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H:\iDISCO_results\peri-trauma\"/>
    </mc:Choice>
  </mc:AlternateContent>
  <xr:revisionPtr revIDLastSave="0" documentId="13_ncr:1_{9C73C7CB-F273-4BC1-9801-4B9DE250E131}" xr6:coauthVersionLast="46" xr6:coauthVersionMax="46" xr10:uidLastSave="{00000000-0000-0000-0000-000000000000}"/>
  <bookViews>
    <workbookView xWindow="28680" yWindow="-60" windowWidth="29040" windowHeight="15840" tabRatio="937" activeTab="4" xr2:uid="{00000000-000D-0000-FFFF-FFFF00000000}"/>
  </bookViews>
  <sheets>
    <sheet name="Raw counts" sheetId="6" r:id="rId1"/>
    <sheet name="Total-corrected counts" sheetId="8" r:id="rId2"/>
    <sheet name="Activation map" sheetId="3" state="hidden" r:id="rId3"/>
    <sheet name="Total-corrected counts Z&lt;3" sheetId="19" r:id="rId4"/>
    <sheet name="Cluster counts corrected Z&lt;3" sheetId="24" r:id="rId5"/>
    <sheet name="Total-corrected counts Z&lt;2" sheetId="16" state="hidden" r:id="rId6"/>
    <sheet name="Activation map corrected" sheetId="9" state="hidden" r:id="rId7"/>
    <sheet name="Brain networks" sheetId="10" state="hidden" r:id="rId8"/>
    <sheet name="Activation map corrected Z&lt;3" sheetId="20" r:id="rId9"/>
    <sheet name="Activation map corrected Z&lt;2" sheetId="17" state="hidden" r:id="rId10"/>
    <sheet name="Brain networks corrected" sheetId="12" state="hidden" r:id="rId11"/>
    <sheet name="Brain networks corrected Z&lt;3" sheetId="21" r:id="rId12"/>
    <sheet name="Brain networks corrected Z&lt;2" sheetId="18" state="hidden" r:id="rId13"/>
    <sheet name="Z-scores" sheetId="13" state="hidden" r:id="rId14"/>
    <sheet name="Z-scores&lt;3" sheetId="23" r:id="rId15"/>
    <sheet name="Z-scores&lt;2" sheetId="22" state="hidden" r:id="rId16"/>
    <sheet name="Region order" sheetId="14" r:id="rId17"/>
  </sheets>
  <definedNames>
    <definedName name="_xlnm._FilterDatabase" localSheetId="4" hidden="1">'Cluster counts corrected Z&lt;3'!$A$2:$Y$93</definedName>
    <definedName name="_xlnm._FilterDatabase" localSheetId="0" hidden="1">'Raw counts'!$A$2:$Z$1244</definedName>
    <definedName name="_xlnm._FilterDatabase" localSheetId="16" hidden="1">'Region order'!$O$1:$P$94</definedName>
    <definedName name="_xlnm._FilterDatabase" localSheetId="1" hidden="1">'Total-corrected counts'!$A$2:$Y$1244</definedName>
    <definedName name="_xlnm._FilterDatabase" localSheetId="5" hidden="1">'Total-corrected counts Z&lt;2'!$A$2:$Y$1244</definedName>
    <definedName name="_xlnm._FilterDatabase" localSheetId="3" hidden="1">'Total-corrected counts Z&lt;3'!$A$2:$Z$1244</definedName>
    <definedName name="_xlnm._FilterDatabase" localSheetId="13" hidden="1">'Z-scores'!$C$1:$UD$24</definedName>
    <definedName name="_xlnm._FilterDatabase" localSheetId="15" hidden="1">'Z-scores&lt;2'!$C$1:$UP$24</definedName>
    <definedName name="_xlnm._FilterDatabase" localSheetId="14" hidden="1">'Z-scores&lt;3'!$C$1:$UG$24</definedName>
  </definedNames>
  <calcPr calcId="181029"/>
</workbook>
</file>

<file path=xl/calcChain.xml><?xml version="1.0" encoding="utf-8"?>
<calcChain xmlns="http://schemas.openxmlformats.org/spreadsheetml/2006/main">
  <c r="F1246" i="8" l="1"/>
  <c r="G1246" i="8"/>
  <c r="H1246" i="8"/>
  <c r="I1246" i="8"/>
  <c r="J1246" i="8"/>
  <c r="K1246" i="8"/>
  <c r="L1246" i="8"/>
  <c r="M1246" i="8"/>
  <c r="N1246" i="8"/>
  <c r="O1246" i="8"/>
  <c r="P1246" i="8"/>
  <c r="Q1246" i="8"/>
  <c r="R1246" i="8"/>
  <c r="S1246" i="8"/>
  <c r="T1246" i="8"/>
  <c r="U1246" i="8"/>
  <c r="E1246" i="6"/>
  <c r="F1246" i="6"/>
  <c r="G1246" i="6"/>
  <c r="H1246" i="6"/>
  <c r="I1246" i="6"/>
  <c r="J1246" i="6"/>
  <c r="K1246" i="6"/>
  <c r="L1246" i="6"/>
  <c r="M1246" i="6"/>
  <c r="N1246" i="6"/>
  <c r="O1246" i="6"/>
  <c r="P1246" i="6"/>
  <c r="Q1246" i="6"/>
  <c r="R1246" i="6"/>
  <c r="S1246" i="6"/>
  <c r="T1246" i="6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194" i="19"/>
  <c r="W195" i="19"/>
  <c r="W196" i="19"/>
  <c r="W197" i="19"/>
  <c r="W198" i="19"/>
  <c r="W199" i="19"/>
  <c r="W200" i="19"/>
  <c r="W201" i="19"/>
  <c r="W202" i="19"/>
  <c r="W203" i="19"/>
  <c r="W204" i="19"/>
  <c r="W205" i="19"/>
  <c r="W206" i="19"/>
  <c r="W207" i="19"/>
  <c r="W208" i="19"/>
  <c r="W209" i="19"/>
  <c r="W210" i="19"/>
  <c r="W211" i="19"/>
  <c r="W212" i="19"/>
  <c r="W213" i="19"/>
  <c r="W214" i="19"/>
  <c r="W215" i="19"/>
  <c r="W216" i="19"/>
  <c r="W217" i="19"/>
  <c r="W218" i="19"/>
  <c r="W219" i="19"/>
  <c r="W220" i="19"/>
  <c r="W221" i="19"/>
  <c r="W222" i="19"/>
  <c r="W223" i="19"/>
  <c r="W224" i="19"/>
  <c r="W225" i="19"/>
  <c r="W226" i="19"/>
  <c r="W227" i="19"/>
  <c r="W228" i="19"/>
  <c r="W229" i="19"/>
  <c r="W230" i="19"/>
  <c r="W231" i="19"/>
  <c r="W232" i="19"/>
  <c r="W233" i="19"/>
  <c r="W234" i="19"/>
  <c r="W235" i="19"/>
  <c r="W236" i="19"/>
  <c r="W237" i="19"/>
  <c r="W238" i="19"/>
  <c r="W239" i="19"/>
  <c r="W240" i="19"/>
  <c r="W241" i="19"/>
  <c r="W242" i="19"/>
  <c r="W243" i="19"/>
  <c r="W244" i="19"/>
  <c r="W245" i="19"/>
  <c r="W246" i="19"/>
  <c r="W247" i="19"/>
  <c r="W248" i="19"/>
  <c r="W249" i="19"/>
  <c r="W250" i="19"/>
  <c r="W251" i="19"/>
  <c r="W252" i="19"/>
  <c r="W253" i="19"/>
  <c r="W254" i="19"/>
  <c r="W255" i="19"/>
  <c r="W256" i="19"/>
  <c r="W257" i="19"/>
  <c r="W258" i="19"/>
  <c r="W259" i="19"/>
  <c r="W260" i="19"/>
  <c r="W261" i="19"/>
  <c r="W262" i="19"/>
  <c r="W263" i="19"/>
  <c r="W264" i="19"/>
  <c r="W265" i="19"/>
  <c r="W266" i="19"/>
  <c r="W267" i="19"/>
  <c r="W268" i="19"/>
  <c r="W269" i="19"/>
  <c r="W270" i="19"/>
  <c r="W271" i="19"/>
  <c r="W272" i="19"/>
  <c r="W273" i="19"/>
  <c r="W274" i="19"/>
  <c r="W275" i="19"/>
  <c r="W276" i="19"/>
  <c r="W277" i="19"/>
  <c r="W278" i="19"/>
  <c r="W279" i="19"/>
  <c r="W280" i="19"/>
  <c r="W281" i="19"/>
  <c r="W282" i="19"/>
  <c r="W283" i="19"/>
  <c r="W284" i="19"/>
  <c r="W285" i="19"/>
  <c r="W286" i="19"/>
  <c r="W287" i="19"/>
  <c r="W288" i="19"/>
  <c r="W289" i="19"/>
  <c r="W290" i="19"/>
  <c r="W291" i="19"/>
  <c r="W292" i="19"/>
  <c r="W293" i="19"/>
  <c r="W294" i="19"/>
  <c r="W295" i="19"/>
  <c r="W296" i="19"/>
  <c r="W297" i="19"/>
  <c r="W298" i="19"/>
  <c r="W299" i="19"/>
  <c r="W300" i="19"/>
  <c r="W301" i="19"/>
  <c r="W302" i="19"/>
  <c r="W303" i="19"/>
  <c r="W304" i="19"/>
  <c r="W305" i="19"/>
  <c r="W306" i="19"/>
  <c r="W307" i="19"/>
  <c r="W308" i="19"/>
  <c r="W309" i="19"/>
  <c r="W310" i="19"/>
  <c r="W311" i="19"/>
  <c r="W312" i="19"/>
  <c r="W313" i="19"/>
  <c r="W314" i="19"/>
  <c r="W315" i="19"/>
  <c r="W316" i="19"/>
  <c r="W317" i="19"/>
  <c r="W318" i="19"/>
  <c r="W319" i="19"/>
  <c r="W320" i="19"/>
  <c r="W321" i="19"/>
  <c r="W322" i="19"/>
  <c r="W323" i="19"/>
  <c r="W324" i="19"/>
  <c r="W325" i="19"/>
  <c r="W326" i="19"/>
  <c r="W327" i="19"/>
  <c r="W328" i="19"/>
  <c r="W329" i="19"/>
  <c r="W330" i="19"/>
  <c r="W331" i="19"/>
  <c r="W332" i="19"/>
  <c r="W333" i="19"/>
  <c r="W334" i="19"/>
  <c r="W335" i="19"/>
  <c r="W336" i="19"/>
  <c r="W337" i="19"/>
  <c r="W338" i="19"/>
  <c r="W339" i="19"/>
  <c r="W340" i="19"/>
  <c r="W341" i="19"/>
  <c r="W342" i="19"/>
  <c r="W343" i="19"/>
  <c r="W344" i="19"/>
  <c r="W345" i="19"/>
  <c r="W346" i="19"/>
  <c r="W347" i="19"/>
  <c r="W348" i="19"/>
  <c r="W349" i="19"/>
  <c r="W350" i="19"/>
  <c r="W351" i="19"/>
  <c r="W352" i="19"/>
  <c r="W353" i="19"/>
  <c r="W354" i="19"/>
  <c r="W355" i="19"/>
  <c r="W356" i="19"/>
  <c r="W357" i="19"/>
  <c r="W358" i="19"/>
  <c r="W359" i="19"/>
  <c r="W360" i="19"/>
  <c r="W361" i="19"/>
  <c r="W362" i="19"/>
  <c r="W363" i="19"/>
  <c r="W364" i="19"/>
  <c r="W365" i="19"/>
  <c r="W366" i="19"/>
  <c r="W367" i="19"/>
  <c r="W368" i="19"/>
  <c r="W369" i="19"/>
  <c r="W370" i="19"/>
  <c r="W371" i="19"/>
  <c r="W372" i="19"/>
  <c r="W373" i="19"/>
  <c r="W374" i="19"/>
  <c r="W375" i="19"/>
  <c r="W376" i="19"/>
  <c r="W377" i="19"/>
  <c r="W378" i="19"/>
  <c r="W379" i="19"/>
  <c r="W380" i="19"/>
  <c r="W381" i="19"/>
  <c r="W382" i="19"/>
  <c r="W383" i="19"/>
  <c r="W384" i="19"/>
  <c r="W385" i="19"/>
  <c r="W386" i="19"/>
  <c r="W387" i="19"/>
  <c r="W388" i="19"/>
  <c r="W389" i="19"/>
  <c r="W390" i="19"/>
  <c r="W391" i="19"/>
  <c r="W392" i="19"/>
  <c r="W393" i="19"/>
  <c r="W394" i="19"/>
  <c r="W395" i="19"/>
  <c r="W396" i="19"/>
  <c r="W397" i="19"/>
  <c r="W398" i="19"/>
  <c r="W399" i="19"/>
  <c r="W400" i="19"/>
  <c r="W401" i="19"/>
  <c r="W402" i="19"/>
  <c r="W403" i="19"/>
  <c r="W404" i="19"/>
  <c r="W405" i="19"/>
  <c r="W406" i="19"/>
  <c r="W407" i="19"/>
  <c r="W408" i="19"/>
  <c r="W409" i="19"/>
  <c r="W410" i="19"/>
  <c r="W411" i="19"/>
  <c r="W412" i="19"/>
  <c r="W413" i="19"/>
  <c r="W414" i="19"/>
  <c r="W415" i="19"/>
  <c r="W416" i="19"/>
  <c r="W417" i="19"/>
  <c r="W418" i="19"/>
  <c r="W419" i="19"/>
  <c r="W420" i="19"/>
  <c r="W421" i="19"/>
  <c r="W422" i="19"/>
  <c r="W423" i="19"/>
  <c r="W424" i="19"/>
  <c r="W425" i="19"/>
  <c r="W426" i="19"/>
  <c r="W427" i="19"/>
  <c r="W428" i="19"/>
  <c r="W429" i="19"/>
  <c r="W430" i="19"/>
  <c r="W431" i="19"/>
  <c r="W432" i="19"/>
  <c r="W433" i="19"/>
  <c r="W434" i="19"/>
  <c r="W435" i="19"/>
  <c r="W436" i="19"/>
  <c r="W437" i="19"/>
  <c r="W438" i="19"/>
  <c r="W439" i="19"/>
  <c r="W440" i="19"/>
  <c r="W441" i="19"/>
  <c r="W442" i="19"/>
  <c r="W443" i="19"/>
  <c r="W444" i="19"/>
  <c r="W445" i="19"/>
  <c r="W446" i="19"/>
  <c r="W447" i="19"/>
  <c r="W448" i="19"/>
  <c r="W449" i="19"/>
  <c r="W450" i="19"/>
  <c r="W451" i="19"/>
  <c r="W452" i="19"/>
  <c r="W453" i="19"/>
  <c r="W454" i="19"/>
  <c r="W455" i="19"/>
  <c r="W456" i="19"/>
  <c r="W457" i="19"/>
  <c r="W458" i="19"/>
  <c r="W459" i="19"/>
  <c r="W460" i="19"/>
  <c r="W461" i="19"/>
  <c r="W462" i="19"/>
  <c r="W463" i="19"/>
  <c r="W464" i="19"/>
  <c r="W465" i="19"/>
  <c r="W466" i="19"/>
  <c r="W467" i="19"/>
  <c r="W468" i="19"/>
  <c r="W469" i="19"/>
  <c r="W470" i="19"/>
  <c r="W471" i="19"/>
  <c r="W472" i="19"/>
  <c r="W473" i="19"/>
  <c r="W474" i="19"/>
  <c r="W475" i="19"/>
  <c r="W476" i="19"/>
  <c r="W477" i="19"/>
  <c r="W478" i="19"/>
  <c r="W479" i="19"/>
  <c r="W480" i="19"/>
  <c r="W481" i="19"/>
  <c r="W482" i="19"/>
  <c r="W483" i="19"/>
  <c r="W484" i="19"/>
  <c r="W485" i="19"/>
  <c r="W486" i="19"/>
  <c r="W487" i="19"/>
  <c r="W488" i="19"/>
  <c r="W489" i="19"/>
  <c r="W490" i="19"/>
  <c r="W491" i="19"/>
  <c r="W492" i="19"/>
  <c r="W493" i="19"/>
  <c r="W494" i="19"/>
  <c r="W495" i="19"/>
  <c r="W496" i="19"/>
  <c r="W497" i="19"/>
  <c r="W498" i="19"/>
  <c r="W499" i="19"/>
  <c r="W500" i="19"/>
  <c r="W501" i="19"/>
  <c r="W502" i="19"/>
  <c r="W503" i="19"/>
  <c r="W504" i="19"/>
  <c r="W505" i="19"/>
  <c r="W506" i="19"/>
  <c r="W507" i="19"/>
  <c r="W508" i="19"/>
  <c r="W509" i="19"/>
  <c r="W510" i="19"/>
  <c r="W511" i="19"/>
  <c r="W512" i="19"/>
  <c r="W513" i="19"/>
  <c r="W514" i="19"/>
  <c r="W515" i="19"/>
  <c r="W516" i="19"/>
  <c r="W517" i="19"/>
  <c r="W518" i="19"/>
  <c r="W519" i="19"/>
  <c r="W520" i="19"/>
  <c r="W521" i="19"/>
  <c r="W522" i="19"/>
  <c r="W523" i="19"/>
  <c r="W524" i="19"/>
  <c r="W525" i="19"/>
  <c r="W526" i="19"/>
  <c r="W527" i="19"/>
  <c r="W528" i="19"/>
  <c r="W529" i="19"/>
  <c r="W530" i="19"/>
  <c r="W531" i="19"/>
  <c r="W532" i="19"/>
  <c r="W533" i="19"/>
  <c r="W534" i="19"/>
  <c r="W535" i="19"/>
  <c r="W536" i="19"/>
  <c r="W537" i="19"/>
  <c r="W538" i="19"/>
  <c r="W539" i="19"/>
  <c r="W540" i="19"/>
  <c r="W541" i="19"/>
  <c r="W542" i="19"/>
  <c r="W543" i="19"/>
  <c r="W544" i="19"/>
  <c r="W545" i="19"/>
  <c r="W546" i="19"/>
  <c r="W547" i="19"/>
  <c r="W548" i="19"/>
  <c r="W549" i="19"/>
  <c r="W550" i="19"/>
  <c r="W551" i="19"/>
  <c r="W552" i="19"/>
  <c r="W553" i="19"/>
  <c r="W554" i="19"/>
  <c r="W555" i="19"/>
  <c r="W556" i="19"/>
  <c r="W557" i="19"/>
  <c r="W558" i="19"/>
  <c r="W559" i="19"/>
  <c r="W560" i="19"/>
  <c r="W561" i="19"/>
  <c r="W562" i="19"/>
  <c r="W563" i="19"/>
  <c r="W564" i="19"/>
  <c r="W565" i="19"/>
  <c r="W566" i="19"/>
  <c r="W567" i="19"/>
  <c r="W568" i="19"/>
  <c r="W569" i="19"/>
  <c r="W570" i="19"/>
  <c r="W571" i="19"/>
  <c r="W572" i="19"/>
  <c r="W573" i="19"/>
  <c r="W574" i="19"/>
  <c r="W575" i="19"/>
  <c r="W576" i="19"/>
  <c r="W577" i="19"/>
  <c r="W578" i="19"/>
  <c r="W579" i="19"/>
  <c r="W580" i="19"/>
  <c r="W581" i="19"/>
  <c r="W582" i="19"/>
  <c r="W583" i="19"/>
  <c r="W584" i="19"/>
  <c r="W585" i="19"/>
  <c r="W586" i="19"/>
  <c r="W587" i="19"/>
  <c r="W588" i="19"/>
  <c r="W589" i="19"/>
  <c r="W590" i="19"/>
  <c r="W591" i="19"/>
  <c r="W592" i="19"/>
  <c r="W593" i="19"/>
  <c r="W594" i="19"/>
  <c r="W595" i="19"/>
  <c r="W596" i="19"/>
  <c r="W597" i="19"/>
  <c r="W598" i="19"/>
  <c r="W599" i="19"/>
  <c r="W600" i="19"/>
  <c r="W601" i="19"/>
  <c r="W602" i="19"/>
  <c r="W603" i="19"/>
  <c r="W604" i="19"/>
  <c r="W605" i="19"/>
  <c r="W606" i="19"/>
  <c r="W607" i="19"/>
  <c r="W608" i="19"/>
  <c r="W609" i="19"/>
  <c r="W610" i="19"/>
  <c r="W611" i="19"/>
  <c r="W612" i="19"/>
  <c r="W613" i="19"/>
  <c r="W614" i="19"/>
  <c r="W615" i="19"/>
  <c r="W616" i="19"/>
  <c r="W617" i="19"/>
  <c r="W618" i="19"/>
  <c r="W619" i="19"/>
  <c r="W620" i="19"/>
  <c r="W621" i="19"/>
  <c r="W622" i="19"/>
  <c r="W623" i="19"/>
  <c r="W624" i="19"/>
  <c r="W625" i="19"/>
  <c r="W626" i="19"/>
  <c r="W627" i="19"/>
  <c r="W628" i="19"/>
  <c r="W629" i="19"/>
  <c r="W630" i="19"/>
  <c r="W631" i="19"/>
  <c r="W632" i="19"/>
  <c r="W633" i="19"/>
  <c r="W634" i="19"/>
  <c r="W635" i="19"/>
  <c r="W636" i="19"/>
  <c r="W637" i="19"/>
  <c r="W638" i="19"/>
  <c r="W639" i="19"/>
  <c r="W640" i="19"/>
  <c r="W641" i="19"/>
  <c r="W642" i="19"/>
  <c r="W643" i="19"/>
  <c r="W644" i="19"/>
  <c r="W645" i="19"/>
  <c r="W646" i="19"/>
  <c r="W647" i="19"/>
  <c r="W648" i="19"/>
  <c r="W649" i="19"/>
  <c r="W650" i="19"/>
  <c r="W651" i="19"/>
  <c r="W652" i="19"/>
  <c r="W653" i="19"/>
  <c r="W654" i="19"/>
  <c r="W655" i="19"/>
  <c r="W656" i="19"/>
  <c r="W657" i="19"/>
  <c r="W658" i="19"/>
  <c r="W659" i="19"/>
  <c r="W660" i="19"/>
  <c r="W661" i="19"/>
  <c r="W662" i="19"/>
  <c r="W663" i="19"/>
  <c r="W664" i="19"/>
  <c r="W665" i="19"/>
  <c r="W666" i="19"/>
  <c r="W667" i="19"/>
  <c r="W668" i="19"/>
  <c r="W669" i="19"/>
  <c r="W670" i="19"/>
  <c r="W671" i="19"/>
  <c r="W672" i="19"/>
  <c r="W673" i="19"/>
  <c r="W674" i="19"/>
  <c r="W675" i="19"/>
  <c r="W676" i="19"/>
  <c r="W677" i="19"/>
  <c r="W678" i="19"/>
  <c r="W679" i="19"/>
  <c r="W680" i="19"/>
  <c r="W681" i="19"/>
  <c r="W682" i="19"/>
  <c r="W683" i="19"/>
  <c r="W684" i="19"/>
  <c r="W685" i="19"/>
  <c r="W686" i="19"/>
  <c r="W687" i="19"/>
  <c r="W688" i="19"/>
  <c r="W689" i="19"/>
  <c r="W690" i="19"/>
  <c r="W691" i="19"/>
  <c r="W692" i="19"/>
  <c r="W693" i="19"/>
  <c r="W694" i="19"/>
  <c r="W695" i="19"/>
  <c r="W696" i="19"/>
  <c r="W697" i="19"/>
  <c r="W698" i="19"/>
  <c r="W699" i="19"/>
  <c r="W700" i="19"/>
  <c r="W701" i="19"/>
  <c r="W702" i="19"/>
  <c r="W703" i="19"/>
  <c r="W704" i="19"/>
  <c r="W705" i="19"/>
  <c r="W706" i="19"/>
  <c r="W707" i="19"/>
  <c r="W708" i="19"/>
  <c r="W709" i="19"/>
  <c r="W710" i="19"/>
  <c r="W711" i="19"/>
  <c r="W712" i="19"/>
  <c r="W713" i="19"/>
  <c r="W714" i="19"/>
  <c r="W715" i="19"/>
  <c r="W716" i="19"/>
  <c r="W717" i="19"/>
  <c r="W718" i="19"/>
  <c r="W719" i="19"/>
  <c r="W720" i="19"/>
  <c r="W721" i="19"/>
  <c r="W722" i="19"/>
  <c r="W723" i="19"/>
  <c r="W724" i="19"/>
  <c r="W725" i="19"/>
  <c r="W726" i="19"/>
  <c r="W727" i="19"/>
  <c r="W728" i="19"/>
  <c r="W729" i="19"/>
  <c r="W730" i="19"/>
  <c r="W731" i="19"/>
  <c r="W732" i="19"/>
  <c r="W733" i="19"/>
  <c r="W734" i="19"/>
  <c r="W735" i="19"/>
  <c r="W736" i="19"/>
  <c r="W737" i="19"/>
  <c r="W738" i="19"/>
  <c r="W739" i="19"/>
  <c r="W740" i="19"/>
  <c r="W741" i="19"/>
  <c r="W742" i="19"/>
  <c r="W743" i="19"/>
  <c r="W744" i="19"/>
  <c r="W745" i="19"/>
  <c r="W746" i="19"/>
  <c r="W747" i="19"/>
  <c r="W748" i="19"/>
  <c r="W749" i="19"/>
  <c r="W750" i="19"/>
  <c r="W751" i="19"/>
  <c r="W752" i="19"/>
  <c r="W753" i="19"/>
  <c r="W754" i="19"/>
  <c r="W755" i="19"/>
  <c r="W756" i="19"/>
  <c r="W757" i="19"/>
  <c r="W758" i="19"/>
  <c r="W759" i="19"/>
  <c r="W760" i="19"/>
  <c r="W761" i="19"/>
  <c r="W762" i="19"/>
  <c r="W763" i="19"/>
  <c r="W764" i="19"/>
  <c r="W765" i="19"/>
  <c r="W766" i="19"/>
  <c r="W767" i="19"/>
  <c r="W768" i="19"/>
  <c r="W769" i="19"/>
  <c r="W770" i="19"/>
  <c r="W771" i="19"/>
  <c r="W772" i="19"/>
  <c r="W773" i="19"/>
  <c r="W774" i="19"/>
  <c r="W775" i="19"/>
  <c r="W776" i="19"/>
  <c r="W777" i="19"/>
  <c r="W778" i="19"/>
  <c r="W779" i="19"/>
  <c r="W780" i="19"/>
  <c r="W781" i="19"/>
  <c r="W782" i="19"/>
  <c r="W783" i="19"/>
  <c r="W784" i="19"/>
  <c r="W785" i="19"/>
  <c r="W786" i="19"/>
  <c r="W787" i="19"/>
  <c r="W788" i="19"/>
  <c r="W789" i="19"/>
  <c r="W790" i="19"/>
  <c r="W791" i="19"/>
  <c r="W792" i="19"/>
  <c r="W793" i="19"/>
  <c r="W794" i="19"/>
  <c r="W795" i="19"/>
  <c r="W796" i="19"/>
  <c r="W797" i="19"/>
  <c r="W798" i="19"/>
  <c r="W799" i="19"/>
  <c r="W800" i="19"/>
  <c r="W801" i="19"/>
  <c r="W802" i="19"/>
  <c r="W803" i="19"/>
  <c r="W804" i="19"/>
  <c r="W805" i="19"/>
  <c r="W806" i="19"/>
  <c r="W807" i="19"/>
  <c r="W808" i="19"/>
  <c r="W809" i="19"/>
  <c r="W810" i="19"/>
  <c r="W811" i="19"/>
  <c r="W812" i="19"/>
  <c r="W813" i="19"/>
  <c r="W814" i="19"/>
  <c r="W815" i="19"/>
  <c r="W816" i="19"/>
  <c r="W817" i="19"/>
  <c r="W818" i="19"/>
  <c r="W819" i="19"/>
  <c r="W820" i="19"/>
  <c r="W821" i="19"/>
  <c r="W822" i="19"/>
  <c r="W823" i="19"/>
  <c r="W824" i="19"/>
  <c r="W825" i="19"/>
  <c r="W826" i="19"/>
  <c r="W827" i="19"/>
  <c r="W828" i="19"/>
  <c r="W829" i="19"/>
  <c r="W830" i="19"/>
  <c r="W831" i="19"/>
  <c r="W832" i="19"/>
  <c r="W833" i="19"/>
  <c r="W834" i="19"/>
  <c r="W835" i="19"/>
  <c r="W836" i="19"/>
  <c r="W837" i="19"/>
  <c r="W838" i="19"/>
  <c r="W839" i="19"/>
  <c r="W840" i="19"/>
  <c r="W841" i="19"/>
  <c r="W842" i="19"/>
  <c r="W843" i="19"/>
  <c r="W844" i="19"/>
  <c r="W845" i="19"/>
  <c r="W846" i="19"/>
  <c r="W847" i="19"/>
  <c r="W848" i="19"/>
  <c r="W849" i="19"/>
  <c r="W850" i="19"/>
  <c r="W851" i="19"/>
  <c r="W852" i="19"/>
  <c r="W853" i="19"/>
  <c r="W854" i="19"/>
  <c r="W855" i="19"/>
  <c r="W856" i="19"/>
  <c r="W857" i="19"/>
  <c r="W858" i="19"/>
  <c r="W859" i="19"/>
  <c r="W860" i="19"/>
  <c r="W861" i="19"/>
  <c r="W862" i="19"/>
  <c r="W863" i="19"/>
  <c r="W864" i="19"/>
  <c r="W865" i="19"/>
  <c r="W866" i="19"/>
  <c r="W867" i="19"/>
  <c r="W868" i="19"/>
  <c r="W869" i="19"/>
  <c r="W870" i="19"/>
  <c r="W871" i="19"/>
  <c r="W872" i="19"/>
  <c r="W873" i="19"/>
  <c r="W874" i="19"/>
  <c r="W875" i="19"/>
  <c r="W876" i="19"/>
  <c r="W877" i="19"/>
  <c r="W878" i="19"/>
  <c r="W879" i="19"/>
  <c r="W880" i="19"/>
  <c r="W881" i="19"/>
  <c r="W882" i="19"/>
  <c r="W883" i="19"/>
  <c r="W884" i="19"/>
  <c r="W885" i="19"/>
  <c r="W886" i="19"/>
  <c r="W887" i="19"/>
  <c r="W888" i="19"/>
  <c r="W889" i="19"/>
  <c r="W890" i="19"/>
  <c r="W891" i="19"/>
  <c r="W892" i="19"/>
  <c r="W893" i="19"/>
  <c r="W894" i="19"/>
  <c r="W895" i="19"/>
  <c r="W896" i="19"/>
  <c r="W897" i="19"/>
  <c r="W898" i="19"/>
  <c r="W899" i="19"/>
  <c r="W900" i="19"/>
  <c r="W901" i="19"/>
  <c r="W902" i="19"/>
  <c r="W903" i="19"/>
  <c r="W904" i="19"/>
  <c r="W905" i="19"/>
  <c r="W906" i="19"/>
  <c r="W907" i="19"/>
  <c r="W908" i="19"/>
  <c r="W909" i="19"/>
  <c r="W910" i="19"/>
  <c r="W911" i="19"/>
  <c r="W912" i="19"/>
  <c r="W913" i="19"/>
  <c r="W914" i="19"/>
  <c r="W915" i="19"/>
  <c r="W916" i="19"/>
  <c r="W917" i="19"/>
  <c r="W918" i="19"/>
  <c r="W919" i="19"/>
  <c r="W920" i="19"/>
  <c r="W921" i="19"/>
  <c r="W922" i="19"/>
  <c r="W923" i="19"/>
  <c r="W924" i="19"/>
  <c r="W925" i="19"/>
  <c r="W926" i="19"/>
  <c r="W927" i="19"/>
  <c r="W928" i="19"/>
  <c r="W929" i="19"/>
  <c r="W930" i="19"/>
  <c r="W931" i="19"/>
  <c r="W932" i="19"/>
  <c r="W933" i="19"/>
  <c r="W934" i="19"/>
  <c r="W935" i="19"/>
  <c r="W936" i="19"/>
  <c r="W937" i="19"/>
  <c r="W938" i="19"/>
  <c r="W939" i="19"/>
  <c r="W940" i="19"/>
  <c r="W941" i="19"/>
  <c r="W942" i="19"/>
  <c r="W943" i="19"/>
  <c r="W944" i="19"/>
  <c r="W945" i="19"/>
  <c r="W946" i="19"/>
  <c r="W947" i="19"/>
  <c r="W948" i="19"/>
  <c r="W949" i="19"/>
  <c r="W950" i="19"/>
  <c r="W951" i="19"/>
  <c r="W952" i="19"/>
  <c r="W953" i="19"/>
  <c r="W954" i="19"/>
  <c r="W955" i="19"/>
  <c r="W956" i="19"/>
  <c r="W957" i="19"/>
  <c r="W958" i="19"/>
  <c r="W959" i="19"/>
  <c r="W960" i="19"/>
  <c r="W961" i="19"/>
  <c r="W962" i="19"/>
  <c r="W963" i="19"/>
  <c r="W964" i="19"/>
  <c r="W965" i="19"/>
  <c r="W966" i="19"/>
  <c r="W967" i="19"/>
  <c r="W968" i="19"/>
  <c r="W969" i="19"/>
  <c r="W970" i="19"/>
  <c r="W971" i="19"/>
  <c r="W972" i="19"/>
  <c r="W973" i="19"/>
  <c r="W974" i="19"/>
  <c r="W975" i="19"/>
  <c r="W976" i="19"/>
  <c r="W977" i="19"/>
  <c r="W978" i="19"/>
  <c r="W979" i="19"/>
  <c r="W980" i="19"/>
  <c r="W981" i="19"/>
  <c r="W982" i="19"/>
  <c r="W983" i="19"/>
  <c r="W984" i="19"/>
  <c r="W985" i="19"/>
  <c r="W986" i="19"/>
  <c r="W987" i="19"/>
  <c r="W988" i="19"/>
  <c r="W989" i="19"/>
  <c r="W990" i="19"/>
  <c r="W991" i="19"/>
  <c r="W992" i="19"/>
  <c r="W993" i="19"/>
  <c r="W994" i="19"/>
  <c r="W995" i="19"/>
  <c r="W996" i="19"/>
  <c r="W997" i="19"/>
  <c r="W998" i="19"/>
  <c r="W999" i="19"/>
  <c r="W1000" i="19"/>
  <c r="W1001" i="19"/>
  <c r="W1002" i="19"/>
  <c r="W1003" i="19"/>
  <c r="W1004" i="19"/>
  <c r="W1005" i="19"/>
  <c r="W1006" i="19"/>
  <c r="W1007" i="19"/>
  <c r="W1008" i="19"/>
  <c r="W1009" i="19"/>
  <c r="W1010" i="19"/>
  <c r="W1011" i="19"/>
  <c r="W1012" i="19"/>
  <c r="W1013" i="19"/>
  <c r="W1014" i="19"/>
  <c r="W1015" i="19"/>
  <c r="W1016" i="19"/>
  <c r="W1017" i="19"/>
  <c r="W1018" i="19"/>
  <c r="W1019" i="19"/>
  <c r="W1020" i="19"/>
  <c r="W1021" i="19"/>
  <c r="W1022" i="19"/>
  <c r="W1023" i="19"/>
  <c r="W1024" i="19"/>
  <c r="W1025" i="19"/>
  <c r="W1026" i="19"/>
  <c r="W1027" i="19"/>
  <c r="W1028" i="19"/>
  <c r="W1029" i="19"/>
  <c r="W1030" i="19"/>
  <c r="W1031" i="19"/>
  <c r="W1032" i="19"/>
  <c r="W1033" i="19"/>
  <c r="W1034" i="19"/>
  <c r="W1035" i="19"/>
  <c r="W1036" i="19"/>
  <c r="W1037" i="19"/>
  <c r="W1038" i="19"/>
  <c r="W1039" i="19"/>
  <c r="W1040" i="19"/>
  <c r="W1041" i="19"/>
  <c r="W1042" i="19"/>
  <c r="W1043" i="19"/>
  <c r="W1044" i="19"/>
  <c r="W1045" i="19"/>
  <c r="W1046" i="19"/>
  <c r="W1047" i="19"/>
  <c r="W1048" i="19"/>
  <c r="W1049" i="19"/>
  <c r="W1050" i="19"/>
  <c r="W1051" i="19"/>
  <c r="W1052" i="19"/>
  <c r="W1053" i="19"/>
  <c r="W1054" i="19"/>
  <c r="W1055" i="19"/>
  <c r="W1056" i="19"/>
  <c r="W1057" i="19"/>
  <c r="W1058" i="19"/>
  <c r="W1059" i="19"/>
  <c r="W1060" i="19"/>
  <c r="W1061" i="19"/>
  <c r="W1062" i="19"/>
  <c r="W1063" i="19"/>
  <c r="W1064" i="19"/>
  <c r="W1065" i="19"/>
  <c r="W1066" i="19"/>
  <c r="W1067" i="19"/>
  <c r="W1068" i="19"/>
  <c r="W1069" i="19"/>
  <c r="W1070" i="19"/>
  <c r="W1071" i="19"/>
  <c r="W1072" i="19"/>
  <c r="W1073" i="19"/>
  <c r="W1074" i="19"/>
  <c r="W1075" i="19"/>
  <c r="W1076" i="19"/>
  <c r="W1077" i="19"/>
  <c r="W1078" i="19"/>
  <c r="W1079" i="19"/>
  <c r="W1080" i="19"/>
  <c r="W1081" i="19"/>
  <c r="W1082" i="19"/>
  <c r="W1083" i="19"/>
  <c r="W1084" i="19"/>
  <c r="W1085" i="19"/>
  <c r="W1086" i="19"/>
  <c r="W1087" i="19"/>
  <c r="W1088" i="19"/>
  <c r="W1089" i="19"/>
  <c r="W1090" i="19"/>
  <c r="W1091" i="19"/>
  <c r="W1092" i="19"/>
  <c r="W1093" i="19"/>
  <c r="W1094" i="19"/>
  <c r="W1095" i="19"/>
  <c r="W1096" i="19"/>
  <c r="W1097" i="19"/>
  <c r="W1098" i="19"/>
  <c r="W1099" i="19"/>
  <c r="W1100" i="19"/>
  <c r="W1101" i="19"/>
  <c r="W1102" i="19"/>
  <c r="W1103" i="19"/>
  <c r="W1104" i="19"/>
  <c r="W1105" i="19"/>
  <c r="W1106" i="19"/>
  <c r="W1107" i="19"/>
  <c r="W1108" i="19"/>
  <c r="W1109" i="19"/>
  <c r="W1110" i="19"/>
  <c r="W1111" i="19"/>
  <c r="W1112" i="19"/>
  <c r="W1113" i="19"/>
  <c r="W1114" i="19"/>
  <c r="W1115" i="19"/>
  <c r="W1116" i="19"/>
  <c r="W1117" i="19"/>
  <c r="W1118" i="19"/>
  <c r="W1119" i="19"/>
  <c r="W1120" i="19"/>
  <c r="W1121" i="19"/>
  <c r="W1122" i="19"/>
  <c r="W1123" i="19"/>
  <c r="W1124" i="19"/>
  <c r="W1125" i="19"/>
  <c r="W1126" i="19"/>
  <c r="W1127" i="19"/>
  <c r="W1128" i="19"/>
  <c r="W1129" i="19"/>
  <c r="W1130" i="19"/>
  <c r="W1131" i="19"/>
  <c r="W1132" i="19"/>
  <c r="W1133" i="19"/>
  <c r="W1134" i="19"/>
  <c r="W1135" i="19"/>
  <c r="W1136" i="19"/>
  <c r="W1137" i="19"/>
  <c r="W1138" i="19"/>
  <c r="W1139" i="19"/>
  <c r="W1140" i="19"/>
  <c r="W1141" i="19"/>
  <c r="W1142" i="19"/>
  <c r="W1143" i="19"/>
  <c r="W1144" i="19"/>
  <c r="W1145" i="19"/>
  <c r="W1146" i="19"/>
  <c r="W1147" i="19"/>
  <c r="W1148" i="19"/>
  <c r="W1149" i="19"/>
  <c r="W1150" i="19"/>
  <c r="W1151" i="19"/>
  <c r="W1152" i="19"/>
  <c r="W1153" i="19"/>
  <c r="W1154" i="19"/>
  <c r="W1155" i="19"/>
  <c r="W1156" i="19"/>
  <c r="W1157" i="19"/>
  <c r="W1158" i="19"/>
  <c r="W1159" i="19"/>
  <c r="W1160" i="19"/>
  <c r="W1161" i="19"/>
  <c r="W1162" i="19"/>
  <c r="W1163" i="19"/>
  <c r="W1164" i="19"/>
  <c r="W1165" i="19"/>
  <c r="W1166" i="19"/>
  <c r="W1167" i="19"/>
  <c r="W1168" i="19"/>
  <c r="W1169" i="19"/>
  <c r="W1170" i="19"/>
  <c r="W1171" i="19"/>
  <c r="W1172" i="19"/>
  <c r="W1173" i="19"/>
  <c r="W1174" i="19"/>
  <c r="W1175" i="19"/>
  <c r="W1176" i="19"/>
  <c r="W1177" i="19"/>
  <c r="W1178" i="19"/>
  <c r="W1179" i="19"/>
  <c r="W1180" i="19"/>
  <c r="W1181" i="19"/>
  <c r="W1182" i="19"/>
  <c r="W1183" i="19"/>
  <c r="W1184" i="19"/>
  <c r="W1185" i="19"/>
  <c r="W1186" i="19"/>
  <c r="W1187" i="19"/>
  <c r="W1188" i="19"/>
  <c r="W1189" i="19"/>
  <c r="W1190" i="19"/>
  <c r="W1191" i="19"/>
  <c r="W1192" i="19"/>
  <c r="W1193" i="19"/>
  <c r="W1194" i="19"/>
  <c r="W1195" i="19"/>
  <c r="W1196" i="19"/>
  <c r="W1197" i="19"/>
  <c r="W1198" i="19"/>
  <c r="W1199" i="19"/>
  <c r="W1200" i="19"/>
  <c r="W1201" i="19"/>
  <c r="W1202" i="19"/>
  <c r="W1203" i="19"/>
  <c r="W1204" i="19"/>
  <c r="W1205" i="19"/>
  <c r="W1206" i="19"/>
  <c r="W1207" i="19"/>
  <c r="W1208" i="19"/>
  <c r="W1209" i="19"/>
  <c r="W1210" i="19"/>
  <c r="W1211" i="19"/>
  <c r="W1212" i="19"/>
  <c r="W1213" i="19"/>
  <c r="W1214" i="19"/>
  <c r="W1215" i="19"/>
  <c r="W1216" i="19"/>
  <c r="W1217" i="19"/>
  <c r="W1218" i="19"/>
  <c r="W1219" i="19"/>
  <c r="W1220" i="19"/>
  <c r="W1221" i="19"/>
  <c r="W1222" i="19"/>
  <c r="W1223" i="19"/>
  <c r="W1224" i="19"/>
  <c r="W1225" i="19"/>
  <c r="W1226" i="19"/>
  <c r="W1227" i="19"/>
  <c r="W1228" i="19"/>
  <c r="W1229" i="19"/>
  <c r="W1230" i="19"/>
  <c r="W1231" i="19"/>
  <c r="W1232" i="19"/>
  <c r="W1233" i="19"/>
  <c r="W1234" i="19"/>
  <c r="W1235" i="19"/>
  <c r="W1236" i="19"/>
  <c r="W1237" i="19"/>
  <c r="W1238" i="19"/>
  <c r="W1239" i="19"/>
  <c r="W1240" i="19"/>
  <c r="W1241" i="19"/>
  <c r="W1242" i="19"/>
  <c r="W1243" i="19"/>
  <c r="W1244" i="19"/>
  <c r="W3" i="19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3" i="24"/>
  <c r="E3" i="19" l="1"/>
  <c r="R27" i="23"/>
  <c r="C4" i="23"/>
  <c r="E3" i="8"/>
  <c r="U27" i="23"/>
  <c r="T27" i="23"/>
  <c r="U39" i="22"/>
  <c r="T39" i="22"/>
  <c r="U38" i="22"/>
  <c r="T38" i="22"/>
  <c r="U37" i="22"/>
  <c r="T37" i="22"/>
  <c r="U36" i="22"/>
  <c r="T36" i="22"/>
  <c r="U35" i="22"/>
  <c r="T35" i="22"/>
  <c r="U34" i="22"/>
  <c r="T34" i="22"/>
  <c r="U33" i="22"/>
  <c r="T33" i="22"/>
  <c r="U32" i="22"/>
  <c r="T32" i="22"/>
  <c r="U31" i="22"/>
  <c r="T31" i="22"/>
  <c r="U30" i="22"/>
  <c r="T30" i="22"/>
  <c r="U29" i="22"/>
  <c r="T29" i="22"/>
  <c r="U28" i="22"/>
  <c r="T28" i="22"/>
  <c r="U27" i="22"/>
  <c r="T27" i="22"/>
  <c r="UP20" i="22"/>
  <c r="UO20" i="22"/>
  <c r="UN20" i="22"/>
  <c r="UM20" i="22"/>
  <c r="UL20" i="22"/>
  <c r="UK20" i="22"/>
  <c r="UJ20" i="22"/>
  <c r="UI20" i="22"/>
  <c r="UH20" i="22"/>
  <c r="UG20" i="22"/>
  <c r="UF20" i="22"/>
  <c r="UE20" i="22"/>
  <c r="UD20" i="22"/>
  <c r="UC20" i="22"/>
  <c r="UB20" i="22"/>
  <c r="UA20" i="22"/>
  <c r="TZ20" i="22"/>
  <c r="TY20" i="22"/>
  <c r="TX20" i="22"/>
  <c r="TW20" i="22"/>
  <c r="TV20" i="22"/>
  <c r="TU20" i="22"/>
  <c r="TT20" i="22"/>
  <c r="TS20" i="22"/>
  <c r="TR20" i="22"/>
  <c r="TQ20" i="22"/>
  <c r="TP20" i="22"/>
  <c r="TO20" i="22"/>
  <c r="TN20" i="22"/>
  <c r="TM20" i="22"/>
  <c r="TL20" i="22"/>
  <c r="TK20" i="22"/>
  <c r="TJ20" i="22"/>
  <c r="TI20" i="22"/>
  <c r="TH20" i="22"/>
  <c r="TG20" i="22"/>
  <c r="TF20" i="22"/>
  <c r="TE20" i="22"/>
  <c r="TD20" i="22"/>
  <c r="TC20" i="22"/>
  <c r="TB20" i="22"/>
  <c r="TA20" i="22"/>
  <c r="SZ20" i="22"/>
  <c r="SY20" i="22"/>
  <c r="SX20" i="22"/>
  <c r="SW20" i="22"/>
  <c r="SV20" i="22"/>
  <c r="SU20" i="22"/>
  <c r="ST20" i="22"/>
  <c r="SS20" i="22"/>
  <c r="SR20" i="22"/>
  <c r="SQ20" i="22"/>
  <c r="SP20" i="22"/>
  <c r="SO20" i="22"/>
  <c r="SN20" i="22"/>
  <c r="SM20" i="22"/>
  <c r="SL20" i="22"/>
  <c r="SK20" i="22"/>
  <c r="SJ20" i="22"/>
  <c r="SI20" i="22"/>
  <c r="SH20" i="22"/>
  <c r="SG20" i="22"/>
  <c r="SF20" i="22"/>
  <c r="SE20" i="22"/>
  <c r="SD20" i="22"/>
  <c r="SC20" i="22"/>
  <c r="SB20" i="22"/>
  <c r="SA20" i="22"/>
  <c r="RZ20" i="22"/>
  <c r="RY20" i="22"/>
  <c r="RX20" i="22"/>
  <c r="RW20" i="22"/>
  <c r="RV20" i="22"/>
  <c r="RU20" i="22"/>
  <c r="RT20" i="22"/>
  <c r="RS20" i="22"/>
  <c r="RR20" i="22"/>
  <c r="RQ20" i="22"/>
  <c r="RP20" i="22"/>
  <c r="RO20" i="22"/>
  <c r="RN20" i="22"/>
  <c r="RM20" i="22"/>
  <c r="RL20" i="22"/>
  <c r="RK20" i="22"/>
  <c r="RJ20" i="22"/>
  <c r="RI20" i="22"/>
  <c r="RH20" i="22"/>
  <c r="RG20" i="22"/>
  <c r="RF20" i="22"/>
  <c r="RE20" i="22"/>
  <c r="RD20" i="22"/>
  <c r="RC20" i="22"/>
  <c r="RB20" i="22"/>
  <c r="RA20" i="22"/>
  <c r="QZ20" i="22"/>
  <c r="QY20" i="22"/>
  <c r="QX20" i="22"/>
  <c r="QW20" i="22"/>
  <c r="QV20" i="22"/>
  <c r="QU20" i="22"/>
  <c r="QT20" i="22"/>
  <c r="QS20" i="22"/>
  <c r="QR20" i="22"/>
  <c r="QQ20" i="22"/>
  <c r="QP20" i="22"/>
  <c r="QO20" i="22"/>
  <c r="QN20" i="22"/>
  <c r="QM20" i="22"/>
  <c r="QL20" i="22"/>
  <c r="QK20" i="22"/>
  <c r="QJ20" i="22"/>
  <c r="QI20" i="22"/>
  <c r="QH20" i="22"/>
  <c r="QG20" i="22"/>
  <c r="QF20" i="22"/>
  <c r="QE20" i="22"/>
  <c r="QD20" i="22"/>
  <c r="QC20" i="22"/>
  <c r="QB20" i="22"/>
  <c r="QA20" i="22"/>
  <c r="PZ20" i="22"/>
  <c r="PY20" i="22"/>
  <c r="PX20" i="22"/>
  <c r="PW20" i="22"/>
  <c r="PV20" i="22"/>
  <c r="PU20" i="22"/>
  <c r="PT20" i="22"/>
  <c r="PS20" i="22"/>
  <c r="PR20" i="22"/>
  <c r="PQ20" i="22"/>
  <c r="PP20" i="22"/>
  <c r="PO20" i="22"/>
  <c r="PN20" i="22"/>
  <c r="PM20" i="22"/>
  <c r="PL20" i="22"/>
  <c r="PK20" i="22"/>
  <c r="PJ20" i="22"/>
  <c r="PI20" i="22"/>
  <c r="PH20" i="22"/>
  <c r="PG20" i="22"/>
  <c r="PF20" i="22"/>
  <c r="PE20" i="22"/>
  <c r="PD20" i="22"/>
  <c r="PC20" i="22"/>
  <c r="PB20" i="22"/>
  <c r="PA20" i="22"/>
  <c r="OZ20" i="22"/>
  <c r="OY20" i="22"/>
  <c r="OX20" i="22"/>
  <c r="OW20" i="22"/>
  <c r="OV20" i="22"/>
  <c r="OU20" i="22"/>
  <c r="OT20" i="22"/>
  <c r="OS20" i="22"/>
  <c r="OR20" i="22"/>
  <c r="OQ20" i="22"/>
  <c r="OP20" i="22"/>
  <c r="OO20" i="22"/>
  <c r="ON20" i="22"/>
  <c r="OM20" i="22"/>
  <c r="OL20" i="22"/>
  <c r="OK20" i="22"/>
  <c r="OJ20" i="22"/>
  <c r="OI20" i="22"/>
  <c r="OH20" i="22"/>
  <c r="OG20" i="22"/>
  <c r="OF20" i="22"/>
  <c r="OE20" i="22"/>
  <c r="OD20" i="22"/>
  <c r="OC20" i="22"/>
  <c r="OB20" i="22"/>
  <c r="OA20" i="22"/>
  <c r="NZ20" i="22"/>
  <c r="NY20" i="22"/>
  <c r="NX20" i="22"/>
  <c r="NW20" i="22"/>
  <c r="NV20" i="22"/>
  <c r="NU20" i="22"/>
  <c r="NT20" i="22"/>
  <c r="NS20" i="22"/>
  <c r="NR20" i="22"/>
  <c r="NQ20" i="22"/>
  <c r="NP20" i="22"/>
  <c r="NO20" i="22"/>
  <c r="NN20" i="22"/>
  <c r="NM20" i="22"/>
  <c r="NL20" i="22"/>
  <c r="NK20" i="22"/>
  <c r="NJ20" i="22"/>
  <c r="NI20" i="22"/>
  <c r="NH20" i="22"/>
  <c r="NG20" i="22"/>
  <c r="NF20" i="22"/>
  <c r="NE20" i="22"/>
  <c r="ND20" i="22"/>
  <c r="NC20" i="22"/>
  <c r="NB20" i="22"/>
  <c r="NA20" i="22"/>
  <c r="MZ20" i="22"/>
  <c r="MY20" i="22"/>
  <c r="MX20" i="22"/>
  <c r="MW20" i="22"/>
  <c r="MV20" i="22"/>
  <c r="MU20" i="22"/>
  <c r="MT20" i="22"/>
  <c r="MS20" i="22"/>
  <c r="MR20" i="22"/>
  <c r="MQ20" i="22"/>
  <c r="MP20" i="22"/>
  <c r="MO20" i="22"/>
  <c r="MN20" i="22"/>
  <c r="MM20" i="22"/>
  <c r="ML20" i="22"/>
  <c r="MK20" i="22"/>
  <c r="MJ20" i="22"/>
  <c r="MI20" i="22"/>
  <c r="MH20" i="22"/>
  <c r="MG20" i="22"/>
  <c r="MF20" i="22"/>
  <c r="ME20" i="22"/>
  <c r="MD20" i="22"/>
  <c r="MC20" i="22"/>
  <c r="MB20" i="22"/>
  <c r="MA20" i="22"/>
  <c r="LZ20" i="22"/>
  <c r="LY20" i="22"/>
  <c r="LX20" i="22"/>
  <c r="LW20" i="22"/>
  <c r="LV20" i="22"/>
  <c r="LU20" i="22"/>
  <c r="LT20" i="22"/>
  <c r="LS20" i="22"/>
  <c r="LR20" i="22"/>
  <c r="LQ20" i="22"/>
  <c r="LP20" i="22"/>
  <c r="LO20" i="22"/>
  <c r="LN20" i="22"/>
  <c r="LM20" i="22"/>
  <c r="LL20" i="22"/>
  <c r="LK20" i="22"/>
  <c r="LJ20" i="22"/>
  <c r="LI20" i="22"/>
  <c r="LH20" i="22"/>
  <c r="LG20" i="22"/>
  <c r="LF20" i="22"/>
  <c r="LE20" i="22"/>
  <c r="LD20" i="22"/>
  <c r="LC20" i="22"/>
  <c r="LB20" i="22"/>
  <c r="LA20" i="22"/>
  <c r="KZ20" i="22"/>
  <c r="KY20" i="22"/>
  <c r="KX20" i="22"/>
  <c r="KW20" i="22"/>
  <c r="KV20" i="22"/>
  <c r="KU20" i="22"/>
  <c r="KT20" i="22"/>
  <c r="KS20" i="22"/>
  <c r="KR20" i="22"/>
  <c r="KQ20" i="22"/>
  <c r="KP20" i="22"/>
  <c r="KO20" i="22"/>
  <c r="KN20" i="22"/>
  <c r="KM20" i="22"/>
  <c r="KL20" i="22"/>
  <c r="KK20" i="22"/>
  <c r="KJ20" i="22"/>
  <c r="KI20" i="22"/>
  <c r="KH20" i="22"/>
  <c r="KG20" i="22"/>
  <c r="KF20" i="22"/>
  <c r="KE20" i="22"/>
  <c r="KD20" i="22"/>
  <c r="KC20" i="22"/>
  <c r="KB20" i="22"/>
  <c r="KA20" i="22"/>
  <c r="JZ20" i="22"/>
  <c r="JY20" i="22"/>
  <c r="JX20" i="22"/>
  <c r="JW20" i="22"/>
  <c r="JV20" i="22"/>
  <c r="JU20" i="22"/>
  <c r="JT20" i="22"/>
  <c r="JS20" i="22"/>
  <c r="JR20" i="22"/>
  <c r="JQ20" i="22"/>
  <c r="JP20" i="22"/>
  <c r="JO20" i="22"/>
  <c r="JN20" i="22"/>
  <c r="JM20" i="22"/>
  <c r="JL20" i="22"/>
  <c r="JK20" i="22"/>
  <c r="JJ20" i="22"/>
  <c r="JI20" i="22"/>
  <c r="JH20" i="22"/>
  <c r="JG20" i="22"/>
  <c r="JF20" i="22"/>
  <c r="JE20" i="22"/>
  <c r="JD20" i="22"/>
  <c r="JC20" i="22"/>
  <c r="JB20" i="22"/>
  <c r="JA20" i="22"/>
  <c r="IZ20" i="22"/>
  <c r="IY20" i="22"/>
  <c r="IX20" i="22"/>
  <c r="IW20" i="22"/>
  <c r="IV20" i="22"/>
  <c r="IU20" i="22"/>
  <c r="IT20" i="22"/>
  <c r="IS20" i="22"/>
  <c r="IR20" i="22"/>
  <c r="IQ20" i="22"/>
  <c r="IP20" i="22"/>
  <c r="IO20" i="22"/>
  <c r="IN20" i="22"/>
  <c r="IM20" i="22"/>
  <c r="IL20" i="22"/>
  <c r="IK20" i="22"/>
  <c r="IJ20" i="22"/>
  <c r="II20" i="22"/>
  <c r="IH20" i="22"/>
  <c r="IG20" i="22"/>
  <c r="IF20" i="22"/>
  <c r="IE20" i="22"/>
  <c r="ID20" i="22"/>
  <c r="IC20" i="22"/>
  <c r="IB20" i="22"/>
  <c r="IA20" i="22"/>
  <c r="HZ20" i="22"/>
  <c r="HY20" i="22"/>
  <c r="HX20" i="22"/>
  <c r="HW20" i="22"/>
  <c r="HV20" i="22"/>
  <c r="HU20" i="22"/>
  <c r="HT20" i="22"/>
  <c r="HS20" i="22"/>
  <c r="HR20" i="22"/>
  <c r="HQ20" i="22"/>
  <c r="HP20" i="22"/>
  <c r="HO20" i="22"/>
  <c r="HN20" i="22"/>
  <c r="HM20" i="22"/>
  <c r="HL20" i="22"/>
  <c r="HK20" i="22"/>
  <c r="HJ20" i="22"/>
  <c r="HI20" i="22"/>
  <c r="HH20" i="22"/>
  <c r="HG20" i="22"/>
  <c r="HF20" i="22"/>
  <c r="HE20" i="22"/>
  <c r="HD20" i="22"/>
  <c r="HC20" i="22"/>
  <c r="HB20" i="22"/>
  <c r="HA20" i="22"/>
  <c r="GZ20" i="22"/>
  <c r="GY20" i="22"/>
  <c r="GX20" i="22"/>
  <c r="GW20" i="22"/>
  <c r="GV20" i="22"/>
  <c r="GU20" i="22"/>
  <c r="GT20" i="22"/>
  <c r="GS20" i="22"/>
  <c r="GR20" i="22"/>
  <c r="GQ20" i="22"/>
  <c r="GP20" i="22"/>
  <c r="GO20" i="22"/>
  <c r="GN20" i="22"/>
  <c r="GM20" i="22"/>
  <c r="GL20" i="22"/>
  <c r="GK20" i="22"/>
  <c r="GJ20" i="22"/>
  <c r="GI20" i="22"/>
  <c r="GH20" i="22"/>
  <c r="GG20" i="22"/>
  <c r="GF20" i="22"/>
  <c r="GE20" i="22"/>
  <c r="GD20" i="22"/>
  <c r="GC20" i="22"/>
  <c r="GB20" i="22"/>
  <c r="GA20" i="22"/>
  <c r="FZ20" i="22"/>
  <c r="FY20" i="22"/>
  <c r="FX20" i="22"/>
  <c r="FW20" i="22"/>
  <c r="FV20" i="22"/>
  <c r="FU20" i="22"/>
  <c r="FT20" i="22"/>
  <c r="FS20" i="22"/>
  <c r="FR20" i="22"/>
  <c r="FQ20" i="22"/>
  <c r="FP20" i="22"/>
  <c r="FO20" i="22"/>
  <c r="FN20" i="22"/>
  <c r="FM20" i="22"/>
  <c r="FL20" i="22"/>
  <c r="FK20" i="22"/>
  <c r="FJ20" i="22"/>
  <c r="FI20" i="22"/>
  <c r="FH20" i="22"/>
  <c r="FG20" i="22"/>
  <c r="FF20" i="22"/>
  <c r="FE20" i="22"/>
  <c r="FD20" i="22"/>
  <c r="FC20" i="22"/>
  <c r="FB20" i="22"/>
  <c r="FA20" i="22"/>
  <c r="EZ20" i="22"/>
  <c r="EY20" i="22"/>
  <c r="EX20" i="22"/>
  <c r="EW20" i="22"/>
  <c r="EV20" i="22"/>
  <c r="EU20" i="22"/>
  <c r="ET20" i="22"/>
  <c r="ES20" i="22"/>
  <c r="ER20" i="22"/>
  <c r="EQ20" i="22"/>
  <c r="EP20" i="22"/>
  <c r="EO20" i="22"/>
  <c r="EN20" i="22"/>
  <c r="EM20" i="22"/>
  <c r="EL20" i="22"/>
  <c r="EK20" i="22"/>
  <c r="EJ20" i="22"/>
  <c r="EI20" i="22"/>
  <c r="EH20" i="22"/>
  <c r="EG20" i="22"/>
  <c r="EF20" i="22"/>
  <c r="EE20" i="22"/>
  <c r="ED20" i="22"/>
  <c r="EC20" i="22"/>
  <c r="EB20" i="22"/>
  <c r="EA20" i="22"/>
  <c r="DZ20" i="22"/>
  <c r="DY20" i="22"/>
  <c r="DX20" i="22"/>
  <c r="DW20" i="22"/>
  <c r="DV20" i="22"/>
  <c r="DU20" i="22"/>
  <c r="DT20" i="22"/>
  <c r="DS20" i="22"/>
  <c r="DR20" i="22"/>
  <c r="DQ20" i="22"/>
  <c r="DP20" i="22"/>
  <c r="DO20" i="22"/>
  <c r="DN20" i="22"/>
  <c r="DM20" i="22"/>
  <c r="DL20" i="22"/>
  <c r="DK20" i="22"/>
  <c r="DJ20" i="22"/>
  <c r="DI20" i="22"/>
  <c r="DH20" i="22"/>
  <c r="DG20" i="22"/>
  <c r="DF20" i="22"/>
  <c r="DE20" i="22"/>
  <c r="DD20" i="22"/>
  <c r="DC20" i="22"/>
  <c r="DB20" i="22"/>
  <c r="DA20" i="22"/>
  <c r="CZ20" i="22"/>
  <c r="CY20" i="22"/>
  <c r="CX20" i="22"/>
  <c r="CW20" i="22"/>
  <c r="CV20" i="22"/>
  <c r="CU20" i="22"/>
  <c r="CT20" i="22"/>
  <c r="CS20" i="22"/>
  <c r="CR20" i="22"/>
  <c r="CQ20" i="22"/>
  <c r="CP20" i="22"/>
  <c r="CO20" i="22"/>
  <c r="CN20" i="22"/>
  <c r="CM20" i="22"/>
  <c r="CL20" i="22"/>
  <c r="CK20" i="22"/>
  <c r="CJ20" i="22"/>
  <c r="CI20" i="22"/>
  <c r="CH20" i="22"/>
  <c r="CG20" i="22"/>
  <c r="CF20" i="22"/>
  <c r="CE20" i="22"/>
  <c r="CD20" i="22"/>
  <c r="CC20" i="22"/>
  <c r="CB20" i="22"/>
  <c r="CA20" i="22"/>
  <c r="BZ20" i="22"/>
  <c r="BY20" i="22"/>
  <c r="BX20" i="22"/>
  <c r="BW20" i="22"/>
  <c r="BV20" i="22"/>
  <c r="BU20" i="22"/>
  <c r="BT20" i="22"/>
  <c r="BS20" i="22"/>
  <c r="BR20" i="22"/>
  <c r="BQ20" i="22"/>
  <c r="BP20" i="22"/>
  <c r="BO20" i="22"/>
  <c r="BN20" i="22"/>
  <c r="BM20" i="22"/>
  <c r="BL20" i="22"/>
  <c r="BK20" i="22"/>
  <c r="BJ20" i="22"/>
  <c r="BI20" i="22"/>
  <c r="BH20" i="22"/>
  <c r="BG20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UP19" i="22"/>
  <c r="UO19" i="22"/>
  <c r="UN19" i="22"/>
  <c r="UM19" i="22"/>
  <c r="UL19" i="22"/>
  <c r="UK19" i="22"/>
  <c r="UJ19" i="22"/>
  <c r="UI19" i="22"/>
  <c r="UH19" i="22"/>
  <c r="UG19" i="22"/>
  <c r="UF19" i="22"/>
  <c r="UE19" i="22"/>
  <c r="UD19" i="22"/>
  <c r="UC19" i="22"/>
  <c r="UB19" i="22"/>
  <c r="UA19" i="22"/>
  <c r="TZ19" i="22"/>
  <c r="TY19" i="22"/>
  <c r="TX19" i="22"/>
  <c r="TW19" i="22"/>
  <c r="TV19" i="22"/>
  <c r="TU19" i="22"/>
  <c r="TT19" i="22"/>
  <c r="TS19" i="22"/>
  <c r="TR19" i="22"/>
  <c r="TQ19" i="22"/>
  <c r="TP19" i="22"/>
  <c r="TO19" i="22"/>
  <c r="TN19" i="22"/>
  <c r="TM19" i="22"/>
  <c r="TL19" i="22"/>
  <c r="TK19" i="22"/>
  <c r="TJ19" i="22"/>
  <c r="TI19" i="22"/>
  <c r="TH19" i="22"/>
  <c r="TG19" i="22"/>
  <c r="TF19" i="22"/>
  <c r="TE19" i="22"/>
  <c r="TD19" i="22"/>
  <c r="TC19" i="22"/>
  <c r="TB19" i="22"/>
  <c r="TA19" i="22"/>
  <c r="SZ19" i="22"/>
  <c r="SY19" i="22"/>
  <c r="SX19" i="22"/>
  <c r="SW19" i="22"/>
  <c r="SV19" i="22"/>
  <c r="SU19" i="22"/>
  <c r="ST19" i="22"/>
  <c r="SS19" i="22"/>
  <c r="SR19" i="22"/>
  <c r="SQ19" i="22"/>
  <c r="SP19" i="22"/>
  <c r="SO19" i="22"/>
  <c r="SN19" i="22"/>
  <c r="SM19" i="22"/>
  <c r="SL19" i="22"/>
  <c r="SK19" i="22"/>
  <c r="SJ19" i="22"/>
  <c r="SI19" i="22"/>
  <c r="SH19" i="22"/>
  <c r="SG19" i="22"/>
  <c r="SF19" i="22"/>
  <c r="SE19" i="22"/>
  <c r="SD19" i="22"/>
  <c r="SC19" i="22"/>
  <c r="SB19" i="22"/>
  <c r="SA19" i="22"/>
  <c r="RZ19" i="22"/>
  <c r="RY19" i="22"/>
  <c r="RX19" i="22"/>
  <c r="RW19" i="22"/>
  <c r="RV19" i="22"/>
  <c r="RU19" i="22"/>
  <c r="RT19" i="22"/>
  <c r="RS19" i="22"/>
  <c r="RR19" i="22"/>
  <c r="RQ19" i="22"/>
  <c r="RP19" i="22"/>
  <c r="RO19" i="22"/>
  <c r="RN19" i="22"/>
  <c r="RM19" i="22"/>
  <c r="RL19" i="22"/>
  <c r="RK19" i="22"/>
  <c r="RJ19" i="22"/>
  <c r="RI19" i="22"/>
  <c r="RH19" i="22"/>
  <c r="RG19" i="22"/>
  <c r="RF19" i="22"/>
  <c r="RE19" i="22"/>
  <c r="RD19" i="22"/>
  <c r="RC19" i="22"/>
  <c r="RB19" i="22"/>
  <c r="RA19" i="22"/>
  <c r="QZ19" i="22"/>
  <c r="QY19" i="22"/>
  <c r="QX19" i="22"/>
  <c r="QW19" i="22"/>
  <c r="QV19" i="22"/>
  <c r="QU19" i="22"/>
  <c r="QT19" i="22"/>
  <c r="QS19" i="22"/>
  <c r="QR19" i="22"/>
  <c r="QQ19" i="22"/>
  <c r="QP19" i="22"/>
  <c r="QO19" i="22"/>
  <c r="QN19" i="22"/>
  <c r="QM19" i="22"/>
  <c r="QL19" i="22"/>
  <c r="QK19" i="22"/>
  <c r="QJ19" i="22"/>
  <c r="QI19" i="22"/>
  <c r="QH19" i="22"/>
  <c r="QG19" i="22"/>
  <c r="QF19" i="22"/>
  <c r="QE19" i="22"/>
  <c r="QD19" i="22"/>
  <c r="QC19" i="22"/>
  <c r="QB19" i="22"/>
  <c r="QA19" i="22"/>
  <c r="PZ19" i="22"/>
  <c r="PY19" i="22"/>
  <c r="PX19" i="22"/>
  <c r="PW19" i="22"/>
  <c r="PV19" i="22"/>
  <c r="PU19" i="22"/>
  <c r="PT19" i="22"/>
  <c r="PS19" i="22"/>
  <c r="PR19" i="22"/>
  <c r="PQ19" i="22"/>
  <c r="PP19" i="22"/>
  <c r="PO19" i="22"/>
  <c r="PN19" i="22"/>
  <c r="PM19" i="22"/>
  <c r="PL19" i="22"/>
  <c r="PK19" i="22"/>
  <c r="PJ19" i="22"/>
  <c r="PI19" i="22"/>
  <c r="PH19" i="22"/>
  <c r="PG19" i="22"/>
  <c r="PF19" i="22"/>
  <c r="PE19" i="22"/>
  <c r="PD19" i="22"/>
  <c r="PC19" i="22"/>
  <c r="PB19" i="22"/>
  <c r="PA19" i="22"/>
  <c r="OZ19" i="22"/>
  <c r="OY19" i="22"/>
  <c r="OX19" i="22"/>
  <c r="OW19" i="22"/>
  <c r="OV19" i="22"/>
  <c r="OU19" i="22"/>
  <c r="OT19" i="22"/>
  <c r="OS19" i="22"/>
  <c r="OR19" i="22"/>
  <c r="OQ19" i="22"/>
  <c r="OP19" i="22"/>
  <c r="OO19" i="22"/>
  <c r="ON19" i="22"/>
  <c r="OM19" i="22"/>
  <c r="OL19" i="22"/>
  <c r="OK19" i="22"/>
  <c r="OJ19" i="22"/>
  <c r="OI19" i="22"/>
  <c r="OH19" i="22"/>
  <c r="OG19" i="22"/>
  <c r="OF19" i="22"/>
  <c r="OE19" i="22"/>
  <c r="OD19" i="22"/>
  <c r="OC19" i="22"/>
  <c r="OB19" i="22"/>
  <c r="OA19" i="22"/>
  <c r="NZ19" i="22"/>
  <c r="NY19" i="22"/>
  <c r="NX19" i="22"/>
  <c r="NW19" i="22"/>
  <c r="NV19" i="22"/>
  <c r="NU19" i="22"/>
  <c r="NT19" i="22"/>
  <c r="NS19" i="22"/>
  <c r="NR19" i="22"/>
  <c r="NQ19" i="22"/>
  <c r="NP19" i="22"/>
  <c r="NO19" i="22"/>
  <c r="NN19" i="22"/>
  <c r="NM19" i="22"/>
  <c r="NL19" i="22"/>
  <c r="NK19" i="22"/>
  <c r="NJ19" i="22"/>
  <c r="NI19" i="22"/>
  <c r="NH19" i="22"/>
  <c r="NG19" i="22"/>
  <c r="NF19" i="22"/>
  <c r="NE19" i="22"/>
  <c r="ND19" i="22"/>
  <c r="NC19" i="22"/>
  <c r="NB19" i="22"/>
  <c r="NA19" i="22"/>
  <c r="MZ19" i="22"/>
  <c r="MY19" i="22"/>
  <c r="MX19" i="22"/>
  <c r="MW19" i="22"/>
  <c r="MV19" i="22"/>
  <c r="MU19" i="22"/>
  <c r="MT19" i="22"/>
  <c r="MS19" i="22"/>
  <c r="MR19" i="22"/>
  <c r="MQ19" i="22"/>
  <c r="MP19" i="22"/>
  <c r="MO19" i="22"/>
  <c r="MN19" i="22"/>
  <c r="MM19" i="22"/>
  <c r="ML19" i="22"/>
  <c r="MK19" i="22"/>
  <c r="MJ19" i="22"/>
  <c r="MI19" i="22"/>
  <c r="MH19" i="22"/>
  <c r="MG19" i="22"/>
  <c r="MF19" i="22"/>
  <c r="ME19" i="22"/>
  <c r="MD19" i="22"/>
  <c r="MC19" i="22"/>
  <c r="MB19" i="22"/>
  <c r="MA19" i="22"/>
  <c r="LZ19" i="22"/>
  <c r="LY19" i="22"/>
  <c r="LX19" i="22"/>
  <c r="LW19" i="22"/>
  <c r="LV19" i="22"/>
  <c r="LU19" i="22"/>
  <c r="LT19" i="22"/>
  <c r="LS19" i="22"/>
  <c r="LR19" i="22"/>
  <c r="LQ19" i="22"/>
  <c r="LP19" i="22"/>
  <c r="LO19" i="22"/>
  <c r="LN19" i="22"/>
  <c r="LM19" i="22"/>
  <c r="LL19" i="22"/>
  <c r="LK19" i="22"/>
  <c r="LJ19" i="22"/>
  <c r="LI19" i="22"/>
  <c r="LH19" i="22"/>
  <c r="LG19" i="22"/>
  <c r="LF19" i="22"/>
  <c r="LE19" i="22"/>
  <c r="LD19" i="22"/>
  <c r="LC19" i="22"/>
  <c r="LB19" i="22"/>
  <c r="LA19" i="22"/>
  <c r="KZ19" i="22"/>
  <c r="KY19" i="22"/>
  <c r="KX19" i="22"/>
  <c r="KW19" i="22"/>
  <c r="KV19" i="22"/>
  <c r="KU19" i="22"/>
  <c r="KT19" i="22"/>
  <c r="KS19" i="22"/>
  <c r="KR19" i="22"/>
  <c r="KQ19" i="22"/>
  <c r="KP19" i="22"/>
  <c r="KO19" i="22"/>
  <c r="KN19" i="22"/>
  <c r="KM19" i="22"/>
  <c r="KL19" i="22"/>
  <c r="KK19" i="22"/>
  <c r="KJ19" i="22"/>
  <c r="KI19" i="22"/>
  <c r="KH19" i="22"/>
  <c r="KG19" i="22"/>
  <c r="KF19" i="22"/>
  <c r="KE19" i="22"/>
  <c r="KD19" i="22"/>
  <c r="KC19" i="22"/>
  <c r="KB19" i="22"/>
  <c r="KA19" i="22"/>
  <c r="JZ19" i="22"/>
  <c r="JY19" i="22"/>
  <c r="JX19" i="22"/>
  <c r="JW19" i="22"/>
  <c r="JV19" i="22"/>
  <c r="JU19" i="22"/>
  <c r="JT19" i="22"/>
  <c r="JS19" i="22"/>
  <c r="JR19" i="22"/>
  <c r="JQ19" i="22"/>
  <c r="JP19" i="22"/>
  <c r="JO19" i="22"/>
  <c r="JN19" i="22"/>
  <c r="JM19" i="22"/>
  <c r="JL19" i="22"/>
  <c r="JK19" i="22"/>
  <c r="JJ19" i="22"/>
  <c r="JI19" i="22"/>
  <c r="JH19" i="22"/>
  <c r="JG19" i="22"/>
  <c r="JF19" i="22"/>
  <c r="JE19" i="22"/>
  <c r="JD19" i="22"/>
  <c r="JC19" i="22"/>
  <c r="JB19" i="22"/>
  <c r="JA19" i="22"/>
  <c r="IZ19" i="22"/>
  <c r="IY19" i="22"/>
  <c r="IX19" i="22"/>
  <c r="IW19" i="22"/>
  <c r="IV19" i="22"/>
  <c r="IU19" i="22"/>
  <c r="IT19" i="22"/>
  <c r="IS19" i="22"/>
  <c r="IR19" i="22"/>
  <c r="IQ19" i="22"/>
  <c r="IP19" i="22"/>
  <c r="IO19" i="22"/>
  <c r="IN19" i="22"/>
  <c r="IM19" i="22"/>
  <c r="IL19" i="22"/>
  <c r="IK19" i="22"/>
  <c r="IJ19" i="22"/>
  <c r="II19" i="22"/>
  <c r="IH19" i="22"/>
  <c r="IG19" i="22"/>
  <c r="IF19" i="22"/>
  <c r="IE19" i="22"/>
  <c r="ID19" i="22"/>
  <c r="IC19" i="22"/>
  <c r="IB19" i="22"/>
  <c r="IA19" i="22"/>
  <c r="HZ19" i="22"/>
  <c r="HY19" i="22"/>
  <c r="HX19" i="22"/>
  <c r="HW19" i="22"/>
  <c r="HV19" i="22"/>
  <c r="HU19" i="22"/>
  <c r="HT19" i="22"/>
  <c r="HS19" i="22"/>
  <c r="HR19" i="22"/>
  <c r="HQ19" i="22"/>
  <c r="HP19" i="22"/>
  <c r="HO19" i="22"/>
  <c r="HN19" i="22"/>
  <c r="HM19" i="22"/>
  <c r="HL19" i="22"/>
  <c r="HK19" i="22"/>
  <c r="HJ19" i="22"/>
  <c r="HI19" i="22"/>
  <c r="HH19" i="22"/>
  <c r="HG19" i="22"/>
  <c r="HF19" i="22"/>
  <c r="HE19" i="22"/>
  <c r="HD19" i="22"/>
  <c r="HC19" i="22"/>
  <c r="HB19" i="22"/>
  <c r="HA19" i="22"/>
  <c r="GZ19" i="22"/>
  <c r="GY19" i="22"/>
  <c r="GX19" i="22"/>
  <c r="GW19" i="22"/>
  <c r="GV19" i="22"/>
  <c r="GU19" i="22"/>
  <c r="GT19" i="22"/>
  <c r="GS19" i="22"/>
  <c r="GR19" i="22"/>
  <c r="GQ19" i="22"/>
  <c r="GP19" i="22"/>
  <c r="GO19" i="22"/>
  <c r="GN19" i="22"/>
  <c r="GM19" i="22"/>
  <c r="GL19" i="22"/>
  <c r="GK19" i="22"/>
  <c r="GJ19" i="22"/>
  <c r="GI19" i="22"/>
  <c r="GH19" i="22"/>
  <c r="GG19" i="22"/>
  <c r="GF19" i="22"/>
  <c r="GE19" i="22"/>
  <c r="GD19" i="22"/>
  <c r="GC19" i="22"/>
  <c r="GB19" i="22"/>
  <c r="GA19" i="22"/>
  <c r="FZ19" i="22"/>
  <c r="FY19" i="22"/>
  <c r="FX19" i="22"/>
  <c r="FW19" i="22"/>
  <c r="FV19" i="22"/>
  <c r="FU19" i="22"/>
  <c r="FT19" i="22"/>
  <c r="FS19" i="22"/>
  <c r="FR19" i="22"/>
  <c r="FQ19" i="22"/>
  <c r="FP19" i="22"/>
  <c r="FO19" i="22"/>
  <c r="FN19" i="22"/>
  <c r="FM19" i="22"/>
  <c r="FL19" i="22"/>
  <c r="FK19" i="22"/>
  <c r="FJ19" i="22"/>
  <c r="FI19" i="22"/>
  <c r="FH19" i="22"/>
  <c r="FG19" i="22"/>
  <c r="FF19" i="22"/>
  <c r="FE19" i="22"/>
  <c r="FD19" i="22"/>
  <c r="FC19" i="22"/>
  <c r="FB19" i="22"/>
  <c r="FA19" i="22"/>
  <c r="EZ19" i="22"/>
  <c r="EY19" i="22"/>
  <c r="EX19" i="22"/>
  <c r="EW19" i="22"/>
  <c r="EV19" i="22"/>
  <c r="EU19" i="22"/>
  <c r="ET19" i="22"/>
  <c r="ES19" i="22"/>
  <c r="ER19" i="22"/>
  <c r="EQ19" i="22"/>
  <c r="EP19" i="22"/>
  <c r="EO19" i="22"/>
  <c r="EN19" i="22"/>
  <c r="EM19" i="22"/>
  <c r="EL19" i="22"/>
  <c r="EK19" i="22"/>
  <c r="EJ19" i="22"/>
  <c r="EI19" i="22"/>
  <c r="EH19" i="22"/>
  <c r="EG19" i="22"/>
  <c r="EF19" i="22"/>
  <c r="EE19" i="22"/>
  <c r="ED19" i="22"/>
  <c r="EC19" i="22"/>
  <c r="EB19" i="22"/>
  <c r="EA19" i="22"/>
  <c r="DZ19" i="22"/>
  <c r="DY19" i="22"/>
  <c r="DX19" i="22"/>
  <c r="DW19" i="22"/>
  <c r="DV19" i="22"/>
  <c r="DU19" i="22"/>
  <c r="DT19" i="22"/>
  <c r="DS19" i="22"/>
  <c r="DR19" i="22"/>
  <c r="DQ19" i="22"/>
  <c r="DP19" i="22"/>
  <c r="DO19" i="22"/>
  <c r="DN19" i="22"/>
  <c r="DM19" i="22"/>
  <c r="DL19" i="22"/>
  <c r="DK19" i="22"/>
  <c r="DJ19" i="22"/>
  <c r="DI19" i="22"/>
  <c r="DH19" i="22"/>
  <c r="DG19" i="22"/>
  <c r="DF19" i="22"/>
  <c r="DE19" i="22"/>
  <c r="DD19" i="22"/>
  <c r="DC19" i="22"/>
  <c r="DB19" i="22"/>
  <c r="DA19" i="22"/>
  <c r="CZ19" i="22"/>
  <c r="CY19" i="22"/>
  <c r="CX19" i="22"/>
  <c r="CW19" i="22"/>
  <c r="CV19" i="22"/>
  <c r="CU19" i="22"/>
  <c r="CT19" i="22"/>
  <c r="CS19" i="22"/>
  <c r="CR19" i="22"/>
  <c r="CQ19" i="22"/>
  <c r="CP19" i="22"/>
  <c r="CO19" i="22"/>
  <c r="CN19" i="22"/>
  <c r="CM19" i="22"/>
  <c r="CL19" i="22"/>
  <c r="CK19" i="22"/>
  <c r="CJ19" i="22"/>
  <c r="CI19" i="22"/>
  <c r="CH19" i="22"/>
  <c r="CG19" i="22"/>
  <c r="CF19" i="22"/>
  <c r="CE19" i="22"/>
  <c r="CD19" i="22"/>
  <c r="CC19" i="22"/>
  <c r="CB19" i="22"/>
  <c r="CA19" i="22"/>
  <c r="BZ19" i="22"/>
  <c r="BY19" i="22"/>
  <c r="BX19" i="22"/>
  <c r="BW19" i="22"/>
  <c r="BV19" i="22"/>
  <c r="BU19" i="22"/>
  <c r="BT19" i="22"/>
  <c r="BS19" i="22"/>
  <c r="BR19" i="22"/>
  <c r="BQ19" i="22"/>
  <c r="BP19" i="22"/>
  <c r="BO19" i="22"/>
  <c r="BN19" i="22"/>
  <c r="BM19" i="22"/>
  <c r="BL19" i="22"/>
  <c r="BK19" i="22"/>
  <c r="BJ19" i="22"/>
  <c r="BI19" i="22"/>
  <c r="BH19" i="22"/>
  <c r="BG19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UP18" i="22"/>
  <c r="UO18" i="22"/>
  <c r="UN18" i="22"/>
  <c r="UM18" i="22"/>
  <c r="UL18" i="22"/>
  <c r="UK18" i="22"/>
  <c r="UJ18" i="22"/>
  <c r="UI18" i="22"/>
  <c r="UH18" i="22"/>
  <c r="UG18" i="22"/>
  <c r="UF18" i="22"/>
  <c r="UE18" i="22"/>
  <c r="UD18" i="22"/>
  <c r="UC18" i="22"/>
  <c r="UB18" i="22"/>
  <c r="UA18" i="22"/>
  <c r="TZ18" i="22"/>
  <c r="TY18" i="22"/>
  <c r="TX18" i="22"/>
  <c r="TW18" i="22"/>
  <c r="TV18" i="22"/>
  <c r="TU18" i="22"/>
  <c r="TT18" i="22"/>
  <c r="TS18" i="22"/>
  <c r="TR18" i="22"/>
  <c r="TQ18" i="22"/>
  <c r="TP18" i="22"/>
  <c r="TO18" i="22"/>
  <c r="TN18" i="22"/>
  <c r="TM18" i="22"/>
  <c r="TL18" i="22"/>
  <c r="TK18" i="22"/>
  <c r="TJ18" i="22"/>
  <c r="TI18" i="22"/>
  <c r="TH18" i="22"/>
  <c r="TG18" i="22"/>
  <c r="TF18" i="22"/>
  <c r="TE18" i="22"/>
  <c r="TD18" i="22"/>
  <c r="TC18" i="22"/>
  <c r="TB18" i="22"/>
  <c r="TA18" i="22"/>
  <c r="SZ18" i="22"/>
  <c r="SY18" i="22"/>
  <c r="SX18" i="22"/>
  <c r="SW18" i="22"/>
  <c r="SV18" i="22"/>
  <c r="SU18" i="22"/>
  <c r="ST18" i="22"/>
  <c r="SS18" i="22"/>
  <c r="SR18" i="22"/>
  <c r="SQ18" i="22"/>
  <c r="SP18" i="22"/>
  <c r="SO18" i="22"/>
  <c r="SN18" i="22"/>
  <c r="SM18" i="22"/>
  <c r="SL18" i="22"/>
  <c r="SK18" i="22"/>
  <c r="SJ18" i="22"/>
  <c r="SI18" i="22"/>
  <c r="SH18" i="22"/>
  <c r="SG18" i="22"/>
  <c r="SF18" i="22"/>
  <c r="SE18" i="22"/>
  <c r="SD18" i="22"/>
  <c r="SC18" i="22"/>
  <c r="SB18" i="22"/>
  <c r="SA18" i="22"/>
  <c r="RZ18" i="22"/>
  <c r="RY18" i="22"/>
  <c r="RX18" i="22"/>
  <c r="RW18" i="22"/>
  <c r="RV18" i="22"/>
  <c r="RU18" i="22"/>
  <c r="RT18" i="22"/>
  <c r="RS18" i="22"/>
  <c r="RR18" i="22"/>
  <c r="RQ18" i="22"/>
  <c r="RP18" i="22"/>
  <c r="RO18" i="22"/>
  <c r="RN18" i="22"/>
  <c r="RM18" i="22"/>
  <c r="RL18" i="22"/>
  <c r="RK18" i="22"/>
  <c r="RJ18" i="22"/>
  <c r="RI18" i="22"/>
  <c r="RH18" i="22"/>
  <c r="RG18" i="22"/>
  <c r="RF18" i="22"/>
  <c r="RE18" i="22"/>
  <c r="RD18" i="22"/>
  <c r="RC18" i="22"/>
  <c r="RB18" i="22"/>
  <c r="RA18" i="22"/>
  <c r="QZ18" i="22"/>
  <c r="QY18" i="22"/>
  <c r="QX18" i="22"/>
  <c r="QW18" i="22"/>
  <c r="QV18" i="22"/>
  <c r="QU18" i="22"/>
  <c r="QT18" i="22"/>
  <c r="QS18" i="22"/>
  <c r="QR18" i="22"/>
  <c r="QQ18" i="22"/>
  <c r="QP18" i="22"/>
  <c r="QO18" i="22"/>
  <c r="QN18" i="22"/>
  <c r="QM18" i="22"/>
  <c r="QL18" i="22"/>
  <c r="QK18" i="22"/>
  <c r="QJ18" i="22"/>
  <c r="QI18" i="22"/>
  <c r="QH18" i="22"/>
  <c r="QG18" i="22"/>
  <c r="QF18" i="22"/>
  <c r="QE18" i="22"/>
  <c r="QD18" i="22"/>
  <c r="QC18" i="22"/>
  <c r="QB18" i="22"/>
  <c r="QA18" i="22"/>
  <c r="PZ18" i="22"/>
  <c r="PY18" i="22"/>
  <c r="PX18" i="22"/>
  <c r="PW18" i="22"/>
  <c r="PV18" i="22"/>
  <c r="PU18" i="22"/>
  <c r="PT18" i="22"/>
  <c r="PS18" i="22"/>
  <c r="PR18" i="22"/>
  <c r="PQ18" i="22"/>
  <c r="PP18" i="22"/>
  <c r="PO18" i="22"/>
  <c r="PN18" i="22"/>
  <c r="PM18" i="22"/>
  <c r="PL18" i="22"/>
  <c r="PK18" i="22"/>
  <c r="PJ18" i="22"/>
  <c r="PI18" i="22"/>
  <c r="PH18" i="22"/>
  <c r="PG18" i="22"/>
  <c r="PF18" i="22"/>
  <c r="PE18" i="22"/>
  <c r="PD18" i="22"/>
  <c r="PC18" i="22"/>
  <c r="PB18" i="22"/>
  <c r="PA18" i="22"/>
  <c r="OZ18" i="22"/>
  <c r="OY18" i="22"/>
  <c r="OX18" i="22"/>
  <c r="OW18" i="22"/>
  <c r="OV18" i="22"/>
  <c r="OU18" i="22"/>
  <c r="OT18" i="22"/>
  <c r="OS18" i="22"/>
  <c r="OR18" i="22"/>
  <c r="OQ18" i="22"/>
  <c r="OP18" i="22"/>
  <c r="OO18" i="22"/>
  <c r="ON18" i="22"/>
  <c r="OM18" i="22"/>
  <c r="OL18" i="22"/>
  <c r="OK18" i="22"/>
  <c r="OJ18" i="22"/>
  <c r="OI18" i="22"/>
  <c r="OH18" i="22"/>
  <c r="OG18" i="22"/>
  <c r="OF18" i="22"/>
  <c r="OE18" i="22"/>
  <c r="OD18" i="22"/>
  <c r="OC18" i="22"/>
  <c r="OB18" i="22"/>
  <c r="OA18" i="22"/>
  <c r="NZ18" i="22"/>
  <c r="NY18" i="22"/>
  <c r="NX18" i="22"/>
  <c r="NW18" i="22"/>
  <c r="NV18" i="22"/>
  <c r="NU18" i="22"/>
  <c r="NT18" i="22"/>
  <c r="NS18" i="22"/>
  <c r="NR18" i="22"/>
  <c r="NQ18" i="22"/>
  <c r="NP18" i="22"/>
  <c r="NO18" i="22"/>
  <c r="NN18" i="22"/>
  <c r="NM18" i="22"/>
  <c r="NL18" i="22"/>
  <c r="NK18" i="22"/>
  <c r="NJ18" i="22"/>
  <c r="NI18" i="22"/>
  <c r="NH18" i="22"/>
  <c r="NG18" i="22"/>
  <c r="NF18" i="22"/>
  <c r="NE18" i="22"/>
  <c r="ND18" i="22"/>
  <c r="NC18" i="22"/>
  <c r="NB18" i="22"/>
  <c r="NA18" i="22"/>
  <c r="MZ18" i="22"/>
  <c r="MY18" i="22"/>
  <c r="MX18" i="22"/>
  <c r="MW18" i="22"/>
  <c r="MV18" i="22"/>
  <c r="MU18" i="22"/>
  <c r="MT18" i="22"/>
  <c r="MS18" i="22"/>
  <c r="MR18" i="22"/>
  <c r="MQ18" i="22"/>
  <c r="MP18" i="22"/>
  <c r="MO18" i="22"/>
  <c r="MN18" i="22"/>
  <c r="MM18" i="22"/>
  <c r="ML18" i="22"/>
  <c r="MK18" i="22"/>
  <c r="MJ18" i="22"/>
  <c r="MI18" i="22"/>
  <c r="MH18" i="22"/>
  <c r="MG18" i="22"/>
  <c r="MF18" i="22"/>
  <c r="ME18" i="22"/>
  <c r="MD18" i="22"/>
  <c r="MC18" i="22"/>
  <c r="MB18" i="22"/>
  <c r="MA18" i="22"/>
  <c r="LZ18" i="22"/>
  <c r="LY18" i="22"/>
  <c r="LX18" i="22"/>
  <c r="LW18" i="22"/>
  <c r="LV18" i="22"/>
  <c r="LU18" i="22"/>
  <c r="LT18" i="22"/>
  <c r="LS18" i="22"/>
  <c r="LR18" i="22"/>
  <c r="LQ18" i="22"/>
  <c r="LP18" i="22"/>
  <c r="LO18" i="22"/>
  <c r="LN18" i="22"/>
  <c r="LM18" i="22"/>
  <c r="LL18" i="22"/>
  <c r="LK18" i="22"/>
  <c r="LJ18" i="22"/>
  <c r="LI18" i="22"/>
  <c r="LH18" i="22"/>
  <c r="LG18" i="22"/>
  <c r="LF18" i="22"/>
  <c r="LE18" i="22"/>
  <c r="LD18" i="22"/>
  <c r="LC18" i="22"/>
  <c r="LB18" i="22"/>
  <c r="LA18" i="22"/>
  <c r="KZ18" i="22"/>
  <c r="KY18" i="22"/>
  <c r="KX18" i="22"/>
  <c r="KW18" i="22"/>
  <c r="KV18" i="22"/>
  <c r="KU18" i="22"/>
  <c r="KT18" i="22"/>
  <c r="KS18" i="22"/>
  <c r="KR18" i="22"/>
  <c r="KQ18" i="22"/>
  <c r="KP18" i="22"/>
  <c r="KO18" i="22"/>
  <c r="KN18" i="22"/>
  <c r="KM18" i="22"/>
  <c r="KL18" i="22"/>
  <c r="KK18" i="22"/>
  <c r="KJ18" i="22"/>
  <c r="KI18" i="22"/>
  <c r="KH18" i="22"/>
  <c r="KG18" i="22"/>
  <c r="KF18" i="22"/>
  <c r="KE18" i="22"/>
  <c r="KD18" i="22"/>
  <c r="KC18" i="22"/>
  <c r="KB18" i="22"/>
  <c r="KA18" i="22"/>
  <c r="JZ18" i="22"/>
  <c r="JY18" i="22"/>
  <c r="JX18" i="22"/>
  <c r="JW18" i="22"/>
  <c r="JV18" i="22"/>
  <c r="JU18" i="22"/>
  <c r="JT18" i="22"/>
  <c r="JS18" i="22"/>
  <c r="JR18" i="22"/>
  <c r="JQ18" i="22"/>
  <c r="JP18" i="22"/>
  <c r="JO18" i="22"/>
  <c r="JN18" i="22"/>
  <c r="JM18" i="22"/>
  <c r="JL18" i="22"/>
  <c r="JK18" i="22"/>
  <c r="JJ18" i="22"/>
  <c r="JI18" i="22"/>
  <c r="JH18" i="22"/>
  <c r="JG18" i="22"/>
  <c r="JF18" i="22"/>
  <c r="JE18" i="22"/>
  <c r="JD18" i="22"/>
  <c r="JC18" i="22"/>
  <c r="JB18" i="22"/>
  <c r="JA18" i="22"/>
  <c r="IZ18" i="22"/>
  <c r="IY18" i="22"/>
  <c r="IX18" i="22"/>
  <c r="IW18" i="22"/>
  <c r="IV18" i="22"/>
  <c r="IU18" i="22"/>
  <c r="IT18" i="22"/>
  <c r="IS18" i="22"/>
  <c r="IR18" i="22"/>
  <c r="IQ18" i="22"/>
  <c r="IP18" i="22"/>
  <c r="IO18" i="22"/>
  <c r="IN18" i="22"/>
  <c r="IM18" i="22"/>
  <c r="IL18" i="22"/>
  <c r="IK18" i="22"/>
  <c r="IJ18" i="22"/>
  <c r="II18" i="22"/>
  <c r="IH18" i="22"/>
  <c r="IG18" i="22"/>
  <c r="IF18" i="22"/>
  <c r="IE18" i="22"/>
  <c r="ID18" i="22"/>
  <c r="IC18" i="22"/>
  <c r="IB18" i="22"/>
  <c r="IA18" i="22"/>
  <c r="HZ18" i="22"/>
  <c r="HY18" i="22"/>
  <c r="HX18" i="22"/>
  <c r="HW18" i="22"/>
  <c r="HV18" i="22"/>
  <c r="HU18" i="22"/>
  <c r="HT18" i="22"/>
  <c r="HS18" i="22"/>
  <c r="HR18" i="22"/>
  <c r="HQ18" i="22"/>
  <c r="HP18" i="22"/>
  <c r="HO18" i="22"/>
  <c r="HN18" i="22"/>
  <c r="HM18" i="22"/>
  <c r="HL18" i="22"/>
  <c r="HK18" i="22"/>
  <c r="HJ18" i="22"/>
  <c r="HI18" i="22"/>
  <c r="HH18" i="22"/>
  <c r="HG18" i="22"/>
  <c r="HF18" i="22"/>
  <c r="HE18" i="22"/>
  <c r="HD18" i="22"/>
  <c r="HC18" i="22"/>
  <c r="HB18" i="22"/>
  <c r="HA18" i="22"/>
  <c r="GZ18" i="22"/>
  <c r="GY18" i="22"/>
  <c r="GX18" i="22"/>
  <c r="GW18" i="22"/>
  <c r="GV18" i="22"/>
  <c r="GU18" i="22"/>
  <c r="GT18" i="22"/>
  <c r="GS18" i="22"/>
  <c r="GR18" i="22"/>
  <c r="GQ18" i="22"/>
  <c r="GP18" i="22"/>
  <c r="GO18" i="22"/>
  <c r="GN18" i="22"/>
  <c r="GM18" i="22"/>
  <c r="GL18" i="22"/>
  <c r="GK18" i="22"/>
  <c r="GJ18" i="22"/>
  <c r="GI18" i="22"/>
  <c r="GH18" i="22"/>
  <c r="GG18" i="22"/>
  <c r="GF18" i="22"/>
  <c r="GE18" i="22"/>
  <c r="GD18" i="22"/>
  <c r="GC18" i="22"/>
  <c r="GB18" i="22"/>
  <c r="GA18" i="22"/>
  <c r="FZ18" i="22"/>
  <c r="FY18" i="22"/>
  <c r="FX18" i="22"/>
  <c r="FW18" i="22"/>
  <c r="FV18" i="22"/>
  <c r="FU18" i="22"/>
  <c r="FT18" i="22"/>
  <c r="FS18" i="22"/>
  <c r="FR18" i="22"/>
  <c r="FQ18" i="22"/>
  <c r="FP18" i="22"/>
  <c r="FO18" i="22"/>
  <c r="FN18" i="22"/>
  <c r="FM18" i="22"/>
  <c r="FL18" i="22"/>
  <c r="FK18" i="22"/>
  <c r="FJ18" i="22"/>
  <c r="FI18" i="22"/>
  <c r="FH18" i="22"/>
  <c r="FG18" i="22"/>
  <c r="FF18" i="22"/>
  <c r="FE18" i="22"/>
  <c r="FD18" i="22"/>
  <c r="FC18" i="22"/>
  <c r="FB18" i="22"/>
  <c r="FA18" i="22"/>
  <c r="EZ18" i="22"/>
  <c r="EY18" i="22"/>
  <c r="EX18" i="22"/>
  <c r="EW18" i="22"/>
  <c r="EV18" i="22"/>
  <c r="EU18" i="22"/>
  <c r="ET18" i="22"/>
  <c r="ES18" i="22"/>
  <c r="ER18" i="22"/>
  <c r="EQ18" i="22"/>
  <c r="EP18" i="22"/>
  <c r="EO18" i="22"/>
  <c r="EN18" i="22"/>
  <c r="EM18" i="22"/>
  <c r="EL18" i="22"/>
  <c r="EK18" i="22"/>
  <c r="EJ18" i="22"/>
  <c r="EI18" i="22"/>
  <c r="EH18" i="22"/>
  <c r="EG18" i="22"/>
  <c r="EF18" i="22"/>
  <c r="EE18" i="22"/>
  <c r="ED18" i="22"/>
  <c r="EC18" i="22"/>
  <c r="EB18" i="22"/>
  <c r="EA18" i="22"/>
  <c r="DZ18" i="22"/>
  <c r="DY18" i="22"/>
  <c r="DX18" i="22"/>
  <c r="DW18" i="22"/>
  <c r="DV18" i="22"/>
  <c r="DU18" i="22"/>
  <c r="DT18" i="22"/>
  <c r="DS18" i="22"/>
  <c r="DR18" i="22"/>
  <c r="DQ18" i="22"/>
  <c r="DP18" i="22"/>
  <c r="DO18" i="22"/>
  <c r="DN18" i="22"/>
  <c r="DM18" i="22"/>
  <c r="DL18" i="22"/>
  <c r="DK18" i="22"/>
  <c r="DJ18" i="22"/>
  <c r="DI18" i="22"/>
  <c r="DH18" i="22"/>
  <c r="DG18" i="22"/>
  <c r="DF18" i="22"/>
  <c r="DE18" i="22"/>
  <c r="DD18" i="22"/>
  <c r="DC18" i="22"/>
  <c r="DB18" i="22"/>
  <c r="DA18" i="22"/>
  <c r="CZ18" i="22"/>
  <c r="CY18" i="22"/>
  <c r="CX18" i="22"/>
  <c r="CW18" i="22"/>
  <c r="CV18" i="22"/>
  <c r="CU18" i="22"/>
  <c r="CT18" i="22"/>
  <c r="CS18" i="22"/>
  <c r="CR18" i="22"/>
  <c r="CQ18" i="22"/>
  <c r="CP18" i="22"/>
  <c r="CO18" i="22"/>
  <c r="CN18" i="22"/>
  <c r="CM18" i="22"/>
  <c r="CL18" i="22"/>
  <c r="CK18" i="22"/>
  <c r="CJ18" i="22"/>
  <c r="CI18" i="22"/>
  <c r="CH18" i="22"/>
  <c r="CG18" i="22"/>
  <c r="CF18" i="22"/>
  <c r="CE18" i="22"/>
  <c r="CD18" i="22"/>
  <c r="CC18" i="22"/>
  <c r="CB18" i="22"/>
  <c r="CA18" i="22"/>
  <c r="BZ18" i="22"/>
  <c r="BY18" i="22"/>
  <c r="BX18" i="22"/>
  <c r="BW18" i="22"/>
  <c r="BV18" i="22"/>
  <c r="BU18" i="22"/>
  <c r="BT18" i="22"/>
  <c r="BS18" i="22"/>
  <c r="BR18" i="22"/>
  <c r="BQ18" i="22"/>
  <c r="BP18" i="22"/>
  <c r="BO18" i="22"/>
  <c r="BN18" i="22"/>
  <c r="BM18" i="22"/>
  <c r="BL18" i="22"/>
  <c r="BK18" i="22"/>
  <c r="BJ18" i="22"/>
  <c r="BI18" i="22"/>
  <c r="BH18" i="22"/>
  <c r="BG18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UP17" i="22"/>
  <c r="UO17" i="22"/>
  <c r="UN17" i="22"/>
  <c r="UM17" i="22"/>
  <c r="UL17" i="22"/>
  <c r="UK17" i="22"/>
  <c r="UJ17" i="22"/>
  <c r="UI17" i="22"/>
  <c r="UH17" i="22"/>
  <c r="UG17" i="22"/>
  <c r="UF17" i="22"/>
  <c r="UE17" i="22"/>
  <c r="UD17" i="22"/>
  <c r="UC17" i="22"/>
  <c r="UB17" i="22"/>
  <c r="UA17" i="22"/>
  <c r="TZ17" i="22"/>
  <c r="TY17" i="22"/>
  <c r="TX17" i="22"/>
  <c r="TW17" i="22"/>
  <c r="TV17" i="22"/>
  <c r="TU17" i="22"/>
  <c r="TT17" i="22"/>
  <c r="TS17" i="22"/>
  <c r="TR17" i="22"/>
  <c r="TQ17" i="22"/>
  <c r="TP17" i="22"/>
  <c r="TO17" i="22"/>
  <c r="TN17" i="22"/>
  <c r="TM17" i="22"/>
  <c r="TL17" i="22"/>
  <c r="TK17" i="22"/>
  <c r="TJ17" i="22"/>
  <c r="TI17" i="22"/>
  <c r="TH17" i="22"/>
  <c r="TG17" i="22"/>
  <c r="TF17" i="22"/>
  <c r="TE17" i="22"/>
  <c r="TD17" i="22"/>
  <c r="TC17" i="22"/>
  <c r="TB17" i="22"/>
  <c r="TA17" i="22"/>
  <c r="SZ17" i="22"/>
  <c r="SY17" i="22"/>
  <c r="SX17" i="22"/>
  <c r="SW17" i="22"/>
  <c r="SV17" i="22"/>
  <c r="SU17" i="22"/>
  <c r="ST17" i="22"/>
  <c r="SS17" i="22"/>
  <c r="SR17" i="22"/>
  <c r="SQ17" i="22"/>
  <c r="SP17" i="22"/>
  <c r="SO17" i="22"/>
  <c r="SN17" i="22"/>
  <c r="SM17" i="22"/>
  <c r="SL17" i="22"/>
  <c r="SK17" i="22"/>
  <c r="SJ17" i="22"/>
  <c r="SI17" i="22"/>
  <c r="SH17" i="22"/>
  <c r="SG17" i="22"/>
  <c r="SF17" i="22"/>
  <c r="SE17" i="22"/>
  <c r="SD17" i="22"/>
  <c r="SC17" i="22"/>
  <c r="SB17" i="22"/>
  <c r="SA17" i="22"/>
  <c r="RZ17" i="22"/>
  <c r="RY17" i="22"/>
  <c r="RX17" i="22"/>
  <c r="RW17" i="22"/>
  <c r="RV17" i="22"/>
  <c r="RU17" i="22"/>
  <c r="RT17" i="22"/>
  <c r="RS17" i="22"/>
  <c r="RR17" i="22"/>
  <c r="RQ17" i="22"/>
  <c r="RP17" i="22"/>
  <c r="RO17" i="22"/>
  <c r="RN17" i="22"/>
  <c r="RM17" i="22"/>
  <c r="RL17" i="22"/>
  <c r="RK17" i="22"/>
  <c r="RJ17" i="22"/>
  <c r="RI17" i="22"/>
  <c r="RH17" i="22"/>
  <c r="RG17" i="22"/>
  <c r="RF17" i="22"/>
  <c r="RE17" i="22"/>
  <c r="RD17" i="22"/>
  <c r="RC17" i="22"/>
  <c r="RB17" i="22"/>
  <c r="RA17" i="22"/>
  <c r="QZ17" i="22"/>
  <c r="QY17" i="22"/>
  <c r="QX17" i="22"/>
  <c r="QW17" i="22"/>
  <c r="QV17" i="22"/>
  <c r="QU17" i="22"/>
  <c r="QT17" i="22"/>
  <c r="QS17" i="22"/>
  <c r="QR17" i="22"/>
  <c r="QQ17" i="22"/>
  <c r="QP17" i="22"/>
  <c r="QO17" i="22"/>
  <c r="QN17" i="22"/>
  <c r="QM17" i="22"/>
  <c r="QL17" i="22"/>
  <c r="QK17" i="22"/>
  <c r="QJ17" i="22"/>
  <c r="QI17" i="22"/>
  <c r="QH17" i="22"/>
  <c r="QG17" i="22"/>
  <c r="QF17" i="22"/>
  <c r="QE17" i="22"/>
  <c r="QD17" i="22"/>
  <c r="QC17" i="22"/>
  <c r="QB17" i="22"/>
  <c r="QA17" i="22"/>
  <c r="PZ17" i="22"/>
  <c r="PY17" i="22"/>
  <c r="PX17" i="22"/>
  <c r="PW17" i="22"/>
  <c r="PV17" i="22"/>
  <c r="PU17" i="22"/>
  <c r="PT17" i="22"/>
  <c r="PS17" i="22"/>
  <c r="PR17" i="22"/>
  <c r="PQ17" i="22"/>
  <c r="PP17" i="22"/>
  <c r="PO17" i="22"/>
  <c r="PN17" i="22"/>
  <c r="PM17" i="22"/>
  <c r="PL17" i="22"/>
  <c r="PK17" i="22"/>
  <c r="PJ17" i="22"/>
  <c r="PI17" i="22"/>
  <c r="PH17" i="22"/>
  <c r="PG17" i="22"/>
  <c r="PF17" i="22"/>
  <c r="PE17" i="22"/>
  <c r="PD17" i="22"/>
  <c r="PC17" i="22"/>
  <c r="PB17" i="22"/>
  <c r="PA17" i="22"/>
  <c r="OZ17" i="22"/>
  <c r="OY17" i="22"/>
  <c r="OX17" i="22"/>
  <c r="OW17" i="22"/>
  <c r="OV17" i="22"/>
  <c r="OU17" i="22"/>
  <c r="OT17" i="22"/>
  <c r="OS17" i="22"/>
  <c r="OR17" i="22"/>
  <c r="OQ17" i="22"/>
  <c r="OP17" i="22"/>
  <c r="OO17" i="22"/>
  <c r="ON17" i="22"/>
  <c r="OM17" i="22"/>
  <c r="OL17" i="22"/>
  <c r="OK17" i="22"/>
  <c r="OJ17" i="22"/>
  <c r="OI17" i="22"/>
  <c r="OH17" i="22"/>
  <c r="OG17" i="22"/>
  <c r="OF17" i="22"/>
  <c r="OE17" i="22"/>
  <c r="OD17" i="22"/>
  <c r="OC17" i="22"/>
  <c r="OB17" i="22"/>
  <c r="OA17" i="22"/>
  <c r="NZ17" i="22"/>
  <c r="NY17" i="22"/>
  <c r="NX17" i="22"/>
  <c r="NW17" i="22"/>
  <c r="NV17" i="22"/>
  <c r="NU17" i="22"/>
  <c r="NT17" i="22"/>
  <c r="NS17" i="22"/>
  <c r="NR17" i="22"/>
  <c r="NQ17" i="22"/>
  <c r="NP17" i="22"/>
  <c r="NO17" i="22"/>
  <c r="NN17" i="22"/>
  <c r="NM17" i="22"/>
  <c r="NL17" i="22"/>
  <c r="NK17" i="22"/>
  <c r="NJ17" i="22"/>
  <c r="NI17" i="22"/>
  <c r="NH17" i="22"/>
  <c r="NG17" i="22"/>
  <c r="NF17" i="22"/>
  <c r="NE17" i="22"/>
  <c r="ND17" i="22"/>
  <c r="NC17" i="22"/>
  <c r="NB17" i="22"/>
  <c r="NA17" i="22"/>
  <c r="MZ17" i="22"/>
  <c r="MY17" i="22"/>
  <c r="MX17" i="22"/>
  <c r="MW17" i="22"/>
  <c r="MV17" i="22"/>
  <c r="MU17" i="22"/>
  <c r="MT17" i="22"/>
  <c r="MS17" i="22"/>
  <c r="MR17" i="22"/>
  <c r="MQ17" i="22"/>
  <c r="MP17" i="22"/>
  <c r="MO17" i="22"/>
  <c r="MN17" i="22"/>
  <c r="MM17" i="22"/>
  <c r="ML17" i="22"/>
  <c r="MK17" i="22"/>
  <c r="MJ17" i="22"/>
  <c r="MI17" i="22"/>
  <c r="MH17" i="22"/>
  <c r="MG17" i="22"/>
  <c r="MF17" i="22"/>
  <c r="ME17" i="22"/>
  <c r="MD17" i="22"/>
  <c r="MC17" i="22"/>
  <c r="MB17" i="22"/>
  <c r="MA17" i="22"/>
  <c r="LZ17" i="22"/>
  <c r="LY17" i="22"/>
  <c r="LX17" i="22"/>
  <c r="LW17" i="22"/>
  <c r="LV17" i="22"/>
  <c r="LU17" i="22"/>
  <c r="LT17" i="22"/>
  <c r="LS17" i="22"/>
  <c r="LR17" i="22"/>
  <c r="LQ17" i="22"/>
  <c r="LP17" i="22"/>
  <c r="LO17" i="22"/>
  <c r="LN17" i="22"/>
  <c r="LM17" i="22"/>
  <c r="LL17" i="22"/>
  <c r="LK17" i="22"/>
  <c r="LJ17" i="22"/>
  <c r="LI17" i="22"/>
  <c r="LH17" i="22"/>
  <c r="LG17" i="22"/>
  <c r="LF17" i="22"/>
  <c r="LE17" i="22"/>
  <c r="LD17" i="22"/>
  <c r="LC17" i="22"/>
  <c r="LB17" i="22"/>
  <c r="LA17" i="22"/>
  <c r="KZ17" i="22"/>
  <c r="KY17" i="22"/>
  <c r="KX17" i="22"/>
  <c r="KW17" i="22"/>
  <c r="KV17" i="22"/>
  <c r="KU17" i="22"/>
  <c r="KT17" i="22"/>
  <c r="KS17" i="22"/>
  <c r="KR17" i="22"/>
  <c r="KQ17" i="22"/>
  <c r="KP17" i="22"/>
  <c r="KO17" i="22"/>
  <c r="KN17" i="22"/>
  <c r="KM17" i="22"/>
  <c r="KL17" i="22"/>
  <c r="KK17" i="22"/>
  <c r="KJ17" i="22"/>
  <c r="KI17" i="22"/>
  <c r="KH17" i="22"/>
  <c r="KG17" i="22"/>
  <c r="KF17" i="22"/>
  <c r="KE17" i="22"/>
  <c r="KD17" i="22"/>
  <c r="KC17" i="22"/>
  <c r="KB17" i="22"/>
  <c r="KA17" i="22"/>
  <c r="JZ17" i="22"/>
  <c r="JY17" i="22"/>
  <c r="JX17" i="22"/>
  <c r="JW17" i="22"/>
  <c r="JV17" i="22"/>
  <c r="JU17" i="22"/>
  <c r="JT17" i="22"/>
  <c r="JS17" i="22"/>
  <c r="JR17" i="22"/>
  <c r="JQ17" i="22"/>
  <c r="JP17" i="22"/>
  <c r="JO17" i="22"/>
  <c r="JN17" i="22"/>
  <c r="JM17" i="22"/>
  <c r="JL17" i="22"/>
  <c r="JK17" i="22"/>
  <c r="JJ17" i="22"/>
  <c r="JI17" i="22"/>
  <c r="JH17" i="22"/>
  <c r="JG17" i="22"/>
  <c r="JF17" i="22"/>
  <c r="JE17" i="22"/>
  <c r="JD17" i="22"/>
  <c r="JC17" i="22"/>
  <c r="JB17" i="22"/>
  <c r="JA17" i="22"/>
  <c r="IZ17" i="22"/>
  <c r="IY17" i="22"/>
  <c r="IX17" i="22"/>
  <c r="IW17" i="22"/>
  <c r="IV17" i="22"/>
  <c r="IU17" i="22"/>
  <c r="IT17" i="22"/>
  <c r="IS17" i="22"/>
  <c r="IR17" i="22"/>
  <c r="IQ17" i="22"/>
  <c r="IP17" i="22"/>
  <c r="IO17" i="22"/>
  <c r="IN17" i="22"/>
  <c r="IM17" i="22"/>
  <c r="IL17" i="22"/>
  <c r="IK17" i="22"/>
  <c r="IJ17" i="22"/>
  <c r="II17" i="22"/>
  <c r="IH17" i="22"/>
  <c r="IG17" i="22"/>
  <c r="IF17" i="22"/>
  <c r="IE17" i="22"/>
  <c r="ID17" i="22"/>
  <c r="IC17" i="22"/>
  <c r="IB17" i="22"/>
  <c r="IA17" i="22"/>
  <c r="HZ17" i="22"/>
  <c r="HY17" i="22"/>
  <c r="HX17" i="22"/>
  <c r="HW17" i="22"/>
  <c r="HV17" i="22"/>
  <c r="HU17" i="22"/>
  <c r="HT17" i="22"/>
  <c r="HS17" i="22"/>
  <c r="HR17" i="22"/>
  <c r="HQ17" i="22"/>
  <c r="HP17" i="22"/>
  <c r="HO17" i="22"/>
  <c r="HN17" i="22"/>
  <c r="HM17" i="22"/>
  <c r="HL17" i="22"/>
  <c r="HK17" i="22"/>
  <c r="HJ17" i="22"/>
  <c r="HI17" i="22"/>
  <c r="HH17" i="22"/>
  <c r="HG17" i="22"/>
  <c r="HF17" i="22"/>
  <c r="HE17" i="22"/>
  <c r="HD17" i="22"/>
  <c r="HC17" i="22"/>
  <c r="HB17" i="22"/>
  <c r="HA17" i="22"/>
  <c r="GZ17" i="22"/>
  <c r="GY17" i="22"/>
  <c r="GX17" i="22"/>
  <c r="GW17" i="22"/>
  <c r="GV17" i="22"/>
  <c r="GU17" i="22"/>
  <c r="GT17" i="22"/>
  <c r="GS17" i="22"/>
  <c r="GR17" i="22"/>
  <c r="GQ17" i="22"/>
  <c r="GP17" i="22"/>
  <c r="GO17" i="22"/>
  <c r="GN17" i="22"/>
  <c r="GM17" i="22"/>
  <c r="GL17" i="22"/>
  <c r="GK17" i="22"/>
  <c r="GJ17" i="22"/>
  <c r="GI17" i="22"/>
  <c r="GH17" i="22"/>
  <c r="GG17" i="22"/>
  <c r="GF17" i="22"/>
  <c r="GE17" i="22"/>
  <c r="GD17" i="22"/>
  <c r="GC17" i="22"/>
  <c r="GB17" i="22"/>
  <c r="GA17" i="22"/>
  <c r="FZ17" i="22"/>
  <c r="FY17" i="22"/>
  <c r="FX17" i="22"/>
  <c r="FW17" i="22"/>
  <c r="FV17" i="22"/>
  <c r="FU17" i="22"/>
  <c r="FT17" i="22"/>
  <c r="FS17" i="22"/>
  <c r="FR17" i="22"/>
  <c r="FQ17" i="22"/>
  <c r="FP17" i="22"/>
  <c r="FO17" i="22"/>
  <c r="FN17" i="22"/>
  <c r="FM17" i="22"/>
  <c r="FL17" i="22"/>
  <c r="FK17" i="22"/>
  <c r="FJ17" i="22"/>
  <c r="FI17" i="22"/>
  <c r="FH17" i="22"/>
  <c r="FG17" i="22"/>
  <c r="FF17" i="22"/>
  <c r="FE17" i="22"/>
  <c r="FD17" i="22"/>
  <c r="FC17" i="22"/>
  <c r="FB17" i="22"/>
  <c r="FA17" i="22"/>
  <c r="EZ17" i="22"/>
  <c r="EY17" i="22"/>
  <c r="EX17" i="22"/>
  <c r="EW17" i="22"/>
  <c r="EV17" i="22"/>
  <c r="EU17" i="22"/>
  <c r="ET17" i="22"/>
  <c r="ES17" i="22"/>
  <c r="ER17" i="22"/>
  <c r="EQ17" i="22"/>
  <c r="EP17" i="22"/>
  <c r="EO17" i="22"/>
  <c r="EN17" i="22"/>
  <c r="EM17" i="22"/>
  <c r="EL17" i="22"/>
  <c r="EK17" i="22"/>
  <c r="EJ17" i="22"/>
  <c r="EI17" i="22"/>
  <c r="EH17" i="22"/>
  <c r="EG17" i="22"/>
  <c r="EF17" i="22"/>
  <c r="EE17" i="22"/>
  <c r="ED17" i="22"/>
  <c r="EC17" i="22"/>
  <c r="EB17" i="22"/>
  <c r="EA17" i="22"/>
  <c r="DZ17" i="22"/>
  <c r="DY17" i="22"/>
  <c r="DX17" i="22"/>
  <c r="DW17" i="22"/>
  <c r="DV17" i="22"/>
  <c r="DU17" i="22"/>
  <c r="DT17" i="22"/>
  <c r="DS17" i="22"/>
  <c r="DR17" i="22"/>
  <c r="DQ17" i="22"/>
  <c r="DP17" i="22"/>
  <c r="DO17" i="22"/>
  <c r="DN17" i="22"/>
  <c r="DM17" i="22"/>
  <c r="DL17" i="22"/>
  <c r="DK17" i="22"/>
  <c r="DJ17" i="22"/>
  <c r="DI17" i="22"/>
  <c r="DH17" i="22"/>
  <c r="DG17" i="22"/>
  <c r="DF17" i="22"/>
  <c r="DE17" i="22"/>
  <c r="DD17" i="22"/>
  <c r="DC17" i="22"/>
  <c r="DB17" i="22"/>
  <c r="DA17" i="22"/>
  <c r="CZ17" i="22"/>
  <c r="CY17" i="22"/>
  <c r="CX17" i="22"/>
  <c r="CW17" i="22"/>
  <c r="CV17" i="22"/>
  <c r="CU17" i="22"/>
  <c r="CT17" i="22"/>
  <c r="CS17" i="22"/>
  <c r="CR17" i="22"/>
  <c r="CQ17" i="22"/>
  <c r="CP17" i="22"/>
  <c r="CO17" i="22"/>
  <c r="CN17" i="22"/>
  <c r="CM17" i="22"/>
  <c r="CL17" i="22"/>
  <c r="CK17" i="22"/>
  <c r="CJ17" i="22"/>
  <c r="CI17" i="22"/>
  <c r="CH17" i="22"/>
  <c r="CG17" i="22"/>
  <c r="CF17" i="22"/>
  <c r="CE17" i="22"/>
  <c r="CD17" i="22"/>
  <c r="CC17" i="22"/>
  <c r="CB17" i="22"/>
  <c r="CA17" i="22"/>
  <c r="BZ17" i="22"/>
  <c r="BY17" i="22"/>
  <c r="BX17" i="22"/>
  <c r="BW17" i="22"/>
  <c r="BV17" i="22"/>
  <c r="BU17" i="22"/>
  <c r="BT17" i="22"/>
  <c r="BS17" i="22"/>
  <c r="BR17" i="22"/>
  <c r="BQ17" i="22"/>
  <c r="BP17" i="22"/>
  <c r="BO17" i="22"/>
  <c r="BN17" i="22"/>
  <c r="BM17" i="22"/>
  <c r="BL17" i="22"/>
  <c r="BK17" i="22"/>
  <c r="BJ17" i="22"/>
  <c r="BI17" i="22"/>
  <c r="BH17" i="22"/>
  <c r="BG17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UP16" i="22"/>
  <c r="UO16" i="22"/>
  <c r="UN16" i="22"/>
  <c r="UM16" i="22"/>
  <c r="UL16" i="22"/>
  <c r="UK16" i="22"/>
  <c r="UJ16" i="22"/>
  <c r="UI16" i="22"/>
  <c r="UH16" i="22"/>
  <c r="UG16" i="22"/>
  <c r="UF16" i="22"/>
  <c r="UE16" i="22"/>
  <c r="UD16" i="22"/>
  <c r="UC16" i="22"/>
  <c r="UB16" i="22"/>
  <c r="UA16" i="22"/>
  <c r="TZ16" i="22"/>
  <c r="TY16" i="22"/>
  <c r="TX16" i="22"/>
  <c r="TW16" i="22"/>
  <c r="TV16" i="22"/>
  <c r="TU16" i="22"/>
  <c r="TT16" i="22"/>
  <c r="TS16" i="22"/>
  <c r="TR16" i="22"/>
  <c r="TQ16" i="22"/>
  <c r="TP16" i="22"/>
  <c r="TO16" i="22"/>
  <c r="TN16" i="22"/>
  <c r="TM16" i="22"/>
  <c r="TL16" i="22"/>
  <c r="TK16" i="22"/>
  <c r="TJ16" i="22"/>
  <c r="TI16" i="22"/>
  <c r="TH16" i="22"/>
  <c r="TG16" i="22"/>
  <c r="TF16" i="22"/>
  <c r="TE16" i="22"/>
  <c r="TD16" i="22"/>
  <c r="TC16" i="22"/>
  <c r="TB16" i="22"/>
  <c r="TA16" i="22"/>
  <c r="SZ16" i="22"/>
  <c r="SY16" i="22"/>
  <c r="SX16" i="22"/>
  <c r="SW16" i="22"/>
  <c r="SV16" i="22"/>
  <c r="SU16" i="22"/>
  <c r="ST16" i="22"/>
  <c r="SS16" i="22"/>
  <c r="SR16" i="22"/>
  <c r="SQ16" i="22"/>
  <c r="SP16" i="22"/>
  <c r="SO16" i="22"/>
  <c r="SN16" i="22"/>
  <c r="SM16" i="22"/>
  <c r="SL16" i="22"/>
  <c r="SK16" i="22"/>
  <c r="SJ16" i="22"/>
  <c r="SI16" i="22"/>
  <c r="SH16" i="22"/>
  <c r="SG16" i="22"/>
  <c r="SF16" i="22"/>
  <c r="SE16" i="22"/>
  <c r="SD16" i="22"/>
  <c r="SC16" i="22"/>
  <c r="SB16" i="22"/>
  <c r="SA16" i="22"/>
  <c r="RZ16" i="22"/>
  <c r="RY16" i="22"/>
  <c r="RX16" i="22"/>
  <c r="RW16" i="22"/>
  <c r="RV16" i="22"/>
  <c r="RU16" i="22"/>
  <c r="RT16" i="22"/>
  <c r="RS16" i="22"/>
  <c r="RR16" i="22"/>
  <c r="RQ16" i="22"/>
  <c r="RP16" i="22"/>
  <c r="RO16" i="22"/>
  <c r="RN16" i="22"/>
  <c r="RM16" i="22"/>
  <c r="RL16" i="22"/>
  <c r="RK16" i="22"/>
  <c r="RJ16" i="22"/>
  <c r="RI16" i="22"/>
  <c r="RH16" i="22"/>
  <c r="RG16" i="22"/>
  <c r="RF16" i="22"/>
  <c r="RE16" i="22"/>
  <c r="RD16" i="22"/>
  <c r="RC16" i="22"/>
  <c r="RB16" i="22"/>
  <c r="RA16" i="22"/>
  <c r="QZ16" i="22"/>
  <c r="QY16" i="22"/>
  <c r="QX16" i="22"/>
  <c r="QW16" i="22"/>
  <c r="QV16" i="22"/>
  <c r="QU16" i="22"/>
  <c r="QT16" i="22"/>
  <c r="QS16" i="22"/>
  <c r="QR16" i="22"/>
  <c r="QQ16" i="22"/>
  <c r="QP16" i="22"/>
  <c r="QO16" i="22"/>
  <c r="QN16" i="22"/>
  <c r="QM16" i="22"/>
  <c r="QL16" i="22"/>
  <c r="QK16" i="22"/>
  <c r="QJ16" i="22"/>
  <c r="QI16" i="22"/>
  <c r="QH16" i="22"/>
  <c r="QG16" i="22"/>
  <c r="QF16" i="22"/>
  <c r="QE16" i="22"/>
  <c r="QD16" i="22"/>
  <c r="QC16" i="22"/>
  <c r="QB16" i="22"/>
  <c r="QA16" i="22"/>
  <c r="PZ16" i="22"/>
  <c r="PY16" i="22"/>
  <c r="PX16" i="22"/>
  <c r="PW16" i="22"/>
  <c r="PV16" i="22"/>
  <c r="PU16" i="22"/>
  <c r="PT16" i="22"/>
  <c r="PS16" i="22"/>
  <c r="PR16" i="22"/>
  <c r="PQ16" i="22"/>
  <c r="PP16" i="22"/>
  <c r="PO16" i="22"/>
  <c r="PN16" i="22"/>
  <c r="PM16" i="22"/>
  <c r="PL16" i="22"/>
  <c r="PK16" i="22"/>
  <c r="PJ16" i="22"/>
  <c r="PI16" i="22"/>
  <c r="PH16" i="22"/>
  <c r="PG16" i="22"/>
  <c r="PF16" i="22"/>
  <c r="PE16" i="22"/>
  <c r="PD16" i="22"/>
  <c r="PC16" i="22"/>
  <c r="PB16" i="22"/>
  <c r="PA16" i="22"/>
  <c r="OZ16" i="22"/>
  <c r="OY16" i="22"/>
  <c r="OX16" i="22"/>
  <c r="OW16" i="22"/>
  <c r="OV16" i="22"/>
  <c r="OU16" i="22"/>
  <c r="OT16" i="22"/>
  <c r="OS16" i="22"/>
  <c r="OR16" i="22"/>
  <c r="OQ16" i="22"/>
  <c r="OP16" i="22"/>
  <c r="OO16" i="22"/>
  <c r="ON16" i="22"/>
  <c r="OM16" i="22"/>
  <c r="OL16" i="22"/>
  <c r="OK16" i="22"/>
  <c r="OJ16" i="22"/>
  <c r="OI16" i="22"/>
  <c r="OH16" i="22"/>
  <c r="OG16" i="22"/>
  <c r="OF16" i="22"/>
  <c r="OE16" i="22"/>
  <c r="OD16" i="22"/>
  <c r="OC16" i="22"/>
  <c r="OB16" i="22"/>
  <c r="OA16" i="22"/>
  <c r="NZ16" i="22"/>
  <c r="NY16" i="22"/>
  <c r="NX16" i="22"/>
  <c r="NW16" i="22"/>
  <c r="NV16" i="22"/>
  <c r="NU16" i="22"/>
  <c r="NT16" i="22"/>
  <c r="NS16" i="22"/>
  <c r="NR16" i="22"/>
  <c r="NQ16" i="22"/>
  <c r="NP16" i="22"/>
  <c r="NO16" i="22"/>
  <c r="NN16" i="22"/>
  <c r="NM16" i="22"/>
  <c r="NL16" i="22"/>
  <c r="NK16" i="22"/>
  <c r="NJ16" i="22"/>
  <c r="NI16" i="22"/>
  <c r="NH16" i="22"/>
  <c r="NG16" i="22"/>
  <c r="NF16" i="22"/>
  <c r="NE16" i="22"/>
  <c r="ND16" i="22"/>
  <c r="NC16" i="22"/>
  <c r="NB16" i="22"/>
  <c r="NA16" i="22"/>
  <c r="MZ16" i="22"/>
  <c r="MY16" i="22"/>
  <c r="MX16" i="22"/>
  <c r="MW16" i="22"/>
  <c r="MV16" i="22"/>
  <c r="MU16" i="22"/>
  <c r="MT16" i="22"/>
  <c r="MS16" i="22"/>
  <c r="MR16" i="22"/>
  <c r="MQ16" i="22"/>
  <c r="MP16" i="22"/>
  <c r="MO16" i="22"/>
  <c r="MN16" i="22"/>
  <c r="MM16" i="22"/>
  <c r="ML16" i="22"/>
  <c r="MK16" i="22"/>
  <c r="MJ16" i="22"/>
  <c r="MI16" i="22"/>
  <c r="MH16" i="22"/>
  <c r="MG16" i="22"/>
  <c r="MF16" i="22"/>
  <c r="ME16" i="22"/>
  <c r="MD16" i="22"/>
  <c r="MC16" i="22"/>
  <c r="MB16" i="22"/>
  <c r="MA16" i="22"/>
  <c r="LZ16" i="22"/>
  <c r="LY16" i="22"/>
  <c r="LX16" i="22"/>
  <c r="LW16" i="22"/>
  <c r="LV16" i="22"/>
  <c r="LU16" i="22"/>
  <c r="LT16" i="22"/>
  <c r="LS16" i="22"/>
  <c r="LR16" i="22"/>
  <c r="LQ16" i="22"/>
  <c r="LP16" i="22"/>
  <c r="LO16" i="22"/>
  <c r="LN16" i="22"/>
  <c r="LM16" i="22"/>
  <c r="LL16" i="22"/>
  <c r="LK16" i="22"/>
  <c r="LJ16" i="22"/>
  <c r="LI16" i="22"/>
  <c r="LH16" i="22"/>
  <c r="LG16" i="22"/>
  <c r="LF16" i="22"/>
  <c r="LE16" i="22"/>
  <c r="LD16" i="22"/>
  <c r="LC16" i="22"/>
  <c r="LB16" i="22"/>
  <c r="LA16" i="22"/>
  <c r="KZ16" i="22"/>
  <c r="KY16" i="22"/>
  <c r="KX16" i="22"/>
  <c r="KW16" i="22"/>
  <c r="KV16" i="22"/>
  <c r="KU16" i="22"/>
  <c r="KT16" i="22"/>
  <c r="KS16" i="22"/>
  <c r="KR16" i="22"/>
  <c r="KQ16" i="22"/>
  <c r="KP16" i="22"/>
  <c r="KO16" i="22"/>
  <c r="KN16" i="22"/>
  <c r="KM16" i="22"/>
  <c r="KL16" i="22"/>
  <c r="KK16" i="22"/>
  <c r="KJ16" i="22"/>
  <c r="KI16" i="22"/>
  <c r="KH16" i="22"/>
  <c r="KG16" i="22"/>
  <c r="KF16" i="22"/>
  <c r="KE16" i="22"/>
  <c r="KD16" i="22"/>
  <c r="KC16" i="22"/>
  <c r="KB16" i="22"/>
  <c r="KA16" i="22"/>
  <c r="JZ16" i="22"/>
  <c r="JY16" i="22"/>
  <c r="JX16" i="22"/>
  <c r="JW16" i="22"/>
  <c r="JV16" i="22"/>
  <c r="JU16" i="22"/>
  <c r="JT16" i="22"/>
  <c r="JS16" i="22"/>
  <c r="JR16" i="22"/>
  <c r="JQ16" i="22"/>
  <c r="JP16" i="22"/>
  <c r="JO16" i="22"/>
  <c r="JN16" i="22"/>
  <c r="JM16" i="22"/>
  <c r="JL16" i="22"/>
  <c r="JK16" i="22"/>
  <c r="JJ16" i="22"/>
  <c r="JI16" i="22"/>
  <c r="JH16" i="22"/>
  <c r="JG16" i="22"/>
  <c r="JF16" i="22"/>
  <c r="JE16" i="22"/>
  <c r="JD16" i="22"/>
  <c r="JC16" i="22"/>
  <c r="JB16" i="22"/>
  <c r="JA16" i="22"/>
  <c r="IZ16" i="22"/>
  <c r="IY16" i="22"/>
  <c r="IX16" i="22"/>
  <c r="IW16" i="22"/>
  <c r="IV16" i="22"/>
  <c r="IU16" i="22"/>
  <c r="IT16" i="22"/>
  <c r="IS16" i="22"/>
  <c r="IR16" i="22"/>
  <c r="IQ16" i="22"/>
  <c r="IP16" i="22"/>
  <c r="IO16" i="22"/>
  <c r="IN16" i="22"/>
  <c r="IM16" i="22"/>
  <c r="IL16" i="22"/>
  <c r="IK16" i="22"/>
  <c r="IJ16" i="22"/>
  <c r="II16" i="22"/>
  <c r="IH16" i="22"/>
  <c r="IG16" i="22"/>
  <c r="IF16" i="22"/>
  <c r="IE16" i="22"/>
  <c r="ID16" i="22"/>
  <c r="IC16" i="22"/>
  <c r="IB16" i="22"/>
  <c r="IA16" i="22"/>
  <c r="HZ16" i="22"/>
  <c r="HY16" i="22"/>
  <c r="HX16" i="22"/>
  <c r="HW16" i="22"/>
  <c r="HV16" i="22"/>
  <c r="HU16" i="22"/>
  <c r="HT16" i="22"/>
  <c r="HS16" i="22"/>
  <c r="HR16" i="22"/>
  <c r="HQ16" i="22"/>
  <c r="HP16" i="22"/>
  <c r="HO16" i="22"/>
  <c r="HN16" i="22"/>
  <c r="HM16" i="22"/>
  <c r="HL16" i="22"/>
  <c r="HK16" i="22"/>
  <c r="HJ16" i="22"/>
  <c r="HI16" i="22"/>
  <c r="HH16" i="22"/>
  <c r="HG16" i="22"/>
  <c r="HF16" i="22"/>
  <c r="HE16" i="22"/>
  <c r="HD16" i="22"/>
  <c r="HC16" i="22"/>
  <c r="HB16" i="22"/>
  <c r="HA16" i="22"/>
  <c r="GZ16" i="22"/>
  <c r="GY16" i="22"/>
  <c r="GX16" i="22"/>
  <c r="GW16" i="22"/>
  <c r="GV16" i="22"/>
  <c r="GU16" i="22"/>
  <c r="GT16" i="22"/>
  <c r="GS16" i="22"/>
  <c r="GR16" i="22"/>
  <c r="GQ16" i="22"/>
  <c r="GP16" i="22"/>
  <c r="GO16" i="22"/>
  <c r="GN16" i="22"/>
  <c r="GM16" i="22"/>
  <c r="GL16" i="22"/>
  <c r="GK16" i="22"/>
  <c r="GJ16" i="22"/>
  <c r="GI16" i="22"/>
  <c r="GH16" i="22"/>
  <c r="GG16" i="22"/>
  <c r="GF16" i="22"/>
  <c r="GE16" i="22"/>
  <c r="GD16" i="22"/>
  <c r="GC16" i="22"/>
  <c r="GB16" i="22"/>
  <c r="GA16" i="22"/>
  <c r="FZ16" i="22"/>
  <c r="FY16" i="22"/>
  <c r="FX16" i="22"/>
  <c r="FW16" i="22"/>
  <c r="FV16" i="22"/>
  <c r="FU16" i="22"/>
  <c r="FT16" i="22"/>
  <c r="FS16" i="22"/>
  <c r="FR16" i="22"/>
  <c r="FQ16" i="22"/>
  <c r="FP16" i="22"/>
  <c r="FO16" i="22"/>
  <c r="FN16" i="22"/>
  <c r="FM16" i="22"/>
  <c r="FL16" i="22"/>
  <c r="FK16" i="22"/>
  <c r="FJ16" i="22"/>
  <c r="FI16" i="22"/>
  <c r="FH16" i="22"/>
  <c r="FG16" i="22"/>
  <c r="FF16" i="22"/>
  <c r="FE16" i="22"/>
  <c r="FD16" i="22"/>
  <c r="FC16" i="22"/>
  <c r="FB16" i="22"/>
  <c r="FA16" i="22"/>
  <c r="EZ16" i="22"/>
  <c r="EY16" i="22"/>
  <c r="EX16" i="22"/>
  <c r="EW16" i="22"/>
  <c r="EV16" i="22"/>
  <c r="EU16" i="22"/>
  <c r="ET16" i="22"/>
  <c r="ES16" i="22"/>
  <c r="ER16" i="22"/>
  <c r="EQ16" i="22"/>
  <c r="EP16" i="22"/>
  <c r="EO16" i="22"/>
  <c r="EN16" i="22"/>
  <c r="EM16" i="22"/>
  <c r="EL16" i="22"/>
  <c r="EK16" i="22"/>
  <c r="EJ16" i="22"/>
  <c r="EI16" i="22"/>
  <c r="EH16" i="22"/>
  <c r="EG16" i="22"/>
  <c r="EF16" i="22"/>
  <c r="EE16" i="22"/>
  <c r="ED16" i="22"/>
  <c r="EC16" i="22"/>
  <c r="EB16" i="22"/>
  <c r="EA16" i="22"/>
  <c r="DZ16" i="22"/>
  <c r="DY16" i="22"/>
  <c r="DX16" i="22"/>
  <c r="DW16" i="22"/>
  <c r="DV16" i="22"/>
  <c r="DU16" i="22"/>
  <c r="DT16" i="22"/>
  <c r="DS16" i="22"/>
  <c r="DR16" i="22"/>
  <c r="DQ16" i="22"/>
  <c r="DP16" i="22"/>
  <c r="DO16" i="22"/>
  <c r="DN16" i="22"/>
  <c r="DM16" i="22"/>
  <c r="DL16" i="22"/>
  <c r="DK16" i="22"/>
  <c r="DJ16" i="22"/>
  <c r="DI16" i="22"/>
  <c r="DH16" i="22"/>
  <c r="DG16" i="22"/>
  <c r="DF16" i="22"/>
  <c r="DE16" i="22"/>
  <c r="DD16" i="22"/>
  <c r="DC16" i="22"/>
  <c r="DB16" i="22"/>
  <c r="DA16" i="22"/>
  <c r="CZ16" i="22"/>
  <c r="CY16" i="22"/>
  <c r="CX16" i="22"/>
  <c r="CW16" i="22"/>
  <c r="CV16" i="22"/>
  <c r="CU16" i="22"/>
  <c r="CT16" i="22"/>
  <c r="CS16" i="22"/>
  <c r="CR16" i="22"/>
  <c r="CQ16" i="22"/>
  <c r="CP16" i="22"/>
  <c r="CO16" i="22"/>
  <c r="CN16" i="22"/>
  <c r="CM16" i="22"/>
  <c r="CL16" i="22"/>
  <c r="CK16" i="22"/>
  <c r="CJ16" i="22"/>
  <c r="CI16" i="22"/>
  <c r="CH16" i="22"/>
  <c r="CG16" i="22"/>
  <c r="CF16" i="22"/>
  <c r="CE16" i="22"/>
  <c r="CD16" i="22"/>
  <c r="CC16" i="22"/>
  <c r="CB16" i="22"/>
  <c r="CA16" i="22"/>
  <c r="BZ16" i="22"/>
  <c r="BY16" i="22"/>
  <c r="BX16" i="22"/>
  <c r="BW16" i="22"/>
  <c r="BV16" i="22"/>
  <c r="BU16" i="22"/>
  <c r="BT16" i="22"/>
  <c r="BS16" i="22"/>
  <c r="BR16" i="22"/>
  <c r="BQ16" i="22"/>
  <c r="BP16" i="22"/>
  <c r="BO16" i="22"/>
  <c r="BN16" i="22"/>
  <c r="BM16" i="22"/>
  <c r="BL16" i="22"/>
  <c r="BK16" i="22"/>
  <c r="BJ16" i="22"/>
  <c r="BI16" i="22"/>
  <c r="BH16" i="22"/>
  <c r="BG16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UP15" i="22"/>
  <c r="UO15" i="22"/>
  <c r="UN15" i="22"/>
  <c r="UM15" i="22"/>
  <c r="UL15" i="22"/>
  <c r="UK15" i="22"/>
  <c r="UJ15" i="22"/>
  <c r="UI15" i="22"/>
  <c r="UH15" i="22"/>
  <c r="UG15" i="22"/>
  <c r="UF15" i="22"/>
  <c r="UE15" i="22"/>
  <c r="UD15" i="22"/>
  <c r="UC15" i="22"/>
  <c r="UB15" i="22"/>
  <c r="UA15" i="22"/>
  <c r="TZ15" i="22"/>
  <c r="TY15" i="22"/>
  <c r="TX15" i="22"/>
  <c r="TW15" i="22"/>
  <c r="TV15" i="22"/>
  <c r="TU15" i="22"/>
  <c r="TT15" i="22"/>
  <c r="TS15" i="22"/>
  <c r="TR15" i="22"/>
  <c r="TQ15" i="22"/>
  <c r="TP15" i="22"/>
  <c r="TO15" i="22"/>
  <c r="TN15" i="22"/>
  <c r="TM15" i="22"/>
  <c r="TL15" i="22"/>
  <c r="TK15" i="22"/>
  <c r="TJ15" i="22"/>
  <c r="TI15" i="22"/>
  <c r="TH15" i="22"/>
  <c r="TG15" i="22"/>
  <c r="TF15" i="22"/>
  <c r="TE15" i="22"/>
  <c r="TD15" i="22"/>
  <c r="TC15" i="22"/>
  <c r="TB15" i="22"/>
  <c r="TA15" i="22"/>
  <c r="SZ15" i="22"/>
  <c r="SY15" i="22"/>
  <c r="SX15" i="22"/>
  <c r="SW15" i="22"/>
  <c r="SV15" i="22"/>
  <c r="SU15" i="22"/>
  <c r="ST15" i="22"/>
  <c r="SS15" i="22"/>
  <c r="SR15" i="22"/>
  <c r="SQ15" i="22"/>
  <c r="SP15" i="22"/>
  <c r="SO15" i="22"/>
  <c r="SN15" i="22"/>
  <c r="SM15" i="22"/>
  <c r="SL15" i="22"/>
  <c r="SK15" i="22"/>
  <c r="SJ15" i="22"/>
  <c r="SI15" i="22"/>
  <c r="SH15" i="22"/>
  <c r="SG15" i="22"/>
  <c r="SF15" i="22"/>
  <c r="SE15" i="22"/>
  <c r="SD15" i="22"/>
  <c r="SC15" i="22"/>
  <c r="SB15" i="22"/>
  <c r="SA15" i="22"/>
  <c r="RZ15" i="22"/>
  <c r="RY15" i="22"/>
  <c r="RX15" i="22"/>
  <c r="RW15" i="22"/>
  <c r="RV15" i="22"/>
  <c r="RU15" i="22"/>
  <c r="RT15" i="22"/>
  <c r="RS15" i="22"/>
  <c r="RR15" i="22"/>
  <c r="RQ15" i="22"/>
  <c r="RP15" i="22"/>
  <c r="RO15" i="22"/>
  <c r="RN15" i="22"/>
  <c r="RM15" i="22"/>
  <c r="RL15" i="22"/>
  <c r="RK15" i="22"/>
  <c r="RJ15" i="22"/>
  <c r="RI15" i="22"/>
  <c r="RH15" i="22"/>
  <c r="RG15" i="22"/>
  <c r="RF15" i="22"/>
  <c r="RE15" i="22"/>
  <c r="RD15" i="22"/>
  <c r="RC15" i="22"/>
  <c r="RB15" i="22"/>
  <c r="RA15" i="22"/>
  <c r="QZ15" i="22"/>
  <c r="QY15" i="22"/>
  <c r="QX15" i="22"/>
  <c r="QW15" i="22"/>
  <c r="QV15" i="22"/>
  <c r="QU15" i="22"/>
  <c r="QT15" i="22"/>
  <c r="QS15" i="22"/>
  <c r="QR15" i="22"/>
  <c r="QQ15" i="22"/>
  <c r="QP15" i="22"/>
  <c r="QO15" i="22"/>
  <c r="QN15" i="22"/>
  <c r="QM15" i="22"/>
  <c r="QL15" i="22"/>
  <c r="QK15" i="22"/>
  <c r="QJ15" i="22"/>
  <c r="QI15" i="22"/>
  <c r="QH15" i="22"/>
  <c r="QG15" i="22"/>
  <c r="QF15" i="22"/>
  <c r="QE15" i="22"/>
  <c r="QD15" i="22"/>
  <c r="QC15" i="22"/>
  <c r="QB15" i="22"/>
  <c r="QA15" i="22"/>
  <c r="PZ15" i="22"/>
  <c r="PY15" i="22"/>
  <c r="PX15" i="22"/>
  <c r="PW15" i="22"/>
  <c r="PV15" i="22"/>
  <c r="PU15" i="22"/>
  <c r="PT15" i="22"/>
  <c r="PS15" i="22"/>
  <c r="PR15" i="22"/>
  <c r="PQ15" i="22"/>
  <c r="PP15" i="22"/>
  <c r="PO15" i="22"/>
  <c r="PN15" i="22"/>
  <c r="PM15" i="22"/>
  <c r="PL15" i="22"/>
  <c r="PK15" i="22"/>
  <c r="PJ15" i="22"/>
  <c r="PI15" i="22"/>
  <c r="PH15" i="22"/>
  <c r="PG15" i="22"/>
  <c r="PF15" i="22"/>
  <c r="PE15" i="22"/>
  <c r="PD15" i="22"/>
  <c r="PC15" i="22"/>
  <c r="PB15" i="22"/>
  <c r="PA15" i="22"/>
  <c r="OZ15" i="22"/>
  <c r="OY15" i="22"/>
  <c r="OX15" i="22"/>
  <c r="OW15" i="22"/>
  <c r="OV15" i="22"/>
  <c r="OU15" i="22"/>
  <c r="OT15" i="22"/>
  <c r="OS15" i="22"/>
  <c r="OR15" i="22"/>
  <c r="OQ15" i="22"/>
  <c r="OP15" i="22"/>
  <c r="OO15" i="22"/>
  <c r="ON15" i="22"/>
  <c r="OM15" i="22"/>
  <c r="OL15" i="22"/>
  <c r="OK15" i="22"/>
  <c r="OJ15" i="22"/>
  <c r="OI15" i="22"/>
  <c r="OH15" i="22"/>
  <c r="OG15" i="22"/>
  <c r="OF15" i="22"/>
  <c r="OE15" i="22"/>
  <c r="OD15" i="22"/>
  <c r="OC15" i="22"/>
  <c r="OB15" i="22"/>
  <c r="OA15" i="22"/>
  <c r="NZ15" i="22"/>
  <c r="NY15" i="22"/>
  <c r="NX15" i="22"/>
  <c r="NW15" i="22"/>
  <c r="NV15" i="22"/>
  <c r="NU15" i="22"/>
  <c r="NT15" i="22"/>
  <c r="NS15" i="22"/>
  <c r="NR15" i="22"/>
  <c r="NQ15" i="22"/>
  <c r="NP15" i="22"/>
  <c r="NO15" i="22"/>
  <c r="NN15" i="22"/>
  <c r="NM15" i="22"/>
  <c r="NL15" i="22"/>
  <c r="NK15" i="22"/>
  <c r="NJ15" i="22"/>
  <c r="NI15" i="22"/>
  <c r="NH15" i="22"/>
  <c r="NG15" i="22"/>
  <c r="NF15" i="22"/>
  <c r="NE15" i="22"/>
  <c r="ND15" i="22"/>
  <c r="NC15" i="22"/>
  <c r="NB15" i="22"/>
  <c r="NA15" i="22"/>
  <c r="MZ15" i="22"/>
  <c r="MY15" i="22"/>
  <c r="MX15" i="22"/>
  <c r="MW15" i="22"/>
  <c r="MV15" i="22"/>
  <c r="MU15" i="22"/>
  <c r="MT15" i="22"/>
  <c r="MS15" i="22"/>
  <c r="MR15" i="22"/>
  <c r="MQ15" i="22"/>
  <c r="MP15" i="22"/>
  <c r="MO15" i="22"/>
  <c r="MN15" i="22"/>
  <c r="MM15" i="22"/>
  <c r="ML15" i="22"/>
  <c r="MK15" i="22"/>
  <c r="MJ15" i="22"/>
  <c r="MI15" i="22"/>
  <c r="MH15" i="22"/>
  <c r="MG15" i="22"/>
  <c r="MF15" i="22"/>
  <c r="ME15" i="22"/>
  <c r="MD15" i="22"/>
  <c r="MC15" i="22"/>
  <c r="MB15" i="22"/>
  <c r="MA15" i="22"/>
  <c r="LZ15" i="22"/>
  <c r="LY15" i="22"/>
  <c r="LX15" i="22"/>
  <c r="LW15" i="22"/>
  <c r="LV15" i="22"/>
  <c r="LU15" i="22"/>
  <c r="LT15" i="22"/>
  <c r="LS15" i="22"/>
  <c r="LR15" i="22"/>
  <c r="LQ15" i="22"/>
  <c r="LP15" i="22"/>
  <c r="LO15" i="22"/>
  <c r="LN15" i="22"/>
  <c r="LM15" i="22"/>
  <c r="LL15" i="22"/>
  <c r="LK15" i="22"/>
  <c r="LJ15" i="22"/>
  <c r="LI15" i="22"/>
  <c r="LH15" i="22"/>
  <c r="LG15" i="22"/>
  <c r="LF15" i="22"/>
  <c r="LE15" i="22"/>
  <c r="LD15" i="22"/>
  <c r="LC15" i="22"/>
  <c r="LB15" i="22"/>
  <c r="LA15" i="22"/>
  <c r="KZ15" i="22"/>
  <c r="KY15" i="22"/>
  <c r="KX15" i="22"/>
  <c r="KW15" i="22"/>
  <c r="KV15" i="22"/>
  <c r="KU15" i="22"/>
  <c r="KT15" i="22"/>
  <c r="KS15" i="22"/>
  <c r="KR15" i="22"/>
  <c r="KQ15" i="22"/>
  <c r="KP15" i="22"/>
  <c r="KO15" i="22"/>
  <c r="KN15" i="22"/>
  <c r="KM15" i="22"/>
  <c r="KL15" i="22"/>
  <c r="KK15" i="22"/>
  <c r="KJ15" i="22"/>
  <c r="KI15" i="22"/>
  <c r="KH15" i="22"/>
  <c r="KG15" i="22"/>
  <c r="KF15" i="22"/>
  <c r="KE15" i="22"/>
  <c r="KD15" i="22"/>
  <c r="KC15" i="22"/>
  <c r="KB15" i="22"/>
  <c r="KA15" i="22"/>
  <c r="JZ15" i="22"/>
  <c r="JY15" i="22"/>
  <c r="JX15" i="22"/>
  <c r="JW15" i="22"/>
  <c r="JV15" i="22"/>
  <c r="JU15" i="22"/>
  <c r="JT15" i="22"/>
  <c r="JS15" i="22"/>
  <c r="JR15" i="22"/>
  <c r="JQ15" i="22"/>
  <c r="JP15" i="22"/>
  <c r="JO15" i="22"/>
  <c r="JN15" i="22"/>
  <c r="JM15" i="22"/>
  <c r="JL15" i="22"/>
  <c r="JK15" i="22"/>
  <c r="JJ15" i="22"/>
  <c r="JI15" i="22"/>
  <c r="JH15" i="22"/>
  <c r="JG15" i="22"/>
  <c r="JF15" i="22"/>
  <c r="JE15" i="22"/>
  <c r="JD15" i="22"/>
  <c r="JC15" i="22"/>
  <c r="JB15" i="22"/>
  <c r="JA15" i="22"/>
  <c r="IZ15" i="22"/>
  <c r="IY15" i="22"/>
  <c r="IX15" i="22"/>
  <c r="IW15" i="22"/>
  <c r="IV15" i="22"/>
  <c r="IU15" i="22"/>
  <c r="IT15" i="22"/>
  <c r="IS15" i="22"/>
  <c r="IR15" i="22"/>
  <c r="IQ15" i="22"/>
  <c r="IP15" i="22"/>
  <c r="IO15" i="22"/>
  <c r="IN15" i="22"/>
  <c r="IM15" i="22"/>
  <c r="IL15" i="22"/>
  <c r="IK15" i="22"/>
  <c r="IJ15" i="22"/>
  <c r="II15" i="22"/>
  <c r="IH15" i="22"/>
  <c r="IG15" i="22"/>
  <c r="IF15" i="22"/>
  <c r="IE15" i="22"/>
  <c r="ID15" i="22"/>
  <c r="IC15" i="22"/>
  <c r="IB15" i="22"/>
  <c r="IA15" i="22"/>
  <c r="HZ15" i="22"/>
  <c r="HY15" i="22"/>
  <c r="HX15" i="22"/>
  <c r="HW15" i="22"/>
  <c r="HV15" i="22"/>
  <c r="HU15" i="22"/>
  <c r="HT15" i="22"/>
  <c r="HS15" i="22"/>
  <c r="HR15" i="22"/>
  <c r="HQ15" i="22"/>
  <c r="HP15" i="22"/>
  <c r="HO15" i="22"/>
  <c r="HN15" i="22"/>
  <c r="HM15" i="22"/>
  <c r="HL15" i="22"/>
  <c r="HK15" i="22"/>
  <c r="HJ15" i="22"/>
  <c r="HI15" i="22"/>
  <c r="HH15" i="22"/>
  <c r="HG15" i="22"/>
  <c r="HF15" i="22"/>
  <c r="HE15" i="22"/>
  <c r="HD15" i="22"/>
  <c r="HC15" i="22"/>
  <c r="HB15" i="22"/>
  <c r="HA15" i="22"/>
  <c r="GZ15" i="22"/>
  <c r="GY15" i="22"/>
  <c r="GX15" i="22"/>
  <c r="GW15" i="22"/>
  <c r="GV15" i="22"/>
  <c r="GU15" i="22"/>
  <c r="GT15" i="22"/>
  <c r="GS15" i="22"/>
  <c r="GR15" i="22"/>
  <c r="GQ15" i="22"/>
  <c r="GP15" i="22"/>
  <c r="GO15" i="22"/>
  <c r="GN15" i="22"/>
  <c r="GM15" i="22"/>
  <c r="GL15" i="22"/>
  <c r="GK15" i="22"/>
  <c r="GJ15" i="22"/>
  <c r="GI15" i="22"/>
  <c r="GH15" i="22"/>
  <c r="GG15" i="22"/>
  <c r="GF15" i="22"/>
  <c r="GE15" i="22"/>
  <c r="GD15" i="22"/>
  <c r="GC15" i="22"/>
  <c r="GB15" i="22"/>
  <c r="GA15" i="22"/>
  <c r="FZ15" i="22"/>
  <c r="FY15" i="22"/>
  <c r="FX15" i="22"/>
  <c r="FW15" i="22"/>
  <c r="FV15" i="22"/>
  <c r="FU15" i="22"/>
  <c r="FT15" i="22"/>
  <c r="FS15" i="22"/>
  <c r="FR15" i="22"/>
  <c r="FQ15" i="22"/>
  <c r="FP15" i="22"/>
  <c r="FO15" i="22"/>
  <c r="FN15" i="22"/>
  <c r="FM15" i="22"/>
  <c r="FL15" i="22"/>
  <c r="FK15" i="22"/>
  <c r="FJ15" i="22"/>
  <c r="FI15" i="22"/>
  <c r="FH15" i="22"/>
  <c r="FG15" i="22"/>
  <c r="FF15" i="22"/>
  <c r="FE15" i="22"/>
  <c r="FD15" i="22"/>
  <c r="FC15" i="22"/>
  <c r="FB15" i="22"/>
  <c r="FA15" i="22"/>
  <c r="EZ15" i="22"/>
  <c r="EY15" i="22"/>
  <c r="EX15" i="22"/>
  <c r="EW15" i="22"/>
  <c r="EV15" i="22"/>
  <c r="EU15" i="22"/>
  <c r="ET15" i="22"/>
  <c r="ES15" i="22"/>
  <c r="ER15" i="22"/>
  <c r="EQ15" i="22"/>
  <c r="EP15" i="22"/>
  <c r="EO15" i="22"/>
  <c r="EN15" i="22"/>
  <c r="EM15" i="22"/>
  <c r="EL15" i="22"/>
  <c r="EK15" i="22"/>
  <c r="EJ15" i="22"/>
  <c r="EI15" i="22"/>
  <c r="EH15" i="22"/>
  <c r="EG15" i="22"/>
  <c r="EF15" i="22"/>
  <c r="EE15" i="22"/>
  <c r="ED15" i="22"/>
  <c r="EC15" i="22"/>
  <c r="EB15" i="22"/>
  <c r="EA15" i="22"/>
  <c r="DZ15" i="22"/>
  <c r="DY15" i="22"/>
  <c r="DX15" i="22"/>
  <c r="DW15" i="22"/>
  <c r="DV15" i="22"/>
  <c r="DU15" i="22"/>
  <c r="DT15" i="22"/>
  <c r="DS15" i="22"/>
  <c r="DR15" i="22"/>
  <c r="DQ15" i="22"/>
  <c r="DP15" i="22"/>
  <c r="DO15" i="22"/>
  <c r="DN15" i="22"/>
  <c r="DM15" i="22"/>
  <c r="DL15" i="22"/>
  <c r="DK15" i="22"/>
  <c r="DJ15" i="22"/>
  <c r="DI15" i="22"/>
  <c r="DH15" i="22"/>
  <c r="DG15" i="22"/>
  <c r="DF15" i="22"/>
  <c r="DE15" i="22"/>
  <c r="DD15" i="22"/>
  <c r="DC15" i="22"/>
  <c r="DB15" i="22"/>
  <c r="DA15" i="22"/>
  <c r="CZ15" i="22"/>
  <c r="CY15" i="22"/>
  <c r="CX15" i="22"/>
  <c r="CW15" i="22"/>
  <c r="CV15" i="22"/>
  <c r="CU15" i="22"/>
  <c r="CT15" i="22"/>
  <c r="CS15" i="22"/>
  <c r="CR15" i="22"/>
  <c r="CQ15" i="22"/>
  <c r="CP15" i="22"/>
  <c r="CO15" i="22"/>
  <c r="CN15" i="22"/>
  <c r="CM15" i="22"/>
  <c r="CL15" i="22"/>
  <c r="CK15" i="22"/>
  <c r="CJ15" i="22"/>
  <c r="CI15" i="22"/>
  <c r="CH15" i="22"/>
  <c r="CG15" i="22"/>
  <c r="CF15" i="22"/>
  <c r="CE15" i="22"/>
  <c r="CD15" i="22"/>
  <c r="CC15" i="22"/>
  <c r="CB15" i="22"/>
  <c r="CA15" i="22"/>
  <c r="BZ15" i="22"/>
  <c r="BY15" i="22"/>
  <c r="BX15" i="22"/>
  <c r="BW15" i="22"/>
  <c r="BV15" i="22"/>
  <c r="BU15" i="22"/>
  <c r="BT15" i="22"/>
  <c r="BS15" i="22"/>
  <c r="BR15" i="22"/>
  <c r="BQ15" i="22"/>
  <c r="BP15" i="22"/>
  <c r="BO15" i="22"/>
  <c r="BN15" i="22"/>
  <c r="BM15" i="22"/>
  <c r="BL15" i="22"/>
  <c r="BK15" i="22"/>
  <c r="BJ15" i="22"/>
  <c r="BI15" i="22"/>
  <c r="BH15" i="22"/>
  <c r="BG15" i="22"/>
  <c r="BF15" i="22"/>
  <c r="BE15" i="22"/>
  <c r="BD15" i="22"/>
  <c r="BC15" i="22"/>
  <c r="BB15" i="22"/>
  <c r="BA15" i="22"/>
  <c r="AZ15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UP14" i="22"/>
  <c r="UO14" i="22"/>
  <c r="UN14" i="22"/>
  <c r="UM14" i="22"/>
  <c r="UL14" i="22"/>
  <c r="UK14" i="22"/>
  <c r="UJ14" i="22"/>
  <c r="UI14" i="22"/>
  <c r="UH14" i="22"/>
  <c r="UG14" i="22"/>
  <c r="UF14" i="22"/>
  <c r="UE14" i="22"/>
  <c r="UD14" i="22"/>
  <c r="UC14" i="22"/>
  <c r="UB14" i="22"/>
  <c r="UA14" i="22"/>
  <c r="TZ14" i="22"/>
  <c r="TY14" i="22"/>
  <c r="TX14" i="22"/>
  <c r="TW14" i="22"/>
  <c r="TV14" i="22"/>
  <c r="TU14" i="22"/>
  <c r="TT14" i="22"/>
  <c r="TS14" i="22"/>
  <c r="TR14" i="22"/>
  <c r="TQ14" i="22"/>
  <c r="TP14" i="22"/>
  <c r="TO14" i="22"/>
  <c r="TN14" i="22"/>
  <c r="TM14" i="22"/>
  <c r="TL14" i="22"/>
  <c r="TK14" i="22"/>
  <c r="TJ14" i="22"/>
  <c r="TI14" i="22"/>
  <c r="TH14" i="22"/>
  <c r="TG14" i="22"/>
  <c r="TF14" i="22"/>
  <c r="TE14" i="22"/>
  <c r="TD14" i="22"/>
  <c r="TC14" i="22"/>
  <c r="TB14" i="22"/>
  <c r="TA14" i="22"/>
  <c r="SZ14" i="22"/>
  <c r="SY14" i="22"/>
  <c r="SX14" i="22"/>
  <c r="SW14" i="22"/>
  <c r="SV14" i="22"/>
  <c r="SU14" i="22"/>
  <c r="ST14" i="22"/>
  <c r="SS14" i="22"/>
  <c r="SR14" i="22"/>
  <c r="SQ14" i="22"/>
  <c r="SP14" i="22"/>
  <c r="SO14" i="22"/>
  <c r="SN14" i="22"/>
  <c r="SM14" i="22"/>
  <c r="SL14" i="22"/>
  <c r="SK14" i="22"/>
  <c r="SJ14" i="22"/>
  <c r="SI14" i="22"/>
  <c r="SH14" i="22"/>
  <c r="SG14" i="22"/>
  <c r="SF14" i="22"/>
  <c r="SE14" i="22"/>
  <c r="SD14" i="22"/>
  <c r="SC14" i="22"/>
  <c r="SB14" i="22"/>
  <c r="SA14" i="22"/>
  <c r="RZ14" i="22"/>
  <c r="RY14" i="22"/>
  <c r="RX14" i="22"/>
  <c r="RW14" i="22"/>
  <c r="RV14" i="22"/>
  <c r="RU14" i="22"/>
  <c r="RT14" i="22"/>
  <c r="RS14" i="22"/>
  <c r="RR14" i="22"/>
  <c r="RQ14" i="22"/>
  <c r="RP14" i="22"/>
  <c r="RO14" i="22"/>
  <c r="RN14" i="22"/>
  <c r="RM14" i="22"/>
  <c r="RL14" i="22"/>
  <c r="RK14" i="22"/>
  <c r="RJ14" i="22"/>
  <c r="RI14" i="22"/>
  <c r="RH14" i="22"/>
  <c r="RG14" i="22"/>
  <c r="RF14" i="22"/>
  <c r="RE14" i="22"/>
  <c r="RD14" i="22"/>
  <c r="RC14" i="22"/>
  <c r="RB14" i="22"/>
  <c r="RA14" i="22"/>
  <c r="QZ14" i="22"/>
  <c r="QY14" i="22"/>
  <c r="QX14" i="22"/>
  <c r="QW14" i="22"/>
  <c r="QV14" i="22"/>
  <c r="QU14" i="22"/>
  <c r="QT14" i="22"/>
  <c r="QS14" i="22"/>
  <c r="QR14" i="22"/>
  <c r="QQ14" i="22"/>
  <c r="QP14" i="22"/>
  <c r="QO14" i="22"/>
  <c r="QN14" i="22"/>
  <c r="QM14" i="22"/>
  <c r="QL14" i="22"/>
  <c r="QK14" i="22"/>
  <c r="QJ14" i="22"/>
  <c r="QI14" i="22"/>
  <c r="QH14" i="22"/>
  <c r="QG14" i="22"/>
  <c r="QF14" i="22"/>
  <c r="QE14" i="22"/>
  <c r="QD14" i="22"/>
  <c r="QC14" i="22"/>
  <c r="QB14" i="22"/>
  <c r="QA14" i="22"/>
  <c r="PZ14" i="22"/>
  <c r="PY14" i="22"/>
  <c r="PX14" i="22"/>
  <c r="PW14" i="22"/>
  <c r="PV14" i="22"/>
  <c r="PU14" i="22"/>
  <c r="PT14" i="22"/>
  <c r="PS14" i="22"/>
  <c r="PR14" i="22"/>
  <c r="PQ14" i="22"/>
  <c r="PP14" i="22"/>
  <c r="PO14" i="22"/>
  <c r="PN14" i="22"/>
  <c r="PM14" i="22"/>
  <c r="PL14" i="22"/>
  <c r="PK14" i="22"/>
  <c r="PJ14" i="22"/>
  <c r="PI14" i="22"/>
  <c r="PH14" i="22"/>
  <c r="PG14" i="22"/>
  <c r="PF14" i="22"/>
  <c r="PE14" i="22"/>
  <c r="PD14" i="22"/>
  <c r="PC14" i="22"/>
  <c r="PB14" i="22"/>
  <c r="PA14" i="22"/>
  <c r="OZ14" i="22"/>
  <c r="OY14" i="22"/>
  <c r="OX14" i="22"/>
  <c r="OW14" i="22"/>
  <c r="OV14" i="22"/>
  <c r="OU14" i="22"/>
  <c r="OT14" i="22"/>
  <c r="OS14" i="22"/>
  <c r="OR14" i="22"/>
  <c r="OQ14" i="22"/>
  <c r="OP14" i="22"/>
  <c r="OO14" i="22"/>
  <c r="ON14" i="22"/>
  <c r="OM14" i="22"/>
  <c r="OL14" i="22"/>
  <c r="OK14" i="22"/>
  <c r="OJ14" i="22"/>
  <c r="OI14" i="22"/>
  <c r="OH14" i="22"/>
  <c r="OG14" i="22"/>
  <c r="OF14" i="22"/>
  <c r="OE14" i="22"/>
  <c r="OD14" i="22"/>
  <c r="OC14" i="22"/>
  <c r="OB14" i="22"/>
  <c r="OA14" i="22"/>
  <c r="NZ14" i="22"/>
  <c r="NY14" i="22"/>
  <c r="NX14" i="22"/>
  <c r="NW14" i="22"/>
  <c r="NV14" i="22"/>
  <c r="NU14" i="22"/>
  <c r="NT14" i="22"/>
  <c r="NS14" i="22"/>
  <c r="NR14" i="22"/>
  <c r="NQ14" i="22"/>
  <c r="NP14" i="22"/>
  <c r="NO14" i="22"/>
  <c r="NN14" i="22"/>
  <c r="NM14" i="22"/>
  <c r="NL14" i="22"/>
  <c r="NK14" i="22"/>
  <c r="NJ14" i="22"/>
  <c r="NI14" i="22"/>
  <c r="NH14" i="22"/>
  <c r="NG14" i="22"/>
  <c r="NF14" i="22"/>
  <c r="NE14" i="22"/>
  <c r="ND14" i="22"/>
  <c r="NC14" i="22"/>
  <c r="NB14" i="22"/>
  <c r="NA14" i="22"/>
  <c r="MZ14" i="22"/>
  <c r="MY14" i="22"/>
  <c r="MX14" i="22"/>
  <c r="MW14" i="22"/>
  <c r="MV14" i="22"/>
  <c r="MU14" i="22"/>
  <c r="MT14" i="22"/>
  <c r="MS14" i="22"/>
  <c r="MR14" i="22"/>
  <c r="MQ14" i="22"/>
  <c r="MP14" i="22"/>
  <c r="MO14" i="22"/>
  <c r="MN14" i="22"/>
  <c r="MM14" i="22"/>
  <c r="ML14" i="22"/>
  <c r="MK14" i="22"/>
  <c r="MJ14" i="22"/>
  <c r="MI14" i="22"/>
  <c r="MH14" i="22"/>
  <c r="MG14" i="22"/>
  <c r="MF14" i="22"/>
  <c r="ME14" i="22"/>
  <c r="MD14" i="22"/>
  <c r="MC14" i="22"/>
  <c r="MB14" i="22"/>
  <c r="MA14" i="22"/>
  <c r="LZ14" i="22"/>
  <c r="LY14" i="22"/>
  <c r="LX14" i="22"/>
  <c r="LW14" i="22"/>
  <c r="LV14" i="22"/>
  <c r="LU14" i="22"/>
  <c r="LT14" i="22"/>
  <c r="LS14" i="22"/>
  <c r="LR14" i="22"/>
  <c r="LQ14" i="22"/>
  <c r="LP14" i="22"/>
  <c r="LO14" i="22"/>
  <c r="LN14" i="22"/>
  <c r="LM14" i="22"/>
  <c r="LL14" i="22"/>
  <c r="LK14" i="22"/>
  <c r="LJ14" i="22"/>
  <c r="LI14" i="22"/>
  <c r="LH14" i="22"/>
  <c r="LG14" i="22"/>
  <c r="LF14" i="22"/>
  <c r="LE14" i="22"/>
  <c r="LD14" i="22"/>
  <c r="LC14" i="22"/>
  <c r="LB14" i="22"/>
  <c r="LA14" i="22"/>
  <c r="KZ14" i="22"/>
  <c r="KY14" i="22"/>
  <c r="KX14" i="22"/>
  <c r="KW14" i="22"/>
  <c r="KV14" i="22"/>
  <c r="KU14" i="22"/>
  <c r="KT14" i="22"/>
  <c r="KS14" i="22"/>
  <c r="KR14" i="22"/>
  <c r="KQ14" i="22"/>
  <c r="KP14" i="22"/>
  <c r="KO14" i="22"/>
  <c r="KN14" i="22"/>
  <c r="KM14" i="22"/>
  <c r="KL14" i="22"/>
  <c r="KK14" i="22"/>
  <c r="KJ14" i="22"/>
  <c r="KI14" i="22"/>
  <c r="KH14" i="22"/>
  <c r="KG14" i="22"/>
  <c r="KF14" i="22"/>
  <c r="KE14" i="22"/>
  <c r="KD14" i="22"/>
  <c r="KC14" i="22"/>
  <c r="KB14" i="22"/>
  <c r="KA14" i="22"/>
  <c r="JZ14" i="22"/>
  <c r="JY14" i="22"/>
  <c r="JX14" i="22"/>
  <c r="JW14" i="22"/>
  <c r="JV14" i="22"/>
  <c r="JU14" i="22"/>
  <c r="JT14" i="22"/>
  <c r="JS14" i="22"/>
  <c r="JR14" i="22"/>
  <c r="JQ14" i="22"/>
  <c r="JP14" i="22"/>
  <c r="JO14" i="22"/>
  <c r="JN14" i="22"/>
  <c r="JM14" i="22"/>
  <c r="JL14" i="22"/>
  <c r="JK14" i="22"/>
  <c r="JJ14" i="22"/>
  <c r="JI14" i="22"/>
  <c r="JH14" i="22"/>
  <c r="JG14" i="22"/>
  <c r="JF14" i="22"/>
  <c r="JE14" i="22"/>
  <c r="JD14" i="22"/>
  <c r="JC14" i="22"/>
  <c r="JB14" i="22"/>
  <c r="JA14" i="22"/>
  <c r="IZ14" i="22"/>
  <c r="IY14" i="22"/>
  <c r="IX14" i="22"/>
  <c r="IW14" i="22"/>
  <c r="IV14" i="22"/>
  <c r="IU14" i="22"/>
  <c r="IT14" i="22"/>
  <c r="IS14" i="22"/>
  <c r="IR14" i="22"/>
  <c r="IQ14" i="22"/>
  <c r="IP14" i="22"/>
  <c r="IO14" i="22"/>
  <c r="IN14" i="22"/>
  <c r="IM14" i="22"/>
  <c r="IL14" i="22"/>
  <c r="IK14" i="22"/>
  <c r="IJ14" i="22"/>
  <c r="II14" i="22"/>
  <c r="IH14" i="22"/>
  <c r="IG14" i="22"/>
  <c r="IF14" i="22"/>
  <c r="IE14" i="22"/>
  <c r="ID14" i="22"/>
  <c r="IC14" i="22"/>
  <c r="IB14" i="22"/>
  <c r="IA14" i="22"/>
  <c r="HZ14" i="22"/>
  <c r="HY14" i="22"/>
  <c r="HX14" i="22"/>
  <c r="HW14" i="22"/>
  <c r="HV14" i="22"/>
  <c r="HU14" i="22"/>
  <c r="HT14" i="22"/>
  <c r="HS14" i="22"/>
  <c r="HR14" i="22"/>
  <c r="HQ14" i="22"/>
  <c r="HP14" i="22"/>
  <c r="HO14" i="22"/>
  <c r="HN14" i="22"/>
  <c r="HM14" i="22"/>
  <c r="HL14" i="22"/>
  <c r="HK14" i="22"/>
  <c r="HJ14" i="22"/>
  <c r="HI14" i="22"/>
  <c r="HH14" i="22"/>
  <c r="HG14" i="22"/>
  <c r="HF14" i="22"/>
  <c r="HE14" i="22"/>
  <c r="HD14" i="22"/>
  <c r="HC14" i="22"/>
  <c r="HB14" i="22"/>
  <c r="HA14" i="22"/>
  <c r="GZ14" i="22"/>
  <c r="GY14" i="22"/>
  <c r="GX14" i="22"/>
  <c r="GW14" i="22"/>
  <c r="GV14" i="22"/>
  <c r="GU14" i="22"/>
  <c r="GT14" i="22"/>
  <c r="GS14" i="22"/>
  <c r="GR14" i="22"/>
  <c r="GQ14" i="22"/>
  <c r="GP14" i="22"/>
  <c r="GO14" i="22"/>
  <c r="GN14" i="22"/>
  <c r="GM14" i="22"/>
  <c r="GL14" i="22"/>
  <c r="GK14" i="22"/>
  <c r="GJ14" i="22"/>
  <c r="GI14" i="22"/>
  <c r="GH14" i="22"/>
  <c r="GG14" i="22"/>
  <c r="GF14" i="22"/>
  <c r="GE14" i="22"/>
  <c r="GD14" i="22"/>
  <c r="GC14" i="22"/>
  <c r="GB14" i="22"/>
  <c r="GA14" i="22"/>
  <c r="FZ14" i="22"/>
  <c r="FY14" i="22"/>
  <c r="FX14" i="22"/>
  <c r="FW14" i="22"/>
  <c r="FV14" i="22"/>
  <c r="FU14" i="22"/>
  <c r="FT14" i="22"/>
  <c r="FS14" i="22"/>
  <c r="FR14" i="22"/>
  <c r="FQ14" i="22"/>
  <c r="FP14" i="22"/>
  <c r="FO14" i="22"/>
  <c r="FN14" i="22"/>
  <c r="FM14" i="22"/>
  <c r="FL14" i="22"/>
  <c r="FK14" i="22"/>
  <c r="FJ14" i="22"/>
  <c r="FI14" i="22"/>
  <c r="FH14" i="22"/>
  <c r="FG14" i="22"/>
  <c r="FF14" i="22"/>
  <c r="FE14" i="22"/>
  <c r="FD14" i="22"/>
  <c r="FC14" i="22"/>
  <c r="FB14" i="22"/>
  <c r="FA14" i="22"/>
  <c r="EZ14" i="22"/>
  <c r="EY14" i="22"/>
  <c r="EX14" i="22"/>
  <c r="EW14" i="22"/>
  <c r="EV14" i="22"/>
  <c r="EU14" i="22"/>
  <c r="ET14" i="22"/>
  <c r="ES14" i="22"/>
  <c r="ER14" i="22"/>
  <c r="EQ14" i="22"/>
  <c r="EP14" i="22"/>
  <c r="EO14" i="22"/>
  <c r="EN14" i="22"/>
  <c r="EM14" i="22"/>
  <c r="EL14" i="22"/>
  <c r="EK14" i="22"/>
  <c r="EJ14" i="22"/>
  <c r="EI14" i="22"/>
  <c r="EH14" i="22"/>
  <c r="EG14" i="22"/>
  <c r="EF14" i="22"/>
  <c r="EE14" i="22"/>
  <c r="ED14" i="22"/>
  <c r="EC14" i="22"/>
  <c r="EB14" i="22"/>
  <c r="EA14" i="22"/>
  <c r="DZ14" i="22"/>
  <c r="DY14" i="22"/>
  <c r="DX14" i="22"/>
  <c r="DW14" i="22"/>
  <c r="DV14" i="22"/>
  <c r="DU14" i="22"/>
  <c r="DT14" i="22"/>
  <c r="DS14" i="22"/>
  <c r="DR14" i="22"/>
  <c r="DQ14" i="22"/>
  <c r="DP14" i="22"/>
  <c r="DO14" i="22"/>
  <c r="DN14" i="22"/>
  <c r="DM14" i="22"/>
  <c r="DL14" i="22"/>
  <c r="DK14" i="22"/>
  <c r="DJ14" i="22"/>
  <c r="DI14" i="22"/>
  <c r="DH14" i="22"/>
  <c r="DG14" i="22"/>
  <c r="DF14" i="22"/>
  <c r="DE14" i="22"/>
  <c r="DD14" i="22"/>
  <c r="DC14" i="22"/>
  <c r="DB14" i="22"/>
  <c r="DA14" i="22"/>
  <c r="CZ14" i="22"/>
  <c r="CY14" i="22"/>
  <c r="CX14" i="22"/>
  <c r="CW14" i="22"/>
  <c r="CV14" i="22"/>
  <c r="CU14" i="22"/>
  <c r="CT14" i="22"/>
  <c r="CS14" i="22"/>
  <c r="CR14" i="22"/>
  <c r="CQ14" i="22"/>
  <c r="CP14" i="22"/>
  <c r="CO14" i="22"/>
  <c r="CN14" i="22"/>
  <c r="CM14" i="22"/>
  <c r="CL14" i="22"/>
  <c r="CK14" i="22"/>
  <c r="CJ14" i="22"/>
  <c r="CI14" i="22"/>
  <c r="CH14" i="22"/>
  <c r="CG14" i="22"/>
  <c r="CF14" i="22"/>
  <c r="CE14" i="22"/>
  <c r="CD14" i="22"/>
  <c r="CC14" i="22"/>
  <c r="CB14" i="22"/>
  <c r="CA14" i="22"/>
  <c r="BZ14" i="22"/>
  <c r="BY14" i="22"/>
  <c r="BX14" i="22"/>
  <c r="BW14" i="22"/>
  <c r="BV14" i="22"/>
  <c r="BU14" i="22"/>
  <c r="BT14" i="22"/>
  <c r="BS14" i="22"/>
  <c r="BR14" i="22"/>
  <c r="BQ14" i="22"/>
  <c r="BP14" i="22"/>
  <c r="BO14" i="22"/>
  <c r="BN14" i="22"/>
  <c r="BM14" i="22"/>
  <c r="BL14" i="22"/>
  <c r="BK14" i="22"/>
  <c r="BJ14" i="22"/>
  <c r="BI14" i="22"/>
  <c r="BH14" i="22"/>
  <c r="BG14" i="22"/>
  <c r="BF14" i="22"/>
  <c r="BE14" i="22"/>
  <c r="BD14" i="22"/>
  <c r="BC14" i="22"/>
  <c r="BB14" i="22"/>
  <c r="BA14" i="22"/>
  <c r="AZ14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UP13" i="22"/>
  <c r="UO13" i="22"/>
  <c r="UN13" i="22"/>
  <c r="UM13" i="22"/>
  <c r="UL13" i="22"/>
  <c r="UK13" i="22"/>
  <c r="UJ13" i="22"/>
  <c r="UI13" i="22"/>
  <c r="UH13" i="22"/>
  <c r="UG13" i="22"/>
  <c r="UF13" i="22"/>
  <c r="UE13" i="22"/>
  <c r="UD13" i="22"/>
  <c r="UC13" i="22"/>
  <c r="UB13" i="22"/>
  <c r="UA13" i="22"/>
  <c r="TZ13" i="22"/>
  <c r="TY13" i="22"/>
  <c r="TX13" i="22"/>
  <c r="TW13" i="22"/>
  <c r="TV13" i="22"/>
  <c r="TU13" i="22"/>
  <c r="TT13" i="22"/>
  <c r="TS13" i="22"/>
  <c r="TR13" i="22"/>
  <c r="TQ13" i="22"/>
  <c r="TP13" i="22"/>
  <c r="TO13" i="22"/>
  <c r="TN13" i="22"/>
  <c r="TM13" i="22"/>
  <c r="TL13" i="22"/>
  <c r="TK13" i="22"/>
  <c r="TJ13" i="22"/>
  <c r="TI13" i="22"/>
  <c r="TH13" i="22"/>
  <c r="TG13" i="22"/>
  <c r="TF13" i="22"/>
  <c r="TE13" i="22"/>
  <c r="TD13" i="22"/>
  <c r="TC13" i="22"/>
  <c r="TB13" i="22"/>
  <c r="TA13" i="22"/>
  <c r="SZ13" i="22"/>
  <c r="SY13" i="22"/>
  <c r="SX13" i="22"/>
  <c r="SW13" i="22"/>
  <c r="SV13" i="22"/>
  <c r="SU13" i="22"/>
  <c r="ST13" i="22"/>
  <c r="SS13" i="22"/>
  <c r="SR13" i="22"/>
  <c r="SQ13" i="22"/>
  <c r="SP13" i="22"/>
  <c r="SO13" i="22"/>
  <c r="SN13" i="22"/>
  <c r="SM13" i="22"/>
  <c r="SL13" i="22"/>
  <c r="SK13" i="22"/>
  <c r="SJ13" i="22"/>
  <c r="SI13" i="22"/>
  <c r="SH13" i="22"/>
  <c r="SG13" i="22"/>
  <c r="SF13" i="22"/>
  <c r="SE13" i="22"/>
  <c r="SD13" i="22"/>
  <c r="SC13" i="22"/>
  <c r="SB13" i="22"/>
  <c r="SA13" i="22"/>
  <c r="RZ13" i="22"/>
  <c r="RY13" i="22"/>
  <c r="RX13" i="22"/>
  <c r="RW13" i="22"/>
  <c r="RV13" i="22"/>
  <c r="RU13" i="22"/>
  <c r="RT13" i="22"/>
  <c r="RS13" i="22"/>
  <c r="RR13" i="22"/>
  <c r="RQ13" i="22"/>
  <c r="RP13" i="22"/>
  <c r="RO13" i="22"/>
  <c r="RN13" i="22"/>
  <c r="RM13" i="22"/>
  <c r="RL13" i="22"/>
  <c r="RK13" i="22"/>
  <c r="RJ13" i="22"/>
  <c r="RI13" i="22"/>
  <c r="RH13" i="22"/>
  <c r="RG13" i="22"/>
  <c r="RF13" i="22"/>
  <c r="RE13" i="22"/>
  <c r="RD13" i="22"/>
  <c r="RC13" i="22"/>
  <c r="RB13" i="22"/>
  <c r="RA13" i="22"/>
  <c r="QZ13" i="22"/>
  <c r="QY13" i="22"/>
  <c r="QX13" i="22"/>
  <c r="QW13" i="22"/>
  <c r="QV13" i="22"/>
  <c r="QU13" i="22"/>
  <c r="QT13" i="22"/>
  <c r="QS13" i="22"/>
  <c r="QR13" i="22"/>
  <c r="QQ13" i="22"/>
  <c r="QP13" i="22"/>
  <c r="QO13" i="22"/>
  <c r="QN13" i="22"/>
  <c r="QM13" i="22"/>
  <c r="QL13" i="22"/>
  <c r="QK13" i="22"/>
  <c r="QJ13" i="22"/>
  <c r="QI13" i="22"/>
  <c r="QH13" i="22"/>
  <c r="QG13" i="22"/>
  <c r="QF13" i="22"/>
  <c r="QE13" i="22"/>
  <c r="QD13" i="22"/>
  <c r="QC13" i="22"/>
  <c r="QB13" i="22"/>
  <c r="QA13" i="22"/>
  <c r="PZ13" i="22"/>
  <c r="PY13" i="22"/>
  <c r="PX13" i="22"/>
  <c r="PW13" i="22"/>
  <c r="PV13" i="22"/>
  <c r="PU13" i="22"/>
  <c r="PT13" i="22"/>
  <c r="PS13" i="22"/>
  <c r="PR13" i="22"/>
  <c r="PQ13" i="22"/>
  <c r="PP13" i="22"/>
  <c r="PO13" i="22"/>
  <c r="PN13" i="22"/>
  <c r="PM13" i="22"/>
  <c r="PL13" i="22"/>
  <c r="PK13" i="22"/>
  <c r="PJ13" i="22"/>
  <c r="PI13" i="22"/>
  <c r="PH13" i="22"/>
  <c r="PG13" i="22"/>
  <c r="PF13" i="22"/>
  <c r="PE13" i="22"/>
  <c r="PD13" i="22"/>
  <c r="PC13" i="22"/>
  <c r="PB13" i="22"/>
  <c r="PA13" i="22"/>
  <c r="OZ13" i="22"/>
  <c r="OY13" i="22"/>
  <c r="OX13" i="22"/>
  <c r="OW13" i="22"/>
  <c r="OV13" i="22"/>
  <c r="OU13" i="22"/>
  <c r="OT13" i="22"/>
  <c r="OS13" i="22"/>
  <c r="OR13" i="22"/>
  <c r="OQ13" i="22"/>
  <c r="OP13" i="22"/>
  <c r="OO13" i="22"/>
  <c r="ON13" i="22"/>
  <c r="OM13" i="22"/>
  <c r="OL13" i="22"/>
  <c r="OK13" i="22"/>
  <c r="OJ13" i="22"/>
  <c r="OI13" i="22"/>
  <c r="OH13" i="22"/>
  <c r="OG13" i="22"/>
  <c r="OF13" i="22"/>
  <c r="OE13" i="22"/>
  <c r="OD13" i="22"/>
  <c r="OC13" i="22"/>
  <c r="OB13" i="22"/>
  <c r="OA13" i="22"/>
  <c r="NZ13" i="22"/>
  <c r="NY13" i="22"/>
  <c r="NX13" i="22"/>
  <c r="NW13" i="22"/>
  <c r="NV13" i="22"/>
  <c r="NU13" i="22"/>
  <c r="NT13" i="22"/>
  <c r="NS13" i="22"/>
  <c r="NR13" i="22"/>
  <c r="NQ13" i="22"/>
  <c r="NP13" i="22"/>
  <c r="NO13" i="22"/>
  <c r="NN13" i="22"/>
  <c r="NM13" i="22"/>
  <c r="NL13" i="22"/>
  <c r="NK13" i="22"/>
  <c r="NJ13" i="22"/>
  <c r="NI13" i="22"/>
  <c r="NH13" i="22"/>
  <c r="NG13" i="22"/>
  <c r="NF13" i="22"/>
  <c r="NE13" i="22"/>
  <c r="ND13" i="22"/>
  <c r="NC13" i="22"/>
  <c r="NB13" i="22"/>
  <c r="NA13" i="22"/>
  <c r="MZ13" i="22"/>
  <c r="MY13" i="22"/>
  <c r="MX13" i="22"/>
  <c r="MW13" i="22"/>
  <c r="MV13" i="22"/>
  <c r="MU13" i="22"/>
  <c r="MT13" i="22"/>
  <c r="MS13" i="22"/>
  <c r="MR13" i="22"/>
  <c r="MQ13" i="22"/>
  <c r="MP13" i="22"/>
  <c r="MO13" i="22"/>
  <c r="MN13" i="22"/>
  <c r="MM13" i="22"/>
  <c r="ML13" i="22"/>
  <c r="MK13" i="22"/>
  <c r="MJ13" i="22"/>
  <c r="MI13" i="22"/>
  <c r="MH13" i="22"/>
  <c r="MG13" i="22"/>
  <c r="MF13" i="22"/>
  <c r="ME13" i="22"/>
  <c r="MD13" i="22"/>
  <c r="MC13" i="22"/>
  <c r="MB13" i="22"/>
  <c r="MA13" i="22"/>
  <c r="LZ13" i="22"/>
  <c r="LY13" i="22"/>
  <c r="LX13" i="22"/>
  <c r="LW13" i="22"/>
  <c r="LV13" i="22"/>
  <c r="LU13" i="22"/>
  <c r="LT13" i="22"/>
  <c r="LS13" i="22"/>
  <c r="LR13" i="22"/>
  <c r="LQ13" i="22"/>
  <c r="LP13" i="22"/>
  <c r="LO13" i="22"/>
  <c r="LN13" i="22"/>
  <c r="LM13" i="22"/>
  <c r="LL13" i="22"/>
  <c r="LK13" i="22"/>
  <c r="LJ13" i="22"/>
  <c r="LI13" i="22"/>
  <c r="LH13" i="22"/>
  <c r="LG13" i="22"/>
  <c r="LF13" i="22"/>
  <c r="LE13" i="22"/>
  <c r="LD13" i="22"/>
  <c r="LC13" i="22"/>
  <c r="LB13" i="22"/>
  <c r="LA13" i="22"/>
  <c r="KZ13" i="22"/>
  <c r="KY13" i="22"/>
  <c r="KX13" i="22"/>
  <c r="KW13" i="22"/>
  <c r="KV13" i="22"/>
  <c r="KU13" i="22"/>
  <c r="KT13" i="22"/>
  <c r="KS13" i="22"/>
  <c r="KR13" i="22"/>
  <c r="KQ13" i="22"/>
  <c r="KP13" i="22"/>
  <c r="KO13" i="22"/>
  <c r="KN13" i="22"/>
  <c r="KM13" i="22"/>
  <c r="KL13" i="22"/>
  <c r="KK13" i="22"/>
  <c r="KJ13" i="22"/>
  <c r="KI13" i="22"/>
  <c r="KH13" i="22"/>
  <c r="KG13" i="22"/>
  <c r="KF13" i="22"/>
  <c r="KE13" i="22"/>
  <c r="KD13" i="22"/>
  <c r="KC13" i="22"/>
  <c r="KB13" i="22"/>
  <c r="KA13" i="22"/>
  <c r="JZ13" i="22"/>
  <c r="JY13" i="22"/>
  <c r="JX13" i="22"/>
  <c r="JW13" i="22"/>
  <c r="JV13" i="22"/>
  <c r="JU13" i="22"/>
  <c r="JT13" i="22"/>
  <c r="JS13" i="22"/>
  <c r="JR13" i="22"/>
  <c r="JQ13" i="22"/>
  <c r="JP13" i="22"/>
  <c r="JO13" i="22"/>
  <c r="JN13" i="22"/>
  <c r="JM13" i="22"/>
  <c r="JL13" i="22"/>
  <c r="JK13" i="22"/>
  <c r="JJ13" i="22"/>
  <c r="JI13" i="22"/>
  <c r="JH13" i="22"/>
  <c r="JG13" i="22"/>
  <c r="JF13" i="22"/>
  <c r="JE13" i="22"/>
  <c r="JD13" i="22"/>
  <c r="JC13" i="22"/>
  <c r="JB13" i="22"/>
  <c r="JA13" i="22"/>
  <c r="IZ13" i="22"/>
  <c r="IY13" i="22"/>
  <c r="IX13" i="22"/>
  <c r="IW13" i="22"/>
  <c r="IV13" i="22"/>
  <c r="IU13" i="22"/>
  <c r="IT13" i="22"/>
  <c r="IS13" i="22"/>
  <c r="IR13" i="22"/>
  <c r="IQ13" i="22"/>
  <c r="IP13" i="22"/>
  <c r="IO13" i="22"/>
  <c r="IN13" i="22"/>
  <c r="IM13" i="22"/>
  <c r="IL13" i="22"/>
  <c r="IK13" i="22"/>
  <c r="IJ13" i="22"/>
  <c r="II13" i="22"/>
  <c r="IH13" i="22"/>
  <c r="IG13" i="22"/>
  <c r="IF13" i="22"/>
  <c r="IE13" i="22"/>
  <c r="ID13" i="22"/>
  <c r="IC13" i="22"/>
  <c r="IB13" i="22"/>
  <c r="IA13" i="22"/>
  <c r="HZ13" i="22"/>
  <c r="HY13" i="22"/>
  <c r="HX13" i="22"/>
  <c r="HW13" i="22"/>
  <c r="HV13" i="22"/>
  <c r="HU13" i="22"/>
  <c r="HT13" i="22"/>
  <c r="HS13" i="22"/>
  <c r="HR13" i="22"/>
  <c r="HQ13" i="22"/>
  <c r="HP13" i="22"/>
  <c r="HO13" i="22"/>
  <c r="HN13" i="22"/>
  <c r="HM13" i="22"/>
  <c r="HL13" i="22"/>
  <c r="HK13" i="22"/>
  <c r="HJ13" i="22"/>
  <c r="HI13" i="22"/>
  <c r="HH13" i="22"/>
  <c r="HG13" i="22"/>
  <c r="HF13" i="22"/>
  <c r="HE13" i="22"/>
  <c r="HD13" i="22"/>
  <c r="HC13" i="22"/>
  <c r="HB13" i="22"/>
  <c r="HA13" i="22"/>
  <c r="GZ13" i="22"/>
  <c r="GY13" i="22"/>
  <c r="GX13" i="22"/>
  <c r="GW13" i="22"/>
  <c r="GV13" i="22"/>
  <c r="GU13" i="22"/>
  <c r="GT13" i="22"/>
  <c r="GS13" i="22"/>
  <c r="GR13" i="22"/>
  <c r="GQ13" i="22"/>
  <c r="GP13" i="22"/>
  <c r="GO13" i="22"/>
  <c r="GN13" i="22"/>
  <c r="GM13" i="22"/>
  <c r="GL13" i="22"/>
  <c r="GK13" i="22"/>
  <c r="GJ13" i="22"/>
  <c r="GI13" i="22"/>
  <c r="GH13" i="22"/>
  <c r="GG13" i="22"/>
  <c r="GF13" i="22"/>
  <c r="GE13" i="22"/>
  <c r="GD13" i="22"/>
  <c r="GC13" i="22"/>
  <c r="GB13" i="22"/>
  <c r="GA13" i="22"/>
  <c r="FZ13" i="22"/>
  <c r="FY13" i="22"/>
  <c r="FX13" i="22"/>
  <c r="FW13" i="22"/>
  <c r="FV13" i="22"/>
  <c r="FU13" i="22"/>
  <c r="FT13" i="22"/>
  <c r="FS13" i="22"/>
  <c r="FR13" i="22"/>
  <c r="FQ13" i="22"/>
  <c r="FP13" i="22"/>
  <c r="FO13" i="22"/>
  <c r="FN13" i="22"/>
  <c r="FM13" i="22"/>
  <c r="FL13" i="22"/>
  <c r="FK13" i="22"/>
  <c r="FJ13" i="22"/>
  <c r="FI13" i="22"/>
  <c r="FH13" i="22"/>
  <c r="FG13" i="22"/>
  <c r="FF13" i="22"/>
  <c r="FE13" i="22"/>
  <c r="FD13" i="22"/>
  <c r="FC13" i="22"/>
  <c r="FB13" i="22"/>
  <c r="FA13" i="22"/>
  <c r="EZ13" i="22"/>
  <c r="EY13" i="22"/>
  <c r="EX13" i="22"/>
  <c r="EW13" i="22"/>
  <c r="EV13" i="22"/>
  <c r="EU13" i="22"/>
  <c r="ET13" i="22"/>
  <c r="ES13" i="22"/>
  <c r="ER13" i="22"/>
  <c r="EQ13" i="22"/>
  <c r="EP13" i="22"/>
  <c r="EO13" i="22"/>
  <c r="EN13" i="22"/>
  <c r="EM13" i="22"/>
  <c r="EL13" i="22"/>
  <c r="EK13" i="22"/>
  <c r="EJ13" i="22"/>
  <c r="EI13" i="22"/>
  <c r="EH13" i="22"/>
  <c r="EG13" i="22"/>
  <c r="EF13" i="22"/>
  <c r="EE13" i="22"/>
  <c r="ED13" i="22"/>
  <c r="EC13" i="22"/>
  <c r="EB13" i="22"/>
  <c r="EA13" i="22"/>
  <c r="DZ13" i="22"/>
  <c r="DY13" i="22"/>
  <c r="DX13" i="22"/>
  <c r="DW13" i="22"/>
  <c r="DV13" i="22"/>
  <c r="DU13" i="22"/>
  <c r="DT13" i="22"/>
  <c r="DS13" i="22"/>
  <c r="DR13" i="22"/>
  <c r="DQ13" i="22"/>
  <c r="DP13" i="22"/>
  <c r="DO13" i="22"/>
  <c r="DN13" i="22"/>
  <c r="DM13" i="22"/>
  <c r="DL13" i="22"/>
  <c r="DK13" i="22"/>
  <c r="DJ13" i="22"/>
  <c r="DI13" i="22"/>
  <c r="DH13" i="22"/>
  <c r="DG13" i="22"/>
  <c r="DF13" i="22"/>
  <c r="DE13" i="22"/>
  <c r="DD13" i="22"/>
  <c r="DC13" i="22"/>
  <c r="DB13" i="22"/>
  <c r="DA13" i="22"/>
  <c r="CZ13" i="22"/>
  <c r="CY13" i="22"/>
  <c r="CX13" i="22"/>
  <c r="CW13" i="22"/>
  <c r="CV13" i="22"/>
  <c r="CU13" i="22"/>
  <c r="CT13" i="22"/>
  <c r="CS13" i="22"/>
  <c r="CR13" i="22"/>
  <c r="CQ13" i="22"/>
  <c r="CP13" i="22"/>
  <c r="CO13" i="22"/>
  <c r="CN13" i="22"/>
  <c r="CM13" i="22"/>
  <c r="CL13" i="22"/>
  <c r="CK13" i="22"/>
  <c r="CJ13" i="22"/>
  <c r="CI13" i="22"/>
  <c r="CH13" i="22"/>
  <c r="CG13" i="22"/>
  <c r="CF13" i="22"/>
  <c r="CE13" i="22"/>
  <c r="CD13" i="22"/>
  <c r="CC13" i="22"/>
  <c r="CB13" i="22"/>
  <c r="CA13" i="22"/>
  <c r="BZ13" i="22"/>
  <c r="BY13" i="22"/>
  <c r="BX13" i="22"/>
  <c r="BW13" i="22"/>
  <c r="BV13" i="22"/>
  <c r="BU13" i="22"/>
  <c r="BT13" i="22"/>
  <c r="BS13" i="22"/>
  <c r="BR13" i="22"/>
  <c r="BQ13" i="22"/>
  <c r="BP13" i="22"/>
  <c r="BO13" i="22"/>
  <c r="BN13" i="22"/>
  <c r="BM13" i="22"/>
  <c r="BL13" i="22"/>
  <c r="BK13" i="22"/>
  <c r="BJ13" i="22"/>
  <c r="BI13" i="22"/>
  <c r="BH13" i="22"/>
  <c r="BG13" i="22"/>
  <c r="BF13" i="22"/>
  <c r="BE13" i="22"/>
  <c r="BD13" i="22"/>
  <c r="BC13" i="22"/>
  <c r="BB13" i="22"/>
  <c r="BA13" i="22"/>
  <c r="AZ13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UP12" i="22"/>
  <c r="UO12" i="22"/>
  <c r="UN12" i="22"/>
  <c r="UM12" i="22"/>
  <c r="UL12" i="22"/>
  <c r="UK12" i="22"/>
  <c r="UJ12" i="22"/>
  <c r="UI12" i="22"/>
  <c r="UH12" i="22"/>
  <c r="UG12" i="22"/>
  <c r="UF12" i="22"/>
  <c r="UE12" i="22"/>
  <c r="UD12" i="22"/>
  <c r="UC12" i="22"/>
  <c r="UB12" i="22"/>
  <c r="UA12" i="22"/>
  <c r="TZ12" i="22"/>
  <c r="TY12" i="22"/>
  <c r="TX12" i="22"/>
  <c r="TW12" i="22"/>
  <c r="TV12" i="22"/>
  <c r="TU12" i="22"/>
  <c r="TT12" i="22"/>
  <c r="TS12" i="22"/>
  <c r="TR12" i="22"/>
  <c r="TQ12" i="22"/>
  <c r="TP12" i="22"/>
  <c r="TO12" i="22"/>
  <c r="TN12" i="22"/>
  <c r="TM12" i="22"/>
  <c r="TL12" i="22"/>
  <c r="TK12" i="22"/>
  <c r="TJ12" i="22"/>
  <c r="TI12" i="22"/>
  <c r="TH12" i="22"/>
  <c r="TG12" i="22"/>
  <c r="TF12" i="22"/>
  <c r="TE12" i="22"/>
  <c r="TD12" i="22"/>
  <c r="TC12" i="22"/>
  <c r="TB12" i="22"/>
  <c r="TA12" i="22"/>
  <c r="SZ12" i="22"/>
  <c r="SY12" i="22"/>
  <c r="SX12" i="22"/>
  <c r="SW12" i="22"/>
  <c r="SV12" i="22"/>
  <c r="SU12" i="22"/>
  <c r="ST12" i="22"/>
  <c r="SS12" i="22"/>
  <c r="SR12" i="22"/>
  <c r="SQ12" i="22"/>
  <c r="SP12" i="22"/>
  <c r="SO12" i="22"/>
  <c r="SN12" i="22"/>
  <c r="SM12" i="22"/>
  <c r="SL12" i="22"/>
  <c r="SK12" i="22"/>
  <c r="SJ12" i="22"/>
  <c r="SI12" i="22"/>
  <c r="SH12" i="22"/>
  <c r="SG12" i="22"/>
  <c r="SF12" i="22"/>
  <c r="SE12" i="22"/>
  <c r="SD12" i="22"/>
  <c r="SC12" i="22"/>
  <c r="SB12" i="22"/>
  <c r="SA12" i="22"/>
  <c r="RZ12" i="22"/>
  <c r="RY12" i="22"/>
  <c r="RX12" i="22"/>
  <c r="RW12" i="22"/>
  <c r="RV12" i="22"/>
  <c r="RU12" i="22"/>
  <c r="RT12" i="22"/>
  <c r="RS12" i="22"/>
  <c r="RR12" i="22"/>
  <c r="RQ12" i="22"/>
  <c r="RP12" i="22"/>
  <c r="RO12" i="22"/>
  <c r="RN12" i="22"/>
  <c r="RM12" i="22"/>
  <c r="RL12" i="22"/>
  <c r="RK12" i="22"/>
  <c r="RJ12" i="22"/>
  <c r="RI12" i="22"/>
  <c r="RH12" i="22"/>
  <c r="RG12" i="22"/>
  <c r="RF12" i="22"/>
  <c r="RE12" i="22"/>
  <c r="RD12" i="22"/>
  <c r="RC12" i="22"/>
  <c r="RB12" i="22"/>
  <c r="RA12" i="22"/>
  <c r="QZ12" i="22"/>
  <c r="QY12" i="22"/>
  <c r="QX12" i="22"/>
  <c r="QW12" i="22"/>
  <c r="QV12" i="22"/>
  <c r="QU12" i="22"/>
  <c r="QT12" i="22"/>
  <c r="QS12" i="22"/>
  <c r="QR12" i="22"/>
  <c r="QQ12" i="22"/>
  <c r="QP12" i="22"/>
  <c r="QO12" i="22"/>
  <c r="QN12" i="22"/>
  <c r="QM12" i="22"/>
  <c r="QL12" i="22"/>
  <c r="QK12" i="22"/>
  <c r="QJ12" i="22"/>
  <c r="QI12" i="22"/>
  <c r="QH12" i="22"/>
  <c r="QG12" i="22"/>
  <c r="QF12" i="22"/>
  <c r="QE12" i="22"/>
  <c r="QD12" i="22"/>
  <c r="QC12" i="22"/>
  <c r="QB12" i="22"/>
  <c r="QA12" i="22"/>
  <c r="PZ12" i="22"/>
  <c r="PY12" i="22"/>
  <c r="PX12" i="22"/>
  <c r="PW12" i="22"/>
  <c r="PV12" i="22"/>
  <c r="PU12" i="22"/>
  <c r="PT12" i="22"/>
  <c r="PS12" i="22"/>
  <c r="PR12" i="22"/>
  <c r="PQ12" i="22"/>
  <c r="PP12" i="22"/>
  <c r="PO12" i="22"/>
  <c r="PN12" i="22"/>
  <c r="PM12" i="22"/>
  <c r="PL12" i="22"/>
  <c r="PK12" i="22"/>
  <c r="PJ12" i="22"/>
  <c r="PI12" i="22"/>
  <c r="PH12" i="22"/>
  <c r="PG12" i="22"/>
  <c r="PF12" i="22"/>
  <c r="PE12" i="22"/>
  <c r="PD12" i="22"/>
  <c r="PC12" i="22"/>
  <c r="PB12" i="22"/>
  <c r="PA12" i="22"/>
  <c r="OZ12" i="22"/>
  <c r="OY12" i="22"/>
  <c r="OX12" i="22"/>
  <c r="OW12" i="22"/>
  <c r="OV12" i="22"/>
  <c r="OU12" i="22"/>
  <c r="OT12" i="22"/>
  <c r="OS12" i="22"/>
  <c r="OR12" i="22"/>
  <c r="OQ12" i="22"/>
  <c r="OP12" i="22"/>
  <c r="OO12" i="22"/>
  <c r="ON12" i="22"/>
  <c r="OM12" i="22"/>
  <c r="OL12" i="22"/>
  <c r="OK12" i="22"/>
  <c r="OJ12" i="22"/>
  <c r="OI12" i="22"/>
  <c r="OH12" i="22"/>
  <c r="OG12" i="22"/>
  <c r="OF12" i="22"/>
  <c r="OE12" i="22"/>
  <c r="OD12" i="22"/>
  <c r="OC12" i="22"/>
  <c r="OB12" i="22"/>
  <c r="OA12" i="22"/>
  <c r="NZ12" i="22"/>
  <c r="NY12" i="22"/>
  <c r="NX12" i="22"/>
  <c r="NW12" i="22"/>
  <c r="NV12" i="22"/>
  <c r="NU12" i="22"/>
  <c r="NT12" i="22"/>
  <c r="NS12" i="22"/>
  <c r="NR12" i="22"/>
  <c r="NQ12" i="22"/>
  <c r="NP12" i="22"/>
  <c r="NO12" i="22"/>
  <c r="NN12" i="22"/>
  <c r="NM12" i="22"/>
  <c r="NL12" i="22"/>
  <c r="NK12" i="22"/>
  <c r="NJ12" i="22"/>
  <c r="NI12" i="22"/>
  <c r="NH12" i="22"/>
  <c r="NG12" i="22"/>
  <c r="NF12" i="22"/>
  <c r="NE12" i="22"/>
  <c r="ND12" i="22"/>
  <c r="NC12" i="22"/>
  <c r="NB12" i="22"/>
  <c r="NA12" i="22"/>
  <c r="MZ12" i="22"/>
  <c r="MY12" i="22"/>
  <c r="MX12" i="22"/>
  <c r="MW12" i="22"/>
  <c r="MV12" i="22"/>
  <c r="MU12" i="22"/>
  <c r="MT12" i="22"/>
  <c r="MS12" i="22"/>
  <c r="MR12" i="22"/>
  <c r="MQ12" i="22"/>
  <c r="MP12" i="22"/>
  <c r="MO12" i="22"/>
  <c r="MN12" i="22"/>
  <c r="MM12" i="22"/>
  <c r="ML12" i="22"/>
  <c r="MK12" i="22"/>
  <c r="MJ12" i="22"/>
  <c r="MI12" i="22"/>
  <c r="MH12" i="22"/>
  <c r="MG12" i="22"/>
  <c r="MF12" i="22"/>
  <c r="ME12" i="22"/>
  <c r="MD12" i="22"/>
  <c r="MC12" i="22"/>
  <c r="MB12" i="22"/>
  <c r="MA12" i="22"/>
  <c r="LZ12" i="22"/>
  <c r="LY12" i="22"/>
  <c r="LX12" i="22"/>
  <c r="LW12" i="22"/>
  <c r="LV12" i="22"/>
  <c r="LU12" i="22"/>
  <c r="LT12" i="22"/>
  <c r="LS12" i="22"/>
  <c r="LR12" i="22"/>
  <c r="LQ12" i="22"/>
  <c r="LP12" i="22"/>
  <c r="LO12" i="22"/>
  <c r="LN12" i="22"/>
  <c r="LM12" i="22"/>
  <c r="LL12" i="22"/>
  <c r="LK12" i="22"/>
  <c r="LJ12" i="22"/>
  <c r="LI12" i="22"/>
  <c r="LH12" i="22"/>
  <c r="LG12" i="22"/>
  <c r="LF12" i="22"/>
  <c r="LE12" i="22"/>
  <c r="LD12" i="22"/>
  <c r="LC12" i="22"/>
  <c r="LB12" i="22"/>
  <c r="LA12" i="22"/>
  <c r="KZ12" i="22"/>
  <c r="KY12" i="22"/>
  <c r="KX12" i="22"/>
  <c r="KW12" i="22"/>
  <c r="KV12" i="22"/>
  <c r="KU12" i="22"/>
  <c r="KT12" i="22"/>
  <c r="KS12" i="22"/>
  <c r="KR12" i="22"/>
  <c r="KQ12" i="22"/>
  <c r="KP12" i="22"/>
  <c r="KO12" i="22"/>
  <c r="KN12" i="22"/>
  <c r="KM12" i="22"/>
  <c r="KL12" i="22"/>
  <c r="KK12" i="22"/>
  <c r="KJ12" i="22"/>
  <c r="KI12" i="22"/>
  <c r="KH12" i="22"/>
  <c r="KG12" i="22"/>
  <c r="KF12" i="22"/>
  <c r="KE12" i="22"/>
  <c r="KD12" i="22"/>
  <c r="KC12" i="22"/>
  <c r="KB12" i="22"/>
  <c r="KA12" i="22"/>
  <c r="JZ12" i="22"/>
  <c r="JY12" i="22"/>
  <c r="JX12" i="22"/>
  <c r="JW12" i="22"/>
  <c r="JV12" i="22"/>
  <c r="JU12" i="22"/>
  <c r="JT12" i="22"/>
  <c r="JS12" i="22"/>
  <c r="JR12" i="22"/>
  <c r="JQ12" i="22"/>
  <c r="JP12" i="22"/>
  <c r="JO12" i="22"/>
  <c r="JN12" i="22"/>
  <c r="JM12" i="22"/>
  <c r="JL12" i="22"/>
  <c r="JK12" i="22"/>
  <c r="JJ12" i="22"/>
  <c r="JI12" i="22"/>
  <c r="JH12" i="22"/>
  <c r="JG12" i="22"/>
  <c r="JF12" i="22"/>
  <c r="JE12" i="22"/>
  <c r="JD12" i="22"/>
  <c r="JC12" i="22"/>
  <c r="JB12" i="22"/>
  <c r="JA12" i="22"/>
  <c r="IZ12" i="22"/>
  <c r="IY12" i="22"/>
  <c r="IX12" i="22"/>
  <c r="IW12" i="22"/>
  <c r="IV12" i="22"/>
  <c r="IU12" i="22"/>
  <c r="IT12" i="22"/>
  <c r="IS12" i="22"/>
  <c r="IR12" i="22"/>
  <c r="IQ12" i="22"/>
  <c r="IP12" i="22"/>
  <c r="IO12" i="22"/>
  <c r="IN12" i="22"/>
  <c r="IM12" i="22"/>
  <c r="IL12" i="22"/>
  <c r="IK12" i="22"/>
  <c r="IJ12" i="22"/>
  <c r="II12" i="22"/>
  <c r="IH12" i="22"/>
  <c r="IG12" i="22"/>
  <c r="IF12" i="22"/>
  <c r="IE12" i="22"/>
  <c r="ID12" i="22"/>
  <c r="IC12" i="22"/>
  <c r="IB12" i="22"/>
  <c r="IA12" i="22"/>
  <c r="HZ12" i="22"/>
  <c r="HY12" i="22"/>
  <c r="HX12" i="22"/>
  <c r="HW12" i="22"/>
  <c r="HV12" i="22"/>
  <c r="HU12" i="22"/>
  <c r="HT12" i="22"/>
  <c r="HS12" i="22"/>
  <c r="HR12" i="22"/>
  <c r="HQ12" i="22"/>
  <c r="HP12" i="22"/>
  <c r="HO12" i="22"/>
  <c r="HN12" i="22"/>
  <c r="HM12" i="22"/>
  <c r="HL12" i="22"/>
  <c r="HK12" i="22"/>
  <c r="HJ12" i="22"/>
  <c r="HI12" i="22"/>
  <c r="HH12" i="22"/>
  <c r="HG12" i="22"/>
  <c r="HF12" i="22"/>
  <c r="HE12" i="22"/>
  <c r="HD12" i="22"/>
  <c r="HC12" i="22"/>
  <c r="HB12" i="22"/>
  <c r="HA12" i="22"/>
  <c r="GZ12" i="22"/>
  <c r="GY12" i="22"/>
  <c r="GX12" i="22"/>
  <c r="GW12" i="22"/>
  <c r="GV12" i="22"/>
  <c r="GU12" i="22"/>
  <c r="GT12" i="22"/>
  <c r="GS12" i="22"/>
  <c r="GR12" i="22"/>
  <c r="GQ12" i="22"/>
  <c r="GP12" i="22"/>
  <c r="GO12" i="22"/>
  <c r="GN12" i="22"/>
  <c r="GM12" i="22"/>
  <c r="GL12" i="22"/>
  <c r="GK12" i="22"/>
  <c r="GJ12" i="22"/>
  <c r="GI12" i="22"/>
  <c r="GH12" i="22"/>
  <c r="GG12" i="22"/>
  <c r="GF12" i="22"/>
  <c r="GE12" i="22"/>
  <c r="GD12" i="22"/>
  <c r="GC12" i="22"/>
  <c r="GB12" i="22"/>
  <c r="GA12" i="22"/>
  <c r="FZ12" i="22"/>
  <c r="FY12" i="22"/>
  <c r="FX12" i="22"/>
  <c r="FW12" i="22"/>
  <c r="FV12" i="22"/>
  <c r="FU12" i="22"/>
  <c r="FT12" i="22"/>
  <c r="FS12" i="22"/>
  <c r="FR12" i="22"/>
  <c r="FQ12" i="22"/>
  <c r="FP12" i="22"/>
  <c r="FO12" i="22"/>
  <c r="FN12" i="22"/>
  <c r="FM12" i="22"/>
  <c r="FL12" i="22"/>
  <c r="FK12" i="22"/>
  <c r="FJ12" i="22"/>
  <c r="FI12" i="22"/>
  <c r="FH12" i="22"/>
  <c r="FG12" i="22"/>
  <c r="FF12" i="22"/>
  <c r="FE12" i="22"/>
  <c r="FD12" i="22"/>
  <c r="FC12" i="22"/>
  <c r="FB12" i="22"/>
  <c r="FA12" i="22"/>
  <c r="EZ12" i="22"/>
  <c r="EY12" i="22"/>
  <c r="EX12" i="22"/>
  <c r="EW12" i="22"/>
  <c r="EV12" i="22"/>
  <c r="EU12" i="22"/>
  <c r="ET12" i="22"/>
  <c r="ES12" i="22"/>
  <c r="ER12" i="22"/>
  <c r="EQ12" i="22"/>
  <c r="EP12" i="22"/>
  <c r="EO12" i="22"/>
  <c r="EN12" i="22"/>
  <c r="EM12" i="22"/>
  <c r="EL12" i="22"/>
  <c r="EK12" i="22"/>
  <c r="EJ12" i="22"/>
  <c r="EI12" i="22"/>
  <c r="EH12" i="22"/>
  <c r="EG12" i="22"/>
  <c r="EF12" i="22"/>
  <c r="EE12" i="22"/>
  <c r="ED12" i="22"/>
  <c r="EC12" i="22"/>
  <c r="EB12" i="22"/>
  <c r="EA12" i="22"/>
  <c r="DZ12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L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X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J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V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H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UP11" i="22"/>
  <c r="UO11" i="22"/>
  <c r="UN11" i="22"/>
  <c r="UM11" i="22"/>
  <c r="UL11" i="22"/>
  <c r="UK11" i="22"/>
  <c r="UJ11" i="22"/>
  <c r="UI11" i="22"/>
  <c r="UH11" i="22"/>
  <c r="UG11" i="22"/>
  <c r="UF11" i="22"/>
  <c r="UE11" i="22"/>
  <c r="UD11" i="22"/>
  <c r="UC11" i="22"/>
  <c r="UB11" i="22"/>
  <c r="UA11" i="22"/>
  <c r="TZ11" i="22"/>
  <c r="TY11" i="22"/>
  <c r="TX11" i="22"/>
  <c r="TW11" i="22"/>
  <c r="TV11" i="22"/>
  <c r="TU11" i="22"/>
  <c r="TT11" i="22"/>
  <c r="TS11" i="22"/>
  <c r="TR11" i="22"/>
  <c r="TQ11" i="22"/>
  <c r="TP11" i="22"/>
  <c r="TO11" i="22"/>
  <c r="TN11" i="22"/>
  <c r="TM11" i="22"/>
  <c r="TL11" i="22"/>
  <c r="TK11" i="22"/>
  <c r="TJ11" i="22"/>
  <c r="TI11" i="22"/>
  <c r="TH11" i="22"/>
  <c r="TG11" i="22"/>
  <c r="TF11" i="22"/>
  <c r="TE11" i="22"/>
  <c r="TD11" i="22"/>
  <c r="TC11" i="22"/>
  <c r="TB11" i="22"/>
  <c r="TA11" i="22"/>
  <c r="SZ11" i="22"/>
  <c r="SY11" i="22"/>
  <c r="SX11" i="22"/>
  <c r="SW11" i="22"/>
  <c r="SV11" i="22"/>
  <c r="SU11" i="22"/>
  <c r="ST11" i="22"/>
  <c r="SS11" i="22"/>
  <c r="SR11" i="22"/>
  <c r="SQ11" i="22"/>
  <c r="SP11" i="22"/>
  <c r="SO11" i="22"/>
  <c r="SN11" i="22"/>
  <c r="SM11" i="22"/>
  <c r="SL11" i="22"/>
  <c r="SK11" i="22"/>
  <c r="SJ11" i="22"/>
  <c r="SI11" i="22"/>
  <c r="SH11" i="22"/>
  <c r="SG11" i="22"/>
  <c r="SF11" i="22"/>
  <c r="SE11" i="22"/>
  <c r="SD11" i="22"/>
  <c r="SC11" i="22"/>
  <c r="SB11" i="22"/>
  <c r="SA11" i="22"/>
  <c r="RZ11" i="22"/>
  <c r="RY11" i="22"/>
  <c r="RX11" i="22"/>
  <c r="RW11" i="22"/>
  <c r="RV11" i="22"/>
  <c r="RU11" i="22"/>
  <c r="RT11" i="22"/>
  <c r="RS11" i="22"/>
  <c r="RR11" i="22"/>
  <c r="RQ11" i="22"/>
  <c r="RP11" i="22"/>
  <c r="RO11" i="22"/>
  <c r="RN11" i="22"/>
  <c r="RM11" i="22"/>
  <c r="RL11" i="22"/>
  <c r="RK11" i="22"/>
  <c r="RJ11" i="22"/>
  <c r="RI11" i="22"/>
  <c r="RH11" i="22"/>
  <c r="RG11" i="22"/>
  <c r="RF11" i="22"/>
  <c r="RE11" i="22"/>
  <c r="RD11" i="22"/>
  <c r="RC11" i="22"/>
  <c r="RB11" i="22"/>
  <c r="RA11" i="22"/>
  <c r="QZ11" i="22"/>
  <c r="QY11" i="22"/>
  <c r="QX11" i="22"/>
  <c r="QW11" i="22"/>
  <c r="QV11" i="22"/>
  <c r="QU11" i="22"/>
  <c r="QT11" i="22"/>
  <c r="QS11" i="22"/>
  <c r="QR11" i="22"/>
  <c r="QQ11" i="22"/>
  <c r="QP11" i="22"/>
  <c r="QO11" i="22"/>
  <c r="QN11" i="22"/>
  <c r="QM11" i="22"/>
  <c r="QL11" i="22"/>
  <c r="QK11" i="22"/>
  <c r="QJ11" i="22"/>
  <c r="QI11" i="22"/>
  <c r="QH11" i="22"/>
  <c r="QG11" i="22"/>
  <c r="QF11" i="22"/>
  <c r="QE11" i="22"/>
  <c r="QD11" i="22"/>
  <c r="QC11" i="22"/>
  <c r="QB11" i="22"/>
  <c r="QA11" i="22"/>
  <c r="PZ11" i="22"/>
  <c r="PY11" i="22"/>
  <c r="PX11" i="22"/>
  <c r="PW11" i="22"/>
  <c r="PV11" i="22"/>
  <c r="PU11" i="22"/>
  <c r="PT11" i="22"/>
  <c r="PS11" i="22"/>
  <c r="PR11" i="22"/>
  <c r="PQ11" i="22"/>
  <c r="PP11" i="22"/>
  <c r="PO11" i="22"/>
  <c r="PN11" i="22"/>
  <c r="PM11" i="22"/>
  <c r="PL11" i="22"/>
  <c r="PK11" i="22"/>
  <c r="PJ11" i="22"/>
  <c r="PI11" i="22"/>
  <c r="PH11" i="22"/>
  <c r="PG11" i="22"/>
  <c r="PF11" i="22"/>
  <c r="PE11" i="22"/>
  <c r="PD11" i="22"/>
  <c r="PC11" i="22"/>
  <c r="PB11" i="22"/>
  <c r="PA11" i="22"/>
  <c r="OZ11" i="22"/>
  <c r="OY11" i="22"/>
  <c r="OX11" i="22"/>
  <c r="OW11" i="22"/>
  <c r="OV11" i="22"/>
  <c r="OU11" i="22"/>
  <c r="OT11" i="22"/>
  <c r="OS11" i="22"/>
  <c r="OR11" i="22"/>
  <c r="OQ11" i="22"/>
  <c r="OP11" i="22"/>
  <c r="OO11" i="22"/>
  <c r="ON11" i="22"/>
  <c r="OM11" i="22"/>
  <c r="OL11" i="22"/>
  <c r="OK11" i="22"/>
  <c r="OJ11" i="22"/>
  <c r="OI11" i="22"/>
  <c r="OH11" i="22"/>
  <c r="OG11" i="22"/>
  <c r="OF11" i="22"/>
  <c r="OE11" i="22"/>
  <c r="OD11" i="22"/>
  <c r="OC11" i="22"/>
  <c r="OB11" i="22"/>
  <c r="OA11" i="22"/>
  <c r="NZ11" i="22"/>
  <c r="NY11" i="22"/>
  <c r="NX11" i="22"/>
  <c r="NW11" i="22"/>
  <c r="NV11" i="22"/>
  <c r="NU11" i="22"/>
  <c r="NT11" i="22"/>
  <c r="NS11" i="22"/>
  <c r="NR11" i="22"/>
  <c r="NQ11" i="22"/>
  <c r="NP11" i="22"/>
  <c r="NO11" i="22"/>
  <c r="NN11" i="22"/>
  <c r="NM11" i="22"/>
  <c r="NL11" i="22"/>
  <c r="NK11" i="22"/>
  <c r="NJ11" i="22"/>
  <c r="NI11" i="22"/>
  <c r="NH11" i="22"/>
  <c r="NG11" i="22"/>
  <c r="NF11" i="22"/>
  <c r="NE11" i="22"/>
  <c r="ND11" i="22"/>
  <c r="NC11" i="22"/>
  <c r="NB11" i="22"/>
  <c r="NA11" i="22"/>
  <c r="MZ11" i="22"/>
  <c r="MY11" i="22"/>
  <c r="MX11" i="22"/>
  <c r="MW11" i="22"/>
  <c r="MV11" i="22"/>
  <c r="MU11" i="22"/>
  <c r="MT11" i="22"/>
  <c r="MS11" i="22"/>
  <c r="MR11" i="22"/>
  <c r="MQ11" i="22"/>
  <c r="MP11" i="22"/>
  <c r="MO11" i="22"/>
  <c r="MN11" i="22"/>
  <c r="MM11" i="22"/>
  <c r="ML11" i="22"/>
  <c r="MK11" i="22"/>
  <c r="MJ11" i="22"/>
  <c r="MI11" i="22"/>
  <c r="MH11" i="22"/>
  <c r="MG11" i="22"/>
  <c r="MF11" i="22"/>
  <c r="ME11" i="22"/>
  <c r="MD11" i="22"/>
  <c r="MC11" i="22"/>
  <c r="MB11" i="22"/>
  <c r="MA11" i="22"/>
  <c r="LZ11" i="22"/>
  <c r="LY11" i="22"/>
  <c r="LX11" i="22"/>
  <c r="LW11" i="22"/>
  <c r="LV11" i="22"/>
  <c r="LU11" i="22"/>
  <c r="LT11" i="22"/>
  <c r="LS11" i="22"/>
  <c r="LR11" i="22"/>
  <c r="LQ11" i="22"/>
  <c r="LP11" i="22"/>
  <c r="LO11" i="22"/>
  <c r="LN11" i="22"/>
  <c r="LM11" i="22"/>
  <c r="LL11" i="22"/>
  <c r="LK11" i="22"/>
  <c r="LJ11" i="22"/>
  <c r="LI11" i="22"/>
  <c r="LH11" i="22"/>
  <c r="LG11" i="22"/>
  <c r="LF11" i="22"/>
  <c r="LE11" i="22"/>
  <c r="LD11" i="22"/>
  <c r="LC11" i="22"/>
  <c r="LB11" i="22"/>
  <c r="LA11" i="22"/>
  <c r="KZ11" i="22"/>
  <c r="KY11" i="22"/>
  <c r="KX11" i="22"/>
  <c r="KW11" i="22"/>
  <c r="KV11" i="22"/>
  <c r="KU11" i="22"/>
  <c r="KT11" i="22"/>
  <c r="KS11" i="22"/>
  <c r="KR11" i="22"/>
  <c r="KQ11" i="22"/>
  <c r="KP11" i="22"/>
  <c r="KO11" i="22"/>
  <c r="KN11" i="22"/>
  <c r="KM11" i="22"/>
  <c r="KL11" i="22"/>
  <c r="KK11" i="22"/>
  <c r="KJ11" i="22"/>
  <c r="KI11" i="22"/>
  <c r="KH11" i="22"/>
  <c r="KG11" i="22"/>
  <c r="KF11" i="22"/>
  <c r="KE11" i="22"/>
  <c r="KD11" i="22"/>
  <c r="KC11" i="22"/>
  <c r="KB11" i="22"/>
  <c r="KA11" i="22"/>
  <c r="JZ11" i="22"/>
  <c r="JY11" i="22"/>
  <c r="JX11" i="22"/>
  <c r="JW11" i="22"/>
  <c r="JV11" i="22"/>
  <c r="JU11" i="22"/>
  <c r="JT11" i="22"/>
  <c r="JS11" i="22"/>
  <c r="JR11" i="22"/>
  <c r="JQ11" i="22"/>
  <c r="JP11" i="22"/>
  <c r="JO11" i="22"/>
  <c r="JN11" i="22"/>
  <c r="JM11" i="22"/>
  <c r="JL11" i="22"/>
  <c r="JK11" i="22"/>
  <c r="JJ11" i="22"/>
  <c r="JI11" i="22"/>
  <c r="JH11" i="22"/>
  <c r="JG11" i="22"/>
  <c r="JF11" i="22"/>
  <c r="JE11" i="22"/>
  <c r="JD11" i="22"/>
  <c r="JC11" i="22"/>
  <c r="JB11" i="22"/>
  <c r="JA11" i="22"/>
  <c r="IZ11" i="22"/>
  <c r="IY11" i="22"/>
  <c r="IX11" i="22"/>
  <c r="IW11" i="22"/>
  <c r="IV11" i="22"/>
  <c r="IU11" i="22"/>
  <c r="IT11" i="22"/>
  <c r="IS11" i="22"/>
  <c r="IR11" i="22"/>
  <c r="IQ11" i="22"/>
  <c r="IP11" i="22"/>
  <c r="IO11" i="22"/>
  <c r="IN11" i="22"/>
  <c r="IM11" i="22"/>
  <c r="IL11" i="22"/>
  <c r="IK11" i="22"/>
  <c r="IJ11" i="22"/>
  <c r="II11" i="22"/>
  <c r="IH11" i="22"/>
  <c r="IG11" i="22"/>
  <c r="IF11" i="22"/>
  <c r="IE11" i="22"/>
  <c r="ID11" i="22"/>
  <c r="IC11" i="22"/>
  <c r="IB11" i="22"/>
  <c r="IA11" i="22"/>
  <c r="HZ11" i="22"/>
  <c r="HY11" i="22"/>
  <c r="HX11" i="22"/>
  <c r="HW11" i="22"/>
  <c r="HV11" i="22"/>
  <c r="HU11" i="22"/>
  <c r="HT11" i="22"/>
  <c r="HS11" i="22"/>
  <c r="HR11" i="22"/>
  <c r="HQ11" i="22"/>
  <c r="HP11" i="22"/>
  <c r="HO11" i="22"/>
  <c r="HN11" i="22"/>
  <c r="HM11" i="22"/>
  <c r="HL11" i="22"/>
  <c r="HK11" i="22"/>
  <c r="HJ11" i="22"/>
  <c r="HI11" i="22"/>
  <c r="HH11" i="22"/>
  <c r="HG11" i="22"/>
  <c r="HF11" i="22"/>
  <c r="HE11" i="22"/>
  <c r="HD11" i="22"/>
  <c r="HC11" i="22"/>
  <c r="HB11" i="22"/>
  <c r="HA11" i="22"/>
  <c r="GZ11" i="22"/>
  <c r="GY11" i="22"/>
  <c r="GX11" i="22"/>
  <c r="GW11" i="22"/>
  <c r="GV11" i="22"/>
  <c r="GU11" i="22"/>
  <c r="GT11" i="22"/>
  <c r="GS11" i="22"/>
  <c r="GR11" i="22"/>
  <c r="GQ11" i="22"/>
  <c r="GP11" i="22"/>
  <c r="GO11" i="22"/>
  <c r="GN11" i="22"/>
  <c r="GM11" i="22"/>
  <c r="GL11" i="22"/>
  <c r="GK11" i="22"/>
  <c r="GJ11" i="22"/>
  <c r="GI11" i="22"/>
  <c r="GH11" i="22"/>
  <c r="GG11" i="22"/>
  <c r="GF11" i="22"/>
  <c r="GE11" i="22"/>
  <c r="GD11" i="22"/>
  <c r="GC11" i="22"/>
  <c r="GB11" i="22"/>
  <c r="GA11" i="22"/>
  <c r="FZ11" i="22"/>
  <c r="FY11" i="22"/>
  <c r="FX11" i="22"/>
  <c r="FW11" i="22"/>
  <c r="FV11" i="22"/>
  <c r="FU11" i="22"/>
  <c r="FT11" i="22"/>
  <c r="FS11" i="22"/>
  <c r="FR11" i="22"/>
  <c r="FQ11" i="22"/>
  <c r="FP11" i="22"/>
  <c r="FO11" i="22"/>
  <c r="FN11" i="22"/>
  <c r="FM11" i="22"/>
  <c r="FL11" i="22"/>
  <c r="FK11" i="22"/>
  <c r="FJ11" i="22"/>
  <c r="FI11" i="22"/>
  <c r="FH11" i="22"/>
  <c r="FG11" i="22"/>
  <c r="FF11" i="22"/>
  <c r="FE11" i="22"/>
  <c r="FD11" i="22"/>
  <c r="FC11" i="22"/>
  <c r="FB11" i="22"/>
  <c r="FA11" i="22"/>
  <c r="EZ11" i="22"/>
  <c r="EY11" i="22"/>
  <c r="EX11" i="22"/>
  <c r="EW11" i="22"/>
  <c r="EV11" i="22"/>
  <c r="EU11" i="22"/>
  <c r="ET11" i="22"/>
  <c r="ES11" i="22"/>
  <c r="ER11" i="22"/>
  <c r="EQ11" i="22"/>
  <c r="EP11" i="22"/>
  <c r="EO11" i="22"/>
  <c r="EN11" i="22"/>
  <c r="EM11" i="22"/>
  <c r="EL11" i="22"/>
  <c r="EK11" i="22"/>
  <c r="EJ11" i="22"/>
  <c r="EI11" i="22"/>
  <c r="EH11" i="22"/>
  <c r="EG11" i="22"/>
  <c r="EF11" i="22"/>
  <c r="EE11" i="22"/>
  <c r="ED11" i="22"/>
  <c r="EC11" i="22"/>
  <c r="EB11" i="22"/>
  <c r="EA11" i="22"/>
  <c r="DZ11" i="22"/>
  <c r="DY11" i="22"/>
  <c r="DX11" i="22"/>
  <c r="DW11" i="22"/>
  <c r="DV11" i="22"/>
  <c r="DU11" i="22"/>
  <c r="DT11" i="22"/>
  <c r="DS11" i="22"/>
  <c r="DR11" i="22"/>
  <c r="DQ11" i="22"/>
  <c r="DP11" i="22"/>
  <c r="DO11" i="22"/>
  <c r="DN11" i="22"/>
  <c r="DM11" i="22"/>
  <c r="DL11" i="22"/>
  <c r="DK11" i="22"/>
  <c r="DJ11" i="22"/>
  <c r="DI11" i="22"/>
  <c r="DH11" i="22"/>
  <c r="DG11" i="22"/>
  <c r="DF11" i="22"/>
  <c r="DE11" i="22"/>
  <c r="DD11" i="22"/>
  <c r="DC11" i="22"/>
  <c r="DB11" i="22"/>
  <c r="DA11" i="22"/>
  <c r="CZ11" i="22"/>
  <c r="CY11" i="22"/>
  <c r="CX11" i="22"/>
  <c r="CW11" i="22"/>
  <c r="CV11" i="22"/>
  <c r="CU11" i="22"/>
  <c r="CT11" i="22"/>
  <c r="CS11" i="22"/>
  <c r="CR11" i="22"/>
  <c r="CQ11" i="22"/>
  <c r="CP11" i="22"/>
  <c r="CO11" i="22"/>
  <c r="CN11" i="22"/>
  <c r="CM11" i="22"/>
  <c r="CL11" i="22"/>
  <c r="CK11" i="22"/>
  <c r="CJ11" i="22"/>
  <c r="CI11" i="22"/>
  <c r="CH11" i="22"/>
  <c r="CG11" i="22"/>
  <c r="CF11" i="22"/>
  <c r="CE11" i="22"/>
  <c r="CD11" i="22"/>
  <c r="CC11" i="22"/>
  <c r="CB11" i="22"/>
  <c r="CA11" i="22"/>
  <c r="BZ11" i="22"/>
  <c r="BY11" i="22"/>
  <c r="BX11" i="22"/>
  <c r="BW11" i="22"/>
  <c r="BV11" i="22"/>
  <c r="BU11" i="22"/>
  <c r="BT11" i="22"/>
  <c r="BS11" i="22"/>
  <c r="BR11" i="22"/>
  <c r="BQ11" i="22"/>
  <c r="BP11" i="22"/>
  <c r="BO11" i="22"/>
  <c r="BN11" i="22"/>
  <c r="BM11" i="22"/>
  <c r="BL11" i="22"/>
  <c r="BK11" i="22"/>
  <c r="BJ11" i="22"/>
  <c r="BI11" i="22"/>
  <c r="BH11" i="22"/>
  <c r="BG11" i="22"/>
  <c r="BF11" i="22"/>
  <c r="BE11" i="22"/>
  <c r="BD11" i="22"/>
  <c r="BC11" i="22"/>
  <c r="BB11" i="22"/>
  <c r="BA11" i="22"/>
  <c r="AZ11" i="22"/>
  <c r="AY11" i="22"/>
  <c r="AX11" i="22"/>
  <c r="AW11" i="22"/>
  <c r="AV11" i="22"/>
  <c r="AU11" i="22"/>
  <c r="AT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UP10" i="22"/>
  <c r="UO10" i="22"/>
  <c r="UN10" i="22"/>
  <c r="UM10" i="22"/>
  <c r="UL10" i="22"/>
  <c r="UK10" i="22"/>
  <c r="UJ10" i="22"/>
  <c r="UI10" i="22"/>
  <c r="UH10" i="22"/>
  <c r="UG10" i="22"/>
  <c r="UF10" i="22"/>
  <c r="UE10" i="22"/>
  <c r="UD10" i="22"/>
  <c r="UC10" i="22"/>
  <c r="UB10" i="22"/>
  <c r="UA10" i="22"/>
  <c r="TZ10" i="22"/>
  <c r="TY10" i="22"/>
  <c r="TX10" i="22"/>
  <c r="TW10" i="22"/>
  <c r="TV10" i="22"/>
  <c r="TU10" i="22"/>
  <c r="TT10" i="22"/>
  <c r="TS10" i="22"/>
  <c r="TR10" i="22"/>
  <c r="TQ10" i="22"/>
  <c r="TP10" i="22"/>
  <c r="TO10" i="22"/>
  <c r="TN10" i="22"/>
  <c r="TM10" i="22"/>
  <c r="TL10" i="22"/>
  <c r="TK10" i="22"/>
  <c r="TJ10" i="22"/>
  <c r="TI10" i="22"/>
  <c r="TH10" i="22"/>
  <c r="TG10" i="22"/>
  <c r="TF10" i="22"/>
  <c r="TE10" i="22"/>
  <c r="TD10" i="22"/>
  <c r="TC10" i="22"/>
  <c r="TB10" i="22"/>
  <c r="TA10" i="22"/>
  <c r="SZ10" i="22"/>
  <c r="SY10" i="22"/>
  <c r="SX10" i="22"/>
  <c r="SW10" i="22"/>
  <c r="SV10" i="22"/>
  <c r="SU10" i="22"/>
  <c r="ST10" i="22"/>
  <c r="SS10" i="22"/>
  <c r="SR10" i="22"/>
  <c r="SQ10" i="22"/>
  <c r="SP10" i="22"/>
  <c r="SO10" i="22"/>
  <c r="SN10" i="22"/>
  <c r="SM10" i="22"/>
  <c r="SL10" i="22"/>
  <c r="SK10" i="22"/>
  <c r="SJ10" i="22"/>
  <c r="SI10" i="22"/>
  <c r="SH10" i="22"/>
  <c r="SG10" i="22"/>
  <c r="SF10" i="22"/>
  <c r="SE10" i="22"/>
  <c r="SD10" i="22"/>
  <c r="SC10" i="22"/>
  <c r="SB10" i="22"/>
  <c r="SA10" i="22"/>
  <c r="RZ10" i="22"/>
  <c r="RY10" i="22"/>
  <c r="RX10" i="22"/>
  <c r="RW10" i="22"/>
  <c r="RV10" i="22"/>
  <c r="RU10" i="22"/>
  <c r="RT10" i="22"/>
  <c r="RS10" i="22"/>
  <c r="RR10" i="22"/>
  <c r="RQ10" i="22"/>
  <c r="RP10" i="22"/>
  <c r="RO10" i="22"/>
  <c r="RN10" i="22"/>
  <c r="RM10" i="22"/>
  <c r="RL10" i="22"/>
  <c r="RK10" i="22"/>
  <c r="RJ10" i="22"/>
  <c r="RI10" i="22"/>
  <c r="RH10" i="22"/>
  <c r="RG10" i="22"/>
  <c r="RF10" i="22"/>
  <c r="RE10" i="22"/>
  <c r="RD10" i="22"/>
  <c r="RC10" i="22"/>
  <c r="RB10" i="22"/>
  <c r="RA10" i="22"/>
  <c r="QZ10" i="22"/>
  <c r="QY10" i="22"/>
  <c r="QX10" i="22"/>
  <c r="QW10" i="22"/>
  <c r="QV10" i="22"/>
  <c r="QU10" i="22"/>
  <c r="QT10" i="22"/>
  <c r="QS10" i="22"/>
  <c r="QR10" i="22"/>
  <c r="QQ10" i="22"/>
  <c r="QP10" i="22"/>
  <c r="QO10" i="22"/>
  <c r="QN10" i="22"/>
  <c r="QM10" i="22"/>
  <c r="QL10" i="22"/>
  <c r="QK10" i="22"/>
  <c r="QJ10" i="22"/>
  <c r="QI10" i="22"/>
  <c r="QH10" i="22"/>
  <c r="QG10" i="22"/>
  <c r="QF10" i="22"/>
  <c r="QE10" i="22"/>
  <c r="QD10" i="22"/>
  <c r="QC10" i="22"/>
  <c r="QB10" i="22"/>
  <c r="QA10" i="22"/>
  <c r="PZ10" i="22"/>
  <c r="PY10" i="22"/>
  <c r="PX10" i="22"/>
  <c r="PW10" i="22"/>
  <c r="PV10" i="22"/>
  <c r="PU10" i="22"/>
  <c r="PT10" i="22"/>
  <c r="PS10" i="22"/>
  <c r="PR10" i="22"/>
  <c r="PQ10" i="22"/>
  <c r="PP10" i="22"/>
  <c r="PO10" i="22"/>
  <c r="PN10" i="22"/>
  <c r="PM10" i="22"/>
  <c r="PL10" i="22"/>
  <c r="PK10" i="22"/>
  <c r="PJ10" i="22"/>
  <c r="PI10" i="22"/>
  <c r="PH10" i="22"/>
  <c r="PG10" i="22"/>
  <c r="PF10" i="22"/>
  <c r="PE10" i="22"/>
  <c r="PD10" i="22"/>
  <c r="PC10" i="22"/>
  <c r="PB10" i="22"/>
  <c r="PA10" i="22"/>
  <c r="OZ10" i="22"/>
  <c r="OY10" i="22"/>
  <c r="OX10" i="22"/>
  <c r="OW10" i="22"/>
  <c r="OV10" i="22"/>
  <c r="OU10" i="22"/>
  <c r="OT10" i="22"/>
  <c r="OS10" i="22"/>
  <c r="OR10" i="22"/>
  <c r="OQ10" i="22"/>
  <c r="OP10" i="22"/>
  <c r="OO10" i="22"/>
  <c r="ON10" i="22"/>
  <c r="OM10" i="22"/>
  <c r="OL10" i="22"/>
  <c r="OK10" i="22"/>
  <c r="OJ10" i="22"/>
  <c r="OI10" i="22"/>
  <c r="OH10" i="22"/>
  <c r="OG10" i="22"/>
  <c r="OF10" i="22"/>
  <c r="OE10" i="22"/>
  <c r="OD10" i="22"/>
  <c r="OC10" i="22"/>
  <c r="OB10" i="22"/>
  <c r="OA10" i="22"/>
  <c r="NZ10" i="22"/>
  <c r="NY10" i="22"/>
  <c r="NX10" i="22"/>
  <c r="NW10" i="22"/>
  <c r="NV10" i="22"/>
  <c r="NU10" i="22"/>
  <c r="NT10" i="22"/>
  <c r="NS10" i="22"/>
  <c r="NR10" i="22"/>
  <c r="NQ10" i="22"/>
  <c r="NP10" i="22"/>
  <c r="NO10" i="22"/>
  <c r="NN10" i="22"/>
  <c r="NM10" i="22"/>
  <c r="NL10" i="22"/>
  <c r="NK10" i="22"/>
  <c r="NJ10" i="22"/>
  <c r="NI10" i="22"/>
  <c r="NH10" i="22"/>
  <c r="NG10" i="22"/>
  <c r="NF10" i="22"/>
  <c r="NE10" i="22"/>
  <c r="ND10" i="22"/>
  <c r="NC10" i="22"/>
  <c r="NB10" i="22"/>
  <c r="NA10" i="22"/>
  <c r="MZ10" i="22"/>
  <c r="MY10" i="22"/>
  <c r="MX10" i="22"/>
  <c r="MW10" i="22"/>
  <c r="MV10" i="22"/>
  <c r="MU10" i="22"/>
  <c r="MT10" i="22"/>
  <c r="MS10" i="22"/>
  <c r="MR10" i="22"/>
  <c r="MQ10" i="22"/>
  <c r="MP10" i="22"/>
  <c r="MO10" i="22"/>
  <c r="MN10" i="22"/>
  <c r="MM10" i="22"/>
  <c r="ML10" i="22"/>
  <c r="MK10" i="22"/>
  <c r="MJ10" i="22"/>
  <c r="MI10" i="22"/>
  <c r="MH10" i="22"/>
  <c r="MG10" i="22"/>
  <c r="MF10" i="22"/>
  <c r="ME10" i="22"/>
  <c r="MD10" i="22"/>
  <c r="MC10" i="22"/>
  <c r="MB10" i="22"/>
  <c r="MA10" i="22"/>
  <c r="LZ10" i="22"/>
  <c r="LY10" i="22"/>
  <c r="LX10" i="22"/>
  <c r="LW10" i="22"/>
  <c r="LV10" i="22"/>
  <c r="LU10" i="22"/>
  <c r="LT10" i="22"/>
  <c r="LS10" i="22"/>
  <c r="LR10" i="22"/>
  <c r="LQ10" i="22"/>
  <c r="LP10" i="22"/>
  <c r="LO10" i="22"/>
  <c r="LN10" i="22"/>
  <c r="LM10" i="22"/>
  <c r="LL10" i="22"/>
  <c r="LK10" i="22"/>
  <c r="LJ10" i="22"/>
  <c r="LI10" i="22"/>
  <c r="LH10" i="22"/>
  <c r="LG10" i="22"/>
  <c r="LF10" i="22"/>
  <c r="LE10" i="22"/>
  <c r="LD10" i="22"/>
  <c r="LC10" i="22"/>
  <c r="LB10" i="22"/>
  <c r="LA10" i="22"/>
  <c r="KZ10" i="22"/>
  <c r="KY10" i="22"/>
  <c r="KX10" i="22"/>
  <c r="KW10" i="22"/>
  <c r="KV10" i="22"/>
  <c r="KU10" i="22"/>
  <c r="KT10" i="22"/>
  <c r="KS10" i="22"/>
  <c r="KR10" i="22"/>
  <c r="KQ10" i="22"/>
  <c r="KP10" i="22"/>
  <c r="KO10" i="22"/>
  <c r="KN10" i="22"/>
  <c r="KM10" i="22"/>
  <c r="KL10" i="22"/>
  <c r="KK10" i="22"/>
  <c r="KJ10" i="22"/>
  <c r="KI10" i="22"/>
  <c r="KH10" i="22"/>
  <c r="KG10" i="22"/>
  <c r="KF10" i="22"/>
  <c r="KE10" i="22"/>
  <c r="KD10" i="22"/>
  <c r="KC10" i="22"/>
  <c r="KB10" i="22"/>
  <c r="KA10" i="22"/>
  <c r="JZ10" i="22"/>
  <c r="JY10" i="22"/>
  <c r="JX10" i="22"/>
  <c r="JW10" i="22"/>
  <c r="JV10" i="22"/>
  <c r="JU10" i="22"/>
  <c r="JT10" i="22"/>
  <c r="JS10" i="22"/>
  <c r="JR10" i="22"/>
  <c r="JQ10" i="22"/>
  <c r="JP10" i="22"/>
  <c r="JO10" i="22"/>
  <c r="JN10" i="22"/>
  <c r="JM10" i="22"/>
  <c r="JL10" i="22"/>
  <c r="JK10" i="22"/>
  <c r="JJ10" i="22"/>
  <c r="JI10" i="22"/>
  <c r="JH10" i="22"/>
  <c r="JG10" i="22"/>
  <c r="JF10" i="22"/>
  <c r="JE10" i="22"/>
  <c r="JD10" i="22"/>
  <c r="JC10" i="22"/>
  <c r="JB10" i="22"/>
  <c r="JA10" i="22"/>
  <c r="IZ10" i="22"/>
  <c r="IY10" i="22"/>
  <c r="IX10" i="22"/>
  <c r="IW10" i="22"/>
  <c r="IV10" i="22"/>
  <c r="IU10" i="22"/>
  <c r="IT10" i="22"/>
  <c r="IS10" i="22"/>
  <c r="IR10" i="22"/>
  <c r="IQ10" i="22"/>
  <c r="IP10" i="22"/>
  <c r="IO10" i="22"/>
  <c r="IN10" i="22"/>
  <c r="IM10" i="22"/>
  <c r="IL10" i="22"/>
  <c r="IK10" i="22"/>
  <c r="IJ10" i="22"/>
  <c r="II10" i="22"/>
  <c r="IH10" i="22"/>
  <c r="IG10" i="22"/>
  <c r="IF10" i="22"/>
  <c r="IE10" i="22"/>
  <c r="ID10" i="22"/>
  <c r="IC10" i="22"/>
  <c r="IB10" i="22"/>
  <c r="IA10" i="22"/>
  <c r="HZ10" i="22"/>
  <c r="HY10" i="22"/>
  <c r="HX10" i="22"/>
  <c r="HW10" i="22"/>
  <c r="HV10" i="22"/>
  <c r="HU10" i="22"/>
  <c r="HT10" i="22"/>
  <c r="HS10" i="22"/>
  <c r="HR10" i="22"/>
  <c r="HQ10" i="22"/>
  <c r="HP10" i="22"/>
  <c r="HO10" i="22"/>
  <c r="HN10" i="22"/>
  <c r="HM10" i="22"/>
  <c r="HL10" i="22"/>
  <c r="HK10" i="22"/>
  <c r="HJ10" i="22"/>
  <c r="HI10" i="22"/>
  <c r="HH10" i="22"/>
  <c r="HG10" i="22"/>
  <c r="HF10" i="22"/>
  <c r="HE10" i="22"/>
  <c r="HD10" i="22"/>
  <c r="HC10" i="22"/>
  <c r="HB10" i="22"/>
  <c r="HA10" i="22"/>
  <c r="GZ10" i="22"/>
  <c r="GY10" i="22"/>
  <c r="GX10" i="22"/>
  <c r="GW10" i="22"/>
  <c r="GV10" i="22"/>
  <c r="GU10" i="22"/>
  <c r="GT10" i="22"/>
  <c r="GS10" i="22"/>
  <c r="GR10" i="22"/>
  <c r="GQ10" i="22"/>
  <c r="GP10" i="22"/>
  <c r="GO10" i="22"/>
  <c r="GN10" i="22"/>
  <c r="GM10" i="22"/>
  <c r="GL10" i="22"/>
  <c r="GK10" i="22"/>
  <c r="GJ10" i="22"/>
  <c r="GI10" i="22"/>
  <c r="GH10" i="22"/>
  <c r="GG10" i="22"/>
  <c r="GF10" i="22"/>
  <c r="GE10" i="22"/>
  <c r="GD10" i="22"/>
  <c r="GC10" i="22"/>
  <c r="GB10" i="22"/>
  <c r="GA10" i="22"/>
  <c r="FZ10" i="22"/>
  <c r="FY10" i="22"/>
  <c r="FX10" i="22"/>
  <c r="FW10" i="22"/>
  <c r="FV10" i="22"/>
  <c r="FU10" i="22"/>
  <c r="FT10" i="22"/>
  <c r="FS10" i="22"/>
  <c r="FR10" i="22"/>
  <c r="FQ10" i="22"/>
  <c r="FP10" i="22"/>
  <c r="FO10" i="22"/>
  <c r="FN10" i="22"/>
  <c r="FM10" i="22"/>
  <c r="FL10" i="22"/>
  <c r="FK10" i="22"/>
  <c r="FJ10" i="22"/>
  <c r="FI10" i="22"/>
  <c r="FH10" i="22"/>
  <c r="FG10" i="22"/>
  <c r="FF10" i="22"/>
  <c r="FE10" i="22"/>
  <c r="FD10" i="22"/>
  <c r="FC10" i="22"/>
  <c r="FB10" i="22"/>
  <c r="FA10" i="22"/>
  <c r="EZ10" i="22"/>
  <c r="EY10" i="22"/>
  <c r="EX10" i="22"/>
  <c r="EW10" i="22"/>
  <c r="EV10" i="22"/>
  <c r="EU10" i="22"/>
  <c r="ET10" i="22"/>
  <c r="ES10" i="22"/>
  <c r="ER10" i="22"/>
  <c r="EQ10" i="22"/>
  <c r="EP10" i="22"/>
  <c r="EO10" i="22"/>
  <c r="EN10" i="22"/>
  <c r="EM10" i="22"/>
  <c r="EL10" i="22"/>
  <c r="EK10" i="22"/>
  <c r="EJ10" i="22"/>
  <c r="EI10" i="22"/>
  <c r="EH10" i="22"/>
  <c r="EG10" i="22"/>
  <c r="EF10" i="22"/>
  <c r="EE10" i="22"/>
  <c r="ED10" i="22"/>
  <c r="EC10" i="22"/>
  <c r="EB10" i="22"/>
  <c r="EA10" i="22"/>
  <c r="DZ10" i="22"/>
  <c r="DY10" i="22"/>
  <c r="DX10" i="22"/>
  <c r="DW10" i="22"/>
  <c r="DV10" i="22"/>
  <c r="DU10" i="22"/>
  <c r="DT10" i="22"/>
  <c r="DS10" i="22"/>
  <c r="DR10" i="22"/>
  <c r="DQ10" i="22"/>
  <c r="DP10" i="22"/>
  <c r="DO10" i="22"/>
  <c r="DN10" i="22"/>
  <c r="DM10" i="22"/>
  <c r="DL10" i="22"/>
  <c r="DK10" i="22"/>
  <c r="DJ10" i="22"/>
  <c r="DI10" i="22"/>
  <c r="DH10" i="22"/>
  <c r="DG10" i="22"/>
  <c r="DF10" i="22"/>
  <c r="DE10" i="22"/>
  <c r="DD10" i="22"/>
  <c r="DC10" i="22"/>
  <c r="DB10" i="22"/>
  <c r="DA10" i="22"/>
  <c r="CZ10" i="22"/>
  <c r="CY10" i="22"/>
  <c r="CX10" i="22"/>
  <c r="CW10" i="22"/>
  <c r="CV10" i="22"/>
  <c r="CU10" i="22"/>
  <c r="CT10" i="22"/>
  <c r="CS10" i="22"/>
  <c r="CR10" i="22"/>
  <c r="CQ10" i="22"/>
  <c r="CP10" i="22"/>
  <c r="CO10" i="22"/>
  <c r="CN10" i="22"/>
  <c r="CM10" i="22"/>
  <c r="CL10" i="22"/>
  <c r="CK10" i="22"/>
  <c r="CJ10" i="22"/>
  <c r="CI10" i="22"/>
  <c r="CH10" i="22"/>
  <c r="CG10" i="22"/>
  <c r="CF10" i="22"/>
  <c r="CE10" i="22"/>
  <c r="CD10" i="22"/>
  <c r="CC10" i="22"/>
  <c r="CB10" i="22"/>
  <c r="CA10" i="22"/>
  <c r="BZ10" i="22"/>
  <c r="BY10" i="22"/>
  <c r="BX10" i="22"/>
  <c r="BW10" i="22"/>
  <c r="BV10" i="22"/>
  <c r="BU10" i="22"/>
  <c r="BT10" i="22"/>
  <c r="BS10" i="22"/>
  <c r="BR10" i="22"/>
  <c r="BQ10" i="22"/>
  <c r="BP10" i="22"/>
  <c r="BO10" i="22"/>
  <c r="BN10" i="22"/>
  <c r="BM10" i="22"/>
  <c r="BL10" i="22"/>
  <c r="BK10" i="22"/>
  <c r="BJ10" i="22"/>
  <c r="BI10" i="22"/>
  <c r="BH10" i="22"/>
  <c r="BG10" i="22"/>
  <c r="BF10" i="22"/>
  <c r="BE10" i="22"/>
  <c r="BD10" i="22"/>
  <c r="BC10" i="22"/>
  <c r="BB10" i="22"/>
  <c r="BA10" i="22"/>
  <c r="AZ10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UP9" i="22"/>
  <c r="UO9" i="22"/>
  <c r="UN9" i="22"/>
  <c r="UM9" i="22"/>
  <c r="UL9" i="22"/>
  <c r="UK9" i="22"/>
  <c r="UJ9" i="22"/>
  <c r="UI9" i="22"/>
  <c r="UH9" i="22"/>
  <c r="UG9" i="22"/>
  <c r="UF9" i="22"/>
  <c r="UE9" i="22"/>
  <c r="UD9" i="22"/>
  <c r="UC9" i="22"/>
  <c r="UB9" i="22"/>
  <c r="UA9" i="22"/>
  <c r="TZ9" i="22"/>
  <c r="TY9" i="22"/>
  <c r="TX9" i="22"/>
  <c r="TW9" i="22"/>
  <c r="TV9" i="22"/>
  <c r="TU9" i="22"/>
  <c r="TT9" i="22"/>
  <c r="TS9" i="22"/>
  <c r="TR9" i="22"/>
  <c r="TQ9" i="22"/>
  <c r="TP9" i="22"/>
  <c r="TO9" i="22"/>
  <c r="TN9" i="22"/>
  <c r="TM9" i="22"/>
  <c r="TL9" i="22"/>
  <c r="TK9" i="22"/>
  <c r="TJ9" i="22"/>
  <c r="TI9" i="22"/>
  <c r="TH9" i="22"/>
  <c r="TG9" i="22"/>
  <c r="TF9" i="22"/>
  <c r="TE9" i="22"/>
  <c r="TD9" i="22"/>
  <c r="TC9" i="22"/>
  <c r="TB9" i="22"/>
  <c r="TA9" i="22"/>
  <c r="SZ9" i="22"/>
  <c r="SY9" i="22"/>
  <c r="SX9" i="22"/>
  <c r="SW9" i="22"/>
  <c r="SV9" i="22"/>
  <c r="SU9" i="22"/>
  <c r="ST9" i="22"/>
  <c r="SS9" i="22"/>
  <c r="SR9" i="22"/>
  <c r="SQ9" i="22"/>
  <c r="SP9" i="22"/>
  <c r="SO9" i="22"/>
  <c r="SN9" i="22"/>
  <c r="SM9" i="22"/>
  <c r="SL9" i="22"/>
  <c r="SK9" i="22"/>
  <c r="SJ9" i="22"/>
  <c r="SI9" i="22"/>
  <c r="SH9" i="22"/>
  <c r="SG9" i="22"/>
  <c r="SF9" i="22"/>
  <c r="SE9" i="22"/>
  <c r="SD9" i="22"/>
  <c r="SC9" i="22"/>
  <c r="SB9" i="22"/>
  <c r="SA9" i="22"/>
  <c r="RZ9" i="22"/>
  <c r="RY9" i="22"/>
  <c r="RX9" i="22"/>
  <c r="RW9" i="22"/>
  <c r="RV9" i="22"/>
  <c r="RU9" i="22"/>
  <c r="RT9" i="22"/>
  <c r="RS9" i="22"/>
  <c r="RR9" i="22"/>
  <c r="RQ9" i="22"/>
  <c r="RP9" i="22"/>
  <c r="RO9" i="22"/>
  <c r="RN9" i="22"/>
  <c r="RM9" i="22"/>
  <c r="RL9" i="22"/>
  <c r="RK9" i="22"/>
  <c r="RJ9" i="22"/>
  <c r="RI9" i="22"/>
  <c r="RH9" i="22"/>
  <c r="RG9" i="22"/>
  <c r="RF9" i="22"/>
  <c r="RE9" i="22"/>
  <c r="RD9" i="22"/>
  <c r="RC9" i="22"/>
  <c r="RB9" i="22"/>
  <c r="RA9" i="22"/>
  <c r="QZ9" i="22"/>
  <c r="QY9" i="22"/>
  <c r="QX9" i="22"/>
  <c r="QW9" i="22"/>
  <c r="QV9" i="22"/>
  <c r="QU9" i="22"/>
  <c r="QT9" i="22"/>
  <c r="QS9" i="22"/>
  <c r="QR9" i="22"/>
  <c r="QQ9" i="22"/>
  <c r="QP9" i="22"/>
  <c r="QO9" i="22"/>
  <c r="QN9" i="22"/>
  <c r="QM9" i="22"/>
  <c r="QL9" i="22"/>
  <c r="QK9" i="22"/>
  <c r="QJ9" i="22"/>
  <c r="QI9" i="22"/>
  <c r="QH9" i="22"/>
  <c r="QG9" i="22"/>
  <c r="QF9" i="22"/>
  <c r="QE9" i="22"/>
  <c r="QD9" i="22"/>
  <c r="QC9" i="22"/>
  <c r="QB9" i="22"/>
  <c r="QA9" i="22"/>
  <c r="PZ9" i="22"/>
  <c r="PY9" i="22"/>
  <c r="PX9" i="22"/>
  <c r="PW9" i="22"/>
  <c r="PV9" i="22"/>
  <c r="PU9" i="22"/>
  <c r="PT9" i="22"/>
  <c r="PS9" i="22"/>
  <c r="PR9" i="22"/>
  <c r="PQ9" i="22"/>
  <c r="PP9" i="22"/>
  <c r="PO9" i="22"/>
  <c r="PN9" i="22"/>
  <c r="PM9" i="22"/>
  <c r="PL9" i="22"/>
  <c r="PK9" i="22"/>
  <c r="PJ9" i="22"/>
  <c r="PI9" i="22"/>
  <c r="PH9" i="22"/>
  <c r="PG9" i="22"/>
  <c r="PF9" i="22"/>
  <c r="PE9" i="22"/>
  <c r="PD9" i="22"/>
  <c r="PC9" i="22"/>
  <c r="PB9" i="22"/>
  <c r="PA9" i="22"/>
  <c r="OZ9" i="22"/>
  <c r="OY9" i="22"/>
  <c r="OX9" i="22"/>
  <c r="OW9" i="22"/>
  <c r="OV9" i="22"/>
  <c r="OU9" i="22"/>
  <c r="OT9" i="22"/>
  <c r="OS9" i="22"/>
  <c r="OR9" i="22"/>
  <c r="OQ9" i="22"/>
  <c r="OP9" i="22"/>
  <c r="OO9" i="22"/>
  <c r="ON9" i="22"/>
  <c r="OM9" i="22"/>
  <c r="OL9" i="22"/>
  <c r="OK9" i="22"/>
  <c r="OJ9" i="22"/>
  <c r="OI9" i="22"/>
  <c r="OH9" i="22"/>
  <c r="OG9" i="22"/>
  <c r="OF9" i="22"/>
  <c r="OE9" i="22"/>
  <c r="OD9" i="22"/>
  <c r="OC9" i="22"/>
  <c r="OB9" i="22"/>
  <c r="OA9" i="22"/>
  <c r="NZ9" i="22"/>
  <c r="NY9" i="22"/>
  <c r="NX9" i="22"/>
  <c r="NW9" i="22"/>
  <c r="NV9" i="22"/>
  <c r="NU9" i="22"/>
  <c r="NT9" i="22"/>
  <c r="NS9" i="22"/>
  <c r="NR9" i="22"/>
  <c r="NQ9" i="22"/>
  <c r="NP9" i="22"/>
  <c r="NO9" i="22"/>
  <c r="NN9" i="22"/>
  <c r="NM9" i="22"/>
  <c r="NL9" i="22"/>
  <c r="NK9" i="22"/>
  <c r="NJ9" i="22"/>
  <c r="NI9" i="22"/>
  <c r="NH9" i="22"/>
  <c r="NG9" i="22"/>
  <c r="NF9" i="22"/>
  <c r="NE9" i="22"/>
  <c r="ND9" i="22"/>
  <c r="NC9" i="22"/>
  <c r="NB9" i="22"/>
  <c r="NA9" i="22"/>
  <c r="MZ9" i="22"/>
  <c r="MY9" i="22"/>
  <c r="MX9" i="22"/>
  <c r="MW9" i="22"/>
  <c r="MV9" i="22"/>
  <c r="MU9" i="22"/>
  <c r="MT9" i="22"/>
  <c r="MS9" i="22"/>
  <c r="MR9" i="22"/>
  <c r="MQ9" i="22"/>
  <c r="MP9" i="22"/>
  <c r="MO9" i="22"/>
  <c r="MN9" i="22"/>
  <c r="MM9" i="22"/>
  <c r="ML9" i="22"/>
  <c r="MK9" i="22"/>
  <c r="MJ9" i="22"/>
  <c r="MI9" i="22"/>
  <c r="MH9" i="22"/>
  <c r="MG9" i="22"/>
  <c r="MF9" i="22"/>
  <c r="ME9" i="22"/>
  <c r="MD9" i="22"/>
  <c r="MC9" i="22"/>
  <c r="MB9" i="22"/>
  <c r="MA9" i="22"/>
  <c r="LZ9" i="22"/>
  <c r="LY9" i="22"/>
  <c r="LX9" i="22"/>
  <c r="LW9" i="22"/>
  <c r="LV9" i="22"/>
  <c r="LU9" i="22"/>
  <c r="LT9" i="22"/>
  <c r="LS9" i="22"/>
  <c r="LR9" i="22"/>
  <c r="LQ9" i="22"/>
  <c r="LP9" i="22"/>
  <c r="LO9" i="22"/>
  <c r="LN9" i="22"/>
  <c r="LM9" i="22"/>
  <c r="LL9" i="22"/>
  <c r="LK9" i="22"/>
  <c r="LJ9" i="22"/>
  <c r="LI9" i="22"/>
  <c r="LH9" i="22"/>
  <c r="LG9" i="22"/>
  <c r="LF9" i="22"/>
  <c r="LE9" i="22"/>
  <c r="LD9" i="22"/>
  <c r="LC9" i="22"/>
  <c r="LB9" i="22"/>
  <c r="LA9" i="22"/>
  <c r="KZ9" i="22"/>
  <c r="KY9" i="22"/>
  <c r="KX9" i="22"/>
  <c r="KW9" i="22"/>
  <c r="KV9" i="22"/>
  <c r="KU9" i="22"/>
  <c r="KT9" i="22"/>
  <c r="KS9" i="22"/>
  <c r="KR9" i="22"/>
  <c r="KQ9" i="22"/>
  <c r="KP9" i="22"/>
  <c r="KO9" i="22"/>
  <c r="KN9" i="22"/>
  <c r="KM9" i="22"/>
  <c r="KL9" i="22"/>
  <c r="KK9" i="22"/>
  <c r="KJ9" i="22"/>
  <c r="KI9" i="22"/>
  <c r="KH9" i="22"/>
  <c r="KG9" i="22"/>
  <c r="KF9" i="22"/>
  <c r="KE9" i="22"/>
  <c r="KD9" i="22"/>
  <c r="KC9" i="22"/>
  <c r="KB9" i="22"/>
  <c r="KA9" i="22"/>
  <c r="JZ9" i="22"/>
  <c r="JY9" i="22"/>
  <c r="JX9" i="22"/>
  <c r="JW9" i="22"/>
  <c r="JV9" i="22"/>
  <c r="JU9" i="22"/>
  <c r="JT9" i="22"/>
  <c r="JS9" i="22"/>
  <c r="JR9" i="22"/>
  <c r="JQ9" i="22"/>
  <c r="JP9" i="22"/>
  <c r="JO9" i="22"/>
  <c r="JN9" i="22"/>
  <c r="JM9" i="22"/>
  <c r="JL9" i="22"/>
  <c r="JK9" i="22"/>
  <c r="JJ9" i="22"/>
  <c r="JI9" i="22"/>
  <c r="JH9" i="22"/>
  <c r="JG9" i="22"/>
  <c r="JF9" i="22"/>
  <c r="JE9" i="22"/>
  <c r="JD9" i="22"/>
  <c r="JC9" i="22"/>
  <c r="JB9" i="22"/>
  <c r="JA9" i="22"/>
  <c r="IZ9" i="22"/>
  <c r="IY9" i="22"/>
  <c r="IX9" i="22"/>
  <c r="IW9" i="22"/>
  <c r="IV9" i="22"/>
  <c r="IU9" i="22"/>
  <c r="IT9" i="22"/>
  <c r="IS9" i="22"/>
  <c r="IR9" i="22"/>
  <c r="IQ9" i="22"/>
  <c r="IP9" i="22"/>
  <c r="IO9" i="22"/>
  <c r="IN9" i="22"/>
  <c r="IM9" i="22"/>
  <c r="IL9" i="22"/>
  <c r="IK9" i="22"/>
  <c r="IJ9" i="22"/>
  <c r="II9" i="22"/>
  <c r="IH9" i="22"/>
  <c r="IG9" i="22"/>
  <c r="IF9" i="22"/>
  <c r="IE9" i="22"/>
  <c r="ID9" i="22"/>
  <c r="IC9" i="22"/>
  <c r="IB9" i="22"/>
  <c r="IA9" i="22"/>
  <c r="HZ9" i="22"/>
  <c r="HY9" i="22"/>
  <c r="HX9" i="22"/>
  <c r="HW9" i="22"/>
  <c r="HV9" i="22"/>
  <c r="HU9" i="22"/>
  <c r="HT9" i="22"/>
  <c r="HS9" i="22"/>
  <c r="HR9" i="22"/>
  <c r="HQ9" i="22"/>
  <c r="HP9" i="22"/>
  <c r="HO9" i="22"/>
  <c r="HN9" i="22"/>
  <c r="HM9" i="22"/>
  <c r="HL9" i="22"/>
  <c r="HK9" i="22"/>
  <c r="HJ9" i="22"/>
  <c r="HI9" i="22"/>
  <c r="HH9" i="22"/>
  <c r="HG9" i="22"/>
  <c r="HF9" i="22"/>
  <c r="HE9" i="22"/>
  <c r="HD9" i="22"/>
  <c r="HC9" i="22"/>
  <c r="HB9" i="22"/>
  <c r="HA9" i="22"/>
  <c r="GZ9" i="22"/>
  <c r="GY9" i="22"/>
  <c r="GX9" i="22"/>
  <c r="GW9" i="22"/>
  <c r="GV9" i="22"/>
  <c r="GU9" i="22"/>
  <c r="GT9" i="22"/>
  <c r="GS9" i="22"/>
  <c r="GR9" i="22"/>
  <c r="GQ9" i="22"/>
  <c r="GP9" i="22"/>
  <c r="GO9" i="22"/>
  <c r="GN9" i="22"/>
  <c r="GM9" i="22"/>
  <c r="GL9" i="22"/>
  <c r="GK9" i="22"/>
  <c r="GJ9" i="22"/>
  <c r="GI9" i="22"/>
  <c r="GH9" i="22"/>
  <c r="GG9" i="22"/>
  <c r="GF9" i="22"/>
  <c r="GE9" i="22"/>
  <c r="GD9" i="22"/>
  <c r="GC9" i="22"/>
  <c r="GB9" i="22"/>
  <c r="GA9" i="22"/>
  <c r="FZ9" i="22"/>
  <c r="FY9" i="22"/>
  <c r="FX9" i="22"/>
  <c r="FW9" i="22"/>
  <c r="FV9" i="22"/>
  <c r="FU9" i="22"/>
  <c r="FT9" i="22"/>
  <c r="FS9" i="22"/>
  <c r="FR9" i="22"/>
  <c r="FQ9" i="22"/>
  <c r="FP9" i="22"/>
  <c r="FO9" i="22"/>
  <c r="FN9" i="22"/>
  <c r="FM9" i="22"/>
  <c r="FL9" i="22"/>
  <c r="FK9" i="22"/>
  <c r="FJ9" i="22"/>
  <c r="FI9" i="22"/>
  <c r="FH9" i="22"/>
  <c r="FG9" i="22"/>
  <c r="FF9" i="22"/>
  <c r="FE9" i="22"/>
  <c r="FD9" i="22"/>
  <c r="FC9" i="22"/>
  <c r="FB9" i="22"/>
  <c r="FA9" i="22"/>
  <c r="EZ9" i="22"/>
  <c r="EY9" i="22"/>
  <c r="EX9" i="22"/>
  <c r="EW9" i="22"/>
  <c r="EV9" i="22"/>
  <c r="EU9" i="22"/>
  <c r="ET9" i="22"/>
  <c r="ES9" i="22"/>
  <c r="ER9" i="22"/>
  <c r="EQ9" i="22"/>
  <c r="EP9" i="22"/>
  <c r="EO9" i="22"/>
  <c r="EN9" i="22"/>
  <c r="EM9" i="22"/>
  <c r="EL9" i="22"/>
  <c r="EK9" i="22"/>
  <c r="EJ9" i="22"/>
  <c r="EI9" i="22"/>
  <c r="EH9" i="22"/>
  <c r="EG9" i="22"/>
  <c r="EF9" i="22"/>
  <c r="EE9" i="22"/>
  <c r="ED9" i="22"/>
  <c r="EC9" i="22"/>
  <c r="EB9" i="22"/>
  <c r="EA9" i="22"/>
  <c r="DZ9" i="22"/>
  <c r="DY9" i="22"/>
  <c r="DX9" i="22"/>
  <c r="DW9" i="22"/>
  <c r="DV9" i="22"/>
  <c r="DU9" i="22"/>
  <c r="DT9" i="22"/>
  <c r="DS9" i="22"/>
  <c r="DR9" i="22"/>
  <c r="DQ9" i="22"/>
  <c r="DP9" i="22"/>
  <c r="DO9" i="22"/>
  <c r="DN9" i="22"/>
  <c r="DM9" i="22"/>
  <c r="DL9" i="22"/>
  <c r="DK9" i="22"/>
  <c r="DJ9" i="22"/>
  <c r="DI9" i="22"/>
  <c r="DH9" i="22"/>
  <c r="DG9" i="22"/>
  <c r="DF9" i="22"/>
  <c r="DE9" i="22"/>
  <c r="DD9" i="22"/>
  <c r="DC9" i="22"/>
  <c r="DB9" i="22"/>
  <c r="DA9" i="22"/>
  <c r="CZ9" i="22"/>
  <c r="CY9" i="22"/>
  <c r="CX9" i="22"/>
  <c r="CW9" i="22"/>
  <c r="CV9" i="22"/>
  <c r="CU9" i="22"/>
  <c r="CT9" i="22"/>
  <c r="CS9" i="22"/>
  <c r="CR9" i="22"/>
  <c r="CQ9" i="22"/>
  <c r="CP9" i="22"/>
  <c r="CO9" i="22"/>
  <c r="CN9" i="22"/>
  <c r="CM9" i="22"/>
  <c r="CL9" i="22"/>
  <c r="CK9" i="22"/>
  <c r="CJ9" i="22"/>
  <c r="CI9" i="22"/>
  <c r="CH9" i="22"/>
  <c r="CG9" i="22"/>
  <c r="CF9" i="22"/>
  <c r="CE9" i="22"/>
  <c r="CD9" i="22"/>
  <c r="CC9" i="22"/>
  <c r="CB9" i="22"/>
  <c r="CA9" i="22"/>
  <c r="BZ9" i="22"/>
  <c r="BY9" i="22"/>
  <c r="BX9" i="22"/>
  <c r="BW9" i="22"/>
  <c r="BV9" i="22"/>
  <c r="BU9" i="22"/>
  <c r="BT9" i="22"/>
  <c r="BS9" i="22"/>
  <c r="BR9" i="22"/>
  <c r="BQ9" i="22"/>
  <c r="BP9" i="22"/>
  <c r="BO9" i="22"/>
  <c r="BN9" i="22"/>
  <c r="BM9" i="22"/>
  <c r="BL9" i="22"/>
  <c r="BK9" i="22"/>
  <c r="BJ9" i="22"/>
  <c r="BI9" i="22"/>
  <c r="BH9" i="22"/>
  <c r="BG9" i="22"/>
  <c r="BF9" i="22"/>
  <c r="BE9" i="22"/>
  <c r="BD9" i="22"/>
  <c r="BC9" i="22"/>
  <c r="BB9" i="22"/>
  <c r="BA9" i="22"/>
  <c r="AZ9" i="22"/>
  <c r="AY9" i="22"/>
  <c r="AX9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UP8" i="22"/>
  <c r="UO8" i="22"/>
  <c r="UN8" i="22"/>
  <c r="UM8" i="22"/>
  <c r="UL8" i="22"/>
  <c r="UK8" i="22"/>
  <c r="UJ8" i="22"/>
  <c r="UI8" i="22"/>
  <c r="UH8" i="22"/>
  <c r="UG8" i="22"/>
  <c r="UF8" i="22"/>
  <c r="UE8" i="22"/>
  <c r="UD8" i="22"/>
  <c r="UC8" i="22"/>
  <c r="UB8" i="22"/>
  <c r="UA8" i="22"/>
  <c r="TZ8" i="22"/>
  <c r="TY8" i="22"/>
  <c r="TX8" i="22"/>
  <c r="TW8" i="22"/>
  <c r="TV8" i="22"/>
  <c r="TU8" i="22"/>
  <c r="TT8" i="22"/>
  <c r="TS8" i="22"/>
  <c r="TR8" i="22"/>
  <c r="TQ8" i="22"/>
  <c r="TP8" i="22"/>
  <c r="TO8" i="22"/>
  <c r="TN8" i="22"/>
  <c r="TM8" i="22"/>
  <c r="TL8" i="22"/>
  <c r="TK8" i="22"/>
  <c r="TJ8" i="22"/>
  <c r="TI8" i="22"/>
  <c r="TH8" i="22"/>
  <c r="TG8" i="22"/>
  <c r="TF8" i="22"/>
  <c r="TE8" i="22"/>
  <c r="TD8" i="22"/>
  <c r="TC8" i="22"/>
  <c r="TB8" i="22"/>
  <c r="TA8" i="22"/>
  <c r="SZ8" i="22"/>
  <c r="SY8" i="22"/>
  <c r="SX8" i="22"/>
  <c r="SW8" i="22"/>
  <c r="SV8" i="22"/>
  <c r="SU8" i="22"/>
  <c r="ST8" i="22"/>
  <c r="SS8" i="22"/>
  <c r="SR8" i="22"/>
  <c r="SQ8" i="22"/>
  <c r="SP8" i="22"/>
  <c r="SO8" i="22"/>
  <c r="SN8" i="22"/>
  <c r="SM8" i="22"/>
  <c r="SL8" i="22"/>
  <c r="SK8" i="22"/>
  <c r="SJ8" i="22"/>
  <c r="SI8" i="22"/>
  <c r="SH8" i="22"/>
  <c r="SG8" i="22"/>
  <c r="SF8" i="22"/>
  <c r="SE8" i="22"/>
  <c r="SD8" i="22"/>
  <c r="SC8" i="22"/>
  <c r="SB8" i="22"/>
  <c r="SA8" i="22"/>
  <c r="RZ8" i="22"/>
  <c r="RY8" i="22"/>
  <c r="RX8" i="22"/>
  <c r="RW8" i="22"/>
  <c r="RV8" i="22"/>
  <c r="RU8" i="22"/>
  <c r="RT8" i="22"/>
  <c r="RS8" i="22"/>
  <c r="RR8" i="22"/>
  <c r="RQ8" i="22"/>
  <c r="RP8" i="22"/>
  <c r="RO8" i="22"/>
  <c r="RN8" i="22"/>
  <c r="RM8" i="22"/>
  <c r="RL8" i="22"/>
  <c r="RK8" i="22"/>
  <c r="RJ8" i="22"/>
  <c r="RI8" i="22"/>
  <c r="RH8" i="22"/>
  <c r="RG8" i="22"/>
  <c r="RF8" i="22"/>
  <c r="RE8" i="22"/>
  <c r="RD8" i="22"/>
  <c r="RC8" i="22"/>
  <c r="RB8" i="22"/>
  <c r="RA8" i="22"/>
  <c r="QZ8" i="22"/>
  <c r="QY8" i="22"/>
  <c r="QX8" i="22"/>
  <c r="QW8" i="22"/>
  <c r="QV8" i="22"/>
  <c r="QU8" i="22"/>
  <c r="QT8" i="22"/>
  <c r="QS8" i="22"/>
  <c r="QR8" i="22"/>
  <c r="QQ8" i="22"/>
  <c r="QP8" i="22"/>
  <c r="QO8" i="22"/>
  <c r="QN8" i="22"/>
  <c r="QM8" i="22"/>
  <c r="QL8" i="22"/>
  <c r="QK8" i="22"/>
  <c r="QJ8" i="22"/>
  <c r="QI8" i="22"/>
  <c r="QH8" i="22"/>
  <c r="QG8" i="22"/>
  <c r="QF8" i="22"/>
  <c r="QE8" i="22"/>
  <c r="QD8" i="22"/>
  <c r="QC8" i="22"/>
  <c r="QB8" i="22"/>
  <c r="QA8" i="22"/>
  <c r="PZ8" i="22"/>
  <c r="PY8" i="22"/>
  <c r="PX8" i="22"/>
  <c r="PW8" i="22"/>
  <c r="PV8" i="22"/>
  <c r="PU8" i="22"/>
  <c r="PT8" i="22"/>
  <c r="PS8" i="22"/>
  <c r="PR8" i="22"/>
  <c r="PQ8" i="22"/>
  <c r="PP8" i="22"/>
  <c r="PO8" i="22"/>
  <c r="PN8" i="22"/>
  <c r="PM8" i="22"/>
  <c r="PL8" i="22"/>
  <c r="PK8" i="22"/>
  <c r="PJ8" i="22"/>
  <c r="PI8" i="22"/>
  <c r="PH8" i="22"/>
  <c r="PG8" i="22"/>
  <c r="PF8" i="22"/>
  <c r="PE8" i="22"/>
  <c r="PD8" i="22"/>
  <c r="PC8" i="22"/>
  <c r="PB8" i="22"/>
  <c r="PA8" i="22"/>
  <c r="OZ8" i="22"/>
  <c r="OY8" i="22"/>
  <c r="OX8" i="22"/>
  <c r="OW8" i="22"/>
  <c r="OV8" i="22"/>
  <c r="OU8" i="22"/>
  <c r="OT8" i="22"/>
  <c r="OS8" i="22"/>
  <c r="OR8" i="22"/>
  <c r="OQ8" i="22"/>
  <c r="OP8" i="22"/>
  <c r="OO8" i="22"/>
  <c r="ON8" i="22"/>
  <c r="OM8" i="22"/>
  <c r="OL8" i="22"/>
  <c r="OK8" i="22"/>
  <c r="OJ8" i="22"/>
  <c r="OI8" i="22"/>
  <c r="OH8" i="22"/>
  <c r="OG8" i="22"/>
  <c r="OF8" i="22"/>
  <c r="OE8" i="22"/>
  <c r="OD8" i="22"/>
  <c r="OC8" i="22"/>
  <c r="OB8" i="22"/>
  <c r="OA8" i="22"/>
  <c r="NZ8" i="22"/>
  <c r="NY8" i="22"/>
  <c r="NX8" i="22"/>
  <c r="NW8" i="22"/>
  <c r="NV8" i="22"/>
  <c r="NU8" i="22"/>
  <c r="NT8" i="22"/>
  <c r="NS8" i="22"/>
  <c r="NR8" i="22"/>
  <c r="NQ8" i="22"/>
  <c r="NP8" i="22"/>
  <c r="NO8" i="22"/>
  <c r="NN8" i="22"/>
  <c r="NM8" i="22"/>
  <c r="NL8" i="22"/>
  <c r="NK8" i="22"/>
  <c r="NJ8" i="22"/>
  <c r="NI8" i="22"/>
  <c r="NH8" i="22"/>
  <c r="NG8" i="22"/>
  <c r="NF8" i="22"/>
  <c r="NE8" i="22"/>
  <c r="ND8" i="22"/>
  <c r="NC8" i="22"/>
  <c r="NB8" i="22"/>
  <c r="NA8" i="22"/>
  <c r="MZ8" i="22"/>
  <c r="MY8" i="22"/>
  <c r="MX8" i="22"/>
  <c r="MW8" i="22"/>
  <c r="MV8" i="22"/>
  <c r="MU8" i="22"/>
  <c r="MT8" i="22"/>
  <c r="MS8" i="22"/>
  <c r="MR8" i="22"/>
  <c r="MQ8" i="22"/>
  <c r="MP8" i="22"/>
  <c r="MO8" i="22"/>
  <c r="MN8" i="22"/>
  <c r="MM8" i="22"/>
  <c r="ML8" i="22"/>
  <c r="MK8" i="22"/>
  <c r="MJ8" i="22"/>
  <c r="MI8" i="22"/>
  <c r="MH8" i="22"/>
  <c r="MG8" i="22"/>
  <c r="MF8" i="22"/>
  <c r="ME8" i="22"/>
  <c r="MD8" i="22"/>
  <c r="MC8" i="22"/>
  <c r="MB8" i="22"/>
  <c r="MA8" i="22"/>
  <c r="LZ8" i="22"/>
  <c r="LY8" i="22"/>
  <c r="LX8" i="22"/>
  <c r="LW8" i="22"/>
  <c r="LV8" i="22"/>
  <c r="LU8" i="22"/>
  <c r="LT8" i="22"/>
  <c r="LS8" i="22"/>
  <c r="LR8" i="22"/>
  <c r="LQ8" i="22"/>
  <c r="LP8" i="22"/>
  <c r="LO8" i="22"/>
  <c r="LN8" i="22"/>
  <c r="LM8" i="22"/>
  <c r="LL8" i="22"/>
  <c r="LK8" i="22"/>
  <c r="LJ8" i="22"/>
  <c r="LI8" i="22"/>
  <c r="LH8" i="22"/>
  <c r="LG8" i="22"/>
  <c r="LF8" i="22"/>
  <c r="LE8" i="22"/>
  <c r="LD8" i="22"/>
  <c r="LC8" i="22"/>
  <c r="LB8" i="22"/>
  <c r="LA8" i="22"/>
  <c r="KZ8" i="22"/>
  <c r="KY8" i="22"/>
  <c r="KX8" i="22"/>
  <c r="KW8" i="22"/>
  <c r="KV8" i="22"/>
  <c r="KU8" i="22"/>
  <c r="KT8" i="22"/>
  <c r="KS8" i="22"/>
  <c r="KR8" i="22"/>
  <c r="KQ8" i="22"/>
  <c r="KP8" i="22"/>
  <c r="KO8" i="22"/>
  <c r="KN8" i="22"/>
  <c r="KM8" i="22"/>
  <c r="KL8" i="22"/>
  <c r="KK8" i="22"/>
  <c r="KJ8" i="22"/>
  <c r="KI8" i="22"/>
  <c r="KH8" i="22"/>
  <c r="KG8" i="22"/>
  <c r="KF8" i="22"/>
  <c r="KE8" i="22"/>
  <c r="KD8" i="22"/>
  <c r="KC8" i="22"/>
  <c r="KB8" i="22"/>
  <c r="KA8" i="22"/>
  <c r="JZ8" i="22"/>
  <c r="JY8" i="22"/>
  <c r="JX8" i="22"/>
  <c r="JW8" i="22"/>
  <c r="JV8" i="22"/>
  <c r="JU8" i="22"/>
  <c r="JT8" i="22"/>
  <c r="JS8" i="22"/>
  <c r="JR8" i="22"/>
  <c r="JQ8" i="22"/>
  <c r="JP8" i="22"/>
  <c r="JO8" i="22"/>
  <c r="JN8" i="22"/>
  <c r="JM8" i="22"/>
  <c r="JL8" i="22"/>
  <c r="JK8" i="22"/>
  <c r="JJ8" i="22"/>
  <c r="JI8" i="22"/>
  <c r="JH8" i="22"/>
  <c r="JG8" i="22"/>
  <c r="JF8" i="22"/>
  <c r="JE8" i="22"/>
  <c r="JD8" i="22"/>
  <c r="JC8" i="22"/>
  <c r="JB8" i="22"/>
  <c r="JA8" i="22"/>
  <c r="IZ8" i="22"/>
  <c r="IY8" i="22"/>
  <c r="IX8" i="22"/>
  <c r="IW8" i="22"/>
  <c r="IV8" i="22"/>
  <c r="IU8" i="22"/>
  <c r="IT8" i="22"/>
  <c r="IS8" i="22"/>
  <c r="IR8" i="22"/>
  <c r="IQ8" i="22"/>
  <c r="IP8" i="22"/>
  <c r="IO8" i="22"/>
  <c r="IN8" i="22"/>
  <c r="IM8" i="22"/>
  <c r="IL8" i="22"/>
  <c r="IK8" i="22"/>
  <c r="IJ8" i="22"/>
  <c r="II8" i="22"/>
  <c r="IH8" i="22"/>
  <c r="IG8" i="22"/>
  <c r="IF8" i="22"/>
  <c r="IE8" i="22"/>
  <c r="ID8" i="22"/>
  <c r="IC8" i="22"/>
  <c r="IB8" i="22"/>
  <c r="IA8" i="22"/>
  <c r="HZ8" i="22"/>
  <c r="HY8" i="22"/>
  <c r="HX8" i="22"/>
  <c r="HW8" i="22"/>
  <c r="HV8" i="22"/>
  <c r="HU8" i="22"/>
  <c r="HT8" i="22"/>
  <c r="HS8" i="22"/>
  <c r="HR8" i="22"/>
  <c r="HQ8" i="22"/>
  <c r="HP8" i="22"/>
  <c r="HO8" i="22"/>
  <c r="HN8" i="22"/>
  <c r="HM8" i="22"/>
  <c r="HL8" i="22"/>
  <c r="HK8" i="22"/>
  <c r="HJ8" i="22"/>
  <c r="HI8" i="22"/>
  <c r="HH8" i="22"/>
  <c r="HG8" i="22"/>
  <c r="HF8" i="22"/>
  <c r="HE8" i="22"/>
  <c r="HD8" i="22"/>
  <c r="HC8" i="22"/>
  <c r="HB8" i="22"/>
  <c r="HA8" i="22"/>
  <c r="GZ8" i="22"/>
  <c r="GY8" i="22"/>
  <c r="GX8" i="22"/>
  <c r="GW8" i="22"/>
  <c r="GV8" i="22"/>
  <c r="GU8" i="22"/>
  <c r="GT8" i="22"/>
  <c r="GS8" i="22"/>
  <c r="GR8" i="22"/>
  <c r="GQ8" i="22"/>
  <c r="GP8" i="22"/>
  <c r="GO8" i="22"/>
  <c r="GN8" i="22"/>
  <c r="GM8" i="22"/>
  <c r="GL8" i="22"/>
  <c r="GK8" i="22"/>
  <c r="GJ8" i="22"/>
  <c r="GI8" i="22"/>
  <c r="GH8" i="22"/>
  <c r="GG8" i="22"/>
  <c r="GF8" i="22"/>
  <c r="GE8" i="22"/>
  <c r="GD8" i="22"/>
  <c r="GC8" i="22"/>
  <c r="GB8" i="22"/>
  <c r="GA8" i="22"/>
  <c r="FZ8" i="22"/>
  <c r="FY8" i="22"/>
  <c r="FX8" i="22"/>
  <c r="FW8" i="22"/>
  <c r="FV8" i="22"/>
  <c r="FU8" i="22"/>
  <c r="FT8" i="22"/>
  <c r="FS8" i="22"/>
  <c r="FR8" i="22"/>
  <c r="FQ8" i="22"/>
  <c r="FP8" i="22"/>
  <c r="FO8" i="22"/>
  <c r="FN8" i="22"/>
  <c r="FM8" i="22"/>
  <c r="FL8" i="22"/>
  <c r="FK8" i="22"/>
  <c r="FJ8" i="22"/>
  <c r="FI8" i="22"/>
  <c r="FH8" i="22"/>
  <c r="FG8" i="22"/>
  <c r="FF8" i="22"/>
  <c r="FE8" i="22"/>
  <c r="FD8" i="22"/>
  <c r="FC8" i="22"/>
  <c r="FB8" i="22"/>
  <c r="FA8" i="22"/>
  <c r="EZ8" i="22"/>
  <c r="EY8" i="22"/>
  <c r="EX8" i="22"/>
  <c r="EW8" i="22"/>
  <c r="EV8" i="22"/>
  <c r="EU8" i="22"/>
  <c r="ET8" i="22"/>
  <c r="ES8" i="22"/>
  <c r="ER8" i="22"/>
  <c r="EQ8" i="22"/>
  <c r="EP8" i="22"/>
  <c r="EO8" i="22"/>
  <c r="EN8" i="22"/>
  <c r="EM8" i="22"/>
  <c r="EL8" i="22"/>
  <c r="EK8" i="22"/>
  <c r="EJ8" i="22"/>
  <c r="EI8" i="22"/>
  <c r="EH8" i="22"/>
  <c r="EG8" i="22"/>
  <c r="EF8" i="22"/>
  <c r="EE8" i="22"/>
  <c r="ED8" i="22"/>
  <c r="EC8" i="22"/>
  <c r="EB8" i="22"/>
  <c r="EA8" i="22"/>
  <c r="DZ8" i="22"/>
  <c r="DY8" i="22"/>
  <c r="DX8" i="22"/>
  <c r="DW8" i="22"/>
  <c r="DV8" i="22"/>
  <c r="DU8" i="22"/>
  <c r="DT8" i="22"/>
  <c r="DS8" i="22"/>
  <c r="DR8" i="22"/>
  <c r="DQ8" i="22"/>
  <c r="DP8" i="22"/>
  <c r="DO8" i="22"/>
  <c r="DN8" i="22"/>
  <c r="DM8" i="22"/>
  <c r="DL8" i="22"/>
  <c r="DK8" i="22"/>
  <c r="DJ8" i="22"/>
  <c r="DI8" i="22"/>
  <c r="DH8" i="22"/>
  <c r="DG8" i="22"/>
  <c r="DF8" i="22"/>
  <c r="DE8" i="22"/>
  <c r="DD8" i="22"/>
  <c r="DC8" i="22"/>
  <c r="DB8" i="22"/>
  <c r="DA8" i="22"/>
  <c r="CZ8" i="22"/>
  <c r="CY8" i="22"/>
  <c r="CX8" i="22"/>
  <c r="CW8" i="22"/>
  <c r="CV8" i="22"/>
  <c r="CU8" i="22"/>
  <c r="CT8" i="22"/>
  <c r="CS8" i="22"/>
  <c r="CR8" i="22"/>
  <c r="CQ8" i="22"/>
  <c r="CP8" i="22"/>
  <c r="CO8" i="22"/>
  <c r="CN8" i="22"/>
  <c r="CM8" i="22"/>
  <c r="CL8" i="22"/>
  <c r="CK8" i="22"/>
  <c r="CJ8" i="22"/>
  <c r="CI8" i="22"/>
  <c r="CH8" i="22"/>
  <c r="CG8" i="22"/>
  <c r="CF8" i="22"/>
  <c r="CE8" i="22"/>
  <c r="CD8" i="22"/>
  <c r="CC8" i="22"/>
  <c r="CB8" i="22"/>
  <c r="CA8" i="22"/>
  <c r="BZ8" i="22"/>
  <c r="BY8" i="22"/>
  <c r="BX8" i="22"/>
  <c r="BW8" i="22"/>
  <c r="BV8" i="22"/>
  <c r="BU8" i="22"/>
  <c r="BT8" i="22"/>
  <c r="BS8" i="22"/>
  <c r="BR8" i="22"/>
  <c r="BQ8" i="22"/>
  <c r="BP8" i="22"/>
  <c r="BO8" i="22"/>
  <c r="BN8" i="22"/>
  <c r="BM8" i="22"/>
  <c r="BL8" i="22"/>
  <c r="BK8" i="22"/>
  <c r="BJ8" i="22"/>
  <c r="BI8" i="22"/>
  <c r="BH8" i="22"/>
  <c r="BG8" i="22"/>
  <c r="BF8" i="22"/>
  <c r="BE8" i="22"/>
  <c r="BD8" i="22"/>
  <c r="BC8" i="22"/>
  <c r="BB8" i="22"/>
  <c r="BA8" i="22"/>
  <c r="AZ8" i="22"/>
  <c r="AY8" i="22"/>
  <c r="AX8" i="22"/>
  <c r="AW8" i="22"/>
  <c r="AV8" i="22"/>
  <c r="AU8" i="22"/>
  <c r="AT8" i="22"/>
  <c r="AS8" i="22"/>
  <c r="AR8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UP7" i="22"/>
  <c r="UO7" i="22"/>
  <c r="UN7" i="22"/>
  <c r="UM7" i="22"/>
  <c r="UL7" i="22"/>
  <c r="UK7" i="22"/>
  <c r="UJ7" i="22"/>
  <c r="UI7" i="22"/>
  <c r="UH7" i="22"/>
  <c r="UG7" i="22"/>
  <c r="UF7" i="22"/>
  <c r="UE7" i="22"/>
  <c r="UD7" i="22"/>
  <c r="UC7" i="22"/>
  <c r="UB7" i="22"/>
  <c r="UA7" i="22"/>
  <c r="TZ7" i="22"/>
  <c r="TY7" i="22"/>
  <c r="TX7" i="22"/>
  <c r="TW7" i="22"/>
  <c r="TV7" i="22"/>
  <c r="TU7" i="22"/>
  <c r="TT7" i="22"/>
  <c r="TS7" i="22"/>
  <c r="TR7" i="22"/>
  <c r="TQ7" i="22"/>
  <c r="TP7" i="22"/>
  <c r="TO7" i="22"/>
  <c r="TN7" i="22"/>
  <c r="TM7" i="22"/>
  <c r="TL7" i="22"/>
  <c r="TK7" i="22"/>
  <c r="TJ7" i="22"/>
  <c r="TI7" i="22"/>
  <c r="TH7" i="22"/>
  <c r="TG7" i="22"/>
  <c r="TF7" i="22"/>
  <c r="TE7" i="22"/>
  <c r="TD7" i="22"/>
  <c r="TC7" i="22"/>
  <c r="TB7" i="22"/>
  <c r="TA7" i="22"/>
  <c r="SZ7" i="22"/>
  <c r="SY7" i="22"/>
  <c r="SX7" i="22"/>
  <c r="SW7" i="22"/>
  <c r="SV7" i="22"/>
  <c r="SU7" i="22"/>
  <c r="ST7" i="22"/>
  <c r="SS7" i="22"/>
  <c r="SR7" i="22"/>
  <c r="SQ7" i="22"/>
  <c r="SP7" i="22"/>
  <c r="SO7" i="22"/>
  <c r="SN7" i="22"/>
  <c r="SM7" i="22"/>
  <c r="SL7" i="22"/>
  <c r="SK7" i="22"/>
  <c r="SJ7" i="22"/>
  <c r="SI7" i="22"/>
  <c r="SH7" i="22"/>
  <c r="SG7" i="22"/>
  <c r="SF7" i="22"/>
  <c r="SE7" i="22"/>
  <c r="SD7" i="22"/>
  <c r="SC7" i="22"/>
  <c r="SB7" i="22"/>
  <c r="SA7" i="22"/>
  <c r="RZ7" i="22"/>
  <c r="RY7" i="22"/>
  <c r="RX7" i="22"/>
  <c r="RW7" i="22"/>
  <c r="RV7" i="22"/>
  <c r="RU7" i="22"/>
  <c r="RT7" i="22"/>
  <c r="RS7" i="22"/>
  <c r="RR7" i="22"/>
  <c r="RQ7" i="22"/>
  <c r="RP7" i="22"/>
  <c r="RO7" i="22"/>
  <c r="RN7" i="22"/>
  <c r="RM7" i="22"/>
  <c r="RL7" i="22"/>
  <c r="RK7" i="22"/>
  <c r="RJ7" i="22"/>
  <c r="RI7" i="22"/>
  <c r="RH7" i="22"/>
  <c r="RG7" i="22"/>
  <c r="RF7" i="22"/>
  <c r="RE7" i="22"/>
  <c r="RD7" i="22"/>
  <c r="RC7" i="22"/>
  <c r="RB7" i="22"/>
  <c r="RA7" i="22"/>
  <c r="QZ7" i="22"/>
  <c r="QY7" i="22"/>
  <c r="QX7" i="22"/>
  <c r="QW7" i="22"/>
  <c r="QV7" i="22"/>
  <c r="QU7" i="22"/>
  <c r="QT7" i="22"/>
  <c r="QS7" i="22"/>
  <c r="QR7" i="22"/>
  <c r="QQ7" i="22"/>
  <c r="QP7" i="22"/>
  <c r="QO7" i="22"/>
  <c r="QN7" i="22"/>
  <c r="QM7" i="22"/>
  <c r="QL7" i="22"/>
  <c r="QK7" i="22"/>
  <c r="QJ7" i="22"/>
  <c r="QI7" i="22"/>
  <c r="QH7" i="22"/>
  <c r="QG7" i="22"/>
  <c r="QF7" i="22"/>
  <c r="QE7" i="22"/>
  <c r="QD7" i="22"/>
  <c r="QC7" i="22"/>
  <c r="QB7" i="22"/>
  <c r="QA7" i="22"/>
  <c r="PZ7" i="22"/>
  <c r="PY7" i="22"/>
  <c r="PX7" i="22"/>
  <c r="PW7" i="22"/>
  <c r="PV7" i="22"/>
  <c r="PU7" i="22"/>
  <c r="PT7" i="22"/>
  <c r="PS7" i="22"/>
  <c r="PR7" i="22"/>
  <c r="PQ7" i="22"/>
  <c r="PP7" i="22"/>
  <c r="PO7" i="22"/>
  <c r="PN7" i="22"/>
  <c r="PM7" i="22"/>
  <c r="PL7" i="22"/>
  <c r="PK7" i="22"/>
  <c r="PJ7" i="22"/>
  <c r="PI7" i="22"/>
  <c r="PH7" i="22"/>
  <c r="PG7" i="22"/>
  <c r="PF7" i="22"/>
  <c r="PE7" i="22"/>
  <c r="PD7" i="22"/>
  <c r="PC7" i="22"/>
  <c r="PB7" i="22"/>
  <c r="PA7" i="22"/>
  <c r="OZ7" i="22"/>
  <c r="OY7" i="22"/>
  <c r="OX7" i="22"/>
  <c r="OW7" i="22"/>
  <c r="OV7" i="22"/>
  <c r="OU7" i="22"/>
  <c r="OT7" i="22"/>
  <c r="OS7" i="22"/>
  <c r="OR7" i="22"/>
  <c r="OQ7" i="22"/>
  <c r="OP7" i="22"/>
  <c r="OO7" i="22"/>
  <c r="ON7" i="22"/>
  <c r="OM7" i="22"/>
  <c r="OL7" i="22"/>
  <c r="OK7" i="22"/>
  <c r="OJ7" i="22"/>
  <c r="OI7" i="22"/>
  <c r="OH7" i="22"/>
  <c r="OG7" i="22"/>
  <c r="OF7" i="22"/>
  <c r="OE7" i="22"/>
  <c r="OD7" i="22"/>
  <c r="OC7" i="22"/>
  <c r="OB7" i="22"/>
  <c r="OA7" i="22"/>
  <c r="NZ7" i="22"/>
  <c r="NY7" i="22"/>
  <c r="NX7" i="22"/>
  <c r="NW7" i="22"/>
  <c r="NV7" i="22"/>
  <c r="NU7" i="22"/>
  <c r="NT7" i="22"/>
  <c r="NS7" i="22"/>
  <c r="NR7" i="22"/>
  <c r="NQ7" i="22"/>
  <c r="NP7" i="22"/>
  <c r="NO7" i="22"/>
  <c r="NN7" i="22"/>
  <c r="NM7" i="22"/>
  <c r="NL7" i="22"/>
  <c r="NK7" i="22"/>
  <c r="NJ7" i="22"/>
  <c r="NI7" i="22"/>
  <c r="NH7" i="22"/>
  <c r="NG7" i="22"/>
  <c r="NF7" i="22"/>
  <c r="NE7" i="22"/>
  <c r="ND7" i="22"/>
  <c r="NC7" i="22"/>
  <c r="NB7" i="22"/>
  <c r="NA7" i="22"/>
  <c r="MZ7" i="22"/>
  <c r="MY7" i="22"/>
  <c r="MX7" i="22"/>
  <c r="MW7" i="22"/>
  <c r="MV7" i="22"/>
  <c r="MU7" i="22"/>
  <c r="MT7" i="22"/>
  <c r="MS7" i="22"/>
  <c r="MR7" i="22"/>
  <c r="MQ7" i="22"/>
  <c r="MP7" i="22"/>
  <c r="MO7" i="22"/>
  <c r="MN7" i="22"/>
  <c r="MM7" i="22"/>
  <c r="ML7" i="22"/>
  <c r="MK7" i="22"/>
  <c r="MJ7" i="22"/>
  <c r="MI7" i="22"/>
  <c r="MH7" i="22"/>
  <c r="MG7" i="22"/>
  <c r="MF7" i="22"/>
  <c r="ME7" i="22"/>
  <c r="MD7" i="22"/>
  <c r="MC7" i="22"/>
  <c r="MB7" i="22"/>
  <c r="MA7" i="22"/>
  <c r="LZ7" i="22"/>
  <c r="LY7" i="22"/>
  <c r="LX7" i="22"/>
  <c r="LW7" i="22"/>
  <c r="LV7" i="22"/>
  <c r="LU7" i="22"/>
  <c r="LT7" i="22"/>
  <c r="LS7" i="22"/>
  <c r="LR7" i="22"/>
  <c r="LQ7" i="22"/>
  <c r="LP7" i="22"/>
  <c r="LO7" i="22"/>
  <c r="LN7" i="22"/>
  <c r="LM7" i="22"/>
  <c r="LL7" i="22"/>
  <c r="LK7" i="22"/>
  <c r="LJ7" i="22"/>
  <c r="LI7" i="22"/>
  <c r="LH7" i="22"/>
  <c r="LG7" i="22"/>
  <c r="LF7" i="22"/>
  <c r="LE7" i="22"/>
  <c r="LD7" i="22"/>
  <c r="LC7" i="22"/>
  <c r="LB7" i="22"/>
  <c r="LA7" i="22"/>
  <c r="KZ7" i="22"/>
  <c r="KY7" i="22"/>
  <c r="KX7" i="22"/>
  <c r="KW7" i="22"/>
  <c r="KV7" i="22"/>
  <c r="KU7" i="22"/>
  <c r="KT7" i="22"/>
  <c r="KS7" i="22"/>
  <c r="KR7" i="22"/>
  <c r="KQ7" i="22"/>
  <c r="KP7" i="22"/>
  <c r="KO7" i="22"/>
  <c r="KN7" i="22"/>
  <c r="KM7" i="22"/>
  <c r="KL7" i="22"/>
  <c r="KK7" i="22"/>
  <c r="KJ7" i="22"/>
  <c r="KI7" i="22"/>
  <c r="KH7" i="22"/>
  <c r="KG7" i="22"/>
  <c r="KF7" i="22"/>
  <c r="KE7" i="22"/>
  <c r="KD7" i="22"/>
  <c r="KC7" i="22"/>
  <c r="KB7" i="22"/>
  <c r="KA7" i="22"/>
  <c r="JZ7" i="22"/>
  <c r="JY7" i="22"/>
  <c r="JX7" i="22"/>
  <c r="JW7" i="22"/>
  <c r="JV7" i="22"/>
  <c r="JU7" i="22"/>
  <c r="JT7" i="22"/>
  <c r="JS7" i="22"/>
  <c r="JR7" i="22"/>
  <c r="JQ7" i="22"/>
  <c r="JP7" i="22"/>
  <c r="JO7" i="22"/>
  <c r="JN7" i="22"/>
  <c r="JM7" i="22"/>
  <c r="JL7" i="22"/>
  <c r="JK7" i="22"/>
  <c r="JJ7" i="22"/>
  <c r="JI7" i="22"/>
  <c r="JH7" i="22"/>
  <c r="JG7" i="22"/>
  <c r="JF7" i="22"/>
  <c r="JE7" i="22"/>
  <c r="JD7" i="22"/>
  <c r="JC7" i="22"/>
  <c r="JB7" i="22"/>
  <c r="JA7" i="22"/>
  <c r="IZ7" i="22"/>
  <c r="IY7" i="22"/>
  <c r="IX7" i="22"/>
  <c r="IW7" i="22"/>
  <c r="IV7" i="22"/>
  <c r="IU7" i="22"/>
  <c r="IT7" i="22"/>
  <c r="IS7" i="22"/>
  <c r="IR7" i="22"/>
  <c r="IQ7" i="22"/>
  <c r="IP7" i="22"/>
  <c r="IO7" i="22"/>
  <c r="IN7" i="22"/>
  <c r="IM7" i="22"/>
  <c r="IL7" i="22"/>
  <c r="IK7" i="22"/>
  <c r="IJ7" i="22"/>
  <c r="II7" i="22"/>
  <c r="IH7" i="22"/>
  <c r="IG7" i="22"/>
  <c r="IF7" i="22"/>
  <c r="IE7" i="22"/>
  <c r="ID7" i="22"/>
  <c r="IC7" i="22"/>
  <c r="IB7" i="22"/>
  <c r="IA7" i="22"/>
  <c r="HZ7" i="22"/>
  <c r="HY7" i="22"/>
  <c r="HX7" i="22"/>
  <c r="HW7" i="22"/>
  <c r="HV7" i="22"/>
  <c r="HU7" i="22"/>
  <c r="HT7" i="22"/>
  <c r="HS7" i="22"/>
  <c r="HR7" i="22"/>
  <c r="HQ7" i="22"/>
  <c r="HP7" i="22"/>
  <c r="HO7" i="22"/>
  <c r="HN7" i="22"/>
  <c r="HM7" i="22"/>
  <c r="HL7" i="22"/>
  <c r="HK7" i="22"/>
  <c r="HJ7" i="22"/>
  <c r="HI7" i="22"/>
  <c r="HH7" i="22"/>
  <c r="HG7" i="22"/>
  <c r="HF7" i="22"/>
  <c r="HE7" i="22"/>
  <c r="HD7" i="22"/>
  <c r="HC7" i="22"/>
  <c r="HB7" i="22"/>
  <c r="HA7" i="22"/>
  <c r="GZ7" i="22"/>
  <c r="GY7" i="22"/>
  <c r="GX7" i="22"/>
  <c r="GW7" i="22"/>
  <c r="GV7" i="22"/>
  <c r="GU7" i="22"/>
  <c r="GT7" i="22"/>
  <c r="GS7" i="22"/>
  <c r="GR7" i="22"/>
  <c r="GQ7" i="22"/>
  <c r="GP7" i="22"/>
  <c r="GO7" i="22"/>
  <c r="GN7" i="22"/>
  <c r="GM7" i="22"/>
  <c r="GL7" i="22"/>
  <c r="GK7" i="22"/>
  <c r="GJ7" i="22"/>
  <c r="GI7" i="22"/>
  <c r="GH7" i="22"/>
  <c r="GG7" i="22"/>
  <c r="GF7" i="22"/>
  <c r="GE7" i="22"/>
  <c r="GD7" i="22"/>
  <c r="GC7" i="22"/>
  <c r="GB7" i="22"/>
  <c r="GA7" i="22"/>
  <c r="FZ7" i="22"/>
  <c r="FY7" i="22"/>
  <c r="FX7" i="22"/>
  <c r="FW7" i="22"/>
  <c r="FV7" i="22"/>
  <c r="FU7" i="22"/>
  <c r="FT7" i="22"/>
  <c r="FS7" i="22"/>
  <c r="FR7" i="22"/>
  <c r="FQ7" i="22"/>
  <c r="FP7" i="22"/>
  <c r="FO7" i="22"/>
  <c r="FN7" i="22"/>
  <c r="FM7" i="22"/>
  <c r="FL7" i="22"/>
  <c r="FK7" i="22"/>
  <c r="FJ7" i="22"/>
  <c r="FI7" i="22"/>
  <c r="FH7" i="22"/>
  <c r="FG7" i="22"/>
  <c r="FF7" i="22"/>
  <c r="FE7" i="22"/>
  <c r="FD7" i="22"/>
  <c r="FC7" i="22"/>
  <c r="FB7" i="22"/>
  <c r="FA7" i="22"/>
  <c r="EZ7" i="22"/>
  <c r="EY7" i="22"/>
  <c r="EX7" i="22"/>
  <c r="EW7" i="22"/>
  <c r="EV7" i="22"/>
  <c r="EU7" i="22"/>
  <c r="ET7" i="22"/>
  <c r="ES7" i="22"/>
  <c r="ER7" i="22"/>
  <c r="EQ7" i="22"/>
  <c r="EP7" i="22"/>
  <c r="EO7" i="22"/>
  <c r="EN7" i="22"/>
  <c r="EM7" i="22"/>
  <c r="EL7" i="22"/>
  <c r="EK7" i="22"/>
  <c r="EJ7" i="22"/>
  <c r="EI7" i="22"/>
  <c r="EH7" i="22"/>
  <c r="EG7" i="22"/>
  <c r="EF7" i="22"/>
  <c r="EE7" i="22"/>
  <c r="ED7" i="22"/>
  <c r="EC7" i="22"/>
  <c r="EB7" i="22"/>
  <c r="EA7" i="22"/>
  <c r="DZ7" i="22"/>
  <c r="DY7" i="22"/>
  <c r="DX7" i="22"/>
  <c r="DW7" i="22"/>
  <c r="DV7" i="22"/>
  <c r="DU7" i="22"/>
  <c r="DT7" i="22"/>
  <c r="DS7" i="22"/>
  <c r="DR7" i="22"/>
  <c r="DQ7" i="22"/>
  <c r="DP7" i="22"/>
  <c r="DO7" i="22"/>
  <c r="DN7" i="22"/>
  <c r="DM7" i="22"/>
  <c r="DL7" i="22"/>
  <c r="DK7" i="22"/>
  <c r="DJ7" i="22"/>
  <c r="DI7" i="22"/>
  <c r="DH7" i="22"/>
  <c r="DG7" i="22"/>
  <c r="DF7" i="22"/>
  <c r="DE7" i="22"/>
  <c r="DD7" i="22"/>
  <c r="DC7" i="22"/>
  <c r="DB7" i="22"/>
  <c r="DA7" i="22"/>
  <c r="CZ7" i="22"/>
  <c r="CY7" i="22"/>
  <c r="CX7" i="22"/>
  <c r="CW7" i="22"/>
  <c r="CV7" i="22"/>
  <c r="CU7" i="22"/>
  <c r="CT7" i="22"/>
  <c r="CS7" i="22"/>
  <c r="CR7" i="22"/>
  <c r="CQ7" i="22"/>
  <c r="CP7" i="22"/>
  <c r="CO7" i="22"/>
  <c r="CN7" i="22"/>
  <c r="CM7" i="22"/>
  <c r="CL7" i="22"/>
  <c r="CK7" i="22"/>
  <c r="CJ7" i="22"/>
  <c r="CI7" i="22"/>
  <c r="CH7" i="22"/>
  <c r="CG7" i="22"/>
  <c r="CF7" i="22"/>
  <c r="CE7" i="22"/>
  <c r="CD7" i="22"/>
  <c r="CC7" i="22"/>
  <c r="CB7" i="22"/>
  <c r="CA7" i="22"/>
  <c r="BZ7" i="22"/>
  <c r="BY7" i="22"/>
  <c r="BX7" i="22"/>
  <c r="BW7" i="22"/>
  <c r="BV7" i="22"/>
  <c r="BU7" i="22"/>
  <c r="BT7" i="22"/>
  <c r="BS7" i="22"/>
  <c r="BR7" i="22"/>
  <c r="BQ7" i="22"/>
  <c r="BP7" i="22"/>
  <c r="BO7" i="22"/>
  <c r="BN7" i="22"/>
  <c r="BM7" i="22"/>
  <c r="BL7" i="22"/>
  <c r="BK7" i="22"/>
  <c r="BJ7" i="22"/>
  <c r="BI7" i="22"/>
  <c r="BH7" i="22"/>
  <c r="BG7" i="22"/>
  <c r="BF7" i="22"/>
  <c r="BE7" i="22"/>
  <c r="BD7" i="22"/>
  <c r="BC7" i="22"/>
  <c r="BB7" i="22"/>
  <c r="BA7" i="22"/>
  <c r="AZ7" i="22"/>
  <c r="AY7" i="22"/>
  <c r="AX7" i="22"/>
  <c r="AW7" i="22"/>
  <c r="AV7" i="22"/>
  <c r="AU7" i="22"/>
  <c r="AT7" i="22"/>
  <c r="AS7" i="22"/>
  <c r="AR7" i="22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UP6" i="22"/>
  <c r="UO6" i="22"/>
  <c r="UN6" i="22"/>
  <c r="UM6" i="22"/>
  <c r="UL6" i="22"/>
  <c r="UK6" i="22"/>
  <c r="UJ6" i="22"/>
  <c r="UI6" i="22"/>
  <c r="UH6" i="22"/>
  <c r="UG6" i="22"/>
  <c r="UF6" i="22"/>
  <c r="UE6" i="22"/>
  <c r="UD6" i="22"/>
  <c r="UC6" i="22"/>
  <c r="UB6" i="22"/>
  <c r="UA6" i="22"/>
  <c r="TZ6" i="22"/>
  <c r="TY6" i="22"/>
  <c r="TX6" i="22"/>
  <c r="TW6" i="22"/>
  <c r="TV6" i="22"/>
  <c r="TU6" i="22"/>
  <c r="TT6" i="22"/>
  <c r="TS6" i="22"/>
  <c r="TR6" i="22"/>
  <c r="TQ6" i="22"/>
  <c r="TP6" i="22"/>
  <c r="TO6" i="22"/>
  <c r="TN6" i="22"/>
  <c r="TM6" i="22"/>
  <c r="TL6" i="22"/>
  <c r="TK6" i="22"/>
  <c r="TJ6" i="22"/>
  <c r="TI6" i="22"/>
  <c r="TH6" i="22"/>
  <c r="TG6" i="22"/>
  <c r="TF6" i="22"/>
  <c r="TE6" i="22"/>
  <c r="TD6" i="22"/>
  <c r="TC6" i="22"/>
  <c r="TB6" i="22"/>
  <c r="TA6" i="22"/>
  <c r="SZ6" i="22"/>
  <c r="SY6" i="22"/>
  <c r="SX6" i="22"/>
  <c r="SW6" i="22"/>
  <c r="SV6" i="22"/>
  <c r="SU6" i="22"/>
  <c r="ST6" i="22"/>
  <c r="SS6" i="22"/>
  <c r="SR6" i="22"/>
  <c r="SQ6" i="22"/>
  <c r="SP6" i="22"/>
  <c r="SO6" i="22"/>
  <c r="SN6" i="22"/>
  <c r="SM6" i="22"/>
  <c r="SL6" i="22"/>
  <c r="SK6" i="22"/>
  <c r="SJ6" i="22"/>
  <c r="SI6" i="22"/>
  <c r="SH6" i="22"/>
  <c r="SG6" i="22"/>
  <c r="SF6" i="22"/>
  <c r="SE6" i="22"/>
  <c r="SD6" i="22"/>
  <c r="SC6" i="22"/>
  <c r="SB6" i="22"/>
  <c r="SA6" i="22"/>
  <c r="RZ6" i="22"/>
  <c r="RY6" i="22"/>
  <c r="RX6" i="22"/>
  <c r="RW6" i="22"/>
  <c r="RV6" i="22"/>
  <c r="RU6" i="22"/>
  <c r="RT6" i="22"/>
  <c r="RS6" i="22"/>
  <c r="RR6" i="22"/>
  <c r="RQ6" i="22"/>
  <c r="RP6" i="22"/>
  <c r="RO6" i="22"/>
  <c r="RN6" i="22"/>
  <c r="RM6" i="22"/>
  <c r="RL6" i="22"/>
  <c r="RK6" i="22"/>
  <c r="RJ6" i="22"/>
  <c r="RI6" i="22"/>
  <c r="RH6" i="22"/>
  <c r="RG6" i="22"/>
  <c r="RF6" i="22"/>
  <c r="RE6" i="22"/>
  <c r="RD6" i="22"/>
  <c r="RC6" i="22"/>
  <c r="RB6" i="22"/>
  <c r="RA6" i="22"/>
  <c r="QZ6" i="22"/>
  <c r="QY6" i="22"/>
  <c r="QX6" i="22"/>
  <c r="QW6" i="22"/>
  <c r="QV6" i="22"/>
  <c r="QU6" i="22"/>
  <c r="QT6" i="22"/>
  <c r="QS6" i="22"/>
  <c r="QR6" i="22"/>
  <c r="QQ6" i="22"/>
  <c r="QP6" i="22"/>
  <c r="QO6" i="22"/>
  <c r="QN6" i="22"/>
  <c r="QM6" i="22"/>
  <c r="QL6" i="22"/>
  <c r="QK6" i="22"/>
  <c r="QJ6" i="22"/>
  <c r="QI6" i="22"/>
  <c r="QH6" i="22"/>
  <c r="QG6" i="22"/>
  <c r="QF6" i="22"/>
  <c r="QE6" i="22"/>
  <c r="QD6" i="22"/>
  <c r="QC6" i="22"/>
  <c r="QB6" i="22"/>
  <c r="QA6" i="22"/>
  <c r="PZ6" i="22"/>
  <c r="PY6" i="22"/>
  <c r="PX6" i="22"/>
  <c r="PW6" i="22"/>
  <c r="PV6" i="22"/>
  <c r="PU6" i="22"/>
  <c r="PT6" i="22"/>
  <c r="PS6" i="22"/>
  <c r="PR6" i="22"/>
  <c r="PQ6" i="22"/>
  <c r="PP6" i="22"/>
  <c r="PO6" i="22"/>
  <c r="PN6" i="22"/>
  <c r="PM6" i="22"/>
  <c r="PL6" i="22"/>
  <c r="PK6" i="22"/>
  <c r="PJ6" i="22"/>
  <c r="PI6" i="22"/>
  <c r="PH6" i="22"/>
  <c r="PG6" i="22"/>
  <c r="PF6" i="22"/>
  <c r="PE6" i="22"/>
  <c r="PD6" i="22"/>
  <c r="PC6" i="22"/>
  <c r="PB6" i="22"/>
  <c r="PA6" i="22"/>
  <c r="OZ6" i="22"/>
  <c r="OY6" i="22"/>
  <c r="OX6" i="22"/>
  <c r="OW6" i="22"/>
  <c r="OV6" i="22"/>
  <c r="OU6" i="22"/>
  <c r="OT6" i="22"/>
  <c r="OS6" i="22"/>
  <c r="OR6" i="22"/>
  <c r="OQ6" i="22"/>
  <c r="OP6" i="22"/>
  <c r="OO6" i="22"/>
  <c r="ON6" i="22"/>
  <c r="OM6" i="22"/>
  <c r="OL6" i="22"/>
  <c r="OK6" i="22"/>
  <c r="OJ6" i="22"/>
  <c r="OI6" i="22"/>
  <c r="OH6" i="22"/>
  <c r="OG6" i="22"/>
  <c r="OF6" i="22"/>
  <c r="OE6" i="22"/>
  <c r="OD6" i="22"/>
  <c r="OC6" i="22"/>
  <c r="OB6" i="22"/>
  <c r="OA6" i="22"/>
  <c r="NZ6" i="22"/>
  <c r="NY6" i="22"/>
  <c r="NX6" i="22"/>
  <c r="NW6" i="22"/>
  <c r="NV6" i="22"/>
  <c r="NU6" i="22"/>
  <c r="NT6" i="22"/>
  <c r="NS6" i="22"/>
  <c r="NR6" i="22"/>
  <c r="NQ6" i="22"/>
  <c r="NP6" i="22"/>
  <c r="NO6" i="22"/>
  <c r="NN6" i="22"/>
  <c r="NM6" i="22"/>
  <c r="NL6" i="22"/>
  <c r="NK6" i="22"/>
  <c r="NJ6" i="22"/>
  <c r="NI6" i="22"/>
  <c r="NH6" i="22"/>
  <c r="NG6" i="22"/>
  <c r="NF6" i="22"/>
  <c r="NE6" i="22"/>
  <c r="ND6" i="22"/>
  <c r="NC6" i="22"/>
  <c r="NB6" i="22"/>
  <c r="NA6" i="22"/>
  <c r="MZ6" i="22"/>
  <c r="MY6" i="22"/>
  <c r="MX6" i="22"/>
  <c r="MW6" i="22"/>
  <c r="MV6" i="22"/>
  <c r="MU6" i="22"/>
  <c r="MT6" i="22"/>
  <c r="MS6" i="22"/>
  <c r="MR6" i="22"/>
  <c r="MQ6" i="22"/>
  <c r="MP6" i="22"/>
  <c r="MO6" i="22"/>
  <c r="MN6" i="22"/>
  <c r="MM6" i="22"/>
  <c r="ML6" i="22"/>
  <c r="MK6" i="22"/>
  <c r="MJ6" i="22"/>
  <c r="MI6" i="22"/>
  <c r="MH6" i="22"/>
  <c r="MG6" i="22"/>
  <c r="MF6" i="22"/>
  <c r="ME6" i="22"/>
  <c r="MD6" i="22"/>
  <c r="MC6" i="22"/>
  <c r="MB6" i="22"/>
  <c r="MA6" i="22"/>
  <c r="LZ6" i="22"/>
  <c r="LY6" i="22"/>
  <c r="LX6" i="22"/>
  <c r="LW6" i="22"/>
  <c r="LV6" i="22"/>
  <c r="LU6" i="22"/>
  <c r="LT6" i="22"/>
  <c r="LS6" i="22"/>
  <c r="LR6" i="22"/>
  <c r="LQ6" i="22"/>
  <c r="LP6" i="22"/>
  <c r="LO6" i="22"/>
  <c r="LN6" i="22"/>
  <c r="LM6" i="22"/>
  <c r="LL6" i="22"/>
  <c r="LK6" i="22"/>
  <c r="LJ6" i="22"/>
  <c r="LI6" i="22"/>
  <c r="LH6" i="22"/>
  <c r="LG6" i="22"/>
  <c r="LF6" i="22"/>
  <c r="LE6" i="22"/>
  <c r="LD6" i="22"/>
  <c r="LC6" i="22"/>
  <c r="LB6" i="22"/>
  <c r="LA6" i="22"/>
  <c r="KZ6" i="22"/>
  <c r="KY6" i="22"/>
  <c r="KX6" i="22"/>
  <c r="KW6" i="22"/>
  <c r="KV6" i="22"/>
  <c r="KU6" i="22"/>
  <c r="KT6" i="22"/>
  <c r="KS6" i="22"/>
  <c r="KR6" i="22"/>
  <c r="KQ6" i="22"/>
  <c r="KP6" i="22"/>
  <c r="KO6" i="22"/>
  <c r="KN6" i="22"/>
  <c r="KM6" i="22"/>
  <c r="KL6" i="22"/>
  <c r="KK6" i="22"/>
  <c r="KJ6" i="22"/>
  <c r="KI6" i="22"/>
  <c r="KH6" i="22"/>
  <c r="KG6" i="22"/>
  <c r="KF6" i="22"/>
  <c r="KE6" i="22"/>
  <c r="KD6" i="22"/>
  <c r="KC6" i="22"/>
  <c r="KB6" i="22"/>
  <c r="KA6" i="22"/>
  <c r="JZ6" i="22"/>
  <c r="JY6" i="22"/>
  <c r="JX6" i="22"/>
  <c r="JW6" i="22"/>
  <c r="JV6" i="22"/>
  <c r="JU6" i="22"/>
  <c r="JT6" i="22"/>
  <c r="JS6" i="22"/>
  <c r="JR6" i="22"/>
  <c r="JQ6" i="22"/>
  <c r="JP6" i="22"/>
  <c r="JO6" i="22"/>
  <c r="JN6" i="22"/>
  <c r="JM6" i="22"/>
  <c r="JL6" i="22"/>
  <c r="JK6" i="22"/>
  <c r="JJ6" i="22"/>
  <c r="JI6" i="22"/>
  <c r="JH6" i="22"/>
  <c r="JG6" i="22"/>
  <c r="JF6" i="22"/>
  <c r="JE6" i="22"/>
  <c r="JD6" i="22"/>
  <c r="JC6" i="22"/>
  <c r="JB6" i="22"/>
  <c r="JA6" i="22"/>
  <c r="IZ6" i="22"/>
  <c r="IY6" i="22"/>
  <c r="IX6" i="22"/>
  <c r="IW6" i="22"/>
  <c r="IV6" i="22"/>
  <c r="IU6" i="22"/>
  <c r="IT6" i="22"/>
  <c r="IS6" i="22"/>
  <c r="IR6" i="22"/>
  <c r="IQ6" i="22"/>
  <c r="IP6" i="22"/>
  <c r="IO6" i="22"/>
  <c r="IN6" i="22"/>
  <c r="IM6" i="22"/>
  <c r="IL6" i="22"/>
  <c r="IK6" i="22"/>
  <c r="IJ6" i="22"/>
  <c r="II6" i="22"/>
  <c r="IH6" i="22"/>
  <c r="IG6" i="22"/>
  <c r="IF6" i="22"/>
  <c r="IE6" i="22"/>
  <c r="ID6" i="22"/>
  <c r="IC6" i="22"/>
  <c r="IB6" i="22"/>
  <c r="IA6" i="22"/>
  <c r="HZ6" i="22"/>
  <c r="HY6" i="22"/>
  <c r="HX6" i="22"/>
  <c r="HW6" i="22"/>
  <c r="HV6" i="22"/>
  <c r="HU6" i="22"/>
  <c r="HT6" i="22"/>
  <c r="HS6" i="22"/>
  <c r="HR6" i="22"/>
  <c r="HQ6" i="22"/>
  <c r="HP6" i="22"/>
  <c r="HO6" i="22"/>
  <c r="HN6" i="22"/>
  <c r="HM6" i="22"/>
  <c r="HL6" i="22"/>
  <c r="HK6" i="22"/>
  <c r="HJ6" i="22"/>
  <c r="HI6" i="22"/>
  <c r="HH6" i="22"/>
  <c r="HG6" i="22"/>
  <c r="HF6" i="22"/>
  <c r="HE6" i="22"/>
  <c r="HD6" i="22"/>
  <c r="HC6" i="22"/>
  <c r="HB6" i="22"/>
  <c r="HA6" i="22"/>
  <c r="GZ6" i="22"/>
  <c r="GY6" i="22"/>
  <c r="GX6" i="22"/>
  <c r="GW6" i="22"/>
  <c r="GV6" i="22"/>
  <c r="GU6" i="22"/>
  <c r="GT6" i="22"/>
  <c r="GS6" i="22"/>
  <c r="GR6" i="22"/>
  <c r="GQ6" i="22"/>
  <c r="GP6" i="22"/>
  <c r="GO6" i="22"/>
  <c r="GN6" i="22"/>
  <c r="GM6" i="22"/>
  <c r="GL6" i="22"/>
  <c r="GK6" i="22"/>
  <c r="GJ6" i="22"/>
  <c r="GI6" i="22"/>
  <c r="GH6" i="22"/>
  <c r="GG6" i="22"/>
  <c r="GF6" i="22"/>
  <c r="GE6" i="22"/>
  <c r="GD6" i="22"/>
  <c r="GC6" i="22"/>
  <c r="GB6" i="22"/>
  <c r="GA6" i="22"/>
  <c r="FZ6" i="22"/>
  <c r="FY6" i="22"/>
  <c r="FX6" i="22"/>
  <c r="FW6" i="22"/>
  <c r="FV6" i="22"/>
  <c r="FU6" i="22"/>
  <c r="FT6" i="22"/>
  <c r="FS6" i="22"/>
  <c r="FR6" i="22"/>
  <c r="FQ6" i="22"/>
  <c r="FP6" i="22"/>
  <c r="FO6" i="22"/>
  <c r="FN6" i="22"/>
  <c r="FM6" i="22"/>
  <c r="FL6" i="22"/>
  <c r="FK6" i="22"/>
  <c r="FJ6" i="22"/>
  <c r="FI6" i="22"/>
  <c r="FH6" i="22"/>
  <c r="FG6" i="22"/>
  <c r="FF6" i="22"/>
  <c r="FE6" i="22"/>
  <c r="FD6" i="22"/>
  <c r="FC6" i="22"/>
  <c r="FB6" i="22"/>
  <c r="FA6" i="22"/>
  <c r="EZ6" i="22"/>
  <c r="EY6" i="22"/>
  <c r="EX6" i="22"/>
  <c r="EW6" i="22"/>
  <c r="EV6" i="22"/>
  <c r="EU6" i="22"/>
  <c r="ET6" i="22"/>
  <c r="ES6" i="22"/>
  <c r="ER6" i="22"/>
  <c r="EQ6" i="22"/>
  <c r="EP6" i="22"/>
  <c r="EO6" i="22"/>
  <c r="EN6" i="22"/>
  <c r="EM6" i="22"/>
  <c r="EL6" i="22"/>
  <c r="EK6" i="22"/>
  <c r="EJ6" i="22"/>
  <c r="EI6" i="22"/>
  <c r="EH6" i="22"/>
  <c r="EG6" i="22"/>
  <c r="EF6" i="22"/>
  <c r="EE6" i="22"/>
  <c r="ED6" i="22"/>
  <c r="EC6" i="22"/>
  <c r="EB6" i="22"/>
  <c r="EA6" i="22"/>
  <c r="DZ6" i="22"/>
  <c r="DY6" i="22"/>
  <c r="DX6" i="22"/>
  <c r="DW6" i="22"/>
  <c r="DV6" i="22"/>
  <c r="DU6" i="22"/>
  <c r="DT6" i="22"/>
  <c r="DS6" i="22"/>
  <c r="DR6" i="22"/>
  <c r="DQ6" i="22"/>
  <c r="DP6" i="22"/>
  <c r="DO6" i="22"/>
  <c r="DN6" i="22"/>
  <c r="DM6" i="22"/>
  <c r="DL6" i="22"/>
  <c r="DK6" i="22"/>
  <c r="DJ6" i="22"/>
  <c r="DI6" i="22"/>
  <c r="DH6" i="22"/>
  <c r="DG6" i="22"/>
  <c r="DF6" i="22"/>
  <c r="DE6" i="22"/>
  <c r="DD6" i="22"/>
  <c r="DC6" i="22"/>
  <c r="DB6" i="22"/>
  <c r="DA6" i="22"/>
  <c r="CZ6" i="22"/>
  <c r="CY6" i="22"/>
  <c r="CX6" i="22"/>
  <c r="CW6" i="22"/>
  <c r="CV6" i="22"/>
  <c r="CU6" i="22"/>
  <c r="CT6" i="22"/>
  <c r="CS6" i="22"/>
  <c r="CR6" i="22"/>
  <c r="CQ6" i="22"/>
  <c r="CP6" i="22"/>
  <c r="CO6" i="22"/>
  <c r="CN6" i="22"/>
  <c r="CM6" i="22"/>
  <c r="CL6" i="22"/>
  <c r="CK6" i="22"/>
  <c r="CJ6" i="22"/>
  <c r="CI6" i="22"/>
  <c r="CH6" i="22"/>
  <c r="CG6" i="22"/>
  <c r="CF6" i="22"/>
  <c r="CE6" i="22"/>
  <c r="CD6" i="22"/>
  <c r="CC6" i="22"/>
  <c r="CB6" i="22"/>
  <c r="CA6" i="22"/>
  <c r="BZ6" i="22"/>
  <c r="BY6" i="22"/>
  <c r="BX6" i="22"/>
  <c r="BW6" i="22"/>
  <c r="BV6" i="22"/>
  <c r="BU6" i="22"/>
  <c r="BT6" i="22"/>
  <c r="BS6" i="22"/>
  <c r="BR6" i="22"/>
  <c r="BQ6" i="22"/>
  <c r="BP6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UP5" i="22"/>
  <c r="UO5" i="22"/>
  <c r="UN5" i="22"/>
  <c r="UM5" i="22"/>
  <c r="UL5" i="22"/>
  <c r="UK5" i="22"/>
  <c r="UJ5" i="22"/>
  <c r="UI5" i="22"/>
  <c r="UH5" i="22"/>
  <c r="UG5" i="22"/>
  <c r="UF5" i="22"/>
  <c r="UE5" i="22"/>
  <c r="UD5" i="22"/>
  <c r="UC5" i="22"/>
  <c r="UB5" i="22"/>
  <c r="UA5" i="22"/>
  <c r="TZ5" i="22"/>
  <c r="TY5" i="22"/>
  <c r="TX5" i="22"/>
  <c r="TW5" i="22"/>
  <c r="TV5" i="22"/>
  <c r="TU5" i="22"/>
  <c r="TT5" i="22"/>
  <c r="TS5" i="22"/>
  <c r="TR5" i="22"/>
  <c r="TQ5" i="22"/>
  <c r="TP5" i="22"/>
  <c r="TO5" i="22"/>
  <c r="TN5" i="22"/>
  <c r="TM5" i="22"/>
  <c r="TL5" i="22"/>
  <c r="TK5" i="22"/>
  <c r="TJ5" i="22"/>
  <c r="TI5" i="22"/>
  <c r="TH5" i="22"/>
  <c r="TG5" i="22"/>
  <c r="TF5" i="22"/>
  <c r="TE5" i="22"/>
  <c r="TD5" i="22"/>
  <c r="TC5" i="22"/>
  <c r="TB5" i="22"/>
  <c r="TA5" i="22"/>
  <c r="SZ5" i="22"/>
  <c r="SY5" i="22"/>
  <c r="SX5" i="22"/>
  <c r="SW5" i="22"/>
  <c r="SV5" i="22"/>
  <c r="SU5" i="22"/>
  <c r="ST5" i="22"/>
  <c r="SS5" i="22"/>
  <c r="SR5" i="22"/>
  <c r="SQ5" i="22"/>
  <c r="SP5" i="22"/>
  <c r="SO5" i="22"/>
  <c r="SN5" i="22"/>
  <c r="SM5" i="22"/>
  <c r="SL5" i="22"/>
  <c r="SK5" i="22"/>
  <c r="SJ5" i="22"/>
  <c r="SI5" i="22"/>
  <c r="SH5" i="22"/>
  <c r="SG5" i="22"/>
  <c r="SF5" i="22"/>
  <c r="SE5" i="22"/>
  <c r="SD5" i="22"/>
  <c r="SC5" i="22"/>
  <c r="SB5" i="22"/>
  <c r="SA5" i="22"/>
  <c r="RZ5" i="22"/>
  <c r="RY5" i="22"/>
  <c r="RX5" i="22"/>
  <c r="RW5" i="22"/>
  <c r="RV5" i="22"/>
  <c r="RU5" i="22"/>
  <c r="RT5" i="22"/>
  <c r="RS5" i="22"/>
  <c r="RR5" i="22"/>
  <c r="RQ5" i="22"/>
  <c r="RP5" i="22"/>
  <c r="RO5" i="22"/>
  <c r="RN5" i="22"/>
  <c r="RM5" i="22"/>
  <c r="RL5" i="22"/>
  <c r="RK5" i="22"/>
  <c r="RJ5" i="22"/>
  <c r="RI5" i="22"/>
  <c r="RH5" i="22"/>
  <c r="RG5" i="22"/>
  <c r="RF5" i="22"/>
  <c r="RE5" i="22"/>
  <c r="RD5" i="22"/>
  <c r="RC5" i="22"/>
  <c r="RB5" i="22"/>
  <c r="RA5" i="22"/>
  <c r="QZ5" i="22"/>
  <c r="QY5" i="22"/>
  <c r="QX5" i="22"/>
  <c r="QW5" i="22"/>
  <c r="QV5" i="22"/>
  <c r="QU5" i="22"/>
  <c r="QT5" i="22"/>
  <c r="QS5" i="22"/>
  <c r="QR5" i="22"/>
  <c r="QQ5" i="22"/>
  <c r="QP5" i="22"/>
  <c r="QO5" i="22"/>
  <c r="QN5" i="22"/>
  <c r="QM5" i="22"/>
  <c r="QL5" i="22"/>
  <c r="QK5" i="22"/>
  <c r="QJ5" i="22"/>
  <c r="QI5" i="22"/>
  <c r="QH5" i="22"/>
  <c r="QG5" i="22"/>
  <c r="QF5" i="22"/>
  <c r="QE5" i="22"/>
  <c r="QD5" i="22"/>
  <c r="QC5" i="22"/>
  <c r="QB5" i="22"/>
  <c r="QA5" i="22"/>
  <c r="PZ5" i="22"/>
  <c r="PY5" i="22"/>
  <c r="PX5" i="22"/>
  <c r="PW5" i="22"/>
  <c r="PV5" i="22"/>
  <c r="PU5" i="22"/>
  <c r="PT5" i="22"/>
  <c r="PS5" i="22"/>
  <c r="PR5" i="22"/>
  <c r="PQ5" i="22"/>
  <c r="PP5" i="22"/>
  <c r="PO5" i="22"/>
  <c r="PN5" i="22"/>
  <c r="PM5" i="22"/>
  <c r="PL5" i="22"/>
  <c r="PK5" i="22"/>
  <c r="PJ5" i="22"/>
  <c r="PI5" i="22"/>
  <c r="PH5" i="22"/>
  <c r="PG5" i="22"/>
  <c r="PF5" i="22"/>
  <c r="PE5" i="22"/>
  <c r="PD5" i="22"/>
  <c r="PC5" i="22"/>
  <c r="PB5" i="22"/>
  <c r="PA5" i="22"/>
  <c r="OZ5" i="22"/>
  <c r="OY5" i="22"/>
  <c r="OX5" i="22"/>
  <c r="OW5" i="22"/>
  <c r="OV5" i="22"/>
  <c r="OU5" i="22"/>
  <c r="OT5" i="22"/>
  <c r="OS5" i="22"/>
  <c r="OR5" i="22"/>
  <c r="OQ5" i="22"/>
  <c r="OP5" i="22"/>
  <c r="OO5" i="22"/>
  <c r="ON5" i="22"/>
  <c r="OM5" i="22"/>
  <c r="OL5" i="22"/>
  <c r="OK5" i="22"/>
  <c r="OJ5" i="22"/>
  <c r="OI5" i="22"/>
  <c r="OH5" i="22"/>
  <c r="OG5" i="22"/>
  <c r="OF5" i="22"/>
  <c r="OE5" i="22"/>
  <c r="OD5" i="22"/>
  <c r="OC5" i="22"/>
  <c r="OB5" i="22"/>
  <c r="OA5" i="22"/>
  <c r="NZ5" i="22"/>
  <c r="NY5" i="22"/>
  <c r="NX5" i="22"/>
  <c r="NW5" i="22"/>
  <c r="NV5" i="22"/>
  <c r="NU5" i="22"/>
  <c r="NT5" i="22"/>
  <c r="NS5" i="22"/>
  <c r="NR5" i="22"/>
  <c r="NQ5" i="22"/>
  <c r="NP5" i="22"/>
  <c r="NO5" i="22"/>
  <c r="NN5" i="22"/>
  <c r="NM5" i="22"/>
  <c r="NL5" i="22"/>
  <c r="NK5" i="22"/>
  <c r="NJ5" i="22"/>
  <c r="NI5" i="22"/>
  <c r="NH5" i="22"/>
  <c r="NG5" i="22"/>
  <c r="NF5" i="22"/>
  <c r="NE5" i="22"/>
  <c r="ND5" i="22"/>
  <c r="NC5" i="22"/>
  <c r="NB5" i="22"/>
  <c r="NA5" i="22"/>
  <c r="MZ5" i="22"/>
  <c r="MY5" i="22"/>
  <c r="MX5" i="22"/>
  <c r="MW5" i="22"/>
  <c r="MV5" i="22"/>
  <c r="MU5" i="22"/>
  <c r="MT5" i="22"/>
  <c r="MS5" i="22"/>
  <c r="MR5" i="22"/>
  <c r="MQ5" i="22"/>
  <c r="MP5" i="22"/>
  <c r="MO5" i="22"/>
  <c r="MN5" i="22"/>
  <c r="MM5" i="22"/>
  <c r="ML5" i="22"/>
  <c r="MK5" i="22"/>
  <c r="MJ5" i="22"/>
  <c r="MI5" i="22"/>
  <c r="MH5" i="22"/>
  <c r="MG5" i="22"/>
  <c r="MF5" i="22"/>
  <c r="ME5" i="22"/>
  <c r="MD5" i="22"/>
  <c r="MC5" i="22"/>
  <c r="MB5" i="22"/>
  <c r="MA5" i="22"/>
  <c r="LZ5" i="22"/>
  <c r="LY5" i="22"/>
  <c r="LX5" i="22"/>
  <c r="LW5" i="22"/>
  <c r="LV5" i="22"/>
  <c r="LU5" i="22"/>
  <c r="LT5" i="22"/>
  <c r="LS5" i="22"/>
  <c r="LR5" i="22"/>
  <c r="LQ5" i="22"/>
  <c r="LP5" i="22"/>
  <c r="LO5" i="22"/>
  <c r="LN5" i="22"/>
  <c r="LM5" i="22"/>
  <c r="LL5" i="22"/>
  <c r="LK5" i="22"/>
  <c r="LJ5" i="22"/>
  <c r="LI5" i="22"/>
  <c r="LH5" i="22"/>
  <c r="LG5" i="22"/>
  <c r="LF5" i="22"/>
  <c r="LE5" i="22"/>
  <c r="LD5" i="22"/>
  <c r="LC5" i="22"/>
  <c r="LB5" i="22"/>
  <c r="LA5" i="22"/>
  <c r="KZ5" i="22"/>
  <c r="KY5" i="22"/>
  <c r="KX5" i="22"/>
  <c r="KW5" i="22"/>
  <c r="KV5" i="22"/>
  <c r="KU5" i="22"/>
  <c r="KT5" i="22"/>
  <c r="KS5" i="22"/>
  <c r="KR5" i="22"/>
  <c r="KQ5" i="22"/>
  <c r="KP5" i="22"/>
  <c r="KO5" i="22"/>
  <c r="KN5" i="22"/>
  <c r="KM5" i="22"/>
  <c r="KL5" i="22"/>
  <c r="KK5" i="22"/>
  <c r="KJ5" i="22"/>
  <c r="KI5" i="22"/>
  <c r="KH5" i="22"/>
  <c r="KG5" i="22"/>
  <c r="KF5" i="22"/>
  <c r="KE5" i="22"/>
  <c r="KD5" i="22"/>
  <c r="KC5" i="22"/>
  <c r="KB5" i="22"/>
  <c r="KA5" i="22"/>
  <c r="JZ5" i="22"/>
  <c r="JY5" i="22"/>
  <c r="JX5" i="22"/>
  <c r="JW5" i="22"/>
  <c r="JV5" i="22"/>
  <c r="JU5" i="22"/>
  <c r="JT5" i="22"/>
  <c r="JS5" i="22"/>
  <c r="JR5" i="22"/>
  <c r="JQ5" i="22"/>
  <c r="JP5" i="22"/>
  <c r="JO5" i="22"/>
  <c r="JN5" i="22"/>
  <c r="JM5" i="22"/>
  <c r="JL5" i="22"/>
  <c r="JK5" i="22"/>
  <c r="JJ5" i="22"/>
  <c r="JI5" i="22"/>
  <c r="JH5" i="22"/>
  <c r="JG5" i="22"/>
  <c r="JF5" i="22"/>
  <c r="JE5" i="22"/>
  <c r="JD5" i="22"/>
  <c r="JC5" i="22"/>
  <c r="JB5" i="22"/>
  <c r="JA5" i="22"/>
  <c r="IZ5" i="22"/>
  <c r="IY5" i="22"/>
  <c r="IX5" i="22"/>
  <c r="IW5" i="22"/>
  <c r="IV5" i="22"/>
  <c r="IU5" i="22"/>
  <c r="IT5" i="22"/>
  <c r="IS5" i="22"/>
  <c r="IR5" i="22"/>
  <c r="IQ5" i="22"/>
  <c r="IP5" i="22"/>
  <c r="IO5" i="22"/>
  <c r="IN5" i="22"/>
  <c r="IM5" i="22"/>
  <c r="IL5" i="22"/>
  <c r="IK5" i="22"/>
  <c r="IJ5" i="22"/>
  <c r="II5" i="22"/>
  <c r="IH5" i="22"/>
  <c r="IG5" i="22"/>
  <c r="IF5" i="22"/>
  <c r="IE5" i="22"/>
  <c r="ID5" i="22"/>
  <c r="IC5" i="22"/>
  <c r="IB5" i="22"/>
  <c r="IA5" i="22"/>
  <c r="HZ5" i="22"/>
  <c r="HY5" i="22"/>
  <c r="HX5" i="22"/>
  <c r="HW5" i="22"/>
  <c r="HV5" i="22"/>
  <c r="HU5" i="22"/>
  <c r="HT5" i="22"/>
  <c r="HS5" i="22"/>
  <c r="HR5" i="22"/>
  <c r="HQ5" i="22"/>
  <c r="HP5" i="22"/>
  <c r="HO5" i="22"/>
  <c r="HN5" i="22"/>
  <c r="HM5" i="22"/>
  <c r="HL5" i="22"/>
  <c r="HK5" i="22"/>
  <c r="HJ5" i="22"/>
  <c r="HI5" i="22"/>
  <c r="HH5" i="22"/>
  <c r="HG5" i="22"/>
  <c r="HF5" i="22"/>
  <c r="HE5" i="22"/>
  <c r="HD5" i="22"/>
  <c r="HC5" i="22"/>
  <c r="HB5" i="22"/>
  <c r="HA5" i="22"/>
  <c r="GZ5" i="22"/>
  <c r="GY5" i="22"/>
  <c r="GX5" i="22"/>
  <c r="GW5" i="22"/>
  <c r="GV5" i="22"/>
  <c r="GU5" i="22"/>
  <c r="GT5" i="22"/>
  <c r="GS5" i="22"/>
  <c r="GR5" i="22"/>
  <c r="GQ5" i="22"/>
  <c r="GP5" i="22"/>
  <c r="GO5" i="22"/>
  <c r="GN5" i="22"/>
  <c r="GM5" i="22"/>
  <c r="GL5" i="22"/>
  <c r="GK5" i="22"/>
  <c r="GJ5" i="22"/>
  <c r="GI5" i="22"/>
  <c r="GH5" i="22"/>
  <c r="GG5" i="22"/>
  <c r="GF5" i="22"/>
  <c r="GE5" i="22"/>
  <c r="GD5" i="22"/>
  <c r="GC5" i="22"/>
  <c r="GB5" i="22"/>
  <c r="GA5" i="22"/>
  <c r="FZ5" i="22"/>
  <c r="FY5" i="22"/>
  <c r="FX5" i="22"/>
  <c r="FW5" i="22"/>
  <c r="FV5" i="22"/>
  <c r="FU5" i="22"/>
  <c r="FT5" i="22"/>
  <c r="FS5" i="22"/>
  <c r="FR5" i="22"/>
  <c r="FQ5" i="22"/>
  <c r="FP5" i="22"/>
  <c r="FO5" i="22"/>
  <c r="FN5" i="22"/>
  <c r="FM5" i="22"/>
  <c r="FL5" i="22"/>
  <c r="FK5" i="22"/>
  <c r="FJ5" i="22"/>
  <c r="FI5" i="22"/>
  <c r="FH5" i="22"/>
  <c r="FG5" i="22"/>
  <c r="FF5" i="22"/>
  <c r="FE5" i="22"/>
  <c r="FD5" i="22"/>
  <c r="FC5" i="22"/>
  <c r="FB5" i="22"/>
  <c r="FA5" i="22"/>
  <c r="EZ5" i="22"/>
  <c r="EY5" i="22"/>
  <c r="EX5" i="22"/>
  <c r="EW5" i="22"/>
  <c r="EV5" i="22"/>
  <c r="EU5" i="22"/>
  <c r="ET5" i="22"/>
  <c r="ES5" i="22"/>
  <c r="ER5" i="22"/>
  <c r="EQ5" i="22"/>
  <c r="EP5" i="22"/>
  <c r="EO5" i="22"/>
  <c r="EN5" i="22"/>
  <c r="EM5" i="22"/>
  <c r="EL5" i="22"/>
  <c r="EK5" i="22"/>
  <c r="EJ5" i="22"/>
  <c r="EI5" i="22"/>
  <c r="EH5" i="22"/>
  <c r="EG5" i="22"/>
  <c r="EF5" i="22"/>
  <c r="EE5" i="22"/>
  <c r="ED5" i="22"/>
  <c r="EC5" i="22"/>
  <c r="EB5" i="22"/>
  <c r="EA5" i="22"/>
  <c r="DZ5" i="22"/>
  <c r="DY5" i="22"/>
  <c r="DX5" i="22"/>
  <c r="DW5" i="22"/>
  <c r="DV5" i="22"/>
  <c r="DU5" i="22"/>
  <c r="DT5" i="22"/>
  <c r="DS5" i="22"/>
  <c r="DR5" i="22"/>
  <c r="DQ5" i="22"/>
  <c r="DP5" i="22"/>
  <c r="DO5" i="22"/>
  <c r="DN5" i="22"/>
  <c r="DM5" i="22"/>
  <c r="DL5" i="22"/>
  <c r="DK5" i="22"/>
  <c r="DJ5" i="22"/>
  <c r="DI5" i="22"/>
  <c r="DH5" i="22"/>
  <c r="DG5" i="22"/>
  <c r="DF5" i="22"/>
  <c r="DE5" i="22"/>
  <c r="DD5" i="22"/>
  <c r="DC5" i="22"/>
  <c r="DB5" i="22"/>
  <c r="DA5" i="22"/>
  <c r="CZ5" i="22"/>
  <c r="CY5" i="22"/>
  <c r="CX5" i="22"/>
  <c r="CW5" i="22"/>
  <c r="CV5" i="22"/>
  <c r="CU5" i="22"/>
  <c r="CT5" i="22"/>
  <c r="CS5" i="22"/>
  <c r="CR5" i="22"/>
  <c r="CQ5" i="22"/>
  <c r="CP5" i="22"/>
  <c r="CO5" i="22"/>
  <c r="CN5" i="22"/>
  <c r="CM5" i="22"/>
  <c r="CL5" i="22"/>
  <c r="CK5" i="22"/>
  <c r="CJ5" i="22"/>
  <c r="CI5" i="22"/>
  <c r="CH5" i="22"/>
  <c r="CG5" i="22"/>
  <c r="CF5" i="22"/>
  <c r="CE5" i="22"/>
  <c r="CD5" i="22"/>
  <c r="CC5" i="22"/>
  <c r="CB5" i="22"/>
  <c r="CA5" i="22"/>
  <c r="BZ5" i="22"/>
  <c r="BY5" i="22"/>
  <c r="BX5" i="22"/>
  <c r="BW5" i="22"/>
  <c r="BV5" i="22"/>
  <c r="BU5" i="22"/>
  <c r="BT5" i="22"/>
  <c r="BS5" i="22"/>
  <c r="BR5" i="22"/>
  <c r="BQ5" i="22"/>
  <c r="BP5" i="22"/>
  <c r="BO5" i="22"/>
  <c r="BN5" i="22"/>
  <c r="BM5" i="22"/>
  <c r="BL5" i="22"/>
  <c r="BK5" i="22"/>
  <c r="BJ5" i="22"/>
  <c r="BI5" i="22"/>
  <c r="BH5" i="22"/>
  <c r="BG5" i="22"/>
  <c r="BF5" i="22"/>
  <c r="BE5" i="22"/>
  <c r="BD5" i="22"/>
  <c r="BC5" i="22"/>
  <c r="BB5" i="22"/>
  <c r="BA5" i="22"/>
  <c r="AZ5" i="22"/>
  <c r="AY5" i="22"/>
  <c r="AX5" i="22"/>
  <c r="AW5" i="22"/>
  <c r="AV5" i="22"/>
  <c r="AU5" i="22"/>
  <c r="AT5" i="22"/>
  <c r="AS5" i="22"/>
  <c r="AR5" i="22"/>
  <c r="AQ5" i="22"/>
  <c r="AP5" i="22"/>
  <c r="AO5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UP4" i="22"/>
  <c r="UO4" i="22"/>
  <c r="UN4" i="22"/>
  <c r="UM4" i="22"/>
  <c r="UL4" i="22"/>
  <c r="UK4" i="22"/>
  <c r="UJ4" i="22"/>
  <c r="UI4" i="22"/>
  <c r="UH4" i="22"/>
  <c r="UG4" i="22"/>
  <c r="UF4" i="22"/>
  <c r="UE4" i="22"/>
  <c r="UD4" i="22"/>
  <c r="UC4" i="22"/>
  <c r="UB4" i="22"/>
  <c r="UA4" i="22"/>
  <c r="TZ4" i="22"/>
  <c r="TY4" i="22"/>
  <c r="TX4" i="22"/>
  <c r="TW4" i="22"/>
  <c r="TV4" i="22"/>
  <c r="TU4" i="22"/>
  <c r="TT4" i="22"/>
  <c r="TS4" i="22"/>
  <c r="TR4" i="22"/>
  <c r="TQ4" i="22"/>
  <c r="TP4" i="22"/>
  <c r="TO4" i="22"/>
  <c r="TN4" i="22"/>
  <c r="TM4" i="22"/>
  <c r="TL4" i="22"/>
  <c r="TK4" i="22"/>
  <c r="TJ4" i="22"/>
  <c r="TI4" i="22"/>
  <c r="TH4" i="22"/>
  <c r="TG4" i="22"/>
  <c r="TF4" i="22"/>
  <c r="TE4" i="22"/>
  <c r="TD4" i="22"/>
  <c r="TC4" i="22"/>
  <c r="TB4" i="22"/>
  <c r="TA4" i="22"/>
  <c r="SZ4" i="22"/>
  <c r="SY4" i="22"/>
  <c r="SX4" i="22"/>
  <c r="SW4" i="22"/>
  <c r="SV4" i="22"/>
  <c r="SU4" i="22"/>
  <c r="ST4" i="22"/>
  <c r="SS4" i="22"/>
  <c r="SR4" i="22"/>
  <c r="SQ4" i="22"/>
  <c r="SP4" i="22"/>
  <c r="SO4" i="22"/>
  <c r="SN4" i="22"/>
  <c r="SM4" i="22"/>
  <c r="SL4" i="22"/>
  <c r="SK4" i="22"/>
  <c r="SJ4" i="22"/>
  <c r="SI4" i="22"/>
  <c r="SH4" i="22"/>
  <c r="SG4" i="22"/>
  <c r="SF4" i="22"/>
  <c r="SE4" i="22"/>
  <c r="SD4" i="22"/>
  <c r="SC4" i="22"/>
  <c r="SB4" i="22"/>
  <c r="SA4" i="22"/>
  <c r="RZ4" i="22"/>
  <c r="RY4" i="22"/>
  <c r="RX4" i="22"/>
  <c r="RW4" i="22"/>
  <c r="RV4" i="22"/>
  <c r="RU4" i="22"/>
  <c r="RT4" i="22"/>
  <c r="RS4" i="22"/>
  <c r="RR4" i="22"/>
  <c r="RQ4" i="22"/>
  <c r="RP4" i="22"/>
  <c r="RO4" i="22"/>
  <c r="RN4" i="22"/>
  <c r="RM4" i="22"/>
  <c r="RL4" i="22"/>
  <c r="RK4" i="22"/>
  <c r="RJ4" i="22"/>
  <c r="RI4" i="22"/>
  <c r="RH4" i="22"/>
  <c r="RG4" i="22"/>
  <c r="RF4" i="22"/>
  <c r="RE4" i="22"/>
  <c r="RD4" i="22"/>
  <c r="RC4" i="22"/>
  <c r="RB4" i="22"/>
  <c r="RA4" i="22"/>
  <c r="QZ4" i="22"/>
  <c r="QY4" i="22"/>
  <c r="QX4" i="22"/>
  <c r="QW4" i="22"/>
  <c r="QV4" i="22"/>
  <c r="QU4" i="22"/>
  <c r="QT4" i="22"/>
  <c r="QS4" i="22"/>
  <c r="QR4" i="22"/>
  <c r="QQ4" i="22"/>
  <c r="QP4" i="22"/>
  <c r="QO4" i="22"/>
  <c r="QN4" i="22"/>
  <c r="QM4" i="22"/>
  <c r="QL4" i="22"/>
  <c r="QK4" i="22"/>
  <c r="QJ4" i="22"/>
  <c r="QI4" i="22"/>
  <c r="QH4" i="22"/>
  <c r="QG4" i="22"/>
  <c r="QF4" i="22"/>
  <c r="QE4" i="22"/>
  <c r="QD4" i="22"/>
  <c r="QC4" i="22"/>
  <c r="QB4" i="22"/>
  <c r="QA4" i="22"/>
  <c r="PZ4" i="22"/>
  <c r="PY4" i="22"/>
  <c r="PX4" i="22"/>
  <c r="PW4" i="22"/>
  <c r="PV4" i="22"/>
  <c r="PU4" i="22"/>
  <c r="PT4" i="22"/>
  <c r="PS4" i="22"/>
  <c r="PR4" i="22"/>
  <c r="PQ4" i="22"/>
  <c r="PP4" i="22"/>
  <c r="PO4" i="22"/>
  <c r="PN4" i="22"/>
  <c r="PM4" i="22"/>
  <c r="PL4" i="22"/>
  <c r="PK4" i="22"/>
  <c r="PJ4" i="22"/>
  <c r="PI4" i="22"/>
  <c r="PH4" i="22"/>
  <c r="PG4" i="22"/>
  <c r="PF4" i="22"/>
  <c r="PE4" i="22"/>
  <c r="PD4" i="22"/>
  <c r="PC4" i="22"/>
  <c r="PB4" i="22"/>
  <c r="PA4" i="22"/>
  <c r="OZ4" i="22"/>
  <c r="OY4" i="22"/>
  <c r="OX4" i="22"/>
  <c r="OW4" i="22"/>
  <c r="OV4" i="22"/>
  <c r="OU4" i="22"/>
  <c r="OT4" i="22"/>
  <c r="OS4" i="22"/>
  <c r="OR4" i="22"/>
  <c r="OQ4" i="22"/>
  <c r="OP4" i="22"/>
  <c r="OO4" i="22"/>
  <c r="ON4" i="22"/>
  <c r="OM4" i="22"/>
  <c r="OL4" i="22"/>
  <c r="OK4" i="22"/>
  <c r="OJ4" i="22"/>
  <c r="OI4" i="22"/>
  <c r="OH4" i="22"/>
  <c r="OG4" i="22"/>
  <c r="OF4" i="22"/>
  <c r="OE4" i="22"/>
  <c r="OD4" i="22"/>
  <c r="OC4" i="22"/>
  <c r="OB4" i="22"/>
  <c r="OA4" i="22"/>
  <c r="NZ4" i="22"/>
  <c r="NY4" i="22"/>
  <c r="NX4" i="22"/>
  <c r="NW4" i="22"/>
  <c r="NV4" i="22"/>
  <c r="NU4" i="22"/>
  <c r="NT4" i="22"/>
  <c r="NS4" i="22"/>
  <c r="NR4" i="22"/>
  <c r="NQ4" i="22"/>
  <c r="NP4" i="22"/>
  <c r="NO4" i="22"/>
  <c r="NN4" i="22"/>
  <c r="NM4" i="22"/>
  <c r="NL4" i="22"/>
  <c r="NK4" i="22"/>
  <c r="NJ4" i="22"/>
  <c r="NI4" i="22"/>
  <c r="NH4" i="22"/>
  <c r="NG4" i="22"/>
  <c r="NF4" i="22"/>
  <c r="NE4" i="22"/>
  <c r="ND4" i="22"/>
  <c r="NC4" i="22"/>
  <c r="NB4" i="22"/>
  <c r="NA4" i="22"/>
  <c r="MZ4" i="22"/>
  <c r="MY4" i="22"/>
  <c r="MX4" i="22"/>
  <c r="MW4" i="22"/>
  <c r="MV4" i="22"/>
  <c r="MU4" i="22"/>
  <c r="MT4" i="22"/>
  <c r="MS4" i="22"/>
  <c r="MR4" i="22"/>
  <c r="MQ4" i="22"/>
  <c r="MP4" i="22"/>
  <c r="MO4" i="22"/>
  <c r="MN4" i="22"/>
  <c r="MM4" i="22"/>
  <c r="ML4" i="22"/>
  <c r="MK4" i="22"/>
  <c r="MJ4" i="22"/>
  <c r="MI4" i="22"/>
  <c r="MH4" i="22"/>
  <c r="MG4" i="22"/>
  <c r="MF4" i="22"/>
  <c r="ME4" i="22"/>
  <c r="MD4" i="22"/>
  <c r="MC4" i="22"/>
  <c r="MB4" i="22"/>
  <c r="MA4" i="22"/>
  <c r="LZ4" i="22"/>
  <c r="LY4" i="22"/>
  <c r="LX4" i="22"/>
  <c r="LW4" i="22"/>
  <c r="LV4" i="22"/>
  <c r="LU4" i="22"/>
  <c r="LT4" i="22"/>
  <c r="LS4" i="22"/>
  <c r="LR4" i="22"/>
  <c r="LQ4" i="22"/>
  <c r="LP4" i="22"/>
  <c r="LO4" i="22"/>
  <c r="LN4" i="22"/>
  <c r="LM4" i="22"/>
  <c r="LL4" i="22"/>
  <c r="LK4" i="22"/>
  <c r="LJ4" i="22"/>
  <c r="LI4" i="22"/>
  <c r="LH4" i="22"/>
  <c r="LG4" i="22"/>
  <c r="LF4" i="22"/>
  <c r="LE4" i="22"/>
  <c r="LD4" i="22"/>
  <c r="LC4" i="22"/>
  <c r="LB4" i="22"/>
  <c r="LA4" i="22"/>
  <c r="KZ4" i="22"/>
  <c r="KY4" i="22"/>
  <c r="KX4" i="22"/>
  <c r="KW4" i="22"/>
  <c r="KV4" i="22"/>
  <c r="KU4" i="22"/>
  <c r="KT4" i="22"/>
  <c r="KS4" i="22"/>
  <c r="KR4" i="22"/>
  <c r="KQ4" i="22"/>
  <c r="KP4" i="22"/>
  <c r="KO4" i="22"/>
  <c r="KN4" i="22"/>
  <c r="KM4" i="22"/>
  <c r="KL4" i="22"/>
  <c r="KK4" i="22"/>
  <c r="KJ4" i="22"/>
  <c r="KI4" i="22"/>
  <c r="KH4" i="22"/>
  <c r="KG4" i="22"/>
  <c r="KF4" i="22"/>
  <c r="KE4" i="22"/>
  <c r="KD4" i="22"/>
  <c r="KC4" i="22"/>
  <c r="KB4" i="22"/>
  <c r="KA4" i="22"/>
  <c r="JZ4" i="22"/>
  <c r="JY4" i="22"/>
  <c r="JX4" i="22"/>
  <c r="JW4" i="22"/>
  <c r="JV4" i="22"/>
  <c r="JU4" i="22"/>
  <c r="JT4" i="22"/>
  <c r="JS4" i="22"/>
  <c r="JR4" i="22"/>
  <c r="JQ4" i="22"/>
  <c r="JP4" i="22"/>
  <c r="JO4" i="22"/>
  <c r="JN4" i="22"/>
  <c r="JM4" i="22"/>
  <c r="JL4" i="22"/>
  <c r="JK4" i="22"/>
  <c r="JJ4" i="22"/>
  <c r="JI4" i="22"/>
  <c r="JH4" i="22"/>
  <c r="JG4" i="22"/>
  <c r="JF4" i="22"/>
  <c r="JE4" i="22"/>
  <c r="JD4" i="22"/>
  <c r="JC4" i="22"/>
  <c r="JB4" i="22"/>
  <c r="JA4" i="22"/>
  <c r="IZ4" i="22"/>
  <c r="IY4" i="22"/>
  <c r="IX4" i="22"/>
  <c r="IW4" i="22"/>
  <c r="IV4" i="22"/>
  <c r="IU4" i="22"/>
  <c r="IT4" i="22"/>
  <c r="IS4" i="22"/>
  <c r="IR4" i="22"/>
  <c r="IQ4" i="22"/>
  <c r="IP4" i="22"/>
  <c r="IO4" i="22"/>
  <c r="IN4" i="22"/>
  <c r="IM4" i="22"/>
  <c r="IL4" i="22"/>
  <c r="IK4" i="22"/>
  <c r="IJ4" i="22"/>
  <c r="II4" i="22"/>
  <c r="IH4" i="22"/>
  <c r="IG4" i="22"/>
  <c r="IF4" i="22"/>
  <c r="IE4" i="22"/>
  <c r="ID4" i="22"/>
  <c r="IC4" i="22"/>
  <c r="IB4" i="22"/>
  <c r="IA4" i="22"/>
  <c r="HZ4" i="22"/>
  <c r="HY4" i="22"/>
  <c r="HX4" i="22"/>
  <c r="HW4" i="22"/>
  <c r="HV4" i="22"/>
  <c r="HU4" i="22"/>
  <c r="HT4" i="22"/>
  <c r="HS4" i="22"/>
  <c r="HR4" i="22"/>
  <c r="HQ4" i="22"/>
  <c r="HP4" i="22"/>
  <c r="HO4" i="22"/>
  <c r="HN4" i="22"/>
  <c r="HM4" i="22"/>
  <c r="HL4" i="22"/>
  <c r="HK4" i="22"/>
  <c r="HJ4" i="22"/>
  <c r="HI4" i="22"/>
  <c r="HH4" i="22"/>
  <c r="HG4" i="22"/>
  <c r="HF4" i="22"/>
  <c r="HE4" i="22"/>
  <c r="HD4" i="22"/>
  <c r="HC4" i="22"/>
  <c r="HB4" i="22"/>
  <c r="HA4" i="22"/>
  <c r="GZ4" i="22"/>
  <c r="GY4" i="22"/>
  <c r="GX4" i="22"/>
  <c r="GW4" i="22"/>
  <c r="GV4" i="22"/>
  <c r="GU4" i="22"/>
  <c r="GT4" i="22"/>
  <c r="GS4" i="22"/>
  <c r="GR4" i="22"/>
  <c r="GQ4" i="22"/>
  <c r="GP4" i="22"/>
  <c r="GO4" i="22"/>
  <c r="GN4" i="22"/>
  <c r="GM4" i="22"/>
  <c r="GL4" i="22"/>
  <c r="GK4" i="22"/>
  <c r="GJ4" i="22"/>
  <c r="GI4" i="22"/>
  <c r="GH4" i="22"/>
  <c r="GG4" i="22"/>
  <c r="GF4" i="22"/>
  <c r="GE4" i="22"/>
  <c r="GD4" i="22"/>
  <c r="GC4" i="22"/>
  <c r="GB4" i="22"/>
  <c r="GA4" i="22"/>
  <c r="FZ4" i="22"/>
  <c r="FY4" i="22"/>
  <c r="FX4" i="22"/>
  <c r="FW4" i="22"/>
  <c r="FV4" i="22"/>
  <c r="FU4" i="22"/>
  <c r="FT4" i="22"/>
  <c r="FS4" i="22"/>
  <c r="FR4" i="22"/>
  <c r="FQ4" i="22"/>
  <c r="FP4" i="22"/>
  <c r="FO4" i="22"/>
  <c r="FN4" i="22"/>
  <c r="FM4" i="22"/>
  <c r="FL4" i="22"/>
  <c r="FK4" i="22"/>
  <c r="FJ4" i="22"/>
  <c r="FI4" i="22"/>
  <c r="FH4" i="22"/>
  <c r="FG4" i="22"/>
  <c r="FF4" i="22"/>
  <c r="FE4" i="22"/>
  <c r="FD4" i="22"/>
  <c r="FC4" i="22"/>
  <c r="FB4" i="22"/>
  <c r="FA4" i="22"/>
  <c r="EZ4" i="22"/>
  <c r="EY4" i="22"/>
  <c r="EX4" i="22"/>
  <c r="EW4" i="22"/>
  <c r="EV4" i="22"/>
  <c r="EU4" i="22"/>
  <c r="ET4" i="22"/>
  <c r="ES4" i="22"/>
  <c r="ER4" i="22"/>
  <c r="EQ4" i="22"/>
  <c r="EP4" i="22"/>
  <c r="EO4" i="22"/>
  <c r="EN4" i="22"/>
  <c r="EM4" i="22"/>
  <c r="EL4" i="22"/>
  <c r="EK4" i="22"/>
  <c r="EJ4" i="22"/>
  <c r="EI4" i="22"/>
  <c r="EH4" i="22"/>
  <c r="EG4" i="22"/>
  <c r="EF4" i="22"/>
  <c r="EE4" i="22"/>
  <c r="ED4" i="22"/>
  <c r="EC4" i="22"/>
  <c r="EB4" i="22"/>
  <c r="EA4" i="22"/>
  <c r="DZ4" i="22"/>
  <c r="DY4" i="22"/>
  <c r="DX4" i="22"/>
  <c r="DW4" i="22"/>
  <c r="DV4" i="22"/>
  <c r="DU4" i="22"/>
  <c r="DT4" i="22"/>
  <c r="DS4" i="22"/>
  <c r="DR4" i="22"/>
  <c r="DQ4" i="22"/>
  <c r="DP4" i="22"/>
  <c r="DO4" i="22"/>
  <c r="DN4" i="22"/>
  <c r="DM4" i="22"/>
  <c r="DL4" i="22"/>
  <c r="DK4" i="22"/>
  <c r="DJ4" i="22"/>
  <c r="DI4" i="22"/>
  <c r="DH4" i="22"/>
  <c r="DG4" i="22"/>
  <c r="DF4" i="22"/>
  <c r="DE4" i="22"/>
  <c r="DD4" i="22"/>
  <c r="DC4" i="22"/>
  <c r="DB4" i="22"/>
  <c r="DA4" i="22"/>
  <c r="CZ4" i="22"/>
  <c r="CY4" i="22"/>
  <c r="CX4" i="22"/>
  <c r="CW4" i="22"/>
  <c r="CV4" i="22"/>
  <c r="CU4" i="22"/>
  <c r="CT4" i="22"/>
  <c r="CS4" i="22"/>
  <c r="CR4" i="22"/>
  <c r="CQ4" i="22"/>
  <c r="CP4" i="22"/>
  <c r="CO4" i="22"/>
  <c r="CN4" i="22"/>
  <c r="CM4" i="22"/>
  <c r="CL4" i="22"/>
  <c r="CK4" i="22"/>
  <c r="CJ4" i="22"/>
  <c r="CI4" i="22"/>
  <c r="CH4" i="22"/>
  <c r="CG4" i="22"/>
  <c r="CF4" i="22"/>
  <c r="CE4" i="22"/>
  <c r="CD4" i="22"/>
  <c r="CC4" i="22"/>
  <c r="CB4" i="22"/>
  <c r="CA4" i="22"/>
  <c r="BZ4" i="22"/>
  <c r="BY4" i="22"/>
  <c r="BX4" i="22"/>
  <c r="BW4" i="22"/>
  <c r="BV4" i="22"/>
  <c r="BU4" i="22"/>
  <c r="BT4" i="22"/>
  <c r="BS4" i="22"/>
  <c r="BR4" i="22"/>
  <c r="BQ4" i="22"/>
  <c r="BP4" i="22"/>
  <c r="BO4" i="22"/>
  <c r="BN4" i="22"/>
  <c r="BM4" i="22"/>
  <c r="BL4" i="22"/>
  <c r="BK4" i="22"/>
  <c r="BJ4" i="22"/>
  <c r="BI4" i="22"/>
  <c r="BH4" i="22"/>
  <c r="BG4" i="22"/>
  <c r="BF4" i="22"/>
  <c r="BE4" i="22"/>
  <c r="BD4" i="22"/>
  <c r="BC4" i="22"/>
  <c r="BB4" i="22"/>
  <c r="BA4" i="22"/>
  <c r="AZ4" i="22"/>
  <c r="AY4" i="22"/>
  <c r="AX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U37" i="23"/>
  <c r="T37" i="23"/>
  <c r="U36" i="23"/>
  <c r="T36" i="23"/>
  <c r="U35" i="23"/>
  <c r="T35" i="23"/>
  <c r="U34" i="23"/>
  <c r="T34" i="23"/>
  <c r="U33" i="23"/>
  <c r="T33" i="23"/>
  <c r="U32" i="23"/>
  <c r="T32" i="23"/>
  <c r="U31" i="23"/>
  <c r="T31" i="23"/>
  <c r="U30" i="23"/>
  <c r="T30" i="23"/>
  <c r="U29" i="23"/>
  <c r="T29" i="23"/>
  <c r="U28" i="23"/>
  <c r="T28" i="23"/>
  <c r="UD20" i="23"/>
  <c r="UC20" i="23"/>
  <c r="UB20" i="23"/>
  <c r="UA20" i="23"/>
  <c r="TZ20" i="23"/>
  <c r="TY20" i="23"/>
  <c r="TX20" i="23"/>
  <c r="TW20" i="23"/>
  <c r="TV20" i="23"/>
  <c r="TU20" i="23"/>
  <c r="TT20" i="23"/>
  <c r="TS20" i="23"/>
  <c r="TR20" i="23"/>
  <c r="TQ20" i="23"/>
  <c r="TP20" i="23"/>
  <c r="TO20" i="23"/>
  <c r="TN20" i="23"/>
  <c r="TM20" i="23"/>
  <c r="TL20" i="23"/>
  <c r="TK20" i="23"/>
  <c r="TJ20" i="23"/>
  <c r="TI20" i="23"/>
  <c r="TH20" i="23"/>
  <c r="TG20" i="23"/>
  <c r="TF20" i="23"/>
  <c r="TE20" i="23"/>
  <c r="TD20" i="23"/>
  <c r="TC20" i="23"/>
  <c r="TB20" i="23"/>
  <c r="TA20" i="23"/>
  <c r="SZ20" i="23"/>
  <c r="SY20" i="23"/>
  <c r="SX20" i="23"/>
  <c r="SW20" i="23"/>
  <c r="SV20" i="23"/>
  <c r="SU20" i="23"/>
  <c r="ST20" i="23"/>
  <c r="SS20" i="23"/>
  <c r="SR20" i="23"/>
  <c r="SQ20" i="23"/>
  <c r="SP20" i="23"/>
  <c r="SO20" i="23"/>
  <c r="SN20" i="23"/>
  <c r="SM20" i="23"/>
  <c r="SL20" i="23"/>
  <c r="SK20" i="23"/>
  <c r="SJ20" i="23"/>
  <c r="SI20" i="23"/>
  <c r="SH20" i="23"/>
  <c r="SG20" i="23"/>
  <c r="SF20" i="23"/>
  <c r="SE20" i="23"/>
  <c r="SD20" i="23"/>
  <c r="SC20" i="23"/>
  <c r="SB20" i="23"/>
  <c r="SA20" i="23"/>
  <c r="RZ20" i="23"/>
  <c r="RY20" i="23"/>
  <c r="RX20" i="23"/>
  <c r="RW20" i="23"/>
  <c r="RV20" i="23"/>
  <c r="RU20" i="23"/>
  <c r="RT20" i="23"/>
  <c r="RS20" i="23"/>
  <c r="RR20" i="23"/>
  <c r="RQ20" i="23"/>
  <c r="RP20" i="23"/>
  <c r="RO20" i="23"/>
  <c r="RN20" i="23"/>
  <c r="RM20" i="23"/>
  <c r="RL20" i="23"/>
  <c r="RK20" i="23"/>
  <c r="RJ20" i="23"/>
  <c r="RI20" i="23"/>
  <c r="RH20" i="23"/>
  <c r="RG20" i="23"/>
  <c r="RF20" i="23"/>
  <c r="RE20" i="23"/>
  <c r="RD20" i="23"/>
  <c r="RC20" i="23"/>
  <c r="RB20" i="23"/>
  <c r="RA20" i="23"/>
  <c r="QZ20" i="23"/>
  <c r="QY20" i="23"/>
  <c r="QX20" i="23"/>
  <c r="QW20" i="23"/>
  <c r="QV20" i="23"/>
  <c r="QU20" i="23"/>
  <c r="QT20" i="23"/>
  <c r="QS20" i="23"/>
  <c r="QR20" i="23"/>
  <c r="QQ20" i="23"/>
  <c r="QP20" i="23"/>
  <c r="QO20" i="23"/>
  <c r="QN20" i="23"/>
  <c r="QM20" i="23"/>
  <c r="QL20" i="23"/>
  <c r="QK20" i="23"/>
  <c r="QJ20" i="23"/>
  <c r="QI20" i="23"/>
  <c r="QH20" i="23"/>
  <c r="QG20" i="23"/>
  <c r="QF20" i="23"/>
  <c r="QE20" i="23"/>
  <c r="QD20" i="23"/>
  <c r="QC20" i="23"/>
  <c r="QB20" i="23"/>
  <c r="QA20" i="23"/>
  <c r="PZ20" i="23"/>
  <c r="PY20" i="23"/>
  <c r="PX20" i="23"/>
  <c r="PW20" i="23"/>
  <c r="PV20" i="23"/>
  <c r="PU20" i="23"/>
  <c r="PT20" i="23"/>
  <c r="PS20" i="23"/>
  <c r="PR20" i="23"/>
  <c r="PQ20" i="23"/>
  <c r="PP20" i="23"/>
  <c r="PO20" i="23"/>
  <c r="PN20" i="23"/>
  <c r="PM20" i="23"/>
  <c r="PL20" i="23"/>
  <c r="PK20" i="23"/>
  <c r="PJ20" i="23"/>
  <c r="PI20" i="23"/>
  <c r="PH20" i="23"/>
  <c r="PG20" i="23"/>
  <c r="PF20" i="23"/>
  <c r="PE20" i="23"/>
  <c r="PD20" i="23"/>
  <c r="PC20" i="23"/>
  <c r="PB20" i="23"/>
  <c r="PA20" i="23"/>
  <c r="OZ20" i="23"/>
  <c r="OY20" i="23"/>
  <c r="OX20" i="23"/>
  <c r="OW20" i="23"/>
  <c r="OV20" i="23"/>
  <c r="OU20" i="23"/>
  <c r="OT20" i="23"/>
  <c r="OS20" i="23"/>
  <c r="OR20" i="23"/>
  <c r="OQ20" i="23"/>
  <c r="OP20" i="23"/>
  <c r="OO20" i="23"/>
  <c r="ON20" i="23"/>
  <c r="OM20" i="23"/>
  <c r="OL20" i="23"/>
  <c r="OK20" i="23"/>
  <c r="OJ20" i="23"/>
  <c r="OI20" i="23"/>
  <c r="OH20" i="23"/>
  <c r="OG20" i="23"/>
  <c r="OF20" i="23"/>
  <c r="OE20" i="23"/>
  <c r="OD20" i="23"/>
  <c r="OC20" i="23"/>
  <c r="OB20" i="23"/>
  <c r="OA20" i="23"/>
  <c r="NZ20" i="23"/>
  <c r="NY20" i="23"/>
  <c r="NX20" i="23"/>
  <c r="NW20" i="23"/>
  <c r="NV20" i="23"/>
  <c r="NU20" i="23"/>
  <c r="NT20" i="23"/>
  <c r="NS20" i="23"/>
  <c r="NR20" i="23"/>
  <c r="NQ20" i="23"/>
  <c r="NP20" i="23"/>
  <c r="NO20" i="23"/>
  <c r="NN20" i="23"/>
  <c r="NM20" i="23"/>
  <c r="NL20" i="23"/>
  <c r="NK20" i="23"/>
  <c r="NJ20" i="23"/>
  <c r="NI20" i="23"/>
  <c r="NH20" i="23"/>
  <c r="NG20" i="23"/>
  <c r="NF20" i="23"/>
  <c r="NE20" i="23"/>
  <c r="ND20" i="23"/>
  <c r="NC20" i="23"/>
  <c r="NB20" i="23"/>
  <c r="NA20" i="23"/>
  <c r="MZ20" i="23"/>
  <c r="MY20" i="23"/>
  <c r="MX20" i="23"/>
  <c r="MW20" i="23"/>
  <c r="MV20" i="23"/>
  <c r="MU20" i="23"/>
  <c r="MT20" i="23"/>
  <c r="MS20" i="23"/>
  <c r="MR20" i="23"/>
  <c r="MQ20" i="23"/>
  <c r="MP20" i="23"/>
  <c r="MO20" i="23"/>
  <c r="MN20" i="23"/>
  <c r="MM20" i="23"/>
  <c r="ML20" i="23"/>
  <c r="MK20" i="23"/>
  <c r="MJ20" i="23"/>
  <c r="MI20" i="23"/>
  <c r="MH20" i="23"/>
  <c r="MG20" i="23"/>
  <c r="MF20" i="23"/>
  <c r="ME20" i="23"/>
  <c r="MD20" i="23"/>
  <c r="MC20" i="23"/>
  <c r="MB20" i="23"/>
  <c r="MA20" i="23"/>
  <c r="LZ20" i="23"/>
  <c r="LY20" i="23"/>
  <c r="LX20" i="23"/>
  <c r="LW20" i="23"/>
  <c r="LV20" i="23"/>
  <c r="LU20" i="23"/>
  <c r="LT20" i="23"/>
  <c r="LS20" i="23"/>
  <c r="LR20" i="23"/>
  <c r="LQ20" i="23"/>
  <c r="LP20" i="23"/>
  <c r="LO20" i="23"/>
  <c r="LN20" i="23"/>
  <c r="LM20" i="23"/>
  <c r="LL20" i="23"/>
  <c r="LK20" i="23"/>
  <c r="LJ20" i="23"/>
  <c r="LI20" i="23"/>
  <c r="LH20" i="23"/>
  <c r="LG20" i="23"/>
  <c r="LF20" i="23"/>
  <c r="LE20" i="23"/>
  <c r="LD20" i="23"/>
  <c r="LC20" i="23"/>
  <c r="LB20" i="23"/>
  <c r="LA20" i="23"/>
  <c r="KZ20" i="23"/>
  <c r="KY20" i="23"/>
  <c r="KX20" i="23"/>
  <c r="KW20" i="23"/>
  <c r="KV20" i="23"/>
  <c r="KU20" i="23"/>
  <c r="KT20" i="23"/>
  <c r="KS20" i="23"/>
  <c r="KR20" i="23"/>
  <c r="KQ20" i="23"/>
  <c r="KP20" i="23"/>
  <c r="KO20" i="23"/>
  <c r="KN20" i="23"/>
  <c r="KM20" i="23"/>
  <c r="KL20" i="23"/>
  <c r="KK20" i="23"/>
  <c r="KJ20" i="23"/>
  <c r="KI20" i="23"/>
  <c r="KH20" i="23"/>
  <c r="KG20" i="23"/>
  <c r="KF20" i="23"/>
  <c r="KE20" i="23"/>
  <c r="KD20" i="23"/>
  <c r="KC20" i="23"/>
  <c r="KB20" i="23"/>
  <c r="KA20" i="23"/>
  <c r="JZ20" i="23"/>
  <c r="JY20" i="23"/>
  <c r="JX20" i="23"/>
  <c r="JW20" i="23"/>
  <c r="JV20" i="23"/>
  <c r="JU20" i="23"/>
  <c r="JT20" i="23"/>
  <c r="JS20" i="23"/>
  <c r="JR20" i="23"/>
  <c r="JQ20" i="23"/>
  <c r="JP20" i="23"/>
  <c r="JO20" i="23"/>
  <c r="JN20" i="23"/>
  <c r="JM20" i="23"/>
  <c r="JL20" i="23"/>
  <c r="JK20" i="23"/>
  <c r="JJ20" i="23"/>
  <c r="JI20" i="23"/>
  <c r="JH20" i="23"/>
  <c r="JG20" i="23"/>
  <c r="JF20" i="23"/>
  <c r="JE20" i="23"/>
  <c r="JD20" i="23"/>
  <c r="JC20" i="23"/>
  <c r="JB20" i="23"/>
  <c r="JA20" i="23"/>
  <c r="IZ20" i="23"/>
  <c r="IY20" i="23"/>
  <c r="IX20" i="23"/>
  <c r="IW20" i="23"/>
  <c r="IV20" i="23"/>
  <c r="IU20" i="23"/>
  <c r="IT20" i="23"/>
  <c r="IS20" i="23"/>
  <c r="IR20" i="23"/>
  <c r="IQ20" i="23"/>
  <c r="IP20" i="23"/>
  <c r="IO20" i="23"/>
  <c r="IN20" i="23"/>
  <c r="IM20" i="23"/>
  <c r="IL20" i="23"/>
  <c r="IK20" i="23"/>
  <c r="IJ20" i="23"/>
  <c r="II20" i="23"/>
  <c r="IH20" i="23"/>
  <c r="IG20" i="23"/>
  <c r="IF20" i="23"/>
  <c r="IE20" i="23"/>
  <c r="ID20" i="23"/>
  <c r="IC20" i="23"/>
  <c r="IB20" i="23"/>
  <c r="IA20" i="23"/>
  <c r="HZ20" i="23"/>
  <c r="HY20" i="23"/>
  <c r="HX20" i="23"/>
  <c r="HW20" i="23"/>
  <c r="HV20" i="23"/>
  <c r="HU20" i="23"/>
  <c r="HT20" i="23"/>
  <c r="HS20" i="23"/>
  <c r="HR20" i="23"/>
  <c r="HQ20" i="23"/>
  <c r="HP20" i="23"/>
  <c r="HO20" i="23"/>
  <c r="HN20" i="23"/>
  <c r="HM20" i="23"/>
  <c r="HL20" i="23"/>
  <c r="HK20" i="23"/>
  <c r="HJ20" i="23"/>
  <c r="HI20" i="23"/>
  <c r="HH20" i="23"/>
  <c r="HG20" i="23"/>
  <c r="HF20" i="23"/>
  <c r="HE20" i="23"/>
  <c r="HD20" i="23"/>
  <c r="HC20" i="23"/>
  <c r="HB20" i="23"/>
  <c r="HA20" i="23"/>
  <c r="GZ20" i="23"/>
  <c r="GY20" i="23"/>
  <c r="GX20" i="23"/>
  <c r="GW20" i="23"/>
  <c r="GV20" i="23"/>
  <c r="GU20" i="23"/>
  <c r="GT20" i="23"/>
  <c r="GS20" i="23"/>
  <c r="GR20" i="23"/>
  <c r="GQ20" i="23"/>
  <c r="GP20" i="23"/>
  <c r="GO20" i="23"/>
  <c r="GN20" i="23"/>
  <c r="GM20" i="23"/>
  <c r="GL20" i="23"/>
  <c r="GK20" i="23"/>
  <c r="GJ20" i="23"/>
  <c r="GI20" i="23"/>
  <c r="GH20" i="23"/>
  <c r="GG20" i="23"/>
  <c r="GF20" i="23"/>
  <c r="GE20" i="23"/>
  <c r="GD20" i="23"/>
  <c r="GC20" i="23"/>
  <c r="GB20" i="23"/>
  <c r="GA20" i="23"/>
  <c r="FZ20" i="23"/>
  <c r="FY20" i="23"/>
  <c r="FX20" i="23"/>
  <c r="FW20" i="23"/>
  <c r="FV20" i="23"/>
  <c r="FU20" i="23"/>
  <c r="FT20" i="23"/>
  <c r="FS20" i="23"/>
  <c r="FR20" i="23"/>
  <c r="FQ20" i="23"/>
  <c r="FP20" i="23"/>
  <c r="FO20" i="23"/>
  <c r="FN20" i="23"/>
  <c r="FM20" i="23"/>
  <c r="FL20" i="23"/>
  <c r="FK20" i="23"/>
  <c r="FJ20" i="23"/>
  <c r="FI20" i="23"/>
  <c r="FH20" i="23"/>
  <c r="FG20" i="23"/>
  <c r="FF20" i="23"/>
  <c r="FE20" i="23"/>
  <c r="FD20" i="23"/>
  <c r="FC20" i="23"/>
  <c r="FB20" i="23"/>
  <c r="FA20" i="23"/>
  <c r="EZ20" i="23"/>
  <c r="EY20" i="23"/>
  <c r="EX20" i="23"/>
  <c r="EW20" i="23"/>
  <c r="EV20" i="23"/>
  <c r="EU20" i="23"/>
  <c r="ET20" i="23"/>
  <c r="ES20" i="23"/>
  <c r="ER20" i="23"/>
  <c r="EQ20" i="23"/>
  <c r="EP20" i="23"/>
  <c r="EO20" i="23"/>
  <c r="EN20" i="23"/>
  <c r="EM20" i="23"/>
  <c r="EL20" i="23"/>
  <c r="EK20" i="23"/>
  <c r="EJ20" i="23"/>
  <c r="EI20" i="23"/>
  <c r="EH20" i="23"/>
  <c r="EG20" i="23"/>
  <c r="EF20" i="23"/>
  <c r="EE20" i="23"/>
  <c r="ED20" i="23"/>
  <c r="EC20" i="23"/>
  <c r="EB20" i="23"/>
  <c r="EA20" i="23"/>
  <c r="DZ20" i="23"/>
  <c r="DY20" i="23"/>
  <c r="DX20" i="23"/>
  <c r="DW20" i="23"/>
  <c r="DV20" i="23"/>
  <c r="DU20" i="23"/>
  <c r="DT20" i="23"/>
  <c r="DS20" i="23"/>
  <c r="DR20" i="23"/>
  <c r="DQ20" i="23"/>
  <c r="DP20" i="23"/>
  <c r="DO20" i="23"/>
  <c r="DN20" i="23"/>
  <c r="DM20" i="23"/>
  <c r="DL20" i="23"/>
  <c r="DK20" i="23"/>
  <c r="DJ20" i="23"/>
  <c r="DI20" i="23"/>
  <c r="DH20" i="23"/>
  <c r="DG20" i="23"/>
  <c r="DF20" i="23"/>
  <c r="DE20" i="23"/>
  <c r="DD20" i="23"/>
  <c r="DC20" i="23"/>
  <c r="DB20" i="23"/>
  <c r="DA20" i="23"/>
  <c r="CZ20" i="23"/>
  <c r="CY20" i="23"/>
  <c r="CX20" i="23"/>
  <c r="CW20" i="23"/>
  <c r="CV20" i="23"/>
  <c r="CU20" i="23"/>
  <c r="CT20" i="23"/>
  <c r="CS20" i="23"/>
  <c r="CR20" i="23"/>
  <c r="CQ20" i="23"/>
  <c r="CP20" i="23"/>
  <c r="CO20" i="23"/>
  <c r="CN20" i="23"/>
  <c r="CM20" i="23"/>
  <c r="CL20" i="23"/>
  <c r="CK20" i="23"/>
  <c r="CJ20" i="23"/>
  <c r="CI20" i="23"/>
  <c r="CH20" i="23"/>
  <c r="CG20" i="23"/>
  <c r="CF20" i="23"/>
  <c r="CE20" i="23"/>
  <c r="CD20" i="23"/>
  <c r="CC20" i="23"/>
  <c r="CB20" i="23"/>
  <c r="CA20" i="23"/>
  <c r="BZ20" i="23"/>
  <c r="BY20" i="23"/>
  <c r="BX20" i="23"/>
  <c r="BW20" i="23"/>
  <c r="BV20" i="23"/>
  <c r="BU20" i="23"/>
  <c r="BT20" i="23"/>
  <c r="BS20" i="23"/>
  <c r="BR20" i="23"/>
  <c r="BQ20" i="23"/>
  <c r="BP20" i="23"/>
  <c r="BO20" i="23"/>
  <c r="BN20" i="23"/>
  <c r="BM20" i="23"/>
  <c r="BL20" i="23"/>
  <c r="BK20" i="23"/>
  <c r="BJ20" i="23"/>
  <c r="BI20" i="23"/>
  <c r="BH20" i="23"/>
  <c r="BG20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UD19" i="23"/>
  <c r="UC19" i="23"/>
  <c r="UB19" i="23"/>
  <c r="UA19" i="23"/>
  <c r="TZ19" i="23"/>
  <c r="TY19" i="23"/>
  <c r="TX19" i="23"/>
  <c r="TW19" i="23"/>
  <c r="TV19" i="23"/>
  <c r="TU19" i="23"/>
  <c r="TT19" i="23"/>
  <c r="TS19" i="23"/>
  <c r="TR19" i="23"/>
  <c r="TQ19" i="23"/>
  <c r="TP19" i="23"/>
  <c r="TO19" i="23"/>
  <c r="TN19" i="23"/>
  <c r="TM19" i="23"/>
  <c r="TL19" i="23"/>
  <c r="TK19" i="23"/>
  <c r="TJ19" i="23"/>
  <c r="TI19" i="23"/>
  <c r="TH19" i="23"/>
  <c r="TG19" i="23"/>
  <c r="TF19" i="23"/>
  <c r="TE19" i="23"/>
  <c r="TD19" i="23"/>
  <c r="TC19" i="23"/>
  <c r="TB19" i="23"/>
  <c r="TA19" i="23"/>
  <c r="SZ19" i="23"/>
  <c r="SY19" i="23"/>
  <c r="SX19" i="23"/>
  <c r="SW19" i="23"/>
  <c r="SV19" i="23"/>
  <c r="SU19" i="23"/>
  <c r="ST19" i="23"/>
  <c r="SS19" i="23"/>
  <c r="SR19" i="23"/>
  <c r="SQ19" i="23"/>
  <c r="SP19" i="23"/>
  <c r="SO19" i="23"/>
  <c r="SN19" i="23"/>
  <c r="SM19" i="23"/>
  <c r="SL19" i="23"/>
  <c r="SK19" i="23"/>
  <c r="SJ19" i="23"/>
  <c r="SI19" i="23"/>
  <c r="SH19" i="23"/>
  <c r="SG19" i="23"/>
  <c r="SF19" i="23"/>
  <c r="SE19" i="23"/>
  <c r="SD19" i="23"/>
  <c r="SC19" i="23"/>
  <c r="SB19" i="23"/>
  <c r="SA19" i="23"/>
  <c r="RZ19" i="23"/>
  <c r="RY19" i="23"/>
  <c r="RX19" i="23"/>
  <c r="RW19" i="23"/>
  <c r="RV19" i="23"/>
  <c r="RU19" i="23"/>
  <c r="RT19" i="23"/>
  <c r="RS19" i="23"/>
  <c r="RR19" i="23"/>
  <c r="RQ19" i="23"/>
  <c r="RP19" i="23"/>
  <c r="RO19" i="23"/>
  <c r="RN19" i="23"/>
  <c r="RM19" i="23"/>
  <c r="RL19" i="23"/>
  <c r="RK19" i="23"/>
  <c r="RJ19" i="23"/>
  <c r="RI19" i="23"/>
  <c r="RH19" i="23"/>
  <c r="RG19" i="23"/>
  <c r="RF19" i="23"/>
  <c r="RE19" i="23"/>
  <c r="RD19" i="23"/>
  <c r="RC19" i="23"/>
  <c r="RB19" i="23"/>
  <c r="RA19" i="23"/>
  <c r="QZ19" i="23"/>
  <c r="QY19" i="23"/>
  <c r="QX19" i="23"/>
  <c r="QW19" i="23"/>
  <c r="QV19" i="23"/>
  <c r="QU19" i="23"/>
  <c r="QT19" i="23"/>
  <c r="QS19" i="23"/>
  <c r="QR19" i="23"/>
  <c r="QQ19" i="23"/>
  <c r="QP19" i="23"/>
  <c r="QO19" i="23"/>
  <c r="QN19" i="23"/>
  <c r="QM19" i="23"/>
  <c r="QL19" i="23"/>
  <c r="QK19" i="23"/>
  <c r="QJ19" i="23"/>
  <c r="QI19" i="23"/>
  <c r="QH19" i="23"/>
  <c r="QG19" i="23"/>
  <c r="QF19" i="23"/>
  <c r="QE19" i="23"/>
  <c r="QD19" i="23"/>
  <c r="QC19" i="23"/>
  <c r="QB19" i="23"/>
  <c r="QA19" i="23"/>
  <c r="PZ19" i="23"/>
  <c r="PY19" i="23"/>
  <c r="PX19" i="23"/>
  <c r="PW19" i="23"/>
  <c r="PV19" i="23"/>
  <c r="PU19" i="23"/>
  <c r="PT19" i="23"/>
  <c r="PS19" i="23"/>
  <c r="PR19" i="23"/>
  <c r="PQ19" i="23"/>
  <c r="PP19" i="23"/>
  <c r="PO19" i="23"/>
  <c r="PN19" i="23"/>
  <c r="PM19" i="23"/>
  <c r="PL19" i="23"/>
  <c r="PK19" i="23"/>
  <c r="PJ19" i="23"/>
  <c r="PI19" i="23"/>
  <c r="PH19" i="23"/>
  <c r="PG19" i="23"/>
  <c r="PF19" i="23"/>
  <c r="PE19" i="23"/>
  <c r="PD19" i="23"/>
  <c r="PC19" i="23"/>
  <c r="PB19" i="23"/>
  <c r="PA19" i="23"/>
  <c r="OZ19" i="23"/>
  <c r="OY19" i="23"/>
  <c r="OX19" i="23"/>
  <c r="OW19" i="23"/>
  <c r="OV19" i="23"/>
  <c r="OU19" i="23"/>
  <c r="OT19" i="23"/>
  <c r="OS19" i="23"/>
  <c r="OR19" i="23"/>
  <c r="OQ19" i="23"/>
  <c r="OP19" i="23"/>
  <c r="OO19" i="23"/>
  <c r="ON19" i="23"/>
  <c r="OM19" i="23"/>
  <c r="OL19" i="23"/>
  <c r="OK19" i="23"/>
  <c r="OJ19" i="23"/>
  <c r="OI19" i="23"/>
  <c r="OH19" i="23"/>
  <c r="OG19" i="23"/>
  <c r="OF19" i="23"/>
  <c r="OE19" i="23"/>
  <c r="OD19" i="23"/>
  <c r="OC19" i="23"/>
  <c r="OB19" i="23"/>
  <c r="OA19" i="23"/>
  <c r="NZ19" i="23"/>
  <c r="NY19" i="23"/>
  <c r="NX19" i="23"/>
  <c r="NW19" i="23"/>
  <c r="NV19" i="23"/>
  <c r="NU19" i="23"/>
  <c r="NT19" i="23"/>
  <c r="NS19" i="23"/>
  <c r="NR19" i="23"/>
  <c r="NQ19" i="23"/>
  <c r="NP19" i="23"/>
  <c r="NO19" i="23"/>
  <c r="NN19" i="23"/>
  <c r="NM19" i="23"/>
  <c r="NL19" i="23"/>
  <c r="NK19" i="23"/>
  <c r="NJ19" i="23"/>
  <c r="NI19" i="23"/>
  <c r="NH19" i="23"/>
  <c r="NG19" i="23"/>
  <c r="NF19" i="23"/>
  <c r="NE19" i="23"/>
  <c r="ND19" i="23"/>
  <c r="NC19" i="23"/>
  <c r="NB19" i="23"/>
  <c r="NA19" i="23"/>
  <c r="MZ19" i="23"/>
  <c r="MY19" i="23"/>
  <c r="MX19" i="23"/>
  <c r="MW19" i="23"/>
  <c r="MV19" i="23"/>
  <c r="MU19" i="23"/>
  <c r="MT19" i="23"/>
  <c r="MS19" i="23"/>
  <c r="MR19" i="23"/>
  <c r="MQ19" i="23"/>
  <c r="MP19" i="23"/>
  <c r="MO19" i="23"/>
  <c r="MN19" i="23"/>
  <c r="MM19" i="23"/>
  <c r="ML19" i="23"/>
  <c r="MK19" i="23"/>
  <c r="MJ19" i="23"/>
  <c r="MI19" i="23"/>
  <c r="MH19" i="23"/>
  <c r="MG19" i="23"/>
  <c r="MF19" i="23"/>
  <c r="ME19" i="23"/>
  <c r="MD19" i="23"/>
  <c r="MC19" i="23"/>
  <c r="MB19" i="23"/>
  <c r="MA19" i="23"/>
  <c r="LZ19" i="23"/>
  <c r="LY19" i="23"/>
  <c r="LX19" i="23"/>
  <c r="LW19" i="23"/>
  <c r="LV19" i="23"/>
  <c r="LU19" i="23"/>
  <c r="LT19" i="23"/>
  <c r="LS19" i="23"/>
  <c r="LR19" i="23"/>
  <c r="LQ19" i="23"/>
  <c r="LP19" i="23"/>
  <c r="LO19" i="23"/>
  <c r="LN19" i="23"/>
  <c r="LM19" i="23"/>
  <c r="LL19" i="23"/>
  <c r="LK19" i="23"/>
  <c r="LJ19" i="23"/>
  <c r="LI19" i="23"/>
  <c r="LH19" i="23"/>
  <c r="LG19" i="23"/>
  <c r="LF19" i="23"/>
  <c r="LE19" i="23"/>
  <c r="LD19" i="23"/>
  <c r="LC19" i="23"/>
  <c r="LB19" i="23"/>
  <c r="LA19" i="23"/>
  <c r="KZ19" i="23"/>
  <c r="KY19" i="23"/>
  <c r="KX19" i="23"/>
  <c r="KW19" i="23"/>
  <c r="KV19" i="23"/>
  <c r="KU19" i="23"/>
  <c r="KT19" i="23"/>
  <c r="KS19" i="23"/>
  <c r="KR19" i="23"/>
  <c r="KQ19" i="23"/>
  <c r="KP19" i="23"/>
  <c r="KO19" i="23"/>
  <c r="KN19" i="23"/>
  <c r="KM19" i="23"/>
  <c r="KL19" i="23"/>
  <c r="KK19" i="23"/>
  <c r="KJ19" i="23"/>
  <c r="KI19" i="23"/>
  <c r="KH19" i="23"/>
  <c r="KG19" i="23"/>
  <c r="KF19" i="23"/>
  <c r="KE19" i="23"/>
  <c r="KD19" i="23"/>
  <c r="KC19" i="23"/>
  <c r="KB19" i="23"/>
  <c r="KA19" i="23"/>
  <c r="JZ19" i="23"/>
  <c r="JY19" i="23"/>
  <c r="JX19" i="23"/>
  <c r="JW19" i="23"/>
  <c r="JV19" i="23"/>
  <c r="JU19" i="23"/>
  <c r="JT19" i="23"/>
  <c r="JS19" i="23"/>
  <c r="JR19" i="23"/>
  <c r="JQ19" i="23"/>
  <c r="JP19" i="23"/>
  <c r="JO19" i="23"/>
  <c r="JN19" i="23"/>
  <c r="JM19" i="23"/>
  <c r="JL19" i="23"/>
  <c r="JK19" i="23"/>
  <c r="JJ19" i="23"/>
  <c r="JI19" i="23"/>
  <c r="JH19" i="23"/>
  <c r="JG19" i="23"/>
  <c r="JF19" i="23"/>
  <c r="JE19" i="23"/>
  <c r="JD19" i="23"/>
  <c r="JC19" i="23"/>
  <c r="JB19" i="23"/>
  <c r="JA19" i="23"/>
  <c r="IZ19" i="23"/>
  <c r="IY19" i="23"/>
  <c r="IX19" i="23"/>
  <c r="IW19" i="23"/>
  <c r="IV19" i="23"/>
  <c r="IU19" i="23"/>
  <c r="IT19" i="23"/>
  <c r="IS19" i="23"/>
  <c r="IR19" i="23"/>
  <c r="IQ19" i="23"/>
  <c r="IP19" i="23"/>
  <c r="IO19" i="23"/>
  <c r="IN19" i="23"/>
  <c r="IM19" i="23"/>
  <c r="IL19" i="23"/>
  <c r="IK19" i="23"/>
  <c r="IJ19" i="23"/>
  <c r="II19" i="23"/>
  <c r="IH19" i="23"/>
  <c r="IG19" i="23"/>
  <c r="IF19" i="23"/>
  <c r="IE19" i="23"/>
  <c r="ID19" i="23"/>
  <c r="IC19" i="23"/>
  <c r="IB19" i="23"/>
  <c r="IA19" i="23"/>
  <c r="HZ19" i="23"/>
  <c r="HY19" i="23"/>
  <c r="HX19" i="23"/>
  <c r="HW19" i="23"/>
  <c r="HV19" i="23"/>
  <c r="HU19" i="23"/>
  <c r="HT19" i="23"/>
  <c r="HS19" i="23"/>
  <c r="HR19" i="23"/>
  <c r="HQ19" i="23"/>
  <c r="HP19" i="23"/>
  <c r="HO19" i="23"/>
  <c r="HN19" i="23"/>
  <c r="HM19" i="23"/>
  <c r="HL19" i="23"/>
  <c r="HK19" i="23"/>
  <c r="HJ19" i="23"/>
  <c r="HI19" i="23"/>
  <c r="HH19" i="23"/>
  <c r="HG19" i="23"/>
  <c r="HF19" i="23"/>
  <c r="HE19" i="23"/>
  <c r="HD19" i="23"/>
  <c r="HC19" i="23"/>
  <c r="HB19" i="23"/>
  <c r="HA19" i="23"/>
  <c r="GZ19" i="23"/>
  <c r="GY19" i="23"/>
  <c r="GX19" i="23"/>
  <c r="GW19" i="23"/>
  <c r="GV19" i="23"/>
  <c r="GU19" i="23"/>
  <c r="GT19" i="23"/>
  <c r="GS19" i="23"/>
  <c r="GR19" i="23"/>
  <c r="GQ19" i="23"/>
  <c r="GP19" i="23"/>
  <c r="GO19" i="23"/>
  <c r="GN19" i="23"/>
  <c r="GM19" i="23"/>
  <c r="GL19" i="23"/>
  <c r="GK19" i="23"/>
  <c r="GJ19" i="23"/>
  <c r="GI19" i="23"/>
  <c r="GH19" i="23"/>
  <c r="GG19" i="23"/>
  <c r="GF19" i="23"/>
  <c r="GE19" i="23"/>
  <c r="GD19" i="23"/>
  <c r="GC19" i="23"/>
  <c r="GB19" i="23"/>
  <c r="GA19" i="23"/>
  <c r="FZ19" i="23"/>
  <c r="FY19" i="23"/>
  <c r="FX19" i="23"/>
  <c r="FW19" i="23"/>
  <c r="FV19" i="23"/>
  <c r="FU19" i="23"/>
  <c r="FT19" i="23"/>
  <c r="FS19" i="23"/>
  <c r="FR19" i="23"/>
  <c r="FQ19" i="23"/>
  <c r="FP19" i="23"/>
  <c r="FO19" i="23"/>
  <c r="FN19" i="23"/>
  <c r="FM19" i="23"/>
  <c r="FL19" i="23"/>
  <c r="FK19" i="23"/>
  <c r="FJ19" i="23"/>
  <c r="FI19" i="23"/>
  <c r="FH19" i="23"/>
  <c r="FG19" i="23"/>
  <c r="FF19" i="23"/>
  <c r="FE19" i="23"/>
  <c r="FD19" i="23"/>
  <c r="FC19" i="23"/>
  <c r="FB19" i="23"/>
  <c r="FA19" i="23"/>
  <c r="EZ19" i="23"/>
  <c r="EY19" i="23"/>
  <c r="EX19" i="23"/>
  <c r="EW19" i="23"/>
  <c r="EV19" i="23"/>
  <c r="EU19" i="23"/>
  <c r="ET19" i="23"/>
  <c r="ES19" i="23"/>
  <c r="ER19" i="23"/>
  <c r="EQ19" i="23"/>
  <c r="EP19" i="23"/>
  <c r="EO19" i="23"/>
  <c r="EN19" i="23"/>
  <c r="EM19" i="23"/>
  <c r="EL19" i="23"/>
  <c r="EK19" i="23"/>
  <c r="EJ19" i="23"/>
  <c r="EI19" i="23"/>
  <c r="EH19" i="23"/>
  <c r="EG19" i="23"/>
  <c r="EF19" i="23"/>
  <c r="EE19" i="23"/>
  <c r="ED19" i="23"/>
  <c r="EC19" i="23"/>
  <c r="EB19" i="23"/>
  <c r="EA19" i="23"/>
  <c r="DZ19" i="23"/>
  <c r="DY19" i="23"/>
  <c r="DX19" i="23"/>
  <c r="DW19" i="23"/>
  <c r="DV19" i="23"/>
  <c r="DU19" i="23"/>
  <c r="DT19" i="23"/>
  <c r="DS19" i="23"/>
  <c r="DR19" i="23"/>
  <c r="DQ19" i="23"/>
  <c r="DP19" i="23"/>
  <c r="DO19" i="23"/>
  <c r="DN19" i="23"/>
  <c r="DM19" i="23"/>
  <c r="DL19" i="23"/>
  <c r="DK19" i="23"/>
  <c r="DJ19" i="23"/>
  <c r="DI19" i="23"/>
  <c r="DH19" i="23"/>
  <c r="DG19" i="23"/>
  <c r="DF19" i="23"/>
  <c r="DE19" i="23"/>
  <c r="DD19" i="23"/>
  <c r="DC19" i="23"/>
  <c r="DB19" i="23"/>
  <c r="DA19" i="23"/>
  <c r="CZ19" i="23"/>
  <c r="CY19" i="23"/>
  <c r="CX19" i="23"/>
  <c r="CW19" i="23"/>
  <c r="CV19" i="23"/>
  <c r="CU19" i="23"/>
  <c r="CT19" i="23"/>
  <c r="CS19" i="23"/>
  <c r="CR19" i="23"/>
  <c r="CQ19" i="23"/>
  <c r="CP19" i="23"/>
  <c r="CO19" i="23"/>
  <c r="CN19" i="23"/>
  <c r="CM19" i="23"/>
  <c r="CL19" i="23"/>
  <c r="CK19" i="23"/>
  <c r="CJ19" i="23"/>
  <c r="CI19" i="23"/>
  <c r="CH19" i="23"/>
  <c r="CG19" i="23"/>
  <c r="CF19" i="23"/>
  <c r="CE19" i="23"/>
  <c r="CD19" i="23"/>
  <c r="CC19" i="23"/>
  <c r="CB19" i="23"/>
  <c r="CA19" i="23"/>
  <c r="BZ19" i="23"/>
  <c r="BY19" i="23"/>
  <c r="BX19" i="23"/>
  <c r="BW19" i="23"/>
  <c r="BV19" i="23"/>
  <c r="BU19" i="23"/>
  <c r="BT19" i="23"/>
  <c r="BS19" i="23"/>
  <c r="BR19" i="23"/>
  <c r="BQ19" i="23"/>
  <c r="BP19" i="23"/>
  <c r="BO19" i="23"/>
  <c r="BN19" i="23"/>
  <c r="BM19" i="23"/>
  <c r="BL19" i="23"/>
  <c r="BK19" i="23"/>
  <c r="BJ19" i="23"/>
  <c r="BI19" i="23"/>
  <c r="BH19" i="23"/>
  <c r="BG19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UD18" i="23"/>
  <c r="UC18" i="23"/>
  <c r="UB18" i="23"/>
  <c r="UA18" i="23"/>
  <c r="TZ18" i="23"/>
  <c r="TY18" i="23"/>
  <c r="TX18" i="23"/>
  <c r="TW18" i="23"/>
  <c r="TV18" i="23"/>
  <c r="TU18" i="23"/>
  <c r="TT18" i="23"/>
  <c r="TS18" i="23"/>
  <c r="TR18" i="23"/>
  <c r="TQ18" i="23"/>
  <c r="TP18" i="23"/>
  <c r="TO18" i="23"/>
  <c r="TN18" i="23"/>
  <c r="TM18" i="23"/>
  <c r="TL18" i="23"/>
  <c r="TK18" i="23"/>
  <c r="TJ18" i="23"/>
  <c r="TI18" i="23"/>
  <c r="TH18" i="23"/>
  <c r="TG18" i="23"/>
  <c r="TF18" i="23"/>
  <c r="TE18" i="23"/>
  <c r="TD18" i="23"/>
  <c r="TC18" i="23"/>
  <c r="TB18" i="23"/>
  <c r="TA18" i="23"/>
  <c r="SZ18" i="23"/>
  <c r="SY18" i="23"/>
  <c r="SX18" i="23"/>
  <c r="SW18" i="23"/>
  <c r="SV18" i="23"/>
  <c r="SU18" i="23"/>
  <c r="ST18" i="23"/>
  <c r="SS18" i="23"/>
  <c r="SR18" i="23"/>
  <c r="SQ18" i="23"/>
  <c r="SP18" i="23"/>
  <c r="SO18" i="23"/>
  <c r="SN18" i="23"/>
  <c r="SM18" i="23"/>
  <c r="SL18" i="23"/>
  <c r="SK18" i="23"/>
  <c r="SJ18" i="23"/>
  <c r="SI18" i="23"/>
  <c r="SH18" i="23"/>
  <c r="SG18" i="23"/>
  <c r="SF18" i="23"/>
  <c r="SE18" i="23"/>
  <c r="SD18" i="23"/>
  <c r="SC18" i="23"/>
  <c r="SB18" i="23"/>
  <c r="SA18" i="23"/>
  <c r="RZ18" i="23"/>
  <c r="RY18" i="23"/>
  <c r="RX18" i="23"/>
  <c r="RW18" i="23"/>
  <c r="RV18" i="23"/>
  <c r="RU18" i="23"/>
  <c r="RT18" i="23"/>
  <c r="RS18" i="23"/>
  <c r="RR18" i="23"/>
  <c r="RQ18" i="23"/>
  <c r="RP18" i="23"/>
  <c r="RO18" i="23"/>
  <c r="RN18" i="23"/>
  <c r="RM18" i="23"/>
  <c r="RL18" i="23"/>
  <c r="RK18" i="23"/>
  <c r="RJ18" i="23"/>
  <c r="RI18" i="23"/>
  <c r="RH18" i="23"/>
  <c r="RG18" i="23"/>
  <c r="RF18" i="23"/>
  <c r="RE18" i="23"/>
  <c r="RD18" i="23"/>
  <c r="RC18" i="23"/>
  <c r="RB18" i="23"/>
  <c r="RA18" i="23"/>
  <c r="QZ18" i="23"/>
  <c r="QY18" i="23"/>
  <c r="QX18" i="23"/>
  <c r="QW18" i="23"/>
  <c r="QV18" i="23"/>
  <c r="QU18" i="23"/>
  <c r="QT18" i="23"/>
  <c r="QS18" i="23"/>
  <c r="QR18" i="23"/>
  <c r="QQ18" i="23"/>
  <c r="QP18" i="23"/>
  <c r="QO18" i="23"/>
  <c r="QN18" i="23"/>
  <c r="QM18" i="23"/>
  <c r="QL18" i="23"/>
  <c r="QK18" i="23"/>
  <c r="QJ18" i="23"/>
  <c r="QI18" i="23"/>
  <c r="QH18" i="23"/>
  <c r="QG18" i="23"/>
  <c r="QF18" i="23"/>
  <c r="QE18" i="23"/>
  <c r="QD18" i="23"/>
  <c r="QC18" i="23"/>
  <c r="QB18" i="23"/>
  <c r="QA18" i="23"/>
  <c r="PZ18" i="23"/>
  <c r="PY18" i="23"/>
  <c r="PX18" i="23"/>
  <c r="PW18" i="23"/>
  <c r="PV18" i="23"/>
  <c r="PU18" i="23"/>
  <c r="PT18" i="23"/>
  <c r="PS18" i="23"/>
  <c r="PR18" i="23"/>
  <c r="PQ18" i="23"/>
  <c r="PP18" i="23"/>
  <c r="PO18" i="23"/>
  <c r="PN18" i="23"/>
  <c r="PM18" i="23"/>
  <c r="PL18" i="23"/>
  <c r="PK18" i="23"/>
  <c r="PJ18" i="23"/>
  <c r="PI18" i="23"/>
  <c r="PH18" i="23"/>
  <c r="PG18" i="23"/>
  <c r="PF18" i="23"/>
  <c r="PE18" i="23"/>
  <c r="PD18" i="23"/>
  <c r="PC18" i="23"/>
  <c r="PB18" i="23"/>
  <c r="PA18" i="23"/>
  <c r="OZ18" i="23"/>
  <c r="OY18" i="23"/>
  <c r="OX18" i="23"/>
  <c r="OW18" i="23"/>
  <c r="OV18" i="23"/>
  <c r="OU18" i="23"/>
  <c r="OT18" i="23"/>
  <c r="OS18" i="23"/>
  <c r="OR18" i="23"/>
  <c r="OQ18" i="23"/>
  <c r="OP18" i="23"/>
  <c r="OO18" i="23"/>
  <c r="ON18" i="23"/>
  <c r="OM18" i="23"/>
  <c r="OL18" i="23"/>
  <c r="OK18" i="23"/>
  <c r="OJ18" i="23"/>
  <c r="OI18" i="23"/>
  <c r="OH18" i="23"/>
  <c r="OG18" i="23"/>
  <c r="OF18" i="23"/>
  <c r="OE18" i="23"/>
  <c r="OD18" i="23"/>
  <c r="OC18" i="23"/>
  <c r="OB18" i="23"/>
  <c r="OA18" i="23"/>
  <c r="NZ18" i="23"/>
  <c r="NY18" i="23"/>
  <c r="NX18" i="23"/>
  <c r="NW18" i="23"/>
  <c r="NV18" i="23"/>
  <c r="NU18" i="23"/>
  <c r="NT18" i="23"/>
  <c r="NS18" i="23"/>
  <c r="NR18" i="23"/>
  <c r="NQ18" i="23"/>
  <c r="NP18" i="23"/>
  <c r="NO18" i="23"/>
  <c r="NN18" i="23"/>
  <c r="NM18" i="23"/>
  <c r="NL18" i="23"/>
  <c r="NK18" i="23"/>
  <c r="NJ18" i="23"/>
  <c r="NI18" i="23"/>
  <c r="NH18" i="23"/>
  <c r="NG18" i="23"/>
  <c r="NF18" i="23"/>
  <c r="NE18" i="23"/>
  <c r="ND18" i="23"/>
  <c r="NC18" i="23"/>
  <c r="NB18" i="23"/>
  <c r="NA18" i="23"/>
  <c r="MZ18" i="23"/>
  <c r="MY18" i="23"/>
  <c r="MX18" i="23"/>
  <c r="MW18" i="23"/>
  <c r="MV18" i="23"/>
  <c r="MU18" i="23"/>
  <c r="MT18" i="23"/>
  <c r="MS18" i="23"/>
  <c r="MR18" i="23"/>
  <c r="MQ18" i="23"/>
  <c r="MP18" i="23"/>
  <c r="MO18" i="23"/>
  <c r="MN18" i="23"/>
  <c r="MM18" i="23"/>
  <c r="ML18" i="23"/>
  <c r="MK18" i="23"/>
  <c r="MJ18" i="23"/>
  <c r="MI18" i="23"/>
  <c r="MH18" i="23"/>
  <c r="MG18" i="23"/>
  <c r="MF18" i="23"/>
  <c r="ME18" i="23"/>
  <c r="MD18" i="23"/>
  <c r="MC18" i="23"/>
  <c r="MB18" i="23"/>
  <c r="MA18" i="23"/>
  <c r="LZ18" i="23"/>
  <c r="LY18" i="23"/>
  <c r="LX18" i="23"/>
  <c r="LW18" i="23"/>
  <c r="LV18" i="23"/>
  <c r="LU18" i="23"/>
  <c r="LT18" i="23"/>
  <c r="LS18" i="23"/>
  <c r="LR18" i="23"/>
  <c r="LQ18" i="23"/>
  <c r="LP18" i="23"/>
  <c r="LO18" i="23"/>
  <c r="LN18" i="23"/>
  <c r="LM18" i="23"/>
  <c r="LL18" i="23"/>
  <c r="LK18" i="23"/>
  <c r="LJ18" i="23"/>
  <c r="LI18" i="23"/>
  <c r="LH18" i="23"/>
  <c r="LG18" i="23"/>
  <c r="LF18" i="23"/>
  <c r="LE18" i="23"/>
  <c r="LD18" i="23"/>
  <c r="LC18" i="23"/>
  <c r="LB18" i="23"/>
  <c r="LA18" i="23"/>
  <c r="KZ18" i="23"/>
  <c r="KY18" i="23"/>
  <c r="KX18" i="23"/>
  <c r="KW18" i="23"/>
  <c r="KV18" i="23"/>
  <c r="KU18" i="23"/>
  <c r="KT18" i="23"/>
  <c r="KS18" i="23"/>
  <c r="KR18" i="23"/>
  <c r="KQ18" i="23"/>
  <c r="KP18" i="23"/>
  <c r="KO18" i="23"/>
  <c r="KN18" i="23"/>
  <c r="KM18" i="23"/>
  <c r="KL18" i="23"/>
  <c r="KK18" i="23"/>
  <c r="KJ18" i="23"/>
  <c r="KI18" i="23"/>
  <c r="KH18" i="23"/>
  <c r="KG18" i="23"/>
  <c r="KF18" i="23"/>
  <c r="KE18" i="23"/>
  <c r="KD18" i="23"/>
  <c r="KC18" i="23"/>
  <c r="KB18" i="23"/>
  <c r="KA18" i="23"/>
  <c r="JZ18" i="23"/>
  <c r="JY18" i="23"/>
  <c r="JX18" i="23"/>
  <c r="JW18" i="23"/>
  <c r="JV18" i="23"/>
  <c r="JU18" i="23"/>
  <c r="JT18" i="23"/>
  <c r="JS18" i="23"/>
  <c r="JR18" i="23"/>
  <c r="JQ18" i="23"/>
  <c r="JP18" i="23"/>
  <c r="JO18" i="23"/>
  <c r="JN18" i="23"/>
  <c r="JM18" i="23"/>
  <c r="JL18" i="23"/>
  <c r="JK18" i="23"/>
  <c r="JJ18" i="23"/>
  <c r="JI18" i="23"/>
  <c r="JH18" i="23"/>
  <c r="JG18" i="23"/>
  <c r="JF18" i="23"/>
  <c r="JE18" i="23"/>
  <c r="JD18" i="23"/>
  <c r="JC18" i="23"/>
  <c r="JB18" i="23"/>
  <c r="JA18" i="23"/>
  <c r="IZ18" i="23"/>
  <c r="IY18" i="23"/>
  <c r="IX18" i="23"/>
  <c r="IW18" i="23"/>
  <c r="IV18" i="23"/>
  <c r="IU18" i="23"/>
  <c r="IT18" i="23"/>
  <c r="IS18" i="23"/>
  <c r="IR18" i="23"/>
  <c r="IQ18" i="23"/>
  <c r="IP18" i="23"/>
  <c r="IO18" i="23"/>
  <c r="IN18" i="23"/>
  <c r="IM18" i="23"/>
  <c r="IL18" i="23"/>
  <c r="IK18" i="23"/>
  <c r="IJ18" i="23"/>
  <c r="II18" i="23"/>
  <c r="IH18" i="23"/>
  <c r="IG18" i="23"/>
  <c r="IF18" i="23"/>
  <c r="IE18" i="23"/>
  <c r="ID18" i="23"/>
  <c r="IC18" i="23"/>
  <c r="IB18" i="23"/>
  <c r="IA18" i="23"/>
  <c r="HZ18" i="23"/>
  <c r="HY18" i="23"/>
  <c r="HX18" i="23"/>
  <c r="HW18" i="23"/>
  <c r="HV18" i="23"/>
  <c r="HU18" i="23"/>
  <c r="HT18" i="23"/>
  <c r="HS18" i="23"/>
  <c r="HR18" i="23"/>
  <c r="HQ18" i="23"/>
  <c r="HP18" i="23"/>
  <c r="HO18" i="23"/>
  <c r="HN18" i="23"/>
  <c r="HM18" i="23"/>
  <c r="HL18" i="23"/>
  <c r="HK18" i="23"/>
  <c r="HJ18" i="23"/>
  <c r="HI18" i="23"/>
  <c r="HH18" i="23"/>
  <c r="HG18" i="23"/>
  <c r="HF18" i="23"/>
  <c r="HE18" i="23"/>
  <c r="HD18" i="23"/>
  <c r="HC18" i="23"/>
  <c r="HB18" i="23"/>
  <c r="HA18" i="23"/>
  <c r="GZ18" i="23"/>
  <c r="GY18" i="23"/>
  <c r="GX18" i="23"/>
  <c r="GW18" i="23"/>
  <c r="GV18" i="23"/>
  <c r="GU18" i="23"/>
  <c r="GT18" i="23"/>
  <c r="GS18" i="23"/>
  <c r="GR18" i="23"/>
  <c r="GQ18" i="23"/>
  <c r="GP18" i="23"/>
  <c r="GO18" i="23"/>
  <c r="GN18" i="23"/>
  <c r="GM18" i="23"/>
  <c r="GL18" i="23"/>
  <c r="GK18" i="23"/>
  <c r="GJ18" i="23"/>
  <c r="GI18" i="23"/>
  <c r="GH18" i="23"/>
  <c r="GG18" i="23"/>
  <c r="GF18" i="23"/>
  <c r="GE18" i="23"/>
  <c r="GD18" i="23"/>
  <c r="GC18" i="23"/>
  <c r="GB18" i="23"/>
  <c r="GA18" i="23"/>
  <c r="FZ18" i="23"/>
  <c r="FY18" i="23"/>
  <c r="FX18" i="23"/>
  <c r="FW18" i="23"/>
  <c r="FV18" i="23"/>
  <c r="FU18" i="23"/>
  <c r="FT18" i="23"/>
  <c r="FS18" i="23"/>
  <c r="FR18" i="23"/>
  <c r="FQ18" i="23"/>
  <c r="FP18" i="23"/>
  <c r="FO18" i="23"/>
  <c r="FN18" i="23"/>
  <c r="FM18" i="23"/>
  <c r="FL18" i="23"/>
  <c r="FK18" i="23"/>
  <c r="FJ18" i="23"/>
  <c r="FI18" i="23"/>
  <c r="FH18" i="23"/>
  <c r="FG18" i="23"/>
  <c r="FF18" i="23"/>
  <c r="FE18" i="23"/>
  <c r="FD18" i="23"/>
  <c r="FC18" i="23"/>
  <c r="FB18" i="23"/>
  <c r="FA18" i="23"/>
  <c r="EZ18" i="23"/>
  <c r="EY18" i="23"/>
  <c r="EX18" i="23"/>
  <c r="EW18" i="23"/>
  <c r="EV18" i="23"/>
  <c r="EU18" i="23"/>
  <c r="ET18" i="23"/>
  <c r="ES18" i="23"/>
  <c r="ER18" i="23"/>
  <c r="EQ18" i="23"/>
  <c r="EP18" i="23"/>
  <c r="EO18" i="23"/>
  <c r="EN18" i="23"/>
  <c r="EM18" i="23"/>
  <c r="EL18" i="23"/>
  <c r="EK18" i="23"/>
  <c r="EJ18" i="23"/>
  <c r="EI18" i="23"/>
  <c r="EH18" i="23"/>
  <c r="EG18" i="23"/>
  <c r="EF18" i="23"/>
  <c r="EE18" i="23"/>
  <c r="ED18" i="23"/>
  <c r="EC18" i="23"/>
  <c r="EB18" i="23"/>
  <c r="EA18" i="23"/>
  <c r="DZ18" i="23"/>
  <c r="DY18" i="23"/>
  <c r="DX18" i="23"/>
  <c r="DW18" i="23"/>
  <c r="DV18" i="23"/>
  <c r="DU18" i="23"/>
  <c r="DT18" i="23"/>
  <c r="DS18" i="23"/>
  <c r="DR18" i="23"/>
  <c r="DQ18" i="23"/>
  <c r="DP18" i="23"/>
  <c r="DO18" i="23"/>
  <c r="DN18" i="23"/>
  <c r="DM18" i="23"/>
  <c r="DL18" i="23"/>
  <c r="DK18" i="23"/>
  <c r="DJ18" i="23"/>
  <c r="DI18" i="23"/>
  <c r="DH18" i="23"/>
  <c r="DG18" i="23"/>
  <c r="DF18" i="23"/>
  <c r="DE18" i="23"/>
  <c r="DD18" i="23"/>
  <c r="DC18" i="23"/>
  <c r="DB18" i="23"/>
  <c r="DA18" i="23"/>
  <c r="CZ18" i="23"/>
  <c r="CY18" i="23"/>
  <c r="CX18" i="23"/>
  <c r="CW18" i="23"/>
  <c r="CV18" i="23"/>
  <c r="CU18" i="23"/>
  <c r="CT18" i="23"/>
  <c r="CS18" i="23"/>
  <c r="CR18" i="23"/>
  <c r="CQ18" i="23"/>
  <c r="CP18" i="23"/>
  <c r="CO18" i="23"/>
  <c r="CN18" i="23"/>
  <c r="CM18" i="23"/>
  <c r="CL18" i="23"/>
  <c r="CK18" i="23"/>
  <c r="CJ18" i="23"/>
  <c r="CI18" i="23"/>
  <c r="CH18" i="23"/>
  <c r="CG18" i="23"/>
  <c r="CF18" i="23"/>
  <c r="CE18" i="23"/>
  <c r="CD18" i="23"/>
  <c r="CC18" i="23"/>
  <c r="CB18" i="23"/>
  <c r="CA18" i="23"/>
  <c r="BZ18" i="23"/>
  <c r="BY18" i="23"/>
  <c r="BX18" i="23"/>
  <c r="BW18" i="23"/>
  <c r="BV18" i="23"/>
  <c r="BU18" i="23"/>
  <c r="BT18" i="23"/>
  <c r="BS18" i="23"/>
  <c r="BR18" i="23"/>
  <c r="BQ18" i="23"/>
  <c r="BP18" i="23"/>
  <c r="BO18" i="23"/>
  <c r="BN18" i="23"/>
  <c r="BM18" i="23"/>
  <c r="BL18" i="23"/>
  <c r="BK18" i="23"/>
  <c r="BJ18" i="23"/>
  <c r="BI18" i="23"/>
  <c r="BH18" i="23"/>
  <c r="BG18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UD17" i="23"/>
  <c r="UC17" i="23"/>
  <c r="UB17" i="23"/>
  <c r="UA17" i="23"/>
  <c r="TZ17" i="23"/>
  <c r="TY17" i="23"/>
  <c r="TX17" i="23"/>
  <c r="TW17" i="23"/>
  <c r="TV17" i="23"/>
  <c r="TU17" i="23"/>
  <c r="TT17" i="23"/>
  <c r="TS17" i="23"/>
  <c r="TR17" i="23"/>
  <c r="TQ17" i="23"/>
  <c r="TP17" i="23"/>
  <c r="TO17" i="23"/>
  <c r="TN17" i="23"/>
  <c r="TM17" i="23"/>
  <c r="TL17" i="23"/>
  <c r="TK17" i="23"/>
  <c r="TJ17" i="23"/>
  <c r="TI17" i="23"/>
  <c r="TH17" i="23"/>
  <c r="TG17" i="23"/>
  <c r="TF17" i="23"/>
  <c r="TE17" i="23"/>
  <c r="TD17" i="23"/>
  <c r="TC17" i="23"/>
  <c r="TB17" i="23"/>
  <c r="TA17" i="23"/>
  <c r="SZ17" i="23"/>
  <c r="SY17" i="23"/>
  <c r="SX17" i="23"/>
  <c r="SW17" i="23"/>
  <c r="SV17" i="23"/>
  <c r="SU17" i="23"/>
  <c r="ST17" i="23"/>
  <c r="SS17" i="23"/>
  <c r="SR17" i="23"/>
  <c r="SQ17" i="23"/>
  <c r="SP17" i="23"/>
  <c r="SO17" i="23"/>
  <c r="SN17" i="23"/>
  <c r="SM17" i="23"/>
  <c r="SL17" i="23"/>
  <c r="SK17" i="23"/>
  <c r="SJ17" i="23"/>
  <c r="SI17" i="23"/>
  <c r="SH17" i="23"/>
  <c r="SG17" i="23"/>
  <c r="SF17" i="23"/>
  <c r="SE17" i="23"/>
  <c r="SD17" i="23"/>
  <c r="SC17" i="23"/>
  <c r="SB17" i="23"/>
  <c r="SA17" i="23"/>
  <c r="RZ17" i="23"/>
  <c r="RY17" i="23"/>
  <c r="RX17" i="23"/>
  <c r="RW17" i="23"/>
  <c r="RV17" i="23"/>
  <c r="RU17" i="23"/>
  <c r="RT17" i="23"/>
  <c r="RS17" i="23"/>
  <c r="RR17" i="23"/>
  <c r="RQ17" i="23"/>
  <c r="RP17" i="23"/>
  <c r="RO17" i="23"/>
  <c r="RN17" i="23"/>
  <c r="RM17" i="23"/>
  <c r="RL17" i="23"/>
  <c r="RK17" i="23"/>
  <c r="RJ17" i="23"/>
  <c r="RI17" i="23"/>
  <c r="RH17" i="23"/>
  <c r="RG17" i="23"/>
  <c r="RF17" i="23"/>
  <c r="RE17" i="23"/>
  <c r="RD17" i="23"/>
  <c r="RC17" i="23"/>
  <c r="RB17" i="23"/>
  <c r="RA17" i="23"/>
  <c r="QZ17" i="23"/>
  <c r="QY17" i="23"/>
  <c r="QX17" i="23"/>
  <c r="QW17" i="23"/>
  <c r="QV17" i="23"/>
  <c r="QU17" i="23"/>
  <c r="QT17" i="23"/>
  <c r="QS17" i="23"/>
  <c r="QR17" i="23"/>
  <c r="QQ17" i="23"/>
  <c r="QP17" i="23"/>
  <c r="QO17" i="23"/>
  <c r="QN17" i="23"/>
  <c r="QM17" i="23"/>
  <c r="QL17" i="23"/>
  <c r="QK17" i="23"/>
  <c r="QJ17" i="23"/>
  <c r="QI17" i="23"/>
  <c r="QH17" i="23"/>
  <c r="QG17" i="23"/>
  <c r="QF17" i="23"/>
  <c r="QE17" i="23"/>
  <c r="QD17" i="23"/>
  <c r="QC17" i="23"/>
  <c r="QB17" i="23"/>
  <c r="QA17" i="23"/>
  <c r="PZ17" i="23"/>
  <c r="PY17" i="23"/>
  <c r="PX17" i="23"/>
  <c r="PW17" i="23"/>
  <c r="PV17" i="23"/>
  <c r="PU17" i="23"/>
  <c r="PT17" i="23"/>
  <c r="PS17" i="23"/>
  <c r="PR17" i="23"/>
  <c r="PQ17" i="23"/>
  <c r="PP17" i="23"/>
  <c r="PO17" i="23"/>
  <c r="PN17" i="23"/>
  <c r="PM17" i="23"/>
  <c r="PL17" i="23"/>
  <c r="PK17" i="23"/>
  <c r="PJ17" i="23"/>
  <c r="PI17" i="23"/>
  <c r="PH17" i="23"/>
  <c r="PG17" i="23"/>
  <c r="PF17" i="23"/>
  <c r="PE17" i="23"/>
  <c r="PD17" i="23"/>
  <c r="PC17" i="23"/>
  <c r="PB17" i="23"/>
  <c r="PA17" i="23"/>
  <c r="OZ17" i="23"/>
  <c r="OY17" i="23"/>
  <c r="OX17" i="23"/>
  <c r="OW17" i="23"/>
  <c r="OV17" i="23"/>
  <c r="OU17" i="23"/>
  <c r="OT17" i="23"/>
  <c r="OS17" i="23"/>
  <c r="OR17" i="23"/>
  <c r="OQ17" i="23"/>
  <c r="OP17" i="23"/>
  <c r="OO17" i="23"/>
  <c r="ON17" i="23"/>
  <c r="OM17" i="23"/>
  <c r="OL17" i="23"/>
  <c r="OK17" i="23"/>
  <c r="OJ17" i="23"/>
  <c r="OI17" i="23"/>
  <c r="OH17" i="23"/>
  <c r="OG17" i="23"/>
  <c r="OF17" i="23"/>
  <c r="OE17" i="23"/>
  <c r="OD17" i="23"/>
  <c r="OC17" i="23"/>
  <c r="OB17" i="23"/>
  <c r="OA17" i="23"/>
  <c r="NZ17" i="23"/>
  <c r="NY17" i="23"/>
  <c r="NX17" i="23"/>
  <c r="NW17" i="23"/>
  <c r="NV17" i="23"/>
  <c r="NU17" i="23"/>
  <c r="NT17" i="23"/>
  <c r="NS17" i="23"/>
  <c r="NR17" i="23"/>
  <c r="NQ17" i="23"/>
  <c r="NP17" i="23"/>
  <c r="NO17" i="23"/>
  <c r="NN17" i="23"/>
  <c r="NM17" i="23"/>
  <c r="NL17" i="23"/>
  <c r="NK17" i="23"/>
  <c r="NJ17" i="23"/>
  <c r="NI17" i="23"/>
  <c r="NH17" i="23"/>
  <c r="NG17" i="23"/>
  <c r="NF17" i="23"/>
  <c r="NE17" i="23"/>
  <c r="ND17" i="23"/>
  <c r="NC17" i="23"/>
  <c r="NB17" i="23"/>
  <c r="NA17" i="23"/>
  <c r="MZ17" i="23"/>
  <c r="MY17" i="23"/>
  <c r="MX17" i="23"/>
  <c r="MW17" i="23"/>
  <c r="MV17" i="23"/>
  <c r="MU17" i="23"/>
  <c r="MT17" i="23"/>
  <c r="MS17" i="23"/>
  <c r="MR17" i="23"/>
  <c r="MQ17" i="23"/>
  <c r="MP17" i="23"/>
  <c r="MO17" i="23"/>
  <c r="MN17" i="23"/>
  <c r="MM17" i="23"/>
  <c r="ML17" i="23"/>
  <c r="MK17" i="23"/>
  <c r="MJ17" i="23"/>
  <c r="MI17" i="23"/>
  <c r="MH17" i="23"/>
  <c r="MG17" i="23"/>
  <c r="MF17" i="23"/>
  <c r="ME17" i="23"/>
  <c r="MD17" i="23"/>
  <c r="MC17" i="23"/>
  <c r="MB17" i="23"/>
  <c r="MA17" i="23"/>
  <c r="LZ17" i="23"/>
  <c r="LY17" i="23"/>
  <c r="LX17" i="23"/>
  <c r="LW17" i="23"/>
  <c r="LV17" i="23"/>
  <c r="LU17" i="23"/>
  <c r="LT17" i="23"/>
  <c r="LS17" i="23"/>
  <c r="LR17" i="23"/>
  <c r="LQ17" i="23"/>
  <c r="LP17" i="23"/>
  <c r="LO17" i="23"/>
  <c r="LN17" i="23"/>
  <c r="LM17" i="23"/>
  <c r="LL17" i="23"/>
  <c r="LK17" i="23"/>
  <c r="LJ17" i="23"/>
  <c r="LI17" i="23"/>
  <c r="LH17" i="23"/>
  <c r="LG17" i="23"/>
  <c r="LF17" i="23"/>
  <c r="LE17" i="23"/>
  <c r="LD17" i="23"/>
  <c r="LC17" i="23"/>
  <c r="LB17" i="23"/>
  <c r="LA17" i="23"/>
  <c r="KZ17" i="23"/>
  <c r="KY17" i="23"/>
  <c r="KX17" i="23"/>
  <c r="KW17" i="23"/>
  <c r="KV17" i="23"/>
  <c r="KU17" i="23"/>
  <c r="KT17" i="23"/>
  <c r="KS17" i="23"/>
  <c r="KR17" i="23"/>
  <c r="KQ17" i="23"/>
  <c r="KP17" i="23"/>
  <c r="KO17" i="23"/>
  <c r="KN17" i="23"/>
  <c r="KM17" i="23"/>
  <c r="KL17" i="23"/>
  <c r="KK17" i="23"/>
  <c r="KJ17" i="23"/>
  <c r="KI17" i="23"/>
  <c r="KH17" i="23"/>
  <c r="KG17" i="23"/>
  <c r="KF17" i="23"/>
  <c r="KE17" i="23"/>
  <c r="KD17" i="23"/>
  <c r="KC17" i="23"/>
  <c r="KB17" i="23"/>
  <c r="KA17" i="23"/>
  <c r="JZ17" i="23"/>
  <c r="JY17" i="23"/>
  <c r="JX17" i="23"/>
  <c r="JW17" i="23"/>
  <c r="JV17" i="23"/>
  <c r="JU17" i="23"/>
  <c r="JT17" i="23"/>
  <c r="JS17" i="23"/>
  <c r="JR17" i="23"/>
  <c r="JQ17" i="23"/>
  <c r="JP17" i="23"/>
  <c r="JO17" i="23"/>
  <c r="JN17" i="23"/>
  <c r="JM17" i="23"/>
  <c r="JL17" i="23"/>
  <c r="JK17" i="23"/>
  <c r="JJ17" i="23"/>
  <c r="JI17" i="23"/>
  <c r="JH17" i="23"/>
  <c r="JG17" i="23"/>
  <c r="JF17" i="23"/>
  <c r="JE17" i="23"/>
  <c r="JD17" i="23"/>
  <c r="JC17" i="23"/>
  <c r="JB17" i="23"/>
  <c r="JA17" i="23"/>
  <c r="IZ17" i="23"/>
  <c r="IY17" i="23"/>
  <c r="IX17" i="23"/>
  <c r="IW17" i="23"/>
  <c r="IV17" i="23"/>
  <c r="IU17" i="23"/>
  <c r="IT17" i="23"/>
  <c r="IS17" i="23"/>
  <c r="IR17" i="23"/>
  <c r="IQ17" i="23"/>
  <c r="IP17" i="23"/>
  <c r="IO17" i="23"/>
  <c r="IN17" i="23"/>
  <c r="IM17" i="23"/>
  <c r="IL17" i="23"/>
  <c r="IK17" i="23"/>
  <c r="IJ17" i="23"/>
  <c r="II17" i="23"/>
  <c r="IH17" i="23"/>
  <c r="IG17" i="23"/>
  <c r="IF17" i="23"/>
  <c r="IE17" i="23"/>
  <c r="ID17" i="23"/>
  <c r="IC17" i="23"/>
  <c r="IB17" i="23"/>
  <c r="IA17" i="23"/>
  <c r="HZ17" i="23"/>
  <c r="HY17" i="23"/>
  <c r="HX17" i="23"/>
  <c r="HW17" i="23"/>
  <c r="HV17" i="23"/>
  <c r="HU17" i="23"/>
  <c r="HT17" i="23"/>
  <c r="HS17" i="23"/>
  <c r="HR17" i="23"/>
  <c r="HQ17" i="23"/>
  <c r="HP17" i="23"/>
  <c r="HO17" i="23"/>
  <c r="HN17" i="23"/>
  <c r="HM17" i="23"/>
  <c r="HL17" i="23"/>
  <c r="HK17" i="23"/>
  <c r="HJ17" i="23"/>
  <c r="HI17" i="23"/>
  <c r="HH17" i="23"/>
  <c r="HG17" i="23"/>
  <c r="HF17" i="23"/>
  <c r="HE17" i="23"/>
  <c r="HD17" i="23"/>
  <c r="HC17" i="23"/>
  <c r="HB17" i="23"/>
  <c r="HA17" i="23"/>
  <c r="GZ17" i="23"/>
  <c r="GY17" i="23"/>
  <c r="GX17" i="23"/>
  <c r="GW17" i="23"/>
  <c r="GV17" i="23"/>
  <c r="GU17" i="23"/>
  <c r="GT17" i="23"/>
  <c r="GS17" i="23"/>
  <c r="GR17" i="23"/>
  <c r="GQ17" i="23"/>
  <c r="GP17" i="23"/>
  <c r="GO17" i="23"/>
  <c r="GN17" i="23"/>
  <c r="GM17" i="23"/>
  <c r="GL17" i="23"/>
  <c r="GK17" i="23"/>
  <c r="GJ17" i="23"/>
  <c r="GI17" i="23"/>
  <c r="GH17" i="23"/>
  <c r="GG17" i="23"/>
  <c r="GF17" i="23"/>
  <c r="GE17" i="23"/>
  <c r="GD17" i="23"/>
  <c r="GC17" i="23"/>
  <c r="GB17" i="23"/>
  <c r="GA17" i="23"/>
  <c r="FZ17" i="23"/>
  <c r="FY17" i="23"/>
  <c r="FX17" i="23"/>
  <c r="FW17" i="23"/>
  <c r="FV17" i="23"/>
  <c r="FU17" i="23"/>
  <c r="FT17" i="23"/>
  <c r="FS17" i="23"/>
  <c r="FR17" i="23"/>
  <c r="FQ17" i="23"/>
  <c r="FP17" i="23"/>
  <c r="FO17" i="23"/>
  <c r="FN17" i="23"/>
  <c r="FM17" i="23"/>
  <c r="FL17" i="23"/>
  <c r="FK17" i="23"/>
  <c r="FJ17" i="23"/>
  <c r="FI17" i="23"/>
  <c r="FH17" i="23"/>
  <c r="FG17" i="23"/>
  <c r="FF17" i="23"/>
  <c r="FE17" i="23"/>
  <c r="FD17" i="23"/>
  <c r="FC17" i="23"/>
  <c r="FB17" i="23"/>
  <c r="FA17" i="23"/>
  <c r="EZ17" i="23"/>
  <c r="EY17" i="23"/>
  <c r="EX17" i="23"/>
  <c r="EW17" i="23"/>
  <c r="EV17" i="23"/>
  <c r="EU17" i="23"/>
  <c r="ET17" i="23"/>
  <c r="ES17" i="23"/>
  <c r="ER17" i="23"/>
  <c r="EQ17" i="23"/>
  <c r="EP17" i="23"/>
  <c r="EO17" i="23"/>
  <c r="EN17" i="23"/>
  <c r="EM17" i="23"/>
  <c r="EL17" i="23"/>
  <c r="EK17" i="23"/>
  <c r="EJ17" i="23"/>
  <c r="EI17" i="23"/>
  <c r="EH17" i="23"/>
  <c r="EG17" i="23"/>
  <c r="EF17" i="23"/>
  <c r="EE17" i="23"/>
  <c r="ED17" i="23"/>
  <c r="EC17" i="23"/>
  <c r="EB17" i="23"/>
  <c r="EA17" i="23"/>
  <c r="DZ17" i="23"/>
  <c r="DY17" i="23"/>
  <c r="DX17" i="23"/>
  <c r="DW17" i="23"/>
  <c r="DV17" i="23"/>
  <c r="DU17" i="23"/>
  <c r="DT17" i="23"/>
  <c r="DS17" i="23"/>
  <c r="DR17" i="23"/>
  <c r="DQ17" i="23"/>
  <c r="DP17" i="23"/>
  <c r="DO17" i="23"/>
  <c r="DN17" i="23"/>
  <c r="DM17" i="23"/>
  <c r="DL17" i="23"/>
  <c r="DK17" i="23"/>
  <c r="DJ17" i="23"/>
  <c r="DI17" i="23"/>
  <c r="DH17" i="23"/>
  <c r="DG17" i="23"/>
  <c r="DF17" i="23"/>
  <c r="DE17" i="23"/>
  <c r="DD17" i="23"/>
  <c r="DC17" i="23"/>
  <c r="DB17" i="23"/>
  <c r="DA17" i="23"/>
  <c r="CZ17" i="23"/>
  <c r="CY17" i="23"/>
  <c r="CX17" i="23"/>
  <c r="CW17" i="23"/>
  <c r="CV17" i="23"/>
  <c r="CU17" i="23"/>
  <c r="CT17" i="23"/>
  <c r="CS17" i="23"/>
  <c r="CR17" i="23"/>
  <c r="CQ17" i="23"/>
  <c r="CP17" i="23"/>
  <c r="CO17" i="23"/>
  <c r="CN17" i="23"/>
  <c r="CM17" i="23"/>
  <c r="CL17" i="23"/>
  <c r="CK17" i="23"/>
  <c r="CJ17" i="23"/>
  <c r="CI17" i="23"/>
  <c r="CH17" i="23"/>
  <c r="CG17" i="23"/>
  <c r="CF17" i="23"/>
  <c r="CE17" i="23"/>
  <c r="CD17" i="23"/>
  <c r="CC17" i="23"/>
  <c r="CB17" i="23"/>
  <c r="CA17" i="23"/>
  <c r="BZ17" i="23"/>
  <c r="BY17" i="23"/>
  <c r="BX17" i="23"/>
  <c r="BW17" i="23"/>
  <c r="BV17" i="23"/>
  <c r="BU17" i="23"/>
  <c r="BT17" i="23"/>
  <c r="BS17" i="23"/>
  <c r="BR17" i="23"/>
  <c r="BQ17" i="23"/>
  <c r="BP17" i="23"/>
  <c r="BO17" i="23"/>
  <c r="BN17" i="23"/>
  <c r="BM17" i="23"/>
  <c r="BL17" i="23"/>
  <c r="BK17" i="23"/>
  <c r="BJ17" i="23"/>
  <c r="BI17" i="23"/>
  <c r="BH17" i="23"/>
  <c r="BG17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UD16" i="23"/>
  <c r="UC16" i="23"/>
  <c r="UB16" i="23"/>
  <c r="UA16" i="23"/>
  <c r="TZ16" i="23"/>
  <c r="TY16" i="23"/>
  <c r="TX16" i="23"/>
  <c r="TW16" i="23"/>
  <c r="TV16" i="23"/>
  <c r="TU16" i="23"/>
  <c r="TT16" i="23"/>
  <c r="TS16" i="23"/>
  <c r="TR16" i="23"/>
  <c r="TQ16" i="23"/>
  <c r="TP16" i="23"/>
  <c r="TO16" i="23"/>
  <c r="TN16" i="23"/>
  <c r="TM16" i="23"/>
  <c r="TL16" i="23"/>
  <c r="TK16" i="23"/>
  <c r="TJ16" i="23"/>
  <c r="TI16" i="23"/>
  <c r="TH16" i="23"/>
  <c r="TG16" i="23"/>
  <c r="TF16" i="23"/>
  <c r="TE16" i="23"/>
  <c r="TD16" i="23"/>
  <c r="TC16" i="23"/>
  <c r="TB16" i="23"/>
  <c r="TA16" i="23"/>
  <c r="SZ16" i="23"/>
  <c r="SY16" i="23"/>
  <c r="SX16" i="23"/>
  <c r="SW16" i="23"/>
  <c r="SV16" i="23"/>
  <c r="SU16" i="23"/>
  <c r="ST16" i="23"/>
  <c r="SS16" i="23"/>
  <c r="SR16" i="23"/>
  <c r="SQ16" i="23"/>
  <c r="SP16" i="23"/>
  <c r="SO16" i="23"/>
  <c r="SN16" i="23"/>
  <c r="SM16" i="23"/>
  <c r="SL16" i="23"/>
  <c r="SK16" i="23"/>
  <c r="SJ16" i="23"/>
  <c r="SI16" i="23"/>
  <c r="SH16" i="23"/>
  <c r="SG16" i="23"/>
  <c r="SF16" i="23"/>
  <c r="SE16" i="23"/>
  <c r="SD16" i="23"/>
  <c r="SC16" i="23"/>
  <c r="SB16" i="23"/>
  <c r="SA16" i="23"/>
  <c r="RZ16" i="23"/>
  <c r="RY16" i="23"/>
  <c r="RX16" i="23"/>
  <c r="RW16" i="23"/>
  <c r="RV16" i="23"/>
  <c r="RU16" i="23"/>
  <c r="RT16" i="23"/>
  <c r="RS16" i="23"/>
  <c r="RR16" i="23"/>
  <c r="RQ16" i="23"/>
  <c r="RP16" i="23"/>
  <c r="RO16" i="23"/>
  <c r="RN16" i="23"/>
  <c r="RM16" i="23"/>
  <c r="RL16" i="23"/>
  <c r="RK16" i="23"/>
  <c r="RJ16" i="23"/>
  <c r="RI16" i="23"/>
  <c r="RH16" i="23"/>
  <c r="RG16" i="23"/>
  <c r="RF16" i="23"/>
  <c r="RE16" i="23"/>
  <c r="RD16" i="23"/>
  <c r="RC16" i="23"/>
  <c r="RB16" i="23"/>
  <c r="RA16" i="23"/>
  <c r="QZ16" i="23"/>
  <c r="QY16" i="23"/>
  <c r="QX16" i="23"/>
  <c r="QW16" i="23"/>
  <c r="QV16" i="23"/>
  <c r="QU16" i="23"/>
  <c r="QT16" i="23"/>
  <c r="QS16" i="23"/>
  <c r="QR16" i="23"/>
  <c r="QQ16" i="23"/>
  <c r="QP16" i="23"/>
  <c r="QO16" i="23"/>
  <c r="QN16" i="23"/>
  <c r="QM16" i="23"/>
  <c r="QL16" i="23"/>
  <c r="QK16" i="23"/>
  <c r="QJ16" i="23"/>
  <c r="QI16" i="23"/>
  <c r="QH16" i="23"/>
  <c r="QG16" i="23"/>
  <c r="QF16" i="23"/>
  <c r="QE16" i="23"/>
  <c r="QD16" i="23"/>
  <c r="QC16" i="23"/>
  <c r="QB16" i="23"/>
  <c r="QA16" i="23"/>
  <c r="PZ16" i="23"/>
  <c r="PY16" i="23"/>
  <c r="PX16" i="23"/>
  <c r="PW16" i="23"/>
  <c r="PV16" i="23"/>
  <c r="PU16" i="23"/>
  <c r="PT16" i="23"/>
  <c r="PS16" i="23"/>
  <c r="PR16" i="23"/>
  <c r="PQ16" i="23"/>
  <c r="PP16" i="23"/>
  <c r="PO16" i="23"/>
  <c r="PN16" i="23"/>
  <c r="PM16" i="23"/>
  <c r="PL16" i="23"/>
  <c r="PK16" i="23"/>
  <c r="PJ16" i="23"/>
  <c r="PI16" i="23"/>
  <c r="PH16" i="23"/>
  <c r="PG16" i="23"/>
  <c r="PF16" i="23"/>
  <c r="PE16" i="23"/>
  <c r="PD16" i="23"/>
  <c r="PC16" i="23"/>
  <c r="PB16" i="23"/>
  <c r="PA16" i="23"/>
  <c r="OZ16" i="23"/>
  <c r="OY16" i="23"/>
  <c r="OX16" i="23"/>
  <c r="OW16" i="23"/>
  <c r="OV16" i="23"/>
  <c r="OU16" i="23"/>
  <c r="OT16" i="23"/>
  <c r="OS16" i="23"/>
  <c r="OR16" i="23"/>
  <c r="OQ16" i="23"/>
  <c r="OP16" i="23"/>
  <c r="OO16" i="23"/>
  <c r="ON16" i="23"/>
  <c r="OM16" i="23"/>
  <c r="OL16" i="23"/>
  <c r="OK16" i="23"/>
  <c r="OJ16" i="23"/>
  <c r="OI16" i="23"/>
  <c r="OH16" i="23"/>
  <c r="OG16" i="23"/>
  <c r="OF16" i="23"/>
  <c r="OE16" i="23"/>
  <c r="OD16" i="23"/>
  <c r="OC16" i="23"/>
  <c r="OB16" i="23"/>
  <c r="OA16" i="23"/>
  <c r="NZ16" i="23"/>
  <c r="NY16" i="23"/>
  <c r="NX16" i="23"/>
  <c r="NW16" i="23"/>
  <c r="NV16" i="23"/>
  <c r="NU16" i="23"/>
  <c r="NT16" i="23"/>
  <c r="NS16" i="23"/>
  <c r="NR16" i="23"/>
  <c r="NQ16" i="23"/>
  <c r="NP16" i="23"/>
  <c r="NO16" i="23"/>
  <c r="NN16" i="23"/>
  <c r="NM16" i="23"/>
  <c r="NL16" i="23"/>
  <c r="NK16" i="23"/>
  <c r="NJ16" i="23"/>
  <c r="NI16" i="23"/>
  <c r="NH16" i="23"/>
  <c r="NG16" i="23"/>
  <c r="NF16" i="23"/>
  <c r="NE16" i="23"/>
  <c r="ND16" i="23"/>
  <c r="NC16" i="23"/>
  <c r="NB16" i="23"/>
  <c r="NA16" i="23"/>
  <c r="MZ16" i="23"/>
  <c r="MY16" i="23"/>
  <c r="MX16" i="23"/>
  <c r="MW16" i="23"/>
  <c r="MV16" i="23"/>
  <c r="MU16" i="23"/>
  <c r="MT16" i="23"/>
  <c r="MS16" i="23"/>
  <c r="MR16" i="23"/>
  <c r="MQ16" i="23"/>
  <c r="MP16" i="23"/>
  <c r="MO16" i="23"/>
  <c r="MN16" i="23"/>
  <c r="MM16" i="23"/>
  <c r="ML16" i="23"/>
  <c r="MK16" i="23"/>
  <c r="MJ16" i="23"/>
  <c r="MI16" i="23"/>
  <c r="MH16" i="23"/>
  <c r="MG16" i="23"/>
  <c r="MF16" i="23"/>
  <c r="ME16" i="23"/>
  <c r="MD16" i="23"/>
  <c r="MC16" i="23"/>
  <c r="MB16" i="23"/>
  <c r="MA16" i="23"/>
  <c r="LZ16" i="23"/>
  <c r="LY16" i="23"/>
  <c r="LX16" i="23"/>
  <c r="LW16" i="23"/>
  <c r="LV16" i="23"/>
  <c r="LU16" i="23"/>
  <c r="LT16" i="23"/>
  <c r="LS16" i="23"/>
  <c r="LR16" i="23"/>
  <c r="LQ16" i="23"/>
  <c r="LP16" i="23"/>
  <c r="LO16" i="23"/>
  <c r="LN16" i="23"/>
  <c r="LM16" i="23"/>
  <c r="LL16" i="23"/>
  <c r="LK16" i="23"/>
  <c r="LJ16" i="23"/>
  <c r="LI16" i="23"/>
  <c r="LH16" i="23"/>
  <c r="LG16" i="23"/>
  <c r="LF16" i="23"/>
  <c r="LE16" i="23"/>
  <c r="LD16" i="23"/>
  <c r="LC16" i="23"/>
  <c r="LB16" i="23"/>
  <c r="LA16" i="23"/>
  <c r="KZ16" i="23"/>
  <c r="KY16" i="23"/>
  <c r="KX16" i="23"/>
  <c r="KW16" i="23"/>
  <c r="KV16" i="23"/>
  <c r="KU16" i="23"/>
  <c r="KT16" i="23"/>
  <c r="KS16" i="23"/>
  <c r="KR16" i="23"/>
  <c r="KQ16" i="23"/>
  <c r="KP16" i="23"/>
  <c r="KO16" i="23"/>
  <c r="KN16" i="23"/>
  <c r="KM16" i="23"/>
  <c r="KL16" i="23"/>
  <c r="KK16" i="23"/>
  <c r="KJ16" i="23"/>
  <c r="KI16" i="23"/>
  <c r="KH16" i="23"/>
  <c r="KG16" i="23"/>
  <c r="KF16" i="23"/>
  <c r="KE16" i="23"/>
  <c r="KD16" i="23"/>
  <c r="KC16" i="23"/>
  <c r="KB16" i="23"/>
  <c r="KA16" i="23"/>
  <c r="JZ16" i="23"/>
  <c r="JY16" i="23"/>
  <c r="JX16" i="23"/>
  <c r="JW16" i="23"/>
  <c r="JV16" i="23"/>
  <c r="JU16" i="23"/>
  <c r="JT16" i="23"/>
  <c r="JS16" i="23"/>
  <c r="JR16" i="23"/>
  <c r="JQ16" i="23"/>
  <c r="JP16" i="23"/>
  <c r="JO16" i="23"/>
  <c r="JN16" i="23"/>
  <c r="JM16" i="23"/>
  <c r="JL16" i="23"/>
  <c r="JK16" i="23"/>
  <c r="JJ16" i="23"/>
  <c r="JI16" i="23"/>
  <c r="JH16" i="23"/>
  <c r="JG16" i="23"/>
  <c r="JF16" i="23"/>
  <c r="JE16" i="23"/>
  <c r="JD16" i="23"/>
  <c r="JC16" i="23"/>
  <c r="JB16" i="23"/>
  <c r="JA16" i="23"/>
  <c r="IZ16" i="23"/>
  <c r="IY16" i="23"/>
  <c r="IX16" i="23"/>
  <c r="IW16" i="23"/>
  <c r="IV16" i="23"/>
  <c r="IU16" i="23"/>
  <c r="IT16" i="23"/>
  <c r="IS16" i="23"/>
  <c r="IR16" i="23"/>
  <c r="IQ16" i="23"/>
  <c r="IP16" i="23"/>
  <c r="IO16" i="23"/>
  <c r="IN16" i="23"/>
  <c r="IM16" i="23"/>
  <c r="IL16" i="23"/>
  <c r="IK16" i="23"/>
  <c r="IJ16" i="23"/>
  <c r="II16" i="23"/>
  <c r="IH16" i="23"/>
  <c r="IG16" i="23"/>
  <c r="IF16" i="23"/>
  <c r="IE16" i="23"/>
  <c r="ID16" i="23"/>
  <c r="IC16" i="23"/>
  <c r="IB16" i="23"/>
  <c r="IA16" i="23"/>
  <c r="HZ16" i="23"/>
  <c r="HY16" i="23"/>
  <c r="HX16" i="23"/>
  <c r="HW16" i="23"/>
  <c r="HV16" i="23"/>
  <c r="HU16" i="23"/>
  <c r="HT16" i="23"/>
  <c r="HS16" i="23"/>
  <c r="HR16" i="23"/>
  <c r="HQ16" i="23"/>
  <c r="HP16" i="23"/>
  <c r="HO16" i="23"/>
  <c r="HN16" i="23"/>
  <c r="HM16" i="23"/>
  <c r="HL16" i="23"/>
  <c r="HK16" i="23"/>
  <c r="HJ16" i="23"/>
  <c r="HI16" i="23"/>
  <c r="HH16" i="23"/>
  <c r="HG16" i="23"/>
  <c r="HF16" i="23"/>
  <c r="HE16" i="23"/>
  <c r="HD16" i="23"/>
  <c r="HC16" i="23"/>
  <c r="HB16" i="23"/>
  <c r="HA16" i="23"/>
  <c r="GZ16" i="23"/>
  <c r="GY16" i="23"/>
  <c r="GX16" i="23"/>
  <c r="GW16" i="23"/>
  <c r="GV16" i="23"/>
  <c r="GU16" i="23"/>
  <c r="GT16" i="23"/>
  <c r="GS16" i="23"/>
  <c r="GR16" i="23"/>
  <c r="GQ16" i="23"/>
  <c r="GP16" i="23"/>
  <c r="GO16" i="23"/>
  <c r="GN16" i="23"/>
  <c r="GM16" i="23"/>
  <c r="GL16" i="23"/>
  <c r="GK16" i="23"/>
  <c r="GJ16" i="23"/>
  <c r="GI16" i="23"/>
  <c r="GH16" i="23"/>
  <c r="GG16" i="23"/>
  <c r="GF16" i="23"/>
  <c r="GE16" i="23"/>
  <c r="GD16" i="23"/>
  <c r="GC16" i="23"/>
  <c r="GB16" i="23"/>
  <c r="GA16" i="23"/>
  <c r="FZ16" i="23"/>
  <c r="FY16" i="23"/>
  <c r="FX16" i="23"/>
  <c r="FW16" i="23"/>
  <c r="FV16" i="23"/>
  <c r="FU16" i="23"/>
  <c r="FT16" i="23"/>
  <c r="FS16" i="23"/>
  <c r="FR16" i="23"/>
  <c r="FQ16" i="23"/>
  <c r="FP16" i="23"/>
  <c r="FO16" i="23"/>
  <c r="FN16" i="23"/>
  <c r="FM16" i="23"/>
  <c r="FL16" i="23"/>
  <c r="FK16" i="23"/>
  <c r="FJ16" i="23"/>
  <c r="FI16" i="23"/>
  <c r="FH16" i="23"/>
  <c r="FG16" i="23"/>
  <c r="FF16" i="23"/>
  <c r="FE16" i="23"/>
  <c r="FD16" i="23"/>
  <c r="FC16" i="23"/>
  <c r="FB16" i="23"/>
  <c r="FA16" i="23"/>
  <c r="EZ16" i="23"/>
  <c r="EY16" i="23"/>
  <c r="EX16" i="23"/>
  <c r="EW16" i="23"/>
  <c r="EV16" i="23"/>
  <c r="EU16" i="23"/>
  <c r="ET16" i="23"/>
  <c r="ES16" i="23"/>
  <c r="ER16" i="23"/>
  <c r="EQ16" i="23"/>
  <c r="EP16" i="23"/>
  <c r="EO16" i="23"/>
  <c r="EN16" i="23"/>
  <c r="EM16" i="23"/>
  <c r="EL16" i="23"/>
  <c r="EK16" i="23"/>
  <c r="EJ16" i="23"/>
  <c r="EI16" i="23"/>
  <c r="EH16" i="23"/>
  <c r="EG16" i="23"/>
  <c r="EF16" i="23"/>
  <c r="EE16" i="23"/>
  <c r="ED16" i="23"/>
  <c r="EC16" i="23"/>
  <c r="EB16" i="23"/>
  <c r="EA16" i="23"/>
  <c r="DZ16" i="23"/>
  <c r="DY16" i="23"/>
  <c r="DX16" i="23"/>
  <c r="DW16" i="23"/>
  <c r="DV16" i="23"/>
  <c r="DU16" i="23"/>
  <c r="DT16" i="23"/>
  <c r="DS16" i="23"/>
  <c r="DR16" i="23"/>
  <c r="DQ16" i="23"/>
  <c r="DP16" i="23"/>
  <c r="DO16" i="23"/>
  <c r="DN16" i="23"/>
  <c r="DM16" i="23"/>
  <c r="DL16" i="23"/>
  <c r="DK16" i="23"/>
  <c r="DJ16" i="23"/>
  <c r="DI16" i="23"/>
  <c r="DH16" i="23"/>
  <c r="DG16" i="23"/>
  <c r="DF16" i="23"/>
  <c r="DE16" i="23"/>
  <c r="DD16" i="23"/>
  <c r="DC16" i="23"/>
  <c r="DB16" i="23"/>
  <c r="DA16" i="23"/>
  <c r="CZ16" i="23"/>
  <c r="CY16" i="23"/>
  <c r="CX16" i="23"/>
  <c r="CW16" i="23"/>
  <c r="CV16" i="23"/>
  <c r="CU16" i="23"/>
  <c r="CT16" i="23"/>
  <c r="CS16" i="23"/>
  <c r="CR16" i="23"/>
  <c r="CQ16" i="23"/>
  <c r="CP16" i="23"/>
  <c r="CO16" i="23"/>
  <c r="CN16" i="23"/>
  <c r="CM16" i="23"/>
  <c r="CL16" i="23"/>
  <c r="CK16" i="23"/>
  <c r="CJ16" i="23"/>
  <c r="CI16" i="23"/>
  <c r="CH16" i="23"/>
  <c r="CG16" i="23"/>
  <c r="CF16" i="23"/>
  <c r="CE16" i="23"/>
  <c r="CD16" i="23"/>
  <c r="CC16" i="23"/>
  <c r="CB16" i="23"/>
  <c r="CA16" i="23"/>
  <c r="BZ16" i="23"/>
  <c r="BY16" i="23"/>
  <c r="BX16" i="23"/>
  <c r="BW16" i="23"/>
  <c r="BV16" i="23"/>
  <c r="BU16" i="23"/>
  <c r="BT16" i="23"/>
  <c r="BS16" i="23"/>
  <c r="BR16" i="23"/>
  <c r="BQ16" i="23"/>
  <c r="BP16" i="23"/>
  <c r="BO16" i="23"/>
  <c r="BN16" i="23"/>
  <c r="BM16" i="23"/>
  <c r="BL16" i="23"/>
  <c r="BK16" i="23"/>
  <c r="BJ16" i="23"/>
  <c r="BI16" i="23"/>
  <c r="BH16" i="23"/>
  <c r="BG16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UD15" i="23"/>
  <c r="UC15" i="23"/>
  <c r="UB15" i="23"/>
  <c r="UA15" i="23"/>
  <c r="TZ15" i="23"/>
  <c r="TY15" i="23"/>
  <c r="TX15" i="23"/>
  <c r="TW15" i="23"/>
  <c r="TV15" i="23"/>
  <c r="TU15" i="23"/>
  <c r="TT15" i="23"/>
  <c r="TS15" i="23"/>
  <c r="TR15" i="23"/>
  <c r="TQ15" i="23"/>
  <c r="TP15" i="23"/>
  <c r="TO15" i="23"/>
  <c r="TN15" i="23"/>
  <c r="TM15" i="23"/>
  <c r="TL15" i="23"/>
  <c r="TK15" i="23"/>
  <c r="TJ15" i="23"/>
  <c r="TI15" i="23"/>
  <c r="TH15" i="23"/>
  <c r="TG15" i="23"/>
  <c r="TF15" i="23"/>
  <c r="TE15" i="23"/>
  <c r="TD15" i="23"/>
  <c r="TC15" i="23"/>
  <c r="TB15" i="23"/>
  <c r="TA15" i="23"/>
  <c r="SZ15" i="23"/>
  <c r="SY15" i="23"/>
  <c r="SX15" i="23"/>
  <c r="SW15" i="23"/>
  <c r="SV15" i="23"/>
  <c r="SU15" i="23"/>
  <c r="ST15" i="23"/>
  <c r="SS15" i="23"/>
  <c r="SR15" i="23"/>
  <c r="SQ15" i="23"/>
  <c r="SP15" i="23"/>
  <c r="SO15" i="23"/>
  <c r="SN15" i="23"/>
  <c r="SM15" i="23"/>
  <c r="SL15" i="23"/>
  <c r="SK15" i="23"/>
  <c r="SJ15" i="23"/>
  <c r="SI15" i="23"/>
  <c r="SH15" i="23"/>
  <c r="SG15" i="23"/>
  <c r="SF15" i="23"/>
  <c r="SE15" i="23"/>
  <c r="SD15" i="23"/>
  <c r="SC15" i="23"/>
  <c r="SB15" i="23"/>
  <c r="SA15" i="23"/>
  <c r="RZ15" i="23"/>
  <c r="RY15" i="23"/>
  <c r="RX15" i="23"/>
  <c r="RW15" i="23"/>
  <c r="RV15" i="23"/>
  <c r="RU15" i="23"/>
  <c r="RT15" i="23"/>
  <c r="RS15" i="23"/>
  <c r="RR15" i="23"/>
  <c r="RQ15" i="23"/>
  <c r="RP15" i="23"/>
  <c r="RO15" i="23"/>
  <c r="RN15" i="23"/>
  <c r="RM15" i="23"/>
  <c r="RL15" i="23"/>
  <c r="RK15" i="23"/>
  <c r="RJ15" i="23"/>
  <c r="RI15" i="23"/>
  <c r="RH15" i="23"/>
  <c r="RG15" i="23"/>
  <c r="RF15" i="23"/>
  <c r="RE15" i="23"/>
  <c r="RD15" i="23"/>
  <c r="RC15" i="23"/>
  <c r="RB15" i="23"/>
  <c r="RA15" i="23"/>
  <c r="QZ15" i="23"/>
  <c r="QY15" i="23"/>
  <c r="QX15" i="23"/>
  <c r="QW15" i="23"/>
  <c r="QV15" i="23"/>
  <c r="QU15" i="23"/>
  <c r="QT15" i="23"/>
  <c r="QS15" i="23"/>
  <c r="QR15" i="23"/>
  <c r="QQ15" i="23"/>
  <c r="QP15" i="23"/>
  <c r="QO15" i="23"/>
  <c r="QN15" i="23"/>
  <c r="QM15" i="23"/>
  <c r="QL15" i="23"/>
  <c r="QK15" i="23"/>
  <c r="QJ15" i="23"/>
  <c r="QI15" i="23"/>
  <c r="QH15" i="23"/>
  <c r="QG15" i="23"/>
  <c r="QF15" i="23"/>
  <c r="QE15" i="23"/>
  <c r="QD15" i="23"/>
  <c r="QC15" i="23"/>
  <c r="QB15" i="23"/>
  <c r="QA15" i="23"/>
  <c r="PZ15" i="23"/>
  <c r="PY15" i="23"/>
  <c r="PX15" i="23"/>
  <c r="PW15" i="23"/>
  <c r="PV15" i="23"/>
  <c r="PU15" i="23"/>
  <c r="PT15" i="23"/>
  <c r="PS15" i="23"/>
  <c r="PR15" i="23"/>
  <c r="PQ15" i="23"/>
  <c r="PP15" i="23"/>
  <c r="PO15" i="23"/>
  <c r="PN15" i="23"/>
  <c r="PM15" i="23"/>
  <c r="PL15" i="23"/>
  <c r="PK15" i="23"/>
  <c r="PJ15" i="23"/>
  <c r="PI15" i="23"/>
  <c r="PH15" i="23"/>
  <c r="PG15" i="23"/>
  <c r="PF15" i="23"/>
  <c r="PE15" i="23"/>
  <c r="PD15" i="23"/>
  <c r="PC15" i="23"/>
  <c r="PB15" i="23"/>
  <c r="PA15" i="23"/>
  <c r="OZ15" i="23"/>
  <c r="OY15" i="23"/>
  <c r="OX15" i="23"/>
  <c r="OW15" i="23"/>
  <c r="OV15" i="23"/>
  <c r="OU15" i="23"/>
  <c r="OT15" i="23"/>
  <c r="OS15" i="23"/>
  <c r="OR15" i="23"/>
  <c r="OQ15" i="23"/>
  <c r="OP15" i="23"/>
  <c r="OO15" i="23"/>
  <c r="ON15" i="23"/>
  <c r="OM15" i="23"/>
  <c r="OL15" i="23"/>
  <c r="OK15" i="23"/>
  <c r="OJ15" i="23"/>
  <c r="OI15" i="23"/>
  <c r="OH15" i="23"/>
  <c r="OG15" i="23"/>
  <c r="OF15" i="23"/>
  <c r="OE15" i="23"/>
  <c r="OD15" i="23"/>
  <c r="OC15" i="23"/>
  <c r="OB15" i="23"/>
  <c r="OA15" i="23"/>
  <c r="NZ15" i="23"/>
  <c r="NY15" i="23"/>
  <c r="NX15" i="23"/>
  <c r="NW15" i="23"/>
  <c r="NV15" i="23"/>
  <c r="NU15" i="23"/>
  <c r="NT15" i="23"/>
  <c r="NS15" i="23"/>
  <c r="NR15" i="23"/>
  <c r="NQ15" i="23"/>
  <c r="NP15" i="23"/>
  <c r="NO15" i="23"/>
  <c r="NN15" i="23"/>
  <c r="NM15" i="23"/>
  <c r="NL15" i="23"/>
  <c r="NK15" i="23"/>
  <c r="NJ15" i="23"/>
  <c r="NI15" i="23"/>
  <c r="NH15" i="23"/>
  <c r="NG15" i="23"/>
  <c r="NF15" i="23"/>
  <c r="NE15" i="23"/>
  <c r="ND15" i="23"/>
  <c r="NC15" i="23"/>
  <c r="NB15" i="23"/>
  <c r="NA15" i="23"/>
  <c r="MZ15" i="23"/>
  <c r="MY15" i="23"/>
  <c r="MX15" i="23"/>
  <c r="MW15" i="23"/>
  <c r="MV15" i="23"/>
  <c r="MU15" i="23"/>
  <c r="MT15" i="23"/>
  <c r="MS15" i="23"/>
  <c r="MR15" i="23"/>
  <c r="MQ15" i="23"/>
  <c r="MP15" i="23"/>
  <c r="MO15" i="23"/>
  <c r="MN15" i="23"/>
  <c r="MM15" i="23"/>
  <c r="ML15" i="23"/>
  <c r="MK15" i="23"/>
  <c r="MJ15" i="23"/>
  <c r="MI15" i="23"/>
  <c r="MH15" i="23"/>
  <c r="MG15" i="23"/>
  <c r="MF15" i="23"/>
  <c r="ME15" i="23"/>
  <c r="MD15" i="23"/>
  <c r="MC15" i="23"/>
  <c r="MB15" i="23"/>
  <c r="MA15" i="23"/>
  <c r="LZ15" i="23"/>
  <c r="LY15" i="23"/>
  <c r="LX15" i="23"/>
  <c r="LW15" i="23"/>
  <c r="LV15" i="23"/>
  <c r="LU15" i="23"/>
  <c r="LT15" i="23"/>
  <c r="LS15" i="23"/>
  <c r="LR15" i="23"/>
  <c r="LQ15" i="23"/>
  <c r="LP15" i="23"/>
  <c r="LO15" i="23"/>
  <c r="LN15" i="23"/>
  <c r="LM15" i="23"/>
  <c r="LL15" i="23"/>
  <c r="LK15" i="23"/>
  <c r="LJ15" i="23"/>
  <c r="LI15" i="23"/>
  <c r="LH15" i="23"/>
  <c r="LG15" i="23"/>
  <c r="LF15" i="23"/>
  <c r="LE15" i="23"/>
  <c r="LD15" i="23"/>
  <c r="LC15" i="23"/>
  <c r="LB15" i="23"/>
  <c r="LA15" i="23"/>
  <c r="KZ15" i="23"/>
  <c r="KY15" i="23"/>
  <c r="KX15" i="23"/>
  <c r="KW15" i="23"/>
  <c r="KV15" i="23"/>
  <c r="KU15" i="23"/>
  <c r="KT15" i="23"/>
  <c r="KS15" i="23"/>
  <c r="KR15" i="23"/>
  <c r="KQ15" i="23"/>
  <c r="KP15" i="23"/>
  <c r="KO15" i="23"/>
  <c r="KN15" i="23"/>
  <c r="KM15" i="23"/>
  <c r="KL15" i="23"/>
  <c r="KK15" i="23"/>
  <c r="KJ15" i="23"/>
  <c r="KI15" i="23"/>
  <c r="KH15" i="23"/>
  <c r="KG15" i="23"/>
  <c r="KF15" i="23"/>
  <c r="KE15" i="23"/>
  <c r="KD15" i="23"/>
  <c r="KC15" i="23"/>
  <c r="KB15" i="23"/>
  <c r="KA15" i="23"/>
  <c r="JZ15" i="23"/>
  <c r="JY15" i="23"/>
  <c r="JX15" i="23"/>
  <c r="JW15" i="23"/>
  <c r="JV15" i="23"/>
  <c r="JU15" i="23"/>
  <c r="JT15" i="23"/>
  <c r="JS15" i="23"/>
  <c r="JR15" i="23"/>
  <c r="JQ15" i="23"/>
  <c r="JP15" i="23"/>
  <c r="JO15" i="23"/>
  <c r="JN15" i="23"/>
  <c r="JM15" i="23"/>
  <c r="JL15" i="23"/>
  <c r="JK15" i="23"/>
  <c r="JJ15" i="23"/>
  <c r="JI15" i="23"/>
  <c r="JH15" i="23"/>
  <c r="JG15" i="23"/>
  <c r="JF15" i="23"/>
  <c r="JE15" i="23"/>
  <c r="JD15" i="23"/>
  <c r="JC15" i="23"/>
  <c r="JB15" i="23"/>
  <c r="JA15" i="23"/>
  <c r="IZ15" i="23"/>
  <c r="IY15" i="23"/>
  <c r="IX15" i="23"/>
  <c r="IW15" i="23"/>
  <c r="IV15" i="23"/>
  <c r="IU15" i="23"/>
  <c r="IT15" i="23"/>
  <c r="IS15" i="23"/>
  <c r="IR15" i="23"/>
  <c r="IQ15" i="23"/>
  <c r="IP15" i="23"/>
  <c r="IO15" i="23"/>
  <c r="IN15" i="23"/>
  <c r="IM15" i="23"/>
  <c r="IL15" i="23"/>
  <c r="IK15" i="23"/>
  <c r="IJ15" i="23"/>
  <c r="II15" i="23"/>
  <c r="IH15" i="23"/>
  <c r="IG15" i="23"/>
  <c r="IF15" i="23"/>
  <c r="IE15" i="23"/>
  <c r="ID15" i="23"/>
  <c r="IC15" i="23"/>
  <c r="IB15" i="23"/>
  <c r="IA15" i="23"/>
  <c r="HZ15" i="23"/>
  <c r="HY15" i="23"/>
  <c r="HX15" i="23"/>
  <c r="HW15" i="23"/>
  <c r="HV15" i="23"/>
  <c r="HU15" i="23"/>
  <c r="HT15" i="23"/>
  <c r="HS15" i="23"/>
  <c r="HR15" i="23"/>
  <c r="HQ15" i="23"/>
  <c r="HP15" i="23"/>
  <c r="HO15" i="23"/>
  <c r="HN15" i="23"/>
  <c r="HM15" i="23"/>
  <c r="HL15" i="23"/>
  <c r="HK15" i="23"/>
  <c r="HJ15" i="23"/>
  <c r="HI15" i="23"/>
  <c r="HH15" i="23"/>
  <c r="HG15" i="23"/>
  <c r="HF15" i="23"/>
  <c r="HE15" i="23"/>
  <c r="HD15" i="23"/>
  <c r="HC15" i="23"/>
  <c r="HB15" i="23"/>
  <c r="HA15" i="23"/>
  <c r="GZ15" i="23"/>
  <c r="GY15" i="23"/>
  <c r="GX15" i="23"/>
  <c r="GW15" i="23"/>
  <c r="GV15" i="23"/>
  <c r="GU15" i="23"/>
  <c r="GT15" i="23"/>
  <c r="GS15" i="23"/>
  <c r="GR15" i="23"/>
  <c r="GQ15" i="23"/>
  <c r="GP15" i="23"/>
  <c r="GO15" i="23"/>
  <c r="GN15" i="23"/>
  <c r="GM15" i="23"/>
  <c r="GL15" i="23"/>
  <c r="GK15" i="23"/>
  <c r="GJ15" i="23"/>
  <c r="GI15" i="23"/>
  <c r="GH15" i="23"/>
  <c r="GG15" i="23"/>
  <c r="GF15" i="23"/>
  <c r="GE15" i="23"/>
  <c r="GD15" i="23"/>
  <c r="GC15" i="23"/>
  <c r="GB15" i="23"/>
  <c r="GA15" i="23"/>
  <c r="FZ15" i="23"/>
  <c r="FY15" i="23"/>
  <c r="FX15" i="23"/>
  <c r="FW15" i="23"/>
  <c r="FV15" i="23"/>
  <c r="FU15" i="23"/>
  <c r="FT15" i="23"/>
  <c r="FS15" i="23"/>
  <c r="FR15" i="23"/>
  <c r="FQ15" i="23"/>
  <c r="FP15" i="23"/>
  <c r="FO15" i="23"/>
  <c r="FN15" i="23"/>
  <c r="FM15" i="23"/>
  <c r="FL15" i="23"/>
  <c r="FK15" i="23"/>
  <c r="FJ15" i="23"/>
  <c r="FI15" i="23"/>
  <c r="FH15" i="23"/>
  <c r="FG15" i="23"/>
  <c r="FF15" i="23"/>
  <c r="FE15" i="23"/>
  <c r="FD15" i="23"/>
  <c r="FC15" i="23"/>
  <c r="FB15" i="23"/>
  <c r="FA15" i="23"/>
  <c r="EZ15" i="23"/>
  <c r="EY15" i="23"/>
  <c r="EX15" i="23"/>
  <c r="EW15" i="23"/>
  <c r="EV15" i="23"/>
  <c r="EU15" i="23"/>
  <c r="ET15" i="23"/>
  <c r="ES15" i="23"/>
  <c r="ER15" i="23"/>
  <c r="EQ15" i="23"/>
  <c r="EP15" i="23"/>
  <c r="EO15" i="23"/>
  <c r="EN15" i="23"/>
  <c r="EM15" i="23"/>
  <c r="EL15" i="23"/>
  <c r="EK15" i="23"/>
  <c r="EJ15" i="23"/>
  <c r="EI15" i="23"/>
  <c r="EH15" i="23"/>
  <c r="EG15" i="23"/>
  <c r="EF15" i="23"/>
  <c r="EE15" i="23"/>
  <c r="ED15" i="23"/>
  <c r="EC15" i="23"/>
  <c r="EB15" i="23"/>
  <c r="EA15" i="23"/>
  <c r="DZ15" i="23"/>
  <c r="DY15" i="23"/>
  <c r="DX15" i="23"/>
  <c r="DW15" i="23"/>
  <c r="DV15" i="23"/>
  <c r="DU15" i="23"/>
  <c r="DT15" i="23"/>
  <c r="DS15" i="23"/>
  <c r="DR15" i="23"/>
  <c r="DQ15" i="23"/>
  <c r="DP15" i="23"/>
  <c r="DO15" i="23"/>
  <c r="DN15" i="23"/>
  <c r="DM15" i="23"/>
  <c r="DL15" i="23"/>
  <c r="DK15" i="23"/>
  <c r="DJ15" i="23"/>
  <c r="DI15" i="23"/>
  <c r="DH15" i="23"/>
  <c r="DG15" i="23"/>
  <c r="DF15" i="23"/>
  <c r="DE15" i="23"/>
  <c r="DD15" i="23"/>
  <c r="DC15" i="23"/>
  <c r="DB15" i="23"/>
  <c r="DA15" i="23"/>
  <c r="CZ15" i="23"/>
  <c r="CY15" i="23"/>
  <c r="CX15" i="23"/>
  <c r="CW15" i="23"/>
  <c r="CV15" i="23"/>
  <c r="CU15" i="23"/>
  <c r="CT15" i="23"/>
  <c r="CS15" i="23"/>
  <c r="CR15" i="23"/>
  <c r="CQ15" i="23"/>
  <c r="CP15" i="23"/>
  <c r="CO15" i="23"/>
  <c r="CN15" i="23"/>
  <c r="CM15" i="23"/>
  <c r="CL15" i="23"/>
  <c r="CK15" i="23"/>
  <c r="CJ15" i="23"/>
  <c r="CI15" i="23"/>
  <c r="CH15" i="23"/>
  <c r="CG15" i="23"/>
  <c r="CF15" i="23"/>
  <c r="CE15" i="23"/>
  <c r="CD15" i="23"/>
  <c r="CC15" i="23"/>
  <c r="CB15" i="23"/>
  <c r="CA15" i="23"/>
  <c r="BZ15" i="23"/>
  <c r="BY15" i="23"/>
  <c r="BX15" i="23"/>
  <c r="BW15" i="23"/>
  <c r="BV15" i="23"/>
  <c r="BU15" i="23"/>
  <c r="BT15" i="23"/>
  <c r="BS15" i="23"/>
  <c r="BR15" i="23"/>
  <c r="BQ15" i="23"/>
  <c r="BP15" i="23"/>
  <c r="BO15" i="23"/>
  <c r="BN15" i="23"/>
  <c r="BM15" i="23"/>
  <c r="BL15" i="23"/>
  <c r="BK15" i="23"/>
  <c r="BJ15" i="23"/>
  <c r="BI15" i="23"/>
  <c r="BH15" i="23"/>
  <c r="BG15" i="23"/>
  <c r="BF15" i="23"/>
  <c r="BE15" i="23"/>
  <c r="BD15" i="23"/>
  <c r="BC15" i="23"/>
  <c r="BB15" i="23"/>
  <c r="BA15" i="23"/>
  <c r="AZ15" i="23"/>
  <c r="AY15" i="23"/>
  <c r="AX15" i="23"/>
  <c r="AW15" i="23"/>
  <c r="AV15" i="23"/>
  <c r="AU15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UD14" i="23"/>
  <c r="UC14" i="23"/>
  <c r="UB14" i="23"/>
  <c r="UA14" i="23"/>
  <c r="TZ14" i="23"/>
  <c r="TY14" i="23"/>
  <c r="TX14" i="23"/>
  <c r="TW14" i="23"/>
  <c r="TV14" i="23"/>
  <c r="TU14" i="23"/>
  <c r="TT14" i="23"/>
  <c r="TS14" i="23"/>
  <c r="TR14" i="23"/>
  <c r="TQ14" i="23"/>
  <c r="TP14" i="23"/>
  <c r="TO14" i="23"/>
  <c r="TN14" i="23"/>
  <c r="TM14" i="23"/>
  <c r="TL14" i="23"/>
  <c r="TK14" i="23"/>
  <c r="TJ14" i="23"/>
  <c r="TI14" i="23"/>
  <c r="TH14" i="23"/>
  <c r="TG14" i="23"/>
  <c r="TF14" i="23"/>
  <c r="TE14" i="23"/>
  <c r="TD14" i="23"/>
  <c r="TC14" i="23"/>
  <c r="TB14" i="23"/>
  <c r="TA14" i="23"/>
  <c r="SZ14" i="23"/>
  <c r="SY14" i="23"/>
  <c r="SX14" i="23"/>
  <c r="SW14" i="23"/>
  <c r="SV14" i="23"/>
  <c r="SU14" i="23"/>
  <c r="ST14" i="23"/>
  <c r="SS14" i="23"/>
  <c r="SR14" i="23"/>
  <c r="SQ14" i="23"/>
  <c r="SP14" i="23"/>
  <c r="SO14" i="23"/>
  <c r="SN14" i="23"/>
  <c r="SM14" i="23"/>
  <c r="SL14" i="23"/>
  <c r="SK14" i="23"/>
  <c r="SJ14" i="23"/>
  <c r="SI14" i="23"/>
  <c r="SH14" i="23"/>
  <c r="SG14" i="23"/>
  <c r="SF14" i="23"/>
  <c r="SE14" i="23"/>
  <c r="SD14" i="23"/>
  <c r="SC14" i="23"/>
  <c r="SB14" i="23"/>
  <c r="SA14" i="23"/>
  <c r="RZ14" i="23"/>
  <c r="RY14" i="23"/>
  <c r="RX14" i="23"/>
  <c r="RW14" i="23"/>
  <c r="RV14" i="23"/>
  <c r="RU14" i="23"/>
  <c r="RT14" i="23"/>
  <c r="RS14" i="23"/>
  <c r="RR14" i="23"/>
  <c r="RQ14" i="23"/>
  <c r="RP14" i="23"/>
  <c r="RO14" i="23"/>
  <c r="RN14" i="23"/>
  <c r="RM14" i="23"/>
  <c r="RL14" i="23"/>
  <c r="RK14" i="23"/>
  <c r="RJ14" i="23"/>
  <c r="RI14" i="23"/>
  <c r="RH14" i="23"/>
  <c r="RG14" i="23"/>
  <c r="RF14" i="23"/>
  <c r="RE14" i="23"/>
  <c r="RD14" i="23"/>
  <c r="RC14" i="23"/>
  <c r="RB14" i="23"/>
  <c r="RA14" i="23"/>
  <c r="QZ14" i="23"/>
  <c r="QY14" i="23"/>
  <c r="QX14" i="23"/>
  <c r="QW14" i="23"/>
  <c r="QV14" i="23"/>
  <c r="QU14" i="23"/>
  <c r="QT14" i="23"/>
  <c r="QS14" i="23"/>
  <c r="QR14" i="23"/>
  <c r="QQ14" i="23"/>
  <c r="QP14" i="23"/>
  <c r="QO14" i="23"/>
  <c r="QN14" i="23"/>
  <c r="QM14" i="23"/>
  <c r="QL14" i="23"/>
  <c r="QK14" i="23"/>
  <c r="QJ14" i="23"/>
  <c r="QI14" i="23"/>
  <c r="QH14" i="23"/>
  <c r="QG14" i="23"/>
  <c r="QF14" i="23"/>
  <c r="QE14" i="23"/>
  <c r="QD14" i="23"/>
  <c r="QC14" i="23"/>
  <c r="QB14" i="23"/>
  <c r="QA14" i="23"/>
  <c r="PZ14" i="23"/>
  <c r="PY14" i="23"/>
  <c r="PX14" i="23"/>
  <c r="PW14" i="23"/>
  <c r="PV14" i="23"/>
  <c r="PU14" i="23"/>
  <c r="PT14" i="23"/>
  <c r="PS14" i="23"/>
  <c r="PR14" i="23"/>
  <c r="PQ14" i="23"/>
  <c r="PP14" i="23"/>
  <c r="PO14" i="23"/>
  <c r="PN14" i="23"/>
  <c r="PM14" i="23"/>
  <c r="PL14" i="23"/>
  <c r="PK14" i="23"/>
  <c r="PJ14" i="23"/>
  <c r="PI14" i="23"/>
  <c r="PH14" i="23"/>
  <c r="PG14" i="23"/>
  <c r="PF14" i="23"/>
  <c r="PE14" i="23"/>
  <c r="PD14" i="23"/>
  <c r="PC14" i="23"/>
  <c r="PB14" i="23"/>
  <c r="PA14" i="23"/>
  <c r="OZ14" i="23"/>
  <c r="OY14" i="23"/>
  <c r="OX14" i="23"/>
  <c r="OW14" i="23"/>
  <c r="OV14" i="23"/>
  <c r="OU14" i="23"/>
  <c r="OT14" i="23"/>
  <c r="OS14" i="23"/>
  <c r="OR14" i="23"/>
  <c r="OQ14" i="23"/>
  <c r="OP14" i="23"/>
  <c r="OO14" i="23"/>
  <c r="ON14" i="23"/>
  <c r="OM14" i="23"/>
  <c r="OL14" i="23"/>
  <c r="OK14" i="23"/>
  <c r="OJ14" i="23"/>
  <c r="OI14" i="23"/>
  <c r="OH14" i="23"/>
  <c r="OG14" i="23"/>
  <c r="OF14" i="23"/>
  <c r="OE14" i="23"/>
  <c r="OD14" i="23"/>
  <c r="OC14" i="23"/>
  <c r="OB14" i="23"/>
  <c r="OA14" i="23"/>
  <c r="NZ14" i="23"/>
  <c r="NY14" i="23"/>
  <c r="NX14" i="23"/>
  <c r="NW14" i="23"/>
  <c r="NV14" i="23"/>
  <c r="NU14" i="23"/>
  <c r="NT14" i="23"/>
  <c r="NS14" i="23"/>
  <c r="NR14" i="23"/>
  <c r="NQ14" i="23"/>
  <c r="NP14" i="23"/>
  <c r="NO14" i="23"/>
  <c r="NN14" i="23"/>
  <c r="NM14" i="23"/>
  <c r="NL14" i="23"/>
  <c r="NK14" i="23"/>
  <c r="NJ14" i="23"/>
  <c r="NI14" i="23"/>
  <c r="NH14" i="23"/>
  <c r="NG14" i="23"/>
  <c r="NF14" i="23"/>
  <c r="NE14" i="23"/>
  <c r="ND14" i="23"/>
  <c r="NC14" i="23"/>
  <c r="NB14" i="23"/>
  <c r="NA14" i="23"/>
  <c r="MZ14" i="23"/>
  <c r="MY14" i="23"/>
  <c r="MX14" i="23"/>
  <c r="MW14" i="23"/>
  <c r="MV14" i="23"/>
  <c r="MU14" i="23"/>
  <c r="MT14" i="23"/>
  <c r="MS14" i="23"/>
  <c r="MR14" i="23"/>
  <c r="MQ14" i="23"/>
  <c r="MP14" i="23"/>
  <c r="MO14" i="23"/>
  <c r="MN14" i="23"/>
  <c r="MM14" i="23"/>
  <c r="ML14" i="23"/>
  <c r="MK14" i="23"/>
  <c r="MJ14" i="23"/>
  <c r="MI14" i="23"/>
  <c r="MH14" i="23"/>
  <c r="MG14" i="23"/>
  <c r="MF14" i="23"/>
  <c r="ME14" i="23"/>
  <c r="MD14" i="23"/>
  <c r="MC14" i="23"/>
  <c r="MB14" i="23"/>
  <c r="MA14" i="23"/>
  <c r="LZ14" i="23"/>
  <c r="LY14" i="23"/>
  <c r="LX14" i="23"/>
  <c r="LW14" i="23"/>
  <c r="LV14" i="23"/>
  <c r="LU14" i="23"/>
  <c r="LT14" i="23"/>
  <c r="LS14" i="23"/>
  <c r="LR14" i="23"/>
  <c r="LQ14" i="23"/>
  <c r="LP14" i="23"/>
  <c r="LO14" i="23"/>
  <c r="LN14" i="23"/>
  <c r="LM14" i="23"/>
  <c r="LL14" i="23"/>
  <c r="LK14" i="23"/>
  <c r="LJ14" i="23"/>
  <c r="LI14" i="23"/>
  <c r="LH14" i="23"/>
  <c r="LG14" i="23"/>
  <c r="LF14" i="23"/>
  <c r="LE14" i="23"/>
  <c r="LD14" i="23"/>
  <c r="LC14" i="23"/>
  <c r="LB14" i="23"/>
  <c r="LA14" i="23"/>
  <c r="KZ14" i="23"/>
  <c r="KY14" i="23"/>
  <c r="KX14" i="23"/>
  <c r="KW14" i="23"/>
  <c r="KV14" i="23"/>
  <c r="KU14" i="23"/>
  <c r="KT14" i="23"/>
  <c r="KS14" i="23"/>
  <c r="KR14" i="23"/>
  <c r="KQ14" i="23"/>
  <c r="KP14" i="23"/>
  <c r="KO14" i="23"/>
  <c r="KN14" i="23"/>
  <c r="KM14" i="23"/>
  <c r="KL14" i="23"/>
  <c r="KK14" i="23"/>
  <c r="KJ14" i="23"/>
  <c r="KI14" i="23"/>
  <c r="KH14" i="23"/>
  <c r="KG14" i="23"/>
  <c r="KF14" i="23"/>
  <c r="KE14" i="23"/>
  <c r="KD14" i="23"/>
  <c r="KC14" i="23"/>
  <c r="KB14" i="23"/>
  <c r="KA14" i="23"/>
  <c r="JZ14" i="23"/>
  <c r="JY14" i="23"/>
  <c r="JX14" i="23"/>
  <c r="JW14" i="23"/>
  <c r="JV14" i="23"/>
  <c r="JU14" i="23"/>
  <c r="JT14" i="23"/>
  <c r="JS14" i="23"/>
  <c r="JR14" i="23"/>
  <c r="JQ14" i="23"/>
  <c r="JP14" i="23"/>
  <c r="JO14" i="23"/>
  <c r="JN14" i="23"/>
  <c r="JM14" i="23"/>
  <c r="JL14" i="23"/>
  <c r="JK14" i="23"/>
  <c r="JJ14" i="23"/>
  <c r="JI14" i="23"/>
  <c r="JH14" i="23"/>
  <c r="JG14" i="23"/>
  <c r="JF14" i="23"/>
  <c r="JE14" i="23"/>
  <c r="JD14" i="23"/>
  <c r="JC14" i="23"/>
  <c r="JB14" i="23"/>
  <c r="JA14" i="23"/>
  <c r="IZ14" i="23"/>
  <c r="IY14" i="23"/>
  <c r="IX14" i="23"/>
  <c r="IW14" i="23"/>
  <c r="IV14" i="23"/>
  <c r="IU14" i="23"/>
  <c r="IT14" i="23"/>
  <c r="IS14" i="23"/>
  <c r="IR14" i="23"/>
  <c r="IQ14" i="23"/>
  <c r="IP14" i="23"/>
  <c r="IO14" i="23"/>
  <c r="IN14" i="23"/>
  <c r="IM14" i="23"/>
  <c r="IL14" i="23"/>
  <c r="IK14" i="23"/>
  <c r="IJ14" i="23"/>
  <c r="II14" i="23"/>
  <c r="IH14" i="23"/>
  <c r="IG14" i="23"/>
  <c r="IF14" i="23"/>
  <c r="IE14" i="23"/>
  <c r="ID14" i="23"/>
  <c r="IC14" i="23"/>
  <c r="IB14" i="23"/>
  <c r="IA14" i="23"/>
  <c r="HZ14" i="23"/>
  <c r="HY14" i="23"/>
  <c r="HX14" i="23"/>
  <c r="HW14" i="23"/>
  <c r="HV14" i="23"/>
  <c r="HU14" i="23"/>
  <c r="HT14" i="23"/>
  <c r="HS14" i="23"/>
  <c r="HR14" i="23"/>
  <c r="HQ14" i="23"/>
  <c r="HP14" i="23"/>
  <c r="HO14" i="23"/>
  <c r="HN14" i="23"/>
  <c r="HM14" i="23"/>
  <c r="HL14" i="23"/>
  <c r="HK14" i="23"/>
  <c r="HJ14" i="23"/>
  <c r="HI14" i="23"/>
  <c r="HH14" i="23"/>
  <c r="HG14" i="23"/>
  <c r="HF14" i="23"/>
  <c r="HE14" i="23"/>
  <c r="HD14" i="23"/>
  <c r="HC14" i="23"/>
  <c r="HB14" i="23"/>
  <c r="HA14" i="23"/>
  <c r="GZ14" i="23"/>
  <c r="GY14" i="23"/>
  <c r="GX14" i="23"/>
  <c r="GW14" i="23"/>
  <c r="GV14" i="23"/>
  <c r="GU14" i="23"/>
  <c r="GT14" i="23"/>
  <c r="GS14" i="23"/>
  <c r="GR14" i="23"/>
  <c r="GQ14" i="23"/>
  <c r="GP14" i="23"/>
  <c r="GO14" i="23"/>
  <c r="GN14" i="23"/>
  <c r="GM14" i="23"/>
  <c r="GL14" i="23"/>
  <c r="GK14" i="23"/>
  <c r="GJ14" i="23"/>
  <c r="GI14" i="23"/>
  <c r="GH14" i="23"/>
  <c r="GG14" i="23"/>
  <c r="GF14" i="23"/>
  <c r="GE14" i="23"/>
  <c r="GD14" i="23"/>
  <c r="GC14" i="23"/>
  <c r="GB14" i="23"/>
  <c r="GA14" i="23"/>
  <c r="FZ14" i="23"/>
  <c r="FY14" i="23"/>
  <c r="FX14" i="23"/>
  <c r="FW14" i="23"/>
  <c r="FV14" i="23"/>
  <c r="FU14" i="23"/>
  <c r="FT14" i="23"/>
  <c r="FS14" i="23"/>
  <c r="FR14" i="23"/>
  <c r="FQ14" i="23"/>
  <c r="FP14" i="23"/>
  <c r="FO14" i="23"/>
  <c r="FN14" i="23"/>
  <c r="FM14" i="23"/>
  <c r="FL14" i="23"/>
  <c r="FK14" i="23"/>
  <c r="FJ14" i="23"/>
  <c r="FI14" i="23"/>
  <c r="FH14" i="23"/>
  <c r="FG14" i="23"/>
  <c r="FF14" i="23"/>
  <c r="FE14" i="23"/>
  <c r="FD14" i="23"/>
  <c r="FC14" i="23"/>
  <c r="FB14" i="23"/>
  <c r="FA14" i="23"/>
  <c r="EZ14" i="23"/>
  <c r="EY14" i="23"/>
  <c r="EX14" i="23"/>
  <c r="EW14" i="23"/>
  <c r="EV14" i="23"/>
  <c r="EU14" i="23"/>
  <c r="ET14" i="23"/>
  <c r="ES14" i="23"/>
  <c r="ER14" i="23"/>
  <c r="EQ14" i="23"/>
  <c r="EP14" i="23"/>
  <c r="EO14" i="23"/>
  <c r="EN14" i="23"/>
  <c r="EM14" i="23"/>
  <c r="EL14" i="23"/>
  <c r="EK14" i="23"/>
  <c r="EJ14" i="23"/>
  <c r="EI14" i="23"/>
  <c r="EH14" i="23"/>
  <c r="EG14" i="23"/>
  <c r="EF14" i="23"/>
  <c r="EE14" i="23"/>
  <c r="ED14" i="23"/>
  <c r="EC14" i="23"/>
  <c r="EB14" i="23"/>
  <c r="EA14" i="23"/>
  <c r="DZ14" i="23"/>
  <c r="DY14" i="23"/>
  <c r="DX14" i="23"/>
  <c r="DW14" i="23"/>
  <c r="DV14" i="23"/>
  <c r="DU14" i="23"/>
  <c r="DT14" i="23"/>
  <c r="DS14" i="23"/>
  <c r="DR14" i="23"/>
  <c r="DQ14" i="23"/>
  <c r="DP14" i="23"/>
  <c r="DO14" i="23"/>
  <c r="DN14" i="23"/>
  <c r="DM14" i="23"/>
  <c r="DL14" i="23"/>
  <c r="DK14" i="23"/>
  <c r="DJ14" i="23"/>
  <c r="DI14" i="23"/>
  <c r="DH14" i="23"/>
  <c r="DG14" i="23"/>
  <c r="DF14" i="23"/>
  <c r="DE14" i="23"/>
  <c r="DD14" i="23"/>
  <c r="DC14" i="23"/>
  <c r="DB14" i="23"/>
  <c r="DA14" i="23"/>
  <c r="CZ14" i="23"/>
  <c r="CY14" i="23"/>
  <c r="CX14" i="23"/>
  <c r="CW14" i="23"/>
  <c r="CV14" i="23"/>
  <c r="CU14" i="23"/>
  <c r="CT14" i="23"/>
  <c r="CS14" i="23"/>
  <c r="CR14" i="23"/>
  <c r="CQ14" i="23"/>
  <c r="CP14" i="23"/>
  <c r="CO14" i="23"/>
  <c r="CN14" i="23"/>
  <c r="CM14" i="23"/>
  <c r="CL14" i="23"/>
  <c r="CK14" i="23"/>
  <c r="CJ14" i="23"/>
  <c r="CI14" i="23"/>
  <c r="CH14" i="23"/>
  <c r="CG14" i="23"/>
  <c r="CF14" i="23"/>
  <c r="CE14" i="23"/>
  <c r="CD14" i="23"/>
  <c r="CC14" i="23"/>
  <c r="CB14" i="23"/>
  <c r="CA14" i="23"/>
  <c r="BZ14" i="23"/>
  <c r="BY14" i="23"/>
  <c r="BX14" i="23"/>
  <c r="BW14" i="23"/>
  <c r="BV14" i="23"/>
  <c r="BU14" i="23"/>
  <c r="BT14" i="23"/>
  <c r="BS14" i="23"/>
  <c r="BR14" i="23"/>
  <c r="BQ14" i="23"/>
  <c r="BP14" i="23"/>
  <c r="BO14" i="23"/>
  <c r="BN14" i="23"/>
  <c r="BM14" i="23"/>
  <c r="BL14" i="23"/>
  <c r="BK14" i="23"/>
  <c r="BJ14" i="23"/>
  <c r="BI14" i="23"/>
  <c r="BH14" i="23"/>
  <c r="BG14" i="23"/>
  <c r="BF14" i="23"/>
  <c r="BE14" i="23"/>
  <c r="BD14" i="23"/>
  <c r="BC14" i="23"/>
  <c r="BB14" i="23"/>
  <c r="BA14" i="23"/>
  <c r="AZ14" i="23"/>
  <c r="AY14" i="23"/>
  <c r="AX14" i="23"/>
  <c r="AW14" i="23"/>
  <c r="AV14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UD13" i="23"/>
  <c r="UC13" i="23"/>
  <c r="UB13" i="23"/>
  <c r="UA13" i="23"/>
  <c r="TZ13" i="23"/>
  <c r="TY13" i="23"/>
  <c r="TX13" i="23"/>
  <c r="TW13" i="23"/>
  <c r="TV13" i="23"/>
  <c r="TU13" i="23"/>
  <c r="TT13" i="23"/>
  <c r="TS13" i="23"/>
  <c r="TR13" i="23"/>
  <c r="TQ13" i="23"/>
  <c r="TP13" i="23"/>
  <c r="TO13" i="23"/>
  <c r="TN13" i="23"/>
  <c r="TM13" i="23"/>
  <c r="TL13" i="23"/>
  <c r="TK13" i="23"/>
  <c r="TJ13" i="23"/>
  <c r="TI13" i="23"/>
  <c r="TH13" i="23"/>
  <c r="TG13" i="23"/>
  <c r="TF13" i="23"/>
  <c r="TE13" i="23"/>
  <c r="TD13" i="23"/>
  <c r="TC13" i="23"/>
  <c r="TB13" i="23"/>
  <c r="TA13" i="23"/>
  <c r="SZ13" i="23"/>
  <c r="SY13" i="23"/>
  <c r="SX13" i="23"/>
  <c r="SW13" i="23"/>
  <c r="SV13" i="23"/>
  <c r="SU13" i="23"/>
  <c r="ST13" i="23"/>
  <c r="SS13" i="23"/>
  <c r="SR13" i="23"/>
  <c r="SQ13" i="23"/>
  <c r="SP13" i="23"/>
  <c r="SO13" i="23"/>
  <c r="SN13" i="23"/>
  <c r="SM13" i="23"/>
  <c r="SL13" i="23"/>
  <c r="SK13" i="23"/>
  <c r="SJ13" i="23"/>
  <c r="SI13" i="23"/>
  <c r="SH13" i="23"/>
  <c r="SG13" i="23"/>
  <c r="SF13" i="23"/>
  <c r="SE13" i="23"/>
  <c r="SD13" i="23"/>
  <c r="SC13" i="23"/>
  <c r="SB13" i="23"/>
  <c r="SA13" i="23"/>
  <c r="RZ13" i="23"/>
  <c r="RY13" i="23"/>
  <c r="RX13" i="23"/>
  <c r="RW13" i="23"/>
  <c r="RV13" i="23"/>
  <c r="RU13" i="23"/>
  <c r="RT13" i="23"/>
  <c r="RS13" i="23"/>
  <c r="RR13" i="23"/>
  <c r="RQ13" i="23"/>
  <c r="RP13" i="23"/>
  <c r="RO13" i="23"/>
  <c r="RN13" i="23"/>
  <c r="RM13" i="23"/>
  <c r="RL13" i="23"/>
  <c r="RK13" i="23"/>
  <c r="RJ13" i="23"/>
  <c r="RI13" i="23"/>
  <c r="RH13" i="23"/>
  <c r="RG13" i="23"/>
  <c r="RF13" i="23"/>
  <c r="RE13" i="23"/>
  <c r="RD13" i="23"/>
  <c r="RC13" i="23"/>
  <c r="RB13" i="23"/>
  <c r="RA13" i="23"/>
  <c r="QZ13" i="23"/>
  <c r="QY13" i="23"/>
  <c r="QX13" i="23"/>
  <c r="QW13" i="23"/>
  <c r="QV13" i="23"/>
  <c r="QU13" i="23"/>
  <c r="QT13" i="23"/>
  <c r="QS13" i="23"/>
  <c r="QR13" i="23"/>
  <c r="QQ13" i="23"/>
  <c r="QP13" i="23"/>
  <c r="QO13" i="23"/>
  <c r="QN13" i="23"/>
  <c r="QM13" i="23"/>
  <c r="QL13" i="23"/>
  <c r="QK13" i="23"/>
  <c r="QJ13" i="23"/>
  <c r="QI13" i="23"/>
  <c r="QH13" i="23"/>
  <c r="QG13" i="23"/>
  <c r="QF13" i="23"/>
  <c r="QE13" i="23"/>
  <c r="QD13" i="23"/>
  <c r="QC13" i="23"/>
  <c r="QB13" i="23"/>
  <c r="QA13" i="23"/>
  <c r="PZ13" i="23"/>
  <c r="PY13" i="23"/>
  <c r="PX13" i="23"/>
  <c r="PW13" i="23"/>
  <c r="PV13" i="23"/>
  <c r="PU13" i="23"/>
  <c r="PT13" i="23"/>
  <c r="PS13" i="23"/>
  <c r="PR13" i="23"/>
  <c r="PQ13" i="23"/>
  <c r="PP13" i="23"/>
  <c r="PO13" i="23"/>
  <c r="PN13" i="23"/>
  <c r="PM13" i="23"/>
  <c r="PL13" i="23"/>
  <c r="PK13" i="23"/>
  <c r="PJ13" i="23"/>
  <c r="PI13" i="23"/>
  <c r="PH13" i="23"/>
  <c r="PG13" i="23"/>
  <c r="PF13" i="23"/>
  <c r="PE13" i="23"/>
  <c r="PD13" i="23"/>
  <c r="PC13" i="23"/>
  <c r="PB13" i="23"/>
  <c r="PA13" i="23"/>
  <c r="OZ13" i="23"/>
  <c r="OY13" i="23"/>
  <c r="OX13" i="23"/>
  <c r="OW13" i="23"/>
  <c r="OV13" i="23"/>
  <c r="OU13" i="23"/>
  <c r="OT13" i="23"/>
  <c r="OS13" i="23"/>
  <c r="OR13" i="23"/>
  <c r="OQ13" i="23"/>
  <c r="OP13" i="23"/>
  <c r="OO13" i="23"/>
  <c r="ON13" i="23"/>
  <c r="OM13" i="23"/>
  <c r="OL13" i="23"/>
  <c r="OK13" i="23"/>
  <c r="OJ13" i="23"/>
  <c r="OI13" i="23"/>
  <c r="OH13" i="23"/>
  <c r="OG13" i="23"/>
  <c r="OF13" i="23"/>
  <c r="OE13" i="23"/>
  <c r="OD13" i="23"/>
  <c r="OC13" i="23"/>
  <c r="OB13" i="23"/>
  <c r="OA13" i="23"/>
  <c r="NZ13" i="23"/>
  <c r="NY13" i="23"/>
  <c r="NX13" i="23"/>
  <c r="NW13" i="23"/>
  <c r="NV13" i="23"/>
  <c r="NU13" i="23"/>
  <c r="NT13" i="23"/>
  <c r="NS13" i="23"/>
  <c r="NR13" i="23"/>
  <c r="NQ13" i="23"/>
  <c r="NP13" i="23"/>
  <c r="NO13" i="23"/>
  <c r="NN13" i="23"/>
  <c r="NM13" i="23"/>
  <c r="NL13" i="23"/>
  <c r="NK13" i="23"/>
  <c r="NJ13" i="23"/>
  <c r="NI13" i="23"/>
  <c r="NH13" i="23"/>
  <c r="NG13" i="23"/>
  <c r="NF13" i="23"/>
  <c r="NE13" i="23"/>
  <c r="ND13" i="23"/>
  <c r="NC13" i="23"/>
  <c r="NB13" i="23"/>
  <c r="NA13" i="23"/>
  <c r="MZ13" i="23"/>
  <c r="MY13" i="23"/>
  <c r="MX13" i="23"/>
  <c r="MW13" i="23"/>
  <c r="MV13" i="23"/>
  <c r="MU13" i="23"/>
  <c r="MT13" i="23"/>
  <c r="MS13" i="23"/>
  <c r="MR13" i="23"/>
  <c r="MQ13" i="23"/>
  <c r="MP13" i="23"/>
  <c r="MO13" i="23"/>
  <c r="MN13" i="23"/>
  <c r="MM13" i="23"/>
  <c r="ML13" i="23"/>
  <c r="MK13" i="23"/>
  <c r="MJ13" i="23"/>
  <c r="MI13" i="23"/>
  <c r="MH13" i="23"/>
  <c r="MG13" i="23"/>
  <c r="MF13" i="23"/>
  <c r="ME13" i="23"/>
  <c r="MD13" i="23"/>
  <c r="MC13" i="23"/>
  <c r="MB13" i="23"/>
  <c r="MA13" i="23"/>
  <c r="LZ13" i="23"/>
  <c r="LY13" i="23"/>
  <c r="LX13" i="23"/>
  <c r="LW13" i="23"/>
  <c r="LV13" i="23"/>
  <c r="LU13" i="23"/>
  <c r="LT13" i="23"/>
  <c r="LS13" i="23"/>
  <c r="LR13" i="23"/>
  <c r="LQ13" i="23"/>
  <c r="LP13" i="23"/>
  <c r="LO13" i="23"/>
  <c r="LN13" i="23"/>
  <c r="LM13" i="23"/>
  <c r="LL13" i="23"/>
  <c r="LK13" i="23"/>
  <c r="LJ13" i="23"/>
  <c r="LI13" i="23"/>
  <c r="LH13" i="23"/>
  <c r="LG13" i="23"/>
  <c r="LF13" i="23"/>
  <c r="LE13" i="23"/>
  <c r="LD13" i="23"/>
  <c r="LC13" i="23"/>
  <c r="LB13" i="23"/>
  <c r="LA13" i="23"/>
  <c r="KZ13" i="23"/>
  <c r="KY13" i="23"/>
  <c r="KX13" i="23"/>
  <c r="KW13" i="23"/>
  <c r="KV13" i="23"/>
  <c r="KU13" i="23"/>
  <c r="KT13" i="23"/>
  <c r="KS13" i="23"/>
  <c r="KR13" i="23"/>
  <c r="KQ13" i="23"/>
  <c r="KP13" i="23"/>
  <c r="KO13" i="23"/>
  <c r="KN13" i="23"/>
  <c r="KM13" i="23"/>
  <c r="KL13" i="23"/>
  <c r="KK13" i="23"/>
  <c r="KJ13" i="23"/>
  <c r="KI13" i="23"/>
  <c r="KH13" i="23"/>
  <c r="KG13" i="23"/>
  <c r="KF13" i="23"/>
  <c r="KE13" i="23"/>
  <c r="KD13" i="23"/>
  <c r="KC13" i="23"/>
  <c r="KB13" i="23"/>
  <c r="KA13" i="23"/>
  <c r="JZ13" i="23"/>
  <c r="JY13" i="23"/>
  <c r="JX13" i="23"/>
  <c r="JW13" i="23"/>
  <c r="JV13" i="23"/>
  <c r="JU13" i="23"/>
  <c r="JT13" i="23"/>
  <c r="JS13" i="23"/>
  <c r="JR13" i="23"/>
  <c r="JQ13" i="23"/>
  <c r="JP13" i="23"/>
  <c r="JO13" i="23"/>
  <c r="JN13" i="23"/>
  <c r="JM13" i="23"/>
  <c r="JL13" i="23"/>
  <c r="JK13" i="23"/>
  <c r="JJ13" i="23"/>
  <c r="JI13" i="23"/>
  <c r="JH13" i="23"/>
  <c r="JG13" i="23"/>
  <c r="JF13" i="23"/>
  <c r="JE13" i="23"/>
  <c r="JD13" i="23"/>
  <c r="JC13" i="23"/>
  <c r="JB13" i="23"/>
  <c r="JA13" i="23"/>
  <c r="IZ13" i="23"/>
  <c r="IY13" i="23"/>
  <c r="IX13" i="23"/>
  <c r="IW13" i="23"/>
  <c r="IV13" i="23"/>
  <c r="IU13" i="23"/>
  <c r="IT13" i="23"/>
  <c r="IS13" i="23"/>
  <c r="IR13" i="23"/>
  <c r="IQ13" i="23"/>
  <c r="IP13" i="23"/>
  <c r="IO13" i="23"/>
  <c r="IN13" i="23"/>
  <c r="IM13" i="23"/>
  <c r="IL13" i="23"/>
  <c r="IK13" i="23"/>
  <c r="IJ13" i="23"/>
  <c r="II13" i="23"/>
  <c r="IH13" i="23"/>
  <c r="IG13" i="23"/>
  <c r="IF13" i="23"/>
  <c r="IE13" i="23"/>
  <c r="ID13" i="23"/>
  <c r="IC13" i="23"/>
  <c r="IB13" i="23"/>
  <c r="IA13" i="23"/>
  <c r="HZ13" i="23"/>
  <c r="HY13" i="23"/>
  <c r="HX13" i="23"/>
  <c r="HW13" i="23"/>
  <c r="HV13" i="23"/>
  <c r="HU13" i="23"/>
  <c r="HT13" i="23"/>
  <c r="HS13" i="23"/>
  <c r="HR13" i="23"/>
  <c r="HQ13" i="23"/>
  <c r="HP13" i="23"/>
  <c r="HO13" i="23"/>
  <c r="HN13" i="23"/>
  <c r="HM13" i="23"/>
  <c r="HL13" i="23"/>
  <c r="HK13" i="23"/>
  <c r="HJ13" i="23"/>
  <c r="HI13" i="23"/>
  <c r="HH13" i="23"/>
  <c r="HG13" i="23"/>
  <c r="HF13" i="23"/>
  <c r="HE13" i="23"/>
  <c r="HD13" i="23"/>
  <c r="HC13" i="23"/>
  <c r="HB13" i="23"/>
  <c r="HA13" i="23"/>
  <c r="GZ13" i="23"/>
  <c r="GY13" i="23"/>
  <c r="GX13" i="23"/>
  <c r="GW13" i="23"/>
  <c r="GV13" i="23"/>
  <c r="GU13" i="23"/>
  <c r="GT13" i="23"/>
  <c r="GS13" i="23"/>
  <c r="GR13" i="23"/>
  <c r="GQ13" i="23"/>
  <c r="GP13" i="23"/>
  <c r="GO13" i="23"/>
  <c r="GN13" i="23"/>
  <c r="GM13" i="23"/>
  <c r="GL13" i="23"/>
  <c r="GK13" i="23"/>
  <c r="GJ13" i="23"/>
  <c r="GI13" i="23"/>
  <c r="GH13" i="23"/>
  <c r="GG13" i="23"/>
  <c r="GF13" i="23"/>
  <c r="GE13" i="23"/>
  <c r="GD13" i="23"/>
  <c r="GC13" i="23"/>
  <c r="GB13" i="23"/>
  <c r="GA13" i="23"/>
  <c r="FZ13" i="23"/>
  <c r="FY13" i="23"/>
  <c r="FX13" i="23"/>
  <c r="FW13" i="23"/>
  <c r="FV13" i="23"/>
  <c r="FU13" i="23"/>
  <c r="FT13" i="23"/>
  <c r="FS13" i="23"/>
  <c r="FR13" i="23"/>
  <c r="FQ13" i="23"/>
  <c r="FP13" i="23"/>
  <c r="FO13" i="23"/>
  <c r="FN13" i="23"/>
  <c r="FM13" i="23"/>
  <c r="FL13" i="23"/>
  <c r="FK13" i="23"/>
  <c r="FJ13" i="23"/>
  <c r="FI13" i="23"/>
  <c r="FH13" i="23"/>
  <c r="FG13" i="23"/>
  <c r="FF13" i="23"/>
  <c r="FE13" i="23"/>
  <c r="FD13" i="23"/>
  <c r="FC13" i="23"/>
  <c r="FB13" i="23"/>
  <c r="FA13" i="23"/>
  <c r="EZ13" i="23"/>
  <c r="EY13" i="23"/>
  <c r="EX13" i="23"/>
  <c r="EW13" i="23"/>
  <c r="EV13" i="23"/>
  <c r="EU13" i="23"/>
  <c r="ET13" i="23"/>
  <c r="ES13" i="23"/>
  <c r="ER13" i="23"/>
  <c r="EQ13" i="23"/>
  <c r="EP13" i="23"/>
  <c r="EO13" i="23"/>
  <c r="EN13" i="23"/>
  <c r="EM13" i="23"/>
  <c r="EL13" i="23"/>
  <c r="EK13" i="23"/>
  <c r="EJ13" i="23"/>
  <c r="EI13" i="23"/>
  <c r="EH13" i="23"/>
  <c r="EG13" i="23"/>
  <c r="EF13" i="23"/>
  <c r="EE13" i="23"/>
  <c r="ED13" i="23"/>
  <c r="EC13" i="23"/>
  <c r="EB13" i="23"/>
  <c r="EA13" i="23"/>
  <c r="DZ13" i="23"/>
  <c r="DY13" i="23"/>
  <c r="DX13" i="23"/>
  <c r="DW13" i="23"/>
  <c r="DV13" i="23"/>
  <c r="DU13" i="23"/>
  <c r="DT13" i="23"/>
  <c r="DS13" i="23"/>
  <c r="DR13" i="23"/>
  <c r="DQ13" i="23"/>
  <c r="DP13" i="23"/>
  <c r="DO13" i="23"/>
  <c r="DN13" i="23"/>
  <c r="DM13" i="23"/>
  <c r="DL13" i="23"/>
  <c r="DK13" i="23"/>
  <c r="DJ13" i="23"/>
  <c r="DI13" i="23"/>
  <c r="DH13" i="23"/>
  <c r="DG13" i="23"/>
  <c r="DF13" i="23"/>
  <c r="DE13" i="23"/>
  <c r="DD13" i="23"/>
  <c r="DC13" i="23"/>
  <c r="DB13" i="23"/>
  <c r="DA13" i="23"/>
  <c r="CZ13" i="23"/>
  <c r="CY13" i="23"/>
  <c r="CX13" i="23"/>
  <c r="CW13" i="23"/>
  <c r="CV13" i="23"/>
  <c r="CU13" i="23"/>
  <c r="CT13" i="23"/>
  <c r="CS13" i="23"/>
  <c r="CR13" i="23"/>
  <c r="CQ13" i="23"/>
  <c r="CP13" i="23"/>
  <c r="CO13" i="23"/>
  <c r="CN13" i="23"/>
  <c r="CM13" i="23"/>
  <c r="CL13" i="23"/>
  <c r="CK13" i="23"/>
  <c r="CJ13" i="23"/>
  <c r="CI13" i="23"/>
  <c r="CH13" i="23"/>
  <c r="CG13" i="23"/>
  <c r="CF13" i="23"/>
  <c r="CE13" i="23"/>
  <c r="CD13" i="23"/>
  <c r="CC13" i="23"/>
  <c r="CB13" i="23"/>
  <c r="CA13" i="23"/>
  <c r="BZ13" i="23"/>
  <c r="BY13" i="23"/>
  <c r="BX13" i="23"/>
  <c r="BW13" i="23"/>
  <c r="BV13" i="23"/>
  <c r="BU13" i="23"/>
  <c r="BT13" i="23"/>
  <c r="BS13" i="23"/>
  <c r="BR13" i="23"/>
  <c r="BQ13" i="23"/>
  <c r="BP13" i="23"/>
  <c r="BO13" i="23"/>
  <c r="BN13" i="23"/>
  <c r="BM13" i="23"/>
  <c r="BL13" i="23"/>
  <c r="BK13" i="23"/>
  <c r="BJ13" i="23"/>
  <c r="BI13" i="23"/>
  <c r="BH13" i="23"/>
  <c r="BG13" i="23"/>
  <c r="BF13" i="23"/>
  <c r="BE13" i="23"/>
  <c r="BD13" i="23"/>
  <c r="BC13" i="23"/>
  <c r="BB13" i="23"/>
  <c r="BA13" i="23"/>
  <c r="AZ13" i="23"/>
  <c r="AY13" i="23"/>
  <c r="AX13" i="23"/>
  <c r="AW13" i="23"/>
  <c r="AV13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UD12" i="23"/>
  <c r="UC12" i="23"/>
  <c r="UB12" i="23"/>
  <c r="UA12" i="23"/>
  <c r="TZ12" i="23"/>
  <c r="TY12" i="23"/>
  <c r="TX12" i="23"/>
  <c r="TW12" i="23"/>
  <c r="TV12" i="23"/>
  <c r="TU12" i="23"/>
  <c r="TT12" i="23"/>
  <c r="TS12" i="23"/>
  <c r="TR12" i="23"/>
  <c r="TQ12" i="23"/>
  <c r="TP12" i="23"/>
  <c r="TO12" i="23"/>
  <c r="TN12" i="23"/>
  <c r="TM12" i="23"/>
  <c r="TL12" i="23"/>
  <c r="TK12" i="23"/>
  <c r="TJ12" i="23"/>
  <c r="TI12" i="23"/>
  <c r="TH12" i="23"/>
  <c r="TG12" i="23"/>
  <c r="TF12" i="23"/>
  <c r="TE12" i="23"/>
  <c r="TD12" i="23"/>
  <c r="TC12" i="23"/>
  <c r="TB12" i="23"/>
  <c r="TA12" i="23"/>
  <c r="SZ12" i="23"/>
  <c r="SY12" i="23"/>
  <c r="SX12" i="23"/>
  <c r="SW12" i="23"/>
  <c r="SV12" i="23"/>
  <c r="SU12" i="23"/>
  <c r="ST12" i="23"/>
  <c r="SS12" i="23"/>
  <c r="SR12" i="23"/>
  <c r="SQ12" i="23"/>
  <c r="SP12" i="23"/>
  <c r="SO12" i="23"/>
  <c r="SN12" i="23"/>
  <c r="SM12" i="23"/>
  <c r="SL12" i="23"/>
  <c r="SK12" i="23"/>
  <c r="SJ12" i="23"/>
  <c r="SI12" i="23"/>
  <c r="SH12" i="23"/>
  <c r="SG12" i="23"/>
  <c r="SF12" i="23"/>
  <c r="SE12" i="23"/>
  <c r="SD12" i="23"/>
  <c r="SC12" i="23"/>
  <c r="SB12" i="23"/>
  <c r="SA12" i="23"/>
  <c r="RZ12" i="23"/>
  <c r="RY12" i="23"/>
  <c r="RX12" i="23"/>
  <c r="RW12" i="23"/>
  <c r="RV12" i="23"/>
  <c r="RU12" i="23"/>
  <c r="RT12" i="23"/>
  <c r="RS12" i="23"/>
  <c r="RR12" i="23"/>
  <c r="RQ12" i="23"/>
  <c r="RP12" i="23"/>
  <c r="RO12" i="23"/>
  <c r="RN12" i="23"/>
  <c r="RM12" i="23"/>
  <c r="RL12" i="23"/>
  <c r="RK12" i="23"/>
  <c r="RJ12" i="23"/>
  <c r="RI12" i="23"/>
  <c r="RH12" i="23"/>
  <c r="RG12" i="23"/>
  <c r="RF12" i="23"/>
  <c r="RE12" i="23"/>
  <c r="RD12" i="23"/>
  <c r="RC12" i="23"/>
  <c r="RB12" i="23"/>
  <c r="RA12" i="23"/>
  <c r="QZ12" i="23"/>
  <c r="QY12" i="23"/>
  <c r="QX12" i="23"/>
  <c r="QW12" i="23"/>
  <c r="QV12" i="23"/>
  <c r="QU12" i="23"/>
  <c r="QT12" i="23"/>
  <c r="QS12" i="23"/>
  <c r="QR12" i="23"/>
  <c r="QQ12" i="23"/>
  <c r="QP12" i="23"/>
  <c r="QO12" i="23"/>
  <c r="QN12" i="23"/>
  <c r="QM12" i="23"/>
  <c r="QL12" i="23"/>
  <c r="QK12" i="23"/>
  <c r="QJ12" i="23"/>
  <c r="QI12" i="23"/>
  <c r="QH12" i="23"/>
  <c r="QG12" i="23"/>
  <c r="QF12" i="23"/>
  <c r="QE12" i="23"/>
  <c r="QD12" i="23"/>
  <c r="QC12" i="23"/>
  <c r="QB12" i="23"/>
  <c r="QA12" i="23"/>
  <c r="PZ12" i="23"/>
  <c r="PY12" i="23"/>
  <c r="PX12" i="23"/>
  <c r="PW12" i="23"/>
  <c r="PV12" i="23"/>
  <c r="PU12" i="23"/>
  <c r="PT12" i="23"/>
  <c r="PS12" i="23"/>
  <c r="PR12" i="23"/>
  <c r="PQ12" i="23"/>
  <c r="PP12" i="23"/>
  <c r="PO12" i="23"/>
  <c r="PN12" i="23"/>
  <c r="PM12" i="23"/>
  <c r="PL12" i="23"/>
  <c r="PK12" i="23"/>
  <c r="PJ12" i="23"/>
  <c r="PI12" i="23"/>
  <c r="PH12" i="23"/>
  <c r="PG12" i="23"/>
  <c r="PF12" i="23"/>
  <c r="PE12" i="23"/>
  <c r="PD12" i="23"/>
  <c r="PC12" i="23"/>
  <c r="PB12" i="23"/>
  <c r="PA12" i="23"/>
  <c r="OZ12" i="23"/>
  <c r="OY12" i="23"/>
  <c r="OX12" i="23"/>
  <c r="OW12" i="23"/>
  <c r="OV12" i="23"/>
  <c r="OU12" i="23"/>
  <c r="OT12" i="23"/>
  <c r="OS12" i="23"/>
  <c r="OR12" i="23"/>
  <c r="OQ12" i="23"/>
  <c r="OP12" i="23"/>
  <c r="OO12" i="23"/>
  <c r="ON12" i="23"/>
  <c r="OM12" i="23"/>
  <c r="OL12" i="23"/>
  <c r="OK12" i="23"/>
  <c r="OJ12" i="23"/>
  <c r="OI12" i="23"/>
  <c r="OH12" i="23"/>
  <c r="OG12" i="23"/>
  <c r="OF12" i="23"/>
  <c r="OE12" i="23"/>
  <c r="OD12" i="23"/>
  <c r="OC12" i="23"/>
  <c r="OB12" i="23"/>
  <c r="OA12" i="23"/>
  <c r="NZ12" i="23"/>
  <c r="NY12" i="23"/>
  <c r="NX12" i="23"/>
  <c r="NW12" i="23"/>
  <c r="NV12" i="23"/>
  <c r="NU12" i="23"/>
  <c r="NT12" i="23"/>
  <c r="NS12" i="23"/>
  <c r="NR12" i="23"/>
  <c r="NQ12" i="23"/>
  <c r="NP12" i="23"/>
  <c r="NO12" i="23"/>
  <c r="NN12" i="23"/>
  <c r="NM12" i="23"/>
  <c r="NL12" i="23"/>
  <c r="NK12" i="23"/>
  <c r="NJ12" i="23"/>
  <c r="NI12" i="23"/>
  <c r="NH12" i="23"/>
  <c r="NG12" i="23"/>
  <c r="NF12" i="23"/>
  <c r="NE12" i="23"/>
  <c r="ND12" i="23"/>
  <c r="NC12" i="23"/>
  <c r="NB12" i="23"/>
  <c r="NA12" i="23"/>
  <c r="MZ12" i="23"/>
  <c r="MY12" i="23"/>
  <c r="MX12" i="23"/>
  <c r="MW12" i="23"/>
  <c r="MV12" i="23"/>
  <c r="MU12" i="23"/>
  <c r="MT12" i="23"/>
  <c r="MS12" i="23"/>
  <c r="MR12" i="23"/>
  <c r="MQ12" i="23"/>
  <c r="MP12" i="23"/>
  <c r="MO12" i="23"/>
  <c r="MN12" i="23"/>
  <c r="MM12" i="23"/>
  <c r="ML12" i="23"/>
  <c r="MK12" i="23"/>
  <c r="MJ12" i="23"/>
  <c r="MI12" i="23"/>
  <c r="MH12" i="23"/>
  <c r="MG12" i="23"/>
  <c r="MF12" i="23"/>
  <c r="ME12" i="23"/>
  <c r="MD12" i="23"/>
  <c r="MC12" i="23"/>
  <c r="MB12" i="23"/>
  <c r="MA12" i="23"/>
  <c r="LZ12" i="23"/>
  <c r="LY12" i="23"/>
  <c r="LX12" i="23"/>
  <c r="LW12" i="23"/>
  <c r="LV12" i="23"/>
  <c r="LU12" i="23"/>
  <c r="LT12" i="23"/>
  <c r="LS12" i="23"/>
  <c r="LR12" i="23"/>
  <c r="LQ12" i="23"/>
  <c r="LP12" i="23"/>
  <c r="LO12" i="23"/>
  <c r="LN12" i="23"/>
  <c r="LM12" i="23"/>
  <c r="LL12" i="23"/>
  <c r="LK12" i="23"/>
  <c r="LJ12" i="23"/>
  <c r="LI12" i="23"/>
  <c r="LH12" i="23"/>
  <c r="LG12" i="23"/>
  <c r="LF12" i="23"/>
  <c r="LE12" i="23"/>
  <c r="LD12" i="23"/>
  <c r="LC12" i="23"/>
  <c r="LB12" i="23"/>
  <c r="LA12" i="23"/>
  <c r="KZ12" i="23"/>
  <c r="KY12" i="23"/>
  <c r="KX12" i="23"/>
  <c r="KW12" i="23"/>
  <c r="KV12" i="23"/>
  <c r="KU12" i="23"/>
  <c r="KT12" i="23"/>
  <c r="KS12" i="23"/>
  <c r="KR12" i="23"/>
  <c r="KQ12" i="23"/>
  <c r="KP12" i="23"/>
  <c r="KO12" i="23"/>
  <c r="KN12" i="23"/>
  <c r="KM12" i="23"/>
  <c r="KL12" i="23"/>
  <c r="KK12" i="23"/>
  <c r="KJ12" i="23"/>
  <c r="KI12" i="23"/>
  <c r="KH12" i="23"/>
  <c r="KG12" i="23"/>
  <c r="KF12" i="23"/>
  <c r="KE12" i="23"/>
  <c r="KD12" i="23"/>
  <c r="KC12" i="23"/>
  <c r="KB12" i="23"/>
  <c r="KA12" i="23"/>
  <c r="JZ12" i="23"/>
  <c r="JY12" i="23"/>
  <c r="JX12" i="23"/>
  <c r="JW12" i="23"/>
  <c r="JV12" i="23"/>
  <c r="JU12" i="23"/>
  <c r="JT12" i="23"/>
  <c r="JS12" i="23"/>
  <c r="JR12" i="23"/>
  <c r="JQ12" i="23"/>
  <c r="JP12" i="23"/>
  <c r="JO12" i="23"/>
  <c r="JN12" i="23"/>
  <c r="JM12" i="23"/>
  <c r="JL12" i="23"/>
  <c r="JK12" i="23"/>
  <c r="JJ12" i="23"/>
  <c r="JI12" i="23"/>
  <c r="JH12" i="23"/>
  <c r="JG12" i="23"/>
  <c r="JF12" i="23"/>
  <c r="JE12" i="23"/>
  <c r="JD12" i="23"/>
  <c r="JC12" i="23"/>
  <c r="JB12" i="23"/>
  <c r="JA12" i="23"/>
  <c r="IZ12" i="23"/>
  <c r="IY12" i="23"/>
  <c r="IX12" i="23"/>
  <c r="IW12" i="23"/>
  <c r="IV12" i="23"/>
  <c r="IU12" i="23"/>
  <c r="IT12" i="23"/>
  <c r="IS12" i="23"/>
  <c r="IR12" i="23"/>
  <c r="IQ12" i="23"/>
  <c r="IP12" i="23"/>
  <c r="IO12" i="23"/>
  <c r="IN12" i="23"/>
  <c r="IM12" i="23"/>
  <c r="IL12" i="23"/>
  <c r="IK12" i="23"/>
  <c r="IJ12" i="23"/>
  <c r="II12" i="23"/>
  <c r="IH12" i="23"/>
  <c r="IG12" i="23"/>
  <c r="IF12" i="23"/>
  <c r="IE12" i="23"/>
  <c r="ID12" i="23"/>
  <c r="IC12" i="23"/>
  <c r="IB12" i="23"/>
  <c r="IA12" i="23"/>
  <c r="HZ12" i="23"/>
  <c r="HY12" i="23"/>
  <c r="HX12" i="23"/>
  <c r="HW12" i="23"/>
  <c r="HV12" i="23"/>
  <c r="HU12" i="23"/>
  <c r="HT12" i="23"/>
  <c r="HS12" i="23"/>
  <c r="HR12" i="23"/>
  <c r="HQ12" i="23"/>
  <c r="HP12" i="23"/>
  <c r="HO12" i="23"/>
  <c r="HN12" i="23"/>
  <c r="HM12" i="23"/>
  <c r="HL12" i="23"/>
  <c r="HK12" i="23"/>
  <c r="HJ12" i="23"/>
  <c r="HI12" i="23"/>
  <c r="HH12" i="23"/>
  <c r="HG12" i="23"/>
  <c r="HF12" i="23"/>
  <c r="HE12" i="23"/>
  <c r="HD12" i="23"/>
  <c r="HC12" i="23"/>
  <c r="HB12" i="23"/>
  <c r="HA12" i="23"/>
  <c r="GZ12" i="23"/>
  <c r="GY12" i="23"/>
  <c r="GX12" i="23"/>
  <c r="GW12" i="23"/>
  <c r="GV12" i="23"/>
  <c r="GU12" i="23"/>
  <c r="GT12" i="23"/>
  <c r="GS12" i="23"/>
  <c r="GR12" i="23"/>
  <c r="GQ12" i="23"/>
  <c r="GP12" i="23"/>
  <c r="GO12" i="23"/>
  <c r="GN12" i="23"/>
  <c r="GM12" i="23"/>
  <c r="GL12" i="23"/>
  <c r="GK12" i="23"/>
  <c r="GJ12" i="23"/>
  <c r="GI12" i="23"/>
  <c r="GH12" i="23"/>
  <c r="GG12" i="23"/>
  <c r="GF12" i="23"/>
  <c r="GE12" i="23"/>
  <c r="GD12" i="23"/>
  <c r="GC12" i="23"/>
  <c r="GB12" i="23"/>
  <c r="GA12" i="23"/>
  <c r="FZ12" i="23"/>
  <c r="FY12" i="23"/>
  <c r="FX12" i="23"/>
  <c r="FW12" i="23"/>
  <c r="FV12" i="23"/>
  <c r="FU12" i="23"/>
  <c r="FT12" i="23"/>
  <c r="FS12" i="23"/>
  <c r="FR12" i="23"/>
  <c r="FQ12" i="23"/>
  <c r="FP12" i="23"/>
  <c r="FO12" i="23"/>
  <c r="FN12" i="23"/>
  <c r="FM12" i="23"/>
  <c r="FL12" i="23"/>
  <c r="FK12" i="23"/>
  <c r="FJ12" i="23"/>
  <c r="FI12" i="23"/>
  <c r="FH12" i="23"/>
  <c r="FG12" i="23"/>
  <c r="FF12" i="23"/>
  <c r="FE12" i="23"/>
  <c r="FD12" i="23"/>
  <c r="FC12" i="23"/>
  <c r="FB12" i="23"/>
  <c r="FA12" i="23"/>
  <c r="EZ12" i="23"/>
  <c r="EY12" i="23"/>
  <c r="EX12" i="23"/>
  <c r="EW12" i="23"/>
  <c r="EV12" i="23"/>
  <c r="EU12" i="23"/>
  <c r="ET12" i="23"/>
  <c r="ES12" i="23"/>
  <c r="ER12" i="23"/>
  <c r="EQ12" i="23"/>
  <c r="EP12" i="23"/>
  <c r="EO12" i="23"/>
  <c r="EN12" i="23"/>
  <c r="EM12" i="23"/>
  <c r="EL12" i="23"/>
  <c r="EK12" i="23"/>
  <c r="EJ12" i="23"/>
  <c r="EI12" i="23"/>
  <c r="EH12" i="23"/>
  <c r="EG12" i="23"/>
  <c r="EF12" i="23"/>
  <c r="EE12" i="23"/>
  <c r="ED12" i="23"/>
  <c r="EC12" i="23"/>
  <c r="EB12" i="23"/>
  <c r="EA12" i="23"/>
  <c r="DZ12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L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X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J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V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H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UD11" i="23"/>
  <c r="UC11" i="23"/>
  <c r="UB11" i="23"/>
  <c r="UA11" i="23"/>
  <c r="TZ11" i="23"/>
  <c r="TY11" i="23"/>
  <c r="TX11" i="23"/>
  <c r="TW11" i="23"/>
  <c r="TV11" i="23"/>
  <c r="TU11" i="23"/>
  <c r="TT11" i="23"/>
  <c r="TS11" i="23"/>
  <c r="TR11" i="23"/>
  <c r="TQ11" i="23"/>
  <c r="TP11" i="23"/>
  <c r="TO11" i="23"/>
  <c r="TN11" i="23"/>
  <c r="TM11" i="23"/>
  <c r="TL11" i="23"/>
  <c r="TK11" i="23"/>
  <c r="TJ11" i="23"/>
  <c r="TI11" i="23"/>
  <c r="TH11" i="23"/>
  <c r="TG11" i="23"/>
  <c r="TF11" i="23"/>
  <c r="TE11" i="23"/>
  <c r="TD11" i="23"/>
  <c r="TC11" i="23"/>
  <c r="TB11" i="23"/>
  <c r="TA11" i="23"/>
  <c r="SZ11" i="23"/>
  <c r="SY11" i="23"/>
  <c r="SX11" i="23"/>
  <c r="SW11" i="23"/>
  <c r="SV11" i="23"/>
  <c r="SU11" i="23"/>
  <c r="ST11" i="23"/>
  <c r="SS11" i="23"/>
  <c r="SR11" i="23"/>
  <c r="SQ11" i="23"/>
  <c r="SP11" i="23"/>
  <c r="SO11" i="23"/>
  <c r="SN11" i="23"/>
  <c r="SM11" i="23"/>
  <c r="SL11" i="23"/>
  <c r="SK11" i="23"/>
  <c r="SJ11" i="23"/>
  <c r="SI11" i="23"/>
  <c r="SH11" i="23"/>
  <c r="SG11" i="23"/>
  <c r="SF11" i="23"/>
  <c r="SE11" i="23"/>
  <c r="SD11" i="23"/>
  <c r="SC11" i="23"/>
  <c r="SB11" i="23"/>
  <c r="SA11" i="23"/>
  <c r="RZ11" i="23"/>
  <c r="RY11" i="23"/>
  <c r="RX11" i="23"/>
  <c r="RW11" i="23"/>
  <c r="RV11" i="23"/>
  <c r="RU11" i="23"/>
  <c r="RT11" i="23"/>
  <c r="RS11" i="23"/>
  <c r="RR11" i="23"/>
  <c r="RQ11" i="23"/>
  <c r="RP11" i="23"/>
  <c r="RO11" i="23"/>
  <c r="RN11" i="23"/>
  <c r="RM11" i="23"/>
  <c r="RL11" i="23"/>
  <c r="RK11" i="23"/>
  <c r="RJ11" i="23"/>
  <c r="RI11" i="23"/>
  <c r="RH11" i="23"/>
  <c r="RG11" i="23"/>
  <c r="RF11" i="23"/>
  <c r="RE11" i="23"/>
  <c r="RD11" i="23"/>
  <c r="RC11" i="23"/>
  <c r="RB11" i="23"/>
  <c r="RA11" i="23"/>
  <c r="QZ11" i="23"/>
  <c r="QY11" i="23"/>
  <c r="QX11" i="23"/>
  <c r="QW11" i="23"/>
  <c r="QV11" i="23"/>
  <c r="QU11" i="23"/>
  <c r="QT11" i="23"/>
  <c r="QS11" i="23"/>
  <c r="QR11" i="23"/>
  <c r="QQ11" i="23"/>
  <c r="QP11" i="23"/>
  <c r="QO11" i="23"/>
  <c r="QN11" i="23"/>
  <c r="QM11" i="23"/>
  <c r="QL11" i="23"/>
  <c r="QK11" i="23"/>
  <c r="QJ11" i="23"/>
  <c r="QI11" i="23"/>
  <c r="QH11" i="23"/>
  <c r="QG11" i="23"/>
  <c r="QF11" i="23"/>
  <c r="QE11" i="23"/>
  <c r="QD11" i="23"/>
  <c r="QC11" i="23"/>
  <c r="QB11" i="23"/>
  <c r="QA11" i="23"/>
  <c r="PZ11" i="23"/>
  <c r="PY11" i="23"/>
  <c r="PX11" i="23"/>
  <c r="PW11" i="23"/>
  <c r="PV11" i="23"/>
  <c r="PU11" i="23"/>
  <c r="PT11" i="23"/>
  <c r="PS11" i="23"/>
  <c r="PR11" i="23"/>
  <c r="PQ11" i="23"/>
  <c r="PP11" i="23"/>
  <c r="PO11" i="23"/>
  <c r="PN11" i="23"/>
  <c r="PM11" i="23"/>
  <c r="PL11" i="23"/>
  <c r="PK11" i="23"/>
  <c r="PJ11" i="23"/>
  <c r="PI11" i="23"/>
  <c r="PH11" i="23"/>
  <c r="PG11" i="23"/>
  <c r="PF11" i="23"/>
  <c r="PE11" i="23"/>
  <c r="PD11" i="23"/>
  <c r="PC11" i="23"/>
  <c r="PB11" i="23"/>
  <c r="PA11" i="23"/>
  <c r="OZ11" i="23"/>
  <c r="OY11" i="23"/>
  <c r="OX11" i="23"/>
  <c r="OW11" i="23"/>
  <c r="OV11" i="23"/>
  <c r="OU11" i="23"/>
  <c r="OT11" i="23"/>
  <c r="OS11" i="23"/>
  <c r="OR11" i="23"/>
  <c r="OQ11" i="23"/>
  <c r="OP11" i="23"/>
  <c r="OO11" i="23"/>
  <c r="ON11" i="23"/>
  <c r="OM11" i="23"/>
  <c r="OL11" i="23"/>
  <c r="OK11" i="23"/>
  <c r="OJ11" i="23"/>
  <c r="OI11" i="23"/>
  <c r="OH11" i="23"/>
  <c r="OG11" i="23"/>
  <c r="OF11" i="23"/>
  <c r="OE11" i="23"/>
  <c r="OD11" i="23"/>
  <c r="OC11" i="23"/>
  <c r="OB11" i="23"/>
  <c r="OA11" i="23"/>
  <c r="NZ11" i="23"/>
  <c r="NY11" i="23"/>
  <c r="NX11" i="23"/>
  <c r="NW11" i="23"/>
  <c r="NV11" i="23"/>
  <c r="NU11" i="23"/>
  <c r="NT11" i="23"/>
  <c r="NS11" i="23"/>
  <c r="NR11" i="23"/>
  <c r="NQ11" i="23"/>
  <c r="NP11" i="23"/>
  <c r="NO11" i="23"/>
  <c r="NN11" i="23"/>
  <c r="NM11" i="23"/>
  <c r="NL11" i="23"/>
  <c r="NK11" i="23"/>
  <c r="NJ11" i="23"/>
  <c r="NI11" i="23"/>
  <c r="NH11" i="23"/>
  <c r="NG11" i="23"/>
  <c r="NF11" i="23"/>
  <c r="NE11" i="23"/>
  <c r="ND11" i="23"/>
  <c r="NC11" i="23"/>
  <c r="NB11" i="23"/>
  <c r="NA11" i="23"/>
  <c r="MZ11" i="23"/>
  <c r="MY11" i="23"/>
  <c r="MX11" i="23"/>
  <c r="MW11" i="23"/>
  <c r="MV11" i="23"/>
  <c r="MU11" i="23"/>
  <c r="MT11" i="23"/>
  <c r="MS11" i="23"/>
  <c r="MR11" i="23"/>
  <c r="MQ11" i="23"/>
  <c r="MP11" i="23"/>
  <c r="MO11" i="23"/>
  <c r="MN11" i="23"/>
  <c r="MM11" i="23"/>
  <c r="ML11" i="23"/>
  <c r="MK11" i="23"/>
  <c r="MJ11" i="23"/>
  <c r="MI11" i="23"/>
  <c r="MH11" i="23"/>
  <c r="MG11" i="23"/>
  <c r="MF11" i="23"/>
  <c r="ME11" i="23"/>
  <c r="MD11" i="23"/>
  <c r="MC11" i="23"/>
  <c r="MB11" i="23"/>
  <c r="MA11" i="23"/>
  <c r="LZ11" i="23"/>
  <c r="LY11" i="23"/>
  <c r="LX11" i="23"/>
  <c r="LW11" i="23"/>
  <c r="LV11" i="23"/>
  <c r="LU11" i="23"/>
  <c r="LT11" i="23"/>
  <c r="LS11" i="23"/>
  <c r="LR11" i="23"/>
  <c r="LQ11" i="23"/>
  <c r="LP11" i="23"/>
  <c r="LO11" i="23"/>
  <c r="LN11" i="23"/>
  <c r="LM11" i="23"/>
  <c r="LL11" i="23"/>
  <c r="LK11" i="23"/>
  <c r="LJ11" i="23"/>
  <c r="LI11" i="23"/>
  <c r="LH11" i="23"/>
  <c r="LG11" i="23"/>
  <c r="LF11" i="23"/>
  <c r="LE11" i="23"/>
  <c r="LD11" i="23"/>
  <c r="LC11" i="23"/>
  <c r="LB11" i="23"/>
  <c r="LA11" i="23"/>
  <c r="KZ11" i="23"/>
  <c r="KY11" i="23"/>
  <c r="KX11" i="23"/>
  <c r="KW11" i="23"/>
  <c r="KV11" i="23"/>
  <c r="KU11" i="23"/>
  <c r="KT11" i="23"/>
  <c r="KS11" i="23"/>
  <c r="KR11" i="23"/>
  <c r="KQ11" i="23"/>
  <c r="KP11" i="23"/>
  <c r="KO11" i="23"/>
  <c r="KN11" i="23"/>
  <c r="KM11" i="23"/>
  <c r="KL11" i="23"/>
  <c r="KK11" i="23"/>
  <c r="KJ11" i="23"/>
  <c r="KI11" i="23"/>
  <c r="KH11" i="23"/>
  <c r="KG11" i="23"/>
  <c r="KF11" i="23"/>
  <c r="KE11" i="23"/>
  <c r="KD11" i="23"/>
  <c r="KC11" i="23"/>
  <c r="KB11" i="23"/>
  <c r="KA11" i="23"/>
  <c r="JZ11" i="23"/>
  <c r="JY11" i="23"/>
  <c r="JX11" i="23"/>
  <c r="JW11" i="23"/>
  <c r="JV11" i="23"/>
  <c r="JU11" i="23"/>
  <c r="JT11" i="23"/>
  <c r="JS11" i="23"/>
  <c r="JR11" i="23"/>
  <c r="JQ11" i="23"/>
  <c r="JP11" i="23"/>
  <c r="JO11" i="23"/>
  <c r="JN11" i="23"/>
  <c r="JM11" i="23"/>
  <c r="JL11" i="23"/>
  <c r="JK11" i="23"/>
  <c r="JJ11" i="23"/>
  <c r="JI11" i="23"/>
  <c r="JH11" i="23"/>
  <c r="JG11" i="23"/>
  <c r="JF11" i="23"/>
  <c r="JE11" i="23"/>
  <c r="JD11" i="23"/>
  <c r="JC11" i="23"/>
  <c r="JB11" i="23"/>
  <c r="JA11" i="23"/>
  <c r="IZ11" i="23"/>
  <c r="IY11" i="23"/>
  <c r="IX11" i="23"/>
  <c r="IW11" i="23"/>
  <c r="IV11" i="23"/>
  <c r="IU11" i="23"/>
  <c r="IT11" i="23"/>
  <c r="IS11" i="23"/>
  <c r="IR11" i="23"/>
  <c r="IQ11" i="23"/>
  <c r="IP11" i="23"/>
  <c r="IO11" i="23"/>
  <c r="IN11" i="23"/>
  <c r="IM11" i="23"/>
  <c r="IL11" i="23"/>
  <c r="IK11" i="23"/>
  <c r="IJ11" i="23"/>
  <c r="II11" i="23"/>
  <c r="IH11" i="23"/>
  <c r="IG11" i="23"/>
  <c r="IF11" i="23"/>
  <c r="IE11" i="23"/>
  <c r="ID11" i="23"/>
  <c r="IC11" i="23"/>
  <c r="IB11" i="23"/>
  <c r="IA11" i="23"/>
  <c r="HZ11" i="23"/>
  <c r="HY11" i="23"/>
  <c r="HX11" i="23"/>
  <c r="HW11" i="23"/>
  <c r="HV11" i="23"/>
  <c r="HU11" i="23"/>
  <c r="HT11" i="23"/>
  <c r="HS11" i="23"/>
  <c r="HR11" i="23"/>
  <c r="HQ11" i="23"/>
  <c r="HP11" i="23"/>
  <c r="HO11" i="23"/>
  <c r="HN11" i="23"/>
  <c r="HM11" i="23"/>
  <c r="HL11" i="23"/>
  <c r="HK11" i="23"/>
  <c r="HJ11" i="23"/>
  <c r="HI11" i="23"/>
  <c r="HH11" i="23"/>
  <c r="HG11" i="23"/>
  <c r="HF11" i="23"/>
  <c r="HE11" i="23"/>
  <c r="HD11" i="23"/>
  <c r="HC11" i="23"/>
  <c r="HB11" i="23"/>
  <c r="HA11" i="23"/>
  <c r="GZ11" i="23"/>
  <c r="GY11" i="23"/>
  <c r="GX11" i="23"/>
  <c r="GW11" i="23"/>
  <c r="GV11" i="23"/>
  <c r="GU11" i="23"/>
  <c r="GT11" i="23"/>
  <c r="GS11" i="23"/>
  <c r="GR11" i="23"/>
  <c r="GQ11" i="23"/>
  <c r="GP11" i="23"/>
  <c r="GO11" i="23"/>
  <c r="GN11" i="23"/>
  <c r="GM11" i="23"/>
  <c r="GL11" i="23"/>
  <c r="GK11" i="23"/>
  <c r="GJ11" i="23"/>
  <c r="GI11" i="23"/>
  <c r="GH11" i="23"/>
  <c r="GG11" i="23"/>
  <c r="GF11" i="23"/>
  <c r="GE11" i="23"/>
  <c r="GD11" i="23"/>
  <c r="GC11" i="23"/>
  <c r="GB11" i="23"/>
  <c r="GA11" i="23"/>
  <c r="FZ11" i="23"/>
  <c r="FY11" i="23"/>
  <c r="FX11" i="23"/>
  <c r="FW11" i="23"/>
  <c r="FV11" i="23"/>
  <c r="FU11" i="23"/>
  <c r="FT11" i="23"/>
  <c r="FS11" i="23"/>
  <c r="FR11" i="23"/>
  <c r="FQ11" i="23"/>
  <c r="FP11" i="23"/>
  <c r="FO11" i="23"/>
  <c r="FN11" i="23"/>
  <c r="FM11" i="23"/>
  <c r="FL11" i="23"/>
  <c r="FK11" i="23"/>
  <c r="FJ11" i="23"/>
  <c r="FI11" i="23"/>
  <c r="FH11" i="23"/>
  <c r="FG11" i="23"/>
  <c r="FF11" i="23"/>
  <c r="FE11" i="23"/>
  <c r="FD11" i="23"/>
  <c r="FC11" i="23"/>
  <c r="FB11" i="23"/>
  <c r="FA11" i="23"/>
  <c r="EZ11" i="23"/>
  <c r="EY11" i="23"/>
  <c r="EX11" i="23"/>
  <c r="EW11" i="23"/>
  <c r="EV11" i="23"/>
  <c r="EU11" i="23"/>
  <c r="ET11" i="23"/>
  <c r="ES11" i="23"/>
  <c r="ER11" i="23"/>
  <c r="EQ11" i="23"/>
  <c r="EP11" i="23"/>
  <c r="EO11" i="23"/>
  <c r="EN11" i="23"/>
  <c r="EM11" i="23"/>
  <c r="EL11" i="23"/>
  <c r="EK11" i="23"/>
  <c r="EJ11" i="23"/>
  <c r="EI11" i="23"/>
  <c r="EH11" i="23"/>
  <c r="EG11" i="23"/>
  <c r="EF11" i="23"/>
  <c r="EE11" i="23"/>
  <c r="ED11" i="23"/>
  <c r="EC11" i="23"/>
  <c r="EB11" i="23"/>
  <c r="EA11" i="23"/>
  <c r="DZ11" i="23"/>
  <c r="DY11" i="23"/>
  <c r="DX11" i="23"/>
  <c r="DW11" i="23"/>
  <c r="DV11" i="23"/>
  <c r="DU11" i="23"/>
  <c r="DT11" i="23"/>
  <c r="DS11" i="23"/>
  <c r="DR11" i="23"/>
  <c r="DQ11" i="23"/>
  <c r="DP11" i="23"/>
  <c r="DO11" i="23"/>
  <c r="DN11" i="23"/>
  <c r="DM11" i="23"/>
  <c r="DL11" i="23"/>
  <c r="DK11" i="23"/>
  <c r="DJ11" i="23"/>
  <c r="DI11" i="23"/>
  <c r="DH11" i="23"/>
  <c r="DG11" i="23"/>
  <c r="DF11" i="23"/>
  <c r="DE11" i="23"/>
  <c r="DD11" i="23"/>
  <c r="DC11" i="23"/>
  <c r="DB11" i="23"/>
  <c r="DA11" i="23"/>
  <c r="CZ11" i="23"/>
  <c r="CY11" i="23"/>
  <c r="CX11" i="23"/>
  <c r="CW11" i="23"/>
  <c r="CV11" i="23"/>
  <c r="CU11" i="23"/>
  <c r="CT11" i="23"/>
  <c r="CS11" i="23"/>
  <c r="CR11" i="23"/>
  <c r="CQ11" i="23"/>
  <c r="CP11" i="23"/>
  <c r="CO11" i="23"/>
  <c r="CN11" i="23"/>
  <c r="CM11" i="23"/>
  <c r="CL11" i="23"/>
  <c r="CK11" i="23"/>
  <c r="CJ11" i="23"/>
  <c r="CI11" i="23"/>
  <c r="CH11" i="23"/>
  <c r="CG11" i="23"/>
  <c r="CF11" i="23"/>
  <c r="CE11" i="23"/>
  <c r="CD11" i="23"/>
  <c r="CC11" i="23"/>
  <c r="CB11" i="23"/>
  <c r="CA11" i="23"/>
  <c r="BZ11" i="23"/>
  <c r="BY11" i="23"/>
  <c r="BX11" i="23"/>
  <c r="BW11" i="23"/>
  <c r="BV11" i="23"/>
  <c r="BU11" i="23"/>
  <c r="BT11" i="23"/>
  <c r="BS11" i="23"/>
  <c r="BR11" i="23"/>
  <c r="BQ11" i="23"/>
  <c r="BP11" i="23"/>
  <c r="BO11" i="23"/>
  <c r="BN11" i="23"/>
  <c r="BM11" i="23"/>
  <c r="BL11" i="23"/>
  <c r="BK11" i="23"/>
  <c r="BJ11" i="23"/>
  <c r="BI11" i="23"/>
  <c r="BH11" i="23"/>
  <c r="BG11" i="23"/>
  <c r="BF11" i="23"/>
  <c r="BE11" i="23"/>
  <c r="BD11" i="23"/>
  <c r="BC11" i="23"/>
  <c r="BB11" i="23"/>
  <c r="BA11" i="23"/>
  <c r="AZ11" i="23"/>
  <c r="AY11" i="23"/>
  <c r="AX11" i="23"/>
  <c r="AW11" i="23"/>
  <c r="AV11" i="23"/>
  <c r="AU11" i="23"/>
  <c r="AT11" i="23"/>
  <c r="AS11" i="23"/>
  <c r="AR11" i="23"/>
  <c r="AQ11" i="23"/>
  <c r="AP11" i="23"/>
  <c r="AO11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UD10" i="23"/>
  <c r="UC10" i="23"/>
  <c r="UB10" i="23"/>
  <c r="UA10" i="23"/>
  <c r="TZ10" i="23"/>
  <c r="TY10" i="23"/>
  <c r="TX10" i="23"/>
  <c r="TW10" i="23"/>
  <c r="TV10" i="23"/>
  <c r="TU10" i="23"/>
  <c r="TT10" i="23"/>
  <c r="TS10" i="23"/>
  <c r="TR10" i="23"/>
  <c r="TQ10" i="23"/>
  <c r="TP10" i="23"/>
  <c r="TO10" i="23"/>
  <c r="TN10" i="23"/>
  <c r="TM10" i="23"/>
  <c r="TL10" i="23"/>
  <c r="TK10" i="23"/>
  <c r="TJ10" i="23"/>
  <c r="TI10" i="23"/>
  <c r="TH10" i="23"/>
  <c r="TG10" i="23"/>
  <c r="TF10" i="23"/>
  <c r="TE10" i="23"/>
  <c r="TD10" i="23"/>
  <c r="TC10" i="23"/>
  <c r="TB10" i="23"/>
  <c r="TA10" i="23"/>
  <c r="SZ10" i="23"/>
  <c r="SY10" i="23"/>
  <c r="SX10" i="23"/>
  <c r="SW10" i="23"/>
  <c r="SV10" i="23"/>
  <c r="SU10" i="23"/>
  <c r="ST10" i="23"/>
  <c r="SS10" i="23"/>
  <c r="SR10" i="23"/>
  <c r="SQ10" i="23"/>
  <c r="SP10" i="23"/>
  <c r="SO10" i="23"/>
  <c r="SN10" i="23"/>
  <c r="SM10" i="23"/>
  <c r="SL10" i="23"/>
  <c r="SK10" i="23"/>
  <c r="SJ10" i="23"/>
  <c r="SI10" i="23"/>
  <c r="SH10" i="23"/>
  <c r="SG10" i="23"/>
  <c r="SF10" i="23"/>
  <c r="SE10" i="23"/>
  <c r="SD10" i="23"/>
  <c r="SC10" i="23"/>
  <c r="SB10" i="23"/>
  <c r="SA10" i="23"/>
  <c r="RZ10" i="23"/>
  <c r="RY10" i="23"/>
  <c r="RX10" i="23"/>
  <c r="RW10" i="23"/>
  <c r="RV10" i="23"/>
  <c r="RU10" i="23"/>
  <c r="RT10" i="23"/>
  <c r="RS10" i="23"/>
  <c r="RR10" i="23"/>
  <c r="RQ10" i="23"/>
  <c r="RP10" i="23"/>
  <c r="RO10" i="23"/>
  <c r="RN10" i="23"/>
  <c r="RM10" i="23"/>
  <c r="RL10" i="23"/>
  <c r="RK10" i="23"/>
  <c r="RJ10" i="23"/>
  <c r="RI10" i="23"/>
  <c r="RH10" i="23"/>
  <c r="RG10" i="23"/>
  <c r="RF10" i="23"/>
  <c r="RE10" i="23"/>
  <c r="RD10" i="23"/>
  <c r="RC10" i="23"/>
  <c r="RB10" i="23"/>
  <c r="RA10" i="23"/>
  <c r="QZ10" i="23"/>
  <c r="QY10" i="23"/>
  <c r="QX10" i="23"/>
  <c r="QW10" i="23"/>
  <c r="QV10" i="23"/>
  <c r="QU10" i="23"/>
  <c r="QT10" i="23"/>
  <c r="QS10" i="23"/>
  <c r="QR10" i="23"/>
  <c r="QQ10" i="23"/>
  <c r="QP10" i="23"/>
  <c r="QO10" i="23"/>
  <c r="QN10" i="23"/>
  <c r="QM10" i="23"/>
  <c r="QL10" i="23"/>
  <c r="QK10" i="23"/>
  <c r="QJ10" i="23"/>
  <c r="QI10" i="23"/>
  <c r="QH10" i="23"/>
  <c r="QG10" i="23"/>
  <c r="QF10" i="23"/>
  <c r="QE10" i="23"/>
  <c r="QD10" i="23"/>
  <c r="QC10" i="23"/>
  <c r="QB10" i="23"/>
  <c r="QA10" i="23"/>
  <c r="PZ10" i="23"/>
  <c r="PY10" i="23"/>
  <c r="PX10" i="23"/>
  <c r="PW10" i="23"/>
  <c r="PV10" i="23"/>
  <c r="PU10" i="23"/>
  <c r="PT10" i="23"/>
  <c r="PS10" i="23"/>
  <c r="PR10" i="23"/>
  <c r="PQ10" i="23"/>
  <c r="PP10" i="23"/>
  <c r="PO10" i="23"/>
  <c r="PN10" i="23"/>
  <c r="PM10" i="23"/>
  <c r="PL10" i="23"/>
  <c r="PK10" i="23"/>
  <c r="PJ10" i="23"/>
  <c r="PI10" i="23"/>
  <c r="PH10" i="23"/>
  <c r="PG10" i="23"/>
  <c r="PF10" i="23"/>
  <c r="PE10" i="23"/>
  <c r="PD10" i="23"/>
  <c r="PC10" i="23"/>
  <c r="PB10" i="23"/>
  <c r="PA10" i="23"/>
  <c r="OZ10" i="23"/>
  <c r="OY10" i="23"/>
  <c r="OX10" i="23"/>
  <c r="OW10" i="23"/>
  <c r="OV10" i="23"/>
  <c r="OU10" i="23"/>
  <c r="OT10" i="23"/>
  <c r="OS10" i="23"/>
  <c r="OR10" i="23"/>
  <c r="OQ10" i="23"/>
  <c r="OP10" i="23"/>
  <c r="OO10" i="23"/>
  <c r="ON10" i="23"/>
  <c r="OM10" i="23"/>
  <c r="OL10" i="23"/>
  <c r="OK10" i="23"/>
  <c r="OJ10" i="23"/>
  <c r="OI10" i="23"/>
  <c r="OH10" i="23"/>
  <c r="OG10" i="23"/>
  <c r="OF10" i="23"/>
  <c r="OE10" i="23"/>
  <c r="OD10" i="23"/>
  <c r="OC10" i="23"/>
  <c r="OB10" i="23"/>
  <c r="OA10" i="23"/>
  <c r="NZ10" i="23"/>
  <c r="NY10" i="23"/>
  <c r="NX10" i="23"/>
  <c r="NW10" i="23"/>
  <c r="NV10" i="23"/>
  <c r="NU10" i="23"/>
  <c r="NT10" i="23"/>
  <c r="NS10" i="23"/>
  <c r="NR10" i="23"/>
  <c r="NQ10" i="23"/>
  <c r="NP10" i="23"/>
  <c r="NO10" i="23"/>
  <c r="NN10" i="23"/>
  <c r="NM10" i="23"/>
  <c r="NL10" i="23"/>
  <c r="NK10" i="23"/>
  <c r="NJ10" i="23"/>
  <c r="NI10" i="23"/>
  <c r="NH10" i="23"/>
  <c r="NG10" i="23"/>
  <c r="NF10" i="23"/>
  <c r="NE10" i="23"/>
  <c r="ND10" i="23"/>
  <c r="NC10" i="23"/>
  <c r="NB10" i="23"/>
  <c r="NA10" i="23"/>
  <c r="MZ10" i="23"/>
  <c r="MY10" i="23"/>
  <c r="MX10" i="23"/>
  <c r="MW10" i="23"/>
  <c r="MV10" i="23"/>
  <c r="MU10" i="23"/>
  <c r="MT10" i="23"/>
  <c r="MS10" i="23"/>
  <c r="MR10" i="23"/>
  <c r="MQ10" i="23"/>
  <c r="MP10" i="23"/>
  <c r="MO10" i="23"/>
  <c r="MN10" i="23"/>
  <c r="MM10" i="23"/>
  <c r="ML10" i="23"/>
  <c r="MK10" i="23"/>
  <c r="MJ10" i="23"/>
  <c r="MI10" i="23"/>
  <c r="MH10" i="23"/>
  <c r="MG10" i="23"/>
  <c r="MF10" i="23"/>
  <c r="ME10" i="23"/>
  <c r="MD10" i="23"/>
  <c r="MC10" i="23"/>
  <c r="MB10" i="23"/>
  <c r="MA10" i="23"/>
  <c r="LZ10" i="23"/>
  <c r="LY10" i="23"/>
  <c r="LX10" i="23"/>
  <c r="LW10" i="23"/>
  <c r="LV10" i="23"/>
  <c r="LU10" i="23"/>
  <c r="LT10" i="23"/>
  <c r="LS10" i="23"/>
  <c r="LR10" i="23"/>
  <c r="LQ10" i="23"/>
  <c r="LP10" i="23"/>
  <c r="LO10" i="23"/>
  <c r="LN10" i="23"/>
  <c r="LM10" i="23"/>
  <c r="LL10" i="23"/>
  <c r="LK10" i="23"/>
  <c r="LJ10" i="23"/>
  <c r="LI10" i="23"/>
  <c r="LH10" i="23"/>
  <c r="LG10" i="23"/>
  <c r="LF10" i="23"/>
  <c r="LE10" i="23"/>
  <c r="LD10" i="23"/>
  <c r="LC10" i="23"/>
  <c r="LB10" i="23"/>
  <c r="LA10" i="23"/>
  <c r="KZ10" i="23"/>
  <c r="KY10" i="23"/>
  <c r="KX10" i="23"/>
  <c r="KW10" i="23"/>
  <c r="KV10" i="23"/>
  <c r="KU10" i="23"/>
  <c r="KT10" i="23"/>
  <c r="KS10" i="23"/>
  <c r="KR10" i="23"/>
  <c r="KQ10" i="23"/>
  <c r="KP10" i="23"/>
  <c r="KO10" i="23"/>
  <c r="KN10" i="23"/>
  <c r="KM10" i="23"/>
  <c r="KL10" i="23"/>
  <c r="KK10" i="23"/>
  <c r="KJ10" i="23"/>
  <c r="KI10" i="23"/>
  <c r="KH10" i="23"/>
  <c r="KG10" i="23"/>
  <c r="KF10" i="23"/>
  <c r="KE10" i="23"/>
  <c r="KD10" i="23"/>
  <c r="KC10" i="23"/>
  <c r="KB10" i="23"/>
  <c r="KA10" i="23"/>
  <c r="JZ10" i="23"/>
  <c r="JY10" i="23"/>
  <c r="JX10" i="23"/>
  <c r="JW10" i="23"/>
  <c r="JV10" i="23"/>
  <c r="JU10" i="23"/>
  <c r="JT10" i="23"/>
  <c r="JS10" i="23"/>
  <c r="JR10" i="23"/>
  <c r="JQ10" i="23"/>
  <c r="JP10" i="23"/>
  <c r="JO10" i="23"/>
  <c r="JN10" i="23"/>
  <c r="JM10" i="23"/>
  <c r="JL10" i="23"/>
  <c r="JK10" i="23"/>
  <c r="JJ10" i="23"/>
  <c r="JI10" i="23"/>
  <c r="JH10" i="23"/>
  <c r="JG10" i="23"/>
  <c r="JF10" i="23"/>
  <c r="JE10" i="23"/>
  <c r="JD10" i="23"/>
  <c r="JC10" i="23"/>
  <c r="JB10" i="23"/>
  <c r="JA10" i="23"/>
  <c r="IZ10" i="23"/>
  <c r="IY10" i="23"/>
  <c r="IX10" i="23"/>
  <c r="IW10" i="23"/>
  <c r="IV10" i="23"/>
  <c r="IU10" i="23"/>
  <c r="IT10" i="23"/>
  <c r="IS10" i="23"/>
  <c r="IR10" i="23"/>
  <c r="IQ10" i="23"/>
  <c r="IP10" i="23"/>
  <c r="IO10" i="23"/>
  <c r="IN10" i="23"/>
  <c r="IM10" i="23"/>
  <c r="IL10" i="23"/>
  <c r="IK10" i="23"/>
  <c r="IJ10" i="23"/>
  <c r="II10" i="23"/>
  <c r="IH10" i="23"/>
  <c r="IG10" i="23"/>
  <c r="IF10" i="23"/>
  <c r="IE10" i="23"/>
  <c r="ID10" i="23"/>
  <c r="IC10" i="23"/>
  <c r="IB10" i="23"/>
  <c r="IA10" i="23"/>
  <c r="HZ10" i="23"/>
  <c r="HY10" i="23"/>
  <c r="HX10" i="23"/>
  <c r="HW10" i="23"/>
  <c r="HV10" i="23"/>
  <c r="HU10" i="23"/>
  <c r="HT10" i="23"/>
  <c r="HS10" i="23"/>
  <c r="HR10" i="23"/>
  <c r="HQ10" i="23"/>
  <c r="HP10" i="23"/>
  <c r="HO10" i="23"/>
  <c r="HN10" i="23"/>
  <c r="HM10" i="23"/>
  <c r="HL10" i="23"/>
  <c r="HK10" i="23"/>
  <c r="HJ10" i="23"/>
  <c r="HI10" i="23"/>
  <c r="HH10" i="23"/>
  <c r="HG10" i="23"/>
  <c r="HF10" i="23"/>
  <c r="HE10" i="23"/>
  <c r="HD10" i="23"/>
  <c r="HC10" i="23"/>
  <c r="HB10" i="23"/>
  <c r="HA10" i="23"/>
  <c r="GZ10" i="23"/>
  <c r="GY10" i="23"/>
  <c r="GX10" i="23"/>
  <c r="GW10" i="23"/>
  <c r="GV10" i="23"/>
  <c r="GU10" i="23"/>
  <c r="GT10" i="23"/>
  <c r="GS10" i="23"/>
  <c r="GR10" i="23"/>
  <c r="GQ10" i="23"/>
  <c r="GP10" i="23"/>
  <c r="GO10" i="23"/>
  <c r="GN10" i="23"/>
  <c r="GM10" i="23"/>
  <c r="GL10" i="23"/>
  <c r="GK10" i="23"/>
  <c r="GJ10" i="23"/>
  <c r="GI10" i="23"/>
  <c r="GH10" i="23"/>
  <c r="GG10" i="23"/>
  <c r="GF10" i="23"/>
  <c r="GE10" i="23"/>
  <c r="GD10" i="23"/>
  <c r="GC10" i="23"/>
  <c r="GB10" i="23"/>
  <c r="GA10" i="23"/>
  <c r="FZ10" i="23"/>
  <c r="FY10" i="23"/>
  <c r="FX10" i="23"/>
  <c r="FW10" i="23"/>
  <c r="FV10" i="23"/>
  <c r="FU10" i="23"/>
  <c r="FT10" i="23"/>
  <c r="FS10" i="23"/>
  <c r="FR10" i="23"/>
  <c r="FQ10" i="23"/>
  <c r="FP10" i="23"/>
  <c r="FO10" i="23"/>
  <c r="FN10" i="23"/>
  <c r="FM10" i="23"/>
  <c r="FL10" i="23"/>
  <c r="FK10" i="23"/>
  <c r="FJ10" i="23"/>
  <c r="FI10" i="23"/>
  <c r="FH10" i="23"/>
  <c r="FG10" i="23"/>
  <c r="FF10" i="23"/>
  <c r="FE10" i="23"/>
  <c r="FD10" i="23"/>
  <c r="FC10" i="23"/>
  <c r="FB10" i="23"/>
  <c r="FA10" i="23"/>
  <c r="EZ10" i="23"/>
  <c r="EY10" i="23"/>
  <c r="EX10" i="23"/>
  <c r="EW10" i="23"/>
  <c r="EV10" i="23"/>
  <c r="EU10" i="23"/>
  <c r="ET10" i="23"/>
  <c r="ES10" i="23"/>
  <c r="ER10" i="23"/>
  <c r="EQ10" i="23"/>
  <c r="EP10" i="23"/>
  <c r="EO10" i="23"/>
  <c r="EN10" i="23"/>
  <c r="EM10" i="23"/>
  <c r="EL10" i="23"/>
  <c r="EK10" i="23"/>
  <c r="EJ10" i="23"/>
  <c r="EI10" i="23"/>
  <c r="EH10" i="23"/>
  <c r="EG10" i="23"/>
  <c r="EF10" i="23"/>
  <c r="EE10" i="23"/>
  <c r="ED10" i="23"/>
  <c r="EC10" i="23"/>
  <c r="EB10" i="23"/>
  <c r="EA10" i="23"/>
  <c r="DZ10" i="23"/>
  <c r="DY10" i="23"/>
  <c r="DX10" i="23"/>
  <c r="DW10" i="23"/>
  <c r="DV10" i="23"/>
  <c r="DU10" i="23"/>
  <c r="DT10" i="23"/>
  <c r="DS10" i="23"/>
  <c r="DR10" i="23"/>
  <c r="DQ10" i="23"/>
  <c r="DP10" i="23"/>
  <c r="DO10" i="23"/>
  <c r="DN10" i="23"/>
  <c r="DM10" i="23"/>
  <c r="DL10" i="23"/>
  <c r="DK10" i="23"/>
  <c r="DJ10" i="23"/>
  <c r="DI10" i="23"/>
  <c r="DH10" i="23"/>
  <c r="DG10" i="23"/>
  <c r="DF10" i="23"/>
  <c r="DE10" i="23"/>
  <c r="DD10" i="23"/>
  <c r="DC10" i="23"/>
  <c r="DB10" i="23"/>
  <c r="DA10" i="23"/>
  <c r="CZ10" i="23"/>
  <c r="CY10" i="23"/>
  <c r="CX10" i="23"/>
  <c r="CW10" i="23"/>
  <c r="CV10" i="23"/>
  <c r="CU10" i="23"/>
  <c r="CT10" i="23"/>
  <c r="CS10" i="23"/>
  <c r="CR10" i="23"/>
  <c r="CQ10" i="23"/>
  <c r="CP10" i="23"/>
  <c r="CO10" i="23"/>
  <c r="CN10" i="23"/>
  <c r="CM10" i="23"/>
  <c r="CL10" i="23"/>
  <c r="CK10" i="23"/>
  <c r="CJ10" i="23"/>
  <c r="CI10" i="23"/>
  <c r="CH10" i="23"/>
  <c r="CG10" i="23"/>
  <c r="CF10" i="23"/>
  <c r="CE10" i="23"/>
  <c r="CD10" i="23"/>
  <c r="CC10" i="23"/>
  <c r="CB10" i="23"/>
  <c r="CA10" i="23"/>
  <c r="BZ10" i="23"/>
  <c r="BY10" i="23"/>
  <c r="BX10" i="23"/>
  <c r="BW10" i="23"/>
  <c r="BV10" i="23"/>
  <c r="BU10" i="23"/>
  <c r="BT10" i="23"/>
  <c r="BS10" i="23"/>
  <c r="BR10" i="23"/>
  <c r="BQ10" i="23"/>
  <c r="BP10" i="23"/>
  <c r="BO10" i="23"/>
  <c r="BN10" i="23"/>
  <c r="BM10" i="23"/>
  <c r="BL10" i="23"/>
  <c r="BK10" i="23"/>
  <c r="BJ10" i="23"/>
  <c r="BI10" i="23"/>
  <c r="BH10" i="23"/>
  <c r="BG10" i="23"/>
  <c r="BF10" i="23"/>
  <c r="BE10" i="23"/>
  <c r="BD10" i="23"/>
  <c r="BC10" i="23"/>
  <c r="BB10" i="23"/>
  <c r="BA10" i="23"/>
  <c r="AZ10" i="23"/>
  <c r="AY10" i="23"/>
  <c r="AX10" i="23"/>
  <c r="AW10" i="23"/>
  <c r="AV10" i="23"/>
  <c r="AU10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UD9" i="23"/>
  <c r="UC9" i="23"/>
  <c r="UB9" i="23"/>
  <c r="UA9" i="23"/>
  <c r="TZ9" i="23"/>
  <c r="TY9" i="23"/>
  <c r="TX9" i="23"/>
  <c r="TW9" i="23"/>
  <c r="TV9" i="23"/>
  <c r="TU9" i="23"/>
  <c r="TT9" i="23"/>
  <c r="TS9" i="23"/>
  <c r="TR9" i="23"/>
  <c r="TQ9" i="23"/>
  <c r="TP9" i="23"/>
  <c r="TO9" i="23"/>
  <c r="TN9" i="23"/>
  <c r="TM9" i="23"/>
  <c r="TL9" i="23"/>
  <c r="TK9" i="23"/>
  <c r="TJ9" i="23"/>
  <c r="TI9" i="23"/>
  <c r="TH9" i="23"/>
  <c r="TG9" i="23"/>
  <c r="TF9" i="23"/>
  <c r="TE9" i="23"/>
  <c r="TD9" i="23"/>
  <c r="TC9" i="23"/>
  <c r="TB9" i="23"/>
  <c r="TA9" i="23"/>
  <c r="SZ9" i="23"/>
  <c r="SY9" i="23"/>
  <c r="SX9" i="23"/>
  <c r="SW9" i="23"/>
  <c r="SV9" i="23"/>
  <c r="SU9" i="23"/>
  <c r="ST9" i="23"/>
  <c r="SS9" i="23"/>
  <c r="SR9" i="23"/>
  <c r="SQ9" i="23"/>
  <c r="SP9" i="23"/>
  <c r="SO9" i="23"/>
  <c r="SN9" i="23"/>
  <c r="SM9" i="23"/>
  <c r="SL9" i="23"/>
  <c r="SK9" i="23"/>
  <c r="SJ9" i="23"/>
  <c r="SI9" i="23"/>
  <c r="SH9" i="23"/>
  <c r="SG9" i="23"/>
  <c r="SF9" i="23"/>
  <c r="SE9" i="23"/>
  <c r="SD9" i="23"/>
  <c r="SC9" i="23"/>
  <c r="SB9" i="23"/>
  <c r="SA9" i="23"/>
  <c r="RZ9" i="23"/>
  <c r="RY9" i="23"/>
  <c r="RX9" i="23"/>
  <c r="RW9" i="23"/>
  <c r="RV9" i="23"/>
  <c r="RU9" i="23"/>
  <c r="RT9" i="23"/>
  <c r="RS9" i="23"/>
  <c r="RR9" i="23"/>
  <c r="RQ9" i="23"/>
  <c r="RP9" i="23"/>
  <c r="RO9" i="23"/>
  <c r="RN9" i="23"/>
  <c r="RM9" i="23"/>
  <c r="RL9" i="23"/>
  <c r="RK9" i="23"/>
  <c r="RJ9" i="23"/>
  <c r="RI9" i="23"/>
  <c r="RH9" i="23"/>
  <c r="RG9" i="23"/>
  <c r="RF9" i="23"/>
  <c r="RE9" i="23"/>
  <c r="RD9" i="23"/>
  <c r="RC9" i="23"/>
  <c r="RB9" i="23"/>
  <c r="RA9" i="23"/>
  <c r="QZ9" i="23"/>
  <c r="QY9" i="23"/>
  <c r="QX9" i="23"/>
  <c r="QW9" i="23"/>
  <c r="QV9" i="23"/>
  <c r="QU9" i="23"/>
  <c r="QT9" i="23"/>
  <c r="QS9" i="23"/>
  <c r="QR9" i="23"/>
  <c r="QQ9" i="23"/>
  <c r="QP9" i="23"/>
  <c r="QO9" i="23"/>
  <c r="QN9" i="23"/>
  <c r="QM9" i="23"/>
  <c r="QL9" i="23"/>
  <c r="QK9" i="23"/>
  <c r="QJ9" i="23"/>
  <c r="QI9" i="23"/>
  <c r="QH9" i="23"/>
  <c r="QG9" i="23"/>
  <c r="QF9" i="23"/>
  <c r="QE9" i="23"/>
  <c r="QD9" i="23"/>
  <c r="QC9" i="23"/>
  <c r="QB9" i="23"/>
  <c r="QA9" i="23"/>
  <c r="PZ9" i="23"/>
  <c r="PY9" i="23"/>
  <c r="PX9" i="23"/>
  <c r="PW9" i="23"/>
  <c r="PV9" i="23"/>
  <c r="PU9" i="23"/>
  <c r="PT9" i="23"/>
  <c r="PS9" i="23"/>
  <c r="PR9" i="23"/>
  <c r="PQ9" i="23"/>
  <c r="PP9" i="23"/>
  <c r="PO9" i="23"/>
  <c r="PN9" i="23"/>
  <c r="PM9" i="23"/>
  <c r="PL9" i="23"/>
  <c r="PK9" i="23"/>
  <c r="PJ9" i="23"/>
  <c r="PI9" i="23"/>
  <c r="PH9" i="23"/>
  <c r="PG9" i="23"/>
  <c r="PF9" i="23"/>
  <c r="PE9" i="23"/>
  <c r="PD9" i="23"/>
  <c r="PC9" i="23"/>
  <c r="PB9" i="23"/>
  <c r="PA9" i="23"/>
  <c r="OZ9" i="23"/>
  <c r="OY9" i="23"/>
  <c r="OX9" i="23"/>
  <c r="OW9" i="23"/>
  <c r="OV9" i="23"/>
  <c r="OU9" i="23"/>
  <c r="OT9" i="23"/>
  <c r="OS9" i="23"/>
  <c r="OR9" i="23"/>
  <c r="OQ9" i="23"/>
  <c r="OP9" i="23"/>
  <c r="OO9" i="23"/>
  <c r="ON9" i="23"/>
  <c r="OM9" i="23"/>
  <c r="OL9" i="23"/>
  <c r="OK9" i="23"/>
  <c r="OJ9" i="23"/>
  <c r="OI9" i="23"/>
  <c r="OH9" i="23"/>
  <c r="OG9" i="23"/>
  <c r="OF9" i="23"/>
  <c r="OE9" i="23"/>
  <c r="OD9" i="23"/>
  <c r="OC9" i="23"/>
  <c r="OB9" i="23"/>
  <c r="OA9" i="23"/>
  <c r="NZ9" i="23"/>
  <c r="NY9" i="23"/>
  <c r="NX9" i="23"/>
  <c r="NW9" i="23"/>
  <c r="NV9" i="23"/>
  <c r="NU9" i="23"/>
  <c r="NT9" i="23"/>
  <c r="NS9" i="23"/>
  <c r="NR9" i="23"/>
  <c r="NQ9" i="23"/>
  <c r="NP9" i="23"/>
  <c r="NO9" i="23"/>
  <c r="NN9" i="23"/>
  <c r="NM9" i="23"/>
  <c r="NL9" i="23"/>
  <c r="NK9" i="23"/>
  <c r="NJ9" i="23"/>
  <c r="NI9" i="23"/>
  <c r="NH9" i="23"/>
  <c r="NG9" i="23"/>
  <c r="NF9" i="23"/>
  <c r="NE9" i="23"/>
  <c r="ND9" i="23"/>
  <c r="NC9" i="23"/>
  <c r="NB9" i="23"/>
  <c r="NA9" i="23"/>
  <c r="MZ9" i="23"/>
  <c r="MY9" i="23"/>
  <c r="MX9" i="23"/>
  <c r="MW9" i="23"/>
  <c r="MV9" i="23"/>
  <c r="MU9" i="23"/>
  <c r="MT9" i="23"/>
  <c r="MS9" i="23"/>
  <c r="MR9" i="23"/>
  <c r="MQ9" i="23"/>
  <c r="MP9" i="23"/>
  <c r="MO9" i="23"/>
  <c r="MN9" i="23"/>
  <c r="MM9" i="23"/>
  <c r="ML9" i="23"/>
  <c r="MK9" i="23"/>
  <c r="MJ9" i="23"/>
  <c r="MI9" i="23"/>
  <c r="MH9" i="23"/>
  <c r="MG9" i="23"/>
  <c r="MF9" i="23"/>
  <c r="ME9" i="23"/>
  <c r="MD9" i="23"/>
  <c r="MC9" i="23"/>
  <c r="MB9" i="23"/>
  <c r="MA9" i="23"/>
  <c r="LZ9" i="23"/>
  <c r="LY9" i="23"/>
  <c r="LX9" i="23"/>
  <c r="LW9" i="23"/>
  <c r="LV9" i="23"/>
  <c r="LU9" i="23"/>
  <c r="LT9" i="23"/>
  <c r="LS9" i="23"/>
  <c r="LR9" i="23"/>
  <c r="LQ9" i="23"/>
  <c r="LP9" i="23"/>
  <c r="LO9" i="23"/>
  <c r="LN9" i="23"/>
  <c r="LM9" i="23"/>
  <c r="LL9" i="23"/>
  <c r="LK9" i="23"/>
  <c r="LJ9" i="23"/>
  <c r="LI9" i="23"/>
  <c r="LH9" i="23"/>
  <c r="LG9" i="23"/>
  <c r="LF9" i="23"/>
  <c r="LE9" i="23"/>
  <c r="LD9" i="23"/>
  <c r="LC9" i="23"/>
  <c r="LB9" i="23"/>
  <c r="LA9" i="23"/>
  <c r="KZ9" i="23"/>
  <c r="KY9" i="23"/>
  <c r="KX9" i="23"/>
  <c r="KW9" i="23"/>
  <c r="KV9" i="23"/>
  <c r="KU9" i="23"/>
  <c r="KT9" i="23"/>
  <c r="KS9" i="23"/>
  <c r="KR9" i="23"/>
  <c r="KQ9" i="23"/>
  <c r="KP9" i="23"/>
  <c r="KO9" i="23"/>
  <c r="KN9" i="23"/>
  <c r="KM9" i="23"/>
  <c r="KL9" i="23"/>
  <c r="KK9" i="23"/>
  <c r="KJ9" i="23"/>
  <c r="KI9" i="23"/>
  <c r="KH9" i="23"/>
  <c r="KG9" i="23"/>
  <c r="KF9" i="23"/>
  <c r="KE9" i="23"/>
  <c r="KD9" i="23"/>
  <c r="KC9" i="23"/>
  <c r="KB9" i="23"/>
  <c r="KA9" i="23"/>
  <c r="JZ9" i="23"/>
  <c r="JY9" i="23"/>
  <c r="JX9" i="23"/>
  <c r="JW9" i="23"/>
  <c r="JV9" i="23"/>
  <c r="JU9" i="23"/>
  <c r="JT9" i="23"/>
  <c r="JS9" i="23"/>
  <c r="JR9" i="23"/>
  <c r="JQ9" i="23"/>
  <c r="JP9" i="23"/>
  <c r="JO9" i="23"/>
  <c r="JN9" i="23"/>
  <c r="JM9" i="23"/>
  <c r="JL9" i="23"/>
  <c r="JK9" i="23"/>
  <c r="JJ9" i="23"/>
  <c r="JI9" i="23"/>
  <c r="JH9" i="23"/>
  <c r="JG9" i="23"/>
  <c r="JF9" i="23"/>
  <c r="JE9" i="23"/>
  <c r="JD9" i="23"/>
  <c r="JC9" i="23"/>
  <c r="JB9" i="23"/>
  <c r="JA9" i="23"/>
  <c r="IZ9" i="23"/>
  <c r="IY9" i="23"/>
  <c r="IX9" i="23"/>
  <c r="IW9" i="23"/>
  <c r="IV9" i="23"/>
  <c r="IU9" i="23"/>
  <c r="IT9" i="23"/>
  <c r="IS9" i="23"/>
  <c r="IR9" i="23"/>
  <c r="IQ9" i="23"/>
  <c r="IP9" i="23"/>
  <c r="IO9" i="23"/>
  <c r="IN9" i="23"/>
  <c r="IM9" i="23"/>
  <c r="IL9" i="23"/>
  <c r="IK9" i="23"/>
  <c r="IJ9" i="23"/>
  <c r="II9" i="23"/>
  <c r="IH9" i="23"/>
  <c r="IG9" i="23"/>
  <c r="IF9" i="23"/>
  <c r="IE9" i="23"/>
  <c r="ID9" i="23"/>
  <c r="IC9" i="23"/>
  <c r="IB9" i="23"/>
  <c r="IA9" i="23"/>
  <c r="HZ9" i="23"/>
  <c r="HY9" i="23"/>
  <c r="HX9" i="23"/>
  <c r="HW9" i="23"/>
  <c r="HV9" i="23"/>
  <c r="HU9" i="23"/>
  <c r="HT9" i="23"/>
  <c r="HS9" i="23"/>
  <c r="HR9" i="23"/>
  <c r="HQ9" i="23"/>
  <c r="HP9" i="23"/>
  <c r="HO9" i="23"/>
  <c r="HN9" i="23"/>
  <c r="HM9" i="23"/>
  <c r="HL9" i="23"/>
  <c r="HK9" i="23"/>
  <c r="HJ9" i="23"/>
  <c r="HI9" i="23"/>
  <c r="HH9" i="23"/>
  <c r="HG9" i="23"/>
  <c r="HF9" i="23"/>
  <c r="HE9" i="23"/>
  <c r="HD9" i="23"/>
  <c r="HC9" i="23"/>
  <c r="HB9" i="23"/>
  <c r="HA9" i="23"/>
  <c r="GZ9" i="23"/>
  <c r="GY9" i="23"/>
  <c r="GX9" i="23"/>
  <c r="GW9" i="23"/>
  <c r="GV9" i="23"/>
  <c r="GU9" i="23"/>
  <c r="GT9" i="23"/>
  <c r="GS9" i="23"/>
  <c r="GR9" i="23"/>
  <c r="GQ9" i="23"/>
  <c r="GP9" i="23"/>
  <c r="GO9" i="23"/>
  <c r="GN9" i="23"/>
  <c r="GM9" i="23"/>
  <c r="GL9" i="23"/>
  <c r="GK9" i="23"/>
  <c r="GJ9" i="23"/>
  <c r="GI9" i="23"/>
  <c r="GH9" i="23"/>
  <c r="GG9" i="23"/>
  <c r="GF9" i="23"/>
  <c r="GE9" i="23"/>
  <c r="GD9" i="23"/>
  <c r="GC9" i="23"/>
  <c r="GB9" i="23"/>
  <c r="GA9" i="23"/>
  <c r="FZ9" i="23"/>
  <c r="FY9" i="23"/>
  <c r="FX9" i="23"/>
  <c r="FW9" i="23"/>
  <c r="FV9" i="23"/>
  <c r="FU9" i="23"/>
  <c r="FT9" i="23"/>
  <c r="FS9" i="23"/>
  <c r="FR9" i="23"/>
  <c r="FQ9" i="23"/>
  <c r="FP9" i="23"/>
  <c r="FO9" i="23"/>
  <c r="FN9" i="23"/>
  <c r="FM9" i="23"/>
  <c r="FL9" i="23"/>
  <c r="FK9" i="23"/>
  <c r="FJ9" i="23"/>
  <c r="FI9" i="23"/>
  <c r="FH9" i="23"/>
  <c r="FG9" i="23"/>
  <c r="FF9" i="23"/>
  <c r="FE9" i="23"/>
  <c r="FD9" i="23"/>
  <c r="FC9" i="23"/>
  <c r="FB9" i="23"/>
  <c r="FA9" i="23"/>
  <c r="EZ9" i="23"/>
  <c r="EY9" i="23"/>
  <c r="EX9" i="23"/>
  <c r="EW9" i="23"/>
  <c r="EV9" i="23"/>
  <c r="EU9" i="23"/>
  <c r="ET9" i="23"/>
  <c r="ES9" i="23"/>
  <c r="ER9" i="23"/>
  <c r="EQ9" i="23"/>
  <c r="EP9" i="23"/>
  <c r="EO9" i="23"/>
  <c r="EN9" i="23"/>
  <c r="EM9" i="23"/>
  <c r="EL9" i="23"/>
  <c r="EK9" i="23"/>
  <c r="EJ9" i="23"/>
  <c r="EI9" i="23"/>
  <c r="EH9" i="23"/>
  <c r="EG9" i="23"/>
  <c r="EF9" i="23"/>
  <c r="EE9" i="23"/>
  <c r="ED9" i="23"/>
  <c r="EC9" i="23"/>
  <c r="EB9" i="23"/>
  <c r="EA9" i="23"/>
  <c r="DZ9" i="23"/>
  <c r="DY9" i="23"/>
  <c r="DX9" i="23"/>
  <c r="DW9" i="23"/>
  <c r="DV9" i="23"/>
  <c r="DU9" i="23"/>
  <c r="DT9" i="23"/>
  <c r="DS9" i="23"/>
  <c r="DR9" i="23"/>
  <c r="DQ9" i="23"/>
  <c r="DP9" i="23"/>
  <c r="DO9" i="23"/>
  <c r="DN9" i="23"/>
  <c r="DM9" i="23"/>
  <c r="DL9" i="23"/>
  <c r="DK9" i="23"/>
  <c r="DJ9" i="23"/>
  <c r="DI9" i="23"/>
  <c r="DH9" i="23"/>
  <c r="DG9" i="23"/>
  <c r="DF9" i="23"/>
  <c r="DE9" i="23"/>
  <c r="DD9" i="23"/>
  <c r="DC9" i="23"/>
  <c r="DB9" i="23"/>
  <c r="DA9" i="23"/>
  <c r="CZ9" i="23"/>
  <c r="CY9" i="23"/>
  <c r="CX9" i="23"/>
  <c r="CW9" i="23"/>
  <c r="CV9" i="23"/>
  <c r="CU9" i="23"/>
  <c r="CT9" i="23"/>
  <c r="CS9" i="23"/>
  <c r="CR9" i="23"/>
  <c r="CQ9" i="23"/>
  <c r="CP9" i="23"/>
  <c r="CO9" i="23"/>
  <c r="CN9" i="23"/>
  <c r="CM9" i="23"/>
  <c r="CL9" i="23"/>
  <c r="CK9" i="23"/>
  <c r="CJ9" i="23"/>
  <c r="CI9" i="23"/>
  <c r="CH9" i="23"/>
  <c r="CG9" i="23"/>
  <c r="CF9" i="23"/>
  <c r="CE9" i="23"/>
  <c r="CD9" i="23"/>
  <c r="CC9" i="23"/>
  <c r="CB9" i="23"/>
  <c r="CA9" i="23"/>
  <c r="BZ9" i="23"/>
  <c r="BY9" i="23"/>
  <c r="BX9" i="23"/>
  <c r="BW9" i="23"/>
  <c r="BV9" i="23"/>
  <c r="BU9" i="23"/>
  <c r="BT9" i="23"/>
  <c r="BS9" i="23"/>
  <c r="BR9" i="23"/>
  <c r="BQ9" i="23"/>
  <c r="BP9" i="23"/>
  <c r="BO9" i="23"/>
  <c r="BN9" i="23"/>
  <c r="BM9" i="23"/>
  <c r="BL9" i="23"/>
  <c r="BK9" i="23"/>
  <c r="BJ9" i="23"/>
  <c r="BI9" i="23"/>
  <c r="BH9" i="23"/>
  <c r="BG9" i="23"/>
  <c r="BF9" i="23"/>
  <c r="BE9" i="23"/>
  <c r="BD9" i="23"/>
  <c r="BC9" i="23"/>
  <c r="BB9" i="23"/>
  <c r="BA9" i="23"/>
  <c r="AZ9" i="23"/>
  <c r="AY9" i="23"/>
  <c r="AX9" i="23"/>
  <c r="AW9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UD8" i="23"/>
  <c r="UC8" i="23"/>
  <c r="UB8" i="23"/>
  <c r="UA8" i="23"/>
  <c r="TZ8" i="23"/>
  <c r="TY8" i="23"/>
  <c r="TX8" i="23"/>
  <c r="TW8" i="23"/>
  <c r="TV8" i="23"/>
  <c r="TU8" i="23"/>
  <c r="TT8" i="23"/>
  <c r="TS8" i="23"/>
  <c r="TR8" i="23"/>
  <c r="TQ8" i="23"/>
  <c r="TP8" i="23"/>
  <c r="TO8" i="23"/>
  <c r="TN8" i="23"/>
  <c r="TM8" i="23"/>
  <c r="TL8" i="23"/>
  <c r="TK8" i="23"/>
  <c r="TJ8" i="23"/>
  <c r="TI8" i="23"/>
  <c r="TH8" i="23"/>
  <c r="TG8" i="23"/>
  <c r="TF8" i="23"/>
  <c r="TE8" i="23"/>
  <c r="TD8" i="23"/>
  <c r="TC8" i="23"/>
  <c r="TB8" i="23"/>
  <c r="TA8" i="23"/>
  <c r="SZ8" i="23"/>
  <c r="SY8" i="23"/>
  <c r="SX8" i="23"/>
  <c r="SW8" i="23"/>
  <c r="SV8" i="23"/>
  <c r="SU8" i="23"/>
  <c r="ST8" i="23"/>
  <c r="SS8" i="23"/>
  <c r="SR8" i="23"/>
  <c r="SQ8" i="23"/>
  <c r="SP8" i="23"/>
  <c r="SO8" i="23"/>
  <c r="SN8" i="23"/>
  <c r="SM8" i="23"/>
  <c r="SL8" i="23"/>
  <c r="SK8" i="23"/>
  <c r="SJ8" i="23"/>
  <c r="SI8" i="23"/>
  <c r="SH8" i="23"/>
  <c r="SG8" i="23"/>
  <c r="SF8" i="23"/>
  <c r="SE8" i="23"/>
  <c r="SD8" i="23"/>
  <c r="SC8" i="23"/>
  <c r="SB8" i="23"/>
  <c r="SA8" i="23"/>
  <c r="RZ8" i="23"/>
  <c r="RY8" i="23"/>
  <c r="RX8" i="23"/>
  <c r="RW8" i="23"/>
  <c r="RV8" i="23"/>
  <c r="RU8" i="23"/>
  <c r="RT8" i="23"/>
  <c r="RS8" i="23"/>
  <c r="RR8" i="23"/>
  <c r="RQ8" i="23"/>
  <c r="RP8" i="23"/>
  <c r="RO8" i="23"/>
  <c r="RN8" i="23"/>
  <c r="RM8" i="23"/>
  <c r="RL8" i="23"/>
  <c r="RK8" i="23"/>
  <c r="RJ8" i="23"/>
  <c r="RI8" i="23"/>
  <c r="RH8" i="23"/>
  <c r="RG8" i="23"/>
  <c r="RF8" i="23"/>
  <c r="RE8" i="23"/>
  <c r="RD8" i="23"/>
  <c r="RC8" i="23"/>
  <c r="RB8" i="23"/>
  <c r="RA8" i="23"/>
  <c r="QZ8" i="23"/>
  <c r="QY8" i="23"/>
  <c r="QX8" i="23"/>
  <c r="QW8" i="23"/>
  <c r="QV8" i="23"/>
  <c r="QU8" i="23"/>
  <c r="QT8" i="23"/>
  <c r="QS8" i="23"/>
  <c r="QR8" i="23"/>
  <c r="QQ8" i="23"/>
  <c r="QP8" i="23"/>
  <c r="QO8" i="23"/>
  <c r="QN8" i="23"/>
  <c r="QM8" i="23"/>
  <c r="QL8" i="23"/>
  <c r="QK8" i="23"/>
  <c r="QJ8" i="23"/>
  <c r="QI8" i="23"/>
  <c r="QH8" i="23"/>
  <c r="QG8" i="23"/>
  <c r="QF8" i="23"/>
  <c r="QE8" i="23"/>
  <c r="QD8" i="23"/>
  <c r="QC8" i="23"/>
  <c r="QB8" i="23"/>
  <c r="QA8" i="23"/>
  <c r="PZ8" i="23"/>
  <c r="PY8" i="23"/>
  <c r="PX8" i="23"/>
  <c r="PW8" i="23"/>
  <c r="PV8" i="23"/>
  <c r="PU8" i="23"/>
  <c r="PT8" i="23"/>
  <c r="PS8" i="23"/>
  <c r="PR8" i="23"/>
  <c r="PQ8" i="23"/>
  <c r="PP8" i="23"/>
  <c r="PO8" i="23"/>
  <c r="PN8" i="23"/>
  <c r="PM8" i="23"/>
  <c r="PL8" i="23"/>
  <c r="PK8" i="23"/>
  <c r="PJ8" i="23"/>
  <c r="PI8" i="23"/>
  <c r="PH8" i="23"/>
  <c r="PG8" i="23"/>
  <c r="PF8" i="23"/>
  <c r="PE8" i="23"/>
  <c r="PD8" i="23"/>
  <c r="PC8" i="23"/>
  <c r="PB8" i="23"/>
  <c r="PA8" i="23"/>
  <c r="OZ8" i="23"/>
  <c r="OY8" i="23"/>
  <c r="OX8" i="23"/>
  <c r="OW8" i="23"/>
  <c r="OV8" i="23"/>
  <c r="OU8" i="23"/>
  <c r="OT8" i="23"/>
  <c r="OS8" i="23"/>
  <c r="OR8" i="23"/>
  <c r="OQ8" i="23"/>
  <c r="OP8" i="23"/>
  <c r="OO8" i="23"/>
  <c r="ON8" i="23"/>
  <c r="OM8" i="23"/>
  <c r="OL8" i="23"/>
  <c r="OK8" i="23"/>
  <c r="OJ8" i="23"/>
  <c r="OI8" i="23"/>
  <c r="OH8" i="23"/>
  <c r="OG8" i="23"/>
  <c r="OF8" i="23"/>
  <c r="OE8" i="23"/>
  <c r="OD8" i="23"/>
  <c r="OC8" i="23"/>
  <c r="OB8" i="23"/>
  <c r="OA8" i="23"/>
  <c r="NZ8" i="23"/>
  <c r="NY8" i="23"/>
  <c r="NX8" i="23"/>
  <c r="NW8" i="23"/>
  <c r="NV8" i="23"/>
  <c r="NU8" i="23"/>
  <c r="NT8" i="23"/>
  <c r="NS8" i="23"/>
  <c r="NR8" i="23"/>
  <c r="NQ8" i="23"/>
  <c r="NP8" i="23"/>
  <c r="NO8" i="23"/>
  <c r="NN8" i="23"/>
  <c r="NM8" i="23"/>
  <c r="NL8" i="23"/>
  <c r="NK8" i="23"/>
  <c r="NJ8" i="23"/>
  <c r="NI8" i="23"/>
  <c r="NH8" i="23"/>
  <c r="NG8" i="23"/>
  <c r="NF8" i="23"/>
  <c r="NE8" i="23"/>
  <c r="ND8" i="23"/>
  <c r="NC8" i="23"/>
  <c r="NB8" i="23"/>
  <c r="NA8" i="23"/>
  <c r="MZ8" i="23"/>
  <c r="MY8" i="23"/>
  <c r="MX8" i="23"/>
  <c r="MW8" i="23"/>
  <c r="MV8" i="23"/>
  <c r="MU8" i="23"/>
  <c r="MT8" i="23"/>
  <c r="MS8" i="23"/>
  <c r="MR8" i="23"/>
  <c r="MQ8" i="23"/>
  <c r="MP8" i="23"/>
  <c r="MO8" i="23"/>
  <c r="MN8" i="23"/>
  <c r="MM8" i="23"/>
  <c r="ML8" i="23"/>
  <c r="MK8" i="23"/>
  <c r="MJ8" i="23"/>
  <c r="MI8" i="23"/>
  <c r="MH8" i="23"/>
  <c r="MG8" i="23"/>
  <c r="MF8" i="23"/>
  <c r="ME8" i="23"/>
  <c r="MD8" i="23"/>
  <c r="MC8" i="23"/>
  <c r="MB8" i="23"/>
  <c r="MA8" i="23"/>
  <c r="LZ8" i="23"/>
  <c r="LY8" i="23"/>
  <c r="LX8" i="23"/>
  <c r="LW8" i="23"/>
  <c r="LV8" i="23"/>
  <c r="LU8" i="23"/>
  <c r="LT8" i="23"/>
  <c r="LS8" i="23"/>
  <c r="LR8" i="23"/>
  <c r="LQ8" i="23"/>
  <c r="LP8" i="23"/>
  <c r="LO8" i="23"/>
  <c r="LN8" i="23"/>
  <c r="LM8" i="23"/>
  <c r="LL8" i="23"/>
  <c r="LK8" i="23"/>
  <c r="LJ8" i="23"/>
  <c r="LI8" i="23"/>
  <c r="LH8" i="23"/>
  <c r="LG8" i="23"/>
  <c r="LF8" i="23"/>
  <c r="LE8" i="23"/>
  <c r="LD8" i="23"/>
  <c r="LC8" i="23"/>
  <c r="LB8" i="23"/>
  <c r="LA8" i="23"/>
  <c r="KZ8" i="23"/>
  <c r="KY8" i="23"/>
  <c r="KX8" i="23"/>
  <c r="KW8" i="23"/>
  <c r="KV8" i="23"/>
  <c r="KU8" i="23"/>
  <c r="KT8" i="23"/>
  <c r="KS8" i="23"/>
  <c r="KR8" i="23"/>
  <c r="KQ8" i="23"/>
  <c r="KP8" i="23"/>
  <c r="KO8" i="23"/>
  <c r="KN8" i="23"/>
  <c r="KM8" i="23"/>
  <c r="KL8" i="23"/>
  <c r="KK8" i="23"/>
  <c r="KJ8" i="23"/>
  <c r="KI8" i="23"/>
  <c r="KH8" i="23"/>
  <c r="KG8" i="23"/>
  <c r="KF8" i="23"/>
  <c r="KE8" i="23"/>
  <c r="KD8" i="23"/>
  <c r="KC8" i="23"/>
  <c r="KB8" i="23"/>
  <c r="KA8" i="23"/>
  <c r="JZ8" i="23"/>
  <c r="JY8" i="23"/>
  <c r="JX8" i="23"/>
  <c r="JW8" i="23"/>
  <c r="JV8" i="23"/>
  <c r="JU8" i="23"/>
  <c r="JT8" i="23"/>
  <c r="JS8" i="23"/>
  <c r="JR8" i="23"/>
  <c r="JQ8" i="23"/>
  <c r="JP8" i="23"/>
  <c r="JO8" i="23"/>
  <c r="JN8" i="23"/>
  <c r="JM8" i="23"/>
  <c r="JL8" i="23"/>
  <c r="JK8" i="23"/>
  <c r="JJ8" i="23"/>
  <c r="JI8" i="23"/>
  <c r="JH8" i="23"/>
  <c r="JG8" i="23"/>
  <c r="JF8" i="23"/>
  <c r="JE8" i="23"/>
  <c r="JD8" i="23"/>
  <c r="JC8" i="23"/>
  <c r="JB8" i="23"/>
  <c r="JA8" i="23"/>
  <c r="IZ8" i="23"/>
  <c r="IY8" i="23"/>
  <c r="IX8" i="23"/>
  <c r="IW8" i="23"/>
  <c r="IV8" i="23"/>
  <c r="IU8" i="23"/>
  <c r="IT8" i="23"/>
  <c r="IS8" i="23"/>
  <c r="IR8" i="23"/>
  <c r="IQ8" i="23"/>
  <c r="IP8" i="23"/>
  <c r="IO8" i="23"/>
  <c r="IN8" i="23"/>
  <c r="IM8" i="23"/>
  <c r="IL8" i="23"/>
  <c r="IK8" i="23"/>
  <c r="IJ8" i="23"/>
  <c r="II8" i="23"/>
  <c r="IH8" i="23"/>
  <c r="IG8" i="23"/>
  <c r="IF8" i="23"/>
  <c r="IE8" i="23"/>
  <c r="ID8" i="23"/>
  <c r="IC8" i="23"/>
  <c r="IB8" i="23"/>
  <c r="IA8" i="23"/>
  <c r="HZ8" i="23"/>
  <c r="HY8" i="23"/>
  <c r="HX8" i="23"/>
  <c r="HW8" i="23"/>
  <c r="HV8" i="23"/>
  <c r="HU8" i="23"/>
  <c r="HT8" i="23"/>
  <c r="HS8" i="23"/>
  <c r="HR8" i="23"/>
  <c r="HQ8" i="23"/>
  <c r="HP8" i="23"/>
  <c r="HO8" i="23"/>
  <c r="HN8" i="23"/>
  <c r="HM8" i="23"/>
  <c r="HL8" i="23"/>
  <c r="HK8" i="23"/>
  <c r="HJ8" i="23"/>
  <c r="HI8" i="23"/>
  <c r="HH8" i="23"/>
  <c r="HG8" i="23"/>
  <c r="HF8" i="23"/>
  <c r="HE8" i="23"/>
  <c r="HD8" i="23"/>
  <c r="HC8" i="23"/>
  <c r="HB8" i="23"/>
  <c r="HA8" i="23"/>
  <c r="GZ8" i="23"/>
  <c r="GY8" i="23"/>
  <c r="GX8" i="23"/>
  <c r="GW8" i="23"/>
  <c r="GV8" i="23"/>
  <c r="GU8" i="23"/>
  <c r="GT8" i="23"/>
  <c r="GS8" i="23"/>
  <c r="GR8" i="23"/>
  <c r="GQ8" i="23"/>
  <c r="GP8" i="23"/>
  <c r="GO8" i="23"/>
  <c r="GN8" i="23"/>
  <c r="GM8" i="23"/>
  <c r="GL8" i="23"/>
  <c r="GK8" i="23"/>
  <c r="GJ8" i="23"/>
  <c r="GI8" i="23"/>
  <c r="GH8" i="23"/>
  <c r="GG8" i="23"/>
  <c r="GF8" i="23"/>
  <c r="GE8" i="23"/>
  <c r="GD8" i="23"/>
  <c r="GC8" i="23"/>
  <c r="GB8" i="23"/>
  <c r="GA8" i="23"/>
  <c r="FZ8" i="23"/>
  <c r="FY8" i="23"/>
  <c r="FX8" i="23"/>
  <c r="FW8" i="23"/>
  <c r="FV8" i="23"/>
  <c r="FU8" i="23"/>
  <c r="FT8" i="23"/>
  <c r="FS8" i="23"/>
  <c r="FR8" i="23"/>
  <c r="FQ8" i="23"/>
  <c r="FP8" i="23"/>
  <c r="FO8" i="23"/>
  <c r="FN8" i="23"/>
  <c r="FM8" i="23"/>
  <c r="FL8" i="23"/>
  <c r="FK8" i="23"/>
  <c r="FJ8" i="23"/>
  <c r="FI8" i="23"/>
  <c r="FH8" i="23"/>
  <c r="FG8" i="23"/>
  <c r="FF8" i="23"/>
  <c r="FE8" i="23"/>
  <c r="FD8" i="23"/>
  <c r="FC8" i="23"/>
  <c r="FB8" i="23"/>
  <c r="FA8" i="23"/>
  <c r="EZ8" i="23"/>
  <c r="EY8" i="23"/>
  <c r="EX8" i="23"/>
  <c r="EW8" i="23"/>
  <c r="EV8" i="23"/>
  <c r="EU8" i="23"/>
  <c r="ET8" i="23"/>
  <c r="ES8" i="23"/>
  <c r="ER8" i="23"/>
  <c r="EQ8" i="23"/>
  <c r="EP8" i="23"/>
  <c r="EO8" i="23"/>
  <c r="EN8" i="23"/>
  <c r="EM8" i="23"/>
  <c r="EL8" i="23"/>
  <c r="EK8" i="23"/>
  <c r="EJ8" i="23"/>
  <c r="EI8" i="23"/>
  <c r="EH8" i="23"/>
  <c r="EG8" i="23"/>
  <c r="EF8" i="23"/>
  <c r="EE8" i="23"/>
  <c r="ED8" i="23"/>
  <c r="EC8" i="23"/>
  <c r="EB8" i="23"/>
  <c r="EA8" i="23"/>
  <c r="DZ8" i="23"/>
  <c r="DY8" i="23"/>
  <c r="DX8" i="23"/>
  <c r="DW8" i="23"/>
  <c r="DV8" i="23"/>
  <c r="DU8" i="23"/>
  <c r="DT8" i="23"/>
  <c r="DS8" i="23"/>
  <c r="DR8" i="23"/>
  <c r="DQ8" i="23"/>
  <c r="DP8" i="23"/>
  <c r="DO8" i="23"/>
  <c r="DN8" i="23"/>
  <c r="DM8" i="23"/>
  <c r="DL8" i="23"/>
  <c r="DK8" i="23"/>
  <c r="DJ8" i="23"/>
  <c r="DI8" i="23"/>
  <c r="DH8" i="23"/>
  <c r="DG8" i="23"/>
  <c r="DF8" i="23"/>
  <c r="DE8" i="23"/>
  <c r="DD8" i="23"/>
  <c r="DC8" i="23"/>
  <c r="DB8" i="23"/>
  <c r="DA8" i="23"/>
  <c r="CZ8" i="23"/>
  <c r="CY8" i="23"/>
  <c r="CX8" i="23"/>
  <c r="CW8" i="23"/>
  <c r="CV8" i="23"/>
  <c r="CU8" i="23"/>
  <c r="CT8" i="23"/>
  <c r="CS8" i="23"/>
  <c r="CR8" i="23"/>
  <c r="CQ8" i="23"/>
  <c r="CP8" i="23"/>
  <c r="CO8" i="23"/>
  <c r="CN8" i="23"/>
  <c r="CM8" i="23"/>
  <c r="CL8" i="23"/>
  <c r="CK8" i="23"/>
  <c r="CJ8" i="23"/>
  <c r="CI8" i="23"/>
  <c r="CH8" i="23"/>
  <c r="CG8" i="23"/>
  <c r="CF8" i="23"/>
  <c r="CE8" i="23"/>
  <c r="CD8" i="23"/>
  <c r="CC8" i="23"/>
  <c r="CB8" i="23"/>
  <c r="CA8" i="23"/>
  <c r="BZ8" i="23"/>
  <c r="BY8" i="23"/>
  <c r="BX8" i="23"/>
  <c r="BW8" i="23"/>
  <c r="BV8" i="23"/>
  <c r="BU8" i="23"/>
  <c r="BT8" i="23"/>
  <c r="BS8" i="23"/>
  <c r="BR8" i="23"/>
  <c r="BQ8" i="23"/>
  <c r="BP8" i="23"/>
  <c r="BO8" i="23"/>
  <c r="BN8" i="23"/>
  <c r="BM8" i="23"/>
  <c r="BL8" i="23"/>
  <c r="BK8" i="23"/>
  <c r="BJ8" i="23"/>
  <c r="BI8" i="23"/>
  <c r="BH8" i="23"/>
  <c r="BG8" i="23"/>
  <c r="BF8" i="23"/>
  <c r="BE8" i="23"/>
  <c r="BD8" i="23"/>
  <c r="BC8" i="23"/>
  <c r="BB8" i="23"/>
  <c r="BA8" i="23"/>
  <c r="AZ8" i="23"/>
  <c r="AY8" i="23"/>
  <c r="AX8" i="23"/>
  <c r="AW8" i="23"/>
  <c r="AV8" i="23"/>
  <c r="AU8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UD7" i="23"/>
  <c r="UC7" i="23"/>
  <c r="UB7" i="23"/>
  <c r="UA7" i="23"/>
  <c r="TZ7" i="23"/>
  <c r="TY7" i="23"/>
  <c r="TX7" i="23"/>
  <c r="TW7" i="23"/>
  <c r="TV7" i="23"/>
  <c r="TU7" i="23"/>
  <c r="TT7" i="23"/>
  <c r="TS7" i="23"/>
  <c r="TR7" i="23"/>
  <c r="TQ7" i="23"/>
  <c r="TP7" i="23"/>
  <c r="TO7" i="23"/>
  <c r="TN7" i="23"/>
  <c r="TM7" i="23"/>
  <c r="TL7" i="23"/>
  <c r="TK7" i="23"/>
  <c r="TJ7" i="23"/>
  <c r="TI7" i="23"/>
  <c r="TH7" i="23"/>
  <c r="TG7" i="23"/>
  <c r="TF7" i="23"/>
  <c r="TE7" i="23"/>
  <c r="TD7" i="23"/>
  <c r="TC7" i="23"/>
  <c r="TB7" i="23"/>
  <c r="TA7" i="23"/>
  <c r="SZ7" i="23"/>
  <c r="SY7" i="23"/>
  <c r="SX7" i="23"/>
  <c r="SW7" i="23"/>
  <c r="SV7" i="23"/>
  <c r="SU7" i="23"/>
  <c r="ST7" i="23"/>
  <c r="SS7" i="23"/>
  <c r="SR7" i="23"/>
  <c r="SQ7" i="23"/>
  <c r="SP7" i="23"/>
  <c r="SO7" i="23"/>
  <c r="SN7" i="23"/>
  <c r="SM7" i="23"/>
  <c r="SL7" i="23"/>
  <c r="SK7" i="23"/>
  <c r="SJ7" i="23"/>
  <c r="SI7" i="23"/>
  <c r="SH7" i="23"/>
  <c r="SG7" i="23"/>
  <c r="SF7" i="23"/>
  <c r="SE7" i="23"/>
  <c r="SD7" i="23"/>
  <c r="SC7" i="23"/>
  <c r="SB7" i="23"/>
  <c r="SA7" i="23"/>
  <c r="RZ7" i="23"/>
  <c r="RY7" i="23"/>
  <c r="RX7" i="23"/>
  <c r="RW7" i="23"/>
  <c r="RV7" i="23"/>
  <c r="RU7" i="23"/>
  <c r="RT7" i="23"/>
  <c r="RS7" i="23"/>
  <c r="RR7" i="23"/>
  <c r="RQ7" i="23"/>
  <c r="RP7" i="23"/>
  <c r="RO7" i="23"/>
  <c r="RN7" i="23"/>
  <c r="RM7" i="23"/>
  <c r="RL7" i="23"/>
  <c r="RK7" i="23"/>
  <c r="RJ7" i="23"/>
  <c r="RI7" i="23"/>
  <c r="RH7" i="23"/>
  <c r="RG7" i="23"/>
  <c r="RF7" i="23"/>
  <c r="RE7" i="23"/>
  <c r="RD7" i="23"/>
  <c r="RC7" i="23"/>
  <c r="RB7" i="23"/>
  <c r="RA7" i="23"/>
  <c r="QZ7" i="23"/>
  <c r="QY7" i="23"/>
  <c r="QX7" i="23"/>
  <c r="QW7" i="23"/>
  <c r="QV7" i="23"/>
  <c r="QU7" i="23"/>
  <c r="QT7" i="23"/>
  <c r="QS7" i="23"/>
  <c r="QR7" i="23"/>
  <c r="QQ7" i="23"/>
  <c r="QP7" i="23"/>
  <c r="QO7" i="23"/>
  <c r="QN7" i="23"/>
  <c r="QM7" i="23"/>
  <c r="QL7" i="23"/>
  <c r="QK7" i="23"/>
  <c r="QJ7" i="23"/>
  <c r="QI7" i="23"/>
  <c r="QH7" i="23"/>
  <c r="QG7" i="23"/>
  <c r="QF7" i="23"/>
  <c r="QE7" i="23"/>
  <c r="QD7" i="23"/>
  <c r="QC7" i="23"/>
  <c r="QB7" i="23"/>
  <c r="QA7" i="23"/>
  <c r="PZ7" i="23"/>
  <c r="PY7" i="23"/>
  <c r="PX7" i="23"/>
  <c r="PW7" i="23"/>
  <c r="PV7" i="23"/>
  <c r="PU7" i="23"/>
  <c r="PT7" i="23"/>
  <c r="PS7" i="23"/>
  <c r="PR7" i="23"/>
  <c r="PQ7" i="23"/>
  <c r="PP7" i="23"/>
  <c r="PO7" i="23"/>
  <c r="PN7" i="23"/>
  <c r="PM7" i="23"/>
  <c r="PL7" i="23"/>
  <c r="PK7" i="23"/>
  <c r="PJ7" i="23"/>
  <c r="PI7" i="23"/>
  <c r="PH7" i="23"/>
  <c r="PG7" i="23"/>
  <c r="PF7" i="23"/>
  <c r="PE7" i="23"/>
  <c r="PD7" i="23"/>
  <c r="PC7" i="23"/>
  <c r="PB7" i="23"/>
  <c r="PA7" i="23"/>
  <c r="OZ7" i="23"/>
  <c r="OY7" i="23"/>
  <c r="OX7" i="23"/>
  <c r="OW7" i="23"/>
  <c r="OV7" i="23"/>
  <c r="OU7" i="23"/>
  <c r="OT7" i="23"/>
  <c r="OS7" i="23"/>
  <c r="OR7" i="23"/>
  <c r="OQ7" i="23"/>
  <c r="OP7" i="23"/>
  <c r="OO7" i="23"/>
  <c r="ON7" i="23"/>
  <c r="OM7" i="23"/>
  <c r="OL7" i="23"/>
  <c r="OK7" i="23"/>
  <c r="OJ7" i="23"/>
  <c r="OI7" i="23"/>
  <c r="OH7" i="23"/>
  <c r="OG7" i="23"/>
  <c r="OF7" i="23"/>
  <c r="OE7" i="23"/>
  <c r="OD7" i="23"/>
  <c r="OC7" i="23"/>
  <c r="OB7" i="23"/>
  <c r="OA7" i="23"/>
  <c r="NZ7" i="23"/>
  <c r="NY7" i="23"/>
  <c r="NX7" i="23"/>
  <c r="NW7" i="23"/>
  <c r="NV7" i="23"/>
  <c r="NU7" i="23"/>
  <c r="NT7" i="23"/>
  <c r="NS7" i="23"/>
  <c r="NR7" i="23"/>
  <c r="NQ7" i="23"/>
  <c r="NP7" i="23"/>
  <c r="NO7" i="23"/>
  <c r="NN7" i="23"/>
  <c r="NM7" i="23"/>
  <c r="NL7" i="23"/>
  <c r="NK7" i="23"/>
  <c r="NJ7" i="23"/>
  <c r="NI7" i="23"/>
  <c r="NH7" i="23"/>
  <c r="NG7" i="23"/>
  <c r="NF7" i="23"/>
  <c r="NE7" i="23"/>
  <c r="ND7" i="23"/>
  <c r="NC7" i="23"/>
  <c r="NB7" i="23"/>
  <c r="NA7" i="23"/>
  <c r="MZ7" i="23"/>
  <c r="MY7" i="23"/>
  <c r="MX7" i="23"/>
  <c r="MW7" i="23"/>
  <c r="MV7" i="23"/>
  <c r="MU7" i="23"/>
  <c r="MT7" i="23"/>
  <c r="MS7" i="23"/>
  <c r="MR7" i="23"/>
  <c r="MQ7" i="23"/>
  <c r="MP7" i="23"/>
  <c r="MO7" i="23"/>
  <c r="MN7" i="23"/>
  <c r="MM7" i="23"/>
  <c r="ML7" i="23"/>
  <c r="MK7" i="23"/>
  <c r="MJ7" i="23"/>
  <c r="MI7" i="23"/>
  <c r="MH7" i="23"/>
  <c r="MG7" i="23"/>
  <c r="MF7" i="23"/>
  <c r="ME7" i="23"/>
  <c r="MD7" i="23"/>
  <c r="MC7" i="23"/>
  <c r="MB7" i="23"/>
  <c r="MA7" i="23"/>
  <c r="LZ7" i="23"/>
  <c r="LY7" i="23"/>
  <c r="LX7" i="23"/>
  <c r="LW7" i="23"/>
  <c r="LV7" i="23"/>
  <c r="LU7" i="23"/>
  <c r="LT7" i="23"/>
  <c r="LS7" i="23"/>
  <c r="LR7" i="23"/>
  <c r="LQ7" i="23"/>
  <c r="LP7" i="23"/>
  <c r="LO7" i="23"/>
  <c r="LN7" i="23"/>
  <c r="LM7" i="23"/>
  <c r="LL7" i="23"/>
  <c r="LK7" i="23"/>
  <c r="LJ7" i="23"/>
  <c r="LI7" i="23"/>
  <c r="LH7" i="23"/>
  <c r="LG7" i="23"/>
  <c r="LF7" i="23"/>
  <c r="LE7" i="23"/>
  <c r="LD7" i="23"/>
  <c r="LC7" i="23"/>
  <c r="LB7" i="23"/>
  <c r="LA7" i="23"/>
  <c r="KZ7" i="23"/>
  <c r="KY7" i="23"/>
  <c r="KX7" i="23"/>
  <c r="KW7" i="23"/>
  <c r="KV7" i="23"/>
  <c r="KU7" i="23"/>
  <c r="KT7" i="23"/>
  <c r="KS7" i="23"/>
  <c r="KR7" i="23"/>
  <c r="KQ7" i="23"/>
  <c r="KP7" i="23"/>
  <c r="KO7" i="23"/>
  <c r="KN7" i="23"/>
  <c r="KM7" i="23"/>
  <c r="KL7" i="23"/>
  <c r="KK7" i="23"/>
  <c r="KJ7" i="23"/>
  <c r="KI7" i="23"/>
  <c r="KH7" i="23"/>
  <c r="KG7" i="23"/>
  <c r="KF7" i="23"/>
  <c r="KE7" i="23"/>
  <c r="KD7" i="23"/>
  <c r="KC7" i="23"/>
  <c r="KB7" i="23"/>
  <c r="KA7" i="23"/>
  <c r="JZ7" i="23"/>
  <c r="JY7" i="23"/>
  <c r="JX7" i="23"/>
  <c r="JW7" i="23"/>
  <c r="JV7" i="23"/>
  <c r="JU7" i="23"/>
  <c r="JT7" i="23"/>
  <c r="JS7" i="23"/>
  <c r="JR7" i="23"/>
  <c r="JQ7" i="23"/>
  <c r="JP7" i="23"/>
  <c r="JO7" i="23"/>
  <c r="JN7" i="23"/>
  <c r="JM7" i="23"/>
  <c r="JL7" i="23"/>
  <c r="JK7" i="23"/>
  <c r="JJ7" i="23"/>
  <c r="JI7" i="23"/>
  <c r="JH7" i="23"/>
  <c r="JG7" i="23"/>
  <c r="JF7" i="23"/>
  <c r="JE7" i="23"/>
  <c r="JD7" i="23"/>
  <c r="JC7" i="23"/>
  <c r="JB7" i="23"/>
  <c r="JA7" i="23"/>
  <c r="IZ7" i="23"/>
  <c r="IY7" i="23"/>
  <c r="IX7" i="23"/>
  <c r="IW7" i="23"/>
  <c r="IV7" i="23"/>
  <c r="IU7" i="23"/>
  <c r="IT7" i="23"/>
  <c r="IS7" i="23"/>
  <c r="IR7" i="23"/>
  <c r="IQ7" i="23"/>
  <c r="IP7" i="23"/>
  <c r="IO7" i="23"/>
  <c r="IN7" i="23"/>
  <c r="IM7" i="23"/>
  <c r="IL7" i="23"/>
  <c r="IK7" i="23"/>
  <c r="IJ7" i="23"/>
  <c r="II7" i="23"/>
  <c r="IH7" i="23"/>
  <c r="IG7" i="23"/>
  <c r="IF7" i="23"/>
  <c r="IE7" i="23"/>
  <c r="ID7" i="23"/>
  <c r="IC7" i="23"/>
  <c r="IB7" i="23"/>
  <c r="IA7" i="23"/>
  <c r="HZ7" i="23"/>
  <c r="HY7" i="23"/>
  <c r="HX7" i="23"/>
  <c r="HW7" i="23"/>
  <c r="HV7" i="23"/>
  <c r="HU7" i="23"/>
  <c r="HT7" i="23"/>
  <c r="HS7" i="23"/>
  <c r="HR7" i="23"/>
  <c r="HQ7" i="23"/>
  <c r="HP7" i="23"/>
  <c r="HO7" i="23"/>
  <c r="HN7" i="23"/>
  <c r="HM7" i="23"/>
  <c r="HL7" i="23"/>
  <c r="HK7" i="23"/>
  <c r="HJ7" i="23"/>
  <c r="HI7" i="23"/>
  <c r="HH7" i="23"/>
  <c r="HG7" i="23"/>
  <c r="HF7" i="23"/>
  <c r="HE7" i="23"/>
  <c r="HD7" i="23"/>
  <c r="HC7" i="23"/>
  <c r="HB7" i="23"/>
  <c r="HA7" i="23"/>
  <c r="GZ7" i="23"/>
  <c r="GY7" i="23"/>
  <c r="GX7" i="23"/>
  <c r="GW7" i="23"/>
  <c r="GV7" i="23"/>
  <c r="GU7" i="23"/>
  <c r="GT7" i="23"/>
  <c r="GS7" i="23"/>
  <c r="GR7" i="23"/>
  <c r="GQ7" i="23"/>
  <c r="GP7" i="23"/>
  <c r="GO7" i="23"/>
  <c r="GN7" i="23"/>
  <c r="GM7" i="23"/>
  <c r="GL7" i="23"/>
  <c r="GK7" i="23"/>
  <c r="GJ7" i="23"/>
  <c r="GI7" i="23"/>
  <c r="GH7" i="23"/>
  <c r="GG7" i="23"/>
  <c r="GF7" i="23"/>
  <c r="GE7" i="23"/>
  <c r="GD7" i="23"/>
  <c r="GC7" i="23"/>
  <c r="GB7" i="23"/>
  <c r="GA7" i="23"/>
  <c r="FZ7" i="23"/>
  <c r="FY7" i="23"/>
  <c r="FX7" i="23"/>
  <c r="FW7" i="23"/>
  <c r="FV7" i="23"/>
  <c r="FU7" i="23"/>
  <c r="FT7" i="23"/>
  <c r="FS7" i="23"/>
  <c r="FR7" i="23"/>
  <c r="FQ7" i="23"/>
  <c r="FP7" i="23"/>
  <c r="FO7" i="23"/>
  <c r="FN7" i="23"/>
  <c r="FM7" i="23"/>
  <c r="FL7" i="23"/>
  <c r="FK7" i="23"/>
  <c r="FJ7" i="23"/>
  <c r="FI7" i="23"/>
  <c r="FH7" i="23"/>
  <c r="FG7" i="23"/>
  <c r="FF7" i="23"/>
  <c r="FE7" i="23"/>
  <c r="FD7" i="23"/>
  <c r="FC7" i="23"/>
  <c r="FB7" i="23"/>
  <c r="FA7" i="23"/>
  <c r="EZ7" i="23"/>
  <c r="EY7" i="23"/>
  <c r="EX7" i="23"/>
  <c r="EW7" i="23"/>
  <c r="EV7" i="23"/>
  <c r="EU7" i="23"/>
  <c r="ET7" i="23"/>
  <c r="ES7" i="23"/>
  <c r="ER7" i="23"/>
  <c r="EQ7" i="23"/>
  <c r="EP7" i="23"/>
  <c r="EO7" i="23"/>
  <c r="EN7" i="23"/>
  <c r="EM7" i="23"/>
  <c r="EL7" i="23"/>
  <c r="EK7" i="23"/>
  <c r="EJ7" i="23"/>
  <c r="EI7" i="23"/>
  <c r="EH7" i="23"/>
  <c r="EG7" i="23"/>
  <c r="EF7" i="23"/>
  <c r="EE7" i="23"/>
  <c r="ED7" i="23"/>
  <c r="EC7" i="23"/>
  <c r="EB7" i="23"/>
  <c r="EA7" i="23"/>
  <c r="DZ7" i="23"/>
  <c r="DY7" i="23"/>
  <c r="DX7" i="23"/>
  <c r="DW7" i="23"/>
  <c r="DV7" i="23"/>
  <c r="DU7" i="23"/>
  <c r="DT7" i="23"/>
  <c r="DS7" i="23"/>
  <c r="DR7" i="23"/>
  <c r="DQ7" i="23"/>
  <c r="DP7" i="23"/>
  <c r="DO7" i="23"/>
  <c r="DN7" i="23"/>
  <c r="DM7" i="23"/>
  <c r="DL7" i="23"/>
  <c r="DK7" i="23"/>
  <c r="DJ7" i="23"/>
  <c r="DI7" i="23"/>
  <c r="DH7" i="23"/>
  <c r="DG7" i="23"/>
  <c r="DF7" i="23"/>
  <c r="DE7" i="23"/>
  <c r="DD7" i="23"/>
  <c r="DC7" i="23"/>
  <c r="DB7" i="23"/>
  <c r="DA7" i="23"/>
  <c r="CZ7" i="23"/>
  <c r="CY7" i="23"/>
  <c r="CX7" i="23"/>
  <c r="CW7" i="23"/>
  <c r="CV7" i="23"/>
  <c r="CU7" i="23"/>
  <c r="CT7" i="23"/>
  <c r="CS7" i="23"/>
  <c r="CR7" i="23"/>
  <c r="CQ7" i="23"/>
  <c r="CP7" i="23"/>
  <c r="CO7" i="23"/>
  <c r="CN7" i="23"/>
  <c r="CM7" i="23"/>
  <c r="CL7" i="23"/>
  <c r="CK7" i="23"/>
  <c r="CJ7" i="23"/>
  <c r="CI7" i="23"/>
  <c r="CH7" i="23"/>
  <c r="CG7" i="23"/>
  <c r="CF7" i="23"/>
  <c r="CE7" i="23"/>
  <c r="CD7" i="23"/>
  <c r="CC7" i="23"/>
  <c r="CB7" i="23"/>
  <c r="CA7" i="23"/>
  <c r="BZ7" i="23"/>
  <c r="BY7" i="23"/>
  <c r="BX7" i="23"/>
  <c r="BW7" i="23"/>
  <c r="BV7" i="23"/>
  <c r="BU7" i="23"/>
  <c r="BT7" i="23"/>
  <c r="BS7" i="23"/>
  <c r="BR7" i="23"/>
  <c r="BQ7" i="23"/>
  <c r="BP7" i="23"/>
  <c r="BO7" i="23"/>
  <c r="BN7" i="23"/>
  <c r="BM7" i="23"/>
  <c r="BL7" i="23"/>
  <c r="BK7" i="23"/>
  <c r="BJ7" i="23"/>
  <c r="BI7" i="23"/>
  <c r="BH7" i="23"/>
  <c r="BG7" i="23"/>
  <c r="BF7" i="23"/>
  <c r="BE7" i="23"/>
  <c r="BD7" i="23"/>
  <c r="BC7" i="23"/>
  <c r="BB7" i="23"/>
  <c r="BA7" i="23"/>
  <c r="AZ7" i="23"/>
  <c r="AY7" i="23"/>
  <c r="AX7" i="23"/>
  <c r="AW7" i="23"/>
  <c r="AV7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UD6" i="23"/>
  <c r="UC6" i="23"/>
  <c r="UB6" i="23"/>
  <c r="UA6" i="23"/>
  <c r="TZ6" i="23"/>
  <c r="TY6" i="23"/>
  <c r="TX6" i="23"/>
  <c r="TW6" i="23"/>
  <c r="TV6" i="23"/>
  <c r="TU6" i="23"/>
  <c r="TT6" i="23"/>
  <c r="TS6" i="23"/>
  <c r="TR6" i="23"/>
  <c r="TQ6" i="23"/>
  <c r="TP6" i="23"/>
  <c r="TO6" i="23"/>
  <c r="TN6" i="23"/>
  <c r="TM6" i="23"/>
  <c r="TL6" i="23"/>
  <c r="TK6" i="23"/>
  <c r="TJ6" i="23"/>
  <c r="TI6" i="23"/>
  <c r="TH6" i="23"/>
  <c r="TG6" i="23"/>
  <c r="TF6" i="23"/>
  <c r="TE6" i="23"/>
  <c r="TD6" i="23"/>
  <c r="TC6" i="23"/>
  <c r="TB6" i="23"/>
  <c r="TA6" i="23"/>
  <c r="SZ6" i="23"/>
  <c r="SY6" i="23"/>
  <c r="SX6" i="23"/>
  <c r="SW6" i="23"/>
  <c r="SV6" i="23"/>
  <c r="SU6" i="23"/>
  <c r="ST6" i="23"/>
  <c r="SS6" i="23"/>
  <c r="SR6" i="23"/>
  <c r="SQ6" i="23"/>
  <c r="SP6" i="23"/>
  <c r="SO6" i="23"/>
  <c r="SN6" i="23"/>
  <c r="SM6" i="23"/>
  <c r="SL6" i="23"/>
  <c r="SK6" i="23"/>
  <c r="SJ6" i="23"/>
  <c r="SI6" i="23"/>
  <c r="SH6" i="23"/>
  <c r="SG6" i="23"/>
  <c r="SF6" i="23"/>
  <c r="SE6" i="23"/>
  <c r="SD6" i="23"/>
  <c r="SC6" i="23"/>
  <c r="SB6" i="23"/>
  <c r="SA6" i="23"/>
  <c r="RZ6" i="23"/>
  <c r="RY6" i="23"/>
  <c r="RX6" i="23"/>
  <c r="RW6" i="23"/>
  <c r="RV6" i="23"/>
  <c r="RU6" i="23"/>
  <c r="RT6" i="23"/>
  <c r="RS6" i="23"/>
  <c r="RR6" i="23"/>
  <c r="RQ6" i="23"/>
  <c r="RP6" i="23"/>
  <c r="RO6" i="23"/>
  <c r="RN6" i="23"/>
  <c r="RM6" i="23"/>
  <c r="RL6" i="23"/>
  <c r="RK6" i="23"/>
  <c r="RJ6" i="23"/>
  <c r="RI6" i="23"/>
  <c r="RH6" i="23"/>
  <c r="RG6" i="23"/>
  <c r="RF6" i="23"/>
  <c r="RE6" i="23"/>
  <c r="RD6" i="23"/>
  <c r="RC6" i="23"/>
  <c r="RB6" i="23"/>
  <c r="RA6" i="23"/>
  <c r="QZ6" i="23"/>
  <c r="QY6" i="23"/>
  <c r="QX6" i="23"/>
  <c r="QW6" i="23"/>
  <c r="QV6" i="23"/>
  <c r="QU6" i="23"/>
  <c r="QT6" i="23"/>
  <c r="QS6" i="23"/>
  <c r="QR6" i="23"/>
  <c r="QQ6" i="23"/>
  <c r="QP6" i="23"/>
  <c r="QO6" i="23"/>
  <c r="QN6" i="23"/>
  <c r="QM6" i="23"/>
  <c r="QL6" i="23"/>
  <c r="QK6" i="23"/>
  <c r="QJ6" i="23"/>
  <c r="QI6" i="23"/>
  <c r="QH6" i="23"/>
  <c r="QG6" i="23"/>
  <c r="QF6" i="23"/>
  <c r="QE6" i="23"/>
  <c r="QD6" i="23"/>
  <c r="QC6" i="23"/>
  <c r="QB6" i="23"/>
  <c r="QA6" i="23"/>
  <c r="PZ6" i="23"/>
  <c r="PY6" i="23"/>
  <c r="PX6" i="23"/>
  <c r="PW6" i="23"/>
  <c r="PV6" i="23"/>
  <c r="PU6" i="23"/>
  <c r="PT6" i="23"/>
  <c r="PS6" i="23"/>
  <c r="PR6" i="23"/>
  <c r="PQ6" i="23"/>
  <c r="PP6" i="23"/>
  <c r="PO6" i="23"/>
  <c r="PN6" i="23"/>
  <c r="PM6" i="23"/>
  <c r="PL6" i="23"/>
  <c r="PK6" i="23"/>
  <c r="PJ6" i="23"/>
  <c r="PI6" i="23"/>
  <c r="PH6" i="23"/>
  <c r="PG6" i="23"/>
  <c r="PF6" i="23"/>
  <c r="PE6" i="23"/>
  <c r="PD6" i="23"/>
  <c r="PC6" i="23"/>
  <c r="PB6" i="23"/>
  <c r="PA6" i="23"/>
  <c r="OZ6" i="23"/>
  <c r="OY6" i="23"/>
  <c r="OX6" i="23"/>
  <c r="OW6" i="23"/>
  <c r="OV6" i="23"/>
  <c r="OU6" i="23"/>
  <c r="OT6" i="23"/>
  <c r="OS6" i="23"/>
  <c r="OR6" i="23"/>
  <c r="OQ6" i="23"/>
  <c r="OP6" i="23"/>
  <c r="OO6" i="23"/>
  <c r="ON6" i="23"/>
  <c r="OM6" i="23"/>
  <c r="OL6" i="23"/>
  <c r="OK6" i="23"/>
  <c r="OJ6" i="23"/>
  <c r="OI6" i="23"/>
  <c r="OH6" i="23"/>
  <c r="OG6" i="23"/>
  <c r="OF6" i="23"/>
  <c r="OE6" i="23"/>
  <c r="OD6" i="23"/>
  <c r="OC6" i="23"/>
  <c r="OB6" i="23"/>
  <c r="OA6" i="23"/>
  <c r="NZ6" i="23"/>
  <c r="NY6" i="23"/>
  <c r="NX6" i="23"/>
  <c r="NW6" i="23"/>
  <c r="NV6" i="23"/>
  <c r="NU6" i="23"/>
  <c r="NT6" i="23"/>
  <c r="NS6" i="23"/>
  <c r="NR6" i="23"/>
  <c r="NQ6" i="23"/>
  <c r="NP6" i="23"/>
  <c r="NO6" i="23"/>
  <c r="NN6" i="23"/>
  <c r="NM6" i="23"/>
  <c r="NL6" i="23"/>
  <c r="NK6" i="23"/>
  <c r="NJ6" i="23"/>
  <c r="NI6" i="23"/>
  <c r="NH6" i="23"/>
  <c r="NG6" i="23"/>
  <c r="NF6" i="23"/>
  <c r="NE6" i="23"/>
  <c r="ND6" i="23"/>
  <c r="NC6" i="23"/>
  <c r="NB6" i="23"/>
  <c r="NA6" i="23"/>
  <c r="MZ6" i="23"/>
  <c r="MY6" i="23"/>
  <c r="MX6" i="23"/>
  <c r="MW6" i="23"/>
  <c r="MV6" i="23"/>
  <c r="MU6" i="23"/>
  <c r="MT6" i="23"/>
  <c r="MS6" i="23"/>
  <c r="MR6" i="23"/>
  <c r="MQ6" i="23"/>
  <c r="MP6" i="23"/>
  <c r="MO6" i="23"/>
  <c r="MN6" i="23"/>
  <c r="MM6" i="23"/>
  <c r="ML6" i="23"/>
  <c r="MK6" i="23"/>
  <c r="MJ6" i="23"/>
  <c r="MI6" i="23"/>
  <c r="MH6" i="23"/>
  <c r="MG6" i="23"/>
  <c r="MF6" i="23"/>
  <c r="ME6" i="23"/>
  <c r="MD6" i="23"/>
  <c r="MC6" i="23"/>
  <c r="MB6" i="23"/>
  <c r="MA6" i="23"/>
  <c r="LZ6" i="23"/>
  <c r="LY6" i="23"/>
  <c r="LX6" i="23"/>
  <c r="LW6" i="23"/>
  <c r="LV6" i="23"/>
  <c r="LU6" i="23"/>
  <c r="LT6" i="23"/>
  <c r="LS6" i="23"/>
  <c r="LR6" i="23"/>
  <c r="LQ6" i="23"/>
  <c r="LP6" i="23"/>
  <c r="LO6" i="23"/>
  <c r="LN6" i="23"/>
  <c r="LM6" i="23"/>
  <c r="LL6" i="23"/>
  <c r="LK6" i="23"/>
  <c r="LJ6" i="23"/>
  <c r="LI6" i="23"/>
  <c r="LH6" i="23"/>
  <c r="LG6" i="23"/>
  <c r="LF6" i="23"/>
  <c r="LE6" i="23"/>
  <c r="LD6" i="23"/>
  <c r="LC6" i="23"/>
  <c r="LB6" i="23"/>
  <c r="LA6" i="23"/>
  <c r="KZ6" i="23"/>
  <c r="KY6" i="23"/>
  <c r="KX6" i="23"/>
  <c r="KW6" i="23"/>
  <c r="KV6" i="23"/>
  <c r="KU6" i="23"/>
  <c r="KT6" i="23"/>
  <c r="KS6" i="23"/>
  <c r="KR6" i="23"/>
  <c r="KQ6" i="23"/>
  <c r="KP6" i="23"/>
  <c r="KO6" i="23"/>
  <c r="KN6" i="23"/>
  <c r="KM6" i="23"/>
  <c r="KL6" i="23"/>
  <c r="KK6" i="23"/>
  <c r="KJ6" i="23"/>
  <c r="KI6" i="23"/>
  <c r="KH6" i="23"/>
  <c r="KG6" i="23"/>
  <c r="KF6" i="23"/>
  <c r="KE6" i="23"/>
  <c r="KD6" i="23"/>
  <c r="KC6" i="23"/>
  <c r="KB6" i="23"/>
  <c r="KA6" i="23"/>
  <c r="JZ6" i="23"/>
  <c r="JY6" i="23"/>
  <c r="JX6" i="23"/>
  <c r="JW6" i="23"/>
  <c r="JV6" i="23"/>
  <c r="JU6" i="23"/>
  <c r="JT6" i="23"/>
  <c r="JS6" i="23"/>
  <c r="JR6" i="23"/>
  <c r="JQ6" i="23"/>
  <c r="JP6" i="23"/>
  <c r="JO6" i="23"/>
  <c r="JN6" i="23"/>
  <c r="JM6" i="23"/>
  <c r="JL6" i="23"/>
  <c r="JK6" i="23"/>
  <c r="JJ6" i="23"/>
  <c r="JI6" i="23"/>
  <c r="JH6" i="23"/>
  <c r="JG6" i="23"/>
  <c r="JF6" i="23"/>
  <c r="JE6" i="23"/>
  <c r="JD6" i="23"/>
  <c r="JC6" i="23"/>
  <c r="JB6" i="23"/>
  <c r="JA6" i="23"/>
  <c r="IZ6" i="23"/>
  <c r="IY6" i="23"/>
  <c r="IX6" i="23"/>
  <c r="IW6" i="23"/>
  <c r="IV6" i="23"/>
  <c r="IU6" i="23"/>
  <c r="IT6" i="23"/>
  <c r="IS6" i="23"/>
  <c r="IR6" i="23"/>
  <c r="IQ6" i="23"/>
  <c r="IP6" i="23"/>
  <c r="IO6" i="23"/>
  <c r="IN6" i="23"/>
  <c r="IM6" i="23"/>
  <c r="IL6" i="23"/>
  <c r="IK6" i="23"/>
  <c r="IJ6" i="23"/>
  <c r="II6" i="23"/>
  <c r="IH6" i="23"/>
  <c r="IG6" i="23"/>
  <c r="IF6" i="23"/>
  <c r="IE6" i="23"/>
  <c r="ID6" i="23"/>
  <c r="IC6" i="23"/>
  <c r="IB6" i="23"/>
  <c r="IA6" i="23"/>
  <c r="HZ6" i="23"/>
  <c r="HY6" i="23"/>
  <c r="HX6" i="23"/>
  <c r="HW6" i="23"/>
  <c r="HV6" i="23"/>
  <c r="HU6" i="23"/>
  <c r="HT6" i="23"/>
  <c r="HS6" i="23"/>
  <c r="HR6" i="23"/>
  <c r="HQ6" i="23"/>
  <c r="HP6" i="23"/>
  <c r="HO6" i="23"/>
  <c r="HN6" i="23"/>
  <c r="HM6" i="23"/>
  <c r="HL6" i="23"/>
  <c r="HK6" i="23"/>
  <c r="HJ6" i="23"/>
  <c r="HI6" i="23"/>
  <c r="HH6" i="23"/>
  <c r="HG6" i="23"/>
  <c r="HF6" i="23"/>
  <c r="HE6" i="23"/>
  <c r="HD6" i="23"/>
  <c r="HC6" i="23"/>
  <c r="HB6" i="23"/>
  <c r="HA6" i="23"/>
  <c r="GZ6" i="23"/>
  <c r="GY6" i="23"/>
  <c r="GX6" i="23"/>
  <c r="GW6" i="23"/>
  <c r="GV6" i="23"/>
  <c r="GU6" i="23"/>
  <c r="GT6" i="23"/>
  <c r="GS6" i="23"/>
  <c r="GR6" i="23"/>
  <c r="GQ6" i="23"/>
  <c r="GP6" i="23"/>
  <c r="GO6" i="23"/>
  <c r="GN6" i="23"/>
  <c r="GM6" i="23"/>
  <c r="GL6" i="23"/>
  <c r="GK6" i="23"/>
  <c r="GJ6" i="23"/>
  <c r="GI6" i="23"/>
  <c r="GH6" i="23"/>
  <c r="GG6" i="23"/>
  <c r="GF6" i="23"/>
  <c r="GE6" i="23"/>
  <c r="GD6" i="23"/>
  <c r="GC6" i="23"/>
  <c r="GB6" i="23"/>
  <c r="GA6" i="23"/>
  <c r="FZ6" i="23"/>
  <c r="FY6" i="23"/>
  <c r="FX6" i="23"/>
  <c r="FW6" i="23"/>
  <c r="FV6" i="23"/>
  <c r="FU6" i="23"/>
  <c r="FT6" i="23"/>
  <c r="FS6" i="23"/>
  <c r="FR6" i="23"/>
  <c r="FQ6" i="23"/>
  <c r="FP6" i="23"/>
  <c r="FO6" i="23"/>
  <c r="FN6" i="23"/>
  <c r="FM6" i="23"/>
  <c r="FL6" i="23"/>
  <c r="FK6" i="23"/>
  <c r="FJ6" i="23"/>
  <c r="FI6" i="23"/>
  <c r="FH6" i="23"/>
  <c r="FG6" i="23"/>
  <c r="FF6" i="23"/>
  <c r="FE6" i="23"/>
  <c r="FD6" i="23"/>
  <c r="FC6" i="23"/>
  <c r="FB6" i="23"/>
  <c r="FA6" i="23"/>
  <c r="EZ6" i="23"/>
  <c r="EY6" i="23"/>
  <c r="EX6" i="23"/>
  <c r="EW6" i="23"/>
  <c r="EV6" i="23"/>
  <c r="EU6" i="23"/>
  <c r="ET6" i="23"/>
  <c r="ES6" i="23"/>
  <c r="ER6" i="23"/>
  <c r="EQ6" i="23"/>
  <c r="EP6" i="23"/>
  <c r="EO6" i="23"/>
  <c r="EN6" i="23"/>
  <c r="EM6" i="23"/>
  <c r="EL6" i="23"/>
  <c r="EK6" i="23"/>
  <c r="EJ6" i="23"/>
  <c r="EI6" i="23"/>
  <c r="EH6" i="23"/>
  <c r="EG6" i="23"/>
  <c r="EF6" i="23"/>
  <c r="EE6" i="23"/>
  <c r="ED6" i="23"/>
  <c r="EC6" i="23"/>
  <c r="EB6" i="23"/>
  <c r="EA6" i="23"/>
  <c r="DZ6" i="23"/>
  <c r="DY6" i="23"/>
  <c r="DX6" i="23"/>
  <c r="DW6" i="23"/>
  <c r="DV6" i="23"/>
  <c r="DU6" i="23"/>
  <c r="DT6" i="23"/>
  <c r="DS6" i="23"/>
  <c r="DR6" i="23"/>
  <c r="DQ6" i="23"/>
  <c r="DP6" i="23"/>
  <c r="DO6" i="23"/>
  <c r="DN6" i="23"/>
  <c r="DM6" i="23"/>
  <c r="DL6" i="23"/>
  <c r="DK6" i="23"/>
  <c r="DJ6" i="23"/>
  <c r="DI6" i="23"/>
  <c r="DH6" i="23"/>
  <c r="DG6" i="23"/>
  <c r="DF6" i="23"/>
  <c r="DE6" i="23"/>
  <c r="DD6" i="23"/>
  <c r="DC6" i="23"/>
  <c r="DB6" i="23"/>
  <c r="DA6" i="23"/>
  <c r="CZ6" i="23"/>
  <c r="CY6" i="23"/>
  <c r="CX6" i="23"/>
  <c r="CW6" i="23"/>
  <c r="CV6" i="23"/>
  <c r="CU6" i="23"/>
  <c r="CT6" i="23"/>
  <c r="CS6" i="23"/>
  <c r="CR6" i="23"/>
  <c r="CQ6" i="23"/>
  <c r="CP6" i="23"/>
  <c r="CO6" i="23"/>
  <c r="CN6" i="23"/>
  <c r="CM6" i="23"/>
  <c r="CL6" i="23"/>
  <c r="CK6" i="23"/>
  <c r="CJ6" i="23"/>
  <c r="CI6" i="23"/>
  <c r="CH6" i="23"/>
  <c r="CG6" i="23"/>
  <c r="CF6" i="23"/>
  <c r="CE6" i="23"/>
  <c r="CD6" i="23"/>
  <c r="CC6" i="23"/>
  <c r="CB6" i="23"/>
  <c r="CA6" i="23"/>
  <c r="BZ6" i="23"/>
  <c r="BY6" i="23"/>
  <c r="BX6" i="23"/>
  <c r="BW6" i="23"/>
  <c r="BV6" i="23"/>
  <c r="BU6" i="23"/>
  <c r="BT6" i="23"/>
  <c r="BS6" i="23"/>
  <c r="BR6" i="23"/>
  <c r="BQ6" i="23"/>
  <c r="BP6" i="23"/>
  <c r="BO6" i="23"/>
  <c r="BN6" i="23"/>
  <c r="BM6" i="23"/>
  <c r="BL6" i="23"/>
  <c r="BK6" i="23"/>
  <c r="BJ6" i="23"/>
  <c r="BI6" i="23"/>
  <c r="BH6" i="23"/>
  <c r="BG6" i="23"/>
  <c r="BF6" i="23"/>
  <c r="BE6" i="23"/>
  <c r="BD6" i="23"/>
  <c r="BC6" i="23"/>
  <c r="BB6" i="23"/>
  <c r="BA6" i="23"/>
  <c r="AZ6" i="23"/>
  <c r="AY6" i="23"/>
  <c r="AX6" i="23"/>
  <c r="AW6" i="23"/>
  <c r="AV6" i="23"/>
  <c r="AU6" i="23"/>
  <c r="AT6" i="23"/>
  <c r="AS6" i="23"/>
  <c r="AR6" i="23"/>
  <c r="AQ6" i="23"/>
  <c r="AP6" i="23"/>
  <c r="AO6" i="23"/>
  <c r="AN6" i="23"/>
  <c r="AM6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UD5" i="23"/>
  <c r="UC5" i="23"/>
  <c r="UB5" i="23"/>
  <c r="UA5" i="23"/>
  <c r="TZ5" i="23"/>
  <c r="TY5" i="23"/>
  <c r="TX5" i="23"/>
  <c r="TW5" i="23"/>
  <c r="TV5" i="23"/>
  <c r="TU5" i="23"/>
  <c r="TT5" i="23"/>
  <c r="TS5" i="23"/>
  <c r="TR5" i="23"/>
  <c r="TQ5" i="23"/>
  <c r="TP5" i="23"/>
  <c r="TO5" i="23"/>
  <c r="TN5" i="23"/>
  <c r="TM5" i="23"/>
  <c r="TL5" i="23"/>
  <c r="TK5" i="23"/>
  <c r="TJ5" i="23"/>
  <c r="TI5" i="23"/>
  <c r="TH5" i="23"/>
  <c r="TG5" i="23"/>
  <c r="TF5" i="23"/>
  <c r="TE5" i="23"/>
  <c r="TD5" i="23"/>
  <c r="TC5" i="23"/>
  <c r="TB5" i="23"/>
  <c r="TA5" i="23"/>
  <c r="SZ5" i="23"/>
  <c r="SY5" i="23"/>
  <c r="SX5" i="23"/>
  <c r="SW5" i="23"/>
  <c r="SV5" i="23"/>
  <c r="SU5" i="23"/>
  <c r="ST5" i="23"/>
  <c r="SS5" i="23"/>
  <c r="SR5" i="23"/>
  <c r="SQ5" i="23"/>
  <c r="SP5" i="23"/>
  <c r="SO5" i="23"/>
  <c r="SN5" i="23"/>
  <c r="SM5" i="23"/>
  <c r="SL5" i="23"/>
  <c r="SK5" i="23"/>
  <c r="SJ5" i="23"/>
  <c r="SI5" i="23"/>
  <c r="SH5" i="23"/>
  <c r="SG5" i="23"/>
  <c r="SF5" i="23"/>
  <c r="SE5" i="23"/>
  <c r="SD5" i="23"/>
  <c r="SC5" i="23"/>
  <c r="SB5" i="23"/>
  <c r="SA5" i="23"/>
  <c r="RZ5" i="23"/>
  <c r="RY5" i="23"/>
  <c r="RX5" i="23"/>
  <c r="RW5" i="23"/>
  <c r="RV5" i="23"/>
  <c r="RU5" i="23"/>
  <c r="RT5" i="23"/>
  <c r="RS5" i="23"/>
  <c r="RR5" i="23"/>
  <c r="RQ5" i="23"/>
  <c r="RP5" i="23"/>
  <c r="RO5" i="23"/>
  <c r="RN5" i="23"/>
  <c r="RM5" i="23"/>
  <c r="RL5" i="23"/>
  <c r="RK5" i="23"/>
  <c r="RJ5" i="23"/>
  <c r="RI5" i="23"/>
  <c r="RH5" i="23"/>
  <c r="RG5" i="23"/>
  <c r="RF5" i="23"/>
  <c r="RE5" i="23"/>
  <c r="RD5" i="23"/>
  <c r="RC5" i="23"/>
  <c r="RB5" i="23"/>
  <c r="RA5" i="23"/>
  <c r="QZ5" i="23"/>
  <c r="QY5" i="23"/>
  <c r="QX5" i="23"/>
  <c r="QW5" i="23"/>
  <c r="QV5" i="23"/>
  <c r="QU5" i="23"/>
  <c r="QT5" i="23"/>
  <c r="QS5" i="23"/>
  <c r="QR5" i="23"/>
  <c r="QQ5" i="23"/>
  <c r="QP5" i="23"/>
  <c r="QO5" i="23"/>
  <c r="QN5" i="23"/>
  <c r="QM5" i="23"/>
  <c r="QL5" i="23"/>
  <c r="QK5" i="23"/>
  <c r="QJ5" i="23"/>
  <c r="QI5" i="23"/>
  <c r="QH5" i="23"/>
  <c r="QG5" i="23"/>
  <c r="QF5" i="23"/>
  <c r="QE5" i="23"/>
  <c r="QD5" i="23"/>
  <c r="QC5" i="23"/>
  <c r="QB5" i="23"/>
  <c r="QA5" i="23"/>
  <c r="PZ5" i="23"/>
  <c r="PY5" i="23"/>
  <c r="PX5" i="23"/>
  <c r="PW5" i="23"/>
  <c r="PV5" i="23"/>
  <c r="PU5" i="23"/>
  <c r="PT5" i="23"/>
  <c r="PS5" i="23"/>
  <c r="PR5" i="23"/>
  <c r="PQ5" i="23"/>
  <c r="PP5" i="23"/>
  <c r="PO5" i="23"/>
  <c r="PN5" i="23"/>
  <c r="PM5" i="23"/>
  <c r="PL5" i="23"/>
  <c r="PK5" i="23"/>
  <c r="PJ5" i="23"/>
  <c r="PI5" i="23"/>
  <c r="PH5" i="23"/>
  <c r="PG5" i="23"/>
  <c r="PF5" i="23"/>
  <c r="PE5" i="23"/>
  <c r="PD5" i="23"/>
  <c r="PC5" i="23"/>
  <c r="PB5" i="23"/>
  <c r="PA5" i="23"/>
  <c r="OZ5" i="23"/>
  <c r="OY5" i="23"/>
  <c r="OX5" i="23"/>
  <c r="OW5" i="23"/>
  <c r="OV5" i="23"/>
  <c r="OU5" i="23"/>
  <c r="OT5" i="23"/>
  <c r="OS5" i="23"/>
  <c r="OR5" i="23"/>
  <c r="OQ5" i="23"/>
  <c r="OP5" i="23"/>
  <c r="OO5" i="23"/>
  <c r="ON5" i="23"/>
  <c r="OM5" i="23"/>
  <c r="OL5" i="23"/>
  <c r="OK5" i="23"/>
  <c r="OJ5" i="23"/>
  <c r="OI5" i="23"/>
  <c r="OH5" i="23"/>
  <c r="OG5" i="23"/>
  <c r="OF5" i="23"/>
  <c r="OE5" i="23"/>
  <c r="OD5" i="23"/>
  <c r="OC5" i="23"/>
  <c r="OB5" i="23"/>
  <c r="OA5" i="23"/>
  <c r="NZ5" i="23"/>
  <c r="NY5" i="23"/>
  <c r="NX5" i="23"/>
  <c r="NW5" i="23"/>
  <c r="NV5" i="23"/>
  <c r="NU5" i="23"/>
  <c r="NT5" i="23"/>
  <c r="NS5" i="23"/>
  <c r="NR5" i="23"/>
  <c r="NQ5" i="23"/>
  <c r="NP5" i="23"/>
  <c r="NO5" i="23"/>
  <c r="NN5" i="23"/>
  <c r="NM5" i="23"/>
  <c r="NL5" i="23"/>
  <c r="NK5" i="23"/>
  <c r="NJ5" i="23"/>
  <c r="NI5" i="23"/>
  <c r="NH5" i="23"/>
  <c r="NG5" i="23"/>
  <c r="NF5" i="23"/>
  <c r="NE5" i="23"/>
  <c r="ND5" i="23"/>
  <c r="NC5" i="23"/>
  <c r="NB5" i="23"/>
  <c r="NA5" i="23"/>
  <c r="MZ5" i="23"/>
  <c r="MY5" i="23"/>
  <c r="MX5" i="23"/>
  <c r="MW5" i="23"/>
  <c r="MV5" i="23"/>
  <c r="MU5" i="23"/>
  <c r="MT5" i="23"/>
  <c r="MS5" i="23"/>
  <c r="MR5" i="23"/>
  <c r="MQ5" i="23"/>
  <c r="MP5" i="23"/>
  <c r="MO5" i="23"/>
  <c r="MN5" i="23"/>
  <c r="MM5" i="23"/>
  <c r="ML5" i="23"/>
  <c r="MK5" i="23"/>
  <c r="MJ5" i="23"/>
  <c r="MI5" i="23"/>
  <c r="MH5" i="23"/>
  <c r="MG5" i="23"/>
  <c r="MF5" i="23"/>
  <c r="ME5" i="23"/>
  <c r="MD5" i="23"/>
  <c r="MC5" i="23"/>
  <c r="MB5" i="23"/>
  <c r="MA5" i="23"/>
  <c r="LZ5" i="23"/>
  <c r="LY5" i="23"/>
  <c r="LX5" i="23"/>
  <c r="LW5" i="23"/>
  <c r="LV5" i="23"/>
  <c r="LU5" i="23"/>
  <c r="LT5" i="23"/>
  <c r="LS5" i="23"/>
  <c r="LR5" i="23"/>
  <c r="LQ5" i="23"/>
  <c r="LP5" i="23"/>
  <c r="LO5" i="23"/>
  <c r="LN5" i="23"/>
  <c r="LM5" i="23"/>
  <c r="LL5" i="23"/>
  <c r="LK5" i="23"/>
  <c r="LJ5" i="23"/>
  <c r="LI5" i="23"/>
  <c r="LH5" i="23"/>
  <c r="LG5" i="23"/>
  <c r="LF5" i="23"/>
  <c r="LE5" i="23"/>
  <c r="LD5" i="23"/>
  <c r="LC5" i="23"/>
  <c r="LB5" i="23"/>
  <c r="LA5" i="23"/>
  <c r="KZ5" i="23"/>
  <c r="KY5" i="23"/>
  <c r="KX5" i="23"/>
  <c r="KW5" i="23"/>
  <c r="KV5" i="23"/>
  <c r="KU5" i="23"/>
  <c r="KT5" i="23"/>
  <c r="KS5" i="23"/>
  <c r="KR5" i="23"/>
  <c r="KQ5" i="23"/>
  <c r="KP5" i="23"/>
  <c r="KO5" i="23"/>
  <c r="KN5" i="23"/>
  <c r="KM5" i="23"/>
  <c r="KL5" i="23"/>
  <c r="KK5" i="23"/>
  <c r="KJ5" i="23"/>
  <c r="KI5" i="23"/>
  <c r="KH5" i="23"/>
  <c r="KG5" i="23"/>
  <c r="KF5" i="23"/>
  <c r="KE5" i="23"/>
  <c r="KD5" i="23"/>
  <c r="KC5" i="23"/>
  <c r="KB5" i="23"/>
  <c r="KA5" i="23"/>
  <c r="JZ5" i="23"/>
  <c r="JY5" i="23"/>
  <c r="JX5" i="23"/>
  <c r="JW5" i="23"/>
  <c r="JV5" i="23"/>
  <c r="JU5" i="23"/>
  <c r="JT5" i="23"/>
  <c r="JS5" i="23"/>
  <c r="JR5" i="23"/>
  <c r="JQ5" i="23"/>
  <c r="JP5" i="23"/>
  <c r="JO5" i="23"/>
  <c r="JN5" i="23"/>
  <c r="JM5" i="23"/>
  <c r="JL5" i="23"/>
  <c r="JK5" i="23"/>
  <c r="JJ5" i="23"/>
  <c r="JI5" i="23"/>
  <c r="JH5" i="23"/>
  <c r="JG5" i="23"/>
  <c r="JF5" i="23"/>
  <c r="JE5" i="23"/>
  <c r="JD5" i="23"/>
  <c r="JC5" i="23"/>
  <c r="JB5" i="23"/>
  <c r="JA5" i="23"/>
  <c r="IZ5" i="23"/>
  <c r="IY5" i="23"/>
  <c r="IX5" i="23"/>
  <c r="IW5" i="23"/>
  <c r="IV5" i="23"/>
  <c r="IU5" i="23"/>
  <c r="IT5" i="23"/>
  <c r="IS5" i="23"/>
  <c r="IR5" i="23"/>
  <c r="IQ5" i="23"/>
  <c r="IP5" i="23"/>
  <c r="IO5" i="23"/>
  <c r="IN5" i="23"/>
  <c r="IM5" i="23"/>
  <c r="IL5" i="23"/>
  <c r="IK5" i="23"/>
  <c r="IJ5" i="23"/>
  <c r="II5" i="23"/>
  <c r="IH5" i="23"/>
  <c r="IG5" i="23"/>
  <c r="IF5" i="23"/>
  <c r="IE5" i="23"/>
  <c r="ID5" i="23"/>
  <c r="IC5" i="23"/>
  <c r="IB5" i="23"/>
  <c r="IA5" i="23"/>
  <c r="HZ5" i="23"/>
  <c r="HY5" i="23"/>
  <c r="HX5" i="23"/>
  <c r="HW5" i="23"/>
  <c r="HV5" i="23"/>
  <c r="HU5" i="23"/>
  <c r="HT5" i="23"/>
  <c r="HS5" i="23"/>
  <c r="HR5" i="23"/>
  <c r="HQ5" i="23"/>
  <c r="HP5" i="23"/>
  <c r="HO5" i="23"/>
  <c r="HN5" i="23"/>
  <c r="HM5" i="23"/>
  <c r="HL5" i="23"/>
  <c r="HK5" i="23"/>
  <c r="HJ5" i="23"/>
  <c r="HI5" i="23"/>
  <c r="HH5" i="23"/>
  <c r="HG5" i="23"/>
  <c r="HF5" i="23"/>
  <c r="HE5" i="23"/>
  <c r="HD5" i="23"/>
  <c r="HC5" i="23"/>
  <c r="HB5" i="23"/>
  <c r="HA5" i="23"/>
  <c r="GZ5" i="23"/>
  <c r="GY5" i="23"/>
  <c r="GX5" i="23"/>
  <c r="GW5" i="23"/>
  <c r="GV5" i="23"/>
  <c r="GU5" i="23"/>
  <c r="GT5" i="23"/>
  <c r="GS5" i="23"/>
  <c r="GR5" i="23"/>
  <c r="GQ5" i="23"/>
  <c r="GP5" i="23"/>
  <c r="GO5" i="23"/>
  <c r="GN5" i="23"/>
  <c r="GM5" i="23"/>
  <c r="GL5" i="23"/>
  <c r="GK5" i="23"/>
  <c r="GJ5" i="23"/>
  <c r="GI5" i="23"/>
  <c r="GH5" i="23"/>
  <c r="GG5" i="23"/>
  <c r="GF5" i="23"/>
  <c r="GE5" i="23"/>
  <c r="GD5" i="23"/>
  <c r="GC5" i="23"/>
  <c r="GB5" i="23"/>
  <c r="GA5" i="23"/>
  <c r="FZ5" i="23"/>
  <c r="FY5" i="23"/>
  <c r="FX5" i="23"/>
  <c r="FW5" i="23"/>
  <c r="FV5" i="23"/>
  <c r="FU5" i="23"/>
  <c r="FT5" i="23"/>
  <c r="FS5" i="23"/>
  <c r="FR5" i="23"/>
  <c r="FQ5" i="23"/>
  <c r="FP5" i="23"/>
  <c r="FO5" i="23"/>
  <c r="FN5" i="23"/>
  <c r="FM5" i="23"/>
  <c r="FL5" i="23"/>
  <c r="FK5" i="23"/>
  <c r="FJ5" i="23"/>
  <c r="FI5" i="23"/>
  <c r="FH5" i="23"/>
  <c r="FG5" i="23"/>
  <c r="FF5" i="23"/>
  <c r="FE5" i="23"/>
  <c r="FD5" i="23"/>
  <c r="FC5" i="23"/>
  <c r="FB5" i="23"/>
  <c r="FA5" i="23"/>
  <c r="EZ5" i="23"/>
  <c r="EY5" i="23"/>
  <c r="EX5" i="23"/>
  <c r="EW5" i="23"/>
  <c r="EV5" i="23"/>
  <c r="EU5" i="23"/>
  <c r="ET5" i="23"/>
  <c r="ES5" i="23"/>
  <c r="ER5" i="23"/>
  <c r="EQ5" i="23"/>
  <c r="EP5" i="23"/>
  <c r="EO5" i="23"/>
  <c r="EN5" i="23"/>
  <c r="EM5" i="23"/>
  <c r="EL5" i="23"/>
  <c r="EK5" i="23"/>
  <c r="EJ5" i="23"/>
  <c r="EI5" i="23"/>
  <c r="EH5" i="23"/>
  <c r="EG5" i="23"/>
  <c r="EF5" i="23"/>
  <c r="EE5" i="23"/>
  <c r="ED5" i="23"/>
  <c r="EC5" i="23"/>
  <c r="EB5" i="23"/>
  <c r="EA5" i="23"/>
  <c r="DZ5" i="23"/>
  <c r="DY5" i="23"/>
  <c r="DX5" i="23"/>
  <c r="DW5" i="23"/>
  <c r="DV5" i="23"/>
  <c r="DU5" i="23"/>
  <c r="DT5" i="23"/>
  <c r="DS5" i="23"/>
  <c r="DR5" i="23"/>
  <c r="DQ5" i="23"/>
  <c r="DP5" i="23"/>
  <c r="DO5" i="23"/>
  <c r="DN5" i="23"/>
  <c r="DM5" i="23"/>
  <c r="DL5" i="23"/>
  <c r="DK5" i="23"/>
  <c r="DJ5" i="23"/>
  <c r="DI5" i="23"/>
  <c r="DH5" i="23"/>
  <c r="DG5" i="23"/>
  <c r="DF5" i="23"/>
  <c r="DE5" i="23"/>
  <c r="DD5" i="23"/>
  <c r="DC5" i="23"/>
  <c r="DB5" i="23"/>
  <c r="DA5" i="23"/>
  <c r="CZ5" i="23"/>
  <c r="CY5" i="23"/>
  <c r="CX5" i="23"/>
  <c r="CW5" i="23"/>
  <c r="CV5" i="23"/>
  <c r="CU5" i="23"/>
  <c r="CT5" i="23"/>
  <c r="CS5" i="23"/>
  <c r="CR5" i="23"/>
  <c r="CQ5" i="23"/>
  <c r="CP5" i="23"/>
  <c r="CO5" i="23"/>
  <c r="CN5" i="23"/>
  <c r="CM5" i="23"/>
  <c r="CL5" i="23"/>
  <c r="CK5" i="23"/>
  <c r="CJ5" i="23"/>
  <c r="CI5" i="23"/>
  <c r="CH5" i="23"/>
  <c r="CG5" i="23"/>
  <c r="CF5" i="23"/>
  <c r="CE5" i="23"/>
  <c r="CD5" i="23"/>
  <c r="CC5" i="23"/>
  <c r="CB5" i="23"/>
  <c r="CA5" i="23"/>
  <c r="BZ5" i="23"/>
  <c r="BY5" i="23"/>
  <c r="BX5" i="23"/>
  <c r="BW5" i="23"/>
  <c r="BV5" i="23"/>
  <c r="BU5" i="23"/>
  <c r="BT5" i="23"/>
  <c r="BS5" i="23"/>
  <c r="BR5" i="23"/>
  <c r="BQ5" i="23"/>
  <c r="BP5" i="23"/>
  <c r="BO5" i="23"/>
  <c r="BN5" i="23"/>
  <c r="BM5" i="23"/>
  <c r="BL5" i="23"/>
  <c r="BK5" i="23"/>
  <c r="BJ5" i="23"/>
  <c r="BI5" i="23"/>
  <c r="BH5" i="23"/>
  <c r="BG5" i="23"/>
  <c r="BF5" i="23"/>
  <c r="BE5" i="23"/>
  <c r="BD5" i="23"/>
  <c r="BC5" i="23"/>
  <c r="BB5" i="23"/>
  <c r="BA5" i="23"/>
  <c r="AZ5" i="23"/>
  <c r="AY5" i="23"/>
  <c r="AX5" i="23"/>
  <c r="AW5" i="23"/>
  <c r="AV5" i="23"/>
  <c r="AU5" i="23"/>
  <c r="AT5" i="23"/>
  <c r="AS5" i="23"/>
  <c r="AR5" i="23"/>
  <c r="AQ5" i="23"/>
  <c r="AP5" i="23"/>
  <c r="AO5" i="23"/>
  <c r="AN5" i="23"/>
  <c r="AM5" i="23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UD4" i="23"/>
  <c r="UC4" i="23"/>
  <c r="UB4" i="23"/>
  <c r="UA4" i="23"/>
  <c r="TZ4" i="23"/>
  <c r="TY4" i="23"/>
  <c r="TX4" i="23"/>
  <c r="TW4" i="23"/>
  <c r="TV4" i="23"/>
  <c r="TU4" i="23"/>
  <c r="TT4" i="23"/>
  <c r="TS4" i="23"/>
  <c r="TR4" i="23"/>
  <c r="TQ4" i="23"/>
  <c r="TP4" i="23"/>
  <c r="TO4" i="23"/>
  <c r="TN4" i="23"/>
  <c r="TM4" i="23"/>
  <c r="TL4" i="23"/>
  <c r="TK4" i="23"/>
  <c r="TJ4" i="23"/>
  <c r="TI4" i="23"/>
  <c r="TH4" i="23"/>
  <c r="TG4" i="23"/>
  <c r="TF4" i="23"/>
  <c r="TE4" i="23"/>
  <c r="TD4" i="23"/>
  <c r="TC4" i="23"/>
  <c r="TB4" i="23"/>
  <c r="TA4" i="23"/>
  <c r="SZ4" i="23"/>
  <c r="SY4" i="23"/>
  <c r="SX4" i="23"/>
  <c r="SW4" i="23"/>
  <c r="SV4" i="23"/>
  <c r="SU4" i="23"/>
  <c r="ST4" i="23"/>
  <c r="SS4" i="23"/>
  <c r="SR4" i="23"/>
  <c r="SQ4" i="23"/>
  <c r="SP4" i="23"/>
  <c r="SO4" i="23"/>
  <c r="SN4" i="23"/>
  <c r="SM4" i="23"/>
  <c r="SL4" i="23"/>
  <c r="SK4" i="23"/>
  <c r="SJ4" i="23"/>
  <c r="SI4" i="23"/>
  <c r="SH4" i="23"/>
  <c r="SG4" i="23"/>
  <c r="SF4" i="23"/>
  <c r="SE4" i="23"/>
  <c r="SD4" i="23"/>
  <c r="SC4" i="23"/>
  <c r="SB4" i="23"/>
  <c r="SA4" i="23"/>
  <c r="RZ4" i="23"/>
  <c r="RY4" i="23"/>
  <c r="RX4" i="23"/>
  <c r="RW4" i="23"/>
  <c r="RV4" i="23"/>
  <c r="RU4" i="23"/>
  <c r="RT4" i="23"/>
  <c r="RS4" i="23"/>
  <c r="RR4" i="23"/>
  <c r="RQ4" i="23"/>
  <c r="RP4" i="23"/>
  <c r="RO4" i="23"/>
  <c r="RN4" i="23"/>
  <c r="RM4" i="23"/>
  <c r="RL4" i="23"/>
  <c r="RK4" i="23"/>
  <c r="RJ4" i="23"/>
  <c r="RI4" i="23"/>
  <c r="RH4" i="23"/>
  <c r="RG4" i="23"/>
  <c r="RF4" i="23"/>
  <c r="RE4" i="23"/>
  <c r="RD4" i="23"/>
  <c r="RC4" i="23"/>
  <c r="RB4" i="23"/>
  <c r="RA4" i="23"/>
  <c r="QZ4" i="23"/>
  <c r="QY4" i="23"/>
  <c r="QX4" i="23"/>
  <c r="QW4" i="23"/>
  <c r="QV4" i="23"/>
  <c r="QU4" i="23"/>
  <c r="QT4" i="23"/>
  <c r="QS4" i="23"/>
  <c r="QR4" i="23"/>
  <c r="QQ4" i="23"/>
  <c r="QP4" i="23"/>
  <c r="QO4" i="23"/>
  <c r="QN4" i="23"/>
  <c r="QM4" i="23"/>
  <c r="QL4" i="23"/>
  <c r="QK4" i="23"/>
  <c r="QJ4" i="23"/>
  <c r="QI4" i="23"/>
  <c r="QH4" i="23"/>
  <c r="QG4" i="23"/>
  <c r="QF4" i="23"/>
  <c r="QE4" i="23"/>
  <c r="QD4" i="23"/>
  <c r="QC4" i="23"/>
  <c r="QB4" i="23"/>
  <c r="QA4" i="23"/>
  <c r="PZ4" i="23"/>
  <c r="PY4" i="23"/>
  <c r="PX4" i="23"/>
  <c r="PW4" i="23"/>
  <c r="PV4" i="23"/>
  <c r="PU4" i="23"/>
  <c r="PT4" i="23"/>
  <c r="PS4" i="23"/>
  <c r="PR4" i="23"/>
  <c r="PQ4" i="23"/>
  <c r="PP4" i="23"/>
  <c r="PO4" i="23"/>
  <c r="PN4" i="23"/>
  <c r="PM4" i="23"/>
  <c r="PL4" i="23"/>
  <c r="PK4" i="23"/>
  <c r="PJ4" i="23"/>
  <c r="PI4" i="23"/>
  <c r="PH4" i="23"/>
  <c r="PG4" i="23"/>
  <c r="PF4" i="23"/>
  <c r="PE4" i="23"/>
  <c r="PD4" i="23"/>
  <c r="PC4" i="23"/>
  <c r="PB4" i="23"/>
  <c r="PA4" i="23"/>
  <c r="OZ4" i="23"/>
  <c r="OY4" i="23"/>
  <c r="OX4" i="23"/>
  <c r="OW4" i="23"/>
  <c r="OV4" i="23"/>
  <c r="OU4" i="23"/>
  <c r="OT4" i="23"/>
  <c r="OS4" i="23"/>
  <c r="OR4" i="23"/>
  <c r="OQ4" i="23"/>
  <c r="OP4" i="23"/>
  <c r="OO4" i="23"/>
  <c r="ON4" i="23"/>
  <c r="OM4" i="23"/>
  <c r="OL4" i="23"/>
  <c r="OK4" i="23"/>
  <c r="OJ4" i="23"/>
  <c r="OI4" i="23"/>
  <c r="OH4" i="23"/>
  <c r="OG4" i="23"/>
  <c r="OF4" i="23"/>
  <c r="OE4" i="23"/>
  <c r="OD4" i="23"/>
  <c r="OC4" i="23"/>
  <c r="OB4" i="23"/>
  <c r="OA4" i="23"/>
  <c r="NZ4" i="23"/>
  <c r="NY4" i="23"/>
  <c r="NX4" i="23"/>
  <c r="NW4" i="23"/>
  <c r="NV4" i="23"/>
  <c r="NU4" i="23"/>
  <c r="NT4" i="23"/>
  <c r="NS4" i="23"/>
  <c r="NR4" i="23"/>
  <c r="NQ4" i="23"/>
  <c r="NP4" i="23"/>
  <c r="NO4" i="23"/>
  <c r="NN4" i="23"/>
  <c r="NM4" i="23"/>
  <c r="NL4" i="23"/>
  <c r="NK4" i="23"/>
  <c r="NJ4" i="23"/>
  <c r="NI4" i="23"/>
  <c r="NH4" i="23"/>
  <c r="NG4" i="23"/>
  <c r="NF4" i="23"/>
  <c r="NE4" i="23"/>
  <c r="ND4" i="23"/>
  <c r="NC4" i="23"/>
  <c r="NB4" i="23"/>
  <c r="NA4" i="23"/>
  <c r="MZ4" i="23"/>
  <c r="MY4" i="23"/>
  <c r="MX4" i="23"/>
  <c r="MW4" i="23"/>
  <c r="MV4" i="23"/>
  <c r="MU4" i="23"/>
  <c r="MT4" i="23"/>
  <c r="MS4" i="23"/>
  <c r="MR4" i="23"/>
  <c r="MQ4" i="23"/>
  <c r="MP4" i="23"/>
  <c r="MO4" i="23"/>
  <c r="MN4" i="23"/>
  <c r="MM4" i="23"/>
  <c r="ML4" i="23"/>
  <c r="MK4" i="23"/>
  <c r="MJ4" i="23"/>
  <c r="MI4" i="23"/>
  <c r="MH4" i="23"/>
  <c r="MG4" i="23"/>
  <c r="MF4" i="23"/>
  <c r="ME4" i="23"/>
  <c r="MD4" i="23"/>
  <c r="MC4" i="23"/>
  <c r="MB4" i="23"/>
  <c r="MA4" i="23"/>
  <c r="LZ4" i="23"/>
  <c r="LY4" i="23"/>
  <c r="LX4" i="23"/>
  <c r="LW4" i="23"/>
  <c r="LV4" i="23"/>
  <c r="LU4" i="23"/>
  <c r="LT4" i="23"/>
  <c r="LS4" i="23"/>
  <c r="LR4" i="23"/>
  <c r="LQ4" i="23"/>
  <c r="LP4" i="23"/>
  <c r="LO4" i="23"/>
  <c r="LN4" i="23"/>
  <c r="LM4" i="23"/>
  <c r="LL4" i="23"/>
  <c r="LK4" i="23"/>
  <c r="LJ4" i="23"/>
  <c r="LI4" i="23"/>
  <c r="LH4" i="23"/>
  <c r="LG4" i="23"/>
  <c r="LF4" i="23"/>
  <c r="LE4" i="23"/>
  <c r="LD4" i="23"/>
  <c r="LC4" i="23"/>
  <c r="LB4" i="23"/>
  <c r="LA4" i="23"/>
  <c r="KZ4" i="23"/>
  <c r="KY4" i="23"/>
  <c r="KX4" i="23"/>
  <c r="KW4" i="23"/>
  <c r="KV4" i="23"/>
  <c r="KU4" i="23"/>
  <c r="KT4" i="23"/>
  <c r="KS4" i="23"/>
  <c r="KR4" i="23"/>
  <c r="KQ4" i="23"/>
  <c r="KP4" i="23"/>
  <c r="KO4" i="23"/>
  <c r="KN4" i="23"/>
  <c r="KM4" i="23"/>
  <c r="KL4" i="23"/>
  <c r="KK4" i="23"/>
  <c r="KJ4" i="23"/>
  <c r="KI4" i="23"/>
  <c r="KH4" i="23"/>
  <c r="KG4" i="23"/>
  <c r="KF4" i="23"/>
  <c r="KE4" i="23"/>
  <c r="KD4" i="23"/>
  <c r="KC4" i="23"/>
  <c r="KB4" i="23"/>
  <c r="KA4" i="23"/>
  <c r="JZ4" i="23"/>
  <c r="JY4" i="23"/>
  <c r="JX4" i="23"/>
  <c r="JW4" i="23"/>
  <c r="JV4" i="23"/>
  <c r="JU4" i="23"/>
  <c r="JT4" i="23"/>
  <c r="JS4" i="23"/>
  <c r="JR4" i="23"/>
  <c r="JQ4" i="23"/>
  <c r="JP4" i="23"/>
  <c r="JO4" i="23"/>
  <c r="JN4" i="23"/>
  <c r="JM4" i="23"/>
  <c r="JL4" i="23"/>
  <c r="JK4" i="23"/>
  <c r="JJ4" i="23"/>
  <c r="JI4" i="23"/>
  <c r="JH4" i="23"/>
  <c r="JG4" i="23"/>
  <c r="JF4" i="23"/>
  <c r="JE4" i="23"/>
  <c r="JD4" i="23"/>
  <c r="JC4" i="23"/>
  <c r="JB4" i="23"/>
  <c r="JA4" i="23"/>
  <c r="IZ4" i="23"/>
  <c r="IY4" i="23"/>
  <c r="IX4" i="23"/>
  <c r="IW4" i="23"/>
  <c r="IV4" i="23"/>
  <c r="IU4" i="23"/>
  <c r="IT4" i="23"/>
  <c r="IS4" i="23"/>
  <c r="IR4" i="23"/>
  <c r="IQ4" i="23"/>
  <c r="IP4" i="23"/>
  <c r="IO4" i="23"/>
  <c r="IN4" i="23"/>
  <c r="IM4" i="23"/>
  <c r="IL4" i="23"/>
  <c r="IK4" i="23"/>
  <c r="IJ4" i="23"/>
  <c r="II4" i="23"/>
  <c r="IH4" i="23"/>
  <c r="IG4" i="23"/>
  <c r="IF4" i="23"/>
  <c r="IE4" i="23"/>
  <c r="ID4" i="23"/>
  <c r="IC4" i="23"/>
  <c r="IB4" i="23"/>
  <c r="IA4" i="23"/>
  <c r="HZ4" i="23"/>
  <c r="HY4" i="23"/>
  <c r="HX4" i="23"/>
  <c r="HW4" i="23"/>
  <c r="HV4" i="23"/>
  <c r="HU4" i="23"/>
  <c r="HT4" i="23"/>
  <c r="HS4" i="23"/>
  <c r="HR4" i="23"/>
  <c r="HQ4" i="23"/>
  <c r="HP4" i="23"/>
  <c r="HO4" i="23"/>
  <c r="HN4" i="23"/>
  <c r="HM4" i="23"/>
  <c r="HL4" i="23"/>
  <c r="HK4" i="23"/>
  <c r="HJ4" i="23"/>
  <c r="HI4" i="23"/>
  <c r="HH4" i="23"/>
  <c r="HG4" i="23"/>
  <c r="HF4" i="23"/>
  <c r="HE4" i="23"/>
  <c r="HD4" i="23"/>
  <c r="HC4" i="23"/>
  <c r="HB4" i="23"/>
  <c r="HA4" i="23"/>
  <c r="GZ4" i="23"/>
  <c r="GY4" i="23"/>
  <c r="GX4" i="23"/>
  <c r="GW4" i="23"/>
  <c r="GV4" i="23"/>
  <c r="GU4" i="23"/>
  <c r="GT4" i="23"/>
  <c r="GS4" i="23"/>
  <c r="GR4" i="23"/>
  <c r="GQ4" i="23"/>
  <c r="GP4" i="23"/>
  <c r="GO4" i="23"/>
  <c r="GN4" i="23"/>
  <c r="GM4" i="23"/>
  <c r="GL4" i="23"/>
  <c r="GK4" i="23"/>
  <c r="GJ4" i="23"/>
  <c r="GI4" i="23"/>
  <c r="GH4" i="23"/>
  <c r="GG4" i="23"/>
  <c r="GF4" i="23"/>
  <c r="GE4" i="23"/>
  <c r="GD4" i="23"/>
  <c r="GC4" i="23"/>
  <c r="GB4" i="23"/>
  <c r="GA4" i="23"/>
  <c r="FZ4" i="23"/>
  <c r="FY4" i="23"/>
  <c r="FX4" i="23"/>
  <c r="FW4" i="23"/>
  <c r="FV4" i="23"/>
  <c r="FU4" i="23"/>
  <c r="FT4" i="23"/>
  <c r="FS4" i="23"/>
  <c r="FR4" i="23"/>
  <c r="FQ4" i="23"/>
  <c r="FP4" i="23"/>
  <c r="FO4" i="23"/>
  <c r="FN4" i="23"/>
  <c r="FM4" i="23"/>
  <c r="FL4" i="23"/>
  <c r="FK4" i="23"/>
  <c r="FJ4" i="23"/>
  <c r="FI4" i="23"/>
  <c r="FH4" i="23"/>
  <c r="FG4" i="23"/>
  <c r="FF4" i="23"/>
  <c r="FE4" i="23"/>
  <c r="FD4" i="23"/>
  <c r="FC4" i="23"/>
  <c r="FB4" i="23"/>
  <c r="FA4" i="23"/>
  <c r="EZ4" i="23"/>
  <c r="EY4" i="23"/>
  <c r="EX4" i="23"/>
  <c r="EW4" i="23"/>
  <c r="EV4" i="23"/>
  <c r="EU4" i="23"/>
  <c r="ET4" i="23"/>
  <c r="ES4" i="23"/>
  <c r="ER4" i="23"/>
  <c r="EQ4" i="23"/>
  <c r="EP4" i="23"/>
  <c r="EO4" i="23"/>
  <c r="EN4" i="23"/>
  <c r="EM4" i="23"/>
  <c r="EL4" i="23"/>
  <c r="EK4" i="23"/>
  <c r="EJ4" i="23"/>
  <c r="EI4" i="23"/>
  <c r="EH4" i="23"/>
  <c r="EG4" i="23"/>
  <c r="EF4" i="23"/>
  <c r="EE4" i="23"/>
  <c r="ED4" i="23"/>
  <c r="EC4" i="23"/>
  <c r="EB4" i="23"/>
  <c r="EA4" i="23"/>
  <c r="DZ4" i="23"/>
  <c r="DY4" i="23"/>
  <c r="DX4" i="23"/>
  <c r="DW4" i="23"/>
  <c r="DV4" i="23"/>
  <c r="DU4" i="23"/>
  <c r="DT4" i="23"/>
  <c r="DS4" i="23"/>
  <c r="DR4" i="23"/>
  <c r="DQ4" i="23"/>
  <c r="DP4" i="23"/>
  <c r="DO4" i="23"/>
  <c r="DN4" i="23"/>
  <c r="DM4" i="23"/>
  <c r="DL4" i="23"/>
  <c r="DK4" i="23"/>
  <c r="DJ4" i="23"/>
  <c r="DI4" i="23"/>
  <c r="DH4" i="23"/>
  <c r="DG4" i="23"/>
  <c r="DF4" i="23"/>
  <c r="DE4" i="23"/>
  <c r="DD4" i="23"/>
  <c r="DC4" i="23"/>
  <c r="DB4" i="23"/>
  <c r="DA4" i="23"/>
  <c r="CZ4" i="23"/>
  <c r="CY4" i="23"/>
  <c r="CX4" i="23"/>
  <c r="CW4" i="23"/>
  <c r="CV4" i="23"/>
  <c r="CU4" i="23"/>
  <c r="CT4" i="23"/>
  <c r="CS4" i="23"/>
  <c r="CR4" i="23"/>
  <c r="CQ4" i="23"/>
  <c r="CP4" i="23"/>
  <c r="CO4" i="23"/>
  <c r="CN4" i="23"/>
  <c r="CM4" i="23"/>
  <c r="CL4" i="23"/>
  <c r="CK4" i="23"/>
  <c r="CJ4" i="23"/>
  <c r="CI4" i="23"/>
  <c r="CH4" i="23"/>
  <c r="CG4" i="23"/>
  <c r="CF4" i="23"/>
  <c r="CE4" i="23"/>
  <c r="CD4" i="23"/>
  <c r="CC4" i="23"/>
  <c r="CB4" i="23"/>
  <c r="CA4" i="23"/>
  <c r="BZ4" i="23"/>
  <c r="BY4" i="23"/>
  <c r="BX4" i="23"/>
  <c r="BW4" i="23"/>
  <c r="BV4" i="23"/>
  <c r="BU4" i="23"/>
  <c r="BT4" i="23"/>
  <c r="BS4" i="23"/>
  <c r="BR4" i="23"/>
  <c r="BQ4" i="23"/>
  <c r="BP4" i="23"/>
  <c r="BO4" i="23"/>
  <c r="BN4" i="23"/>
  <c r="BM4" i="23"/>
  <c r="BL4" i="23"/>
  <c r="BK4" i="23"/>
  <c r="BJ4" i="23"/>
  <c r="BI4" i="23"/>
  <c r="BH4" i="23"/>
  <c r="BG4" i="23"/>
  <c r="BF4" i="23"/>
  <c r="BE4" i="23"/>
  <c r="BD4" i="23"/>
  <c r="BC4" i="23"/>
  <c r="BB4" i="23"/>
  <c r="BA4" i="23"/>
  <c r="AZ4" i="23"/>
  <c r="AY4" i="23"/>
  <c r="AX4" i="23"/>
  <c r="AW4" i="23"/>
  <c r="AV4" i="23"/>
  <c r="AU4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U38" i="13"/>
  <c r="T38" i="13"/>
  <c r="U37" i="13"/>
  <c r="T37" i="13"/>
  <c r="U36" i="13"/>
  <c r="T36" i="13"/>
  <c r="U35" i="13"/>
  <c r="T35" i="13"/>
  <c r="R35" i="13"/>
  <c r="U34" i="13"/>
  <c r="T34" i="13"/>
  <c r="U33" i="13"/>
  <c r="T33" i="13"/>
  <c r="U32" i="13"/>
  <c r="T32" i="13"/>
  <c r="U31" i="13"/>
  <c r="T31" i="13"/>
  <c r="R31" i="13"/>
  <c r="U30" i="13"/>
  <c r="T30" i="13"/>
  <c r="U29" i="13"/>
  <c r="T29" i="13"/>
  <c r="U28" i="13"/>
  <c r="T28" i="13"/>
  <c r="R28" i="13"/>
  <c r="U27" i="13"/>
  <c r="T27" i="13"/>
  <c r="UD22" i="13"/>
  <c r="UC22" i="13"/>
  <c r="UB22" i="13"/>
  <c r="UA22" i="13"/>
  <c r="TZ22" i="13"/>
  <c r="TY22" i="13"/>
  <c r="TX22" i="13"/>
  <c r="TW22" i="13"/>
  <c r="TV22" i="13"/>
  <c r="TU22" i="13"/>
  <c r="TT22" i="13"/>
  <c r="TS22" i="13"/>
  <c r="TR22" i="13"/>
  <c r="TQ22" i="13"/>
  <c r="TP22" i="13"/>
  <c r="TO22" i="13"/>
  <c r="TN22" i="13"/>
  <c r="TM22" i="13"/>
  <c r="TL22" i="13"/>
  <c r="TK22" i="13"/>
  <c r="TJ22" i="13"/>
  <c r="TI22" i="13"/>
  <c r="TH22" i="13"/>
  <c r="TG22" i="13"/>
  <c r="TF22" i="13"/>
  <c r="TE22" i="13"/>
  <c r="TD22" i="13"/>
  <c r="TC22" i="13"/>
  <c r="TB22" i="13"/>
  <c r="TA22" i="13"/>
  <c r="SZ22" i="13"/>
  <c r="SY22" i="13"/>
  <c r="SX22" i="13"/>
  <c r="SW22" i="13"/>
  <c r="SV22" i="13"/>
  <c r="SU22" i="13"/>
  <c r="ST22" i="13"/>
  <c r="SS22" i="13"/>
  <c r="SR22" i="13"/>
  <c r="SQ22" i="13"/>
  <c r="SP22" i="13"/>
  <c r="SO22" i="13"/>
  <c r="SN22" i="13"/>
  <c r="SM22" i="13"/>
  <c r="SL22" i="13"/>
  <c r="SK22" i="13"/>
  <c r="SJ22" i="13"/>
  <c r="SI22" i="13"/>
  <c r="SH22" i="13"/>
  <c r="SG22" i="13"/>
  <c r="SF22" i="13"/>
  <c r="SE22" i="13"/>
  <c r="SD22" i="13"/>
  <c r="SC22" i="13"/>
  <c r="SB22" i="13"/>
  <c r="SA22" i="13"/>
  <c r="RZ22" i="13"/>
  <c r="RY22" i="13"/>
  <c r="RX22" i="13"/>
  <c r="RW22" i="13"/>
  <c r="RV22" i="13"/>
  <c r="RU22" i="13"/>
  <c r="RT22" i="13"/>
  <c r="RS22" i="13"/>
  <c r="RR22" i="13"/>
  <c r="RQ22" i="13"/>
  <c r="RP22" i="13"/>
  <c r="RO22" i="13"/>
  <c r="RN22" i="13"/>
  <c r="RM22" i="13"/>
  <c r="RL22" i="13"/>
  <c r="RK22" i="13"/>
  <c r="RJ22" i="13"/>
  <c r="RI22" i="13"/>
  <c r="RH22" i="13"/>
  <c r="RG22" i="13"/>
  <c r="RF22" i="13"/>
  <c r="RE22" i="13"/>
  <c r="RD22" i="13"/>
  <c r="RC22" i="13"/>
  <c r="RB22" i="13"/>
  <c r="RA22" i="13"/>
  <c r="QZ22" i="13"/>
  <c r="QY22" i="13"/>
  <c r="QX22" i="13"/>
  <c r="QW22" i="13"/>
  <c r="QV22" i="13"/>
  <c r="QU22" i="13"/>
  <c r="QT22" i="13"/>
  <c r="QS22" i="13"/>
  <c r="QR22" i="13"/>
  <c r="QQ22" i="13"/>
  <c r="QP22" i="13"/>
  <c r="QO22" i="13"/>
  <c r="QN22" i="13"/>
  <c r="QM22" i="13"/>
  <c r="QL22" i="13"/>
  <c r="QK22" i="13"/>
  <c r="QJ22" i="13"/>
  <c r="QI22" i="13"/>
  <c r="QH22" i="13"/>
  <c r="QG22" i="13"/>
  <c r="QF22" i="13"/>
  <c r="QE22" i="13"/>
  <c r="QD22" i="13"/>
  <c r="QC22" i="13"/>
  <c r="QB22" i="13"/>
  <c r="QA22" i="13"/>
  <c r="PZ22" i="13"/>
  <c r="PY22" i="13"/>
  <c r="PX22" i="13"/>
  <c r="PW22" i="13"/>
  <c r="PV22" i="13"/>
  <c r="PU22" i="13"/>
  <c r="PT22" i="13"/>
  <c r="PS22" i="13"/>
  <c r="PR22" i="13"/>
  <c r="PQ22" i="13"/>
  <c r="PP22" i="13"/>
  <c r="PO22" i="13"/>
  <c r="PN22" i="13"/>
  <c r="PM22" i="13"/>
  <c r="PL22" i="13"/>
  <c r="PK22" i="13"/>
  <c r="PJ22" i="13"/>
  <c r="PI22" i="13"/>
  <c r="PH22" i="13"/>
  <c r="PG22" i="13"/>
  <c r="PF22" i="13"/>
  <c r="PE22" i="13"/>
  <c r="PD22" i="13"/>
  <c r="PC22" i="13"/>
  <c r="PB22" i="13"/>
  <c r="PA22" i="13"/>
  <c r="OZ22" i="13"/>
  <c r="OY22" i="13"/>
  <c r="OX22" i="13"/>
  <c r="OW22" i="13"/>
  <c r="OV22" i="13"/>
  <c r="OU22" i="13"/>
  <c r="OT22" i="13"/>
  <c r="OS22" i="13"/>
  <c r="OR22" i="13"/>
  <c r="OQ22" i="13"/>
  <c r="OP22" i="13"/>
  <c r="OO22" i="13"/>
  <c r="ON22" i="13"/>
  <c r="OM22" i="13"/>
  <c r="OL22" i="13"/>
  <c r="OK22" i="13"/>
  <c r="OJ22" i="13"/>
  <c r="OI22" i="13"/>
  <c r="OH22" i="13"/>
  <c r="OG22" i="13"/>
  <c r="OF22" i="13"/>
  <c r="OE22" i="13"/>
  <c r="OD22" i="13"/>
  <c r="OC22" i="13"/>
  <c r="OB22" i="13"/>
  <c r="OA22" i="13"/>
  <c r="NZ22" i="13"/>
  <c r="NY22" i="13"/>
  <c r="NX22" i="13"/>
  <c r="NW22" i="13"/>
  <c r="NV22" i="13"/>
  <c r="NU22" i="13"/>
  <c r="NT22" i="13"/>
  <c r="NS22" i="13"/>
  <c r="NR22" i="13"/>
  <c r="NQ22" i="13"/>
  <c r="NP22" i="13"/>
  <c r="NO22" i="13"/>
  <c r="NN22" i="13"/>
  <c r="NM22" i="13"/>
  <c r="NL22" i="13"/>
  <c r="NK22" i="13"/>
  <c r="NJ22" i="13"/>
  <c r="NI22" i="13"/>
  <c r="NH22" i="13"/>
  <c r="NG22" i="13"/>
  <c r="NF22" i="13"/>
  <c r="NE22" i="13"/>
  <c r="ND22" i="13"/>
  <c r="NC22" i="13"/>
  <c r="NB22" i="13"/>
  <c r="NA22" i="13"/>
  <c r="MZ22" i="13"/>
  <c r="MY22" i="13"/>
  <c r="MX22" i="13"/>
  <c r="MW22" i="13"/>
  <c r="MV22" i="13"/>
  <c r="MU22" i="13"/>
  <c r="MT22" i="13"/>
  <c r="MS22" i="13"/>
  <c r="MR22" i="13"/>
  <c r="MQ22" i="13"/>
  <c r="MP22" i="13"/>
  <c r="MO22" i="13"/>
  <c r="MN22" i="13"/>
  <c r="MM22" i="13"/>
  <c r="ML22" i="13"/>
  <c r="MK22" i="13"/>
  <c r="MJ22" i="13"/>
  <c r="MI22" i="13"/>
  <c r="MH22" i="13"/>
  <c r="MG22" i="13"/>
  <c r="MF22" i="13"/>
  <c r="ME22" i="13"/>
  <c r="MD22" i="13"/>
  <c r="MC22" i="13"/>
  <c r="MB22" i="13"/>
  <c r="MA22" i="13"/>
  <c r="LZ22" i="13"/>
  <c r="LY22" i="13"/>
  <c r="LX22" i="13"/>
  <c r="LW22" i="13"/>
  <c r="LV22" i="13"/>
  <c r="LU22" i="13"/>
  <c r="LT22" i="13"/>
  <c r="LS22" i="13"/>
  <c r="LR22" i="13"/>
  <c r="LQ22" i="13"/>
  <c r="LP22" i="13"/>
  <c r="LO22" i="13"/>
  <c r="R27" i="13" s="1"/>
  <c r="LN22" i="13"/>
  <c r="LM22" i="13"/>
  <c r="LL22" i="13"/>
  <c r="LK22" i="13"/>
  <c r="LJ22" i="13"/>
  <c r="LI22" i="13"/>
  <c r="LH22" i="13"/>
  <c r="LG22" i="13"/>
  <c r="LF22" i="13"/>
  <c r="LE22" i="13"/>
  <c r="LD22" i="13"/>
  <c r="LC22" i="13"/>
  <c r="LB22" i="13"/>
  <c r="LA22" i="13"/>
  <c r="KZ22" i="13"/>
  <c r="KY22" i="13"/>
  <c r="KX22" i="13"/>
  <c r="KW22" i="13"/>
  <c r="KV22" i="13"/>
  <c r="KU22" i="13"/>
  <c r="KT22" i="13"/>
  <c r="KS22" i="13"/>
  <c r="KR22" i="13"/>
  <c r="KQ22" i="13"/>
  <c r="KP22" i="13"/>
  <c r="KO22" i="13"/>
  <c r="KN22" i="13"/>
  <c r="KM22" i="13"/>
  <c r="KL22" i="13"/>
  <c r="KK22" i="13"/>
  <c r="KJ22" i="13"/>
  <c r="KI22" i="13"/>
  <c r="KH22" i="13"/>
  <c r="KG22" i="13"/>
  <c r="KF22" i="13"/>
  <c r="KE22" i="13"/>
  <c r="KD22" i="13"/>
  <c r="KC22" i="13"/>
  <c r="KB22" i="13"/>
  <c r="KA22" i="13"/>
  <c r="JZ22" i="13"/>
  <c r="JY22" i="13"/>
  <c r="JX22" i="13"/>
  <c r="JW22" i="13"/>
  <c r="JV22" i="13"/>
  <c r="JU22" i="13"/>
  <c r="JT22" i="13"/>
  <c r="JS22" i="13"/>
  <c r="JR22" i="13"/>
  <c r="JQ22" i="13"/>
  <c r="JP22" i="13"/>
  <c r="JO22" i="13"/>
  <c r="JN22" i="13"/>
  <c r="JM22" i="13"/>
  <c r="JL22" i="13"/>
  <c r="JK22" i="13"/>
  <c r="JJ22" i="13"/>
  <c r="JI22" i="13"/>
  <c r="JH22" i="13"/>
  <c r="JG22" i="13"/>
  <c r="JF22" i="13"/>
  <c r="JE22" i="13"/>
  <c r="JD22" i="13"/>
  <c r="JC22" i="13"/>
  <c r="JB22" i="13"/>
  <c r="JA22" i="13"/>
  <c r="IZ22" i="13"/>
  <c r="IY22" i="13"/>
  <c r="IX22" i="13"/>
  <c r="IW22" i="13"/>
  <c r="IV22" i="13"/>
  <c r="IU22" i="13"/>
  <c r="IT22" i="13"/>
  <c r="IS22" i="13"/>
  <c r="IR22" i="13"/>
  <c r="IQ22" i="13"/>
  <c r="IP22" i="13"/>
  <c r="IO22" i="13"/>
  <c r="IN22" i="13"/>
  <c r="IM22" i="13"/>
  <c r="IL22" i="13"/>
  <c r="IK22" i="13"/>
  <c r="IJ22" i="13"/>
  <c r="II22" i="13"/>
  <c r="IH22" i="13"/>
  <c r="IG22" i="13"/>
  <c r="IF22" i="13"/>
  <c r="IE22" i="13"/>
  <c r="ID22" i="13"/>
  <c r="IC22" i="13"/>
  <c r="IB22" i="13"/>
  <c r="IA22" i="13"/>
  <c r="HZ22" i="13"/>
  <c r="HY22" i="13"/>
  <c r="HX22" i="13"/>
  <c r="HW22" i="13"/>
  <c r="HV22" i="13"/>
  <c r="HU22" i="13"/>
  <c r="HT22" i="13"/>
  <c r="HS22" i="13"/>
  <c r="HR22" i="13"/>
  <c r="HQ22" i="13"/>
  <c r="HP22" i="13"/>
  <c r="HO22" i="13"/>
  <c r="HN22" i="13"/>
  <c r="HM22" i="13"/>
  <c r="HL22" i="13"/>
  <c r="HK22" i="13"/>
  <c r="HJ22" i="13"/>
  <c r="HI22" i="13"/>
  <c r="HH22" i="13"/>
  <c r="HG22" i="13"/>
  <c r="HF22" i="13"/>
  <c r="HE22" i="13"/>
  <c r="HD22" i="13"/>
  <c r="HC22" i="13"/>
  <c r="HB22" i="13"/>
  <c r="HA22" i="13"/>
  <c r="GZ22" i="13"/>
  <c r="GY22" i="13"/>
  <c r="GX22" i="13"/>
  <c r="GW22" i="13"/>
  <c r="GV22" i="13"/>
  <c r="GU22" i="13"/>
  <c r="GT22" i="13"/>
  <c r="GS22" i="13"/>
  <c r="GR22" i="13"/>
  <c r="GQ22" i="13"/>
  <c r="GP22" i="13"/>
  <c r="GO22" i="13"/>
  <c r="GN22" i="13"/>
  <c r="GM22" i="13"/>
  <c r="GL22" i="13"/>
  <c r="GK22" i="13"/>
  <c r="GJ22" i="13"/>
  <c r="GI22" i="13"/>
  <c r="GH22" i="13"/>
  <c r="R32" i="13" s="1"/>
  <c r="GG22" i="13"/>
  <c r="R36" i="13" s="1"/>
  <c r="GF22" i="13"/>
  <c r="R38" i="13" s="1"/>
  <c r="GE22" i="13"/>
  <c r="GD22" i="13"/>
  <c r="GC22" i="13"/>
  <c r="GB22" i="13"/>
  <c r="GA22" i="13"/>
  <c r="FZ22" i="13"/>
  <c r="R37" i="13" s="1"/>
  <c r="FY22" i="13"/>
  <c r="FX22" i="13"/>
  <c r="FW22" i="13"/>
  <c r="FV22" i="13"/>
  <c r="FU22" i="13"/>
  <c r="FT22" i="13"/>
  <c r="FS22" i="13"/>
  <c r="FR22" i="13"/>
  <c r="FQ22" i="13"/>
  <c r="FP22" i="13"/>
  <c r="FO22" i="13"/>
  <c r="FN22" i="13"/>
  <c r="FM22" i="13"/>
  <c r="FL22" i="13"/>
  <c r="FK22" i="13"/>
  <c r="FJ22" i="13"/>
  <c r="FI22" i="13"/>
  <c r="FH22" i="13"/>
  <c r="FG22" i="13"/>
  <c r="FF22" i="13"/>
  <c r="FE22" i="13"/>
  <c r="FD22" i="13"/>
  <c r="FC22" i="13"/>
  <c r="FB22" i="13"/>
  <c r="FA22" i="13"/>
  <c r="EZ22" i="13"/>
  <c r="EY22" i="13"/>
  <c r="EX22" i="13"/>
  <c r="EW22" i="13"/>
  <c r="EV22" i="13"/>
  <c r="EU22" i="13"/>
  <c r="ET22" i="13"/>
  <c r="ES22" i="13"/>
  <c r="ER22" i="13"/>
  <c r="EQ22" i="13"/>
  <c r="EP22" i="13"/>
  <c r="EO22" i="13"/>
  <c r="EN22" i="13"/>
  <c r="EM22" i="13"/>
  <c r="EL22" i="13"/>
  <c r="EK22" i="13"/>
  <c r="EJ22" i="13"/>
  <c r="EI22" i="13"/>
  <c r="EH22" i="13"/>
  <c r="EG22" i="13"/>
  <c r="EF22" i="13"/>
  <c r="EE22" i="13"/>
  <c r="ED22" i="13"/>
  <c r="EC22" i="13"/>
  <c r="EB22" i="13"/>
  <c r="EA22" i="13"/>
  <c r="DZ22" i="13"/>
  <c r="DY22" i="13"/>
  <c r="R29" i="13" s="1"/>
  <c r="DX22" i="13"/>
  <c r="DW22" i="13"/>
  <c r="DV22" i="13"/>
  <c r="DU22" i="13"/>
  <c r="DT22" i="13"/>
  <c r="DS22" i="13"/>
  <c r="DR22" i="13"/>
  <c r="DQ22" i="13"/>
  <c r="DP22" i="13"/>
  <c r="DO22" i="13"/>
  <c r="R33" i="13" s="1"/>
  <c r="DN22" i="13"/>
  <c r="DM22" i="13"/>
  <c r="DL22" i="13"/>
  <c r="DK22" i="13"/>
  <c r="DJ22" i="13"/>
  <c r="DI22" i="13"/>
  <c r="DH22" i="13"/>
  <c r="DG22" i="13"/>
  <c r="DF22" i="13"/>
  <c r="DE22" i="13"/>
  <c r="DD22" i="13"/>
  <c r="DC22" i="13"/>
  <c r="DB22" i="13"/>
  <c r="DA22" i="13"/>
  <c r="CZ22" i="13"/>
  <c r="CY22" i="13"/>
  <c r="CX22" i="13"/>
  <c r="CW22" i="13"/>
  <c r="CV22" i="13"/>
  <c r="CU22" i="13"/>
  <c r="CT22" i="13"/>
  <c r="CS22" i="13"/>
  <c r="CR22" i="13"/>
  <c r="CQ22" i="13"/>
  <c r="R30" i="13" s="1"/>
  <c r="CP22" i="13"/>
  <c r="CO22" i="13"/>
  <c r="CN22" i="13"/>
  <c r="CM22" i="13"/>
  <c r="CL22" i="13"/>
  <c r="CK22" i="13"/>
  <c r="CJ22" i="13"/>
  <c r="CI22" i="13"/>
  <c r="CH22" i="13"/>
  <c r="CG22" i="13"/>
  <c r="CF22" i="13"/>
  <c r="CE22" i="13"/>
  <c r="CD22" i="13"/>
  <c r="CC22" i="13"/>
  <c r="CB22" i="13"/>
  <c r="CA22" i="13"/>
  <c r="BZ22" i="13"/>
  <c r="BY22" i="13"/>
  <c r="BX22" i="13"/>
  <c r="BW22" i="13"/>
  <c r="BV22" i="13"/>
  <c r="BU22" i="13"/>
  <c r="BT22" i="13"/>
  <c r="BS22" i="13"/>
  <c r="BR22" i="13"/>
  <c r="BQ22" i="13"/>
  <c r="BP22" i="13"/>
  <c r="BO22" i="13"/>
  <c r="BN22" i="13"/>
  <c r="BM22" i="13"/>
  <c r="BL22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R34" i="13" s="1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U1244" i="16"/>
  <c r="T1244" i="16"/>
  <c r="S1244" i="16"/>
  <c r="R1244" i="16"/>
  <c r="Q1244" i="16"/>
  <c r="P1244" i="16"/>
  <c r="O1244" i="16"/>
  <c r="N1244" i="16"/>
  <c r="M1244" i="16"/>
  <c r="L1244" i="16"/>
  <c r="K1244" i="16"/>
  <c r="J1244" i="16"/>
  <c r="I1244" i="16"/>
  <c r="H1244" i="16"/>
  <c r="G1244" i="16"/>
  <c r="F1244" i="16"/>
  <c r="E1244" i="16"/>
  <c r="U1243" i="16"/>
  <c r="T1243" i="16"/>
  <c r="S1243" i="16"/>
  <c r="R1243" i="16"/>
  <c r="Q1243" i="16"/>
  <c r="P1243" i="16"/>
  <c r="O1243" i="16"/>
  <c r="N1243" i="16"/>
  <c r="M1243" i="16"/>
  <c r="L1243" i="16"/>
  <c r="K1243" i="16"/>
  <c r="J1243" i="16"/>
  <c r="I1243" i="16"/>
  <c r="H1243" i="16"/>
  <c r="G1243" i="16"/>
  <c r="F1243" i="16"/>
  <c r="E1243" i="16"/>
  <c r="U1242" i="16"/>
  <c r="T1242" i="16"/>
  <c r="S1242" i="16"/>
  <c r="R1242" i="16"/>
  <c r="Q1242" i="16"/>
  <c r="P1242" i="16"/>
  <c r="O1242" i="16"/>
  <c r="N1242" i="16"/>
  <c r="M1242" i="16"/>
  <c r="L1242" i="16"/>
  <c r="K1242" i="16"/>
  <c r="J1242" i="16"/>
  <c r="I1242" i="16"/>
  <c r="H1242" i="16"/>
  <c r="G1242" i="16"/>
  <c r="F1242" i="16"/>
  <c r="E1242" i="16"/>
  <c r="U1241" i="16"/>
  <c r="T1241" i="16"/>
  <c r="S1241" i="16"/>
  <c r="R1241" i="16"/>
  <c r="Q1241" i="16"/>
  <c r="P1241" i="16"/>
  <c r="O1241" i="16"/>
  <c r="N1241" i="16"/>
  <c r="M1241" i="16"/>
  <c r="L1241" i="16"/>
  <c r="K1241" i="16"/>
  <c r="J1241" i="16"/>
  <c r="I1241" i="16"/>
  <c r="H1241" i="16"/>
  <c r="G1241" i="16"/>
  <c r="F1241" i="16"/>
  <c r="E1241" i="16"/>
  <c r="U1240" i="16"/>
  <c r="T1240" i="16"/>
  <c r="S1240" i="16"/>
  <c r="R1240" i="16"/>
  <c r="Q1240" i="16"/>
  <c r="P1240" i="16"/>
  <c r="O1240" i="16"/>
  <c r="N1240" i="16"/>
  <c r="M1240" i="16"/>
  <c r="L1240" i="16"/>
  <c r="K1240" i="16"/>
  <c r="J1240" i="16"/>
  <c r="I1240" i="16"/>
  <c r="H1240" i="16"/>
  <c r="G1240" i="16"/>
  <c r="F1240" i="16"/>
  <c r="E1240" i="16"/>
  <c r="U1239" i="16"/>
  <c r="T1239" i="16"/>
  <c r="S1239" i="16"/>
  <c r="R1239" i="16"/>
  <c r="Q1239" i="16"/>
  <c r="P1239" i="16"/>
  <c r="O1239" i="16"/>
  <c r="N1239" i="16"/>
  <c r="M1239" i="16"/>
  <c r="L1239" i="16"/>
  <c r="K1239" i="16"/>
  <c r="J1239" i="16"/>
  <c r="I1239" i="16"/>
  <c r="H1239" i="16"/>
  <c r="G1239" i="16"/>
  <c r="F1239" i="16"/>
  <c r="E1239" i="16"/>
  <c r="U1238" i="16"/>
  <c r="T1238" i="16"/>
  <c r="S1238" i="16"/>
  <c r="R1238" i="16"/>
  <c r="Q1238" i="16"/>
  <c r="P1238" i="16"/>
  <c r="O1238" i="16"/>
  <c r="N1238" i="16"/>
  <c r="M1238" i="16"/>
  <c r="L1238" i="16"/>
  <c r="K1238" i="16"/>
  <c r="J1238" i="16"/>
  <c r="I1238" i="16"/>
  <c r="H1238" i="16"/>
  <c r="G1238" i="16"/>
  <c r="F1238" i="16"/>
  <c r="E1238" i="16"/>
  <c r="U1237" i="16"/>
  <c r="T1237" i="16"/>
  <c r="S1237" i="16"/>
  <c r="R1237" i="16"/>
  <c r="Q1237" i="16"/>
  <c r="P1237" i="16"/>
  <c r="O1237" i="16"/>
  <c r="N1237" i="16"/>
  <c r="M1237" i="16"/>
  <c r="L1237" i="16"/>
  <c r="K1237" i="16"/>
  <c r="J1237" i="16"/>
  <c r="I1237" i="16"/>
  <c r="H1237" i="16"/>
  <c r="G1237" i="16"/>
  <c r="F1237" i="16"/>
  <c r="E1237" i="16"/>
  <c r="U1236" i="16"/>
  <c r="T1236" i="16"/>
  <c r="S1236" i="16"/>
  <c r="R1236" i="16"/>
  <c r="Q1236" i="16"/>
  <c r="P1236" i="16"/>
  <c r="O1236" i="16"/>
  <c r="N1236" i="16"/>
  <c r="M1236" i="16"/>
  <c r="L1236" i="16"/>
  <c r="K1236" i="16"/>
  <c r="J1236" i="16"/>
  <c r="I1236" i="16"/>
  <c r="H1236" i="16"/>
  <c r="G1236" i="16"/>
  <c r="F1236" i="16"/>
  <c r="E1236" i="16"/>
  <c r="E1235" i="16"/>
  <c r="E1234" i="16"/>
  <c r="U1233" i="16"/>
  <c r="T1233" i="16"/>
  <c r="S1233" i="16"/>
  <c r="R1233" i="16"/>
  <c r="Q1233" i="16"/>
  <c r="P1233" i="16"/>
  <c r="O1233" i="16"/>
  <c r="N1233" i="16"/>
  <c r="M1233" i="16"/>
  <c r="L1233" i="16"/>
  <c r="K1233" i="16"/>
  <c r="J1233" i="16"/>
  <c r="I1233" i="16"/>
  <c r="H1233" i="16"/>
  <c r="G1233" i="16"/>
  <c r="F1233" i="16"/>
  <c r="E1233" i="16"/>
  <c r="U1232" i="16"/>
  <c r="T1232" i="16"/>
  <c r="S1232" i="16"/>
  <c r="R1232" i="16"/>
  <c r="Q1232" i="16"/>
  <c r="P1232" i="16"/>
  <c r="O1232" i="16"/>
  <c r="N1232" i="16"/>
  <c r="M1232" i="16"/>
  <c r="L1232" i="16"/>
  <c r="K1232" i="16"/>
  <c r="J1232" i="16"/>
  <c r="I1232" i="16"/>
  <c r="H1232" i="16"/>
  <c r="G1232" i="16"/>
  <c r="F1232" i="16"/>
  <c r="E1232" i="16"/>
  <c r="U1231" i="16"/>
  <c r="T1231" i="16"/>
  <c r="S1231" i="16"/>
  <c r="R1231" i="16"/>
  <c r="Q1231" i="16"/>
  <c r="P1231" i="16"/>
  <c r="O1231" i="16"/>
  <c r="N1231" i="16"/>
  <c r="M1231" i="16"/>
  <c r="L1231" i="16"/>
  <c r="K1231" i="16"/>
  <c r="J1231" i="16"/>
  <c r="I1231" i="16"/>
  <c r="H1231" i="16"/>
  <c r="G1231" i="16"/>
  <c r="F1231" i="16"/>
  <c r="E1231" i="16"/>
  <c r="U1230" i="16"/>
  <c r="T1230" i="16"/>
  <c r="S1230" i="16"/>
  <c r="R1230" i="16"/>
  <c r="Q1230" i="16"/>
  <c r="P1230" i="16"/>
  <c r="O1230" i="16"/>
  <c r="N1230" i="16"/>
  <c r="M1230" i="16"/>
  <c r="L1230" i="16"/>
  <c r="K1230" i="16"/>
  <c r="J1230" i="16"/>
  <c r="I1230" i="16"/>
  <c r="H1230" i="16"/>
  <c r="G1230" i="16"/>
  <c r="F1230" i="16"/>
  <c r="E1230" i="16"/>
  <c r="U1229" i="16"/>
  <c r="T1229" i="16"/>
  <c r="S1229" i="16"/>
  <c r="R1229" i="16"/>
  <c r="Q1229" i="16"/>
  <c r="P1229" i="16"/>
  <c r="O1229" i="16"/>
  <c r="N1229" i="16"/>
  <c r="M1229" i="16"/>
  <c r="L1229" i="16"/>
  <c r="K1229" i="16"/>
  <c r="J1229" i="16"/>
  <c r="I1229" i="16"/>
  <c r="H1229" i="16"/>
  <c r="G1229" i="16"/>
  <c r="F1229" i="16"/>
  <c r="E1229" i="16"/>
  <c r="U1228" i="16"/>
  <c r="T1228" i="16"/>
  <c r="S1228" i="16"/>
  <c r="R1228" i="16"/>
  <c r="Q1228" i="16"/>
  <c r="P1228" i="16"/>
  <c r="O1228" i="16"/>
  <c r="N1228" i="16"/>
  <c r="M1228" i="16"/>
  <c r="L1228" i="16"/>
  <c r="K1228" i="16"/>
  <c r="J1228" i="16"/>
  <c r="I1228" i="16"/>
  <c r="H1228" i="16"/>
  <c r="G1228" i="16"/>
  <c r="F1228" i="16"/>
  <c r="E1228" i="16"/>
  <c r="U1227" i="16"/>
  <c r="T1227" i="16"/>
  <c r="S1227" i="16"/>
  <c r="R1227" i="16"/>
  <c r="Q1227" i="16"/>
  <c r="P1227" i="16"/>
  <c r="O1227" i="16"/>
  <c r="N1227" i="16"/>
  <c r="M1227" i="16"/>
  <c r="L1227" i="16"/>
  <c r="K1227" i="16"/>
  <c r="J1227" i="16"/>
  <c r="I1227" i="16"/>
  <c r="H1227" i="16"/>
  <c r="G1227" i="16"/>
  <c r="F1227" i="16"/>
  <c r="E1227" i="16"/>
  <c r="U1226" i="16"/>
  <c r="T1226" i="16"/>
  <c r="S1226" i="16"/>
  <c r="R1226" i="16"/>
  <c r="Q1226" i="16"/>
  <c r="P1226" i="16"/>
  <c r="O1226" i="16"/>
  <c r="N1226" i="16"/>
  <c r="M1226" i="16"/>
  <c r="L1226" i="16"/>
  <c r="K1226" i="16"/>
  <c r="J1226" i="16"/>
  <c r="I1226" i="16"/>
  <c r="H1226" i="16"/>
  <c r="G1226" i="16"/>
  <c r="F1226" i="16"/>
  <c r="E1226" i="16"/>
  <c r="U1225" i="16"/>
  <c r="T1225" i="16"/>
  <c r="S1225" i="16"/>
  <c r="R1225" i="16"/>
  <c r="Q1225" i="16"/>
  <c r="P1225" i="16"/>
  <c r="O1225" i="16"/>
  <c r="N1225" i="16"/>
  <c r="M1225" i="16"/>
  <c r="L1225" i="16"/>
  <c r="K1225" i="16"/>
  <c r="J1225" i="16"/>
  <c r="I1225" i="16"/>
  <c r="H1225" i="16"/>
  <c r="G1225" i="16"/>
  <c r="F1225" i="16"/>
  <c r="E1225" i="16"/>
  <c r="U1224" i="16"/>
  <c r="T1224" i="16"/>
  <c r="S1224" i="16"/>
  <c r="R1224" i="16"/>
  <c r="Q1224" i="16"/>
  <c r="P1224" i="16"/>
  <c r="O1224" i="16"/>
  <c r="N1224" i="16"/>
  <c r="M1224" i="16"/>
  <c r="L1224" i="16"/>
  <c r="K1224" i="16"/>
  <c r="J1224" i="16"/>
  <c r="I1224" i="16"/>
  <c r="H1224" i="16"/>
  <c r="G1224" i="16"/>
  <c r="F1224" i="16"/>
  <c r="E1224" i="16"/>
  <c r="U1223" i="16"/>
  <c r="T1223" i="16"/>
  <c r="S1223" i="16"/>
  <c r="R1223" i="16"/>
  <c r="Q1223" i="16"/>
  <c r="P1223" i="16"/>
  <c r="O1223" i="16"/>
  <c r="N1223" i="16"/>
  <c r="M1223" i="16"/>
  <c r="L1223" i="16"/>
  <c r="K1223" i="16"/>
  <c r="J1223" i="16"/>
  <c r="I1223" i="16"/>
  <c r="H1223" i="16"/>
  <c r="G1223" i="16"/>
  <c r="F1223" i="16"/>
  <c r="E1223" i="16"/>
  <c r="U1222" i="16"/>
  <c r="T1222" i="16"/>
  <c r="S1222" i="16"/>
  <c r="R1222" i="16"/>
  <c r="Q1222" i="16"/>
  <c r="P1222" i="16"/>
  <c r="O1222" i="16"/>
  <c r="N1222" i="16"/>
  <c r="M1222" i="16"/>
  <c r="L1222" i="16"/>
  <c r="K1222" i="16"/>
  <c r="J1222" i="16"/>
  <c r="I1222" i="16"/>
  <c r="H1222" i="16"/>
  <c r="G1222" i="16"/>
  <c r="F1222" i="16"/>
  <c r="E1222" i="16"/>
  <c r="U1221" i="16"/>
  <c r="T1221" i="16"/>
  <c r="S1221" i="16"/>
  <c r="R1221" i="16"/>
  <c r="Q1221" i="16"/>
  <c r="P1221" i="16"/>
  <c r="O1221" i="16"/>
  <c r="N1221" i="16"/>
  <c r="M1221" i="16"/>
  <c r="L1221" i="16"/>
  <c r="K1221" i="16"/>
  <c r="J1221" i="16"/>
  <c r="I1221" i="16"/>
  <c r="H1221" i="16"/>
  <c r="G1221" i="16"/>
  <c r="F1221" i="16"/>
  <c r="E1221" i="16"/>
  <c r="U1220" i="16"/>
  <c r="T1220" i="16"/>
  <c r="S1220" i="16"/>
  <c r="R1220" i="16"/>
  <c r="Q1220" i="16"/>
  <c r="P1220" i="16"/>
  <c r="O1220" i="16"/>
  <c r="N1220" i="16"/>
  <c r="M1220" i="16"/>
  <c r="L1220" i="16"/>
  <c r="K1220" i="16"/>
  <c r="J1220" i="16"/>
  <c r="I1220" i="16"/>
  <c r="H1220" i="16"/>
  <c r="G1220" i="16"/>
  <c r="F1220" i="16"/>
  <c r="E1220" i="16"/>
  <c r="E1219" i="16"/>
  <c r="U1218" i="16"/>
  <c r="T1218" i="16"/>
  <c r="S1218" i="16"/>
  <c r="R1218" i="16"/>
  <c r="Q1218" i="16"/>
  <c r="P1218" i="16"/>
  <c r="O1218" i="16"/>
  <c r="N1218" i="16"/>
  <c r="M1218" i="16"/>
  <c r="L1218" i="16"/>
  <c r="K1218" i="16"/>
  <c r="J1218" i="16"/>
  <c r="I1218" i="16"/>
  <c r="H1218" i="16"/>
  <c r="G1218" i="16"/>
  <c r="F1218" i="16"/>
  <c r="E1218" i="16"/>
  <c r="U1217" i="16"/>
  <c r="T1217" i="16"/>
  <c r="S1217" i="16"/>
  <c r="R1217" i="16"/>
  <c r="Q1217" i="16"/>
  <c r="P1217" i="16"/>
  <c r="O1217" i="16"/>
  <c r="N1217" i="16"/>
  <c r="M1217" i="16"/>
  <c r="L1217" i="16"/>
  <c r="K1217" i="16"/>
  <c r="J1217" i="16"/>
  <c r="I1217" i="16"/>
  <c r="H1217" i="16"/>
  <c r="G1217" i="16"/>
  <c r="F1217" i="16"/>
  <c r="E1217" i="16"/>
  <c r="U1216" i="16"/>
  <c r="T1216" i="16"/>
  <c r="S1216" i="16"/>
  <c r="R1216" i="16"/>
  <c r="Q1216" i="16"/>
  <c r="P1216" i="16"/>
  <c r="O1216" i="16"/>
  <c r="N1216" i="16"/>
  <c r="M1216" i="16"/>
  <c r="L1216" i="16"/>
  <c r="K1216" i="16"/>
  <c r="J1216" i="16"/>
  <c r="I1216" i="16"/>
  <c r="H1216" i="16"/>
  <c r="G1216" i="16"/>
  <c r="F1216" i="16"/>
  <c r="E1216" i="16"/>
  <c r="U1215" i="16"/>
  <c r="T1215" i="16"/>
  <c r="S1215" i="16"/>
  <c r="R1215" i="16"/>
  <c r="Q1215" i="16"/>
  <c r="P1215" i="16"/>
  <c r="O1215" i="16"/>
  <c r="N1215" i="16"/>
  <c r="M1215" i="16"/>
  <c r="L1215" i="16"/>
  <c r="K1215" i="16"/>
  <c r="J1215" i="16"/>
  <c r="I1215" i="16"/>
  <c r="H1215" i="16"/>
  <c r="G1215" i="16"/>
  <c r="F1215" i="16"/>
  <c r="E1215" i="16"/>
  <c r="U1214" i="16"/>
  <c r="T1214" i="16"/>
  <c r="S1214" i="16"/>
  <c r="R1214" i="16"/>
  <c r="Q1214" i="16"/>
  <c r="P1214" i="16"/>
  <c r="O1214" i="16"/>
  <c r="N1214" i="16"/>
  <c r="M1214" i="16"/>
  <c r="L1214" i="16"/>
  <c r="K1214" i="16"/>
  <c r="J1214" i="16"/>
  <c r="I1214" i="16"/>
  <c r="H1214" i="16"/>
  <c r="G1214" i="16"/>
  <c r="F1214" i="16"/>
  <c r="E1214" i="16"/>
  <c r="E1213" i="16"/>
  <c r="U1212" i="16"/>
  <c r="T1212" i="16"/>
  <c r="S1212" i="16"/>
  <c r="R1212" i="16"/>
  <c r="Q1212" i="16"/>
  <c r="P1212" i="16"/>
  <c r="O1212" i="16"/>
  <c r="N1212" i="16"/>
  <c r="M1212" i="16"/>
  <c r="L1212" i="16"/>
  <c r="K1212" i="16"/>
  <c r="J1212" i="16"/>
  <c r="I1212" i="16"/>
  <c r="H1212" i="16"/>
  <c r="G1212" i="16"/>
  <c r="F1212" i="16"/>
  <c r="E1212" i="16"/>
  <c r="U1211" i="16"/>
  <c r="T1211" i="16"/>
  <c r="S1211" i="16"/>
  <c r="R1211" i="16"/>
  <c r="Q1211" i="16"/>
  <c r="P1211" i="16"/>
  <c r="O1211" i="16"/>
  <c r="N1211" i="16"/>
  <c r="M1211" i="16"/>
  <c r="L1211" i="16"/>
  <c r="K1211" i="16"/>
  <c r="J1211" i="16"/>
  <c r="I1211" i="16"/>
  <c r="H1211" i="16"/>
  <c r="G1211" i="16"/>
  <c r="F1211" i="16"/>
  <c r="E1211" i="16"/>
  <c r="U1210" i="16"/>
  <c r="T1210" i="16"/>
  <c r="S1210" i="16"/>
  <c r="R1210" i="16"/>
  <c r="Q1210" i="16"/>
  <c r="P1210" i="16"/>
  <c r="O1210" i="16"/>
  <c r="N1210" i="16"/>
  <c r="M1210" i="16"/>
  <c r="L1210" i="16"/>
  <c r="K1210" i="16"/>
  <c r="J1210" i="16"/>
  <c r="I1210" i="16"/>
  <c r="H1210" i="16"/>
  <c r="G1210" i="16"/>
  <c r="F1210" i="16"/>
  <c r="E1210" i="16"/>
  <c r="U1209" i="16"/>
  <c r="T1209" i="16"/>
  <c r="S1209" i="16"/>
  <c r="R1209" i="16"/>
  <c r="Q1209" i="16"/>
  <c r="P1209" i="16"/>
  <c r="O1209" i="16"/>
  <c r="N1209" i="16"/>
  <c r="M1209" i="16"/>
  <c r="L1209" i="16"/>
  <c r="K1209" i="16"/>
  <c r="J1209" i="16"/>
  <c r="I1209" i="16"/>
  <c r="H1209" i="16"/>
  <c r="G1209" i="16"/>
  <c r="F1209" i="16"/>
  <c r="E1209" i="16"/>
  <c r="E1208" i="16"/>
  <c r="U1207" i="16"/>
  <c r="T1207" i="16"/>
  <c r="S1207" i="16"/>
  <c r="R1207" i="16"/>
  <c r="Q1207" i="16"/>
  <c r="P1207" i="16"/>
  <c r="O1207" i="16"/>
  <c r="N1207" i="16"/>
  <c r="M1207" i="16"/>
  <c r="L1207" i="16"/>
  <c r="K1207" i="16"/>
  <c r="J1207" i="16"/>
  <c r="I1207" i="16"/>
  <c r="H1207" i="16"/>
  <c r="G1207" i="16"/>
  <c r="F1207" i="16"/>
  <c r="E1207" i="16"/>
  <c r="U1206" i="16"/>
  <c r="T1206" i="16"/>
  <c r="S1206" i="16"/>
  <c r="R1206" i="16"/>
  <c r="Q1206" i="16"/>
  <c r="P1206" i="16"/>
  <c r="O1206" i="16"/>
  <c r="N1206" i="16"/>
  <c r="M1206" i="16"/>
  <c r="L1206" i="16"/>
  <c r="K1206" i="16"/>
  <c r="J1206" i="16"/>
  <c r="I1206" i="16"/>
  <c r="H1206" i="16"/>
  <c r="G1206" i="16"/>
  <c r="F1206" i="16"/>
  <c r="E1206" i="16"/>
  <c r="U1205" i="16"/>
  <c r="T1205" i="16"/>
  <c r="S1205" i="16"/>
  <c r="R1205" i="16"/>
  <c r="Q1205" i="16"/>
  <c r="P1205" i="16"/>
  <c r="O1205" i="16"/>
  <c r="N1205" i="16"/>
  <c r="M1205" i="16"/>
  <c r="L1205" i="16"/>
  <c r="K1205" i="16"/>
  <c r="J1205" i="16"/>
  <c r="I1205" i="16"/>
  <c r="H1205" i="16"/>
  <c r="G1205" i="16"/>
  <c r="F1205" i="16"/>
  <c r="E1205" i="16"/>
  <c r="U1204" i="16"/>
  <c r="T1204" i="16"/>
  <c r="S1204" i="16"/>
  <c r="R1204" i="16"/>
  <c r="Q1204" i="16"/>
  <c r="P1204" i="16"/>
  <c r="O1204" i="16"/>
  <c r="N1204" i="16"/>
  <c r="M1204" i="16"/>
  <c r="L1204" i="16"/>
  <c r="K1204" i="16"/>
  <c r="J1204" i="16"/>
  <c r="I1204" i="16"/>
  <c r="H1204" i="16"/>
  <c r="G1204" i="16"/>
  <c r="F1204" i="16"/>
  <c r="E1204" i="16"/>
  <c r="E1203" i="16"/>
  <c r="U1202" i="16"/>
  <c r="T1202" i="16"/>
  <c r="S1202" i="16"/>
  <c r="R1202" i="16"/>
  <c r="Q1202" i="16"/>
  <c r="P1202" i="16"/>
  <c r="O1202" i="16"/>
  <c r="N1202" i="16"/>
  <c r="M1202" i="16"/>
  <c r="L1202" i="16"/>
  <c r="K1202" i="16"/>
  <c r="J1202" i="16"/>
  <c r="I1202" i="16"/>
  <c r="H1202" i="16"/>
  <c r="G1202" i="16"/>
  <c r="F1202" i="16"/>
  <c r="E1202" i="16"/>
  <c r="U1201" i="16"/>
  <c r="T1201" i="16"/>
  <c r="S1201" i="16"/>
  <c r="R1201" i="16"/>
  <c r="Q1201" i="16"/>
  <c r="P1201" i="16"/>
  <c r="O1201" i="16"/>
  <c r="N1201" i="16"/>
  <c r="M1201" i="16"/>
  <c r="L1201" i="16"/>
  <c r="K1201" i="16"/>
  <c r="J1201" i="16"/>
  <c r="I1201" i="16"/>
  <c r="H1201" i="16"/>
  <c r="G1201" i="16"/>
  <c r="F1201" i="16"/>
  <c r="E1201" i="16"/>
  <c r="U1200" i="16"/>
  <c r="T1200" i="16"/>
  <c r="S1200" i="16"/>
  <c r="R1200" i="16"/>
  <c r="Q1200" i="16"/>
  <c r="P1200" i="16"/>
  <c r="O1200" i="16"/>
  <c r="N1200" i="16"/>
  <c r="M1200" i="16"/>
  <c r="L1200" i="16"/>
  <c r="K1200" i="16"/>
  <c r="J1200" i="16"/>
  <c r="I1200" i="16"/>
  <c r="H1200" i="16"/>
  <c r="G1200" i="16"/>
  <c r="F1200" i="16"/>
  <c r="E1200" i="16"/>
  <c r="U1199" i="16"/>
  <c r="T1199" i="16"/>
  <c r="S1199" i="16"/>
  <c r="R1199" i="16"/>
  <c r="Q1199" i="16"/>
  <c r="P1199" i="16"/>
  <c r="O1199" i="16"/>
  <c r="N1199" i="16"/>
  <c r="M1199" i="16"/>
  <c r="L1199" i="16"/>
  <c r="K1199" i="16"/>
  <c r="J1199" i="16"/>
  <c r="I1199" i="16"/>
  <c r="H1199" i="16"/>
  <c r="G1199" i="16"/>
  <c r="F1199" i="16"/>
  <c r="E1199" i="16"/>
  <c r="U1198" i="16"/>
  <c r="T1198" i="16"/>
  <c r="S1198" i="16"/>
  <c r="R1198" i="16"/>
  <c r="Q1198" i="16"/>
  <c r="P1198" i="16"/>
  <c r="O1198" i="16"/>
  <c r="N1198" i="16"/>
  <c r="M1198" i="16"/>
  <c r="L1198" i="16"/>
  <c r="K1198" i="16"/>
  <c r="J1198" i="16"/>
  <c r="I1198" i="16"/>
  <c r="H1198" i="16"/>
  <c r="G1198" i="16"/>
  <c r="F1198" i="16"/>
  <c r="E1198" i="16"/>
  <c r="U1197" i="16"/>
  <c r="T1197" i="16"/>
  <c r="S1197" i="16"/>
  <c r="R1197" i="16"/>
  <c r="Q1197" i="16"/>
  <c r="P1197" i="16"/>
  <c r="O1197" i="16"/>
  <c r="N1197" i="16"/>
  <c r="M1197" i="16"/>
  <c r="L1197" i="16"/>
  <c r="K1197" i="16"/>
  <c r="J1197" i="16"/>
  <c r="I1197" i="16"/>
  <c r="H1197" i="16"/>
  <c r="G1197" i="16"/>
  <c r="F1197" i="16"/>
  <c r="E1197" i="16"/>
  <c r="U1196" i="16"/>
  <c r="T1196" i="16"/>
  <c r="S1196" i="16"/>
  <c r="R1196" i="16"/>
  <c r="Q1196" i="16"/>
  <c r="P1196" i="16"/>
  <c r="O1196" i="16"/>
  <c r="N1196" i="16"/>
  <c r="M1196" i="16"/>
  <c r="L1196" i="16"/>
  <c r="K1196" i="16"/>
  <c r="J1196" i="16"/>
  <c r="I1196" i="16"/>
  <c r="H1196" i="16"/>
  <c r="G1196" i="16"/>
  <c r="F1196" i="16"/>
  <c r="E1196" i="16"/>
  <c r="U1195" i="16"/>
  <c r="T1195" i="16"/>
  <c r="S1195" i="16"/>
  <c r="R1195" i="16"/>
  <c r="Q1195" i="16"/>
  <c r="P1195" i="16"/>
  <c r="O1195" i="16"/>
  <c r="N1195" i="16"/>
  <c r="M1195" i="16"/>
  <c r="L1195" i="16"/>
  <c r="K1195" i="16"/>
  <c r="J1195" i="16"/>
  <c r="I1195" i="16"/>
  <c r="H1195" i="16"/>
  <c r="G1195" i="16"/>
  <c r="F1195" i="16"/>
  <c r="E1195" i="16"/>
  <c r="U1194" i="16"/>
  <c r="T1194" i="16"/>
  <c r="S1194" i="16"/>
  <c r="R1194" i="16"/>
  <c r="Q1194" i="16"/>
  <c r="P1194" i="16"/>
  <c r="O1194" i="16"/>
  <c r="N1194" i="16"/>
  <c r="M1194" i="16"/>
  <c r="L1194" i="16"/>
  <c r="K1194" i="16"/>
  <c r="J1194" i="16"/>
  <c r="I1194" i="16"/>
  <c r="H1194" i="16"/>
  <c r="G1194" i="16"/>
  <c r="F1194" i="16"/>
  <c r="E1194" i="16"/>
  <c r="U1193" i="16"/>
  <c r="T1193" i="16"/>
  <c r="S1193" i="16"/>
  <c r="R1193" i="16"/>
  <c r="Q1193" i="16"/>
  <c r="P1193" i="16"/>
  <c r="O1193" i="16"/>
  <c r="N1193" i="16"/>
  <c r="M1193" i="16"/>
  <c r="L1193" i="16"/>
  <c r="K1193" i="16"/>
  <c r="J1193" i="16"/>
  <c r="I1193" i="16"/>
  <c r="H1193" i="16"/>
  <c r="G1193" i="16"/>
  <c r="F1193" i="16"/>
  <c r="E1193" i="16"/>
  <c r="U1192" i="16"/>
  <c r="T1192" i="16"/>
  <c r="S1192" i="16"/>
  <c r="R1192" i="16"/>
  <c r="Q1192" i="16"/>
  <c r="P1192" i="16"/>
  <c r="O1192" i="16"/>
  <c r="N1192" i="16"/>
  <c r="M1192" i="16"/>
  <c r="L1192" i="16"/>
  <c r="K1192" i="16"/>
  <c r="J1192" i="16"/>
  <c r="I1192" i="16"/>
  <c r="H1192" i="16"/>
  <c r="G1192" i="16"/>
  <c r="F1192" i="16"/>
  <c r="E1192" i="16"/>
  <c r="U1191" i="16"/>
  <c r="T1191" i="16"/>
  <c r="S1191" i="16"/>
  <c r="R1191" i="16"/>
  <c r="Q1191" i="16"/>
  <c r="P1191" i="16"/>
  <c r="O1191" i="16"/>
  <c r="N1191" i="16"/>
  <c r="M1191" i="16"/>
  <c r="L1191" i="16"/>
  <c r="K1191" i="16"/>
  <c r="J1191" i="16"/>
  <c r="I1191" i="16"/>
  <c r="H1191" i="16"/>
  <c r="G1191" i="16"/>
  <c r="F1191" i="16"/>
  <c r="E1191" i="16"/>
  <c r="U1190" i="16"/>
  <c r="T1190" i="16"/>
  <c r="S1190" i="16"/>
  <c r="R1190" i="16"/>
  <c r="Q1190" i="16"/>
  <c r="P1190" i="16"/>
  <c r="O1190" i="16"/>
  <c r="N1190" i="16"/>
  <c r="M1190" i="16"/>
  <c r="L1190" i="16"/>
  <c r="K1190" i="16"/>
  <c r="J1190" i="16"/>
  <c r="I1190" i="16"/>
  <c r="H1190" i="16"/>
  <c r="G1190" i="16"/>
  <c r="F1190" i="16"/>
  <c r="E1190" i="16"/>
  <c r="U1189" i="16"/>
  <c r="T1189" i="16"/>
  <c r="S1189" i="16"/>
  <c r="R1189" i="16"/>
  <c r="Q1189" i="16"/>
  <c r="P1189" i="16"/>
  <c r="O1189" i="16"/>
  <c r="N1189" i="16"/>
  <c r="M1189" i="16"/>
  <c r="L1189" i="16"/>
  <c r="K1189" i="16"/>
  <c r="J1189" i="16"/>
  <c r="I1189" i="16"/>
  <c r="H1189" i="16"/>
  <c r="G1189" i="16"/>
  <c r="F1189" i="16"/>
  <c r="E1189" i="16"/>
  <c r="U1188" i="16"/>
  <c r="T1188" i="16"/>
  <c r="S1188" i="16"/>
  <c r="R1188" i="16"/>
  <c r="Q1188" i="16"/>
  <c r="P1188" i="16"/>
  <c r="O1188" i="16"/>
  <c r="N1188" i="16"/>
  <c r="M1188" i="16"/>
  <c r="L1188" i="16"/>
  <c r="K1188" i="16"/>
  <c r="J1188" i="16"/>
  <c r="I1188" i="16"/>
  <c r="H1188" i="16"/>
  <c r="G1188" i="16"/>
  <c r="F1188" i="16"/>
  <c r="E1188" i="16"/>
  <c r="U1187" i="16"/>
  <c r="T1187" i="16"/>
  <c r="S1187" i="16"/>
  <c r="R1187" i="16"/>
  <c r="Q1187" i="16"/>
  <c r="P1187" i="16"/>
  <c r="O1187" i="16"/>
  <c r="N1187" i="16"/>
  <c r="M1187" i="16"/>
  <c r="L1187" i="16"/>
  <c r="K1187" i="16"/>
  <c r="J1187" i="16"/>
  <c r="I1187" i="16"/>
  <c r="H1187" i="16"/>
  <c r="G1187" i="16"/>
  <c r="F1187" i="16"/>
  <c r="E1187" i="16"/>
  <c r="U1186" i="16"/>
  <c r="T1186" i="16"/>
  <c r="S1186" i="16"/>
  <c r="R1186" i="16"/>
  <c r="Q1186" i="16"/>
  <c r="P1186" i="16"/>
  <c r="O1186" i="16"/>
  <c r="N1186" i="16"/>
  <c r="M1186" i="16"/>
  <c r="L1186" i="16"/>
  <c r="K1186" i="16"/>
  <c r="J1186" i="16"/>
  <c r="I1186" i="16"/>
  <c r="H1186" i="16"/>
  <c r="G1186" i="16"/>
  <c r="F1186" i="16"/>
  <c r="E1186" i="16"/>
  <c r="U1185" i="16"/>
  <c r="T1185" i="16"/>
  <c r="S1185" i="16"/>
  <c r="R1185" i="16"/>
  <c r="Q1185" i="16"/>
  <c r="P1185" i="16"/>
  <c r="O1185" i="16"/>
  <c r="N1185" i="16"/>
  <c r="M1185" i="16"/>
  <c r="L1185" i="16"/>
  <c r="K1185" i="16"/>
  <c r="J1185" i="16"/>
  <c r="I1185" i="16"/>
  <c r="H1185" i="16"/>
  <c r="G1185" i="16"/>
  <c r="F1185" i="16"/>
  <c r="E1185" i="16"/>
  <c r="U1184" i="16"/>
  <c r="T1184" i="16"/>
  <c r="S1184" i="16"/>
  <c r="R1184" i="16"/>
  <c r="Q1184" i="16"/>
  <c r="P1184" i="16"/>
  <c r="O1184" i="16"/>
  <c r="N1184" i="16"/>
  <c r="M1184" i="16"/>
  <c r="L1184" i="16"/>
  <c r="K1184" i="16"/>
  <c r="J1184" i="16"/>
  <c r="I1184" i="16"/>
  <c r="H1184" i="16"/>
  <c r="G1184" i="16"/>
  <c r="F1184" i="16"/>
  <c r="E1184" i="16"/>
  <c r="U1183" i="16"/>
  <c r="T1183" i="16"/>
  <c r="S1183" i="16"/>
  <c r="R1183" i="16"/>
  <c r="Q1183" i="16"/>
  <c r="P1183" i="16"/>
  <c r="O1183" i="16"/>
  <c r="N1183" i="16"/>
  <c r="M1183" i="16"/>
  <c r="L1183" i="16"/>
  <c r="K1183" i="16"/>
  <c r="J1183" i="16"/>
  <c r="I1183" i="16"/>
  <c r="H1183" i="16"/>
  <c r="G1183" i="16"/>
  <c r="F1183" i="16"/>
  <c r="E1183" i="16"/>
  <c r="U1182" i="16"/>
  <c r="T1182" i="16"/>
  <c r="S1182" i="16"/>
  <c r="R1182" i="16"/>
  <c r="Q1182" i="16"/>
  <c r="P1182" i="16"/>
  <c r="O1182" i="16"/>
  <c r="N1182" i="16"/>
  <c r="M1182" i="16"/>
  <c r="L1182" i="16"/>
  <c r="K1182" i="16"/>
  <c r="J1182" i="16"/>
  <c r="I1182" i="16"/>
  <c r="H1182" i="16"/>
  <c r="G1182" i="16"/>
  <c r="F1182" i="16"/>
  <c r="E1182" i="16"/>
  <c r="U1181" i="16"/>
  <c r="T1181" i="16"/>
  <c r="S1181" i="16"/>
  <c r="R1181" i="16"/>
  <c r="Q1181" i="16"/>
  <c r="P1181" i="16"/>
  <c r="O1181" i="16"/>
  <c r="N1181" i="16"/>
  <c r="M1181" i="16"/>
  <c r="L1181" i="16"/>
  <c r="K1181" i="16"/>
  <c r="J1181" i="16"/>
  <c r="I1181" i="16"/>
  <c r="H1181" i="16"/>
  <c r="G1181" i="16"/>
  <c r="F1181" i="16"/>
  <c r="E1181" i="16"/>
  <c r="U1180" i="16"/>
  <c r="T1180" i="16"/>
  <c r="S1180" i="16"/>
  <c r="R1180" i="16"/>
  <c r="Q1180" i="16"/>
  <c r="P1180" i="16"/>
  <c r="O1180" i="16"/>
  <c r="N1180" i="16"/>
  <c r="M1180" i="16"/>
  <c r="L1180" i="16"/>
  <c r="K1180" i="16"/>
  <c r="J1180" i="16"/>
  <c r="I1180" i="16"/>
  <c r="H1180" i="16"/>
  <c r="G1180" i="16"/>
  <c r="F1180" i="16"/>
  <c r="E1180" i="16"/>
  <c r="U1179" i="16"/>
  <c r="T1179" i="16"/>
  <c r="S1179" i="16"/>
  <c r="R1179" i="16"/>
  <c r="Q1179" i="16"/>
  <c r="P1179" i="16"/>
  <c r="O1179" i="16"/>
  <c r="N1179" i="16"/>
  <c r="M1179" i="16"/>
  <c r="L1179" i="16"/>
  <c r="K1179" i="16"/>
  <c r="J1179" i="16"/>
  <c r="I1179" i="16"/>
  <c r="H1179" i="16"/>
  <c r="G1179" i="16"/>
  <c r="F1179" i="16"/>
  <c r="E1179" i="16"/>
  <c r="U1178" i="16"/>
  <c r="T1178" i="16"/>
  <c r="S1178" i="16"/>
  <c r="R1178" i="16"/>
  <c r="Q1178" i="16"/>
  <c r="P1178" i="16"/>
  <c r="O1178" i="16"/>
  <c r="N1178" i="16"/>
  <c r="M1178" i="16"/>
  <c r="L1178" i="16"/>
  <c r="K1178" i="16"/>
  <c r="J1178" i="16"/>
  <c r="I1178" i="16"/>
  <c r="H1178" i="16"/>
  <c r="G1178" i="16"/>
  <c r="F1178" i="16"/>
  <c r="E1178" i="16"/>
  <c r="U1177" i="16"/>
  <c r="T1177" i="16"/>
  <c r="S1177" i="16"/>
  <c r="R1177" i="16"/>
  <c r="Q1177" i="16"/>
  <c r="P1177" i="16"/>
  <c r="O1177" i="16"/>
  <c r="N1177" i="16"/>
  <c r="M1177" i="16"/>
  <c r="L1177" i="16"/>
  <c r="K1177" i="16"/>
  <c r="J1177" i="16"/>
  <c r="I1177" i="16"/>
  <c r="H1177" i="16"/>
  <c r="G1177" i="16"/>
  <c r="F1177" i="16"/>
  <c r="E1177" i="16"/>
  <c r="U1176" i="16"/>
  <c r="T1176" i="16"/>
  <c r="S1176" i="16"/>
  <c r="R1176" i="16"/>
  <c r="Q1176" i="16"/>
  <c r="P1176" i="16"/>
  <c r="O1176" i="16"/>
  <c r="N1176" i="16"/>
  <c r="M1176" i="16"/>
  <c r="L1176" i="16"/>
  <c r="K1176" i="16"/>
  <c r="J1176" i="16"/>
  <c r="I1176" i="16"/>
  <c r="H1176" i="16"/>
  <c r="G1176" i="16"/>
  <c r="F1176" i="16"/>
  <c r="E1176" i="16"/>
  <c r="U1175" i="16"/>
  <c r="T1175" i="16"/>
  <c r="S1175" i="16"/>
  <c r="R1175" i="16"/>
  <c r="Q1175" i="16"/>
  <c r="P1175" i="16"/>
  <c r="O1175" i="16"/>
  <c r="N1175" i="16"/>
  <c r="M1175" i="16"/>
  <c r="L1175" i="16"/>
  <c r="K1175" i="16"/>
  <c r="J1175" i="16"/>
  <c r="I1175" i="16"/>
  <c r="H1175" i="16"/>
  <c r="G1175" i="16"/>
  <c r="F1175" i="16"/>
  <c r="E1175" i="16"/>
  <c r="U1174" i="16"/>
  <c r="T1174" i="16"/>
  <c r="S1174" i="16"/>
  <c r="R1174" i="16"/>
  <c r="Q1174" i="16"/>
  <c r="P1174" i="16"/>
  <c r="O1174" i="16"/>
  <c r="N1174" i="16"/>
  <c r="M1174" i="16"/>
  <c r="L1174" i="16"/>
  <c r="K1174" i="16"/>
  <c r="J1174" i="16"/>
  <c r="I1174" i="16"/>
  <c r="H1174" i="16"/>
  <c r="G1174" i="16"/>
  <c r="F1174" i="16"/>
  <c r="E1174" i="16"/>
  <c r="U1173" i="16"/>
  <c r="T1173" i="16"/>
  <c r="S1173" i="16"/>
  <c r="R1173" i="16"/>
  <c r="Q1173" i="16"/>
  <c r="P1173" i="16"/>
  <c r="O1173" i="16"/>
  <c r="N1173" i="16"/>
  <c r="M1173" i="16"/>
  <c r="L1173" i="16"/>
  <c r="K1173" i="16"/>
  <c r="J1173" i="16"/>
  <c r="I1173" i="16"/>
  <c r="H1173" i="16"/>
  <c r="G1173" i="16"/>
  <c r="F1173" i="16"/>
  <c r="E1173" i="16"/>
  <c r="U1172" i="16"/>
  <c r="T1172" i="16"/>
  <c r="S1172" i="16"/>
  <c r="R1172" i="16"/>
  <c r="Q1172" i="16"/>
  <c r="P1172" i="16"/>
  <c r="O1172" i="16"/>
  <c r="N1172" i="16"/>
  <c r="M1172" i="16"/>
  <c r="L1172" i="16"/>
  <c r="K1172" i="16"/>
  <c r="J1172" i="16"/>
  <c r="I1172" i="16"/>
  <c r="H1172" i="16"/>
  <c r="G1172" i="16"/>
  <c r="F1172" i="16"/>
  <c r="E1172" i="16"/>
  <c r="U1171" i="16"/>
  <c r="T1171" i="16"/>
  <c r="S1171" i="16"/>
  <c r="R1171" i="16"/>
  <c r="Q1171" i="16"/>
  <c r="P1171" i="16"/>
  <c r="O1171" i="16"/>
  <c r="N1171" i="16"/>
  <c r="M1171" i="16"/>
  <c r="L1171" i="16"/>
  <c r="K1171" i="16"/>
  <c r="J1171" i="16"/>
  <c r="I1171" i="16"/>
  <c r="H1171" i="16"/>
  <c r="G1171" i="16"/>
  <c r="F1171" i="16"/>
  <c r="E1171" i="16"/>
  <c r="U1170" i="16"/>
  <c r="T1170" i="16"/>
  <c r="S1170" i="16"/>
  <c r="R1170" i="16"/>
  <c r="Q1170" i="16"/>
  <c r="P1170" i="16"/>
  <c r="O1170" i="16"/>
  <c r="N1170" i="16"/>
  <c r="M1170" i="16"/>
  <c r="L1170" i="16"/>
  <c r="K1170" i="16"/>
  <c r="J1170" i="16"/>
  <c r="I1170" i="16"/>
  <c r="H1170" i="16"/>
  <c r="G1170" i="16"/>
  <c r="F1170" i="16"/>
  <c r="E1170" i="16"/>
  <c r="U1169" i="16"/>
  <c r="T1169" i="16"/>
  <c r="S1169" i="16"/>
  <c r="R1169" i="16"/>
  <c r="Q1169" i="16"/>
  <c r="P1169" i="16"/>
  <c r="O1169" i="16"/>
  <c r="N1169" i="16"/>
  <c r="M1169" i="16"/>
  <c r="L1169" i="16"/>
  <c r="K1169" i="16"/>
  <c r="J1169" i="16"/>
  <c r="I1169" i="16"/>
  <c r="H1169" i="16"/>
  <c r="G1169" i="16"/>
  <c r="F1169" i="16"/>
  <c r="E1169" i="16"/>
  <c r="U1168" i="16"/>
  <c r="T1168" i="16"/>
  <c r="S1168" i="16"/>
  <c r="R1168" i="16"/>
  <c r="Q1168" i="16"/>
  <c r="P1168" i="16"/>
  <c r="O1168" i="16"/>
  <c r="N1168" i="16"/>
  <c r="M1168" i="16"/>
  <c r="L1168" i="16"/>
  <c r="K1168" i="16"/>
  <c r="J1168" i="16"/>
  <c r="I1168" i="16"/>
  <c r="H1168" i="16"/>
  <c r="G1168" i="16"/>
  <c r="F1168" i="16"/>
  <c r="E1168" i="16"/>
  <c r="U1167" i="16"/>
  <c r="T1167" i="16"/>
  <c r="S1167" i="16"/>
  <c r="R1167" i="16"/>
  <c r="Q1167" i="16"/>
  <c r="P1167" i="16"/>
  <c r="O1167" i="16"/>
  <c r="N1167" i="16"/>
  <c r="M1167" i="16"/>
  <c r="L1167" i="16"/>
  <c r="K1167" i="16"/>
  <c r="J1167" i="16"/>
  <c r="I1167" i="16"/>
  <c r="H1167" i="16"/>
  <c r="G1167" i="16"/>
  <c r="F1167" i="16"/>
  <c r="E1167" i="16"/>
  <c r="U1166" i="16"/>
  <c r="T1166" i="16"/>
  <c r="S1166" i="16"/>
  <c r="R1166" i="16"/>
  <c r="Q1166" i="16"/>
  <c r="P1166" i="16"/>
  <c r="O1166" i="16"/>
  <c r="N1166" i="16"/>
  <c r="M1166" i="16"/>
  <c r="L1166" i="16"/>
  <c r="K1166" i="16"/>
  <c r="J1166" i="16"/>
  <c r="I1166" i="16"/>
  <c r="H1166" i="16"/>
  <c r="G1166" i="16"/>
  <c r="F1166" i="16"/>
  <c r="E1166" i="16"/>
  <c r="U1165" i="16"/>
  <c r="T1165" i="16"/>
  <c r="S1165" i="16"/>
  <c r="R1165" i="16"/>
  <c r="Q1165" i="16"/>
  <c r="P1165" i="16"/>
  <c r="O1165" i="16"/>
  <c r="N1165" i="16"/>
  <c r="M1165" i="16"/>
  <c r="L1165" i="16"/>
  <c r="K1165" i="16"/>
  <c r="J1165" i="16"/>
  <c r="I1165" i="16"/>
  <c r="H1165" i="16"/>
  <c r="G1165" i="16"/>
  <c r="F1165" i="16"/>
  <c r="E1165" i="16"/>
  <c r="U1164" i="16"/>
  <c r="T1164" i="16"/>
  <c r="S1164" i="16"/>
  <c r="R1164" i="16"/>
  <c r="Q1164" i="16"/>
  <c r="P1164" i="16"/>
  <c r="O1164" i="16"/>
  <c r="N1164" i="16"/>
  <c r="M1164" i="16"/>
  <c r="L1164" i="16"/>
  <c r="K1164" i="16"/>
  <c r="J1164" i="16"/>
  <c r="I1164" i="16"/>
  <c r="H1164" i="16"/>
  <c r="G1164" i="16"/>
  <c r="F1164" i="16"/>
  <c r="E1164" i="16"/>
  <c r="U1163" i="16"/>
  <c r="T1163" i="16"/>
  <c r="S1163" i="16"/>
  <c r="R1163" i="16"/>
  <c r="Q1163" i="16"/>
  <c r="P1163" i="16"/>
  <c r="O1163" i="16"/>
  <c r="N1163" i="16"/>
  <c r="M1163" i="16"/>
  <c r="L1163" i="16"/>
  <c r="K1163" i="16"/>
  <c r="J1163" i="16"/>
  <c r="I1163" i="16"/>
  <c r="H1163" i="16"/>
  <c r="G1163" i="16"/>
  <c r="F1163" i="16"/>
  <c r="E1163" i="16"/>
  <c r="N1162" i="16"/>
  <c r="N1161" i="16"/>
  <c r="U1160" i="16"/>
  <c r="T1160" i="16"/>
  <c r="S1160" i="16"/>
  <c r="R1160" i="16"/>
  <c r="Q1160" i="16"/>
  <c r="P1160" i="16"/>
  <c r="O1160" i="16"/>
  <c r="N1160" i="16"/>
  <c r="M1160" i="16"/>
  <c r="L1160" i="16"/>
  <c r="K1160" i="16"/>
  <c r="J1160" i="16"/>
  <c r="I1160" i="16"/>
  <c r="H1160" i="16"/>
  <c r="G1160" i="16"/>
  <c r="F1160" i="16"/>
  <c r="E1160" i="16"/>
  <c r="U1159" i="16"/>
  <c r="T1159" i="16"/>
  <c r="S1159" i="16"/>
  <c r="R1159" i="16"/>
  <c r="Q1159" i="16"/>
  <c r="P1159" i="16"/>
  <c r="O1159" i="16"/>
  <c r="N1159" i="16"/>
  <c r="M1159" i="16"/>
  <c r="L1159" i="16"/>
  <c r="K1159" i="16"/>
  <c r="J1159" i="16"/>
  <c r="I1159" i="16"/>
  <c r="H1159" i="16"/>
  <c r="G1159" i="16"/>
  <c r="F1159" i="16"/>
  <c r="E1159" i="16"/>
  <c r="U1158" i="16"/>
  <c r="T1158" i="16"/>
  <c r="S1158" i="16"/>
  <c r="R1158" i="16"/>
  <c r="Q1158" i="16"/>
  <c r="P1158" i="16"/>
  <c r="O1158" i="16"/>
  <c r="N1158" i="16"/>
  <c r="M1158" i="16"/>
  <c r="L1158" i="16"/>
  <c r="K1158" i="16"/>
  <c r="J1158" i="16"/>
  <c r="I1158" i="16"/>
  <c r="H1158" i="16"/>
  <c r="G1158" i="16"/>
  <c r="F1158" i="16"/>
  <c r="E1158" i="16"/>
  <c r="U1157" i="16"/>
  <c r="T1157" i="16"/>
  <c r="S1157" i="16"/>
  <c r="R1157" i="16"/>
  <c r="Q1157" i="16"/>
  <c r="P1157" i="16"/>
  <c r="O1157" i="16"/>
  <c r="N1157" i="16"/>
  <c r="M1157" i="16"/>
  <c r="L1157" i="16"/>
  <c r="K1157" i="16"/>
  <c r="J1157" i="16"/>
  <c r="I1157" i="16"/>
  <c r="H1157" i="16"/>
  <c r="G1157" i="16"/>
  <c r="F1157" i="16"/>
  <c r="E1157" i="16"/>
  <c r="U1156" i="16"/>
  <c r="T1156" i="16"/>
  <c r="S1156" i="16"/>
  <c r="R1156" i="16"/>
  <c r="Q1156" i="16"/>
  <c r="P1156" i="16"/>
  <c r="O1156" i="16"/>
  <c r="N1156" i="16"/>
  <c r="M1156" i="16"/>
  <c r="L1156" i="16"/>
  <c r="K1156" i="16"/>
  <c r="J1156" i="16"/>
  <c r="I1156" i="16"/>
  <c r="H1156" i="16"/>
  <c r="G1156" i="16"/>
  <c r="F1156" i="16"/>
  <c r="E1156" i="16"/>
  <c r="U1155" i="16"/>
  <c r="T1155" i="16"/>
  <c r="S1155" i="16"/>
  <c r="R1155" i="16"/>
  <c r="Q1155" i="16"/>
  <c r="P1155" i="16"/>
  <c r="O1155" i="16"/>
  <c r="N1155" i="16"/>
  <c r="M1155" i="16"/>
  <c r="L1155" i="16"/>
  <c r="K1155" i="16"/>
  <c r="J1155" i="16"/>
  <c r="I1155" i="16"/>
  <c r="H1155" i="16"/>
  <c r="G1155" i="16"/>
  <c r="F1155" i="16"/>
  <c r="E1155" i="16"/>
  <c r="U1154" i="16"/>
  <c r="T1154" i="16"/>
  <c r="S1154" i="16"/>
  <c r="R1154" i="16"/>
  <c r="Q1154" i="16"/>
  <c r="P1154" i="16"/>
  <c r="O1154" i="16"/>
  <c r="N1154" i="16"/>
  <c r="M1154" i="16"/>
  <c r="L1154" i="16"/>
  <c r="K1154" i="16"/>
  <c r="J1154" i="16"/>
  <c r="I1154" i="16"/>
  <c r="H1154" i="16"/>
  <c r="G1154" i="16"/>
  <c r="F1154" i="16"/>
  <c r="E1154" i="16"/>
  <c r="U1153" i="16"/>
  <c r="T1153" i="16"/>
  <c r="S1153" i="16"/>
  <c r="R1153" i="16"/>
  <c r="Q1153" i="16"/>
  <c r="P1153" i="16"/>
  <c r="O1153" i="16"/>
  <c r="N1153" i="16"/>
  <c r="M1153" i="16"/>
  <c r="L1153" i="16"/>
  <c r="K1153" i="16"/>
  <c r="J1153" i="16"/>
  <c r="I1153" i="16"/>
  <c r="H1153" i="16"/>
  <c r="G1153" i="16"/>
  <c r="F1153" i="16"/>
  <c r="E1153" i="16"/>
  <c r="U1152" i="16"/>
  <c r="T1152" i="16"/>
  <c r="S1152" i="16"/>
  <c r="R1152" i="16"/>
  <c r="Q1152" i="16"/>
  <c r="P1152" i="16"/>
  <c r="O1152" i="16"/>
  <c r="N1152" i="16"/>
  <c r="M1152" i="16"/>
  <c r="L1152" i="16"/>
  <c r="K1152" i="16"/>
  <c r="J1152" i="16"/>
  <c r="I1152" i="16"/>
  <c r="H1152" i="16"/>
  <c r="G1152" i="16"/>
  <c r="F1152" i="16"/>
  <c r="E1152" i="16"/>
  <c r="U1151" i="16"/>
  <c r="T1151" i="16"/>
  <c r="S1151" i="16"/>
  <c r="R1151" i="16"/>
  <c r="Q1151" i="16"/>
  <c r="P1151" i="16"/>
  <c r="O1151" i="16"/>
  <c r="N1151" i="16"/>
  <c r="M1151" i="16"/>
  <c r="L1151" i="16"/>
  <c r="K1151" i="16"/>
  <c r="J1151" i="16"/>
  <c r="I1151" i="16"/>
  <c r="H1151" i="16"/>
  <c r="G1151" i="16"/>
  <c r="F1151" i="16"/>
  <c r="E1151" i="16"/>
  <c r="U1150" i="16"/>
  <c r="T1150" i="16"/>
  <c r="S1150" i="16"/>
  <c r="R1150" i="16"/>
  <c r="Q1150" i="16"/>
  <c r="P1150" i="16"/>
  <c r="O1150" i="16"/>
  <c r="N1150" i="16"/>
  <c r="M1150" i="16"/>
  <c r="L1150" i="16"/>
  <c r="K1150" i="16"/>
  <c r="J1150" i="16"/>
  <c r="I1150" i="16"/>
  <c r="H1150" i="16"/>
  <c r="G1150" i="16"/>
  <c r="F1150" i="16"/>
  <c r="E1150" i="16"/>
  <c r="U1149" i="16"/>
  <c r="T1149" i="16"/>
  <c r="S1149" i="16"/>
  <c r="R1149" i="16"/>
  <c r="Q1149" i="16"/>
  <c r="P1149" i="16"/>
  <c r="O1149" i="16"/>
  <c r="N1149" i="16"/>
  <c r="M1149" i="16"/>
  <c r="L1149" i="16"/>
  <c r="K1149" i="16"/>
  <c r="J1149" i="16"/>
  <c r="I1149" i="16"/>
  <c r="H1149" i="16"/>
  <c r="G1149" i="16"/>
  <c r="F1149" i="16"/>
  <c r="E1149" i="16"/>
  <c r="U1148" i="16"/>
  <c r="T1148" i="16"/>
  <c r="S1148" i="16"/>
  <c r="R1148" i="16"/>
  <c r="Q1148" i="16"/>
  <c r="P1148" i="16"/>
  <c r="O1148" i="16"/>
  <c r="N1148" i="16"/>
  <c r="M1148" i="16"/>
  <c r="L1148" i="16"/>
  <c r="K1148" i="16"/>
  <c r="J1148" i="16"/>
  <c r="I1148" i="16"/>
  <c r="H1148" i="16"/>
  <c r="G1148" i="16"/>
  <c r="F1148" i="16"/>
  <c r="E1148" i="16"/>
  <c r="U1147" i="16"/>
  <c r="T1147" i="16"/>
  <c r="S1147" i="16"/>
  <c r="R1147" i="16"/>
  <c r="Q1147" i="16"/>
  <c r="P1147" i="16"/>
  <c r="O1147" i="16"/>
  <c r="N1147" i="16"/>
  <c r="M1147" i="16"/>
  <c r="L1147" i="16"/>
  <c r="K1147" i="16"/>
  <c r="J1147" i="16"/>
  <c r="I1147" i="16"/>
  <c r="H1147" i="16"/>
  <c r="G1147" i="16"/>
  <c r="F1147" i="16"/>
  <c r="E1147" i="16"/>
  <c r="U1146" i="16"/>
  <c r="T1146" i="16"/>
  <c r="S1146" i="16"/>
  <c r="R1146" i="16"/>
  <c r="Q1146" i="16"/>
  <c r="P1146" i="16"/>
  <c r="O1146" i="16"/>
  <c r="N1146" i="16"/>
  <c r="M1146" i="16"/>
  <c r="L1146" i="16"/>
  <c r="K1146" i="16"/>
  <c r="J1146" i="16"/>
  <c r="I1146" i="16"/>
  <c r="H1146" i="16"/>
  <c r="G1146" i="16"/>
  <c r="F1146" i="16"/>
  <c r="E1146" i="16"/>
  <c r="U1145" i="16"/>
  <c r="T1145" i="16"/>
  <c r="S1145" i="16"/>
  <c r="R1145" i="16"/>
  <c r="Q1145" i="16"/>
  <c r="P1145" i="16"/>
  <c r="O1145" i="16"/>
  <c r="N1145" i="16"/>
  <c r="M1145" i="16"/>
  <c r="L1145" i="16"/>
  <c r="K1145" i="16"/>
  <c r="J1145" i="16"/>
  <c r="I1145" i="16"/>
  <c r="H1145" i="16"/>
  <c r="G1145" i="16"/>
  <c r="F1145" i="16"/>
  <c r="E1145" i="16"/>
  <c r="U1144" i="16"/>
  <c r="T1144" i="16"/>
  <c r="S1144" i="16"/>
  <c r="R1144" i="16"/>
  <c r="Q1144" i="16"/>
  <c r="P1144" i="16"/>
  <c r="O1144" i="16"/>
  <c r="N1144" i="16"/>
  <c r="M1144" i="16"/>
  <c r="L1144" i="16"/>
  <c r="K1144" i="16"/>
  <c r="J1144" i="16"/>
  <c r="I1144" i="16"/>
  <c r="H1144" i="16"/>
  <c r="G1144" i="16"/>
  <c r="F1144" i="16"/>
  <c r="E1144" i="16"/>
  <c r="U1143" i="16"/>
  <c r="T1143" i="16"/>
  <c r="S1143" i="16"/>
  <c r="R1143" i="16"/>
  <c r="Q1143" i="16"/>
  <c r="P1143" i="16"/>
  <c r="O1143" i="16"/>
  <c r="N1143" i="16"/>
  <c r="M1143" i="16"/>
  <c r="L1143" i="16"/>
  <c r="K1143" i="16"/>
  <c r="J1143" i="16"/>
  <c r="I1143" i="16"/>
  <c r="H1143" i="16"/>
  <c r="G1143" i="16"/>
  <c r="F1143" i="16"/>
  <c r="E1143" i="16"/>
  <c r="U1142" i="16"/>
  <c r="T1142" i="16"/>
  <c r="S1142" i="16"/>
  <c r="R1142" i="16"/>
  <c r="Q1142" i="16"/>
  <c r="P1142" i="16"/>
  <c r="O1142" i="16"/>
  <c r="N1142" i="16"/>
  <c r="M1142" i="16"/>
  <c r="L1142" i="16"/>
  <c r="K1142" i="16"/>
  <c r="J1142" i="16"/>
  <c r="I1142" i="16"/>
  <c r="H1142" i="16"/>
  <c r="G1142" i="16"/>
  <c r="F1142" i="16"/>
  <c r="E1142" i="16"/>
  <c r="U1141" i="16"/>
  <c r="T1141" i="16"/>
  <c r="S1141" i="16"/>
  <c r="R1141" i="16"/>
  <c r="Q1141" i="16"/>
  <c r="P1141" i="16"/>
  <c r="O1141" i="16"/>
  <c r="N1141" i="16"/>
  <c r="M1141" i="16"/>
  <c r="L1141" i="16"/>
  <c r="K1141" i="16"/>
  <c r="J1141" i="16"/>
  <c r="I1141" i="16"/>
  <c r="H1141" i="16"/>
  <c r="G1141" i="16"/>
  <c r="F1141" i="16"/>
  <c r="E1141" i="16"/>
  <c r="U1140" i="16"/>
  <c r="T1140" i="16"/>
  <c r="S1140" i="16"/>
  <c r="R1140" i="16"/>
  <c r="Q1140" i="16"/>
  <c r="P1140" i="16"/>
  <c r="O1140" i="16"/>
  <c r="N1140" i="16"/>
  <c r="M1140" i="16"/>
  <c r="L1140" i="16"/>
  <c r="K1140" i="16"/>
  <c r="J1140" i="16"/>
  <c r="I1140" i="16"/>
  <c r="H1140" i="16"/>
  <c r="G1140" i="16"/>
  <c r="F1140" i="16"/>
  <c r="E1140" i="16"/>
  <c r="U1139" i="16"/>
  <c r="T1139" i="16"/>
  <c r="S1139" i="16"/>
  <c r="R1139" i="16"/>
  <c r="Q1139" i="16"/>
  <c r="P1139" i="16"/>
  <c r="O1139" i="16"/>
  <c r="N1139" i="16"/>
  <c r="M1139" i="16"/>
  <c r="L1139" i="16"/>
  <c r="K1139" i="16"/>
  <c r="J1139" i="16"/>
  <c r="I1139" i="16"/>
  <c r="H1139" i="16"/>
  <c r="G1139" i="16"/>
  <c r="F1139" i="16"/>
  <c r="E1139" i="16"/>
  <c r="U1138" i="16"/>
  <c r="T1138" i="16"/>
  <c r="S1138" i="16"/>
  <c r="R1138" i="16"/>
  <c r="Q1138" i="16"/>
  <c r="P1138" i="16"/>
  <c r="O1138" i="16"/>
  <c r="N1138" i="16"/>
  <c r="M1138" i="16"/>
  <c r="L1138" i="16"/>
  <c r="K1138" i="16"/>
  <c r="J1138" i="16"/>
  <c r="I1138" i="16"/>
  <c r="H1138" i="16"/>
  <c r="G1138" i="16"/>
  <c r="F1138" i="16"/>
  <c r="E1138" i="16"/>
  <c r="U1137" i="16"/>
  <c r="T1137" i="16"/>
  <c r="S1137" i="16"/>
  <c r="R1137" i="16"/>
  <c r="Q1137" i="16"/>
  <c r="P1137" i="16"/>
  <c r="O1137" i="16"/>
  <c r="N1137" i="16"/>
  <c r="M1137" i="16"/>
  <c r="L1137" i="16"/>
  <c r="K1137" i="16"/>
  <c r="J1137" i="16"/>
  <c r="I1137" i="16"/>
  <c r="H1137" i="16"/>
  <c r="G1137" i="16"/>
  <c r="F1137" i="16"/>
  <c r="E1137" i="16"/>
  <c r="U1136" i="16"/>
  <c r="T1136" i="16"/>
  <c r="S1136" i="16"/>
  <c r="R1136" i="16"/>
  <c r="Q1136" i="16"/>
  <c r="P1136" i="16"/>
  <c r="O1136" i="16"/>
  <c r="N1136" i="16"/>
  <c r="M1136" i="16"/>
  <c r="L1136" i="16"/>
  <c r="K1136" i="16"/>
  <c r="J1136" i="16"/>
  <c r="I1136" i="16"/>
  <c r="H1136" i="16"/>
  <c r="G1136" i="16"/>
  <c r="F1136" i="16"/>
  <c r="E1136" i="16"/>
  <c r="U1135" i="16"/>
  <c r="T1135" i="16"/>
  <c r="S1135" i="16"/>
  <c r="R1135" i="16"/>
  <c r="Q1135" i="16"/>
  <c r="P1135" i="16"/>
  <c r="O1135" i="16"/>
  <c r="N1135" i="16"/>
  <c r="M1135" i="16"/>
  <c r="L1135" i="16"/>
  <c r="K1135" i="16"/>
  <c r="J1135" i="16"/>
  <c r="I1135" i="16"/>
  <c r="H1135" i="16"/>
  <c r="G1135" i="16"/>
  <c r="F1135" i="16"/>
  <c r="E1135" i="16"/>
  <c r="U1134" i="16"/>
  <c r="T1134" i="16"/>
  <c r="S1134" i="16"/>
  <c r="R1134" i="16"/>
  <c r="Q1134" i="16"/>
  <c r="P1134" i="16"/>
  <c r="O1134" i="16"/>
  <c r="N1134" i="16"/>
  <c r="M1134" i="16"/>
  <c r="L1134" i="16"/>
  <c r="K1134" i="16"/>
  <c r="J1134" i="16"/>
  <c r="I1134" i="16"/>
  <c r="H1134" i="16"/>
  <c r="G1134" i="16"/>
  <c r="F1134" i="16"/>
  <c r="E1134" i="16"/>
  <c r="U1133" i="16"/>
  <c r="T1133" i="16"/>
  <c r="S1133" i="16"/>
  <c r="R1133" i="16"/>
  <c r="Q1133" i="16"/>
  <c r="P1133" i="16"/>
  <c r="O1133" i="16"/>
  <c r="N1133" i="16"/>
  <c r="M1133" i="16"/>
  <c r="L1133" i="16"/>
  <c r="K1133" i="16"/>
  <c r="J1133" i="16"/>
  <c r="I1133" i="16"/>
  <c r="H1133" i="16"/>
  <c r="G1133" i="16"/>
  <c r="F1133" i="16"/>
  <c r="E1133" i="16"/>
  <c r="U1132" i="16"/>
  <c r="T1132" i="16"/>
  <c r="S1132" i="16"/>
  <c r="R1132" i="16"/>
  <c r="Q1132" i="16"/>
  <c r="P1132" i="16"/>
  <c r="O1132" i="16"/>
  <c r="N1132" i="16"/>
  <c r="M1132" i="16"/>
  <c r="L1132" i="16"/>
  <c r="K1132" i="16"/>
  <c r="J1132" i="16"/>
  <c r="I1132" i="16"/>
  <c r="H1132" i="16"/>
  <c r="G1132" i="16"/>
  <c r="F1132" i="16"/>
  <c r="E1132" i="16"/>
  <c r="U1131" i="16"/>
  <c r="T1131" i="16"/>
  <c r="S1131" i="16"/>
  <c r="R1131" i="16"/>
  <c r="Q1131" i="16"/>
  <c r="P1131" i="16"/>
  <c r="O1131" i="16"/>
  <c r="N1131" i="16"/>
  <c r="M1131" i="16"/>
  <c r="L1131" i="16"/>
  <c r="K1131" i="16"/>
  <c r="J1131" i="16"/>
  <c r="I1131" i="16"/>
  <c r="H1131" i="16"/>
  <c r="G1131" i="16"/>
  <c r="F1131" i="16"/>
  <c r="E1131" i="16"/>
  <c r="U1130" i="16"/>
  <c r="T1130" i="16"/>
  <c r="S1130" i="16"/>
  <c r="R1130" i="16"/>
  <c r="Q1130" i="16"/>
  <c r="P1130" i="16"/>
  <c r="O1130" i="16"/>
  <c r="N1130" i="16"/>
  <c r="M1130" i="16"/>
  <c r="L1130" i="16"/>
  <c r="K1130" i="16"/>
  <c r="J1130" i="16"/>
  <c r="I1130" i="16"/>
  <c r="H1130" i="16"/>
  <c r="G1130" i="16"/>
  <c r="F1130" i="16"/>
  <c r="E1130" i="16"/>
  <c r="U1129" i="16"/>
  <c r="T1129" i="16"/>
  <c r="S1129" i="16"/>
  <c r="R1129" i="16"/>
  <c r="Q1129" i="16"/>
  <c r="P1129" i="16"/>
  <c r="O1129" i="16"/>
  <c r="N1129" i="16"/>
  <c r="M1129" i="16"/>
  <c r="L1129" i="16"/>
  <c r="K1129" i="16"/>
  <c r="J1129" i="16"/>
  <c r="I1129" i="16"/>
  <c r="H1129" i="16"/>
  <c r="G1129" i="16"/>
  <c r="F1129" i="16"/>
  <c r="E1129" i="16"/>
  <c r="U1128" i="16"/>
  <c r="T1128" i="16"/>
  <c r="S1128" i="16"/>
  <c r="R1128" i="16"/>
  <c r="Q1128" i="16"/>
  <c r="P1128" i="16"/>
  <c r="O1128" i="16"/>
  <c r="N1128" i="16"/>
  <c r="M1128" i="16"/>
  <c r="L1128" i="16"/>
  <c r="K1128" i="16"/>
  <c r="J1128" i="16"/>
  <c r="I1128" i="16"/>
  <c r="H1128" i="16"/>
  <c r="G1128" i="16"/>
  <c r="F1128" i="16"/>
  <c r="E1128" i="16"/>
  <c r="U1127" i="16"/>
  <c r="T1127" i="16"/>
  <c r="S1127" i="16"/>
  <c r="R1127" i="16"/>
  <c r="Q1127" i="16"/>
  <c r="P1127" i="16"/>
  <c r="O1127" i="16"/>
  <c r="N1127" i="16"/>
  <c r="M1127" i="16"/>
  <c r="L1127" i="16"/>
  <c r="K1127" i="16"/>
  <c r="J1127" i="16"/>
  <c r="I1127" i="16"/>
  <c r="H1127" i="16"/>
  <c r="G1127" i="16"/>
  <c r="F1127" i="16"/>
  <c r="E1127" i="16"/>
  <c r="U1126" i="16"/>
  <c r="T1126" i="16"/>
  <c r="S1126" i="16"/>
  <c r="R1126" i="16"/>
  <c r="Q1126" i="16"/>
  <c r="P1126" i="16"/>
  <c r="O1126" i="16"/>
  <c r="N1126" i="16"/>
  <c r="M1126" i="16"/>
  <c r="L1126" i="16"/>
  <c r="K1126" i="16"/>
  <c r="J1126" i="16"/>
  <c r="I1126" i="16"/>
  <c r="H1126" i="16"/>
  <c r="G1126" i="16"/>
  <c r="F1126" i="16"/>
  <c r="E1126" i="16"/>
  <c r="U1125" i="16"/>
  <c r="T1125" i="16"/>
  <c r="S1125" i="16"/>
  <c r="R1125" i="16"/>
  <c r="Q1125" i="16"/>
  <c r="P1125" i="16"/>
  <c r="O1125" i="16"/>
  <c r="N1125" i="16"/>
  <c r="M1125" i="16"/>
  <c r="L1125" i="16"/>
  <c r="K1125" i="16"/>
  <c r="J1125" i="16"/>
  <c r="I1125" i="16"/>
  <c r="H1125" i="16"/>
  <c r="G1125" i="16"/>
  <c r="F1125" i="16"/>
  <c r="E1125" i="16"/>
  <c r="U1124" i="16"/>
  <c r="T1124" i="16"/>
  <c r="S1124" i="16"/>
  <c r="R1124" i="16"/>
  <c r="Q1124" i="16"/>
  <c r="P1124" i="16"/>
  <c r="O1124" i="16"/>
  <c r="N1124" i="16"/>
  <c r="M1124" i="16"/>
  <c r="L1124" i="16"/>
  <c r="K1124" i="16"/>
  <c r="J1124" i="16"/>
  <c r="I1124" i="16"/>
  <c r="H1124" i="16"/>
  <c r="G1124" i="16"/>
  <c r="F1124" i="16"/>
  <c r="E1124" i="16"/>
  <c r="U1123" i="16"/>
  <c r="T1123" i="16"/>
  <c r="S1123" i="16"/>
  <c r="R1123" i="16"/>
  <c r="Q1123" i="16"/>
  <c r="P1123" i="16"/>
  <c r="O1123" i="16"/>
  <c r="N1123" i="16"/>
  <c r="M1123" i="16"/>
  <c r="L1123" i="16"/>
  <c r="K1123" i="16"/>
  <c r="J1123" i="16"/>
  <c r="I1123" i="16"/>
  <c r="H1123" i="16"/>
  <c r="G1123" i="16"/>
  <c r="F1123" i="16"/>
  <c r="E1123" i="16"/>
  <c r="U1121" i="16"/>
  <c r="T1121" i="16"/>
  <c r="S1121" i="16"/>
  <c r="R1121" i="16"/>
  <c r="Q1121" i="16"/>
  <c r="P1121" i="16"/>
  <c r="O1121" i="16"/>
  <c r="N1121" i="16"/>
  <c r="M1121" i="16"/>
  <c r="L1121" i="16"/>
  <c r="K1121" i="16"/>
  <c r="J1121" i="16"/>
  <c r="I1121" i="16"/>
  <c r="H1121" i="16"/>
  <c r="G1121" i="16"/>
  <c r="F1121" i="16"/>
  <c r="E1121" i="16"/>
  <c r="U1120" i="16"/>
  <c r="T1120" i="16"/>
  <c r="S1120" i="16"/>
  <c r="R1120" i="16"/>
  <c r="Q1120" i="16"/>
  <c r="P1120" i="16"/>
  <c r="O1120" i="16"/>
  <c r="N1120" i="16"/>
  <c r="M1120" i="16"/>
  <c r="L1120" i="16"/>
  <c r="K1120" i="16"/>
  <c r="J1120" i="16"/>
  <c r="I1120" i="16"/>
  <c r="H1120" i="16"/>
  <c r="G1120" i="16"/>
  <c r="F1120" i="16"/>
  <c r="E1120" i="16"/>
  <c r="U1119" i="16"/>
  <c r="T1119" i="16"/>
  <c r="S1119" i="16"/>
  <c r="R1119" i="16"/>
  <c r="Q1119" i="16"/>
  <c r="P1119" i="16"/>
  <c r="O1119" i="16"/>
  <c r="N1119" i="16"/>
  <c r="M1119" i="16"/>
  <c r="L1119" i="16"/>
  <c r="K1119" i="16"/>
  <c r="J1119" i="16"/>
  <c r="I1119" i="16"/>
  <c r="H1119" i="16"/>
  <c r="G1119" i="16"/>
  <c r="F1119" i="16"/>
  <c r="E1119" i="16"/>
  <c r="U1118" i="16"/>
  <c r="T1118" i="16"/>
  <c r="S1118" i="16"/>
  <c r="R1118" i="16"/>
  <c r="Q1118" i="16"/>
  <c r="P1118" i="16"/>
  <c r="O1118" i="16"/>
  <c r="N1118" i="16"/>
  <c r="M1118" i="16"/>
  <c r="L1118" i="16"/>
  <c r="K1118" i="16"/>
  <c r="J1118" i="16"/>
  <c r="I1118" i="16"/>
  <c r="H1118" i="16"/>
  <c r="G1118" i="16"/>
  <c r="F1118" i="16"/>
  <c r="E1118" i="16"/>
  <c r="P1117" i="16"/>
  <c r="Q1116" i="16"/>
  <c r="U1115" i="16"/>
  <c r="E1114" i="16"/>
  <c r="U1113" i="16"/>
  <c r="T1113" i="16"/>
  <c r="S1113" i="16"/>
  <c r="R1113" i="16"/>
  <c r="Q1113" i="16"/>
  <c r="P1113" i="16"/>
  <c r="O1113" i="16"/>
  <c r="N1113" i="16"/>
  <c r="M1113" i="16"/>
  <c r="L1113" i="16"/>
  <c r="K1113" i="16"/>
  <c r="J1113" i="16"/>
  <c r="I1113" i="16"/>
  <c r="H1113" i="16"/>
  <c r="G1113" i="16"/>
  <c r="F1113" i="16"/>
  <c r="E1113" i="16"/>
  <c r="E1112" i="16"/>
  <c r="U1111" i="16"/>
  <c r="T1111" i="16"/>
  <c r="S1111" i="16"/>
  <c r="R1111" i="16"/>
  <c r="Q1111" i="16"/>
  <c r="P1111" i="16"/>
  <c r="O1111" i="16"/>
  <c r="N1111" i="16"/>
  <c r="M1111" i="16"/>
  <c r="L1111" i="16"/>
  <c r="K1111" i="16"/>
  <c r="J1111" i="16"/>
  <c r="I1111" i="16"/>
  <c r="H1111" i="16"/>
  <c r="G1111" i="16"/>
  <c r="F1111" i="16"/>
  <c r="E1111" i="16"/>
  <c r="O1110" i="16"/>
  <c r="U1109" i="16"/>
  <c r="T1109" i="16"/>
  <c r="S1109" i="16"/>
  <c r="R1109" i="16"/>
  <c r="Q1109" i="16"/>
  <c r="P1109" i="16"/>
  <c r="O1109" i="16"/>
  <c r="N1109" i="16"/>
  <c r="M1109" i="16"/>
  <c r="L1109" i="16"/>
  <c r="K1109" i="16"/>
  <c r="J1109" i="16"/>
  <c r="I1109" i="16"/>
  <c r="H1109" i="16"/>
  <c r="G1109" i="16"/>
  <c r="F1109" i="16"/>
  <c r="E1109" i="16"/>
  <c r="U1108" i="16"/>
  <c r="T1108" i="16"/>
  <c r="S1108" i="16"/>
  <c r="R1108" i="16"/>
  <c r="Q1108" i="16"/>
  <c r="P1108" i="16"/>
  <c r="O1108" i="16"/>
  <c r="N1108" i="16"/>
  <c r="M1108" i="16"/>
  <c r="L1108" i="16"/>
  <c r="K1108" i="16"/>
  <c r="J1108" i="16"/>
  <c r="I1108" i="16"/>
  <c r="H1108" i="16"/>
  <c r="G1108" i="16"/>
  <c r="F1108" i="16"/>
  <c r="E1108" i="16"/>
  <c r="U1107" i="16"/>
  <c r="T1107" i="16"/>
  <c r="S1107" i="16"/>
  <c r="R1107" i="16"/>
  <c r="Q1107" i="16"/>
  <c r="P1107" i="16"/>
  <c r="O1107" i="16"/>
  <c r="N1107" i="16"/>
  <c r="M1107" i="16"/>
  <c r="L1107" i="16"/>
  <c r="K1107" i="16"/>
  <c r="J1107" i="16"/>
  <c r="I1107" i="16"/>
  <c r="H1107" i="16"/>
  <c r="G1107" i="16"/>
  <c r="F1107" i="16"/>
  <c r="E1107" i="16"/>
  <c r="U1106" i="16"/>
  <c r="T1106" i="16"/>
  <c r="S1106" i="16"/>
  <c r="R1106" i="16"/>
  <c r="Q1106" i="16"/>
  <c r="P1106" i="16"/>
  <c r="O1106" i="16"/>
  <c r="N1106" i="16"/>
  <c r="M1106" i="16"/>
  <c r="L1106" i="16"/>
  <c r="K1106" i="16"/>
  <c r="J1106" i="16"/>
  <c r="I1106" i="16"/>
  <c r="H1106" i="16"/>
  <c r="G1106" i="16"/>
  <c r="F1106" i="16"/>
  <c r="E1106" i="16"/>
  <c r="I1105" i="16"/>
  <c r="O1104" i="16"/>
  <c r="J1104" i="16"/>
  <c r="U1103" i="16"/>
  <c r="T1103" i="16"/>
  <c r="S1103" i="16"/>
  <c r="R1103" i="16"/>
  <c r="Q1103" i="16"/>
  <c r="P1103" i="16"/>
  <c r="O1103" i="16"/>
  <c r="N1103" i="16"/>
  <c r="M1103" i="16"/>
  <c r="L1103" i="16"/>
  <c r="K1103" i="16"/>
  <c r="J1103" i="16"/>
  <c r="I1103" i="16"/>
  <c r="H1103" i="16"/>
  <c r="G1103" i="16"/>
  <c r="F1103" i="16"/>
  <c r="E1103" i="16"/>
  <c r="U1101" i="16"/>
  <c r="T1101" i="16"/>
  <c r="S1101" i="16"/>
  <c r="R1101" i="16"/>
  <c r="Q1101" i="16"/>
  <c r="P1101" i="16"/>
  <c r="O1101" i="16"/>
  <c r="N1101" i="16"/>
  <c r="M1101" i="16"/>
  <c r="L1101" i="16"/>
  <c r="K1101" i="16"/>
  <c r="J1101" i="16"/>
  <c r="I1101" i="16"/>
  <c r="H1101" i="16"/>
  <c r="G1101" i="16"/>
  <c r="F1101" i="16"/>
  <c r="E1101" i="16"/>
  <c r="O1100" i="16"/>
  <c r="J1100" i="16"/>
  <c r="U1099" i="16"/>
  <c r="T1099" i="16"/>
  <c r="S1099" i="16"/>
  <c r="R1099" i="16"/>
  <c r="Q1099" i="16"/>
  <c r="P1099" i="16"/>
  <c r="O1099" i="16"/>
  <c r="N1099" i="16"/>
  <c r="M1099" i="16"/>
  <c r="L1099" i="16"/>
  <c r="K1099" i="16"/>
  <c r="J1099" i="16"/>
  <c r="I1099" i="16"/>
  <c r="H1099" i="16"/>
  <c r="G1099" i="16"/>
  <c r="F1099" i="16"/>
  <c r="E1099" i="16"/>
  <c r="E1098" i="16"/>
  <c r="E1096" i="16"/>
  <c r="U1095" i="16"/>
  <c r="T1095" i="16"/>
  <c r="S1095" i="16"/>
  <c r="R1095" i="16"/>
  <c r="Q1095" i="16"/>
  <c r="P1095" i="16"/>
  <c r="O1095" i="16"/>
  <c r="N1095" i="16"/>
  <c r="M1095" i="16"/>
  <c r="L1095" i="16"/>
  <c r="K1095" i="16"/>
  <c r="J1095" i="16"/>
  <c r="I1095" i="16"/>
  <c r="H1095" i="16"/>
  <c r="G1095" i="16"/>
  <c r="F1095" i="16"/>
  <c r="E1095" i="16"/>
  <c r="U1094" i="16"/>
  <c r="T1094" i="16"/>
  <c r="S1094" i="16"/>
  <c r="R1094" i="16"/>
  <c r="Q1094" i="16"/>
  <c r="P1094" i="16"/>
  <c r="O1094" i="16"/>
  <c r="N1094" i="16"/>
  <c r="M1094" i="16"/>
  <c r="L1094" i="16"/>
  <c r="K1094" i="16"/>
  <c r="J1094" i="16"/>
  <c r="I1094" i="16"/>
  <c r="H1094" i="16"/>
  <c r="G1094" i="16"/>
  <c r="F1094" i="16"/>
  <c r="E1094" i="16"/>
  <c r="E1093" i="16"/>
  <c r="E1092" i="16"/>
  <c r="U1091" i="16"/>
  <c r="T1091" i="16"/>
  <c r="S1091" i="16"/>
  <c r="R1091" i="16"/>
  <c r="Q1091" i="16"/>
  <c r="P1091" i="16"/>
  <c r="O1091" i="16"/>
  <c r="N1091" i="16"/>
  <c r="M1091" i="16"/>
  <c r="L1091" i="16"/>
  <c r="K1091" i="16"/>
  <c r="J1091" i="16"/>
  <c r="I1091" i="16"/>
  <c r="H1091" i="16"/>
  <c r="G1091" i="16"/>
  <c r="F1091" i="16"/>
  <c r="E1091" i="16"/>
  <c r="U1090" i="16"/>
  <c r="T1090" i="16"/>
  <c r="S1090" i="16"/>
  <c r="R1090" i="16"/>
  <c r="Q1090" i="16"/>
  <c r="P1090" i="16"/>
  <c r="O1090" i="16"/>
  <c r="N1090" i="16"/>
  <c r="M1090" i="16"/>
  <c r="L1090" i="16"/>
  <c r="K1090" i="16"/>
  <c r="J1090" i="16"/>
  <c r="I1090" i="16"/>
  <c r="H1090" i="16"/>
  <c r="G1090" i="16"/>
  <c r="F1090" i="16"/>
  <c r="E1090" i="16"/>
  <c r="E1089" i="16"/>
  <c r="E1088" i="16"/>
  <c r="U1087" i="16"/>
  <c r="T1087" i="16"/>
  <c r="S1087" i="16"/>
  <c r="R1087" i="16"/>
  <c r="Q1087" i="16"/>
  <c r="P1087" i="16"/>
  <c r="O1087" i="16"/>
  <c r="N1087" i="16"/>
  <c r="M1087" i="16"/>
  <c r="L1087" i="16"/>
  <c r="K1087" i="16"/>
  <c r="J1087" i="16"/>
  <c r="I1087" i="16"/>
  <c r="H1087" i="16"/>
  <c r="G1087" i="16"/>
  <c r="F1087" i="16"/>
  <c r="E1087" i="16"/>
  <c r="U1086" i="16"/>
  <c r="T1086" i="16"/>
  <c r="S1086" i="16"/>
  <c r="R1086" i="16"/>
  <c r="Q1086" i="16"/>
  <c r="P1086" i="16"/>
  <c r="O1086" i="16"/>
  <c r="N1086" i="16"/>
  <c r="M1086" i="16"/>
  <c r="L1086" i="16"/>
  <c r="K1086" i="16"/>
  <c r="J1086" i="16"/>
  <c r="I1086" i="16"/>
  <c r="H1086" i="16"/>
  <c r="G1086" i="16"/>
  <c r="F1086" i="16"/>
  <c r="E1086" i="16"/>
  <c r="Q1085" i="16"/>
  <c r="E1084" i="16"/>
  <c r="U1082" i="16"/>
  <c r="T1082" i="16"/>
  <c r="S1082" i="16"/>
  <c r="R1082" i="16"/>
  <c r="Q1082" i="16"/>
  <c r="P1082" i="16"/>
  <c r="O1082" i="16"/>
  <c r="N1082" i="16"/>
  <c r="M1082" i="16"/>
  <c r="L1082" i="16"/>
  <c r="K1082" i="16"/>
  <c r="J1082" i="16"/>
  <c r="I1082" i="16"/>
  <c r="H1082" i="16"/>
  <c r="G1082" i="16"/>
  <c r="F1082" i="16"/>
  <c r="E1082" i="16"/>
  <c r="E1081" i="16"/>
  <c r="E1080" i="16"/>
  <c r="U1079" i="16"/>
  <c r="T1079" i="16"/>
  <c r="S1079" i="16"/>
  <c r="R1079" i="16"/>
  <c r="Q1079" i="16"/>
  <c r="P1079" i="16"/>
  <c r="O1079" i="16"/>
  <c r="N1079" i="16"/>
  <c r="M1079" i="16"/>
  <c r="L1079" i="16"/>
  <c r="K1079" i="16"/>
  <c r="J1079" i="16"/>
  <c r="I1079" i="16"/>
  <c r="H1079" i="16"/>
  <c r="G1079" i="16"/>
  <c r="F1079" i="16"/>
  <c r="E1079" i="16"/>
  <c r="U1078" i="16"/>
  <c r="T1078" i="16"/>
  <c r="S1078" i="16"/>
  <c r="R1078" i="16"/>
  <c r="Q1078" i="16"/>
  <c r="P1078" i="16"/>
  <c r="O1078" i="16"/>
  <c r="N1078" i="16"/>
  <c r="M1078" i="16"/>
  <c r="L1078" i="16"/>
  <c r="K1078" i="16"/>
  <c r="J1078" i="16"/>
  <c r="I1078" i="16"/>
  <c r="H1078" i="16"/>
  <c r="G1078" i="16"/>
  <c r="F1078" i="16"/>
  <c r="E1078" i="16"/>
  <c r="P1077" i="16"/>
  <c r="E1076" i="16"/>
  <c r="E1075" i="16"/>
  <c r="U1074" i="16"/>
  <c r="T1074" i="16"/>
  <c r="S1074" i="16"/>
  <c r="R1074" i="16"/>
  <c r="Q1074" i="16"/>
  <c r="P1074" i="16"/>
  <c r="O1074" i="16"/>
  <c r="N1074" i="16"/>
  <c r="M1074" i="16"/>
  <c r="L1074" i="16"/>
  <c r="K1074" i="16"/>
  <c r="J1074" i="16"/>
  <c r="I1074" i="16"/>
  <c r="H1074" i="16"/>
  <c r="G1074" i="16"/>
  <c r="F1074" i="16"/>
  <c r="E1074" i="16"/>
  <c r="U1073" i="16"/>
  <c r="T1073" i="16"/>
  <c r="S1073" i="16"/>
  <c r="R1073" i="16"/>
  <c r="Q1073" i="16"/>
  <c r="P1073" i="16"/>
  <c r="O1073" i="16"/>
  <c r="N1073" i="16"/>
  <c r="M1073" i="16"/>
  <c r="L1073" i="16"/>
  <c r="K1073" i="16"/>
  <c r="J1073" i="16"/>
  <c r="I1073" i="16"/>
  <c r="H1073" i="16"/>
  <c r="G1073" i="16"/>
  <c r="F1073" i="16"/>
  <c r="E1073" i="16"/>
  <c r="E1072" i="16"/>
  <c r="U1071" i="16"/>
  <c r="T1071" i="16"/>
  <c r="S1071" i="16"/>
  <c r="R1071" i="16"/>
  <c r="Q1071" i="16"/>
  <c r="P1071" i="16"/>
  <c r="O1071" i="16"/>
  <c r="N1071" i="16"/>
  <c r="M1071" i="16"/>
  <c r="L1071" i="16"/>
  <c r="K1071" i="16"/>
  <c r="J1071" i="16"/>
  <c r="I1071" i="16"/>
  <c r="H1071" i="16"/>
  <c r="G1071" i="16"/>
  <c r="F1071" i="16"/>
  <c r="E1071" i="16"/>
  <c r="U1070" i="16"/>
  <c r="T1070" i="16"/>
  <c r="S1070" i="16"/>
  <c r="R1070" i="16"/>
  <c r="Q1070" i="16"/>
  <c r="P1070" i="16"/>
  <c r="O1070" i="16"/>
  <c r="N1070" i="16"/>
  <c r="M1070" i="16"/>
  <c r="L1070" i="16"/>
  <c r="K1070" i="16"/>
  <c r="J1070" i="16"/>
  <c r="I1070" i="16"/>
  <c r="H1070" i="16"/>
  <c r="G1070" i="16"/>
  <c r="F1070" i="16"/>
  <c r="E1070" i="16"/>
  <c r="U1069" i="16"/>
  <c r="T1069" i="16"/>
  <c r="S1069" i="16"/>
  <c r="R1069" i="16"/>
  <c r="Q1069" i="16"/>
  <c r="P1069" i="16"/>
  <c r="O1069" i="16"/>
  <c r="N1069" i="16"/>
  <c r="M1069" i="16"/>
  <c r="L1069" i="16"/>
  <c r="K1069" i="16"/>
  <c r="J1069" i="16"/>
  <c r="I1069" i="16"/>
  <c r="H1069" i="16"/>
  <c r="G1069" i="16"/>
  <c r="F1069" i="16"/>
  <c r="E1069" i="16"/>
  <c r="O1068" i="16"/>
  <c r="U1067" i="16"/>
  <c r="T1067" i="16"/>
  <c r="S1067" i="16"/>
  <c r="R1067" i="16"/>
  <c r="Q1067" i="16"/>
  <c r="P1067" i="16"/>
  <c r="O1067" i="16"/>
  <c r="N1067" i="16"/>
  <c r="M1067" i="16"/>
  <c r="L1067" i="16"/>
  <c r="K1067" i="16"/>
  <c r="J1067" i="16"/>
  <c r="I1067" i="16"/>
  <c r="H1067" i="16"/>
  <c r="G1067" i="16"/>
  <c r="F1067" i="16"/>
  <c r="E1067" i="16"/>
  <c r="U1066" i="16"/>
  <c r="T1066" i="16"/>
  <c r="S1066" i="16"/>
  <c r="R1066" i="16"/>
  <c r="Q1066" i="16"/>
  <c r="P1066" i="16"/>
  <c r="O1066" i="16"/>
  <c r="N1066" i="16"/>
  <c r="M1066" i="16"/>
  <c r="L1066" i="16"/>
  <c r="K1066" i="16"/>
  <c r="J1066" i="16"/>
  <c r="I1066" i="16"/>
  <c r="H1066" i="16"/>
  <c r="G1066" i="16"/>
  <c r="F1066" i="16"/>
  <c r="E1066" i="16"/>
  <c r="T1065" i="16"/>
  <c r="U1064" i="16"/>
  <c r="T1064" i="16"/>
  <c r="S1064" i="16"/>
  <c r="R1064" i="16"/>
  <c r="Q1064" i="16"/>
  <c r="P1064" i="16"/>
  <c r="O1064" i="16"/>
  <c r="N1064" i="16"/>
  <c r="M1064" i="16"/>
  <c r="L1064" i="16"/>
  <c r="K1064" i="16"/>
  <c r="J1064" i="16"/>
  <c r="I1064" i="16"/>
  <c r="H1064" i="16"/>
  <c r="G1064" i="16"/>
  <c r="F1064" i="16"/>
  <c r="E1064" i="16"/>
  <c r="U1063" i="16"/>
  <c r="T1063" i="16"/>
  <c r="S1063" i="16"/>
  <c r="R1063" i="16"/>
  <c r="Q1063" i="16"/>
  <c r="P1063" i="16"/>
  <c r="O1063" i="16"/>
  <c r="N1063" i="16"/>
  <c r="M1063" i="16"/>
  <c r="L1063" i="16"/>
  <c r="K1063" i="16"/>
  <c r="J1063" i="16"/>
  <c r="I1063" i="16"/>
  <c r="H1063" i="16"/>
  <c r="G1063" i="16"/>
  <c r="F1063" i="16"/>
  <c r="E1063" i="16"/>
  <c r="U1062" i="16"/>
  <c r="T1062" i="16"/>
  <c r="S1062" i="16"/>
  <c r="R1062" i="16"/>
  <c r="Q1062" i="16"/>
  <c r="P1062" i="16"/>
  <c r="O1062" i="16"/>
  <c r="N1062" i="16"/>
  <c r="M1062" i="16"/>
  <c r="L1062" i="16"/>
  <c r="K1062" i="16"/>
  <c r="J1062" i="16"/>
  <c r="I1062" i="16"/>
  <c r="H1062" i="16"/>
  <c r="G1062" i="16"/>
  <c r="F1062" i="16"/>
  <c r="E1062" i="16"/>
  <c r="E1061" i="16"/>
  <c r="E1060" i="16"/>
  <c r="U1059" i="16"/>
  <c r="T1059" i="16"/>
  <c r="S1059" i="16"/>
  <c r="R1059" i="16"/>
  <c r="Q1059" i="16"/>
  <c r="P1059" i="16"/>
  <c r="O1059" i="16"/>
  <c r="N1059" i="16"/>
  <c r="M1059" i="16"/>
  <c r="L1059" i="16"/>
  <c r="K1059" i="16"/>
  <c r="J1059" i="16"/>
  <c r="I1059" i="16"/>
  <c r="H1059" i="16"/>
  <c r="G1059" i="16"/>
  <c r="F1059" i="16"/>
  <c r="E1059" i="16"/>
  <c r="U1058" i="16"/>
  <c r="T1058" i="16"/>
  <c r="S1058" i="16"/>
  <c r="R1058" i="16"/>
  <c r="Q1058" i="16"/>
  <c r="P1058" i="16"/>
  <c r="O1058" i="16"/>
  <c r="N1058" i="16"/>
  <c r="M1058" i="16"/>
  <c r="L1058" i="16"/>
  <c r="K1058" i="16"/>
  <c r="J1058" i="16"/>
  <c r="I1058" i="16"/>
  <c r="H1058" i="16"/>
  <c r="G1058" i="16"/>
  <c r="F1058" i="16"/>
  <c r="E1058" i="16"/>
  <c r="U1056" i="16"/>
  <c r="T1056" i="16"/>
  <c r="S1056" i="16"/>
  <c r="R1056" i="16"/>
  <c r="Q1056" i="16"/>
  <c r="P1056" i="16"/>
  <c r="O1056" i="16"/>
  <c r="N1056" i="16"/>
  <c r="M1056" i="16"/>
  <c r="L1056" i="16"/>
  <c r="K1056" i="16"/>
  <c r="J1056" i="16"/>
  <c r="I1056" i="16"/>
  <c r="H1056" i="16"/>
  <c r="G1056" i="16"/>
  <c r="F1056" i="16"/>
  <c r="E1056" i="16"/>
  <c r="U1055" i="16"/>
  <c r="T1055" i="16"/>
  <c r="S1055" i="16"/>
  <c r="R1055" i="16"/>
  <c r="Q1055" i="16"/>
  <c r="P1055" i="16"/>
  <c r="O1055" i="16"/>
  <c r="N1055" i="16"/>
  <c r="M1055" i="16"/>
  <c r="L1055" i="16"/>
  <c r="K1055" i="16"/>
  <c r="J1055" i="16"/>
  <c r="I1055" i="16"/>
  <c r="H1055" i="16"/>
  <c r="G1055" i="16"/>
  <c r="F1055" i="16"/>
  <c r="E1055" i="16"/>
  <c r="U1054" i="16"/>
  <c r="T1054" i="16"/>
  <c r="S1054" i="16"/>
  <c r="R1054" i="16"/>
  <c r="Q1054" i="16"/>
  <c r="P1054" i="16"/>
  <c r="O1054" i="16"/>
  <c r="N1054" i="16"/>
  <c r="M1054" i="16"/>
  <c r="L1054" i="16"/>
  <c r="K1054" i="16"/>
  <c r="J1054" i="16"/>
  <c r="I1054" i="16"/>
  <c r="H1054" i="16"/>
  <c r="G1054" i="16"/>
  <c r="F1054" i="16"/>
  <c r="E1054" i="16"/>
  <c r="N1053" i="16"/>
  <c r="E1053" i="16"/>
  <c r="R1052" i="16"/>
  <c r="E1052" i="16"/>
  <c r="U1051" i="16"/>
  <c r="U1050" i="16"/>
  <c r="T1050" i="16"/>
  <c r="S1050" i="16"/>
  <c r="R1050" i="16"/>
  <c r="Q1050" i="16"/>
  <c r="P1050" i="16"/>
  <c r="O1050" i="16"/>
  <c r="N1050" i="16"/>
  <c r="M1050" i="16"/>
  <c r="L1050" i="16"/>
  <c r="K1050" i="16"/>
  <c r="J1050" i="16"/>
  <c r="I1050" i="16"/>
  <c r="H1050" i="16"/>
  <c r="G1050" i="16"/>
  <c r="F1050" i="16"/>
  <c r="E1050" i="16"/>
  <c r="N1049" i="16"/>
  <c r="U1048" i="16"/>
  <c r="T1048" i="16"/>
  <c r="S1048" i="16"/>
  <c r="R1048" i="16"/>
  <c r="Q1048" i="16"/>
  <c r="P1048" i="16"/>
  <c r="O1048" i="16"/>
  <c r="N1048" i="16"/>
  <c r="M1048" i="16"/>
  <c r="L1048" i="16"/>
  <c r="K1048" i="16"/>
  <c r="J1048" i="16"/>
  <c r="I1048" i="16"/>
  <c r="H1048" i="16"/>
  <c r="G1048" i="16"/>
  <c r="F1048" i="16"/>
  <c r="E1048" i="16"/>
  <c r="U1047" i="16"/>
  <c r="T1047" i="16"/>
  <c r="S1047" i="16"/>
  <c r="R1047" i="16"/>
  <c r="Q1047" i="16"/>
  <c r="P1047" i="16"/>
  <c r="O1047" i="16"/>
  <c r="N1047" i="16"/>
  <c r="M1047" i="16"/>
  <c r="L1047" i="16"/>
  <c r="K1047" i="16"/>
  <c r="J1047" i="16"/>
  <c r="I1047" i="16"/>
  <c r="H1047" i="16"/>
  <c r="G1047" i="16"/>
  <c r="F1047" i="16"/>
  <c r="E1047" i="16"/>
  <c r="U1046" i="16"/>
  <c r="T1046" i="16"/>
  <c r="S1046" i="16"/>
  <c r="R1046" i="16"/>
  <c r="Q1046" i="16"/>
  <c r="P1046" i="16"/>
  <c r="O1046" i="16"/>
  <c r="N1046" i="16"/>
  <c r="M1046" i="16"/>
  <c r="L1046" i="16"/>
  <c r="K1046" i="16"/>
  <c r="J1046" i="16"/>
  <c r="I1046" i="16"/>
  <c r="H1046" i="16"/>
  <c r="G1046" i="16"/>
  <c r="F1046" i="16"/>
  <c r="E1046" i="16"/>
  <c r="E1045" i="16"/>
  <c r="U1044" i="16"/>
  <c r="T1044" i="16"/>
  <c r="S1044" i="16"/>
  <c r="R1044" i="16"/>
  <c r="Q1044" i="16"/>
  <c r="P1044" i="16"/>
  <c r="O1044" i="16"/>
  <c r="N1044" i="16"/>
  <c r="M1044" i="16"/>
  <c r="L1044" i="16"/>
  <c r="K1044" i="16"/>
  <c r="J1044" i="16"/>
  <c r="I1044" i="16"/>
  <c r="H1044" i="16"/>
  <c r="G1044" i="16"/>
  <c r="F1044" i="16"/>
  <c r="E1044" i="16"/>
  <c r="E1043" i="16"/>
  <c r="U1042" i="16"/>
  <c r="T1042" i="16"/>
  <c r="S1042" i="16"/>
  <c r="R1042" i="16"/>
  <c r="Q1042" i="16"/>
  <c r="P1042" i="16"/>
  <c r="O1042" i="16"/>
  <c r="N1042" i="16"/>
  <c r="M1042" i="16"/>
  <c r="L1042" i="16"/>
  <c r="K1042" i="16"/>
  <c r="J1042" i="16"/>
  <c r="I1042" i="16"/>
  <c r="H1042" i="16"/>
  <c r="G1042" i="16"/>
  <c r="F1042" i="16"/>
  <c r="E1042" i="16"/>
  <c r="U1041" i="16"/>
  <c r="T1041" i="16"/>
  <c r="S1041" i="16"/>
  <c r="R1041" i="16"/>
  <c r="Q1041" i="16"/>
  <c r="P1041" i="16"/>
  <c r="O1041" i="16"/>
  <c r="N1041" i="16"/>
  <c r="M1041" i="16"/>
  <c r="L1041" i="16"/>
  <c r="K1041" i="16"/>
  <c r="J1041" i="16"/>
  <c r="I1041" i="16"/>
  <c r="H1041" i="16"/>
  <c r="G1041" i="16"/>
  <c r="F1041" i="16"/>
  <c r="E1041" i="16"/>
  <c r="E1040" i="16"/>
  <c r="Q1039" i="16"/>
  <c r="P1037" i="16"/>
  <c r="E1036" i="16"/>
  <c r="E1035" i="16"/>
  <c r="U1034" i="16"/>
  <c r="T1034" i="16"/>
  <c r="S1034" i="16"/>
  <c r="R1034" i="16"/>
  <c r="Q1034" i="16"/>
  <c r="P1034" i="16"/>
  <c r="O1034" i="16"/>
  <c r="N1034" i="16"/>
  <c r="M1034" i="16"/>
  <c r="L1034" i="16"/>
  <c r="K1034" i="16"/>
  <c r="J1034" i="16"/>
  <c r="I1034" i="16"/>
  <c r="H1034" i="16"/>
  <c r="G1034" i="16"/>
  <c r="F1034" i="16"/>
  <c r="E1034" i="16"/>
  <c r="U1033" i="16"/>
  <c r="T1033" i="16"/>
  <c r="S1033" i="16"/>
  <c r="R1033" i="16"/>
  <c r="Q1033" i="16"/>
  <c r="P1033" i="16"/>
  <c r="O1033" i="16"/>
  <c r="N1033" i="16"/>
  <c r="M1033" i="16"/>
  <c r="L1033" i="16"/>
  <c r="K1033" i="16"/>
  <c r="J1033" i="16"/>
  <c r="I1033" i="16"/>
  <c r="H1033" i="16"/>
  <c r="G1033" i="16"/>
  <c r="F1033" i="16"/>
  <c r="E1033" i="16"/>
  <c r="E1032" i="16"/>
  <c r="U1031" i="16"/>
  <c r="T1031" i="16"/>
  <c r="S1031" i="16"/>
  <c r="R1031" i="16"/>
  <c r="Q1031" i="16"/>
  <c r="P1031" i="16"/>
  <c r="O1031" i="16"/>
  <c r="N1031" i="16"/>
  <c r="M1031" i="16"/>
  <c r="L1031" i="16"/>
  <c r="K1031" i="16"/>
  <c r="J1031" i="16"/>
  <c r="I1031" i="16"/>
  <c r="H1031" i="16"/>
  <c r="G1031" i="16"/>
  <c r="F1031" i="16"/>
  <c r="E1031" i="16"/>
  <c r="N1030" i="16"/>
  <c r="T1029" i="16"/>
  <c r="N1029" i="16"/>
  <c r="U1027" i="16"/>
  <c r="T1027" i="16"/>
  <c r="S1027" i="16"/>
  <c r="R1027" i="16"/>
  <c r="Q1027" i="16"/>
  <c r="P1027" i="16"/>
  <c r="O1027" i="16"/>
  <c r="N1027" i="16"/>
  <c r="M1027" i="16"/>
  <c r="L1027" i="16"/>
  <c r="K1027" i="16"/>
  <c r="J1027" i="16"/>
  <c r="I1027" i="16"/>
  <c r="H1027" i="16"/>
  <c r="G1027" i="16"/>
  <c r="F1027" i="16"/>
  <c r="E1027" i="16"/>
  <c r="U1025" i="16"/>
  <c r="T1025" i="16"/>
  <c r="S1025" i="16"/>
  <c r="R1025" i="16"/>
  <c r="Q1025" i="16"/>
  <c r="P1025" i="16"/>
  <c r="O1025" i="16"/>
  <c r="N1025" i="16"/>
  <c r="M1025" i="16"/>
  <c r="L1025" i="16"/>
  <c r="K1025" i="16"/>
  <c r="J1025" i="16"/>
  <c r="I1025" i="16"/>
  <c r="H1025" i="16"/>
  <c r="G1025" i="16"/>
  <c r="F1025" i="16"/>
  <c r="E1025" i="16"/>
  <c r="E1024" i="16"/>
  <c r="U1023" i="16"/>
  <c r="T1023" i="16"/>
  <c r="S1023" i="16"/>
  <c r="R1023" i="16"/>
  <c r="Q1023" i="16"/>
  <c r="P1023" i="16"/>
  <c r="O1023" i="16"/>
  <c r="N1023" i="16"/>
  <c r="M1023" i="16"/>
  <c r="L1023" i="16"/>
  <c r="K1023" i="16"/>
  <c r="J1023" i="16"/>
  <c r="I1023" i="16"/>
  <c r="H1023" i="16"/>
  <c r="G1023" i="16"/>
  <c r="F1023" i="16"/>
  <c r="E1023" i="16"/>
  <c r="T1021" i="16"/>
  <c r="E1020" i="16"/>
  <c r="U1019" i="16"/>
  <c r="T1019" i="16"/>
  <c r="S1019" i="16"/>
  <c r="R1019" i="16"/>
  <c r="Q1019" i="16"/>
  <c r="P1019" i="16"/>
  <c r="O1019" i="16"/>
  <c r="N1019" i="16"/>
  <c r="M1019" i="16"/>
  <c r="L1019" i="16"/>
  <c r="K1019" i="16"/>
  <c r="J1019" i="16"/>
  <c r="I1019" i="16"/>
  <c r="H1019" i="16"/>
  <c r="G1019" i="16"/>
  <c r="F1019" i="16"/>
  <c r="E1019" i="16"/>
  <c r="U1018" i="16"/>
  <c r="T1018" i="16"/>
  <c r="S1018" i="16"/>
  <c r="R1018" i="16"/>
  <c r="Q1018" i="16"/>
  <c r="P1018" i="16"/>
  <c r="O1018" i="16"/>
  <c r="N1018" i="16"/>
  <c r="M1018" i="16"/>
  <c r="L1018" i="16"/>
  <c r="K1018" i="16"/>
  <c r="J1018" i="16"/>
  <c r="I1018" i="16"/>
  <c r="H1018" i="16"/>
  <c r="G1018" i="16"/>
  <c r="F1018" i="16"/>
  <c r="E1018" i="16"/>
  <c r="E1017" i="16"/>
  <c r="E1016" i="16"/>
  <c r="U1015" i="16"/>
  <c r="T1015" i="16"/>
  <c r="S1015" i="16"/>
  <c r="R1015" i="16"/>
  <c r="Q1015" i="16"/>
  <c r="P1015" i="16"/>
  <c r="O1015" i="16"/>
  <c r="N1015" i="16"/>
  <c r="M1015" i="16"/>
  <c r="L1015" i="16"/>
  <c r="K1015" i="16"/>
  <c r="J1015" i="16"/>
  <c r="I1015" i="16"/>
  <c r="H1015" i="16"/>
  <c r="G1015" i="16"/>
  <c r="F1015" i="16"/>
  <c r="E1015" i="16"/>
  <c r="L1014" i="16"/>
  <c r="E1012" i="16"/>
  <c r="E1011" i="16"/>
  <c r="U1010" i="16"/>
  <c r="T1010" i="16"/>
  <c r="S1010" i="16"/>
  <c r="R1010" i="16"/>
  <c r="Q1010" i="16"/>
  <c r="P1010" i="16"/>
  <c r="O1010" i="16"/>
  <c r="N1010" i="16"/>
  <c r="M1010" i="16"/>
  <c r="L1010" i="16"/>
  <c r="K1010" i="16"/>
  <c r="J1010" i="16"/>
  <c r="I1010" i="16"/>
  <c r="H1010" i="16"/>
  <c r="G1010" i="16"/>
  <c r="F1010" i="16"/>
  <c r="E1010" i="16"/>
  <c r="U1009" i="16"/>
  <c r="T1009" i="16"/>
  <c r="S1009" i="16"/>
  <c r="R1009" i="16"/>
  <c r="Q1009" i="16"/>
  <c r="P1009" i="16"/>
  <c r="O1009" i="16"/>
  <c r="N1009" i="16"/>
  <c r="M1009" i="16"/>
  <c r="L1009" i="16"/>
  <c r="K1009" i="16"/>
  <c r="J1009" i="16"/>
  <c r="I1009" i="16"/>
  <c r="H1009" i="16"/>
  <c r="G1009" i="16"/>
  <c r="F1009" i="16"/>
  <c r="E1009" i="16"/>
  <c r="E1008" i="16"/>
  <c r="E1007" i="16"/>
  <c r="E1006" i="16"/>
  <c r="U1005" i="16"/>
  <c r="T1005" i="16"/>
  <c r="S1005" i="16"/>
  <c r="R1005" i="16"/>
  <c r="Q1005" i="16"/>
  <c r="P1005" i="16"/>
  <c r="O1005" i="16"/>
  <c r="N1005" i="16"/>
  <c r="M1005" i="16"/>
  <c r="L1005" i="16"/>
  <c r="K1005" i="16"/>
  <c r="J1005" i="16"/>
  <c r="I1005" i="16"/>
  <c r="H1005" i="16"/>
  <c r="G1005" i="16"/>
  <c r="F1005" i="16"/>
  <c r="E1005" i="16"/>
  <c r="U1004" i="16"/>
  <c r="T1004" i="16"/>
  <c r="S1004" i="16"/>
  <c r="R1004" i="16"/>
  <c r="Q1004" i="16"/>
  <c r="P1004" i="16"/>
  <c r="O1004" i="16"/>
  <c r="N1004" i="16"/>
  <c r="M1004" i="16"/>
  <c r="L1004" i="16"/>
  <c r="K1004" i="16"/>
  <c r="J1004" i="16"/>
  <c r="I1004" i="16"/>
  <c r="H1004" i="16"/>
  <c r="G1004" i="16"/>
  <c r="F1004" i="16"/>
  <c r="E1004" i="16"/>
  <c r="U1003" i="16"/>
  <c r="T1003" i="16"/>
  <c r="S1003" i="16"/>
  <c r="R1003" i="16"/>
  <c r="Q1003" i="16"/>
  <c r="P1003" i="16"/>
  <c r="O1003" i="16"/>
  <c r="N1003" i="16"/>
  <c r="M1003" i="16"/>
  <c r="L1003" i="16"/>
  <c r="K1003" i="16"/>
  <c r="J1003" i="16"/>
  <c r="I1003" i="16"/>
  <c r="H1003" i="16"/>
  <c r="G1003" i="16"/>
  <c r="F1003" i="16"/>
  <c r="E1003" i="16"/>
  <c r="Q1002" i="16"/>
  <c r="E1001" i="16"/>
  <c r="U1000" i="16"/>
  <c r="T1000" i="16"/>
  <c r="S1000" i="16"/>
  <c r="R1000" i="16"/>
  <c r="Q1000" i="16"/>
  <c r="P1000" i="16"/>
  <c r="O1000" i="16"/>
  <c r="N1000" i="16"/>
  <c r="M1000" i="16"/>
  <c r="L1000" i="16"/>
  <c r="K1000" i="16"/>
  <c r="J1000" i="16"/>
  <c r="I1000" i="16"/>
  <c r="H1000" i="16"/>
  <c r="G1000" i="16"/>
  <c r="F1000" i="16"/>
  <c r="E1000" i="16"/>
  <c r="E999" i="16"/>
  <c r="P998" i="16"/>
  <c r="E997" i="16"/>
  <c r="U996" i="16"/>
  <c r="U995" i="16"/>
  <c r="T995" i="16"/>
  <c r="S995" i="16"/>
  <c r="R995" i="16"/>
  <c r="Q995" i="16"/>
  <c r="P995" i="16"/>
  <c r="O995" i="16"/>
  <c r="N995" i="16"/>
  <c r="M995" i="16"/>
  <c r="L995" i="16"/>
  <c r="K995" i="16"/>
  <c r="J995" i="16"/>
  <c r="I995" i="16"/>
  <c r="H995" i="16"/>
  <c r="G995" i="16"/>
  <c r="F995" i="16"/>
  <c r="E995" i="16"/>
  <c r="U994" i="16"/>
  <c r="T994" i="16"/>
  <c r="S994" i="16"/>
  <c r="R994" i="16"/>
  <c r="Q994" i="16"/>
  <c r="P994" i="16"/>
  <c r="O994" i="16"/>
  <c r="N994" i="16"/>
  <c r="M994" i="16"/>
  <c r="L994" i="16"/>
  <c r="K994" i="16"/>
  <c r="J994" i="16"/>
  <c r="I994" i="16"/>
  <c r="H994" i="16"/>
  <c r="G994" i="16"/>
  <c r="F994" i="16"/>
  <c r="E994" i="16"/>
  <c r="U993" i="16"/>
  <c r="T993" i="16"/>
  <c r="S993" i="16"/>
  <c r="R993" i="16"/>
  <c r="Q993" i="16"/>
  <c r="P993" i="16"/>
  <c r="O993" i="16"/>
  <c r="N993" i="16"/>
  <c r="M993" i="16"/>
  <c r="L993" i="16"/>
  <c r="K993" i="16"/>
  <c r="J993" i="16"/>
  <c r="I993" i="16"/>
  <c r="H993" i="16"/>
  <c r="G993" i="16"/>
  <c r="F993" i="16"/>
  <c r="E993" i="16"/>
  <c r="U992" i="16"/>
  <c r="T992" i="16"/>
  <c r="S992" i="16"/>
  <c r="R992" i="16"/>
  <c r="Q992" i="16"/>
  <c r="P992" i="16"/>
  <c r="O992" i="16"/>
  <c r="N992" i="16"/>
  <c r="M992" i="16"/>
  <c r="L992" i="16"/>
  <c r="K992" i="16"/>
  <c r="J992" i="16"/>
  <c r="I992" i="16"/>
  <c r="H992" i="16"/>
  <c r="G992" i="16"/>
  <c r="F992" i="16"/>
  <c r="E992" i="16"/>
  <c r="U991" i="16"/>
  <c r="T991" i="16"/>
  <c r="S991" i="16"/>
  <c r="R991" i="16"/>
  <c r="Q991" i="16"/>
  <c r="P991" i="16"/>
  <c r="O991" i="16"/>
  <c r="N991" i="16"/>
  <c r="M991" i="16"/>
  <c r="L991" i="16"/>
  <c r="K991" i="16"/>
  <c r="J991" i="16"/>
  <c r="I991" i="16"/>
  <c r="H991" i="16"/>
  <c r="G991" i="16"/>
  <c r="F991" i="16"/>
  <c r="E991" i="16"/>
  <c r="L990" i="16"/>
  <c r="E989" i="16"/>
  <c r="E988" i="16"/>
  <c r="U987" i="16"/>
  <c r="T987" i="16"/>
  <c r="S987" i="16"/>
  <c r="R987" i="16"/>
  <c r="Q987" i="16"/>
  <c r="P987" i="16"/>
  <c r="O987" i="16"/>
  <c r="N987" i="16"/>
  <c r="M987" i="16"/>
  <c r="L987" i="16"/>
  <c r="K987" i="16"/>
  <c r="J987" i="16"/>
  <c r="I987" i="16"/>
  <c r="H987" i="16"/>
  <c r="G987" i="16"/>
  <c r="F987" i="16"/>
  <c r="E987" i="16"/>
  <c r="U986" i="16"/>
  <c r="T986" i="16"/>
  <c r="S986" i="16"/>
  <c r="R986" i="16"/>
  <c r="Q986" i="16"/>
  <c r="P986" i="16"/>
  <c r="O986" i="16"/>
  <c r="N986" i="16"/>
  <c r="M986" i="16"/>
  <c r="L986" i="16"/>
  <c r="K986" i="16"/>
  <c r="J986" i="16"/>
  <c r="I986" i="16"/>
  <c r="H986" i="16"/>
  <c r="G986" i="16"/>
  <c r="F986" i="16"/>
  <c r="E986" i="16"/>
  <c r="U985" i="16"/>
  <c r="T985" i="16"/>
  <c r="S985" i="16"/>
  <c r="R985" i="16"/>
  <c r="Q985" i="16"/>
  <c r="P985" i="16"/>
  <c r="O985" i="16"/>
  <c r="N985" i="16"/>
  <c r="M985" i="16"/>
  <c r="L985" i="16"/>
  <c r="K985" i="16"/>
  <c r="J985" i="16"/>
  <c r="I985" i="16"/>
  <c r="H985" i="16"/>
  <c r="G985" i="16"/>
  <c r="F985" i="16"/>
  <c r="E985" i="16"/>
  <c r="U984" i="16"/>
  <c r="T984" i="16"/>
  <c r="S984" i="16"/>
  <c r="R984" i="16"/>
  <c r="Q984" i="16"/>
  <c r="P984" i="16"/>
  <c r="O984" i="16"/>
  <c r="N984" i="16"/>
  <c r="M984" i="16"/>
  <c r="L984" i="16"/>
  <c r="K984" i="16"/>
  <c r="J984" i="16"/>
  <c r="I984" i="16"/>
  <c r="H984" i="16"/>
  <c r="G984" i="16"/>
  <c r="F984" i="16"/>
  <c r="E984" i="16"/>
  <c r="U983" i="16"/>
  <c r="T983" i="16"/>
  <c r="S983" i="16"/>
  <c r="R983" i="16"/>
  <c r="Q983" i="16"/>
  <c r="P983" i="16"/>
  <c r="O983" i="16"/>
  <c r="N983" i="16"/>
  <c r="M983" i="16"/>
  <c r="L983" i="16"/>
  <c r="K983" i="16"/>
  <c r="J983" i="16"/>
  <c r="I983" i="16"/>
  <c r="H983" i="16"/>
  <c r="G983" i="16"/>
  <c r="F983" i="16"/>
  <c r="E983" i="16"/>
  <c r="Q982" i="16"/>
  <c r="E981" i="16"/>
  <c r="E980" i="16"/>
  <c r="U979" i="16"/>
  <c r="T979" i="16"/>
  <c r="S979" i="16"/>
  <c r="R979" i="16"/>
  <c r="Q979" i="16"/>
  <c r="P979" i="16"/>
  <c r="O979" i="16"/>
  <c r="N979" i="16"/>
  <c r="M979" i="16"/>
  <c r="L979" i="16"/>
  <c r="K979" i="16"/>
  <c r="J979" i="16"/>
  <c r="I979" i="16"/>
  <c r="H979" i="16"/>
  <c r="G979" i="16"/>
  <c r="F979" i="16"/>
  <c r="E979" i="16"/>
  <c r="U978" i="16"/>
  <c r="T978" i="16"/>
  <c r="S978" i="16"/>
  <c r="R978" i="16"/>
  <c r="Q978" i="16"/>
  <c r="P978" i="16"/>
  <c r="O978" i="16"/>
  <c r="N978" i="16"/>
  <c r="M978" i="16"/>
  <c r="L978" i="16"/>
  <c r="K978" i="16"/>
  <c r="J978" i="16"/>
  <c r="I978" i="16"/>
  <c r="H978" i="16"/>
  <c r="G978" i="16"/>
  <c r="F978" i="16"/>
  <c r="E978" i="16"/>
  <c r="E977" i="16"/>
  <c r="U976" i="16"/>
  <c r="T976" i="16"/>
  <c r="S976" i="16"/>
  <c r="R976" i="16"/>
  <c r="Q976" i="16"/>
  <c r="P976" i="16"/>
  <c r="O976" i="16"/>
  <c r="N976" i="16"/>
  <c r="M976" i="16"/>
  <c r="L976" i="16"/>
  <c r="K976" i="16"/>
  <c r="J976" i="16"/>
  <c r="I976" i="16"/>
  <c r="H976" i="16"/>
  <c r="G976" i="16"/>
  <c r="F976" i="16"/>
  <c r="E976" i="16"/>
  <c r="U975" i="16"/>
  <c r="T975" i="16"/>
  <c r="S975" i="16"/>
  <c r="R975" i="16"/>
  <c r="Q975" i="16"/>
  <c r="P975" i="16"/>
  <c r="O975" i="16"/>
  <c r="N975" i="16"/>
  <c r="M975" i="16"/>
  <c r="L975" i="16"/>
  <c r="K975" i="16"/>
  <c r="J975" i="16"/>
  <c r="I975" i="16"/>
  <c r="H975" i="16"/>
  <c r="G975" i="16"/>
  <c r="F975" i="16"/>
  <c r="E975" i="16"/>
  <c r="O974" i="16"/>
  <c r="E972" i="16"/>
  <c r="U971" i="16"/>
  <c r="T971" i="16"/>
  <c r="S971" i="16"/>
  <c r="R971" i="16"/>
  <c r="Q971" i="16"/>
  <c r="P971" i="16"/>
  <c r="O971" i="16"/>
  <c r="N971" i="16"/>
  <c r="M971" i="16"/>
  <c r="L971" i="16"/>
  <c r="K971" i="16"/>
  <c r="J971" i="16"/>
  <c r="I971" i="16"/>
  <c r="H971" i="16"/>
  <c r="G971" i="16"/>
  <c r="F971" i="16"/>
  <c r="E971" i="16"/>
  <c r="E970" i="16"/>
  <c r="E969" i="16"/>
  <c r="U968" i="16"/>
  <c r="T968" i="16"/>
  <c r="S968" i="16"/>
  <c r="R968" i="16"/>
  <c r="Q968" i="16"/>
  <c r="P968" i="16"/>
  <c r="O968" i="16"/>
  <c r="N968" i="16"/>
  <c r="M968" i="16"/>
  <c r="L968" i="16"/>
  <c r="K968" i="16"/>
  <c r="J968" i="16"/>
  <c r="I968" i="16"/>
  <c r="H968" i="16"/>
  <c r="G968" i="16"/>
  <c r="F968" i="16"/>
  <c r="E968" i="16"/>
  <c r="U967" i="16"/>
  <c r="T967" i="16"/>
  <c r="S967" i="16"/>
  <c r="R967" i="16"/>
  <c r="Q967" i="16"/>
  <c r="P967" i="16"/>
  <c r="O967" i="16"/>
  <c r="N967" i="16"/>
  <c r="M967" i="16"/>
  <c r="L967" i="16"/>
  <c r="K967" i="16"/>
  <c r="J967" i="16"/>
  <c r="I967" i="16"/>
  <c r="H967" i="16"/>
  <c r="G967" i="16"/>
  <c r="F967" i="16"/>
  <c r="E967" i="16"/>
  <c r="E966" i="16"/>
  <c r="Q965" i="16"/>
  <c r="U964" i="16"/>
  <c r="T964" i="16"/>
  <c r="S964" i="16"/>
  <c r="R964" i="16"/>
  <c r="Q964" i="16"/>
  <c r="P964" i="16"/>
  <c r="O964" i="16"/>
  <c r="N964" i="16"/>
  <c r="M964" i="16"/>
  <c r="L964" i="16"/>
  <c r="K964" i="16"/>
  <c r="J964" i="16"/>
  <c r="I964" i="16"/>
  <c r="H964" i="16"/>
  <c r="G964" i="16"/>
  <c r="F964" i="16"/>
  <c r="E964" i="16"/>
  <c r="U963" i="16"/>
  <c r="T963" i="16"/>
  <c r="S963" i="16"/>
  <c r="R963" i="16"/>
  <c r="Q963" i="16"/>
  <c r="P963" i="16"/>
  <c r="O963" i="16"/>
  <c r="N963" i="16"/>
  <c r="M963" i="16"/>
  <c r="L963" i="16"/>
  <c r="K963" i="16"/>
  <c r="J963" i="16"/>
  <c r="I963" i="16"/>
  <c r="H963" i="16"/>
  <c r="G963" i="16"/>
  <c r="F963" i="16"/>
  <c r="E963" i="16"/>
  <c r="Q962" i="16"/>
  <c r="E961" i="16"/>
  <c r="T960" i="16"/>
  <c r="U959" i="16"/>
  <c r="T959" i="16"/>
  <c r="S959" i="16"/>
  <c r="R959" i="16"/>
  <c r="Q959" i="16"/>
  <c r="P959" i="16"/>
  <c r="O959" i="16"/>
  <c r="N959" i="16"/>
  <c r="M959" i="16"/>
  <c r="L959" i="16"/>
  <c r="K959" i="16"/>
  <c r="J959" i="16"/>
  <c r="I959" i="16"/>
  <c r="H959" i="16"/>
  <c r="G959" i="16"/>
  <c r="F959" i="16"/>
  <c r="E959" i="16"/>
  <c r="E958" i="16"/>
  <c r="U956" i="16"/>
  <c r="T956" i="16"/>
  <c r="S956" i="16"/>
  <c r="R956" i="16"/>
  <c r="Q956" i="16"/>
  <c r="P956" i="16"/>
  <c r="O956" i="16"/>
  <c r="N956" i="16"/>
  <c r="M956" i="16"/>
  <c r="L956" i="16"/>
  <c r="K956" i="16"/>
  <c r="J956" i="16"/>
  <c r="I956" i="16"/>
  <c r="H956" i="16"/>
  <c r="G956" i="16"/>
  <c r="F956" i="16"/>
  <c r="E956" i="16"/>
  <c r="U955" i="16"/>
  <c r="T955" i="16"/>
  <c r="S955" i="16"/>
  <c r="R955" i="16"/>
  <c r="Q955" i="16"/>
  <c r="P955" i="16"/>
  <c r="O955" i="16"/>
  <c r="N955" i="16"/>
  <c r="M955" i="16"/>
  <c r="L955" i="16"/>
  <c r="K955" i="16"/>
  <c r="J955" i="16"/>
  <c r="I955" i="16"/>
  <c r="H955" i="16"/>
  <c r="G955" i="16"/>
  <c r="F955" i="16"/>
  <c r="E955" i="16"/>
  <c r="E954" i="16"/>
  <c r="E953" i="16"/>
  <c r="U952" i="16"/>
  <c r="T952" i="16"/>
  <c r="S952" i="16"/>
  <c r="R952" i="16"/>
  <c r="Q952" i="16"/>
  <c r="P952" i="16"/>
  <c r="O952" i="16"/>
  <c r="N952" i="16"/>
  <c r="M952" i="16"/>
  <c r="L952" i="16"/>
  <c r="K952" i="16"/>
  <c r="J952" i="16"/>
  <c r="I952" i="16"/>
  <c r="H952" i="16"/>
  <c r="G952" i="16"/>
  <c r="F952" i="16"/>
  <c r="E952" i="16"/>
  <c r="U950" i="16"/>
  <c r="T950" i="16"/>
  <c r="S950" i="16"/>
  <c r="R950" i="16"/>
  <c r="Q950" i="16"/>
  <c r="P950" i="16"/>
  <c r="O950" i="16"/>
  <c r="N950" i="16"/>
  <c r="M950" i="16"/>
  <c r="L950" i="16"/>
  <c r="K950" i="16"/>
  <c r="J950" i="16"/>
  <c r="I950" i="16"/>
  <c r="H950" i="16"/>
  <c r="G950" i="16"/>
  <c r="F950" i="16"/>
  <c r="E950" i="16"/>
  <c r="T949" i="16"/>
  <c r="U948" i="16"/>
  <c r="T948" i="16"/>
  <c r="S948" i="16"/>
  <c r="R948" i="16"/>
  <c r="Q948" i="16"/>
  <c r="P948" i="16"/>
  <c r="O948" i="16"/>
  <c r="N948" i="16"/>
  <c r="M948" i="16"/>
  <c r="L948" i="16"/>
  <c r="K948" i="16"/>
  <c r="J948" i="16"/>
  <c r="I948" i="16"/>
  <c r="H948" i="16"/>
  <c r="G948" i="16"/>
  <c r="F948" i="16"/>
  <c r="E948" i="16"/>
  <c r="U947" i="16"/>
  <c r="T947" i="16"/>
  <c r="S947" i="16"/>
  <c r="R947" i="16"/>
  <c r="Q947" i="16"/>
  <c r="P947" i="16"/>
  <c r="O947" i="16"/>
  <c r="N947" i="16"/>
  <c r="M947" i="16"/>
  <c r="L947" i="16"/>
  <c r="K947" i="16"/>
  <c r="J947" i="16"/>
  <c r="I947" i="16"/>
  <c r="H947" i="16"/>
  <c r="G947" i="16"/>
  <c r="F947" i="16"/>
  <c r="E947" i="16"/>
  <c r="E946" i="16"/>
  <c r="U945" i="16"/>
  <c r="T945" i="16"/>
  <c r="S945" i="16"/>
  <c r="R945" i="16"/>
  <c r="Q945" i="16"/>
  <c r="P945" i="16"/>
  <c r="O945" i="16"/>
  <c r="N945" i="16"/>
  <c r="M945" i="16"/>
  <c r="L945" i="16"/>
  <c r="K945" i="16"/>
  <c r="J945" i="16"/>
  <c r="I945" i="16"/>
  <c r="H945" i="16"/>
  <c r="G945" i="16"/>
  <c r="F945" i="16"/>
  <c r="E945" i="16"/>
  <c r="E944" i="16"/>
  <c r="T943" i="16"/>
  <c r="E942" i="16"/>
  <c r="Q941" i="16"/>
  <c r="U940" i="16"/>
  <c r="T940" i="16"/>
  <c r="S940" i="16"/>
  <c r="R940" i="16"/>
  <c r="Q940" i="16"/>
  <c r="P940" i="16"/>
  <c r="O940" i="16"/>
  <c r="N940" i="16"/>
  <c r="M940" i="16"/>
  <c r="L940" i="16"/>
  <c r="K940" i="16"/>
  <c r="J940" i="16"/>
  <c r="I940" i="16"/>
  <c r="H940" i="16"/>
  <c r="G940" i="16"/>
  <c r="F940" i="16"/>
  <c r="E940" i="16"/>
  <c r="U939" i="16"/>
  <c r="T939" i="16"/>
  <c r="S939" i="16"/>
  <c r="R939" i="16"/>
  <c r="Q939" i="16"/>
  <c r="P939" i="16"/>
  <c r="O939" i="16"/>
  <c r="N939" i="16"/>
  <c r="M939" i="16"/>
  <c r="L939" i="16"/>
  <c r="K939" i="16"/>
  <c r="J939" i="16"/>
  <c r="I939" i="16"/>
  <c r="H939" i="16"/>
  <c r="G939" i="16"/>
  <c r="F939" i="16"/>
  <c r="E939" i="16"/>
  <c r="E938" i="16"/>
  <c r="E937" i="16"/>
  <c r="G936" i="16"/>
  <c r="E935" i="16"/>
  <c r="U934" i="16"/>
  <c r="T934" i="16"/>
  <c r="S934" i="16"/>
  <c r="R934" i="16"/>
  <c r="Q934" i="16"/>
  <c r="P934" i="16"/>
  <c r="O934" i="16"/>
  <c r="N934" i="16"/>
  <c r="M934" i="16"/>
  <c r="L934" i="16"/>
  <c r="K934" i="16"/>
  <c r="J934" i="16"/>
  <c r="I934" i="16"/>
  <c r="H934" i="16"/>
  <c r="G934" i="16"/>
  <c r="F934" i="16"/>
  <c r="E934" i="16"/>
  <c r="U933" i="16"/>
  <c r="T933" i="16"/>
  <c r="S933" i="16"/>
  <c r="R933" i="16"/>
  <c r="Q933" i="16"/>
  <c r="P933" i="16"/>
  <c r="O933" i="16"/>
  <c r="N933" i="16"/>
  <c r="M933" i="16"/>
  <c r="L933" i="16"/>
  <c r="K933" i="16"/>
  <c r="J933" i="16"/>
  <c r="I933" i="16"/>
  <c r="H933" i="16"/>
  <c r="G933" i="16"/>
  <c r="F933" i="16"/>
  <c r="E933" i="16"/>
  <c r="N932" i="16"/>
  <c r="E932" i="16"/>
  <c r="E931" i="16"/>
  <c r="U930" i="16"/>
  <c r="T930" i="16"/>
  <c r="S930" i="16"/>
  <c r="R930" i="16"/>
  <c r="Q930" i="16"/>
  <c r="P930" i="16"/>
  <c r="O930" i="16"/>
  <c r="N930" i="16"/>
  <c r="M930" i="16"/>
  <c r="L930" i="16"/>
  <c r="K930" i="16"/>
  <c r="J930" i="16"/>
  <c r="I930" i="16"/>
  <c r="H930" i="16"/>
  <c r="G930" i="16"/>
  <c r="F930" i="16"/>
  <c r="E930" i="16"/>
  <c r="U929" i="16"/>
  <c r="T929" i="16"/>
  <c r="S929" i="16"/>
  <c r="R929" i="16"/>
  <c r="Q929" i="16"/>
  <c r="P929" i="16"/>
  <c r="O929" i="16"/>
  <c r="N929" i="16"/>
  <c r="M929" i="16"/>
  <c r="L929" i="16"/>
  <c r="K929" i="16"/>
  <c r="J929" i="16"/>
  <c r="I929" i="16"/>
  <c r="H929" i="16"/>
  <c r="G929" i="16"/>
  <c r="F929" i="16"/>
  <c r="E929" i="16"/>
  <c r="J927" i="16"/>
  <c r="E926" i="16"/>
  <c r="U925" i="16"/>
  <c r="T925" i="16"/>
  <c r="S925" i="16"/>
  <c r="R925" i="16"/>
  <c r="Q925" i="16"/>
  <c r="P925" i="16"/>
  <c r="O925" i="16"/>
  <c r="N925" i="16"/>
  <c r="M925" i="16"/>
  <c r="L925" i="16"/>
  <c r="K925" i="16"/>
  <c r="J925" i="16"/>
  <c r="I925" i="16"/>
  <c r="H925" i="16"/>
  <c r="G925" i="16"/>
  <c r="F925" i="16"/>
  <c r="E925" i="16"/>
  <c r="U924" i="16"/>
  <c r="T924" i="16"/>
  <c r="S924" i="16"/>
  <c r="R924" i="16"/>
  <c r="Q924" i="16"/>
  <c r="P924" i="16"/>
  <c r="O924" i="16"/>
  <c r="N924" i="16"/>
  <c r="M924" i="16"/>
  <c r="L924" i="16"/>
  <c r="K924" i="16"/>
  <c r="J924" i="16"/>
  <c r="I924" i="16"/>
  <c r="H924" i="16"/>
  <c r="G924" i="16"/>
  <c r="F924" i="16"/>
  <c r="E924" i="16"/>
  <c r="E923" i="16"/>
  <c r="E922" i="16"/>
  <c r="E921" i="16"/>
  <c r="E920" i="16"/>
  <c r="E919" i="16"/>
  <c r="E918" i="16"/>
  <c r="U917" i="16"/>
  <c r="T917" i="16"/>
  <c r="S917" i="16"/>
  <c r="R917" i="16"/>
  <c r="Q917" i="16"/>
  <c r="P917" i="16"/>
  <c r="O917" i="16"/>
  <c r="N917" i="16"/>
  <c r="M917" i="16"/>
  <c r="L917" i="16"/>
  <c r="K917" i="16"/>
  <c r="J917" i="16"/>
  <c r="I917" i="16"/>
  <c r="H917" i="16"/>
  <c r="G917" i="16"/>
  <c r="F917" i="16"/>
  <c r="E917" i="16"/>
  <c r="E916" i="16"/>
  <c r="U915" i="16"/>
  <c r="T915" i="16"/>
  <c r="S915" i="16"/>
  <c r="R915" i="16"/>
  <c r="Q915" i="16"/>
  <c r="P915" i="16"/>
  <c r="O915" i="16"/>
  <c r="N915" i="16"/>
  <c r="M915" i="16"/>
  <c r="L915" i="16"/>
  <c r="K915" i="16"/>
  <c r="J915" i="16"/>
  <c r="I915" i="16"/>
  <c r="H915" i="16"/>
  <c r="G915" i="16"/>
  <c r="F915" i="16"/>
  <c r="E915" i="16"/>
  <c r="U914" i="16"/>
  <c r="T914" i="16"/>
  <c r="S914" i="16"/>
  <c r="R914" i="16"/>
  <c r="Q914" i="16"/>
  <c r="P914" i="16"/>
  <c r="O914" i="16"/>
  <c r="N914" i="16"/>
  <c r="M914" i="16"/>
  <c r="L914" i="16"/>
  <c r="K914" i="16"/>
  <c r="J914" i="16"/>
  <c r="I914" i="16"/>
  <c r="H914" i="16"/>
  <c r="G914" i="16"/>
  <c r="F914" i="16"/>
  <c r="E914" i="16"/>
  <c r="U913" i="16"/>
  <c r="T913" i="16"/>
  <c r="S913" i="16"/>
  <c r="R913" i="16"/>
  <c r="Q913" i="16"/>
  <c r="P913" i="16"/>
  <c r="O913" i="16"/>
  <c r="N913" i="16"/>
  <c r="M913" i="16"/>
  <c r="L913" i="16"/>
  <c r="K913" i="16"/>
  <c r="J913" i="16"/>
  <c r="I913" i="16"/>
  <c r="H913" i="16"/>
  <c r="G913" i="16"/>
  <c r="F913" i="16"/>
  <c r="E913" i="16"/>
  <c r="E911" i="16"/>
  <c r="E910" i="16"/>
  <c r="U909" i="16"/>
  <c r="T909" i="16"/>
  <c r="S909" i="16"/>
  <c r="R909" i="16"/>
  <c r="Q909" i="16"/>
  <c r="P909" i="16"/>
  <c r="O909" i="16"/>
  <c r="N909" i="16"/>
  <c r="M909" i="16"/>
  <c r="L909" i="16"/>
  <c r="K909" i="16"/>
  <c r="J909" i="16"/>
  <c r="I909" i="16"/>
  <c r="H909" i="16"/>
  <c r="G909" i="16"/>
  <c r="F909" i="16"/>
  <c r="E909" i="16"/>
  <c r="U908" i="16"/>
  <c r="T908" i="16"/>
  <c r="S908" i="16"/>
  <c r="R908" i="16"/>
  <c r="Q908" i="16"/>
  <c r="P908" i="16"/>
  <c r="O908" i="16"/>
  <c r="N908" i="16"/>
  <c r="M908" i="16"/>
  <c r="L908" i="16"/>
  <c r="K908" i="16"/>
  <c r="J908" i="16"/>
  <c r="I908" i="16"/>
  <c r="H908" i="16"/>
  <c r="G908" i="16"/>
  <c r="F908" i="16"/>
  <c r="E908" i="16"/>
  <c r="U907" i="16"/>
  <c r="T907" i="16"/>
  <c r="S907" i="16"/>
  <c r="R907" i="16"/>
  <c r="Q907" i="16"/>
  <c r="P907" i="16"/>
  <c r="O907" i="16"/>
  <c r="N907" i="16"/>
  <c r="M907" i="16"/>
  <c r="L907" i="16"/>
  <c r="K907" i="16"/>
  <c r="J907" i="16"/>
  <c r="I907" i="16"/>
  <c r="H907" i="16"/>
  <c r="G907" i="16"/>
  <c r="F907" i="16"/>
  <c r="E907" i="16"/>
  <c r="O906" i="16"/>
  <c r="U905" i="16"/>
  <c r="T905" i="16"/>
  <c r="S905" i="16"/>
  <c r="R905" i="16"/>
  <c r="Q905" i="16"/>
  <c r="P905" i="16"/>
  <c r="O905" i="16"/>
  <c r="N905" i="16"/>
  <c r="M905" i="16"/>
  <c r="L905" i="16"/>
  <c r="K905" i="16"/>
  <c r="J905" i="16"/>
  <c r="I905" i="16"/>
  <c r="H905" i="16"/>
  <c r="G905" i="16"/>
  <c r="F905" i="16"/>
  <c r="E905" i="16"/>
  <c r="E904" i="16"/>
  <c r="U903" i="16"/>
  <c r="E903" i="16"/>
  <c r="E902" i="16"/>
  <c r="U901" i="16"/>
  <c r="T901" i="16"/>
  <c r="S901" i="16"/>
  <c r="R901" i="16"/>
  <c r="Q901" i="16"/>
  <c r="P901" i="16"/>
  <c r="O901" i="16"/>
  <c r="N901" i="16"/>
  <c r="M901" i="16"/>
  <c r="L901" i="16"/>
  <c r="K901" i="16"/>
  <c r="J901" i="16"/>
  <c r="I901" i="16"/>
  <c r="H901" i="16"/>
  <c r="G901" i="16"/>
  <c r="F901" i="16"/>
  <c r="E901" i="16"/>
  <c r="L900" i="16"/>
  <c r="J899" i="16"/>
  <c r="T898" i="16"/>
  <c r="U896" i="16"/>
  <c r="T896" i="16"/>
  <c r="S896" i="16"/>
  <c r="R896" i="16"/>
  <c r="Q896" i="16"/>
  <c r="P896" i="16"/>
  <c r="O896" i="16"/>
  <c r="N896" i="16"/>
  <c r="M896" i="16"/>
  <c r="L896" i="16"/>
  <c r="K896" i="16"/>
  <c r="J896" i="16"/>
  <c r="I896" i="16"/>
  <c r="H896" i="16"/>
  <c r="G896" i="16"/>
  <c r="F896" i="16"/>
  <c r="E896" i="16"/>
  <c r="J895" i="16"/>
  <c r="H895" i="16"/>
  <c r="E894" i="16"/>
  <c r="U893" i="16"/>
  <c r="T893" i="16"/>
  <c r="S893" i="16"/>
  <c r="R893" i="16"/>
  <c r="Q893" i="16"/>
  <c r="P893" i="16"/>
  <c r="O893" i="16"/>
  <c r="N893" i="16"/>
  <c r="M893" i="16"/>
  <c r="L893" i="16"/>
  <c r="K893" i="16"/>
  <c r="J893" i="16"/>
  <c r="I893" i="16"/>
  <c r="H893" i="16"/>
  <c r="G893" i="16"/>
  <c r="F893" i="16"/>
  <c r="E893" i="16"/>
  <c r="E892" i="16"/>
  <c r="U891" i="16"/>
  <c r="T891" i="16"/>
  <c r="S891" i="16"/>
  <c r="R891" i="16"/>
  <c r="Q891" i="16"/>
  <c r="P891" i="16"/>
  <c r="O891" i="16"/>
  <c r="N891" i="16"/>
  <c r="M891" i="16"/>
  <c r="L891" i="16"/>
  <c r="K891" i="16"/>
  <c r="J891" i="16"/>
  <c r="I891" i="16"/>
  <c r="H891" i="16"/>
  <c r="G891" i="16"/>
  <c r="F891" i="16"/>
  <c r="E891" i="16"/>
  <c r="S889" i="16"/>
  <c r="U888" i="16"/>
  <c r="T888" i="16"/>
  <c r="S888" i="16"/>
  <c r="R888" i="16"/>
  <c r="Q888" i="16"/>
  <c r="P888" i="16"/>
  <c r="O888" i="16"/>
  <c r="N888" i="16"/>
  <c r="M888" i="16"/>
  <c r="L888" i="16"/>
  <c r="K888" i="16"/>
  <c r="J888" i="16"/>
  <c r="I888" i="16"/>
  <c r="H888" i="16"/>
  <c r="G888" i="16"/>
  <c r="F888" i="16"/>
  <c r="E888" i="16"/>
  <c r="S887" i="16"/>
  <c r="U885" i="16"/>
  <c r="U884" i="16"/>
  <c r="T884" i="16"/>
  <c r="S884" i="16"/>
  <c r="R884" i="16"/>
  <c r="Q884" i="16"/>
  <c r="P884" i="16"/>
  <c r="O884" i="16"/>
  <c r="N884" i="16"/>
  <c r="M884" i="16"/>
  <c r="L884" i="16"/>
  <c r="K884" i="16"/>
  <c r="J884" i="16"/>
  <c r="I884" i="16"/>
  <c r="H884" i="16"/>
  <c r="G884" i="16"/>
  <c r="F884" i="16"/>
  <c r="E884" i="16"/>
  <c r="U883" i="16"/>
  <c r="T883" i="16"/>
  <c r="S883" i="16"/>
  <c r="R883" i="16"/>
  <c r="Q883" i="16"/>
  <c r="P883" i="16"/>
  <c r="O883" i="16"/>
  <c r="N883" i="16"/>
  <c r="M883" i="16"/>
  <c r="L883" i="16"/>
  <c r="K883" i="16"/>
  <c r="J883" i="16"/>
  <c r="I883" i="16"/>
  <c r="H883" i="16"/>
  <c r="G883" i="16"/>
  <c r="F883" i="16"/>
  <c r="E883" i="16"/>
  <c r="U882" i="16"/>
  <c r="T882" i="16"/>
  <c r="S882" i="16"/>
  <c r="R882" i="16"/>
  <c r="Q882" i="16"/>
  <c r="P882" i="16"/>
  <c r="O882" i="16"/>
  <c r="N882" i="16"/>
  <c r="M882" i="16"/>
  <c r="L882" i="16"/>
  <c r="K882" i="16"/>
  <c r="J882" i="16"/>
  <c r="I882" i="16"/>
  <c r="H882" i="16"/>
  <c r="G882" i="16"/>
  <c r="F882" i="16"/>
  <c r="E882" i="16"/>
  <c r="T881" i="16"/>
  <c r="E880" i="16"/>
  <c r="U879" i="16"/>
  <c r="T879" i="16"/>
  <c r="S879" i="16"/>
  <c r="R879" i="16"/>
  <c r="Q879" i="16"/>
  <c r="P879" i="16"/>
  <c r="O879" i="16"/>
  <c r="N879" i="16"/>
  <c r="M879" i="16"/>
  <c r="L879" i="16"/>
  <c r="K879" i="16"/>
  <c r="J879" i="16"/>
  <c r="I879" i="16"/>
  <c r="H879" i="16"/>
  <c r="G879" i="16"/>
  <c r="F879" i="16"/>
  <c r="E879" i="16"/>
  <c r="U878" i="16"/>
  <c r="T878" i="16"/>
  <c r="S878" i="16"/>
  <c r="R878" i="16"/>
  <c r="Q878" i="16"/>
  <c r="P878" i="16"/>
  <c r="O878" i="16"/>
  <c r="N878" i="16"/>
  <c r="M878" i="16"/>
  <c r="L878" i="16"/>
  <c r="K878" i="16"/>
  <c r="J878" i="16"/>
  <c r="I878" i="16"/>
  <c r="H878" i="16"/>
  <c r="G878" i="16"/>
  <c r="F878" i="16"/>
  <c r="E878" i="16"/>
  <c r="U877" i="16"/>
  <c r="T877" i="16"/>
  <c r="S877" i="16"/>
  <c r="R877" i="16"/>
  <c r="Q877" i="16"/>
  <c r="P877" i="16"/>
  <c r="O877" i="16"/>
  <c r="N877" i="16"/>
  <c r="M877" i="16"/>
  <c r="L877" i="16"/>
  <c r="K877" i="16"/>
  <c r="J877" i="16"/>
  <c r="I877" i="16"/>
  <c r="H877" i="16"/>
  <c r="G877" i="16"/>
  <c r="F877" i="16"/>
  <c r="E877" i="16"/>
  <c r="E876" i="16"/>
  <c r="U875" i="16"/>
  <c r="T875" i="16"/>
  <c r="S875" i="16"/>
  <c r="R875" i="16"/>
  <c r="Q875" i="16"/>
  <c r="P875" i="16"/>
  <c r="O875" i="16"/>
  <c r="N875" i="16"/>
  <c r="M875" i="16"/>
  <c r="L875" i="16"/>
  <c r="K875" i="16"/>
  <c r="J875" i="16"/>
  <c r="I875" i="16"/>
  <c r="H875" i="16"/>
  <c r="G875" i="16"/>
  <c r="F875" i="16"/>
  <c r="E875" i="16"/>
  <c r="E874" i="16"/>
  <c r="U873" i="16"/>
  <c r="T873" i="16"/>
  <c r="S873" i="16"/>
  <c r="R873" i="16"/>
  <c r="Q873" i="16"/>
  <c r="P873" i="16"/>
  <c r="O873" i="16"/>
  <c r="N873" i="16"/>
  <c r="M873" i="16"/>
  <c r="L873" i="16"/>
  <c r="K873" i="16"/>
  <c r="J873" i="16"/>
  <c r="I873" i="16"/>
  <c r="H873" i="16"/>
  <c r="G873" i="16"/>
  <c r="F873" i="16"/>
  <c r="E873" i="16"/>
  <c r="J872" i="16"/>
  <c r="U871" i="16"/>
  <c r="T871" i="16"/>
  <c r="S871" i="16"/>
  <c r="R871" i="16"/>
  <c r="Q871" i="16"/>
  <c r="P871" i="16"/>
  <c r="O871" i="16"/>
  <c r="N871" i="16"/>
  <c r="M871" i="16"/>
  <c r="L871" i="16"/>
  <c r="K871" i="16"/>
  <c r="J871" i="16"/>
  <c r="I871" i="16"/>
  <c r="H871" i="16"/>
  <c r="G871" i="16"/>
  <c r="F871" i="16"/>
  <c r="E871" i="16"/>
  <c r="E870" i="16"/>
  <c r="E869" i="16"/>
  <c r="U868" i="16"/>
  <c r="T868" i="16"/>
  <c r="S868" i="16"/>
  <c r="R868" i="16"/>
  <c r="Q868" i="16"/>
  <c r="P868" i="16"/>
  <c r="O868" i="16"/>
  <c r="N868" i="16"/>
  <c r="M868" i="16"/>
  <c r="L868" i="16"/>
  <c r="K868" i="16"/>
  <c r="J868" i="16"/>
  <c r="I868" i="16"/>
  <c r="H868" i="16"/>
  <c r="G868" i="16"/>
  <c r="F868" i="16"/>
  <c r="E868" i="16"/>
  <c r="U867" i="16"/>
  <c r="T867" i="16"/>
  <c r="S867" i="16"/>
  <c r="R867" i="16"/>
  <c r="Q867" i="16"/>
  <c r="P867" i="16"/>
  <c r="O867" i="16"/>
  <c r="N867" i="16"/>
  <c r="M867" i="16"/>
  <c r="L867" i="16"/>
  <c r="K867" i="16"/>
  <c r="J867" i="16"/>
  <c r="I867" i="16"/>
  <c r="H867" i="16"/>
  <c r="G867" i="16"/>
  <c r="F867" i="16"/>
  <c r="E867" i="16"/>
  <c r="E866" i="16"/>
  <c r="O865" i="16"/>
  <c r="J864" i="16"/>
  <c r="U863" i="16"/>
  <c r="T863" i="16"/>
  <c r="S863" i="16"/>
  <c r="R863" i="16"/>
  <c r="Q863" i="16"/>
  <c r="P863" i="16"/>
  <c r="O863" i="16"/>
  <c r="N863" i="16"/>
  <c r="M863" i="16"/>
  <c r="L863" i="16"/>
  <c r="K863" i="16"/>
  <c r="J863" i="16"/>
  <c r="I863" i="16"/>
  <c r="H863" i="16"/>
  <c r="G863" i="16"/>
  <c r="F863" i="16"/>
  <c r="E863" i="16"/>
  <c r="U862" i="16"/>
  <c r="T862" i="16"/>
  <c r="S862" i="16"/>
  <c r="R862" i="16"/>
  <c r="Q862" i="16"/>
  <c r="P862" i="16"/>
  <c r="O862" i="16"/>
  <c r="N862" i="16"/>
  <c r="M862" i="16"/>
  <c r="L862" i="16"/>
  <c r="K862" i="16"/>
  <c r="J862" i="16"/>
  <c r="I862" i="16"/>
  <c r="H862" i="16"/>
  <c r="G862" i="16"/>
  <c r="F862" i="16"/>
  <c r="E862" i="16"/>
  <c r="U860" i="16"/>
  <c r="T860" i="16"/>
  <c r="S860" i="16"/>
  <c r="R860" i="16"/>
  <c r="Q860" i="16"/>
  <c r="P860" i="16"/>
  <c r="O860" i="16"/>
  <c r="N860" i="16"/>
  <c r="M860" i="16"/>
  <c r="L860" i="16"/>
  <c r="K860" i="16"/>
  <c r="J860" i="16"/>
  <c r="I860" i="16"/>
  <c r="H860" i="16"/>
  <c r="G860" i="16"/>
  <c r="F860" i="16"/>
  <c r="E860" i="16"/>
  <c r="E859" i="16"/>
  <c r="U858" i="16"/>
  <c r="T858" i="16"/>
  <c r="S858" i="16"/>
  <c r="R858" i="16"/>
  <c r="Q858" i="16"/>
  <c r="P858" i="16"/>
  <c r="O858" i="16"/>
  <c r="N858" i="16"/>
  <c r="M858" i="16"/>
  <c r="L858" i="16"/>
  <c r="K858" i="16"/>
  <c r="J858" i="16"/>
  <c r="I858" i="16"/>
  <c r="H858" i="16"/>
  <c r="G858" i="16"/>
  <c r="F858" i="16"/>
  <c r="E858" i="16"/>
  <c r="U857" i="16"/>
  <c r="T857" i="16"/>
  <c r="S857" i="16"/>
  <c r="R857" i="16"/>
  <c r="Q857" i="16"/>
  <c r="P857" i="16"/>
  <c r="O857" i="16"/>
  <c r="N857" i="16"/>
  <c r="M857" i="16"/>
  <c r="L857" i="16"/>
  <c r="K857" i="16"/>
  <c r="J857" i="16"/>
  <c r="I857" i="16"/>
  <c r="H857" i="16"/>
  <c r="G857" i="16"/>
  <c r="F857" i="16"/>
  <c r="E857" i="16"/>
  <c r="U856" i="16"/>
  <c r="T856" i="16"/>
  <c r="S856" i="16"/>
  <c r="R856" i="16"/>
  <c r="Q856" i="16"/>
  <c r="P856" i="16"/>
  <c r="O856" i="16"/>
  <c r="N856" i="16"/>
  <c r="M856" i="16"/>
  <c r="L856" i="16"/>
  <c r="K856" i="16"/>
  <c r="J856" i="16"/>
  <c r="I856" i="16"/>
  <c r="H856" i="16"/>
  <c r="G856" i="16"/>
  <c r="F856" i="16"/>
  <c r="E856" i="16"/>
  <c r="E855" i="16"/>
  <c r="U853" i="16"/>
  <c r="T853" i="16"/>
  <c r="S853" i="16"/>
  <c r="R853" i="16"/>
  <c r="Q853" i="16"/>
  <c r="P853" i="16"/>
  <c r="O853" i="16"/>
  <c r="N853" i="16"/>
  <c r="M853" i="16"/>
  <c r="L853" i="16"/>
  <c r="K853" i="16"/>
  <c r="J853" i="16"/>
  <c r="I853" i="16"/>
  <c r="H853" i="16"/>
  <c r="G853" i="16"/>
  <c r="F853" i="16"/>
  <c r="E853" i="16"/>
  <c r="U852" i="16"/>
  <c r="T852" i="16"/>
  <c r="S852" i="16"/>
  <c r="R852" i="16"/>
  <c r="Q852" i="16"/>
  <c r="P852" i="16"/>
  <c r="O852" i="16"/>
  <c r="N852" i="16"/>
  <c r="M852" i="16"/>
  <c r="L852" i="16"/>
  <c r="K852" i="16"/>
  <c r="J852" i="16"/>
  <c r="I852" i="16"/>
  <c r="H852" i="16"/>
  <c r="G852" i="16"/>
  <c r="F852" i="16"/>
  <c r="E852" i="16"/>
  <c r="T851" i="16"/>
  <c r="Q851" i="16"/>
  <c r="U850" i="16"/>
  <c r="T850" i="16"/>
  <c r="S850" i="16"/>
  <c r="R850" i="16"/>
  <c r="Q850" i="16"/>
  <c r="P850" i="16"/>
  <c r="O850" i="16"/>
  <c r="N850" i="16"/>
  <c r="M850" i="16"/>
  <c r="L850" i="16"/>
  <c r="K850" i="16"/>
  <c r="J850" i="16"/>
  <c r="I850" i="16"/>
  <c r="H850" i="16"/>
  <c r="G850" i="16"/>
  <c r="F850" i="16"/>
  <c r="E850" i="16"/>
  <c r="L849" i="16"/>
  <c r="U848" i="16"/>
  <c r="T848" i="16"/>
  <c r="S848" i="16"/>
  <c r="R848" i="16"/>
  <c r="Q848" i="16"/>
  <c r="P848" i="16"/>
  <c r="O848" i="16"/>
  <c r="N848" i="16"/>
  <c r="M848" i="16"/>
  <c r="L848" i="16"/>
  <c r="K848" i="16"/>
  <c r="J848" i="16"/>
  <c r="I848" i="16"/>
  <c r="H848" i="16"/>
  <c r="G848" i="16"/>
  <c r="F848" i="16"/>
  <c r="E848" i="16"/>
  <c r="U847" i="16"/>
  <c r="T847" i="16"/>
  <c r="S847" i="16"/>
  <c r="R847" i="16"/>
  <c r="Q847" i="16"/>
  <c r="P847" i="16"/>
  <c r="O847" i="16"/>
  <c r="N847" i="16"/>
  <c r="M847" i="16"/>
  <c r="L847" i="16"/>
  <c r="K847" i="16"/>
  <c r="J847" i="16"/>
  <c r="I847" i="16"/>
  <c r="H847" i="16"/>
  <c r="G847" i="16"/>
  <c r="F847" i="16"/>
  <c r="E847" i="16"/>
  <c r="I846" i="16"/>
  <c r="U845" i="16"/>
  <c r="T845" i="16"/>
  <c r="S845" i="16"/>
  <c r="R845" i="16"/>
  <c r="Q845" i="16"/>
  <c r="P845" i="16"/>
  <c r="O845" i="16"/>
  <c r="N845" i="16"/>
  <c r="M845" i="16"/>
  <c r="L845" i="16"/>
  <c r="K845" i="16"/>
  <c r="J845" i="16"/>
  <c r="I845" i="16"/>
  <c r="H845" i="16"/>
  <c r="G845" i="16"/>
  <c r="F845" i="16"/>
  <c r="E845" i="16"/>
  <c r="E844" i="16"/>
  <c r="U842" i="16"/>
  <c r="T842" i="16"/>
  <c r="S842" i="16"/>
  <c r="R842" i="16"/>
  <c r="Q842" i="16"/>
  <c r="P842" i="16"/>
  <c r="O842" i="16"/>
  <c r="N842" i="16"/>
  <c r="M842" i="16"/>
  <c r="L842" i="16"/>
  <c r="K842" i="16"/>
  <c r="J842" i="16"/>
  <c r="I842" i="16"/>
  <c r="H842" i="16"/>
  <c r="G842" i="16"/>
  <c r="F842" i="16"/>
  <c r="E842" i="16"/>
  <c r="U840" i="16"/>
  <c r="T840" i="16"/>
  <c r="S840" i="16"/>
  <c r="R840" i="16"/>
  <c r="Q840" i="16"/>
  <c r="P840" i="16"/>
  <c r="O840" i="16"/>
  <c r="N840" i="16"/>
  <c r="M840" i="16"/>
  <c r="L840" i="16"/>
  <c r="K840" i="16"/>
  <c r="J840" i="16"/>
  <c r="I840" i="16"/>
  <c r="H840" i="16"/>
  <c r="G840" i="16"/>
  <c r="F840" i="16"/>
  <c r="E840" i="16"/>
  <c r="E839" i="16"/>
  <c r="E838" i="16"/>
  <c r="U837" i="16"/>
  <c r="T837" i="16"/>
  <c r="S837" i="16"/>
  <c r="R837" i="16"/>
  <c r="Q837" i="16"/>
  <c r="P837" i="16"/>
  <c r="O837" i="16"/>
  <c r="N837" i="16"/>
  <c r="M837" i="16"/>
  <c r="L837" i="16"/>
  <c r="K837" i="16"/>
  <c r="J837" i="16"/>
  <c r="I837" i="16"/>
  <c r="H837" i="16"/>
  <c r="G837" i="16"/>
  <c r="F837" i="16"/>
  <c r="E837" i="16"/>
  <c r="E836" i="16"/>
  <c r="E835" i="16"/>
  <c r="E834" i="16"/>
  <c r="E833" i="16"/>
  <c r="U832" i="16"/>
  <c r="T832" i="16"/>
  <c r="S832" i="16"/>
  <c r="R832" i="16"/>
  <c r="Q832" i="16"/>
  <c r="P832" i="16"/>
  <c r="O832" i="16"/>
  <c r="N832" i="16"/>
  <c r="M832" i="16"/>
  <c r="L832" i="16"/>
  <c r="K832" i="16"/>
  <c r="J832" i="16"/>
  <c r="I832" i="16"/>
  <c r="H832" i="16"/>
  <c r="G832" i="16"/>
  <c r="F832" i="16"/>
  <c r="E832" i="16"/>
  <c r="Q831" i="16"/>
  <c r="U829" i="16"/>
  <c r="T829" i="16"/>
  <c r="S829" i="16"/>
  <c r="R829" i="16"/>
  <c r="Q829" i="16"/>
  <c r="P829" i="16"/>
  <c r="O829" i="16"/>
  <c r="N829" i="16"/>
  <c r="M829" i="16"/>
  <c r="L829" i="16"/>
  <c r="K829" i="16"/>
  <c r="J829" i="16"/>
  <c r="I829" i="16"/>
  <c r="H829" i="16"/>
  <c r="G829" i="16"/>
  <c r="F829" i="16"/>
  <c r="E829" i="16"/>
  <c r="E828" i="16"/>
  <c r="U827" i="16"/>
  <c r="T827" i="16"/>
  <c r="S827" i="16"/>
  <c r="R827" i="16"/>
  <c r="Q827" i="16"/>
  <c r="P827" i="16"/>
  <c r="O827" i="16"/>
  <c r="N827" i="16"/>
  <c r="M827" i="16"/>
  <c r="L827" i="16"/>
  <c r="K827" i="16"/>
  <c r="J827" i="16"/>
  <c r="I827" i="16"/>
  <c r="H827" i="16"/>
  <c r="G827" i="16"/>
  <c r="F827" i="16"/>
  <c r="E827" i="16"/>
  <c r="U826" i="16"/>
  <c r="T826" i="16"/>
  <c r="S826" i="16"/>
  <c r="R826" i="16"/>
  <c r="Q826" i="16"/>
  <c r="P826" i="16"/>
  <c r="O826" i="16"/>
  <c r="N826" i="16"/>
  <c r="M826" i="16"/>
  <c r="L826" i="16"/>
  <c r="K826" i="16"/>
  <c r="J826" i="16"/>
  <c r="I826" i="16"/>
  <c r="H826" i="16"/>
  <c r="G826" i="16"/>
  <c r="F826" i="16"/>
  <c r="E826" i="16"/>
  <c r="U825" i="16"/>
  <c r="T825" i="16"/>
  <c r="S825" i="16"/>
  <c r="R825" i="16"/>
  <c r="Q825" i="16"/>
  <c r="P825" i="16"/>
  <c r="O825" i="16"/>
  <c r="N825" i="16"/>
  <c r="M825" i="16"/>
  <c r="L825" i="16"/>
  <c r="K825" i="16"/>
  <c r="J825" i="16"/>
  <c r="I825" i="16"/>
  <c r="H825" i="16"/>
  <c r="G825" i="16"/>
  <c r="F825" i="16"/>
  <c r="E825" i="16"/>
  <c r="U824" i="16"/>
  <c r="T824" i="16"/>
  <c r="S824" i="16"/>
  <c r="R824" i="16"/>
  <c r="Q824" i="16"/>
  <c r="P824" i="16"/>
  <c r="O824" i="16"/>
  <c r="N824" i="16"/>
  <c r="M824" i="16"/>
  <c r="L824" i="16"/>
  <c r="K824" i="16"/>
  <c r="J824" i="16"/>
  <c r="I824" i="16"/>
  <c r="H824" i="16"/>
  <c r="G824" i="16"/>
  <c r="F824" i="16"/>
  <c r="E824" i="16"/>
  <c r="E823" i="16"/>
  <c r="L822" i="16"/>
  <c r="U821" i="16"/>
  <c r="T821" i="16"/>
  <c r="S821" i="16"/>
  <c r="R821" i="16"/>
  <c r="Q821" i="16"/>
  <c r="P821" i="16"/>
  <c r="O821" i="16"/>
  <c r="N821" i="16"/>
  <c r="M821" i="16"/>
  <c r="L821" i="16"/>
  <c r="K821" i="16"/>
  <c r="J821" i="16"/>
  <c r="I821" i="16"/>
  <c r="H821" i="16"/>
  <c r="G821" i="16"/>
  <c r="F821" i="16"/>
  <c r="E821" i="16"/>
  <c r="U820" i="16"/>
  <c r="T820" i="16"/>
  <c r="S820" i="16"/>
  <c r="R820" i="16"/>
  <c r="Q820" i="16"/>
  <c r="P820" i="16"/>
  <c r="O820" i="16"/>
  <c r="N820" i="16"/>
  <c r="M820" i="16"/>
  <c r="L820" i="16"/>
  <c r="K820" i="16"/>
  <c r="J820" i="16"/>
  <c r="I820" i="16"/>
  <c r="H820" i="16"/>
  <c r="G820" i="16"/>
  <c r="F820" i="16"/>
  <c r="E820" i="16"/>
  <c r="E819" i="16"/>
  <c r="U818" i="16"/>
  <c r="T818" i="16"/>
  <c r="S818" i="16"/>
  <c r="R818" i="16"/>
  <c r="Q818" i="16"/>
  <c r="P818" i="16"/>
  <c r="O818" i="16"/>
  <c r="N818" i="16"/>
  <c r="M818" i="16"/>
  <c r="L818" i="16"/>
  <c r="K818" i="16"/>
  <c r="J818" i="16"/>
  <c r="I818" i="16"/>
  <c r="H818" i="16"/>
  <c r="G818" i="16"/>
  <c r="F818" i="16"/>
  <c r="E818" i="16"/>
  <c r="U817" i="16"/>
  <c r="T817" i="16"/>
  <c r="S817" i="16"/>
  <c r="R817" i="16"/>
  <c r="Q817" i="16"/>
  <c r="P817" i="16"/>
  <c r="O817" i="16"/>
  <c r="N817" i="16"/>
  <c r="M817" i="16"/>
  <c r="L817" i="16"/>
  <c r="K817" i="16"/>
  <c r="J817" i="16"/>
  <c r="I817" i="16"/>
  <c r="H817" i="16"/>
  <c r="G817" i="16"/>
  <c r="F817" i="16"/>
  <c r="E817" i="16"/>
  <c r="U816" i="16"/>
  <c r="T816" i="16"/>
  <c r="S816" i="16"/>
  <c r="R816" i="16"/>
  <c r="Q816" i="16"/>
  <c r="P816" i="16"/>
  <c r="O816" i="16"/>
  <c r="N816" i="16"/>
  <c r="M816" i="16"/>
  <c r="L816" i="16"/>
  <c r="K816" i="16"/>
  <c r="J816" i="16"/>
  <c r="I816" i="16"/>
  <c r="H816" i="16"/>
  <c r="G816" i="16"/>
  <c r="F816" i="16"/>
  <c r="E816" i="16"/>
  <c r="U815" i="16"/>
  <c r="T815" i="16"/>
  <c r="S815" i="16"/>
  <c r="R815" i="16"/>
  <c r="Q815" i="16"/>
  <c r="P815" i="16"/>
  <c r="O815" i="16"/>
  <c r="N815" i="16"/>
  <c r="M815" i="16"/>
  <c r="L815" i="16"/>
  <c r="K815" i="16"/>
  <c r="J815" i="16"/>
  <c r="I815" i="16"/>
  <c r="H815" i="16"/>
  <c r="G815" i="16"/>
  <c r="F815" i="16"/>
  <c r="E815" i="16"/>
  <c r="U814" i="16"/>
  <c r="T814" i="16"/>
  <c r="S814" i="16"/>
  <c r="R814" i="16"/>
  <c r="Q814" i="16"/>
  <c r="P814" i="16"/>
  <c r="O814" i="16"/>
  <c r="N814" i="16"/>
  <c r="M814" i="16"/>
  <c r="L814" i="16"/>
  <c r="K814" i="16"/>
  <c r="J814" i="16"/>
  <c r="I814" i="16"/>
  <c r="H814" i="16"/>
  <c r="G814" i="16"/>
  <c r="F814" i="16"/>
  <c r="E814" i="16"/>
  <c r="U812" i="16"/>
  <c r="T812" i="16"/>
  <c r="S812" i="16"/>
  <c r="R812" i="16"/>
  <c r="Q812" i="16"/>
  <c r="P812" i="16"/>
  <c r="O812" i="16"/>
  <c r="N812" i="16"/>
  <c r="M812" i="16"/>
  <c r="L812" i="16"/>
  <c r="K812" i="16"/>
  <c r="J812" i="16"/>
  <c r="I812" i="16"/>
  <c r="H812" i="16"/>
  <c r="G812" i="16"/>
  <c r="F812" i="16"/>
  <c r="E812" i="16"/>
  <c r="E811" i="16"/>
  <c r="U810" i="16"/>
  <c r="T810" i="16"/>
  <c r="S810" i="16"/>
  <c r="R810" i="16"/>
  <c r="Q810" i="16"/>
  <c r="P810" i="16"/>
  <c r="O810" i="16"/>
  <c r="N810" i="16"/>
  <c r="M810" i="16"/>
  <c r="L810" i="16"/>
  <c r="K810" i="16"/>
  <c r="J810" i="16"/>
  <c r="I810" i="16"/>
  <c r="H810" i="16"/>
  <c r="G810" i="16"/>
  <c r="F810" i="16"/>
  <c r="E810" i="16"/>
  <c r="U809" i="16"/>
  <c r="T809" i="16"/>
  <c r="S809" i="16"/>
  <c r="R809" i="16"/>
  <c r="Q809" i="16"/>
  <c r="P809" i="16"/>
  <c r="O809" i="16"/>
  <c r="N809" i="16"/>
  <c r="M809" i="16"/>
  <c r="L809" i="16"/>
  <c r="K809" i="16"/>
  <c r="J809" i="16"/>
  <c r="I809" i="16"/>
  <c r="H809" i="16"/>
  <c r="G809" i="16"/>
  <c r="F809" i="16"/>
  <c r="E809" i="16"/>
  <c r="G808" i="16"/>
  <c r="U807" i="16"/>
  <c r="T807" i="16"/>
  <c r="S807" i="16"/>
  <c r="R807" i="16"/>
  <c r="Q807" i="16"/>
  <c r="P807" i="16"/>
  <c r="O807" i="16"/>
  <c r="N807" i="16"/>
  <c r="M807" i="16"/>
  <c r="L807" i="16"/>
  <c r="K807" i="16"/>
  <c r="J807" i="16"/>
  <c r="I807" i="16"/>
  <c r="H807" i="16"/>
  <c r="G807" i="16"/>
  <c r="F807" i="16"/>
  <c r="E807" i="16"/>
  <c r="E806" i="16"/>
  <c r="U805" i="16"/>
  <c r="T805" i="16"/>
  <c r="S805" i="16"/>
  <c r="R805" i="16"/>
  <c r="Q805" i="16"/>
  <c r="P805" i="16"/>
  <c r="O805" i="16"/>
  <c r="N805" i="16"/>
  <c r="M805" i="16"/>
  <c r="L805" i="16"/>
  <c r="K805" i="16"/>
  <c r="J805" i="16"/>
  <c r="I805" i="16"/>
  <c r="H805" i="16"/>
  <c r="G805" i="16"/>
  <c r="F805" i="16"/>
  <c r="E805" i="16"/>
  <c r="U804" i="16"/>
  <c r="T804" i="16"/>
  <c r="S804" i="16"/>
  <c r="R804" i="16"/>
  <c r="Q804" i="16"/>
  <c r="P804" i="16"/>
  <c r="O804" i="16"/>
  <c r="N804" i="16"/>
  <c r="M804" i="16"/>
  <c r="L804" i="16"/>
  <c r="K804" i="16"/>
  <c r="J804" i="16"/>
  <c r="I804" i="16"/>
  <c r="H804" i="16"/>
  <c r="G804" i="16"/>
  <c r="F804" i="16"/>
  <c r="E804" i="16"/>
  <c r="U803" i="16"/>
  <c r="T803" i="16"/>
  <c r="S803" i="16"/>
  <c r="R803" i="16"/>
  <c r="Q803" i="16"/>
  <c r="P803" i="16"/>
  <c r="O803" i="16"/>
  <c r="N803" i="16"/>
  <c r="M803" i="16"/>
  <c r="L803" i="16"/>
  <c r="K803" i="16"/>
  <c r="J803" i="16"/>
  <c r="I803" i="16"/>
  <c r="H803" i="16"/>
  <c r="G803" i="16"/>
  <c r="F803" i="16"/>
  <c r="E803" i="16"/>
  <c r="E802" i="16"/>
  <c r="U801" i="16"/>
  <c r="T801" i="16"/>
  <c r="S801" i="16"/>
  <c r="R801" i="16"/>
  <c r="Q801" i="16"/>
  <c r="P801" i="16"/>
  <c r="O801" i="16"/>
  <c r="N801" i="16"/>
  <c r="M801" i="16"/>
  <c r="L801" i="16"/>
  <c r="K801" i="16"/>
  <c r="J801" i="16"/>
  <c r="I801" i="16"/>
  <c r="H801" i="16"/>
  <c r="G801" i="16"/>
  <c r="F801" i="16"/>
  <c r="E801" i="16"/>
  <c r="U800" i="16"/>
  <c r="T800" i="16"/>
  <c r="S800" i="16"/>
  <c r="R800" i="16"/>
  <c r="Q800" i="16"/>
  <c r="P800" i="16"/>
  <c r="O800" i="16"/>
  <c r="N800" i="16"/>
  <c r="M800" i="16"/>
  <c r="L800" i="16"/>
  <c r="K800" i="16"/>
  <c r="J800" i="16"/>
  <c r="I800" i="16"/>
  <c r="H800" i="16"/>
  <c r="G800" i="16"/>
  <c r="F800" i="16"/>
  <c r="E800" i="16"/>
  <c r="U799" i="16"/>
  <c r="T799" i="16"/>
  <c r="S799" i="16"/>
  <c r="R799" i="16"/>
  <c r="Q799" i="16"/>
  <c r="P799" i="16"/>
  <c r="O799" i="16"/>
  <c r="N799" i="16"/>
  <c r="M799" i="16"/>
  <c r="L799" i="16"/>
  <c r="K799" i="16"/>
  <c r="J799" i="16"/>
  <c r="I799" i="16"/>
  <c r="H799" i="16"/>
  <c r="G799" i="16"/>
  <c r="F799" i="16"/>
  <c r="E799" i="16"/>
  <c r="T797" i="16"/>
  <c r="K797" i="16"/>
  <c r="E796" i="16"/>
  <c r="O794" i="16"/>
  <c r="U793" i="16"/>
  <c r="T793" i="16"/>
  <c r="S793" i="16"/>
  <c r="R793" i="16"/>
  <c r="Q793" i="16"/>
  <c r="P793" i="16"/>
  <c r="O793" i="16"/>
  <c r="N793" i="16"/>
  <c r="M793" i="16"/>
  <c r="L793" i="16"/>
  <c r="K793" i="16"/>
  <c r="J793" i="16"/>
  <c r="I793" i="16"/>
  <c r="H793" i="16"/>
  <c r="G793" i="16"/>
  <c r="F793" i="16"/>
  <c r="E793" i="16"/>
  <c r="E792" i="16"/>
  <c r="U791" i="16"/>
  <c r="T791" i="16"/>
  <c r="S791" i="16"/>
  <c r="R791" i="16"/>
  <c r="Q791" i="16"/>
  <c r="P791" i="16"/>
  <c r="O791" i="16"/>
  <c r="N791" i="16"/>
  <c r="M791" i="16"/>
  <c r="L791" i="16"/>
  <c r="K791" i="16"/>
  <c r="J791" i="16"/>
  <c r="I791" i="16"/>
  <c r="H791" i="16"/>
  <c r="G791" i="16"/>
  <c r="F791" i="16"/>
  <c r="E791" i="16"/>
  <c r="E790" i="16"/>
  <c r="E789" i="16"/>
  <c r="U788" i="16"/>
  <c r="T788" i="16"/>
  <c r="S788" i="16"/>
  <c r="R788" i="16"/>
  <c r="Q788" i="16"/>
  <c r="P788" i="16"/>
  <c r="O788" i="16"/>
  <c r="N788" i="16"/>
  <c r="M788" i="16"/>
  <c r="L788" i="16"/>
  <c r="K788" i="16"/>
  <c r="J788" i="16"/>
  <c r="I788" i="16"/>
  <c r="H788" i="16"/>
  <c r="G788" i="16"/>
  <c r="F788" i="16"/>
  <c r="E788" i="16"/>
  <c r="E787" i="16"/>
  <c r="F12" i="18" s="1"/>
  <c r="E786" i="16"/>
  <c r="U785" i="16"/>
  <c r="T785" i="16"/>
  <c r="S785" i="16"/>
  <c r="R785" i="16"/>
  <c r="Q785" i="16"/>
  <c r="P785" i="16"/>
  <c r="O785" i="16"/>
  <c r="N785" i="16"/>
  <c r="M785" i="16"/>
  <c r="L785" i="16"/>
  <c r="K785" i="16"/>
  <c r="J785" i="16"/>
  <c r="I785" i="16"/>
  <c r="H785" i="16"/>
  <c r="G785" i="16"/>
  <c r="F785" i="16"/>
  <c r="E785" i="16"/>
  <c r="U784" i="16"/>
  <c r="T784" i="16"/>
  <c r="S784" i="16"/>
  <c r="R784" i="16"/>
  <c r="Q784" i="16"/>
  <c r="P784" i="16"/>
  <c r="O784" i="16"/>
  <c r="N784" i="16"/>
  <c r="M784" i="16"/>
  <c r="L784" i="16"/>
  <c r="K784" i="16"/>
  <c r="J784" i="16"/>
  <c r="I784" i="16"/>
  <c r="H784" i="16"/>
  <c r="G784" i="16"/>
  <c r="F784" i="16"/>
  <c r="E784" i="16"/>
  <c r="E783" i="16"/>
  <c r="U782" i="16"/>
  <c r="T782" i="16"/>
  <c r="S782" i="16"/>
  <c r="R782" i="16"/>
  <c r="Q782" i="16"/>
  <c r="P782" i="16"/>
  <c r="O782" i="16"/>
  <c r="N782" i="16"/>
  <c r="M782" i="16"/>
  <c r="L782" i="16"/>
  <c r="K782" i="16"/>
  <c r="J782" i="16"/>
  <c r="I782" i="16"/>
  <c r="H782" i="16"/>
  <c r="G782" i="16"/>
  <c r="F782" i="16"/>
  <c r="E782" i="16"/>
  <c r="U781" i="16"/>
  <c r="T781" i="16"/>
  <c r="S781" i="16"/>
  <c r="R781" i="16"/>
  <c r="Q781" i="16"/>
  <c r="P781" i="16"/>
  <c r="O781" i="16"/>
  <c r="N781" i="16"/>
  <c r="M781" i="16"/>
  <c r="L781" i="16"/>
  <c r="K781" i="16"/>
  <c r="J781" i="16"/>
  <c r="I781" i="16"/>
  <c r="H781" i="16"/>
  <c r="G781" i="16"/>
  <c r="F781" i="16"/>
  <c r="E781" i="16"/>
  <c r="Q780" i="16"/>
  <c r="U779" i="16"/>
  <c r="T779" i="16"/>
  <c r="S779" i="16"/>
  <c r="R779" i="16"/>
  <c r="Q779" i="16"/>
  <c r="P779" i="16"/>
  <c r="O779" i="16"/>
  <c r="N779" i="16"/>
  <c r="M779" i="16"/>
  <c r="L779" i="16"/>
  <c r="K779" i="16"/>
  <c r="J779" i="16"/>
  <c r="I779" i="16"/>
  <c r="H779" i="16"/>
  <c r="G779" i="16"/>
  <c r="F779" i="16"/>
  <c r="E779" i="16"/>
  <c r="E778" i="16"/>
  <c r="U777" i="16"/>
  <c r="T777" i="16"/>
  <c r="S777" i="16"/>
  <c r="R777" i="16"/>
  <c r="Q777" i="16"/>
  <c r="P777" i="16"/>
  <c r="O777" i="16"/>
  <c r="N777" i="16"/>
  <c r="M777" i="16"/>
  <c r="L777" i="16"/>
  <c r="K777" i="16"/>
  <c r="J777" i="16"/>
  <c r="I777" i="16"/>
  <c r="H777" i="16"/>
  <c r="G777" i="16"/>
  <c r="F777" i="16"/>
  <c r="E777" i="16"/>
  <c r="E776" i="16"/>
  <c r="E775" i="16"/>
  <c r="U774" i="16"/>
  <c r="T774" i="16"/>
  <c r="S774" i="16"/>
  <c r="R774" i="16"/>
  <c r="Q774" i="16"/>
  <c r="P774" i="16"/>
  <c r="O774" i="16"/>
  <c r="N774" i="16"/>
  <c r="M774" i="16"/>
  <c r="L774" i="16"/>
  <c r="K774" i="16"/>
  <c r="J774" i="16"/>
  <c r="I774" i="16"/>
  <c r="H774" i="16"/>
  <c r="G774" i="16"/>
  <c r="F774" i="16"/>
  <c r="E774" i="16"/>
  <c r="I773" i="16"/>
  <c r="E772" i="16"/>
  <c r="U771" i="16"/>
  <c r="T771" i="16"/>
  <c r="S771" i="16"/>
  <c r="R771" i="16"/>
  <c r="Q771" i="16"/>
  <c r="P771" i="16"/>
  <c r="O771" i="16"/>
  <c r="N771" i="16"/>
  <c r="M771" i="16"/>
  <c r="L771" i="16"/>
  <c r="K771" i="16"/>
  <c r="J771" i="16"/>
  <c r="I771" i="16"/>
  <c r="H771" i="16"/>
  <c r="G771" i="16"/>
  <c r="F771" i="16"/>
  <c r="E771" i="16"/>
  <c r="E770" i="16"/>
  <c r="U769" i="16"/>
  <c r="T769" i="16"/>
  <c r="S769" i="16"/>
  <c r="R769" i="16"/>
  <c r="Q769" i="16"/>
  <c r="P769" i="16"/>
  <c r="O769" i="16"/>
  <c r="N769" i="16"/>
  <c r="M769" i="16"/>
  <c r="L769" i="16"/>
  <c r="K769" i="16"/>
  <c r="J769" i="16"/>
  <c r="I769" i="16"/>
  <c r="H769" i="16"/>
  <c r="G769" i="16"/>
  <c r="F769" i="16"/>
  <c r="E769" i="16"/>
  <c r="E768" i="16"/>
  <c r="U767" i="16"/>
  <c r="T767" i="16"/>
  <c r="S767" i="16"/>
  <c r="R767" i="16"/>
  <c r="Q767" i="16"/>
  <c r="P767" i="16"/>
  <c r="O767" i="16"/>
  <c r="N767" i="16"/>
  <c r="M767" i="16"/>
  <c r="L767" i="16"/>
  <c r="K767" i="16"/>
  <c r="J767" i="16"/>
  <c r="I767" i="16"/>
  <c r="H767" i="16"/>
  <c r="G767" i="16"/>
  <c r="F767" i="16"/>
  <c r="E767" i="16"/>
  <c r="T766" i="16"/>
  <c r="G765" i="16"/>
  <c r="G764" i="16"/>
  <c r="E764" i="16"/>
  <c r="E763" i="16"/>
  <c r="U762" i="16"/>
  <c r="T762" i="16"/>
  <c r="S762" i="16"/>
  <c r="R762" i="16"/>
  <c r="Q762" i="16"/>
  <c r="P762" i="16"/>
  <c r="O762" i="16"/>
  <c r="N762" i="16"/>
  <c r="M762" i="16"/>
  <c r="L762" i="16"/>
  <c r="K762" i="16"/>
  <c r="J762" i="16"/>
  <c r="I762" i="16"/>
  <c r="H762" i="16"/>
  <c r="G762" i="16"/>
  <c r="F762" i="16"/>
  <c r="E762" i="16"/>
  <c r="U761" i="16"/>
  <c r="T761" i="16"/>
  <c r="S761" i="16"/>
  <c r="R761" i="16"/>
  <c r="Q761" i="16"/>
  <c r="P761" i="16"/>
  <c r="O761" i="16"/>
  <c r="N761" i="16"/>
  <c r="M761" i="16"/>
  <c r="L761" i="16"/>
  <c r="K761" i="16"/>
  <c r="J761" i="16"/>
  <c r="I761" i="16"/>
  <c r="H761" i="16"/>
  <c r="G761" i="16"/>
  <c r="F761" i="16"/>
  <c r="E761" i="16"/>
  <c r="U760" i="16"/>
  <c r="T760" i="16"/>
  <c r="S760" i="16"/>
  <c r="R760" i="16"/>
  <c r="Q760" i="16"/>
  <c r="P760" i="16"/>
  <c r="O760" i="16"/>
  <c r="N760" i="16"/>
  <c r="M760" i="16"/>
  <c r="L760" i="16"/>
  <c r="K760" i="16"/>
  <c r="J760" i="16"/>
  <c r="I760" i="16"/>
  <c r="H760" i="16"/>
  <c r="G760" i="16"/>
  <c r="F760" i="16"/>
  <c r="E760" i="16"/>
  <c r="E759" i="16"/>
  <c r="U758" i="16"/>
  <c r="T758" i="16"/>
  <c r="S758" i="16"/>
  <c r="R758" i="16"/>
  <c r="Q758" i="16"/>
  <c r="P758" i="16"/>
  <c r="O758" i="16"/>
  <c r="N758" i="16"/>
  <c r="M758" i="16"/>
  <c r="L758" i="16"/>
  <c r="K758" i="16"/>
  <c r="J758" i="16"/>
  <c r="I758" i="16"/>
  <c r="H758" i="16"/>
  <c r="G758" i="16"/>
  <c r="F758" i="16"/>
  <c r="E758" i="16"/>
  <c r="E757" i="16"/>
  <c r="U756" i="16"/>
  <c r="T756" i="16"/>
  <c r="S756" i="16"/>
  <c r="R756" i="16"/>
  <c r="Q756" i="16"/>
  <c r="P756" i="16"/>
  <c r="O756" i="16"/>
  <c r="N756" i="16"/>
  <c r="M756" i="16"/>
  <c r="L756" i="16"/>
  <c r="K756" i="16"/>
  <c r="J756" i="16"/>
  <c r="I756" i="16"/>
  <c r="H756" i="16"/>
  <c r="G756" i="16"/>
  <c r="F756" i="16"/>
  <c r="E756" i="16"/>
  <c r="O755" i="16"/>
  <c r="U754" i="16"/>
  <c r="T754" i="16"/>
  <c r="S754" i="16"/>
  <c r="R754" i="16"/>
  <c r="Q754" i="16"/>
  <c r="P754" i="16"/>
  <c r="O754" i="16"/>
  <c r="N754" i="16"/>
  <c r="M754" i="16"/>
  <c r="L754" i="16"/>
  <c r="K754" i="16"/>
  <c r="J754" i="16"/>
  <c r="I754" i="16"/>
  <c r="H754" i="16"/>
  <c r="G754" i="16"/>
  <c r="F754" i="16"/>
  <c r="E754" i="16"/>
  <c r="U753" i="16"/>
  <c r="T753" i="16"/>
  <c r="S753" i="16"/>
  <c r="R753" i="16"/>
  <c r="Q753" i="16"/>
  <c r="P753" i="16"/>
  <c r="O753" i="16"/>
  <c r="N753" i="16"/>
  <c r="M753" i="16"/>
  <c r="L753" i="16"/>
  <c r="K753" i="16"/>
  <c r="J753" i="16"/>
  <c r="I753" i="16"/>
  <c r="H753" i="16"/>
  <c r="G753" i="16"/>
  <c r="F753" i="16"/>
  <c r="E753" i="16"/>
  <c r="U752" i="16"/>
  <c r="T752" i="16"/>
  <c r="S752" i="16"/>
  <c r="R752" i="16"/>
  <c r="Q752" i="16"/>
  <c r="P752" i="16"/>
  <c r="O752" i="16"/>
  <c r="N752" i="16"/>
  <c r="M752" i="16"/>
  <c r="L752" i="16"/>
  <c r="K752" i="16"/>
  <c r="J752" i="16"/>
  <c r="I752" i="16"/>
  <c r="H752" i="16"/>
  <c r="G752" i="16"/>
  <c r="F752" i="16"/>
  <c r="E752" i="16"/>
  <c r="K751" i="16"/>
  <c r="U750" i="16"/>
  <c r="T750" i="16"/>
  <c r="S750" i="16"/>
  <c r="R750" i="16"/>
  <c r="Q750" i="16"/>
  <c r="P750" i="16"/>
  <c r="O750" i="16"/>
  <c r="N750" i="16"/>
  <c r="M750" i="16"/>
  <c r="L750" i="16"/>
  <c r="K750" i="16"/>
  <c r="J750" i="16"/>
  <c r="I750" i="16"/>
  <c r="H750" i="16"/>
  <c r="G750" i="16"/>
  <c r="F750" i="16"/>
  <c r="E750" i="16"/>
  <c r="J749" i="16"/>
  <c r="U748" i="16"/>
  <c r="T748" i="16"/>
  <c r="S748" i="16"/>
  <c r="R748" i="16"/>
  <c r="Q748" i="16"/>
  <c r="P748" i="16"/>
  <c r="O748" i="16"/>
  <c r="N748" i="16"/>
  <c r="M748" i="16"/>
  <c r="L748" i="16"/>
  <c r="K748" i="16"/>
  <c r="J748" i="16"/>
  <c r="I748" i="16"/>
  <c r="H748" i="16"/>
  <c r="G748" i="16"/>
  <c r="F748" i="16"/>
  <c r="E748" i="16"/>
  <c r="Q747" i="16"/>
  <c r="U745" i="16"/>
  <c r="T745" i="16"/>
  <c r="S745" i="16"/>
  <c r="R745" i="16"/>
  <c r="Q745" i="16"/>
  <c r="P745" i="16"/>
  <c r="O745" i="16"/>
  <c r="N745" i="16"/>
  <c r="M745" i="16"/>
  <c r="L745" i="16"/>
  <c r="K745" i="16"/>
  <c r="J745" i="16"/>
  <c r="I745" i="16"/>
  <c r="H745" i="16"/>
  <c r="G745" i="16"/>
  <c r="F745" i="16"/>
  <c r="E745" i="16"/>
  <c r="U744" i="16"/>
  <c r="T744" i="16"/>
  <c r="S744" i="16"/>
  <c r="R744" i="16"/>
  <c r="Q744" i="16"/>
  <c r="P744" i="16"/>
  <c r="O744" i="16"/>
  <c r="N744" i="16"/>
  <c r="M744" i="16"/>
  <c r="L744" i="16"/>
  <c r="K744" i="16"/>
  <c r="J744" i="16"/>
  <c r="I744" i="16"/>
  <c r="H744" i="16"/>
  <c r="G744" i="16"/>
  <c r="F744" i="16"/>
  <c r="E744" i="16"/>
  <c r="U743" i="16"/>
  <c r="T743" i="16"/>
  <c r="S743" i="16"/>
  <c r="R743" i="16"/>
  <c r="Q743" i="16"/>
  <c r="P743" i="16"/>
  <c r="O743" i="16"/>
  <c r="N743" i="16"/>
  <c r="M743" i="16"/>
  <c r="L743" i="16"/>
  <c r="K743" i="16"/>
  <c r="J743" i="16"/>
  <c r="I743" i="16"/>
  <c r="H743" i="16"/>
  <c r="G743" i="16"/>
  <c r="F743" i="16"/>
  <c r="E743" i="16"/>
  <c r="O742" i="16"/>
  <c r="E741" i="16"/>
  <c r="U740" i="16"/>
  <c r="T740" i="16"/>
  <c r="S740" i="16"/>
  <c r="R740" i="16"/>
  <c r="Q740" i="16"/>
  <c r="P740" i="16"/>
  <c r="O740" i="16"/>
  <c r="N740" i="16"/>
  <c r="M740" i="16"/>
  <c r="L740" i="16"/>
  <c r="K740" i="16"/>
  <c r="J740" i="16"/>
  <c r="I740" i="16"/>
  <c r="H740" i="16"/>
  <c r="G740" i="16"/>
  <c r="F740" i="16"/>
  <c r="E740" i="16"/>
  <c r="U739" i="16"/>
  <c r="T739" i="16"/>
  <c r="S739" i="16"/>
  <c r="R739" i="16"/>
  <c r="Q739" i="16"/>
  <c r="P739" i="16"/>
  <c r="O739" i="16"/>
  <c r="N739" i="16"/>
  <c r="M739" i="16"/>
  <c r="L739" i="16"/>
  <c r="K739" i="16"/>
  <c r="J739" i="16"/>
  <c r="I739" i="16"/>
  <c r="H739" i="16"/>
  <c r="G739" i="16"/>
  <c r="F739" i="16"/>
  <c r="E739" i="16"/>
  <c r="U738" i="16"/>
  <c r="T738" i="16"/>
  <c r="S738" i="16"/>
  <c r="R738" i="16"/>
  <c r="Q738" i="16"/>
  <c r="P738" i="16"/>
  <c r="O738" i="16"/>
  <c r="N738" i="16"/>
  <c r="M738" i="16"/>
  <c r="L738" i="16"/>
  <c r="K738" i="16"/>
  <c r="J738" i="16"/>
  <c r="I738" i="16"/>
  <c r="H738" i="16"/>
  <c r="G738" i="16"/>
  <c r="F738" i="16"/>
  <c r="E738" i="16"/>
  <c r="U737" i="16"/>
  <c r="T737" i="16"/>
  <c r="S737" i="16"/>
  <c r="R737" i="16"/>
  <c r="Q737" i="16"/>
  <c r="P737" i="16"/>
  <c r="O737" i="16"/>
  <c r="N737" i="16"/>
  <c r="M737" i="16"/>
  <c r="L737" i="16"/>
  <c r="K737" i="16"/>
  <c r="J737" i="16"/>
  <c r="I737" i="16"/>
  <c r="H737" i="16"/>
  <c r="G737" i="16"/>
  <c r="F737" i="16"/>
  <c r="E737" i="16"/>
  <c r="U736" i="16"/>
  <c r="T736" i="16"/>
  <c r="S736" i="16"/>
  <c r="R736" i="16"/>
  <c r="Q736" i="16"/>
  <c r="P736" i="16"/>
  <c r="O736" i="16"/>
  <c r="N736" i="16"/>
  <c r="M736" i="16"/>
  <c r="L736" i="16"/>
  <c r="K736" i="16"/>
  <c r="J736" i="16"/>
  <c r="I736" i="16"/>
  <c r="H736" i="16"/>
  <c r="G736" i="16"/>
  <c r="F736" i="16"/>
  <c r="E736" i="16"/>
  <c r="U735" i="16"/>
  <c r="T735" i="16"/>
  <c r="S735" i="16"/>
  <c r="R735" i="16"/>
  <c r="Q735" i="16"/>
  <c r="P735" i="16"/>
  <c r="O735" i="16"/>
  <c r="N735" i="16"/>
  <c r="M735" i="16"/>
  <c r="L735" i="16"/>
  <c r="K735" i="16"/>
  <c r="J735" i="16"/>
  <c r="I735" i="16"/>
  <c r="H735" i="16"/>
  <c r="G735" i="16"/>
  <c r="F735" i="16"/>
  <c r="E735" i="16"/>
  <c r="U734" i="16"/>
  <c r="T734" i="16"/>
  <c r="S734" i="16"/>
  <c r="R734" i="16"/>
  <c r="Q734" i="16"/>
  <c r="P734" i="16"/>
  <c r="O734" i="16"/>
  <c r="N734" i="16"/>
  <c r="M734" i="16"/>
  <c r="L734" i="16"/>
  <c r="K734" i="16"/>
  <c r="J734" i="16"/>
  <c r="I734" i="16"/>
  <c r="H734" i="16"/>
  <c r="G734" i="16"/>
  <c r="F734" i="16"/>
  <c r="E734" i="16"/>
  <c r="E733" i="16"/>
  <c r="U732" i="16"/>
  <c r="T732" i="16"/>
  <c r="S732" i="16"/>
  <c r="R732" i="16"/>
  <c r="Q732" i="16"/>
  <c r="P732" i="16"/>
  <c r="O732" i="16"/>
  <c r="N732" i="16"/>
  <c r="M732" i="16"/>
  <c r="L732" i="16"/>
  <c r="K732" i="16"/>
  <c r="J732" i="16"/>
  <c r="I732" i="16"/>
  <c r="H732" i="16"/>
  <c r="G732" i="16"/>
  <c r="F732" i="16"/>
  <c r="E732" i="16"/>
  <c r="U731" i="16"/>
  <c r="T731" i="16"/>
  <c r="S731" i="16"/>
  <c r="R731" i="16"/>
  <c r="Q731" i="16"/>
  <c r="P731" i="16"/>
  <c r="O731" i="16"/>
  <c r="N731" i="16"/>
  <c r="M731" i="16"/>
  <c r="L731" i="16"/>
  <c r="K731" i="16"/>
  <c r="J731" i="16"/>
  <c r="I731" i="16"/>
  <c r="H731" i="16"/>
  <c r="G731" i="16"/>
  <c r="F731" i="16"/>
  <c r="E731" i="16"/>
  <c r="U730" i="16"/>
  <c r="T730" i="16"/>
  <c r="S730" i="16"/>
  <c r="R730" i="16"/>
  <c r="Q730" i="16"/>
  <c r="P730" i="16"/>
  <c r="O730" i="16"/>
  <c r="N730" i="16"/>
  <c r="M730" i="16"/>
  <c r="L730" i="16"/>
  <c r="K730" i="16"/>
  <c r="J730" i="16"/>
  <c r="I730" i="16"/>
  <c r="H730" i="16"/>
  <c r="G730" i="16"/>
  <c r="F730" i="16"/>
  <c r="E730" i="16"/>
  <c r="U729" i="16"/>
  <c r="T729" i="16"/>
  <c r="S729" i="16"/>
  <c r="R729" i="16"/>
  <c r="Q729" i="16"/>
  <c r="P729" i="16"/>
  <c r="O729" i="16"/>
  <c r="N729" i="16"/>
  <c r="M729" i="16"/>
  <c r="L729" i="16"/>
  <c r="K729" i="16"/>
  <c r="J729" i="16"/>
  <c r="I729" i="16"/>
  <c r="H729" i="16"/>
  <c r="G729" i="16"/>
  <c r="F729" i="16"/>
  <c r="E729" i="16"/>
  <c r="U728" i="16"/>
  <c r="T728" i="16"/>
  <c r="S728" i="16"/>
  <c r="R728" i="16"/>
  <c r="Q728" i="16"/>
  <c r="P728" i="16"/>
  <c r="O728" i="16"/>
  <c r="N728" i="16"/>
  <c r="M728" i="16"/>
  <c r="L728" i="16"/>
  <c r="K728" i="16"/>
  <c r="J728" i="16"/>
  <c r="I728" i="16"/>
  <c r="H728" i="16"/>
  <c r="G728" i="16"/>
  <c r="F728" i="16"/>
  <c r="E728" i="16"/>
  <c r="U726" i="16"/>
  <c r="T726" i="16"/>
  <c r="S726" i="16"/>
  <c r="R726" i="16"/>
  <c r="Q726" i="16"/>
  <c r="P726" i="16"/>
  <c r="O726" i="16"/>
  <c r="N726" i="16"/>
  <c r="M726" i="16"/>
  <c r="L726" i="16"/>
  <c r="K726" i="16"/>
  <c r="J726" i="16"/>
  <c r="I726" i="16"/>
  <c r="H726" i="16"/>
  <c r="G726" i="16"/>
  <c r="F726" i="16"/>
  <c r="E726" i="16"/>
  <c r="E725" i="16"/>
  <c r="U724" i="16"/>
  <c r="T724" i="16"/>
  <c r="S724" i="16"/>
  <c r="R724" i="16"/>
  <c r="Q724" i="16"/>
  <c r="P724" i="16"/>
  <c r="O724" i="16"/>
  <c r="N724" i="16"/>
  <c r="M724" i="16"/>
  <c r="L724" i="16"/>
  <c r="K724" i="16"/>
  <c r="J724" i="16"/>
  <c r="I724" i="16"/>
  <c r="H724" i="16"/>
  <c r="G724" i="16"/>
  <c r="F724" i="16"/>
  <c r="E724" i="16"/>
  <c r="U723" i="16"/>
  <c r="T723" i="16"/>
  <c r="S723" i="16"/>
  <c r="R723" i="16"/>
  <c r="Q723" i="16"/>
  <c r="P723" i="16"/>
  <c r="O723" i="16"/>
  <c r="N723" i="16"/>
  <c r="M723" i="16"/>
  <c r="L723" i="16"/>
  <c r="K723" i="16"/>
  <c r="J723" i="16"/>
  <c r="I723" i="16"/>
  <c r="H723" i="16"/>
  <c r="G723" i="16"/>
  <c r="F723" i="16"/>
  <c r="E723" i="16"/>
  <c r="U722" i="16"/>
  <c r="T722" i="16"/>
  <c r="S722" i="16"/>
  <c r="R722" i="16"/>
  <c r="Q722" i="16"/>
  <c r="P722" i="16"/>
  <c r="O722" i="16"/>
  <c r="N722" i="16"/>
  <c r="M722" i="16"/>
  <c r="L722" i="16"/>
  <c r="K722" i="16"/>
  <c r="J722" i="16"/>
  <c r="I722" i="16"/>
  <c r="H722" i="16"/>
  <c r="G722" i="16"/>
  <c r="F722" i="16"/>
  <c r="E722" i="16"/>
  <c r="E721" i="16"/>
  <c r="E720" i="16"/>
  <c r="U719" i="16"/>
  <c r="T719" i="16"/>
  <c r="S719" i="16"/>
  <c r="R719" i="16"/>
  <c r="Q719" i="16"/>
  <c r="P719" i="16"/>
  <c r="O719" i="16"/>
  <c r="N719" i="16"/>
  <c r="M719" i="16"/>
  <c r="L719" i="16"/>
  <c r="K719" i="16"/>
  <c r="J719" i="16"/>
  <c r="I719" i="16"/>
  <c r="H719" i="16"/>
  <c r="G719" i="16"/>
  <c r="F719" i="16"/>
  <c r="E719" i="16"/>
  <c r="U718" i="16"/>
  <c r="T718" i="16"/>
  <c r="S718" i="16"/>
  <c r="R718" i="16"/>
  <c r="Q718" i="16"/>
  <c r="P718" i="16"/>
  <c r="O718" i="16"/>
  <c r="N718" i="16"/>
  <c r="M718" i="16"/>
  <c r="L718" i="16"/>
  <c r="K718" i="16"/>
  <c r="J718" i="16"/>
  <c r="I718" i="16"/>
  <c r="H718" i="16"/>
  <c r="G718" i="16"/>
  <c r="F718" i="16"/>
  <c r="E718" i="16"/>
  <c r="E717" i="16"/>
  <c r="U716" i="16"/>
  <c r="T716" i="16"/>
  <c r="S716" i="16"/>
  <c r="R716" i="16"/>
  <c r="Q716" i="16"/>
  <c r="P716" i="16"/>
  <c r="O716" i="16"/>
  <c r="N716" i="16"/>
  <c r="M716" i="16"/>
  <c r="L716" i="16"/>
  <c r="K716" i="16"/>
  <c r="J716" i="16"/>
  <c r="I716" i="16"/>
  <c r="H716" i="16"/>
  <c r="G716" i="16"/>
  <c r="F716" i="16"/>
  <c r="E716" i="16"/>
  <c r="U715" i="16"/>
  <c r="T715" i="16"/>
  <c r="S715" i="16"/>
  <c r="R715" i="16"/>
  <c r="Q715" i="16"/>
  <c r="P715" i="16"/>
  <c r="O715" i="16"/>
  <c r="N715" i="16"/>
  <c r="M715" i="16"/>
  <c r="L715" i="16"/>
  <c r="K715" i="16"/>
  <c r="J715" i="16"/>
  <c r="I715" i="16"/>
  <c r="H715" i="16"/>
  <c r="G715" i="16"/>
  <c r="F715" i="16"/>
  <c r="E715" i="16"/>
  <c r="U714" i="16"/>
  <c r="T714" i="16"/>
  <c r="S714" i="16"/>
  <c r="R714" i="16"/>
  <c r="Q714" i="16"/>
  <c r="P714" i="16"/>
  <c r="O714" i="16"/>
  <c r="N714" i="16"/>
  <c r="M714" i="16"/>
  <c r="L714" i="16"/>
  <c r="K714" i="16"/>
  <c r="J714" i="16"/>
  <c r="I714" i="16"/>
  <c r="H714" i="16"/>
  <c r="G714" i="16"/>
  <c r="F714" i="16"/>
  <c r="E714" i="16"/>
  <c r="U712" i="16"/>
  <c r="T712" i="16"/>
  <c r="S712" i="16"/>
  <c r="R712" i="16"/>
  <c r="Q712" i="16"/>
  <c r="P712" i="16"/>
  <c r="O712" i="16"/>
  <c r="N712" i="16"/>
  <c r="M712" i="16"/>
  <c r="L712" i="16"/>
  <c r="K712" i="16"/>
  <c r="J712" i="16"/>
  <c r="I712" i="16"/>
  <c r="H712" i="16"/>
  <c r="G712" i="16"/>
  <c r="F712" i="16"/>
  <c r="E712" i="16"/>
  <c r="U711" i="16"/>
  <c r="T711" i="16"/>
  <c r="S711" i="16"/>
  <c r="R711" i="16"/>
  <c r="Q711" i="16"/>
  <c r="P711" i="16"/>
  <c r="O711" i="16"/>
  <c r="N711" i="16"/>
  <c r="M711" i="16"/>
  <c r="L711" i="16"/>
  <c r="K711" i="16"/>
  <c r="J711" i="16"/>
  <c r="I711" i="16"/>
  <c r="H711" i="16"/>
  <c r="G711" i="16"/>
  <c r="F711" i="16"/>
  <c r="E711" i="16"/>
  <c r="E710" i="16"/>
  <c r="U709" i="16"/>
  <c r="T709" i="16"/>
  <c r="S709" i="16"/>
  <c r="R709" i="16"/>
  <c r="Q709" i="16"/>
  <c r="P709" i="16"/>
  <c r="O709" i="16"/>
  <c r="N709" i="16"/>
  <c r="M709" i="16"/>
  <c r="L709" i="16"/>
  <c r="K709" i="16"/>
  <c r="J709" i="16"/>
  <c r="I709" i="16"/>
  <c r="H709" i="16"/>
  <c r="G709" i="16"/>
  <c r="F709" i="16"/>
  <c r="E709" i="16"/>
  <c r="U708" i="16"/>
  <c r="T708" i="16"/>
  <c r="S708" i="16"/>
  <c r="R708" i="16"/>
  <c r="Q708" i="16"/>
  <c r="P708" i="16"/>
  <c r="O708" i="16"/>
  <c r="N708" i="16"/>
  <c r="M708" i="16"/>
  <c r="L708" i="16"/>
  <c r="K708" i="16"/>
  <c r="J708" i="16"/>
  <c r="I708" i="16"/>
  <c r="H708" i="16"/>
  <c r="G708" i="16"/>
  <c r="F708" i="16"/>
  <c r="E708" i="16"/>
  <c r="U707" i="16"/>
  <c r="T707" i="16"/>
  <c r="S707" i="16"/>
  <c r="R707" i="16"/>
  <c r="Q707" i="16"/>
  <c r="P707" i="16"/>
  <c r="O707" i="16"/>
  <c r="N707" i="16"/>
  <c r="M707" i="16"/>
  <c r="L707" i="16"/>
  <c r="K707" i="16"/>
  <c r="J707" i="16"/>
  <c r="I707" i="16"/>
  <c r="H707" i="16"/>
  <c r="G707" i="16"/>
  <c r="F707" i="16"/>
  <c r="E707" i="16"/>
  <c r="U706" i="16"/>
  <c r="T706" i="16"/>
  <c r="S706" i="16"/>
  <c r="R706" i="16"/>
  <c r="Q706" i="16"/>
  <c r="P706" i="16"/>
  <c r="O706" i="16"/>
  <c r="N706" i="16"/>
  <c r="M706" i="16"/>
  <c r="L706" i="16"/>
  <c r="K706" i="16"/>
  <c r="J706" i="16"/>
  <c r="I706" i="16"/>
  <c r="H706" i="16"/>
  <c r="G706" i="16"/>
  <c r="F706" i="16"/>
  <c r="E706" i="16"/>
  <c r="U705" i="16"/>
  <c r="T705" i="16"/>
  <c r="S705" i="16"/>
  <c r="R705" i="16"/>
  <c r="Q705" i="16"/>
  <c r="P705" i="16"/>
  <c r="O705" i="16"/>
  <c r="N705" i="16"/>
  <c r="M705" i="16"/>
  <c r="L705" i="16"/>
  <c r="K705" i="16"/>
  <c r="J705" i="16"/>
  <c r="I705" i="16"/>
  <c r="H705" i="16"/>
  <c r="G705" i="16"/>
  <c r="F705" i="16"/>
  <c r="E705" i="16"/>
  <c r="U704" i="16"/>
  <c r="T704" i="16"/>
  <c r="S704" i="16"/>
  <c r="R704" i="16"/>
  <c r="Q704" i="16"/>
  <c r="P704" i="16"/>
  <c r="O704" i="16"/>
  <c r="N704" i="16"/>
  <c r="M704" i="16"/>
  <c r="L704" i="16"/>
  <c r="K704" i="16"/>
  <c r="J704" i="16"/>
  <c r="I704" i="16"/>
  <c r="H704" i="16"/>
  <c r="G704" i="16"/>
  <c r="F704" i="16"/>
  <c r="E704" i="16"/>
  <c r="E703" i="16"/>
  <c r="U702" i="16"/>
  <c r="T702" i="16"/>
  <c r="S702" i="16"/>
  <c r="R702" i="16"/>
  <c r="Q702" i="16"/>
  <c r="P702" i="16"/>
  <c r="O702" i="16"/>
  <c r="N702" i="16"/>
  <c r="M702" i="16"/>
  <c r="L702" i="16"/>
  <c r="K702" i="16"/>
  <c r="J702" i="16"/>
  <c r="I702" i="16"/>
  <c r="H702" i="16"/>
  <c r="G702" i="16"/>
  <c r="F702" i="16"/>
  <c r="E702" i="16"/>
  <c r="U701" i="16"/>
  <c r="T701" i="16"/>
  <c r="S701" i="16"/>
  <c r="R701" i="16"/>
  <c r="Q701" i="16"/>
  <c r="P701" i="16"/>
  <c r="O701" i="16"/>
  <c r="N701" i="16"/>
  <c r="M701" i="16"/>
  <c r="L701" i="16"/>
  <c r="K701" i="16"/>
  <c r="J701" i="16"/>
  <c r="I701" i="16"/>
  <c r="H701" i="16"/>
  <c r="G701" i="16"/>
  <c r="F701" i="16"/>
  <c r="E701" i="16"/>
  <c r="U700" i="16"/>
  <c r="T700" i="16"/>
  <c r="S700" i="16"/>
  <c r="R700" i="16"/>
  <c r="Q700" i="16"/>
  <c r="P700" i="16"/>
  <c r="O700" i="16"/>
  <c r="N700" i="16"/>
  <c r="M700" i="16"/>
  <c r="L700" i="16"/>
  <c r="K700" i="16"/>
  <c r="J700" i="16"/>
  <c r="I700" i="16"/>
  <c r="H700" i="16"/>
  <c r="G700" i="16"/>
  <c r="F700" i="16"/>
  <c r="E700" i="16"/>
  <c r="O699" i="16"/>
  <c r="R698" i="16"/>
  <c r="E698" i="16"/>
  <c r="E697" i="16"/>
  <c r="E696" i="16"/>
  <c r="E695" i="16"/>
  <c r="E694" i="16"/>
  <c r="U693" i="16"/>
  <c r="T693" i="16"/>
  <c r="S693" i="16"/>
  <c r="R693" i="16"/>
  <c r="Q693" i="16"/>
  <c r="P693" i="16"/>
  <c r="O693" i="16"/>
  <c r="N693" i="16"/>
  <c r="M693" i="16"/>
  <c r="L693" i="16"/>
  <c r="K693" i="16"/>
  <c r="J693" i="16"/>
  <c r="I693" i="16"/>
  <c r="H693" i="16"/>
  <c r="G693" i="16"/>
  <c r="F693" i="16"/>
  <c r="E693" i="16"/>
  <c r="U692" i="16"/>
  <c r="T692" i="16"/>
  <c r="S692" i="16"/>
  <c r="R692" i="16"/>
  <c r="Q692" i="16"/>
  <c r="P692" i="16"/>
  <c r="O692" i="16"/>
  <c r="N692" i="16"/>
  <c r="M692" i="16"/>
  <c r="L692" i="16"/>
  <c r="K692" i="16"/>
  <c r="J692" i="16"/>
  <c r="I692" i="16"/>
  <c r="H692" i="16"/>
  <c r="G692" i="16"/>
  <c r="F692" i="16"/>
  <c r="E692" i="16"/>
  <c r="E691" i="16"/>
  <c r="E690" i="16"/>
  <c r="E689" i="16"/>
  <c r="S688" i="16"/>
  <c r="U687" i="16"/>
  <c r="T687" i="16"/>
  <c r="S687" i="16"/>
  <c r="R687" i="16"/>
  <c r="Q687" i="16"/>
  <c r="P687" i="16"/>
  <c r="O687" i="16"/>
  <c r="N687" i="16"/>
  <c r="M687" i="16"/>
  <c r="L687" i="16"/>
  <c r="K687" i="16"/>
  <c r="J687" i="16"/>
  <c r="I687" i="16"/>
  <c r="H687" i="16"/>
  <c r="G687" i="16"/>
  <c r="F687" i="16"/>
  <c r="E687" i="16"/>
  <c r="E686" i="16"/>
  <c r="T685" i="16"/>
  <c r="E684" i="16"/>
  <c r="U683" i="16"/>
  <c r="T683" i="16"/>
  <c r="S683" i="16"/>
  <c r="R683" i="16"/>
  <c r="Q683" i="16"/>
  <c r="P683" i="16"/>
  <c r="O683" i="16"/>
  <c r="N683" i="16"/>
  <c r="M683" i="16"/>
  <c r="L683" i="16"/>
  <c r="K683" i="16"/>
  <c r="J683" i="16"/>
  <c r="I683" i="16"/>
  <c r="H683" i="16"/>
  <c r="G683" i="16"/>
  <c r="F683" i="16"/>
  <c r="E683" i="16"/>
  <c r="E682" i="16"/>
  <c r="U680" i="16"/>
  <c r="T680" i="16"/>
  <c r="S680" i="16"/>
  <c r="R680" i="16"/>
  <c r="Q680" i="16"/>
  <c r="P680" i="16"/>
  <c r="O680" i="16"/>
  <c r="N680" i="16"/>
  <c r="M680" i="16"/>
  <c r="L680" i="16"/>
  <c r="K680" i="16"/>
  <c r="J680" i="16"/>
  <c r="I680" i="16"/>
  <c r="H680" i="16"/>
  <c r="G680" i="16"/>
  <c r="F680" i="16"/>
  <c r="E680" i="16"/>
  <c r="G679" i="16"/>
  <c r="U678" i="16"/>
  <c r="T678" i="16"/>
  <c r="S678" i="16"/>
  <c r="R678" i="16"/>
  <c r="Q678" i="16"/>
  <c r="P678" i="16"/>
  <c r="O678" i="16"/>
  <c r="N678" i="16"/>
  <c r="M678" i="16"/>
  <c r="L678" i="16"/>
  <c r="K678" i="16"/>
  <c r="J678" i="16"/>
  <c r="I678" i="16"/>
  <c r="H678" i="16"/>
  <c r="G678" i="16"/>
  <c r="F678" i="16"/>
  <c r="E678" i="16"/>
  <c r="E677" i="16"/>
  <c r="U676" i="16"/>
  <c r="T676" i="16"/>
  <c r="S676" i="16"/>
  <c r="R676" i="16"/>
  <c r="Q676" i="16"/>
  <c r="P676" i="16"/>
  <c r="O676" i="16"/>
  <c r="N676" i="16"/>
  <c r="M676" i="16"/>
  <c r="L676" i="16"/>
  <c r="K676" i="16"/>
  <c r="J676" i="16"/>
  <c r="I676" i="16"/>
  <c r="H676" i="16"/>
  <c r="G676" i="16"/>
  <c r="F676" i="16"/>
  <c r="E676" i="16"/>
  <c r="U675" i="16"/>
  <c r="T675" i="16"/>
  <c r="S675" i="16"/>
  <c r="R675" i="16"/>
  <c r="Q675" i="16"/>
  <c r="P675" i="16"/>
  <c r="O675" i="16"/>
  <c r="N675" i="16"/>
  <c r="M675" i="16"/>
  <c r="L675" i="16"/>
  <c r="K675" i="16"/>
  <c r="J675" i="16"/>
  <c r="I675" i="16"/>
  <c r="H675" i="16"/>
  <c r="G675" i="16"/>
  <c r="F675" i="16"/>
  <c r="E675" i="16"/>
  <c r="U674" i="16"/>
  <c r="T674" i="16"/>
  <c r="S674" i="16"/>
  <c r="R674" i="16"/>
  <c r="Q674" i="16"/>
  <c r="P674" i="16"/>
  <c r="O674" i="16"/>
  <c r="N674" i="16"/>
  <c r="M674" i="16"/>
  <c r="L674" i="16"/>
  <c r="K674" i="16"/>
  <c r="J674" i="16"/>
  <c r="I674" i="16"/>
  <c r="H674" i="16"/>
  <c r="G674" i="16"/>
  <c r="F674" i="16"/>
  <c r="E674" i="16"/>
  <c r="I673" i="16"/>
  <c r="E672" i="16"/>
  <c r="J671" i="16"/>
  <c r="G670" i="16"/>
  <c r="U669" i="16"/>
  <c r="T669" i="16"/>
  <c r="S669" i="16"/>
  <c r="R669" i="16"/>
  <c r="Q669" i="16"/>
  <c r="P669" i="16"/>
  <c r="O669" i="16"/>
  <c r="N669" i="16"/>
  <c r="M669" i="16"/>
  <c r="L669" i="16"/>
  <c r="K669" i="16"/>
  <c r="J669" i="16"/>
  <c r="I669" i="16"/>
  <c r="H669" i="16"/>
  <c r="G669" i="16"/>
  <c r="F669" i="16"/>
  <c r="E669" i="16"/>
  <c r="U668" i="16"/>
  <c r="T668" i="16"/>
  <c r="S668" i="16"/>
  <c r="R668" i="16"/>
  <c r="Q668" i="16"/>
  <c r="P668" i="16"/>
  <c r="O668" i="16"/>
  <c r="N668" i="16"/>
  <c r="M668" i="16"/>
  <c r="L668" i="16"/>
  <c r="K668" i="16"/>
  <c r="J668" i="16"/>
  <c r="I668" i="16"/>
  <c r="H668" i="16"/>
  <c r="G668" i="16"/>
  <c r="F668" i="16"/>
  <c r="E668" i="16"/>
  <c r="E667" i="16"/>
  <c r="U666" i="16"/>
  <c r="T666" i="16"/>
  <c r="S666" i="16"/>
  <c r="R666" i="16"/>
  <c r="Q666" i="16"/>
  <c r="P666" i="16"/>
  <c r="O666" i="16"/>
  <c r="N666" i="16"/>
  <c r="M666" i="16"/>
  <c r="L666" i="16"/>
  <c r="K666" i="16"/>
  <c r="J666" i="16"/>
  <c r="I666" i="16"/>
  <c r="H666" i="16"/>
  <c r="G666" i="16"/>
  <c r="F666" i="16"/>
  <c r="E666" i="16"/>
  <c r="K665" i="16"/>
  <c r="E665" i="16"/>
  <c r="E664" i="16"/>
  <c r="F9" i="18" s="1"/>
  <c r="P662" i="16"/>
  <c r="U661" i="16"/>
  <c r="T661" i="16"/>
  <c r="S661" i="16"/>
  <c r="R661" i="16"/>
  <c r="Q661" i="16"/>
  <c r="P661" i="16"/>
  <c r="O661" i="16"/>
  <c r="N661" i="16"/>
  <c r="M661" i="16"/>
  <c r="L661" i="16"/>
  <c r="K661" i="16"/>
  <c r="J661" i="16"/>
  <c r="I661" i="16"/>
  <c r="H661" i="16"/>
  <c r="G661" i="16"/>
  <c r="F661" i="16"/>
  <c r="E661" i="16"/>
  <c r="U660" i="16"/>
  <c r="T660" i="16"/>
  <c r="S660" i="16"/>
  <c r="R660" i="16"/>
  <c r="Q660" i="16"/>
  <c r="P660" i="16"/>
  <c r="O660" i="16"/>
  <c r="N660" i="16"/>
  <c r="M660" i="16"/>
  <c r="L660" i="16"/>
  <c r="K660" i="16"/>
  <c r="J660" i="16"/>
  <c r="I660" i="16"/>
  <c r="H660" i="16"/>
  <c r="G660" i="16"/>
  <c r="F660" i="16"/>
  <c r="E660" i="16"/>
  <c r="E659" i="16"/>
  <c r="U658" i="16"/>
  <c r="T658" i="16"/>
  <c r="S658" i="16"/>
  <c r="R658" i="16"/>
  <c r="Q658" i="16"/>
  <c r="P658" i="16"/>
  <c r="O658" i="16"/>
  <c r="N658" i="16"/>
  <c r="M658" i="16"/>
  <c r="L658" i="16"/>
  <c r="K658" i="16"/>
  <c r="J658" i="16"/>
  <c r="I658" i="16"/>
  <c r="H658" i="16"/>
  <c r="G658" i="16"/>
  <c r="F658" i="16"/>
  <c r="E658" i="16"/>
  <c r="E657" i="16"/>
  <c r="U656" i="16"/>
  <c r="T656" i="16"/>
  <c r="S656" i="16"/>
  <c r="R656" i="16"/>
  <c r="Q656" i="16"/>
  <c r="P656" i="16"/>
  <c r="O656" i="16"/>
  <c r="N656" i="16"/>
  <c r="M656" i="16"/>
  <c r="L656" i="16"/>
  <c r="K656" i="16"/>
  <c r="J656" i="16"/>
  <c r="I656" i="16"/>
  <c r="H656" i="16"/>
  <c r="G656" i="16"/>
  <c r="F656" i="16"/>
  <c r="E656" i="16"/>
  <c r="U655" i="16"/>
  <c r="T655" i="16"/>
  <c r="S655" i="16"/>
  <c r="R655" i="16"/>
  <c r="Q655" i="16"/>
  <c r="P655" i="16"/>
  <c r="O655" i="16"/>
  <c r="N655" i="16"/>
  <c r="M655" i="16"/>
  <c r="L655" i="16"/>
  <c r="K655" i="16"/>
  <c r="J655" i="16"/>
  <c r="I655" i="16"/>
  <c r="H655" i="16"/>
  <c r="G655" i="16"/>
  <c r="F655" i="16"/>
  <c r="E655" i="16"/>
  <c r="E654" i="16"/>
  <c r="E653" i="16"/>
  <c r="U652" i="16"/>
  <c r="T652" i="16"/>
  <c r="S652" i="16"/>
  <c r="R652" i="16"/>
  <c r="Q652" i="16"/>
  <c r="P652" i="16"/>
  <c r="O652" i="16"/>
  <c r="N652" i="16"/>
  <c r="M652" i="16"/>
  <c r="L652" i="16"/>
  <c r="K652" i="16"/>
  <c r="J652" i="16"/>
  <c r="I652" i="16"/>
  <c r="H652" i="16"/>
  <c r="G652" i="16"/>
  <c r="F652" i="16"/>
  <c r="E652" i="16"/>
  <c r="U651" i="16"/>
  <c r="T651" i="16"/>
  <c r="S651" i="16"/>
  <c r="R651" i="16"/>
  <c r="Q651" i="16"/>
  <c r="P651" i="16"/>
  <c r="O651" i="16"/>
  <c r="N651" i="16"/>
  <c r="M651" i="16"/>
  <c r="L651" i="16"/>
  <c r="K651" i="16"/>
  <c r="J651" i="16"/>
  <c r="I651" i="16"/>
  <c r="H651" i="16"/>
  <c r="G651" i="16"/>
  <c r="F651" i="16"/>
  <c r="E651" i="16"/>
  <c r="E650" i="16"/>
  <c r="G649" i="16"/>
  <c r="E649" i="16"/>
  <c r="E648" i="16"/>
  <c r="F16" i="18" s="1"/>
  <c r="U647" i="16"/>
  <c r="T647" i="16"/>
  <c r="S647" i="16"/>
  <c r="R647" i="16"/>
  <c r="Q647" i="16"/>
  <c r="P647" i="16"/>
  <c r="O647" i="16"/>
  <c r="N647" i="16"/>
  <c r="M647" i="16"/>
  <c r="L647" i="16"/>
  <c r="K647" i="16"/>
  <c r="J647" i="16"/>
  <c r="I647" i="16"/>
  <c r="H647" i="16"/>
  <c r="G647" i="16"/>
  <c r="F647" i="16"/>
  <c r="E647" i="16"/>
  <c r="E646" i="16"/>
  <c r="J645" i="16"/>
  <c r="U644" i="16"/>
  <c r="T644" i="16"/>
  <c r="S644" i="16"/>
  <c r="R644" i="16"/>
  <c r="Q644" i="16"/>
  <c r="P644" i="16"/>
  <c r="O644" i="16"/>
  <c r="N644" i="16"/>
  <c r="M644" i="16"/>
  <c r="L644" i="16"/>
  <c r="K644" i="16"/>
  <c r="J644" i="16"/>
  <c r="I644" i="16"/>
  <c r="H644" i="16"/>
  <c r="G644" i="16"/>
  <c r="F644" i="16"/>
  <c r="E644" i="16"/>
  <c r="Q643" i="16"/>
  <c r="E643" i="16"/>
  <c r="U642" i="16"/>
  <c r="T642" i="16"/>
  <c r="S642" i="16"/>
  <c r="R642" i="16"/>
  <c r="Q642" i="16"/>
  <c r="P642" i="16"/>
  <c r="O642" i="16"/>
  <c r="N642" i="16"/>
  <c r="M642" i="16"/>
  <c r="L642" i="16"/>
  <c r="K642" i="16"/>
  <c r="J642" i="16"/>
  <c r="I642" i="16"/>
  <c r="H642" i="16"/>
  <c r="G642" i="16"/>
  <c r="F642" i="16"/>
  <c r="E642" i="16"/>
  <c r="N641" i="16"/>
  <c r="E641" i="16"/>
  <c r="E640" i="16"/>
  <c r="E639" i="16"/>
  <c r="U638" i="16"/>
  <c r="T638" i="16"/>
  <c r="S638" i="16"/>
  <c r="R638" i="16"/>
  <c r="Q638" i="16"/>
  <c r="P638" i="16"/>
  <c r="O638" i="16"/>
  <c r="N638" i="16"/>
  <c r="M638" i="16"/>
  <c r="L638" i="16"/>
  <c r="K638" i="16"/>
  <c r="J638" i="16"/>
  <c r="I638" i="16"/>
  <c r="H638" i="16"/>
  <c r="G638" i="16"/>
  <c r="F638" i="16"/>
  <c r="E638" i="16"/>
  <c r="U637" i="16"/>
  <c r="T637" i="16"/>
  <c r="S637" i="16"/>
  <c r="R637" i="16"/>
  <c r="Q637" i="16"/>
  <c r="P637" i="16"/>
  <c r="O637" i="16"/>
  <c r="N637" i="16"/>
  <c r="M637" i="16"/>
  <c r="L637" i="16"/>
  <c r="K637" i="16"/>
  <c r="J637" i="16"/>
  <c r="I637" i="16"/>
  <c r="H637" i="16"/>
  <c r="G637" i="16"/>
  <c r="F637" i="16"/>
  <c r="E637" i="16"/>
  <c r="U636" i="16"/>
  <c r="T636" i="16"/>
  <c r="S636" i="16"/>
  <c r="R636" i="16"/>
  <c r="Q636" i="16"/>
  <c r="P636" i="16"/>
  <c r="O636" i="16"/>
  <c r="N636" i="16"/>
  <c r="M636" i="16"/>
  <c r="L636" i="16"/>
  <c r="K636" i="16"/>
  <c r="J636" i="16"/>
  <c r="I636" i="16"/>
  <c r="H636" i="16"/>
  <c r="G636" i="16"/>
  <c r="F636" i="16"/>
  <c r="E636" i="16"/>
  <c r="S635" i="16"/>
  <c r="E634" i="16"/>
  <c r="U633" i="16"/>
  <c r="T633" i="16"/>
  <c r="S633" i="16"/>
  <c r="R633" i="16"/>
  <c r="Q633" i="16"/>
  <c r="P633" i="16"/>
  <c r="O633" i="16"/>
  <c r="N633" i="16"/>
  <c r="M633" i="16"/>
  <c r="L633" i="16"/>
  <c r="K633" i="16"/>
  <c r="J633" i="16"/>
  <c r="I633" i="16"/>
  <c r="H633" i="16"/>
  <c r="G633" i="16"/>
  <c r="F633" i="16"/>
  <c r="E633" i="16"/>
  <c r="U632" i="16"/>
  <c r="T632" i="16"/>
  <c r="S632" i="16"/>
  <c r="R632" i="16"/>
  <c r="Q632" i="16"/>
  <c r="P632" i="16"/>
  <c r="O632" i="16"/>
  <c r="N632" i="16"/>
  <c r="M632" i="16"/>
  <c r="L632" i="16"/>
  <c r="K632" i="16"/>
  <c r="J632" i="16"/>
  <c r="I632" i="16"/>
  <c r="H632" i="16"/>
  <c r="G632" i="16"/>
  <c r="F632" i="16"/>
  <c r="E632" i="16"/>
  <c r="I631" i="16"/>
  <c r="E630" i="16"/>
  <c r="U629" i="16"/>
  <c r="T629" i="16"/>
  <c r="S629" i="16"/>
  <c r="R629" i="16"/>
  <c r="Q629" i="16"/>
  <c r="P629" i="16"/>
  <c r="O629" i="16"/>
  <c r="N629" i="16"/>
  <c r="M629" i="16"/>
  <c r="L629" i="16"/>
  <c r="K629" i="16"/>
  <c r="J629" i="16"/>
  <c r="I629" i="16"/>
  <c r="H629" i="16"/>
  <c r="G629" i="16"/>
  <c r="F629" i="16"/>
  <c r="E629" i="16"/>
  <c r="U628" i="16"/>
  <c r="T628" i="16"/>
  <c r="S628" i="16"/>
  <c r="R628" i="16"/>
  <c r="Q628" i="16"/>
  <c r="P628" i="16"/>
  <c r="O628" i="16"/>
  <c r="N628" i="16"/>
  <c r="M628" i="16"/>
  <c r="L628" i="16"/>
  <c r="K628" i="16"/>
  <c r="J628" i="16"/>
  <c r="I628" i="16"/>
  <c r="H628" i="16"/>
  <c r="G628" i="16"/>
  <c r="F628" i="16"/>
  <c r="E628" i="16"/>
  <c r="U627" i="16"/>
  <c r="T627" i="16"/>
  <c r="S627" i="16"/>
  <c r="R627" i="16"/>
  <c r="Q627" i="16"/>
  <c r="P627" i="16"/>
  <c r="O627" i="16"/>
  <c r="N627" i="16"/>
  <c r="M627" i="16"/>
  <c r="L627" i="16"/>
  <c r="K627" i="16"/>
  <c r="J627" i="16"/>
  <c r="I627" i="16"/>
  <c r="H627" i="16"/>
  <c r="G627" i="16"/>
  <c r="F627" i="16"/>
  <c r="E627" i="16"/>
  <c r="E626" i="16"/>
  <c r="K625" i="16"/>
  <c r="N624" i="16"/>
  <c r="U623" i="16"/>
  <c r="T623" i="16"/>
  <c r="S623" i="16"/>
  <c r="R623" i="16"/>
  <c r="Q623" i="16"/>
  <c r="P623" i="16"/>
  <c r="O623" i="16"/>
  <c r="N623" i="16"/>
  <c r="M623" i="16"/>
  <c r="L623" i="16"/>
  <c r="K623" i="16"/>
  <c r="J623" i="16"/>
  <c r="I623" i="16"/>
  <c r="H623" i="16"/>
  <c r="G623" i="16"/>
  <c r="F623" i="16"/>
  <c r="E623" i="16"/>
  <c r="E622" i="16"/>
  <c r="E620" i="16"/>
  <c r="U619" i="16"/>
  <c r="T619" i="16"/>
  <c r="S619" i="16"/>
  <c r="R619" i="16"/>
  <c r="Q619" i="16"/>
  <c r="P619" i="16"/>
  <c r="O619" i="16"/>
  <c r="N619" i="16"/>
  <c r="M619" i="16"/>
  <c r="L619" i="16"/>
  <c r="K619" i="16"/>
  <c r="J619" i="16"/>
  <c r="I619" i="16"/>
  <c r="H619" i="16"/>
  <c r="G619" i="16"/>
  <c r="F619" i="16"/>
  <c r="E619" i="16"/>
  <c r="U618" i="16"/>
  <c r="T618" i="16"/>
  <c r="S618" i="16"/>
  <c r="R618" i="16"/>
  <c r="Q618" i="16"/>
  <c r="P618" i="16"/>
  <c r="O618" i="16"/>
  <c r="N618" i="16"/>
  <c r="M618" i="16"/>
  <c r="L618" i="16"/>
  <c r="K618" i="16"/>
  <c r="J618" i="16"/>
  <c r="I618" i="16"/>
  <c r="H618" i="16"/>
  <c r="G618" i="16"/>
  <c r="F618" i="16"/>
  <c r="E618" i="16"/>
  <c r="E617" i="16"/>
  <c r="U616" i="16"/>
  <c r="T616" i="16"/>
  <c r="S616" i="16"/>
  <c r="R616" i="16"/>
  <c r="Q616" i="16"/>
  <c r="P616" i="16"/>
  <c r="O616" i="16"/>
  <c r="N616" i="16"/>
  <c r="M616" i="16"/>
  <c r="L616" i="16"/>
  <c r="K616" i="16"/>
  <c r="J616" i="16"/>
  <c r="I616" i="16"/>
  <c r="H616" i="16"/>
  <c r="G616" i="16"/>
  <c r="F616" i="16"/>
  <c r="E616" i="16"/>
  <c r="U615" i="16"/>
  <c r="T615" i="16"/>
  <c r="S615" i="16"/>
  <c r="R615" i="16"/>
  <c r="Q615" i="16"/>
  <c r="P615" i="16"/>
  <c r="O615" i="16"/>
  <c r="N615" i="16"/>
  <c r="M615" i="16"/>
  <c r="L615" i="16"/>
  <c r="K615" i="16"/>
  <c r="J615" i="16"/>
  <c r="I615" i="16"/>
  <c r="H615" i="16"/>
  <c r="G615" i="16"/>
  <c r="F615" i="16"/>
  <c r="E615" i="16"/>
  <c r="N614" i="16"/>
  <c r="E613" i="16"/>
  <c r="E612" i="16"/>
  <c r="U611" i="16"/>
  <c r="T611" i="16"/>
  <c r="S611" i="16"/>
  <c r="R611" i="16"/>
  <c r="Q611" i="16"/>
  <c r="P611" i="16"/>
  <c r="O611" i="16"/>
  <c r="N611" i="16"/>
  <c r="M611" i="16"/>
  <c r="L611" i="16"/>
  <c r="K611" i="16"/>
  <c r="J611" i="16"/>
  <c r="I611" i="16"/>
  <c r="H611" i="16"/>
  <c r="G611" i="16"/>
  <c r="F611" i="16"/>
  <c r="E611" i="16"/>
  <c r="U610" i="16"/>
  <c r="T610" i="16"/>
  <c r="S610" i="16"/>
  <c r="R610" i="16"/>
  <c r="Q610" i="16"/>
  <c r="P610" i="16"/>
  <c r="O610" i="16"/>
  <c r="N610" i="16"/>
  <c r="M610" i="16"/>
  <c r="L610" i="16"/>
  <c r="K610" i="16"/>
  <c r="J610" i="16"/>
  <c r="I610" i="16"/>
  <c r="H610" i="16"/>
  <c r="G610" i="16"/>
  <c r="F610" i="16"/>
  <c r="E610" i="16"/>
  <c r="U609" i="16"/>
  <c r="T609" i="16"/>
  <c r="S609" i="16"/>
  <c r="R609" i="16"/>
  <c r="Q609" i="16"/>
  <c r="P609" i="16"/>
  <c r="O609" i="16"/>
  <c r="N609" i="16"/>
  <c r="M609" i="16"/>
  <c r="L609" i="16"/>
  <c r="K609" i="16"/>
  <c r="J609" i="16"/>
  <c r="I609" i="16"/>
  <c r="H609" i="16"/>
  <c r="G609" i="16"/>
  <c r="F609" i="16"/>
  <c r="E609" i="16"/>
  <c r="E608" i="16"/>
  <c r="U607" i="16"/>
  <c r="T607" i="16"/>
  <c r="S607" i="16"/>
  <c r="R607" i="16"/>
  <c r="Q607" i="16"/>
  <c r="P607" i="16"/>
  <c r="O607" i="16"/>
  <c r="N607" i="16"/>
  <c r="M607" i="16"/>
  <c r="L607" i="16"/>
  <c r="K607" i="16"/>
  <c r="J607" i="16"/>
  <c r="I607" i="16"/>
  <c r="H607" i="16"/>
  <c r="G607" i="16"/>
  <c r="F607" i="16"/>
  <c r="E607" i="16"/>
  <c r="E606" i="16"/>
  <c r="E605" i="16"/>
  <c r="E604" i="16"/>
  <c r="G603" i="16"/>
  <c r="T601" i="16"/>
  <c r="E600" i="16"/>
  <c r="U599" i="16"/>
  <c r="T599" i="16"/>
  <c r="S599" i="16"/>
  <c r="R599" i="16"/>
  <c r="Q599" i="16"/>
  <c r="P599" i="16"/>
  <c r="O599" i="16"/>
  <c r="N599" i="16"/>
  <c r="M599" i="16"/>
  <c r="L599" i="16"/>
  <c r="K599" i="16"/>
  <c r="J599" i="16"/>
  <c r="I599" i="16"/>
  <c r="H599" i="16"/>
  <c r="G599" i="16"/>
  <c r="F599" i="16"/>
  <c r="E599" i="16"/>
  <c r="U598" i="16"/>
  <c r="T598" i="16"/>
  <c r="S598" i="16"/>
  <c r="R598" i="16"/>
  <c r="Q598" i="16"/>
  <c r="P598" i="16"/>
  <c r="O598" i="16"/>
  <c r="N598" i="16"/>
  <c r="M598" i="16"/>
  <c r="L598" i="16"/>
  <c r="K598" i="16"/>
  <c r="J598" i="16"/>
  <c r="I598" i="16"/>
  <c r="H598" i="16"/>
  <c r="G598" i="16"/>
  <c r="F598" i="16"/>
  <c r="E598" i="16"/>
  <c r="U597" i="16"/>
  <c r="T597" i="16"/>
  <c r="S597" i="16"/>
  <c r="R597" i="16"/>
  <c r="Q597" i="16"/>
  <c r="P597" i="16"/>
  <c r="O597" i="16"/>
  <c r="N597" i="16"/>
  <c r="M597" i="16"/>
  <c r="L597" i="16"/>
  <c r="K597" i="16"/>
  <c r="J597" i="16"/>
  <c r="I597" i="16"/>
  <c r="H597" i="16"/>
  <c r="G597" i="16"/>
  <c r="F597" i="16"/>
  <c r="E597" i="16"/>
  <c r="R596" i="16"/>
  <c r="T595" i="16"/>
  <c r="U594" i="16"/>
  <c r="T594" i="16"/>
  <c r="S594" i="16"/>
  <c r="R594" i="16"/>
  <c r="Q594" i="16"/>
  <c r="P594" i="16"/>
  <c r="O594" i="16"/>
  <c r="N594" i="16"/>
  <c r="M594" i="16"/>
  <c r="L594" i="16"/>
  <c r="K594" i="16"/>
  <c r="J594" i="16"/>
  <c r="I594" i="16"/>
  <c r="H594" i="16"/>
  <c r="G594" i="16"/>
  <c r="F594" i="16"/>
  <c r="E594" i="16"/>
  <c r="E593" i="16"/>
  <c r="Q592" i="16"/>
  <c r="O591" i="16"/>
  <c r="E590" i="16"/>
  <c r="U589" i="16"/>
  <c r="T589" i="16"/>
  <c r="S589" i="16"/>
  <c r="R589" i="16"/>
  <c r="Q589" i="16"/>
  <c r="P589" i="16"/>
  <c r="O589" i="16"/>
  <c r="N589" i="16"/>
  <c r="M589" i="16"/>
  <c r="L589" i="16"/>
  <c r="K589" i="16"/>
  <c r="J589" i="16"/>
  <c r="I589" i="16"/>
  <c r="H589" i="16"/>
  <c r="G589" i="16"/>
  <c r="F589" i="16"/>
  <c r="E589" i="16"/>
  <c r="E587" i="16"/>
  <c r="U586" i="16"/>
  <c r="T586" i="16"/>
  <c r="S586" i="16"/>
  <c r="R586" i="16"/>
  <c r="Q586" i="16"/>
  <c r="P586" i="16"/>
  <c r="O586" i="16"/>
  <c r="N586" i="16"/>
  <c r="M586" i="16"/>
  <c r="L586" i="16"/>
  <c r="K586" i="16"/>
  <c r="J586" i="16"/>
  <c r="I586" i="16"/>
  <c r="H586" i="16"/>
  <c r="G586" i="16"/>
  <c r="F586" i="16"/>
  <c r="E586" i="16"/>
  <c r="U584" i="16"/>
  <c r="T584" i="16"/>
  <c r="S584" i="16"/>
  <c r="R584" i="16"/>
  <c r="Q584" i="16"/>
  <c r="P584" i="16"/>
  <c r="O584" i="16"/>
  <c r="N584" i="16"/>
  <c r="M584" i="16"/>
  <c r="L584" i="16"/>
  <c r="K584" i="16"/>
  <c r="J584" i="16"/>
  <c r="I584" i="16"/>
  <c r="H584" i="16"/>
  <c r="G584" i="16"/>
  <c r="F584" i="16"/>
  <c r="E584" i="16"/>
  <c r="K583" i="16"/>
  <c r="G582" i="16"/>
  <c r="E581" i="16"/>
  <c r="O580" i="16"/>
  <c r="J579" i="16"/>
  <c r="E579" i="16"/>
  <c r="U578" i="16"/>
  <c r="T578" i="16"/>
  <c r="S578" i="16"/>
  <c r="R578" i="16"/>
  <c r="Q578" i="16"/>
  <c r="P578" i="16"/>
  <c r="O578" i="16"/>
  <c r="N578" i="16"/>
  <c r="M578" i="16"/>
  <c r="L578" i="16"/>
  <c r="K578" i="16"/>
  <c r="J578" i="16"/>
  <c r="I578" i="16"/>
  <c r="H578" i="16"/>
  <c r="G578" i="16"/>
  <c r="F578" i="16"/>
  <c r="E578" i="16"/>
  <c r="U577" i="16"/>
  <c r="T577" i="16"/>
  <c r="S577" i="16"/>
  <c r="R577" i="16"/>
  <c r="Q577" i="16"/>
  <c r="P577" i="16"/>
  <c r="O577" i="16"/>
  <c r="N577" i="16"/>
  <c r="M577" i="16"/>
  <c r="L577" i="16"/>
  <c r="K577" i="16"/>
  <c r="J577" i="16"/>
  <c r="I577" i="16"/>
  <c r="H577" i="16"/>
  <c r="G577" i="16"/>
  <c r="F577" i="16"/>
  <c r="E577" i="16"/>
  <c r="U576" i="16"/>
  <c r="T576" i="16"/>
  <c r="S576" i="16"/>
  <c r="R576" i="16"/>
  <c r="Q576" i="16"/>
  <c r="P576" i="16"/>
  <c r="O576" i="16"/>
  <c r="N576" i="16"/>
  <c r="M576" i="16"/>
  <c r="L576" i="16"/>
  <c r="K576" i="16"/>
  <c r="J576" i="16"/>
  <c r="I576" i="16"/>
  <c r="H576" i="16"/>
  <c r="G576" i="16"/>
  <c r="F576" i="16"/>
  <c r="E576" i="16"/>
  <c r="L575" i="16"/>
  <c r="E574" i="16"/>
  <c r="O573" i="16"/>
  <c r="E572" i="16"/>
  <c r="U571" i="16"/>
  <c r="T571" i="16"/>
  <c r="S571" i="16"/>
  <c r="R571" i="16"/>
  <c r="Q571" i="16"/>
  <c r="P571" i="16"/>
  <c r="O571" i="16"/>
  <c r="N571" i="16"/>
  <c r="M571" i="16"/>
  <c r="L571" i="16"/>
  <c r="K571" i="16"/>
  <c r="J571" i="16"/>
  <c r="I571" i="16"/>
  <c r="H571" i="16"/>
  <c r="G571" i="16"/>
  <c r="F571" i="16"/>
  <c r="E571" i="16"/>
  <c r="U570" i="16"/>
  <c r="T570" i="16"/>
  <c r="S570" i="16"/>
  <c r="R570" i="16"/>
  <c r="Q570" i="16"/>
  <c r="P570" i="16"/>
  <c r="O570" i="16"/>
  <c r="N570" i="16"/>
  <c r="M570" i="16"/>
  <c r="L570" i="16"/>
  <c r="K570" i="16"/>
  <c r="J570" i="16"/>
  <c r="I570" i="16"/>
  <c r="H570" i="16"/>
  <c r="G570" i="16"/>
  <c r="F570" i="16"/>
  <c r="E570" i="16"/>
  <c r="E569" i="16"/>
  <c r="E568" i="16"/>
  <c r="U567" i="16"/>
  <c r="E567" i="16"/>
  <c r="E566" i="16"/>
  <c r="E565" i="16"/>
  <c r="U564" i="16"/>
  <c r="T564" i="16"/>
  <c r="S564" i="16"/>
  <c r="R564" i="16"/>
  <c r="Q564" i="16"/>
  <c r="P564" i="16"/>
  <c r="O564" i="16"/>
  <c r="N564" i="16"/>
  <c r="M564" i="16"/>
  <c r="L564" i="16"/>
  <c r="K564" i="16"/>
  <c r="J564" i="16"/>
  <c r="I564" i="16"/>
  <c r="H564" i="16"/>
  <c r="G564" i="16"/>
  <c r="F564" i="16"/>
  <c r="E564" i="16"/>
  <c r="U563" i="16"/>
  <c r="V15" i="17" s="1"/>
  <c r="T563" i="16"/>
  <c r="U15" i="17" s="1"/>
  <c r="S563" i="16"/>
  <c r="T15" i="17" s="1"/>
  <c r="R563" i="16"/>
  <c r="S15" i="17" s="1"/>
  <c r="Q563" i="16"/>
  <c r="P563" i="16"/>
  <c r="Q15" i="17" s="1"/>
  <c r="O563" i="16"/>
  <c r="P15" i="17" s="1"/>
  <c r="N563" i="16"/>
  <c r="O15" i="17" s="1"/>
  <c r="M563" i="16"/>
  <c r="N15" i="17" s="1"/>
  <c r="L563" i="16"/>
  <c r="M15" i="17" s="1"/>
  <c r="K563" i="16"/>
  <c r="L15" i="17" s="1"/>
  <c r="J563" i="16"/>
  <c r="K15" i="17" s="1"/>
  <c r="I563" i="16"/>
  <c r="J15" i="17" s="1"/>
  <c r="H563" i="16"/>
  <c r="I15" i="17" s="1"/>
  <c r="G563" i="16"/>
  <c r="H15" i="17" s="1"/>
  <c r="F563" i="16"/>
  <c r="G15" i="17" s="1"/>
  <c r="E563" i="16"/>
  <c r="F15" i="17" s="1"/>
  <c r="U562" i="16"/>
  <c r="T562" i="16"/>
  <c r="S562" i="16"/>
  <c r="R562" i="16"/>
  <c r="Q562" i="16"/>
  <c r="P562" i="16"/>
  <c r="O562" i="16"/>
  <c r="N562" i="16"/>
  <c r="M562" i="16"/>
  <c r="L562" i="16"/>
  <c r="K562" i="16"/>
  <c r="J562" i="16"/>
  <c r="I562" i="16"/>
  <c r="H562" i="16"/>
  <c r="G562" i="16"/>
  <c r="F562" i="16"/>
  <c r="E562" i="16"/>
  <c r="U561" i="16"/>
  <c r="T561" i="16"/>
  <c r="S561" i="16"/>
  <c r="R561" i="16"/>
  <c r="Q561" i="16"/>
  <c r="P561" i="16"/>
  <c r="O561" i="16"/>
  <c r="N561" i="16"/>
  <c r="M561" i="16"/>
  <c r="L561" i="16"/>
  <c r="K561" i="16"/>
  <c r="J561" i="16"/>
  <c r="I561" i="16"/>
  <c r="H561" i="16"/>
  <c r="G561" i="16"/>
  <c r="F561" i="16"/>
  <c r="E561" i="16"/>
  <c r="U560" i="16"/>
  <c r="T560" i="16"/>
  <c r="S560" i="16"/>
  <c r="R560" i="16"/>
  <c r="Q560" i="16"/>
  <c r="P560" i="16"/>
  <c r="O560" i="16"/>
  <c r="N560" i="16"/>
  <c r="M560" i="16"/>
  <c r="L560" i="16"/>
  <c r="K560" i="16"/>
  <c r="J560" i="16"/>
  <c r="I560" i="16"/>
  <c r="H560" i="16"/>
  <c r="G560" i="16"/>
  <c r="F560" i="16"/>
  <c r="E560" i="16"/>
  <c r="U559" i="16"/>
  <c r="T559" i="16"/>
  <c r="S559" i="16"/>
  <c r="R559" i="16"/>
  <c r="Q559" i="16"/>
  <c r="P559" i="16"/>
  <c r="O559" i="16"/>
  <c r="N559" i="16"/>
  <c r="M559" i="16"/>
  <c r="L559" i="16"/>
  <c r="K559" i="16"/>
  <c r="J559" i="16"/>
  <c r="I559" i="16"/>
  <c r="H559" i="16"/>
  <c r="G559" i="16"/>
  <c r="F559" i="16"/>
  <c r="E559" i="16"/>
  <c r="E558" i="16"/>
  <c r="T557" i="16"/>
  <c r="O556" i="16"/>
  <c r="U555" i="16"/>
  <c r="T555" i="16"/>
  <c r="S555" i="16"/>
  <c r="R555" i="16"/>
  <c r="Q555" i="16"/>
  <c r="P555" i="16"/>
  <c r="O555" i="16"/>
  <c r="N555" i="16"/>
  <c r="M555" i="16"/>
  <c r="L555" i="16"/>
  <c r="K555" i="16"/>
  <c r="J555" i="16"/>
  <c r="I555" i="16"/>
  <c r="H555" i="16"/>
  <c r="G555" i="16"/>
  <c r="F555" i="16"/>
  <c r="E555" i="16"/>
  <c r="U554" i="16"/>
  <c r="T554" i="16"/>
  <c r="S554" i="16"/>
  <c r="R554" i="16"/>
  <c r="Q554" i="16"/>
  <c r="P554" i="16"/>
  <c r="O554" i="16"/>
  <c r="N554" i="16"/>
  <c r="M554" i="16"/>
  <c r="L554" i="16"/>
  <c r="K554" i="16"/>
  <c r="J554" i="16"/>
  <c r="I554" i="16"/>
  <c r="H554" i="16"/>
  <c r="G554" i="16"/>
  <c r="F554" i="16"/>
  <c r="E554" i="16"/>
  <c r="U553" i="16"/>
  <c r="T553" i="16"/>
  <c r="S553" i="16"/>
  <c r="R553" i="16"/>
  <c r="Q553" i="16"/>
  <c r="P553" i="16"/>
  <c r="O553" i="16"/>
  <c r="N553" i="16"/>
  <c r="M553" i="16"/>
  <c r="L553" i="16"/>
  <c r="K553" i="16"/>
  <c r="J553" i="16"/>
  <c r="I553" i="16"/>
  <c r="H553" i="16"/>
  <c r="G553" i="16"/>
  <c r="F553" i="16"/>
  <c r="E553" i="16"/>
  <c r="U552" i="16"/>
  <c r="T552" i="16"/>
  <c r="S552" i="16"/>
  <c r="R552" i="16"/>
  <c r="Q552" i="16"/>
  <c r="P552" i="16"/>
  <c r="O552" i="16"/>
  <c r="N552" i="16"/>
  <c r="M552" i="16"/>
  <c r="L552" i="16"/>
  <c r="K552" i="16"/>
  <c r="J552" i="16"/>
  <c r="I552" i="16"/>
  <c r="H552" i="16"/>
  <c r="G552" i="16"/>
  <c r="F552" i="16"/>
  <c r="E552" i="16"/>
  <c r="U551" i="16"/>
  <c r="T551" i="16"/>
  <c r="S551" i="16"/>
  <c r="R551" i="16"/>
  <c r="Q551" i="16"/>
  <c r="P551" i="16"/>
  <c r="O551" i="16"/>
  <c r="N551" i="16"/>
  <c r="M551" i="16"/>
  <c r="L551" i="16"/>
  <c r="K551" i="16"/>
  <c r="J551" i="16"/>
  <c r="I551" i="16"/>
  <c r="H551" i="16"/>
  <c r="G551" i="16"/>
  <c r="F551" i="16"/>
  <c r="E551" i="16"/>
  <c r="E550" i="16"/>
  <c r="U549" i="16"/>
  <c r="T549" i="16"/>
  <c r="S549" i="16"/>
  <c r="R549" i="16"/>
  <c r="Q549" i="16"/>
  <c r="P549" i="16"/>
  <c r="O549" i="16"/>
  <c r="N549" i="16"/>
  <c r="M549" i="16"/>
  <c r="L549" i="16"/>
  <c r="K549" i="16"/>
  <c r="J549" i="16"/>
  <c r="I549" i="16"/>
  <c r="H549" i="16"/>
  <c r="G549" i="16"/>
  <c r="F549" i="16"/>
  <c r="E549" i="16"/>
  <c r="E548" i="16"/>
  <c r="U547" i="16"/>
  <c r="T547" i="16"/>
  <c r="S547" i="16"/>
  <c r="R547" i="16"/>
  <c r="Q547" i="16"/>
  <c r="P547" i="16"/>
  <c r="O547" i="16"/>
  <c r="N547" i="16"/>
  <c r="M547" i="16"/>
  <c r="L547" i="16"/>
  <c r="K547" i="16"/>
  <c r="J547" i="16"/>
  <c r="I547" i="16"/>
  <c r="H547" i="16"/>
  <c r="G547" i="16"/>
  <c r="F547" i="16"/>
  <c r="E547" i="16"/>
  <c r="U546" i="16"/>
  <c r="T546" i="16"/>
  <c r="S546" i="16"/>
  <c r="R546" i="16"/>
  <c r="Q546" i="16"/>
  <c r="P546" i="16"/>
  <c r="O546" i="16"/>
  <c r="N546" i="16"/>
  <c r="M546" i="16"/>
  <c r="L546" i="16"/>
  <c r="K546" i="16"/>
  <c r="J546" i="16"/>
  <c r="I546" i="16"/>
  <c r="H546" i="16"/>
  <c r="G546" i="16"/>
  <c r="F546" i="16"/>
  <c r="E546" i="16"/>
  <c r="U545" i="16"/>
  <c r="T545" i="16"/>
  <c r="S545" i="16"/>
  <c r="R545" i="16"/>
  <c r="Q545" i="16"/>
  <c r="P545" i="16"/>
  <c r="O545" i="16"/>
  <c r="N545" i="16"/>
  <c r="M545" i="16"/>
  <c r="L545" i="16"/>
  <c r="K545" i="16"/>
  <c r="J545" i="16"/>
  <c r="I545" i="16"/>
  <c r="H545" i="16"/>
  <c r="G545" i="16"/>
  <c r="F545" i="16"/>
  <c r="E545" i="16"/>
  <c r="U544" i="16"/>
  <c r="T544" i="16"/>
  <c r="S544" i="16"/>
  <c r="R544" i="16"/>
  <c r="Q544" i="16"/>
  <c r="P544" i="16"/>
  <c r="O544" i="16"/>
  <c r="N544" i="16"/>
  <c r="M544" i="16"/>
  <c r="L544" i="16"/>
  <c r="K544" i="16"/>
  <c r="J544" i="16"/>
  <c r="I544" i="16"/>
  <c r="H544" i="16"/>
  <c r="G544" i="16"/>
  <c r="F544" i="16"/>
  <c r="E544" i="16"/>
  <c r="U543" i="16"/>
  <c r="T543" i="16"/>
  <c r="S543" i="16"/>
  <c r="R543" i="16"/>
  <c r="Q543" i="16"/>
  <c r="P543" i="16"/>
  <c r="O543" i="16"/>
  <c r="N543" i="16"/>
  <c r="M543" i="16"/>
  <c r="L543" i="16"/>
  <c r="K543" i="16"/>
  <c r="J543" i="16"/>
  <c r="I543" i="16"/>
  <c r="H543" i="16"/>
  <c r="G543" i="16"/>
  <c r="F543" i="16"/>
  <c r="E543" i="16"/>
  <c r="U542" i="16"/>
  <c r="T542" i="16"/>
  <c r="S542" i="16"/>
  <c r="R542" i="16"/>
  <c r="Q542" i="16"/>
  <c r="P542" i="16"/>
  <c r="O542" i="16"/>
  <c r="N542" i="16"/>
  <c r="M542" i="16"/>
  <c r="L542" i="16"/>
  <c r="K542" i="16"/>
  <c r="J542" i="16"/>
  <c r="I542" i="16"/>
  <c r="H542" i="16"/>
  <c r="G542" i="16"/>
  <c r="F542" i="16"/>
  <c r="E542" i="16"/>
  <c r="E541" i="16"/>
  <c r="U540" i="16"/>
  <c r="T540" i="16"/>
  <c r="S540" i="16"/>
  <c r="R540" i="16"/>
  <c r="Q540" i="16"/>
  <c r="P540" i="16"/>
  <c r="O540" i="16"/>
  <c r="N540" i="16"/>
  <c r="M540" i="16"/>
  <c r="L540" i="16"/>
  <c r="K540" i="16"/>
  <c r="J540" i="16"/>
  <c r="I540" i="16"/>
  <c r="H540" i="16"/>
  <c r="G540" i="16"/>
  <c r="F540" i="16"/>
  <c r="E540" i="16"/>
  <c r="U539" i="16"/>
  <c r="T539" i="16"/>
  <c r="S539" i="16"/>
  <c r="R539" i="16"/>
  <c r="Q539" i="16"/>
  <c r="P539" i="16"/>
  <c r="O539" i="16"/>
  <c r="N539" i="16"/>
  <c r="M539" i="16"/>
  <c r="L539" i="16"/>
  <c r="K539" i="16"/>
  <c r="J539" i="16"/>
  <c r="I539" i="16"/>
  <c r="H539" i="16"/>
  <c r="G539" i="16"/>
  <c r="F539" i="16"/>
  <c r="E539" i="16"/>
  <c r="U538" i="16"/>
  <c r="T538" i="16"/>
  <c r="S538" i="16"/>
  <c r="R538" i="16"/>
  <c r="Q538" i="16"/>
  <c r="P538" i="16"/>
  <c r="O538" i="16"/>
  <c r="N538" i="16"/>
  <c r="M538" i="16"/>
  <c r="L538" i="16"/>
  <c r="K538" i="16"/>
  <c r="J538" i="16"/>
  <c r="I538" i="16"/>
  <c r="H538" i="16"/>
  <c r="G538" i="16"/>
  <c r="F538" i="16"/>
  <c r="E538" i="16"/>
  <c r="S537" i="16"/>
  <c r="G537" i="16"/>
  <c r="U536" i="16"/>
  <c r="T536" i="16"/>
  <c r="S536" i="16"/>
  <c r="R536" i="16"/>
  <c r="Q536" i="16"/>
  <c r="P536" i="16"/>
  <c r="O536" i="16"/>
  <c r="N536" i="16"/>
  <c r="M536" i="16"/>
  <c r="L536" i="16"/>
  <c r="K536" i="16"/>
  <c r="J536" i="16"/>
  <c r="I536" i="16"/>
  <c r="H536" i="16"/>
  <c r="G536" i="16"/>
  <c r="F536" i="16"/>
  <c r="E536" i="16"/>
  <c r="U535" i="16"/>
  <c r="T535" i="16"/>
  <c r="S535" i="16"/>
  <c r="R535" i="16"/>
  <c r="Q535" i="16"/>
  <c r="P535" i="16"/>
  <c r="O535" i="16"/>
  <c r="N535" i="16"/>
  <c r="M535" i="16"/>
  <c r="L535" i="16"/>
  <c r="K535" i="16"/>
  <c r="J535" i="16"/>
  <c r="I535" i="16"/>
  <c r="H535" i="16"/>
  <c r="G535" i="16"/>
  <c r="F535" i="16"/>
  <c r="E535" i="16"/>
  <c r="U533" i="16"/>
  <c r="T533" i="16"/>
  <c r="S533" i="16"/>
  <c r="R533" i="16"/>
  <c r="Q533" i="16"/>
  <c r="P533" i="16"/>
  <c r="O533" i="16"/>
  <c r="N533" i="16"/>
  <c r="M533" i="16"/>
  <c r="L533" i="16"/>
  <c r="K533" i="16"/>
  <c r="J533" i="16"/>
  <c r="I533" i="16"/>
  <c r="H533" i="16"/>
  <c r="G533" i="16"/>
  <c r="F533" i="16"/>
  <c r="E533" i="16"/>
  <c r="E532" i="16"/>
  <c r="U531" i="16"/>
  <c r="T531" i="16"/>
  <c r="S531" i="16"/>
  <c r="R531" i="16"/>
  <c r="Q531" i="16"/>
  <c r="P531" i="16"/>
  <c r="O531" i="16"/>
  <c r="N531" i="16"/>
  <c r="M531" i="16"/>
  <c r="L531" i="16"/>
  <c r="K531" i="16"/>
  <c r="J531" i="16"/>
  <c r="I531" i="16"/>
  <c r="H531" i="16"/>
  <c r="G531" i="16"/>
  <c r="F531" i="16"/>
  <c r="E531" i="16"/>
  <c r="U530" i="16"/>
  <c r="T530" i="16"/>
  <c r="S530" i="16"/>
  <c r="R530" i="16"/>
  <c r="Q530" i="16"/>
  <c r="P530" i="16"/>
  <c r="O530" i="16"/>
  <c r="N530" i="16"/>
  <c r="M530" i="16"/>
  <c r="L530" i="16"/>
  <c r="K530" i="16"/>
  <c r="J530" i="16"/>
  <c r="I530" i="16"/>
  <c r="H530" i="16"/>
  <c r="G530" i="16"/>
  <c r="F530" i="16"/>
  <c r="E530" i="16"/>
  <c r="U529" i="16"/>
  <c r="T529" i="16"/>
  <c r="S529" i="16"/>
  <c r="R529" i="16"/>
  <c r="Q529" i="16"/>
  <c r="P529" i="16"/>
  <c r="O529" i="16"/>
  <c r="N529" i="16"/>
  <c r="M529" i="16"/>
  <c r="L529" i="16"/>
  <c r="K529" i="16"/>
  <c r="J529" i="16"/>
  <c r="I529" i="16"/>
  <c r="H529" i="16"/>
  <c r="G529" i="16"/>
  <c r="F529" i="16"/>
  <c r="E529" i="16"/>
  <c r="L528" i="16"/>
  <c r="M13" i="17" s="1"/>
  <c r="E528" i="16"/>
  <c r="F13" i="17" s="1"/>
  <c r="U527" i="16"/>
  <c r="T527" i="16"/>
  <c r="S527" i="16"/>
  <c r="R527" i="16"/>
  <c r="Q527" i="16"/>
  <c r="P527" i="16"/>
  <c r="O527" i="16"/>
  <c r="N527" i="16"/>
  <c r="M527" i="16"/>
  <c r="L527" i="16"/>
  <c r="K527" i="16"/>
  <c r="J527" i="16"/>
  <c r="I527" i="16"/>
  <c r="H527" i="16"/>
  <c r="G527" i="16"/>
  <c r="F527" i="16"/>
  <c r="E527" i="16"/>
  <c r="E526" i="16"/>
  <c r="U525" i="16"/>
  <c r="T525" i="16"/>
  <c r="S525" i="16"/>
  <c r="R525" i="16"/>
  <c r="Q525" i="16"/>
  <c r="P525" i="16"/>
  <c r="O525" i="16"/>
  <c r="N525" i="16"/>
  <c r="M525" i="16"/>
  <c r="L525" i="16"/>
  <c r="K525" i="16"/>
  <c r="J525" i="16"/>
  <c r="I525" i="16"/>
  <c r="H525" i="16"/>
  <c r="G525" i="16"/>
  <c r="F525" i="16"/>
  <c r="E525" i="16"/>
  <c r="U524" i="16"/>
  <c r="T524" i="16"/>
  <c r="S524" i="16"/>
  <c r="R524" i="16"/>
  <c r="Q524" i="16"/>
  <c r="P524" i="16"/>
  <c r="O524" i="16"/>
  <c r="N524" i="16"/>
  <c r="M524" i="16"/>
  <c r="L524" i="16"/>
  <c r="K524" i="16"/>
  <c r="J524" i="16"/>
  <c r="I524" i="16"/>
  <c r="H524" i="16"/>
  <c r="G524" i="16"/>
  <c r="F524" i="16"/>
  <c r="E524" i="16"/>
  <c r="E523" i="16"/>
  <c r="O522" i="16"/>
  <c r="U521" i="16"/>
  <c r="T521" i="16"/>
  <c r="S521" i="16"/>
  <c r="R521" i="16"/>
  <c r="Q521" i="16"/>
  <c r="P521" i="16"/>
  <c r="O521" i="16"/>
  <c r="N521" i="16"/>
  <c r="M521" i="16"/>
  <c r="L521" i="16"/>
  <c r="K521" i="16"/>
  <c r="J521" i="16"/>
  <c r="I521" i="16"/>
  <c r="H521" i="16"/>
  <c r="G521" i="16"/>
  <c r="F521" i="16"/>
  <c r="E521" i="16"/>
  <c r="U520" i="16"/>
  <c r="T520" i="16"/>
  <c r="S520" i="16"/>
  <c r="R520" i="16"/>
  <c r="Q520" i="16"/>
  <c r="P520" i="16"/>
  <c r="O520" i="16"/>
  <c r="N520" i="16"/>
  <c r="M520" i="16"/>
  <c r="L520" i="16"/>
  <c r="K520" i="16"/>
  <c r="J520" i="16"/>
  <c r="I520" i="16"/>
  <c r="H520" i="16"/>
  <c r="G520" i="16"/>
  <c r="F520" i="16"/>
  <c r="E520" i="16"/>
  <c r="T519" i="16"/>
  <c r="U518" i="16"/>
  <c r="T518" i="16"/>
  <c r="S518" i="16"/>
  <c r="R518" i="16"/>
  <c r="Q518" i="16"/>
  <c r="P518" i="16"/>
  <c r="O518" i="16"/>
  <c r="N518" i="16"/>
  <c r="M518" i="16"/>
  <c r="L518" i="16"/>
  <c r="K518" i="16"/>
  <c r="J518" i="16"/>
  <c r="I518" i="16"/>
  <c r="H518" i="16"/>
  <c r="G518" i="16"/>
  <c r="F518" i="16"/>
  <c r="E518" i="16"/>
  <c r="E517" i="16"/>
  <c r="U516" i="16"/>
  <c r="T516" i="16"/>
  <c r="S516" i="16"/>
  <c r="R516" i="16"/>
  <c r="Q516" i="16"/>
  <c r="P516" i="16"/>
  <c r="O516" i="16"/>
  <c r="N516" i="16"/>
  <c r="M516" i="16"/>
  <c r="L516" i="16"/>
  <c r="K516" i="16"/>
  <c r="J516" i="16"/>
  <c r="I516" i="16"/>
  <c r="H516" i="16"/>
  <c r="G516" i="16"/>
  <c r="F516" i="16"/>
  <c r="E516" i="16"/>
  <c r="O515" i="16"/>
  <c r="L515" i="16"/>
  <c r="U514" i="16"/>
  <c r="T514" i="16"/>
  <c r="S514" i="16"/>
  <c r="R514" i="16"/>
  <c r="Q514" i="16"/>
  <c r="P514" i="16"/>
  <c r="O514" i="16"/>
  <c r="N514" i="16"/>
  <c r="M514" i="16"/>
  <c r="L514" i="16"/>
  <c r="K514" i="16"/>
  <c r="J514" i="16"/>
  <c r="I514" i="16"/>
  <c r="H514" i="16"/>
  <c r="G514" i="16"/>
  <c r="F514" i="16"/>
  <c r="E514" i="16"/>
  <c r="U513" i="16"/>
  <c r="T513" i="16"/>
  <c r="S513" i="16"/>
  <c r="R513" i="16"/>
  <c r="Q513" i="16"/>
  <c r="P513" i="16"/>
  <c r="O513" i="16"/>
  <c r="N513" i="16"/>
  <c r="M513" i="16"/>
  <c r="L513" i="16"/>
  <c r="K513" i="16"/>
  <c r="J513" i="16"/>
  <c r="I513" i="16"/>
  <c r="H513" i="16"/>
  <c r="G513" i="16"/>
  <c r="F513" i="16"/>
  <c r="E513" i="16"/>
  <c r="E512" i="16"/>
  <c r="U511" i="16"/>
  <c r="T511" i="16"/>
  <c r="S511" i="16"/>
  <c r="R511" i="16"/>
  <c r="Q511" i="16"/>
  <c r="P511" i="16"/>
  <c r="O511" i="16"/>
  <c r="N511" i="16"/>
  <c r="M511" i="16"/>
  <c r="L511" i="16"/>
  <c r="K511" i="16"/>
  <c r="J511" i="16"/>
  <c r="I511" i="16"/>
  <c r="H511" i="16"/>
  <c r="G511" i="16"/>
  <c r="F511" i="16"/>
  <c r="E511" i="16"/>
  <c r="U510" i="16"/>
  <c r="T510" i="16"/>
  <c r="S510" i="16"/>
  <c r="R510" i="16"/>
  <c r="Q510" i="16"/>
  <c r="P510" i="16"/>
  <c r="O510" i="16"/>
  <c r="N510" i="16"/>
  <c r="M510" i="16"/>
  <c r="L510" i="16"/>
  <c r="K510" i="16"/>
  <c r="J510" i="16"/>
  <c r="I510" i="16"/>
  <c r="H510" i="16"/>
  <c r="G510" i="16"/>
  <c r="F510" i="16"/>
  <c r="E510" i="16"/>
  <c r="U509" i="16"/>
  <c r="T509" i="16"/>
  <c r="S509" i="16"/>
  <c r="R509" i="16"/>
  <c r="Q509" i="16"/>
  <c r="P509" i="16"/>
  <c r="O509" i="16"/>
  <c r="N509" i="16"/>
  <c r="M509" i="16"/>
  <c r="L509" i="16"/>
  <c r="K509" i="16"/>
  <c r="J509" i="16"/>
  <c r="I509" i="16"/>
  <c r="H509" i="16"/>
  <c r="G509" i="16"/>
  <c r="F509" i="16"/>
  <c r="E509" i="16"/>
  <c r="U508" i="16"/>
  <c r="T508" i="16"/>
  <c r="S508" i="16"/>
  <c r="R508" i="16"/>
  <c r="Q508" i="16"/>
  <c r="P508" i="16"/>
  <c r="O508" i="16"/>
  <c r="N508" i="16"/>
  <c r="M508" i="16"/>
  <c r="L508" i="16"/>
  <c r="K508" i="16"/>
  <c r="J508" i="16"/>
  <c r="I508" i="16"/>
  <c r="H508" i="16"/>
  <c r="G508" i="16"/>
  <c r="F508" i="16"/>
  <c r="E508" i="16"/>
  <c r="O507" i="16"/>
  <c r="L507" i="16"/>
  <c r="U506" i="16"/>
  <c r="T506" i="16"/>
  <c r="S506" i="16"/>
  <c r="R506" i="16"/>
  <c r="Q506" i="16"/>
  <c r="P506" i="16"/>
  <c r="O506" i="16"/>
  <c r="N506" i="16"/>
  <c r="M506" i="16"/>
  <c r="L506" i="16"/>
  <c r="K506" i="16"/>
  <c r="J506" i="16"/>
  <c r="I506" i="16"/>
  <c r="H506" i="16"/>
  <c r="G506" i="16"/>
  <c r="F506" i="16"/>
  <c r="E506" i="16"/>
  <c r="U505" i="16"/>
  <c r="T505" i="16"/>
  <c r="S505" i="16"/>
  <c r="R505" i="16"/>
  <c r="Q505" i="16"/>
  <c r="P505" i="16"/>
  <c r="O505" i="16"/>
  <c r="N505" i="16"/>
  <c r="M505" i="16"/>
  <c r="L505" i="16"/>
  <c r="K505" i="16"/>
  <c r="J505" i="16"/>
  <c r="I505" i="16"/>
  <c r="H505" i="16"/>
  <c r="G505" i="16"/>
  <c r="F505" i="16"/>
  <c r="E505" i="16"/>
  <c r="U504" i="16"/>
  <c r="T504" i="16"/>
  <c r="S504" i="16"/>
  <c r="R504" i="16"/>
  <c r="Q504" i="16"/>
  <c r="P504" i="16"/>
  <c r="O504" i="16"/>
  <c r="N504" i="16"/>
  <c r="M504" i="16"/>
  <c r="L504" i="16"/>
  <c r="K504" i="16"/>
  <c r="J504" i="16"/>
  <c r="I504" i="16"/>
  <c r="H504" i="16"/>
  <c r="G504" i="16"/>
  <c r="F504" i="16"/>
  <c r="E504" i="16"/>
  <c r="E503" i="16"/>
  <c r="N502" i="16"/>
  <c r="U501" i="16"/>
  <c r="T501" i="16"/>
  <c r="S501" i="16"/>
  <c r="R501" i="16"/>
  <c r="Q501" i="16"/>
  <c r="P501" i="16"/>
  <c r="O501" i="16"/>
  <c r="N501" i="16"/>
  <c r="M501" i="16"/>
  <c r="L501" i="16"/>
  <c r="K501" i="16"/>
  <c r="J501" i="16"/>
  <c r="I501" i="16"/>
  <c r="H501" i="16"/>
  <c r="G501" i="16"/>
  <c r="F501" i="16"/>
  <c r="E501" i="16"/>
  <c r="U500" i="16"/>
  <c r="T500" i="16"/>
  <c r="S500" i="16"/>
  <c r="R500" i="16"/>
  <c r="Q500" i="16"/>
  <c r="P500" i="16"/>
  <c r="O500" i="16"/>
  <c r="N500" i="16"/>
  <c r="M500" i="16"/>
  <c r="L500" i="16"/>
  <c r="K500" i="16"/>
  <c r="J500" i="16"/>
  <c r="I500" i="16"/>
  <c r="H500" i="16"/>
  <c r="G500" i="16"/>
  <c r="F500" i="16"/>
  <c r="E500" i="16"/>
  <c r="E499" i="16"/>
  <c r="U498" i="16"/>
  <c r="T498" i="16"/>
  <c r="S498" i="16"/>
  <c r="R498" i="16"/>
  <c r="Q498" i="16"/>
  <c r="P498" i="16"/>
  <c r="O498" i="16"/>
  <c r="N498" i="16"/>
  <c r="M498" i="16"/>
  <c r="L498" i="16"/>
  <c r="K498" i="16"/>
  <c r="J498" i="16"/>
  <c r="I498" i="16"/>
  <c r="H498" i="16"/>
  <c r="G498" i="16"/>
  <c r="F498" i="16"/>
  <c r="E498" i="16"/>
  <c r="U497" i="16"/>
  <c r="T497" i="16"/>
  <c r="S497" i="16"/>
  <c r="R497" i="16"/>
  <c r="Q497" i="16"/>
  <c r="P497" i="16"/>
  <c r="O497" i="16"/>
  <c r="N497" i="16"/>
  <c r="M497" i="16"/>
  <c r="L497" i="16"/>
  <c r="K497" i="16"/>
  <c r="J497" i="16"/>
  <c r="I497" i="16"/>
  <c r="H497" i="16"/>
  <c r="G497" i="16"/>
  <c r="F497" i="16"/>
  <c r="E497" i="16"/>
  <c r="U496" i="16"/>
  <c r="T496" i="16"/>
  <c r="S496" i="16"/>
  <c r="R496" i="16"/>
  <c r="Q496" i="16"/>
  <c r="P496" i="16"/>
  <c r="O496" i="16"/>
  <c r="N496" i="16"/>
  <c r="M496" i="16"/>
  <c r="L496" i="16"/>
  <c r="K496" i="16"/>
  <c r="J496" i="16"/>
  <c r="I496" i="16"/>
  <c r="H496" i="16"/>
  <c r="G496" i="16"/>
  <c r="F496" i="16"/>
  <c r="E496" i="16"/>
  <c r="E495" i="16"/>
  <c r="E494" i="16"/>
  <c r="T493" i="16"/>
  <c r="U492" i="16"/>
  <c r="T492" i="16"/>
  <c r="S492" i="16"/>
  <c r="R492" i="16"/>
  <c r="Q492" i="16"/>
  <c r="P492" i="16"/>
  <c r="O492" i="16"/>
  <c r="N492" i="16"/>
  <c r="M492" i="16"/>
  <c r="L492" i="16"/>
  <c r="K492" i="16"/>
  <c r="J492" i="16"/>
  <c r="I492" i="16"/>
  <c r="H492" i="16"/>
  <c r="G492" i="16"/>
  <c r="F492" i="16"/>
  <c r="E492" i="16"/>
  <c r="U491" i="16"/>
  <c r="T491" i="16"/>
  <c r="S491" i="16"/>
  <c r="R491" i="16"/>
  <c r="Q491" i="16"/>
  <c r="P491" i="16"/>
  <c r="O491" i="16"/>
  <c r="N491" i="16"/>
  <c r="M491" i="16"/>
  <c r="L491" i="16"/>
  <c r="K491" i="16"/>
  <c r="J491" i="16"/>
  <c r="I491" i="16"/>
  <c r="H491" i="16"/>
  <c r="G491" i="16"/>
  <c r="F491" i="16"/>
  <c r="E491" i="16"/>
  <c r="U490" i="16"/>
  <c r="T490" i="16"/>
  <c r="S490" i="16"/>
  <c r="R490" i="16"/>
  <c r="Q490" i="16"/>
  <c r="P490" i="16"/>
  <c r="O490" i="16"/>
  <c r="N490" i="16"/>
  <c r="M490" i="16"/>
  <c r="L490" i="16"/>
  <c r="K490" i="16"/>
  <c r="J490" i="16"/>
  <c r="I490" i="16"/>
  <c r="H490" i="16"/>
  <c r="G490" i="16"/>
  <c r="F490" i="16"/>
  <c r="E490" i="16"/>
  <c r="U489" i="16"/>
  <c r="T489" i="16"/>
  <c r="S489" i="16"/>
  <c r="R489" i="16"/>
  <c r="Q489" i="16"/>
  <c r="P489" i="16"/>
  <c r="O489" i="16"/>
  <c r="N489" i="16"/>
  <c r="M489" i="16"/>
  <c r="L489" i="16"/>
  <c r="K489" i="16"/>
  <c r="J489" i="16"/>
  <c r="I489" i="16"/>
  <c r="H489" i="16"/>
  <c r="G489" i="16"/>
  <c r="F489" i="16"/>
  <c r="E489" i="16"/>
  <c r="U488" i="16"/>
  <c r="T488" i="16"/>
  <c r="S488" i="16"/>
  <c r="R488" i="16"/>
  <c r="Q488" i="16"/>
  <c r="P488" i="16"/>
  <c r="O488" i="16"/>
  <c r="N488" i="16"/>
  <c r="M488" i="16"/>
  <c r="L488" i="16"/>
  <c r="K488" i="16"/>
  <c r="J488" i="16"/>
  <c r="I488" i="16"/>
  <c r="H488" i="16"/>
  <c r="G488" i="16"/>
  <c r="F488" i="16"/>
  <c r="E488" i="16"/>
  <c r="U487" i="16"/>
  <c r="T487" i="16"/>
  <c r="S487" i="16"/>
  <c r="R487" i="16"/>
  <c r="Q487" i="16"/>
  <c r="P487" i="16"/>
  <c r="O487" i="16"/>
  <c r="N487" i="16"/>
  <c r="M487" i="16"/>
  <c r="L487" i="16"/>
  <c r="K487" i="16"/>
  <c r="J487" i="16"/>
  <c r="I487" i="16"/>
  <c r="H487" i="16"/>
  <c r="G487" i="16"/>
  <c r="F487" i="16"/>
  <c r="E487" i="16"/>
  <c r="E486" i="16"/>
  <c r="U485" i="16"/>
  <c r="T485" i="16"/>
  <c r="S485" i="16"/>
  <c r="R485" i="16"/>
  <c r="Q485" i="16"/>
  <c r="P485" i="16"/>
  <c r="O485" i="16"/>
  <c r="N485" i="16"/>
  <c r="M485" i="16"/>
  <c r="L485" i="16"/>
  <c r="K485" i="16"/>
  <c r="J485" i="16"/>
  <c r="I485" i="16"/>
  <c r="H485" i="16"/>
  <c r="G485" i="16"/>
  <c r="F485" i="16"/>
  <c r="E485" i="16"/>
  <c r="U484" i="16"/>
  <c r="T484" i="16"/>
  <c r="S484" i="16"/>
  <c r="R484" i="16"/>
  <c r="Q484" i="16"/>
  <c r="P484" i="16"/>
  <c r="O484" i="16"/>
  <c r="N484" i="16"/>
  <c r="M484" i="16"/>
  <c r="L484" i="16"/>
  <c r="K484" i="16"/>
  <c r="J484" i="16"/>
  <c r="I484" i="16"/>
  <c r="H484" i="16"/>
  <c r="G484" i="16"/>
  <c r="F484" i="16"/>
  <c r="E484" i="16"/>
  <c r="T483" i="16"/>
  <c r="E483" i="16"/>
  <c r="U482" i="16"/>
  <c r="T482" i="16"/>
  <c r="S482" i="16"/>
  <c r="R482" i="16"/>
  <c r="Q482" i="16"/>
  <c r="P482" i="16"/>
  <c r="O482" i="16"/>
  <c r="N482" i="16"/>
  <c r="M482" i="16"/>
  <c r="L482" i="16"/>
  <c r="K482" i="16"/>
  <c r="J482" i="16"/>
  <c r="I482" i="16"/>
  <c r="H482" i="16"/>
  <c r="G482" i="16"/>
  <c r="F482" i="16"/>
  <c r="E482" i="16"/>
  <c r="U481" i="16"/>
  <c r="T481" i="16"/>
  <c r="S481" i="16"/>
  <c r="R481" i="16"/>
  <c r="Q481" i="16"/>
  <c r="P481" i="16"/>
  <c r="O481" i="16"/>
  <c r="N481" i="16"/>
  <c r="M481" i="16"/>
  <c r="L481" i="16"/>
  <c r="K481" i="16"/>
  <c r="J481" i="16"/>
  <c r="I481" i="16"/>
  <c r="H481" i="16"/>
  <c r="G481" i="16"/>
  <c r="F481" i="16"/>
  <c r="E481" i="16"/>
  <c r="E480" i="16"/>
  <c r="U479" i="16"/>
  <c r="T479" i="16"/>
  <c r="S479" i="16"/>
  <c r="R479" i="16"/>
  <c r="Q479" i="16"/>
  <c r="P479" i="16"/>
  <c r="O479" i="16"/>
  <c r="N479" i="16"/>
  <c r="M479" i="16"/>
  <c r="L479" i="16"/>
  <c r="K479" i="16"/>
  <c r="J479" i="16"/>
  <c r="I479" i="16"/>
  <c r="H479" i="16"/>
  <c r="G479" i="16"/>
  <c r="F479" i="16"/>
  <c r="E479" i="16"/>
  <c r="U478" i="16"/>
  <c r="T478" i="16"/>
  <c r="S478" i="16"/>
  <c r="R478" i="16"/>
  <c r="Q478" i="16"/>
  <c r="P478" i="16"/>
  <c r="O478" i="16"/>
  <c r="N478" i="16"/>
  <c r="M478" i="16"/>
  <c r="L478" i="16"/>
  <c r="K478" i="16"/>
  <c r="J478" i="16"/>
  <c r="I478" i="16"/>
  <c r="H478" i="16"/>
  <c r="G478" i="16"/>
  <c r="F478" i="16"/>
  <c r="E478" i="16"/>
  <c r="U477" i="16"/>
  <c r="T477" i="16"/>
  <c r="S477" i="16"/>
  <c r="R477" i="16"/>
  <c r="Q477" i="16"/>
  <c r="P477" i="16"/>
  <c r="O477" i="16"/>
  <c r="N477" i="16"/>
  <c r="M477" i="16"/>
  <c r="L477" i="16"/>
  <c r="K477" i="16"/>
  <c r="J477" i="16"/>
  <c r="I477" i="16"/>
  <c r="H477" i="16"/>
  <c r="G477" i="16"/>
  <c r="F477" i="16"/>
  <c r="E477" i="16"/>
  <c r="P476" i="16"/>
  <c r="O475" i="16"/>
  <c r="E474" i="16"/>
  <c r="U473" i="16"/>
  <c r="T473" i="16"/>
  <c r="S473" i="16"/>
  <c r="R473" i="16"/>
  <c r="Q473" i="16"/>
  <c r="P473" i="16"/>
  <c r="O473" i="16"/>
  <c r="N473" i="16"/>
  <c r="M473" i="16"/>
  <c r="L473" i="16"/>
  <c r="K473" i="16"/>
  <c r="J473" i="16"/>
  <c r="I473" i="16"/>
  <c r="H473" i="16"/>
  <c r="G473" i="16"/>
  <c r="F473" i="16"/>
  <c r="E473" i="16"/>
  <c r="U472" i="16"/>
  <c r="T472" i="16"/>
  <c r="S472" i="16"/>
  <c r="R472" i="16"/>
  <c r="Q472" i="16"/>
  <c r="P472" i="16"/>
  <c r="O472" i="16"/>
  <c r="N472" i="16"/>
  <c r="M472" i="16"/>
  <c r="L472" i="16"/>
  <c r="K472" i="16"/>
  <c r="J472" i="16"/>
  <c r="I472" i="16"/>
  <c r="H472" i="16"/>
  <c r="G472" i="16"/>
  <c r="F472" i="16"/>
  <c r="E472" i="16"/>
  <c r="U471" i="16"/>
  <c r="T471" i="16"/>
  <c r="S471" i="16"/>
  <c r="R471" i="16"/>
  <c r="Q471" i="16"/>
  <c r="P471" i="16"/>
  <c r="O471" i="16"/>
  <c r="N471" i="16"/>
  <c r="M471" i="16"/>
  <c r="L471" i="16"/>
  <c r="K471" i="16"/>
  <c r="J471" i="16"/>
  <c r="I471" i="16"/>
  <c r="H471" i="16"/>
  <c r="G471" i="16"/>
  <c r="F471" i="16"/>
  <c r="E471" i="16"/>
  <c r="E469" i="16"/>
  <c r="U468" i="16"/>
  <c r="T468" i="16"/>
  <c r="S468" i="16"/>
  <c r="R468" i="16"/>
  <c r="Q468" i="16"/>
  <c r="P468" i="16"/>
  <c r="O468" i="16"/>
  <c r="N468" i="16"/>
  <c r="M468" i="16"/>
  <c r="L468" i="16"/>
  <c r="K468" i="16"/>
  <c r="J468" i="16"/>
  <c r="I468" i="16"/>
  <c r="H468" i="16"/>
  <c r="G468" i="16"/>
  <c r="F468" i="16"/>
  <c r="E468" i="16"/>
  <c r="E467" i="16"/>
  <c r="U466" i="16"/>
  <c r="T466" i="16"/>
  <c r="S466" i="16"/>
  <c r="R466" i="16"/>
  <c r="Q466" i="16"/>
  <c r="P466" i="16"/>
  <c r="O466" i="16"/>
  <c r="N466" i="16"/>
  <c r="M466" i="16"/>
  <c r="L466" i="16"/>
  <c r="K466" i="16"/>
  <c r="J466" i="16"/>
  <c r="I466" i="16"/>
  <c r="H466" i="16"/>
  <c r="G466" i="16"/>
  <c r="F466" i="16"/>
  <c r="E466" i="16"/>
  <c r="U465" i="16"/>
  <c r="T465" i="16"/>
  <c r="S465" i="16"/>
  <c r="R465" i="16"/>
  <c r="Q465" i="16"/>
  <c r="P465" i="16"/>
  <c r="O465" i="16"/>
  <c r="N465" i="16"/>
  <c r="M465" i="16"/>
  <c r="L465" i="16"/>
  <c r="K465" i="16"/>
  <c r="J465" i="16"/>
  <c r="I465" i="16"/>
  <c r="H465" i="16"/>
  <c r="G465" i="16"/>
  <c r="F465" i="16"/>
  <c r="E465" i="16"/>
  <c r="U464" i="16"/>
  <c r="T464" i="16"/>
  <c r="S464" i="16"/>
  <c r="R464" i="16"/>
  <c r="Q464" i="16"/>
  <c r="P464" i="16"/>
  <c r="O464" i="16"/>
  <c r="N464" i="16"/>
  <c r="M464" i="16"/>
  <c r="L464" i="16"/>
  <c r="K464" i="16"/>
  <c r="J464" i="16"/>
  <c r="I464" i="16"/>
  <c r="H464" i="16"/>
  <c r="G464" i="16"/>
  <c r="F464" i="16"/>
  <c r="E464" i="16"/>
  <c r="U463" i="16"/>
  <c r="T463" i="16"/>
  <c r="S463" i="16"/>
  <c r="R463" i="16"/>
  <c r="Q463" i="16"/>
  <c r="P463" i="16"/>
  <c r="O463" i="16"/>
  <c r="N463" i="16"/>
  <c r="M463" i="16"/>
  <c r="L463" i="16"/>
  <c r="K463" i="16"/>
  <c r="J463" i="16"/>
  <c r="I463" i="16"/>
  <c r="H463" i="16"/>
  <c r="G463" i="16"/>
  <c r="F463" i="16"/>
  <c r="E463" i="16"/>
  <c r="E462" i="16"/>
  <c r="T461" i="16"/>
  <c r="U460" i="16"/>
  <c r="T460" i="16"/>
  <c r="S460" i="16"/>
  <c r="R460" i="16"/>
  <c r="Q460" i="16"/>
  <c r="P460" i="16"/>
  <c r="O460" i="16"/>
  <c r="N460" i="16"/>
  <c r="M460" i="16"/>
  <c r="L460" i="16"/>
  <c r="K460" i="16"/>
  <c r="J460" i="16"/>
  <c r="I460" i="16"/>
  <c r="H460" i="16"/>
  <c r="G460" i="16"/>
  <c r="F460" i="16"/>
  <c r="E460" i="16"/>
  <c r="U459" i="16"/>
  <c r="T459" i="16"/>
  <c r="S459" i="16"/>
  <c r="R459" i="16"/>
  <c r="Q459" i="16"/>
  <c r="P459" i="16"/>
  <c r="O459" i="16"/>
  <c r="N459" i="16"/>
  <c r="M459" i="16"/>
  <c r="L459" i="16"/>
  <c r="K459" i="16"/>
  <c r="J459" i="16"/>
  <c r="I459" i="16"/>
  <c r="H459" i="16"/>
  <c r="G459" i="16"/>
  <c r="F459" i="16"/>
  <c r="E459" i="16"/>
  <c r="E458" i="16"/>
  <c r="U457" i="16"/>
  <c r="T457" i="16"/>
  <c r="S457" i="16"/>
  <c r="R457" i="16"/>
  <c r="Q457" i="16"/>
  <c r="P457" i="16"/>
  <c r="O457" i="16"/>
  <c r="N457" i="16"/>
  <c r="M457" i="16"/>
  <c r="L457" i="16"/>
  <c r="K457" i="16"/>
  <c r="J457" i="16"/>
  <c r="I457" i="16"/>
  <c r="H457" i="16"/>
  <c r="G457" i="16"/>
  <c r="F457" i="16"/>
  <c r="E457" i="16"/>
  <c r="U456" i="16"/>
  <c r="T456" i="16"/>
  <c r="S456" i="16"/>
  <c r="R456" i="16"/>
  <c r="Q456" i="16"/>
  <c r="P456" i="16"/>
  <c r="O456" i="16"/>
  <c r="N456" i="16"/>
  <c r="M456" i="16"/>
  <c r="L456" i="16"/>
  <c r="K456" i="16"/>
  <c r="J456" i="16"/>
  <c r="I456" i="16"/>
  <c r="H456" i="16"/>
  <c r="G456" i="16"/>
  <c r="F456" i="16"/>
  <c r="E456" i="16"/>
  <c r="E455" i="16"/>
  <c r="U454" i="16"/>
  <c r="T454" i="16"/>
  <c r="S454" i="16"/>
  <c r="R454" i="16"/>
  <c r="Q454" i="16"/>
  <c r="P454" i="16"/>
  <c r="O454" i="16"/>
  <c r="N454" i="16"/>
  <c r="M454" i="16"/>
  <c r="L454" i="16"/>
  <c r="K454" i="16"/>
  <c r="J454" i="16"/>
  <c r="I454" i="16"/>
  <c r="H454" i="16"/>
  <c r="G454" i="16"/>
  <c r="F454" i="16"/>
  <c r="E454" i="16"/>
  <c r="N453" i="16"/>
  <c r="E452" i="16"/>
  <c r="U451" i="16"/>
  <c r="T451" i="16"/>
  <c r="S451" i="16"/>
  <c r="R451" i="16"/>
  <c r="Q451" i="16"/>
  <c r="P451" i="16"/>
  <c r="O451" i="16"/>
  <c r="N451" i="16"/>
  <c r="M451" i="16"/>
  <c r="L451" i="16"/>
  <c r="K451" i="16"/>
  <c r="J451" i="16"/>
  <c r="I451" i="16"/>
  <c r="H451" i="16"/>
  <c r="G451" i="16"/>
  <c r="F451" i="16"/>
  <c r="E451" i="16"/>
  <c r="U450" i="16"/>
  <c r="T450" i="16"/>
  <c r="S450" i="16"/>
  <c r="R450" i="16"/>
  <c r="Q450" i="16"/>
  <c r="P450" i="16"/>
  <c r="O450" i="16"/>
  <c r="N450" i="16"/>
  <c r="M450" i="16"/>
  <c r="L450" i="16"/>
  <c r="K450" i="16"/>
  <c r="J450" i="16"/>
  <c r="I450" i="16"/>
  <c r="H450" i="16"/>
  <c r="G450" i="16"/>
  <c r="F450" i="16"/>
  <c r="E450" i="16"/>
  <c r="U449" i="16"/>
  <c r="T449" i="16"/>
  <c r="S449" i="16"/>
  <c r="R449" i="16"/>
  <c r="Q449" i="16"/>
  <c r="P449" i="16"/>
  <c r="O449" i="16"/>
  <c r="N449" i="16"/>
  <c r="M449" i="16"/>
  <c r="L449" i="16"/>
  <c r="K449" i="16"/>
  <c r="J449" i="16"/>
  <c r="I449" i="16"/>
  <c r="H449" i="16"/>
  <c r="G449" i="16"/>
  <c r="F449" i="16"/>
  <c r="E449" i="16"/>
  <c r="N448" i="16"/>
  <c r="E448" i="16"/>
  <c r="U447" i="16"/>
  <c r="T447" i="16"/>
  <c r="S447" i="16"/>
  <c r="R447" i="16"/>
  <c r="Q447" i="16"/>
  <c r="P447" i="16"/>
  <c r="O447" i="16"/>
  <c r="N447" i="16"/>
  <c r="M447" i="16"/>
  <c r="L447" i="16"/>
  <c r="K447" i="16"/>
  <c r="J447" i="16"/>
  <c r="I447" i="16"/>
  <c r="H447" i="16"/>
  <c r="G447" i="16"/>
  <c r="F447" i="16"/>
  <c r="E447" i="16"/>
  <c r="U446" i="16"/>
  <c r="T446" i="16"/>
  <c r="S446" i="16"/>
  <c r="R446" i="16"/>
  <c r="Q446" i="16"/>
  <c r="P446" i="16"/>
  <c r="O446" i="16"/>
  <c r="N446" i="16"/>
  <c r="M446" i="16"/>
  <c r="L446" i="16"/>
  <c r="K446" i="16"/>
  <c r="J446" i="16"/>
  <c r="I446" i="16"/>
  <c r="H446" i="16"/>
  <c r="G446" i="16"/>
  <c r="F446" i="16"/>
  <c r="E446" i="16"/>
  <c r="U445" i="16"/>
  <c r="T445" i="16"/>
  <c r="S445" i="16"/>
  <c r="R445" i="16"/>
  <c r="Q445" i="16"/>
  <c r="P445" i="16"/>
  <c r="O445" i="16"/>
  <c r="N445" i="16"/>
  <c r="M445" i="16"/>
  <c r="L445" i="16"/>
  <c r="K445" i="16"/>
  <c r="J445" i="16"/>
  <c r="I445" i="16"/>
  <c r="H445" i="16"/>
  <c r="G445" i="16"/>
  <c r="F445" i="16"/>
  <c r="E445" i="16"/>
  <c r="O444" i="16"/>
  <c r="E443" i="16"/>
  <c r="O441" i="16"/>
  <c r="E440" i="16"/>
  <c r="U439" i="16"/>
  <c r="T439" i="16"/>
  <c r="S439" i="16"/>
  <c r="R439" i="16"/>
  <c r="Q439" i="16"/>
  <c r="P439" i="16"/>
  <c r="O439" i="16"/>
  <c r="N439" i="16"/>
  <c r="M439" i="16"/>
  <c r="L439" i="16"/>
  <c r="K439" i="16"/>
  <c r="J439" i="16"/>
  <c r="I439" i="16"/>
  <c r="H439" i="16"/>
  <c r="G439" i="16"/>
  <c r="F439" i="16"/>
  <c r="E439" i="16"/>
  <c r="U438" i="16"/>
  <c r="T438" i="16"/>
  <c r="S438" i="16"/>
  <c r="R438" i="16"/>
  <c r="Q438" i="16"/>
  <c r="P438" i="16"/>
  <c r="O438" i="16"/>
  <c r="N438" i="16"/>
  <c r="M438" i="16"/>
  <c r="L438" i="16"/>
  <c r="K438" i="16"/>
  <c r="J438" i="16"/>
  <c r="I438" i="16"/>
  <c r="H438" i="16"/>
  <c r="G438" i="16"/>
  <c r="F438" i="16"/>
  <c r="E438" i="16"/>
  <c r="E437" i="16"/>
  <c r="U436" i="16"/>
  <c r="T436" i="16"/>
  <c r="S436" i="16"/>
  <c r="R436" i="16"/>
  <c r="Q436" i="16"/>
  <c r="P436" i="16"/>
  <c r="O436" i="16"/>
  <c r="N436" i="16"/>
  <c r="M436" i="16"/>
  <c r="L436" i="16"/>
  <c r="K436" i="16"/>
  <c r="J436" i="16"/>
  <c r="I436" i="16"/>
  <c r="H436" i="16"/>
  <c r="G436" i="16"/>
  <c r="F436" i="16"/>
  <c r="E436" i="16"/>
  <c r="E435" i="16"/>
  <c r="P433" i="16"/>
  <c r="N433" i="16"/>
  <c r="E432" i="16"/>
  <c r="U431" i="16"/>
  <c r="T431" i="16"/>
  <c r="S431" i="16"/>
  <c r="R431" i="16"/>
  <c r="Q431" i="16"/>
  <c r="P431" i="16"/>
  <c r="O431" i="16"/>
  <c r="N431" i="16"/>
  <c r="M431" i="16"/>
  <c r="L431" i="16"/>
  <c r="K431" i="16"/>
  <c r="J431" i="16"/>
  <c r="I431" i="16"/>
  <c r="H431" i="16"/>
  <c r="G431" i="16"/>
  <c r="F431" i="16"/>
  <c r="E431" i="16"/>
  <c r="U430" i="16"/>
  <c r="T430" i="16"/>
  <c r="S430" i="16"/>
  <c r="R430" i="16"/>
  <c r="Q430" i="16"/>
  <c r="P430" i="16"/>
  <c r="O430" i="16"/>
  <c r="N430" i="16"/>
  <c r="M430" i="16"/>
  <c r="L430" i="16"/>
  <c r="K430" i="16"/>
  <c r="J430" i="16"/>
  <c r="I430" i="16"/>
  <c r="H430" i="16"/>
  <c r="G430" i="16"/>
  <c r="F430" i="16"/>
  <c r="E430" i="16"/>
  <c r="E429" i="16"/>
  <c r="O428" i="16"/>
  <c r="E428" i="16"/>
  <c r="U427" i="16"/>
  <c r="T427" i="16"/>
  <c r="S427" i="16"/>
  <c r="R427" i="16"/>
  <c r="Q427" i="16"/>
  <c r="P427" i="16"/>
  <c r="O427" i="16"/>
  <c r="N427" i="16"/>
  <c r="M427" i="16"/>
  <c r="L427" i="16"/>
  <c r="K427" i="16"/>
  <c r="J427" i="16"/>
  <c r="I427" i="16"/>
  <c r="H427" i="16"/>
  <c r="G427" i="16"/>
  <c r="F427" i="16"/>
  <c r="E427" i="16"/>
  <c r="P425" i="16"/>
  <c r="U424" i="16"/>
  <c r="T424" i="16"/>
  <c r="S424" i="16"/>
  <c r="R424" i="16"/>
  <c r="Q424" i="16"/>
  <c r="P424" i="16"/>
  <c r="O424" i="16"/>
  <c r="N424" i="16"/>
  <c r="M424" i="16"/>
  <c r="L424" i="16"/>
  <c r="K424" i="16"/>
  <c r="J424" i="16"/>
  <c r="I424" i="16"/>
  <c r="H424" i="16"/>
  <c r="G424" i="16"/>
  <c r="F424" i="16"/>
  <c r="E424" i="16"/>
  <c r="U423" i="16"/>
  <c r="T423" i="16"/>
  <c r="S423" i="16"/>
  <c r="R423" i="16"/>
  <c r="Q423" i="16"/>
  <c r="P423" i="16"/>
  <c r="O423" i="16"/>
  <c r="N423" i="16"/>
  <c r="M423" i="16"/>
  <c r="L423" i="16"/>
  <c r="K423" i="16"/>
  <c r="J423" i="16"/>
  <c r="I423" i="16"/>
  <c r="H423" i="16"/>
  <c r="G423" i="16"/>
  <c r="F423" i="16"/>
  <c r="E423" i="16"/>
  <c r="G422" i="16"/>
  <c r="E421" i="16"/>
  <c r="U420" i="16"/>
  <c r="T420" i="16"/>
  <c r="S420" i="16"/>
  <c r="R420" i="16"/>
  <c r="Q420" i="16"/>
  <c r="P420" i="16"/>
  <c r="O420" i="16"/>
  <c r="N420" i="16"/>
  <c r="M420" i="16"/>
  <c r="L420" i="16"/>
  <c r="K420" i="16"/>
  <c r="J420" i="16"/>
  <c r="I420" i="16"/>
  <c r="H420" i="16"/>
  <c r="G420" i="16"/>
  <c r="F420" i="16"/>
  <c r="E420" i="16"/>
  <c r="E419" i="16"/>
  <c r="U418" i="16"/>
  <c r="T418" i="16"/>
  <c r="S418" i="16"/>
  <c r="R418" i="16"/>
  <c r="Q418" i="16"/>
  <c r="P418" i="16"/>
  <c r="O418" i="16"/>
  <c r="N418" i="16"/>
  <c r="M418" i="16"/>
  <c r="L418" i="16"/>
  <c r="K418" i="16"/>
  <c r="J418" i="16"/>
  <c r="I418" i="16"/>
  <c r="H418" i="16"/>
  <c r="G418" i="16"/>
  <c r="F418" i="16"/>
  <c r="E418" i="16"/>
  <c r="U417" i="16"/>
  <c r="T417" i="16"/>
  <c r="S417" i="16"/>
  <c r="R417" i="16"/>
  <c r="Q417" i="16"/>
  <c r="P417" i="16"/>
  <c r="O417" i="16"/>
  <c r="N417" i="16"/>
  <c r="M417" i="16"/>
  <c r="L417" i="16"/>
  <c r="K417" i="16"/>
  <c r="J417" i="16"/>
  <c r="I417" i="16"/>
  <c r="H417" i="16"/>
  <c r="G417" i="16"/>
  <c r="F417" i="16"/>
  <c r="E417" i="16"/>
  <c r="U416" i="16"/>
  <c r="T416" i="16"/>
  <c r="S416" i="16"/>
  <c r="R416" i="16"/>
  <c r="Q416" i="16"/>
  <c r="P416" i="16"/>
  <c r="O416" i="16"/>
  <c r="N416" i="16"/>
  <c r="M416" i="16"/>
  <c r="L416" i="16"/>
  <c r="K416" i="16"/>
  <c r="J416" i="16"/>
  <c r="I416" i="16"/>
  <c r="H416" i="16"/>
  <c r="G416" i="16"/>
  <c r="F416" i="16"/>
  <c r="E416" i="16"/>
  <c r="E415" i="16"/>
  <c r="E414" i="16"/>
  <c r="U412" i="16"/>
  <c r="T412" i="16"/>
  <c r="S412" i="16"/>
  <c r="R412" i="16"/>
  <c r="Q412" i="16"/>
  <c r="P412" i="16"/>
  <c r="O412" i="16"/>
  <c r="N412" i="16"/>
  <c r="M412" i="16"/>
  <c r="L412" i="16"/>
  <c r="K412" i="16"/>
  <c r="J412" i="16"/>
  <c r="I412" i="16"/>
  <c r="H412" i="16"/>
  <c r="G412" i="16"/>
  <c r="F412" i="16"/>
  <c r="E412" i="16"/>
  <c r="U411" i="16"/>
  <c r="T411" i="16"/>
  <c r="S411" i="16"/>
  <c r="R411" i="16"/>
  <c r="Q411" i="16"/>
  <c r="P411" i="16"/>
  <c r="O411" i="16"/>
  <c r="N411" i="16"/>
  <c r="M411" i="16"/>
  <c r="L411" i="16"/>
  <c r="K411" i="16"/>
  <c r="J411" i="16"/>
  <c r="I411" i="16"/>
  <c r="H411" i="16"/>
  <c r="G411" i="16"/>
  <c r="F411" i="16"/>
  <c r="E411" i="16"/>
  <c r="U410" i="16"/>
  <c r="T410" i="16"/>
  <c r="S410" i="16"/>
  <c r="R410" i="16"/>
  <c r="Q410" i="16"/>
  <c r="P410" i="16"/>
  <c r="O410" i="16"/>
  <c r="N410" i="16"/>
  <c r="M410" i="16"/>
  <c r="L410" i="16"/>
  <c r="K410" i="16"/>
  <c r="J410" i="16"/>
  <c r="I410" i="16"/>
  <c r="H410" i="16"/>
  <c r="G410" i="16"/>
  <c r="F410" i="16"/>
  <c r="E410" i="16"/>
  <c r="U409" i="16"/>
  <c r="T409" i="16"/>
  <c r="S409" i="16"/>
  <c r="R409" i="16"/>
  <c r="Q409" i="16"/>
  <c r="P409" i="16"/>
  <c r="O409" i="16"/>
  <c r="N409" i="16"/>
  <c r="M409" i="16"/>
  <c r="L409" i="16"/>
  <c r="K409" i="16"/>
  <c r="J409" i="16"/>
  <c r="I409" i="16"/>
  <c r="H409" i="16"/>
  <c r="G409" i="16"/>
  <c r="F409" i="16"/>
  <c r="E409" i="16"/>
  <c r="U408" i="16"/>
  <c r="T408" i="16"/>
  <c r="S408" i="16"/>
  <c r="R408" i="16"/>
  <c r="Q408" i="16"/>
  <c r="P408" i="16"/>
  <c r="O408" i="16"/>
  <c r="N408" i="16"/>
  <c r="M408" i="16"/>
  <c r="L408" i="16"/>
  <c r="K408" i="16"/>
  <c r="J408" i="16"/>
  <c r="I408" i="16"/>
  <c r="H408" i="16"/>
  <c r="G408" i="16"/>
  <c r="F408" i="16"/>
  <c r="E408" i="16"/>
  <c r="T407" i="16"/>
  <c r="G407" i="16"/>
  <c r="E406" i="16"/>
  <c r="E405" i="16"/>
  <c r="U404" i="16"/>
  <c r="T404" i="16"/>
  <c r="S404" i="16"/>
  <c r="R404" i="16"/>
  <c r="Q404" i="16"/>
  <c r="P404" i="16"/>
  <c r="O404" i="16"/>
  <c r="N404" i="16"/>
  <c r="M404" i="16"/>
  <c r="L404" i="16"/>
  <c r="K404" i="16"/>
  <c r="J404" i="16"/>
  <c r="I404" i="16"/>
  <c r="H404" i="16"/>
  <c r="G404" i="16"/>
  <c r="F404" i="16"/>
  <c r="E404" i="16"/>
  <c r="U403" i="16"/>
  <c r="T403" i="16"/>
  <c r="S403" i="16"/>
  <c r="R403" i="16"/>
  <c r="Q403" i="16"/>
  <c r="P403" i="16"/>
  <c r="O403" i="16"/>
  <c r="N403" i="16"/>
  <c r="M403" i="16"/>
  <c r="L403" i="16"/>
  <c r="K403" i="16"/>
  <c r="J403" i="16"/>
  <c r="I403" i="16"/>
  <c r="H403" i="16"/>
  <c r="G403" i="16"/>
  <c r="F403" i="16"/>
  <c r="E403" i="16"/>
  <c r="U402" i="16"/>
  <c r="T402" i="16"/>
  <c r="S402" i="16"/>
  <c r="R402" i="16"/>
  <c r="Q402" i="16"/>
  <c r="P402" i="16"/>
  <c r="O402" i="16"/>
  <c r="N402" i="16"/>
  <c r="M402" i="16"/>
  <c r="L402" i="16"/>
  <c r="K402" i="16"/>
  <c r="J402" i="16"/>
  <c r="I402" i="16"/>
  <c r="H402" i="16"/>
  <c r="G402" i="16"/>
  <c r="F402" i="16"/>
  <c r="E402" i="16"/>
  <c r="U401" i="16"/>
  <c r="T401" i="16"/>
  <c r="S401" i="16"/>
  <c r="R401" i="16"/>
  <c r="Q401" i="16"/>
  <c r="P401" i="16"/>
  <c r="O401" i="16"/>
  <c r="N401" i="16"/>
  <c r="M401" i="16"/>
  <c r="L401" i="16"/>
  <c r="K401" i="16"/>
  <c r="J401" i="16"/>
  <c r="I401" i="16"/>
  <c r="H401" i="16"/>
  <c r="G401" i="16"/>
  <c r="F401" i="16"/>
  <c r="E401" i="16"/>
  <c r="U400" i="16"/>
  <c r="T400" i="16"/>
  <c r="S400" i="16"/>
  <c r="R400" i="16"/>
  <c r="Q400" i="16"/>
  <c r="P400" i="16"/>
  <c r="O400" i="16"/>
  <c r="N400" i="16"/>
  <c r="M400" i="16"/>
  <c r="L400" i="16"/>
  <c r="K400" i="16"/>
  <c r="J400" i="16"/>
  <c r="I400" i="16"/>
  <c r="H400" i="16"/>
  <c r="G400" i="16"/>
  <c r="F400" i="16"/>
  <c r="E400" i="16"/>
  <c r="U399" i="16"/>
  <c r="T399" i="16"/>
  <c r="S399" i="16"/>
  <c r="R399" i="16"/>
  <c r="Q399" i="16"/>
  <c r="P399" i="16"/>
  <c r="O399" i="16"/>
  <c r="N399" i="16"/>
  <c r="M399" i="16"/>
  <c r="L399" i="16"/>
  <c r="K399" i="16"/>
  <c r="J399" i="16"/>
  <c r="I399" i="16"/>
  <c r="H399" i="16"/>
  <c r="G399" i="16"/>
  <c r="F399" i="16"/>
  <c r="E399" i="16"/>
  <c r="U398" i="16"/>
  <c r="T398" i="16"/>
  <c r="S398" i="16"/>
  <c r="R398" i="16"/>
  <c r="Q398" i="16"/>
  <c r="P398" i="16"/>
  <c r="O398" i="16"/>
  <c r="N398" i="16"/>
  <c r="M398" i="16"/>
  <c r="L398" i="16"/>
  <c r="K398" i="16"/>
  <c r="J398" i="16"/>
  <c r="I398" i="16"/>
  <c r="H398" i="16"/>
  <c r="G398" i="16"/>
  <c r="F398" i="16"/>
  <c r="E398" i="16"/>
  <c r="U397" i="16"/>
  <c r="T397" i="16"/>
  <c r="S397" i="16"/>
  <c r="R397" i="16"/>
  <c r="Q397" i="16"/>
  <c r="P397" i="16"/>
  <c r="O397" i="16"/>
  <c r="N397" i="16"/>
  <c r="M397" i="16"/>
  <c r="L397" i="16"/>
  <c r="K397" i="16"/>
  <c r="J397" i="16"/>
  <c r="I397" i="16"/>
  <c r="H397" i="16"/>
  <c r="G397" i="16"/>
  <c r="F397" i="16"/>
  <c r="E397" i="16"/>
  <c r="E396" i="16"/>
  <c r="U395" i="16"/>
  <c r="T395" i="16"/>
  <c r="S395" i="16"/>
  <c r="R395" i="16"/>
  <c r="Q395" i="16"/>
  <c r="P395" i="16"/>
  <c r="O395" i="16"/>
  <c r="N395" i="16"/>
  <c r="M395" i="16"/>
  <c r="L395" i="16"/>
  <c r="K395" i="16"/>
  <c r="J395" i="16"/>
  <c r="I395" i="16"/>
  <c r="H395" i="16"/>
  <c r="G395" i="16"/>
  <c r="F395" i="16"/>
  <c r="E395" i="16"/>
  <c r="K394" i="16"/>
  <c r="U393" i="16"/>
  <c r="T393" i="16"/>
  <c r="S393" i="16"/>
  <c r="R393" i="16"/>
  <c r="Q393" i="16"/>
  <c r="P393" i="16"/>
  <c r="O393" i="16"/>
  <c r="N393" i="16"/>
  <c r="M393" i="16"/>
  <c r="L393" i="16"/>
  <c r="K393" i="16"/>
  <c r="J393" i="16"/>
  <c r="I393" i="16"/>
  <c r="H393" i="16"/>
  <c r="G393" i="16"/>
  <c r="F393" i="16"/>
  <c r="E393" i="16"/>
  <c r="U392" i="16"/>
  <c r="T392" i="16"/>
  <c r="S392" i="16"/>
  <c r="R392" i="16"/>
  <c r="Q392" i="16"/>
  <c r="P392" i="16"/>
  <c r="O392" i="16"/>
  <c r="N392" i="16"/>
  <c r="M392" i="16"/>
  <c r="L392" i="16"/>
  <c r="K392" i="16"/>
  <c r="J392" i="16"/>
  <c r="I392" i="16"/>
  <c r="H392" i="16"/>
  <c r="G392" i="16"/>
  <c r="F392" i="16"/>
  <c r="E392" i="16"/>
  <c r="U391" i="16"/>
  <c r="T391" i="16"/>
  <c r="S391" i="16"/>
  <c r="R391" i="16"/>
  <c r="Q391" i="16"/>
  <c r="P391" i="16"/>
  <c r="O391" i="16"/>
  <c r="N391" i="16"/>
  <c r="M391" i="16"/>
  <c r="L391" i="16"/>
  <c r="K391" i="16"/>
  <c r="J391" i="16"/>
  <c r="I391" i="16"/>
  <c r="H391" i="16"/>
  <c r="G391" i="16"/>
  <c r="F391" i="16"/>
  <c r="E391" i="16"/>
  <c r="U390" i="16"/>
  <c r="K390" i="16"/>
  <c r="U389" i="16"/>
  <c r="T389" i="16"/>
  <c r="S389" i="16"/>
  <c r="R389" i="16"/>
  <c r="Q389" i="16"/>
  <c r="P389" i="16"/>
  <c r="O389" i="16"/>
  <c r="N389" i="16"/>
  <c r="M389" i="16"/>
  <c r="L389" i="16"/>
  <c r="K389" i="16"/>
  <c r="J389" i="16"/>
  <c r="I389" i="16"/>
  <c r="H389" i="16"/>
  <c r="G389" i="16"/>
  <c r="F389" i="16"/>
  <c r="E389" i="16"/>
  <c r="U388" i="16"/>
  <c r="T388" i="16"/>
  <c r="S388" i="16"/>
  <c r="R388" i="16"/>
  <c r="Q388" i="16"/>
  <c r="P388" i="16"/>
  <c r="O388" i="16"/>
  <c r="N388" i="16"/>
  <c r="M388" i="16"/>
  <c r="L388" i="16"/>
  <c r="K388" i="16"/>
  <c r="J388" i="16"/>
  <c r="I388" i="16"/>
  <c r="H388" i="16"/>
  <c r="G388" i="16"/>
  <c r="F388" i="16"/>
  <c r="E388" i="16"/>
  <c r="U387" i="16"/>
  <c r="T387" i="16"/>
  <c r="S387" i="16"/>
  <c r="R387" i="16"/>
  <c r="Q387" i="16"/>
  <c r="P387" i="16"/>
  <c r="O387" i="16"/>
  <c r="N387" i="16"/>
  <c r="M387" i="16"/>
  <c r="L387" i="16"/>
  <c r="K387" i="16"/>
  <c r="J387" i="16"/>
  <c r="I387" i="16"/>
  <c r="H387" i="16"/>
  <c r="G387" i="16"/>
  <c r="F387" i="16"/>
  <c r="E387" i="16"/>
  <c r="U385" i="16"/>
  <c r="T385" i="16"/>
  <c r="S385" i="16"/>
  <c r="R385" i="16"/>
  <c r="Q385" i="16"/>
  <c r="P385" i="16"/>
  <c r="O385" i="16"/>
  <c r="N385" i="16"/>
  <c r="M385" i="16"/>
  <c r="L385" i="16"/>
  <c r="K385" i="16"/>
  <c r="J385" i="16"/>
  <c r="I385" i="16"/>
  <c r="H385" i="16"/>
  <c r="G385" i="16"/>
  <c r="F385" i="16"/>
  <c r="E385" i="16"/>
  <c r="U384" i="16"/>
  <c r="T384" i="16"/>
  <c r="S384" i="16"/>
  <c r="R384" i="16"/>
  <c r="Q384" i="16"/>
  <c r="P384" i="16"/>
  <c r="O384" i="16"/>
  <c r="N384" i="16"/>
  <c r="M384" i="16"/>
  <c r="L384" i="16"/>
  <c r="K384" i="16"/>
  <c r="J384" i="16"/>
  <c r="I384" i="16"/>
  <c r="H384" i="16"/>
  <c r="G384" i="16"/>
  <c r="F384" i="16"/>
  <c r="E384" i="16"/>
  <c r="L383" i="16"/>
  <c r="U382" i="16"/>
  <c r="T382" i="16"/>
  <c r="S382" i="16"/>
  <c r="R382" i="16"/>
  <c r="Q382" i="16"/>
  <c r="P382" i="16"/>
  <c r="O382" i="16"/>
  <c r="N382" i="16"/>
  <c r="M382" i="16"/>
  <c r="L382" i="16"/>
  <c r="K382" i="16"/>
  <c r="J382" i="16"/>
  <c r="I382" i="16"/>
  <c r="H382" i="16"/>
  <c r="G382" i="16"/>
  <c r="F382" i="16"/>
  <c r="E382" i="16"/>
  <c r="U381" i="16"/>
  <c r="T381" i="16"/>
  <c r="S381" i="16"/>
  <c r="R381" i="16"/>
  <c r="Q381" i="16"/>
  <c r="P381" i="16"/>
  <c r="O381" i="16"/>
  <c r="N381" i="16"/>
  <c r="M381" i="16"/>
  <c r="L381" i="16"/>
  <c r="K381" i="16"/>
  <c r="J381" i="16"/>
  <c r="I381" i="16"/>
  <c r="H381" i="16"/>
  <c r="G381" i="16"/>
  <c r="F381" i="16"/>
  <c r="E381" i="16"/>
  <c r="U380" i="16"/>
  <c r="T380" i="16"/>
  <c r="S380" i="16"/>
  <c r="R380" i="16"/>
  <c r="Q380" i="16"/>
  <c r="P380" i="16"/>
  <c r="O380" i="16"/>
  <c r="N380" i="16"/>
  <c r="M380" i="16"/>
  <c r="L380" i="16"/>
  <c r="K380" i="16"/>
  <c r="J380" i="16"/>
  <c r="I380" i="16"/>
  <c r="H380" i="16"/>
  <c r="G380" i="16"/>
  <c r="F380" i="16"/>
  <c r="E380" i="16"/>
  <c r="U379" i="16"/>
  <c r="T379" i="16"/>
  <c r="S379" i="16"/>
  <c r="R379" i="16"/>
  <c r="Q379" i="16"/>
  <c r="P379" i="16"/>
  <c r="O379" i="16"/>
  <c r="N379" i="16"/>
  <c r="M379" i="16"/>
  <c r="L379" i="16"/>
  <c r="K379" i="16"/>
  <c r="J379" i="16"/>
  <c r="I379" i="16"/>
  <c r="H379" i="16"/>
  <c r="G379" i="16"/>
  <c r="F379" i="16"/>
  <c r="E379" i="16"/>
  <c r="U378" i="16"/>
  <c r="T378" i="16"/>
  <c r="S378" i="16"/>
  <c r="R378" i="16"/>
  <c r="Q378" i="16"/>
  <c r="P378" i="16"/>
  <c r="O378" i="16"/>
  <c r="N378" i="16"/>
  <c r="M378" i="16"/>
  <c r="L378" i="16"/>
  <c r="K378" i="16"/>
  <c r="J378" i="16"/>
  <c r="I378" i="16"/>
  <c r="H378" i="16"/>
  <c r="G378" i="16"/>
  <c r="F378" i="16"/>
  <c r="E378" i="16"/>
  <c r="U377" i="16"/>
  <c r="T377" i="16"/>
  <c r="S377" i="16"/>
  <c r="R377" i="16"/>
  <c r="Q377" i="16"/>
  <c r="P377" i="16"/>
  <c r="O377" i="16"/>
  <c r="N377" i="16"/>
  <c r="M377" i="16"/>
  <c r="L377" i="16"/>
  <c r="K377" i="16"/>
  <c r="J377" i="16"/>
  <c r="I377" i="16"/>
  <c r="H377" i="16"/>
  <c r="G377" i="16"/>
  <c r="F377" i="16"/>
  <c r="E377" i="16"/>
  <c r="U376" i="16"/>
  <c r="T376" i="16"/>
  <c r="S376" i="16"/>
  <c r="R376" i="16"/>
  <c r="Q376" i="16"/>
  <c r="P376" i="16"/>
  <c r="O376" i="16"/>
  <c r="N376" i="16"/>
  <c r="M376" i="16"/>
  <c r="L376" i="16"/>
  <c r="K376" i="16"/>
  <c r="J376" i="16"/>
  <c r="I376" i="16"/>
  <c r="H376" i="16"/>
  <c r="G376" i="16"/>
  <c r="F376" i="16"/>
  <c r="E376" i="16"/>
  <c r="N375" i="16"/>
  <c r="E374" i="16"/>
  <c r="S373" i="16"/>
  <c r="U372" i="16"/>
  <c r="T372" i="16"/>
  <c r="S372" i="16"/>
  <c r="R372" i="16"/>
  <c r="Q372" i="16"/>
  <c r="P372" i="16"/>
  <c r="O372" i="16"/>
  <c r="N372" i="16"/>
  <c r="M372" i="16"/>
  <c r="L372" i="16"/>
  <c r="K372" i="16"/>
  <c r="J372" i="16"/>
  <c r="I372" i="16"/>
  <c r="H372" i="16"/>
  <c r="G372" i="16"/>
  <c r="F372" i="16"/>
  <c r="E372" i="16"/>
  <c r="U371" i="16"/>
  <c r="T371" i="16"/>
  <c r="S371" i="16"/>
  <c r="R371" i="16"/>
  <c r="Q371" i="16"/>
  <c r="P371" i="16"/>
  <c r="O371" i="16"/>
  <c r="N371" i="16"/>
  <c r="M371" i="16"/>
  <c r="L371" i="16"/>
  <c r="K371" i="16"/>
  <c r="J371" i="16"/>
  <c r="I371" i="16"/>
  <c r="H371" i="16"/>
  <c r="G371" i="16"/>
  <c r="F371" i="16"/>
  <c r="E371" i="16"/>
  <c r="O370" i="16"/>
  <c r="U369" i="16"/>
  <c r="T369" i="16"/>
  <c r="S369" i="16"/>
  <c r="R369" i="16"/>
  <c r="Q369" i="16"/>
  <c r="P369" i="16"/>
  <c r="O369" i="16"/>
  <c r="N369" i="16"/>
  <c r="M369" i="16"/>
  <c r="L369" i="16"/>
  <c r="K369" i="16"/>
  <c r="J369" i="16"/>
  <c r="I369" i="16"/>
  <c r="H369" i="16"/>
  <c r="G369" i="16"/>
  <c r="F369" i="16"/>
  <c r="E369" i="16"/>
  <c r="U368" i="16"/>
  <c r="T368" i="16"/>
  <c r="S368" i="16"/>
  <c r="R368" i="16"/>
  <c r="Q368" i="16"/>
  <c r="P368" i="16"/>
  <c r="O368" i="16"/>
  <c r="N368" i="16"/>
  <c r="M368" i="16"/>
  <c r="L368" i="16"/>
  <c r="K368" i="16"/>
  <c r="J368" i="16"/>
  <c r="I368" i="16"/>
  <c r="H368" i="16"/>
  <c r="G368" i="16"/>
  <c r="F368" i="16"/>
  <c r="E368" i="16"/>
  <c r="E367" i="16"/>
  <c r="U366" i="16"/>
  <c r="T366" i="16"/>
  <c r="S366" i="16"/>
  <c r="R366" i="16"/>
  <c r="Q366" i="16"/>
  <c r="P366" i="16"/>
  <c r="O366" i="16"/>
  <c r="N366" i="16"/>
  <c r="M366" i="16"/>
  <c r="L366" i="16"/>
  <c r="K366" i="16"/>
  <c r="J366" i="16"/>
  <c r="I366" i="16"/>
  <c r="H366" i="16"/>
  <c r="G366" i="16"/>
  <c r="F366" i="16"/>
  <c r="E366" i="16"/>
  <c r="U364" i="16"/>
  <c r="T364" i="16"/>
  <c r="S364" i="16"/>
  <c r="R364" i="16"/>
  <c r="Q364" i="16"/>
  <c r="P364" i="16"/>
  <c r="O364" i="16"/>
  <c r="N364" i="16"/>
  <c r="M364" i="16"/>
  <c r="L364" i="16"/>
  <c r="K364" i="16"/>
  <c r="J364" i="16"/>
  <c r="I364" i="16"/>
  <c r="H364" i="16"/>
  <c r="G364" i="16"/>
  <c r="F364" i="16"/>
  <c r="E364" i="16"/>
  <c r="U363" i="16"/>
  <c r="T363" i="16"/>
  <c r="S363" i="16"/>
  <c r="R363" i="16"/>
  <c r="Q363" i="16"/>
  <c r="P363" i="16"/>
  <c r="O363" i="16"/>
  <c r="N363" i="16"/>
  <c r="M363" i="16"/>
  <c r="L363" i="16"/>
  <c r="K363" i="16"/>
  <c r="J363" i="16"/>
  <c r="I363" i="16"/>
  <c r="H363" i="16"/>
  <c r="G363" i="16"/>
  <c r="F363" i="16"/>
  <c r="E363" i="16"/>
  <c r="U362" i="16"/>
  <c r="T362" i="16"/>
  <c r="S362" i="16"/>
  <c r="R362" i="16"/>
  <c r="Q362" i="16"/>
  <c r="P362" i="16"/>
  <c r="O362" i="16"/>
  <c r="N362" i="16"/>
  <c r="M362" i="16"/>
  <c r="L362" i="16"/>
  <c r="K362" i="16"/>
  <c r="J362" i="16"/>
  <c r="I362" i="16"/>
  <c r="H362" i="16"/>
  <c r="G362" i="16"/>
  <c r="F362" i="16"/>
  <c r="E362" i="16"/>
  <c r="E361" i="16"/>
  <c r="U360" i="16"/>
  <c r="T360" i="16"/>
  <c r="S360" i="16"/>
  <c r="R360" i="16"/>
  <c r="Q360" i="16"/>
  <c r="P360" i="16"/>
  <c r="O360" i="16"/>
  <c r="N360" i="16"/>
  <c r="M360" i="16"/>
  <c r="L360" i="16"/>
  <c r="K360" i="16"/>
  <c r="J360" i="16"/>
  <c r="I360" i="16"/>
  <c r="H360" i="16"/>
  <c r="G360" i="16"/>
  <c r="F360" i="16"/>
  <c r="E360" i="16"/>
  <c r="O359" i="16"/>
  <c r="J359" i="16"/>
  <c r="U358" i="16"/>
  <c r="T358" i="16"/>
  <c r="S358" i="16"/>
  <c r="R358" i="16"/>
  <c r="Q358" i="16"/>
  <c r="P358" i="16"/>
  <c r="O358" i="16"/>
  <c r="N358" i="16"/>
  <c r="M358" i="16"/>
  <c r="L358" i="16"/>
  <c r="K358" i="16"/>
  <c r="J358" i="16"/>
  <c r="I358" i="16"/>
  <c r="H358" i="16"/>
  <c r="G358" i="16"/>
  <c r="F358" i="16"/>
  <c r="E358" i="16"/>
  <c r="E357" i="16"/>
  <c r="G356" i="16"/>
  <c r="E356" i="16"/>
  <c r="O355" i="16"/>
  <c r="J355" i="16"/>
  <c r="U354" i="16"/>
  <c r="T354" i="16"/>
  <c r="S354" i="16"/>
  <c r="R354" i="16"/>
  <c r="Q354" i="16"/>
  <c r="P354" i="16"/>
  <c r="O354" i="16"/>
  <c r="N354" i="16"/>
  <c r="M354" i="16"/>
  <c r="L354" i="16"/>
  <c r="K354" i="16"/>
  <c r="J354" i="16"/>
  <c r="I354" i="16"/>
  <c r="H354" i="16"/>
  <c r="G354" i="16"/>
  <c r="F354" i="16"/>
  <c r="E354" i="16"/>
  <c r="U353" i="16"/>
  <c r="T353" i="16"/>
  <c r="S353" i="16"/>
  <c r="R353" i="16"/>
  <c r="Q353" i="16"/>
  <c r="P353" i="16"/>
  <c r="O353" i="16"/>
  <c r="N353" i="16"/>
  <c r="M353" i="16"/>
  <c r="L353" i="16"/>
  <c r="K353" i="16"/>
  <c r="J353" i="16"/>
  <c r="I353" i="16"/>
  <c r="H353" i="16"/>
  <c r="G353" i="16"/>
  <c r="F353" i="16"/>
  <c r="E353" i="16"/>
  <c r="U352" i="16"/>
  <c r="T352" i="16"/>
  <c r="S352" i="16"/>
  <c r="R352" i="16"/>
  <c r="Q352" i="16"/>
  <c r="P352" i="16"/>
  <c r="O352" i="16"/>
  <c r="N352" i="16"/>
  <c r="M352" i="16"/>
  <c r="L352" i="16"/>
  <c r="K352" i="16"/>
  <c r="J352" i="16"/>
  <c r="I352" i="16"/>
  <c r="H352" i="16"/>
  <c r="G352" i="16"/>
  <c r="F352" i="16"/>
  <c r="E352" i="16"/>
  <c r="E351" i="16"/>
  <c r="U350" i="16"/>
  <c r="T350" i="16"/>
  <c r="S350" i="16"/>
  <c r="R350" i="16"/>
  <c r="Q350" i="16"/>
  <c r="P350" i="16"/>
  <c r="O350" i="16"/>
  <c r="N350" i="16"/>
  <c r="M350" i="16"/>
  <c r="L350" i="16"/>
  <c r="K350" i="16"/>
  <c r="J350" i="16"/>
  <c r="I350" i="16"/>
  <c r="H350" i="16"/>
  <c r="G350" i="16"/>
  <c r="F350" i="16"/>
  <c r="E350" i="16"/>
  <c r="E349" i="16"/>
  <c r="U348" i="16"/>
  <c r="T348" i="16"/>
  <c r="S348" i="16"/>
  <c r="R348" i="16"/>
  <c r="Q348" i="16"/>
  <c r="P348" i="16"/>
  <c r="O348" i="16"/>
  <c r="N348" i="16"/>
  <c r="M348" i="16"/>
  <c r="L348" i="16"/>
  <c r="K348" i="16"/>
  <c r="J348" i="16"/>
  <c r="I348" i="16"/>
  <c r="H348" i="16"/>
  <c r="G348" i="16"/>
  <c r="F348" i="16"/>
  <c r="E348" i="16"/>
  <c r="E347" i="16"/>
  <c r="U346" i="16"/>
  <c r="T346" i="16"/>
  <c r="S346" i="16"/>
  <c r="R346" i="16"/>
  <c r="Q346" i="16"/>
  <c r="P346" i="16"/>
  <c r="O346" i="16"/>
  <c r="N346" i="16"/>
  <c r="M346" i="16"/>
  <c r="L346" i="16"/>
  <c r="K346" i="16"/>
  <c r="J346" i="16"/>
  <c r="I346" i="16"/>
  <c r="H346" i="16"/>
  <c r="G346" i="16"/>
  <c r="F346" i="16"/>
  <c r="E346" i="16"/>
  <c r="U345" i="16"/>
  <c r="T345" i="16"/>
  <c r="S345" i="16"/>
  <c r="R345" i="16"/>
  <c r="Q345" i="16"/>
  <c r="P345" i="16"/>
  <c r="O345" i="16"/>
  <c r="N345" i="16"/>
  <c r="M345" i="16"/>
  <c r="L345" i="16"/>
  <c r="K345" i="16"/>
  <c r="J345" i="16"/>
  <c r="I345" i="16"/>
  <c r="H345" i="16"/>
  <c r="G345" i="16"/>
  <c r="F345" i="16"/>
  <c r="E345" i="16"/>
  <c r="E343" i="16"/>
  <c r="U342" i="16"/>
  <c r="T342" i="16"/>
  <c r="S342" i="16"/>
  <c r="R342" i="16"/>
  <c r="Q342" i="16"/>
  <c r="P342" i="16"/>
  <c r="O342" i="16"/>
  <c r="N342" i="16"/>
  <c r="M342" i="16"/>
  <c r="L342" i="16"/>
  <c r="K342" i="16"/>
  <c r="J342" i="16"/>
  <c r="I342" i="16"/>
  <c r="H342" i="16"/>
  <c r="G342" i="16"/>
  <c r="F342" i="16"/>
  <c r="E342" i="16"/>
  <c r="U341" i="16"/>
  <c r="T341" i="16"/>
  <c r="S341" i="16"/>
  <c r="R341" i="16"/>
  <c r="Q341" i="16"/>
  <c r="P341" i="16"/>
  <c r="O341" i="16"/>
  <c r="N341" i="16"/>
  <c r="M341" i="16"/>
  <c r="L341" i="16"/>
  <c r="K341" i="16"/>
  <c r="J341" i="16"/>
  <c r="I341" i="16"/>
  <c r="H341" i="16"/>
  <c r="G341" i="16"/>
  <c r="F341" i="16"/>
  <c r="E341" i="16"/>
  <c r="O340" i="16"/>
  <c r="U339" i="16"/>
  <c r="T339" i="16"/>
  <c r="S339" i="16"/>
  <c r="R339" i="16"/>
  <c r="Q339" i="16"/>
  <c r="P339" i="16"/>
  <c r="O339" i="16"/>
  <c r="N339" i="16"/>
  <c r="M339" i="16"/>
  <c r="L339" i="16"/>
  <c r="K339" i="16"/>
  <c r="J339" i="16"/>
  <c r="I339" i="16"/>
  <c r="H339" i="16"/>
  <c r="G339" i="16"/>
  <c r="F339" i="16"/>
  <c r="E339" i="16"/>
  <c r="U338" i="16"/>
  <c r="T338" i="16"/>
  <c r="S338" i="16"/>
  <c r="R338" i="16"/>
  <c r="Q338" i="16"/>
  <c r="P338" i="16"/>
  <c r="O338" i="16"/>
  <c r="N338" i="16"/>
  <c r="M338" i="16"/>
  <c r="L338" i="16"/>
  <c r="K338" i="16"/>
  <c r="J338" i="16"/>
  <c r="I338" i="16"/>
  <c r="H338" i="16"/>
  <c r="G338" i="16"/>
  <c r="F338" i="16"/>
  <c r="E338" i="16"/>
  <c r="L337" i="16"/>
  <c r="U336" i="16"/>
  <c r="T336" i="16"/>
  <c r="S336" i="16"/>
  <c r="R336" i="16"/>
  <c r="Q336" i="16"/>
  <c r="P336" i="16"/>
  <c r="O336" i="16"/>
  <c r="N336" i="16"/>
  <c r="M336" i="16"/>
  <c r="L336" i="16"/>
  <c r="K336" i="16"/>
  <c r="J336" i="16"/>
  <c r="I336" i="16"/>
  <c r="H336" i="16"/>
  <c r="G336" i="16"/>
  <c r="F336" i="16"/>
  <c r="E336" i="16"/>
  <c r="L334" i="16"/>
  <c r="U333" i="16"/>
  <c r="T333" i="16"/>
  <c r="S333" i="16"/>
  <c r="R333" i="16"/>
  <c r="Q333" i="16"/>
  <c r="P333" i="16"/>
  <c r="O333" i="16"/>
  <c r="N333" i="16"/>
  <c r="M333" i="16"/>
  <c r="L333" i="16"/>
  <c r="K333" i="16"/>
  <c r="J333" i="16"/>
  <c r="I333" i="16"/>
  <c r="H333" i="16"/>
  <c r="G333" i="16"/>
  <c r="F333" i="16"/>
  <c r="E333" i="16"/>
  <c r="U332" i="16"/>
  <c r="T332" i="16"/>
  <c r="S332" i="16"/>
  <c r="R332" i="16"/>
  <c r="Q332" i="16"/>
  <c r="P332" i="16"/>
  <c r="O332" i="16"/>
  <c r="N332" i="16"/>
  <c r="M332" i="16"/>
  <c r="L332" i="16"/>
  <c r="K332" i="16"/>
  <c r="J332" i="16"/>
  <c r="I332" i="16"/>
  <c r="H332" i="16"/>
  <c r="G332" i="16"/>
  <c r="F332" i="16"/>
  <c r="E332" i="16"/>
  <c r="O331" i="16"/>
  <c r="U330" i="16"/>
  <c r="T330" i="16"/>
  <c r="S330" i="16"/>
  <c r="R330" i="16"/>
  <c r="Q330" i="16"/>
  <c r="P330" i="16"/>
  <c r="O330" i="16"/>
  <c r="N330" i="16"/>
  <c r="M330" i="16"/>
  <c r="L330" i="16"/>
  <c r="K330" i="16"/>
  <c r="J330" i="16"/>
  <c r="I330" i="16"/>
  <c r="H330" i="16"/>
  <c r="G330" i="16"/>
  <c r="F330" i="16"/>
  <c r="E330" i="16"/>
  <c r="U329" i="16"/>
  <c r="T329" i="16"/>
  <c r="S329" i="16"/>
  <c r="R329" i="16"/>
  <c r="Q329" i="16"/>
  <c r="P329" i="16"/>
  <c r="O329" i="16"/>
  <c r="N329" i="16"/>
  <c r="M329" i="16"/>
  <c r="L329" i="16"/>
  <c r="K329" i="16"/>
  <c r="J329" i="16"/>
  <c r="I329" i="16"/>
  <c r="H329" i="16"/>
  <c r="G329" i="16"/>
  <c r="F329" i="16"/>
  <c r="E329" i="16"/>
  <c r="E328" i="16"/>
  <c r="U327" i="16"/>
  <c r="T327" i="16"/>
  <c r="S327" i="16"/>
  <c r="R327" i="16"/>
  <c r="Q327" i="16"/>
  <c r="P327" i="16"/>
  <c r="O327" i="16"/>
  <c r="N327" i="16"/>
  <c r="M327" i="16"/>
  <c r="L327" i="16"/>
  <c r="K327" i="16"/>
  <c r="J327" i="16"/>
  <c r="I327" i="16"/>
  <c r="H327" i="16"/>
  <c r="G327" i="16"/>
  <c r="F327" i="16"/>
  <c r="E327" i="16"/>
  <c r="O326" i="16"/>
  <c r="L325" i="16"/>
  <c r="U324" i="16"/>
  <c r="T324" i="16"/>
  <c r="S324" i="16"/>
  <c r="R324" i="16"/>
  <c r="Q324" i="16"/>
  <c r="P324" i="16"/>
  <c r="O324" i="16"/>
  <c r="N324" i="16"/>
  <c r="M324" i="16"/>
  <c r="L324" i="16"/>
  <c r="K324" i="16"/>
  <c r="J324" i="16"/>
  <c r="I324" i="16"/>
  <c r="H324" i="16"/>
  <c r="G324" i="16"/>
  <c r="F324" i="16"/>
  <c r="E324" i="16"/>
  <c r="N323" i="16"/>
  <c r="U322" i="16"/>
  <c r="T322" i="16"/>
  <c r="S322" i="16"/>
  <c r="R322" i="16"/>
  <c r="Q322" i="16"/>
  <c r="P322" i="16"/>
  <c r="O322" i="16"/>
  <c r="N322" i="16"/>
  <c r="M322" i="16"/>
  <c r="L322" i="16"/>
  <c r="K322" i="16"/>
  <c r="J322" i="16"/>
  <c r="I322" i="16"/>
  <c r="H322" i="16"/>
  <c r="G322" i="16"/>
  <c r="F322" i="16"/>
  <c r="E322" i="16"/>
  <c r="E321" i="16"/>
  <c r="U320" i="16"/>
  <c r="T320" i="16"/>
  <c r="S320" i="16"/>
  <c r="R320" i="16"/>
  <c r="Q320" i="16"/>
  <c r="P320" i="16"/>
  <c r="O320" i="16"/>
  <c r="N320" i="16"/>
  <c r="M320" i="16"/>
  <c r="L320" i="16"/>
  <c r="K320" i="16"/>
  <c r="J320" i="16"/>
  <c r="I320" i="16"/>
  <c r="H320" i="16"/>
  <c r="G320" i="16"/>
  <c r="F320" i="16"/>
  <c r="E320" i="16"/>
  <c r="E319" i="16"/>
  <c r="E318" i="16"/>
  <c r="U317" i="16"/>
  <c r="T317" i="16"/>
  <c r="S317" i="16"/>
  <c r="R317" i="16"/>
  <c r="Q317" i="16"/>
  <c r="P317" i="16"/>
  <c r="O317" i="16"/>
  <c r="N317" i="16"/>
  <c r="M317" i="16"/>
  <c r="L317" i="16"/>
  <c r="K317" i="16"/>
  <c r="J317" i="16"/>
  <c r="I317" i="16"/>
  <c r="H317" i="16"/>
  <c r="G317" i="16"/>
  <c r="F317" i="16"/>
  <c r="E317" i="16"/>
  <c r="U316" i="16"/>
  <c r="T316" i="16"/>
  <c r="S316" i="16"/>
  <c r="R316" i="16"/>
  <c r="Q316" i="16"/>
  <c r="P316" i="16"/>
  <c r="O316" i="16"/>
  <c r="N316" i="16"/>
  <c r="M316" i="16"/>
  <c r="L316" i="16"/>
  <c r="K316" i="16"/>
  <c r="J316" i="16"/>
  <c r="I316" i="16"/>
  <c r="H316" i="16"/>
  <c r="G316" i="16"/>
  <c r="F316" i="16"/>
  <c r="E316" i="16"/>
  <c r="U315" i="16"/>
  <c r="T315" i="16"/>
  <c r="S315" i="16"/>
  <c r="R315" i="16"/>
  <c r="Q315" i="16"/>
  <c r="P315" i="16"/>
  <c r="O315" i="16"/>
  <c r="N315" i="16"/>
  <c r="M315" i="16"/>
  <c r="L315" i="16"/>
  <c r="K315" i="16"/>
  <c r="J315" i="16"/>
  <c r="I315" i="16"/>
  <c r="H315" i="16"/>
  <c r="G315" i="16"/>
  <c r="F315" i="16"/>
  <c r="E315" i="16"/>
  <c r="E314" i="16"/>
  <c r="E313" i="16"/>
  <c r="E312" i="16"/>
  <c r="R311" i="16"/>
  <c r="U310" i="16"/>
  <c r="T310" i="16"/>
  <c r="S310" i="16"/>
  <c r="R310" i="16"/>
  <c r="Q310" i="16"/>
  <c r="P310" i="16"/>
  <c r="O310" i="16"/>
  <c r="N310" i="16"/>
  <c r="M310" i="16"/>
  <c r="L310" i="16"/>
  <c r="K310" i="16"/>
  <c r="J310" i="16"/>
  <c r="I310" i="16"/>
  <c r="H310" i="16"/>
  <c r="G310" i="16"/>
  <c r="F310" i="16"/>
  <c r="E310" i="16"/>
  <c r="U309" i="16"/>
  <c r="T309" i="16"/>
  <c r="S309" i="16"/>
  <c r="R309" i="16"/>
  <c r="Q309" i="16"/>
  <c r="P309" i="16"/>
  <c r="O309" i="16"/>
  <c r="N309" i="16"/>
  <c r="M309" i="16"/>
  <c r="L309" i="16"/>
  <c r="K309" i="16"/>
  <c r="J309" i="16"/>
  <c r="I309" i="16"/>
  <c r="H309" i="16"/>
  <c r="G309" i="16"/>
  <c r="F309" i="16"/>
  <c r="E309" i="16"/>
  <c r="U308" i="16"/>
  <c r="T308" i="16"/>
  <c r="S308" i="16"/>
  <c r="R308" i="16"/>
  <c r="Q308" i="16"/>
  <c r="P308" i="16"/>
  <c r="O308" i="16"/>
  <c r="N308" i="16"/>
  <c r="M308" i="16"/>
  <c r="L308" i="16"/>
  <c r="K308" i="16"/>
  <c r="J308" i="16"/>
  <c r="I308" i="16"/>
  <c r="H308" i="16"/>
  <c r="G308" i="16"/>
  <c r="F308" i="16"/>
  <c r="E308" i="16"/>
  <c r="L307" i="16"/>
  <c r="E306" i="16"/>
  <c r="U305" i="16"/>
  <c r="T305" i="16"/>
  <c r="S305" i="16"/>
  <c r="R305" i="16"/>
  <c r="Q305" i="16"/>
  <c r="P305" i="16"/>
  <c r="O305" i="16"/>
  <c r="N305" i="16"/>
  <c r="M305" i="16"/>
  <c r="L305" i="16"/>
  <c r="K305" i="16"/>
  <c r="J305" i="16"/>
  <c r="I305" i="16"/>
  <c r="H305" i="16"/>
  <c r="G305" i="16"/>
  <c r="F305" i="16"/>
  <c r="E305" i="16"/>
  <c r="E304" i="16"/>
  <c r="O303" i="16"/>
  <c r="U302" i="16"/>
  <c r="T302" i="16"/>
  <c r="S302" i="16"/>
  <c r="R302" i="16"/>
  <c r="Q302" i="16"/>
  <c r="P302" i="16"/>
  <c r="O302" i="16"/>
  <c r="N302" i="16"/>
  <c r="M302" i="16"/>
  <c r="L302" i="16"/>
  <c r="K302" i="16"/>
  <c r="J302" i="16"/>
  <c r="I302" i="16"/>
  <c r="H302" i="16"/>
  <c r="G302" i="16"/>
  <c r="F302" i="16"/>
  <c r="E302" i="16"/>
  <c r="U301" i="16"/>
  <c r="T301" i="16"/>
  <c r="S301" i="16"/>
  <c r="R301" i="16"/>
  <c r="Q301" i="16"/>
  <c r="P301" i="16"/>
  <c r="O301" i="16"/>
  <c r="N301" i="16"/>
  <c r="M301" i="16"/>
  <c r="L301" i="16"/>
  <c r="K301" i="16"/>
  <c r="J301" i="16"/>
  <c r="I301" i="16"/>
  <c r="H301" i="16"/>
  <c r="G301" i="16"/>
  <c r="F301" i="16"/>
  <c r="E301" i="16"/>
  <c r="U300" i="16"/>
  <c r="U299" i="16"/>
  <c r="T299" i="16"/>
  <c r="S299" i="16"/>
  <c r="R299" i="16"/>
  <c r="Q299" i="16"/>
  <c r="P299" i="16"/>
  <c r="O299" i="16"/>
  <c r="N299" i="16"/>
  <c r="M299" i="16"/>
  <c r="L299" i="16"/>
  <c r="K299" i="16"/>
  <c r="J299" i="16"/>
  <c r="I299" i="16"/>
  <c r="H299" i="16"/>
  <c r="G299" i="16"/>
  <c r="F299" i="16"/>
  <c r="E299" i="16"/>
  <c r="K298" i="16"/>
  <c r="G297" i="16"/>
  <c r="E297" i="16"/>
  <c r="E296" i="16"/>
  <c r="U295" i="16"/>
  <c r="T295" i="16"/>
  <c r="S295" i="16"/>
  <c r="R295" i="16"/>
  <c r="Q295" i="16"/>
  <c r="P295" i="16"/>
  <c r="O295" i="16"/>
  <c r="N295" i="16"/>
  <c r="M295" i="16"/>
  <c r="L295" i="16"/>
  <c r="K295" i="16"/>
  <c r="J295" i="16"/>
  <c r="I295" i="16"/>
  <c r="H295" i="16"/>
  <c r="G295" i="16"/>
  <c r="F295" i="16"/>
  <c r="E295" i="16"/>
  <c r="E294" i="16"/>
  <c r="U293" i="16"/>
  <c r="T293" i="16"/>
  <c r="S293" i="16"/>
  <c r="R293" i="16"/>
  <c r="Q293" i="16"/>
  <c r="P293" i="16"/>
  <c r="O293" i="16"/>
  <c r="N293" i="16"/>
  <c r="M293" i="16"/>
  <c r="L293" i="16"/>
  <c r="K293" i="16"/>
  <c r="J293" i="16"/>
  <c r="I293" i="16"/>
  <c r="H293" i="16"/>
  <c r="G293" i="16"/>
  <c r="F293" i="16"/>
  <c r="E293" i="16"/>
  <c r="U292" i="16"/>
  <c r="T292" i="16"/>
  <c r="S292" i="16"/>
  <c r="R292" i="16"/>
  <c r="Q292" i="16"/>
  <c r="P292" i="16"/>
  <c r="O292" i="16"/>
  <c r="N292" i="16"/>
  <c r="M292" i="16"/>
  <c r="L292" i="16"/>
  <c r="K292" i="16"/>
  <c r="J292" i="16"/>
  <c r="I292" i="16"/>
  <c r="H292" i="16"/>
  <c r="G292" i="16"/>
  <c r="F292" i="16"/>
  <c r="E292" i="16"/>
  <c r="L291" i="16"/>
  <c r="U290" i="16"/>
  <c r="T290" i="16"/>
  <c r="S290" i="16"/>
  <c r="R290" i="16"/>
  <c r="Q290" i="16"/>
  <c r="P290" i="16"/>
  <c r="O290" i="16"/>
  <c r="N290" i="16"/>
  <c r="M290" i="16"/>
  <c r="L290" i="16"/>
  <c r="K290" i="16"/>
  <c r="J290" i="16"/>
  <c r="I290" i="16"/>
  <c r="H290" i="16"/>
  <c r="G290" i="16"/>
  <c r="F290" i="16"/>
  <c r="E290" i="16"/>
  <c r="E289" i="16"/>
  <c r="U288" i="16"/>
  <c r="T288" i="16"/>
  <c r="S288" i="16"/>
  <c r="R288" i="16"/>
  <c r="Q288" i="16"/>
  <c r="P288" i="16"/>
  <c r="O288" i="16"/>
  <c r="N288" i="16"/>
  <c r="M288" i="16"/>
  <c r="L288" i="16"/>
  <c r="K288" i="16"/>
  <c r="J288" i="16"/>
  <c r="I288" i="16"/>
  <c r="H288" i="16"/>
  <c r="G288" i="16"/>
  <c r="F288" i="16"/>
  <c r="E288" i="16"/>
  <c r="U287" i="16"/>
  <c r="T287" i="16"/>
  <c r="S287" i="16"/>
  <c r="R287" i="16"/>
  <c r="Q287" i="16"/>
  <c r="P287" i="16"/>
  <c r="O287" i="16"/>
  <c r="N287" i="16"/>
  <c r="M287" i="16"/>
  <c r="L287" i="16"/>
  <c r="K287" i="16"/>
  <c r="J287" i="16"/>
  <c r="I287" i="16"/>
  <c r="H287" i="16"/>
  <c r="G287" i="16"/>
  <c r="F287" i="16"/>
  <c r="E287" i="16"/>
  <c r="U286" i="16"/>
  <c r="T286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U284" i="16"/>
  <c r="T284" i="16"/>
  <c r="S284" i="16"/>
  <c r="R284" i="16"/>
  <c r="Q284" i="16"/>
  <c r="P284" i="16"/>
  <c r="O284" i="16"/>
  <c r="N284" i="16"/>
  <c r="M284" i="16"/>
  <c r="L284" i="16"/>
  <c r="K284" i="16"/>
  <c r="J284" i="16"/>
  <c r="I284" i="16"/>
  <c r="H284" i="16"/>
  <c r="G284" i="16"/>
  <c r="F284" i="16"/>
  <c r="E284" i="16"/>
  <c r="U283" i="16"/>
  <c r="T283" i="16"/>
  <c r="S283" i="16"/>
  <c r="R283" i="16"/>
  <c r="Q283" i="16"/>
  <c r="P283" i="16"/>
  <c r="O283" i="16"/>
  <c r="N283" i="16"/>
  <c r="M283" i="16"/>
  <c r="L283" i="16"/>
  <c r="K283" i="16"/>
  <c r="J283" i="16"/>
  <c r="I283" i="16"/>
  <c r="H283" i="16"/>
  <c r="G283" i="16"/>
  <c r="F283" i="16"/>
  <c r="E283" i="16"/>
  <c r="E282" i="16"/>
  <c r="E281" i="16"/>
  <c r="O280" i="16"/>
  <c r="J280" i="16"/>
  <c r="O279" i="16"/>
  <c r="U278" i="16"/>
  <c r="T278" i="16"/>
  <c r="S278" i="16"/>
  <c r="R278" i="16"/>
  <c r="Q278" i="16"/>
  <c r="P278" i="16"/>
  <c r="O278" i="16"/>
  <c r="N278" i="16"/>
  <c r="M278" i="16"/>
  <c r="L278" i="16"/>
  <c r="K278" i="16"/>
  <c r="J278" i="16"/>
  <c r="I278" i="16"/>
  <c r="H278" i="16"/>
  <c r="G278" i="16"/>
  <c r="F278" i="16"/>
  <c r="E278" i="16"/>
  <c r="U277" i="16"/>
  <c r="T277" i="16"/>
  <c r="S277" i="16"/>
  <c r="R277" i="16"/>
  <c r="Q277" i="16"/>
  <c r="P277" i="16"/>
  <c r="O277" i="16"/>
  <c r="N277" i="16"/>
  <c r="M277" i="16"/>
  <c r="L277" i="16"/>
  <c r="K277" i="16"/>
  <c r="J277" i="16"/>
  <c r="I277" i="16"/>
  <c r="H277" i="16"/>
  <c r="G277" i="16"/>
  <c r="F277" i="16"/>
  <c r="E277" i="16"/>
  <c r="U276" i="16"/>
  <c r="T276" i="16"/>
  <c r="S276" i="16"/>
  <c r="R276" i="16"/>
  <c r="Q276" i="16"/>
  <c r="P276" i="16"/>
  <c r="O276" i="16"/>
  <c r="N276" i="16"/>
  <c r="M276" i="16"/>
  <c r="L276" i="16"/>
  <c r="K276" i="16"/>
  <c r="J276" i="16"/>
  <c r="I276" i="16"/>
  <c r="H276" i="16"/>
  <c r="G276" i="16"/>
  <c r="F276" i="16"/>
  <c r="E276" i="16"/>
  <c r="Q275" i="16"/>
  <c r="N275" i="16"/>
  <c r="I274" i="16"/>
  <c r="N273" i="16"/>
  <c r="L272" i="16"/>
  <c r="E272" i="16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U270" i="16"/>
  <c r="T270" i="16"/>
  <c r="S270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U269" i="16"/>
  <c r="T269" i="16"/>
  <c r="S269" i="16"/>
  <c r="R269" i="16"/>
  <c r="Q269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N268" i="16"/>
  <c r="O267" i="16"/>
  <c r="E266" i="16"/>
  <c r="U265" i="16"/>
  <c r="T265" i="16"/>
  <c r="S265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Q264" i="16"/>
  <c r="U263" i="16"/>
  <c r="T263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U262" i="16"/>
  <c r="T262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G261" i="16"/>
  <c r="U260" i="16"/>
  <c r="T260" i="16"/>
  <c r="S260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U257" i="16"/>
  <c r="T257" i="16"/>
  <c r="S257" i="16"/>
  <c r="R257" i="16"/>
  <c r="Q257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I256" i="16"/>
  <c r="U255" i="16"/>
  <c r="T255" i="16"/>
  <c r="S255" i="16"/>
  <c r="R255" i="16"/>
  <c r="Q255" i="16"/>
  <c r="P255" i="16"/>
  <c r="O255" i="16"/>
  <c r="N255" i="16"/>
  <c r="M255" i="16"/>
  <c r="L255" i="16"/>
  <c r="K255" i="16"/>
  <c r="J255" i="16"/>
  <c r="I255" i="16"/>
  <c r="H255" i="16"/>
  <c r="G255" i="16"/>
  <c r="F255" i="16"/>
  <c r="E255" i="16"/>
  <c r="G254" i="16"/>
  <c r="K253" i="16"/>
  <c r="U252" i="16"/>
  <c r="T252" i="16"/>
  <c r="S252" i="16"/>
  <c r="R252" i="16"/>
  <c r="Q252" i="16"/>
  <c r="P252" i="16"/>
  <c r="O252" i="16"/>
  <c r="N252" i="16"/>
  <c r="M252" i="16"/>
  <c r="L252" i="16"/>
  <c r="K252" i="16"/>
  <c r="J252" i="16"/>
  <c r="I252" i="16"/>
  <c r="H252" i="16"/>
  <c r="G252" i="16"/>
  <c r="F252" i="16"/>
  <c r="E252" i="16"/>
  <c r="U251" i="16"/>
  <c r="U250" i="16"/>
  <c r="T250" i="16"/>
  <c r="S250" i="16"/>
  <c r="R250" i="16"/>
  <c r="Q250" i="16"/>
  <c r="P250" i="16"/>
  <c r="O250" i="16"/>
  <c r="N250" i="16"/>
  <c r="M250" i="16"/>
  <c r="L250" i="16"/>
  <c r="K250" i="16"/>
  <c r="J250" i="16"/>
  <c r="I250" i="16"/>
  <c r="H250" i="16"/>
  <c r="G250" i="16"/>
  <c r="F250" i="16"/>
  <c r="E250" i="16"/>
  <c r="U249" i="16"/>
  <c r="T249" i="16"/>
  <c r="S249" i="16"/>
  <c r="R249" i="16"/>
  <c r="Q249" i="16"/>
  <c r="P249" i="16"/>
  <c r="O249" i="16"/>
  <c r="N249" i="16"/>
  <c r="M249" i="16"/>
  <c r="L249" i="16"/>
  <c r="K249" i="16"/>
  <c r="J249" i="16"/>
  <c r="I249" i="16"/>
  <c r="H249" i="16"/>
  <c r="G249" i="16"/>
  <c r="F249" i="16"/>
  <c r="E249" i="16"/>
  <c r="E248" i="16"/>
  <c r="Q247" i="16"/>
  <c r="O246" i="16"/>
  <c r="E246" i="16"/>
  <c r="N245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U243" i="16"/>
  <c r="T243" i="16"/>
  <c r="S243" i="16"/>
  <c r="R243" i="16"/>
  <c r="Q243" i="16"/>
  <c r="P243" i="16"/>
  <c r="O243" i="16"/>
  <c r="N243" i="16"/>
  <c r="M243" i="16"/>
  <c r="L243" i="16"/>
  <c r="K243" i="16"/>
  <c r="J243" i="16"/>
  <c r="I243" i="16"/>
  <c r="H243" i="16"/>
  <c r="G243" i="16"/>
  <c r="F243" i="16"/>
  <c r="E243" i="16"/>
  <c r="E242" i="16"/>
  <c r="U241" i="16"/>
  <c r="T241" i="16"/>
  <c r="S241" i="16"/>
  <c r="R241" i="16"/>
  <c r="Q241" i="16"/>
  <c r="P241" i="16"/>
  <c r="O241" i="16"/>
  <c r="N241" i="16"/>
  <c r="M241" i="16"/>
  <c r="L241" i="16"/>
  <c r="K241" i="16"/>
  <c r="J241" i="16"/>
  <c r="I241" i="16"/>
  <c r="H241" i="16"/>
  <c r="G241" i="16"/>
  <c r="F241" i="16"/>
  <c r="E241" i="16"/>
  <c r="U240" i="16"/>
  <c r="T240" i="16"/>
  <c r="S240" i="16"/>
  <c r="R240" i="16"/>
  <c r="Q240" i="16"/>
  <c r="P240" i="16"/>
  <c r="O240" i="16"/>
  <c r="N240" i="16"/>
  <c r="M240" i="16"/>
  <c r="L240" i="16"/>
  <c r="K240" i="16"/>
  <c r="J240" i="16"/>
  <c r="I240" i="16"/>
  <c r="H240" i="16"/>
  <c r="G240" i="16"/>
  <c r="F240" i="16"/>
  <c r="E240" i="16"/>
  <c r="T239" i="16"/>
  <c r="E239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J234" i="16"/>
  <c r="Q233" i="16"/>
  <c r="U232" i="16"/>
  <c r="T232" i="16"/>
  <c r="S232" i="16"/>
  <c r="R232" i="16"/>
  <c r="Q232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E231" i="16"/>
  <c r="Q230" i="16"/>
  <c r="E229" i="16"/>
  <c r="U228" i="16"/>
  <c r="T228" i="16"/>
  <c r="S228" i="16"/>
  <c r="R228" i="16"/>
  <c r="Q228" i="16"/>
  <c r="P228" i="16"/>
  <c r="O228" i="16"/>
  <c r="N228" i="16"/>
  <c r="M228" i="16"/>
  <c r="L228" i="16"/>
  <c r="K228" i="16"/>
  <c r="J228" i="16"/>
  <c r="I228" i="16"/>
  <c r="H228" i="16"/>
  <c r="G228" i="16"/>
  <c r="F228" i="16"/>
  <c r="E228" i="16"/>
  <c r="E227" i="16"/>
  <c r="U226" i="16"/>
  <c r="T226" i="16"/>
  <c r="S226" i="16"/>
  <c r="R226" i="16"/>
  <c r="Q226" i="16"/>
  <c r="P226" i="16"/>
  <c r="O226" i="16"/>
  <c r="N226" i="16"/>
  <c r="M226" i="16"/>
  <c r="L226" i="16"/>
  <c r="K226" i="16"/>
  <c r="J226" i="16"/>
  <c r="I226" i="16"/>
  <c r="H226" i="16"/>
  <c r="G226" i="16"/>
  <c r="F226" i="16"/>
  <c r="E226" i="16"/>
  <c r="U225" i="16"/>
  <c r="T225" i="16"/>
  <c r="S225" i="16"/>
  <c r="R225" i="16"/>
  <c r="Q225" i="16"/>
  <c r="P225" i="16"/>
  <c r="O225" i="16"/>
  <c r="N225" i="16"/>
  <c r="M225" i="16"/>
  <c r="L225" i="16"/>
  <c r="K225" i="16"/>
  <c r="J225" i="16"/>
  <c r="I225" i="16"/>
  <c r="H225" i="16"/>
  <c r="G225" i="16"/>
  <c r="F225" i="16"/>
  <c r="E225" i="16"/>
  <c r="U224" i="16"/>
  <c r="T224" i="16"/>
  <c r="S224" i="16"/>
  <c r="R224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E221" i="16"/>
  <c r="U220" i="16"/>
  <c r="T220" i="16"/>
  <c r="S220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E219" i="16"/>
  <c r="U218" i="16"/>
  <c r="T218" i="16"/>
  <c r="S218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U217" i="16"/>
  <c r="T217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E214" i="16"/>
  <c r="E213" i="16"/>
  <c r="U212" i="16"/>
  <c r="T212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E211" i="16"/>
  <c r="E210" i="16"/>
  <c r="U209" i="16"/>
  <c r="T209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U208" i="16"/>
  <c r="T208" i="16"/>
  <c r="S208" i="16"/>
  <c r="R208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G207" i="16"/>
  <c r="E206" i="16"/>
  <c r="E205" i="16"/>
  <c r="U204" i="16"/>
  <c r="T204" i="16"/>
  <c r="S204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J203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U201" i="16"/>
  <c r="T201" i="16"/>
  <c r="S201" i="16"/>
  <c r="R201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E200" i="16"/>
  <c r="Q199" i="16"/>
  <c r="E199" i="16"/>
  <c r="G198" i="16"/>
  <c r="U196" i="16"/>
  <c r="T196" i="16"/>
  <c r="S196" i="16"/>
  <c r="R196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U195" i="16"/>
  <c r="T195" i="16"/>
  <c r="S195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U194" i="16"/>
  <c r="T194" i="16"/>
  <c r="S194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U193" i="16"/>
  <c r="T193" i="16"/>
  <c r="S193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E192" i="16"/>
  <c r="U191" i="16"/>
  <c r="T191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E190" i="16"/>
  <c r="U189" i="16"/>
  <c r="T189" i="16"/>
  <c r="S189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U188" i="16"/>
  <c r="T188" i="16"/>
  <c r="S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E186" i="16"/>
  <c r="O185" i="16"/>
  <c r="P184" i="16"/>
  <c r="H184" i="16"/>
  <c r="E183" i="16"/>
  <c r="O182" i="16"/>
  <c r="U181" i="16"/>
  <c r="T181" i="16"/>
  <c r="S181" i="16"/>
  <c r="R181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U179" i="16"/>
  <c r="T179" i="16"/>
  <c r="S179" i="16"/>
  <c r="R179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U178" i="16"/>
  <c r="T178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O177" i="16"/>
  <c r="P16" i="17" s="1"/>
  <c r="E176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E174" i="16"/>
  <c r="G173" i="16"/>
  <c r="U172" i="16"/>
  <c r="T172" i="16"/>
  <c r="S172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U171" i="16"/>
  <c r="T171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I170" i="16"/>
  <c r="P169" i="16"/>
  <c r="E168" i="16"/>
  <c r="U167" i="16"/>
  <c r="U166" i="16"/>
  <c r="T166" i="16"/>
  <c r="S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U165" i="16"/>
  <c r="T165" i="16"/>
  <c r="S165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U164" i="16"/>
  <c r="T164" i="16"/>
  <c r="S164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U162" i="16"/>
  <c r="T162" i="16"/>
  <c r="S162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U160" i="16"/>
  <c r="U159" i="16"/>
  <c r="T159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U158" i="16"/>
  <c r="T158" i="16"/>
  <c r="S158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E157" i="16"/>
  <c r="R156" i="16"/>
  <c r="K156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E154" i="16"/>
  <c r="U153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I151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O147" i="16"/>
  <c r="E146" i="16"/>
  <c r="E145" i="16"/>
  <c r="E144" i="16"/>
  <c r="J143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E141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G138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U136" i="16"/>
  <c r="T136" i="16"/>
  <c r="S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E134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O131" i="16"/>
  <c r="E130" i="16"/>
  <c r="E129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O127" i="16"/>
  <c r="E126" i="16"/>
  <c r="O125" i="16"/>
  <c r="J125" i="16"/>
  <c r="E124" i="16"/>
  <c r="P123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E120" i="16"/>
  <c r="K119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T115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J113" i="16"/>
  <c r="E112" i="16"/>
  <c r="Q111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E104" i="16"/>
  <c r="E103" i="16"/>
  <c r="H102" i="16"/>
  <c r="E102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E99" i="16"/>
  <c r="K98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E95" i="16"/>
  <c r="E94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E91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E89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L86" i="16"/>
  <c r="M13" i="18" s="1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E82" i="16"/>
  <c r="U81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E79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E76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G71" i="16"/>
  <c r="O70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E66" i="16"/>
  <c r="E65" i="16"/>
  <c r="E64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U62" i="16"/>
  <c r="L61" i="16"/>
  <c r="U60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E54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E48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O37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E35" i="16"/>
  <c r="J34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E27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L24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O20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E18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O16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E12" i="16"/>
  <c r="N11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E9" i="16"/>
  <c r="E8" i="16"/>
  <c r="E7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E5" i="16"/>
  <c r="E4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U1244" i="19"/>
  <c r="T1244" i="19"/>
  <c r="S1244" i="19"/>
  <c r="R1244" i="19"/>
  <c r="Q1244" i="19"/>
  <c r="P1244" i="19"/>
  <c r="O1244" i="19"/>
  <c r="N1244" i="19"/>
  <c r="M1244" i="19"/>
  <c r="L1244" i="19"/>
  <c r="K1244" i="19"/>
  <c r="J1244" i="19"/>
  <c r="I1244" i="19"/>
  <c r="H1244" i="19"/>
  <c r="G1244" i="19"/>
  <c r="F1244" i="19"/>
  <c r="E1244" i="19"/>
  <c r="U1243" i="19"/>
  <c r="T1243" i="19"/>
  <c r="S1243" i="19"/>
  <c r="R1243" i="19"/>
  <c r="Q1243" i="19"/>
  <c r="P1243" i="19"/>
  <c r="O1243" i="19"/>
  <c r="N1243" i="19"/>
  <c r="M1243" i="19"/>
  <c r="L1243" i="19"/>
  <c r="K1243" i="19"/>
  <c r="J1243" i="19"/>
  <c r="I1243" i="19"/>
  <c r="H1243" i="19"/>
  <c r="G1243" i="19"/>
  <c r="F1243" i="19"/>
  <c r="E1243" i="19"/>
  <c r="U1242" i="19"/>
  <c r="T1242" i="19"/>
  <c r="S1242" i="19"/>
  <c r="R1242" i="19"/>
  <c r="Q1242" i="19"/>
  <c r="P1242" i="19"/>
  <c r="O1242" i="19"/>
  <c r="N1242" i="19"/>
  <c r="M1242" i="19"/>
  <c r="L1242" i="19"/>
  <c r="K1242" i="19"/>
  <c r="J1242" i="19"/>
  <c r="I1242" i="19"/>
  <c r="H1242" i="19"/>
  <c r="G1242" i="19"/>
  <c r="F1242" i="19"/>
  <c r="E1242" i="19"/>
  <c r="U1241" i="19"/>
  <c r="T1241" i="19"/>
  <c r="S1241" i="19"/>
  <c r="R1241" i="19"/>
  <c r="Q1241" i="19"/>
  <c r="P1241" i="19"/>
  <c r="O1241" i="19"/>
  <c r="N1241" i="19"/>
  <c r="M1241" i="19"/>
  <c r="L1241" i="19"/>
  <c r="K1241" i="19"/>
  <c r="J1241" i="19"/>
  <c r="I1241" i="19"/>
  <c r="H1241" i="19"/>
  <c r="G1241" i="19"/>
  <c r="F1241" i="19"/>
  <c r="E1241" i="19"/>
  <c r="U1240" i="19"/>
  <c r="T1240" i="19"/>
  <c r="S1240" i="19"/>
  <c r="R1240" i="19"/>
  <c r="Q1240" i="19"/>
  <c r="P1240" i="19"/>
  <c r="O1240" i="19"/>
  <c r="N1240" i="19"/>
  <c r="M1240" i="19"/>
  <c r="L1240" i="19"/>
  <c r="K1240" i="19"/>
  <c r="J1240" i="19"/>
  <c r="I1240" i="19"/>
  <c r="H1240" i="19"/>
  <c r="G1240" i="19"/>
  <c r="F1240" i="19"/>
  <c r="E1240" i="19"/>
  <c r="U1239" i="19"/>
  <c r="T1239" i="19"/>
  <c r="S1239" i="19"/>
  <c r="R1239" i="19"/>
  <c r="Q1239" i="19"/>
  <c r="P1239" i="19"/>
  <c r="O1239" i="19"/>
  <c r="N1239" i="19"/>
  <c r="M1239" i="19"/>
  <c r="L1239" i="19"/>
  <c r="K1239" i="19"/>
  <c r="J1239" i="19"/>
  <c r="I1239" i="19"/>
  <c r="H1239" i="19"/>
  <c r="G1239" i="19"/>
  <c r="F1239" i="19"/>
  <c r="E1239" i="19"/>
  <c r="U1238" i="19"/>
  <c r="T1238" i="19"/>
  <c r="S1238" i="19"/>
  <c r="R1238" i="19"/>
  <c r="Q1238" i="19"/>
  <c r="P1238" i="19"/>
  <c r="O1238" i="19"/>
  <c r="N1238" i="19"/>
  <c r="M1238" i="19"/>
  <c r="L1238" i="19"/>
  <c r="K1238" i="19"/>
  <c r="J1238" i="19"/>
  <c r="I1238" i="19"/>
  <c r="H1238" i="19"/>
  <c r="G1238" i="19"/>
  <c r="F1238" i="19"/>
  <c r="E1238" i="19"/>
  <c r="U1237" i="19"/>
  <c r="T1237" i="19"/>
  <c r="S1237" i="19"/>
  <c r="R1237" i="19"/>
  <c r="Q1237" i="19"/>
  <c r="P1237" i="19"/>
  <c r="O1237" i="19"/>
  <c r="N1237" i="19"/>
  <c r="M1237" i="19"/>
  <c r="L1237" i="19"/>
  <c r="K1237" i="19"/>
  <c r="J1237" i="19"/>
  <c r="I1237" i="19"/>
  <c r="H1237" i="19"/>
  <c r="G1237" i="19"/>
  <c r="F1237" i="19"/>
  <c r="E1237" i="19"/>
  <c r="U1236" i="19"/>
  <c r="T1236" i="19"/>
  <c r="S1236" i="19"/>
  <c r="R1236" i="19"/>
  <c r="Q1236" i="19"/>
  <c r="P1236" i="19"/>
  <c r="O1236" i="19"/>
  <c r="N1236" i="19"/>
  <c r="M1236" i="19"/>
  <c r="L1236" i="19"/>
  <c r="K1236" i="19"/>
  <c r="J1236" i="19"/>
  <c r="I1236" i="19"/>
  <c r="H1236" i="19"/>
  <c r="G1236" i="19"/>
  <c r="F1236" i="19"/>
  <c r="E1236" i="19"/>
  <c r="E1235" i="19"/>
  <c r="E1234" i="19"/>
  <c r="U1233" i="19"/>
  <c r="T1233" i="19"/>
  <c r="S1233" i="19"/>
  <c r="R1233" i="19"/>
  <c r="Q1233" i="19"/>
  <c r="P1233" i="19"/>
  <c r="O1233" i="19"/>
  <c r="N1233" i="19"/>
  <c r="M1233" i="19"/>
  <c r="L1233" i="19"/>
  <c r="K1233" i="19"/>
  <c r="J1233" i="19"/>
  <c r="I1233" i="19"/>
  <c r="H1233" i="19"/>
  <c r="G1233" i="19"/>
  <c r="F1233" i="19"/>
  <c r="E1233" i="19"/>
  <c r="U1232" i="19"/>
  <c r="T1232" i="19"/>
  <c r="S1232" i="19"/>
  <c r="R1232" i="19"/>
  <c r="Q1232" i="19"/>
  <c r="P1232" i="19"/>
  <c r="O1232" i="19"/>
  <c r="N1232" i="19"/>
  <c r="M1232" i="19"/>
  <c r="L1232" i="19"/>
  <c r="K1232" i="19"/>
  <c r="J1232" i="19"/>
  <c r="I1232" i="19"/>
  <c r="H1232" i="19"/>
  <c r="G1232" i="19"/>
  <c r="F1232" i="19"/>
  <c r="E1232" i="19"/>
  <c r="U1231" i="19"/>
  <c r="T1231" i="19"/>
  <c r="S1231" i="19"/>
  <c r="R1231" i="19"/>
  <c r="Q1231" i="19"/>
  <c r="P1231" i="19"/>
  <c r="O1231" i="19"/>
  <c r="N1231" i="19"/>
  <c r="M1231" i="19"/>
  <c r="L1231" i="19"/>
  <c r="K1231" i="19"/>
  <c r="J1231" i="19"/>
  <c r="I1231" i="19"/>
  <c r="H1231" i="19"/>
  <c r="G1231" i="19"/>
  <c r="F1231" i="19"/>
  <c r="E1231" i="19"/>
  <c r="U1230" i="19"/>
  <c r="T1230" i="19"/>
  <c r="S1230" i="19"/>
  <c r="R1230" i="19"/>
  <c r="Q1230" i="19"/>
  <c r="P1230" i="19"/>
  <c r="O1230" i="19"/>
  <c r="N1230" i="19"/>
  <c r="M1230" i="19"/>
  <c r="L1230" i="19"/>
  <c r="K1230" i="19"/>
  <c r="J1230" i="19"/>
  <c r="I1230" i="19"/>
  <c r="H1230" i="19"/>
  <c r="G1230" i="19"/>
  <c r="F1230" i="19"/>
  <c r="E1230" i="19"/>
  <c r="U1229" i="19"/>
  <c r="T1229" i="19"/>
  <c r="S1229" i="19"/>
  <c r="R1229" i="19"/>
  <c r="Q1229" i="19"/>
  <c r="P1229" i="19"/>
  <c r="O1229" i="19"/>
  <c r="N1229" i="19"/>
  <c r="M1229" i="19"/>
  <c r="L1229" i="19"/>
  <c r="K1229" i="19"/>
  <c r="J1229" i="19"/>
  <c r="I1229" i="19"/>
  <c r="H1229" i="19"/>
  <c r="G1229" i="19"/>
  <c r="F1229" i="19"/>
  <c r="E1229" i="19"/>
  <c r="U1228" i="19"/>
  <c r="T1228" i="19"/>
  <c r="S1228" i="19"/>
  <c r="R1228" i="19"/>
  <c r="Q1228" i="19"/>
  <c r="P1228" i="19"/>
  <c r="O1228" i="19"/>
  <c r="N1228" i="19"/>
  <c r="M1228" i="19"/>
  <c r="L1228" i="19"/>
  <c r="K1228" i="19"/>
  <c r="J1228" i="19"/>
  <c r="I1228" i="19"/>
  <c r="H1228" i="19"/>
  <c r="G1228" i="19"/>
  <c r="F1228" i="19"/>
  <c r="E1228" i="19"/>
  <c r="U1227" i="19"/>
  <c r="T1227" i="19"/>
  <c r="S1227" i="19"/>
  <c r="R1227" i="19"/>
  <c r="Q1227" i="19"/>
  <c r="P1227" i="19"/>
  <c r="O1227" i="19"/>
  <c r="N1227" i="19"/>
  <c r="M1227" i="19"/>
  <c r="L1227" i="19"/>
  <c r="K1227" i="19"/>
  <c r="J1227" i="19"/>
  <c r="I1227" i="19"/>
  <c r="H1227" i="19"/>
  <c r="G1227" i="19"/>
  <c r="F1227" i="19"/>
  <c r="E1227" i="19"/>
  <c r="U1226" i="19"/>
  <c r="T1226" i="19"/>
  <c r="S1226" i="19"/>
  <c r="R1226" i="19"/>
  <c r="Q1226" i="19"/>
  <c r="P1226" i="19"/>
  <c r="O1226" i="19"/>
  <c r="N1226" i="19"/>
  <c r="M1226" i="19"/>
  <c r="L1226" i="19"/>
  <c r="K1226" i="19"/>
  <c r="J1226" i="19"/>
  <c r="I1226" i="19"/>
  <c r="H1226" i="19"/>
  <c r="G1226" i="19"/>
  <c r="F1226" i="19"/>
  <c r="E1226" i="19"/>
  <c r="U1225" i="19"/>
  <c r="T1225" i="19"/>
  <c r="S1225" i="19"/>
  <c r="R1225" i="19"/>
  <c r="Q1225" i="19"/>
  <c r="P1225" i="19"/>
  <c r="O1225" i="19"/>
  <c r="N1225" i="19"/>
  <c r="M1225" i="19"/>
  <c r="L1225" i="19"/>
  <c r="K1225" i="19"/>
  <c r="J1225" i="19"/>
  <c r="I1225" i="19"/>
  <c r="H1225" i="19"/>
  <c r="G1225" i="19"/>
  <c r="F1225" i="19"/>
  <c r="E1225" i="19"/>
  <c r="U1224" i="19"/>
  <c r="T1224" i="19"/>
  <c r="S1224" i="19"/>
  <c r="R1224" i="19"/>
  <c r="Q1224" i="19"/>
  <c r="P1224" i="19"/>
  <c r="O1224" i="19"/>
  <c r="N1224" i="19"/>
  <c r="M1224" i="19"/>
  <c r="L1224" i="19"/>
  <c r="K1224" i="19"/>
  <c r="J1224" i="19"/>
  <c r="I1224" i="19"/>
  <c r="H1224" i="19"/>
  <c r="G1224" i="19"/>
  <c r="F1224" i="19"/>
  <c r="E1224" i="19"/>
  <c r="U1223" i="19"/>
  <c r="T1223" i="19"/>
  <c r="S1223" i="19"/>
  <c r="R1223" i="19"/>
  <c r="Q1223" i="19"/>
  <c r="P1223" i="19"/>
  <c r="O1223" i="19"/>
  <c r="N1223" i="19"/>
  <c r="M1223" i="19"/>
  <c r="L1223" i="19"/>
  <c r="K1223" i="19"/>
  <c r="J1223" i="19"/>
  <c r="I1223" i="19"/>
  <c r="H1223" i="19"/>
  <c r="G1223" i="19"/>
  <c r="F1223" i="19"/>
  <c r="E1223" i="19"/>
  <c r="U1222" i="19"/>
  <c r="T1222" i="19"/>
  <c r="S1222" i="19"/>
  <c r="R1222" i="19"/>
  <c r="Q1222" i="19"/>
  <c r="P1222" i="19"/>
  <c r="O1222" i="19"/>
  <c r="N1222" i="19"/>
  <c r="M1222" i="19"/>
  <c r="L1222" i="19"/>
  <c r="K1222" i="19"/>
  <c r="J1222" i="19"/>
  <c r="I1222" i="19"/>
  <c r="H1222" i="19"/>
  <c r="G1222" i="19"/>
  <c r="F1222" i="19"/>
  <c r="E1222" i="19"/>
  <c r="U1221" i="19"/>
  <c r="T1221" i="19"/>
  <c r="S1221" i="19"/>
  <c r="R1221" i="19"/>
  <c r="Q1221" i="19"/>
  <c r="P1221" i="19"/>
  <c r="O1221" i="19"/>
  <c r="N1221" i="19"/>
  <c r="M1221" i="19"/>
  <c r="L1221" i="19"/>
  <c r="K1221" i="19"/>
  <c r="J1221" i="19"/>
  <c r="I1221" i="19"/>
  <c r="H1221" i="19"/>
  <c r="G1221" i="19"/>
  <c r="F1221" i="19"/>
  <c r="E1221" i="19"/>
  <c r="U1220" i="19"/>
  <c r="T1220" i="19"/>
  <c r="S1220" i="19"/>
  <c r="R1220" i="19"/>
  <c r="Q1220" i="19"/>
  <c r="P1220" i="19"/>
  <c r="O1220" i="19"/>
  <c r="N1220" i="19"/>
  <c r="M1220" i="19"/>
  <c r="L1220" i="19"/>
  <c r="K1220" i="19"/>
  <c r="J1220" i="19"/>
  <c r="I1220" i="19"/>
  <c r="H1220" i="19"/>
  <c r="G1220" i="19"/>
  <c r="F1220" i="19"/>
  <c r="E1220" i="19"/>
  <c r="E1219" i="19"/>
  <c r="U1218" i="19"/>
  <c r="T1218" i="19"/>
  <c r="S1218" i="19"/>
  <c r="R1218" i="19"/>
  <c r="Q1218" i="19"/>
  <c r="P1218" i="19"/>
  <c r="O1218" i="19"/>
  <c r="N1218" i="19"/>
  <c r="M1218" i="19"/>
  <c r="L1218" i="19"/>
  <c r="K1218" i="19"/>
  <c r="J1218" i="19"/>
  <c r="I1218" i="19"/>
  <c r="H1218" i="19"/>
  <c r="G1218" i="19"/>
  <c r="F1218" i="19"/>
  <c r="E1218" i="19"/>
  <c r="U1217" i="19"/>
  <c r="T1217" i="19"/>
  <c r="S1217" i="19"/>
  <c r="R1217" i="19"/>
  <c r="Q1217" i="19"/>
  <c r="P1217" i="19"/>
  <c r="O1217" i="19"/>
  <c r="N1217" i="19"/>
  <c r="M1217" i="19"/>
  <c r="L1217" i="19"/>
  <c r="K1217" i="19"/>
  <c r="J1217" i="19"/>
  <c r="I1217" i="19"/>
  <c r="H1217" i="19"/>
  <c r="G1217" i="19"/>
  <c r="F1217" i="19"/>
  <c r="E1217" i="19"/>
  <c r="U1216" i="19"/>
  <c r="T1216" i="19"/>
  <c r="S1216" i="19"/>
  <c r="R1216" i="19"/>
  <c r="Q1216" i="19"/>
  <c r="P1216" i="19"/>
  <c r="O1216" i="19"/>
  <c r="N1216" i="19"/>
  <c r="M1216" i="19"/>
  <c r="L1216" i="19"/>
  <c r="K1216" i="19"/>
  <c r="J1216" i="19"/>
  <c r="I1216" i="19"/>
  <c r="H1216" i="19"/>
  <c r="G1216" i="19"/>
  <c r="F1216" i="19"/>
  <c r="E1216" i="19"/>
  <c r="U1215" i="19"/>
  <c r="T1215" i="19"/>
  <c r="S1215" i="19"/>
  <c r="R1215" i="19"/>
  <c r="Q1215" i="19"/>
  <c r="P1215" i="19"/>
  <c r="O1215" i="19"/>
  <c r="N1215" i="19"/>
  <c r="M1215" i="19"/>
  <c r="L1215" i="19"/>
  <c r="K1215" i="19"/>
  <c r="J1215" i="19"/>
  <c r="I1215" i="19"/>
  <c r="H1215" i="19"/>
  <c r="G1215" i="19"/>
  <c r="F1215" i="19"/>
  <c r="E1215" i="19"/>
  <c r="U1214" i="19"/>
  <c r="T1214" i="19"/>
  <c r="S1214" i="19"/>
  <c r="R1214" i="19"/>
  <c r="Q1214" i="19"/>
  <c r="P1214" i="19"/>
  <c r="O1214" i="19"/>
  <c r="N1214" i="19"/>
  <c r="M1214" i="19"/>
  <c r="L1214" i="19"/>
  <c r="K1214" i="19"/>
  <c r="J1214" i="19"/>
  <c r="I1214" i="19"/>
  <c r="H1214" i="19"/>
  <c r="G1214" i="19"/>
  <c r="F1214" i="19"/>
  <c r="E1214" i="19"/>
  <c r="E1213" i="19"/>
  <c r="U1212" i="19"/>
  <c r="T1212" i="19"/>
  <c r="S1212" i="19"/>
  <c r="R1212" i="19"/>
  <c r="Q1212" i="19"/>
  <c r="P1212" i="19"/>
  <c r="O1212" i="19"/>
  <c r="N1212" i="19"/>
  <c r="M1212" i="19"/>
  <c r="L1212" i="19"/>
  <c r="K1212" i="19"/>
  <c r="J1212" i="19"/>
  <c r="I1212" i="19"/>
  <c r="H1212" i="19"/>
  <c r="G1212" i="19"/>
  <c r="F1212" i="19"/>
  <c r="E1212" i="19"/>
  <c r="U1211" i="19"/>
  <c r="T1211" i="19"/>
  <c r="S1211" i="19"/>
  <c r="R1211" i="19"/>
  <c r="Q1211" i="19"/>
  <c r="P1211" i="19"/>
  <c r="O1211" i="19"/>
  <c r="N1211" i="19"/>
  <c r="M1211" i="19"/>
  <c r="L1211" i="19"/>
  <c r="K1211" i="19"/>
  <c r="J1211" i="19"/>
  <c r="I1211" i="19"/>
  <c r="H1211" i="19"/>
  <c r="G1211" i="19"/>
  <c r="F1211" i="19"/>
  <c r="E1211" i="19"/>
  <c r="U1210" i="19"/>
  <c r="T1210" i="19"/>
  <c r="S1210" i="19"/>
  <c r="R1210" i="19"/>
  <c r="Q1210" i="19"/>
  <c r="P1210" i="19"/>
  <c r="O1210" i="19"/>
  <c r="N1210" i="19"/>
  <c r="M1210" i="19"/>
  <c r="L1210" i="19"/>
  <c r="K1210" i="19"/>
  <c r="J1210" i="19"/>
  <c r="I1210" i="19"/>
  <c r="H1210" i="19"/>
  <c r="G1210" i="19"/>
  <c r="F1210" i="19"/>
  <c r="E1210" i="19"/>
  <c r="U1209" i="19"/>
  <c r="T1209" i="19"/>
  <c r="S1209" i="19"/>
  <c r="R1209" i="19"/>
  <c r="Q1209" i="19"/>
  <c r="P1209" i="19"/>
  <c r="O1209" i="19"/>
  <c r="N1209" i="19"/>
  <c r="M1209" i="19"/>
  <c r="L1209" i="19"/>
  <c r="K1209" i="19"/>
  <c r="J1209" i="19"/>
  <c r="I1209" i="19"/>
  <c r="H1209" i="19"/>
  <c r="G1209" i="19"/>
  <c r="F1209" i="19"/>
  <c r="E1209" i="19"/>
  <c r="E1208" i="19"/>
  <c r="U1207" i="19"/>
  <c r="T1207" i="19"/>
  <c r="S1207" i="19"/>
  <c r="R1207" i="19"/>
  <c r="Q1207" i="19"/>
  <c r="P1207" i="19"/>
  <c r="O1207" i="19"/>
  <c r="N1207" i="19"/>
  <c r="M1207" i="19"/>
  <c r="L1207" i="19"/>
  <c r="K1207" i="19"/>
  <c r="J1207" i="19"/>
  <c r="I1207" i="19"/>
  <c r="H1207" i="19"/>
  <c r="G1207" i="19"/>
  <c r="F1207" i="19"/>
  <c r="E1207" i="19"/>
  <c r="U1206" i="19"/>
  <c r="T1206" i="19"/>
  <c r="S1206" i="19"/>
  <c r="R1206" i="19"/>
  <c r="Q1206" i="19"/>
  <c r="P1206" i="19"/>
  <c r="O1206" i="19"/>
  <c r="N1206" i="19"/>
  <c r="M1206" i="19"/>
  <c r="L1206" i="19"/>
  <c r="K1206" i="19"/>
  <c r="J1206" i="19"/>
  <c r="I1206" i="19"/>
  <c r="H1206" i="19"/>
  <c r="G1206" i="19"/>
  <c r="F1206" i="19"/>
  <c r="E1206" i="19"/>
  <c r="U1205" i="19"/>
  <c r="T1205" i="19"/>
  <c r="S1205" i="19"/>
  <c r="R1205" i="19"/>
  <c r="Q1205" i="19"/>
  <c r="P1205" i="19"/>
  <c r="O1205" i="19"/>
  <c r="N1205" i="19"/>
  <c r="M1205" i="19"/>
  <c r="L1205" i="19"/>
  <c r="K1205" i="19"/>
  <c r="J1205" i="19"/>
  <c r="I1205" i="19"/>
  <c r="H1205" i="19"/>
  <c r="G1205" i="19"/>
  <c r="F1205" i="19"/>
  <c r="E1205" i="19"/>
  <c r="U1204" i="19"/>
  <c r="T1204" i="19"/>
  <c r="S1204" i="19"/>
  <c r="R1204" i="19"/>
  <c r="Q1204" i="19"/>
  <c r="P1204" i="19"/>
  <c r="O1204" i="19"/>
  <c r="N1204" i="19"/>
  <c r="M1204" i="19"/>
  <c r="L1204" i="19"/>
  <c r="K1204" i="19"/>
  <c r="J1204" i="19"/>
  <c r="I1204" i="19"/>
  <c r="H1204" i="19"/>
  <c r="G1204" i="19"/>
  <c r="F1204" i="19"/>
  <c r="E1204" i="19"/>
  <c r="E1203" i="19"/>
  <c r="U1202" i="19"/>
  <c r="T1202" i="19"/>
  <c r="S1202" i="19"/>
  <c r="R1202" i="19"/>
  <c r="Q1202" i="19"/>
  <c r="P1202" i="19"/>
  <c r="O1202" i="19"/>
  <c r="N1202" i="19"/>
  <c r="M1202" i="19"/>
  <c r="L1202" i="19"/>
  <c r="K1202" i="19"/>
  <c r="J1202" i="19"/>
  <c r="I1202" i="19"/>
  <c r="H1202" i="19"/>
  <c r="G1202" i="19"/>
  <c r="F1202" i="19"/>
  <c r="E1202" i="19"/>
  <c r="U1201" i="19"/>
  <c r="T1201" i="19"/>
  <c r="S1201" i="19"/>
  <c r="R1201" i="19"/>
  <c r="Q1201" i="19"/>
  <c r="P1201" i="19"/>
  <c r="O1201" i="19"/>
  <c r="N1201" i="19"/>
  <c r="M1201" i="19"/>
  <c r="L1201" i="19"/>
  <c r="K1201" i="19"/>
  <c r="J1201" i="19"/>
  <c r="I1201" i="19"/>
  <c r="H1201" i="19"/>
  <c r="G1201" i="19"/>
  <c r="F1201" i="19"/>
  <c r="E1201" i="19"/>
  <c r="U1200" i="19"/>
  <c r="T1200" i="19"/>
  <c r="S1200" i="19"/>
  <c r="R1200" i="19"/>
  <c r="Q1200" i="19"/>
  <c r="P1200" i="19"/>
  <c r="O1200" i="19"/>
  <c r="N1200" i="19"/>
  <c r="M1200" i="19"/>
  <c r="L1200" i="19"/>
  <c r="K1200" i="19"/>
  <c r="J1200" i="19"/>
  <c r="I1200" i="19"/>
  <c r="H1200" i="19"/>
  <c r="G1200" i="19"/>
  <c r="F1200" i="19"/>
  <c r="E1200" i="19"/>
  <c r="U1199" i="19"/>
  <c r="T1199" i="19"/>
  <c r="S1199" i="19"/>
  <c r="R1199" i="19"/>
  <c r="Q1199" i="19"/>
  <c r="P1199" i="19"/>
  <c r="O1199" i="19"/>
  <c r="N1199" i="19"/>
  <c r="M1199" i="19"/>
  <c r="L1199" i="19"/>
  <c r="K1199" i="19"/>
  <c r="J1199" i="19"/>
  <c r="I1199" i="19"/>
  <c r="H1199" i="19"/>
  <c r="G1199" i="19"/>
  <c r="F1199" i="19"/>
  <c r="E1199" i="19"/>
  <c r="U1198" i="19"/>
  <c r="T1198" i="19"/>
  <c r="S1198" i="19"/>
  <c r="R1198" i="19"/>
  <c r="Q1198" i="19"/>
  <c r="P1198" i="19"/>
  <c r="O1198" i="19"/>
  <c r="N1198" i="19"/>
  <c r="M1198" i="19"/>
  <c r="L1198" i="19"/>
  <c r="K1198" i="19"/>
  <c r="J1198" i="19"/>
  <c r="I1198" i="19"/>
  <c r="H1198" i="19"/>
  <c r="G1198" i="19"/>
  <c r="F1198" i="19"/>
  <c r="E1198" i="19"/>
  <c r="U1197" i="19"/>
  <c r="T1197" i="19"/>
  <c r="S1197" i="19"/>
  <c r="R1197" i="19"/>
  <c r="Q1197" i="19"/>
  <c r="P1197" i="19"/>
  <c r="O1197" i="19"/>
  <c r="N1197" i="19"/>
  <c r="M1197" i="19"/>
  <c r="L1197" i="19"/>
  <c r="K1197" i="19"/>
  <c r="J1197" i="19"/>
  <c r="I1197" i="19"/>
  <c r="H1197" i="19"/>
  <c r="G1197" i="19"/>
  <c r="F1197" i="19"/>
  <c r="E1197" i="19"/>
  <c r="U1196" i="19"/>
  <c r="T1196" i="19"/>
  <c r="S1196" i="19"/>
  <c r="R1196" i="19"/>
  <c r="Q1196" i="19"/>
  <c r="P1196" i="19"/>
  <c r="O1196" i="19"/>
  <c r="N1196" i="19"/>
  <c r="M1196" i="19"/>
  <c r="L1196" i="19"/>
  <c r="K1196" i="19"/>
  <c r="J1196" i="19"/>
  <c r="I1196" i="19"/>
  <c r="H1196" i="19"/>
  <c r="G1196" i="19"/>
  <c r="F1196" i="19"/>
  <c r="E1196" i="19"/>
  <c r="U1195" i="19"/>
  <c r="T1195" i="19"/>
  <c r="S1195" i="19"/>
  <c r="R1195" i="19"/>
  <c r="Q1195" i="19"/>
  <c r="P1195" i="19"/>
  <c r="O1195" i="19"/>
  <c r="N1195" i="19"/>
  <c r="M1195" i="19"/>
  <c r="L1195" i="19"/>
  <c r="K1195" i="19"/>
  <c r="J1195" i="19"/>
  <c r="I1195" i="19"/>
  <c r="H1195" i="19"/>
  <c r="G1195" i="19"/>
  <c r="F1195" i="19"/>
  <c r="E1195" i="19"/>
  <c r="U1194" i="19"/>
  <c r="T1194" i="19"/>
  <c r="S1194" i="19"/>
  <c r="R1194" i="19"/>
  <c r="Q1194" i="19"/>
  <c r="P1194" i="19"/>
  <c r="O1194" i="19"/>
  <c r="N1194" i="19"/>
  <c r="M1194" i="19"/>
  <c r="L1194" i="19"/>
  <c r="K1194" i="19"/>
  <c r="J1194" i="19"/>
  <c r="I1194" i="19"/>
  <c r="H1194" i="19"/>
  <c r="G1194" i="19"/>
  <c r="F1194" i="19"/>
  <c r="E1194" i="19"/>
  <c r="U1193" i="19"/>
  <c r="T1193" i="19"/>
  <c r="S1193" i="19"/>
  <c r="R1193" i="19"/>
  <c r="Q1193" i="19"/>
  <c r="P1193" i="19"/>
  <c r="O1193" i="19"/>
  <c r="N1193" i="19"/>
  <c r="M1193" i="19"/>
  <c r="L1193" i="19"/>
  <c r="K1193" i="19"/>
  <c r="J1193" i="19"/>
  <c r="I1193" i="19"/>
  <c r="H1193" i="19"/>
  <c r="G1193" i="19"/>
  <c r="F1193" i="19"/>
  <c r="E1193" i="19"/>
  <c r="U1192" i="19"/>
  <c r="T1192" i="19"/>
  <c r="S1192" i="19"/>
  <c r="R1192" i="19"/>
  <c r="Q1192" i="19"/>
  <c r="P1192" i="19"/>
  <c r="O1192" i="19"/>
  <c r="N1192" i="19"/>
  <c r="M1192" i="19"/>
  <c r="L1192" i="19"/>
  <c r="K1192" i="19"/>
  <c r="J1192" i="19"/>
  <c r="I1192" i="19"/>
  <c r="H1192" i="19"/>
  <c r="G1192" i="19"/>
  <c r="F1192" i="19"/>
  <c r="E1192" i="19"/>
  <c r="U1191" i="19"/>
  <c r="T1191" i="19"/>
  <c r="S1191" i="19"/>
  <c r="R1191" i="19"/>
  <c r="Q1191" i="19"/>
  <c r="P1191" i="19"/>
  <c r="O1191" i="19"/>
  <c r="N1191" i="19"/>
  <c r="M1191" i="19"/>
  <c r="L1191" i="19"/>
  <c r="K1191" i="19"/>
  <c r="J1191" i="19"/>
  <c r="I1191" i="19"/>
  <c r="H1191" i="19"/>
  <c r="G1191" i="19"/>
  <c r="F1191" i="19"/>
  <c r="E1191" i="19"/>
  <c r="U1190" i="19"/>
  <c r="T1190" i="19"/>
  <c r="S1190" i="19"/>
  <c r="R1190" i="19"/>
  <c r="Q1190" i="19"/>
  <c r="P1190" i="19"/>
  <c r="O1190" i="19"/>
  <c r="N1190" i="19"/>
  <c r="M1190" i="19"/>
  <c r="L1190" i="19"/>
  <c r="K1190" i="19"/>
  <c r="J1190" i="19"/>
  <c r="I1190" i="19"/>
  <c r="H1190" i="19"/>
  <c r="G1190" i="19"/>
  <c r="F1190" i="19"/>
  <c r="E1190" i="19"/>
  <c r="U1189" i="19"/>
  <c r="T1189" i="19"/>
  <c r="S1189" i="19"/>
  <c r="R1189" i="19"/>
  <c r="Q1189" i="19"/>
  <c r="P1189" i="19"/>
  <c r="O1189" i="19"/>
  <c r="N1189" i="19"/>
  <c r="M1189" i="19"/>
  <c r="L1189" i="19"/>
  <c r="K1189" i="19"/>
  <c r="J1189" i="19"/>
  <c r="I1189" i="19"/>
  <c r="H1189" i="19"/>
  <c r="G1189" i="19"/>
  <c r="F1189" i="19"/>
  <c r="E1189" i="19"/>
  <c r="U1188" i="19"/>
  <c r="T1188" i="19"/>
  <c r="S1188" i="19"/>
  <c r="R1188" i="19"/>
  <c r="Q1188" i="19"/>
  <c r="P1188" i="19"/>
  <c r="O1188" i="19"/>
  <c r="N1188" i="19"/>
  <c r="M1188" i="19"/>
  <c r="L1188" i="19"/>
  <c r="K1188" i="19"/>
  <c r="J1188" i="19"/>
  <c r="I1188" i="19"/>
  <c r="H1188" i="19"/>
  <c r="G1188" i="19"/>
  <c r="F1188" i="19"/>
  <c r="E1188" i="19"/>
  <c r="U1187" i="19"/>
  <c r="T1187" i="19"/>
  <c r="S1187" i="19"/>
  <c r="R1187" i="19"/>
  <c r="Q1187" i="19"/>
  <c r="P1187" i="19"/>
  <c r="O1187" i="19"/>
  <c r="N1187" i="19"/>
  <c r="M1187" i="19"/>
  <c r="L1187" i="19"/>
  <c r="K1187" i="19"/>
  <c r="J1187" i="19"/>
  <c r="I1187" i="19"/>
  <c r="H1187" i="19"/>
  <c r="G1187" i="19"/>
  <c r="F1187" i="19"/>
  <c r="E1187" i="19"/>
  <c r="U1186" i="19"/>
  <c r="T1186" i="19"/>
  <c r="S1186" i="19"/>
  <c r="R1186" i="19"/>
  <c r="Q1186" i="19"/>
  <c r="P1186" i="19"/>
  <c r="O1186" i="19"/>
  <c r="N1186" i="19"/>
  <c r="M1186" i="19"/>
  <c r="L1186" i="19"/>
  <c r="K1186" i="19"/>
  <c r="J1186" i="19"/>
  <c r="I1186" i="19"/>
  <c r="H1186" i="19"/>
  <c r="G1186" i="19"/>
  <c r="F1186" i="19"/>
  <c r="E1186" i="19"/>
  <c r="U1185" i="19"/>
  <c r="T1185" i="19"/>
  <c r="S1185" i="19"/>
  <c r="R1185" i="19"/>
  <c r="Q1185" i="19"/>
  <c r="P1185" i="19"/>
  <c r="O1185" i="19"/>
  <c r="N1185" i="19"/>
  <c r="M1185" i="19"/>
  <c r="L1185" i="19"/>
  <c r="K1185" i="19"/>
  <c r="J1185" i="19"/>
  <c r="I1185" i="19"/>
  <c r="H1185" i="19"/>
  <c r="G1185" i="19"/>
  <c r="F1185" i="19"/>
  <c r="E1185" i="19"/>
  <c r="U1184" i="19"/>
  <c r="T1184" i="19"/>
  <c r="S1184" i="19"/>
  <c r="R1184" i="19"/>
  <c r="Q1184" i="19"/>
  <c r="P1184" i="19"/>
  <c r="O1184" i="19"/>
  <c r="N1184" i="19"/>
  <c r="M1184" i="19"/>
  <c r="L1184" i="19"/>
  <c r="K1184" i="19"/>
  <c r="J1184" i="19"/>
  <c r="I1184" i="19"/>
  <c r="H1184" i="19"/>
  <c r="G1184" i="19"/>
  <c r="F1184" i="19"/>
  <c r="E1184" i="19"/>
  <c r="U1183" i="19"/>
  <c r="T1183" i="19"/>
  <c r="S1183" i="19"/>
  <c r="R1183" i="19"/>
  <c r="Q1183" i="19"/>
  <c r="P1183" i="19"/>
  <c r="O1183" i="19"/>
  <c r="N1183" i="19"/>
  <c r="M1183" i="19"/>
  <c r="L1183" i="19"/>
  <c r="K1183" i="19"/>
  <c r="J1183" i="19"/>
  <c r="I1183" i="19"/>
  <c r="H1183" i="19"/>
  <c r="G1183" i="19"/>
  <c r="F1183" i="19"/>
  <c r="E1183" i="19"/>
  <c r="U1182" i="19"/>
  <c r="T1182" i="19"/>
  <c r="S1182" i="19"/>
  <c r="R1182" i="19"/>
  <c r="Q1182" i="19"/>
  <c r="P1182" i="19"/>
  <c r="O1182" i="19"/>
  <c r="N1182" i="19"/>
  <c r="M1182" i="19"/>
  <c r="L1182" i="19"/>
  <c r="K1182" i="19"/>
  <c r="J1182" i="19"/>
  <c r="I1182" i="19"/>
  <c r="H1182" i="19"/>
  <c r="G1182" i="19"/>
  <c r="F1182" i="19"/>
  <c r="E1182" i="19"/>
  <c r="U1181" i="19"/>
  <c r="T1181" i="19"/>
  <c r="S1181" i="19"/>
  <c r="R1181" i="19"/>
  <c r="Q1181" i="19"/>
  <c r="P1181" i="19"/>
  <c r="O1181" i="19"/>
  <c r="N1181" i="19"/>
  <c r="M1181" i="19"/>
  <c r="L1181" i="19"/>
  <c r="K1181" i="19"/>
  <c r="J1181" i="19"/>
  <c r="I1181" i="19"/>
  <c r="H1181" i="19"/>
  <c r="G1181" i="19"/>
  <c r="F1181" i="19"/>
  <c r="E1181" i="19"/>
  <c r="U1180" i="19"/>
  <c r="T1180" i="19"/>
  <c r="S1180" i="19"/>
  <c r="R1180" i="19"/>
  <c r="Q1180" i="19"/>
  <c r="P1180" i="19"/>
  <c r="O1180" i="19"/>
  <c r="N1180" i="19"/>
  <c r="M1180" i="19"/>
  <c r="L1180" i="19"/>
  <c r="K1180" i="19"/>
  <c r="J1180" i="19"/>
  <c r="I1180" i="19"/>
  <c r="H1180" i="19"/>
  <c r="G1180" i="19"/>
  <c r="F1180" i="19"/>
  <c r="E1180" i="19"/>
  <c r="U1179" i="19"/>
  <c r="T1179" i="19"/>
  <c r="S1179" i="19"/>
  <c r="R1179" i="19"/>
  <c r="Q1179" i="19"/>
  <c r="P1179" i="19"/>
  <c r="O1179" i="19"/>
  <c r="N1179" i="19"/>
  <c r="M1179" i="19"/>
  <c r="L1179" i="19"/>
  <c r="K1179" i="19"/>
  <c r="J1179" i="19"/>
  <c r="I1179" i="19"/>
  <c r="H1179" i="19"/>
  <c r="G1179" i="19"/>
  <c r="F1179" i="19"/>
  <c r="E1179" i="19"/>
  <c r="U1178" i="19"/>
  <c r="T1178" i="19"/>
  <c r="S1178" i="19"/>
  <c r="R1178" i="19"/>
  <c r="Q1178" i="19"/>
  <c r="P1178" i="19"/>
  <c r="O1178" i="19"/>
  <c r="N1178" i="19"/>
  <c r="M1178" i="19"/>
  <c r="L1178" i="19"/>
  <c r="K1178" i="19"/>
  <c r="J1178" i="19"/>
  <c r="I1178" i="19"/>
  <c r="H1178" i="19"/>
  <c r="G1178" i="19"/>
  <c r="F1178" i="19"/>
  <c r="E1178" i="19"/>
  <c r="U1177" i="19"/>
  <c r="T1177" i="19"/>
  <c r="S1177" i="19"/>
  <c r="R1177" i="19"/>
  <c r="Q1177" i="19"/>
  <c r="P1177" i="19"/>
  <c r="O1177" i="19"/>
  <c r="N1177" i="19"/>
  <c r="M1177" i="19"/>
  <c r="L1177" i="19"/>
  <c r="K1177" i="19"/>
  <c r="J1177" i="19"/>
  <c r="I1177" i="19"/>
  <c r="H1177" i="19"/>
  <c r="G1177" i="19"/>
  <c r="F1177" i="19"/>
  <c r="E1177" i="19"/>
  <c r="U1176" i="19"/>
  <c r="T1176" i="19"/>
  <c r="S1176" i="19"/>
  <c r="R1176" i="19"/>
  <c r="Q1176" i="19"/>
  <c r="P1176" i="19"/>
  <c r="O1176" i="19"/>
  <c r="N1176" i="19"/>
  <c r="M1176" i="19"/>
  <c r="L1176" i="19"/>
  <c r="K1176" i="19"/>
  <c r="J1176" i="19"/>
  <c r="I1176" i="19"/>
  <c r="H1176" i="19"/>
  <c r="G1176" i="19"/>
  <c r="F1176" i="19"/>
  <c r="E1176" i="19"/>
  <c r="U1175" i="19"/>
  <c r="T1175" i="19"/>
  <c r="S1175" i="19"/>
  <c r="R1175" i="19"/>
  <c r="Q1175" i="19"/>
  <c r="P1175" i="19"/>
  <c r="O1175" i="19"/>
  <c r="N1175" i="19"/>
  <c r="M1175" i="19"/>
  <c r="L1175" i="19"/>
  <c r="K1175" i="19"/>
  <c r="J1175" i="19"/>
  <c r="I1175" i="19"/>
  <c r="H1175" i="19"/>
  <c r="G1175" i="19"/>
  <c r="F1175" i="19"/>
  <c r="E1175" i="19"/>
  <c r="U1174" i="19"/>
  <c r="T1174" i="19"/>
  <c r="S1174" i="19"/>
  <c r="R1174" i="19"/>
  <c r="Q1174" i="19"/>
  <c r="P1174" i="19"/>
  <c r="O1174" i="19"/>
  <c r="N1174" i="19"/>
  <c r="M1174" i="19"/>
  <c r="L1174" i="19"/>
  <c r="K1174" i="19"/>
  <c r="J1174" i="19"/>
  <c r="I1174" i="19"/>
  <c r="H1174" i="19"/>
  <c r="G1174" i="19"/>
  <c r="F1174" i="19"/>
  <c r="E1174" i="19"/>
  <c r="U1173" i="19"/>
  <c r="T1173" i="19"/>
  <c r="S1173" i="19"/>
  <c r="R1173" i="19"/>
  <c r="Q1173" i="19"/>
  <c r="P1173" i="19"/>
  <c r="O1173" i="19"/>
  <c r="N1173" i="19"/>
  <c r="M1173" i="19"/>
  <c r="L1173" i="19"/>
  <c r="K1173" i="19"/>
  <c r="J1173" i="19"/>
  <c r="I1173" i="19"/>
  <c r="H1173" i="19"/>
  <c r="G1173" i="19"/>
  <c r="F1173" i="19"/>
  <c r="E1173" i="19"/>
  <c r="U1172" i="19"/>
  <c r="T1172" i="19"/>
  <c r="S1172" i="19"/>
  <c r="R1172" i="19"/>
  <c r="Q1172" i="19"/>
  <c r="P1172" i="19"/>
  <c r="O1172" i="19"/>
  <c r="N1172" i="19"/>
  <c r="M1172" i="19"/>
  <c r="L1172" i="19"/>
  <c r="K1172" i="19"/>
  <c r="J1172" i="19"/>
  <c r="I1172" i="19"/>
  <c r="H1172" i="19"/>
  <c r="G1172" i="19"/>
  <c r="F1172" i="19"/>
  <c r="E1172" i="19"/>
  <c r="U1171" i="19"/>
  <c r="T1171" i="19"/>
  <c r="S1171" i="19"/>
  <c r="R1171" i="19"/>
  <c r="Q1171" i="19"/>
  <c r="P1171" i="19"/>
  <c r="O1171" i="19"/>
  <c r="N1171" i="19"/>
  <c r="M1171" i="19"/>
  <c r="L1171" i="19"/>
  <c r="K1171" i="19"/>
  <c r="J1171" i="19"/>
  <c r="I1171" i="19"/>
  <c r="H1171" i="19"/>
  <c r="G1171" i="19"/>
  <c r="F1171" i="19"/>
  <c r="E1171" i="19"/>
  <c r="U1170" i="19"/>
  <c r="T1170" i="19"/>
  <c r="S1170" i="19"/>
  <c r="R1170" i="19"/>
  <c r="Q1170" i="19"/>
  <c r="P1170" i="19"/>
  <c r="O1170" i="19"/>
  <c r="N1170" i="19"/>
  <c r="M1170" i="19"/>
  <c r="L1170" i="19"/>
  <c r="K1170" i="19"/>
  <c r="J1170" i="19"/>
  <c r="I1170" i="19"/>
  <c r="H1170" i="19"/>
  <c r="G1170" i="19"/>
  <c r="F1170" i="19"/>
  <c r="E1170" i="19"/>
  <c r="U1169" i="19"/>
  <c r="T1169" i="19"/>
  <c r="S1169" i="19"/>
  <c r="R1169" i="19"/>
  <c r="Q1169" i="19"/>
  <c r="P1169" i="19"/>
  <c r="O1169" i="19"/>
  <c r="N1169" i="19"/>
  <c r="M1169" i="19"/>
  <c r="L1169" i="19"/>
  <c r="K1169" i="19"/>
  <c r="J1169" i="19"/>
  <c r="I1169" i="19"/>
  <c r="H1169" i="19"/>
  <c r="G1169" i="19"/>
  <c r="F1169" i="19"/>
  <c r="E1169" i="19"/>
  <c r="U1168" i="19"/>
  <c r="T1168" i="19"/>
  <c r="S1168" i="19"/>
  <c r="R1168" i="19"/>
  <c r="Q1168" i="19"/>
  <c r="P1168" i="19"/>
  <c r="O1168" i="19"/>
  <c r="N1168" i="19"/>
  <c r="M1168" i="19"/>
  <c r="L1168" i="19"/>
  <c r="K1168" i="19"/>
  <c r="J1168" i="19"/>
  <c r="I1168" i="19"/>
  <c r="H1168" i="19"/>
  <c r="G1168" i="19"/>
  <c r="F1168" i="19"/>
  <c r="E1168" i="19"/>
  <c r="U1167" i="19"/>
  <c r="T1167" i="19"/>
  <c r="S1167" i="19"/>
  <c r="R1167" i="19"/>
  <c r="Q1167" i="19"/>
  <c r="P1167" i="19"/>
  <c r="O1167" i="19"/>
  <c r="N1167" i="19"/>
  <c r="M1167" i="19"/>
  <c r="L1167" i="19"/>
  <c r="K1167" i="19"/>
  <c r="J1167" i="19"/>
  <c r="I1167" i="19"/>
  <c r="H1167" i="19"/>
  <c r="G1167" i="19"/>
  <c r="F1167" i="19"/>
  <c r="E1167" i="19"/>
  <c r="U1166" i="19"/>
  <c r="T1166" i="19"/>
  <c r="S1166" i="19"/>
  <c r="R1166" i="19"/>
  <c r="Q1166" i="19"/>
  <c r="P1166" i="19"/>
  <c r="O1166" i="19"/>
  <c r="N1166" i="19"/>
  <c r="M1166" i="19"/>
  <c r="L1166" i="19"/>
  <c r="K1166" i="19"/>
  <c r="J1166" i="19"/>
  <c r="I1166" i="19"/>
  <c r="H1166" i="19"/>
  <c r="G1166" i="19"/>
  <c r="F1166" i="19"/>
  <c r="E1166" i="19"/>
  <c r="U1165" i="19"/>
  <c r="T1165" i="19"/>
  <c r="S1165" i="19"/>
  <c r="R1165" i="19"/>
  <c r="Q1165" i="19"/>
  <c r="P1165" i="19"/>
  <c r="O1165" i="19"/>
  <c r="N1165" i="19"/>
  <c r="M1165" i="19"/>
  <c r="L1165" i="19"/>
  <c r="K1165" i="19"/>
  <c r="J1165" i="19"/>
  <c r="I1165" i="19"/>
  <c r="H1165" i="19"/>
  <c r="G1165" i="19"/>
  <c r="F1165" i="19"/>
  <c r="E1165" i="19"/>
  <c r="U1164" i="19"/>
  <c r="T1164" i="19"/>
  <c r="S1164" i="19"/>
  <c r="R1164" i="19"/>
  <c r="Q1164" i="19"/>
  <c r="P1164" i="19"/>
  <c r="O1164" i="19"/>
  <c r="N1164" i="19"/>
  <c r="M1164" i="19"/>
  <c r="L1164" i="19"/>
  <c r="K1164" i="19"/>
  <c r="J1164" i="19"/>
  <c r="I1164" i="19"/>
  <c r="H1164" i="19"/>
  <c r="G1164" i="19"/>
  <c r="F1164" i="19"/>
  <c r="E1164" i="19"/>
  <c r="U1163" i="19"/>
  <c r="T1163" i="19"/>
  <c r="S1163" i="19"/>
  <c r="R1163" i="19"/>
  <c r="Q1163" i="19"/>
  <c r="P1163" i="19"/>
  <c r="O1163" i="19"/>
  <c r="N1163" i="19"/>
  <c r="M1163" i="19"/>
  <c r="L1163" i="19"/>
  <c r="K1163" i="19"/>
  <c r="J1163" i="19"/>
  <c r="I1163" i="19"/>
  <c r="H1163" i="19"/>
  <c r="G1163" i="19"/>
  <c r="F1163" i="19"/>
  <c r="E1163" i="19"/>
  <c r="N1162" i="19"/>
  <c r="N1161" i="19"/>
  <c r="U1160" i="19"/>
  <c r="T1160" i="19"/>
  <c r="S1160" i="19"/>
  <c r="R1160" i="19"/>
  <c r="Q1160" i="19"/>
  <c r="P1160" i="19"/>
  <c r="O1160" i="19"/>
  <c r="N1160" i="19"/>
  <c r="M1160" i="19"/>
  <c r="L1160" i="19"/>
  <c r="K1160" i="19"/>
  <c r="J1160" i="19"/>
  <c r="I1160" i="19"/>
  <c r="H1160" i="19"/>
  <c r="G1160" i="19"/>
  <c r="F1160" i="19"/>
  <c r="E1160" i="19"/>
  <c r="U1159" i="19"/>
  <c r="T1159" i="19"/>
  <c r="S1159" i="19"/>
  <c r="R1159" i="19"/>
  <c r="Q1159" i="19"/>
  <c r="P1159" i="19"/>
  <c r="O1159" i="19"/>
  <c r="N1159" i="19"/>
  <c r="M1159" i="19"/>
  <c r="L1159" i="19"/>
  <c r="K1159" i="19"/>
  <c r="J1159" i="19"/>
  <c r="I1159" i="19"/>
  <c r="H1159" i="19"/>
  <c r="G1159" i="19"/>
  <c r="F1159" i="19"/>
  <c r="E1159" i="19"/>
  <c r="U1158" i="19"/>
  <c r="T1158" i="19"/>
  <c r="S1158" i="19"/>
  <c r="R1158" i="19"/>
  <c r="Q1158" i="19"/>
  <c r="P1158" i="19"/>
  <c r="O1158" i="19"/>
  <c r="N1158" i="19"/>
  <c r="M1158" i="19"/>
  <c r="L1158" i="19"/>
  <c r="K1158" i="19"/>
  <c r="J1158" i="19"/>
  <c r="I1158" i="19"/>
  <c r="H1158" i="19"/>
  <c r="G1158" i="19"/>
  <c r="F1158" i="19"/>
  <c r="E1158" i="19"/>
  <c r="U1157" i="19"/>
  <c r="T1157" i="19"/>
  <c r="S1157" i="19"/>
  <c r="R1157" i="19"/>
  <c r="Q1157" i="19"/>
  <c r="P1157" i="19"/>
  <c r="O1157" i="19"/>
  <c r="N1157" i="19"/>
  <c r="M1157" i="19"/>
  <c r="L1157" i="19"/>
  <c r="K1157" i="19"/>
  <c r="J1157" i="19"/>
  <c r="I1157" i="19"/>
  <c r="H1157" i="19"/>
  <c r="G1157" i="19"/>
  <c r="F1157" i="19"/>
  <c r="E1157" i="19"/>
  <c r="U1156" i="19"/>
  <c r="T1156" i="19"/>
  <c r="S1156" i="19"/>
  <c r="R1156" i="19"/>
  <c r="Q1156" i="19"/>
  <c r="P1156" i="19"/>
  <c r="O1156" i="19"/>
  <c r="N1156" i="19"/>
  <c r="M1156" i="19"/>
  <c r="L1156" i="19"/>
  <c r="K1156" i="19"/>
  <c r="J1156" i="19"/>
  <c r="I1156" i="19"/>
  <c r="H1156" i="19"/>
  <c r="G1156" i="19"/>
  <c r="F1156" i="19"/>
  <c r="E1156" i="19"/>
  <c r="U1155" i="19"/>
  <c r="T1155" i="19"/>
  <c r="S1155" i="19"/>
  <c r="R1155" i="19"/>
  <c r="Q1155" i="19"/>
  <c r="P1155" i="19"/>
  <c r="O1155" i="19"/>
  <c r="N1155" i="19"/>
  <c r="M1155" i="19"/>
  <c r="L1155" i="19"/>
  <c r="K1155" i="19"/>
  <c r="J1155" i="19"/>
  <c r="I1155" i="19"/>
  <c r="H1155" i="19"/>
  <c r="G1155" i="19"/>
  <c r="F1155" i="19"/>
  <c r="E1155" i="19"/>
  <c r="U1154" i="19"/>
  <c r="T1154" i="19"/>
  <c r="S1154" i="19"/>
  <c r="R1154" i="19"/>
  <c r="Q1154" i="19"/>
  <c r="P1154" i="19"/>
  <c r="O1154" i="19"/>
  <c r="N1154" i="19"/>
  <c r="M1154" i="19"/>
  <c r="L1154" i="19"/>
  <c r="K1154" i="19"/>
  <c r="J1154" i="19"/>
  <c r="I1154" i="19"/>
  <c r="H1154" i="19"/>
  <c r="G1154" i="19"/>
  <c r="F1154" i="19"/>
  <c r="E1154" i="19"/>
  <c r="U1153" i="19"/>
  <c r="T1153" i="19"/>
  <c r="S1153" i="19"/>
  <c r="R1153" i="19"/>
  <c r="Q1153" i="19"/>
  <c r="P1153" i="19"/>
  <c r="O1153" i="19"/>
  <c r="N1153" i="19"/>
  <c r="M1153" i="19"/>
  <c r="L1153" i="19"/>
  <c r="K1153" i="19"/>
  <c r="J1153" i="19"/>
  <c r="I1153" i="19"/>
  <c r="H1153" i="19"/>
  <c r="G1153" i="19"/>
  <c r="F1153" i="19"/>
  <c r="E1153" i="19"/>
  <c r="U1152" i="19"/>
  <c r="T1152" i="19"/>
  <c r="S1152" i="19"/>
  <c r="R1152" i="19"/>
  <c r="Q1152" i="19"/>
  <c r="P1152" i="19"/>
  <c r="O1152" i="19"/>
  <c r="N1152" i="19"/>
  <c r="M1152" i="19"/>
  <c r="L1152" i="19"/>
  <c r="K1152" i="19"/>
  <c r="J1152" i="19"/>
  <c r="I1152" i="19"/>
  <c r="H1152" i="19"/>
  <c r="G1152" i="19"/>
  <c r="F1152" i="19"/>
  <c r="E1152" i="19"/>
  <c r="U1151" i="19"/>
  <c r="T1151" i="19"/>
  <c r="S1151" i="19"/>
  <c r="R1151" i="19"/>
  <c r="Q1151" i="19"/>
  <c r="P1151" i="19"/>
  <c r="O1151" i="19"/>
  <c r="N1151" i="19"/>
  <c r="M1151" i="19"/>
  <c r="L1151" i="19"/>
  <c r="K1151" i="19"/>
  <c r="J1151" i="19"/>
  <c r="I1151" i="19"/>
  <c r="H1151" i="19"/>
  <c r="G1151" i="19"/>
  <c r="F1151" i="19"/>
  <c r="E1151" i="19"/>
  <c r="U1150" i="19"/>
  <c r="T1150" i="19"/>
  <c r="S1150" i="19"/>
  <c r="R1150" i="19"/>
  <c r="Q1150" i="19"/>
  <c r="P1150" i="19"/>
  <c r="O1150" i="19"/>
  <c r="N1150" i="19"/>
  <c r="M1150" i="19"/>
  <c r="L1150" i="19"/>
  <c r="K1150" i="19"/>
  <c r="J1150" i="19"/>
  <c r="I1150" i="19"/>
  <c r="H1150" i="19"/>
  <c r="G1150" i="19"/>
  <c r="F1150" i="19"/>
  <c r="E1150" i="19"/>
  <c r="U1149" i="19"/>
  <c r="T1149" i="19"/>
  <c r="S1149" i="19"/>
  <c r="R1149" i="19"/>
  <c r="Q1149" i="19"/>
  <c r="P1149" i="19"/>
  <c r="O1149" i="19"/>
  <c r="N1149" i="19"/>
  <c r="M1149" i="19"/>
  <c r="L1149" i="19"/>
  <c r="K1149" i="19"/>
  <c r="J1149" i="19"/>
  <c r="I1149" i="19"/>
  <c r="H1149" i="19"/>
  <c r="G1149" i="19"/>
  <c r="F1149" i="19"/>
  <c r="E1149" i="19"/>
  <c r="U1148" i="19"/>
  <c r="T1148" i="19"/>
  <c r="S1148" i="19"/>
  <c r="R1148" i="19"/>
  <c r="Q1148" i="19"/>
  <c r="P1148" i="19"/>
  <c r="O1148" i="19"/>
  <c r="N1148" i="19"/>
  <c r="M1148" i="19"/>
  <c r="L1148" i="19"/>
  <c r="K1148" i="19"/>
  <c r="J1148" i="19"/>
  <c r="I1148" i="19"/>
  <c r="H1148" i="19"/>
  <c r="G1148" i="19"/>
  <c r="F1148" i="19"/>
  <c r="E1148" i="19"/>
  <c r="U1147" i="19"/>
  <c r="T1147" i="19"/>
  <c r="S1147" i="19"/>
  <c r="R1147" i="19"/>
  <c r="Q1147" i="19"/>
  <c r="P1147" i="19"/>
  <c r="O1147" i="19"/>
  <c r="N1147" i="19"/>
  <c r="M1147" i="19"/>
  <c r="L1147" i="19"/>
  <c r="K1147" i="19"/>
  <c r="J1147" i="19"/>
  <c r="I1147" i="19"/>
  <c r="H1147" i="19"/>
  <c r="G1147" i="19"/>
  <c r="F1147" i="19"/>
  <c r="E1147" i="19"/>
  <c r="U1146" i="19"/>
  <c r="T1146" i="19"/>
  <c r="S1146" i="19"/>
  <c r="R1146" i="19"/>
  <c r="Q1146" i="19"/>
  <c r="P1146" i="19"/>
  <c r="O1146" i="19"/>
  <c r="N1146" i="19"/>
  <c r="M1146" i="19"/>
  <c r="L1146" i="19"/>
  <c r="K1146" i="19"/>
  <c r="J1146" i="19"/>
  <c r="I1146" i="19"/>
  <c r="H1146" i="19"/>
  <c r="G1146" i="19"/>
  <c r="F1146" i="19"/>
  <c r="E1146" i="19"/>
  <c r="U1145" i="19"/>
  <c r="T1145" i="19"/>
  <c r="S1145" i="19"/>
  <c r="R1145" i="19"/>
  <c r="Q1145" i="19"/>
  <c r="P1145" i="19"/>
  <c r="O1145" i="19"/>
  <c r="N1145" i="19"/>
  <c r="M1145" i="19"/>
  <c r="L1145" i="19"/>
  <c r="K1145" i="19"/>
  <c r="J1145" i="19"/>
  <c r="I1145" i="19"/>
  <c r="H1145" i="19"/>
  <c r="G1145" i="19"/>
  <c r="F1145" i="19"/>
  <c r="E1145" i="19"/>
  <c r="U1144" i="19"/>
  <c r="T1144" i="19"/>
  <c r="S1144" i="19"/>
  <c r="R1144" i="19"/>
  <c r="Q1144" i="19"/>
  <c r="P1144" i="19"/>
  <c r="O1144" i="19"/>
  <c r="N1144" i="19"/>
  <c r="M1144" i="19"/>
  <c r="L1144" i="19"/>
  <c r="K1144" i="19"/>
  <c r="J1144" i="19"/>
  <c r="I1144" i="19"/>
  <c r="H1144" i="19"/>
  <c r="G1144" i="19"/>
  <c r="F1144" i="19"/>
  <c r="E1144" i="19"/>
  <c r="U1143" i="19"/>
  <c r="T1143" i="19"/>
  <c r="S1143" i="19"/>
  <c r="R1143" i="19"/>
  <c r="Q1143" i="19"/>
  <c r="P1143" i="19"/>
  <c r="O1143" i="19"/>
  <c r="N1143" i="19"/>
  <c r="M1143" i="19"/>
  <c r="L1143" i="19"/>
  <c r="K1143" i="19"/>
  <c r="J1143" i="19"/>
  <c r="I1143" i="19"/>
  <c r="H1143" i="19"/>
  <c r="G1143" i="19"/>
  <c r="F1143" i="19"/>
  <c r="E1143" i="19"/>
  <c r="U1142" i="19"/>
  <c r="T1142" i="19"/>
  <c r="S1142" i="19"/>
  <c r="R1142" i="19"/>
  <c r="Q1142" i="19"/>
  <c r="P1142" i="19"/>
  <c r="O1142" i="19"/>
  <c r="N1142" i="19"/>
  <c r="M1142" i="19"/>
  <c r="L1142" i="19"/>
  <c r="K1142" i="19"/>
  <c r="J1142" i="19"/>
  <c r="I1142" i="19"/>
  <c r="H1142" i="19"/>
  <c r="G1142" i="19"/>
  <c r="F1142" i="19"/>
  <c r="E1142" i="19"/>
  <c r="U1141" i="19"/>
  <c r="T1141" i="19"/>
  <c r="S1141" i="19"/>
  <c r="R1141" i="19"/>
  <c r="Q1141" i="19"/>
  <c r="P1141" i="19"/>
  <c r="O1141" i="19"/>
  <c r="N1141" i="19"/>
  <c r="M1141" i="19"/>
  <c r="L1141" i="19"/>
  <c r="K1141" i="19"/>
  <c r="J1141" i="19"/>
  <c r="I1141" i="19"/>
  <c r="H1141" i="19"/>
  <c r="G1141" i="19"/>
  <c r="F1141" i="19"/>
  <c r="E1141" i="19"/>
  <c r="U1140" i="19"/>
  <c r="T1140" i="19"/>
  <c r="S1140" i="19"/>
  <c r="R1140" i="19"/>
  <c r="Q1140" i="19"/>
  <c r="P1140" i="19"/>
  <c r="O1140" i="19"/>
  <c r="N1140" i="19"/>
  <c r="M1140" i="19"/>
  <c r="L1140" i="19"/>
  <c r="K1140" i="19"/>
  <c r="J1140" i="19"/>
  <c r="I1140" i="19"/>
  <c r="H1140" i="19"/>
  <c r="G1140" i="19"/>
  <c r="F1140" i="19"/>
  <c r="E1140" i="19"/>
  <c r="U1139" i="19"/>
  <c r="T1139" i="19"/>
  <c r="S1139" i="19"/>
  <c r="R1139" i="19"/>
  <c r="Q1139" i="19"/>
  <c r="P1139" i="19"/>
  <c r="O1139" i="19"/>
  <c r="N1139" i="19"/>
  <c r="M1139" i="19"/>
  <c r="L1139" i="19"/>
  <c r="K1139" i="19"/>
  <c r="J1139" i="19"/>
  <c r="I1139" i="19"/>
  <c r="H1139" i="19"/>
  <c r="G1139" i="19"/>
  <c r="F1139" i="19"/>
  <c r="E1139" i="19"/>
  <c r="U1138" i="19"/>
  <c r="T1138" i="19"/>
  <c r="S1138" i="19"/>
  <c r="R1138" i="19"/>
  <c r="Q1138" i="19"/>
  <c r="P1138" i="19"/>
  <c r="O1138" i="19"/>
  <c r="N1138" i="19"/>
  <c r="M1138" i="19"/>
  <c r="L1138" i="19"/>
  <c r="K1138" i="19"/>
  <c r="J1138" i="19"/>
  <c r="I1138" i="19"/>
  <c r="H1138" i="19"/>
  <c r="G1138" i="19"/>
  <c r="F1138" i="19"/>
  <c r="E1138" i="19"/>
  <c r="U1137" i="19"/>
  <c r="T1137" i="19"/>
  <c r="S1137" i="19"/>
  <c r="R1137" i="19"/>
  <c r="Q1137" i="19"/>
  <c r="P1137" i="19"/>
  <c r="O1137" i="19"/>
  <c r="N1137" i="19"/>
  <c r="M1137" i="19"/>
  <c r="L1137" i="19"/>
  <c r="K1137" i="19"/>
  <c r="J1137" i="19"/>
  <c r="I1137" i="19"/>
  <c r="H1137" i="19"/>
  <c r="G1137" i="19"/>
  <c r="F1137" i="19"/>
  <c r="E1137" i="19"/>
  <c r="U1136" i="19"/>
  <c r="T1136" i="19"/>
  <c r="S1136" i="19"/>
  <c r="R1136" i="19"/>
  <c r="Q1136" i="19"/>
  <c r="P1136" i="19"/>
  <c r="O1136" i="19"/>
  <c r="N1136" i="19"/>
  <c r="M1136" i="19"/>
  <c r="L1136" i="19"/>
  <c r="K1136" i="19"/>
  <c r="J1136" i="19"/>
  <c r="I1136" i="19"/>
  <c r="H1136" i="19"/>
  <c r="G1136" i="19"/>
  <c r="F1136" i="19"/>
  <c r="E1136" i="19"/>
  <c r="U1135" i="19"/>
  <c r="T1135" i="19"/>
  <c r="S1135" i="19"/>
  <c r="R1135" i="19"/>
  <c r="Q1135" i="19"/>
  <c r="P1135" i="19"/>
  <c r="O1135" i="19"/>
  <c r="N1135" i="19"/>
  <c r="M1135" i="19"/>
  <c r="L1135" i="19"/>
  <c r="K1135" i="19"/>
  <c r="J1135" i="19"/>
  <c r="I1135" i="19"/>
  <c r="H1135" i="19"/>
  <c r="G1135" i="19"/>
  <c r="F1135" i="19"/>
  <c r="E1135" i="19"/>
  <c r="U1134" i="19"/>
  <c r="T1134" i="19"/>
  <c r="S1134" i="19"/>
  <c r="R1134" i="19"/>
  <c r="Q1134" i="19"/>
  <c r="P1134" i="19"/>
  <c r="O1134" i="19"/>
  <c r="N1134" i="19"/>
  <c r="M1134" i="19"/>
  <c r="L1134" i="19"/>
  <c r="K1134" i="19"/>
  <c r="J1134" i="19"/>
  <c r="I1134" i="19"/>
  <c r="H1134" i="19"/>
  <c r="G1134" i="19"/>
  <c r="F1134" i="19"/>
  <c r="E1134" i="19"/>
  <c r="U1133" i="19"/>
  <c r="T1133" i="19"/>
  <c r="S1133" i="19"/>
  <c r="R1133" i="19"/>
  <c r="Q1133" i="19"/>
  <c r="P1133" i="19"/>
  <c r="O1133" i="19"/>
  <c r="N1133" i="19"/>
  <c r="M1133" i="19"/>
  <c r="L1133" i="19"/>
  <c r="K1133" i="19"/>
  <c r="J1133" i="19"/>
  <c r="I1133" i="19"/>
  <c r="H1133" i="19"/>
  <c r="G1133" i="19"/>
  <c r="F1133" i="19"/>
  <c r="E1133" i="19"/>
  <c r="U1132" i="19"/>
  <c r="T1132" i="19"/>
  <c r="S1132" i="19"/>
  <c r="R1132" i="19"/>
  <c r="Q1132" i="19"/>
  <c r="P1132" i="19"/>
  <c r="O1132" i="19"/>
  <c r="N1132" i="19"/>
  <c r="M1132" i="19"/>
  <c r="L1132" i="19"/>
  <c r="K1132" i="19"/>
  <c r="J1132" i="19"/>
  <c r="I1132" i="19"/>
  <c r="H1132" i="19"/>
  <c r="G1132" i="19"/>
  <c r="F1132" i="19"/>
  <c r="E1132" i="19"/>
  <c r="U1131" i="19"/>
  <c r="T1131" i="19"/>
  <c r="S1131" i="19"/>
  <c r="R1131" i="19"/>
  <c r="Q1131" i="19"/>
  <c r="P1131" i="19"/>
  <c r="O1131" i="19"/>
  <c r="N1131" i="19"/>
  <c r="M1131" i="19"/>
  <c r="L1131" i="19"/>
  <c r="K1131" i="19"/>
  <c r="J1131" i="19"/>
  <c r="I1131" i="19"/>
  <c r="H1131" i="19"/>
  <c r="G1131" i="19"/>
  <c r="F1131" i="19"/>
  <c r="E1131" i="19"/>
  <c r="U1130" i="19"/>
  <c r="T1130" i="19"/>
  <c r="S1130" i="19"/>
  <c r="R1130" i="19"/>
  <c r="Q1130" i="19"/>
  <c r="P1130" i="19"/>
  <c r="O1130" i="19"/>
  <c r="N1130" i="19"/>
  <c r="M1130" i="19"/>
  <c r="L1130" i="19"/>
  <c r="K1130" i="19"/>
  <c r="J1130" i="19"/>
  <c r="I1130" i="19"/>
  <c r="H1130" i="19"/>
  <c r="G1130" i="19"/>
  <c r="F1130" i="19"/>
  <c r="E1130" i="19"/>
  <c r="U1129" i="19"/>
  <c r="T1129" i="19"/>
  <c r="S1129" i="19"/>
  <c r="R1129" i="19"/>
  <c r="Q1129" i="19"/>
  <c r="P1129" i="19"/>
  <c r="O1129" i="19"/>
  <c r="N1129" i="19"/>
  <c r="M1129" i="19"/>
  <c r="L1129" i="19"/>
  <c r="K1129" i="19"/>
  <c r="J1129" i="19"/>
  <c r="I1129" i="19"/>
  <c r="H1129" i="19"/>
  <c r="G1129" i="19"/>
  <c r="F1129" i="19"/>
  <c r="E1129" i="19"/>
  <c r="U1128" i="19"/>
  <c r="T1128" i="19"/>
  <c r="S1128" i="19"/>
  <c r="R1128" i="19"/>
  <c r="Q1128" i="19"/>
  <c r="P1128" i="19"/>
  <c r="O1128" i="19"/>
  <c r="N1128" i="19"/>
  <c r="M1128" i="19"/>
  <c r="L1128" i="19"/>
  <c r="K1128" i="19"/>
  <c r="J1128" i="19"/>
  <c r="I1128" i="19"/>
  <c r="H1128" i="19"/>
  <c r="G1128" i="19"/>
  <c r="F1128" i="19"/>
  <c r="E1128" i="19"/>
  <c r="U1127" i="19"/>
  <c r="T1127" i="19"/>
  <c r="S1127" i="19"/>
  <c r="R1127" i="19"/>
  <c r="Q1127" i="19"/>
  <c r="P1127" i="19"/>
  <c r="O1127" i="19"/>
  <c r="N1127" i="19"/>
  <c r="M1127" i="19"/>
  <c r="L1127" i="19"/>
  <c r="K1127" i="19"/>
  <c r="J1127" i="19"/>
  <c r="I1127" i="19"/>
  <c r="H1127" i="19"/>
  <c r="G1127" i="19"/>
  <c r="F1127" i="19"/>
  <c r="E1127" i="19"/>
  <c r="U1126" i="19"/>
  <c r="T1126" i="19"/>
  <c r="S1126" i="19"/>
  <c r="R1126" i="19"/>
  <c r="Q1126" i="19"/>
  <c r="P1126" i="19"/>
  <c r="O1126" i="19"/>
  <c r="N1126" i="19"/>
  <c r="M1126" i="19"/>
  <c r="L1126" i="19"/>
  <c r="K1126" i="19"/>
  <c r="J1126" i="19"/>
  <c r="I1126" i="19"/>
  <c r="H1126" i="19"/>
  <c r="G1126" i="19"/>
  <c r="F1126" i="19"/>
  <c r="E1126" i="19"/>
  <c r="U1125" i="19"/>
  <c r="T1125" i="19"/>
  <c r="S1125" i="19"/>
  <c r="R1125" i="19"/>
  <c r="Q1125" i="19"/>
  <c r="P1125" i="19"/>
  <c r="O1125" i="19"/>
  <c r="N1125" i="19"/>
  <c r="M1125" i="19"/>
  <c r="L1125" i="19"/>
  <c r="K1125" i="19"/>
  <c r="J1125" i="19"/>
  <c r="I1125" i="19"/>
  <c r="H1125" i="19"/>
  <c r="G1125" i="19"/>
  <c r="F1125" i="19"/>
  <c r="E1125" i="19"/>
  <c r="U1124" i="19"/>
  <c r="T1124" i="19"/>
  <c r="S1124" i="19"/>
  <c r="R1124" i="19"/>
  <c r="Q1124" i="19"/>
  <c r="P1124" i="19"/>
  <c r="O1124" i="19"/>
  <c r="N1124" i="19"/>
  <c r="M1124" i="19"/>
  <c r="L1124" i="19"/>
  <c r="K1124" i="19"/>
  <c r="J1124" i="19"/>
  <c r="I1124" i="19"/>
  <c r="H1124" i="19"/>
  <c r="G1124" i="19"/>
  <c r="F1124" i="19"/>
  <c r="E1124" i="19"/>
  <c r="U1123" i="19"/>
  <c r="T1123" i="19"/>
  <c r="S1123" i="19"/>
  <c r="R1123" i="19"/>
  <c r="Q1123" i="19"/>
  <c r="P1123" i="19"/>
  <c r="O1123" i="19"/>
  <c r="N1123" i="19"/>
  <c r="M1123" i="19"/>
  <c r="L1123" i="19"/>
  <c r="K1123" i="19"/>
  <c r="J1123" i="19"/>
  <c r="I1123" i="19"/>
  <c r="H1123" i="19"/>
  <c r="G1123" i="19"/>
  <c r="F1123" i="19"/>
  <c r="E1123" i="19"/>
  <c r="U1121" i="19"/>
  <c r="T1121" i="19"/>
  <c r="S1121" i="19"/>
  <c r="R1121" i="19"/>
  <c r="Q1121" i="19"/>
  <c r="P1121" i="19"/>
  <c r="O1121" i="19"/>
  <c r="N1121" i="19"/>
  <c r="M1121" i="19"/>
  <c r="L1121" i="19"/>
  <c r="K1121" i="19"/>
  <c r="J1121" i="19"/>
  <c r="I1121" i="19"/>
  <c r="H1121" i="19"/>
  <c r="G1121" i="19"/>
  <c r="F1121" i="19"/>
  <c r="E1121" i="19"/>
  <c r="U1120" i="19"/>
  <c r="T1120" i="19"/>
  <c r="S1120" i="19"/>
  <c r="R1120" i="19"/>
  <c r="Q1120" i="19"/>
  <c r="P1120" i="19"/>
  <c r="O1120" i="19"/>
  <c r="N1120" i="19"/>
  <c r="M1120" i="19"/>
  <c r="L1120" i="19"/>
  <c r="K1120" i="19"/>
  <c r="J1120" i="19"/>
  <c r="I1120" i="19"/>
  <c r="H1120" i="19"/>
  <c r="G1120" i="19"/>
  <c r="F1120" i="19"/>
  <c r="E1120" i="19"/>
  <c r="U1119" i="19"/>
  <c r="T1119" i="19"/>
  <c r="S1119" i="19"/>
  <c r="R1119" i="19"/>
  <c r="Q1119" i="19"/>
  <c r="P1119" i="19"/>
  <c r="O1119" i="19"/>
  <c r="N1119" i="19"/>
  <c r="M1119" i="19"/>
  <c r="L1119" i="19"/>
  <c r="K1119" i="19"/>
  <c r="J1119" i="19"/>
  <c r="I1119" i="19"/>
  <c r="H1119" i="19"/>
  <c r="G1119" i="19"/>
  <c r="F1119" i="19"/>
  <c r="E1119" i="19"/>
  <c r="U1118" i="19"/>
  <c r="T1118" i="19"/>
  <c r="S1118" i="19"/>
  <c r="R1118" i="19"/>
  <c r="Q1118" i="19"/>
  <c r="P1118" i="19"/>
  <c r="O1118" i="19"/>
  <c r="N1118" i="19"/>
  <c r="M1118" i="19"/>
  <c r="L1118" i="19"/>
  <c r="K1118" i="19"/>
  <c r="J1118" i="19"/>
  <c r="I1118" i="19"/>
  <c r="H1118" i="19"/>
  <c r="G1118" i="19"/>
  <c r="F1118" i="19"/>
  <c r="E1118" i="19"/>
  <c r="U1115" i="19"/>
  <c r="E1114" i="19"/>
  <c r="U1113" i="19"/>
  <c r="T1113" i="19"/>
  <c r="S1113" i="19"/>
  <c r="R1113" i="19"/>
  <c r="Q1113" i="19"/>
  <c r="P1113" i="19"/>
  <c r="O1113" i="19"/>
  <c r="N1113" i="19"/>
  <c r="M1113" i="19"/>
  <c r="L1113" i="19"/>
  <c r="K1113" i="19"/>
  <c r="J1113" i="19"/>
  <c r="I1113" i="19"/>
  <c r="H1113" i="19"/>
  <c r="G1113" i="19"/>
  <c r="F1113" i="19"/>
  <c r="E1113" i="19"/>
  <c r="E1112" i="19"/>
  <c r="U1111" i="19"/>
  <c r="T1111" i="19"/>
  <c r="S1111" i="19"/>
  <c r="R1111" i="19"/>
  <c r="Q1111" i="19"/>
  <c r="P1111" i="19"/>
  <c r="O1111" i="19"/>
  <c r="N1111" i="19"/>
  <c r="M1111" i="19"/>
  <c r="L1111" i="19"/>
  <c r="K1111" i="19"/>
  <c r="J1111" i="19"/>
  <c r="I1111" i="19"/>
  <c r="H1111" i="19"/>
  <c r="G1111" i="19"/>
  <c r="F1111" i="19"/>
  <c r="E1111" i="19"/>
  <c r="O1110" i="19"/>
  <c r="U1109" i="19"/>
  <c r="T1109" i="19"/>
  <c r="S1109" i="19"/>
  <c r="R1109" i="19"/>
  <c r="Q1109" i="19"/>
  <c r="P1109" i="19"/>
  <c r="O1109" i="19"/>
  <c r="N1109" i="19"/>
  <c r="M1109" i="19"/>
  <c r="L1109" i="19"/>
  <c r="K1109" i="19"/>
  <c r="J1109" i="19"/>
  <c r="I1109" i="19"/>
  <c r="H1109" i="19"/>
  <c r="G1109" i="19"/>
  <c r="F1109" i="19"/>
  <c r="E1109" i="19"/>
  <c r="U1108" i="19"/>
  <c r="T1108" i="19"/>
  <c r="S1108" i="19"/>
  <c r="R1108" i="19"/>
  <c r="Q1108" i="19"/>
  <c r="P1108" i="19"/>
  <c r="O1108" i="19"/>
  <c r="N1108" i="19"/>
  <c r="M1108" i="19"/>
  <c r="L1108" i="19"/>
  <c r="K1108" i="19"/>
  <c r="J1108" i="19"/>
  <c r="I1108" i="19"/>
  <c r="H1108" i="19"/>
  <c r="G1108" i="19"/>
  <c r="F1108" i="19"/>
  <c r="E1108" i="19"/>
  <c r="U1107" i="19"/>
  <c r="T1107" i="19"/>
  <c r="S1107" i="19"/>
  <c r="R1107" i="19"/>
  <c r="Q1107" i="19"/>
  <c r="P1107" i="19"/>
  <c r="O1107" i="19"/>
  <c r="N1107" i="19"/>
  <c r="M1107" i="19"/>
  <c r="L1107" i="19"/>
  <c r="K1107" i="19"/>
  <c r="J1107" i="19"/>
  <c r="I1107" i="19"/>
  <c r="H1107" i="19"/>
  <c r="G1107" i="19"/>
  <c r="F1107" i="19"/>
  <c r="E1107" i="19"/>
  <c r="U1106" i="19"/>
  <c r="T1106" i="19"/>
  <c r="S1106" i="19"/>
  <c r="R1106" i="19"/>
  <c r="Q1106" i="19"/>
  <c r="P1106" i="19"/>
  <c r="O1106" i="19"/>
  <c r="N1106" i="19"/>
  <c r="M1106" i="19"/>
  <c r="L1106" i="19"/>
  <c r="K1106" i="19"/>
  <c r="J1106" i="19"/>
  <c r="I1106" i="19"/>
  <c r="H1106" i="19"/>
  <c r="G1106" i="19"/>
  <c r="F1106" i="19"/>
  <c r="E1106" i="19"/>
  <c r="U1103" i="19"/>
  <c r="T1103" i="19"/>
  <c r="S1103" i="19"/>
  <c r="R1103" i="19"/>
  <c r="Q1103" i="19"/>
  <c r="P1103" i="19"/>
  <c r="O1103" i="19"/>
  <c r="N1103" i="19"/>
  <c r="M1103" i="19"/>
  <c r="L1103" i="19"/>
  <c r="K1103" i="19"/>
  <c r="J1103" i="19"/>
  <c r="I1103" i="19"/>
  <c r="H1103" i="19"/>
  <c r="G1103" i="19"/>
  <c r="F1103" i="19"/>
  <c r="E1103" i="19"/>
  <c r="U1101" i="19"/>
  <c r="T1101" i="19"/>
  <c r="S1101" i="19"/>
  <c r="R1101" i="19"/>
  <c r="Q1101" i="19"/>
  <c r="P1101" i="19"/>
  <c r="O1101" i="19"/>
  <c r="N1101" i="19"/>
  <c r="M1101" i="19"/>
  <c r="L1101" i="19"/>
  <c r="K1101" i="19"/>
  <c r="J1101" i="19"/>
  <c r="I1101" i="19"/>
  <c r="H1101" i="19"/>
  <c r="G1101" i="19"/>
  <c r="F1101" i="19"/>
  <c r="E1101" i="19"/>
  <c r="U1099" i="19"/>
  <c r="T1099" i="19"/>
  <c r="S1099" i="19"/>
  <c r="R1099" i="19"/>
  <c r="Q1099" i="19"/>
  <c r="P1099" i="19"/>
  <c r="O1099" i="19"/>
  <c r="N1099" i="19"/>
  <c r="M1099" i="19"/>
  <c r="L1099" i="19"/>
  <c r="K1099" i="19"/>
  <c r="J1099" i="19"/>
  <c r="I1099" i="19"/>
  <c r="H1099" i="19"/>
  <c r="G1099" i="19"/>
  <c r="F1099" i="19"/>
  <c r="E1099" i="19"/>
  <c r="E1098" i="19"/>
  <c r="U1095" i="19"/>
  <c r="T1095" i="19"/>
  <c r="S1095" i="19"/>
  <c r="R1095" i="19"/>
  <c r="Q1095" i="19"/>
  <c r="P1095" i="19"/>
  <c r="O1095" i="19"/>
  <c r="N1095" i="19"/>
  <c r="M1095" i="19"/>
  <c r="L1095" i="19"/>
  <c r="K1095" i="19"/>
  <c r="J1095" i="19"/>
  <c r="I1095" i="19"/>
  <c r="H1095" i="19"/>
  <c r="G1095" i="19"/>
  <c r="F1095" i="19"/>
  <c r="E1095" i="19"/>
  <c r="U1094" i="19"/>
  <c r="T1094" i="19"/>
  <c r="S1094" i="19"/>
  <c r="R1094" i="19"/>
  <c r="Q1094" i="19"/>
  <c r="P1094" i="19"/>
  <c r="O1094" i="19"/>
  <c r="N1094" i="19"/>
  <c r="M1094" i="19"/>
  <c r="L1094" i="19"/>
  <c r="K1094" i="19"/>
  <c r="J1094" i="19"/>
  <c r="I1094" i="19"/>
  <c r="H1094" i="19"/>
  <c r="G1094" i="19"/>
  <c r="F1094" i="19"/>
  <c r="E1094" i="19"/>
  <c r="E1093" i="19"/>
  <c r="E1092" i="19"/>
  <c r="U1091" i="19"/>
  <c r="T1091" i="19"/>
  <c r="S1091" i="19"/>
  <c r="R1091" i="19"/>
  <c r="Q1091" i="19"/>
  <c r="P1091" i="19"/>
  <c r="O1091" i="19"/>
  <c r="N1091" i="19"/>
  <c r="M1091" i="19"/>
  <c r="L1091" i="19"/>
  <c r="K1091" i="19"/>
  <c r="J1091" i="19"/>
  <c r="I1091" i="19"/>
  <c r="H1091" i="19"/>
  <c r="G1091" i="19"/>
  <c r="F1091" i="19"/>
  <c r="E1091" i="19"/>
  <c r="U1090" i="19"/>
  <c r="T1090" i="19"/>
  <c r="S1090" i="19"/>
  <c r="R1090" i="19"/>
  <c r="Q1090" i="19"/>
  <c r="P1090" i="19"/>
  <c r="O1090" i="19"/>
  <c r="N1090" i="19"/>
  <c r="M1090" i="19"/>
  <c r="L1090" i="19"/>
  <c r="K1090" i="19"/>
  <c r="J1090" i="19"/>
  <c r="I1090" i="19"/>
  <c r="H1090" i="19"/>
  <c r="G1090" i="19"/>
  <c r="F1090" i="19"/>
  <c r="E1090" i="19"/>
  <c r="E1089" i="19"/>
  <c r="E1088" i="19"/>
  <c r="U1087" i="19"/>
  <c r="T1087" i="19"/>
  <c r="S1087" i="19"/>
  <c r="R1087" i="19"/>
  <c r="Q1087" i="19"/>
  <c r="P1087" i="19"/>
  <c r="O1087" i="19"/>
  <c r="N1087" i="19"/>
  <c r="M1087" i="19"/>
  <c r="L1087" i="19"/>
  <c r="K1087" i="19"/>
  <c r="J1087" i="19"/>
  <c r="I1087" i="19"/>
  <c r="H1087" i="19"/>
  <c r="G1087" i="19"/>
  <c r="F1087" i="19"/>
  <c r="E1087" i="19"/>
  <c r="U1086" i="19"/>
  <c r="T1086" i="19"/>
  <c r="S1086" i="19"/>
  <c r="R1086" i="19"/>
  <c r="Q1086" i="19"/>
  <c r="P1086" i="19"/>
  <c r="O1086" i="19"/>
  <c r="N1086" i="19"/>
  <c r="M1086" i="19"/>
  <c r="L1086" i="19"/>
  <c r="K1086" i="19"/>
  <c r="J1086" i="19"/>
  <c r="I1086" i="19"/>
  <c r="H1086" i="19"/>
  <c r="G1086" i="19"/>
  <c r="F1086" i="19"/>
  <c r="E1086" i="19"/>
  <c r="E1084" i="19"/>
  <c r="U1082" i="19"/>
  <c r="T1082" i="19"/>
  <c r="S1082" i="19"/>
  <c r="R1082" i="19"/>
  <c r="Q1082" i="19"/>
  <c r="P1082" i="19"/>
  <c r="O1082" i="19"/>
  <c r="N1082" i="19"/>
  <c r="M1082" i="19"/>
  <c r="L1082" i="19"/>
  <c r="K1082" i="19"/>
  <c r="J1082" i="19"/>
  <c r="I1082" i="19"/>
  <c r="H1082" i="19"/>
  <c r="G1082" i="19"/>
  <c r="F1082" i="19"/>
  <c r="E1082" i="19"/>
  <c r="E1080" i="19"/>
  <c r="U1079" i="19"/>
  <c r="T1079" i="19"/>
  <c r="S1079" i="19"/>
  <c r="R1079" i="19"/>
  <c r="Q1079" i="19"/>
  <c r="P1079" i="19"/>
  <c r="O1079" i="19"/>
  <c r="N1079" i="19"/>
  <c r="M1079" i="19"/>
  <c r="L1079" i="19"/>
  <c r="K1079" i="19"/>
  <c r="J1079" i="19"/>
  <c r="I1079" i="19"/>
  <c r="H1079" i="19"/>
  <c r="G1079" i="19"/>
  <c r="F1079" i="19"/>
  <c r="E1079" i="19"/>
  <c r="U1078" i="19"/>
  <c r="T1078" i="19"/>
  <c r="S1078" i="19"/>
  <c r="R1078" i="19"/>
  <c r="Q1078" i="19"/>
  <c r="P1078" i="19"/>
  <c r="O1078" i="19"/>
  <c r="N1078" i="19"/>
  <c r="M1078" i="19"/>
  <c r="L1078" i="19"/>
  <c r="K1078" i="19"/>
  <c r="J1078" i="19"/>
  <c r="I1078" i="19"/>
  <c r="H1078" i="19"/>
  <c r="G1078" i="19"/>
  <c r="F1078" i="19"/>
  <c r="E1078" i="19"/>
  <c r="P1077" i="19"/>
  <c r="E1076" i="19"/>
  <c r="U1074" i="19"/>
  <c r="T1074" i="19"/>
  <c r="S1074" i="19"/>
  <c r="R1074" i="19"/>
  <c r="Q1074" i="19"/>
  <c r="P1074" i="19"/>
  <c r="O1074" i="19"/>
  <c r="N1074" i="19"/>
  <c r="M1074" i="19"/>
  <c r="L1074" i="19"/>
  <c r="K1074" i="19"/>
  <c r="J1074" i="19"/>
  <c r="I1074" i="19"/>
  <c r="H1074" i="19"/>
  <c r="G1074" i="19"/>
  <c r="F1074" i="19"/>
  <c r="E1074" i="19"/>
  <c r="U1073" i="19"/>
  <c r="T1073" i="19"/>
  <c r="S1073" i="19"/>
  <c r="R1073" i="19"/>
  <c r="Q1073" i="19"/>
  <c r="P1073" i="19"/>
  <c r="O1073" i="19"/>
  <c r="N1073" i="19"/>
  <c r="M1073" i="19"/>
  <c r="L1073" i="19"/>
  <c r="K1073" i="19"/>
  <c r="J1073" i="19"/>
  <c r="I1073" i="19"/>
  <c r="H1073" i="19"/>
  <c r="G1073" i="19"/>
  <c r="F1073" i="19"/>
  <c r="E1073" i="19"/>
  <c r="E1072" i="19"/>
  <c r="U1071" i="19"/>
  <c r="T1071" i="19"/>
  <c r="S1071" i="19"/>
  <c r="R1071" i="19"/>
  <c r="Q1071" i="19"/>
  <c r="P1071" i="19"/>
  <c r="O1071" i="19"/>
  <c r="N1071" i="19"/>
  <c r="M1071" i="19"/>
  <c r="L1071" i="19"/>
  <c r="K1071" i="19"/>
  <c r="J1071" i="19"/>
  <c r="I1071" i="19"/>
  <c r="H1071" i="19"/>
  <c r="G1071" i="19"/>
  <c r="F1071" i="19"/>
  <c r="E1071" i="19"/>
  <c r="U1070" i="19"/>
  <c r="T1070" i="19"/>
  <c r="S1070" i="19"/>
  <c r="R1070" i="19"/>
  <c r="Q1070" i="19"/>
  <c r="P1070" i="19"/>
  <c r="O1070" i="19"/>
  <c r="N1070" i="19"/>
  <c r="M1070" i="19"/>
  <c r="L1070" i="19"/>
  <c r="K1070" i="19"/>
  <c r="J1070" i="19"/>
  <c r="I1070" i="19"/>
  <c r="H1070" i="19"/>
  <c r="G1070" i="19"/>
  <c r="F1070" i="19"/>
  <c r="E1070" i="19"/>
  <c r="U1069" i="19"/>
  <c r="T1069" i="19"/>
  <c r="S1069" i="19"/>
  <c r="R1069" i="19"/>
  <c r="Q1069" i="19"/>
  <c r="P1069" i="19"/>
  <c r="O1069" i="19"/>
  <c r="N1069" i="19"/>
  <c r="M1069" i="19"/>
  <c r="L1069" i="19"/>
  <c r="K1069" i="19"/>
  <c r="J1069" i="19"/>
  <c r="I1069" i="19"/>
  <c r="H1069" i="19"/>
  <c r="G1069" i="19"/>
  <c r="F1069" i="19"/>
  <c r="E1069" i="19"/>
  <c r="U1067" i="19"/>
  <c r="T1067" i="19"/>
  <c r="S1067" i="19"/>
  <c r="R1067" i="19"/>
  <c r="Q1067" i="19"/>
  <c r="P1067" i="19"/>
  <c r="O1067" i="19"/>
  <c r="N1067" i="19"/>
  <c r="M1067" i="19"/>
  <c r="L1067" i="19"/>
  <c r="K1067" i="19"/>
  <c r="J1067" i="19"/>
  <c r="I1067" i="19"/>
  <c r="H1067" i="19"/>
  <c r="G1067" i="19"/>
  <c r="F1067" i="19"/>
  <c r="E1067" i="19"/>
  <c r="U1066" i="19"/>
  <c r="T1066" i="19"/>
  <c r="S1066" i="19"/>
  <c r="R1066" i="19"/>
  <c r="Q1066" i="19"/>
  <c r="P1066" i="19"/>
  <c r="O1066" i="19"/>
  <c r="N1066" i="19"/>
  <c r="M1066" i="19"/>
  <c r="L1066" i="19"/>
  <c r="K1066" i="19"/>
  <c r="J1066" i="19"/>
  <c r="I1066" i="19"/>
  <c r="H1066" i="19"/>
  <c r="G1066" i="19"/>
  <c r="F1066" i="19"/>
  <c r="E1066" i="19"/>
  <c r="T1065" i="19"/>
  <c r="U1064" i="19"/>
  <c r="T1064" i="19"/>
  <c r="S1064" i="19"/>
  <c r="R1064" i="19"/>
  <c r="Q1064" i="19"/>
  <c r="P1064" i="19"/>
  <c r="O1064" i="19"/>
  <c r="N1064" i="19"/>
  <c r="M1064" i="19"/>
  <c r="L1064" i="19"/>
  <c r="K1064" i="19"/>
  <c r="J1064" i="19"/>
  <c r="I1064" i="19"/>
  <c r="H1064" i="19"/>
  <c r="G1064" i="19"/>
  <c r="F1064" i="19"/>
  <c r="E1064" i="19"/>
  <c r="U1063" i="19"/>
  <c r="T1063" i="19"/>
  <c r="S1063" i="19"/>
  <c r="R1063" i="19"/>
  <c r="Q1063" i="19"/>
  <c r="P1063" i="19"/>
  <c r="O1063" i="19"/>
  <c r="N1063" i="19"/>
  <c r="M1063" i="19"/>
  <c r="L1063" i="19"/>
  <c r="K1063" i="19"/>
  <c r="J1063" i="19"/>
  <c r="I1063" i="19"/>
  <c r="H1063" i="19"/>
  <c r="G1063" i="19"/>
  <c r="F1063" i="19"/>
  <c r="E1063" i="19"/>
  <c r="U1062" i="19"/>
  <c r="T1062" i="19"/>
  <c r="S1062" i="19"/>
  <c r="R1062" i="19"/>
  <c r="Q1062" i="19"/>
  <c r="P1062" i="19"/>
  <c r="O1062" i="19"/>
  <c r="N1062" i="19"/>
  <c r="M1062" i="19"/>
  <c r="L1062" i="19"/>
  <c r="K1062" i="19"/>
  <c r="J1062" i="19"/>
  <c r="I1062" i="19"/>
  <c r="H1062" i="19"/>
  <c r="G1062" i="19"/>
  <c r="F1062" i="19"/>
  <c r="E1062" i="19"/>
  <c r="E1061" i="19"/>
  <c r="E1060" i="19"/>
  <c r="U1059" i="19"/>
  <c r="T1059" i="19"/>
  <c r="S1059" i="19"/>
  <c r="R1059" i="19"/>
  <c r="Q1059" i="19"/>
  <c r="P1059" i="19"/>
  <c r="O1059" i="19"/>
  <c r="N1059" i="19"/>
  <c r="M1059" i="19"/>
  <c r="L1059" i="19"/>
  <c r="K1059" i="19"/>
  <c r="J1059" i="19"/>
  <c r="I1059" i="19"/>
  <c r="H1059" i="19"/>
  <c r="G1059" i="19"/>
  <c r="F1059" i="19"/>
  <c r="E1059" i="19"/>
  <c r="U1058" i="19"/>
  <c r="T1058" i="19"/>
  <c r="S1058" i="19"/>
  <c r="R1058" i="19"/>
  <c r="Q1058" i="19"/>
  <c r="P1058" i="19"/>
  <c r="O1058" i="19"/>
  <c r="N1058" i="19"/>
  <c r="M1058" i="19"/>
  <c r="L1058" i="19"/>
  <c r="K1058" i="19"/>
  <c r="J1058" i="19"/>
  <c r="I1058" i="19"/>
  <c r="H1058" i="19"/>
  <c r="G1058" i="19"/>
  <c r="F1058" i="19"/>
  <c r="E1058" i="19"/>
  <c r="U1056" i="19"/>
  <c r="T1056" i="19"/>
  <c r="S1056" i="19"/>
  <c r="R1056" i="19"/>
  <c r="Q1056" i="19"/>
  <c r="P1056" i="19"/>
  <c r="O1056" i="19"/>
  <c r="N1056" i="19"/>
  <c r="M1056" i="19"/>
  <c r="L1056" i="19"/>
  <c r="K1056" i="19"/>
  <c r="J1056" i="19"/>
  <c r="I1056" i="19"/>
  <c r="H1056" i="19"/>
  <c r="G1056" i="19"/>
  <c r="F1056" i="19"/>
  <c r="E1056" i="19"/>
  <c r="U1055" i="19"/>
  <c r="T1055" i="19"/>
  <c r="S1055" i="19"/>
  <c r="R1055" i="19"/>
  <c r="Q1055" i="19"/>
  <c r="P1055" i="19"/>
  <c r="O1055" i="19"/>
  <c r="N1055" i="19"/>
  <c r="M1055" i="19"/>
  <c r="L1055" i="19"/>
  <c r="K1055" i="19"/>
  <c r="J1055" i="19"/>
  <c r="I1055" i="19"/>
  <c r="H1055" i="19"/>
  <c r="G1055" i="19"/>
  <c r="F1055" i="19"/>
  <c r="E1055" i="19"/>
  <c r="U1054" i="19"/>
  <c r="T1054" i="19"/>
  <c r="S1054" i="19"/>
  <c r="R1054" i="19"/>
  <c r="Q1054" i="19"/>
  <c r="P1054" i="19"/>
  <c r="O1054" i="19"/>
  <c r="N1054" i="19"/>
  <c r="M1054" i="19"/>
  <c r="L1054" i="19"/>
  <c r="K1054" i="19"/>
  <c r="J1054" i="19"/>
  <c r="I1054" i="19"/>
  <c r="H1054" i="19"/>
  <c r="G1054" i="19"/>
  <c r="F1054" i="19"/>
  <c r="E1054" i="19"/>
  <c r="U1050" i="19"/>
  <c r="T1050" i="19"/>
  <c r="S1050" i="19"/>
  <c r="R1050" i="19"/>
  <c r="Q1050" i="19"/>
  <c r="P1050" i="19"/>
  <c r="O1050" i="19"/>
  <c r="N1050" i="19"/>
  <c r="M1050" i="19"/>
  <c r="L1050" i="19"/>
  <c r="K1050" i="19"/>
  <c r="J1050" i="19"/>
  <c r="I1050" i="19"/>
  <c r="H1050" i="19"/>
  <c r="G1050" i="19"/>
  <c r="F1050" i="19"/>
  <c r="E1050" i="19"/>
  <c r="U1048" i="19"/>
  <c r="T1048" i="19"/>
  <c r="S1048" i="19"/>
  <c r="R1048" i="19"/>
  <c r="Q1048" i="19"/>
  <c r="P1048" i="19"/>
  <c r="O1048" i="19"/>
  <c r="N1048" i="19"/>
  <c r="M1048" i="19"/>
  <c r="L1048" i="19"/>
  <c r="K1048" i="19"/>
  <c r="J1048" i="19"/>
  <c r="I1048" i="19"/>
  <c r="H1048" i="19"/>
  <c r="G1048" i="19"/>
  <c r="F1048" i="19"/>
  <c r="E1048" i="19"/>
  <c r="U1047" i="19"/>
  <c r="T1047" i="19"/>
  <c r="S1047" i="19"/>
  <c r="R1047" i="19"/>
  <c r="Q1047" i="19"/>
  <c r="P1047" i="19"/>
  <c r="O1047" i="19"/>
  <c r="N1047" i="19"/>
  <c r="M1047" i="19"/>
  <c r="L1047" i="19"/>
  <c r="K1047" i="19"/>
  <c r="J1047" i="19"/>
  <c r="I1047" i="19"/>
  <c r="H1047" i="19"/>
  <c r="G1047" i="19"/>
  <c r="F1047" i="19"/>
  <c r="E1047" i="19"/>
  <c r="U1046" i="19"/>
  <c r="T1046" i="19"/>
  <c r="S1046" i="19"/>
  <c r="R1046" i="19"/>
  <c r="Q1046" i="19"/>
  <c r="P1046" i="19"/>
  <c r="O1046" i="19"/>
  <c r="N1046" i="19"/>
  <c r="M1046" i="19"/>
  <c r="L1046" i="19"/>
  <c r="K1046" i="19"/>
  <c r="J1046" i="19"/>
  <c r="I1046" i="19"/>
  <c r="H1046" i="19"/>
  <c r="G1046" i="19"/>
  <c r="F1046" i="19"/>
  <c r="E1046" i="19"/>
  <c r="E1045" i="19"/>
  <c r="U1044" i="19"/>
  <c r="T1044" i="19"/>
  <c r="S1044" i="19"/>
  <c r="R1044" i="19"/>
  <c r="Q1044" i="19"/>
  <c r="P1044" i="19"/>
  <c r="O1044" i="19"/>
  <c r="N1044" i="19"/>
  <c r="M1044" i="19"/>
  <c r="L1044" i="19"/>
  <c r="K1044" i="19"/>
  <c r="J1044" i="19"/>
  <c r="I1044" i="19"/>
  <c r="H1044" i="19"/>
  <c r="G1044" i="19"/>
  <c r="F1044" i="19"/>
  <c r="E1044" i="19"/>
  <c r="E1043" i="19"/>
  <c r="U1042" i="19"/>
  <c r="T1042" i="19"/>
  <c r="S1042" i="19"/>
  <c r="R1042" i="19"/>
  <c r="Q1042" i="19"/>
  <c r="P1042" i="19"/>
  <c r="O1042" i="19"/>
  <c r="N1042" i="19"/>
  <c r="M1042" i="19"/>
  <c r="L1042" i="19"/>
  <c r="K1042" i="19"/>
  <c r="J1042" i="19"/>
  <c r="I1042" i="19"/>
  <c r="H1042" i="19"/>
  <c r="G1042" i="19"/>
  <c r="F1042" i="19"/>
  <c r="E1042" i="19"/>
  <c r="U1041" i="19"/>
  <c r="T1041" i="19"/>
  <c r="S1041" i="19"/>
  <c r="R1041" i="19"/>
  <c r="Q1041" i="19"/>
  <c r="P1041" i="19"/>
  <c r="O1041" i="19"/>
  <c r="N1041" i="19"/>
  <c r="M1041" i="19"/>
  <c r="L1041" i="19"/>
  <c r="K1041" i="19"/>
  <c r="J1041" i="19"/>
  <c r="I1041" i="19"/>
  <c r="H1041" i="19"/>
  <c r="G1041" i="19"/>
  <c r="F1041" i="19"/>
  <c r="E1041" i="19"/>
  <c r="E1040" i="19"/>
  <c r="E1036" i="19"/>
  <c r="E1035" i="19"/>
  <c r="U1034" i="19"/>
  <c r="T1034" i="19"/>
  <c r="S1034" i="19"/>
  <c r="R1034" i="19"/>
  <c r="Q1034" i="19"/>
  <c r="P1034" i="19"/>
  <c r="O1034" i="19"/>
  <c r="N1034" i="19"/>
  <c r="M1034" i="19"/>
  <c r="L1034" i="19"/>
  <c r="K1034" i="19"/>
  <c r="J1034" i="19"/>
  <c r="I1034" i="19"/>
  <c r="H1034" i="19"/>
  <c r="G1034" i="19"/>
  <c r="F1034" i="19"/>
  <c r="E1034" i="19"/>
  <c r="U1033" i="19"/>
  <c r="T1033" i="19"/>
  <c r="S1033" i="19"/>
  <c r="R1033" i="19"/>
  <c r="Q1033" i="19"/>
  <c r="P1033" i="19"/>
  <c r="O1033" i="19"/>
  <c r="N1033" i="19"/>
  <c r="M1033" i="19"/>
  <c r="L1033" i="19"/>
  <c r="K1033" i="19"/>
  <c r="J1033" i="19"/>
  <c r="I1033" i="19"/>
  <c r="H1033" i="19"/>
  <c r="G1033" i="19"/>
  <c r="F1033" i="19"/>
  <c r="E1033" i="19"/>
  <c r="E1032" i="19"/>
  <c r="U1031" i="19"/>
  <c r="T1031" i="19"/>
  <c r="S1031" i="19"/>
  <c r="R1031" i="19"/>
  <c r="Q1031" i="19"/>
  <c r="P1031" i="19"/>
  <c r="O1031" i="19"/>
  <c r="N1031" i="19"/>
  <c r="M1031" i="19"/>
  <c r="L1031" i="19"/>
  <c r="K1031" i="19"/>
  <c r="J1031" i="19"/>
  <c r="I1031" i="19"/>
  <c r="H1031" i="19"/>
  <c r="G1031" i="19"/>
  <c r="F1031" i="19"/>
  <c r="E1031" i="19"/>
  <c r="N1030" i="19"/>
  <c r="U1027" i="19"/>
  <c r="T1027" i="19"/>
  <c r="S1027" i="19"/>
  <c r="R1027" i="19"/>
  <c r="Q1027" i="19"/>
  <c r="P1027" i="19"/>
  <c r="O1027" i="19"/>
  <c r="N1027" i="19"/>
  <c r="M1027" i="19"/>
  <c r="L1027" i="19"/>
  <c r="K1027" i="19"/>
  <c r="J1027" i="19"/>
  <c r="I1027" i="19"/>
  <c r="H1027" i="19"/>
  <c r="G1027" i="19"/>
  <c r="F1027" i="19"/>
  <c r="E1027" i="19"/>
  <c r="U1025" i="19"/>
  <c r="T1025" i="19"/>
  <c r="S1025" i="19"/>
  <c r="R1025" i="19"/>
  <c r="Q1025" i="19"/>
  <c r="P1025" i="19"/>
  <c r="O1025" i="19"/>
  <c r="N1025" i="19"/>
  <c r="M1025" i="19"/>
  <c r="L1025" i="19"/>
  <c r="K1025" i="19"/>
  <c r="J1025" i="19"/>
  <c r="I1025" i="19"/>
  <c r="H1025" i="19"/>
  <c r="G1025" i="19"/>
  <c r="F1025" i="19"/>
  <c r="E1025" i="19"/>
  <c r="E1024" i="19"/>
  <c r="U1023" i="19"/>
  <c r="T1023" i="19"/>
  <c r="S1023" i="19"/>
  <c r="R1023" i="19"/>
  <c r="Q1023" i="19"/>
  <c r="P1023" i="19"/>
  <c r="O1023" i="19"/>
  <c r="N1023" i="19"/>
  <c r="M1023" i="19"/>
  <c r="L1023" i="19"/>
  <c r="K1023" i="19"/>
  <c r="J1023" i="19"/>
  <c r="I1023" i="19"/>
  <c r="H1023" i="19"/>
  <c r="G1023" i="19"/>
  <c r="F1023" i="19"/>
  <c r="E1023" i="19"/>
  <c r="E1020" i="19"/>
  <c r="U1019" i="19"/>
  <c r="T1019" i="19"/>
  <c r="S1019" i="19"/>
  <c r="R1019" i="19"/>
  <c r="Q1019" i="19"/>
  <c r="P1019" i="19"/>
  <c r="O1019" i="19"/>
  <c r="N1019" i="19"/>
  <c r="M1019" i="19"/>
  <c r="L1019" i="19"/>
  <c r="K1019" i="19"/>
  <c r="J1019" i="19"/>
  <c r="I1019" i="19"/>
  <c r="H1019" i="19"/>
  <c r="G1019" i="19"/>
  <c r="F1019" i="19"/>
  <c r="E1019" i="19"/>
  <c r="U1018" i="19"/>
  <c r="T1018" i="19"/>
  <c r="S1018" i="19"/>
  <c r="R1018" i="19"/>
  <c r="Q1018" i="19"/>
  <c r="P1018" i="19"/>
  <c r="O1018" i="19"/>
  <c r="N1018" i="19"/>
  <c r="M1018" i="19"/>
  <c r="L1018" i="19"/>
  <c r="K1018" i="19"/>
  <c r="J1018" i="19"/>
  <c r="I1018" i="19"/>
  <c r="H1018" i="19"/>
  <c r="G1018" i="19"/>
  <c r="F1018" i="19"/>
  <c r="E1018" i="19"/>
  <c r="E1016" i="19"/>
  <c r="U1015" i="19"/>
  <c r="T1015" i="19"/>
  <c r="S1015" i="19"/>
  <c r="R1015" i="19"/>
  <c r="Q1015" i="19"/>
  <c r="P1015" i="19"/>
  <c r="O1015" i="19"/>
  <c r="N1015" i="19"/>
  <c r="M1015" i="19"/>
  <c r="L1015" i="19"/>
  <c r="K1015" i="19"/>
  <c r="J1015" i="19"/>
  <c r="I1015" i="19"/>
  <c r="H1015" i="19"/>
  <c r="G1015" i="19"/>
  <c r="F1015" i="19"/>
  <c r="E1015" i="19"/>
  <c r="E1012" i="19"/>
  <c r="E1011" i="19"/>
  <c r="U1010" i="19"/>
  <c r="T1010" i="19"/>
  <c r="S1010" i="19"/>
  <c r="R1010" i="19"/>
  <c r="Q1010" i="19"/>
  <c r="P1010" i="19"/>
  <c r="O1010" i="19"/>
  <c r="N1010" i="19"/>
  <c r="M1010" i="19"/>
  <c r="L1010" i="19"/>
  <c r="K1010" i="19"/>
  <c r="J1010" i="19"/>
  <c r="I1010" i="19"/>
  <c r="H1010" i="19"/>
  <c r="G1010" i="19"/>
  <c r="F1010" i="19"/>
  <c r="E1010" i="19"/>
  <c r="U1009" i="19"/>
  <c r="T1009" i="19"/>
  <c r="S1009" i="19"/>
  <c r="R1009" i="19"/>
  <c r="Q1009" i="19"/>
  <c r="P1009" i="19"/>
  <c r="O1009" i="19"/>
  <c r="N1009" i="19"/>
  <c r="M1009" i="19"/>
  <c r="L1009" i="19"/>
  <c r="K1009" i="19"/>
  <c r="J1009" i="19"/>
  <c r="I1009" i="19"/>
  <c r="H1009" i="19"/>
  <c r="G1009" i="19"/>
  <c r="F1009" i="19"/>
  <c r="E1009" i="19"/>
  <c r="E1008" i="19"/>
  <c r="E1007" i="19"/>
  <c r="U1005" i="19"/>
  <c r="T1005" i="19"/>
  <c r="S1005" i="19"/>
  <c r="R1005" i="19"/>
  <c r="Q1005" i="19"/>
  <c r="P1005" i="19"/>
  <c r="O1005" i="19"/>
  <c r="N1005" i="19"/>
  <c r="M1005" i="19"/>
  <c r="L1005" i="19"/>
  <c r="K1005" i="19"/>
  <c r="J1005" i="19"/>
  <c r="I1005" i="19"/>
  <c r="H1005" i="19"/>
  <c r="G1005" i="19"/>
  <c r="F1005" i="19"/>
  <c r="E1005" i="19"/>
  <c r="U1004" i="19"/>
  <c r="T1004" i="19"/>
  <c r="S1004" i="19"/>
  <c r="R1004" i="19"/>
  <c r="Q1004" i="19"/>
  <c r="P1004" i="19"/>
  <c r="O1004" i="19"/>
  <c r="N1004" i="19"/>
  <c r="M1004" i="19"/>
  <c r="L1004" i="19"/>
  <c r="K1004" i="19"/>
  <c r="J1004" i="19"/>
  <c r="I1004" i="19"/>
  <c r="H1004" i="19"/>
  <c r="G1004" i="19"/>
  <c r="F1004" i="19"/>
  <c r="E1004" i="19"/>
  <c r="U1003" i="19"/>
  <c r="T1003" i="19"/>
  <c r="S1003" i="19"/>
  <c r="R1003" i="19"/>
  <c r="Q1003" i="19"/>
  <c r="P1003" i="19"/>
  <c r="O1003" i="19"/>
  <c r="N1003" i="19"/>
  <c r="M1003" i="19"/>
  <c r="L1003" i="19"/>
  <c r="K1003" i="19"/>
  <c r="J1003" i="19"/>
  <c r="I1003" i="19"/>
  <c r="H1003" i="19"/>
  <c r="G1003" i="19"/>
  <c r="F1003" i="19"/>
  <c r="E1003" i="19"/>
  <c r="E1001" i="19"/>
  <c r="U1000" i="19"/>
  <c r="T1000" i="19"/>
  <c r="S1000" i="19"/>
  <c r="R1000" i="19"/>
  <c r="Q1000" i="19"/>
  <c r="P1000" i="19"/>
  <c r="O1000" i="19"/>
  <c r="N1000" i="19"/>
  <c r="M1000" i="19"/>
  <c r="L1000" i="19"/>
  <c r="K1000" i="19"/>
  <c r="J1000" i="19"/>
  <c r="I1000" i="19"/>
  <c r="H1000" i="19"/>
  <c r="G1000" i="19"/>
  <c r="F1000" i="19"/>
  <c r="E1000" i="19"/>
  <c r="E999" i="19"/>
  <c r="E997" i="19"/>
  <c r="U995" i="19"/>
  <c r="T995" i="19"/>
  <c r="S995" i="19"/>
  <c r="R995" i="19"/>
  <c r="Q995" i="19"/>
  <c r="P995" i="19"/>
  <c r="O995" i="19"/>
  <c r="N995" i="19"/>
  <c r="M995" i="19"/>
  <c r="L995" i="19"/>
  <c r="K995" i="19"/>
  <c r="J995" i="19"/>
  <c r="I995" i="19"/>
  <c r="H995" i="19"/>
  <c r="G995" i="19"/>
  <c r="F995" i="19"/>
  <c r="E995" i="19"/>
  <c r="U994" i="19"/>
  <c r="T994" i="19"/>
  <c r="S994" i="19"/>
  <c r="R994" i="19"/>
  <c r="Q994" i="19"/>
  <c r="P994" i="19"/>
  <c r="O994" i="19"/>
  <c r="N994" i="19"/>
  <c r="M994" i="19"/>
  <c r="L994" i="19"/>
  <c r="K994" i="19"/>
  <c r="J994" i="19"/>
  <c r="I994" i="19"/>
  <c r="H994" i="19"/>
  <c r="G994" i="19"/>
  <c r="F994" i="19"/>
  <c r="E994" i="19"/>
  <c r="U993" i="19"/>
  <c r="T993" i="19"/>
  <c r="S993" i="19"/>
  <c r="R993" i="19"/>
  <c r="Q993" i="19"/>
  <c r="P993" i="19"/>
  <c r="O993" i="19"/>
  <c r="N993" i="19"/>
  <c r="M993" i="19"/>
  <c r="L993" i="19"/>
  <c r="K993" i="19"/>
  <c r="J993" i="19"/>
  <c r="I993" i="19"/>
  <c r="H993" i="19"/>
  <c r="G993" i="19"/>
  <c r="F993" i="19"/>
  <c r="E993" i="19"/>
  <c r="U992" i="19"/>
  <c r="T992" i="19"/>
  <c r="S992" i="19"/>
  <c r="R992" i="19"/>
  <c r="Q992" i="19"/>
  <c r="P992" i="19"/>
  <c r="O992" i="19"/>
  <c r="N992" i="19"/>
  <c r="M992" i="19"/>
  <c r="L992" i="19"/>
  <c r="K992" i="19"/>
  <c r="J992" i="19"/>
  <c r="I992" i="19"/>
  <c r="H992" i="19"/>
  <c r="G992" i="19"/>
  <c r="F992" i="19"/>
  <c r="E992" i="19"/>
  <c r="U991" i="19"/>
  <c r="T991" i="19"/>
  <c r="S991" i="19"/>
  <c r="R991" i="19"/>
  <c r="Q991" i="19"/>
  <c r="P991" i="19"/>
  <c r="O991" i="19"/>
  <c r="N991" i="19"/>
  <c r="M991" i="19"/>
  <c r="L991" i="19"/>
  <c r="K991" i="19"/>
  <c r="J991" i="19"/>
  <c r="I991" i="19"/>
  <c r="H991" i="19"/>
  <c r="G991" i="19"/>
  <c r="F991" i="19"/>
  <c r="E991" i="19"/>
  <c r="E988" i="19"/>
  <c r="U987" i="19"/>
  <c r="T987" i="19"/>
  <c r="S987" i="19"/>
  <c r="R987" i="19"/>
  <c r="Q987" i="19"/>
  <c r="P987" i="19"/>
  <c r="O987" i="19"/>
  <c r="N987" i="19"/>
  <c r="M987" i="19"/>
  <c r="L987" i="19"/>
  <c r="K987" i="19"/>
  <c r="J987" i="19"/>
  <c r="I987" i="19"/>
  <c r="H987" i="19"/>
  <c r="G987" i="19"/>
  <c r="F987" i="19"/>
  <c r="E987" i="19"/>
  <c r="U986" i="19"/>
  <c r="T986" i="19"/>
  <c r="S986" i="19"/>
  <c r="R986" i="19"/>
  <c r="Q986" i="19"/>
  <c r="P986" i="19"/>
  <c r="O986" i="19"/>
  <c r="N986" i="19"/>
  <c r="M986" i="19"/>
  <c r="L986" i="19"/>
  <c r="K986" i="19"/>
  <c r="J986" i="19"/>
  <c r="I986" i="19"/>
  <c r="H986" i="19"/>
  <c r="G986" i="19"/>
  <c r="F986" i="19"/>
  <c r="E986" i="19"/>
  <c r="U985" i="19"/>
  <c r="T985" i="19"/>
  <c r="S985" i="19"/>
  <c r="R985" i="19"/>
  <c r="Q985" i="19"/>
  <c r="P985" i="19"/>
  <c r="O985" i="19"/>
  <c r="N985" i="19"/>
  <c r="M985" i="19"/>
  <c r="L985" i="19"/>
  <c r="K985" i="19"/>
  <c r="J985" i="19"/>
  <c r="I985" i="19"/>
  <c r="H985" i="19"/>
  <c r="G985" i="19"/>
  <c r="F985" i="19"/>
  <c r="E985" i="19"/>
  <c r="U984" i="19"/>
  <c r="T984" i="19"/>
  <c r="S984" i="19"/>
  <c r="R984" i="19"/>
  <c r="Q984" i="19"/>
  <c r="P984" i="19"/>
  <c r="O984" i="19"/>
  <c r="N984" i="19"/>
  <c r="M984" i="19"/>
  <c r="L984" i="19"/>
  <c r="K984" i="19"/>
  <c r="J984" i="19"/>
  <c r="I984" i="19"/>
  <c r="H984" i="19"/>
  <c r="G984" i="19"/>
  <c r="F984" i="19"/>
  <c r="E984" i="19"/>
  <c r="U983" i="19"/>
  <c r="T983" i="19"/>
  <c r="S983" i="19"/>
  <c r="R983" i="19"/>
  <c r="Q983" i="19"/>
  <c r="P983" i="19"/>
  <c r="O983" i="19"/>
  <c r="N983" i="19"/>
  <c r="M983" i="19"/>
  <c r="L983" i="19"/>
  <c r="K983" i="19"/>
  <c r="J983" i="19"/>
  <c r="I983" i="19"/>
  <c r="H983" i="19"/>
  <c r="G983" i="19"/>
  <c r="F983" i="19"/>
  <c r="E983" i="19"/>
  <c r="E980" i="19"/>
  <c r="U979" i="19"/>
  <c r="T979" i="19"/>
  <c r="S979" i="19"/>
  <c r="R979" i="19"/>
  <c r="Q979" i="19"/>
  <c r="P979" i="19"/>
  <c r="O979" i="19"/>
  <c r="N979" i="19"/>
  <c r="M979" i="19"/>
  <c r="L979" i="19"/>
  <c r="K979" i="19"/>
  <c r="J979" i="19"/>
  <c r="I979" i="19"/>
  <c r="H979" i="19"/>
  <c r="G979" i="19"/>
  <c r="F979" i="19"/>
  <c r="E979" i="19"/>
  <c r="U978" i="19"/>
  <c r="T978" i="19"/>
  <c r="S978" i="19"/>
  <c r="R978" i="19"/>
  <c r="Q978" i="19"/>
  <c r="P978" i="19"/>
  <c r="O978" i="19"/>
  <c r="N978" i="19"/>
  <c r="M978" i="19"/>
  <c r="L978" i="19"/>
  <c r="K978" i="19"/>
  <c r="J978" i="19"/>
  <c r="I978" i="19"/>
  <c r="H978" i="19"/>
  <c r="G978" i="19"/>
  <c r="F978" i="19"/>
  <c r="E978" i="19"/>
  <c r="E977" i="19"/>
  <c r="U976" i="19"/>
  <c r="T976" i="19"/>
  <c r="S976" i="19"/>
  <c r="R976" i="19"/>
  <c r="Q976" i="19"/>
  <c r="P976" i="19"/>
  <c r="O976" i="19"/>
  <c r="N976" i="19"/>
  <c r="M976" i="19"/>
  <c r="L976" i="19"/>
  <c r="K976" i="19"/>
  <c r="J976" i="19"/>
  <c r="I976" i="19"/>
  <c r="H976" i="19"/>
  <c r="G976" i="19"/>
  <c r="F976" i="19"/>
  <c r="E976" i="19"/>
  <c r="U975" i="19"/>
  <c r="T975" i="19"/>
  <c r="S975" i="19"/>
  <c r="R975" i="19"/>
  <c r="Q975" i="19"/>
  <c r="P975" i="19"/>
  <c r="O975" i="19"/>
  <c r="N975" i="19"/>
  <c r="M975" i="19"/>
  <c r="L975" i="19"/>
  <c r="K975" i="19"/>
  <c r="J975" i="19"/>
  <c r="I975" i="19"/>
  <c r="H975" i="19"/>
  <c r="G975" i="19"/>
  <c r="F975" i="19"/>
  <c r="E975" i="19"/>
  <c r="O974" i="19"/>
  <c r="E972" i="19"/>
  <c r="U971" i="19"/>
  <c r="T971" i="19"/>
  <c r="S971" i="19"/>
  <c r="R971" i="19"/>
  <c r="Q971" i="19"/>
  <c r="P971" i="19"/>
  <c r="O971" i="19"/>
  <c r="N971" i="19"/>
  <c r="M971" i="19"/>
  <c r="L971" i="19"/>
  <c r="K971" i="19"/>
  <c r="J971" i="19"/>
  <c r="I971" i="19"/>
  <c r="H971" i="19"/>
  <c r="G971" i="19"/>
  <c r="F971" i="19"/>
  <c r="E971" i="19"/>
  <c r="E969" i="19"/>
  <c r="U968" i="19"/>
  <c r="T968" i="19"/>
  <c r="S968" i="19"/>
  <c r="R968" i="19"/>
  <c r="Q968" i="19"/>
  <c r="P968" i="19"/>
  <c r="O968" i="19"/>
  <c r="N968" i="19"/>
  <c r="M968" i="19"/>
  <c r="L968" i="19"/>
  <c r="K968" i="19"/>
  <c r="J968" i="19"/>
  <c r="I968" i="19"/>
  <c r="H968" i="19"/>
  <c r="G968" i="19"/>
  <c r="F968" i="19"/>
  <c r="E968" i="19"/>
  <c r="U967" i="19"/>
  <c r="T967" i="19"/>
  <c r="S967" i="19"/>
  <c r="R967" i="19"/>
  <c r="Q967" i="19"/>
  <c r="P967" i="19"/>
  <c r="O967" i="19"/>
  <c r="N967" i="19"/>
  <c r="M967" i="19"/>
  <c r="L967" i="19"/>
  <c r="K967" i="19"/>
  <c r="J967" i="19"/>
  <c r="I967" i="19"/>
  <c r="H967" i="19"/>
  <c r="G967" i="19"/>
  <c r="F967" i="19"/>
  <c r="E967" i="19"/>
  <c r="E966" i="19"/>
  <c r="U964" i="19"/>
  <c r="T964" i="19"/>
  <c r="S964" i="19"/>
  <c r="R964" i="19"/>
  <c r="Q964" i="19"/>
  <c r="P964" i="19"/>
  <c r="O964" i="19"/>
  <c r="N964" i="19"/>
  <c r="M964" i="19"/>
  <c r="L964" i="19"/>
  <c r="K964" i="19"/>
  <c r="J964" i="19"/>
  <c r="I964" i="19"/>
  <c r="H964" i="19"/>
  <c r="G964" i="19"/>
  <c r="F964" i="19"/>
  <c r="E964" i="19"/>
  <c r="U963" i="19"/>
  <c r="T963" i="19"/>
  <c r="S963" i="19"/>
  <c r="R963" i="19"/>
  <c r="Q963" i="19"/>
  <c r="P963" i="19"/>
  <c r="O963" i="19"/>
  <c r="N963" i="19"/>
  <c r="M963" i="19"/>
  <c r="L963" i="19"/>
  <c r="K963" i="19"/>
  <c r="J963" i="19"/>
  <c r="I963" i="19"/>
  <c r="H963" i="19"/>
  <c r="G963" i="19"/>
  <c r="F963" i="19"/>
  <c r="E963" i="19"/>
  <c r="Q962" i="19"/>
  <c r="U959" i="19"/>
  <c r="T959" i="19"/>
  <c r="S959" i="19"/>
  <c r="R959" i="19"/>
  <c r="Q959" i="19"/>
  <c r="P959" i="19"/>
  <c r="O959" i="19"/>
  <c r="N959" i="19"/>
  <c r="M959" i="19"/>
  <c r="L959" i="19"/>
  <c r="K959" i="19"/>
  <c r="J959" i="19"/>
  <c r="I959" i="19"/>
  <c r="H959" i="19"/>
  <c r="G959" i="19"/>
  <c r="F959" i="19"/>
  <c r="E959" i="19"/>
  <c r="E958" i="19"/>
  <c r="U956" i="19"/>
  <c r="T956" i="19"/>
  <c r="S956" i="19"/>
  <c r="R956" i="19"/>
  <c r="Q956" i="19"/>
  <c r="P956" i="19"/>
  <c r="O956" i="19"/>
  <c r="N956" i="19"/>
  <c r="M956" i="19"/>
  <c r="L956" i="19"/>
  <c r="K956" i="19"/>
  <c r="J956" i="19"/>
  <c r="I956" i="19"/>
  <c r="H956" i="19"/>
  <c r="G956" i="19"/>
  <c r="F956" i="19"/>
  <c r="E956" i="19"/>
  <c r="U955" i="19"/>
  <c r="T955" i="19"/>
  <c r="S955" i="19"/>
  <c r="R955" i="19"/>
  <c r="Q955" i="19"/>
  <c r="P955" i="19"/>
  <c r="O955" i="19"/>
  <c r="N955" i="19"/>
  <c r="M955" i="19"/>
  <c r="L955" i="19"/>
  <c r="K955" i="19"/>
  <c r="J955" i="19"/>
  <c r="I955" i="19"/>
  <c r="H955" i="19"/>
  <c r="G955" i="19"/>
  <c r="F955" i="19"/>
  <c r="E955" i="19"/>
  <c r="E953" i="19"/>
  <c r="U952" i="19"/>
  <c r="T952" i="19"/>
  <c r="S952" i="19"/>
  <c r="R952" i="19"/>
  <c r="Q952" i="19"/>
  <c r="P952" i="19"/>
  <c r="O952" i="19"/>
  <c r="N952" i="19"/>
  <c r="M952" i="19"/>
  <c r="L952" i="19"/>
  <c r="K952" i="19"/>
  <c r="J952" i="19"/>
  <c r="I952" i="19"/>
  <c r="H952" i="19"/>
  <c r="G952" i="19"/>
  <c r="F952" i="19"/>
  <c r="E952" i="19"/>
  <c r="U950" i="19"/>
  <c r="T950" i="19"/>
  <c r="S950" i="19"/>
  <c r="R950" i="19"/>
  <c r="Q950" i="19"/>
  <c r="P950" i="19"/>
  <c r="O950" i="19"/>
  <c r="N950" i="19"/>
  <c r="M950" i="19"/>
  <c r="L950" i="19"/>
  <c r="K950" i="19"/>
  <c r="J950" i="19"/>
  <c r="I950" i="19"/>
  <c r="H950" i="19"/>
  <c r="G950" i="19"/>
  <c r="F950" i="19"/>
  <c r="E950" i="19"/>
  <c r="U948" i="19"/>
  <c r="T948" i="19"/>
  <c r="S948" i="19"/>
  <c r="R948" i="19"/>
  <c r="Q948" i="19"/>
  <c r="P948" i="19"/>
  <c r="O948" i="19"/>
  <c r="N948" i="19"/>
  <c r="M948" i="19"/>
  <c r="L948" i="19"/>
  <c r="K948" i="19"/>
  <c r="J948" i="19"/>
  <c r="I948" i="19"/>
  <c r="H948" i="19"/>
  <c r="G948" i="19"/>
  <c r="F948" i="19"/>
  <c r="E948" i="19"/>
  <c r="U947" i="19"/>
  <c r="T947" i="19"/>
  <c r="S947" i="19"/>
  <c r="R947" i="19"/>
  <c r="Q947" i="19"/>
  <c r="P947" i="19"/>
  <c r="O947" i="19"/>
  <c r="N947" i="19"/>
  <c r="M947" i="19"/>
  <c r="L947" i="19"/>
  <c r="K947" i="19"/>
  <c r="J947" i="19"/>
  <c r="I947" i="19"/>
  <c r="H947" i="19"/>
  <c r="G947" i="19"/>
  <c r="F947" i="19"/>
  <c r="E947" i="19"/>
  <c r="E946" i="19"/>
  <c r="U945" i="19"/>
  <c r="T945" i="19"/>
  <c r="S945" i="19"/>
  <c r="R945" i="19"/>
  <c r="Q945" i="19"/>
  <c r="P945" i="19"/>
  <c r="O945" i="19"/>
  <c r="N945" i="19"/>
  <c r="M945" i="19"/>
  <c r="L945" i="19"/>
  <c r="K945" i="19"/>
  <c r="J945" i="19"/>
  <c r="I945" i="19"/>
  <c r="H945" i="19"/>
  <c r="G945" i="19"/>
  <c r="F945" i="19"/>
  <c r="E945" i="19"/>
  <c r="E944" i="19"/>
  <c r="E942" i="19"/>
  <c r="Q941" i="19"/>
  <c r="U940" i="19"/>
  <c r="T940" i="19"/>
  <c r="S940" i="19"/>
  <c r="R940" i="19"/>
  <c r="Q940" i="19"/>
  <c r="P940" i="19"/>
  <c r="O940" i="19"/>
  <c r="N940" i="19"/>
  <c r="M940" i="19"/>
  <c r="L940" i="19"/>
  <c r="K940" i="19"/>
  <c r="J940" i="19"/>
  <c r="I940" i="19"/>
  <c r="H940" i="19"/>
  <c r="G940" i="19"/>
  <c r="F940" i="19"/>
  <c r="E940" i="19"/>
  <c r="U939" i="19"/>
  <c r="T939" i="19"/>
  <c r="S939" i="19"/>
  <c r="R939" i="19"/>
  <c r="Q939" i="19"/>
  <c r="P939" i="19"/>
  <c r="O939" i="19"/>
  <c r="N939" i="19"/>
  <c r="M939" i="19"/>
  <c r="L939" i="19"/>
  <c r="K939" i="19"/>
  <c r="J939" i="19"/>
  <c r="I939" i="19"/>
  <c r="H939" i="19"/>
  <c r="G939" i="19"/>
  <c r="F939" i="19"/>
  <c r="E939" i="19"/>
  <c r="E938" i="19"/>
  <c r="E935" i="19"/>
  <c r="U934" i="19"/>
  <c r="T934" i="19"/>
  <c r="S934" i="19"/>
  <c r="R934" i="19"/>
  <c r="Q934" i="19"/>
  <c r="P934" i="19"/>
  <c r="O934" i="19"/>
  <c r="N934" i="19"/>
  <c r="M934" i="19"/>
  <c r="L934" i="19"/>
  <c r="K934" i="19"/>
  <c r="J934" i="19"/>
  <c r="I934" i="19"/>
  <c r="H934" i="19"/>
  <c r="G934" i="19"/>
  <c r="F934" i="19"/>
  <c r="E934" i="19"/>
  <c r="U933" i="19"/>
  <c r="T933" i="19"/>
  <c r="S933" i="19"/>
  <c r="R933" i="19"/>
  <c r="Q933" i="19"/>
  <c r="P933" i="19"/>
  <c r="O933" i="19"/>
  <c r="N933" i="19"/>
  <c r="M933" i="19"/>
  <c r="L933" i="19"/>
  <c r="K933" i="19"/>
  <c r="J933" i="19"/>
  <c r="I933" i="19"/>
  <c r="H933" i="19"/>
  <c r="G933" i="19"/>
  <c r="F933" i="19"/>
  <c r="E933" i="19"/>
  <c r="E931" i="19"/>
  <c r="U930" i="19"/>
  <c r="T930" i="19"/>
  <c r="S930" i="19"/>
  <c r="R930" i="19"/>
  <c r="Q930" i="19"/>
  <c r="P930" i="19"/>
  <c r="O930" i="19"/>
  <c r="N930" i="19"/>
  <c r="M930" i="19"/>
  <c r="L930" i="19"/>
  <c r="K930" i="19"/>
  <c r="J930" i="19"/>
  <c r="I930" i="19"/>
  <c r="H930" i="19"/>
  <c r="G930" i="19"/>
  <c r="F930" i="19"/>
  <c r="E930" i="19"/>
  <c r="U929" i="19"/>
  <c r="T929" i="19"/>
  <c r="S929" i="19"/>
  <c r="R929" i="19"/>
  <c r="Q929" i="19"/>
  <c r="P929" i="19"/>
  <c r="O929" i="19"/>
  <c r="N929" i="19"/>
  <c r="M929" i="19"/>
  <c r="L929" i="19"/>
  <c r="K929" i="19"/>
  <c r="J929" i="19"/>
  <c r="I929" i="19"/>
  <c r="H929" i="19"/>
  <c r="G929" i="19"/>
  <c r="F929" i="19"/>
  <c r="E929" i="19"/>
  <c r="E926" i="19"/>
  <c r="U925" i="19"/>
  <c r="T925" i="19"/>
  <c r="S925" i="19"/>
  <c r="R925" i="19"/>
  <c r="Q925" i="19"/>
  <c r="P925" i="19"/>
  <c r="O925" i="19"/>
  <c r="N925" i="19"/>
  <c r="M925" i="19"/>
  <c r="L925" i="19"/>
  <c r="K925" i="19"/>
  <c r="J925" i="19"/>
  <c r="I925" i="19"/>
  <c r="H925" i="19"/>
  <c r="G925" i="19"/>
  <c r="F925" i="19"/>
  <c r="E925" i="19"/>
  <c r="U924" i="19"/>
  <c r="T924" i="19"/>
  <c r="S924" i="19"/>
  <c r="R924" i="19"/>
  <c r="Q924" i="19"/>
  <c r="P924" i="19"/>
  <c r="O924" i="19"/>
  <c r="N924" i="19"/>
  <c r="M924" i="19"/>
  <c r="L924" i="19"/>
  <c r="K924" i="19"/>
  <c r="J924" i="19"/>
  <c r="I924" i="19"/>
  <c r="H924" i="19"/>
  <c r="G924" i="19"/>
  <c r="F924" i="19"/>
  <c r="E924" i="19"/>
  <c r="E922" i="19"/>
  <c r="E920" i="19"/>
  <c r="E919" i="19"/>
  <c r="E918" i="19"/>
  <c r="U917" i="19"/>
  <c r="T917" i="19"/>
  <c r="S917" i="19"/>
  <c r="R917" i="19"/>
  <c r="Q917" i="19"/>
  <c r="P917" i="19"/>
  <c r="O917" i="19"/>
  <c r="N917" i="19"/>
  <c r="M917" i="19"/>
  <c r="L917" i="19"/>
  <c r="K917" i="19"/>
  <c r="J917" i="19"/>
  <c r="I917" i="19"/>
  <c r="H917" i="19"/>
  <c r="G917" i="19"/>
  <c r="F917" i="19"/>
  <c r="E917" i="19"/>
  <c r="E916" i="19"/>
  <c r="U915" i="19"/>
  <c r="T915" i="19"/>
  <c r="S915" i="19"/>
  <c r="R915" i="19"/>
  <c r="Q915" i="19"/>
  <c r="P915" i="19"/>
  <c r="O915" i="19"/>
  <c r="N915" i="19"/>
  <c r="M915" i="19"/>
  <c r="L915" i="19"/>
  <c r="K915" i="19"/>
  <c r="J915" i="19"/>
  <c r="I915" i="19"/>
  <c r="H915" i="19"/>
  <c r="G915" i="19"/>
  <c r="F915" i="19"/>
  <c r="E915" i="19"/>
  <c r="U914" i="19"/>
  <c r="T914" i="19"/>
  <c r="S914" i="19"/>
  <c r="R914" i="19"/>
  <c r="Q914" i="19"/>
  <c r="P914" i="19"/>
  <c r="O914" i="19"/>
  <c r="N914" i="19"/>
  <c r="M914" i="19"/>
  <c r="L914" i="19"/>
  <c r="K914" i="19"/>
  <c r="J914" i="19"/>
  <c r="I914" i="19"/>
  <c r="H914" i="19"/>
  <c r="G914" i="19"/>
  <c r="F914" i="19"/>
  <c r="E914" i="19"/>
  <c r="U913" i="19"/>
  <c r="T913" i="19"/>
  <c r="S913" i="19"/>
  <c r="R913" i="19"/>
  <c r="Q913" i="19"/>
  <c r="P913" i="19"/>
  <c r="O913" i="19"/>
  <c r="N913" i="19"/>
  <c r="M913" i="19"/>
  <c r="L913" i="19"/>
  <c r="K913" i="19"/>
  <c r="J913" i="19"/>
  <c r="I913" i="19"/>
  <c r="H913" i="19"/>
  <c r="G913" i="19"/>
  <c r="F913" i="19"/>
  <c r="E913" i="19"/>
  <c r="E911" i="19"/>
  <c r="E910" i="19"/>
  <c r="U909" i="19"/>
  <c r="T909" i="19"/>
  <c r="S909" i="19"/>
  <c r="R909" i="19"/>
  <c r="Q909" i="19"/>
  <c r="P909" i="19"/>
  <c r="O909" i="19"/>
  <c r="N909" i="19"/>
  <c r="M909" i="19"/>
  <c r="L909" i="19"/>
  <c r="K909" i="19"/>
  <c r="J909" i="19"/>
  <c r="I909" i="19"/>
  <c r="H909" i="19"/>
  <c r="G909" i="19"/>
  <c r="F909" i="19"/>
  <c r="E909" i="19"/>
  <c r="U908" i="19"/>
  <c r="T908" i="19"/>
  <c r="S908" i="19"/>
  <c r="R908" i="19"/>
  <c r="Q908" i="19"/>
  <c r="P908" i="19"/>
  <c r="O908" i="19"/>
  <c r="N908" i="19"/>
  <c r="M908" i="19"/>
  <c r="L908" i="19"/>
  <c r="K908" i="19"/>
  <c r="J908" i="19"/>
  <c r="I908" i="19"/>
  <c r="H908" i="19"/>
  <c r="G908" i="19"/>
  <c r="F908" i="19"/>
  <c r="E908" i="19"/>
  <c r="U907" i="19"/>
  <c r="T907" i="19"/>
  <c r="S907" i="19"/>
  <c r="R907" i="19"/>
  <c r="Q907" i="19"/>
  <c r="P907" i="19"/>
  <c r="O907" i="19"/>
  <c r="N907" i="19"/>
  <c r="M907" i="19"/>
  <c r="L907" i="19"/>
  <c r="K907" i="19"/>
  <c r="J907" i="19"/>
  <c r="I907" i="19"/>
  <c r="H907" i="19"/>
  <c r="G907" i="19"/>
  <c r="F907" i="19"/>
  <c r="E907" i="19"/>
  <c r="O906" i="19"/>
  <c r="U905" i="19"/>
  <c r="T905" i="19"/>
  <c r="S905" i="19"/>
  <c r="R905" i="19"/>
  <c r="Q905" i="19"/>
  <c r="P905" i="19"/>
  <c r="O905" i="19"/>
  <c r="N905" i="19"/>
  <c r="M905" i="19"/>
  <c r="L905" i="19"/>
  <c r="K905" i="19"/>
  <c r="J905" i="19"/>
  <c r="I905" i="19"/>
  <c r="H905" i="19"/>
  <c r="G905" i="19"/>
  <c r="F905" i="19"/>
  <c r="E905" i="19"/>
  <c r="E902" i="19"/>
  <c r="U901" i="19"/>
  <c r="T901" i="19"/>
  <c r="S901" i="19"/>
  <c r="R901" i="19"/>
  <c r="Q901" i="19"/>
  <c r="P901" i="19"/>
  <c r="O901" i="19"/>
  <c r="N901" i="19"/>
  <c r="M901" i="19"/>
  <c r="L901" i="19"/>
  <c r="K901" i="19"/>
  <c r="J901" i="19"/>
  <c r="I901" i="19"/>
  <c r="H901" i="19"/>
  <c r="G901" i="19"/>
  <c r="F901" i="19"/>
  <c r="E901" i="19"/>
  <c r="U896" i="19"/>
  <c r="T896" i="19"/>
  <c r="S896" i="19"/>
  <c r="R896" i="19"/>
  <c r="Q896" i="19"/>
  <c r="P896" i="19"/>
  <c r="O896" i="19"/>
  <c r="N896" i="19"/>
  <c r="M896" i="19"/>
  <c r="L896" i="19"/>
  <c r="K896" i="19"/>
  <c r="J896" i="19"/>
  <c r="I896" i="19"/>
  <c r="H896" i="19"/>
  <c r="G896" i="19"/>
  <c r="F896" i="19"/>
  <c r="E896" i="19"/>
  <c r="U893" i="19"/>
  <c r="T893" i="19"/>
  <c r="S893" i="19"/>
  <c r="R893" i="19"/>
  <c r="Q893" i="19"/>
  <c r="P893" i="19"/>
  <c r="O893" i="19"/>
  <c r="N893" i="19"/>
  <c r="M893" i="19"/>
  <c r="L893" i="19"/>
  <c r="K893" i="19"/>
  <c r="J893" i="19"/>
  <c r="I893" i="19"/>
  <c r="H893" i="19"/>
  <c r="G893" i="19"/>
  <c r="F893" i="19"/>
  <c r="E893" i="19"/>
  <c r="E892" i="19"/>
  <c r="U891" i="19"/>
  <c r="T891" i="19"/>
  <c r="S891" i="19"/>
  <c r="R891" i="19"/>
  <c r="Q891" i="19"/>
  <c r="P891" i="19"/>
  <c r="O891" i="19"/>
  <c r="N891" i="19"/>
  <c r="M891" i="19"/>
  <c r="L891" i="19"/>
  <c r="K891" i="19"/>
  <c r="J891" i="19"/>
  <c r="I891" i="19"/>
  <c r="H891" i="19"/>
  <c r="G891" i="19"/>
  <c r="F891" i="19"/>
  <c r="E891" i="19"/>
  <c r="U888" i="19"/>
  <c r="T888" i="19"/>
  <c r="S888" i="19"/>
  <c r="R888" i="19"/>
  <c r="Q888" i="19"/>
  <c r="P888" i="19"/>
  <c r="O888" i="19"/>
  <c r="N888" i="19"/>
  <c r="M888" i="19"/>
  <c r="L888" i="19"/>
  <c r="K888" i="19"/>
  <c r="J888" i="19"/>
  <c r="I888" i="19"/>
  <c r="H888" i="19"/>
  <c r="G888" i="19"/>
  <c r="F888" i="19"/>
  <c r="E888" i="19"/>
  <c r="U884" i="19"/>
  <c r="T884" i="19"/>
  <c r="S884" i="19"/>
  <c r="R884" i="19"/>
  <c r="Q884" i="19"/>
  <c r="P884" i="19"/>
  <c r="O884" i="19"/>
  <c r="N884" i="19"/>
  <c r="M884" i="19"/>
  <c r="L884" i="19"/>
  <c r="K884" i="19"/>
  <c r="J884" i="19"/>
  <c r="I884" i="19"/>
  <c r="H884" i="19"/>
  <c r="G884" i="19"/>
  <c r="F884" i="19"/>
  <c r="E884" i="19"/>
  <c r="U883" i="19"/>
  <c r="T883" i="19"/>
  <c r="S883" i="19"/>
  <c r="R883" i="19"/>
  <c r="Q883" i="19"/>
  <c r="P883" i="19"/>
  <c r="O883" i="19"/>
  <c r="N883" i="19"/>
  <c r="M883" i="19"/>
  <c r="L883" i="19"/>
  <c r="K883" i="19"/>
  <c r="J883" i="19"/>
  <c r="I883" i="19"/>
  <c r="H883" i="19"/>
  <c r="G883" i="19"/>
  <c r="F883" i="19"/>
  <c r="E883" i="19"/>
  <c r="U882" i="19"/>
  <c r="T882" i="19"/>
  <c r="S882" i="19"/>
  <c r="R882" i="19"/>
  <c r="Q882" i="19"/>
  <c r="P882" i="19"/>
  <c r="O882" i="19"/>
  <c r="N882" i="19"/>
  <c r="M882" i="19"/>
  <c r="L882" i="19"/>
  <c r="K882" i="19"/>
  <c r="J882" i="19"/>
  <c r="I882" i="19"/>
  <c r="H882" i="19"/>
  <c r="G882" i="19"/>
  <c r="F882" i="19"/>
  <c r="E882" i="19"/>
  <c r="E880" i="19"/>
  <c r="U879" i="19"/>
  <c r="T879" i="19"/>
  <c r="S879" i="19"/>
  <c r="R879" i="19"/>
  <c r="Q879" i="19"/>
  <c r="P879" i="19"/>
  <c r="O879" i="19"/>
  <c r="N879" i="19"/>
  <c r="M879" i="19"/>
  <c r="L879" i="19"/>
  <c r="K879" i="19"/>
  <c r="J879" i="19"/>
  <c r="I879" i="19"/>
  <c r="H879" i="19"/>
  <c r="G879" i="19"/>
  <c r="F879" i="19"/>
  <c r="E879" i="19"/>
  <c r="U878" i="19"/>
  <c r="T878" i="19"/>
  <c r="S878" i="19"/>
  <c r="R878" i="19"/>
  <c r="Q878" i="19"/>
  <c r="P878" i="19"/>
  <c r="O878" i="19"/>
  <c r="N878" i="19"/>
  <c r="M878" i="19"/>
  <c r="L878" i="19"/>
  <c r="K878" i="19"/>
  <c r="J878" i="19"/>
  <c r="I878" i="19"/>
  <c r="H878" i="19"/>
  <c r="G878" i="19"/>
  <c r="F878" i="19"/>
  <c r="E878" i="19"/>
  <c r="U877" i="19"/>
  <c r="T877" i="19"/>
  <c r="S877" i="19"/>
  <c r="R877" i="19"/>
  <c r="Q877" i="19"/>
  <c r="P877" i="19"/>
  <c r="O877" i="19"/>
  <c r="N877" i="19"/>
  <c r="M877" i="19"/>
  <c r="L877" i="19"/>
  <c r="K877" i="19"/>
  <c r="J877" i="19"/>
  <c r="I877" i="19"/>
  <c r="H877" i="19"/>
  <c r="G877" i="19"/>
  <c r="F877" i="19"/>
  <c r="E877" i="19"/>
  <c r="E876" i="19"/>
  <c r="U875" i="19"/>
  <c r="T875" i="19"/>
  <c r="S875" i="19"/>
  <c r="R875" i="19"/>
  <c r="Q875" i="19"/>
  <c r="P875" i="19"/>
  <c r="O875" i="19"/>
  <c r="N875" i="19"/>
  <c r="M875" i="19"/>
  <c r="L875" i="19"/>
  <c r="K875" i="19"/>
  <c r="J875" i="19"/>
  <c r="I875" i="19"/>
  <c r="H875" i="19"/>
  <c r="G875" i="19"/>
  <c r="F875" i="19"/>
  <c r="E875" i="19"/>
  <c r="E874" i="19"/>
  <c r="U873" i="19"/>
  <c r="T873" i="19"/>
  <c r="S873" i="19"/>
  <c r="R873" i="19"/>
  <c r="Q873" i="19"/>
  <c r="P873" i="19"/>
  <c r="O873" i="19"/>
  <c r="N873" i="19"/>
  <c r="M873" i="19"/>
  <c r="L873" i="19"/>
  <c r="K873" i="19"/>
  <c r="J873" i="19"/>
  <c r="I873" i="19"/>
  <c r="H873" i="19"/>
  <c r="G873" i="19"/>
  <c r="F873" i="19"/>
  <c r="E873" i="19"/>
  <c r="J872" i="19"/>
  <c r="U871" i="19"/>
  <c r="T871" i="19"/>
  <c r="S871" i="19"/>
  <c r="R871" i="19"/>
  <c r="Q871" i="19"/>
  <c r="P871" i="19"/>
  <c r="O871" i="19"/>
  <c r="N871" i="19"/>
  <c r="M871" i="19"/>
  <c r="L871" i="19"/>
  <c r="K871" i="19"/>
  <c r="J871" i="19"/>
  <c r="I871" i="19"/>
  <c r="H871" i="19"/>
  <c r="G871" i="19"/>
  <c r="F871" i="19"/>
  <c r="E871" i="19"/>
  <c r="E870" i="19"/>
  <c r="U868" i="19"/>
  <c r="T868" i="19"/>
  <c r="S868" i="19"/>
  <c r="R868" i="19"/>
  <c r="Q868" i="19"/>
  <c r="P868" i="19"/>
  <c r="O868" i="19"/>
  <c r="N868" i="19"/>
  <c r="M868" i="19"/>
  <c r="L868" i="19"/>
  <c r="K868" i="19"/>
  <c r="J868" i="19"/>
  <c r="I868" i="19"/>
  <c r="H868" i="19"/>
  <c r="G868" i="19"/>
  <c r="F868" i="19"/>
  <c r="E868" i="19"/>
  <c r="U867" i="19"/>
  <c r="T867" i="19"/>
  <c r="S867" i="19"/>
  <c r="R867" i="19"/>
  <c r="Q867" i="19"/>
  <c r="P867" i="19"/>
  <c r="O867" i="19"/>
  <c r="N867" i="19"/>
  <c r="M867" i="19"/>
  <c r="L867" i="19"/>
  <c r="K867" i="19"/>
  <c r="J867" i="19"/>
  <c r="I867" i="19"/>
  <c r="H867" i="19"/>
  <c r="G867" i="19"/>
  <c r="F867" i="19"/>
  <c r="E867" i="19"/>
  <c r="E866" i="19"/>
  <c r="J864" i="19"/>
  <c r="U863" i="19"/>
  <c r="T863" i="19"/>
  <c r="S863" i="19"/>
  <c r="R863" i="19"/>
  <c r="Q863" i="19"/>
  <c r="P863" i="19"/>
  <c r="O863" i="19"/>
  <c r="N863" i="19"/>
  <c r="M863" i="19"/>
  <c r="L863" i="19"/>
  <c r="K863" i="19"/>
  <c r="J863" i="19"/>
  <c r="I863" i="19"/>
  <c r="H863" i="19"/>
  <c r="G863" i="19"/>
  <c r="F863" i="19"/>
  <c r="E863" i="19"/>
  <c r="U862" i="19"/>
  <c r="T862" i="19"/>
  <c r="S862" i="19"/>
  <c r="R862" i="19"/>
  <c r="Q862" i="19"/>
  <c r="P862" i="19"/>
  <c r="O862" i="19"/>
  <c r="N862" i="19"/>
  <c r="M862" i="19"/>
  <c r="L862" i="19"/>
  <c r="K862" i="19"/>
  <c r="J862" i="19"/>
  <c r="I862" i="19"/>
  <c r="H862" i="19"/>
  <c r="G862" i="19"/>
  <c r="F862" i="19"/>
  <c r="E862" i="19"/>
  <c r="U860" i="19"/>
  <c r="T860" i="19"/>
  <c r="S860" i="19"/>
  <c r="R860" i="19"/>
  <c r="Q860" i="19"/>
  <c r="P860" i="19"/>
  <c r="O860" i="19"/>
  <c r="N860" i="19"/>
  <c r="M860" i="19"/>
  <c r="L860" i="19"/>
  <c r="K860" i="19"/>
  <c r="J860" i="19"/>
  <c r="I860" i="19"/>
  <c r="H860" i="19"/>
  <c r="G860" i="19"/>
  <c r="F860" i="19"/>
  <c r="E860" i="19"/>
  <c r="E859" i="19"/>
  <c r="U858" i="19"/>
  <c r="T858" i="19"/>
  <c r="S858" i="19"/>
  <c r="R858" i="19"/>
  <c r="Q858" i="19"/>
  <c r="P858" i="19"/>
  <c r="O858" i="19"/>
  <c r="N858" i="19"/>
  <c r="M858" i="19"/>
  <c r="L858" i="19"/>
  <c r="K858" i="19"/>
  <c r="J858" i="19"/>
  <c r="I858" i="19"/>
  <c r="H858" i="19"/>
  <c r="G858" i="19"/>
  <c r="F858" i="19"/>
  <c r="E858" i="19"/>
  <c r="U857" i="19"/>
  <c r="T857" i="19"/>
  <c r="S857" i="19"/>
  <c r="R857" i="19"/>
  <c r="Q857" i="19"/>
  <c r="P857" i="19"/>
  <c r="O857" i="19"/>
  <c r="N857" i="19"/>
  <c r="M857" i="19"/>
  <c r="L857" i="19"/>
  <c r="K857" i="19"/>
  <c r="J857" i="19"/>
  <c r="I857" i="19"/>
  <c r="H857" i="19"/>
  <c r="G857" i="19"/>
  <c r="F857" i="19"/>
  <c r="E857" i="19"/>
  <c r="U856" i="19"/>
  <c r="T856" i="19"/>
  <c r="S856" i="19"/>
  <c r="R856" i="19"/>
  <c r="Q856" i="19"/>
  <c r="P856" i="19"/>
  <c r="O856" i="19"/>
  <c r="N856" i="19"/>
  <c r="M856" i="19"/>
  <c r="L856" i="19"/>
  <c r="K856" i="19"/>
  <c r="J856" i="19"/>
  <c r="I856" i="19"/>
  <c r="H856" i="19"/>
  <c r="G856" i="19"/>
  <c r="F856" i="19"/>
  <c r="E856" i="19"/>
  <c r="E855" i="19"/>
  <c r="U853" i="19"/>
  <c r="T853" i="19"/>
  <c r="S853" i="19"/>
  <c r="R853" i="19"/>
  <c r="Q853" i="19"/>
  <c r="P853" i="19"/>
  <c r="O853" i="19"/>
  <c r="N853" i="19"/>
  <c r="M853" i="19"/>
  <c r="L853" i="19"/>
  <c r="K853" i="19"/>
  <c r="J853" i="19"/>
  <c r="I853" i="19"/>
  <c r="H853" i="19"/>
  <c r="G853" i="19"/>
  <c r="F853" i="19"/>
  <c r="E853" i="19"/>
  <c r="U852" i="19"/>
  <c r="T852" i="19"/>
  <c r="S852" i="19"/>
  <c r="R852" i="19"/>
  <c r="Q852" i="19"/>
  <c r="P852" i="19"/>
  <c r="O852" i="19"/>
  <c r="N852" i="19"/>
  <c r="M852" i="19"/>
  <c r="L852" i="19"/>
  <c r="K852" i="19"/>
  <c r="J852" i="19"/>
  <c r="I852" i="19"/>
  <c r="H852" i="19"/>
  <c r="G852" i="19"/>
  <c r="F852" i="19"/>
  <c r="E852" i="19"/>
  <c r="U850" i="19"/>
  <c r="T850" i="19"/>
  <c r="S850" i="19"/>
  <c r="R850" i="19"/>
  <c r="Q850" i="19"/>
  <c r="P850" i="19"/>
  <c r="O850" i="19"/>
  <c r="N850" i="19"/>
  <c r="M850" i="19"/>
  <c r="L850" i="19"/>
  <c r="K850" i="19"/>
  <c r="J850" i="19"/>
  <c r="I850" i="19"/>
  <c r="H850" i="19"/>
  <c r="G850" i="19"/>
  <c r="F850" i="19"/>
  <c r="E850" i="19"/>
  <c r="U848" i="19"/>
  <c r="T848" i="19"/>
  <c r="S848" i="19"/>
  <c r="R848" i="19"/>
  <c r="Q848" i="19"/>
  <c r="P848" i="19"/>
  <c r="O848" i="19"/>
  <c r="N848" i="19"/>
  <c r="M848" i="19"/>
  <c r="L848" i="19"/>
  <c r="K848" i="19"/>
  <c r="J848" i="19"/>
  <c r="I848" i="19"/>
  <c r="H848" i="19"/>
  <c r="G848" i="19"/>
  <c r="F848" i="19"/>
  <c r="E848" i="19"/>
  <c r="U847" i="19"/>
  <c r="T847" i="19"/>
  <c r="S847" i="19"/>
  <c r="R847" i="19"/>
  <c r="Q847" i="19"/>
  <c r="P847" i="19"/>
  <c r="O847" i="19"/>
  <c r="N847" i="19"/>
  <c r="Z847" i="19" s="1"/>
  <c r="M847" i="19"/>
  <c r="L847" i="19"/>
  <c r="K847" i="19"/>
  <c r="J847" i="19"/>
  <c r="I847" i="19"/>
  <c r="H847" i="19"/>
  <c r="G847" i="19"/>
  <c r="F847" i="19"/>
  <c r="E847" i="19"/>
  <c r="U845" i="19"/>
  <c r="T845" i="19"/>
  <c r="S845" i="19"/>
  <c r="R845" i="19"/>
  <c r="Q845" i="19"/>
  <c r="P845" i="19"/>
  <c r="O845" i="19"/>
  <c r="N845" i="19"/>
  <c r="M845" i="19"/>
  <c r="L845" i="19"/>
  <c r="K845" i="19"/>
  <c r="J845" i="19"/>
  <c r="I845" i="19"/>
  <c r="H845" i="19"/>
  <c r="G845" i="19"/>
  <c r="F845" i="19"/>
  <c r="E845" i="19"/>
  <c r="E844" i="19"/>
  <c r="U842" i="19"/>
  <c r="T842" i="19"/>
  <c r="S842" i="19"/>
  <c r="R842" i="19"/>
  <c r="Q842" i="19"/>
  <c r="P842" i="19"/>
  <c r="O842" i="19"/>
  <c r="N842" i="19"/>
  <c r="M842" i="19"/>
  <c r="L842" i="19"/>
  <c r="K842" i="19"/>
  <c r="J842" i="19"/>
  <c r="I842" i="19"/>
  <c r="H842" i="19"/>
  <c r="G842" i="19"/>
  <c r="F842" i="19"/>
  <c r="E842" i="19"/>
  <c r="U840" i="19"/>
  <c r="T840" i="19"/>
  <c r="S840" i="19"/>
  <c r="R840" i="19"/>
  <c r="Q840" i="19"/>
  <c r="P840" i="19"/>
  <c r="O840" i="19"/>
  <c r="N840" i="19"/>
  <c r="M840" i="19"/>
  <c r="L840" i="19"/>
  <c r="K840" i="19"/>
  <c r="J840" i="19"/>
  <c r="I840" i="19"/>
  <c r="H840" i="19"/>
  <c r="G840" i="19"/>
  <c r="F840" i="19"/>
  <c r="E840" i="19"/>
  <c r="U837" i="19"/>
  <c r="T837" i="19"/>
  <c r="S837" i="19"/>
  <c r="R837" i="19"/>
  <c r="Q837" i="19"/>
  <c r="P837" i="19"/>
  <c r="O837" i="19"/>
  <c r="N837" i="19"/>
  <c r="M837" i="19"/>
  <c r="L837" i="19"/>
  <c r="K837" i="19"/>
  <c r="J837" i="19"/>
  <c r="I837" i="19"/>
  <c r="H837" i="19"/>
  <c r="G837" i="19"/>
  <c r="F837" i="19"/>
  <c r="E837" i="19"/>
  <c r="E836" i="19"/>
  <c r="E835" i="19"/>
  <c r="E833" i="19"/>
  <c r="U832" i="19"/>
  <c r="T832" i="19"/>
  <c r="S832" i="19"/>
  <c r="R832" i="19"/>
  <c r="Q832" i="19"/>
  <c r="P832" i="19"/>
  <c r="O832" i="19"/>
  <c r="N832" i="19"/>
  <c r="M832" i="19"/>
  <c r="L832" i="19"/>
  <c r="K832" i="19"/>
  <c r="J832" i="19"/>
  <c r="I832" i="19"/>
  <c r="H832" i="19"/>
  <c r="G832" i="19"/>
  <c r="F832" i="19"/>
  <c r="E832" i="19"/>
  <c r="Q831" i="19"/>
  <c r="U829" i="19"/>
  <c r="T829" i="19"/>
  <c r="S829" i="19"/>
  <c r="R829" i="19"/>
  <c r="Q829" i="19"/>
  <c r="P829" i="19"/>
  <c r="O829" i="19"/>
  <c r="N829" i="19"/>
  <c r="M829" i="19"/>
  <c r="L829" i="19"/>
  <c r="K829" i="19"/>
  <c r="J829" i="19"/>
  <c r="I829" i="19"/>
  <c r="H829" i="19"/>
  <c r="G829" i="19"/>
  <c r="F829" i="19"/>
  <c r="E829" i="19"/>
  <c r="U827" i="19"/>
  <c r="T827" i="19"/>
  <c r="S827" i="19"/>
  <c r="R827" i="19"/>
  <c r="Q827" i="19"/>
  <c r="P827" i="19"/>
  <c r="O827" i="19"/>
  <c r="N827" i="19"/>
  <c r="M827" i="19"/>
  <c r="L827" i="19"/>
  <c r="K827" i="19"/>
  <c r="J827" i="19"/>
  <c r="I827" i="19"/>
  <c r="H827" i="19"/>
  <c r="G827" i="19"/>
  <c r="F827" i="19"/>
  <c r="E827" i="19"/>
  <c r="U826" i="19"/>
  <c r="T826" i="19"/>
  <c r="S826" i="19"/>
  <c r="R826" i="19"/>
  <c r="Q826" i="19"/>
  <c r="P826" i="19"/>
  <c r="O826" i="19"/>
  <c r="N826" i="19"/>
  <c r="M826" i="19"/>
  <c r="L826" i="19"/>
  <c r="K826" i="19"/>
  <c r="J826" i="19"/>
  <c r="I826" i="19"/>
  <c r="H826" i="19"/>
  <c r="G826" i="19"/>
  <c r="F826" i="19"/>
  <c r="E826" i="19"/>
  <c r="U825" i="19"/>
  <c r="T825" i="19"/>
  <c r="S825" i="19"/>
  <c r="R825" i="19"/>
  <c r="Q825" i="19"/>
  <c r="P825" i="19"/>
  <c r="O825" i="19"/>
  <c r="N825" i="19"/>
  <c r="M825" i="19"/>
  <c r="L825" i="19"/>
  <c r="K825" i="19"/>
  <c r="J825" i="19"/>
  <c r="I825" i="19"/>
  <c r="H825" i="19"/>
  <c r="G825" i="19"/>
  <c r="F825" i="19"/>
  <c r="E825" i="19"/>
  <c r="U824" i="19"/>
  <c r="T824" i="19"/>
  <c r="S824" i="19"/>
  <c r="R824" i="19"/>
  <c r="Q824" i="19"/>
  <c r="P824" i="19"/>
  <c r="O824" i="19"/>
  <c r="N824" i="19"/>
  <c r="M824" i="19"/>
  <c r="L824" i="19"/>
  <c r="K824" i="19"/>
  <c r="J824" i="19"/>
  <c r="I824" i="19"/>
  <c r="H824" i="19"/>
  <c r="G824" i="19"/>
  <c r="F824" i="19"/>
  <c r="E824" i="19"/>
  <c r="E823" i="19"/>
  <c r="U821" i="19"/>
  <c r="T821" i="19"/>
  <c r="S821" i="19"/>
  <c r="R821" i="19"/>
  <c r="Q821" i="19"/>
  <c r="P821" i="19"/>
  <c r="O821" i="19"/>
  <c r="N821" i="19"/>
  <c r="M821" i="19"/>
  <c r="L821" i="19"/>
  <c r="K821" i="19"/>
  <c r="J821" i="19"/>
  <c r="I821" i="19"/>
  <c r="H821" i="19"/>
  <c r="G821" i="19"/>
  <c r="F821" i="19"/>
  <c r="E821" i="19"/>
  <c r="U820" i="19"/>
  <c r="T820" i="19"/>
  <c r="S820" i="19"/>
  <c r="R820" i="19"/>
  <c r="Q820" i="19"/>
  <c r="P820" i="19"/>
  <c r="O820" i="19"/>
  <c r="N820" i="19"/>
  <c r="M820" i="19"/>
  <c r="L820" i="19"/>
  <c r="K820" i="19"/>
  <c r="J820" i="19"/>
  <c r="I820" i="19"/>
  <c r="H820" i="19"/>
  <c r="G820" i="19"/>
  <c r="F820" i="19"/>
  <c r="E820" i="19"/>
  <c r="E819" i="19"/>
  <c r="U818" i="19"/>
  <c r="T818" i="19"/>
  <c r="S818" i="19"/>
  <c r="R818" i="19"/>
  <c r="Q818" i="19"/>
  <c r="P818" i="19"/>
  <c r="O818" i="19"/>
  <c r="N818" i="19"/>
  <c r="M818" i="19"/>
  <c r="L818" i="19"/>
  <c r="K818" i="19"/>
  <c r="J818" i="19"/>
  <c r="I818" i="19"/>
  <c r="H818" i="19"/>
  <c r="G818" i="19"/>
  <c r="F818" i="19"/>
  <c r="E818" i="19"/>
  <c r="U817" i="19"/>
  <c r="T817" i="19"/>
  <c r="S817" i="19"/>
  <c r="R817" i="19"/>
  <c r="Q817" i="19"/>
  <c r="P817" i="19"/>
  <c r="O817" i="19"/>
  <c r="N817" i="19"/>
  <c r="M817" i="19"/>
  <c r="L817" i="19"/>
  <c r="K817" i="19"/>
  <c r="J817" i="19"/>
  <c r="I817" i="19"/>
  <c r="H817" i="19"/>
  <c r="G817" i="19"/>
  <c r="F817" i="19"/>
  <c r="E817" i="19"/>
  <c r="U816" i="19"/>
  <c r="T816" i="19"/>
  <c r="S816" i="19"/>
  <c r="R816" i="19"/>
  <c r="Q816" i="19"/>
  <c r="P816" i="19"/>
  <c r="O816" i="19"/>
  <c r="N816" i="19"/>
  <c r="M816" i="19"/>
  <c r="L816" i="19"/>
  <c r="K816" i="19"/>
  <c r="J816" i="19"/>
  <c r="I816" i="19"/>
  <c r="H816" i="19"/>
  <c r="G816" i="19"/>
  <c r="F816" i="19"/>
  <c r="E816" i="19"/>
  <c r="U815" i="19"/>
  <c r="T815" i="19"/>
  <c r="S815" i="19"/>
  <c r="R815" i="19"/>
  <c r="Q815" i="19"/>
  <c r="P815" i="19"/>
  <c r="O815" i="19"/>
  <c r="N815" i="19"/>
  <c r="M815" i="19"/>
  <c r="L815" i="19"/>
  <c r="K815" i="19"/>
  <c r="J815" i="19"/>
  <c r="I815" i="19"/>
  <c r="H815" i="19"/>
  <c r="G815" i="19"/>
  <c r="F815" i="19"/>
  <c r="E815" i="19"/>
  <c r="U814" i="19"/>
  <c r="T814" i="19"/>
  <c r="S814" i="19"/>
  <c r="R814" i="19"/>
  <c r="Q814" i="19"/>
  <c r="P814" i="19"/>
  <c r="O814" i="19"/>
  <c r="N814" i="19"/>
  <c r="M814" i="19"/>
  <c r="L814" i="19"/>
  <c r="K814" i="19"/>
  <c r="J814" i="19"/>
  <c r="I814" i="19"/>
  <c r="H814" i="19"/>
  <c r="G814" i="19"/>
  <c r="F814" i="19"/>
  <c r="E814" i="19"/>
  <c r="U812" i="19"/>
  <c r="T812" i="19"/>
  <c r="S812" i="19"/>
  <c r="R812" i="19"/>
  <c r="Q812" i="19"/>
  <c r="P812" i="19"/>
  <c r="O812" i="19"/>
  <c r="N812" i="19"/>
  <c r="M812" i="19"/>
  <c r="L812" i="19"/>
  <c r="K812" i="19"/>
  <c r="J812" i="19"/>
  <c r="I812" i="19"/>
  <c r="H812" i="19"/>
  <c r="G812" i="19"/>
  <c r="F812" i="19"/>
  <c r="E812" i="19"/>
  <c r="E811" i="19"/>
  <c r="U810" i="19"/>
  <c r="T810" i="19"/>
  <c r="S810" i="19"/>
  <c r="R810" i="19"/>
  <c r="Q810" i="19"/>
  <c r="P810" i="19"/>
  <c r="O810" i="19"/>
  <c r="N810" i="19"/>
  <c r="M810" i="19"/>
  <c r="L810" i="19"/>
  <c r="K810" i="19"/>
  <c r="J810" i="19"/>
  <c r="I810" i="19"/>
  <c r="H810" i="19"/>
  <c r="G810" i="19"/>
  <c r="F810" i="19"/>
  <c r="E810" i="19"/>
  <c r="U809" i="19"/>
  <c r="T809" i="19"/>
  <c r="S809" i="19"/>
  <c r="R809" i="19"/>
  <c r="Q809" i="19"/>
  <c r="P809" i="19"/>
  <c r="O809" i="19"/>
  <c r="N809" i="19"/>
  <c r="M809" i="19"/>
  <c r="L809" i="19"/>
  <c r="K809" i="19"/>
  <c r="J809" i="19"/>
  <c r="I809" i="19"/>
  <c r="H809" i="19"/>
  <c r="G809" i="19"/>
  <c r="F809" i="19"/>
  <c r="E809" i="19"/>
  <c r="U807" i="19"/>
  <c r="T807" i="19"/>
  <c r="S807" i="19"/>
  <c r="R807" i="19"/>
  <c r="Q807" i="19"/>
  <c r="P807" i="19"/>
  <c r="O807" i="19"/>
  <c r="N807" i="19"/>
  <c r="M807" i="19"/>
  <c r="L807" i="19"/>
  <c r="K807" i="19"/>
  <c r="J807" i="19"/>
  <c r="I807" i="19"/>
  <c r="H807" i="19"/>
  <c r="G807" i="19"/>
  <c r="F807" i="19"/>
  <c r="E807" i="19"/>
  <c r="E806" i="19"/>
  <c r="U805" i="19"/>
  <c r="T805" i="19"/>
  <c r="S805" i="19"/>
  <c r="R805" i="19"/>
  <c r="Q805" i="19"/>
  <c r="P805" i="19"/>
  <c r="O805" i="19"/>
  <c r="N805" i="19"/>
  <c r="M805" i="19"/>
  <c r="L805" i="19"/>
  <c r="K805" i="19"/>
  <c r="J805" i="19"/>
  <c r="I805" i="19"/>
  <c r="H805" i="19"/>
  <c r="G805" i="19"/>
  <c r="F805" i="19"/>
  <c r="E805" i="19"/>
  <c r="U804" i="19"/>
  <c r="T804" i="19"/>
  <c r="S804" i="19"/>
  <c r="R804" i="19"/>
  <c r="Q804" i="19"/>
  <c r="P804" i="19"/>
  <c r="O804" i="19"/>
  <c r="N804" i="19"/>
  <c r="M804" i="19"/>
  <c r="L804" i="19"/>
  <c r="K804" i="19"/>
  <c r="J804" i="19"/>
  <c r="I804" i="19"/>
  <c r="H804" i="19"/>
  <c r="G804" i="19"/>
  <c r="F804" i="19"/>
  <c r="E804" i="19"/>
  <c r="U803" i="19"/>
  <c r="T803" i="19"/>
  <c r="S803" i="19"/>
  <c r="R803" i="19"/>
  <c r="Q803" i="19"/>
  <c r="P803" i="19"/>
  <c r="O803" i="19"/>
  <c r="N803" i="19"/>
  <c r="M803" i="19"/>
  <c r="L803" i="19"/>
  <c r="K803" i="19"/>
  <c r="J803" i="19"/>
  <c r="I803" i="19"/>
  <c r="H803" i="19"/>
  <c r="G803" i="19"/>
  <c r="F803" i="19"/>
  <c r="E803" i="19"/>
  <c r="E802" i="19"/>
  <c r="U801" i="19"/>
  <c r="T801" i="19"/>
  <c r="S801" i="19"/>
  <c r="R801" i="19"/>
  <c r="Q801" i="19"/>
  <c r="P801" i="19"/>
  <c r="O801" i="19"/>
  <c r="N801" i="19"/>
  <c r="M801" i="19"/>
  <c r="L801" i="19"/>
  <c r="K801" i="19"/>
  <c r="J801" i="19"/>
  <c r="I801" i="19"/>
  <c r="H801" i="19"/>
  <c r="G801" i="19"/>
  <c r="F801" i="19"/>
  <c r="E801" i="19"/>
  <c r="U800" i="19"/>
  <c r="T800" i="19"/>
  <c r="S800" i="19"/>
  <c r="R800" i="19"/>
  <c r="Q800" i="19"/>
  <c r="P800" i="19"/>
  <c r="O800" i="19"/>
  <c r="N800" i="19"/>
  <c r="M800" i="19"/>
  <c r="L800" i="19"/>
  <c r="K800" i="19"/>
  <c r="J800" i="19"/>
  <c r="I800" i="19"/>
  <c r="H800" i="19"/>
  <c r="G800" i="19"/>
  <c r="F800" i="19"/>
  <c r="E800" i="19"/>
  <c r="U799" i="19"/>
  <c r="T799" i="19"/>
  <c r="S799" i="19"/>
  <c r="R799" i="19"/>
  <c r="Q799" i="19"/>
  <c r="P799" i="19"/>
  <c r="O799" i="19"/>
  <c r="N799" i="19"/>
  <c r="M799" i="19"/>
  <c r="L799" i="19"/>
  <c r="K799" i="19"/>
  <c r="J799" i="19"/>
  <c r="I799" i="19"/>
  <c r="H799" i="19"/>
  <c r="G799" i="19"/>
  <c r="F799" i="19"/>
  <c r="E799" i="19"/>
  <c r="E796" i="19"/>
  <c r="O794" i="19"/>
  <c r="U793" i="19"/>
  <c r="T793" i="19"/>
  <c r="S793" i="19"/>
  <c r="R793" i="19"/>
  <c r="Q793" i="19"/>
  <c r="P793" i="19"/>
  <c r="O793" i="19"/>
  <c r="N793" i="19"/>
  <c r="M793" i="19"/>
  <c r="L793" i="19"/>
  <c r="K793" i="19"/>
  <c r="J793" i="19"/>
  <c r="I793" i="19"/>
  <c r="H793" i="19"/>
  <c r="G793" i="19"/>
  <c r="F793" i="19"/>
  <c r="E793" i="19"/>
  <c r="E792" i="19"/>
  <c r="U791" i="19"/>
  <c r="T791" i="19"/>
  <c r="S791" i="19"/>
  <c r="R791" i="19"/>
  <c r="Q791" i="19"/>
  <c r="P791" i="19"/>
  <c r="O791" i="19"/>
  <c r="N791" i="19"/>
  <c r="M791" i="19"/>
  <c r="L791" i="19"/>
  <c r="K791" i="19"/>
  <c r="J791" i="19"/>
  <c r="I791" i="19"/>
  <c r="H791" i="19"/>
  <c r="G791" i="19"/>
  <c r="F791" i="19"/>
  <c r="E791" i="19"/>
  <c r="E790" i="19"/>
  <c r="U788" i="19"/>
  <c r="T788" i="19"/>
  <c r="S788" i="19"/>
  <c r="R788" i="19"/>
  <c r="Q788" i="19"/>
  <c r="P788" i="19"/>
  <c r="O788" i="19"/>
  <c r="N788" i="19"/>
  <c r="M788" i="19"/>
  <c r="L788" i="19"/>
  <c r="K788" i="19"/>
  <c r="J788" i="19"/>
  <c r="I788" i="19"/>
  <c r="H788" i="19"/>
  <c r="G788" i="19"/>
  <c r="F788" i="19"/>
  <c r="E788" i="19"/>
  <c r="E786" i="19"/>
  <c r="U785" i="19"/>
  <c r="T785" i="19"/>
  <c r="S785" i="19"/>
  <c r="R785" i="19"/>
  <c r="Q785" i="19"/>
  <c r="P785" i="19"/>
  <c r="O785" i="19"/>
  <c r="N785" i="19"/>
  <c r="M785" i="19"/>
  <c r="L785" i="19"/>
  <c r="K785" i="19"/>
  <c r="J785" i="19"/>
  <c r="I785" i="19"/>
  <c r="H785" i="19"/>
  <c r="G785" i="19"/>
  <c r="F785" i="19"/>
  <c r="E785" i="19"/>
  <c r="U784" i="19"/>
  <c r="T784" i="19"/>
  <c r="S784" i="19"/>
  <c r="R784" i="19"/>
  <c r="Q784" i="19"/>
  <c r="P784" i="19"/>
  <c r="O784" i="19"/>
  <c r="N784" i="19"/>
  <c r="M784" i="19"/>
  <c r="L784" i="19"/>
  <c r="K784" i="19"/>
  <c r="J784" i="19"/>
  <c r="I784" i="19"/>
  <c r="H784" i="19"/>
  <c r="G784" i="19"/>
  <c r="F784" i="19"/>
  <c r="E784" i="19"/>
  <c r="U782" i="19"/>
  <c r="T782" i="19"/>
  <c r="S782" i="19"/>
  <c r="R782" i="19"/>
  <c r="Q782" i="19"/>
  <c r="P782" i="19"/>
  <c r="O782" i="19"/>
  <c r="N782" i="19"/>
  <c r="M782" i="19"/>
  <c r="L782" i="19"/>
  <c r="K782" i="19"/>
  <c r="J782" i="19"/>
  <c r="I782" i="19"/>
  <c r="H782" i="19"/>
  <c r="G782" i="19"/>
  <c r="F782" i="19"/>
  <c r="E782" i="19"/>
  <c r="U781" i="19"/>
  <c r="T781" i="19"/>
  <c r="S781" i="19"/>
  <c r="R781" i="19"/>
  <c r="Q781" i="19"/>
  <c r="P781" i="19"/>
  <c r="O781" i="19"/>
  <c r="N781" i="19"/>
  <c r="M781" i="19"/>
  <c r="L781" i="19"/>
  <c r="K781" i="19"/>
  <c r="J781" i="19"/>
  <c r="I781" i="19"/>
  <c r="H781" i="19"/>
  <c r="G781" i="19"/>
  <c r="F781" i="19"/>
  <c r="E781" i="19"/>
  <c r="Q780" i="19"/>
  <c r="U779" i="19"/>
  <c r="T779" i="19"/>
  <c r="S779" i="19"/>
  <c r="R779" i="19"/>
  <c r="Q779" i="19"/>
  <c r="P779" i="19"/>
  <c r="O779" i="19"/>
  <c r="N779" i="19"/>
  <c r="M779" i="19"/>
  <c r="L779" i="19"/>
  <c r="K779" i="19"/>
  <c r="J779" i="19"/>
  <c r="I779" i="19"/>
  <c r="H779" i="19"/>
  <c r="G779" i="19"/>
  <c r="F779" i="19"/>
  <c r="E779" i="19"/>
  <c r="E778" i="19"/>
  <c r="U777" i="19"/>
  <c r="T777" i="19"/>
  <c r="S777" i="19"/>
  <c r="R777" i="19"/>
  <c r="Q777" i="19"/>
  <c r="P777" i="19"/>
  <c r="O777" i="19"/>
  <c r="N777" i="19"/>
  <c r="M777" i="19"/>
  <c r="L777" i="19"/>
  <c r="K777" i="19"/>
  <c r="J777" i="19"/>
  <c r="I777" i="19"/>
  <c r="H777" i="19"/>
  <c r="G777" i="19"/>
  <c r="F777" i="19"/>
  <c r="E777" i="19"/>
  <c r="E776" i="19"/>
  <c r="E775" i="19"/>
  <c r="U774" i="19"/>
  <c r="T774" i="19"/>
  <c r="S774" i="19"/>
  <c r="R774" i="19"/>
  <c r="Q774" i="19"/>
  <c r="P774" i="19"/>
  <c r="O774" i="19"/>
  <c r="N774" i="19"/>
  <c r="M774" i="19"/>
  <c r="L774" i="19"/>
  <c r="K774" i="19"/>
  <c r="J774" i="19"/>
  <c r="I774" i="19"/>
  <c r="H774" i="19"/>
  <c r="G774" i="19"/>
  <c r="F774" i="19"/>
  <c r="E774" i="19"/>
  <c r="E772" i="19"/>
  <c r="U771" i="19"/>
  <c r="T771" i="19"/>
  <c r="S771" i="19"/>
  <c r="R771" i="19"/>
  <c r="Q771" i="19"/>
  <c r="P771" i="19"/>
  <c r="O771" i="19"/>
  <c r="N771" i="19"/>
  <c r="M771" i="19"/>
  <c r="L771" i="19"/>
  <c r="K771" i="19"/>
  <c r="J771" i="19"/>
  <c r="I771" i="19"/>
  <c r="H771" i="19"/>
  <c r="G771" i="19"/>
  <c r="F771" i="19"/>
  <c r="E771" i="19"/>
  <c r="U769" i="19"/>
  <c r="T769" i="19"/>
  <c r="S769" i="19"/>
  <c r="R769" i="19"/>
  <c r="Q769" i="19"/>
  <c r="P769" i="19"/>
  <c r="O769" i="19"/>
  <c r="N769" i="19"/>
  <c r="M769" i="19"/>
  <c r="L769" i="19"/>
  <c r="K769" i="19"/>
  <c r="J769" i="19"/>
  <c r="I769" i="19"/>
  <c r="H769" i="19"/>
  <c r="G769" i="19"/>
  <c r="F769" i="19"/>
  <c r="E769" i="19"/>
  <c r="E768" i="19"/>
  <c r="U767" i="19"/>
  <c r="T767" i="19"/>
  <c r="S767" i="19"/>
  <c r="R767" i="19"/>
  <c r="Q767" i="19"/>
  <c r="P767" i="19"/>
  <c r="O767" i="19"/>
  <c r="N767" i="19"/>
  <c r="M767" i="19"/>
  <c r="L767" i="19"/>
  <c r="K767" i="19"/>
  <c r="J767" i="19"/>
  <c r="I767" i="19"/>
  <c r="H767" i="19"/>
  <c r="G767" i="19"/>
  <c r="F767" i="19"/>
  <c r="E767" i="19"/>
  <c r="G765" i="19"/>
  <c r="E763" i="19"/>
  <c r="U762" i="19"/>
  <c r="T762" i="19"/>
  <c r="S762" i="19"/>
  <c r="R762" i="19"/>
  <c r="Q762" i="19"/>
  <c r="P762" i="19"/>
  <c r="O762" i="19"/>
  <c r="N762" i="19"/>
  <c r="M762" i="19"/>
  <c r="L762" i="19"/>
  <c r="K762" i="19"/>
  <c r="J762" i="19"/>
  <c r="I762" i="19"/>
  <c r="H762" i="19"/>
  <c r="G762" i="19"/>
  <c r="F762" i="19"/>
  <c r="E762" i="19"/>
  <c r="U761" i="19"/>
  <c r="T761" i="19"/>
  <c r="S761" i="19"/>
  <c r="R761" i="19"/>
  <c r="Q761" i="19"/>
  <c r="P761" i="19"/>
  <c r="O761" i="19"/>
  <c r="N761" i="19"/>
  <c r="M761" i="19"/>
  <c r="L761" i="19"/>
  <c r="K761" i="19"/>
  <c r="J761" i="19"/>
  <c r="I761" i="19"/>
  <c r="H761" i="19"/>
  <c r="G761" i="19"/>
  <c r="F761" i="19"/>
  <c r="E761" i="19"/>
  <c r="U760" i="19"/>
  <c r="T760" i="19"/>
  <c r="S760" i="19"/>
  <c r="R760" i="19"/>
  <c r="Q760" i="19"/>
  <c r="P760" i="19"/>
  <c r="O760" i="19"/>
  <c r="N760" i="19"/>
  <c r="M760" i="19"/>
  <c r="L760" i="19"/>
  <c r="K760" i="19"/>
  <c r="J760" i="19"/>
  <c r="I760" i="19"/>
  <c r="H760" i="19"/>
  <c r="G760" i="19"/>
  <c r="F760" i="19"/>
  <c r="E760" i="19"/>
  <c r="U758" i="19"/>
  <c r="T758" i="19"/>
  <c r="S758" i="19"/>
  <c r="R758" i="19"/>
  <c r="Q758" i="19"/>
  <c r="P758" i="19"/>
  <c r="O758" i="19"/>
  <c r="N758" i="19"/>
  <c r="M758" i="19"/>
  <c r="L758" i="19"/>
  <c r="K758" i="19"/>
  <c r="J758" i="19"/>
  <c r="I758" i="19"/>
  <c r="H758" i="19"/>
  <c r="G758" i="19"/>
  <c r="F758" i="19"/>
  <c r="E758" i="19"/>
  <c r="E757" i="19"/>
  <c r="U756" i="19"/>
  <c r="T756" i="19"/>
  <c r="S756" i="19"/>
  <c r="R756" i="19"/>
  <c r="Q756" i="19"/>
  <c r="P756" i="19"/>
  <c r="O756" i="19"/>
  <c r="N756" i="19"/>
  <c r="M756" i="19"/>
  <c r="L756" i="19"/>
  <c r="K756" i="19"/>
  <c r="J756" i="19"/>
  <c r="I756" i="19"/>
  <c r="H756" i="19"/>
  <c r="G756" i="19"/>
  <c r="F756" i="19"/>
  <c r="E756" i="19"/>
  <c r="O755" i="19"/>
  <c r="U754" i="19"/>
  <c r="T754" i="19"/>
  <c r="S754" i="19"/>
  <c r="R754" i="19"/>
  <c r="Q754" i="19"/>
  <c r="P754" i="19"/>
  <c r="O754" i="19"/>
  <c r="N754" i="19"/>
  <c r="M754" i="19"/>
  <c r="L754" i="19"/>
  <c r="K754" i="19"/>
  <c r="J754" i="19"/>
  <c r="I754" i="19"/>
  <c r="H754" i="19"/>
  <c r="G754" i="19"/>
  <c r="F754" i="19"/>
  <c r="E754" i="19"/>
  <c r="U753" i="19"/>
  <c r="T753" i="19"/>
  <c r="S753" i="19"/>
  <c r="R753" i="19"/>
  <c r="Q753" i="19"/>
  <c r="P753" i="19"/>
  <c r="O753" i="19"/>
  <c r="N753" i="19"/>
  <c r="M753" i="19"/>
  <c r="L753" i="19"/>
  <c r="K753" i="19"/>
  <c r="J753" i="19"/>
  <c r="I753" i="19"/>
  <c r="H753" i="19"/>
  <c r="G753" i="19"/>
  <c r="F753" i="19"/>
  <c r="E753" i="19"/>
  <c r="U752" i="19"/>
  <c r="T752" i="19"/>
  <c r="S752" i="19"/>
  <c r="R752" i="19"/>
  <c r="Q752" i="19"/>
  <c r="P752" i="19"/>
  <c r="O752" i="19"/>
  <c r="N752" i="19"/>
  <c r="M752" i="19"/>
  <c r="L752" i="19"/>
  <c r="K752" i="19"/>
  <c r="J752" i="19"/>
  <c r="I752" i="19"/>
  <c r="H752" i="19"/>
  <c r="G752" i="19"/>
  <c r="F752" i="19"/>
  <c r="E752" i="19"/>
  <c r="U750" i="19"/>
  <c r="T750" i="19"/>
  <c r="S750" i="19"/>
  <c r="R750" i="19"/>
  <c r="Q750" i="19"/>
  <c r="P750" i="19"/>
  <c r="O750" i="19"/>
  <c r="N750" i="19"/>
  <c r="M750" i="19"/>
  <c r="L750" i="19"/>
  <c r="K750" i="19"/>
  <c r="J750" i="19"/>
  <c r="I750" i="19"/>
  <c r="H750" i="19"/>
  <c r="G750" i="19"/>
  <c r="F750" i="19"/>
  <c r="E750" i="19"/>
  <c r="U748" i="19"/>
  <c r="T748" i="19"/>
  <c r="S748" i="19"/>
  <c r="R748" i="19"/>
  <c r="Q748" i="19"/>
  <c r="P748" i="19"/>
  <c r="O748" i="19"/>
  <c r="N748" i="19"/>
  <c r="M748" i="19"/>
  <c r="L748" i="19"/>
  <c r="K748" i="19"/>
  <c r="J748" i="19"/>
  <c r="I748" i="19"/>
  <c r="H748" i="19"/>
  <c r="G748" i="19"/>
  <c r="F748" i="19"/>
  <c r="E748" i="19"/>
  <c r="U745" i="19"/>
  <c r="T745" i="19"/>
  <c r="S745" i="19"/>
  <c r="R745" i="19"/>
  <c r="Q745" i="19"/>
  <c r="P745" i="19"/>
  <c r="O745" i="19"/>
  <c r="N745" i="19"/>
  <c r="M745" i="19"/>
  <c r="L745" i="19"/>
  <c r="K745" i="19"/>
  <c r="J745" i="19"/>
  <c r="I745" i="19"/>
  <c r="H745" i="19"/>
  <c r="G745" i="19"/>
  <c r="F745" i="19"/>
  <c r="E745" i="19"/>
  <c r="U744" i="19"/>
  <c r="T744" i="19"/>
  <c r="S744" i="19"/>
  <c r="R744" i="19"/>
  <c r="Q744" i="19"/>
  <c r="P744" i="19"/>
  <c r="O744" i="19"/>
  <c r="N744" i="19"/>
  <c r="M744" i="19"/>
  <c r="L744" i="19"/>
  <c r="K744" i="19"/>
  <c r="J744" i="19"/>
  <c r="I744" i="19"/>
  <c r="H744" i="19"/>
  <c r="G744" i="19"/>
  <c r="F744" i="19"/>
  <c r="E744" i="19"/>
  <c r="U743" i="19"/>
  <c r="T743" i="19"/>
  <c r="S743" i="19"/>
  <c r="R743" i="19"/>
  <c r="Q743" i="19"/>
  <c r="P743" i="19"/>
  <c r="O743" i="19"/>
  <c r="N743" i="19"/>
  <c r="M743" i="19"/>
  <c r="L743" i="19"/>
  <c r="K743" i="19"/>
  <c r="J743" i="19"/>
  <c r="I743" i="19"/>
  <c r="H743" i="19"/>
  <c r="G743" i="19"/>
  <c r="F743" i="19"/>
  <c r="E743" i="19"/>
  <c r="O742" i="19"/>
  <c r="E741" i="19"/>
  <c r="U740" i="19"/>
  <c r="T740" i="19"/>
  <c r="S740" i="19"/>
  <c r="R740" i="19"/>
  <c r="Q740" i="19"/>
  <c r="P740" i="19"/>
  <c r="O740" i="19"/>
  <c r="N740" i="19"/>
  <c r="M740" i="19"/>
  <c r="L740" i="19"/>
  <c r="K740" i="19"/>
  <c r="J740" i="19"/>
  <c r="I740" i="19"/>
  <c r="H740" i="19"/>
  <c r="G740" i="19"/>
  <c r="F740" i="19"/>
  <c r="E740" i="19"/>
  <c r="U739" i="19"/>
  <c r="T739" i="19"/>
  <c r="S739" i="19"/>
  <c r="R739" i="19"/>
  <c r="Q739" i="19"/>
  <c r="P739" i="19"/>
  <c r="O739" i="19"/>
  <c r="N739" i="19"/>
  <c r="M739" i="19"/>
  <c r="L739" i="19"/>
  <c r="K739" i="19"/>
  <c r="J739" i="19"/>
  <c r="I739" i="19"/>
  <c r="H739" i="19"/>
  <c r="G739" i="19"/>
  <c r="F739" i="19"/>
  <c r="E739" i="19"/>
  <c r="U738" i="19"/>
  <c r="T738" i="19"/>
  <c r="S738" i="19"/>
  <c r="R738" i="19"/>
  <c r="Q738" i="19"/>
  <c r="P738" i="19"/>
  <c r="O738" i="19"/>
  <c r="N738" i="19"/>
  <c r="M738" i="19"/>
  <c r="L738" i="19"/>
  <c r="K738" i="19"/>
  <c r="J738" i="19"/>
  <c r="I738" i="19"/>
  <c r="H738" i="19"/>
  <c r="G738" i="19"/>
  <c r="F738" i="19"/>
  <c r="E738" i="19"/>
  <c r="U737" i="19"/>
  <c r="T737" i="19"/>
  <c r="S737" i="19"/>
  <c r="R737" i="19"/>
  <c r="Q737" i="19"/>
  <c r="P737" i="19"/>
  <c r="O737" i="19"/>
  <c r="N737" i="19"/>
  <c r="M737" i="19"/>
  <c r="L737" i="19"/>
  <c r="K737" i="19"/>
  <c r="J737" i="19"/>
  <c r="I737" i="19"/>
  <c r="H737" i="19"/>
  <c r="G737" i="19"/>
  <c r="F737" i="19"/>
  <c r="E737" i="19"/>
  <c r="U736" i="19"/>
  <c r="T736" i="19"/>
  <c r="S736" i="19"/>
  <c r="R736" i="19"/>
  <c r="Q736" i="19"/>
  <c r="P736" i="19"/>
  <c r="O736" i="19"/>
  <c r="N736" i="19"/>
  <c r="M736" i="19"/>
  <c r="L736" i="19"/>
  <c r="K736" i="19"/>
  <c r="J736" i="19"/>
  <c r="I736" i="19"/>
  <c r="H736" i="19"/>
  <c r="G736" i="19"/>
  <c r="F736" i="19"/>
  <c r="E736" i="19"/>
  <c r="U735" i="19"/>
  <c r="T735" i="19"/>
  <c r="S735" i="19"/>
  <c r="R735" i="19"/>
  <c r="Q735" i="19"/>
  <c r="P735" i="19"/>
  <c r="O735" i="19"/>
  <c r="N735" i="19"/>
  <c r="M735" i="19"/>
  <c r="L735" i="19"/>
  <c r="K735" i="19"/>
  <c r="J735" i="19"/>
  <c r="I735" i="19"/>
  <c r="H735" i="19"/>
  <c r="G735" i="19"/>
  <c r="F735" i="19"/>
  <c r="E735" i="19"/>
  <c r="U734" i="19"/>
  <c r="T734" i="19"/>
  <c r="S734" i="19"/>
  <c r="R734" i="19"/>
  <c r="Q734" i="19"/>
  <c r="P734" i="19"/>
  <c r="O734" i="19"/>
  <c r="N734" i="19"/>
  <c r="M734" i="19"/>
  <c r="L734" i="19"/>
  <c r="K734" i="19"/>
  <c r="J734" i="19"/>
  <c r="I734" i="19"/>
  <c r="H734" i="19"/>
  <c r="G734" i="19"/>
  <c r="F734" i="19"/>
  <c r="E734" i="19"/>
  <c r="E733" i="19"/>
  <c r="U732" i="19"/>
  <c r="T732" i="19"/>
  <c r="S732" i="19"/>
  <c r="R732" i="19"/>
  <c r="Q732" i="19"/>
  <c r="P732" i="19"/>
  <c r="O732" i="19"/>
  <c r="N732" i="19"/>
  <c r="M732" i="19"/>
  <c r="L732" i="19"/>
  <c r="K732" i="19"/>
  <c r="J732" i="19"/>
  <c r="I732" i="19"/>
  <c r="H732" i="19"/>
  <c r="G732" i="19"/>
  <c r="F732" i="19"/>
  <c r="E732" i="19"/>
  <c r="U731" i="19"/>
  <c r="T731" i="19"/>
  <c r="S731" i="19"/>
  <c r="R731" i="19"/>
  <c r="Q731" i="19"/>
  <c r="P731" i="19"/>
  <c r="O731" i="19"/>
  <c r="N731" i="19"/>
  <c r="M731" i="19"/>
  <c r="L731" i="19"/>
  <c r="K731" i="19"/>
  <c r="J731" i="19"/>
  <c r="I731" i="19"/>
  <c r="H731" i="19"/>
  <c r="G731" i="19"/>
  <c r="F731" i="19"/>
  <c r="E731" i="19"/>
  <c r="U730" i="19"/>
  <c r="T730" i="19"/>
  <c r="S730" i="19"/>
  <c r="R730" i="19"/>
  <c r="Q730" i="19"/>
  <c r="P730" i="19"/>
  <c r="O730" i="19"/>
  <c r="N730" i="19"/>
  <c r="M730" i="19"/>
  <c r="L730" i="19"/>
  <c r="K730" i="19"/>
  <c r="J730" i="19"/>
  <c r="I730" i="19"/>
  <c r="H730" i="19"/>
  <c r="G730" i="19"/>
  <c r="F730" i="19"/>
  <c r="E730" i="19"/>
  <c r="U729" i="19"/>
  <c r="T729" i="19"/>
  <c r="S729" i="19"/>
  <c r="R729" i="19"/>
  <c r="Q729" i="19"/>
  <c r="P729" i="19"/>
  <c r="O729" i="19"/>
  <c r="N729" i="19"/>
  <c r="M729" i="19"/>
  <c r="L729" i="19"/>
  <c r="K729" i="19"/>
  <c r="J729" i="19"/>
  <c r="I729" i="19"/>
  <c r="H729" i="19"/>
  <c r="G729" i="19"/>
  <c r="F729" i="19"/>
  <c r="E729" i="19"/>
  <c r="U728" i="19"/>
  <c r="T728" i="19"/>
  <c r="S728" i="19"/>
  <c r="R728" i="19"/>
  <c r="Q728" i="19"/>
  <c r="P728" i="19"/>
  <c r="O728" i="19"/>
  <c r="N728" i="19"/>
  <c r="M728" i="19"/>
  <c r="L728" i="19"/>
  <c r="K728" i="19"/>
  <c r="J728" i="19"/>
  <c r="I728" i="19"/>
  <c r="H728" i="19"/>
  <c r="G728" i="19"/>
  <c r="F728" i="19"/>
  <c r="E728" i="19"/>
  <c r="U726" i="19"/>
  <c r="T726" i="19"/>
  <c r="S726" i="19"/>
  <c r="R726" i="19"/>
  <c r="Q726" i="19"/>
  <c r="P726" i="19"/>
  <c r="O726" i="19"/>
  <c r="N726" i="19"/>
  <c r="M726" i="19"/>
  <c r="L726" i="19"/>
  <c r="K726" i="19"/>
  <c r="J726" i="19"/>
  <c r="I726" i="19"/>
  <c r="H726" i="19"/>
  <c r="G726" i="19"/>
  <c r="F726" i="19"/>
  <c r="E726" i="19"/>
  <c r="E725" i="19"/>
  <c r="U724" i="19"/>
  <c r="T724" i="19"/>
  <c r="S724" i="19"/>
  <c r="R724" i="19"/>
  <c r="Q724" i="19"/>
  <c r="P724" i="19"/>
  <c r="O724" i="19"/>
  <c r="N724" i="19"/>
  <c r="M724" i="19"/>
  <c r="L724" i="19"/>
  <c r="K724" i="19"/>
  <c r="J724" i="19"/>
  <c r="I724" i="19"/>
  <c r="H724" i="19"/>
  <c r="G724" i="19"/>
  <c r="F724" i="19"/>
  <c r="E724" i="19"/>
  <c r="U723" i="19"/>
  <c r="T723" i="19"/>
  <c r="S723" i="19"/>
  <c r="R723" i="19"/>
  <c r="Q723" i="19"/>
  <c r="P723" i="19"/>
  <c r="O723" i="19"/>
  <c r="N723" i="19"/>
  <c r="M723" i="19"/>
  <c r="L723" i="19"/>
  <c r="K723" i="19"/>
  <c r="J723" i="19"/>
  <c r="I723" i="19"/>
  <c r="H723" i="19"/>
  <c r="G723" i="19"/>
  <c r="F723" i="19"/>
  <c r="E723" i="19"/>
  <c r="U722" i="19"/>
  <c r="T722" i="19"/>
  <c r="S722" i="19"/>
  <c r="R722" i="19"/>
  <c r="Q722" i="19"/>
  <c r="P722" i="19"/>
  <c r="O722" i="19"/>
  <c r="N722" i="19"/>
  <c r="M722" i="19"/>
  <c r="L722" i="19"/>
  <c r="K722" i="19"/>
  <c r="J722" i="19"/>
  <c r="I722" i="19"/>
  <c r="H722" i="19"/>
  <c r="G722" i="19"/>
  <c r="F722" i="19"/>
  <c r="E722" i="19"/>
  <c r="E720" i="19"/>
  <c r="U719" i="19"/>
  <c r="T719" i="19"/>
  <c r="S719" i="19"/>
  <c r="R719" i="19"/>
  <c r="Q719" i="19"/>
  <c r="P719" i="19"/>
  <c r="O719" i="19"/>
  <c r="N719" i="19"/>
  <c r="M719" i="19"/>
  <c r="L719" i="19"/>
  <c r="K719" i="19"/>
  <c r="J719" i="19"/>
  <c r="I719" i="19"/>
  <c r="H719" i="19"/>
  <c r="G719" i="19"/>
  <c r="F719" i="19"/>
  <c r="E719" i="19"/>
  <c r="U718" i="19"/>
  <c r="T718" i="19"/>
  <c r="S718" i="19"/>
  <c r="R718" i="19"/>
  <c r="Q718" i="19"/>
  <c r="P718" i="19"/>
  <c r="O718" i="19"/>
  <c r="N718" i="19"/>
  <c r="M718" i="19"/>
  <c r="L718" i="19"/>
  <c r="K718" i="19"/>
  <c r="J718" i="19"/>
  <c r="I718" i="19"/>
  <c r="H718" i="19"/>
  <c r="G718" i="19"/>
  <c r="F718" i="19"/>
  <c r="E718" i="19"/>
  <c r="E717" i="19"/>
  <c r="U716" i="19"/>
  <c r="T716" i="19"/>
  <c r="S716" i="19"/>
  <c r="R716" i="19"/>
  <c r="Q716" i="19"/>
  <c r="P716" i="19"/>
  <c r="O716" i="19"/>
  <c r="N716" i="19"/>
  <c r="M716" i="19"/>
  <c r="L716" i="19"/>
  <c r="K716" i="19"/>
  <c r="J716" i="19"/>
  <c r="I716" i="19"/>
  <c r="H716" i="19"/>
  <c r="G716" i="19"/>
  <c r="F716" i="19"/>
  <c r="E716" i="19"/>
  <c r="U715" i="19"/>
  <c r="T715" i="19"/>
  <c r="S715" i="19"/>
  <c r="R715" i="19"/>
  <c r="Q715" i="19"/>
  <c r="P715" i="19"/>
  <c r="O715" i="19"/>
  <c r="N715" i="19"/>
  <c r="M715" i="19"/>
  <c r="L715" i="19"/>
  <c r="K715" i="19"/>
  <c r="J715" i="19"/>
  <c r="I715" i="19"/>
  <c r="H715" i="19"/>
  <c r="G715" i="19"/>
  <c r="F715" i="19"/>
  <c r="E715" i="19"/>
  <c r="U714" i="19"/>
  <c r="T714" i="19"/>
  <c r="S714" i="19"/>
  <c r="R714" i="19"/>
  <c r="Q714" i="19"/>
  <c r="P714" i="19"/>
  <c r="O714" i="19"/>
  <c r="N714" i="19"/>
  <c r="M714" i="19"/>
  <c r="L714" i="19"/>
  <c r="K714" i="19"/>
  <c r="J714" i="19"/>
  <c r="I714" i="19"/>
  <c r="H714" i="19"/>
  <c r="G714" i="19"/>
  <c r="F714" i="19"/>
  <c r="E714" i="19"/>
  <c r="U712" i="19"/>
  <c r="T712" i="19"/>
  <c r="S712" i="19"/>
  <c r="R712" i="19"/>
  <c r="Q712" i="19"/>
  <c r="P712" i="19"/>
  <c r="O712" i="19"/>
  <c r="N712" i="19"/>
  <c r="M712" i="19"/>
  <c r="L712" i="19"/>
  <c r="K712" i="19"/>
  <c r="J712" i="19"/>
  <c r="I712" i="19"/>
  <c r="H712" i="19"/>
  <c r="G712" i="19"/>
  <c r="F712" i="19"/>
  <c r="E712" i="19"/>
  <c r="U711" i="19"/>
  <c r="T711" i="19"/>
  <c r="S711" i="19"/>
  <c r="R711" i="19"/>
  <c r="Q711" i="19"/>
  <c r="P711" i="19"/>
  <c r="O711" i="19"/>
  <c r="N711" i="19"/>
  <c r="M711" i="19"/>
  <c r="L711" i="19"/>
  <c r="K711" i="19"/>
  <c r="J711" i="19"/>
  <c r="I711" i="19"/>
  <c r="H711" i="19"/>
  <c r="G711" i="19"/>
  <c r="F711" i="19"/>
  <c r="E711" i="19"/>
  <c r="U709" i="19"/>
  <c r="T709" i="19"/>
  <c r="S709" i="19"/>
  <c r="R709" i="19"/>
  <c r="Q709" i="19"/>
  <c r="P709" i="19"/>
  <c r="O709" i="19"/>
  <c r="N709" i="19"/>
  <c r="M709" i="19"/>
  <c r="L709" i="19"/>
  <c r="K709" i="19"/>
  <c r="J709" i="19"/>
  <c r="I709" i="19"/>
  <c r="H709" i="19"/>
  <c r="G709" i="19"/>
  <c r="F709" i="19"/>
  <c r="E709" i="19"/>
  <c r="U708" i="19"/>
  <c r="T708" i="19"/>
  <c r="S708" i="19"/>
  <c r="R708" i="19"/>
  <c r="Q708" i="19"/>
  <c r="P708" i="19"/>
  <c r="O708" i="19"/>
  <c r="N708" i="19"/>
  <c r="M708" i="19"/>
  <c r="L708" i="19"/>
  <c r="K708" i="19"/>
  <c r="J708" i="19"/>
  <c r="I708" i="19"/>
  <c r="H708" i="19"/>
  <c r="G708" i="19"/>
  <c r="F708" i="19"/>
  <c r="E708" i="19"/>
  <c r="U707" i="19"/>
  <c r="T707" i="19"/>
  <c r="S707" i="19"/>
  <c r="R707" i="19"/>
  <c r="Q707" i="19"/>
  <c r="P707" i="19"/>
  <c r="O707" i="19"/>
  <c r="N707" i="19"/>
  <c r="M707" i="19"/>
  <c r="L707" i="19"/>
  <c r="K707" i="19"/>
  <c r="J707" i="19"/>
  <c r="I707" i="19"/>
  <c r="H707" i="19"/>
  <c r="G707" i="19"/>
  <c r="F707" i="19"/>
  <c r="E707" i="19"/>
  <c r="U706" i="19"/>
  <c r="T706" i="19"/>
  <c r="S706" i="19"/>
  <c r="R706" i="19"/>
  <c r="Q706" i="19"/>
  <c r="P706" i="19"/>
  <c r="O706" i="19"/>
  <c r="N706" i="19"/>
  <c r="M706" i="19"/>
  <c r="L706" i="19"/>
  <c r="K706" i="19"/>
  <c r="J706" i="19"/>
  <c r="I706" i="19"/>
  <c r="H706" i="19"/>
  <c r="G706" i="19"/>
  <c r="F706" i="19"/>
  <c r="E706" i="19"/>
  <c r="U705" i="19"/>
  <c r="T705" i="19"/>
  <c r="S705" i="19"/>
  <c r="R705" i="19"/>
  <c r="Q705" i="19"/>
  <c r="P705" i="19"/>
  <c r="O705" i="19"/>
  <c r="N705" i="19"/>
  <c r="M705" i="19"/>
  <c r="L705" i="19"/>
  <c r="K705" i="19"/>
  <c r="J705" i="19"/>
  <c r="I705" i="19"/>
  <c r="H705" i="19"/>
  <c r="G705" i="19"/>
  <c r="F705" i="19"/>
  <c r="E705" i="19"/>
  <c r="U704" i="19"/>
  <c r="T704" i="19"/>
  <c r="S704" i="19"/>
  <c r="R704" i="19"/>
  <c r="Q704" i="19"/>
  <c r="P704" i="19"/>
  <c r="O704" i="19"/>
  <c r="N704" i="19"/>
  <c r="M704" i="19"/>
  <c r="L704" i="19"/>
  <c r="K704" i="19"/>
  <c r="J704" i="19"/>
  <c r="I704" i="19"/>
  <c r="H704" i="19"/>
  <c r="G704" i="19"/>
  <c r="F704" i="19"/>
  <c r="E704" i="19"/>
  <c r="U702" i="19"/>
  <c r="T702" i="19"/>
  <c r="S702" i="19"/>
  <c r="R702" i="19"/>
  <c r="Q702" i="19"/>
  <c r="P702" i="19"/>
  <c r="O702" i="19"/>
  <c r="N702" i="19"/>
  <c r="M702" i="19"/>
  <c r="L702" i="19"/>
  <c r="K702" i="19"/>
  <c r="J702" i="19"/>
  <c r="I702" i="19"/>
  <c r="H702" i="19"/>
  <c r="G702" i="19"/>
  <c r="F702" i="19"/>
  <c r="E702" i="19"/>
  <c r="U701" i="19"/>
  <c r="T701" i="19"/>
  <c r="S701" i="19"/>
  <c r="R701" i="19"/>
  <c r="Q701" i="19"/>
  <c r="P701" i="19"/>
  <c r="O701" i="19"/>
  <c r="N701" i="19"/>
  <c r="M701" i="19"/>
  <c r="L701" i="19"/>
  <c r="K701" i="19"/>
  <c r="J701" i="19"/>
  <c r="I701" i="19"/>
  <c r="H701" i="19"/>
  <c r="G701" i="19"/>
  <c r="F701" i="19"/>
  <c r="E701" i="19"/>
  <c r="U700" i="19"/>
  <c r="T700" i="19"/>
  <c r="S700" i="19"/>
  <c r="R700" i="19"/>
  <c r="Q700" i="19"/>
  <c r="P700" i="19"/>
  <c r="O700" i="19"/>
  <c r="N700" i="19"/>
  <c r="M700" i="19"/>
  <c r="L700" i="19"/>
  <c r="K700" i="19"/>
  <c r="J700" i="19"/>
  <c r="I700" i="19"/>
  <c r="H700" i="19"/>
  <c r="G700" i="19"/>
  <c r="F700" i="19"/>
  <c r="E700" i="19"/>
  <c r="O699" i="19"/>
  <c r="E697" i="19"/>
  <c r="E695" i="19"/>
  <c r="U693" i="19"/>
  <c r="T693" i="19"/>
  <c r="S693" i="19"/>
  <c r="R693" i="19"/>
  <c r="Q693" i="19"/>
  <c r="P693" i="19"/>
  <c r="O693" i="19"/>
  <c r="N693" i="19"/>
  <c r="M693" i="19"/>
  <c r="L693" i="19"/>
  <c r="K693" i="19"/>
  <c r="J693" i="19"/>
  <c r="I693" i="19"/>
  <c r="H693" i="19"/>
  <c r="G693" i="19"/>
  <c r="F693" i="19"/>
  <c r="E693" i="19"/>
  <c r="U692" i="19"/>
  <c r="T692" i="19"/>
  <c r="S692" i="19"/>
  <c r="R692" i="19"/>
  <c r="Q692" i="19"/>
  <c r="P692" i="19"/>
  <c r="O692" i="19"/>
  <c r="N692" i="19"/>
  <c r="M692" i="19"/>
  <c r="L692" i="19"/>
  <c r="K692" i="19"/>
  <c r="J692" i="19"/>
  <c r="I692" i="19"/>
  <c r="H692" i="19"/>
  <c r="G692" i="19"/>
  <c r="F692" i="19"/>
  <c r="E692" i="19"/>
  <c r="E691" i="19"/>
  <c r="E690" i="19"/>
  <c r="E689" i="19"/>
  <c r="U687" i="19"/>
  <c r="T687" i="19"/>
  <c r="S687" i="19"/>
  <c r="R687" i="19"/>
  <c r="Q687" i="19"/>
  <c r="P687" i="19"/>
  <c r="O687" i="19"/>
  <c r="N687" i="19"/>
  <c r="M687" i="19"/>
  <c r="L687" i="19"/>
  <c r="K687" i="19"/>
  <c r="J687" i="19"/>
  <c r="I687" i="19"/>
  <c r="H687" i="19"/>
  <c r="G687" i="19"/>
  <c r="F687" i="19"/>
  <c r="E687" i="19"/>
  <c r="E686" i="19"/>
  <c r="E684" i="19"/>
  <c r="U683" i="19"/>
  <c r="T683" i="19"/>
  <c r="S683" i="19"/>
  <c r="R683" i="19"/>
  <c r="Q683" i="19"/>
  <c r="P683" i="19"/>
  <c r="O683" i="19"/>
  <c r="N683" i="19"/>
  <c r="M683" i="19"/>
  <c r="L683" i="19"/>
  <c r="K683" i="19"/>
  <c r="J683" i="19"/>
  <c r="I683" i="19"/>
  <c r="H683" i="19"/>
  <c r="G683" i="19"/>
  <c r="F683" i="19"/>
  <c r="E683" i="19"/>
  <c r="U680" i="19"/>
  <c r="T680" i="19"/>
  <c r="S680" i="19"/>
  <c r="R680" i="19"/>
  <c r="Q680" i="19"/>
  <c r="P680" i="19"/>
  <c r="O680" i="19"/>
  <c r="N680" i="19"/>
  <c r="M680" i="19"/>
  <c r="L680" i="19"/>
  <c r="K680" i="19"/>
  <c r="J680" i="19"/>
  <c r="I680" i="19"/>
  <c r="H680" i="19"/>
  <c r="G680" i="19"/>
  <c r="F680" i="19"/>
  <c r="E680" i="19"/>
  <c r="U678" i="19"/>
  <c r="T678" i="19"/>
  <c r="S678" i="19"/>
  <c r="R678" i="19"/>
  <c r="Q678" i="19"/>
  <c r="P678" i="19"/>
  <c r="O678" i="19"/>
  <c r="N678" i="19"/>
  <c r="M678" i="19"/>
  <c r="L678" i="19"/>
  <c r="K678" i="19"/>
  <c r="J678" i="19"/>
  <c r="I678" i="19"/>
  <c r="H678" i="19"/>
  <c r="G678" i="19"/>
  <c r="F678" i="19"/>
  <c r="E678" i="19"/>
  <c r="U676" i="19"/>
  <c r="T676" i="19"/>
  <c r="S676" i="19"/>
  <c r="R676" i="19"/>
  <c r="Q676" i="19"/>
  <c r="P676" i="19"/>
  <c r="O676" i="19"/>
  <c r="N676" i="19"/>
  <c r="M676" i="19"/>
  <c r="L676" i="19"/>
  <c r="K676" i="19"/>
  <c r="J676" i="19"/>
  <c r="I676" i="19"/>
  <c r="H676" i="19"/>
  <c r="G676" i="19"/>
  <c r="F676" i="19"/>
  <c r="E676" i="19"/>
  <c r="U675" i="19"/>
  <c r="T675" i="19"/>
  <c r="S675" i="19"/>
  <c r="R675" i="19"/>
  <c r="Q675" i="19"/>
  <c r="P675" i="19"/>
  <c r="O675" i="19"/>
  <c r="N675" i="19"/>
  <c r="M675" i="19"/>
  <c r="L675" i="19"/>
  <c r="K675" i="19"/>
  <c r="J675" i="19"/>
  <c r="I675" i="19"/>
  <c r="H675" i="19"/>
  <c r="G675" i="19"/>
  <c r="F675" i="19"/>
  <c r="E675" i="19"/>
  <c r="U674" i="19"/>
  <c r="T674" i="19"/>
  <c r="S674" i="19"/>
  <c r="R674" i="19"/>
  <c r="Q674" i="19"/>
  <c r="P674" i="19"/>
  <c r="O674" i="19"/>
  <c r="N674" i="19"/>
  <c r="M674" i="19"/>
  <c r="L674" i="19"/>
  <c r="K674" i="19"/>
  <c r="J674" i="19"/>
  <c r="I674" i="19"/>
  <c r="H674" i="19"/>
  <c r="G674" i="19"/>
  <c r="F674" i="19"/>
  <c r="E674" i="19"/>
  <c r="I673" i="19"/>
  <c r="E672" i="19"/>
  <c r="U669" i="19"/>
  <c r="T669" i="19"/>
  <c r="S669" i="19"/>
  <c r="R669" i="19"/>
  <c r="Q669" i="19"/>
  <c r="P669" i="19"/>
  <c r="O669" i="19"/>
  <c r="N669" i="19"/>
  <c r="M669" i="19"/>
  <c r="L669" i="19"/>
  <c r="K669" i="19"/>
  <c r="J669" i="19"/>
  <c r="I669" i="19"/>
  <c r="H669" i="19"/>
  <c r="G669" i="19"/>
  <c r="F669" i="19"/>
  <c r="E669" i="19"/>
  <c r="U668" i="19"/>
  <c r="T668" i="19"/>
  <c r="S668" i="19"/>
  <c r="R668" i="19"/>
  <c r="Q668" i="19"/>
  <c r="P668" i="19"/>
  <c r="O668" i="19"/>
  <c r="N668" i="19"/>
  <c r="M668" i="19"/>
  <c r="L668" i="19"/>
  <c r="K668" i="19"/>
  <c r="J668" i="19"/>
  <c r="I668" i="19"/>
  <c r="H668" i="19"/>
  <c r="G668" i="19"/>
  <c r="F668" i="19"/>
  <c r="E668" i="19"/>
  <c r="E667" i="19"/>
  <c r="U666" i="19"/>
  <c r="T666" i="19"/>
  <c r="S666" i="19"/>
  <c r="R666" i="19"/>
  <c r="Q666" i="19"/>
  <c r="P666" i="19"/>
  <c r="O666" i="19"/>
  <c r="N666" i="19"/>
  <c r="M666" i="19"/>
  <c r="L666" i="19"/>
  <c r="K666" i="19"/>
  <c r="J666" i="19"/>
  <c r="I666" i="19"/>
  <c r="H666" i="19"/>
  <c r="G666" i="19"/>
  <c r="F666" i="19"/>
  <c r="E666" i="19"/>
  <c r="E664" i="19"/>
  <c r="F9" i="21" s="1"/>
  <c r="P662" i="19"/>
  <c r="U661" i="19"/>
  <c r="T661" i="19"/>
  <c r="S661" i="19"/>
  <c r="R661" i="19"/>
  <c r="Q661" i="19"/>
  <c r="P661" i="19"/>
  <c r="O661" i="19"/>
  <c r="N661" i="19"/>
  <c r="M661" i="19"/>
  <c r="L661" i="19"/>
  <c r="K661" i="19"/>
  <c r="J661" i="19"/>
  <c r="I661" i="19"/>
  <c r="H661" i="19"/>
  <c r="G661" i="19"/>
  <c r="F661" i="19"/>
  <c r="E661" i="19"/>
  <c r="U660" i="19"/>
  <c r="T660" i="19"/>
  <c r="S660" i="19"/>
  <c r="R660" i="19"/>
  <c r="Q660" i="19"/>
  <c r="P660" i="19"/>
  <c r="O660" i="19"/>
  <c r="N660" i="19"/>
  <c r="M660" i="19"/>
  <c r="L660" i="19"/>
  <c r="K660" i="19"/>
  <c r="J660" i="19"/>
  <c r="I660" i="19"/>
  <c r="H660" i="19"/>
  <c r="G660" i="19"/>
  <c r="F660" i="19"/>
  <c r="E660" i="19"/>
  <c r="E659" i="19"/>
  <c r="U658" i="19"/>
  <c r="T658" i="19"/>
  <c r="S658" i="19"/>
  <c r="R658" i="19"/>
  <c r="Q658" i="19"/>
  <c r="P658" i="19"/>
  <c r="O658" i="19"/>
  <c r="N658" i="19"/>
  <c r="M658" i="19"/>
  <c r="L658" i="19"/>
  <c r="K658" i="19"/>
  <c r="J658" i="19"/>
  <c r="I658" i="19"/>
  <c r="H658" i="19"/>
  <c r="G658" i="19"/>
  <c r="F658" i="19"/>
  <c r="E658" i="19"/>
  <c r="U656" i="19"/>
  <c r="T656" i="19"/>
  <c r="S656" i="19"/>
  <c r="R656" i="19"/>
  <c r="Q656" i="19"/>
  <c r="P656" i="19"/>
  <c r="O656" i="19"/>
  <c r="N656" i="19"/>
  <c r="M656" i="19"/>
  <c r="L656" i="19"/>
  <c r="K656" i="19"/>
  <c r="J656" i="19"/>
  <c r="I656" i="19"/>
  <c r="H656" i="19"/>
  <c r="G656" i="19"/>
  <c r="F656" i="19"/>
  <c r="E656" i="19"/>
  <c r="U655" i="19"/>
  <c r="T655" i="19"/>
  <c r="S655" i="19"/>
  <c r="R655" i="19"/>
  <c r="Q655" i="19"/>
  <c r="P655" i="19"/>
  <c r="O655" i="19"/>
  <c r="N655" i="19"/>
  <c r="M655" i="19"/>
  <c r="L655" i="19"/>
  <c r="K655" i="19"/>
  <c r="J655" i="19"/>
  <c r="I655" i="19"/>
  <c r="H655" i="19"/>
  <c r="G655" i="19"/>
  <c r="F655" i="19"/>
  <c r="E655" i="19"/>
  <c r="E654" i="19"/>
  <c r="E653" i="19"/>
  <c r="U652" i="19"/>
  <c r="T652" i="19"/>
  <c r="S652" i="19"/>
  <c r="R652" i="19"/>
  <c r="Q652" i="19"/>
  <c r="P652" i="19"/>
  <c r="O652" i="19"/>
  <c r="N652" i="19"/>
  <c r="M652" i="19"/>
  <c r="L652" i="19"/>
  <c r="K652" i="19"/>
  <c r="J652" i="19"/>
  <c r="I652" i="19"/>
  <c r="H652" i="19"/>
  <c r="G652" i="19"/>
  <c r="F652" i="19"/>
  <c r="E652" i="19"/>
  <c r="U651" i="19"/>
  <c r="T651" i="19"/>
  <c r="S651" i="19"/>
  <c r="R651" i="19"/>
  <c r="Q651" i="19"/>
  <c r="P651" i="19"/>
  <c r="O651" i="19"/>
  <c r="N651" i="19"/>
  <c r="M651" i="19"/>
  <c r="L651" i="19"/>
  <c r="K651" i="19"/>
  <c r="J651" i="19"/>
  <c r="I651" i="19"/>
  <c r="H651" i="19"/>
  <c r="G651" i="19"/>
  <c r="F651" i="19"/>
  <c r="E651" i="19"/>
  <c r="E650" i="19"/>
  <c r="U647" i="19"/>
  <c r="T647" i="19"/>
  <c r="S647" i="19"/>
  <c r="R647" i="19"/>
  <c r="Q647" i="19"/>
  <c r="P647" i="19"/>
  <c r="O647" i="19"/>
  <c r="N647" i="19"/>
  <c r="M647" i="19"/>
  <c r="L647" i="19"/>
  <c r="K647" i="19"/>
  <c r="J647" i="19"/>
  <c r="I647" i="19"/>
  <c r="H647" i="19"/>
  <c r="G647" i="19"/>
  <c r="F647" i="19"/>
  <c r="E647" i="19"/>
  <c r="J645" i="19"/>
  <c r="U644" i="19"/>
  <c r="T644" i="19"/>
  <c r="S644" i="19"/>
  <c r="R644" i="19"/>
  <c r="Q644" i="19"/>
  <c r="P644" i="19"/>
  <c r="O644" i="19"/>
  <c r="N644" i="19"/>
  <c r="M644" i="19"/>
  <c r="L644" i="19"/>
  <c r="K644" i="19"/>
  <c r="J644" i="19"/>
  <c r="I644" i="19"/>
  <c r="H644" i="19"/>
  <c r="G644" i="19"/>
  <c r="F644" i="19"/>
  <c r="E644" i="19"/>
  <c r="U642" i="19"/>
  <c r="T642" i="19"/>
  <c r="S642" i="19"/>
  <c r="R642" i="19"/>
  <c r="Q642" i="19"/>
  <c r="P642" i="19"/>
  <c r="O642" i="19"/>
  <c r="N642" i="19"/>
  <c r="M642" i="19"/>
  <c r="L642" i="19"/>
  <c r="K642" i="19"/>
  <c r="J642" i="19"/>
  <c r="I642" i="19"/>
  <c r="H642" i="19"/>
  <c r="G642" i="19"/>
  <c r="F642" i="19"/>
  <c r="E642" i="19"/>
  <c r="E640" i="19"/>
  <c r="E639" i="19"/>
  <c r="U638" i="19"/>
  <c r="T638" i="19"/>
  <c r="S638" i="19"/>
  <c r="R638" i="19"/>
  <c r="Q638" i="19"/>
  <c r="P638" i="19"/>
  <c r="O638" i="19"/>
  <c r="N638" i="19"/>
  <c r="M638" i="19"/>
  <c r="L638" i="19"/>
  <c r="K638" i="19"/>
  <c r="J638" i="19"/>
  <c r="I638" i="19"/>
  <c r="H638" i="19"/>
  <c r="G638" i="19"/>
  <c r="F638" i="19"/>
  <c r="E638" i="19"/>
  <c r="U637" i="19"/>
  <c r="T637" i="19"/>
  <c r="S637" i="19"/>
  <c r="R637" i="19"/>
  <c r="Q637" i="19"/>
  <c r="P637" i="19"/>
  <c r="O637" i="19"/>
  <c r="N637" i="19"/>
  <c r="M637" i="19"/>
  <c r="L637" i="19"/>
  <c r="K637" i="19"/>
  <c r="J637" i="19"/>
  <c r="I637" i="19"/>
  <c r="H637" i="19"/>
  <c r="G637" i="19"/>
  <c r="F637" i="19"/>
  <c r="E637" i="19"/>
  <c r="U636" i="19"/>
  <c r="T636" i="19"/>
  <c r="S636" i="19"/>
  <c r="R636" i="19"/>
  <c r="Q636" i="19"/>
  <c r="P636" i="19"/>
  <c r="O636" i="19"/>
  <c r="N636" i="19"/>
  <c r="M636" i="19"/>
  <c r="L636" i="19"/>
  <c r="K636" i="19"/>
  <c r="J636" i="19"/>
  <c r="I636" i="19"/>
  <c r="H636" i="19"/>
  <c r="G636" i="19"/>
  <c r="F636" i="19"/>
  <c r="E636" i="19"/>
  <c r="E634" i="19"/>
  <c r="U633" i="19"/>
  <c r="T633" i="19"/>
  <c r="S633" i="19"/>
  <c r="R633" i="19"/>
  <c r="Q633" i="19"/>
  <c r="P633" i="19"/>
  <c r="O633" i="19"/>
  <c r="N633" i="19"/>
  <c r="M633" i="19"/>
  <c r="L633" i="19"/>
  <c r="K633" i="19"/>
  <c r="J633" i="19"/>
  <c r="I633" i="19"/>
  <c r="H633" i="19"/>
  <c r="G633" i="19"/>
  <c r="F633" i="19"/>
  <c r="E633" i="19"/>
  <c r="U632" i="19"/>
  <c r="T632" i="19"/>
  <c r="S632" i="19"/>
  <c r="R632" i="19"/>
  <c r="Q632" i="19"/>
  <c r="P632" i="19"/>
  <c r="O632" i="19"/>
  <c r="N632" i="19"/>
  <c r="M632" i="19"/>
  <c r="L632" i="19"/>
  <c r="K632" i="19"/>
  <c r="J632" i="19"/>
  <c r="I632" i="19"/>
  <c r="H632" i="19"/>
  <c r="G632" i="19"/>
  <c r="F632" i="19"/>
  <c r="E632" i="19"/>
  <c r="E630" i="19"/>
  <c r="U629" i="19"/>
  <c r="T629" i="19"/>
  <c r="S629" i="19"/>
  <c r="R629" i="19"/>
  <c r="Q629" i="19"/>
  <c r="P629" i="19"/>
  <c r="O629" i="19"/>
  <c r="N629" i="19"/>
  <c r="M629" i="19"/>
  <c r="L629" i="19"/>
  <c r="K629" i="19"/>
  <c r="J629" i="19"/>
  <c r="I629" i="19"/>
  <c r="H629" i="19"/>
  <c r="G629" i="19"/>
  <c r="F629" i="19"/>
  <c r="E629" i="19"/>
  <c r="U628" i="19"/>
  <c r="T628" i="19"/>
  <c r="S628" i="19"/>
  <c r="R628" i="19"/>
  <c r="Q628" i="19"/>
  <c r="P628" i="19"/>
  <c r="O628" i="19"/>
  <c r="N628" i="19"/>
  <c r="M628" i="19"/>
  <c r="L628" i="19"/>
  <c r="K628" i="19"/>
  <c r="J628" i="19"/>
  <c r="I628" i="19"/>
  <c r="H628" i="19"/>
  <c r="G628" i="19"/>
  <c r="F628" i="19"/>
  <c r="E628" i="19"/>
  <c r="U627" i="19"/>
  <c r="T627" i="19"/>
  <c r="S627" i="19"/>
  <c r="R627" i="19"/>
  <c r="Q627" i="19"/>
  <c r="P627" i="19"/>
  <c r="O627" i="19"/>
  <c r="N627" i="19"/>
  <c r="M627" i="19"/>
  <c r="L627" i="19"/>
  <c r="K627" i="19"/>
  <c r="J627" i="19"/>
  <c r="I627" i="19"/>
  <c r="H627" i="19"/>
  <c r="G627" i="19"/>
  <c r="F627" i="19"/>
  <c r="E627" i="19"/>
  <c r="E626" i="19"/>
  <c r="K625" i="19"/>
  <c r="U623" i="19"/>
  <c r="T623" i="19"/>
  <c r="S623" i="19"/>
  <c r="R623" i="19"/>
  <c r="Q623" i="19"/>
  <c r="P623" i="19"/>
  <c r="O623" i="19"/>
  <c r="N623" i="19"/>
  <c r="M623" i="19"/>
  <c r="L623" i="19"/>
  <c r="K623" i="19"/>
  <c r="J623" i="19"/>
  <c r="I623" i="19"/>
  <c r="H623" i="19"/>
  <c r="G623" i="19"/>
  <c r="F623" i="19"/>
  <c r="E623" i="19"/>
  <c r="E622" i="19"/>
  <c r="E620" i="19"/>
  <c r="U619" i="19"/>
  <c r="T619" i="19"/>
  <c r="S619" i="19"/>
  <c r="R619" i="19"/>
  <c r="Q619" i="19"/>
  <c r="P619" i="19"/>
  <c r="O619" i="19"/>
  <c r="N619" i="19"/>
  <c r="M619" i="19"/>
  <c r="L619" i="19"/>
  <c r="K619" i="19"/>
  <c r="J619" i="19"/>
  <c r="I619" i="19"/>
  <c r="H619" i="19"/>
  <c r="G619" i="19"/>
  <c r="F619" i="19"/>
  <c r="E619" i="19"/>
  <c r="U618" i="19"/>
  <c r="T618" i="19"/>
  <c r="S618" i="19"/>
  <c r="R618" i="19"/>
  <c r="Q618" i="19"/>
  <c r="P618" i="19"/>
  <c r="O618" i="19"/>
  <c r="N618" i="19"/>
  <c r="M618" i="19"/>
  <c r="L618" i="19"/>
  <c r="K618" i="19"/>
  <c r="J618" i="19"/>
  <c r="I618" i="19"/>
  <c r="H618" i="19"/>
  <c r="G618" i="19"/>
  <c r="F618" i="19"/>
  <c r="E618" i="19"/>
  <c r="E617" i="19"/>
  <c r="U616" i="19"/>
  <c r="T616" i="19"/>
  <c r="S616" i="19"/>
  <c r="R616" i="19"/>
  <c r="Q616" i="19"/>
  <c r="P616" i="19"/>
  <c r="O616" i="19"/>
  <c r="N616" i="19"/>
  <c r="M616" i="19"/>
  <c r="L616" i="19"/>
  <c r="K616" i="19"/>
  <c r="J616" i="19"/>
  <c r="I616" i="19"/>
  <c r="H616" i="19"/>
  <c r="G616" i="19"/>
  <c r="F616" i="19"/>
  <c r="E616" i="19"/>
  <c r="U615" i="19"/>
  <c r="T615" i="19"/>
  <c r="S615" i="19"/>
  <c r="R615" i="19"/>
  <c r="Q615" i="19"/>
  <c r="P615" i="19"/>
  <c r="O615" i="19"/>
  <c r="N615" i="19"/>
  <c r="M615" i="19"/>
  <c r="L615" i="19"/>
  <c r="K615" i="19"/>
  <c r="J615" i="19"/>
  <c r="I615" i="19"/>
  <c r="H615" i="19"/>
  <c r="G615" i="19"/>
  <c r="F615" i="19"/>
  <c r="E615" i="19"/>
  <c r="E613" i="19"/>
  <c r="U611" i="19"/>
  <c r="T611" i="19"/>
  <c r="S611" i="19"/>
  <c r="R611" i="19"/>
  <c r="Q611" i="19"/>
  <c r="P611" i="19"/>
  <c r="O611" i="19"/>
  <c r="N611" i="19"/>
  <c r="M611" i="19"/>
  <c r="L611" i="19"/>
  <c r="K611" i="19"/>
  <c r="J611" i="19"/>
  <c r="I611" i="19"/>
  <c r="H611" i="19"/>
  <c r="G611" i="19"/>
  <c r="F611" i="19"/>
  <c r="E611" i="19"/>
  <c r="U610" i="19"/>
  <c r="T610" i="19"/>
  <c r="S610" i="19"/>
  <c r="R610" i="19"/>
  <c r="Q610" i="19"/>
  <c r="P610" i="19"/>
  <c r="O610" i="19"/>
  <c r="N610" i="19"/>
  <c r="M610" i="19"/>
  <c r="L610" i="19"/>
  <c r="K610" i="19"/>
  <c r="J610" i="19"/>
  <c r="I610" i="19"/>
  <c r="H610" i="19"/>
  <c r="G610" i="19"/>
  <c r="F610" i="19"/>
  <c r="E610" i="19"/>
  <c r="U609" i="19"/>
  <c r="T609" i="19"/>
  <c r="S609" i="19"/>
  <c r="R609" i="19"/>
  <c r="Q609" i="19"/>
  <c r="P609" i="19"/>
  <c r="O609" i="19"/>
  <c r="N609" i="19"/>
  <c r="M609" i="19"/>
  <c r="L609" i="19"/>
  <c r="K609" i="19"/>
  <c r="J609" i="19"/>
  <c r="I609" i="19"/>
  <c r="H609" i="19"/>
  <c r="G609" i="19"/>
  <c r="F609" i="19"/>
  <c r="E609" i="19"/>
  <c r="E608" i="19"/>
  <c r="U607" i="19"/>
  <c r="T607" i="19"/>
  <c r="S607" i="19"/>
  <c r="R607" i="19"/>
  <c r="Q607" i="19"/>
  <c r="P607" i="19"/>
  <c r="O607" i="19"/>
  <c r="N607" i="19"/>
  <c r="M607" i="19"/>
  <c r="L607" i="19"/>
  <c r="K607" i="19"/>
  <c r="J607" i="19"/>
  <c r="I607" i="19"/>
  <c r="H607" i="19"/>
  <c r="G607" i="19"/>
  <c r="F607" i="19"/>
  <c r="E607" i="19"/>
  <c r="E606" i="19"/>
  <c r="E605" i="19"/>
  <c r="E604" i="19"/>
  <c r="T601" i="19"/>
  <c r="E600" i="19"/>
  <c r="U599" i="19"/>
  <c r="T599" i="19"/>
  <c r="S599" i="19"/>
  <c r="R599" i="19"/>
  <c r="Q599" i="19"/>
  <c r="P599" i="19"/>
  <c r="O599" i="19"/>
  <c r="N599" i="19"/>
  <c r="M599" i="19"/>
  <c r="L599" i="19"/>
  <c r="K599" i="19"/>
  <c r="J599" i="19"/>
  <c r="I599" i="19"/>
  <c r="H599" i="19"/>
  <c r="G599" i="19"/>
  <c r="F599" i="19"/>
  <c r="E599" i="19"/>
  <c r="U598" i="19"/>
  <c r="T598" i="19"/>
  <c r="S598" i="19"/>
  <c r="R598" i="19"/>
  <c r="Q598" i="19"/>
  <c r="P598" i="19"/>
  <c r="O598" i="19"/>
  <c r="N598" i="19"/>
  <c r="M598" i="19"/>
  <c r="L598" i="19"/>
  <c r="K598" i="19"/>
  <c r="J598" i="19"/>
  <c r="I598" i="19"/>
  <c r="H598" i="19"/>
  <c r="G598" i="19"/>
  <c r="F598" i="19"/>
  <c r="E598" i="19"/>
  <c r="U597" i="19"/>
  <c r="T597" i="19"/>
  <c r="S597" i="19"/>
  <c r="R597" i="19"/>
  <c r="Q597" i="19"/>
  <c r="P597" i="19"/>
  <c r="O597" i="19"/>
  <c r="N597" i="19"/>
  <c r="M597" i="19"/>
  <c r="L597" i="19"/>
  <c r="K597" i="19"/>
  <c r="J597" i="19"/>
  <c r="I597" i="19"/>
  <c r="H597" i="19"/>
  <c r="G597" i="19"/>
  <c r="F597" i="19"/>
  <c r="E597" i="19"/>
  <c r="U594" i="19"/>
  <c r="T594" i="19"/>
  <c r="S594" i="19"/>
  <c r="R594" i="19"/>
  <c r="Q594" i="19"/>
  <c r="P594" i="19"/>
  <c r="O594" i="19"/>
  <c r="N594" i="19"/>
  <c r="M594" i="19"/>
  <c r="L594" i="19"/>
  <c r="K594" i="19"/>
  <c r="J594" i="19"/>
  <c r="I594" i="19"/>
  <c r="H594" i="19"/>
  <c r="G594" i="19"/>
  <c r="F594" i="19"/>
  <c r="E594" i="19"/>
  <c r="O591" i="19"/>
  <c r="E590" i="19"/>
  <c r="U589" i="19"/>
  <c r="T589" i="19"/>
  <c r="S589" i="19"/>
  <c r="R589" i="19"/>
  <c r="Q589" i="19"/>
  <c r="P589" i="19"/>
  <c r="O589" i="19"/>
  <c r="N589" i="19"/>
  <c r="M589" i="19"/>
  <c r="L589" i="19"/>
  <c r="K589" i="19"/>
  <c r="J589" i="19"/>
  <c r="I589" i="19"/>
  <c r="H589" i="19"/>
  <c r="G589" i="19"/>
  <c r="F589" i="19"/>
  <c r="E589" i="19"/>
  <c r="E587" i="19"/>
  <c r="U586" i="19"/>
  <c r="T586" i="19"/>
  <c r="S586" i="19"/>
  <c r="R586" i="19"/>
  <c r="Q586" i="19"/>
  <c r="P586" i="19"/>
  <c r="O586" i="19"/>
  <c r="N586" i="19"/>
  <c r="M586" i="19"/>
  <c r="L586" i="19"/>
  <c r="K586" i="19"/>
  <c r="J586" i="19"/>
  <c r="I586" i="19"/>
  <c r="H586" i="19"/>
  <c r="G586" i="19"/>
  <c r="F586" i="19"/>
  <c r="E586" i="19"/>
  <c r="U584" i="19"/>
  <c r="T584" i="19"/>
  <c r="S584" i="19"/>
  <c r="R584" i="19"/>
  <c r="Q584" i="19"/>
  <c r="P584" i="19"/>
  <c r="O584" i="19"/>
  <c r="N584" i="19"/>
  <c r="M584" i="19"/>
  <c r="L584" i="19"/>
  <c r="K584" i="19"/>
  <c r="J584" i="19"/>
  <c r="I584" i="19"/>
  <c r="H584" i="19"/>
  <c r="G584" i="19"/>
  <c r="F584" i="19"/>
  <c r="E584" i="19"/>
  <c r="K583" i="19"/>
  <c r="E581" i="19"/>
  <c r="O580" i="19"/>
  <c r="U578" i="19"/>
  <c r="T578" i="19"/>
  <c r="S578" i="19"/>
  <c r="R578" i="19"/>
  <c r="Q578" i="19"/>
  <c r="P578" i="19"/>
  <c r="O578" i="19"/>
  <c r="N578" i="19"/>
  <c r="M578" i="19"/>
  <c r="L578" i="19"/>
  <c r="K578" i="19"/>
  <c r="J578" i="19"/>
  <c r="I578" i="19"/>
  <c r="H578" i="19"/>
  <c r="G578" i="19"/>
  <c r="F578" i="19"/>
  <c r="E578" i="19"/>
  <c r="U577" i="19"/>
  <c r="T577" i="19"/>
  <c r="S577" i="19"/>
  <c r="R577" i="19"/>
  <c r="Q577" i="19"/>
  <c r="P577" i="19"/>
  <c r="O577" i="19"/>
  <c r="N577" i="19"/>
  <c r="M577" i="19"/>
  <c r="L577" i="19"/>
  <c r="K577" i="19"/>
  <c r="J577" i="19"/>
  <c r="I577" i="19"/>
  <c r="H577" i="19"/>
  <c r="G577" i="19"/>
  <c r="F577" i="19"/>
  <c r="E577" i="19"/>
  <c r="U576" i="19"/>
  <c r="T576" i="19"/>
  <c r="S576" i="19"/>
  <c r="R576" i="19"/>
  <c r="Q576" i="19"/>
  <c r="P576" i="19"/>
  <c r="O576" i="19"/>
  <c r="N576" i="19"/>
  <c r="M576" i="19"/>
  <c r="L576" i="19"/>
  <c r="K576" i="19"/>
  <c r="J576" i="19"/>
  <c r="I576" i="19"/>
  <c r="H576" i="19"/>
  <c r="G576" i="19"/>
  <c r="F576" i="19"/>
  <c r="E576" i="19"/>
  <c r="E572" i="19"/>
  <c r="U571" i="19"/>
  <c r="T571" i="19"/>
  <c r="S571" i="19"/>
  <c r="R571" i="19"/>
  <c r="Q571" i="19"/>
  <c r="P571" i="19"/>
  <c r="O571" i="19"/>
  <c r="N571" i="19"/>
  <c r="M571" i="19"/>
  <c r="L571" i="19"/>
  <c r="K571" i="19"/>
  <c r="J571" i="19"/>
  <c r="I571" i="19"/>
  <c r="H571" i="19"/>
  <c r="G571" i="19"/>
  <c r="F571" i="19"/>
  <c r="E571" i="19"/>
  <c r="U570" i="19"/>
  <c r="T570" i="19"/>
  <c r="S570" i="19"/>
  <c r="R570" i="19"/>
  <c r="Q570" i="19"/>
  <c r="P570" i="19"/>
  <c r="O570" i="19"/>
  <c r="N570" i="19"/>
  <c r="M570" i="19"/>
  <c r="L570" i="19"/>
  <c r="K570" i="19"/>
  <c r="J570" i="19"/>
  <c r="I570" i="19"/>
  <c r="H570" i="19"/>
  <c r="G570" i="19"/>
  <c r="F570" i="19"/>
  <c r="E570" i="19"/>
  <c r="E569" i="19"/>
  <c r="E568" i="19"/>
  <c r="E566" i="19"/>
  <c r="U564" i="19"/>
  <c r="T564" i="19"/>
  <c r="S564" i="19"/>
  <c r="R564" i="19"/>
  <c r="Q564" i="19"/>
  <c r="P564" i="19"/>
  <c r="O564" i="19"/>
  <c r="N564" i="19"/>
  <c r="M564" i="19"/>
  <c r="L564" i="19"/>
  <c r="K564" i="19"/>
  <c r="J564" i="19"/>
  <c r="I564" i="19"/>
  <c r="H564" i="19"/>
  <c r="G564" i="19"/>
  <c r="F564" i="19"/>
  <c r="E564" i="19"/>
  <c r="U563" i="19"/>
  <c r="V15" i="20" s="1"/>
  <c r="T563" i="19"/>
  <c r="U15" i="20" s="1"/>
  <c r="S563" i="19"/>
  <c r="T15" i="20" s="1"/>
  <c r="R563" i="19"/>
  <c r="S15" i="20" s="1"/>
  <c r="Q563" i="19"/>
  <c r="R15" i="20" s="1"/>
  <c r="P563" i="19"/>
  <c r="Q15" i="20" s="1"/>
  <c r="O563" i="19"/>
  <c r="P15" i="20" s="1"/>
  <c r="N563" i="19"/>
  <c r="O15" i="20" s="1"/>
  <c r="M563" i="19"/>
  <c r="N15" i="20" s="1"/>
  <c r="L563" i="19"/>
  <c r="M15" i="20" s="1"/>
  <c r="K563" i="19"/>
  <c r="L15" i="20" s="1"/>
  <c r="J563" i="19"/>
  <c r="K15" i="20" s="1"/>
  <c r="I563" i="19"/>
  <c r="J15" i="20" s="1"/>
  <c r="H563" i="19"/>
  <c r="I15" i="20" s="1"/>
  <c r="G563" i="19"/>
  <c r="H15" i="20" s="1"/>
  <c r="F563" i="19"/>
  <c r="G15" i="20" s="1"/>
  <c r="E563" i="19"/>
  <c r="F15" i="20" s="1"/>
  <c r="U562" i="19"/>
  <c r="T562" i="19"/>
  <c r="S562" i="19"/>
  <c r="R562" i="19"/>
  <c r="Q562" i="19"/>
  <c r="P562" i="19"/>
  <c r="O562" i="19"/>
  <c r="N562" i="19"/>
  <c r="M562" i="19"/>
  <c r="L562" i="19"/>
  <c r="K562" i="19"/>
  <c r="J562" i="19"/>
  <c r="I562" i="19"/>
  <c r="H562" i="19"/>
  <c r="G562" i="19"/>
  <c r="F562" i="19"/>
  <c r="E562" i="19"/>
  <c r="U561" i="19"/>
  <c r="T561" i="19"/>
  <c r="S561" i="19"/>
  <c r="R561" i="19"/>
  <c r="Q561" i="19"/>
  <c r="P561" i="19"/>
  <c r="O561" i="19"/>
  <c r="N561" i="19"/>
  <c r="M561" i="19"/>
  <c r="L561" i="19"/>
  <c r="K561" i="19"/>
  <c r="J561" i="19"/>
  <c r="I561" i="19"/>
  <c r="H561" i="19"/>
  <c r="G561" i="19"/>
  <c r="F561" i="19"/>
  <c r="E561" i="19"/>
  <c r="U560" i="19"/>
  <c r="T560" i="19"/>
  <c r="S560" i="19"/>
  <c r="R560" i="19"/>
  <c r="Q560" i="19"/>
  <c r="P560" i="19"/>
  <c r="O560" i="19"/>
  <c r="N560" i="19"/>
  <c r="M560" i="19"/>
  <c r="L560" i="19"/>
  <c r="K560" i="19"/>
  <c r="J560" i="19"/>
  <c r="I560" i="19"/>
  <c r="H560" i="19"/>
  <c r="G560" i="19"/>
  <c r="F560" i="19"/>
  <c r="E560" i="19"/>
  <c r="U559" i="19"/>
  <c r="T559" i="19"/>
  <c r="S559" i="19"/>
  <c r="R559" i="19"/>
  <c r="Q559" i="19"/>
  <c r="P559" i="19"/>
  <c r="O559" i="19"/>
  <c r="N559" i="19"/>
  <c r="M559" i="19"/>
  <c r="L559" i="19"/>
  <c r="K559" i="19"/>
  <c r="J559" i="19"/>
  <c r="I559" i="19"/>
  <c r="H559" i="19"/>
  <c r="G559" i="19"/>
  <c r="F559" i="19"/>
  <c r="E559" i="19"/>
  <c r="E558" i="19"/>
  <c r="O556" i="19"/>
  <c r="U555" i="19"/>
  <c r="T555" i="19"/>
  <c r="S555" i="19"/>
  <c r="R555" i="19"/>
  <c r="Q555" i="19"/>
  <c r="P555" i="19"/>
  <c r="O555" i="19"/>
  <c r="N555" i="19"/>
  <c r="M555" i="19"/>
  <c r="L555" i="19"/>
  <c r="K555" i="19"/>
  <c r="J555" i="19"/>
  <c r="I555" i="19"/>
  <c r="H555" i="19"/>
  <c r="G555" i="19"/>
  <c r="F555" i="19"/>
  <c r="E555" i="19"/>
  <c r="U554" i="19"/>
  <c r="T554" i="19"/>
  <c r="S554" i="19"/>
  <c r="R554" i="19"/>
  <c r="Q554" i="19"/>
  <c r="P554" i="19"/>
  <c r="O554" i="19"/>
  <c r="N554" i="19"/>
  <c r="M554" i="19"/>
  <c r="L554" i="19"/>
  <c r="K554" i="19"/>
  <c r="J554" i="19"/>
  <c r="I554" i="19"/>
  <c r="H554" i="19"/>
  <c r="G554" i="19"/>
  <c r="F554" i="19"/>
  <c r="E554" i="19"/>
  <c r="U553" i="19"/>
  <c r="T553" i="19"/>
  <c r="S553" i="19"/>
  <c r="R553" i="19"/>
  <c r="Q553" i="19"/>
  <c r="P553" i="19"/>
  <c r="O553" i="19"/>
  <c r="N553" i="19"/>
  <c r="M553" i="19"/>
  <c r="L553" i="19"/>
  <c r="K553" i="19"/>
  <c r="J553" i="19"/>
  <c r="I553" i="19"/>
  <c r="H553" i="19"/>
  <c r="G553" i="19"/>
  <c r="F553" i="19"/>
  <c r="E553" i="19"/>
  <c r="U552" i="19"/>
  <c r="T552" i="19"/>
  <c r="S552" i="19"/>
  <c r="R552" i="19"/>
  <c r="Q552" i="19"/>
  <c r="P552" i="19"/>
  <c r="O552" i="19"/>
  <c r="N552" i="19"/>
  <c r="M552" i="19"/>
  <c r="L552" i="19"/>
  <c r="K552" i="19"/>
  <c r="J552" i="19"/>
  <c r="I552" i="19"/>
  <c r="H552" i="19"/>
  <c r="G552" i="19"/>
  <c r="F552" i="19"/>
  <c r="E552" i="19"/>
  <c r="U551" i="19"/>
  <c r="T551" i="19"/>
  <c r="S551" i="19"/>
  <c r="R551" i="19"/>
  <c r="Q551" i="19"/>
  <c r="P551" i="19"/>
  <c r="O551" i="19"/>
  <c r="N551" i="19"/>
  <c r="M551" i="19"/>
  <c r="L551" i="19"/>
  <c r="K551" i="19"/>
  <c r="J551" i="19"/>
  <c r="I551" i="19"/>
  <c r="H551" i="19"/>
  <c r="G551" i="19"/>
  <c r="F551" i="19"/>
  <c r="E551" i="19"/>
  <c r="U549" i="19"/>
  <c r="T549" i="19"/>
  <c r="S549" i="19"/>
  <c r="R549" i="19"/>
  <c r="Q549" i="19"/>
  <c r="P549" i="19"/>
  <c r="O549" i="19"/>
  <c r="N549" i="19"/>
  <c r="M549" i="19"/>
  <c r="L549" i="19"/>
  <c r="K549" i="19"/>
  <c r="J549" i="19"/>
  <c r="I549" i="19"/>
  <c r="H549" i="19"/>
  <c r="G549" i="19"/>
  <c r="F549" i="19"/>
  <c r="E549" i="19"/>
  <c r="E548" i="19"/>
  <c r="U547" i="19"/>
  <c r="T547" i="19"/>
  <c r="S547" i="19"/>
  <c r="R547" i="19"/>
  <c r="Q547" i="19"/>
  <c r="P547" i="19"/>
  <c r="O547" i="19"/>
  <c r="N547" i="19"/>
  <c r="M547" i="19"/>
  <c r="L547" i="19"/>
  <c r="K547" i="19"/>
  <c r="J547" i="19"/>
  <c r="I547" i="19"/>
  <c r="H547" i="19"/>
  <c r="G547" i="19"/>
  <c r="F547" i="19"/>
  <c r="E547" i="19"/>
  <c r="U546" i="19"/>
  <c r="T546" i="19"/>
  <c r="S546" i="19"/>
  <c r="R546" i="19"/>
  <c r="Q546" i="19"/>
  <c r="P546" i="19"/>
  <c r="O546" i="19"/>
  <c r="N546" i="19"/>
  <c r="M546" i="19"/>
  <c r="L546" i="19"/>
  <c r="K546" i="19"/>
  <c r="J546" i="19"/>
  <c r="I546" i="19"/>
  <c r="H546" i="19"/>
  <c r="G546" i="19"/>
  <c r="F546" i="19"/>
  <c r="E546" i="19"/>
  <c r="U545" i="19"/>
  <c r="T545" i="19"/>
  <c r="S545" i="19"/>
  <c r="R545" i="19"/>
  <c r="Q545" i="19"/>
  <c r="P545" i="19"/>
  <c r="O545" i="19"/>
  <c r="N545" i="19"/>
  <c r="M545" i="19"/>
  <c r="L545" i="19"/>
  <c r="K545" i="19"/>
  <c r="J545" i="19"/>
  <c r="I545" i="19"/>
  <c r="H545" i="19"/>
  <c r="G545" i="19"/>
  <c r="F545" i="19"/>
  <c r="E545" i="19"/>
  <c r="U544" i="19"/>
  <c r="T544" i="19"/>
  <c r="S544" i="19"/>
  <c r="R544" i="19"/>
  <c r="Q544" i="19"/>
  <c r="P544" i="19"/>
  <c r="O544" i="19"/>
  <c r="N544" i="19"/>
  <c r="M544" i="19"/>
  <c r="L544" i="19"/>
  <c r="K544" i="19"/>
  <c r="J544" i="19"/>
  <c r="I544" i="19"/>
  <c r="H544" i="19"/>
  <c r="G544" i="19"/>
  <c r="F544" i="19"/>
  <c r="E544" i="19"/>
  <c r="U543" i="19"/>
  <c r="T543" i="19"/>
  <c r="S543" i="19"/>
  <c r="R543" i="19"/>
  <c r="Q543" i="19"/>
  <c r="P543" i="19"/>
  <c r="O543" i="19"/>
  <c r="N543" i="19"/>
  <c r="M543" i="19"/>
  <c r="L543" i="19"/>
  <c r="K543" i="19"/>
  <c r="J543" i="19"/>
  <c r="I543" i="19"/>
  <c r="H543" i="19"/>
  <c r="G543" i="19"/>
  <c r="F543" i="19"/>
  <c r="E543" i="19"/>
  <c r="U542" i="19"/>
  <c r="T542" i="19"/>
  <c r="S542" i="19"/>
  <c r="R542" i="19"/>
  <c r="Q542" i="19"/>
  <c r="P542" i="19"/>
  <c r="O542" i="19"/>
  <c r="N542" i="19"/>
  <c r="M542" i="19"/>
  <c r="L542" i="19"/>
  <c r="K542" i="19"/>
  <c r="J542" i="19"/>
  <c r="I542" i="19"/>
  <c r="H542" i="19"/>
  <c r="G542" i="19"/>
  <c r="F542" i="19"/>
  <c r="E542" i="19"/>
  <c r="E541" i="19"/>
  <c r="U540" i="19"/>
  <c r="T540" i="19"/>
  <c r="S540" i="19"/>
  <c r="R540" i="19"/>
  <c r="Q540" i="19"/>
  <c r="P540" i="19"/>
  <c r="O540" i="19"/>
  <c r="N540" i="19"/>
  <c r="M540" i="19"/>
  <c r="L540" i="19"/>
  <c r="K540" i="19"/>
  <c r="J540" i="19"/>
  <c r="I540" i="19"/>
  <c r="H540" i="19"/>
  <c r="G540" i="19"/>
  <c r="F540" i="19"/>
  <c r="E540" i="19"/>
  <c r="U539" i="19"/>
  <c r="T539" i="19"/>
  <c r="S539" i="19"/>
  <c r="R539" i="19"/>
  <c r="Q539" i="19"/>
  <c r="P539" i="19"/>
  <c r="O539" i="19"/>
  <c r="N539" i="19"/>
  <c r="M539" i="19"/>
  <c r="L539" i="19"/>
  <c r="K539" i="19"/>
  <c r="J539" i="19"/>
  <c r="I539" i="19"/>
  <c r="H539" i="19"/>
  <c r="G539" i="19"/>
  <c r="F539" i="19"/>
  <c r="E539" i="19"/>
  <c r="U538" i="19"/>
  <c r="T538" i="19"/>
  <c r="S538" i="19"/>
  <c r="R538" i="19"/>
  <c r="Q538" i="19"/>
  <c r="P538" i="19"/>
  <c r="O538" i="19"/>
  <c r="N538" i="19"/>
  <c r="M538" i="19"/>
  <c r="L538" i="19"/>
  <c r="K538" i="19"/>
  <c r="J538" i="19"/>
  <c r="I538" i="19"/>
  <c r="H538" i="19"/>
  <c r="G538" i="19"/>
  <c r="F538" i="19"/>
  <c r="E538" i="19"/>
  <c r="U536" i="19"/>
  <c r="T536" i="19"/>
  <c r="S536" i="19"/>
  <c r="R536" i="19"/>
  <c r="Q536" i="19"/>
  <c r="P536" i="19"/>
  <c r="O536" i="19"/>
  <c r="N536" i="19"/>
  <c r="M536" i="19"/>
  <c r="L536" i="19"/>
  <c r="K536" i="19"/>
  <c r="J536" i="19"/>
  <c r="I536" i="19"/>
  <c r="H536" i="19"/>
  <c r="G536" i="19"/>
  <c r="F536" i="19"/>
  <c r="E536" i="19"/>
  <c r="U535" i="19"/>
  <c r="T535" i="19"/>
  <c r="S535" i="19"/>
  <c r="R535" i="19"/>
  <c r="Q535" i="19"/>
  <c r="P535" i="19"/>
  <c r="O535" i="19"/>
  <c r="N535" i="19"/>
  <c r="M535" i="19"/>
  <c r="L535" i="19"/>
  <c r="K535" i="19"/>
  <c r="J535" i="19"/>
  <c r="I535" i="19"/>
  <c r="H535" i="19"/>
  <c r="G535" i="19"/>
  <c r="F535" i="19"/>
  <c r="E535" i="19"/>
  <c r="U533" i="19"/>
  <c r="T533" i="19"/>
  <c r="S533" i="19"/>
  <c r="R533" i="19"/>
  <c r="Q533" i="19"/>
  <c r="P533" i="19"/>
  <c r="O533" i="19"/>
  <c r="N533" i="19"/>
  <c r="M533" i="19"/>
  <c r="L533" i="19"/>
  <c r="K533" i="19"/>
  <c r="J533" i="19"/>
  <c r="I533" i="19"/>
  <c r="H533" i="19"/>
  <c r="G533" i="19"/>
  <c r="F533" i="19"/>
  <c r="E533" i="19"/>
  <c r="U531" i="19"/>
  <c r="T531" i="19"/>
  <c r="S531" i="19"/>
  <c r="R531" i="19"/>
  <c r="Q531" i="19"/>
  <c r="P531" i="19"/>
  <c r="O531" i="19"/>
  <c r="N531" i="19"/>
  <c r="M531" i="19"/>
  <c r="L531" i="19"/>
  <c r="K531" i="19"/>
  <c r="J531" i="19"/>
  <c r="I531" i="19"/>
  <c r="H531" i="19"/>
  <c r="G531" i="19"/>
  <c r="F531" i="19"/>
  <c r="E531" i="19"/>
  <c r="U530" i="19"/>
  <c r="T530" i="19"/>
  <c r="S530" i="19"/>
  <c r="R530" i="19"/>
  <c r="Q530" i="19"/>
  <c r="P530" i="19"/>
  <c r="O530" i="19"/>
  <c r="N530" i="19"/>
  <c r="M530" i="19"/>
  <c r="L530" i="19"/>
  <c r="K530" i="19"/>
  <c r="J530" i="19"/>
  <c r="I530" i="19"/>
  <c r="H530" i="19"/>
  <c r="G530" i="19"/>
  <c r="F530" i="19"/>
  <c r="E530" i="19"/>
  <c r="U529" i="19"/>
  <c r="T529" i="19"/>
  <c r="S529" i="19"/>
  <c r="R529" i="19"/>
  <c r="Q529" i="19"/>
  <c r="P529" i="19"/>
  <c r="O529" i="19"/>
  <c r="N529" i="19"/>
  <c r="M529" i="19"/>
  <c r="L529" i="19"/>
  <c r="K529" i="19"/>
  <c r="J529" i="19"/>
  <c r="I529" i="19"/>
  <c r="H529" i="19"/>
  <c r="G529" i="19"/>
  <c r="F529" i="19"/>
  <c r="E529" i="19"/>
  <c r="U527" i="19"/>
  <c r="T527" i="19"/>
  <c r="S527" i="19"/>
  <c r="R527" i="19"/>
  <c r="Q527" i="19"/>
  <c r="P527" i="19"/>
  <c r="O527" i="19"/>
  <c r="N527" i="19"/>
  <c r="M527" i="19"/>
  <c r="L527" i="19"/>
  <c r="K527" i="19"/>
  <c r="J527" i="19"/>
  <c r="I527" i="19"/>
  <c r="H527" i="19"/>
  <c r="G527" i="19"/>
  <c r="F527" i="19"/>
  <c r="E527" i="19"/>
  <c r="E526" i="19"/>
  <c r="U525" i="19"/>
  <c r="T525" i="19"/>
  <c r="S525" i="19"/>
  <c r="R525" i="19"/>
  <c r="Q525" i="19"/>
  <c r="P525" i="19"/>
  <c r="O525" i="19"/>
  <c r="N525" i="19"/>
  <c r="M525" i="19"/>
  <c r="L525" i="19"/>
  <c r="K525" i="19"/>
  <c r="J525" i="19"/>
  <c r="I525" i="19"/>
  <c r="H525" i="19"/>
  <c r="G525" i="19"/>
  <c r="F525" i="19"/>
  <c r="E525" i="19"/>
  <c r="U524" i="19"/>
  <c r="T524" i="19"/>
  <c r="S524" i="19"/>
  <c r="R524" i="19"/>
  <c r="Q524" i="19"/>
  <c r="P524" i="19"/>
  <c r="O524" i="19"/>
  <c r="N524" i="19"/>
  <c r="M524" i="19"/>
  <c r="L524" i="19"/>
  <c r="K524" i="19"/>
  <c r="J524" i="19"/>
  <c r="I524" i="19"/>
  <c r="H524" i="19"/>
  <c r="G524" i="19"/>
  <c r="F524" i="19"/>
  <c r="E524" i="19"/>
  <c r="O522" i="19"/>
  <c r="U521" i="19"/>
  <c r="T521" i="19"/>
  <c r="S521" i="19"/>
  <c r="R521" i="19"/>
  <c r="Q521" i="19"/>
  <c r="P521" i="19"/>
  <c r="O521" i="19"/>
  <c r="N521" i="19"/>
  <c r="M521" i="19"/>
  <c r="L521" i="19"/>
  <c r="K521" i="19"/>
  <c r="J521" i="19"/>
  <c r="I521" i="19"/>
  <c r="H521" i="19"/>
  <c r="G521" i="19"/>
  <c r="F521" i="19"/>
  <c r="E521" i="19"/>
  <c r="U520" i="19"/>
  <c r="T520" i="19"/>
  <c r="S520" i="19"/>
  <c r="R520" i="19"/>
  <c r="Q520" i="19"/>
  <c r="P520" i="19"/>
  <c r="O520" i="19"/>
  <c r="N520" i="19"/>
  <c r="M520" i="19"/>
  <c r="L520" i="19"/>
  <c r="K520" i="19"/>
  <c r="J520" i="19"/>
  <c r="I520" i="19"/>
  <c r="H520" i="19"/>
  <c r="G520" i="19"/>
  <c r="F520" i="19"/>
  <c r="E520" i="19"/>
  <c r="U518" i="19"/>
  <c r="T518" i="19"/>
  <c r="S518" i="19"/>
  <c r="R518" i="19"/>
  <c r="Q518" i="19"/>
  <c r="P518" i="19"/>
  <c r="O518" i="19"/>
  <c r="N518" i="19"/>
  <c r="M518" i="19"/>
  <c r="L518" i="19"/>
  <c r="K518" i="19"/>
  <c r="J518" i="19"/>
  <c r="I518" i="19"/>
  <c r="H518" i="19"/>
  <c r="G518" i="19"/>
  <c r="F518" i="19"/>
  <c r="E518" i="19"/>
  <c r="E517" i="19"/>
  <c r="U516" i="19"/>
  <c r="T516" i="19"/>
  <c r="S516" i="19"/>
  <c r="R516" i="19"/>
  <c r="Q516" i="19"/>
  <c r="P516" i="19"/>
  <c r="O516" i="19"/>
  <c r="N516" i="19"/>
  <c r="M516" i="19"/>
  <c r="L516" i="19"/>
  <c r="K516" i="19"/>
  <c r="J516" i="19"/>
  <c r="I516" i="19"/>
  <c r="H516" i="19"/>
  <c r="G516" i="19"/>
  <c r="F516" i="19"/>
  <c r="E516" i="19"/>
  <c r="U514" i="19"/>
  <c r="T514" i="19"/>
  <c r="S514" i="19"/>
  <c r="R514" i="19"/>
  <c r="Q514" i="19"/>
  <c r="P514" i="19"/>
  <c r="O514" i="19"/>
  <c r="N514" i="19"/>
  <c r="M514" i="19"/>
  <c r="L514" i="19"/>
  <c r="K514" i="19"/>
  <c r="J514" i="19"/>
  <c r="I514" i="19"/>
  <c r="H514" i="19"/>
  <c r="G514" i="19"/>
  <c r="F514" i="19"/>
  <c r="E514" i="19"/>
  <c r="U513" i="19"/>
  <c r="T513" i="19"/>
  <c r="S513" i="19"/>
  <c r="R513" i="19"/>
  <c r="Q513" i="19"/>
  <c r="P513" i="19"/>
  <c r="O513" i="19"/>
  <c r="N513" i="19"/>
  <c r="M513" i="19"/>
  <c r="L513" i="19"/>
  <c r="K513" i="19"/>
  <c r="J513" i="19"/>
  <c r="I513" i="19"/>
  <c r="H513" i="19"/>
  <c r="G513" i="19"/>
  <c r="F513" i="19"/>
  <c r="E513" i="19"/>
  <c r="U511" i="19"/>
  <c r="T511" i="19"/>
  <c r="S511" i="19"/>
  <c r="R511" i="19"/>
  <c r="Q511" i="19"/>
  <c r="P511" i="19"/>
  <c r="O511" i="19"/>
  <c r="N511" i="19"/>
  <c r="M511" i="19"/>
  <c r="L511" i="19"/>
  <c r="K511" i="19"/>
  <c r="J511" i="19"/>
  <c r="I511" i="19"/>
  <c r="H511" i="19"/>
  <c r="G511" i="19"/>
  <c r="F511" i="19"/>
  <c r="E511" i="19"/>
  <c r="U510" i="19"/>
  <c r="T510" i="19"/>
  <c r="S510" i="19"/>
  <c r="R510" i="19"/>
  <c r="Q510" i="19"/>
  <c r="P510" i="19"/>
  <c r="O510" i="19"/>
  <c r="N510" i="19"/>
  <c r="M510" i="19"/>
  <c r="L510" i="19"/>
  <c r="K510" i="19"/>
  <c r="J510" i="19"/>
  <c r="I510" i="19"/>
  <c r="H510" i="19"/>
  <c r="G510" i="19"/>
  <c r="F510" i="19"/>
  <c r="E510" i="19"/>
  <c r="U509" i="19"/>
  <c r="T509" i="19"/>
  <c r="S509" i="19"/>
  <c r="R509" i="19"/>
  <c r="Q509" i="19"/>
  <c r="P509" i="19"/>
  <c r="O509" i="19"/>
  <c r="N509" i="19"/>
  <c r="M509" i="19"/>
  <c r="L509" i="19"/>
  <c r="K509" i="19"/>
  <c r="J509" i="19"/>
  <c r="I509" i="19"/>
  <c r="H509" i="19"/>
  <c r="G509" i="19"/>
  <c r="F509" i="19"/>
  <c r="E509" i="19"/>
  <c r="U508" i="19"/>
  <c r="T508" i="19"/>
  <c r="S508" i="19"/>
  <c r="R508" i="19"/>
  <c r="Q508" i="19"/>
  <c r="P508" i="19"/>
  <c r="O508" i="19"/>
  <c r="N508" i="19"/>
  <c r="M508" i="19"/>
  <c r="L508" i="19"/>
  <c r="K508" i="19"/>
  <c r="J508" i="19"/>
  <c r="I508" i="19"/>
  <c r="H508" i="19"/>
  <c r="G508" i="19"/>
  <c r="F508" i="19"/>
  <c r="E508" i="19"/>
  <c r="U506" i="19"/>
  <c r="T506" i="19"/>
  <c r="S506" i="19"/>
  <c r="R506" i="19"/>
  <c r="Q506" i="19"/>
  <c r="P506" i="19"/>
  <c r="O506" i="19"/>
  <c r="N506" i="19"/>
  <c r="M506" i="19"/>
  <c r="L506" i="19"/>
  <c r="K506" i="19"/>
  <c r="J506" i="19"/>
  <c r="I506" i="19"/>
  <c r="H506" i="19"/>
  <c r="G506" i="19"/>
  <c r="F506" i="19"/>
  <c r="E506" i="19"/>
  <c r="U505" i="19"/>
  <c r="T505" i="19"/>
  <c r="S505" i="19"/>
  <c r="R505" i="19"/>
  <c r="Q505" i="19"/>
  <c r="P505" i="19"/>
  <c r="O505" i="19"/>
  <c r="N505" i="19"/>
  <c r="M505" i="19"/>
  <c r="L505" i="19"/>
  <c r="K505" i="19"/>
  <c r="J505" i="19"/>
  <c r="I505" i="19"/>
  <c r="H505" i="19"/>
  <c r="G505" i="19"/>
  <c r="F505" i="19"/>
  <c r="E505" i="19"/>
  <c r="U504" i="19"/>
  <c r="T504" i="19"/>
  <c r="S504" i="19"/>
  <c r="R504" i="19"/>
  <c r="Q504" i="19"/>
  <c r="P504" i="19"/>
  <c r="O504" i="19"/>
  <c r="N504" i="19"/>
  <c r="M504" i="19"/>
  <c r="L504" i="19"/>
  <c r="K504" i="19"/>
  <c r="J504" i="19"/>
  <c r="I504" i="19"/>
  <c r="H504" i="19"/>
  <c r="G504" i="19"/>
  <c r="F504" i="19"/>
  <c r="E504" i="19"/>
  <c r="N502" i="19"/>
  <c r="U501" i="19"/>
  <c r="T501" i="19"/>
  <c r="S501" i="19"/>
  <c r="R501" i="19"/>
  <c r="Q501" i="19"/>
  <c r="P501" i="19"/>
  <c r="O501" i="19"/>
  <c r="N501" i="19"/>
  <c r="M501" i="19"/>
  <c r="L501" i="19"/>
  <c r="K501" i="19"/>
  <c r="J501" i="19"/>
  <c r="I501" i="19"/>
  <c r="H501" i="19"/>
  <c r="G501" i="19"/>
  <c r="F501" i="19"/>
  <c r="E501" i="19"/>
  <c r="U500" i="19"/>
  <c r="T500" i="19"/>
  <c r="S500" i="19"/>
  <c r="R500" i="19"/>
  <c r="Q500" i="19"/>
  <c r="P500" i="19"/>
  <c r="O500" i="19"/>
  <c r="N500" i="19"/>
  <c r="M500" i="19"/>
  <c r="L500" i="19"/>
  <c r="K500" i="19"/>
  <c r="J500" i="19"/>
  <c r="I500" i="19"/>
  <c r="H500" i="19"/>
  <c r="G500" i="19"/>
  <c r="F500" i="19"/>
  <c r="E500" i="19"/>
  <c r="E499" i="19"/>
  <c r="U498" i="19"/>
  <c r="T498" i="19"/>
  <c r="S498" i="19"/>
  <c r="R498" i="19"/>
  <c r="Q498" i="19"/>
  <c r="P498" i="19"/>
  <c r="O498" i="19"/>
  <c r="N498" i="19"/>
  <c r="M498" i="19"/>
  <c r="L498" i="19"/>
  <c r="K498" i="19"/>
  <c r="J498" i="19"/>
  <c r="I498" i="19"/>
  <c r="H498" i="19"/>
  <c r="G498" i="19"/>
  <c r="F498" i="19"/>
  <c r="E498" i="19"/>
  <c r="U497" i="19"/>
  <c r="T497" i="19"/>
  <c r="S497" i="19"/>
  <c r="R497" i="19"/>
  <c r="Q497" i="19"/>
  <c r="P497" i="19"/>
  <c r="O497" i="19"/>
  <c r="N497" i="19"/>
  <c r="M497" i="19"/>
  <c r="L497" i="19"/>
  <c r="K497" i="19"/>
  <c r="J497" i="19"/>
  <c r="I497" i="19"/>
  <c r="H497" i="19"/>
  <c r="G497" i="19"/>
  <c r="F497" i="19"/>
  <c r="E497" i="19"/>
  <c r="U496" i="19"/>
  <c r="T496" i="19"/>
  <c r="S496" i="19"/>
  <c r="R496" i="19"/>
  <c r="Q496" i="19"/>
  <c r="P496" i="19"/>
  <c r="O496" i="19"/>
  <c r="N496" i="19"/>
  <c r="M496" i="19"/>
  <c r="L496" i="19"/>
  <c r="K496" i="19"/>
  <c r="J496" i="19"/>
  <c r="I496" i="19"/>
  <c r="H496" i="19"/>
  <c r="G496" i="19"/>
  <c r="F496" i="19"/>
  <c r="E496" i="19"/>
  <c r="E494" i="19"/>
  <c r="U492" i="19"/>
  <c r="T492" i="19"/>
  <c r="S492" i="19"/>
  <c r="R492" i="19"/>
  <c r="Q492" i="19"/>
  <c r="P492" i="19"/>
  <c r="O492" i="19"/>
  <c r="N492" i="19"/>
  <c r="M492" i="19"/>
  <c r="L492" i="19"/>
  <c r="K492" i="19"/>
  <c r="J492" i="19"/>
  <c r="I492" i="19"/>
  <c r="H492" i="19"/>
  <c r="G492" i="19"/>
  <c r="F492" i="19"/>
  <c r="E492" i="19"/>
  <c r="U491" i="19"/>
  <c r="T491" i="19"/>
  <c r="S491" i="19"/>
  <c r="R491" i="19"/>
  <c r="Q491" i="19"/>
  <c r="P491" i="19"/>
  <c r="O491" i="19"/>
  <c r="N491" i="19"/>
  <c r="M491" i="19"/>
  <c r="L491" i="19"/>
  <c r="K491" i="19"/>
  <c r="J491" i="19"/>
  <c r="I491" i="19"/>
  <c r="H491" i="19"/>
  <c r="G491" i="19"/>
  <c r="F491" i="19"/>
  <c r="E491" i="19"/>
  <c r="U490" i="19"/>
  <c r="T490" i="19"/>
  <c r="S490" i="19"/>
  <c r="R490" i="19"/>
  <c r="Q490" i="19"/>
  <c r="P490" i="19"/>
  <c r="O490" i="19"/>
  <c r="N490" i="19"/>
  <c r="M490" i="19"/>
  <c r="L490" i="19"/>
  <c r="K490" i="19"/>
  <c r="J490" i="19"/>
  <c r="I490" i="19"/>
  <c r="H490" i="19"/>
  <c r="G490" i="19"/>
  <c r="F490" i="19"/>
  <c r="E490" i="19"/>
  <c r="U489" i="19"/>
  <c r="T489" i="19"/>
  <c r="S489" i="19"/>
  <c r="R489" i="19"/>
  <c r="Q489" i="19"/>
  <c r="P489" i="19"/>
  <c r="O489" i="19"/>
  <c r="N489" i="19"/>
  <c r="M489" i="19"/>
  <c r="L489" i="19"/>
  <c r="K489" i="19"/>
  <c r="J489" i="19"/>
  <c r="I489" i="19"/>
  <c r="H489" i="19"/>
  <c r="G489" i="19"/>
  <c r="F489" i="19"/>
  <c r="E489" i="19"/>
  <c r="U488" i="19"/>
  <c r="T488" i="19"/>
  <c r="S488" i="19"/>
  <c r="R488" i="19"/>
  <c r="Q488" i="19"/>
  <c r="P488" i="19"/>
  <c r="O488" i="19"/>
  <c r="N488" i="19"/>
  <c r="M488" i="19"/>
  <c r="L488" i="19"/>
  <c r="K488" i="19"/>
  <c r="J488" i="19"/>
  <c r="I488" i="19"/>
  <c r="H488" i="19"/>
  <c r="G488" i="19"/>
  <c r="F488" i="19"/>
  <c r="E488" i="19"/>
  <c r="U487" i="19"/>
  <c r="T487" i="19"/>
  <c r="S487" i="19"/>
  <c r="R487" i="19"/>
  <c r="Q487" i="19"/>
  <c r="P487" i="19"/>
  <c r="O487" i="19"/>
  <c r="N487" i="19"/>
  <c r="M487" i="19"/>
  <c r="L487" i="19"/>
  <c r="K487" i="19"/>
  <c r="J487" i="19"/>
  <c r="I487" i="19"/>
  <c r="H487" i="19"/>
  <c r="G487" i="19"/>
  <c r="F487" i="19"/>
  <c r="E487" i="19"/>
  <c r="U485" i="19"/>
  <c r="T485" i="19"/>
  <c r="S485" i="19"/>
  <c r="R485" i="19"/>
  <c r="Q485" i="19"/>
  <c r="P485" i="19"/>
  <c r="O485" i="19"/>
  <c r="N485" i="19"/>
  <c r="M485" i="19"/>
  <c r="L485" i="19"/>
  <c r="K485" i="19"/>
  <c r="J485" i="19"/>
  <c r="I485" i="19"/>
  <c r="H485" i="19"/>
  <c r="G485" i="19"/>
  <c r="F485" i="19"/>
  <c r="E485" i="19"/>
  <c r="U484" i="19"/>
  <c r="T484" i="19"/>
  <c r="S484" i="19"/>
  <c r="R484" i="19"/>
  <c r="Q484" i="19"/>
  <c r="P484" i="19"/>
  <c r="O484" i="19"/>
  <c r="N484" i="19"/>
  <c r="M484" i="19"/>
  <c r="L484" i="19"/>
  <c r="K484" i="19"/>
  <c r="J484" i="19"/>
  <c r="I484" i="19"/>
  <c r="H484" i="19"/>
  <c r="G484" i="19"/>
  <c r="F484" i="19"/>
  <c r="E484" i="19"/>
  <c r="U482" i="19"/>
  <c r="T482" i="19"/>
  <c r="S482" i="19"/>
  <c r="R482" i="19"/>
  <c r="Q482" i="19"/>
  <c r="P482" i="19"/>
  <c r="O482" i="19"/>
  <c r="N482" i="19"/>
  <c r="M482" i="19"/>
  <c r="L482" i="19"/>
  <c r="K482" i="19"/>
  <c r="J482" i="19"/>
  <c r="I482" i="19"/>
  <c r="H482" i="19"/>
  <c r="G482" i="19"/>
  <c r="F482" i="19"/>
  <c r="E482" i="19"/>
  <c r="U481" i="19"/>
  <c r="T481" i="19"/>
  <c r="S481" i="19"/>
  <c r="R481" i="19"/>
  <c r="Q481" i="19"/>
  <c r="P481" i="19"/>
  <c r="O481" i="19"/>
  <c r="N481" i="19"/>
  <c r="M481" i="19"/>
  <c r="L481" i="19"/>
  <c r="K481" i="19"/>
  <c r="J481" i="19"/>
  <c r="I481" i="19"/>
  <c r="H481" i="19"/>
  <c r="G481" i="19"/>
  <c r="F481" i="19"/>
  <c r="E481" i="19"/>
  <c r="E480" i="19"/>
  <c r="U479" i="19"/>
  <c r="T479" i="19"/>
  <c r="S479" i="19"/>
  <c r="R479" i="19"/>
  <c r="Q479" i="19"/>
  <c r="P479" i="19"/>
  <c r="O479" i="19"/>
  <c r="N479" i="19"/>
  <c r="M479" i="19"/>
  <c r="L479" i="19"/>
  <c r="K479" i="19"/>
  <c r="J479" i="19"/>
  <c r="I479" i="19"/>
  <c r="H479" i="19"/>
  <c r="G479" i="19"/>
  <c r="F479" i="19"/>
  <c r="E479" i="19"/>
  <c r="U478" i="19"/>
  <c r="T478" i="19"/>
  <c r="S478" i="19"/>
  <c r="R478" i="19"/>
  <c r="Q478" i="19"/>
  <c r="P478" i="19"/>
  <c r="O478" i="19"/>
  <c r="N478" i="19"/>
  <c r="M478" i="19"/>
  <c r="L478" i="19"/>
  <c r="K478" i="19"/>
  <c r="J478" i="19"/>
  <c r="I478" i="19"/>
  <c r="H478" i="19"/>
  <c r="G478" i="19"/>
  <c r="F478" i="19"/>
  <c r="E478" i="19"/>
  <c r="U477" i="19"/>
  <c r="T477" i="19"/>
  <c r="S477" i="19"/>
  <c r="R477" i="19"/>
  <c r="Q477" i="19"/>
  <c r="P477" i="19"/>
  <c r="O477" i="19"/>
  <c r="N477" i="19"/>
  <c r="M477" i="19"/>
  <c r="L477" i="19"/>
  <c r="K477" i="19"/>
  <c r="J477" i="19"/>
  <c r="I477" i="19"/>
  <c r="H477" i="19"/>
  <c r="G477" i="19"/>
  <c r="F477" i="19"/>
  <c r="E477" i="19"/>
  <c r="P476" i="19"/>
  <c r="O475" i="19"/>
  <c r="E474" i="19"/>
  <c r="U473" i="19"/>
  <c r="T473" i="19"/>
  <c r="S473" i="19"/>
  <c r="R473" i="19"/>
  <c r="Q473" i="19"/>
  <c r="P473" i="19"/>
  <c r="O473" i="19"/>
  <c r="N473" i="19"/>
  <c r="M473" i="19"/>
  <c r="L473" i="19"/>
  <c r="K473" i="19"/>
  <c r="J473" i="19"/>
  <c r="I473" i="19"/>
  <c r="H473" i="19"/>
  <c r="G473" i="19"/>
  <c r="F473" i="19"/>
  <c r="E473" i="19"/>
  <c r="U472" i="19"/>
  <c r="T472" i="19"/>
  <c r="S472" i="19"/>
  <c r="R472" i="19"/>
  <c r="Q472" i="19"/>
  <c r="P472" i="19"/>
  <c r="O472" i="19"/>
  <c r="N472" i="19"/>
  <c r="M472" i="19"/>
  <c r="L472" i="19"/>
  <c r="K472" i="19"/>
  <c r="J472" i="19"/>
  <c r="I472" i="19"/>
  <c r="H472" i="19"/>
  <c r="G472" i="19"/>
  <c r="F472" i="19"/>
  <c r="E472" i="19"/>
  <c r="U471" i="19"/>
  <c r="T471" i="19"/>
  <c r="S471" i="19"/>
  <c r="R471" i="19"/>
  <c r="Q471" i="19"/>
  <c r="P471" i="19"/>
  <c r="O471" i="19"/>
  <c r="N471" i="19"/>
  <c r="M471" i="19"/>
  <c r="L471" i="19"/>
  <c r="K471" i="19"/>
  <c r="J471" i="19"/>
  <c r="I471" i="19"/>
  <c r="H471" i="19"/>
  <c r="G471" i="19"/>
  <c r="F471" i="19"/>
  <c r="E471" i="19"/>
  <c r="E469" i="19"/>
  <c r="U468" i="19"/>
  <c r="T468" i="19"/>
  <c r="S468" i="19"/>
  <c r="R468" i="19"/>
  <c r="Q468" i="19"/>
  <c r="P468" i="19"/>
  <c r="O468" i="19"/>
  <c r="N468" i="19"/>
  <c r="M468" i="19"/>
  <c r="L468" i="19"/>
  <c r="K468" i="19"/>
  <c r="J468" i="19"/>
  <c r="I468" i="19"/>
  <c r="H468" i="19"/>
  <c r="G468" i="19"/>
  <c r="F468" i="19"/>
  <c r="E468" i="19"/>
  <c r="E467" i="19"/>
  <c r="U466" i="19"/>
  <c r="T466" i="19"/>
  <c r="S466" i="19"/>
  <c r="R466" i="19"/>
  <c r="Q466" i="19"/>
  <c r="P466" i="19"/>
  <c r="O466" i="19"/>
  <c r="N466" i="19"/>
  <c r="M466" i="19"/>
  <c r="L466" i="19"/>
  <c r="K466" i="19"/>
  <c r="J466" i="19"/>
  <c r="I466" i="19"/>
  <c r="H466" i="19"/>
  <c r="G466" i="19"/>
  <c r="F466" i="19"/>
  <c r="E466" i="19"/>
  <c r="U465" i="19"/>
  <c r="T465" i="19"/>
  <c r="S465" i="19"/>
  <c r="R465" i="19"/>
  <c r="Q465" i="19"/>
  <c r="P465" i="19"/>
  <c r="O465" i="19"/>
  <c r="N465" i="19"/>
  <c r="M465" i="19"/>
  <c r="L465" i="19"/>
  <c r="K465" i="19"/>
  <c r="J465" i="19"/>
  <c r="I465" i="19"/>
  <c r="H465" i="19"/>
  <c r="G465" i="19"/>
  <c r="F465" i="19"/>
  <c r="E465" i="19"/>
  <c r="U464" i="19"/>
  <c r="T464" i="19"/>
  <c r="S464" i="19"/>
  <c r="R464" i="19"/>
  <c r="Q464" i="19"/>
  <c r="P464" i="19"/>
  <c r="O464" i="19"/>
  <c r="N464" i="19"/>
  <c r="M464" i="19"/>
  <c r="L464" i="19"/>
  <c r="K464" i="19"/>
  <c r="J464" i="19"/>
  <c r="I464" i="19"/>
  <c r="H464" i="19"/>
  <c r="G464" i="19"/>
  <c r="F464" i="19"/>
  <c r="E464" i="19"/>
  <c r="U463" i="19"/>
  <c r="T463" i="19"/>
  <c r="S463" i="19"/>
  <c r="R463" i="19"/>
  <c r="Q463" i="19"/>
  <c r="P463" i="19"/>
  <c r="O463" i="19"/>
  <c r="N463" i="19"/>
  <c r="M463" i="19"/>
  <c r="L463" i="19"/>
  <c r="K463" i="19"/>
  <c r="J463" i="19"/>
  <c r="I463" i="19"/>
  <c r="H463" i="19"/>
  <c r="G463" i="19"/>
  <c r="F463" i="19"/>
  <c r="E463" i="19"/>
  <c r="U460" i="19"/>
  <c r="T460" i="19"/>
  <c r="S460" i="19"/>
  <c r="R460" i="19"/>
  <c r="Q460" i="19"/>
  <c r="P460" i="19"/>
  <c r="O460" i="19"/>
  <c r="N460" i="19"/>
  <c r="M460" i="19"/>
  <c r="L460" i="19"/>
  <c r="K460" i="19"/>
  <c r="J460" i="19"/>
  <c r="I460" i="19"/>
  <c r="H460" i="19"/>
  <c r="G460" i="19"/>
  <c r="F460" i="19"/>
  <c r="E460" i="19"/>
  <c r="U459" i="19"/>
  <c r="T459" i="19"/>
  <c r="S459" i="19"/>
  <c r="R459" i="19"/>
  <c r="Q459" i="19"/>
  <c r="P459" i="19"/>
  <c r="O459" i="19"/>
  <c r="N459" i="19"/>
  <c r="M459" i="19"/>
  <c r="L459" i="19"/>
  <c r="K459" i="19"/>
  <c r="J459" i="19"/>
  <c r="I459" i="19"/>
  <c r="H459" i="19"/>
  <c r="G459" i="19"/>
  <c r="F459" i="19"/>
  <c r="E459" i="19"/>
  <c r="E458" i="19"/>
  <c r="U457" i="19"/>
  <c r="T457" i="19"/>
  <c r="S457" i="19"/>
  <c r="R457" i="19"/>
  <c r="Q457" i="19"/>
  <c r="P457" i="19"/>
  <c r="O457" i="19"/>
  <c r="N457" i="19"/>
  <c r="M457" i="19"/>
  <c r="L457" i="19"/>
  <c r="K457" i="19"/>
  <c r="J457" i="19"/>
  <c r="I457" i="19"/>
  <c r="H457" i="19"/>
  <c r="G457" i="19"/>
  <c r="F457" i="19"/>
  <c r="E457" i="19"/>
  <c r="U456" i="19"/>
  <c r="T456" i="19"/>
  <c r="S456" i="19"/>
  <c r="R456" i="19"/>
  <c r="Q456" i="19"/>
  <c r="P456" i="19"/>
  <c r="O456" i="19"/>
  <c r="N456" i="19"/>
  <c r="M456" i="19"/>
  <c r="L456" i="19"/>
  <c r="K456" i="19"/>
  <c r="J456" i="19"/>
  <c r="I456" i="19"/>
  <c r="H456" i="19"/>
  <c r="G456" i="19"/>
  <c r="F456" i="19"/>
  <c r="E456" i="19"/>
  <c r="U454" i="19"/>
  <c r="T454" i="19"/>
  <c r="S454" i="19"/>
  <c r="R454" i="19"/>
  <c r="Q454" i="19"/>
  <c r="P454" i="19"/>
  <c r="O454" i="19"/>
  <c r="N454" i="19"/>
  <c r="M454" i="19"/>
  <c r="L454" i="19"/>
  <c r="K454" i="19"/>
  <c r="J454" i="19"/>
  <c r="I454" i="19"/>
  <c r="H454" i="19"/>
  <c r="G454" i="19"/>
  <c r="F454" i="19"/>
  <c r="E454" i="19"/>
  <c r="N453" i="19"/>
  <c r="E452" i="19"/>
  <c r="U451" i="19"/>
  <c r="T451" i="19"/>
  <c r="S451" i="19"/>
  <c r="R451" i="19"/>
  <c r="Q451" i="19"/>
  <c r="P451" i="19"/>
  <c r="O451" i="19"/>
  <c r="N451" i="19"/>
  <c r="M451" i="19"/>
  <c r="L451" i="19"/>
  <c r="K451" i="19"/>
  <c r="J451" i="19"/>
  <c r="I451" i="19"/>
  <c r="H451" i="19"/>
  <c r="G451" i="19"/>
  <c r="F451" i="19"/>
  <c r="E451" i="19"/>
  <c r="U450" i="19"/>
  <c r="T450" i="19"/>
  <c r="S450" i="19"/>
  <c r="R450" i="19"/>
  <c r="Q450" i="19"/>
  <c r="P450" i="19"/>
  <c r="O450" i="19"/>
  <c r="N450" i="19"/>
  <c r="M450" i="19"/>
  <c r="L450" i="19"/>
  <c r="K450" i="19"/>
  <c r="J450" i="19"/>
  <c r="I450" i="19"/>
  <c r="H450" i="19"/>
  <c r="G450" i="19"/>
  <c r="F450" i="19"/>
  <c r="E450" i="19"/>
  <c r="U449" i="19"/>
  <c r="T449" i="19"/>
  <c r="S449" i="19"/>
  <c r="R449" i="19"/>
  <c r="Q449" i="19"/>
  <c r="P449" i="19"/>
  <c r="O449" i="19"/>
  <c r="N449" i="19"/>
  <c r="M449" i="19"/>
  <c r="L449" i="19"/>
  <c r="K449" i="19"/>
  <c r="J449" i="19"/>
  <c r="I449" i="19"/>
  <c r="H449" i="19"/>
  <c r="G449" i="19"/>
  <c r="F449" i="19"/>
  <c r="E449" i="19"/>
  <c r="U447" i="19"/>
  <c r="T447" i="19"/>
  <c r="S447" i="19"/>
  <c r="R447" i="19"/>
  <c r="Q447" i="19"/>
  <c r="P447" i="19"/>
  <c r="O447" i="19"/>
  <c r="N447" i="19"/>
  <c r="M447" i="19"/>
  <c r="L447" i="19"/>
  <c r="K447" i="19"/>
  <c r="J447" i="19"/>
  <c r="I447" i="19"/>
  <c r="H447" i="19"/>
  <c r="G447" i="19"/>
  <c r="F447" i="19"/>
  <c r="E447" i="19"/>
  <c r="U446" i="19"/>
  <c r="T446" i="19"/>
  <c r="S446" i="19"/>
  <c r="R446" i="19"/>
  <c r="Q446" i="19"/>
  <c r="P446" i="19"/>
  <c r="O446" i="19"/>
  <c r="N446" i="19"/>
  <c r="M446" i="19"/>
  <c r="L446" i="19"/>
  <c r="K446" i="19"/>
  <c r="J446" i="19"/>
  <c r="I446" i="19"/>
  <c r="H446" i="19"/>
  <c r="G446" i="19"/>
  <c r="F446" i="19"/>
  <c r="E446" i="19"/>
  <c r="U445" i="19"/>
  <c r="T445" i="19"/>
  <c r="S445" i="19"/>
  <c r="R445" i="19"/>
  <c r="Q445" i="19"/>
  <c r="P445" i="19"/>
  <c r="O445" i="19"/>
  <c r="N445" i="19"/>
  <c r="M445" i="19"/>
  <c r="L445" i="19"/>
  <c r="K445" i="19"/>
  <c r="J445" i="19"/>
  <c r="I445" i="19"/>
  <c r="H445" i="19"/>
  <c r="G445" i="19"/>
  <c r="F445" i="19"/>
  <c r="E445" i="19"/>
  <c r="O444" i="19"/>
  <c r="E443" i="19"/>
  <c r="E440" i="19"/>
  <c r="U439" i="19"/>
  <c r="T439" i="19"/>
  <c r="S439" i="19"/>
  <c r="R439" i="19"/>
  <c r="Q439" i="19"/>
  <c r="P439" i="19"/>
  <c r="O439" i="19"/>
  <c r="N439" i="19"/>
  <c r="M439" i="19"/>
  <c r="L439" i="19"/>
  <c r="K439" i="19"/>
  <c r="J439" i="19"/>
  <c r="I439" i="19"/>
  <c r="H439" i="19"/>
  <c r="G439" i="19"/>
  <c r="F439" i="19"/>
  <c r="E439" i="19"/>
  <c r="U438" i="19"/>
  <c r="T438" i="19"/>
  <c r="S438" i="19"/>
  <c r="R438" i="19"/>
  <c r="Q438" i="19"/>
  <c r="P438" i="19"/>
  <c r="O438" i="19"/>
  <c r="N438" i="19"/>
  <c r="M438" i="19"/>
  <c r="L438" i="19"/>
  <c r="K438" i="19"/>
  <c r="J438" i="19"/>
  <c r="I438" i="19"/>
  <c r="H438" i="19"/>
  <c r="G438" i="19"/>
  <c r="F438" i="19"/>
  <c r="E438" i="19"/>
  <c r="E437" i="19"/>
  <c r="U436" i="19"/>
  <c r="T436" i="19"/>
  <c r="S436" i="19"/>
  <c r="R436" i="19"/>
  <c r="Q436" i="19"/>
  <c r="P436" i="19"/>
  <c r="O436" i="19"/>
  <c r="N436" i="19"/>
  <c r="M436" i="19"/>
  <c r="L436" i="19"/>
  <c r="K436" i="19"/>
  <c r="J436" i="19"/>
  <c r="I436" i="19"/>
  <c r="H436" i="19"/>
  <c r="G436" i="19"/>
  <c r="F436" i="19"/>
  <c r="E436" i="19"/>
  <c r="E432" i="19"/>
  <c r="U431" i="19"/>
  <c r="T431" i="19"/>
  <c r="S431" i="19"/>
  <c r="R431" i="19"/>
  <c r="Q431" i="19"/>
  <c r="P431" i="19"/>
  <c r="O431" i="19"/>
  <c r="N431" i="19"/>
  <c r="M431" i="19"/>
  <c r="L431" i="19"/>
  <c r="K431" i="19"/>
  <c r="J431" i="19"/>
  <c r="I431" i="19"/>
  <c r="H431" i="19"/>
  <c r="G431" i="19"/>
  <c r="F431" i="19"/>
  <c r="E431" i="19"/>
  <c r="U430" i="19"/>
  <c r="T430" i="19"/>
  <c r="S430" i="19"/>
  <c r="R430" i="19"/>
  <c r="Q430" i="19"/>
  <c r="P430" i="19"/>
  <c r="O430" i="19"/>
  <c r="N430" i="19"/>
  <c r="M430" i="19"/>
  <c r="L430" i="19"/>
  <c r="K430" i="19"/>
  <c r="J430" i="19"/>
  <c r="I430" i="19"/>
  <c r="H430" i="19"/>
  <c r="G430" i="19"/>
  <c r="F430" i="19"/>
  <c r="E430" i="19"/>
  <c r="U427" i="19"/>
  <c r="T427" i="19"/>
  <c r="S427" i="19"/>
  <c r="R427" i="19"/>
  <c r="Q427" i="19"/>
  <c r="P427" i="19"/>
  <c r="O427" i="19"/>
  <c r="N427" i="19"/>
  <c r="M427" i="19"/>
  <c r="L427" i="19"/>
  <c r="K427" i="19"/>
  <c r="J427" i="19"/>
  <c r="I427" i="19"/>
  <c r="H427" i="19"/>
  <c r="G427" i="19"/>
  <c r="F427" i="19"/>
  <c r="E427" i="19"/>
  <c r="U424" i="19"/>
  <c r="T424" i="19"/>
  <c r="S424" i="19"/>
  <c r="R424" i="19"/>
  <c r="Q424" i="19"/>
  <c r="P424" i="19"/>
  <c r="O424" i="19"/>
  <c r="N424" i="19"/>
  <c r="M424" i="19"/>
  <c r="L424" i="19"/>
  <c r="K424" i="19"/>
  <c r="J424" i="19"/>
  <c r="I424" i="19"/>
  <c r="H424" i="19"/>
  <c r="G424" i="19"/>
  <c r="F424" i="19"/>
  <c r="E424" i="19"/>
  <c r="U423" i="19"/>
  <c r="T423" i="19"/>
  <c r="S423" i="19"/>
  <c r="R423" i="19"/>
  <c r="Q423" i="19"/>
  <c r="P423" i="19"/>
  <c r="O423" i="19"/>
  <c r="N423" i="19"/>
  <c r="M423" i="19"/>
  <c r="L423" i="19"/>
  <c r="K423" i="19"/>
  <c r="J423" i="19"/>
  <c r="I423" i="19"/>
  <c r="H423" i="19"/>
  <c r="G423" i="19"/>
  <c r="F423" i="19"/>
  <c r="E423" i="19"/>
  <c r="E421" i="19"/>
  <c r="U420" i="19"/>
  <c r="T420" i="19"/>
  <c r="S420" i="19"/>
  <c r="R420" i="19"/>
  <c r="Q420" i="19"/>
  <c r="P420" i="19"/>
  <c r="O420" i="19"/>
  <c r="N420" i="19"/>
  <c r="M420" i="19"/>
  <c r="L420" i="19"/>
  <c r="K420" i="19"/>
  <c r="J420" i="19"/>
  <c r="I420" i="19"/>
  <c r="H420" i="19"/>
  <c r="G420" i="19"/>
  <c r="F420" i="19"/>
  <c r="E420" i="19"/>
  <c r="U418" i="19"/>
  <c r="T418" i="19"/>
  <c r="S418" i="19"/>
  <c r="R418" i="19"/>
  <c r="Q418" i="19"/>
  <c r="P418" i="19"/>
  <c r="O418" i="19"/>
  <c r="N418" i="19"/>
  <c r="M418" i="19"/>
  <c r="L418" i="19"/>
  <c r="K418" i="19"/>
  <c r="J418" i="19"/>
  <c r="I418" i="19"/>
  <c r="H418" i="19"/>
  <c r="G418" i="19"/>
  <c r="F418" i="19"/>
  <c r="E418" i="19"/>
  <c r="U417" i="19"/>
  <c r="T417" i="19"/>
  <c r="S417" i="19"/>
  <c r="R417" i="19"/>
  <c r="Q417" i="19"/>
  <c r="P417" i="19"/>
  <c r="O417" i="19"/>
  <c r="N417" i="19"/>
  <c r="M417" i="19"/>
  <c r="L417" i="19"/>
  <c r="K417" i="19"/>
  <c r="J417" i="19"/>
  <c r="I417" i="19"/>
  <c r="H417" i="19"/>
  <c r="G417" i="19"/>
  <c r="F417" i="19"/>
  <c r="E417" i="19"/>
  <c r="U416" i="19"/>
  <c r="T416" i="19"/>
  <c r="S416" i="19"/>
  <c r="R416" i="19"/>
  <c r="Q416" i="19"/>
  <c r="P416" i="19"/>
  <c r="O416" i="19"/>
  <c r="N416" i="19"/>
  <c r="M416" i="19"/>
  <c r="L416" i="19"/>
  <c r="K416" i="19"/>
  <c r="J416" i="19"/>
  <c r="I416" i="19"/>
  <c r="H416" i="19"/>
  <c r="G416" i="19"/>
  <c r="F416" i="19"/>
  <c r="E416" i="19"/>
  <c r="E415" i="19"/>
  <c r="E414" i="19"/>
  <c r="U412" i="19"/>
  <c r="T412" i="19"/>
  <c r="S412" i="19"/>
  <c r="R412" i="19"/>
  <c r="Q412" i="19"/>
  <c r="P412" i="19"/>
  <c r="O412" i="19"/>
  <c r="N412" i="19"/>
  <c r="M412" i="19"/>
  <c r="L412" i="19"/>
  <c r="K412" i="19"/>
  <c r="J412" i="19"/>
  <c r="I412" i="19"/>
  <c r="H412" i="19"/>
  <c r="G412" i="19"/>
  <c r="F412" i="19"/>
  <c r="E412" i="19"/>
  <c r="U411" i="19"/>
  <c r="T411" i="19"/>
  <c r="S411" i="19"/>
  <c r="R411" i="19"/>
  <c r="Q411" i="19"/>
  <c r="P411" i="19"/>
  <c r="O411" i="19"/>
  <c r="N411" i="19"/>
  <c r="M411" i="19"/>
  <c r="L411" i="19"/>
  <c r="K411" i="19"/>
  <c r="J411" i="19"/>
  <c r="I411" i="19"/>
  <c r="H411" i="19"/>
  <c r="G411" i="19"/>
  <c r="F411" i="19"/>
  <c r="E411" i="19"/>
  <c r="U410" i="19"/>
  <c r="T410" i="19"/>
  <c r="S410" i="19"/>
  <c r="R410" i="19"/>
  <c r="Q410" i="19"/>
  <c r="P410" i="19"/>
  <c r="O410" i="19"/>
  <c r="N410" i="19"/>
  <c r="M410" i="19"/>
  <c r="L410" i="19"/>
  <c r="K410" i="19"/>
  <c r="J410" i="19"/>
  <c r="I410" i="19"/>
  <c r="H410" i="19"/>
  <c r="G410" i="19"/>
  <c r="F410" i="19"/>
  <c r="E410" i="19"/>
  <c r="U409" i="19"/>
  <c r="T409" i="19"/>
  <c r="S409" i="19"/>
  <c r="R409" i="19"/>
  <c r="Q409" i="19"/>
  <c r="P409" i="19"/>
  <c r="O409" i="19"/>
  <c r="N409" i="19"/>
  <c r="M409" i="19"/>
  <c r="L409" i="19"/>
  <c r="K409" i="19"/>
  <c r="J409" i="19"/>
  <c r="I409" i="19"/>
  <c r="H409" i="19"/>
  <c r="G409" i="19"/>
  <c r="F409" i="19"/>
  <c r="E409" i="19"/>
  <c r="U408" i="19"/>
  <c r="T408" i="19"/>
  <c r="S408" i="19"/>
  <c r="R408" i="19"/>
  <c r="Q408" i="19"/>
  <c r="P408" i="19"/>
  <c r="O408" i="19"/>
  <c r="N408" i="19"/>
  <c r="M408" i="19"/>
  <c r="L408" i="19"/>
  <c r="K408" i="19"/>
  <c r="J408" i="19"/>
  <c r="I408" i="19"/>
  <c r="H408" i="19"/>
  <c r="G408" i="19"/>
  <c r="F408" i="19"/>
  <c r="E408" i="19"/>
  <c r="E406" i="19"/>
  <c r="E405" i="19"/>
  <c r="U404" i="19"/>
  <c r="T404" i="19"/>
  <c r="S404" i="19"/>
  <c r="R404" i="19"/>
  <c r="Q404" i="19"/>
  <c r="P404" i="19"/>
  <c r="O404" i="19"/>
  <c r="N404" i="19"/>
  <c r="M404" i="19"/>
  <c r="L404" i="19"/>
  <c r="K404" i="19"/>
  <c r="J404" i="19"/>
  <c r="I404" i="19"/>
  <c r="H404" i="19"/>
  <c r="G404" i="19"/>
  <c r="F404" i="19"/>
  <c r="E404" i="19"/>
  <c r="U403" i="19"/>
  <c r="T403" i="19"/>
  <c r="S403" i="19"/>
  <c r="R403" i="19"/>
  <c r="Q403" i="19"/>
  <c r="P403" i="19"/>
  <c r="O403" i="19"/>
  <c r="N403" i="19"/>
  <c r="M403" i="19"/>
  <c r="L403" i="19"/>
  <c r="K403" i="19"/>
  <c r="J403" i="19"/>
  <c r="I403" i="19"/>
  <c r="H403" i="19"/>
  <c r="G403" i="19"/>
  <c r="F403" i="19"/>
  <c r="E403" i="19"/>
  <c r="U402" i="19"/>
  <c r="T402" i="19"/>
  <c r="S402" i="19"/>
  <c r="R402" i="19"/>
  <c r="Q402" i="19"/>
  <c r="P402" i="19"/>
  <c r="O402" i="19"/>
  <c r="N402" i="19"/>
  <c r="M402" i="19"/>
  <c r="L402" i="19"/>
  <c r="K402" i="19"/>
  <c r="J402" i="19"/>
  <c r="I402" i="19"/>
  <c r="H402" i="19"/>
  <c r="G402" i="19"/>
  <c r="F402" i="19"/>
  <c r="E402" i="19"/>
  <c r="U401" i="19"/>
  <c r="T401" i="19"/>
  <c r="S401" i="19"/>
  <c r="R401" i="19"/>
  <c r="Q401" i="19"/>
  <c r="P401" i="19"/>
  <c r="O401" i="19"/>
  <c r="N401" i="19"/>
  <c r="M401" i="19"/>
  <c r="L401" i="19"/>
  <c r="K401" i="19"/>
  <c r="J401" i="19"/>
  <c r="I401" i="19"/>
  <c r="H401" i="19"/>
  <c r="G401" i="19"/>
  <c r="F401" i="19"/>
  <c r="E401" i="19"/>
  <c r="U400" i="19"/>
  <c r="T400" i="19"/>
  <c r="S400" i="19"/>
  <c r="R400" i="19"/>
  <c r="Q400" i="19"/>
  <c r="P400" i="19"/>
  <c r="O400" i="19"/>
  <c r="N400" i="19"/>
  <c r="M400" i="19"/>
  <c r="L400" i="19"/>
  <c r="K400" i="19"/>
  <c r="J400" i="19"/>
  <c r="I400" i="19"/>
  <c r="H400" i="19"/>
  <c r="G400" i="19"/>
  <c r="F400" i="19"/>
  <c r="E400" i="19"/>
  <c r="U399" i="19"/>
  <c r="T399" i="19"/>
  <c r="S399" i="19"/>
  <c r="R399" i="19"/>
  <c r="Q399" i="19"/>
  <c r="P399" i="19"/>
  <c r="O399" i="19"/>
  <c r="N399" i="19"/>
  <c r="M399" i="19"/>
  <c r="L399" i="19"/>
  <c r="K399" i="19"/>
  <c r="J399" i="19"/>
  <c r="I399" i="19"/>
  <c r="H399" i="19"/>
  <c r="G399" i="19"/>
  <c r="F399" i="19"/>
  <c r="E399" i="19"/>
  <c r="U398" i="19"/>
  <c r="T398" i="19"/>
  <c r="S398" i="19"/>
  <c r="R398" i="19"/>
  <c r="Q398" i="19"/>
  <c r="P398" i="19"/>
  <c r="O398" i="19"/>
  <c r="N398" i="19"/>
  <c r="M398" i="19"/>
  <c r="L398" i="19"/>
  <c r="K398" i="19"/>
  <c r="J398" i="19"/>
  <c r="I398" i="19"/>
  <c r="H398" i="19"/>
  <c r="G398" i="19"/>
  <c r="F398" i="19"/>
  <c r="E398" i="19"/>
  <c r="U397" i="19"/>
  <c r="T397" i="19"/>
  <c r="S397" i="19"/>
  <c r="R397" i="19"/>
  <c r="Q397" i="19"/>
  <c r="P397" i="19"/>
  <c r="O397" i="19"/>
  <c r="N397" i="19"/>
  <c r="M397" i="19"/>
  <c r="L397" i="19"/>
  <c r="K397" i="19"/>
  <c r="J397" i="19"/>
  <c r="I397" i="19"/>
  <c r="H397" i="19"/>
  <c r="G397" i="19"/>
  <c r="F397" i="19"/>
  <c r="E397" i="19"/>
  <c r="U395" i="19"/>
  <c r="T395" i="19"/>
  <c r="S395" i="19"/>
  <c r="R395" i="19"/>
  <c r="Q395" i="19"/>
  <c r="P395" i="19"/>
  <c r="O395" i="19"/>
  <c r="N395" i="19"/>
  <c r="M395" i="19"/>
  <c r="L395" i="19"/>
  <c r="K395" i="19"/>
  <c r="J395" i="19"/>
  <c r="I395" i="19"/>
  <c r="H395" i="19"/>
  <c r="G395" i="19"/>
  <c r="F395" i="19"/>
  <c r="E395" i="19"/>
  <c r="U393" i="19"/>
  <c r="T393" i="19"/>
  <c r="S393" i="19"/>
  <c r="R393" i="19"/>
  <c r="Q393" i="19"/>
  <c r="P393" i="19"/>
  <c r="O393" i="19"/>
  <c r="N393" i="19"/>
  <c r="M393" i="19"/>
  <c r="L393" i="19"/>
  <c r="K393" i="19"/>
  <c r="J393" i="19"/>
  <c r="I393" i="19"/>
  <c r="H393" i="19"/>
  <c r="G393" i="19"/>
  <c r="F393" i="19"/>
  <c r="E393" i="19"/>
  <c r="U392" i="19"/>
  <c r="T392" i="19"/>
  <c r="S392" i="19"/>
  <c r="R392" i="19"/>
  <c r="Q392" i="19"/>
  <c r="P392" i="19"/>
  <c r="O392" i="19"/>
  <c r="N392" i="19"/>
  <c r="M392" i="19"/>
  <c r="L392" i="19"/>
  <c r="K392" i="19"/>
  <c r="J392" i="19"/>
  <c r="I392" i="19"/>
  <c r="H392" i="19"/>
  <c r="G392" i="19"/>
  <c r="F392" i="19"/>
  <c r="E392" i="19"/>
  <c r="U391" i="19"/>
  <c r="T391" i="19"/>
  <c r="S391" i="19"/>
  <c r="R391" i="19"/>
  <c r="Q391" i="19"/>
  <c r="P391" i="19"/>
  <c r="O391" i="19"/>
  <c r="N391" i="19"/>
  <c r="M391" i="19"/>
  <c r="L391" i="19"/>
  <c r="K391" i="19"/>
  <c r="J391" i="19"/>
  <c r="I391" i="19"/>
  <c r="H391" i="19"/>
  <c r="G391" i="19"/>
  <c r="F391" i="19"/>
  <c r="E391" i="19"/>
  <c r="U389" i="19"/>
  <c r="T389" i="19"/>
  <c r="S389" i="19"/>
  <c r="R389" i="19"/>
  <c r="Q389" i="19"/>
  <c r="P389" i="19"/>
  <c r="O389" i="19"/>
  <c r="N389" i="19"/>
  <c r="M389" i="19"/>
  <c r="L389" i="19"/>
  <c r="K389" i="19"/>
  <c r="J389" i="19"/>
  <c r="I389" i="19"/>
  <c r="H389" i="19"/>
  <c r="G389" i="19"/>
  <c r="F389" i="19"/>
  <c r="E389" i="19"/>
  <c r="U388" i="19"/>
  <c r="T388" i="19"/>
  <c r="S388" i="19"/>
  <c r="R388" i="19"/>
  <c r="Q388" i="19"/>
  <c r="P388" i="19"/>
  <c r="O388" i="19"/>
  <c r="N388" i="19"/>
  <c r="M388" i="19"/>
  <c r="L388" i="19"/>
  <c r="K388" i="19"/>
  <c r="J388" i="19"/>
  <c r="I388" i="19"/>
  <c r="H388" i="19"/>
  <c r="G388" i="19"/>
  <c r="F388" i="19"/>
  <c r="E388" i="19"/>
  <c r="U387" i="19"/>
  <c r="T387" i="19"/>
  <c r="S387" i="19"/>
  <c r="R387" i="19"/>
  <c r="Q387" i="19"/>
  <c r="P387" i="19"/>
  <c r="O387" i="19"/>
  <c r="N387" i="19"/>
  <c r="M387" i="19"/>
  <c r="L387" i="19"/>
  <c r="K387" i="19"/>
  <c r="J387" i="19"/>
  <c r="I387" i="19"/>
  <c r="H387" i="19"/>
  <c r="G387" i="19"/>
  <c r="F387" i="19"/>
  <c r="E387" i="19"/>
  <c r="U385" i="19"/>
  <c r="T385" i="19"/>
  <c r="S385" i="19"/>
  <c r="R385" i="19"/>
  <c r="Q385" i="19"/>
  <c r="P385" i="19"/>
  <c r="O385" i="19"/>
  <c r="N385" i="19"/>
  <c r="M385" i="19"/>
  <c r="L385" i="19"/>
  <c r="K385" i="19"/>
  <c r="J385" i="19"/>
  <c r="I385" i="19"/>
  <c r="H385" i="19"/>
  <c r="G385" i="19"/>
  <c r="F385" i="19"/>
  <c r="E385" i="19"/>
  <c r="U384" i="19"/>
  <c r="T384" i="19"/>
  <c r="S384" i="19"/>
  <c r="R384" i="19"/>
  <c r="Q384" i="19"/>
  <c r="P384" i="19"/>
  <c r="O384" i="19"/>
  <c r="N384" i="19"/>
  <c r="M384" i="19"/>
  <c r="L384" i="19"/>
  <c r="K384" i="19"/>
  <c r="J384" i="19"/>
  <c r="I384" i="19"/>
  <c r="H384" i="19"/>
  <c r="G384" i="19"/>
  <c r="F384" i="19"/>
  <c r="E384" i="19"/>
  <c r="U382" i="19"/>
  <c r="T382" i="19"/>
  <c r="S382" i="19"/>
  <c r="R382" i="19"/>
  <c r="Q382" i="19"/>
  <c r="P382" i="19"/>
  <c r="O382" i="19"/>
  <c r="N382" i="19"/>
  <c r="M382" i="19"/>
  <c r="L382" i="19"/>
  <c r="K382" i="19"/>
  <c r="J382" i="19"/>
  <c r="I382" i="19"/>
  <c r="H382" i="19"/>
  <c r="G382" i="19"/>
  <c r="F382" i="19"/>
  <c r="E382" i="19"/>
  <c r="U381" i="19"/>
  <c r="T381" i="19"/>
  <c r="S381" i="19"/>
  <c r="R381" i="19"/>
  <c r="Q381" i="19"/>
  <c r="P381" i="19"/>
  <c r="O381" i="19"/>
  <c r="N381" i="19"/>
  <c r="M381" i="19"/>
  <c r="L381" i="19"/>
  <c r="K381" i="19"/>
  <c r="J381" i="19"/>
  <c r="I381" i="19"/>
  <c r="H381" i="19"/>
  <c r="G381" i="19"/>
  <c r="F381" i="19"/>
  <c r="E381" i="19"/>
  <c r="U380" i="19"/>
  <c r="T380" i="19"/>
  <c r="S380" i="19"/>
  <c r="R380" i="19"/>
  <c r="Q380" i="19"/>
  <c r="P380" i="19"/>
  <c r="O380" i="19"/>
  <c r="N380" i="19"/>
  <c r="M380" i="19"/>
  <c r="L380" i="19"/>
  <c r="K380" i="19"/>
  <c r="J380" i="19"/>
  <c r="I380" i="19"/>
  <c r="H380" i="19"/>
  <c r="G380" i="19"/>
  <c r="F380" i="19"/>
  <c r="E380" i="19"/>
  <c r="U379" i="19"/>
  <c r="T379" i="19"/>
  <c r="S379" i="19"/>
  <c r="R379" i="19"/>
  <c r="Q379" i="19"/>
  <c r="P379" i="19"/>
  <c r="O379" i="19"/>
  <c r="N379" i="19"/>
  <c r="M379" i="19"/>
  <c r="L379" i="19"/>
  <c r="K379" i="19"/>
  <c r="J379" i="19"/>
  <c r="I379" i="19"/>
  <c r="H379" i="19"/>
  <c r="G379" i="19"/>
  <c r="F379" i="19"/>
  <c r="E379" i="19"/>
  <c r="U378" i="19"/>
  <c r="T378" i="19"/>
  <c r="S378" i="19"/>
  <c r="R378" i="19"/>
  <c r="Q378" i="19"/>
  <c r="P378" i="19"/>
  <c r="O378" i="19"/>
  <c r="N378" i="19"/>
  <c r="M378" i="19"/>
  <c r="L378" i="19"/>
  <c r="K378" i="19"/>
  <c r="J378" i="19"/>
  <c r="I378" i="19"/>
  <c r="H378" i="19"/>
  <c r="G378" i="19"/>
  <c r="F378" i="19"/>
  <c r="E378" i="19"/>
  <c r="U377" i="19"/>
  <c r="T377" i="19"/>
  <c r="S377" i="19"/>
  <c r="R377" i="19"/>
  <c r="Q377" i="19"/>
  <c r="P377" i="19"/>
  <c r="O377" i="19"/>
  <c r="N377" i="19"/>
  <c r="M377" i="19"/>
  <c r="L377" i="19"/>
  <c r="K377" i="19"/>
  <c r="J377" i="19"/>
  <c r="I377" i="19"/>
  <c r="H377" i="19"/>
  <c r="G377" i="19"/>
  <c r="F377" i="19"/>
  <c r="E377" i="19"/>
  <c r="U376" i="19"/>
  <c r="T376" i="19"/>
  <c r="S376" i="19"/>
  <c r="R376" i="19"/>
  <c r="Q376" i="19"/>
  <c r="P376" i="19"/>
  <c r="O376" i="19"/>
  <c r="N376" i="19"/>
  <c r="M376" i="19"/>
  <c r="L376" i="19"/>
  <c r="K376" i="19"/>
  <c r="J376" i="19"/>
  <c r="I376" i="19"/>
  <c r="H376" i="19"/>
  <c r="G376" i="19"/>
  <c r="F376" i="19"/>
  <c r="E376" i="19"/>
  <c r="E374" i="19"/>
  <c r="U372" i="19"/>
  <c r="T372" i="19"/>
  <c r="S372" i="19"/>
  <c r="R372" i="19"/>
  <c r="Q372" i="19"/>
  <c r="P372" i="19"/>
  <c r="O372" i="19"/>
  <c r="N372" i="19"/>
  <c r="M372" i="19"/>
  <c r="L372" i="19"/>
  <c r="K372" i="19"/>
  <c r="J372" i="19"/>
  <c r="I372" i="19"/>
  <c r="H372" i="19"/>
  <c r="G372" i="19"/>
  <c r="F372" i="19"/>
  <c r="E372" i="19"/>
  <c r="U371" i="19"/>
  <c r="T371" i="19"/>
  <c r="S371" i="19"/>
  <c r="R371" i="19"/>
  <c r="Q371" i="19"/>
  <c r="P371" i="19"/>
  <c r="O371" i="19"/>
  <c r="N371" i="19"/>
  <c r="M371" i="19"/>
  <c r="L371" i="19"/>
  <c r="K371" i="19"/>
  <c r="J371" i="19"/>
  <c r="I371" i="19"/>
  <c r="H371" i="19"/>
  <c r="G371" i="19"/>
  <c r="F371" i="19"/>
  <c r="E371" i="19"/>
  <c r="U369" i="19"/>
  <c r="T369" i="19"/>
  <c r="S369" i="19"/>
  <c r="R369" i="19"/>
  <c r="Q369" i="19"/>
  <c r="P369" i="19"/>
  <c r="O369" i="19"/>
  <c r="N369" i="19"/>
  <c r="M369" i="19"/>
  <c r="L369" i="19"/>
  <c r="K369" i="19"/>
  <c r="J369" i="19"/>
  <c r="I369" i="19"/>
  <c r="H369" i="19"/>
  <c r="G369" i="19"/>
  <c r="F369" i="19"/>
  <c r="E369" i="19"/>
  <c r="U368" i="19"/>
  <c r="T368" i="19"/>
  <c r="S368" i="19"/>
  <c r="R368" i="19"/>
  <c r="Q368" i="19"/>
  <c r="P368" i="19"/>
  <c r="O368" i="19"/>
  <c r="N368" i="19"/>
  <c r="M368" i="19"/>
  <c r="L368" i="19"/>
  <c r="K368" i="19"/>
  <c r="J368" i="19"/>
  <c r="I368" i="19"/>
  <c r="H368" i="19"/>
  <c r="G368" i="19"/>
  <c r="F368" i="19"/>
  <c r="E368" i="19"/>
  <c r="E367" i="19"/>
  <c r="U366" i="19"/>
  <c r="T366" i="19"/>
  <c r="S366" i="19"/>
  <c r="R366" i="19"/>
  <c r="Q366" i="19"/>
  <c r="P366" i="19"/>
  <c r="O366" i="19"/>
  <c r="N366" i="19"/>
  <c r="M366" i="19"/>
  <c r="L366" i="19"/>
  <c r="K366" i="19"/>
  <c r="J366" i="19"/>
  <c r="I366" i="19"/>
  <c r="H366" i="19"/>
  <c r="G366" i="19"/>
  <c r="F366" i="19"/>
  <c r="E366" i="19"/>
  <c r="U364" i="19"/>
  <c r="T364" i="19"/>
  <c r="S364" i="19"/>
  <c r="R364" i="19"/>
  <c r="Q364" i="19"/>
  <c r="P364" i="19"/>
  <c r="O364" i="19"/>
  <c r="N364" i="19"/>
  <c r="M364" i="19"/>
  <c r="L364" i="19"/>
  <c r="K364" i="19"/>
  <c r="J364" i="19"/>
  <c r="I364" i="19"/>
  <c r="H364" i="19"/>
  <c r="G364" i="19"/>
  <c r="F364" i="19"/>
  <c r="E364" i="19"/>
  <c r="U363" i="19"/>
  <c r="T363" i="19"/>
  <c r="S363" i="19"/>
  <c r="R363" i="19"/>
  <c r="Q363" i="19"/>
  <c r="P363" i="19"/>
  <c r="O363" i="19"/>
  <c r="N363" i="19"/>
  <c r="M363" i="19"/>
  <c r="L363" i="19"/>
  <c r="K363" i="19"/>
  <c r="J363" i="19"/>
  <c r="I363" i="19"/>
  <c r="H363" i="19"/>
  <c r="G363" i="19"/>
  <c r="F363" i="19"/>
  <c r="E363" i="19"/>
  <c r="U362" i="19"/>
  <c r="T362" i="19"/>
  <c r="S362" i="19"/>
  <c r="R362" i="19"/>
  <c r="Q362" i="19"/>
  <c r="P362" i="19"/>
  <c r="O362" i="19"/>
  <c r="N362" i="19"/>
  <c r="M362" i="19"/>
  <c r="L362" i="19"/>
  <c r="K362" i="19"/>
  <c r="J362" i="19"/>
  <c r="I362" i="19"/>
  <c r="H362" i="19"/>
  <c r="G362" i="19"/>
  <c r="F362" i="19"/>
  <c r="E362" i="19"/>
  <c r="E361" i="19"/>
  <c r="U360" i="19"/>
  <c r="T360" i="19"/>
  <c r="S360" i="19"/>
  <c r="R360" i="19"/>
  <c r="Q360" i="19"/>
  <c r="P360" i="19"/>
  <c r="O360" i="19"/>
  <c r="N360" i="19"/>
  <c r="M360" i="19"/>
  <c r="L360" i="19"/>
  <c r="K360" i="19"/>
  <c r="J360" i="19"/>
  <c r="I360" i="19"/>
  <c r="H360" i="19"/>
  <c r="G360" i="19"/>
  <c r="F360" i="19"/>
  <c r="E360" i="19"/>
  <c r="O359" i="19"/>
  <c r="U358" i="19"/>
  <c r="T358" i="19"/>
  <c r="S358" i="19"/>
  <c r="R358" i="19"/>
  <c r="Q358" i="19"/>
  <c r="P358" i="19"/>
  <c r="O358" i="19"/>
  <c r="N358" i="19"/>
  <c r="M358" i="19"/>
  <c r="L358" i="19"/>
  <c r="K358" i="19"/>
  <c r="J358" i="19"/>
  <c r="I358" i="19"/>
  <c r="H358" i="19"/>
  <c r="G358" i="19"/>
  <c r="F358" i="19"/>
  <c r="E358" i="19"/>
  <c r="E357" i="19"/>
  <c r="U354" i="19"/>
  <c r="T354" i="19"/>
  <c r="S354" i="19"/>
  <c r="R354" i="19"/>
  <c r="Q354" i="19"/>
  <c r="P354" i="19"/>
  <c r="O354" i="19"/>
  <c r="N354" i="19"/>
  <c r="M354" i="19"/>
  <c r="L354" i="19"/>
  <c r="K354" i="19"/>
  <c r="J354" i="19"/>
  <c r="I354" i="19"/>
  <c r="H354" i="19"/>
  <c r="G354" i="19"/>
  <c r="F354" i="19"/>
  <c r="E354" i="19"/>
  <c r="U353" i="19"/>
  <c r="T353" i="19"/>
  <c r="S353" i="19"/>
  <c r="R353" i="19"/>
  <c r="Q353" i="19"/>
  <c r="P353" i="19"/>
  <c r="O353" i="19"/>
  <c r="N353" i="19"/>
  <c r="M353" i="19"/>
  <c r="L353" i="19"/>
  <c r="K353" i="19"/>
  <c r="J353" i="19"/>
  <c r="I353" i="19"/>
  <c r="H353" i="19"/>
  <c r="G353" i="19"/>
  <c r="F353" i="19"/>
  <c r="E353" i="19"/>
  <c r="U352" i="19"/>
  <c r="T352" i="19"/>
  <c r="S352" i="19"/>
  <c r="R352" i="19"/>
  <c r="Q352" i="19"/>
  <c r="P352" i="19"/>
  <c r="O352" i="19"/>
  <c r="N352" i="19"/>
  <c r="M352" i="19"/>
  <c r="L352" i="19"/>
  <c r="K352" i="19"/>
  <c r="J352" i="19"/>
  <c r="I352" i="19"/>
  <c r="H352" i="19"/>
  <c r="G352" i="19"/>
  <c r="F352" i="19"/>
  <c r="E352" i="19"/>
  <c r="E351" i="19"/>
  <c r="U350" i="19"/>
  <c r="T350" i="19"/>
  <c r="S350" i="19"/>
  <c r="R350" i="19"/>
  <c r="Q350" i="19"/>
  <c r="P350" i="19"/>
  <c r="O350" i="19"/>
  <c r="N350" i="19"/>
  <c r="M350" i="19"/>
  <c r="L350" i="19"/>
  <c r="K350" i="19"/>
  <c r="J350" i="19"/>
  <c r="I350" i="19"/>
  <c r="H350" i="19"/>
  <c r="G350" i="19"/>
  <c r="F350" i="19"/>
  <c r="E350" i="19"/>
  <c r="E349" i="19"/>
  <c r="U348" i="19"/>
  <c r="T348" i="19"/>
  <c r="S348" i="19"/>
  <c r="R348" i="19"/>
  <c r="Q348" i="19"/>
  <c r="P348" i="19"/>
  <c r="O348" i="19"/>
  <c r="N348" i="19"/>
  <c r="M348" i="19"/>
  <c r="L348" i="19"/>
  <c r="K348" i="19"/>
  <c r="J348" i="19"/>
  <c r="I348" i="19"/>
  <c r="H348" i="19"/>
  <c r="G348" i="19"/>
  <c r="F348" i="19"/>
  <c r="E348" i="19"/>
  <c r="E347" i="19"/>
  <c r="U346" i="19"/>
  <c r="T346" i="19"/>
  <c r="S346" i="19"/>
  <c r="R346" i="19"/>
  <c r="Q346" i="19"/>
  <c r="P346" i="19"/>
  <c r="O346" i="19"/>
  <c r="N346" i="19"/>
  <c r="M346" i="19"/>
  <c r="L346" i="19"/>
  <c r="K346" i="19"/>
  <c r="J346" i="19"/>
  <c r="I346" i="19"/>
  <c r="H346" i="19"/>
  <c r="G346" i="19"/>
  <c r="F346" i="19"/>
  <c r="E346" i="19"/>
  <c r="U345" i="19"/>
  <c r="T345" i="19"/>
  <c r="S345" i="19"/>
  <c r="R345" i="19"/>
  <c r="Q345" i="19"/>
  <c r="P345" i="19"/>
  <c r="O345" i="19"/>
  <c r="N345" i="19"/>
  <c r="M345" i="19"/>
  <c r="L345" i="19"/>
  <c r="K345" i="19"/>
  <c r="J345" i="19"/>
  <c r="I345" i="19"/>
  <c r="H345" i="19"/>
  <c r="G345" i="19"/>
  <c r="F345" i="19"/>
  <c r="E345" i="19"/>
  <c r="U342" i="19"/>
  <c r="T342" i="19"/>
  <c r="S342" i="19"/>
  <c r="R342" i="19"/>
  <c r="Q342" i="19"/>
  <c r="P342" i="19"/>
  <c r="O342" i="19"/>
  <c r="N342" i="19"/>
  <c r="M342" i="19"/>
  <c r="L342" i="19"/>
  <c r="K342" i="19"/>
  <c r="J342" i="19"/>
  <c r="I342" i="19"/>
  <c r="H342" i="19"/>
  <c r="G342" i="19"/>
  <c r="F342" i="19"/>
  <c r="E342" i="19"/>
  <c r="U341" i="19"/>
  <c r="T341" i="19"/>
  <c r="S341" i="19"/>
  <c r="R341" i="19"/>
  <c r="Q341" i="19"/>
  <c r="P341" i="19"/>
  <c r="O341" i="19"/>
  <c r="N341" i="19"/>
  <c r="M341" i="19"/>
  <c r="L341" i="19"/>
  <c r="K341" i="19"/>
  <c r="J341" i="19"/>
  <c r="I341" i="19"/>
  <c r="H341" i="19"/>
  <c r="G341" i="19"/>
  <c r="F341" i="19"/>
  <c r="E341" i="19"/>
  <c r="O340" i="19"/>
  <c r="U339" i="19"/>
  <c r="T339" i="19"/>
  <c r="S339" i="19"/>
  <c r="R339" i="19"/>
  <c r="Q339" i="19"/>
  <c r="P339" i="19"/>
  <c r="O339" i="19"/>
  <c r="N339" i="19"/>
  <c r="M339" i="19"/>
  <c r="L339" i="19"/>
  <c r="K339" i="19"/>
  <c r="J339" i="19"/>
  <c r="I339" i="19"/>
  <c r="H339" i="19"/>
  <c r="G339" i="19"/>
  <c r="F339" i="19"/>
  <c r="E339" i="19"/>
  <c r="U338" i="19"/>
  <c r="T338" i="19"/>
  <c r="S338" i="19"/>
  <c r="R338" i="19"/>
  <c r="Q338" i="19"/>
  <c r="P338" i="19"/>
  <c r="O338" i="19"/>
  <c r="N338" i="19"/>
  <c r="M338" i="19"/>
  <c r="L338" i="19"/>
  <c r="K338" i="19"/>
  <c r="J338" i="19"/>
  <c r="I338" i="19"/>
  <c r="H338" i="19"/>
  <c r="G338" i="19"/>
  <c r="F338" i="19"/>
  <c r="E338" i="19"/>
  <c r="U336" i="19"/>
  <c r="T336" i="19"/>
  <c r="S336" i="19"/>
  <c r="R336" i="19"/>
  <c r="Q336" i="19"/>
  <c r="P336" i="19"/>
  <c r="O336" i="19"/>
  <c r="N336" i="19"/>
  <c r="M336" i="19"/>
  <c r="L336" i="19"/>
  <c r="K336" i="19"/>
  <c r="J336" i="19"/>
  <c r="I336" i="19"/>
  <c r="H336" i="19"/>
  <c r="G336" i="19"/>
  <c r="F336" i="19"/>
  <c r="E336" i="19"/>
  <c r="U333" i="19"/>
  <c r="T333" i="19"/>
  <c r="S333" i="19"/>
  <c r="R333" i="19"/>
  <c r="Q333" i="19"/>
  <c r="P333" i="19"/>
  <c r="O333" i="19"/>
  <c r="N333" i="19"/>
  <c r="M333" i="19"/>
  <c r="L333" i="19"/>
  <c r="K333" i="19"/>
  <c r="J333" i="19"/>
  <c r="I333" i="19"/>
  <c r="H333" i="19"/>
  <c r="G333" i="19"/>
  <c r="F333" i="19"/>
  <c r="E333" i="19"/>
  <c r="U332" i="19"/>
  <c r="T332" i="19"/>
  <c r="S332" i="19"/>
  <c r="R332" i="19"/>
  <c r="Q332" i="19"/>
  <c r="P332" i="19"/>
  <c r="O332" i="19"/>
  <c r="N332" i="19"/>
  <c r="M332" i="19"/>
  <c r="L332" i="19"/>
  <c r="K332" i="19"/>
  <c r="J332" i="19"/>
  <c r="I332" i="19"/>
  <c r="H332" i="19"/>
  <c r="G332" i="19"/>
  <c r="F332" i="19"/>
  <c r="E332" i="19"/>
  <c r="O331" i="19"/>
  <c r="U330" i="19"/>
  <c r="T330" i="19"/>
  <c r="S330" i="19"/>
  <c r="R330" i="19"/>
  <c r="Q330" i="19"/>
  <c r="P330" i="19"/>
  <c r="O330" i="19"/>
  <c r="N330" i="19"/>
  <c r="M330" i="19"/>
  <c r="L330" i="19"/>
  <c r="K330" i="19"/>
  <c r="J330" i="19"/>
  <c r="I330" i="19"/>
  <c r="H330" i="19"/>
  <c r="G330" i="19"/>
  <c r="F330" i="19"/>
  <c r="E330" i="19"/>
  <c r="U329" i="19"/>
  <c r="T329" i="19"/>
  <c r="S329" i="19"/>
  <c r="R329" i="19"/>
  <c r="Q329" i="19"/>
  <c r="P329" i="19"/>
  <c r="O329" i="19"/>
  <c r="N329" i="19"/>
  <c r="M329" i="19"/>
  <c r="L329" i="19"/>
  <c r="K329" i="19"/>
  <c r="J329" i="19"/>
  <c r="I329" i="19"/>
  <c r="H329" i="19"/>
  <c r="G329" i="19"/>
  <c r="F329" i="19"/>
  <c r="E329" i="19"/>
  <c r="E328" i="19"/>
  <c r="U327" i="19"/>
  <c r="T327" i="19"/>
  <c r="S327" i="19"/>
  <c r="R327" i="19"/>
  <c r="Q327" i="19"/>
  <c r="P327" i="19"/>
  <c r="O327" i="19"/>
  <c r="N327" i="19"/>
  <c r="M327" i="19"/>
  <c r="L327" i="19"/>
  <c r="K327" i="19"/>
  <c r="J327" i="19"/>
  <c r="I327" i="19"/>
  <c r="H327" i="19"/>
  <c r="G327" i="19"/>
  <c r="F327" i="19"/>
  <c r="E327" i="19"/>
  <c r="O326" i="19"/>
  <c r="U324" i="19"/>
  <c r="T324" i="19"/>
  <c r="S324" i="19"/>
  <c r="R324" i="19"/>
  <c r="Q324" i="19"/>
  <c r="P324" i="19"/>
  <c r="O324" i="19"/>
  <c r="N324" i="19"/>
  <c r="M324" i="19"/>
  <c r="L324" i="19"/>
  <c r="K324" i="19"/>
  <c r="J324" i="19"/>
  <c r="I324" i="19"/>
  <c r="H324" i="19"/>
  <c r="G324" i="19"/>
  <c r="F324" i="19"/>
  <c r="E324" i="19"/>
  <c r="N323" i="19"/>
  <c r="U322" i="19"/>
  <c r="T322" i="19"/>
  <c r="S322" i="19"/>
  <c r="R322" i="19"/>
  <c r="Q322" i="19"/>
  <c r="P322" i="19"/>
  <c r="O322" i="19"/>
  <c r="N322" i="19"/>
  <c r="M322" i="19"/>
  <c r="L322" i="19"/>
  <c r="K322" i="19"/>
  <c r="J322" i="19"/>
  <c r="I322" i="19"/>
  <c r="H322" i="19"/>
  <c r="G322" i="19"/>
  <c r="F322" i="19"/>
  <c r="E322" i="19"/>
  <c r="E321" i="19"/>
  <c r="U320" i="19"/>
  <c r="T320" i="19"/>
  <c r="S320" i="19"/>
  <c r="R320" i="19"/>
  <c r="Q320" i="19"/>
  <c r="P320" i="19"/>
  <c r="O320" i="19"/>
  <c r="N320" i="19"/>
  <c r="M320" i="19"/>
  <c r="L320" i="19"/>
  <c r="K320" i="19"/>
  <c r="J320" i="19"/>
  <c r="I320" i="19"/>
  <c r="H320" i="19"/>
  <c r="G320" i="19"/>
  <c r="F320" i="19"/>
  <c r="E320" i="19"/>
  <c r="E319" i="19"/>
  <c r="E318" i="19"/>
  <c r="U317" i="19"/>
  <c r="T317" i="19"/>
  <c r="S317" i="19"/>
  <c r="R317" i="19"/>
  <c r="Q317" i="19"/>
  <c r="P317" i="19"/>
  <c r="O317" i="19"/>
  <c r="N317" i="19"/>
  <c r="M317" i="19"/>
  <c r="L317" i="19"/>
  <c r="K317" i="19"/>
  <c r="J317" i="19"/>
  <c r="I317" i="19"/>
  <c r="H317" i="19"/>
  <c r="G317" i="19"/>
  <c r="F317" i="19"/>
  <c r="E317" i="19"/>
  <c r="U316" i="19"/>
  <c r="T316" i="19"/>
  <c r="S316" i="19"/>
  <c r="R316" i="19"/>
  <c r="Q316" i="19"/>
  <c r="P316" i="19"/>
  <c r="O316" i="19"/>
  <c r="N316" i="19"/>
  <c r="M316" i="19"/>
  <c r="L316" i="19"/>
  <c r="K316" i="19"/>
  <c r="J316" i="19"/>
  <c r="I316" i="19"/>
  <c r="H316" i="19"/>
  <c r="G316" i="19"/>
  <c r="F316" i="19"/>
  <c r="E316" i="19"/>
  <c r="U315" i="19"/>
  <c r="T315" i="19"/>
  <c r="S315" i="19"/>
  <c r="R315" i="19"/>
  <c r="Q315" i="19"/>
  <c r="P315" i="19"/>
  <c r="O315" i="19"/>
  <c r="N315" i="19"/>
  <c r="M315" i="19"/>
  <c r="L315" i="19"/>
  <c r="K315" i="19"/>
  <c r="J315" i="19"/>
  <c r="I315" i="19"/>
  <c r="H315" i="19"/>
  <c r="G315" i="19"/>
  <c r="F315" i="19"/>
  <c r="E315" i="19"/>
  <c r="E314" i="19"/>
  <c r="E312" i="19"/>
  <c r="R311" i="19"/>
  <c r="U310" i="19"/>
  <c r="T310" i="19"/>
  <c r="S310" i="19"/>
  <c r="R310" i="19"/>
  <c r="Q310" i="19"/>
  <c r="P310" i="19"/>
  <c r="O310" i="19"/>
  <c r="N310" i="19"/>
  <c r="M310" i="19"/>
  <c r="L310" i="19"/>
  <c r="K310" i="19"/>
  <c r="J310" i="19"/>
  <c r="I310" i="19"/>
  <c r="H310" i="19"/>
  <c r="G310" i="19"/>
  <c r="F310" i="19"/>
  <c r="E310" i="19"/>
  <c r="U309" i="19"/>
  <c r="T309" i="19"/>
  <c r="S309" i="19"/>
  <c r="R309" i="19"/>
  <c r="Q309" i="19"/>
  <c r="P309" i="19"/>
  <c r="O309" i="19"/>
  <c r="N309" i="19"/>
  <c r="M309" i="19"/>
  <c r="L309" i="19"/>
  <c r="K309" i="19"/>
  <c r="J309" i="19"/>
  <c r="I309" i="19"/>
  <c r="H309" i="19"/>
  <c r="G309" i="19"/>
  <c r="F309" i="19"/>
  <c r="E309" i="19"/>
  <c r="U308" i="19"/>
  <c r="T308" i="19"/>
  <c r="S308" i="19"/>
  <c r="R308" i="19"/>
  <c r="Q308" i="19"/>
  <c r="P308" i="19"/>
  <c r="O308" i="19"/>
  <c r="N308" i="19"/>
  <c r="M308" i="19"/>
  <c r="L308" i="19"/>
  <c r="K308" i="19"/>
  <c r="J308" i="19"/>
  <c r="I308" i="19"/>
  <c r="H308" i="19"/>
  <c r="G308" i="19"/>
  <c r="F308" i="19"/>
  <c r="E308" i="19"/>
  <c r="L307" i="19"/>
  <c r="E306" i="19"/>
  <c r="U305" i="19"/>
  <c r="T305" i="19"/>
  <c r="S305" i="19"/>
  <c r="R305" i="19"/>
  <c r="Q305" i="19"/>
  <c r="P305" i="19"/>
  <c r="O305" i="19"/>
  <c r="N305" i="19"/>
  <c r="M305" i="19"/>
  <c r="L305" i="19"/>
  <c r="K305" i="19"/>
  <c r="J305" i="19"/>
  <c r="I305" i="19"/>
  <c r="H305" i="19"/>
  <c r="G305" i="19"/>
  <c r="F305" i="19"/>
  <c r="E305" i="19"/>
  <c r="E304" i="19"/>
  <c r="U302" i="19"/>
  <c r="T302" i="19"/>
  <c r="S302" i="19"/>
  <c r="R302" i="19"/>
  <c r="Q302" i="19"/>
  <c r="P302" i="19"/>
  <c r="O302" i="19"/>
  <c r="N302" i="19"/>
  <c r="M302" i="19"/>
  <c r="L302" i="19"/>
  <c r="K302" i="19"/>
  <c r="J302" i="19"/>
  <c r="I302" i="19"/>
  <c r="H302" i="19"/>
  <c r="G302" i="19"/>
  <c r="F302" i="19"/>
  <c r="E302" i="19"/>
  <c r="U301" i="19"/>
  <c r="T301" i="19"/>
  <c r="S301" i="19"/>
  <c r="R301" i="19"/>
  <c r="Q301" i="19"/>
  <c r="P301" i="19"/>
  <c r="O301" i="19"/>
  <c r="N301" i="19"/>
  <c r="M301" i="19"/>
  <c r="L301" i="19"/>
  <c r="K301" i="19"/>
  <c r="J301" i="19"/>
  <c r="I301" i="19"/>
  <c r="H301" i="19"/>
  <c r="G301" i="19"/>
  <c r="F301" i="19"/>
  <c r="E301" i="19"/>
  <c r="U299" i="19"/>
  <c r="T299" i="19"/>
  <c r="S299" i="19"/>
  <c r="R299" i="19"/>
  <c r="Q299" i="19"/>
  <c r="P299" i="19"/>
  <c r="O299" i="19"/>
  <c r="N299" i="19"/>
  <c r="M299" i="19"/>
  <c r="L299" i="19"/>
  <c r="K299" i="19"/>
  <c r="J299" i="19"/>
  <c r="I299" i="19"/>
  <c r="H299" i="19"/>
  <c r="G299" i="19"/>
  <c r="F299" i="19"/>
  <c r="E299" i="19"/>
  <c r="U295" i="19"/>
  <c r="T295" i="19"/>
  <c r="S295" i="19"/>
  <c r="R295" i="19"/>
  <c r="Q295" i="19"/>
  <c r="P295" i="19"/>
  <c r="O295" i="19"/>
  <c r="N295" i="19"/>
  <c r="M295" i="19"/>
  <c r="L295" i="19"/>
  <c r="K295" i="19"/>
  <c r="J295" i="19"/>
  <c r="I295" i="19"/>
  <c r="H295" i="19"/>
  <c r="G295" i="19"/>
  <c r="F295" i="19"/>
  <c r="E295" i="19"/>
  <c r="E294" i="19"/>
  <c r="U293" i="19"/>
  <c r="T293" i="19"/>
  <c r="S293" i="19"/>
  <c r="R293" i="19"/>
  <c r="Q293" i="19"/>
  <c r="P293" i="19"/>
  <c r="O293" i="19"/>
  <c r="N293" i="19"/>
  <c r="M293" i="19"/>
  <c r="L293" i="19"/>
  <c r="K293" i="19"/>
  <c r="J293" i="19"/>
  <c r="I293" i="19"/>
  <c r="H293" i="19"/>
  <c r="G293" i="19"/>
  <c r="F293" i="19"/>
  <c r="E293" i="19"/>
  <c r="U292" i="19"/>
  <c r="T292" i="19"/>
  <c r="S292" i="19"/>
  <c r="R292" i="19"/>
  <c r="Q292" i="19"/>
  <c r="P292" i="19"/>
  <c r="O292" i="19"/>
  <c r="N292" i="19"/>
  <c r="M292" i="19"/>
  <c r="L292" i="19"/>
  <c r="K292" i="19"/>
  <c r="J292" i="19"/>
  <c r="I292" i="19"/>
  <c r="H292" i="19"/>
  <c r="G292" i="19"/>
  <c r="F292" i="19"/>
  <c r="E292" i="19"/>
  <c r="U290" i="19"/>
  <c r="T290" i="19"/>
  <c r="S290" i="19"/>
  <c r="R290" i="19"/>
  <c r="Q290" i="19"/>
  <c r="P290" i="19"/>
  <c r="O290" i="19"/>
  <c r="N290" i="19"/>
  <c r="M290" i="19"/>
  <c r="L290" i="19"/>
  <c r="K290" i="19"/>
  <c r="J290" i="19"/>
  <c r="I290" i="19"/>
  <c r="H290" i="19"/>
  <c r="G290" i="19"/>
  <c r="F290" i="19"/>
  <c r="E290" i="19"/>
  <c r="U288" i="19"/>
  <c r="T288" i="19"/>
  <c r="S288" i="19"/>
  <c r="R288" i="19"/>
  <c r="Q288" i="19"/>
  <c r="P288" i="19"/>
  <c r="O288" i="19"/>
  <c r="N288" i="19"/>
  <c r="M288" i="19"/>
  <c r="L288" i="19"/>
  <c r="K288" i="19"/>
  <c r="J288" i="19"/>
  <c r="I288" i="19"/>
  <c r="H288" i="19"/>
  <c r="G288" i="19"/>
  <c r="F288" i="19"/>
  <c r="E288" i="19"/>
  <c r="U287" i="19"/>
  <c r="T287" i="19"/>
  <c r="S287" i="19"/>
  <c r="R287" i="19"/>
  <c r="Q287" i="19"/>
  <c r="P287" i="19"/>
  <c r="O287" i="19"/>
  <c r="N287" i="19"/>
  <c r="M287" i="19"/>
  <c r="L287" i="19"/>
  <c r="K287" i="19"/>
  <c r="J287" i="19"/>
  <c r="I287" i="19"/>
  <c r="H287" i="19"/>
  <c r="G287" i="19"/>
  <c r="F287" i="19"/>
  <c r="E287" i="19"/>
  <c r="U286" i="19"/>
  <c r="T286" i="19"/>
  <c r="S286" i="19"/>
  <c r="R286" i="19"/>
  <c r="Q286" i="19"/>
  <c r="P286" i="19"/>
  <c r="O286" i="19"/>
  <c r="N286" i="19"/>
  <c r="M286" i="19"/>
  <c r="L286" i="19"/>
  <c r="K286" i="19"/>
  <c r="J286" i="19"/>
  <c r="I286" i="19"/>
  <c r="H286" i="19"/>
  <c r="G286" i="19"/>
  <c r="F286" i="19"/>
  <c r="E286" i="19"/>
  <c r="U284" i="19"/>
  <c r="T284" i="19"/>
  <c r="S284" i="19"/>
  <c r="R284" i="19"/>
  <c r="Q284" i="19"/>
  <c r="P284" i="19"/>
  <c r="O284" i="19"/>
  <c r="N284" i="19"/>
  <c r="M284" i="19"/>
  <c r="L284" i="19"/>
  <c r="K284" i="19"/>
  <c r="J284" i="19"/>
  <c r="I284" i="19"/>
  <c r="H284" i="19"/>
  <c r="G284" i="19"/>
  <c r="F284" i="19"/>
  <c r="E284" i="19"/>
  <c r="U283" i="19"/>
  <c r="T283" i="19"/>
  <c r="S283" i="19"/>
  <c r="R283" i="19"/>
  <c r="Q283" i="19"/>
  <c r="P283" i="19"/>
  <c r="O283" i="19"/>
  <c r="N283" i="19"/>
  <c r="M283" i="19"/>
  <c r="L283" i="19"/>
  <c r="K283" i="19"/>
  <c r="J283" i="19"/>
  <c r="I283" i="19"/>
  <c r="H283" i="19"/>
  <c r="G283" i="19"/>
  <c r="F283" i="19"/>
  <c r="E283" i="19"/>
  <c r="E281" i="19"/>
  <c r="O279" i="19"/>
  <c r="U278" i="19"/>
  <c r="T278" i="19"/>
  <c r="S278" i="19"/>
  <c r="R278" i="19"/>
  <c r="Q278" i="19"/>
  <c r="P278" i="19"/>
  <c r="O278" i="19"/>
  <c r="N278" i="19"/>
  <c r="M278" i="19"/>
  <c r="L278" i="19"/>
  <c r="K278" i="19"/>
  <c r="J278" i="19"/>
  <c r="I278" i="19"/>
  <c r="H278" i="19"/>
  <c r="G278" i="19"/>
  <c r="F278" i="19"/>
  <c r="E278" i="19"/>
  <c r="U277" i="19"/>
  <c r="T277" i="19"/>
  <c r="S277" i="19"/>
  <c r="R277" i="19"/>
  <c r="Q277" i="19"/>
  <c r="P277" i="19"/>
  <c r="O277" i="19"/>
  <c r="N277" i="19"/>
  <c r="M277" i="19"/>
  <c r="L277" i="19"/>
  <c r="K277" i="19"/>
  <c r="J277" i="19"/>
  <c r="I277" i="19"/>
  <c r="H277" i="19"/>
  <c r="G277" i="19"/>
  <c r="F277" i="19"/>
  <c r="E277" i="19"/>
  <c r="U276" i="19"/>
  <c r="T276" i="19"/>
  <c r="S276" i="19"/>
  <c r="R276" i="19"/>
  <c r="Q276" i="19"/>
  <c r="P276" i="19"/>
  <c r="O276" i="19"/>
  <c r="N276" i="19"/>
  <c r="M276" i="19"/>
  <c r="L276" i="19"/>
  <c r="K276" i="19"/>
  <c r="J276" i="19"/>
  <c r="I276" i="19"/>
  <c r="H276" i="19"/>
  <c r="G276" i="19"/>
  <c r="F276" i="19"/>
  <c r="E276" i="19"/>
  <c r="I274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U270" i="19"/>
  <c r="T270" i="19"/>
  <c r="S270" i="19"/>
  <c r="R270" i="19"/>
  <c r="Q270" i="19"/>
  <c r="P270" i="19"/>
  <c r="O270" i="19"/>
  <c r="N270" i="19"/>
  <c r="M270" i="19"/>
  <c r="L270" i="19"/>
  <c r="K270" i="19"/>
  <c r="J270" i="19"/>
  <c r="I270" i="19"/>
  <c r="H270" i="19"/>
  <c r="G270" i="19"/>
  <c r="F270" i="19"/>
  <c r="E270" i="19"/>
  <c r="U269" i="19"/>
  <c r="T269" i="19"/>
  <c r="S269" i="19"/>
  <c r="R269" i="19"/>
  <c r="Q269" i="19"/>
  <c r="P269" i="19"/>
  <c r="O269" i="19"/>
  <c r="N269" i="19"/>
  <c r="M269" i="19"/>
  <c r="L269" i="19"/>
  <c r="K269" i="19"/>
  <c r="J269" i="19"/>
  <c r="I269" i="19"/>
  <c r="H269" i="19"/>
  <c r="G269" i="19"/>
  <c r="F269" i="19"/>
  <c r="E269" i="19"/>
  <c r="O267" i="19"/>
  <c r="E266" i="19"/>
  <c r="U265" i="19"/>
  <c r="T265" i="19"/>
  <c r="S265" i="19"/>
  <c r="R265" i="19"/>
  <c r="Q265" i="19"/>
  <c r="P265" i="19"/>
  <c r="O265" i="19"/>
  <c r="N265" i="19"/>
  <c r="M265" i="19"/>
  <c r="L265" i="19"/>
  <c r="K265" i="19"/>
  <c r="J265" i="19"/>
  <c r="I265" i="19"/>
  <c r="H265" i="19"/>
  <c r="G265" i="19"/>
  <c r="F265" i="19"/>
  <c r="E265" i="19"/>
  <c r="U263" i="19"/>
  <c r="T263" i="19"/>
  <c r="S263" i="19"/>
  <c r="R263" i="19"/>
  <c r="Q263" i="19"/>
  <c r="P263" i="19"/>
  <c r="O263" i="19"/>
  <c r="N263" i="19"/>
  <c r="M263" i="19"/>
  <c r="L263" i="19"/>
  <c r="K263" i="19"/>
  <c r="J263" i="19"/>
  <c r="I263" i="19"/>
  <c r="H263" i="19"/>
  <c r="G263" i="19"/>
  <c r="F263" i="19"/>
  <c r="E263" i="19"/>
  <c r="U262" i="19"/>
  <c r="T262" i="19"/>
  <c r="S262" i="19"/>
  <c r="R262" i="19"/>
  <c r="Q262" i="19"/>
  <c r="P262" i="19"/>
  <c r="O262" i="19"/>
  <c r="N262" i="19"/>
  <c r="M262" i="19"/>
  <c r="L262" i="19"/>
  <c r="K262" i="19"/>
  <c r="J262" i="19"/>
  <c r="I262" i="19"/>
  <c r="H262" i="19"/>
  <c r="G262" i="19"/>
  <c r="F262" i="19"/>
  <c r="E262" i="19"/>
  <c r="U260" i="19"/>
  <c r="T260" i="19"/>
  <c r="S260" i="19"/>
  <c r="R260" i="19"/>
  <c r="Q260" i="19"/>
  <c r="P260" i="19"/>
  <c r="O260" i="19"/>
  <c r="N260" i="19"/>
  <c r="M260" i="19"/>
  <c r="L260" i="19"/>
  <c r="K260" i="19"/>
  <c r="J260" i="19"/>
  <c r="I260" i="19"/>
  <c r="H260" i="19"/>
  <c r="G260" i="19"/>
  <c r="F260" i="19"/>
  <c r="E260" i="19"/>
  <c r="U257" i="19"/>
  <c r="T257" i="19"/>
  <c r="S257" i="19"/>
  <c r="R257" i="19"/>
  <c r="Q257" i="19"/>
  <c r="P257" i="19"/>
  <c r="O257" i="19"/>
  <c r="N257" i="19"/>
  <c r="M257" i="19"/>
  <c r="L257" i="19"/>
  <c r="K257" i="19"/>
  <c r="J257" i="19"/>
  <c r="I257" i="19"/>
  <c r="H257" i="19"/>
  <c r="G257" i="19"/>
  <c r="F257" i="19"/>
  <c r="E257" i="19"/>
  <c r="I256" i="19"/>
  <c r="U255" i="19"/>
  <c r="T255" i="19"/>
  <c r="S255" i="19"/>
  <c r="R255" i="19"/>
  <c r="Q255" i="19"/>
  <c r="P255" i="19"/>
  <c r="O255" i="19"/>
  <c r="N255" i="19"/>
  <c r="M255" i="19"/>
  <c r="L255" i="19"/>
  <c r="K255" i="19"/>
  <c r="J255" i="19"/>
  <c r="I255" i="19"/>
  <c r="H255" i="19"/>
  <c r="G255" i="19"/>
  <c r="F255" i="19"/>
  <c r="E255" i="19"/>
  <c r="G254" i="19"/>
  <c r="U252" i="19"/>
  <c r="T252" i="19"/>
  <c r="S252" i="19"/>
  <c r="R252" i="19"/>
  <c r="Q252" i="19"/>
  <c r="P252" i="19"/>
  <c r="O252" i="19"/>
  <c r="N252" i="19"/>
  <c r="M252" i="19"/>
  <c r="L252" i="19"/>
  <c r="K252" i="19"/>
  <c r="J252" i="19"/>
  <c r="I252" i="19"/>
  <c r="H252" i="19"/>
  <c r="G252" i="19"/>
  <c r="F252" i="19"/>
  <c r="E252" i="19"/>
  <c r="U250" i="19"/>
  <c r="T250" i="19"/>
  <c r="S250" i="19"/>
  <c r="R250" i="19"/>
  <c r="Q250" i="19"/>
  <c r="P250" i="19"/>
  <c r="O250" i="19"/>
  <c r="N250" i="19"/>
  <c r="M250" i="19"/>
  <c r="L250" i="19"/>
  <c r="K250" i="19"/>
  <c r="J250" i="19"/>
  <c r="I250" i="19"/>
  <c r="H250" i="19"/>
  <c r="G250" i="19"/>
  <c r="F250" i="19"/>
  <c r="E250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E248" i="19"/>
  <c r="N245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E242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J234" i="19"/>
  <c r="Q233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E231" i="19"/>
  <c r="E229" i="19"/>
  <c r="U228" i="19"/>
  <c r="T228" i="19"/>
  <c r="S228" i="19"/>
  <c r="R228" i="19"/>
  <c r="Q228" i="19"/>
  <c r="P228" i="19"/>
  <c r="O228" i="19"/>
  <c r="N228" i="19"/>
  <c r="M228" i="19"/>
  <c r="L228" i="19"/>
  <c r="K228" i="19"/>
  <c r="J228" i="19"/>
  <c r="I228" i="19"/>
  <c r="H228" i="19"/>
  <c r="G228" i="19"/>
  <c r="F228" i="19"/>
  <c r="E228" i="19"/>
  <c r="U226" i="19"/>
  <c r="T226" i="19"/>
  <c r="S226" i="19"/>
  <c r="R226" i="19"/>
  <c r="Q226" i="19"/>
  <c r="P226" i="19"/>
  <c r="O226" i="19"/>
  <c r="N226" i="19"/>
  <c r="M226" i="19"/>
  <c r="L226" i="19"/>
  <c r="K226" i="19"/>
  <c r="J226" i="19"/>
  <c r="I226" i="19"/>
  <c r="H226" i="19"/>
  <c r="G226" i="19"/>
  <c r="F226" i="19"/>
  <c r="E226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E221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E219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U217" i="19"/>
  <c r="T217" i="19"/>
  <c r="S217" i="19"/>
  <c r="R217" i="19"/>
  <c r="Q217" i="19"/>
  <c r="P217" i="19"/>
  <c r="O217" i="19"/>
  <c r="N217" i="19"/>
  <c r="M217" i="19"/>
  <c r="L217" i="19"/>
  <c r="K217" i="19"/>
  <c r="J217" i="19"/>
  <c r="I217" i="19"/>
  <c r="H217" i="19"/>
  <c r="G217" i="19"/>
  <c r="F217" i="19"/>
  <c r="E217" i="19"/>
  <c r="U216" i="19"/>
  <c r="T216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E216" i="19"/>
  <c r="U215" i="19"/>
  <c r="T215" i="19"/>
  <c r="S215" i="19"/>
  <c r="R215" i="19"/>
  <c r="Q215" i="19"/>
  <c r="P215" i="19"/>
  <c r="O215" i="19"/>
  <c r="N215" i="19"/>
  <c r="M215" i="19"/>
  <c r="L215" i="19"/>
  <c r="K215" i="19"/>
  <c r="J215" i="19"/>
  <c r="I215" i="19"/>
  <c r="H215" i="19"/>
  <c r="G215" i="19"/>
  <c r="F215" i="19"/>
  <c r="E215" i="19"/>
  <c r="E214" i="19"/>
  <c r="E213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E211" i="19"/>
  <c r="E210" i="19"/>
  <c r="U209" i="19"/>
  <c r="T209" i="19"/>
  <c r="S209" i="19"/>
  <c r="R209" i="19"/>
  <c r="Q209" i="19"/>
  <c r="P209" i="19"/>
  <c r="O209" i="19"/>
  <c r="N209" i="19"/>
  <c r="M209" i="19"/>
  <c r="L209" i="19"/>
  <c r="K209" i="19"/>
  <c r="J209" i="19"/>
  <c r="I209" i="19"/>
  <c r="H209" i="19"/>
  <c r="G209" i="19"/>
  <c r="F209" i="19"/>
  <c r="E209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E206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J203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U196" i="19"/>
  <c r="T196" i="19"/>
  <c r="S196" i="19"/>
  <c r="R196" i="19"/>
  <c r="Q196" i="19"/>
  <c r="P196" i="19"/>
  <c r="O196" i="19"/>
  <c r="N196" i="19"/>
  <c r="M196" i="19"/>
  <c r="L196" i="19"/>
  <c r="K196" i="19"/>
  <c r="J196" i="19"/>
  <c r="I196" i="19"/>
  <c r="H196" i="19"/>
  <c r="G196" i="19"/>
  <c r="F196" i="19"/>
  <c r="E196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E192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U188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E186" i="19"/>
  <c r="O185" i="19"/>
  <c r="E183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U178" i="19"/>
  <c r="T178" i="19"/>
  <c r="S178" i="19"/>
  <c r="R178" i="19"/>
  <c r="Q178" i="19"/>
  <c r="P178" i="19"/>
  <c r="O178" i="19"/>
  <c r="N178" i="19"/>
  <c r="M178" i="19"/>
  <c r="L178" i="19"/>
  <c r="K178" i="19"/>
  <c r="J178" i="19"/>
  <c r="I178" i="19"/>
  <c r="H178" i="19"/>
  <c r="G178" i="19"/>
  <c r="F178" i="19"/>
  <c r="E178" i="19"/>
  <c r="O177" i="19"/>
  <c r="P16" i="20" s="1"/>
  <c r="E176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E174" i="19"/>
  <c r="G173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U171" i="19"/>
  <c r="T171" i="19"/>
  <c r="S171" i="19"/>
  <c r="R171" i="19"/>
  <c r="Q171" i="19"/>
  <c r="P171" i="19"/>
  <c r="O171" i="19"/>
  <c r="N171" i="19"/>
  <c r="M171" i="19"/>
  <c r="L171" i="19"/>
  <c r="K171" i="19"/>
  <c r="J171" i="19"/>
  <c r="I171" i="19"/>
  <c r="H171" i="19"/>
  <c r="G171" i="19"/>
  <c r="F171" i="19"/>
  <c r="E171" i="19"/>
  <c r="P169" i="19"/>
  <c r="E168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U159" i="19"/>
  <c r="T159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U158" i="19"/>
  <c r="T158" i="19"/>
  <c r="S158" i="19"/>
  <c r="R158" i="19"/>
  <c r="Q158" i="19"/>
  <c r="P158" i="19"/>
  <c r="O158" i="19"/>
  <c r="N158" i="19"/>
  <c r="M158" i="19"/>
  <c r="L158" i="19"/>
  <c r="K158" i="19"/>
  <c r="J158" i="19"/>
  <c r="I158" i="19"/>
  <c r="H158" i="19"/>
  <c r="G158" i="19"/>
  <c r="F158" i="19"/>
  <c r="E158" i="19"/>
  <c r="E157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E154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I151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O147" i="19"/>
  <c r="E146" i="19"/>
  <c r="E145" i="19"/>
  <c r="E144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E141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G138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U136" i="19"/>
  <c r="T136" i="19"/>
  <c r="S136" i="19"/>
  <c r="R136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E134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O131" i="19"/>
  <c r="E130" i="19"/>
  <c r="E129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O127" i="19"/>
  <c r="E126" i="19"/>
  <c r="E124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E120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T115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E112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E103" i="19"/>
  <c r="E102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E99" i="19"/>
  <c r="K98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L86" i="19"/>
  <c r="M13" i="21" s="1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E82" i="19"/>
  <c r="U81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E79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E76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G71" i="19"/>
  <c r="O70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E66" i="19"/>
  <c r="C3" i="24" s="1"/>
  <c r="E64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L61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E54" i="19"/>
  <c r="F10" i="21" s="1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O37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J34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O20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O16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E9" i="19"/>
  <c r="E7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E5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K1244" i="8"/>
  <c r="J1244" i="8"/>
  <c r="I1244" i="8"/>
  <c r="H1244" i="8"/>
  <c r="G1244" i="8"/>
  <c r="F1244" i="8"/>
  <c r="E1244" i="8"/>
  <c r="K1243" i="8"/>
  <c r="J1243" i="8"/>
  <c r="I1243" i="8"/>
  <c r="H1243" i="8"/>
  <c r="G1243" i="8"/>
  <c r="F1243" i="8"/>
  <c r="E1243" i="8"/>
  <c r="K1242" i="8"/>
  <c r="J1242" i="8"/>
  <c r="I1242" i="8"/>
  <c r="H1242" i="8"/>
  <c r="G1242" i="8"/>
  <c r="F1242" i="8"/>
  <c r="E1242" i="8"/>
  <c r="K1241" i="8"/>
  <c r="J1241" i="8"/>
  <c r="I1241" i="8"/>
  <c r="H1241" i="8"/>
  <c r="G1241" i="8"/>
  <c r="F1241" i="8"/>
  <c r="E1241" i="8"/>
  <c r="K1240" i="8"/>
  <c r="J1240" i="8"/>
  <c r="I1240" i="8"/>
  <c r="H1240" i="8"/>
  <c r="G1240" i="8"/>
  <c r="F1240" i="8"/>
  <c r="E1240" i="8"/>
  <c r="K1239" i="8"/>
  <c r="J1239" i="8"/>
  <c r="I1239" i="8"/>
  <c r="H1239" i="8"/>
  <c r="G1239" i="8"/>
  <c r="F1239" i="8"/>
  <c r="E1239" i="8"/>
  <c r="K1238" i="8"/>
  <c r="J1238" i="8"/>
  <c r="I1238" i="8"/>
  <c r="H1238" i="8"/>
  <c r="G1238" i="8"/>
  <c r="F1238" i="8"/>
  <c r="E1238" i="8"/>
  <c r="K1237" i="8"/>
  <c r="J1237" i="8"/>
  <c r="I1237" i="8"/>
  <c r="H1237" i="8"/>
  <c r="G1237" i="8"/>
  <c r="F1237" i="8"/>
  <c r="E1237" i="8"/>
  <c r="K1236" i="8"/>
  <c r="J1236" i="8"/>
  <c r="I1236" i="8"/>
  <c r="H1236" i="8"/>
  <c r="G1236" i="8"/>
  <c r="F1236" i="8"/>
  <c r="E1236" i="8"/>
  <c r="K1235" i="8"/>
  <c r="J1235" i="8"/>
  <c r="I1235" i="8"/>
  <c r="H1235" i="8"/>
  <c r="G1235" i="8"/>
  <c r="F1235" i="8"/>
  <c r="E1235" i="8"/>
  <c r="K1234" i="8"/>
  <c r="J1234" i="8"/>
  <c r="I1234" i="8"/>
  <c r="H1234" i="8"/>
  <c r="G1234" i="8"/>
  <c r="F1234" i="8"/>
  <c r="E1234" i="8"/>
  <c r="K1233" i="8"/>
  <c r="J1233" i="8"/>
  <c r="I1233" i="8"/>
  <c r="H1233" i="8"/>
  <c r="G1233" i="8"/>
  <c r="F1233" i="8"/>
  <c r="E1233" i="8"/>
  <c r="K1232" i="8"/>
  <c r="J1232" i="8"/>
  <c r="I1232" i="8"/>
  <c r="H1232" i="8"/>
  <c r="G1232" i="8"/>
  <c r="F1232" i="8"/>
  <c r="E1232" i="8"/>
  <c r="K1231" i="8"/>
  <c r="J1231" i="8"/>
  <c r="I1231" i="8"/>
  <c r="H1231" i="8"/>
  <c r="G1231" i="8"/>
  <c r="F1231" i="8"/>
  <c r="E1231" i="8"/>
  <c r="K1230" i="8"/>
  <c r="J1230" i="8"/>
  <c r="I1230" i="8"/>
  <c r="H1230" i="8"/>
  <c r="G1230" i="8"/>
  <c r="F1230" i="8"/>
  <c r="E1230" i="8"/>
  <c r="K1229" i="8"/>
  <c r="J1229" i="8"/>
  <c r="I1229" i="8"/>
  <c r="H1229" i="8"/>
  <c r="G1229" i="8"/>
  <c r="F1229" i="8"/>
  <c r="E1229" i="8"/>
  <c r="K1228" i="8"/>
  <c r="J1228" i="8"/>
  <c r="I1228" i="8"/>
  <c r="H1228" i="8"/>
  <c r="G1228" i="8"/>
  <c r="F1228" i="8"/>
  <c r="E1228" i="8"/>
  <c r="K1227" i="8"/>
  <c r="J1227" i="8"/>
  <c r="I1227" i="8"/>
  <c r="H1227" i="8"/>
  <c r="G1227" i="8"/>
  <c r="F1227" i="8"/>
  <c r="E1227" i="8"/>
  <c r="K1226" i="8"/>
  <c r="J1226" i="8"/>
  <c r="I1226" i="8"/>
  <c r="H1226" i="8"/>
  <c r="G1226" i="8"/>
  <c r="F1226" i="8"/>
  <c r="E1226" i="8"/>
  <c r="K1225" i="8"/>
  <c r="J1225" i="8"/>
  <c r="I1225" i="8"/>
  <c r="H1225" i="8"/>
  <c r="G1225" i="8"/>
  <c r="F1225" i="8"/>
  <c r="E1225" i="8"/>
  <c r="K1224" i="8"/>
  <c r="J1224" i="8"/>
  <c r="I1224" i="8"/>
  <c r="H1224" i="8"/>
  <c r="G1224" i="8"/>
  <c r="F1224" i="8"/>
  <c r="E1224" i="8"/>
  <c r="K1223" i="8"/>
  <c r="J1223" i="8"/>
  <c r="I1223" i="8"/>
  <c r="H1223" i="8"/>
  <c r="G1223" i="8"/>
  <c r="F1223" i="8"/>
  <c r="E1223" i="8"/>
  <c r="K1222" i="8"/>
  <c r="J1222" i="8"/>
  <c r="I1222" i="8"/>
  <c r="H1222" i="8"/>
  <c r="G1222" i="8"/>
  <c r="F1222" i="8"/>
  <c r="E1222" i="8"/>
  <c r="K1221" i="8"/>
  <c r="J1221" i="8"/>
  <c r="I1221" i="8"/>
  <c r="H1221" i="8"/>
  <c r="G1221" i="8"/>
  <c r="F1221" i="8"/>
  <c r="E1221" i="8"/>
  <c r="K1220" i="8"/>
  <c r="J1220" i="8"/>
  <c r="I1220" i="8"/>
  <c r="H1220" i="8"/>
  <c r="G1220" i="8"/>
  <c r="F1220" i="8"/>
  <c r="E1220" i="8"/>
  <c r="K1219" i="8"/>
  <c r="J1219" i="8"/>
  <c r="I1219" i="8"/>
  <c r="H1219" i="8"/>
  <c r="G1219" i="8"/>
  <c r="F1219" i="8"/>
  <c r="E1219" i="8"/>
  <c r="K1218" i="8"/>
  <c r="J1218" i="8"/>
  <c r="I1218" i="8"/>
  <c r="H1218" i="8"/>
  <c r="G1218" i="8"/>
  <c r="F1218" i="8"/>
  <c r="E1218" i="8"/>
  <c r="K1217" i="8"/>
  <c r="J1217" i="8"/>
  <c r="I1217" i="8"/>
  <c r="H1217" i="8"/>
  <c r="G1217" i="8"/>
  <c r="F1217" i="8"/>
  <c r="E1217" i="8"/>
  <c r="K1216" i="8"/>
  <c r="J1216" i="8"/>
  <c r="I1216" i="8"/>
  <c r="H1216" i="8"/>
  <c r="G1216" i="8"/>
  <c r="F1216" i="8"/>
  <c r="E1216" i="8"/>
  <c r="K1215" i="8"/>
  <c r="J1215" i="8"/>
  <c r="I1215" i="8"/>
  <c r="H1215" i="8"/>
  <c r="G1215" i="8"/>
  <c r="F1215" i="8"/>
  <c r="E1215" i="8"/>
  <c r="K1214" i="8"/>
  <c r="J1214" i="8"/>
  <c r="I1214" i="8"/>
  <c r="H1214" i="8"/>
  <c r="G1214" i="8"/>
  <c r="F1214" i="8"/>
  <c r="E1214" i="8"/>
  <c r="K1213" i="8"/>
  <c r="J1213" i="8"/>
  <c r="I1213" i="8"/>
  <c r="H1213" i="8"/>
  <c r="G1213" i="8"/>
  <c r="F1213" i="8"/>
  <c r="E1213" i="8"/>
  <c r="K1212" i="8"/>
  <c r="J1212" i="8"/>
  <c r="I1212" i="8"/>
  <c r="H1212" i="8"/>
  <c r="G1212" i="8"/>
  <c r="F1212" i="8"/>
  <c r="E1212" i="8"/>
  <c r="K1211" i="8"/>
  <c r="J1211" i="8"/>
  <c r="I1211" i="8"/>
  <c r="H1211" i="8"/>
  <c r="G1211" i="8"/>
  <c r="F1211" i="8"/>
  <c r="E1211" i="8"/>
  <c r="K1210" i="8"/>
  <c r="J1210" i="8"/>
  <c r="I1210" i="8"/>
  <c r="H1210" i="8"/>
  <c r="G1210" i="8"/>
  <c r="F1210" i="8"/>
  <c r="E1210" i="8"/>
  <c r="K1209" i="8"/>
  <c r="J1209" i="8"/>
  <c r="I1209" i="8"/>
  <c r="H1209" i="8"/>
  <c r="G1209" i="8"/>
  <c r="F1209" i="8"/>
  <c r="E1209" i="8"/>
  <c r="K1208" i="8"/>
  <c r="J1208" i="8"/>
  <c r="I1208" i="8"/>
  <c r="H1208" i="8"/>
  <c r="G1208" i="8"/>
  <c r="F1208" i="8"/>
  <c r="E1208" i="8"/>
  <c r="K1207" i="8"/>
  <c r="J1207" i="8"/>
  <c r="I1207" i="8"/>
  <c r="H1207" i="8"/>
  <c r="G1207" i="8"/>
  <c r="F1207" i="8"/>
  <c r="E1207" i="8"/>
  <c r="K1206" i="8"/>
  <c r="J1206" i="8"/>
  <c r="I1206" i="8"/>
  <c r="H1206" i="8"/>
  <c r="G1206" i="8"/>
  <c r="F1206" i="8"/>
  <c r="E1206" i="8"/>
  <c r="K1205" i="8"/>
  <c r="J1205" i="8"/>
  <c r="I1205" i="8"/>
  <c r="H1205" i="8"/>
  <c r="G1205" i="8"/>
  <c r="F1205" i="8"/>
  <c r="E1205" i="8"/>
  <c r="K1204" i="8"/>
  <c r="J1204" i="8"/>
  <c r="I1204" i="8"/>
  <c r="H1204" i="8"/>
  <c r="G1204" i="8"/>
  <c r="F1204" i="8"/>
  <c r="E1204" i="8"/>
  <c r="K1203" i="8"/>
  <c r="J1203" i="8"/>
  <c r="I1203" i="8"/>
  <c r="H1203" i="8"/>
  <c r="G1203" i="8"/>
  <c r="F1203" i="8"/>
  <c r="E1203" i="8"/>
  <c r="K1202" i="8"/>
  <c r="J1202" i="8"/>
  <c r="I1202" i="8"/>
  <c r="H1202" i="8"/>
  <c r="G1202" i="8"/>
  <c r="F1202" i="8"/>
  <c r="E1202" i="8"/>
  <c r="K1201" i="8"/>
  <c r="J1201" i="8"/>
  <c r="I1201" i="8"/>
  <c r="H1201" i="8"/>
  <c r="G1201" i="8"/>
  <c r="F1201" i="8"/>
  <c r="E1201" i="8"/>
  <c r="K1200" i="8"/>
  <c r="J1200" i="8"/>
  <c r="I1200" i="8"/>
  <c r="H1200" i="8"/>
  <c r="G1200" i="8"/>
  <c r="F1200" i="8"/>
  <c r="E1200" i="8"/>
  <c r="K1199" i="8"/>
  <c r="J1199" i="8"/>
  <c r="I1199" i="8"/>
  <c r="H1199" i="8"/>
  <c r="G1199" i="8"/>
  <c r="F1199" i="8"/>
  <c r="E1199" i="8"/>
  <c r="K1198" i="8"/>
  <c r="J1198" i="8"/>
  <c r="I1198" i="8"/>
  <c r="H1198" i="8"/>
  <c r="G1198" i="8"/>
  <c r="F1198" i="8"/>
  <c r="E1198" i="8"/>
  <c r="K1197" i="8"/>
  <c r="J1197" i="8"/>
  <c r="I1197" i="8"/>
  <c r="H1197" i="8"/>
  <c r="G1197" i="8"/>
  <c r="F1197" i="8"/>
  <c r="E1197" i="8"/>
  <c r="K1196" i="8"/>
  <c r="J1196" i="8"/>
  <c r="I1196" i="8"/>
  <c r="H1196" i="8"/>
  <c r="G1196" i="8"/>
  <c r="F1196" i="8"/>
  <c r="E1196" i="8"/>
  <c r="K1195" i="8"/>
  <c r="J1195" i="8"/>
  <c r="I1195" i="8"/>
  <c r="H1195" i="8"/>
  <c r="G1195" i="8"/>
  <c r="F1195" i="8"/>
  <c r="E1195" i="8"/>
  <c r="K1194" i="8"/>
  <c r="J1194" i="8"/>
  <c r="I1194" i="8"/>
  <c r="H1194" i="8"/>
  <c r="G1194" i="8"/>
  <c r="F1194" i="8"/>
  <c r="E1194" i="8"/>
  <c r="K1193" i="8"/>
  <c r="J1193" i="8"/>
  <c r="I1193" i="8"/>
  <c r="H1193" i="8"/>
  <c r="G1193" i="8"/>
  <c r="F1193" i="8"/>
  <c r="E1193" i="8"/>
  <c r="K1192" i="8"/>
  <c r="J1192" i="8"/>
  <c r="I1192" i="8"/>
  <c r="H1192" i="8"/>
  <c r="G1192" i="8"/>
  <c r="F1192" i="8"/>
  <c r="E1192" i="8"/>
  <c r="K1191" i="8"/>
  <c r="J1191" i="8"/>
  <c r="I1191" i="8"/>
  <c r="H1191" i="8"/>
  <c r="G1191" i="8"/>
  <c r="F1191" i="8"/>
  <c r="E1191" i="8"/>
  <c r="K1190" i="8"/>
  <c r="J1190" i="8"/>
  <c r="I1190" i="8"/>
  <c r="H1190" i="8"/>
  <c r="G1190" i="8"/>
  <c r="F1190" i="8"/>
  <c r="E1190" i="8"/>
  <c r="K1189" i="8"/>
  <c r="J1189" i="8"/>
  <c r="I1189" i="8"/>
  <c r="H1189" i="8"/>
  <c r="G1189" i="8"/>
  <c r="F1189" i="8"/>
  <c r="E1189" i="8"/>
  <c r="K1188" i="8"/>
  <c r="J1188" i="8"/>
  <c r="I1188" i="8"/>
  <c r="H1188" i="8"/>
  <c r="G1188" i="8"/>
  <c r="F1188" i="8"/>
  <c r="E1188" i="8"/>
  <c r="K1187" i="8"/>
  <c r="J1187" i="8"/>
  <c r="I1187" i="8"/>
  <c r="H1187" i="8"/>
  <c r="G1187" i="8"/>
  <c r="F1187" i="8"/>
  <c r="E1187" i="8"/>
  <c r="K1186" i="8"/>
  <c r="J1186" i="8"/>
  <c r="I1186" i="8"/>
  <c r="H1186" i="8"/>
  <c r="G1186" i="8"/>
  <c r="F1186" i="8"/>
  <c r="E1186" i="8"/>
  <c r="K1185" i="8"/>
  <c r="J1185" i="8"/>
  <c r="I1185" i="8"/>
  <c r="H1185" i="8"/>
  <c r="G1185" i="8"/>
  <c r="F1185" i="8"/>
  <c r="E1185" i="8"/>
  <c r="K1184" i="8"/>
  <c r="J1184" i="8"/>
  <c r="I1184" i="8"/>
  <c r="H1184" i="8"/>
  <c r="G1184" i="8"/>
  <c r="F1184" i="8"/>
  <c r="E1184" i="8"/>
  <c r="K1183" i="8"/>
  <c r="J1183" i="8"/>
  <c r="I1183" i="8"/>
  <c r="H1183" i="8"/>
  <c r="G1183" i="8"/>
  <c r="F1183" i="8"/>
  <c r="E1183" i="8"/>
  <c r="K1182" i="8"/>
  <c r="J1182" i="8"/>
  <c r="I1182" i="8"/>
  <c r="H1182" i="8"/>
  <c r="G1182" i="8"/>
  <c r="F1182" i="8"/>
  <c r="E1182" i="8"/>
  <c r="K1181" i="8"/>
  <c r="J1181" i="8"/>
  <c r="I1181" i="8"/>
  <c r="H1181" i="8"/>
  <c r="G1181" i="8"/>
  <c r="F1181" i="8"/>
  <c r="E1181" i="8"/>
  <c r="K1180" i="8"/>
  <c r="J1180" i="8"/>
  <c r="I1180" i="8"/>
  <c r="H1180" i="8"/>
  <c r="G1180" i="8"/>
  <c r="F1180" i="8"/>
  <c r="E1180" i="8"/>
  <c r="K1179" i="8"/>
  <c r="J1179" i="8"/>
  <c r="I1179" i="8"/>
  <c r="H1179" i="8"/>
  <c r="G1179" i="8"/>
  <c r="F1179" i="8"/>
  <c r="E1179" i="8"/>
  <c r="K1178" i="8"/>
  <c r="J1178" i="8"/>
  <c r="I1178" i="8"/>
  <c r="H1178" i="8"/>
  <c r="G1178" i="8"/>
  <c r="F1178" i="8"/>
  <c r="E1178" i="8"/>
  <c r="K1177" i="8"/>
  <c r="J1177" i="8"/>
  <c r="I1177" i="8"/>
  <c r="H1177" i="8"/>
  <c r="G1177" i="8"/>
  <c r="F1177" i="8"/>
  <c r="E1177" i="8"/>
  <c r="K1176" i="8"/>
  <c r="J1176" i="8"/>
  <c r="I1176" i="8"/>
  <c r="H1176" i="8"/>
  <c r="G1176" i="8"/>
  <c r="F1176" i="8"/>
  <c r="E1176" i="8"/>
  <c r="K1175" i="8"/>
  <c r="J1175" i="8"/>
  <c r="I1175" i="8"/>
  <c r="H1175" i="8"/>
  <c r="G1175" i="8"/>
  <c r="F1175" i="8"/>
  <c r="E1175" i="8"/>
  <c r="K1174" i="8"/>
  <c r="J1174" i="8"/>
  <c r="I1174" i="8"/>
  <c r="H1174" i="8"/>
  <c r="G1174" i="8"/>
  <c r="F1174" i="8"/>
  <c r="E1174" i="8"/>
  <c r="K1173" i="8"/>
  <c r="J1173" i="8"/>
  <c r="I1173" i="8"/>
  <c r="H1173" i="8"/>
  <c r="G1173" i="8"/>
  <c r="F1173" i="8"/>
  <c r="E1173" i="8"/>
  <c r="K1172" i="8"/>
  <c r="J1172" i="8"/>
  <c r="I1172" i="8"/>
  <c r="H1172" i="8"/>
  <c r="G1172" i="8"/>
  <c r="F1172" i="8"/>
  <c r="E1172" i="8"/>
  <c r="K1171" i="8"/>
  <c r="J1171" i="8"/>
  <c r="I1171" i="8"/>
  <c r="H1171" i="8"/>
  <c r="G1171" i="8"/>
  <c r="F1171" i="8"/>
  <c r="E1171" i="8"/>
  <c r="K1170" i="8"/>
  <c r="J1170" i="8"/>
  <c r="I1170" i="8"/>
  <c r="H1170" i="8"/>
  <c r="G1170" i="8"/>
  <c r="F1170" i="8"/>
  <c r="E1170" i="8"/>
  <c r="K1169" i="8"/>
  <c r="J1169" i="8"/>
  <c r="I1169" i="8"/>
  <c r="H1169" i="8"/>
  <c r="G1169" i="8"/>
  <c r="F1169" i="8"/>
  <c r="E1169" i="8"/>
  <c r="K1168" i="8"/>
  <c r="J1168" i="8"/>
  <c r="I1168" i="8"/>
  <c r="H1168" i="8"/>
  <c r="G1168" i="8"/>
  <c r="F1168" i="8"/>
  <c r="E1168" i="8"/>
  <c r="K1167" i="8"/>
  <c r="J1167" i="8"/>
  <c r="I1167" i="8"/>
  <c r="H1167" i="8"/>
  <c r="G1167" i="8"/>
  <c r="F1167" i="8"/>
  <c r="E1167" i="8"/>
  <c r="K1166" i="8"/>
  <c r="J1166" i="8"/>
  <c r="I1166" i="8"/>
  <c r="H1166" i="8"/>
  <c r="G1166" i="8"/>
  <c r="F1166" i="8"/>
  <c r="E1166" i="8"/>
  <c r="K1165" i="8"/>
  <c r="J1165" i="8"/>
  <c r="I1165" i="8"/>
  <c r="H1165" i="8"/>
  <c r="G1165" i="8"/>
  <c r="F1165" i="8"/>
  <c r="E1165" i="8"/>
  <c r="K1164" i="8"/>
  <c r="J1164" i="8"/>
  <c r="I1164" i="8"/>
  <c r="H1164" i="8"/>
  <c r="G1164" i="8"/>
  <c r="F1164" i="8"/>
  <c r="E1164" i="8"/>
  <c r="K1163" i="8"/>
  <c r="J1163" i="8"/>
  <c r="I1163" i="8"/>
  <c r="H1163" i="8"/>
  <c r="G1163" i="8"/>
  <c r="F1163" i="8"/>
  <c r="E1163" i="8"/>
  <c r="K1162" i="8"/>
  <c r="J1162" i="8"/>
  <c r="I1162" i="8"/>
  <c r="H1162" i="8"/>
  <c r="G1162" i="8"/>
  <c r="F1162" i="8"/>
  <c r="E1162" i="8"/>
  <c r="K1161" i="8"/>
  <c r="J1161" i="8"/>
  <c r="I1161" i="8"/>
  <c r="H1161" i="8"/>
  <c r="G1161" i="8"/>
  <c r="F1161" i="8"/>
  <c r="E1161" i="8"/>
  <c r="K1160" i="8"/>
  <c r="J1160" i="8"/>
  <c r="I1160" i="8"/>
  <c r="H1160" i="8"/>
  <c r="G1160" i="8"/>
  <c r="F1160" i="8"/>
  <c r="E1160" i="8"/>
  <c r="K1159" i="8"/>
  <c r="J1159" i="8"/>
  <c r="I1159" i="8"/>
  <c r="H1159" i="8"/>
  <c r="G1159" i="8"/>
  <c r="F1159" i="8"/>
  <c r="E1159" i="8"/>
  <c r="K1158" i="8"/>
  <c r="J1158" i="8"/>
  <c r="I1158" i="8"/>
  <c r="H1158" i="8"/>
  <c r="G1158" i="8"/>
  <c r="F1158" i="8"/>
  <c r="E1158" i="8"/>
  <c r="K1157" i="8"/>
  <c r="J1157" i="8"/>
  <c r="I1157" i="8"/>
  <c r="H1157" i="8"/>
  <c r="G1157" i="8"/>
  <c r="F1157" i="8"/>
  <c r="E1157" i="8"/>
  <c r="K1156" i="8"/>
  <c r="J1156" i="8"/>
  <c r="I1156" i="8"/>
  <c r="H1156" i="8"/>
  <c r="G1156" i="8"/>
  <c r="F1156" i="8"/>
  <c r="E1156" i="8"/>
  <c r="K1155" i="8"/>
  <c r="J1155" i="8"/>
  <c r="I1155" i="8"/>
  <c r="H1155" i="8"/>
  <c r="G1155" i="8"/>
  <c r="F1155" i="8"/>
  <c r="E1155" i="8"/>
  <c r="K1154" i="8"/>
  <c r="J1154" i="8"/>
  <c r="I1154" i="8"/>
  <c r="H1154" i="8"/>
  <c r="G1154" i="8"/>
  <c r="F1154" i="8"/>
  <c r="E1154" i="8"/>
  <c r="K1153" i="8"/>
  <c r="J1153" i="8"/>
  <c r="I1153" i="8"/>
  <c r="H1153" i="8"/>
  <c r="G1153" i="8"/>
  <c r="F1153" i="8"/>
  <c r="E1153" i="8"/>
  <c r="K1152" i="8"/>
  <c r="J1152" i="8"/>
  <c r="I1152" i="8"/>
  <c r="H1152" i="8"/>
  <c r="G1152" i="8"/>
  <c r="F1152" i="8"/>
  <c r="E1152" i="8"/>
  <c r="K1151" i="8"/>
  <c r="J1151" i="8"/>
  <c r="I1151" i="8"/>
  <c r="H1151" i="8"/>
  <c r="G1151" i="8"/>
  <c r="F1151" i="8"/>
  <c r="E1151" i="8"/>
  <c r="K1150" i="8"/>
  <c r="J1150" i="8"/>
  <c r="I1150" i="8"/>
  <c r="H1150" i="8"/>
  <c r="G1150" i="8"/>
  <c r="F1150" i="8"/>
  <c r="E1150" i="8"/>
  <c r="K1149" i="8"/>
  <c r="J1149" i="8"/>
  <c r="I1149" i="8"/>
  <c r="H1149" i="8"/>
  <c r="G1149" i="8"/>
  <c r="F1149" i="8"/>
  <c r="E1149" i="8"/>
  <c r="K1148" i="8"/>
  <c r="J1148" i="8"/>
  <c r="I1148" i="8"/>
  <c r="H1148" i="8"/>
  <c r="G1148" i="8"/>
  <c r="F1148" i="8"/>
  <c r="E1148" i="8"/>
  <c r="K1147" i="8"/>
  <c r="J1147" i="8"/>
  <c r="I1147" i="8"/>
  <c r="H1147" i="8"/>
  <c r="G1147" i="8"/>
  <c r="F1147" i="8"/>
  <c r="E1147" i="8"/>
  <c r="K1146" i="8"/>
  <c r="J1146" i="8"/>
  <c r="I1146" i="8"/>
  <c r="H1146" i="8"/>
  <c r="G1146" i="8"/>
  <c r="F1146" i="8"/>
  <c r="E1146" i="8"/>
  <c r="K1145" i="8"/>
  <c r="J1145" i="8"/>
  <c r="I1145" i="8"/>
  <c r="H1145" i="8"/>
  <c r="G1145" i="8"/>
  <c r="F1145" i="8"/>
  <c r="E1145" i="8"/>
  <c r="K1144" i="8"/>
  <c r="J1144" i="8"/>
  <c r="I1144" i="8"/>
  <c r="H1144" i="8"/>
  <c r="G1144" i="8"/>
  <c r="F1144" i="8"/>
  <c r="E1144" i="8"/>
  <c r="K1143" i="8"/>
  <c r="J1143" i="8"/>
  <c r="I1143" i="8"/>
  <c r="H1143" i="8"/>
  <c r="G1143" i="8"/>
  <c r="F1143" i="8"/>
  <c r="E1143" i="8"/>
  <c r="K1142" i="8"/>
  <c r="J1142" i="8"/>
  <c r="I1142" i="8"/>
  <c r="H1142" i="8"/>
  <c r="G1142" i="8"/>
  <c r="F1142" i="8"/>
  <c r="E1142" i="8"/>
  <c r="K1141" i="8"/>
  <c r="J1141" i="8"/>
  <c r="I1141" i="8"/>
  <c r="H1141" i="8"/>
  <c r="G1141" i="8"/>
  <c r="F1141" i="8"/>
  <c r="E1141" i="8"/>
  <c r="K1140" i="8"/>
  <c r="J1140" i="8"/>
  <c r="I1140" i="8"/>
  <c r="H1140" i="8"/>
  <c r="G1140" i="8"/>
  <c r="F1140" i="8"/>
  <c r="E1140" i="8"/>
  <c r="K1139" i="8"/>
  <c r="J1139" i="8"/>
  <c r="I1139" i="8"/>
  <c r="H1139" i="8"/>
  <c r="G1139" i="8"/>
  <c r="F1139" i="8"/>
  <c r="E1139" i="8"/>
  <c r="K1138" i="8"/>
  <c r="J1138" i="8"/>
  <c r="I1138" i="8"/>
  <c r="H1138" i="8"/>
  <c r="G1138" i="8"/>
  <c r="F1138" i="8"/>
  <c r="E1138" i="8"/>
  <c r="K1137" i="8"/>
  <c r="J1137" i="8"/>
  <c r="I1137" i="8"/>
  <c r="H1137" i="8"/>
  <c r="G1137" i="8"/>
  <c r="F1137" i="8"/>
  <c r="E1137" i="8"/>
  <c r="K1136" i="8"/>
  <c r="J1136" i="8"/>
  <c r="I1136" i="8"/>
  <c r="H1136" i="8"/>
  <c r="G1136" i="8"/>
  <c r="F1136" i="8"/>
  <c r="E1136" i="8"/>
  <c r="K1135" i="8"/>
  <c r="J1135" i="8"/>
  <c r="I1135" i="8"/>
  <c r="H1135" i="8"/>
  <c r="G1135" i="8"/>
  <c r="F1135" i="8"/>
  <c r="E1135" i="8"/>
  <c r="K1134" i="8"/>
  <c r="J1134" i="8"/>
  <c r="I1134" i="8"/>
  <c r="H1134" i="8"/>
  <c r="G1134" i="8"/>
  <c r="F1134" i="8"/>
  <c r="E1134" i="8"/>
  <c r="K1133" i="8"/>
  <c r="J1133" i="8"/>
  <c r="I1133" i="8"/>
  <c r="H1133" i="8"/>
  <c r="G1133" i="8"/>
  <c r="F1133" i="8"/>
  <c r="E1133" i="8"/>
  <c r="K1132" i="8"/>
  <c r="J1132" i="8"/>
  <c r="I1132" i="8"/>
  <c r="H1132" i="8"/>
  <c r="G1132" i="8"/>
  <c r="F1132" i="8"/>
  <c r="E1132" i="8"/>
  <c r="K1131" i="8"/>
  <c r="J1131" i="8"/>
  <c r="I1131" i="8"/>
  <c r="H1131" i="8"/>
  <c r="G1131" i="8"/>
  <c r="F1131" i="8"/>
  <c r="E1131" i="8"/>
  <c r="K1130" i="8"/>
  <c r="J1130" i="8"/>
  <c r="I1130" i="8"/>
  <c r="H1130" i="8"/>
  <c r="G1130" i="8"/>
  <c r="F1130" i="8"/>
  <c r="E1130" i="8"/>
  <c r="K1129" i="8"/>
  <c r="J1129" i="8"/>
  <c r="I1129" i="8"/>
  <c r="H1129" i="8"/>
  <c r="G1129" i="8"/>
  <c r="F1129" i="8"/>
  <c r="E1129" i="8"/>
  <c r="K1128" i="8"/>
  <c r="J1128" i="8"/>
  <c r="I1128" i="8"/>
  <c r="H1128" i="8"/>
  <c r="G1128" i="8"/>
  <c r="F1128" i="8"/>
  <c r="E1128" i="8"/>
  <c r="K1127" i="8"/>
  <c r="J1127" i="8"/>
  <c r="I1127" i="8"/>
  <c r="H1127" i="8"/>
  <c r="G1127" i="8"/>
  <c r="F1127" i="8"/>
  <c r="E1127" i="8"/>
  <c r="K1126" i="8"/>
  <c r="J1126" i="8"/>
  <c r="I1126" i="8"/>
  <c r="H1126" i="8"/>
  <c r="G1126" i="8"/>
  <c r="F1126" i="8"/>
  <c r="E1126" i="8"/>
  <c r="K1125" i="8"/>
  <c r="J1125" i="8"/>
  <c r="I1125" i="8"/>
  <c r="H1125" i="8"/>
  <c r="G1125" i="8"/>
  <c r="F1125" i="8"/>
  <c r="E1125" i="8"/>
  <c r="K1124" i="8"/>
  <c r="J1124" i="8"/>
  <c r="I1124" i="8"/>
  <c r="H1124" i="8"/>
  <c r="G1124" i="8"/>
  <c r="F1124" i="8"/>
  <c r="E1124" i="8"/>
  <c r="K1123" i="8"/>
  <c r="J1123" i="8"/>
  <c r="I1123" i="8"/>
  <c r="H1123" i="8"/>
  <c r="G1123" i="8"/>
  <c r="F1123" i="8"/>
  <c r="E1123" i="8"/>
  <c r="K1122" i="8"/>
  <c r="J1122" i="8"/>
  <c r="I1122" i="8"/>
  <c r="H1122" i="8"/>
  <c r="G1122" i="8"/>
  <c r="F1122" i="8"/>
  <c r="E1122" i="8"/>
  <c r="K1121" i="8"/>
  <c r="J1121" i="8"/>
  <c r="I1121" i="8"/>
  <c r="H1121" i="8"/>
  <c r="G1121" i="8"/>
  <c r="F1121" i="8"/>
  <c r="E1121" i="8"/>
  <c r="K1120" i="8"/>
  <c r="J1120" i="8"/>
  <c r="I1120" i="8"/>
  <c r="H1120" i="8"/>
  <c r="G1120" i="8"/>
  <c r="F1120" i="8"/>
  <c r="E1120" i="8"/>
  <c r="K1119" i="8"/>
  <c r="J1119" i="8"/>
  <c r="I1119" i="8"/>
  <c r="H1119" i="8"/>
  <c r="G1119" i="8"/>
  <c r="F1119" i="8"/>
  <c r="E1119" i="8"/>
  <c r="K1118" i="8"/>
  <c r="J1118" i="8"/>
  <c r="I1118" i="8"/>
  <c r="H1118" i="8"/>
  <c r="G1118" i="8"/>
  <c r="F1118" i="8"/>
  <c r="E1118" i="8"/>
  <c r="K1117" i="8"/>
  <c r="J1117" i="8"/>
  <c r="I1117" i="8"/>
  <c r="H1117" i="8"/>
  <c r="G1117" i="8"/>
  <c r="F1117" i="8"/>
  <c r="E1117" i="8"/>
  <c r="K1116" i="8"/>
  <c r="J1116" i="8"/>
  <c r="I1116" i="8"/>
  <c r="H1116" i="8"/>
  <c r="G1116" i="8"/>
  <c r="F1116" i="8"/>
  <c r="E1116" i="8"/>
  <c r="K1115" i="8"/>
  <c r="J1115" i="8"/>
  <c r="I1115" i="8"/>
  <c r="H1115" i="8"/>
  <c r="G1115" i="8"/>
  <c r="F1115" i="8"/>
  <c r="E1115" i="8"/>
  <c r="K1114" i="8"/>
  <c r="J1114" i="8"/>
  <c r="I1114" i="8"/>
  <c r="H1114" i="8"/>
  <c r="G1114" i="8"/>
  <c r="F1114" i="8"/>
  <c r="E1114" i="8"/>
  <c r="K1113" i="8"/>
  <c r="J1113" i="8"/>
  <c r="I1113" i="8"/>
  <c r="H1113" i="8"/>
  <c r="G1113" i="8"/>
  <c r="F1113" i="8"/>
  <c r="E1113" i="8"/>
  <c r="K1112" i="8"/>
  <c r="J1112" i="8"/>
  <c r="I1112" i="8"/>
  <c r="H1112" i="8"/>
  <c r="G1112" i="8"/>
  <c r="F1112" i="8"/>
  <c r="E1112" i="8"/>
  <c r="K1111" i="8"/>
  <c r="J1111" i="8"/>
  <c r="I1111" i="8"/>
  <c r="H1111" i="8"/>
  <c r="G1111" i="8"/>
  <c r="F1111" i="8"/>
  <c r="E1111" i="8"/>
  <c r="K1110" i="8"/>
  <c r="J1110" i="8"/>
  <c r="I1110" i="8"/>
  <c r="H1110" i="8"/>
  <c r="G1110" i="8"/>
  <c r="F1110" i="8"/>
  <c r="E1110" i="8"/>
  <c r="K1109" i="8"/>
  <c r="J1109" i="8"/>
  <c r="I1109" i="8"/>
  <c r="H1109" i="8"/>
  <c r="G1109" i="8"/>
  <c r="F1109" i="8"/>
  <c r="E1109" i="8"/>
  <c r="K1108" i="8"/>
  <c r="J1108" i="8"/>
  <c r="I1108" i="8"/>
  <c r="H1108" i="8"/>
  <c r="G1108" i="8"/>
  <c r="F1108" i="8"/>
  <c r="E1108" i="8"/>
  <c r="K1107" i="8"/>
  <c r="J1107" i="8"/>
  <c r="I1107" i="8"/>
  <c r="H1107" i="8"/>
  <c r="G1107" i="8"/>
  <c r="F1107" i="8"/>
  <c r="E1107" i="8"/>
  <c r="K1106" i="8"/>
  <c r="J1106" i="8"/>
  <c r="I1106" i="8"/>
  <c r="H1106" i="8"/>
  <c r="G1106" i="8"/>
  <c r="F1106" i="8"/>
  <c r="E1106" i="8"/>
  <c r="K1105" i="8"/>
  <c r="J1105" i="8"/>
  <c r="I1105" i="8"/>
  <c r="I1105" i="19" s="1"/>
  <c r="H1105" i="8"/>
  <c r="G1105" i="8"/>
  <c r="F1105" i="8"/>
  <c r="E1105" i="8"/>
  <c r="K1104" i="8"/>
  <c r="J1104" i="8"/>
  <c r="J1104" i="19" s="1"/>
  <c r="I1104" i="8"/>
  <c r="H1104" i="8"/>
  <c r="G1104" i="8"/>
  <c r="F1104" i="8"/>
  <c r="E1104" i="8"/>
  <c r="K1103" i="8"/>
  <c r="J1103" i="8"/>
  <c r="I1103" i="8"/>
  <c r="H1103" i="8"/>
  <c r="G1103" i="8"/>
  <c r="F1103" i="8"/>
  <c r="E1103" i="8"/>
  <c r="K1102" i="8"/>
  <c r="J1102" i="8"/>
  <c r="I1102" i="8"/>
  <c r="H1102" i="8"/>
  <c r="G1102" i="8"/>
  <c r="F1102" i="8"/>
  <c r="E1102" i="8"/>
  <c r="K1101" i="8"/>
  <c r="J1101" i="8"/>
  <c r="I1101" i="8"/>
  <c r="H1101" i="8"/>
  <c r="G1101" i="8"/>
  <c r="F1101" i="8"/>
  <c r="E1101" i="8"/>
  <c r="K1100" i="8"/>
  <c r="J1100" i="8"/>
  <c r="J1100" i="19" s="1"/>
  <c r="I1100" i="8"/>
  <c r="H1100" i="8"/>
  <c r="G1100" i="8"/>
  <c r="F1100" i="8"/>
  <c r="E1100" i="8"/>
  <c r="K1099" i="8"/>
  <c r="J1099" i="8"/>
  <c r="I1099" i="8"/>
  <c r="H1099" i="8"/>
  <c r="G1099" i="8"/>
  <c r="F1099" i="8"/>
  <c r="E1099" i="8"/>
  <c r="K1098" i="8"/>
  <c r="J1098" i="8"/>
  <c r="I1098" i="8"/>
  <c r="H1098" i="8"/>
  <c r="G1098" i="8"/>
  <c r="F1098" i="8"/>
  <c r="E1098" i="8"/>
  <c r="K1097" i="8"/>
  <c r="J1097" i="8"/>
  <c r="I1097" i="8"/>
  <c r="H1097" i="8"/>
  <c r="G1097" i="8"/>
  <c r="F1097" i="8"/>
  <c r="E1097" i="8"/>
  <c r="K1096" i="8"/>
  <c r="J1096" i="8"/>
  <c r="I1096" i="8"/>
  <c r="H1096" i="8"/>
  <c r="G1096" i="8"/>
  <c r="F1096" i="8"/>
  <c r="E1096" i="8"/>
  <c r="E1096" i="19" s="1"/>
  <c r="K1095" i="8"/>
  <c r="J1095" i="8"/>
  <c r="I1095" i="8"/>
  <c r="H1095" i="8"/>
  <c r="G1095" i="8"/>
  <c r="F1095" i="8"/>
  <c r="E1095" i="8"/>
  <c r="K1094" i="8"/>
  <c r="J1094" i="8"/>
  <c r="I1094" i="8"/>
  <c r="H1094" i="8"/>
  <c r="G1094" i="8"/>
  <c r="F1094" i="8"/>
  <c r="E1094" i="8"/>
  <c r="K1093" i="8"/>
  <c r="J1093" i="8"/>
  <c r="I1093" i="8"/>
  <c r="H1093" i="8"/>
  <c r="G1093" i="8"/>
  <c r="F1093" i="8"/>
  <c r="E1093" i="8"/>
  <c r="K1092" i="8"/>
  <c r="J1092" i="8"/>
  <c r="I1092" i="8"/>
  <c r="H1092" i="8"/>
  <c r="G1092" i="8"/>
  <c r="F1092" i="8"/>
  <c r="E1092" i="8"/>
  <c r="K1091" i="8"/>
  <c r="J1091" i="8"/>
  <c r="I1091" i="8"/>
  <c r="H1091" i="8"/>
  <c r="G1091" i="8"/>
  <c r="F1091" i="8"/>
  <c r="E1091" i="8"/>
  <c r="K1090" i="8"/>
  <c r="J1090" i="8"/>
  <c r="I1090" i="8"/>
  <c r="H1090" i="8"/>
  <c r="G1090" i="8"/>
  <c r="F1090" i="8"/>
  <c r="E1090" i="8"/>
  <c r="K1089" i="8"/>
  <c r="J1089" i="8"/>
  <c r="I1089" i="8"/>
  <c r="H1089" i="8"/>
  <c r="G1089" i="8"/>
  <c r="F1089" i="8"/>
  <c r="E1089" i="8"/>
  <c r="K1088" i="8"/>
  <c r="J1088" i="8"/>
  <c r="I1088" i="8"/>
  <c r="H1088" i="8"/>
  <c r="G1088" i="8"/>
  <c r="F1088" i="8"/>
  <c r="E1088" i="8"/>
  <c r="K1087" i="8"/>
  <c r="J1087" i="8"/>
  <c r="I1087" i="8"/>
  <c r="H1087" i="8"/>
  <c r="G1087" i="8"/>
  <c r="F1087" i="8"/>
  <c r="E1087" i="8"/>
  <c r="K1086" i="8"/>
  <c r="J1086" i="8"/>
  <c r="I1086" i="8"/>
  <c r="H1086" i="8"/>
  <c r="G1086" i="8"/>
  <c r="F1086" i="8"/>
  <c r="E1086" i="8"/>
  <c r="K1085" i="8"/>
  <c r="J1085" i="8"/>
  <c r="I1085" i="8"/>
  <c r="H1085" i="8"/>
  <c r="G1085" i="8"/>
  <c r="F1085" i="8"/>
  <c r="E1085" i="8"/>
  <c r="K1084" i="8"/>
  <c r="J1084" i="8"/>
  <c r="I1084" i="8"/>
  <c r="H1084" i="8"/>
  <c r="G1084" i="8"/>
  <c r="F1084" i="8"/>
  <c r="E1084" i="8"/>
  <c r="K1083" i="8"/>
  <c r="J1083" i="8"/>
  <c r="I1083" i="8"/>
  <c r="H1083" i="8"/>
  <c r="G1083" i="8"/>
  <c r="F1083" i="8"/>
  <c r="E1083" i="8"/>
  <c r="K1082" i="8"/>
  <c r="J1082" i="8"/>
  <c r="I1082" i="8"/>
  <c r="H1082" i="8"/>
  <c r="G1082" i="8"/>
  <c r="F1082" i="8"/>
  <c r="E1082" i="8"/>
  <c r="K1081" i="8"/>
  <c r="J1081" i="8"/>
  <c r="I1081" i="8"/>
  <c r="H1081" i="8"/>
  <c r="G1081" i="8"/>
  <c r="F1081" i="8"/>
  <c r="E1081" i="8"/>
  <c r="E1081" i="19" s="1"/>
  <c r="K1080" i="8"/>
  <c r="J1080" i="8"/>
  <c r="I1080" i="8"/>
  <c r="H1080" i="8"/>
  <c r="G1080" i="8"/>
  <c r="F1080" i="8"/>
  <c r="E1080" i="8"/>
  <c r="K1079" i="8"/>
  <c r="J1079" i="8"/>
  <c r="I1079" i="8"/>
  <c r="H1079" i="8"/>
  <c r="G1079" i="8"/>
  <c r="F1079" i="8"/>
  <c r="E1079" i="8"/>
  <c r="K1078" i="8"/>
  <c r="J1078" i="8"/>
  <c r="I1078" i="8"/>
  <c r="H1078" i="8"/>
  <c r="G1078" i="8"/>
  <c r="F1078" i="8"/>
  <c r="E1078" i="8"/>
  <c r="K1077" i="8"/>
  <c r="J1077" i="8"/>
  <c r="I1077" i="8"/>
  <c r="H1077" i="8"/>
  <c r="G1077" i="8"/>
  <c r="F1077" i="8"/>
  <c r="E1077" i="8"/>
  <c r="K1076" i="8"/>
  <c r="J1076" i="8"/>
  <c r="I1076" i="8"/>
  <c r="H1076" i="8"/>
  <c r="G1076" i="8"/>
  <c r="F1076" i="8"/>
  <c r="E1076" i="8"/>
  <c r="K1075" i="8"/>
  <c r="J1075" i="8"/>
  <c r="I1075" i="8"/>
  <c r="H1075" i="8"/>
  <c r="G1075" i="8"/>
  <c r="F1075" i="8"/>
  <c r="E1075" i="8"/>
  <c r="E1075" i="19" s="1"/>
  <c r="K1074" i="8"/>
  <c r="J1074" i="8"/>
  <c r="I1074" i="8"/>
  <c r="H1074" i="8"/>
  <c r="G1074" i="8"/>
  <c r="F1074" i="8"/>
  <c r="E1074" i="8"/>
  <c r="K1073" i="8"/>
  <c r="J1073" i="8"/>
  <c r="I1073" i="8"/>
  <c r="H1073" i="8"/>
  <c r="G1073" i="8"/>
  <c r="F1073" i="8"/>
  <c r="E1073" i="8"/>
  <c r="K1072" i="8"/>
  <c r="J1072" i="8"/>
  <c r="I1072" i="8"/>
  <c r="H1072" i="8"/>
  <c r="G1072" i="8"/>
  <c r="F1072" i="8"/>
  <c r="E1072" i="8"/>
  <c r="K1071" i="8"/>
  <c r="J1071" i="8"/>
  <c r="I1071" i="8"/>
  <c r="H1071" i="8"/>
  <c r="G1071" i="8"/>
  <c r="F1071" i="8"/>
  <c r="E1071" i="8"/>
  <c r="K1070" i="8"/>
  <c r="J1070" i="8"/>
  <c r="I1070" i="8"/>
  <c r="H1070" i="8"/>
  <c r="G1070" i="8"/>
  <c r="F1070" i="8"/>
  <c r="E1070" i="8"/>
  <c r="K1069" i="8"/>
  <c r="J1069" i="8"/>
  <c r="I1069" i="8"/>
  <c r="H1069" i="8"/>
  <c r="G1069" i="8"/>
  <c r="F1069" i="8"/>
  <c r="E1069" i="8"/>
  <c r="K1068" i="8"/>
  <c r="J1068" i="8"/>
  <c r="I1068" i="8"/>
  <c r="H1068" i="8"/>
  <c r="G1068" i="8"/>
  <c r="F1068" i="8"/>
  <c r="E1068" i="8"/>
  <c r="K1067" i="8"/>
  <c r="J1067" i="8"/>
  <c r="I1067" i="8"/>
  <c r="H1067" i="8"/>
  <c r="G1067" i="8"/>
  <c r="F1067" i="8"/>
  <c r="E1067" i="8"/>
  <c r="K1066" i="8"/>
  <c r="J1066" i="8"/>
  <c r="I1066" i="8"/>
  <c r="H1066" i="8"/>
  <c r="G1066" i="8"/>
  <c r="F1066" i="8"/>
  <c r="E1066" i="8"/>
  <c r="K1065" i="8"/>
  <c r="J1065" i="8"/>
  <c r="I1065" i="8"/>
  <c r="H1065" i="8"/>
  <c r="G1065" i="8"/>
  <c r="F1065" i="8"/>
  <c r="E1065" i="8"/>
  <c r="K1064" i="8"/>
  <c r="J1064" i="8"/>
  <c r="I1064" i="8"/>
  <c r="H1064" i="8"/>
  <c r="G1064" i="8"/>
  <c r="F1064" i="8"/>
  <c r="E1064" i="8"/>
  <c r="K1063" i="8"/>
  <c r="J1063" i="8"/>
  <c r="I1063" i="8"/>
  <c r="H1063" i="8"/>
  <c r="G1063" i="8"/>
  <c r="F1063" i="8"/>
  <c r="E1063" i="8"/>
  <c r="K1062" i="8"/>
  <c r="J1062" i="8"/>
  <c r="I1062" i="8"/>
  <c r="H1062" i="8"/>
  <c r="G1062" i="8"/>
  <c r="F1062" i="8"/>
  <c r="E1062" i="8"/>
  <c r="K1061" i="8"/>
  <c r="J1061" i="8"/>
  <c r="I1061" i="8"/>
  <c r="H1061" i="8"/>
  <c r="G1061" i="8"/>
  <c r="F1061" i="8"/>
  <c r="E1061" i="8"/>
  <c r="K1060" i="8"/>
  <c r="J1060" i="8"/>
  <c r="I1060" i="8"/>
  <c r="H1060" i="8"/>
  <c r="G1060" i="8"/>
  <c r="F1060" i="8"/>
  <c r="E1060" i="8"/>
  <c r="K1059" i="8"/>
  <c r="J1059" i="8"/>
  <c r="I1059" i="8"/>
  <c r="H1059" i="8"/>
  <c r="G1059" i="8"/>
  <c r="F1059" i="8"/>
  <c r="E1059" i="8"/>
  <c r="K1058" i="8"/>
  <c r="J1058" i="8"/>
  <c r="I1058" i="8"/>
  <c r="H1058" i="8"/>
  <c r="G1058" i="8"/>
  <c r="F1058" i="8"/>
  <c r="E1058" i="8"/>
  <c r="K1057" i="8"/>
  <c r="J1057" i="8"/>
  <c r="I1057" i="8"/>
  <c r="H1057" i="8"/>
  <c r="G1057" i="8"/>
  <c r="F1057" i="8"/>
  <c r="E1057" i="8"/>
  <c r="K1056" i="8"/>
  <c r="J1056" i="8"/>
  <c r="I1056" i="8"/>
  <c r="H1056" i="8"/>
  <c r="G1056" i="8"/>
  <c r="F1056" i="8"/>
  <c r="E1056" i="8"/>
  <c r="K1055" i="8"/>
  <c r="J1055" i="8"/>
  <c r="I1055" i="8"/>
  <c r="H1055" i="8"/>
  <c r="G1055" i="8"/>
  <c r="F1055" i="8"/>
  <c r="E1055" i="8"/>
  <c r="K1054" i="8"/>
  <c r="J1054" i="8"/>
  <c r="I1054" i="8"/>
  <c r="H1054" i="8"/>
  <c r="G1054" i="8"/>
  <c r="F1054" i="8"/>
  <c r="E1054" i="8"/>
  <c r="K1053" i="8"/>
  <c r="J1053" i="8"/>
  <c r="I1053" i="8"/>
  <c r="H1053" i="8"/>
  <c r="G1053" i="8"/>
  <c r="F1053" i="8"/>
  <c r="E1053" i="8"/>
  <c r="E1053" i="19" s="1"/>
  <c r="K1052" i="8"/>
  <c r="J1052" i="8"/>
  <c r="I1052" i="8"/>
  <c r="H1052" i="8"/>
  <c r="G1052" i="8"/>
  <c r="F1052" i="8"/>
  <c r="E1052" i="8"/>
  <c r="E1052" i="19" s="1"/>
  <c r="K1051" i="8"/>
  <c r="J1051" i="8"/>
  <c r="I1051" i="8"/>
  <c r="H1051" i="8"/>
  <c r="G1051" i="8"/>
  <c r="F1051" i="8"/>
  <c r="E1051" i="8"/>
  <c r="K1050" i="8"/>
  <c r="J1050" i="8"/>
  <c r="I1050" i="8"/>
  <c r="H1050" i="8"/>
  <c r="G1050" i="8"/>
  <c r="F1050" i="8"/>
  <c r="E1050" i="8"/>
  <c r="K1049" i="8"/>
  <c r="J1049" i="8"/>
  <c r="I1049" i="8"/>
  <c r="H1049" i="8"/>
  <c r="G1049" i="8"/>
  <c r="F1049" i="8"/>
  <c r="E1049" i="8"/>
  <c r="K1048" i="8"/>
  <c r="J1048" i="8"/>
  <c r="I1048" i="8"/>
  <c r="H1048" i="8"/>
  <c r="G1048" i="8"/>
  <c r="F1048" i="8"/>
  <c r="E1048" i="8"/>
  <c r="K1047" i="8"/>
  <c r="J1047" i="8"/>
  <c r="I1047" i="8"/>
  <c r="H1047" i="8"/>
  <c r="G1047" i="8"/>
  <c r="F1047" i="8"/>
  <c r="E1047" i="8"/>
  <c r="K1046" i="8"/>
  <c r="J1046" i="8"/>
  <c r="I1046" i="8"/>
  <c r="H1046" i="8"/>
  <c r="G1046" i="8"/>
  <c r="F1046" i="8"/>
  <c r="E1046" i="8"/>
  <c r="K1045" i="8"/>
  <c r="J1045" i="8"/>
  <c r="I1045" i="8"/>
  <c r="H1045" i="8"/>
  <c r="G1045" i="8"/>
  <c r="F1045" i="8"/>
  <c r="E1045" i="8"/>
  <c r="K1044" i="8"/>
  <c r="J1044" i="8"/>
  <c r="I1044" i="8"/>
  <c r="H1044" i="8"/>
  <c r="G1044" i="8"/>
  <c r="F1044" i="8"/>
  <c r="E1044" i="8"/>
  <c r="K1043" i="8"/>
  <c r="J1043" i="8"/>
  <c r="I1043" i="8"/>
  <c r="H1043" i="8"/>
  <c r="G1043" i="8"/>
  <c r="F1043" i="8"/>
  <c r="E1043" i="8"/>
  <c r="K1042" i="8"/>
  <c r="J1042" i="8"/>
  <c r="I1042" i="8"/>
  <c r="H1042" i="8"/>
  <c r="G1042" i="8"/>
  <c r="F1042" i="8"/>
  <c r="E1042" i="8"/>
  <c r="K1041" i="8"/>
  <c r="J1041" i="8"/>
  <c r="I1041" i="8"/>
  <c r="H1041" i="8"/>
  <c r="G1041" i="8"/>
  <c r="F1041" i="8"/>
  <c r="E1041" i="8"/>
  <c r="K1040" i="8"/>
  <c r="J1040" i="8"/>
  <c r="I1040" i="8"/>
  <c r="H1040" i="8"/>
  <c r="G1040" i="8"/>
  <c r="F1040" i="8"/>
  <c r="E1040" i="8"/>
  <c r="K1039" i="8"/>
  <c r="J1039" i="8"/>
  <c r="I1039" i="8"/>
  <c r="H1039" i="8"/>
  <c r="G1039" i="8"/>
  <c r="F1039" i="8"/>
  <c r="E1039" i="8"/>
  <c r="K1038" i="8"/>
  <c r="J1038" i="8"/>
  <c r="I1038" i="8"/>
  <c r="H1038" i="8"/>
  <c r="G1038" i="8"/>
  <c r="F1038" i="8"/>
  <c r="E1038" i="8"/>
  <c r="K1037" i="8"/>
  <c r="J1037" i="8"/>
  <c r="I1037" i="8"/>
  <c r="H1037" i="8"/>
  <c r="G1037" i="8"/>
  <c r="F1037" i="8"/>
  <c r="E1037" i="8"/>
  <c r="K1036" i="8"/>
  <c r="J1036" i="8"/>
  <c r="I1036" i="8"/>
  <c r="H1036" i="8"/>
  <c r="G1036" i="8"/>
  <c r="F1036" i="8"/>
  <c r="E1036" i="8"/>
  <c r="K1035" i="8"/>
  <c r="J1035" i="8"/>
  <c r="I1035" i="8"/>
  <c r="H1035" i="8"/>
  <c r="G1035" i="8"/>
  <c r="F1035" i="8"/>
  <c r="E1035" i="8"/>
  <c r="K1034" i="8"/>
  <c r="J1034" i="8"/>
  <c r="I1034" i="8"/>
  <c r="H1034" i="8"/>
  <c r="G1034" i="8"/>
  <c r="F1034" i="8"/>
  <c r="E1034" i="8"/>
  <c r="K1033" i="8"/>
  <c r="J1033" i="8"/>
  <c r="I1033" i="8"/>
  <c r="H1033" i="8"/>
  <c r="G1033" i="8"/>
  <c r="F1033" i="8"/>
  <c r="E1033" i="8"/>
  <c r="K1032" i="8"/>
  <c r="J1032" i="8"/>
  <c r="I1032" i="8"/>
  <c r="H1032" i="8"/>
  <c r="G1032" i="8"/>
  <c r="F1032" i="8"/>
  <c r="E1032" i="8"/>
  <c r="K1031" i="8"/>
  <c r="J1031" i="8"/>
  <c r="I1031" i="8"/>
  <c r="H1031" i="8"/>
  <c r="G1031" i="8"/>
  <c r="F1031" i="8"/>
  <c r="E1031" i="8"/>
  <c r="K1030" i="8"/>
  <c r="J1030" i="8"/>
  <c r="I1030" i="8"/>
  <c r="H1030" i="8"/>
  <c r="G1030" i="8"/>
  <c r="F1030" i="8"/>
  <c r="E1030" i="8"/>
  <c r="K1029" i="8"/>
  <c r="J1029" i="8"/>
  <c r="I1029" i="8"/>
  <c r="H1029" i="8"/>
  <c r="G1029" i="8"/>
  <c r="F1029" i="8"/>
  <c r="E1029" i="8"/>
  <c r="K1028" i="8"/>
  <c r="J1028" i="8"/>
  <c r="I1028" i="8"/>
  <c r="H1028" i="8"/>
  <c r="G1028" i="8"/>
  <c r="F1028" i="8"/>
  <c r="E1028" i="8"/>
  <c r="K1027" i="8"/>
  <c r="J1027" i="8"/>
  <c r="I1027" i="8"/>
  <c r="H1027" i="8"/>
  <c r="G1027" i="8"/>
  <c r="F1027" i="8"/>
  <c r="E1027" i="8"/>
  <c r="K1026" i="8"/>
  <c r="J1026" i="8"/>
  <c r="I1026" i="8"/>
  <c r="H1026" i="8"/>
  <c r="G1026" i="8"/>
  <c r="F1026" i="8"/>
  <c r="E1026" i="8"/>
  <c r="K1025" i="8"/>
  <c r="J1025" i="8"/>
  <c r="I1025" i="8"/>
  <c r="H1025" i="8"/>
  <c r="G1025" i="8"/>
  <c r="F1025" i="8"/>
  <c r="E1025" i="8"/>
  <c r="K1024" i="8"/>
  <c r="J1024" i="8"/>
  <c r="I1024" i="8"/>
  <c r="H1024" i="8"/>
  <c r="G1024" i="8"/>
  <c r="F1024" i="8"/>
  <c r="E1024" i="8"/>
  <c r="K1023" i="8"/>
  <c r="J1023" i="8"/>
  <c r="I1023" i="8"/>
  <c r="H1023" i="8"/>
  <c r="G1023" i="8"/>
  <c r="F1023" i="8"/>
  <c r="E1023" i="8"/>
  <c r="K1022" i="8"/>
  <c r="J1022" i="8"/>
  <c r="I1022" i="8"/>
  <c r="H1022" i="8"/>
  <c r="G1022" i="8"/>
  <c r="F1022" i="8"/>
  <c r="E1022" i="8"/>
  <c r="K1021" i="8"/>
  <c r="J1021" i="8"/>
  <c r="I1021" i="8"/>
  <c r="H1021" i="8"/>
  <c r="G1021" i="8"/>
  <c r="F1021" i="8"/>
  <c r="E1021" i="8"/>
  <c r="K1020" i="8"/>
  <c r="J1020" i="8"/>
  <c r="I1020" i="8"/>
  <c r="H1020" i="8"/>
  <c r="G1020" i="8"/>
  <c r="F1020" i="8"/>
  <c r="E1020" i="8"/>
  <c r="K1019" i="8"/>
  <c r="J1019" i="8"/>
  <c r="I1019" i="8"/>
  <c r="H1019" i="8"/>
  <c r="G1019" i="8"/>
  <c r="F1019" i="8"/>
  <c r="E1019" i="8"/>
  <c r="K1018" i="8"/>
  <c r="J1018" i="8"/>
  <c r="I1018" i="8"/>
  <c r="H1018" i="8"/>
  <c r="G1018" i="8"/>
  <c r="F1018" i="8"/>
  <c r="E1018" i="8"/>
  <c r="K1017" i="8"/>
  <c r="J1017" i="8"/>
  <c r="I1017" i="8"/>
  <c r="H1017" i="8"/>
  <c r="G1017" i="8"/>
  <c r="F1017" i="8"/>
  <c r="E1017" i="8"/>
  <c r="E1017" i="19" s="1"/>
  <c r="K1016" i="8"/>
  <c r="J1016" i="8"/>
  <c r="I1016" i="8"/>
  <c r="H1016" i="8"/>
  <c r="G1016" i="8"/>
  <c r="F1016" i="8"/>
  <c r="E1016" i="8"/>
  <c r="K1015" i="8"/>
  <c r="J1015" i="8"/>
  <c r="I1015" i="8"/>
  <c r="H1015" i="8"/>
  <c r="G1015" i="8"/>
  <c r="F1015" i="8"/>
  <c r="E1015" i="8"/>
  <c r="K1014" i="8"/>
  <c r="J1014" i="8"/>
  <c r="I1014" i="8"/>
  <c r="H1014" i="8"/>
  <c r="G1014" i="8"/>
  <c r="F1014" i="8"/>
  <c r="E1014" i="8"/>
  <c r="K1013" i="8"/>
  <c r="J1013" i="8"/>
  <c r="I1013" i="8"/>
  <c r="H1013" i="8"/>
  <c r="G1013" i="8"/>
  <c r="F1013" i="8"/>
  <c r="E1013" i="8"/>
  <c r="K1012" i="8"/>
  <c r="J1012" i="8"/>
  <c r="I1012" i="8"/>
  <c r="H1012" i="8"/>
  <c r="G1012" i="8"/>
  <c r="F1012" i="8"/>
  <c r="E1012" i="8"/>
  <c r="K1011" i="8"/>
  <c r="J1011" i="8"/>
  <c r="I1011" i="8"/>
  <c r="H1011" i="8"/>
  <c r="G1011" i="8"/>
  <c r="F1011" i="8"/>
  <c r="E1011" i="8"/>
  <c r="K1010" i="8"/>
  <c r="J1010" i="8"/>
  <c r="I1010" i="8"/>
  <c r="H1010" i="8"/>
  <c r="G1010" i="8"/>
  <c r="F1010" i="8"/>
  <c r="E1010" i="8"/>
  <c r="K1009" i="8"/>
  <c r="J1009" i="8"/>
  <c r="I1009" i="8"/>
  <c r="H1009" i="8"/>
  <c r="G1009" i="8"/>
  <c r="F1009" i="8"/>
  <c r="E1009" i="8"/>
  <c r="K1008" i="8"/>
  <c r="J1008" i="8"/>
  <c r="I1008" i="8"/>
  <c r="H1008" i="8"/>
  <c r="G1008" i="8"/>
  <c r="F1008" i="8"/>
  <c r="E1008" i="8"/>
  <c r="K1007" i="8"/>
  <c r="J1007" i="8"/>
  <c r="I1007" i="8"/>
  <c r="H1007" i="8"/>
  <c r="G1007" i="8"/>
  <c r="F1007" i="8"/>
  <c r="E1007" i="8"/>
  <c r="K1006" i="8"/>
  <c r="J1006" i="8"/>
  <c r="I1006" i="8"/>
  <c r="H1006" i="8"/>
  <c r="G1006" i="8"/>
  <c r="F1006" i="8"/>
  <c r="E1006" i="8"/>
  <c r="E1006" i="19" s="1"/>
  <c r="K1005" i="8"/>
  <c r="J1005" i="8"/>
  <c r="I1005" i="8"/>
  <c r="H1005" i="8"/>
  <c r="G1005" i="8"/>
  <c r="F1005" i="8"/>
  <c r="E1005" i="8"/>
  <c r="K1004" i="8"/>
  <c r="J1004" i="8"/>
  <c r="I1004" i="8"/>
  <c r="H1004" i="8"/>
  <c r="G1004" i="8"/>
  <c r="F1004" i="8"/>
  <c r="E1004" i="8"/>
  <c r="K1003" i="8"/>
  <c r="J1003" i="8"/>
  <c r="I1003" i="8"/>
  <c r="H1003" i="8"/>
  <c r="G1003" i="8"/>
  <c r="F1003" i="8"/>
  <c r="E1003" i="8"/>
  <c r="K1002" i="8"/>
  <c r="J1002" i="8"/>
  <c r="I1002" i="8"/>
  <c r="H1002" i="8"/>
  <c r="G1002" i="8"/>
  <c r="F1002" i="8"/>
  <c r="E1002" i="8"/>
  <c r="K1001" i="8"/>
  <c r="J1001" i="8"/>
  <c r="I1001" i="8"/>
  <c r="H1001" i="8"/>
  <c r="G1001" i="8"/>
  <c r="F1001" i="8"/>
  <c r="E1001" i="8"/>
  <c r="K1000" i="8"/>
  <c r="J1000" i="8"/>
  <c r="I1000" i="8"/>
  <c r="H1000" i="8"/>
  <c r="G1000" i="8"/>
  <c r="F1000" i="8"/>
  <c r="E1000" i="8"/>
  <c r="K999" i="8"/>
  <c r="J999" i="8"/>
  <c r="I999" i="8"/>
  <c r="H999" i="8"/>
  <c r="G999" i="8"/>
  <c r="F999" i="8"/>
  <c r="E999" i="8"/>
  <c r="K998" i="8"/>
  <c r="J998" i="8"/>
  <c r="I998" i="8"/>
  <c r="H998" i="8"/>
  <c r="G998" i="8"/>
  <c r="F998" i="8"/>
  <c r="E998" i="8"/>
  <c r="K997" i="8"/>
  <c r="J997" i="8"/>
  <c r="I997" i="8"/>
  <c r="H997" i="8"/>
  <c r="G997" i="8"/>
  <c r="F997" i="8"/>
  <c r="E997" i="8"/>
  <c r="K996" i="8"/>
  <c r="J996" i="8"/>
  <c r="I996" i="8"/>
  <c r="H996" i="8"/>
  <c r="G996" i="8"/>
  <c r="F996" i="8"/>
  <c r="E996" i="8"/>
  <c r="K995" i="8"/>
  <c r="J995" i="8"/>
  <c r="I995" i="8"/>
  <c r="H995" i="8"/>
  <c r="G995" i="8"/>
  <c r="F995" i="8"/>
  <c r="E995" i="8"/>
  <c r="K994" i="8"/>
  <c r="J994" i="8"/>
  <c r="I994" i="8"/>
  <c r="H994" i="8"/>
  <c r="G994" i="8"/>
  <c r="F994" i="8"/>
  <c r="E994" i="8"/>
  <c r="K993" i="8"/>
  <c r="J993" i="8"/>
  <c r="I993" i="8"/>
  <c r="H993" i="8"/>
  <c r="G993" i="8"/>
  <c r="F993" i="8"/>
  <c r="E993" i="8"/>
  <c r="K992" i="8"/>
  <c r="J992" i="8"/>
  <c r="I992" i="8"/>
  <c r="H992" i="8"/>
  <c r="G992" i="8"/>
  <c r="F992" i="8"/>
  <c r="E992" i="8"/>
  <c r="K991" i="8"/>
  <c r="J991" i="8"/>
  <c r="I991" i="8"/>
  <c r="H991" i="8"/>
  <c r="G991" i="8"/>
  <c r="F991" i="8"/>
  <c r="E991" i="8"/>
  <c r="K990" i="8"/>
  <c r="J990" i="8"/>
  <c r="I990" i="8"/>
  <c r="H990" i="8"/>
  <c r="G990" i="8"/>
  <c r="F990" i="8"/>
  <c r="E990" i="8"/>
  <c r="K989" i="8"/>
  <c r="J989" i="8"/>
  <c r="I989" i="8"/>
  <c r="H989" i="8"/>
  <c r="G989" i="8"/>
  <c r="F989" i="8"/>
  <c r="E989" i="8"/>
  <c r="K988" i="8"/>
  <c r="J988" i="8"/>
  <c r="I988" i="8"/>
  <c r="H988" i="8"/>
  <c r="G988" i="8"/>
  <c r="F988" i="8"/>
  <c r="E988" i="8"/>
  <c r="K987" i="8"/>
  <c r="J987" i="8"/>
  <c r="I987" i="8"/>
  <c r="H987" i="8"/>
  <c r="G987" i="8"/>
  <c r="F987" i="8"/>
  <c r="E987" i="8"/>
  <c r="K986" i="8"/>
  <c r="J986" i="8"/>
  <c r="I986" i="8"/>
  <c r="H986" i="8"/>
  <c r="G986" i="8"/>
  <c r="F986" i="8"/>
  <c r="E986" i="8"/>
  <c r="K985" i="8"/>
  <c r="J985" i="8"/>
  <c r="I985" i="8"/>
  <c r="H985" i="8"/>
  <c r="G985" i="8"/>
  <c r="F985" i="8"/>
  <c r="E985" i="8"/>
  <c r="K984" i="8"/>
  <c r="J984" i="8"/>
  <c r="I984" i="8"/>
  <c r="H984" i="8"/>
  <c r="G984" i="8"/>
  <c r="F984" i="8"/>
  <c r="E984" i="8"/>
  <c r="K983" i="8"/>
  <c r="J983" i="8"/>
  <c r="I983" i="8"/>
  <c r="H983" i="8"/>
  <c r="G983" i="8"/>
  <c r="F983" i="8"/>
  <c r="E983" i="8"/>
  <c r="K982" i="8"/>
  <c r="J982" i="8"/>
  <c r="I982" i="8"/>
  <c r="H982" i="8"/>
  <c r="G982" i="8"/>
  <c r="F982" i="8"/>
  <c r="E982" i="8"/>
  <c r="K981" i="8"/>
  <c r="J981" i="8"/>
  <c r="I981" i="8"/>
  <c r="H981" i="8"/>
  <c r="G981" i="8"/>
  <c r="F981" i="8"/>
  <c r="E981" i="8"/>
  <c r="E981" i="19" s="1"/>
  <c r="K980" i="8"/>
  <c r="J980" i="8"/>
  <c r="I980" i="8"/>
  <c r="H980" i="8"/>
  <c r="G980" i="8"/>
  <c r="F980" i="8"/>
  <c r="E980" i="8"/>
  <c r="K979" i="8"/>
  <c r="J979" i="8"/>
  <c r="I979" i="8"/>
  <c r="H979" i="8"/>
  <c r="G979" i="8"/>
  <c r="F979" i="8"/>
  <c r="E979" i="8"/>
  <c r="K978" i="8"/>
  <c r="J978" i="8"/>
  <c r="I978" i="8"/>
  <c r="H978" i="8"/>
  <c r="G978" i="8"/>
  <c r="F978" i="8"/>
  <c r="E978" i="8"/>
  <c r="K977" i="8"/>
  <c r="J977" i="8"/>
  <c r="I977" i="8"/>
  <c r="H977" i="8"/>
  <c r="G977" i="8"/>
  <c r="F977" i="8"/>
  <c r="E977" i="8"/>
  <c r="K976" i="8"/>
  <c r="J976" i="8"/>
  <c r="I976" i="8"/>
  <c r="H976" i="8"/>
  <c r="G976" i="8"/>
  <c r="F976" i="8"/>
  <c r="E976" i="8"/>
  <c r="K975" i="8"/>
  <c r="J975" i="8"/>
  <c r="I975" i="8"/>
  <c r="H975" i="8"/>
  <c r="G975" i="8"/>
  <c r="F975" i="8"/>
  <c r="E975" i="8"/>
  <c r="K974" i="8"/>
  <c r="J974" i="8"/>
  <c r="I974" i="8"/>
  <c r="H974" i="8"/>
  <c r="G974" i="8"/>
  <c r="F974" i="8"/>
  <c r="E974" i="8"/>
  <c r="K973" i="8"/>
  <c r="J973" i="8"/>
  <c r="I973" i="8"/>
  <c r="H973" i="8"/>
  <c r="G973" i="8"/>
  <c r="F973" i="8"/>
  <c r="E973" i="8"/>
  <c r="K972" i="8"/>
  <c r="J972" i="8"/>
  <c r="I972" i="8"/>
  <c r="H972" i="8"/>
  <c r="G972" i="8"/>
  <c r="F972" i="8"/>
  <c r="E972" i="8"/>
  <c r="K971" i="8"/>
  <c r="J971" i="8"/>
  <c r="I971" i="8"/>
  <c r="H971" i="8"/>
  <c r="G971" i="8"/>
  <c r="F971" i="8"/>
  <c r="E971" i="8"/>
  <c r="K970" i="8"/>
  <c r="J970" i="8"/>
  <c r="I970" i="8"/>
  <c r="H970" i="8"/>
  <c r="G970" i="8"/>
  <c r="F970" i="8"/>
  <c r="E970" i="8"/>
  <c r="E970" i="19" s="1"/>
  <c r="K969" i="8"/>
  <c r="J969" i="8"/>
  <c r="I969" i="8"/>
  <c r="H969" i="8"/>
  <c r="G969" i="8"/>
  <c r="F969" i="8"/>
  <c r="E969" i="8"/>
  <c r="K968" i="8"/>
  <c r="J968" i="8"/>
  <c r="I968" i="8"/>
  <c r="H968" i="8"/>
  <c r="G968" i="8"/>
  <c r="F968" i="8"/>
  <c r="E968" i="8"/>
  <c r="K967" i="8"/>
  <c r="J967" i="8"/>
  <c r="I967" i="8"/>
  <c r="H967" i="8"/>
  <c r="G967" i="8"/>
  <c r="F967" i="8"/>
  <c r="E967" i="8"/>
  <c r="K966" i="8"/>
  <c r="J966" i="8"/>
  <c r="I966" i="8"/>
  <c r="H966" i="8"/>
  <c r="G966" i="8"/>
  <c r="F966" i="8"/>
  <c r="E966" i="8"/>
  <c r="K965" i="8"/>
  <c r="J965" i="8"/>
  <c r="I965" i="8"/>
  <c r="H965" i="8"/>
  <c r="G965" i="8"/>
  <c r="F965" i="8"/>
  <c r="E965" i="8"/>
  <c r="K964" i="8"/>
  <c r="J964" i="8"/>
  <c r="I964" i="8"/>
  <c r="H964" i="8"/>
  <c r="G964" i="8"/>
  <c r="F964" i="8"/>
  <c r="E964" i="8"/>
  <c r="K963" i="8"/>
  <c r="J963" i="8"/>
  <c r="I963" i="8"/>
  <c r="H963" i="8"/>
  <c r="G963" i="8"/>
  <c r="F963" i="8"/>
  <c r="E963" i="8"/>
  <c r="K962" i="8"/>
  <c r="J962" i="8"/>
  <c r="I962" i="8"/>
  <c r="H962" i="8"/>
  <c r="G962" i="8"/>
  <c r="F962" i="8"/>
  <c r="E962" i="8"/>
  <c r="K961" i="8"/>
  <c r="J961" i="8"/>
  <c r="I961" i="8"/>
  <c r="H961" i="8"/>
  <c r="G961" i="8"/>
  <c r="F961" i="8"/>
  <c r="E961" i="8"/>
  <c r="K960" i="8"/>
  <c r="J960" i="8"/>
  <c r="I960" i="8"/>
  <c r="H960" i="8"/>
  <c r="G960" i="8"/>
  <c r="F960" i="8"/>
  <c r="E960" i="8"/>
  <c r="K959" i="8"/>
  <c r="J959" i="8"/>
  <c r="I959" i="8"/>
  <c r="H959" i="8"/>
  <c r="G959" i="8"/>
  <c r="F959" i="8"/>
  <c r="E959" i="8"/>
  <c r="K958" i="8"/>
  <c r="J958" i="8"/>
  <c r="I958" i="8"/>
  <c r="H958" i="8"/>
  <c r="G958" i="8"/>
  <c r="F958" i="8"/>
  <c r="E958" i="8"/>
  <c r="K957" i="8"/>
  <c r="J957" i="8"/>
  <c r="I957" i="8"/>
  <c r="H957" i="8"/>
  <c r="G957" i="8"/>
  <c r="F957" i="8"/>
  <c r="E957" i="8"/>
  <c r="K956" i="8"/>
  <c r="J956" i="8"/>
  <c r="I956" i="8"/>
  <c r="H956" i="8"/>
  <c r="G956" i="8"/>
  <c r="F956" i="8"/>
  <c r="E956" i="8"/>
  <c r="K955" i="8"/>
  <c r="J955" i="8"/>
  <c r="I955" i="8"/>
  <c r="H955" i="8"/>
  <c r="G955" i="8"/>
  <c r="F955" i="8"/>
  <c r="E955" i="8"/>
  <c r="K954" i="8"/>
  <c r="J954" i="8"/>
  <c r="I954" i="8"/>
  <c r="H954" i="8"/>
  <c r="G954" i="8"/>
  <c r="F954" i="8"/>
  <c r="E954" i="8"/>
  <c r="E954" i="19" s="1"/>
  <c r="K953" i="8"/>
  <c r="J953" i="8"/>
  <c r="I953" i="8"/>
  <c r="H953" i="8"/>
  <c r="G953" i="8"/>
  <c r="F953" i="8"/>
  <c r="E953" i="8"/>
  <c r="K952" i="8"/>
  <c r="J952" i="8"/>
  <c r="I952" i="8"/>
  <c r="H952" i="8"/>
  <c r="G952" i="8"/>
  <c r="F952" i="8"/>
  <c r="E952" i="8"/>
  <c r="K951" i="8"/>
  <c r="J951" i="8"/>
  <c r="I951" i="8"/>
  <c r="H951" i="8"/>
  <c r="G951" i="8"/>
  <c r="F951" i="8"/>
  <c r="E951" i="8"/>
  <c r="K950" i="8"/>
  <c r="J950" i="8"/>
  <c r="I950" i="8"/>
  <c r="H950" i="8"/>
  <c r="G950" i="8"/>
  <c r="F950" i="8"/>
  <c r="E950" i="8"/>
  <c r="K949" i="8"/>
  <c r="J949" i="8"/>
  <c r="I949" i="8"/>
  <c r="H949" i="8"/>
  <c r="G949" i="8"/>
  <c r="F949" i="8"/>
  <c r="E949" i="8"/>
  <c r="K948" i="8"/>
  <c r="J948" i="8"/>
  <c r="I948" i="8"/>
  <c r="H948" i="8"/>
  <c r="G948" i="8"/>
  <c r="F948" i="8"/>
  <c r="E948" i="8"/>
  <c r="K947" i="8"/>
  <c r="J947" i="8"/>
  <c r="I947" i="8"/>
  <c r="H947" i="8"/>
  <c r="G947" i="8"/>
  <c r="F947" i="8"/>
  <c r="E947" i="8"/>
  <c r="K946" i="8"/>
  <c r="J946" i="8"/>
  <c r="I946" i="8"/>
  <c r="H946" i="8"/>
  <c r="G946" i="8"/>
  <c r="F946" i="8"/>
  <c r="E946" i="8"/>
  <c r="K945" i="8"/>
  <c r="J945" i="8"/>
  <c r="I945" i="8"/>
  <c r="H945" i="8"/>
  <c r="G945" i="8"/>
  <c r="F945" i="8"/>
  <c r="E945" i="8"/>
  <c r="K944" i="8"/>
  <c r="J944" i="8"/>
  <c r="I944" i="8"/>
  <c r="H944" i="8"/>
  <c r="G944" i="8"/>
  <c r="F944" i="8"/>
  <c r="E944" i="8"/>
  <c r="K943" i="8"/>
  <c r="J943" i="8"/>
  <c r="I943" i="8"/>
  <c r="H943" i="8"/>
  <c r="G943" i="8"/>
  <c r="F943" i="8"/>
  <c r="E943" i="8"/>
  <c r="K942" i="8"/>
  <c r="J942" i="8"/>
  <c r="I942" i="8"/>
  <c r="H942" i="8"/>
  <c r="G942" i="8"/>
  <c r="F942" i="8"/>
  <c r="E942" i="8"/>
  <c r="K941" i="8"/>
  <c r="J941" i="8"/>
  <c r="I941" i="8"/>
  <c r="H941" i="8"/>
  <c r="G941" i="8"/>
  <c r="F941" i="8"/>
  <c r="E941" i="8"/>
  <c r="K940" i="8"/>
  <c r="J940" i="8"/>
  <c r="I940" i="8"/>
  <c r="H940" i="8"/>
  <c r="G940" i="8"/>
  <c r="F940" i="8"/>
  <c r="E940" i="8"/>
  <c r="K939" i="8"/>
  <c r="J939" i="8"/>
  <c r="I939" i="8"/>
  <c r="H939" i="8"/>
  <c r="G939" i="8"/>
  <c r="F939" i="8"/>
  <c r="E939" i="8"/>
  <c r="K938" i="8"/>
  <c r="J938" i="8"/>
  <c r="I938" i="8"/>
  <c r="H938" i="8"/>
  <c r="G938" i="8"/>
  <c r="F938" i="8"/>
  <c r="E938" i="8"/>
  <c r="K937" i="8"/>
  <c r="J937" i="8"/>
  <c r="I937" i="8"/>
  <c r="H937" i="8"/>
  <c r="G937" i="8"/>
  <c r="F937" i="8"/>
  <c r="E937" i="8"/>
  <c r="E937" i="19" s="1"/>
  <c r="K936" i="8"/>
  <c r="J936" i="8"/>
  <c r="I936" i="8"/>
  <c r="H936" i="8"/>
  <c r="G936" i="8"/>
  <c r="G936" i="19" s="1"/>
  <c r="F936" i="8"/>
  <c r="E936" i="8"/>
  <c r="K935" i="8"/>
  <c r="J935" i="8"/>
  <c r="I935" i="8"/>
  <c r="H935" i="8"/>
  <c r="G935" i="8"/>
  <c r="F935" i="8"/>
  <c r="E935" i="8"/>
  <c r="K934" i="8"/>
  <c r="J934" i="8"/>
  <c r="I934" i="8"/>
  <c r="H934" i="8"/>
  <c r="G934" i="8"/>
  <c r="F934" i="8"/>
  <c r="E934" i="8"/>
  <c r="K933" i="8"/>
  <c r="J933" i="8"/>
  <c r="I933" i="8"/>
  <c r="H933" i="8"/>
  <c r="G933" i="8"/>
  <c r="F933" i="8"/>
  <c r="E933" i="8"/>
  <c r="K932" i="8"/>
  <c r="J932" i="8"/>
  <c r="I932" i="8"/>
  <c r="H932" i="8"/>
  <c r="G932" i="8"/>
  <c r="F932" i="8"/>
  <c r="E932" i="8"/>
  <c r="E932" i="19" s="1"/>
  <c r="K931" i="8"/>
  <c r="J931" i="8"/>
  <c r="I931" i="8"/>
  <c r="H931" i="8"/>
  <c r="G931" i="8"/>
  <c r="F931" i="8"/>
  <c r="E931" i="8"/>
  <c r="K930" i="8"/>
  <c r="J930" i="8"/>
  <c r="I930" i="8"/>
  <c r="H930" i="8"/>
  <c r="G930" i="8"/>
  <c r="F930" i="8"/>
  <c r="E930" i="8"/>
  <c r="K929" i="8"/>
  <c r="J929" i="8"/>
  <c r="I929" i="8"/>
  <c r="H929" i="8"/>
  <c r="G929" i="8"/>
  <c r="F929" i="8"/>
  <c r="E929" i="8"/>
  <c r="K928" i="8"/>
  <c r="J928" i="8"/>
  <c r="I928" i="8"/>
  <c r="H928" i="8"/>
  <c r="G928" i="8"/>
  <c r="F928" i="8"/>
  <c r="E928" i="8"/>
  <c r="K927" i="8"/>
  <c r="J927" i="8"/>
  <c r="J927" i="19" s="1"/>
  <c r="I927" i="8"/>
  <c r="H927" i="8"/>
  <c r="G927" i="8"/>
  <c r="F927" i="8"/>
  <c r="E927" i="8"/>
  <c r="K926" i="8"/>
  <c r="J926" i="8"/>
  <c r="I926" i="8"/>
  <c r="H926" i="8"/>
  <c r="G926" i="8"/>
  <c r="F926" i="8"/>
  <c r="E926" i="8"/>
  <c r="K925" i="8"/>
  <c r="J925" i="8"/>
  <c r="I925" i="8"/>
  <c r="H925" i="8"/>
  <c r="G925" i="8"/>
  <c r="F925" i="8"/>
  <c r="E925" i="8"/>
  <c r="K924" i="8"/>
  <c r="J924" i="8"/>
  <c r="I924" i="8"/>
  <c r="H924" i="8"/>
  <c r="G924" i="8"/>
  <c r="F924" i="8"/>
  <c r="E924" i="8"/>
  <c r="K923" i="8"/>
  <c r="J923" i="8"/>
  <c r="I923" i="8"/>
  <c r="H923" i="8"/>
  <c r="G923" i="8"/>
  <c r="F923" i="8"/>
  <c r="E923" i="8"/>
  <c r="E923" i="19" s="1"/>
  <c r="K922" i="8"/>
  <c r="J922" i="8"/>
  <c r="I922" i="8"/>
  <c r="H922" i="8"/>
  <c r="G922" i="8"/>
  <c r="F922" i="8"/>
  <c r="E922" i="8"/>
  <c r="K921" i="8"/>
  <c r="J921" i="8"/>
  <c r="I921" i="8"/>
  <c r="H921" i="8"/>
  <c r="G921" i="8"/>
  <c r="F921" i="8"/>
  <c r="E921" i="8"/>
  <c r="E921" i="19" s="1"/>
  <c r="K920" i="8"/>
  <c r="J920" i="8"/>
  <c r="I920" i="8"/>
  <c r="H920" i="8"/>
  <c r="G920" i="8"/>
  <c r="F920" i="8"/>
  <c r="E920" i="8"/>
  <c r="K919" i="8"/>
  <c r="J919" i="8"/>
  <c r="I919" i="8"/>
  <c r="H919" i="8"/>
  <c r="G919" i="8"/>
  <c r="F919" i="8"/>
  <c r="E919" i="8"/>
  <c r="K918" i="8"/>
  <c r="J918" i="8"/>
  <c r="I918" i="8"/>
  <c r="H918" i="8"/>
  <c r="G918" i="8"/>
  <c r="F918" i="8"/>
  <c r="E918" i="8"/>
  <c r="K917" i="8"/>
  <c r="J917" i="8"/>
  <c r="I917" i="8"/>
  <c r="H917" i="8"/>
  <c r="G917" i="8"/>
  <c r="F917" i="8"/>
  <c r="E917" i="8"/>
  <c r="K916" i="8"/>
  <c r="J916" i="8"/>
  <c r="I916" i="8"/>
  <c r="H916" i="8"/>
  <c r="G916" i="8"/>
  <c r="F916" i="8"/>
  <c r="E916" i="8"/>
  <c r="K915" i="8"/>
  <c r="J915" i="8"/>
  <c r="I915" i="8"/>
  <c r="H915" i="8"/>
  <c r="G915" i="8"/>
  <c r="F915" i="8"/>
  <c r="E915" i="8"/>
  <c r="K914" i="8"/>
  <c r="J914" i="8"/>
  <c r="I914" i="8"/>
  <c r="H914" i="8"/>
  <c r="G914" i="8"/>
  <c r="F914" i="8"/>
  <c r="E914" i="8"/>
  <c r="K913" i="8"/>
  <c r="J913" i="8"/>
  <c r="I913" i="8"/>
  <c r="H913" i="8"/>
  <c r="G913" i="8"/>
  <c r="F913" i="8"/>
  <c r="E913" i="8"/>
  <c r="K912" i="8"/>
  <c r="J912" i="8"/>
  <c r="I912" i="8"/>
  <c r="H912" i="8"/>
  <c r="G912" i="8"/>
  <c r="F912" i="8"/>
  <c r="E912" i="8"/>
  <c r="K911" i="8"/>
  <c r="J911" i="8"/>
  <c r="I911" i="8"/>
  <c r="H911" i="8"/>
  <c r="G911" i="8"/>
  <c r="F911" i="8"/>
  <c r="E911" i="8"/>
  <c r="K910" i="8"/>
  <c r="J910" i="8"/>
  <c r="I910" i="8"/>
  <c r="H910" i="8"/>
  <c r="G910" i="8"/>
  <c r="F910" i="8"/>
  <c r="E910" i="8"/>
  <c r="K909" i="8"/>
  <c r="J909" i="8"/>
  <c r="I909" i="8"/>
  <c r="H909" i="8"/>
  <c r="G909" i="8"/>
  <c r="F909" i="8"/>
  <c r="E909" i="8"/>
  <c r="K908" i="8"/>
  <c r="J908" i="8"/>
  <c r="I908" i="8"/>
  <c r="H908" i="8"/>
  <c r="G908" i="8"/>
  <c r="F908" i="8"/>
  <c r="E908" i="8"/>
  <c r="K907" i="8"/>
  <c r="J907" i="8"/>
  <c r="I907" i="8"/>
  <c r="H907" i="8"/>
  <c r="G907" i="8"/>
  <c r="F907" i="8"/>
  <c r="E907" i="8"/>
  <c r="K906" i="8"/>
  <c r="J906" i="8"/>
  <c r="I906" i="8"/>
  <c r="H906" i="8"/>
  <c r="G906" i="8"/>
  <c r="F906" i="8"/>
  <c r="E906" i="8"/>
  <c r="K905" i="8"/>
  <c r="J905" i="8"/>
  <c r="I905" i="8"/>
  <c r="H905" i="8"/>
  <c r="G905" i="8"/>
  <c r="F905" i="8"/>
  <c r="E905" i="8"/>
  <c r="K904" i="8"/>
  <c r="J904" i="8"/>
  <c r="I904" i="8"/>
  <c r="H904" i="8"/>
  <c r="G904" i="8"/>
  <c r="F904" i="8"/>
  <c r="E904" i="8"/>
  <c r="E904" i="19" s="1"/>
  <c r="K903" i="8"/>
  <c r="J903" i="8"/>
  <c r="I903" i="8"/>
  <c r="H903" i="8"/>
  <c r="G903" i="8"/>
  <c r="F903" i="8"/>
  <c r="E903" i="8"/>
  <c r="E903" i="19" s="1"/>
  <c r="K902" i="8"/>
  <c r="J902" i="8"/>
  <c r="I902" i="8"/>
  <c r="H902" i="8"/>
  <c r="G902" i="8"/>
  <c r="F902" i="8"/>
  <c r="E902" i="8"/>
  <c r="K901" i="8"/>
  <c r="J901" i="8"/>
  <c r="I901" i="8"/>
  <c r="H901" i="8"/>
  <c r="G901" i="8"/>
  <c r="F901" i="8"/>
  <c r="E901" i="8"/>
  <c r="K900" i="8"/>
  <c r="J900" i="8"/>
  <c r="I900" i="8"/>
  <c r="H900" i="8"/>
  <c r="G900" i="8"/>
  <c r="F900" i="8"/>
  <c r="E900" i="8"/>
  <c r="K899" i="8"/>
  <c r="J899" i="8"/>
  <c r="J899" i="19" s="1"/>
  <c r="I899" i="8"/>
  <c r="H899" i="8"/>
  <c r="G899" i="8"/>
  <c r="F899" i="8"/>
  <c r="E899" i="8"/>
  <c r="K898" i="8"/>
  <c r="J898" i="8"/>
  <c r="I898" i="8"/>
  <c r="H898" i="8"/>
  <c r="G898" i="8"/>
  <c r="F898" i="8"/>
  <c r="E898" i="8"/>
  <c r="K897" i="8"/>
  <c r="J897" i="8"/>
  <c r="I897" i="8"/>
  <c r="H897" i="8"/>
  <c r="G897" i="8"/>
  <c r="F897" i="8"/>
  <c r="E897" i="8"/>
  <c r="K896" i="8"/>
  <c r="J896" i="8"/>
  <c r="I896" i="8"/>
  <c r="H896" i="8"/>
  <c r="G896" i="8"/>
  <c r="F896" i="8"/>
  <c r="E896" i="8"/>
  <c r="K895" i="8"/>
  <c r="J895" i="8"/>
  <c r="J895" i="19" s="1"/>
  <c r="I895" i="8"/>
  <c r="H895" i="8"/>
  <c r="H895" i="19" s="1"/>
  <c r="G895" i="8"/>
  <c r="F895" i="8"/>
  <c r="E895" i="8"/>
  <c r="K894" i="8"/>
  <c r="J894" i="8"/>
  <c r="I894" i="8"/>
  <c r="H894" i="8"/>
  <c r="G894" i="8"/>
  <c r="F894" i="8"/>
  <c r="E894" i="8"/>
  <c r="E894" i="19" s="1"/>
  <c r="K893" i="8"/>
  <c r="J893" i="8"/>
  <c r="I893" i="8"/>
  <c r="H893" i="8"/>
  <c r="G893" i="8"/>
  <c r="F893" i="8"/>
  <c r="E893" i="8"/>
  <c r="K892" i="8"/>
  <c r="J892" i="8"/>
  <c r="I892" i="8"/>
  <c r="H892" i="8"/>
  <c r="G892" i="8"/>
  <c r="F892" i="8"/>
  <c r="E892" i="8"/>
  <c r="K891" i="8"/>
  <c r="J891" i="8"/>
  <c r="I891" i="8"/>
  <c r="H891" i="8"/>
  <c r="G891" i="8"/>
  <c r="F891" i="8"/>
  <c r="E891" i="8"/>
  <c r="K890" i="8"/>
  <c r="J890" i="8"/>
  <c r="I890" i="8"/>
  <c r="H890" i="8"/>
  <c r="G890" i="8"/>
  <c r="F890" i="8"/>
  <c r="E890" i="8"/>
  <c r="K889" i="8"/>
  <c r="J889" i="8"/>
  <c r="I889" i="8"/>
  <c r="H889" i="8"/>
  <c r="G889" i="8"/>
  <c r="F889" i="8"/>
  <c r="E889" i="8"/>
  <c r="K888" i="8"/>
  <c r="J888" i="8"/>
  <c r="I888" i="8"/>
  <c r="H888" i="8"/>
  <c r="G888" i="8"/>
  <c r="F888" i="8"/>
  <c r="E888" i="8"/>
  <c r="K887" i="8"/>
  <c r="J887" i="8"/>
  <c r="I887" i="8"/>
  <c r="H887" i="8"/>
  <c r="G887" i="8"/>
  <c r="F887" i="8"/>
  <c r="E887" i="8"/>
  <c r="K886" i="8"/>
  <c r="J886" i="8"/>
  <c r="I886" i="8"/>
  <c r="H886" i="8"/>
  <c r="G886" i="8"/>
  <c r="F886" i="8"/>
  <c r="E886" i="8"/>
  <c r="K885" i="8"/>
  <c r="J885" i="8"/>
  <c r="I885" i="8"/>
  <c r="H885" i="8"/>
  <c r="G885" i="8"/>
  <c r="F885" i="8"/>
  <c r="E885" i="8"/>
  <c r="K884" i="8"/>
  <c r="J884" i="8"/>
  <c r="I884" i="8"/>
  <c r="H884" i="8"/>
  <c r="G884" i="8"/>
  <c r="F884" i="8"/>
  <c r="E884" i="8"/>
  <c r="K883" i="8"/>
  <c r="J883" i="8"/>
  <c r="I883" i="8"/>
  <c r="H883" i="8"/>
  <c r="G883" i="8"/>
  <c r="F883" i="8"/>
  <c r="E883" i="8"/>
  <c r="K882" i="8"/>
  <c r="J882" i="8"/>
  <c r="I882" i="8"/>
  <c r="H882" i="8"/>
  <c r="G882" i="8"/>
  <c r="F882" i="8"/>
  <c r="E882" i="8"/>
  <c r="K881" i="8"/>
  <c r="J881" i="8"/>
  <c r="I881" i="8"/>
  <c r="H881" i="8"/>
  <c r="G881" i="8"/>
  <c r="F881" i="8"/>
  <c r="E881" i="8"/>
  <c r="K880" i="8"/>
  <c r="J880" i="8"/>
  <c r="I880" i="8"/>
  <c r="H880" i="8"/>
  <c r="G880" i="8"/>
  <c r="F880" i="8"/>
  <c r="E880" i="8"/>
  <c r="K879" i="8"/>
  <c r="J879" i="8"/>
  <c r="I879" i="8"/>
  <c r="H879" i="8"/>
  <c r="G879" i="8"/>
  <c r="F879" i="8"/>
  <c r="E879" i="8"/>
  <c r="K878" i="8"/>
  <c r="J878" i="8"/>
  <c r="I878" i="8"/>
  <c r="H878" i="8"/>
  <c r="G878" i="8"/>
  <c r="F878" i="8"/>
  <c r="E878" i="8"/>
  <c r="K877" i="8"/>
  <c r="J877" i="8"/>
  <c r="I877" i="8"/>
  <c r="H877" i="8"/>
  <c r="G877" i="8"/>
  <c r="F877" i="8"/>
  <c r="E877" i="8"/>
  <c r="K876" i="8"/>
  <c r="J876" i="8"/>
  <c r="I876" i="8"/>
  <c r="H876" i="8"/>
  <c r="G876" i="8"/>
  <c r="F876" i="8"/>
  <c r="E876" i="8"/>
  <c r="K875" i="8"/>
  <c r="J875" i="8"/>
  <c r="I875" i="8"/>
  <c r="H875" i="8"/>
  <c r="G875" i="8"/>
  <c r="F875" i="8"/>
  <c r="E875" i="8"/>
  <c r="K874" i="8"/>
  <c r="J874" i="8"/>
  <c r="I874" i="8"/>
  <c r="H874" i="8"/>
  <c r="G874" i="8"/>
  <c r="F874" i="8"/>
  <c r="E874" i="8"/>
  <c r="K873" i="8"/>
  <c r="J873" i="8"/>
  <c r="I873" i="8"/>
  <c r="H873" i="8"/>
  <c r="G873" i="8"/>
  <c r="F873" i="8"/>
  <c r="E873" i="8"/>
  <c r="K872" i="8"/>
  <c r="J872" i="8"/>
  <c r="I872" i="8"/>
  <c r="H872" i="8"/>
  <c r="G872" i="8"/>
  <c r="F872" i="8"/>
  <c r="E872" i="8"/>
  <c r="K871" i="8"/>
  <c r="J871" i="8"/>
  <c r="I871" i="8"/>
  <c r="H871" i="8"/>
  <c r="G871" i="8"/>
  <c r="F871" i="8"/>
  <c r="E871" i="8"/>
  <c r="K870" i="8"/>
  <c r="J870" i="8"/>
  <c r="I870" i="8"/>
  <c r="H870" i="8"/>
  <c r="G870" i="8"/>
  <c r="F870" i="8"/>
  <c r="E870" i="8"/>
  <c r="K869" i="8"/>
  <c r="J869" i="8"/>
  <c r="I869" i="8"/>
  <c r="H869" i="8"/>
  <c r="G869" i="8"/>
  <c r="F869" i="8"/>
  <c r="E869" i="8"/>
  <c r="K868" i="8"/>
  <c r="J868" i="8"/>
  <c r="I868" i="8"/>
  <c r="H868" i="8"/>
  <c r="G868" i="8"/>
  <c r="F868" i="8"/>
  <c r="E868" i="8"/>
  <c r="K867" i="8"/>
  <c r="J867" i="8"/>
  <c r="I867" i="8"/>
  <c r="H867" i="8"/>
  <c r="G867" i="8"/>
  <c r="F867" i="8"/>
  <c r="E867" i="8"/>
  <c r="K866" i="8"/>
  <c r="J866" i="8"/>
  <c r="I866" i="8"/>
  <c r="H866" i="8"/>
  <c r="G866" i="8"/>
  <c r="F866" i="8"/>
  <c r="E866" i="8"/>
  <c r="K865" i="8"/>
  <c r="J865" i="8"/>
  <c r="I865" i="8"/>
  <c r="H865" i="8"/>
  <c r="G865" i="8"/>
  <c r="F865" i="8"/>
  <c r="E865" i="8"/>
  <c r="K864" i="8"/>
  <c r="J864" i="8"/>
  <c r="I864" i="8"/>
  <c r="H864" i="8"/>
  <c r="G864" i="8"/>
  <c r="F864" i="8"/>
  <c r="E864" i="8"/>
  <c r="K863" i="8"/>
  <c r="J863" i="8"/>
  <c r="I863" i="8"/>
  <c r="H863" i="8"/>
  <c r="G863" i="8"/>
  <c r="F863" i="8"/>
  <c r="E863" i="8"/>
  <c r="K862" i="8"/>
  <c r="J862" i="8"/>
  <c r="I862" i="8"/>
  <c r="H862" i="8"/>
  <c r="G862" i="8"/>
  <c r="F862" i="8"/>
  <c r="E862" i="8"/>
  <c r="K861" i="8"/>
  <c r="J861" i="8"/>
  <c r="I861" i="8"/>
  <c r="H861" i="8"/>
  <c r="G861" i="8"/>
  <c r="F861" i="8"/>
  <c r="E861" i="8"/>
  <c r="K860" i="8"/>
  <c r="J860" i="8"/>
  <c r="I860" i="8"/>
  <c r="H860" i="8"/>
  <c r="G860" i="8"/>
  <c r="F860" i="8"/>
  <c r="E860" i="8"/>
  <c r="K859" i="8"/>
  <c r="J859" i="8"/>
  <c r="I859" i="8"/>
  <c r="H859" i="8"/>
  <c r="G859" i="8"/>
  <c r="F859" i="8"/>
  <c r="E859" i="8"/>
  <c r="K858" i="8"/>
  <c r="J858" i="8"/>
  <c r="I858" i="8"/>
  <c r="H858" i="8"/>
  <c r="G858" i="8"/>
  <c r="F858" i="8"/>
  <c r="E858" i="8"/>
  <c r="K857" i="8"/>
  <c r="J857" i="8"/>
  <c r="I857" i="8"/>
  <c r="H857" i="8"/>
  <c r="G857" i="8"/>
  <c r="F857" i="8"/>
  <c r="E857" i="8"/>
  <c r="K856" i="8"/>
  <c r="J856" i="8"/>
  <c r="I856" i="8"/>
  <c r="H856" i="8"/>
  <c r="G856" i="8"/>
  <c r="F856" i="8"/>
  <c r="E856" i="8"/>
  <c r="K855" i="8"/>
  <c r="J855" i="8"/>
  <c r="I855" i="8"/>
  <c r="H855" i="8"/>
  <c r="G855" i="8"/>
  <c r="F855" i="8"/>
  <c r="E855" i="8"/>
  <c r="K854" i="8"/>
  <c r="J854" i="8"/>
  <c r="I854" i="8"/>
  <c r="H854" i="8"/>
  <c r="G854" i="8"/>
  <c r="F854" i="8"/>
  <c r="E854" i="8"/>
  <c r="K853" i="8"/>
  <c r="J853" i="8"/>
  <c r="I853" i="8"/>
  <c r="H853" i="8"/>
  <c r="G853" i="8"/>
  <c r="F853" i="8"/>
  <c r="E853" i="8"/>
  <c r="K852" i="8"/>
  <c r="J852" i="8"/>
  <c r="I852" i="8"/>
  <c r="H852" i="8"/>
  <c r="G852" i="8"/>
  <c r="F852" i="8"/>
  <c r="E852" i="8"/>
  <c r="K851" i="8"/>
  <c r="J851" i="8"/>
  <c r="I851" i="8"/>
  <c r="H851" i="8"/>
  <c r="G851" i="8"/>
  <c r="F851" i="8"/>
  <c r="E851" i="8"/>
  <c r="K850" i="8"/>
  <c r="J850" i="8"/>
  <c r="I850" i="8"/>
  <c r="H850" i="8"/>
  <c r="G850" i="8"/>
  <c r="F850" i="8"/>
  <c r="E850" i="8"/>
  <c r="K849" i="8"/>
  <c r="J849" i="8"/>
  <c r="I849" i="8"/>
  <c r="H849" i="8"/>
  <c r="G849" i="8"/>
  <c r="F849" i="8"/>
  <c r="E849" i="8"/>
  <c r="K848" i="8"/>
  <c r="J848" i="8"/>
  <c r="I848" i="8"/>
  <c r="H848" i="8"/>
  <c r="G848" i="8"/>
  <c r="F848" i="8"/>
  <c r="E848" i="8"/>
  <c r="K847" i="8"/>
  <c r="J847" i="8"/>
  <c r="I847" i="8"/>
  <c r="H847" i="8"/>
  <c r="G847" i="8"/>
  <c r="F847" i="8"/>
  <c r="E847" i="8"/>
  <c r="K846" i="8"/>
  <c r="J846" i="8"/>
  <c r="I846" i="8"/>
  <c r="I846" i="19" s="1"/>
  <c r="H846" i="8"/>
  <c r="G846" i="8"/>
  <c r="F846" i="8"/>
  <c r="E846" i="8"/>
  <c r="K845" i="8"/>
  <c r="J845" i="8"/>
  <c r="I845" i="8"/>
  <c r="H845" i="8"/>
  <c r="G845" i="8"/>
  <c r="F845" i="8"/>
  <c r="E845" i="8"/>
  <c r="K844" i="8"/>
  <c r="J844" i="8"/>
  <c r="I844" i="8"/>
  <c r="H844" i="8"/>
  <c r="G844" i="8"/>
  <c r="F844" i="8"/>
  <c r="E844" i="8"/>
  <c r="K843" i="8"/>
  <c r="J843" i="8"/>
  <c r="I843" i="8"/>
  <c r="H843" i="8"/>
  <c r="G843" i="8"/>
  <c r="F843" i="8"/>
  <c r="E843" i="8"/>
  <c r="K842" i="8"/>
  <c r="J842" i="8"/>
  <c r="I842" i="8"/>
  <c r="H842" i="8"/>
  <c r="G842" i="8"/>
  <c r="F842" i="8"/>
  <c r="E842" i="8"/>
  <c r="K841" i="8"/>
  <c r="J841" i="8"/>
  <c r="I841" i="8"/>
  <c r="H841" i="8"/>
  <c r="G841" i="8"/>
  <c r="F841" i="8"/>
  <c r="E841" i="8"/>
  <c r="K840" i="8"/>
  <c r="J840" i="8"/>
  <c r="I840" i="8"/>
  <c r="H840" i="8"/>
  <c r="G840" i="8"/>
  <c r="F840" i="8"/>
  <c r="E840" i="8"/>
  <c r="K839" i="8"/>
  <c r="J839" i="8"/>
  <c r="I839" i="8"/>
  <c r="H839" i="8"/>
  <c r="G839" i="8"/>
  <c r="F839" i="8"/>
  <c r="E839" i="8"/>
  <c r="E839" i="19" s="1"/>
  <c r="K838" i="8"/>
  <c r="J838" i="8"/>
  <c r="I838" i="8"/>
  <c r="H838" i="8"/>
  <c r="G838" i="8"/>
  <c r="F838" i="8"/>
  <c r="E838" i="8"/>
  <c r="E838" i="19" s="1"/>
  <c r="K837" i="8"/>
  <c r="J837" i="8"/>
  <c r="I837" i="8"/>
  <c r="H837" i="8"/>
  <c r="G837" i="8"/>
  <c r="F837" i="8"/>
  <c r="E837" i="8"/>
  <c r="K836" i="8"/>
  <c r="J836" i="8"/>
  <c r="I836" i="8"/>
  <c r="H836" i="8"/>
  <c r="G836" i="8"/>
  <c r="F836" i="8"/>
  <c r="E836" i="8"/>
  <c r="K835" i="8"/>
  <c r="J835" i="8"/>
  <c r="I835" i="8"/>
  <c r="H835" i="8"/>
  <c r="G835" i="8"/>
  <c r="F835" i="8"/>
  <c r="E835" i="8"/>
  <c r="K834" i="8"/>
  <c r="J834" i="8"/>
  <c r="I834" i="8"/>
  <c r="H834" i="8"/>
  <c r="G834" i="8"/>
  <c r="F834" i="8"/>
  <c r="E834" i="8"/>
  <c r="K833" i="8"/>
  <c r="J833" i="8"/>
  <c r="I833" i="8"/>
  <c r="H833" i="8"/>
  <c r="G833" i="8"/>
  <c r="F833" i="8"/>
  <c r="E833" i="8"/>
  <c r="K832" i="8"/>
  <c r="J832" i="8"/>
  <c r="I832" i="8"/>
  <c r="H832" i="8"/>
  <c r="G832" i="8"/>
  <c r="F832" i="8"/>
  <c r="E832" i="8"/>
  <c r="K831" i="8"/>
  <c r="J831" i="8"/>
  <c r="I831" i="8"/>
  <c r="H831" i="8"/>
  <c r="G831" i="8"/>
  <c r="F831" i="8"/>
  <c r="E831" i="8"/>
  <c r="K830" i="8"/>
  <c r="J830" i="8"/>
  <c r="I830" i="8"/>
  <c r="H830" i="8"/>
  <c r="G830" i="8"/>
  <c r="F830" i="8"/>
  <c r="E830" i="8"/>
  <c r="K829" i="8"/>
  <c r="J829" i="8"/>
  <c r="I829" i="8"/>
  <c r="H829" i="8"/>
  <c r="G829" i="8"/>
  <c r="F829" i="8"/>
  <c r="E829" i="8"/>
  <c r="K828" i="8"/>
  <c r="J828" i="8"/>
  <c r="I828" i="8"/>
  <c r="H828" i="8"/>
  <c r="G828" i="8"/>
  <c r="F828" i="8"/>
  <c r="E828" i="8"/>
  <c r="E828" i="19" s="1"/>
  <c r="K827" i="8"/>
  <c r="J827" i="8"/>
  <c r="I827" i="8"/>
  <c r="H827" i="8"/>
  <c r="G827" i="8"/>
  <c r="F827" i="8"/>
  <c r="E827" i="8"/>
  <c r="K826" i="8"/>
  <c r="J826" i="8"/>
  <c r="I826" i="8"/>
  <c r="H826" i="8"/>
  <c r="G826" i="8"/>
  <c r="F826" i="8"/>
  <c r="E826" i="8"/>
  <c r="K825" i="8"/>
  <c r="J825" i="8"/>
  <c r="I825" i="8"/>
  <c r="H825" i="8"/>
  <c r="G825" i="8"/>
  <c r="F825" i="8"/>
  <c r="E825" i="8"/>
  <c r="K824" i="8"/>
  <c r="J824" i="8"/>
  <c r="I824" i="8"/>
  <c r="H824" i="8"/>
  <c r="G824" i="8"/>
  <c r="F824" i="8"/>
  <c r="E824" i="8"/>
  <c r="K823" i="8"/>
  <c r="J823" i="8"/>
  <c r="I823" i="8"/>
  <c r="H823" i="8"/>
  <c r="G823" i="8"/>
  <c r="F823" i="8"/>
  <c r="E823" i="8"/>
  <c r="K822" i="8"/>
  <c r="J822" i="8"/>
  <c r="I822" i="8"/>
  <c r="H822" i="8"/>
  <c r="G822" i="8"/>
  <c r="F822" i="8"/>
  <c r="E822" i="8"/>
  <c r="K821" i="8"/>
  <c r="J821" i="8"/>
  <c r="I821" i="8"/>
  <c r="H821" i="8"/>
  <c r="G821" i="8"/>
  <c r="F821" i="8"/>
  <c r="E821" i="8"/>
  <c r="K820" i="8"/>
  <c r="J820" i="8"/>
  <c r="I820" i="8"/>
  <c r="H820" i="8"/>
  <c r="G820" i="8"/>
  <c r="F820" i="8"/>
  <c r="E820" i="8"/>
  <c r="K819" i="8"/>
  <c r="J819" i="8"/>
  <c r="I819" i="8"/>
  <c r="H819" i="8"/>
  <c r="G819" i="8"/>
  <c r="F819" i="8"/>
  <c r="E819" i="8"/>
  <c r="K818" i="8"/>
  <c r="J818" i="8"/>
  <c r="I818" i="8"/>
  <c r="H818" i="8"/>
  <c r="G818" i="8"/>
  <c r="F818" i="8"/>
  <c r="E818" i="8"/>
  <c r="K817" i="8"/>
  <c r="J817" i="8"/>
  <c r="I817" i="8"/>
  <c r="H817" i="8"/>
  <c r="G817" i="8"/>
  <c r="F817" i="8"/>
  <c r="E817" i="8"/>
  <c r="K816" i="8"/>
  <c r="J816" i="8"/>
  <c r="I816" i="8"/>
  <c r="H816" i="8"/>
  <c r="G816" i="8"/>
  <c r="F816" i="8"/>
  <c r="E816" i="8"/>
  <c r="K815" i="8"/>
  <c r="J815" i="8"/>
  <c r="I815" i="8"/>
  <c r="H815" i="8"/>
  <c r="G815" i="8"/>
  <c r="F815" i="8"/>
  <c r="E815" i="8"/>
  <c r="K814" i="8"/>
  <c r="J814" i="8"/>
  <c r="I814" i="8"/>
  <c r="H814" i="8"/>
  <c r="G814" i="8"/>
  <c r="F814" i="8"/>
  <c r="E814" i="8"/>
  <c r="K813" i="8"/>
  <c r="J813" i="8"/>
  <c r="I813" i="8"/>
  <c r="H813" i="8"/>
  <c r="G813" i="8"/>
  <c r="F813" i="8"/>
  <c r="E813" i="8"/>
  <c r="K812" i="8"/>
  <c r="J812" i="8"/>
  <c r="I812" i="8"/>
  <c r="H812" i="8"/>
  <c r="G812" i="8"/>
  <c r="F812" i="8"/>
  <c r="E812" i="8"/>
  <c r="K811" i="8"/>
  <c r="J811" i="8"/>
  <c r="I811" i="8"/>
  <c r="H811" i="8"/>
  <c r="G811" i="8"/>
  <c r="F811" i="8"/>
  <c r="E811" i="8"/>
  <c r="K810" i="8"/>
  <c r="J810" i="8"/>
  <c r="I810" i="8"/>
  <c r="H810" i="8"/>
  <c r="G810" i="8"/>
  <c r="F810" i="8"/>
  <c r="E810" i="8"/>
  <c r="K809" i="8"/>
  <c r="J809" i="8"/>
  <c r="I809" i="8"/>
  <c r="H809" i="8"/>
  <c r="G809" i="8"/>
  <c r="F809" i="8"/>
  <c r="E809" i="8"/>
  <c r="K808" i="8"/>
  <c r="J808" i="8"/>
  <c r="I808" i="8"/>
  <c r="H808" i="8"/>
  <c r="G808" i="8"/>
  <c r="G808" i="19" s="1"/>
  <c r="F808" i="8"/>
  <c r="E808" i="8"/>
  <c r="K807" i="8"/>
  <c r="J807" i="8"/>
  <c r="I807" i="8"/>
  <c r="H807" i="8"/>
  <c r="G807" i="8"/>
  <c r="F807" i="8"/>
  <c r="E807" i="8"/>
  <c r="K806" i="8"/>
  <c r="J806" i="8"/>
  <c r="I806" i="8"/>
  <c r="H806" i="8"/>
  <c r="G806" i="8"/>
  <c r="F806" i="8"/>
  <c r="E806" i="8"/>
  <c r="K805" i="8"/>
  <c r="J805" i="8"/>
  <c r="I805" i="8"/>
  <c r="H805" i="8"/>
  <c r="G805" i="8"/>
  <c r="F805" i="8"/>
  <c r="E805" i="8"/>
  <c r="K804" i="8"/>
  <c r="J804" i="8"/>
  <c r="I804" i="8"/>
  <c r="H804" i="8"/>
  <c r="G804" i="8"/>
  <c r="F804" i="8"/>
  <c r="E804" i="8"/>
  <c r="K803" i="8"/>
  <c r="J803" i="8"/>
  <c r="I803" i="8"/>
  <c r="H803" i="8"/>
  <c r="G803" i="8"/>
  <c r="F803" i="8"/>
  <c r="E803" i="8"/>
  <c r="K802" i="8"/>
  <c r="J802" i="8"/>
  <c r="I802" i="8"/>
  <c r="H802" i="8"/>
  <c r="G802" i="8"/>
  <c r="F802" i="8"/>
  <c r="E802" i="8"/>
  <c r="K801" i="8"/>
  <c r="J801" i="8"/>
  <c r="I801" i="8"/>
  <c r="H801" i="8"/>
  <c r="G801" i="8"/>
  <c r="F801" i="8"/>
  <c r="E801" i="8"/>
  <c r="K800" i="8"/>
  <c r="J800" i="8"/>
  <c r="I800" i="8"/>
  <c r="H800" i="8"/>
  <c r="G800" i="8"/>
  <c r="F800" i="8"/>
  <c r="E800" i="8"/>
  <c r="K799" i="8"/>
  <c r="J799" i="8"/>
  <c r="I799" i="8"/>
  <c r="H799" i="8"/>
  <c r="G799" i="8"/>
  <c r="F799" i="8"/>
  <c r="E799" i="8"/>
  <c r="K798" i="8"/>
  <c r="J798" i="8"/>
  <c r="I798" i="8"/>
  <c r="H798" i="8"/>
  <c r="G798" i="8"/>
  <c r="F798" i="8"/>
  <c r="E798" i="8"/>
  <c r="K797" i="8"/>
  <c r="K797" i="19" s="1"/>
  <c r="J797" i="8"/>
  <c r="I797" i="8"/>
  <c r="H797" i="8"/>
  <c r="G797" i="8"/>
  <c r="F797" i="8"/>
  <c r="E797" i="8"/>
  <c r="K796" i="8"/>
  <c r="J796" i="8"/>
  <c r="I796" i="8"/>
  <c r="H796" i="8"/>
  <c r="G796" i="8"/>
  <c r="F796" i="8"/>
  <c r="E796" i="8"/>
  <c r="K795" i="8"/>
  <c r="J795" i="8"/>
  <c r="I795" i="8"/>
  <c r="H795" i="8"/>
  <c r="G795" i="8"/>
  <c r="F795" i="8"/>
  <c r="E795" i="8"/>
  <c r="K794" i="8"/>
  <c r="J794" i="8"/>
  <c r="I794" i="8"/>
  <c r="H794" i="8"/>
  <c r="G794" i="8"/>
  <c r="F794" i="8"/>
  <c r="E794" i="8"/>
  <c r="K793" i="8"/>
  <c r="J793" i="8"/>
  <c r="I793" i="8"/>
  <c r="H793" i="8"/>
  <c r="G793" i="8"/>
  <c r="F793" i="8"/>
  <c r="E793" i="8"/>
  <c r="K792" i="8"/>
  <c r="J792" i="8"/>
  <c r="I792" i="8"/>
  <c r="H792" i="8"/>
  <c r="G792" i="8"/>
  <c r="F792" i="8"/>
  <c r="E792" i="8"/>
  <c r="K791" i="8"/>
  <c r="J791" i="8"/>
  <c r="I791" i="8"/>
  <c r="H791" i="8"/>
  <c r="G791" i="8"/>
  <c r="F791" i="8"/>
  <c r="E791" i="8"/>
  <c r="K790" i="8"/>
  <c r="J790" i="8"/>
  <c r="I790" i="8"/>
  <c r="H790" i="8"/>
  <c r="G790" i="8"/>
  <c r="F790" i="8"/>
  <c r="E790" i="8"/>
  <c r="K789" i="8"/>
  <c r="J789" i="8"/>
  <c r="I789" i="8"/>
  <c r="H789" i="8"/>
  <c r="G789" i="8"/>
  <c r="F789" i="8"/>
  <c r="E789" i="8"/>
  <c r="E789" i="19" s="1"/>
  <c r="K788" i="8"/>
  <c r="J788" i="8"/>
  <c r="I788" i="8"/>
  <c r="H788" i="8"/>
  <c r="G788" i="8"/>
  <c r="F788" i="8"/>
  <c r="E788" i="8"/>
  <c r="K787" i="8"/>
  <c r="J787" i="8"/>
  <c r="I787" i="8"/>
  <c r="H787" i="8"/>
  <c r="G787" i="8"/>
  <c r="F787" i="8"/>
  <c r="E787" i="8"/>
  <c r="K786" i="8"/>
  <c r="J786" i="8"/>
  <c r="I786" i="8"/>
  <c r="H786" i="8"/>
  <c r="G786" i="8"/>
  <c r="F786" i="8"/>
  <c r="E786" i="8"/>
  <c r="K785" i="8"/>
  <c r="J785" i="8"/>
  <c r="I785" i="8"/>
  <c r="H785" i="8"/>
  <c r="G785" i="8"/>
  <c r="F785" i="8"/>
  <c r="E785" i="8"/>
  <c r="K784" i="8"/>
  <c r="J784" i="8"/>
  <c r="I784" i="8"/>
  <c r="H784" i="8"/>
  <c r="G784" i="8"/>
  <c r="F784" i="8"/>
  <c r="E784" i="8"/>
  <c r="K783" i="8"/>
  <c r="J783" i="8"/>
  <c r="I783" i="8"/>
  <c r="H783" i="8"/>
  <c r="G783" i="8"/>
  <c r="F783" i="8"/>
  <c r="E783" i="8"/>
  <c r="E783" i="19" s="1"/>
  <c r="K782" i="8"/>
  <c r="J782" i="8"/>
  <c r="I782" i="8"/>
  <c r="H782" i="8"/>
  <c r="G782" i="8"/>
  <c r="F782" i="8"/>
  <c r="E782" i="8"/>
  <c r="K781" i="8"/>
  <c r="J781" i="8"/>
  <c r="I781" i="8"/>
  <c r="H781" i="8"/>
  <c r="G781" i="8"/>
  <c r="F781" i="8"/>
  <c r="E781" i="8"/>
  <c r="K780" i="8"/>
  <c r="J780" i="8"/>
  <c r="I780" i="8"/>
  <c r="H780" i="8"/>
  <c r="G780" i="8"/>
  <c r="F780" i="8"/>
  <c r="E780" i="8"/>
  <c r="K779" i="8"/>
  <c r="J779" i="8"/>
  <c r="I779" i="8"/>
  <c r="H779" i="8"/>
  <c r="G779" i="8"/>
  <c r="F779" i="8"/>
  <c r="E779" i="8"/>
  <c r="K778" i="8"/>
  <c r="J778" i="8"/>
  <c r="I778" i="8"/>
  <c r="H778" i="8"/>
  <c r="G778" i="8"/>
  <c r="F778" i="8"/>
  <c r="E778" i="8"/>
  <c r="K777" i="8"/>
  <c r="J777" i="8"/>
  <c r="I777" i="8"/>
  <c r="H777" i="8"/>
  <c r="G777" i="8"/>
  <c r="F777" i="8"/>
  <c r="E777" i="8"/>
  <c r="K776" i="8"/>
  <c r="J776" i="8"/>
  <c r="I776" i="8"/>
  <c r="H776" i="8"/>
  <c r="G776" i="8"/>
  <c r="F776" i="8"/>
  <c r="E776" i="8"/>
  <c r="K775" i="8"/>
  <c r="J775" i="8"/>
  <c r="I775" i="8"/>
  <c r="H775" i="8"/>
  <c r="G775" i="8"/>
  <c r="F775" i="8"/>
  <c r="E775" i="8"/>
  <c r="K774" i="8"/>
  <c r="J774" i="8"/>
  <c r="I774" i="8"/>
  <c r="H774" i="8"/>
  <c r="G774" i="8"/>
  <c r="F774" i="8"/>
  <c r="E774" i="8"/>
  <c r="K773" i="8"/>
  <c r="J773" i="8"/>
  <c r="I773" i="8"/>
  <c r="I773" i="19" s="1"/>
  <c r="H773" i="8"/>
  <c r="G773" i="8"/>
  <c r="F773" i="8"/>
  <c r="E773" i="8"/>
  <c r="K772" i="8"/>
  <c r="J772" i="8"/>
  <c r="I772" i="8"/>
  <c r="H772" i="8"/>
  <c r="G772" i="8"/>
  <c r="F772" i="8"/>
  <c r="E772" i="8"/>
  <c r="K771" i="8"/>
  <c r="J771" i="8"/>
  <c r="I771" i="8"/>
  <c r="H771" i="8"/>
  <c r="G771" i="8"/>
  <c r="F771" i="8"/>
  <c r="E771" i="8"/>
  <c r="K770" i="8"/>
  <c r="J770" i="8"/>
  <c r="I770" i="8"/>
  <c r="H770" i="8"/>
  <c r="G770" i="8"/>
  <c r="F770" i="8"/>
  <c r="E770" i="8"/>
  <c r="E770" i="19" s="1"/>
  <c r="K769" i="8"/>
  <c r="J769" i="8"/>
  <c r="I769" i="8"/>
  <c r="H769" i="8"/>
  <c r="G769" i="8"/>
  <c r="F769" i="8"/>
  <c r="E769" i="8"/>
  <c r="K768" i="8"/>
  <c r="J768" i="8"/>
  <c r="I768" i="8"/>
  <c r="H768" i="8"/>
  <c r="G768" i="8"/>
  <c r="F768" i="8"/>
  <c r="E768" i="8"/>
  <c r="K767" i="8"/>
  <c r="J767" i="8"/>
  <c r="I767" i="8"/>
  <c r="H767" i="8"/>
  <c r="G767" i="8"/>
  <c r="F767" i="8"/>
  <c r="E767" i="8"/>
  <c r="K766" i="8"/>
  <c r="J766" i="8"/>
  <c r="I766" i="8"/>
  <c r="H766" i="8"/>
  <c r="G766" i="8"/>
  <c r="F766" i="8"/>
  <c r="E766" i="8"/>
  <c r="K765" i="8"/>
  <c r="J765" i="8"/>
  <c r="I765" i="8"/>
  <c r="H765" i="8"/>
  <c r="G765" i="8"/>
  <c r="F765" i="8"/>
  <c r="E765" i="8"/>
  <c r="K764" i="8"/>
  <c r="J764" i="8"/>
  <c r="I764" i="8"/>
  <c r="H764" i="8"/>
  <c r="G764" i="8"/>
  <c r="G764" i="19" s="1"/>
  <c r="F764" i="8"/>
  <c r="E764" i="8"/>
  <c r="K763" i="8"/>
  <c r="J763" i="8"/>
  <c r="I763" i="8"/>
  <c r="H763" i="8"/>
  <c r="G763" i="8"/>
  <c r="F763" i="8"/>
  <c r="E763" i="8"/>
  <c r="K762" i="8"/>
  <c r="J762" i="8"/>
  <c r="I762" i="8"/>
  <c r="H762" i="8"/>
  <c r="G762" i="8"/>
  <c r="F762" i="8"/>
  <c r="E762" i="8"/>
  <c r="K761" i="8"/>
  <c r="J761" i="8"/>
  <c r="I761" i="8"/>
  <c r="H761" i="8"/>
  <c r="G761" i="8"/>
  <c r="F761" i="8"/>
  <c r="E761" i="8"/>
  <c r="K760" i="8"/>
  <c r="J760" i="8"/>
  <c r="I760" i="8"/>
  <c r="H760" i="8"/>
  <c r="G760" i="8"/>
  <c r="F760" i="8"/>
  <c r="E760" i="8"/>
  <c r="K759" i="8"/>
  <c r="J759" i="8"/>
  <c r="I759" i="8"/>
  <c r="H759" i="8"/>
  <c r="G759" i="8"/>
  <c r="F759" i="8"/>
  <c r="E759" i="8"/>
  <c r="K758" i="8"/>
  <c r="J758" i="8"/>
  <c r="I758" i="8"/>
  <c r="H758" i="8"/>
  <c r="G758" i="8"/>
  <c r="F758" i="8"/>
  <c r="E758" i="8"/>
  <c r="K757" i="8"/>
  <c r="J757" i="8"/>
  <c r="I757" i="8"/>
  <c r="H757" i="8"/>
  <c r="G757" i="8"/>
  <c r="F757" i="8"/>
  <c r="E757" i="8"/>
  <c r="K756" i="8"/>
  <c r="J756" i="8"/>
  <c r="I756" i="8"/>
  <c r="H756" i="8"/>
  <c r="G756" i="8"/>
  <c r="F756" i="8"/>
  <c r="E756" i="8"/>
  <c r="K755" i="8"/>
  <c r="J755" i="8"/>
  <c r="I755" i="8"/>
  <c r="H755" i="8"/>
  <c r="G755" i="8"/>
  <c r="F755" i="8"/>
  <c r="E755" i="8"/>
  <c r="K754" i="8"/>
  <c r="J754" i="8"/>
  <c r="I754" i="8"/>
  <c r="H754" i="8"/>
  <c r="G754" i="8"/>
  <c r="F754" i="8"/>
  <c r="E754" i="8"/>
  <c r="K753" i="8"/>
  <c r="J753" i="8"/>
  <c r="I753" i="8"/>
  <c r="H753" i="8"/>
  <c r="G753" i="8"/>
  <c r="F753" i="8"/>
  <c r="E753" i="8"/>
  <c r="K752" i="8"/>
  <c r="J752" i="8"/>
  <c r="I752" i="8"/>
  <c r="H752" i="8"/>
  <c r="G752" i="8"/>
  <c r="F752" i="8"/>
  <c r="E752" i="8"/>
  <c r="K751" i="8"/>
  <c r="K751" i="19" s="1"/>
  <c r="J751" i="8"/>
  <c r="I751" i="8"/>
  <c r="H751" i="8"/>
  <c r="G751" i="8"/>
  <c r="F751" i="8"/>
  <c r="E751" i="8"/>
  <c r="K750" i="8"/>
  <c r="J750" i="8"/>
  <c r="I750" i="8"/>
  <c r="H750" i="8"/>
  <c r="G750" i="8"/>
  <c r="F750" i="8"/>
  <c r="E750" i="8"/>
  <c r="K749" i="8"/>
  <c r="J749" i="8"/>
  <c r="J749" i="19" s="1"/>
  <c r="I749" i="8"/>
  <c r="H749" i="8"/>
  <c r="G749" i="8"/>
  <c r="F749" i="8"/>
  <c r="E749" i="8"/>
  <c r="K748" i="8"/>
  <c r="J748" i="8"/>
  <c r="I748" i="8"/>
  <c r="H748" i="8"/>
  <c r="G748" i="8"/>
  <c r="F748" i="8"/>
  <c r="E748" i="8"/>
  <c r="K747" i="8"/>
  <c r="J747" i="8"/>
  <c r="I747" i="8"/>
  <c r="H747" i="8"/>
  <c r="G747" i="8"/>
  <c r="F747" i="8"/>
  <c r="E747" i="8"/>
  <c r="K746" i="8"/>
  <c r="J746" i="8"/>
  <c r="I746" i="8"/>
  <c r="H746" i="8"/>
  <c r="G746" i="8"/>
  <c r="F746" i="8"/>
  <c r="E746" i="8"/>
  <c r="K745" i="8"/>
  <c r="J745" i="8"/>
  <c r="I745" i="8"/>
  <c r="H745" i="8"/>
  <c r="G745" i="8"/>
  <c r="F745" i="8"/>
  <c r="E745" i="8"/>
  <c r="K744" i="8"/>
  <c r="J744" i="8"/>
  <c r="I744" i="8"/>
  <c r="H744" i="8"/>
  <c r="G744" i="8"/>
  <c r="F744" i="8"/>
  <c r="E744" i="8"/>
  <c r="K743" i="8"/>
  <c r="J743" i="8"/>
  <c r="I743" i="8"/>
  <c r="H743" i="8"/>
  <c r="G743" i="8"/>
  <c r="F743" i="8"/>
  <c r="E743" i="8"/>
  <c r="K742" i="8"/>
  <c r="J742" i="8"/>
  <c r="I742" i="8"/>
  <c r="H742" i="8"/>
  <c r="G742" i="8"/>
  <c r="F742" i="8"/>
  <c r="E742" i="8"/>
  <c r="K741" i="8"/>
  <c r="J741" i="8"/>
  <c r="I741" i="8"/>
  <c r="H741" i="8"/>
  <c r="G741" i="8"/>
  <c r="F741" i="8"/>
  <c r="E741" i="8"/>
  <c r="K740" i="8"/>
  <c r="J740" i="8"/>
  <c r="I740" i="8"/>
  <c r="H740" i="8"/>
  <c r="G740" i="8"/>
  <c r="F740" i="8"/>
  <c r="E740" i="8"/>
  <c r="K739" i="8"/>
  <c r="J739" i="8"/>
  <c r="I739" i="8"/>
  <c r="H739" i="8"/>
  <c r="G739" i="8"/>
  <c r="F739" i="8"/>
  <c r="E739" i="8"/>
  <c r="K738" i="8"/>
  <c r="J738" i="8"/>
  <c r="I738" i="8"/>
  <c r="H738" i="8"/>
  <c r="G738" i="8"/>
  <c r="F738" i="8"/>
  <c r="E738" i="8"/>
  <c r="K737" i="8"/>
  <c r="J737" i="8"/>
  <c r="I737" i="8"/>
  <c r="H737" i="8"/>
  <c r="G737" i="8"/>
  <c r="F737" i="8"/>
  <c r="E737" i="8"/>
  <c r="K736" i="8"/>
  <c r="J736" i="8"/>
  <c r="I736" i="8"/>
  <c r="H736" i="8"/>
  <c r="G736" i="8"/>
  <c r="F736" i="8"/>
  <c r="E736" i="8"/>
  <c r="K735" i="8"/>
  <c r="J735" i="8"/>
  <c r="I735" i="8"/>
  <c r="H735" i="8"/>
  <c r="G735" i="8"/>
  <c r="F735" i="8"/>
  <c r="E735" i="8"/>
  <c r="K734" i="8"/>
  <c r="J734" i="8"/>
  <c r="I734" i="8"/>
  <c r="H734" i="8"/>
  <c r="G734" i="8"/>
  <c r="F734" i="8"/>
  <c r="E734" i="8"/>
  <c r="K733" i="8"/>
  <c r="J733" i="8"/>
  <c r="I733" i="8"/>
  <c r="H733" i="8"/>
  <c r="G733" i="8"/>
  <c r="F733" i="8"/>
  <c r="E733" i="8"/>
  <c r="K732" i="8"/>
  <c r="J732" i="8"/>
  <c r="I732" i="8"/>
  <c r="H732" i="8"/>
  <c r="G732" i="8"/>
  <c r="F732" i="8"/>
  <c r="E732" i="8"/>
  <c r="K731" i="8"/>
  <c r="J731" i="8"/>
  <c r="I731" i="8"/>
  <c r="H731" i="8"/>
  <c r="G731" i="8"/>
  <c r="F731" i="8"/>
  <c r="E731" i="8"/>
  <c r="K730" i="8"/>
  <c r="J730" i="8"/>
  <c r="I730" i="8"/>
  <c r="H730" i="8"/>
  <c r="G730" i="8"/>
  <c r="F730" i="8"/>
  <c r="E730" i="8"/>
  <c r="K729" i="8"/>
  <c r="J729" i="8"/>
  <c r="I729" i="8"/>
  <c r="H729" i="8"/>
  <c r="G729" i="8"/>
  <c r="F729" i="8"/>
  <c r="E729" i="8"/>
  <c r="K728" i="8"/>
  <c r="J728" i="8"/>
  <c r="I728" i="8"/>
  <c r="H728" i="8"/>
  <c r="G728" i="8"/>
  <c r="F728" i="8"/>
  <c r="E728" i="8"/>
  <c r="K727" i="8"/>
  <c r="J727" i="8"/>
  <c r="I727" i="8"/>
  <c r="H727" i="8"/>
  <c r="G727" i="8"/>
  <c r="F727" i="8"/>
  <c r="E727" i="8"/>
  <c r="K726" i="8"/>
  <c r="J726" i="8"/>
  <c r="I726" i="8"/>
  <c r="H726" i="8"/>
  <c r="G726" i="8"/>
  <c r="F726" i="8"/>
  <c r="E726" i="8"/>
  <c r="K725" i="8"/>
  <c r="J725" i="8"/>
  <c r="I725" i="8"/>
  <c r="H725" i="8"/>
  <c r="G725" i="8"/>
  <c r="F725" i="8"/>
  <c r="E725" i="8"/>
  <c r="K724" i="8"/>
  <c r="J724" i="8"/>
  <c r="I724" i="8"/>
  <c r="H724" i="8"/>
  <c r="G724" i="8"/>
  <c r="F724" i="8"/>
  <c r="E724" i="8"/>
  <c r="K723" i="8"/>
  <c r="J723" i="8"/>
  <c r="I723" i="8"/>
  <c r="H723" i="8"/>
  <c r="G723" i="8"/>
  <c r="F723" i="8"/>
  <c r="E723" i="8"/>
  <c r="K722" i="8"/>
  <c r="J722" i="8"/>
  <c r="I722" i="8"/>
  <c r="H722" i="8"/>
  <c r="G722" i="8"/>
  <c r="F722" i="8"/>
  <c r="E722" i="8"/>
  <c r="K721" i="8"/>
  <c r="J721" i="8"/>
  <c r="I721" i="8"/>
  <c r="H721" i="8"/>
  <c r="G721" i="8"/>
  <c r="F721" i="8"/>
  <c r="E721" i="8"/>
  <c r="E721" i="19" s="1"/>
  <c r="K720" i="8"/>
  <c r="J720" i="8"/>
  <c r="I720" i="8"/>
  <c r="H720" i="8"/>
  <c r="G720" i="8"/>
  <c r="F720" i="8"/>
  <c r="E720" i="8"/>
  <c r="K719" i="8"/>
  <c r="J719" i="8"/>
  <c r="I719" i="8"/>
  <c r="H719" i="8"/>
  <c r="G719" i="8"/>
  <c r="F719" i="8"/>
  <c r="E719" i="8"/>
  <c r="K718" i="8"/>
  <c r="J718" i="8"/>
  <c r="I718" i="8"/>
  <c r="H718" i="8"/>
  <c r="G718" i="8"/>
  <c r="F718" i="8"/>
  <c r="E718" i="8"/>
  <c r="K717" i="8"/>
  <c r="J717" i="8"/>
  <c r="I717" i="8"/>
  <c r="H717" i="8"/>
  <c r="G717" i="8"/>
  <c r="F717" i="8"/>
  <c r="E717" i="8"/>
  <c r="K716" i="8"/>
  <c r="J716" i="8"/>
  <c r="I716" i="8"/>
  <c r="H716" i="8"/>
  <c r="G716" i="8"/>
  <c r="F716" i="8"/>
  <c r="E716" i="8"/>
  <c r="K715" i="8"/>
  <c r="J715" i="8"/>
  <c r="I715" i="8"/>
  <c r="H715" i="8"/>
  <c r="G715" i="8"/>
  <c r="F715" i="8"/>
  <c r="E715" i="8"/>
  <c r="K714" i="8"/>
  <c r="J714" i="8"/>
  <c r="I714" i="8"/>
  <c r="H714" i="8"/>
  <c r="G714" i="8"/>
  <c r="F714" i="8"/>
  <c r="E714" i="8"/>
  <c r="K713" i="8"/>
  <c r="J713" i="8"/>
  <c r="I713" i="8"/>
  <c r="H713" i="8"/>
  <c r="G713" i="8"/>
  <c r="F713" i="8"/>
  <c r="E713" i="8"/>
  <c r="K712" i="8"/>
  <c r="J712" i="8"/>
  <c r="I712" i="8"/>
  <c r="H712" i="8"/>
  <c r="G712" i="8"/>
  <c r="F712" i="8"/>
  <c r="E712" i="8"/>
  <c r="K711" i="8"/>
  <c r="J711" i="8"/>
  <c r="I711" i="8"/>
  <c r="H711" i="8"/>
  <c r="G711" i="8"/>
  <c r="F711" i="8"/>
  <c r="E711" i="8"/>
  <c r="K710" i="8"/>
  <c r="J710" i="8"/>
  <c r="I710" i="8"/>
  <c r="H710" i="8"/>
  <c r="G710" i="8"/>
  <c r="F710" i="8"/>
  <c r="E710" i="8"/>
  <c r="E710" i="19" s="1"/>
  <c r="K709" i="8"/>
  <c r="J709" i="8"/>
  <c r="I709" i="8"/>
  <c r="H709" i="8"/>
  <c r="G709" i="8"/>
  <c r="F709" i="8"/>
  <c r="E709" i="8"/>
  <c r="K708" i="8"/>
  <c r="J708" i="8"/>
  <c r="I708" i="8"/>
  <c r="H708" i="8"/>
  <c r="G708" i="8"/>
  <c r="F708" i="8"/>
  <c r="E708" i="8"/>
  <c r="K707" i="8"/>
  <c r="J707" i="8"/>
  <c r="I707" i="8"/>
  <c r="H707" i="8"/>
  <c r="G707" i="8"/>
  <c r="F707" i="8"/>
  <c r="E707" i="8"/>
  <c r="K706" i="8"/>
  <c r="J706" i="8"/>
  <c r="I706" i="8"/>
  <c r="H706" i="8"/>
  <c r="G706" i="8"/>
  <c r="F706" i="8"/>
  <c r="E706" i="8"/>
  <c r="K705" i="8"/>
  <c r="J705" i="8"/>
  <c r="I705" i="8"/>
  <c r="H705" i="8"/>
  <c r="G705" i="8"/>
  <c r="F705" i="8"/>
  <c r="E705" i="8"/>
  <c r="K704" i="8"/>
  <c r="J704" i="8"/>
  <c r="I704" i="8"/>
  <c r="H704" i="8"/>
  <c r="G704" i="8"/>
  <c r="F704" i="8"/>
  <c r="E704" i="8"/>
  <c r="K703" i="8"/>
  <c r="J703" i="8"/>
  <c r="I703" i="8"/>
  <c r="H703" i="8"/>
  <c r="G703" i="8"/>
  <c r="F703" i="8"/>
  <c r="E703" i="8"/>
  <c r="E703" i="19" s="1"/>
  <c r="K702" i="8"/>
  <c r="J702" i="8"/>
  <c r="I702" i="8"/>
  <c r="H702" i="8"/>
  <c r="G702" i="8"/>
  <c r="F702" i="8"/>
  <c r="E702" i="8"/>
  <c r="K701" i="8"/>
  <c r="J701" i="8"/>
  <c r="I701" i="8"/>
  <c r="H701" i="8"/>
  <c r="G701" i="8"/>
  <c r="F701" i="8"/>
  <c r="E701" i="8"/>
  <c r="K700" i="8"/>
  <c r="J700" i="8"/>
  <c r="I700" i="8"/>
  <c r="H700" i="8"/>
  <c r="G700" i="8"/>
  <c r="F700" i="8"/>
  <c r="E700" i="8"/>
  <c r="K699" i="8"/>
  <c r="J699" i="8"/>
  <c r="I699" i="8"/>
  <c r="H699" i="8"/>
  <c r="G699" i="8"/>
  <c r="F699" i="8"/>
  <c r="E699" i="8"/>
  <c r="K698" i="8"/>
  <c r="J698" i="8"/>
  <c r="I698" i="8"/>
  <c r="H698" i="8"/>
  <c r="G698" i="8"/>
  <c r="F698" i="8"/>
  <c r="E698" i="8"/>
  <c r="K697" i="8"/>
  <c r="J697" i="8"/>
  <c r="I697" i="8"/>
  <c r="H697" i="8"/>
  <c r="G697" i="8"/>
  <c r="F697" i="8"/>
  <c r="E697" i="8"/>
  <c r="K696" i="8"/>
  <c r="J696" i="8"/>
  <c r="I696" i="8"/>
  <c r="H696" i="8"/>
  <c r="G696" i="8"/>
  <c r="F696" i="8"/>
  <c r="E696" i="8"/>
  <c r="K695" i="8"/>
  <c r="J695" i="8"/>
  <c r="I695" i="8"/>
  <c r="H695" i="8"/>
  <c r="G695" i="8"/>
  <c r="F695" i="8"/>
  <c r="E695" i="8"/>
  <c r="K694" i="8"/>
  <c r="J694" i="8"/>
  <c r="I694" i="8"/>
  <c r="H694" i="8"/>
  <c r="G694" i="8"/>
  <c r="F694" i="8"/>
  <c r="E694" i="8"/>
  <c r="E694" i="19" s="1"/>
  <c r="K693" i="8"/>
  <c r="J693" i="8"/>
  <c r="I693" i="8"/>
  <c r="H693" i="8"/>
  <c r="G693" i="8"/>
  <c r="F693" i="8"/>
  <c r="E693" i="8"/>
  <c r="K692" i="8"/>
  <c r="J692" i="8"/>
  <c r="I692" i="8"/>
  <c r="H692" i="8"/>
  <c r="G692" i="8"/>
  <c r="F692" i="8"/>
  <c r="E692" i="8"/>
  <c r="K691" i="8"/>
  <c r="J691" i="8"/>
  <c r="I691" i="8"/>
  <c r="H691" i="8"/>
  <c r="G691" i="8"/>
  <c r="F691" i="8"/>
  <c r="E691" i="8"/>
  <c r="K690" i="8"/>
  <c r="J690" i="8"/>
  <c r="I690" i="8"/>
  <c r="H690" i="8"/>
  <c r="G690" i="8"/>
  <c r="F690" i="8"/>
  <c r="E690" i="8"/>
  <c r="K689" i="8"/>
  <c r="J689" i="8"/>
  <c r="I689" i="8"/>
  <c r="H689" i="8"/>
  <c r="G689" i="8"/>
  <c r="F689" i="8"/>
  <c r="E689" i="8"/>
  <c r="K688" i="8"/>
  <c r="J688" i="8"/>
  <c r="I688" i="8"/>
  <c r="H688" i="8"/>
  <c r="G688" i="8"/>
  <c r="F688" i="8"/>
  <c r="E688" i="8"/>
  <c r="K687" i="8"/>
  <c r="J687" i="8"/>
  <c r="I687" i="8"/>
  <c r="H687" i="8"/>
  <c r="G687" i="8"/>
  <c r="F687" i="8"/>
  <c r="E687" i="8"/>
  <c r="K686" i="8"/>
  <c r="J686" i="8"/>
  <c r="I686" i="8"/>
  <c r="H686" i="8"/>
  <c r="G686" i="8"/>
  <c r="F686" i="8"/>
  <c r="E686" i="8"/>
  <c r="K685" i="8"/>
  <c r="J685" i="8"/>
  <c r="I685" i="8"/>
  <c r="H685" i="8"/>
  <c r="G685" i="8"/>
  <c r="F685" i="8"/>
  <c r="E685" i="8"/>
  <c r="K684" i="8"/>
  <c r="J684" i="8"/>
  <c r="I684" i="8"/>
  <c r="H684" i="8"/>
  <c r="G684" i="8"/>
  <c r="F684" i="8"/>
  <c r="E684" i="8"/>
  <c r="K683" i="8"/>
  <c r="J683" i="8"/>
  <c r="I683" i="8"/>
  <c r="H683" i="8"/>
  <c r="G683" i="8"/>
  <c r="F683" i="8"/>
  <c r="E683" i="8"/>
  <c r="K682" i="8"/>
  <c r="J682" i="8"/>
  <c r="I682" i="8"/>
  <c r="H682" i="8"/>
  <c r="G682" i="8"/>
  <c r="F682" i="8"/>
  <c r="E682" i="8"/>
  <c r="E682" i="19" s="1"/>
  <c r="K681" i="8"/>
  <c r="J681" i="8"/>
  <c r="I681" i="8"/>
  <c r="H681" i="8"/>
  <c r="G681" i="8"/>
  <c r="F681" i="8"/>
  <c r="E681" i="8"/>
  <c r="K680" i="8"/>
  <c r="J680" i="8"/>
  <c r="I680" i="8"/>
  <c r="H680" i="8"/>
  <c r="G680" i="8"/>
  <c r="F680" i="8"/>
  <c r="E680" i="8"/>
  <c r="K679" i="8"/>
  <c r="J679" i="8"/>
  <c r="I679" i="8"/>
  <c r="H679" i="8"/>
  <c r="G679" i="8"/>
  <c r="G679" i="19" s="1"/>
  <c r="F679" i="8"/>
  <c r="E679" i="8"/>
  <c r="K678" i="8"/>
  <c r="J678" i="8"/>
  <c r="I678" i="8"/>
  <c r="H678" i="8"/>
  <c r="G678" i="8"/>
  <c r="F678" i="8"/>
  <c r="E678" i="8"/>
  <c r="K677" i="8"/>
  <c r="J677" i="8"/>
  <c r="I677" i="8"/>
  <c r="H677" i="8"/>
  <c r="G677" i="8"/>
  <c r="F677" i="8"/>
  <c r="E677" i="8"/>
  <c r="K676" i="8"/>
  <c r="J676" i="8"/>
  <c r="I676" i="8"/>
  <c r="H676" i="8"/>
  <c r="G676" i="8"/>
  <c r="F676" i="8"/>
  <c r="E676" i="8"/>
  <c r="K675" i="8"/>
  <c r="J675" i="8"/>
  <c r="I675" i="8"/>
  <c r="H675" i="8"/>
  <c r="G675" i="8"/>
  <c r="F675" i="8"/>
  <c r="E675" i="8"/>
  <c r="K674" i="8"/>
  <c r="J674" i="8"/>
  <c r="I674" i="8"/>
  <c r="H674" i="8"/>
  <c r="G674" i="8"/>
  <c r="F674" i="8"/>
  <c r="E674" i="8"/>
  <c r="K673" i="8"/>
  <c r="J673" i="8"/>
  <c r="I673" i="8"/>
  <c r="H673" i="8"/>
  <c r="G673" i="8"/>
  <c r="F673" i="8"/>
  <c r="E673" i="8"/>
  <c r="K672" i="8"/>
  <c r="J672" i="8"/>
  <c r="I672" i="8"/>
  <c r="H672" i="8"/>
  <c r="G672" i="8"/>
  <c r="F672" i="8"/>
  <c r="E672" i="8"/>
  <c r="K671" i="8"/>
  <c r="J671" i="8"/>
  <c r="J671" i="19" s="1"/>
  <c r="I671" i="8"/>
  <c r="H671" i="8"/>
  <c r="G671" i="8"/>
  <c r="F671" i="8"/>
  <c r="E671" i="8"/>
  <c r="K670" i="8"/>
  <c r="J670" i="8"/>
  <c r="I670" i="8"/>
  <c r="H670" i="8"/>
  <c r="G670" i="8"/>
  <c r="F670" i="8"/>
  <c r="E670" i="8"/>
  <c r="K669" i="8"/>
  <c r="J669" i="8"/>
  <c r="I669" i="8"/>
  <c r="H669" i="8"/>
  <c r="G669" i="8"/>
  <c r="F669" i="8"/>
  <c r="E669" i="8"/>
  <c r="K668" i="8"/>
  <c r="J668" i="8"/>
  <c r="I668" i="8"/>
  <c r="H668" i="8"/>
  <c r="G668" i="8"/>
  <c r="F668" i="8"/>
  <c r="E668" i="8"/>
  <c r="K667" i="8"/>
  <c r="J667" i="8"/>
  <c r="I667" i="8"/>
  <c r="H667" i="8"/>
  <c r="G667" i="8"/>
  <c r="F667" i="8"/>
  <c r="E667" i="8"/>
  <c r="K666" i="8"/>
  <c r="J666" i="8"/>
  <c r="I666" i="8"/>
  <c r="H666" i="8"/>
  <c r="G666" i="8"/>
  <c r="F666" i="8"/>
  <c r="E666" i="8"/>
  <c r="K665" i="8"/>
  <c r="K665" i="19" s="1"/>
  <c r="J665" i="8"/>
  <c r="I665" i="8"/>
  <c r="H665" i="8"/>
  <c r="G665" i="8"/>
  <c r="F665" i="8"/>
  <c r="E665" i="8"/>
  <c r="K664" i="8"/>
  <c r="J664" i="8"/>
  <c r="I664" i="8"/>
  <c r="H664" i="8"/>
  <c r="G664" i="8"/>
  <c r="F664" i="8"/>
  <c r="E664" i="8"/>
  <c r="K663" i="8"/>
  <c r="J663" i="8"/>
  <c r="I663" i="8"/>
  <c r="H663" i="8"/>
  <c r="G663" i="8"/>
  <c r="F663" i="8"/>
  <c r="E663" i="8"/>
  <c r="K662" i="8"/>
  <c r="J662" i="8"/>
  <c r="I662" i="8"/>
  <c r="H662" i="8"/>
  <c r="G662" i="8"/>
  <c r="F662" i="8"/>
  <c r="E662" i="8"/>
  <c r="K661" i="8"/>
  <c r="J661" i="8"/>
  <c r="I661" i="8"/>
  <c r="H661" i="8"/>
  <c r="G661" i="8"/>
  <c r="F661" i="8"/>
  <c r="E661" i="8"/>
  <c r="K660" i="8"/>
  <c r="J660" i="8"/>
  <c r="I660" i="8"/>
  <c r="H660" i="8"/>
  <c r="G660" i="8"/>
  <c r="F660" i="8"/>
  <c r="E660" i="8"/>
  <c r="K659" i="8"/>
  <c r="J659" i="8"/>
  <c r="I659" i="8"/>
  <c r="H659" i="8"/>
  <c r="G659" i="8"/>
  <c r="F659" i="8"/>
  <c r="E659" i="8"/>
  <c r="K658" i="8"/>
  <c r="J658" i="8"/>
  <c r="I658" i="8"/>
  <c r="H658" i="8"/>
  <c r="G658" i="8"/>
  <c r="F658" i="8"/>
  <c r="E658" i="8"/>
  <c r="K657" i="8"/>
  <c r="J657" i="8"/>
  <c r="I657" i="8"/>
  <c r="H657" i="8"/>
  <c r="G657" i="8"/>
  <c r="F657" i="8"/>
  <c r="E657" i="8"/>
  <c r="E657" i="19" s="1"/>
  <c r="K656" i="8"/>
  <c r="J656" i="8"/>
  <c r="I656" i="8"/>
  <c r="H656" i="8"/>
  <c r="G656" i="8"/>
  <c r="F656" i="8"/>
  <c r="E656" i="8"/>
  <c r="K655" i="8"/>
  <c r="J655" i="8"/>
  <c r="I655" i="8"/>
  <c r="H655" i="8"/>
  <c r="G655" i="8"/>
  <c r="F655" i="8"/>
  <c r="E655" i="8"/>
  <c r="K654" i="8"/>
  <c r="J654" i="8"/>
  <c r="I654" i="8"/>
  <c r="H654" i="8"/>
  <c r="G654" i="8"/>
  <c r="F654" i="8"/>
  <c r="E654" i="8"/>
  <c r="K653" i="8"/>
  <c r="J653" i="8"/>
  <c r="I653" i="8"/>
  <c r="H653" i="8"/>
  <c r="G653" i="8"/>
  <c r="F653" i="8"/>
  <c r="E653" i="8"/>
  <c r="K652" i="8"/>
  <c r="J652" i="8"/>
  <c r="I652" i="8"/>
  <c r="H652" i="8"/>
  <c r="G652" i="8"/>
  <c r="F652" i="8"/>
  <c r="E652" i="8"/>
  <c r="K651" i="8"/>
  <c r="J651" i="8"/>
  <c r="I651" i="8"/>
  <c r="H651" i="8"/>
  <c r="G651" i="8"/>
  <c r="F651" i="8"/>
  <c r="E651" i="8"/>
  <c r="K650" i="8"/>
  <c r="J650" i="8"/>
  <c r="I650" i="8"/>
  <c r="H650" i="8"/>
  <c r="G650" i="8"/>
  <c r="F650" i="8"/>
  <c r="E650" i="8"/>
  <c r="K649" i="8"/>
  <c r="J649" i="8"/>
  <c r="I649" i="8"/>
  <c r="H649" i="8"/>
  <c r="G649" i="8"/>
  <c r="G649" i="19" s="1"/>
  <c r="F649" i="8"/>
  <c r="E649" i="8"/>
  <c r="K648" i="8"/>
  <c r="J648" i="8"/>
  <c r="I648" i="8"/>
  <c r="H648" i="8"/>
  <c r="G648" i="8"/>
  <c r="F648" i="8"/>
  <c r="E648" i="8"/>
  <c r="K647" i="8"/>
  <c r="J647" i="8"/>
  <c r="I647" i="8"/>
  <c r="H647" i="8"/>
  <c r="G647" i="8"/>
  <c r="F647" i="8"/>
  <c r="E647" i="8"/>
  <c r="K646" i="8"/>
  <c r="J646" i="8"/>
  <c r="I646" i="8"/>
  <c r="H646" i="8"/>
  <c r="G646" i="8"/>
  <c r="F646" i="8"/>
  <c r="E646" i="8"/>
  <c r="K645" i="8"/>
  <c r="J645" i="8"/>
  <c r="I645" i="8"/>
  <c r="H645" i="8"/>
  <c r="G645" i="8"/>
  <c r="F645" i="8"/>
  <c r="E645" i="8"/>
  <c r="K644" i="8"/>
  <c r="J644" i="8"/>
  <c r="I644" i="8"/>
  <c r="H644" i="8"/>
  <c r="G644" i="8"/>
  <c r="F644" i="8"/>
  <c r="E644" i="8"/>
  <c r="K643" i="8"/>
  <c r="J643" i="8"/>
  <c r="I643" i="8"/>
  <c r="H643" i="8"/>
  <c r="G643" i="8"/>
  <c r="F643" i="8"/>
  <c r="E643" i="8"/>
  <c r="E643" i="19" s="1"/>
  <c r="K642" i="8"/>
  <c r="J642" i="8"/>
  <c r="I642" i="8"/>
  <c r="H642" i="8"/>
  <c r="G642" i="8"/>
  <c r="F642" i="8"/>
  <c r="E642" i="8"/>
  <c r="K641" i="8"/>
  <c r="J641" i="8"/>
  <c r="I641" i="8"/>
  <c r="H641" i="8"/>
  <c r="G641" i="8"/>
  <c r="F641" i="8"/>
  <c r="E641" i="8"/>
  <c r="E641" i="19" s="1"/>
  <c r="K640" i="8"/>
  <c r="J640" i="8"/>
  <c r="I640" i="8"/>
  <c r="H640" i="8"/>
  <c r="G640" i="8"/>
  <c r="F640" i="8"/>
  <c r="E640" i="8"/>
  <c r="K639" i="8"/>
  <c r="J639" i="8"/>
  <c r="I639" i="8"/>
  <c r="H639" i="8"/>
  <c r="G639" i="8"/>
  <c r="F639" i="8"/>
  <c r="E639" i="8"/>
  <c r="K638" i="8"/>
  <c r="J638" i="8"/>
  <c r="I638" i="8"/>
  <c r="H638" i="8"/>
  <c r="G638" i="8"/>
  <c r="F638" i="8"/>
  <c r="E638" i="8"/>
  <c r="K637" i="8"/>
  <c r="J637" i="8"/>
  <c r="I637" i="8"/>
  <c r="H637" i="8"/>
  <c r="G637" i="8"/>
  <c r="F637" i="8"/>
  <c r="E637" i="8"/>
  <c r="K636" i="8"/>
  <c r="J636" i="8"/>
  <c r="I636" i="8"/>
  <c r="H636" i="8"/>
  <c r="G636" i="8"/>
  <c r="F636" i="8"/>
  <c r="E636" i="8"/>
  <c r="K635" i="8"/>
  <c r="J635" i="8"/>
  <c r="I635" i="8"/>
  <c r="H635" i="8"/>
  <c r="G635" i="8"/>
  <c r="F635" i="8"/>
  <c r="E635" i="8"/>
  <c r="K634" i="8"/>
  <c r="J634" i="8"/>
  <c r="I634" i="8"/>
  <c r="H634" i="8"/>
  <c r="G634" i="8"/>
  <c r="F634" i="8"/>
  <c r="E634" i="8"/>
  <c r="K633" i="8"/>
  <c r="J633" i="8"/>
  <c r="I633" i="8"/>
  <c r="H633" i="8"/>
  <c r="G633" i="8"/>
  <c r="F633" i="8"/>
  <c r="E633" i="8"/>
  <c r="K632" i="8"/>
  <c r="J632" i="8"/>
  <c r="I632" i="8"/>
  <c r="H632" i="8"/>
  <c r="G632" i="8"/>
  <c r="F632" i="8"/>
  <c r="E632" i="8"/>
  <c r="K631" i="8"/>
  <c r="J631" i="8"/>
  <c r="I631" i="8"/>
  <c r="I631" i="19" s="1"/>
  <c r="H631" i="8"/>
  <c r="G631" i="8"/>
  <c r="F631" i="8"/>
  <c r="E631" i="8"/>
  <c r="K630" i="8"/>
  <c r="J630" i="8"/>
  <c r="I630" i="8"/>
  <c r="H630" i="8"/>
  <c r="G630" i="8"/>
  <c r="F630" i="8"/>
  <c r="E630" i="8"/>
  <c r="K629" i="8"/>
  <c r="J629" i="8"/>
  <c r="I629" i="8"/>
  <c r="H629" i="8"/>
  <c r="G629" i="8"/>
  <c r="F629" i="8"/>
  <c r="E629" i="8"/>
  <c r="K628" i="8"/>
  <c r="J628" i="8"/>
  <c r="I628" i="8"/>
  <c r="H628" i="8"/>
  <c r="G628" i="8"/>
  <c r="F628" i="8"/>
  <c r="E628" i="8"/>
  <c r="K627" i="8"/>
  <c r="J627" i="8"/>
  <c r="I627" i="8"/>
  <c r="H627" i="8"/>
  <c r="G627" i="8"/>
  <c r="F627" i="8"/>
  <c r="E627" i="8"/>
  <c r="K626" i="8"/>
  <c r="J626" i="8"/>
  <c r="I626" i="8"/>
  <c r="H626" i="8"/>
  <c r="G626" i="8"/>
  <c r="F626" i="8"/>
  <c r="E626" i="8"/>
  <c r="K625" i="8"/>
  <c r="J625" i="8"/>
  <c r="I625" i="8"/>
  <c r="H625" i="8"/>
  <c r="G625" i="8"/>
  <c r="F625" i="8"/>
  <c r="E625" i="8"/>
  <c r="K624" i="8"/>
  <c r="J624" i="8"/>
  <c r="I624" i="8"/>
  <c r="H624" i="8"/>
  <c r="G624" i="8"/>
  <c r="F624" i="8"/>
  <c r="E624" i="8"/>
  <c r="K623" i="8"/>
  <c r="J623" i="8"/>
  <c r="I623" i="8"/>
  <c r="H623" i="8"/>
  <c r="G623" i="8"/>
  <c r="F623" i="8"/>
  <c r="E623" i="8"/>
  <c r="K622" i="8"/>
  <c r="J622" i="8"/>
  <c r="I622" i="8"/>
  <c r="H622" i="8"/>
  <c r="G622" i="8"/>
  <c r="F622" i="8"/>
  <c r="E622" i="8"/>
  <c r="K621" i="8"/>
  <c r="J621" i="8"/>
  <c r="I621" i="8"/>
  <c r="H621" i="8"/>
  <c r="G621" i="8"/>
  <c r="F621" i="8"/>
  <c r="E621" i="8"/>
  <c r="K620" i="8"/>
  <c r="J620" i="8"/>
  <c r="I620" i="8"/>
  <c r="H620" i="8"/>
  <c r="G620" i="8"/>
  <c r="F620" i="8"/>
  <c r="E620" i="8"/>
  <c r="K619" i="8"/>
  <c r="J619" i="8"/>
  <c r="I619" i="8"/>
  <c r="H619" i="8"/>
  <c r="G619" i="8"/>
  <c r="F619" i="8"/>
  <c r="E619" i="8"/>
  <c r="K618" i="8"/>
  <c r="J618" i="8"/>
  <c r="I618" i="8"/>
  <c r="H618" i="8"/>
  <c r="G618" i="8"/>
  <c r="F618" i="8"/>
  <c r="E618" i="8"/>
  <c r="K617" i="8"/>
  <c r="J617" i="8"/>
  <c r="I617" i="8"/>
  <c r="H617" i="8"/>
  <c r="G617" i="8"/>
  <c r="F617" i="8"/>
  <c r="E617" i="8"/>
  <c r="K616" i="8"/>
  <c r="J616" i="8"/>
  <c r="I616" i="8"/>
  <c r="H616" i="8"/>
  <c r="G616" i="8"/>
  <c r="F616" i="8"/>
  <c r="E616" i="8"/>
  <c r="K615" i="8"/>
  <c r="J615" i="8"/>
  <c r="I615" i="8"/>
  <c r="H615" i="8"/>
  <c r="G615" i="8"/>
  <c r="F615" i="8"/>
  <c r="E615" i="8"/>
  <c r="K614" i="8"/>
  <c r="J614" i="8"/>
  <c r="I614" i="8"/>
  <c r="H614" i="8"/>
  <c r="G614" i="8"/>
  <c r="F614" i="8"/>
  <c r="E614" i="8"/>
  <c r="K613" i="8"/>
  <c r="J613" i="8"/>
  <c r="I613" i="8"/>
  <c r="H613" i="8"/>
  <c r="G613" i="8"/>
  <c r="F613" i="8"/>
  <c r="E613" i="8"/>
  <c r="K612" i="8"/>
  <c r="J612" i="8"/>
  <c r="I612" i="8"/>
  <c r="H612" i="8"/>
  <c r="G612" i="8"/>
  <c r="F612" i="8"/>
  <c r="E612" i="8"/>
  <c r="E612" i="19" s="1"/>
  <c r="K611" i="8"/>
  <c r="J611" i="8"/>
  <c r="I611" i="8"/>
  <c r="H611" i="8"/>
  <c r="G611" i="8"/>
  <c r="F611" i="8"/>
  <c r="E611" i="8"/>
  <c r="K610" i="8"/>
  <c r="J610" i="8"/>
  <c r="I610" i="8"/>
  <c r="H610" i="8"/>
  <c r="G610" i="8"/>
  <c r="F610" i="8"/>
  <c r="E610" i="8"/>
  <c r="K609" i="8"/>
  <c r="J609" i="8"/>
  <c r="I609" i="8"/>
  <c r="H609" i="8"/>
  <c r="G609" i="8"/>
  <c r="F609" i="8"/>
  <c r="E609" i="8"/>
  <c r="K608" i="8"/>
  <c r="J608" i="8"/>
  <c r="I608" i="8"/>
  <c r="H608" i="8"/>
  <c r="G608" i="8"/>
  <c r="F608" i="8"/>
  <c r="E608" i="8"/>
  <c r="K607" i="8"/>
  <c r="J607" i="8"/>
  <c r="I607" i="8"/>
  <c r="H607" i="8"/>
  <c r="G607" i="8"/>
  <c r="F607" i="8"/>
  <c r="E607" i="8"/>
  <c r="K606" i="8"/>
  <c r="J606" i="8"/>
  <c r="I606" i="8"/>
  <c r="H606" i="8"/>
  <c r="G606" i="8"/>
  <c r="F606" i="8"/>
  <c r="E606" i="8"/>
  <c r="K605" i="8"/>
  <c r="J605" i="8"/>
  <c r="I605" i="8"/>
  <c r="H605" i="8"/>
  <c r="G605" i="8"/>
  <c r="F605" i="8"/>
  <c r="E605" i="8"/>
  <c r="K604" i="8"/>
  <c r="J604" i="8"/>
  <c r="I604" i="8"/>
  <c r="H604" i="8"/>
  <c r="G604" i="8"/>
  <c r="F604" i="8"/>
  <c r="E604" i="8"/>
  <c r="K603" i="8"/>
  <c r="J603" i="8"/>
  <c r="I603" i="8"/>
  <c r="H603" i="8"/>
  <c r="G603" i="8"/>
  <c r="G603" i="19" s="1"/>
  <c r="F603" i="8"/>
  <c r="E603" i="8"/>
  <c r="K602" i="8"/>
  <c r="J602" i="8"/>
  <c r="I602" i="8"/>
  <c r="H602" i="8"/>
  <c r="G602" i="8"/>
  <c r="F602" i="8"/>
  <c r="E602" i="8"/>
  <c r="K601" i="8"/>
  <c r="J601" i="8"/>
  <c r="I601" i="8"/>
  <c r="H601" i="8"/>
  <c r="G601" i="8"/>
  <c r="F601" i="8"/>
  <c r="E601" i="8"/>
  <c r="K600" i="8"/>
  <c r="J600" i="8"/>
  <c r="I600" i="8"/>
  <c r="H600" i="8"/>
  <c r="G600" i="8"/>
  <c r="F600" i="8"/>
  <c r="E600" i="8"/>
  <c r="K599" i="8"/>
  <c r="J599" i="8"/>
  <c r="I599" i="8"/>
  <c r="H599" i="8"/>
  <c r="G599" i="8"/>
  <c r="F599" i="8"/>
  <c r="E599" i="8"/>
  <c r="K598" i="8"/>
  <c r="J598" i="8"/>
  <c r="I598" i="8"/>
  <c r="H598" i="8"/>
  <c r="G598" i="8"/>
  <c r="F598" i="8"/>
  <c r="E598" i="8"/>
  <c r="K597" i="8"/>
  <c r="J597" i="8"/>
  <c r="I597" i="8"/>
  <c r="H597" i="8"/>
  <c r="G597" i="8"/>
  <c r="F597" i="8"/>
  <c r="E597" i="8"/>
  <c r="K596" i="8"/>
  <c r="J596" i="8"/>
  <c r="I596" i="8"/>
  <c r="H596" i="8"/>
  <c r="G596" i="8"/>
  <c r="F596" i="8"/>
  <c r="E596" i="8"/>
  <c r="K595" i="8"/>
  <c r="J595" i="8"/>
  <c r="I595" i="8"/>
  <c r="H595" i="8"/>
  <c r="G595" i="8"/>
  <c r="F595" i="8"/>
  <c r="E595" i="8"/>
  <c r="K594" i="8"/>
  <c r="J594" i="8"/>
  <c r="I594" i="8"/>
  <c r="H594" i="8"/>
  <c r="G594" i="8"/>
  <c r="F594" i="8"/>
  <c r="E594" i="8"/>
  <c r="K593" i="8"/>
  <c r="J593" i="8"/>
  <c r="I593" i="8"/>
  <c r="H593" i="8"/>
  <c r="G593" i="8"/>
  <c r="F593" i="8"/>
  <c r="E593" i="8"/>
  <c r="E593" i="19" s="1"/>
  <c r="K592" i="8"/>
  <c r="J592" i="8"/>
  <c r="I592" i="8"/>
  <c r="H592" i="8"/>
  <c r="G592" i="8"/>
  <c r="F592" i="8"/>
  <c r="E592" i="8"/>
  <c r="K591" i="8"/>
  <c r="J591" i="8"/>
  <c r="I591" i="8"/>
  <c r="H591" i="8"/>
  <c r="G591" i="8"/>
  <c r="F591" i="8"/>
  <c r="E591" i="8"/>
  <c r="K590" i="8"/>
  <c r="J590" i="8"/>
  <c r="I590" i="8"/>
  <c r="H590" i="8"/>
  <c r="G590" i="8"/>
  <c r="F590" i="8"/>
  <c r="E590" i="8"/>
  <c r="K589" i="8"/>
  <c r="J589" i="8"/>
  <c r="I589" i="8"/>
  <c r="H589" i="8"/>
  <c r="G589" i="8"/>
  <c r="F589" i="8"/>
  <c r="E589" i="8"/>
  <c r="K588" i="8"/>
  <c r="J588" i="8"/>
  <c r="I588" i="8"/>
  <c r="H588" i="8"/>
  <c r="G588" i="8"/>
  <c r="F588" i="8"/>
  <c r="E588" i="8"/>
  <c r="K587" i="8"/>
  <c r="J587" i="8"/>
  <c r="I587" i="8"/>
  <c r="H587" i="8"/>
  <c r="G587" i="8"/>
  <c r="F587" i="8"/>
  <c r="E587" i="8"/>
  <c r="K586" i="8"/>
  <c r="J586" i="8"/>
  <c r="I586" i="8"/>
  <c r="H586" i="8"/>
  <c r="G586" i="8"/>
  <c r="F586" i="8"/>
  <c r="E586" i="8"/>
  <c r="K585" i="8"/>
  <c r="J585" i="8"/>
  <c r="I585" i="8"/>
  <c r="H585" i="8"/>
  <c r="G585" i="8"/>
  <c r="F585" i="8"/>
  <c r="E585" i="8"/>
  <c r="K584" i="8"/>
  <c r="J584" i="8"/>
  <c r="I584" i="8"/>
  <c r="H584" i="8"/>
  <c r="G584" i="8"/>
  <c r="F584" i="8"/>
  <c r="E584" i="8"/>
  <c r="K583" i="8"/>
  <c r="J583" i="8"/>
  <c r="I583" i="8"/>
  <c r="H583" i="8"/>
  <c r="G583" i="8"/>
  <c r="F583" i="8"/>
  <c r="E583" i="8"/>
  <c r="K582" i="8"/>
  <c r="J582" i="8"/>
  <c r="I582" i="8"/>
  <c r="H582" i="8"/>
  <c r="G582" i="8"/>
  <c r="G582" i="19" s="1"/>
  <c r="F582" i="8"/>
  <c r="E582" i="8"/>
  <c r="K581" i="8"/>
  <c r="J581" i="8"/>
  <c r="I581" i="8"/>
  <c r="H581" i="8"/>
  <c r="G581" i="8"/>
  <c r="F581" i="8"/>
  <c r="E581" i="8"/>
  <c r="K580" i="8"/>
  <c r="J580" i="8"/>
  <c r="I580" i="8"/>
  <c r="H580" i="8"/>
  <c r="G580" i="8"/>
  <c r="F580" i="8"/>
  <c r="E580" i="8"/>
  <c r="K579" i="8"/>
  <c r="J579" i="8"/>
  <c r="J579" i="19" s="1"/>
  <c r="I579" i="8"/>
  <c r="H579" i="8"/>
  <c r="G579" i="8"/>
  <c r="F579" i="8"/>
  <c r="E579" i="8"/>
  <c r="E579" i="19" s="1"/>
  <c r="K578" i="8"/>
  <c r="J578" i="8"/>
  <c r="I578" i="8"/>
  <c r="H578" i="8"/>
  <c r="G578" i="8"/>
  <c r="F578" i="8"/>
  <c r="E578" i="8"/>
  <c r="K577" i="8"/>
  <c r="J577" i="8"/>
  <c r="I577" i="8"/>
  <c r="H577" i="8"/>
  <c r="G577" i="8"/>
  <c r="F577" i="8"/>
  <c r="E577" i="8"/>
  <c r="K576" i="8"/>
  <c r="J576" i="8"/>
  <c r="I576" i="8"/>
  <c r="H576" i="8"/>
  <c r="G576" i="8"/>
  <c r="F576" i="8"/>
  <c r="E576" i="8"/>
  <c r="K575" i="8"/>
  <c r="J575" i="8"/>
  <c r="I575" i="8"/>
  <c r="H575" i="8"/>
  <c r="G575" i="8"/>
  <c r="F575" i="8"/>
  <c r="E575" i="8"/>
  <c r="K574" i="8"/>
  <c r="J574" i="8"/>
  <c r="I574" i="8"/>
  <c r="H574" i="8"/>
  <c r="G574" i="8"/>
  <c r="F574" i="8"/>
  <c r="E574" i="8"/>
  <c r="E574" i="19" s="1"/>
  <c r="K573" i="8"/>
  <c r="J573" i="8"/>
  <c r="I573" i="8"/>
  <c r="H573" i="8"/>
  <c r="G573" i="8"/>
  <c r="F573" i="8"/>
  <c r="E573" i="8"/>
  <c r="K572" i="8"/>
  <c r="J572" i="8"/>
  <c r="I572" i="8"/>
  <c r="H572" i="8"/>
  <c r="G572" i="8"/>
  <c r="F572" i="8"/>
  <c r="E572" i="8"/>
  <c r="K571" i="8"/>
  <c r="J571" i="8"/>
  <c r="I571" i="8"/>
  <c r="H571" i="8"/>
  <c r="G571" i="8"/>
  <c r="F571" i="8"/>
  <c r="E571" i="8"/>
  <c r="K570" i="8"/>
  <c r="J570" i="8"/>
  <c r="I570" i="8"/>
  <c r="H570" i="8"/>
  <c r="G570" i="8"/>
  <c r="F570" i="8"/>
  <c r="E570" i="8"/>
  <c r="K569" i="8"/>
  <c r="J569" i="8"/>
  <c r="I569" i="8"/>
  <c r="H569" i="8"/>
  <c r="G569" i="8"/>
  <c r="F569" i="8"/>
  <c r="E569" i="8"/>
  <c r="K568" i="8"/>
  <c r="J568" i="8"/>
  <c r="I568" i="8"/>
  <c r="H568" i="8"/>
  <c r="G568" i="8"/>
  <c r="F568" i="8"/>
  <c r="E568" i="8"/>
  <c r="K567" i="8"/>
  <c r="J567" i="8"/>
  <c r="I567" i="8"/>
  <c r="H567" i="8"/>
  <c r="G567" i="8"/>
  <c r="F567" i="8"/>
  <c r="E567" i="8"/>
  <c r="E567" i="19" s="1"/>
  <c r="K566" i="8"/>
  <c r="J566" i="8"/>
  <c r="I566" i="8"/>
  <c r="H566" i="8"/>
  <c r="G566" i="8"/>
  <c r="F566" i="8"/>
  <c r="E566" i="8"/>
  <c r="K565" i="8"/>
  <c r="J565" i="8"/>
  <c r="I565" i="8"/>
  <c r="H565" i="8"/>
  <c r="G565" i="8"/>
  <c r="F565" i="8"/>
  <c r="E565" i="8"/>
  <c r="E565" i="19" s="1"/>
  <c r="K564" i="8"/>
  <c r="J564" i="8"/>
  <c r="I564" i="8"/>
  <c r="H564" i="8"/>
  <c r="G564" i="8"/>
  <c r="F564" i="8"/>
  <c r="E564" i="8"/>
  <c r="K563" i="8"/>
  <c r="L15" i="9" s="1"/>
  <c r="J563" i="8"/>
  <c r="K15" i="9" s="1"/>
  <c r="I563" i="8"/>
  <c r="J15" i="9" s="1"/>
  <c r="H563" i="8"/>
  <c r="I15" i="9" s="1"/>
  <c r="G563" i="8"/>
  <c r="H15" i="9" s="1"/>
  <c r="F563" i="8"/>
  <c r="G15" i="9" s="1"/>
  <c r="E563" i="8"/>
  <c r="K562" i="8"/>
  <c r="J562" i="8"/>
  <c r="I562" i="8"/>
  <c r="H562" i="8"/>
  <c r="G562" i="8"/>
  <c r="F562" i="8"/>
  <c r="E562" i="8"/>
  <c r="K561" i="8"/>
  <c r="J561" i="8"/>
  <c r="I561" i="8"/>
  <c r="H561" i="8"/>
  <c r="G561" i="8"/>
  <c r="F561" i="8"/>
  <c r="E561" i="8"/>
  <c r="K560" i="8"/>
  <c r="J560" i="8"/>
  <c r="I560" i="8"/>
  <c r="H560" i="8"/>
  <c r="G560" i="8"/>
  <c r="F560" i="8"/>
  <c r="E560" i="8"/>
  <c r="K559" i="8"/>
  <c r="J559" i="8"/>
  <c r="I559" i="8"/>
  <c r="H559" i="8"/>
  <c r="G559" i="8"/>
  <c r="F559" i="8"/>
  <c r="E559" i="8"/>
  <c r="K558" i="8"/>
  <c r="J558" i="8"/>
  <c r="I558" i="8"/>
  <c r="H558" i="8"/>
  <c r="G558" i="8"/>
  <c r="F558" i="8"/>
  <c r="E558" i="8"/>
  <c r="K557" i="8"/>
  <c r="J557" i="8"/>
  <c r="I557" i="8"/>
  <c r="H557" i="8"/>
  <c r="G557" i="8"/>
  <c r="F557" i="8"/>
  <c r="E557" i="8"/>
  <c r="K556" i="8"/>
  <c r="J556" i="8"/>
  <c r="I556" i="8"/>
  <c r="H556" i="8"/>
  <c r="G556" i="8"/>
  <c r="F556" i="8"/>
  <c r="E556" i="8"/>
  <c r="K555" i="8"/>
  <c r="J555" i="8"/>
  <c r="I555" i="8"/>
  <c r="H555" i="8"/>
  <c r="G555" i="8"/>
  <c r="F555" i="8"/>
  <c r="E555" i="8"/>
  <c r="K554" i="8"/>
  <c r="J554" i="8"/>
  <c r="I554" i="8"/>
  <c r="H554" i="8"/>
  <c r="G554" i="8"/>
  <c r="F554" i="8"/>
  <c r="E554" i="8"/>
  <c r="K553" i="8"/>
  <c r="J553" i="8"/>
  <c r="I553" i="8"/>
  <c r="H553" i="8"/>
  <c r="G553" i="8"/>
  <c r="F553" i="8"/>
  <c r="E553" i="8"/>
  <c r="K552" i="8"/>
  <c r="J552" i="8"/>
  <c r="I552" i="8"/>
  <c r="H552" i="8"/>
  <c r="G552" i="8"/>
  <c r="F552" i="8"/>
  <c r="E552" i="8"/>
  <c r="K551" i="8"/>
  <c r="J551" i="8"/>
  <c r="I551" i="8"/>
  <c r="H551" i="8"/>
  <c r="G551" i="8"/>
  <c r="F551" i="8"/>
  <c r="E551" i="8"/>
  <c r="K550" i="8"/>
  <c r="J550" i="8"/>
  <c r="I550" i="8"/>
  <c r="H550" i="8"/>
  <c r="G550" i="8"/>
  <c r="F550" i="8"/>
  <c r="E550" i="8"/>
  <c r="E550" i="19" s="1"/>
  <c r="K549" i="8"/>
  <c r="J549" i="8"/>
  <c r="I549" i="8"/>
  <c r="H549" i="8"/>
  <c r="G549" i="8"/>
  <c r="F549" i="8"/>
  <c r="E549" i="8"/>
  <c r="K548" i="8"/>
  <c r="J548" i="8"/>
  <c r="I548" i="8"/>
  <c r="H548" i="8"/>
  <c r="G548" i="8"/>
  <c r="F548" i="8"/>
  <c r="E548" i="8"/>
  <c r="K547" i="8"/>
  <c r="J547" i="8"/>
  <c r="I547" i="8"/>
  <c r="H547" i="8"/>
  <c r="G547" i="8"/>
  <c r="F547" i="8"/>
  <c r="E547" i="8"/>
  <c r="K546" i="8"/>
  <c r="J546" i="8"/>
  <c r="I546" i="8"/>
  <c r="H546" i="8"/>
  <c r="G546" i="8"/>
  <c r="F546" i="8"/>
  <c r="E546" i="8"/>
  <c r="K545" i="8"/>
  <c r="J545" i="8"/>
  <c r="I545" i="8"/>
  <c r="H545" i="8"/>
  <c r="G545" i="8"/>
  <c r="F545" i="8"/>
  <c r="E545" i="8"/>
  <c r="K544" i="8"/>
  <c r="J544" i="8"/>
  <c r="I544" i="8"/>
  <c r="H544" i="8"/>
  <c r="G544" i="8"/>
  <c r="F544" i="8"/>
  <c r="E544" i="8"/>
  <c r="K543" i="8"/>
  <c r="J543" i="8"/>
  <c r="I543" i="8"/>
  <c r="H543" i="8"/>
  <c r="G543" i="8"/>
  <c r="F543" i="8"/>
  <c r="E543" i="8"/>
  <c r="K542" i="8"/>
  <c r="J542" i="8"/>
  <c r="I542" i="8"/>
  <c r="H542" i="8"/>
  <c r="G542" i="8"/>
  <c r="F542" i="8"/>
  <c r="E542" i="8"/>
  <c r="K541" i="8"/>
  <c r="J541" i="8"/>
  <c r="I541" i="8"/>
  <c r="H541" i="8"/>
  <c r="G541" i="8"/>
  <c r="F541" i="8"/>
  <c r="E541" i="8"/>
  <c r="K540" i="8"/>
  <c r="J540" i="8"/>
  <c r="I540" i="8"/>
  <c r="H540" i="8"/>
  <c r="G540" i="8"/>
  <c r="F540" i="8"/>
  <c r="E540" i="8"/>
  <c r="K539" i="8"/>
  <c r="J539" i="8"/>
  <c r="I539" i="8"/>
  <c r="H539" i="8"/>
  <c r="G539" i="8"/>
  <c r="F539" i="8"/>
  <c r="E539" i="8"/>
  <c r="K538" i="8"/>
  <c r="J538" i="8"/>
  <c r="I538" i="8"/>
  <c r="H538" i="8"/>
  <c r="G538" i="8"/>
  <c r="F538" i="8"/>
  <c r="E538" i="8"/>
  <c r="K537" i="8"/>
  <c r="J537" i="8"/>
  <c r="I537" i="8"/>
  <c r="H537" i="8"/>
  <c r="G537" i="8"/>
  <c r="G537" i="19" s="1"/>
  <c r="F537" i="8"/>
  <c r="E537" i="8"/>
  <c r="K536" i="8"/>
  <c r="J536" i="8"/>
  <c r="I536" i="8"/>
  <c r="H536" i="8"/>
  <c r="G536" i="8"/>
  <c r="F536" i="8"/>
  <c r="E536" i="8"/>
  <c r="K535" i="8"/>
  <c r="J535" i="8"/>
  <c r="I535" i="8"/>
  <c r="H535" i="8"/>
  <c r="G535" i="8"/>
  <c r="F535" i="8"/>
  <c r="E535" i="8"/>
  <c r="K534" i="8"/>
  <c r="J534" i="8"/>
  <c r="I534" i="8"/>
  <c r="H534" i="8"/>
  <c r="G534" i="8"/>
  <c r="F534" i="8"/>
  <c r="E534" i="8"/>
  <c r="K533" i="8"/>
  <c r="J533" i="8"/>
  <c r="I533" i="8"/>
  <c r="H533" i="8"/>
  <c r="G533" i="8"/>
  <c r="F533" i="8"/>
  <c r="E533" i="8"/>
  <c r="K532" i="8"/>
  <c r="J532" i="8"/>
  <c r="I532" i="8"/>
  <c r="H532" i="8"/>
  <c r="G532" i="8"/>
  <c r="F532" i="8"/>
  <c r="E532" i="8"/>
  <c r="K531" i="8"/>
  <c r="J531" i="8"/>
  <c r="I531" i="8"/>
  <c r="H531" i="8"/>
  <c r="G531" i="8"/>
  <c r="F531" i="8"/>
  <c r="E531" i="8"/>
  <c r="K530" i="8"/>
  <c r="J530" i="8"/>
  <c r="I530" i="8"/>
  <c r="H530" i="8"/>
  <c r="G530" i="8"/>
  <c r="F530" i="8"/>
  <c r="E530" i="8"/>
  <c r="K529" i="8"/>
  <c r="J529" i="8"/>
  <c r="I529" i="8"/>
  <c r="H529" i="8"/>
  <c r="G529" i="8"/>
  <c r="F529" i="8"/>
  <c r="E529" i="8"/>
  <c r="K528" i="8"/>
  <c r="J528" i="8"/>
  <c r="I528" i="8"/>
  <c r="H528" i="8"/>
  <c r="G528" i="8"/>
  <c r="F528" i="8"/>
  <c r="E528" i="8"/>
  <c r="K527" i="8"/>
  <c r="J527" i="8"/>
  <c r="I527" i="8"/>
  <c r="H527" i="8"/>
  <c r="G527" i="8"/>
  <c r="F527" i="8"/>
  <c r="E527" i="8"/>
  <c r="K526" i="8"/>
  <c r="J526" i="8"/>
  <c r="I526" i="8"/>
  <c r="H526" i="8"/>
  <c r="G526" i="8"/>
  <c r="F526" i="8"/>
  <c r="E526" i="8"/>
  <c r="K525" i="8"/>
  <c r="J525" i="8"/>
  <c r="I525" i="8"/>
  <c r="H525" i="8"/>
  <c r="G525" i="8"/>
  <c r="F525" i="8"/>
  <c r="E525" i="8"/>
  <c r="K524" i="8"/>
  <c r="J524" i="8"/>
  <c r="I524" i="8"/>
  <c r="H524" i="8"/>
  <c r="G524" i="8"/>
  <c r="F524" i="8"/>
  <c r="E524" i="8"/>
  <c r="K523" i="8"/>
  <c r="J523" i="8"/>
  <c r="I523" i="8"/>
  <c r="H523" i="8"/>
  <c r="G523" i="8"/>
  <c r="F523" i="8"/>
  <c r="E523" i="8"/>
  <c r="E523" i="19" s="1"/>
  <c r="K522" i="8"/>
  <c r="J522" i="8"/>
  <c r="I522" i="8"/>
  <c r="H522" i="8"/>
  <c r="G522" i="8"/>
  <c r="F522" i="8"/>
  <c r="E522" i="8"/>
  <c r="K521" i="8"/>
  <c r="J521" i="8"/>
  <c r="I521" i="8"/>
  <c r="H521" i="8"/>
  <c r="G521" i="8"/>
  <c r="F521" i="8"/>
  <c r="E521" i="8"/>
  <c r="K520" i="8"/>
  <c r="J520" i="8"/>
  <c r="I520" i="8"/>
  <c r="H520" i="8"/>
  <c r="G520" i="8"/>
  <c r="F520" i="8"/>
  <c r="E520" i="8"/>
  <c r="K519" i="8"/>
  <c r="J519" i="8"/>
  <c r="I519" i="8"/>
  <c r="H519" i="8"/>
  <c r="G519" i="8"/>
  <c r="F519" i="8"/>
  <c r="E519" i="8"/>
  <c r="K518" i="8"/>
  <c r="J518" i="8"/>
  <c r="I518" i="8"/>
  <c r="H518" i="8"/>
  <c r="G518" i="8"/>
  <c r="F518" i="8"/>
  <c r="E518" i="8"/>
  <c r="K517" i="8"/>
  <c r="J517" i="8"/>
  <c r="I517" i="8"/>
  <c r="H517" i="8"/>
  <c r="G517" i="8"/>
  <c r="F517" i="8"/>
  <c r="E517" i="8"/>
  <c r="K516" i="8"/>
  <c r="J516" i="8"/>
  <c r="I516" i="8"/>
  <c r="H516" i="8"/>
  <c r="G516" i="8"/>
  <c r="F516" i="8"/>
  <c r="E516" i="8"/>
  <c r="K515" i="8"/>
  <c r="J515" i="8"/>
  <c r="I515" i="8"/>
  <c r="H515" i="8"/>
  <c r="G515" i="8"/>
  <c r="F515" i="8"/>
  <c r="E515" i="8"/>
  <c r="K514" i="8"/>
  <c r="J514" i="8"/>
  <c r="I514" i="8"/>
  <c r="H514" i="8"/>
  <c r="G514" i="8"/>
  <c r="F514" i="8"/>
  <c r="E514" i="8"/>
  <c r="K513" i="8"/>
  <c r="J513" i="8"/>
  <c r="I513" i="8"/>
  <c r="H513" i="8"/>
  <c r="G513" i="8"/>
  <c r="F513" i="8"/>
  <c r="E513" i="8"/>
  <c r="K512" i="8"/>
  <c r="J512" i="8"/>
  <c r="I512" i="8"/>
  <c r="H512" i="8"/>
  <c r="G512" i="8"/>
  <c r="F512" i="8"/>
  <c r="E512" i="8"/>
  <c r="E512" i="19" s="1"/>
  <c r="K511" i="8"/>
  <c r="J511" i="8"/>
  <c r="I511" i="8"/>
  <c r="H511" i="8"/>
  <c r="G511" i="8"/>
  <c r="F511" i="8"/>
  <c r="E511" i="8"/>
  <c r="K510" i="8"/>
  <c r="J510" i="8"/>
  <c r="I510" i="8"/>
  <c r="H510" i="8"/>
  <c r="G510" i="8"/>
  <c r="F510" i="8"/>
  <c r="E510" i="8"/>
  <c r="K509" i="8"/>
  <c r="J509" i="8"/>
  <c r="I509" i="8"/>
  <c r="H509" i="8"/>
  <c r="G509" i="8"/>
  <c r="F509" i="8"/>
  <c r="E509" i="8"/>
  <c r="K508" i="8"/>
  <c r="J508" i="8"/>
  <c r="I508" i="8"/>
  <c r="H508" i="8"/>
  <c r="G508" i="8"/>
  <c r="F508" i="8"/>
  <c r="E508" i="8"/>
  <c r="K507" i="8"/>
  <c r="J507" i="8"/>
  <c r="I507" i="8"/>
  <c r="H507" i="8"/>
  <c r="G507" i="8"/>
  <c r="F507" i="8"/>
  <c r="E507" i="8"/>
  <c r="K506" i="8"/>
  <c r="J506" i="8"/>
  <c r="I506" i="8"/>
  <c r="H506" i="8"/>
  <c r="G506" i="8"/>
  <c r="F506" i="8"/>
  <c r="E506" i="8"/>
  <c r="K505" i="8"/>
  <c r="J505" i="8"/>
  <c r="I505" i="8"/>
  <c r="H505" i="8"/>
  <c r="G505" i="8"/>
  <c r="F505" i="8"/>
  <c r="E505" i="8"/>
  <c r="K504" i="8"/>
  <c r="J504" i="8"/>
  <c r="I504" i="8"/>
  <c r="H504" i="8"/>
  <c r="G504" i="8"/>
  <c r="F504" i="8"/>
  <c r="E504" i="8"/>
  <c r="K503" i="8"/>
  <c r="J503" i="8"/>
  <c r="I503" i="8"/>
  <c r="H503" i="8"/>
  <c r="G503" i="8"/>
  <c r="F503" i="8"/>
  <c r="E503" i="8"/>
  <c r="E503" i="19" s="1"/>
  <c r="K502" i="8"/>
  <c r="J502" i="8"/>
  <c r="I502" i="8"/>
  <c r="H502" i="8"/>
  <c r="G502" i="8"/>
  <c r="F502" i="8"/>
  <c r="E502" i="8"/>
  <c r="K501" i="8"/>
  <c r="J501" i="8"/>
  <c r="I501" i="8"/>
  <c r="H501" i="8"/>
  <c r="G501" i="8"/>
  <c r="F501" i="8"/>
  <c r="E501" i="8"/>
  <c r="K500" i="8"/>
  <c r="J500" i="8"/>
  <c r="I500" i="8"/>
  <c r="H500" i="8"/>
  <c r="G500" i="8"/>
  <c r="F500" i="8"/>
  <c r="E500" i="8"/>
  <c r="K499" i="8"/>
  <c r="J499" i="8"/>
  <c r="I499" i="8"/>
  <c r="H499" i="8"/>
  <c r="G499" i="8"/>
  <c r="F499" i="8"/>
  <c r="E499" i="8"/>
  <c r="K498" i="8"/>
  <c r="J498" i="8"/>
  <c r="I498" i="8"/>
  <c r="H498" i="8"/>
  <c r="G498" i="8"/>
  <c r="F498" i="8"/>
  <c r="E498" i="8"/>
  <c r="K497" i="8"/>
  <c r="J497" i="8"/>
  <c r="I497" i="8"/>
  <c r="H497" i="8"/>
  <c r="G497" i="8"/>
  <c r="F497" i="8"/>
  <c r="E497" i="8"/>
  <c r="K496" i="8"/>
  <c r="J496" i="8"/>
  <c r="I496" i="8"/>
  <c r="H496" i="8"/>
  <c r="G496" i="8"/>
  <c r="F496" i="8"/>
  <c r="E496" i="8"/>
  <c r="K495" i="8"/>
  <c r="J495" i="8"/>
  <c r="I495" i="8"/>
  <c r="H495" i="8"/>
  <c r="G495" i="8"/>
  <c r="F495" i="8"/>
  <c r="E495" i="8"/>
  <c r="K494" i="8"/>
  <c r="J494" i="8"/>
  <c r="I494" i="8"/>
  <c r="H494" i="8"/>
  <c r="G494" i="8"/>
  <c r="F494" i="8"/>
  <c r="E494" i="8"/>
  <c r="K493" i="8"/>
  <c r="J493" i="8"/>
  <c r="I493" i="8"/>
  <c r="H493" i="8"/>
  <c r="G493" i="8"/>
  <c r="F493" i="8"/>
  <c r="E493" i="8"/>
  <c r="K492" i="8"/>
  <c r="J492" i="8"/>
  <c r="I492" i="8"/>
  <c r="H492" i="8"/>
  <c r="G492" i="8"/>
  <c r="F492" i="8"/>
  <c r="E492" i="8"/>
  <c r="K491" i="8"/>
  <c r="J491" i="8"/>
  <c r="I491" i="8"/>
  <c r="H491" i="8"/>
  <c r="G491" i="8"/>
  <c r="F491" i="8"/>
  <c r="E491" i="8"/>
  <c r="K490" i="8"/>
  <c r="J490" i="8"/>
  <c r="I490" i="8"/>
  <c r="H490" i="8"/>
  <c r="G490" i="8"/>
  <c r="F490" i="8"/>
  <c r="E490" i="8"/>
  <c r="K489" i="8"/>
  <c r="J489" i="8"/>
  <c r="I489" i="8"/>
  <c r="H489" i="8"/>
  <c r="G489" i="8"/>
  <c r="F489" i="8"/>
  <c r="E489" i="8"/>
  <c r="K488" i="8"/>
  <c r="J488" i="8"/>
  <c r="I488" i="8"/>
  <c r="H488" i="8"/>
  <c r="G488" i="8"/>
  <c r="F488" i="8"/>
  <c r="E488" i="8"/>
  <c r="K487" i="8"/>
  <c r="J487" i="8"/>
  <c r="I487" i="8"/>
  <c r="H487" i="8"/>
  <c r="G487" i="8"/>
  <c r="F487" i="8"/>
  <c r="E487" i="8"/>
  <c r="K486" i="8"/>
  <c r="J486" i="8"/>
  <c r="I486" i="8"/>
  <c r="H486" i="8"/>
  <c r="G486" i="8"/>
  <c r="F486" i="8"/>
  <c r="E486" i="8"/>
  <c r="E486" i="19" s="1"/>
  <c r="K485" i="8"/>
  <c r="J485" i="8"/>
  <c r="I485" i="8"/>
  <c r="H485" i="8"/>
  <c r="G485" i="8"/>
  <c r="F485" i="8"/>
  <c r="E485" i="8"/>
  <c r="K484" i="8"/>
  <c r="J484" i="8"/>
  <c r="I484" i="8"/>
  <c r="H484" i="8"/>
  <c r="G484" i="8"/>
  <c r="F484" i="8"/>
  <c r="E484" i="8"/>
  <c r="K483" i="8"/>
  <c r="J483" i="8"/>
  <c r="I483" i="8"/>
  <c r="H483" i="8"/>
  <c r="G483" i="8"/>
  <c r="F483" i="8"/>
  <c r="E483" i="8"/>
  <c r="E483" i="19" s="1"/>
  <c r="K482" i="8"/>
  <c r="J482" i="8"/>
  <c r="I482" i="8"/>
  <c r="H482" i="8"/>
  <c r="G482" i="8"/>
  <c r="F482" i="8"/>
  <c r="E482" i="8"/>
  <c r="K481" i="8"/>
  <c r="J481" i="8"/>
  <c r="I481" i="8"/>
  <c r="H481" i="8"/>
  <c r="G481" i="8"/>
  <c r="F481" i="8"/>
  <c r="E481" i="8"/>
  <c r="K480" i="8"/>
  <c r="J480" i="8"/>
  <c r="I480" i="8"/>
  <c r="H480" i="8"/>
  <c r="G480" i="8"/>
  <c r="F480" i="8"/>
  <c r="E480" i="8"/>
  <c r="K479" i="8"/>
  <c r="J479" i="8"/>
  <c r="I479" i="8"/>
  <c r="H479" i="8"/>
  <c r="G479" i="8"/>
  <c r="F479" i="8"/>
  <c r="E479" i="8"/>
  <c r="K478" i="8"/>
  <c r="J478" i="8"/>
  <c r="I478" i="8"/>
  <c r="H478" i="8"/>
  <c r="G478" i="8"/>
  <c r="F478" i="8"/>
  <c r="E478" i="8"/>
  <c r="K477" i="8"/>
  <c r="J477" i="8"/>
  <c r="I477" i="8"/>
  <c r="H477" i="8"/>
  <c r="G477" i="8"/>
  <c r="F477" i="8"/>
  <c r="E477" i="8"/>
  <c r="K476" i="8"/>
  <c r="J476" i="8"/>
  <c r="I476" i="8"/>
  <c r="H476" i="8"/>
  <c r="G476" i="8"/>
  <c r="F476" i="8"/>
  <c r="E476" i="8"/>
  <c r="K475" i="8"/>
  <c r="J475" i="8"/>
  <c r="I475" i="8"/>
  <c r="H475" i="8"/>
  <c r="G475" i="8"/>
  <c r="F475" i="8"/>
  <c r="E475" i="8"/>
  <c r="K474" i="8"/>
  <c r="J474" i="8"/>
  <c r="I474" i="8"/>
  <c r="H474" i="8"/>
  <c r="G474" i="8"/>
  <c r="F474" i="8"/>
  <c r="E474" i="8"/>
  <c r="K473" i="8"/>
  <c r="J473" i="8"/>
  <c r="I473" i="8"/>
  <c r="H473" i="8"/>
  <c r="G473" i="8"/>
  <c r="F473" i="8"/>
  <c r="E473" i="8"/>
  <c r="K472" i="8"/>
  <c r="J472" i="8"/>
  <c r="I472" i="8"/>
  <c r="H472" i="8"/>
  <c r="G472" i="8"/>
  <c r="F472" i="8"/>
  <c r="E472" i="8"/>
  <c r="K471" i="8"/>
  <c r="J471" i="8"/>
  <c r="I471" i="8"/>
  <c r="H471" i="8"/>
  <c r="G471" i="8"/>
  <c r="F471" i="8"/>
  <c r="E471" i="8"/>
  <c r="K470" i="8"/>
  <c r="J470" i="8"/>
  <c r="I470" i="8"/>
  <c r="H470" i="8"/>
  <c r="G470" i="8"/>
  <c r="F470" i="8"/>
  <c r="E470" i="8"/>
  <c r="K469" i="8"/>
  <c r="J469" i="8"/>
  <c r="I469" i="8"/>
  <c r="H469" i="8"/>
  <c r="G469" i="8"/>
  <c r="F469" i="8"/>
  <c r="E469" i="8"/>
  <c r="K468" i="8"/>
  <c r="J468" i="8"/>
  <c r="I468" i="8"/>
  <c r="H468" i="8"/>
  <c r="G468" i="8"/>
  <c r="F468" i="8"/>
  <c r="E468" i="8"/>
  <c r="K467" i="8"/>
  <c r="J467" i="8"/>
  <c r="I467" i="8"/>
  <c r="H467" i="8"/>
  <c r="G467" i="8"/>
  <c r="F467" i="8"/>
  <c r="E467" i="8"/>
  <c r="K466" i="8"/>
  <c r="J466" i="8"/>
  <c r="I466" i="8"/>
  <c r="H466" i="8"/>
  <c r="G466" i="8"/>
  <c r="F466" i="8"/>
  <c r="E466" i="8"/>
  <c r="K465" i="8"/>
  <c r="J465" i="8"/>
  <c r="I465" i="8"/>
  <c r="H465" i="8"/>
  <c r="G465" i="8"/>
  <c r="F465" i="8"/>
  <c r="E465" i="8"/>
  <c r="K464" i="8"/>
  <c r="J464" i="8"/>
  <c r="I464" i="8"/>
  <c r="H464" i="8"/>
  <c r="G464" i="8"/>
  <c r="F464" i="8"/>
  <c r="E464" i="8"/>
  <c r="K463" i="8"/>
  <c r="J463" i="8"/>
  <c r="I463" i="8"/>
  <c r="H463" i="8"/>
  <c r="G463" i="8"/>
  <c r="F463" i="8"/>
  <c r="E463" i="8"/>
  <c r="K462" i="8"/>
  <c r="J462" i="8"/>
  <c r="I462" i="8"/>
  <c r="H462" i="8"/>
  <c r="G462" i="8"/>
  <c r="F462" i="8"/>
  <c r="E462" i="8"/>
  <c r="E462" i="19" s="1"/>
  <c r="K461" i="8"/>
  <c r="J461" i="8"/>
  <c r="I461" i="8"/>
  <c r="H461" i="8"/>
  <c r="G461" i="8"/>
  <c r="F461" i="8"/>
  <c r="E461" i="8"/>
  <c r="K460" i="8"/>
  <c r="J460" i="8"/>
  <c r="I460" i="8"/>
  <c r="H460" i="8"/>
  <c r="G460" i="8"/>
  <c r="F460" i="8"/>
  <c r="E460" i="8"/>
  <c r="K459" i="8"/>
  <c r="J459" i="8"/>
  <c r="I459" i="8"/>
  <c r="H459" i="8"/>
  <c r="G459" i="8"/>
  <c r="F459" i="8"/>
  <c r="E459" i="8"/>
  <c r="K458" i="8"/>
  <c r="J458" i="8"/>
  <c r="I458" i="8"/>
  <c r="H458" i="8"/>
  <c r="G458" i="8"/>
  <c r="F458" i="8"/>
  <c r="E458" i="8"/>
  <c r="K457" i="8"/>
  <c r="J457" i="8"/>
  <c r="I457" i="8"/>
  <c r="H457" i="8"/>
  <c r="G457" i="8"/>
  <c r="F457" i="8"/>
  <c r="E457" i="8"/>
  <c r="K456" i="8"/>
  <c r="J456" i="8"/>
  <c r="I456" i="8"/>
  <c r="H456" i="8"/>
  <c r="G456" i="8"/>
  <c r="F456" i="8"/>
  <c r="E456" i="8"/>
  <c r="K455" i="8"/>
  <c r="J455" i="8"/>
  <c r="I455" i="8"/>
  <c r="H455" i="8"/>
  <c r="G455" i="8"/>
  <c r="F455" i="8"/>
  <c r="E455" i="8"/>
  <c r="K454" i="8"/>
  <c r="J454" i="8"/>
  <c r="I454" i="8"/>
  <c r="H454" i="8"/>
  <c r="G454" i="8"/>
  <c r="F454" i="8"/>
  <c r="E454" i="8"/>
  <c r="K453" i="8"/>
  <c r="J453" i="8"/>
  <c r="I453" i="8"/>
  <c r="H453" i="8"/>
  <c r="G453" i="8"/>
  <c r="F453" i="8"/>
  <c r="E453" i="8"/>
  <c r="K452" i="8"/>
  <c r="J452" i="8"/>
  <c r="I452" i="8"/>
  <c r="H452" i="8"/>
  <c r="G452" i="8"/>
  <c r="F452" i="8"/>
  <c r="E452" i="8"/>
  <c r="K451" i="8"/>
  <c r="J451" i="8"/>
  <c r="I451" i="8"/>
  <c r="H451" i="8"/>
  <c r="G451" i="8"/>
  <c r="F451" i="8"/>
  <c r="E451" i="8"/>
  <c r="K450" i="8"/>
  <c r="J450" i="8"/>
  <c r="I450" i="8"/>
  <c r="H450" i="8"/>
  <c r="G450" i="8"/>
  <c r="F450" i="8"/>
  <c r="E450" i="8"/>
  <c r="K449" i="8"/>
  <c r="J449" i="8"/>
  <c r="I449" i="8"/>
  <c r="H449" i="8"/>
  <c r="G449" i="8"/>
  <c r="F449" i="8"/>
  <c r="E449" i="8"/>
  <c r="K448" i="8"/>
  <c r="J448" i="8"/>
  <c r="I448" i="8"/>
  <c r="H448" i="8"/>
  <c r="G448" i="8"/>
  <c r="F448" i="8"/>
  <c r="E448" i="8"/>
  <c r="E448" i="19" s="1"/>
  <c r="K447" i="8"/>
  <c r="J447" i="8"/>
  <c r="I447" i="8"/>
  <c r="H447" i="8"/>
  <c r="G447" i="8"/>
  <c r="F447" i="8"/>
  <c r="E447" i="8"/>
  <c r="K446" i="8"/>
  <c r="J446" i="8"/>
  <c r="I446" i="8"/>
  <c r="H446" i="8"/>
  <c r="G446" i="8"/>
  <c r="F446" i="8"/>
  <c r="E446" i="8"/>
  <c r="K445" i="8"/>
  <c r="J445" i="8"/>
  <c r="I445" i="8"/>
  <c r="H445" i="8"/>
  <c r="G445" i="8"/>
  <c r="F445" i="8"/>
  <c r="E445" i="8"/>
  <c r="K444" i="8"/>
  <c r="J444" i="8"/>
  <c r="I444" i="8"/>
  <c r="H444" i="8"/>
  <c r="G444" i="8"/>
  <c r="F444" i="8"/>
  <c r="E444" i="8"/>
  <c r="K443" i="8"/>
  <c r="J443" i="8"/>
  <c r="I443" i="8"/>
  <c r="H443" i="8"/>
  <c r="G443" i="8"/>
  <c r="F443" i="8"/>
  <c r="E443" i="8"/>
  <c r="K442" i="8"/>
  <c r="J442" i="8"/>
  <c r="I442" i="8"/>
  <c r="H442" i="8"/>
  <c r="G442" i="8"/>
  <c r="F442" i="8"/>
  <c r="E442" i="8"/>
  <c r="K441" i="8"/>
  <c r="J441" i="8"/>
  <c r="I441" i="8"/>
  <c r="H441" i="8"/>
  <c r="G441" i="8"/>
  <c r="F441" i="8"/>
  <c r="E441" i="8"/>
  <c r="K440" i="8"/>
  <c r="J440" i="8"/>
  <c r="I440" i="8"/>
  <c r="H440" i="8"/>
  <c r="G440" i="8"/>
  <c r="F440" i="8"/>
  <c r="E440" i="8"/>
  <c r="K439" i="8"/>
  <c r="J439" i="8"/>
  <c r="I439" i="8"/>
  <c r="H439" i="8"/>
  <c r="G439" i="8"/>
  <c r="F439" i="8"/>
  <c r="E439" i="8"/>
  <c r="K438" i="8"/>
  <c r="J438" i="8"/>
  <c r="I438" i="8"/>
  <c r="H438" i="8"/>
  <c r="G438" i="8"/>
  <c r="F438" i="8"/>
  <c r="E438" i="8"/>
  <c r="K437" i="8"/>
  <c r="J437" i="8"/>
  <c r="I437" i="8"/>
  <c r="H437" i="8"/>
  <c r="G437" i="8"/>
  <c r="F437" i="8"/>
  <c r="E437" i="8"/>
  <c r="K436" i="8"/>
  <c r="J436" i="8"/>
  <c r="I436" i="8"/>
  <c r="H436" i="8"/>
  <c r="G436" i="8"/>
  <c r="F436" i="8"/>
  <c r="E436" i="8"/>
  <c r="K435" i="8"/>
  <c r="J435" i="8"/>
  <c r="I435" i="8"/>
  <c r="H435" i="8"/>
  <c r="G435" i="8"/>
  <c r="F435" i="8"/>
  <c r="E435" i="8"/>
  <c r="K434" i="8"/>
  <c r="J434" i="8"/>
  <c r="I434" i="8"/>
  <c r="H434" i="8"/>
  <c r="G434" i="8"/>
  <c r="F434" i="8"/>
  <c r="E434" i="8"/>
  <c r="K433" i="8"/>
  <c r="J433" i="8"/>
  <c r="I433" i="8"/>
  <c r="H433" i="8"/>
  <c r="G433" i="8"/>
  <c r="F433" i="8"/>
  <c r="E433" i="8"/>
  <c r="K432" i="8"/>
  <c r="J432" i="8"/>
  <c r="I432" i="8"/>
  <c r="H432" i="8"/>
  <c r="G432" i="8"/>
  <c r="F432" i="8"/>
  <c r="E432" i="8"/>
  <c r="K431" i="8"/>
  <c r="J431" i="8"/>
  <c r="I431" i="8"/>
  <c r="H431" i="8"/>
  <c r="G431" i="8"/>
  <c r="F431" i="8"/>
  <c r="E431" i="8"/>
  <c r="K430" i="8"/>
  <c r="J430" i="8"/>
  <c r="I430" i="8"/>
  <c r="H430" i="8"/>
  <c r="G430" i="8"/>
  <c r="F430" i="8"/>
  <c r="E430" i="8"/>
  <c r="K429" i="8"/>
  <c r="J429" i="8"/>
  <c r="I429" i="8"/>
  <c r="H429" i="8"/>
  <c r="G429" i="8"/>
  <c r="F429" i="8"/>
  <c r="E429" i="8"/>
  <c r="E429" i="19" s="1"/>
  <c r="K428" i="8"/>
  <c r="J428" i="8"/>
  <c r="I428" i="8"/>
  <c r="H428" i="8"/>
  <c r="G428" i="8"/>
  <c r="F428" i="8"/>
  <c r="E428" i="8"/>
  <c r="K427" i="8"/>
  <c r="J427" i="8"/>
  <c r="I427" i="8"/>
  <c r="H427" i="8"/>
  <c r="G427" i="8"/>
  <c r="F427" i="8"/>
  <c r="E427" i="8"/>
  <c r="K426" i="8"/>
  <c r="J426" i="8"/>
  <c r="I426" i="8"/>
  <c r="H426" i="8"/>
  <c r="G426" i="8"/>
  <c r="F426" i="8"/>
  <c r="E426" i="8"/>
  <c r="K425" i="8"/>
  <c r="J425" i="8"/>
  <c r="I425" i="8"/>
  <c r="H425" i="8"/>
  <c r="G425" i="8"/>
  <c r="F425" i="8"/>
  <c r="E425" i="8"/>
  <c r="K424" i="8"/>
  <c r="J424" i="8"/>
  <c r="I424" i="8"/>
  <c r="H424" i="8"/>
  <c r="G424" i="8"/>
  <c r="F424" i="8"/>
  <c r="E424" i="8"/>
  <c r="K423" i="8"/>
  <c r="J423" i="8"/>
  <c r="I423" i="8"/>
  <c r="H423" i="8"/>
  <c r="G423" i="8"/>
  <c r="F423" i="8"/>
  <c r="E423" i="8"/>
  <c r="K422" i="8"/>
  <c r="J422" i="8"/>
  <c r="I422" i="8"/>
  <c r="H422" i="8"/>
  <c r="G422" i="8"/>
  <c r="G422" i="19" s="1"/>
  <c r="F422" i="8"/>
  <c r="E422" i="8"/>
  <c r="K421" i="8"/>
  <c r="J421" i="8"/>
  <c r="I421" i="8"/>
  <c r="H421" i="8"/>
  <c r="G421" i="8"/>
  <c r="F421" i="8"/>
  <c r="E421" i="8"/>
  <c r="K420" i="8"/>
  <c r="J420" i="8"/>
  <c r="I420" i="8"/>
  <c r="H420" i="8"/>
  <c r="G420" i="8"/>
  <c r="F420" i="8"/>
  <c r="E420" i="8"/>
  <c r="K419" i="8"/>
  <c r="J419" i="8"/>
  <c r="I419" i="8"/>
  <c r="H419" i="8"/>
  <c r="G419" i="8"/>
  <c r="F419" i="8"/>
  <c r="E419" i="8"/>
  <c r="E419" i="19" s="1"/>
  <c r="K418" i="8"/>
  <c r="J418" i="8"/>
  <c r="I418" i="8"/>
  <c r="H418" i="8"/>
  <c r="G418" i="8"/>
  <c r="F418" i="8"/>
  <c r="E418" i="8"/>
  <c r="K417" i="8"/>
  <c r="J417" i="8"/>
  <c r="I417" i="8"/>
  <c r="H417" i="8"/>
  <c r="G417" i="8"/>
  <c r="F417" i="8"/>
  <c r="E417" i="8"/>
  <c r="K416" i="8"/>
  <c r="J416" i="8"/>
  <c r="I416" i="8"/>
  <c r="H416" i="8"/>
  <c r="G416" i="8"/>
  <c r="F416" i="8"/>
  <c r="E416" i="8"/>
  <c r="K415" i="8"/>
  <c r="J415" i="8"/>
  <c r="I415" i="8"/>
  <c r="H415" i="8"/>
  <c r="G415" i="8"/>
  <c r="F415" i="8"/>
  <c r="E415" i="8"/>
  <c r="K414" i="8"/>
  <c r="J414" i="8"/>
  <c r="I414" i="8"/>
  <c r="H414" i="8"/>
  <c r="G414" i="8"/>
  <c r="F414" i="8"/>
  <c r="E414" i="8"/>
  <c r="K413" i="8"/>
  <c r="J413" i="8"/>
  <c r="I413" i="8"/>
  <c r="H413" i="8"/>
  <c r="G413" i="8"/>
  <c r="F413" i="8"/>
  <c r="E413" i="8"/>
  <c r="K412" i="8"/>
  <c r="J412" i="8"/>
  <c r="I412" i="8"/>
  <c r="H412" i="8"/>
  <c r="G412" i="8"/>
  <c r="F412" i="8"/>
  <c r="E412" i="8"/>
  <c r="K411" i="8"/>
  <c r="J411" i="8"/>
  <c r="I411" i="8"/>
  <c r="H411" i="8"/>
  <c r="G411" i="8"/>
  <c r="F411" i="8"/>
  <c r="E411" i="8"/>
  <c r="K410" i="8"/>
  <c r="J410" i="8"/>
  <c r="I410" i="8"/>
  <c r="H410" i="8"/>
  <c r="G410" i="8"/>
  <c r="F410" i="8"/>
  <c r="E410" i="8"/>
  <c r="K409" i="8"/>
  <c r="J409" i="8"/>
  <c r="I409" i="8"/>
  <c r="H409" i="8"/>
  <c r="G409" i="8"/>
  <c r="F409" i="8"/>
  <c r="E409" i="8"/>
  <c r="K408" i="8"/>
  <c r="J408" i="8"/>
  <c r="I408" i="8"/>
  <c r="H408" i="8"/>
  <c r="G408" i="8"/>
  <c r="F408" i="8"/>
  <c r="E408" i="8"/>
  <c r="K407" i="8"/>
  <c r="J407" i="8"/>
  <c r="I407" i="8"/>
  <c r="H407" i="8"/>
  <c r="G407" i="8"/>
  <c r="G407" i="19" s="1"/>
  <c r="F407" i="8"/>
  <c r="E407" i="8"/>
  <c r="K406" i="8"/>
  <c r="J406" i="8"/>
  <c r="I406" i="8"/>
  <c r="H406" i="8"/>
  <c r="G406" i="8"/>
  <c r="F406" i="8"/>
  <c r="E406" i="8"/>
  <c r="K405" i="8"/>
  <c r="J405" i="8"/>
  <c r="I405" i="8"/>
  <c r="H405" i="8"/>
  <c r="G405" i="8"/>
  <c r="F405" i="8"/>
  <c r="E405" i="8"/>
  <c r="K404" i="8"/>
  <c r="J404" i="8"/>
  <c r="I404" i="8"/>
  <c r="H404" i="8"/>
  <c r="G404" i="8"/>
  <c r="F404" i="8"/>
  <c r="E404" i="8"/>
  <c r="K403" i="8"/>
  <c r="J403" i="8"/>
  <c r="I403" i="8"/>
  <c r="H403" i="8"/>
  <c r="G403" i="8"/>
  <c r="F403" i="8"/>
  <c r="E403" i="8"/>
  <c r="K402" i="8"/>
  <c r="J402" i="8"/>
  <c r="I402" i="8"/>
  <c r="H402" i="8"/>
  <c r="G402" i="8"/>
  <c r="F402" i="8"/>
  <c r="E402" i="8"/>
  <c r="K401" i="8"/>
  <c r="J401" i="8"/>
  <c r="I401" i="8"/>
  <c r="H401" i="8"/>
  <c r="G401" i="8"/>
  <c r="F401" i="8"/>
  <c r="E401" i="8"/>
  <c r="K400" i="8"/>
  <c r="J400" i="8"/>
  <c r="I400" i="8"/>
  <c r="H400" i="8"/>
  <c r="G400" i="8"/>
  <c r="F400" i="8"/>
  <c r="E400" i="8"/>
  <c r="K399" i="8"/>
  <c r="J399" i="8"/>
  <c r="I399" i="8"/>
  <c r="H399" i="8"/>
  <c r="G399" i="8"/>
  <c r="F399" i="8"/>
  <c r="E399" i="8"/>
  <c r="K398" i="8"/>
  <c r="J398" i="8"/>
  <c r="I398" i="8"/>
  <c r="H398" i="8"/>
  <c r="G398" i="8"/>
  <c r="F398" i="8"/>
  <c r="E398" i="8"/>
  <c r="K397" i="8"/>
  <c r="J397" i="8"/>
  <c r="I397" i="8"/>
  <c r="H397" i="8"/>
  <c r="G397" i="8"/>
  <c r="F397" i="8"/>
  <c r="E397" i="8"/>
  <c r="K396" i="8"/>
  <c r="J396" i="8"/>
  <c r="I396" i="8"/>
  <c r="H396" i="8"/>
  <c r="G396" i="8"/>
  <c r="F396" i="8"/>
  <c r="E396" i="8"/>
  <c r="E396" i="19" s="1"/>
  <c r="K395" i="8"/>
  <c r="J395" i="8"/>
  <c r="I395" i="8"/>
  <c r="H395" i="8"/>
  <c r="G395" i="8"/>
  <c r="F395" i="8"/>
  <c r="E395" i="8"/>
  <c r="K394" i="8"/>
  <c r="K394" i="19" s="1"/>
  <c r="J394" i="8"/>
  <c r="I394" i="8"/>
  <c r="H394" i="8"/>
  <c r="G394" i="8"/>
  <c r="F394" i="8"/>
  <c r="E394" i="8"/>
  <c r="K393" i="8"/>
  <c r="J393" i="8"/>
  <c r="I393" i="8"/>
  <c r="H393" i="8"/>
  <c r="G393" i="8"/>
  <c r="F393" i="8"/>
  <c r="E393" i="8"/>
  <c r="K392" i="8"/>
  <c r="J392" i="8"/>
  <c r="I392" i="8"/>
  <c r="H392" i="8"/>
  <c r="G392" i="8"/>
  <c r="F392" i="8"/>
  <c r="E392" i="8"/>
  <c r="K391" i="8"/>
  <c r="J391" i="8"/>
  <c r="I391" i="8"/>
  <c r="H391" i="8"/>
  <c r="G391" i="8"/>
  <c r="F391" i="8"/>
  <c r="E391" i="8"/>
  <c r="K390" i="8"/>
  <c r="K390" i="19" s="1"/>
  <c r="J390" i="8"/>
  <c r="I390" i="8"/>
  <c r="H390" i="8"/>
  <c r="G390" i="8"/>
  <c r="F390" i="8"/>
  <c r="E390" i="8"/>
  <c r="K389" i="8"/>
  <c r="J389" i="8"/>
  <c r="I389" i="8"/>
  <c r="H389" i="8"/>
  <c r="G389" i="8"/>
  <c r="F389" i="8"/>
  <c r="E389" i="8"/>
  <c r="K388" i="8"/>
  <c r="J388" i="8"/>
  <c r="I388" i="8"/>
  <c r="H388" i="8"/>
  <c r="G388" i="8"/>
  <c r="F388" i="8"/>
  <c r="E388" i="8"/>
  <c r="K387" i="8"/>
  <c r="J387" i="8"/>
  <c r="I387" i="8"/>
  <c r="H387" i="8"/>
  <c r="G387" i="8"/>
  <c r="F387" i="8"/>
  <c r="E387" i="8"/>
  <c r="K386" i="8"/>
  <c r="J386" i="8"/>
  <c r="I386" i="8"/>
  <c r="H386" i="8"/>
  <c r="G386" i="8"/>
  <c r="F386" i="8"/>
  <c r="E386" i="8"/>
  <c r="K385" i="8"/>
  <c r="J385" i="8"/>
  <c r="I385" i="8"/>
  <c r="H385" i="8"/>
  <c r="G385" i="8"/>
  <c r="F385" i="8"/>
  <c r="E385" i="8"/>
  <c r="K384" i="8"/>
  <c r="J384" i="8"/>
  <c r="I384" i="8"/>
  <c r="H384" i="8"/>
  <c r="G384" i="8"/>
  <c r="F384" i="8"/>
  <c r="E384" i="8"/>
  <c r="K383" i="8"/>
  <c r="J383" i="8"/>
  <c r="I383" i="8"/>
  <c r="H383" i="8"/>
  <c r="G383" i="8"/>
  <c r="F383" i="8"/>
  <c r="E383" i="8"/>
  <c r="K382" i="8"/>
  <c r="J382" i="8"/>
  <c r="I382" i="8"/>
  <c r="H382" i="8"/>
  <c r="G382" i="8"/>
  <c r="F382" i="8"/>
  <c r="E382" i="8"/>
  <c r="K381" i="8"/>
  <c r="J381" i="8"/>
  <c r="I381" i="8"/>
  <c r="H381" i="8"/>
  <c r="G381" i="8"/>
  <c r="F381" i="8"/>
  <c r="E381" i="8"/>
  <c r="K380" i="8"/>
  <c r="J380" i="8"/>
  <c r="I380" i="8"/>
  <c r="H380" i="8"/>
  <c r="G380" i="8"/>
  <c r="F380" i="8"/>
  <c r="E380" i="8"/>
  <c r="K379" i="8"/>
  <c r="J379" i="8"/>
  <c r="I379" i="8"/>
  <c r="H379" i="8"/>
  <c r="G379" i="8"/>
  <c r="F379" i="8"/>
  <c r="E379" i="8"/>
  <c r="K378" i="8"/>
  <c r="J378" i="8"/>
  <c r="I378" i="8"/>
  <c r="H378" i="8"/>
  <c r="G378" i="8"/>
  <c r="F378" i="8"/>
  <c r="E378" i="8"/>
  <c r="K377" i="8"/>
  <c r="J377" i="8"/>
  <c r="I377" i="8"/>
  <c r="H377" i="8"/>
  <c r="G377" i="8"/>
  <c r="F377" i="8"/>
  <c r="E377" i="8"/>
  <c r="K376" i="8"/>
  <c r="J376" i="8"/>
  <c r="I376" i="8"/>
  <c r="H376" i="8"/>
  <c r="G376" i="8"/>
  <c r="F376" i="8"/>
  <c r="E376" i="8"/>
  <c r="K375" i="8"/>
  <c r="J375" i="8"/>
  <c r="I375" i="8"/>
  <c r="H375" i="8"/>
  <c r="G375" i="8"/>
  <c r="F375" i="8"/>
  <c r="E375" i="8"/>
  <c r="K374" i="8"/>
  <c r="J374" i="8"/>
  <c r="I374" i="8"/>
  <c r="H374" i="8"/>
  <c r="G374" i="8"/>
  <c r="F374" i="8"/>
  <c r="E374" i="8"/>
  <c r="K373" i="8"/>
  <c r="J373" i="8"/>
  <c r="I373" i="8"/>
  <c r="H373" i="8"/>
  <c r="G373" i="8"/>
  <c r="F373" i="8"/>
  <c r="E373" i="8"/>
  <c r="K372" i="8"/>
  <c r="J372" i="8"/>
  <c r="I372" i="8"/>
  <c r="H372" i="8"/>
  <c r="G372" i="8"/>
  <c r="F372" i="8"/>
  <c r="E372" i="8"/>
  <c r="K371" i="8"/>
  <c r="J371" i="8"/>
  <c r="I371" i="8"/>
  <c r="H371" i="8"/>
  <c r="G371" i="8"/>
  <c r="F371" i="8"/>
  <c r="E371" i="8"/>
  <c r="K370" i="8"/>
  <c r="J370" i="8"/>
  <c r="I370" i="8"/>
  <c r="H370" i="8"/>
  <c r="G370" i="8"/>
  <c r="F370" i="8"/>
  <c r="E370" i="8"/>
  <c r="K369" i="8"/>
  <c r="J369" i="8"/>
  <c r="I369" i="8"/>
  <c r="H369" i="8"/>
  <c r="G369" i="8"/>
  <c r="F369" i="8"/>
  <c r="E369" i="8"/>
  <c r="K368" i="8"/>
  <c r="J368" i="8"/>
  <c r="I368" i="8"/>
  <c r="H368" i="8"/>
  <c r="G368" i="8"/>
  <c r="F368" i="8"/>
  <c r="E368" i="8"/>
  <c r="K367" i="8"/>
  <c r="J367" i="8"/>
  <c r="I367" i="8"/>
  <c r="H367" i="8"/>
  <c r="G367" i="8"/>
  <c r="F367" i="8"/>
  <c r="E367" i="8"/>
  <c r="K366" i="8"/>
  <c r="J366" i="8"/>
  <c r="I366" i="8"/>
  <c r="H366" i="8"/>
  <c r="G366" i="8"/>
  <c r="F366" i="8"/>
  <c r="E366" i="8"/>
  <c r="K365" i="8"/>
  <c r="J365" i="8"/>
  <c r="I365" i="8"/>
  <c r="H365" i="8"/>
  <c r="G365" i="8"/>
  <c r="F365" i="8"/>
  <c r="E365" i="8"/>
  <c r="K364" i="8"/>
  <c r="J364" i="8"/>
  <c r="I364" i="8"/>
  <c r="H364" i="8"/>
  <c r="G364" i="8"/>
  <c r="F364" i="8"/>
  <c r="E364" i="8"/>
  <c r="K363" i="8"/>
  <c r="J363" i="8"/>
  <c r="I363" i="8"/>
  <c r="H363" i="8"/>
  <c r="G363" i="8"/>
  <c r="F363" i="8"/>
  <c r="E363" i="8"/>
  <c r="K362" i="8"/>
  <c r="J362" i="8"/>
  <c r="I362" i="8"/>
  <c r="H362" i="8"/>
  <c r="G362" i="8"/>
  <c r="F362" i="8"/>
  <c r="E362" i="8"/>
  <c r="K361" i="8"/>
  <c r="J361" i="8"/>
  <c r="I361" i="8"/>
  <c r="H361" i="8"/>
  <c r="G361" i="8"/>
  <c r="F361" i="8"/>
  <c r="E361" i="8"/>
  <c r="K360" i="8"/>
  <c r="J360" i="8"/>
  <c r="I360" i="8"/>
  <c r="H360" i="8"/>
  <c r="G360" i="8"/>
  <c r="F360" i="8"/>
  <c r="E360" i="8"/>
  <c r="K359" i="8"/>
  <c r="J359" i="8"/>
  <c r="J359" i="19" s="1"/>
  <c r="I359" i="8"/>
  <c r="H359" i="8"/>
  <c r="G359" i="8"/>
  <c r="F359" i="8"/>
  <c r="E359" i="8"/>
  <c r="K358" i="8"/>
  <c r="J358" i="8"/>
  <c r="I358" i="8"/>
  <c r="H358" i="8"/>
  <c r="G358" i="8"/>
  <c r="F358" i="8"/>
  <c r="E358" i="8"/>
  <c r="K357" i="8"/>
  <c r="J357" i="8"/>
  <c r="I357" i="8"/>
  <c r="H357" i="8"/>
  <c r="G357" i="8"/>
  <c r="F357" i="8"/>
  <c r="E357" i="8"/>
  <c r="K356" i="8"/>
  <c r="J356" i="8"/>
  <c r="I356" i="8"/>
  <c r="H356" i="8"/>
  <c r="G356" i="8"/>
  <c r="G356" i="19" s="1"/>
  <c r="F356" i="8"/>
  <c r="E356" i="8"/>
  <c r="E356" i="19" s="1"/>
  <c r="K355" i="8"/>
  <c r="J355" i="8"/>
  <c r="J355" i="19" s="1"/>
  <c r="I355" i="8"/>
  <c r="H355" i="8"/>
  <c r="G355" i="8"/>
  <c r="F355" i="8"/>
  <c r="E355" i="8"/>
  <c r="K354" i="8"/>
  <c r="J354" i="8"/>
  <c r="I354" i="8"/>
  <c r="H354" i="8"/>
  <c r="G354" i="8"/>
  <c r="F354" i="8"/>
  <c r="E354" i="8"/>
  <c r="K353" i="8"/>
  <c r="J353" i="8"/>
  <c r="I353" i="8"/>
  <c r="H353" i="8"/>
  <c r="G353" i="8"/>
  <c r="F353" i="8"/>
  <c r="E353" i="8"/>
  <c r="K352" i="8"/>
  <c r="J352" i="8"/>
  <c r="I352" i="8"/>
  <c r="H352" i="8"/>
  <c r="G352" i="8"/>
  <c r="F352" i="8"/>
  <c r="E352" i="8"/>
  <c r="K351" i="8"/>
  <c r="J351" i="8"/>
  <c r="I351" i="8"/>
  <c r="H351" i="8"/>
  <c r="G351" i="8"/>
  <c r="F351" i="8"/>
  <c r="E351" i="8"/>
  <c r="K350" i="8"/>
  <c r="J350" i="8"/>
  <c r="I350" i="8"/>
  <c r="H350" i="8"/>
  <c r="G350" i="8"/>
  <c r="F350" i="8"/>
  <c r="E350" i="8"/>
  <c r="U349" i="8"/>
  <c r="K349" i="8"/>
  <c r="J349" i="8"/>
  <c r="I349" i="8"/>
  <c r="H349" i="8"/>
  <c r="G349" i="8"/>
  <c r="F349" i="8"/>
  <c r="E349" i="8"/>
  <c r="K348" i="8"/>
  <c r="J348" i="8"/>
  <c r="I348" i="8"/>
  <c r="H348" i="8"/>
  <c r="G348" i="8"/>
  <c r="F348" i="8"/>
  <c r="E348" i="8"/>
  <c r="K347" i="8"/>
  <c r="J347" i="8"/>
  <c r="I347" i="8"/>
  <c r="H347" i="8"/>
  <c r="G347" i="8"/>
  <c r="F347" i="8"/>
  <c r="E347" i="8"/>
  <c r="K346" i="8"/>
  <c r="J346" i="8"/>
  <c r="I346" i="8"/>
  <c r="H346" i="8"/>
  <c r="G346" i="8"/>
  <c r="F346" i="8"/>
  <c r="E346" i="8"/>
  <c r="K345" i="8"/>
  <c r="J345" i="8"/>
  <c r="I345" i="8"/>
  <c r="H345" i="8"/>
  <c r="G345" i="8"/>
  <c r="F345" i="8"/>
  <c r="E345" i="8"/>
  <c r="K344" i="8"/>
  <c r="J344" i="8"/>
  <c r="I344" i="8"/>
  <c r="H344" i="8"/>
  <c r="G344" i="8"/>
  <c r="F344" i="8"/>
  <c r="E344" i="8"/>
  <c r="K343" i="8"/>
  <c r="J343" i="8"/>
  <c r="I343" i="8"/>
  <c r="H343" i="8"/>
  <c r="G343" i="8"/>
  <c r="F343" i="8"/>
  <c r="E343" i="8"/>
  <c r="E343" i="19" s="1"/>
  <c r="K342" i="8"/>
  <c r="J342" i="8"/>
  <c r="I342" i="8"/>
  <c r="H342" i="8"/>
  <c r="G342" i="8"/>
  <c r="F342" i="8"/>
  <c r="E342" i="8"/>
  <c r="K341" i="8"/>
  <c r="J341" i="8"/>
  <c r="I341" i="8"/>
  <c r="H341" i="8"/>
  <c r="G341" i="8"/>
  <c r="F341" i="8"/>
  <c r="E341" i="8"/>
  <c r="K340" i="8"/>
  <c r="J340" i="8"/>
  <c r="I340" i="8"/>
  <c r="H340" i="8"/>
  <c r="G340" i="8"/>
  <c r="F340" i="8"/>
  <c r="E340" i="8"/>
  <c r="K339" i="8"/>
  <c r="J339" i="8"/>
  <c r="I339" i="8"/>
  <c r="H339" i="8"/>
  <c r="G339" i="8"/>
  <c r="F339" i="8"/>
  <c r="E339" i="8"/>
  <c r="K338" i="8"/>
  <c r="J338" i="8"/>
  <c r="I338" i="8"/>
  <c r="H338" i="8"/>
  <c r="G338" i="8"/>
  <c r="F338" i="8"/>
  <c r="E338" i="8"/>
  <c r="K337" i="8"/>
  <c r="J337" i="8"/>
  <c r="I337" i="8"/>
  <c r="H337" i="8"/>
  <c r="G337" i="8"/>
  <c r="F337" i="8"/>
  <c r="E337" i="8"/>
  <c r="K336" i="8"/>
  <c r="J336" i="8"/>
  <c r="I336" i="8"/>
  <c r="H336" i="8"/>
  <c r="G336" i="8"/>
  <c r="F336" i="8"/>
  <c r="E336" i="8"/>
  <c r="K335" i="8"/>
  <c r="J335" i="8"/>
  <c r="I335" i="8"/>
  <c r="H335" i="8"/>
  <c r="G335" i="8"/>
  <c r="F335" i="8"/>
  <c r="E335" i="8"/>
  <c r="K334" i="8"/>
  <c r="J334" i="8"/>
  <c r="I334" i="8"/>
  <c r="H334" i="8"/>
  <c r="G334" i="8"/>
  <c r="F334" i="8"/>
  <c r="E334" i="8"/>
  <c r="K333" i="8"/>
  <c r="J333" i="8"/>
  <c r="I333" i="8"/>
  <c r="H333" i="8"/>
  <c r="G333" i="8"/>
  <c r="F333" i="8"/>
  <c r="E333" i="8"/>
  <c r="K332" i="8"/>
  <c r="J332" i="8"/>
  <c r="I332" i="8"/>
  <c r="H332" i="8"/>
  <c r="G332" i="8"/>
  <c r="F332" i="8"/>
  <c r="E332" i="8"/>
  <c r="K331" i="8"/>
  <c r="J331" i="8"/>
  <c r="I331" i="8"/>
  <c r="H331" i="8"/>
  <c r="G331" i="8"/>
  <c r="F331" i="8"/>
  <c r="E331" i="8"/>
  <c r="K330" i="8"/>
  <c r="J330" i="8"/>
  <c r="I330" i="8"/>
  <c r="H330" i="8"/>
  <c r="G330" i="8"/>
  <c r="F330" i="8"/>
  <c r="E330" i="8"/>
  <c r="K329" i="8"/>
  <c r="J329" i="8"/>
  <c r="I329" i="8"/>
  <c r="H329" i="8"/>
  <c r="G329" i="8"/>
  <c r="F329" i="8"/>
  <c r="E329" i="8"/>
  <c r="K328" i="8"/>
  <c r="J328" i="8"/>
  <c r="I328" i="8"/>
  <c r="H328" i="8"/>
  <c r="G328" i="8"/>
  <c r="F328" i="8"/>
  <c r="E328" i="8"/>
  <c r="K327" i="8"/>
  <c r="J327" i="8"/>
  <c r="I327" i="8"/>
  <c r="H327" i="8"/>
  <c r="G327" i="8"/>
  <c r="F327" i="8"/>
  <c r="E327" i="8"/>
  <c r="K326" i="8"/>
  <c r="J326" i="8"/>
  <c r="I326" i="8"/>
  <c r="H326" i="8"/>
  <c r="G326" i="8"/>
  <c r="F326" i="8"/>
  <c r="E326" i="8"/>
  <c r="K325" i="8"/>
  <c r="J325" i="8"/>
  <c r="I325" i="8"/>
  <c r="H325" i="8"/>
  <c r="G325" i="8"/>
  <c r="F325" i="8"/>
  <c r="E325" i="8"/>
  <c r="K324" i="8"/>
  <c r="J324" i="8"/>
  <c r="I324" i="8"/>
  <c r="H324" i="8"/>
  <c r="G324" i="8"/>
  <c r="F324" i="8"/>
  <c r="E324" i="8"/>
  <c r="K323" i="8"/>
  <c r="J323" i="8"/>
  <c r="I323" i="8"/>
  <c r="H323" i="8"/>
  <c r="G323" i="8"/>
  <c r="F323" i="8"/>
  <c r="E323" i="8"/>
  <c r="K322" i="8"/>
  <c r="J322" i="8"/>
  <c r="I322" i="8"/>
  <c r="H322" i="8"/>
  <c r="G322" i="8"/>
  <c r="F322" i="8"/>
  <c r="E322" i="8"/>
  <c r="K321" i="8"/>
  <c r="J321" i="8"/>
  <c r="I321" i="8"/>
  <c r="H321" i="8"/>
  <c r="G321" i="8"/>
  <c r="F321" i="8"/>
  <c r="E321" i="8"/>
  <c r="K320" i="8"/>
  <c r="J320" i="8"/>
  <c r="I320" i="8"/>
  <c r="H320" i="8"/>
  <c r="G320" i="8"/>
  <c r="F320" i="8"/>
  <c r="E320" i="8"/>
  <c r="K319" i="8"/>
  <c r="J319" i="8"/>
  <c r="I319" i="8"/>
  <c r="H319" i="8"/>
  <c r="G319" i="8"/>
  <c r="F319" i="8"/>
  <c r="E319" i="8"/>
  <c r="K318" i="8"/>
  <c r="J318" i="8"/>
  <c r="I318" i="8"/>
  <c r="H318" i="8"/>
  <c r="G318" i="8"/>
  <c r="F318" i="8"/>
  <c r="E318" i="8"/>
  <c r="K317" i="8"/>
  <c r="J317" i="8"/>
  <c r="I317" i="8"/>
  <c r="H317" i="8"/>
  <c r="G317" i="8"/>
  <c r="F317" i="8"/>
  <c r="E317" i="8"/>
  <c r="K316" i="8"/>
  <c r="J316" i="8"/>
  <c r="I316" i="8"/>
  <c r="H316" i="8"/>
  <c r="G316" i="8"/>
  <c r="F316" i="8"/>
  <c r="E316" i="8"/>
  <c r="K315" i="8"/>
  <c r="J315" i="8"/>
  <c r="I315" i="8"/>
  <c r="H315" i="8"/>
  <c r="G315" i="8"/>
  <c r="F315" i="8"/>
  <c r="E315" i="8"/>
  <c r="K314" i="8"/>
  <c r="J314" i="8"/>
  <c r="I314" i="8"/>
  <c r="H314" i="8"/>
  <c r="G314" i="8"/>
  <c r="F314" i="8"/>
  <c r="E314" i="8"/>
  <c r="K313" i="8"/>
  <c r="J313" i="8"/>
  <c r="I313" i="8"/>
  <c r="H313" i="8"/>
  <c r="G313" i="8"/>
  <c r="F313" i="8"/>
  <c r="E313" i="8"/>
  <c r="E313" i="19" s="1"/>
  <c r="K312" i="8"/>
  <c r="J312" i="8"/>
  <c r="I312" i="8"/>
  <c r="H312" i="8"/>
  <c r="G312" i="8"/>
  <c r="F312" i="8"/>
  <c r="E312" i="8"/>
  <c r="K311" i="8"/>
  <c r="J311" i="8"/>
  <c r="I311" i="8"/>
  <c r="H311" i="8"/>
  <c r="G311" i="8"/>
  <c r="F311" i="8"/>
  <c r="E311" i="8"/>
  <c r="K310" i="8"/>
  <c r="J310" i="8"/>
  <c r="I310" i="8"/>
  <c r="H310" i="8"/>
  <c r="G310" i="8"/>
  <c r="F310" i="8"/>
  <c r="E310" i="8"/>
  <c r="K309" i="8"/>
  <c r="J309" i="8"/>
  <c r="I309" i="8"/>
  <c r="H309" i="8"/>
  <c r="G309" i="8"/>
  <c r="F309" i="8"/>
  <c r="E309" i="8"/>
  <c r="K308" i="8"/>
  <c r="J308" i="8"/>
  <c r="I308" i="8"/>
  <c r="H308" i="8"/>
  <c r="G308" i="8"/>
  <c r="F308" i="8"/>
  <c r="E308" i="8"/>
  <c r="K307" i="8"/>
  <c r="J307" i="8"/>
  <c r="I307" i="8"/>
  <c r="H307" i="8"/>
  <c r="G307" i="8"/>
  <c r="F307" i="8"/>
  <c r="E307" i="8"/>
  <c r="K306" i="8"/>
  <c r="J306" i="8"/>
  <c r="I306" i="8"/>
  <c r="H306" i="8"/>
  <c r="G306" i="8"/>
  <c r="F306" i="8"/>
  <c r="E306" i="8"/>
  <c r="K305" i="8"/>
  <c r="J305" i="8"/>
  <c r="I305" i="8"/>
  <c r="H305" i="8"/>
  <c r="G305" i="8"/>
  <c r="F305" i="8"/>
  <c r="E305" i="8"/>
  <c r="K304" i="8"/>
  <c r="J304" i="8"/>
  <c r="I304" i="8"/>
  <c r="H304" i="8"/>
  <c r="G304" i="8"/>
  <c r="F304" i="8"/>
  <c r="E304" i="8"/>
  <c r="K303" i="8"/>
  <c r="J303" i="8"/>
  <c r="I303" i="8"/>
  <c r="H303" i="8"/>
  <c r="G303" i="8"/>
  <c r="F303" i="8"/>
  <c r="E303" i="8"/>
  <c r="K302" i="8"/>
  <c r="J302" i="8"/>
  <c r="I302" i="8"/>
  <c r="H302" i="8"/>
  <c r="G302" i="8"/>
  <c r="F302" i="8"/>
  <c r="E302" i="8"/>
  <c r="K301" i="8"/>
  <c r="J301" i="8"/>
  <c r="I301" i="8"/>
  <c r="H301" i="8"/>
  <c r="G301" i="8"/>
  <c r="F301" i="8"/>
  <c r="E301" i="8"/>
  <c r="K300" i="8"/>
  <c r="J300" i="8"/>
  <c r="I300" i="8"/>
  <c r="H300" i="8"/>
  <c r="G300" i="8"/>
  <c r="F300" i="8"/>
  <c r="E300" i="8"/>
  <c r="K299" i="8"/>
  <c r="J299" i="8"/>
  <c r="I299" i="8"/>
  <c r="H299" i="8"/>
  <c r="G299" i="8"/>
  <c r="F299" i="8"/>
  <c r="E299" i="8"/>
  <c r="K298" i="8"/>
  <c r="K298" i="19" s="1"/>
  <c r="J298" i="8"/>
  <c r="I298" i="8"/>
  <c r="H298" i="8"/>
  <c r="G298" i="8"/>
  <c r="F298" i="8"/>
  <c r="E298" i="8"/>
  <c r="K297" i="8"/>
  <c r="J297" i="8"/>
  <c r="I297" i="8"/>
  <c r="H297" i="8"/>
  <c r="G297" i="8"/>
  <c r="G297" i="19" s="1"/>
  <c r="F297" i="8"/>
  <c r="E297" i="8"/>
  <c r="E297" i="19" s="1"/>
  <c r="K296" i="8"/>
  <c r="J296" i="8"/>
  <c r="I296" i="8"/>
  <c r="H296" i="8"/>
  <c r="G296" i="8"/>
  <c r="F296" i="8"/>
  <c r="E296" i="8"/>
  <c r="K295" i="8"/>
  <c r="J295" i="8"/>
  <c r="I295" i="8"/>
  <c r="H295" i="8"/>
  <c r="G295" i="8"/>
  <c r="F295" i="8"/>
  <c r="E295" i="8"/>
  <c r="K294" i="8"/>
  <c r="J294" i="8"/>
  <c r="I294" i="8"/>
  <c r="H294" i="8"/>
  <c r="G294" i="8"/>
  <c r="F294" i="8"/>
  <c r="E294" i="8"/>
  <c r="K293" i="8"/>
  <c r="J293" i="8"/>
  <c r="I293" i="8"/>
  <c r="H293" i="8"/>
  <c r="G293" i="8"/>
  <c r="F293" i="8"/>
  <c r="E293" i="8"/>
  <c r="K292" i="8"/>
  <c r="J292" i="8"/>
  <c r="I292" i="8"/>
  <c r="H292" i="8"/>
  <c r="G292" i="8"/>
  <c r="F292" i="8"/>
  <c r="E292" i="8"/>
  <c r="K291" i="8"/>
  <c r="J291" i="8"/>
  <c r="I291" i="8"/>
  <c r="H291" i="8"/>
  <c r="G291" i="8"/>
  <c r="F291" i="8"/>
  <c r="E291" i="8"/>
  <c r="K290" i="8"/>
  <c r="J290" i="8"/>
  <c r="I290" i="8"/>
  <c r="H290" i="8"/>
  <c r="G290" i="8"/>
  <c r="F290" i="8"/>
  <c r="E290" i="8"/>
  <c r="K289" i="8"/>
  <c r="J289" i="8"/>
  <c r="I289" i="8"/>
  <c r="H289" i="8"/>
  <c r="G289" i="8"/>
  <c r="F289" i="8"/>
  <c r="E289" i="8"/>
  <c r="E289" i="19" s="1"/>
  <c r="K288" i="8"/>
  <c r="J288" i="8"/>
  <c r="I288" i="8"/>
  <c r="H288" i="8"/>
  <c r="G288" i="8"/>
  <c r="F288" i="8"/>
  <c r="E288" i="8"/>
  <c r="K287" i="8"/>
  <c r="J287" i="8"/>
  <c r="I287" i="8"/>
  <c r="H287" i="8"/>
  <c r="G287" i="8"/>
  <c r="F287" i="8"/>
  <c r="E287" i="8"/>
  <c r="K286" i="8"/>
  <c r="J286" i="8"/>
  <c r="I286" i="8"/>
  <c r="H286" i="8"/>
  <c r="G286" i="8"/>
  <c r="F286" i="8"/>
  <c r="E286" i="8"/>
  <c r="K285" i="8"/>
  <c r="J285" i="8"/>
  <c r="I285" i="8"/>
  <c r="H285" i="8"/>
  <c r="G285" i="8"/>
  <c r="F285" i="8"/>
  <c r="E285" i="8"/>
  <c r="K284" i="8"/>
  <c r="J284" i="8"/>
  <c r="I284" i="8"/>
  <c r="H284" i="8"/>
  <c r="G284" i="8"/>
  <c r="F284" i="8"/>
  <c r="E284" i="8"/>
  <c r="K283" i="8"/>
  <c r="J283" i="8"/>
  <c r="I283" i="8"/>
  <c r="H283" i="8"/>
  <c r="G283" i="8"/>
  <c r="F283" i="8"/>
  <c r="E283" i="8"/>
  <c r="K282" i="8"/>
  <c r="J282" i="8"/>
  <c r="I282" i="8"/>
  <c r="H282" i="8"/>
  <c r="G282" i="8"/>
  <c r="F282" i="8"/>
  <c r="E282" i="8"/>
  <c r="E282" i="19" s="1"/>
  <c r="K281" i="8"/>
  <c r="J281" i="8"/>
  <c r="I281" i="8"/>
  <c r="H281" i="8"/>
  <c r="G281" i="8"/>
  <c r="F281" i="8"/>
  <c r="E281" i="8"/>
  <c r="K280" i="8"/>
  <c r="J280" i="8"/>
  <c r="J280" i="19" s="1"/>
  <c r="I280" i="8"/>
  <c r="H280" i="8"/>
  <c r="G280" i="8"/>
  <c r="F280" i="8"/>
  <c r="E280" i="8"/>
  <c r="K279" i="8"/>
  <c r="J279" i="8"/>
  <c r="I279" i="8"/>
  <c r="H279" i="8"/>
  <c r="G279" i="8"/>
  <c r="F279" i="8"/>
  <c r="E279" i="8"/>
  <c r="K278" i="8"/>
  <c r="J278" i="8"/>
  <c r="I278" i="8"/>
  <c r="H278" i="8"/>
  <c r="G278" i="8"/>
  <c r="F278" i="8"/>
  <c r="E278" i="8"/>
  <c r="K277" i="8"/>
  <c r="J277" i="8"/>
  <c r="I277" i="8"/>
  <c r="H277" i="8"/>
  <c r="G277" i="8"/>
  <c r="F277" i="8"/>
  <c r="E277" i="8"/>
  <c r="K276" i="8"/>
  <c r="J276" i="8"/>
  <c r="I276" i="8"/>
  <c r="H276" i="8"/>
  <c r="G276" i="8"/>
  <c r="F276" i="8"/>
  <c r="E276" i="8"/>
  <c r="K275" i="8"/>
  <c r="J275" i="8"/>
  <c r="I275" i="8"/>
  <c r="H275" i="8"/>
  <c r="G275" i="8"/>
  <c r="F275" i="8"/>
  <c r="E275" i="8"/>
  <c r="K274" i="8"/>
  <c r="J274" i="8"/>
  <c r="I274" i="8"/>
  <c r="H274" i="8"/>
  <c r="G274" i="8"/>
  <c r="F274" i="8"/>
  <c r="E274" i="8"/>
  <c r="K273" i="8"/>
  <c r="J273" i="8"/>
  <c r="I273" i="8"/>
  <c r="H273" i="8"/>
  <c r="G273" i="8"/>
  <c r="F273" i="8"/>
  <c r="E273" i="8"/>
  <c r="K272" i="8"/>
  <c r="J272" i="8"/>
  <c r="I272" i="8"/>
  <c r="H272" i="8"/>
  <c r="G272" i="8"/>
  <c r="F272" i="8"/>
  <c r="E272" i="8"/>
  <c r="E272" i="19" s="1"/>
  <c r="K271" i="8"/>
  <c r="J271" i="8"/>
  <c r="I271" i="8"/>
  <c r="H271" i="8"/>
  <c r="G271" i="8"/>
  <c r="F271" i="8"/>
  <c r="E271" i="8"/>
  <c r="K270" i="8"/>
  <c r="J270" i="8"/>
  <c r="I270" i="8"/>
  <c r="H270" i="8"/>
  <c r="G270" i="8"/>
  <c r="F270" i="8"/>
  <c r="E270" i="8"/>
  <c r="K269" i="8"/>
  <c r="J269" i="8"/>
  <c r="I269" i="8"/>
  <c r="H269" i="8"/>
  <c r="G269" i="8"/>
  <c r="F269" i="8"/>
  <c r="E269" i="8"/>
  <c r="K268" i="8"/>
  <c r="J268" i="8"/>
  <c r="I268" i="8"/>
  <c r="H268" i="8"/>
  <c r="G268" i="8"/>
  <c r="F268" i="8"/>
  <c r="E268" i="8"/>
  <c r="K267" i="8"/>
  <c r="J267" i="8"/>
  <c r="I267" i="8"/>
  <c r="H267" i="8"/>
  <c r="G267" i="8"/>
  <c r="F267" i="8"/>
  <c r="E267" i="8"/>
  <c r="K266" i="8"/>
  <c r="J266" i="8"/>
  <c r="I266" i="8"/>
  <c r="H266" i="8"/>
  <c r="G266" i="8"/>
  <c r="F266" i="8"/>
  <c r="E266" i="8"/>
  <c r="K265" i="8"/>
  <c r="J265" i="8"/>
  <c r="I265" i="8"/>
  <c r="H265" i="8"/>
  <c r="G265" i="8"/>
  <c r="F265" i="8"/>
  <c r="E265" i="8"/>
  <c r="K264" i="8"/>
  <c r="J264" i="8"/>
  <c r="I264" i="8"/>
  <c r="H264" i="8"/>
  <c r="G264" i="8"/>
  <c r="F264" i="8"/>
  <c r="E264" i="8"/>
  <c r="K263" i="8"/>
  <c r="J263" i="8"/>
  <c r="I263" i="8"/>
  <c r="H263" i="8"/>
  <c r="G263" i="8"/>
  <c r="F263" i="8"/>
  <c r="E263" i="8"/>
  <c r="K262" i="8"/>
  <c r="J262" i="8"/>
  <c r="I262" i="8"/>
  <c r="H262" i="8"/>
  <c r="G262" i="8"/>
  <c r="F262" i="8"/>
  <c r="E262" i="8"/>
  <c r="K261" i="8"/>
  <c r="J261" i="8"/>
  <c r="I261" i="8"/>
  <c r="H261" i="8"/>
  <c r="G261" i="8"/>
  <c r="G261" i="19" s="1"/>
  <c r="F261" i="8"/>
  <c r="E261" i="8"/>
  <c r="K260" i="8"/>
  <c r="J260" i="8"/>
  <c r="I260" i="8"/>
  <c r="H260" i="8"/>
  <c r="G260" i="8"/>
  <c r="F260" i="8"/>
  <c r="E260" i="8"/>
  <c r="K259" i="8"/>
  <c r="J259" i="8"/>
  <c r="I259" i="8"/>
  <c r="H259" i="8"/>
  <c r="G259" i="8"/>
  <c r="F259" i="8"/>
  <c r="E259" i="8"/>
  <c r="K258" i="8"/>
  <c r="J258" i="8"/>
  <c r="I258" i="8"/>
  <c r="H258" i="8"/>
  <c r="G258" i="8"/>
  <c r="F258" i="8"/>
  <c r="E258" i="8"/>
  <c r="K257" i="8"/>
  <c r="J257" i="8"/>
  <c r="I257" i="8"/>
  <c r="H257" i="8"/>
  <c r="G257" i="8"/>
  <c r="F257" i="8"/>
  <c r="E257" i="8"/>
  <c r="K256" i="8"/>
  <c r="J256" i="8"/>
  <c r="I256" i="8"/>
  <c r="H256" i="8"/>
  <c r="G256" i="8"/>
  <c r="F256" i="8"/>
  <c r="E256" i="8"/>
  <c r="K255" i="8"/>
  <c r="J255" i="8"/>
  <c r="I255" i="8"/>
  <c r="H255" i="8"/>
  <c r="G255" i="8"/>
  <c r="F255" i="8"/>
  <c r="E255" i="8"/>
  <c r="K254" i="8"/>
  <c r="J254" i="8"/>
  <c r="I254" i="8"/>
  <c r="H254" i="8"/>
  <c r="G254" i="8"/>
  <c r="F254" i="8"/>
  <c r="E254" i="8"/>
  <c r="K253" i="8"/>
  <c r="K253" i="19" s="1"/>
  <c r="J253" i="8"/>
  <c r="I253" i="8"/>
  <c r="H253" i="8"/>
  <c r="G253" i="8"/>
  <c r="F253" i="8"/>
  <c r="E253" i="8"/>
  <c r="K252" i="8"/>
  <c r="J252" i="8"/>
  <c r="I252" i="8"/>
  <c r="H252" i="8"/>
  <c r="G252" i="8"/>
  <c r="F252" i="8"/>
  <c r="E252" i="8"/>
  <c r="K251" i="8"/>
  <c r="J251" i="8"/>
  <c r="I251" i="8"/>
  <c r="H251" i="8"/>
  <c r="G251" i="8"/>
  <c r="F251" i="8"/>
  <c r="E251" i="8"/>
  <c r="K250" i="8"/>
  <c r="J250" i="8"/>
  <c r="I250" i="8"/>
  <c r="H250" i="8"/>
  <c r="G250" i="8"/>
  <c r="F250" i="8"/>
  <c r="E250" i="8"/>
  <c r="K249" i="8"/>
  <c r="J249" i="8"/>
  <c r="I249" i="8"/>
  <c r="H249" i="8"/>
  <c r="G249" i="8"/>
  <c r="F249" i="8"/>
  <c r="E249" i="8"/>
  <c r="K248" i="8"/>
  <c r="J248" i="8"/>
  <c r="I248" i="8"/>
  <c r="H248" i="8"/>
  <c r="G248" i="8"/>
  <c r="F248" i="8"/>
  <c r="E248" i="8"/>
  <c r="K247" i="8"/>
  <c r="J247" i="8"/>
  <c r="I247" i="8"/>
  <c r="H247" i="8"/>
  <c r="G247" i="8"/>
  <c r="F247" i="8"/>
  <c r="E247" i="8"/>
  <c r="K246" i="8"/>
  <c r="J246" i="8"/>
  <c r="I246" i="8"/>
  <c r="H246" i="8"/>
  <c r="G246" i="8"/>
  <c r="F246" i="8"/>
  <c r="E246" i="8"/>
  <c r="E246" i="19" s="1"/>
  <c r="K245" i="8"/>
  <c r="J245" i="8"/>
  <c r="I245" i="8"/>
  <c r="H245" i="8"/>
  <c r="G245" i="8"/>
  <c r="F245" i="8"/>
  <c r="E245" i="8"/>
  <c r="K244" i="8"/>
  <c r="J244" i="8"/>
  <c r="I244" i="8"/>
  <c r="H244" i="8"/>
  <c r="G244" i="8"/>
  <c r="F244" i="8"/>
  <c r="E244" i="8"/>
  <c r="K243" i="8"/>
  <c r="J243" i="8"/>
  <c r="I243" i="8"/>
  <c r="H243" i="8"/>
  <c r="G243" i="8"/>
  <c r="F243" i="8"/>
  <c r="E243" i="8"/>
  <c r="K242" i="8"/>
  <c r="J242" i="8"/>
  <c r="I242" i="8"/>
  <c r="H242" i="8"/>
  <c r="G242" i="8"/>
  <c r="F242" i="8"/>
  <c r="E242" i="8"/>
  <c r="K241" i="8"/>
  <c r="J241" i="8"/>
  <c r="I241" i="8"/>
  <c r="H241" i="8"/>
  <c r="G241" i="8"/>
  <c r="F241" i="8"/>
  <c r="E241" i="8"/>
  <c r="K240" i="8"/>
  <c r="J240" i="8"/>
  <c r="I240" i="8"/>
  <c r="H240" i="8"/>
  <c r="G240" i="8"/>
  <c r="F240" i="8"/>
  <c r="E240" i="8"/>
  <c r="K239" i="8"/>
  <c r="J239" i="8"/>
  <c r="I239" i="8"/>
  <c r="H239" i="8"/>
  <c r="G239" i="8"/>
  <c r="F239" i="8"/>
  <c r="E239" i="8"/>
  <c r="E239" i="19" s="1"/>
  <c r="K238" i="8"/>
  <c r="J238" i="8"/>
  <c r="I238" i="8"/>
  <c r="H238" i="8"/>
  <c r="G238" i="8"/>
  <c r="F238" i="8"/>
  <c r="E238" i="8"/>
  <c r="K237" i="8"/>
  <c r="J237" i="8"/>
  <c r="I237" i="8"/>
  <c r="H237" i="8"/>
  <c r="G237" i="8"/>
  <c r="F237" i="8"/>
  <c r="E237" i="8"/>
  <c r="K236" i="8"/>
  <c r="J236" i="8"/>
  <c r="I236" i="8"/>
  <c r="H236" i="8"/>
  <c r="G236" i="8"/>
  <c r="F236" i="8"/>
  <c r="E236" i="8"/>
  <c r="K235" i="8"/>
  <c r="J235" i="8"/>
  <c r="I235" i="8"/>
  <c r="H235" i="8"/>
  <c r="G235" i="8"/>
  <c r="F235" i="8"/>
  <c r="E235" i="8"/>
  <c r="K234" i="8"/>
  <c r="J234" i="8"/>
  <c r="I234" i="8"/>
  <c r="H234" i="8"/>
  <c r="G234" i="8"/>
  <c r="F234" i="8"/>
  <c r="E234" i="8"/>
  <c r="K233" i="8"/>
  <c r="J233" i="8"/>
  <c r="I233" i="8"/>
  <c r="H233" i="8"/>
  <c r="G233" i="8"/>
  <c r="F233" i="8"/>
  <c r="E233" i="8"/>
  <c r="K232" i="8"/>
  <c r="J232" i="8"/>
  <c r="I232" i="8"/>
  <c r="H232" i="8"/>
  <c r="G232" i="8"/>
  <c r="F232" i="8"/>
  <c r="E232" i="8"/>
  <c r="K231" i="8"/>
  <c r="J231" i="8"/>
  <c r="I231" i="8"/>
  <c r="H231" i="8"/>
  <c r="G231" i="8"/>
  <c r="F231" i="8"/>
  <c r="E231" i="8"/>
  <c r="K230" i="8"/>
  <c r="J230" i="8"/>
  <c r="I230" i="8"/>
  <c r="H230" i="8"/>
  <c r="G230" i="8"/>
  <c r="F230" i="8"/>
  <c r="E230" i="8"/>
  <c r="K229" i="8"/>
  <c r="J229" i="8"/>
  <c r="I229" i="8"/>
  <c r="H229" i="8"/>
  <c r="G229" i="8"/>
  <c r="F229" i="8"/>
  <c r="E229" i="8"/>
  <c r="K228" i="8"/>
  <c r="J228" i="8"/>
  <c r="I228" i="8"/>
  <c r="H228" i="8"/>
  <c r="G228" i="8"/>
  <c r="F228" i="8"/>
  <c r="E228" i="8"/>
  <c r="K227" i="8"/>
  <c r="J227" i="8"/>
  <c r="I227" i="8"/>
  <c r="H227" i="8"/>
  <c r="G227" i="8"/>
  <c r="F227" i="8"/>
  <c r="E227" i="8"/>
  <c r="E227" i="19" s="1"/>
  <c r="K226" i="8"/>
  <c r="J226" i="8"/>
  <c r="I226" i="8"/>
  <c r="H226" i="8"/>
  <c r="G226" i="8"/>
  <c r="F226" i="8"/>
  <c r="E226" i="8"/>
  <c r="K225" i="8"/>
  <c r="J225" i="8"/>
  <c r="I225" i="8"/>
  <c r="H225" i="8"/>
  <c r="G225" i="8"/>
  <c r="F225" i="8"/>
  <c r="E225" i="8"/>
  <c r="K224" i="8"/>
  <c r="J224" i="8"/>
  <c r="I224" i="8"/>
  <c r="H224" i="8"/>
  <c r="G224" i="8"/>
  <c r="F224" i="8"/>
  <c r="E224" i="8"/>
  <c r="K223" i="8"/>
  <c r="J223" i="8"/>
  <c r="I223" i="8"/>
  <c r="H223" i="8"/>
  <c r="G223" i="8"/>
  <c r="F223" i="8"/>
  <c r="E223" i="8"/>
  <c r="K222" i="8"/>
  <c r="J222" i="8"/>
  <c r="I222" i="8"/>
  <c r="H222" i="8"/>
  <c r="G222" i="8"/>
  <c r="F222" i="8"/>
  <c r="E222" i="8"/>
  <c r="K221" i="8"/>
  <c r="J221" i="8"/>
  <c r="I221" i="8"/>
  <c r="H221" i="8"/>
  <c r="G221" i="8"/>
  <c r="F221" i="8"/>
  <c r="E221" i="8"/>
  <c r="K220" i="8"/>
  <c r="J220" i="8"/>
  <c r="I220" i="8"/>
  <c r="H220" i="8"/>
  <c r="G220" i="8"/>
  <c r="F220" i="8"/>
  <c r="E220" i="8"/>
  <c r="K219" i="8"/>
  <c r="J219" i="8"/>
  <c r="I219" i="8"/>
  <c r="H219" i="8"/>
  <c r="G219" i="8"/>
  <c r="F219" i="8"/>
  <c r="E219" i="8"/>
  <c r="K218" i="8"/>
  <c r="J218" i="8"/>
  <c r="I218" i="8"/>
  <c r="H218" i="8"/>
  <c r="G218" i="8"/>
  <c r="F218" i="8"/>
  <c r="E218" i="8"/>
  <c r="K217" i="8"/>
  <c r="J217" i="8"/>
  <c r="I217" i="8"/>
  <c r="H217" i="8"/>
  <c r="G217" i="8"/>
  <c r="F217" i="8"/>
  <c r="E217" i="8"/>
  <c r="K216" i="8"/>
  <c r="J216" i="8"/>
  <c r="I216" i="8"/>
  <c r="H216" i="8"/>
  <c r="G216" i="8"/>
  <c r="F216" i="8"/>
  <c r="E216" i="8"/>
  <c r="K215" i="8"/>
  <c r="J215" i="8"/>
  <c r="I215" i="8"/>
  <c r="H215" i="8"/>
  <c r="G215" i="8"/>
  <c r="F215" i="8"/>
  <c r="E215" i="8"/>
  <c r="K214" i="8"/>
  <c r="J214" i="8"/>
  <c r="I214" i="8"/>
  <c r="H214" i="8"/>
  <c r="G214" i="8"/>
  <c r="F214" i="8"/>
  <c r="E214" i="8"/>
  <c r="K213" i="8"/>
  <c r="J213" i="8"/>
  <c r="I213" i="8"/>
  <c r="H213" i="8"/>
  <c r="G213" i="8"/>
  <c r="F213" i="8"/>
  <c r="E213" i="8"/>
  <c r="K212" i="8"/>
  <c r="J212" i="8"/>
  <c r="I212" i="8"/>
  <c r="H212" i="8"/>
  <c r="G212" i="8"/>
  <c r="F212" i="8"/>
  <c r="E212" i="8"/>
  <c r="K211" i="8"/>
  <c r="J211" i="8"/>
  <c r="I211" i="8"/>
  <c r="H211" i="8"/>
  <c r="G211" i="8"/>
  <c r="F211" i="8"/>
  <c r="E211" i="8"/>
  <c r="K210" i="8"/>
  <c r="J210" i="8"/>
  <c r="I210" i="8"/>
  <c r="H210" i="8"/>
  <c r="G210" i="8"/>
  <c r="F210" i="8"/>
  <c r="E210" i="8"/>
  <c r="K209" i="8"/>
  <c r="J209" i="8"/>
  <c r="I209" i="8"/>
  <c r="H209" i="8"/>
  <c r="G209" i="8"/>
  <c r="F209" i="8"/>
  <c r="E209" i="8"/>
  <c r="K208" i="8"/>
  <c r="J208" i="8"/>
  <c r="I208" i="8"/>
  <c r="H208" i="8"/>
  <c r="G208" i="8"/>
  <c r="F208" i="8"/>
  <c r="E208" i="8"/>
  <c r="K207" i="8"/>
  <c r="J207" i="8"/>
  <c r="I207" i="8"/>
  <c r="H207" i="8"/>
  <c r="G207" i="8"/>
  <c r="F207" i="8"/>
  <c r="E207" i="8"/>
  <c r="K206" i="8"/>
  <c r="J206" i="8"/>
  <c r="I206" i="8"/>
  <c r="H206" i="8"/>
  <c r="G206" i="8"/>
  <c r="F206" i="8"/>
  <c r="E206" i="8"/>
  <c r="K205" i="8"/>
  <c r="J205" i="8"/>
  <c r="I205" i="8"/>
  <c r="H205" i="8"/>
  <c r="G205" i="8"/>
  <c r="F205" i="8"/>
  <c r="E205" i="8"/>
  <c r="K204" i="8"/>
  <c r="J204" i="8"/>
  <c r="I204" i="8"/>
  <c r="H204" i="8"/>
  <c r="G204" i="8"/>
  <c r="F204" i="8"/>
  <c r="E204" i="8"/>
  <c r="K203" i="8"/>
  <c r="J203" i="8"/>
  <c r="I203" i="8"/>
  <c r="H203" i="8"/>
  <c r="G203" i="8"/>
  <c r="F203" i="8"/>
  <c r="E203" i="8"/>
  <c r="K202" i="8"/>
  <c r="J202" i="8"/>
  <c r="I202" i="8"/>
  <c r="H202" i="8"/>
  <c r="G202" i="8"/>
  <c r="F202" i="8"/>
  <c r="E202" i="8"/>
  <c r="K201" i="8"/>
  <c r="J201" i="8"/>
  <c r="I201" i="8"/>
  <c r="H201" i="8"/>
  <c r="G201" i="8"/>
  <c r="F201" i="8"/>
  <c r="E201" i="8"/>
  <c r="K200" i="8"/>
  <c r="J200" i="8"/>
  <c r="I200" i="8"/>
  <c r="H200" i="8"/>
  <c r="G200" i="8"/>
  <c r="F200" i="8"/>
  <c r="E200" i="8"/>
  <c r="E200" i="19" s="1"/>
  <c r="K199" i="8"/>
  <c r="J199" i="8"/>
  <c r="I199" i="8"/>
  <c r="H199" i="8"/>
  <c r="G199" i="8"/>
  <c r="F199" i="8"/>
  <c r="E199" i="8"/>
  <c r="E199" i="19" s="1"/>
  <c r="K198" i="8"/>
  <c r="J198" i="8"/>
  <c r="I198" i="8"/>
  <c r="H198" i="8"/>
  <c r="G198" i="8"/>
  <c r="G198" i="19" s="1"/>
  <c r="F198" i="8"/>
  <c r="E198" i="8"/>
  <c r="K197" i="8"/>
  <c r="J197" i="8"/>
  <c r="I197" i="8"/>
  <c r="H197" i="8"/>
  <c r="G197" i="8"/>
  <c r="F197" i="8"/>
  <c r="E197" i="8"/>
  <c r="K196" i="8"/>
  <c r="J196" i="8"/>
  <c r="I196" i="8"/>
  <c r="H196" i="8"/>
  <c r="G196" i="8"/>
  <c r="F196" i="8"/>
  <c r="E196" i="8"/>
  <c r="K195" i="8"/>
  <c r="J195" i="8"/>
  <c r="I195" i="8"/>
  <c r="H195" i="8"/>
  <c r="G195" i="8"/>
  <c r="F195" i="8"/>
  <c r="E195" i="8"/>
  <c r="K194" i="8"/>
  <c r="J194" i="8"/>
  <c r="I194" i="8"/>
  <c r="H194" i="8"/>
  <c r="G194" i="8"/>
  <c r="F194" i="8"/>
  <c r="E194" i="8"/>
  <c r="K193" i="8"/>
  <c r="J193" i="8"/>
  <c r="I193" i="8"/>
  <c r="H193" i="8"/>
  <c r="G193" i="8"/>
  <c r="F193" i="8"/>
  <c r="E193" i="8"/>
  <c r="K192" i="8"/>
  <c r="J192" i="8"/>
  <c r="I192" i="8"/>
  <c r="H192" i="8"/>
  <c r="G192" i="8"/>
  <c r="F192" i="8"/>
  <c r="E192" i="8"/>
  <c r="K191" i="8"/>
  <c r="J191" i="8"/>
  <c r="I191" i="8"/>
  <c r="H191" i="8"/>
  <c r="G191" i="8"/>
  <c r="F191" i="8"/>
  <c r="E191" i="8"/>
  <c r="K190" i="8"/>
  <c r="J190" i="8"/>
  <c r="I190" i="8"/>
  <c r="H190" i="8"/>
  <c r="G190" i="8"/>
  <c r="F190" i="8"/>
  <c r="E190" i="8"/>
  <c r="E190" i="19" s="1"/>
  <c r="K189" i="8"/>
  <c r="J189" i="8"/>
  <c r="I189" i="8"/>
  <c r="H189" i="8"/>
  <c r="G189" i="8"/>
  <c r="F189" i="8"/>
  <c r="E189" i="8"/>
  <c r="K188" i="8"/>
  <c r="J188" i="8"/>
  <c r="I188" i="8"/>
  <c r="H188" i="8"/>
  <c r="G188" i="8"/>
  <c r="F188" i="8"/>
  <c r="E188" i="8"/>
  <c r="K187" i="8"/>
  <c r="J187" i="8"/>
  <c r="I187" i="8"/>
  <c r="H187" i="8"/>
  <c r="G187" i="8"/>
  <c r="F187" i="8"/>
  <c r="E187" i="8"/>
  <c r="K186" i="8"/>
  <c r="J186" i="8"/>
  <c r="I186" i="8"/>
  <c r="H186" i="8"/>
  <c r="G186" i="8"/>
  <c r="F186" i="8"/>
  <c r="E186" i="8"/>
  <c r="K185" i="8"/>
  <c r="J185" i="8"/>
  <c r="I185" i="8"/>
  <c r="H185" i="8"/>
  <c r="G185" i="8"/>
  <c r="F185" i="8"/>
  <c r="E185" i="8"/>
  <c r="K184" i="8"/>
  <c r="J184" i="8"/>
  <c r="I184" i="8"/>
  <c r="H184" i="8"/>
  <c r="H184" i="19" s="1"/>
  <c r="G184" i="8"/>
  <c r="F184" i="8"/>
  <c r="E184" i="8"/>
  <c r="K183" i="8"/>
  <c r="J183" i="8"/>
  <c r="I183" i="8"/>
  <c r="H183" i="8"/>
  <c r="G183" i="8"/>
  <c r="F183" i="8"/>
  <c r="E183" i="8"/>
  <c r="K182" i="8"/>
  <c r="J182" i="8"/>
  <c r="I182" i="8"/>
  <c r="H182" i="8"/>
  <c r="G182" i="8"/>
  <c r="F182" i="8"/>
  <c r="E182" i="8"/>
  <c r="K181" i="8"/>
  <c r="J181" i="8"/>
  <c r="I181" i="8"/>
  <c r="H181" i="8"/>
  <c r="G181" i="8"/>
  <c r="F181" i="8"/>
  <c r="E181" i="8"/>
  <c r="K180" i="8"/>
  <c r="J180" i="8"/>
  <c r="I180" i="8"/>
  <c r="H180" i="8"/>
  <c r="G180" i="8"/>
  <c r="F180" i="8"/>
  <c r="E180" i="8"/>
  <c r="K179" i="8"/>
  <c r="J179" i="8"/>
  <c r="I179" i="8"/>
  <c r="H179" i="8"/>
  <c r="G179" i="8"/>
  <c r="F179" i="8"/>
  <c r="E179" i="8"/>
  <c r="K178" i="8"/>
  <c r="J178" i="8"/>
  <c r="I178" i="8"/>
  <c r="H178" i="8"/>
  <c r="G178" i="8"/>
  <c r="F178" i="8"/>
  <c r="E178" i="8"/>
  <c r="K177" i="8"/>
  <c r="J177" i="8"/>
  <c r="I177" i="8"/>
  <c r="H177" i="8"/>
  <c r="G177" i="8"/>
  <c r="F177" i="8"/>
  <c r="E177" i="8"/>
  <c r="K176" i="8"/>
  <c r="J176" i="8"/>
  <c r="I176" i="8"/>
  <c r="H176" i="8"/>
  <c r="G176" i="8"/>
  <c r="F176" i="8"/>
  <c r="E176" i="8"/>
  <c r="K175" i="8"/>
  <c r="J175" i="8"/>
  <c r="I175" i="8"/>
  <c r="H175" i="8"/>
  <c r="G175" i="8"/>
  <c r="F175" i="8"/>
  <c r="E175" i="8"/>
  <c r="K174" i="8"/>
  <c r="J174" i="8"/>
  <c r="I174" i="8"/>
  <c r="H174" i="8"/>
  <c r="G174" i="8"/>
  <c r="F174" i="8"/>
  <c r="E174" i="8"/>
  <c r="K173" i="8"/>
  <c r="J173" i="8"/>
  <c r="I173" i="8"/>
  <c r="H173" i="8"/>
  <c r="G173" i="8"/>
  <c r="F173" i="8"/>
  <c r="E173" i="8"/>
  <c r="K172" i="8"/>
  <c r="J172" i="8"/>
  <c r="I172" i="8"/>
  <c r="H172" i="8"/>
  <c r="G172" i="8"/>
  <c r="F172" i="8"/>
  <c r="E172" i="8"/>
  <c r="K171" i="8"/>
  <c r="J171" i="8"/>
  <c r="I171" i="8"/>
  <c r="H171" i="8"/>
  <c r="G171" i="8"/>
  <c r="F171" i="8"/>
  <c r="E171" i="8"/>
  <c r="K170" i="8"/>
  <c r="J170" i="8"/>
  <c r="I170" i="8"/>
  <c r="I170" i="19" s="1"/>
  <c r="H170" i="8"/>
  <c r="G170" i="8"/>
  <c r="F170" i="8"/>
  <c r="E170" i="8"/>
  <c r="K169" i="8"/>
  <c r="J169" i="8"/>
  <c r="I169" i="8"/>
  <c r="H169" i="8"/>
  <c r="G169" i="8"/>
  <c r="F169" i="8"/>
  <c r="E169" i="8"/>
  <c r="K168" i="8"/>
  <c r="J168" i="8"/>
  <c r="I168" i="8"/>
  <c r="H168" i="8"/>
  <c r="G168" i="8"/>
  <c r="F168" i="8"/>
  <c r="E168" i="8"/>
  <c r="K167" i="8"/>
  <c r="J167" i="8"/>
  <c r="I167" i="8"/>
  <c r="H167" i="8"/>
  <c r="G167" i="8"/>
  <c r="F167" i="8"/>
  <c r="E167" i="8"/>
  <c r="K166" i="8"/>
  <c r="J166" i="8"/>
  <c r="I166" i="8"/>
  <c r="H166" i="8"/>
  <c r="G166" i="8"/>
  <c r="F166" i="8"/>
  <c r="E166" i="8"/>
  <c r="K165" i="8"/>
  <c r="J165" i="8"/>
  <c r="I165" i="8"/>
  <c r="H165" i="8"/>
  <c r="G165" i="8"/>
  <c r="F165" i="8"/>
  <c r="E165" i="8"/>
  <c r="R164" i="8"/>
  <c r="K164" i="8"/>
  <c r="J164" i="8"/>
  <c r="I164" i="8"/>
  <c r="H164" i="8"/>
  <c r="G164" i="8"/>
  <c r="F164" i="8"/>
  <c r="E164" i="8"/>
  <c r="K163" i="8"/>
  <c r="J163" i="8"/>
  <c r="I163" i="8"/>
  <c r="H163" i="8"/>
  <c r="G163" i="8"/>
  <c r="F163" i="8"/>
  <c r="E163" i="8"/>
  <c r="K162" i="8"/>
  <c r="J162" i="8"/>
  <c r="I162" i="8"/>
  <c r="H162" i="8"/>
  <c r="G162" i="8"/>
  <c r="F162" i="8"/>
  <c r="E162" i="8"/>
  <c r="P161" i="8"/>
  <c r="K161" i="8"/>
  <c r="J161" i="8"/>
  <c r="I161" i="8"/>
  <c r="H161" i="8"/>
  <c r="G161" i="8"/>
  <c r="F161" i="8"/>
  <c r="E161" i="8"/>
  <c r="K160" i="8"/>
  <c r="J160" i="8"/>
  <c r="I160" i="8"/>
  <c r="H160" i="8"/>
  <c r="G160" i="8"/>
  <c r="F160" i="8"/>
  <c r="E160" i="8"/>
  <c r="K159" i="8"/>
  <c r="J159" i="8"/>
  <c r="I159" i="8"/>
  <c r="H159" i="8"/>
  <c r="G159" i="8"/>
  <c r="F159" i="8"/>
  <c r="E159" i="8"/>
  <c r="K158" i="8"/>
  <c r="J158" i="8"/>
  <c r="I158" i="8"/>
  <c r="H158" i="8"/>
  <c r="G158" i="8"/>
  <c r="F158" i="8"/>
  <c r="E158" i="8"/>
  <c r="K157" i="8"/>
  <c r="J157" i="8"/>
  <c r="I157" i="8"/>
  <c r="H157" i="8"/>
  <c r="G157" i="8"/>
  <c r="F157" i="8"/>
  <c r="E157" i="8"/>
  <c r="K156" i="8"/>
  <c r="K156" i="19" s="1"/>
  <c r="J156" i="8"/>
  <c r="I156" i="8"/>
  <c r="H156" i="8"/>
  <c r="G156" i="8"/>
  <c r="F156" i="8"/>
  <c r="E156" i="8"/>
  <c r="K155" i="8"/>
  <c r="J155" i="8"/>
  <c r="I155" i="8"/>
  <c r="H155" i="8"/>
  <c r="G155" i="8"/>
  <c r="F155" i="8"/>
  <c r="E155" i="8"/>
  <c r="K154" i="8"/>
  <c r="J154" i="8"/>
  <c r="I154" i="8"/>
  <c r="H154" i="8"/>
  <c r="G154" i="8"/>
  <c r="F154" i="8"/>
  <c r="E154" i="8"/>
  <c r="K153" i="8"/>
  <c r="J153" i="8"/>
  <c r="I153" i="8"/>
  <c r="H153" i="8"/>
  <c r="G153" i="8"/>
  <c r="F153" i="8"/>
  <c r="E153" i="8"/>
  <c r="K152" i="8"/>
  <c r="J152" i="8"/>
  <c r="I152" i="8"/>
  <c r="H152" i="8"/>
  <c r="G152" i="8"/>
  <c r="F152" i="8"/>
  <c r="E152" i="8"/>
  <c r="K151" i="8"/>
  <c r="J151" i="8"/>
  <c r="I151" i="8"/>
  <c r="H151" i="8"/>
  <c r="G151" i="8"/>
  <c r="F151" i="8"/>
  <c r="E151" i="8"/>
  <c r="P150" i="8"/>
  <c r="K150" i="8"/>
  <c r="J150" i="8"/>
  <c r="I150" i="8"/>
  <c r="H150" i="8"/>
  <c r="G150" i="8"/>
  <c r="F150" i="8"/>
  <c r="E150" i="8"/>
  <c r="K149" i="8"/>
  <c r="J149" i="8"/>
  <c r="I149" i="8"/>
  <c r="H149" i="8"/>
  <c r="G149" i="8"/>
  <c r="F149" i="8"/>
  <c r="E149" i="8"/>
  <c r="K148" i="8"/>
  <c r="J148" i="8"/>
  <c r="I148" i="8"/>
  <c r="H148" i="8"/>
  <c r="G148" i="8"/>
  <c r="F148" i="8"/>
  <c r="E148" i="8"/>
  <c r="K147" i="8"/>
  <c r="J147" i="8"/>
  <c r="I147" i="8"/>
  <c r="H147" i="8"/>
  <c r="G147" i="8"/>
  <c r="F147" i="8"/>
  <c r="E147" i="8"/>
  <c r="Q146" i="8"/>
  <c r="K146" i="8"/>
  <c r="J146" i="8"/>
  <c r="I146" i="8"/>
  <c r="H146" i="8"/>
  <c r="G146" i="8"/>
  <c r="F146" i="8"/>
  <c r="E146" i="8"/>
  <c r="K145" i="8"/>
  <c r="J145" i="8"/>
  <c r="I145" i="8"/>
  <c r="H145" i="8"/>
  <c r="G145" i="8"/>
  <c r="F145" i="8"/>
  <c r="E145" i="8"/>
  <c r="K144" i="8"/>
  <c r="J144" i="8"/>
  <c r="I144" i="8"/>
  <c r="H144" i="8"/>
  <c r="G144" i="8"/>
  <c r="F144" i="8"/>
  <c r="E144" i="8"/>
  <c r="P143" i="8"/>
  <c r="K143" i="8"/>
  <c r="J143" i="8"/>
  <c r="J143" i="19" s="1"/>
  <c r="I143" i="8"/>
  <c r="H143" i="8"/>
  <c r="G143" i="8"/>
  <c r="F143" i="8"/>
  <c r="E143" i="8"/>
  <c r="P142" i="8"/>
  <c r="K142" i="8"/>
  <c r="J142" i="8"/>
  <c r="I142" i="8"/>
  <c r="H142" i="8"/>
  <c r="G142" i="8"/>
  <c r="F142" i="8"/>
  <c r="E142" i="8"/>
  <c r="K141" i="8"/>
  <c r="J141" i="8"/>
  <c r="I141" i="8"/>
  <c r="H141" i="8"/>
  <c r="G141" i="8"/>
  <c r="F141" i="8"/>
  <c r="E141" i="8"/>
  <c r="K140" i="8"/>
  <c r="J140" i="8"/>
  <c r="I140" i="8"/>
  <c r="H140" i="8"/>
  <c r="G140" i="8"/>
  <c r="F140" i="8"/>
  <c r="E140" i="8"/>
  <c r="K139" i="8"/>
  <c r="J139" i="8"/>
  <c r="I139" i="8"/>
  <c r="H139" i="8"/>
  <c r="G139" i="8"/>
  <c r="F139" i="8"/>
  <c r="E139" i="8"/>
  <c r="K138" i="8"/>
  <c r="J138" i="8"/>
  <c r="I138" i="8"/>
  <c r="H138" i="8"/>
  <c r="G138" i="8"/>
  <c r="F138" i="8"/>
  <c r="E138" i="8"/>
  <c r="K137" i="8"/>
  <c r="J137" i="8"/>
  <c r="I137" i="8"/>
  <c r="H137" i="8"/>
  <c r="G137" i="8"/>
  <c r="F137" i="8"/>
  <c r="E137" i="8"/>
  <c r="K136" i="8"/>
  <c r="J136" i="8"/>
  <c r="I136" i="8"/>
  <c r="H136" i="8"/>
  <c r="G136" i="8"/>
  <c r="F136" i="8"/>
  <c r="E136" i="8"/>
  <c r="P135" i="8"/>
  <c r="K135" i="8"/>
  <c r="J135" i="8"/>
  <c r="I135" i="8"/>
  <c r="H135" i="8"/>
  <c r="G135" i="8"/>
  <c r="F135" i="8"/>
  <c r="E135" i="8"/>
  <c r="Q134" i="8"/>
  <c r="P134" i="8"/>
  <c r="K134" i="8"/>
  <c r="J134" i="8"/>
  <c r="I134" i="8"/>
  <c r="H134" i="8"/>
  <c r="G134" i="8"/>
  <c r="F134" i="8"/>
  <c r="E134" i="8"/>
  <c r="K133" i="8"/>
  <c r="J133" i="8"/>
  <c r="I133" i="8"/>
  <c r="H133" i="8"/>
  <c r="G133" i="8"/>
  <c r="F133" i="8"/>
  <c r="E133" i="8"/>
  <c r="R132" i="8"/>
  <c r="K132" i="8"/>
  <c r="J132" i="8"/>
  <c r="I132" i="8"/>
  <c r="H132" i="8"/>
  <c r="G132" i="8"/>
  <c r="F132" i="8"/>
  <c r="E132" i="8"/>
  <c r="P131" i="8"/>
  <c r="K131" i="8"/>
  <c r="J131" i="8"/>
  <c r="I131" i="8"/>
  <c r="H131" i="8"/>
  <c r="G131" i="8"/>
  <c r="F131" i="8"/>
  <c r="E131" i="8"/>
  <c r="K130" i="8"/>
  <c r="J130" i="8"/>
  <c r="I130" i="8"/>
  <c r="H130" i="8"/>
  <c r="G130" i="8"/>
  <c r="F130" i="8"/>
  <c r="E130" i="8"/>
  <c r="K129" i="8"/>
  <c r="J129" i="8"/>
  <c r="I129" i="8"/>
  <c r="H129" i="8"/>
  <c r="G129" i="8"/>
  <c r="F129" i="8"/>
  <c r="E129" i="8"/>
  <c r="P128" i="8"/>
  <c r="K128" i="8"/>
  <c r="J128" i="8"/>
  <c r="I128" i="8"/>
  <c r="H128" i="8"/>
  <c r="G128" i="8"/>
  <c r="F128" i="8"/>
  <c r="E128" i="8"/>
  <c r="P127" i="8"/>
  <c r="K127" i="8"/>
  <c r="J127" i="8"/>
  <c r="I127" i="8"/>
  <c r="H127" i="8"/>
  <c r="G127" i="8"/>
  <c r="F127" i="8"/>
  <c r="E127" i="8"/>
  <c r="P126" i="8"/>
  <c r="K126" i="8"/>
  <c r="J126" i="8"/>
  <c r="I126" i="8"/>
  <c r="H126" i="8"/>
  <c r="G126" i="8"/>
  <c r="F126" i="8"/>
  <c r="E126" i="8"/>
  <c r="K125" i="8"/>
  <c r="J125" i="8"/>
  <c r="J125" i="19" s="1"/>
  <c r="I125" i="8"/>
  <c r="H125" i="8"/>
  <c r="G125" i="8"/>
  <c r="F125" i="8"/>
  <c r="E125" i="8"/>
  <c r="K124" i="8"/>
  <c r="J124" i="8"/>
  <c r="I124" i="8"/>
  <c r="H124" i="8"/>
  <c r="G124" i="8"/>
  <c r="F124" i="8"/>
  <c r="E124" i="8"/>
  <c r="K123" i="8"/>
  <c r="J123" i="8"/>
  <c r="I123" i="8"/>
  <c r="H123" i="8"/>
  <c r="G123" i="8"/>
  <c r="F123" i="8"/>
  <c r="E123" i="8"/>
  <c r="K122" i="8"/>
  <c r="J122" i="8"/>
  <c r="I122" i="8"/>
  <c r="H122" i="8"/>
  <c r="G122" i="8"/>
  <c r="F122" i="8"/>
  <c r="E122" i="8"/>
  <c r="R121" i="8"/>
  <c r="K121" i="8"/>
  <c r="J121" i="8"/>
  <c r="I121" i="8"/>
  <c r="H121" i="8"/>
  <c r="G121" i="8"/>
  <c r="F121" i="8"/>
  <c r="E121" i="8"/>
  <c r="K120" i="8"/>
  <c r="J120" i="8"/>
  <c r="I120" i="8"/>
  <c r="H120" i="8"/>
  <c r="G120" i="8"/>
  <c r="F120" i="8"/>
  <c r="E120" i="8"/>
  <c r="R119" i="8"/>
  <c r="K119" i="8"/>
  <c r="K119" i="19" s="1"/>
  <c r="J119" i="8"/>
  <c r="I119" i="8"/>
  <c r="H119" i="8"/>
  <c r="G119" i="8"/>
  <c r="F119" i="8"/>
  <c r="E119" i="8"/>
  <c r="R118" i="8"/>
  <c r="K118" i="8"/>
  <c r="J118" i="8"/>
  <c r="I118" i="8"/>
  <c r="H118" i="8"/>
  <c r="G118" i="8"/>
  <c r="F118" i="8"/>
  <c r="E118" i="8"/>
  <c r="K117" i="8"/>
  <c r="J117" i="8"/>
  <c r="I117" i="8"/>
  <c r="H117" i="8"/>
  <c r="G117" i="8"/>
  <c r="F117" i="8"/>
  <c r="E117" i="8"/>
  <c r="K116" i="8"/>
  <c r="J116" i="8"/>
  <c r="I116" i="8"/>
  <c r="H116" i="8"/>
  <c r="G116" i="8"/>
  <c r="F116" i="8"/>
  <c r="E116" i="8"/>
  <c r="K115" i="8"/>
  <c r="J115" i="8"/>
  <c r="I115" i="8"/>
  <c r="H115" i="8"/>
  <c r="G115" i="8"/>
  <c r="F115" i="8"/>
  <c r="E115" i="8"/>
  <c r="K114" i="8"/>
  <c r="J114" i="8"/>
  <c r="I114" i="8"/>
  <c r="H114" i="8"/>
  <c r="G114" i="8"/>
  <c r="F114" i="8"/>
  <c r="E114" i="8"/>
  <c r="K113" i="8"/>
  <c r="J113" i="8"/>
  <c r="J113" i="19" s="1"/>
  <c r="I113" i="8"/>
  <c r="H113" i="8"/>
  <c r="G113" i="8"/>
  <c r="F113" i="8"/>
  <c r="E113" i="8"/>
  <c r="K112" i="8"/>
  <c r="J112" i="8"/>
  <c r="I112" i="8"/>
  <c r="H112" i="8"/>
  <c r="G112" i="8"/>
  <c r="F112" i="8"/>
  <c r="E112" i="8"/>
  <c r="K111" i="8"/>
  <c r="J111" i="8"/>
  <c r="I111" i="8"/>
  <c r="H111" i="8"/>
  <c r="G111" i="8"/>
  <c r="F111" i="8"/>
  <c r="E111" i="8"/>
  <c r="K110" i="8"/>
  <c r="J110" i="8"/>
  <c r="I110" i="8"/>
  <c r="H110" i="8"/>
  <c r="G110" i="8"/>
  <c r="F110" i="8"/>
  <c r="E110" i="8"/>
  <c r="K109" i="8"/>
  <c r="J109" i="8"/>
  <c r="I109" i="8"/>
  <c r="H109" i="8"/>
  <c r="G109" i="8"/>
  <c r="F109" i="8"/>
  <c r="E109" i="8"/>
  <c r="R108" i="8"/>
  <c r="K108" i="8"/>
  <c r="J108" i="8"/>
  <c r="I108" i="8"/>
  <c r="H108" i="8"/>
  <c r="G108" i="8"/>
  <c r="F108" i="8"/>
  <c r="E108" i="8"/>
  <c r="P107" i="8"/>
  <c r="K107" i="8"/>
  <c r="J107" i="8"/>
  <c r="I107" i="8"/>
  <c r="H107" i="8"/>
  <c r="G107" i="8"/>
  <c r="F107" i="8"/>
  <c r="E107" i="8"/>
  <c r="K106" i="8"/>
  <c r="J106" i="8"/>
  <c r="I106" i="8"/>
  <c r="H106" i="8"/>
  <c r="G106" i="8"/>
  <c r="F106" i="8"/>
  <c r="E106" i="8"/>
  <c r="K105" i="8"/>
  <c r="J105" i="8"/>
  <c r="I105" i="8"/>
  <c r="H105" i="8"/>
  <c r="G105" i="8"/>
  <c r="F105" i="8"/>
  <c r="E105" i="8"/>
  <c r="K104" i="8"/>
  <c r="J104" i="8"/>
  <c r="I104" i="8"/>
  <c r="H104" i="8"/>
  <c r="G104" i="8"/>
  <c r="F104" i="8"/>
  <c r="E104" i="8"/>
  <c r="E104" i="19" s="1"/>
  <c r="K103" i="8"/>
  <c r="J103" i="8"/>
  <c r="I103" i="8"/>
  <c r="H103" i="8"/>
  <c r="G103" i="8"/>
  <c r="F103" i="8"/>
  <c r="E103" i="8"/>
  <c r="K102" i="8"/>
  <c r="J102" i="8"/>
  <c r="I102" i="8"/>
  <c r="H102" i="8"/>
  <c r="G102" i="8"/>
  <c r="F102" i="8"/>
  <c r="E102" i="8"/>
  <c r="K101" i="8"/>
  <c r="J101" i="8"/>
  <c r="I101" i="8"/>
  <c r="H101" i="8"/>
  <c r="G101" i="8"/>
  <c r="F101" i="8"/>
  <c r="E101" i="8"/>
  <c r="K100" i="8"/>
  <c r="J100" i="8"/>
  <c r="I100" i="8"/>
  <c r="H100" i="8"/>
  <c r="G100" i="8"/>
  <c r="F100" i="8"/>
  <c r="E100" i="8"/>
  <c r="P99" i="8"/>
  <c r="K99" i="8"/>
  <c r="J99" i="8"/>
  <c r="I99" i="8"/>
  <c r="H99" i="8"/>
  <c r="G99" i="8"/>
  <c r="F99" i="8"/>
  <c r="E99" i="8"/>
  <c r="K98" i="8"/>
  <c r="J98" i="8"/>
  <c r="I98" i="8"/>
  <c r="H98" i="8"/>
  <c r="G98" i="8"/>
  <c r="F98" i="8"/>
  <c r="E98" i="8"/>
  <c r="K97" i="8"/>
  <c r="J97" i="8"/>
  <c r="I97" i="8"/>
  <c r="H97" i="8"/>
  <c r="G97" i="8"/>
  <c r="F97" i="8"/>
  <c r="E97" i="8"/>
  <c r="K96" i="8"/>
  <c r="J96" i="8"/>
  <c r="I96" i="8"/>
  <c r="H96" i="8"/>
  <c r="G96" i="8"/>
  <c r="F96" i="8"/>
  <c r="E96" i="8"/>
  <c r="K95" i="8"/>
  <c r="J95" i="8"/>
  <c r="I95" i="8"/>
  <c r="H95" i="8"/>
  <c r="G95" i="8"/>
  <c r="F95" i="8"/>
  <c r="E95" i="8"/>
  <c r="E95" i="19" s="1"/>
  <c r="K94" i="8"/>
  <c r="J94" i="8"/>
  <c r="I94" i="8"/>
  <c r="H94" i="8"/>
  <c r="G94" i="8"/>
  <c r="F94" i="8"/>
  <c r="E94" i="8"/>
  <c r="E94" i="19" s="1"/>
  <c r="K93" i="8"/>
  <c r="J93" i="8"/>
  <c r="I93" i="8"/>
  <c r="H93" i="8"/>
  <c r="G93" i="8"/>
  <c r="F93" i="8"/>
  <c r="E93" i="8"/>
  <c r="P92" i="8"/>
  <c r="K92" i="8"/>
  <c r="J92" i="8"/>
  <c r="I92" i="8"/>
  <c r="H92" i="8"/>
  <c r="G92" i="8"/>
  <c r="F92" i="8"/>
  <c r="E92" i="8"/>
  <c r="K91" i="8"/>
  <c r="J91" i="8"/>
  <c r="I91" i="8"/>
  <c r="H91" i="8"/>
  <c r="G91" i="8"/>
  <c r="F91" i="8"/>
  <c r="E91" i="8"/>
  <c r="E91" i="19" s="1"/>
  <c r="K90" i="8"/>
  <c r="J90" i="8"/>
  <c r="I90" i="8"/>
  <c r="H90" i="8"/>
  <c r="G90" i="8"/>
  <c r="F90" i="8"/>
  <c r="E90" i="8"/>
  <c r="K89" i="8"/>
  <c r="J89" i="8"/>
  <c r="I89" i="8"/>
  <c r="H89" i="8"/>
  <c r="G89" i="8"/>
  <c r="F89" i="8"/>
  <c r="E89" i="8"/>
  <c r="P88" i="8"/>
  <c r="K88" i="8"/>
  <c r="J88" i="8"/>
  <c r="I88" i="8"/>
  <c r="H88" i="8"/>
  <c r="G88" i="8"/>
  <c r="F88" i="8"/>
  <c r="E88" i="8"/>
  <c r="K87" i="8"/>
  <c r="J87" i="8"/>
  <c r="I87" i="8"/>
  <c r="H87" i="8"/>
  <c r="G87" i="8"/>
  <c r="F87" i="8"/>
  <c r="E87" i="8"/>
  <c r="K86" i="8"/>
  <c r="J86" i="8"/>
  <c r="I86" i="8"/>
  <c r="H86" i="8"/>
  <c r="G86" i="8"/>
  <c r="F86" i="8"/>
  <c r="E86" i="8"/>
  <c r="K85" i="8"/>
  <c r="J85" i="8"/>
  <c r="I85" i="8"/>
  <c r="H85" i="8"/>
  <c r="G85" i="8"/>
  <c r="F85" i="8"/>
  <c r="E85" i="8"/>
  <c r="K84" i="8"/>
  <c r="J84" i="8"/>
  <c r="I84" i="8"/>
  <c r="H84" i="8"/>
  <c r="G84" i="8"/>
  <c r="F84" i="8"/>
  <c r="E84" i="8"/>
  <c r="K83" i="8"/>
  <c r="J83" i="8"/>
  <c r="I83" i="8"/>
  <c r="H83" i="8"/>
  <c r="G83" i="8"/>
  <c r="F83" i="8"/>
  <c r="E83" i="8"/>
  <c r="P82" i="8"/>
  <c r="K82" i="8"/>
  <c r="J82" i="8"/>
  <c r="I82" i="8"/>
  <c r="H82" i="8"/>
  <c r="G82" i="8"/>
  <c r="F82" i="8"/>
  <c r="E82" i="8"/>
  <c r="P81" i="8"/>
  <c r="K81" i="8"/>
  <c r="J81" i="8"/>
  <c r="I81" i="8"/>
  <c r="H81" i="8"/>
  <c r="G81" i="8"/>
  <c r="F81" i="8"/>
  <c r="E81" i="8"/>
  <c r="U80" i="8"/>
  <c r="R80" i="8"/>
  <c r="K80" i="8"/>
  <c r="J80" i="8"/>
  <c r="I80" i="8"/>
  <c r="H80" i="8"/>
  <c r="G80" i="8"/>
  <c r="F80" i="8"/>
  <c r="E80" i="8"/>
  <c r="Q79" i="8"/>
  <c r="P79" i="8"/>
  <c r="K79" i="8"/>
  <c r="J79" i="8"/>
  <c r="I79" i="8"/>
  <c r="H79" i="8"/>
  <c r="G79" i="8"/>
  <c r="F79" i="8"/>
  <c r="E79" i="8"/>
  <c r="K78" i="8"/>
  <c r="J78" i="8"/>
  <c r="I78" i="8"/>
  <c r="H78" i="8"/>
  <c r="G78" i="8"/>
  <c r="F78" i="8"/>
  <c r="E78" i="8"/>
  <c r="K77" i="8"/>
  <c r="J77" i="8"/>
  <c r="I77" i="8"/>
  <c r="H77" i="8"/>
  <c r="G77" i="8"/>
  <c r="F77" i="8"/>
  <c r="E77" i="8"/>
  <c r="U76" i="8"/>
  <c r="K76" i="8"/>
  <c r="J76" i="8"/>
  <c r="I76" i="8"/>
  <c r="H76" i="8"/>
  <c r="G76" i="8"/>
  <c r="F76" i="8"/>
  <c r="E76" i="8"/>
  <c r="K75" i="8"/>
  <c r="J75" i="8"/>
  <c r="I75" i="8"/>
  <c r="H75" i="8"/>
  <c r="G75" i="8"/>
  <c r="F75" i="8"/>
  <c r="E75" i="8"/>
  <c r="P74" i="8"/>
  <c r="K74" i="8"/>
  <c r="J74" i="8"/>
  <c r="I74" i="8"/>
  <c r="H74" i="8"/>
  <c r="G74" i="8"/>
  <c r="F74" i="8"/>
  <c r="E74" i="8"/>
  <c r="K73" i="8"/>
  <c r="J73" i="8"/>
  <c r="I73" i="8"/>
  <c r="H73" i="8"/>
  <c r="G73" i="8"/>
  <c r="F73" i="8"/>
  <c r="E73" i="8"/>
  <c r="K72" i="8"/>
  <c r="J72" i="8"/>
  <c r="I72" i="8"/>
  <c r="H72" i="8"/>
  <c r="G72" i="8"/>
  <c r="F72" i="8"/>
  <c r="E72" i="8"/>
  <c r="R71" i="8"/>
  <c r="K71" i="8"/>
  <c r="J71" i="8"/>
  <c r="I71" i="8"/>
  <c r="H71" i="8"/>
  <c r="G71" i="8"/>
  <c r="F71" i="8"/>
  <c r="E71" i="8"/>
  <c r="K70" i="8"/>
  <c r="J70" i="8"/>
  <c r="I70" i="8"/>
  <c r="H70" i="8"/>
  <c r="G70" i="8"/>
  <c r="F70" i="8"/>
  <c r="E70" i="8"/>
  <c r="P69" i="8"/>
  <c r="K69" i="8"/>
  <c r="J69" i="8"/>
  <c r="I69" i="8"/>
  <c r="H69" i="8"/>
  <c r="G69" i="8"/>
  <c r="F69" i="8"/>
  <c r="E69" i="8"/>
  <c r="P68" i="8"/>
  <c r="K68" i="8"/>
  <c r="J68" i="8"/>
  <c r="I68" i="8"/>
  <c r="H68" i="8"/>
  <c r="G68" i="8"/>
  <c r="F68" i="8"/>
  <c r="E68" i="8"/>
  <c r="U67" i="8"/>
  <c r="R67" i="8"/>
  <c r="K67" i="8"/>
  <c r="J67" i="8"/>
  <c r="I67" i="8"/>
  <c r="H67" i="8"/>
  <c r="G67" i="8"/>
  <c r="F67" i="8"/>
  <c r="E67" i="8"/>
  <c r="P66" i="8"/>
  <c r="K66" i="8"/>
  <c r="J66" i="8"/>
  <c r="I66" i="8"/>
  <c r="H66" i="8"/>
  <c r="G66" i="8"/>
  <c r="F66" i="8"/>
  <c r="E66" i="8"/>
  <c r="U65" i="8"/>
  <c r="K65" i="8"/>
  <c r="J65" i="8"/>
  <c r="I65" i="8"/>
  <c r="H65" i="8"/>
  <c r="G65" i="8"/>
  <c r="F65" i="8"/>
  <c r="E65" i="8"/>
  <c r="E65" i="19" s="1"/>
  <c r="K64" i="8"/>
  <c r="J64" i="8"/>
  <c r="I64" i="8"/>
  <c r="H64" i="8"/>
  <c r="G64" i="8"/>
  <c r="F64" i="8"/>
  <c r="E64" i="8"/>
  <c r="K63" i="8"/>
  <c r="J63" i="8"/>
  <c r="I63" i="8"/>
  <c r="H63" i="8"/>
  <c r="G63" i="8"/>
  <c r="F63" i="8"/>
  <c r="E63" i="8"/>
  <c r="L62" i="8"/>
  <c r="K62" i="8"/>
  <c r="J62" i="8"/>
  <c r="I62" i="8"/>
  <c r="H62" i="8"/>
  <c r="G62" i="8"/>
  <c r="F62" i="8"/>
  <c r="E62" i="8"/>
  <c r="L61" i="8"/>
  <c r="K61" i="8"/>
  <c r="J61" i="8"/>
  <c r="I61" i="8"/>
  <c r="H61" i="8"/>
  <c r="G61" i="8"/>
  <c r="F61" i="8"/>
  <c r="E61" i="8"/>
  <c r="P60" i="8"/>
  <c r="K60" i="8"/>
  <c r="J60" i="8"/>
  <c r="I60" i="8"/>
  <c r="H60" i="8"/>
  <c r="G60" i="8"/>
  <c r="F60" i="8"/>
  <c r="E60" i="8"/>
  <c r="R59" i="8"/>
  <c r="K59" i="8"/>
  <c r="J59" i="8"/>
  <c r="I59" i="8"/>
  <c r="H59" i="8"/>
  <c r="G59" i="8"/>
  <c r="F59" i="8"/>
  <c r="E59" i="8"/>
  <c r="R58" i="8"/>
  <c r="P58" i="8"/>
  <c r="K58" i="8"/>
  <c r="J58" i="8"/>
  <c r="I58" i="8"/>
  <c r="H58" i="8"/>
  <c r="G58" i="8"/>
  <c r="F58" i="8"/>
  <c r="E58" i="8"/>
  <c r="K57" i="8"/>
  <c r="J57" i="8"/>
  <c r="I57" i="8"/>
  <c r="H57" i="8"/>
  <c r="G57" i="8"/>
  <c r="F57" i="8"/>
  <c r="E57" i="8"/>
  <c r="U56" i="8"/>
  <c r="L56" i="8"/>
  <c r="K56" i="8"/>
  <c r="J56" i="8"/>
  <c r="I56" i="8"/>
  <c r="H56" i="8"/>
  <c r="G56" i="8"/>
  <c r="F56" i="8"/>
  <c r="E56" i="8"/>
  <c r="K55" i="8"/>
  <c r="J55" i="8"/>
  <c r="I55" i="8"/>
  <c r="H55" i="8"/>
  <c r="G55" i="8"/>
  <c r="F55" i="8"/>
  <c r="E55" i="8"/>
  <c r="K54" i="8"/>
  <c r="J54" i="8"/>
  <c r="I54" i="8"/>
  <c r="H54" i="8"/>
  <c r="G54" i="8"/>
  <c r="F54" i="8"/>
  <c r="E54" i="8"/>
  <c r="F10" i="12" s="1"/>
  <c r="K53" i="8"/>
  <c r="J53" i="8"/>
  <c r="I53" i="8"/>
  <c r="H53" i="8"/>
  <c r="G53" i="8"/>
  <c r="F53" i="8"/>
  <c r="E53" i="8"/>
  <c r="K52" i="8"/>
  <c r="J52" i="8"/>
  <c r="I52" i="8"/>
  <c r="H52" i="8"/>
  <c r="G52" i="8"/>
  <c r="F52" i="8"/>
  <c r="E52" i="8"/>
  <c r="S51" i="8"/>
  <c r="K51" i="8"/>
  <c r="J51" i="8"/>
  <c r="I51" i="8"/>
  <c r="H51" i="8"/>
  <c r="G51" i="8"/>
  <c r="F51" i="8"/>
  <c r="E51" i="8"/>
  <c r="P50" i="8"/>
  <c r="K50" i="8"/>
  <c r="J50" i="8"/>
  <c r="I50" i="8"/>
  <c r="H50" i="8"/>
  <c r="G50" i="8"/>
  <c r="F50" i="8"/>
  <c r="E50" i="8"/>
  <c r="U49" i="8"/>
  <c r="P49" i="8"/>
  <c r="K49" i="8"/>
  <c r="J49" i="8"/>
  <c r="I49" i="8"/>
  <c r="H49" i="8"/>
  <c r="G49" i="8"/>
  <c r="F49" i="8"/>
  <c r="E49" i="8"/>
  <c r="K48" i="8"/>
  <c r="J48" i="8"/>
  <c r="I48" i="8"/>
  <c r="H48" i="8"/>
  <c r="G48" i="8"/>
  <c r="F48" i="8"/>
  <c r="E48" i="8"/>
  <c r="K47" i="8"/>
  <c r="J47" i="8"/>
  <c r="I47" i="8"/>
  <c r="H47" i="8"/>
  <c r="G47" i="8"/>
  <c r="F47" i="8"/>
  <c r="E47" i="8"/>
  <c r="L46" i="8"/>
  <c r="K46" i="8"/>
  <c r="J46" i="8"/>
  <c r="I46" i="8"/>
  <c r="H46" i="8"/>
  <c r="G46" i="8"/>
  <c r="F46" i="8"/>
  <c r="E46" i="8"/>
  <c r="K45" i="8"/>
  <c r="J45" i="8"/>
  <c r="I45" i="8"/>
  <c r="H45" i="8"/>
  <c r="G45" i="8"/>
  <c r="F45" i="8"/>
  <c r="E45" i="8"/>
  <c r="K44" i="8"/>
  <c r="J44" i="8"/>
  <c r="I44" i="8"/>
  <c r="H44" i="8"/>
  <c r="G44" i="8"/>
  <c r="F44" i="8"/>
  <c r="E44" i="8"/>
  <c r="R43" i="8"/>
  <c r="K43" i="8"/>
  <c r="J43" i="8"/>
  <c r="I43" i="8"/>
  <c r="H43" i="8"/>
  <c r="G43" i="8"/>
  <c r="F43" i="8"/>
  <c r="E43" i="8"/>
  <c r="R42" i="8"/>
  <c r="P42" i="8"/>
  <c r="K42" i="8"/>
  <c r="J42" i="8"/>
  <c r="I42" i="8"/>
  <c r="H42" i="8"/>
  <c r="G42" i="8"/>
  <c r="F42" i="8"/>
  <c r="E42" i="8"/>
  <c r="P41" i="8"/>
  <c r="K41" i="8"/>
  <c r="J41" i="8"/>
  <c r="I41" i="8"/>
  <c r="H41" i="8"/>
  <c r="G41" i="8"/>
  <c r="F41" i="8"/>
  <c r="E41" i="8"/>
  <c r="U40" i="8"/>
  <c r="K40" i="8"/>
  <c r="J40" i="8"/>
  <c r="I40" i="8"/>
  <c r="H40" i="8"/>
  <c r="G40" i="8"/>
  <c r="F40" i="8"/>
  <c r="E40" i="8"/>
  <c r="K39" i="8"/>
  <c r="J39" i="8"/>
  <c r="I39" i="8"/>
  <c r="H39" i="8"/>
  <c r="G39" i="8"/>
  <c r="F39" i="8"/>
  <c r="E39" i="8"/>
  <c r="K38" i="8"/>
  <c r="J38" i="8"/>
  <c r="I38" i="8"/>
  <c r="H38" i="8"/>
  <c r="G38" i="8"/>
  <c r="F38" i="8"/>
  <c r="E38" i="8"/>
  <c r="R37" i="8"/>
  <c r="K37" i="8"/>
  <c r="J37" i="8"/>
  <c r="I37" i="8"/>
  <c r="H37" i="8"/>
  <c r="G37" i="8"/>
  <c r="F37" i="8"/>
  <c r="E37" i="8"/>
  <c r="K36" i="8"/>
  <c r="J36" i="8"/>
  <c r="I36" i="8"/>
  <c r="H36" i="8"/>
  <c r="G36" i="8"/>
  <c r="F36" i="8"/>
  <c r="E36" i="8"/>
  <c r="R35" i="8"/>
  <c r="K35" i="8"/>
  <c r="J35" i="8"/>
  <c r="I35" i="8"/>
  <c r="H35" i="8"/>
  <c r="G35" i="8"/>
  <c r="F35" i="8"/>
  <c r="E35" i="8"/>
  <c r="R34" i="8"/>
  <c r="P34" i="8"/>
  <c r="K34" i="8"/>
  <c r="J34" i="8"/>
  <c r="I34" i="8"/>
  <c r="H34" i="8"/>
  <c r="G34" i="8"/>
  <c r="F34" i="8"/>
  <c r="E34" i="8"/>
  <c r="U33" i="8"/>
  <c r="P33" i="8"/>
  <c r="L33" i="8"/>
  <c r="K33" i="8"/>
  <c r="J33" i="8"/>
  <c r="I33" i="8"/>
  <c r="H33" i="8"/>
  <c r="G33" i="8"/>
  <c r="F33" i="8"/>
  <c r="E33" i="8"/>
  <c r="K32" i="8"/>
  <c r="J32" i="8"/>
  <c r="I32" i="8"/>
  <c r="H32" i="8"/>
  <c r="G32" i="8"/>
  <c r="F32" i="8"/>
  <c r="E32" i="8"/>
  <c r="K31" i="8"/>
  <c r="J31" i="8"/>
  <c r="I31" i="8"/>
  <c r="H31" i="8"/>
  <c r="G31" i="8"/>
  <c r="F31" i="8"/>
  <c r="E31" i="8"/>
  <c r="K30" i="8"/>
  <c r="J30" i="8"/>
  <c r="I30" i="8"/>
  <c r="H30" i="8"/>
  <c r="G30" i="8"/>
  <c r="F30" i="8"/>
  <c r="E30" i="8"/>
  <c r="P29" i="8"/>
  <c r="K29" i="8"/>
  <c r="J29" i="8"/>
  <c r="I29" i="8"/>
  <c r="H29" i="8"/>
  <c r="G29" i="8"/>
  <c r="F29" i="8"/>
  <c r="E29" i="8"/>
  <c r="K28" i="8"/>
  <c r="J28" i="8"/>
  <c r="I28" i="8"/>
  <c r="H28" i="8"/>
  <c r="G28" i="8"/>
  <c r="F28" i="8"/>
  <c r="E28" i="8"/>
  <c r="R27" i="8"/>
  <c r="K27" i="8"/>
  <c r="J27" i="8"/>
  <c r="I27" i="8"/>
  <c r="H27" i="8"/>
  <c r="G27" i="8"/>
  <c r="F27" i="8"/>
  <c r="E27" i="8"/>
  <c r="R26" i="8"/>
  <c r="P26" i="8"/>
  <c r="K26" i="8"/>
  <c r="J26" i="8"/>
  <c r="I26" i="8"/>
  <c r="H26" i="8"/>
  <c r="G26" i="8"/>
  <c r="F26" i="8"/>
  <c r="E26" i="8"/>
  <c r="P25" i="8"/>
  <c r="K25" i="8"/>
  <c r="J25" i="8"/>
  <c r="I25" i="8"/>
  <c r="H25" i="8"/>
  <c r="G25" i="8"/>
  <c r="F25" i="8"/>
  <c r="E25" i="8"/>
  <c r="U24" i="8"/>
  <c r="K24" i="8"/>
  <c r="J24" i="8"/>
  <c r="I24" i="8"/>
  <c r="H24" i="8"/>
  <c r="G24" i="8"/>
  <c r="F24" i="8"/>
  <c r="E24" i="8"/>
  <c r="K23" i="8"/>
  <c r="J23" i="8"/>
  <c r="I23" i="8"/>
  <c r="H23" i="8"/>
  <c r="G23" i="8"/>
  <c r="F23" i="8"/>
  <c r="E23" i="8"/>
  <c r="K22" i="8"/>
  <c r="J22" i="8"/>
  <c r="I22" i="8"/>
  <c r="H22" i="8"/>
  <c r="G22" i="8"/>
  <c r="F22" i="8"/>
  <c r="E22" i="8"/>
  <c r="R21" i="8"/>
  <c r="K21" i="8"/>
  <c r="J21" i="8"/>
  <c r="I21" i="8"/>
  <c r="H21" i="8"/>
  <c r="G21" i="8"/>
  <c r="F21" i="8"/>
  <c r="E21" i="8"/>
  <c r="K20" i="8"/>
  <c r="J20" i="8"/>
  <c r="I20" i="8"/>
  <c r="H20" i="8"/>
  <c r="G20" i="8"/>
  <c r="F20" i="8"/>
  <c r="E20" i="8"/>
  <c r="K19" i="8"/>
  <c r="J19" i="8"/>
  <c r="I19" i="8"/>
  <c r="H19" i="8"/>
  <c r="G19" i="8"/>
  <c r="F19" i="8"/>
  <c r="E19" i="8"/>
  <c r="P18" i="8"/>
  <c r="K18" i="8"/>
  <c r="J18" i="8"/>
  <c r="I18" i="8"/>
  <c r="H18" i="8"/>
  <c r="G18" i="8"/>
  <c r="F18" i="8"/>
  <c r="E18" i="8"/>
  <c r="E18" i="19" s="1"/>
  <c r="U17" i="8"/>
  <c r="L17" i="8"/>
  <c r="K17" i="8"/>
  <c r="J17" i="8"/>
  <c r="I17" i="8"/>
  <c r="H17" i="8"/>
  <c r="G17" i="8"/>
  <c r="F17" i="8"/>
  <c r="E17" i="8"/>
  <c r="K16" i="8"/>
  <c r="J16" i="8"/>
  <c r="I16" i="8"/>
  <c r="H16" i="8"/>
  <c r="G16" i="8"/>
  <c r="F16" i="8"/>
  <c r="E16" i="8"/>
  <c r="P15" i="8"/>
  <c r="K15" i="8"/>
  <c r="J15" i="8"/>
  <c r="I15" i="8"/>
  <c r="H15" i="8"/>
  <c r="G15" i="8"/>
  <c r="F15" i="8"/>
  <c r="E15" i="8"/>
  <c r="K14" i="8"/>
  <c r="J14" i="8"/>
  <c r="I14" i="8"/>
  <c r="H14" i="8"/>
  <c r="G14" i="8"/>
  <c r="F14" i="8"/>
  <c r="E14" i="8"/>
  <c r="R13" i="8"/>
  <c r="P13" i="8"/>
  <c r="K13" i="8"/>
  <c r="J13" i="8"/>
  <c r="I13" i="8"/>
  <c r="H13" i="8"/>
  <c r="G13" i="8"/>
  <c r="F13" i="8"/>
  <c r="E13" i="8"/>
  <c r="U12" i="8"/>
  <c r="Q12" i="8"/>
  <c r="P12" i="8"/>
  <c r="K12" i="8"/>
  <c r="J12" i="8"/>
  <c r="I12" i="8"/>
  <c r="H12" i="8"/>
  <c r="G12" i="8"/>
  <c r="F12" i="8"/>
  <c r="E12" i="8"/>
  <c r="E12" i="19" s="1"/>
  <c r="R11" i="8"/>
  <c r="K11" i="8"/>
  <c r="J11" i="8"/>
  <c r="I11" i="8"/>
  <c r="H11" i="8"/>
  <c r="G11" i="8"/>
  <c r="F11" i="8"/>
  <c r="E11" i="8"/>
  <c r="K10" i="8"/>
  <c r="J10" i="8"/>
  <c r="I10" i="8"/>
  <c r="H10" i="8"/>
  <c r="G10" i="8"/>
  <c r="F10" i="8"/>
  <c r="E10" i="8"/>
  <c r="P9" i="8"/>
  <c r="L9" i="8"/>
  <c r="K9" i="8"/>
  <c r="J9" i="8"/>
  <c r="I9" i="8"/>
  <c r="H9" i="8"/>
  <c r="G9" i="8"/>
  <c r="F9" i="8"/>
  <c r="E9" i="8"/>
  <c r="K8" i="8"/>
  <c r="J8" i="8"/>
  <c r="I8" i="8"/>
  <c r="H8" i="8"/>
  <c r="G8" i="8"/>
  <c r="F8" i="8"/>
  <c r="E8" i="8"/>
  <c r="K7" i="8"/>
  <c r="J7" i="8"/>
  <c r="I7" i="8"/>
  <c r="H7" i="8"/>
  <c r="G7" i="8"/>
  <c r="F7" i="8"/>
  <c r="E7" i="8"/>
  <c r="K6" i="8"/>
  <c r="J6" i="8"/>
  <c r="I6" i="8"/>
  <c r="H6" i="8"/>
  <c r="G6" i="8"/>
  <c r="F6" i="8"/>
  <c r="E6" i="8"/>
  <c r="R5" i="8"/>
  <c r="P5" i="8"/>
  <c r="K5" i="8"/>
  <c r="J5" i="8"/>
  <c r="I5" i="8"/>
  <c r="H5" i="8"/>
  <c r="G5" i="8"/>
  <c r="F5" i="8"/>
  <c r="E5" i="8"/>
  <c r="P4" i="8"/>
  <c r="K4" i="8"/>
  <c r="J4" i="8"/>
  <c r="I4" i="8"/>
  <c r="H4" i="8"/>
  <c r="G4" i="8"/>
  <c r="F4" i="8"/>
  <c r="E4" i="8"/>
  <c r="E4" i="19" s="1"/>
  <c r="U3" i="8"/>
  <c r="R3" i="8"/>
  <c r="K3" i="8"/>
  <c r="J3" i="8"/>
  <c r="I3" i="8"/>
  <c r="H3" i="8"/>
  <c r="G3" i="8"/>
  <c r="F3" i="8"/>
  <c r="U1246" i="6"/>
  <c r="U301" i="8" s="1"/>
  <c r="T16" i="8"/>
  <c r="S37" i="8"/>
  <c r="R79" i="8"/>
  <c r="Q77" i="8"/>
  <c r="P177" i="8"/>
  <c r="O78" i="8"/>
  <c r="N145" i="8"/>
  <c r="M83" i="8"/>
  <c r="L25" i="8"/>
  <c r="Z1244" i="6"/>
  <c r="V1244" i="6" s="1"/>
  <c r="Y1244" i="6"/>
  <c r="X1244" i="6"/>
  <c r="Z1243" i="6"/>
  <c r="Y1243" i="6"/>
  <c r="V1243" i="6" s="1"/>
  <c r="X1243" i="6"/>
  <c r="Z1242" i="6"/>
  <c r="Y1242" i="6"/>
  <c r="X1242" i="6"/>
  <c r="Z1241" i="6"/>
  <c r="Y1241" i="6"/>
  <c r="X1241" i="6"/>
  <c r="Z1240" i="6"/>
  <c r="Y1240" i="6"/>
  <c r="X1240" i="6"/>
  <c r="Z1239" i="6"/>
  <c r="Y1239" i="6"/>
  <c r="X1239" i="6"/>
  <c r="Z1238" i="6"/>
  <c r="Y1238" i="6"/>
  <c r="X1238" i="6"/>
  <c r="Z1237" i="6"/>
  <c r="Y1237" i="6"/>
  <c r="X1237" i="6"/>
  <c r="Z1236" i="6"/>
  <c r="Y1236" i="6"/>
  <c r="X1236" i="6"/>
  <c r="Z1235" i="6"/>
  <c r="Y1235" i="6"/>
  <c r="X1235" i="6"/>
  <c r="Z1234" i="6"/>
  <c r="Y1234" i="6"/>
  <c r="X1234" i="6"/>
  <c r="Z1233" i="6"/>
  <c r="Y1233" i="6"/>
  <c r="V1233" i="6" s="1"/>
  <c r="X1233" i="6"/>
  <c r="Z1232" i="6"/>
  <c r="Y1232" i="6"/>
  <c r="X1232" i="6"/>
  <c r="Z1231" i="6"/>
  <c r="Y1231" i="6"/>
  <c r="X1231" i="6"/>
  <c r="Z1230" i="6"/>
  <c r="Y1230" i="6"/>
  <c r="X1230" i="6"/>
  <c r="Z1229" i="6"/>
  <c r="Y1229" i="6"/>
  <c r="V1229" i="6" s="1"/>
  <c r="X1229" i="6"/>
  <c r="Z1228" i="6"/>
  <c r="Y1228" i="6"/>
  <c r="X1228" i="6"/>
  <c r="Z1227" i="6"/>
  <c r="Y1227" i="6"/>
  <c r="V1227" i="6" s="1"/>
  <c r="X1227" i="6"/>
  <c r="Z1226" i="6"/>
  <c r="Y1226" i="6"/>
  <c r="X1226" i="6"/>
  <c r="Z1225" i="6"/>
  <c r="Y1225" i="6"/>
  <c r="X1225" i="6"/>
  <c r="Z1224" i="6"/>
  <c r="Y1224" i="6"/>
  <c r="X1224" i="6"/>
  <c r="Z1223" i="6"/>
  <c r="Y1223" i="6"/>
  <c r="V1223" i="6" s="1"/>
  <c r="X1223" i="6"/>
  <c r="Z1222" i="6"/>
  <c r="Y1222" i="6"/>
  <c r="X1222" i="6"/>
  <c r="Z1221" i="6"/>
  <c r="Y1221" i="6"/>
  <c r="X1221" i="6"/>
  <c r="Z1220" i="6"/>
  <c r="Y1220" i="6"/>
  <c r="X1220" i="6"/>
  <c r="Z1219" i="6"/>
  <c r="Y1219" i="6"/>
  <c r="V1219" i="6" s="1"/>
  <c r="X1219" i="6"/>
  <c r="Z1218" i="6"/>
  <c r="Y1218" i="6"/>
  <c r="X1218" i="6"/>
  <c r="Z1217" i="6"/>
  <c r="Y1217" i="6"/>
  <c r="X1217" i="6"/>
  <c r="Z1216" i="6"/>
  <c r="V1216" i="6" s="1"/>
  <c r="Y1216" i="6"/>
  <c r="X1216" i="6"/>
  <c r="Z1215" i="6"/>
  <c r="Y1215" i="6"/>
  <c r="X1215" i="6"/>
  <c r="Z1214" i="6"/>
  <c r="Y1214" i="6"/>
  <c r="X1214" i="6"/>
  <c r="Z1213" i="6"/>
  <c r="Y1213" i="6"/>
  <c r="X1213" i="6"/>
  <c r="Z1212" i="6"/>
  <c r="Y1212" i="6"/>
  <c r="X1212" i="6"/>
  <c r="Z1211" i="6"/>
  <c r="Y1211" i="6"/>
  <c r="V1211" i="6" s="1"/>
  <c r="X1211" i="6"/>
  <c r="Z1210" i="6"/>
  <c r="Y1210" i="6"/>
  <c r="X1210" i="6"/>
  <c r="Z1209" i="6"/>
  <c r="Y1209" i="6"/>
  <c r="X1209" i="6"/>
  <c r="Z1208" i="6"/>
  <c r="Y1208" i="6"/>
  <c r="X1208" i="6"/>
  <c r="Z1207" i="6"/>
  <c r="Y1207" i="6"/>
  <c r="X1207" i="6"/>
  <c r="V1207" i="6"/>
  <c r="Z1206" i="6"/>
  <c r="Y1206" i="6"/>
  <c r="X1206" i="6"/>
  <c r="Z1205" i="6"/>
  <c r="Y1205" i="6"/>
  <c r="X1205" i="6"/>
  <c r="Z1204" i="6"/>
  <c r="Y1204" i="6"/>
  <c r="X1204" i="6"/>
  <c r="Z1203" i="6"/>
  <c r="Y1203" i="6"/>
  <c r="X1203" i="6"/>
  <c r="Z1202" i="6"/>
  <c r="Y1202" i="6"/>
  <c r="X1202" i="6"/>
  <c r="Z1201" i="6"/>
  <c r="Y1201" i="6"/>
  <c r="X1201" i="6"/>
  <c r="Z1200" i="6"/>
  <c r="Y1200" i="6"/>
  <c r="X1200" i="6"/>
  <c r="Z1199" i="6"/>
  <c r="Y1199" i="6"/>
  <c r="V1199" i="6" s="1"/>
  <c r="X1199" i="6"/>
  <c r="Z1198" i="6"/>
  <c r="Y1198" i="6"/>
  <c r="X1198" i="6"/>
  <c r="Z1197" i="6"/>
  <c r="Y1197" i="6"/>
  <c r="X1197" i="6"/>
  <c r="Z1196" i="6"/>
  <c r="Y1196" i="6"/>
  <c r="X1196" i="6"/>
  <c r="Z1195" i="6"/>
  <c r="Y1195" i="6"/>
  <c r="X1195" i="6"/>
  <c r="Z1194" i="6"/>
  <c r="Y1194" i="6"/>
  <c r="X1194" i="6"/>
  <c r="Z1193" i="6"/>
  <c r="Y1193" i="6"/>
  <c r="X1193" i="6"/>
  <c r="Z1192" i="6"/>
  <c r="Y1192" i="6"/>
  <c r="X1192" i="6"/>
  <c r="Z1191" i="6"/>
  <c r="Y1191" i="6"/>
  <c r="X1191" i="6"/>
  <c r="Z1190" i="6"/>
  <c r="Y1190" i="6"/>
  <c r="V1190" i="6" s="1"/>
  <c r="X1190" i="6"/>
  <c r="Z1189" i="6"/>
  <c r="V1189" i="6" s="1"/>
  <c r="Y1189" i="6"/>
  <c r="X1189" i="6"/>
  <c r="Z1188" i="6"/>
  <c r="Y1188" i="6"/>
  <c r="X1188" i="6"/>
  <c r="Z1187" i="6"/>
  <c r="Y1187" i="6"/>
  <c r="X1187" i="6"/>
  <c r="Z1186" i="6"/>
  <c r="Y1186" i="6"/>
  <c r="V1186" i="6" s="1"/>
  <c r="X1186" i="6"/>
  <c r="Z1185" i="6"/>
  <c r="Y1185" i="6"/>
  <c r="X1185" i="6"/>
  <c r="Z1184" i="6"/>
  <c r="Y1184" i="6"/>
  <c r="X1184" i="6"/>
  <c r="Z1183" i="6"/>
  <c r="Y1183" i="6"/>
  <c r="V1183" i="6" s="1"/>
  <c r="X1183" i="6"/>
  <c r="Z1182" i="6"/>
  <c r="Y1182" i="6"/>
  <c r="X1182" i="6"/>
  <c r="Z1181" i="6"/>
  <c r="Y1181" i="6"/>
  <c r="X1181" i="6"/>
  <c r="Z1180" i="6"/>
  <c r="Y1180" i="6"/>
  <c r="X1180" i="6"/>
  <c r="Z1179" i="6"/>
  <c r="Y1179" i="6"/>
  <c r="X1179" i="6"/>
  <c r="Z1178" i="6"/>
  <c r="Y1178" i="6"/>
  <c r="X1178" i="6"/>
  <c r="Z1177" i="6"/>
  <c r="Y1177" i="6"/>
  <c r="X1177" i="6"/>
  <c r="V1177" i="6"/>
  <c r="Z1176" i="6"/>
  <c r="Y1176" i="6"/>
  <c r="X1176" i="6"/>
  <c r="Z1175" i="6"/>
  <c r="Y1175" i="6"/>
  <c r="X1175" i="6"/>
  <c r="Z1174" i="6"/>
  <c r="Y1174" i="6"/>
  <c r="X1174" i="6"/>
  <c r="Z1173" i="6"/>
  <c r="V1173" i="6" s="1"/>
  <c r="Y1173" i="6"/>
  <c r="X1173" i="6"/>
  <c r="Z1172" i="6"/>
  <c r="V1172" i="6" s="1"/>
  <c r="Y1172" i="6"/>
  <c r="X1172" i="6"/>
  <c r="Z1171" i="6"/>
  <c r="Y1171" i="6"/>
  <c r="V1171" i="6" s="1"/>
  <c r="X1171" i="6"/>
  <c r="Z1170" i="6"/>
  <c r="Y1170" i="6"/>
  <c r="X1170" i="6"/>
  <c r="Z1169" i="6"/>
  <c r="Y1169" i="6"/>
  <c r="V1169" i="6" s="1"/>
  <c r="X1169" i="6"/>
  <c r="Z1168" i="6"/>
  <c r="V1168" i="6" s="1"/>
  <c r="Y1168" i="6"/>
  <c r="X1168" i="6"/>
  <c r="Z1167" i="6"/>
  <c r="Y1167" i="6"/>
  <c r="X1167" i="6"/>
  <c r="Z1166" i="6"/>
  <c r="Y1166" i="6"/>
  <c r="X1166" i="6"/>
  <c r="Z1165" i="6"/>
  <c r="Y1165" i="6"/>
  <c r="X1165" i="6"/>
  <c r="Z1164" i="6"/>
  <c r="V1164" i="6" s="1"/>
  <c r="Y1164" i="6"/>
  <c r="X1164" i="6"/>
  <c r="Z1163" i="6"/>
  <c r="Y1163" i="6"/>
  <c r="V1163" i="6" s="1"/>
  <c r="X1163" i="6"/>
  <c r="Z1162" i="6"/>
  <c r="Y1162" i="6"/>
  <c r="X1162" i="6"/>
  <c r="Z1161" i="6"/>
  <c r="Y1161" i="6"/>
  <c r="X1161" i="6"/>
  <c r="Z1160" i="6"/>
  <c r="V1160" i="6" s="1"/>
  <c r="Y1160" i="6"/>
  <c r="X1160" i="6"/>
  <c r="Z1159" i="6"/>
  <c r="Y1159" i="6"/>
  <c r="V1159" i="6" s="1"/>
  <c r="X1159" i="6"/>
  <c r="Z1158" i="6"/>
  <c r="Y1158" i="6"/>
  <c r="X1158" i="6"/>
  <c r="Z1157" i="6"/>
  <c r="V1157" i="6" s="1"/>
  <c r="Y1157" i="6"/>
  <c r="X1157" i="6"/>
  <c r="Z1156" i="6"/>
  <c r="Y1156" i="6"/>
  <c r="X1156" i="6"/>
  <c r="Z1155" i="6"/>
  <c r="Y1155" i="6"/>
  <c r="X1155" i="6"/>
  <c r="Z1154" i="6"/>
  <c r="Y1154" i="6"/>
  <c r="X1154" i="6"/>
  <c r="Z1153" i="6"/>
  <c r="Y1153" i="6"/>
  <c r="V1153" i="6" s="1"/>
  <c r="X1153" i="6"/>
  <c r="Z1152" i="6"/>
  <c r="Y1152" i="6"/>
  <c r="X1152" i="6"/>
  <c r="Z1151" i="6"/>
  <c r="Y1151" i="6"/>
  <c r="V1151" i="6" s="1"/>
  <c r="X1151" i="6"/>
  <c r="Z1150" i="6"/>
  <c r="Y1150" i="6"/>
  <c r="V1150" i="6" s="1"/>
  <c r="X1150" i="6"/>
  <c r="Z1149" i="6"/>
  <c r="Y1149" i="6"/>
  <c r="V1149" i="6" s="1"/>
  <c r="X1149" i="6"/>
  <c r="Z1148" i="6"/>
  <c r="V1148" i="6" s="1"/>
  <c r="Y1148" i="6"/>
  <c r="X1148" i="6"/>
  <c r="Z1147" i="6"/>
  <c r="Y1147" i="6"/>
  <c r="X1147" i="6"/>
  <c r="Z1146" i="6"/>
  <c r="Y1146" i="6"/>
  <c r="V1146" i="6" s="1"/>
  <c r="X1146" i="6"/>
  <c r="Z1145" i="6"/>
  <c r="Y1145" i="6"/>
  <c r="X1145" i="6"/>
  <c r="Z1144" i="6"/>
  <c r="V1144" i="6" s="1"/>
  <c r="Y1144" i="6"/>
  <c r="X1144" i="6"/>
  <c r="Z1143" i="6"/>
  <c r="Y1143" i="6"/>
  <c r="X1143" i="6"/>
  <c r="Z1142" i="6"/>
  <c r="Y1142" i="6"/>
  <c r="X1142" i="6"/>
  <c r="Z1141" i="6"/>
  <c r="Y1141" i="6"/>
  <c r="X1141" i="6"/>
  <c r="Z1140" i="6"/>
  <c r="V1140" i="6" s="1"/>
  <c r="Y1140" i="6"/>
  <c r="X1140" i="6"/>
  <c r="Z1139" i="6"/>
  <c r="Y1139" i="6"/>
  <c r="X1139" i="6"/>
  <c r="Z1138" i="6"/>
  <c r="Y1138" i="6"/>
  <c r="X1138" i="6"/>
  <c r="Z1137" i="6"/>
  <c r="Y1137" i="6"/>
  <c r="V1137" i="6" s="1"/>
  <c r="X1137" i="6"/>
  <c r="Z1136" i="6"/>
  <c r="Y1136" i="6"/>
  <c r="X1136" i="6"/>
  <c r="Z1135" i="6"/>
  <c r="Y1135" i="6"/>
  <c r="V1135" i="6" s="1"/>
  <c r="X1135" i="6"/>
  <c r="Z1134" i="6"/>
  <c r="Y1134" i="6"/>
  <c r="X1134" i="6"/>
  <c r="Z1133" i="6"/>
  <c r="Y1133" i="6"/>
  <c r="X1133" i="6"/>
  <c r="Z1132" i="6"/>
  <c r="Y1132" i="6"/>
  <c r="X1132" i="6"/>
  <c r="Z1131" i="6"/>
  <c r="Y1131" i="6"/>
  <c r="V1131" i="6" s="1"/>
  <c r="X1131" i="6"/>
  <c r="Z1130" i="6"/>
  <c r="Y1130" i="6"/>
  <c r="V1130" i="6" s="1"/>
  <c r="X1130" i="6"/>
  <c r="Z1129" i="6"/>
  <c r="Y1129" i="6"/>
  <c r="V1129" i="6" s="1"/>
  <c r="X1129" i="6"/>
  <c r="Z1128" i="6"/>
  <c r="Y1128" i="6"/>
  <c r="X1128" i="6"/>
  <c r="Z1127" i="6"/>
  <c r="Y1127" i="6"/>
  <c r="X1127" i="6"/>
  <c r="Z1126" i="6"/>
  <c r="Y1126" i="6"/>
  <c r="X1126" i="6"/>
  <c r="Z1125" i="6"/>
  <c r="Y1125" i="6"/>
  <c r="X1125" i="6"/>
  <c r="Z1124" i="6"/>
  <c r="Y1124" i="6"/>
  <c r="X1124" i="6"/>
  <c r="Z1123" i="6"/>
  <c r="Y1123" i="6"/>
  <c r="X1123" i="6"/>
  <c r="Z1122" i="6"/>
  <c r="Y1122" i="6"/>
  <c r="X1122" i="6"/>
  <c r="Z1121" i="6"/>
  <c r="Y1121" i="6"/>
  <c r="X1121" i="6"/>
  <c r="Z1120" i="6"/>
  <c r="Y1120" i="6"/>
  <c r="X1120" i="6"/>
  <c r="Z1119" i="6"/>
  <c r="Y1119" i="6"/>
  <c r="X1119" i="6"/>
  <c r="Z1118" i="6"/>
  <c r="Y1118" i="6"/>
  <c r="V1118" i="6" s="1"/>
  <c r="X1118" i="6"/>
  <c r="Z1117" i="6"/>
  <c r="Y1117" i="6"/>
  <c r="V1117" i="6" s="1"/>
  <c r="X1117" i="6"/>
  <c r="Z1116" i="6"/>
  <c r="Y1116" i="6"/>
  <c r="X1116" i="6"/>
  <c r="Z1115" i="6"/>
  <c r="Y1115" i="6"/>
  <c r="X1115" i="6"/>
  <c r="Z1114" i="6"/>
  <c r="Y1114" i="6"/>
  <c r="V1114" i="6" s="1"/>
  <c r="X1114" i="6"/>
  <c r="Z1113" i="6"/>
  <c r="Y1113" i="6"/>
  <c r="V1113" i="6" s="1"/>
  <c r="X1113" i="6"/>
  <c r="Z1112" i="6"/>
  <c r="Y1112" i="6"/>
  <c r="X1112" i="6"/>
  <c r="Z1111" i="6"/>
  <c r="Y1111" i="6"/>
  <c r="X1111" i="6"/>
  <c r="Z1110" i="6"/>
  <c r="Y1110" i="6"/>
  <c r="V1110" i="6" s="1"/>
  <c r="X1110" i="6"/>
  <c r="Z1109" i="6"/>
  <c r="Y1109" i="6"/>
  <c r="V1109" i="6" s="1"/>
  <c r="X1109" i="6"/>
  <c r="Z1108" i="6"/>
  <c r="Y1108" i="6"/>
  <c r="X1108" i="6"/>
  <c r="Z1107" i="6"/>
  <c r="Y1107" i="6"/>
  <c r="X1107" i="6"/>
  <c r="Z1106" i="6"/>
  <c r="Y1106" i="6"/>
  <c r="X1106" i="6"/>
  <c r="Z1105" i="6"/>
  <c r="Y1105" i="6"/>
  <c r="V1105" i="6" s="1"/>
  <c r="X1105" i="6"/>
  <c r="Z1104" i="6"/>
  <c r="Y1104" i="6"/>
  <c r="X1104" i="6"/>
  <c r="Z1103" i="6"/>
  <c r="Y1103" i="6"/>
  <c r="V1103" i="6" s="1"/>
  <c r="X1103" i="6"/>
  <c r="Z1102" i="6"/>
  <c r="Y1102" i="6"/>
  <c r="X1102" i="6"/>
  <c r="Z1101" i="6"/>
  <c r="Y1101" i="6"/>
  <c r="X1101" i="6"/>
  <c r="Z1100" i="6"/>
  <c r="Y1100" i="6"/>
  <c r="X1100" i="6"/>
  <c r="Z1099" i="6"/>
  <c r="V1099" i="6" s="1"/>
  <c r="Y1099" i="6"/>
  <c r="X1099" i="6"/>
  <c r="Z1098" i="6"/>
  <c r="Y1098" i="6"/>
  <c r="X1098" i="6"/>
  <c r="Z1097" i="6"/>
  <c r="Y1097" i="6"/>
  <c r="V1097" i="6" s="1"/>
  <c r="X1097" i="6"/>
  <c r="Z1096" i="6"/>
  <c r="Y1096" i="6"/>
  <c r="X1096" i="6"/>
  <c r="Z1095" i="6"/>
  <c r="Y1095" i="6"/>
  <c r="V1095" i="6" s="1"/>
  <c r="X1095" i="6"/>
  <c r="Z1094" i="6"/>
  <c r="Y1094" i="6"/>
  <c r="X1094" i="6"/>
  <c r="Z1093" i="6"/>
  <c r="Y1093" i="6"/>
  <c r="X1093" i="6"/>
  <c r="Z1092" i="6"/>
  <c r="Y1092" i="6"/>
  <c r="X1092" i="6"/>
  <c r="Z1091" i="6"/>
  <c r="Y1091" i="6"/>
  <c r="X1091" i="6"/>
  <c r="Z1090" i="6"/>
  <c r="Y1090" i="6"/>
  <c r="X1090" i="6"/>
  <c r="Z1089" i="6"/>
  <c r="Y1089" i="6"/>
  <c r="X1089" i="6"/>
  <c r="Z1088" i="6"/>
  <c r="Y1088" i="6"/>
  <c r="X1088" i="6"/>
  <c r="Z1087" i="6"/>
  <c r="Y1087" i="6"/>
  <c r="V1087" i="6" s="1"/>
  <c r="X1087" i="6"/>
  <c r="Z1086" i="6"/>
  <c r="Y1086" i="6"/>
  <c r="X1086" i="6"/>
  <c r="Z1085" i="6"/>
  <c r="Y1085" i="6"/>
  <c r="V1085" i="6" s="1"/>
  <c r="X1085" i="6"/>
  <c r="Z1084" i="6"/>
  <c r="V1084" i="6" s="1"/>
  <c r="Y1084" i="6"/>
  <c r="X1084" i="6"/>
  <c r="Z1083" i="6"/>
  <c r="Y1083" i="6"/>
  <c r="X1083" i="6"/>
  <c r="Z1082" i="6"/>
  <c r="Y1082" i="6"/>
  <c r="X1082" i="6"/>
  <c r="Z1081" i="6"/>
  <c r="Y1081" i="6"/>
  <c r="X1081" i="6"/>
  <c r="Z1080" i="6"/>
  <c r="Y1080" i="6"/>
  <c r="X1080" i="6"/>
  <c r="Z1079" i="6"/>
  <c r="Y1079" i="6"/>
  <c r="X1079" i="6"/>
  <c r="Z1078" i="6"/>
  <c r="Y1078" i="6"/>
  <c r="X1078" i="6"/>
  <c r="Z1077" i="6"/>
  <c r="Y1077" i="6"/>
  <c r="X1077" i="6"/>
  <c r="V1077" i="6"/>
  <c r="Z1076" i="6"/>
  <c r="Y1076" i="6"/>
  <c r="X1076" i="6"/>
  <c r="Z1075" i="6"/>
  <c r="Y1075" i="6"/>
  <c r="V1075" i="6" s="1"/>
  <c r="X1075" i="6"/>
  <c r="Z1074" i="6"/>
  <c r="Y1074" i="6"/>
  <c r="X1074" i="6"/>
  <c r="Z1073" i="6"/>
  <c r="Y1073" i="6"/>
  <c r="X1073" i="6"/>
  <c r="Z1072" i="6"/>
  <c r="Y1072" i="6"/>
  <c r="X1072" i="6"/>
  <c r="Z1071" i="6"/>
  <c r="Y1071" i="6"/>
  <c r="X1071" i="6"/>
  <c r="Z1070" i="6"/>
  <c r="Y1070" i="6"/>
  <c r="X1070" i="6"/>
  <c r="Z1069" i="6"/>
  <c r="Y1069" i="6"/>
  <c r="X1069" i="6"/>
  <c r="Z1068" i="6"/>
  <c r="Y1068" i="6"/>
  <c r="X1068" i="6"/>
  <c r="Z1067" i="6"/>
  <c r="Y1067" i="6"/>
  <c r="V1067" i="6" s="1"/>
  <c r="X1067" i="6"/>
  <c r="Z1066" i="6"/>
  <c r="Y1066" i="6"/>
  <c r="X1066" i="6"/>
  <c r="Z1065" i="6"/>
  <c r="Y1065" i="6"/>
  <c r="X1065" i="6"/>
  <c r="Z1064" i="6"/>
  <c r="Y1064" i="6"/>
  <c r="X1064" i="6"/>
  <c r="Z1063" i="6"/>
  <c r="V1063" i="6" s="1"/>
  <c r="Y1063" i="6"/>
  <c r="X1063" i="6"/>
  <c r="Z1062" i="6"/>
  <c r="Y1062" i="6"/>
  <c r="X1062" i="6"/>
  <c r="Z1061" i="6"/>
  <c r="Y1061" i="6"/>
  <c r="X1061" i="6"/>
  <c r="Z1060" i="6"/>
  <c r="Y1060" i="6"/>
  <c r="X1060" i="6"/>
  <c r="Z1059" i="6"/>
  <c r="Y1059" i="6"/>
  <c r="V1059" i="6" s="1"/>
  <c r="X1059" i="6"/>
  <c r="Z1058" i="6"/>
  <c r="Y1058" i="6"/>
  <c r="X1058" i="6"/>
  <c r="Z1057" i="6"/>
  <c r="Y1057" i="6"/>
  <c r="X1057" i="6"/>
  <c r="Z1056" i="6"/>
  <c r="Y1056" i="6"/>
  <c r="X1056" i="6"/>
  <c r="Z1055" i="6"/>
  <c r="Y1055" i="6"/>
  <c r="X1055" i="6"/>
  <c r="Z1054" i="6"/>
  <c r="Y1054" i="6"/>
  <c r="V1054" i="6" s="1"/>
  <c r="X1054" i="6"/>
  <c r="Z1053" i="6"/>
  <c r="Y1053" i="6"/>
  <c r="X1053" i="6"/>
  <c r="Z1052" i="6"/>
  <c r="Y1052" i="6"/>
  <c r="X1052" i="6"/>
  <c r="Z1051" i="6"/>
  <c r="Y1051" i="6"/>
  <c r="X1051" i="6"/>
  <c r="V1051" i="6"/>
  <c r="Z1050" i="6"/>
  <c r="Y1050" i="6"/>
  <c r="X1050" i="6"/>
  <c r="Z1049" i="6"/>
  <c r="Y1049" i="6"/>
  <c r="V1049" i="6" s="1"/>
  <c r="X1049" i="6"/>
  <c r="Z1048" i="6"/>
  <c r="V1048" i="6" s="1"/>
  <c r="Y1048" i="6"/>
  <c r="X1048" i="6"/>
  <c r="Z1047" i="6"/>
  <c r="Y1047" i="6"/>
  <c r="X1047" i="6"/>
  <c r="Z1046" i="6"/>
  <c r="Y1046" i="6"/>
  <c r="V1046" i="6" s="1"/>
  <c r="X1046" i="6"/>
  <c r="Z1045" i="6"/>
  <c r="Y1045" i="6"/>
  <c r="X1045" i="6"/>
  <c r="V1045" i="6"/>
  <c r="Z1044" i="6"/>
  <c r="Y1044" i="6"/>
  <c r="X1044" i="6"/>
  <c r="Z1043" i="6"/>
  <c r="Y1043" i="6"/>
  <c r="X1043" i="6"/>
  <c r="Z1042" i="6"/>
  <c r="Y1042" i="6"/>
  <c r="X1042" i="6"/>
  <c r="Z1041" i="6"/>
  <c r="Y1041" i="6"/>
  <c r="V1041" i="6" s="1"/>
  <c r="X1041" i="6"/>
  <c r="Z1040" i="6"/>
  <c r="Y1040" i="6"/>
  <c r="X1040" i="6"/>
  <c r="Z1039" i="6"/>
  <c r="Y1039" i="6"/>
  <c r="X1039" i="6"/>
  <c r="Z1038" i="6"/>
  <c r="Y1038" i="6"/>
  <c r="X1038" i="6"/>
  <c r="Z1037" i="6"/>
  <c r="Y1037" i="6"/>
  <c r="X1037" i="6"/>
  <c r="Z1036" i="6"/>
  <c r="V1036" i="6" s="1"/>
  <c r="Y1036" i="6"/>
  <c r="X1036" i="6"/>
  <c r="Z1035" i="6"/>
  <c r="Y1035" i="6"/>
  <c r="X1035" i="6"/>
  <c r="Z1034" i="6"/>
  <c r="Y1034" i="6"/>
  <c r="V1034" i="6" s="1"/>
  <c r="X1034" i="6"/>
  <c r="Z1033" i="6"/>
  <c r="Y1033" i="6"/>
  <c r="V1033" i="6" s="1"/>
  <c r="X1033" i="6"/>
  <c r="Z1032" i="6"/>
  <c r="Y1032" i="6"/>
  <c r="X1032" i="6"/>
  <c r="Z1031" i="6"/>
  <c r="Y1031" i="6"/>
  <c r="V1031" i="6" s="1"/>
  <c r="X1031" i="6"/>
  <c r="Z1030" i="6"/>
  <c r="Y1030" i="6"/>
  <c r="X1030" i="6"/>
  <c r="Z1029" i="6"/>
  <c r="Y1029" i="6"/>
  <c r="V1029" i="6" s="1"/>
  <c r="X1029" i="6"/>
  <c r="Z1028" i="6"/>
  <c r="Y1028" i="6"/>
  <c r="X1028" i="6"/>
  <c r="Z1027" i="6"/>
  <c r="Y1027" i="6"/>
  <c r="V1027" i="6" s="1"/>
  <c r="X1027" i="6"/>
  <c r="Z1026" i="6"/>
  <c r="Y1026" i="6"/>
  <c r="X1026" i="6"/>
  <c r="Z1025" i="6"/>
  <c r="Y1025" i="6"/>
  <c r="X1025" i="6"/>
  <c r="Z1024" i="6"/>
  <c r="Y1024" i="6"/>
  <c r="X1024" i="6"/>
  <c r="Z1023" i="6"/>
  <c r="Y1023" i="6"/>
  <c r="V1023" i="6" s="1"/>
  <c r="X1023" i="6"/>
  <c r="Z1022" i="6"/>
  <c r="Y1022" i="6"/>
  <c r="X1022" i="6"/>
  <c r="Z1021" i="6"/>
  <c r="Y1021" i="6"/>
  <c r="V1021" i="6" s="1"/>
  <c r="X1021" i="6"/>
  <c r="Z1020" i="6"/>
  <c r="Y1020" i="6"/>
  <c r="X1020" i="6"/>
  <c r="Z1019" i="6"/>
  <c r="Y1019" i="6"/>
  <c r="X1019" i="6"/>
  <c r="V1019" i="6"/>
  <c r="Z1018" i="6"/>
  <c r="Y1018" i="6"/>
  <c r="V1018" i="6" s="1"/>
  <c r="X1018" i="6"/>
  <c r="Z1017" i="6"/>
  <c r="V1017" i="6" s="1"/>
  <c r="Y1017" i="6"/>
  <c r="X1017" i="6"/>
  <c r="Z1016" i="6"/>
  <c r="Y1016" i="6"/>
  <c r="X1016" i="6"/>
  <c r="Z1015" i="6"/>
  <c r="Y1015" i="6"/>
  <c r="X1015" i="6"/>
  <c r="Z1014" i="6"/>
  <c r="Y1014" i="6"/>
  <c r="V1014" i="6" s="1"/>
  <c r="X1014" i="6"/>
  <c r="Z1013" i="6"/>
  <c r="Y1013" i="6"/>
  <c r="X1013" i="6"/>
  <c r="Z1012" i="6"/>
  <c r="Y1012" i="6"/>
  <c r="X1012" i="6"/>
  <c r="Z1011" i="6"/>
  <c r="Y1011" i="6"/>
  <c r="X1011" i="6"/>
  <c r="Z1010" i="6"/>
  <c r="Y1010" i="6"/>
  <c r="X1010" i="6"/>
  <c r="Z1009" i="6"/>
  <c r="Y1009" i="6"/>
  <c r="X1009" i="6"/>
  <c r="Z1008" i="6"/>
  <c r="Y1008" i="6"/>
  <c r="X1008" i="6"/>
  <c r="Z1007" i="6"/>
  <c r="Y1007" i="6"/>
  <c r="X1007" i="6"/>
  <c r="Z1006" i="6"/>
  <c r="Y1006" i="6"/>
  <c r="X1006" i="6"/>
  <c r="Z1005" i="6"/>
  <c r="Y1005" i="6"/>
  <c r="X1005" i="6"/>
  <c r="Z1004" i="6"/>
  <c r="Y1004" i="6"/>
  <c r="X1004" i="6"/>
  <c r="Z1003" i="6"/>
  <c r="Y1003" i="6"/>
  <c r="X1003" i="6"/>
  <c r="Z1002" i="6"/>
  <c r="Y1002" i="6"/>
  <c r="X1002" i="6"/>
  <c r="Z1001" i="6"/>
  <c r="Y1001" i="6"/>
  <c r="X1001" i="6"/>
  <c r="Z1000" i="6"/>
  <c r="Y1000" i="6"/>
  <c r="X1000" i="6"/>
  <c r="Z999" i="6"/>
  <c r="Y999" i="6"/>
  <c r="X999" i="6"/>
  <c r="V999" i="6"/>
  <c r="Z998" i="6"/>
  <c r="Y998" i="6"/>
  <c r="V998" i="6" s="1"/>
  <c r="X998" i="6"/>
  <c r="Z997" i="6"/>
  <c r="Y997" i="6"/>
  <c r="X997" i="6"/>
  <c r="Z996" i="6"/>
  <c r="V996" i="6" s="1"/>
  <c r="Y996" i="6"/>
  <c r="X996" i="6"/>
  <c r="Z995" i="6"/>
  <c r="Y995" i="6"/>
  <c r="X995" i="6"/>
  <c r="Z994" i="6"/>
  <c r="Y994" i="6"/>
  <c r="V994" i="6" s="1"/>
  <c r="X994" i="6"/>
  <c r="Z993" i="6"/>
  <c r="Y993" i="6"/>
  <c r="V993" i="6" s="1"/>
  <c r="X993" i="6"/>
  <c r="Z992" i="6"/>
  <c r="V992" i="6" s="1"/>
  <c r="Y992" i="6"/>
  <c r="X992" i="6"/>
  <c r="Z991" i="6"/>
  <c r="Y991" i="6"/>
  <c r="V991" i="6" s="1"/>
  <c r="X991" i="6"/>
  <c r="Z990" i="6"/>
  <c r="Y990" i="6"/>
  <c r="X990" i="6"/>
  <c r="Z989" i="6"/>
  <c r="Y989" i="6"/>
  <c r="X989" i="6"/>
  <c r="Z988" i="6"/>
  <c r="V988" i="6" s="1"/>
  <c r="Y988" i="6"/>
  <c r="X988" i="6"/>
  <c r="Z987" i="6"/>
  <c r="Y987" i="6"/>
  <c r="X987" i="6"/>
  <c r="Z986" i="6"/>
  <c r="Y986" i="6"/>
  <c r="V986" i="6" s="1"/>
  <c r="X986" i="6"/>
  <c r="Z985" i="6"/>
  <c r="Y985" i="6"/>
  <c r="V985" i="6" s="1"/>
  <c r="X985" i="6"/>
  <c r="Z984" i="6"/>
  <c r="Y984" i="6"/>
  <c r="X984" i="6"/>
  <c r="Z983" i="6"/>
  <c r="Y983" i="6"/>
  <c r="V983" i="6" s="1"/>
  <c r="X983" i="6"/>
  <c r="Z982" i="6"/>
  <c r="Y982" i="6"/>
  <c r="X982" i="6"/>
  <c r="Z981" i="6"/>
  <c r="Y981" i="6"/>
  <c r="V981" i="6" s="1"/>
  <c r="X981" i="6"/>
  <c r="Z980" i="6"/>
  <c r="V980" i="6" s="1"/>
  <c r="Y980" i="6"/>
  <c r="X980" i="6"/>
  <c r="Z979" i="6"/>
  <c r="Y979" i="6"/>
  <c r="V979" i="6" s="1"/>
  <c r="X979" i="6"/>
  <c r="Z978" i="6"/>
  <c r="Y978" i="6"/>
  <c r="X978" i="6"/>
  <c r="Z977" i="6"/>
  <c r="Y977" i="6"/>
  <c r="X977" i="6"/>
  <c r="Z976" i="6"/>
  <c r="Y976" i="6"/>
  <c r="X976" i="6"/>
  <c r="Z975" i="6"/>
  <c r="Y975" i="6"/>
  <c r="V975" i="6" s="1"/>
  <c r="X975" i="6"/>
  <c r="Z974" i="6"/>
  <c r="Y974" i="6"/>
  <c r="X974" i="6"/>
  <c r="Z973" i="6"/>
  <c r="Y973" i="6"/>
  <c r="X973" i="6"/>
  <c r="Z972" i="6"/>
  <c r="V972" i="6" s="1"/>
  <c r="Y972" i="6"/>
  <c r="X972" i="6"/>
  <c r="Z971" i="6"/>
  <c r="Y971" i="6"/>
  <c r="X971" i="6"/>
  <c r="Z970" i="6"/>
  <c r="Y970" i="6"/>
  <c r="X970" i="6"/>
  <c r="Z969" i="6"/>
  <c r="Y969" i="6"/>
  <c r="X969" i="6"/>
  <c r="Z968" i="6"/>
  <c r="V968" i="6" s="1"/>
  <c r="Y968" i="6"/>
  <c r="X968" i="6"/>
  <c r="Z967" i="6"/>
  <c r="Y967" i="6"/>
  <c r="X967" i="6"/>
  <c r="Z966" i="6"/>
  <c r="Y966" i="6"/>
  <c r="V966" i="6" s="1"/>
  <c r="X966" i="6"/>
  <c r="Z965" i="6"/>
  <c r="Y965" i="6"/>
  <c r="X965" i="6"/>
  <c r="Z964" i="6"/>
  <c r="Y964" i="6"/>
  <c r="X964" i="6"/>
  <c r="Z963" i="6"/>
  <c r="Y963" i="6"/>
  <c r="V963" i="6" s="1"/>
  <c r="X963" i="6"/>
  <c r="Z962" i="6"/>
  <c r="Y962" i="6"/>
  <c r="X962" i="6"/>
  <c r="Z961" i="6"/>
  <c r="Y961" i="6"/>
  <c r="V961" i="6" s="1"/>
  <c r="X961" i="6"/>
  <c r="Z960" i="6"/>
  <c r="V960" i="6" s="1"/>
  <c r="Y960" i="6"/>
  <c r="X960" i="6"/>
  <c r="Z959" i="6"/>
  <c r="Y959" i="6"/>
  <c r="X959" i="6"/>
  <c r="Z958" i="6"/>
  <c r="Y958" i="6"/>
  <c r="X958" i="6"/>
  <c r="Z957" i="6"/>
  <c r="Y957" i="6"/>
  <c r="X957" i="6"/>
  <c r="Z956" i="6"/>
  <c r="V956" i="6" s="1"/>
  <c r="Y956" i="6"/>
  <c r="X956" i="6"/>
  <c r="Z955" i="6"/>
  <c r="Y955" i="6"/>
  <c r="V955" i="6" s="1"/>
  <c r="X955" i="6"/>
  <c r="Z954" i="6"/>
  <c r="Y954" i="6"/>
  <c r="V954" i="6" s="1"/>
  <c r="X954" i="6"/>
  <c r="Z953" i="6"/>
  <c r="Y953" i="6"/>
  <c r="X953" i="6"/>
  <c r="V953" i="6"/>
  <c r="Z952" i="6"/>
  <c r="V952" i="6" s="1"/>
  <c r="Y952" i="6"/>
  <c r="X952" i="6"/>
  <c r="Z951" i="6"/>
  <c r="Y951" i="6"/>
  <c r="X951" i="6"/>
  <c r="Z950" i="6"/>
  <c r="Y950" i="6"/>
  <c r="V950" i="6" s="1"/>
  <c r="X950" i="6"/>
  <c r="Z949" i="6"/>
  <c r="Y949" i="6"/>
  <c r="V949" i="6" s="1"/>
  <c r="X949" i="6"/>
  <c r="Z948" i="6"/>
  <c r="Y948" i="6"/>
  <c r="X948" i="6"/>
  <c r="Z947" i="6"/>
  <c r="Y947" i="6"/>
  <c r="X947" i="6"/>
  <c r="Z946" i="6"/>
  <c r="Y946" i="6"/>
  <c r="X946" i="6"/>
  <c r="Z945" i="6"/>
  <c r="Y945" i="6"/>
  <c r="V945" i="6" s="1"/>
  <c r="X945" i="6"/>
  <c r="Z944" i="6"/>
  <c r="Y944" i="6"/>
  <c r="X944" i="6"/>
  <c r="Z943" i="6"/>
  <c r="Y943" i="6"/>
  <c r="X943" i="6"/>
  <c r="Z942" i="6"/>
  <c r="Y942" i="6"/>
  <c r="V942" i="6" s="1"/>
  <c r="X942" i="6"/>
  <c r="Z941" i="6"/>
  <c r="Y941" i="6"/>
  <c r="V941" i="6" s="1"/>
  <c r="X941" i="6"/>
  <c r="Z940" i="6"/>
  <c r="Y940" i="6"/>
  <c r="X940" i="6"/>
  <c r="Z939" i="6"/>
  <c r="Y939" i="6"/>
  <c r="X939" i="6"/>
  <c r="Z938" i="6"/>
  <c r="Y938" i="6"/>
  <c r="X938" i="6"/>
  <c r="Z937" i="6"/>
  <c r="Y937" i="6"/>
  <c r="X937" i="6"/>
  <c r="Z936" i="6"/>
  <c r="Y936" i="6"/>
  <c r="X936" i="6"/>
  <c r="Z935" i="6"/>
  <c r="Y935" i="6"/>
  <c r="X935" i="6"/>
  <c r="Z934" i="6"/>
  <c r="Y934" i="6"/>
  <c r="X934" i="6"/>
  <c r="Z933" i="6"/>
  <c r="Y933" i="6"/>
  <c r="V933" i="6" s="1"/>
  <c r="X933" i="6"/>
  <c r="Z932" i="6"/>
  <c r="V932" i="6" s="1"/>
  <c r="Y932" i="6"/>
  <c r="X932" i="6"/>
  <c r="Z931" i="6"/>
  <c r="Y931" i="6"/>
  <c r="X931" i="6"/>
  <c r="Z930" i="6"/>
  <c r="Y930" i="6"/>
  <c r="X930" i="6"/>
  <c r="Z929" i="6"/>
  <c r="Y929" i="6"/>
  <c r="X929" i="6"/>
  <c r="Z928" i="6"/>
  <c r="Y928" i="6"/>
  <c r="X928" i="6"/>
  <c r="Z927" i="6"/>
  <c r="Y927" i="6"/>
  <c r="V927" i="6" s="1"/>
  <c r="X927" i="6"/>
  <c r="Z926" i="6"/>
  <c r="Y926" i="6"/>
  <c r="X926" i="6"/>
  <c r="Z925" i="6"/>
  <c r="Y925" i="6"/>
  <c r="V925" i="6" s="1"/>
  <c r="X925" i="6"/>
  <c r="Z924" i="6"/>
  <c r="Y924" i="6"/>
  <c r="X924" i="6"/>
  <c r="Z923" i="6"/>
  <c r="Y923" i="6"/>
  <c r="X923" i="6"/>
  <c r="V923" i="6"/>
  <c r="Z922" i="6"/>
  <c r="Y922" i="6"/>
  <c r="V922" i="6" s="1"/>
  <c r="X922" i="6"/>
  <c r="Z921" i="6"/>
  <c r="V921" i="6" s="1"/>
  <c r="Y921" i="6"/>
  <c r="X921" i="6"/>
  <c r="Z920" i="6"/>
  <c r="Y920" i="6"/>
  <c r="X920" i="6"/>
  <c r="Z919" i="6"/>
  <c r="Y919" i="6"/>
  <c r="V919" i="6" s="1"/>
  <c r="X919" i="6"/>
  <c r="Z918" i="6"/>
  <c r="Y918" i="6"/>
  <c r="X918" i="6"/>
  <c r="Z917" i="6"/>
  <c r="Y917" i="6"/>
  <c r="X917" i="6"/>
  <c r="Z916" i="6"/>
  <c r="Y916" i="6"/>
  <c r="X916" i="6"/>
  <c r="Z915" i="6"/>
  <c r="Y915" i="6"/>
  <c r="X915" i="6"/>
  <c r="Z914" i="6"/>
  <c r="Y914" i="6"/>
  <c r="X914" i="6"/>
  <c r="Z913" i="6"/>
  <c r="Y913" i="6"/>
  <c r="X913" i="6"/>
  <c r="Z912" i="6"/>
  <c r="Y912" i="6"/>
  <c r="X912" i="6"/>
  <c r="Z911" i="6"/>
  <c r="Y911" i="6"/>
  <c r="X911" i="6"/>
  <c r="Z910" i="6"/>
  <c r="Y910" i="6"/>
  <c r="X910" i="6"/>
  <c r="Z909" i="6"/>
  <c r="Y909" i="6"/>
  <c r="X909" i="6"/>
  <c r="Z908" i="6"/>
  <c r="Y908" i="6"/>
  <c r="X908" i="6"/>
  <c r="Z907" i="6"/>
  <c r="Y907" i="6"/>
  <c r="V907" i="6" s="1"/>
  <c r="X907" i="6"/>
  <c r="Z906" i="6"/>
  <c r="Y906" i="6"/>
  <c r="X906" i="6"/>
  <c r="Z905" i="6"/>
  <c r="Y905" i="6"/>
  <c r="X905" i="6"/>
  <c r="Z904" i="6"/>
  <c r="Y904" i="6"/>
  <c r="X904" i="6"/>
  <c r="Z903" i="6"/>
  <c r="Y903" i="6"/>
  <c r="X903" i="6"/>
  <c r="Z902" i="6"/>
  <c r="Y902" i="6"/>
  <c r="V902" i="6" s="1"/>
  <c r="X902" i="6"/>
  <c r="Z901" i="6"/>
  <c r="V901" i="6" s="1"/>
  <c r="Y901" i="6"/>
  <c r="X901" i="6"/>
  <c r="Z900" i="6"/>
  <c r="Y900" i="6"/>
  <c r="X900" i="6"/>
  <c r="Z899" i="6"/>
  <c r="Y899" i="6"/>
  <c r="V899" i="6" s="1"/>
  <c r="X899" i="6"/>
  <c r="Z898" i="6"/>
  <c r="Y898" i="6"/>
  <c r="X898" i="6"/>
  <c r="Z897" i="6"/>
  <c r="Y897" i="6"/>
  <c r="X897" i="6"/>
  <c r="Z896" i="6"/>
  <c r="Y896" i="6"/>
  <c r="X896" i="6"/>
  <c r="Z895" i="6"/>
  <c r="Y895" i="6"/>
  <c r="X895" i="6"/>
  <c r="Z894" i="6"/>
  <c r="Y894" i="6"/>
  <c r="X894" i="6"/>
  <c r="Z893" i="6"/>
  <c r="Y893" i="6"/>
  <c r="X893" i="6"/>
  <c r="Z892" i="6"/>
  <c r="Y892" i="6"/>
  <c r="X892" i="6"/>
  <c r="Z891" i="6"/>
  <c r="Y891" i="6"/>
  <c r="V891" i="6" s="1"/>
  <c r="X891" i="6"/>
  <c r="Z890" i="6"/>
  <c r="Y890" i="6"/>
  <c r="X890" i="6"/>
  <c r="Z889" i="6"/>
  <c r="Y889" i="6"/>
  <c r="X889" i="6"/>
  <c r="Z888" i="6"/>
  <c r="V888" i="6" s="1"/>
  <c r="Y888" i="6"/>
  <c r="X888" i="6"/>
  <c r="Z887" i="6"/>
  <c r="Y887" i="6"/>
  <c r="X887" i="6"/>
  <c r="Z886" i="6"/>
  <c r="Y886" i="6"/>
  <c r="X886" i="6"/>
  <c r="Z885" i="6"/>
  <c r="Y885" i="6"/>
  <c r="V885" i="6" s="1"/>
  <c r="X885" i="6"/>
  <c r="Z884" i="6"/>
  <c r="Y884" i="6"/>
  <c r="X884" i="6"/>
  <c r="Z883" i="6"/>
  <c r="Y883" i="6"/>
  <c r="X883" i="6"/>
  <c r="Z882" i="6"/>
  <c r="Y882" i="6"/>
  <c r="X882" i="6"/>
  <c r="Z881" i="6"/>
  <c r="Y881" i="6"/>
  <c r="X881" i="6"/>
  <c r="Z880" i="6"/>
  <c r="V880" i="6" s="1"/>
  <c r="Y880" i="6"/>
  <c r="X880" i="6"/>
  <c r="Z879" i="6"/>
  <c r="Y879" i="6"/>
  <c r="V879" i="6" s="1"/>
  <c r="X879" i="6"/>
  <c r="Z878" i="6"/>
  <c r="Y878" i="6"/>
  <c r="X878" i="6"/>
  <c r="Z877" i="6"/>
  <c r="Y877" i="6"/>
  <c r="V877" i="6" s="1"/>
  <c r="X877" i="6"/>
  <c r="Z876" i="6"/>
  <c r="Y876" i="6"/>
  <c r="X876" i="6"/>
  <c r="Z875" i="6"/>
  <c r="Y875" i="6"/>
  <c r="X875" i="6"/>
  <c r="V875" i="6"/>
  <c r="Z874" i="6"/>
  <c r="Y874" i="6"/>
  <c r="V874" i="6" s="1"/>
  <c r="X874" i="6"/>
  <c r="Z873" i="6"/>
  <c r="Y873" i="6"/>
  <c r="X873" i="6"/>
  <c r="Z872" i="6"/>
  <c r="Y872" i="6"/>
  <c r="X872" i="6"/>
  <c r="Z871" i="6"/>
  <c r="Y871" i="6"/>
  <c r="X871" i="6"/>
  <c r="Z870" i="6"/>
  <c r="Y870" i="6"/>
  <c r="X870" i="6"/>
  <c r="Z869" i="6"/>
  <c r="Y869" i="6"/>
  <c r="V869" i="6" s="1"/>
  <c r="X869" i="6"/>
  <c r="Z868" i="6"/>
  <c r="Y868" i="6"/>
  <c r="X868" i="6"/>
  <c r="Z867" i="6"/>
  <c r="Y867" i="6"/>
  <c r="V867" i="6" s="1"/>
  <c r="X867" i="6"/>
  <c r="Z866" i="6"/>
  <c r="Y866" i="6"/>
  <c r="X866" i="6"/>
  <c r="Z865" i="6"/>
  <c r="Y865" i="6"/>
  <c r="X865" i="6"/>
  <c r="Z864" i="6"/>
  <c r="Y864" i="6"/>
  <c r="X864" i="6"/>
  <c r="Z863" i="6"/>
  <c r="Y863" i="6"/>
  <c r="X863" i="6"/>
  <c r="Z862" i="6"/>
  <c r="Y862" i="6"/>
  <c r="X862" i="6"/>
  <c r="Z861" i="6"/>
  <c r="Y861" i="6"/>
  <c r="X861" i="6"/>
  <c r="Z860" i="6"/>
  <c r="Y860" i="6"/>
  <c r="X860" i="6"/>
  <c r="Z859" i="6"/>
  <c r="Y859" i="6"/>
  <c r="X859" i="6"/>
  <c r="Z858" i="6"/>
  <c r="Y858" i="6"/>
  <c r="X858" i="6"/>
  <c r="Z857" i="6"/>
  <c r="Y857" i="6"/>
  <c r="X857" i="6"/>
  <c r="Z856" i="6"/>
  <c r="Y856" i="6"/>
  <c r="X856" i="6"/>
  <c r="Z855" i="6"/>
  <c r="Y855" i="6"/>
  <c r="X855" i="6"/>
  <c r="Z854" i="6"/>
  <c r="Y854" i="6"/>
  <c r="X854" i="6"/>
  <c r="Z853" i="6"/>
  <c r="Y853" i="6"/>
  <c r="V853" i="6" s="1"/>
  <c r="X853" i="6"/>
  <c r="Z852" i="6"/>
  <c r="Y852" i="6"/>
  <c r="X852" i="6"/>
  <c r="Z851" i="6"/>
  <c r="Y851" i="6"/>
  <c r="X851" i="6"/>
  <c r="Z850" i="6"/>
  <c r="Y850" i="6"/>
  <c r="X850" i="6"/>
  <c r="Z849" i="6"/>
  <c r="Y849" i="6"/>
  <c r="X849" i="6"/>
  <c r="Z848" i="6"/>
  <c r="Y848" i="6"/>
  <c r="X848" i="6"/>
  <c r="Z847" i="6"/>
  <c r="Y847" i="6"/>
  <c r="X847" i="6"/>
  <c r="Z846" i="6"/>
  <c r="Y846" i="6"/>
  <c r="X846" i="6"/>
  <c r="Z845" i="6"/>
  <c r="Y845" i="6"/>
  <c r="X845" i="6"/>
  <c r="Z844" i="6"/>
  <c r="Y844" i="6"/>
  <c r="X844" i="6"/>
  <c r="Z843" i="6"/>
  <c r="Y843" i="6"/>
  <c r="X843" i="6"/>
  <c r="Z842" i="6"/>
  <c r="Y842" i="6"/>
  <c r="X842" i="6"/>
  <c r="Z841" i="6"/>
  <c r="Y841" i="6"/>
  <c r="X841" i="6"/>
  <c r="Z840" i="6"/>
  <c r="Y840" i="6"/>
  <c r="X840" i="6"/>
  <c r="Z839" i="6"/>
  <c r="Y839" i="6"/>
  <c r="V839" i="6" s="1"/>
  <c r="X839" i="6"/>
  <c r="Z838" i="6"/>
  <c r="Y838" i="6"/>
  <c r="X838" i="6"/>
  <c r="Z837" i="6"/>
  <c r="Y837" i="6"/>
  <c r="X837" i="6"/>
  <c r="Z836" i="6"/>
  <c r="V836" i="6" s="1"/>
  <c r="Y836" i="6"/>
  <c r="X836" i="6"/>
  <c r="Z835" i="6"/>
  <c r="Y835" i="6"/>
  <c r="V835" i="6" s="1"/>
  <c r="X835" i="6"/>
  <c r="Z834" i="6"/>
  <c r="Y834" i="6"/>
  <c r="V834" i="6" s="1"/>
  <c r="X834" i="6"/>
  <c r="Z833" i="6"/>
  <c r="Y833" i="6"/>
  <c r="V833" i="6" s="1"/>
  <c r="X833" i="6"/>
  <c r="Z832" i="6"/>
  <c r="Y832" i="6"/>
  <c r="X832" i="6"/>
  <c r="Z831" i="6"/>
  <c r="Y831" i="6"/>
  <c r="V831" i="6" s="1"/>
  <c r="X831" i="6"/>
  <c r="Z830" i="6"/>
  <c r="Y830" i="6"/>
  <c r="X830" i="6"/>
  <c r="Z829" i="6"/>
  <c r="Y829" i="6"/>
  <c r="X829" i="6"/>
  <c r="Z828" i="6"/>
  <c r="Y828" i="6"/>
  <c r="X828" i="6"/>
  <c r="Z827" i="6"/>
  <c r="Y827" i="6"/>
  <c r="V827" i="6" s="1"/>
  <c r="X827" i="6"/>
  <c r="Z826" i="6"/>
  <c r="Y826" i="6"/>
  <c r="V826" i="6" s="1"/>
  <c r="X826" i="6"/>
  <c r="Z825" i="6"/>
  <c r="Y825" i="6"/>
  <c r="V825" i="6" s="1"/>
  <c r="X825" i="6"/>
  <c r="Z824" i="6"/>
  <c r="Y824" i="6"/>
  <c r="X824" i="6"/>
  <c r="Z823" i="6"/>
  <c r="Y823" i="6"/>
  <c r="X823" i="6"/>
  <c r="Z822" i="6"/>
  <c r="Y822" i="6"/>
  <c r="V822" i="6" s="1"/>
  <c r="X822" i="6"/>
  <c r="Z821" i="6"/>
  <c r="Y821" i="6"/>
  <c r="V821" i="6" s="1"/>
  <c r="X821" i="6"/>
  <c r="Z820" i="6"/>
  <c r="Y820" i="6"/>
  <c r="X820" i="6"/>
  <c r="Z819" i="6"/>
  <c r="Y819" i="6"/>
  <c r="X819" i="6"/>
  <c r="Z818" i="6"/>
  <c r="Y818" i="6"/>
  <c r="X818" i="6"/>
  <c r="Z817" i="6"/>
  <c r="Y817" i="6"/>
  <c r="X817" i="6"/>
  <c r="Z816" i="6"/>
  <c r="V816" i="6" s="1"/>
  <c r="Y816" i="6"/>
  <c r="X816" i="6"/>
  <c r="Z815" i="6"/>
  <c r="Y815" i="6"/>
  <c r="X815" i="6"/>
  <c r="Z814" i="6"/>
  <c r="Y814" i="6"/>
  <c r="X814" i="6"/>
  <c r="Z813" i="6"/>
  <c r="Y813" i="6"/>
  <c r="V813" i="6" s="1"/>
  <c r="X813" i="6"/>
  <c r="Z812" i="6"/>
  <c r="Y812" i="6"/>
  <c r="X812" i="6"/>
  <c r="Z811" i="6"/>
  <c r="Y811" i="6"/>
  <c r="X811" i="6"/>
  <c r="Z810" i="6"/>
  <c r="Y810" i="6"/>
  <c r="X810" i="6"/>
  <c r="Z809" i="6"/>
  <c r="Y809" i="6"/>
  <c r="X809" i="6"/>
  <c r="Z808" i="6"/>
  <c r="Y808" i="6"/>
  <c r="X808" i="6"/>
  <c r="Z807" i="6"/>
  <c r="V807" i="6" s="1"/>
  <c r="Y807" i="6"/>
  <c r="X807" i="6"/>
  <c r="Z806" i="6"/>
  <c r="Y806" i="6"/>
  <c r="X806" i="6"/>
  <c r="Z805" i="6"/>
  <c r="Y805" i="6"/>
  <c r="X805" i="6"/>
  <c r="Z804" i="6"/>
  <c r="Y804" i="6"/>
  <c r="X804" i="6"/>
  <c r="Z803" i="6"/>
  <c r="Y803" i="6"/>
  <c r="V803" i="6" s="1"/>
  <c r="X803" i="6"/>
  <c r="Z802" i="6"/>
  <c r="Y802" i="6"/>
  <c r="X802" i="6"/>
  <c r="Z801" i="6"/>
  <c r="Y801" i="6"/>
  <c r="V801" i="6" s="1"/>
  <c r="X801" i="6"/>
  <c r="Z800" i="6"/>
  <c r="Y800" i="6"/>
  <c r="X800" i="6"/>
  <c r="Z799" i="6"/>
  <c r="Y799" i="6"/>
  <c r="X799" i="6"/>
  <c r="Z798" i="6"/>
  <c r="Y798" i="6"/>
  <c r="X798" i="6"/>
  <c r="Z797" i="6"/>
  <c r="Y797" i="6"/>
  <c r="X797" i="6"/>
  <c r="Z796" i="6"/>
  <c r="V796" i="6" s="1"/>
  <c r="Y796" i="6"/>
  <c r="X796" i="6"/>
  <c r="Z795" i="6"/>
  <c r="Y795" i="6"/>
  <c r="X795" i="6"/>
  <c r="V795" i="6"/>
  <c r="Z794" i="6"/>
  <c r="Y794" i="6"/>
  <c r="X794" i="6"/>
  <c r="Z793" i="6"/>
  <c r="Y793" i="6"/>
  <c r="X793" i="6"/>
  <c r="Z792" i="6"/>
  <c r="Y792" i="6"/>
  <c r="X792" i="6"/>
  <c r="Z791" i="6"/>
  <c r="Y791" i="6"/>
  <c r="X791" i="6"/>
  <c r="Z790" i="6"/>
  <c r="Y790" i="6"/>
  <c r="X790" i="6"/>
  <c r="Z789" i="6"/>
  <c r="Y789" i="6"/>
  <c r="X789" i="6"/>
  <c r="V789" i="6"/>
  <c r="Z788" i="6"/>
  <c r="Y788" i="6"/>
  <c r="X788" i="6"/>
  <c r="Z787" i="6"/>
  <c r="Y787" i="6"/>
  <c r="V787" i="6" s="1"/>
  <c r="X787" i="6"/>
  <c r="Z786" i="6"/>
  <c r="Y786" i="6"/>
  <c r="X786" i="6"/>
  <c r="Z785" i="6"/>
  <c r="Y785" i="6"/>
  <c r="X785" i="6"/>
  <c r="Z784" i="6"/>
  <c r="V784" i="6" s="1"/>
  <c r="Y784" i="6"/>
  <c r="X784" i="6"/>
  <c r="Z783" i="6"/>
  <c r="Y783" i="6"/>
  <c r="V783" i="6" s="1"/>
  <c r="X783" i="6"/>
  <c r="Z782" i="6"/>
  <c r="Y782" i="6"/>
  <c r="X782" i="6"/>
  <c r="Z781" i="6"/>
  <c r="Y781" i="6"/>
  <c r="X781" i="6"/>
  <c r="Z780" i="6"/>
  <c r="V780" i="6" s="1"/>
  <c r="Y780" i="6"/>
  <c r="X780" i="6"/>
  <c r="Z779" i="6"/>
  <c r="Y779" i="6"/>
  <c r="X779" i="6"/>
  <c r="Z778" i="6"/>
  <c r="Y778" i="6"/>
  <c r="X778" i="6"/>
  <c r="Z777" i="6"/>
  <c r="Y777" i="6"/>
  <c r="X777" i="6"/>
  <c r="Z776" i="6"/>
  <c r="Y776" i="6"/>
  <c r="X776" i="6"/>
  <c r="Z775" i="6"/>
  <c r="Y775" i="6"/>
  <c r="X775" i="6"/>
  <c r="Z774" i="6"/>
  <c r="Y774" i="6"/>
  <c r="X774" i="6"/>
  <c r="Z773" i="6"/>
  <c r="Y773" i="6"/>
  <c r="X773" i="6"/>
  <c r="V773" i="6"/>
  <c r="Z772" i="6"/>
  <c r="Y772" i="6"/>
  <c r="X772" i="6"/>
  <c r="Z771" i="6"/>
  <c r="Y771" i="6"/>
  <c r="X771" i="6"/>
  <c r="Z770" i="6"/>
  <c r="Y770" i="6"/>
  <c r="X770" i="6"/>
  <c r="Z769" i="6"/>
  <c r="Y769" i="6"/>
  <c r="X769" i="6"/>
  <c r="Z768" i="6"/>
  <c r="Y768" i="6"/>
  <c r="X768" i="6"/>
  <c r="Z767" i="6"/>
  <c r="Y767" i="6"/>
  <c r="X767" i="6"/>
  <c r="Z766" i="6"/>
  <c r="Y766" i="6"/>
  <c r="V766" i="6" s="1"/>
  <c r="X766" i="6"/>
  <c r="Z765" i="6"/>
  <c r="Y765" i="6"/>
  <c r="X765" i="6"/>
  <c r="Z764" i="6"/>
  <c r="V764" i="6" s="1"/>
  <c r="Y764" i="6"/>
  <c r="X764" i="6"/>
  <c r="Z763" i="6"/>
  <c r="Y763" i="6"/>
  <c r="X763" i="6"/>
  <c r="Z762" i="6"/>
  <c r="Y762" i="6"/>
  <c r="X762" i="6"/>
  <c r="Z761" i="6"/>
  <c r="Y761" i="6"/>
  <c r="V761" i="6" s="1"/>
  <c r="X761" i="6"/>
  <c r="Z760" i="6"/>
  <c r="V760" i="6" s="1"/>
  <c r="Y760" i="6"/>
  <c r="X760" i="6"/>
  <c r="Z759" i="6"/>
  <c r="Y759" i="6"/>
  <c r="X759" i="6"/>
  <c r="Z758" i="6"/>
  <c r="Y758" i="6"/>
  <c r="X758" i="6"/>
  <c r="Z757" i="6"/>
  <c r="Y757" i="6"/>
  <c r="X757" i="6"/>
  <c r="Z756" i="6"/>
  <c r="Y756" i="6"/>
  <c r="X756" i="6"/>
  <c r="Z755" i="6"/>
  <c r="Y755" i="6"/>
  <c r="X755" i="6"/>
  <c r="Z754" i="6"/>
  <c r="Y754" i="6"/>
  <c r="X754" i="6"/>
  <c r="Z753" i="6"/>
  <c r="Y753" i="6"/>
  <c r="X753" i="6"/>
  <c r="Z752" i="6"/>
  <c r="Y752" i="6"/>
  <c r="X752" i="6"/>
  <c r="Z751" i="6"/>
  <c r="Y751" i="6"/>
  <c r="V751" i="6" s="1"/>
  <c r="X751" i="6"/>
  <c r="Z750" i="6"/>
  <c r="Y750" i="6"/>
  <c r="X750" i="6"/>
  <c r="Z749" i="6"/>
  <c r="Y749" i="6"/>
  <c r="X749" i="6"/>
  <c r="Z748" i="6"/>
  <c r="Y748" i="6"/>
  <c r="X748" i="6"/>
  <c r="Z747" i="6"/>
  <c r="Y747" i="6"/>
  <c r="V747" i="6" s="1"/>
  <c r="X747" i="6"/>
  <c r="Z746" i="6"/>
  <c r="Y746" i="6"/>
  <c r="X746" i="6"/>
  <c r="Z745" i="6"/>
  <c r="Y745" i="6"/>
  <c r="X745" i="6"/>
  <c r="Z744" i="6"/>
  <c r="V744" i="6" s="1"/>
  <c r="Y744" i="6"/>
  <c r="X744" i="6"/>
  <c r="Z743" i="6"/>
  <c r="Y743" i="6"/>
  <c r="X743" i="6"/>
  <c r="Z742" i="6"/>
  <c r="Y742" i="6"/>
  <c r="X742" i="6"/>
  <c r="Z741" i="6"/>
  <c r="Y741" i="6"/>
  <c r="V741" i="6" s="1"/>
  <c r="X741" i="6"/>
  <c r="Z740" i="6"/>
  <c r="Y740" i="6"/>
  <c r="X740" i="6"/>
  <c r="Z739" i="6"/>
  <c r="Y739" i="6"/>
  <c r="X739" i="6"/>
  <c r="Z738" i="6"/>
  <c r="Y738" i="6"/>
  <c r="X738" i="6"/>
  <c r="Z737" i="6"/>
  <c r="Y737" i="6"/>
  <c r="X737" i="6"/>
  <c r="Z736" i="6"/>
  <c r="Y736" i="6"/>
  <c r="X736" i="6"/>
  <c r="Z735" i="6"/>
  <c r="Y735" i="6"/>
  <c r="X735" i="6"/>
  <c r="Z734" i="6"/>
  <c r="Y734" i="6"/>
  <c r="X734" i="6"/>
  <c r="Z733" i="6"/>
  <c r="Y733" i="6"/>
  <c r="X733" i="6"/>
  <c r="Z732" i="6"/>
  <c r="Y732" i="6"/>
  <c r="X732" i="6"/>
  <c r="Z731" i="6"/>
  <c r="Y731" i="6"/>
  <c r="V731" i="6" s="1"/>
  <c r="X731" i="6"/>
  <c r="Z730" i="6"/>
  <c r="Y730" i="6"/>
  <c r="X730" i="6"/>
  <c r="Z729" i="6"/>
  <c r="Y729" i="6"/>
  <c r="X729" i="6"/>
  <c r="Z728" i="6"/>
  <c r="Y728" i="6"/>
  <c r="X728" i="6"/>
  <c r="Z727" i="6"/>
  <c r="Y727" i="6"/>
  <c r="X727" i="6"/>
  <c r="Z726" i="6"/>
  <c r="Y726" i="6"/>
  <c r="V726" i="6" s="1"/>
  <c r="X726" i="6"/>
  <c r="Z725" i="6"/>
  <c r="Y725" i="6"/>
  <c r="X725" i="6"/>
  <c r="Z724" i="6"/>
  <c r="V724" i="6" s="1"/>
  <c r="Y724" i="6"/>
  <c r="X724" i="6"/>
  <c r="Z723" i="6"/>
  <c r="Y723" i="6"/>
  <c r="V723" i="6" s="1"/>
  <c r="X723" i="6"/>
  <c r="Z722" i="6"/>
  <c r="Y722" i="6"/>
  <c r="X722" i="6"/>
  <c r="Z721" i="6"/>
  <c r="Y721" i="6"/>
  <c r="V721" i="6" s="1"/>
  <c r="X721" i="6"/>
  <c r="Z720" i="6"/>
  <c r="V720" i="6" s="1"/>
  <c r="Y720" i="6"/>
  <c r="X720" i="6"/>
  <c r="Z719" i="6"/>
  <c r="Y719" i="6"/>
  <c r="X719" i="6"/>
  <c r="Z718" i="6"/>
  <c r="Y718" i="6"/>
  <c r="X718" i="6"/>
  <c r="Z717" i="6"/>
  <c r="Y717" i="6"/>
  <c r="X717" i="6"/>
  <c r="Z716" i="6"/>
  <c r="Y716" i="6"/>
  <c r="X716" i="6"/>
  <c r="Z715" i="6"/>
  <c r="Y715" i="6"/>
  <c r="X715" i="6"/>
  <c r="Z714" i="6"/>
  <c r="Y714" i="6"/>
  <c r="X714" i="6"/>
  <c r="Z713" i="6"/>
  <c r="Y713" i="6"/>
  <c r="V713" i="6" s="1"/>
  <c r="X713" i="6"/>
  <c r="Z712" i="6"/>
  <c r="V712" i="6" s="1"/>
  <c r="Y712" i="6"/>
  <c r="X712" i="6"/>
  <c r="Z711" i="6"/>
  <c r="Y711" i="6"/>
  <c r="X711" i="6"/>
  <c r="Z710" i="6"/>
  <c r="Y710" i="6"/>
  <c r="X710" i="6"/>
  <c r="Z709" i="6"/>
  <c r="Y709" i="6"/>
  <c r="X709" i="6"/>
  <c r="Z708" i="6"/>
  <c r="Y708" i="6"/>
  <c r="X708" i="6"/>
  <c r="Z707" i="6"/>
  <c r="Y707" i="6"/>
  <c r="X707" i="6"/>
  <c r="Z706" i="6"/>
  <c r="Y706" i="6"/>
  <c r="X706" i="6"/>
  <c r="Z705" i="6"/>
  <c r="Y705" i="6"/>
  <c r="X705" i="6"/>
  <c r="Z704" i="6"/>
  <c r="V704" i="6" s="1"/>
  <c r="Y704" i="6"/>
  <c r="X704" i="6"/>
  <c r="Z703" i="6"/>
  <c r="Y703" i="6"/>
  <c r="V703" i="6" s="1"/>
  <c r="X703" i="6"/>
  <c r="Z702" i="6"/>
  <c r="Y702" i="6"/>
  <c r="X702" i="6"/>
  <c r="Z701" i="6"/>
  <c r="Y701" i="6"/>
  <c r="X701" i="6"/>
  <c r="Z700" i="6"/>
  <c r="Y700" i="6"/>
  <c r="X700" i="6"/>
  <c r="Z699" i="6"/>
  <c r="Y699" i="6"/>
  <c r="V699" i="6" s="1"/>
  <c r="X699" i="6"/>
  <c r="Z698" i="6"/>
  <c r="Y698" i="6"/>
  <c r="X698" i="6"/>
  <c r="Z697" i="6"/>
  <c r="Y697" i="6"/>
  <c r="X697" i="6"/>
  <c r="Z696" i="6"/>
  <c r="Y696" i="6"/>
  <c r="X696" i="6"/>
  <c r="Z695" i="6"/>
  <c r="Y695" i="6"/>
  <c r="V695" i="6" s="1"/>
  <c r="X695" i="6"/>
  <c r="Z694" i="6"/>
  <c r="Y694" i="6"/>
  <c r="V694" i="6" s="1"/>
  <c r="X694" i="6"/>
  <c r="Z693" i="6"/>
  <c r="Y693" i="6"/>
  <c r="X693" i="6"/>
  <c r="V693" i="6"/>
  <c r="Z692" i="6"/>
  <c r="Y692" i="6"/>
  <c r="X692" i="6"/>
  <c r="Z691" i="6"/>
  <c r="Y691" i="6"/>
  <c r="X691" i="6"/>
  <c r="Z690" i="6"/>
  <c r="Y690" i="6"/>
  <c r="X690" i="6"/>
  <c r="Z689" i="6"/>
  <c r="Y689" i="6"/>
  <c r="V689" i="6" s="1"/>
  <c r="X689" i="6"/>
  <c r="Z688" i="6"/>
  <c r="Y688" i="6"/>
  <c r="X688" i="6"/>
  <c r="Z687" i="6"/>
  <c r="Y687" i="6"/>
  <c r="X687" i="6"/>
  <c r="Z686" i="6"/>
  <c r="Y686" i="6"/>
  <c r="X686" i="6"/>
  <c r="Z685" i="6"/>
  <c r="Y685" i="6"/>
  <c r="X685" i="6"/>
  <c r="Z684" i="6"/>
  <c r="Y684" i="6"/>
  <c r="X684" i="6"/>
  <c r="Z683" i="6"/>
  <c r="V683" i="6" s="1"/>
  <c r="Y683" i="6"/>
  <c r="X683" i="6"/>
  <c r="Z682" i="6"/>
  <c r="Y682" i="6"/>
  <c r="X682" i="6"/>
  <c r="Z681" i="6"/>
  <c r="Y681" i="6"/>
  <c r="V681" i="6" s="1"/>
  <c r="X681" i="6"/>
  <c r="Z680" i="6"/>
  <c r="Y680" i="6"/>
  <c r="X680" i="6"/>
  <c r="Z679" i="6"/>
  <c r="Y679" i="6"/>
  <c r="X679" i="6"/>
  <c r="Z678" i="6"/>
  <c r="Y678" i="6"/>
  <c r="X678" i="6"/>
  <c r="Z677" i="6"/>
  <c r="Y677" i="6"/>
  <c r="V677" i="6" s="1"/>
  <c r="X677" i="6"/>
  <c r="Z676" i="6"/>
  <c r="Y676" i="6"/>
  <c r="X676" i="6"/>
  <c r="Z675" i="6"/>
  <c r="Y675" i="6"/>
  <c r="X675" i="6"/>
  <c r="Z674" i="6"/>
  <c r="Y674" i="6"/>
  <c r="X674" i="6"/>
  <c r="Z673" i="6"/>
  <c r="Y673" i="6"/>
  <c r="X673" i="6"/>
  <c r="Z672" i="6"/>
  <c r="Y672" i="6"/>
  <c r="X672" i="6"/>
  <c r="Z671" i="6"/>
  <c r="Y671" i="6"/>
  <c r="X671" i="6"/>
  <c r="Z670" i="6"/>
  <c r="Y670" i="6"/>
  <c r="X670" i="6"/>
  <c r="Z669" i="6"/>
  <c r="Y669" i="6"/>
  <c r="X669" i="6"/>
  <c r="Z668" i="6"/>
  <c r="Y668" i="6"/>
  <c r="X668" i="6"/>
  <c r="Z667" i="6"/>
  <c r="Y667" i="6"/>
  <c r="V667" i="6" s="1"/>
  <c r="X667" i="6"/>
  <c r="Z666" i="6"/>
  <c r="Y666" i="6"/>
  <c r="X666" i="6"/>
  <c r="Z665" i="6"/>
  <c r="Y665" i="6"/>
  <c r="V665" i="6" s="1"/>
  <c r="X665" i="6"/>
  <c r="Z664" i="6"/>
  <c r="Y664" i="6"/>
  <c r="X664" i="6"/>
  <c r="Z663" i="6"/>
  <c r="Y663" i="6"/>
  <c r="V663" i="6" s="1"/>
  <c r="X663" i="6"/>
  <c r="Z662" i="6"/>
  <c r="Y662" i="6"/>
  <c r="X662" i="6"/>
  <c r="Z661" i="6"/>
  <c r="Y661" i="6"/>
  <c r="X661" i="6"/>
  <c r="V661" i="6"/>
  <c r="Z660" i="6"/>
  <c r="Y660" i="6"/>
  <c r="X660" i="6"/>
  <c r="Z659" i="6"/>
  <c r="Y659" i="6"/>
  <c r="X659" i="6"/>
  <c r="Z658" i="6"/>
  <c r="Y658" i="6"/>
  <c r="X658" i="6"/>
  <c r="Z657" i="6"/>
  <c r="Y657" i="6"/>
  <c r="X657" i="6"/>
  <c r="Z656" i="6"/>
  <c r="Y656" i="6"/>
  <c r="X656" i="6"/>
  <c r="Z655" i="6"/>
  <c r="Y655" i="6"/>
  <c r="X655" i="6"/>
  <c r="Z654" i="6"/>
  <c r="Y654" i="6"/>
  <c r="X654" i="6"/>
  <c r="Z653" i="6"/>
  <c r="Y653" i="6"/>
  <c r="X653" i="6"/>
  <c r="Z652" i="6"/>
  <c r="Y652" i="6"/>
  <c r="X652" i="6"/>
  <c r="Z651" i="6"/>
  <c r="Y651" i="6"/>
  <c r="X651" i="6"/>
  <c r="Z650" i="6"/>
  <c r="Y650" i="6"/>
  <c r="V650" i="6" s="1"/>
  <c r="X650" i="6"/>
  <c r="Z649" i="6"/>
  <c r="Y649" i="6"/>
  <c r="X649" i="6"/>
  <c r="Z648" i="6"/>
  <c r="Y648" i="6"/>
  <c r="X648" i="6"/>
  <c r="Z647" i="6"/>
  <c r="Y647" i="6"/>
  <c r="V647" i="6" s="1"/>
  <c r="X647" i="6"/>
  <c r="Z646" i="6"/>
  <c r="Y646" i="6"/>
  <c r="X646" i="6"/>
  <c r="Z645" i="6"/>
  <c r="Y645" i="6"/>
  <c r="V645" i="6" s="1"/>
  <c r="X645" i="6"/>
  <c r="Z644" i="6"/>
  <c r="V644" i="6" s="1"/>
  <c r="Y644" i="6"/>
  <c r="X644" i="6"/>
  <c r="Z643" i="6"/>
  <c r="Y643" i="6"/>
  <c r="V643" i="6" s="1"/>
  <c r="X643" i="6"/>
  <c r="Z642" i="6"/>
  <c r="Y642" i="6"/>
  <c r="V642" i="6" s="1"/>
  <c r="X642" i="6"/>
  <c r="Z641" i="6"/>
  <c r="Y641" i="6"/>
  <c r="X641" i="6"/>
  <c r="Z640" i="6"/>
  <c r="Y640" i="6"/>
  <c r="X640" i="6"/>
  <c r="Z639" i="6"/>
  <c r="Y639" i="6"/>
  <c r="V639" i="6" s="1"/>
  <c r="X639" i="6"/>
  <c r="Z638" i="6"/>
  <c r="Y638" i="6"/>
  <c r="X638" i="6"/>
  <c r="Z637" i="6"/>
  <c r="Y637" i="6"/>
  <c r="X637" i="6"/>
  <c r="Z636" i="6"/>
  <c r="Y636" i="6"/>
  <c r="X636" i="6"/>
  <c r="Z635" i="6"/>
  <c r="Y635" i="6"/>
  <c r="X635" i="6"/>
  <c r="V635" i="6"/>
  <c r="Z634" i="6"/>
  <c r="Y634" i="6"/>
  <c r="V634" i="6" s="1"/>
  <c r="X634" i="6"/>
  <c r="Z633" i="6"/>
  <c r="Y633" i="6"/>
  <c r="X633" i="6"/>
  <c r="V633" i="6"/>
  <c r="Z632" i="6"/>
  <c r="Y632" i="6"/>
  <c r="X632" i="6"/>
  <c r="Z631" i="6"/>
  <c r="Y631" i="6"/>
  <c r="X631" i="6"/>
  <c r="Z630" i="6"/>
  <c r="Y630" i="6"/>
  <c r="X630" i="6"/>
  <c r="Z629" i="6"/>
  <c r="Y629" i="6"/>
  <c r="V629" i="6" s="1"/>
  <c r="X629" i="6"/>
  <c r="Z628" i="6"/>
  <c r="Y628" i="6"/>
  <c r="X628" i="6"/>
  <c r="Z627" i="6"/>
  <c r="Y627" i="6"/>
  <c r="V627" i="6" s="1"/>
  <c r="X627" i="6"/>
  <c r="Z626" i="6"/>
  <c r="Y626" i="6"/>
  <c r="X626" i="6"/>
  <c r="Z625" i="6"/>
  <c r="Y625" i="6"/>
  <c r="X625" i="6"/>
  <c r="Z624" i="6"/>
  <c r="V624" i="6" s="1"/>
  <c r="Y624" i="6"/>
  <c r="X624" i="6"/>
  <c r="Z623" i="6"/>
  <c r="Y623" i="6"/>
  <c r="X623" i="6"/>
  <c r="Z622" i="6"/>
  <c r="Y622" i="6"/>
  <c r="X622" i="6"/>
  <c r="Z621" i="6"/>
  <c r="Y621" i="6"/>
  <c r="X621" i="6"/>
  <c r="Z620" i="6"/>
  <c r="Y620" i="6"/>
  <c r="X620" i="6"/>
  <c r="Z619" i="6"/>
  <c r="Y619" i="6"/>
  <c r="V619" i="6" s="1"/>
  <c r="X619" i="6"/>
  <c r="Z618" i="6"/>
  <c r="Y618" i="6"/>
  <c r="X618" i="6"/>
  <c r="Z617" i="6"/>
  <c r="Y617" i="6"/>
  <c r="V617" i="6" s="1"/>
  <c r="X617" i="6"/>
  <c r="Z616" i="6"/>
  <c r="Y616" i="6"/>
  <c r="X616" i="6"/>
  <c r="Z615" i="6"/>
  <c r="Y615" i="6"/>
  <c r="X615" i="6"/>
  <c r="V615" i="6"/>
  <c r="Z614" i="6"/>
  <c r="Y614" i="6"/>
  <c r="V614" i="6" s="1"/>
  <c r="X614" i="6"/>
  <c r="Z613" i="6"/>
  <c r="Y613" i="6"/>
  <c r="X613" i="6"/>
  <c r="Z612" i="6"/>
  <c r="Y612" i="6"/>
  <c r="X612" i="6"/>
  <c r="Z611" i="6"/>
  <c r="Y611" i="6"/>
  <c r="V611" i="6" s="1"/>
  <c r="X611" i="6"/>
  <c r="Z610" i="6"/>
  <c r="Y610" i="6"/>
  <c r="V610" i="6" s="1"/>
  <c r="X610" i="6"/>
  <c r="Z609" i="6"/>
  <c r="Y609" i="6"/>
  <c r="X609" i="6"/>
  <c r="Z608" i="6"/>
  <c r="Y608" i="6"/>
  <c r="X608" i="6"/>
  <c r="Z607" i="6"/>
  <c r="Y607" i="6"/>
  <c r="V607" i="6" s="1"/>
  <c r="X607" i="6"/>
  <c r="Z606" i="6"/>
  <c r="Y606" i="6"/>
  <c r="V606" i="6" s="1"/>
  <c r="X606" i="6"/>
  <c r="Z605" i="6"/>
  <c r="Y605" i="6"/>
  <c r="X605" i="6"/>
  <c r="Z604" i="6"/>
  <c r="Y604" i="6"/>
  <c r="X604" i="6"/>
  <c r="Z603" i="6"/>
  <c r="Y603" i="6"/>
  <c r="X603" i="6"/>
  <c r="Z602" i="6"/>
  <c r="Y602" i="6"/>
  <c r="X602" i="6"/>
  <c r="Z601" i="6"/>
  <c r="Y601" i="6"/>
  <c r="X601" i="6"/>
  <c r="V601" i="6"/>
  <c r="Z600" i="6"/>
  <c r="V600" i="6" s="1"/>
  <c r="Y600" i="6"/>
  <c r="X600" i="6"/>
  <c r="Z599" i="6"/>
  <c r="Y599" i="6"/>
  <c r="X599" i="6"/>
  <c r="Z598" i="6"/>
  <c r="Y598" i="6"/>
  <c r="X598" i="6"/>
  <c r="Z597" i="6"/>
  <c r="V597" i="6" s="1"/>
  <c r="Y597" i="6"/>
  <c r="X597" i="6"/>
  <c r="Z596" i="6"/>
  <c r="V596" i="6" s="1"/>
  <c r="Y596" i="6"/>
  <c r="X596" i="6"/>
  <c r="Z595" i="6"/>
  <c r="Y595" i="6"/>
  <c r="X595" i="6"/>
  <c r="Z594" i="6"/>
  <c r="Y594" i="6"/>
  <c r="X594" i="6"/>
  <c r="Z593" i="6"/>
  <c r="Y593" i="6"/>
  <c r="X593" i="6"/>
  <c r="Z592" i="6"/>
  <c r="V592" i="6" s="1"/>
  <c r="Y592" i="6"/>
  <c r="X592" i="6"/>
  <c r="Z591" i="6"/>
  <c r="Y591" i="6"/>
  <c r="X591" i="6"/>
  <c r="Z590" i="6"/>
  <c r="Y590" i="6"/>
  <c r="X590" i="6"/>
  <c r="Z589" i="6"/>
  <c r="Y589" i="6"/>
  <c r="X589" i="6"/>
  <c r="Z588" i="6"/>
  <c r="V588" i="6" s="1"/>
  <c r="Y588" i="6"/>
  <c r="X588" i="6"/>
  <c r="Z587" i="6"/>
  <c r="Y587" i="6"/>
  <c r="V587" i="6" s="1"/>
  <c r="X587" i="6"/>
  <c r="Z586" i="6"/>
  <c r="Y586" i="6"/>
  <c r="X586" i="6"/>
  <c r="Z585" i="6"/>
  <c r="Y585" i="6"/>
  <c r="X585" i="6"/>
  <c r="Z584" i="6"/>
  <c r="V584" i="6" s="1"/>
  <c r="Y584" i="6"/>
  <c r="X584" i="6"/>
  <c r="Z583" i="6"/>
  <c r="Y583" i="6"/>
  <c r="X583" i="6"/>
  <c r="Z582" i="6"/>
  <c r="Y582" i="6"/>
  <c r="X582" i="6"/>
  <c r="Z581" i="6"/>
  <c r="Y581" i="6"/>
  <c r="V581" i="6" s="1"/>
  <c r="X581" i="6"/>
  <c r="Z580" i="6"/>
  <c r="Y580" i="6"/>
  <c r="V580" i="6" s="1"/>
  <c r="X580" i="6"/>
  <c r="Z579" i="6"/>
  <c r="Y579" i="6"/>
  <c r="X579" i="6"/>
  <c r="Z578" i="6"/>
  <c r="Y578" i="6"/>
  <c r="X578" i="6"/>
  <c r="Z577" i="6"/>
  <c r="Y577" i="6"/>
  <c r="X577" i="6"/>
  <c r="Z576" i="6"/>
  <c r="Y576" i="6"/>
  <c r="X576" i="6"/>
  <c r="Z575" i="6"/>
  <c r="Y575" i="6"/>
  <c r="X575" i="6"/>
  <c r="V575" i="6"/>
  <c r="Z574" i="6"/>
  <c r="Y574" i="6"/>
  <c r="X574" i="6"/>
  <c r="Z573" i="6"/>
  <c r="Y573" i="6"/>
  <c r="X573" i="6"/>
  <c r="Z572" i="6"/>
  <c r="Y572" i="6"/>
  <c r="X572" i="6"/>
  <c r="Z571" i="6"/>
  <c r="Y571" i="6"/>
  <c r="X571" i="6"/>
  <c r="Z570" i="6"/>
  <c r="Y570" i="6"/>
  <c r="X570" i="6"/>
  <c r="Z569" i="6"/>
  <c r="Y569" i="6"/>
  <c r="V569" i="6" s="1"/>
  <c r="X569" i="6"/>
  <c r="Z568" i="6"/>
  <c r="Y568" i="6"/>
  <c r="V568" i="6" s="1"/>
  <c r="X568" i="6"/>
  <c r="Z567" i="6"/>
  <c r="Y567" i="6"/>
  <c r="X567" i="6"/>
  <c r="V567" i="6"/>
  <c r="Z566" i="6"/>
  <c r="Y566" i="6"/>
  <c r="X566" i="6"/>
  <c r="Z565" i="6"/>
  <c r="Y565" i="6"/>
  <c r="X565" i="6"/>
  <c r="Z564" i="6"/>
  <c r="Y564" i="6"/>
  <c r="V564" i="6" s="1"/>
  <c r="X564" i="6"/>
  <c r="Z563" i="6"/>
  <c r="Y563" i="6"/>
  <c r="V563" i="6" s="1"/>
  <c r="X563" i="6"/>
  <c r="Z562" i="6"/>
  <c r="Y562" i="6"/>
  <c r="X562" i="6"/>
  <c r="Z561" i="6"/>
  <c r="Y561" i="6"/>
  <c r="X561" i="6"/>
  <c r="Z560" i="6"/>
  <c r="Y560" i="6"/>
  <c r="V560" i="6" s="1"/>
  <c r="X560" i="6"/>
  <c r="Z559" i="6"/>
  <c r="Y559" i="6"/>
  <c r="X559" i="6"/>
  <c r="Z558" i="6"/>
  <c r="Y558" i="6"/>
  <c r="V558" i="6" s="1"/>
  <c r="X558" i="6"/>
  <c r="Z557" i="6"/>
  <c r="Y557" i="6"/>
  <c r="X557" i="6"/>
  <c r="Z556" i="6"/>
  <c r="Y556" i="6"/>
  <c r="X556" i="6"/>
  <c r="Z555" i="6"/>
  <c r="Y555" i="6"/>
  <c r="X555" i="6"/>
  <c r="Z554" i="6"/>
  <c r="Y554" i="6"/>
  <c r="V554" i="6" s="1"/>
  <c r="X554" i="6"/>
  <c r="Z553" i="6"/>
  <c r="Y553" i="6"/>
  <c r="X553" i="6"/>
  <c r="Z552" i="6"/>
  <c r="Y552" i="6"/>
  <c r="X552" i="6"/>
  <c r="Z551" i="6"/>
  <c r="Y551" i="6"/>
  <c r="X551" i="6"/>
  <c r="Z550" i="6"/>
  <c r="Y550" i="6"/>
  <c r="X550" i="6"/>
  <c r="Z549" i="6"/>
  <c r="Y549" i="6"/>
  <c r="X549" i="6"/>
  <c r="Z548" i="6"/>
  <c r="Y548" i="6"/>
  <c r="X548" i="6"/>
  <c r="Z547" i="6"/>
  <c r="Y547" i="6"/>
  <c r="X547" i="6"/>
  <c r="Z546" i="6"/>
  <c r="Y546" i="6"/>
  <c r="V546" i="6" s="1"/>
  <c r="X546" i="6"/>
  <c r="Z545" i="6"/>
  <c r="V545" i="6" s="1"/>
  <c r="Y545" i="6"/>
  <c r="X545" i="6"/>
  <c r="Z544" i="6"/>
  <c r="Y544" i="6"/>
  <c r="X544" i="6"/>
  <c r="Z543" i="6"/>
  <c r="Y543" i="6"/>
  <c r="X543" i="6"/>
  <c r="Z542" i="6"/>
  <c r="Y542" i="6"/>
  <c r="X542" i="6"/>
  <c r="Z541" i="6"/>
  <c r="Y541" i="6"/>
  <c r="X541" i="6"/>
  <c r="V541" i="6"/>
  <c r="Z540" i="6"/>
  <c r="Y540" i="6"/>
  <c r="X540" i="6"/>
  <c r="Z539" i="6"/>
  <c r="Y539" i="6"/>
  <c r="X539" i="6"/>
  <c r="Z538" i="6"/>
  <c r="Y538" i="6"/>
  <c r="X538" i="6"/>
  <c r="Z537" i="6"/>
  <c r="Y537" i="6"/>
  <c r="V537" i="6" s="1"/>
  <c r="X537" i="6"/>
  <c r="Z536" i="6"/>
  <c r="Y536" i="6"/>
  <c r="X536" i="6"/>
  <c r="Z535" i="6"/>
  <c r="Y535" i="6"/>
  <c r="V535" i="6" s="1"/>
  <c r="X535" i="6"/>
  <c r="Z534" i="6"/>
  <c r="Y534" i="6"/>
  <c r="V534" i="6" s="1"/>
  <c r="X534" i="6"/>
  <c r="Z533" i="6"/>
  <c r="Y533" i="6"/>
  <c r="V533" i="6" s="1"/>
  <c r="X533" i="6"/>
  <c r="Z532" i="6"/>
  <c r="Y532" i="6"/>
  <c r="X532" i="6"/>
  <c r="Z531" i="6"/>
  <c r="Y531" i="6"/>
  <c r="X531" i="6"/>
  <c r="Z530" i="6"/>
  <c r="Y530" i="6"/>
  <c r="X530" i="6"/>
  <c r="Z529" i="6"/>
  <c r="Y529" i="6"/>
  <c r="X529" i="6"/>
  <c r="Z528" i="6"/>
  <c r="Y528" i="6"/>
  <c r="V528" i="6" s="1"/>
  <c r="X528" i="6"/>
  <c r="Z527" i="6"/>
  <c r="V527" i="6" s="1"/>
  <c r="Y527" i="6"/>
  <c r="X527" i="6"/>
  <c r="Z526" i="6"/>
  <c r="Y526" i="6"/>
  <c r="V526" i="6" s="1"/>
  <c r="X526" i="6"/>
  <c r="Z525" i="6"/>
  <c r="Y525" i="6"/>
  <c r="X525" i="6"/>
  <c r="Z524" i="6"/>
  <c r="Y524" i="6"/>
  <c r="X524" i="6"/>
  <c r="Z523" i="6"/>
  <c r="Y523" i="6"/>
  <c r="X523" i="6"/>
  <c r="Z522" i="6"/>
  <c r="Y522" i="6"/>
  <c r="X522" i="6"/>
  <c r="Z521" i="6"/>
  <c r="Y521" i="6"/>
  <c r="V521" i="6" s="1"/>
  <c r="X521" i="6"/>
  <c r="Z520" i="6"/>
  <c r="Y520" i="6"/>
  <c r="V520" i="6" s="1"/>
  <c r="X520" i="6"/>
  <c r="Z519" i="6"/>
  <c r="Y519" i="6"/>
  <c r="X519" i="6"/>
  <c r="Z518" i="6"/>
  <c r="Y518" i="6"/>
  <c r="X518" i="6"/>
  <c r="Z517" i="6"/>
  <c r="Y517" i="6"/>
  <c r="X517" i="6"/>
  <c r="Z516" i="6"/>
  <c r="Y516" i="6"/>
  <c r="V516" i="6" s="1"/>
  <c r="X516" i="6"/>
  <c r="Z515" i="6"/>
  <c r="Y515" i="6"/>
  <c r="X515" i="6"/>
  <c r="Z514" i="6"/>
  <c r="Y514" i="6"/>
  <c r="V514" i="6" s="1"/>
  <c r="X514" i="6"/>
  <c r="Z513" i="6"/>
  <c r="Y513" i="6"/>
  <c r="V513" i="6" s="1"/>
  <c r="X513" i="6"/>
  <c r="Z512" i="6"/>
  <c r="Y512" i="6"/>
  <c r="X512" i="6"/>
  <c r="Z511" i="6"/>
  <c r="Y511" i="6"/>
  <c r="X511" i="6"/>
  <c r="Z510" i="6"/>
  <c r="Y510" i="6"/>
  <c r="X510" i="6"/>
  <c r="Z509" i="6"/>
  <c r="Y509" i="6"/>
  <c r="X509" i="6"/>
  <c r="Z508" i="6"/>
  <c r="Y508" i="6"/>
  <c r="X508" i="6"/>
  <c r="Z507" i="6"/>
  <c r="Y507" i="6"/>
  <c r="X507" i="6"/>
  <c r="V507" i="6"/>
  <c r="Z506" i="6"/>
  <c r="Y506" i="6"/>
  <c r="X506" i="6"/>
  <c r="Z505" i="6"/>
  <c r="Y505" i="6"/>
  <c r="X505" i="6"/>
  <c r="Z504" i="6"/>
  <c r="Y504" i="6"/>
  <c r="X504" i="6"/>
  <c r="Z503" i="6"/>
  <c r="Y503" i="6"/>
  <c r="X503" i="6"/>
  <c r="V503" i="6"/>
  <c r="Z502" i="6"/>
  <c r="Y502" i="6"/>
  <c r="V502" i="6" s="1"/>
  <c r="X502" i="6"/>
  <c r="Z501" i="6"/>
  <c r="Y501" i="6"/>
  <c r="X501" i="6"/>
  <c r="Z500" i="6"/>
  <c r="Y500" i="6"/>
  <c r="X500" i="6"/>
  <c r="Z499" i="6"/>
  <c r="Y499" i="6"/>
  <c r="X499" i="6"/>
  <c r="Z498" i="6"/>
  <c r="Y498" i="6"/>
  <c r="X498" i="6"/>
  <c r="Z497" i="6"/>
  <c r="Y497" i="6"/>
  <c r="X497" i="6"/>
  <c r="Z496" i="6"/>
  <c r="Y496" i="6"/>
  <c r="X496" i="6"/>
  <c r="Z495" i="6"/>
  <c r="Y495" i="6"/>
  <c r="V495" i="6" s="1"/>
  <c r="X495" i="6"/>
  <c r="Z494" i="6"/>
  <c r="Y494" i="6"/>
  <c r="X494" i="6"/>
  <c r="Z493" i="6"/>
  <c r="Y493" i="6"/>
  <c r="X493" i="6"/>
  <c r="Z492" i="6"/>
  <c r="Y492" i="6"/>
  <c r="X492" i="6"/>
  <c r="Z491" i="6"/>
  <c r="Y491" i="6"/>
  <c r="X491" i="6"/>
  <c r="Z490" i="6"/>
  <c r="Y490" i="6"/>
  <c r="X490" i="6"/>
  <c r="Z489" i="6"/>
  <c r="Y489" i="6"/>
  <c r="V489" i="6" s="1"/>
  <c r="X489" i="6"/>
  <c r="Z488" i="6"/>
  <c r="Y488" i="6"/>
  <c r="X488" i="6"/>
  <c r="Z487" i="6"/>
  <c r="Y487" i="6"/>
  <c r="X487" i="6"/>
  <c r="V487" i="6"/>
  <c r="Z486" i="6"/>
  <c r="Y486" i="6"/>
  <c r="X486" i="6"/>
  <c r="Z485" i="6"/>
  <c r="Y485" i="6"/>
  <c r="X485" i="6"/>
  <c r="Z484" i="6"/>
  <c r="Y484" i="6"/>
  <c r="V484" i="6" s="1"/>
  <c r="X484" i="6"/>
  <c r="Z483" i="6"/>
  <c r="V483" i="6" s="1"/>
  <c r="Y483" i="6"/>
  <c r="X483" i="6"/>
  <c r="Z482" i="6"/>
  <c r="Y482" i="6"/>
  <c r="X482" i="6"/>
  <c r="Z481" i="6"/>
  <c r="Y481" i="6"/>
  <c r="X481" i="6"/>
  <c r="Z480" i="6"/>
  <c r="Y480" i="6"/>
  <c r="V480" i="6" s="1"/>
  <c r="X480" i="6"/>
  <c r="Z479" i="6"/>
  <c r="Y479" i="6"/>
  <c r="X479" i="6"/>
  <c r="V479" i="6"/>
  <c r="Z478" i="6"/>
  <c r="Y478" i="6"/>
  <c r="X478" i="6"/>
  <c r="Z477" i="6"/>
  <c r="Y477" i="6"/>
  <c r="X477" i="6"/>
  <c r="Z476" i="6"/>
  <c r="Y476" i="6"/>
  <c r="X476" i="6"/>
  <c r="Z475" i="6"/>
  <c r="Y475" i="6"/>
  <c r="X475" i="6"/>
  <c r="V475" i="6"/>
  <c r="Z474" i="6"/>
  <c r="Y474" i="6"/>
  <c r="X474" i="6"/>
  <c r="Z473" i="6"/>
  <c r="Y473" i="6"/>
  <c r="X473" i="6"/>
  <c r="Z472" i="6"/>
  <c r="Y472" i="6"/>
  <c r="X472" i="6"/>
  <c r="Z471" i="6"/>
  <c r="Y471" i="6"/>
  <c r="X471" i="6"/>
  <c r="Z470" i="6"/>
  <c r="Y470" i="6"/>
  <c r="V470" i="6" s="1"/>
  <c r="X470" i="6"/>
  <c r="Z469" i="6"/>
  <c r="Y469" i="6"/>
  <c r="X469" i="6"/>
  <c r="Z468" i="6"/>
  <c r="Y468" i="6"/>
  <c r="V468" i="6" s="1"/>
  <c r="X468" i="6"/>
  <c r="Z467" i="6"/>
  <c r="Y467" i="6"/>
  <c r="X467" i="6"/>
  <c r="V467" i="6"/>
  <c r="Z466" i="6"/>
  <c r="Y466" i="6"/>
  <c r="V466" i="6" s="1"/>
  <c r="X466" i="6"/>
  <c r="Z465" i="6"/>
  <c r="Y465" i="6"/>
  <c r="V465" i="6" s="1"/>
  <c r="X465" i="6"/>
  <c r="Z464" i="6"/>
  <c r="Y464" i="6"/>
  <c r="X464" i="6"/>
  <c r="Z463" i="6"/>
  <c r="Y463" i="6"/>
  <c r="V463" i="6" s="1"/>
  <c r="X463" i="6"/>
  <c r="Z462" i="6"/>
  <c r="Y462" i="6"/>
  <c r="V462" i="6" s="1"/>
  <c r="X462" i="6"/>
  <c r="Z461" i="6"/>
  <c r="Y461" i="6"/>
  <c r="V461" i="6" s="1"/>
  <c r="X461" i="6"/>
  <c r="Z460" i="6"/>
  <c r="Y460" i="6"/>
  <c r="V460" i="6" s="1"/>
  <c r="X460" i="6"/>
  <c r="Z459" i="6"/>
  <c r="Y459" i="6"/>
  <c r="X459" i="6"/>
  <c r="Z458" i="6"/>
  <c r="Y458" i="6"/>
  <c r="X458" i="6"/>
  <c r="Z457" i="6"/>
  <c r="Y457" i="6"/>
  <c r="X457" i="6"/>
  <c r="Z456" i="6"/>
  <c r="Y456" i="6"/>
  <c r="V456" i="6" s="1"/>
  <c r="X456" i="6"/>
  <c r="Z455" i="6"/>
  <c r="V455" i="6" s="1"/>
  <c r="Y455" i="6"/>
  <c r="X455" i="6"/>
  <c r="Z454" i="6"/>
  <c r="Y454" i="6"/>
  <c r="X454" i="6"/>
  <c r="Z453" i="6"/>
  <c r="Y453" i="6"/>
  <c r="X453" i="6"/>
  <c r="Z452" i="6"/>
  <c r="Y452" i="6"/>
  <c r="X452" i="6"/>
  <c r="Z451" i="6"/>
  <c r="Y451" i="6"/>
  <c r="X451" i="6"/>
  <c r="V451" i="6"/>
  <c r="Z450" i="6"/>
  <c r="Y450" i="6"/>
  <c r="V450" i="6" s="1"/>
  <c r="X450" i="6"/>
  <c r="Z449" i="6"/>
  <c r="Y449" i="6"/>
  <c r="X449" i="6"/>
  <c r="Z448" i="6"/>
  <c r="Y448" i="6"/>
  <c r="X448" i="6"/>
  <c r="Z447" i="6"/>
  <c r="Y447" i="6"/>
  <c r="X447" i="6"/>
  <c r="Z446" i="6"/>
  <c r="Y446" i="6"/>
  <c r="X446" i="6"/>
  <c r="Z445" i="6"/>
  <c r="Y445" i="6"/>
  <c r="X445" i="6"/>
  <c r="Z444" i="6"/>
  <c r="Y444" i="6"/>
  <c r="V444" i="6" s="1"/>
  <c r="X444" i="6"/>
  <c r="Z443" i="6"/>
  <c r="V443" i="6" s="1"/>
  <c r="Y443" i="6"/>
  <c r="X443" i="6"/>
  <c r="Z442" i="6"/>
  <c r="Y442" i="6"/>
  <c r="X442" i="6"/>
  <c r="Z441" i="6"/>
  <c r="Y441" i="6"/>
  <c r="X441" i="6"/>
  <c r="Z440" i="6"/>
  <c r="Y440" i="6"/>
  <c r="V440" i="6" s="1"/>
  <c r="X440" i="6"/>
  <c r="Z439" i="6"/>
  <c r="Y439" i="6"/>
  <c r="V439" i="6" s="1"/>
  <c r="X439" i="6"/>
  <c r="Z438" i="6"/>
  <c r="Y438" i="6"/>
  <c r="X438" i="6"/>
  <c r="Z437" i="6"/>
  <c r="Y437" i="6"/>
  <c r="X437" i="6"/>
  <c r="Z436" i="6"/>
  <c r="Y436" i="6"/>
  <c r="X436" i="6"/>
  <c r="Z435" i="6"/>
  <c r="Y435" i="6"/>
  <c r="V435" i="6" s="1"/>
  <c r="X435" i="6"/>
  <c r="Z434" i="6"/>
  <c r="Y434" i="6"/>
  <c r="X434" i="6"/>
  <c r="Z433" i="6"/>
  <c r="Y433" i="6"/>
  <c r="V433" i="6" s="1"/>
  <c r="X433" i="6"/>
  <c r="Z432" i="6"/>
  <c r="Y432" i="6"/>
  <c r="X432" i="6"/>
  <c r="Z431" i="6"/>
  <c r="Y431" i="6"/>
  <c r="V431" i="6" s="1"/>
  <c r="X431" i="6"/>
  <c r="Z430" i="6"/>
  <c r="Y430" i="6"/>
  <c r="V430" i="6" s="1"/>
  <c r="X430" i="6"/>
  <c r="Z429" i="6"/>
  <c r="Y429" i="6"/>
  <c r="X429" i="6"/>
  <c r="Z428" i="6"/>
  <c r="Y428" i="6"/>
  <c r="X428" i="6"/>
  <c r="Z427" i="6"/>
  <c r="Y427" i="6"/>
  <c r="V427" i="6" s="1"/>
  <c r="X427" i="6"/>
  <c r="Z426" i="6"/>
  <c r="Y426" i="6"/>
  <c r="X426" i="6"/>
  <c r="Z425" i="6"/>
  <c r="Y425" i="6"/>
  <c r="V425" i="6" s="1"/>
  <c r="X425" i="6"/>
  <c r="Z424" i="6"/>
  <c r="Y424" i="6"/>
  <c r="X424" i="6"/>
  <c r="Z423" i="6"/>
  <c r="Y423" i="6"/>
  <c r="V423" i="6" s="1"/>
  <c r="X423" i="6"/>
  <c r="Z422" i="6"/>
  <c r="Y422" i="6"/>
  <c r="X422" i="6"/>
  <c r="Z421" i="6"/>
  <c r="Y421" i="6"/>
  <c r="X421" i="6"/>
  <c r="Z420" i="6"/>
  <c r="Y420" i="6"/>
  <c r="X420" i="6"/>
  <c r="Z419" i="6"/>
  <c r="Y419" i="6"/>
  <c r="X419" i="6"/>
  <c r="Z418" i="6"/>
  <c r="Y418" i="6"/>
  <c r="X418" i="6"/>
  <c r="Z417" i="6"/>
  <c r="Y417" i="6"/>
  <c r="X417" i="6"/>
  <c r="Z416" i="6"/>
  <c r="Y416" i="6"/>
  <c r="X416" i="6"/>
  <c r="Z415" i="6"/>
  <c r="Y415" i="6"/>
  <c r="X415" i="6"/>
  <c r="V415" i="6"/>
  <c r="Z414" i="6"/>
  <c r="Y414" i="6"/>
  <c r="V414" i="6" s="1"/>
  <c r="X414" i="6"/>
  <c r="Z413" i="6"/>
  <c r="Y413" i="6"/>
  <c r="X413" i="6"/>
  <c r="Z412" i="6"/>
  <c r="Y412" i="6"/>
  <c r="X412" i="6"/>
  <c r="Z411" i="6"/>
  <c r="Y411" i="6"/>
  <c r="X411" i="6"/>
  <c r="Z410" i="6"/>
  <c r="Y410" i="6"/>
  <c r="X410" i="6"/>
  <c r="Z409" i="6"/>
  <c r="Y409" i="6"/>
  <c r="V409" i="6" s="1"/>
  <c r="X409" i="6"/>
  <c r="Z408" i="6"/>
  <c r="Y408" i="6"/>
  <c r="X408" i="6"/>
  <c r="Z407" i="6"/>
  <c r="Y407" i="6"/>
  <c r="X407" i="6"/>
  <c r="V407" i="6"/>
  <c r="Z406" i="6"/>
  <c r="Y406" i="6"/>
  <c r="X406" i="6"/>
  <c r="Z405" i="6"/>
  <c r="Y405" i="6"/>
  <c r="X405" i="6"/>
  <c r="Z404" i="6"/>
  <c r="Y404" i="6"/>
  <c r="V404" i="6" s="1"/>
  <c r="X404" i="6"/>
  <c r="Z403" i="6"/>
  <c r="Y403" i="6"/>
  <c r="V403" i="6" s="1"/>
  <c r="X403" i="6"/>
  <c r="Z402" i="6"/>
  <c r="Y402" i="6"/>
  <c r="X402" i="6"/>
  <c r="Z401" i="6"/>
  <c r="Y401" i="6"/>
  <c r="X401" i="6"/>
  <c r="Z400" i="6"/>
  <c r="Y400" i="6"/>
  <c r="X400" i="6"/>
  <c r="Z399" i="6"/>
  <c r="Y399" i="6"/>
  <c r="X399" i="6"/>
  <c r="V399" i="6"/>
  <c r="Z398" i="6"/>
  <c r="Y398" i="6"/>
  <c r="V398" i="6" s="1"/>
  <c r="X398" i="6"/>
  <c r="Z397" i="6"/>
  <c r="Y397" i="6"/>
  <c r="X397" i="6"/>
  <c r="Z396" i="6"/>
  <c r="Y396" i="6"/>
  <c r="X396" i="6"/>
  <c r="Z395" i="6"/>
  <c r="Y395" i="6"/>
  <c r="V395" i="6" s="1"/>
  <c r="X395" i="6"/>
  <c r="Z394" i="6"/>
  <c r="Y394" i="6"/>
  <c r="X394" i="6"/>
  <c r="Z393" i="6"/>
  <c r="Y393" i="6"/>
  <c r="X393" i="6"/>
  <c r="Z392" i="6"/>
  <c r="Y392" i="6"/>
  <c r="V392" i="6" s="1"/>
  <c r="X392" i="6"/>
  <c r="Z391" i="6"/>
  <c r="Y391" i="6"/>
  <c r="X391" i="6"/>
  <c r="Z390" i="6"/>
  <c r="Y390" i="6"/>
  <c r="X390" i="6"/>
  <c r="Z389" i="6"/>
  <c r="Y389" i="6"/>
  <c r="X389" i="6"/>
  <c r="Z388" i="6"/>
  <c r="Y388" i="6"/>
  <c r="X388" i="6"/>
  <c r="Z387" i="6"/>
  <c r="Y387" i="6"/>
  <c r="V387" i="6" s="1"/>
  <c r="X387" i="6"/>
  <c r="Z386" i="6"/>
  <c r="Y386" i="6"/>
  <c r="X386" i="6"/>
  <c r="Z385" i="6"/>
  <c r="Y385" i="6"/>
  <c r="X385" i="6"/>
  <c r="Z384" i="6"/>
  <c r="Y384" i="6"/>
  <c r="X384" i="6"/>
  <c r="Z383" i="6"/>
  <c r="Y383" i="6"/>
  <c r="X383" i="6"/>
  <c r="Z382" i="6"/>
  <c r="Y382" i="6"/>
  <c r="V382" i="6" s="1"/>
  <c r="X382" i="6"/>
  <c r="Z381" i="6"/>
  <c r="Y381" i="6"/>
  <c r="X381" i="6"/>
  <c r="Z380" i="6"/>
  <c r="Y380" i="6"/>
  <c r="V380" i="6" s="1"/>
  <c r="X380" i="6"/>
  <c r="Z379" i="6"/>
  <c r="Y379" i="6"/>
  <c r="V379" i="6" s="1"/>
  <c r="X379" i="6"/>
  <c r="Z378" i="6"/>
  <c r="Y378" i="6"/>
  <c r="X378" i="6"/>
  <c r="Z377" i="6"/>
  <c r="Y377" i="6"/>
  <c r="X377" i="6"/>
  <c r="Z376" i="6"/>
  <c r="Y376" i="6"/>
  <c r="V376" i="6" s="1"/>
  <c r="X376" i="6"/>
  <c r="Z375" i="6"/>
  <c r="Y375" i="6"/>
  <c r="V375" i="6" s="1"/>
  <c r="X375" i="6"/>
  <c r="Z374" i="6"/>
  <c r="Y374" i="6"/>
  <c r="X374" i="6"/>
  <c r="Z373" i="6"/>
  <c r="Y373" i="6"/>
  <c r="X373" i="6"/>
  <c r="Z372" i="6"/>
  <c r="Y372" i="6"/>
  <c r="X372" i="6"/>
  <c r="Z371" i="6"/>
  <c r="Y371" i="6"/>
  <c r="V371" i="6" s="1"/>
  <c r="X371" i="6"/>
  <c r="Z370" i="6"/>
  <c r="Y370" i="6"/>
  <c r="X370" i="6"/>
  <c r="Z369" i="6"/>
  <c r="Y369" i="6"/>
  <c r="X369" i="6"/>
  <c r="Z368" i="6"/>
  <c r="Y368" i="6"/>
  <c r="X368" i="6"/>
  <c r="Z367" i="6"/>
  <c r="Y367" i="6"/>
  <c r="V367" i="6" s="1"/>
  <c r="X367" i="6"/>
  <c r="Z366" i="6"/>
  <c r="Y366" i="6"/>
  <c r="V366" i="6" s="1"/>
  <c r="X366" i="6"/>
  <c r="Z365" i="6"/>
  <c r="Y365" i="6"/>
  <c r="X365" i="6"/>
  <c r="Z364" i="6"/>
  <c r="Y364" i="6"/>
  <c r="X364" i="6"/>
  <c r="Z363" i="6"/>
  <c r="Y363" i="6"/>
  <c r="X363" i="6"/>
  <c r="Z362" i="6"/>
  <c r="Y362" i="6"/>
  <c r="V362" i="6" s="1"/>
  <c r="X362" i="6"/>
  <c r="Z361" i="6"/>
  <c r="Y361" i="6"/>
  <c r="V361" i="6" s="1"/>
  <c r="X361" i="6"/>
  <c r="Z360" i="6"/>
  <c r="Y360" i="6"/>
  <c r="X360" i="6"/>
  <c r="Z359" i="6"/>
  <c r="Y359" i="6"/>
  <c r="X359" i="6"/>
  <c r="Z358" i="6"/>
  <c r="Y358" i="6"/>
  <c r="X358" i="6"/>
  <c r="Z357" i="6"/>
  <c r="Y357" i="6"/>
  <c r="V357" i="6" s="1"/>
  <c r="X357" i="6"/>
  <c r="Z356" i="6"/>
  <c r="Y356" i="6"/>
  <c r="V356" i="6" s="1"/>
  <c r="X356" i="6"/>
  <c r="Z355" i="6"/>
  <c r="Y355" i="6"/>
  <c r="X355" i="6"/>
  <c r="V355" i="6"/>
  <c r="Z354" i="6"/>
  <c r="Y354" i="6"/>
  <c r="X354" i="6"/>
  <c r="Z353" i="6"/>
  <c r="Y353" i="6"/>
  <c r="X353" i="6"/>
  <c r="Z352" i="6"/>
  <c r="Y352" i="6"/>
  <c r="V352" i="6" s="1"/>
  <c r="X352" i="6"/>
  <c r="Z351" i="6"/>
  <c r="Y351" i="6"/>
  <c r="V351" i="6" s="1"/>
  <c r="X351" i="6"/>
  <c r="Z350" i="6"/>
  <c r="Y350" i="6"/>
  <c r="X350" i="6"/>
  <c r="Z349" i="6"/>
  <c r="Y349" i="6"/>
  <c r="X349" i="6"/>
  <c r="Z348" i="6"/>
  <c r="Y348" i="6"/>
  <c r="X348" i="6"/>
  <c r="Z347" i="6"/>
  <c r="Y347" i="6"/>
  <c r="V347" i="6" s="1"/>
  <c r="X347" i="6"/>
  <c r="Z346" i="6"/>
  <c r="Y346" i="6"/>
  <c r="X346" i="6"/>
  <c r="Z345" i="6"/>
  <c r="Y345" i="6"/>
  <c r="V345" i="6" s="1"/>
  <c r="X345" i="6"/>
  <c r="Z344" i="6"/>
  <c r="Y344" i="6"/>
  <c r="X344" i="6"/>
  <c r="Z343" i="6"/>
  <c r="V343" i="6" s="1"/>
  <c r="Y343" i="6"/>
  <c r="X343" i="6"/>
  <c r="Z342" i="6"/>
  <c r="Y342" i="6"/>
  <c r="X342" i="6"/>
  <c r="Z341" i="6"/>
  <c r="Y341" i="6"/>
  <c r="X341" i="6"/>
  <c r="Z340" i="6"/>
  <c r="Y340" i="6"/>
  <c r="V340" i="6" s="1"/>
  <c r="X340" i="6"/>
  <c r="Z339" i="6"/>
  <c r="Y339" i="6"/>
  <c r="X339" i="6"/>
  <c r="V339" i="6"/>
  <c r="Z338" i="6"/>
  <c r="Y338" i="6"/>
  <c r="X338" i="6"/>
  <c r="Z337" i="6"/>
  <c r="Y337" i="6"/>
  <c r="X337" i="6"/>
  <c r="Z336" i="6"/>
  <c r="Y336" i="6"/>
  <c r="X336" i="6"/>
  <c r="Z335" i="6"/>
  <c r="Y335" i="6"/>
  <c r="V335" i="6" s="1"/>
  <c r="X335" i="6"/>
  <c r="Z334" i="6"/>
  <c r="Y334" i="6"/>
  <c r="X334" i="6"/>
  <c r="Z333" i="6"/>
  <c r="Y333" i="6"/>
  <c r="X333" i="6"/>
  <c r="Z332" i="6"/>
  <c r="Y332" i="6"/>
  <c r="X332" i="6"/>
  <c r="Z331" i="6"/>
  <c r="Y331" i="6"/>
  <c r="X331" i="6"/>
  <c r="Z330" i="6"/>
  <c r="Y330" i="6"/>
  <c r="V330" i="6" s="1"/>
  <c r="X330" i="6"/>
  <c r="Z329" i="6"/>
  <c r="Y329" i="6"/>
  <c r="X329" i="6"/>
  <c r="Z328" i="6"/>
  <c r="Y328" i="6"/>
  <c r="X328" i="6"/>
  <c r="Z327" i="6"/>
  <c r="Y327" i="6"/>
  <c r="V327" i="6" s="1"/>
  <c r="X327" i="6"/>
  <c r="Z326" i="6"/>
  <c r="Y326" i="6"/>
  <c r="V326" i="6" s="1"/>
  <c r="X326" i="6"/>
  <c r="Z325" i="6"/>
  <c r="Y325" i="6"/>
  <c r="V325" i="6" s="1"/>
  <c r="X325" i="6"/>
  <c r="Z324" i="6"/>
  <c r="Y324" i="6"/>
  <c r="X324" i="6"/>
  <c r="Z323" i="6"/>
  <c r="Y323" i="6"/>
  <c r="V323" i="6" s="1"/>
  <c r="X323" i="6"/>
  <c r="Z322" i="6"/>
  <c r="Y322" i="6"/>
  <c r="X322" i="6"/>
  <c r="Z321" i="6"/>
  <c r="Y321" i="6"/>
  <c r="V321" i="6" s="1"/>
  <c r="X321" i="6"/>
  <c r="Z320" i="6"/>
  <c r="Y320" i="6"/>
  <c r="X320" i="6"/>
  <c r="Z319" i="6"/>
  <c r="Y319" i="6"/>
  <c r="X319" i="6"/>
  <c r="Z318" i="6"/>
  <c r="Y318" i="6"/>
  <c r="X318" i="6"/>
  <c r="Z317" i="6"/>
  <c r="Y317" i="6"/>
  <c r="X317" i="6"/>
  <c r="Z316" i="6"/>
  <c r="Y316" i="6"/>
  <c r="X316" i="6"/>
  <c r="Z315" i="6"/>
  <c r="Y315" i="6"/>
  <c r="V315" i="6" s="1"/>
  <c r="X315" i="6"/>
  <c r="Z314" i="6"/>
  <c r="Y314" i="6"/>
  <c r="X314" i="6"/>
  <c r="Z313" i="6"/>
  <c r="Y313" i="6"/>
  <c r="X313" i="6"/>
  <c r="Z312" i="6"/>
  <c r="Y312" i="6"/>
  <c r="X312" i="6"/>
  <c r="Z311" i="6"/>
  <c r="Y311" i="6"/>
  <c r="X311" i="6"/>
  <c r="Z310" i="6"/>
  <c r="Y310" i="6"/>
  <c r="V310" i="6" s="1"/>
  <c r="X310" i="6"/>
  <c r="Z309" i="6"/>
  <c r="Y309" i="6"/>
  <c r="X309" i="6"/>
  <c r="Z308" i="6"/>
  <c r="Y308" i="6"/>
  <c r="X308" i="6"/>
  <c r="Z307" i="6"/>
  <c r="Y307" i="6"/>
  <c r="X307" i="6"/>
  <c r="Z306" i="6"/>
  <c r="Y306" i="6"/>
  <c r="X306" i="6"/>
  <c r="Z305" i="6"/>
  <c r="Y305" i="6"/>
  <c r="V305" i="6" s="1"/>
  <c r="X305" i="6"/>
  <c r="Z304" i="6"/>
  <c r="Y304" i="6"/>
  <c r="V304" i="6" s="1"/>
  <c r="X304" i="6"/>
  <c r="Z303" i="6"/>
  <c r="Y303" i="6"/>
  <c r="X303" i="6"/>
  <c r="Z302" i="6"/>
  <c r="Y302" i="6"/>
  <c r="V302" i="6" s="1"/>
  <c r="X302" i="6"/>
  <c r="Z301" i="6"/>
  <c r="Y301" i="6"/>
  <c r="X301" i="6"/>
  <c r="Z300" i="6"/>
  <c r="Y300" i="6"/>
  <c r="V300" i="6" s="1"/>
  <c r="X300" i="6"/>
  <c r="Z299" i="6"/>
  <c r="Y299" i="6"/>
  <c r="X299" i="6"/>
  <c r="Z298" i="6"/>
  <c r="Y298" i="6"/>
  <c r="X298" i="6"/>
  <c r="Z297" i="6"/>
  <c r="Y297" i="6"/>
  <c r="X297" i="6"/>
  <c r="Z296" i="6"/>
  <c r="Y296" i="6"/>
  <c r="X296" i="6"/>
  <c r="Z295" i="6"/>
  <c r="Y295" i="6"/>
  <c r="X295" i="6"/>
  <c r="V295" i="6"/>
  <c r="Z294" i="6"/>
  <c r="Y294" i="6"/>
  <c r="X294" i="6"/>
  <c r="Z293" i="6"/>
  <c r="Y293" i="6"/>
  <c r="X293" i="6"/>
  <c r="Z292" i="6"/>
  <c r="Y292" i="6"/>
  <c r="X292" i="6"/>
  <c r="Z291" i="6"/>
  <c r="V291" i="6" s="1"/>
  <c r="Y291" i="6"/>
  <c r="X291" i="6"/>
  <c r="Z290" i="6"/>
  <c r="Y290" i="6"/>
  <c r="X290" i="6"/>
  <c r="Z289" i="6"/>
  <c r="Y289" i="6"/>
  <c r="X289" i="6"/>
  <c r="Z288" i="6"/>
  <c r="Y288" i="6"/>
  <c r="X288" i="6"/>
  <c r="Z287" i="6"/>
  <c r="Y287" i="6"/>
  <c r="V287" i="6" s="1"/>
  <c r="X287" i="6"/>
  <c r="Z286" i="6"/>
  <c r="Y286" i="6"/>
  <c r="X286" i="6"/>
  <c r="Z285" i="6"/>
  <c r="Y285" i="6"/>
  <c r="V285" i="6" s="1"/>
  <c r="X285" i="6"/>
  <c r="Z284" i="6"/>
  <c r="Y284" i="6"/>
  <c r="X284" i="6"/>
  <c r="Z283" i="6"/>
  <c r="Y283" i="6"/>
  <c r="V283" i="6" s="1"/>
  <c r="X283" i="6"/>
  <c r="Z282" i="6"/>
  <c r="Y282" i="6"/>
  <c r="X282" i="6"/>
  <c r="Z281" i="6"/>
  <c r="Y281" i="6"/>
  <c r="V281" i="6" s="1"/>
  <c r="X281" i="6"/>
  <c r="Z280" i="6"/>
  <c r="Y280" i="6"/>
  <c r="V280" i="6" s="1"/>
  <c r="X280" i="6"/>
  <c r="Z279" i="6"/>
  <c r="Y279" i="6"/>
  <c r="X279" i="6"/>
  <c r="V279" i="6"/>
  <c r="Z278" i="6"/>
  <c r="Y278" i="6"/>
  <c r="V278" i="6" s="1"/>
  <c r="X278" i="6"/>
  <c r="Z277" i="6"/>
  <c r="Y277" i="6"/>
  <c r="X277" i="6"/>
  <c r="Z276" i="6"/>
  <c r="Y276" i="6"/>
  <c r="V276" i="6" s="1"/>
  <c r="X276" i="6"/>
  <c r="Z275" i="6"/>
  <c r="Y275" i="6"/>
  <c r="X275" i="6"/>
  <c r="V275" i="6"/>
  <c r="Z274" i="6"/>
  <c r="Y274" i="6"/>
  <c r="V274" i="6" s="1"/>
  <c r="X274" i="6"/>
  <c r="Z273" i="6"/>
  <c r="Y273" i="6"/>
  <c r="V273" i="6" s="1"/>
  <c r="X273" i="6"/>
  <c r="Z272" i="6"/>
  <c r="Y272" i="6"/>
  <c r="X272" i="6"/>
  <c r="Z271" i="6"/>
  <c r="Y271" i="6"/>
  <c r="V271" i="6" s="1"/>
  <c r="X271" i="6"/>
  <c r="Z270" i="6"/>
  <c r="Y270" i="6"/>
  <c r="V270" i="6" s="1"/>
  <c r="X270" i="6"/>
  <c r="Z269" i="6"/>
  <c r="Y269" i="6"/>
  <c r="V269" i="6" s="1"/>
  <c r="X269" i="6"/>
  <c r="Z268" i="6"/>
  <c r="Y268" i="6"/>
  <c r="V268" i="6" s="1"/>
  <c r="X268" i="6"/>
  <c r="Z267" i="6"/>
  <c r="Y267" i="6"/>
  <c r="X267" i="6"/>
  <c r="Z266" i="6"/>
  <c r="Y266" i="6"/>
  <c r="X266" i="6"/>
  <c r="Z265" i="6"/>
  <c r="Y265" i="6"/>
  <c r="V265" i="6" s="1"/>
  <c r="X265" i="6"/>
  <c r="Z264" i="6"/>
  <c r="Y264" i="6"/>
  <c r="V264" i="6" s="1"/>
  <c r="X264" i="6"/>
  <c r="Z263" i="6"/>
  <c r="Y263" i="6"/>
  <c r="X263" i="6"/>
  <c r="Z262" i="6"/>
  <c r="Y262" i="6"/>
  <c r="V262" i="6" s="1"/>
  <c r="X262" i="6"/>
  <c r="Z261" i="6"/>
  <c r="Y261" i="6"/>
  <c r="X261" i="6"/>
  <c r="Z260" i="6"/>
  <c r="Y260" i="6"/>
  <c r="X260" i="6"/>
  <c r="Z259" i="6"/>
  <c r="Y259" i="6"/>
  <c r="X259" i="6"/>
  <c r="V259" i="6"/>
  <c r="Z258" i="6"/>
  <c r="Y258" i="6"/>
  <c r="X258" i="6"/>
  <c r="Z257" i="6"/>
  <c r="Y257" i="6"/>
  <c r="V257" i="6" s="1"/>
  <c r="X257" i="6"/>
  <c r="Z256" i="6"/>
  <c r="Y256" i="6"/>
  <c r="X256" i="6"/>
  <c r="Z255" i="6"/>
  <c r="Y255" i="6"/>
  <c r="X255" i="6"/>
  <c r="Z254" i="6"/>
  <c r="Y254" i="6"/>
  <c r="X254" i="6"/>
  <c r="Z253" i="6"/>
  <c r="Y253" i="6"/>
  <c r="X253" i="6"/>
  <c r="Z252" i="6"/>
  <c r="Y252" i="6"/>
  <c r="V252" i="6" s="1"/>
  <c r="X252" i="6"/>
  <c r="Z251" i="6"/>
  <c r="Y251" i="6"/>
  <c r="V251" i="6" s="1"/>
  <c r="X251" i="6"/>
  <c r="Z250" i="6"/>
  <c r="Y250" i="6"/>
  <c r="X250" i="6"/>
  <c r="Z249" i="6"/>
  <c r="Y249" i="6"/>
  <c r="X249" i="6"/>
  <c r="Z248" i="6"/>
  <c r="Y248" i="6"/>
  <c r="X248" i="6"/>
  <c r="Z247" i="6"/>
  <c r="Y247" i="6"/>
  <c r="V247" i="6" s="1"/>
  <c r="X247" i="6"/>
  <c r="Z246" i="6"/>
  <c r="Y246" i="6"/>
  <c r="X246" i="6"/>
  <c r="Z245" i="6"/>
  <c r="Y245" i="6"/>
  <c r="V245" i="6" s="1"/>
  <c r="X245" i="6"/>
  <c r="Z244" i="6"/>
  <c r="Y244" i="6"/>
  <c r="X244" i="6"/>
  <c r="Z243" i="6"/>
  <c r="Y243" i="6"/>
  <c r="X243" i="6"/>
  <c r="Z242" i="6"/>
  <c r="Y242" i="6"/>
  <c r="X242" i="6"/>
  <c r="Z241" i="6"/>
  <c r="Y241" i="6"/>
  <c r="V241" i="6" s="1"/>
  <c r="X241" i="6"/>
  <c r="Z240" i="6"/>
  <c r="Y240" i="6"/>
  <c r="X240" i="6"/>
  <c r="Z239" i="6"/>
  <c r="Y239" i="6"/>
  <c r="X239" i="6"/>
  <c r="Z238" i="6"/>
  <c r="Y238" i="6"/>
  <c r="X238" i="6"/>
  <c r="Z237" i="6"/>
  <c r="Y237" i="6"/>
  <c r="X237" i="6"/>
  <c r="Z236" i="6"/>
  <c r="Y236" i="6"/>
  <c r="V236" i="6" s="1"/>
  <c r="X236" i="6"/>
  <c r="Z235" i="6"/>
  <c r="Y235" i="6"/>
  <c r="X235" i="6"/>
  <c r="V235" i="6"/>
  <c r="Z234" i="6"/>
  <c r="Y234" i="6"/>
  <c r="X234" i="6"/>
  <c r="Z233" i="6"/>
  <c r="Y233" i="6"/>
  <c r="X233" i="6"/>
  <c r="Z232" i="6"/>
  <c r="Y232" i="6"/>
  <c r="X232" i="6"/>
  <c r="Z231" i="6"/>
  <c r="Y231" i="6"/>
  <c r="V231" i="6" s="1"/>
  <c r="X231" i="6"/>
  <c r="Z230" i="6"/>
  <c r="Y230" i="6"/>
  <c r="X230" i="6"/>
  <c r="Z229" i="6"/>
  <c r="Y229" i="6"/>
  <c r="X229" i="6"/>
  <c r="Z228" i="6"/>
  <c r="Y228" i="6"/>
  <c r="X228" i="6"/>
  <c r="Z227" i="6"/>
  <c r="Y227" i="6"/>
  <c r="V227" i="6" s="1"/>
  <c r="X227" i="6"/>
  <c r="Z226" i="6"/>
  <c r="Y226" i="6"/>
  <c r="X226" i="6"/>
  <c r="Z225" i="6"/>
  <c r="Y225" i="6"/>
  <c r="X225" i="6"/>
  <c r="Z224" i="6"/>
  <c r="Y224" i="6"/>
  <c r="X224" i="6"/>
  <c r="Z223" i="6"/>
  <c r="Y223" i="6"/>
  <c r="V223" i="6" s="1"/>
  <c r="X223" i="6"/>
  <c r="Z222" i="6"/>
  <c r="Y222" i="6"/>
  <c r="V222" i="6" s="1"/>
  <c r="X222" i="6"/>
  <c r="Z221" i="6"/>
  <c r="Y221" i="6"/>
  <c r="X221" i="6"/>
  <c r="Z220" i="6"/>
  <c r="Y220" i="6"/>
  <c r="X220" i="6"/>
  <c r="Z219" i="6"/>
  <c r="Y219" i="6"/>
  <c r="V219" i="6" s="1"/>
  <c r="X219" i="6"/>
  <c r="Z218" i="6"/>
  <c r="Y218" i="6"/>
  <c r="V218" i="6" s="1"/>
  <c r="X218" i="6"/>
  <c r="Z217" i="6"/>
  <c r="Y217" i="6"/>
  <c r="V217" i="6" s="1"/>
  <c r="X217" i="6"/>
  <c r="Z216" i="6"/>
  <c r="Y216" i="6"/>
  <c r="X216" i="6"/>
  <c r="Z215" i="6"/>
  <c r="Y215" i="6"/>
  <c r="X215" i="6"/>
  <c r="V215" i="6"/>
  <c r="Z214" i="6"/>
  <c r="Y214" i="6"/>
  <c r="X214" i="6"/>
  <c r="Z213" i="6"/>
  <c r="Y213" i="6"/>
  <c r="V213" i="6" s="1"/>
  <c r="X213" i="6"/>
  <c r="Z212" i="6"/>
  <c r="Y212" i="6"/>
  <c r="V212" i="6" s="1"/>
  <c r="X212" i="6"/>
  <c r="Z211" i="6"/>
  <c r="Y211" i="6"/>
  <c r="X211" i="6"/>
  <c r="Z210" i="6"/>
  <c r="Y210" i="6"/>
  <c r="X210" i="6"/>
  <c r="Z209" i="6"/>
  <c r="Y209" i="6"/>
  <c r="V209" i="6" s="1"/>
  <c r="X209" i="6"/>
  <c r="Z208" i="6"/>
  <c r="Y208" i="6"/>
  <c r="V208" i="6" s="1"/>
  <c r="X208" i="6"/>
  <c r="Z207" i="6"/>
  <c r="Y207" i="6"/>
  <c r="X207" i="6"/>
  <c r="V207" i="6"/>
  <c r="Z206" i="6"/>
  <c r="Y206" i="6"/>
  <c r="V206" i="6" s="1"/>
  <c r="X206" i="6"/>
  <c r="Z205" i="6"/>
  <c r="Y205" i="6"/>
  <c r="X205" i="6"/>
  <c r="Z204" i="6"/>
  <c r="Y204" i="6"/>
  <c r="V204" i="6" s="1"/>
  <c r="X204" i="6"/>
  <c r="Z203" i="6"/>
  <c r="Y203" i="6"/>
  <c r="V203" i="6" s="1"/>
  <c r="X203" i="6"/>
  <c r="Z202" i="6"/>
  <c r="Y202" i="6"/>
  <c r="X202" i="6"/>
  <c r="Z201" i="6"/>
  <c r="Y201" i="6"/>
  <c r="X201" i="6"/>
  <c r="Z200" i="6"/>
  <c r="Y200" i="6"/>
  <c r="V200" i="6" s="1"/>
  <c r="X200" i="6"/>
  <c r="Z199" i="6"/>
  <c r="Y199" i="6"/>
  <c r="V199" i="6" s="1"/>
  <c r="X199" i="6"/>
  <c r="Z198" i="6"/>
  <c r="Y198" i="6"/>
  <c r="V198" i="6" s="1"/>
  <c r="X198" i="6"/>
  <c r="Z197" i="6"/>
  <c r="Y197" i="6"/>
  <c r="X197" i="6"/>
  <c r="Z196" i="6"/>
  <c r="Y196" i="6"/>
  <c r="X196" i="6"/>
  <c r="Z195" i="6"/>
  <c r="Y195" i="6"/>
  <c r="X195" i="6"/>
  <c r="V195" i="6"/>
  <c r="Z194" i="6"/>
  <c r="Y194" i="6"/>
  <c r="V194" i="6" s="1"/>
  <c r="X194" i="6"/>
  <c r="Z193" i="6"/>
  <c r="Y193" i="6"/>
  <c r="V193" i="6" s="1"/>
  <c r="X193" i="6"/>
  <c r="Z192" i="6"/>
  <c r="Y192" i="6"/>
  <c r="X192" i="6"/>
  <c r="Z191" i="6"/>
  <c r="Y191" i="6"/>
  <c r="X191" i="6"/>
  <c r="Z190" i="6"/>
  <c r="Y190" i="6"/>
  <c r="V190" i="6" s="1"/>
  <c r="X190" i="6"/>
  <c r="Z189" i="6"/>
  <c r="Y189" i="6"/>
  <c r="X189" i="6"/>
  <c r="Z188" i="6"/>
  <c r="Y188" i="6"/>
  <c r="X188" i="6"/>
  <c r="Z187" i="6"/>
  <c r="Y187" i="6"/>
  <c r="X187" i="6"/>
  <c r="Z186" i="6"/>
  <c r="Y186" i="6"/>
  <c r="X186" i="6"/>
  <c r="Z185" i="6"/>
  <c r="Y185" i="6"/>
  <c r="V185" i="6" s="1"/>
  <c r="X185" i="6"/>
  <c r="Z184" i="6"/>
  <c r="Y184" i="6"/>
  <c r="X184" i="6"/>
  <c r="Z183" i="6"/>
  <c r="V183" i="6" s="1"/>
  <c r="Y183" i="6"/>
  <c r="X183" i="6"/>
  <c r="Z182" i="6"/>
  <c r="Y182" i="6"/>
  <c r="X182" i="6"/>
  <c r="Z181" i="6"/>
  <c r="Y181" i="6"/>
  <c r="X181" i="6"/>
  <c r="Z180" i="6"/>
  <c r="Y180" i="6"/>
  <c r="V180" i="6" s="1"/>
  <c r="X180" i="6"/>
  <c r="Z179" i="6"/>
  <c r="Y179" i="6"/>
  <c r="X179" i="6"/>
  <c r="V179" i="6"/>
  <c r="Z178" i="6"/>
  <c r="Y178" i="6"/>
  <c r="X178" i="6"/>
  <c r="Z177" i="6"/>
  <c r="Y177" i="6"/>
  <c r="X177" i="6"/>
  <c r="Z176" i="6"/>
  <c r="Y176" i="6"/>
  <c r="X176" i="6"/>
  <c r="Z175" i="6"/>
  <c r="Y175" i="6"/>
  <c r="X175" i="6"/>
  <c r="V175" i="6"/>
  <c r="Z174" i="6"/>
  <c r="Y174" i="6"/>
  <c r="V174" i="6" s="1"/>
  <c r="X174" i="6"/>
  <c r="Z173" i="6"/>
  <c r="Y173" i="6"/>
  <c r="X173" i="6"/>
  <c r="Z172" i="6"/>
  <c r="Y172" i="6"/>
  <c r="X172" i="6"/>
  <c r="Z171" i="6"/>
  <c r="Y171" i="6"/>
  <c r="X171" i="6"/>
  <c r="Z170" i="6"/>
  <c r="Y170" i="6"/>
  <c r="V170" i="6" s="1"/>
  <c r="X170" i="6"/>
  <c r="Z169" i="6"/>
  <c r="Y169" i="6"/>
  <c r="X169" i="6"/>
  <c r="Z168" i="6"/>
  <c r="Y168" i="6"/>
  <c r="X168" i="6"/>
  <c r="Z167" i="6"/>
  <c r="Y167" i="6"/>
  <c r="X167" i="6"/>
  <c r="V167" i="6"/>
  <c r="Z166" i="6"/>
  <c r="Y166" i="6"/>
  <c r="X166" i="6"/>
  <c r="Z165" i="6"/>
  <c r="Y165" i="6"/>
  <c r="V165" i="6" s="1"/>
  <c r="X165" i="6"/>
  <c r="Z164" i="6"/>
  <c r="Y164" i="6"/>
  <c r="X164" i="6"/>
  <c r="Z163" i="6"/>
  <c r="Y163" i="6"/>
  <c r="V163" i="6" s="1"/>
  <c r="X163" i="6"/>
  <c r="Z162" i="6"/>
  <c r="Y162" i="6"/>
  <c r="V162" i="6" s="1"/>
  <c r="X162" i="6"/>
  <c r="Z161" i="6"/>
  <c r="Y161" i="6"/>
  <c r="X161" i="6"/>
  <c r="Z160" i="6"/>
  <c r="Y160" i="6"/>
  <c r="V160" i="6" s="1"/>
  <c r="X160" i="6"/>
  <c r="Z159" i="6"/>
  <c r="Y159" i="6"/>
  <c r="X159" i="6"/>
  <c r="Z158" i="6"/>
  <c r="Y158" i="6"/>
  <c r="V158" i="6" s="1"/>
  <c r="X158" i="6"/>
  <c r="Z157" i="6"/>
  <c r="Y157" i="6"/>
  <c r="V157" i="6" s="1"/>
  <c r="X157" i="6"/>
  <c r="Z156" i="6"/>
  <c r="Y156" i="6"/>
  <c r="X156" i="6"/>
  <c r="Z155" i="6"/>
  <c r="Y155" i="6"/>
  <c r="X155" i="6"/>
  <c r="Z154" i="6"/>
  <c r="Y154" i="6"/>
  <c r="V154" i="6" s="1"/>
  <c r="X154" i="6"/>
  <c r="Z153" i="6"/>
  <c r="Y153" i="6"/>
  <c r="X153" i="6"/>
  <c r="Z152" i="6"/>
  <c r="Y152" i="6"/>
  <c r="X152" i="6"/>
  <c r="Z151" i="6"/>
  <c r="Y151" i="6"/>
  <c r="X151" i="6"/>
  <c r="V151" i="6"/>
  <c r="Z150" i="6"/>
  <c r="Y150" i="6"/>
  <c r="X150" i="6"/>
  <c r="Z149" i="6"/>
  <c r="Y149" i="6"/>
  <c r="V149" i="6" s="1"/>
  <c r="X149" i="6"/>
  <c r="Z148" i="6"/>
  <c r="Y148" i="6"/>
  <c r="X148" i="6"/>
  <c r="Z147" i="6"/>
  <c r="Y147" i="6"/>
  <c r="X147" i="6"/>
  <c r="Z146" i="6"/>
  <c r="Y146" i="6"/>
  <c r="X146" i="6"/>
  <c r="Z145" i="6"/>
  <c r="Y145" i="6"/>
  <c r="V145" i="6" s="1"/>
  <c r="X145" i="6"/>
  <c r="Z144" i="6"/>
  <c r="Y144" i="6"/>
  <c r="V144" i="6" s="1"/>
  <c r="X144" i="6"/>
  <c r="Z143" i="6"/>
  <c r="Y143" i="6"/>
  <c r="X143" i="6"/>
  <c r="V143" i="6"/>
  <c r="Z142" i="6"/>
  <c r="Y142" i="6"/>
  <c r="X142" i="6"/>
  <c r="Z141" i="6"/>
  <c r="Y141" i="6"/>
  <c r="X141" i="6"/>
  <c r="Z140" i="6"/>
  <c r="Y140" i="6"/>
  <c r="V140" i="6" s="1"/>
  <c r="X140" i="6"/>
  <c r="Z139" i="6"/>
  <c r="Y139" i="6"/>
  <c r="V139" i="6" s="1"/>
  <c r="X139" i="6"/>
  <c r="Z138" i="6"/>
  <c r="Y138" i="6"/>
  <c r="X138" i="6"/>
  <c r="Z137" i="6"/>
  <c r="Y137" i="6"/>
  <c r="X137" i="6"/>
  <c r="Z136" i="6"/>
  <c r="Y136" i="6"/>
  <c r="V136" i="6" s="1"/>
  <c r="X136" i="6"/>
  <c r="Z135" i="6"/>
  <c r="Y135" i="6"/>
  <c r="V135" i="6" s="1"/>
  <c r="X135" i="6"/>
  <c r="Z134" i="6"/>
  <c r="Y134" i="6"/>
  <c r="V134" i="6" s="1"/>
  <c r="X134" i="6"/>
  <c r="Z133" i="6"/>
  <c r="Y133" i="6"/>
  <c r="X133" i="6"/>
  <c r="Z132" i="6"/>
  <c r="Y132" i="6"/>
  <c r="V132" i="6" s="1"/>
  <c r="X132" i="6"/>
  <c r="Z131" i="6"/>
  <c r="Y131" i="6"/>
  <c r="X131" i="6"/>
  <c r="V131" i="6"/>
  <c r="Z130" i="6"/>
  <c r="Y130" i="6"/>
  <c r="V130" i="6" s="1"/>
  <c r="X130" i="6"/>
  <c r="Z129" i="6"/>
  <c r="Y129" i="6"/>
  <c r="V129" i="6" s="1"/>
  <c r="X129" i="6"/>
  <c r="Z128" i="6"/>
  <c r="Y128" i="6"/>
  <c r="X128" i="6"/>
  <c r="Z127" i="6"/>
  <c r="Y127" i="6"/>
  <c r="V127" i="6" s="1"/>
  <c r="X127" i="6"/>
  <c r="Z126" i="6"/>
  <c r="Y126" i="6"/>
  <c r="V126" i="6" s="1"/>
  <c r="X126" i="6"/>
  <c r="Z125" i="6"/>
  <c r="Y125" i="6"/>
  <c r="V125" i="6" s="1"/>
  <c r="X125" i="6"/>
  <c r="Z124" i="6"/>
  <c r="Y124" i="6"/>
  <c r="X124" i="6"/>
  <c r="Z123" i="6"/>
  <c r="Y123" i="6"/>
  <c r="X123" i="6"/>
  <c r="V123" i="6"/>
  <c r="Z122" i="6"/>
  <c r="Y122" i="6"/>
  <c r="V122" i="6" s="1"/>
  <c r="X122" i="6"/>
  <c r="Z121" i="6"/>
  <c r="Y121" i="6"/>
  <c r="V121" i="6" s="1"/>
  <c r="X121" i="6"/>
  <c r="Z120" i="6"/>
  <c r="Y120" i="6"/>
  <c r="V120" i="6" s="1"/>
  <c r="X120" i="6"/>
  <c r="Z119" i="6"/>
  <c r="Y119" i="6"/>
  <c r="X119" i="6"/>
  <c r="Z118" i="6"/>
  <c r="Y118" i="6"/>
  <c r="X118" i="6"/>
  <c r="Z117" i="6"/>
  <c r="Y117" i="6"/>
  <c r="X117" i="6"/>
  <c r="Z116" i="6"/>
  <c r="Y116" i="6"/>
  <c r="X116" i="6"/>
  <c r="Z115" i="6"/>
  <c r="Y115" i="6"/>
  <c r="X115" i="6"/>
  <c r="Z114" i="6"/>
  <c r="Y114" i="6"/>
  <c r="V114" i="6" s="1"/>
  <c r="X114" i="6"/>
  <c r="Z113" i="6"/>
  <c r="Y113" i="6"/>
  <c r="X113" i="6"/>
  <c r="Z112" i="6"/>
  <c r="Y112" i="6"/>
  <c r="V112" i="6" s="1"/>
  <c r="X112" i="6"/>
  <c r="Z111" i="6"/>
  <c r="Y111" i="6"/>
  <c r="V111" i="6" s="1"/>
  <c r="X111" i="6"/>
  <c r="Z110" i="6"/>
  <c r="Y110" i="6"/>
  <c r="X110" i="6"/>
  <c r="Z109" i="6"/>
  <c r="Y109" i="6"/>
  <c r="V109" i="6" s="1"/>
  <c r="X109" i="6"/>
  <c r="Z108" i="6"/>
  <c r="Y108" i="6"/>
  <c r="X108" i="6"/>
  <c r="Z107" i="6"/>
  <c r="Y107" i="6"/>
  <c r="V107" i="6" s="1"/>
  <c r="X107" i="6"/>
  <c r="Z106" i="6"/>
  <c r="Y106" i="6"/>
  <c r="X106" i="6"/>
  <c r="Z105" i="6"/>
  <c r="Y105" i="6"/>
  <c r="V105" i="6" s="1"/>
  <c r="X105" i="6"/>
  <c r="Z104" i="6"/>
  <c r="Y104" i="6"/>
  <c r="V104" i="6" s="1"/>
  <c r="X104" i="6"/>
  <c r="Z103" i="6"/>
  <c r="Y103" i="6"/>
  <c r="X103" i="6"/>
  <c r="V103" i="6"/>
  <c r="Z102" i="6"/>
  <c r="Y102" i="6"/>
  <c r="X102" i="6"/>
  <c r="Z101" i="6"/>
  <c r="Y101" i="6"/>
  <c r="X101" i="6"/>
  <c r="Z100" i="6"/>
  <c r="Y100" i="6"/>
  <c r="V100" i="6" s="1"/>
  <c r="X100" i="6"/>
  <c r="Z99" i="6"/>
  <c r="Y99" i="6"/>
  <c r="V99" i="6" s="1"/>
  <c r="X99" i="6"/>
  <c r="Z98" i="6"/>
  <c r="Y98" i="6"/>
  <c r="V98" i="6" s="1"/>
  <c r="X98" i="6"/>
  <c r="Z97" i="6"/>
  <c r="Y97" i="6"/>
  <c r="X97" i="6"/>
  <c r="Z96" i="6"/>
  <c r="Y96" i="6"/>
  <c r="V96" i="6" s="1"/>
  <c r="X96" i="6"/>
  <c r="Z95" i="6"/>
  <c r="Y95" i="6"/>
  <c r="V95" i="6" s="1"/>
  <c r="X95" i="6"/>
  <c r="Z94" i="6"/>
  <c r="Y94" i="6"/>
  <c r="X94" i="6"/>
  <c r="Z93" i="6"/>
  <c r="Y93" i="6"/>
  <c r="X93" i="6"/>
  <c r="Z92" i="6"/>
  <c r="Y92" i="6"/>
  <c r="X92" i="6"/>
  <c r="Z91" i="6"/>
  <c r="Y91" i="6"/>
  <c r="V91" i="6" s="1"/>
  <c r="X91" i="6"/>
  <c r="Z90" i="6"/>
  <c r="Y90" i="6"/>
  <c r="X90" i="6"/>
  <c r="Z89" i="6"/>
  <c r="Y89" i="6"/>
  <c r="X89" i="6"/>
  <c r="Z88" i="6"/>
  <c r="Y88" i="6"/>
  <c r="X88" i="6"/>
  <c r="Z87" i="6"/>
  <c r="Y87" i="6"/>
  <c r="X87" i="6"/>
  <c r="Z86" i="6"/>
  <c r="Y86" i="6"/>
  <c r="V86" i="6" s="1"/>
  <c r="X86" i="6"/>
  <c r="Z85" i="6"/>
  <c r="Y85" i="6"/>
  <c r="X85" i="6"/>
  <c r="Z84" i="6"/>
  <c r="Y84" i="6"/>
  <c r="X84" i="6"/>
  <c r="Z83" i="6"/>
  <c r="Y83" i="6"/>
  <c r="V83" i="6" s="1"/>
  <c r="X83" i="6"/>
  <c r="Z82" i="6"/>
  <c r="Y82" i="6"/>
  <c r="V82" i="6" s="1"/>
  <c r="X82" i="6"/>
  <c r="Z81" i="6"/>
  <c r="Y81" i="6"/>
  <c r="V81" i="6" s="1"/>
  <c r="X81" i="6"/>
  <c r="Z80" i="6"/>
  <c r="Y80" i="6"/>
  <c r="X80" i="6"/>
  <c r="Z79" i="6"/>
  <c r="Y79" i="6"/>
  <c r="X79" i="6"/>
  <c r="Z78" i="6"/>
  <c r="Y78" i="6"/>
  <c r="X78" i="6"/>
  <c r="Z77" i="6"/>
  <c r="Y77" i="6"/>
  <c r="V77" i="6" s="1"/>
  <c r="X77" i="6"/>
  <c r="Z76" i="6"/>
  <c r="Y76" i="6"/>
  <c r="X76" i="6"/>
  <c r="Z75" i="6"/>
  <c r="Y75" i="6"/>
  <c r="V75" i="6" s="1"/>
  <c r="X75" i="6"/>
  <c r="Z74" i="6"/>
  <c r="Y74" i="6"/>
  <c r="V74" i="6" s="1"/>
  <c r="X74" i="6"/>
  <c r="Z73" i="6"/>
  <c r="Y73" i="6"/>
  <c r="X73" i="6"/>
  <c r="Z72" i="6"/>
  <c r="Y72" i="6"/>
  <c r="V72" i="6" s="1"/>
  <c r="X72" i="6"/>
  <c r="Z71" i="6"/>
  <c r="Y71" i="6"/>
  <c r="X71" i="6"/>
  <c r="V71" i="6"/>
  <c r="Z70" i="6"/>
  <c r="Y70" i="6"/>
  <c r="X70" i="6"/>
  <c r="Z69" i="6"/>
  <c r="Y69" i="6"/>
  <c r="V69" i="6" s="1"/>
  <c r="X69" i="6"/>
  <c r="Z68" i="6"/>
  <c r="Y68" i="6"/>
  <c r="X68" i="6"/>
  <c r="Z67" i="6"/>
  <c r="Y67" i="6"/>
  <c r="X67" i="6"/>
  <c r="V67" i="6"/>
  <c r="Z66" i="6"/>
  <c r="Y66" i="6"/>
  <c r="V66" i="6" s="1"/>
  <c r="X66" i="6"/>
  <c r="Z65" i="6"/>
  <c r="Y65" i="6"/>
  <c r="X65" i="6"/>
  <c r="Z64" i="6"/>
  <c r="Y64" i="6"/>
  <c r="V64" i="6" s="1"/>
  <c r="X64" i="6"/>
  <c r="Z63" i="6"/>
  <c r="Y63" i="6"/>
  <c r="X63" i="6"/>
  <c r="Z62" i="6"/>
  <c r="Y62" i="6"/>
  <c r="X62" i="6"/>
  <c r="Z61" i="6"/>
  <c r="Y61" i="6"/>
  <c r="X61" i="6"/>
  <c r="Z60" i="6"/>
  <c r="Y60" i="6"/>
  <c r="X60" i="6"/>
  <c r="Z59" i="6"/>
  <c r="Y59" i="6"/>
  <c r="X59" i="6"/>
  <c r="Z58" i="6"/>
  <c r="Y58" i="6"/>
  <c r="X58" i="6"/>
  <c r="Z57" i="6"/>
  <c r="Y57" i="6"/>
  <c r="X57" i="6"/>
  <c r="Z56" i="6"/>
  <c r="Y56" i="6"/>
  <c r="V56" i="6" s="1"/>
  <c r="X56" i="6"/>
  <c r="Z55" i="6"/>
  <c r="Y55" i="6"/>
  <c r="V55" i="6" s="1"/>
  <c r="X55" i="6"/>
  <c r="Z54" i="6"/>
  <c r="Y54" i="6"/>
  <c r="V54" i="6" s="1"/>
  <c r="X54" i="6"/>
  <c r="Z53" i="6"/>
  <c r="Y53" i="6"/>
  <c r="X53" i="6"/>
  <c r="Z52" i="6"/>
  <c r="Y52" i="6"/>
  <c r="X52" i="6"/>
  <c r="Z51" i="6"/>
  <c r="Y51" i="6"/>
  <c r="X51" i="6"/>
  <c r="V51" i="6"/>
  <c r="Z50" i="6"/>
  <c r="Y50" i="6"/>
  <c r="V50" i="6" s="1"/>
  <c r="X50" i="6"/>
  <c r="Z49" i="6"/>
  <c r="Y49" i="6"/>
  <c r="V49" i="6" s="1"/>
  <c r="X49" i="6"/>
  <c r="Z48" i="6"/>
  <c r="Y48" i="6"/>
  <c r="X48" i="6"/>
  <c r="Z47" i="6"/>
  <c r="V47" i="6" s="1"/>
  <c r="Y47" i="6"/>
  <c r="X47" i="6"/>
  <c r="Z46" i="6"/>
  <c r="Y46" i="6"/>
  <c r="V46" i="6" s="1"/>
  <c r="X46" i="6"/>
  <c r="Z45" i="6"/>
  <c r="Y45" i="6"/>
  <c r="V45" i="6" s="1"/>
  <c r="X45" i="6"/>
  <c r="Z44" i="6"/>
  <c r="Y44" i="6"/>
  <c r="X44" i="6"/>
  <c r="Z43" i="6"/>
  <c r="Y43" i="6"/>
  <c r="X43" i="6"/>
  <c r="V43" i="6"/>
  <c r="Z42" i="6"/>
  <c r="Y42" i="6"/>
  <c r="X42" i="6"/>
  <c r="Z41" i="6"/>
  <c r="Y41" i="6"/>
  <c r="V41" i="6" s="1"/>
  <c r="X41" i="6"/>
  <c r="Z40" i="6"/>
  <c r="Y40" i="6"/>
  <c r="V40" i="6" s="1"/>
  <c r="X40" i="6"/>
  <c r="Z39" i="6"/>
  <c r="Y39" i="6"/>
  <c r="X39" i="6"/>
  <c r="V39" i="6"/>
  <c r="Z38" i="6"/>
  <c r="Y38" i="6"/>
  <c r="X38" i="6"/>
  <c r="Z37" i="6"/>
  <c r="Y37" i="6"/>
  <c r="X37" i="6"/>
  <c r="Z36" i="6"/>
  <c r="Y36" i="6"/>
  <c r="V36" i="6" s="1"/>
  <c r="X36" i="6"/>
  <c r="Z35" i="6"/>
  <c r="Y35" i="6"/>
  <c r="V35" i="6" s="1"/>
  <c r="X35" i="6"/>
  <c r="Z34" i="6"/>
  <c r="Y34" i="6"/>
  <c r="X34" i="6"/>
  <c r="Z33" i="6"/>
  <c r="Y33" i="6"/>
  <c r="X33" i="6"/>
  <c r="Z32" i="6"/>
  <c r="Y32" i="6"/>
  <c r="V32" i="6" s="1"/>
  <c r="X32" i="6"/>
  <c r="Z31" i="6"/>
  <c r="Y31" i="6"/>
  <c r="V31" i="6" s="1"/>
  <c r="X31" i="6"/>
  <c r="Z30" i="6"/>
  <c r="Y30" i="6"/>
  <c r="V30" i="6" s="1"/>
  <c r="X30" i="6"/>
  <c r="Z29" i="6"/>
  <c r="Y29" i="6"/>
  <c r="X29" i="6"/>
  <c r="Z28" i="6"/>
  <c r="Y28" i="6"/>
  <c r="V28" i="6" s="1"/>
  <c r="X28" i="6"/>
  <c r="Z27" i="6"/>
  <c r="Y27" i="6"/>
  <c r="V27" i="6" s="1"/>
  <c r="X27" i="6"/>
  <c r="Z26" i="6"/>
  <c r="Y26" i="6"/>
  <c r="V26" i="6" s="1"/>
  <c r="X26" i="6"/>
  <c r="Z25" i="6"/>
  <c r="Y25" i="6"/>
  <c r="V25" i="6" s="1"/>
  <c r="X25" i="6"/>
  <c r="Z24" i="6"/>
  <c r="Y24" i="6"/>
  <c r="X24" i="6"/>
  <c r="Z23" i="6"/>
  <c r="Y23" i="6"/>
  <c r="V23" i="6" s="1"/>
  <c r="X23" i="6"/>
  <c r="Z22" i="6"/>
  <c r="Y22" i="6"/>
  <c r="V22" i="6" s="1"/>
  <c r="X22" i="6"/>
  <c r="Z21" i="6"/>
  <c r="Y21" i="6"/>
  <c r="V21" i="6" s="1"/>
  <c r="X21" i="6"/>
  <c r="Z20" i="6"/>
  <c r="Y20" i="6"/>
  <c r="X20" i="6"/>
  <c r="Z19" i="6"/>
  <c r="Y19" i="6"/>
  <c r="V19" i="6" s="1"/>
  <c r="X19" i="6"/>
  <c r="Z18" i="6"/>
  <c r="Y18" i="6"/>
  <c r="V18" i="6" s="1"/>
  <c r="X18" i="6"/>
  <c r="Z17" i="6"/>
  <c r="Y17" i="6"/>
  <c r="V17" i="6" s="1"/>
  <c r="X17" i="6"/>
  <c r="Z16" i="6"/>
  <c r="Y16" i="6"/>
  <c r="V16" i="6" s="1"/>
  <c r="X16" i="6"/>
  <c r="Z15" i="6"/>
  <c r="Y15" i="6"/>
  <c r="X15" i="6"/>
  <c r="Z14" i="6"/>
  <c r="Y14" i="6"/>
  <c r="V14" i="6" s="1"/>
  <c r="X14" i="6"/>
  <c r="Z13" i="6"/>
  <c r="Y13" i="6"/>
  <c r="V13" i="6" s="1"/>
  <c r="X13" i="6"/>
  <c r="Z12" i="6"/>
  <c r="Y12" i="6"/>
  <c r="V12" i="6" s="1"/>
  <c r="X12" i="6"/>
  <c r="Z11" i="6"/>
  <c r="Y11" i="6"/>
  <c r="X11" i="6"/>
  <c r="Z10" i="6"/>
  <c r="Y10" i="6"/>
  <c r="X10" i="6"/>
  <c r="Z9" i="6"/>
  <c r="Y9" i="6"/>
  <c r="V9" i="6" s="1"/>
  <c r="X9" i="6"/>
  <c r="Z8" i="6"/>
  <c r="Y8" i="6"/>
  <c r="X8" i="6"/>
  <c r="Z7" i="6"/>
  <c r="Y7" i="6"/>
  <c r="X7" i="6"/>
  <c r="V7" i="6"/>
  <c r="Z6" i="6"/>
  <c r="Y6" i="6"/>
  <c r="X6" i="6"/>
  <c r="Z5" i="6"/>
  <c r="Y5" i="6"/>
  <c r="X5" i="6"/>
  <c r="Z4" i="6"/>
  <c r="Y4" i="6"/>
  <c r="V4" i="6" s="1"/>
  <c r="X4" i="6"/>
  <c r="Z3" i="6"/>
  <c r="Y3" i="6"/>
  <c r="X3" i="6"/>
  <c r="Y549" i="16" l="1"/>
  <c r="Y490" i="16"/>
  <c r="Q8" i="8"/>
  <c r="U83" i="8"/>
  <c r="Q122" i="8"/>
  <c r="V87" i="6"/>
  <c r="V604" i="6"/>
  <c r="V740" i="6"/>
  <c r="V844" i="6"/>
  <c r="V896" i="6"/>
  <c r="V1180" i="6"/>
  <c r="V1196" i="6"/>
  <c r="Q15" i="8"/>
  <c r="U20" i="8"/>
  <c r="Q29" i="8"/>
  <c r="P31" i="8"/>
  <c r="U36" i="8"/>
  <c r="P45" i="8"/>
  <c r="P52" i="8"/>
  <c r="P61" i="8"/>
  <c r="R74" i="8"/>
  <c r="Q89" i="8"/>
  <c r="P139" i="8"/>
  <c r="Y44" i="19"/>
  <c r="Y80" i="19"/>
  <c r="Z83" i="19"/>
  <c r="Y87" i="19"/>
  <c r="Z92" i="19"/>
  <c r="Z101" i="19"/>
  <c r="Z543" i="19"/>
  <c r="Z560" i="19"/>
  <c r="Y564" i="19"/>
  <c r="Z888" i="19"/>
  <c r="V419" i="6"/>
  <c r="U72" i="8"/>
  <c r="V552" i="6"/>
  <c r="V656" i="6"/>
  <c r="V547" i="6"/>
  <c r="V756" i="6"/>
  <c r="V928" i="6"/>
  <c r="V1096" i="6"/>
  <c r="V1228" i="6"/>
  <c r="P10" i="8"/>
  <c r="R15" i="8"/>
  <c r="T29" i="8"/>
  <c r="Q31" i="8"/>
  <c r="Q40" i="8"/>
  <c r="P47" i="8"/>
  <c r="Q52" i="8"/>
  <c r="Q56" i="8"/>
  <c r="P63" i="8"/>
  <c r="P76" i="8"/>
  <c r="U89" i="8"/>
  <c r="Q178" i="8"/>
  <c r="P187" i="8"/>
  <c r="U221" i="8"/>
  <c r="Y28" i="19"/>
  <c r="Z50" i="19"/>
  <c r="Q20" i="8"/>
  <c r="U87" i="8"/>
  <c r="V672" i="6"/>
  <c r="V11" i="6"/>
  <c r="V37" i="6"/>
  <c r="V42" i="6"/>
  <c r="V88" i="6"/>
  <c r="V93" i="6"/>
  <c r="V119" i="6"/>
  <c r="V124" i="6"/>
  <c r="V150" i="6"/>
  <c r="V155" i="6"/>
  <c r="V211" i="6"/>
  <c r="V258" i="6"/>
  <c r="V263" i="6"/>
  <c r="V299" i="6"/>
  <c r="V320" i="6"/>
  <c r="V372" i="6"/>
  <c r="V377" i="6"/>
  <c r="V445" i="6"/>
  <c r="V501" i="6"/>
  <c r="V506" i="6"/>
  <c r="V511" i="6"/>
  <c r="V579" i="6"/>
  <c r="V641" i="6"/>
  <c r="V678" i="6"/>
  <c r="V688" i="6"/>
  <c r="V709" i="6"/>
  <c r="V725" i="6"/>
  <c r="V746" i="6"/>
  <c r="V793" i="6"/>
  <c r="V798" i="6"/>
  <c r="V819" i="6"/>
  <c r="V845" i="6"/>
  <c r="V871" i="6"/>
  <c r="V939" i="6"/>
  <c r="V965" i="6"/>
  <c r="V997" i="6"/>
  <c r="V1013" i="6"/>
  <c r="V1065" i="6"/>
  <c r="V1112" i="6"/>
  <c r="V1128" i="6"/>
  <c r="V1181" i="6"/>
  <c r="V1218" i="6"/>
  <c r="Q10" i="8"/>
  <c r="S22" i="8"/>
  <c r="R24" i="8"/>
  <c r="R31" i="8"/>
  <c r="S40" i="8"/>
  <c r="R47" i="8"/>
  <c r="R56" i="8"/>
  <c r="P65" i="8"/>
  <c r="Q76" i="8"/>
  <c r="U78" i="8"/>
  <c r="P91" i="8"/>
  <c r="P110" i="8"/>
  <c r="P112" i="8"/>
  <c r="Y754" i="16"/>
  <c r="V491" i="6"/>
  <c r="V1076" i="6"/>
  <c r="Y477" i="16"/>
  <c r="V1108" i="6"/>
  <c r="Y1064" i="19"/>
  <c r="Y1135" i="19"/>
  <c r="Z1147" i="19"/>
  <c r="Y47" i="16"/>
  <c r="Y63" i="16"/>
  <c r="X277" i="16"/>
  <c r="V471" i="6"/>
  <c r="V110" i="6"/>
  <c r="V115" i="6"/>
  <c r="V141" i="6"/>
  <c r="V146" i="6"/>
  <c r="V187" i="6"/>
  <c r="V290" i="6"/>
  <c r="V311" i="6"/>
  <c r="V316" i="6"/>
  <c r="V363" i="6"/>
  <c r="V368" i="6"/>
  <c r="V420" i="6"/>
  <c r="V492" i="6"/>
  <c r="V497" i="6"/>
  <c r="V523" i="6"/>
  <c r="V570" i="6"/>
  <c r="V653" i="6"/>
  <c r="V684" i="6"/>
  <c r="V763" i="6"/>
  <c r="V768" i="6"/>
  <c r="V841" i="6"/>
  <c r="V909" i="6"/>
  <c r="V940" i="6"/>
  <c r="V1009" i="6"/>
  <c r="V1035" i="6"/>
  <c r="V1040" i="6"/>
  <c r="V1082" i="6"/>
  <c r="V1098" i="6"/>
  <c r="V1119" i="6"/>
  <c r="V1193" i="6"/>
  <c r="Q5" i="8"/>
  <c r="P7" i="8"/>
  <c r="R19" i="8"/>
  <c r="P28" i="8"/>
  <c r="P44" i="8"/>
  <c r="R51" i="8"/>
  <c r="Q60" i="8"/>
  <c r="Q82" i="8"/>
  <c r="U86" i="8"/>
  <c r="P102" i="8"/>
  <c r="Q121" i="8"/>
  <c r="R146" i="8"/>
  <c r="R148" i="8"/>
  <c r="P159" i="8"/>
  <c r="P172" i="8"/>
  <c r="Y270" i="19"/>
  <c r="Y716" i="19"/>
  <c r="Z737" i="19"/>
  <c r="Z745" i="19"/>
  <c r="Z753" i="19"/>
  <c r="V757" i="6"/>
  <c r="V517" i="6"/>
  <c r="V856" i="6"/>
  <c r="Q7" i="8"/>
  <c r="U14" i="8"/>
  <c r="U28" i="8"/>
  <c r="Q44" i="8"/>
  <c r="U73" i="8"/>
  <c r="Q100" i="8"/>
  <c r="U60" i="8"/>
  <c r="U60" i="19" s="1"/>
  <c r="V79" i="6"/>
  <c r="V544" i="6"/>
  <c r="V648" i="6"/>
  <c r="V711" i="6"/>
  <c r="V805" i="6"/>
  <c r="V857" i="6"/>
  <c r="V1056" i="6"/>
  <c r="P21" i="8"/>
  <c r="U35" i="8"/>
  <c r="P37" i="8"/>
  <c r="U44" i="8"/>
  <c r="U51" i="8"/>
  <c r="R69" i="8"/>
  <c r="R75" i="8"/>
  <c r="U88" i="8"/>
  <c r="U96" i="8"/>
  <c r="P140" i="8"/>
  <c r="R197" i="8"/>
  <c r="Y829" i="16"/>
  <c r="V171" i="6"/>
  <c r="V612" i="6"/>
  <c r="V779" i="6"/>
  <c r="V920" i="6"/>
  <c r="V967" i="6"/>
  <c r="V1004" i="6"/>
  <c r="V1072" i="6"/>
  <c r="V1209" i="6"/>
  <c r="V1241" i="6"/>
  <c r="V3" i="6"/>
  <c r="V8" i="6"/>
  <c r="V44" i="6"/>
  <c r="V59" i="6"/>
  <c r="V116" i="6"/>
  <c r="V142" i="6"/>
  <c r="V147" i="6"/>
  <c r="V152" i="6"/>
  <c r="V239" i="6"/>
  <c r="V255" i="6"/>
  <c r="V260" i="6"/>
  <c r="V312" i="6"/>
  <c r="V317" i="6"/>
  <c r="V333" i="6"/>
  <c r="V338" i="6"/>
  <c r="V364" i="6"/>
  <c r="V369" i="6"/>
  <c r="V390" i="6"/>
  <c r="V508" i="6"/>
  <c r="V524" i="6"/>
  <c r="V571" i="6"/>
  <c r="V576" i="6"/>
  <c r="V664" i="6"/>
  <c r="V680" i="6"/>
  <c r="V701" i="6"/>
  <c r="V717" i="6"/>
  <c r="V743" i="6"/>
  <c r="V800" i="6"/>
  <c r="V837" i="6"/>
  <c r="V842" i="6"/>
  <c r="V863" i="6"/>
  <c r="V868" i="6"/>
  <c r="V889" i="6"/>
  <c r="V894" i="6"/>
  <c r="V931" i="6"/>
  <c r="V1015" i="6"/>
  <c r="V1083" i="6"/>
  <c r="V1088" i="6"/>
  <c r="V1125" i="6"/>
  <c r="V1141" i="6"/>
  <c r="V1194" i="6"/>
  <c r="V1215" i="6"/>
  <c r="V1220" i="6"/>
  <c r="U9" i="8"/>
  <c r="U9" i="19" s="1"/>
  <c r="Q16" i="8"/>
  <c r="Q21" i="8"/>
  <c r="Q37" i="8"/>
  <c r="Q39" i="8"/>
  <c r="U46" i="8"/>
  <c r="P53" i="8"/>
  <c r="U62" i="8"/>
  <c r="U62" i="19" s="1"/>
  <c r="Q64" i="8"/>
  <c r="U75" i="8"/>
  <c r="P90" i="8"/>
  <c r="P94" i="8"/>
  <c r="P155" i="8"/>
  <c r="P286" i="8"/>
  <c r="Y678" i="16"/>
  <c r="V903" i="6"/>
  <c r="U98" i="8"/>
  <c r="U98" i="19" s="1"/>
  <c r="V65" i="6"/>
  <c r="V70" i="6"/>
  <c r="V101" i="6"/>
  <c r="V106" i="6"/>
  <c r="V137" i="6"/>
  <c r="V214" i="6"/>
  <c r="V250" i="6"/>
  <c r="V286" i="6"/>
  <c r="V307" i="6"/>
  <c r="V328" i="6"/>
  <c r="V359" i="6"/>
  <c r="V385" i="6"/>
  <c r="V411" i="6"/>
  <c r="V416" i="6"/>
  <c r="V432" i="6"/>
  <c r="V473" i="6"/>
  <c r="V478" i="6"/>
  <c r="V519" i="6"/>
  <c r="V540" i="6"/>
  <c r="V613" i="6"/>
  <c r="V649" i="6"/>
  <c r="V670" i="6"/>
  <c r="V691" i="6"/>
  <c r="V733" i="6"/>
  <c r="V811" i="6"/>
  <c r="V858" i="6"/>
  <c r="V905" i="6"/>
  <c r="V1005" i="6"/>
  <c r="V1057" i="6"/>
  <c r="V1073" i="6"/>
  <c r="V1078" i="6"/>
  <c r="V1094" i="6"/>
  <c r="V1115" i="6"/>
  <c r="V1205" i="6"/>
  <c r="V1210" i="6"/>
  <c r="V1242" i="6"/>
  <c r="Q23" i="8"/>
  <c r="Q32" i="8"/>
  <c r="Q48" i="8"/>
  <c r="Q53" i="8"/>
  <c r="U64" i="8"/>
  <c r="Q90" i="8"/>
  <c r="Q111" i="8"/>
  <c r="Q111" i="19" s="1"/>
  <c r="Q113" i="8"/>
  <c r="V987" i="6"/>
  <c r="V752" i="6"/>
  <c r="V1003" i="6"/>
  <c r="V1208" i="6"/>
  <c r="W878" i="16"/>
  <c r="Y1103" i="16"/>
  <c r="Y1118" i="16"/>
  <c r="Y1135" i="16"/>
  <c r="Y1165" i="16"/>
  <c r="W1223" i="16"/>
  <c r="U16" i="8"/>
  <c r="U32" i="8"/>
  <c r="U48" i="8"/>
  <c r="V117" i="6"/>
  <c r="V148" i="6"/>
  <c r="V153" i="6"/>
  <c r="V240" i="6"/>
  <c r="V292" i="6"/>
  <c r="V297" i="6"/>
  <c r="V334" i="6"/>
  <c r="V391" i="6"/>
  <c r="V438" i="6"/>
  <c r="V494" i="6"/>
  <c r="V499" i="6"/>
  <c r="V504" i="6"/>
  <c r="V509" i="6"/>
  <c r="V525" i="6"/>
  <c r="V551" i="6"/>
  <c r="V572" i="6"/>
  <c r="V577" i="6"/>
  <c r="V608" i="6"/>
  <c r="V655" i="6"/>
  <c r="V660" i="6"/>
  <c r="V702" i="6"/>
  <c r="V775" i="6"/>
  <c r="V791" i="6"/>
  <c r="V817" i="6"/>
  <c r="V838" i="6"/>
  <c r="V843" i="6"/>
  <c r="V890" i="6"/>
  <c r="V895" i="6"/>
  <c r="V900" i="6"/>
  <c r="V990" i="6"/>
  <c r="V1016" i="6"/>
  <c r="V1037" i="6"/>
  <c r="V1047" i="6"/>
  <c r="V1052" i="6"/>
  <c r="V1068" i="6"/>
  <c r="V1142" i="6"/>
  <c r="V1158" i="6"/>
  <c r="V1174" i="6"/>
  <c r="V1195" i="6"/>
  <c r="V1200" i="6"/>
  <c r="V1221" i="6"/>
  <c r="U25" i="8"/>
  <c r="U41" i="8"/>
  <c r="Q66" i="8"/>
  <c r="X551" i="16"/>
  <c r="Y668" i="16"/>
  <c r="V971" i="6"/>
  <c r="V1192" i="6"/>
  <c r="V1240" i="6"/>
  <c r="U11" i="8"/>
  <c r="U4" i="8"/>
  <c r="Q18" i="8"/>
  <c r="Q50" i="8"/>
  <c r="Q126" i="8"/>
  <c r="Z1056" i="19"/>
  <c r="V908" i="6"/>
  <c r="U59" i="8"/>
  <c r="U81" i="8"/>
  <c r="Q162" i="8"/>
  <c r="V15" i="6"/>
  <c r="V20" i="6"/>
  <c r="V61" i="6"/>
  <c r="V76" i="6"/>
  <c r="V159" i="6"/>
  <c r="V164" i="6"/>
  <c r="V169" i="6"/>
  <c r="V205" i="6"/>
  <c r="V210" i="6"/>
  <c r="V303" i="6"/>
  <c r="V350" i="6"/>
  <c r="V381" i="6"/>
  <c r="V397" i="6"/>
  <c r="V402" i="6"/>
  <c r="V428" i="6"/>
  <c r="V449" i="6"/>
  <c r="V454" i="6"/>
  <c r="V459" i="6"/>
  <c r="V515" i="6"/>
  <c r="V531" i="6"/>
  <c r="V536" i="6"/>
  <c r="V557" i="6"/>
  <c r="V630" i="6"/>
  <c r="V682" i="6"/>
  <c r="V687" i="6"/>
  <c r="V692" i="6"/>
  <c r="V729" i="6"/>
  <c r="V802" i="6"/>
  <c r="V812" i="6"/>
  <c r="V823" i="6"/>
  <c r="V849" i="6"/>
  <c r="V854" i="6"/>
  <c r="V859" i="6"/>
  <c r="V1001" i="6"/>
  <c r="V1053" i="6"/>
  <c r="V1069" i="6"/>
  <c r="V1079" i="6"/>
  <c r="V1090" i="6"/>
  <c r="V1116" i="6"/>
  <c r="V1127" i="6"/>
  <c r="V1185" i="6"/>
  <c r="V1238" i="6"/>
  <c r="Q13" i="8"/>
  <c r="R18" i="8"/>
  <c r="R18" i="16" s="1"/>
  <c r="P20" i="8"/>
  <c r="U27" i="8"/>
  <c r="Q34" i="8"/>
  <c r="U43" i="8"/>
  <c r="S50" i="8"/>
  <c r="Q68" i="8"/>
  <c r="R83" i="8"/>
  <c r="R85" i="8"/>
  <c r="R87" i="8"/>
  <c r="R103" i="8"/>
  <c r="Q118" i="8"/>
  <c r="P147" i="8"/>
  <c r="P171" i="8"/>
  <c r="V840" i="6"/>
  <c r="U57" i="8"/>
  <c r="U68" i="8"/>
  <c r="Z1144" i="19"/>
  <c r="Y1148" i="19"/>
  <c r="Y58" i="16"/>
  <c r="Y105" i="16"/>
  <c r="Y106" i="16"/>
  <c r="X178" i="16"/>
  <c r="W353" i="16"/>
  <c r="Y391" i="16"/>
  <c r="Y531" i="16"/>
  <c r="T65" i="8"/>
  <c r="T49" i="8"/>
  <c r="T41" i="8"/>
  <c r="T59" i="8"/>
  <c r="T72" i="8"/>
  <c r="T24" i="8"/>
  <c r="T24" i="16" s="1"/>
  <c r="T53" i="8"/>
  <c r="T11" i="8"/>
  <c r="T11" i="16" s="1"/>
  <c r="T22" i="8"/>
  <c r="T14" i="8"/>
  <c r="T43" i="8"/>
  <c r="T30" i="8"/>
  <c r="T25" i="8"/>
  <c r="T9" i="8"/>
  <c r="V24" i="6"/>
  <c r="V29" i="6"/>
  <c r="V34" i="6"/>
  <c r="V108" i="6"/>
  <c r="V113" i="6"/>
  <c r="V118" i="6"/>
  <c r="V128" i="6"/>
  <c r="V133" i="6"/>
  <c r="V138" i="6"/>
  <c r="V559" i="6"/>
  <c r="V589" i="6"/>
  <c r="V631" i="6"/>
  <c r="V646" i="6"/>
  <c r="V651" i="6"/>
  <c r="V697" i="6"/>
  <c r="V728" i="6"/>
  <c r="V917" i="6"/>
  <c r="V1061" i="6"/>
  <c r="V1092" i="6"/>
  <c r="V1237" i="6"/>
  <c r="T38" i="8"/>
  <c r="S59" i="8"/>
  <c r="T45" i="8"/>
  <c r="V5" i="6"/>
  <c r="V10" i="6"/>
  <c r="V84" i="6"/>
  <c r="V89" i="6"/>
  <c r="V94" i="6"/>
  <c r="V188" i="6"/>
  <c r="V228" i="6"/>
  <c r="V233" i="6"/>
  <c r="V238" i="6"/>
  <c r="V243" i="6"/>
  <c r="V248" i="6"/>
  <c r="V253" i="6"/>
  <c r="V288" i="6"/>
  <c r="V293" i="6"/>
  <c r="V298" i="6"/>
  <c r="V308" i="6"/>
  <c r="V313" i="6"/>
  <c r="V318" i="6"/>
  <c r="V373" i="6"/>
  <c r="V378" i="6"/>
  <c r="V383" i="6"/>
  <c r="V388" i="6"/>
  <c r="V393" i="6"/>
  <c r="V408" i="6"/>
  <c r="V413" i="6"/>
  <c r="V418" i="6"/>
  <c r="V529" i="6"/>
  <c r="V539" i="6"/>
  <c r="V549" i="6"/>
  <c r="V565" i="6"/>
  <c r="V621" i="6"/>
  <c r="V636" i="6"/>
  <c r="V657" i="6"/>
  <c r="V662" i="6"/>
  <c r="V708" i="6"/>
  <c r="V861" i="6"/>
  <c r="V876" i="6"/>
  <c r="V887" i="6"/>
  <c r="V897" i="6"/>
  <c r="V912" i="6"/>
  <c r="V1020" i="6"/>
  <c r="V1191" i="6"/>
  <c r="V1232" i="6"/>
  <c r="V616" i="6"/>
  <c r="V892" i="6"/>
  <c r="V944" i="6"/>
  <c r="V1000" i="6"/>
  <c r="S21" i="8"/>
  <c r="S30" i="8"/>
  <c r="S54" i="8"/>
  <c r="V6" i="6"/>
  <c r="V60" i="6"/>
  <c r="V80" i="6"/>
  <c r="V85" i="6"/>
  <c r="V90" i="6"/>
  <c r="V184" i="6"/>
  <c r="V189" i="6"/>
  <c r="V224" i="6"/>
  <c r="V229" i="6"/>
  <c r="V234" i="6"/>
  <c r="V244" i="6"/>
  <c r="V249" i="6"/>
  <c r="V254" i="6"/>
  <c r="V309" i="6"/>
  <c r="V314" i="6"/>
  <c r="V319" i="6"/>
  <c r="V324" i="6"/>
  <c r="V329" i="6"/>
  <c r="V344" i="6"/>
  <c r="V349" i="6"/>
  <c r="V354" i="6"/>
  <c r="V374" i="6"/>
  <c r="V384" i="6"/>
  <c r="V389" i="6"/>
  <c r="V394" i="6"/>
  <c r="V806" i="6"/>
  <c r="V847" i="6"/>
  <c r="V852" i="6"/>
  <c r="V862" i="6"/>
  <c r="V872" i="6"/>
  <c r="V929" i="6"/>
  <c r="V934" i="6"/>
  <c r="V970" i="6"/>
  <c r="V1145" i="6"/>
  <c r="V1161" i="6"/>
  <c r="V1176" i="6"/>
  <c r="T6" i="8"/>
  <c r="L13" i="8"/>
  <c r="V485" i="6"/>
  <c r="V490" i="6"/>
  <c r="V500" i="6"/>
  <c r="V505" i="6"/>
  <c r="V556" i="6"/>
  <c r="V561" i="6"/>
  <c r="V591" i="6"/>
  <c r="V715" i="6"/>
  <c r="V771" i="6"/>
  <c r="V781" i="6"/>
  <c r="V873" i="6"/>
  <c r="V878" i="6"/>
  <c r="V1156" i="6"/>
  <c r="V1213" i="6"/>
  <c r="V1239" i="6"/>
  <c r="L73" i="8"/>
  <c r="L5" i="8"/>
  <c r="L32" i="8"/>
  <c r="L19" i="8"/>
  <c r="L48" i="8"/>
  <c r="L22" i="8"/>
  <c r="L3" i="8"/>
  <c r="T8" i="8"/>
  <c r="T37" i="8"/>
  <c r="V736" i="6"/>
  <c r="V776" i="6"/>
  <c r="V848" i="6"/>
  <c r="V1064" i="6"/>
  <c r="V1120" i="6"/>
  <c r="V700" i="6"/>
  <c r="V884" i="6"/>
  <c r="V1028" i="6"/>
  <c r="V1100" i="6"/>
  <c r="V1188" i="6"/>
  <c r="L41" i="8"/>
  <c r="L53" i="8"/>
  <c r="V52" i="6"/>
  <c r="V57" i="6"/>
  <c r="V62" i="6"/>
  <c r="V176" i="6"/>
  <c r="V181" i="6"/>
  <c r="V186" i="6"/>
  <c r="V191" i="6"/>
  <c r="V196" i="6"/>
  <c r="V201" i="6"/>
  <c r="V216" i="6"/>
  <c r="V221" i="6"/>
  <c r="V226" i="6"/>
  <c r="V246" i="6"/>
  <c r="V256" i="6"/>
  <c r="V261" i="6"/>
  <c r="V266" i="6"/>
  <c r="V331" i="6"/>
  <c r="V386" i="6"/>
  <c r="V396" i="6"/>
  <c r="V401" i="6"/>
  <c r="V406" i="6"/>
  <c r="V421" i="6"/>
  <c r="V426" i="6"/>
  <c r="V436" i="6"/>
  <c r="V441" i="6"/>
  <c r="V446" i="6"/>
  <c r="V496" i="6"/>
  <c r="V675" i="6"/>
  <c r="V685" i="6"/>
  <c r="V706" i="6"/>
  <c r="V716" i="6"/>
  <c r="V828" i="6"/>
  <c r="V1039" i="6"/>
  <c r="V1044" i="6"/>
  <c r="V1080" i="6"/>
  <c r="V1147" i="6"/>
  <c r="V1152" i="6"/>
  <c r="V1178" i="6"/>
  <c r="V1204" i="6"/>
  <c r="V732" i="6"/>
  <c r="V788" i="6"/>
  <c r="V808" i="6"/>
  <c r="V1081" i="6"/>
  <c r="V1086" i="6"/>
  <c r="T5" i="8"/>
  <c r="V48" i="6"/>
  <c r="V53" i="6"/>
  <c r="V58" i="6"/>
  <c r="V63" i="6"/>
  <c r="V68" i="6"/>
  <c r="V73" i="6"/>
  <c r="V78" i="6"/>
  <c r="V172" i="6"/>
  <c r="V177" i="6"/>
  <c r="V182" i="6"/>
  <c r="V192" i="6"/>
  <c r="V197" i="6"/>
  <c r="V202" i="6"/>
  <c r="V267" i="6"/>
  <c r="V322" i="6"/>
  <c r="V332" i="6"/>
  <c r="V337" i="6"/>
  <c r="V342" i="6"/>
  <c r="V437" i="6"/>
  <c r="V442" i="6"/>
  <c r="V447" i="6"/>
  <c r="V452" i="6"/>
  <c r="V457" i="6"/>
  <c r="V472" i="6"/>
  <c r="V477" i="6"/>
  <c r="V482" i="6"/>
  <c r="V599" i="6"/>
  <c r="V609" i="6"/>
  <c r="V625" i="6"/>
  <c r="V640" i="6"/>
  <c r="V696" i="6"/>
  <c r="V738" i="6"/>
  <c r="V753" i="6"/>
  <c r="V758" i="6"/>
  <c r="V778" i="6"/>
  <c r="V937" i="6"/>
  <c r="V1066" i="6"/>
  <c r="V1071" i="6"/>
  <c r="V1107" i="6"/>
  <c r="V1122" i="6"/>
  <c r="V1132" i="6"/>
  <c r="V1179" i="6"/>
  <c r="S34" i="8"/>
  <c r="S5" i="8"/>
  <c r="S26" i="8"/>
  <c r="S45" i="8"/>
  <c r="S8" i="8"/>
  <c r="S8" i="19" s="1"/>
  <c r="S24" i="8"/>
  <c r="S35" i="8"/>
  <c r="S38" i="8"/>
  <c r="S6" i="8"/>
  <c r="T64" i="8"/>
  <c r="V448" i="6"/>
  <c r="V453" i="6"/>
  <c r="V458" i="6"/>
  <c r="V512" i="6"/>
  <c r="V532" i="6"/>
  <c r="V562" i="6"/>
  <c r="V632" i="6"/>
  <c r="V637" i="6"/>
  <c r="V652" i="6"/>
  <c r="V698" i="6"/>
  <c r="V748" i="6"/>
  <c r="V915" i="6"/>
  <c r="V930" i="6"/>
  <c r="V935" i="6"/>
  <c r="V1011" i="6"/>
  <c r="V1026" i="6"/>
  <c r="V1062" i="6"/>
  <c r="V1123" i="6"/>
  <c r="V1133" i="6"/>
  <c r="V1143" i="6"/>
  <c r="V1214" i="6"/>
  <c r="V1224" i="6"/>
  <c r="V1235" i="6"/>
  <c r="Q61" i="8"/>
  <c r="R84" i="8"/>
  <c r="V168" i="6"/>
  <c r="V173" i="6"/>
  <c r="V178" i="6"/>
  <c r="V232" i="6"/>
  <c r="V237" i="6"/>
  <c r="V242" i="6"/>
  <c r="V296" i="6"/>
  <c r="V301" i="6"/>
  <c r="V306" i="6"/>
  <c r="V360" i="6"/>
  <c r="V365" i="6"/>
  <c r="V370" i="6"/>
  <c r="V424" i="6"/>
  <c r="V429" i="6"/>
  <c r="V434" i="6"/>
  <c r="V488" i="6"/>
  <c r="V493" i="6"/>
  <c r="V498" i="6"/>
  <c r="V602" i="6"/>
  <c r="V673" i="6"/>
  <c r="V714" i="6"/>
  <c r="V719" i="6"/>
  <c r="V734" i="6"/>
  <c r="V749" i="6"/>
  <c r="V855" i="6"/>
  <c r="V865" i="6"/>
  <c r="V870" i="6"/>
  <c r="V951" i="6"/>
  <c r="V976" i="6"/>
  <c r="V1093" i="6"/>
  <c r="V1139" i="6"/>
  <c r="V1154" i="6"/>
  <c r="V1184" i="6"/>
  <c r="V1225" i="6"/>
  <c r="R40" i="8"/>
  <c r="R48" i="8"/>
  <c r="R63" i="8"/>
  <c r="R98" i="8"/>
  <c r="R162" i="8"/>
  <c r="V272" i="6"/>
  <c r="V277" i="6"/>
  <c r="V282" i="6"/>
  <c r="V336" i="6"/>
  <c r="V341" i="6"/>
  <c r="V346" i="6"/>
  <c r="V400" i="6"/>
  <c r="V405" i="6"/>
  <c r="V410" i="6"/>
  <c r="V464" i="6"/>
  <c r="V469" i="6"/>
  <c r="V474" i="6"/>
  <c r="V538" i="6"/>
  <c r="V543" i="6"/>
  <c r="V618" i="6"/>
  <c r="V659" i="6"/>
  <c r="V674" i="6"/>
  <c r="V679" i="6"/>
  <c r="V755" i="6"/>
  <c r="V770" i="6"/>
  <c r="V785" i="6"/>
  <c r="V790" i="6"/>
  <c r="V810" i="6"/>
  <c r="V815" i="6"/>
  <c r="V820" i="6"/>
  <c r="V830" i="6"/>
  <c r="V860" i="6"/>
  <c r="V886" i="6"/>
  <c r="V906" i="6"/>
  <c r="V911" i="6"/>
  <c r="V916" i="6"/>
  <c r="V926" i="6"/>
  <c r="V936" i="6"/>
  <c r="V962" i="6"/>
  <c r="V977" i="6"/>
  <c r="V982" i="6"/>
  <c r="V1002" i="6"/>
  <c r="V1007" i="6"/>
  <c r="V1012" i="6"/>
  <c r="V1022" i="6"/>
  <c r="V1032" i="6"/>
  <c r="V1058" i="6"/>
  <c r="V1124" i="6"/>
  <c r="Q177" i="8"/>
  <c r="Q91" i="8"/>
  <c r="Q72" i="8"/>
  <c r="Q72" i="16" s="1"/>
  <c r="Q24" i="8"/>
  <c r="Q80" i="8"/>
  <c r="Q63" i="8"/>
  <c r="Q47" i="8"/>
  <c r="Q28" i="8"/>
  <c r="R8" i="8"/>
  <c r="R8" i="16" s="1"/>
  <c r="R32" i="8"/>
  <c r="Q45" i="8"/>
  <c r="Q55" i="8"/>
  <c r="R72" i="8"/>
  <c r="Q102" i="8"/>
  <c r="V593" i="6"/>
  <c r="V598" i="6"/>
  <c r="V603" i="6"/>
  <c r="V669" i="6"/>
  <c r="V705" i="6"/>
  <c r="V710" i="6"/>
  <c r="V730" i="6"/>
  <c r="V735" i="6"/>
  <c r="V745" i="6"/>
  <c r="V765" i="6"/>
  <c r="V851" i="6"/>
  <c r="V866" i="6"/>
  <c r="V881" i="6"/>
  <c r="V947" i="6"/>
  <c r="V957" i="6"/>
  <c r="V1043" i="6"/>
  <c r="V1201" i="6"/>
  <c r="V1206" i="6"/>
  <c r="V1226" i="6"/>
  <c r="R260" i="8"/>
  <c r="R105" i="8"/>
  <c r="R82" i="8"/>
  <c r="R16" i="8"/>
  <c r="R66" i="8"/>
  <c r="R53" i="8"/>
  <c r="R50" i="8"/>
  <c r="R39" i="8"/>
  <c r="R39" i="16" s="1"/>
  <c r="R55" i="8"/>
  <c r="R117" i="8"/>
  <c r="R135" i="8"/>
  <c r="Y9" i="3"/>
  <c r="F24" i="12"/>
  <c r="V33" i="6"/>
  <c r="V38" i="6"/>
  <c r="V92" i="6"/>
  <c r="V97" i="6"/>
  <c r="V102" i="6"/>
  <c r="V156" i="6"/>
  <c r="V161" i="6"/>
  <c r="V166" i="6"/>
  <c r="V220" i="6"/>
  <c r="V225" i="6"/>
  <c r="V230" i="6"/>
  <c r="V284" i="6"/>
  <c r="V289" i="6"/>
  <c r="V294" i="6"/>
  <c r="V348" i="6"/>
  <c r="V353" i="6"/>
  <c r="V358" i="6"/>
  <c r="V412" i="6"/>
  <c r="V417" i="6"/>
  <c r="V422" i="6"/>
  <c r="V476" i="6"/>
  <c r="V481" i="6"/>
  <c r="V486" i="6"/>
  <c r="V555" i="6"/>
  <c r="V585" i="6"/>
  <c r="V590" i="6"/>
  <c r="V595" i="6"/>
  <c r="V605" i="6"/>
  <c r="V620" i="6"/>
  <c r="V666" i="6"/>
  <c r="V671" i="6"/>
  <c r="V676" i="6"/>
  <c r="V707" i="6"/>
  <c r="V727" i="6"/>
  <c r="V737" i="6"/>
  <c r="V762" i="6"/>
  <c r="V767" i="6"/>
  <c r="V772" i="6"/>
  <c r="V777" i="6"/>
  <c r="V792" i="6"/>
  <c r="V797" i="6"/>
  <c r="V832" i="6"/>
  <c r="V893" i="6"/>
  <c r="V959" i="6"/>
  <c r="V964" i="6"/>
  <c r="V969" i="6"/>
  <c r="V984" i="6"/>
  <c r="V989" i="6"/>
  <c r="V1024" i="6"/>
  <c r="V1091" i="6"/>
  <c r="V1101" i="6"/>
  <c r="V1162" i="6"/>
  <c r="V1167" i="6"/>
  <c r="V1182" i="6"/>
  <c r="V1203" i="6"/>
  <c r="V1212" i="6"/>
  <c r="Q4" i="8"/>
  <c r="R7" i="8"/>
  <c r="R10" i="8"/>
  <c r="R23" i="8"/>
  <c r="Q36" i="8"/>
  <c r="R64" i="8"/>
  <c r="Q69" i="8"/>
  <c r="Q71" i="8"/>
  <c r="R89" i="8"/>
  <c r="R101" i="8"/>
  <c r="Q130" i="8"/>
  <c r="Q132" i="8"/>
  <c r="Q138" i="8"/>
  <c r="Q138" i="16" s="1"/>
  <c r="Q142" i="8"/>
  <c r="Z49" i="19"/>
  <c r="Y140" i="19"/>
  <c r="Z163" i="19"/>
  <c r="Z179" i="19"/>
  <c r="Z616" i="19"/>
  <c r="Y905" i="19"/>
  <c r="Z964" i="19"/>
  <c r="Z1240" i="19"/>
  <c r="X162" i="16"/>
  <c r="X209" i="16"/>
  <c r="Y216" i="16"/>
  <c r="W224" i="16"/>
  <c r="W226" i="16"/>
  <c r="Y265" i="16"/>
  <c r="X447" i="16"/>
  <c r="Y449" i="16"/>
  <c r="Y451" i="16"/>
  <c r="X536" i="16"/>
  <c r="X907" i="16"/>
  <c r="F24" i="18"/>
  <c r="X924" i="16"/>
  <c r="W1206" i="16"/>
  <c r="Z416" i="19"/>
  <c r="Z661" i="19"/>
  <c r="Y829" i="19"/>
  <c r="Z840" i="19"/>
  <c r="Z909" i="19"/>
  <c r="Z945" i="19"/>
  <c r="W51" i="16"/>
  <c r="Y57" i="16"/>
  <c r="X148" i="16"/>
  <c r="Y171" i="16"/>
  <c r="X338" i="16"/>
  <c r="Y346" i="16"/>
  <c r="Y439" i="16"/>
  <c r="Y471" i="16"/>
  <c r="Y543" i="16"/>
  <c r="Y769" i="16"/>
  <c r="Y785" i="16"/>
  <c r="Y852" i="16"/>
  <c r="X863" i="16"/>
  <c r="W877" i="16"/>
  <c r="Y952" i="16"/>
  <c r="Y1086" i="16"/>
  <c r="Z7" i="10"/>
  <c r="Z10" i="19"/>
  <c r="Y17" i="19"/>
  <c r="Y55" i="19"/>
  <c r="Z58" i="19"/>
  <c r="Y63" i="19"/>
  <c r="Z243" i="19"/>
  <c r="Z263" i="19"/>
  <c r="Y287" i="19"/>
  <c r="X315" i="19"/>
  <c r="Y350" i="19"/>
  <c r="Z853" i="19"/>
  <c r="Y858" i="19"/>
  <c r="Z871" i="19"/>
  <c r="Z901" i="19"/>
  <c r="Z975" i="19"/>
  <c r="Y139" i="16"/>
  <c r="X179" i="16"/>
  <c r="X228" i="16"/>
  <c r="Y327" i="16"/>
  <c r="Y424" i="16"/>
  <c r="Y438" i="16"/>
  <c r="X509" i="16"/>
  <c r="X711" i="16"/>
  <c r="Y1137" i="16"/>
  <c r="X1242" i="16"/>
  <c r="Y1244" i="16"/>
  <c r="Z23" i="19"/>
  <c r="Z85" i="19"/>
  <c r="Y116" i="19"/>
  <c r="Z244" i="19"/>
  <c r="X250" i="19"/>
  <c r="Y478" i="19"/>
  <c r="Z490" i="19"/>
  <c r="Y496" i="19"/>
  <c r="Y586" i="19"/>
  <c r="Z816" i="19"/>
  <c r="X820" i="19"/>
  <c r="Y896" i="19"/>
  <c r="Y155" i="16"/>
  <c r="Y187" i="16"/>
  <c r="Y237" i="16"/>
  <c r="X385" i="16"/>
  <c r="X418" i="16"/>
  <c r="Y1071" i="16"/>
  <c r="Y1121" i="16"/>
  <c r="Z191" i="19"/>
  <c r="Y220" i="19"/>
  <c r="Z236" i="19"/>
  <c r="Y241" i="19"/>
  <c r="Y360" i="19"/>
  <c r="Y388" i="19"/>
  <c r="Z391" i="19"/>
  <c r="Z465" i="19"/>
  <c r="Z473" i="19"/>
  <c r="Z509" i="19"/>
  <c r="Y884" i="19"/>
  <c r="Y1231" i="19"/>
  <c r="X55" i="16"/>
  <c r="Y110" i="16"/>
  <c r="Y250" i="16"/>
  <c r="Y308" i="16"/>
  <c r="X324" i="16"/>
  <c r="Y324" i="16"/>
  <c r="Y362" i="16"/>
  <c r="Y674" i="16"/>
  <c r="Y705" i="16"/>
  <c r="Y800" i="16"/>
  <c r="Y805" i="16"/>
  <c r="X815" i="16"/>
  <c r="Y821" i="16"/>
  <c r="Y1055" i="16"/>
  <c r="X1066" i="16"/>
  <c r="W1211" i="16"/>
  <c r="Y30" i="19"/>
  <c r="Y38" i="19"/>
  <c r="Z52" i="19"/>
  <c r="Z59" i="19"/>
  <c r="Z139" i="19"/>
  <c r="X215" i="19"/>
  <c r="Z255" i="19"/>
  <c r="Z348" i="19"/>
  <c r="Z454" i="19"/>
  <c r="Y533" i="19"/>
  <c r="Y777" i="19"/>
  <c r="Z863" i="19"/>
  <c r="Z1227" i="19"/>
  <c r="X73" i="16"/>
  <c r="Y799" i="16"/>
  <c r="Y1004" i="16"/>
  <c r="Y1025" i="16"/>
  <c r="X1227" i="16"/>
  <c r="Y21" i="19"/>
  <c r="X189" i="19"/>
  <c r="Y436" i="19"/>
  <c r="Z712" i="19"/>
  <c r="Y1128" i="19"/>
  <c r="Y1136" i="19"/>
  <c r="Y191" i="16"/>
  <c r="X180" i="19"/>
  <c r="Z339" i="19"/>
  <c r="Z358" i="19"/>
  <c r="Z427" i="19"/>
  <c r="Y489" i="19"/>
  <c r="Z501" i="19"/>
  <c r="Z701" i="19"/>
  <c r="Y779" i="19"/>
  <c r="Y814" i="19"/>
  <c r="Y815" i="19"/>
  <c r="Y878" i="19"/>
  <c r="Y983" i="19"/>
  <c r="Z986" i="19"/>
  <c r="F14" i="17"/>
  <c r="X345" i="16"/>
  <c r="Y350" i="16"/>
  <c r="Y382" i="16"/>
  <c r="Y445" i="16"/>
  <c r="Y644" i="16"/>
  <c r="Y675" i="16"/>
  <c r="Z36" i="19"/>
  <c r="Y172" i="19"/>
  <c r="Y226" i="19"/>
  <c r="Y235" i="19"/>
  <c r="Z393" i="19"/>
  <c r="Z402" i="19"/>
  <c r="X516" i="19"/>
  <c r="Y700" i="19"/>
  <c r="Y14" i="16"/>
  <c r="X23" i="16"/>
  <c r="Y25" i="16"/>
  <c r="Y162" i="16"/>
  <c r="Y224" i="16"/>
  <c r="Y392" i="16"/>
  <c r="X544" i="16"/>
  <c r="V883" i="6"/>
  <c r="V898" i="6"/>
  <c r="V913" i="6"/>
  <c r="V918" i="6"/>
  <c r="V938" i="6"/>
  <c r="V943" i="6"/>
  <c r="V948" i="6"/>
  <c r="V958" i="6"/>
  <c r="V973" i="6"/>
  <c r="V1008" i="6"/>
  <c r="V1089" i="6"/>
  <c r="V1104" i="6"/>
  <c r="V1155" i="6"/>
  <c r="V1165" i="6"/>
  <c r="V1175" i="6"/>
  <c r="V1231" i="6"/>
  <c r="V1236" i="6"/>
  <c r="P17" i="8"/>
  <c r="P36" i="8"/>
  <c r="P73" i="8"/>
  <c r="P89" i="8"/>
  <c r="P145" i="8"/>
  <c r="P151" i="8"/>
  <c r="Z6" i="3"/>
  <c r="Z7" i="3"/>
  <c r="Y201" i="19"/>
  <c r="Z204" i="19"/>
  <c r="Z411" i="19"/>
  <c r="Y535" i="19"/>
  <c r="Z950" i="19"/>
  <c r="Z1149" i="19"/>
  <c r="Z1157" i="19"/>
  <c r="Z1165" i="19"/>
  <c r="Z1173" i="19"/>
  <c r="Z1181" i="19"/>
  <c r="Z1189" i="19"/>
  <c r="Y50" i="16"/>
  <c r="Y269" i="16"/>
  <c r="Y353" i="16"/>
  <c r="Y446" i="16"/>
  <c r="Y633" i="16"/>
  <c r="Y68" i="19"/>
  <c r="Y77" i="19"/>
  <c r="Y164" i="19"/>
  <c r="Z658" i="19"/>
  <c r="Z666" i="19"/>
  <c r="Y680" i="19"/>
  <c r="Y683" i="19"/>
  <c r="Z714" i="19"/>
  <c r="Y718" i="19"/>
  <c r="Y753" i="19"/>
  <c r="V753" i="19" s="1"/>
  <c r="Y807" i="19"/>
  <c r="Y825" i="19"/>
  <c r="Y929" i="19"/>
  <c r="Z1044" i="19"/>
  <c r="Y1067" i="19"/>
  <c r="Y1129" i="19"/>
  <c r="Y1137" i="19"/>
  <c r="Y1146" i="19"/>
  <c r="Y31" i="16"/>
  <c r="W44" i="16"/>
  <c r="Y178" i="16"/>
  <c r="V178" i="16" s="1"/>
  <c r="Y385" i="16"/>
  <c r="X408" i="16"/>
  <c r="Y416" i="16"/>
  <c r="X439" i="16"/>
  <c r="V439" i="16" s="1"/>
  <c r="X771" i="16"/>
  <c r="Y877" i="16"/>
  <c r="X1138" i="16"/>
  <c r="Y1143" i="16"/>
  <c r="W1185" i="16"/>
  <c r="W1186" i="16"/>
  <c r="Y1223" i="16"/>
  <c r="Y9" i="10"/>
  <c r="Z20" i="10"/>
  <c r="Z187" i="19"/>
  <c r="Z232" i="19"/>
  <c r="Z460" i="19"/>
  <c r="Z513" i="19"/>
  <c r="X627" i="19"/>
  <c r="Y985" i="19"/>
  <c r="Z1230" i="19"/>
  <c r="X44" i="16"/>
  <c r="Y379" i="16"/>
  <c r="X518" i="16"/>
  <c r="X577" i="16"/>
  <c r="W578" i="16"/>
  <c r="Y584" i="16"/>
  <c r="X705" i="16"/>
  <c r="X769" i="16"/>
  <c r="Y10" i="10"/>
  <c r="Z21" i="10"/>
  <c r="Y78" i="19"/>
  <c r="X96" i="19"/>
  <c r="Z117" i="19"/>
  <c r="Z135" i="19"/>
  <c r="Y175" i="19"/>
  <c r="Z397" i="19"/>
  <c r="Z423" i="19"/>
  <c r="Y518" i="19"/>
  <c r="X536" i="19"/>
  <c r="Y571" i="19"/>
  <c r="Z576" i="19"/>
  <c r="Z651" i="19"/>
  <c r="Y754" i="19"/>
  <c r="Z821" i="19"/>
  <c r="Z896" i="19"/>
  <c r="V896" i="19" s="1"/>
  <c r="Y165" i="16"/>
  <c r="Y240" i="16"/>
  <c r="Y509" i="16"/>
  <c r="X564" i="16"/>
  <c r="Y570" i="16"/>
  <c r="Y683" i="16"/>
  <c r="Y744" i="16"/>
  <c r="X756" i="16"/>
  <c r="W1074" i="16"/>
  <c r="Y1079" i="16"/>
  <c r="Y1227" i="16"/>
  <c r="Y43" i="19"/>
  <c r="Y69" i="19"/>
  <c r="Z171" i="19"/>
  <c r="Z188" i="19"/>
  <c r="Y409" i="19"/>
  <c r="Y439" i="19"/>
  <c r="Z521" i="19"/>
  <c r="Z597" i="19"/>
  <c r="Y702" i="19"/>
  <c r="Z706" i="19"/>
  <c r="Z707" i="19"/>
  <c r="Y712" i="19"/>
  <c r="V712" i="19" s="1"/>
  <c r="Z716" i="19"/>
  <c r="V716" i="19" s="1"/>
  <c r="Z850" i="19"/>
  <c r="Z963" i="19"/>
  <c r="Z1046" i="19"/>
  <c r="Y1086" i="19"/>
  <c r="Y1094" i="19"/>
  <c r="Y1113" i="19"/>
  <c r="Z1239" i="19"/>
  <c r="X128" i="16"/>
  <c r="Y133" i="16"/>
  <c r="Y276" i="16"/>
  <c r="Y401" i="16"/>
  <c r="Y417" i="16"/>
  <c r="X535" i="16"/>
  <c r="X676" i="16"/>
  <c r="Y1180" i="16"/>
  <c r="X1237" i="16"/>
  <c r="V548" i="6"/>
  <c r="V553" i="6"/>
  <c r="V573" i="6"/>
  <c r="V578" i="6"/>
  <c r="V583" i="6"/>
  <c r="V623" i="6"/>
  <c r="V628" i="6"/>
  <c r="V638" i="6"/>
  <c r="V668" i="6"/>
  <c r="V739" i="6"/>
  <c r="V759" i="6"/>
  <c r="V769" i="6"/>
  <c r="V774" i="6"/>
  <c r="V794" i="6"/>
  <c r="V799" i="6"/>
  <c r="V804" i="6"/>
  <c r="V809" i="6"/>
  <c r="V824" i="6"/>
  <c r="V829" i="6"/>
  <c r="V864" i="6"/>
  <c r="V904" i="6"/>
  <c r="V924" i="6"/>
  <c r="V995" i="6"/>
  <c r="V1025" i="6"/>
  <c r="V1030" i="6"/>
  <c r="V1050" i="6"/>
  <c r="V1055" i="6"/>
  <c r="V1060" i="6"/>
  <c r="V1111" i="6"/>
  <c r="V1121" i="6"/>
  <c r="V1136" i="6"/>
  <c r="V1187" i="6"/>
  <c r="V1197" i="6"/>
  <c r="V1217" i="6"/>
  <c r="U8" i="8"/>
  <c r="U19" i="8"/>
  <c r="U30" i="8"/>
  <c r="U52" i="8"/>
  <c r="P57" i="8"/>
  <c r="P77" i="8"/>
  <c r="U93" i="8"/>
  <c r="P103" i="8"/>
  <c r="U107" i="8"/>
  <c r="U109" i="8"/>
  <c r="P111" i="8"/>
  <c r="P156" i="8"/>
  <c r="Z47" i="19"/>
  <c r="X52" i="19"/>
  <c r="X166" i="19"/>
  <c r="Z216" i="19"/>
  <c r="Y322" i="19"/>
  <c r="Z424" i="19"/>
  <c r="Y856" i="19"/>
  <c r="Z858" i="19"/>
  <c r="Z925" i="19"/>
  <c r="Y292" i="16"/>
  <c r="Y372" i="16"/>
  <c r="Y539" i="16"/>
  <c r="Y542" i="16"/>
  <c r="Y586" i="16"/>
  <c r="X959" i="16"/>
  <c r="Y967" i="16"/>
  <c r="W993" i="16"/>
  <c r="W1009" i="16"/>
  <c r="W1058" i="16"/>
  <c r="Y7" i="3"/>
  <c r="Z14" i="3"/>
  <c r="Z13" i="19"/>
  <c r="Z21" i="19"/>
  <c r="Z29" i="19"/>
  <c r="X36" i="19"/>
  <c r="Y52" i="19"/>
  <c r="Y59" i="19"/>
  <c r="Y85" i="19"/>
  <c r="Y110" i="19"/>
  <c r="Y121" i="19"/>
  <c r="Y178" i="19"/>
  <c r="Y195" i="19"/>
  <c r="Y196" i="19"/>
  <c r="Z201" i="19"/>
  <c r="Y215" i="19"/>
  <c r="Y223" i="19"/>
  <c r="Y249" i="19"/>
  <c r="Z262" i="19"/>
  <c r="Z271" i="19"/>
  <c r="Y286" i="19"/>
  <c r="Y295" i="19"/>
  <c r="Z324" i="19"/>
  <c r="Z378" i="19"/>
  <c r="Z438" i="19"/>
  <c r="Y477" i="19"/>
  <c r="Y527" i="19"/>
  <c r="Y551" i="19"/>
  <c r="X552" i="19"/>
  <c r="Z564" i="19"/>
  <c r="Z638" i="19"/>
  <c r="Y644" i="19"/>
  <c r="Z647" i="19"/>
  <c r="Z656" i="19"/>
  <c r="Z675" i="19"/>
  <c r="X706" i="19"/>
  <c r="Z719" i="19"/>
  <c r="X803" i="19"/>
  <c r="Y820" i="19"/>
  <c r="Z832" i="19"/>
  <c r="Z882" i="19"/>
  <c r="Y917" i="19"/>
  <c r="Z959" i="19"/>
  <c r="Z968" i="19"/>
  <c r="Z994" i="19"/>
  <c r="Y1046" i="19"/>
  <c r="Y1054" i="19"/>
  <c r="Y1055" i="19"/>
  <c r="Y1056" i="19"/>
  <c r="Z1059" i="19"/>
  <c r="Z1067" i="19"/>
  <c r="Y1126" i="19"/>
  <c r="Y1134" i="19"/>
  <c r="Y1142" i="19"/>
  <c r="Z1154" i="19"/>
  <c r="Z1170" i="19"/>
  <c r="Z1178" i="19"/>
  <c r="Z1186" i="19"/>
  <c r="Y73" i="16"/>
  <c r="X109" i="16"/>
  <c r="Y121" i="16"/>
  <c r="Y597" i="16"/>
  <c r="W669" i="16"/>
  <c r="Y758" i="16"/>
  <c r="F8" i="12"/>
  <c r="Z3" i="19"/>
  <c r="Z22" i="19"/>
  <c r="Z30" i="19"/>
  <c r="Z31" i="19"/>
  <c r="Z41" i="19"/>
  <c r="X45" i="19"/>
  <c r="Z235" i="19"/>
  <c r="Y240" i="19"/>
  <c r="X257" i="19"/>
  <c r="Z302" i="19"/>
  <c r="Z369" i="19"/>
  <c r="X400" i="19"/>
  <c r="Z403" i="19"/>
  <c r="Z420" i="19"/>
  <c r="Y504" i="19"/>
  <c r="Y543" i="19"/>
  <c r="V543" i="19" s="1"/>
  <c r="X544" i="19"/>
  <c r="X561" i="19"/>
  <c r="Y562" i="19"/>
  <c r="X570" i="19"/>
  <c r="X571" i="19"/>
  <c r="Y599" i="19"/>
  <c r="Y618" i="19"/>
  <c r="Y627" i="19"/>
  <c r="X636" i="19"/>
  <c r="Z729" i="19"/>
  <c r="Y732" i="19"/>
  <c r="Y750" i="19"/>
  <c r="Y758" i="19"/>
  <c r="Z805" i="19"/>
  <c r="Z824" i="19"/>
  <c r="Y847" i="19"/>
  <c r="V847" i="19" s="1"/>
  <c r="Z868" i="19"/>
  <c r="Y879" i="19"/>
  <c r="Z884" i="19"/>
  <c r="Y901" i="19"/>
  <c r="Y955" i="19"/>
  <c r="Z1004" i="19"/>
  <c r="Y1009" i="19"/>
  <c r="Y1090" i="19"/>
  <c r="Y1109" i="19"/>
  <c r="Y1118" i="19"/>
  <c r="W159" i="16"/>
  <c r="Y371" i="16"/>
  <c r="Y388" i="16"/>
  <c r="X734" i="16"/>
  <c r="W750" i="16"/>
  <c r="X752" i="16"/>
  <c r="Y10" i="3"/>
  <c r="Y10" i="19"/>
  <c r="Z14" i="19"/>
  <c r="X53" i="19"/>
  <c r="Z57" i="19"/>
  <c r="X105" i="19"/>
  <c r="X114" i="19"/>
  <c r="Y122" i="19"/>
  <c r="Y180" i="19"/>
  <c r="X181" i="19"/>
  <c r="Z193" i="19"/>
  <c r="X249" i="19"/>
  <c r="Y250" i="19"/>
  <c r="X299" i="19"/>
  <c r="Z327" i="19"/>
  <c r="Y348" i="19"/>
  <c r="Z353" i="19"/>
  <c r="Z430" i="19"/>
  <c r="Y445" i="19"/>
  <c r="X504" i="19"/>
  <c r="X520" i="19"/>
  <c r="Z533" i="19"/>
  <c r="X545" i="19"/>
  <c r="Y546" i="19"/>
  <c r="Z549" i="19"/>
  <c r="X562" i="19"/>
  <c r="X609" i="19"/>
  <c r="Y610" i="19"/>
  <c r="X618" i="19"/>
  <c r="Z623" i="19"/>
  <c r="Z632" i="19"/>
  <c r="X637" i="19"/>
  <c r="Z702" i="19"/>
  <c r="Z800" i="19"/>
  <c r="Y848" i="19"/>
  <c r="Y947" i="19"/>
  <c r="Y964" i="19"/>
  <c r="Y975" i="19"/>
  <c r="V975" i="19" s="1"/>
  <c r="Y991" i="19"/>
  <c r="Z1023" i="19"/>
  <c r="Z1095" i="19"/>
  <c r="Y1119" i="19"/>
  <c r="Z1155" i="19"/>
  <c r="Z1163" i="19"/>
  <c r="W83" i="16"/>
  <c r="X84" i="16"/>
  <c r="W85" i="16"/>
  <c r="Y92" i="16"/>
  <c r="X100" i="16"/>
  <c r="W257" i="16"/>
  <c r="X257" i="16"/>
  <c r="Y404" i="16"/>
  <c r="W504" i="16"/>
  <c r="Y11" i="3"/>
  <c r="X28" i="19"/>
  <c r="X29" i="19"/>
  <c r="Z42" i="19"/>
  <c r="X78" i="19"/>
  <c r="X97" i="19"/>
  <c r="Z109" i="19"/>
  <c r="Y189" i="19"/>
  <c r="Y208" i="19"/>
  <c r="X209" i="19"/>
  <c r="Z212" i="19"/>
  <c r="Y216" i="19"/>
  <c r="V216" i="19" s="1"/>
  <c r="Y224" i="19"/>
  <c r="X225" i="19"/>
  <c r="Y269" i="19"/>
  <c r="X288" i="19"/>
  <c r="Z293" i="19"/>
  <c r="Y324" i="19"/>
  <c r="Y366" i="19"/>
  <c r="Y400" i="19"/>
  <c r="Y423" i="19"/>
  <c r="Y460" i="19"/>
  <c r="Z479" i="19"/>
  <c r="Z481" i="19"/>
  <c r="Z482" i="19"/>
  <c r="X496" i="19"/>
  <c r="Y497" i="19"/>
  <c r="X513" i="19"/>
  <c r="Y609" i="19"/>
  <c r="Z615" i="19"/>
  <c r="Y619" i="19"/>
  <c r="Y637" i="19"/>
  <c r="Z687" i="19"/>
  <c r="Y708" i="19"/>
  <c r="X709" i="19"/>
  <c r="Y715" i="19"/>
  <c r="Y734" i="19"/>
  <c r="Y752" i="19"/>
  <c r="Y761" i="19"/>
  <c r="Z799" i="19"/>
  <c r="Z807" i="19"/>
  <c r="Y812" i="19"/>
  <c r="Z817" i="19"/>
  <c r="Y837" i="19"/>
  <c r="Z860" i="19"/>
  <c r="Z878" i="19"/>
  <c r="X939" i="19"/>
  <c r="Y992" i="19"/>
  <c r="Z1034" i="19"/>
  <c r="Y1066" i="19"/>
  <c r="Y1074" i="19"/>
  <c r="Z1132" i="19"/>
  <c r="Z1140" i="19"/>
  <c r="Y1144" i="19"/>
  <c r="V1144" i="19" s="1"/>
  <c r="X53" i="16"/>
  <c r="W67" i="16"/>
  <c r="X68" i="16"/>
  <c r="X352" i="16"/>
  <c r="Y711" i="16"/>
  <c r="V711" i="16" s="1"/>
  <c r="X719" i="16"/>
  <c r="Y12" i="3"/>
  <c r="Z6" i="19"/>
  <c r="Y46" i="19"/>
  <c r="Z67" i="19"/>
  <c r="Z75" i="19"/>
  <c r="Y96" i="19"/>
  <c r="Z107" i="19"/>
  <c r="Y132" i="19"/>
  <c r="Y148" i="19"/>
  <c r="X149" i="19"/>
  <c r="X158" i="19"/>
  <c r="X191" i="19"/>
  <c r="Y209" i="19"/>
  <c r="Y217" i="19"/>
  <c r="Z220" i="19"/>
  <c r="V220" i="19" s="1"/>
  <c r="Z228" i="19"/>
  <c r="Z238" i="19"/>
  <c r="X243" i="19"/>
  <c r="X409" i="19"/>
  <c r="Y417" i="19"/>
  <c r="Y418" i="19"/>
  <c r="V418" i="19" s="1"/>
  <c r="Z418" i="19"/>
  <c r="Z457" i="19"/>
  <c r="X521" i="19"/>
  <c r="Z525" i="19"/>
  <c r="Z542" i="19"/>
  <c r="Z551" i="19"/>
  <c r="X564" i="19"/>
  <c r="Y611" i="19"/>
  <c r="X628" i="19"/>
  <c r="X656" i="19"/>
  <c r="Y693" i="19"/>
  <c r="Z711" i="19"/>
  <c r="Y735" i="19"/>
  <c r="Y743" i="19"/>
  <c r="Z748" i="19"/>
  <c r="Z852" i="19"/>
  <c r="Y893" i="19"/>
  <c r="Z908" i="19"/>
  <c r="Z934" i="19"/>
  <c r="Y939" i="19"/>
  <c r="Z948" i="19"/>
  <c r="X975" i="19"/>
  <c r="Y1047" i="19"/>
  <c r="Y1120" i="19"/>
  <c r="Y1153" i="19"/>
  <c r="Z1156" i="19"/>
  <c r="Z1164" i="19"/>
  <c r="Y1169" i="19"/>
  <c r="Z1172" i="19"/>
  <c r="Y1177" i="19"/>
  <c r="Z1180" i="19"/>
  <c r="Y1185" i="19"/>
  <c r="Z1188" i="19"/>
  <c r="Y1193" i="19"/>
  <c r="Z1196" i="19"/>
  <c r="Y1201" i="19"/>
  <c r="Z1204" i="19"/>
  <c r="Y1209" i="19"/>
  <c r="Z1212" i="19"/>
  <c r="Y1217" i="19"/>
  <c r="Z1220" i="19"/>
  <c r="W22" i="16"/>
  <c r="W38" i="16"/>
  <c r="Y53" i="19"/>
  <c r="X88" i="19"/>
  <c r="Y165" i="19"/>
  <c r="Y384" i="19"/>
  <c r="X454" i="19"/>
  <c r="X728" i="19"/>
  <c r="X744" i="19"/>
  <c r="Y804" i="19"/>
  <c r="Z842" i="19"/>
  <c r="X1130" i="19"/>
  <c r="Z5" i="3"/>
  <c r="Y13" i="3"/>
  <c r="Y14" i="3"/>
  <c r="Y13" i="19"/>
  <c r="Z25" i="19"/>
  <c r="Z33" i="19"/>
  <c r="Z43" i="19"/>
  <c r="Y47" i="19"/>
  <c r="Z68" i="19"/>
  <c r="Y133" i="19"/>
  <c r="Y149" i="19"/>
  <c r="Y150" i="19"/>
  <c r="Y181" i="19"/>
  <c r="X218" i="19"/>
  <c r="Y290" i="19"/>
  <c r="Y316" i="19"/>
  <c r="X342" i="19"/>
  <c r="Y376" i="19"/>
  <c r="Y377" i="19"/>
  <c r="X427" i="19"/>
  <c r="X447" i="19"/>
  <c r="Z447" i="19"/>
  <c r="Y464" i="19"/>
  <c r="Y488" i="19"/>
  <c r="Y511" i="19"/>
  <c r="Y514" i="19"/>
  <c r="Z552" i="19"/>
  <c r="X638" i="19"/>
  <c r="Y674" i="19"/>
  <c r="X693" i="19"/>
  <c r="Z732" i="19"/>
  <c r="Z791" i="19"/>
  <c r="Z809" i="19"/>
  <c r="Z810" i="19"/>
  <c r="Y832" i="19"/>
  <c r="V832" i="19" s="1"/>
  <c r="Y867" i="19"/>
  <c r="X893" i="19"/>
  <c r="Y1058" i="19"/>
  <c r="X1066" i="19"/>
  <c r="Y1121" i="19"/>
  <c r="Z1237" i="19"/>
  <c r="Y1241" i="19"/>
  <c r="Y15" i="16"/>
  <c r="W401" i="16"/>
  <c r="Z15" i="19"/>
  <c r="Y22" i="19"/>
  <c r="Y29" i="19"/>
  <c r="V29" i="19" s="1"/>
  <c r="Y31" i="19"/>
  <c r="V31" i="19" s="1"/>
  <c r="X41" i="19"/>
  <c r="Z44" i="19"/>
  <c r="V44" i="19" s="1"/>
  <c r="Z51" i="19"/>
  <c r="X55" i="19"/>
  <c r="X73" i="19"/>
  <c r="Z77" i="19"/>
  <c r="Z84" i="19"/>
  <c r="Z93" i="19"/>
  <c r="Z195" i="19"/>
  <c r="Y202" i="19"/>
  <c r="X217" i="19"/>
  <c r="Y218" i="19"/>
  <c r="X236" i="19"/>
  <c r="Z240" i="19"/>
  <c r="Y262" i="19"/>
  <c r="Y263" i="19"/>
  <c r="Z286" i="19"/>
  <c r="Y299" i="19"/>
  <c r="Y368" i="19"/>
  <c r="Y369" i="19"/>
  <c r="X439" i="19"/>
  <c r="Z439" i="19"/>
  <c r="V439" i="19" s="1"/>
  <c r="Y456" i="19"/>
  <c r="Y465" i="19"/>
  <c r="Y481" i="19"/>
  <c r="X508" i="19"/>
  <c r="Y516" i="19"/>
  <c r="Z527" i="19"/>
  <c r="Y576" i="19"/>
  <c r="X584" i="19"/>
  <c r="Z589" i="19"/>
  <c r="X594" i="19"/>
  <c r="Z607" i="19"/>
  <c r="Y701" i="19"/>
  <c r="V701" i="19" s="1"/>
  <c r="Z705" i="19"/>
  <c r="Y736" i="19"/>
  <c r="Y805" i="19"/>
  <c r="V805" i="19" s="1"/>
  <c r="X815" i="19"/>
  <c r="Y816" i="19"/>
  <c r="Z818" i="19"/>
  <c r="Y824" i="19"/>
  <c r="Z827" i="19"/>
  <c r="Y842" i="19"/>
  <c r="Z862" i="19"/>
  <c r="Y986" i="19"/>
  <c r="X1003" i="19"/>
  <c r="Y1042" i="19"/>
  <c r="Z1055" i="19"/>
  <c r="Z1063" i="19"/>
  <c r="Z1150" i="19"/>
  <c r="Z1158" i="19"/>
  <c r="Z1166" i="19"/>
  <c r="Z1174" i="19"/>
  <c r="Z1182" i="19"/>
  <c r="Z1190" i="19"/>
  <c r="Z1198" i="19"/>
  <c r="Z1206" i="19"/>
  <c r="Z1214" i="19"/>
  <c r="Z1222" i="19"/>
  <c r="Y1232" i="19"/>
  <c r="Z1236" i="19"/>
  <c r="Y1240" i="19"/>
  <c r="V1240" i="19" s="1"/>
  <c r="W23" i="16"/>
  <c r="W41" i="16"/>
  <c r="V509" i="16"/>
  <c r="Y315" i="19"/>
  <c r="C65" i="24"/>
  <c r="C75" i="24"/>
  <c r="S66" i="24"/>
  <c r="C52" i="24"/>
  <c r="C55" i="24"/>
  <c r="C56" i="24"/>
  <c r="C41" i="24"/>
  <c r="C58" i="24"/>
  <c r="C43" i="24"/>
  <c r="C59" i="24"/>
  <c r="C44" i="24"/>
  <c r="C45" i="24"/>
  <c r="C61" i="24"/>
  <c r="C62" i="24"/>
  <c r="Y88" i="19"/>
  <c r="X201" i="19"/>
  <c r="Y333" i="19"/>
  <c r="X430" i="19"/>
  <c r="Y438" i="19"/>
  <c r="V438" i="19" s="1"/>
  <c r="Y472" i="19"/>
  <c r="Y594" i="19"/>
  <c r="Z598" i="19"/>
  <c r="Y629" i="19"/>
  <c r="Z633" i="19"/>
  <c r="Y656" i="19"/>
  <c r="V656" i="19" s="1"/>
  <c r="Y728" i="19"/>
  <c r="V807" i="19"/>
  <c r="Z877" i="19"/>
  <c r="Y976" i="19"/>
  <c r="X986" i="19"/>
  <c r="Y1003" i="19"/>
  <c r="Y1031" i="19"/>
  <c r="X1056" i="19"/>
  <c r="Z1070" i="19"/>
  <c r="X1155" i="19"/>
  <c r="X1163" i="19"/>
  <c r="X1171" i="19"/>
  <c r="X1179" i="19"/>
  <c r="X1187" i="19"/>
  <c r="X1195" i="19"/>
  <c r="X1211" i="19"/>
  <c r="W25" i="16"/>
  <c r="Z17" i="19"/>
  <c r="Y42" i="19"/>
  <c r="Z45" i="19"/>
  <c r="Y56" i="19"/>
  <c r="X57" i="19"/>
  <c r="Y74" i="19"/>
  <c r="X100" i="19"/>
  <c r="X142" i="19"/>
  <c r="Y193" i="19"/>
  <c r="V193" i="19" s="1"/>
  <c r="Z196" i="19"/>
  <c r="Z223" i="19"/>
  <c r="Y228" i="19"/>
  <c r="V228" i="19" s="1"/>
  <c r="Y260" i="19"/>
  <c r="Z287" i="19"/>
  <c r="V287" i="19" s="1"/>
  <c r="Y292" i="19"/>
  <c r="Y352" i="19"/>
  <c r="Y353" i="19"/>
  <c r="V353" i="19" s="1"/>
  <c r="Z408" i="19"/>
  <c r="X449" i="19"/>
  <c r="X457" i="19"/>
  <c r="Y466" i="19"/>
  <c r="Z477" i="19"/>
  <c r="X481" i="19"/>
  <c r="Y490" i="19"/>
  <c r="Z520" i="19"/>
  <c r="Y577" i="19"/>
  <c r="Y597" i="19"/>
  <c r="V597" i="19" s="1"/>
  <c r="Z599" i="19"/>
  <c r="X704" i="19"/>
  <c r="X712" i="19"/>
  <c r="Y729" i="19"/>
  <c r="Y730" i="19"/>
  <c r="Y737" i="19"/>
  <c r="V737" i="19" s="1"/>
  <c r="Y745" i="19"/>
  <c r="V745" i="19" s="1"/>
  <c r="Z812" i="19"/>
  <c r="Y817" i="19"/>
  <c r="Z825" i="19"/>
  <c r="V825" i="19" s="1"/>
  <c r="Y852" i="19"/>
  <c r="Y914" i="19"/>
  <c r="Y968" i="19"/>
  <c r="V968" i="19" s="1"/>
  <c r="Y978" i="19"/>
  <c r="Z978" i="19"/>
  <c r="Y1023" i="19"/>
  <c r="V1023" i="19" s="1"/>
  <c r="Z1082" i="19"/>
  <c r="X1124" i="19"/>
  <c r="Z1127" i="19"/>
  <c r="Z1135" i="19"/>
  <c r="V1135" i="19" s="1"/>
  <c r="Z1143" i="19"/>
  <c r="Y1147" i="19"/>
  <c r="V1147" i="19" s="1"/>
  <c r="Z9" i="3"/>
  <c r="Y14" i="19"/>
  <c r="Y15" i="19"/>
  <c r="Z19" i="19"/>
  <c r="Z28" i="19"/>
  <c r="V28" i="19" s="1"/>
  <c r="Y33" i="19"/>
  <c r="X42" i="19"/>
  <c r="Y67" i="19"/>
  <c r="V67" i="19" s="1"/>
  <c r="Z69" i="19"/>
  <c r="Y73" i="19"/>
  <c r="Z96" i="19"/>
  <c r="X109" i="19"/>
  <c r="Y128" i="19"/>
  <c r="Y135" i="19"/>
  <c r="V135" i="19" s="1"/>
  <c r="Z180" i="19"/>
  <c r="Z224" i="19"/>
  <c r="Y237" i="19"/>
  <c r="Y265" i="19"/>
  <c r="Z269" i="19"/>
  <c r="Y336" i="19"/>
  <c r="Z364" i="19"/>
  <c r="Z366" i="19"/>
  <c r="Z372" i="19"/>
  <c r="Y380" i="19"/>
  <c r="X388" i="19"/>
  <c r="X431" i="19"/>
  <c r="Z431" i="19"/>
  <c r="Z451" i="19"/>
  <c r="X465" i="19"/>
  <c r="Z487" i="19"/>
  <c r="Y508" i="19"/>
  <c r="Y711" i="19"/>
  <c r="Y722" i="19"/>
  <c r="Z752" i="19"/>
  <c r="Y809" i="19"/>
  <c r="X816" i="19"/>
  <c r="Z826" i="19"/>
  <c r="Z837" i="19"/>
  <c r="X842" i="19"/>
  <c r="X915" i="19"/>
  <c r="Y924" i="19"/>
  <c r="Y987" i="19"/>
  <c r="Z991" i="19"/>
  <c r="Z1000" i="19"/>
  <c r="Z1019" i="19"/>
  <c r="Y1069" i="19"/>
  <c r="Z1091" i="19"/>
  <c r="Y1106" i="19"/>
  <c r="Z1119" i="19"/>
  <c r="Z1151" i="19"/>
  <c r="Y1155" i="19"/>
  <c r="X1156" i="19"/>
  <c r="Z1159" i="19"/>
  <c r="Y1163" i="19"/>
  <c r="V1163" i="19" s="1"/>
  <c r="X1164" i="19"/>
  <c r="Z1167" i="19"/>
  <c r="Y1171" i="19"/>
  <c r="X1172" i="19"/>
  <c r="Z1175" i="19"/>
  <c r="Y1179" i="19"/>
  <c r="X1180" i="19"/>
  <c r="Z1183" i="19"/>
  <c r="Y1187" i="19"/>
  <c r="X1188" i="19"/>
  <c r="Z1191" i="19"/>
  <c r="Y1195" i="19"/>
  <c r="X1196" i="19"/>
  <c r="Z1199" i="19"/>
  <c r="X1204" i="19"/>
  <c r="Z1207" i="19"/>
  <c r="Y1211" i="19"/>
  <c r="X1212" i="19"/>
  <c r="Z1215" i="19"/>
  <c r="X1220" i="19"/>
  <c r="Y1227" i="19"/>
  <c r="V1227" i="19" s="1"/>
  <c r="Z1231" i="19"/>
  <c r="X43" i="16"/>
  <c r="Y288" i="16"/>
  <c r="Z10" i="3"/>
  <c r="Y41" i="19"/>
  <c r="V41" i="19" s="1"/>
  <c r="Z46" i="19"/>
  <c r="Y49" i="19"/>
  <c r="Y58" i="19"/>
  <c r="V58" i="19" s="1"/>
  <c r="X74" i="19"/>
  <c r="Z181" i="19"/>
  <c r="Z208" i="19"/>
  <c r="Z215" i="19"/>
  <c r="Y252" i="19"/>
  <c r="Y255" i="19"/>
  <c r="V255" i="19" s="1"/>
  <c r="Y338" i="19"/>
  <c r="X353" i="19"/>
  <c r="Y354" i="19"/>
  <c r="Y430" i="19"/>
  <c r="V430" i="19" s="1"/>
  <c r="Y450" i="19"/>
  <c r="Z450" i="19"/>
  <c r="X482" i="19"/>
  <c r="Y509" i="19"/>
  <c r="V509" i="19" s="1"/>
  <c r="Y524" i="19"/>
  <c r="Z553" i="19"/>
  <c r="Z561" i="19"/>
  <c r="X578" i="19"/>
  <c r="X652" i="19"/>
  <c r="Z655" i="19"/>
  <c r="Y669" i="19"/>
  <c r="Y714" i="19"/>
  <c r="V714" i="19" s="1"/>
  <c r="Y731" i="19"/>
  <c r="X817" i="19"/>
  <c r="Z848" i="19"/>
  <c r="Y907" i="19"/>
  <c r="X925" i="19"/>
  <c r="Y971" i="19"/>
  <c r="X979" i="19"/>
  <c r="Y1005" i="19"/>
  <c r="Z1047" i="19"/>
  <c r="Z1064" i="19"/>
  <c r="Y1078" i="19"/>
  <c r="X1125" i="19"/>
  <c r="Y1140" i="19"/>
  <c r="V1140" i="19" s="1"/>
  <c r="X1141" i="19"/>
  <c r="X1152" i="19"/>
  <c r="X1160" i="19"/>
  <c r="X1168" i="19"/>
  <c r="X1176" i="19"/>
  <c r="X1184" i="19"/>
  <c r="X1192" i="19"/>
  <c r="X1200" i="19"/>
  <c r="X1216" i="19"/>
  <c r="X1224" i="19"/>
  <c r="Y1228" i="19"/>
  <c r="Y194" i="16"/>
  <c r="Y366" i="16"/>
  <c r="Y506" i="16"/>
  <c r="Y611" i="16"/>
  <c r="W618" i="16"/>
  <c r="Y737" i="16"/>
  <c r="Z11" i="3"/>
  <c r="Y23" i="19"/>
  <c r="V23" i="19" s="1"/>
  <c r="Y50" i="19"/>
  <c r="V50" i="19" s="1"/>
  <c r="Z63" i="19"/>
  <c r="V63" i="19" s="1"/>
  <c r="Z78" i="19"/>
  <c r="V78" i="19" s="1"/>
  <c r="Y83" i="19"/>
  <c r="X136" i="19"/>
  <c r="Z148" i="19"/>
  <c r="Z166" i="19"/>
  <c r="X171" i="19"/>
  <c r="Y187" i="19"/>
  <c r="V187" i="19" s="1"/>
  <c r="Z260" i="19"/>
  <c r="Y276" i="19"/>
  <c r="X305" i="19"/>
  <c r="Z308" i="19"/>
  <c r="Y320" i="19"/>
  <c r="Y371" i="19"/>
  <c r="X380" i="19"/>
  <c r="Z385" i="19"/>
  <c r="X397" i="19"/>
  <c r="Y398" i="19"/>
  <c r="X412" i="19"/>
  <c r="Z478" i="19"/>
  <c r="Y482" i="19"/>
  <c r="V482" i="19" s="1"/>
  <c r="Y484" i="19"/>
  <c r="Y525" i="19"/>
  <c r="X535" i="19"/>
  <c r="X543" i="19"/>
  <c r="Z545" i="19"/>
  <c r="Z555" i="19"/>
  <c r="Y578" i="19"/>
  <c r="Z627" i="19"/>
  <c r="X632" i="19"/>
  <c r="X633" i="19"/>
  <c r="X722" i="19"/>
  <c r="Y791" i="19"/>
  <c r="Y826" i="19"/>
  <c r="Z829" i="19"/>
  <c r="Y845" i="19"/>
  <c r="Z856" i="19"/>
  <c r="Z857" i="19"/>
  <c r="Y871" i="19"/>
  <c r="V871" i="19" s="1"/>
  <c r="Y888" i="19"/>
  <c r="Y908" i="19"/>
  <c r="V908" i="19" s="1"/>
  <c r="Y979" i="19"/>
  <c r="Z983" i="19"/>
  <c r="V983" i="19" s="1"/>
  <c r="Z992" i="19"/>
  <c r="X1034" i="19"/>
  <c r="Y1071" i="19"/>
  <c r="Y1107" i="19"/>
  <c r="Z1111" i="19"/>
  <c r="X1243" i="19"/>
  <c r="Y228" i="16"/>
  <c r="V228" i="16" s="1"/>
  <c r="Y398" i="16"/>
  <c r="W439" i="16"/>
  <c r="W638" i="16"/>
  <c r="Z4" i="3"/>
  <c r="Z12" i="3"/>
  <c r="Y6" i="19"/>
  <c r="X15" i="19"/>
  <c r="Y25" i="19"/>
  <c r="Y51" i="19"/>
  <c r="Z53" i="19"/>
  <c r="Y92" i="19"/>
  <c r="V92" i="19" s="1"/>
  <c r="Y101" i="19"/>
  <c r="Z133" i="19"/>
  <c r="Y136" i="19"/>
  <c r="Z155" i="19"/>
  <c r="Y194" i="19"/>
  <c r="Y238" i="19"/>
  <c r="Z288" i="19"/>
  <c r="Z342" i="19"/>
  <c r="Y372" i="19"/>
  <c r="Z377" i="19"/>
  <c r="Y381" i="19"/>
  <c r="Y397" i="19"/>
  <c r="Z410" i="19"/>
  <c r="X450" i="19"/>
  <c r="Y457" i="19"/>
  <c r="Z463" i="19"/>
  <c r="X468" i="19"/>
  <c r="Z472" i="19"/>
  <c r="Y501" i="19"/>
  <c r="X542" i="19"/>
  <c r="Y552" i="19"/>
  <c r="Z554" i="19"/>
  <c r="Z637" i="19"/>
  <c r="X660" i="19"/>
  <c r="Z674" i="19"/>
  <c r="Z693" i="19"/>
  <c r="Y705" i="19"/>
  <c r="Z709" i="19"/>
  <c r="X732" i="19"/>
  <c r="Y740" i="19"/>
  <c r="Y748" i="19"/>
  <c r="V748" i="19" s="1"/>
  <c r="Y788" i="19"/>
  <c r="X879" i="19"/>
  <c r="Y915" i="19"/>
  <c r="Z929" i="19"/>
  <c r="Z940" i="19"/>
  <c r="Z956" i="19"/>
  <c r="Y963" i="19"/>
  <c r="V963" i="19" s="1"/>
  <c r="Z967" i="19"/>
  <c r="Z984" i="19"/>
  <c r="Y1063" i="19"/>
  <c r="V1063" i="19" s="1"/>
  <c r="Z1169" i="19"/>
  <c r="Z1177" i="19"/>
  <c r="Z1185" i="19"/>
  <c r="X1237" i="19"/>
  <c r="Y149" i="16"/>
  <c r="Y181" i="16"/>
  <c r="W250" i="16"/>
  <c r="W270" i="16"/>
  <c r="X589" i="16"/>
  <c r="Y756" i="16"/>
  <c r="V756" i="16" s="1"/>
  <c r="X821" i="19"/>
  <c r="V1064" i="19"/>
  <c r="Z13" i="3"/>
  <c r="X21" i="19"/>
  <c r="X30" i="19"/>
  <c r="Z38" i="19"/>
  <c r="V38" i="19" s="1"/>
  <c r="Z55" i="19"/>
  <c r="V55" i="19" s="1"/>
  <c r="X58" i="19"/>
  <c r="X110" i="19"/>
  <c r="Y162" i="19"/>
  <c r="X187" i="19"/>
  <c r="X188" i="19"/>
  <c r="X194" i="19"/>
  <c r="X238" i="19"/>
  <c r="Z252" i="19"/>
  <c r="Y257" i="19"/>
  <c r="Y277" i="19"/>
  <c r="Y305" i="19"/>
  <c r="Y346" i="19"/>
  <c r="Z350" i="19"/>
  <c r="Y363" i="19"/>
  <c r="Y364" i="19"/>
  <c r="Z409" i="19"/>
  <c r="Z446" i="19"/>
  <c r="Z464" i="19"/>
  <c r="X484" i="19"/>
  <c r="Z489" i="19"/>
  <c r="X492" i="19"/>
  <c r="Z506" i="19"/>
  <c r="Y510" i="19"/>
  <c r="X511" i="19"/>
  <c r="Z531" i="19"/>
  <c r="Z538" i="19"/>
  <c r="Y542" i="19"/>
  <c r="V542" i="19" s="1"/>
  <c r="Z546" i="19"/>
  <c r="Y559" i="19"/>
  <c r="Y570" i="19"/>
  <c r="Z584" i="19"/>
  <c r="Y598" i="19"/>
  <c r="Y607" i="19"/>
  <c r="X644" i="19"/>
  <c r="X669" i="19"/>
  <c r="Y724" i="19"/>
  <c r="Z728" i="19"/>
  <c r="Z815" i="19"/>
  <c r="X826" i="19"/>
  <c r="X827" i="19"/>
  <c r="Y863" i="19"/>
  <c r="V863" i="19" s="1"/>
  <c r="X867" i="19"/>
  <c r="X871" i="19"/>
  <c r="Z893" i="19"/>
  <c r="Z913" i="19"/>
  <c r="Y925" i="19"/>
  <c r="V925" i="19" s="1"/>
  <c r="X963" i="19"/>
  <c r="Z976" i="19"/>
  <c r="Z1003" i="19"/>
  <c r="X1027" i="19"/>
  <c r="Z1041" i="19"/>
  <c r="X1071" i="19"/>
  <c r="Z1103" i="19"/>
  <c r="Y1108" i="19"/>
  <c r="Z1138" i="19"/>
  <c r="Y1149" i="19"/>
  <c r="Y1156" i="19"/>
  <c r="Y1157" i="19"/>
  <c r="Y1158" i="19"/>
  <c r="Y1164" i="19"/>
  <c r="Y1165" i="19"/>
  <c r="Y1166" i="19"/>
  <c r="V1166" i="19" s="1"/>
  <c r="Y1172" i="19"/>
  <c r="Y1173" i="19"/>
  <c r="Y1174" i="19"/>
  <c r="Y1180" i="19"/>
  <c r="Y1181" i="19"/>
  <c r="Y1182" i="19"/>
  <c r="Y1188" i="19"/>
  <c r="Y1189" i="19"/>
  <c r="Y1190" i="19"/>
  <c r="Y1196" i="19"/>
  <c r="Y1197" i="19"/>
  <c r="Y1198" i="19"/>
  <c r="Y1204" i="19"/>
  <c r="Y1205" i="19"/>
  <c r="Y1206" i="19"/>
  <c r="Y1212" i="19"/>
  <c r="Y1214" i="19"/>
  <c r="Y1221" i="19"/>
  <c r="Y1222" i="19"/>
  <c r="Z1232" i="19"/>
  <c r="Y41" i="16"/>
  <c r="Y369" i="16"/>
  <c r="W487" i="16"/>
  <c r="X529" i="16"/>
  <c r="W607" i="16"/>
  <c r="Y740" i="16"/>
  <c r="W779" i="16"/>
  <c r="X781" i="16"/>
  <c r="Z1223" i="19"/>
  <c r="Z1238" i="19"/>
  <c r="X52" i="16"/>
  <c r="Y59" i="16"/>
  <c r="Y74" i="16"/>
  <c r="W208" i="16"/>
  <c r="W232" i="16"/>
  <c r="X250" i="16"/>
  <c r="V250" i="16" s="1"/>
  <c r="Y283" i="16"/>
  <c r="Y287" i="16"/>
  <c r="Y329" i="16"/>
  <c r="X353" i="16"/>
  <c r="V353" i="16" s="1"/>
  <c r="Y358" i="16"/>
  <c r="X380" i="16"/>
  <c r="X392" i="16"/>
  <c r="V392" i="16" s="1"/>
  <c r="Y410" i="16"/>
  <c r="Y454" i="16"/>
  <c r="X463" i="16"/>
  <c r="Y481" i="16"/>
  <c r="Y484" i="16"/>
  <c r="Y498" i="16"/>
  <c r="Y511" i="16"/>
  <c r="Y525" i="16"/>
  <c r="W545" i="16"/>
  <c r="X559" i="16"/>
  <c r="Y642" i="16"/>
  <c r="Y652" i="16"/>
  <c r="Y655" i="16"/>
  <c r="X722" i="16"/>
  <c r="X735" i="16"/>
  <c r="W736" i="16"/>
  <c r="Y743" i="16"/>
  <c r="X750" i="16"/>
  <c r="X810" i="16"/>
  <c r="W814" i="16"/>
  <c r="X829" i="16"/>
  <c r="V829" i="16" s="1"/>
  <c r="W829" i="16"/>
  <c r="W845" i="16"/>
  <c r="X847" i="16"/>
  <c r="Y853" i="16"/>
  <c r="W863" i="16"/>
  <c r="Y871" i="16"/>
  <c r="X879" i="16"/>
  <c r="X896" i="16"/>
  <c r="X908" i="16"/>
  <c r="Y968" i="16"/>
  <c r="X991" i="16"/>
  <c r="Y1018" i="16"/>
  <c r="X1025" i="16"/>
  <c r="W1121" i="16"/>
  <c r="X1137" i="16"/>
  <c r="Y1176" i="16"/>
  <c r="Y1177" i="16"/>
  <c r="X1214" i="16"/>
  <c r="V1227" i="16"/>
  <c r="Y136" i="16"/>
  <c r="W181" i="16"/>
  <c r="Y202" i="16"/>
  <c r="Y218" i="16"/>
  <c r="W228" i="16"/>
  <c r="Y232" i="16"/>
  <c r="X293" i="16"/>
  <c r="Y295" i="16"/>
  <c r="Y301" i="16"/>
  <c r="W324" i="16"/>
  <c r="Y330" i="16"/>
  <c r="W338" i="16"/>
  <c r="X354" i="16"/>
  <c r="Y387" i="16"/>
  <c r="X393" i="16"/>
  <c r="Y399" i="16"/>
  <c r="X479" i="16"/>
  <c r="X490" i="16"/>
  <c r="V490" i="16" s="1"/>
  <c r="X492" i="16"/>
  <c r="X531" i="16"/>
  <c r="V531" i="16" s="1"/>
  <c r="Y538" i="16"/>
  <c r="W589" i="16"/>
  <c r="Y669" i="16"/>
  <c r="X693" i="16"/>
  <c r="X706" i="16"/>
  <c r="W714" i="16"/>
  <c r="X723" i="16"/>
  <c r="Y730" i="16"/>
  <c r="W754" i="16"/>
  <c r="Y788" i="16"/>
  <c r="W847" i="16"/>
  <c r="X862" i="16"/>
  <c r="W879" i="16"/>
  <c r="Y930" i="16"/>
  <c r="Y986" i="16"/>
  <c r="Y1237" i="16"/>
  <c r="Y107" i="16"/>
  <c r="Y163" i="16"/>
  <c r="Y188" i="16"/>
  <c r="X194" i="16"/>
  <c r="X196" i="16"/>
  <c r="X212" i="16"/>
  <c r="Y257" i="16"/>
  <c r="Y262" i="16"/>
  <c r="W269" i="16"/>
  <c r="W339" i="16"/>
  <c r="W354" i="16"/>
  <c r="Y400" i="16"/>
  <c r="X404" i="16"/>
  <c r="V404" i="16" s="1"/>
  <c r="X420" i="16"/>
  <c r="W479" i="16"/>
  <c r="W491" i="16"/>
  <c r="Y500" i="16"/>
  <c r="X520" i="16"/>
  <c r="X546" i="16"/>
  <c r="Y552" i="16"/>
  <c r="W637" i="16"/>
  <c r="X666" i="16"/>
  <c r="X692" i="16"/>
  <c r="Y714" i="16"/>
  <c r="Y715" i="16"/>
  <c r="X739" i="16"/>
  <c r="Y745" i="16"/>
  <c r="Y760" i="16"/>
  <c r="Y761" i="16"/>
  <c r="X767" i="16"/>
  <c r="W782" i="16"/>
  <c r="X784" i="16"/>
  <c r="W799" i="16"/>
  <c r="W815" i="16"/>
  <c r="Y837" i="16"/>
  <c r="W1130" i="16"/>
  <c r="Y1132" i="16"/>
  <c r="X1141" i="16"/>
  <c r="Y1164" i="16"/>
  <c r="Z1152" i="19"/>
  <c r="X1157" i="19"/>
  <c r="Z1160" i="19"/>
  <c r="X1165" i="19"/>
  <c r="Z1168" i="19"/>
  <c r="X1173" i="19"/>
  <c r="Z1176" i="19"/>
  <c r="X1181" i="19"/>
  <c r="Z1184" i="19"/>
  <c r="X1189" i="19"/>
  <c r="Z1192" i="19"/>
  <c r="X1197" i="19"/>
  <c r="Z1200" i="19"/>
  <c r="X1205" i="19"/>
  <c r="Z1216" i="19"/>
  <c r="Y1220" i="19"/>
  <c r="X1221" i="19"/>
  <c r="Z1224" i="19"/>
  <c r="Y1236" i="19"/>
  <c r="Y1242" i="19"/>
  <c r="X85" i="16"/>
  <c r="X101" i="16"/>
  <c r="Y108" i="16"/>
  <c r="X117" i="16"/>
  <c r="X132" i="16"/>
  <c r="Y152" i="16"/>
  <c r="X159" i="16"/>
  <c r="Y159" i="16"/>
  <c r="Y164" i="16"/>
  <c r="Y189" i="16"/>
  <c r="X195" i="16"/>
  <c r="Y204" i="16"/>
  <c r="Y217" i="16"/>
  <c r="W241" i="16"/>
  <c r="X255" i="16"/>
  <c r="X309" i="16"/>
  <c r="Y315" i="16"/>
  <c r="Y332" i="16"/>
  <c r="X339" i="16"/>
  <c r="Y395" i="16"/>
  <c r="W420" i="16"/>
  <c r="X436" i="16"/>
  <c r="Y457" i="16"/>
  <c r="W465" i="16"/>
  <c r="X466" i="16"/>
  <c r="Y472" i="16"/>
  <c r="Y473" i="16"/>
  <c r="Y487" i="16"/>
  <c r="X491" i="16"/>
  <c r="X506" i="16"/>
  <c r="X508" i="16"/>
  <c r="Y514" i="16"/>
  <c r="Y553" i="16"/>
  <c r="W576" i="16"/>
  <c r="X651" i="16"/>
  <c r="Y658" i="16"/>
  <c r="X753" i="16"/>
  <c r="W762" i="16"/>
  <c r="X782" i="16"/>
  <c r="Y807" i="16"/>
  <c r="X817" i="16"/>
  <c r="X1109" i="16"/>
  <c r="X1126" i="16"/>
  <c r="X1157" i="16"/>
  <c r="Y1210" i="16"/>
  <c r="W1218" i="16"/>
  <c r="Z1193" i="19"/>
  <c r="Z1201" i="19"/>
  <c r="Z1209" i="19"/>
  <c r="Z1217" i="19"/>
  <c r="Z1225" i="19"/>
  <c r="X1229" i="19"/>
  <c r="Y1244" i="19"/>
  <c r="X6" i="16"/>
  <c r="X10" i="16"/>
  <c r="X42" i="16"/>
  <c r="Y78" i="16"/>
  <c r="X87" i="16"/>
  <c r="Y109" i="16"/>
  <c r="X114" i="16"/>
  <c r="X171" i="16"/>
  <c r="V171" i="16" s="1"/>
  <c r="X240" i="16"/>
  <c r="V240" i="16" s="1"/>
  <c r="W327" i="16"/>
  <c r="Y333" i="16"/>
  <c r="X341" i="16"/>
  <c r="Y408" i="16"/>
  <c r="Y427" i="16"/>
  <c r="X438" i="16"/>
  <c r="V438" i="16" s="1"/>
  <c r="W449" i="16"/>
  <c r="X482" i="16"/>
  <c r="Y529" i="16"/>
  <c r="Y540" i="16"/>
  <c r="Y554" i="16"/>
  <c r="X562" i="16"/>
  <c r="W577" i="16"/>
  <c r="W594" i="16"/>
  <c r="X609" i="16"/>
  <c r="Y628" i="16"/>
  <c r="W651" i="16"/>
  <c r="X652" i="16"/>
  <c r="V652" i="16" s="1"/>
  <c r="X680" i="16"/>
  <c r="Y702" i="16"/>
  <c r="Y734" i="16"/>
  <c r="Y748" i="16"/>
  <c r="X754" i="16"/>
  <c r="V754" i="16" s="1"/>
  <c r="Y762" i="16"/>
  <c r="W769" i="16"/>
  <c r="Y777" i="16"/>
  <c r="W785" i="16"/>
  <c r="Y791" i="16"/>
  <c r="X799" i="16"/>
  <c r="V799" i="16" s="1"/>
  <c r="X1050" i="16"/>
  <c r="Y1134" i="16"/>
  <c r="X1156" i="16"/>
  <c r="W1196" i="16"/>
  <c r="Z1194" i="19"/>
  <c r="Z1202" i="19"/>
  <c r="Z1210" i="19"/>
  <c r="Z1218" i="19"/>
  <c r="Z1226" i="19"/>
  <c r="Y1229" i="19"/>
  <c r="Y1230" i="19"/>
  <c r="Y1243" i="19"/>
  <c r="X28" i="16"/>
  <c r="W46" i="16"/>
  <c r="W57" i="16"/>
  <c r="W73" i="16"/>
  <c r="W133" i="16"/>
  <c r="Y179" i="16"/>
  <c r="X215" i="16"/>
  <c r="Y235" i="16"/>
  <c r="Y244" i="16"/>
  <c r="Y260" i="16"/>
  <c r="X299" i="16"/>
  <c r="Y305" i="16"/>
  <c r="X315" i="16"/>
  <c r="Y322" i="16"/>
  <c r="Y336" i="16"/>
  <c r="X342" i="16"/>
  <c r="Y352" i="16"/>
  <c r="W371" i="16"/>
  <c r="Y402" i="16"/>
  <c r="X409" i="16"/>
  <c r="X424" i="16"/>
  <c r="V424" i="16" s="1"/>
  <c r="Y460" i="16"/>
  <c r="X468" i="16"/>
  <c r="Y488" i="16"/>
  <c r="Y489" i="16"/>
  <c r="Y513" i="16"/>
  <c r="Y516" i="16"/>
  <c r="X524" i="16"/>
  <c r="W549" i="16"/>
  <c r="X576" i="16"/>
  <c r="W609" i="16"/>
  <c r="W627" i="16"/>
  <c r="Y661" i="16"/>
  <c r="W683" i="16"/>
  <c r="Y704" i="16"/>
  <c r="X729" i="16"/>
  <c r="W731" i="16"/>
  <c r="Y750" i="16"/>
  <c r="X803" i="16"/>
  <c r="W1000" i="16"/>
  <c r="W1079" i="16"/>
  <c r="Y1159" i="19"/>
  <c r="Y1167" i="19"/>
  <c r="Y1175" i="19"/>
  <c r="Y1183" i="19"/>
  <c r="Y1191" i="19"/>
  <c r="Y1199" i="19"/>
  <c r="Y1207" i="19"/>
  <c r="Y1215" i="19"/>
  <c r="Y1223" i="19"/>
  <c r="Z1233" i="19"/>
  <c r="Y1237" i="19"/>
  <c r="Y1238" i="19"/>
  <c r="X46" i="16"/>
  <c r="W59" i="16"/>
  <c r="X88" i="16"/>
  <c r="Y93" i="16"/>
  <c r="X105" i="16"/>
  <c r="V105" i="16" s="1"/>
  <c r="Y175" i="16"/>
  <c r="Y180" i="16"/>
  <c r="Y193" i="16"/>
  <c r="Y208" i="16"/>
  <c r="X232" i="16"/>
  <c r="V232" i="16" s="1"/>
  <c r="Y278" i="16"/>
  <c r="X287" i="16"/>
  <c r="W315" i="16"/>
  <c r="X329" i="16"/>
  <c r="W372" i="16"/>
  <c r="Y378" i="16"/>
  <c r="X397" i="16"/>
  <c r="Y403" i="16"/>
  <c r="Y431" i="16"/>
  <c r="X451" i="16"/>
  <c r="V451" i="16" s="1"/>
  <c r="X498" i="16"/>
  <c r="Y504" i="16"/>
  <c r="Y505" i="16"/>
  <c r="X594" i="16"/>
  <c r="W610" i="16"/>
  <c r="X611" i="16"/>
  <c r="Y618" i="16"/>
  <c r="Y619" i="16"/>
  <c r="Y719" i="16"/>
  <c r="X730" i="16"/>
  <c r="V730" i="16" s="1"/>
  <c r="Y845" i="16"/>
  <c r="X871" i="16"/>
  <c r="Y908" i="16"/>
  <c r="X952" i="16"/>
  <c r="W968" i="16"/>
  <c r="Y992" i="16"/>
  <c r="Y1027" i="16"/>
  <c r="X1033" i="16"/>
  <c r="X1034" i="16"/>
  <c r="Y1044" i="16"/>
  <c r="X1113" i="16"/>
  <c r="Y1153" i="16"/>
  <c r="X1190" i="16"/>
  <c r="X1236" i="16"/>
  <c r="W75" i="16"/>
  <c r="W121" i="16"/>
  <c r="X122" i="16"/>
  <c r="Y128" i="16"/>
  <c r="X135" i="16"/>
  <c r="Y142" i="16"/>
  <c r="X150" i="16"/>
  <c r="X202" i="16"/>
  <c r="Y209" i="16"/>
  <c r="X218" i="16"/>
  <c r="W286" i="16"/>
  <c r="X330" i="16"/>
  <c r="W346" i="16"/>
  <c r="X348" i="16"/>
  <c r="X399" i="16"/>
  <c r="Y411" i="16"/>
  <c r="Y430" i="16"/>
  <c r="W484" i="16"/>
  <c r="X511" i="16"/>
  <c r="W525" i="16"/>
  <c r="X527" i="16"/>
  <c r="X578" i="16"/>
  <c r="X627" i="16"/>
  <c r="Y656" i="16"/>
  <c r="X700" i="16"/>
  <c r="Y701" i="16"/>
  <c r="X744" i="16"/>
  <c r="Y878" i="16"/>
  <c r="X888" i="16"/>
  <c r="W986" i="16"/>
  <c r="W1145" i="16"/>
  <c r="X1147" i="16"/>
  <c r="X1163" i="16"/>
  <c r="Y1200" i="16"/>
  <c r="Y1228" i="16"/>
  <c r="V1237" i="16"/>
  <c r="Z1171" i="19"/>
  <c r="Z1179" i="19"/>
  <c r="Z1187" i="19"/>
  <c r="Z1195" i="19"/>
  <c r="Z1211" i="19"/>
  <c r="Y1239" i="19"/>
  <c r="V1239" i="19" s="1"/>
  <c r="Z1242" i="19"/>
  <c r="X15" i="16"/>
  <c r="Y21" i="16"/>
  <c r="Y23" i="16"/>
  <c r="X33" i="16"/>
  <c r="X58" i="16"/>
  <c r="W105" i="16"/>
  <c r="X107" i="16"/>
  <c r="W136" i="16"/>
  <c r="X163" i="16"/>
  <c r="W175" i="16"/>
  <c r="Y302" i="16"/>
  <c r="Y339" i="16"/>
  <c r="Y360" i="16"/>
  <c r="Y389" i="16"/>
  <c r="X412" i="16"/>
  <c r="Y463" i="16"/>
  <c r="X485" i="16"/>
  <c r="Y530" i="16"/>
  <c r="Y589" i="16"/>
  <c r="X598" i="16"/>
  <c r="X683" i="16"/>
  <c r="Y693" i="16"/>
  <c r="W700" i="16"/>
  <c r="Y753" i="16"/>
  <c r="X761" i="16"/>
  <c r="V761" i="16" s="1"/>
  <c r="Y863" i="16"/>
  <c r="X1003" i="16"/>
  <c r="X1018" i="16"/>
  <c r="W1019" i="16"/>
  <c r="W1132" i="16"/>
  <c r="Y1170" i="16"/>
  <c r="Y1201" i="16"/>
  <c r="Y1214" i="16"/>
  <c r="X1232" i="19"/>
  <c r="X1238" i="19"/>
  <c r="Y10" i="16"/>
  <c r="X31" i="16"/>
  <c r="V31" i="16" s="1"/>
  <c r="Y42" i="16"/>
  <c r="X47" i="16"/>
  <c r="V47" i="16" s="1"/>
  <c r="X49" i="16"/>
  <c r="X74" i="16"/>
  <c r="X90" i="16"/>
  <c r="W108" i="16"/>
  <c r="Y114" i="16"/>
  <c r="Y140" i="16"/>
  <c r="X164" i="16"/>
  <c r="W178" i="16"/>
  <c r="W188" i="16"/>
  <c r="X189" i="16"/>
  <c r="Y195" i="16"/>
  <c r="W202" i="16"/>
  <c r="W218" i="16"/>
  <c r="Y225" i="16"/>
  <c r="Y263" i="16"/>
  <c r="Y310" i="16"/>
  <c r="X332" i="16"/>
  <c r="Y354" i="16"/>
  <c r="X358" i="16"/>
  <c r="X360" i="16"/>
  <c r="X372" i="16"/>
  <c r="V372" i="16" s="1"/>
  <c r="Y381" i="16"/>
  <c r="X456" i="16"/>
  <c r="Y464" i="16"/>
  <c r="W471" i="16"/>
  <c r="X472" i="16"/>
  <c r="X473" i="16"/>
  <c r="W501" i="16"/>
  <c r="X514" i="16"/>
  <c r="Y607" i="16"/>
  <c r="Y623" i="16"/>
  <c r="X629" i="16"/>
  <c r="W656" i="16"/>
  <c r="X658" i="16"/>
  <c r="X762" i="16"/>
  <c r="X805" i="16"/>
  <c r="V805" i="16" s="1"/>
  <c r="W824" i="16"/>
  <c r="Y879" i="16"/>
  <c r="W891" i="16"/>
  <c r="X905" i="16"/>
  <c r="W905" i="16"/>
  <c r="Y913" i="16"/>
  <c r="Y924" i="16"/>
  <c r="Y940" i="16"/>
  <c r="Y945" i="16"/>
  <c r="W955" i="16"/>
  <c r="Y956" i="16"/>
  <c r="X968" i="16"/>
  <c r="V968" i="16" s="1"/>
  <c r="X971" i="16"/>
  <c r="Y978" i="16"/>
  <c r="W987" i="16"/>
  <c r="Y994" i="16"/>
  <c r="Y995" i="16"/>
  <c r="W1003" i="16"/>
  <c r="X1004" i="16"/>
  <c r="V1004" i="16" s="1"/>
  <c r="Y1010" i="16"/>
  <c r="X1133" i="16"/>
  <c r="Y1225" i="19"/>
  <c r="Z1241" i="19"/>
  <c r="Z1243" i="19"/>
  <c r="Y83" i="16"/>
  <c r="X92" i="16"/>
  <c r="X106" i="16"/>
  <c r="V106" i="16" s="1"/>
  <c r="X136" i="16"/>
  <c r="W152" i="16"/>
  <c r="Y158" i="16"/>
  <c r="Y196" i="16"/>
  <c r="W204" i="16"/>
  <c r="Y212" i="16"/>
  <c r="X276" i="16"/>
  <c r="V276" i="16" s="1"/>
  <c r="X288" i="16"/>
  <c r="X290" i="16"/>
  <c r="Y309" i="16"/>
  <c r="X317" i="16"/>
  <c r="W350" i="16"/>
  <c r="Y368" i="16"/>
  <c r="Y376" i="16"/>
  <c r="X387" i="16"/>
  <c r="X400" i="16"/>
  <c r="W472" i="16"/>
  <c r="Y491" i="16"/>
  <c r="W500" i="16"/>
  <c r="X501" i="16"/>
  <c r="Y518" i="16"/>
  <c r="V518" i="16" s="1"/>
  <c r="Y520" i="16"/>
  <c r="Y521" i="16"/>
  <c r="X554" i="16"/>
  <c r="Y555" i="16"/>
  <c r="Y561" i="16"/>
  <c r="Y636" i="16"/>
  <c r="X656" i="16"/>
  <c r="Y676" i="16"/>
  <c r="X714" i="16"/>
  <c r="Y724" i="16"/>
  <c r="Y739" i="16"/>
  <c r="W745" i="16"/>
  <c r="W761" i="16"/>
  <c r="X777" i="16"/>
  <c r="Y784" i="16"/>
  <c r="W791" i="16"/>
  <c r="W858" i="16"/>
  <c r="X955" i="16"/>
  <c r="Y1156" i="16"/>
  <c r="X1211" i="16"/>
  <c r="Y1212" i="16"/>
  <c r="Z1197" i="19"/>
  <c r="Z1205" i="19"/>
  <c r="Z1221" i="19"/>
  <c r="Z1228" i="19"/>
  <c r="X1239" i="19"/>
  <c r="Y44" i="16"/>
  <c r="V44" i="16" s="1"/>
  <c r="Y53" i="16"/>
  <c r="Y55" i="16"/>
  <c r="Y56" i="16"/>
  <c r="X78" i="16"/>
  <c r="Y132" i="16"/>
  <c r="X249" i="16"/>
  <c r="Y255" i="16"/>
  <c r="W290" i="16"/>
  <c r="X305" i="16"/>
  <c r="W333" i="16"/>
  <c r="X362" i="16"/>
  <c r="V362" i="16" s="1"/>
  <c r="X376" i="16"/>
  <c r="X388" i="16"/>
  <c r="X389" i="16"/>
  <c r="V389" i="16" s="1"/>
  <c r="X401" i="16"/>
  <c r="V401" i="16" s="1"/>
  <c r="Y466" i="16"/>
  <c r="X487" i="16"/>
  <c r="V487" i="16" s="1"/>
  <c r="X540" i="16"/>
  <c r="V540" i="16" s="1"/>
  <c r="X552" i="16"/>
  <c r="W564" i="16"/>
  <c r="Y576" i="16"/>
  <c r="X660" i="16"/>
  <c r="Y666" i="16"/>
  <c r="X732" i="16"/>
  <c r="Y832" i="16"/>
  <c r="X840" i="16"/>
  <c r="W842" i="16"/>
  <c r="Y850" i="16"/>
  <c r="X858" i="16"/>
  <c r="Y867" i="16"/>
  <c r="X1070" i="16"/>
  <c r="X1103" i="16"/>
  <c r="Y1107" i="16"/>
  <c r="X1165" i="16"/>
  <c r="W1175" i="16"/>
  <c r="X1182" i="16"/>
  <c r="X1197" i="16"/>
  <c r="W1210" i="16"/>
  <c r="Y1152" i="19"/>
  <c r="Y1160" i="19"/>
  <c r="Y1168" i="19"/>
  <c r="Y1170" i="19"/>
  <c r="V1170" i="19" s="1"/>
  <c r="Y1176" i="19"/>
  <c r="Y1178" i="19"/>
  <c r="V1178" i="19" s="1"/>
  <c r="Y1184" i="19"/>
  <c r="Y1186" i="19"/>
  <c r="V1186" i="19" s="1"/>
  <c r="Y1192" i="19"/>
  <c r="Y1194" i="19"/>
  <c r="Y1200" i="19"/>
  <c r="Y1202" i="19"/>
  <c r="Y1210" i="19"/>
  <c r="V1210" i="19" s="1"/>
  <c r="Y1216" i="19"/>
  <c r="Y1218" i="19"/>
  <c r="Y1224" i="19"/>
  <c r="Y1226" i="19"/>
  <c r="Z1229" i="19"/>
  <c r="Y1233" i="19"/>
  <c r="X1240" i="19"/>
  <c r="Y28" i="16"/>
  <c r="X36" i="16"/>
  <c r="X51" i="16"/>
  <c r="X80" i="16"/>
  <c r="X108" i="16"/>
  <c r="X139" i="16"/>
  <c r="V139" i="16" s="1"/>
  <c r="X152" i="16"/>
  <c r="X166" i="16"/>
  <c r="X265" i="16"/>
  <c r="X292" i="16"/>
  <c r="X320" i="16"/>
  <c r="Y363" i="16"/>
  <c r="X377" i="16"/>
  <c r="X402" i="16"/>
  <c r="Y423" i="16"/>
  <c r="X460" i="16"/>
  <c r="Y482" i="16"/>
  <c r="X488" i="16"/>
  <c r="X489" i="16"/>
  <c r="Y571" i="16"/>
  <c r="Y577" i="16"/>
  <c r="V577" i="16" s="1"/>
  <c r="X586" i="16"/>
  <c r="Y594" i="16"/>
  <c r="X599" i="16"/>
  <c r="Y609" i="16"/>
  <c r="X661" i="16"/>
  <c r="X687" i="16"/>
  <c r="X702" i="16"/>
  <c r="V702" i="16" s="1"/>
  <c r="X704" i="16"/>
  <c r="X716" i="16"/>
  <c r="Y726" i="16"/>
  <c r="W734" i="16"/>
  <c r="W743" i="16"/>
  <c r="W748" i="16"/>
  <c r="X791" i="16"/>
  <c r="Y818" i="16"/>
  <c r="X826" i="16"/>
  <c r="X842" i="16"/>
  <c r="Y1015" i="16"/>
  <c r="W1025" i="16"/>
  <c r="X1042" i="16"/>
  <c r="X1058" i="16"/>
  <c r="X1087" i="16"/>
  <c r="X1101" i="16"/>
  <c r="Y1174" i="16"/>
  <c r="X50" i="16"/>
  <c r="V50" i="16" s="1"/>
  <c r="X63" i="16"/>
  <c r="V63" i="16" s="1"/>
  <c r="Y69" i="16"/>
  <c r="Y85" i="16"/>
  <c r="Y88" i="16"/>
  <c r="X97" i="16"/>
  <c r="Y101" i="16"/>
  <c r="Y117" i="16"/>
  <c r="Y148" i="16"/>
  <c r="V148" i="16" s="1"/>
  <c r="Y172" i="16"/>
  <c r="X180" i="16"/>
  <c r="W191" i="16"/>
  <c r="X208" i="16"/>
  <c r="Y215" i="16"/>
  <c r="X224" i="16"/>
  <c r="X225" i="16"/>
  <c r="W237" i="16"/>
  <c r="Y243" i="16"/>
  <c r="W265" i="16"/>
  <c r="Y270" i="16"/>
  <c r="X278" i="16"/>
  <c r="W322" i="16"/>
  <c r="X333" i="16"/>
  <c r="X364" i="16"/>
  <c r="Y384" i="16"/>
  <c r="Y397" i="16"/>
  <c r="X416" i="16"/>
  <c r="V416" i="16" s="1"/>
  <c r="W417" i="16"/>
  <c r="Y468" i="16"/>
  <c r="Y496" i="16"/>
  <c r="X504" i="16"/>
  <c r="W516" i="16"/>
  <c r="Y564" i="16"/>
  <c r="V564" i="16" s="1"/>
  <c r="Y578" i="16"/>
  <c r="Y610" i="16"/>
  <c r="Y627" i="16"/>
  <c r="X633" i="16"/>
  <c r="V633" i="16" s="1"/>
  <c r="X674" i="16"/>
  <c r="W704" i="16"/>
  <c r="W705" i="16"/>
  <c r="Y708" i="16"/>
  <c r="X718" i="16"/>
  <c r="X748" i="16"/>
  <c r="Y771" i="16"/>
  <c r="Y801" i="16"/>
  <c r="X877" i="16"/>
  <c r="Y883" i="16"/>
  <c r="Y884" i="16"/>
  <c r="Y917" i="16"/>
  <c r="W924" i="16"/>
  <c r="X925" i="16"/>
  <c r="Y933" i="16"/>
  <c r="X939" i="16"/>
  <c r="X940" i="16"/>
  <c r="Y947" i="16"/>
  <c r="Y948" i="16"/>
  <c r="W959" i="16"/>
  <c r="X976" i="16"/>
  <c r="Y983" i="16"/>
  <c r="X985" i="16"/>
  <c r="Y993" i="16"/>
  <c r="X1005" i="16"/>
  <c r="X1023" i="16"/>
  <c r="X1027" i="16"/>
  <c r="Y1033" i="16"/>
  <c r="Y1034" i="16"/>
  <c r="X1041" i="16"/>
  <c r="W1042" i="16"/>
  <c r="X1055" i="16"/>
  <c r="X1056" i="16"/>
  <c r="Y1062" i="16"/>
  <c r="Y1064" i="16"/>
  <c r="W1087" i="16"/>
  <c r="X1168" i="16"/>
  <c r="X1183" i="16"/>
  <c r="Y1190" i="16"/>
  <c r="Y1231" i="16"/>
  <c r="Y1226" i="16"/>
  <c r="Y1238" i="16"/>
  <c r="Y1240" i="16"/>
  <c r="Z13" i="10"/>
  <c r="Y25" i="10"/>
  <c r="Y27" i="10"/>
  <c r="N22" i="23"/>
  <c r="AD22" i="23"/>
  <c r="AT22" i="23"/>
  <c r="BJ22" i="23"/>
  <c r="BZ22" i="23"/>
  <c r="CP22" i="23"/>
  <c r="DF22" i="23"/>
  <c r="DV22" i="23"/>
  <c r="EL22" i="23"/>
  <c r="FB22" i="23"/>
  <c r="FR22" i="23"/>
  <c r="GH22" i="23"/>
  <c r="GX22" i="23"/>
  <c r="HN22" i="23"/>
  <c r="ID22" i="23"/>
  <c r="IT22" i="23"/>
  <c r="JJ22" i="23"/>
  <c r="JZ22" i="23"/>
  <c r="KP22" i="23"/>
  <c r="LF22" i="23"/>
  <c r="Y1123" i="16"/>
  <c r="X1132" i="16"/>
  <c r="X1145" i="16"/>
  <c r="Y1159" i="16"/>
  <c r="Y1224" i="16"/>
  <c r="W1233" i="16"/>
  <c r="Y8" i="10"/>
  <c r="Z16" i="10"/>
  <c r="Z17" i="10"/>
  <c r="Y26" i="10"/>
  <c r="O22" i="23"/>
  <c r="AE22" i="23"/>
  <c r="P22" i="23"/>
  <c r="AF22" i="23"/>
  <c r="AV22" i="23"/>
  <c r="BL22" i="23"/>
  <c r="CB22" i="23"/>
  <c r="CR22" i="23"/>
  <c r="DH22" i="23"/>
  <c r="DX22" i="23"/>
  <c r="EN22" i="23"/>
  <c r="FD22" i="23"/>
  <c r="FT22" i="23"/>
  <c r="GJ22" i="23"/>
  <c r="GZ22" i="23"/>
  <c r="HP22" i="23"/>
  <c r="IF22" i="23"/>
  <c r="IV22" i="23"/>
  <c r="JL22" i="23"/>
  <c r="KB22" i="23"/>
  <c r="KR22" i="23"/>
  <c r="LH22" i="23"/>
  <c r="LX22" i="23"/>
  <c r="MN22" i="23"/>
  <c r="ND22" i="23"/>
  <c r="NT22" i="23"/>
  <c r="OJ22" i="23"/>
  <c r="OZ22" i="23"/>
  <c r="PP22" i="23"/>
  <c r="QF22" i="23"/>
  <c r="QV22" i="23"/>
  <c r="RL22" i="23"/>
  <c r="SB22" i="23"/>
  <c r="SR22" i="23"/>
  <c r="TH22" i="23"/>
  <c r="TX22" i="23"/>
  <c r="Q22" i="23"/>
  <c r="AG22" i="23"/>
  <c r="AW22" i="23"/>
  <c r="R28" i="23" s="1"/>
  <c r="BM22" i="23"/>
  <c r="CC22" i="23"/>
  <c r="CS22" i="23"/>
  <c r="DI22" i="23"/>
  <c r="DY22" i="23"/>
  <c r="R29" i="23" s="1"/>
  <c r="EO22" i="23"/>
  <c r="FE22" i="23"/>
  <c r="FU22" i="23"/>
  <c r="GK22" i="23"/>
  <c r="HA22" i="23"/>
  <c r="HQ22" i="23"/>
  <c r="IG22" i="23"/>
  <c r="IW22" i="23"/>
  <c r="JM22" i="23"/>
  <c r="KC22" i="23"/>
  <c r="KS22" i="23"/>
  <c r="LI22" i="23"/>
  <c r="LY22" i="23"/>
  <c r="MO22" i="23"/>
  <c r="NE22" i="23"/>
  <c r="NU22" i="23"/>
  <c r="OK22" i="23"/>
  <c r="PA22" i="23"/>
  <c r="PQ22" i="23"/>
  <c r="QG22" i="23"/>
  <c r="QW22" i="23"/>
  <c r="RM22" i="23"/>
  <c r="SC22" i="23"/>
  <c r="SS22" i="23"/>
  <c r="TI22" i="23"/>
  <c r="TY22" i="23"/>
  <c r="W729" i="16"/>
  <c r="Y735" i="16"/>
  <c r="Y736" i="16"/>
  <c r="X758" i="16"/>
  <c r="V758" i="16" s="1"/>
  <c r="Y779" i="16"/>
  <c r="X785" i="16"/>
  <c r="Y793" i="16"/>
  <c r="X800" i="16"/>
  <c r="V800" i="16" s="1"/>
  <c r="Y825" i="16"/>
  <c r="W848" i="16"/>
  <c r="Y857" i="16"/>
  <c r="W867" i="16"/>
  <c r="Y873" i="16"/>
  <c r="X878" i="16"/>
  <c r="Y888" i="16"/>
  <c r="Y905" i="16"/>
  <c r="Y914" i="16"/>
  <c r="Y934" i="16"/>
  <c r="Y950" i="16"/>
  <c r="X963" i="16"/>
  <c r="X978" i="16"/>
  <c r="V978" i="16" s="1"/>
  <c r="Y984" i="16"/>
  <c r="X994" i="16"/>
  <c r="X995" i="16"/>
  <c r="X1010" i="16"/>
  <c r="Y1019" i="16"/>
  <c r="X1046" i="16"/>
  <c r="X1047" i="16"/>
  <c r="W1073" i="16"/>
  <c r="Y1127" i="16"/>
  <c r="X1135" i="16"/>
  <c r="V1135" i="16" s="1"/>
  <c r="Y1139" i="16"/>
  <c r="Y1140" i="16"/>
  <c r="Y1152" i="16"/>
  <c r="Y1167" i="16"/>
  <c r="Y1179" i="16"/>
  <c r="W1187" i="16"/>
  <c r="Y1193" i="16"/>
  <c r="Y1206" i="16"/>
  <c r="X1212" i="16"/>
  <c r="Y1217" i="16"/>
  <c r="W1242" i="16"/>
  <c r="Y11" i="10"/>
  <c r="R22" i="23"/>
  <c r="AH22" i="23"/>
  <c r="AX22" i="23"/>
  <c r="BN22" i="23"/>
  <c r="CD22" i="23"/>
  <c r="CT22" i="23"/>
  <c r="DJ22" i="23"/>
  <c r="DZ22" i="23"/>
  <c r="EP22" i="23"/>
  <c r="FF22" i="23"/>
  <c r="FV22" i="23"/>
  <c r="GL22" i="23"/>
  <c r="HB22" i="23"/>
  <c r="HR22" i="23"/>
  <c r="IH22" i="23"/>
  <c r="IX22" i="23"/>
  <c r="JN22" i="23"/>
  <c r="KD22" i="23"/>
  <c r="KT22" i="23"/>
  <c r="LJ22" i="23"/>
  <c r="LZ22" i="23"/>
  <c r="MP22" i="23"/>
  <c r="NF22" i="23"/>
  <c r="NV22" i="23"/>
  <c r="OL22" i="23"/>
  <c r="PB22" i="23"/>
  <c r="PR22" i="23"/>
  <c r="QH22" i="23"/>
  <c r="QX22" i="23"/>
  <c r="RN22" i="23"/>
  <c r="SD22" i="23"/>
  <c r="ST22" i="23"/>
  <c r="TJ22" i="23"/>
  <c r="TZ22" i="23"/>
  <c r="Y752" i="16"/>
  <c r="W788" i="16"/>
  <c r="W800" i="16"/>
  <c r="X816" i="16"/>
  <c r="Y824" i="16"/>
  <c r="Y826" i="16"/>
  <c r="Y842" i="16"/>
  <c r="X848" i="16"/>
  <c r="Y856" i="16"/>
  <c r="Y858" i="16"/>
  <c r="Y891" i="16"/>
  <c r="W913" i="16"/>
  <c r="X915" i="16"/>
  <c r="X947" i="16"/>
  <c r="Y955" i="16"/>
  <c r="X964" i="16"/>
  <c r="Y971" i="16"/>
  <c r="X993" i="16"/>
  <c r="Y1000" i="16"/>
  <c r="Y1003" i="16"/>
  <c r="X1009" i="16"/>
  <c r="X1031" i="16"/>
  <c r="V1031" i="16" s="1"/>
  <c r="W1046" i="16"/>
  <c r="X1048" i="16"/>
  <c r="Y1067" i="16"/>
  <c r="Y1082" i="16"/>
  <c r="X1134" i="16"/>
  <c r="Y1136" i="16"/>
  <c r="X1146" i="16"/>
  <c r="X1148" i="16"/>
  <c r="Y1150" i="16"/>
  <c r="X1186" i="16"/>
  <c r="Y1194" i="16"/>
  <c r="X1224" i="16"/>
  <c r="Y12" i="10"/>
  <c r="Z23" i="10"/>
  <c r="C22" i="23"/>
  <c r="S22" i="23"/>
  <c r="AI22" i="23"/>
  <c r="AY22" i="23"/>
  <c r="BO22" i="23"/>
  <c r="CE22" i="23"/>
  <c r="CU22" i="23"/>
  <c r="DK22" i="23"/>
  <c r="EA22" i="23"/>
  <c r="EQ22" i="23"/>
  <c r="FG22" i="23"/>
  <c r="FW22" i="23"/>
  <c r="GM22" i="23"/>
  <c r="HC22" i="23"/>
  <c r="HS22" i="23"/>
  <c r="II22" i="23"/>
  <c r="IY22" i="23"/>
  <c r="JO22" i="23"/>
  <c r="KE22" i="23"/>
  <c r="KU22" i="23"/>
  <c r="LK22" i="23"/>
  <c r="MA22" i="23"/>
  <c r="MQ22" i="23"/>
  <c r="NG22" i="23"/>
  <c r="NW22" i="23"/>
  <c r="OM22" i="23"/>
  <c r="PC22" i="23"/>
  <c r="PS22" i="23"/>
  <c r="QI22" i="23"/>
  <c r="QY22" i="23"/>
  <c r="RO22" i="23"/>
  <c r="SE22" i="23"/>
  <c r="SU22" i="23"/>
  <c r="TK22" i="23"/>
  <c r="UA22" i="23"/>
  <c r="W715" i="16"/>
  <c r="X745" i="16"/>
  <c r="X760" i="16"/>
  <c r="V760" i="16" s="1"/>
  <c r="X774" i="16"/>
  <c r="Y781" i="16"/>
  <c r="X818" i="16"/>
  <c r="X820" i="16"/>
  <c r="X832" i="16"/>
  <c r="Y840" i="16"/>
  <c r="X850" i="16"/>
  <c r="V850" i="16" s="1"/>
  <c r="X868" i="16"/>
  <c r="X913" i="16"/>
  <c r="Y939" i="16"/>
  <c r="W948" i="16"/>
  <c r="W1031" i="16"/>
  <c r="W1056" i="16"/>
  <c r="Y1099" i="16"/>
  <c r="Y1113" i="16"/>
  <c r="X1136" i="16"/>
  <c r="Y1154" i="16"/>
  <c r="Y1168" i="16"/>
  <c r="Y1202" i="16"/>
  <c r="W1209" i="16"/>
  <c r="W1225" i="16"/>
  <c r="Y13" i="10"/>
  <c r="Z24" i="10"/>
  <c r="D22" i="23"/>
  <c r="Y782" i="16"/>
  <c r="X788" i="16"/>
  <c r="X821" i="16"/>
  <c r="X852" i="16"/>
  <c r="V852" i="16" s="1"/>
  <c r="Y860" i="16"/>
  <c r="X867" i="16"/>
  <c r="X882" i="16"/>
  <c r="X884" i="16"/>
  <c r="X917" i="16"/>
  <c r="V917" i="16" s="1"/>
  <c r="W933" i="16"/>
  <c r="W1005" i="16"/>
  <c r="X1015" i="16"/>
  <c r="Y1023" i="16"/>
  <c r="W1033" i="16"/>
  <c r="Y1041" i="16"/>
  <c r="W1048" i="16"/>
  <c r="Y1054" i="16"/>
  <c r="Y1069" i="16"/>
  <c r="Y1070" i="16"/>
  <c r="Y1125" i="16"/>
  <c r="Y1129" i="16"/>
  <c r="W1137" i="16"/>
  <c r="Y1169" i="16"/>
  <c r="X1177" i="16"/>
  <c r="X1187" i="16"/>
  <c r="W1190" i="16"/>
  <c r="W1199" i="16"/>
  <c r="Y1220" i="16"/>
  <c r="Y1232" i="16"/>
  <c r="Y16" i="10"/>
  <c r="Z22" i="10"/>
  <c r="Z25" i="10"/>
  <c r="E22" i="23"/>
  <c r="U22" i="23"/>
  <c r="AK22" i="23"/>
  <c r="BA22" i="23"/>
  <c r="BQ22" i="23"/>
  <c r="CG22" i="23"/>
  <c r="CW22" i="23"/>
  <c r="DM22" i="23"/>
  <c r="EC22" i="23"/>
  <c r="ES22" i="23"/>
  <c r="FI22" i="23"/>
  <c r="FY22" i="23"/>
  <c r="R31" i="23" s="1"/>
  <c r="GO22" i="23"/>
  <c r="HE22" i="23"/>
  <c r="HU22" i="23"/>
  <c r="IK22" i="23"/>
  <c r="JA22" i="23"/>
  <c r="JQ22" i="23"/>
  <c r="KG22" i="23"/>
  <c r="KW22" i="23"/>
  <c r="LM22" i="23"/>
  <c r="MC22" i="23"/>
  <c r="MS22" i="23"/>
  <c r="NI22" i="23"/>
  <c r="NY22" i="23"/>
  <c r="OO22" i="23"/>
  <c r="PE22" i="23"/>
  <c r="PU22" i="23"/>
  <c r="QK22" i="23"/>
  <c r="RA22" i="23"/>
  <c r="RQ22" i="23"/>
  <c r="SG22" i="23"/>
  <c r="SW22" i="23"/>
  <c r="TM22" i="23"/>
  <c r="UC22" i="23"/>
  <c r="W805" i="16"/>
  <c r="W837" i="16"/>
  <c r="W853" i="16"/>
  <c r="Y862" i="16"/>
  <c r="Y875" i="16"/>
  <c r="Y925" i="16"/>
  <c r="X933" i="16"/>
  <c r="X934" i="16"/>
  <c r="X950" i="16"/>
  <c r="W983" i="16"/>
  <c r="Y1005" i="16"/>
  <c r="W1015" i="16"/>
  <c r="Y1042" i="16"/>
  <c r="W1063" i="16"/>
  <c r="Y1128" i="16"/>
  <c r="X1149" i="16"/>
  <c r="X1178" i="16"/>
  <c r="Y1183" i="16"/>
  <c r="Y1207" i="16"/>
  <c r="Y1209" i="16"/>
  <c r="Y1241" i="16"/>
  <c r="Y17" i="10"/>
  <c r="F22" i="23"/>
  <c r="V22" i="23"/>
  <c r="AL22" i="23"/>
  <c r="BB22" i="23"/>
  <c r="BR22" i="23"/>
  <c r="CH22" i="23"/>
  <c r="CX22" i="23"/>
  <c r="DN22" i="23"/>
  <c r="ED22" i="23"/>
  <c r="ET22" i="23"/>
  <c r="FJ22" i="23"/>
  <c r="FZ22" i="23"/>
  <c r="R36" i="23" s="1"/>
  <c r="GP22" i="23"/>
  <c r="HF22" i="23"/>
  <c r="HV22" i="23"/>
  <c r="IL22" i="23"/>
  <c r="JB22" i="23"/>
  <c r="JR22" i="23"/>
  <c r="KH22" i="23"/>
  <c r="KX22" i="23"/>
  <c r="LN22" i="23"/>
  <c r="MD22" i="23"/>
  <c r="MT22" i="23"/>
  <c r="NJ22" i="23"/>
  <c r="NZ22" i="23"/>
  <c r="OP22" i="23"/>
  <c r="PF22" i="23"/>
  <c r="PV22" i="23"/>
  <c r="QL22" i="23"/>
  <c r="RB22" i="23"/>
  <c r="RR22" i="23"/>
  <c r="SH22" i="23"/>
  <c r="SX22" i="23"/>
  <c r="TN22" i="23"/>
  <c r="UD22" i="23"/>
  <c r="Y20" i="10"/>
  <c r="Z27" i="10"/>
  <c r="G22" i="23"/>
  <c r="W22" i="23"/>
  <c r="AM22" i="23"/>
  <c r="BC22" i="23"/>
  <c r="BS22" i="23"/>
  <c r="CI22" i="23"/>
  <c r="CY22" i="23"/>
  <c r="DO22" i="23"/>
  <c r="R32" i="23" s="1"/>
  <c r="EE22" i="23"/>
  <c r="EU22" i="23"/>
  <c r="FK22" i="23"/>
  <c r="GA22" i="23"/>
  <c r="R34" i="23" s="1"/>
  <c r="GQ22" i="23"/>
  <c r="HG22" i="23"/>
  <c r="HW22" i="23"/>
  <c r="IM22" i="23"/>
  <c r="JC22" i="23"/>
  <c r="JS22" i="23"/>
  <c r="KI22" i="23"/>
  <c r="KY22" i="23"/>
  <c r="LO22" i="23"/>
  <c r="ME22" i="23"/>
  <c r="MU22" i="23"/>
  <c r="NK22" i="23"/>
  <c r="OA22" i="23"/>
  <c r="OQ22" i="23"/>
  <c r="PG22" i="23"/>
  <c r="PW22" i="23"/>
  <c r="QM22" i="23"/>
  <c r="RC22" i="23"/>
  <c r="RS22" i="23"/>
  <c r="SI22" i="23"/>
  <c r="SY22" i="23"/>
  <c r="TO22" i="23"/>
  <c r="X1228" i="16"/>
  <c r="Z8" i="10"/>
  <c r="Y21" i="10"/>
  <c r="H22" i="23"/>
  <c r="X22" i="23"/>
  <c r="AN22" i="23"/>
  <c r="BD22" i="23"/>
  <c r="BT22" i="23"/>
  <c r="CJ22" i="23"/>
  <c r="CZ22" i="23"/>
  <c r="DP22" i="23"/>
  <c r="EF22" i="23"/>
  <c r="EV22" i="23"/>
  <c r="FL22" i="23"/>
  <c r="GB22" i="23"/>
  <c r="GR22" i="23"/>
  <c r="HH22" i="23"/>
  <c r="HX22" i="23"/>
  <c r="IN22" i="23"/>
  <c r="JD22" i="23"/>
  <c r="JT22" i="23"/>
  <c r="KJ22" i="23"/>
  <c r="KZ22" i="23"/>
  <c r="LP22" i="23"/>
  <c r="MF22" i="23"/>
  <c r="MV22" i="23"/>
  <c r="NL22" i="23"/>
  <c r="OB22" i="23"/>
  <c r="OR22" i="23"/>
  <c r="PH22" i="23"/>
  <c r="PX22" i="23"/>
  <c r="QN22" i="23"/>
  <c r="RD22" i="23"/>
  <c r="RT22" i="23"/>
  <c r="SJ22" i="23"/>
  <c r="SZ22" i="23"/>
  <c r="TP22" i="23"/>
  <c r="Y767" i="16"/>
  <c r="W777" i="16"/>
  <c r="X779" i="16"/>
  <c r="X793" i="16"/>
  <c r="W807" i="16"/>
  <c r="Y815" i="16"/>
  <c r="V815" i="16" s="1"/>
  <c r="Y816" i="16"/>
  <c r="X824" i="16"/>
  <c r="X825" i="16"/>
  <c r="X837" i="16"/>
  <c r="V837" i="16" s="1"/>
  <c r="Y847" i="16"/>
  <c r="Y848" i="16"/>
  <c r="X853" i="16"/>
  <c r="X856" i="16"/>
  <c r="X857" i="16"/>
  <c r="X873" i="16"/>
  <c r="W888" i="16"/>
  <c r="Y929" i="16"/>
  <c r="W952" i="16"/>
  <c r="Y975" i="16"/>
  <c r="Y1009" i="16"/>
  <c r="X1019" i="16"/>
  <c r="V1019" i="16" s="1"/>
  <c r="Y1073" i="16"/>
  <c r="Y1087" i="16"/>
  <c r="Y1119" i="16"/>
  <c r="W1125" i="16"/>
  <c r="Y1155" i="16"/>
  <c r="Y1173" i="16"/>
  <c r="X1179" i="16"/>
  <c r="Y1184" i="16"/>
  <c r="Y1199" i="16"/>
  <c r="Y1221" i="16"/>
  <c r="X1226" i="16"/>
  <c r="W1228" i="16"/>
  <c r="X1229" i="16"/>
  <c r="Z6" i="10"/>
  <c r="Y22" i="10"/>
  <c r="Z26" i="10"/>
  <c r="I22" i="23"/>
  <c r="Y22" i="23"/>
  <c r="AO22" i="23"/>
  <c r="BE22" i="23"/>
  <c r="BU22" i="23"/>
  <c r="CK22" i="23"/>
  <c r="DA22" i="23"/>
  <c r="DQ22" i="23"/>
  <c r="EG22" i="23"/>
  <c r="EW22" i="23"/>
  <c r="FM22" i="23"/>
  <c r="GC22" i="23"/>
  <c r="GS22" i="23"/>
  <c r="HI22" i="23"/>
  <c r="HY22" i="23"/>
  <c r="IO22" i="23"/>
  <c r="JE22" i="23"/>
  <c r="JU22" i="23"/>
  <c r="KK22" i="23"/>
  <c r="LA22" i="23"/>
  <c r="LQ22" i="23"/>
  <c r="MG22" i="23"/>
  <c r="MW22" i="23"/>
  <c r="NM22" i="23"/>
  <c r="OC22" i="23"/>
  <c r="OS22" i="23"/>
  <c r="PI22" i="23"/>
  <c r="PY22" i="23"/>
  <c r="QO22" i="23"/>
  <c r="RE22" i="23"/>
  <c r="RU22" i="23"/>
  <c r="SK22" i="23"/>
  <c r="TA22" i="23"/>
  <c r="TQ22" i="23"/>
  <c r="Z9" i="10"/>
  <c r="Y23" i="10"/>
  <c r="J22" i="23"/>
  <c r="Z22" i="23"/>
  <c r="AP22" i="23"/>
  <c r="BF22" i="23"/>
  <c r="BV22" i="23"/>
  <c r="CL22" i="23"/>
  <c r="DB22" i="23"/>
  <c r="DR22" i="23"/>
  <c r="EH22" i="23"/>
  <c r="EX22" i="23"/>
  <c r="FN22" i="23"/>
  <c r="GD22" i="23"/>
  <c r="GT22" i="23"/>
  <c r="HJ22" i="23"/>
  <c r="HZ22" i="23"/>
  <c r="IP22" i="23"/>
  <c r="JF22" i="23"/>
  <c r="JV22" i="23"/>
  <c r="KL22" i="23"/>
  <c r="LB22" i="23"/>
  <c r="LR22" i="23"/>
  <c r="MH22" i="23"/>
  <c r="MX22" i="23"/>
  <c r="NN22" i="23"/>
  <c r="OD22" i="23"/>
  <c r="OT22" i="23"/>
  <c r="PJ22" i="23"/>
  <c r="PZ22" i="23"/>
  <c r="QP22" i="23"/>
  <c r="RF22" i="23"/>
  <c r="RV22" i="23"/>
  <c r="SL22" i="23"/>
  <c r="TB22" i="23"/>
  <c r="TR22" i="23"/>
  <c r="D22" i="22"/>
  <c r="T22" i="22"/>
  <c r="AJ22" i="22"/>
  <c r="AZ22" i="22"/>
  <c r="BP22" i="22"/>
  <c r="CF22" i="22"/>
  <c r="CV22" i="22"/>
  <c r="DL22" i="22"/>
  <c r="EB22" i="22"/>
  <c r="ER22" i="22"/>
  <c r="FH22" i="22"/>
  <c r="FX22" i="22"/>
  <c r="GN22" i="22"/>
  <c r="HD22" i="22"/>
  <c r="HT22" i="22"/>
  <c r="IJ22" i="22"/>
  <c r="IZ22" i="22"/>
  <c r="JP22" i="22"/>
  <c r="KF22" i="22"/>
  <c r="KV22" i="22"/>
  <c r="LL22" i="22"/>
  <c r="MB22" i="22"/>
  <c r="MR22" i="22"/>
  <c r="NH22" i="22"/>
  <c r="NX22" i="22"/>
  <c r="ON22" i="22"/>
  <c r="PD22" i="22"/>
  <c r="PT22" i="22"/>
  <c r="QJ22" i="22"/>
  <c r="QZ22" i="22"/>
  <c r="RP22" i="22"/>
  <c r="SF22" i="22"/>
  <c r="SV22" i="22"/>
  <c r="TL22" i="22"/>
  <c r="UB22" i="22"/>
  <c r="Y1046" i="16"/>
  <c r="Y1058" i="16"/>
  <c r="X1069" i="16"/>
  <c r="Y1090" i="16"/>
  <c r="X1099" i="16"/>
  <c r="X1152" i="16"/>
  <c r="W1167" i="16"/>
  <c r="X1207" i="16"/>
  <c r="W1217" i="16"/>
  <c r="Z11" i="10"/>
  <c r="Y24" i="10"/>
  <c r="K22" i="23"/>
  <c r="AA22" i="23"/>
  <c r="AQ22" i="23"/>
  <c r="BG22" i="23"/>
  <c r="BW22" i="23"/>
  <c r="CM22" i="23"/>
  <c r="DC22" i="23"/>
  <c r="DS22" i="23"/>
  <c r="EI22" i="23"/>
  <c r="EY22" i="23"/>
  <c r="FO22" i="23"/>
  <c r="GE22" i="23"/>
  <c r="GU22" i="23"/>
  <c r="HK22" i="23"/>
  <c r="IA22" i="23"/>
  <c r="IQ22" i="23"/>
  <c r="JG22" i="23"/>
  <c r="JW22" i="23"/>
  <c r="KM22" i="23"/>
  <c r="LC22" i="23"/>
  <c r="LS22" i="23"/>
  <c r="MI22" i="23"/>
  <c r="MY22" i="23"/>
  <c r="NO22" i="23"/>
  <c r="OE22" i="23"/>
  <c r="OU22" i="23"/>
  <c r="PK22" i="23"/>
  <c r="QA22" i="23"/>
  <c r="QQ22" i="23"/>
  <c r="RG22" i="23"/>
  <c r="RW22" i="23"/>
  <c r="SM22" i="23"/>
  <c r="TC22" i="23"/>
  <c r="TS22" i="23"/>
  <c r="E22" i="22"/>
  <c r="U22" i="22"/>
  <c r="AK22" i="22"/>
  <c r="BA22" i="22"/>
  <c r="BQ22" i="22"/>
  <c r="CG22" i="22"/>
  <c r="CW22" i="22"/>
  <c r="DM22" i="22"/>
  <c r="EC22" i="22"/>
  <c r="ES22" i="22"/>
  <c r="FI22" i="22"/>
  <c r="FY22" i="22"/>
  <c r="GO22" i="22"/>
  <c r="HE22" i="22"/>
  <c r="HU22" i="22"/>
  <c r="IK22" i="22"/>
  <c r="JA22" i="22"/>
  <c r="JQ22" i="22"/>
  <c r="KG22" i="22"/>
  <c r="KW22" i="22"/>
  <c r="LM22" i="22"/>
  <c r="MC22" i="22"/>
  <c r="MS22" i="22"/>
  <c r="NI22" i="22"/>
  <c r="NY22" i="22"/>
  <c r="OO22" i="22"/>
  <c r="PE22" i="22"/>
  <c r="PU22" i="22"/>
  <c r="QK22" i="22"/>
  <c r="RA22" i="22"/>
  <c r="RQ22" i="22"/>
  <c r="SG22" i="22"/>
  <c r="SW22" i="22"/>
  <c r="TM22" i="22"/>
  <c r="UC22" i="22"/>
  <c r="Y687" i="16"/>
  <c r="Y716" i="16"/>
  <c r="X738" i="16"/>
  <c r="W752" i="16"/>
  <c r="W753" i="16"/>
  <c r="X860" i="16"/>
  <c r="Y882" i="16"/>
  <c r="Y915" i="16"/>
  <c r="X956" i="16"/>
  <c r="Y964" i="16"/>
  <c r="W1023" i="16"/>
  <c r="Y1031" i="16"/>
  <c r="Y1048" i="16"/>
  <c r="Y1059" i="16"/>
  <c r="X1082" i="16"/>
  <c r="Y1091" i="16"/>
  <c r="Y1120" i="16"/>
  <c r="X1124" i="16"/>
  <c r="Y1160" i="16"/>
  <c r="Y1163" i="16"/>
  <c r="Y1175" i="16"/>
  <c r="X1196" i="16"/>
  <c r="X1220" i="16"/>
  <c r="X1231" i="16"/>
  <c r="V1231" i="16" s="1"/>
  <c r="Z12" i="10"/>
  <c r="L22" i="23"/>
  <c r="AB22" i="23"/>
  <c r="AR22" i="23"/>
  <c r="BH22" i="23"/>
  <c r="BX22" i="23"/>
  <c r="CN22" i="23"/>
  <c r="DD22" i="23"/>
  <c r="DT22" i="23"/>
  <c r="EJ22" i="23"/>
  <c r="EZ22" i="23"/>
  <c r="FP22" i="23"/>
  <c r="GF22" i="23"/>
  <c r="R37" i="23" s="1"/>
  <c r="GV22" i="23"/>
  <c r="HL22" i="23"/>
  <c r="IB22" i="23"/>
  <c r="IR22" i="23"/>
  <c r="JH22" i="23"/>
  <c r="JX22" i="23"/>
  <c r="KN22" i="23"/>
  <c r="LD22" i="23"/>
  <c r="LT22" i="23"/>
  <c r="MJ22" i="23"/>
  <c r="MZ22" i="23"/>
  <c r="NP22" i="23"/>
  <c r="OF22" i="23"/>
  <c r="OV22" i="23"/>
  <c r="PL22" i="23"/>
  <c r="QB22" i="23"/>
  <c r="QR22" i="23"/>
  <c r="Y774" i="16"/>
  <c r="Y803" i="16"/>
  <c r="Y820" i="16"/>
  <c r="X827" i="16"/>
  <c r="X845" i="16"/>
  <c r="W862" i="16"/>
  <c r="Y868" i="16"/>
  <c r="X875" i="16"/>
  <c r="X891" i="16"/>
  <c r="X893" i="16"/>
  <c r="Y959" i="16"/>
  <c r="Y963" i="16"/>
  <c r="X975" i="16"/>
  <c r="W1004" i="16"/>
  <c r="W1055" i="16"/>
  <c r="Y1063" i="16"/>
  <c r="X1130" i="16"/>
  <c r="Y1147" i="16"/>
  <c r="Y1149" i="16"/>
  <c r="W1169" i="16"/>
  <c r="Y1189" i="16"/>
  <c r="X1191" i="16"/>
  <c r="X1195" i="16"/>
  <c r="X1218" i="16"/>
  <c r="Y1239" i="16"/>
  <c r="Z10" i="10"/>
  <c r="X25" i="10"/>
  <c r="X26" i="10"/>
  <c r="M22" i="23"/>
  <c r="AC22" i="23"/>
  <c r="R33" i="23" s="1"/>
  <c r="AS22" i="23"/>
  <c r="BI22" i="23"/>
  <c r="R22" i="22"/>
  <c r="AH22" i="22"/>
  <c r="AX22" i="22"/>
  <c r="BN22" i="22"/>
  <c r="CD22" i="22"/>
  <c r="CT22" i="22"/>
  <c r="DJ22" i="22"/>
  <c r="DZ22" i="22"/>
  <c r="EP22" i="22"/>
  <c r="FF22" i="22"/>
  <c r="FV22" i="22"/>
  <c r="GL22" i="22"/>
  <c r="R34" i="22" s="1"/>
  <c r="HB22" i="22"/>
  <c r="HR22" i="22"/>
  <c r="IH22" i="22"/>
  <c r="IX22" i="22"/>
  <c r="JN22" i="22"/>
  <c r="KD22" i="22"/>
  <c r="KT22" i="22"/>
  <c r="LJ22" i="22"/>
  <c r="LZ22" i="22"/>
  <c r="MP22" i="22"/>
  <c r="NF22" i="22"/>
  <c r="NV22" i="22"/>
  <c r="OL22" i="22"/>
  <c r="PB22" i="22"/>
  <c r="PR22" i="22"/>
  <c r="QH22" i="22"/>
  <c r="QX22" i="22"/>
  <c r="RN22" i="22"/>
  <c r="SD22" i="22"/>
  <c r="ST22" i="22"/>
  <c r="TJ22" i="22"/>
  <c r="TZ22" i="22"/>
  <c r="UP22" i="22"/>
  <c r="C22" i="22"/>
  <c r="S22" i="22"/>
  <c r="AI22" i="22"/>
  <c r="AY22" i="22"/>
  <c r="BO22" i="22"/>
  <c r="CE22" i="22"/>
  <c r="CU22" i="22"/>
  <c r="DK22" i="22"/>
  <c r="EA22" i="22"/>
  <c r="EQ22" i="22"/>
  <c r="FG22" i="22"/>
  <c r="FW22" i="22"/>
  <c r="GM22" i="22"/>
  <c r="HC22" i="22"/>
  <c r="HS22" i="22"/>
  <c r="II22" i="22"/>
  <c r="IY22" i="22"/>
  <c r="JO22" i="22"/>
  <c r="KE22" i="22"/>
  <c r="KU22" i="22"/>
  <c r="LK22" i="22"/>
  <c r="MA22" i="22"/>
  <c r="MQ22" i="22"/>
  <c r="NG22" i="22"/>
  <c r="NW22" i="22"/>
  <c r="OM22" i="22"/>
  <c r="PC22" i="22"/>
  <c r="PS22" i="22"/>
  <c r="QI22" i="22"/>
  <c r="QY22" i="22"/>
  <c r="RO22" i="22"/>
  <c r="SE22" i="22"/>
  <c r="SU22" i="22"/>
  <c r="TK22" i="22"/>
  <c r="UA22" i="22"/>
  <c r="RH22" i="23"/>
  <c r="RX22" i="23"/>
  <c r="SN22" i="23"/>
  <c r="TD22" i="23"/>
  <c r="TT22" i="23"/>
  <c r="F22" i="22"/>
  <c r="V22" i="22"/>
  <c r="AL22" i="22"/>
  <c r="BB22" i="22"/>
  <c r="BR22" i="22"/>
  <c r="CH22" i="22"/>
  <c r="CX22" i="22"/>
  <c r="DN22" i="22"/>
  <c r="ED22" i="22"/>
  <c r="ET22" i="22"/>
  <c r="FJ22" i="22"/>
  <c r="FZ22" i="22"/>
  <c r="GP22" i="22"/>
  <c r="HF22" i="22"/>
  <c r="HV22" i="22"/>
  <c r="IL22" i="22"/>
  <c r="JB22" i="22"/>
  <c r="JR22" i="22"/>
  <c r="KH22" i="22"/>
  <c r="KX22" i="22"/>
  <c r="LN22" i="22"/>
  <c r="MD22" i="22"/>
  <c r="MT22" i="22"/>
  <c r="NJ22" i="22"/>
  <c r="NZ22" i="22"/>
  <c r="OP22" i="22"/>
  <c r="PF22" i="22"/>
  <c r="PV22" i="22"/>
  <c r="QL22" i="22"/>
  <c r="RB22" i="22"/>
  <c r="RR22" i="22"/>
  <c r="SH22" i="22"/>
  <c r="SX22" i="22"/>
  <c r="TN22" i="22"/>
  <c r="UD22" i="22"/>
  <c r="BY22" i="23"/>
  <c r="CO22" i="23"/>
  <c r="DE22" i="23"/>
  <c r="DU22" i="23"/>
  <c r="EK22" i="23"/>
  <c r="FA22" i="23"/>
  <c r="FQ22" i="23"/>
  <c r="GG22" i="23"/>
  <c r="R35" i="23" s="1"/>
  <c r="GW22" i="23"/>
  <c r="HM22" i="23"/>
  <c r="IC22" i="23"/>
  <c r="IS22" i="23"/>
  <c r="JI22" i="23"/>
  <c r="JY22" i="23"/>
  <c r="KO22" i="23"/>
  <c r="LE22" i="23"/>
  <c r="LU22" i="23"/>
  <c r="MK22" i="23"/>
  <c r="NA22" i="23"/>
  <c r="NQ22" i="23"/>
  <c r="OG22" i="23"/>
  <c r="OW22" i="23"/>
  <c r="PM22" i="23"/>
  <c r="QC22" i="23"/>
  <c r="QS22" i="23"/>
  <c r="RI22" i="23"/>
  <c r="RY22" i="23"/>
  <c r="SO22" i="23"/>
  <c r="TE22" i="23"/>
  <c r="TU22" i="23"/>
  <c r="G22" i="22"/>
  <c r="W22" i="22"/>
  <c r="AM22" i="22"/>
  <c r="BC22" i="22"/>
  <c r="BS22" i="22"/>
  <c r="CI22" i="22"/>
  <c r="CY22" i="22"/>
  <c r="DO22" i="22"/>
  <c r="EE22" i="22"/>
  <c r="EU22" i="22"/>
  <c r="FK22" i="22"/>
  <c r="GA22" i="22"/>
  <c r="GQ22" i="22"/>
  <c r="R35" i="22" s="1"/>
  <c r="HG22" i="22"/>
  <c r="HW22" i="22"/>
  <c r="R38" i="22" s="1"/>
  <c r="IM22" i="22"/>
  <c r="JC22" i="22"/>
  <c r="JS22" i="22"/>
  <c r="KI22" i="22"/>
  <c r="KY22" i="22"/>
  <c r="LO22" i="22"/>
  <c r="ME22" i="22"/>
  <c r="MU22" i="22"/>
  <c r="NK22" i="22"/>
  <c r="OA22" i="22"/>
  <c r="OQ22" i="22"/>
  <c r="PG22" i="22"/>
  <c r="PW22" i="22"/>
  <c r="QM22" i="22"/>
  <c r="RC22" i="22"/>
  <c r="RS22" i="22"/>
  <c r="SI22" i="22"/>
  <c r="SY22" i="22"/>
  <c r="TO22" i="22"/>
  <c r="UE22" i="22"/>
  <c r="LV22" i="23"/>
  <c r="ML22" i="23"/>
  <c r="NB22" i="23"/>
  <c r="NR22" i="23"/>
  <c r="OH22" i="23"/>
  <c r="OX22" i="23"/>
  <c r="PN22" i="23"/>
  <c r="QD22" i="23"/>
  <c r="QT22" i="23"/>
  <c r="RJ22" i="23"/>
  <c r="RZ22" i="23"/>
  <c r="SP22" i="23"/>
  <c r="TF22" i="23"/>
  <c r="TV22" i="23"/>
  <c r="H22" i="22"/>
  <c r="X22" i="22"/>
  <c r="AN22" i="22"/>
  <c r="BD22" i="22"/>
  <c r="BT22" i="22"/>
  <c r="CJ22" i="22"/>
  <c r="CZ22" i="22"/>
  <c r="DP22" i="22"/>
  <c r="EF22" i="22"/>
  <c r="EV22" i="22"/>
  <c r="FL22" i="22"/>
  <c r="GB22" i="22"/>
  <c r="GR22" i="22"/>
  <c r="R36" i="22" s="1"/>
  <c r="HH22" i="22"/>
  <c r="HX22" i="22"/>
  <c r="IN22" i="22"/>
  <c r="JD22" i="22"/>
  <c r="JT22" i="22"/>
  <c r="KJ22" i="22"/>
  <c r="KZ22" i="22"/>
  <c r="LP22" i="22"/>
  <c r="MF22" i="22"/>
  <c r="MV22" i="22"/>
  <c r="NL22" i="22"/>
  <c r="OB22" i="22"/>
  <c r="OR22" i="22"/>
  <c r="PH22" i="22"/>
  <c r="PX22" i="22"/>
  <c r="QN22" i="22"/>
  <c r="RD22" i="22"/>
  <c r="RT22" i="22"/>
  <c r="SJ22" i="22"/>
  <c r="SZ22" i="22"/>
  <c r="TP22" i="22"/>
  <c r="UF22" i="22"/>
  <c r="AU22" i="23"/>
  <c r="BK22" i="23"/>
  <c r="CA22" i="23"/>
  <c r="CQ22" i="23"/>
  <c r="R30" i="23" s="1"/>
  <c r="DG22" i="23"/>
  <c r="DW22" i="23"/>
  <c r="EM22" i="23"/>
  <c r="FC22" i="23"/>
  <c r="FS22" i="23"/>
  <c r="GI22" i="23"/>
  <c r="GY22" i="23"/>
  <c r="HO22" i="23"/>
  <c r="IE22" i="23"/>
  <c r="IU22" i="23"/>
  <c r="JK22" i="23"/>
  <c r="KA22" i="23"/>
  <c r="KQ22" i="23"/>
  <c r="LG22" i="23"/>
  <c r="LW22" i="23"/>
  <c r="MM22" i="23"/>
  <c r="NC22" i="23"/>
  <c r="NS22" i="23"/>
  <c r="OI22" i="23"/>
  <c r="OY22" i="23"/>
  <c r="PO22" i="23"/>
  <c r="QE22" i="23"/>
  <c r="QU22" i="23"/>
  <c r="RK22" i="23"/>
  <c r="SA22" i="23"/>
  <c r="SQ22" i="23"/>
  <c r="TG22" i="23"/>
  <c r="TW22" i="23"/>
  <c r="I22" i="22"/>
  <c r="Y22" i="22"/>
  <c r="AO22" i="22"/>
  <c r="BE22" i="22"/>
  <c r="BU22" i="22"/>
  <c r="CK22" i="22"/>
  <c r="DA22" i="22"/>
  <c r="DQ22" i="22"/>
  <c r="EG22" i="22"/>
  <c r="EW22" i="22"/>
  <c r="FM22" i="22"/>
  <c r="GC22" i="22"/>
  <c r="GS22" i="22"/>
  <c r="HI22" i="22"/>
  <c r="HY22" i="22"/>
  <c r="IO22" i="22"/>
  <c r="JE22" i="22"/>
  <c r="JU22" i="22"/>
  <c r="KK22" i="22"/>
  <c r="LA22" i="22"/>
  <c r="LQ22" i="22"/>
  <c r="MG22" i="22"/>
  <c r="MW22" i="22"/>
  <c r="NM22" i="22"/>
  <c r="OC22" i="22"/>
  <c r="OS22" i="22"/>
  <c r="PI22" i="22"/>
  <c r="PY22" i="22"/>
  <c r="QO22" i="22"/>
  <c r="RE22" i="22"/>
  <c r="RU22" i="22"/>
  <c r="SK22" i="22"/>
  <c r="TA22" i="22"/>
  <c r="TQ22" i="22"/>
  <c r="UG22" i="22"/>
  <c r="J22" i="22"/>
  <c r="Z22" i="22"/>
  <c r="AP22" i="22"/>
  <c r="BF22" i="22"/>
  <c r="BV22" i="22"/>
  <c r="CL22" i="22"/>
  <c r="DB22" i="22"/>
  <c r="DR22" i="22"/>
  <c r="EH22" i="22"/>
  <c r="EX22" i="22"/>
  <c r="FN22" i="22"/>
  <c r="GD22" i="22"/>
  <c r="GT22" i="22"/>
  <c r="HJ22" i="22"/>
  <c r="HZ22" i="22"/>
  <c r="IP22" i="22"/>
  <c r="JF22" i="22"/>
  <c r="JV22" i="22"/>
  <c r="KL22" i="22"/>
  <c r="LB22" i="22"/>
  <c r="LR22" i="22"/>
  <c r="MH22" i="22"/>
  <c r="MX22" i="22"/>
  <c r="NN22" i="22"/>
  <c r="OD22" i="22"/>
  <c r="OT22" i="22"/>
  <c r="PJ22" i="22"/>
  <c r="PZ22" i="22"/>
  <c r="QP22" i="22"/>
  <c r="RF22" i="22"/>
  <c r="RV22" i="22"/>
  <c r="SL22" i="22"/>
  <c r="TB22" i="22"/>
  <c r="TR22" i="22"/>
  <c r="UH22" i="22"/>
  <c r="K22" i="22"/>
  <c r="AA22" i="22"/>
  <c r="AQ22" i="22"/>
  <c r="BG22" i="22"/>
  <c r="BW22" i="22"/>
  <c r="CM22" i="22"/>
  <c r="DC22" i="22"/>
  <c r="DS22" i="22"/>
  <c r="EI22" i="22"/>
  <c r="EY22" i="22"/>
  <c r="FO22" i="22"/>
  <c r="GE22" i="22"/>
  <c r="R31" i="22" s="1"/>
  <c r="GU22" i="22"/>
  <c r="HK22" i="22"/>
  <c r="IA22" i="22"/>
  <c r="IQ22" i="22"/>
  <c r="JG22" i="22"/>
  <c r="JW22" i="22"/>
  <c r="KM22" i="22"/>
  <c r="LC22" i="22"/>
  <c r="LS22" i="22"/>
  <c r="MI22" i="22"/>
  <c r="MY22" i="22"/>
  <c r="NO22" i="22"/>
  <c r="OE22" i="22"/>
  <c r="OU22" i="22"/>
  <c r="PK22" i="22"/>
  <c r="QA22" i="22"/>
  <c r="QQ22" i="22"/>
  <c r="RG22" i="22"/>
  <c r="RW22" i="22"/>
  <c r="SM22" i="22"/>
  <c r="TC22" i="22"/>
  <c r="TS22" i="22"/>
  <c r="UI22" i="22"/>
  <c r="L22" i="22"/>
  <c r="AB22" i="22"/>
  <c r="AR22" i="22"/>
  <c r="BH22" i="22"/>
  <c r="R27" i="22" s="1"/>
  <c r="BX22" i="22"/>
  <c r="CN22" i="22"/>
  <c r="DD22" i="22"/>
  <c r="DT22" i="22"/>
  <c r="EJ22" i="22"/>
  <c r="R30" i="22" s="1"/>
  <c r="EZ22" i="22"/>
  <c r="FP22" i="22"/>
  <c r="GF22" i="22"/>
  <c r="GV22" i="22"/>
  <c r="HL22" i="22"/>
  <c r="IB22" i="22"/>
  <c r="IR22" i="22"/>
  <c r="JH22" i="22"/>
  <c r="JX22" i="22"/>
  <c r="KN22" i="22"/>
  <c r="LD22" i="22"/>
  <c r="LT22" i="22"/>
  <c r="MJ22" i="22"/>
  <c r="MZ22" i="22"/>
  <c r="NP22" i="22"/>
  <c r="OF22" i="22"/>
  <c r="OV22" i="22"/>
  <c r="PL22" i="22"/>
  <c r="QB22" i="22"/>
  <c r="QR22" i="22"/>
  <c r="RH22" i="22"/>
  <c r="RX22" i="22"/>
  <c r="SN22" i="22"/>
  <c r="TD22" i="22"/>
  <c r="TT22" i="22"/>
  <c r="UJ22" i="22"/>
  <c r="M22" i="22"/>
  <c r="AC22" i="22"/>
  <c r="AS22" i="22"/>
  <c r="BI22" i="22"/>
  <c r="BY22" i="22"/>
  <c r="CO22" i="22"/>
  <c r="DE22" i="22"/>
  <c r="DU22" i="22"/>
  <c r="EK22" i="22"/>
  <c r="FA22" i="22"/>
  <c r="FQ22" i="22"/>
  <c r="GG22" i="22"/>
  <c r="GW22" i="22"/>
  <c r="R37" i="22" s="1"/>
  <c r="HM22" i="22"/>
  <c r="IC22" i="22"/>
  <c r="IS22" i="22"/>
  <c r="JI22" i="22"/>
  <c r="JY22" i="22"/>
  <c r="KO22" i="22"/>
  <c r="LE22" i="22"/>
  <c r="LU22" i="22"/>
  <c r="MK22" i="22"/>
  <c r="NA22" i="22"/>
  <c r="NQ22" i="22"/>
  <c r="OG22" i="22"/>
  <c r="OW22" i="22"/>
  <c r="PM22" i="22"/>
  <c r="QC22" i="22"/>
  <c r="QS22" i="22"/>
  <c r="RI22" i="22"/>
  <c r="RY22" i="22"/>
  <c r="SO22" i="22"/>
  <c r="TE22" i="22"/>
  <c r="TU22" i="22"/>
  <c r="UK22" i="22"/>
  <c r="T22" i="23"/>
  <c r="AJ22" i="23"/>
  <c r="AZ22" i="23"/>
  <c r="BP22" i="23"/>
  <c r="CF22" i="23"/>
  <c r="CV22" i="23"/>
  <c r="DL22" i="23"/>
  <c r="EB22" i="23"/>
  <c r="ER22" i="23"/>
  <c r="FH22" i="23"/>
  <c r="FX22" i="23"/>
  <c r="GN22" i="23"/>
  <c r="HD22" i="23"/>
  <c r="HT22" i="23"/>
  <c r="IJ22" i="23"/>
  <c r="IZ22" i="23"/>
  <c r="JP22" i="23"/>
  <c r="KF22" i="23"/>
  <c r="KV22" i="23"/>
  <c r="LL22" i="23"/>
  <c r="MB22" i="23"/>
  <c r="MR22" i="23"/>
  <c r="NH22" i="23"/>
  <c r="NX22" i="23"/>
  <c r="ON22" i="23"/>
  <c r="PD22" i="23"/>
  <c r="PT22" i="23"/>
  <c r="QJ22" i="23"/>
  <c r="QZ22" i="23"/>
  <c r="RP22" i="23"/>
  <c r="SF22" i="23"/>
  <c r="SV22" i="23"/>
  <c r="TL22" i="23"/>
  <c r="UB22" i="23"/>
  <c r="N22" i="22"/>
  <c r="AD22" i="22"/>
  <c r="AT22" i="22"/>
  <c r="BJ22" i="22"/>
  <c r="BZ22" i="22"/>
  <c r="CP22" i="22"/>
  <c r="DF22" i="22"/>
  <c r="DV22" i="22"/>
  <c r="R28" i="22" s="1"/>
  <c r="EL22" i="22"/>
  <c r="FB22" i="22"/>
  <c r="FR22" i="22"/>
  <c r="GH22" i="22"/>
  <c r="GX22" i="22"/>
  <c r="HN22" i="22"/>
  <c r="ID22" i="22"/>
  <c r="IT22" i="22"/>
  <c r="JJ22" i="22"/>
  <c r="JZ22" i="22"/>
  <c r="KP22" i="22"/>
  <c r="LF22" i="22"/>
  <c r="LV22" i="22"/>
  <c r="ML22" i="22"/>
  <c r="NB22" i="22"/>
  <c r="NR22" i="22"/>
  <c r="OH22" i="22"/>
  <c r="OX22" i="22"/>
  <c r="PN22" i="22"/>
  <c r="QD22" i="22"/>
  <c r="QT22" i="22"/>
  <c r="RJ22" i="22"/>
  <c r="RZ22" i="22"/>
  <c r="SP22" i="22"/>
  <c r="TF22" i="22"/>
  <c r="TV22" i="22"/>
  <c r="UL22" i="22"/>
  <c r="O22" i="22"/>
  <c r="AE22" i="22"/>
  <c r="AU22" i="22"/>
  <c r="BK22" i="22"/>
  <c r="CA22" i="22"/>
  <c r="CQ22" i="22"/>
  <c r="DG22" i="22"/>
  <c r="DW22" i="22"/>
  <c r="R29" i="22" s="1"/>
  <c r="EM22" i="22"/>
  <c r="FC22" i="22"/>
  <c r="FS22" i="22"/>
  <c r="GI22" i="22"/>
  <c r="GY22" i="22"/>
  <c r="HO22" i="22"/>
  <c r="IE22" i="22"/>
  <c r="IU22" i="22"/>
  <c r="JK22" i="22"/>
  <c r="KA22" i="22"/>
  <c r="KQ22" i="22"/>
  <c r="LG22" i="22"/>
  <c r="LW22" i="22"/>
  <c r="MM22" i="22"/>
  <c r="NC22" i="22"/>
  <c r="NS22" i="22"/>
  <c r="OI22" i="22"/>
  <c r="OY22" i="22"/>
  <c r="PO22" i="22"/>
  <c r="QE22" i="22"/>
  <c r="QU22" i="22"/>
  <c r="RK22" i="22"/>
  <c r="SA22" i="22"/>
  <c r="SQ22" i="22"/>
  <c r="TG22" i="22"/>
  <c r="TW22" i="22"/>
  <c r="UM22" i="22"/>
  <c r="P22" i="22"/>
  <c r="AF22" i="22"/>
  <c r="AV22" i="22"/>
  <c r="BL22" i="22"/>
  <c r="CB22" i="22"/>
  <c r="CR22" i="22"/>
  <c r="DH22" i="22"/>
  <c r="DX22" i="22"/>
  <c r="EN22" i="22"/>
  <c r="FD22" i="22"/>
  <c r="FT22" i="22"/>
  <c r="GJ22" i="22"/>
  <c r="R32" i="22" s="1"/>
  <c r="GZ22" i="22"/>
  <c r="HP22" i="22"/>
  <c r="IF22" i="22"/>
  <c r="IV22" i="22"/>
  <c r="JL22" i="22"/>
  <c r="R39" i="22" s="1"/>
  <c r="KB22" i="22"/>
  <c r="KR22" i="22"/>
  <c r="LH22" i="22"/>
  <c r="LX22" i="22"/>
  <c r="MN22" i="22"/>
  <c r="ND22" i="22"/>
  <c r="NT22" i="22"/>
  <c r="OJ22" i="22"/>
  <c r="OZ22" i="22"/>
  <c r="PP22" i="22"/>
  <c r="QF22" i="22"/>
  <c r="QV22" i="22"/>
  <c r="RL22" i="22"/>
  <c r="SB22" i="22"/>
  <c r="SR22" i="22"/>
  <c r="TH22" i="22"/>
  <c r="TX22" i="22"/>
  <c r="UN22" i="22"/>
  <c r="Q22" i="22"/>
  <c r="AG22" i="22"/>
  <c r="AW22" i="22"/>
  <c r="BM22" i="22"/>
  <c r="CC22" i="22"/>
  <c r="CS22" i="22"/>
  <c r="DI22" i="22"/>
  <c r="DY22" i="22"/>
  <c r="EO22" i="22"/>
  <c r="FE22" i="22"/>
  <c r="FU22" i="22"/>
  <c r="GK22" i="22"/>
  <c r="R33" i="22" s="1"/>
  <c r="HA22" i="22"/>
  <c r="HQ22" i="22"/>
  <c r="IG22" i="22"/>
  <c r="IW22" i="22"/>
  <c r="JM22" i="22"/>
  <c r="KC22" i="22"/>
  <c r="KS22" i="22"/>
  <c r="LI22" i="22"/>
  <c r="LY22" i="22"/>
  <c r="MO22" i="22"/>
  <c r="NE22" i="22"/>
  <c r="NU22" i="22"/>
  <c r="OK22" i="22"/>
  <c r="PA22" i="22"/>
  <c r="PQ22" i="22"/>
  <c r="QG22" i="22"/>
  <c r="QW22" i="22"/>
  <c r="RM22" i="22"/>
  <c r="SC22" i="22"/>
  <c r="SS22" i="22"/>
  <c r="TI22" i="22"/>
  <c r="TY22" i="22"/>
  <c r="UO22" i="22"/>
  <c r="S22" i="24"/>
  <c r="S27" i="24"/>
  <c r="M4" i="24"/>
  <c r="S37" i="24"/>
  <c r="L4" i="24"/>
  <c r="K4" i="24"/>
  <c r="J4" i="24"/>
  <c r="I4" i="24"/>
  <c r="H4" i="24"/>
  <c r="G4" i="24"/>
  <c r="F4" i="24"/>
  <c r="E4" i="24"/>
  <c r="C5" i="24"/>
  <c r="D4" i="24"/>
  <c r="S4" i="24"/>
  <c r="C4" i="24"/>
  <c r="R4" i="24"/>
  <c r="S15" i="24"/>
  <c r="Q4" i="24"/>
  <c r="P4" i="24"/>
  <c r="O4" i="24"/>
  <c r="N4" i="24"/>
  <c r="N145" i="16"/>
  <c r="N145" i="19"/>
  <c r="S34" i="16"/>
  <c r="S34" i="19"/>
  <c r="V542" i="6"/>
  <c r="T1243" i="8"/>
  <c r="T1227" i="8"/>
  <c r="T1211" i="8"/>
  <c r="T1195" i="8"/>
  <c r="T1179" i="8"/>
  <c r="T1163" i="8"/>
  <c r="T1219" i="8"/>
  <c r="T1196" i="8"/>
  <c r="T1192" i="8"/>
  <c r="T1184" i="8"/>
  <c r="T1161" i="8"/>
  <c r="T1145" i="8"/>
  <c r="T1129" i="8"/>
  <c r="T1113" i="8"/>
  <c r="T1097" i="8"/>
  <c r="T1081" i="8"/>
  <c r="T1065" i="8"/>
  <c r="T1222" i="8"/>
  <c r="T1218" i="8"/>
  <c r="T1214" i="8"/>
  <c r="T1187" i="8"/>
  <c r="T1233" i="8"/>
  <c r="T1210" i="8"/>
  <c r="T1183" i="8"/>
  <c r="T1175" i="8"/>
  <c r="T1226" i="8"/>
  <c r="T1208" i="8"/>
  <c r="T1206" i="8"/>
  <c r="T1189" i="8"/>
  <c r="T1169" i="8"/>
  <c r="T1154" i="8"/>
  <c r="T1131" i="8"/>
  <c r="T1119" i="8"/>
  <c r="T1096" i="8"/>
  <c r="T1069" i="8"/>
  <c r="T1061" i="8"/>
  <c r="T1037" i="8"/>
  <c r="T1225" i="8"/>
  <c r="T1197" i="8"/>
  <c r="T1178" i="8"/>
  <c r="T1168" i="8"/>
  <c r="T1162" i="8"/>
  <c r="T1158" i="8"/>
  <c r="T1150" i="8"/>
  <c r="T1127" i="8"/>
  <c r="T1123" i="8"/>
  <c r="T1092" i="8"/>
  <c r="T1088" i="8"/>
  <c r="T1084" i="8"/>
  <c r="T1057" i="8"/>
  <c r="T1040" i="8"/>
  <c r="T1235" i="8"/>
  <c r="T1234" i="8"/>
  <c r="T1188" i="8"/>
  <c r="T1138" i="8"/>
  <c r="T1115" i="8"/>
  <c r="T1103" i="8"/>
  <c r="T1244" i="8"/>
  <c r="T1216" i="8"/>
  <c r="T1194" i="8"/>
  <c r="T1157" i="8"/>
  <c r="T1242" i="8"/>
  <c r="T1232" i="8"/>
  <c r="T1224" i="8"/>
  <c r="T1215" i="8"/>
  <c r="T1204" i="8"/>
  <c r="T1240" i="8"/>
  <c r="T1231" i="8"/>
  <c r="T1229" i="8"/>
  <c r="T1193" i="8"/>
  <c r="T1156" i="8"/>
  <c r="T1152" i="8"/>
  <c r="T1148" i="8"/>
  <c r="T1121" i="8"/>
  <c r="T1212" i="8"/>
  <c r="T1238" i="8"/>
  <c r="T1237" i="8"/>
  <c r="T1200" i="8"/>
  <c r="T1198" i="8"/>
  <c r="T1190" i="8"/>
  <c r="T1164" i="8"/>
  <c r="T1151" i="8"/>
  <c r="T1236" i="8"/>
  <c r="T1228" i="8"/>
  <c r="T1217" i="8"/>
  <c r="T1181" i="8"/>
  <c r="T1170" i="8"/>
  <c r="T1147" i="8"/>
  <c r="T1135" i="8"/>
  <c r="T1201" i="8"/>
  <c r="T1160" i="8"/>
  <c r="T1153" i="8"/>
  <c r="T1142" i="8"/>
  <c r="T1139" i="8"/>
  <c r="T1110" i="8"/>
  <c r="T1077" i="8"/>
  <c r="T1036" i="8"/>
  <c r="T1024" i="8"/>
  <c r="T1008" i="8"/>
  <c r="T992" i="8"/>
  <c r="T976" i="8"/>
  <c r="T960" i="8"/>
  <c r="T960" i="19" s="1"/>
  <c r="T944" i="8"/>
  <c r="T928" i="8"/>
  <c r="T912" i="8"/>
  <c r="T896" i="8"/>
  <c r="T880" i="8"/>
  <c r="T864" i="8"/>
  <c r="T1213" i="8"/>
  <c r="T1172" i="8"/>
  <c r="T1140" i="8"/>
  <c r="T1109" i="8"/>
  <c r="T1107" i="8"/>
  <c r="T1076" i="8"/>
  <c r="T1051" i="8"/>
  <c r="T1031" i="8"/>
  <c r="T1027" i="8"/>
  <c r="T1011" i="8"/>
  <c r="T995" i="8"/>
  <c r="T979" i="8"/>
  <c r="T963" i="8"/>
  <c r="T947" i="8"/>
  <c r="T931" i="8"/>
  <c r="T915" i="8"/>
  <c r="T899" i="8"/>
  <c r="T883" i="8"/>
  <c r="T867" i="8"/>
  <c r="T1223" i="8"/>
  <c r="T1202" i="8"/>
  <c r="T1128" i="8"/>
  <c r="T1126" i="8"/>
  <c r="T1106" i="8"/>
  <c r="T1085" i="8"/>
  <c r="T1083" i="8"/>
  <c r="T1056" i="8"/>
  <c r="T1041" i="8"/>
  <c r="T1030" i="8"/>
  <c r="T1014" i="8"/>
  <c r="T998" i="8"/>
  <c r="T982" i="8"/>
  <c r="T966" i="8"/>
  <c r="T950" i="8"/>
  <c r="T934" i="8"/>
  <c r="T918" i="8"/>
  <c r="T902" i="8"/>
  <c r="T886" i="8"/>
  <c r="T870" i="8"/>
  <c r="T854" i="8"/>
  <c r="T838" i="8"/>
  <c r="T822" i="8"/>
  <c r="T806" i="8"/>
  <c r="T1209" i="8"/>
  <c r="T1182" i="8"/>
  <c r="T1108" i="8"/>
  <c r="T1094" i="8"/>
  <c r="T1070" i="8"/>
  <c r="T1045" i="8"/>
  <c r="T1017" i="8"/>
  <c r="T1001" i="8"/>
  <c r="T985" i="8"/>
  <c r="T969" i="8"/>
  <c r="T953" i="8"/>
  <c r="T937" i="8"/>
  <c r="T921" i="8"/>
  <c r="T905" i="8"/>
  <c r="T889" i="8"/>
  <c r="T873" i="8"/>
  <c r="T857" i="8"/>
  <c r="T841" i="8"/>
  <c r="T825" i="8"/>
  <c r="T809" i="8"/>
  <c r="T1146" i="8"/>
  <c r="T1144" i="8"/>
  <c r="T1143" i="8"/>
  <c r="T1125" i="8"/>
  <c r="T1122" i="8"/>
  <c r="T1063" i="8"/>
  <c r="T1050" i="8"/>
  <c r="T1020" i="8"/>
  <c r="T1004" i="8"/>
  <c r="T988" i="8"/>
  <c r="T972" i="8"/>
  <c r="T956" i="8"/>
  <c r="T940" i="8"/>
  <c r="T924" i="8"/>
  <c r="T908" i="8"/>
  <c r="T892" i="8"/>
  <c r="T876" i="8"/>
  <c r="T860" i="8"/>
  <c r="T844" i="8"/>
  <c r="T828" i="8"/>
  <c r="T812" i="8"/>
  <c r="T796" i="8"/>
  <c r="T1191" i="8"/>
  <c r="T1173" i="8"/>
  <c r="T1105" i="8"/>
  <c r="T1093" i="8"/>
  <c r="T1091" i="8"/>
  <c r="T1075" i="8"/>
  <c r="T1068" i="8"/>
  <c r="T1055" i="8"/>
  <c r="T1049" i="8"/>
  <c r="T1035" i="8"/>
  <c r="T1023" i="8"/>
  <c r="T1007" i="8"/>
  <c r="T991" i="8"/>
  <c r="T975" i="8"/>
  <c r="T959" i="8"/>
  <c r="T943" i="8"/>
  <c r="T943" i="19" s="1"/>
  <c r="T1239" i="8"/>
  <c r="T1203" i="8"/>
  <c r="T1174" i="8"/>
  <c r="T1124" i="8"/>
  <c r="T1104" i="8"/>
  <c r="T1102" i="8"/>
  <c r="T1080" i="8"/>
  <c r="T1026" i="8"/>
  <c r="T1010" i="8"/>
  <c r="T994" i="8"/>
  <c r="T978" i="8"/>
  <c r="T1230" i="8"/>
  <c r="T1220" i="8"/>
  <c r="T1155" i="8"/>
  <c r="T1082" i="8"/>
  <c r="T1062" i="8"/>
  <c r="T1044" i="8"/>
  <c r="T1039" i="8"/>
  <c r="T1029" i="8"/>
  <c r="T1029" i="19" s="1"/>
  <c r="T1013" i="8"/>
  <c r="T997" i="8"/>
  <c r="T981" i="8"/>
  <c r="T965" i="8"/>
  <c r="T949" i="8"/>
  <c r="T949" i="19" s="1"/>
  <c r="T933" i="8"/>
  <c r="T917" i="8"/>
  <c r="T901" i="8"/>
  <c r="T885" i="8"/>
  <c r="T869" i="8"/>
  <c r="T1199" i="8"/>
  <c r="T1118" i="8"/>
  <c r="T1099" i="8"/>
  <c r="T1090" i="8"/>
  <c r="T1074" i="8"/>
  <c r="T1043" i="8"/>
  <c r="T1034" i="8"/>
  <c r="T1016" i="8"/>
  <c r="T1000" i="8"/>
  <c r="T984" i="8"/>
  <c r="T968" i="8"/>
  <c r="T952" i="8"/>
  <c r="T936" i="8"/>
  <c r="T920" i="8"/>
  <c r="T904" i="8"/>
  <c r="T888" i="8"/>
  <c r="T872" i="8"/>
  <c r="T1207" i="8"/>
  <c r="T1176" i="8"/>
  <c r="T1149" i="8"/>
  <c r="T1134" i="8"/>
  <c r="T1120" i="8"/>
  <c r="T1101" i="8"/>
  <c r="T1100" i="8"/>
  <c r="T1060" i="8"/>
  <c r="T1054" i="8"/>
  <c r="T1033" i="8"/>
  <c r="T1019" i="8"/>
  <c r="T1003" i="8"/>
  <c r="T987" i="8"/>
  <c r="T971" i="8"/>
  <c r="T955" i="8"/>
  <c r="T939" i="8"/>
  <c r="T923" i="8"/>
  <c r="T1221" i="8"/>
  <c r="T1185" i="8"/>
  <c r="T1087" i="8"/>
  <c r="T1241" i="8"/>
  <c r="T1117" i="8"/>
  <c r="T1116" i="8"/>
  <c r="T1079" i="8"/>
  <c r="T1073" i="8"/>
  <c r="T1072" i="8"/>
  <c r="T1025" i="8"/>
  <c r="T1009" i="8"/>
  <c r="T993" i="8"/>
  <c r="T977" i="8"/>
  <c r="T961" i="8"/>
  <c r="T945" i="8"/>
  <c r="T929" i="8"/>
  <c r="T913" i="8"/>
  <c r="T897" i="8"/>
  <c r="T881" i="8"/>
  <c r="T881" i="19" s="1"/>
  <c r="T865" i="8"/>
  <c r="T849" i="8"/>
  <c r="T833" i="8"/>
  <c r="T817" i="8"/>
  <c r="T1180" i="8"/>
  <c r="T1166" i="8"/>
  <c r="T1137" i="8"/>
  <c r="T1089" i="8"/>
  <c r="T1052" i="8"/>
  <c r="T1038" i="8"/>
  <c r="T1028" i="8"/>
  <c r="T1012" i="8"/>
  <c r="T996" i="8"/>
  <c r="T980" i="8"/>
  <c r="T964" i="8"/>
  <c r="T948" i="8"/>
  <c r="T1171" i="8"/>
  <c r="T1132" i="8"/>
  <c r="T1111" i="8"/>
  <c r="T1071" i="8"/>
  <c r="T1066" i="8"/>
  <c r="T1046" i="8"/>
  <c r="T1205" i="8"/>
  <c r="T1159" i="8"/>
  <c r="T1141" i="8"/>
  <c r="T1130" i="8"/>
  <c r="T1112" i="8"/>
  <c r="T1095" i="8"/>
  <c r="T1086" i="8"/>
  <c r="T1114" i="8"/>
  <c r="T935" i="8"/>
  <c r="T930" i="8"/>
  <c r="T1186" i="8"/>
  <c r="T1005" i="8"/>
  <c r="T973" i="8"/>
  <c r="T957" i="8"/>
  <c r="T832" i="8"/>
  <c r="T798" i="8"/>
  <c r="T778" i="8"/>
  <c r="T762" i="8"/>
  <c r="T746" i="8"/>
  <c r="T730" i="8"/>
  <c r="T714" i="8"/>
  <c r="T698" i="8"/>
  <c r="T682" i="8"/>
  <c r="T666" i="8"/>
  <c r="T650" i="8"/>
  <c r="T1047" i="8"/>
  <c r="T1006" i="8"/>
  <c r="T974" i="8"/>
  <c r="T958" i="8"/>
  <c r="T852" i="8"/>
  <c r="T842" i="8"/>
  <c r="T820" i="8"/>
  <c r="T810" i="8"/>
  <c r="T784" i="8"/>
  <c r="T768" i="8"/>
  <c r="T752" i="8"/>
  <c r="T736" i="8"/>
  <c r="T720" i="8"/>
  <c r="T704" i="8"/>
  <c r="T688" i="8"/>
  <c r="T672" i="8"/>
  <c r="T656" i="8"/>
  <c r="T1177" i="8"/>
  <c r="T1059" i="8"/>
  <c r="T951" i="8"/>
  <c r="T926" i="8"/>
  <c r="T925" i="8"/>
  <c r="T900" i="8"/>
  <c r="T884" i="8"/>
  <c r="T868" i="8"/>
  <c r="T850" i="8"/>
  <c r="T840" i="8"/>
  <c r="T830" i="8"/>
  <c r="T818" i="8"/>
  <c r="T787" i="8"/>
  <c r="T771" i="8"/>
  <c r="T755" i="8"/>
  <c r="T739" i="8"/>
  <c r="T723" i="8"/>
  <c r="T707" i="8"/>
  <c r="T691" i="8"/>
  <c r="T675" i="8"/>
  <c r="T851" i="8"/>
  <c r="T851" i="19" s="1"/>
  <c r="T819" i="8"/>
  <c r="T808" i="8"/>
  <c r="T790" i="8"/>
  <c r="T774" i="8"/>
  <c r="T1015" i="8"/>
  <c r="T983" i="8"/>
  <c r="T962" i="8"/>
  <c r="T1136" i="8"/>
  <c r="T1064" i="8"/>
  <c r="T1032" i="8"/>
  <c r="T1018" i="8"/>
  <c r="T986" i="8"/>
  <c r="T932" i="8"/>
  <c r="T839" i="8"/>
  <c r="T801" i="8"/>
  <c r="T780" i="8"/>
  <c r="T764" i="8"/>
  <c r="T748" i="8"/>
  <c r="T732" i="8"/>
  <c r="T716" i="8"/>
  <c r="T700" i="8"/>
  <c r="T684" i="8"/>
  <c r="T668" i="8"/>
  <c r="T1078" i="8"/>
  <c r="T1048" i="8"/>
  <c r="T941" i="8"/>
  <c r="T911" i="8"/>
  <c r="T847" i="8"/>
  <c r="T837" i="8"/>
  <c r="T827" i="8"/>
  <c r="T815" i="8"/>
  <c r="T783" i="8"/>
  <c r="T767" i="8"/>
  <c r="T751" i="8"/>
  <c r="T735" i="8"/>
  <c r="T719" i="8"/>
  <c r="T703" i="8"/>
  <c r="T687" i="8"/>
  <c r="T671" i="8"/>
  <c r="T655" i="8"/>
  <c r="T1098" i="8"/>
  <c r="T1067" i="8"/>
  <c r="T1053" i="8"/>
  <c r="T1021" i="8"/>
  <c r="T1021" i="19" s="1"/>
  <c r="T989" i="8"/>
  <c r="T942" i="8"/>
  <c r="T916" i="8"/>
  <c r="T863" i="8"/>
  <c r="T862" i="8"/>
  <c r="T859" i="8"/>
  <c r="T848" i="8"/>
  <c r="T816" i="8"/>
  <c r="T786" i="8"/>
  <c r="T770" i="8"/>
  <c r="T903" i="8"/>
  <c r="T887" i="8"/>
  <c r="T1022" i="8"/>
  <c r="T990" i="8"/>
  <c r="T922" i="8"/>
  <c r="T858" i="8"/>
  <c r="T836" i="8"/>
  <c r="T826" i="8"/>
  <c r="T805" i="8"/>
  <c r="T800" i="8"/>
  <c r="T792" i="8"/>
  <c r="T776" i="8"/>
  <c r="T760" i="8"/>
  <c r="T744" i="8"/>
  <c r="T728" i="8"/>
  <c r="T712" i="8"/>
  <c r="T696" i="8"/>
  <c r="T680" i="8"/>
  <c r="T664" i="8"/>
  <c r="T946" i="8"/>
  <c r="T938" i="8"/>
  <c r="T856" i="8"/>
  <c r="T846" i="8"/>
  <c r="T834" i="8"/>
  <c r="T824" i="8"/>
  <c r="T814" i="8"/>
  <c r="T799" i="8"/>
  <c r="T779" i="8"/>
  <c r="T763" i="8"/>
  <c r="T747" i="8"/>
  <c r="T731" i="8"/>
  <c r="T715" i="8"/>
  <c r="T699" i="8"/>
  <c r="T683" i="8"/>
  <c r="T667" i="8"/>
  <c r="T651" i="8"/>
  <c r="T1058" i="8"/>
  <c r="T999" i="8"/>
  <c r="T967" i="8"/>
  <c r="T898" i="8"/>
  <c r="T898" i="19" s="1"/>
  <c r="T882" i="8"/>
  <c r="T866" i="8"/>
  <c r="T845" i="8"/>
  <c r="T813" i="8"/>
  <c r="T785" i="8"/>
  <c r="T769" i="8"/>
  <c r="T1133" i="8"/>
  <c r="T1002" i="8"/>
  <c r="T970" i="8"/>
  <c r="T906" i="8"/>
  <c r="T777" i="8"/>
  <c r="T773" i="8"/>
  <c r="T754" i="8"/>
  <c r="T753" i="8"/>
  <c r="T725" i="8"/>
  <c r="T724" i="8"/>
  <c r="T695" i="8"/>
  <c r="T681" i="8"/>
  <c r="T878" i="8"/>
  <c r="T853" i="8"/>
  <c r="T831" i="8"/>
  <c r="T781" i="8"/>
  <c r="T726" i="8"/>
  <c r="T649" i="8"/>
  <c r="T632" i="8"/>
  <c r="T616" i="8"/>
  <c r="T600" i="8"/>
  <c r="T584" i="8"/>
  <c r="T568" i="8"/>
  <c r="T552" i="8"/>
  <c r="T536" i="8"/>
  <c r="T520" i="8"/>
  <c r="T504" i="8"/>
  <c r="T488" i="8"/>
  <c r="T472" i="8"/>
  <c r="T456" i="8"/>
  <c r="T440" i="8"/>
  <c r="T424" i="8"/>
  <c r="T919" i="8"/>
  <c r="T835" i="8"/>
  <c r="T794" i="8"/>
  <c r="T741" i="8"/>
  <c r="T740" i="8"/>
  <c r="T711" i="8"/>
  <c r="T697" i="8"/>
  <c r="T1042" i="8"/>
  <c r="T890" i="8"/>
  <c r="T802" i="8"/>
  <c r="T782" i="8"/>
  <c r="T742" i="8"/>
  <c r="T670" i="8"/>
  <c r="T648" i="8"/>
  <c r="T638" i="8"/>
  <c r="T622" i="8"/>
  <c r="T606" i="8"/>
  <c r="T590" i="8"/>
  <c r="T574" i="8"/>
  <c r="T558" i="8"/>
  <c r="T909" i="8"/>
  <c r="T895" i="8"/>
  <c r="T795" i="8"/>
  <c r="T756" i="8"/>
  <c r="T727" i="8"/>
  <c r="T713" i="8"/>
  <c r="T669" i="8"/>
  <c r="T641" i="8"/>
  <c r="T625" i="8"/>
  <c r="T609" i="8"/>
  <c r="T593" i="8"/>
  <c r="T577" i="8"/>
  <c r="T561" i="8"/>
  <c r="T907" i="8"/>
  <c r="T893" i="8"/>
  <c r="T791" i="8"/>
  <c r="T686" i="8"/>
  <c r="T644" i="8"/>
  <c r="T628" i="8"/>
  <c r="T612" i="8"/>
  <c r="T596" i="8"/>
  <c r="T580" i="8"/>
  <c r="T564" i="8"/>
  <c r="T1165" i="8"/>
  <c r="T871" i="8"/>
  <c r="T757" i="8"/>
  <c r="T743" i="8"/>
  <c r="T729" i="8"/>
  <c r="T685" i="8"/>
  <c r="T685" i="19" s="1"/>
  <c r="T1167" i="8"/>
  <c r="T891" i="8"/>
  <c r="T758" i="8"/>
  <c r="T702" i="8"/>
  <c r="T634" i="8"/>
  <c r="T618" i="8"/>
  <c r="T602" i="8"/>
  <c r="T586" i="8"/>
  <c r="T570" i="8"/>
  <c r="T879" i="8"/>
  <c r="T829" i="8"/>
  <c r="T823" i="8"/>
  <c r="T803" i="8"/>
  <c r="T745" i="8"/>
  <c r="T701" i="8"/>
  <c r="T690" i="8"/>
  <c r="T689" i="8"/>
  <c r="T661" i="8"/>
  <c r="T660" i="8"/>
  <c r="T637" i="8"/>
  <c r="T621" i="8"/>
  <c r="T605" i="8"/>
  <c r="T589" i="8"/>
  <c r="T573" i="8"/>
  <c r="T954" i="8"/>
  <c r="T874" i="8"/>
  <c r="T861" i="8"/>
  <c r="T807" i="8"/>
  <c r="T775" i="8"/>
  <c r="T718" i="8"/>
  <c r="T914" i="8"/>
  <c r="T855" i="8"/>
  <c r="T788" i="8"/>
  <c r="T759" i="8"/>
  <c r="T717" i="8"/>
  <c r="T706" i="8"/>
  <c r="T705" i="8"/>
  <c r="T910" i="8"/>
  <c r="T877" i="8"/>
  <c r="T734" i="8"/>
  <c r="T678" i="8"/>
  <c r="T646" i="8"/>
  <c r="T630" i="8"/>
  <c r="T614" i="8"/>
  <c r="T598" i="8"/>
  <c r="T582" i="8"/>
  <c r="T566" i="8"/>
  <c r="T550" i="8"/>
  <c r="T534" i="8"/>
  <c r="T518" i="8"/>
  <c r="T502" i="8"/>
  <c r="T486" i="8"/>
  <c r="T470" i="8"/>
  <c r="T454" i="8"/>
  <c r="T438" i="8"/>
  <c r="T422" i="8"/>
  <c r="T894" i="8"/>
  <c r="T804" i="8"/>
  <c r="T793" i="8"/>
  <c r="T789" i="8"/>
  <c r="T765" i="8"/>
  <c r="T733" i="8"/>
  <c r="T722" i="8"/>
  <c r="T721" i="8"/>
  <c r="T693" i="8"/>
  <c r="T692" i="8"/>
  <c r="T772" i="8"/>
  <c r="T749" i="8"/>
  <c r="T738" i="8"/>
  <c r="T737" i="8"/>
  <c r="T709" i="8"/>
  <c r="T708" i="8"/>
  <c r="T679" i="8"/>
  <c r="T658" i="8"/>
  <c r="T642" i="8"/>
  <c r="T613" i="8"/>
  <c r="T601" i="8"/>
  <c r="T572" i="8"/>
  <c r="T571" i="8"/>
  <c r="T555" i="8"/>
  <c r="T531" i="8"/>
  <c r="T521" i="8"/>
  <c r="T516" i="8"/>
  <c r="T491" i="8"/>
  <c r="T467" i="8"/>
  <c r="T457" i="8"/>
  <c r="T452" i="8"/>
  <c r="T427" i="8"/>
  <c r="T409" i="8"/>
  <c r="T631" i="8"/>
  <c r="T545" i="8"/>
  <c r="T540" i="8"/>
  <c r="T506" i="8"/>
  <c r="T501" i="8"/>
  <c r="T496" i="8"/>
  <c r="T481" i="8"/>
  <c r="T476" i="8"/>
  <c r="T442" i="8"/>
  <c r="T437" i="8"/>
  <c r="T432" i="8"/>
  <c r="T417" i="8"/>
  <c r="T797" i="8"/>
  <c r="T797" i="19" s="1"/>
  <c r="T766" i="8"/>
  <c r="T766" i="19" s="1"/>
  <c r="T750" i="8"/>
  <c r="T663" i="8"/>
  <c r="T659" i="8"/>
  <c r="T629" i="8"/>
  <c r="T617" i="8"/>
  <c r="T588" i="8"/>
  <c r="T587" i="8"/>
  <c r="T576" i="8"/>
  <c r="T530" i="8"/>
  <c r="T525" i="8"/>
  <c r="T510" i="8"/>
  <c r="T466" i="8"/>
  <c r="T461" i="8"/>
  <c r="T461" i="19" s="1"/>
  <c r="T446" i="8"/>
  <c r="T412" i="8"/>
  <c r="T399" i="8"/>
  <c r="T647" i="8"/>
  <c r="T535" i="8"/>
  <c r="T495" i="8"/>
  <c r="T471" i="8"/>
  <c r="T431" i="8"/>
  <c r="T927" i="8"/>
  <c r="T645" i="8"/>
  <c r="T633" i="8"/>
  <c r="T604" i="8"/>
  <c r="T603" i="8"/>
  <c r="T592" i="8"/>
  <c r="T575" i="8"/>
  <c r="T563" i="8"/>
  <c r="U15" i="9" s="1"/>
  <c r="T539" i="8"/>
  <c r="T515" i="8"/>
  <c r="T505" i="8"/>
  <c r="T500" i="8"/>
  <c r="T475" i="8"/>
  <c r="T451" i="8"/>
  <c r="T441" i="8"/>
  <c r="T436" i="8"/>
  <c r="T676" i="8"/>
  <c r="T673" i="8"/>
  <c r="T560" i="8"/>
  <c r="T554" i="8"/>
  <c r="T549" i="8"/>
  <c r="T544" i="8"/>
  <c r="T529" i="8"/>
  <c r="T524" i="8"/>
  <c r="T490" i="8"/>
  <c r="T485" i="8"/>
  <c r="T480" i="8"/>
  <c r="T620" i="8"/>
  <c r="T619" i="8"/>
  <c r="T608" i="8"/>
  <c r="T591" i="8"/>
  <c r="T579" i="8"/>
  <c r="T562" i="8"/>
  <c r="T514" i="8"/>
  <c r="T509" i="8"/>
  <c r="T494" i="8"/>
  <c r="T450" i="8"/>
  <c r="T445" i="8"/>
  <c r="T430" i="8"/>
  <c r="T411" i="8"/>
  <c r="T395" i="8"/>
  <c r="T652" i="8"/>
  <c r="T559" i="8"/>
  <c r="T543" i="8"/>
  <c r="T519" i="8"/>
  <c r="T519" i="19" s="1"/>
  <c r="T479" i="8"/>
  <c r="T455" i="8"/>
  <c r="T811" i="8"/>
  <c r="T677" i="8"/>
  <c r="T665" i="8"/>
  <c r="T654" i="8"/>
  <c r="T653" i="8"/>
  <c r="T636" i="8"/>
  <c r="T635" i="8"/>
  <c r="T624" i="8"/>
  <c r="T607" i="8"/>
  <c r="T595" i="8"/>
  <c r="T595" i="19" s="1"/>
  <c r="T578" i="8"/>
  <c r="T553" i="8"/>
  <c r="T548" i="8"/>
  <c r="T523" i="8"/>
  <c r="T499" i="8"/>
  <c r="T489" i="8"/>
  <c r="T484" i="8"/>
  <c r="T459" i="8"/>
  <c r="T435" i="8"/>
  <c r="T425" i="8"/>
  <c r="T710" i="8"/>
  <c r="T694" i="8"/>
  <c r="T567" i="8"/>
  <c r="T538" i="8"/>
  <c r="T533" i="8"/>
  <c r="T528" i="8"/>
  <c r="T513" i="8"/>
  <c r="T508" i="8"/>
  <c r="T474" i="8"/>
  <c r="T469" i="8"/>
  <c r="T464" i="8"/>
  <c r="T449" i="8"/>
  <c r="T444" i="8"/>
  <c r="T404" i="8"/>
  <c r="T388" i="8"/>
  <c r="T875" i="8"/>
  <c r="T843" i="8"/>
  <c r="T761" i="8"/>
  <c r="T640" i="8"/>
  <c r="T623" i="8"/>
  <c r="T611" i="8"/>
  <c r="T594" i="8"/>
  <c r="T565" i="8"/>
  <c r="T557" i="8"/>
  <c r="T557" i="19" s="1"/>
  <c r="T542" i="8"/>
  <c r="T498" i="8"/>
  <c r="T493" i="8"/>
  <c r="T493" i="19" s="1"/>
  <c r="T478" i="8"/>
  <c r="T434" i="8"/>
  <c r="T429" i="8"/>
  <c r="T414" i="8"/>
  <c r="T407" i="8"/>
  <c r="T407" i="19" s="1"/>
  <c r="T391" i="8"/>
  <c r="T674" i="8"/>
  <c r="T583" i="8"/>
  <c r="T527" i="8"/>
  <c r="T503" i="8"/>
  <c r="T463" i="8"/>
  <c r="T439" i="8"/>
  <c r="T639" i="8"/>
  <c r="T627" i="8"/>
  <c r="T610" i="8"/>
  <c r="T581" i="8"/>
  <c r="T569" i="8"/>
  <c r="T547" i="8"/>
  <c r="T537" i="8"/>
  <c r="T532" i="8"/>
  <c r="T507" i="8"/>
  <c r="T483" i="8"/>
  <c r="T483" i="19" s="1"/>
  <c r="T473" i="8"/>
  <c r="T468" i="8"/>
  <c r="T443" i="8"/>
  <c r="T419" i="8"/>
  <c r="T397" i="8"/>
  <c r="T381" i="8"/>
  <c r="T662" i="8"/>
  <c r="T657" i="8"/>
  <c r="T599" i="8"/>
  <c r="T556" i="8"/>
  <c r="T522" i="8"/>
  <c r="T517" i="8"/>
  <c r="T512" i="8"/>
  <c r="T497" i="8"/>
  <c r="T492" i="8"/>
  <c r="T458" i="8"/>
  <c r="T453" i="8"/>
  <c r="T448" i="8"/>
  <c r="T821" i="8"/>
  <c r="T643" i="8"/>
  <c r="T626" i="8"/>
  <c r="T597" i="8"/>
  <c r="T585" i="8"/>
  <c r="T460" i="8"/>
  <c r="T365" i="8"/>
  <c r="T349" i="8"/>
  <c r="T333" i="8"/>
  <c r="T317" i="8"/>
  <c r="T301" i="8"/>
  <c r="T285" i="8"/>
  <c r="T269" i="8"/>
  <c r="T253" i="8"/>
  <c r="T237" i="8"/>
  <c r="T221" i="8"/>
  <c r="T205" i="8"/>
  <c r="T465" i="8"/>
  <c r="T400" i="8"/>
  <c r="T394" i="8"/>
  <c r="T382" i="8"/>
  <c r="T368" i="8"/>
  <c r="T352" i="8"/>
  <c r="T336" i="8"/>
  <c r="T320" i="8"/>
  <c r="T304" i="8"/>
  <c r="T288" i="8"/>
  <c r="T272" i="8"/>
  <c r="T256" i="8"/>
  <c r="T240" i="8"/>
  <c r="T224" i="8"/>
  <c r="T208" i="8"/>
  <c r="T192" i="8"/>
  <c r="T176" i="8"/>
  <c r="T160" i="8"/>
  <c r="T144" i="8"/>
  <c r="T128" i="8"/>
  <c r="T112" i="8"/>
  <c r="T96" i="8"/>
  <c r="T541" i="8"/>
  <c r="T526" i="8"/>
  <c r="T403" i="8"/>
  <c r="T402" i="8"/>
  <c r="T398" i="8"/>
  <c r="T396" i="8"/>
  <c r="T371" i="8"/>
  <c r="T355" i="8"/>
  <c r="T339" i="8"/>
  <c r="T323" i="8"/>
  <c r="T307" i="8"/>
  <c r="T291" i="8"/>
  <c r="T275" i="8"/>
  <c r="T259" i="8"/>
  <c r="T243" i="8"/>
  <c r="T227" i="8"/>
  <c r="T211" i="8"/>
  <c r="T511" i="8"/>
  <c r="T477" i="8"/>
  <c r="T426" i="8"/>
  <c r="T418" i="8"/>
  <c r="T401" i="8"/>
  <c r="T393" i="8"/>
  <c r="T374" i="8"/>
  <c r="T358" i="8"/>
  <c r="T342" i="8"/>
  <c r="T326" i="8"/>
  <c r="T310" i="8"/>
  <c r="T294" i="8"/>
  <c r="T278" i="8"/>
  <c r="T262" i="8"/>
  <c r="T246" i="8"/>
  <c r="T230" i="8"/>
  <c r="T214" i="8"/>
  <c r="T198" i="8"/>
  <c r="T182" i="8"/>
  <c r="T166" i="8"/>
  <c r="T150" i="8"/>
  <c r="T134" i="8"/>
  <c r="T118" i="8"/>
  <c r="T102" i="8"/>
  <c r="T406" i="8"/>
  <c r="T405" i="8"/>
  <c r="T390" i="8"/>
  <c r="T377" i="8"/>
  <c r="T361" i="8"/>
  <c r="T345" i="8"/>
  <c r="T329" i="8"/>
  <c r="T313" i="8"/>
  <c r="T297" i="8"/>
  <c r="T281" i="8"/>
  <c r="T265" i="8"/>
  <c r="T249" i="8"/>
  <c r="T233" i="8"/>
  <c r="T217" i="8"/>
  <c r="T201" i="8"/>
  <c r="T185" i="8"/>
  <c r="T169" i="8"/>
  <c r="T153" i="8"/>
  <c r="T137" i="8"/>
  <c r="T121" i="8"/>
  <c r="T105" i="8"/>
  <c r="T89" i="8"/>
  <c r="T410" i="8"/>
  <c r="T392" i="8"/>
  <c r="T364" i="8"/>
  <c r="T348" i="8"/>
  <c r="T332" i="8"/>
  <c r="T316" i="8"/>
  <c r="T300" i="8"/>
  <c r="T284" i="8"/>
  <c r="T268" i="8"/>
  <c r="T252" i="8"/>
  <c r="T236" i="8"/>
  <c r="T220" i="8"/>
  <c r="T204" i="8"/>
  <c r="T188" i="8"/>
  <c r="T172" i="8"/>
  <c r="T156" i="8"/>
  <c r="T140" i="8"/>
  <c r="T413" i="8"/>
  <c r="T408" i="8"/>
  <c r="T387" i="8"/>
  <c r="T380" i="8"/>
  <c r="T367" i="8"/>
  <c r="T351" i="8"/>
  <c r="T335" i="8"/>
  <c r="T319" i="8"/>
  <c r="T303" i="8"/>
  <c r="T287" i="8"/>
  <c r="T271" i="8"/>
  <c r="T255" i="8"/>
  <c r="T239" i="8"/>
  <c r="T239" i="19" s="1"/>
  <c r="T223" i="8"/>
  <c r="T207" i="8"/>
  <c r="T191" i="8"/>
  <c r="T423" i="8"/>
  <c r="T389" i="8"/>
  <c r="T370" i="8"/>
  <c r="T354" i="8"/>
  <c r="T338" i="8"/>
  <c r="T322" i="8"/>
  <c r="T306" i="8"/>
  <c r="T290" i="8"/>
  <c r="T274" i="8"/>
  <c r="T258" i="8"/>
  <c r="T242" i="8"/>
  <c r="T226" i="8"/>
  <c r="T210" i="8"/>
  <c r="T546" i="8"/>
  <c r="T447" i="8"/>
  <c r="T373" i="8"/>
  <c r="T357" i="8"/>
  <c r="T341" i="8"/>
  <c r="T325" i="8"/>
  <c r="T309" i="8"/>
  <c r="T293" i="8"/>
  <c r="T277" i="8"/>
  <c r="T261" i="8"/>
  <c r="T245" i="8"/>
  <c r="T229" i="8"/>
  <c r="T213" i="8"/>
  <c r="T197" i="8"/>
  <c r="T181" i="8"/>
  <c r="T165" i="8"/>
  <c r="T149" i="8"/>
  <c r="T133" i="8"/>
  <c r="T117" i="8"/>
  <c r="T482" i="8"/>
  <c r="T420" i="8"/>
  <c r="T376" i="8"/>
  <c r="T360" i="8"/>
  <c r="T344" i="8"/>
  <c r="T328" i="8"/>
  <c r="T312" i="8"/>
  <c r="T296" i="8"/>
  <c r="T280" i="8"/>
  <c r="T264" i="8"/>
  <c r="T248" i="8"/>
  <c r="T232" i="8"/>
  <c r="T216" i="8"/>
  <c r="T200" i="8"/>
  <c r="T615" i="8"/>
  <c r="T433" i="8"/>
  <c r="T415" i="8"/>
  <c r="T386" i="8"/>
  <c r="T384" i="8"/>
  <c r="T379" i="8"/>
  <c r="T363" i="8"/>
  <c r="T347" i="8"/>
  <c r="T331" i="8"/>
  <c r="T315" i="8"/>
  <c r="T299" i="8"/>
  <c r="T283" i="8"/>
  <c r="T267" i="8"/>
  <c r="T251" i="8"/>
  <c r="T235" i="8"/>
  <c r="T219" i="8"/>
  <c r="T203" i="8"/>
  <c r="T385" i="8"/>
  <c r="T366" i="8"/>
  <c r="T350" i="8"/>
  <c r="T334" i="8"/>
  <c r="T318" i="8"/>
  <c r="T302" i="8"/>
  <c r="T286" i="8"/>
  <c r="T270" i="8"/>
  <c r="T254" i="8"/>
  <c r="T238" i="8"/>
  <c r="T222" i="8"/>
  <c r="T206" i="8"/>
  <c r="T190" i="8"/>
  <c r="T174" i="8"/>
  <c r="T158" i="8"/>
  <c r="T142" i="8"/>
  <c r="T126" i="8"/>
  <c r="T110" i="8"/>
  <c r="T94" i="8"/>
  <c r="T462" i="8"/>
  <c r="T416" i="8"/>
  <c r="T369" i="8"/>
  <c r="T353" i="8"/>
  <c r="T337" i="8"/>
  <c r="T321" i="8"/>
  <c r="T305" i="8"/>
  <c r="T289" i="8"/>
  <c r="T273" i="8"/>
  <c r="T257" i="8"/>
  <c r="T241" i="8"/>
  <c r="T225" i="8"/>
  <c r="T209" i="8"/>
  <c r="T193" i="8"/>
  <c r="T177" i="8"/>
  <c r="T161" i="8"/>
  <c r="T145" i="8"/>
  <c r="T129" i="8"/>
  <c r="T113" i="8"/>
  <c r="T97" i="8"/>
  <c r="T372" i="8"/>
  <c r="T356" i="8"/>
  <c r="T340" i="8"/>
  <c r="T324" i="8"/>
  <c r="T308" i="8"/>
  <c r="T292" i="8"/>
  <c r="T276" i="8"/>
  <c r="T260" i="8"/>
  <c r="T244" i="8"/>
  <c r="T228" i="8"/>
  <c r="T212" i="8"/>
  <c r="T196" i="8"/>
  <c r="T180" i="8"/>
  <c r="T164" i="8"/>
  <c r="T148" i="8"/>
  <c r="T132" i="8"/>
  <c r="T116" i="8"/>
  <c r="T551" i="8"/>
  <c r="T428" i="8"/>
  <c r="T421" i="8"/>
  <c r="T375" i="8"/>
  <c r="T359" i="8"/>
  <c r="T343" i="8"/>
  <c r="T327" i="8"/>
  <c r="T311" i="8"/>
  <c r="T295" i="8"/>
  <c r="T279" i="8"/>
  <c r="T263" i="8"/>
  <c r="T247" i="8"/>
  <c r="T231" i="8"/>
  <c r="T215" i="8"/>
  <c r="T199" i="8"/>
  <c r="T298" i="8"/>
  <c r="T88" i="8"/>
  <c r="T87" i="8"/>
  <c r="T75" i="8"/>
  <c r="T487" i="8"/>
  <c r="T314" i="8"/>
  <c r="T194" i="8"/>
  <c r="T115" i="8"/>
  <c r="T114" i="8"/>
  <c r="T383" i="8"/>
  <c r="T173" i="8"/>
  <c r="T157" i="8"/>
  <c r="T141" i="8"/>
  <c r="T68" i="8"/>
  <c r="T52" i="8"/>
  <c r="T36" i="8"/>
  <c r="T20" i="8"/>
  <c r="T4" i="8"/>
  <c r="T330" i="8"/>
  <c r="T202" i="8"/>
  <c r="T131" i="8"/>
  <c r="T130" i="8"/>
  <c r="T103" i="8"/>
  <c r="T85" i="8"/>
  <c r="T71" i="8"/>
  <c r="T55" i="8"/>
  <c r="T39" i="8"/>
  <c r="T23" i="8"/>
  <c r="T7" i="8"/>
  <c r="T189" i="8"/>
  <c r="T119" i="8"/>
  <c r="T104" i="8"/>
  <c r="T101" i="8"/>
  <c r="T84" i="8"/>
  <c r="T74" i="8"/>
  <c r="T58" i="8"/>
  <c r="T42" i="8"/>
  <c r="T26" i="8"/>
  <c r="T10" i="8"/>
  <c r="T346" i="8"/>
  <c r="T218" i="8"/>
  <c r="T183" i="8"/>
  <c r="T175" i="8"/>
  <c r="T167" i="8"/>
  <c r="T159" i="8"/>
  <c r="T151" i="8"/>
  <c r="T143" i="8"/>
  <c r="T106" i="8"/>
  <c r="T100" i="8"/>
  <c r="T195" i="8"/>
  <c r="T135" i="8"/>
  <c r="T120" i="8"/>
  <c r="T99" i="8"/>
  <c r="T362" i="8"/>
  <c r="T234" i="8"/>
  <c r="T184" i="8"/>
  <c r="T168" i="8"/>
  <c r="T152" i="8"/>
  <c r="T122" i="8"/>
  <c r="T108" i="8"/>
  <c r="T107" i="8"/>
  <c r="T98" i="8"/>
  <c r="T83" i="8"/>
  <c r="T67" i="8"/>
  <c r="T51" i="8"/>
  <c r="T35" i="8"/>
  <c r="T19" i="8"/>
  <c r="T3" i="8"/>
  <c r="T136" i="8"/>
  <c r="T95" i="8"/>
  <c r="T378" i="8"/>
  <c r="T250" i="8"/>
  <c r="T124" i="8"/>
  <c r="T123" i="8"/>
  <c r="T109" i="8"/>
  <c r="T92" i="8"/>
  <c r="T73" i="8"/>
  <c r="T93" i="8"/>
  <c r="T76" i="8"/>
  <c r="T60" i="8"/>
  <c r="T44" i="8"/>
  <c r="T28" i="8"/>
  <c r="T12" i="8"/>
  <c r="T266" i="8"/>
  <c r="T186" i="8"/>
  <c r="T170" i="8"/>
  <c r="T154" i="8"/>
  <c r="T138" i="8"/>
  <c r="T125" i="8"/>
  <c r="T79" i="8"/>
  <c r="T63" i="8"/>
  <c r="T47" i="8"/>
  <c r="T31" i="8"/>
  <c r="T15" i="8"/>
  <c r="T178" i="8"/>
  <c r="T162" i="8"/>
  <c r="T146" i="8"/>
  <c r="T111" i="8"/>
  <c r="T91" i="8"/>
  <c r="T90" i="8"/>
  <c r="T82" i="8"/>
  <c r="T66" i="8"/>
  <c r="T50" i="8"/>
  <c r="T34" i="8"/>
  <c r="T18" i="8"/>
  <c r="T282" i="8"/>
  <c r="T187" i="8"/>
  <c r="T171" i="8"/>
  <c r="T155" i="8"/>
  <c r="T139" i="8"/>
  <c r="T69" i="8"/>
  <c r="T179" i="8"/>
  <c r="G7" i="16"/>
  <c r="G7" i="19"/>
  <c r="H9" i="16"/>
  <c r="H9" i="19"/>
  <c r="L14" i="8"/>
  <c r="O15" i="8"/>
  <c r="Q16" i="16"/>
  <c r="Q16" i="19"/>
  <c r="T17" i="8"/>
  <c r="S18" i="8"/>
  <c r="H26" i="16"/>
  <c r="H26" i="19"/>
  <c r="J27" i="16"/>
  <c r="J27" i="19"/>
  <c r="M28" i="8"/>
  <c r="L29" i="8"/>
  <c r="O30" i="8"/>
  <c r="T32" i="8"/>
  <c r="H39" i="16"/>
  <c r="H39" i="19"/>
  <c r="I40" i="16"/>
  <c r="I40" i="19"/>
  <c r="M43" i="8"/>
  <c r="O44" i="8"/>
  <c r="T46" i="8"/>
  <c r="L57" i="8"/>
  <c r="O58" i="8"/>
  <c r="Q60" i="16"/>
  <c r="Q60" i="19"/>
  <c r="T61" i="8"/>
  <c r="F65" i="16"/>
  <c r="F65" i="19"/>
  <c r="M68" i="8"/>
  <c r="T70" i="8"/>
  <c r="M75" i="8"/>
  <c r="R82" i="16"/>
  <c r="R82" i="19"/>
  <c r="F13" i="12"/>
  <c r="E86" i="16"/>
  <c r="E86" i="19"/>
  <c r="M93" i="8"/>
  <c r="J95" i="16"/>
  <c r="J95" i="19"/>
  <c r="M138" i="8"/>
  <c r="F4" i="16"/>
  <c r="F4" i="19"/>
  <c r="H7" i="16"/>
  <c r="H7" i="19"/>
  <c r="J11" i="16"/>
  <c r="J11" i="19"/>
  <c r="M12" i="8"/>
  <c r="N14" i="8"/>
  <c r="R16" i="16"/>
  <c r="R16" i="19"/>
  <c r="E20" i="16"/>
  <c r="E20" i="19"/>
  <c r="I26" i="16"/>
  <c r="I26" i="19"/>
  <c r="K27" i="16"/>
  <c r="K27" i="19"/>
  <c r="N28" i="8"/>
  <c r="U32" i="16"/>
  <c r="U32" i="19"/>
  <c r="E35" i="19"/>
  <c r="I39" i="16"/>
  <c r="I39" i="19"/>
  <c r="J40" i="16"/>
  <c r="J40" i="19"/>
  <c r="N43" i="8"/>
  <c r="M57" i="8"/>
  <c r="G65" i="16"/>
  <c r="G65" i="19"/>
  <c r="G66" i="16"/>
  <c r="G66" i="19"/>
  <c r="N68" i="8"/>
  <c r="N75" i="8"/>
  <c r="G79" i="16"/>
  <c r="G79" i="19"/>
  <c r="O81" i="8"/>
  <c r="M90" i="8"/>
  <c r="E1246" i="8"/>
  <c r="G4" i="16"/>
  <c r="G4" i="19"/>
  <c r="I7" i="16"/>
  <c r="I7" i="19"/>
  <c r="I8" i="16"/>
  <c r="I8" i="19"/>
  <c r="K11" i="16"/>
  <c r="K11" i="19"/>
  <c r="N12" i="8"/>
  <c r="O14" i="8"/>
  <c r="T16" i="16"/>
  <c r="T16" i="19"/>
  <c r="F20" i="16"/>
  <c r="F20" i="19"/>
  <c r="J7" i="12"/>
  <c r="I24" i="16"/>
  <c r="I24" i="19"/>
  <c r="J26" i="16"/>
  <c r="J26" i="19"/>
  <c r="M27" i="8"/>
  <c r="O28" i="8"/>
  <c r="F35" i="16"/>
  <c r="F35" i="19"/>
  <c r="H37" i="16"/>
  <c r="H37" i="19"/>
  <c r="J39" i="16"/>
  <c r="J39" i="19"/>
  <c r="O42" i="8"/>
  <c r="L10" i="12"/>
  <c r="K54" i="16"/>
  <c r="L10" i="18" s="1"/>
  <c r="K54" i="19"/>
  <c r="I66" i="24" s="1"/>
  <c r="N55" i="8"/>
  <c r="M56" i="8"/>
  <c r="X56" i="8" s="1"/>
  <c r="N57" i="8"/>
  <c r="H65" i="16"/>
  <c r="H65" i="19"/>
  <c r="H66" i="16"/>
  <c r="H66" i="19"/>
  <c r="P81" i="16"/>
  <c r="P81" i="19"/>
  <c r="S87" i="8"/>
  <c r="N90" i="8"/>
  <c r="L95" i="8"/>
  <c r="F131" i="16"/>
  <c r="F131" i="19"/>
  <c r="Q146" i="16"/>
  <c r="Q146" i="19"/>
  <c r="M154" i="8"/>
  <c r="V530" i="6"/>
  <c r="V594" i="6"/>
  <c r="V626" i="6"/>
  <c r="V658" i="6"/>
  <c r="V690" i="6"/>
  <c r="V722" i="6"/>
  <c r="V754" i="6"/>
  <c r="V786" i="6"/>
  <c r="V818" i="6"/>
  <c r="V850" i="6"/>
  <c r="V882" i="6"/>
  <c r="V914" i="6"/>
  <c r="V946" i="6"/>
  <c r="V978" i="6"/>
  <c r="V1010" i="6"/>
  <c r="V1042" i="6"/>
  <c r="V1074" i="6"/>
  <c r="V1106" i="6"/>
  <c r="V1138" i="6"/>
  <c r="V1170" i="6"/>
  <c r="V1202" i="6"/>
  <c r="V1234" i="6"/>
  <c r="H4" i="16"/>
  <c r="H4" i="19"/>
  <c r="H5" i="16"/>
  <c r="H5" i="19"/>
  <c r="J7" i="16"/>
  <c r="J7" i="19"/>
  <c r="J8" i="16"/>
  <c r="J8" i="19"/>
  <c r="M11" i="8"/>
  <c r="O12" i="8"/>
  <c r="S14" i="8"/>
  <c r="U16" i="16"/>
  <c r="U16" i="19"/>
  <c r="G20" i="16"/>
  <c r="G20" i="19"/>
  <c r="K7" i="12"/>
  <c r="J24" i="16"/>
  <c r="J24" i="19"/>
  <c r="K26" i="16"/>
  <c r="K26" i="19"/>
  <c r="N27" i="8"/>
  <c r="S29" i="8"/>
  <c r="I37" i="16"/>
  <c r="I37" i="19"/>
  <c r="L40" i="8"/>
  <c r="M41" i="8"/>
  <c r="S43" i="8"/>
  <c r="E48" i="19"/>
  <c r="L54" i="8"/>
  <c r="X54" i="8" s="1"/>
  <c r="O55" i="8"/>
  <c r="O57" i="8"/>
  <c r="S58" i="8"/>
  <c r="E62" i="16"/>
  <c r="E62" i="19"/>
  <c r="C76" i="24" s="1"/>
  <c r="L67" i="8"/>
  <c r="S69" i="8"/>
  <c r="S75" i="8"/>
  <c r="I79" i="16"/>
  <c r="I79" i="19"/>
  <c r="T81" i="8"/>
  <c r="I4" i="16"/>
  <c r="I4" i="19"/>
  <c r="I5" i="16"/>
  <c r="I5" i="19"/>
  <c r="L9" i="16"/>
  <c r="L9" i="19"/>
  <c r="O10" i="8"/>
  <c r="N11" i="8"/>
  <c r="P12" i="16"/>
  <c r="P12" i="19"/>
  <c r="H20" i="16"/>
  <c r="H20" i="19"/>
  <c r="O26" i="8"/>
  <c r="R27" i="16"/>
  <c r="R27" i="19"/>
  <c r="N39" i="8"/>
  <c r="M40" i="8"/>
  <c r="N41" i="8"/>
  <c r="M52" i="8"/>
  <c r="M54" i="8"/>
  <c r="F62" i="16"/>
  <c r="F62" i="19"/>
  <c r="J66" i="16"/>
  <c r="J66" i="19"/>
  <c r="M67" i="8"/>
  <c r="F71" i="16"/>
  <c r="F71" i="19"/>
  <c r="J79" i="16"/>
  <c r="J79" i="19"/>
  <c r="L80" i="8"/>
  <c r="S84" i="8"/>
  <c r="V522" i="6"/>
  <c r="V586" i="6"/>
  <c r="V622" i="6"/>
  <c r="V654" i="6"/>
  <c r="V686" i="6"/>
  <c r="V718" i="6"/>
  <c r="V750" i="6"/>
  <c r="V782" i="6"/>
  <c r="V814" i="6"/>
  <c r="V846" i="6"/>
  <c r="V910" i="6"/>
  <c r="V974" i="6"/>
  <c r="V1006" i="6"/>
  <c r="V1038" i="6"/>
  <c r="V1070" i="6"/>
  <c r="V1102" i="6"/>
  <c r="V1134" i="6"/>
  <c r="V1166" i="6"/>
  <c r="V1198" i="6"/>
  <c r="V1230" i="6"/>
  <c r="N7" i="8"/>
  <c r="L8" i="8"/>
  <c r="M9" i="8"/>
  <c r="R11" i="16"/>
  <c r="R11" i="19"/>
  <c r="Q12" i="16"/>
  <c r="Q12" i="19"/>
  <c r="S13" i="8"/>
  <c r="I20" i="16"/>
  <c r="I20" i="19"/>
  <c r="L24" i="8"/>
  <c r="M25" i="8"/>
  <c r="P26" i="16"/>
  <c r="P26" i="19"/>
  <c r="S27" i="8"/>
  <c r="E32" i="16"/>
  <c r="E32" i="19"/>
  <c r="G34" i="16"/>
  <c r="G34" i="19"/>
  <c r="K37" i="16"/>
  <c r="K37" i="19"/>
  <c r="L38" i="8"/>
  <c r="O39" i="8"/>
  <c r="Q40" i="16"/>
  <c r="Q40" i="19"/>
  <c r="O41" i="8"/>
  <c r="S42" i="8"/>
  <c r="N52" i="8"/>
  <c r="N54" i="8"/>
  <c r="S56" i="8"/>
  <c r="T57" i="8"/>
  <c r="E60" i="16"/>
  <c r="E60" i="19"/>
  <c r="G62" i="16"/>
  <c r="G62" i="19"/>
  <c r="I64" i="16"/>
  <c r="I64" i="19"/>
  <c r="K66" i="16"/>
  <c r="K66" i="19"/>
  <c r="I72" i="16"/>
  <c r="I72" i="19"/>
  <c r="P89" i="16"/>
  <c r="P89" i="19"/>
  <c r="V518" i="6"/>
  <c r="V582" i="6"/>
  <c r="K5" i="16"/>
  <c r="K5" i="19"/>
  <c r="L6" i="8"/>
  <c r="O7" i="8"/>
  <c r="M8" i="8"/>
  <c r="N9" i="8"/>
  <c r="S11" i="8"/>
  <c r="U12" i="16"/>
  <c r="U12" i="19"/>
  <c r="T13" i="8"/>
  <c r="N23" i="8"/>
  <c r="M24" i="8"/>
  <c r="N25" i="8"/>
  <c r="R26" i="16"/>
  <c r="R26" i="19"/>
  <c r="T27" i="8"/>
  <c r="H34" i="16"/>
  <c r="H34" i="19"/>
  <c r="J35" i="16"/>
  <c r="J35" i="19"/>
  <c r="M36" i="8"/>
  <c r="L37" i="8"/>
  <c r="M38" i="8"/>
  <c r="Q39" i="16"/>
  <c r="Q39" i="19"/>
  <c r="R40" i="16"/>
  <c r="R40" i="19"/>
  <c r="L51" i="8"/>
  <c r="O54" i="8"/>
  <c r="T56" i="8"/>
  <c r="F60" i="16"/>
  <c r="F60" i="19"/>
  <c r="J64" i="16"/>
  <c r="J64" i="19"/>
  <c r="L65" i="8"/>
  <c r="O66" i="8"/>
  <c r="S67" i="8"/>
  <c r="J72" i="16"/>
  <c r="J72" i="19"/>
  <c r="S74" i="8"/>
  <c r="F76" i="16"/>
  <c r="F76" i="19"/>
  <c r="N79" i="8"/>
  <c r="Q89" i="16"/>
  <c r="Q89" i="19"/>
  <c r="H8" i="12"/>
  <c r="G102" i="16"/>
  <c r="G102" i="19"/>
  <c r="N125" i="8"/>
  <c r="M4" i="8"/>
  <c r="L5" i="16"/>
  <c r="L5" i="19"/>
  <c r="M6" i="8"/>
  <c r="Q8" i="16"/>
  <c r="Q8" i="19"/>
  <c r="O9" i="8"/>
  <c r="T11" i="19"/>
  <c r="E16" i="16"/>
  <c r="E16" i="19"/>
  <c r="G18" i="16"/>
  <c r="G18" i="19"/>
  <c r="O23" i="8"/>
  <c r="Q24" i="16"/>
  <c r="Q24" i="19"/>
  <c r="O25" i="8"/>
  <c r="S26" i="16"/>
  <c r="S26" i="19"/>
  <c r="U27" i="16"/>
  <c r="U27" i="19"/>
  <c r="K35" i="16"/>
  <c r="K35" i="19"/>
  <c r="N36" i="8"/>
  <c r="P37" i="16"/>
  <c r="P37" i="19"/>
  <c r="N38" i="8"/>
  <c r="S40" i="16"/>
  <c r="S40" i="19"/>
  <c r="I48" i="16"/>
  <c r="I48" i="19"/>
  <c r="M51" i="8"/>
  <c r="X51" i="8" s="1"/>
  <c r="T10" i="12"/>
  <c r="S54" i="16"/>
  <c r="T10" i="18" s="1"/>
  <c r="S54" i="19"/>
  <c r="K64" i="16"/>
  <c r="K64" i="19"/>
  <c r="M65" i="8"/>
  <c r="P66" i="16"/>
  <c r="P66" i="19"/>
  <c r="F70" i="16"/>
  <c r="F70" i="19"/>
  <c r="I71" i="16"/>
  <c r="I71" i="19"/>
  <c r="M73" i="8"/>
  <c r="X73" i="8" s="1"/>
  <c r="O79" i="8"/>
  <c r="T80" i="8"/>
  <c r="T86" i="8"/>
  <c r="O92" i="8"/>
  <c r="J94" i="16"/>
  <c r="J94" i="19"/>
  <c r="I98" i="16"/>
  <c r="I98" i="19"/>
  <c r="F104" i="16"/>
  <c r="F104" i="19"/>
  <c r="V510" i="6"/>
  <c r="V574" i="6"/>
  <c r="L1235" i="8"/>
  <c r="L1219" i="8"/>
  <c r="L1203" i="8"/>
  <c r="L1187" i="8"/>
  <c r="L1171" i="8"/>
  <c r="L1182" i="8"/>
  <c r="L1153" i="8"/>
  <c r="L1137" i="8"/>
  <c r="L1121" i="8"/>
  <c r="L1105" i="8"/>
  <c r="L1089" i="8"/>
  <c r="L1073" i="8"/>
  <c r="L1057" i="8"/>
  <c r="L1216" i="8"/>
  <c r="L1243" i="8"/>
  <c r="L1239" i="8"/>
  <c r="L1212" i="8"/>
  <c r="L1208" i="8"/>
  <c r="L1204" i="8"/>
  <c r="L1181" i="8"/>
  <c r="L1177" i="8"/>
  <c r="L1173" i="8"/>
  <c r="L1169" i="8"/>
  <c r="L1192" i="8"/>
  <c r="L1183" i="8"/>
  <c r="L1172" i="8"/>
  <c r="L1165" i="8"/>
  <c r="L1160" i="8"/>
  <c r="L1156" i="8"/>
  <c r="L1152" i="8"/>
  <c r="L1129" i="8"/>
  <c r="L1125" i="8"/>
  <c r="L1098" i="8"/>
  <c r="L1094" i="8"/>
  <c r="L1090" i="8"/>
  <c r="L1067" i="8"/>
  <c r="L1063" i="8"/>
  <c r="X1063" i="8" s="1"/>
  <c r="L1059" i="8"/>
  <c r="L1055" i="8"/>
  <c r="L1045" i="8"/>
  <c r="L1238" i="8"/>
  <c r="L1229" i="8"/>
  <c r="L1210" i="8"/>
  <c r="L1200" i="8"/>
  <c r="L1191" i="8"/>
  <c r="L1148" i="8"/>
  <c r="L1117" i="8"/>
  <c r="L1086" i="8"/>
  <c r="L1048" i="8"/>
  <c r="L1032" i="8"/>
  <c r="L1220" i="8"/>
  <c r="L1199" i="8"/>
  <c r="L1164" i="8"/>
  <c r="L1144" i="8"/>
  <c r="L1140" i="8"/>
  <c r="L1136" i="8"/>
  <c r="L1113" i="8"/>
  <c r="L1109" i="8"/>
  <c r="L1082" i="8"/>
  <c r="L1237" i="8"/>
  <c r="L1228" i="8"/>
  <c r="L1218" i="8"/>
  <c r="L1198" i="8"/>
  <c r="L1180" i="8"/>
  <c r="L1170" i="8"/>
  <c r="L1159" i="8"/>
  <c r="L1155" i="8"/>
  <c r="L1151" i="8"/>
  <c r="L1236" i="8"/>
  <c r="L1227" i="8"/>
  <c r="L1207" i="8"/>
  <c r="L1244" i="8"/>
  <c r="L1233" i="8"/>
  <c r="L1205" i="8"/>
  <c r="L1196" i="8"/>
  <c r="L1150" i="8"/>
  <c r="L1215" i="8"/>
  <c r="L1195" i="8"/>
  <c r="L1232" i="8"/>
  <c r="L1223" i="8"/>
  <c r="L1194" i="8"/>
  <c r="L1175" i="8"/>
  <c r="L1161" i="8"/>
  <c r="L1157" i="8"/>
  <c r="L1230" i="8"/>
  <c r="L1174" i="8"/>
  <c r="L1145" i="8"/>
  <c r="L1141" i="8"/>
  <c r="L1222" i="8"/>
  <c r="L1193" i="8"/>
  <c r="L1135" i="8"/>
  <c r="L1134" i="8"/>
  <c r="L1116" i="8"/>
  <c r="L1099" i="8"/>
  <c r="L1060" i="8"/>
  <c r="L1043" i="8"/>
  <c r="L1016" i="8"/>
  <c r="L1000" i="8"/>
  <c r="L984" i="8"/>
  <c r="L968" i="8"/>
  <c r="L952" i="8"/>
  <c r="L936" i="8"/>
  <c r="L920" i="8"/>
  <c r="L904" i="8"/>
  <c r="L888" i="8"/>
  <c r="L872" i="8"/>
  <c r="L1197" i="8"/>
  <c r="L1186" i="8"/>
  <c r="L1166" i="8"/>
  <c r="L1138" i="8"/>
  <c r="L1115" i="8"/>
  <c r="L1088" i="8"/>
  <c r="L1053" i="8"/>
  <c r="L1033" i="8"/>
  <c r="L1019" i="8"/>
  <c r="L1003" i="8"/>
  <c r="L987" i="8"/>
  <c r="L971" i="8"/>
  <c r="L955" i="8"/>
  <c r="L939" i="8"/>
  <c r="L923" i="8"/>
  <c r="L907" i="8"/>
  <c r="L891" i="8"/>
  <c r="L875" i="8"/>
  <c r="L1190" i="8"/>
  <c r="L1167" i="8"/>
  <c r="L1087" i="8"/>
  <c r="L1079" i="8"/>
  <c r="L1072" i="8"/>
  <c r="L1038" i="8"/>
  <c r="L1022" i="8"/>
  <c r="L1006" i="8"/>
  <c r="L990" i="8"/>
  <c r="L990" i="19" s="1"/>
  <c r="L974" i="8"/>
  <c r="L958" i="8"/>
  <c r="L942" i="8"/>
  <c r="L926" i="8"/>
  <c r="L910" i="8"/>
  <c r="L894" i="8"/>
  <c r="L878" i="8"/>
  <c r="L862" i="8"/>
  <c r="L846" i="8"/>
  <c r="L830" i="8"/>
  <c r="L814" i="8"/>
  <c r="L1242" i="8"/>
  <c r="L1226" i="8"/>
  <c r="L1201" i="8"/>
  <c r="L1139" i="8"/>
  <c r="L1133" i="8"/>
  <c r="L1132" i="8"/>
  <c r="L1114" i="8"/>
  <c r="L1066" i="8"/>
  <c r="L1047" i="8"/>
  <c r="L1025" i="8"/>
  <c r="L1009" i="8"/>
  <c r="L993" i="8"/>
  <c r="L977" i="8"/>
  <c r="L961" i="8"/>
  <c r="L945" i="8"/>
  <c r="L929" i="8"/>
  <c r="L913" i="8"/>
  <c r="L897" i="8"/>
  <c r="L881" i="8"/>
  <c r="L865" i="8"/>
  <c r="L849" i="8"/>
  <c r="L849" i="19" s="1"/>
  <c r="L833" i="8"/>
  <c r="L817" i="8"/>
  <c r="L1178" i="8"/>
  <c r="L1168" i="8"/>
  <c r="L1112" i="8"/>
  <c r="L1111" i="8"/>
  <c r="L1097" i="8"/>
  <c r="X1097" i="8" s="1"/>
  <c r="L1078" i="8"/>
  <c r="L1052" i="8"/>
  <c r="L1028" i="8"/>
  <c r="L1012" i="8"/>
  <c r="L996" i="8"/>
  <c r="L980" i="8"/>
  <c r="L964" i="8"/>
  <c r="L948" i="8"/>
  <c r="L932" i="8"/>
  <c r="L916" i="8"/>
  <c r="L900" i="8"/>
  <c r="L900" i="19" s="1"/>
  <c r="L884" i="8"/>
  <c r="L868" i="8"/>
  <c r="L852" i="8"/>
  <c r="L836" i="8"/>
  <c r="L820" i="8"/>
  <c r="L804" i="8"/>
  <c r="L1213" i="8"/>
  <c r="L1209" i="8"/>
  <c r="L1142" i="8"/>
  <c r="L1131" i="8"/>
  <c r="L1130" i="8"/>
  <c r="L1096" i="8"/>
  <c r="L1065" i="8"/>
  <c r="L1058" i="8"/>
  <c r="L1042" i="8"/>
  <c r="L1037" i="8"/>
  <c r="L1015" i="8"/>
  <c r="L999" i="8"/>
  <c r="L983" i="8"/>
  <c r="L967" i="8"/>
  <c r="L951" i="8"/>
  <c r="L1206" i="8"/>
  <c r="L1202" i="8"/>
  <c r="L1110" i="8"/>
  <c r="L1095" i="8"/>
  <c r="L1085" i="8"/>
  <c r="L1077" i="8"/>
  <c r="L1071" i="8"/>
  <c r="L1046" i="8"/>
  <c r="L1018" i="8"/>
  <c r="L1002" i="8"/>
  <c r="L986" i="8"/>
  <c r="L970" i="8"/>
  <c r="L1217" i="8"/>
  <c r="L1162" i="8"/>
  <c r="L1154" i="8"/>
  <c r="L1143" i="8"/>
  <c r="X1143" i="8" s="1"/>
  <c r="L1128" i="8"/>
  <c r="L1108" i="8"/>
  <c r="X1108" i="8" s="1"/>
  <c r="L1107" i="8"/>
  <c r="L1084" i="8"/>
  <c r="L1064" i="8"/>
  <c r="L1051" i="8"/>
  <c r="L1031" i="8"/>
  <c r="L1021" i="8"/>
  <c r="L1005" i="8"/>
  <c r="L989" i="8"/>
  <c r="L973" i="8"/>
  <c r="L957" i="8"/>
  <c r="L941" i="8"/>
  <c r="L925" i="8"/>
  <c r="L909" i="8"/>
  <c r="L893" i="8"/>
  <c r="X893" i="8" s="1"/>
  <c r="L877" i="8"/>
  <c r="L1214" i="8"/>
  <c r="L1179" i="8"/>
  <c r="L1127" i="8"/>
  <c r="L1126" i="8"/>
  <c r="L1076" i="8"/>
  <c r="L1041" i="8"/>
  <c r="L1036" i="8"/>
  <c r="L1024" i="8"/>
  <c r="L1008" i="8"/>
  <c r="L992" i="8"/>
  <c r="L976" i="8"/>
  <c r="L960" i="8"/>
  <c r="L944" i="8"/>
  <c r="L928" i="8"/>
  <c r="L912" i="8"/>
  <c r="L896" i="8"/>
  <c r="L880" i="8"/>
  <c r="L864" i="8"/>
  <c r="L1224" i="8"/>
  <c r="L1188" i="8"/>
  <c r="L1163" i="8"/>
  <c r="L1146" i="8"/>
  <c r="L1106" i="8"/>
  <c r="L1070" i="8"/>
  <c r="L1056" i="8"/>
  <c r="L1027" i="8"/>
  <c r="L1011" i="8"/>
  <c r="L995" i="8"/>
  <c r="L979" i="8"/>
  <c r="L963" i="8"/>
  <c r="L947" i="8"/>
  <c r="L931" i="8"/>
  <c r="L915" i="8"/>
  <c r="L1124" i="8"/>
  <c r="L1104" i="8"/>
  <c r="L1103" i="8"/>
  <c r="L1093" i="8"/>
  <c r="L1083" i="8"/>
  <c r="L1234" i="8"/>
  <c r="L1147" i="8"/>
  <c r="L1123" i="8"/>
  <c r="L1122" i="8"/>
  <c r="L1092" i="8"/>
  <c r="L1069" i="8"/>
  <c r="L1040" i="8"/>
  <c r="L1035" i="8"/>
  <c r="L1017" i="8"/>
  <c r="L1001" i="8"/>
  <c r="L985" i="8"/>
  <c r="L969" i="8"/>
  <c r="L953" i="8"/>
  <c r="L937" i="8"/>
  <c r="L921" i="8"/>
  <c r="L905" i="8"/>
  <c r="L889" i="8"/>
  <c r="L873" i="8"/>
  <c r="L857" i="8"/>
  <c r="L841" i="8"/>
  <c r="L825" i="8"/>
  <c r="L1240" i="8"/>
  <c r="L1091" i="8"/>
  <c r="L1081" i="8"/>
  <c r="L1075" i="8"/>
  <c r="L1062" i="8"/>
  <c r="L1020" i="8"/>
  <c r="L1004" i="8"/>
  <c r="L988" i="8"/>
  <c r="L972" i="8"/>
  <c r="L956" i="8"/>
  <c r="L1225" i="8"/>
  <c r="L1211" i="8"/>
  <c r="L1189" i="8"/>
  <c r="L1149" i="8"/>
  <c r="L1119" i="8"/>
  <c r="L1100" i="8"/>
  <c r="L1080" i="8"/>
  <c r="L1074" i="8"/>
  <c r="L1061" i="8"/>
  <c r="L1241" i="8"/>
  <c r="L1185" i="8"/>
  <c r="L1158" i="8"/>
  <c r="L1118" i="8"/>
  <c r="L1120" i="8"/>
  <c r="L1049" i="8"/>
  <c r="L1039" i="8"/>
  <c r="L943" i="8"/>
  <c r="L934" i="8"/>
  <c r="L917" i="8"/>
  <c r="X917" i="8" s="1"/>
  <c r="L1184" i="8"/>
  <c r="L1101" i="8"/>
  <c r="L1068" i="8"/>
  <c r="L1054" i="8"/>
  <c r="L806" i="8"/>
  <c r="L800" i="8"/>
  <c r="L796" i="8"/>
  <c r="X796" i="8" s="1"/>
  <c r="L786" i="8"/>
  <c r="L770" i="8"/>
  <c r="L754" i="8"/>
  <c r="L738" i="8"/>
  <c r="L722" i="8"/>
  <c r="L706" i="8"/>
  <c r="L690" i="8"/>
  <c r="L674" i="8"/>
  <c r="L658" i="8"/>
  <c r="L1023" i="8"/>
  <c r="L1014" i="8"/>
  <c r="L1014" i="19" s="1"/>
  <c r="L991" i="8"/>
  <c r="L982" i="8"/>
  <c r="L935" i="8"/>
  <c r="L906" i="8"/>
  <c r="L898" i="8"/>
  <c r="L890" i="8"/>
  <c r="L882" i="8"/>
  <c r="L874" i="8"/>
  <c r="L866" i="8"/>
  <c r="L856" i="8"/>
  <c r="L845" i="8"/>
  <c r="L834" i="8"/>
  <c r="L824" i="8"/>
  <c r="L813" i="8"/>
  <c r="L805" i="8"/>
  <c r="L792" i="8"/>
  <c r="L776" i="8"/>
  <c r="L760" i="8"/>
  <c r="L744" i="8"/>
  <c r="L728" i="8"/>
  <c r="L712" i="8"/>
  <c r="X712" i="8" s="1"/>
  <c r="L696" i="8"/>
  <c r="L680" i="8"/>
  <c r="L664" i="8"/>
  <c r="L954" i="8"/>
  <c r="L940" i="8"/>
  <c r="L930" i="8"/>
  <c r="L855" i="8"/>
  <c r="L844" i="8"/>
  <c r="L823" i="8"/>
  <c r="L812" i="8"/>
  <c r="L799" i="8"/>
  <c r="L779" i="8"/>
  <c r="L763" i="8"/>
  <c r="L747" i="8"/>
  <c r="L731" i="8"/>
  <c r="L715" i="8"/>
  <c r="L699" i="8"/>
  <c r="L683" i="8"/>
  <c r="L667" i="8"/>
  <c r="L1026" i="8"/>
  <c r="L994" i="8"/>
  <c r="L919" i="8"/>
  <c r="L908" i="8"/>
  <c r="L899" i="8"/>
  <c r="L892" i="8"/>
  <c r="L883" i="8"/>
  <c r="L876" i="8"/>
  <c r="L867" i="8"/>
  <c r="L795" i="8"/>
  <c r="L782" i="8"/>
  <c r="L1029" i="8"/>
  <c r="L997" i="8"/>
  <c r="X997" i="8" s="1"/>
  <c r="L1050" i="8"/>
  <c r="L853" i="8"/>
  <c r="L843" i="8"/>
  <c r="L831" i="8"/>
  <c r="L821" i="8"/>
  <c r="L811" i="8"/>
  <c r="L803" i="8"/>
  <c r="L788" i="8"/>
  <c r="L772" i="8"/>
  <c r="L756" i="8"/>
  <c r="L740" i="8"/>
  <c r="L724" i="8"/>
  <c r="L708" i="8"/>
  <c r="L692" i="8"/>
  <c r="L676" i="8"/>
  <c r="L965" i="8"/>
  <c r="L842" i="8"/>
  <c r="L810" i="8"/>
  <c r="L791" i="8"/>
  <c r="L775" i="8"/>
  <c r="L759" i="8"/>
  <c r="L743" i="8"/>
  <c r="L727" i="8"/>
  <c r="L711" i="8"/>
  <c r="L695" i="8"/>
  <c r="L679" i="8"/>
  <c r="L663" i="8"/>
  <c r="L1231" i="8"/>
  <c r="L1102" i="8"/>
  <c r="L962" i="8"/>
  <c r="L798" i="8"/>
  <c r="L794" i="8"/>
  <c r="X794" i="8" s="1"/>
  <c r="L778" i="8"/>
  <c r="L762" i="8"/>
  <c r="L959" i="8"/>
  <c r="L927" i="8"/>
  <c r="L901" i="8"/>
  <c r="L885" i="8"/>
  <c r="L1030" i="8"/>
  <c r="L1007" i="8"/>
  <c r="L998" i="8"/>
  <c r="L975" i="8"/>
  <c r="L902" i="8"/>
  <c r="L895" i="8"/>
  <c r="L886" i="8"/>
  <c r="L879" i="8"/>
  <c r="L870" i="8"/>
  <c r="L850" i="8"/>
  <c r="L840" i="8"/>
  <c r="L829" i="8"/>
  <c r="L818" i="8"/>
  <c r="L784" i="8"/>
  <c r="L768" i="8"/>
  <c r="L752" i="8"/>
  <c r="L736" i="8"/>
  <c r="L720" i="8"/>
  <c r="L704" i="8"/>
  <c r="L688" i="8"/>
  <c r="L672" i="8"/>
  <c r="L656" i="8"/>
  <c r="L1176" i="8"/>
  <c r="L966" i="8"/>
  <c r="L911" i="8"/>
  <c r="L839" i="8"/>
  <c r="L828" i="8"/>
  <c r="L787" i="8"/>
  <c r="L771" i="8"/>
  <c r="L755" i="8"/>
  <c r="L739" i="8"/>
  <c r="L723" i="8"/>
  <c r="L707" i="8"/>
  <c r="L691" i="8"/>
  <c r="L675" i="8"/>
  <c r="L659" i="8"/>
  <c r="L1013" i="8"/>
  <c r="L981" i="8"/>
  <c r="L949" i="8"/>
  <c r="L938" i="8"/>
  <c r="L933" i="8"/>
  <c r="L922" i="8"/>
  <c r="X922" i="8" s="1"/>
  <c r="L863" i="8"/>
  <c r="L861" i="8"/>
  <c r="L848" i="8"/>
  <c r="L838" i="8"/>
  <c r="L816" i="8"/>
  <c r="L801" i="8"/>
  <c r="L793" i="8"/>
  <c r="L777" i="8"/>
  <c r="L761" i="8"/>
  <c r="L1044" i="8"/>
  <c r="L946" i="8"/>
  <c r="L815" i="8"/>
  <c r="L808" i="8"/>
  <c r="L789" i="8"/>
  <c r="L734" i="8"/>
  <c r="L733" i="8"/>
  <c r="L766" i="8"/>
  <c r="L748" i="8"/>
  <c r="L735" i="8"/>
  <c r="L721" i="8"/>
  <c r="L694" i="8"/>
  <c r="L693" i="8"/>
  <c r="L640" i="8"/>
  <c r="L624" i="8"/>
  <c r="L608" i="8"/>
  <c r="L592" i="8"/>
  <c r="L576" i="8"/>
  <c r="L560" i="8"/>
  <c r="L544" i="8"/>
  <c r="L528" i="8"/>
  <c r="L512" i="8"/>
  <c r="L496" i="8"/>
  <c r="L480" i="8"/>
  <c r="L464" i="8"/>
  <c r="L448" i="8"/>
  <c r="L432" i="8"/>
  <c r="L416" i="8"/>
  <c r="L847" i="8"/>
  <c r="L785" i="8"/>
  <c r="L750" i="8"/>
  <c r="L749" i="8"/>
  <c r="L1010" i="8"/>
  <c r="L978" i="8"/>
  <c r="L790" i="8"/>
  <c r="L781" i="8"/>
  <c r="L751" i="8"/>
  <c r="L737" i="8"/>
  <c r="L710" i="8"/>
  <c r="L709" i="8"/>
  <c r="L646" i="8"/>
  <c r="L630" i="8"/>
  <c r="L614" i="8"/>
  <c r="L598" i="8"/>
  <c r="L582" i="8"/>
  <c r="L566" i="8"/>
  <c r="L860" i="8"/>
  <c r="L773" i="8"/>
  <c r="L767" i="8"/>
  <c r="L681" i="8"/>
  <c r="L666" i="8"/>
  <c r="L653" i="8"/>
  <c r="L633" i="8"/>
  <c r="L617" i="8"/>
  <c r="L601" i="8"/>
  <c r="L585" i="8"/>
  <c r="L569" i="8"/>
  <c r="L835" i="8"/>
  <c r="L809" i="8"/>
  <c r="L802" i="8"/>
  <c r="L753" i="8"/>
  <c r="L726" i="8"/>
  <c r="L725" i="8"/>
  <c r="L652" i="8"/>
  <c r="L651" i="8"/>
  <c r="L636" i="8"/>
  <c r="L620" i="8"/>
  <c r="L604" i="8"/>
  <c r="L588" i="8"/>
  <c r="L572" i="8"/>
  <c r="L822" i="8"/>
  <c r="L822" i="19" s="1"/>
  <c r="L697" i="8"/>
  <c r="L871" i="8"/>
  <c r="L819" i="8"/>
  <c r="L774" i="8"/>
  <c r="L742" i="8"/>
  <c r="L741" i="8"/>
  <c r="L668" i="8"/>
  <c r="L649" i="8"/>
  <c r="L642" i="8"/>
  <c r="X642" i="8" s="1"/>
  <c r="L626" i="8"/>
  <c r="L610" i="8"/>
  <c r="L594" i="8"/>
  <c r="L578" i="8"/>
  <c r="L562" i="8"/>
  <c r="L950" i="8"/>
  <c r="L854" i="8"/>
  <c r="L832" i="8"/>
  <c r="L826" i="8"/>
  <c r="L713" i="8"/>
  <c r="L698" i="8"/>
  <c r="L670" i="8"/>
  <c r="L669" i="8"/>
  <c r="L645" i="8"/>
  <c r="L629" i="8"/>
  <c r="L613" i="8"/>
  <c r="L597" i="8"/>
  <c r="L581" i="8"/>
  <c r="L565" i="8"/>
  <c r="L924" i="8"/>
  <c r="L869" i="8"/>
  <c r="L851" i="8"/>
  <c r="L684" i="8"/>
  <c r="X684" i="8" s="1"/>
  <c r="L858" i="8"/>
  <c r="L783" i="8"/>
  <c r="L769" i="8"/>
  <c r="L757" i="8"/>
  <c r="L729" i="8"/>
  <c r="L714" i="8"/>
  <c r="L686" i="8"/>
  <c r="L685" i="8"/>
  <c r="L918" i="8"/>
  <c r="L914" i="8"/>
  <c r="L807" i="8"/>
  <c r="L758" i="8"/>
  <c r="L700" i="8"/>
  <c r="L687" i="8"/>
  <c r="L673" i="8"/>
  <c r="L638" i="8"/>
  <c r="X638" i="8" s="1"/>
  <c r="L622" i="8"/>
  <c r="L606" i="8"/>
  <c r="L590" i="8"/>
  <c r="X590" i="8" s="1"/>
  <c r="L574" i="8"/>
  <c r="L558" i="8"/>
  <c r="L542" i="8"/>
  <c r="L526" i="8"/>
  <c r="L510" i="8"/>
  <c r="L494" i="8"/>
  <c r="X494" i="8" s="1"/>
  <c r="L478" i="8"/>
  <c r="L462" i="8"/>
  <c r="L446" i="8"/>
  <c r="L430" i="8"/>
  <c r="L414" i="8"/>
  <c r="L1221" i="8"/>
  <c r="L903" i="8"/>
  <c r="L764" i="8"/>
  <c r="L745" i="8"/>
  <c r="L730" i="8"/>
  <c r="L702" i="8"/>
  <c r="L701" i="8"/>
  <c r="L1034" i="8"/>
  <c r="L837" i="8"/>
  <c r="L746" i="8"/>
  <c r="L718" i="8"/>
  <c r="L717" i="8"/>
  <c r="L678" i="8"/>
  <c r="L662" i="8"/>
  <c r="L639" i="8"/>
  <c r="L612" i="8"/>
  <c r="L611" i="8"/>
  <c r="L583" i="8"/>
  <c r="X583" i="8" s="1"/>
  <c r="L568" i="8"/>
  <c r="L538" i="8"/>
  <c r="L533" i="8"/>
  <c r="L523" i="8"/>
  <c r="L513" i="8"/>
  <c r="L508" i="8"/>
  <c r="L474" i="8"/>
  <c r="L469" i="8"/>
  <c r="L459" i="8"/>
  <c r="L449" i="8"/>
  <c r="L444" i="8"/>
  <c r="L401" i="8"/>
  <c r="L827" i="8"/>
  <c r="L650" i="8"/>
  <c r="L641" i="8"/>
  <c r="L557" i="8"/>
  <c r="L518" i="8"/>
  <c r="L498" i="8"/>
  <c r="L493" i="8"/>
  <c r="L454" i="8"/>
  <c r="L434" i="8"/>
  <c r="L429" i="8"/>
  <c r="L887" i="8"/>
  <c r="L859" i="8"/>
  <c r="L657" i="8"/>
  <c r="L628" i="8"/>
  <c r="L627" i="8"/>
  <c r="L599" i="8"/>
  <c r="L584" i="8"/>
  <c r="L570" i="8"/>
  <c r="L547" i="8"/>
  <c r="L527" i="8"/>
  <c r="X527" i="8" s="1"/>
  <c r="L503" i="8"/>
  <c r="L483" i="8"/>
  <c r="L463" i="8"/>
  <c r="X463" i="8" s="1"/>
  <c r="L439" i="8"/>
  <c r="L419" i="8"/>
  <c r="L407" i="8"/>
  <c r="L391" i="8"/>
  <c r="L797" i="8"/>
  <c r="L571" i="8"/>
  <c r="L552" i="8"/>
  <c r="L537" i="8"/>
  <c r="L532" i="8"/>
  <c r="L488" i="8"/>
  <c r="L473" i="8"/>
  <c r="L468" i="8"/>
  <c r="L719" i="8"/>
  <c r="L689" i="8"/>
  <c r="L644" i="8"/>
  <c r="L643" i="8"/>
  <c r="L615" i="8"/>
  <c r="L600" i="8"/>
  <c r="L586" i="8"/>
  <c r="L556" i="8"/>
  <c r="L522" i="8"/>
  <c r="L517" i="8"/>
  <c r="L507" i="8"/>
  <c r="L507" i="19" s="1"/>
  <c r="L497" i="8"/>
  <c r="L492" i="8"/>
  <c r="L458" i="8"/>
  <c r="L453" i="8"/>
  <c r="L443" i="8"/>
  <c r="L433" i="8"/>
  <c r="L428" i="8"/>
  <c r="L587" i="8"/>
  <c r="L573" i="8"/>
  <c r="L546" i="8"/>
  <c r="L541" i="8"/>
  <c r="L502" i="8"/>
  <c r="L482" i="8"/>
  <c r="L477" i="8"/>
  <c r="L780" i="8"/>
  <c r="L705" i="8"/>
  <c r="L703" i="8"/>
  <c r="L631" i="8"/>
  <c r="L616" i="8"/>
  <c r="X616" i="8" s="1"/>
  <c r="L602" i="8"/>
  <c r="L551" i="8"/>
  <c r="L531" i="8"/>
  <c r="X531" i="8" s="1"/>
  <c r="L511" i="8"/>
  <c r="L487" i="8"/>
  <c r="L467" i="8"/>
  <c r="L447" i="8"/>
  <c r="L423" i="8"/>
  <c r="L403" i="8"/>
  <c r="L387" i="8"/>
  <c r="L603" i="8"/>
  <c r="L589" i="8"/>
  <c r="L536" i="8"/>
  <c r="L521" i="8"/>
  <c r="L516" i="8"/>
  <c r="L472" i="8"/>
  <c r="L457" i="8"/>
  <c r="L452" i="8"/>
  <c r="L647" i="8"/>
  <c r="L632" i="8"/>
  <c r="L618" i="8"/>
  <c r="L575" i="8"/>
  <c r="L575" i="19" s="1"/>
  <c r="L555" i="8"/>
  <c r="L545" i="8"/>
  <c r="L540" i="8"/>
  <c r="L506" i="8"/>
  <c r="L501" i="8"/>
  <c r="L491" i="8"/>
  <c r="X491" i="8" s="1"/>
  <c r="L481" i="8"/>
  <c r="L476" i="8"/>
  <c r="L442" i="8"/>
  <c r="L437" i="8"/>
  <c r="L427" i="8"/>
  <c r="L732" i="8"/>
  <c r="L682" i="8"/>
  <c r="L660" i="8"/>
  <c r="L619" i="8"/>
  <c r="L605" i="8"/>
  <c r="L577" i="8"/>
  <c r="L550" i="8"/>
  <c r="L530" i="8"/>
  <c r="L525" i="8"/>
  <c r="L486" i="8"/>
  <c r="L466" i="8"/>
  <c r="L461" i="8"/>
  <c r="L422" i="8"/>
  <c r="L412" i="8"/>
  <c r="L396" i="8"/>
  <c r="L648" i="8"/>
  <c r="L634" i="8"/>
  <c r="L591" i="8"/>
  <c r="L564" i="8"/>
  <c r="L563" i="8"/>
  <c r="M15" i="9" s="1"/>
  <c r="L561" i="8"/>
  <c r="L535" i="8"/>
  <c r="L515" i="8"/>
  <c r="L515" i="19" s="1"/>
  <c r="L495" i="8"/>
  <c r="L471" i="8"/>
  <c r="L451" i="8"/>
  <c r="L431" i="8"/>
  <c r="L399" i="8"/>
  <c r="L671" i="8"/>
  <c r="L665" i="8"/>
  <c r="L635" i="8"/>
  <c r="L621" i="8"/>
  <c r="L593" i="8"/>
  <c r="L520" i="8"/>
  <c r="X520" i="8" s="1"/>
  <c r="L505" i="8"/>
  <c r="L500" i="8"/>
  <c r="L456" i="8"/>
  <c r="L441" i="8"/>
  <c r="L436" i="8"/>
  <c r="L765" i="8"/>
  <c r="L716" i="8"/>
  <c r="L677" i="8"/>
  <c r="L661" i="8"/>
  <c r="X661" i="8" s="1"/>
  <c r="L607" i="8"/>
  <c r="L580" i="8"/>
  <c r="L579" i="8"/>
  <c r="L559" i="8"/>
  <c r="L554" i="8"/>
  <c r="L549" i="8"/>
  <c r="L539" i="8"/>
  <c r="X539" i="8" s="1"/>
  <c r="L529" i="8"/>
  <c r="L524" i="8"/>
  <c r="L490" i="8"/>
  <c r="L485" i="8"/>
  <c r="L475" i="8"/>
  <c r="L465" i="8"/>
  <c r="L460" i="8"/>
  <c r="L426" i="8"/>
  <c r="L421" i="8"/>
  <c r="X421" i="8" s="1"/>
  <c r="L405" i="8"/>
  <c r="L389" i="8"/>
  <c r="L654" i="8"/>
  <c r="L637" i="8"/>
  <c r="L609" i="8"/>
  <c r="L534" i="8"/>
  <c r="L514" i="8"/>
  <c r="L509" i="8"/>
  <c r="L470" i="8"/>
  <c r="L450" i="8"/>
  <c r="L445" i="8"/>
  <c r="L623" i="8"/>
  <c r="L596" i="8"/>
  <c r="L595" i="8"/>
  <c r="L567" i="8"/>
  <c r="L425" i="8"/>
  <c r="X425" i="8" s="1"/>
  <c r="L385" i="8"/>
  <c r="L373" i="8"/>
  <c r="L357" i="8"/>
  <c r="L341" i="8"/>
  <c r="L325" i="8"/>
  <c r="L325" i="19" s="1"/>
  <c r="L309" i="8"/>
  <c r="L293" i="8"/>
  <c r="L277" i="8"/>
  <c r="L261" i="8"/>
  <c r="L245" i="8"/>
  <c r="L229" i="8"/>
  <c r="L213" i="8"/>
  <c r="L543" i="8"/>
  <c r="L376" i="8"/>
  <c r="L360" i="8"/>
  <c r="L344" i="8"/>
  <c r="X344" i="8" s="1"/>
  <c r="L328" i="8"/>
  <c r="L312" i="8"/>
  <c r="X312" i="8" s="1"/>
  <c r="L296" i="8"/>
  <c r="L280" i="8"/>
  <c r="L264" i="8"/>
  <c r="L248" i="8"/>
  <c r="L232" i="8"/>
  <c r="X232" i="8" s="1"/>
  <c r="L216" i="8"/>
  <c r="L200" i="8"/>
  <c r="L184" i="8"/>
  <c r="X184" i="8" s="1"/>
  <c r="L168" i="8"/>
  <c r="L152" i="8"/>
  <c r="L136" i="8"/>
  <c r="L120" i="8"/>
  <c r="L104" i="8"/>
  <c r="L88" i="8"/>
  <c r="L625" i="8"/>
  <c r="L479" i="8"/>
  <c r="L384" i="8"/>
  <c r="L379" i="8"/>
  <c r="L363" i="8"/>
  <c r="L347" i="8"/>
  <c r="L331" i="8"/>
  <c r="X331" i="8" s="1"/>
  <c r="L315" i="8"/>
  <c r="L299" i="8"/>
  <c r="L283" i="8"/>
  <c r="X283" i="8" s="1"/>
  <c r="L267" i="8"/>
  <c r="L251" i="8"/>
  <c r="L235" i="8"/>
  <c r="L219" i="8"/>
  <c r="L203" i="8"/>
  <c r="L655" i="8"/>
  <c r="L417" i="8"/>
  <c r="L366" i="8"/>
  <c r="L350" i="8"/>
  <c r="L334" i="8"/>
  <c r="L334" i="19" s="1"/>
  <c r="L318" i="8"/>
  <c r="L302" i="8"/>
  <c r="L286" i="8"/>
  <c r="L270" i="8"/>
  <c r="L254" i="8"/>
  <c r="L238" i="8"/>
  <c r="L222" i="8"/>
  <c r="L206" i="8"/>
  <c r="L190" i="8"/>
  <c r="L174" i="8"/>
  <c r="L158" i="8"/>
  <c r="L142" i="8"/>
  <c r="L126" i="8"/>
  <c r="L110" i="8"/>
  <c r="L94" i="8"/>
  <c r="L369" i="8"/>
  <c r="L353" i="8"/>
  <c r="L337" i="8"/>
  <c r="L337" i="19" s="1"/>
  <c r="L321" i="8"/>
  <c r="X321" i="8" s="1"/>
  <c r="L305" i="8"/>
  <c r="L289" i="8"/>
  <c r="L273" i="8"/>
  <c r="X273" i="8" s="1"/>
  <c r="L257" i="8"/>
  <c r="L241" i="8"/>
  <c r="L225" i="8"/>
  <c r="L209" i="8"/>
  <c r="L193" i="8"/>
  <c r="L177" i="8"/>
  <c r="L161" i="8"/>
  <c r="L145" i="8"/>
  <c r="L129" i="8"/>
  <c r="L113" i="8"/>
  <c r="L97" i="8"/>
  <c r="L383" i="8"/>
  <c r="L383" i="19" s="1"/>
  <c r="L372" i="8"/>
  <c r="X372" i="8" s="1"/>
  <c r="L356" i="8"/>
  <c r="L340" i="8"/>
  <c r="X340" i="8" s="1"/>
  <c r="L324" i="8"/>
  <c r="L308" i="8"/>
  <c r="L292" i="8"/>
  <c r="L276" i="8"/>
  <c r="L260" i="8"/>
  <c r="L244" i="8"/>
  <c r="L228" i="8"/>
  <c r="L212" i="8"/>
  <c r="L196" i="8"/>
  <c r="L180" i="8"/>
  <c r="L164" i="8"/>
  <c r="L148" i="8"/>
  <c r="L418" i="8"/>
  <c r="L375" i="8"/>
  <c r="L359" i="8"/>
  <c r="L343" i="8"/>
  <c r="L327" i="8"/>
  <c r="X327" i="8" s="1"/>
  <c r="L311" i="8"/>
  <c r="L295" i="8"/>
  <c r="L279" i="8"/>
  <c r="L263" i="8"/>
  <c r="L247" i="8"/>
  <c r="L231" i="8"/>
  <c r="L215" i="8"/>
  <c r="L199" i="8"/>
  <c r="L548" i="8"/>
  <c r="L402" i="8"/>
  <c r="X402" i="8" s="1"/>
  <c r="L400" i="8"/>
  <c r="L398" i="8"/>
  <c r="L397" i="8"/>
  <c r="L395" i="8"/>
  <c r="L394" i="8"/>
  <c r="L382" i="8"/>
  <c r="L378" i="8"/>
  <c r="L362" i="8"/>
  <c r="L346" i="8"/>
  <c r="L330" i="8"/>
  <c r="L314" i="8"/>
  <c r="L298" i="8"/>
  <c r="L282" i="8"/>
  <c r="L266" i="8"/>
  <c r="L250" i="8"/>
  <c r="L234" i="8"/>
  <c r="L218" i="8"/>
  <c r="L202" i="8"/>
  <c r="L499" i="8"/>
  <c r="X499" i="8" s="1"/>
  <c r="L484" i="8"/>
  <c r="L435" i="8"/>
  <c r="L404" i="8"/>
  <c r="L365" i="8"/>
  <c r="L349" i="8"/>
  <c r="L333" i="8"/>
  <c r="L317" i="8"/>
  <c r="L301" i="8"/>
  <c r="L285" i="8"/>
  <c r="L269" i="8"/>
  <c r="L253" i="8"/>
  <c r="L237" i="8"/>
  <c r="L221" i="8"/>
  <c r="X221" i="8" s="1"/>
  <c r="L205" i="8"/>
  <c r="L189" i="8"/>
  <c r="L173" i="8"/>
  <c r="X173" i="8" s="1"/>
  <c r="L157" i="8"/>
  <c r="L141" i="8"/>
  <c r="L125" i="8"/>
  <c r="L109" i="8"/>
  <c r="L406" i="8"/>
  <c r="L393" i="8"/>
  <c r="L392" i="8"/>
  <c r="L368" i="8"/>
  <c r="L352" i="8"/>
  <c r="L336" i="8"/>
  <c r="L320" i="8"/>
  <c r="L304" i="8"/>
  <c r="L288" i="8"/>
  <c r="X288" i="8" s="1"/>
  <c r="L272" i="8"/>
  <c r="L272" i="19" s="1"/>
  <c r="L256" i="8"/>
  <c r="L240" i="8"/>
  <c r="X240" i="8" s="1"/>
  <c r="L224" i="8"/>
  <c r="L208" i="8"/>
  <c r="L440" i="8"/>
  <c r="L410" i="8"/>
  <c r="L408" i="8"/>
  <c r="L390" i="8"/>
  <c r="L381" i="8"/>
  <c r="L371" i="8"/>
  <c r="L355" i="8"/>
  <c r="L339" i="8"/>
  <c r="L323" i="8"/>
  <c r="L307" i="8"/>
  <c r="L291" i="8"/>
  <c r="L291" i="19" s="1"/>
  <c r="J70" i="24" s="1"/>
  <c r="L275" i="8"/>
  <c r="L259" i="8"/>
  <c r="L243" i="8"/>
  <c r="X243" i="8" s="1"/>
  <c r="L227" i="8"/>
  <c r="L211" i="8"/>
  <c r="L413" i="8"/>
  <c r="L411" i="8"/>
  <c r="L409" i="8"/>
  <c r="L374" i="8"/>
  <c r="L358" i="8"/>
  <c r="L342" i="8"/>
  <c r="L326" i="8"/>
  <c r="L310" i="8"/>
  <c r="L294" i="8"/>
  <c r="L278" i="8"/>
  <c r="L262" i="8"/>
  <c r="L246" i="8"/>
  <c r="L230" i="8"/>
  <c r="L214" i="8"/>
  <c r="L198" i="8"/>
  <c r="L182" i="8"/>
  <c r="L166" i="8"/>
  <c r="L150" i="8"/>
  <c r="L134" i="8"/>
  <c r="L118" i="8"/>
  <c r="L102" i="8"/>
  <c r="L86" i="8"/>
  <c r="L553" i="8"/>
  <c r="L424" i="8"/>
  <c r="L388" i="8"/>
  <c r="X388" i="8" s="1"/>
  <c r="L377" i="8"/>
  <c r="L361" i="8"/>
  <c r="L345" i="8"/>
  <c r="L329" i="8"/>
  <c r="L313" i="8"/>
  <c r="L297" i="8"/>
  <c r="L281" i="8"/>
  <c r="L265" i="8"/>
  <c r="X265" i="8" s="1"/>
  <c r="L249" i="8"/>
  <c r="L233" i="8"/>
  <c r="L217" i="8"/>
  <c r="L201" i="8"/>
  <c r="L185" i="8"/>
  <c r="L169" i="8"/>
  <c r="L153" i="8"/>
  <c r="L137" i="8"/>
  <c r="L121" i="8"/>
  <c r="L105" i="8"/>
  <c r="L89" i="8"/>
  <c r="L489" i="8"/>
  <c r="L438" i="8"/>
  <c r="L420" i="8"/>
  <c r="L380" i="8"/>
  <c r="L364" i="8"/>
  <c r="L348" i="8"/>
  <c r="L332" i="8"/>
  <c r="L316" i="8"/>
  <c r="L300" i="8"/>
  <c r="L284" i="8"/>
  <c r="L268" i="8"/>
  <c r="L252" i="8"/>
  <c r="L236" i="8"/>
  <c r="X236" i="8" s="1"/>
  <c r="L220" i="8"/>
  <c r="L204" i="8"/>
  <c r="X204" i="8" s="1"/>
  <c r="L188" i="8"/>
  <c r="L172" i="8"/>
  <c r="L156" i="8"/>
  <c r="L140" i="8"/>
  <c r="L124" i="8"/>
  <c r="X124" i="8" s="1"/>
  <c r="L108" i="8"/>
  <c r="L519" i="8"/>
  <c r="L504" i="8"/>
  <c r="L415" i="8"/>
  <c r="L367" i="8"/>
  <c r="L351" i="8"/>
  <c r="L335" i="8"/>
  <c r="L319" i="8"/>
  <c r="L303" i="8"/>
  <c r="L287" i="8"/>
  <c r="L271" i="8"/>
  <c r="X271" i="8" s="1"/>
  <c r="L255" i="8"/>
  <c r="L239" i="8"/>
  <c r="L223" i="8"/>
  <c r="X223" i="8" s="1"/>
  <c r="L207" i="8"/>
  <c r="L290" i="8"/>
  <c r="L186" i="8"/>
  <c r="L170" i="8"/>
  <c r="L154" i="8"/>
  <c r="L138" i="8"/>
  <c r="L93" i="8"/>
  <c r="L92" i="8"/>
  <c r="L83" i="8"/>
  <c r="X83" i="8" s="1"/>
  <c r="L197" i="8"/>
  <c r="L192" i="8"/>
  <c r="L178" i="8"/>
  <c r="L162" i="8"/>
  <c r="X162" i="8" s="1"/>
  <c r="L146" i="8"/>
  <c r="L111" i="8"/>
  <c r="L306" i="8"/>
  <c r="X306" i="8" s="1"/>
  <c r="L187" i="8"/>
  <c r="L171" i="8"/>
  <c r="X171" i="8" s="1"/>
  <c r="L155" i="8"/>
  <c r="L139" i="8"/>
  <c r="L179" i="8"/>
  <c r="L163" i="8"/>
  <c r="L147" i="8"/>
  <c r="L127" i="8"/>
  <c r="L112" i="8"/>
  <c r="L90" i="8"/>
  <c r="L76" i="8"/>
  <c r="L60" i="8"/>
  <c r="L44" i="8"/>
  <c r="L28" i="8"/>
  <c r="L12" i="8"/>
  <c r="L322" i="8"/>
  <c r="L79" i="8"/>
  <c r="L63" i="8"/>
  <c r="L47" i="8"/>
  <c r="L31" i="8"/>
  <c r="L15" i="8"/>
  <c r="L455" i="8"/>
  <c r="L128" i="8"/>
  <c r="L82" i="8"/>
  <c r="L66" i="8"/>
  <c r="L50" i="8"/>
  <c r="L34" i="8"/>
  <c r="L18" i="8"/>
  <c r="L338" i="8"/>
  <c r="L210" i="8"/>
  <c r="L194" i="8"/>
  <c r="L114" i="8"/>
  <c r="L87" i="8"/>
  <c r="L181" i="8"/>
  <c r="L165" i="8"/>
  <c r="X165" i="8" s="1"/>
  <c r="L149" i="8"/>
  <c r="L116" i="8"/>
  <c r="L115" i="8"/>
  <c r="L354" i="8"/>
  <c r="L226" i="8"/>
  <c r="L130" i="8"/>
  <c r="L75" i="8"/>
  <c r="X75" i="8" s="1"/>
  <c r="L59" i="8"/>
  <c r="L43" i="8"/>
  <c r="L27" i="8"/>
  <c r="X27" i="8" s="1"/>
  <c r="L11" i="8"/>
  <c r="L195" i="8"/>
  <c r="L132" i="8"/>
  <c r="L131" i="8"/>
  <c r="L117" i="8"/>
  <c r="X117" i="8" s="1"/>
  <c r="L103" i="8"/>
  <c r="L370" i="8"/>
  <c r="L242" i="8"/>
  <c r="L183" i="8"/>
  <c r="L175" i="8"/>
  <c r="L167" i="8"/>
  <c r="L159" i="8"/>
  <c r="L151" i="8"/>
  <c r="L143" i="8"/>
  <c r="L119" i="8"/>
  <c r="L85" i="8"/>
  <c r="L81" i="8"/>
  <c r="L386" i="8"/>
  <c r="L133" i="8"/>
  <c r="X133" i="8" s="1"/>
  <c r="L106" i="8"/>
  <c r="L101" i="8"/>
  <c r="L100" i="8"/>
  <c r="L84" i="8"/>
  <c r="L68" i="8"/>
  <c r="L52" i="8"/>
  <c r="X52" i="8" s="1"/>
  <c r="L36" i="8"/>
  <c r="L20" i="8"/>
  <c r="L4" i="8"/>
  <c r="L258" i="8"/>
  <c r="L135" i="8"/>
  <c r="L107" i="8"/>
  <c r="L71" i="8"/>
  <c r="L55" i="8"/>
  <c r="L39" i="8"/>
  <c r="L23" i="8"/>
  <c r="L7" i="8"/>
  <c r="L191" i="8"/>
  <c r="L176" i="8"/>
  <c r="L160" i="8"/>
  <c r="L144" i="8"/>
  <c r="L122" i="8"/>
  <c r="L99" i="8"/>
  <c r="L74" i="8"/>
  <c r="L58" i="8"/>
  <c r="L42" i="8"/>
  <c r="L26" i="8"/>
  <c r="L10" i="8"/>
  <c r="L274" i="8"/>
  <c r="L123" i="8"/>
  <c r="L98" i="8"/>
  <c r="L77" i="8"/>
  <c r="N4" i="8"/>
  <c r="P5" i="16"/>
  <c r="P5" i="19"/>
  <c r="N6" i="8"/>
  <c r="Q7" i="16"/>
  <c r="Q7" i="19"/>
  <c r="P9" i="16"/>
  <c r="P9" i="19"/>
  <c r="S10" i="8"/>
  <c r="U11" i="16"/>
  <c r="U11" i="19"/>
  <c r="H18" i="16"/>
  <c r="H18" i="19"/>
  <c r="M20" i="8"/>
  <c r="L21" i="8"/>
  <c r="M22" i="8"/>
  <c r="X22" i="8" s="1"/>
  <c r="R24" i="16"/>
  <c r="R24" i="19"/>
  <c r="L35" i="8"/>
  <c r="Q37" i="16"/>
  <c r="Q37" i="19"/>
  <c r="O38" i="8"/>
  <c r="T40" i="8"/>
  <c r="J48" i="16"/>
  <c r="J48" i="19"/>
  <c r="L49" i="8"/>
  <c r="O50" i="8"/>
  <c r="N51" i="8"/>
  <c r="S53" i="8"/>
  <c r="T54" i="8"/>
  <c r="H60" i="16"/>
  <c r="H60" i="19"/>
  <c r="H61" i="16"/>
  <c r="H61" i="19"/>
  <c r="L64" i="8"/>
  <c r="X64" i="8" s="1"/>
  <c r="O65" i="8"/>
  <c r="Q66" i="16"/>
  <c r="Q66" i="19"/>
  <c r="G70" i="16"/>
  <c r="G70" i="19"/>
  <c r="L72" i="8"/>
  <c r="O73" i="8"/>
  <c r="H76" i="16"/>
  <c r="H76" i="19"/>
  <c r="L78" i="8"/>
  <c r="V13" i="12"/>
  <c r="U86" i="16"/>
  <c r="V13" i="18" s="1"/>
  <c r="U86" i="19"/>
  <c r="V13" i="21" s="1"/>
  <c r="S89" i="8"/>
  <c r="T127" i="8"/>
  <c r="N161" i="8"/>
  <c r="V742" i="6"/>
  <c r="V1126" i="6"/>
  <c r="V1222" i="6"/>
  <c r="M1238" i="8"/>
  <c r="M1222" i="8"/>
  <c r="M1206" i="8"/>
  <c r="M1190" i="8"/>
  <c r="M1174" i="8"/>
  <c r="M1244" i="8"/>
  <c r="M1240" i="8"/>
  <c r="M1236" i="8"/>
  <c r="M1213" i="8"/>
  <c r="M1209" i="8"/>
  <c r="M1205" i="8"/>
  <c r="M1201" i="8"/>
  <c r="M1178" i="8"/>
  <c r="M1170" i="8"/>
  <c r="M1156" i="8"/>
  <c r="M1140" i="8"/>
  <c r="M1124" i="8"/>
  <c r="M1108" i="8"/>
  <c r="M1092" i="8"/>
  <c r="M1076" i="8"/>
  <c r="M1060" i="8"/>
  <c r="M1243" i="8"/>
  <c r="M1239" i="8"/>
  <c r="M1212" i="8"/>
  <c r="M1208" i="8"/>
  <c r="M1204" i="8"/>
  <c r="M1181" i="8"/>
  <c r="M1177" i="8"/>
  <c r="M1173" i="8"/>
  <c r="M1169" i="8"/>
  <c r="M1235" i="8"/>
  <c r="M1231" i="8"/>
  <c r="M1200" i="8"/>
  <c r="M1229" i="8"/>
  <c r="M1210" i="8"/>
  <c r="M1191" i="8"/>
  <c r="M1148" i="8"/>
  <c r="M1121" i="8"/>
  <c r="M1117" i="8"/>
  <c r="M1086" i="8"/>
  <c r="M1048" i="8"/>
  <c r="M1032" i="8"/>
  <c r="X1032" i="8" s="1"/>
  <c r="M1220" i="8"/>
  <c r="M1199" i="8"/>
  <c r="M1182" i="8"/>
  <c r="M1164" i="8"/>
  <c r="M1144" i="8"/>
  <c r="M1136" i="8"/>
  <c r="M1113" i="8"/>
  <c r="M1109" i="8"/>
  <c r="M1082" i="8"/>
  <c r="M1078" i="8"/>
  <c r="M1074" i="8"/>
  <c r="M1051" i="8"/>
  <c r="M1035" i="8"/>
  <c r="M1237" i="8"/>
  <c r="M1171" i="8"/>
  <c r="M1132" i="8"/>
  <c r="X1132" i="8" s="1"/>
  <c r="M1105" i="8"/>
  <c r="M1101" i="8"/>
  <c r="M1228" i="8"/>
  <c r="M1219" i="8"/>
  <c r="M1218" i="8"/>
  <c r="M1227" i="8"/>
  <c r="M1207" i="8"/>
  <c r="M1163" i="8"/>
  <c r="M1226" i="8"/>
  <c r="M1217" i="8"/>
  <c r="M1189" i="8"/>
  <c r="M1179" i="8"/>
  <c r="M1216" i="8"/>
  <c r="M1215" i="8"/>
  <c r="M1195" i="8"/>
  <c r="M1186" i="8"/>
  <c r="X1186" i="8" s="1"/>
  <c r="M1176" i="8"/>
  <c r="M1167" i="8"/>
  <c r="M1146" i="8"/>
  <c r="M1142" i="8"/>
  <c r="M1138" i="8"/>
  <c r="M1115" i="8"/>
  <c r="M1111" i="8"/>
  <c r="M1107" i="8"/>
  <c r="M1103" i="8"/>
  <c r="M1242" i="8"/>
  <c r="M1224" i="8"/>
  <c r="M1214" i="8"/>
  <c r="M1241" i="8"/>
  <c r="M1202" i="8"/>
  <c r="M1185" i="8"/>
  <c r="M1166" i="8"/>
  <c r="M1153" i="8"/>
  <c r="M1149" i="8"/>
  <c r="M1221" i="8"/>
  <c r="M1211" i="8"/>
  <c r="M1193" i="8"/>
  <c r="M1184" i="8"/>
  <c r="M1137" i="8"/>
  <c r="M1197" i="8"/>
  <c r="M1165" i="8"/>
  <c r="M1089" i="8"/>
  <c r="M1088" i="8"/>
  <c r="M1073" i="8"/>
  <c r="M1053" i="8"/>
  <c r="M1033" i="8"/>
  <c r="M1019" i="8"/>
  <c r="M1003" i="8"/>
  <c r="X1003" i="8" s="1"/>
  <c r="M987" i="8"/>
  <c r="M971" i="8"/>
  <c r="M955" i="8"/>
  <c r="M939" i="8"/>
  <c r="M923" i="8"/>
  <c r="M907" i="8"/>
  <c r="M891" i="8"/>
  <c r="M875" i="8"/>
  <c r="M859" i="8"/>
  <c r="M1232" i="8"/>
  <c r="M1159" i="8"/>
  <c r="M1151" i="8"/>
  <c r="M1087" i="8"/>
  <c r="M1079" i="8"/>
  <c r="M1072" i="8"/>
  <c r="M1067" i="8"/>
  <c r="X1067" i="8" s="1"/>
  <c r="M1038" i="8"/>
  <c r="M1022" i="8"/>
  <c r="M1006" i="8"/>
  <c r="M990" i="8"/>
  <c r="M974" i="8"/>
  <c r="M958" i="8"/>
  <c r="M942" i="8"/>
  <c r="M926" i="8"/>
  <c r="M910" i="8"/>
  <c r="M894" i="8"/>
  <c r="M878" i="8"/>
  <c r="M1139" i="8"/>
  <c r="M1133" i="8"/>
  <c r="M1114" i="8"/>
  <c r="M1066" i="8"/>
  <c r="M1047" i="8"/>
  <c r="M1025" i="8"/>
  <c r="M1009" i="8"/>
  <c r="M993" i="8"/>
  <c r="M977" i="8"/>
  <c r="M961" i="8"/>
  <c r="M945" i="8"/>
  <c r="M929" i="8"/>
  <c r="M913" i="8"/>
  <c r="M897" i="8"/>
  <c r="M881" i="8"/>
  <c r="M865" i="8"/>
  <c r="M849" i="8"/>
  <c r="M833" i="8"/>
  <c r="M817" i="8"/>
  <c r="M801" i="8"/>
  <c r="M1194" i="8"/>
  <c r="X1194" i="8" s="1"/>
  <c r="M1168" i="8"/>
  <c r="M1112" i="8"/>
  <c r="M1098" i="8"/>
  <c r="M1097" i="8"/>
  <c r="M1059" i="8"/>
  <c r="M1052" i="8"/>
  <c r="M1028" i="8"/>
  <c r="M1012" i="8"/>
  <c r="M996" i="8"/>
  <c r="M980" i="8"/>
  <c r="M964" i="8"/>
  <c r="M948" i="8"/>
  <c r="M932" i="8"/>
  <c r="M916" i="8"/>
  <c r="M900" i="8"/>
  <c r="M884" i="8"/>
  <c r="M868" i="8"/>
  <c r="M852" i="8"/>
  <c r="M836" i="8"/>
  <c r="M820" i="8"/>
  <c r="M804" i="8"/>
  <c r="M1223" i="8"/>
  <c r="M1198" i="8"/>
  <c r="M1172" i="8"/>
  <c r="M1160" i="8"/>
  <c r="M1152" i="8"/>
  <c r="M1131" i="8"/>
  <c r="M1130" i="8"/>
  <c r="M1096" i="8"/>
  <c r="M1065" i="8"/>
  <c r="M1058" i="8"/>
  <c r="M1042" i="8"/>
  <c r="M1037" i="8"/>
  <c r="M1015" i="8"/>
  <c r="M999" i="8"/>
  <c r="M983" i="8"/>
  <c r="M967" i="8"/>
  <c r="M951" i="8"/>
  <c r="M935" i="8"/>
  <c r="M919" i="8"/>
  <c r="M903" i="8"/>
  <c r="M887" i="8"/>
  <c r="M871" i="8"/>
  <c r="M855" i="8"/>
  <c r="M839" i="8"/>
  <c r="M823" i="8"/>
  <c r="M807" i="8"/>
  <c r="M1187" i="8"/>
  <c r="X1187" i="8" s="1"/>
  <c r="M1161" i="8"/>
  <c r="M1141" i="8"/>
  <c r="M1110" i="8"/>
  <c r="M1095" i="8"/>
  <c r="M1085" i="8"/>
  <c r="M1077" i="8"/>
  <c r="M1071" i="8"/>
  <c r="M1046" i="8"/>
  <c r="M1018" i="8"/>
  <c r="M1002" i="8"/>
  <c r="M986" i="8"/>
  <c r="M970" i="8"/>
  <c r="M954" i="8"/>
  <c r="M938" i="8"/>
  <c r="X938" i="8" s="1"/>
  <c r="M1233" i="8"/>
  <c r="M1162" i="8"/>
  <c r="M1154" i="8"/>
  <c r="M1143" i="8"/>
  <c r="M1128" i="8"/>
  <c r="M1084" i="8"/>
  <c r="M1064" i="8"/>
  <c r="M1031" i="8"/>
  <c r="M1021" i="8"/>
  <c r="M1005" i="8"/>
  <c r="M989" i="8"/>
  <c r="M973" i="8"/>
  <c r="M1129" i="8"/>
  <c r="M1127" i="8"/>
  <c r="M1126" i="8"/>
  <c r="M1057" i="8"/>
  <c r="M1041" i="8"/>
  <c r="M1036" i="8"/>
  <c r="M1024" i="8"/>
  <c r="M1008" i="8"/>
  <c r="M992" i="8"/>
  <c r="M976" i="8"/>
  <c r="M960" i="8"/>
  <c r="M944" i="8"/>
  <c r="X944" i="8" s="1"/>
  <c r="M928" i="8"/>
  <c r="M912" i="8"/>
  <c r="M896" i="8"/>
  <c r="M880" i="8"/>
  <c r="M864" i="8"/>
  <c r="M1188" i="8"/>
  <c r="M1106" i="8"/>
  <c r="M1070" i="8"/>
  <c r="M1056" i="8"/>
  <c r="M1027" i="8"/>
  <c r="M1011" i="8"/>
  <c r="M995" i="8"/>
  <c r="M979" i="8"/>
  <c r="M963" i="8"/>
  <c r="M947" i="8"/>
  <c r="M931" i="8"/>
  <c r="M915" i="8"/>
  <c r="M899" i="8"/>
  <c r="M883" i="8"/>
  <c r="M867" i="8"/>
  <c r="M1230" i="8"/>
  <c r="M1203" i="8"/>
  <c r="M1155" i="8"/>
  <c r="M1145" i="8"/>
  <c r="M1104" i="8"/>
  <c r="M1094" i="8"/>
  <c r="X1094" i="8" s="1"/>
  <c r="M1093" i="8"/>
  <c r="M1083" i="8"/>
  <c r="M1050" i="8"/>
  <c r="M1030" i="8"/>
  <c r="M1014" i="8"/>
  <c r="M998" i="8"/>
  <c r="M982" i="8"/>
  <c r="M966" i="8"/>
  <c r="M950" i="8"/>
  <c r="M934" i="8"/>
  <c r="M918" i="8"/>
  <c r="M1234" i="8"/>
  <c r="M1183" i="8"/>
  <c r="M1147" i="8"/>
  <c r="M1125" i="8"/>
  <c r="M1123" i="8"/>
  <c r="X1123" i="8" s="1"/>
  <c r="M1122" i="8"/>
  <c r="M1175" i="8"/>
  <c r="M1091" i="8"/>
  <c r="M1081" i="8"/>
  <c r="M1075" i="8"/>
  <c r="M1062" i="8"/>
  <c r="M1020" i="8"/>
  <c r="M1004" i="8"/>
  <c r="M988" i="8"/>
  <c r="M972" i="8"/>
  <c r="M956" i="8"/>
  <c r="M940" i="8"/>
  <c r="M924" i="8"/>
  <c r="M908" i="8"/>
  <c r="M892" i="8"/>
  <c r="M876" i="8"/>
  <c r="M860" i="8"/>
  <c r="M844" i="8"/>
  <c r="M828" i="8"/>
  <c r="M812" i="8"/>
  <c r="M1196" i="8"/>
  <c r="M1192" i="8"/>
  <c r="X1192" i="8" s="1"/>
  <c r="M1120" i="8"/>
  <c r="M1102" i="8"/>
  <c r="M1068" i="8"/>
  <c r="M1055" i="8"/>
  <c r="M1049" i="8"/>
  <c r="M1044" i="8"/>
  <c r="M1023" i="8"/>
  <c r="M1007" i="8"/>
  <c r="M991" i="8"/>
  <c r="M975" i="8"/>
  <c r="X975" i="8" s="1"/>
  <c r="M959" i="8"/>
  <c r="M943" i="8"/>
  <c r="M1158" i="8"/>
  <c r="M1118" i="8"/>
  <c r="M1054" i="8"/>
  <c r="M1150" i="8"/>
  <c r="M1135" i="8"/>
  <c r="M1134" i="8"/>
  <c r="M1116" i="8"/>
  <c r="M1099" i="8"/>
  <c r="M1090" i="8"/>
  <c r="M1063" i="8"/>
  <c r="M1061" i="8"/>
  <c r="M1034" i="8"/>
  <c r="M857" i="8"/>
  <c r="M835" i="8"/>
  <c r="M825" i="8"/>
  <c r="M789" i="8"/>
  <c r="M773" i="8"/>
  <c r="M757" i="8"/>
  <c r="M741" i="8"/>
  <c r="M725" i="8"/>
  <c r="M709" i="8"/>
  <c r="M693" i="8"/>
  <c r="M677" i="8"/>
  <c r="M661" i="8"/>
  <c r="M930" i="8"/>
  <c r="M799" i="8"/>
  <c r="M779" i="8"/>
  <c r="M763" i="8"/>
  <c r="M747" i="8"/>
  <c r="M731" i="8"/>
  <c r="M715" i="8"/>
  <c r="M699" i="8"/>
  <c r="M683" i="8"/>
  <c r="M667" i="8"/>
  <c r="M651" i="8"/>
  <c r="M1225" i="8"/>
  <c r="M1080" i="8"/>
  <c r="M1026" i="8"/>
  <c r="M994" i="8"/>
  <c r="M795" i="8"/>
  <c r="M782" i="8"/>
  <c r="M766" i="8"/>
  <c r="M750" i="8"/>
  <c r="M734" i="8"/>
  <c r="M718" i="8"/>
  <c r="M702" i="8"/>
  <c r="X702" i="8" s="1"/>
  <c r="M686" i="8"/>
  <c r="M670" i="8"/>
  <c r="M1040" i="8"/>
  <c r="M1029" i="8"/>
  <c r="M1000" i="8"/>
  <c r="M997" i="8"/>
  <c r="M968" i="8"/>
  <c r="M914" i="8"/>
  <c r="M854" i="8"/>
  <c r="M832" i="8"/>
  <c r="M822" i="8"/>
  <c r="M785" i="8"/>
  <c r="M1045" i="8"/>
  <c r="M965" i="8"/>
  <c r="M842" i="8"/>
  <c r="M810" i="8"/>
  <c r="M791" i="8"/>
  <c r="M775" i="8"/>
  <c r="M759" i="8"/>
  <c r="M743" i="8"/>
  <c r="M727" i="8"/>
  <c r="M711" i="8"/>
  <c r="X711" i="8" s="1"/>
  <c r="M695" i="8"/>
  <c r="M679" i="8"/>
  <c r="M663" i="8"/>
  <c r="M1119" i="8"/>
  <c r="M1069" i="8"/>
  <c r="M962" i="8"/>
  <c r="M920" i="8"/>
  <c r="M909" i="8"/>
  <c r="X909" i="8" s="1"/>
  <c r="M893" i="8"/>
  <c r="M877" i="8"/>
  <c r="X877" i="8" s="1"/>
  <c r="M798" i="8"/>
  <c r="M794" i="8"/>
  <c r="M778" i="8"/>
  <c r="M762" i="8"/>
  <c r="M746" i="8"/>
  <c r="M730" i="8"/>
  <c r="M714" i="8"/>
  <c r="M698" i="8"/>
  <c r="M682" i="8"/>
  <c r="M666" i="8"/>
  <c r="M650" i="8"/>
  <c r="M1157" i="8"/>
  <c r="M1100" i="8"/>
  <c r="M1043" i="8"/>
  <c r="M941" i="8"/>
  <c r="M937" i="8"/>
  <c r="X937" i="8" s="1"/>
  <c r="M927" i="8"/>
  <c r="M901" i="8"/>
  <c r="M885" i="8"/>
  <c r="M869" i="8"/>
  <c r="M851" i="8"/>
  <c r="M841" i="8"/>
  <c r="M819" i="8"/>
  <c r="M809" i="8"/>
  <c r="M802" i="8"/>
  <c r="M781" i="8"/>
  <c r="M765" i="8"/>
  <c r="M1001" i="8"/>
  <c r="M969" i="8"/>
  <c r="M921" i="8"/>
  <c r="M902" i="8"/>
  <c r="M895" i="8"/>
  <c r="M886" i="8"/>
  <c r="M952" i="8"/>
  <c r="M911" i="8"/>
  <c r="M787" i="8"/>
  <c r="M771" i="8"/>
  <c r="M755" i="8"/>
  <c r="M739" i="8"/>
  <c r="M723" i="8"/>
  <c r="M707" i="8"/>
  <c r="M691" i="8"/>
  <c r="M675" i="8"/>
  <c r="M659" i="8"/>
  <c r="M1010" i="8"/>
  <c r="M978" i="8"/>
  <c r="M808" i="8"/>
  <c r="M797" i="8"/>
  <c r="X797" i="8" s="1"/>
  <c r="M790" i="8"/>
  <c r="M774" i="8"/>
  <c r="M758" i="8"/>
  <c r="M742" i="8"/>
  <c r="M726" i="8"/>
  <c r="M710" i="8"/>
  <c r="M694" i="8"/>
  <c r="M678" i="8"/>
  <c r="M662" i="8"/>
  <c r="M1180" i="8"/>
  <c r="M946" i="8"/>
  <c r="M862" i="8"/>
  <c r="M847" i="8"/>
  <c r="M837" i="8"/>
  <c r="M827" i="8"/>
  <c r="M815" i="8"/>
  <c r="M780" i="8"/>
  <c r="M764" i="8"/>
  <c r="M1039" i="8"/>
  <c r="M953" i="8"/>
  <c r="M917" i="8"/>
  <c r="M949" i="8"/>
  <c r="M870" i="8"/>
  <c r="M840" i="8"/>
  <c r="M760" i="8"/>
  <c r="M748" i="8"/>
  <c r="M735" i="8"/>
  <c r="M721" i="8"/>
  <c r="M720" i="8"/>
  <c r="M692" i="8"/>
  <c r="X692" i="8" s="1"/>
  <c r="M925" i="8"/>
  <c r="M906" i="8"/>
  <c r="M856" i="8"/>
  <c r="M843" i="8"/>
  <c r="M834" i="8"/>
  <c r="M821" i="8"/>
  <c r="M818" i="8"/>
  <c r="M749" i="8"/>
  <c r="M722" i="8"/>
  <c r="M665" i="8"/>
  <c r="M664" i="8"/>
  <c r="M656" i="8"/>
  <c r="M655" i="8"/>
  <c r="M654" i="8"/>
  <c r="M643" i="8"/>
  <c r="M627" i="8"/>
  <c r="M611" i="8"/>
  <c r="M595" i="8"/>
  <c r="X595" i="8" s="1"/>
  <c r="M579" i="8"/>
  <c r="M563" i="8"/>
  <c r="N15" i="9" s="1"/>
  <c r="M547" i="8"/>
  <c r="M531" i="8"/>
  <c r="M515" i="8"/>
  <c r="M499" i="8"/>
  <c r="M483" i="8"/>
  <c r="M467" i="8"/>
  <c r="M451" i="8"/>
  <c r="X451" i="8" s="1"/>
  <c r="M435" i="8"/>
  <c r="M419" i="8"/>
  <c r="X419" i="8" s="1"/>
  <c r="M957" i="8"/>
  <c r="M805" i="8"/>
  <c r="M777" i="8"/>
  <c r="M772" i="8"/>
  <c r="M761" i="8"/>
  <c r="M751" i="8"/>
  <c r="M737" i="8"/>
  <c r="M736" i="8"/>
  <c r="M708" i="8"/>
  <c r="M853" i="8"/>
  <c r="M850" i="8"/>
  <c r="M838" i="8"/>
  <c r="M831" i="8"/>
  <c r="M767" i="8"/>
  <c r="M738" i="8"/>
  <c r="M681" i="8"/>
  <c r="M680" i="8"/>
  <c r="M653" i="8"/>
  <c r="M633" i="8"/>
  <c r="X633" i="8" s="1"/>
  <c r="M617" i="8"/>
  <c r="M601" i="8"/>
  <c r="M585" i="8"/>
  <c r="M569" i="8"/>
  <c r="M904" i="8"/>
  <c r="M890" i="8"/>
  <c r="M873" i="8"/>
  <c r="M753" i="8"/>
  <c r="M752" i="8"/>
  <c r="M724" i="8"/>
  <c r="M652" i="8"/>
  <c r="M636" i="8"/>
  <c r="M620" i="8"/>
  <c r="M604" i="8"/>
  <c r="M588" i="8"/>
  <c r="M572" i="8"/>
  <c r="X572" i="8" s="1"/>
  <c r="M1016" i="8"/>
  <c r="M984" i="8"/>
  <c r="X984" i="8" s="1"/>
  <c r="M816" i="8"/>
  <c r="M786" i="8"/>
  <c r="M754" i="8"/>
  <c r="M697" i="8"/>
  <c r="M696" i="8"/>
  <c r="M639" i="8"/>
  <c r="M623" i="8"/>
  <c r="M607" i="8"/>
  <c r="M591" i="8"/>
  <c r="M575" i="8"/>
  <c r="M936" i="8"/>
  <c r="M863" i="8"/>
  <c r="M806" i="8"/>
  <c r="M740" i="8"/>
  <c r="M888" i="8"/>
  <c r="M866" i="8"/>
  <c r="X866" i="8" s="1"/>
  <c r="M848" i="8"/>
  <c r="M826" i="8"/>
  <c r="M768" i="8"/>
  <c r="M713" i="8"/>
  <c r="M712" i="8"/>
  <c r="M669" i="8"/>
  <c r="M645" i="8"/>
  <c r="M629" i="8"/>
  <c r="M613" i="8"/>
  <c r="M597" i="8"/>
  <c r="M581" i="8"/>
  <c r="M565" i="8"/>
  <c r="M813" i="8"/>
  <c r="M756" i="8"/>
  <c r="M684" i="8"/>
  <c r="M671" i="8"/>
  <c r="M632" i="8"/>
  <c r="M616" i="8"/>
  <c r="M600" i="8"/>
  <c r="M584" i="8"/>
  <c r="M568" i="8"/>
  <c r="M922" i="8"/>
  <c r="M879" i="8"/>
  <c r="M858" i="8"/>
  <c r="M829" i="8"/>
  <c r="M803" i="8"/>
  <c r="M783" i="8"/>
  <c r="M769" i="8"/>
  <c r="M729" i="8"/>
  <c r="M728" i="8"/>
  <c r="M685" i="8"/>
  <c r="M898" i="8"/>
  <c r="X898" i="8" s="1"/>
  <c r="M874" i="8"/>
  <c r="M861" i="8"/>
  <c r="M845" i="8"/>
  <c r="M700" i="8"/>
  <c r="M687" i="8"/>
  <c r="M905" i="8"/>
  <c r="M796" i="8"/>
  <c r="M792" i="8"/>
  <c r="M745" i="8"/>
  <c r="M744" i="8"/>
  <c r="M701" i="8"/>
  <c r="M674" i="8"/>
  <c r="M641" i="8"/>
  <c r="M625" i="8"/>
  <c r="M609" i="8"/>
  <c r="M593" i="8"/>
  <c r="X593" i="8" s="1"/>
  <c r="M577" i="8"/>
  <c r="M561" i="8"/>
  <c r="M545" i="8"/>
  <c r="M529" i="8"/>
  <c r="M513" i="8"/>
  <c r="M497" i="8"/>
  <c r="M481" i="8"/>
  <c r="M465" i="8"/>
  <c r="M449" i="8"/>
  <c r="M433" i="8"/>
  <c r="M417" i="8"/>
  <c r="M1013" i="8"/>
  <c r="M981" i="8"/>
  <c r="M814" i="8"/>
  <c r="M800" i="8"/>
  <c r="M770" i="8"/>
  <c r="M716" i="8"/>
  <c r="M703" i="8"/>
  <c r="M689" i="8"/>
  <c r="M688" i="8"/>
  <c r="M933" i="8"/>
  <c r="M889" i="8"/>
  <c r="M872" i="8"/>
  <c r="M846" i="8"/>
  <c r="M793" i="8"/>
  <c r="M784" i="8"/>
  <c r="M732" i="8"/>
  <c r="M719" i="8"/>
  <c r="M705" i="8"/>
  <c r="M704" i="8"/>
  <c r="M733" i="8"/>
  <c r="M640" i="8"/>
  <c r="X640" i="8" s="1"/>
  <c r="M582" i="8"/>
  <c r="M557" i="8"/>
  <c r="M518" i="8"/>
  <c r="X518" i="8" s="1"/>
  <c r="M498" i="8"/>
  <c r="M493" i="8"/>
  <c r="M454" i="8"/>
  <c r="M434" i="8"/>
  <c r="M429" i="8"/>
  <c r="M404" i="8"/>
  <c r="M672" i="8"/>
  <c r="M657" i="8"/>
  <c r="M628" i="8"/>
  <c r="M626" i="8"/>
  <c r="M599" i="8"/>
  <c r="X599" i="8" s="1"/>
  <c r="M570" i="8"/>
  <c r="M542" i="8"/>
  <c r="M527" i="8"/>
  <c r="M503" i="8"/>
  <c r="M478" i="8"/>
  <c r="X478" i="8" s="1"/>
  <c r="M463" i="8"/>
  <c r="M439" i="8"/>
  <c r="M598" i="8"/>
  <c r="X598" i="8" s="1"/>
  <c r="M571" i="8"/>
  <c r="M552" i="8"/>
  <c r="M537" i="8"/>
  <c r="M532" i="8"/>
  <c r="M488" i="8"/>
  <c r="M473" i="8"/>
  <c r="M468" i="8"/>
  <c r="M424" i="8"/>
  <c r="M410" i="8"/>
  <c r="M394" i="8"/>
  <c r="M644" i="8"/>
  <c r="M642" i="8"/>
  <c r="M615" i="8"/>
  <c r="M586" i="8"/>
  <c r="M556" i="8"/>
  <c r="M522" i="8"/>
  <c r="M517" i="8"/>
  <c r="M512" i="8"/>
  <c r="M507" i="8"/>
  <c r="M492" i="8"/>
  <c r="M458" i="8"/>
  <c r="M453" i="8"/>
  <c r="M448" i="8"/>
  <c r="M443" i="8"/>
  <c r="X443" i="8" s="1"/>
  <c r="M428" i="8"/>
  <c r="M1017" i="8"/>
  <c r="X1017" i="8" s="1"/>
  <c r="M717" i="8"/>
  <c r="M658" i="8"/>
  <c r="M614" i="8"/>
  <c r="M587" i="8"/>
  <c r="M573" i="8"/>
  <c r="M546" i="8"/>
  <c r="X546" i="8" s="1"/>
  <c r="M541" i="8"/>
  <c r="M502" i="8"/>
  <c r="M482" i="8"/>
  <c r="M477" i="8"/>
  <c r="M438" i="8"/>
  <c r="M418" i="8"/>
  <c r="M776" i="8"/>
  <c r="M631" i="8"/>
  <c r="X631" i="8" s="1"/>
  <c r="M602" i="8"/>
  <c r="M551" i="8"/>
  <c r="X551" i="8" s="1"/>
  <c r="M526" i="8"/>
  <c r="M511" i="8"/>
  <c r="M487" i="8"/>
  <c r="M630" i="8"/>
  <c r="M603" i="8"/>
  <c r="M589" i="8"/>
  <c r="M574" i="8"/>
  <c r="M536" i="8"/>
  <c r="M521" i="8"/>
  <c r="M516" i="8"/>
  <c r="M472" i="8"/>
  <c r="M457" i="8"/>
  <c r="M452" i="8"/>
  <c r="M406" i="8"/>
  <c r="X406" i="8" s="1"/>
  <c r="M390" i="8"/>
  <c r="M985" i="8"/>
  <c r="X985" i="8" s="1"/>
  <c r="M882" i="8"/>
  <c r="M673" i="8"/>
  <c r="M647" i="8"/>
  <c r="M618" i="8"/>
  <c r="M555" i="8"/>
  <c r="M540" i="8"/>
  <c r="M506" i="8"/>
  <c r="M501" i="8"/>
  <c r="M496" i="8"/>
  <c r="M491" i="8"/>
  <c r="M476" i="8"/>
  <c r="M442" i="8"/>
  <c r="M437" i="8"/>
  <c r="M432" i="8"/>
  <c r="X432" i="8" s="1"/>
  <c r="M427" i="8"/>
  <c r="M824" i="8"/>
  <c r="X824" i="8" s="1"/>
  <c r="M788" i="8"/>
  <c r="M676" i="8"/>
  <c r="M668" i="8"/>
  <c r="M660" i="8"/>
  <c r="M646" i="8"/>
  <c r="M619" i="8"/>
  <c r="M605" i="8"/>
  <c r="M590" i="8"/>
  <c r="M576" i="8"/>
  <c r="X576" i="8" s="1"/>
  <c r="M550" i="8"/>
  <c r="M530" i="8"/>
  <c r="M525" i="8"/>
  <c r="M486" i="8"/>
  <c r="M466" i="8"/>
  <c r="M461" i="8"/>
  <c r="M811" i="8"/>
  <c r="M648" i="8"/>
  <c r="M634" i="8"/>
  <c r="M564" i="8"/>
  <c r="M535" i="8"/>
  <c r="X535" i="8" s="1"/>
  <c r="M510" i="8"/>
  <c r="M495" i="8"/>
  <c r="M471" i="8"/>
  <c r="M446" i="8"/>
  <c r="M431" i="8"/>
  <c r="M399" i="8"/>
  <c r="M383" i="8"/>
  <c r="M635" i="8"/>
  <c r="M621" i="8"/>
  <c r="M606" i="8"/>
  <c r="M592" i="8"/>
  <c r="M562" i="8"/>
  <c r="X562" i="8" s="1"/>
  <c r="M520" i="8"/>
  <c r="M505" i="8"/>
  <c r="M500" i="8"/>
  <c r="M456" i="8"/>
  <c r="M441" i="8"/>
  <c r="M436" i="8"/>
  <c r="X436" i="8" s="1"/>
  <c r="M402" i="8"/>
  <c r="M386" i="8"/>
  <c r="M830" i="8"/>
  <c r="M580" i="8"/>
  <c r="M578" i="8"/>
  <c r="M560" i="8"/>
  <c r="M559" i="8"/>
  <c r="M554" i="8"/>
  <c r="X554" i="8" s="1"/>
  <c r="M549" i="8"/>
  <c r="M544" i="8"/>
  <c r="M539" i="8"/>
  <c r="M524" i="8"/>
  <c r="M490" i="8"/>
  <c r="M485" i="8"/>
  <c r="M480" i="8"/>
  <c r="M475" i="8"/>
  <c r="X475" i="8" s="1"/>
  <c r="M460" i="8"/>
  <c r="M690" i="8"/>
  <c r="M637" i="8"/>
  <c r="M622" i="8"/>
  <c r="M608" i="8"/>
  <c r="M534" i="8"/>
  <c r="M514" i="8"/>
  <c r="M509" i="8"/>
  <c r="X509" i="8" s="1"/>
  <c r="M470" i="8"/>
  <c r="M450" i="8"/>
  <c r="M445" i="8"/>
  <c r="M408" i="8"/>
  <c r="M392" i="8"/>
  <c r="M706" i="8"/>
  <c r="M649" i="8"/>
  <c r="M596" i="8"/>
  <c r="M594" i="8"/>
  <c r="M567" i="8"/>
  <c r="M558" i="8"/>
  <c r="M543" i="8"/>
  <c r="M519" i="8"/>
  <c r="M494" i="8"/>
  <c r="M479" i="8"/>
  <c r="M455" i="8"/>
  <c r="M638" i="8"/>
  <c r="M624" i="8"/>
  <c r="X624" i="8" s="1"/>
  <c r="M566" i="8"/>
  <c r="M421" i="8"/>
  <c r="M376" i="8"/>
  <c r="M360" i="8"/>
  <c r="M344" i="8"/>
  <c r="M328" i="8"/>
  <c r="M312" i="8"/>
  <c r="M296" i="8"/>
  <c r="M280" i="8"/>
  <c r="M264" i="8"/>
  <c r="M248" i="8"/>
  <c r="M232" i="8"/>
  <c r="M216" i="8"/>
  <c r="X216" i="8" s="1"/>
  <c r="M200" i="8"/>
  <c r="M528" i="8"/>
  <c r="M384" i="8"/>
  <c r="X384" i="8" s="1"/>
  <c r="M379" i="8"/>
  <c r="M363" i="8"/>
  <c r="M347" i="8"/>
  <c r="X347" i="8" s="1"/>
  <c r="M331" i="8"/>
  <c r="M315" i="8"/>
  <c r="M299" i="8"/>
  <c r="M283" i="8"/>
  <c r="M267" i="8"/>
  <c r="M251" i="8"/>
  <c r="X251" i="8" s="1"/>
  <c r="M235" i="8"/>
  <c r="M219" i="8"/>
  <c r="M203" i="8"/>
  <c r="M187" i="8"/>
  <c r="M171" i="8"/>
  <c r="M155" i="8"/>
  <c r="M139" i="8"/>
  <c r="X139" i="8" s="1"/>
  <c r="M123" i="8"/>
  <c r="M107" i="8"/>
  <c r="M91" i="8"/>
  <c r="M612" i="8"/>
  <c r="M610" i="8"/>
  <c r="M366" i="8"/>
  <c r="M350" i="8"/>
  <c r="M334" i="8"/>
  <c r="M318" i="8"/>
  <c r="M302" i="8"/>
  <c r="M286" i="8"/>
  <c r="M270" i="8"/>
  <c r="M254" i="8"/>
  <c r="M238" i="8"/>
  <c r="M222" i="8"/>
  <c r="M206" i="8"/>
  <c r="M369" i="8"/>
  <c r="M353" i="8"/>
  <c r="M337" i="8"/>
  <c r="M321" i="8"/>
  <c r="M305" i="8"/>
  <c r="M289" i="8"/>
  <c r="M273" i="8"/>
  <c r="M257" i="8"/>
  <c r="M241" i="8"/>
  <c r="X241" i="8" s="1"/>
  <c r="M225" i="8"/>
  <c r="M209" i="8"/>
  <c r="M193" i="8"/>
  <c r="M177" i="8"/>
  <c r="M161" i="8"/>
  <c r="M145" i="8"/>
  <c r="M129" i="8"/>
  <c r="M113" i="8"/>
  <c r="M97" i="8"/>
  <c r="M426" i="8"/>
  <c r="M372" i="8"/>
  <c r="M356" i="8"/>
  <c r="M340" i="8"/>
  <c r="M324" i="8"/>
  <c r="M308" i="8"/>
  <c r="M292" i="8"/>
  <c r="M276" i="8"/>
  <c r="M260" i="8"/>
  <c r="M244" i="8"/>
  <c r="M228" i="8"/>
  <c r="M212" i="8"/>
  <c r="M196" i="8"/>
  <c r="M180" i="8"/>
  <c r="M164" i="8"/>
  <c r="M148" i="8"/>
  <c r="M132" i="8"/>
  <c r="M116" i="8"/>
  <c r="M100" i="8"/>
  <c r="M84" i="8"/>
  <c r="M444" i="8"/>
  <c r="M422" i="8"/>
  <c r="M375" i="8"/>
  <c r="M359" i="8"/>
  <c r="M343" i="8"/>
  <c r="M327" i="8"/>
  <c r="M311" i="8"/>
  <c r="M295" i="8"/>
  <c r="X295" i="8" s="1"/>
  <c r="M279" i="8"/>
  <c r="M263" i="8"/>
  <c r="X263" i="8" s="1"/>
  <c r="M247" i="8"/>
  <c r="M231" i="8"/>
  <c r="M215" i="8"/>
  <c r="X215" i="8" s="1"/>
  <c r="M199" i="8"/>
  <c r="M183" i="8"/>
  <c r="M167" i="8"/>
  <c r="M151" i="8"/>
  <c r="M548" i="8"/>
  <c r="M533" i="8"/>
  <c r="M400" i="8"/>
  <c r="M398" i="8"/>
  <c r="M397" i="8"/>
  <c r="M395" i="8"/>
  <c r="M382" i="8"/>
  <c r="M378" i="8"/>
  <c r="M362" i="8"/>
  <c r="X362" i="8" s="1"/>
  <c r="M346" i="8"/>
  <c r="M330" i="8"/>
  <c r="M314" i="8"/>
  <c r="M298" i="8"/>
  <c r="M282" i="8"/>
  <c r="M266" i="8"/>
  <c r="M250" i="8"/>
  <c r="M234" i="8"/>
  <c r="M218" i="8"/>
  <c r="M202" i="8"/>
  <c r="M484" i="8"/>
  <c r="M403" i="8"/>
  <c r="M401" i="8"/>
  <c r="M396" i="8"/>
  <c r="M365" i="8"/>
  <c r="M349" i="8"/>
  <c r="X349" i="8" s="1"/>
  <c r="M333" i="8"/>
  <c r="M317" i="8"/>
  <c r="M301" i="8"/>
  <c r="M285" i="8"/>
  <c r="M269" i="8"/>
  <c r="M253" i="8"/>
  <c r="M237" i="8"/>
  <c r="M221" i="8"/>
  <c r="M205" i="8"/>
  <c r="X205" i="8" s="1"/>
  <c r="M405" i="8"/>
  <c r="M393" i="8"/>
  <c r="M368" i="8"/>
  <c r="M352" i="8"/>
  <c r="M336" i="8"/>
  <c r="M320" i="8"/>
  <c r="M304" i="8"/>
  <c r="X304" i="8" s="1"/>
  <c r="M288" i="8"/>
  <c r="M272" i="8"/>
  <c r="M256" i="8"/>
  <c r="M240" i="8"/>
  <c r="M224" i="8"/>
  <c r="X224" i="8" s="1"/>
  <c r="M208" i="8"/>
  <c r="M192" i="8"/>
  <c r="M176" i="8"/>
  <c r="M160" i="8"/>
  <c r="M144" i="8"/>
  <c r="M128" i="8"/>
  <c r="M112" i="8"/>
  <c r="M447" i="8"/>
  <c r="M440" i="8"/>
  <c r="M430" i="8"/>
  <c r="M423" i="8"/>
  <c r="M407" i="8"/>
  <c r="X407" i="8" s="1"/>
  <c r="M391" i="8"/>
  <c r="M381" i="8"/>
  <c r="X381" i="8" s="1"/>
  <c r="M371" i="8"/>
  <c r="M355" i="8"/>
  <c r="M339" i="8"/>
  <c r="M323" i="8"/>
  <c r="M307" i="8"/>
  <c r="M291" i="8"/>
  <c r="M275" i="8"/>
  <c r="M259" i="8"/>
  <c r="M243" i="8"/>
  <c r="M227" i="8"/>
  <c r="X227" i="8" s="1"/>
  <c r="M211" i="8"/>
  <c r="M459" i="8"/>
  <c r="M413" i="8"/>
  <c r="M411" i="8"/>
  <c r="M409" i="8"/>
  <c r="M374" i="8"/>
  <c r="M358" i="8"/>
  <c r="M342" i="8"/>
  <c r="M326" i="8"/>
  <c r="M310" i="8"/>
  <c r="M294" i="8"/>
  <c r="M278" i="8"/>
  <c r="M262" i="8"/>
  <c r="M246" i="8"/>
  <c r="M230" i="8"/>
  <c r="M214" i="8"/>
  <c r="M198" i="8"/>
  <c r="X198" i="8" s="1"/>
  <c r="M583" i="8"/>
  <c r="M553" i="8"/>
  <c r="M464" i="8"/>
  <c r="M412" i="8"/>
  <c r="M389" i="8"/>
  <c r="X389" i="8" s="1"/>
  <c r="M388" i="8"/>
  <c r="M377" i="8"/>
  <c r="M361" i="8"/>
  <c r="M345" i="8"/>
  <c r="M329" i="8"/>
  <c r="M313" i="8"/>
  <c r="M297" i="8"/>
  <c r="M281" i="8"/>
  <c r="M265" i="8"/>
  <c r="M249" i="8"/>
  <c r="X249" i="8" s="1"/>
  <c r="M233" i="8"/>
  <c r="M217" i="8"/>
  <c r="M201" i="8"/>
  <c r="X201" i="8" s="1"/>
  <c r="M185" i="8"/>
  <c r="M169" i="8"/>
  <c r="M153" i="8"/>
  <c r="M137" i="8"/>
  <c r="M121" i="8"/>
  <c r="M105" i="8"/>
  <c r="M89" i="8"/>
  <c r="X89" i="8" s="1"/>
  <c r="M538" i="8"/>
  <c r="M523" i="8"/>
  <c r="M508" i="8"/>
  <c r="M489" i="8"/>
  <c r="M469" i="8"/>
  <c r="M420" i="8"/>
  <c r="M414" i="8"/>
  <c r="X414" i="8" s="1"/>
  <c r="M380" i="8"/>
  <c r="M364" i="8"/>
  <c r="M348" i="8"/>
  <c r="X348" i="8" s="1"/>
  <c r="M332" i="8"/>
  <c r="M316" i="8"/>
  <c r="M300" i="8"/>
  <c r="M284" i="8"/>
  <c r="M268" i="8"/>
  <c r="M252" i="8"/>
  <c r="M236" i="8"/>
  <c r="M220" i="8"/>
  <c r="X220" i="8" s="1"/>
  <c r="M204" i="8"/>
  <c r="M188" i="8"/>
  <c r="X188" i="8" s="1"/>
  <c r="M172" i="8"/>
  <c r="M156" i="8"/>
  <c r="M140" i="8"/>
  <c r="M124" i="8"/>
  <c r="M108" i="8"/>
  <c r="M92" i="8"/>
  <c r="X92" i="8" s="1"/>
  <c r="M504" i="8"/>
  <c r="M415" i="8"/>
  <c r="M387" i="8"/>
  <c r="M367" i="8"/>
  <c r="M351" i="8"/>
  <c r="M335" i="8"/>
  <c r="M319" i="8"/>
  <c r="M303" i="8"/>
  <c r="M287" i="8"/>
  <c r="M271" i="8"/>
  <c r="M255" i="8"/>
  <c r="M239" i="8"/>
  <c r="M223" i="8"/>
  <c r="M207" i="8"/>
  <c r="M191" i="8"/>
  <c r="X191" i="8" s="1"/>
  <c r="M175" i="8"/>
  <c r="M159" i="8"/>
  <c r="M143" i="8"/>
  <c r="X143" i="8" s="1"/>
  <c r="M127" i="8"/>
  <c r="M111" i="8"/>
  <c r="M474" i="8"/>
  <c r="M462" i="8"/>
  <c r="M370" i="8"/>
  <c r="M354" i="8"/>
  <c r="M338" i="8"/>
  <c r="M322" i="8"/>
  <c r="M306" i="8"/>
  <c r="M290" i="8"/>
  <c r="M274" i="8"/>
  <c r="M258" i="8"/>
  <c r="M242" i="8"/>
  <c r="X242" i="8" s="1"/>
  <c r="M226" i="8"/>
  <c r="M210" i="8"/>
  <c r="M357" i="8"/>
  <c r="M229" i="8"/>
  <c r="M197" i="8"/>
  <c r="M178" i="8"/>
  <c r="M162" i="8"/>
  <c r="M146" i="8"/>
  <c r="M125" i="8"/>
  <c r="M110" i="8"/>
  <c r="M94" i="8"/>
  <c r="X94" i="8" s="1"/>
  <c r="M70" i="8"/>
  <c r="M373" i="8"/>
  <c r="M245" i="8"/>
  <c r="M179" i="8"/>
  <c r="M163" i="8"/>
  <c r="M147" i="8"/>
  <c r="M126" i="8"/>
  <c r="M385" i="8"/>
  <c r="X385" i="8" s="1"/>
  <c r="M79" i="8"/>
  <c r="M63" i="8"/>
  <c r="M47" i="8"/>
  <c r="M31" i="8"/>
  <c r="M15" i="8"/>
  <c r="M261" i="8"/>
  <c r="M82" i="8"/>
  <c r="M66" i="8"/>
  <c r="M50" i="8"/>
  <c r="M34" i="8"/>
  <c r="M18" i="8"/>
  <c r="M194" i="8"/>
  <c r="M114" i="8"/>
  <c r="X114" i="8" s="1"/>
  <c r="M88" i="8"/>
  <c r="M87" i="8"/>
  <c r="X87" i="8" s="1"/>
  <c r="M69" i="8"/>
  <c r="M53" i="8"/>
  <c r="X53" i="8" s="1"/>
  <c r="M37" i="8"/>
  <c r="M21" i="8"/>
  <c r="M5" i="8"/>
  <c r="X5" i="8" s="1"/>
  <c r="M277" i="8"/>
  <c r="M181" i="8"/>
  <c r="M173" i="8"/>
  <c r="M165" i="8"/>
  <c r="M157" i="8"/>
  <c r="M149" i="8"/>
  <c r="M141" i="8"/>
  <c r="M115" i="8"/>
  <c r="M189" i="8"/>
  <c r="M130" i="8"/>
  <c r="M293" i="8"/>
  <c r="M195" i="8"/>
  <c r="X195" i="8" s="1"/>
  <c r="M131" i="8"/>
  <c r="M117" i="8"/>
  <c r="M103" i="8"/>
  <c r="M86" i="8"/>
  <c r="M78" i="8"/>
  <c r="M62" i="8"/>
  <c r="M46" i="8"/>
  <c r="X46" i="8" s="1"/>
  <c r="M30" i="8"/>
  <c r="M14" i="8"/>
  <c r="M182" i="8"/>
  <c r="M174" i="8"/>
  <c r="M166" i="8"/>
  <c r="M158" i="8"/>
  <c r="M150" i="8"/>
  <c r="X150" i="8" s="1"/>
  <c r="M142" i="8"/>
  <c r="M119" i="8"/>
  <c r="X119" i="8" s="1"/>
  <c r="M104" i="8"/>
  <c r="M85" i="8"/>
  <c r="M81" i="8"/>
  <c r="M309" i="8"/>
  <c r="M133" i="8"/>
  <c r="M118" i="8"/>
  <c r="M106" i="8"/>
  <c r="M102" i="8"/>
  <c r="M101" i="8"/>
  <c r="M190" i="8"/>
  <c r="M135" i="8"/>
  <c r="M120" i="8"/>
  <c r="M71" i="8"/>
  <c r="M55" i="8"/>
  <c r="M39" i="8"/>
  <c r="M23" i="8"/>
  <c r="M7" i="8"/>
  <c r="M425" i="8"/>
  <c r="M325" i="8"/>
  <c r="X325" i="8" s="1"/>
  <c r="M184" i="8"/>
  <c r="M168" i="8"/>
  <c r="M152" i="8"/>
  <c r="M134" i="8"/>
  <c r="M122" i="8"/>
  <c r="X122" i="8" s="1"/>
  <c r="M99" i="8"/>
  <c r="M74" i="8"/>
  <c r="M58" i="8"/>
  <c r="M42" i="8"/>
  <c r="M26" i="8"/>
  <c r="M10" i="8"/>
  <c r="M136" i="8"/>
  <c r="M98" i="8"/>
  <c r="X98" i="8" s="1"/>
  <c r="M77" i="8"/>
  <c r="M61" i="8"/>
  <c r="M45" i="8"/>
  <c r="M29" i="8"/>
  <c r="M13" i="8"/>
  <c r="X13" i="8" s="1"/>
  <c r="M416" i="8"/>
  <c r="M341" i="8"/>
  <c r="M213" i="8"/>
  <c r="M109" i="8"/>
  <c r="M96" i="8"/>
  <c r="M95" i="8"/>
  <c r="X95" i="8" s="1"/>
  <c r="M80" i="8"/>
  <c r="M186" i="8"/>
  <c r="P4" i="16"/>
  <c r="P4" i="19"/>
  <c r="Q5" i="16"/>
  <c r="Q5" i="19"/>
  <c r="O6" i="8"/>
  <c r="R7" i="16"/>
  <c r="R7" i="19"/>
  <c r="S8" i="16"/>
  <c r="T9" i="16"/>
  <c r="T9" i="19"/>
  <c r="N20" i="8"/>
  <c r="N22" i="8"/>
  <c r="S24" i="16"/>
  <c r="S24" i="19"/>
  <c r="I32" i="16"/>
  <c r="I32" i="19"/>
  <c r="G22" i="24" s="1"/>
  <c r="K34" i="16"/>
  <c r="K34" i="19"/>
  <c r="M35" i="8"/>
  <c r="R37" i="16"/>
  <c r="R37" i="19"/>
  <c r="U40" i="16"/>
  <c r="U40" i="19"/>
  <c r="K48" i="16"/>
  <c r="K48" i="19"/>
  <c r="M49" i="8"/>
  <c r="I60" i="16"/>
  <c r="I60" i="19"/>
  <c r="I61" i="16"/>
  <c r="I61" i="19"/>
  <c r="K62" i="16"/>
  <c r="K62" i="19"/>
  <c r="N63" i="8"/>
  <c r="M64" i="8"/>
  <c r="P65" i="16"/>
  <c r="P65" i="19"/>
  <c r="R66" i="16"/>
  <c r="R66" i="19"/>
  <c r="M72" i="8"/>
  <c r="I76" i="16"/>
  <c r="I76" i="19"/>
  <c r="N78" i="8"/>
  <c r="Q79" i="16"/>
  <c r="Q79" i="19"/>
  <c r="O94" i="8"/>
  <c r="V566" i="6"/>
  <c r="N1241" i="8"/>
  <c r="N1225" i="8"/>
  <c r="N1209" i="8"/>
  <c r="N1193" i="8"/>
  <c r="N1177" i="8"/>
  <c r="N1232" i="8"/>
  <c r="N1174" i="8"/>
  <c r="N1166" i="8"/>
  <c r="N1159" i="8"/>
  <c r="N1143" i="8"/>
  <c r="N1127" i="8"/>
  <c r="N1111" i="8"/>
  <c r="N1095" i="8"/>
  <c r="N1079" i="8"/>
  <c r="N1063" i="8"/>
  <c r="N1235" i="8"/>
  <c r="N1231" i="8"/>
  <c r="N1200" i="8"/>
  <c r="N1227" i="8"/>
  <c r="N1223" i="8"/>
  <c r="N1196" i="8"/>
  <c r="N1192" i="8"/>
  <c r="N1188" i="8"/>
  <c r="N1165" i="8"/>
  <c r="N1239" i="8"/>
  <c r="N1238" i="8"/>
  <c r="N1220" i="8"/>
  <c r="N1199" i="8"/>
  <c r="N1182" i="8"/>
  <c r="N1164" i="8"/>
  <c r="N1144" i="8"/>
  <c r="N1136" i="8"/>
  <c r="N1113" i="8"/>
  <c r="N1109" i="8"/>
  <c r="N1082" i="8"/>
  <c r="N1078" i="8"/>
  <c r="N1074" i="8"/>
  <c r="N1051" i="8"/>
  <c r="N1035" i="8"/>
  <c r="N1237" i="8"/>
  <c r="N1171" i="8"/>
  <c r="N1140" i="8"/>
  <c r="N1132" i="8"/>
  <c r="N1105" i="8"/>
  <c r="N1101" i="8"/>
  <c r="N1070" i="8"/>
  <c r="N1038" i="8"/>
  <c r="N1228" i="8"/>
  <c r="N1219" i="8"/>
  <c r="N1218" i="8"/>
  <c r="N1198" i="8"/>
  <c r="N1190" i="8"/>
  <c r="N1180" i="8"/>
  <c r="N1155" i="8"/>
  <c r="N1151" i="8"/>
  <c r="N1128" i="8"/>
  <c r="N1120" i="8"/>
  <c r="N1097" i="8"/>
  <c r="N1093" i="8"/>
  <c r="N1236" i="8"/>
  <c r="N1226" i="8"/>
  <c r="N1217" i="8"/>
  <c r="N1208" i="8"/>
  <c r="N1189" i="8"/>
  <c r="N1179" i="8"/>
  <c r="N1147" i="8"/>
  <c r="N1139" i="8"/>
  <c r="N1234" i="8"/>
  <c r="N1242" i="8"/>
  <c r="N1224" i="8"/>
  <c r="N1214" i="8"/>
  <c r="N1134" i="8"/>
  <c r="N1243" i="8"/>
  <c r="N1204" i="8"/>
  <c r="N1203" i="8"/>
  <c r="N1194" i="8"/>
  <c r="N1230" i="8"/>
  <c r="N1222" i="8"/>
  <c r="N1213" i="8"/>
  <c r="N1240" i="8"/>
  <c r="N1212" i="8"/>
  <c r="N1201" i="8"/>
  <c r="N1183" i="8"/>
  <c r="N1172" i="8"/>
  <c r="N1160" i="8"/>
  <c r="N1152" i="8"/>
  <c r="N1186" i="8"/>
  <c r="N1138" i="8"/>
  <c r="N1117" i="8"/>
  <c r="N1115" i="8"/>
  <c r="N1087" i="8"/>
  <c r="N1072" i="8"/>
  <c r="N1067" i="8"/>
  <c r="N1048" i="8"/>
  <c r="N1022" i="8"/>
  <c r="N1006" i="8"/>
  <c r="N990" i="8"/>
  <c r="N974" i="8"/>
  <c r="N958" i="8"/>
  <c r="N942" i="8"/>
  <c r="N926" i="8"/>
  <c r="N910" i="8"/>
  <c r="N894" i="8"/>
  <c r="N878" i="8"/>
  <c r="N862" i="8"/>
  <c r="N1167" i="8"/>
  <c r="N1137" i="8"/>
  <c r="N1133" i="8"/>
  <c r="N1114" i="8"/>
  <c r="N1066" i="8"/>
  <c r="N1047" i="8"/>
  <c r="N1025" i="8"/>
  <c r="N1009" i="8"/>
  <c r="N993" i="8"/>
  <c r="N977" i="8"/>
  <c r="N961" i="8"/>
  <c r="N945" i="8"/>
  <c r="N929" i="8"/>
  <c r="N913" i="8"/>
  <c r="N897" i="8"/>
  <c r="N881" i="8"/>
  <c r="N1216" i="8"/>
  <c r="N1205" i="8"/>
  <c r="N1181" i="8"/>
  <c r="N1168" i="8"/>
  <c r="N1112" i="8"/>
  <c r="N1098" i="8"/>
  <c r="N1059" i="8"/>
  <c r="N1052" i="8"/>
  <c r="N1028" i="8"/>
  <c r="N1012" i="8"/>
  <c r="N996" i="8"/>
  <c r="N980" i="8"/>
  <c r="N964" i="8"/>
  <c r="N948" i="8"/>
  <c r="N932" i="8"/>
  <c r="N916" i="8"/>
  <c r="N900" i="8"/>
  <c r="N884" i="8"/>
  <c r="N868" i="8"/>
  <c r="N852" i="8"/>
  <c r="N836" i="8"/>
  <c r="N820" i="8"/>
  <c r="N804" i="8"/>
  <c r="N1178" i="8"/>
  <c r="N1131" i="8"/>
  <c r="N1130" i="8"/>
  <c r="N1096" i="8"/>
  <c r="N1065" i="8"/>
  <c r="N1058" i="8"/>
  <c r="N1042" i="8"/>
  <c r="N1037" i="8"/>
  <c r="N1015" i="8"/>
  <c r="N999" i="8"/>
  <c r="N983" i="8"/>
  <c r="N967" i="8"/>
  <c r="N951" i="8"/>
  <c r="N935" i="8"/>
  <c r="N919" i="8"/>
  <c r="N903" i="8"/>
  <c r="N887" i="8"/>
  <c r="N871" i="8"/>
  <c r="N855" i="8"/>
  <c r="N839" i="8"/>
  <c r="N823" i="8"/>
  <c r="N807" i="8"/>
  <c r="N1187" i="8"/>
  <c r="N1161" i="8"/>
  <c r="N1142" i="8"/>
  <c r="N1141" i="8"/>
  <c r="N1110" i="8"/>
  <c r="N1085" i="8"/>
  <c r="N1077" i="8"/>
  <c r="N1071" i="8"/>
  <c r="N1046" i="8"/>
  <c r="N1032" i="8"/>
  <c r="N1018" i="8"/>
  <c r="N1002" i="8"/>
  <c r="N986" i="8"/>
  <c r="N970" i="8"/>
  <c r="N954" i="8"/>
  <c r="N938" i="8"/>
  <c r="N922" i="8"/>
  <c r="N906" i="8"/>
  <c r="N890" i="8"/>
  <c r="N874" i="8"/>
  <c r="N858" i="8"/>
  <c r="N842" i="8"/>
  <c r="N826" i="8"/>
  <c r="N810" i="8"/>
  <c r="N794" i="8"/>
  <c r="N1233" i="8"/>
  <c r="N1206" i="8"/>
  <c r="N1202" i="8"/>
  <c r="N1162" i="8"/>
  <c r="N1154" i="8"/>
  <c r="N1153" i="8"/>
  <c r="N1086" i="8"/>
  <c r="N1084" i="8"/>
  <c r="N1064" i="8"/>
  <c r="N1031" i="8"/>
  <c r="N1021" i="8"/>
  <c r="N1005" i="8"/>
  <c r="N989" i="8"/>
  <c r="N973" i="8"/>
  <c r="N957" i="8"/>
  <c r="N941" i="8"/>
  <c r="N1229" i="8"/>
  <c r="N1129" i="8"/>
  <c r="N1126" i="8"/>
  <c r="N1108" i="8"/>
  <c r="N1107" i="8"/>
  <c r="N1057" i="8"/>
  <c r="N1041" i="8"/>
  <c r="N1036" i="8"/>
  <c r="N1024" i="8"/>
  <c r="N1008" i="8"/>
  <c r="N992" i="8"/>
  <c r="N976" i="8"/>
  <c r="N1195" i="8"/>
  <c r="N1191" i="8"/>
  <c r="N1173" i="8"/>
  <c r="N1169" i="8"/>
  <c r="N1106" i="8"/>
  <c r="N1076" i="8"/>
  <c r="N1056" i="8"/>
  <c r="N1027" i="8"/>
  <c r="N1011" i="8"/>
  <c r="N995" i="8"/>
  <c r="N979" i="8"/>
  <c r="N963" i="8"/>
  <c r="N947" i="8"/>
  <c r="N931" i="8"/>
  <c r="N915" i="8"/>
  <c r="N899" i="8"/>
  <c r="N883" i="8"/>
  <c r="N867" i="8"/>
  <c r="N1163" i="8"/>
  <c r="N1146" i="8"/>
  <c r="N1145" i="8"/>
  <c r="N1104" i="8"/>
  <c r="N1094" i="8"/>
  <c r="N1083" i="8"/>
  <c r="N1050" i="8"/>
  <c r="N1030" i="8"/>
  <c r="N1014" i="8"/>
  <c r="N998" i="8"/>
  <c r="N982" i="8"/>
  <c r="N966" i="8"/>
  <c r="N950" i="8"/>
  <c r="N934" i="8"/>
  <c r="N918" i="8"/>
  <c r="N902" i="8"/>
  <c r="N886" i="8"/>
  <c r="N870" i="8"/>
  <c r="N1125" i="8"/>
  <c r="N1124" i="8"/>
  <c r="N1123" i="8"/>
  <c r="N1122" i="8"/>
  <c r="N1103" i="8"/>
  <c r="N1069" i="8"/>
  <c r="N1045" i="8"/>
  <c r="N1040" i="8"/>
  <c r="N1017" i="8"/>
  <c r="N1001" i="8"/>
  <c r="N985" i="8"/>
  <c r="N969" i="8"/>
  <c r="N953" i="8"/>
  <c r="N937" i="8"/>
  <c r="N921" i="8"/>
  <c r="N1210" i="8"/>
  <c r="N1207" i="8"/>
  <c r="N1175" i="8"/>
  <c r="N1092" i="8"/>
  <c r="N1091" i="8"/>
  <c r="N1081" i="8"/>
  <c r="N1102" i="8"/>
  <c r="N1068" i="8"/>
  <c r="N1055" i="8"/>
  <c r="N1049" i="8"/>
  <c r="N1044" i="8"/>
  <c r="N1023" i="8"/>
  <c r="N1007" i="8"/>
  <c r="N991" i="8"/>
  <c r="N975" i="8"/>
  <c r="N959" i="8"/>
  <c r="N943" i="8"/>
  <c r="N927" i="8"/>
  <c r="N911" i="8"/>
  <c r="N895" i="8"/>
  <c r="N879" i="8"/>
  <c r="N863" i="8"/>
  <c r="N847" i="8"/>
  <c r="N831" i="8"/>
  <c r="N815" i="8"/>
  <c r="N1221" i="8"/>
  <c r="N1215" i="8"/>
  <c r="N1184" i="8"/>
  <c r="N1176" i="8"/>
  <c r="N1170" i="8"/>
  <c r="N1157" i="8"/>
  <c r="N1156" i="8"/>
  <c r="N1119" i="8"/>
  <c r="N1100" i="8"/>
  <c r="N1080" i="8"/>
  <c r="N1061" i="8"/>
  <c r="N1034" i="8"/>
  <c r="N1026" i="8"/>
  <c r="N1010" i="8"/>
  <c r="N994" i="8"/>
  <c r="N978" i="8"/>
  <c r="N962" i="8"/>
  <c r="N946" i="8"/>
  <c r="N1244" i="8"/>
  <c r="N1185" i="8"/>
  <c r="N1150" i="8"/>
  <c r="N1135" i="8"/>
  <c r="N1116" i="8"/>
  <c r="N1099" i="8"/>
  <c r="N1090" i="8"/>
  <c r="N1043" i="8"/>
  <c r="N1197" i="8"/>
  <c r="N1089" i="8"/>
  <c r="N1088" i="8"/>
  <c r="N1118" i="8"/>
  <c r="N1054" i="8"/>
  <c r="N960" i="8"/>
  <c r="N923" i="8"/>
  <c r="N912" i="8"/>
  <c r="N1158" i="8"/>
  <c r="N1075" i="8"/>
  <c r="N939" i="8"/>
  <c r="N924" i="8"/>
  <c r="N898" i="8"/>
  <c r="N882" i="8"/>
  <c r="N866" i="8"/>
  <c r="N856" i="8"/>
  <c r="N846" i="8"/>
  <c r="N845" i="8"/>
  <c r="N834" i="8"/>
  <c r="N824" i="8"/>
  <c r="N814" i="8"/>
  <c r="N813" i="8"/>
  <c r="N805" i="8"/>
  <c r="N792" i="8"/>
  <c r="N776" i="8"/>
  <c r="N760" i="8"/>
  <c r="N744" i="8"/>
  <c r="N728" i="8"/>
  <c r="N712" i="8"/>
  <c r="N696" i="8"/>
  <c r="N680" i="8"/>
  <c r="N664" i="8"/>
  <c r="N940" i="8"/>
  <c r="N844" i="8"/>
  <c r="N812" i="8"/>
  <c r="N795" i="8"/>
  <c r="N782" i="8"/>
  <c r="N766" i="8"/>
  <c r="N750" i="8"/>
  <c r="N734" i="8"/>
  <c r="N718" i="8"/>
  <c r="N702" i="8"/>
  <c r="N686" i="8"/>
  <c r="N670" i="8"/>
  <c r="N654" i="8"/>
  <c r="N1073" i="8"/>
  <c r="N1029" i="8"/>
  <c r="N1000" i="8"/>
  <c r="N997" i="8"/>
  <c r="N968" i="8"/>
  <c r="N914" i="8"/>
  <c r="N908" i="8"/>
  <c r="N907" i="8"/>
  <c r="N892" i="8"/>
  <c r="N891" i="8"/>
  <c r="N876" i="8"/>
  <c r="N875" i="8"/>
  <c r="N854" i="8"/>
  <c r="N832" i="8"/>
  <c r="N822" i="8"/>
  <c r="N785" i="8"/>
  <c r="N769" i="8"/>
  <c r="N753" i="8"/>
  <c r="N737" i="8"/>
  <c r="N721" i="8"/>
  <c r="N705" i="8"/>
  <c r="N689" i="8"/>
  <c r="N673" i="8"/>
  <c r="N1149" i="8"/>
  <c r="N1003" i="8"/>
  <c r="N971" i="8"/>
  <c r="N936" i="8"/>
  <c r="N925" i="8"/>
  <c r="N853" i="8"/>
  <c r="N843" i="8"/>
  <c r="N833" i="8"/>
  <c r="N821" i="8"/>
  <c r="N811" i="8"/>
  <c r="N803" i="8"/>
  <c r="N788" i="8"/>
  <c r="N965" i="8"/>
  <c r="N920" i="8"/>
  <c r="N909" i="8"/>
  <c r="N893" i="8"/>
  <c r="N877" i="8"/>
  <c r="N798" i="8"/>
  <c r="N778" i="8"/>
  <c r="N762" i="8"/>
  <c r="N746" i="8"/>
  <c r="N730" i="8"/>
  <c r="N714" i="8"/>
  <c r="N698" i="8"/>
  <c r="N682" i="8"/>
  <c r="N666" i="8"/>
  <c r="N1121" i="8"/>
  <c r="N1062" i="8"/>
  <c r="N955" i="8"/>
  <c r="N901" i="8"/>
  <c r="N885" i="8"/>
  <c r="N869" i="8"/>
  <c r="N851" i="8"/>
  <c r="N841" i="8"/>
  <c r="N819" i="8"/>
  <c r="N809" i="8"/>
  <c r="N802" i="8"/>
  <c r="N781" i="8"/>
  <c r="N765" i="8"/>
  <c r="N749" i="8"/>
  <c r="N733" i="8"/>
  <c r="N717" i="8"/>
  <c r="N701" i="8"/>
  <c r="N685" i="8"/>
  <c r="N669" i="8"/>
  <c r="N653" i="8"/>
  <c r="N850" i="8"/>
  <c r="N840" i="8"/>
  <c r="N830" i="8"/>
  <c r="N829" i="8"/>
  <c r="N818" i="8"/>
  <c r="N784" i="8"/>
  <c r="N768" i="8"/>
  <c r="N1004" i="8"/>
  <c r="N972" i="8"/>
  <c r="N952" i="8"/>
  <c r="N1211" i="8"/>
  <c r="N1060" i="8"/>
  <c r="N1053" i="8"/>
  <c r="N828" i="8"/>
  <c r="N808" i="8"/>
  <c r="N797" i="8"/>
  <c r="N790" i="8"/>
  <c r="N774" i="8"/>
  <c r="N758" i="8"/>
  <c r="N742" i="8"/>
  <c r="N726" i="8"/>
  <c r="N710" i="8"/>
  <c r="N694" i="8"/>
  <c r="N678" i="8"/>
  <c r="N662" i="8"/>
  <c r="N1016" i="8"/>
  <c r="N1013" i="8"/>
  <c r="N984" i="8"/>
  <c r="N981" i="8"/>
  <c r="N956" i="8"/>
  <c r="N949" i="8"/>
  <c r="N933" i="8"/>
  <c r="N861" i="8"/>
  <c r="N860" i="8"/>
  <c r="N848" i="8"/>
  <c r="N838" i="8"/>
  <c r="N816" i="8"/>
  <c r="N793" i="8"/>
  <c r="N777" i="8"/>
  <c r="N761" i="8"/>
  <c r="N745" i="8"/>
  <c r="N729" i="8"/>
  <c r="N713" i="8"/>
  <c r="N697" i="8"/>
  <c r="N681" i="8"/>
  <c r="N665" i="8"/>
  <c r="N649" i="8"/>
  <c r="N1039" i="8"/>
  <c r="N928" i="8"/>
  <c r="N917" i="8"/>
  <c r="N904" i="8"/>
  <c r="N896" i="8"/>
  <c r="N888" i="8"/>
  <c r="N880" i="8"/>
  <c r="N872" i="8"/>
  <c r="N859" i="8"/>
  <c r="N783" i="8"/>
  <c r="N767" i="8"/>
  <c r="N1148" i="8"/>
  <c r="N801" i="8"/>
  <c r="N722" i="8"/>
  <c r="N707" i="8"/>
  <c r="N693" i="8"/>
  <c r="N772" i="8"/>
  <c r="N751" i="8"/>
  <c r="N736" i="8"/>
  <c r="N708" i="8"/>
  <c r="N679" i="8"/>
  <c r="N646" i="8"/>
  <c r="N630" i="8"/>
  <c r="N614" i="8"/>
  <c r="N598" i="8"/>
  <c r="N582" i="8"/>
  <c r="N566" i="8"/>
  <c r="N550" i="8"/>
  <c r="N534" i="8"/>
  <c r="N518" i="8"/>
  <c r="N502" i="8"/>
  <c r="N486" i="8"/>
  <c r="N470" i="8"/>
  <c r="N454" i="8"/>
  <c r="N438" i="8"/>
  <c r="N422" i="8"/>
  <c r="N865" i="8"/>
  <c r="N738" i="8"/>
  <c r="N723" i="8"/>
  <c r="N709" i="8"/>
  <c r="N873" i="8"/>
  <c r="N825" i="8"/>
  <c r="N773" i="8"/>
  <c r="N752" i="8"/>
  <c r="N724" i="8"/>
  <c r="N695" i="8"/>
  <c r="N652" i="8"/>
  <c r="N636" i="8"/>
  <c r="N620" i="8"/>
  <c r="N604" i="8"/>
  <c r="N588" i="8"/>
  <c r="N572" i="8"/>
  <c r="N835" i="8"/>
  <c r="N786" i="8"/>
  <c r="N754" i="8"/>
  <c r="N739" i="8"/>
  <c r="N725" i="8"/>
  <c r="N651" i="8"/>
  <c r="N639" i="8"/>
  <c r="N623" i="8"/>
  <c r="N607" i="8"/>
  <c r="N591" i="8"/>
  <c r="N575" i="8"/>
  <c r="N559" i="8"/>
  <c r="N857" i="8"/>
  <c r="N806" i="8"/>
  <c r="N740" i="8"/>
  <c r="N711" i="8"/>
  <c r="N668" i="8"/>
  <c r="N667" i="8"/>
  <c r="N650" i="8"/>
  <c r="N642" i="8"/>
  <c r="N626" i="8"/>
  <c r="N610" i="8"/>
  <c r="N594" i="8"/>
  <c r="N578" i="8"/>
  <c r="N1033" i="8"/>
  <c r="N1020" i="8"/>
  <c r="N988" i="8"/>
  <c r="N755" i="8"/>
  <c r="N741" i="8"/>
  <c r="N944" i="8"/>
  <c r="N930" i="8"/>
  <c r="N791" i="8"/>
  <c r="N756" i="8"/>
  <c r="N727" i="8"/>
  <c r="N684" i="8"/>
  <c r="N683" i="8"/>
  <c r="N671" i="8"/>
  <c r="N632" i="8"/>
  <c r="N616" i="8"/>
  <c r="N600" i="8"/>
  <c r="N584" i="8"/>
  <c r="N568" i="8"/>
  <c r="N799" i="8"/>
  <c r="N763" i="8"/>
  <c r="N648" i="8"/>
  <c r="N635" i="8"/>
  <c r="N619" i="8"/>
  <c r="N603" i="8"/>
  <c r="N587" i="8"/>
  <c r="N571" i="8"/>
  <c r="N787" i="8"/>
  <c r="N757" i="8"/>
  <c r="N743" i="8"/>
  <c r="N700" i="8"/>
  <c r="N699" i="8"/>
  <c r="N687" i="8"/>
  <c r="N905" i="8"/>
  <c r="N796" i="8"/>
  <c r="N817" i="8"/>
  <c r="N800" i="8"/>
  <c r="N779" i="8"/>
  <c r="N775" i="8"/>
  <c r="N770" i="8"/>
  <c r="N764" i="8"/>
  <c r="N716" i="8"/>
  <c r="N715" i="8"/>
  <c r="N703" i="8"/>
  <c r="N688" i="8"/>
  <c r="N644" i="8"/>
  <c r="N628" i="8"/>
  <c r="N612" i="8"/>
  <c r="N596" i="8"/>
  <c r="N580" i="8"/>
  <c r="N564" i="8"/>
  <c r="N548" i="8"/>
  <c r="N532" i="8"/>
  <c r="N516" i="8"/>
  <c r="N500" i="8"/>
  <c r="N484" i="8"/>
  <c r="N468" i="8"/>
  <c r="N452" i="8"/>
  <c r="N436" i="8"/>
  <c r="N420" i="8"/>
  <c r="N827" i="8"/>
  <c r="N690" i="8"/>
  <c r="N1019" i="8"/>
  <c r="N987" i="8"/>
  <c r="N780" i="8"/>
  <c r="N706" i="8"/>
  <c r="N691" i="8"/>
  <c r="N789" i="8"/>
  <c r="N672" i="8"/>
  <c r="N657" i="8"/>
  <c r="N656" i="8"/>
  <c r="N641" i="8"/>
  <c r="N599" i="8"/>
  <c r="N597" i="8"/>
  <c r="N570" i="8"/>
  <c r="N542" i="8"/>
  <c r="N527" i="8"/>
  <c r="N503" i="8"/>
  <c r="N478" i="8"/>
  <c r="N463" i="8"/>
  <c r="N439" i="8"/>
  <c r="N414" i="8"/>
  <c r="N407" i="8"/>
  <c r="N731" i="8"/>
  <c r="N627" i="8"/>
  <c r="N569" i="8"/>
  <c r="N552" i="8"/>
  <c r="N547" i="8"/>
  <c r="N537" i="8"/>
  <c r="N488" i="8"/>
  <c r="N483" i="8"/>
  <c r="N473" i="8"/>
  <c r="N424" i="8"/>
  <c r="N419" i="8"/>
  <c r="N615" i="8"/>
  <c r="N613" i="8"/>
  <c r="N586" i="8"/>
  <c r="N556" i="8"/>
  <c r="N522" i="8"/>
  <c r="N517" i="8"/>
  <c r="N512" i="8"/>
  <c r="N507" i="8"/>
  <c r="N492" i="8"/>
  <c r="N458" i="8"/>
  <c r="N453" i="8"/>
  <c r="N448" i="8"/>
  <c r="N443" i="8"/>
  <c r="N428" i="8"/>
  <c r="N397" i="8"/>
  <c r="N889" i="8"/>
  <c r="N719" i="8"/>
  <c r="N675" i="8"/>
  <c r="N658" i="8"/>
  <c r="N643" i="8"/>
  <c r="N585" i="8"/>
  <c r="N573" i="8"/>
  <c r="N546" i="8"/>
  <c r="N541" i="8"/>
  <c r="N497" i="8"/>
  <c r="N482" i="8"/>
  <c r="N477" i="8"/>
  <c r="N433" i="8"/>
  <c r="N631" i="8"/>
  <c r="N629" i="8"/>
  <c r="N602" i="8"/>
  <c r="N551" i="8"/>
  <c r="N526" i="8"/>
  <c r="N511" i="8"/>
  <c r="N487" i="8"/>
  <c r="N462" i="8"/>
  <c r="N447" i="8"/>
  <c r="N423" i="8"/>
  <c r="N748" i="8"/>
  <c r="N663" i="8"/>
  <c r="N601" i="8"/>
  <c r="N589" i="8"/>
  <c r="N574" i="8"/>
  <c r="N536" i="8"/>
  <c r="N531" i="8"/>
  <c r="N521" i="8"/>
  <c r="N837" i="8"/>
  <c r="N659" i="8"/>
  <c r="N647" i="8"/>
  <c r="N645" i="8"/>
  <c r="N618" i="8"/>
  <c r="N555" i="8"/>
  <c r="N540" i="8"/>
  <c r="N506" i="8"/>
  <c r="N501" i="8"/>
  <c r="N496" i="8"/>
  <c r="N491" i="8"/>
  <c r="N476" i="8"/>
  <c r="N442" i="8"/>
  <c r="N437" i="8"/>
  <c r="N432" i="8"/>
  <c r="N427" i="8"/>
  <c r="N409" i="8"/>
  <c r="N393" i="8"/>
  <c r="N676" i="8"/>
  <c r="N660" i="8"/>
  <c r="N617" i="8"/>
  <c r="N605" i="8"/>
  <c r="N590" i="8"/>
  <c r="N576" i="8"/>
  <c r="N545" i="8"/>
  <c r="N530" i="8"/>
  <c r="N525" i="8"/>
  <c r="N481" i="8"/>
  <c r="N466" i="8"/>
  <c r="N461" i="8"/>
  <c r="N417" i="8"/>
  <c r="N732" i="8"/>
  <c r="N634" i="8"/>
  <c r="N577" i="8"/>
  <c r="N535" i="8"/>
  <c r="N510" i="8"/>
  <c r="N495" i="8"/>
  <c r="N471" i="8"/>
  <c r="N446" i="8"/>
  <c r="N431" i="8"/>
  <c r="N633" i="8"/>
  <c r="N621" i="8"/>
  <c r="N606" i="8"/>
  <c r="N592" i="8"/>
  <c r="N563" i="8"/>
  <c r="N562" i="8"/>
  <c r="N561" i="8"/>
  <c r="N520" i="8"/>
  <c r="N515" i="8"/>
  <c r="N505" i="8"/>
  <c r="N456" i="8"/>
  <c r="N451" i="8"/>
  <c r="N441" i="8"/>
  <c r="N402" i="8"/>
  <c r="N386" i="8"/>
  <c r="N593" i="8"/>
  <c r="N560" i="8"/>
  <c r="N554" i="8"/>
  <c r="N549" i="8"/>
  <c r="N544" i="8"/>
  <c r="N539" i="8"/>
  <c r="N524" i="8"/>
  <c r="N490" i="8"/>
  <c r="N485" i="8"/>
  <c r="N480" i="8"/>
  <c r="N475" i="8"/>
  <c r="N460" i="8"/>
  <c r="N426" i="8"/>
  <c r="N421" i="8"/>
  <c r="N416" i="8"/>
  <c r="N405" i="8"/>
  <c r="N389" i="8"/>
  <c r="N759" i="8"/>
  <c r="N720" i="8"/>
  <c r="N677" i="8"/>
  <c r="N661" i="8"/>
  <c r="N637" i="8"/>
  <c r="N622" i="8"/>
  <c r="N608" i="8"/>
  <c r="N579" i="8"/>
  <c r="N529" i="8"/>
  <c r="N514" i="8"/>
  <c r="N509" i="8"/>
  <c r="N465" i="8"/>
  <c r="N450" i="8"/>
  <c r="N445" i="8"/>
  <c r="N864" i="8"/>
  <c r="N849" i="8"/>
  <c r="N692" i="8"/>
  <c r="N609" i="8"/>
  <c r="N567" i="8"/>
  <c r="N565" i="8"/>
  <c r="N558" i="8"/>
  <c r="N543" i="8"/>
  <c r="N519" i="8"/>
  <c r="N494" i="8"/>
  <c r="N479" i="8"/>
  <c r="N455" i="8"/>
  <c r="N430" i="8"/>
  <c r="N415" i="8"/>
  <c r="N411" i="8"/>
  <c r="N395" i="8"/>
  <c r="N771" i="8"/>
  <c r="N674" i="8"/>
  <c r="N638" i="8"/>
  <c r="N624" i="8"/>
  <c r="N595" i="8"/>
  <c r="N553" i="8"/>
  <c r="N504" i="8"/>
  <c r="N499" i="8"/>
  <c r="N489" i="8"/>
  <c r="N440" i="8"/>
  <c r="N435" i="8"/>
  <c r="N747" i="8"/>
  <c r="N735" i="8"/>
  <c r="N704" i="8"/>
  <c r="N655" i="8"/>
  <c r="N625" i="8"/>
  <c r="N583" i="8"/>
  <c r="N581" i="8"/>
  <c r="N528" i="8"/>
  <c r="N384" i="8"/>
  <c r="N379" i="8"/>
  <c r="N363" i="8"/>
  <c r="N347" i="8"/>
  <c r="N331" i="8"/>
  <c r="N315" i="8"/>
  <c r="N299" i="8"/>
  <c r="N283" i="8"/>
  <c r="N267" i="8"/>
  <c r="N251" i="8"/>
  <c r="N235" i="8"/>
  <c r="N219" i="8"/>
  <c r="N203" i="8"/>
  <c r="N513" i="8"/>
  <c r="N498" i="8"/>
  <c r="N472" i="8"/>
  <c r="N366" i="8"/>
  <c r="N350" i="8"/>
  <c r="N334" i="8"/>
  <c r="N318" i="8"/>
  <c r="N302" i="8"/>
  <c r="N286" i="8"/>
  <c r="N270" i="8"/>
  <c r="N254" i="8"/>
  <c r="N238" i="8"/>
  <c r="N222" i="8"/>
  <c r="N206" i="8"/>
  <c r="N190" i="8"/>
  <c r="N174" i="8"/>
  <c r="N158" i="8"/>
  <c r="N142" i="8"/>
  <c r="N126" i="8"/>
  <c r="N110" i="8"/>
  <c r="N94" i="8"/>
  <c r="N640" i="8"/>
  <c r="N434" i="8"/>
  <c r="N369" i="8"/>
  <c r="N353" i="8"/>
  <c r="N337" i="8"/>
  <c r="N321" i="8"/>
  <c r="N305" i="8"/>
  <c r="N289" i="8"/>
  <c r="N273" i="8"/>
  <c r="N257" i="8"/>
  <c r="N241" i="8"/>
  <c r="N225" i="8"/>
  <c r="N209" i="8"/>
  <c r="N372" i="8"/>
  <c r="N356" i="8"/>
  <c r="N340" i="8"/>
  <c r="N324" i="8"/>
  <c r="N308" i="8"/>
  <c r="N292" i="8"/>
  <c r="N276" i="8"/>
  <c r="N260" i="8"/>
  <c r="N244" i="8"/>
  <c r="N228" i="8"/>
  <c r="N212" i="8"/>
  <c r="N196" i="8"/>
  <c r="N180" i="8"/>
  <c r="N164" i="8"/>
  <c r="N148" i="8"/>
  <c r="N132" i="8"/>
  <c r="N116" i="8"/>
  <c r="N100" i="8"/>
  <c r="N444" i="8"/>
  <c r="N383" i="8"/>
  <c r="N375" i="8"/>
  <c r="N359" i="8"/>
  <c r="N343" i="8"/>
  <c r="N327" i="8"/>
  <c r="N311" i="8"/>
  <c r="N295" i="8"/>
  <c r="N279" i="8"/>
  <c r="N263" i="8"/>
  <c r="N247" i="8"/>
  <c r="N231" i="8"/>
  <c r="N215" i="8"/>
  <c r="N199" i="8"/>
  <c r="N183" i="8"/>
  <c r="N167" i="8"/>
  <c r="N151" i="8"/>
  <c r="N135" i="8"/>
  <c r="N119" i="8"/>
  <c r="N103" i="8"/>
  <c r="N87" i="8"/>
  <c r="N533" i="8"/>
  <c r="N429" i="8"/>
  <c r="N418" i="8"/>
  <c r="N400" i="8"/>
  <c r="N398" i="8"/>
  <c r="N382" i="8"/>
  <c r="N378" i="8"/>
  <c r="N362" i="8"/>
  <c r="N346" i="8"/>
  <c r="N330" i="8"/>
  <c r="N314" i="8"/>
  <c r="N298" i="8"/>
  <c r="N282" i="8"/>
  <c r="N266" i="8"/>
  <c r="N250" i="8"/>
  <c r="N234" i="8"/>
  <c r="N218" i="8"/>
  <c r="N202" i="8"/>
  <c r="N186" i="8"/>
  <c r="N170" i="8"/>
  <c r="N154" i="8"/>
  <c r="N138" i="8"/>
  <c r="N449" i="8"/>
  <c r="N403" i="8"/>
  <c r="N401" i="8"/>
  <c r="N396" i="8"/>
  <c r="N394" i="8"/>
  <c r="N365" i="8"/>
  <c r="N349" i="8"/>
  <c r="N333" i="8"/>
  <c r="N317" i="8"/>
  <c r="N301" i="8"/>
  <c r="N285" i="8"/>
  <c r="N269" i="8"/>
  <c r="N253" i="8"/>
  <c r="N237" i="8"/>
  <c r="N221" i="8"/>
  <c r="N205" i="8"/>
  <c r="N189" i="8"/>
  <c r="N404" i="8"/>
  <c r="N399" i="8"/>
  <c r="N368" i="8"/>
  <c r="N352" i="8"/>
  <c r="N336" i="8"/>
  <c r="N320" i="8"/>
  <c r="N304" i="8"/>
  <c r="N288" i="8"/>
  <c r="N272" i="8"/>
  <c r="N256" i="8"/>
  <c r="N240" i="8"/>
  <c r="N224" i="8"/>
  <c r="N208" i="8"/>
  <c r="N406" i="8"/>
  <c r="N392" i="8"/>
  <c r="N391" i="8"/>
  <c r="N381" i="8"/>
  <c r="N371" i="8"/>
  <c r="N355" i="8"/>
  <c r="N339" i="8"/>
  <c r="N323" i="8"/>
  <c r="N307" i="8"/>
  <c r="N291" i="8"/>
  <c r="N275" i="8"/>
  <c r="N259" i="8"/>
  <c r="N243" i="8"/>
  <c r="N227" i="8"/>
  <c r="N211" i="8"/>
  <c r="N195" i="8"/>
  <c r="N179" i="8"/>
  <c r="N163" i="8"/>
  <c r="N147" i="8"/>
  <c r="N131" i="8"/>
  <c r="N115" i="8"/>
  <c r="N459" i="8"/>
  <c r="N413" i="8"/>
  <c r="N410" i="8"/>
  <c r="N408" i="8"/>
  <c r="N390" i="8"/>
  <c r="N374" i="8"/>
  <c r="N358" i="8"/>
  <c r="N342" i="8"/>
  <c r="N326" i="8"/>
  <c r="N310" i="8"/>
  <c r="N294" i="8"/>
  <c r="N278" i="8"/>
  <c r="N262" i="8"/>
  <c r="N246" i="8"/>
  <c r="N230" i="8"/>
  <c r="N214" i="8"/>
  <c r="N611" i="8"/>
  <c r="N557" i="8"/>
  <c r="N464" i="8"/>
  <c r="N412" i="8"/>
  <c r="N388" i="8"/>
  <c r="N377" i="8"/>
  <c r="N361" i="8"/>
  <c r="N345" i="8"/>
  <c r="N329" i="8"/>
  <c r="N313" i="8"/>
  <c r="N297" i="8"/>
  <c r="N281" i="8"/>
  <c r="N265" i="8"/>
  <c r="N249" i="8"/>
  <c r="N233" i="8"/>
  <c r="N217" i="8"/>
  <c r="N201" i="8"/>
  <c r="N538" i="8"/>
  <c r="N523" i="8"/>
  <c r="N508" i="8"/>
  <c r="N493" i="8"/>
  <c r="N469" i="8"/>
  <c r="N380" i="8"/>
  <c r="N364" i="8"/>
  <c r="N348" i="8"/>
  <c r="N332" i="8"/>
  <c r="N316" i="8"/>
  <c r="N300" i="8"/>
  <c r="N284" i="8"/>
  <c r="N268" i="8"/>
  <c r="N252" i="8"/>
  <c r="N236" i="8"/>
  <c r="N220" i="8"/>
  <c r="N204" i="8"/>
  <c r="N188" i="8"/>
  <c r="N172" i="8"/>
  <c r="N156" i="8"/>
  <c r="N140" i="8"/>
  <c r="N124" i="8"/>
  <c r="N108" i="8"/>
  <c r="N92" i="8"/>
  <c r="N387" i="8"/>
  <c r="N367" i="8"/>
  <c r="N351" i="8"/>
  <c r="N335" i="8"/>
  <c r="N319" i="8"/>
  <c r="N303" i="8"/>
  <c r="N287" i="8"/>
  <c r="N271" i="8"/>
  <c r="N255" i="8"/>
  <c r="N239" i="8"/>
  <c r="N223" i="8"/>
  <c r="N207" i="8"/>
  <c r="N191" i="8"/>
  <c r="N175" i="8"/>
  <c r="N159" i="8"/>
  <c r="N143" i="8"/>
  <c r="N127" i="8"/>
  <c r="N111" i="8"/>
  <c r="N95" i="8"/>
  <c r="N474" i="8"/>
  <c r="N457" i="8"/>
  <c r="N370" i="8"/>
  <c r="N354" i="8"/>
  <c r="N338" i="8"/>
  <c r="N322" i="8"/>
  <c r="N306" i="8"/>
  <c r="N290" i="8"/>
  <c r="N274" i="8"/>
  <c r="N258" i="8"/>
  <c r="N242" i="8"/>
  <c r="N226" i="8"/>
  <c r="N210" i="8"/>
  <c r="N194" i="8"/>
  <c r="N178" i="8"/>
  <c r="N162" i="8"/>
  <c r="N146" i="8"/>
  <c r="N130" i="8"/>
  <c r="N114" i="8"/>
  <c r="N425" i="8"/>
  <c r="N385" i="8"/>
  <c r="N373" i="8"/>
  <c r="N357" i="8"/>
  <c r="N341" i="8"/>
  <c r="N325" i="8"/>
  <c r="N309" i="8"/>
  <c r="N293" i="8"/>
  <c r="N277" i="8"/>
  <c r="N261" i="8"/>
  <c r="N245" i="8"/>
  <c r="N229" i="8"/>
  <c r="N213" i="8"/>
  <c r="N197" i="8"/>
  <c r="N467" i="8"/>
  <c r="N296" i="8"/>
  <c r="N192" i="8"/>
  <c r="N73" i="8"/>
  <c r="N187" i="8"/>
  <c r="N171" i="8"/>
  <c r="N155" i="8"/>
  <c r="N139" i="8"/>
  <c r="N312" i="8"/>
  <c r="N112" i="8"/>
  <c r="N82" i="8"/>
  <c r="N66" i="8"/>
  <c r="N50" i="8"/>
  <c r="N34" i="8"/>
  <c r="N18" i="8"/>
  <c r="N328" i="8"/>
  <c r="N200" i="8"/>
  <c r="N193" i="8"/>
  <c r="N128" i="8"/>
  <c r="N113" i="8"/>
  <c r="N89" i="8"/>
  <c r="N88" i="8"/>
  <c r="N69" i="8"/>
  <c r="N53" i="8"/>
  <c r="N37" i="8"/>
  <c r="N21" i="8"/>
  <c r="N5" i="8"/>
  <c r="N181" i="8"/>
  <c r="N173" i="8"/>
  <c r="N165" i="8"/>
  <c r="N157" i="8"/>
  <c r="N149" i="8"/>
  <c r="N141" i="8"/>
  <c r="N72" i="8"/>
  <c r="N56" i="8"/>
  <c r="N40" i="8"/>
  <c r="N24" i="8"/>
  <c r="N8" i="8"/>
  <c r="N344" i="8"/>
  <c r="N216" i="8"/>
  <c r="N198" i="8"/>
  <c r="N129" i="8"/>
  <c r="N117" i="8"/>
  <c r="N86" i="8"/>
  <c r="N360" i="8"/>
  <c r="N232" i="8"/>
  <c r="N182" i="8"/>
  <c r="N166" i="8"/>
  <c r="N150" i="8"/>
  <c r="N104" i="8"/>
  <c r="N85" i="8"/>
  <c r="N81" i="8"/>
  <c r="N65" i="8"/>
  <c r="N49" i="8"/>
  <c r="N33" i="8"/>
  <c r="N17" i="8"/>
  <c r="N133" i="8"/>
  <c r="N118" i="8"/>
  <c r="N106" i="8"/>
  <c r="N102" i="8"/>
  <c r="N101" i="8"/>
  <c r="N376" i="8"/>
  <c r="N248" i="8"/>
  <c r="N120" i="8"/>
  <c r="N105" i="8"/>
  <c r="N84" i="8"/>
  <c r="N184" i="8"/>
  <c r="N168" i="8"/>
  <c r="N152" i="8"/>
  <c r="N134" i="8"/>
  <c r="N122" i="8"/>
  <c r="N107" i="8"/>
  <c r="N99" i="8"/>
  <c r="N74" i="8"/>
  <c r="N58" i="8"/>
  <c r="N42" i="8"/>
  <c r="N26" i="8"/>
  <c r="N10" i="8"/>
  <c r="N264" i="8"/>
  <c r="N176" i="8"/>
  <c r="N160" i="8"/>
  <c r="N144" i="8"/>
  <c r="N136" i="8"/>
  <c r="N121" i="8"/>
  <c r="N98" i="8"/>
  <c r="N77" i="8"/>
  <c r="N61" i="8"/>
  <c r="N45" i="8"/>
  <c r="N29" i="8"/>
  <c r="N13" i="8"/>
  <c r="N123" i="8"/>
  <c r="N109" i="8"/>
  <c r="N96" i="8"/>
  <c r="N80" i="8"/>
  <c r="N64" i="8"/>
  <c r="N48" i="8"/>
  <c r="N32" i="8"/>
  <c r="N16" i="8"/>
  <c r="N280" i="8"/>
  <c r="N185" i="8"/>
  <c r="N169" i="8"/>
  <c r="N153" i="8"/>
  <c r="N137" i="8"/>
  <c r="N97" i="8"/>
  <c r="N93" i="8"/>
  <c r="N83" i="8"/>
  <c r="N67" i="8"/>
  <c r="N177" i="8"/>
  <c r="M3" i="8"/>
  <c r="X3" i="8" s="1"/>
  <c r="Q4" i="16"/>
  <c r="Q4" i="19"/>
  <c r="R5" i="16"/>
  <c r="R5" i="19"/>
  <c r="T8" i="16"/>
  <c r="T8" i="19"/>
  <c r="U9" i="16"/>
  <c r="J18" i="16"/>
  <c r="J18" i="19"/>
  <c r="P20" i="16"/>
  <c r="P20" i="19"/>
  <c r="O22" i="8"/>
  <c r="J32" i="16"/>
  <c r="J32" i="19"/>
  <c r="H22" i="24" s="1"/>
  <c r="O34" i="8"/>
  <c r="N35" i="8"/>
  <c r="S37" i="16"/>
  <c r="S37" i="19"/>
  <c r="L48" i="16"/>
  <c r="L48" i="19"/>
  <c r="O49" i="8"/>
  <c r="J61" i="16"/>
  <c r="J61" i="19"/>
  <c r="L62" i="16"/>
  <c r="L62" i="19"/>
  <c r="O63" i="8"/>
  <c r="Q64" i="16"/>
  <c r="Q64" i="19"/>
  <c r="T65" i="16"/>
  <c r="T65" i="19"/>
  <c r="N71" i="8"/>
  <c r="E81" i="16"/>
  <c r="E81" i="19"/>
  <c r="L96" i="8"/>
  <c r="G118" i="16"/>
  <c r="G118" i="19"/>
  <c r="T163" i="8"/>
  <c r="O1244" i="8"/>
  <c r="O1228" i="8"/>
  <c r="O1212" i="8"/>
  <c r="O1196" i="8"/>
  <c r="O1180" i="8"/>
  <c r="O1164" i="8"/>
  <c r="O1224" i="8"/>
  <c r="O1220" i="8"/>
  <c r="O1197" i="8"/>
  <c r="O1189" i="8"/>
  <c r="O1185" i="8"/>
  <c r="O1162" i="8"/>
  <c r="O1146" i="8"/>
  <c r="O1130" i="8"/>
  <c r="O1114" i="8"/>
  <c r="O1098" i="8"/>
  <c r="O1082" i="8"/>
  <c r="O1066" i="8"/>
  <c r="O1227" i="8"/>
  <c r="O1223" i="8"/>
  <c r="O1192" i="8"/>
  <c r="O1188" i="8"/>
  <c r="O1219" i="8"/>
  <c r="O1215" i="8"/>
  <c r="O1184" i="8"/>
  <c r="O1237" i="8"/>
  <c r="O1200" i="8"/>
  <c r="O1171" i="8"/>
  <c r="O1140" i="8"/>
  <c r="O1132" i="8"/>
  <c r="O1105" i="8"/>
  <c r="O1101" i="8"/>
  <c r="O1070" i="8"/>
  <c r="O1038" i="8"/>
  <c r="O1218" i="8"/>
  <c r="O1198" i="8"/>
  <c r="O1190" i="8"/>
  <c r="O1155" i="8"/>
  <c r="O1151" i="8"/>
  <c r="O1128" i="8"/>
  <c r="O1120" i="8"/>
  <c r="O1097" i="8"/>
  <c r="O1093" i="8"/>
  <c r="O1062" i="8"/>
  <c r="O1058" i="8"/>
  <c r="O1041" i="8"/>
  <c r="O1209" i="8"/>
  <c r="O1207" i="8"/>
  <c r="O1181" i="8"/>
  <c r="O1170" i="8"/>
  <c r="O1163" i="8"/>
  <c r="O1159" i="8"/>
  <c r="O1124" i="8"/>
  <c r="O1116" i="8"/>
  <c r="O1089" i="8"/>
  <c r="O1085" i="8"/>
  <c r="O1236" i="8"/>
  <c r="O1226" i="8"/>
  <c r="O1217" i="8"/>
  <c r="O1234" i="8"/>
  <c r="O1169" i="8"/>
  <c r="O1168" i="8"/>
  <c r="O1143" i="8"/>
  <c r="O1206" i="8"/>
  <c r="O1243" i="8"/>
  <c r="O1204" i="8"/>
  <c r="O1203" i="8"/>
  <c r="O1194" i="8"/>
  <c r="O1177" i="8"/>
  <c r="O1175" i="8"/>
  <c r="O1161" i="8"/>
  <c r="O1157" i="8"/>
  <c r="O1126" i="8"/>
  <c r="O1122" i="8"/>
  <c r="O1232" i="8"/>
  <c r="O1202" i="8"/>
  <c r="O1231" i="8"/>
  <c r="O1221" i="8"/>
  <c r="O1211" i="8"/>
  <c r="O1229" i="8"/>
  <c r="O1210" i="8"/>
  <c r="O1191" i="8"/>
  <c r="O1173" i="8"/>
  <c r="O1165" i="8"/>
  <c r="O1156" i="8"/>
  <c r="O1148" i="8"/>
  <c r="O1208" i="8"/>
  <c r="O1167" i="8"/>
  <c r="O1166" i="8"/>
  <c r="O1137" i="8"/>
  <c r="O1136" i="8"/>
  <c r="O1133" i="8"/>
  <c r="O1079" i="8"/>
  <c r="O1047" i="8"/>
  <c r="O1025" i="8"/>
  <c r="O1009" i="8"/>
  <c r="O993" i="8"/>
  <c r="O977" i="8"/>
  <c r="O961" i="8"/>
  <c r="O945" i="8"/>
  <c r="O929" i="8"/>
  <c r="O913" i="8"/>
  <c r="O897" i="8"/>
  <c r="O881" i="8"/>
  <c r="O865" i="8"/>
  <c r="O865" i="19" s="1"/>
  <c r="O1235" i="8"/>
  <c r="O1216" i="8"/>
  <c r="O1205" i="8"/>
  <c r="O1139" i="8"/>
  <c r="O1112" i="8"/>
  <c r="O1059" i="8"/>
  <c r="O1052" i="8"/>
  <c r="O1028" i="8"/>
  <c r="O1012" i="8"/>
  <c r="O996" i="8"/>
  <c r="O980" i="8"/>
  <c r="O964" i="8"/>
  <c r="O948" i="8"/>
  <c r="O932" i="8"/>
  <c r="O916" i="8"/>
  <c r="O900" i="8"/>
  <c r="O884" i="8"/>
  <c r="O868" i="8"/>
  <c r="O1242" i="8"/>
  <c r="O1201" i="8"/>
  <c r="O1178" i="8"/>
  <c r="O1131" i="8"/>
  <c r="O1096" i="8"/>
  <c r="O1065" i="8"/>
  <c r="O1042" i="8"/>
  <c r="O1037" i="8"/>
  <c r="O1015" i="8"/>
  <c r="O999" i="8"/>
  <c r="O983" i="8"/>
  <c r="O967" i="8"/>
  <c r="O951" i="8"/>
  <c r="O935" i="8"/>
  <c r="O919" i="8"/>
  <c r="O903" i="8"/>
  <c r="O887" i="8"/>
  <c r="O871" i="8"/>
  <c r="O855" i="8"/>
  <c r="O839" i="8"/>
  <c r="O823" i="8"/>
  <c r="O807" i="8"/>
  <c r="O1238" i="8"/>
  <c r="O1187" i="8"/>
  <c r="O1172" i="8"/>
  <c r="O1160" i="8"/>
  <c r="O1152" i="8"/>
  <c r="O1142" i="8"/>
  <c r="O1141" i="8"/>
  <c r="O1113" i="8"/>
  <c r="O1111" i="8"/>
  <c r="O1110" i="8"/>
  <c r="O1078" i="8"/>
  <c r="O1077" i="8"/>
  <c r="O1071" i="8"/>
  <c r="O1046" i="8"/>
  <c r="O1032" i="8"/>
  <c r="O1018" i="8"/>
  <c r="O1002" i="8"/>
  <c r="O986" i="8"/>
  <c r="O970" i="8"/>
  <c r="O954" i="8"/>
  <c r="O938" i="8"/>
  <c r="O922" i="8"/>
  <c r="O906" i="8"/>
  <c r="O890" i="8"/>
  <c r="O874" i="8"/>
  <c r="O858" i="8"/>
  <c r="O842" i="8"/>
  <c r="O826" i="8"/>
  <c r="O810" i="8"/>
  <c r="O1233" i="8"/>
  <c r="O1213" i="8"/>
  <c r="O1154" i="8"/>
  <c r="O1153" i="8"/>
  <c r="O1095" i="8"/>
  <c r="O1086" i="8"/>
  <c r="O1084" i="8"/>
  <c r="O1064" i="8"/>
  <c r="O1031" i="8"/>
  <c r="O1021" i="8"/>
  <c r="O1005" i="8"/>
  <c r="O989" i="8"/>
  <c r="O973" i="8"/>
  <c r="O957" i="8"/>
  <c r="O941" i="8"/>
  <c r="O925" i="8"/>
  <c r="O909" i="8"/>
  <c r="O893" i="8"/>
  <c r="O877" i="8"/>
  <c r="O861" i="8"/>
  <c r="O845" i="8"/>
  <c r="O829" i="8"/>
  <c r="O813" i="8"/>
  <c r="O797" i="8"/>
  <c r="O1129" i="8"/>
  <c r="O1108" i="8"/>
  <c r="O1107" i="8"/>
  <c r="O1057" i="8"/>
  <c r="O1036" i="8"/>
  <c r="O1024" i="8"/>
  <c r="O1008" i="8"/>
  <c r="O992" i="8"/>
  <c r="O976" i="8"/>
  <c r="O960" i="8"/>
  <c r="O944" i="8"/>
  <c r="O1195" i="8"/>
  <c r="O1182" i="8"/>
  <c r="O1127" i="8"/>
  <c r="O1109" i="8"/>
  <c r="O1106" i="8"/>
  <c r="O1076" i="8"/>
  <c r="O1056" i="8"/>
  <c r="O1051" i="8"/>
  <c r="O1027" i="8"/>
  <c r="O1011" i="8"/>
  <c r="O995" i="8"/>
  <c r="O979" i="8"/>
  <c r="O1214" i="8"/>
  <c r="O1179" i="8"/>
  <c r="O1145" i="8"/>
  <c r="O1104" i="8"/>
  <c r="O1104" i="19" s="1"/>
  <c r="O1094" i="8"/>
  <c r="O1083" i="8"/>
  <c r="O1050" i="8"/>
  <c r="O1030" i="8"/>
  <c r="O1014" i="8"/>
  <c r="O998" i="8"/>
  <c r="O982" i="8"/>
  <c r="O966" i="8"/>
  <c r="O950" i="8"/>
  <c r="O934" i="8"/>
  <c r="O918" i="8"/>
  <c r="O902" i="8"/>
  <c r="O886" i="8"/>
  <c r="O870" i="8"/>
  <c r="O1239" i="8"/>
  <c r="O1230" i="8"/>
  <c r="O1144" i="8"/>
  <c r="O1125" i="8"/>
  <c r="O1123" i="8"/>
  <c r="O1103" i="8"/>
  <c r="O1069" i="8"/>
  <c r="O1045" i="8"/>
  <c r="O1040" i="8"/>
  <c r="O1017" i="8"/>
  <c r="O1001" i="8"/>
  <c r="O985" i="8"/>
  <c r="O969" i="8"/>
  <c r="O953" i="8"/>
  <c r="O937" i="8"/>
  <c r="O921" i="8"/>
  <c r="O905" i="8"/>
  <c r="O889" i="8"/>
  <c r="O873" i="8"/>
  <c r="O1199" i="8"/>
  <c r="O1183" i="8"/>
  <c r="O1174" i="8"/>
  <c r="O1147" i="8"/>
  <c r="O1092" i="8"/>
  <c r="O1091" i="8"/>
  <c r="O1081" i="8"/>
  <c r="O1075" i="8"/>
  <c r="O1063" i="8"/>
  <c r="O1020" i="8"/>
  <c r="O1004" i="8"/>
  <c r="O988" i="8"/>
  <c r="O972" i="8"/>
  <c r="O956" i="8"/>
  <c r="O940" i="8"/>
  <c r="O924" i="8"/>
  <c r="O1102" i="8"/>
  <c r="O1240" i="8"/>
  <c r="O1176" i="8"/>
  <c r="O1119" i="8"/>
  <c r="O1100" i="8"/>
  <c r="O1100" i="19" s="1"/>
  <c r="O1080" i="8"/>
  <c r="O1061" i="8"/>
  <c r="O1034" i="8"/>
  <c r="O1026" i="8"/>
  <c r="O1010" i="8"/>
  <c r="O994" i="8"/>
  <c r="O978" i="8"/>
  <c r="O962" i="8"/>
  <c r="O946" i="8"/>
  <c r="O930" i="8"/>
  <c r="O914" i="8"/>
  <c r="O898" i="8"/>
  <c r="O882" i="8"/>
  <c r="O866" i="8"/>
  <c r="O850" i="8"/>
  <c r="O834" i="8"/>
  <c r="O818" i="8"/>
  <c r="O1225" i="8"/>
  <c r="O1158" i="8"/>
  <c r="O1149" i="8"/>
  <c r="O1121" i="8"/>
  <c r="O1118" i="8"/>
  <c r="O1054" i="8"/>
  <c r="O1039" i="8"/>
  <c r="O1029" i="8"/>
  <c r="O1013" i="8"/>
  <c r="O997" i="8"/>
  <c r="O981" i="8"/>
  <c r="O965" i="8"/>
  <c r="O949" i="8"/>
  <c r="O1241" i="8"/>
  <c r="O1134" i="8"/>
  <c r="O1088" i="8"/>
  <c r="O1073" i="8"/>
  <c r="O1060" i="8"/>
  <c r="O1053" i="8"/>
  <c r="O1222" i="8"/>
  <c r="O1193" i="8"/>
  <c r="O1186" i="8"/>
  <c r="O1138" i="8"/>
  <c r="O1117" i="8"/>
  <c r="O1115" i="8"/>
  <c r="O1087" i="8"/>
  <c r="O1068" i="8"/>
  <c r="O1068" i="19" s="1"/>
  <c r="O939" i="8"/>
  <c r="O1099" i="8"/>
  <c r="O799" i="8"/>
  <c r="O779" i="8"/>
  <c r="O763" i="8"/>
  <c r="O747" i="8"/>
  <c r="O731" i="8"/>
  <c r="O715" i="8"/>
  <c r="O699" i="8"/>
  <c r="O683" i="8"/>
  <c r="O667" i="8"/>
  <c r="O651" i="8"/>
  <c r="O1000" i="8"/>
  <c r="O968" i="8"/>
  <c r="O908" i="8"/>
  <c r="O907" i="8"/>
  <c r="O892" i="8"/>
  <c r="O891" i="8"/>
  <c r="O876" i="8"/>
  <c r="O875" i="8"/>
  <c r="O854" i="8"/>
  <c r="O832" i="8"/>
  <c r="O822" i="8"/>
  <c r="O785" i="8"/>
  <c r="O769" i="8"/>
  <c r="O753" i="8"/>
  <c r="O737" i="8"/>
  <c r="O721" i="8"/>
  <c r="O705" i="8"/>
  <c r="O689" i="8"/>
  <c r="O673" i="8"/>
  <c r="O657" i="8"/>
  <c r="O1003" i="8"/>
  <c r="O971" i="8"/>
  <c r="O947" i="8"/>
  <c r="O936" i="8"/>
  <c r="O899" i="8"/>
  <c r="O883" i="8"/>
  <c r="O867" i="8"/>
  <c r="O853" i="8"/>
  <c r="O843" i="8"/>
  <c r="O833" i="8"/>
  <c r="O821" i="8"/>
  <c r="O811" i="8"/>
  <c r="O803" i="8"/>
  <c r="O788" i="8"/>
  <c r="O772" i="8"/>
  <c r="O756" i="8"/>
  <c r="O740" i="8"/>
  <c r="O724" i="8"/>
  <c r="O708" i="8"/>
  <c r="O692" i="8"/>
  <c r="O676" i="8"/>
  <c r="O1090" i="8"/>
  <c r="O831" i="8"/>
  <c r="O804" i="8"/>
  <c r="O791" i="8"/>
  <c r="O775" i="8"/>
  <c r="O1006" i="8"/>
  <c r="O974" i="8"/>
  <c r="O1055" i="8"/>
  <c r="O955" i="8"/>
  <c r="O931" i="8"/>
  <c r="O901" i="8"/>
  <c r="O885" i="8"/>
  <c r="O869" i="8"/>
  <c r="O851" i="8"/>
  <c r="O841" i="8"/>
  <c r="O819" i="8"/>
  <c r="O809" i="8"/>
  <c r="O802" i="8"/>
  <c r="O794" i="8"/>
  <c r="O781" i="8"/>
  <c r="O765" i="8"/>
  <c r="O749" i="8"/>
  <c r="O733" i="8"/>
  <c r="O717" i="8"/>
  <c r="O701" i="8"/>
  <c r="O685" i="8"/>
  <c r="O669" i="8"/>
  <c r="O1043" i="8"/>
  <c r="O1035" i="8"/>
  <c r="O927" i="8"/>
  <c r="O926" i="8"/>
  <c r="O852" i="8"/>
  <c r="O840" i="8"/>
  <c r="O830" i="8"/>
  <c r="O820" i="8"/>
  <c r="O784" i="8"/>
  <c r="O768" i="8"/>
  <c r="O752" i="8"/>
  <c r="O736" i="8"/>
  <c r="O720" i="8"/>
  <c r="O704" i="8"/>
  <c r="O688" i="8"/>
  <c r="O672" i="8"/>
  <c r="O656" i="8"/>
  <c r="O959" i="8"/>
  <c r="O952" i="8"/>
  <c r="O915" i="8"/>
  <c r="O895" i="8"/>
  <c r="O879" i="8"/>
  <c r="O787" i="8"/>
  <c r="O771" i="8"/>
  <c r="O1074" i="8"/>
  <c r="O1048" i="8"/>
  <c r="O1007" i="8"/>
  <c r="O975" i="8"/>
  <c r="O911" i="8"/>
  <c r="O910" i="8"/>
  <c r="O894" i="8"/>
  <c r="O1067" i="8"/>
  <c r="O1016" i="8"/>
  <c r="O984" i="8"/>
  <c r="O933" i="8"/>
  <c r="O860" i="8"/>
  <c r="O848" i="8"/>
  <c r="O838" i="8"/>
  <c r="O816" i="8"/>
  <c r="O793" i="8"/>
  <c r="O777" i="8"/>
  <c r="O761" i="8"/>
  <c r="O745" i="8"/>
  <c r="O729" i="8"/>
  <c r="O713" i="8"/>
  <c r="O697" i="8"/>
  <c r="O681" i="8"/>
  <c r="O665" i="8"/>
  <c r="O1033" i="8"/>
  <c r="O1019" i="8"/>
  <c r="O987" i="8"/>
  <c r="O942" i="8"/>
  <c r="O863" i="8"/>
  <c r="O849" i="8"/>
  <c r="O837" i="8"/>
  <c r="O827" i="8"/>
  <c r="O817" i="8"/>
  <c r="O801" i="8"/>
  <c r="O780" i="8"/>
  <c r="O764" i="8"/>
  <c r="O748" i="8"/>
  <c r="O732" i="8"/>
  <c r="O716" i="8"/>
  <c r="O700" i="8"/>
  <c r="O684" i="8"/>
  <c r="O668" i="8"/>
  <c r="O652" i="8"/>
  <c r="O1072" i="8"/>
  <c r="O1044" i="8"/>
  <c r="O1022" i="8"/>
  <c r="O990" i="8"/>
  <c r="O963" i="8"/>
  <c r="O806" i="8"/>
  <c r="O800" i="8"/>
  <c r="O796" i="8"/>
  <c r="O786" i="8"/>
  <c r="O770" i="8"/>
  <c r="O1135" i="8"/>
  <c r="O1049" i="8"/>
  <c r="O943" i="8"/>
  <c r="O923" i="8"/>
  <c r="O880" i="8"/>
  <c r="O862" i="8"/>
  <c r="O856" i="8"/>
  <c r="O766" i="8"/>
  <c r="O751" i="8"/>
  <c r="O694" i="8"/>
  <c r="O1150" i="8"/>
  <c r="O847" i="8"/>
  <c r="O805" i="8"/>
  <c r="O750" i="8"/>
  <c r="O738" i="8"/>
  <c r="O723" i="8"/>
  <c r="O709" i="8"/>
  <c r="O633" i="8"/>
  <c r="O617" i="8"/>
  <c r="O601" i="8"/>
  <c r="O585" i="8"/>
  <c r="O569" i="8"/>
  <c r="O553" i="8"/>
  <c r="O537" i="8"/>
  <c r="O521" i="8"/>
  <c r="O505" i="8"/>
  <c r="O489" i="8"/>
  <c r="O473" i="8"/>
  <c r="O457" i="8"/>
  <c r="O441" i="8"/>
  <c r="O441" i="19" s="1"/>
  <c r="O425" i="8"/>
  <c r="O878" i="8"/>
  <c r="O828" i="8"/>
  <c r="O825" i="8"/>
  <c r="O790" i="8"/>
  <c r="O773" i="8"/>
  <c r="O767" i="8"/>
  <c r="O710" i="8"/>
  <c r="O695" i="8"/>
  <c r="O917" i="8"/>
  <c r="O904" i="8"/>
  <c r="O835" i="8"/>
  <c r="O812" i="8"/>
  <c r="O754" i="8"/>
  <c r="O739" i="8"/>
  <c r="O725" i="8"/>
  <c r="O666" i="8"/>
  <c r="O639" i="8"/>
  <c r="O623" i="8"/>
  <c r="O607" i="8"/>
  <c r="O591" i="8"/>
  <c r="O575" i="8"/>
  <c r="O559" i="8"/>
  <c r="O857" i="8"/>
  <c r="O798" i="8"/>
  <c r="O726" i="8"/>
  <c r="O711" i="8"/>
  <c r="O696" i="8"/>
  <c r="O650" i="8"/>
  <c r="O642" i="8"/>
  <c r="O626" i="8"/>
  <c r="O610" i="8"/>
  <c r="O594" i="8"/>
  <c r="O578" i="8"/>
  <c r="O562" i="8"/>
  <c r="O844" i="8"/>
  <c r="O762" i="8"/>
  <c r="O755" i="8"/>
  <c r="O741" i="8"/>
  <c r="O682" i="8"/>
  <c r="O649" i="8"/>
  <c r="O645" i="8"/>
  <c r="O629" i="8"/>
  <c r="O613" i="8"/>
  <c r="O597" i="8"/>
  <c r="O581" i="8"/>
  <c r="O565" i="8"/>
  <c r="O888" i="8"/>
  <c r="O782" i="8"/>
  <c r="O774" i="8"/>
  <c r="O742" i="8"/>
  <c r="O727" i="8"/>
  <c r="O712" i="8"/>
  <c r="O928" i="8"/>
  <c r="O795" i="8"/>
  <c r="O778" i="8"/>
  <c r="O698" i="8"/>
  <c r="O670" i="8"/>
  <c r="O648" i="8"/>
  <c r="O635" i="8"/>
  <c r="O619" i="8"/>
  <c r="O603" i="8"/>
  <c r="O587" i="8"/>
  <c r="O571" i="8"/>
  <c r="O783" i="8"/>
  <c r="O757" i="8"/>
  <c r="O743" i="8"/>
  <c r="O728" i="8"/>
  <c r="O687" i="8"/>
  <c r="O638" i="8"/>
  <c r="O622" i="8"/>
  <c r="O606" i="8"/>
  <c r="O590" i="8"/>
  <c r="O574" i="8"/>
  <c r="O836" i="8"/>
  <c r="O714" i="8"/>
  <c r="O686" i="8"/>
  <c r="O958" i="8"/>
  <c r="O920" i="8"/>
  <c r="O792" i="8"/>
  <c r="O758" i="8"/>
  <c r="O744" i="8"/>
  <c r="O703" i="8"/>
  <c r="O814" i="8"/>
  <c r="O730" i="8"/>
  <c r="O702" i="8"/>
  <c r="O690" i="8"/>
  <c r="O675" i="8"/>
  <c r="O661" i="8"/>
  <c r="O660" i="8"/>
  <c r="O647" i="8"/>
  <c r="O631" i="8"/>
  <c r="O615" i="8"/>
  <c r="O599" i="8"/>
  <c r="O583" i="8"/>
  <c r="O567" i="8"/>
  <c r="O551" i="8"/>
  <c r="O535" i="8"/>
  <c r="O519" i="8"/>
  <c r="O503" i="8"/>
  <c r="O487" i="8"/>
  <c r="O471" i="8"/>
  <c r="O455" i="8"/>
  <c r="O439" i="8"/>
  <c r="O423" i="8"/>
  <c r="O912" i="8"/>
  <c r="O896" i="8"/>
  <c r="O864" i="8"/>
  <c r="O759" i="8"/>
  <c r="O719" i="8"/>
  <c r="O859" i="8"/>
  <c r="O824" i="8"/>
  <c r="O789" i="8"/>
  <c r="O776" i="8"/>
  <c r="O735" i="8"/>
  <c r="O678" i="8"/>
  <c r="O808" i="8"/>
  <c r="O628" i="8"/>
  <c r="O627" i="8"/>
  <c r="O552" i="8"/>
  <c r="O547" i="8"/>
  <c r="O488" i="8"/>
  <c r="O483" i="8"/>
  <c r="O424" i="8"/>
  <c r="O419" i="8"/>
  <c r="O410" i="8"/>
  <c r="O872" i="8"/>
  <c r="O598" i="8"/>
  <c r="O586" i="8"/>
  <c r="O584" i="8"/>
  <c r="O556" i="8"/>
  <c r="O532" i="8"/>
  <c r="O522" i="8"/>
  <c r="O517" i="8"/>
  <c r="O512" i="8"/>
  <c r="O507" i="8"/>
  <c r="O507" i="19" s="1"/>
  <c r="O492" i="8"/>
  <c r="O468" i="8"/>
  <c r="O458" i="8"/>
  <c r="O453" i="8"/>
  <c r="O448" i="8"/>
  <c r="O443" i="8"/>
  <c r="O428" i="8"/>
  <c r="O428" i="19" s="1"/>
  <c r="O658" i="8"/>
  <c r="O644" i="8"/>
  <c r="O643" i="8"/>
  <c r="O573" i="8"/>
  <c r="O573" i="19" s="1"/>
  <c r="O546" i="8"/>
  <c r="O541" i="8"/>
  <c r="O497" i="8"/>
  <c r="O482" i="8"/>
  <c r="O477" i="8"/>
  <c r="O433" i="8"/>
  <c r="O418" i="8"/>
  <c r="O413" i="8"/>
  <c r="O400" i="8"/>
  <c r="O846" i="8"/>
  <c r="O760" i="8"/>
  <c r="O693" i="8"/>
  <c r="O614" i="8"/>
  <c r="O602" i="8"/>
  <c r="O600" i="8"/>
  <c r="O526" i="8"/>
  <c r="O511" i="8"/>
  <c r="O502" i="8"/>
  <c r="O462" i="8"/>
  <c r="O447" i="8"/>
  <c r="O438" i="8"/>
  <c r="O707" i="8"/>
  <c r="O691" i="8"/>
  <c r="O663" i="8"/>
  <c r="O589" i="8"/>
  <c r="O572" i="8"/>
  <c r="O536" i="8"/>
  <c r="O531" i="8"/>
  <c r="O472" i="8"/>
  <c r="O467" i="8"/>
  <c r="O659" i="8"/>
  <c r="O630" i="8"/>
  <c r="O618" i="8"/>
  <c r="O616" i="8"/>
  <c r="O555" i="8"/>
  <c r="O540" i="8"/>
  <c r="O516" i="8"/>
  <c r="O506" i="8"/>
  <c r="O501" i="8"/>
  <c r="O496" i="8"/>
  <c r="O491" i="8"/>
  <c r="O476" i="8"/>
  <c r="O746" i="8"/>
  <c r="O679" i="8"/>
  <c r="O605" i="8"/>
  <c r="O588" i="8"/>
  <c r="O576" i="8"/>
  <c r="O545" i="8"/>
  <c r="O530" i="8"/>
  <c r="O525" i="8"/>
  <c r="O481" i="8"/>
  <c r="O466" i="8"/>
  <c r="O461" i="8"/>
  <c r="O417" i="8"/>
  <c r="O412" i="8"/>
  <c r="O396" i="8"/>
  <c r="O380" i="8"/>
  <c r="O734" i="8"/>
  <c r="O646" i="8"/>
  <c r="O634" i="8"/>
  <c r="O632" i="8"/>
  <c r="O577" i="8"/>
  <c r="O550" i="8"/>
  <c r="O510" i="8"/>
  <c r="O495" i="8"/>
  <c r="O486" i="8"/>
  <c r="O446" i="8"/>
  <c r="O431" i="8"/>
  <c r="O422" i="8"/>
  <c r="O664" i="8"/>
  <c r="O621" i="8"/>
  <c r="O604" i="8"/>
  <c r="O592" i="8"/>
  <c r="O564" i="8"/>
  <c r="O563" i="8"/>
  <c r="P15" i="9" s="1"/>
  <c r="O561" i="8"/>
  <c r="O520" i="8"/>
  <c r="O515" i="8"/>
  <c r="O515" i="19" s="1"/>
  <c r="O456" i="8"/>
  <c r="O451" i="8"/>
  <c r="O1023" i="8"/>
  <c r="O722" i="8"/>
  <c r="O593" i="8"/>
  <c r="O560" i="8"/>
  <c r="O554" i="8"/>
  <c r="O549" i="8"/>
  <c r="O544" i="8"/>
  <c r="O539" i="8"/>
  <c r="O524" i="8"/>
  <c r="O500" i="8"/>
  <c r="O490" i="8"/>
  <c r="O485" i="8"/>
  <c r="O480" i="8"/>
  <c r="O475" i="8"/>
  <c r="O460" i="8"/>
  <c r="O436" i="8"/>
  <c r="O426" i="8"/>
  <c r="O421" i="8"/>
  <c r="O416" i="8"/>
  <c r="O405" i="8"/>
  <c r="O389" i="8"/>
  <c r="O677" i="8"/>
  <c r="O671" i="8"/>
  <c r="O637" i="8"/>
  <c r="O620" i="8"/>
  <c r="O608" i="8"/>
  <c r="O580" i="8"/>
  <c r="O579" i="8"/>
  <c r="O529" i="8"/>
  <c r="O514" i="8"/>
  <c r="O509" i="8"/>
  <c r="O465" i="8"/>
  <c r="O450" i="8"/>
  <c r="O445" i="8"/>
  <c r="O408" i="8"/>
  <c r="O392" i="8"/>
  <c r="O815" i="8"/>
  <c r="O653" i="8"/>
  <c r="O609" i="8"/>
  <c r="O558" i="8"/>
  <c r="O543" i="8"/>
  <c r="O534" i="8"/>
  <c r="O494" i="8"/>
  <c r="O479" i="8"/>
  <c r="O470" i="8"/>
  <c r="O430" i="8"/>
  <c r="O991" i="8"/>
  <c r="O718" i="8"/>
  <c r="O706" i="8"/>
  <c r="O680" i="8"/>
  <c r="O674" i="8"/>
  <c r="O654" i="8"/>
  <c r="O636" i="8"/>
  <c r="O624" i="8"/>
  <c r="O596" i="8"/>
  <c r="O595" i="8"/>
  <c r="O504" i="8"/>
  <c r="O499" i="8"/>
  <c r="O440" i="8"/>
  <c r="O435" i="8"/>
  <c r="O398" i="8"/>
  <c r="O382" i="8"/>
  <c r="O655" i="8"/>
  <c r="O625" i="8"/>
  <c r="O566" i="8"/>
  <c r="O548" i="8"/>
  <c r="O538" i="8"/>
  <c r="O533" i="8"/>
  <c r="O528" i="8"/>
  <c r="O523" i="8"/>
  <c r="O508" i="8"/>
  <c r="O484" i="8"/>
  <c r="O474" i="8"/>
  <c r="O469" i="8"/>
  <c r="O464" i="8"/>
  <c r="O459" i="8"/>
  <c r="O444" i="8"/>
  <c r="O640" i="8"/>
  <c r="O612" i="8"/>
  <c r="O611" i="8"/>
  <c r="O513" i="8"/>
  <c r="O498" i="8"/>
  <c r="O366" i="8"/>
  <c r="O350" i="8"/>
  <c r="O334" i="8"/>
  <c r="O318" i="8"/>
  <c r="O302" i="8"/>
  <c r="O286" i="8"/>
  <c r="O270" i="8"/>
  <c r="O254" i="8"/>
  <c r="O238" i="8"/>
  <c r="O222" i="8"/>
  <c r="O206" i="8"/>
  <c r="O434" i="8"/>
  <c r="O369" i="8"/>
  <c r="O353" i="8"/>
  <c r="O337" i="8"/>
  <c r="O321" i="8"/>
  <c r="O305" i="8"/>
  <c r="O289" i="8"/>
  <c r="O273" i="8"/>
  <c r="O257" i="8"/>
  <c r="O241" i="8"/>
  <c r="O225" i="8"/>
  <c r="O209" i="8"/>
  <c r="O193" i="8"/>
  <c r="O177" i="8"/>
  <c r="P16" i="9" s="1"/>
  <c r="O161" i="8"/>
  <c r="O145" i="8"/>
  <c r="O129" i="8"/>
  <c r="O113" i="8"/>
  <c r="O97" i="8"/>
  <c r="O372" i="8"/>
  <c r="O356" i="8"/>
  <c r="O340" i="8"/>
  <c r="O324" i="8"/>
  <c r="O308" i="8"/>
  <c r="O292" i="8"/>
  <c r="O276" i="8"/>
  <c r="O260" i="8"/>
  <c r="O244" i="8"/>
  <c r="O228" i="8"/>
  <c r="O212" i="8"/>
  <c r="O582" i="8"/>
  <c r="O383" i="8"/>
  <c r="O375" i="8"/>
  <c r="O359" i="8"/>
  <c r="O343" i="8"/>
  <c r="O327" i="8"/>
  <c r="O311" i="8"/>
  <c r="O295" i="8"/>
  <c r="O279" i="8"/>
  <c r="O263" i="8"/>
  <c r="O247" i="8"/>
  <c r="O231" i="8"/>
  <c r="O215" i="8"/>
  <c r="O199" i="8"/>
  <c r="O183" i="8"/>
  <c r="O167" i="8"/>
  <c r="O151" i="8"/>
  <c r="W151" i="8" s="1"/>
  <c r="O135" i="8"/>
  <c r="O119" i="8"/>
  <c r="O103" i="8"/>
  <c r="O463" i="8"/>
  <c r="O429" i="8"/>
  <c r="O378" i="8"/>
  <c r="O362" i="8"/>
  <c r="O346" i="8"/>
  <c r="O330" i="8"/>
  <c r="O314" i="8"/>
  <c r="O298" i="8"/>
  <c r="O282" i="8"/>
  <c r="O266" i="8"/>
  <c r="O250" i="8"/>
  <c r="O234" i="8"/>
  <c r="O218" i="8"/>
  <c r="O202" i="8"/>
  <c r="O186" i="8"/>
  <c r="O170" i="8"/>
  <c r="O154" i="8"/>
  <c r="O138" i="8"/>
  <c r="O122" i="8"/>
  <c r="O106" i="8"/>
  <c r="O90" i="8"/>
  <c r="O449" i="8"/>
  <c r="O403" i="8"/>
  <c r="O401" i="8"/>
  <c r="O397" i="8"/>
  <c r="O395" i="8"/>
  <c r="O394" i="8"/>
  <c r="O365" i="8"/>
  <c r="O349" i="8"/>
  <c r="O333" i="8"/>
  <c r="O317" i="8"/>
  <c r="O301" i="8"/>
  <c r="O285" i="8"/>
  <c r="O269" i="8"/>
  <c r="O253" i="8"/>
  <c r="O237" i="8"/>
  <c r="O221" i="8"/>
  <c r="O205" i="8"/>
  <c r="O189" i="8"/>
  <c r="O173" i="8"/>
  <c r="O157" i="8"/>
  <c r="O141" i="8"/>
  <c r="O404" i="8"/>
  <c r="O402" i="8"/>
  <c r="O399" i="8"/>
  <c r="O368" i="8"/>
  <c r="O352" i="8"/>
  <c r="O336" i="8"/>
  <c r="O320" i="8"/>
  <c r="O304" i="8"/>
  <c r="O288" i="8"/>
  <c r="O272" i="8"/>
  <c r="O256" i="8"/>
  <c r="O240" i="8"/>
  <c r="O224" i="8"/>
  <c r="O208" i="8"/>
  <c r="O192" i="8"/>
  <c r="O518" i="8"/>
  <c r="O437" i="8"/>
  <c r="O432" i="8"/>
  <c r="O406" i="8"/>
  <c r="O393" i="8"/>
  <c r="O391" i="8"/>
  <c r="O381" i="8"/>
  <c r="O371" i="8"/>
  <c r="O355" i="8"/>
  <c r="O355" i="19" s="1"/>
  <c r="O339" i="8"/>
  <c r="O323" i="8"/>
  <c r="O307" i="8"/>
  <c r="O291" i="8"/>
  <c r="O275" i="8"/>
  <c r="O259" i="8"/>
  <c r="O243" i="8"/>
  <c r="O227" i="8"/>
  <c r="O211" i="8"/>
  <c r="O195" i="8"/>
  <c r="O454" i="8"/>
  <c r="O442" i="8"/>
  <c r="O407" i="8"/>
  <c r="O390" i="8"/>
  <c r="O374" i="8"/>
  <c r="O358" i="8"/>
  <c r="O342" i="8"/>
  <c r="O326" i="8"/>
  <c r="O310" i="8"/>
  <c r="O294" i="8"/>
  <c r="O278" i="8"/>
  <c r="O262" i="8"/>
  <c r="O246" i="8"/>
  <c r="O246" i="19" s="1"/>
  <c r="O230" i="8"/>
  <c r="O214" i="8"/>
  <c r="O198" i="8"/>
  <c r="O182" i="8"/>
  <c r="O182" i="19" s="1"/>
  <c r="O166" i="8"/>
  <c r="O150" i="8"/>
  <c r="O134" i="8"/>
  <c r="O118" i="8"/>
  <c r="O557" i="8"/>
  <c r="O411" i="8"/>
  <c r="O409" i="8"/>
  <c r="O388" i="8"/>
  <c r="O377" i="8"/>
  <c r="O361" i="8"/>
  <c r="O345" i="8"/>
  <c r="O329" i="8"/>
  <c r="O313" i="8"/>
  <c r="O297" i="8"/>
  <c r="O281" i="8"/>
  <c r="O265" i="8"/>
  <c r="O249" i="8"/>
  <c r="O233" i="8"/>
  <c r="O217" i="8"/>
  <c r="O201" i="8"/>
  <c r="O641" i="8"/>
  <c r="O542" i="8"/>
  <c r="O527" i="8"/>
  <c r="O493" i="8"/>
  <c r="O364" i="8"/>
  <c r="O348" i="8"/>
  <c r="O332" i="8"/>
  <c r="O316" i="8"/>
  <c r="O300" i="8"/>
  <c r="O284" i="8"/>
  <c r="O268" i="8"/>
  <c r="O252" i="8"/>
  <c r="O236" i="8"/>
  <c r="O220" i="8"/>
  <c r="O204" i="8"/>
  <c r="O570" i="8"/>
  <c r="O568" i="8"/>
  <c r="O478" i="8"/>
  <c r="O452" i="8"/>
  <c r="O427" i="8"/>
  <c r="O420" i="8"/>
  <c r="O414" i="8"/>
  <c r="O387" i="8"/>
  <c r="O367" i="8"/>
  <c r="O351" i="8"/>
  <c r="O335" i="8"/>
  <c r="O319" i="8"/>
  <c r="O303" i="8"/>
  <c r="O303" i="19" s="1"/>
  <c r="O287" i="8"/>
  <c r="O271" i="8"/>
  <c r="O255" i="8"/>
  <c r="O239" i="8"/>
  <c r="O223" i="8"/>
  <c r="O207" i="8"/>
  <c r="O191" i="8"/>
  <c r="O175" i="8"/>
  <c r="O159" i="8"/>
  <c r="O143" i="8"/>
  <c r="O127" i="8"/>
  <c r="O111" i="8"/>
  <c r="O95" i="8"/>
  <c r="O415" i="8"/>
  <c r="O370" i="8"/>
  <c r="O370" i="19" s="1"/>
  <c r="O354" i="8"/>
  <c r="O338" i="8"/>
  <c r="O322" i="8"/>
  <c r="O306" i="8"/>
  <c r="O290" i="8"/>
  <c r="O274" i="8"/>
  <c r="O258" i="8"/>
  <c r="O242" i="8"/>
  <c r="O226" i="8"/>
  <c r="O210" i="8"/>
  <c r="O194" i="8"/>
  <c r="O178" i="8"/>
  <c r="O162" i="8"/>
  <c r="O146" i="8"/>
  <c r="O130" i="8"/>
  <c r="O114" i="8"/>
  <c r="O98" i="8"/>
  <c r="O385" i="8"/>
  <c r="O373" i="8"/>
  <c r="O357" i="8"/>
  <c r="O341" i="8"/>
  <c r="O325" i="8"/>
  <c r="O309" i="8"/>
  <c r="O293" i="8"/>
  <c r="O277" i="8"/>
  <c r="O261" i="8"/>
  <c r="O245" i="8"/>
  <c r="O229" i="8"/>
  <c r="O213" i="8"/>
  <c r="O197" i="8"/>
  <c r="O181" i="8"/>
  <c r="O165" i="8"/>
  <c r="O149" i="8"/>
  <c r="O133" i="8"/>
  <c r="O117" i="8"/>
  <c r="O662" i="8"/>
  <c r="O386" i="8"/>
  <c r="O376" i="8"/>
  <c r="O360" i="8"/>
  <c r="O344" i="8"/>
  <c r="O328" i="8"/>
  <c r="O312" i="8"/>
  <c r="O296" i="8"/>
  <c r="O280" i="8"/>
  <c r="O280" i="19" s="1"/>
  <c r="O264" i="8"/>
  <c r="O248" i="8"/>
  <c r="O232" i="8"/>
  <c r="O216" i="8"/>
  <c r="O200" i="8"/>
  <c r="O363" i="8"/>
  <c r="O235" i="8"/>
  <c r="O187" i="8"/>
  <c r="O171" i="8"/>
  <c r="O155" i="8"/>
  <c r="O139" i="8"/>
  <c r="O91" i="8"/>
  <c r="O76" i="8"/>
  <c r="O179" i="8"/>
  <c r="O163" i="8"/>
  <c r="O147" i="8"/>
  <c r="O126" i="8"/>
  <c r="O112" i="8"/>
  <c r="O379" i="8"/>
  <c r="O251" i="8"/>
  <c r="O188" i="8"/>
  <c r="O172" i="8"/>
  <c r="O156" i="8"/>
  <c r="O140" i="8"/>
  <c r="O128" i="8"/>
  <c r="O89" i="8"/>
  <c r="O88" i="8"/>
  <c r="O69" i="8"/>
  <c r="O53" i="8"/>
  <c r="O37" i="8"/>
  <c r="O21" i="8"/>
  <c r="O5" i="8"/>
  <c r="O267" i="8"/>
  <c r="O180" i="8"/>
  <c r="O164" i="8"/>
  <c r="O148" i="8"/>
  <c r="O87" i="8"/>
  <c r="O72" i="8"/>
  <c r="O56" i="8"/>
  <c r="O40" i="8"/>
  <c r="O24" i="8"/>
  <c r="O8" i="8"/>
  <c r="O115" i="8"/>
  <c r="O75" i="8"/>
  <c r="O59" i="8"/>
  <c r="O43" i="8"/>
  <c r="O27" i="8"/>
  <c r="O11" i="8"/>
  <c r="O283" i="8"/>
  <c r="O116" i="8"/>
  <c r="O86" i="8"/>
  <c r="O131" i="8"/>
  <c r="O104" i="8"/>
  <c r="O85" i="8"/>
  <c r="O299" i="8"/>
  <c r="O174" i="8"/>
  <c r="O158" i="8"/>
  <c r="O142" i="8"/>
  <c r="O132" i="8"/>
  <c r="O102" i="8"/>
  <c r="O101" i="8"/>
  <c r="O68" i="8"/>
  <c r="O52" i="8"/>
  <c r="O36" i="8"/>
  <c r="O20" i="8"/>
  <c r="O4" i="8"/>
  <c r="O120" i="8"/>
  <c r="O105" i="8"/>
  <c r="O84" i="8"/>
  <c r="O315" i="8"/>
  <c r="O190" i="8"/>
  <c r="O184" i="8"/>
  <c r="O168" i="8"/>
  <c r="O152" i="8"/>
  <c r="O107" i="8"/>
  <c r="O100" i="8"/>
  <c r="O99" i="8"/>
  <c r="O74" i="8"/>
  <c r="O384" i="8"/>
  <c r="O176" i="8"/>
  <c r="O160" i="8"/>
  <c r="O144" i="8"/>
  <c r="O136" i="8"/>
  <c r="O121" i="8"/>
  <c r="O77" i="8"/>
  <c r="O61" i="8"/>
  <c r="O45" i="8"/>
  <c r="O29" i="8"/>
  <c r="O13" i="8"/>
  <c r="O331" i="8"/>
  <c r="O203" i="8"/>
  <c r="O123" i="8"/>
  <c r="O109" i="8"/>
  <c r="O108" i="8"/>
  <c r="O96" i="8"/>
  <c r="O80" i="8"/>
  <c r="O64" i="8"/>
  <c r="O48" i="8"/>
  <c r="O32" i="8"/>
  <c r="O16" i="8"/>
  <c r="O196" i="8"/>
  <c r="O185" i="8"/>
  <c r="O169" i="8"/>
  <c r="O153" i="8"/>
  <c r="O137" i="8"/>
  <c r="O93" i="8"/>
  <c r="O83" i="8"/>
  <c r="O67" i="8"/>
  <c r="O51" i="8"/>
  <c r="O35" i="8"/>
  <c r="O19" i="8"/>
  <c r="O3" i="8"/>
  <c r="O347" i="8"/>
  <c r="O219" i="8"/>
  <c r="O125" i="8"/>
  <c r="O125" i="19" s="1"/>
  <c r="O124" i="8"/>
  <c r="O70" i="8"/>
  <c r="N3" i="8"/>
  <c r="U4" i="16"/>
  <c r="U4" i="19"/>
  <c r="S5" i="16"/>
  <c r="S5" i="19"/>
  <c r="U8" i="16"/>
  <c r="U8" i="19"/>
  <c r="F12" i="16"/>
  <c r="F12" i="19"/>
  <c r="I16" i="16"/>
  <c r="I16" i="19"/>
  <c r="K18" i="16"/>
  <c r="K18" i="19"/>
  <c r="M19" i="8"/>
  <c r="Q20" i="16"/>
  <c r="Q20" i="19"/>
  <c r="U24" i="16"/>
  <c r="U24" i="19"/>
  <c r="E27" i="19"/>
  <c r="K32" i="16"/>
  <c r="K32" i="19"/>
  <c r="I22" i="24" s="1"/>
  <c r="M33" i="8"/>
  <c r="P34" i="16"/>
  <c r="P34" i="19"/>
  <c r="R35" i="16"/>
  <c r="R35" i="19"/>
  <c r="T37" i="16"/>
  <c r="T37" i="19"/>
  <c r="N47" i="8"/>
  <c r="M48" i="8"/>
  <c r="K61" i="16"/>
  <c r="K61" i="19"/>
  <c r="N62" i="8"/>
  <c r="R64" i="16"/>
  <c r="R64" i="19"/>
  <c r="U65" i="16"/>
  <c r="U65" i="19"/>
  <c r="O71" i="8"/>
  <c r="R72" i="16"/>
  <c r="R72" i="19"/>
  <c r="S78" i="8"/>
  <c r="K20" i="12"/>
  <c r="K11" i="9"/>
  <c r="J82" i="16"/>
  <c r="J82" i="19"/>
  <c r="H27" i="24" s="1"/>
  <c r="Q16" i="9"/>
  <c r="P177" i="16"/>
  <c r="Q16" i="17" s="1"/>
  <c r="P177" i="19"/>
  <c r="Q16" i="20" s="1"/>
  <c r="T5" i="16"/>
  <c r="T5" i="19"/>
  <c r="X7" i="8"/>
  <c r="X9" i="8"/>
  <c r="E11" i="16"/>
  <c r="E11" i="19"/>
  <c r="J16" i="16"/>
  <c r="J16" i="19"/>
  <c r="O18" i="8"/>
  <c r="N19" i="8"/>
  <c r="U20" i="16"/>
  <c r="U20" i="19"/>
  <c r="F27" i="16"/>
  <c r="F27" i="19"/>
  <c r="L32" i="16"/>
  <c r="L32" i="19"/>
  <c r="O33" i="8"/>
  <c r="Q34" i="16"/>
  <c r="Q34" i="19"/>
  <c r="S35" i="16"/>
  <c r="S35" i="19"/>
  <c r="E40" i="16"/>
  <c r="E40" i="19"/>
  <c r="O47" i="8"/>
  <c r="Q48" i="16"/>
  <c r="Q48" i="19"/>
  <c r="M60" i="8"/>
  <c r="O62" i="8"/>
  <c r="T64" i="16"/>
  <c r="T64" i="19"/>
  <c r="K70" i="16"/>
  <c r="K70" i="19"/>
  <c r="Q71" i="16"/>
  <c r="Q71" i="19"/>
  <c r="T72" i="16"/>
  <c r="T72" i="19"/>
  <c r="M76" i="8"/>
  <c r="T78" i="8"/>
  <c r="G81" i="16"/>
  <c r="G81" i="19"/>
  <c r="L20" i="12"/>
  <c r="L11" i="9"/>
  <c r="K82" i="16"/>
  <c r="K82" i="19"/>
  <c r="I27" i="24" s="1"/>
  <c r="S88" i="8"/>
  <c r="L91" i="8"/>
  <c r="X91" i="8" s="1"/>
  <c r="O110" i="8"/>
  <c r="H120" i="16"/>
  <c r="H120" i="19"/>
  <c r="T147" i="8"/>
  <c r="R16" i="9"/>
  <c r="Q177" i="16"/>
  <c r="R16" i="17" s="1"/>
  <c r="Q177" i="19"/>
  <c r="R16" i="20" s="1"/>
  <c r="S3" i="8"/>
  <c r="F11" i="16"/>
  <c r="F11" i="19"/>
  <c r="H12" i="16"/>
  <c r="H12" i="19"/>
  <c r="K16" i="16"/>
  <c r="K16" i="19"/>
  <c r="M17" i="8"/>
  <c r="X17" i="8" s="1"/>
  <c r="P18" i="16"/>
  <c r="P18" i="19"/>
  <c r="T21" i="8"/>
  <c r="N31" i="8"/>
  <c r="M32" i="8"/>
  <c r="X32" i="8" s="1"/>
  <c r="R34" i="16"/>
  <c r="R34" i="19"/>
  <c r="U35" i="16"/>
  <c r="U35" i="19"/>
  <c r="N46" i="8"/>
  <c r="R48" i="16"/>
  <c r="R48" i="19"/>
  <c r="G10" i="12"/>
  <c r="F54" i="16"/>
  <c r="G10" i="18" s="1"/>
  <c r="F54" i="19"/>
  <c r="G10" i="21" s="1"/>
  <c r="N60" i="8"/>
  <c r="P61" i="16"/>
  <c r="P61" i="19"/>
  <c r="S62" i="8"/>
  <c r="U64" i="16"/>
  <c r="U64" i="19"/>
  <c r="L70" i="8"/>
  <c r="R71" i="16"/>
  <c r="R71" i="19"/>
  <c r="N76" i="8"/>
  <c r="S77" i="8"/>
  <c r="O82" i="8"/>
  <c r="N91" i="8"/>
  <c r="I134" i="16"/>
  <c r="I134" i="19"/>
  <c r="V550" i="6"/>
  <c r="E8" i="19"/>
  <c r="X8" i="8"/>
  <c r="I12" i="16"/>
  <c r="I12" i="19"/>
  <c r="L16" i="8"/>
  <c r="O17" i="8"/>
  <c r="Q18" i="16"/>
  <c r="Q18" i="19"/>
  <c r="S19" i="8"/>
  <c r="F7" i="12"/>
  <c r="E24" i="16"/>
  <c r="E24" i="19"/>
  <c r="C68" i="24" s="1"/>
  <c r="L30" i="8"/>
  <c r="O31" i="8"/>
  <c r="Q32" i="16"/>
  <c r="Q32" i="19"/>
  <c r="T33" i="8"/>
  <c r="F39" i="16"/>
  <c r="F39" i="19"/>
  <c r="M44" i="8"/>
  <c r="L45" i="8"/>
  <c r="O46" i="8"/>
  <c r="T48" i="8"/>
  <c r="H10" i="12"/>
  <c r="G54" i="16"/>
  <c r="H10" i="18" s="1"/>
  <c r="G54" i="19"/>
  <c r="E66" i="24" s="1"/>
  <c r="M59" i="8"/>
  <c r="O60" i="8"/>
  <c r="Q61" i="16"/>
  <c r="Q61" i="19"/>
  <c r="T62" i="8"/>
  <c r="X65" i="8"/>
  <c r="N70" i="8"/>
  <c r="P76" i="16"/>
  <c r="P76" i="19"/>
  <c r="T77" i="8"/>
  <c r="P82" i="16"/>
  <c r="P82" i="19"/>
  <c r="P91" i="16"/>
  <c r="P91" i="19"/>
  <c r="G99" i="16"/>
  <c r="G99" i="19"/>
  <c r="X99" i="8"/>
  <c r="K124" i="16"/>
  <c r="K124" i="19"/>
  <c r="M170" i="8"/>
  <c r="S1240" i="8"/>
  <c r="S1224" i="8"/>
  <c r="S1208" i="8"/>
  <c r="S1192" i="8"/>
  <c r="S1176" i="8"/>
  <c r="S1231" i="8"/>
  <c r="S1227" i="8"/>
  <c r="S1223" i="8"/>
  <c r="S1188" i="8"/>
  <c r="S1165" i="8"/>
  <c r="S1158" i="8"/>
  <c r="S1142" i="8"/>
  <c r="S1126" i="8"/>
  <c r="S1110" i="8"/>
  <c r="S1094" i="8"/>
  <c r="S1078" i="8"/>
  <c r="S1062" i="8"/>
  <c r="S1226" i="8"/>
  <c r="S1199" i="8"/>
  <c r="S1195" i="8"/>
  <c r="S1191" i="8"/>
  <c r="S1222" i="8"/>
  <c r="S1218" i="8"/>
  <c r="S1214" i="8"/>
  <c r="S1187" i="8"/>
  <c r="S1164" i="8"/>
  <c r="S1207" i="8"/>
  <c r="S1180" i="8"/>
  <c r="S1143" i="8"/>
  <c r="S1139" i="8"/>
  <c r="S1108" i="8"/>
  <c r="S1104" i="8"/>
  <c r="S1100" i="8"/>
  <c r="S1073" i="8"/>
  <c r="S1050" i="8"/>
  <c r="S1034" i="8"/>
  <c r="S1206" i="8"/>
  <c r="S1189" i="8"/>
  <c r="S1169" i="8"/>
  <c r="S1154" i="8"/>
  <c r="S1131" i="8"/>
  <c r="S1119" i="8"/>
  <c r="S1096" i="8"/>
  <c r="S1069" i="8"/>
  <c r="S1065" i="8"/>
  <c r="S1061" i="8"/>
  <c r="S1037" i="8"/>
  <c r="S1233" i="8"/>
  <c r="S1225" i="8"/>
  <c r="S1197" i="8"/>
  <c r="S1178" i="8"/>
  <c r="S1168" i="8"/>
  <c r="S1162" i="8"/>
  <c r="S1150" i="8"/>
  <c r="S1127" i="8"/>
  <c r="S1123" i="8"/>
  <c r="S1092" i="8"/>
  <c r="S1088" i="8"/>
  <c r="S1084" i="8"/>
  <c r="S1235" i="8"/>
  <c r="S1234" i="8"/>
  <c r="S1244" i="8"/>
  <c r="S1216" i="8"/>
  <c r="S1205" i="8"/>
  <c r="S1186" i="8"/>
  <c r="S1167" i="8"/>
  <c r="S1146" i="8"/>
  <c r="S1196" i="8"/>
  <c r="S1194" i="8"/>
  <c r="S1230" i="8"/>
  <c r="S1221" i="8"/>
  <c r="S1201" i="8"/>
  <c r="S1174" i="8"/>
  <c r="S1160" i="8"/>
  <c r="S1133" i="8"/>
  <c r="S1129" i="8"/>
  <c r="S1125" i="8"/>
  <c r="S1229" i="8"/>
  <c r="S1211" i="8"/>
  <c r="S1210" i="8"/>
  <c r="S1193" i="8"/>
  <c r="S1239" i="8"/>
  <c r="S1220" i="8"/>
  <c r="S1173" i="8"/>
  <c r="S1171" i="8"/>
  <c r="S1209" i="8"/>
  <c r="S1163" i="8"/>
  <c r="S1159" i="8"/>
  <c r="S1155" i="8"/>
  <c r="S1242" i="8"/>
  <c r="S1228" i="8"/>
  <c r="S1212" i="8"/>
  <c r="S1190" i="8"/>
  <c r="S1161" i="8"/>
  <c r="S1141" i="8"/>
  <c r="S1130" i="8"/>
  <c r="S1112" i="8"/>
  <c r="S1097" i="8"/>
  <c r="S1095" i="8"/>
  <c r="S1086" i="8"/>
  <c r="S1064" i="8"/>
  <c r="S1058" i="8"/>
  <c r="S1021" i="8"/>
  <c r="S1005" i="8"/>
  <c r="S989" i="8"/>
  <c r="S973" i="8"/>
  <c r="S957" i="8"/>
  <c r="S941" i="8"/>
  <c r="S925" i="8"/>
  <c r="S909" i="8"/>
  <c r="S893" i="8"/>
  <c r="S877" i="8"/>
  <c r="S861" i="8"/>
  <c r="S1181" i="8"/>
  <c r="S1153" i="8"/>
  <c r="S1152" i="8"/>
  <c r="S1077" i="8"/>
  <c r="S1057" i="8"/>
  <c r="S1036" i="8"/>
  <c r="S1024" i="8"/>
  <c r="S1008" i="8"/>
  <c r="S992" i="8"/>
  <c r="S976" i="8"/>
  <c r="S960" i="8"/>
  <c r="S944" i="8"/>
  <c r="S928" i="8"/>
  <c r="S912" i="8"/>
  <c r="S896" i="8"/>
  <c r="S880" i="8"/>
  <c r="S1238" i="8"/>
  <c r="S1213" i="8"/>
  <c r="S1198" i="8"/>
  <c r="S1172" i="8"/>
  <c r="S1140" i="8"/>
  <c r="S1109" i="8"/>
  <c r="S1107" i="8"/>
  <c r="S1076" i="8"/>
  <c r="S1051" i="8"/>
  <c r="S1031" i="8"/>
  <c r="S1027" i="8"/>
  <c r="S1011" i="8"/>
  <c r="S995" i="8"/>
  <c r="S979" i="8"/>
  <c r="S963" i="8"/>
  <c r="S947" i="8"/>
  <c r="S931" i="8"/>
  <c r="S915" i="8"/>
  <c r="S899" i="8"/>
  <c r="S883" i="8"/>
  <c r="S867" i="8"/>
  <c r="S851" i="8"/>
  <c r="S835" i="8"/>
  <c r="S819" i="8"/>
  <c r="S803" i="8"/>
  <c r="S1219" i="8"/>
  <c r="S1202" i="8"/>
  <c r="S1128" i="8"/>
  <c r="S1106" i="8"/>
  <c r="S1085" i="8"/>
  <c r="S1083" i="8"/>
  <c r="S1056" i="8"/>
  <c r="S1041" i="8"/>
  <c r="S1030" i="8"/>
  <c r="W1030" i="8" s="1"/>
  <c r="S1014" i="8"/>
  <c r="S998" i="8"/>
  <c r="S982" i="8"/>
  <c r="S966" i="8"/>
  <c r="S950" i="8"/>
  <c r="S934" i="8"/>
  <c r="S918" i="8"/>
  <c r="S902" i="8"/>
  <c r="S886" i="8"/>
  <c r="S870" i="8"/>
  <c r="S854" i="8"/>
  <c r="S838" i="8"/>
  <c r="S822" i="8"/>
  <c r="S806" i="8"/>
  <c r="S1182" i="8"/>
  <c r="S1145" i="8"/>
  <c r="S1103" i="8"/>
  <c r="S1070" i="8"/>
  <c r="S1045" i="8"/>
  <c r="S1040" i="8"/>
  <c r="S1017" i="8"/>
  <c r="S1001" i="8"/>
  <c r="S985" i="8"/>
  <c r="S969" i="8"/>
  <c r="S953" i="8"/>
  <c r="S937" i="8"/>
  <c r="S921" i="8"/>
  <c r="S905" i="8"/>
  <c r="S889" i="8"/>
  <c r="S889" i="19" s="1"/>
  <c r="S873" i="8"/>
  <c r="S857" i="8"/>
  <c r="S841" i="8"/>
  <c r="S825" i="8"/>
  <c r="S809" i="8"/>
  <c r="S1144" i="8"/>
  <c r="S1122" i="8"/>
  <c r="S1063" i="8"/>
  <c r="S1020" i="8"/>
  <c r="S1004" i="8"/>
  <c r="S988" i="8"/>
  <c r="S972" i="8"/>
  <c r="S956" i="8"/>
  <c r="S940" i="8"/>
  <c r="S1243" i="8"/>
  <c r="S1217" i="8"/>
  <c r="S1179" i="8"/>
  <c r="S1175" i="8"/>
  <c r="S1105" i="8"/>
  <c r="S1093" i="8"/>
  <c r="S1091" i="8"/>
  <c r="S1075" i="8"/>
  <c r="S1068" i="8"/>
  <c r="S1055" i="8"/>
  <c r="S1049" i="8"/>
  <c r="S1035" i="8"/>
  <c r="S1023" i="8"/>
  <c r="S1007" i="8"/>
  <c r="S991" i="8"/>
  <c r="S975" i="8"/>
  <c r="S1236" i="8"/>
  <c r="S1203" i="8"/>
  <c r="S1183" i="8"/>
  <c r="S1124" i="8"/>
  <c r="S1102" i="8"/>
  <c r="S1080" i="8"/>
  <c r="S1026" i="8"/>
  <c r="S1010" i="8"/>
  <c r="S994" i="8"/>
  <c r="S978" i="8"/>
  <c r="S962" i="8"/>
  <c r="S946" i="8"/>
  <c r="S930" i="8"/>
  <c r="S914" i="8"/>
  <c r="S898" i="8"/>
  <c r="S882" i="8"/>
  <c r="S866" i="8"/>
  <c r="S1157" i="8"/>
  <c r="S1147" i="8"/>
  <c r="S1121" i="8"/>
  <c r="S1082" i="8"/>
  <c r="S1081" i="8"/>
  <c r="S1044" i="8"/>
  <c r="S1039" i="8"/>
  <c r="S1029" i="8"/>
  <c r="S1013" i="8"/>
  <c r="S997" i="8"/>
  <c r="S981" i="8"/>
  <c r="S965" i="8"/>
  <c r="S949" i="8"/>
  <c r="S933" i="8"/>
  <c r="S917" i="8"/>
  <c r="S901" i="8"/>
  <c r="S885" i="8"/>
  <c r="S869" i="8"/>
  <c r="S1156" i="8"/>
  <c r="S1118" i="8"/>
  <c r="S1099" i="8"/>
  <c r="S1090" i="8"/>
  <c r="S1074" i="8"/>
  <c r="S1043" i="8"/>
  <c r="S1016" i="8"/>
  <c r="S1000" i="8"/>
  <c r="S984" i="8"/>
  <c r="S968" i="8"/>
  <c r="S952" i="8"/>
  <c r="S936" i="8"/>
  <c r="S920" i="8"/>
  <c r="S1215" i="8"/>
  <c r="S1184" i="8"/>
  <c r="S1149" i="8"/>
  <c r="S1148" i="8"/>
  <c r="S1134" i="8"/>
  <c r="S1120" i="8"/>
  <c r="S1101" i="8"/>
  <c r="S1204" i="8"/>
  <c r="S1185" i="8"/>
  <c r="S1170" i="8"/>
  <c r="S1115" i="8"/>
  <c r="S1087" i="8"/>
  <c r="S1067" i="8"/>
  <c r="S1053" i="8"/>
  <c r="S1048" i="8"/>
  <c r="S1022" i="8"/>
  <c r="S1006" i="8"/>
  <c r="S990" i="8"/>
  <c r="S974" i="8"/>
  <c r="S958" i="8"/>
  <c r="S942" i="8"/>
  <c r="S926" i="8"/>
  <c r="S910" i="8"/>
  <c r="S894" i="8"/>
  <c r="S878" i="8"/>
  <c r="S862" i="8"/>
  <c r="S846" i="8"/>
  <c r="S830" i="8"/>
  <c r="S814" i="8"/>
  <c r="S1241" i="8"/>
  <c r="S1237" i="8"/>
  <c r="S1138" i="8"/>
  <c r="S1135" i="8"/>
  <c r="S1117" i="8"/>
  <c r="S1116" i="8"/>
  <c r="S1079" i="8"/>
  <c r="S1072" i="8"/>
  <c r="W1072" i="8" s="1"/>
  <c r="S1025" i="8"/>
  <c r="S1009" i="8"/>
  <c r="S993" i="8"/>
  <c r="S977" i="8"/>
  <c r="S961" i="8"/>
  <c r="S945" i="8"/>
  <c r="S1232" i="8"/>
  <c r="S1200" i="8"/>
  <c r="S1177" i="8"/>
  <c r="S1136" i="8"/>
  <c r="S1114" i="8"/>
  <c r="S1098" i="8"/>
  <c r="S1059" i="8"/>
  <c r="S1047" i="8"/>
  <c r="S1042" i="8"/>
  <c r="S1151" i="8"/>
  <c r="S1132" i="8"/>
  <c r="S1113" i="8"/>
  <c r="S1111" i="8"/>
  <c r="S1002" i="8"/>
  <c r="S970" i="8"/>
  <c r="S913" i="8"/>
  <c r="S907" i="8"/>
  <c r="S964" i="8"/>
  <c r="S935" i="8"/>
  <c r="S908" i="8"/>
  <c r="S906" i="8"/>
  <c r="S892" i="8"/>
  <c r="S890" i="8"/>
  <c r="S876" i="8"/>
  <c r="S874" i="8"/>
  <c r="S853" i="8"/>
  <c r="S843" i="8"/>
  <c r="S831" i="8"/>
  <c r="S821" i="8"/>
  <c r="S811" i="8"/>
  <c r="S804" i="8"/>
  <c r="S791" i="8"/>
  <c r="S775" i="8"/>
  <c r="S759" i="8"/>
  <c r="S743" i="8"/>
  <c r="S727" i="8"/>
  <c r="S711" i="8"/>
  <c r="S695" i="8"/>
  <c r="S679" i="8"/>
  <c r="S663" i="8"/>
  <c r="S954" i="8"/>
  <c r="S919" i="8"/>
  <c r="S802" i="8"/>
  <c r="S794" i="8"/>
  <c r="S781" i="8"/>
  <c r="S765" i="8"/>
  <c r="S749" i="8"/>
  <c r="S733" i="8"/>
  <c r="S717" i="8"/>
  <c r="S701" i="8"/>
  <c r="S685" i="8"/>
  <c r="S669" i="8"/>
  <c r="S653" i="8"/>
  <c r="S1052" i="8"/>
  <c r="S852" i="8"/>
  <c r="S842" i="8"/>
  <c r="S820" i="8"/>
  <c r="S810" i="8"/>
  <c r="S784" i="8"/>
  <c r="S768" i="8"/>
  <c r="S752" i="8"/>
  <c r="S736" i="8"/>
  <c r="S720" i="8"/>
  <c r="S704" i="8"/>
  <c r="S688" i="8"/>
  <c r="S688" i="19" s="1"/>
  <c r="S672" i="8"/>
  <c r="S1166" i="8"/>
  <c r="S1066" i="8"/>
  <c r="S955" i="8"/>
  <c r="S951" i="8"/>
  <c r="S900" i="8"/>
  <c r="S884" i="8"/>
  <c r="S868" i="8"/>
  <c r="S850" i="8"/>
  <c r="S840" i="8"/>
  <c r="S818" i="8"/>
  <c r="S787" i="8"/>
  <c r="S1015" i="8"/>
  <c r="S1012" i="8"/>
  <c r="S983" i="8"/>
  <c r="S980" i="8"/>
  <c r="S948" i="8"/>
  <c r="S927" i="8"/>
  <c r="S895" i="8"/>
  <c r="S879" i="8"/>
  <c r="S829" i="8"/>
  <c r="S797" i="8"/>
  <c r="S793" i="8"/>
  <c r="S777" i="8"/>
  <c r="S761" i="8"/>
  <c r="S745" i="8"/>
  <c r="S729" i="8"/>
  <c r="S713" i="8"/>
  <c r="S697" i="8"/>
  <c r="S681" i="8"/>
  <c r="S665" i="8"/>
  <c r="S1071" i="8"/>
  <c r="S1032" i="8"/>
  <c r="S1018" i="8"/>
  <c r="S986" i="8"/>
  <c r="S959" i="8"/>
  <c r="S932" i="8"/>
  <c r="S860" i="8"/>
  <c r="S849" i="8"/>
  <c r="S839" i="8"/>
  <c r="S817" i="8"/>
  <c r="S801" i="8"/>
  <c r="S780" i="8"/>
  <c r="S764" i="8"/>
  <c r="S748" i="8"/>
  <c r="S732" i="8"/>
  <c r="S716" i="8"/>
  <c r="S700" i="8"/>
  <c r="S684" i="8"/>
  <c r="S668" i="8"/>
  <c r="S652" i="8"/>
  <c r="S1060" i="8"/>
  <c r="S1038" i="8"/>
  <c r="S911" i="8"/>
  <c r="S847" i="8"/>
  <c r="S837" i="8"/>
  <c r="S827" i="8"/>
  <c r="S815" i="8"/>
  <c r="S783" i="8"/>
  <c r="S767" i="8"/>
  <c r="S1033" i="8"/>
  <c r="S1019" i="8"/>
  <c r="S987" i="8"/>
  <c r="S916" i="8"/>
  <c r="S904" i="8"/>
  <c r="S888" i="8"/>
  <c r="S903" i="8"/>
  <c r="S887" i="8"/>
  <c r="S887" i="19" s="1"/>
  <c r="S871" i="8"/>
  <c r="S807" i="8"/>
  <c r="S789" i="8"/>
  <c r="S773" i="8"/>
  <c r="S757" i="8"/>
  <c r="S741" i="8"/>
  <c r="S725" i="8"/>
  <c r="S709" i="8"/>
  <c r="S693" i="8"/>
  <c r="S677" i="8"/>
  <c r="S661" i="8"/>
  <c r="S923" i="8"/>
  <c r="S922" i="8"/>
  <c r="S858" i="8"/>
  <c r="S836" i="8"/>
  <c r="S826" i="8"/>
  <c r="S805" i="8"/>
  <c r="S800" i="8"/>
  <c r="S792" i="8"/>
  <c r="S776" i="8"/>
  <c r="S760" i="8"/>
  <c r="S744" i="8"/>
  <c r="S728" i="8"/>
  <c r="S712" i="8"/>
  <c r="S696" i="8"/>
  <c r="S680" i="8"/>
  <c r="S664" i="8"/>
  <c r="S648" i="8"/>
  <c r="S943" i="8"/>
  <c r="S929" i="8"/>
  <c r="S897" i="8"/>
  <c r="S881" i="8"/>
  <c r="S865" i="8"/>
  <c r="S864" i="8"/>
  <c r="S844" i="8"/>
  <c r="S812" i="8"/>
  <c r="S795" i="8"/>
  <c r="S782" i="8"/>
  <c r="S766" i="8"/>
  <c r="S1137" i="8"/>
  <c r="S1054" i="8"/>
  <c r="S1028" i="8"/>
  <c r="S999" i="8"/>
  <c r="S996" i="8"/>
  <c r="S967" i="8"/>
  <c r="S924" i="8"/>
  <c r="S710" i="8"/>
  <c r="S828" i="8"/>
  <c r="S790" i="8"/>
  <c r="S754" i="8"/>
  <c r="S753" i="8"/>
  <c r="S739" i="8"/>
  <c r="S724" i="8"/>
  <c r="S667" i="8"/>
  <c r="S666" i="8"/>
  <c r="S650" i="8"/>
  <c r="S645" i="8"/>
  <c r="S629" i="8"/>
  <c r="S613" i="8"/>
  <c r="S597" i="8"/>
  <c r="S581" i="8"/>
  <c r="S565" i="8"/>
  <c r="S549" i="8"/>
  <c r="S533" i="8"/>
  <c r="S517" i="8"/>
  <c r="S501" i="8"/>
  <c r="S485" i="8"/>
  <c r="S469" i="8"/>
  <c r="S453" i="8"/>
  <c r="S437" i="8"/>
  <c r="S421" i="8"/>
  <c r="S786" i="8"/>
  <c r="S726" i="8"/>
  <c r="S798" i="8"/>
  <c r="S762" i="8"/>
  <c r="S755" i="8"/>
  <c r="S740" i="8"/>
  <c r="S683" i="8"/>
  <c r="S682" i="8"/>
  <c r="S635" i="8"/>
  <c r="S635" i="19" s="1"/>
  <c r="S619" i="8"/>
  <c r="S603" i="8"/>
  <c r="S587" i="8"/>
  <c r="S571" i="8"/>
  <c r="S816" i="8"/>
  <c r="S742" i="8"/>
  <c r="S671" i="8"/>
  <c r="S670" i="8"/>
  <c r="S638" i="8"/>
  <c r="S622" i="8"/>
  <c r="S606" i="8"/>
  <c r="S590" i="8"/>
  <c r="S574" i="8"/>
  <c r="S558" i="8"/>
  <c r="S938" i="8"/>
  <c r="S863" i="8"/>
  <c r="S799" i="8"/>
  <c r="S774" i="8"/>
  <c r="S763" i="8"/>
  <c r="S756" i="8"/>
  <c r="S699" i="8"/>
  <c r="S698" i="8"/>
  <c r="S641" i="8"/>
  <c r="S625" i="8"/>
  <c r="S609" i="8"/>
  <c r="S593" i="8"/>
  <c r="S577" i="8"/>
  <c r="S1046" i="8"/>
  <c r="S1003" i="8"/>
  <c r="S971" i="8"/>
  <c r="S848" i="8"/>
  <c r="S813" i="8"/>
  <c r="S778" i="8"/>
  <c r="S769" i="8"/>
  <c r="S687" i="8"/>
  <c r="S686" i="8"/>
  <c r="S832" i="8"/>
  <c r="S715" i="8"/>
  <c r="S714" i="8"/>
  <c r="S674" i="8"/>
  <c r="S673" i="8"/>
  <c r="S647" i="8"/>
  <c r="S631" i="8"/>
  <c r="S615" i="8"/>
  <c r="S599" i="8"/>
  <c r="S583" i="8"/>
  <c r="S567" i="8"/>
  <c r="S891" i="8"/>
  <c r="S845" i="8"/>
  <c r="S796" i="8"/>
  <c r="S779" i="8"/>
  <c r="S758" i="8"/>
  <c r="S703" i="8"/>
  <c r="S702" i="8"/>
  <c r="S634" i="8"/>
  <c r="W634" i="8" s="1"/>
  <c r="S618" i="8"/>
  <c r="S602" i="8"/>
  <c r="S586" i="8"/>
  <c r="S570" i="8"/>
  <c r="S823" i="8"/>
  <c r="S770" i="8"/>
  <c r="S731" i="8"/>
  <c r="S730" i="8"/>
  <c r="S690" i="8"/>
  <c r="S689" i="8"/>
  <c r="S719" i="8"/>
  <c r="S718" i="8"/>
  <c r="S855" i="8"/>
  <c r="S833" i="8"/>
  <c r="S788" i="8"/>
  <c r="S747" i="8"/>
  <c r="S746" i="8"/>
  <c r="S706" i="8"/>
  <c r="S705" i="8"/>
  <c r="S691" i="8"/>
  <c r="S676" i="8"/>
  <c r="S658" i="8"/>
  <c r="S657" i="8"/>
  <c r="S643" i="8"/>
  <c r="S627" i="8"/>
  <c r="S611" i="8"/>
  <c r="S595" i="8"/>
  <c r="S579" i="8"/>
  <c r="S563" i="8"/>
  <c r="T15" i="9" s="1"/>
  <c r="S547" i="8"/>
  <c r="S531" i="8"/>
  <c r="S515" i="8"/>
  <c r="S499" i="8"/>
  <c r="S483" i="8"/>
  <c r="S467" i="8"/>
  <c r="S451" i="8"/>
  <c r="S435" i="8"/>
  <c r="S419" i="8"/>
  <c r="S872" i="8"/>
  <c r="S824" i="8"/>
  <c r="S735" i="8"/>
  <c r="S734" i="8"/>
  <c r="S678" i="8"/>
  <c r="S1089" i="8"/>
  <c r="S875" i="8"/>
  <c r="S856" i="8"/>
  <c r="S834" i="8"/>
  <c r="S808" i="8"/>
  <c r="S751" i="8"/>
  <c r="S750" i="8"/>
  <c r="S694" i="8"/>
  <c r="S723" i="8"/>
  <c r="S644" i="8"/>
  <c r="S584" i="8"/>
  <c r="S551" i="8"/>
  <c r="S536" i="8"/>
  <c r="S511" i="8"/>
  <c r="S487" i="8"/>
  <c r="S472" i="8"/>
  <c r="S447" i="8"/>
  <c r="S423" i="8"/>
  <c r="S406" i="8"/>
  <c r="S859" i="8"/>
  <c r="S721" i="8"/>
  <c r="S675" i="8"/>
  <c r="S642" i="8"/>
  <c r="S630" i="8"/>
  <c r="S601" i="8"/>
  <c r="S589" i="8"/>
  <c r="S572" i="8"/>
  <c r="S555" i="8"/>
  <c r="S521" i="8"/>
  <c r="S516" i="8"/>
  <c r="S491" i="8"/>
  <c r="S457" i="8"/>
  <c r="S452" i="8"/>
  <c r="S427" i="8"/>
  <c r="S600" i="8"/>
  <c r="S545" i="8"/>
  <c r="S540" i="8"/>
  <c r="S506" i="8"/>
  <c r="S496" i="8"/>
  <c r="S481" i="8"/>
  <c r="S476" i="8"/>
  <c r="S442" i="8"/>
  <c r="S432" i="8"/>
  <c r="S417" i="8"/>
  <c r="S396" i="8"/>
  <c r="S738" i="8"/>
  <c r="S707" i="8"/>
  <c r="S659" i="8"/>
  <c r="S651" i="8"/>
  <c r="S646" i="8"/>
  <c r="S617" i="8"/>
  <c r="S605" i="8"/>
  <c r="S588" i="8"/>
  <c r="S576" i="8"/>
  <c r="S550" i="8"/>
  <c r="S530" i="8"/>
  <c r="S525" i="8"/>
  <c r="S510" i="8"/>
  <c r="S486" i="8"/>
  <c r="S466" i="8"/>
  <c r="S461" i="8"/>
  <c r="S446" i="8"/>
  <c r="S772" i="8"/>
  <c r="S616" i="8"/>
  <c r="S535" i="8"/>
  <c r="S520" i="8"/>
  <c r="S495" i="8"/>
  <c r="S471" i="8"/>
  <c r="S456" i="8"/>
  <c r="S431" i="8"/>
  <c r="S660" i="8"/>
  <c r="S633" i="8"/>
  <c r="S621" i="8"/>
  <c r="S604" i="8"/>
  <c r="S592" i="8"/>
  <c r="S575" i="8"/>
  <c r="S561" i="8"/>
  <c r="S539" i="8"/>
  <c r="S505" i="8"/>
  <c r="S500" i="8"/>
  <c r="S475" i="8"/>
  <c r="S632" i="8"/>
  <c r="S564" i="8"/>
  <c r="S560" i="8"/>
  <c r="S554" i="8"/>
  <c r="S544" i="8"/>
  <c r="S529" i="8"/>
  <c r="S524" i="8"/>
  <c r="S490" i="8"/>
  <c r="S480" i="8"/>
  <c r="S465" i="8"/>
  <c r="S460" i="8"/>
  <c r="S426" i="8"/>
  <c r="S416" i="8"/>
  <c r="S408" i="8"/>
  <c r="S392" i="8"/>
  <c r="S637" i="8"/>
  <c r="S620" i="8"/>
  <c r="S608" i="8"/>
  <c r="S591" i="8"/>
  <c r="S562" i="8"/>
  <c r="S534" i="8"/>
  <c r="S514" i="8"/>
  <c r="S509" i="8"/>
  <c r="S494" i="8"/>
  <c r="S470" i="8"/>
  <c r="S450" i="8"/>
  <c r="S445" i="8"/>
  <c r="S430" i="8"/>
  <c r="S722" i="8"/>
  <c r="S580" i="8"/>
  <c r="S559" i="8"/>
  <c r="S543" i="8"/>
  <c r="S519" i="8"/>
  <c r="S504" i="8"/>
  <c r="S479" i="8"/>
  <c r="S455" i="8"/>
  <c r="S440" i="8"/>
  <c r="S654" i="8"/>
  <c r="S636" i="8"/>
  <c r="S624" i="8"/>
  <c r="S607" i="8"/>
  <c r="S578" i="8"/>
  <c r="S566" i="8"/>
  <c r="S553" i="8"/>
  <c r="S548" i="8"/>
  <c r="S523" i="8"/>
  <c r="S489" i="8"/>
  <c r="S484" i="8"/>
  <c r="S459" i="8"/>
  <c r="S425" i="8"/>
  <c r="S420" i="8"/>
  <c r="S401" i="8"/>
  <c r="S385" i="8"/>
  <c r="S596" i="8"/>
  <c r="S538" i="8"/>
  <c r="S528" i="8"/>
  <c r="S513" i="8"/>
  <c r="S508" i="8"/>
  <c r="S474" i="8"/>
  <c r="S464" i="8"/>
  <c r="S449" i="8"/>
  <c r="S444" i="8"/>
  <c r="S404" i="8"/>
  <c r="S388" i="8"/>
  <c r="S708" i="8"/>
  <c r="S692" i="8"/>
  <c r="S655" i="8"/>
  <c r="S640" i="8"/>
  <c r="S623" i="8"/>
  <c r="S594" i="8"/>
  <c r="S582" i="8"/>
  <c r="S557" i="8"/>
  <c r="S542" i="8"/>
  <c r="S518" i="8"/>
  <c r="S498" i="8"/>
  <c r="S493" i="8"/>
  <c r="S478" i="8"/>
  <c r="S454" i="8"/>
  <c r="S434" i="8"/>
  <c r="S939" i="8"/>
  <c r="S771" i="8"/>
  <c r="S737" i="8"/>
  <c r="S656" i="8"/>
  <c r="S649" i="8"/>
  <c r="S612" i="8"/>
  <c r="S552" i="8"/>
  <c r="S527" i="8"/>
  <c r="S503" i="8"/>
  <c r="S488" i="8"/>
  <c r="S463" i="8"/>
  <c r="S439" i="8"/>
  <c r="S424" i="8"/>
  <c r="S410" i="8"/>
  <c r="S394" i="8"/>
  <c r="S639" i="8"/>
  <c r="S610" i="8"/>
  <c r="S598" i="8"/>
  <c r="S569" i="8"/>
  <c r="S537" i="8"/>
  <c r="S537" i="19" s="1"/>
  <c r="S532" i="8"/>
  <c r="S507" i="8"/>
  <c r="S473" i="8"/>
  <c r="S468" i="8"/>
  <c r="S443" i="8"/>
  <c r="S662" i="8"/>
  <c r="S628" i="8"/>
  <c r="S568" i="8"/>
  <c r="S502" i="8"/>
  <c r="S441" i="8"/>
  <c r="S383" i="8"/>
  <c r="S378" i="8"/>
  <c r="S362" i="8"/>
  <c r="S346" i="8"/>
  <c r="S330" i="8"/>
  <c r="S314" i="8"/>
  <c r="S298" i="8"/>
  <c r="S282" i="8"/>
  <c r="S266" i="8"/>
  <c r="S250" i="8"/>
  <c r="S234" i="8"/>
  <c r="S218" i="8"/>
  <c r="S202" i="8"/>
  <c r="S365" i="8"/>
  <c r="S349" i="8"/>
  <c r="S333" i="8"/>
  <c r="S317" i="8"/>
  <c r="S301" i="8"/>
  <c r="S285" i="8"/>
  <c r="S269" i="8"/>
  <c r="S253" i="8"/>
  <c r="S237" i="8"/>
  <c r="S221" i="8"/>
  <c r="S205" i="8"/>
  <c r="S189" i="8"/>
  <c r="S173" i="8"/>
  <c r="S157" i="8"/>
  <c r="S141" i="8"/>
  <c r="S125" i="8"/>
  <c r="S109" i="8"/>
  <c r="S93" i="8"/>
  <c r="S614" i="8"/>
  <c r="S556" i="8"/>
  <c r="S458" i="8"/>
  <c r="S429" i="8"/>
  <c r="S400" i="8"/>
  <c r="S397" i="8"/>
  <c r="S382" i="8"/>
  <c r="S368" i="8"/>
  <c r="S352" i="8"/>
  <c r="S336" i="8"/>
  <c r="S320" i="8"/>
  <c r="S304" i="8"/>
  <c r="S288" i="8"/>
  <c r="S272" i="8"/>
  <c r="S256" i="8"/>
  <c r="S240" i="8"/>
  <c r="S224" i="8"/>
  <c r="S208" i="8"/>
  <c r="S573" i="8"/>
  <c r="S541" i="8"/>
  <c r="S526" i="8"/>
  <c r="S492" i="8"/>
  <c r="S422" i="8"/>
  <c r="S403" i="8"/>
  <c r="S402" i="8"/>
  <c r="S399" i="8"/>
  <c r="S398" i="8"/>
  <c r="S395" i="8"/>
  <c r="S381" i="8"/>
  <c r="S371" i="8"/>
  <c r="S355" i="8"/>
  <c r="S339" i="8"/>
  <c r="S323" i="8"/>
  <c r="S307" i="8"/>
  <c r="S291" i="8"/>
  <c r="S275" i="8"/>
  <c r="S259" i="8"/>
  <c r="S243" i="8"/>
  <c r="S227" i="8"/>
  <c r="S211" i="8"/>
  <c r="S195" i="8"/>
  <c r="S179" i="8"/>
  <c r="S163" i="8"/>
  <c r="S147" i="8"/>
  <c r="S131" i="8"/>
  <c r="S115" i="8"/>
  <c r="S99" i="8"/>
  <c r="S522" i="8"/>
  <c r="S477" i="8"/>
  <c r="S418" i="8"/>
  <c r="S393" i="8"/>
  <c r="S391" i="8"/>
  <c r="S374" i="8"/>
  <c r="S358" i="8"/>
  <c r="S342" i="8"/>
  <c r="S326" i="8"/>
  <c r="S310" i="8"/>
  <c r="S294" i="8"/>
  <c r="S278" i="8"/>
  <c r="S262" i="8"/>
  <c r="S246" i="8"/>
  <c r="S230" i="8"/>
  <c r="S214" i="8"/>
  <c r="S198" i="8"/>
  <c r="S182" i="8"/>
  <c r="S166" i="8"/>
  <c r="S150" i="8"/>
  <c r="S134" i="8"/>
  <c r="S118" i="8"/>
  <c r="S102" i="8"/>
  <c r="S86" i="8"/>
  <c r="S407" i="8"/>
  <c r="S405" i="8"/>
  <c r="S390" i="8"/>
  <c r="S377" i="8"/>
  <c r="S361" i="8"/>
  <c r="S345" i="8"/>
  <c r="S329" i="8"/>
  <c r="S313" i="8"/>
  <c r="S297" i="8"/>
  <c r="S281" i="8"/>
  <c r="S265" i="8"/>
  <c r="S249" i="8"/>
  <c r="S233" i="8"/>
  <c r="S217" i="8"/>
  <c r="S201" i="8"/>
  <c r="S185" i="8"/>
  <c r="S169" i="8"/>
  <c r="S153" i="8"/>
  <c r="S137" i="8"/>
  <c r="S409" i="8"/>
  <c r="S364" i="8"/>
  <c r="S348" i="8"/>
  <c r="S332" i="8"/>
  <c r="S316" i="8"/>
  <c r="S300" i="8"/>
  <c r="S284" i="8"/>
  <c r="S268" i="8"/>
  <c r="S252" i="8"/>
  <c r="S236" i="8"/>
  <c r="S220" i="8"/>
  <c r="S204" i="8"/>
  <c r="S188" i="8"/>
  <c r="S413" i="8"/>
  <c r="S412" i="8"/>
  <c r="S411" i="8"/>
  <c r="S387" i="8"/>
  <c r="S380" i="8"/>
  <c r="S367" i="8"/>
  <c r="S351" i="8"/>
  <c r="S335" i="8"/>
  <c r="S319" i="8"/>
  <c r="S303" i="8"/>
  <c r="S287" i="8"/>
  <c r="S271" i="8"/>
  <c r="S255" i="8"/>
  <c r="S239" i="8"/>
  <c r="S223" i="8"/>
  <c r="S207" i="8"/>
  <c r="S414" i="8"/>
  <c r="S389" i="8"/>
  <c r="S370" i="8"/>
  <c r="S354" i="8"/>
  <c r="S338" i="8"/>
  <c r="S322" i="8"/>
  <c r="S306" i="8"/>
  <c r="S290" i="8"/>
  <c r="S274" i="8"/>
  <c r="S258" i="8"/>
  <c r="S242" i="8"/>
  <c r="S226" i="8"/>
  <c r="S210" i="8"/>
  <c r="S194" i="8"/>
  <c r="S178" i="8"/>
  <c r="S162" i="8"/>
  <c r="S146" i="8"/>
  <c r="S130" i="8"/>
  <c r="S114" i="8"/>
  <c r="S546" i="8"/>
  <c r="S512" i="8"/>
  <c r="S497" i="8"/>
  <c r="S373" i="8"/>
  <c r="S373" i="19" s="1"/>
  <c r="S357" i="8"/>
  <c r="S341" i="8"/>
  <c r="S325" i="8"/>
  <c r="S309" i="8"/>
  <c r="S293" i="8"/>
  <c r="S277" i="8"/>
  <c r="S261" i="8"/>
  <c r="S245" i="8"/>
  <c r="S229" i="8"/>
  <c r="S213" i="8"/>
  <c r="S626" i="8"/>
  <c r="S482" i="8"/>
  <c r="S376" i="8"/>
  <c r="S360" i="8"/>
  <c r="S344" i="8"/>
  <c r="S328" i="8"/>
  <c r="S312" i="8"/>
  <c r="S296" i="8"/>
  <c r="S280" i="8"/>
  <c r="S264" i="8"/>
  <c r="S248" i="8"/>
  <c r="S232" i="8"/>
  <c r="S216" i="8"/>
  <c r="S200" i="8"/>
  <c r="S785" i="8"/>
  <c r="S585" i="8"/>
  <c r="S433" i="8"/>
  <c r="S415" i="8"/>
  <c r="S386" i="8"/>
  <c r="S384" i="8"/>
  <c r="S379" i="8"/>
  <c r="S363" i="8"/>
  <c r="S347" i="8"/>
  <c r="S331" i="8"/>
  <c r="S315" i="8"/>
  <c r="S299" i="8"/>
  <c r="S283" i="8"/>
  <c r="S267" i="8"/>
  <c r="S251" i="8"/>
  <c r="S235" i="8"/>
  <c r="S219" i="8"/>
  <c r="S203" i="8"/>
  <c r="S187" i="8"/>
  <c r="S171" i="8"/>
  <c r="S155" i="8"/>
  <c r="S139" i="8"/>
  <c r="S123" i="8"/>
  <c r="S107" i="8"/>
  <c r="S91" i="8"/>
  <c r="S438" i="8"/>
  <c r="S366" i="8"/>
  <c r="S350" i="8"/>
  <c r="S334" i="8"/>
  <c r="S318" i="8"/>
  <c r="S302" i="8"/>
  <c r="S286" i="8"/>
  <c r="S270" i="8"/>
  <c r="S254" i="8"/>
  <c r="S238" i="8"/>
  <c r="S222" i="8"/>
  <c r="S206" i="8"/>
  <c r="S190" i="8"/>
  <c r="S174" i="8"/>
  <c r="S158" i="8"/>
  <c r="S142" i="8"/>
  <c r="S126" i="8"/>
  <c r="S110" i="8"/>
  <c r="S94" i="8"/>
  <c r="S462" i="8"/>
  <c r="S369" i="8"/>
  <c r="S353" i="8"/>
  <c r="S337" i="8"/>
  <c r="S321" i="8"/>
  <c r="S305" i="8"/>
  <c r="S289" i="8"/>
  <c r="S273" i="8"/>
  <c r="S257" i="8"/>
  <c r="S241" i="8"/>
  <c r="S225" i="8"/>
  <c r="S209" i="8"/>
  <c r="S193" i="8"/>
  <c r="S177" i="8"/>
  <c r="S161" i="8"/>
  <c r="S145" i="8"/>
  <c r="S129" i="8"/>
  <c r="S113" i="8"/>
  <c r="S448" i="8"/>
  <c r="S372" i="8"/>
  <c r="S356" i="8"/>
  <c r="S340" i="8"/>
  <c r="S324" i="8"/>
  <c r="S308" i="8"/>
  <c r="S292" i="8"/>
  <c r="S276" i="8"/>
  <c r="S260" i="8"/>
  <c r="S244" i="8"/>
  <c r="S228" i="8"/>
  <c r="S212" i="8"/>
  <c r="S196" i="8"/>
  <c r="S359" i="8"/>
  <c r="S231" i="8"/>
  <c r="S172" i="8"/>
  <c r="S156" i="8"/>
  <c r="S140" i="8"/>
  <c r="S127" i="8"/>
  <c r="S72" i="8"/>
  <c r="S180" i="8"/>
  <c r="S164" i="8"/>
  <c r="S148" i="8"/>
  <c r="S128" i="8"/>
  <c r="S375" i="8"/>
  <c r="S247" i="8"/>
  <c r="S181" i="8"/>
  <c r="S165" i="8"/>
  <c r="S149" i="8"/>
  <c r="S116" i="8"/>
  <c r="S81" i="8"/>
  <c r="S65" i="8"/>
  <c r="S49" i="8"/>
  <c r="S33" i="8"/>
  <c r="S17" i="8"/>
  <c r="S263" i="8"/>
  <c r="S68" i="8"/>
  <c r="S52" i="8"/>
  <c r="S36" i="8"/>
  <c r="S20" i="8"/>
  <c r="S4" i="8"/>
  <c r="S132" i="8"/>
  <c r="S117" i="8"/>
  <c r="S103" i="8"/>
  <c r="S85" i="8"/>
  <c r="S71" i="8"/>
  <c r="S55" i="8"/>
  <c r="S39" i="8"/>
  <c r="S23" i="8"/>
  <c r="S7" i="8"/>
  <c r="S428" i="8"/>
  <c r="S279" i="8"/>
  <c r="S119" i="8"/>
  <c r="S105" i="8"/>
  <c r="S104" i="8"/>
  <c r="S101" i="8"/>
  <c r="S183" i="8"/>
  <c r="S175" i="8"/>
  <c r="S167" i="8"/>
  <c r="S159" i="8"/>
  <c r="S151" i="8"/>
  <c r="S143" i="8"/>
  <c r="S133" i="8"/>
  <c r="S106" i="8"/>
  <c r="S100" i="8"/>
  <c r="S295" i="8"/>
  <c r="S135" i="8"/>
  <c r="S121" i="8"/>
  <c r="S120" i="8"/>
  <c r="S80" i="8"/>
  <c r="S64" i="8"/>
  <c r="S48" i="8"/>
  <c r="S32" i="8"/>
  <c r="S16" i="8"/>
  <c r="S184" i="8"/>
  <c r="S168" i="8"/>
  <c r="S152" i="8"/>
  <c r="S122" i="8"/>
  <c r="S108" i="8"/>
  <c r="S98" i="8"/>
  <c r="S83" i="8"/>
  <c r="S311" i="8"/>
  <c r="S191" i="8"/>
  <c r="S176" i="8"/>
  <c r="S160" i="8"/>
  <c r="S144" i="8"/>
  <c r="S136" i="8"/>
  <c r="S97" i="8"/>
  <c r="S96" i="8"/>
  <c r="S95" i="8"/>
  <c r="S124" i="8"/>
  <c r="S92" i="8"/>
  <c r="S73" i="8"/>
  <c r="S57" i="8"/>
  <c r="S41" i="8"/>
  <c r="S25" i="8"/>
  <c r="S9" i="8"/>
  <c r="S436" i="8"/>
  <c r="S327" i="8"/>
  <c r="S199" i="8"/>
  <c r="S76" i="8"/>
  <c r="S60" i="8"/>
  <c r="S44" i="8"/>
  <c r="S28" i="8"/>
  <c r="S12" i="8"/>
  <c r="S186" i="8"/>
  <c r="S170" i="8"/>
  <c r="S154" i="8"/>
  <c r="S138" i="8"/>
  <c r="S79" i="8"/>
  <c r="S63" i="8"/>
  <c r="S47" i="8"/>
  <c r="S31" i="8"/>
  <c r="S15" i="8"/>
  <c r="S343" i="8"/>
  <c r="S215" i="8"/>
  <c r="S197" i="8"/>
  <c r="S111" i="8"/>
  <c r="S90" i="8"/>
  <c r="S82" i="8"/>
  <c r="S66" i="8"/>
  <c r="S192" i="8"/>
  <c r="X6" i="8"/>
  <c r="F7" i="16"/>
  <c r="F7" i="19"/>
  <c r="G9" i="16"/>
  <c r="G9" i="19"/>
  <c r="N15" i="8"/>
  <c r="M16" i="8"/>
  <c r="G26" i="16"/>
  <c r="G26" i="19"/>
  <c r="N30" i="8"/>
  <c r="R32" i="16"/>
  <c r="R32" i="19"/>
  <c r="G39" i="16"/>
  <c r="G39" i="19"/>
  <c r="N44" i="8"/>
  <c r="S46" i="8"/>
  <c r="U48" i="16"/>
  <c r="U48" i="19"/>
  <c r="N59" i="8"/>
  <c r="P60" i="16"/>
  <c r="P60" i="19"/>
  <c r="S61" i="8"/>
  <c r="L69" i="8"/>
  <c r="S70" i="8"/>
  <c r="H99" i="16"/>
  <c r="H99" i="19"/>
  <c r="S112" i="8"/>
  <c r="Q126" i="16"/>
  <c r="Q126" i="19"/>
  <c r="F174" i="16"/>
  <c r="F174" i="19"/>
  <c r="H190" i="16"/>
  <c r="H190" i="19"/>
  <c r="R197" i="16"/>
  <c r="R197" i="19"/>
  <c r="I199" i="16"/>
  <c r="I199" i="19"/>
  <c r="U221" i="16"/>
  <c r="U221" i="19"/>
  <c r="G307" i="16"/>
  <c r="G307" i="19"/>
  <c r="U349" i="16"/>
  <c r="U349" i="19"/>
  <c r="I414" i="16"/>
  <c r="I414" i="19"/>
  <c r="J71" i="16"/>
  <c r="J71" i="19"/>
  <c r="E72" i="16"/>
  <c r="E72" i="19"/>
  <c r="U72" i="16"/>
  <c r="U72" i="19"/>
  <c r="Q76" i="16"/>
  <c r="Q76" i="19"/>
  <c r="R79" i="16"/>
  <c r="R79" i="19"/>
  <c r="H81" i="16"/>
  <c r="H81" i="19"/>
  <c r="U89" i="16"/>
  <c r="U89" i="19"/>
  <c r="Q91" i="16"/>
  <c r="Q91" i="19"/>
  <c r="P94" i="16"/>
  <c r="P94" i="19"/>
  <c r="I8" i="12"/>
  <c r="H102" i="19"/>
  <c r="G104" i="16"/>
  <c r="G104" i="19"/>
  <c r="U112" i="8"/>
  <c r="H118" i="16"/>
  <c r="H118" i="19"/>
  <c r="H119" i="16"/>
  <c r="H119" i="19"/>
  <c r="U126" i="8"/>
  <c r="U127" i="8"/>
  <c r="F130" i="16"/>
  <c r="F130" i="19"/>
  <c r="G131" i="16"/>
  <c r="G131" i="19"/>
  <c r="H143" i="16"/>
  <c r="H143" i="19"/>
  <c r="K144" i="16"/>
  <c r="K144" i="19"/>
  <c r="P145" i="16"/>
  <c r="P145" i="19"/>
  <c r="R146" i="16"/>
  <c r="R146" i="19"/>
  <c r="H151" i="16"/>
  <c r="H151" i="19"/>
  <c r="Q154" i="8"/>
  <c r="K160" i="16"/>
  <c r="K160" i="19"/>
  <c r="P161" i="16"/>
  <c r="P161" i="19"/>
  <c r="H167" i="16"/>
  <c r="H167" i="19"/>
  <c r="Q170" i="8"/>
  <c r="K176" i="16"/>
  <c r="K176" i="19"/>
  <c r="R178" i="8"/>
  <c r="G182" i="16"/>
  <c r="G182" i="19"/>
  <c r="H183" i="16"/>
  <c r="H183" i="19"/>
  <c r="Q186" i="8"/>
  <c r="U192" i="8"/>
  <c r="L21" i="12"/>
  <c r="L10" i="9"/>
  <c r="K207" i="16"/>
  <c r="K207" i="19"/>
  <c r="Q209" i="8"/>
  <c r="H246" i="16"/>
  <c r="H246" i="19"/>
  <c r="J268" i="16"/>
  <c r="J268" i="19"/>
  <c r="R276" i="8"/>
  <c r="E285" i="16"/>
  <c r="E285" i="19"/>
  <c r="K335" i="16"/>
  <c r="K335" i="19"/>
  <c r="Q337" i="8"/>
  <c r="X350" i="8"/>
  <c r="H374" i="16"/>
  <c r="H374" i="19"/>
  <c r="R517" i="8"/>
  <c r="P1231" i="8"/>
  <c r="P1215" i="8"/>
  <c r="P1199" i="8"/>
  <c r="W1199" i="8" s="1"/>
  <c r="P1183" i="8"/>
  <c r="P1167" i="8"/>
  <c r="P1228" i="8"/>
  <c r="P1216" i="8"/>
  <c r="P1193" i="8"/>
  <c r="P1149" i="8"/>
  <c r="P1133" i="8"/>
  <c r="P1117" i="8"/>
  <c r="P1117" i="19" s="1"/>
  <c r="P1101" i="8"/>
  <c r="P1085" i="8"/>
  <c r="P1069" i="8"/>
  <c r="P1053" i="8"/>
  <c r="P1219" i="8"/>
  <c r="P1196" i="8"/>
  <c r="P1184" i="8"/>
  <c r="P1242" i="8"/>
  <c r="P1234" i="8"/>
  <c r="P1211" i="8"/>
  <c r="P1207" i="8"/>
  <c r="P1176" i="8"/>
  <c r="P1172" i="8"/>
  <c r="P1218" i="8"/>
  <c r="P1198" i="8"/>
  <c r="P1190" i="8"/>
  <c r="P1155" i="8"/>
  <c r="P1151" i="8"/>
  <c r="P1128" i="8"/>
  <c r="P1120" i="8"/>
  <c r="P1097" i="8"/>
  <c r="P1093" i="8"/>
  <c r="P1062" i="8"/>
  <c r="P1058" i="8"/>
  <c r="P1041" i="8"/>
  <c r="P1209" i="8"/>
  <c r="P1181" i="8"/>
  <c r="P1180" i="8"/>
  <c r="P1170" i="8"/>
  <c r="P1163" i="8"/>
  <c r="P1159" i="8"/>
  <c r="P1124" i="8"/>
  <c r="P1116" i="8"/>
  <c r="P1089" i="8"/>
  <c r="P1066" i="8"/>
  <c r="P1054" i="8"/>
  <c r="P1044" i="8"/>
  <c r="P1236" i="8"/>
  <c r="P1226" i="8"/>
  <c r="P1217" i="8"/>
  <c r="P1208" i="8"/>
  <c r="P1179" i="8"/>
  <c r="P1147" i="8"/>
  <c r="P1139" i="8"/>
  <c r="P1135" i="8"/>
  <c r="P1112" i="8"/>
  <c r="P1104" i="8"/>
  <c r="P1081" i="8"/>
  <c r="P1227" i="8"/>
  <c r="P1206" i="8"/>
  <c r="P1158" i="8"/>
  <c r="P1154" i="8"/>
  <c r="P1235" i="8"/>
  <c r="P1233" i="8"/>
  <c r="P1225" i="8"/>
  <c r="P1197" i="8"/>
  <c r="P1188" i="8"/>
  <c r="P1187" i="8"/>
  <c r="P1178" i="8"/>
  <c r="P1232" i="8"/>
  <c r="P1202" i="8"/>
  <c r="P1153" i="8"/>
  <c r="P1130" i="8"/>
  <c r="P1118" i="8"/>
  <c r="P1241" i="8"/>
  <c r="P1230" i="8"/>
  <c r="P1223" i="8"/>
  <c r="P1222" i="8"/>
  <c r="P1213" i="8"/>
  <c r="P1240" i="8"/>
  <c r="P1201" i="8"/>
  <c r="P1174" i="8"/>
  <c r="P1160" i="8"/>
  <c r="P1152" i="8"/>
  <c r="P1239" i="8"/>
  <c r="P1238" i="8"/>
  <c r="P1192" i="8"/>
  <c r="P1182" i="8"/>
  <c r="P1144" i="8"/>
  <c r="P1136" i="8"/>
  <c r="P1205" i="8"/>
  <c r="P1177" i="8"/>
  <c r="P1171" i="8"/>
  <c r="P1114" i="8"/>
  <c r="P1059" i="8"/>
  <c r="P1052" i="8"/>
  <c r="P1038" i="8"/>
  <c r="P1028" i="8"/>
  <c r="P1012" i="8"/>
  <c r="P996" i="8"/>
  <c r="P980" i="8"/>
  <c r="P964" i="8"/>
  <c r="P948" i="8"/>
  <c r="P932" i="8"/>
  <c r="P916" i="8"/>
  <c r="P900" i="8"/>
  <c r="P884" i="8"/>
  <c r="P868" i="8"/>
  <c r="P1212" i="8"/>
  <c r="P1168" i="8"/>
  <c r="P1131" i="8"/>
  <c r="P1098" i="8"/>
  <c r="P1096" i="8"/>
  <c r="P1065" i="8"/>
  <c r="P1042" i="8"/>
  <c r="P1037" i="8"/>
  <c r="P1037" i="19" s="1"/>
  <c r="P1015" i="8"/>
  <c r="P999" i="8"/>
  <c r="P983" i="8"/>
  <c r="P967" i="8"/>
  <c r="P951" i="8"/>
  <c r="P935" i="8"/>
  <c r="P919" i="8"/>
  <c r="P903" i="8"/>
  <c r="P887" i="8"/>
  <c r="P871" i="8"/>
  <c r="P1194" i="8"/>
  <c r="P1142" i="8"/>
  <c r="P1141" i="8"/>
  <c r="P1132" i="8"/>
  <c r="P1113" i="8"/>
  <c r="P1111" i="8"/>
  <c r="P1110" i="8"/>
  <c r="P1078" i="8"/>
  <c r="P1077" i="8"/>
  <c r="P1071" i="8"/>
  <c r="P1046" i="8"/>
  <c r="P1032" i="8"/>
  <c r="P1018" i="8"/>
  <c r="P1002" i="8"/>
  <c r="P986" i="8"/>
  <c r="P970" i="8"/>
  <c r="P954" i="8"/>
  <c r="P938" i="8"/>
  <c r="P922" i="8"/>
  <c r="P906" i="8"/>
  <c r="P890" i="8"/>
  <c r="P874" i="8"/>
  <c r="P858" i="8"/>
  <c r="P842" i="8"/>
  <c r="P826" i="8"/>
  <c r="P810" i="8"/>
  <c r="P1161" i="8"/>
  <c r="P1095" i="8"/>
  <c r="P1086" i="8"/>
  <c r="P1084" i="8"/>
  <c r="P1064" i="8"/>
  <c r="P1031" i="8"/>
  <c r="P1021" i="8"/>
  <c r="P1005" i="8"/>
  <c r="P989" i="8"/>
  <c r="P973" i="8"/>
  <c r="P957" i="8"/>
  <c r="P941" i="8"/>
  <c r="P925" i="8"/>
  <c r="P909" i="8"/>
  <c r="P893" i="8"/>
  <c r="P877" i="8"/>
  <c r="P861" i="8"/>
  <c r="P845" i="8"/>
  <c r="P829" i="8"/>
  <c r="P813" i="8"/>
  <c r="P1162" i="8"/>
  <c r="P1140" i="8"/>
  <c r="P1129" i="8"/>
  <c r="P1108" i="8"/>
  <c r="P1107" i="8"/>
  <c r="P1057" i="8"/>
  <c r="P1036" i="8"/>
  <c r="P1024" i="8"/>
  <c r="P1008" i="8"/>
  <c r="P992" i="8"/>
  <c r="P976" i="8"/>
  <c r="P960" i="8"/>
  <c r="P944" i="8"/>
  <c r="P928" i="8"/>
  <c r="P912" i="8"/>
  <c r="P896" i="8"/>
  <c r="P880" i="8"/>
  <c r="P864" i="8"/>
  <c r="P848" i="8"/>
  <c r="P832" i="8"/>
  <c r="P816" i="8"/>
  <c r="P800" i="8"/>
  <c r="P1229" i="8"/>
  <c r="P1195" i="8"/>
  <c r="P1143" i="8"/>
  <c r="P1127" i="8"/>
  <c r="P1126" i="8"/>
  <c r="P1109" i="8"/>
  <c r="P1106" i="8"/>
  <c r="P1076" i="8"/>
  <c r="P1056" i="8"/>
  <c r="P1051" i="8"/>
  <c r="P1027" i="8"/>
  <c r="P1011" i="8"/>
  <c r="P995" i="8"/>
  <c r="P979" i="8"/>
  <c r="P963" i="8"/>
  <c r="P947" i="8"/>
  <c r="P1214" i="8"/>
  <c r="P1191" i="8"/>
  <c r="P1173" i="8"/>
  <c r="P1169" i="8"/>
  <c r="P1145" i="8"/>
  <c r="P1094" i="8"/>
  <c r="P1083" i="8"/>
  <c r="P1050" i="8"/>
  <c r="P1030" i="8"/>
  <c r="P1014" i="8"/>
  <c r="P998" i="8"/>
  <c r="P998" i="19" s="1"/>
  <c r="P982" i="8"/>
  <c r="P1146" i="8"/>
  <c r="P1125" i="8"/>
  <c r="P1123" i="8"/>
  <c r="P1103" i="8"/>
  <c r="P1070" i="8"/>
  <c r="P1045" i="8"/>
  <c r="P1040" i="8"/>
  <c r="P1017" i="8"/>
  <c r="P1001" i="8"/>
  <c r="P985" i="8"/>
  <c r="P969" i="8"/>
  <c r="P953" i="8"/>
  <c r="P937" i="8"/>
  <c r="P921" i="8"/>
  <c r="P905" i="8"/>
  <c r="P889" i="8"/>
  <c r="P873" i="8"/>
  <c r="P1243" i="8"/>
  <c r="P1224" i="8"/>
  <c r="P1203" i="8"/>
  <c r="P1122" i="8"/>
  <c r="P1092" i="8"/>
  <c r="P1091" i="8"/>
  <c r="P1075" i="8"/>
  <c r="P1063" i="8"/>
  <c r="P1020" i="8"/>
  <c r="P1004" i="8"/>
  <c r="P988" i="8"/>
  <c r="P972" i="8"/>
  <c r="P956" i="8"/>
  <c r="P940" i="8"/>
  <c r="P924" i="8"/>
  <c r="P908" i="8"/>
  <c r="P892" i="8"/>
  <c r="P876" i="8"/>
  <c r="P860" i="8"/>
  <c r="P1220" i="8"/>
  <c r="P1210" i="8"/>
  <c r="P1175" i="8"/>
  <c r="P1105" i="8"/>
  <c r="P1102" i="8"/>
  <c r="P1068" i="8"/>
  <c r="P1055" i="8"/>
  <c r="P1049" i="8"/>
  <c r="P1035" i="8"/>
  <c r="P1023" i="8"/>
  <c r="P1007" i="8"/>
  <c r="P991" i="8"/>
  <c r="P975" i="8"/>
  <c r="P959" i="8"/>
  <c r="P943" i="8"/>
  <c r="P927" i="8"/>
  <c r="P911" i="8"/>
  <c r="P1119" i="8"/>
  <c r="P1100" i="8"/>
  <c r="P1221" i="8"/>
  <c r="P1157" i="8"/>
  <c r="P1156" i="8"/>
  <c r="P1121" i="8"/>
  <c r="P1082" i="8"/>
  <c r="P1039" i="8"/>
  <c r="P1029" i="8"/>
  <c r="P1013" i="8"/>
  <c r="P997" i="8"/>
  <c r="P981" i="8"/>
  <c r="P965" i="8"/>
  <c r="P949" i="8"/>
  <c r="P933" i="8"/>
  <c r="P917" i="8"/>
  <c r="P901" i="8"/>
  <c r="P885" i="8"/>
  <c r="P869" i="8"/>
  <c r="P853" i="8"/>
  <c r="P837" i="8"/>
  <c r="P821" i="8"/>
  <c r="P1164" i="8"/>
  <c r="P1150" i="8"/>
  <c r="P1148" i="8"/>
  <c r="P1099" i="8"/>
  <c r="P1090" i="8"/>
  <c r="P1074" i="8"/>
  <c r="P1043" i="8"/>
  <c r="P1016" i="8"/>
  <c r="P1000" i="8"/>
  <c r="P984" i="8"/>
  <c r="P968" i="8"/>
  <c r="P952" i="8"/>
  <c r="P1186" i="8"/>
  <c r="P1138" i="8"/>
  <c r="P1115" i="8"/>
  <c r="P1087" i="8"/>
  <c r="P1072" i="8"/>
  <c r="P1067" i="8"/>
  <c r="P1048" i="8"/>
  <c r="P1200" i="8"/>
  <c r="P1166" i="8"/>
  <c r="P1165" i="8"/>
  <c r="P1137" i="8"/>
  <c r="P1061" i="8"/>
  <c r="P1034" i="8"/>
  <c r="P1025" i="8"/>
  <c r="P993" i="8"/>
  <c r="P950" i="8"/>
  <c r="P930" i="8"/>
  <c r="P929" i="8"/>
  <c r="P918" i="8"/>
  <c r="P897" i="8"/>
  <c r="P881" i="8"/>
  <c r="P865" i="8"/>
  <c r="P844" i="8"/>
  <c r="P812" i="8"/>
  <c r="P795" i="8"/>
  <c r="P782" i="8"/>
  <c r="P766" i="8"/>
  <c r="P750" i="8"/>
  <c r="P734" i="8"/>
  <c r="P718" i="8"/>
  <c r="P702" i="8"/>
  <c r="P686" i="8"/>
  <c r="P670" i="8"/>
  <c r="P654" i="8"/>
  <c r="P1080" i="8"/>
  <c r="P1073" i="8"/>
  <c r="P1026" i="8"/>
  <c r="P1003" i="8"/>
  <c r="P994" i="8"/>
  <c r="P971" i="8"/>
  <c r="P936" i="8"/>
  <c r="P914" i="8"/>
  <c r="P913" i="8"/>
  <c r="P899" i="8"/>
  <c r="P883" i="8"/>
  <c r="P867" i="8"/>
  <c r="P855" i="8"/>
  <c r="P843" i="8"/>
  <c r="P833" i="8"/>
  <c r="P823" i="8"/>
  <c r="P811" i="8"/>
  <c r="P803" i="8"/>
  <c r="P788" i="8"/>
  <c r="P772" i="8"/>
  <c r="P756" i="8"/>
  <c r="P740" i="8"/>
  <c r="P724" i="8"/>
  <c r="P708" i="8"/>
  <c r="P692" i="8"/>
  <c r="P676" i="8"/>
  <c r="P660" i="8"/>
  <c r="W660" i="8" s="1"/>
  <c r="P1047" i="8"/>
  <c r="P831" i="8"/>
  <c r="P804" i="8"/>
  <c r="P791" i="8"/>
  <c r="P775" i="8"/>
  <c r="P759" i="8"/>
  <c r="P743" i="8"/>
  <c r="P727" i="8"/>
  <c r="P711" i="8"/>
  <c r="P695" i="8"/>
  <c r="P679" i="8"/>
  <c r="P663" i="8"/>
  <c r="P1088" i="8"/>
  <c r="P1006" i="8"/>
  <c r="P974" i="8"/>
  <c r="P961" i="8"/>
  <c r="P958" i="8"/>
  <c r="P920" i="8"/>
  <c r="P798" i="8"/>
  <c r="P778" i="8"/>
  <c r="P1134" i="8"/>
  <c r="P962" i="8"/>
  <c r="P926" i="8"/>
  <c r="P852" i="8"/>
  <c r="P840" i="8"/>
  <c r="P830" i="8"/>
  <c r="P820" i="8"/>
  <c r="P784" i="8"/>
  <c r="P768" i="8"/>
  <c r="P752" i="8"/>
  <c r="P736" i="8"/>
  <c r="P720" i="8"/>
  <c r="P704" i="8"/>
  <c r="P688" i="8"/>
  <c r="P672" i="8"/>
  <c r="P1009" i="8"/>
  <c r="P977" i="8"/>
  <c r="P915" i="8"/>
  <c r="P895" i="8"/>
  <c r="P879" i="8"/>
  <c r="P850" i="8"/>
  <c r="P818" i="8"/>
  <c r="P787" i="8"/>
  <c r="P771" i="8"/>
  <c r="P755" i="8"/>
  <c r="P739" i="8"/>
  <c r="P723" i="8"/>
  <c r="P707" i="8"/>
  <c r="P691" i="8"/>
  <c r="P675" i="8"/>
  <c r="P659" i="8"/>
  <c r="P1185" i="8"/>
  <c r="P910" i="8"/>
  <c r="P902" i="8"/>
  <c r="P894" i="8"/>
  <c r="P886" i="8"/>
  <c r="P878" i="8"/>
  <c r="P870" i="8"/>
  <c r="P828" i="8"/>
  <c r="P808" i="8"/>
  <c r="P790" i="8"/>
  <c r="P774" i="8"/>
  <c r="P1060" i="8"/>
  <c r="P1244" i="8"/>
  <c r="P1189" i="8"/>
  <c r="P1033" i="8"/>
  <c r="P1019" i="8"/>
  <c r="P1010" i="8"/>
  <c r="P987" i="8"/>
  <c r="P978" i="8"/>
  <c r="P966" i="8"/>
  <c r="P945" i="8"/>
  <c r="P942" i="8"/>
  <c r="P863" i="8"/>
  <c r="P849" i="8"/>
  <c r="P839" i="8"/>
  <c r="P827" i="8"/>
  <c r="P817" i="8"/>
  <c r="P801" i="8"/>
  <c r="P780" i="8"/>
  <c r="P764" i="8"/>
  <c r="P748" i="8"/>
  <c r="P732" i="8"/>
  <c r="P716" i="8"/>
  <c r="P700" i="8"/>
  <c r="P684" i="8"/>
  <c r="P668" i="8"/>
  <c r="P652" i="8"/>
  <c r="P904" i="8"/>
  <c r="P888" i="8"/>
  <c r="P872" i="8"/>
  <c r="P862" i="8"/>
  <c r="P859" i="8"/>
  <c r="P847" i="8"/>
  <c r="P815" i="8"/>
  <c r="P783" i="8"/>
  <c r="P767" i="8"/>
  <c r="P751" i="8"/>
  <c r="P735" i="8"/>
  <c r="P719" i="8"/>
  <c r="P703" i="8"/>
  <c r="P687" i="8"/>
  <c r="P671" i="8"/>
  <c r="P655" i="8"/>
  <c r="P1237" i="8"/>
  <c r="P1204" i="8"/>
  <c r="P1079" i="8"/>
  <c r="P923" i="8"/>
  <c r="P857" i="8"/>
  <c r="P835" i="8"/>
  <c r="P825" i="8"/>
  <c r="P807" i="8"/>
  <c r="P789" i="8"/>
  <c r="P773" i="8"/>
  <c r="P757" i="8"/>
  <c r="P939" i="8"/>
  <c r="P934" i="8"/>
  <c r="P834" i="8"/>
  <c r="P805" i="8"/>
  <c r="P749" i="8"/>
  <c r="P738" i="8"/>
  <c r="P709" i="8"/>
  <c r="P955" i="8"/>
  <c r="P785" i="8"/>
  <c r="P777" i="8"/>
  <c r="P761" i="8"/>
  <c r="P737" i="8"/>
  <c r="P710" i="8"/>
  <c r="P680" i="8"/>
  <c r="P653" i="8"/>
  <c r="P636" i="8"/>
  <c r="P620" i="8"/>
  <c r="P604" i="8"/>
  <c r="P588" i="8"/>
  <c r="P572" i="8"/>
  <c r="P556" i="8"/>
  <c r="P540" i="8"/>
  <c r="P524" i="8"/>
  <c r="P508" i="8"/>
  <c r="P492" i="8"/>
  <c r="P476" i="8"/>
  <c r="P460" i="8"/>
  <c r="P444" i="8"/>
  <c r="P428" i="8"/>
  <c r="P412" i="8"/>
  <c r="P838" i="8"/>
  <c r="P781" i="8"/>
  <c r="P754" i="8"/>
  <c r="P725" i="8"/>
  <c r="P681" i="8"/>
  <c r="P794" i="8"/>
  <c r="P786" i="8"/>
  <c r="P753" i="8"/>
  <c r="P726" i="8"/>
  <c r="P696" i="8"/>
  <c r="P651" i="8"/>
  <c r="P650" i="8"/>
  <c r="P642" i="8"/>
  <c r="P626" i="8"/>
  <c r="P610" i="8"/>
  <c r="P594" i="8"/>
  <c r="P578" i="8"/>
  <c r="P562" i="8"/>
  <c r="P809" i="8"/>
  <c r="P806" i="8"/>
  <c r="P802" i="8"/>
  <c r="P762" i="8"/>
  <c r="P741" i="8"/>
  <c r="P697" i="8"/>
  <c r="P682" i="8"/>
  <c r="P667" i="8"/>
  <c r="P649" i="8"/>
  <c r="P645" i="8"/>
  <c r="P629" i="8"/>
  <c r="P613" i="8"/>
  <c r="P597" i="8"/>
  <c r="P581" i="8"/>
  <c r="P565" i="8"/>
  <c r="P822" i="8"/>
  <c r="P742" i="8"/>
  <c r="P712" i="8"/>
  <c r="P632" i="8"/>
  <c r="P616" i="8"/>
  <c r="P600" i="8"/>
  <c r="P584" i="8"/>
  <c r="P568" i="8"/>
  <c r="P907" i="8"/>
  <c r="P866" i="8"/>
  <c r="P841" i="8"/>
  <c r="P819" i="8"/>
  <c r="P713" i="8"/>
  <c r="P698" i="8"/>
  <c r="P1022" i="8"/>
  <c r="P990" i="8"/>
  <c r="P854" i="8"/>
  <c r="P799" i="8"/>
  <c r="P763" i="8"/>
  <c r="P728" i="8"/>
  <c r="P638" i="8"/>
  <c r="P622" i="8"/>
  <c r="P606" i="8"/>
  <c r="P590" i="8"/>
  <c r="P574" i="8"/>
  <c r="P946" i="8"/>
  <c r="P851" i="8"/>
  <c r="P836" i="8"/>
  <c r="P769" i="8"/>
  <c r="P729" i="8"/>
  <c r="P714" i="8"/>
  <c r="P699" i="8"/>
  <c r="P685" i="8"/>
  <c r="P674" i="8"/>
  <c r="P641" i="8"/>
  <c r="P625" i="8"/>
  <c r="P609" i="8"/>
  <c r="P593" i="8"/>
  <c r="P577" i="8"/>
  <c r="P898" i="8"/>
  <c r="P891" i="8"/>
  <c r="P796" i="8"/>
  <c r="P792" i="8"/>
  <c r="P758" i="8"/>
  <c r="P744" i="8"/>
  <c r="P814" i="8"/>
  <c r="P779" i="8"/>
  <c r="P770" i="8"/>
  <c r="P745" i="8"/>
  <c r="P730" i="8"/>
  <c r="P715" i="8"/>
  <c r="P701" i="8"/>
  <c r="P690" i="8"/>
  <c r="P689" i="8"/>
  <c r="P662" i="8"/>
  <c r="P634" i="8"/>
  <c r="P618" i="8"/>
  <c r="P602" i="8"/>
  <c r="P586" i="8"/>
  <c r="P570" i="8"/>
  <c r="P554" i="8"/>
  <c r="P538" i="8"/>
  <c r="P522" i="8"/>
  <c r="P506" i="8"/>
  <c r="P490" i="8"/>
  <c r="P474" i="8"/>
  <c r="P458" i="8"/>
  <c r="P442" i="8"/>
  <c r="P426" i="8"/>
  <c r="P882" i="8"/>
  <c r="P846" i="8"/>
  <c r="P746" i="8"/>
  <c r="P731" i="8"/>
  <c r="P717" i="8"/>
  <c r="P706" i="8"/>
  <c r="P797" i="8"/>
  <c r="P765" i="8"/>
  <c r="P760" i="8"/>
  <c r="W760" i="8" s="1"/>
  <c r="P747" i="8"/>
  <c r="P733" i="8"/>
  <c r="P722" i="8"/>
  <c r="P693" i="8"/>
  <c r="P683" i="8"/>
  <c r="P598" i="8"/>
  <c r="P569" i="8"/>
  <c r="P537" i="8"/>
  <c r="P532" i="8"/>
  <c r="P517" i="8"/>
  <c r="P512" i="8"/>
  <c r="P507" i="8"/>
  <c r="P473" i="8"/>
  <c r="P468" i="8"/>
  <c r="P453" i="8"/>
  <c r="P448" i="8"/>
  <c r="P443" i="8"/>
  <c r="P397" i="8"/>
  <c r="P793" i="8"/>
  <c r="P658" i="8"/>
  <c r="P644" i="8"/>
  <c r="P643" i="8"/>
  <c r="P615" i="8"/>
  <c r="P573" i="8"/>
  <c r="P571" i="8"/>
  <c r="P546" i="8"/>
  <c r="P541" i="8"/>
  <c r="P497" i="8"/>
  <c r="P482" i="8"/>
  <c r="P477" i="8"/>
  <c r="P433" i="8"/>
  <c r="P433" i="19" s="1"/>
  <c r="P418" i="8"/>
  <c r="P721" i="8"/>
  <c r="P614" i="8"/>
  <c r="P585" i="8"/>
  <c r="P526" i="8"/>
  <c r="P511" i="8"/>
  <c r="P502" i="8"/>
  <c r="P462" i="8"/>
  <c r="P447" i="8"/>
  <c r="P438" i="8"/>
  <c r="P403" i="8"/>
  <c r="P631" i="8"/>
  <c r="P589" i="8"/>
  <c r="P587" i="8"/>
  <c r="P551" i="8"/>
  <c r="P536" i="8"/>
  <c r="P531" i="8"/>
  <c r="P487" i="8"/>
  <c r="P472" i="8"/>
  <c r="P467" i="8"/>
  <c r="P776" i="8"/>
  <c r="P630" i="8"/>
  <c r="P601" i="8"/>
  <c r="P555" i="8"/>
  <c r="P521" i="8"/>
  <c r="P516" i="8"/>
  <c r="P501" i="8"/>
  <c r="P496" i="8"/>
  <c r="P491" i="8"/>
  <c r="P457" i="8"/>
  <c r="P452" i="8"/>
  <c r="P437" i="8"/>
  <c r="P432" i="8"/>
  <c r="P427" i="8"/>
  <c r="P705" i="8"/>
  <c r="P647" i="8"/>
  <c r="P605" i="8"/>
  <c r="P603" i="8"/>
  <c r="P576" i="8"/>
  <c r="P545" i="8"/>
  <c r="P530" i="8"/>
  <c r="P525" i="8"/>
  <c r="P481" i="8"/>
  <c r="P931" i="8"/>
  <c r="P673" i="8"/>
  <c r="P646" i="8"/>
  <c r="P617" i="8"/>
  <c r="P550" i="8"/>
  <c r="P510" i="8"/>
  <c r="P495" i="8"/>
  <c r="P486" i="8"/>
  <c r="P446" i="8"/>
  <c r="P431" i="8"/>
  <c r="P422" i="8"/>
  <c r="P399" i="8"/>
  <c r="P383" i="8"/>
  <c r="P824" i="8"/>
  <c r="P664" i="8"/>
  <c r="P621" i="8"/>
  <c r="P619" i="8"/>
  <c r="P592" i="8"/>
  <c r="P575" i="8"/>
  <c r="P564" i="8"/>
  <c r="P563" i="8"/>
  <c r="Q15" i="9" s="1"/>
  <c r="P561" i="8"/>
  <c r="P535" i="8"/>
  <c r="P520" i="8"/>
  <c r="P515" i="8"/>
  <c r="P471" i="8"/>
  <c r="P456" i="8"/>
  <c r="P451" i="8"/>
  <c r="P648" i="8"/>
  <c r="P633" i="8"/>
  <c r="P560" i="8"/>
  <c r="P549" i="8"/>
  <c r="P544" i="8"/>
  <c r="P539" i="8"/>
  <c r="P505" i="8"/>
  <c r="P500" i="8"/>
  <c r="P485" i="8"/>
  <c r="P480" i="8"/>
  <c r="P475" i="8"/>
  <c r="P441" i="8"/>
  <c r="P436" i="8"/>
  <c r="P856" i="8"/>
  <c r="P677" i="8"/>
  <c r="P637" i="8"/>
  <c r="P635" i="8"/>
  <c r="P608" i="8"/>
  <c r="P591" i="8"/>
  <c r="P580" i="8"/>
  <c r="P579" i="8"/>
  <c r="P529" i="8"/>
  <c r="P514" i="8"/>
  <c r="P509" i="8"/>
  <c r="P465" i="8"/>
  <c r="P450" i="8"/>
  <c r="P445" i="8"/>
  <c r="P408" i="8"/>
  <c r="P392" i="8"/>
  <c r="P694" i="8"/>
  <c r="P665" i="8"/>
  <c r="P661" i="8"/>
  <c r="P559" i="8"/>
  <c r="P558" i="8"/>
  <c r="P543" i="8"/>
  <c r="P534" i="8"/>
  <c r="P494" i="8"/>
  <c r="P479" i="8"/>
  <c r="P470" i="8"/>
  <c r="P430" i="8"/>
  <c r="P415" i="8"/>
  <c r="P411" i="8"/>
  <c r="P395" i="8"/>
  <c r="P875" i="8"/>
  <c r="P624" i="8"/>
  <c r="P607" i="8"/>
  <c r="P596" i="8"/>
  <c r="P595" i="8"/>
  <c r="P567" i="8"/>
  <c r="P519" i="8"/>
  <c r="P504" i="8"/>
  <c r="P499" i="8"/>
  <c r="P455" i="8"/>
  <c r="P440" i="8"/>
  <c r="P435" i="8"/>
  <c r="P566" i="8"/>
  <c r="P553" i="8"/>
  <c r="P548" i="8"/>
  <c r="P533" i="8"/>
  <c r="P528" i="8"/>
  <c r="P523" i="8"/>
  <c r="P489" i="8"/>
  <c r="P484" i="8"/>
  <c r="P469" i="8"/>
  <c r="P464" i="8"/>
  <c r="P459" i="8"/>
  <c r="P425" i="8"/>
  <c r="P425" i="19" s="1"/>
  <c r="P420" i="8"/>
  <c r="P401" i="8"/>
  <c r="P385" i="8"/>
  <c r="P640" i="8"/>
  <c r="P623" i="8"/>
  <c r="P612" i="8"/>
  <c r="P611" i="8"/>
  <c r="P583" i="8"/>
  <c r="P557" i="8"/>
  <c r="P513" i="8"/>
  <c r="P498" i="8"/>
  <c r="P493" i="8"/>
  <c r="P449" i="8"/>
  <c r="P669" i="8"/>
  <c r="P666" i="8"/>
  <c r="P582" i="8"/>
  <c r="P547" i="8"/>
  <c r="P434" i="8"/>
  <c r="P369" i="8"/>
  <c r="P353" i="8"/>
  <c r="P337" i="8"/>
  <c r="P321" i="8"/>
  <c r="P305" i="8"/>
  <c r="P289" i="8"/>
  <c r="P273" i="8"/>
  <c r="P257" i="8"/>
  <c r="P241" i="8"/>
  <c r="P225" i="8"/>
  <c r="P209" i="8"/>
  <c r="P483" i="8"/>
  <c r="P372" i="8"/>
  <c r="P356" i="8"/>
  <c r="P340" i="8"/>
  <c r="P324" i="8"/>
  <c r="P308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P100" i="8"/>
  <c r="P84" i="8"/>
  <c r="P627" i="8"/>
  <c r="P417" i="8"/>
  <c r="P375" i="8"/>
  <c r="P359" i="8"/>
  <c r="P343" i="8"/>
  <c r="P327" i="8"/>
  <c r="W327" i="8" s="1"/>
  <c r="P311" i="8"/>
  <c r="P295" i="8"/>
  <c r="P279" i="8"/>
  <c r="P263" i="8"/>
  <c r="P247" i="8"/>
  <c r="P231" i="8"/>
  <c r="P215" i="8"/>
  <c r="P199" i="8"/>
  <c r="P657" i="8"/>
  <c r="P599" i="8"/>
  <c r="P463" i="8"/>
  <c r="W463" i="8" s="1"/>
  <c r="P439" i="8"/>
  <c r="P429" i="8"/>
  <c r="P378" i="8"/>
  <c r="P362" i="8"/>
  <c r="P346" i="8"/>
  <c r="P330" i="8"/>
  <c r="P314" i="8"/>
  <c r="P298" i="8"/>
  <c r="P282" i="8"/>
  <c r="P266" i="8"/>
  <c r="P250" i="8"/>
  <c r="P234" i="8"/>
  <c r="P218" i="8"/>
  <c r="P202" i="8"/>
  <c r="P186" i="8"/>
  <c r="P170" i="8"/>
  <c r="P154" i="8"/>
  <c r="P138" i="8"/>
  <c r="P122" i="8"/>
  <c r="P106" i="8"/>
  <c r="P400" i="8"/>
  <c r="P398" i="8"/>
  <c r="P394" i="8"/>
  <c r="P382" i="8"/>
  <c r="P365" i="8"/>
  <c r="P349" i="8"/>
  <c r="P333" i="8"/>
  <c r="P317" i="8"/>
  <c r="P301" i="8"/>
  <c r="P285" i="8"/>
  <c r="P269" i="8"/>
  <c r="P253" i="8"/>
  <c r="P237" i="8"/>
  <c r="P221" i="8"/>
  <c r="P205" i="8"/>
  <c r="P189" i="8"/>
  <c r="P173" i="8"/>
  <c r="P157" i="8"/>
  <c r="P141" i="8"/>
  <c r="P125" i="8"/>
  <c r="P109" i="8"/>
  <c r="P93" i="8"/>
  <c r="P552" i="8"/>
  <c r="P404" i="8"/>
  <c r="P402" i="8"/>
  <c r="P396" i="8"/>
  <c r="P368" i="8"/>
  <c r="P352" i="8"/>
  <c r="P336" i="8"/>
  <c r="P320" i="8"/>
  <c r="P304" i="8"/>
  <c r="P288" i="8"/>
  <c r="P272" i="8"/>
  <c r="P256" i="8"/>
  <c r="P240" i="8"/>
  <c r="P224" i="8"/>
  <c r="P208" i="8"/>
  <c r="P192" i="8"/>
  <c r="P176" i="8"/>
  <c r="P160" i="8"/>
  <c r="P144" i="8"/>
  <c r="P518" i="8"/>
  <c r="P488" i="8"/>
  <c r="P406" i="8"/>
  <c r="P393" i="8"/>
  <c r="P391" i="8"/>
  <c r="P381" i="8"/>
  <c r="P371" i="8"/>
  <c r="P355" i="8"/>
  <c r="P339" i="8"/>
  <c r="P323" i="8"/>
  <c r="P307" i="8"/>
  <c r="P291" i="8"/>
  <c r="P275" i="8"/>
  <c r="P259" i="8"/>
  <c r="P243" i="8"/>
  <c r="P227" i="8"/>
  <c r="P211" i="8"/>
  <c r="P195" i="8"/>
  <c r="P503" i="8"/>
  <c r="P454" i="8"/>
  <c r="P407" i="8"/>
  <c r="P405" i="8"/>
  <c r="P390" i="8"/>
  <c r="P374" i="8"/>
  <c r="P358" i="8"/>
  <c r="P342" i="8"/>
  <c r="P326" i="8"/>
  <c r="P310" i="8"/>
  <c r="P294" i="8"/>
  <c r="P278" i="8"/>
  <c r="P262" i="8"/>
  <c r="P246" i="8"/>
  <c r="P230" i="8"/>
  <c r="P214" i="8"/>
  <c r="P198" i="8"/>
  <c r="P461" i="8"/>
  <c r="P423" i="8"/>
  <c r="P413" i="8"/>
  <c r="P410" i="8"/>
  <c r="P409" i="8"/>
  <c r="P388" i="8"/>
  <c r="P377" i="8"/>
  <c r="P361" i="8"/>
  <c r="P345" i="8"/>
  <c r="P329" i="8"/>
  <c r="P313" i="8"/>
  <c r="P297" i="8"/>
  <c r="P281" i="8"/>
  <c r="P265" i="8"/>
  <c r="P249" i="8"/>
  <c r="P233" i="8"/>
  <c r="P217" i="8"/>
  <c r="P201" i="8"/>
  <c r="P185" i="8"/>
  <c r="P169" i="8"/>
  <c r="P153" i="8"/>
  <c r="P137" i="8"/>
  <c r="P121" i="8"/>
  <c r="P105" i="8"/>
  <c r="P542" i="8"/>
  <c r="P527" i="8"/>
  <c r="P466" i="8"/>
  <c r="P419" i="8"/>
  <c r="P364" i="8"/>
  <c r="P348" i="8"/>
  <c r="P332" i="8"/>
  <c r="P316" i="8"/>
  <c r="P300" i="8"/>
  <c r="P284" i="8"/>
  <c r="P268" i="8"/>
  <c r="P252" i="8"/>
  <c r="P236" i="8"/>
  <c r="P220" i="8"/>
  <c r="P204" i="8"/>
  <c r="P639" i="8"/>
  <c r="P628" i="8"/>
  <c r="P478" i="8"/>
  <c r="P414" i="8"/>
  <c r="P389" i="8"/>
  <c r="P387" i="8"/>
  <c r="P380" i="8"/>
  <c r="P367" i="8"/>
  <c r="P351" i="8"/>
  <c r="P335" i="8"/>
  <c r="P319" i="8"/>
  <c r="P303" i="8"/>
  <c r="P287" i="8"/>
  <c r="P271" i="8"/>
  <c r="P255" i="8"/>
  <c r="P239" i="8"/>
  <c r="P223" i="8"/>
  <c r="P207" i="8"/>
  <c r="P656" i="8"/>
  <c r="P424" i="8"/>
  <c r="P370" i="8"/>
  <c r="P354" i="8"/>
  <c r="P338" i="8"/>
  <c r="P322" i="8"/>
  <c r="P306" i="8"/>
  <c r="P290" i="8"/>
  <c r="P274" i="8"/>
  <c r="P258" i="8"/>
  <c r="P242" i="8"/>
  <c r="P226" i="8"/>
  <c r="P210" i="8"/>
  <c r="P194" i="8"/>
  <c r="P178" i="8"/>
  <c r="P162" i="8"/>
  <c r="P146" i="8"/>
  <c r="P130" i="8"/>
  <c r="P114" i="8"/>
  <c r="P98" i="8"/>
  <c r="P678" i="8"/>
  <c r="P373" i="8"/>
  <c r="P357" i="8"/>
  <c r="P341" i="8"/>
  <c r="P325" i="8"/>
  <c r="P309" i="8"/>
  <c r="P293" i="8"/>
  <c r="P277" i="8"/>
  <c r="P261" i="8"/>
  <c r="P245" i="8"/>
  <c r="P229" i="8"/>
  <c r="P213" i="8"/>
  <c r="P197" i="8"/>
  <c r="P181" i="8"/>
  <c r="P165" i="8"/>
  <c r="P149" i="8"/>
  <c r="P133" i="8"/>
  <c r="P117" i="8"/>
  <c r="P101" i="8"/>
  <c r="P85" i="8"/>
  <c r="P386" i="8"/>
  <c r="P376" i="8"/>
  <c r="P360" i="8"/>
  <c r="P344" i="8"/>
  <c r="P328" i="8"/>
  <c r="P312" i="8"/>
  <c r="P296" i="8"/>
  <c r="P280" i="8"/>
  <c r="P264" i="8"/>
  <c r="P248" i="8"/>
  <c r="P232" i="8"/>
  <c r="P216" i="8"/>
  <c r="P200" i="8"/>
  <c r="P184" i="8"/>
  <c r="P184" i="19" s="1"/>
  <c r="P168" i="8"/>
  <c r="P152" i="8"/>
  <c r="P136" i="8"/>
  <c r="P120" i="8"/>
  <c r="P104" i="8"/>
  <c r="P416" i="8"/>
  <c r="P384" i="8"/>
  <c r="P379" i="8"/>
  <c r="P363" i="8"/>
  <c r="P347" i="8"/>
  <c r="P331" i="8"/>
  <c r="P315" i="8"/>
  <c r="P299" i="8"/>
  <c r="P283" i="8"/>
  <c r="P267" i="8"/>
  <c r="P251" i="8"/>
  <c r="P235" i="8"/>
  <c r="P219" i="8"/>
  <c r="P203" i="8"/>
  <c r="J4" i="16"/>
  <c r="J4" i="19"/>
  <c r="U5" i="8"/>
  <c r="P6" i="8"/>
  <c r="K7" i="16"/>
  <c r="K7" i="19"/>
  <c r="F8" i="16"/>
  <c r="F8" i="19"/>
  <c r="Q9" i="8"/>
  <c r="G11" i="16"/>
  <c r="G11" i="19"/>
  <c r="R12" i="8"/>
  <c r="J20" i="16"/>
  <c r="J20" i="19"/>
  <c r="U21" i="8"/>
  <c r="P22" i="8"/>
  <c r="G7" i="12"/>
  <c r="F24" i="16"/>
  <c r="F24" i="19"/>
  <c r="Q25" i="8"/>
  <c r="G27" i="16"/>
  <c r="G27" i="19"/>
  <c r="R28" i="8"/>
  <c r="E37" i="16"/>
  <c r="E37" i="19"/>
  <c r="U37" i="8"/>
  <c r="P38" i="8"/>
  <c r="K39" i="16"/>
  <c r="K39" i="19"/>
  <c r="F40" i="16"/>
  <c r="F40" i="19"/>
  <c r="Q41" i="8"/>
  <c r="R44" i="8"/>
  <c r="U53" i="8"/>
  <c r="P54" i="8"/>
  <c r="Q57" i="8"/>
  <c r="R60" i="8"/>
  <c r="H62" i="16"/>
  <c r="H62" i="19"/>
  <c r="I65" i="16"/>
  <c r="I65" i="19"/>
  <c r="U69" i="8"/>
  <c r="P70" i="8"/>
  <c r="K71" i="16"/>
  <c r="K71" i="19"/>
  <c r="F72" i="16"/>
  <c r="F72" i="19"/>
  <c r="Q73" i="8"/>
  <c r="R76" i="8"/>
  <c r="I81" i="16"/>
  <c r="I81" i="19"/>
  <c r="H13" i="12"/>
  <c r="G86" i="16"/>
  <c r="H13" i="18" s="1"/>
  <c r="G86" i="19"/>
  <c r="H13" i="21" s="1"/>
  <c r="Q92" i="8"/>
  <c r="Q94" i="8"/>
  <c r="P95" i="8"/>
  <c r="P97" i="8"/>
  <c r="J8" i="12"/>
  <c r="I102" i="16"/>
  <c r="I102" i="19"/>
  <c r="H103" i="16"/>
  <c r="H103" i="19"/>
  <c r="H104" i="16"/>
  <c r="H104" i="19"/>
  <c r="Q110" i="8"/>
  <c r="F115" i="16"/>
  <c r="F115" i="19"/>
  <c r="I118" i="16"/>
  <c r="I118" i="19"/>
  <c r="I119" i="16"/>
  <c r="I119" i="19"/>
  <c r="P124" i="8"/>
  <c r="R125" i="8"/>
  <c r="H131" i="16"/>
  <c r="H131" i="19"/>
  <c r="U139" i="8"/>
  <c r="Q145" i="8"/>
  <c r="U155" i="8"/>
  <c r="X157" i="8"/>
  <c r="Q161" i="8"/>
  <c r="I167" i="16"/>
  <c r="I167" i="19"/>
  <c r="K168" i="16"/>
  <c r="K168" i="19"/>
  <c r="U171" i="8"/>
  <c r="E173" i="16"/>
  <c r="E173" i="19"/>
  <c r="H174" i="16"/>
  <c r="H174" i="19"/>
  <c r="H182" i="16"/>
  <c r="H182" i="19"/>
  <c r="I183" i="16"/>
  <c r="I183" i="19"/>
  <c r="K184" i="16"/>
  <c r="K184" i="19"/>
  <c r="U187" i="8"/>
  <c r="E198" i="16"/>
  <c r="E198" i="19"/>
  <c r="U205" i="8"/>
  <c r="X210" i="8"/>
  <c r="P270" i="8"/>
  <c r="X277" i="8"/>
  <c r="G291" i="16"/>
  <c r="G291" i="19"/>
  <c r="E70" i="24" s="1"/>
  <c r="X291" i="8"/>
  <c r="I313" i="16"/>
  <c r="I313" i="19"/>
  <c r="U333" i="8"/>
  <c r="X410" i="8"/>
  <c r="F419" i="16"/>
  <c r="F419" i="19"/>
  <c r="H495" i="16"/>
  <c r="H495" i="19"/>
  <c r="X609" i="8"/>
  <c r="Q1234" i="8"/>
  <c r="Q1218" i="8"/>
  <c r="Q1202" i="8"/>
  <c r="Q1186" i="8"/>
  <c r="Q1170" i="8"/>
  <c r="Q1243" i="8"/>
  <c r="Q1239" i="8"/>
  <c r="Q1208" i="8"/>
  <c r="Q1204" i="8"/>
  <c r="Q1181" i="8"/>
  <c r="Q1173" i="8"/>
  <c r="Q1169" i="8"/>
  <c r="Q1152" i="8"/>
  <c r="Q1136" i="8"/>
  <c r="Q1120" i="8"/>
  <c r="Q1104" i="8"/>
  <c r="Q1088" i="8"/>
  <c r="Q1072" i="8"/>
  <c r="Q1056" i="8"/>
  <c r="Q1242" i="8"/>
  <c r="Q1215" i="8"/>
  <c r="Q1211" i="8"/>
  <c r="Q1207" i="8"/>
  <c r="Q1176" i="8"/>
  <c r="Q1172" i="8"/>
  <c r="Q1238" i="8"/>
  <c r="Q1230" i="8"/>
  <c r="Q1203" i="8"/>
  <c r="Q1180" i="8"/>
  <c r="Q1168" i="8"/>
  <c r="Q1209" i="8"/>
  <c r="Q1163" i="8"/>
  <c r="Q1159" i="8"/>
  <c r="Q1124" i="8"/>
  <c r="Q1116" i="8"/>
  <c r="Q1116" i="19" s="1"/>
  <c r="Q1089" i="8"/>
  <c r="Q1066" i="8"/>
  <c r="Q1054" i="8"/>
  <c r="Q1044" i="8"/>
  <c r="Q1236" i="8"/>
  <c r="Q1228" i="8"/>
  <c r="Q1226" i="8"/>
  <c r="Q1219" i="8"/>
  <c r="Q1217" i="8"/>
  <c r="Q1179" i="8"/>
  <c r="Q1147" i="8"/>
  <c r="Q1139" i="8"/>
  <c r="Q1135" i="8"/>
  <c r="Q1112" i="8"/>
  <c r="Q1085" i="8"/>
  <c r="Q1085" i="19" s="1"/>
  <c r="Q1081" i="8"/>
  <c r="Q1077" i="8"/>
  <c r="Q1047" i="8"/>
  <c r="Q1031" i="8"/>
  <c r="Q1227" i="8"/>
  <c r="Q1189" i="8"/>
  <c r="Q1143" i="8"/>
  <c r="Q1108" i="8"/>
  <c r="Q1100" i="8"/>
  <c r="Q1235" i="8"/>
  <c r="Q1233" i="8"/>
  <c r="Q1225" i="8"/>
  <c r="Q1197" i="8"/>
  <c r="Q1188" i="8"/>
  <c r="Q1187" i="8"/>
  <c r="Q1178" i="8"/>
  <c r="Q1162" i="8"/>
  <c r="Q1150" i="8"/>
  <c r="Q1205" i="8"/>
  <c r="Q1195" i="8"/>
  <c r="Q1241" i="8"/>
  <c r="Q1223" i="8"/>
  <c r="Q1222" i="8"/>
  <c r="Q1213" i="8"/>
  <c r="Q1185" i="8"/>
  <c r="Q1166" i="8"/>
  <c r="Q1149" i="8"/>
  <c r="Q1145" i="8"/>
  <c r="Q1141" i="8"/>
  <c r="Q1110" i="8"/>
  <c r="Q1106" i="8"/>
  <c r="Q1221" i="8"/>
  <c r="Q1229" i="8"/>
  <c r="Q1212" i="8"/>
  <c r="Q1210" i="8"/>
  <c r="Q1193" i="8"/>
  <c r="Q1191" i="8"/>
  <c r="Q1184" i="8"/>
  <c r="Q1183" i="8"/>
  <c r="Q1165" i="8"/>
  <c r="Q1156" i="8"/>
  <c r="Q1148" i="8"/>
  <c r="Q1237" i="8"/>
  <c r="Q1220" i="8"/>
  <c r="Q1200" i="8"/>
  <c r="Q1199" i="8"/>
  <c r="Q1171" i="8"/>
  <c r="Q1164" i="8"/>
  <c r="Q1140" i="8"/>
  <c r="Q1232" i="8"/>
  <c r="Q1216" i="8"/>
  <c r="Q1151" i="8"/>
  <c r="Q1131" i="8"/>
  <c r="Q1098" i="8"/>
  <c r="Q1096" i="8"/>
  <c r="Q1065" i="8"/>
  <c r="Q1042" i="8"/>
  <c r="Q1037" i="8"/>
  <c r="Q1015" i="8"/>
  <c r="Q999" i="8"/>
  <c r="Q983" i="8"/>
  <c r="Q967" i="8"/>
  <c r="Q951" i="8"/>
  <c r="Q935" i="8"/>
  <c r="Q919" i="8"/>
  <c r="Q903" i="8"/>
  <c r="Q887" i="8"/>
  <c r="Q871" i="8"/>
  <c r="Q1201" i="8"/>
  <c r="Q1194" i="8"/>
  <c r="Q1190" i="8"/>
  <c r="Q1142" i="8"/>
  <c r="Q1132" i="8"/>
  <c r="Q1113" i="8"/>
  <c r="Q1111" i="8"/>
  <c r="Q1078" i="8"/>
  <c r="Q1071" i="8"/>
  <c r="Q1046" i="8"/>
  <c r="Q1032" i="8"/>
  <c r="Q1018" i="8"/>
  <c r="Q1002" i="8"/>
  <c r="Q1002" i="19" s="1"/>
  <c r="Q986" i="8"/>
  <c r="Q970" i="8"/>
  <c r="Q954" i="8"/>
  <c r="Q938" i="8"/>
  <c r="Q922" i="8"/>
  <c r="Q906" i="8"/>
  <c r="Q890" i="8"/>
  <c r="Q874" i="8"/>
  <c r="Q1161" i="8"/>
  <c r="Q1160" i="8"/>
  <c r="Q1130" i="8"/>
  <c r="Q1097" i="8"/>
  <c r="Q1095" i="8"/>
  <c r="Q1086" i="8"/>
  <c r="Q1084" i="8"/>
  <c r="Q1064" i="8"/>
  <c r="Q1058" i="8"/>
  <c r="Q1021" i="8"/>
  <c r="Q1005" i="8"/>
  <c r="Q989" i="8"/>
  <c r="Q973" i="8"/>
  <c r="Q957" i="8"/>
  <c r="Q941" i="8"/>
  <c r="Q925" i="8"/>
  <c r="Q909" i="8"/>
  <c r="Q893" i="8"/>
  <c r="Q877" i="8"/>
  <c r="Q861" i="8"/>
  <c r="Q845" i="8"/>
  <c r="Q829" i="8"/>
  <c r="Q813" i="8"/>
  <c r="Q1198" i="8"/>
  <c r="Q1154" i="8"/>
  <c r="Q1153" i="8"/>
  <c r="Q1129" i="8"/>
  <c r="Q1107" i="8"/>
  <c r="Q1057" i="8"/>
  <c r="Q1036" i="8"/>
  <c r="Q1024" i="8"/>
  <c r="Q1008" i="8"/>
  <c r="Q992" i="8"/>
  <c r="Q976" i="8"/>
  <c r="Q960" i="8"/>
  <c r="Q944" i="8"/>
  <c r="Q928" i="8"/>
  <c r="Q912" i="8"/>
  <c r="Q896" i="8"/>
  <c r="Q880" i="8"/>
  <c r="Q864" i="8"/>
  <c r="Q848" i="8"/>
  <c r="Q832" i="8"/>
  <c r="Q816" i="8"/>
  <c r="Q1206" i="8"/>
  <c r="Q1127" i="8"/>
  <c r="Q1126" i="8"/>
  <c r="Q1109" i="8"/>
  <c r="Q1076" i="8"/>
  <c r="Q1051" i="8"/>
  <c r="Q1027" i="8"/>
  <c r="Q1011" i="8"/>
  <c r="Q995" i="8"/>
  <c r="Q979" i="8"/>
  <c r="Q963" i="8"/>
  <c r="Q947" i="8"/>
  <c r="Q931" i="8"/>
  <c r="Q915" i="8"/>
  <c r="Q899" i="8"/>
  <c r="Q883" i="8"/>
  <c r="Q867" i="8"/>
  <c r="Q851" i="8"/>
  <c r="Q851" i="19" s="1"/>
  <c r="Q835" i="8"/>
  <c r="Q819" i="8"/>
  <c r="Q803" i="8"/>
  <c r="Q1214" i="8"/>
  <c r="Q1182" i="8"/>
  <c r="Q1128" i="8"/>
  <c r="Q1094" i="8"/>
  <c r="Q1083" i="8"/>
  <c r="Q1050" i="8"/>
  <c r="Q1041" i="8"/>
  <c r="Q1030" i="8"/>
  <c r="Q1014" i="8"/>
  <c r="Q998" i="8"/>
  <c r="Q982" i="8"/>
  <c r="Q982" i="19" s="1"/>
  <c r="Q966" i="8"/>
  <c r="Q950" i="8"/>
  <c r="Q1146" i="8"/>
  <c r="Q1125" i="8"/>
  <c r="Q1123" i="8"/>
  <c r="Q1103" i="8"/>
  <c r="Q1070" i="8"/>
  <c r="Q1045" i="8"/>
  <c r="Q1040" i="8"/>
  <c r="Q1017" i="8"/>
  <c r="Q1001" i="8"/>
  <c r="Q985" i="8"/>
  <c r="Q969" i="8"/>
  <c r="Q1224" i="8"/>
  <c r="Q1144" i="8"/>
  <c r="Q1122" i="8"/>
  <c r="Q1092" i="8"/>
  <c r="Q1091" i="8"/>
  <c r="Q1075" i="8"/>
  <c r="Q1069" i="8"/>
  <c r="Q1063" i="8"/>
  <c r="Q1020" i="8"/>
  <c r="Q1004" i="8"/>
  <c r="Q988" i="8"/>
  <c r="Q972" i="8"/>
  <c r="Q956" i="8"/>
  <c r="Q940" i="8"/>
  <c r="Q924" i="8"/>
  <c r="Q908" i="8"/>
  <c r="Q892" i="8"/>
  <c r="Q876" i="8"/>
  <c r="Q1175" i="8"/>
  <c r="Q1174" i="8"/>
  <c r="Q1155" i="8"/>
  <c r="Q1105" i="8"/>
  <c r="Q1102" i="8"/>
  <c r="Q1093" i="8"/>
  <c r="Q1068" i="8"/>
  <c r="Q1055" i="8"/>
  <c r="Q1049" i="8"/>
  <c r="Q1035" i="8"/>
  <c r="Q1023" i="8"/>
  <c r="Q1007" i="8"/>
  <c r="Q991" i="8"/>
  <c r="Q975" i="8"/>
  <c r="Q959" i="8"/>
  <c r="Q943" i="8"/>
  <c r="Q927" i="8"/>
  <c r="Q911" i="8"/>
  <c r="Q895" i="8"/>
  <c r="Q879" i="8"/>
  <c r="Q863" i="8"/>
  <c r="Q1119" i="8"/>
  <c r="Q1080" i="8"/>
  <c r="Q1062" i="8"/>
  <c r="Q1061" i="8"/>
  <c r="Q1034" i="8"/>
  <c r="Q1026" i="8"/>
  <c r="Q1010" i="8"/>
  <c r="Q994" i="8"/>
  <c r="Q978" i="8"/>
  <c r="Q962" i="8"/>
  <c r="Q946" i="8"/>
  <c r="Q930" i="8"/>
  <c r="Q914" i="8"/>
  <c r="Q1240" i="8"/>
  <c r="Q1157" i="8"/>
  <c r="Q1121" i="8"/>
  <c r="Q1082" i="8"/>
  <c r="Q1196" i="8"/>
  <c r="Q1192" i="8"/>
  <c r="Q1158" i="8"/>
  <c r="Q1118" i="8"/>
  <c r="Q1099" i="8"/>
  <c r="Q1090" i="8"/>
  <c r="Q1074" i="8"/>
  <c r="Q1043" i="8"/>
  <c r="Q1016" i="8"/>
  <c r="Q1000" i="8"/>
  <c r="Q984" i="8"/>
  <c r="Q968" i="8"/>
  <c r="Q952" i="8"/>
  <c r="Q936" i="8"/>
  <c r="Q920" i="8"/>
  <c r="Q904" i="8"/>
  <c r="Q888" i="8"/>
  <c r="Q872" i="8"/>
  <c r="Q856" i="8"/>
  <c r="Q840" i="8"/>
  <c r="Q824" i="8"/>
  <c r="Q1244" i="8"/>
  <c r="Q1231" i="8"/>
  <c r="Q1134" i="8"/>
  <c r="Q1101" i="8"/>
  <c r="Q1073" i="8"/>
  <c r="Q1060" i="8"/>
  <c r="Q1033" i="8"/>
  <c r="Q1019" i="8"/>
  <c r="Q1003" i="8"/>
  <c r="Q987" i="8"/>
  <c r="Q971" i="8"/>
  <c r="Q955" i="8"/>
  <c r="Q1137" i="8"/>
  <c r="Q1117" i="8"/>
  <c r="Q1079" i="8"/>
  <c r="Q1177" i="8"/>
  <c r="Q1167" i="8"/>
  <c r="Q1133" i="8"/>
  <c r="Q1114" i="8"/>
  <c r="Q929" i="8"/>
  <c r="Q918" i="8"/>
  <c r="Q1028" i="8"/>
  <c r="Q996" i="8"/>
  <c r="Q907" i="8"/>
  <c r="Q891" i="8"/>
  <c r="Q875" i="8"/>
  <c r="Q854" i="8"/>
  <c r="Q822" i="8"/>
  <c r="Q785" i="8"/>
  <c r="W785" i="8" s="1"/>
  <c r="Q769" i="8"/>
  <c r="Q753" i="8"/>
  <c r="Q737" i="8"/>
  <c r="Q721" i="8"/>
  <c r="Q705" i="8"/>
  <c r="Q689" i="8"/>
  <c r="Q673" i="8"/>
  <c r="Q657" i="8"/>
  <c r="Q1029" i="8"/>
  <c r="Q997" i="8"/>
  <c r="Q964" i="8"/>
  <c r="Q853" i="8"/>
  <c r="Q831" i="8"/>
  <c r="Q821" i="8"/>
  <c r="Q804" i="8"/>
  <c r="Q791" i="8"/>
  <c r="Q775" i="8"/>
  <c r="Q759" i="8"/>
  <c r="Q743" i="8"/>
  <c r="Q727" i="8"/>
  <c r="Q711" i="8"/>
  <c r="Q695" i="8"/>
  <c r="Q679" i="8"/>
  <c r="Q663" i="8"/>
  <c r="Q1006" i="8"/>
  <c r="Q974" i="8"/>
  <c r="Q961" i="8"/>
  <c r="Q958" i="8"/>
  <c r="Q798" i="8"/>
  <c r="Q778" i="8"/>
  <c r="Q762" i="8"/>
  <c r="Q746" i="8"/>
  <c r="Q730" i="8"/>
  <c r="Q714" i="8"/>
  <c r="Q698" i="8"/>
  <c r="Q682" i="8"/>
  <c r="Q666" i="8"/>
  <c r="Q1059" i="8"/>
  <c r="Q1052" i="8"/>
  <c r="Q965" i="8"/>
  <c r="Q965" i="19" s="1"/>
  <c r="Q841" i="8"/>
  <c r="Q809" i="8"/>
  <c r="Q802" i="8"/>
  <c r="Q794" i="8"/>
  <c r="Q781" i="8"/>
  <c r="Q1138" i="8"/>
  <c r="Q1009" i="8"/>
  <c r="Q977" i="8"/>
  <c r="Q900" i="8"/>
  <c r="Q884" i="8"/>
  <c r="Q868" i="8"/>
  <c r="Q850" i="8"/>
  <c r="Q818" i="8"/>
  <c r="Q787" i="8"/>
  <c r="Q771" i="8"/>
  <c r="Q755" i="8"/>
  <c r="Q739" i="8"/>
  <c r="Q723" i="8"/>
  <c r="Q707" i="8"/>
  <c r="Q691" i="8"/>
  <c r="Q675" i="8"/>
  <c r="Q1115" i="8"/>
  <c r="Q937" i="8"/>
  <c r="Q910" i="8"/>
  <c r="Q902" i="8"/>
  <c r="Q894" i="8"/>
  <c r="Q886" i="8"/>
  <c r="Q878" i="8"/>
  <c r="Q870" i="8"/>
  <c r="Q828" i="8"/>
  <c r="Q808" i="8"/>
  <c r="Q790" i="8"/>
  <c r="Q774" i="8"/>
  <c r="Q758" i="8"/>
  <c r="Q742" i="8"/>
  <c r="Q726" i="8"/>
  <c r="Q710" i="8"/>
  <c r="Q694" i="8"/>
  <c r="Q678" i="8"/>
  <c r="Q662" i="8"/>
  <c r="Q1048" i="8"/>
  <c r="Q1012" i="8"/>
  <c r="Q980" i="8"/>
  <c r="Q948" i="8"/>
  <c r="Q921" i="8"/>
  <c r="Q838" i="8"/>
  <c r="Q797" i="8"/>
  <c r="Q793" i="8"/>
  <c r="Q777" i="8"/>
  <c r="Q1067" i="8"/>
  <c r="Q1053" i="8"/>
  <c r="Q945" i="8"/>
  <c r="Q942" i="8"/>
  <c r="Q933" i="8"/>
  <c r="Q932" i="8"/>
  <c r="Q1038" i="8"/>
  <c r="Q1013" i="8"/>
  <c r="Q981" i="8"/>
  <c r="Q949" i="8"/>
  <c r="Q862" i="8"/>
  <c r="Q859" i="8"/>
  <c r="Q847" i="8"/>
  <c r="Q837" i="8"/>
  <c r="Q815" i="8"/>
  <c r="Q783" i="8"/>
  <c r="Q767" i="8"/>
  <c r="Q751" i="8"/>
  <c r="Q735" i="8"/>
  <c r="Q719" i="8"/>
  <c r="Q703" i="8"/>
  <c r="Q687" i="8"/>
  <c r="Q671" i="8"/>
  <c r="Q655" i="8"/>
  <c r="Q1022" i="8"/>
  <c r="Q990" i="8"/>
  <c r="Q917" i="8"/>
  <c r="Q916" i="8"/>
  <c r="Q806" i="8"/>
  <c r="Q796" i="8"/>
  <c r="Q786" i="8"/>
  <c r="Q770" i="8"/>
  <c r="Q754" i="8"/>
  <c r="Q738" i="8"/>
  <c r="Q722" i="8"/>
  <c r="Q706" i="8"/>
  <c r="Q690" i="8"/>
  <c r="Q674" i="8"/>
  <c r="Q658" i="8"/>
  <c r="Q953" i="8"/>
  <c r="Q939" i="8"/>
  <c r="Q934" i="8"/>
  <c r="Q905" i="8"/>
  <c r="Q889" i="8"/>
  <c r="Q873" i="8"/>
  <c r="Q858" i="8"/>
  <c r="Q846" i="8"/>
  <c r="Q836" i="8"/>
  <c r="Q826" i="8"/>
  <c r="Q814" i="8"/>
  <c r="Q805" i="8"/>
  <c r="Q792" i="8"/>
  <c r="Q776" i="8"/>
  <c r="Q760" i="8"/>
  <c r="Q1025" i="8"/>
  <c r="Q993" i="8"/>
  <c r="Q843" i="8"/>
  <c r="Q772" i="8"/>
  <c r="Q761" i="8"/>
  <c r="Q750" i="8"/>
  <c r="Q736" i="8"/>
  <c r="Q708" i="8"/>
  <c r="Q923" i="8"/>
  <c r="Q865" i="8"/>
  <c r="Q825" i="8"/>
  <c r="Q773" i="8"/>
  <c r="Q725" i="8"/>
  <c r="Q681" i="8"/>
  <c r="Q639" i="8"/>
  <c r="Q623" i="8"/>
  <c r="Q607" i="8"/>
  <c r="W607" i="8" s="1"/>
  <c r="Q591" i="8"/>
  <c r="Q575" i="8"/>
  <c r="Q559" i="8"/>
  <c r="Q543" i="8"/>
  <c r="Q527" i="8"/>
  <c r="Q511" i="8"/>
  <c r="Q495" i="8"/>
  <c r="Q479" i="8"/>
  <c r="Q463" i="8"/>
  <c r="Q447" i="8"/>
  <c r="Q431" i="8"/>
  <c r="Q415" i="8"/>
  <c r="Q812" i="8"/>
  <c r="Q752" i="8"/>
  <c r="Q724" i="8"/>
  <c r="Q696" i="8"/>
  <c r="Q913" i="8"/>
  <c r="Q860" i="8"/>
  <c r="Q857" i="8"/>
  <c r="Q741" i="8"/>
  <c r="Q697" i="8"/>
  <c r="Q667" i="8"/>
  <c r="Q649" i="8"/>
  <c r="Q645" i="8"/>
  <c r="Q629" i="8"/>
  <c r="Q613" i="8"/>
  <c r="Q597" i="8"/>
  <c r="Q581" i="8"/>
  <c r="Q565" i="8"/>
  <c r="Q897" i="8"/>
  <c r="Q844" i="8"/>
  <c r="Q740" i="8"/>
  <c r="Q712" i="8"/>
  <c r="Q668" i="8"/>
  <c r="Q632" i="8"/>
  <c r="Q616" i="8"/>
  <c r="Q600" i="8"/>
  <c r="Q584" i="8"/>
  <c r="Q568" i="8"/>
  <c r="Q866" i="8"/>
  <c r="Q782" i="8"/>
  <c r="Q713" i="8"/>
  <c r="Q683" i="8"/>
  <c r="Q669" i="8"/>
  <c r="Q648" i="8"/>
  <c r="Q635" i="8"/>
  <c r="Q619" i="8"/>
  <c r="Q603" i="8"/>
  <c r="Q587" i="8"/>
  <c r="Q571" i="8"/>
  <c r="Q799" i="8"/>
  <c r="Q795" i="8"/>
  <c r="Q768" i="8"/>
  <c r="Q763" i="8"/>
  <c r="Q756" i="8"/>
  <c r="Q728" i="8"/>
  <c r="Q881" i="8"/>
  <c r="Q757" i="8"/>
  <c r="Q729" i="8"/>
  <c r="Q699" i="8"/>
  <c r="Q685" i="8"/>
  <c r="Q641" i="8"/>
  <c r="Q625" i="8"/>
  <c r="Q609" i="8"/>
  <c r="Q593" i="8"/>
  <c r="Q577" i="8"/>
  <c r="Q561" i="8"/>
  <c r="Q926" i="8"/>
  <c r="Q898" i="8"/>
  <c r="Q869" i="8"/>
  <c r="Q744" i="8"/>
  <c r="Q700" i="8"/>
  <c r="Q686" i="8"/>
  <c r="Q672" i="8"/>
  <c r="Q644" i="8"/>
  <c r="Q628" i="8"/>
  <c r="Q612" i="8"/>
  <c r="Q596" i="8"/>
  <c r="Q580" i="8"/>
  <c r="Q564" i="8"/>
  <c r="Q839" i="8"/>
  <c r="Q779" i="8"/>
  <c r="Q745" i="8"/>
  <c r="Q715" i="8"/>
  <c r="Q701" i="8"/>
  <c r="Q1039" i="8"/>
  <c r="Q1039" i="19" s="1"/>
  <c r="Q823" i="8"/>
  <c r="Q817" i="8"/>
  <c r="Q810" i="8"/>
  <c r="Q807" i="8"/>
  <c r="Q800" i="8"/>
  <c r="Q764" i="8"/>
  <c r="Q716" i="8"/>
  <c r="Q702" i="8"/>
  <c r="Q688" i="8"/>
  <c r="Q882" i="8"/>
  <c r="Q827" i="8"/>
  <c r="Q731" i="8"/>
  <c r="Q717" i="8"/>
  <c r="Q677" i="8"/>
  <c r="Q637" i="8"/>
  <c r="Q621" i="8"/>
  <c r="Q605" i="8"/>
  <c r="Q589" i="8"/>
  <c r="Q573" i="8"/>
  <c r="Q557" i="8"/>
  <c r="Q541" i="8"/>
  <c r="Q525" i="8"/>
  <c r="Q509" i="8"/>
  <c r="Q493" i="8"/>
  <c r="Q477" i="8"/>
  <c r="Q461" i="8"/>
  <c r="Q445" i="8"/>
  <c r="Q429" i="8"/>
  <c r="Q413" i="8"/>
  <c r="Q901" i="8"/>
  <c r="Q855" i="8"/>
  <c r="Q849" i="8"/>
  <c r="Q842" i="8"/>
  <c r="Q833" i="8"/>
  <c r="Q820" i="8"/>
  <c r="Q788" i="8"/>
  <c r="Q732" i="8"/>
  <c r="Q718" i="8"/>
  <c r="Q704" i="8"/>
  <c r="Q852" i="8"/>
  <c r="Q830" i="8"/>
  <c r="Q811" i="8"/>
  <c r="Q748" i="8"/>
  <c r="Q734" i="8"/>
  <c r="Q720" i="8"/>
  <c r="Q692" i="8"/>
  <c r="Q650" i="8"/>
  <c r="Q643" i="8"/>
  <c r="Q643" i="19" s="1"/>
  <c r="Q626" i="8"/>
  <c r="Q615" i="8"/>
  <c r="Q586" i="8"/>
  <c r="Q556" i="8"/>
  <c r="Q546" i="8"/>
  <c r="Q522" i="8"/>
  <c r="Q497" i="8"/>
  <c r="Q492" i="8"/>
  <c r="Q482" i="8"/>
  <c r="Q458" i="8"/>
  <c r="Q433" i="8"/>
  <c r="Q428" i="8"/>
  <c r="Q418" i="8"/>
  <c r="Q400" i="8"/>
  <c r="Q885" i="8"/>
  <c r="Q614" i="8"/>
  <c r="Q585" i="8"/>
  <c r="Q526" i="8"/>
  <c r="Q502" i="8"/>
  <c r="Q462" i="8"/>
  <c r="Q438" i="8"/>
  <c r="Q709" i="8"/>
  <c r="Q693" i="8"/>
  <c r="Q642" i="8"/>
  <c r="Q631" i="8"/>
  <c r="Q602" i="8"/>
  <c r="Q551" i="8"/>
  <c r="Q536" i="8"/>
  <c r="Q531" i="8"/>
  <c r="Q487" i="8"/>
  <c r="Q472" i="8"/>
  <c r="Q467" i="8"/>
  <c r="Q423" i="8"/>
  <c r="Q406" i="8"/>
  <c r="Q390" i="8"/>
  <c r="Q766" i="8"/>
  <c r="Q630" i="8"/>
  <c r="Q601" i="8"/>
  <c r="Q572" i="8"/>
  <c r="Q555" i="8"/>
  <c r="Q521" i="8"/>
  <c r="Q516" i="8"/>
  <c r="Q501" i="8"/>
  <c r="Q496" i="8"/>
  <c r="Q491" i="8"/>
  <c r="Q457" i="8"/>
  <c r="Q452" i="8"/>
  <c r="Q437" i="8"/>
  <c r="Q432" i="8"/>
  <c r="Q427" i="8"/>
  <c r="Q670" i="8"/>
  <c r="Q659" i="8"/>
  <c r="Q651" i="8"/>
  <c r="Q647" i="8"/>
  <c r="Q618" i="8"/>
  <c r="Q576" i="8"/>
  <c r="Q574" i="8"/>
  <c r="Q545" i="8"/>
  <c r="Q540" i="8"/>
  <c r="Q530" i="8"/>
  <c r="Q506" i="8"/>
  <c r="Q481" i="8"/>
  <c r="Q476" i="8"/>
  <c r="Q466" i="8"/>
  <c r="Q442" i="8"/>
  <c r="Q417" i="8"/>
  <c r="Q801" i="8"/>
  <c r="Q780" i="8"/>
  <c r="Q646" i="8"/>
  <c r="Q617" i="8"/>
  <c r="Q588" i="8"/>
  <c r="Q550" i="8"/>
  <c r="Q510" i="8"/>
  <c r="Q486" i="8"/>
  <c r="Q1087" i="8"/>
  <c r="Q676" i="8"/>
  <c r="Q664" i="8"/>
  <c r="Q660" i="8"/>
  <c r="Q634" i="8"/>
  <c r="Q592" i="8"/>
  <c r="Q592" i="19" s="1"/>
  <c r="Q590" i="8"/>
  <c r="Q563" i="8"/>
  <c r="R15" i="9" s="1"/>
  <c r="Q535" i="8"/>
  <c r="Q520" i="8"/>
  <c r="Q515" i="8"/>
  <c r="Q471" i="8"/>
  <c r="Q456" i="8"/>
  <c r="Q451" i="8"/>
  <c r="Q402" i="8"/>
  <c r="Q386" i="8"/>
  <c r="Q784" i="8"/>
  <c r="Q633" i="8"/>
  <c r="Q604" i="8"/>
  <c r="Q560" i="8"/>
  <c r="Q549" i="8"/>
  <c r="Q544" i="8"/>
  <c r="Q539" i="8"/>
  <c r="Q505" i="8"/>
  <c r="Q500" i="8"/>
  <c r="Q485" i="8"/>
  <c r="Q480" i="8"/>
  <c r="Q475" i="8"/>
  <c r="Q441" i="8"/>
  <c r="Q436" i="8"/>
  <c r="Q421" i="8"/>
  <c r="Q684" i="8"/>
  <c r="Q652" i="8"/>
  <c r="Q608" i="8"/>
  <c r="Q606" i="8"/>
  <c r="Q579" i="8"/>
  <c r="Q562" i="8"/>
  <c r="Q554" i="8"/>
  <c r="Q529" i="8"/>
  <c r="Q524" i="8"/>
  <c r="Q514" i="8"/>
  <c r="Q490" i="8"/>
  <c r="Q465" i="8"/>
  <c r="Q460" i="8"/>
  <c r="Q450" i="8"/>
  <c r="Q426" i="8"/>
  <c r="Q665" i="8"/>
  <c r="Q661" i="8"/>
  <c r="Q620" i="8"/>
  <c r="Q558" i="8"/>
  <c r="Q534" i="8"/>
  <c r="Q494" i="8"/>
  <c r="Q470" i="8"/>
  <c r="Q430" i="8"/>
  <c r="Q411" i="8"/>
  <c r="Q395" i="8"/>
  <c r="Q653" i="8"/>
  <c r="Q624" i="8"/>
  <c r="Q622" i="8"/>
  <c r="Q595" i="8"/>
  <c r="Q578" i="8"/>
  <c r="Q567" i="8"/>
  <c r="Q519" i="8"/>
  <c r="Q504" i="8"/>
  <c r="Q499" i="8"/>
  <c r="Q455" i="8"/>
  <c r="Q440" i="8"/>
  <c r="Q435" i="8"/>
  <c r="Q398" i="8"/>
  <c r="Q765" i="8"/>
  <c r="Q680" i="8"/>
  <c r="Q654" i="8"/>
  <c r="Q636" i="8"/>
  <c r="Q566" i="8"/>
  <c r="Q553" i="8"/>
  <c r="Q548" i="8"/>
  <c r="Q533" i="8"/>
  <c r="Q528" i="8"/>
  <c r="Q523" i="8"/>
  <c r="Q489" i="8"/>
  <c r="Q484" i="8"/>
  <c r="Q469" i="8"/>
  <c r="Q464" i="8"/>
  <c r="Q459" i="8"/>
  <c r="Q749" i="8"/>
  <c r="Q640" i="8"/>
  <c r="Q638" i="8"/>
  <c r="Q611" i="8"/>
  <c r="Q594" i="8"/>
  <c r="Q583" i="8"/>
  <c r="Q538" i="8"/>
  <c r="Q513" i="8"/>
  <c r="Q508" i="8"/>
  <c r="Q498" i="8"/>
  <c r="Q474" i="8"/>
  <c r="Q449" i="8"/>
  <c r="W449" i="8" s="1"/>
  <c r="Q444" i="8"/>
  <c r="Q434" i="8"/>
  <c r="Q404" i="8"/>
  <c r="Q388" i="8"/>
  <c r="Q834" i="8"/>
  <c r="Q747" i="8"/>
  <c r="Q747" i="19" s="1"/>
  <c r="Q582" i="8"/>
  <c r="Q542" i="8"/>
  <c r="Q518" i="8"/>
  <c r="Q478" i="8"/>
  <c r="Q454" i="8"/>
  <c r="Q656" i="8"/>
  <c r="Q627" i="8"/>
  <c r="Q610" i="8"/>
  <c r="Q599" i="8"/>
  <c r="Q570" i="8"/>
  <c r="Q517" i="8"/>
  <c r="Q483" i="8"/>
  <c r="Q372" i="8"/>
  <c r="Q356" i="8"/>
  <c r="Q340" i="8"/>
  <c r="Q324" i="8"/>
  <c r="Q308" i="8"/>
  <c r="Q292" i="8"/>
  <c r="Q276" i="8"/>
  <c r="Q260" i="8"/>
  <c r="Q244" i="8"/>
  <c r="Q228" i="8"/>
  <c r="Q212" i="8"/>
  <c r="Q453" i="8"/>
  <c r="Q375" i="8"/>
  <c r="Q359" i="8"/>
  <c r="Q343" i="8"/>
  <c r="Q327" i="8"/>
  <c r="Q311" i="8"/>
  <c r="Q295" i="8"/>
  <c r="Q279" i="8"/>
  <c r="Q263" i="8"/>
  <c r="Q247" i="8"/>
  <c r="Q247" i="19" s="1"/>
  <c r="Q231" i="8"/>
  <c r="Q215" i="8"/>
  <c r="Q199" i="8"/>
  <c r="Q199" i="19" s="1"/>
  <c r="Q183" i="8"/>
  <c r="Q167" i="8"/>
  <c r="Q151" i="8"/>
  <c r="Q135" i="8"/>
  <c r="Q119" i="8"/>
  <c r="Q103" i="8"/>
  <c r="Q87" i="8"/>
  <c r="Q439" i="8"/>
  <c r="Q383" i="8"/>
  <c r="Q378" i="8"/>
  <c r="Q362" i="8"/>
  <c r="Q346" i="8"/>
  <c r="Q330" i="8"/>
  <c r="Q314" i="8"/>
  <c r="Q298" i="8"/>
  <c r="Q282" i="8"/>
  <c r="Q266" i="8"/>
  <c r="Q250" i="8"/>
  <c r="Q234" i="8"/>
  <c r="Q218" i="8"/>
  <c r="Q202" i="8"/>
  <c r="Q569" i="8"/>
  <c r="Q446" i="8"/>
  <c r="Q394" i="8"/>
  <c r="Q382" i="8"/>
  <c r="Q365" i="8"/>
  <c r="Q349" i="8"/>
  <c r="Q333" i="8"/>
  <c r="Q317" i="8"/>
  <c r="Q301" i="8"/>
  <c r="Q285" i="8"/>
  <c r="Q269" i="8"/>
  <c r="Q253" i="8"/>
  <c r="Q237" i="8"/>
  <c r="Q221" i="8"/>
  <c r="Q205" i="8"/>
  <c r="Q189" i="8"/>
  <c r="Q173" i="8"/>
  <c r="Q157" i="8"/>
  <c r="Q141" i="8"/>
  <c r="Q125" i="8"/>
  <c r="Q109" i="8"/>
  <c r="Q93" i="8"/>
  <c r="Q552" i="8"/>
  <c r="Q422" i="8"/>
  <c r="Q403" i="8"/>
  <c r="Q401" i="8"/>
  <c r="Q397" i="8"/>
  <c r="Q396" i="8"/>
  <c r="Q368" i="8"/>
  <c r="Q352" i="8"/>
  <c r="Q336" i="8"/>
  <c r="Q320" i="8"/>
  <c r="Q304" i="8"/>
  <c r="Q288" i="8"/>
  <c r="Q272" i="8"/>
  <c r="Q256" i="8"/>
  <c r="Q240" i="8"/>
  <c r="Q224" i="8"/>
  <c r="Q208" i="8"/>
  <c r="Q192" i="8"/>
  <c r="Q176" i="8"/>
  <c r="Q160" i="8"/>
  <c r="Q144" i="8"/>
  <c r="Q128" i="8"/>
  <c r="Q112" i="8"/>
  <c r="Q96" i="8"/>
  <c r="Q537" i="8"/>
  <c r="Q507" i="8"/>
  <c r="Q488" i="8"/>
  <c r="Q468" i="8"/>
  <c r="Q399" i="8"/>
  <c r="Q393" i="8"/>
  <c r="Q391" i="8"/>
  <c r="Q381" i="8"/>
  <c r="Q371" i="8"/>
  <c r="Q355" i="8"/>
  <c r="Q339" i="8"/>
  <c r="Q323" i="8"/>
  <c r="Q307" i="8"/>
  <c r="Q291" i="8"/>
  <c r="Q275" i="8"/>
  <c r="Q275" i="19" s="1"/>
  <c r="Q259" i="8"/>
  <c r="Q243" i="8"/>
  <c r="Q227" i="8"/>
  <c r="Q211" i="8"/>
  <c r="Q195" i="8"/>
  <c r="Q179" i="8"/>
  <c r="Q163" i="8"/>
  <c r="Q147" i="8"/>
  <c r="Q503" i="8"/>
  <c r="Q407" i="8"/>
  <c r="Q405" i="8"/>
  <c r="Q374" i="8"/>
  <c r="Q358" i="8"/>
  <c r="Q342" i="8"/>
  <c r="Q326" i="8"/>
  <c r="Q310" i="8"/>
  <c r="Q294" i="8"/>
  <c r="Q278" i="8"/>
  <c r="Q262" i="8"/>
  <c r="Q246" i="8"/>
  <c r="Q230" i="8"/>
  <c r="Q230" i="19" s="1"/>
  <c r="Q214" i="8"/>
  <c r="Q198" i="8"/>
  <c r="Q473" i="8"/>
  <c r="Q410" i="8"/>
  <c r="Q409" i="8"/>
  <c r="Q392" i="8"/>
  <c r="Q377" i="8"/>
  <c r="Q361" i="8"/>
  <c r="Q345" i="8"/>
  <c r="Q329" i="8"/>
  <c r="Q313" i="8"/>
  <c r="Q297" i="8"/>
  <c r="Q281" i="8"/>
  <c r="Q265" i="8"/>
  <c r="Q249" i="8"/>
  <c r="Q233" i="8"/>
  <c r="Q217" i="8"/>
  <c r="Q201" i="8"/>
  <c r="Q419" i="8"/>
  <c r="Q408" i="8"/>
  <c r="Q364" i="8"/>
  <c r="Q348" i="8"/>
  <c r="Q332" i="8"/>
  <c r="Q316" i="8"/>
  <c r="Q300" i="8"/>
  <c r="Q284" i="8"/>
  <c r="Q268" i="8"/>
  <c r="Q252" i="8"/>
  <c r="Q236" i="8"/>
  <c r="Q220" i="8"/>
  <c r="Q204" i="8"/>
  <c r="Q188" i="8"/>
  <c r="Q172" i="8"/>
  <c r="Q156" i="8"/>
  <c r="Q140" i="8"/>
  <c r="Q124" i="8"/>
  <c r="Q108" i="8"/>
  <c r="Q733" i="8"/>
  <c r="Q414" i="8"/>
  <c r="Q412" i="8"/>
  <c r="Q389" i="8"/>
  <c r="Q387" i="8"/>
  <c r="Q380" i="8"/>
  <c r="Q367" i="8"/>
  <c r="Q351" i="8"/>
  <c r="Q335" i="8"/>
  <c r="Q319" i="8"/>
  <c r="Q303" i="8"/>
  <c r="Q287" i="8"/>
  <c r="Q271" i="8"/>
  <c r="Q255" i="8"/>
  <c r="Q239" i="8"/>
  <c r="Q223" i="8"/>
  <c r="Q207" i="8"/>
  <c r="Q512" i="8"/>
  <c r="Q424" i="8"/>
  <c r="Q420" i="8"/>
  <c r="Q370" i="8"/>
  <c r="Q354" i="8"/>
  <c r="Q338" i="8"/>
  <c r="Q322" i="8"/>
  <c r="Q306" i="8"/>
  <c r="Q290" i="8"/>
  <c r="Q274" i="8"/>
  <c r="Q258" i="8"/>
  <c r="Q242" i="8"/>
  <c r="Q226" i="8"/>
  <c r="Q210" i="8"/>
  <c r="Q598" i="8"/>
  <c r="Q373" i="8"/>
  <c r="Q357" i="8"/>
  <c r="Q341" i="8"/>
  <c r="Q325" i="8"/>
  <c r="Q309" i="8"/>
  <c r="Q293" i="8"/>
  <c r="Q277" i="8"/>
  <c r="Q261" i="8"/>
  <c r="Q245" i="8"/>
  <c r="Q229" i="8"/>
  <c r="Q213" i="8"/>
  <c r="Q197" i="8"/>
  <c r="Q181" i="8"/>
  <c r="Q165" i="8"/>
  <c r="Q149" i="8"/>
  <c r="Q133" i="8"/>
  <c r="Q117" i="8"/>
  <c r="Q101" i="8"/>
  <c r="Q85" i="8"/>
  <c r="Q385" i="8"/>
  <c r="Q376" i="8"/>
  <c r="Q360" i="8"/>
  <c r="Q344" i="8"/>
  <c r="Q328" i="8"/>
  <c r="Q312" i="8"/>
  <c r="Q296" i="8"/>
  <c r="Q280" i="8"/>
  <c r="Q264" i="8"/>
  <c r="Q264" i="19" s="1"/>
  <c r="Q248" i="8"/>
  <c r="Q232" i="8"/>
  <c r="Q216" i="8"/>
  <c r="Q200" i="8"/>
  <c r="Q184" i="8"/>
  <c r="Q168" i="8"/>
  <c r="Q152" i="8"/>
  <c r="Q136" i="8"/>
  <c r="Q120" i="8"/>
  <c r="Q104" i="8"/>
  <c r="Q88" i="8"/>
  <c r="Q425" i="8"/>
  <c r="Q416" i="8"/>
  <c r="Q384" i="8"/>
  <c r="Q379" i="8"/>
  <c r="Q363" i="8"/>
  <c r="Q347" i="8"/>
  <c r="Q331" i="8"/>
  <c r="Q315" i="8"/>
  <c r="Q299" i="8"/>
  <c r="Q283" i="8"/>
  <c r="Q267" i="8"/>
  <c r="Q251" i="8"/>
  <c r="Q235" i="8"/>
  <c r="Q219" i="8"/>
  <c r="Q203" i="8"/>
  <c r="Q187" i="8"/>
  <c r="Q171" i="8"/>
  <c r="Q155" i="8"/>
  <c r="Q139" i="8"/>
  <c r="Q123" i="8"/>
  <c r="Q107" i="8"/>
  <c r="Q789" i="8"/>
  <c r="Q443" i="8"/>
  <c r="Q366" i="8"/>
  <c r="Q350" i="8"/>
  <c r="Q334" i="8"/>
  <c r="Q318" i="8"/>
  <c r="Q302" i="8"/>
  <c r="Q286" i="8"/>
  <c r="Q270" i="8"/>
  <c r="Q254" i="8"/>
  <c r="Q238" i="8"/>
  <c r="Q222" i="8"/>
  <c r="Q206" i="8"/>
  <c r="P3" i="8"/>
  <c r="K4" i="16"/>
  <c r="K4" i="19"/>
  <c r="F5" i="16"/>
  <c r="F5" i="19"/>
  <c r="Q6" i="8"/>
  <c r="G8" i="16"/>
  <c r="G8" i="19"/>
  <c r="R9" i="8"/>
  <c r="H11" i="16"/>
  <c r="H11" i="19"/>
  <c r="U18" i="8"/>
  <c r="P19" i="8"/>
  <c r="K20" i="16"/>
  <c r="K20" i="19"/>
  <c r="Q22" i="8"/>
  <c r="H7" i="12"/>
  <c r="G24" i="16"/>
  <c r="G24" i="19"/>
  <c r="R25" i="8"/>
  <c r="H27" i="16"/>
  <c r="H27" i="19"/>
  <c r="E34" i="16"/>
  <c r="E34" i="19"/>
  <c r="C88" i="24" s="1"/>
  <c r="U34" i="8"/>
  <c r="P35" i="8"/>
  <c r="F37" i="16"/>
  <c r="F37" i="19"/>
  <c r="Q38" i="8"/>
  <c r="G40" i="16"/>
  <c r="G40" i="19"/>
  <c r="R41" i="8"/>
  <c r="U50" i="8"/>
  <c r="P51" i="8"/>
  <c r="Q54" i="8"/>
  <c r="R57" i="8"/>
  <c r="I62" i="16"/>
  <c r="I62" i="19"/>
  <c r="J65" i="16"/>
  <c r="J65" i="19"/>
  <c r="U66" i="8"/>
  <c r="P67" i="8"/>
  <c r="Q70" i="8"/>
  <c r="G72" i="16"/>
  <c r="G72" i="19"/>
  <c r="R73" i="8"/>
  <c r="J81" i="16"/>
  <c r="J81" i="19"/>
  <c r="F20" i="12"/>
  <c r="F11" i="9"/>
  <c r="U82" i="8"/>
  <c r="P83" i="8"/>
  <c r="I13" i="12"/>
  <c r="H86" i="16"/>
  <c r="I13" i="18" s="1"/>
  <c r="H86" i="19"/>
  <c r="I13" i="21" s="1"/>
  <c r="U90" i="8"/>
  <c r="U91" i="8"/>
  <c r="R92" i="8"/>
  <c r="R93" i="8"/>
  <c r="R94" i="8"/>
  <c r="Q95" i="8"/>
  <c r="Q97" i="8"/>
  <c r="K8" i="12"/>
  <c r="J102" i="16"/>
  <c r="J102" i="19"/>
  <c r="I103" i="16"/>
  <c r="I103" i="19"/>
  <c r="U110" i="8"/>
  <c r="U111" i="8"/>
  <c r="G115" i="16"/>
  <c r="G115" i="19"/>
  <c r="K120" i="16"/>
  <c r="K120" i="19"/>
  <c r="R124" i="8"/>
  <c r="X128" i="8"/>
  <c r="F129" i="16"/>
  <c r="F129" i="19"/>
  <c r="Q137" i="8"/>
  <c r="F141" i="16"/>
  <c r="F141" i="19"/>
  <c r="R145" i="8"/>
  <c r="U146" i="8"/>
  <c r="Q153" i="8"/>
  <c r="F157" i="16"/>
  <c r="F157" i="19"/>
  <c r="D43" i="24" s="1"/>
  <c r="R161" i="8"/>
  <c r="U162" i="8"/>
  <c r="Q169" i="8"/>
  <c r="R11" i="9" s="1"/>
  <c r="F173" i="16"/>
  <c r="F173" i="19"/>
  <c r="I174" i="16"/>
  <c r="I174" i="19"/>
  <c r="R177" i="8"/>
  <c r="U178" i="8"/>
  <c r="I182" i="16"/>
  <c r="I182" i="19"/>
  <c r="Q185" i="8"/>
  <c r="P191" i="8"/>
  <c r="Q196" i="8"/>
  <c r="H230" i="16"/>
  <c r="H230" i="19"/>
  <c r="X269" i="8"/>
  <c r="K319" i="16"/>
  <c r="K319" i="19"/>
  <c r="Q321" i="8"/>
  <c r="R1237" i="8"/>
  <c r="R1221" i="8"/>
  <c r="R1205" i="8"/>
  <c r="R1189" i="8"/>
  <c r="R1173" i="8"/>
  <c r="R1235" i="8"/>
  <c r="R1212" i="8"/>
  <c r="R1200" i="8"/>
  <c r="R1177" i="8"/>
  <c r="R1155" i="8"/>
  <c r="R1139" i="8"/>
  <c r="R1123" i="8"/>
  <c r="R1107" i="8"/>
  <c r="R1091" i="8"/>
  <c r="R1075" i="8"/>
  <c r="R1059" i="8"/>
  <c r="R1238" i="8"/>
  <c r="R1234" i="8"/>
  <c r="R1230" i="8"/>
  <c r="R1203" i="8"/>
  <c r="R1180" i="8"/>
  <c r="R1168" i="8"/>
  <c r="R1226" i="8"/>
  <c r="R1199" i="8"/>
  <c r="R1195" i="8"/>
  <c r="R1191" i="8"/>
  <c r="R1236" i="8"/>
  <c r="R1228" i="8"/>
  <c r="R1219" i="8"/>
  <c r="R1217" i="8"/>
  <c r="R1181" i="8"/>
  <c r="R1179" i="8"/>
  <c r="R1170" i="8"/>
  <c r="R1147" i="8"/>
  <c r="R1135" i="8"/>
  <c r="R1112" i="8"/>
  <c r="R1085" i="8"/>
  <c r="R1081" i="8"/>
  <c r="R1077" i="8"/>
  <c r="R1047" i="8"/>
  <c r="R1031" i="8"/>
  <c r="R1227" i="8"/>
  <c r="R1208" i="8"/>
  <c r="R1207" i="8"/>
  <c r="R1143" i="8"/>
  <c r="R1108" i="8"/>
  <c r="R1104" i="8"/>
  <c r="R1100" i="8"/>
  <c r="R1073" i="8"/>
  <c r="R1050" i="8"/>
  <c r="R1034" i="8"/>
  <c r="R1206" i="8"/>
  <c r="R1169" i="8"/>
  <c r="R1158" i="8"/>
  <c r="R1154" i="8"/>
  <c r="R1131" i="8"/>
  <c r="R1119" i="8"/>
  <c r="R1096" i="8"/>
  <c r="R1233" i="8"/>
  <c r="R1225" i="8"/>
  <c r="R1142" i="8"/>
  <c r="R1138" i="8"/>
  <c r="R1244" i="8"/>
  <c r="R1216" i="8"/>
  <c r="R1214" i="8"/>
  <c r="R1186" i="8"/>
  <c r="R1137" i="8"/>
  <c r="R1114" i="8"/>
  <c r="R1102" i="8"/>
  <c r="R1240" i="8"/>
  <c r="R1231" i="8"/>
  <c r="R1201" i="8"/>
  <c r="R1192" i="8"/>
  <c r="R1182" i="8"/>
  <c r="R1172" i="8"/>
  <c r="R1198" i="8"/>
  <c r="R1190" i="8"/>
  <c r="R1151" i="8"/>
  <c r="R1194" i="8"/>
  <c r="R1159" i="8"/>
  <c r="R1132" i="8"/>
  <c r="R1113" i="8"/>
  <c r="R1111" i="8"/>
  <c r="R1078" i="8"/>
  <c r="R1071" i="8"/>
  <c r="R1066" i="8"/>
  <c r="R1046" i="8"/>
  <c r="R1032" i="8"/>
  <c r="R1018" i="8"/>
  <c r="R1002" i="8"/>
  <c r="R986" i="8"/>
  <c r="R970" i="8"/>
  <c r="R954" i="8"/>
  <c r="R938" i="8"/>
  <c r="R922" i="8"/>
  <c r="R906" i="8"/>
  <c r="R890" i="8"/>
  <c r="R874" i="8"/>
  <c r="R1242" i="8"/>
  <c r="R1178" i="8"/>
  <c r="R1161" i="8"/>
  <c r="R1160" i="8"/>
  <c r="R1141" i="8"/>
  <c r="R1130" i="8"/>
  <c r="R1110" i="8"/>
  <c r="R1097" i="8"/>
  <c r="R1095" i="8"/>
  <c r="R1086" i="8"/>
  <c r="R1084" i="8"/>
  <c r="R1064" i="8"/>
  <c r="R1058" i="8"/>
  <c r="R1021" i="8"/>
  <c r="R1005" i="8"/>
  <c r="R989" i="8"/>
  <c r="R973" i="8"/>
  <c r="R957" i="8"/>
  <c r="R941" i="8"/>
  <c r="R925" i="8"/>
  <c r="R909" i="8"/>
  <c r="R893" i="8"/>
  <c r="R877" i="8"/>
  <c r="R1187" i="8"/>
  <c r="R1153" i="8"/>
  <c r="R1152" i="8"/>
  <c r="R1129" i="8"/>
  <c r="R1057" i="8"/>
  <c r="R1036" i="8"/>
  <c r="R1024" i="8"/>
  <c r="R1008" i="8"/>
  <c r="R992" i="8"/>
  <c r="R976" i="8"/>
  <c r="R960" i="8"/>
  <c r="R944" i="8"/>
  <c r="R928" i="8"/>
  <c r="R912" i="8"/>
  <c r="R896" i="8"/>
  <c r="R880" i="8"/>
  <c r="R864" i="8"/>
  <c r="R848" i="8"/>
  <c r="R832" i="8"/>
  <c r="R816" i="8"/>
  <c r="R800" i="8"/>
  <c r="R1223" i="8"/>
  <c r="R1213" i="8"/>
  <c r="R1162" i="8"/>
  <c r="R1140" i="8"/>
  <c r="R1127" i="8"/>
  <c r="R1126" i="8"/>
  <c r="R1109" i="8"/>
  <c r="R1076" i="8"/>
  <c r="R1051" i="8"/>
  <c r="R1027" i="8"/>
  <c r="R1011" i="8"/>
  <c r="R995" i="8"/>
  <c r="R979" i="8"/>
  <c r="R963" i="8"/>
  <c r="R947" i="8"/>
  <c r="R931" i="8"/>
  <c r="R915" i="8"/>
  <c r="R899" i="8"/>
  <c r="R883" i="8"/>
  <c r="R867" i="8"/>
  <c r="R851" i="8"/>
  <c r="R835" i="8"/>
  <c r="R819" i="8"/>
  <c r="R803" i="8"/>
  <c r="R1229" i="8"/>
  <c r="R1209" i="8"/>
  <c r="R1202" i="8"/>
  <c r="R1128" i="8"/>
  <c r="R1106" i="8"/>
  <c r="R1094" i="8"/>
  <c r="R1083" i="8"/>
  <c r="R1056" i="8"/>
  <c r="R1041" i="8"/>
  <c r="R1030" i="8"/>
  <c r="R1014" i="8"/>
  <c r="R998" i="8"/>
  <c r="R982" i="8"/>
  <c r="R966" i="8"/>
  <c r="R950" i="8"/>
  <c r="R934" i="8"/>
  <c r="R918" i="8"/>
  <c r="R902" i="8"/>
  <c r="R886" i="8"/>
  <c r="R870" i="8"/>
  <c r="R854" i="8"/>
  <c r="R838" i="8"/>
  <c r="R822" i="8"/>
  <c r="R806" i="8"/>
  <c r="R1146" i="8"/>
  <c r="R1145" i="8"/>
  <c r="R1125" i="8"/>
  <c r="R1103" i="8"/>
  <c r="R1070" i="8"/>
  <c r="R1045" i="8"/>
  <c r="R1040" i="8"/>
  <c r="R1017" i="8"/>
  <c r="R1001" i="8"/>
  <c r="R985" i="8"/>
  <c r="R969" i="8"/>
  <c r="R953" i="8"/>
  <c r="R937" i="8"/>
  <c r="R1224" i="8"/>
  <c r="R1144" i="8"/>
  <c r="R1122" i="8"/>
  <c r="R1092" i="8"/>
  <c r="R1069" i="8"/>
  <c r="R1063" i="8"/>
  <c r="R1020" i="8"/>
  <c r="R1004" i="8"/>
  <c r="R988" i="8"/>
  <c r="R972" i="8"/>
  <c r="R1243" i="8"/>
  <c r="R1239" i="8"/>
  <c r="R1188" i="8"/>
  <c r="R1175" i="8"/>
  <c r="R1174" i="8"/>
  <c r="R1163" i="8"/>
  <c r="R1105" i="8"/>
  <c r="R1093" i="8"/>
  <c r="R1068" i="8"/>
  <c r="R1055" i="8"/>
  <c r="R1049" i="8"/>
  <c r="R1035" i="8"/>
  <c r="R1023" i="8"/>
  <c r="R1007" i="8"/>
  <c r="R991" i="8"/>
  <c r="R975" i="8"/>
  <c r="R959" i="8"/>
  <c r="R943" i="8"/>
  <c r="R927" i="8"/>
  <c r="R911" i="8"/>
  <c r="R895" i="8"/>
  <c r="R879" i="8"/>
  <c r="R863" i="8"/>
  <c r="R1220" i="8"/>
  <c r="R1210" i="8"/>
  <c r="R1183" i="8"/>
  <c r="R1124" i="8"/>
  <c r="R1080" i="8"/>
  <c r="R1062" i="8"/>
  <c r="R1061" i="8"/>
  <c r="R1026" i="8"/>
  <c r="R1010" i="8"/>
  <c r="R994" i="8"/>
  <c r="R978" i="8"/>
  <c r="R962" i="8"/>
  <c r="R946" i="8"/>
  <c r="R930" i="8"/>
  <c r="R914" i="8"/>
  <c r="R898" i="8"/>
  <c r="R882" i="8"/>
  <c r="R866" i="8"/>
  <c r="R1157" i="8"/>
  <c r="R1121" i="8"/>
  <c r="R1082" i="8"/>
  <c r="R1044" i="8"/>
  <c r="R1039" i="8"/>
  <c r="R1029" i="8"/>
  <c r="R1013" i="8"/>
  <c r="R997" i="8"/>
  <c r="R981" i="8"/>
  <c r="R965" i="8"/>
  <c r="R949" i="8"/>
  <c r="R933" i="8"/>
  <c r="R917" i="8"/>
  <c r="R1196" i="8"/>
  <c r="R1176" i="8"/>
  <c r="R1156" i="8"/>
  <c r="R1118" i="8"/>
  <c r="R1099" i="8"/>
  <c r="R1090" i="8"/>
  <c r="R1215" i="8"/>
  <c r="R1184" i="8"/>
  <c r="R1164" i="8"/>
  <c r="R1150" i="8"/>
  <c r="R1149" i="8"/>
  <c r="R1148" i="8"/>
  <c r="R1134" i="8"/>
  <c r="R1120" i="8"/>
  <c r="R1101" i="8"/>
  <c r="R1060" i="8"/>
  <c r="R1054" i="8"/>
  <c r="R1033" i="8"/>
  <c r="R1019" i="8"/>
  <c r="R1003" i="8"/>
  <c r="R987" i="8"/>
  <c r="R971" i="8"/>
  <c r="R955" i="8"/>
  <c r="R939" i="8"/>
  <c r="R923" i="8"/>
  <c r="R907" i="8"/>
  <c r="R891" i="8"/>
  <c r="R875" i="8"/>
  <c r="R859" i="8"/>
  <c r="R843" i="8"/>
  <c r="R827" i="8"/>
  <c r="R811" i="8"/>
  <c r="R1211" i="8"/>
  <c r="R1204" i="8"/>
  <c r="R1185" i="8"/>
  <c r="R1115" i="8"/>
  <c r="R1088" i="8"/>
  <c r="R1087" i="8"/>
  <c r="R1067" i="8"/>
  <c r="R1053" i="8"/>
  <c r="R1048" i="8"/>
  <c r="R1022" i="8"/>
  <c r="R1006" i="8"/>
  <c r="R990" i="8"/>
  <c r="R974" i="8"/>
  <c r="R958" i="8"/>
  <c r="R942" i="8"/>
  <c r="R1222" i="8"/>
  <c r="R1197" i="8"/>
  <c r="R1193" i="8"/>
  <c r="R1167" i="8"/>
  <c r="R1166" i="8"/>
  <c r="R1165" i="8"/>
  <c r="R1133" i="8"/>
  <c r="R1089" i="8"/>
  <c r="R1052" i="8"/>
  <c r="R1052" i="19" s="1"/>
  <c r="R1232" i="8"/>
  <c r="R1171" i="8"/>
  <c r="R1136" i="8"/>
  <c r="R1098" i="8"/>
  <c r="R1116" i="8"/>
  <c r="R1028" i="8"/>
  <c r="R999" i="8"/>
  <c r="R996" i="8"/>
  <c r="R967" i="8"/>
  <c r="R924" i="8"/>
  <c r="R1241" i="8"/>
  <c r="R913" i="8"/>
  <c r="R855" i="8"/>
  <c r="R833" i="8"/>
  <c r="R823" i="8"/>
  <c r="R788" i="8"/>
  <c r="R772" i="8"/>
  <c r="R756" i="8"/>
  <c r="R740" i="8"/>
  <c r="R724" i="8"/>
  <c r="R708" i="8"/>
  <c r="R692" i="8"/>
  <c r="R676" i="8"/>
  <c r="R660" i="8"/>
  <c r="R1042" i="8"/>
  <c r="R961" i="8"/>
  <c r="R798" i="8"/>
  <c r="R778" i="8"/>
  <c r="R762" i="8"/>
  <c r="R746" i="8"/>
  <c r="R730" i="8"/>
  <c r="R714" i="8"/>
  <c r="R698" i="8"/>
  <c r="R698" i="19" s="1"/>
  <c r="R682" i="8"/>
  <c r="R666" i="8"/>
  <c r="R650" i="8"/>
  <c r="R920" i="8"/>
  <c r="R919" i="8"/>
  <c r="R841" i="8"/>
  <c r="R809" i="8"/>
  <c r="R802" i="8"/>
  <c r="R794" i="8"/>
  <c r="R781" i="8"/>
  <c r="R765" i="8"/>
  <c r="R749" i="8"/>
  <c r="R733" i="8"/>
  <c r="R717" i="8"/>
  <c r="R701" i="8"/>
  <c r="R685" i="8"/>
  <c r="R669" i="8"/>
  <c r="R926" i="8"/>
  <c r="R901" i="8"/>
  <c r="R885" i="8"/>
  <c r="R869" i="8"/>
  <c r="R852" i="8"/>
  <c r="R842" i="8"/>
  <c r="R830" i="8"/>
  <c r="R820" i="8"/>
  <c r="R810" i="8"/>
  <c r="R784" i="8"/>
  <c r="R1037" i="8"/>
  <c r="R1009" i="8"/>
  <c r="R977" i="8"/>
  <c r="R1043" i="8"/>
  <c r="R910" i="8"/>
  <c r="R894" i="8"/>
  <c r="R878" i="8"/>
  <c r="R828" i="8"/>
  <c r="R808" i="8"/>
  <c r="R790" i="8"/>
  <c r="R774" i="8"/>
  <c r="R758" i="8"/>
  <c r="R742" i="8"/>
  <c r="R726" i="8"/>
  <c r="R710" i="8"/>
  <c r="R694" i="8"/>
  <c r="R678" i="8"/>
  <c r="R662" i="8"/>
  <c r="R1218" i="8"/>
  <c r="R1117" i="8"/>
  <c r="R1015" i="8"/>
  <c r="R1012" i="8"/>
  <c r="R983" i="8"/>
  <c r="R980" i="8"/>
  <c r="R952" i="8"/>
  <c r="R948" i="8"/>
  <c r="R921" i="8"/>
  <c r="R829" i="8"/>
  <c r="R797" i="8"/>
  <c r="R793" i="8"/>
  <c r="R777" i="8"/>
  <c r="R761" i="8"/>
  <c r="R745" i="8"/>
  <c r="R729" i="8"/>
  <c r="R713" i="8"/>
  <c r="R697" i="8"/>
  <c r="R681" i="8"/>
  <c r="R665" i="8"/>
  <c r="W665" i="8" s="1"/>
  <c r="R649" i="8"/>
  <c r="R1074" i="8"/>
  <c r="R945" i="8"/>
  <c r="R932" i="8"/>
  <c r="R860" i="8"/>
  <c r="R849" i="8"/>
  <c r="R839" i="8"/>
  <c r="R817" i="8"/>
  <c r="R801" i="8"/>
  <c r="R780" i="8"/>
  <c r="R764" i="8"/>
  <c r="R1038" i="8"/>
  <c r="R1016" i="8"/>
  <c r="R984" i="8"/>
  <c r="R956" i="8"/>
  <c r="R916" i="8"/>
  <c r="R904" i="8"/>
  <c r="R888" i="8"/>
  <c r="R872" i="8"/>
  <c r="R861" i="8"/>
  <c r="R796" i="8"/>
  <c r="R786" i="8"/>
  <c r="R770" i="8"/>
  <c r="R754" i="8"/>
  <c r="R738" i="8"/>
  <c r="R722" i="8"/>
  <c r="R706" i="8"/>
  <c r="R690" i="8"/>
  <c r="R674" i="8"/>
  <c r="R658" i="8"/>
  <c r="R903" i="8"/>
  <c r="R887" i="8"/>
  <c r="R871" i="8"/>
  <c r="R857" i="8"/>
  <c r="R825" i="8"/>
  <c r="R807" i="8"/>
  <c r="R789" i="8"/>
  <c r="R773" i="8"/>
  <c r="R757" i="8"/>
  <c r="R741" i="8"/>
  <c r="R725" i="8"/>
  <c r="R709" i="8"/>
  <c r="R693" i="8"/>
  <c r="R677" i="8"/>
  <c r="R661" i="8"/>
  <c r="R1065" i="8"/>
  <c r="R1025" i="8"/>
  <c r="R993" i="8"/>
  <c r="R856" i="8"/>
  <c r="R834" i="8"/>
  <c r="R824" i="8"/>
  <c r="R799" i="8"/>
  <c r="R779" i="8"/>
  <c r="R763" i="8"/>
  <c r="R929" i="8"/>
  <c r="R951" i="8"/>
  <c r="R865" i="8"/>
  <c r="R847" i="8"/>
  <c r="R821" i="8"/>
  <c r="R818" i="8"/>
  <c r="R785" i="8"/>
  <c r="R737" i="8"/>
  <c r="R723" i="8"/>
  <c r="R812" i="8"/>
  <c r="R767" i="8"/>
  <c r="R752" i="8"/>
  <c r="R696" i="8"/>
  <c r="R695" i="8"/>
  <c r="R652" i="8"/>
  <c r="R651" i="8"/>
  <c r="R642" i="8"/>
  <c r="R626" i="8"/>
  <c r="R610" i="8"/>
  <c r="R594" i="8"/>
  <c r="R578" i="8"/>
  <c r="R562" i="8"/>
  <c r="R546" i="8"/>
  <c r="R530" i="8"/>
  <c r="R514" i="8"/>
  <c r="R498" i="8"/>
  <c r="R482" i="8"/>
  <c r="R466" i="8"/>
  <c r="R450" i="8"/>
  <c r="R434" i="8"/>
  <c r="R418" i="8"/>
  <c r="R873" i="8"/>
  <c r="R868" i="8"/>
  <c r="R853" i="8"/>
  <c r="R850" i="8"/>
  <c r="R831" i="8"/>
  <c r="R753" i="8"/>
  <c r="R739" i="8"/>
  <c r="R897" i="8"/>
  <c r="R844" i="8"/>
  <c r="R712" i="8"/>
  <c r="R711" i="8"/>
  <c r="R668" i="8"/>
  <c r="R632" i="8"/>
  <c r="R616" i="8"/>
  <c r="R600" i="8"/>
  <c r="R584" i="8"/>
  <c r="R568" i="8"/>
  <c r="R876" i="8"/>
  <c r="R782" i="8"/>
  <c r="R755" i="8"/>
  <c r="R683" i="8"/>
  <c r="R648" i="8"/>
  <c r="R635" i="8"/>
  <c r="R619" i="8"/>
  <c r="R603" i="8"/>
  <c r="R587" i="8"/>
  <c r="R571" i="8"/>
  <c r="R940" i="8"/>
  <c r="R936" i="8"/>
  <c r="R900" i="8"/>
  <c r="R795" i="8"/>
  <c r="R768" i="8"/>
  <c r="R728" i="8"/>
  <c r="R727" i="8"/>
  <c r="R684" i="8"/>
  <c r="R671" i="8"/>
  <c r="R670" i="8"/>
  <c r="R638" i="8"/>
  <c r="R622" i="8"/>
  <c r="R606" i="8"/>
  <c r="R590" i="8"/>
  <c r="R574" i="8"/>
  <c r="R881" i="8"/>
  <c r="R826" i="8"/>
  <c r="R791" i="8"/>
  <c r="R699" i="8"/>
  <c r="R836" i="8"/>
  <c r="R813" i="8"/>
  <c r="R783" i="8"/>
  <c r="R769" i="8"/>
  <c r="R744" i="8"/>
  <c r="R743" i="8"/>
  <c r="R700" i="8"/>
  <c r="R687" i="8"/>
  <c r="R686" i="8"/>
  <c r="R672" i="8"/>
  <c r="R644" i="8"/>
  <c r="R628" i="8"/>
  <c r="R612" i="8"/>
  <c r="R596" i="8"/>
  <c r="R596" i="19" s="1"/>
  <c r="R580" i="8"/>
  <c r="R564" i="8"/>
  <c r="R1079" i="8"/>
  <c r="R884" i="8"/>
  <c r="R858" i="8"/>
  <c r="R792" i="8"/>
  <c r="R787" i="8"/>
  <c r="R715" i="8"/>
  <c r="R673" i="8"/>
  <c r="R647" i="8"/>
  <c r="R631" i="8"/>
  <c r="R615" i="8"/>
  <c r="R599" i="8"/>
  <c r="R583" i="8"/>
  <c r="R567" i="8"/>
  <c r="R905" i="8"/>
  <c r="R845" i="8"/>
  <c r="R814" i="8"/>
  <c r="R716" i="8"/>
  <c r="R703" i="8"/>
  <c r="R702" i="8"/>
  <c r="R688" i="8"/>
  <c r="R775" i="8"/>
  <c r="R731" i="8"/>
  <c r="R689" i="8"/>
  <c r="R1072" i="8"/>
  <c r="R964" i="8"/>
  <c r="R846" i="8"/>
  <c r="R759" i="8"/>
  <c r="R732" i="8"/>
  <c r="R719" i="8"/>
  <c r="R718" i="8"/>
  <c r="R704" i="8"/>
  <c r="R659" i="8"/>
  <c r="R640" i="8"/>
  <c r="R624" i="8"/>
  <c r="R608" i="8"/>
  <c r="R592" i="8"/>
  <c r="R576" i="8"/>
  <c r="R560" i="8"/>
  <c r="R544" i="8"/>
  <c r="R528" i="8"/>
  <c r="R512" i="8"/>
  <c r="R496" i="8"/>
  <c r="R480" i="8"/>
  <c r="R464" i="8"/>
  <c r="R448" i="8"/>
  <c r="R432" i="8"/>
  <c r="R416" i="8"/>
  <c r="R908" i="8"/>
  <c r="R889" i="8"/>
  <c r="R837" i="8"/>
  <c r="R776" i="8"/>
  <c r="R747" i="8"/>
  <c r="R705" i="8"/>
  <c r="R691" i="8"/>
  <c r="R935" i="8"/>
  <c r="R892" i="8"/>
  <c r="R815" i="8"/>
  <c r="R771" i="8"/>
  <c r="R766" i="8"/>
  <c r="R721" i="8"/>
  <c r="R707" i="8"/>
  <c r="R840" i="8"/>
  <c r="R614" i="8"/>
  <c r="R585" i="8"/>
  <c r="R573" i="8"/>
  <c r="R541" i="8"/>
  <c r="R526" i="8"/>
  <c r="R502" i="8"/>
  <c r="R477" i="8"/>
  <c r="R462" i="8"/>
  <c r="R438" i="8"/>
  <c r="R413" i="8"/>
  <c r="R403" i="8"/>
  <c r="R613" i="8"/>
  <c r="R602" i="8"/>
  <c r="R551" i="8"/>
  <c r="R536" i="8"/>
  <c r="R531" i="8"/>
  <c r="R511" i="8"/>
  <c r="W511" i="8" s="1"/>
  <c r="R487" i="8"/>
  <c r="R472" i="8"/>
  <c r="R467" i="8"/>
  <c r="R447" i="8"/>
  <c r="R423" i="8"/>
  <c r="R760" i="8"/>
  <c r="R675" i="8"/>
  <c r="R667" i="8"/>
  <c r="R630" i="8"/>
  <c r="R601" i="8"/>
  <c r="R589" i="8"/>
  <c r="R572" i="8"/>
  <c r="R555" i="8"/>
  <c r="R521" i="8"/>
  <c r="R516" i="8"/>
  <c r="R501" i="8"/>
  <c r="R491" i="8"/>
  <c r="R457" i="8"/>
  <c r="R452" i="8"/>
  <c r="R437" i="8"/>
  <c r="R427" i="8"/>
  <c r="R409" i="8"/>
  <c r="R393" i="8"/>
  <c r="R750" i="8"/>
  <c r="R663" i="8"/>
  <c r="R629" i="8"/>
  <c r="R618" i="8"/>
  <c r="R545" i="8"/>
  <c r="R540" i="8"/>
  <c r="R506" i="8"/>
  <c r="R481" i="8"/>
  <c r="R476" i="8"/>
  <c r="R442" i="8"/>
  <c r="R748" i="8"/>
  <c r="R646" i="8"/>
  <c r="R617" i="8"/>
  <c r="R605" i="8"/>
  <c r="R588" i="8"/>
  <c r="R550" i="8"/>
  <c r="R525" i="8"/>
  <c r="R510" i="8"/>
  <c r="R486" i="8"/>
  <c r="R461" i="8"/>
  <c r="R446" i="8"/>
  <c r="R422" i="8"/>
  <c r="R736" i="8"/>
  <c r="R679" i="8"/>
  <c r="R664" i="8"/>
  <c r="R645" i="8"/>
  <c r="R634" i="8"/>
  <c r="R563" i="8"/>
  <c r="S15" i="9" s="1"/>
  <c r="R535" i="8"/>
  <c r="R520" i="8"/>
  <c r="R515" i="8"/>
  <c r="R495" i="8"/>
  <c r="R805" i="8"/>
  <c r="R734" i="8"/>
  <c r="R633" i="8"/>
  <c r="R621" i="8"/>
  <c r="R604" i="8"/>
  <c r="R577" i="8"/>
  <c r="R575" i="8"/>
  <c r="R561" i="8"/>
  <c r="R549" i="8"/>
  <c r="R539" i="8"/>
  <c r="R505" i="8"/>
  <c r="R500" i="8"/>
  <c r="R485" i="8"/>
  <c r="R475" i="8"/>
  <c r="R441" i="8"/>
  <c r="R436" i="8"/>
  <c r="R421" i="8"/>
  <c r="R405" i="8"/>
  <c r="R389" i="8"/>
  <c r="R579" i="8"/>
  <c r="R554" i="8"/>
  <c r="R529" i="8"/>
  <c r="R524" i="8"/>
  <c r="R490" i="8"/>
  <c r="R465" i="8"/>
  <c r="R460" i="8"/>
  <c r="R426" i="8"/>
  <c r="R637" i="8"/>
  <c r="R620" i="8"/>
  <c r="R593" i="8"/>
  <c r="R591" i="8"/>
  <c r="R558" i="8"/>
  <c r="R534" i="8"/>
  <c r="R509" i="8"/>
  <c r="R494" i="8"/>
  <c r="R470" i="8"/>
  <c r="R445" i="8"/>
  <c r="R430" i="8"/>
  <c r="R653" i="8"/>
  <c r="R595" i="8"/>
  <c r="R559" i="8"/>
  <c r="R543" i="8"/>
  <c r="R519" i="8"/>
  <c r="R504" i="8"/>
  <c r="R499" i="8"/>
  <c r="R479" i="8"/>
  <c r="R455" i="8"/>
  <c r="R440" i="8"/>
  <c r="R435" i="8"/>
  <c r="R415" i="8"/>
  <c r="R398" i="8"/>
  <c r="R382" i="8"/>
  <c r="R751" i="8"/>
  <c r="R720" i="8"/>
  <c r="R680" i="8"/>
  <c r="R654" i="8"/>
  <c r="R636" i="8"/>
  <c r="R609" i="8"/>
  <c r="R607" i="8"/>
  <c r="R566" i="8"/>
  <c r="R553" i="8"/>
  <c r="R548" i="8"/>
  <c r="R533" i="8"/>
  <c r="R523" i="8"/>
  <c r="R489" i="8"/>
  <c r="R484" i="8"/>
  <c r="R469" i="8"/>
  <c r="R459" i="8"/>
  <c r="R425" i="8"/>
  <c r="R420" i="8"/>
  <c r="R401" i="8"/>
  <c r="R385" i="8"/>
  <c r="R862" i="8"/>
  <c r="R611" i="8"/>
  <c r="R565" i="8"/>
  <c r="R538" i="8"/>
  <c r="R513" i="8"/>
  <c r="R508" i="8"/>
  <c r="R474" i="8"/>
  <c r="R449" i="8"/>
  <c r="R444" i="8"/>
  <c r="R1000" i="8"/>
  <c r="R655" i="8"/>
  <c r="R625" i="8"/>
  <c r="R623" i="8"/>
  <c r="R582" i="8"/>
  <c r="R557" i="8"/>
  <c r="R542" i="8"/>
  <c r="R518" i="8"/>
  <c r="R493" i="8"/>
  <c r="R478" i="8"/>
  <c r="R454" i="8"/>
  <c r="R429" i="8"/>
  <c r="R414" i="8"/>
  <c r="R407" i="8"/>
  <c r="R391" i="8"/>
  <c r="R735" i="8"/>
  <c r="R656" i="8"/>
  <c r="R627" i="8"/>
  <c r="R581" i="8"/>
  <c r="R570" i="8"/>
  <c r="R552" i="8"/>
  <c r="R547" i="8"/>
  <c r="R527" i="8"/>
  <c r="R503" i="8"/>
  <c r="R488" i="8"/>
  <c r="R483" i="8"/>
  <c r="R463" i="8"/>
  <c r="R439" i="8"/>
  <c r="R804" i="8"/>
  <c r="R657" i="8"/>
  <c r="R641" i="8"/>
  <c r="R639" i="8"/>
  <c r="R598" i="8"/>
  <c r="R569" i="8"/>
  <c r="R453" i="8"/>
  <c r="R431" i="8"/>
  <c r="R428" i="8"/>
  <c r="R375" i="8"/>
  <c r="R359" i="8"/>
  <c r="R343" i="8"/>
  <c r="R327" i="8"/>
  <c r="R311" i="8"/>
  <c r="R295" i="8"/>
  <c r="R279" i="8"/>
  <c r="R263" i="8"/>
  <c r="R247" i="8"/>
  <c r="R231" i="8"/>
  <c r="R215" i="8"/>
  <c r="R199" i="8"/>
  <c r="R417" i="8"/>
  <c r="W417" i="8" s="1"/>
  <c r="R383" i="8"/>
  <c r="R378" i="8"/>
  <c r="R362" i="8"/>
  <c r="R346" i="8"/>
  <c r="R330" i="8"/>
  <c r="R314" i="8"/>
  <c r="R298" i="8"/>
  <c r="R282" i="8"/>
  <c r="R266" i="8"/>
  <c r="R250" i="8"/>
  <c r="R234" i="8"/>
  <c r="R218" i="8"/>
  <c r="R202" i="8"/>
  <c r="R186" i="8"/>
  <c r="R170" i="8"/>
  <c r="R154" i="8"/>
  <c r="R138" i="8"/>
  <c r="R122" i="8"/>
  <c r="R106" i="8"/>
  <c r="R90" i="8"/>
  <c r="R394" i="8"/>
  <c r="R365" i="8"/>
  <c r="R349" i="8"/>
  <c r="R333" i="8"/>
  <c r="R317" i="8"/>
  <c r="R301" i="8"/>
  <c r="R285" i="8"/>
  <c r="R269" i="8"/>
  <c r="R253" i="8"/>
  <c r="R237" i="8"/>
  <c r="R221" i="8"/>
  <c r="R205" i="8"/>
  <c r="R597" i="8"/>
  <c r="R586" i="8"/>
  <c r="R556" i="8"/>
  <c r="R458" i="8"/>
  <c r="R400" i="8"/>
  <c r="R397" i="8"/>
  <c r="R396" i="8"/>
  <c r="R368" i="8"/>
  <c r="R352" i="8"/>
  <c r="R336" i="8"/>
  <c r="R320" i="8"/>
  <c r="R304" i="8"/>
  <c r="R288" i="8"/>
  <c r="R272" i="8"/>
  <c r="R256" i="8"/>
  <c r="R240" i="8"/>
  <c r="R224" i="8"/>
  <c r="R208" i="8"/>
  <c r="R192" i="8"/>
  <c r="R176" i="8"/>
  <c r="R160" i="8"/>
  <c r="R144" i="8"/>
  <c r="R128" i="8"/>
  <c r="R112" i="8"/>
  <c r="R96" i="8"/>
  <c r="R537" i="8"/>
  <c r="R507" i="8"/>
  <c r="R492" i="8"/>
  <c r="R468" i="8"/>
  <c r="R451" i="8"/>
  <c r="R404" i="8"/>
  <c r="R402" i="8"/>
  <c r="R399" i="8"/>
  <c r="R395" i="8"/>
  <c r="R381" i="8"/>
  <c r="R371" i="8"/>
  <c r="R355" i="8"/>
  <c r="R339" i="8"/>
  <c r="R323" i="8"/>
  <c r="R307" i="8"/>
  <c r="R291" i="8"/>
  <c r="R275" i="8"/>
  <c r="R259" i="8"/>
  <c r="R243" i="8"/>
  <c r="R227" i="8"/>
  <c r="R211" i="8"/>
  <c r="R195" i="8"/>
  <c r="R179" i="8"/>
  <c r="R163" i="8"/>
  <c r="R147" i="8"/>
  <c r="R131" i="8"/>
  <c r="R115" i="8"/>
  <c r="R99" i="8"/>
  <c r="R522" i="8"/>
  <c r="R406" i="8"/>
  <c r="R374" i="8"/>
  <c r="R358" i="8"/>
  <c r="R342" i="8"/>
  <c r="R326" i="8"/>
  <c r="R310" i="8"/>
  <c r="R294" i="8"/>
  <c r="R278" i="8"/>
  <c r="R262" i="8"/>
  <c r="R246" i="8"/>
  <c r="R230" i="8"/>
  <c r="R214" i="8"/>
  <c r="R198" i="8"/>
  <c r="R182" i="8"/>
  <c r="R166" i="8"/>
  <c r="R150" i="8"/>
  <c r="R473" i="8"/>
  <c r="R456" i="8"/>
  <c r="R410" i="8"/>
  <c r="R392" i="8"/>
  <c r="R390" i="8"/>
  <c r="R377" i="8"/>
  <c r="R361" i="8"/>
  <c r="R345" i="8"/>
  <c r="R329" i="8"/>
  <c r="R313" i="8"/>
  <c r="R297" i="8"/>
  <c r="R281" i="8"/>
  <c r="R265" i="8"/>
  <c r="R249" i="8"/>
  <c r="R233" i="8"/>
  <c r="R217" i="8"/>
  <c r="R201" i="8"/>
  <c r="R968" i="8"/>
  <c r="R419" i="8"/>
  <c r="R408" i="8"/>
  <c r="R388" i="8"/>
  <c r="R364" i="8"/>
  <c r="R348" i="8"/>
  <c r="R332" i="8"/>
  <c r="R316" i="8"/>
  <c r="R300" i="8"/>
  <c r="R284" i="8"/>
  <c r="R268" i="8"/>
  <c r="R252" i="8"/>
  <c r="R236" i="8"/>
  <c r="R220" i="8"/>
  <c r="R204" i="8"/>
  <c r="R412" i="8"/>
  <c r="R411" i="8"/>
  <c r="R387" i="8"/>
  <c r="R380" i="8"/>
  <c r="R367" i="8"/>
  <c r="R351" i="8"/>
  <c r="R335" i="8"/>
  <c r="R319" i="8"/>
  <c r="R303" i="8"/>
  <c r="R287" i="8"/>
  <c r="R271" i="8"/>
  <c r="R255" i="8"/>
  <c r="R239" i="8"/>
  <c r="R223" i="8"/>
  <c r="R207" i="8"/>
  <c r="R191" i="8"/>
  <c r="R175" i="8"/>
  <c r="R159" i="8"/>
  <c r="R143" i="8"/>
  <c r="R127" i="8"/>
  <c r="R111" i="8"/>
  <c r="R424" i="8"/>
  <c r="R370" i="8"/>
  <c r="R354" i="8"/>
  <c r="R338" i="8"/>
  <c r="R322" i="8"/>
  <c r="R306" i="8"/>
  <c r="R290" i="8"/>
  <c r="R274" i="8"/>
  <c r="R258" i="8"/>
  <c r="R242" i="8"/>
  <c r="R226" i="8"/>
  <c r="R210" i="8"/>
  <c r="R643" i="8"/>
  <c r="R497" i="8"/>
  <c r="R471" i="8"/>
  <c r="R373" i="8"/>
  <c r="R357" i="8"/>
  <c r="R341" i="8"/>
  <c r="R325" i="8"/>
  <c r="R309" i="8"/>
  <c r="R293" i="8"/>
  <c r="R277" i="8"/>
  <c r="R261" i="8"/>
  <c r="R245" i="8"/>
  <c r="R229" i="8"/>
  <c r="R213" i="8"/>
  <c r="R376" i="8"/>
  <c r="R360" i="8"/>
  <c r="R344" i="8"/>
  <c r="R328" i="8"/>
  <c r="R312" i="8"/>
  <c r="R296" i="8"/>
  <c r="R280" i="8"/>
  <c r="R264" i="8"/>
  <c r="R248" i="8"/>
  <c r="R232" i="8"/>
  <c r="R216" i="8"/>
  <c r="R200" i="8"/>
  <c r="R184" i="8"/>
  <c r="R168" i="8"/>
  <c r="R152" i="8"/>
  <c r="R136" i="8"/>
  <c r="R120" i="8"/>
  <c r="R104" i="8"/>
  <c r="R88" i="8"/>
  <c r="R433" i="8"/>
  <c r="R386" i="8"/>
  <c r="R384" i="8"/>
  <c r="R379" i="8"/>
  <c r="R363" i="8"/>
  <c r="R347" i="8"/>
  <c r="R331" i="8"/>
  <c r="R315" i="8"/>
  <c r="R299" i="8"/>
  <c r="R283" i="8"/>
  <c r="R267" i="8"/>
  <c r="R251" i="8"/>
  <c r="R235" i="8"/>
  <c r="R219" i="8"/>
  <c r="R203" i="8"/>
  <c r="R187" i="8"/>
  <c r="R171" i="8"/>
  <c r="R155" i="8"/>
  <c r="R139" i="8"/>
  <c r="R123" i="8"/>
  <c r="R107" i="8"/>
  <c r="R91" i="8"/>
  <c r="R443" i="8"/>
  <c r="R366" i="8"/>
  <c r="R350" i="8"/>
  <c r="R334" i="8"/>
  <c r="R318" i="8"/>
  <c r="R302" i="8"/>
  <c r="R286" i="8"/>
  <c r="R270" i="8"/>
  <c r="R254" i="8"/>
  <c r="R238" i="8"/>
  <c r="R222" i="8"/>
  <c r="R206" i="8"/>
  <c r="R190" i="8"/>
  <c r="R174" i="8"/>
  <c r="R158" i="8"/>
  <c r="R142" i="8"/>
  <c r="R126" i="8"/>
  <c r="R110" i="8"/>
  <c r="R532" i="8"/>
  <c r="R369" i="8"/>
  <c r="R353" i="8"/>
  <c r="R337" i="8"/>
  <c r="R321" i="8"/>
  <c r="R305" i="8"/>
  <c r="R289" i="8"/>
  <c r="R273" i="8"/>
  <c r="R257" i="8"/>
  <c r="R241" i="8"/>
  <c r="R225" i="8"/>
  <c r="R209" i="8"/>
  <c r="Q3" i="8"/>
  <c r="G5" i="16"/>
  <c r="G5" i="19"/>
  <c r="R6" i="8"/>
  <c r="H8" i="16"/>
  <c r="H8" i="19"/>
  <c r="I11" i="16"/>
  <c r="I11" i="19"/>
  <c r="U15" i="8"/>
  <c r="P16" i="8"/>
  <c r="F18" i="16"/>
  <c r="F18" i="19"/>
  <c r="Q19" i="8"/>
  <c r="R22" i="8"/>
  <c r="I7" i="12"/>
  <c r="H24" i="16"/>
  <c r="H24" i="19"/>
  <c r="I27" i="16"/>
  <c r="I27" i="19"/>
  <c r="U31" i="8"/>
  <c r="P32" i="8"/>
  <c r="F34" i="16"/>
  <c r="F34" i="19"/>
  <c r="Q35" i="8"/>
  <c r="G37" i="16"/>
  <c r="G37" i="19"/>
  <c r="R38" i="8"/>
  <c r="H40" i="16"/>
  <c r="H40" i="19"/>
  <c r="U47" i="8"/>
  <c r="P48" i="8"/>
  <c r="Q51" i="8"/>
  <c r="R54" i="8"/>
  <c r="J62" i="16"/>
  <c r="J62" i="19"/>
  <c r="U63" i="8"/>
  <c r="P64" i="8"/>
  <c r="K65" i="16"/>
  <c r="K65" i="19"/>
  <c r="F66" i="16"/>
  <c r="F66" i="19"/>
  <c r="Q67" i="8"/>
  <c r="R70" i="8"/>
  <c r="H72" i="16"/>
  <c r="H72" i="19"/>
  <c r="U79" i="8"/>
  <c r="P80" i="8"/>
  <c r="K81" i="16"/>
  <c r="K81" i="19"/>
  <c r="G20" i="12"/>
  <c r="G11" i="9"/>
  <c r="F82" i="16"/>
  <c r="F82" i="19"/>
  <c r="D27" i="24" s="1"/>
  <c r="Q83" i="8"/>
  <c r="J13" i="12"/>
  <c r="I86" i="16"/>
  <c r="J13" i="18" s="1"/>
  <c r="I86" i="19"/>
  <c r="J13" i="21" s="1"/>
  <c r="E89" i="19"/>
  <c r="U94" i="8"/>
  <c r="R95" i="8"/>
  <c r="P96" i="8"/>
  <c r="R97" i="8"/>
  <c r="Q98" i="8"/>
  <c r="P108" i="8"/>
  <c r="R109" i="8"/>
  <c r="H115" i="16"/>
  <c r="H115" i="19"/>
  <c r="P123" i="8"/>
  <c r="P123" i="19" s="1"/>
  <c r="U125" i="8"/>
  <c r="G129" i="16"/>
  <c r="G129" i="19"/>
  <c r="I130" i="16"/>
  <c r="I130" i="19"/>
  <c r="R137" i="8"/>
  <c r="U138" i="8"/>
  <c r="K143" i="16"/>
  <c r="K143" i="19"/>
  <c r="K151" i="16"/>
  <c r="K151" i="19"/>
  <c r="R153" i="8"/>
  <c r="U154" i="8"/>
  <c r="K167" i="16"/>
  <c r="K167" i="19"/>
  <c r="R169" i="8"/>
  <c r="U170" i="8"/>
  <c r="K183" i="16"/>
  <c r="K183" i="19"/>
  <c r="R185" i="8"/>
  <c r="U186" i="8"/>
  <c r="Q191" i="8"/>
  <c r="R196" i="8"/>
  <c r="X202" i="8"/>
  <c r="P254" i="8"/>
  <c r="G275" i="16"/>
  <c r="G275" i="19"/>
  <c r="X275" i="8"/>
  <c r="X287" i="8"/>
  <c r="I297" i="16"/>
  <c r="I297" i="19"/>
  <c r="U317" i="8"/>
  <c r="X330" i="8"/>
  <c r="X332" i="8"/>
  <c r="X525" i="8"/>
  <c r="U76" i="16"/>
  <c r="U76" i="19"/>
  <c r="F79" i="16"/>
  <c r="F79" i="19"/>
  <c r="H20" i="12"/>
  <c r="H11" i="9"/>
  <c r="G82" i="16"/>
  <c r="G82" i="19"/>
  <c r="E27" i="24" s="1"/>
  <c r="K13" i="12"/>
  <c r="J86" i="16"/>
  <c r="K13" i="18" s="1"/>
  <c r="J86" i="19"/>
  <c r="K13" i="21" s="1"/>
  <c r="F89" i="16"/>
  <c r="F89" i="19"/>
  <c r="X90" i="8"/>
  <c r="R98" i="16"/>
  <c r="R98" i="19"/>
  <c r="K103" i="16"/>
  <c r="K103" i="19"/>
  <c r="K104" i="16"/>
  <c r="K104" i="19"/>
  <c r="F113" i="16"/>
  <c r="F113" i="19"/>
  <c r="E127" i="16"/>
  <c r="E127" i="19"/>
  <c r="P134" i="16"/>
  <c r="P134" i="19"/>
  <c r="X140" i="8"/>
  <c r="H198" i="16"/>
  <c r="H198" i="19"/>
  <c r="H214" i="16"/>
  <c r="H214" i="19"/>
  <c r="R244" i="8"/>
  <c r="E253" i="16"/>
  <c r="E253" i="19"/>
  <c r="X257" i="8"/>
  <c r="X259" i="8"/>
  <c r="K303" i="16"/>
  <c r="K303" i="19"/>
  <c r="Q305" i="8"/>
  <c r="X318" i="8"/>
  <c r="R372" i="8"/>
  <c r="F406" i="16"/>
  <c r="F406" i="19"/>
  <c r="E435" i="19"/>
  <c r="Q547" i="8"/>
  <c r="I20" i="12"/>
  <c r="I11" i="9"/>
  <c r="H82" i="16"/>
  <c r="H82" i="19"/>
  <c r="F27" i="24" s="1"/>
  <c r="X82" i="8"/>
  <c r="P99" i="16"/>
  <c r="P99" i="19"/>
  <c r="F112" i="16"/>
  <c r="F112" i="19"/>
  <c r="G113" i="16"/>
  <c r="G113" i="19"/>
  <c r="U123" i="8"/>
  <c r="I129" i="16"/>
  <c r="I129" i="19"/>
  <c r="K130" i="16"/>
  <c r="K130" i="19"/>
  <c r="Q134" i="16"/>
  <c r="Q134" i="19"/>
  <c r="P143" i="16"/>
  <c r="P143" i="19"/>
  <c r="U144" i="8"/>
  <c r="F147" i="16"/>
  <c r="F147" i="19"/>
  <c r="P151" i="16"/>
  <c r="P151" i="19"/>
  <c r="U160" i="8"/>
  <c r="U160" i="19" s="1"/>
  <c r="P167" i="8"/>
  <c r="X172" i="8"/>
  <c r="P175" i="8"/>
  <c r="U176" i="8"/>
  <c r="P183" i="8"/>
  <c r="P190" i="8"/>
  <c r="P238" i="8"/>
  <c r="G259" i="16"/>
  <c r="G259" i="19"/>
  <c r="I281" i="16"/>
  <c r="I281" i="19"/>
  <c r="X324" i="8"/>
  <c r="P366" i="8"/>
  <c r="X369" i="8"/>
  <c r="X379" i="8"/>
  <c r="P421" i="8"/>
  <c r="U1230" i="8"/>
  <c r="U1214" i="8"/>
  <c r="U1198" i="8"/>
  <c r="U1182" i="8"/>
  <c r="U1166" i="8"/>
  <c r="U1242" i="8"/>
  <c r="U1215" i="8"/>
  <c r="U1207" i="8"/>
  <c r="U1172" i="8"/>
  <c r="U1148" i="8"/>
  <c r="U1132" i="8"/>
  <c r="U1116" i="8"/>
  <c r="U1100" i="8"/>
  <c r="U1084" i="8"/>
  <c r="U1068" i="8"/>
  <c r="U1052" i="8"/>
  <c r="U1233" i="8"/>
  <c r="U1210" i="8"/>
  <c r="U1183" i="8"/>
  <c r="U1175" i="8"/>
  <c r="U1241" i="8"/>
  <c r="U1237" i="8"/>
  <c r="U1206" i="8"/>
  <c r="U1202" i="8"/>
  <c r="U1179" i="8"/>
  <c r="U1171" i="8"/>
  <c r="U1227" i="8"/>
  <c r="U1225" i="8"/>
  <c r="U1197" i="8"/>
  <c r="U1178" i="8"/>
  <c r="U1168" i="8"/>
  <c r="U1162" i="8"/>
  <c r="U1158" i="8"/>
  <c r="U1150" i="8"/>
  <c r="U1127" i="8"/>
  <c r="U1123" i="8"/>
  <c r="U1092" i="8"/>
  <c r="U1088" i="8"/>
  <c r="U1065" i="8"/>
  <c r="U1057" i="8"/>
  <c r="U1040" i="8"/>
  <c r="U1235" i="8"/>
  <c r="U1234" i="8"/>
  <c r="U1188" i="8"/>
  <c r="U1138" i="8"/>
  <c r="W1138" i="8" s="1"/>
  <c r="U1115" i="8"/>
  <c r="U1103" i="8"/>
  <c r="U1080" i="8"/>
  <c r="U1053" i="8"/>
  <c r="U1043" i="8"/>
  <c r="U1244" i="8"/>
  <c r="U1216" i="8"/>
  <c r="U1205" i="8"/>
  <c r="U1187" i="8"/>
  <c r="U1186" i="8"/>
  <c r="U1167" i="8"/>
  <c r="U1146" i="8"/>
  <c r="U1142" i="8"/>
  <c r="U1134" i="8"/>
  <c r="U1111" i="8"/>
  <c r="U1107" i="8"/>
  <c r="W1107" i="8" s="1"/>
  <c r="U1232" i="8"/>
  <c r="U1224" i="8"/>
  <c r="U1204" i="8"/>
  <c r="U1196" i="8"/>
  <c r="U1195" i="8"/>
  <c r="U1177" i="8"/>
  <c r="U1176" i="8"/>
  <c r="U1161" i="8"/>
  <c r="U1153" i="8"/>
  <c r="U1243" i="8"/>
  <c r="U1213" i="8"/>
  <c r="U1203" i="8"/>
  <c r="U1185" i="8"/>
  <c r="U1212" i="8"/>
  <c r="U1211" i="8"/>
  <c r="U1184" i="8"/>
  <c r="U1165" i="8"/>
  <c r="U1144" i="8"/>
  <c r="U1117" i="8"/>
  <c r="U1109" i="8"/>
  <c r="U1239" i="8"/>
  <c r="U1220" i="8"/>
  <c r="U1191" i="8"/>
  <c r="U1209" i="8"/>
  <c r="U1199" i="8"/>
  <c r="U1159" i="8"/>
  <c r="U1155" i="8"/>
  <c r="U1219" i="8"/>
  <c r="U1218" i="8"/>
  <c r="U1180" i="8"/>
  <c r="U1143" i="8"/>
  <c r="U1139" i="8"/>
  <c r="U1181" i="8"/>
  <c r="U1152" i="8"/>
  <c r="U1140" i="8"/>
  <c r="U1076" i="8"/>
  <c r="U1051" i="8"/>
  <c r="U1051" i="19" s="1"/>
  <c r="U1031" i="8"/>
  <c r="U1027" i="8"/>
  <c r="U1011" i="8"/>
  <c r="U995" i="8"/>
  <c r="U979" i="8"/>
  <c r="U963" i="8"/>
  <c r="U947" i="8"/>
  <c r="U931" i="8"/>
  <c r="U915" i="8"/>
  <c r="U899" i="8"/>
  <c r="U883" i="8"/>
  <c r="U867" i="8"/>
  <c r="U1238" i="8"/>
  <c r="U1223" i="8"/>
  <c r="U1129" i="8"/>
  <c r="U1128" i="8"/>
  <c r="U1126" i="8"/>
  <c r="U1106" i="8"/>
  <c r="U1085" i="8"/>
  <c r="U1083" i="8"/>
  <c r="U1056" i="8"/>
  <c r="U1041" i="8"/>
  <c r="U1030" i="8"/>
  <c r="U1014" i="8"/>
  <c r="U998" i="8"/>
  <c r="U982" i="8"/>
  <c r="U966" i="8"/>
  <c r="U950" i="8"/>
  <c r="U934" i="8"/>
  <c r="U918" i="8"/>
  <c r="U902" i="8"/>
  <c r="U886" i="8"/>
  <c r="U870" i="8"/>
  <c r="U1226" i="8"/>
  <c r="U1154" i="8"/>
  <c r="U1108" i="8"/>
  <c r="U1094" i="8"/>
  <c r="U1070" i="8"/>
  <c r="U1045" i="8"/>
  <c r="U1017" i="8"/>
  <c r="U1001" i="8"/>
  <c r="U985" i="8"/>
  <c r="U969" i="8"/>
  <c r="U953" i="8"/>
  <c r="U937" i="8"/>
  <c r="U921" i="8"/>
  <c r="U905" i="8"/>
  <c r="U889" i="8"/>
  <c r="U873" i="8"/>
  <c r="U857" i="8"/>
  <c r="U841" i="8"/>
  <c r="U825" i="8"/>
  <c r="U809" i="8"/>
  <c r="U1229" i="8"/>
  <c r="U1145" i="8"/>
  <c r="U1125" i="8"/>
  <c r="U1122" i="8"/>
  <c r="U1063" i="8"/>
  <c r="U1050" i="8"/>
  <c r="U1020" i="8"/>
  <c r="U1004" i="8"/>
  <c r="U988" i="8"/>
  <c r="U972" i="8"/>
  <c r="U956" i="8"/>
  <c r="U940" i="8"/>
  <c r="U924" i="8"/>
  <c r="U908" i="8"/>
  <c r="U892" i="8"/>
  <c r="U876" i="8"/>
  <c r="U860" i="8"/>
  <c r="U844" i="8"/>
  <c r="U828" i="8"/>
  <c r="U812" i="8"/>
  <c r="U1173" i="8"/>
  <c r="U1105" i="8"/>
  <c r="U1093" i="8"/>
  <c r="U1091" i="8"/>
  <c r="U1075" i="8"/>
  <c r="U1055" i="8"/>
  <c r="U1049" i="8"/>
  <c r="U1035" i="8"/>
  <c r="U1023" i="8"/>
  <c r="W1023" i="8" s="1"/>
  <c r="U1007" i="8"/>
  <c r="U991" i="8"/>
  <c r="U975" i="8"/>
  <c r="U959" i="8"/>
  <c r="U943" i="8"/>
  <c r="U927" i="8"/>
  <c r="U911" i="8"/>
  <c r="U895" i="8"/>
  <c r="U879" i="8"/>
  <c r="U863" i="8"/>
  <c r="U847" i="8"/>
  <c r="U831" i="8"/>
  <c r="U815" i="8"/>
  <c r="U799" i="8"/>
  <c r="U1217" i="8"/>
  <c r="U1174" i="8"/>
  <c r="U1169" i="8"/>
  <c r="U1124" i="8"/>
  <c r="U1104" i="8"/>
  <c r="U1102" i="8"/>
  <c r="U1069" i="8"/>
  <c r="U1026" i="8"/>
  <c r="U1010" i="8"/>
  <c r="U994" i="8"/>
  <c r="U978" i="8"/>
  <c r="U962" i="8"/>
  <c r="U946" i="8"/>
  <c r="U1236" i="8"/>
  <c r="U1163" i="8"/>
  <c r="U1082" i="8"/>
  <c r="U1062" i="8"/>
  <c r="U1044" i="8"/>
  <c r="U1039" i="8"/>
  <c r="U1029" i="8"/>
  <c r="U1013" i="8"/>
  <c r="U997" i="8"/>
  <c r="U981" i="8"/>
  <c r="U1157" i="8"/>
  <c r="U1147" i="8"/>
  <c r="U1121" i="8"/>
  <c r="U1118" i="8"/>
  <c r="U1099" i="8"/>
  <c r="U1090" i="8"/>
  <c r="U1081" i="8"/>
  <c r="U1074" i="8"/>
  <c r="U1061" i="8"/>
  <c r="U1034" i="8"/>
  <c r="U1016" i="8"/>
  <c r="U1000" i="8"/>
  <c r="U984" i="8"/>
  <c r="U968" i="8"/>
  <c r="U952" i="8"/>
  <c r="U936" i="8"/>
  <c r="U920" i="8"/>
  <c r="U904" i="8"/>
  <c r="U888" i="8"/>
  <c r="U872" i="8"/>
  <c r="U1156" i="8"/>
  <c r="U1149" i="8"/>
  <c r="U1120" i="8"/>
  <c r="U1119" i="8"/>
  <c r="U1101" i="8"/>
  <c r="U1060" i="8"/>
  <c r="U1054" i="8"/>
  <c r="U1033" i="8"/>
  <c r="U1019" i="8"/>
  <c r="U1003" i="8"/>
  <c r="U987" i="8"/>
  <c r="U971" i="8"/>
  <c r="U955" i="8"/>
  <c r="U939" i="8"/>
  <c r="U923" i="8"/>
  <c r="U907" i="8"/>
  <c r="U891" i="8"/>
  <c r="U875" i="8"/>
  <c r="U1240" i="8"/>
  <c r="U1221" i="8"/>
  <c r="U1087" i="8"/>
  <c r="U1067" i="8"/>
  <c r="U1048" i="8"/>
  <c r="U1022" i="8"/>
  <c r="U1006" i="8"/>
  <c r="U990" i="8"/>
  <c r="U974" i="8"/>
  <c r="U958" i="8"/>
  <c r="U942" i="8"/>
  <c r="U926" i="8"/>
  <c r="U910" i="8"/>
  <c r="U1192" i="8"/>
  <c r="U1170" i="8"/>
  <c r="U1164" i="8"/>
  <c r="U1231" i="8"/>
  <c r="U1137" i="8"/>
  <c r="U1135" i="8"/>
  <c r="U1089" i="8"/>
  <c r="U1038" i="8"/>
  <c r="U1028" i="8"/>
  <c r="U1012" i="8"/>
  <c r="U996" i="8"/>
  <c r="U996" i="19" s="1"/>
  <c r="U980" i="8"/>
  <c r="U964" i="8"/>
  <c r="U948" i="8"/>
  <c r="U932" i="8"/>
  <c r="U916" i="8"/>
  <c r="U900" i="8"/>
  <c r="U884" i="8"/>
  <c r="U868" i="8"/>
  <c r="U852" i="8"/>
  <c r="U836" i="8"/>
  <c r="U820" i="8"/>
  <c r="U1189" i="8"/>
  <c r="U1136" i="8"/>
  <c r="U1133" i="8"/>
  <c r="U1114" i="8"/>
  <c r="U1098" i="8"/>
  <c r="U1059" i="8"/>
  <c r="U1047" i="8"/>
  <c r="U1042" i="8"/>
  <c r="U1015" i="8"/>
  <c r="U999" i="8"/>
  <c r="U983" i="8"/>
  <c r="U967" i="8"/>
  <c r="U951" i="8"/>
  <c r="U1151" i="8"/>
  <c r="U1141" i="8"/>
  <c r="U1130" i="8"/>
  <c r="U1113" i="8"/>
  <c r="U1112" i="8"/>
  <c r="U1095" i="8"/>
  <c r="U1086" i="8"/>
  <c r="U1078" i="8"/>
  <c r="U1064" i="8"/>
  <c r="U1058" i="8"/>
  <c r="U1228" i="8"/>
  <c r="U1208" i="8"/>
  <c r="U1201" i="8"/>
  <c r="U1194" i="8"/>
  <c r="U1190" i="8"/>
  <c r="U1160" i="8"/>
  <c r="U1131" i="8"/>
  <c r="U1110" i="8"/>
  <c r="U1097" i="8"/>
  <c r="U1096" i="8"/>
  <c r="U1036" i="8"/>
  <c r="U1005" i="8"/>
  <c r="U973" i="8"/>
  <c r="U957" i="8"/>
  <c r="U1077" i="8"/>
  <c r="U954" i="8"/>
  <c r="U919" i="8"/>
  <c r="U914" i="8"/>
  <c r="U803" i="8"/>
  <c r="U802" i="8"/>
  <c r="U794" i="8"/>
  <c r="U781" i="8"/>
  <c r="U765" i="8"/>
  <c r="U749" i="8"/>
  <c r="U733" i="8"/>
  <c r="U717" i="8"/>
  <c r="U701" i="8"/>
  <c r="U685" i="8"/>
  <c r="U669" i="8"/>
  <c r="U653" i="8"/>
  <c r="U925" i="8"/>
  <c r="U850" i="8"/>
  <c r="U840" i="8"/>
  <c r="U830" i="8"/>
  <c r="U818" i="8"/>
  <c r="U787" i="8"/>
  <c r="U771" i="8"/>
  <c r="U755" i="8"/>
  <c r="U739" i="8"/>
  <c r="U723" i="8"/>
  <c r="U707" i="8"/>
  <c r="U691" i="8"/>
  <c r="U675" i="8"/>
  <c r="U659" i="8"/>
  <c r="U1066" i="8"/>
  <c r="U965" i="8"/>
  <c r="U901" i="8"/>
  <c r="U885" i="8"/>
  <c r="U885" i="19" s="1"/>
  <c r="U869" i="8"/>
  <c r="U851" i="8"/>
  <c r="U819" i="8"/>
  <c r="U808" i="8"/>
  <c r="U790" i="8"/>
  <c r="U774" i="8"/>
  <c r="U758" i="8"/>
  <c r="U742" i="8"/>
  <c r="U726" i="8"/>
  <c r="U710" i="8"/>
  <c r="U694" i="8"/>
  <c r="U678" i="8"/>
  <c r="U662" i="8"/>
  <c r="U1037" i="8"/>
  <c r="U1009" i="8"/>
  <c r="U977" i="8"/>
  <c r="U944" i="8"/>
  <c r="U909" i="8"/>
  <c r="U894" i="8"/>
  <c r="U893" i="8"/>
  <c r="U878" i="8"/>
  <c r="U877" i="8"/>
  <c r="U829" i="8"/>
  <c r="U797" i="8"/>
  <c r="U793" i="8"/>
  <c r="U777" i="8"/>
  <c r="U1032" i="8"/>
  <c r="U1018" i="8"/>
  <c r="U986" i="8"/>
  <c r="U1071" i="8"/>
  <c r="U941" i="8"/>
  <c r="U849" i="8"/>
  <c r="U837" i="8"/>
  <c r="U827" i="8"/>
  <c r="U817" i="8"/>
  <c r="U783" i="8"/>
  <c r="U767" i="8"/>
  <c r="U751" i="8"/>
  <c r="U735" i="8"/>
  <c r="U719" i="8"/>
  <c r="U703" i="8"/>
  <c r="U687" i="8"/>
  <c r="U671" i="8"/>
  <c r="U1021" i="8"/>
  <c r="U989" i="8"/>
  <c r="U945" i="8"/>
  <c r="U862" i="8"/>
  <c r="U859" i="8"/>
  <c r="U848" i="8"/>
  <c r="U838" i="8"/>
  <c r="U816" i="8"/>
  <c r="U786" i="8"/>
  <c r="U770" i="8"/>
  <c r="U754" i="8"/>
  <c r="U738" i="8"/>
  <c r="U722" i="8"/>
  <c r="U706" i="8"/>
  <c r="U690" i="8"/>
  <c r="U674" i="8"/>
  <c r="U658" i="8"/>
  <c r="U933" i="8"/>
  <c r="U903" i="8"/>
  <c r="U903" i="19" s="1"/>
  <c r="U887" i="8"/>
  <c r="U871" i="8"/>
  <c r="U861" i="8"/>
  <c r="U807" i="8"/>
  <c r="U796" i="8"/>
  <c r="U789" i="8"/>
  <c r="U773" i="8"/>
  <c r="U1222" i="8"/>
  <c r="U1024" i="8"/>
  <c r="U992" i="8"/>
  <c r="U949" i="8"/>
  <c r="U922" i="8"/>
  <c r="U1200" i="8"/>
  <c r="U938" i="8"/>
  <c r="U917" i="8"/>
  <c r="U856" i="8"/>
  <c r="U846" i="8"/>
  <c r="U834" i="8"/>
  <c r="U824" i="8"/>
  <c r="U814" i="8"/>
  <c r="U806" i="8"/>
  <c r="U779" i="8"/>
  <c r="U763" i="8"/>
  <c r="U747" i="8"/>
  <c r="U731" i="8"/>
  <c r="U715" i="8"/>
  <c r="U699" i="8"/>
  <c r="U683" i="8"/>
  <c r="U667" i="8"/>
  <c r="U651" i="8"/>
  <c r="U1079" i="8"/>
  <c r="U1072" i="8"/>
  <c r="U1046" i="8"/>
  <c r="U928" i="8"/>
  <c r="U896" i="8"/>
  <c r="U880" i="8"/>
  <c r="U835" i="8"/>
  <c r="U795" i="8"/>
  <c r="U782" i="8"/>
  <c r="U766" i="8"/>
  <c r="U750" i="8"/>
  <c r="U734" i="8"/>
  <c r="U718" i="8"/>
  <c r="U702" i="8"/>
  <c r="U686" i="8"/>
  <c r="U670" i="8"/>
  <c r="U654" i="8"/>
  <c r="U1193" i="8"/>
  <c r="U1002" i="8"/>
  <c r="U970" i="8"/>
  <c r="U912" i="8"/>
  <c r="U855" i="8"/>
  <c r="U823" i="8"/>
  <c r="U788" i="8"/>
  <c r="U772" i="8"/>
  <c r="U756" i="8"/>
  <c r="U960" i="8"/>
  <c r="U935" i="8"/>
  <c r="U930" i="8"/>
  <c r="U913" i="8"/>
  <c r="U1025" i="8"/>
  <c r="U993" i="8"/>
  <c r="U853" i="8"/>
  <c r="U752" i="8"/>
  <c r="U696" i="8"/>
  <c r="U741" i="8"/>
  <c r="U740" i="8"/>
  <c r="U711" i="8"/>
  <c r="U697" i="8"/>
  <c r="U635" i="8"/>
  <c r="U619" i="8"/>
  <c r="U603" i="8"/>
  <c r="U587" i="8"/>
  <c r="U571" i="8"/>
  <c r="U555" i="8"/>
  <c r="U539" i="8"/>
  <c r="U523" i="8"/>
  <c r="U507" i="8"/>
  <c r="U491" i="8"/>
  <c r="U475" i="8"/>
  <c r="U459" i="8"/>
  <c r="U443" i="8"/>
  <c r="U427" i="8"/>
  <c r="U1008" i="8"/>
  <c r="U976" i="8"/>
  <c r="U961" i="8"/>
  <c r="U897" i="8"/>
  <c r="U890" i="8"/>
  <c r="U798" i="8"/>
  <c r="U762" i="8"/>
  <c r="U712" i="8"/>
  <c r="U682" i="8"/>
  <c r="U1073" i="8"/>
  <c r="U727" i="8"/>
  <c r="U713" i="8"/>
  <c r="U641" i="8"/>
  <c r="U625" i="8"/>
  <c r="U609" i="8"/>
  <c r="U593" i="8"/>
  <c r="U577" i="8"/>
  <c r="U561" i="8"/>
  <c r="U866" i="8"/>
  <c r="U822" i="8"/>
  <c r="U791" i="8"/>
  <c r="U768" i="8"/>
  <c r="U728" i="8"/>
  <c r="U698" i="8"/>
  <c r="U684" i="8"/>
  <c r="U644" i="8"/>
  <c r="U628" i="8"/>
  <c r="U612" i="8"/>
  <c r="U596" i="8"/>
  <c r="U580" i="8"/>
  <c r="U564" i="8"/>
  <c r="U881" i="8"/>
  <c r="U826" i="8"/>
  <c r="U813" i="8"/>
  <c r="U778" i="8"/>
  <c r="U769" i="8"/>
  <c r="U757" i="8"/>
  <c r="U743" i="8"/>
  <c r="U729" i="8"/>
  <c r="U673" i="8"/>
  <c r="U647" i="8"/>
  <c r="U631" i="8"/>
  <c r="U615" i="8"/>
  <c r="U599" i="8"/>
  <c r="U583" i="8"/>
  <c r="U567" i="8"/>
  <c r="U567" i="19" s="1"/>
  <c r="U854" i="8"/>
  <c r="U832" i="8"/>
  <c r="U744" i="8"/>
  <c r="U714" i="8"/>
  <c r="U700" i="8"/>
  <c r="U898" i="8"/>
  <c r="U858" i="8"/>
  <c r="U845" i="8"/>
  <c r="U792" i="8"/>
  <c r="U745" i="8"/>
  <c r="U689" i="8"/>
  <c r="U661" i="8"/>
  <c r="U660" i="8"/>
  <c r="U637" i="8"/>
  <c r="U621" i="8"/>
  <c r="U605" i="8"/>
  <c r="U589" i="8"/>
  <c r="U573" i="8"/>
  <c r="U874" i="8"/>
  <c r="U839" i="8"/>
  <c r="U775" i="8"/>
  <c r="U730" i="8"/>
  <c r="U716" i="8"/>
  <c r="U688" i="8"/>
  <c r="U640" i="8"/>
  <c r="U624" i="8"/>
  <c r="U608" i="8"/>
  <c r="U592" i="8"/>
  <c r="U576" i="8"/>
  <c r="U810" i="8"/>
  <c r="U800" i="8"/>
  <c r="U764" i="8"/>
  <c r="U759" i="8"/>
  <c r="U705" i="8"/>
  <c r="U677" i="8"/>
  <c r="U882" i="8"/>
  <c r="U833" i="8"/>
  <c r="U746" i="8"/>
  <c r="U732" i="8"/>
  <c r="U704" i="8"/>
  <c r="U864" i="8"/>
  <c r="U842" i="8"/>
  <c r="U804" i="8"/>
  <c r="U776" i="8"/>
  <c r="U721" i="8"/>
  <c r="U693" i="8"/>
  <c r="U692" i="8"/>
  <c r="U663" i="8"/>
  <c r="U656" i="8"/>
  <c r="U633" i="8"/>
  <c r="U617" i="8"/>
  <c r="U601" i="8"/>
  <c r="U585" i="8"/>
  <c r="U569" i="8"/>
  <c r="U553" i="8"/>
  <c r="U537" i="8"/>
  <c r="U521" i="8"/>
  <c r="U505" i="8"/>
  <c r="U489" i="8"/>
  <c r="U473" i="8"/>
  <c r="U457" i="8"/>
  <c r="U441" i="8"/>
  <c r="U425" i="8"/>
  <c r="U811" i="8"/>
  <c r="U784" i="8"/>
  <c r="U780" i="8"/>
  <c r="U760" i="8"/>
  <c r="U748" i="8"/>
  <c r="U720" i="8"/>
  <c r="U843" i="8"/>
  <c r="U821" i="8"/>
  <c r="U805" i="8"/>
  <c r="U801" i="8"/>
  <c r="U785" i="8"/>
  <c r="U761" i="8"/>
  <c r="U736" i="8"/>
  <c r="U680" i="8"/>
  <c r="U630" i="8"/>
  <c r="U602" i="8"/>
  <c r="U545" i="8"/>
  <c r="U540" i="8"/>
  <c r="U506" i="8"/>
  <c r="U501" i="8"/>
  <c r="U496" i="8"/>
  <c r="U481" i="8"/>
  <c r="U476" i="8"/>
  <c r="U442" i="8"/>
  <c r="U437" i="8"/>
  <c r="U432" i="8"/>
  <c r="U417" i="8"/>
  <c r="U396" i="8"/>
  <c r="U709" i="8"/>
  <c r="U695" i="8"/>
  <c r="U681" i="8"/>
  <c r="U629" i="8"/>
  <c r="U600" i="8"/>
  <c r="U588" i="8"/>
  <c r="U530" i="8"/>
  <c r="U525" i="8"/>
  <c r="U510" i="8"/>
  <c r="U466" i="8"/>
  <c r="U461" i="8"/>
  <c r="U446" i="8"/>
  <c r="U646" i="8"/>
  <c r="U618" i="8"/>
  <c r="U550" i="8"/>
  <c r="U535" i="8"/>
  <c r="U495" i="8"/>
  <c r="U486" i="8"/>
  <c r="U471" i="8"/>
  <c r="U431" i="8"/>
  <c r="U422" i="8"/>
  <c r="U402" i="8"/>
  <c r="U645" i="8"/>
  <c r="U616" i="8"/>
  <c r="U604" i="8"/>
  <c r="U575" i="8"/>
  <c r="U574" i="8"/>
  <c r="U563" i="8"/>
  <c r="V15" i="9" s="1"/>
  <c r="U520" i="8"/>
  <c r="U515" i="8"/>
  <c r="U500" i="8"/>
  <c r="U456" i="8"/>
  <c r="U451" i="8"/>
  <c r="U436" i="8"/>
  <c r="U865" i="8"/>
  <c r="U679" i="8"/>
  <c r="U676" i="8"/>
  <c r="U664" i="8"/>
  <c r="U634" i="8"/>
  <c r="U560" i="8"/>
  <c r="U554" i="8"/>
  <c r="U549" i="8"/>
  <c r="U544" i="8"/>
  <c r="U529" i="8"/>
  <c r="U524" i="8"/>
  <c r="U490" i="8"/>
  <c r="U485" i="8"/>
  <c r="U480" i="8"/>
  <c r="U465" i="8"/>
  <c r="W465" i="8" s="1"/>
  <c r="U460" i="8"/>
  <c r="U426" i="8"/>
  <c r="U421" i="8"/>
  <c r="U416" i="8"/>
  <c r="U929" i="8"/>
  <c r="U632" i="8"/>
  <c r="U620" i="8"/>
  <c r="U591" i="8"/>
  <c r="U590" i="8"/>
  <c r="U579" i="8"/>
  <c r="U562" i="8"/>
  <c r="U514" i="8"/>
  <c r="U509" i="8"/>
  <c r="U494" i="8"/>
  <c r="U652" i="8"/>
  <c r="U559" i="8"/>
  <c r="U543" i="8"/>
  <c r="U534" i="8"/>
  <c r="U519" i="8"/>
  <c r="U479" i="8"/>
  <c r="U470" i="8"/>
  <c r="U455" i="8"/>
  <c r="U415" i="8"/>
  <c r="U398" i="8"/>
  <c r="U382" i="8"/>
  <c r="U724" i="8"/>
  <c r="U668" i="8"/>
  <c r="U665" i="8"/>
  <c r="U648" i="8"/>
  <c r="U636" i="8"/>
  <c r="U607" i="8"/>
  <c r="U606" i="8"/>
  <c r="U595" i="8"/>
  <c r="U578" i="8"/>
  <c r="U558" i="8"/>
  <c r="U548" i="8"/>
  <c r="U504" i="8"/>
  <c r="U499" i="8"/>
  <c r="U484" i="8"/>
  <c r="U440" i="8"/>
  <c r="U435" i="8"/>
  <c r="U420" i="8"/>
  <c r="U906" i="8"/>
  <c r="U753" i="8"/>
  <c r="U566" i="8"/>
  <c r="U538" i="8"/>
  <c r="U533" i="8"/>
  <c r="U528" i="8"/>
  <c r="U513" i="8"/>
  <c r="U508" i="8"/>
  <c r="U474" i="8"/>
  <c r="U469" i="8"/>
  <c r="U464" i="8"/>
  <c r="U449" i="8"/>
  <c r="U444" i="8"/>
  <c r="U623" i="8"/>
  <c r="U622" i="8"/>
  <c r="U611" i="8"/>
  <c r="U594" i="8"/>
  <c r="U565" i="8"/>
  <c r="U557" i="8"/>
  <c r="U542" i="8"/>
  <c r="U498" i="8"/>
  <c r="U493" i="8"/>
  <c r="U478" i="8"/>
  <c r="U434" i="8"/>
  <c r="U429" i="8"/>
  <c r="U414" i="8"/>
  <c r="U407" i="8"/>
  <c r="U391" i="8"/>
  <c r="U708" i="8"/>
  <c r="U655" i="8"/>
  <c r="U582" i="8"/>
  <c r="U527" i="8"/>
  <c r="U518" i="8"/>
  <c r="U503" i="8"/>
  <c r="U463" i="8"/>
  <c r="U454" i="8"/>
  <c r="U439" i="8"/>
  <c r="U410" i="8"/>
  <c r="U394" i="8"/>
  <c r="U737" i="8"/>
  <c r="U649" i="8"/>
  <c r="U639" i="8"/>
  <c r="U638" i="8"/>
  <c r="U627" i="8"/>
  <c r="U610" i="8"/>
  <c r="U581" i="8"/>
  <c r="U552" i="8"/>
  <c r="U547" i="8"/>
  <c r="U532" i="8"/>
  <c r="U488" i="8"/>
  <c r="U483" i="8"/>
  <c r="U468" i="8"/>
  <c r="U657" i="8"/>
  <c r="U598" i="8"/>
  <c r="U570" i="8"/>
  <c r="U556" i="8"/>
  <c r="U522" i="8"/>
  <c r="U517" i="8"/>
  <c r="U512" i="8"/>
  <c r="U497" i="8"/>
  <c r="U492" i="8"/>
  <c r="U458" i="8"/>
  <c r="U453" i="8"/>
  <c r="U448" i="8"/>
  <c r="U433" i="8"/>
  <c r="U428" i="8"/>
  <c r="U400" i="8"/>
  <c r="U384" i="8"/>
  <c r="U666" i="8"/>
  <c r="U643" i="8"/>
  <c r="U626" i="8"/>
  <c r="U597" i="8"/>
  <c r="U568" i="8"/>
  <c r="U546" i="8"/>
  <c r="U541" i="8"/>
  <c r="U526" i="8"/>
  <c r="U482" i="8"/>
  <c r="U477" i="8"/>
  <c r="U462" i="8"/>
  <c r="U725" i="8"/>
  <c r="U614" i="8"/>
  <c r="U586" i="8"/>
  <c r="U472" i="8"/>
  <c r="U368" i="8"/>
  <c r="U352" i="8"/>
  <c r="U336" i="8"/>
  <c r="U320" i="8"/>
  <c r="U304" i="8"/>
  <c r="U288" i="8"/>
  <c r="U272" i="8"/>
  <c r="U256" i="8"/>
  <c r="U240" i="8"/>
  <c r="U224" i="8"/>
  <c r="U208" i="8"/>
  <c r="U403" i="8"/>
  <c r="U397" i="8"/>
  <c r="U371" i="8"/>
  <c r="U355" i="8"/>
  <c r="U339" i="8"/>
  <c r="U323" i="8"/>
  <c r="U307" i="8"/>
  <c r="U291" i="8"/>
  <c r="U275" i="8"/>
  <c r="U259" i="8"/>
  <c r="U243" i="8"/>
  <c r="U227" i="8"/>
  <c r="U211" i="8"/>
  <c r="U195" i="8"/>
  <c r="U179" i="8"/>
  <c r="U163" i="8"/>
  <c r="U147" i="8"/>
  <c r="U131" i="8"/>
  <c r="U115" i="8"/>
  <c r="U99" i="8"/>
  <c r="U642" i="8"/>
  <c r="U511" i="8"/>
  <c r="U418" i="8"/>
  <c r="U401" i="8"/>
  <c r="U399" i="8"/>
  <c r="U395" i="8"/>
  <c r="U393" i="8"/>
  <c r="U381" i="8"/>
  <c r="U374" i="8"/>
  <c r="U358" i="8"/>
  <c r="U342" i="8"/>
  <c r="U326" i="8"/>
  <c r="U310" i="8"/>
  <c r="U294" i="8"/>
  <c r="U278" i="8"/>
  <c r="U262" i="8"/>
  <c r="U246" i="8"/>
  <c r="U230" i="8"/>
  <c r="U214" i="8"/>
  <c r="U584" i="8"/>
  <c r="U406" i="8"/>
  <c r="U405" i="8"/>
  <c r="U404" i="8"/>
  <c r="U390" i="8"/>
  <c r="U390" i="19" s="1"/>
  <c r="U377" i="8"/>
  <c r="U361" i="8"/>
  <c r="U345" i="8"/>
  <c r="U329" i="8"/>
  <c r="U313" i="8"/>
  <c r="U297" i="8"/>
  <c r="U281" i="8"/>
  <c r="U265" i="8"/>
  <c r="U249" i="8"/>
  <c r="U233" i="8"/>
  <c r="U217" i="8"/>
  <c r="U201" i="8"/>
  <c r="U185" i="8"/>
  <c r="U169" i="8"/>
  <c r="U153" i="8"/>
  <c r="U153" i="19" s="1"/>
  <c r="U137" i="8"/>
  <c r="U121" i="8"/>
  <c r="U105" i="8"/>
  <c r="U392" i="8"/>
  <c r="U364" i="8"/>
  <c r="U348" i="8"/>
  <c r="U332" i="8"/>
  <c r="U316" i="8"/>
  <c r="U300" i="8"/>
  <c r="U300" i="19" s="1"/>
  <c r="U284" i="8"/>
  <c r="U268" i="8"/>
  <c r="U252" i="8"/>
  <c r="U236" i="8"/>
  <c r="U220" i="8"/>
  <c r="U204" i="8"/>
  <c r="U188" i="8"/>
  <c r="U172" i="8"/>
  <c r="U156" i="8"/>
  <c r="U140" i="8"/>
  <c r="U124" i="8"/>
  <c r="U108" i="8"/>
  <c r="U92" i="8"/>
  <c r="U413" i="8"/>
  <c r="U409" i="8"/>
  <c r="U408" i="8"/>
  <c r="U387" i="8"/>
  <c r="U380" i="8"/>
  <c r="U367" i="8"/>
  <c r="U351" i="8"/>
  <c r="U335" i="8"/>
  <c r="U319" i="8"/>
  <c r="U303" i="8"/>
  <c r="U287" i="8"/>
  <c r="U271" i="8"/>
  <c r="U255" i="8"/>
  <c r="U239" i="8"/>
  <c r="U223" i="8"/>
  <c r="U207" i="8"/>
  <c r="U191" i="8"/>
  <c r="U175" i="8"/>
  <c r="U159" i="8"/>
  <c r="U143" i="8"/>
  <c r="U423" i="8"/>
  <c r="U419" i="8"/>
  <c r="U412" i="8"/>
  <c r="U411" i="8"/>
  <c r="U389" i="8"/>
  <c r="U388" i="8"/>
  <c r="U370" i="8"/>
  <c r="U354" i="8"/>
  <c r="U338" i="8"/>
  <c r="U322" i="8"/>
  <c r="U306" i="8"/>
  <c r="U290" i="8"/>
  <c r="U274" i="8"/>
  <c r="U258" i="8"/>
  <c r="U242" i="8"/>
  <c r="U226" i="8"/>
  <c r="U210" i="8"/>
  <c r="U194" i="8"/>
  <c r="U672" i="8"/>
  <c r="U650" i="8"/>
  <c r="U447" i="8"/>
  <c r="U373" i="8"/>
  <c r="U357" i="8"/>
  <c r="U341" i="8"/>
  <c r="U325" i="8"/>
  <c r="U309" i="8"/>
  <c r="U293" i="8"/>
  <c r="U277" i="8"/>
  <c r="U261" i="8"/>
  <c r="U245" i="8"/>
  <c r="U229" i="8"/>
  <c r="U213" i="8"/>
  <c r="U197" i="8"/>
  <c r="U531" i="8"/>
  <c r="U430" i="8"/>
  <c r="U424" i="8"/>
  <c r="U376" i="8"/>
  <c r="U360" i="8"/>
  <c r="U344" i="8"/>
  <c r="U328" i="8"/>
  <c r="U312" i="8"/>
  <c r="U296" i="8"/>
  <c r="U280" i="8"/>
  <c r="U264" i="8"/>
  <c r="U248" i="8"/>
  <c r="U232" i="8"/>
  <c r="U216" i="8"/>
  <c r="U200" i="8"/>
  <c r="U184" i="8"/>
  <c r="U168" i="8"/>
  <c r="U152" i="8"/>
  <c r="U136" i="8"/>
  <c r="U120" i="8"/>
  <c r="U104" i="8"/>
  <c r="U516" i="8"/>
  <c r="U386" i="8"/>
  <c r="U379" i="8"/>
  <c r="U363" i="8"/>
  <c r="U347" i="8"/>
  <c r="U331" i="8"/>
  <c r="U315" i="8"/>
  <c r="U299" i="8"/>
  <c r="U283" i="8"/>
  <c r="U267" i="8"/>
  <c r="U251" i="8"/>
  <c r="U251" i="19" s="1"/>
  <c r="U235" i="8"/>
  <c r="U219" i="8"/>
  <c r="U203" i="8"/>
  <c r="U613" i="8"/>
  <c r="U452" i="8"/>
  <c r="U385" i="8"/>
  <c r="U366" i="8"/>
  <c r="U350" i="8"/>
  <c r="U334" i="8"/>
  <c r="U318" i="8"/>
  <c r="U302" i="8"/>
  <c r="U286" i="8"/>
  <c r="U270" i="8"/>
  <c r="U254" i="8"/>
  <c r="U238" i="8"/>
  <c r="U222" i="8"/>
  <c r="U206" i="8"/>
  <c r="U572" i="8"/>
  <c r="U445" i="8"/>
  <c r="U438" i="8"/>
  <c r="U369" i="8"/>
  <c r="U353" i="8"/>
  <c r="U337" i="8"/>
  <c r="U321" i="8"/>
  <c r="U305" i="8"/>
  <c r="U289" i="8"/>
  <c r="U273" i="8"/>
  <c r="U257" i="8"/>
  <c r="U241" i="8"/>
  <c r="U225" i="8"/>
  <c r="U209" i="8"/>
  <c r="U193" i="8"/>
  <c r="U177" i="8"/>
  <c r="U161" i="8"/>
  <c r="U145" i="8"/>
  <c r="U129" i="8"/>
  <c r="U113" i="8"/>
  <c r="U97" i="8"/>
  <c r="U450" i="8"/>
  <c r="U372" i="8"/>
  <c r="U356" i="8"/>
  <c r="U340" i="8"/>
  <c r="U324" i="8"/>
  <c r="U308" i="8"/>
  <c r="U292" i="8"/>
  <c r="U276" i="8"/>
  <c r="U260" i="8"/>
  <c r="U244" i="8"/>
  <c r="U228" i="8"/>
  <c r="U212" i="8"/>
  <c r="U196" i="8"/>
  <c r="U180" i="8"/>
  <c r="U164" i="8"/>
  <c r="U148" i="8"/>
  <c r="U132" i="8"/>
  <c r="U116" i="8"/>
  <c r="U100" i="8"/>
  <c r="U84" i="8"/>
  <c r="U551" i="8"/>
  <c r="U375" i="8"/>
  <c r="U359" i="8"/>
  <c r="U343" i="8"/>
  <c r="U327" i="8"/>
  <c r="U311" i="8"/>
  <c r="U295" i="8"/>
  <c r="U279" i="8"/>
  <c r="U263" i="8"/>
  <c r="U247" i="8"/>
  <c r="U231" i="8"/>
  <c r="U215" i="8"/>
  <c r="U199" i="8"/>
  <c r="U183" i="8"/>
  <c r="U167" i="8"/>
  <c r="U167" i="19" s="1"/>
  <c r="U151" i="8"/>
  <c r="U135" i="8"/>
  <c r="U119" i="8"/>
  <c r="U536" i="8"/>
  <c r="U487" i="8"/>
  <c r="U467" i="8"/>
  <c r="U383" i="8"/>
  <c r="U378" i="8"/>
  <c r="U362" i="8"/>
  <c r="U346" i="8"/>
  <c r="U330" i="8"/>
  <c r="U314" i="8"/>
  <c r="U298" i="8"/>
  <c r="U282" i="8"/>
  <c r="U266" i="8"/>
  <c r="U250" i="8"/>
  <c r="U234" i="8"/>
  <c r="U218" i="8"/>
  <c r="U202" i="8"/>
  <c r="J5" i="16"/>
  <c r="J5" i="19"/>
  <c r="U6" i="8"/>
  <c r="P7" i="16"/>
  <c r="P7" i="19"/>
  <c r="K8" i="16"/>
  <c r="K8" i="19"/>
  <c r="F9" i="16"/>
  <c r="F9" i="19"/>
  <c r="G12" i="16"/>
  <c r="G12" i="19"/>
  <c r="I18" i="16"/>
  <c r="I18" i="19"/>
  <c r="U22" i="8"/>
  <c r="P23" i="8"/>
  <c r="L7" i="12"/>
  <c r="K24" i="16"/>
  <c r="K24" i="19"/>
  <c r="Q26" i="8"/>
  <c r="R29" i="8"/>
  <c r="I34" i="16"/>
  <c r="I34" i="19"/>
  <c r="J37" i="16"/>
  <c r="J37" i="19"/>
  <c r="U38" i="8"/>
  <c r="P39" i="8"/>
  <c r="K40" i="16"/>
  <c r="K40" i="19"/>
  <c r="Q42" i="8"/>
  <c r="R45" i="8"/>
  <c r="U54" i="8"/>
  <c r="P55" i="8"/>
  <c r="Q58" i="8"/>
  <c r="G60" i="16"/>
  <c r="G60" i="19"/>
  <c r="R61" i="8"/>
  <c r="I66" i="16"/>
  <c r="I66" i="19"/>
  <c r="E70" i="16"/>
  <c r="E70" i="19"/>
  <c r="U70" i="8"/>
  <c r="P71" i="8"/>
  <c r="K72" i="16"/>
  <c r="K72" i="19"/>
  <c r="Q74" i="8"/>
  <c r="G76" i="16"/>
  <c r="G76" i="19"/>
  <c r="R77" i="8"/>
  <c r="H79" i="16"/>
  <c r="H79" i="19"/>
  <c r="X79" i="8"/>
  <c r="J20" i="12"/>
  <c r="J11" i="9"/>
  <c r="I82" i="16"/>
  <c r="I82" i="19"/>
  <c r="G27" i="24" s="1"/>
  <c r="Q84" i="8"/>
  <c r="H89" i="16"/>
  <c r="H89" i="19"/>
  <c r="F91" i="16"/>
  <c r="F91" i="19"/>
  <c r="U95" i="8"/>
  <c r="Q99" i="8"/>
  <c r="R100" i="8"/>
  <c r="Q105" i="8"/>
  <c r="Q106" i="8"/>
  <c r="E111" i="16"/>
  <c r="E111" i="19"/>
  <c r="G112" i="16"/>
  <c r="G112" i="19"/>
  <c r="P118" i="8"/>
  <c r="P119" i="8"/>
  <c r="F126" i="16"/>
  <c r="F126" i="19"/>
  <c r="J129" i="16"/>
  <c r="J129" i="19"/>
  <c r="R133" i="8"/>
  <c r="R134" i="8"/>
  <c r="J141" i="16"/>
  <c r="J141" i="19"/>
  <c r="Q143" i="8"/>
  <c r="X146" i="8"/>
  <c r="G147" i="16"/>
  <c r="G147" i="19"/>
  <c r="R151" i="8"/>
  <c r="G156" i="16"/>
  <c r="G156" i="19"/>
  <c r="J157" i="16"/>
  <c r="J157" i="19"/>
  <c r="H43" i="24" s="1"/>
  <c r="Q159" i="8"/>
  <c r="R167" i="8"/>
  <c r="J173" i="16"/>
  <c r="J173" i="19"/>
  <c r="Q175" i="8"/>
  <c r="R183" i="8"/>
  <c r="Q190" i="8"/>
  <c r="X192" i="8"/>
  <c r="R228" i="8"/>
  <c r="X237" i="8"/>
  <c r="Q289" i="8"/>
  <c r="X302" i="8"/>
  <c r="F304" i="16"/>
  <c r="F304" i="19"/>
  <c r="H326" i="16"/>
  <c r="H326" i="19"/>
  <c r="R356" i="8"/>
  <c r="E365" i="16"/>
  <c r="E365" i="19"/>
  <c r="X365" i="8"/>
  <c r="E442" i="16"/>
  <c r="E442" i="19"/>
  <c r="X442" i="8"/>
  <c r="X471" i="8"/>
  <c r="U502" i="8"/>
  <c r="I89" i="16"/>
  <c r="I89" i="19"/>
  <c r="G91" i="16"/>
  <c r="G91" i="19"/>
  <c r="X93" i="8"/>
  <c r="U98" i="16"/>
  <c r="P102" i="16"/>
  <c r="P102" i="19"/>
  <c r="P103" i="16"/>
  <c r="P103" i="19"/>
  <c r="I113" i="16"/>
  <c r="I113" i="19"/>
  <c r="Q118" i="16"/>
  <c r="Q118" i="19"/>
  <c r="R119" i="16"/>
  <c r="R119" i="19"/>
  <c r="U122" i="8"/>
  <c r="E125" i="16"/>
  <c r="E125" i="19"/>
  <c r="H127" i="16"/>
  <c r="H127" i="19"/>
  <c r="K129" i="16"/>
  <c r="K129" i="19"/>
  <c r="U134" i="8"/>
  <c r="E138" i="16"/>
  <c r="E138" i="19"/>
  <c r="K141" i="16"/>
  <c r="K141" i="19"/>
  <c r="H147" i="16"/>
  <c r="H147" i="19"/>
  <c r="K157" i="16"/>
  <c r="K157" i="19"/>
  <c r="I43" i="24" s="1"/>
  <c r="P158" i="8"/>
  <c r="P166" i="8"/>
  <c r="E170" i="16"/>
  <c r="E170" i="19"/>
  <c r="X170" i="8"/>
  <c r="K173" i="16"/>
  <c r="K173" i="19"/>
  <c r="P174" i="8"/>
  <c r="P182" i="8"/>
  <c r="U190" i="8"/>
  <c r="F192" i="16"/>
  <c r="F192" i="19"/>
  <c r="P222" i="8"/>
  <c r="X229" i="8"/>
  <c r="X255" i="8"/>
  <c r="U285" i="8"/>
  <c r="X308" i="8"/>
  <c r="P350" i="8"/>
  <c r="X363" i="8"/>
  <c r="Q448" i="8"/>
  <c r="J534" i="16"/>
  <c r="J534" i="19"/>
  <c r="J89" i="16"/>
  <c r="J89" i="19"/>
  <c r="H91" i="16"/>
  <c r="H91" i="19"/>
  <c r="F94" i="16"/>
  <c r="F94" i="19"/>
  <c r="Q102" i="16"/>
  <c r="Q102" i="19"/>
  <c r="R103" i="16"/>
  <c r="R103" i="19"/>
  <c r="R118" i="16"/>
  <c r="R118" i="19"/>
  <c r="F125" i="16"/>
  <c r="F125" i="19"/>
  <c r="H126" i="16"/>
  <c r="H126" i="19"/>
  <c r="Q130" i="16"/>
  <c r="Q130" i="19"/>
  <c r="P131" i="16"/>
  <c r="P131" i="19"/>
  <c r="U133" i="8"/>
  <c r="Q150" i="8"/>
  <c r="I156" i="16"/>
  <c r="I156" i="19"/>
  <c r="Q158" i="8"/>
  <c r="Q166" i="8"/>
  <c r="Q174" i="8"/>
  <c r="Q182" i="8"/>
  <c r="R189" i="8"/>
  <c r="G192" i="16"/>
  <c r="G192" i="19"/>
  <c r="R212" i="8"/>
  <c r="Q273" i="8"/>
  <c r="R340" i="8"/>
  <c r="X377" i="8"/>
  <c r="K415" i="16"/>
  <c r="K415" i="19"/>
  <c r="R4" i="8"/>
  <c r="I9" i="16"/>
  <c r="I9" i="19"/>
  <c r="J12" i="16"/>
  <c r="J12" i="19"/>
  <c r="U13" i="8"/>
  <c r="P14" i="8"/>
  <c r="F16" i="16"/>
  <c r="F16" i="19"/>
  <c r="Q17" i="8"/>
  <c r="R20" i="8"/>
  <c r="U29" i="8"/>
  <c r="P30" i="8"/>
  <c r="F32" i="16"/>
  <c r="F32" i="19"/>
  <c r="D22" i="24" s="1"/>
  <c r="Q33" i="8"/>
  <c r="G35" i="16"/>
  <c r="G35" i="19"/>
  <c r="R36" i="8"/>
  <c r="U45" i="8"/>
  <c r="P46" i="8"/>
  <c r="F48" i="16"/>
  <c r="F48" i="19"/>
  <c r="Q49" i="8"/>
  <c r="R52" i="8"/>
  <c r="I10" i="12"/>
  <c r="H54" i="16"/>
  <c r="I10" i="18" s="1"/>
  <c r="H54" i="19"/>
  <c r="F66" i="24" s="1"/>
  <c r="J60" i="16"/>
  <c r="J60" i="19"/>
  <c r="E61" i="16"/>
  <c r="E61" i="19"/>
  <c r="U61" i="8"/>
  <c r="P62" i="8"/>
  <c r="F64" i="16"/>
  <c r="F64" i="19"/>
  <c r="Q65" i="8"/>
  <c r="R68" i="8"/>
  <c r="H70" i="16"/>
  <c r="H70" i="19"/>
  <c r="J76" i="16"/>
  <c r="J76" i="19"/>
  <c r="U77" i="8"/>
  <c r="P78" i="8"/>
  <c r="K79" i="16"/>
  <c r="K79" i="19"/>
  <c r="Q81" i="8"/>
  <c r="P86" i="8"/>
  <c r="K89" i="16"/>
  <c r="K89" i="19"/>
  <c r="I91" i="16"/>
  <c r="I91" i="19"/>
  <c r="G94" i="16"/>
  <c r="G94" i="19"/>
  <c r="E98" i="16"/>
  <c r="E98" i="19"/>
  <c r="R102" i="8"/>
  <c r="U106" i="8"/>
  <c r="X109" i="8"/>
  <c r="H111" i="16"/>
  <c r="H111" i="19"/>
  <c r="K113" i="16"/>
  <c r="K113" i="19"/>
  <c r="Q116" i="8"/>
  <c r="U118" i="8"/>
  <c r="E123" i="16"/>
  <c r="E123" i="19"/>
  <c r="I126" i="16"/>
  <c r="I126" i="19"/>
  <c r="J127" i="16"/>
  <c r="J127" i="19"/>
  <c r="P129" i="8"/>
  <c r="R130" i="8"/>
  <c r="Q131" i="8"/>
  <c r="U142" i="8"/>
  <c r="F145" i="16"/>
  <c r="F145" i="19"/>
  <c r="X145" i="8"/>
  <c r="U150" i="8"/>
  <c r="X151" i="8"/>
  <c r="J156" i="16"/>
  <c r="J156" i="19"/>
  <c r="U158" i="8"/>
  <c r="F161" i="16"/>
  <c r="F161" i="19"/>
  <c r="U166" i="8"/>
  <c r="U174" i="8"/>
  <c r="G16" i="9"/>
  <c r="F177" i="16"/>
  <c r="G16" i="17" s="1"/>
  <c r="F177" i="19"/>
  <c r="G16" i="20" s="1"/>
  <c r="U182" i="8"/>
  <c r="U198" i="8"/>
  <c r="P206" i="8"/>
  <c r="X213" i="8"/>
  <c r="X219" i="8"/>
  <c r="G227" i="16"/>
  <c r="G227" i="19"/>
  <c r="U269" i="8"/>
  <c r="X292" i="8"/>
  <c r="P334" i="8"/>
  <c r="X341" i="8"/>
  <c r="G355" i="16"/>
  <c r="G355" i="19"/>
  <c r="J9" i="16"/>
  <c r="J9" i="19"/>
  <c r="U10" i="8"/>
  <c r="P11" i="8"/>
  <c r="K12" i="16"/>
  <c r="K12" i="19"/>
  <c r="Q14" i="8"/>
  <c r="G16" i="16"/>
  <c r="G16" i="19"/>
  <c r="R17" i="8"/>
  <c r="E26" i="16"/>
  <c r="E26" i="19"/>
  <c r="U26" i="8"/>
  <c r="P27" i="8"/>
  <c r="Q30" i="8"/>
  <c r="G32" i="16"/>
  <c r="G32" i="19"/>
  <c r="E22" i="24" s="1"/>
  <c r="R33" i="8"/>
  <c r="H35" i="16"/>
  <c r="H35" i="19"/>
  <c r="U42" i="8"/>
  <c r="P43" i="8"/>
  <c r="Q46" i="8"/>
  <c r="G48" i="16"/>
  <c r="G48" i="19"/>
  <c r="R49" i="8"/>
  <c r="J10" i="12"/>
  <c r="I54" i="16"/>
  <c r="J10" i="18" s="1"/>
  <c r="I54" i="19"/>
  <c r="G66" i="24" s="1"/>
  <c r="U58" i="8"/>
  <c r="P59" i="8"/>
  <c r="K60" i="16"/>
  <c r="K60" i="19"/>
  <c r="F61" i="16"/>
  <c r="F61" i="19"/>
  <c r="Q62" i="8"/>
  <c r="G64" i="16"/>
  <c r="G64" i="19"/>
  <c r="R65" i="8"/>
  <c r="I70" i="16"/>
  <c r="I70" i="19"/>
  <c r="U74" i="8"/>
  <c r="P75" i="8"/>
  <c r="K76" i="16"/>
  <c r="K76" i="19"/>
  <c r="Q78" i="8"/>
  <c r="R81" i="8"/>
  <c r="Q86" i="8"/>
  <c r="H94" i="16"/>
  <c r="H94" i="19"/>
  <c r="F98" i="16"/>
  <c r="F98" i="19"/>
  <c r="U101" i="8"/>
  <c r="U102" i="8"/>
  <c r="K112" i="16"/>
  <c r="K112" i="19"/>
  <c r="Q114" i="8"/>
  <c r="P115" i="8"/>
  <c r="R116" i="8"/>
  <c r="U117" i="8"/>
  <c r="J126" i="16"/>
  <c r="J126" i="19"/>
  <c r="K127" i="16"/>
  <c r="K127" i="19"/>
  <c r="Q129" i="8"/>
  <c r="R141" i="8"/>
  <c r="X144" i="8"/>
  <c r="G145" i="16"/>
  <c r="G145" i="19"/>
  <c r="I146" i="16"/>
  <c r="I146" i="19"/>
  <c r="R149" i="8"/>
  <c r="F153" i="16"/>
  <c r="F153" i="19"/>
  <c r="R157" i="8"/>
  <c r="E160" i="16"/>
  <c r="E160" i="19"/>
  <c r="C92" i="24" s="1"/>
  <c r="X160" i="8"/>
  <c r="G161" i="16"/>
  <c r="G161" i="19"/>
  <c r="R165" i="8"/>
  <c r="F169" i="16"/>
  <c r="F169" i="19"/>
  <c r="R173" i="8"/>
  <c r="X176" i="8"/>
  <c r="H16" i="9"/>
  <c r="G177" i="16"/>
  <c r="H16" i="17" s="1"/>
  <c r="G177" i="19"/>
  <c r="H16" i="20" s="1"/>
  <c r="R181" i="8"/>
  <c r="F185" i="16"/>
  <c r="F185" i="19"/>
  <c r="U189" i="8"/>
  <c r="Q194" i="8"/>
  <c r="E205" i="19"/>
  <c r="X209" i="8"/>
  <c r="Q257" i="8"/>
  <c r="X270" i="8"/>
  <c r="F272" i="16"/>
  <c r="F272" i="19"/>
  <c r="X284" i="8"/>
  <c r="H294" i="16"/>
  <c r="H294" i="19"/>
  <c r="R324" i="8"/>
  <c r="X333" i="8"/>
  <c r="Q532" i="8"/>
  <c r="U7" i="8"/>
  <c r="P8" i="8"/>
  <c r="K9" i="16"/>
  <c r="K9" i="19"/>
  <c r="Q11" i="8"/>
  <c r="R14" i="8"/>
  <c r="H16" i="16"/>
  <c r="H16" i="19"/>
  <c r="U23" i="8"/>
  <c r="P24" i="8"/>
  <c r="F26" i="16"/>
  <c r="F26" i="19"/>
  <c r="Q27" i="8"/>
  <c r="R30" i="8"/>
  <c r="H32" i="16"/>
  <c r="H32" i="19"/>
  <c r="F22" i="24" s="1"/>
  <c r="I35" i="16"/>
  <c r="I35" i="19"/>
  <c r="E39" i="16"/>
  <c r="E39" i="19"/>
  <c r="U39" i="8"/>
  <c r="P40" i="8"/>
  <c r="Q43" i="8"/>
  <c r="R46" i="8"/>
  <c r="H48" i="16"/>
  <c r="H48" i="19"/>
  <c r="K10" i="12"/>
  <c r="J54" i="16"/>
  <c r="K10" i="18" s="1"/>
  <c r="J54" i="19"/>
  <c r="H66" i="24" s="1"/>
  <c r="U55" i="8"/>
  <c r="P56" i="8"/>
  <c r="Q59" i="8"/>
  <c r="G61" i="16"/>
  <c r="G61" i="19"/>
  <c r="R62" i="8"/>
  <c r="H64" i="16"/>
  <c r="H64" i="19"/>
  <c r="J70" i="16"/>
  <c r="J70" i="19"/>
  <c r="E71" i="16"/>
  <c r="E71" i="19"/>
  <c r="U71" i="8"/>
  <c r="P72" i="8"/>
  <c r="Q75" i="8"/>
  <c r="R78" i="8"/>
  <c r="U85" i="8"/>
  <c r="R86" i="8"/>
  <c r="P87" i="8"/>
  <c r="K91" i="16"/>
  <c r="K91" i="19"/>
  <c r="I94" i="16"/>
  <c r="I94" i="19"/>
  <c r="H95" i="16"/>
  <c r="H95" i="19"/>
  <c r="F99" i="16"/>
  <c r="F99" i="19"/>
  <c r="U103" i="8"/>
  <c r="X108" i="8"/>
  <c r="J111" i="16"/>
  <c r="J111" i="19"/>
  <c r="P113" i="8"/>
  <c r="R114" i="8"/>
  <c r="Q115" i="8"/>
  <c r="G123" i="16"/>
  <c r="G123" i="19"/>
  <c r="G124" i="16"/>
  <c r="G124" i="19"/>
  <c r="R129" i="8"/>
  <c r="U130" i="8"/>
  <c r="I138" i="16"/>
  <c r="I138" i="19"/>
  <c r="F144" i="16"/>
  <c r="F144" i="19"/>
  <c r="Q148" i="8"/>
  <c r="I154" i="16"/>
  <c r="I154" i="19"/>
  <c r="F160" i="16"/>
  <c r="F160" i="19"/>
  <c r="Q164" i="8"/>
  <c r="F176" i="16"/>
  <c r="F176" i="19"/>
  <c r="Q180" i="8"/>
  <c r="I186" i="16"/>
  <c r="I186" i="19"/>
  <c r="P193" i="8"/>
  <c r="R194" i="8"/>
  <c r="J197" i="16"/>
  <c r="J197" i="19"/>
  <c r="G211" i="16"/>
  <c r="G211" i="19"/>
  <c r="I233" i="16"/>
  <c r="I233" i="19"/>
  <c r="U253" i="8"/>
  <c r="P318" i="8"/>
  <c r="I361" i="16"/>
  <c r="I361" i="19"/>
  <c r="F407" i="16"/>
  <c r="F407" i="19"/>
  <c r="X454" i="8"/>
  <c r="X106" i="8"/>
  <c r="K111" i="16"/>
  <c r="K111" i="19"/>
  <c r="Q113" i="16"/>
  <c r="Q113" i="19"/>
  <c r="H123" i="16"/>
  <c r="H123" i="19"/>
  <c r="P127" i="16"/>
  <c r="P127" i="19"/>
  <c r="J138" i="16"/>
  <c r="J138" i="19"/>
  <c r="U141" i="8"/>
  <c r="G144" i="16"/>
  <c r="G144" i="19"/>
  <c r="I145" i="16"/>
  <c r="I145" i="19"/>
  <c r="K146" i="16"/>
  <c r="K146" i="19"/>
  <c r="U149" i="8"/>
  <c r="X152" i="8"/>
  <c r="H153" i="16"/>
  <c r="H153" i="19"/>
  <c r="J154" i="16"/>
  <c r="J154" i="19"/>
  <c r="P156" i="16"/>
  <c r="P156" i="19"/>
  <c r="U157" i="8"/>
  <c r="G160" i="16"/>
  <c r="G160" i="19"/>
  <c r="I161" i="16"/>
  <c r="I161" i="19"/>
  <c r="U165" i="8"/>
  <c r="F168" i="16"/>
  <c r="F168" i="19"/>
  <c r="X168" i="8"/>
  <c r="H169" i="16"/>
  <c r="H169" i="19"/>
  <c r="J170" i="16"/>
  <c r="J170" i="19"/>
  <c r="U173" i="8"/>
  <c r="G176" i="16"/>
  <c r="G176" i="19"/>
  <c r="J16" i="9"/>
  <c r="I177" i="16"/>
  <c r="J16" i="17" s="1"/>
  <c r="I177" i="19"/>
  <c r="J16" i="20" s="1"/>
  <c r="R180" i="8"/>
  <c r="U181" i="8"/>
  <c r="F184" i="16"/>
  <c r="F184" i="19"/>
  <c r="H185" i="16"/>
  <c r="H185" i="19"/>
  <c r="J186" i="16"/>
  <c r="J186" i="19"/>
  <c r="P188" i="8"/>
  <c r="K192" i="16"/>
  <c r="K192" i="19"/>
  <c r="Q193" i="8"/>
  <c r="K239" i="16"/>
  <c r="K239" i="19"/>
  <c r="Q241" i="8"/>
  <c r="F256" i="16"/>
  <c r="F256" i="19"/>
  <c r="J300" i="16"/>
  <c r="J300" i="19"/>
  <c r="R308" i="8"/>
  <c r="X317" i="8"/>
  <c r="X329" i="8"/>
  <c r="X345" i="8"/>
  <c r="K367" i="16"/>
  <c r="K367" i="19"/>
  <c r="Q369" i="8"/>
  <c r="X405" i="8"/>
  <c r="X427" i="8"/>
  <c r="R113" i="8"/>
  <c r="U114" i="8"/>
  <c r="E118" i="16"/>
  <c r="E118" i="19"/>
  <c r="F120" i="16"/>
  <c r="F120" i="19"/>
  <c r="I123" i="16"/>
  <c r="I123" i="19"/>
  <c r="I124" i="16"/>
  <c r="I124" i="19"/>
  <c r="K125" i="16"/>
  <c r="K125" i="19"/>
  <c r="Q127" i="8"/>
  <c r="G134" i="16"/>
  <c r="G134" i="19"/>
  <c r="R140" i="8"/>
  <c r="J145" i="16"/>
  <c r="J145" i="19"/>
  <c r="I153" i="16"/>
  <c r="I153" i="19"/>
  <c r="R156" i="8"/>
  <c r="R156" i="19" s="1"/>
  <c r="J161" i="16"/>
  <c r="J161" i="19"/>
  <c r="G168" i="16"/>
  <c r="G168" i="19"/>
  <c r="I169" i="16"/>
  <c r="I169" i="19"/>
  <c r="R172" i="8"/>
  <c r="K16" i="9"/>
  <c r="J177" i="16"/>
  <c r="K16" i="17" s="1"/>
  <c r="J177" i="19"/>
  <c r="K16" i="20" s="1"/>
  <c r="G184" i="16"/>
  <c r="G184" i="19"/>
  <c r="I185" i="16"/>
  <c r="I185" i="19"/>
  <c r="R188" i="8"/>
  <c r="F190" i="16"/>
  <c r="F190" i="19"/>
  <c r="R193" i="8"/>
  <c r="U237" i="8"/>
  <c r="X250" i="8"/>
  <c r="P302" i="8"/>
  <c r="X309" i="8"/>
  <c r="X315" i="8"/>
  <c r="G323" i="16"/>
  <c r="G323" i="19"/>
  <c r="X323" i="8"/>
  <c r="U365" i="8"/>
  <c r="X368" i="8"/>
  <c r="X376" i="8"/>
  <c r="X378" i="8"/>
  <c r="X423" i="8"/>
  <c r="H71" i="16"/>
  <c r="H71" i="19"/>
  <c r="P79" i="16"/>
  <c r="P79" i="19"/>
  <c r="F81" i="16"/>
  <c r="F81" i="19"/>
  <c r="Q82" i="16"/>
  <c r="Q82" i="19"/>
  <c r="R89" i="16"/>
  <c r="R89" i="19"/>
  <c r="K95" i="16"/>
  <c r="K95" i="19"/>
  <c r="I99" i="16"/>
  <c r="I99" i="19"/>
  <c r="P111" i="16"/>
  <c r="P111" i="19"/>
  <c r="P112" i="16"/>
  <c r="P112" i="19"/>
  <c r="G120" i="16"/>
  <c r="G120" i="19"/>
  <c r="J124" i="16"/>
  <c r="J124" i="19"/>
  <c r="P126" i="16"/>
  <c r="P126" i="19"/>
  <c r="U128" i="8"/>
  <c r="H134" i="16"/>
  <c r="H134" i="19"/>
  <c r="P147" i="16"/>
  <c r="P147" i="19"/>
  <c r="J153" i="16"/>
  <c r="J153" i="19"/>
  <c r="P163" i="8"/>
  <c r="J169" i="16"/>
  <c r="J169" i="19"/>
  <c r="P179" i="8"/>
  <c r="E182" i="16"/>
  <c r="E182" i="19"/>
  <c r="J185" i="16"/>
  <c r="J185" i="19"/>
  <c r="Q225" i="8"/>
  <c r="X252" i="8"/>
  <c r="R292" i="8"/>
  <c r="X305" i="8"/>
  <c r="K351" i="16"/>
  <c r="K351" i="19"/>
  <c r="Q353" i="8"/>
  <c r="X399" i="8"/>
  <c r="X401" i="8"/>
  <c r="X412" i="8"/>
  <c r="K519" i="16"/>
  <c r="K519" i="19"/>
  <c r="I198" i="16"/>
  <c r="I198" i="19"/>
  <c r="F205" i="16"/>
  <c r="F205" i="19"/>
  <c r="H211" i="16"/>
  <c r="H211" i="19"/>
  <c r="I214" i="16"/>
  <c r="I214" i="19"/>
  <c r="F221" i="16"/>
  <c r="F221" i="19"/>
  <c r="H227" i="16"/>
  <c r="H227" i="19"/>
  <c r="I230" i="16"/>
  <c r="I230" i="19"/>
  <c r="J233" i="16"/>
  <c r="J233" i="19"/>
  <c r="E234" i="16"/>
  <c r="E234" i="19"/>
  <c r="I246" i="16"/>
  <c r="I246" i="19"/>
  <c r="F253" i="16"/>
  <c r="F253" i="19"/>
  <c r="G256" i="16"/>
  <c r="G256" i="19"/>
  <c r="H259" i="16"/>
  <c r="H259" i="19"/>
  <c r="K268" i="16"/>
  <c r="K268" i="19"/>
  <c r="G272" i="16"/>
  <c r="G272" i="19"/>
  <c r="H275" i="16"/>
  <c r="H275" i="19"/>
  <c r="J281" i="16"/>
  <c r="J281" i="19"/>
  <c r="F285" i="16"/>
  <c r="F285" i="19"/>
  <c r="H291" i="16"/>
  <c r="H291" i="19"/>
  <c r="F70" i="24" s="1"/>
  <c r="I294" i="16"/>
  <c r="I294" i="19"/>
  <c r="J297" i="16"/>
  <c r="J297" i="19"/>
  <c r="E298" i="16"/>
  <c r="E298" i="19"/>
  <c r="C22" i="24" s="1"/>
  <c r="K300" i="16"/>
  <c r="K300" i="19"/>
  <c r="G304" i="16"/>
  <c r="G304" i="19"/>
  <c r="H307" i="16"/>
  <c r="H307" i="19"/>
  <c r="J313" i="16"/>
  <c r="J313" i="19"/>
  <c r="H323" i="16"/>
  <c r="H323" i="19"/>
  <c r="I326" i="16"/>
  <c r="I326" i="19"/>
  <c r="F349" i="16"/>
  <c r="F349" i="19"/>
  <c r="H355" i="16"/>
  <c r="H355" i="19"/>
  <c r="J361" i="16"/>
  <c r="J361" i="19"/>
  <c r="F365" i="16"/>
  <c r="F365" i="19"/>
  <c r="I374" i="16"/>
  <c r="I374" i="19"/>
  <c r="H390" i="16"/>
  <c r="H390" i="19"/>
  <c r="X395" i="8"/>
  <c r="I413" i="16"/>
  <c r="I413" i="19"/>
  <c r="J414" i="16"/>
  <c r="J414" i="19"/>
  <c r="X437" i="8"/>
  <c r="F442" i="16"/>
  <c r="F442" i="19"/>
  <c r="F461" i="16"/>
  <c r="F461" i="19"/>
  <c r="H480" i="16"/>
  <c r="H480" i="19"/>
  <c r="F486" i="16"/>
  <c r="F486" i="19"/>
  <c r="K534" i="16"/>
  <c r="K534" i="19"/>
  <c r="X615" i="8"/>
  <c r="X622" i="8"/>
  <c r="X650" i="8"/>
  <c r="X654" i="8"/>
  <c r="H112" i="16"/>
  <c r="H112" i="19"/>
  <c r="I115" i="16"/>
  <c r="I115" i="19"/>
  <c r="J118" i="16"/>
  <c r="J118" i="19"/>
  <c r="E119" i="16"/>
  <c r="E119" i="19"/>
  <c r="G125" i="16"/>
  <c r="G125" i="19"/>
  <c r="I131" i="16"/>
  <c r="I131" i="19"/>
  <c r="J134" i="16"/>
  <c r="J134" i="19"/>
  <c r="F138" i="16"/>
  <c r="F138" i="19"/>
  <c r="G141" i="16"/>
  <c r="G141" i="19"/>
  <c r="H144" i="16"/>
  <c r="H144" i="19"/>
  <c r="I147" i="16"/>
  <c r="I147" i="19"/>
  <c r="E151" i="16"/>
  <c r="E151" i="19"/>
  <c r="K153" i="16"/>
  <c r="K153" i="19"/>
  <c r="F154" i="16"/>
  <c r="F154" i="19"/>
  <c r="G157" i="16"/>
  <c r="G157" i="19"/>
  <c r="E43" i="24" s="1"/>
  <c r="H160" i="16"/>
  <c r="H160" i="19"/>
  <c r="E167" i="16"/>
  <c r="E167" i="19"/>
  <c r="K169" i="16"/>
  <c r="K169" i="19"/>
  <c r="F170" i="16"/>
  <c r="F170" i="19"/>
  <c r="H176" i="16"/>
  <c r="H176" i="19"/>
  <c r="J182" i="16"/>
  <c r="J182" i="19"/>
  <c r="K185" i="16"/>
  <c r="K185" i="19"/>
  <c r="F186" i="16"/>
  <c r="F186" i="19"/>
  <c r="H192" i="16"/>
  <c r="H192" i="19"/>
  <c r="J198" i="16"/>
  <c r="J198" i="19"/>
  <c r="G205" i="16"/>
  <c r="G205" i="19"/>
  <c r="I211" i="16"/>
  <c r="I211" i="19"/>
  <c r="J214" i="16"/>
  <c r="J214" i="19"/>
  <c r="G221" i="16"/>
  <c r="G221" i="19"/>
  <c r="I227" i="16"/>
  <c r="I227" i="19"/>
  <c r="J230" i="16"/>
  <c r="J230" i="19"/>
  <c r="K233" i="16"/>
  <c r="K233" i="19"/>
  <c r="F234" i="16"/>
  <c r="F234" i="19"/>
  <c r="J246" i="16"/>
  <c r="J246" i="19"/>
  <c r="E247" i="16"/>
  <c r="E247" i="19"/>
  <c r="G253" i="16"/>
  <c r="G253" i="19"/>
  <c r="H256" i="16"/>
  <c r="H256" i="19"/>
  <c r="I259" i="16"/>
  <c r="I259" i="19"/>
  <c r="F266" i="16"/>
  <c r="F266" i="19"/>
  <c r="H272" i="16"/>
  <c r="H272" i="19"/>
  <c r="X272" i="8"/>
  <c r="I275" i="16"/>
  <c r="I275" i="19"/>
  <c r="E279" i="16"/>
  <c r="E279" i="19"/>
  <c r="K281" i="16"/>
  <c r="K281" i="19"/>
  <c r="F282" i="16"/>
  <c r="F282" i="19"/>
  <c r="G285" i="16"/>
  <c r="G285" i="19"/>
  <c r="I291" i="16"/>
  <c r="I291" i="19"/>
  <c r="G70" i="24" s="1"/>
  <c r="J294" i="16"/>
  <c r="J294" i="19"/>
  <c r="K297" i="16"/>
  <c r="K297" i="19"/>
  <c r="F298" i="16"/>
  <c r="F298" i="19"/>
  <c r="H304" i="16"/>
  <c r="H304" i="19"/>
  <c r="I307" i="16"/>
  <c r="I307" i="19"/>
  <c r="E311" i="16"/>
  <c r="E311" i="19"/>
  <c r="K313" i="16"/>
  <c r="K313" i="19"/>
  <c r="F314" i="16"/>
  <c r="F314" i="19"/>
  <c r="I323" i="16"/>
  <c r="I323" i="19"/>
  <c r="J326" i="16"/>
  <c r="J326" i="19"/>
  <c r="G349" i="16"/>
  <c r="G349" i="19"/>
  <c r="I355" i="16"/>
  <c r="I355" i="19"/>
  <c r="E359" i="16"/>
  <c r="E359" i="19"/>
  <c r="K361" i="16"/>
  <c r="K361" i="19"/>
  <c r="G365" i="16"/>
  <c r="G365" i="19"/>
  <c r="J374" i="16"/>
  <c r="J374" i="19"/>
  <c r="F26" i="12"/>
  <c r="F3" i="9"/>
  <c r="E375" i="16"/>
  <c r="E375" i="19"/>
  <c r="C50" i="24" s="1"/>
  <c r="F396" i="16"/>
  <c r="F396" i="19"/>
  <c r="X400" i="8"/>
  <c r="G405" i="16"/>
  <c r="G405" i="19"/>
  <c r="H406" i="16"/>
  <c r="H406" i="19"/>
  <c r="J413" i="16"/>
  <c r="J413" i="19"/>
  <c r="F432" i="16"/>
  <c r="F432" i="19"/>
  <c r="K433" i="16"/>
  <c r="K433" i="19"/>
  <c r="F437" i="16"/>
  <c r="F437" i="19"/>
  <c r="G461" i="16"/>
  <c r="G461" i="19"/>
  <c r="X473" i="8"/>
  <c r="I480" i="16"/>
  <c r="I480" i="19"/>
  <c r="G486" i="16"/>
  <c r="G486" i="19"/>
  <c r="F550" i="16"/>
  <c r="F550" i="19"/>
  <c r="L13" i="12"/>
  <c r="K86" i="16"/>
  <c r="L13" i="18" s="1"/>
  <c r="K86" i="19"/>
  <c r="L13" i="21" s="1"/>
  <c r="J99" i="16"/>
  <c r="J99" i="19"/>
  <c r="L8" i="12"/>
  <c r="K102" i="16"/>
  <c r="K102" i="19"/>
  <c r="F103" i="16"/>
  <c r="F103" i="19"/>
  <c r="I112" i="16"/>
  <c r="I112" i="19"/>
  <c r="J115" i="16"/>
  <c r="J115" i="19"/>
  <c r="K118" i="16"/>
  <c r="K118" i="19"/>
  <c r="F119" i="16"/>
  <c r="F119" i="19"/>
  <c r="H125" i="16"/>
  <c r="H125" i="19"/>
  <c r="J131" i="16"/>
  <c r="J131" i="19"/>
  <c r="K134" i="16"/>
  <c r="K134" i="19"/>
  <c r="H141" i="16"/>
  <c r="H141" i="19"/>
  <c r="I144" i="16"/>
  <c r="I144" i="19"/>
  <c r="J147" i="16"/>
  <c r="J147" i="19"/>
  <c r="F151" i="16"/>
  <c r="F151" i="19"/>
  <c r="G154" i="16"/>
  <c r="G154" i="19"/>
  <c r="H157" i="16"/>
  <c r="H157" i="19"/>
  <c r="F43" i="24" s="1"/>
  <c r="I160" i="16"/>
  <c r="I160" i="19"/>
  <c r="F167" i="16"/>
  <c r="F167" i="19"/>
  <c r="G170" i="16"/>
  <c r="G170" i="19"/>
  <c r="H173" i="16"/>
  <c r="H173" i="19"/>
  <c r="I176" i="16"/>
  <c r="I176" i="19"/>
  <c r="K182" i="16"/>
  <c r="K182" i="19"/>
  <c r="F183" i="16"/>
  <c r="F183" i="19"/>
  <c r="G186" i="16"/>
  <c r="G186" i="19"/>
  <c r="I192" i="16"/>
  <c r="I192" i="19"/>
  <c r="K198" i="16"/>
  <c r="K198" i="19"/>
  <c r="F199" i="16"/>
  <c r="F199" i="19"/>
  <c r="H205" i="16"/>
  <c r="H205" i="19"/>
  <c r="J211" i="16"/>
  <c r="J211" i="19"/>
  <c r="K214" i="16"/>
  <c r="K214" i="19"/>
  <c r="H221" i="16"/>
  <c r="H221" i="19"/>
  <c r="J227" i="16"/>
  <c r="J227" i="19"/>
  <c r="K230" i="16"/>
  <c r="K230" i="19"/>
  <c r="F231" i="16"/>
  <c r="F231" i="19"/>
  <c r="G234" i="16"/>
  <c r="G234" i="19"/>
  <c r="K246" i="16"/>
  <c r="K246" i="19"/>
  <c r="F247" i="16"/>
  <c r="F247" i="19"/>
  <c r="H253" i="16"/>
  <c r="H253" i="19"/>
  <c r="J259" i="16"/>
  <c r="J259" i="19"/>
  <c r="G266" i="16"/>
  <c r="G266" i="19"/>
  <c r="I272" i="16"/>
  <c r="I272" i="19"/>
  <c r="J275" i="16"/>
  <c r="J275" i="19"/>
  <c r="F279" i="16"/>
  <c r="F279" i="19"/>
  <c r="G282" i="16"/>
  <c r="G282" i="19"/>
  <c r="H285" i="16"/>
  <c r="H285" i="19"/>
  <c r="J291" i="16"/>
  <c r="J291" i="19"/>
  <c r="H70" i="24" s="1"/>
  <c r="K294" i="16"/>
  <c r="K294" i="19"/>
  <c r="G298" i="16"/>
  <c r="G298" i="19"/>
  <c r="I304" i="16"/>
  <c r="I304" i="19"/>
  <c r="J307" i="16"/>
  <c r="J307" i="19"/>
  <c r="F311" i="16"/>
  <c r="F311" i="19"/>
  <c r="G314" i="16"/>
  <c r="G314" i="19"/>
  <c r="J323" i="16"/>
  <c r="J323" i="19"/>
  <c r="K326" i="16"/>
  <c r="K326" i="19"/>
  <c r="E340" i="16"/>
  <c r="E340" i="19"/>
  <c r="F343" i="16"/>
  <c r="F343" i="19"/>
  <c r="H349" i="16"/>
  <c r="H349" i="19"/>
  <c r="F359" i="16"/>
  <c r="F359" i="19"/>
  <c r="H365" i="16"/>
  <c r="H365" i="19"/>
  <c r="K374" i="16"/>
  <c r="K374" i="19"/>
  <c r="G26" i="12"/>
  <c r="G3" i="9"/>
  <c r="F375" i="16"/>
  <c r="F375" i="19"/>
  <c r="E383" i="16"/>
  <c r="E383" i="19"/>
  <c r="G394" i="16"/>
  <c r="G394" i="19"/>
  <c r="G396" i="16"/>
  <c r="G396" i="19"/>
  <c r="I407" i="16"/>
  <c r="I407" i="19"/>
  <c r="I419" i="16"/>
  <c r="I419" i="19"/>
  <c r="X456" i="8"/>
  <c r="G550" i="16"/>
  <c r="G550" i="19"/>
  <c r="X577" i="8"/>
  <c r="H665" i="16"/>
  <c r="H665" i="19"/>
  <c r="X665" i="8"/>
  <c r="K99" i="16"/>
  <c r="K99" i="19"/>
  <c r="G103" i="16"/>
  <c r="G103" i="19"/>
  <c r="J112" i="16"/>
  <c r="J112" i="19"/>
  <c r="E113" i="16"/>
  <c r="E113" i="19"/>
  <c r="K115" i="16"/>
  <c r="K115" i="19"/>
  <c r="G119" i="16"/>
  <c r="G119" i="19"/>
  <c r="I125" i="16"/>
  <c r="I125" i="19"/>
  <c r="K131" i="16"/>
  <c r="K131" i="19"/>
  <c r="H138" i="16"/>
  <c r="H138" i="19"/>
  <c r="I141" i="16"/>
  <c r="I141" i="19"/>
  <c r="J144" i="16"/>
  <c r="J144" i="19"/>
  <c r="K147" i="16"/>
  <c r="K147" i="19"/>
  <c r="G151" i="16"/>
  <c r="G151" i="19"/>
  <c r="H154" i="16"/>
  <c r="H154" i="19"/>
  <c r="I157" i="16"/>
  <c r="I157" i="19"/>
  <c r="G43" i="24" s="1"/>
  <c r="J160" i="16"/>
  <c r="J160" i="19"/>
  <c r="E161" i="16"/>
  <c r="E161" i="19"/>
  <c r="G167" i="16"/>
  <c r="G167" i="19"/>
  <c r="H170" i="16"/>
  <c r="H170" i="19"/>
  <c r="I173" i="16"/>
  <c r="I173" i="19"/>
  <c r="J176" i="16"/>
  <c r="J176" i="19"/>
  <c r="F16" i="9"/>
  <c r="E177" i="16"/>
  <c r="E177" i="19"/>
  <c r="G183" i="16"/>
  <c r="G183" i="19"/>
  <c r="H186" i="16"/>
  <c r="H186" i="19"/>
  <c r="J192" i="16"/>
  <c r="J192" i="19"/>
  <c r="G199" i="16"/>
  <c r="G199" i="19"/>
  <c r="I205" i="16"/>
  <c r="I205" i="19"/>
  <c r="K211" i="16"/>
  <c r="K211" i="19"/>
  <c r="I221" i="16"/>
  <c r="I221" i="19"/>
  <c r="K227" i="16"/>
  <c r="K227" i="19"/>
  <c r="G231" i="16"/>
  <c r="G231" i="19"/>
  <c r="H234" i="16"/>
  <c r="H234" i="19"/>
  <c r="X234" i="8"/>
  <c r="G247" i="16"/>
  <c r="G247" i="19"/>
  <c r="I253" i="16"/>
  <c r="I253" i="19"/>
  <c r="J256" i="16"/>
  <c r="J256" i="19"/>
  <c r="K259" i="16"/>
  <c r="K259" i="19"/>
  <c r="H266" i="16"/>
  <c r="H266" i="19"/>
  <c r="J272" i="16"/>
  <c r="J272" i="19"/>
  <c r="E273" i="16"/>
  <c r="E273" i="19"/>
  <c r="K275" i="16"/>
  <c r="K275" i="19"/>
  <c r="G279" i="16"/>
  <c r="G279" i="19"/>
  <c r="H282" i="16"/>
  <c r="H282" i="19"/>
  <c r="X282" i="8"/>
  <c r="I285" i="16"/>
  <c r="I285" i="19"/>
  <c r="K291" i="16"/>
  <c r="K291" i="19"/>
  <c r="I70" i="24" s="1"/>
  <c r="H298" i="16"/>
  <c r="H298" i="19"/>
  <c r="J304" i="16"/>
  <c r="J304" i="19"/>
  <c r="K307" i="16"/>
  <c r="K307" i="19"/>
  <c r="G311" i="16"/>
  <c r="G311" i="19"/>
  <c r="H314" i="16"/>
  <c r="H314" i="19"/>
  <c r="K323" i="16"/>
  <c r="K323" i="19"/>
  <c r="E337" i="16"/>
  <c r="E337" i="19"/>
  <c r="F340" i="16"/>
  <c r="F340" i="19"/>
  <c r="G343" i="16"/>
  <c r="G343" i="19"/>
  <c r="I349" i="16"/>
  <c r="I349" i="19"/>
  <c r="K355" i="16"/>
  <c r="K355" i="19"/>
  <c r="F356" i="16"/>
  <c r="F356" i="19"/>
  <c r="G359" i="16"/>
  <c r="G359" i="19"/>
  <c r="I365" i="16"/>
  <c r="I365" i="19"/>
  <c r="H26" i="12"/>
  <c r="H3" i="9"/>
  <c r="G375" i="16"/>
  <c r="G375" i="19"/>
  <c r="F383" i="16"/>
  <c r="F383" i="19"/>
  <c r="X383" i="8"/>
  <c r="H394" i="16"/>
  <c r="H394" i="19"/>
  <c r="H396" i="16"/>
  <c r="H396" i="19"/>
  <c r="I405" i="16"/>
  <c r="I405" i="19"/>
  <c r="J407" i="16"/>
  <c r="J407" i="19"/>
  <c r="F422" i="16"/>
  <c r="F422" i="19"/>
  <c r="D37" i="24" s="1"/>
  <c r="E426" i="16"/>
  <c r="E426" i="19"/>
  <c r="X430" i="8"/>
  <c r="X488" i="8"/>
  <c r="X490" i="8"/>
  <c r="X492" i="8"/>
  <c r="X505" i="8"/>
  <c r="X533" i="8"/>
  <c r="E575" i="16"/>
  <c r="E575" i="19"/>
  <c r="X575" i="8"/>
  <c r="K581" i="16"/>
  <c r="K581" i="19"/>
  <c r="G592" i="16"/>
  <c r="G592" i="19"/>
  <c r="X592" i="8"/>
  <c r="K596" i="16"/>
  <c r="K596" i="19"/>
  <c r="F605" i="16"/>
  <c r="F605" i="19"/>
  <c r="H199" i="16"/>
  <c r="H199" i="19"/>
  <c r="X199" i="8"/>
  <c r="J205" i="16"/>
  <c r="J205" i="19"/>
  <c r="J221" i="16"/>
  <c r="J221" i="19"/>
  <c r="E222" i="16"/>
  <c r="E222" i="19"/>
  <c r="H231" i="16"/>
  <c r="H231" i="19"/>
  <c r="I234" i="16"/>
  <c r="I234" i="19"/>
  <c r="H247" i="16"/>
  <c r="H247" i="19"/>
  <c r="X247" i="8"/>
  <c r="J253" i="16"/>
  <c r="J253" i="19"/>
  <c r="E254" i="16"/>
  <c r="E254" i="19"/>
  <c r="K256" i="16"/>
  <c r="K256" i="19"/>
  <c r="I266" i="16"/>
  <c r="I266" i="19"/>
  <c r="K272" i="16"/>
  <c r="K272" i="19"/>
  <c r="F273" i="16"/>
  <c r="F273" i="19"/>
  <c r="H279" i="16"/>
  <c r="H279" i="19"/>
  <c r="X279" i="8"/>
  <c r="I282" i="16"/>
  <c r="I282" i="19"/>
  <c r="J285" i="16"/>
  <c r="J285" i="19"/>
  <c r="F289" i="16"/>
  <c r="F289" i="19"/>
  <c r="I298" i="16"/>
  <c r="I298" i="19"/>
  <c r="K304" i="16"/>
  <c r="K304" i="19"/>
  <c r="H311" i="16"/>
  <c r="H311" i="19"/>
  <c r="X311" i="8"/>
  <c r="I314" i="16"/>
  <c r="I314" i="19"/>
  <c r="F321" i="16"/>
  <c r="F321" i="19"/>
  <c r="E334" i="16"/>
  <c r="E334" i="19"/>
  <c r="F337" i="16"/>
  <c r="F337" i="19"/>
  <c r="G340" i="16"/>
  <c r="G340" i="19"/>
  <c r="H343" i="16"/>
  <c r="H343" i="19"/>
  <c r="J349" i="16"/>
  <c r="J349" i="19"/>
  <c r="H359" i="16"/>
  <c r="H359" i="19"/>
  <c r="X359" i="8"/>
  <c r="J365" i="16"/>
  <c r="J365" i="19"/>
  <c r="I26" i="12"/>
  <c r="I3" i="9"/>
  <c r="H375" i="16"/>
  <c r="H375" i="19"/>
  <c r="G383" i="16"/>
  <c r="G383" i="19"/>
  <c r="J405" i="16"/>
  <c r="J405" i="19"/>
  <c r="K406" i="16"/>
  <c r="K406" i="19"/>
  <c r="K407" i="16"/>
  <c r="K407" i="19"/>
  <c r="K419" i="16"/>
  <c r="K419" i="19"/>
  <c r="G444" i="16"/>
  <c r="G444" i="19"/>
  <c r="X458" i="8"/>
  <c r="X541" i="8"/>
  <c r="X552" i="8"/>
  <c r="X560" i="8"/>
  <c r="X597" i="8"/>
  <c r="X607" i="8"/>
  <c r="G620" i="16"/>
  <c r="G620" i="19"/>
  <c r="X620" i="8"/>
  <c r="I622" i="16"/>
  <c r="I622" i="19"/>
  <c r="L4" i="12"/>
  <c r="L5" i="9"/>
  <c r="K624" i="16"/>
  <c r="K624" i="19"/>
  <c r="H635" i="16"/>
  <c r="H635" i="19"/>
  <c r="X635" i="8"/>
  <c r="E646" i="19"/>
  <c r="X668" i="8"/>
  <c r="E203" i="16"/>
  <c r="E203" i="19"/>
  <c r="K205" i="16"/>
  <c r="K205" i="19"/>
  <c r="F206" i="16"/>
  <c r="F206" i="19"/>
  <c r="K221" i="16"/>
  <c r="K221" i="19"/>
  <c r="F222" i="16"/>
  <c r="F222" i="19"/>
  <c r="I231" i="16"/>
  <c r="I231" i="19"/>
  <c r="I247" i="16"/>
  <c r="I247" i="19"/>
  <c r="E251" i="16"/>
  <c r="E251" i="19"/>
  <c r="F254" i="16"/>
  <c r="F254" i="19"/>
  <c r="J266" i="16"/>
  <c r="J266" i="19"/>
  <c r="E267" i="16"/>
  <c r="E267" i="19"/>
  <c r="G273" i="16"/>
  <c r="G273" i="19"/>
  <c r="I279" i="16"/>
  <c r="I279" i="19"/>
  <c r="J282" i="16"/>
  <c r="J282" i="19"/>
  <c r="K285" i="16"/>
  <c r="K285" i="19"/>
  <c r="G289" i="16"/>
  <c r="G289" i="19"/>
  <c r="J298" i="16"/>
  <c r="J298" i="19"/>
  <c r="I311" i="16"/>
  <c r="I311" i="19"/>
  <c r="J314" i="16"/>
  <c r="J314" i="19"/>
  <c r="F318" i="16"/>
  <c r="F318" i="19"/>
  <c r="G321" i="16"/>
  <c r="G321" i="19"/>
  <c r="E331" i="16"/>
  <c r="E331" i="19"/>
  <c r="F334" i="16"/>
  <c r="F334" i="19"/>
  <c r="G337" i="16"/>
  <c r="G337" i="19"/>
  <c r="H340" i="16"/>
  <c r="H340" i="19"/>
  <c r="I343" i="16"/>
  <c r="I343" i="19"/>
  <c r="K349" i="16"/>
  <c r="K349" i="19"/>
  <c r="H356" i="16"/>
  <c r="H356" i="19"/>
  <c r="X356" i="8"/>
  <c r="I359" i="16"/>
  <c r="I359" i="19"/>
  <c r="K365" i="16"/>
  <c r="K365" i="19"/>
  <c r="J26" i="12"/>
  <c r="J3" i="9"/>
  <c r="I375" i="16"/>
  <c r="I375" i="19"/>
  <c r="H383" i="16"/>
  <c r="H383" i="19"/>
  <c r="J394" i="16"/>
  <c r="J394" i="19"/>
  <c r="J396" i="16"/>
  <c r="J396" i="19"/>
  <c r="K405" i="16"/>
  <c r="K405" i="19"/>
  <c r="H422" i="16"/>
  <c r="H422" i="19"/>
  <c r="F37" i="24" s="1"/>
  <c r="H429" i="16"/>
  <c r="H429" i="19"/>
  <c r="K435" i="16"/>
  <c r="K435" i="19"/>
  <c r="X439" i="8"/>
  <c r="K499" i="16"/>
  <c r="K499" i="19"/>
  <c r="X584" i="8"/>
  <c r="X629" i="8"/>
  <c r="J103" i="16"/>
  <c r="J103" i="19"/>
  <c r="H113" i="16"/>
  <c r="H113" i="19"/>
  <c r="J119" i="16"/>
  <c r="J119" i="19"/>
  <c r="F123" i="16"/>
  <c r="F123" i="19"/>
  <c r="G126" i="16"/>
  <c r="G126" i="19"/>
  <c r="H129" i="16"/>
  <c r="H129" i="19"/>
  <c r="K138" i="16"/>
  <c r="K138" i="19"/>
  <c r="H145" i="16"/>
  <c r="H145" i="19"/>
  <c r="J151" i="16"/>
  <c r="J151" i="19"/>
  <c r="K154" i="16"/>
  <c r="K154" i="19"/>
  <c r="H161" i="16"/>
  <c r="H161" i="19"/>
  <c r="J167" i="16"/>
  <c r="J167" i="19"/>
  <c r="K170" i="16"/>
  <c r="K170" i="19"/>
  <c r="G174" i="16"/>
  <c r="G174" i="19"/>
  <c r="I16" i="9"/>
  <c r="H177" i="16"/>
  <c r="I16" i="17" s="1"/>
  <c r="H177" i="19"/>
  <c r="I16" i="20" s="1"/>
  <c r="J183" i="16"/>
  <c r="J183" i="19"/>
  <c r="E184" i="16"/>
  <c r="E184" i="19"/>
  <c r="C42" i="24" s="1"/>
  <c r="K186" i="16"/>
  <c r="K186" i="19"/>
  <c r="G190" i="16"/>
  <c r="G190" i="19"/>
  <c r="J199" i="16"/>
  <c r="J199" i="19"/>
  <c r="F203" i="16"/>
  <c r="F203" i="19"/>
  <c r="G206" i="16"/>
  <c r="G206" i="19"/>
  <c r="F219" i="16"/>
  <c r="F219" i="19"/>
  <c r="G222" i="16"/>
  <c r="G222" i="19"/>
  <c r="J231" i="16"/>
  <c r="J231" i="19"/>
  <c r="K234" i="16"/>
  <c r="K234" i="19"/>
  <c r="J247" i="16"/>
  <c r="J247" i="19"/>
  <c r="F251" i="16"/>
  <c r="F251" i="19"/>
  <c r="E264" i="16"/>
  <c r="E264" i="19"/>
  <c r="K266" i="16"/>
  <c r="K266" i="19"/>
  <c r="F267" i="16"/>
  <c r="F267" i="19"/>
  <c r="H273" i="16"/>
  <c r="H273" i="19"/>
  <c r="J279" i="16"/>
  <c r="J279" i="19"/>
  <c r="E280" i="16"/>
  <c r="E280" i="19"/>
  <c r="K282" i="16"/>
  <c r="K282" i="19"/>
  <c r="H289" i="16"/>
  <c r="H289" i="19"/>
  <c r="F14" i="9"/>
  <c r="E296" i="19"/>
  <c r="C64" i="24" s="1"/>
  <c r="J311" i="16"/>
  <c r="J311" i="19"/>
  <c r="K314" i="16"/>
  <c r="K314" i="19"/>
  <c r="G318" i="16"/>
  <c r="G318" i="19"/>
  <c r="H321" i="16"/>
  <c r="H321" i="19"/>
  <c r="F331" i="16"/>
  <c r="F331" i="19"/>
  <c r="G334" i="16"/>
  <c r="G334" i="19"/>
  <c r="H337" i="16"/>
  <c r="H337" i="19"/>
  <c r="X337" i="8"/>
  <c r="I340" i="16"/>
  <c r="I340" i="19"/>
  <c r="J343" i="16"/>
  <c r="J343" i="19"/>
  <c r="F11" i="12"/>
  <c r="E344" i="16"/>
  <c r="E344" i="19"/>
  <c r="F347" i="16"/>
  <c r="F347" i="19"/>
  <c r="I356" i="16"/>
  <c r="I356" i="19"/>
  <c r="K26" i="12"/>
  <c r="K3" i="9"/>
  <c r="J375" i="16"/>
  <c r="J375" i="19"/>
  <c r="H51" i="24" s="1"/>
  <c r="I383" i="16"/>
  <c r="I383" i="19"/>
  <c r="X472" i="8"/>
  <c r="X486" i="8"/>
  <c r="E197" i="16"/>
  <c r="E197" i="19"/>
  <c r="K199" i="16"/>
  <c r="K199" i="19"/>
  <c r="F200" i="16"/>
  <c r="F200" i="19"/>
  <c r="G203" i="16"/>
  <c r="G203" i="19"/>
  <c r="H206" i="16"/>
  <c r="H206" i="19"/>
  <c r="G219" i="16"/>
  <c r="G219" i="19"/>
  <c r="H222" i="16"/>
  <c r="H222" i="19"/>
  <c r="X222" i="8"/>
  <c r="K231" i="16"/>
  <c r="K231" i="19"/>
  <c r="E245" i="16"/>
  <c r="E245" i="19"/>
  <c r="K247" i="16"/>
  <c r="K247" i="19"/>
  <c r="F248" i="16"/>
  <c r="F248" i="19"/>
  <c r="G251" i="16"/>
  <c r="G251" i="19"/>
  <c r="H254" i="16"/>
  <c r="H254" i="19"/>
  <c r="E261" i="16"/>
  <c r="E261" i="19"/>
  <c r="F264" i="16"/>
  <c r="F264" i="19"/>
  <c r="G267" i="16"/>
  <c r="G267" i="19"/>
  <c r="I273" i="16"/>
  <c r="I273" i="19"/>
  <c r="K279" i="16"/>
  <c r="K279" i="19"/>
  <c r="F280" i="16"/>
  <c r="F280" i="19"/>
  <c r="I289" i="16"/>
  <c r="I289" i="19"/>
  <c r="G14" i="9"/>
  <c r="F296" i="16"/>
  <c r="F296" i="19"/>
  <c r="K311" i="16"/>
  <c r="K311" i="19"/>
  <c r="F312" i="16"/>
  <c r="F312" i="19"/>
  <c r="H318" i="16"/>
  <c r="H318" i="19"/>
  <c r="I321" i="16"/>
  <c r="I321" i="19"/>
  <c r="E325" i="16"/>
  <c r="E325" i="19"/>
  <c r="F328" i="16"/>
  <c r="F328" i="19"/>
  <c r="G331" i="16"/>
  <c r="G331" i="19"/>
  <c r="H334" i="16"/>
  <c r="H334" i="19"/>
  <c r="X334" i="8"/>
  <c r="I337" i="16"/>
  <c r="I337" i="19"/>
  <c r="J340" i="16"/>
  <c r="J340" i="19"/>
  <c r="K343" i="16"/>
  <c r="K343" i="19"/>
  <c r="G11" i="12"/>
  <c r="F344" i="16"/>
  <c r="G11" i="18" s="1"/>
  <c r="F344" i="19"/>
  <c r="G11" i="21" s="1"/>
  <c r="G347" i="16"/>
  <c r="G347" i="19"/>
  <c r="J356" i="16"/>
  <c r="J356" i="19"/>
  <c r="K359" i="16"/>
  <c r="K359" i="19"/>
  <c r="E373" i="16"/>
  <c r="E373" i="19"/>
  <c r="L26" i="12"/>
  <c r="L3" i="9"/>
  <c r="K375" i="16"/>
  <c r="K375" i="19"/>
  <c r="J422" i="16"/>
  <c r="J422" i="19"/>
  <c r="H37" i="24" s="1"/>
  <c r="I426" i="16"/>
  <c r="I426" i="19"/>
  <c r="E428" i="19"/>
  <c r="X428" i="8"/>
  <c r="X460" i="8"/>
  <c r="I475" i="16"/>
  <c r="I475" i="19"/>
  <c r="X623" i="8"/>
  <c r="X666" i="8"/>
  <c r="I190" i="16"/>
  <c r="I190" i="19"/>
  <c r="F197" i="16"/>
  <c r="F197" i="19"/>
  <c r="G200" i="16"/>
  <c r="G200" i="19"/>
  <c r="H203" i="16"/>
  <c r="H203" i="19"/>
  <c r="X203" i="8"/>
  <c r="I206" i="16"/>
  <c r="I206" i="19"/>
  <c r="F213" i="16"/>
  <c r="F213" i="19"/>
  <c r="H219" i="16"/>
  <c r="H219" i="19"/>
  <c r="I222" i="16"/>
  <c r="I222" i="19"/>
  <c r="F229" i="16"/>
  <c r="F229" i="19"/>
  <c r="F245" i="16"/>
  <c r="F245" i="19"/>
  <c r="G248" i="16"/>
  <c r="G248" i="19"/>
  <c r="H251" i="16"/>
  <c r="H251" i="19"/>
  <c r="I254" i="16"/>
  <c r="I254" i="19"/>
  <c r="E258" i="16"/>
  <c r="E258" i="19"/>
  <c r="F261" i="16"/>
  <c r="F261" i="19"/>
  <c r="G264" i="16"/>
  <c r="G264" i="19"/>
  <c r="H267" i="16"/>
  <c r="H267" i="19"/>
  <c r="X267" i="8"/>
  <c r="J273" i="16"/>
  <c r="J273" i="19"/>
  <c r="E274" i="16"/>
  <c r="E274" i="19"/>
  <c r="G280" i="16"/>
  <c r="G280" i="19"/>
  <c r="J289" i="16"/>
  <c r="J289" i="19"/>
  <c r="H14" i="9"/>
  <c r="G296" i="16"/>
  <c r="G296" i="19"/>
  <c r="G312" i="16"/>
  <c r="G312" i="19"/>
  <c r="I318" i="16"/>
  <c r="I318" i="19"/>
  <c r="J321" i="16"/>
  <c r="J321" i="19"/>
  <c r="F325" i="16"/>
  <c r="F325" i="19"/>
  <c r="G328" i="16"/>
  <c r="G328" i="19"/>
  <c r="H331" i="16"/>
  <c r="H331" i="19"/>
  <c r="I334" i="16"/>
  <c r="I334" i="19"/>
  <c r="J337" i="16"/>
  <c r="J337" i="19"/>
  <c r="K340" i="16"/>
  <c r="K340" i="19"/>
  <c r="H11" i="12"/>
  <c r="G344" i="16"/>
  <c r="H11" i="18" s="1"/>
  <c r="G344" i="19"/>
  <c r="H11" i="21" s="1"/>
  <c r="H347" i="16"/>
  <c r="H347" i="19"/>
  <c r="K356" i="16"/>
  <c r="K356" i="19"/>
  <c r="F357" i="16"/>
  <c r="F357" i="19"/>
  <c r="E370" i="16"/>
  <c r="E370" i="19"/>
  <c r="F373" i="16"/>
  <c r="F373" i="19"/>
  <c r="K383" i="16"/>
  <c r="K383" i="19"/>
  <c r="E386" i="16"/>
  <c r="E386" i="19"/>
  <c r="X386" i="8"/>
  <c r="F425" i="16"/>
  <c r="F425" i="19"/>
  <c r="F27" i="12"/>
  <c r="F4" i="9"/>
  <c r="E455" i="19"/>
  <c r="C53" i="24" s="1"/>
  <c r="X461" i="8"/>
  <c r="X467" i="8"/>
  <c r="J475" i="16"/>
  <c r="J475" i="19"/>
  <c r="X485" i="8"/>
  <c r="G515" i="16"/>
  <c r="G515" i="19"/>
  <c r="X547" i="8"/>
  <c r="I677" i="16"/>
  <c r="I677" i="19"/>
  <c r="E143" i="16"/>
  <c r="E143" i="19"/>
  <c r="K145" i="16"/>
  <c r="K145" i="19"/>
  <c r="F146" i="16"/>
  <c r="F146" i="19"/>
  <c r="K161" i="16"/>
  <c r="K161" i="19"/>
  <c r="H168" i="16"/>
  <c r="H168" i="19"/>
  <c r="J174" i="16"/>
  <c r="J174" i="19"/>
  <c r="L16" i="9"/>
  <c r="K177" i="16"/>
  <c r="L16" i="17" s="1"/>
  <c r="K177" i="19"/>
  <c r="L16" i="20" s="1"/>
  <c r="J190" i="16"/>
  <c r="J190" i="19"/>
  <c r="G197" i="16"/>
  <c r="G197" i="19"/>
  <c r="H200" i="16"/>
  <c r="H200" i="19"/>
  <c r="I203" i="16"/>
  <c r="I203" i="19"/>
  <c r="J206" i="16"/>
  <c r="J206" i="19"/>
  <c r="F21" i="12"/>
  <c r="F10" i="9"/>
  <c r="E207" i="16"/>
  <c r="E207" i="19"/>
  <c r="F210" i="16"/>
  <c r="F210" i="19"/>
  <c r="G213" i="16"/>
  <c r="G213" i="19"/>
  <c r="I219" i="16"/>
  <c r="I219" i="19"/>
  <c r="J222" i="16"/>
  <c r="J222" i="19"/>
  <c r="G229" i="16"/>
  <c r="G229" i="19"/>
  <c r="F242" i="16"/>
  <c r="F242" i="19"/>
  <c r="G245" i="16"/>
  <c r="G245" i="19"/>
  <c r="H248" i="16"/>
  <c r="H248" i="19"/>
  <c r="X248" i="8"/>
  <c r="I251" i="16"/>
  <c r="I251" i="19"/>
  <c r="J254" i="16"/>
  <c r="J254" i="19"/>
  <c r="F258" i="16"/>
  <c r="F258" i="19"/>
  <c r="H264" i="16"/>
  <c r="H264" i="19"/>
  <c r="X264" i="8"/>
  <c r="I267" i="16"/>
  <c r="I267" i="19"/>
  <c r="K273" i="16"/>
  <c r="K273" i="19"/>
  <c r="F274" i="16"/>
  <c r="F274" i="19"/>
  <c r="H280" i="16"/>
  <c r="H280" i="19"/>
  <c r="X280" i="8"/>
  <c r="K289" i="16"/>
  <c r="K289" i="19"/>
  <c r="I14" i="9"/>
  <c r="H296" i="16"/>
  <c r="H296" i="19"/>
  <c r="X296" i="8"/>
  <c r="E303" i="16"/>
  <c r="E303" i="19"/>
  <c r="F306" i="16"/>
  <c r="F306" i="19"/>
  <c r="H312" i="16"/>
  <c r="H312" i="19"/>
  <c r="J318" i="16"/>
  <c r="J318" i="19"/>
  <c r="K321" i="16"/>
  <c r="K321" i="19"/>
  <c r="G325" i="16"/>
  <c r="G325" i="19"/>
  <c r="H328" i="16"/>
  <c r="H328" i="19"/>
  <c r="I331" i="16"/>
  <c r="I331" i="19"/>
  <c r="J334" i="16"/>
  <c r="J334" i="19"/>
  <c r="E335" i="16"/>
  <c r="E335" i="19"/>
  <c r="K337" i="16"/>
  <c r="K337" i="19"/>
  <c r="I11" i="12"/>
  <c r="H344" i="16"/>
  <c r="I11" i="18" s="1"/>
  <c r="H344" i="19"/>
  <c r="I11" i="21" s="1"/>
  <c r="I347" i="16"/>
  <c r="I347" i="19"/>
  <c r="G357" i="16"/>
  <c r="G357" i="19"/>
  <c r="F370" i="16"/>
  <c r="F370" i="19"/>
  <c r="G373" i="16"/>
  <c r="G373" i="19"/>
  <c r="F386" i="16"/>
  <c r="F386" i="19"/>
  <c r="X416" i="8"/>
  <c r="K426" i="16"/>
  <c r="K426" i="19"/>
  <c r="X506" i="8"/>
  <c r="H515" i="16"/>
  <c r="H515" i="19"/>
  <c r="X536" i="8"/>
  <c r="X549" i="8"/>
  <c r="X563" i="8"/>
  <c r="X649" i="8"/>
  <c r="J91" i="16"/>
  <c r="J91" i="19"/>
  <c r="K94" i="16"/>
  <c r="K94" i="19"/>
  <c r="F95" i="16"/>
  <c r="F95" i="19"/>
  <c r="G98" i="16"/>
  <c r="G98" i="19"/>
  <c r="I104" i="16"/>
  <c r="I104" i="19"/>
  <c r="F111" i="16"/>
  <c r="F111" i="19"/>
  <c r="I120" i="16"/>
  <c r="I120" i="19"/>
  <c r="J123" i="16"/>
  <c r="J123" i="19"/>
  <c r="K126" i="16"/>
  <c r="K126" i="19"/>
  <c r="F127" i="16"/>
  <c r="F127" i="19"/>
  <c r="G130" i="16"/>
  <c r="G130" i="19"/>
  <c r="F143" i="16"/>
  <c r="F143" i="19"/>
  <c r="G146" i="16"/>
  <c r="G146" i="19"/>
  <c r="E156" i="16"/>
  <c r="E156" i="19"/>
  <c r="I168" i="16"/>
  <c r="I168" i="19"/>
  <c r="K174" i="16"/>
  <c r="K174" i="19"/>
  <c r="I184" i="16"/>
  <c r="I184" i="19"/>
  <c r="K190" i="16"/>
  <c r="K190" i="19"/>
  <c r="H197" i="16"/>
  <c r="H197" i="19"/>
  <c r="X197" i="8"/>
  <c r="I200" i="16"/>
  <c r="I200" i="19"/>
  <c r="K206" i="16"/>
  <c r="K206" i="19"/>
  <c r="G21" i="12"/>
  <c r="G10" i="9"/>
  <c r="F207" i="16"/>
  <c r="F207" i="19"/>
  <c r="G210" i="16"/>
  <c r="G210" i="19"/>
  <c r="H213" i="16"/>
  <c r="H213" i="19"/>
  <c r="J219" i="16"/>
  <c r="J219" i="19"/>
  <c r="K222" i="16"/>
  <c r="K222" i="19"/>
  <c r="H229" i="16"/>
  <c r="H229" i="19"/>
  <c r="F239" i="16"/>
  <c r="F239" i="19"/>
  <c r="G242" i="16"/>
  <c r="G242" i="19"/>
  <c r="H245" i="16"/>
  <c r="H245" i="19"/>
  <c r="I248" i="16"/>
  <c r="I248" i="19"/>
  <c r="J251" i="16"/>
  <c r="J251" i="19"/>
  <c r="K254" i="16"/>
  <c r="K254" i="19"/>
  <c r="G258" i="16"/>
  <c r="G258" i="19"/>
  <c r="H261" i="16"/>
  <c r="H261" i="19"/>
  <c r="I264" i="16"/>
  <c r="I264" i="19"/>
  <c r="J267" i="16"/>
  <c r="J267" i="19"/>
  <c r="E268" i="16"/>
  <c r="E268" i="19"/>
  <c r="G274" i="16"/>
  <c r="G274" i="19"/>
  <c r="I280" i="16"/>
  <c r="I280" i="19"/>
  <c r="J14" i="9"/>
  <c r="I296" i="16"/>
  <c r="I296" i="19"/>
  <c r="E300" i="16"/>
  <c r="E300" i="19"/>
  <c r="F303" i="16"/>
  <c r="F303" i="19"/>
  <c r="G306" i="16"/>
  <c r="G306" i="19"/>
  <c r="I312" i="16"/>
  <c r="I312" i="19"/>
  <c r="K318" i="16"/>
  <c r="K318" i="19"/>
  <c r="F319" i="16"/>
  <c r="F319" i="19"/>
  <c r="H325" i="16"/>
  <c r="H325" i="19"/>
  <c r="I328" i="16"/>
  <c r="I328" i="19"/>
  <c r="J331" i="16"/>
  <c r="J331" i="19"/>
  <c r="K334" i="16"/>
  <c r="K334" i="19"/>
  <c r="F335" i="16"/>
  <c r="F335" i="19"/>
  <c r="J11" i="12"/>
  <c r="I344" i="16"/>
  <c r="J11" i="18" s="1"/>
  <c r="I344" i="19"/>
  <c r="J11" i="21" s="1"/>
  <c r="J347" i="16"/>
  <c r="J347" i="19"/>
  <c r="F351" i="16"/>
  <c r="F351" i="19"/>
  <c r="H357" i="16"/>
  <c r="H357" i="19"/>
  <c r="F367" i="16"/>
  <c r="F367" i="19"/>
  <c r="G370" i="16"/>
  <c r="G370" i="19"/>
  <c r="H373" i="16"/>
  <c r="H373" i="19"/>
  <c r="X373" i="8"/>
  <c r="G386" i="16"/>
  <c r="G386" i="19"/>
  <c r="X387" i="8"/>
  <c r="F415" i="16"/>
  <c r="F415" i="19"/>
  <c r="H425" i="16"/>
  <c r="H425" i="19"/>
  <c r="H441" i="16"/>
  <c r="H441" i="19"/>
  <c r="K458" i="16"/>
  <c r="K458" i="19"/>
  <c r="J470" i="16"/>
  <c r="J470" i="19"/>
  <c r="F22" i="12"/>
  <c r="E476" i="16"/>
  <c r="E476" i="19"/>
  <c r="C29" i="24" s="1"/>
  <c r="J494" i="16"/>
  <c r="J494" i="19"/>
  <c r="X504" i="8"/>
  <c r="X521" i="8"/>
  <c r="I580" i="16"/>
  <c r="I580" i="19"/>
  <c r="G95" i="16"/>
  <c r="G95" i="19"/>
  <c r="H98" i="16"/>
  <c r="H98" i="19"/>
  <c r="J104" i="16"/>
  <c r="J104" i="19"/>
  <c r="G111" i="16"/>
  <c r="G111" i="19"/>
  <c r="J120" i="16"/>
  <c r="J120" i="19"/>
  <c r="K123" i="16"/>
  <c r="K123" i="19"/>
  <c r="F124" i="16"/>
  <c r="F124" i="19"/>
  <c r="G127" i="16"/>
  <c r="G127" i="19"/>
  <c r="H130" i="16"/>
  <c r="H130" i="19"/>
  <c r="G143" i="16"/>
  <c r="G143" i="19"/>
  <c r="H146" i="16"/>
  <c r="H146" i="19"/>
  <c r="E153" i="16"/>
  <c r="E153" i="19"/>
  <c r="F156" i="16"/>
  <c r="F156" i="19"/>
  <c r="J168" i="16"/>
  <c r="J168" i="19"/>
  <c r="E169" i="16"/>
  <c r="E169" i="19"/>
  <c r="J184" i="16"/>
  <c r="J184" i="19"/>
  <c r="E185" i="16"/>
  <c r="E185" i="19"/>
  <c r="I197" i="16"/>
  <c r="I197" i="19"/>
  <c r="J200" i="16"/>
  <c r="J200" i="19"/>
  <c r="K203" i="16"/>
  <c r="K203" i="19"/>
  <c r="H21" i="12"/>
  <c r="H10" i="9"/>
  <c r="G207" i="19"/>
  <c r="H210" i="16"/>
  <c r="H210" i="19"/>
  <c r="I213" i="16"/>
  <c r="I213" i="19"/>
  <c r="K219" i="16"/>
  <c r="K219" i="19"/>
  <c r="I229" i="16"/>
  <c r="I229" i="19"/>
  <c r="E233" i="16"/>
  <c r="E233" i="19"/>
  <c r="G239" i="16"/>
  <c r="G239" i="19"/>
  <c r="H242" i="16"/>
  <c r="H242" i="19"/>
  <c r="I245" i="16"/>
  <c r="I245" i="19"/>
  <c r="J248" i="16"/>
  <c r="J248" i="19"/>
  <c r="K251" i="16"/>
  <c r="K251" i="19"/>
  <c r="H258" i="16"/>
  <c r="H258" i="19"/>
  <c r="X258" i="8"/>
  <c r="I261" i="16"/>
  <c r="I261" i="19"/>
  <c r="J264" i="16"/>
  <c r="J264" i="19"/>
  <c r="K267" i="16"/>
  <c r="K267" i="19"/>
  <c r="F268" i="16"/>
  <c r="F268" i="19"/>
  <c r="H274" i="16"/>
  <c r="H274" i="19"/>
  <c r="K14" i="9"/>
  <c r="J296" i="16"/>
  <c r="J296" i="19"/>
  <c r="F300" i="16"/>
  <c r="F300" i="19"/>
  <c r="G303" i="16"/>
  <c r="G303" i="19"/>
  <c r="H306" i="16"/>
  <c r="H306" i="19"/>
  <c r="J312" i="16"/>
  <c r="J312" i="19"/>
  <c r="G319" i="16"/>
  <c r="G319" i="19"/>
  <c r="I325" i="16"/>
  <c r="I325" i="19"/>
  <c r="J328" i="16"/>
  <c r="J328" i="19"/>
  <c r="K331" i="16"/>
  <c r="K331" i="19"/>
  <c r="G335" i="16"/>
  <c r="G335" i="19"/>
  <c r="K11" i="12"/>
  <c r="J344" i="16"/>
  <c r="K11" i="18" s="1"/>
  <c r="J344" i="19"/>
  <c r="K347" i="16"/>
  <c r="K347" i="19"/>
  <c r="G351" i="16"/>
  <c r="G351" i="19"/>
  <c r="I357" i="16"/>
  <c r="I357" i="19"/>
  <c r="G367" i="16"/>
  <c r="G367" i="19"/>
  <c r="H370" i="16"/>
  <c r="H370" i="19"/>
  <c r="X370" i="8"/>
  <c r="I373" i="16"/>
  <c r="I373" i="19"/>
  <c r="H386" i="16"/>
  <c r="H386" i="19"/>
  <c r="X438" i="8"/>
  <c r="I441" i="16"/>
  <c r="I441" i="19"/>
  <c r="X457" i="8"/>
  <c r="K470" i="16"/>
  <c r="K470" i="19"/>
  <c r="G474" i="16"/>
  <c r="G474" i="19"/>
  <c r="X489" i="8"/>
  <c r="K494" i="16"/>
  <c r="K494" i="19"/>
  <c r="X508" i="8"/>
  <c r="J558" i="16"/>
  <c r="J558" i="19"/>
  <c r="X558" i="8"/>
  <c r="K567" i="16"/>
  <c r="K567" i="19"/>
  <c r="X567" i="8"/>
  <c r="H593" i="16"/>
  <c r="H593" i="19"/>
  <c r="X604" i="8"/>
  <c r="G606" i="16"/>
  <c r="G606" i="19"/>
  <c r="K200" i="16"/>
  <c r="K200" i="19"/>
  <c r="I21" i="12"/>
  <c r="I10" i="9"/>
  <c r="H207" i="16"/>
  <c r="H207" i="19"/>
  <c r="X207" i="8"/>
  <c r="I210" i="16"/>
  <c r="I210" i="19"/>
  <c r="J213" i="16"/>
  <c r="J213" i="19"/>
  <c r="J229" i="16"/>
  <c r="J229" i="19"/>
  <c r="E230" i="16"/>
  <c r="E230" i="19"/>
  <c r="F233" i="16"/>
  <c r="F233" i="19"/>
  <c r="H239" i="16"/>
  <c r="H239" i="19"/>
  <c r="X239" i="8"/>
  <c r="I242" i="16"/>
  <c r="I242" i="19"/>
  <c r="J245" i="16"/>
  <c r="J245" i="19"/>
  <c r="K248" i="16"/>
  <c r="K248" i="19"/>
  <c r="I258" i="16"/>
  <c r="I258" i="19"/>
  <c r="J261" i="16"/>
  <c r="J261" i="19"/>
  <c r="K264" i="16"/>
  <c r="K264" i="19"/>
  <c r="G268" i="16"/>
  <c r="G268" i="19"/>
  <c r="K280" i="16"/>
  <c r="K280" i="19"/>
  <c r="F281" i="16"/>
  <c r="F281" i="19"/>
  <c r="L14" i="9"/>
  <c r="K296" i="16"/>
  <c r="K296" i="19"/>
  <c r="F297" i="16"/>
  <c r="F297" i="19"/>
  <c r="G300" i="16"/>
  <c r="G300" i="19"/>
  <c r="H303" i="16"/>
  <c r="H303" i="19"/>
  <c r="X303" i="8"/>
  <c r="I306" i="16"/>
  <c r="I306" i="19"/>
  <c r="K312" i="16"/>
  <c r="K312" i="19"/>
  <c r="F313" i="16"/>
  <c r="F313" i="19"/>
  <c r="H319" i="16"/>
  <c r="H319" i="19"/>
  <c r="X319" i="8"/>
  <c r="J325" i="16"/>
  <c r="J325" i="19"/>
  <c r="E326" i="16"/>
  <c r="E326" i="19"/>
  <c r="K328" i="16"/>
  <c r="K328" i="19"/>
  <c r="H335" i="16"/>
  <c r="H335" i="19"/>
  <c r="L11" i="12"/>
  <c r="K344" i="16"/>
  <c r="L11" i="18" s="1"/>
  <c r="K344" i="19"/>
  <c r="L11" i="21" s="1"/>
  <c r="H351" i="16"/>
  <c r="H351" i="19"/>
  <c r="X351" i="8"/>
  <c r="J357" i="16"/>
  <c r="J357" i="19"/>
  <c r="F361" i="16"/>
  <c r="F361" i="19"/>
  <c r="H367" i="16"/>
  <c r="H367" i="19"/>
  <c r="X367" i="8"/>
  <c r="I370" i="16"/>
  <c r="I370" i="19"/>
  <c r="J373" i="16"/>
  <c r="J373" i="19"/>
  <c r="I386" i="16"/>
  <c r="I386" i="19"/>
  <c r="X409" i="8"/>
  <c r="X411" i="8"/>
  <c r="J421" i="16"/>
  <c r="J421" i="19"/>
  <c r="X422" i="8"/>
  <c r="X445" i="8"/>
  <c r="X452" i="8"/>
  <c r="K453" i="16"/>
  <c r="K453" i="19"/>
  <c r="X481" i="8"/>
  <c r="X555" i="8"/>
  <c r="K558" i="16"/>
  <c r="K558" i="19"/>
  <c r="I50" i="24" s="1"/>
  <c r="X568" i="8"/>
  <c r="X600" i="8"/>
  <c r="X632" i="8"/>
  <c r="G13" i="12"/>
  <c r="F86" i="16"/>
  <c r="G13" i="18" s="1"/>
  <c r="F86" i="19"/>
  <c r="G13" i="21" s="1"/>
  <c r="G89" i="16"/>
  <c r="G89" i="19"/>
  <c r="I95" i="16"/>
  <c r="I95" i="19"/>
  <c r="J98" i="16"/>
  <c r="J98" i="19"/>
  <c r="G8" i="12"/>
  <c r="F102" i="16"/>
  <c r="F102" i="19"/>
  <c r="I111" i="16"/>
  <c r="I111" i="19"/>
  <c r="E115" i="16"/>
  <c r="E115" i="19"/>
  <c r="F118" i="16"/>
  <c r="F118" i="19"/>
  <c r="H124" i="16"/>
  <c r="H124" i="19"/>
  <c r="I127" i="16"/>
  <c r="I127" i="19"/>
  <c r="J130" i="16"/>
  <c r="J130" i="19"/>
  <c r="E131" i="16"/>
  <c r="E131" i="19"/>
  <c r="F134" i="16"/>
  <c r="F134" i="19"/>
  <c r="I143" i="16"/>
  <c r="I143" i="19"/>
  <c r="J146" i="16"/>
  <c r="J146" i="19"/>
  <c r="E147" i="16"/>
  <c r="E147" i="19"/>
  <c r="G153" i="16"/>
  <c r="G153" i="19"/>
  <c r="H156" i="16"/>
  <c r="H156" i="19"/>
  <c r="X156" i="8"/>
  <c r="G169" i="16"/>
  <c r="G169" i="19"/>
  <c r="F182" i="16"/>
  <c r="F182" i="19"/>
  <c r="G185" i="16"/>
  <c r="G185" i="19"/>
  <c r="K197" i="16"/>
  <c r="K197" i="19"/>
  <c r="F198" i="16"/>
  <c r="F198" i="19"/>
  <c r="J21" i="12"/>
  <c r="J10" i="9"/>
  <c r="I207" i="16"/>
  <c r="I207" i="19"/>
  <c r="J210" i="16"/>
  <c r="J210" i="19"/>
  <c r="K213" i="16"/>
  <c r="K213" i="19"/>
  <c r="F214" i="16"/>
  <c r="F214" i="19"/>
  <c r="K229" i="16"/>
  <c r="K229" i="19"/>
  <c r="F230" i="16"/>
  <c r="F230" i="19"/>
  <c r="G233" i="16"/>
  <c r="G233" i="19"/>
  <c r="I239" i="16"/>
  <c r="I239" i="19"/>
  <c r="J242" i="16"/>
  <c r="J242" i="19"/>
  <c r="K245" i="16"/>
  <c r="K245" i="19"/>
  <c r="F246" i="16"/>
  <c r="F246" i="19"/>
  <c r="J258" i="16"/>
  <c r="J258" i="19"/>
  <c r="E259" i="16"/>
  <c r="E259" i="19"/>
  <c r="K261" i="16"/>
  <c r="K261" i="19"/>
  <c r="H268" i="16"/>
  <c r="H268" i="19"/>
  <c r="J274" i="16"/>
  <c r="J274" i="19"/>
  <c r="E275" i="16"/>
  <c r="E275" i="19"/>
  <c r="G281" i="16"/>
  <c r="G281" i="19"/>
  <c r="E291" i="16"/>
  <c r="E291" i="19"/>
  <c r="C70" i="24" s="1"/>
  <c r="F294" i="16"/>
  <c r="F294" i="19"/>
  <c r="W297" i="8"/>
  <c r="H300" i="16"/>
  <c r="H300" i="19"/>
  <c r="X300" i="8"/>
  <c r="I303" i="16"/>
  <c r="I303" i="19"/>
  <c r="J306" i="16"/>
  <c r="J306" i="19"/>
  <c r="E307" i="16"/>
  <c r="E307" i="19"/>
  <c r="G313" i="16"/>
  <c r="G313" i="19"/>
  <c r="I319" i="16"/>
  <c r="I319" i="19"/>
  <c r="E323" i="16"/>
  <c r="E323" i="19"/>
  <c r="K325" i="16"/>
  <c r="K325" i="19"/>
  <c r="F326" i="16"/>
  <c r="F326" i="19"/>
  <c r="I335" i="16"/>
  <c r="I335" i="19"/>
  <c r="I351" i="16"/>
  <c r="I351" i="19"/>
  <c r="E355" i="16"/>
  <c r="E355" i="19"/>
  <c r="K357" i="16"/>
  <c r="K357" i="19"/>
  <c r="G361" i="16"/>
  <c r="G361" i="19"/>
  <c r="I367" i="16"/>
  <c r="I367" i="19"/>
  <c r="J370" i="16"/>
  <c r="J370" i="19"/>
  <c r="K373" i="16"/>
  <c r="K373" i="19"/>
  <c r="F374" i="16"/>
  <c r="F374" i="19"/>
  <c r="J386" i="16"/>
  <c r="J386" i="19"/>
  <c r="E390" i="16"/>
  <c r="E390" i="19"/>
  <c r="X390" i="8"/>
  <c r="F413" i="16"/>
  <c r="F413" i="19"/>
  <c r="I415" i="16"/>
  <c r="I415" i="19"/>
  <c r="K421" i="16"/>
  <c r="K421" i="19"/>
  <c r="K428" i="16"/>
  <c r="K428" i="19"/>
  <c r="J448" i="16"/>
  <c r="J448" i="19"/>
  <c r="G469" i="16"/>
  <c r="G469" i="19"/>
  <c r="X538" i="8"/>
  <c r="X542" i="8"/>
  <c r="X545" i="8"/>
  <c r="X559" i="8"/>
  <c r="X581" i="8"/>
  <c r="X611" i="8"/>
  <c r="K21" i="12"/>
  <c r="K10" i="9"/>
  <c r="J207" i="16"/>
  <c r="J207" i="19"/>
  <c r="K210" i="16"/>
  <c r="K210" i="19"/>
  <c r="F211" i="16"/>
  <c r="F211" i="19"/>
  <c r="G214" i="16"/>
  <c r="G214" i="19"/>
  <c r="F227" i="16"/>
  <c r="F227" i="19"/>
  <c r="G230" i="16"/>
  <c r="G230" i="19"/>
  <c r="H233" i="16"/>
  <c r="H233" i="19"/>
  <c r="X233" i="8"/>
  <c r="J239" i="16"/>
  <c r="J239" i="19"/>
  <c r="K242" i="16"/>
  <c r="K242" i="19"/>
  <c r="G246" i="16"/>
  <c r="G246" i="19"/>
  <c r="E256" i="16"/>
  <c r="E256" i="19"/>
  <c r="C46" i="24" s="1"/>
  <c r="K258" i="16"/>
  <c r="K258" i="19"/>
  <c r="F259" i="16"/>
  <c r="F259" i="19"/>
  <c r="I268" i="16"/>
  <c r="I268" i="19"/>
  <c r="K274" i="16"/>
  <c r="K274" i="19"/>
  <c r="F275" i="16"/>
  <c r="F275" i="19"/>
  <c r="H281" i="16"/>
  <c r="H281" i="19"/>
  <c r="F291" i="16"/>
  <c r="F291" i="19"/>
  <c r="D70" i="24" s="1"/>
  <c r="G294" i="16"/>
  <c r="G294" i="19"/>
  <c r="H297" i="16"/>
  <c r="H297" i="19"/>
  <c r="X297" i="8"/>
  <c r="I300" i="16"/>
  <c r="I300" i="19"/>
  <c r="J303" i="16"/>
  <c r="J303" i="19"/>
  <c r="K306" i="16"/>
  <c r="K306" i="19"/>
  <c r="F307" i="16"/>
  <c r="F307" i="19"/>
  <c r="H313" i="16"/>
  <c r="H313" i="19"/>
  <c r="X313" i="8"/>
  <c r="J319" i="16"/>
  <c r="J319" i="19"/>
  <c r="F323" i="16"/>
  <c r="F323" i="19"/>
  <c r="G326" i="16"/>
  <c r="G326" i="19"/>
  <c r="J335" i="16"/>
  <c r="J335" i="19"/>
  <c r="J351" i="16"/>
  <c r="J351" i="19"/>
  <c r="F355" i="16"/>
  <c r="F355" i="19"/>
  <c r="H361" i="16"/>
  <c r="H361" i="19"/>
  <c r="X361" i="8"/>
  <c r="J367" i="16"/>
  <c r="J367" i="19"/>
  <c r="K370" i="16"/>
  <c r="K370" i="19"/>
  <c r="G374" i="16"/>
  <c r="G374" i="19"/>
  <c r="F390" i="16"/>
  <c r="F390" i="19"/>
  <c r="X391" i="8"/>
  <c r="X393" i="8"/>
  <c r="X397" i="8"/>
  <c r="H414" i="16"/>
  <c r="H414" i="19"/>
  <c r="F440" i="16"/>
  <c r="F440" i="19"/>
  <c r="X440" i="8"/>
  <c r="L27" i="12"/>
  <c r="L4" i="9"/>
  <c r="K455" i="16"/>
  <c r="K455" i="19"/>
  <c r="X501" i="8"/>
  <c r="X516" i="8"/>
  <c r="X561" i="8"/>
  <c r="X641" i="8"/>
  <c r="J649" i="16"/>
  <c r="J649" i="19"/>
  <c r="X656" i="8"/>
  <c r="J565" i="16"/>
  <c r="J565" i="19"/>
  <c r="F575" i="16"/>
  <c r="F575" i="19"/>
  <c r="J580" i="16"/>
  <c r="J580" i="19"/>
  <c r="X589" i="8"/>
  <c r="H591" i="16"/>
  <c r="H591" i="19"/>
  <c r="I593" i="16"/>
  <c r="I593" i="19"/>
  <c r="H606" i="16"/>
  <c r="H606" i="19"/>
  <c r="H620" i="16"/>
  <c r="H620" i="19"/>
  <c r="J622" i="16"/>
  <c r="J622" i="19"/>
  <c r="I635" i="16"/>
  <c r="I635" i="19"/>
  <c r="F646" i="16"/>
  <c r="F646" i="19"/>
  <c r="I16" i="12"/>
  <c r="H648" i="16"/>
  <c r="H648" i="19"/>
  <c r="E673" i="16"/>
  <c r="E673" i="19"/>
  <c r="X673" i="8"/>
  <c r="F684" i="16"/>
  <c r="F684" i="19"/>
  <c r="G686" i="16"/>
  <c r="G686" i="19"/>
  <c r="X686" i="8"/>
  <c r="I688" i="16"/>
  <c r="I688" i="19"/>
  <c r="X688" i="8"/>
  <c r="G698" i="16"/>
  <c r="G698" i="19"/>
  <c r="X706" i="8"/>
  <c r="X722" i="8"/>
  <c r="J775" i="16"/>
  <c r="J775" i="19"/>
  <c r="X807" i="8"/>
  <c r="J849" i="16"/>
  <c r="J849" i="19"/>
  <c r="E854" i="16"/>
  <c r="E854" i="19"/>
  <c r="X864" i="8"/>
  <c r="K892" i="16"/>
  <c r="K892" i="19"/>
  <c r="G437" i="16"/>
  <c r="G437" i="19"/>
  <c r="J441" i="16"/>
  <c r="J441" i="19"/>
  <c r="G442" i="16"/>
  <c r="G442" i="19"/>
  <c r="F452" i="16"/>
  <c r="F452" i="19"/>
  <c r="H461" i="16"/>
  <c r="H461" i="19"/>
  <c r="H22" i="12"/>
  <c r="G476" i="16"/>
  <c r="G476" i="19"/>
  <c r="J480" i="16"/>
  <c r="J480" i="19"/>
  <c r="H486" i="16"/>
  <c r="H486" i="19"/>
  <c r="I495" i="16"/>
  <c r="I495" i="19"/>
  <c r="I515" i="16"/>
  <c r="I515" i="19"/>
  <c r="H550" i="16"/>
  <c r="H550" i="19"/>
  <c r="K565" i="16"/>
  <c r="K565" i="19"/>
  <c r="K580" i="16"/>
  <c r="K580" i="19"/>
  <c r="E588" i="16"/>
  <c r="E588" i="19"/>
  <c r="G590" i="16"/>
  <c r="G590" i="19"/>
  <c r="I591" i="16"/>
  <c r="I591" i="19"/>
  <c r="J593" i="16"/>
  <c r="J593" i="19"/>
  <c r="E602" i="16"/>
  <c r="E602" i="19"/>
  <c r="X602" i="8"/>
  <c r="F603" i="16"/>
  <c r="F603" i="19"/>
  <c r="G604" i="16"/>
  <c r="G604" i="19"/>
  <c r="I606" i="16"/>
  <c r="I606" i="19"/>
  <c r="K608" i="16"/>
  <c r="K608" i="19"/>
  <c r="F617" i="16"/>
  <c r="F617" i="19"/>
  <c r="X617" i="8"/>
  <c r="J621" i="16"/>
  <c r="J621" i="19"/>
  <c r="K622" i="16"/>
  <c r="K622" i="19"/>
  <c r="X630" i="8"/>
  <c r="I634" i="16"/>
  <c r="I634" i="19"/>
  <c r="J635" i="16"/>
  <c r="J635" i="19"/>
  <c r="E645" i="16"/>
  <c r="E645" i="19"/>
  <c r="J16" i="12"/>
  <c r="I648" i="16"/>
  <c r="I648" i="19"/>
  <c r="X705" i="8"/>
  <c r="X720" i="8"/>
  <c r="X746" i="8"/>
  <c r="J759" i="16"/>
  <c r="J759" i="19"/>
  <c r="E822" i="16"/>
  <c r="E822" i="19"/>
  <c r="F869" i="16"/>
  <c r="F869" i="19"/>
  <c r="J383" i="16"/>
  <c r="J383" i="19"/>
  <c r="K386" i="16"/>
  <c r="K386" i="19"/>
  <c r="G390" i="16"/>
  <c r="G390" i="19"/>
  <c r="I396" i="16"/>
  <c r="I396" i="19"/>
  <c r="G406" i="16"/>
  <c r="G406" i="19"/>
  <c r="E413" i="16"/>
  <c r="E413" i="19"/>
  <c r="X418" i="8"/>
  <c r="I422" i="16"/>
  <c r="I422" i="19"/>
  <c r="G37" i="24" s="1"/>
  <c r="G432" i="16"/>
  <c r="G432" i="19"/>
  <c r="H437" i="16"/>
  <c r="H437" i="19"/>
  <c r="K441" i="16"/>
  <c r="K441" i="19"/>
  <c r="H442" i="16"/>
  <c r="H442" i="19"/>
  <c r="X447" i="8"/>
  <c r="G452" i="16"/>
  <c r="G452" i="19"/>
  <c r="I461" i="16"/>
  <c r="I461" i="19"/>
  <c r="F467" i="16"/>
  <c r="F467" i="19"/>
  <c r="I22" i="12"/>
  <c r="H476" i="16"/>
  <c r="H476" i="19"/>
  <c r="K480" i="16"/>
  <c r="K480" i="19"/>
  <c r="X482" i="8"/>
  <c r="I486" i="16"/>
  <c r="I486" i="19"/>
  <c r="J495" i="16"/>
  <c r="J495" i="19"/>
  <c r="E502" i="16"/>
  <c r="E502" i="19"/>
  <c r="X511" i="8"/>
  <c r="J515" i="16"/>
  <c r="J515" i="19"/>
  <c r="I550" i="16"/>
  <c r="I550" i="19"/>
  <c r="H575" i="16"/>
  <c r="H575" i="19"/>
  <c r="H590" i="16"/>
  <c r="H590" i="19"/>
  <c r="K593" i="16"/>
  <c r="K593" i="19"/>
  <c r="H604" i="16"/>
  <c r="H604" i="19"/>
  <c r="J606" i="16"/>
  <c r="J606" i="19"/>
  <c r="G617" i="16"/>
  <c r="G617" i="19"/>
  <c r="F630" i="16"/>
  <c r="F630" i="19"/>
  <c r="X643" i="8"/>
  <c r="F645" i="16"/>
  <c r="F645" i="19"/>
  <c r="K16" i="12"/>
  <c r="J648" i="16"/>
  <c r="J648" i="19"/>
  <c r="X659" i="8"/>
  <c r="E663" i="16"/>
  <c r="E663" i="19"/>
  <c r="X663" i="8"/>
  <c r="I757" i="16"/>
  <c r="I757" i="19"/>
  <c r="X899" i="8"/>
  <c r="H432" i="16"/>
  <c r="H432" i="19"/>
  <c r="E433" i="16"/>
  <c r="E433" i="19"/>
  <c r="I442" i="16"/>
  <c r="I442" i="19"/>
  <c r="E453" i="16"/>
  <c r="E453" i="19"/>
  <c r="J461" i="16"/>
  <c r="J461" i="19"/>
  <c r="G467" i="16"/>
  <c r="G467" i="19"/>
  <c r="J22" i="12"/>
  <c r="I476" i="16"/>
  <c r="I476" i="19"/>
  <c r="J486" i="16"/>
  <c r="J486" i="19"/>
  <c r="K495" i="16"/>
  <c r="K495" i="19"/>
  <c r="F502" i="16"/>
  <c r="F502" i="19"/>
  <c r="X502" i="8"/>
  <c r="K515" i="16"/>
  <c r="K515" i="19"/>
  <c r="E522" i="16"/>
  <c r="E522" i="19"/>
  <c r="F541" i="16"/>
  <c r="F541" i="19"/>
  <c r="J550" i="16"/>
  <c r="J550" i="19"/>
  <c r="E556" i="16"/>
  <c r="E556" i="19"/>
  <c r="F573" i="16"/>
  <c r="F573" i="19"/>
  <c r="X573" i="8"/>
  <c r="G574" i="16"/>
  <c r="G574" i="19"/>
  <c r="I575" i="16"/>
  <c r="I575" i="19"/>
  <c r="X586" i="8"/>
  <c r="F587" i="16"/>
  <c r="F587" i="19"/>
  <c r="G588" i="16"/>
  <c r="G588" i="19"/>
  <c r="I590" i="16"/>
  <c r="I590" i="19"/>
  <c r="K592" i="16"/>
  <c r="K592" i="19"/>
  <c r="F601" i="16"/>
  <c r="F601" i="19"/>
  <c r="H603" i="16"/>
  <c r="H603" i="19"/>
  <c r="J605" i="16"/>
  <c r="J605" i="19"/>
  <c r="K606" i="16"/>
  <c r="K606" i="19"/>
  <c r="E614" i="16"/>
  <c r="E614" i="19"/>
  <c r="X614" i="8"/>
  <c r="K620" i="16"/>
  <c r="K620" i="19"/>
  <c r="K634" i="16"/>
  <c r="K634" i="19"/>
  <c r="G645" i="16"/>
  <c r="G645" i="19"/>
  <c r="I646" i="16"/>
  <c r="I646" i="19"/>
  <c r="X651" i="8"/>
  <c r="H673" i="16"/>
  <c r="H673" i="19"/>
  <c r="X778" i="8"/>
  <c r="X784" i="8"/>
  <c r="H839" i="16"/>
  <c r="H839" i="19"/>
  <c r="H922" i="16"/>
  <c r="H922" i="19"/>
  <c r="I390" i="16"/>
  <c r="I390" i="19"/>
  <c r="E394" i="16"/>
  <c r="E394" i="19"/>
  <c r="K396" i="16"/>
  <c r="K396" i="19"/>
  <c r="I406" i="16"/>
  <c r="I406" i="19"/>
  <c r="G413" i="16"/>
  <c r="G413" i="19"/>
  <c r="K422" i="16"/>
  <c r="K422" i="19"/>
  <c r="I37" i="24" s="1"/>
  <c r="I432" i="16"/>
  <c r="I432" i="19"/>
  <c r="F433" i="16"/>
  <c r="F433" i="19"/>
  <c r="X433" i="8"/>
  <c r="J437" i="16"/>
  <c r="J437" i="19"/>
  <c r="F443" i="16"/>
  <c r="F443" i="19"/>
  <c r="I452" i="16"/>
  <c r="I452" i="19"/>
  <c r="F453" i="16"/>
  <c r="F453" i="19"/>
  <c r="F458" i="16"/>
  <c r="F458" i="19"/>
  <c r="G462" i="16"/>
  <c r="G462" i="19"/>
  <c r="H467" i="16"/>
  <c r="H467" i="19"/>
  <c r="X468" i="8"/>
  <c r="K22" i="12"/>
  <c r="J476" i="16"/>
  <c r="J476" i="19"/>
  <c r="K486" i="16"/>
  <c r="K486" i="19"/>
  <c r="X497" i="8"/>
  <c r="G502" i="16"/>
  <c r="G502" i="19"/>
  <c r="F507" i="16"/>
  <c r="F507" i="19"/>
  <c r="F517" i="16"/>
  <c r="F517" i="19"/>
  <c r="F522" i="16"/>
  <c r="F522" i="19"/>
  <c r="G526" i="16"/>
  <c r="G526" i="19"/>
  <c r="E532" i="19"/>
  <c r="C39" i="24" s="1"/>
  <c r="X532" i="8"/>
  <c r="G541" i="16"/>
  <c r="G541" i="19"/>
  <c r="K550" i="16"/>
  <c r="K550" i="19"/>
  <c r="X556" i="8"/>
  <c r="H574" i="16"/>
  <c r="H574" i="19"/>
  <c r="G587" i="16"/>
  <c r="G587" i="19"/>
  <c r="H588" i="16"/>
  <c r="H588" i="19"/>
  <c r="J590" i="16"/>
  <c r="J590" i="19"/>
  <c r="F600" i="16"/>
  <c r="F600" i="19"/>
  <c r="G601" i="16"/>
  <c r="G601" i="19"/>
  <c r="I603" i="16"/>
  <c r="I603" i="19"/>
  <c r="F614" i="16"/>
  <c r="F614" i="19"/>
  <c r="H631" i="16"/>
  <c r="H631" i="19"/>
  <c r="H645" i="16"/>
  <c r="H645" i="19"/>
  <c r="H659" i="16"/>
  <c r="H659" i="19"/>
  <c r="X701" i="8"/>
  <c r="X707" i="8"/>
  <c r="F778" i="16"/>
  <c r="F778" i="19"/>
  <c r="G920" i="16"/>
  <c r="G920" i="19"/>
  <c r="J390" i="16"/>
  <c r="J390" i="19"/>
  <c r="F394" i="16"/>
  <c r="F394" i="19"/>
  <c r="J406" i="16"/>
  <c r="J406" i="19"/>
  <c r="E407" i="16"/>
  <c r="E407" i="19"/>
  <c r="H413" i="16"/>
  <c r="H413" i="19"/>
  <c r="W419" i="8"/>
  <c r="G428" i="16"/>
  <c r="G428" i="19"/>
  <c r="J432" i="16"/>
  <c r="J432" i="19"/>
  <c r="K437" i="16"/>
  <c r="K437" i="19"/>
  <c r="K442" i="16"/>
  <c r="K442" i="19"/>
  <c r="G443" i="16"/>
  <c r="G443" i="19"/>
  <c r="F448" i="16"/>
  <c r="F448" i="19"/>
  <c r="X448" i="8"/>
  <c r="J452" i="16"/>
  <c r="J452" i="19"/>
  <c r="G453" i="16"/>
  <c r="G453" i="19"/>
  <c r="X453" i="8"/>
  <c r="G458" i="16"/>
  <c r="G458" i="19"/>
  <c r="H462" i="16"/>
  <c r="H462" i="19"/>
  <c r="I467" i="16"/>
  <c r="I467" i="19"/>
  <c r="L22" i="12"/>
  <c r="K476" i="16"/>
  <c r="K476" i="19"/>
  <c r="H502" i="16"/>
  <c r="H502" i="19"/>
  <c r="G507" i="16"/>
  <c r="G507" i="19"/>
  <c r="X507" i="8"/>
  <c r="F512" i="16"/>
  <c r="F512" i="19"/>
  <c r="X512" i="8"/>
  <c r="G517" i="16"/>
  <c r="G517" i="19"/>
  <c r="G522" i="16"/>
  <c r="G522" i="19"/>
  <c r="X522" i="8"/>
  <c r="H526" i="16"/>
  <c r="H526" i="19"/>
  <c r="F532" i="16"/>
  <c r="F532" i="19"/>
  <c r="F537" i="16"/>
  <c r="F537" i="19"/>
  <c r="X537" i="8"/>
  <c r="H541" i="16"/>
  <c r="H541" i="19"/>
  <c r="G556" i="16"/>
  <c r="G556" i="19"/>
  <c r="X570" i="8"/>
  <c r="G572" i="16"/>
  <c r="G572" i="19"/>
  <c r="I574" i="16"/>
  <c r="I574" i="19"/>
  <c r="F585" i="16"/>
  <c r="F585" i="19"/>
  <c r="X585" i="8"/>
  <c r="H587" i="16"/>
  <c r="H587" i="19"/>
  <c r="K590" i="16"/>
  <c r="K590" i="19"/>
  <c r="G600" i="16"/>
  <c r="G600" i="19"/>
  <c r="I602" i="16"/>
  <c r="I602" i="19"/>
  <c r="J603" i="16"/>
  <c r="J603" i="19"/>
  <c r="K604" i="16"/>
  <c r="K604" i="19"/>
  <c r="J617" i="16"/>
  <c r="J617" i="19"/>
  <c r="I630" i="16"/>
  <c r="I630" i="19"/>
  <c r="X667" i="8"/>
  <c r="G670" i="19"/>
  <c r="X670" i="8"/>
  <c r="X709" i="8"/>
  <c r="X736" i="8"/>
  <c r="X768" i="8"/>
  <c r="X799" i="8"/>
  <c r="H428" i="16"/>
  <c r="H428" i="19"/>
  <c r="K432" i="16"/>
  <c r="K432" i="19"/>
  <c r="H433" i="16"/>
  <c r="H433" i="19"/>
  <c r="E434" i="16"/>
  <c r="E434" i="19"/>
  <c r="X434" i="8"/>
  <c r="H443" i="16"/>
  <c r="H443" i="19"/>
  <c r="G448" i="16"/>
  <c r="G448" i="19"/>
  <c r="K452" i="16"/>
  <c r="K452" i="19"/>
  <c r="H453" i="16"/>
  <c r="H453" i="19"/>
  <c r="H458" i="16"/>
  <c r="H458" i="19"/>
  <c r="I462" i="16"/>
  <c r="I462" i="19"/>
  <c r="J467" i="16"/>
  <c r="J467" i="19"/>
  <c r="F483" i="16"/>
  <c r="F483" i="19"/>
  <c r="X483" i="8"/>
  <c r="E493" i="16"/>
  <c r="E493" i="19"/>
  <c r="X498" i="8"/>
  <c r="I502" i="16"/>
  <c r="I502" i="19"/>
  <c r="F503" i="16"/>
  <c r="F503" i="19"/>
  <c r="H507" i="16"/>
  <c r="H507" i="19"/>
  <c r="G512" i="16"/>
  <c r="G512" i="19"/>
  <c r="H517" i="16"/>
  <c r="H517" i="19"/>
  <c r="H522" i="16"/>
  <c r="H522" i="19"/>
  <c r="I526" i="16"/>
  <c r="I526" i="19"/>
  <c r="G532" i="16"/>
  <c r="G532" i="19"/>
  <c r="I541" i="16"/>
  <c r="I541" i="19"/>
  <c r="H556" i="16"/>
  <c r="H556" i="19"/>
  <c r="E557" i="16"/>
  <c r="E557" i="19"/>
  <c r="H572" i="16"/>
  <c r="H572" i="19"/>
  <c r="J574" i="16"/>
  <c r="J574" i="19"/>
  <c r="G585" i="16"/>
  <c r="G585" i="19"/>
  <c r="I587" i="16"/>
  <c r="I587" i="19"/>
  <c r="H600" i="16"/>
  <c r="H600" i="19"/>
  <c r="F613" i="16"/>
  <c r="F613" i="19"/>
  <c r="X626" i="8"/>
  <c r="X628" i="8"/>
  <c r="J631" i="16"/>
  <c r="J631" i="19"/>
  <c r="H643" i="16"/>
  <c r="H643" i="19"/>
  <c r="J659" i="16"/>
  <c r="J659" i="19"/>
  <c r="H670" i="16"/>
  <c r="H670" i="19"/>
  <c r="X691" i="8"/>
  <c r="F699" i="16"/>
  <c r="F699" i="19"/>
  <c r="J703" i="16"/>
  <c r="J703" i="19"/>
  <c r="E713" i="16"/>
  <c r="E713" i="19"/>
  <c r="X713" i="8"/>
  <c r="X717" i="8"/>
  <c r="X750" i="8"/>
  <c r="G419" i="16"/>
  <c r="G419" i="19"/>
  <c r="I428" i="16"/>
  <c r="I428" i="19"/>
  <c r="F429" i="16"/>
  <c r="F429" i="19"/>
  <c r="I433" i="16"/>
  <c r="I433" i="19"/>
  <c r="F434" i="16"/>
  <c r="F434" i="19"/>
  <c r="I443" i="16"/>
  <c r="I443" i="19"/>
  <c r="E444" i="16"/>
  <c r="E444" i="19"/>
  <c r="H448" i="16"/>
  <c r="H448" i="19"/>
  <c r="I458" i="16"/>
  <c r="I458" i="19"/>
  <c r="J462" i="16"/>
  <c r="J462" i="19"/>
  <c r="K467" i="16"/>
  <c r="K467" i="19"/>
  <c r="G483" i="16"/>
  <c r="G483" i="19"/>
  <c r="F493" i="16"/>
  <c r="F493" i="19"/>
  <c r="J502" i="16"/>
  <c r="J502" i="19"/>
  <c r="G503" i="16"/>
  <c r="G503" i="19"/>
  <c r="X503" i="8"/>
  <c r="I507" i="16"/>
  <c r="I507" i="19"/>
  <c r="H512" i="16"/>
  <c r="H512" i="19"/>
  <c r="I522" i="16"/>
  <c r="I522" i="19"/>
  <c r="J526" i="16"/>
  <c r="J526" i="19"/>
  <c r="H537" i="16"/>
  <c r="H537" i="19"/>
  <c r="J541" i="16"/>
  <c r="J541" i="19"/>
  <c r="I556" i="16"/>
  <c r="I556" i="19"/>
  <c r="F557" i="16"/>
  <c r="F557" i="19"/>
  <c r="F569" i="16"/>
  <c r="F569" i="19"/>
  <c r="J573" i="16"/>
  <c r="J573" i="19"/>
  <c r="K574" i="16"/>
  <c r="K574" i="19"/>
  <c r="E582" i="16"/>
  <c r="E582" i="19"/>
  <c r="X582" i="8"/>
  <c r="J587" i="16"/>
  <c r="J587" i="19"/>
  <c r="K588" i="16"/>
  <c r="K588" i="19"/>
  <c r="I600" i="16"/>
  <c r="I600" i="19"/>
  <c r="J601" i="16"/>
  <c r="J601" i="19"/>
  <c r="K602" i="16"/>
  <c r="K602" i="19"/>
  <c r="G613" i="16"/>
  <c r="G613" i="19"/>
  <c r="I614" i="16"/>
  <c r="I614" i="19"/>
  <c r="F626" i="16"/>
  <c r="F626" i="19"/>
  <c r="K631" i="16"/>
  <c r="K631" i="19"/>
  <c r="F641" i="16"/>
  <c r="F641" i="19"/>
  <c r="K645" i="16"/>
  <c r="K645" i="19"/>
  <c r="F650" i="16"/>
  <c r="F650" i="19"/>
  <c r="K659" i="16"/>
  <c r="K659" i="19"/>
  <c r="G667" i="16"/>
  <c r="G667" i="19"/>
  <c r="X678" i="8"/>
  <c r="K679" i="16"/>
  <c r="K679" i="19"/>
  <c r="X697" i="8"/>
  <c r="K746" i="16"/>
  <c r="K746" i="19"/>
  <c r="H918" i="16"/>
  <c r="H918" i="19"/>
  <c r="X918" i="8"/>
  <c r="I394" i="16"/>
  <c r="I394" i="19"/>
  <c r="H407" i="16"/>
  <c r="H407" i="19"/>
  <c r="G414" i="16"/>
  <c r="G414" i="19"/>
  <c r="H419" i="16"/>
  <c r="H419" i="19"/>
  <c r="X420" i="8"/>
  <c r="J428" i="16"/>
  <c r="J428" i="19"/>
  <c r="G429" i="16"/>
  <c r="G429" i="19"/>
  <c r="X429" i="8"/>
  <c r="J433" i="16"/>
  <c r="J433" i="19"/>
  <c r="G434" i="16"/>
  <c r="G434" i="19"/>
  <c r="J443" i="16"/>
  <c r="J443" i="19"/>
  <c r="X444" i="8"/>
  <c r="I448" i="16"/>
  <c r="I448" i="19"/>
  <c r="X449" i="8"/>
  <c r="J453" i="16"/>
  <c r="J453" i="19"/>
  <c r="K462" i="16"/>
  <c r="K462" i="19"/>
  <c r="F469" i="16"/>
  <c r="F469" i="19"/>
  <c r="F474" i="16"/>
  <c r="F474" i="19"/>
  <c r="H483" i="16"/>
  <c r="H483" i="19"/>
  <c r="X484" i="8"/>
  <c r="G493" i="16"/>
  <c r="G493" i="19"/>
  <c r="X493" i="8"/>
  <c r="K502" i="16"/>
  <c r="K502" i="19"/>
  <c r="H503" i="16"/>
  <c r="H503" i="19"/>
  <c r="J507" i="16"/>
  <c r="J507" i="19"/>
  <c r="I512" i="16"/>
  <c r="I512" i="19"/>
  <c r="X513" i="8"/>
  <c r="J517" i="16"/>
  <c r="J517" i="19"/>
  <c r="F523" i="16"/>
  <c r="F523" i="19"/>
  <c r="K526" i="16"/>
  <c r="K526" i="19"/>
  <c r="F13" i="9"/>
  <c r="E528" i="19"/>
  <c r="I532" i="16"/>
  <c r="I532" i="19"/>
  <c r="I537" i="16"/>
  <c r="I537" i="19"/>
  <c r="F17" i="12"/>
  <c r="F12" i="9"/>
  <c r="X548" i="8"/>
  <c r="J556" i="16"/>
  <c r="J556" i="19"/>
  <c r="G557" i="16"/>
  <c r="G557" i="19"/>
  <c r="X557" i="8"/>
  <c r="X565" i="8"/>
  <c r="F568" i="16"/>
  <c r="F568" i="19"/>
  <c r="G569" i="16"/>
  <c r="G569" i="19"/>
  <c r="F582" i="16"/>
  <c r="F582" i="19"/>
  <c r="X610" i="8"/>
  <c r="H613" i="16"/>
  <c r="H613" i="19"/>
  <c r="G626" i="16"/>
  <c r="G626" i="19"/>
  <c r="F639" i="16"/>
  <c r="F639" i="19"/>
  <c r="X648" i="8"/>
  <c r="K663" i="16"/>
  <c r="K663" i="19"/>
  <c r="G672" i="16"/>
  <c r="G672" i="19"/>
  <c r="X672" i="8"/>
  <c r="X685" i="8"/>
  <c r="X729" i="8"/>
  <c r="X733" i="8"/>
  <c r="I764" i="16"/>
  <c r="I764" i="19"/>
  <c r="X867" i="8"/>
  <c r="X952" i="8"/>
  <c r="W479" i="8"/>
  <c r="I483" i="16"/>
  <c r="I483" i="19"/>
  <c r="H493" i="16"/>
  <c r="H493" i="19"/>
  <c r="J512" i="16"/>
  <c r="J512" i="19"/>
  <c r="K517" i="16"/>
  <c r="K517" i="19"/>
  <c r="E519" i="16"/>
  <c r="E519" i="19"/>
  <c r="K522" i="16"/>
  <c r="K522" i="19"/>
  <c r="G523" i="16"/>
  <c r="G523" i="19"/>
  <c r="X523" i="8"/>
  <c r="G13" i="9"/>
  <c r="F528" i="16"/>
  <c r="F528" i="19"/>
  <c r="G13" i="20" s="1"/>
  <c r="X528" i="8"/>
  <c r="J532" i="16"/>
  <c r="J532" i="19"/>
  <c r="J537" i="16"/>
  <c r="J537" i="19"/>
  <c r="W543" i="8"/>
  <c r="G17" i="12"/>
  <c r="G12" i="9"/>
  <c r="F548" i="16"/>
  <c r="F548" i="19"/>
  <c r="K556" i="16"/>
  <c r="K556" i="19"/>
  <c r="H557" i="16"/>
  <c r="H557" i="19"/>
  <c r="X566" i="8"/>
  <c r="G568" i="16"/>
  <c r="G568" i="19"/>
  <c r="K572" i="16"/>
  <c r="K572" i="19"/>
  <c r="J585" i="16"/>
  <c r="J585" i="19"/>
  <c r="E595" i="16"/>
  <c r="E595" i="19"/>
  <c r="K600" i="16"/>
  <c r="K600" i="19"/>
  <c r="G612" i="16"/>
  <c r="G612" i="19"/>
  <c r="F625" i="16"/>
  <c r="F625" i="19"/>
  <c r="G640" i="16"/>
  <c r="G640" i="19"/>
  <c r="H641" i="16"/>
  <c r="H641" i="19"/>
  <c r="H650" i="16"/>
  <c r="H650" i="19"/>
  <c r="G662" i="16"/>
  <c r="G662" i="19"/>
  <c r="K670" i="16"/>
  <c r="K670" i="19"/>
  <c r="H672" i="16"/>
  <c r="H672" i="19"/>
  <c r="G685" i="16"/>
  <c r="G685" i="19"/>
  <c r="K691" i="16"/>
  <c r="K691" i="19"/>
  <c r="K770" i="16"/>
  <c r="K770" i="19"/>
  <c r="G12" i="12"/>
  <c r="F787" i="16"/>
  <c r="G12" i="18" s="1"/>
  <c r="F787" i="19"/>
  <c r="G12" i="21" s="1"/>
  <c r="X793" i="8"/>
  <c r="X806" i="8"/>
  <c r="I874" i="16"/>
  <c r="I874" i="19"/>
  <c r="X874" i="8"/>
  <c r="J419" i="16"/>
  <c r="J419" i="19"/>
  <c r="G425" i="16"/>
  <c r="G425" i="19"/>
  <c r="I429" i="16"/>
  <c r="I429" i="19"/>
  <c r="I434" i="16"/>
  <c r="I434" i="19"/>
  <c r="F435" i="16"/>
  <c r="F435" i="19"/>
  <c r="G440" i="16"/>
  <c r="G440" i="19"/>
  <c r="H444" i="16"/>
  <c r="H444" i="19"/>
  <c r="K448" i="16"/>
  <c r="K448" i="19"/>
  <c r="G27" i="12"/>
  <c r="G4" i="9"/>
  <c r="F455" i="16"/>
  <c r="F455" i="19"/>
  <c r="H469" i="16"/>
  <c r="H469" i="19"/>
  <c r="E470" i="16"/>
  <c r="E470" i="19"/>
  <c r="H474" i="16"/>
  <c r="H474" i="19"/>
  <c r="X479" i="8"/>
  <c r="J483" i="16"/>
  <c r="J483" i="19"/>
  <c r="I493" i="16"/>
  <c r="I493" i="19"/>
  <c r="F499" i="16"/>
  <c r="F499" i="19"/>
  <c r="J503" i="16"/>
  <c r="J503" i="19"/>
  <c r="K512" i="16"/>
  <c r="K512" i="19"/>
  <c r="X514" i="8"/>
  <c r="F519" i="16"/>
  <c r="F519" i="19"/>
  <c r="H523" i="16"/>
  <c r="H523" i="19"/>
  <c r="H13" i="9"/>
  <c r="G528" i="16"/>
  <c r="H13" i="17" s="1"/>
  <c r="G528" i="19"/>
  <c r="H13" i="20" s="1"/>
  <c r="K532" i="16"/>
  <c r="K532" i="19"/>
  <c r="E534" i="16"/>
  <c r="E534" i="19"/>
  <c r="K537" i="16"/>
  <c r="K537" i="19"/>
  <c r="X543" i="8"/>
  <c r="H17" i="12"/>
  <c r="H12" i="9"/>
  <c r="G548" i="16"/>
  <c r="G548" i="19"/>
  <c r="I557" i="16"/>
  <c r="I557" i="19"/>
  <c r="F566" i="16"/>
  <c r="F566" i="19"/>
  <c r="H568" i="16"/>
  <c r="H568" i="19"/>
  <c r="X579" i="8"/>
  <c r="F581" i="16"/>
  <c r="F581" i="19"/>
  <c r="H583" i="16"/>
  <c r="H583" i="19"/>
  <c r="X594" i="8"/>
  <c r="W609" i="8"/>
  <c r="J613" i="16"/>
  <c r="J613" i="19"/>
  <c r="I626" i="16"/>
  <c r="I626" i="19"/>
  <c r="X637" i="8"/>
  <c r="H639" i="16"/>
  <c r="H639" i="19"/>
  <c r="I641" i="16"/>
  <c r="I641" i="19"/>
  <c r="E649" i="19"/>
  <c r="X669" i="8"/>
  <c r="I672" i="16"/>
  <c r="I672" i="19"/>
  <c r="K764" i="16"/>
  <c r="K764" i="19"/>
  <c r="J429" i="16"/>
  <c r="J429" i="19"/>
  <c r="J434" i="16"/>
  <c r="J434" i="19"/>
  <c r="G435" i="16"/>
  <c r="G435" i="19"/>
  <c r="H440" i="16"/>
  <c r="H440" i="19"/>
  <c r="I444" i="16"/>
  <c r="I444" i="19"/>
  <c r="H27" i="12"/>
  <c r="H4" i="9"/>
  <c r="G455" i="16"/>
  <c r="G455" i="19"/>
  <c r="F470" i="16"/>
  <c r="F470" i="19"/>
  <c r="X470" i="8"/>
  <c r="I474" i="16"/>
  <c r="I474" i="19"/>
  <c r="K483" i="16"/>
  <c r="K483" i="19"/>
  <c r="J493" i="16"/>
  <c r="J493" i="19"/>
  <c r="G499" i="16"/>
  <c r="G499" i="19"/>
  <c r="K503" i="16"/>
  <c r="K503" i="19"/>
  <c r="G519" i="16"/>
  <c r="G519" i="19"/>
  <c r="X519" i="8"/>
  <c r="I523" i="16"/>
  <c r="I523" i="19"/>
  <c r="I13" i="9"/>
  <c r="H528" i="16"/>
  <c r="I13" i="17" s="1"/>
  <c r="H528" i="19"/>
  <c r="I13" i="20" s="1"/>
  <c r="F534" i="16"/>
  <c r="F534" i="19"/>
  <c r="X534" i="8"/>
  <c r="J557" i="16"/>
  <c r="J557" i="19"/>
  <c r="I568" i="16"/>
  <c r="I568" i="19"/>
  <c r="J569" i="16"/>
  <c r="J569" i="19"/>
  <c r="G581" i="16"/>
  <c r="G581" i="19"/>
  <c r="I582" i="16"/>
  <c r="I582" i="19"/>
  <c r="X591" i="8"/>
  <c r="G596" i="16"/>
  <c r="G596" i="19"/>
  <c r="I612" i="16"/>
  <c r="I612" i="19"/>
  <c r="K613" i="16"/>
  <c r="K613" i="19"/>
  <c r="H4" i="12"/>
  <c r="H5" i="9"/>
  <c r="G624" i="16"/>
  <c r="G624" i="19"/>
  <c r="H625" i="16"/>
  <c r="H625" i="19"/>
  <c r="J626" i="16"/>
  <c r="J626" i="19"/>
  <c r="I639" i="16"/>
  <c r="I639" i="19"/>
  <c r="G48" i="24" s="1"/>
  <c r="J641" i="16"/>
  <c r="J641" i="19"/>
  <c r="F649" i="16"/>
  <c r="F649" i="19"/>
  <c r="I662" i="16"/>
  <c r="I662" i="19"/>
  <c r="K667" i="16"/>
  <c r="K667" i="19"/>
  <c r="J672" i="16"/>
  <c r="J672" i="19"/>
  <c r="E677" i="19"/>
  <c r="X677" i="8"/>
  <c r="J681" i="16"/>
  <c r="J681" i="19"/>
  <c r="X681" i="8"/>
  <c r="I685" i="16"/>
  <c r="I685" i="19"/>
  <c r="F727" i="16"/>
  <c r="F727" i="19"/>
  <c r="X752" i="8"/>
  <c r="X771" i="8"/>
  <c r="I12" i="12"/>
  <c r="H787" i="16"/>
  <c r="I12" i="18" s="1"/>
  <c r="H787" i="19"/>
  <c r="I12" i="21" s="1"/>
  <c r="F836" i="16"/>
  <c r="F836" i="19"/>
  <c r="X836" i="8"/>
  <c r="F851" i="16"/>
  <c r="F851" i="19"/>
  <c r="F405" i="16"/>
  <c r="F405" i="19"/>
  <c r="K414" i="16"/>
  <c r="K414" i="19"/>
  <c r="H415" i="16"/>
  <c r="H415" i="19"/>
  <c r="F421" i="16"/>
  <c r="F421" i="19"/>
  <c r="I425" i="16"/>
  <c r="I425" i="19"/>
  <c r="F426" i="16"/>
  <c r="F426" i="19"/>
  <c r="K434" i="16"/>
  <c r="K434" i="19"/>
  <c r="H435" i="16"/>
  <c r="H435" i="19"/>
  <c r="I440" i="16"/>
  <c r="I440" i="19"/>
  <c r="J444" i="16"/>
  <c r="J444" i="19"/>
  <c r="I27" i="12"/>
  <c r="I4" i="9"/>
  <c r="H455" i="16"/>
  <c r="H455" i="19"/>
  <c r="X465" i="8"/>
  <c r="J469" i="16"/>
  <c r="J469" i="19"/>
  <c r="G470" i="16"/>
  <c r="G470" i="19"/>
  <c r="F475" i="16"/>
  <c r="F475" i="19"/>
  <c r="G494" i="16"/>
  <c r="G494" i="19"/>
  <c r="H499" i="16"/>
  <c r="H499" i="19"/>
  <c r="H519" i="16"/>
  <c r="H519" i="19"/>
  <c r="J523" i="16"/>
  <c r="J523" i="19"/>
  <c r="J13" i="9"/>
  <c r="I528" i="16"/>
  <c r="J13" i="17" s="1"/>
  <c r="I528" i="19"/>
  <c r="J13" i="20" s="1"/>
  <c r="X529" i="8"/>
  <c r="G534" i="16"/>
  <c r="G534" i="19"/>
  <c r="E37" i="24" s="1"/>
  <c r="J17" i="12"/>
  <c r="J12" i="9"/>
  <c r="I548" i="16"/>
  <c r="I548" i="19"/>
  <c r="G558" i="16"/>
  <c r="G558" i="19"/>
  <c r="E50" i="24" s="1"/>
  <c r="F565" i="16"/>
  <c r="F565" i="19"/>
  <c r="H567" i="16"/>
  <c r="H567" i="19"/>
  <c r="X578" i="8"/>
  <c r="H581" i="16"/>
  <c r="H581" i="19"/>
  <c r="J583" i="16"/>
  <c r="J583" i="19"/>
  <c r="H595" i="16"/>
  <c r="H595" i="19"/>
  <c r="J612" i="16"/>
  <c r="J612" i="19"/>
  <c r="I625" i="16"/>
  <c r="I625" i="19"/>
  <c r="K641" i="16"/>
  <c r="K641" i="19"/>
  <c r="J662" i="16"/>
  <c r="J662" i="19"/>
  <c r="E665" i="19"/>
  <c r="X674" i="8"/>
  <c r="X769" i="8"/>
  <c r="F819" i="16"/>
  <c r="F819" i="19"/>
  <c r="X832" i="8"/>
  <c r="G421" i="16"/>
  <c r="G421" i="19"/>
  <c r="J425" i="16"/>
  <c r="J425" i="19"/>
  <c r="G426" i="16"/>
  <c r="G426" i="19"/>
  <c r="I435" i="16"/>
  <c r="I435" i="19"/>
  <c r="F441" i="16"/>
  <c r="F441" i="19"/>
  <c r="X441" i="8"/>
  <c r="K444" i="16"/>
  <c r="K444" i="19"/>
  <c r="K469" i="16"/>
  <c r="K469" i="19"/>
  <c r="H470" i="16"/>
  <c r="H470" i="19"/>
  <c r="K474" i="16"/>
  <c r="K474" i="19"/>
  <c r="G475" i="16"/>
  <c r="G475" i="19"/>
  <c r="F480" i="16"/>
  <c r="F480" i="19"/>
  <c r="X480" i="8"/>
  <c r="H494" i="16"/>
  <c r="H494" i="19"/>
  <c r="F65" i="24" s="1"/>
  <c r="E495" i="19"/>
  <c r="I499" i="16"/>
  <c r="I499" i="19"/>
  <c r="E515" i="16"/>
  <c r="E515" i="19"/>
  <c r="K13" i="9"/>
  <c r="J528" i="16"/>
  <c r="K13" i="17" s="1"/>
  <c r="J528" i="19"/>
  <c r="K13" i="20" s="1"/>
  <c r="H534" i="16"/>
  <c r="H534" i="19"/>
  <c r="K17" i="12"/>
  <c r="K12" i="9"/>
  <c r="J548" i="16"/>
  <c r="J548" i="19"/>
  <c r="H558" i="16"/>
  <c r="H558" i="19"/>
  <c r="F50" i="24" s="1"/>
  <c r="W561" i="8"/>
  <c r="F15" i="9"/>
  <c r="X564" i="8"/>
  <c r="G565" i="16"/>
  <c r="G565" i="19"/>
  <c r="I566" i="16"/>
  <c r="I566" i="19"/>
  <c r="K568" i="16"/>
  <c r="K568" i="19"/>
  <c r="X574" i="8"/>
  <c r="G580" i="16"/>
  <c r="G580" i="19"/>
  <c r="E591" i="16"/>
  <c r="E591" i="19"/>
  <c r="W591" i="8"/>
  <c r="F593" i="16"/>
  <c r="F593" i="19"/>
  <c r="I596" i="16"/>
  <c r="I596" i="19"/>
  <c r="X603" i="8"/>
  <c r="G608" i="16"/>
  <c r="G608" i="19"/>
  <c r="K612" i="16"/>
  <c r="K612" i="19"/>
  <c r="F621" i="16"/>
  <c r="F621" i="19"/>
  <c r="G622" i="16"/>
  <c r="G622" i="19"/>
  <c r="J625" i="16"/>
  <c r="J625" i="19"/>
  <c r="X634" i="8"/>
  <c r="F635" i="16"/>
  <c r="F635" i="19"/>
  <c r="K640" i="16"/>
  <c r="K640" i="19"/>
  <c r="F653" i="16"/>
  <c r="F653" i="19"/>
  <c r="X653" i="8"/>
  <c r="H654" i="16"/>
  <c r="H654" i="19"/>
  <c r="K662" i="16"/>
  <c r="K662" i="19"/>
  <c r="F671" i="16"/>
  <c r="F671" i="19"/>
  <c r="X714" i="8"/>
  <c r="X718" i="8"/>
  <c r="X741" i="8"/>
  <c r="X879" i="8"/>
  <c r="I894" i="16"/>
  <c r="I894" i="19"/>
  <c r="X905" i="8"/>
  <c r="H405" i="16"/>
  <c r="H405" i="19"/>
  <c r="J415" i="16"/>
  <c r="J415" i="19"/>
  <c r="H421" i="16"/>
  <c r="H421" i="19"/>
  <c r="E422" i="16"/>
  <c r="E422" i="19"/>
  <c r="C37" i="24" s="1"/>
  <c r="K425" i="16"/>
  <c r="K425" i="19"/>
  <c r="H426" i="16"/>
  <c r="H426" i="19"/>
  <c r="J435" i="16"/>
  <c r="J435" i="19"/>
  <c r="K440" i="16"/>
  <c r="K440" i="19"/>
  <c r="G441" i="16"/>
  <c r="G441" i="19"/>
  <c r="K27" i="12"/>
  <c r="K4" i="9"/>
  <c r="J455" i="16"/>
  <c r="J455" i="19"/>
  <c r="E461" i="16"/>
  <c r="E461" i="19"/>
  <c r="I470" i="16"/>
  <c r="I470" i="19"/>
  <c r="H475" i="16"/>
  <c r="H475" i="19"/>
  <c r="G480" i="16"/>
  <c r="G480" i="19"/>
  <c r="I494" i="16"/>
  <c r="I494" i="19"/>
  <c r="F495" i="16"/>
  <c r="F495" i="19"/>
  <c r="X495" i="8"/>
  <c r="J499" i="16"/>
  <c r="J499" i="19"/>
  <c r="F515" i="16"/>
  <c r="F515" i="19"/>
  <c r="X515" i="8"/>
  <c r="J519" i="16"/>
  <c r="J519" i="19"/>
  <c r="L13" i="9"/>
  <c r="K528" i="16"/>
  <c r="L13" i="17" s="1"/>
  <c r="K528" i="19"/>
  <c r="L13" i="20" s="1"/>
  <c r="X530" i="8"/>
  <c r="I534" i="16"/>
  <c r="I534" i="19"/>
  <c r="L17" i="12"/>
  <c r="L12" i="9"/>
  <c r="K548" i="16"/>
  <c r="K548" i="19"/>
  <c r="I558" i="16"/>
  <c r="I558" i="19"/>
  <c r="G50" i="24" s="1"/>
  <c r="H565" i="16"/>
  <c r="H565" i="19"/>
  <c r="J567" i="16"/>
  <c r="J567" i="19"/>
  <c r="H579" i="16"/>
  <c r="H579" i="19"/>
  <c r="J581" i="16"/>
  <c r="J581" i="19"/>
  <c r="F591" i="16"/>
  <c r="F591" i="19"/>
  <c r="J596" i="16"/>
  <c r="J596" i="19"/>
  <c r="X605" i="8"/>
  <c r="H622" i="16"/>
  <c r="H622" i="19"/>
  <c r="G635" i="16"/>
  <c r="G635" i="19"/>
  <c r="X645" i="8"/>
  <c r="G16" i="12"/>
  <c r="F648" i="16"/>
  <c r="F648" i="19"/>
  <c r="I649" i="16"/>
  <c r="I649" i="19"/>
  <c r="G653" i="16"/>
  <c r="G653" i="19"/>
  <c r="G671" i="16"/>
  <c r="G671" i="19"/>
  <c r="E698" i="19"/>
  <c r="X698" i="8"/>
  <c r="X754" i="8"/>
  <c r="X757" i="8"/>
  <c r="E813" i="16"/>
  <c r="E813" i="19"/>
  <c r="X946" i="8"/>
  <c r="H685" i="16"/>
  <c r="H685" i="19"/>
  <c r="H686" i="16"/>
  <c r="H686" i="19"/>
  <c r="J688" i="16"/>
  <c r="J688" i="19"/>
  <c r="K690" i="16"/>
  <c r="K690" i="19"/>
  <c r="F698" i="16"/>
  <c r="F698" i="19"/>
  <c r="G699" i="16"/>
  <c r="G699" i="19"/>
  <c r="W712" i="8"/>
  <c r="E727" i="16"/>
  <c r="E727" i="19"/>
  <c r="X727" i="8"/>
  <c r="H757" i="16"/>
  <c r="H757" i="19"/>
  <c r="K759" i="16"/>
  <c r="K759" i="19"/>
  <c r="F763" i="16"/>
  <c r="F763" i="19"/>
  <c r="X763" i="8"/>
  <c r="X774" i="8"/>
  <c r="X791" i="8"/>
  <c r="I792" i="16"/>
  <c r="I792" i="19"/>
  <c r="X819" i="8"/>
  <c r="X839" i="8"/>
  <c r="X848" i="8"/>
  <c r="G851" i="16"/>
  <c r="G851" i="19"/>
  <c r="J855" i="16"/>
  <c r="J855" i="19"/>
  <c r="X884" i="8"/>
  <c r="X888" i="8"/>
  <c r="J24" i="12"/>
  <c r="I910" i="16"/>
  <c r="I910" i="19"/>
  <c r="G59" i="24" s="1"/>
  <c r="X910" i="8"/>
  <c r="J912" i="16"/>
  <c r="J912" i="19"/>
  <c r="X928" i="8"/>
  <c r="F682" i="16"/>
  <c r="F682" i="19"/>
  <c r="I684" i="16"/>
  <c r="I684" i="19"/>
  <c r="E696" i="19"/>
  <c r="X696" i="8"/>
  <c r="H698" i="16"/>
  <c r="H698" i="19"/>
  <c r="H713" i="16"/>
  <c r="H713" i="19"/>
  <c r="X726" i="8"/>
  <c r="G727" i="16"/>
  <c r="G727" i="19"/>
  <c r="G742" i="16"/>
  <c r="G742" i="19"/>
  <c r="F755" i="16"/>
  <c r="F755" i="19"/>
  <c r="G768" i="16"/>
  <c r="G768" i="19"/>
  <c r="J783" i="16"/>
  <c r="J783" i="19"/>
  <c r="J12" i="12"/>
  <c r="I787" i="16"/>
  <c r="J12" i="18" s="1"/>
  <c r="I787" i="19"/>
  <c r="J12" i="21" s="1"/>
  <c r="G795" i="16"/>
  <c r="G795" i="19"/>
  <c r="X795" i="8"/>
  <c r="K796" i="16"/>
  <c r="K796" i="19"/>
  <c r="X816" i="8"/>
  <c r="G819" i="16"/>
  <c r="G819" i="19"/>
  <c r="J823" i="16"/>
  <c r="J823" i="19"/>
  <c r="I839" i="16"/>
  <c r="I839" i="19"/>
  <c r="F841" i="16"/>
  <c r="F841" i="19"/>
  <c r="D15" i="24" s="1"/>
  <c r="I851" i="16"/>
  <c r="I851" i="19"/>
  <c r="H854" i="16"/>
  <c r="H854" i="19"/>
  <c r="J861" i="16"/>
  <c r="J861" i="19"/>
  <c r="H23" i="12"/>
  <c r="H9" i="9"/>
  <c r="G886" i="16"/>
  <c r="G886" i="19"/>
  <c r="X950" i="8"/>
  <c r="J960" i="16"/>
  <c r="J960" i="19"/>
  <c r="X986" i="8"/>
  <c r="F1057" i="16"/>
  <c r="F1057" i="19"/>
  <c r="X1066" i="8"/>
  <c r="X1106" i="8"/>
  <c r="X1244" i="8"/>
  <c r="G415" i="16"/>
  <c r="G415" i="19"/>
  <c r="I421" i="16"/>
  <c r="I421" i="19"/>
  <c r="E425" i="16"/>
  <c r="E425" i="19"/>
  <c r="F428" i="16"/>
  <c r="F428" i="19"/>
  <c r="H434" i="16"/>
  <c r="H434" i="19"/>
  <c r="I437" i="16"/>
  <c r="I437" i="19"/>
  <c r="J440" i="16"/>
  <c r="J440" i="19"/>
  <c r="E441" i="16"/>
  <c r="E441" i="19"/>
  <c r="K443" i="16"/>
  <c r="K443" i="19"/>
  <c r="F444" i="16"/>
  <c r="F444" i="19"/>
  <c r="I453" i="16"/>
  <c r="I453" i="19"/>
  <c r="I469" i="16"/>
  <c r="I469" i="19"/>
  <c r="K475" i="16"/>
  <c r="K475" i="19"/>
  <c r="G22" i="12"/>
  <c r="F476" i="16"/>
  <c r="F476" i="19"/>
  <c r="G495" i="16"/>
  <c r="G495" i="19"/>
  <c r="K507" i="16"/>
  <c r="K507" i="19"/>
  <c r="I517" i="16"/>
  <c r="I517" i="19"/>
  <c r="K523" i="16"/>
  <c r="K523" i="19"/>
  <c r="E537" i="16"/>
  <c r="E537" i="19"/>
  <c r="F556" i="16"/>
  <c r="F556" i="19"/>
  <c r="I565" i="16"/>
  <c r="I565" i="19"/>
  <c r="J568" i="16"/>
  <c r="J568" i="19"/>
  <c r="F572" i="16"/>
  <c r="F572" i="19"/>
  <c r="G575" i="16"/>
  <c r="G575" i="19"/>
  <c r="E67" i="24" s="1"/>
  <c r="I581" i="16"/>
  <c r="I581" i="19"/>
  <c r="G44" i="24" s="1"/>
  <c r="E585" i="16"/>
  <c r="E585" i="19"/>
  <c r="K587" i="16"/>
  <c r="K587" i="19"/>
  <c r="F588" i="16"/>
  <c r="F588" i="19"/>
  <c r="G591" i="16"/>
  <c r="G591" i="19"/>
  <c r="J600" i="16"/>
  <c r="J600" i="19"/>
  <c r="E601" i="16"/>
  <c r="E601" i="19"/>
  <c r="K603" i="16"/>
  <c r="K603" i="19"/>
  <c r="F604" i="16"/>
  <c r="F604" i="19"/>
  <c r="I613" i="16"/>
  <c r="I613" i="19"/>
  <c r="F620" i="16"/>
  <c r="F620" i="19"/>
  <c r="H626" i="16"/>
  <c r="H626" i="19"/>
  <c r="K635" i="16"/>
  <c r="K635" i="19"/>
  <c r="G639" i="16"/>
  <c r="G639" i="19"/>
  <c r="I645" i="16"/>
  <c r="I645" i="19"/>
  <c r="L16" i="12"/>
  <c r="K648" i="16"/>
  <c r="K648" i="19"/>
  <c r="H649" i="16"/>
  <c r="H649" i="19"/>
  <c r="G650" i="16"/>
  <c r="G650" i="19"/>
  <c r="F667" i="16"/>
  <c r="F667" i="19"/>
  <c r="E681" i="16"/>
  <c r="E681" i="19"/>
  <c r="W681" i="8"/>
  <c r="G682" i="16"/>
  <c r="G682" i="19"/>
  <c r="K686" i="16"/>
  <c r="K686" i="19"/>
  <c r="F696" i="16"/>
  <c r="F696" i="19"/>
  <c r="J699" i="16"/>
  <c r="J699" i="19"/>
  <c r="X724" i="8"/>
  <c r="H741" i="16"/>
  <c r="H741" i="19"/>
  <c r="X767" i="8"/>
  <c r="H768" i="16"/>
  <c r="H768" i="19"/>
  <c r="H778" i="16"/>
  <c r="H778" i="19"/>
  <c r="X782" i="8"/>
  <c r="E798" i="16"/>
  <c r="E798" i="19"/>
  <c r="G806" i="16"/>
  <c r="G806" i="19"/>
  <c r="X809" i="8"/>
  <c r="I813" i="16"/>
  <c r="I813" i="19"/>
  <c r="J836" i="16"/>
  <c r="J836" i="19"/>
  <c r="I23" i="12"/>
  <c r="I9" i="9"/>
  <c r="H886" i="16"/>
  <c r="H886" i="19"/>
  <c r="F900" i="16"/>
  <c r="F900" i="19"/>
  <c r="X900" i="8"/>
  <c r="K916" i="16"/>
  <c r="K916" i="19"/>
  <c r="H928" i="16"/>
  <c r="H928" i="19"/>
  <c r="X934" i="8"/>
  <c r="J1007" i="16"/>
  <c r="J1007" i="19"/>
  <c r="H682" i="16"/>
  <c r="H682" i="19"/>
  <c r="K684" i="16"/>
  <c r="K684" i="19"/>
  <c r="X695" i="8"/>
  <c r="H697" i="16"/>
  <c r="H697" i="19"/>
  <c r="K699" i="16"/>
  <c r="K699" i="19"/>
  <c r="J713" i="16"/>
  <c r="J713" i="19"/>
  <c r="W737" i="8"/>
  <c r="I741" i="16"/>
  <c r="I741" i="19"/>
  <c r="I742" i="16"/>
  <c r="I742" i="19"/>
  <c r="H755" i="16"/>
  <c r="H755" i="19"/>
  <c r="J763" i="16"/>
  <c r="J763" i="19"/>
  <c r="G786" i="16"/>
  <c r="G786" i="19"/>
  <c r="X786" i="8"/>
  <c r="L12" i="12"/>
  <c r="K787" i="16"/>
  <c r="L12" i="18" s="1"/>
  <c r="K787" i="19"/>
  <c r="L12" i="21" s="1"/>
  <c r="X790" i="8"/>
  <c r="E794" i="16"/>
  <c r="E794" i="19"/>
  <c r="F798" i="16"/>
  <c r="F798" i="19"/>
  <c r="G802" i="16"/>
  <c r="G802" i="19"/>
  <c r="I819" i="16"/>
  <c r="I819" i="19"/>
  <c r="H822" i="16"/>
  <c r="H822" i="19"/>
  <c r="K839" i="16"/>
  <c r="K839" i="19"/>
  <c r="H841" i="16"/>
  <c r="H841" i="19"/>
  <c r="F15" i="24" s="1"/>
  <c r="X844" i="8"/>
  <c r="X857" i="8"/>
  <c r="X863" i="8"/>
  <c r="I866" i="16"/>
  <c r="I866" i="19"/>
  <c r="K1061" i="16"/>
  <c r="K1061" i="19"/>
  <c r="F695" i="16"/>
  <c r="F695" i="19"/>
  <c r="K698" i="16"/>
  <c r="K698" i="19"/>
  <c r="X708" i="8"/>
  <c r="K713" i="16"/>
  <c r="K713" i="19"/>
  <c r="H725" i="16"/>
  <c r="H725" i="19"/>
  <c r="J727" i="16"/>
  <c r="J727" i="19"/>
  <c r="J742" i="16"/>
  <c r="J742" i="19"/>
  <c r="F751" i="16"/>
  <c r="F751" i="19"/>
  <c r="I755" i="16"/>
  <c r="I755" i="19"/>
  <c r="K763" i="16"/>
  <c r="K763" i="19"/>
  <c r="J768" i="16"/>
  <c r="J768" i="19"/>
  <c r="X781" i="8"/>
  <c r="F794" i="16"/>
  <c r="F794" i="19"/>
  <c r="X805" i="8"/>
  <c r="H835" i="16"/>
  <c r="H835" i="19"/>
  <c r="X860" i="8"/>
  <c r="K23" i="12"/>
  <c r="K9" i="9"/>
  <c r="J886" i="16"/>
  <c r="J886" i="19"/>
  <c r="G902" i="16"/>
  <c r="G902" i="19"/>
  <c r="H938" i="16"/>
  <c r="H938" i="19"/>
  <c r="X942" i="8"/>
  <c r="X963" i="8"/>
  <c r="G566" i="16"/>
  <c r="G566" i="19"/>
  <c r="H569" i="16"/>
  <c r="H569" i="19"/>
  <c r="I572" i="16"/>
  <c r="I572" i="19"/>
  <c r="J575" i="16"/>
  <c r="J575" i="19"/>
  <c r="H67" i="24" s="1"/>
  <c r="F579" i="16"/>
  <c r="F579" i="19"/>
  <c r="H585" i="16"/>
  <c r="H585" i="19"/>
  <c r="I588" i="16"/>
  <c r="I588" i="19"/>
  <c r="J591" i="16"/>
  <c r="J591" i="19"/>
  <c r="E592" i="16"/>
  <c r="E592" i="19"/>
  <c r="F595" i="16"/>
  <c r="F595" i="19"/>
  <c r="H601" i="16"/>
  <c r="H601" i="19"/>
  <c r="I604" i="16"/>
  <c r="I604" i="19"/>
  <c r="G614" i="16"/>
  <c r="G614" i="19"/>
  <c r="H617" i="16"/>
  <c r="H617" i="19"/>
  <c r="I620" i="16"/>
  <c r="I620" i="19"/>
  <c r="F4" i="12"/>
  <c r="F5" i="9"/>
  <c r="E624" i="16"/>
  <c r="E624" i="19"/>
  <c r="C54" i="24" s="1"/>
  <c r="K626" i="16"/>
  <c r="K626" i="19"/>
  <c r="G630" i="16"/>
  <c r="G630" i="19"/>
  <c r="J639" i="16"/>
  <c r="J639" i="19"/>
  <c r="F643" i="16"/>
  <c r="F643" i="19"/>
  <c r="G646" i="16"/>
  <c r="G646" i="19"/>
  <c r="K649" i="16"/>
  <c r="K649" i="19"/>
  <c r="J650" i="16"/>
  <c r="J650" i="19"/>
  <c r="H653" i="16"/>
  <c r="H653" i="19"/>
  <c r="F9" i="12"/>
  <c r="X664" i="8"/>
  <c r="W664" i="8"/>
  <c r="E679" i="16"/>
  <c r="E679" i="19"/>
  <c r="X679" i="8"/>
  <c r="H681" i="16"/>
  <c r="H681" i="19"/>
  <c r="G695" i="16"/>
  <c r="G695" i="19"/>
  <c r="I696" i="16"/>
  <c r="I696" i="19"/>
  <c r="J697" i="16"/>
  <c r="J697" i="19"/>
  <c r="G710" i="16"/>
  <c r="G710" i="19"/>
  <c r="I725" i="16"/>
  <c r="I725" i="19"/>
  <c r="K727" i="16"/>
  <c r="K727" i="19"/>
  <c r="X735" i="8"/>
  <c r="K742" i="16"/>
  <c r="K742" i="19"/>
  <c r="X748" i="8"/>
  <c r="F749" i="16"/>
  <c r="F749" i="19"/>
  <c r="G751" i="16"/>
  <c r="G751" i="19"/>
  <c r="J755" i="16"/>
  <c r="J755" i="19"/>
  <c r="F772" i="16"/>
  <c r="F772" i="19"/>
  <c r="H773" i="16"/>
  <c r="H773" i="19"/>
  <c r="K778" i="16"/>
  <c r="K778" i="19"/>
  <c r="G790" i="16"/>
  <c r="G790" i="19"/>
  <c r="K795" i="16"/>
  <c r="K795" i="19"/>
  <c r="H798" i="16"/>
  <c r="H798" i="19"/>
  <c r="I802" i="16"/>
  <c r="I802" i="19"/>
  <c r="X812" i="8"/>
  <c r="X818" i="8"/>
  <c r="X825" i="8"/>
  <c r="E834" i="19"/>
  <c r="X834" i="8"/>
  <c r="X856" i="8"/>
  <c r="X868" i="8"/>
  <c r="H902" i="16"/>
  <c r="H902" i="19"/>
  <c r="X915" i="8"/>
  <c r="X925" i="8"/>
  <c r="I969" i="16"/>
  <c r="I969" i="19"/>
  <c r="X969" i="8"/>
  <c r="I1001" i="16"/>
  <c r="I1001" i="19"/>
  <c r="J1122" i="16"/>
  <c r="J1122" i="19"/>
  <c r="H566" i="16"/>
  <c r="H566" i="19"/>
  <c r="I569" i="16"/>
  <c r="I569" i="19"/>
  <c r="J572" i="16"/>
  <c r="J572" i="19"/>
  <c r="E573" i="16"/>
  <c r="E573" i="19"/>
  <c r="K575" i="16"/>
  <c r="K575" i="19"/>
  <c r="I67" i="24" s="1"/>
  <c r="G579" i="16"/>
  <c r="G579" i="19"/>
  <c r="H582" i="16"/>
  <c r="H582" i="19"/>
  <c r="I585" i="16"/>
  <c r="I585" i="19"/>
  <c r="J588" i="16"/>
  <c r="J588" i="19"/>
  <c r="K591" i="16"/>
  <c r="K591" i="19"/>
  <c r="F592" i="16"/>
  <c r="F592" i="19"/>
  <c r="G595" i="16"/>
  <c r="G595" i="19"/>
  <c r="I601" i="16"/>
  <c r="I601" i="19"/>
  <c r="J604" i="16"/>
  <c r="J604" i="19"/>
  <c r="F608" i="16"/>
  <c r="F608" i="19"/>
  <c r="H614" i="16"/>
  <c r="H614" i="19"/>
  <c r="I617" i="16"/>
  <c r="I617" i="19"/>
  <c r="J620" i="16"/>
  <c r="J620" i="19"/>
  <c r="E621" i="16"/>
  <c r="E621" i="19"/>
  <c r="G4" i="12"/>
  <c r="G5" i="9"/>
  <c r="F624" i="16"/>
  <c r="F624" i="19"/>
  <c r="H630" i="16"/>
  <c r="H630" i="19"/>
  <c r="K639" i="16"/>
  <c r="K639" i="19"/>
  <c r="F640" i="16"/>
  <c r="F640" i="19"/>
  <c r="G643" i="16"/>
  <c r="G643" i="19"/>
  <c r="H646" i="16"/>
  <c r="H646" i="19"/>
  <c r="K650" i="16"/>
  <c r="K650" i="19"/>
  <c r="I653" i="16"/>
  <c r="I653" i="19"/>
  <c r="G654" i="16"/>
  <c r="G654" i="19"/>
  <c r="G9" i="12"/>
  <c r="F664" i="16"/>
  <c r="G9" i="18" s="1"/>
  <c r="F664" i="19"/>
  <c r="J667" i="16"/>
  <c r="J667" i="19"/>
  <c r="F679" i="16"/>
  <c r="F679" i="19"/>
  <c r="K682" i="16"/>
  <c r="K682" i="19"/>
  <c r="J696" i="16"/>
  <c r="J696" i="19"/>
  <c r="K697" i="16"/>
  <c r="K697" i="19"/>
  <c r="G749" i="16"/>
  <c r="G749" i="19"/>
  <c r="K755" i="16"/>
  <c r="K755" i="19"/>
  <c r="X760" i="8"/>
  <c r="H794" i="16"/>
  <c r="H794" i="19"/>
  <c r="X801" i="8"/>
  <c r="K806" i="16"/>
  <c r="K806" i="19"/>
  <c r="I45" i="24" s="1"/>
  <c r="X828" i="8"/>
  <c r="H838" i="16"/>
  <c r="H838" i="19"/>
  <c r="X840" i="8"/>
  <c r="K841" i="16"/>
  <c r="K841" i="19"/>
  <c r="I15" i="24" s="1"/>
  <c r="F843" i="16"/>
  <c r="F843" i="19"/>
  <c r="J844" i="16"/>
  <c r="J844" i="19"/>
  <c r="X862" i="8"/>
  <c r="X886" i="8"/>
  <c r="I890" i="16"/>
  <c r="I890" i="19"/>
  <c r="G694" i="16"/>
  <c r="G694" i="19"/>
  <c r="I710" i="16"/>
  <c r="I710" i="19"/>
  <c r="X719" i="8"/>
  <c r="X732" i="8"/>
  <c r="F733" i="16"/>
  <c r="F733" i="19"/>
  <c r="H749" i="16"/>
  <c r="H749" i="19"/>
  <c r="G766" i="16"/>
  <c r="G766" i="19"/>
  <c r="X766" i="8"/>
  <c r="W771" i="8"/>
  <c r="X776" i="8"/>
  <c r="E780" i="16"/>
  <c r="E780" i="19"/>
  <c r="C49" i="24" s="1"/>
  <c r="X780" i="8"/>
  <c r="K786" i="16"/>
  <c r="K786" i="19"/>
  <c r="I790" i="16"/>
  <c r="I790" i="19"/>
  <c r="X811" i="8"/>
  <c r="H828" i="16"/>
  <c r="H828" i="19"/>
  <c r="I831" i="16"/>
  <c r="I831" i="19"/>
  <c r="X859" i="8"/>
  <c r="X873" i="8"/>
  <c r="J902" i="16"/>
  <c r="J902" i="19"/>
  <c r="X945" i="8"/>
  <c r="X947" i="8"/>
  <c r="X955" i="8"/>
  <c r="X995" i="8"/>
  <c r="X1027" i="8"/>
  <c r="X1200" i="8"/>
  <c r="J566" i="16"/>
  <c r="J566" i="19"/>
  <c r="K569" i="16"/>
  <c r="K569" i="19"/>
  <c r="G573" i="16"/>
  <c r="G573" i="19"/>
  <c r="I579" i="16"/>
  <c r="I579" i="19"/>
  <c r="J582" i="16"/>
  <c r="J582" i="19"/>
  <c r="E583" i="16"/>
  <c r="E583" i="19"/>
  <c r="K585" i="16"/>
  <c r="K585" i="19"/>
  <c r="H592" i="16"/>
  <c r="H592" i="19"/>
  <c r="I595" i="16"/>
  <c r="I595" i="19"/>
  <c r="K601" i="16"/>
  <c r="K601" i="19"/>
  <c r="F602" i="16"/>
  <c r="F602" i="19"/>
  <c r="G605" i="16"/>
  <c r="G605" i="19"/>
  <c r="H608" i="16"/>
  <c r="H608" i="19"/>
  <c r="J614" i="16"/>
  <c r="J614" i="19"/>
  <c r="K617" i="16"/>
  <c r="K617" i="19"/>
  <c r="G621" i="16"/>
  <c r="G621" i="19"/>
  <c r="I4" i="12"/>
  <c r="I5" i="9"/>
  <c r="H624" i="16"/>
  <c r="H624" i="19"/>
  <c r="J630" i="16"/>
  <c r="J630" i="19"/>
  <c r="E631" i="16"/>
  <c r="E631" i="19"/>
  <c r="F634" i="16"/>
  <c r="F634" i="19"/>
  <c r="H640" i="16"/>
  <c r="H640" i="19"/>
  <c r="I643" i="16"/>
  <c r="I643" i="19"/>
  <c r="J646" i="16"/>
  <c r="J646" i="19"/>
  <c r="X660" i="8"/>
  <c r="F663" i="16"/>
  <c r="F663" i="19"/>
  <c r="X676" i="8"/>
  <c r="W676" i="8"/>
  <c r="K681" i="16"/>
  <c r="K681" i="19"/>
  <c r="J695" i="16"/>
  <c r="J695" i="19"/>
  <c r="J710" i="16"/>
  <c r="J710" i="19"/>
  <c r="G720" i="16"/>
  <c r="G720" i="19"/>
  <c r="H721" i="16"/>
  <c r="H721" i="19"/>
  <c r="G733" i="16"/>
  <c r="G733" i="19"/>
  <c r="E746" i="16"/>
  <c r="E746" i="19"/>
  <c r="C66" i="24" s="1"/>
  <c r="F747" i="16"/>
  <c r="F747" i="19"/>
  <c r="X747" i="8"/>
  <c r="I749" i="16"/>
  <c r="I749" i="19"/>
  <c r="J751" i="16"/>
  <c r="J751" i="19"/>
  <c r="F765" i="16"/>
  <c r="F765" i="19"/>
  <c r="X765" i="8"/>
  <c r="I772" i="16"/>
  <c r="I772" i="19"/>
  <c r="J790" i="16"/>
  <c r="J790" i="19"/>
  <c r="W793" i="8"/>
  <c r="K798" i="16"/>
  <c r="K798" i="19"/>
  <c r="F811" i="16"/>
  <c r="F811" i="19"/>
  <c r="I828" i="16"/>
  <c r="I828" i="19"/>
  <c r="F830" i="16"/>
  <c r="F830" i="19"/>
  <c r="X837" i="8"/>
  <c r="W837" i="8"/>
  <c r="J838" i="16"/>
  <c r="J838" i="19"/>
  <c r="X847" i="8"/>
  <c r="G870" i="16"/>
  <c r="G870" i="19"/>
  <c r="K876" i="16"/>
  <c r="K876" i="19"/>
  <c r="F885" i="16"/>
  <c r="F885" i="19"/>
  <c r="F931" i="16"/>
  <c r="F931" i="19"/>
  <c r="X931" i="8"/>
  <c r="K1075" i="16"/>
  <c r="K1075" i="19"/>
  <c r="K566" i="16"/>
  <c r="K566" i="19"/>
  <c r="F567" i="16"/>
  <c r="F567" i="19"/>
  <c r="H573" i="16"/>
  <c r="H573" i="19"/>
  <c r="E580" i="16"/>
  <c r="E580" i="19"/>
  <c r="K582" i="16"/>
  <c r="K582" i="19"/>
  <c r="F583" i="16"/>
  <c r="F583" i="19"/>
  <c r="I592" i="16"/>
  <c r="I592" i="19"/>
  <c r="J595" i="16"/>
  <c r="J595" i="19"/>
  <c r="E596" i="16"/>
  <c r="E596" i="19"/>
  <c r="G602" i="16"/>
  <c r="G602" i="19"/>
  <c r="H605" i="16"/>
  <c r="H605" i="19"/>
  <c r="I608" i="16"/>
  <c r="I608" i="19"/>
  <c r="K614" i="16"/>
  <c r="K614" i="19"/>
  <c r="H621" i="16"/>
  <c r="H621" i="19"/>
  <c r="X621" i="8"/>
  <c r="J4" i="12"/>
  <c r="J5" i="9"/>
  <c r="I624" i="16"/>
  <c r="I624" i="19"/>
  <c r="K630" i="16"/>
  <c r="K630" i="19"/>
  <c r="F631" i="16"/>
  <c r="F631" i="19"/>
  <c r="G634" i="16"/>
  <c r="G634" i="19"/>
  <c r="I640" i="16"/>
  <c r="I640" i="19"/>
  <c r="J643" i="16"/>
  <c r="J643" i="19"/>
  <c r="K646" i="16"/>
  <c r="K646" i="19"/>
  <c r="J654" i="16"/>
  <c r="J654" i="19"/>
  <c r="H657" i="16"/>
  <c r="H657" i="19"/>
  <c r="F659" i="16"/>
  <c r="F659" i="19"/>
  <c r="G663" i="16"/>
  <c r="G663" i="19"/>
  <c r="J9" i="12"/>
  <c r="I664" i="16"/>
  <c r="J9" i="18" s="1"/>
  <c r="I664" i="19"/>
  <c r="J665" i="16"/>
  <c r="J665" i="19"/>
  <c r="F691" i="16"/>
  <c r="F691" i="19"/>
  <c r="I694" i="16"/>
  <c r="I694" i="19"/>
  <c r="K695" i="16"/>
  <c r="K695" i="19"/>
  <c r="K710" i="16"/>
  <c r="K710" i="19"/>
  <c r="X716" i="8"/>
  <c r="F717" i="16"/>
  <c r="F717" i="19"/>
  <c r="H720" i="16"/>
  <c r="H720" i="19"/>
  <c r="I721" i="16"/>
  <c r="I721" i="19"/>
  <c r="H733" i="16"/>
  <c r="H733" i="19"/>
  <c r="F746" i="16"/>
  <c r="F746" i="19"/>
  <c r="G747" i="16"/>
  <c r="G747" i="19"/>
  <c r="E759" i="19"/>
  <c r="X759" i="8"/>
  <c r="X788" i="8"/>
  <c r="H789" i="16"/>
  <c r="H789" i="19"/>
  <c r="K794" i="16"/>
  <c r="K794" i="19"/>
  <c r="G797" i="16"/>
  <c r="G797" i="19"/>
  <c r="X804" i="8"/>
  <c r="X827" i="8"/>
  <c r="G830" i="16"/>
  <c r="G830" i="19"/>
  <c r="I834" i="16"/>
  <c r="I834" i="19"/>
  <c r="H870" i="16"/>
  <c r="H870" i="19"/>
  <c r="H880" i="16"/>
  <c r="H880" i="19"/>
  <c r="X882" i="8"/>
  <c r="G887" i="16"/>
  <c r="G887" i="19"/>
  <c r="X887" i="8"/>
  <c r="X902" i="8"/>
  <c r="I906" i="16"/>
  <c r="I906" i="19"/>
  <c r="K911" i="16"/>
  <c r="K911" i="19"/>
  <c r="I921" i="16"/>
  <c r="I921" i="19"/>
  <c r="I953" i="16"/>
  <c r="I953" i="19"/>
  <c r="G46" i="24" s="1"/>
  <c r="I1093" i="16"/>
  <c r="I1093" i="19"/>
  <c r="G567" i="16"/>
  <c r="G567" i="19"/>
  <c r="I573" i="16"/>
  <c r="I573" i="19"/>
  <c r="K579" i="16"/>
  <c r="K579" i="19"/>
  <c r="F580" i="16"/>
  <c r="F580" i="19"/>
  <c r="G583" i="16"/>
  <c r="G583" i="19"/>
  <c r="J592" i="16"/>
  <c r="J592" i="19"/>
  <c r="K595" i="16"/>
  <c r="K595" i="19"/>
  <c r="F596" i="16"/>
  <c r="F596" i="19"/>
  <c r="H602" i="16"/>
  <c r="H602" i="19"/>
  <c r="I605" i="16"/>
  <c r="I605" i="19"/>
  <c r="J608" i="16"/>
  <c r="J608" i="19"/>
  <c r="F612" i="16"/>
  <c r="F612" i="19"/>
  <c r="I621" i="16"/>
  <c r="I621" i="19"/>
  <c r="K4" i="12"/>
  <c r="K5" i="9"/>
  <c r="J624" i="16"/>
  <c r="J624" i="19"/>
  <c r="E625" i="16"/>
  <c r="E625" i="19"/>
  <c r="G631" i="16"/>
  <c r="G631" i="19"/>
  <c r="H634" i="16"/>
  <c r="H634" i="19"/>
  <c r="J640" i="16"/>
  <c r="J640" i="19"/>
  <c r="K643" i="16"/>
  <c r="K643" i="19"/>
  <c r="K654" i="16"/>
  <c r="K654" i="19"/>
  <c r="I657" i="16"/>
  <c r="I657" i="19"/>
  <c r="K9" i="12"/>
  <c r="J664" i="16"/>
  <c r="K9" i="18" s="1"/>
  <c r="J664" i="19"/>
  <c r="H677" i="16"/>
  <c r="H677" i="19"/>
  <c r="J679" i="16"/>
  <c r="J679" i="19"/>
  <c r="E688" i="16"/>
  <c r="E688" i="19"/>
  <c r="J694" i="16"/>
  <c r="J694" i="19"/>
  <c r="F703" i="16"/>
  <c r="F703" i="19"/>
  <c r="G717" i="16"/>
  <c r="G717" i="19"/>
  <c r="I720" i="16"/>
  <c r="I720" i="19"/>
  <c r="X731" i="8"/>
  <c r="I733" i="16"/>
  <c r="I733" i="19"/>
  <c r="G746" i="16"/>
  <c r="G746" i="19"/>
  <c r="E764" i="19"/>
  <c r="X764" i="8"/>
  <c r="X814" i="8"/>
  <c r="X815" i="8"/>
  <c r="K828" i="16"/>
  <c r="K828" i="19"/>
  <c r="X833" i="8"/>
  <c r="W842" i="8"/>
  <c r="X855" i="8"/>
  <c r="F864" i="16"/>
  <c r="F864" i="19"/>
  <c r="X896" i="8"/>
  <c r="X912" i="8"/>
  <c r="K919" i="16"/>
  <c r="K919" i="19"/>
  <c r="X987" i="8"/>
  <c r="X1019" i="8"/>
  <c r="X687" i="8"/>
  <c r="G690" i="16"/>
  <c r="G690" i="19"/>
  <c r="H691" i="16"/>
  <c r="H691" i="19"/>
  <c r="K694" i="16"/>
  <c r="K694" i="19"/>
  <c r="X700" i="8"/>
  <c r="G703" i="16"/>
  <c r="G703" i="19"/>
  <c r="X715" i="8"/>
  <c r="H717" i="16"/>
  <c r="H717" i="19"/>
  <c r="J720" i="16"/>
  <c r="J720" i="19"/>
  <c r="X744" i="8"/>
  <c r="H746" i="16"/>
  <c r="H746" i="19"/>
  <c r="X758" i="8"/>
  <c r="G759" i="16"/>
  <c r="G759" i="19"/>
  <c r="F764" i="16"/>
  <c r="F764" i="19"/>
  <c r="I765" i="16"/>
  <c r="I765" i="19"/>
  <c r="K766" i="16"/>
  <c r="K766" i="19"/>
  <c r="X775" i="8"/>
  <c r="I776" i="16"/>
  <c r="I776" i="19"/>
  <c r="X779" i="8"/>
  <c r="I780" i="16"/>
  <c r="I780" i="19"/>
  <c r="X792" i="8"/>
  <c r="W792" i="8"/>
  <c r="I797" i="16"/>
  <c r="I797" i="19"/>
  <c r="X800" i="8"/>
  <c r="X817" i="8"/>
  <c r="I830" i="16"/>
  <c r="I830" i="19"/>
  <c r="H846" i="16"/>
  <c r="H846" i="19"/>
  <c r="G849" i="16"/>
  <c r="G849" i="19"/>
  <c r="J870" i="16"/>
  <c r="J870" i="19"/>
  <c r="J880" i="16"/>
  <c r="J880" i="19"/>
  <c r="F912" i="16"/>
  <c r="F912" i="19"/>
  <c r="X914" i="8"/>
  <c r="X939" i="8"/>
  <c r="K413" i="16"/>
  <c r="K413" i="19"/>
  <c r="F414" i="16"/>
  <c r="F414" i="19"/>
  <c r="J426" i="16"/>
  <c r="J426" i="19"/>
  <c r="K429" i="16"/>
  <c r="K429" i="19"/>
  <c r="G433" i="16"/>
  <c r="G433" i="19"/>
  <c r="J442" i="16"/>
  <c r="J442" i="19"/>
  <c r="H452" i="16"/>
  <c r="H452" i="19"/>
  <c r="J27" i="12"/>
  <c r="J4" i="9"/>
  <c r="I455" i="16"/>
  <c r="I455" i="19"/>
  <c r="J458" i="16"/>
  <c r="J458" i="19"/>
  <c r="K461" i="16"/>
  <c r="K461" i="19"/>
  <c r="F462" i="16"/>
  <c r="F462" i="19"/>
  <c r="J474" i="16"/>
  <c r="J474" i="19"/>
  <c r="E475" i="16"/>
  <c r="E475" i="19"/>
  <c r="K493" i="16"/>
  <c r="K493" i="19"/>
  <c r="F494" i="16"/>
  <c r="F494" i="19"/>
  <c r="D65" i="24" s="1"/>
  <c r="I503" i="16"/>
  <c r="I503" i="19"/>
  <c r="E507" i="16"/>
  <c r="E507" i="19"/>
  <c r="I519" i="16"/>
  <c r="I519" i="19"/>
  <c r="J522" i="16"/>
  <c r="J522" i="19"/>
  <c r="F526" i="16"/>
  <c r="F526" i="19"/>
  <c r="H532" i="16"/>
  <c r="H532" i="19"/>
  <c r="K541" i="16"/>
  <c r="K541" i="19"/>
  <c r="I17" i="12"/>
  <c r="I12" i="9"/>
  <c r="H548" i="16"/>
  <c r="H548" i="19"/>
  <c r="K557" i="16"/>
  <c r="K557" i="19"/>
  <c r="F558" i="16"/>
  <c r="F558" i="19"/>
  <c r="D50" i="24" s="1"/>
  <c r="I567" i="16"/>
  <c r="I567" i="19"/>
  <c r="K573" i="16"/>
  <c r="K573" i="19"/>
  <c r="F574" i="16"/>
  <c r="F574" i="19"/>
  <c r="H580" i="16"/>
  <c r="H580" i="19"/>
  <c r="X580" i="8"/>
  <c r="I583" i="16"/>
  <c r="I583" i="19"/>
  <c r="F590" i="16"/>
  <c r="F590" i="19"/>
  <c r="G593" i="16"/>
  <c r="G593" i="19"/>
  <c r="W593" i="8"/>
  <c r="H596" i="16"/>
  <c r="H596" i="19"/>
  <c r="X596" i="8"/>
  <c r="J602" i="16"/>
  <c r="J602" i="19"/>
  <c r="E603" i="16"/>
  <c r="E603" i="19"/>
  <c r="K605" i="16"/>
  <c r="K605" i="19"/>
  <c r="F606" i="16"/>
  <c r="F606" i="19"/>
  <c r="H612" i="16"/>
  <c r="H612" i="19"/>
  <c r="X612" i="8"/>
  <c r="K621" i="16"/>
  <c r="K621" i="19"/>
  <c r="F622" i="16"/>
  <c r="F622" i="19"/>
  <c r="G625" i="16"/>
  <c r="G625" i="19"/>
  <c r="W625" i="8"/>
  <c r="J634" i="16"/>
  <c r="J634" i="19"/>
  <c r="E635" i="16"/>
  <c r="E635" i="19"/>
  <c r="G641" i="16"/>
  <c r="G641" i="19"/>
  <c r="F16" i="12"/>
  <c r="E648" i="19"/>
  <c r="W648" i="8"/>
  <c r="K657" i="16"/>
  <c r="K657" i="19"/>
  <c r="I659" i="16"/>
  <c r="I659" i="19"/>
  <c r="J663" i="16"/>
  <c r="J663" i="19"/>
  <c r="G688" i="16"/>
  <c r="G688" i="19"/>
  <c r="H689" i="16"/>
  <c r="H689" i="19"/>
  <c r="H690" i="16"/>
  <c r="H690" i="19"/>
  <c r="I691" i="16"/>
  <c r="I691" i="19"/>
  <c r="I717" i="16"/>
  <c r="I717" i="19"/>
  <c r="J747" i="16"/>
  <c r="J747" i="19"/>
  <c r="X755" i="8"/>
  <c r="W769" i="8"/>
  <c r="G770" i="16"/>
  <c r="G770" i="19"/>
  <c r="J797" i="16"/>
  <c r="J797" i="19"/>
  <c r="G833" i="16"/>
  <c r="G833" i="19"/>
  <c r="X845" i="8"/>
  <c r="X858" i="8"/>
  <c r="K880" i="16"/>
  <c r="K880" i="19"/>
  <c r="X890" i="8"/>
  <c r="G903" i="16"/>
  <c r="G903" i="19"/>
  <c r="H937" i="16"/>
  <c r="H937" i="19"/>
  <c r="I972" i="16"/>
  <c r="I972" i="19"/>
  <c r="X979" i="8"/>
  <c r="X998" i="8"/>
  <c r="J1036" i="16"/>
  <c r="J1036" i="19"/>
  <c r="X1041" i="8"/>
  <c r="J1049" i="16"/>
  <c r="J1049" i="19"/>
  <c r="F685" i="16"/>
  <c r="F685" i="19"/>
  <c r="H688" i="16"/>
  <c r="H688" i="19"/>
  <c r="I689" i="16"/>
  <c r="I689" i="19"/>
  <c r="J691" i="16"/>
  <c r="J691" i="19"/>
  <c r="X728" i="8"/>
  <c r="X743" i="8"/>
  <c r="K747" i="16"/>
  <c r="K747" i="19"/>
  <c r="H770" i="16"/>
  <c r="H770" i="19"/>
  <c r="G775" i="16"/>
  <c r="G775" i="19"/>
  <c r="K780" i="16"/>
  <c r="K780" i="19"/>
  <c r="I49" i="24" s="1"/>
  <c r="F783" i="16"/>
  <c r="F783" i="19"/>
  <c r="G796" i="16"/>
  <c r="G796" i="19"/>
  <c r="X798" i="8"/>
  <c r="X803" i="8"/>
  <c r="X831" i="8"/>
  <c r="I849" i="16"/>
  <c r="I849" i="19"/>
  <c r="J889" i="16"/>
  <c r="J889" i="19"/>
  <c r="X889" i="8"/>
  <c r="K899" i="16"/>
  <c r="K899" i="19"/>
  <c r="F916" i="16"/>
  <c r="F916" i="19"/>
  <c r="X916" i="8"/>
  <c r="J943" i="16"/>
  <c r="J943" i="19"/>
  <c r="F960" i="16"/>
  <c r="F960" i="19"/>
  <c r="X966" i="8"/>
  <c r="G1083" i="16"/>
  <c r="G1083" i="19"/>
  <c r="X920" i="8"/>
  <c r="F941" i="16"/>
  <c r="F941" i="19"/>
  <c r="X948" i="8"/>
  <c r="E965" i="16"/>
  <c r="E965" i="19"/>
  <c r="X965" i="8"/>
  <c r="I966" i="16"/>
  <c r="I966" i="19"/>
  <c r="X977" i="8"/>
  <c r="F980" i="16"/>
  <c r="F980" i="19"/>
  <c r="X980" i="8"/>
  <c r="X983" i="8"/>
  <c r="F989" i="16"/>
  <c r="F989" i="19"/>
  <c r="H998" i="16"/>
  <c r="H998" i="19"/>
  <c r="X1004" i="8"/>
  <c r="X1009" i="8"/>
  <c r="F1012" i="16"/>
  <c r="F1012" i="19"/>
  <c r="X1012" i="8"/>
  <c r="X1015" i="8"/>
  <c r="F1021" i="16"/>
  <c r="F1021" i="19"/>
  <c r="G1024" i="16"/>
  <c r="G1024" i="19"/>
  <c r="H1030" i="16"/>
  <c r="H1030" i="19"/>
  <c r="X1062" i="8"/>
  <c r="X1069" i="8"/>
  <c r="X1071" i="8"/>
  <c r="X1078" i="8"/>
  <c r="X1121" i="8"/>
  <c r="X1144" i="8"/>
  <c r="X1220" i="8"/>
  <c r="F759" i="16"/>
  <c r="F759" i="19"/>
  <c r="H765" i="16"/>
  <c r="H765" i="19"/>
  <c r="I768" i="16"/>
  <c r="I768" i="19"/>
  <c r="F775" i="16"/>
  <c r="F775" i="19"/>
  <c r="G778" i="16"/>
  <c r="G778" i="19"/>
  <c r="K12" i="12"/>
  <c r="J787" i="16"/>
  <c r="K12" i="18" s="1"/>
  <c r="J787" i="19"/>
  <c r="K12" i="21" s="1"/>
  <c r="K790" i="16"/>
  <c r="K790" i="19"/>
  <c r="G794" i="16"/>
  <c r="G794" i="19"/>
  <c r="G798" i="16"/>
  <c r="G798" i="19"/>
  <c r="K808" i="16"/>
  <c r="K808" i="19"/>
  <c r="H819" i="16"/>
  <c r="H819" i="19"/>
  <c r="X821" i="8"/>
  <c r="W821" i="8"/>
  <c r="J828" i="16"/>
  <c r="J828" i="19"/>
  <c r="H830" i="16"/>
  <c r="H830" i="19"/>
  <c r="J839" i="16"/>
  <c r="J839" i="19"/>
  <c r="G841" i="16"/>
  <c r="G841" i="19"/>
  <c r="E15" i="24" s="1"/>
  <c r="E843" i="16"/>
  <c r="E843" i="19"/>
  <c r="H851" i="16"/>
  <c r="H851" i="19"/>
  <c r="I870" i="16"/>
  <c r="I870" i="19"/>
  <c r="J23" i="12"/>
  <c r="J9" i="9"/>
  <c r="I886" i="16"/>
  <c r="I886" i="19"/>
  <c r="K887" i="16"/>
  <c r="K887" i="19"/>
  <c r="H894" i="16"/>
  <c r="H894" i="19"/>
  <c r="I902" i="16"/>
  <c r="I902" i="19"/>
  <c r="K903" i="16"/>
  <c r="K903" i="19"/>
  <c r="I24" i="12"/>
  <c r="H910" i="16"/>
  <c r="H910" i="19"/>
  <c r="F59" i="24" s="1"/>
  <c r="J911" i="16"/>
  <c r="J911" i="19"/>
  <c r="J916" i="16"/>
  <c r="J916" i="19"/>
  <c r="F920" i="16"/>
  <c r="F920" i="19"/>
  <c r="H921" i="16"/>
  <c r="H921" i="19"/>
  <c r="G941" i="16"/>
  <c r="G941" i="19"/>
  <c r="X959" i="8"/>
  <c r="H969" i="16"/>
  <c r="H969" i="19"/>
  <c r="I998" i="16"/>
  <c r="I998" i="19"/>
  <c r="H1001" i="16"/>
  <c r="H1001" i="19"/>
  <c r="I1030" i="16"/>
  <c r="I1030" i="19"/>
  <c r="F1032" i="16"/>
  <c r="F1032" i="19"/>
  <c r="X1050" i="8"/>
  <c r="X1055" i="8"/>
  <c r="G1076" i="16"/>
  <c r="G1076" i="19"/>
  <c r="I1081" i="16"/>
  <c r="I1081" i="19"/>
  <c r="X1117" i="8"/>
  <c r="X1172" i="8"/>
  <c r="X1229" i="8"/>
  <c r="I650" i="16"/>
  <c r="I650" i="19"/>
  <c r="J653" i="16"/>
  <c r="J653" i="19"/>
  <c r="F657" i="16"/>
  <c r="F657" i="19"/>
  <c r="H663" i="16"/>
  <c r="H663" i="19"/>
  <c r="E670" i="16"/>
  <c r="E670" i="19"/>
  <c r="K672" i="16"/>
  <c r="K672" i="19"/>
  <c r="F673" i="16"/>
  <c r="F673" i="19"/>
  <c r="H679" i="16"/>
  <c r="H679" i="19"/>
  <c r="I682" i="16"/>
  <c r="I682" i="19"/>
  <c r="J685" i="16"/>
  <c r="J685" i="19"/>
  <c r="K688" i="16"/>
  <c r="K688" i="19"/>
  <c r="F689" i="16"/>
  <c r="F689" i="19"/>
  <c r="H695" i="16"/>
  <c r="H695" i="19"/>
  <c r="I698" i="16"/>
  <c r="I698" i="19"/>
  <c r="J717" i="16"/>
  <c r="J717" i="19"/>
  <c r="K720" i="16"/>
  <c r="K720" i="19"/>
  <c r="F721" i="16"/>
  <c r="F721" i="19"/>
  <c r="H727" i="16"/>
  <c r="H727" i="19"/>
  <c r="J733" i="16"/>
  <c r="J733" i="19"/>
  <c r="I746" i="16"/>
  <c r="I746" i="19"/>
  <c r="H759" i="16"/>
  <c r="H759" i="19"/>
  <c r="J765" i="16"/>
  <c r="J765" i="19"/>
  <c r="E766" i="16"/>
  <c r="E766" i="19"/>
  <c r="K768" i="16"/>
  <c r="K768" i="19"/>
  <c r="G772" i="16"/>
  <c r="G772" i="19"/>
  <c r="W772" i="8"/>
  <c r="H775" i="16"/>
  <c r="H775" i="19"/>
  <c r="I778" i="16"/>
  <c r="I778" i="19"/>
  <c r="I794" i="16"/>
  <c r="I794" i="19"/>
  <c r="E795" i="16"/>
  <c r="E795" i="19"/>
  <c r="I798" i="16"/>
  <c r="I798" i="19"/>
  <c r="J802" i="16"/>
  <c r="J802" i="19"/>
  <c r="G811" i="16"/>
  <c r="G811" i="19"/>
  <c r="F822" i="16"/>
  <c r="F822" i="19"/>
  <c r="I841" i="16"/>
  <c r="I841" i="19"/>
  <c r="G15" i="24" s="1"/>
  <c r="G843" i="16"/>
  <c r="G843" i="19"/>
  <c r="X843" i="8"/>
  <c r="F854" i="16"/>
  <c r="F854" i="19"/>
  <c r="K895" i="16"/>
  <c r="K895" i="19"/>
  <c r="G900" i="16"/>
  <c r="G900" i="19"/>
  <c r="X919" i="8"/>
  <c r="J921" i="16"/>
  <c r="J921" i="19"/>
  <c r="H926" i="16"/>
  <c r="H926" i="19"/>
  <c r="G931" i="16"/>
  <c r="G931" i="19"/>
  <c r="J932" i="16"/>
  <c r="J932" i="19"/>
  <c r="F936" i="16"/>
  <c r="F936" i="19"/>
  <c r="I937" i="16"/>
  <c r="I937" i="19"/>
  <c r="I941" i="16"/>
  <c r="I941" i="19"/>
  <c r="F944" i="16"/>
  <c r="F944" i="19"/>
  <c r="E961" i="19"/>
  <c r="C30" i="24" s="1"/>
  <c r="X968" i="8"/>
  <c r="J969" i="16"/>
  <c r="J969" i="19"/>
  <c r="J972" i="16"/>
  <c r="J972" i="19"/>
  <c r="I989" i="16"/>
  <c r="I989" i="19"/>
  <c r="X994" i="8"/>
  <c r="X1000" i="8"/>
  <c r="J1001" i="16"/>
  <c r="J1001" i="19"/>
  <c r="K1007" i="16"/>
  <c r="K1007" i="19"/>
  <c r="I1021" i="16"/>
  <c r="I1021" i="19"/>
  <c r="J1024" i="16"/>
  <c r="J1024" i="19"/>
  <c r="H1035" i="16"/>
  <c r="H1035" i="19"/>
  <c r="X1059" i="8"/>
  <c r="K1081" i="16"/>
  <c r="K1081" i="19"/>
  <c r="X1086" i="8"/>
  <c r="X1088" i="8"/>
  <c r="X1092" i="8"/>
  <c r="X1128" i="8"/>
  <c r="X1198" i="8"/>
  <c r="X1205" i="8"/>
  <c r="K653" i="16"/>
  <c r="K653" i="19"/>
  <c r="F654" i="16"/>
  <c r="F654" i="19"/>
  <c r="G657" i="16"/>
  <c r="G657" i="19"/>
  <c r="I663" i="16"/>
  <c r="I663" i="19"/>
  <c r="F670" i="16"/>
  <c r="F670" i="19"/>
  <c r="G673" i="16"/>
  <c r="G673" i="19"/>
  <c r="I679" i="16"/>
  <c r="I679" i="19"/>
  <c r="J682" i="16"/>
  <c r="J682" i="19"/>
  <c r="K685" i="16"/>
  <c r="K685" i="19"/>
  <c r="F686" i="16"/>
  <c r="F686" i="19"/>
  <c r="G689" i="16"/>
  <c r="G689" i="19"/>
  <c r="I695" i="16"/>
  <c r="I695" i="19"/>
  <c r="J698" i="16"/>
  <c r="J698" i="19"/>
  <c r="E699" i="16"/>
  <c r="F17" i="18" s="1"/>
  <c r="E699" i="19"/>
  <c r="K717" i="16"/>
  <c r="K717" i="19"/>
  <c r="G721" i="16"/>
  <c r="G721" i="19"/>
  <c r="I727" i="16"/>
  <c r="I727" i="19"/>
  <c r="K733" i="16"/>
  <c r="K733" i="19"/>
  <c r="J746" i="16"/>
  <c r="J746" i="19"/>
  <c r="E747" i="16"/>
  <c r="E747" i="19"/>
  <c r="K749" i="16"/>
  <c r="K749" i="19"/>
  <c r="I759" i="16"/>
  <c r="I759" i="19"/>
  <c r="K765" i="16"/>
  <c r="K765" i="19"/>
  <c r="F766" i="16"/>
  <c r="F766" i="19"/>
  <c r="H772" i="16"/>
  <c r="H772" i="19"/>
  <c r="I775" i="16"/>
  <c r="I775" i="19"/>
  <c r="J778" i="16"/>
  <c r="J778" i="19"/>
  <c r="J794" i="16"/>
  <c r="J794" i="19"/>
  <c r="F795" i="16"/>
  <c r="F795" i="19"/>
  <c r="K802" i="16"/>
  <c r="K802" i="19"/>
  <c r="H811" i="16"/>
  <c r="H811" i="19"/>
  <c r="K819" i="16"/>
  <c r="K819" i="19"/>
  <c r="G822" i="16"/>
  <c r="G822" i="19"/>
  <c r="H831" i="16"/>
  <c r="H831" i="19"/>
  <c r="F833" i="16"/>
  <c r="F833" i="19"/>
  <c r="J841" i="16"/>
  <c r="J841" i="19"/>
  <c r="H15" i="24" s="1"/>
  <c r="H843" i="16"/>
  <c r="H843" i="19"/>
  <c r="K851" i="16"/>
  <c r="K851" i="19"/>
  <c r="G854" i="16"/>
  <c r="G854" i="19"/>
  <c r="F899" i="16"/>
  <c r="F899" i="19"/>
  <c r="K921" i="16"/>
  <c r="K921" i="19"/>
  <c r="I926" i="16"/>
  <c r="I926" i="19"/>
  <c r="K927" i="16"/>
  <c r="K927" i="19"/>
  <c r="X930" i="8"/>
  <c r="H931" i="16"/>
  <c r="H931" i="19"/>
  <c r="K932" i="16"/>
  <c r="K932" i="19"/>
  <c r="J937" i="16"/>
  <c r="J937" i="19"/>
  <c r="G944" i="16"/>
  <c r="G944" i="19"/>
  <c r="G951" i="16"/>
  <c r="G951" i="19"/>
  <c r="K972" i="16"/>
  <c r="K972" i="19"/>
  <c r="I1035" i="16"/>
  <c r="I1035" i="19"/>
  <c r="G1037" i="16"/>
  <c r="G1037" i="19"/>
  <c r="G1045" i="16"/>
  <c r="G1045" i="19"/>
  <c r="F1052" i="16"/>
  <c r="F1052" i="19"/>
  <c r="X1073" i="8"/>
  <c r="J1076" i="16"/>
  <c r="J1076" i="19"/>
  <c r="F1084" i="16"/>
  <c r="F1084" i="19"/>
  <c r="X1113" i="8"/>
  <c r="X1181" i="8"/>
  <c r="X1183" i="8"/>
  <c r="X1227" i="8"/>
  <c r="X1236" i="8"/>
  <c r="E890" i="16"/>
  <c r="E890" i="19"/>
  <c r="E898" i="16"/>
  <c r="E898" i="19"/>
  <c r="G899" i="16"/>
  <c r="G899" i="19"/>
  <c r="E906" i="16"/>
  <c r="E906" i="19"/>
  <c r="X908" i="8"/>
  <c r="X913" i="8"/>
  <c r="G919" i="16"/>
  <c r="G919" i="19"/>
  <c r="I931" i="16"/>
  <c r="I931" i="19"/>
  <c r="X935" i="8"/>
  <c r="K937" i="16"/>
  <c r="K937" i="19"/>
  <c r="H958" i="16"/>
  <c r="H958" i="19"/>
  <c r="K962" i="16"/>
  <c r="K962" i="19"/>
  <c r="W964" i="8"/>
  <c r="X971" i="8"/>
  <c r="J1035" i="16"/>
  <c r="J1035" i="19"/>
  <c r="X1042" i="8"/>
  <c r="I1057" i="16"/>
  <c r="I1057" i="19"/>
  <c r="X1082" i="8"/>
  <c r="X1107" i="8"/>
  <c r="X1179" i="8"/>
  <c r="G763" i="16"/>
  <c r="G763" i="19"/>
  <c r="H766" i="16"/>
  <c r="H766" i="19"/>
  <c r="J772" i="16"/>
  <c r="J772" i="19"/>
  <c r="E773" i="16"/>
  <c r="E773" i="19"/>
  <c r="K775" i="16"/>
  <c r="K775" i="19"/>
  <c r="F776" i="16"/>
  <c r="F776" i="19"/>
  <c r="F792" i="16"/>
  <c r="F792" i="19"/>
  <c r="H795" i="16"/>
  <c r="H795" i="19"/>
  <c r="F813" i="16"/>
  <c r="F813" i="19"/>
  <c r="I822" i="16"/>
  <c r="I822" i="19"/>
  <c r="G823" i="16"/>
  <c r="G823" i="19"/>
  <c r="J831" i="16"/>
  <c r="J831" i="19"/>
  <c r="H833" i="16"/>
  <c r="H833" i="19"/>
  <c r="G844" i="16"/>
  <c r="G844" i="19"/>
  <c r="E846" i="16"/>
  <c r="E846" i="19"/>
  <c r="I854" i="16"/>
  <c r="I854" i="19"/>
  <c r="G855" i="16"/>
  <c r="G855" i="19"/>
  <c r="E865" i="16"/>
  <c r="E865" i="19"/>
  <c r="X865" i="8"/>
  <c r="F874" i="16"/>
  <c r="F874" i="19"/>
  <c r="F890" i="16"/>
  <c r="F890" i="19"/>
  <c r="H899" i="16"/>
  <c r="H899" i="19"/>
  <c r="J900" i="16"/>
  <c r="J900" i="19"/>
  <c r="F906" i="16"/>
  <c r="F906" i="19"/>
  <c r="X940" i="8"/>
  <c r="E957" i="16"/>
  <c r="E957" i="19"/>
  <c r="X957" i="8"/>
  <c r="X964" i="8"/>
  <c r="X976" i="8"/>
  <c r="X1001" i="8"/>
  <c r="X1008" i="8"/>
  <c r="F1011" i="16"/>
  <c r="F1011" i="19"/>
  <c r="X1034" i="8"/>
  <c r="H1040" i="16"/>
  <c r="H1040" i="19"/>
  <c r="I1045" i="16"/>
  <c r="I1045" i="19"/>
  <c r="X1076" i="8"/>
  <c r="X1080" i="8"/>
  <c r="X1145" i="8"/>
  <c r="X1170" i="8"/>
  <c r="I5" i="12"/>
  <c r="I6" i="9"/>
  <c r="H1203" i="16"/>
  <c r="H1203" i="19"/>
  <c r="X1203" i="8"/>
  <c r="X1234" i="8"/>
  <c r="H16" i="12"/>
  <c r="G648" i="16"/>
  <c r="G648" i="19"/>
  <c r="I654" i="16"/>
  <c r="I654" i="19"/>
  <c r="J657" i="16"/>
  <c r="J657" i="19"/>
  <c r="H9" i="12"/>
  <c r="G664" i="16"/>
  <c r="H9" i="18" s="1"/>
  <c r="G664" i="19"/>
  <c r="H667" i="16"/>
  <c r="H667" i="19"/>
  <c r="I670" i="16"/>
  <c r="I670" i="19"/>
  <c r="J673" i="16"/>
  <c r="J673" i="19"/>
  <c r="F677" i="16"/>
  <c r="F677" i="19"/>
  <c r="I686" i="16"/>
  <c r="I686" i="19"/>
  <c r="J689" i="16"/>
  <c r="J689" i="19"/>
  <c r="G696" i="16"/>
  <c r="G696" i="19"/>
  <c r="H699" i="16"/>
  <c r="H699" i="19"/>
  <c r="X699" i="8"/>
  <c r="J721" i="16"/>
  <c r="J721" i="19"/>
  <c r="F725" i="16"/>
  <c r="F725" i="19"/>
  <c r="F741" i="16"/>
  <c r="F741" i="19"/>
  <c r="H747" i="16"/>
  <c r="H747" i="19"/>
  <c r="F757" i="16"/>
  <c r="F757" i="19"/>
  <c r="H763" i="16"/>
  <c r="H763" i="19"/>
  <c r="I766" i="16"/>
  <c r="I766" i="19"/>
  <c r="K772" i="16"/>
  <c r="K772" i="19"/>
  <c r="F773" i="16"/>
  <c r="F773" i="19"/>
  <c r="G776" i="16"/>
  <c r="G776" i="19"/>
  <c r="F789" i="16"/>
  <c r="F789" i="19"/>
  <c r="G792" i="16"/>
  <c r="G792" i="19"/>
  <c r="G813" i="16"/>
  <c r="G813" i="19"/>
  <c r="J822" i="16"/>
  <c r="J822" i="19"/>
  <c r="H823" i="16"/>
  <c r="H823" i="19"/>
  <c r="K831" i="16"/>
  <c r="K831" i="19"/>
  <c r="I833" i="16"/>
  <c r="I833" i="19"/>
  <c r="F835" i="16"/>
  <c r="F835" i="19"/>
  <c r="H844" i="16"/>
  <c r="H844" i="19"/>
  <c r="F846" i="16"/>
  <c r="F846" i="19"/>
  <c r="X846" i="8"/>
  <c r="J854" i="16"/>
  <c r="J854" i="19"/>
  <c r="H855" i="16"/>
  <c r="H855" i="19"/>
  <c r="F865" i="16"/>
  <c r="F865" i="19"/>
  <c r="I876" i="16"/>
  <c r="I876" i="19"/>
  <c r="E881" i="16"/>
  <c r="E881" i="19"/>
  <c r="X881" i="8"/>
  <c r="I892" i="16"/>
  <c r="I892" i="19"/>
  <c r="E897" i="16"/>
  <c r="E897" i="19"/>
  <c r="X897" i="8"/>
  <c r="I899" i="16"/>
  <c r="I899" i="19"/>
  <c r="K900" i="16"/>
  <c r="K900" i="19"/>
  <c r="X929" i="8"/>
  <c r="K931" i="16"/>
  <c r="K931" i="19"/>
  <c r="G935" i="16"/>
  <c r="G935" i="19"/>
  <c r="J944" i="16"/>
  <c r="J944" i="19"/>
  <c r="H954" i="16"/>
  <c r="H954" i="19"/>
  <c r="F957" i="16"/>
  <c r="F957" i="19"/>
  <c r="I961" i="16"/>
  <c r="I961" i="19"/>
  <c r="E973" i="16"/>
  <c r="E973" i="19"/>
  <c r="X973" i="8"/>
  <c r="G982" i="16"/>
  <c r="G982" i="19"/>
  <c r="X1005" i="8"/>
  <c r="F1008" i="16"/>
  <c r="F1008" i="19"/>
  <c r="G1011" i="16"/>
  <c r="G1011" i="19"/>
  <c r="G1014" i="16"/>
  <c r="G1014" i="19"/>
  <c r="I1040" i="16"/>
  <c r="I1040" i="19"/>
  <c r="X1054" i="8"/>
  <c r="E1077" i="16"/>
  <c r="E1077" i="19"/>
  <c r="X1077" i="8"/>
  <c r="J1092" i="16"/>
  <c r="J1092" i="19"/>
  <c r="X1095" i="8"/>
  <c r="X1147" i="8"/>
  <c r="X1173" i="8"/>
  <c r="X1188" i="8"/>
  <c r="I9" i="12"/>
  <c r="H664" i="16"/>
  <c r="I9" i="18" s="1"/>
  <c r="H664" i="19"/>
  <c r="I667" i="16"/>
  <c r="I667" i="19"/>
  <c r="J670" i="16"/>
  <c r="J670" i="19"/>
  <c r="E671" i="16"/>
  <c r="E671" i="19"/>
  <c r="K673" i="16"/>
  <c r="K673" i="19"/>
  <c r="G677" i="16"/>
  <c r="G677" i="19"/>
  <c r="J686" i="16"/>
  <c r="J686" i="19"/>
  <c r="K689" i="16"/>
  <c r="K689" i="19"/>
  <c r="F690" i="16"/>
  <c r="F690" i="19"/>
  <c r="H696" i="16"/>
  <c r="H696" i="19"/>
  <c r="I699" i="16"/>
  <c r="I699" i="19"/>
  <c r="K721" i="16"/>
  <c r="K721" i="19"/>
  <c r="G725" i="16"/>
  <c r="G725" i="19"/>
  <c r="G741" i="16"/>
  <c r="G741" i="19"/>
  <c r="I747" i="16"/>
  <c r="I747" i="19"/>
  <c r="E751" i="16"/>
  <c r="E751" i="19"/>
  <c r="G757" i="16"/>
  <c r="G757" i="19"/>
  <c r="I763" i="16"/>
  <c r="I763" i="19"/>
  <c r="J766" i="16"/>
  <c r="J766" i="19"/>
  <c r="F770" i="16"/>
  <c r="F770" i="19"/>
  <c r="G773" i="16"/>
  <c r="G773" i="19"/>
  <c r="H776" i="16"/>
  <c r="H776" i="19"/>
  <c r="F786" i="16"/>
  <c r="F786" i="19"/>
  <c r="G789" i="16"/>
  <c r="G789" i="19"/>
  <c r="H792" i="16"/>
  <c r="H792" i="19"/>
  <c r="J795" i="16"/>
  <c r="J795" i="19"/>
  <c r="F796" i="16"/>
  <c r="F796" i="19"/>
  <c r="F806" i="16"/>
  <c r="F806" i="19"/>
  <c r="D45" i="24" s="1"/>
  <c r="I823" i="16"/>
  <c r="I823" i="19"/>
  <c r="W826" i="8"/>
  <c r="J833" i="16"/>
  <c r="J833" i="19"/>
  <c r="G835" i="16"/>
  <c r="G835" i="19"/>
  <c r="E62" i="24" s="1"/>
  <c r="I844" i="16"/>
  <c r="I844" i="19"/>
  <c r="G846" i="16"/>
  <c r="G846" i="19"/>
  <c r="I855" i="16"/>
  <c r="I855" i="19"/>
  <c r="W858" i="8"/>
  <c r="E864" i="16"/>
  <c r="E864" i="19"/>
  <c r="H874" i="16"/>
  <c r="H874" i="19"/>
  <c r="J876" i="16"/>
  <c r="J876" i="19"/>
  <c r="F881" i="16"/>
  <c r="F881" i="19"/>
  <c r="H890" i="16"/>
  <c r="H890" i="19"/>
  <c r="J892" i="16"/>
  <c r="J892" i="19"/>
  <c r="F897" i="16"/>
  <c r="F897" i="19"/>
  <c r="H906" i="16"/>
  <c r="H906" i="19"/>
  <c r="E912" i="16"/>
  <c r="E912" i="19"/>
  <c r="W917" i="8"/>
  <c r="G918" i="16"/>
  <c r="G918" i="19"/>
  <c r="X921" i="8"/>
  <c r="X924" i="8"/>
  <c r="K951" i="16"/>
  <c r="K951" i="19"/>
  <c r="E960" i="16"/>
  <c r="E960" i="19"/>
  <c r="X960" i="8"/>
  <c r="X967" i="8"/>
  <c r="F973" i="16"/>
  <c r="F973" i="19"/>
  <c r="H982" i="16"/>
  <c r="H982" i="19"/>
  <c r="X991" i="8"/>
  <c r="F996" i="16"/>
  <c r="F996" i="19"/>
  <c r="X996" i="8"/>
  <c r="X999" i="8"/>
  <c r="E1002" i="16"/>
  <c r="E1002" i="19"/>
  <c r="G1008" i="16"/>
  <c r="G1008" i="19"/>
  <c r="H1011" i="16"/>
  <c r="H1011" i="19"/>
  <c r="H1014" i="16"/>
  <c r="H1014" i="19"/>
  <c r="X1023" i="8"/>
  <c r="X1025" i="8"/>
  <c r="F1028" i="16"/>
  <c r="F1028" i="19"/>
  <c r="D63" i="24" s="1"/>
  <c r="X1028" i="8"/>
  <c r="X1036" i="8"/>
  <c r="J1040" i="16"/>
  <c r="J1040" i="19"/>
  <c r="H1105" i="16"/>
  <c r="H1105" i="19"/>
  <c r="E1110" i="16"/>
  <c r="E1110" i="19"/>
  <c r="X1110" i="8"/>
  <c r="X1112" i="8"/>
  <c r="X1114" i="8"/>
  <c r="X1210" i="8"/>
  <c r="X1243" i="8"/>
  <c r="I982" i="16"/>
  <c r="I982" i="19"/>
  <c r="I1014" i="16"/>
  <c r="I1014" i="19"/>
  <c r="H1017" i="16"/>
  <c r="H1017" i="19"/>
  <c r="K1026" i="16"/>
  <c r="K1026" i="19"/>
  <c r="F1036" i="16"/>
  <c r="F1036" i="19"/>
  <c r="X1103" i="8"/>
  <c r="X1116" i="8"/>
  <c r="X1129" i="8"/>
  <c r="X1131" i="8"/>
  <c r="X1135" i="8"/>
  <c r="X1137" i="8"/>
  <c r="X1197" i="8"/>
  <c r="J776" i="16"/>
  <c r="J776" i="19"/>
  <c r="F780" i="16"/>
  <c r="F780" i="19"/>
  <c r="D49" i="24" s="1"/>
  <c r="G783" i="16"/>
  <c r="G783" i="19"/>
  <c r="H786" i="16"/>
  <c r="H786" i="19"/>
  <c r="I789" i="16"/>
  <c r="I789" i="19"/>
  <c r="J792" i="16"/>
  <c r="J792" i="19"/>
  <c r="H796" i="16"/>
  <c r="H796" i="19"/>
  <c r="H806" i="16"/>
  <c r="H806" i="19"/>
  <c r="F45" i="24" s="1"/>
  <c r="J813" i="16"/>
  <c r="J813" i="19"/>
  <c r="K823" i="16"/>
  <c r="K823" i="19"/>
  <c r="J834" i="16"/>
  <c r="J834" i="19"/>
  <c r="I835" i="16"/>
  <c r="I835" i="19"/>
  <c r="G62" i="24" s="1"/>
  <c r="G836" i="16"/>
  <c r="G836" i="19"/>
  <c r="X838" i="8"/>
  <c r="K844" i="16"/>
  <c r="K844" i="19"/>
  <c r="K855" i="16"/>
  <c r="K855" i="19"/>
  <c r="F859" i="16"/>
  <c r="F859" i="19"/>
  <c r="E861" i="16"/>
  <c r="E861" i="19"/>
  <c r="G864" i="16"/>
  <c r="G864" i="19"/>
  <c r="I865" i="16"/>
  <c r="I865" i="19"/>
  <c r="F872" i="16"/>
  <c r="F872" i="19"/>
  <c r="F904" i="16"/>
  <c r="F904" i="19"/>
  <c r="G912" i="16"/>
  <c r="G912" i="19"/>
  <c r="I918" i="16"/>
  <c r="I918" i="19"/>
  <c r="G923" i="16"/>
  <c r="G923" i="19"/>
  <c r="E928" i="16"/>
  <c r="E928" i="19"/>
  <c r="X933" i="8"/>
  <c r="W933" i="8"/>
  <c r="E949" i="16"/>
  <c r="E949" i="19"/>
  <c r="X949" i="8"/>
  <c r="I957" i="16"/>
  <c r="I957" i="19"/>
  <c r="G960" i="16"/>
  <c r="G960" i="19"/>
  <c r="I988" i="16"/>
  <c r="I988" i="19"/>
  <c r="G999" i="16"/>
  <c r="G999" i="19"/>
  <c r="I1017" i="16"/>
  <c r="I1017" i="19"/>
  <c r="I1020" i="16"/>
  <c r="I1020" i="19"/>
  <c r="G1036" i="16"/>
  <c r="G1036" i="19"/>
  <c r="X1044" i="8"/>
  <c r="X1045" i="8"/>
  <c r="K1080" i="16"/>
  <c r="K1080" i="19"/>
  <c r="E662" i="16"/>
  <c r="E662" i="19"/>
  <c r="L9" i="12"/>
  <c r="K664" i="16"/>
  <c r="L9" i="18" s="1"/>
  <c r="K664" i="19"/>
  <c r="F665" i="16"/>
  <c r="F665" i="19"/>
  <c r="H671" i="16"/>
  <c r="H671" i="19"/>
  <c r="J677" i="16"/>
  <c r="J677" i="19"/>
  <c r="F681" i="16"/>
  <c r="F681" i="19"/>
  <c r="G684" i="16"/>
  <c r="G684" i="19"/>
  <c r="I690" i="16"/>
  <c r="I690" i="19"/>
  <c r="K696" i="16"/>
  <c r="K696" i="19"/>
  <c r="F697" i="16"/>
  <c r="F697" i="19"/>
  <c r="H703" i="16"/>
  <c r="H703" i="19"/>
  <c r="X703" i="8"/>
  <c r="F713" i="16"/>
  <c r="F713" i="19"/>
  <c r="J725" i="16"/>
  <c r="J725" i="19"/>
  <c r="J741" i="16"/>
  <c r="J741" i="19"/>
  <c r="E742" i="16"/>
  <c r="E742" i="19"/>
  <c r="H751" i="16"/>
  <c r="H751" i="19"/>
  <c r="X751" i="8"/>
  <c r="J757" i="16"/>
  <c r="J757" i="19"/>
  <c r="I770" i="16"/>
  <c r="I770" i="19"/>
  <c r="J773" i="16"/>
  <c r="J773" i="19"/>
  <c r="K776" i="16"/>
  <c r="K776" i="19"/>
  <c r="G780" i="16"/>
  <c r="G780" i="19"/>
  <c r="E49" i="24" s="1"/>
  <c r="H783" i="16"/>
  <c r="H783" i="19"/>
  <c r="I786" i="16"/>
  <c r="I786" i="19"/>
  <c r="J789" i="16"/>
  <c r="J789" i="19"/>
  <c r="K792" i="16"/>
  <c r="K792" i="19"/>
  <c r="I796" i="16"/>
  <c r="I796" i="19"/>
  <c r="E797" i="16"/>
  <c r="E797" i="19"/>
  <c r="I806" i="16"/>
  <c r="I806" i="19"/>
  <c r="E808" i="16"/>
  <c r="E808" i="19"/>
  <c r="X808" i="8"/>
  <c r="K813" i="16"/>
  <c r="K813" i="19"/>
  <c r="K834" i="16"/>
  <c r="K834" i="19"/>
  <c r="H836" i="16"/>
  <c r="H836" i="19"/>
  <c r="F838" i="16"/>
  <c r="F838" i="19"/>
  <c r="E849" i="16"/>
  <c r="E849" i="19"/>
  <c r="X849" i="8"/>
  <c r="G859" i="16"/>
  <c r="G859" i="19"/>
  <c r="F861" i="16"/>
  <c r="F861" i="19"/>
  <c r="H864" i="16"/>
  <c r="H864" i="19"/>
  <c r="J865" i="16"/>
  <c r="J865" i="19"/>
  <c r="K866" i="16"/>
  <c r="K866" i="19"/>
  <c r="G872" i="16"/>
  <c r="G872" i="19"/>
  <c r="F880" i="16"/>
  <c r="F880" i="19"/>
  <c r="I881" i="16"/>
  <c r="I881" i="19"/>
  <c r="E887" i="16"/>
  <c r="E887" i="19"/>
  <c r="C40" i="24" s="1"/>
  <c r="H889" i="16"/>
  <c r="H889" i="19"/>
  <c r="X894" i="8"/>
  <c r="I897" i="16"/>
  <c r="I897" i="19"/>
  <c r="K898" i="16"/>
  <c r="K898" i="19"/>
  <c r="G904" i="16"/>
  <c r="G904" i="19"/>
  <c r="H912" i="16"/>
  <c r="H912" i="19"/>
  <c r="J918" i="16"/>
  <c r="J918" i="19"/>
  <c r="H60" i="24" s="1"/>
  <c r="F922" i="16"/>
  <c r="F922" i="19"/>
  <c r="H923" i="16"/>
  <c r="H923" i="19"/>
  <c r="F928" i="16"/>
  <c r="F928" i="19"/>
  <c r="K935" i="16"/>
  <c r="K935" i="19"/>
  <c r="F938" i="16"/>
  <c r="F938" i="19"/>
  <c r="H970" i="16"/>
  <c r="H970" i="19"/>
  <c r="I973" i="16"/>
  <c r="I973" i="19"/>
  <c r="J988" i="16"/>
  <c r="J988" i="19"/>
  <c r="H1002" i="16"/>
  <c r="H1002" i="19"/>
  <c r="J1008" i="16"/>
  <c r="J1008" i="19"/>
  <c r="X1010" i="8"/>
  <c r="K1011" i="16"/>
  <c r="K1011" i="19"/>
  <c r="X1016" i="8"/>
  <c r="J1017" i="16"/>
  <c r="J1017" i="19"/>
  <c r="J1020" i="16"/>
  <c r="J1020" i="19"/>
  <c r="X1046" i="8"/>
  <c r="F1051" i="16"/>
  <c r="F1051" i="19"/>
  <c r="X1079" i="8"/>
  <c r="E1085" i="16"/>
  <c r="E1085" i="19"/>
  <c r="X1085" i="8"/>
  <c r="X1089" i="8"/>
  <c r="X1127" i="8"/>
  <c r="F662" i="16"/>
  <c r="F662" i="19"/>
  <c r="G665" i="16"/>
  <c r="G665" i="19"/>
  <c r="I671" i="16"/>
  <c r="I671" i="19"/>
  <c r="K677" i="16"/>
  <c r="K677" i="19"/>
  <c r="G681" i="16"/>
  <c r="G681" i="19"/>
  <c r="H684" i="16"/>
  <c r="H684" i="19"/>
  <c r="J690" i="16"/>
  <c r="J690" i="19"/>
  <c r="F694" i="16"/>
  <c r="F694" i="19"/>
  <c r="G697" i="16"/>
  <c r="G697" i="19"/>
  <c r="I703" i="16"/>
  <c r="I703" i="19"/>
  <c r="F710" i="16"/>
  <c r="F710" i="19"/>
  <c r="G713" i="16"/>
  <c r="G713" i="19"/>
  <c r="K725" i="16"/>
  <c r="K725" i="19"/>
  <c r="K741" i="16"/>
  <c r="K741" i="19"/>
  <c r="F742" i="16"/>
  <c r="F742" i="19"/>
  <c r="I751" i="16"/>
  <c r="I751" i="19"/>
  <c r="E755" i="16"/>
  <c r="E755" i="19"/>
  <c r="K757" i="16"/>
  <c r="K757" i="19"/>
  <c r="H764" i="16"/>
  <c r="H764" i="19"/>
  <c r="J770" i="16"/>
  <c r="J770" i="19"/>
  <c r="K773" i="16"/>
  <c r="K773" i="19"/>
  <c r="H780" i="16"/>
  <c r="H780" i="19"/>
  <c r="I783" i="16"/>
  <c r="I783" i="19"/>
  <c r="J786" i="16"/>
  <c r="J786" i="19"/>
  <c r="F12" i="12"/>
  <c r="E787" i="19"/>
  <c r="C87" i="24" s="1"/>
  <c r="K789" i="16"/>
  <c r="K789" i="19"/>
  <c r="F790" i="16"/>
  <c r="F790" i="19"/>
  <c r="J796" i="16"/>
  <c r="J796" i="19"/>
  <c r="F797" i="16"/>
  <c r="F797" i="19"/>
  <c r="J806" i="16"/>
  <c r="J806" i="19"/>
  <c r="H45" i="24" s="1"/>
  <c r="F808" i="16"/>
  <c r="F808" i="19"/>
  <c r="K835" i="16"/>
  <c r="K835" i="19"/>
  <c r="I62" i="24" s="1"/>
  <c r="I836" i="16"/>
  <c r="I836" i="19"/>
  <c r="G838" i="16"/>
  <c r="G838" i="19"/>
  <c r="F849" i="16"/>
  <c r="F849" i="19"/>
  <c r="H859" i="16"/>
  <c r="H859" i="19"/>
  <c r="G861" i="16"/>
  <c r="G861" i="19"/>
  <c r="G880" i="16"/>
  <c r="G880" i="19"/>
  <c r="J881" i="16"/>
  <c r="J881" i="19"/>
  <c r="I889" i="16"/>
  <c r="I889" i="19"/>
  <c r="J897" i="16"/>
  <c r="J897" i="19"/>
  <c r="X926" i="8"/>
  <c r="G928" i="16"/>
  <c r="G928" i="19"/>
  <c r="H953" i="16"/>
  <c r="H953" i="19"/>
  <c r="K988" i="16"/>
  <c r="K988" i="19"/>
  <c r="K1020" i="16"/>
  <c r="K1020" i="19"/>
  <c r="G1065" i="16"/>
  <c r="G1065" i="19"/>
  <c r="J1068" i="16"/>
  <c r="J1068" i="19"/>
  <c r="X1072" i="8"/>
  <c r="X1101" i="8"/>
  <c r="X1156" i="8"/>
  <c r="X1169" i="8"/>
  <c r="X1226" i="8"/>
  <c r="G659" i="16"/>
  <c r="G659" i="19"/>
  <c r="H662" i="16"/>
  <c r="H662" i="19"/>
  <c r="X662" i="8"/>
  <c r="I665" i="16"/>
  <c r="I665" i="19"/>
  <c r="K671" i="16"/>
  <c r="K671" i="19"/>
  <c r="F672" i="16"/>
  <c r="F672" i="19"/>
  <c r="I681" i="16"/>
  <c r="I681" i="19"/>
  <c r="J684" i="16"/>
  <c r="J684" i="19"/>
  <c r="E685" i="16"/>
  <c r="E685" i="19"/>
  <c r="F688" i="16"/>
  <c r="F688" i="19"/>
  <c r="G691" i="16"/>
  <c r="G691" i="19"/>
  <c r="H694" i="16"/>
  <c r="H694" i="19"/>
  <c r="X694" i="8"/>
  <c r="I697" i="16"/>
  <c r="I697" i="19"/>
  <c r="K703" i="16"/>
  <c r="K703" i="19"/>
  <c r="H710" i="16"/>
  <c r="H710" i="19"/>
  <c r="X710" i="8"/>
  <c r="I713" i="16"/>
  <c r="I713" i="19"/>
  <c r="F720" i="16"/>
  <c r="F720" i="19"/>
  <c r="H742" i="16"/>
  <c r="H742" i="19"/>
  <c r="X742" i="8"/>
  <c r="E749" i="16"/>
  <c r="E749" i="19"/>
  <c r="G755" i="16"/>
  <c r="G755" i="19"/>
  <c r="J764" i="16"/>
  <c r="J764" i="19"/>
  <c r="E765" i="16"/>
  <c r="E765" i="19"/>
  <c r="F768" i="16"/>
  <c r="F768" i="19"/>
  <c r="J780" i="16"/>
  <c r="J780" i="19"/>
  <c r="H49" i="24" s="1"/>
  <c r="K783" i="16"/>
  <c r="K783" i="19"/>
  <c r="H12" i="12"/>
  <c r="G787" i="16"/>
  <c r="H12" i="18" s="1"/>
  <c r="G787" i="19"/>
  <c r="H12" i="21" s="1"/>
  <c r="H790" i="16"/>
  <c r="H790" i="19"/>
  <c r="H797" i="16"/>
  <c r="H797" i="19"/>
  <c r="X802" i="8"/>
  <c r="G828" i="16"/>
  <c r="G828" i="19"/>
  <c r="E830" i="16"/>
  <c r="E830" i="19"/>
  <c r="K836" i="16"/>
  <c r="K836" i="19"/>
  <c r="I838" i="16"/>
  <c r="I838" i="19"/>
  <c r="G839" i="16"/>
  <c r="G839" i="19"/>
  <c r="H849" i="16"/>
  <c r="H849" i="19"/>
  <c r="E851" i="16"/>
  <c r="E851" i="19"/>
  <c r="X851" i="8"/>
  <c r="I861" i="16"/>
  <c r="I861" i="19"/>
  <c r="K864" i="16"/>
  <c r="K864" i="19"/>
  <c r="E869" i="19"/>
  <c r="X869" i="8"/>
  <c r="W869" i="8"/>
  <c r="E885" i="16"/>
  <c r="E885" i="19"/>
  <c r="X885" i="8"/>
  <c r="W885" i="8"/>
  <c r="H887" i="16"/>
  <c r="H887" i="19"/>
  <c r="K889" i="16"/>
  <c r="K889" i="19"/>
  <c r="X901" i="8"/>
  <c r="W901" i="8"/>
  <c r="H903" i="16"/>
  <c r="H903" i="19"/>
  <c r="K943" i="16"/>
  <c r="K943" i="19"/>
  <c r="J953" i="16"/>
  <c r="J953" i="19"/>
  <c r="X956" i="8"/>
  <c r="W959" i="8"/>
  <c r="G966" i="16"/>
  <c r="G966" i="19"/>
  <c r="X982" i="8"/>
  <c r="X992" i="8"/>
  <c r="X1011" i="8"/>
  <c r="X1014" i="8"/>
  <c r="X1024" i="8"/>
  <c r="I1051" i="16"/>
  <c r="I1051" i="19"/>
  <c r="X1053" i="8"/>
  <c r="X1104" i="8"/>
  <c r="X1148" i="8"/>
  <c r="X1154" i="8"/>
  <c r="X1230" i="8"/>
  <c r="J928" i="16"/>
  <c r="J928" i="19"/>
  <c r="F932" i="16"/>
  <c r="F932" i="19"/>
  <c r="E941" i="16"/>
  <c r="E941" i="19"/>
  <c r="X941" i="8"/>
  <c r="H942" i="16"/>
  <c r="H942" i="19"/>
  <c r="K946" i="16"/>
  <c r="K946" i="19"/>
  <c r="W948" i="8"/>
  <c r="H966" i="16"/>
  <c r="H966" i="19"/>
  <c r="W980" i="8"/>
  <c r="E989" i="19"/>
  <c r="X989" i="8"/>
  <c r="G998" i="16"/>
  <c r="G998" i="19"/>
  <c r="E1021" i="16"/>
  <c r="E1021" i="19"/>
  <c r="X1021" i="8"/>
  <c r="F1024" i="16"/>
  <c r="F1024" i="19"/>
  <c r="G1030" i="16"/>
  <c r="G1030" i="19"/>
  <c r="X1048" i="8"/>
  <c r="W1076" i="8"/>
  <c r="X1081" i="8"/>
  <c r="X1098" i="8"/>
  <c r="X1146" i="8"/>
  <c r="H1092" i="16"/>
  <c r="H1092" i="19"/>
  <c r="G1093" i="16"/>
  <c r="G1093" i="19"/>
  <c r="K1100" i="16"/>
  <c r="K1100" i="19"/>
  <c r="G1104" i="16"/>
  <c r="G1104" i="19"/>
  <c r="F1105" i="16"/>
  <c r="F1105" i="19"/>
  <c r="X1126" i="8"/>
  <c r="H1234" i="16"/>
  <c r="H1234" i="19"/>
  <c r="X1239" i="8"/>
  <c r="H1045" i="16"/>
  <c r="H1045" i="19"/>
  <c r="K1049" i="16"/>
  <c r="K1049" i="19"/>
  <c r="E1051" i="16"/>
  <c r="E1051" i="19"/>
  <c r="E1057" i="16"/>
  <c r="E1057" i="19"/>
  <c r="X1057" i="8"/>
  <c r="X1064" i="8"/>
  <c r="K1068" i="16"/>
  <c r="K1068" i="19"/>
  <c r="J1081" i="16"/>
  <c r="J1081" i="19"/>
  <c r="I1092" i="16"/>
  <c r="I1092" i="19"/>
  <c r="H1104" i="16"/>
  <c r="H1104" i="19"/>
  <c r="G1105" i="16"/>
  <c r="G1105" i="19"/>
  <c r="I1122" i="16"/>
  <c r="I1122" i="19"/>
  <c r="G47" i="24" s="1"/>
  <c r="W1154" i="8"/>
  <c r="E1162" i="16"/>
  <c r="E1162" i="19"/>
  <c r="X1191" i="8"/>
  <c r="X1199" i="8"/>
  <c r="X1217" i="8"/>
  <c r="H944" i="16"/>
  <c r="H944" i="19"/>
  <c r="F68" i="24" s="1"/>
  <c r="E951" i="16"/>
  <c r="E951" i="19"/>
  <c r="K953" i="16"/>
  <c r="K953" i="19"/>
  <c r="F954" i="16"/>
  <c r="F954" i="19"/>
  <c r="G957" i="16"/>
  <c r="G957" i="19"/>
  <c r="H960" i="16"/>
  <c r="H960" i="19"/>
  <c r="J966" i="16"/>
  <c r="J966" i="19"/>
  <c r="K969" i="16"/>
  <c r="K969" i="19"/>
  <c r="F970" i="16"/>
  <c r="F970" i="19"/>
  <c r="G973" i="16"/>
  <c r="G973" i="19"/>
  <c r="J982" i="16"/>
  <c r="J982" i="19"/>
  <c r="G989" i="16"/>
  <c r="G989" i="19"/>
  <c r="J998" i="16"/>
  <c r="J998" i="19"/>
  <c r="K1001" i="16"/>
  <c r="K1001" i="19"/>
  <c r="F1002" i="16"/>
  <c r="F1002" i="19"/>
  <c r="H1008" i="16"/>
  <c r="H1008" i="19"/>
  <c r="I1011" i="16"/>
  <c r="I1011" i="19"/>
  <c r="J1014" i="16"/>
  <c r="J1014" i="19"/>
  <c r="K1017" i="16"/>
  <c r="K1017" i="19"/>
  <c r="G1021" i="16"/>
  <c r="G1021" i="19"/>
  <c r="H1024" i="16"/>
  <c r="H1024" i="19"/>
  <c r="J1030" i="16"/>
  <c r="J1030" i="19"/>
  <c r="K1035" i="16"/>
  <c r="K1035" i="19"/>
  <c r="E1037" i="16"/>
  <c r="E1037" i="19"/>
  <c r="K1040" i="16"/>
  <c r="K1040" i="19"/>
  <c r="J1045" i="16"/>
  <c r="J1045" i="19"/>
  <c r="G1051" i="16"/>
  <c r="G1051" i="19"/>
  <c r="G1057" i="16"/>
  <c r="G1057" i="19"/>
  <c r="E1065" i="16"/>
  <c r="E1065" i="19"/>
  <c r="X1065" i="8"/>
  <c r="H1076" i="16"/>
  <c r="H1076" i="19"/>
  <c r="F1077" i="16"/>
  <c r="F1077" i="19"/>
  <c r="G1084" i="16"/>
  <c r="G1084" i="19"/>
  <c r="F1085" i="16"/>
  <c r="F1085" i="19"/>
  <c r="K1092" i="16"/>
  <c r="K1092" i="19"/>
  <c r="J1093" i="16"/>
  <c r="J1093" i="19"/>
  <c r="X1096" i="8"/>
  <c r="F1110" i="16"/>
  <c r="F1110" i="19"/>
  <c r="K1122" i="16"/>
  <c r="K1122" i="19"/>
  <c r="X1130" i="8"/>
  <c r="X1141" i="8"/>
  <c r="W1142" i="8"/>
  <c r="X1153" i="8"/>
  <c r="E1161" i="16"/>
  <c r="E1161" i="19"/>
  <c r="X1161" i="8"/>
  <c r="G1162" i="16"/>
  <c r="G1162" i="19"/>
  <c r="X1182" i="8"/>
  <c r="X1206" i="8"/>
  <c r="K1234" i="16"/>
  <c r="K1234" i="19"/>
  <c r="H813" i="16"/>
  <c r="H813" i="19"/>
  <c r="J819" i="16"/>
  <c r="J819" i="19"/>
  <c r="K822" i="16"/>
  <c r="K822" i="19"/>
  <c r="F823" i="16"/>
  <c r="F823" i="19"/>
  <c r="J835" i="16"/>
  <c r="J835" i="19"/>
  <c r="H62" i="24" s="1"/>
  <c r="K838" i="16"/>
  <c r="K838" i="19"/>
  <c r="F839" i="16"/>
  <c r="F839" i="19"/>
  <c r="J851" i="16"/>
  <c r="J851" i="19"/>
  <c r="K854" i="16"/>
  <c r="K854" i="19"/>
  <c r="F855" i="16"/>
  <c r="F855" i="19"/>
  <c r="H861" i="16"/>
  <c r="H861" i="19"/>
  <c r="I864" i="16"/>
  <c r="I864" i="19"/>
  <c r="K870" i="16"/>
  <c r="K870" i="19"/>
  <c r="G874" i="16"/>
  <c r="G874" i="19"/>
  <c r="I880" i="16"/>
  <c r="I880" i="19"/>
  <c r="L23" i="12"/>
  <c r="L9" i="9"/>
  <c r="K886" i="16"/>
  <c r="K886" i="19"/>
  <c r="F887" i="16"/>
  <c r="F887" i="19"/>
  <c r="G890" i="16"/>
  <c r="G890" i="19"/>
  <c r="E900" i="16"/>
  <c r="E900" i="19"/>
  <c r="K902" i="16"/>
  <c r="K902" i="19"/>
  <c r="F903" i="16"/>
  <c r="F903" i="19"/>
  <c r="G906" i="16"/>
  <c r="G906" i="19"/>
  <c r="I912" i="16"/>
  <c r="I912" i="19"/>
  <c r="K918" i="16"/>
  <c r="K918" i="19"/>
  <c r="F919" i="16"/>
  <c r="F919" i="19"/>
  <c r="G922" i="16"/>
  <c r="G922" i="19"/>
  <c r="I928" i="16"/>
  <c r="I928" i="19"/>
  <c r="J931" i="16"/>
  <c r="J931" i="19"/>
  <c r="F935" i="16"/>
  <c r="F935" i="19"/>
  <c r="G938" i="16"/>
  <c r="G938" i="19"/>
  <c r="H941" i="16"/>
  <c r="H941" i="19"/>
  <c r="I944" i="16"/>
  <c r="I944" i="19"/>
  <c r="F951" i="16"/>
  <c r="F951" i="19"/>
  <c r="G954" i="16"/>
  <c r="G954" i="19"/>
  <c r="H957" i="16"/>
  <c r="H957" i="19"/>
  <c r="I960" i="16"/>
  <c r="I960" i="19"/>
  <c r="K966" i="16"/>
  <c r="K966" i="19"/>
  <c r="G970" i="16"/>
  <c r="G970" i="19"/>
  <c r="H973" i="16"/>
  <c r="H973" i="19"/>
  <c r="K982" i="16"/>
  <c r="K982" i="19"/>
  <c r="H989" i="16"/>
  <c r="H989" i="19"/>
  <c r="E996" i="16"/>
  <c r="E996" i="19"/>
  <c r="K998" i="16"/>
  <c r="K998" i="19"/>
  <c r="F999" i="16"/>
  <c r="F999" i="19"/>
  <c r="G1002" i="16"/>
  <c r="G1002" i="19"/>
  <c r="I1008" i="16"/>
  <c r="I1008" i="19"/>
  <c r="J1011" i="16"/>
  <c r="J1011" i="19"/>
  <c r="K1014" i="16"/>
  <c r="K1014" i="19"/>
  <c r="H1021" i="16"/>
  <c r="H1021" i="19"/>
  <c r="I1024" i="16"/>
  <c r="I1024" i="19"/>
  <c r="E1028" i="16"/>
  <c r="E1028" i="19"/>
  <c r="C63" i="24" s="1"/>
  <c r="K1030" i="16"/>
  <c r="K1030" i="19"/>
  <c r="F1037" i="16"/>
  <c r="F1037" i="19"/>
  <c r="X1037" i="8"/>
  <c r="H1051" i="16"/>
  <c r="H1051" i="19"/>
  <c r="H1057" i="16"/>
  <c r="H1057" i="19"/>
  <c r="F1065" i="16"/>
  <c r="F1065" i="19"/>
  <c r="I1076" i="16"/>
  <c r="I1076" i="19"/>
  <c r="G1077" i="16"/>
  <c r="G1077" i="19"/>
  <c r="K1083" i="16"/>
  <c r="K1083" i="19"/>
  <c r="H1084" i="16"/>
  <c r="H1084" i="19"/>
  <c r="G1085" i="16"/>
  <c r="G1085" i="19"/>
  <c r="K1093" i="16"/>
  <c r="K1093" i="19"/>
  <c r="F1096" i="16"/>
  <c r="F1096" i="19"/>
  <c r="E1097" i="16"/>
  <c r="E1097" i="19"/>
  <c r="K1104" i="16"/>
  <c r="K1104" i="19"/>
  <c r="J1105" i="16"/>
  <c r="J1105" i="19"/>
  <c r="G1110" i="16"/>
  <c r="G1110" i="19"/>
  <c r="W1111" i="8"/>
  <c r="X1168" i="8"/>
  <c r="X1178" i="8"/>
  <c r="K5" i="12"/>
  <c r="K6" i="9"/>
  <c r="J1203" i="16"/>
  <c r="J1203" i="19"/>
  <c r="G6" i="12"/>
  <c r="G7" i="9"/>
  <c r="F1213" i="16"/>
  <c r="F1213" i="19"/>
  <c r="X1233" i="8"/>
  <c r="I1084" i="16"/>
  <c r="I1084" i="19"/>
  <c r="H1085" i="16"/>
  <c r="H1085" i="19"/>
  <c r="G1096" i="16"/>
  <c r="G1096" i="19"/>
  <c r="F1097" i="16"/>
  <c r="F1097" i="19"/>
  <c r="K1105" i="16"/>
  <c r="K1105" i="19"/>
  <c r="F1112" i="16"/>
  <c r="F1112" i="19"/>
  <c r="I1162" i="16"/>
  <c r="I1162" i="19"/>
  <c r="X1201" i="8"/>
  <c r="Y3" i="3"/>
  <c r="X3" i="3"/>
  <c r="K912" i="16"/>
  <c r="K912" i="19"/>
  <c r="G916" i="16"/>
  <c r="G916" i="19"/>
  <c r="H919" i="16"/>
  <c r="H919" i="19"/>
  <c r="I922" i="16"/>
  <c r="I922" i="19"/>
  <c r="K928" i="16"/>
  <c r="K928" i="19"/>
  <c r="G932" i="16"/>
  <c r="G932" i="19"/>
  <c r="H935" i="16"/>
  <c r="H935" i="19"/>
  <c r="I938" i="16"/>
  <c r="I938" i="19"/>
  <c r="J941" i="16"/>
  <c r="J941" i="19"/>
  <c r="K944" i="16"/>
  <c r="K944" i="19"/>
  <c r="H951" i="16"/>
  <c r="H951" i="19"/>
  <c r="I954" i="16"/>
  <c r="I954" i="19"/>
  <c r="J957" i="16"/>
  <c r="J957" i="19"/>
  <c r="K960" i="16"/>
  <c r="K960" i="19"/>
  <c r="F961" i="16"/>
  <c r="F961" i="19"/>
  <c r="I970" i="16"/>
  <c r="I970" i="19"/>
  <c r="J973" i="16"/>
  <c r="J973" i="19"/>
  <c r="E974" i="16"/>
  <c r="E974" i="19"/>
  <c r="F977" i="16"/>
  <c r="F977" i="19"/>
  <c r="G980" i="16"/>
  <c r="G980" i="19"/>
  <c r="J989" i="16"/>
  <c r="J989" i="19"/>
  <c r="E990" i="16"/>
  <c r="E990" i="19"/>
  <c r="G996" i="16"/>
  <c r="G996" i="19"/>
  <c r="H999" i="16"/>
  <c r="H999" i="19"/>
  <c r="I1002" i="16"/>
  <c r="I1002" i="19"/>
  <c r="K1008" i="16"/>
  <c r="K1008" i="19"/>
  <c r="G1012" i="16"/>
  <c r="G1012" i="19"/>
  <c r="J1021" i="16"/>
  <c r="J1021" i="19"/>
  <c r="E1022" i="16"/>
  <c r="E1022" i="19"/>
  <c r="K1024" i="16"/>
  <c r="K1024" i="19"/>
  <c r="G1028" i="16"/>
  <c r="G1028" i="19"/>
  <c r="W1028" i="8"/>
  <c r="G1032" i="16"/>
  <c r="G1032" i="19"/>
  <c r="K1036" i="16"/>
  <c r="K1036" i="19"/>
  <c r="H1037" i="16"/>
  <c r="H1037" i="19"/>
  <c r="E1038" i="16"/>
  <c r="E1038" i="19"/>
  <c r="J1051" i="16"/>
  <c r="J1051" i="19"/>
  <c r="G1052" i="16"/>
  <c r="G1052" i="19"/>
  <c r="J1057" i="16"/>
  <c r="J1057" i="19"/>
  <c r="H1065" i="16"/>
  <c r="H1065" i="19"/>
  <c r="K1076" i="16"/>
  <c r="K1076" i="19"/>
  <c r="I1077" i="16"/>
  <c r="I1077" i="19"/>
  <c r="J1084" i="16"/>
  <c r="J1084" i="19"/>
  <c r="I1085" i="16"/>
  <c r="I1085" i="19"/>
  <c r="X1087" i="8"/>
  <c r="W1089" i="8"/>
  <c r="H1096" i="16"/>
  <c r="H1096" i="19"/>
  <c r="G1097" i="16"/>
  <c r="G1097" i="19"/>
  <c r="F1098" i="16"/>
  <c r="F1098" i="19"/>
  <c r="G1112" i="16"/>
  <c r="G1112" i="19"/>
  <c r="F1114" i="16"/>
  <c r="F1114" i="19"/>
  <c r="X1238" i="8"/>
  <c r="X4" i="3"/>
  <c r="K861" i="16"/>
  <c r="K861" i="19"/>
  <c r="G865" i="16"/>
  <c r="G865" i="19"/>
  <c r="J874" i="16"/>
  <c r="J874" i="19"/>
  <c r="G881" i="16"/>
  <c r="G881" i="19"/>
  <c r="I887" i="16"/>
  <c r="I887" i="19"/>
  <c r="J890" i="16"/>
  <c r="J890" i="19"/>
  <c r="F894" i="16"/>
  <c r="F894" i="19"/>
  <c r="G897" i="16"/>
  <c r="G897" i="19"/>
  <c r="H900" i="16"/>
  <c r="H900" i="19"/>
  <c r="I903" i="16"/>
  <c r="I903" i="19"/>
  <c r="J906" i="16"/>
  <c r="J906" i="19"/>
  <c r="G24" i="12"/>
  <c r="F910" i="16"/>
  <c r="F910" i="19"/>
  <c r="H916" i="16"/>
  <c r="H916" i="19"/>
  <c r="I919" i="16"/>
  <c r="I919" i="19"/>
  <c r="J922" i="16"/>
  <c r="J922" i="19"/>
  <c r="F926" i="16"/>
  <c r="F926" i="19"/>
  <c r="H932" i="16"/>
  <c r="H932" i="19"/>
  <c r="I935" i="16"/>
  <c r="I935" i="19"/>
  <c r="J938" i="16"/>
  <c r="J938" i="19"/>
  <c r="K941" i="16"/>
  <c r="K941" i="19"/>
  <c r="F942" i="16"/>
  <c r="F942" i="19"/>
  <c r="I951" i="16"/>
  <c r="I951" i="19"/>
  <c r="J954" i="16"/>
  <c r="J954" i="19"/>
  <c r="K957" i="16"/>
  <c r="K957" i="19"/>
  <c r="F958" i="16"/>
  <c r="F958" i="19"/>
  <c r="G961" i="16"/>
  <c r="G961" i="19"/>
  <c r="J970" i="16"/>
  <c r="J970" i="19"/>
  <c r="K973" i="16"/>
  <c r="K973" i="19"/>
  <c r="F974" i="16"/>
  <c r="F974" i="19"/>
  <c r="G977" i="16"/>
  <c r="G977" i="19"/>
  <c r="H980" i="16"/>
  <c r="H980" i="19"/>
  <c r="K989" i="16"/>
  <c r="K989" i="19"/>
  <c r="F990" i="16"/>
  <c r="F990" i="19"/>
  <c r="H996" i="16"/>
  <c r="H996" i="19"/>
  <c r="I999" i="16"/>
  <c r="I999" i="19"/>
  <c r="J1002" i="16"/>
  <c r="J1002" i="19"/>
  <c r="F1006" i="16"/>
  <c r="F1006" i="19"/>
  <c r="H1012" i="16"/>
  <c r="H1012" i="19"/>
  <c r="K1021" i="16"/>
  <c r="K1021" i="19"/>
  <c r="F1022" i="16"/>
  <c r="F1022" i="19"/>
  <c r="H1028" i="16"/>
  <c r="H1028" i="19"/>
  <c r="H1032" i="16"/>
  <c r="H1032" i="19"/>
  <c r="X1033" i="8"/>
  <c r="I1037" i="16"/>
  <c r="I1037" i="19"/>
  <c r="F1038" i="16"/>
  <c r="F1038" i="19"/>
  <c r="X1038" i="8"/>
  <c r="K1051" i="16"/>
  <c r="K1051" i="19"/>
  <c r="K1057" i="16"/>
  <c r="K1057" i="19"/>
  <c r="I1065" i="16"/>
  <c r="I1065" i="19"/>
  <c r="J1077" i="16"/>
  <c r="J1077" i="19"/>
  <c r="K1084" i="16"/>
  <c r="K1084" i="19"/>
  <c r="J1085" i="16"/>
  <c r="J1085" i="19"/>
  <c r="H1097" i="16"/>
  <c r="H1097" i="19"/>
  <c r="G1098" i="16"/>
  <c r="G1098" i="19"/>
  <c r="H1112" i="16"/>
  <c r="H1112" i="19"/>
  <c r="G1114" i="16"/>
  <c r="G1114" i="19"/>
  <c r="X1151" i="8"/>
  <c r="X1159" i="8"/>
  <c r="I1161" i="16"/>
  <c r="I1161" i="19"/>
  <c r="H25" i="12"/>
  <c r="H8" i="9"/>
  <c r="G1219" i="16"/>
  <c r="G1219" i="19"/>
  <c r="E58" i="24" s="1"/>
  <c r="X1232" i="8"/>
  <c r="X1235" i="8"/>
  <c r="H865" i="16"/>
  <c r="H865" i="19"/>
  <c r="E872" i="16"/>
  <c r="E872" i="19"/>
  <c r="K874" i="16"/>
  <c r="K874" i="19"/>
  <c r="H881" i="16"/>
  <c r="H881" i="19"/>
  <c r="J887" i="16"/>
  <c r="J887" i="19"/>
  <c r="K890" i="16"/>
  <c r="K890" i="19"/>
  <c r="G894" i="16"/>
  <c r="G894" i="19"/>
  <c r="H897" i="16"/>
  <c r="H897" i="19"/>
  <c r="I900" i="16"/>
  <c r="I900" i="19"/>
  <c r="J903" i="16"/>
  <c r="J903" i="19"/>
  <c r="K906" i="16"/>
  <c r="K906" i="19"/>
  <c r="H24" i="12"/>
  <c r="G910" i="16"/>
  <c r="G910" i="19"/>
  <c r="I916" i="16"/>
  <c r="I916" i="19"/>
  <c r="J919" i="16"/>
  <c r="J919" i="19"/>
  <c r="K922" i="16"/>
  <c r="K922" i="19"/>
  <c r="F923" i="16"/>
  <c r="F923" i="19"/>
  <c r="G926" i="16"/>
  <c r="G926" i="19"/>
  <c r="I932" i="16"/>
  <c r="I932" i="19"/>
  <c r="J935" i="16"/>
  <c r="J935" i="19"/>
  <c r="E936" i="16"/>
  <c r="E936" i="19"/>
  <c r="K938" i="16"/>
  <c r="K938" i="19"/>
  <c r="G942" i="16"/>
  <c r="G942" i="19"/>
  <c r="J951" i="16"/>
  <c r="J951" i="19"/>
  <c r="K954" i="16"/>
  <c r="K954" i="19"/>
  <c r="G958" i="16"/>
  <c r="G958" i="19"/>
  <c r="H961" i="16"/>
  <c r="H961" i="19"/>
  <c r="K970" i="16"/>
  <c r="K970" i="19"/>
  <c r="G974" i="16"/>
  <c r="G974" i="19"/>
  <c r="H977" i="16"/>
  <c r="H977" i="19"/>
  <c r="I980" i="16"/>
  <c r="I980" i="19"/>
  <c r="G990" i="16"/>
  <c r="G990" i="19"/>
  <c r="I996" i="16"/>
  <c r="I996" i="19"/>
  <c r="J999" i="16"/>
  <c r="J999" i="19"/>
  <c r="K1002" i="16"/>
  <c r="K1002" i="19"/>
  <c r="G1006" i="16"/>
  <c r="G1006" i="19"/>
  <c r="I1012" i="16"/>
  <c r="I1012" i="19"/>
  <c r="G1022" i="16"/>
  <c r="G1022" i="19"/>
  <c r="I1028" i="16"/>
  <c r="I1028" i="19"/>
  <c r="I1032" i="16"/>
  <c r="I1032" i="19"/>
  <c r="J1037" i="16"/>
  <c r="J1037" i="19"/>
  <c r="G1038" i="16"/>
  <c r="G1038" i="19"/>
  <c r="F1053" i="16"/>
  <c r="F1053" i="19"/>
  <c r="X1060" i="8"/>
  <c r="J1065" i="16"/>
  <c r="J1065" i="19"/>
  <c r="G1072" i="16"/>
  <c r="G1072" i="19"/>
  <c r="K1077" i="16"/>
  <c r="K1077" i="19"/>
  <c r="K1085" i="16"/>
  <c r="K1085" i="19"/>
  <c r="F1088" i="16"/>
  <c r="F1088" i="19"/>
  <c r="J1096" i="16"/>
  <c r="J1096" i="19"/>
  <c r="I1097" i="16"/>
  <c r="I1097" i="19"/>
  <c r="H1098" i="16"/>
  <c r="H1098" i="19"/>
  <c r="K1110" i="16"/>
  <c r="K1110" i="19"/>
  <c r="E1117" i="16"/>
  <c r="E1117" i="19"/>
  <c r="X1193" i="8"/>
  <c r="X1208" i="8"/>
  <c r="I25" i="12"/>
  <c r="I8" i="9"/>
  <c r="H1219" i="16"/>
  <c r="H1219" i="19"/>
  <c r="X1228" i="8"/>
  <c r="X1242" i="8"/>
  <c r="H974" i="16"/>
  <c r="H974" i="19"/>
  <c r="X974" i="8"/>
  <c r="I977" i="16"/>
  <c r="I977" i="19"/>
  <c r="J980" i="16"/>
  <c r="J980" i="19"/>
  <c r="H990" i="16"/>
  <c r="H990" i="19"/>
  <c r="J996" i="16"/>
  <c r="J996" i="19"/>
  <c r="K999" i="16"/>
  <c r="K999" i="19"/>
  <c r="H1006" i="16"/>
  <c r="H1006" i="19"/>
  <c r="X1006" i="8"/>
  <c r="J1012" i="16"/>
  <c r="J1012" i="19"/>
  <c r="E1013" i="16"/>
  <c r="E1013" i="19"/>
  <c r="F1016" i="16"/>
  <c r="F1016" i="19"/>
  <c r="H1022" i="16"/>
  <c r="H1022" i="19"/>
  <c r="X1022" i="8"/>
  <c r="J1028" i="16"/>
  <c r="J1028" i="19"/>
  <c r="E1029" i="16"/>
  <c r="E1029" i="19"/>
  <c r="J1032" i="16"/>
  <c r="J1032" i="19"/>
  <c r="K1037" i="16"/>
  <c r="K1037" i="19"/>
  <c r="H1038" i="16"/>
  <c r="H1038" i="19"/>
  <c r="E1039" i="16"/>
  <c r="E1039" i="19"/>
  <c r="J1052" i="16"/>
  <c r="J1052" i="19"/>
  <c r="G1053" i="16"/>
  <c r="G1053" i="19"/>
  <c r="F1060" i="16"/>
  <c r="F1060" i="19"/>
  <c r="K1065" i="16"/>
  <c r="K1065" i="19"/>
  <c r="H1072" i="16"/>
  <c r="H1072" i="19"/>
  <c r="G1088" i="16"/>
  <c r="G1088" i="19"/>
  <c r="F1089" i="16"/>
  <c r="F1089" i="19"/>
  <c r="K1096" i="16"/>
  <c r="K1096" i="19"/>
  <c r="J1097" i="16"/>
  <c r="J1097" i="19"/>
  <c r="I1098" i="16"/>
  <c r="I1098" i="19"/>
  <c r="X1100" i="8"/>
  <c r="J1112" i="16"/>
  <c r="J1112" i="19"/>
  <c r="G1115" i="16"/>
  <c r="G1115" i="19"/>
  <c r="F1116" i="16"/>
  <c r="F1116" i="19"/>
  <c r="F1117" i="16"/>
  <c r="F1117" i="19"/>
  <c r="X1118" i="8"/>
  <c r="K1161" i="16"/>
  <c r="K1161" i="19"/>
  <c r="X1177" i="8"/>
  <c r="J25" i="12"/>
  <c r="J8" i="9"/>
  <c r="I1219" i="16"/>
  <c r="I1219" i="19"/>
  <c r="G1235" i="16"/>
  <c r="G1235" i="19"/>
  <c r="I942" i="16"/>
  <c r="I942" i="19"/>
  <c r="F949" i="16"/>
  <c r="F949" i="19"/>
  <c r="I958" i="16"/>
  <c r="I958" i="19"/>
  <c r="J961" i="16"/>
  <c r="J961" i="19"/>
  <c r="E962" i="16"/>
  <c r="E962" i="19"/>
  <c r="F965" i="16"/>
  <c r="F965" i="19"/>
  <c r="I974" i="16"/>
  <c r="I974" i="19"/>
  <c r="J977" i="16"/>
  <c r="J977" i="19"/>
  <c r="K980" i="16"/>
  <c r="K980" i="19"/>
  <c r="F981" i="16"/>
  <c r="F981" i="19"/>
  <c r="I990" i="16"/>
  <c r="I990" i="19"/>
  <c r="K996" i="16"/>
  <c r="K996" i="19"/>
  <c r="F997" i="16"/>
  <c r="F997" i="19"/>
  <c r="I1006" i="16"/>
  <c r="I1006" i="19"/>
  <c r="K1012" i="16"/>
  <c r="K1012" i="19"/>
  <c r="F1013" i="16"/>
  <c r="F1013" i="19"/>
  <c r="G1016" i="16"/>
  <c r="G1016" i="19"/>
  <c r="I1022" i="16"/>
  <c r="I1022" i="19"/>
  <c r="E1026" i="16"/>
  <c r="E1026" i="19"/>
  <c r="K1028" i="16"/>
  <c r="K1028" i="19"/>
  <c r="F1029" i="16"/>
  <c r="F1029" i="19"/>
  <c r="K1032" i="16"/>
  <c r="K1032" i="19"/>
  <c r="I1038" i="16"/>
  <c r="I1038" i="19"/>
  <c r="F1039" i="16"/>
  <c r="F1039" i="19"/>
  <c r="G1043" i="16"/>
  <c r="G1043" i="19"/>
  <c r="K1052" i="16"/>
  <c r="K1052" i="19"/>
  <c r="H1053" i="16"/>
  <c r="H1053" i="19"/>
  <c r="X1061" i="8"/>
  <c r="I1072" i="16"/>
  <c r="I1072" i="19"/>
  <c r="W1074" i="8"/>
  <c r="X1074" i="8"/>
  <c r="H1088" i="16"/>
  <c r="H1088" i="19"/>
  <c r="G1089" i="16"/>
  <c r="G1089" i="19"/>
  <c r="X1090" i="8"/>
  <c r="K1097" i="16"/>
  <c r="K1097" i="19"/>
  <c r="K1112" i="16"/>
  <c r="K1112" i="19"/>
  <c r="H1115" i="16"/>
  <c r="H1115" i="19"/>
  <c r="G1116" i="16"/>
  <c r="G1116" i="19"/>
  <c r="G1117" i="16"/>
  <c r="G1117" i="19"/>
  <c r="X1149" i="8"/>
  <c r="X1189" i="8"/>
  <c r="X1225" i="8"/>
  <c r="X1241" i="8"/>
  <c r="I795" i="16"/>
  <c r="I795" i="19"/>
  <c r="J798" i="16"/>
  <c r="J798" i="19"/>
  <c r="F802" i="16"/>
  <c r="F802" i="19"/>
  <c r="H808" i="16"/>
  <c r="H808" i="19"/>
  <c r="I811" i="16"/>
  <c r="I811" i="19"/>
  <c r="J830" i="16"/>
  <c r="J830" i="19"/>
  <c r="E831" i="16"/>
  <c r="E831" i="19"/>
  <c r="K833" i="16"/>
  <c r="K833" i="19"/>
  <c r="F834" i="16"/>
  <c r="F834" i="19"/>
  <c r="I843" i="16"/>
  <c r="I843" i="19"/>
  <c r="J846" i="16"/>
  <c r="J846" i="19"/>
  <c r="K849" i="16"/>
  <c r="K849" i="19"/>
  <c r="I859" i="16"/>
  <c r="I859" i="19"/>
  <c r="K865" i="16"/>
  <c r="K865" i="19"/>
  <c r="F866" i="16"/>
  <c r="F866" i="19"/>
  <c r="G869" i="16"/>
  <c r="G869" i="19"/>
  <c r="H872" i="16"/>
  <c r="H872" i="19"/>
  <c r="X872" i="8"/>
  <c r="K881" i="16"/>
  <c r="K881" i="19"/>
  <c r="G885" i="16"/>
  <c r="G885" i="19"/>
  <c r="J894" i="16"/>
  <c r="J894" i="19"/>
  <c r="E895" i="16"/>
  <c r="E895" i="19"/>
  <c r="K897" i="16"/>
  <c r="K897" i="19"/>
  <c r="F898" i="16"/>
  <c r="F898" i="19"/>
  <c r="H904" i="16"/>
  <c r="H904" i="19"/>
  <c r="X904" i="8"/>
  <c r="K24" i="12"/>
  <c r="J910" i="16"/>
  <c r="J910" i="19"/>
  <c r="H59" i="24" s="1"/>
  <c r="H920" i="16"/>
  <c r="H920" i="19"/>
  <c r="I923" i="16"/>
  <c r="I923" i="19"/>
  <c r="J926" i="16"/>
  <c r="J926" i="19"/>
  <c r="E927" i="16"/>
  <c r="E927" i="19"/>
  <c r="H936" i="16"/>
  <c r="H936" i="19"/>
  <c r="X936" i="8"/>
  <c r="J942" i="16"/>
  <c r="J942" i="19"/>
  <c r="E943" i="16"/>
  <c r="E943" i="19"/>
  <c r="F946" i="16"/>
  <c r="F946" i="19"/>
  <c r="G949" i="16"/>
  <c r="G949" i="19"/>
  <c r="J958" i="16"/>
  <c r="J958" i="19"/>
  <c r="K961" i="16"/>
  <c r="K961" i="19"/>
  <c r="F962" i="16"/>
  <c r="F962" i="19"/>
  <c r="G965" i="16"/>
  <c r="G965" i="19"/>
  <c r="J974" i="16"/>
  <c r="J974" i="19"/>
  <c r="K977" i="16"/>
  <c r="K977" i="19"/>
  <c r="G981" i="16"/>
  <c r="G981" i="19"/>
  <c r="W981" i="8"/>
  <c r="J990" i="16"/>
  <c r="J990" i="19"/>
  <c r="G997" i="16"/>
  <c r="G997" i="19"/>
  <c r="J1006" i="16"/>
  <c r="J1006" i="19"/>
  <c r="G1013" i="16"/>
  <c r="G1013" i="19"/>
  <c r="H1016" i="16"/>
  <c r="H1016" i="19"/>
  <c r="J1022" i="16"/>
  <c r="J1022" i="19"/>
  <c r="F1026" i="16"/>
  <c r="F1026" i="19"/>
  <c r="G1029" i="16"/>
  <c r="G1029" i="19"/>
  <c r="J1038" i="16"/>
  <c r="J1038" i="19"/>
  <c r="G1039" i="16"/>
  <c r="G1039" i="19"/>
  <c r="H1043" i="16"/>
  <c r="H1043" i="19"/>
  <c r="E1049" i="16"/>
  <c r="E1049" i="19"/>
  <c r="X1049" i="8"/>
  <c r="W1049" i="8"/>
  <c r="I1053" i="16"/>
  <c r="I1053" i="19"/>
  <c r="F1061" i="16"/>
  <c r="F1061" i="19"/>
  <c r="J1072" i="16"/>
  <c r="J1072" i="19"/>
  <c r="I1088" i="16"/>
  <c r="I1088" i="19"/>
  <c r="H1089" i="16"/>
  <c r="H1089" i="19"/>
  <c r="F1100" i="16"/>
  <c r="F1100" i="19"/>
  <c r="W1101" i="8"/>
  <c r="E1102" i="16"/>
  <c r="E1102" i="19"/>
  <c r="K1114" i="16"/>
  <c r="K1114" i="19"/>
  <c r="I1115" i="16"/>
  <c r="I1115" i="19"/>
  <c r="H1117" i="16"/>
  <c r="H1117" i="19"/>
  <c r="X1120" i="8"/>
  <c r="X1157" i="8"/>
  <c r="H1208" i="16"/>
  <c r="H1208" i="19"/>
  <c r="F55" i="24" s="1"/>
  <c r="X1218" i="8"/>
  <c r="X1221" i="8"/>
  <c r="I808" i="16"/>
  <c r="I808" i="19"/>
  <c r="J811" i="16"/>
  <c r="J811" i="19"/>
  <c r="K830" i="16"/>
  <c r="K830" i="19"/>
  <c r="F831" i="16"/>
  <c r="F831" i="19"/>
  <c r="G834" i="16"/>
  <c r="G834" i="19"/>
  <c r="J843" i="16"/>
  <c r="J843" i="19"/>
  <c r="K846" i="16"/>
  <c r="K846" i="19"/>
  <c r="J859" i="16"/>
  <c r="J859" i="19"/>
  <c r="G866" i="16"/>
  <c r="G866" i="19"/>
  <c r="H869" i="16"/>
  <c r="H869" i="19"/>
  <c r="I872" i="16"/>
  <c r="I872" i="19"/>
  <c r="H885" i="16"/>
  <c r="H885" i="19"/>
  <c r="K894" i="16"/>
  <c r="K894" i="19"/>
  <c r="F895" i="16"/>
  <c r="F895" i="19"/>
  <c r="G898" i="16"/>
  <c r="G898" i="19"/>
  <c r="I904" i="16"/>
  <c r="I904" i="19"/>
  <c r="L24" i="12"/>
  <c r="K910" i="16"/>
  <c r="K910" i="19"/>
  <c r="F911" i="16"/>
  <c r="F911" i="19"/>
  <c r="I920" i="16"/>
  <c r="I920" i="19"/>
  <c r="J923" i="16"/>
  <c r="J923" i="19"/>
  <c r="K926" i="16"/>
  <c r="K926" i="19"/>
  <c r="I61" i="24" s="1"/>
  <c r="F927" i="16"/>
  <c r="F927" i="19"/>
  <c r="I936" i="16"/>
  <c r="I936" i="19"/>
  <c r="K942" i="16"/>
  <c r="K942" i="19"/>
  <c r="F943" i="16"/>
  <c r="F943" i="19"/>
  <c r="G946" i="16"/>
  <c r="G946" i="19"/>
  <c r="H949" i="16"/>
  <c r="H949" i="19"/>
  <c r="K958" i="16"/>
  <c r="K958" i="19"/>
  <c r="G962" i="16"/>
  <c r="G962" i="19"/>
  <c r="H965" i="16"/>
  <c r="H965" i="19"/>
  <c r="K974" i="16"/>
  <c r="K974" i="19"/>
  <c r="H981" i="16"/>
  <c r="H981" i="19"/>
  <c r="X981" i="8"/>
  <c r="K990" i="16"/>
  <c r="K990" i="19"/>
  <c r="H997" i="16"/>
  <c r="H997" i="19"/>
  <c r="K1006" i="16"/>
  <c r="K1006" i="19"/>
  <c r="F1007" i="16"/>
  <c r="F1007" i="19"/>
  <c r="H1013" i="16"/>
  <c r="H1013" i="19"/>
  <c r="X1013" i="8"/>
  <c r="I1016" i="16"/>
  <c r="I1016" i="19"/>
  <c r="K1022" i="16"/>
  <c r="K1022" i="19"/>
  <c r="G1026" i="16"/>
  <c r="G1026" i="19"/>
  <c r="H1029" i="16"/>
  <c r="H1029" i="19"/>
  <c r="X1029" i="8"/>
  <c r="K1038" i="16"/>
  <c r="K1038" i="19"/>
  <c r="H1039" i="16"/>
  <c r="H1039" i="19"/>
  <c r="X1039" i="8"/>
  <c r="I1043" i="16"/>
  <c r="I1043" i="19"/>
  <c r="F1049" i="16"/>
  <c r="F1049" i="19"/>
  <c r="J1053" i="16"/>
  <c r="J1053" i="19"/>
  <c r="I1060" i="16"/>
  <c r="I1060" i="19"/>
  <c r="G1061" i="16"/>
  <c r="G1061" i="19"/>
  <c r="K1072" i="16"/>
  <c r="K1072" i="19"/>
  <c r="G1080" i="16"/>
  <c r="G1080" i="19"/>
  <c r="J1088" i="16"/>
  <c r="J1088" i="19"/>
  <c r="I1089" i="16"/>
  <c r="I1089" i="19"/>
  <c r="X1091" i="8"/>
  <c r="G1100" i="16"/>
  <c r="G1100" i="19"/>
  <c r="F1102" i="16"/>
  <c r="F1102" i="19"/>
  <c r="I1116" i="16"/>
  <c r="I1116" i="19"/>
  <c r="I1117" i="16"/>
  <c r="I1117" i="19"/>
  <c r="X1180" i="8"/>
  <c r="I1208" i="16"/>
  <c r="I1208" i="19"/>
  <c r="G55" i="24" s="1"/>
  <c r="X1231" i="8"/>
  <c r="J1235" i="16"/>
  <c r="J1235" i="19"/>
  <c r="X1240" i="8"/>
  <c r="H802" i="16"/>
  <c r="H802" i="19"/>
  <c r="J808" i="16"/>
  <c r="J808" i="19"/>
  <c r="K811" i="16"/>
  <c r="K811" i="19"/>
  <c r="F828" i="16"/>
  <c r="F828" i="19"/>
  <c r="G831" i="16"/>
  <c r="G831" i="19"/>
  <c r="H834" i="16"/>
  <c r="H834" i="19"/>
  <c r="E841" i="16"/>
  <c r="E841" i="19"/>
  <c r="C15" i="24" s="1"/>
  <c r="K843" i="16"/>
  <c r="K843" i="19"/>
  <c r="F844" i="16"/>
  <c r="F844" i="19"/>
  <c r="K859" i="16"/>
  <c r="K859" i="19"/>
  <c r="H866" i="16"/>
  <c r="H866" i="19"/>
  <c r="I869" i="16"/>
  <c r="I869" i="19"/>
  <c r="F876" i="16"/>
  <c r="F876" i="19"/>
  <c r="I885" i="16"/>
  <c r="I885" i="19"/>
  <c r="E889" i="16"/>
  <c r="E889" i="19"/>
  <c r="F892" i="16"/>
  <c r="F892" i="19"/>
  <c r="G895" i="16"/>
  <c r="G895" i="19"/>
  <c r="H898" i="16"/>
  <c r="H898" i="19"/>
  <c r="J904" i="16"/>
  <c r="J904" i="19"/>
  <c r="G911" i="16"/>
  <c r="G911" i="19"/>
  <c r="J920" i="16"/>
  <c r="J920" i="19"/>
  <c r="K923" i="16"/>
  <c r="K923" i="19"/>
  <c r="G927" i="16"/>
  <c r="G927" i="19"/>
  <c r="W927" i="8"/>
  <c r="J936" i="16"/>
  <c r="J936" i="19"/>
  <c r="G943" i="16"/>
  <c r="G943" i="19"/>
  <c r="W943" i="8"/>
  <c r="H946" i="16"/>
  <c r="H946" i="19"/>
  <c r="I949" i="16"/>
  <c r="I949" i="19"/>
  <c r="H962" i="16"/>
  <c r="H962" i="19"/>
  <c r="X962" i="8"/>
  <c r="I965" i="16"/>
  <c r="I965" i="19"/>
  <c r="F972" i="16"/>
  <c r="F972" i="19"/>
  <c r="I981" i="16"/>
  <c r="I981" i="19"/>
  <c r="F988" i="16"/>
  <c r="F988" i="19"/>
  <c r="I997" i="16"/>
  <c r="I997" i="19"/>
  <c r="G1007" i="16"/>
  <c r="G1007" i="19"/>
  <c r="I1013" i="16"/>
  <c r="I1013" i="19"/>
  <c r="J1016" i="16"/>
  <c r="J1016" i="19"/>
  <c r="F1020" i="16"/>
  <c r="F1020" i="19"/>
  <c r="H1026" i="16"/>
  <c r="H1026" i="19"/>
  <c r="X1026" i="8"/>
  <c r="I1029" i="16"/>
  <c r="I1029" i="19"/>
  <c r="J1043" i="16"/>
  <c r="J1043" i="19"/>
  <c r="K1053" i="16"/>
  <c r="K1053" i="19"/>
  <c r="J1060" i="16"/>
  <c r="J1060" i="19"/>
  <c r="F1075" i="16"/>
  <c r="F1075" i="19"/>
  <c r="D64" i="24" s="1"/>
  <c r="H1080" i="16"/>
  <c r="H1080" i="19"/>
  <c r="F1081" i="16"/>
  <c r="F1081" i="19"/>
  <c r="K1088" i="16"/>
  <c r="K1088" i="19"/>
  <c r="J1089" i="16"/>
  <c r="J1089" i="19"/>
  <c r="H1100" i="16"/>
  <c r="H1100" i="19"/>
  <c r="G1102" i="16"/>
  <c r="G1102" i="19"/>
  <c r="X1102" i="8"/>
  <c r="X1105" i="8"/>
  <c r="K1115" i="16"/>
  <c r="K1115" i="19"/>
  <c r="J1116" i="16"/>
  <c r="J1116" i="19"/>
  <c r="J1117" i="16"/>
  <c r="J1117" i="19"/>
  <c r="E1122" i="16"/>
  <c r="E1122" i="19"/>
  <c r="W1122" i="8"/>
  <c r="X1122" i="8"/>
  <c r="X1176" i="8"/>
  <c r="X1196" i="8"/>
  <c r="J1208" i="16"/>
  <c r="J1208" i="19"/>
  <c r="K1235" i="16"/>
  <c r="K1235" i="19"/>
  <c r="X1237" i="8"/>
  <c r="J869" i="16"/>
  <c r="J869" i="19"/>
  <c r="K872" i="16"/>
  <c r="K872" i="19"/>
  <c r="G876" i="16"/>
  <c r="G876" i="19"/>
  <c r="J885" i="16"/>
  <c r="J885" i="19"/>
  <c r="F23" i="12"/>
  <c r="F9" i="9"/>
  <c r="E886" i="16"/>
  <c r="E886" i="19"/>
  <c r="F889" i="16"/>
  <c r="F889" i="19"/>
  <c r="G892" i="16"/>
  <c r="G892" i="19"/>
  <c r="X895" i="8"/>
  <c r="I898" i="16"/>
  <c r="I898" i="19"/>
  <c r="K904" i="16"/>
  <c r="K904" i="19"/>
  <c r="H911" i="16"/>
  <c r="H911" i="19"/>
  <c r="X911" i="8"/>
  <c r="K920" i="16"/>
  <c r="K920" i="19"/>
  <c r="F921" i="16"/>
  <c r="F921" i="19"/>
  <c r="H927" i="16"/>
  <c r="H927" i="19"/>
  <c r="X927" i="8"/>
  <c r="K936" i="16"/>
  <c r="K936" i="19"/>
  <c r="F937" i="16"/>
  <c r="F937" i="19"/>
  <c r="H943" i="16"/>
  <c r="H943" i="19"/>
  <c r="X943" i="8"/>
  <c r="I946" i="16"/>
  <c r="I946" i="19"/>
  <c r="J949" i="16"/>
  <c r="J949" i="19"/>
  <c r="F953" i="16"/>
  <c r="F953" i="19"/>
  <c r="I962" i="16"/>
  <c r="I962" i="19"/>
  <c r="J965" i="16"/>
  <c r="J965" i="19"/>
  <c r="F969" i="16"/>
  <c r="F969" i="19"/>
  <c r="G972" i="16"/>
  <c r="G972" i="19"/>
  <c r="J981" i="16"/>
  <c r="J981" i="19"/>
  <c r="E982" i="16"/>
  <c r="E982" i="19"/>
  <c r="G988" i="16"/>
  <c r="G988" i="19"/>
  <c r="J997" i="16"/>
  <c r="J997" i="19"/>
  <c r="E998" i="16"/>
  <c r="E998" i="19"/>
  <c r="F1001" i="16"/>
  <c r="F1001" i="19"/>
  <c r="H1007" i="16"/>
  <c r="H1007" i="19"/>
  <c r="X1007" i="8"/>
  <c r="J1013" i="16"/>
  <c r="J1013" i="19"/>
  <c r="E1014" i="16"/>
  <c r="E1014" i="19"/>
  <c r="K1016" i="16"/>
  <c r="K1016" i="19"/>
  <c r="F1017" i="16"/>
  <c r="F1017" i="19"/>
  <c r="G1020" i="16"/>
  <c r="G1020" i="19"/>
  <c r="I1026" i="16"/>
  <c r="I1026" i="19"/>
  <c r="J1029" i="16"/>
  <c r="J1029" i="19"/>
  <c r="E1030" i="16"/>
  <c r="E1030" i="19"/>
  <c r="F1035" i="16"/>
  <c r="F1035" i="19"/>
  <c r="X1035" i="8"/>
  <c r="F1040" i="16"/>
  <c r="F1040" i="19"/>
  <c r="X1040" i="8"/>
  <c r="K1043" i="16"/>
  <c r="K1043" i="19"/>
  <c r="K1060" i="16"/>
  <c r="K1060" i="19"/>
  <c r="I1061" i="16"/>
  <c r="I1061" i="19"/>
  <c r="H1068" i="16"/>
  <c r="H1068" i="19"/>
  <c r="G1075" i="16"/>
  <c r="G1075" i="19"/>
  <c r="E64" i="24" s="1"/>
  <c r="X1075" i="8"/>
  <c r="G1081" i="16"/>
  <c r="G1081" i="19"/>
  <c r="E1083" i="16"/>
  <c r="E1083" i="19"/>
  <c r="X1083" i="8"/>
  <c r="K1089" i="16"/>
  <c r="K1089" i="19"/>
  <c r="F1092" i="16"/>
  <c r="F1092" i="19"/>
  <c r="X1093" i="8"/>
  <c r="I1100" i="16"/>
  <c r="I1100" i="19"/>
  <c r="H1102" i="16"/>
  <c r="H1102" i="19"/>
  <c r="E1104" i="16"/>
  <c r="E1104" i="19"/>
  <c r="K1116" i="16"/>
  <c r="K1116" i="19"/>
  <c r="X1124" i="8"/>
  <c r="X1125" i="8"/>
  <c r="X1162" i="8"/>
  <c r="X1204" i="8"/>
  <c r="X1215" i="8"/>
  <c r="X1219" i="8"/>
  <c r="F1234" i="16"/>
  <c r="F1234" i="19"/>
  <c r="J866" i="16"/>
  <c r="J866" i="19"/>
  <c r="K869" i="16"/>
  <c r="K869" i="19"/>
  <c r="F870" i="16"/>
  <c r="F870" i="19"/>
  <c r="H876" i="16"/>
  <c r="H876" i="19"/>
  <c r="X876" i="8"/>
  <c r="K885" i="16"/>
  <c r="K885" i="19"/>
  <c r="G23" i="12"/>
  <c r="G9" i="9"/>
  <c r="F886" i="16"/>
  <c r="F886" i="19"/>
  <c r="G889" i="16"/>
  <c r="G889" i="19"/>
  <c r="H892" i="16"/>
  <c r="H892" i="19"/>
  <c r="X892" i="8"/>
  <c r="I895" i="16"/>
  <c r="I895" i="19"/>
  <c r="J898" i="16"/>
  <c r="J898" i="19"/>
  <c r="E899" i="16"/>
  <c r="E899" i="19"/>
  <c r="F902" i="16"/>
  <c r="F902" i="19"/>
  <c r="I911" i="16"/>
  <c r="I911" i="19"/>
  <c r="F918" i="16"/>
  <c r="F918" i="19"/>
  <c r="G921" i="16"/>
  <c r="G921" i="19"/>
  <c r="I927" i="16"/>
  <c r="I927" i="19"/>
  <c r="G937" i="16"/>
  <c r="G937" i="19"/>
  <c r="I943" i="16"/>
  <c r="I943" i="19"/>
  <c r="J946" i="16"/>
  <c r="J946" i="19"/>
  <c r="K949" i="16"/>
  <c r="K949" i="19"/>
  <c r="G953" i="16"/>
  <c r="G953" i="19"/>
  <c r="J962" i="16"/>
  <c r="J962" i="19"/>
  <c r="K965" i="16"/>
  <c r="K965" i="19"/>
  <c r="F966" i="16"/>
  <c r="F966" i="19"/>
  <c r="G969" i="16"/>
  <c r="G969" i="19"/>
  <c r="H972" i="16"/>
  <c r="H972" i="19"/>
  <c r="X972" i="8"/>
  <c r="K981" i="16"/>
  <c r="K981" i="19"/>
  <c r="F982" i="16"/>
  <c r="F982" i="19"/>
  <c r="H988" i="16"/>
  <c r="H988" i="19"/>
  <c r="X988" i="8"/>
  <c r="K997" i="16"/>
  <c r="K997" i="19"/>
  <c r="F998" i="16"/>
  <c r="F998" i="19"/>
  <c r="G1001" i="16"/>
  <c r="G1001" i="19"/>
  <c r="I1007" i="16"/>
  <c r="I1007" i="19"/>
  <c r="K1013" i="16"/>
  <c r="K1013" i="19"/>
  <c r="F1014" i="16"/>
  <c r="F1014" i="19"/>
  <c r="G1017" i="16"/>
  <c r="G1017" i="19"/>
  <c r="H1020" i="16"/>
  <c r="H1020" i="19"/>
  <c r="J1026" i="16"/>
  <c r="J1026" i="19"/>
  <c r="K1029" i="16"/>
  <c r="K1029" i="19"/>
  <c r="F1030" i="16"/>
  <c r="F1030" i="19"/>
  <c r="X1030" i="8"/>
  <c r="G1035" i="16"/>
  <c r="G1035" i="19"/>
  <c r="K1039" i="16"/>
  <c r="K1039" i="19"/>
  <c r="G1040" i="16"/>
  <c r="G1040" i="19"/>
  <c r="F1045" i="16"/>
  <c r="F1045" i="19"/>
  <c r="I1049" i="16"/>
  <c r="I1049" i="19"/>
  <c r="X1056" i="8"/>
  <c r="J1061" i="16"/>
  <c r="J1061" i="19"/>
  <c r="I1068" i="16"/>
  <c r="I1068" i="19"/>
  <c r="H1075" i="16"/>
  <c r="H1075" i="19"/>
  <c r="J1080" i="16"/>
  <c r="J1080" i="19"/>
  <c r="H1081" i="16"/>
  <c r="H1081" i="19"/>
  <c r="F1083" i="16"/>
  <c r="F1083" i="19"/>
  <c r="G1092" i="16"/>
  <c r="G1092" i="19"/>
  <c r="F1093" i="16"/>
  <c r="F1093" i="19"/>
  <c r="F1104" i="16"/>
  <c r="F1104" i="19"/>
  <c r="X1155" i="8"/>
  <c r="X1174" i="8"/>
  <c r="X1224" i="8"/>
  <c r="J1161" i="16"/>
  <c r="J1161" i="19"/>
  <c r="F1162" i="16"/>
  <c r="F1162" i="19"/>
  <c r="W1188" i="8"/>
  <c r="J5" i="12"/>
  <c r="J6" i="9"/>
  <c r="I1203" i="16"/>
  <c r="I1203" i="19"/>
  <c r="L6" i="12"/>
  <c r="L7" i="9"/>
  <c r="K1213" i="16"/>
  <c r="K1213" i="19"/>
  <c r="H1162" i="16"/>
  <c r="H1162" i="19"/>
  <c r="L5" i="12"/>
  <c r="L6" i="9"/>
  <c r="K1203" i="16"/>
  <c r="K1203" i="19"/>
  <c r="I54" i="24" s="1"/>
  <c r="G1234" i="16"/>
  <c r="G1234" i="19"/>
  <c r="F1235" i="16"/>
  <c r="F1235" i="19"/>
  <c r="X1190" i="8"/>
  <c r="F1208" i="16"/>
  <c r="F1208" i="19"/>
  <c r="F25" i="12"/>
  <c r="F8" i="9"/>
  <c r="I1234" i="16"/>
  <c r="I1234" i="19"/>
  <c r="H1235" i="16"/>
  <c r="H1235" i="19"/>
  <c r="Y4" i="3"/>
  <c r="I1104" i="16"/>
  <c r="I1104" i="19"/>
  <c r="E1105" i="16"/>
  <c r="E1105" i="19"/>
  <c r="X1109" i="8"/>
  <c r="H1116" i="16"/>
  <c r="H1116" i="19"/>
  <c r="K1162" i="16"/>
  <c r="K1162" i="19"/>
  <c r="X1164" i="8"/>
  <c r="G1208" i="16"/>
  <c r="G1208" i="19"/>
  <c r="G25" i="12"/>
  <c r="G8" i="9"/>
  <c r="F1219" i="16"/>
  <c r="F1219" i="19"/>
  <c r="D58" i="24" s="1"/>
  <c r="W1220" i="8"/>
  <c r="J1234" i="16"/>
  <c r="J1234" i="19"/>
  <c r="I1235" i="16"/>
  <c r="I1235" i="19"/>
  <c r="Y5" i="3"/>
  <c r="X5" i="3"/>
  <c r="K1208" i="16"/>
  <c r="K1208" i="19"/>
  <c r="K25" i="12"/>
  <c r="K8" i="9"/>
  <c r="J1219" i="16"/>
  <c r="J1219" i="19"/>
  <c r="H58" i="24" s="1"/>
  <c r="F6" i="12"/>
  <c r="F7" i="9"/>
  <c r="X1213" i="8"/>
  <c r="L25" i="12"/>
  <c r="L8" i="9"/>
  <c r="K1219" i="16"/>
  <c r="K1219" i="19"/>
  <c r="I58" i="24" s="1"/>
  <c r="X1222" i="8"/>
  <c r="Z3" i="3"/>
  <c r="X1223" i="8"/>
  <c r="H1083" i="16"/>
  <c r="H1083" i="19"/>
  <c r="J1098" i="16"/>
  <c r="J1098" i="19"/>
  <c r="I1102" i="16"/>
  <c r="I1102" i="19"/>
  <c r="H1110" i="16"/>
  <c r="H1110" i="19"/>
  <c r="H1114" i="16"/>
  <c r="H1114" i="19"/>
  <c r="K1117" i="16"/>
  <c r="K1117" i="19"/>
  <c r="F1122" i="16"/>
  <c r="F1122" i="19"/>
  <c r="F1161" i="16"/>
  <c r="F1161" i="19"/>
  <c r="H6" i="12"/>
  <c r="G1213" i="16"/>
  <c r="H7" i="9"/>
  <c r="G1213" i="19"/>
  <c r="E56" i="24" s="1"/>
  <c r="H1036" i="16"/>
  <c r="H1036" i="19"/>
  <c r="I1039" i="16"/>
  <c r="I1039" i="19"/>
  <c r="K1045" i="16"/>
  <c r="K1045" i="19"/>
  <c r="G1049" i="16"/>
  <c r="G1049" i="19"/>
  <c r="H1052" i="16"/>
  <c r="H1052" i="19"/>
  <c r="G1060" i="16"/>
  <c r="G1060" i="19"/>
  <c r="F1068" i="16"/>
  <c r="F1068" i="19"/>
  <c r="I1075" i="16"/>
  <c r="I1075" i="19"/>
  <c r="G64" i="24" s="1"/>
  <c r="I1083" i="16"/>
  <c r="I1083" i="19"/>
  <c r="K1098" i="16"/>
  <c r="K1098" i="19"/>
  <c r="J1102" i="16"/>
  <c r="J1102" i="19"/>
  <c r="I1110" i="16"/>
  <c r="I1110" i="19"/>
  <c r="I1114" i="16"/>
  <c r="I1114" i="19"/>
  <c r="E1115" i="16"/>
  <c r="E1115" i="19"/>
  <c r="G1161" i="16"/>
  <c r="G1161" i="19"/>
  <c r="X1195" i="8"/>
  <c r="G5" i="12"/>
  <c r="G6" i="9"/>
  <c r="F1203" i="16"/>
  <c r="F1203" i="19"/>
  <c r="W1204" i="8"/>
  <c r="I1036" i="16"/>
  <c r="I1036" i="19"/>
  <c r="J1039" i="16"/>
  <c r="J1039" i="19"/>
  <c r="F1043" i="16"/>
  <c r="F1043" i="19"/>
  <c r="H1049" i="16"/>
  <c r="H1049" i="19"/>
  <c r="I1052" i="16"/>
  <c r="I1052" i="19"/>
  <c r="H1060" i="16"/>
  <c r="H1060" i="19"/>
  <c r="G1068" i="16"/>
  <c r="G1068" i="19"/>
  <c r="X1068" i="8"/>
  <c r="F1072" i="16"/>
  <c r="F1072" i="19"/>
  <c r="J1075" i="16"/>
  <c r="J1075" i="19"/>
  <c r="H64" i="24" s="1"/>
  <c r="F1076" i="16"/>
  <c r="F1076" i="19"/>
  <c r="F1080" i="16"/>
  <c r="F1080" i="19"/>
  <c r="J1110" i="16"/>
  <c r="J1110" i="19"/>
  <c r="J1114" i="16"/>
  <c r="J1114" i="19"/>
  <c r="F1115" i="16"/>
  <c r="F1115" i="19"/>
  <c r="H1122" i="16"/>
  <c r="H1122" i="19"/>
  <c r="H1161" i="16"/>
  <c r="H1161" i="19"/>
  <c r="H5" i="12"/>
  <c r="G1203" i="16"/>
  <c r="H6" i="9"/>
  <c r="G1203" i="19"/>
  <c r="E54" i="24" s="1"/>
  <c r="Z8" i="3"/>
  <c r="V15" i="19"/>
  <c r="V33" i="19"/>
  <c r="Y6" i="3"/>
  <c r="V49" i="19"/>
  <c r="V83" i="19"/>
  <c r="J1162" i="16"/>
  <c r="J1162" i="19"/>
  <c r="I6" i="12"/>
  <c r="I7" i="9"/>
  <c r="H1213" i="16"/>
  <c r="H1213" i="19"/>
  <c r="F56" i="24" s="1"/>
  <c r="X7" i="3"/>
  <c r="V25" i="19"/>
  <c r="V43" i="19"/>
  <c r="V51" i="19"/>
  <c r="V101" i="19"/>
  <c r="X1175" i="8"/>
  <c r="J6" i="12"/>
  <c r="J7" i="9"/>
  <c r="I1213" i="16"/>
  <c r="I1213" i="19"/>
  <c r="G56" i="24" s="1"/>
  <c r="V68" i="19"/>
  <c r="Y8" i="3"/>
  <c r="X8" i="3"/>
  <c r="V52" i="19"/>
  <c r="V59" i="19"/>
  <c r="V85" i="19"/>
  <c r="V77" i="19"/>
  <c r="V17" i="19"/>
  <c r="H1061" i="16"/>
  <c r="H1061" i="19"/>
  <c r="E1068" i="16"/>
  <c r="E1068" i="19"/>
  <c r="H1077" i="16"/>
  <c r="H1077" i="19"/>
  <c r="I1080" i="16"/>
  <c r="I1080" i="19"/>
  <c r="J1083" i="16"/>
  <c r="J1083" i="19"/>
  <c r="H1093" i="16"/>
  <c r="H1093" i="19"/>
  <c r="I1096" i="16"/>
  <c r="I1096" i="19"/>
  <c r="E1100" i="16"/>
  <c r="E1100" i="19"/>
  <c r="K1102" i="16"/>
  <c r="K1102" i="19"/>
  <c r="I1112" i="16"/>
  <c r="I1112" i="19"/>
  <c r="J1115" i="16"/>
  <c r="J1115" i="19"/>
  <c r="E1116" i="16"/>
  <c r="E1116" i="19"/>
  <c r="G1122" i="16"/>
  <c r="G1122" i="19"/>
  <c r="W1172" i="8"/>
  <c r="F5" i="12"/>
  <c r="F6" i="9"/>
  <c r="X1207" i="8"/>
  <c r="V10" i="19"/>
  <c r="X6" i="3"/>
  <c r="V46" i="19"/>
  <c r="X10" i="3"/>
  <c r="X14" i="3"/>
  <c r="X33" i="19"/>
  <c r="Y36" i="19"/>
  <c r="V36" i="19" s="1"/>
  <c r="Y45" i="19"/>
  <c r="V45" i="19" s="1"/>
  <c r="Y57" i="19"/>
  <c r="V57" i="19" s="1"/>
  <c r="X69" i="19"/>
  <c r="Z74" i="19"/>
  <c r="V74" i="19" s="1"/>
  <c r="X80" i="19"/>
  <c r="F20" i="21"/>
  <c r="F11" i="20"/>
  <c r="X132" i="19"/>
  <c r="X150" i="19"/>
  <c r="Z178" i="19"/>
  <c r="V178" i="19" s="1"/>
  <c r="V201" i="19"/>
  <c r="V235" i="19"/>
  <c r="X43" i="19"/>
  <c r="Z56" i="19"/>
  <c r="V56" i="19" s="1"/>
  <c r="Z87" i="19"/>
  <c r="V87" i="19" s="1"/>
  <c r="X108" i="19"/>
  <c r="Z110" i="19"/>
  <c r="V110" i="19" s="1"/>
  <c r="Z121" i="19"/>
  <c r="V121" i="19" s="1"/>
  <c r="Y159" i="19"/>
  <c r="X159" i="19"/>
  <c r="X163" i="19"/>
  <c r="X68" i="19"/>
  <c r="X84" i="19"/>
  <c r="X93" i="19"/>
  <c r="Z116" i="19"/>
  <c r="V116" i="19" s="1"/>
  <c r="V263" i="19"/>
  <c r="X3" i="19"/>
  <c r="Z106" i="19"/>
  <c r="Y108" i="19"/>
  <c r="X133" i="19"/>
  <c r="X135" i="19"/>
  <c r="Z137" i="19"/>
  <c r="Z152" i="19"/>
  <c r="X11" i="3"/>
  <c r="X6" i="19"/>
  <c r="X19" i="19"/>
  <c r="X46" i="19"/>
  <c r="X49" i="19"/>
  <c r="Y84" i="19"/>
  <c r="V84" i="19" s="1"/>
  <c r="Z88" i="19"/>
  <c r="V88" i="19" s="1"/>
  <c r="Y93" i="19"/>
  <c r="V93" i="19" s="1"/>
  <c r="Z149" i="19"/>
  <c r="V149" i="19" s="1"/>
  <c r="X164" i="19"/>
  <c r="X172" i="19"/>
  <c r="X63" i="19"/>
  <c r="K6" i="12"/>
  <c r="K7" i="9"/>
  <c r="J1213" i="16"/>
  <c r="J1213" i="19"/>
  <c r="Y3" i="19"/>
  <c r="V3" i="19" s="1"/>
  <c r="X22" i="19"/>
  <c r="X25" i="19"/>
  <c r="X31" i="19"/>
  <c r="Y109" i="19"/>
  <c r="V109" i="19" s="1"/>
  <c r="Z122" i="19"/>
  <c r="V122" i="19" s="1"/>
  <c r="X128" i="19"/>
  <c r="Z142" i="19"/>
  <c r="X165" i="19"/>
  <c r="Z175" i="19"/>
  <c r="V175" i="19" s="1"/>
  <c r="X178" i="19"/>
  <c r="V252" i="19"/>
  <c r="X13" i="19"/>
  <c r="Y19" i="19"/>
  <c r="V19" i="19" s="1"/>
  <c r="X59" i="19"/>
  <c r="Z80" i="19"/>
  <c r="V80" i="19" s="1"/>
  <c r="Z90" i="19"/>
  <c r="Y100" i="19"/>
  <c r="V100" i="19" s="1"/>
  <c r="Y114" i="19"/>
  <c r="Z150" i="19"/>
  <c r="V150" i="19" s="1"/>
  <c r="Z158" i="19"/>
  <c r="X12" i="3"/>
  <c r="X10" i="19"/>
  <c r="X87" i="19"/>
  <c r="Y97" i="19"/>
  <c r="X101" i="19"/>
  <c r="Y105" i="19"/>
  <c r="X116" i="19"/>
  <c r="X121" i="19"/>
  <c r="X148" i="19"/>
  <c r="Y166" i="19"/>
  <c r="V166" i="19" s="1"/>
  <c r="X179" i="19"/>
  <c r="V238" i="19"/>
  <c r="X38" i="19"/>
  <c r="X44" i="19"/>
  <c r="X106" i="19"/>
  <c r="Z140" i="19"/>
  <c r="V140" i="19" s="1"/>
  <c r="Z162" i="19"/>
  <c r="V162" i="19" s="1"/>
  <c r="X47" i="19"/>
  <c r="X50" i="19"/>
  <c r="X56" i="19"/>
  <c r="Z73" i="19"/>
  <c r="V73" i="19" s="1"/>
  <c r="Z132" i="19"/>
  <c r="V132" i="19" s="1"/>
  <c r="X137" i="19"/>
  <c r="X139" i="19"/>
  <c r="X152" i="19"/>
  <c r="Z159" i="19"/>
  <c r="V223" i="19"/>
  <c r="X75" i="19"/>
  <c r="X77" i="19"/>
  <c r="Y106" i="19"/>
  <c r="Z108" i="19"/>
  <c r="X117" i="19"/>
  <c r="V240" i="19"/>
  <c r="X9" i="3"/>
  <c r="X13" i="3"/>
  <c r="X14" i="19"/>
  <c r="X17" i="19"/>
  <c r="X23" i="19"/>
  <c r="X107" i="19"/>
  <c r="X122" i="19"/>
  <c r="Y152" i="19"/>
  <c r="X51" i="19"/>
  <c r="X67" i="19"/>
  <c r="X83" i="19"/>
  <c r="X90" i="19"/>
  <c r="Y117" i="19"/>
  <c r="V117" i="19" s="1"/>
  <c r="Z128" i="19"/>
  <c r="V128" i="19" s="1"/>
  <c r="Y137" i="19"/>
  <c r="Y139" i="19"/>
  <c r="V139" i="19" s="1"/>
  <c r="Y142" i="19"/>
  <c r="X155" i="19"/>
  <c r="Y155" i="19"/>
  <c r="V155" i="19" s="1"/>
  <c r="V180" i="19"/>
  <c r="Y75" i="19"/>
  <c r="V75" i="19" s="1"/>
  <c r="X85" i="19"/>
  <c r="Z97" i="19"/>
  <c r="Z105" i="19"/>
  <c r="Y158" i="19"/>
  <c r="Z164" i="19"/>
  <c r="V164" i="19" s="1"/>
  <c r="Z172" i="19"/>
  <c r="V172" i="19" s="1"/>
  <c r="V224" i="19"/>
  <c r="Y90" i="19"/>
  <c r="X92" i="19"/>
  <c r="Z100" i="19"/>
  <c r="Y107" i="19"/>
  <c r="V107" i="19" s="1"/>
  <c r="Z114" i="19"/>
  <c r="Z136" i="19"/>
  <c r="V136" i="19" s="1"/>
  <c r="X140" i="19"/>
  <c r="X162" i="19"/>
  <c r="Z165" i="19"/>
  <c r="V165" i="19" s="1"/>
  <c r="Y163" i="19"/>
  <c r="V163" i="19" s="1"/>
  <c r="Y171" i="19"/>
  <c r="V171" i="19" s="1"/>
  <c r="Y179" i="19"/>
  <c r="V179" i="19" s="1"/>
  <c r="Y188" i="19"/>
  <c r="V188" i="19" s="1"/>
  <c r="Y191" i="19"/>
  <c r="V191" i="19" s="1"/>
  <c r="Y225" i="19"/>
  <c r="Y243" i="19"/>
  <c r="V243" i="19" s="1"/>
  <c r="X284" i="19"/>
  <c r="X292" i="19"/>
  <c r="X295" i="19"/>
  <c r="X309" i="19"/>
  <c r="Y309" i="19"/>
  <c r="Y345" i="19"/>
  <c r="X345" i="19"/>
  <c r="X195" i="19"/>
  <c r="X240" i="19"/>
  <c r="X244" i="19"/>
  <c r="X255" i="19"/>
  <c r="Z265" i="19"/>
  <c r="V265" i="19" s="1"/>
  <c r="Y284" i="19"/>
  <c r="X287" i="19"/>
  <c r="Y310" i="19"/>
  <c r="X310" i="19"/>
  <c r="V369" i="19"/>
  <c r="Z194" i="19"/>
  <c r="V194" i="19" s="1"/>
  <c r="X232" i="19"/>
  <c r="X271" i="19"/>
  <c r="X290" i="19"/>
  <c r="X204" i="19"/>
  <c r="X226" i="19"/>
  <c r="Y236" i="19"/>
  <c r="V236" i="19" s="1"/>
  <c r="Z315" i="19"/>
  <c r="V315" i="19" s="1"/>
  <c r="Y332" i="19"/>
  <c r="X332" i="19"/>
  <c r="Z202" i="19"/>
  <c r="V202" i="19" s="1"/>
  <c r="X223" i="19"/>
  <c r="Z225" i="19"/>
  <c r="Y232" i="19"/>
  <c r="V232" i="19" s="1"/>
  <c r="Y244" i="19"/>
  <c r="V244" i="19" s="1"/>
  <c r="Y271" i="19"/>
  <c r="V271" i="19" s="1"/>
  <c r="X278" i="19"/>
  <c r="Y288" i="19"/>
  <c r="V288" i="19" s="1"/>
  <c r="Z299" i="19"/>
  <c r="Z305" i="19"/>
  <c r="V305" i="19" s="1"/>
  <c r="X322" i="19"/>
  <c r="X346" i="19"/>
  <c r="X263" i="19"/>
  <c r="Y301" i="19"/>
  <c r="Z320" i="19"/>
  <c r="V320" i="19" s="1"/>
  <c r="Y327" i="19"/>
  <c r="V327" i="19" s="1"/>
  <c r="X327" i="19"/>
  <c r="Z329" i="19"/>
  <c r="X175" i="19"/>
  <c r="X193" i="19"/>
  <c r="X196" i="19"/>
  <c r="Y204" i="19"/>
  <c r="V204" i="19" s="1"/>
  <c r="Z217" i="19"/>
  <c r="V217" i="19" s="1"/>
  <c r="Z249" i="19"/>
  <c r="V249" i="19" s="1"/>
  <c r="Z283" i="19"/>
  <c r="V322" i="19"/>
  <c r="X348" i="19"/>
  <c r="X224" i="19"/>
  <c r="X228" i="19"/>
  <c r="Z270" i="19"/>
  <c r="V270" i="19" s="1"/>
  <c r="Z276" i="19"/>
  <c r="V276" i="19" s="1"/>
  <c r="Y278" i="19"/>
  <c r="X302" i="19"/>
  <c r="Z316" i="19"/>
  <c r="V316" i="19" s="1"/>
  <c r="X241" i="19"/>
  <c r="Z345" i="19"/>
  <c r="V364" i="19"/>
  <c r="X216" i="19"/>
  <c r="X220" i="19"/>
  <c r="Z226" i="19"/>
  <c r="V226" i="19" s="1"/>
  <c r="X252" i="19"/>
  <c r="X260" i="19"/>
  <c r="Z277" i="19"/>
  <c r="V277" i="19" s="1"/>
  <c r="Z284" i="19"/>
  <c r="Z292" i="19"/>
  <c r="V292" i="19" s="1"/>
  <c r="Z295" i="19"/>
  <c r="V295" i="19" s="1"/>
  <c r="Y302" i="19"/>
  <c r="V302" i="19" s="1"/>
  <c r="Y342" i="19"/>
  <c r="V342" i="19" s="1"/>
  <c r="Z189" i="19"/>
  <c r="V189" i="19" s="1"/>
  <c r="X265" i="19"/>
  <c r="Z209" i="19"/>
  <c r="V209" i="19" s="1"/>
  <c r="X212" i="19"/>
  <c r="Z218" i="19"/>
  <c r="V218" i="19" s="1"/>
  <c r="Z250" i="19"/>
  <c r="V250" i="19" s="1"/>
  <c r="Z310" i="19"/>
  <c r="X283" i="19"/>
  <c r="X329" i="19"/>
  <c r="X235" i="19"/>
  <c r="Z257" i="19"/>
  <c r="V257" i="19" s="1"/>
  <c r="X276" i="19"/>
  <c r="Z278" i="19"/>
  <c r="Y308" i="19"/>
  <c r="V308" i="19" s="1"/>
  <c r="X308" i="19"/>
  <c r="X316" i="19"/>
  <c r="X324" i="19"/>
  <c r="Y329" i="19"/>
  <c r="Z332" i="19"/>
  <c r="V366" i="19"/>
  <c r="X202" i="19"/>
  <c r="X208" i="19"/>
  <c r="Y212" i="19"/>
  <c r="V212" i="19" s="1"/>
  <c r="Z237" i="19"/>
  <c r="V237" i="19" s="1"/>
  <c r="X237" i="19"/>
  <c r="Z241" i="19"/>
  <c r="V241" i="19" s="1"/>
  <c r="X262" i="19"/>
  <c r="X270" i="19"/>
  <c r="Y283" i="19"/>
  <c r="V283" i="19" s="1"/>
  <c r="X286" i="19"/>
  <c r="Y330" i="19"/>
  <c r="V350" i="19"/>
  <c r="Z360" i="19"/>
  <c r="V360" i="19" s="1"/>
  <c r="X360" i="19"/>
  <c r="Z368" i="19"/>
  <c r="V368" i="19" s="1"/>
  <c r="X368" i="19"/>
  <c r="Y411" i="19"/>
  <c r="V411" i="19" s="1"/>
  <c r="X411" i="19"/>
  <c r="Z330" i="19"/>
  <c r="Z338" i="19"/>
  <c r="V338" i="19" s="1"/>
  <c r="Z352" i="19"/>
  <c r="X352" i="19"/>
  <c r="Y454" i="19"/>
  <c r="V454" i="19" s="1"/>
  <c r="V460" i="19"/>
  <c r="Z471" i="19"/>
  <c r="V481" i="19"/>
  <c r="V525" i="19"/>
  <c r="X317" i="19"/>
  <c r="X350" i="19"/>
  <c r="X372" i="19"/>
  <c r="Y379" i="19"/>
  <c r="X379" i="19"/>
  <c r="Z382" i="19"/>
  <c r="Z392" i="19"/>
  <c r="Z395" i="19"/>
  <c r="Z398" i="19"/>
  <c r="Y401" i="19"/>
  <c r="X401" i="19"/>
  <c r="X418" i="19"/>
  <c r="X354" i="19"/>
  <c r="X358" i="19"/>
  <c r="Z362" i="19"/>
  <c r="Z399" i="19"/>
  <c r="Z485" i="19"/>
  <c r="X341" i="19"/>
  <c r="X364" i="19"/>
  <c r="X366" i="19"/>
  <c r="Y402" i="19"/>
  <c r="V402" i="19" s="1"/>
  <c r="X402" i="19"/>
  <c r="Z404" i="19"/>
  <c r="Y412" i="19"/>
  <c r="Y449" i="19"/>
  <c r="Z459" i="19"/>
  <c r="Y468" i="19"/>
  <c r="Z529" i="19"/>
  <c r="X269" i="19"/>
  <c r="X277" i="19"/>
  <c r="Z290" i="19"/>
  <c r="V290" i="19" s="1"/>
  <c r="Y317" i="19"/>
  <c r="Y358" i="19"/>
  <c r="V358" i="19" s="1"/>
  <c r="Z371" i="19"/>
  <c r="V371" i="19" s="1"/>
  <c r="Z389" i="19"/>
  <c r="X391" i="19"/>
  <c r="X451" i="19"/>
  <c r="Y451" i="19"/>
  <c r="V451" i="19" s="1"/>
  <c r="Z466" i="19"/>
  <c r="V466" i="19" s="1"/>
  <c r="X333" i="19"/>
  <c r="X381" i="19"/>
  <c r="X384" i="19"/>
  <c r="Z301" i="19"/>
  <c r="X320" i="19"/>
  <c r="Y341" i="19"/>
  <c r="Z363" i="19"/>
  <c r="Y391" i="19"/>
  <c r="V391" i="19" s="1"/>
  <c r="X408" i="19"/>
  <c r="Z417" i="19"/>
  <c r="V417" i="19" s="1"/>
  <c r="X417" i="19"/>
  <c r="Y431" i="19"/>
  <c r="V431" i="19" s="1"/>
  <c r="Y387" i="19"/>
  <c r="X387" i="19"/>
  <c r="V398" i="19"/>
  <c r="Y403" i="19"/>
  <c r="V403" i="19" s="1"/>
  <c r="Y427" i="19"/>
  <c r="V427" i="19" s="1"/>
  <c r="X446" i="19"/>
  <c r="V465" i="19"/>
  <c r="V477" i="19"/>
  <c r="Y492" i="19"/>
  <c r="Z309" i="19"/>
  <c r="Z354" i="19"/>
  <c r="V354" i="19" s="1"/>
  <c r="X377" i="19"/>
  <c r="Z379" i="19"/>
  <c r="X382" i="19"/>
  <c r="Y392" i="19"/>
  <c r="Y395" i="19"/>
  <c r="Z400" i="19"/>
  <c r="V400" i="19" s="1"/>
  <c r="Y408" i="19"/>
  <c r="V408" i="19" s="1"/>
  <c r="Z449" i="19"/>
  <c r="V457" i="19"/>
  <c r="X464" i="19"/>
  <c r="Y362" i="19"/>
  <c r="Z401" i="19"/>
  <c r="X403" i="19"/>
  <c r="X420" i="19"/>
  <c r="X472" i="19"/>
  <c r="V478" i="19"/>
  <c r="Y500" i="19"/>
  <c r="Z317" i="19"/>
  <c r="X330" i="19"/>
  <c r="Z336" i="19"/>
  <c r="V336" i="19" s="1"/>
  <c r="X336" i="19"/>
  <c r="X338" i="19"/>
  <c r="Y382" i="19"/>
  <c r="X385" i="19"/>
  <c r="Y385" i="19"/>
  <c r="V385" i="19" s="1"/>
  <c r="Y399" i="19"/>
  <c r="Y404" i="19"/>
  <c r="X404" i="19"/>
  <c r="X424" i="19"/>
  <c r="Y446" i="19"/>
  <c r="V446" i="19" s="1"/>
  <c r="X477" i="19"/>
  <c r="X293" i="19"/>
  <c r="X369" i="19"/>
  <c r="X371" i="19"/>
  <c r="Y389" i="19"/>
  <c r="Y393" i="19"/>
  <c r="V393" i="19" s="1"/>
  <c r="X393" i="19"/>
  <c r="Y416" i="19"/>
  <c r="V416" i="19" s="1"/>
  <c r="X416" i="19"/>
  <c r="Y420" i="19"/>
  <c r="V420" i="19" s="1"/>
  <c r="Y447" i="19"/>
  <c r="V447" i="19" s="1"/>
  <c r="X479" i="19"/>
  <c r="Y479" i="19"/>
  <c r="V479" i="19" s="1"/>
  <c r="X339" i="19"/>
  <c r="Z341" i="19"/>
  <c r="X362" i="19"/>
  <c r="Y378" i="19"/>
  <c r="V378" i="19" s="1"/>
  <c r="Y410" i="19"/>
  <c r="V410" i="19" s="1"/>
  <c r="Y424" i="19"/>
  <c r="V424" i="19" s="1"/>
  <c r="X438" i="19"/>
  <c r="X460" i="19"/>
  <c r="Z497" i="19"/>
  <c r="V497" i="19" s="1"/>
  <c r="X500" i="19"/>
  <c r="X524" i="19"/>
  <c r="Y539" i="19"/>
  <c r="X539" i="19"/>
  <c r="X301" i="19"/>
  <c r="X363" i="19"/>
  <c r="Z380" i="19"/>
  <c r="V380" i="19" s="1"/>
  <c r="V472" i="19"/>
  <c r="X473" i="19"/>
  <c r="Y487" i="19"/>
  <c r="V487" i="19" s="1"/>
  <c r="V501" i="19"/>
  <c r="Z505" i="19"/>
  <c r="Y293" i="19"/>
  <c r="V293" i="19" s="1"/>
  <c r="Z322" i="19"/>
  <c r="Z333" i="19"/>
  <c r="V333" i="19" s="1"/>
  <c r="Y339" i="19"/>
  <c r="V339" i="19" s="1"/>
  <c r="Z346" i="19"/>
  <c r="V346" i="19" s="1"/>
  <c r="Z376" i="19"/>
  <c r="V376" i="19" s="1"/>
  <c r="X378" i="19"/>
  <c r="Z381" i="19"/>
  <c r="V381" i="19" s="1"/>
  <c r="Z384" i="19"/>
  <c r="V384" i="19" s="1"/>
  <c r="Z387" i="19"/>
  <c r="X410" i="19"/>
  <c r="Z445" i="19"/>
  <c r="V445" i="19" s="1"/>
  <c r="Y473" i="19"/>
  <c r="V473" i="19" s="1"/>
  <c r="X488" i="19"/>
  <c r="X510" i="19"/>
  <c r="X518" i="19"/>
  <c r="Y521" i="19"/>
  <c r="V521" i="19" s="1"/>
  <c r="Z536" i="19"/>
  <c r="Y538" i="19"/>
  <c r="V538" i="19" s="1"/>
  <c r="X551" i="19"/>
  <c r="V564" i="19"/>
  <c r="X501" i="19"/>
  <c r="Z508" i="19"/>
  <c r="V508" i="19" s="1"/>
  <c r="Y513" i="19"/>
  <c r="V513" i="19" s="1"/>
  <c r="Z524" i="19"/>
  <c r="V524" i="19" s="1"/>
  <c r="X436" i="19"/>
  <c r="X459" i="19"/>
  <c r="Z468" i="19"/>
  <c r="X471" i="19"/>
  <c r="Z491" i="19"/>
  <c r="Z498" i="19"/>
  <c r="X514" i="19"/>
  <c r="Z530" i="19"/>
  <c r="X463" i="19"/>
  <c r="X485" i="19"/>
  <c r="X489" i="19"/>
  <c r="Z500" i="19"/>
  <c r="Y505" i="19"/>
  <c r="X505" i="19"/>
  <c r="Y529" i="19"/>
  <c r="Y540" i="19"/>
  <c r="X540" i="19"/>
  <c r="Y544" i="19"/>
  <c r="Z547" i="19"/>
  <c r="X549" i="19"/>
  <c r="Y553" i="19"/>
  <c r="V553" i="19" s="1"/>
  <c r="X559" i="19"/>
  <c r="X389" i="19"/>
  <c r="X392" i="19"/>
  <c r="X395" i="19"/>
  <c r="X398" i="19"/>
  <c r="X445" i="19"/>
  <c r="Y459" i="19"/>
  <c r="X466" i="19"/>
  <c r="Y471" i="19"/>
  <c r="X497" i="19"/>
  <c r="X529" i="19"/>
  <c r="X533" i="19"/>
  <c r="Y536" i="19"/>
  <c r="Y549" i="19"/>
  <c r="V549" i="19" s="1"/>
  <c r="X553" i="19"/>
  <c r="Y554" i="19"/>
  <c r="V554" i="19" s="1"/>
  <c r="Y560" i="19"/>
  <c r="V560" i="19" s="1"/>
  <c r="Z388" i="19"/>
  <c r="V388" i="19" s="1"/>
  <c r="X423" i="19"/>
  <c r="Y463" i="19"/>
  <c r="V463" i="19" s="1"/>
  <c r="Y485" i="19"/>
  <c r="V485" i="19" s="1"/>
  <c r="Z488" i="19"/>
  <c r="V488" i="19" s="1"/>
  <c r="X490" i="19"/>
  <c r="Z492" i="19"/>
  <c r="X506" i="19"/>
  <c r="Y530" i="19"/>
  <c r="X530" i="19"/>
  <c r="Y545" i="19"/>
  <c r="V545" i="19" s="1"/>
  <c r="Z412" i="19"/>
  <c r="X456" i="19"/>
  <c r="Z484" i="19"/>
  <c r="V484" i="19" s="1"/>
  <c r="X527" i="19"/>
  <c r="V533" i="19"/>
  <c r="Y555" i="19"/>
  <c r="V555" i="19" s="1"/>
  <c r="Y561" i="19"/>
  <c r="V561" i="19" s="1"/>
  <c r="V598" i="19"/>
  <c r="V607" i="19"/>
  <c r="X376" i="19"/>
  <c r="X399" i="19"/>
  <c r="Z436" i="19"/>
  <c r="V436" i="19" s="1"/>
  <c r="X487" i="19"/>
  <c r="Z496" i="19"/>
  <c r="V496" i="19" s="1"/>
  <c r="X498" i="19"/>
  <c r="Z504" i="19"/>
  <c r="V504" i="19" s="1"/>
  <c r="Y506" i="19"/>
  <c r="V506" i="19" s="1"/>
  <c r="Z510" i="19"/>
  <c r="V510" i="19" s="1"/>
  <c r="Z516" i="19"/>
  <c r="V516" i="19" s="1"/>
  <c r="Z518" i="19"/>
  <c r="V518" i="19" s="1"/>
  <c r="Y531" i="19"/>
  <c r="V531" i="19" s="1"/>
  <c r="X531" i="19"/>
  <c r="V546" i="19"/>
  <c r="X560" i="19"/>
  <c r="X491" i="19"/>
  <c r="Z539" i="19"/>
  <c r="Y498" i="19"/>
  <c r="X509" i="19"/>
  <c r="Z511" i="19"/>
  <c r="V511" i="19" s="1"/>
  <c r="X525" i="19"/>
  <c r="Z535" i="19"/>
  <c r="V535" i="19" s="1"/>
  <c r="Y547" i="19"/>
  <c r="X547" i="19"/>
  <c r="Y520" i="19"/>
  <c r="V520" i="19" s="1"/>
  <c r="X478" i="19"/>
  <c r="Y491" i="19"/>
  <c r="Z514" i="19"/>
  <c r="V514" i="19" s="1"/>
  <c r="Z540" i="19"/>
  <c r="Z544" i="19"/>
  <c r="Z559" i="19"/>
  <c r="V559" i="19" s="1"/>
  <c r="V637" i="19"/>
  <c r="Z456" i="19"/>
  <c r="V456" i="19" s="1"/>
  <c r="F17" i="21"/>
  <c r="Y584" i="19"/>
  <c r="V584" i="19" s="1"/>
  <c r="X642" i="19"/>
  <c r="Y652" i="19"/>
  <c r="Y668" i="19"/>
  <c r="Y675" i="19"/>
  <c r="V675" i="19" s="1"/>
  <c r="V702" i="19"/>
  <c r="Z15" i="20"/>
  <c r="AB15" i="20"/>
  <c r="Z571" i="19"/>
  <c r="V571" i="19" s="1"/>
  <c r="X610" i="19"/>
  <c r="Z628" i="19"/>
  <c r="Y633" i="19"/>
  <c r="V633" i="19" s="1"/>
  <c r="Y636" i="19"/>
  <c r="Y642" i="19"/>
  <c r="Y660" i="19"/>
  <c r="V669" i="19"/>
  <c r="Y676" i="19"/>
  <c r="X676" i="19"/>
  <c r="Z577" i="19"/>
  <c r="V577" i="19" s="1"/>
  <c r="X680" i="19"/>
  <c r="Z594" i="19"/>
  <c r="V594" i="19" s="1"/>
  <c r="X598" i="19"/>
  <c r="Z609" i="19"/>
  <c r="V609" i="19" s="1"/>
  <c r="X619" i="19"/>
  <c r="Y661" i="19"/>
  <c r="V661" i="19" s="1"/>
  <c r="Z678" i="19"/>
  <c r="Y704" i="19"/>
  <c r="V729" i="19"/>
  <c r="X623" i="19"/>
  <c r="Y623" i="19"/>
  <c r="V623" i="19" s="1"/>
  <c r="Z629" i="19"/>
  <c r="V629" i="19" s="1"/>
  <c r="Y658" i="19"/>
  <c r="V658" i="19" s="1"/>
  <c r="X658" i="19"/>
  <c r="X661" i="19"/>
  <c r="X687" i="19"/>
  <c r="Y687" i="19"/>
  <c r="V687" i="19" s="1"/>
  <c r="V711" i="19"/>
  <c r="X538" i="19"/>
  <c r="X546" i="19"/>
  <c r="X554" i="19"/>
  <c r="X586" i="19"/>
  <c r="X611" i="19"/>
  <c r="X615" i="19"/>
  <c r="Z618" i="19"/>
  <c r="V618" i="19" s="1"/>
  <c r="X655" i="19"/>
  <c r="Y655" i="19"/>
  <c r="V655" i="19" s="1"/>
  <c r="X576" i="19"/>
  <c r="Z578" i="19"/>
  <c r="V578" i="19" s="1"/>
  <c r="Y638" i="19"/>
  <c r="V638" i="19" s="1"/>
  <c r="X705" i="19"/>
  <c r="Y15" i="20"/>
  <c r="X15" i="20"/>
  <c r="AA15" i="20"/>
  <c r="X589" i="19"/>
  <c r="X599" i="19"/>
  <c r="X607" i="19"/>
  <c r="Z610" i="19"/>
  <c r="V610" i="19" s="1"/>
  <c r="Y615" i="19"/>
  <c r="V615" i="19" s="1"/>
  <c r="Y628" i="19"/>
  <c r="Z636" i="19"/>
  <c r="Z642" i="19"/>
  <c r="Y666" i="19"/>
  <c r="V666" i="19" s="1"/>
  <c r="X666" i="19"/>
  <c r="X700" i="19"/>
  <c r="V705" i="19"/>
  <c r="Z652" i="19"/>
  <c r="Z683" i="19"/>
  <c r="V683" i="19" s="1"/>
  <c r="Y616" i="19"/>
  <c r="V616" i="19" s="1"/>
  <c r="Z619" i="19"/>
  <c r="V619" i="19" s="1"/>
  <c r="X678" i="19"/>
  <c r="X563" i="19"/>
  <c r="Y589" i="19"/>
  <c r="V589" i="19" s="1"/>
  <c r="X629" i="19"/>
  <c r="Z669" i="19"/>
  <c r="Z676" i="19"/>
  <c r="X701" i="19"/>
  <c r="X555" i="19"/>
  <c r="Z562" i="19"/>
  <c r="V562" i="19" s="1"/>
  <c r="Y563" i="19"/>
  <c r="Z570" i="19"/>
  <c r="V570" i="19" s="1"/>
  <c r="X577" i="19"/>
  <c r="Z586" i="19"/>
  <c r="V586" i="19" s="1"/>
  <c r="Z611" i="19"/>
  <c r="V611" i="19" s="1"/>
  <c r="X616" i="19"/>
  <c r="Y632" i="19"/>
  <c r="V632" i="19" s="1"/>
  <c r="X674" i="19"/>
  <c r="Y678" i="19"/>
  <c r="Y692" i="19"/>
  <c r="Z563" i="19"/>
  <c r="Y651" i="19"/>
  <c r="V651" i="19" s="1"/>
  <c r="X651" i="19"/>
  <c r="X708" i="19"/>
  <c r="X597" i="19"/>
  <c r="Y647" i="19"/>
  <c r="V647" i="19" s="1"/>
  <c r="V693" i="19"/>
  <c r="X683" i="19"/>
  <c r="Y706" i="19"/>
  <c r="V706" i="19" s="1"/>
  <c r="Z708" i="19"/>
  <c r="V708" i="19" s="1"/>
  <c r="Y709" i="19"/>
  <c r="V709" i="19" s="1"/>
  <c r="X726" i="19"/>
  <c r="X756" i="19"/>
  <c r="Y801" i="19"/>
  <c r="X801" i="19"/>
  <c r="Y877" i="19"/>
  <c r="V877" i="19" s="1"/>
  <c r="X877" i="19"/>
  <c r="Z644" i="19"/>
  <c r="V644" i="19" s="1"/>
  <c r="X719" i="19"/>
  <c r="Z723" i="19"/>
  <c r="Z734" i="19"/>
  <c r="V734" i="19" s="1"/>
  <c r="X737" i="19"/>
  <c r="Z739" i="19"/>
  <c r="Z743" i="19"/>
  <c r="V743" i="19" s="1"/>
  <c r="X754" i="19"/>
  <c r="Z781" i="19"/>
  <c r="Y784" i="19"/>
  <c r="X784" i="19"/>
  <c r="X791" i="19"/>
  <c r="Z793" i="19"/>
  <c r="V845" i="19"/>
  <c r="Z660" i="19"/>
  <c r="X707" i="19"/>
  <c r="Y726" i="19"/>
  <c r="Y756" i="19"/>
  <c r="X762" i="19"/>
  <c r="Z769" i="19"/>
  <c r="Z779" i="19"/>
  <c r="Z782" i="19"/>
  <c r="Z804" i="19"/>
  <c r="V804" i="19" s="1"/>
  <c r="X807" i="19"/>
  <c r="Y785" i="19"/>
  <c r="X785" i="19"/>
  <c r="X668" i="19"/>
  <c r="X692" i="19"/>
  <c r="X714" i="19"/>
  <c r="Y719" i="19"/>
  <c r="V719" i="19" s="1"/>
  <c r="Z735" i="19"/>
  <c r="V735" i="19" s="1"/>
  <c r="Z740" i="19"/>
  <c r="V740" i="19" s="1"/>
  <c r="Z744" i="19"/>
  <c r="Z750" i="19"/>
  <c r="V750" i="19" s="1"/>
  <c r="Y762" i="19"/>
  <c r="Z774" i="19"/>
  <c r="V815" i="19"/>
  <c r="Y821" i="19"/>
  <c r="V821" i="19" s="1"/>
  <c r="Y827" i="19"/>
  <c r="V827" i="19" s="1"/>
  <c r="Y840" i="19"/>
  <c r="V840" i="19" s="1"/>
  <c r="Y853" i="19"/>
  <c r="V853" i="19" s="1"/>
  <c r="Y860" i="19"/>
  <c r="V860" i="19" s="1"/>
  <c r="V878" i="19"/>
  <c r="Y707" i="19"/>
  <c r="V707" i="19" s="1"/>
  <c r="X711" i="19"/>
  <c r="Z724" i="19"/>
  <c r="V724" i="19" s="1"/>
  <c r="Z730" i="19"/>
  <c r="V730" i="19" s="1"/>
  <c r="X738" i="19"/>
  <c r="Z760" i="19"/>
  <c r="Z767" i="19"/>
  <c r="X771" i="19"/>
  <c r="X781" i="19"/>
  <c r="X788" i="19"/>
  <c r="X715" i="19"/>
  <c r="V816" i="19"/>
  <c r="Y873" i="19"/>
  <c r="X873" i="19"/>
  <c r="X647" i="19"/>
  <c r="X729" i="19"/>
  <c r="X734" i="19"/>
  <c r="Z736" i="19"/>
  <c r="V736" i="19" s="1"/>
  <c r="Y738" i="19"/>
  <c r="X743" i="19"/>
  <c r="Y771" i="19"/>
  <c r="Z777" i="19"/>
  <c r="V777" i="19" s="1"/>
  <c r="Y781" i="19"/>
  <c r="Y793" i="19"/>
  <c r="X793" i="19"/>
  <c r="Z700" i="19"/>
  <c r="V700" i="19" s="1"/>
  <c r="Z718" i="19"/>
  <c r="V718" i="19" s="1"/>
  <c r="X723" i="19"/>
  <c r="Z731" i="19"/>
  <c r="V731" i="19" s="1"/>
  <c r="X739" i="19"/>
  <c r="Z758" i="19"/>
  <c r="V758" i="19" s="1"/>
  <c r="X769" i="19"/>
  <c r="Y782" i="19"/>
  <c r="Y803" i="19"/>
  <c r="Y810" i="19"/>
  <c r="V810" i="19" s="1"/>
  <c r="V829" i="19"/>
  <c r="V848" i="19"/>
  <c r="V888" i="19"/>
  <c r="Z756" i="19"/>
  <c r="Z761" i="19"/>
  <c r="V761" i="19" s="1"/>
  <c r="X779" i="19"/>
  <c r="V817" i="19"/>
  <c r="Y868" i="19"/>
  <c r="V868" i="19" s="1"/>
  <c r="Z668" i="19"/>
  <c r="Z692" i="19"/>
  <c r="Z726" i="19"/>
  <c r="X735" i="19"/>
  <c r="Y739" i="19"/>
  <c r="X750" i="19"/>
  <c r="X752" i="19"/>
  <c r="Y769" i="19"/>
  <c r="Y774" i="19"/>
  <c r="Z784" i="19"/>
  <c r="Z801" i="19"/>
  <c r="X829" i="19"/>
  <c r="Z704" i="19"/>
  <c r="Y723" i="19"/>
  <c r="Z754" i="19"/>
  <c r="V754" i="19" s="1"/>
  <c r="X767" i="19"/>
  <c r="V779" i="19"/>
  <c r="X805" i="19"/>
  <c r="Z814" i="19"/>
  <c r="V814" i="19" s="1"/>
  <c r="X818" i="19"/>
  <c r="Y875" i="19"/>
  <c r="X702" i="19"/>
  <c r="X716" i="19"/>
  <c r="X748" i="19"/>
  <c r="X760" i="19"/>
  <c r="Z762" i="19"/>
  <c r="Z788" i="19"/>
  <c r="V788" i="19" s="1"/>
  <c r="X799" i="19"/>
  <c r="X804" i="19"/>
  <c r="Y818" i="19"/>
  <c r="V818" i="19" s="1"/>
  <c r="Z820" i="19"/>
  <c r="V820" i="19" s="1"/>
  <c r="V824" i="19"/>
  <c r="X840" i="19"/>
  <c r="Z845" i="19"/>
  <c r="X875" i="19"/>
  <c r="Z680" i="19"/>
  <c r="V680" i="19" s="1"/>
  <c r="X730" i="19"/>
  <c r="X740" i="19"/>
  <c r="Y744" i="19"/>
  <c r="V744" i="19" s="1"/>
  <c r="X753" i="19"/>
  <c r="Y767" i="19"/>
  <c r="X777" i="19"/>
  <c r="Z785" i="19"/>
  <c r="Y799" i="19"/>
  <c r="V799" i="19" s="1"/>
  <c r="X837" i="19"/>
  <c r="Y850" i="19"/>
  <c r="V850" i="19" s="1"/>
  <c r="Y857" i="19"/>
  <c r="V857" i="19" s="1"/>
  <c r="X857" i="19"/>
  <c r="X675" i="19"/>
  <c r="X718" i="19"/>
  <c r="Z722" i="19"/>
  <c r="V722" i="19" s="1"/>
  <c r="X724" i="19"/>
  <c r="X736" i="19"/>
  <c r="X745" i="19"/>
  <c r="X758" i="19"/>
  <c r="Y760" i="19"/>
  <c r="Z771" i="19"/>
  <c r="Y800" i="19"/>
  <c r="V800" i="19" s="1"/>
  <c r="X825" i="19"/>
  <c r="Y883" i="19"/>
  <c r="Y891" i="19"/>
  <c r="X891" i="19"/>
  <c r="Z715" i="19"/>
  <c r="V715" i="19" s="1"/>
  <c r="X731" i="19"/>
  <c r="Z738" i="19"/>
  <c r="X761" i="19"/>
  <c r="Z803" i="19"/>
  <c r="V858" i="19"/>
  <c r="X883" i="19"/>
  <c r="V929" i="19"/>
  <c r="X800" i="19"/>
  <c r="Z875" i="19"/>
  <c r="Z883" i="19"/>
  <c r="F24" i="21"/>
  <c r="Z914" i="19"/>
  <c r="V914" i="19" s="1"/>
  <c r="Y933" i="19"/>
  <c r="X933" i="19"/>
  <c r="Y952" i="19"/>
  <c r="X952" i="19"/>
  <c r="X814" i="19"/>
  <c r="X860" i="19"/>
  <c r="X863" i="19"/>
  <c r="X896" i="19"/>
  <c r="X882" i="19"/>
  <c r="X905" i="19"/>
  <c r="X955" i="19"/>
  <c r="X976" i="19"/>
  <c r="Y984" i="19"/>
  <c r="V984" i="19" s="1"/>
  <c r="X832" i="19"/>
  <c r="X845" i="19"/>
  <c r="X848" i="19"/>
  <c r="Z879" i="19"/>
  <c r="V879" i="19" s="1"/>
  <c r="X774" i="19"/>
  <c r="X782" i="19"/>
  <c r="Y913" i="19"/>
  <c r="V913" i="19" s="1"/>
  <c r="Z915" i="19"/>
  <c r="V915" i="19" s="1"/>
  <c r="Y930" i="19"/>
  <c r="X945" i="19"/>
  <c r="Y948" i="19"/>
  <c r="V948" i="19" s="1"/>
  <c r="X948" i="19"/>
  <c r="X991" i="19"/>
  <c r="X878" i="19"/>
  <c r="Y882" i="19"/>
  <c r="V882" i="19" s="1"/>
  <c r="X907" i="19"/>
  <c r="Z917" i="19"/>
  <c r="V917" i="19" s="1"/>
  <c r="X930" i="19"/>
  <c r="Y959" i="19"/>
  <c r="V959" i="19" s="1"/>
  <c r="X809" i="19"/>
  <c r="V992" i="19"/>
  <c r="X852" i="19"/>
  <c r="X858" i="19"/>
  <c r="X908" i="19"/>
  <c r="V939" i="19"/>
  <c r="Y940" i="19"/>
  <c r="V940" i="19" s="1"/>
  <c r="X959" i="19"/>
  <c r="Y993" i="19"/>
  <c r="X812" i="19"/>
  <c r="Z873" i="19"/>
  <c r="Z891" i="19"/>
  <c r="X929" i="19"/>
  <c r="X940" i="19"/>
  <c r="Y967" i="19"/>
  <c r="V967" i="19" s="1"/>
  <c r="X824" i="19"/>
  <c r="X862" i="19"/>
  <c r="X888" i="19"/>
  <c r="Z905" i="19"/>
  <c r="V905" i="19" s="1"/>
  <c r="X914" i="19"/>
  <c r="Z952" i="19"/>
  <c r="Y994" i="19"/>
  <c r="V994" i="19" s="1"/>
  <c r="X868" i="19"/>
  <c r="Z933" i="19"/>
  <c r="X967" i="19"/>
  <c r="Z867" i="19"/>
  <c r="V867" i="19" s="1"/>
  <c r="Z907" i="19"/>
  <c r="V907" i="19" s="1"/>
  <c r="Z930" i="19"/>
  <c r="Y945" i="19"/>
  <c r="V945" i="19" s="1"/>
  <c r="Y995" i="19"/>
  <c r="X995" i="19"/>
  <c r="X810" i="19"/>
  <c r="X856" i="19"/>
  <c r="Y862" i="19"/>
  <c r="V862" i="19" s="1"/>
  <c r="X884" i="19"/>
  <c r="Y909" i="19"/>
  <c r="V909" i="19" s="1"/>
  <c r="Z924" i="19"/>
  <c r="V924" i="19" s="1"/>
  <c r="Y956" i="19"/>
  <c r="V956" i="19" s="1"/>
  <c r="X968" i="19"/>
  <c r="X847" i="19"/>
  <c r="X850" i="19"/>
  <c r="X853" i="19"/>
  <c r="X901" i="19"/>
  <c r="X913" i="19"/>
  <c r="X917" i="19"/>
  <c r="X909" i="19"/>
  <c r="Z993" i="19"/>
  <c r="X993" i="19"/>
  <c r="Z1042" i="19"/>
  <c r="V1042" i="19" s="1"/>
  <c r="Z971" i="19"/>
  <c r="V971" i="19" s="1"/>
  <c r="Z987" i="19"/>
  <c r="V987" i="19" s="1"/>
  <c r="Z1018" i="19"/>
  <c r="Y1050" i="19"/>
  <c r="Y1062" i="19"/>
  <c r="X1062" i="19"/>
  <c r="X992" i="19"/>
  <c r="Y1010" i="19"/>
  <c r="X1010" i="19"/>
  <c r="Z1015" i="19"/>
  <c r="Z947" i="19"/>
  <c r="V947" i="19" s="1"/>
  <c r="Z979" i="19"/>
  <c r="V979" i="19" s="1"/>
  <c r="X1023" i="19"/>
  <c r="Y1033" i="19"/>
  <c r="X1033" i="19"/>
  <c r="Y1070" i="19"/>
  <c r="V1070" i="19" s="1"/>
  <c r="X1070" i="19"/>
  <c r="Y1041" i="19"/>
  <c r="V1041" i="19" s="1"/>
  <c r="X983" i="19"/>
  <c r="Z1025" i="19"/>
  <c r="Y1027" i="19"/>
  <c r="Z1031" i="19"/>
  <c r="V1031" i="19" s="1"/>
  <c r="Y1034" i="19"/>
  <c r="V1034" i="19" s="1"/>
  <c r="Z1048" i="19"/>
  <c r="Z1054" i="19"/>
  <c r="V1054" i="19" s="1"/>
  <c r="X978" i="19"/>
  <c r="Z1005" i="19"/>
  <c r="V1005" i="19" s="1"/>
  <c r="X1015" i="19"/>
  <c r="X1047" i="19"/>
  <c r="X1058" i="19"/>
  <c r="Z985" i="19"/>
  <c r="V985" i="19" s="1"/>
  <c r="X985" i="19"/>
  <c r="Z995" i="19"/>
  <c r="Z1009" i="19"/>
  <c r="V1009" i="19" s="1"/>
  <c r="Y1018" i="19"/>
  <c r="X1018" i="19"/>
  <c r="Y1079" i="19"/>
  <c r="X1079" i="19"/>
  <c r="X924" i="19"/>
  <c r="Y1015" i="19"/>
  <c r="X1042" i="19"/>
  <c r="X934" i="19"/>
  <c r="X950" i="19"/>
  <c r="X987" i="19"/>
  <c r="X1000" i="19"/>
  <c r="X1004" i="19"/>
  <c r="X1019" i="19"/>
  <c r="Y1059" i="19"/>
  <c r="V1059" i="19" s="1"/>
  <c r="Z1062" i="19"/>
  <c r="Z939" i="19"/>
  <c r="X956" i="19"/>
  <c r="X964" i="19"/>
  <c r="X971" i="19"/>
  <c r="Z1010" i="19"/>
  <c r="X1054" i="19"/>
  <c r="Y1101" i="19"/>
  <c r="Z955" i="19"/>
  <c r="V955" i="19" s="1"/>
  <c r="X984" i="19"/>
  <c r="X994" i="19"/>
  <c r="Y1000" i="19"/>
  <c r="V1000" i="19" s="1"/>
  <c r="Y1004" i="19"/>
  <c r="V1004" i="19" s="1"/>
  <c r="Y1019" i="19"/>
  <c r="V1019" i="19" s="1"/>
  <c r="Y1048" i="19"/>
  <c r="V1048" i="19" s="1"/>
  <c r="Y934" i="19"/>
  <c r="V934" i="19" s="1"/>
  <c r="X947" i="19"/>
  <c r="Y950" i="19"/>
  <c r="V950" i="19" s="1"/>
  <c r="X1005" i="19"/>
  <c r="Y1025" i="19"/>
  <c r="X1025" i="19"/>
  <c r="Z1027" i="19"/>
  <c r="X1031" i="19"/>
  <c r="Z1033" i="19"/>
  <c r="V1067" i="19"/>
  <c r="Y1073" i="19"/>
  <c r="Y1044" i="19"/>
  <c r="V1044" i="19" s="1"/>
  <c r="X1044" i="19"/>
  <c r="X1009" i="19"/>
  <c r="X1041" i="19"/>
  <c r="Z1050" i="19"/>
  <c r="Z1073" i="19"/>
  <c r="Z1101" i="19"/>
  <c r="Z1109" i="19"/>
  <c r="V1109" i="19" s="1"/>
  <c r="Y1130" i="19"/>
  <c r="Z1133" i="19"/>
  <c r="X1144" i="19"/>
  <c r="X1147" i="19"/>
  <c r="X1107" i="19"/>
  <c r="X1120" i="19"/>
  <c r="Y1125" i="19"/>
  <c r="X1128" i="19"/>
  <c r="X1131" i="19"/>
  <c r="Y1141" i="19"/>
  <c r="Y1154" i="19"/>
  <c r="V1154" i="19" s="1"/>
  <c r="V1160" i="19"/>
  <c r="V1168" i="19"/>
  <c r="V1176" i="19"/>
  <c r="V1184" i="19"/>
  <c r="V1192" i="19"/>
  <c r="V1200" i="19"/>
  <c r="V1216" i="19"/>
  <c r="V1224" i="19"/>
  <c r="Z1087" i="19"/>
  <c r="X1094" i="19"/>
  <c r="X1118" i="19"/>
  <c r="Z1120" i="19"/>
  <c r="V1120" i="19" s="1"/>
  <c r="X1126" i="19"/>
  <c r="Z1128" i="19"/>
  <c r="V1128" i="19" s="1"/>
  <c r="X1142" i="19"/>
  <c r="X1064" i="19"/>
  <c r="Z1099" i="19"/>
  <c r="X1113" i="19"/>
  <c r="Z1123" i="19"/>
  <c r="Y1131" i="19"/>
  <c r="Z1134" i="19"/>
  <c r="V1134" i="19" s="1"/>
  <c r="X1137" i="19"/>
  <c r="Z1139" i="19"/>
  <c r="Z1145" i="19"/>
  <c r="X1148" i="19"/>
  <c r="V1241" i="19"/>
  <c r="Z1069" i="19"/>
  <c r="V1069" i="19" s="1"/>
  <c r="Z1074" i="19"/>
  <c r="V1074" i="19" s="1"/>
  <c r="Z1078" i="19"/>
  <c r="V1078" i="19" s="1"/>
  <c r="X1090" i="19"/>
  <c r="X1108" i="19"/>
  <c r="Z1121" i="19"/>
  <c r="V1121" i="19" s="1"/>
  <c r="Z1129" i="19"/>
  <c r="V1129" i="19" s="1"/>
  <c r="X1132" i="19"/>
  <c r="X1095" i="19"/>
  <c r="X1103" i="19"/>
  <c r="X1111" i="19"/>
  <c r="X1119" i="19"/>
  <c r="X1127" i="19"/>
  <c r="Y1143" i="19"/>
  <c r="V1143" i="19" s="1"/>
  <c r="X1143" i="19"/>
  <c r="X1086" i="19"/>
  <c r="Z1124" i="19"/>
  <c r="Y1132" i="19"/>
  <c r="V1132" i="19" s="1"/>
  <c r="X1138" i="19"/>
  <c r="Z1146" i="19"/>
  <c r="V1146" i="19" s="1"/>
  <c r="X1149" i="19"/>
  <c r="V1228" i="19"/>
  <c r="X1063" i="19"/>
  <c r="X1067" i="19"/>
  <c r="X1073" i="19"/>
  <c r="X1091" i="19"/>
  <c r="Y1095" i="19"/>
  <c r="V1095" i="19" s="1"/>
  <c r="X1101" i="19"/>
  <c r="Y1103" i="19"/>
  <c r="V1103" i="19" s="1"/>
  <c r="Z1106" i="19"/>
  <c r="V1106" i="19" s="1"/>
  <c r="X1109" i="19"/>
  <c r="Y1111" i="19"/>
  <c r="V1111" i="19" s="1"/>
  <c r="Y1127" i="19"/>
  <c r="V1127" i="19" s="1"/>
  <c r="Z1130" i="19"/>
  <c r="X1133" i="19"/>
  <c r="V1220" i="19"/>
  <c r="X1087" i="19"/>
  <c r="Z1125" i="19"/>
  <c r="Y1138" i="19"/>
  <c r="V1138" i="19" s="1"/>
  <c r="Z1141" i="19"/>
  <c r="V1149" i="19"/>
  <c r="Y1150" i="19"/>
  <c r="V1150" i="19" s="1"/>
  <c r="X1150" i="19"/>
  <c r="Z1153" i="19"/>
  <c r="V1153" i="19" s="1"/>
  <c r="X1046" i="19"/>
  <c r="X1055" i="19"/>
  <c r="X1059" i="19"/>
  <c r="Z1066" i="19"/>
  <c r="V1066" i="19" s="1"/>
  <c r="Z1079" i="19"/>
  <c r="Y1091" i="19"/>
  <c r="V1091" i="19" s="1"/>
  <c r="X1099" i="19"/>
  <c r="X1123" i="19"/>
  <c r="Y1133" i="19"/>
  <c r="X1136" i="19"/>
  <c r="X1139" i="19"/>
  <c r="V1156" i="19"/>
  <c r="V1157" i="19"/>
  <c r="V1164" i="19"/>
  <c r="V1165" i="19"/>
  <c r="V1172" i="19"/>
  <c r="V1173" i="19"/>
  <c r="V1174" i="19"/>
  <c r="V1180" i="19"/>
  <c r="V1181" i="19"/>
  <c r="V1182" i="19"/>
  <c r="V1188" i="19"/>
  <c r="V1189" i="19"/>
  <c r="V1190" i="19"/>
  <c r="V1196" i="19"/>
  <c r="V1197" i="19"/>
  <c r="V1198" i="19"/>
  <c r="V1204" i="19"/>
  <c r="V1205" i="19"/>
  <c r="V1206" i="19"/>
  <c r="V1214" i="19"/>
  <c r="V1221" i="19"/>
  <c r="V1222" i="19"/>
  <c r="X1048" i="19"/>
  <c r="X1050" i="19"/>
  <c r="Y1087" i="19"/>
  <c r="X1134" i="19"/>
  <c r="Z1136" i="19"/>
  <c r="V1136" i="19" s="1"/>
  <c r="X1145" i="19"/>
  <c r="Y1151" i="19"/>
  <c r="V1151" i="19" s="1"/>
  <c r="V1229" i="19"/>
  <c r="V1230" i="19"/>
  <c r="V1243" i="19"/>
  <c r="Z1058" i="19"/>
  <c r="V1058" i="19" s="1"/>
  <c r="X1069" i="19"/>
  <c r="X1074" i="19"/>
  <c r="Z1094" i="19"/>
  <c r="V1094" i="19" s="1"/>
  <c r="Y1099" i="19"/>
  <c r="Z1107" i="19"/>
  <c r="V1107" i="19" s="1"/>
  <c r="Z1118" i="19"/>
  <c r="V1118" i="19" s="1"/>
  <c r="X1121" i="19"/>
  <c r="Y1123" i="19"/>
  <c r="Z1126" i="19"/>
  <c r="V1126" i="19" s="1"/>
  <c r="X1129" i="19"/>
  <c r="Z1131" i="19"/>
  <c r="Y1139" i="19"/>
  <c r="Z1142" i="19"/>
  <c r="V1142" i="19" s="1"/>
  <c r="V1159" i="19"/>
  <c r="V1167" i="19"/>
  <c r="V1175" i="19"/>
  <c r="V1183" i="19"/>
  <c r="V1191" i="19"/>
  <c r="V1199" i="19"/>
  <c r="V1207" i="19"/>
  <c r="V1215" i="19"/>
  <c r="V1223" i="19"/>
  <c r="V1237" i="19"/>
  <c r="V1238" i="19"/>
  <c r="X1082" i="19"/>
  <c r="Z1113" i="19"/>
  <c r="V1113" i="19" s="1"/>
  <c r="Z1137" i="19"/>
  <c r="V1137" i="19" s="1"/>
  <c r="X1140" i="19"/>
  <c r="Y1145" i="19"/>
  <c r="V1231" i="19"/>
  <c r="X1078" i="19"/>
  <c r="Z1086" i="19"/>
  <c r="V1086" i="19" s="1"/>
  <c r="Z1090" i="19"/>
  <c r="V1090" i="19" s="1"/>
  <c r="X1135" i="19"/>
  <c r="X1146" i="19"/>
  <c r="Z1148" i="19"/>
  <c r="V1148" i="19" s="1"/>
  <c r="Z1071" i="19"/>
  <c r="V1071" i="19" s="1"/>
  <c r="Y1082" i="19"/>
  <c r="V1082" i="19" s="1"/>
  <c r="X1106" i="19"/>
  <c r="Z1108" i="19"/>
  <c r="V1108" i="19" s="1"/>
  <c r="Y1124" i="19"/>
  <c r="X1158" i="19"/>
  <c r="X1166" i="19"/>
  <c r="X1174" i="19"/>
  <c r="X1182" i="19"/>
  <c r="X1190" i="19"/>
  <c r="X1198" i="19"/>
  <c r="X1206" i="19"/>
  <c r="X1214" i="19"/>
  <c r="X1222" i="19"/>
  <c r="X1230" i="19"/>
  <c r="X1153" i="19"/>
  <c r="X1169" i="19"/>
  <c r="X1177" i="19"/>
  <c r="X1185" i="19"/>
  <c r="X1193" i="19"/>
  <c r="X1201" i="19"/>
  <c r="X1209" i="19"/>
  <c r="X1217" i="19"/>
  <c r="X1225" i="19"/>
  <c r="X1233" i="19"/>
  <c r="X1241" i="19"/>
  <c r="X1244" i="19"/>
  <c r="X1228" i="19"/>
  <c r="X1236" i="19"/>
  <c r="X1151" i="19"/>
  <c r="X1159" i="19"/>
  <c r="X1167" i="19"/>
  <c r="X1175" i="19"/>
  <c r="X1183" i="19"/>
  <c r="X1191" i="19"/>
  <c r="X1199" i="19"/>
  <c r="X1207" i="19"/>
  <c r="X1215" i="19"/>
  <c r="X1223" i="19"/>
  <c r="X1231" i="19"/>
  <c r="Y13" i="16"/>
  <c r="F6" i="21"/>
  <c r="F7" i="20"/>
  <c r="X1242" i="19"/>
  <c r="X1154" i="19"/>
  <c r="X1170" i="19"/>
  <c r="X1178" i="19"/>
  <c r="X1186" i="19"/>
  <c r="X1194" i="19"/>
  <c r="X1202" i="19"/>
  <c r="X1210" i="19"/>
  <c r="X1218" i="19"/>
  <c r="X1226" i="19"/>
  <c r="Z1244" i="19"/>
  <c r="V1244" i="19" s="1"/>
  <c r="X13" i="16"/>
  <c r="W13" i="16"/>
  <c r="F5" i="21"/>
  <c r="F6" i="20"/>
  <c r="F25" i="21"/>
  <c r="F8" i="20"/>
  <c r="X1227" i="19"/>
  <c r="Y3" i="16"/>
  <c r="W43" i="16"/>
  <c r="W84" i="16"/>
  <c r="Y100" i="16"/>
  <c r="V100" i="16" s="1"/>
  <c r="Y22" i="16"/>
  <c r="Y45" i="16"/>
  <c r="Y67" i="16"/>
  <c r="Y87" i="16"/>
  <c r="V87" i="16" s="1"/>
  <c r="X3" i="16"/>
  <c r="W6" i="16"/>
  <c r="W52" i="16"/>
  <c r="X67" i="16"/>
  <c r="V67" i="16" s="1"/>
  <c r="Y75" i="16"/>
  <c r="W92" i="16"/>
  <c r="V108" i="16"/>
  <c r="W3" i="16"/>
  <c r="Y30" i="16"/>
  <c r="X38" i="16"/>
  <c r="X45" i="16"/>
  <c r="W45" i="16"/>
  <c r="V58" i="16"/>
  <c r="W63" i="16"/>
  <c r="X93" i="16"/>
  <c r="V93" i="16" s="1"/>
  <c r="W93" i="16"/>
  <c r="X21" i="16"/>
  <c r="V21" i="16" s="1"/>
  <c r="F10" i="18"/>
  <c r="X59" i="16"/>
  <c r="V59" i="16" s="1"/>
  <c r="W68" i="16"/>
  <c r="Y96" i="16"/>
  <c r="V109" i="16"/>
  <c r="X17" i="16"/>
  <c r="W17" i="16"/>
  <c r="Y36" i="16"/>
  <c r="V36" i="16" s="1"/>
  <c r="X22" i="16"/>
  <c r="Y29" i="16"/>
  <c r="Y49" i="16"/>
  <c r="V49" i="16" s="1"/>
  <c r="X69" i="16"/>
  <c r="V69" i="16" s="1"/>
  <c r="Y90" i="16"/>
  <c r="V90" i="16" s="1"/>
  <c r="Y97" i="16"/>
  <c r="V97" i="16" s="1"/>
  <c r="W100" i="16"/>
  <c r="V23" i="16"/>
  <c r="W28" i="16"/>
  <c r="W47" i="16"/>
  <c r="W101" i="16"/>
  <c r="Y43" i="16"/>
  <c r="V43" i="16" s="1"/>
  <c r="Y84" i="16"/>
  <c r="V84" i="16" s="1"/>
  <c r="W87" i="16"/>
  <c r="X29" i="16"/>
  <c r="W29" i="16"/>
  <c r="Y19" i="16"/>
  <c r="X30" i="16"/>
  <c r="X41" i="16"/>
  <c r="V41" i="16" s="1"/>
  <c r="V55" i="16"/>
  <c r="X14" i="16"/>
  <c r="V14" i="16" s="1"/>
  <c r="X25" i="16"/>
  <c r="V25" i="16" s="1"/>
  <c r="Y33" i="16"/>
  <c r="V33" i="16" s="1"/>
  <c r="Y52" i="16"/>
  <c r="V52" i="16" s="1"/>
  <c r="V74" i="16"/>
  <c r="Y77" i="16"/>
  <c r="X96" i="16"/>
  <c r="X19" i="16"/>
  <c r="W36" i="16"/>
  <c r="W55" i="16"/>
  <c r="X57" i="16"/>
  <c r="V57" i="16" s="1"/>
  <c r="X75" i="16"/>
  <c r="W19" i="16"/>
  <c r="W31" i="16"/>
  <c r="Y38" i="16"/>
  <c r="Y46" i="16"/>
  <c r="V46" i="16" s="1"/>
  <c r="X56" i="16"/>
  <c r="V56" i="16" s="1"/>
  <c r="Y68" i="16"/>
  <c r="V68" i="16" s="1"/>
  <c r="Y80" i="16"/>
  <c r="V80" i="16" s="1"/>
  <c r="X83" i="16"/>
  <c r="V83" i="16" s="1"/>
  <c r="Y6" i="16"/>
  <c r="V6" i="16" s="1"/>
  <c r="W15" i="16"/>
  <c r="Y17" i="16"/>
  <c r="W50" i="16"/>
  <c r="Y51" i="16"/>
  <c r="V51" i="16" s="1"/>
  <c r="X77" i="16"/>
  <c r="W77" i="16"/>
  <c r="V107" i="16"/>
  <c r="X133" i="16"/>
  <c r="V133" i="16" s="1"/>
  <c r="X175" i="16"/>
  <c r="V175" i="16" s="1"/>
  <c r="X191" i="16"/>
  <c r="V191" i="16" s="1"/>
  <c r="X216" i="16"/>
  <c r="V216" i="16" s="1"/>
  <c r="X116" i="16"/>
  <c r="W116" i="16"/>
  <c r="W142" i="16"/>
  <c r="W149" i="16"/>
  <c r="W158" i="16"/>
  <c r="X201" i="16"/>
  <c r="W201" i="16"/>
  <c r="W109" i="16"/>
  <c r="W117" i="16"/>
  <c r="W122" i="16"/>
  <c r="Y137" i="16"/>
  <c r="X142" i="16"/>
  <c r="V142" i="16" s="1"/>
  <c r="X158" i="16"/>
  <c r="V158" i="16" s="1"/>
  <c r="X193" i="16"/>
  <c r="V193" i="16" s="1"/>
  <c r="V202" i="16"/>
  <c r="W80" i="16"/>
  <c r="W96" i="16"/>
  <c r="W194" i="16"/>
  <c r="W10" i="16"/>
  <c r="W42" i="16"/>
  <c r="W58" i="16"/>
  <c r="W74" i="16"/>
  <c r="W90" i="16"/>
  <c r="W106" i="16"/>
  <c r="V152" i="16"/>
  <c r="W162" i="16"/>
  <c r="X204" i="16"/>
  <c r="V204" i="16" s="1"/>
  <c r="W110" i="16"/>
  <c r="X137" i="16"/>
  <c r="W137" i="16"/>
  <c r="Y166" i="16"/>
  <c r="V166" i="16" s="1"/>
  <c r="V196" i="16"/>
  <c r="V224" i="16"/>
  <c r="V225" i="16"/>
  <c r="W33" i="16"/>
  <c r="W49" i="16"/>
  <c r="W97" i="16"/>
  <c r="X110" i="16"/>
  <c r="V110" i="16" s="1"/>
  <c r="Y116" i="16"/>
  <c r="V136" i="16"/>
  <c r="V163" i="16"/>
  <c r="V195" i="16"/>
  <c r="W14" i="16"/>
  <c r="W30" i="16"/>
  <c r="W78" i="16"/>
  <c r="Y122" i="16"/>
  <c r="V122" i="16" s="1"/>
  <c r="X155" i="16"/>
  <c r="V155" i="16" s="1"/>
  <c r="V164" i="16"/>
  <c r="X172" i="16"/>
  <c r="V172" i="16" s="1"/>
  <c r="W172" i="16"/>
  <c r="V179" i="16"/>
  <c r="X181" i="16"/>
  <c r="V181" i="16" s="1"/>
  <c r="X187" i="16"/>
  <c r="V187" i="16" s="1"/>
  <c r="X188" i="16"/>
  <c r="V188" i="16" s="1"/>
  <c r="X237" i="16"/>
  <c r="V237" i="16" s="1"/>
  <c r="W107" i="16"/>
  <c r="Y150" i="16"/>
  <c r="V150" i="16" s="1"/>
  <c r="X165" i="16"/>
  <c r="V165" i="16" s="1"/>
  <c r="W56" i="16"/>
  <c r="F11" i="17"/>
  <c r="F20" i="18"/>
  <c r="W88" i="16"/>
  <c r="V215" i="16"/>
  <c r="W21" i="16"/>
  <c r="W53" i="16"/>
  <c r="W69" i="16"/>
  <c r="W114" i="16"/>
  <c r="X121" i="16"/>
  <c r="V121" i="16" s="1"/>
  <c r="X140" i="16"/>
  <c r="V140" i="16" s="1"/>
  <c r="W140" i="16"/>
  <c r="W165" i="16"/>
  <c r="W216" i="16"/>
  <c r="X217" i="16"/>
  <c r="W217" i="16"/>
  <c r="V128" i="16"/>
  <c r="V132" i="16"/>
  <c r="Y135" i="16"/>
  <c r="V135" i="16" s="1"/>
  <c r="X149" i="16"/>
  <c r="V149" i="16" s="1"/>
  <c r="Y201" i="16"/>
  <c r="V208" i="16"/>
  <c r="V218" i="16"/>
  <c r="W238" i="16"/>
  <c r="X241" i="16"/>
  <c r="V265" i="16"/>
  <c r="X271" i="16"/>
  <c r="Y284" i="16"/>
  <c r="W288" i="16"/>
  <c r="X295" i="16"/>
  <c r="V295" i="16" s="1"/>
  <c r="W295" i="16"/>
  <c r="X223" i="16"/>
  <c r="W223" i="16"/>
  <c r="V315" i="16"/>
  <c r="X379" i="16"/>
  <c r="V379" i="16" s="1"/>
  <c r="W379" i="16"/>
  <c r="X238" i="16"/>
  <c r="W150" i="16"/>
  <c r="W166" i="16"/>
  <c r="W249" i="16"/>
  <c r="X260" i="16"/>
  <c r="V260" i="16" s="1"/>
  <c r="V278" i="16"/>
  <c r="W163" i="16"/>
  <c r="W179" i="16"/>
  <c r="W195" i="16"/>
  <c r="X283" i="16"/>
  <c r="V283" i="16" s="1"/>
  <c r="Y293" i="16"/>
  <c r="V293" i="16" s="1"/>
  <c r="Y299" i="16"/>
  <c r="V299" i="16" s="1"/>
  <c r="W128" i="16"/>
  <c r="Y220" i="16"/>
  <c r="W189" i="16"/>
  <c r="Y226" i="16"/>
  <c r="Y236" i="16"/>
  <c r="Y252" i="16"/>
  <c r="X284" i="16"/>
  <c r="Y286" i="16"/>
  <c r="X308" i="16"/>
  <c r="V308" i="16" s="1"/>
  <c r="W308" i="16"/>
  <c r="W243" i="16"/>
  <c r="X244" i="16"/>
  <c r="V244" i="16" s="1"/>
  <c r="W244" i="16"/>
  <c r="V255" i="16"/>
  <c r="W309" i="16"/>
  <c r="X369" i="16"/>
  <c r="V369" i="16" s="1"/>
  <c r="W369" i="16"/>
  <c r="W135" i="16"/>
  <c r="W215" i="16"/>
  <c r="X243" i="16"/>
  <c r="V243" i="16" s="1"/>
  <c r="W262" i="16"/>
  <c r="Y271" i="16"/>
  <c r="W132" i="16"/>
  <c r="W148" i="16"/>
  <c r="W164" i="16"/>
  <c r="W180" i="16"/>
  <c r="W196" i="16"/>
  <c r="W212" i="16"/>
  <c r="X263" i="16"/>
  <c r="V263" i="16" s="1"/>
  <c r="W263" i="16"/>
  <c r="X398" i="16"/>
  <c r="V398" i="16" s="1"/>
  <c r="W398" i="16"/>
  <c r="W193" i="16"/>
  <c r="W209" i="16"/>
  <c r="Y223" i="16"/>
  <c r="W225" i="16"/>
  <c r="Y249" i="16"/>
  <c r="V249" i="16" s="1"/>
  <c r="X286" i="16"/>
  <c r="V309" i="16"/>
  <c r="X235" i="16"/>
  <c r="V235" i="16" s="1"/>
  <c r="W235" i="16"/>
  <c r="Y241" i="16"/>
  <c r="X262" i="16"/>
  <c r="V262" i="16" s="1"/>
  <c r="Y277" i="16"/>
  <c r="V277" i="16" s="1"/>
  <c r="X301" i="16"/>
  <c r="V301" i="16" s="1"/>
  <c r="X310" i="16"/>
  <c r="V310" i="16" s="1"/>
  <c r="W139" i="16"/>
  <c r="W155" i="16"/>
  <c r="W171" i="16"/>
  <c r="W187" i="16"/>
  <c r="W220" i="16"/>
  <c r="X269" i="16"/>
  <c r="V269" i="16" s="1"/>
  <c r="V287" i="16"/>
  <c r="X302" i="16"/>
  <c r="V302" i="16" s="1"/>
  <c r="W302" i="16"/>
  <c r="X220" i="16"/>
  <c r="X226" i="16"/>
  <c r="X236" i="16"/>
  <c r="Y238" i="16"/>
  <c r="W240" i="16"/>
  <c r="X252" i="16"/>
  <c r="V257" i="16"/>
  <c r="X270" i="16"/>
  <c r="V270" i="16" s="1"/>
  <c r="Y290" i="16"/>
  <c r="V290" i="16" s="1"/>
  <c r="Y341" i="16"/>
  <c r="V341" i="16" s="1"/>
  <c r="V360" i="16"/>
  <c r="Y393" i="16"/>
  <c r="V393" i="16" s="1"/>
  <c r="X478" i="16"/>
  <c r="W478" i="16"/>
  <c r="W260" i="16"/>
  <c r="W276" i="16"/>
  <c r="W292" i="16"/>
  <c r="V324" i="16"/>
  <c r="X327" i="16"/>
  <c r="V327" i="16" s="1"/>
  <c r="V348" i="16"/>
  <c r="X381" i="16"/>
  <c r="V381" i="16" s="1"/>
  <c r="X382" i="16"/>
  <c r="V382" i="16" s="1"/>
  <c r="W382" i="16"/>
  <c r="V408" i="16"/>
  <c r="W299" i="16"/>
  <c r="Y316" i="16"/>
  <c r="X363" i="16"/>
  <c r="V363" i="16" s="1"/>
  <c r="W363" i="16"/>
  <c r="X391" i="16"/>
  <c r="V391" i="16" s="1"/>
  <c r="W283" i="16"/>
  <c r="Y338" i="16"/>
  <c r="V338" i="16" s="1"/>
  <c r="W342" i="16"/>
  <c r="Y345" i="16"/>
  <c r="V345" i="16" s="1"/>
  <c r="W362" i="16"/>
  <c r="X371" i="16"/>
  <c r="V371" i="16" s="1"/>
  <c r="X410" i="16"/>
  <c r="V410" i="16" s="1"/>
  <c r="Y317" i="16"/>
  <c r="V317" i="16" s="1"/>
  <c r="V329" i="16"/>
  <c r="X350" i="16"/>
  <c r="V350" i="16" s="1"/>
  <c r="Y377" i="16"/>
  <c r="V377" i="16" s="1"/>
  <c r="V402" i="16"/>
  <c r="X411" i="16"/>
  <c r="V411" i="16" s="1"/>
  <c r="W411" i="16"/>
  <c r="W277" i="16"/>
  <c r="W293" i="16"/>
  <c r="V330" i="16"/>
  <c r="W403" i="16"/>
  <c r="X336" i="16"/>
  <c r="V336" i="16" s="1"/>
  <c r="X366" i="16"/>
  <c r="V366" i="16" s="1"/>
  <c r="W366" i="16"/>
  <c r="W404" i="16"/>
  <c r="W255" i="16"/>
  <c r="W271" i="16"/>
  <c r="W287" i="16"/>
  <c r="W330" i="16"/>
  <c r="Y380" i="16"/>
  <c r="V380" i="16" s="1"/>
  <c r="X384" i="16"/>
  <c r="V384" i="16" s="1"/>
  <c r="W385" i="16"/>
  <c r="X423" i="16"/>
  <c r="V423" i="16" s="1"/>
  <c r="W236" i="16"/>
  <c r="W252" i="16"/>
  <c r="W284" i="16"/>
  <c r="W310" i="16"/>
  <c r="Y320" i="16"/>
  <c r="V320" i="16" s="1"/>
  <c r="X322" i="16"/>
  <c r="V322" i="16" s="1"/>
  <c r="X395" i="16"/>
  <c r="V395" i="16" s="1"/>
  <c r="W395" i="16"/>
  <c r="X403" i="16"/>
  <c r="V403" i="16" s="1"/>
  <c r="Y418" i="16"/>
  <c r="V418" i="16" s="1"/>
  <c r="X471" i="16"/>
  <c r="V471" i="16" s="1"/>
  <c r="W305" i="16"/>
  <c r="X316" i="16"/>
  <c r="W316" i="16"/>
  <c r="Y348" i="16"/>
  <c r="W278" i="16"/>
  <c r="W301" i="16"/>
  <c r="W358" i="16"/>
  <c r="V376" i="16"/>
  <c r="W387" i="16"/>
  <c r="V332" i="16"/>
  <c r="Y342" i="16"/>
  <c r="V342" i="16" s="1"/>
  <c r="X346" i="16"/>
  <c r="V346" i="16" s="1"/>
  <c r="W388" i="16"/>
  <c r="Y409" i="16"/>
  <c r="V409" i="16" s="1"/>
  <c r="W317" i="16"/>
  <c r="V358" i="16"/>
  <c r="Y364" i="16"/>
  <c r="V364" i="16" s="1"/>
  <c r="X368" i="16"/>
  <c r="V368" i="16" s="1"/>
  <c r="X378" i="16"/>
  <c r="V378" i="16" s="1"/>
  <c r="W397" i="16"/>
  <c r="X427" i="16"/>
  <c r="V427" i="16" s="1"/>
  <c r="W360" i="16"/>
  <c r="W376" i="16"/>
  <c r="W392" i="16"/>
  <c r="W408" i="16"/>
  <c r="W341" i="16"/>
  <c r="W389" i="16"/>
  <c r="X430" i="16"/>
  <c r="V430" i="16" s="1"/>
  <c r="W430" i="16"/>
  <c r="W436" i="16"/>
  <c r="W468" i="16"/>
  <c r="O26" i="18"/>
  <c r="O3" i="17"/>
  <c r="W402" i="16"/>
  <c r="W418" i="16"/>
  <c r="Y450" i="16"/>
  <c r="X457" i="16"/>
  <c r="V457" i="16" s="1"/>
  <c r="X481" i="16"/>
  <c r="V481" i="16" s="1"/>
  <c r="W481" i="16"/>
  <c r="Y492" i="16"/>
  <c r="V492" i="16" s="1"/>
  <c r="Y497" i="16"/>
  <c r="Y510" i="16"/>
  <c r="W399" i="16"/>
  <c r="W412" i="16"/>
  <c r="W456" i="16"/>
  <c r="X510" i="16"/>
  <c r="W510" i="16"/>
  <c r="W332" i="16"/>
  <c r="W348" i="16"/>
  <c r="W364" i="16"/>
  <c r="W380" i="16"/>
  <c r="X431" i="16"/>
  <c r="V431" i="16" s="1"/>
  <c r="Y459" i="16"/>
  <c r="Y465" i="16"/>
  <c r="V482" i="16"/>
  <c r="V488" i="16"/>
  <c r="V489" i="16"/>
  <c r="Y524" i="16"/>
  <c r="V524" i="16" s="1"/>
  <c r="Y533" i="16"/>
  <c r="W329" i="16"/>
  <c r="W345" i="16"/>
  <c r="W377" i="16"/>
  <c r="W393" i="16"/>
  <c r="W409" i="16"/>
  <c r="V463" i="16"/>
  <c r="Y485" i="16"/>
  <c r="V485" i="16" s="1"/>
  <c r="W488" i="16"/>
  <c r="W490" i="16"/>
  <c r="X497" i="16"/>
  <c r="W497" i="16"/>
  <c r="V511" i="16"/>
  <c r="V520" i="16"/>
  <c r="X521" i="16"/>
  <c r="V521" i="16" s="1"/>
  <c r="V529" i="16"/>
  <c r="W423" i="16"/>
  <c r="X449" i="16"/>
  <c r="V449" i="16" s="1"/>
  <c r="X496" i="16"/>
  <c r="V496" i="16" s="1"/>
  <c r="W520" i="16"/>
  <c r="X465" i="16"/>
  <c r="Y479" i="16"/>
  <c r="V479" i="16" s="1"/>
  <c r="V498" i="16"/>
  <c r="Y501" i="16"/>
  <c r="V501" i="16" s="1"/>
  <c r="X513" i="16"/>
  <c r="V513" i="16" s="1"/>
  <c r="W513" i="16"/>
  <c r="W531" i="16"/>
  <c r="W540" i="16"/>
  <c r="W320" i="16"/>
  <c r="W336" i="16"/>
  <c r="W352" i="16"/>
  <c r="W368" i="16"/>
  <c r="W384" i="16"/>
  <c r="W400" i="16"/>
  <c r="Y436" i="16"/>
  <c r="V436" i="16" s="1"/>
  <c r="X464" i="16"/>
  <c r="V464" i="16" s="1"/>
  <c r="V504" i="16"/>
  <c r="X505" i="16"/>
  <c r="V505" i="16" s="1"/>
  <c r="V514" i="16"/>
  <c r="W381" i="16"/>
  <c r="Y447" i="16"/>
  <c r="V447" i="16" s="1"/>
  <c r="X450" i="16"/>
  <c r="V450" i="16" s="1"/>
  <c r="W450" i="16"/>
  <c r="X454" i="16"/>
  <c r="V454" i="16" s="1"/>
  <c r="X459" i="16"/>
  <c r="W459" i="16"/>
  <c r="X484" i="16"/>
  <c r="V484" i="16" s="1"/>
  <c r="W506" i="16"/>
  <c r="Y508" i="16"/>
  <c r="V508" i="16" s="1"/>
  <c r="W378" i="16"/>
  <c r="W410" i="16"/>
  <c r="Y412" i="16"/>
  <c r="V412" i="16" s="1"/>
  <c r="W416" i="16"/>
  <c r="W427" i="16"/>
  <c r="X445" i="16"/>
  <c r="V445" i="16" s="1"/>
  <c r="W445" i="16"/>
  <c r="W451" i="16"/>
  <c r="V460" i="16"/>
  <c r="X530" i="16"/>
  <c r="V530" i="16" s="1"/>
  <c r="W391" i="16"/>
  <c r="W424" i="16"/>
  <c r="Y456" i="16"/>
  <c r="V456" i="16" s="1"/>
  <c r="V491" i="16"/>
  <c r="X500" i="16"/>
  <c r="V500" i="16" s="1"/>
  <c r="X533" i="16"/>
  <c r="W533" i="16"/>
  <c r="X417" i="16"/>
  <c r="V417" i="16" s="1"/>
  <c r="Y420" i="16"/>
  <c r="V420" i="16" s="1"/>
  <c r="X446" i="16"/>
  <c r="V446" i="16" s="1"/>
  <c r="W446" i="16"/>
  <c r="X477" i="16"/>
  <c r="V477" i="16" s="1"/>
  <c r="Y478" i="16"/>
  <c r="W485" i="16"/>
  <c r="X516" i="16"/>
  <c r="V516" i="16" s="1"/>
  <c r="Y527" i="16"/>
  <c r="V527" i="16" s="1"/>
  <c r="W543" i="16"/>
  <c r="W616" i="16"/>
  <c r="Y616" i="16"/>
  <c r="W527" i="16"/>
  <c r="X545" i="16"/>
  <c r="Y547" i="16"/>
  <c r="V576" i="16"/>
  <c r="X584" i="16"/>
  <c r="V584" i="16" s="1"/>
  <c r="V586" i="16"/>
  <c r="W535" i="16"/>
  <c r="W546" i="16"/>
  <c r="W551" i="16"/>
  <c r="Y559" i="16"/>
  <c r="V559" i="16" s="1"/>
  <c r="Y560" i="16"/>
  <c r="Y598" i="16"/>
  <c r="V598" i="16" s="1"/>
  <c r="Y599" i="16"/>
  <c r="V599" i="16" s="1"/>
  <c r="W529" i="16"/>
  <c r="W536" i="16"/>
  <c r="W552" i="16"/>
  <c r="X547" i="16"/>
  <c r="W547" i="16"/>
  <c r="Y562" i="16"/>
  <c r="V562" i="16" s="1"/>
  <c r="W466" i="16"/>
  <c r="W482" i="16"/>
  <c r="W498" i="16"/>
  <c r="W514" i="16"/>
  <c r="X553" i="16"/>
  <c r="V553" i="16" s="1"/>
  <c r="W553" i="16"/>
  <c r="V589" i="16"/>
  <c r="X597" i="16"/>
  <c r="V597" i="16" s="1"/>
  <c r="W431" i="16"/>
  <c r="W447" i="16"/>
  <c r="W463" i="16"/>
  <c r="W511" i="16"/>
  <c r="W524" i="16"/>
  <c r="X538" i="16"/>
  <c r="V538" i="16" s="1"/>
  <c r="W538" i="16"/>
  <c r="Y544" i="16"/>
  <c r="V544" i="16" s="1"/>
  <c r="V554" i="16"/>
  <c r="W460" i="16"/>
  <c r="W492" i="16"/>
  <c r="W508" i="16"/>
  <c r="W530" i="16"/>
  <c r="W559" i="16"/>
  <c r="W597" i="16"/>
  <c r="W457" i="16"/>
  <c r="W473" i="16"/>
  <c r="W489" i="16"/>
  <c r="W505" i="16"/>
  <c r="W521" i="16"/>
  <c r="Y545" i="16"/>
  <c r="X560" i="16"/>
  <c r="W599" i="16"/>
  <c r="X607" i="16"/>
  <c r="V607" i="16" s="1"/>
  <c r="V627" i="16"/>
  <c r="W438" i="16"/>
  <c r="W454" i="16"/>
  <c r="W518" i="16"/>
  <c r="X525" i="16"/>
  <c r="V525" i="16" s="1"/>
  <c r="X542" i="16"/>
  <c r="V542" i="16" s="1"/>
  <c r="W542" i="16"/>
  <c r="X555" i="16"/>
  <c r="V555" i="16" s="1"/>
  <c r="W561" i="16"/>
  <c r="Y535" i="16"/>
  <c r="V535" i="16" s="1"/>
  <c r="X539" i="16"/>
  <c r="V539" i="16" s="1"/>
  <c r="W539" i="16"/>
  <c r="X543" i="16"/>
  <c r="V543" i="16" s="1"/>
  <c r="Y546" i="16"/>
  <c r="V546" i="16" s="1"/>
  <c r="X549" i="16"/>
  <c r="V549" i="16" s="1"/>
  <c r="Y551" i="16"/>
  <c r="V551" i="16" s="1"/>
  <c r="X561" i="16"/>
  <c r="V561" i="16" s="1"/>
  <c r="R15" i="17"/>
  <c r="Z15" i="17" s="1"/>
  <c r="Y563" i="16"/>
  <c r="X570" i="16"/>
  <c r="V570" i="16" s="1"/>
  <c r="W464" i="16"/>
  <c r="W496" i="16"/>
  <c r="W562" i="16"/>
  <c r="F27" i="18"/>
  <c r="F4" i="17"/>
  <c r="W477" i="16"/>
  <c r="W509" i="16"/>
  <c r="Y536" i="16"/>
  <c r="V536" i="16" s="1"/>
  <c r="V609" i="16"/>
  <c r="W544" i="16"/>
  <c r="X571" i="16"/>
  <c r="V571" i="16" s="1"/>
  <c r="W584" i="16"/>
  <c r="Y680" i="16"/>
  <c r="V680" i="16" s="1"/>
  <c r="W692" i="16"/>
  <c r="X638" i="16"/>
  <c r="Y647" i="16"/>
  <c r="X669" i="16"/>
  <c r="V669" i="16" s="1"/>
  <c r="Y15" i="17"/>
  <c r="AA15" i="17"/>
  <c r="W611" i="16"/>
  <c r="W678" i="16"/>
  <c r="W687" i="16"/>
  <c r="W598" i="16"/>
  <c r="X678" i="16"/>
  <c r="V678" i="16" s="1"/>
  <c r="W563" i="16"/>
  <c r="W615" i="16"/>
  <c r="W560" i="16"/>
  <c r="X563" i="16"/>
  <c r="Y632" i="16"/>
  <c r="X642" i="16"/>
  <c r="V642" i="16" s="1"/>
  <c r="Y692" i="16"/>
  <c r="V692" i="16" s="1"/>
  <c r="X615" i="16"/>
  <c r="Y629" i="16"/>
  <c r="V629" i="16" s="1"/>
  <c r="W629" i="16"/>
  <c r="X647" i="16"/>
  <c r="W647" i="16"/>
  <c r="W655" i="16"/>
  <c r="W554" i="16"/>
  <c r="W570" i="16"/>
  <c r="W586" i="16"/>
  <c r="X616" i="16"/>
  <c r="X618" i="16"/>
  <c r="V618" i="16" s="1"/>
  <c r="Y637" i="16"/>
  <c r="W642" i="16"/>
  <c r="X655" i="16"/>
  <c r="V655" i="16" s="1"/>
  <c r="Y638" i="16"/>
  <c r="Y651" i="16"/>
  <c r="V651" i="16" s="1"/>
  <c r="W623" i="16"/>
  <c r="X619" i="16"/>
  <c r="V619" i="16" s="1"/>
  <c r="X623" i="16"/>
  <c r="V623" i="16" s="1"/>
  <c r="X628" i="16"/>
  <c r="V628" i="16" s="1"/>
  <c r="W628" i="16"/>
  <c r="X636" i="16"/>
  <c r="V636" i="16" s="1"/>
  <c r="V658" i="16"/>
  <c r="W555" i="16"/>
  <c r="W571" i="16"/>
  <c r="X610" i="16"/>
  <c r="V610" i="16" s="1"/>
  <c r="W619" i="16"/>
  <c r="X632" i="16"/>
  <c r="W632" i="16"/>
  <c r="X637" i="16"/>
  <c r="Y660" i="16"/>
  <c r="V660" i="16" s="1"/>
  <c r="V674" i="16"/>
  <c r="Y615" i="16"/>
  <c r="W633" i="16"/>
  <c r="X644" i="16"/>
  <c r="V644" i="16" s="1"/>
  <c r="W658" i="16"/>
  <c r="X668" i="16"/>
  <c r="V668" i="16" s="1"/>
  <c r="X675" i="16"/>
  <c r="V675" i="16" s="1"/>
  <c r="V676" i="16"/>
  <c r="V683" i="16"/>
  <c r="W675" i="16"/>
  <c r="W711" i="16"/>
  <c r="V705" i="16"/>
  <c r="X712" i="16"/>
  <c r="W712" i="16"/>
  <c r="W666" i="16"/>
  <c r="X701" i="16"/>
  <c r="V701" i="16" s="1"/>
  <c r="X707" i="16"/>
  <c r="W707" i="16"/>
  <c r="Y709" i="16"/>
  <c r="W718" i="16"/>
  <c r="X724" i="16"/>
  <c r="V724" i="16" s="1"/>
  <c r="W724" i="16"/>
  <c r="X731" i="16"/>
  <c r="X740" i="16"/>
  <c r="V740" i="16" s="1"/>
  <c r="W740" i="16"/>
  <c r="W644" i="16"/>
  <c r="W660" i="16"/>
  <c r="W676" i="16"/>
  <c r="X708" i="16"/>
  <c r="V708" i="16" s="1"/>
  <c r="W708" i="16"/>
  <c r="V779" i="16"/>
  <c r="V793" i="16"/>
  <c r="W702" i="16"/>
  <c r="W719" i="16"/>
  <c r="V752" i="16"/>
  <c r="O4" i="18"/>
  <c r="O5" i="17"/>
  <c r="X709" i="16"/>
  <c r="W709" i="16"/>
  <c r="V719" i="16"/>
  <c r="W732" i="16"/>
  <c r="V781" i="16"/>
  <c r="W680" i="16"/>
  <c r="W661" i="16"/>
  <c r="W693" i="16"/>
  <c r="Y700" i="16"/>
  <c r="V700" i="16" s="1"/>
  <c r="X715" i="16"/>
  <c r="V715" i="16" s="1"/>
  <c r="X726" i="16"/>
  <c r="V726" i="16" s="1"/>
  <c r="Y729" i="16"/>
  <c r="V729" i="16" s="1"/>
  <c r="W674" i="16"/>
  <c r="Y723" i="16"/>
  <c r="V723" i="16" s="1"/>
  <c r="W730" i="16"/>
  <c r="V767" i="16"/>
  <c r="V784" i="16"/>
  <c r="Y718" i="16"/>
  <c r="V718" i="16" s="1"/>
  <c r="Y722" i="16"/>
  <c r="V722" i="16" s="1"/>
  <c r="Y728" i="16"/>
  <c r="V734" i="16"/>
  <c r="Y738" i="16"/>
  <c r="V738" i="16" s="1"/>
  <c r="V782" i="16"/>
  <c r="W636" i="16"/>
  <c r="W652" i="16"/>
  <c r="W668" i="16"/>
  <c r="Y707" i="16"/>
  <c r="W716" i="16"/>
  <c r="Y731" i="16"/>
  <c r="Y706" i="16"/>
  <c r="V706" i="16" s="1"/>
  <c r="Y712" i="16"/>
  <c r="W735" i="16"/>
  <c r="X736" i="16"/>
  <c r="V736" i="16" s="1"/>
  <c r="X743" i="16"/>
  <c r="V743" i="16" s="1"/>
  <c r="V744" i="16"/>
  <c r="V771" i="16"/>
  <c r="V704" i="16"/>
  <c r="X728" i="16"/>
  <c r="W728" i="16"/>
  <c r="Y732" i="16"/>
  <c r="V732" i="16" s="1"/>
  <c r="X737" i="16"/>
  <c r="V737" i="16" s="1"/>
  <c r="W737" i="16"/>
  <c r="W744" i="16"/>
  <c r="W760" i="16"/>
  <c r="Y812" i="16"/>
  <c r="W826" i="16"/>
  <c r="Y804" i="16"/>
  <c r="W706" i="16"/>
  <c r="W722" i="16"/>
  <c r="W738" i="16"/>
  <c r="X814" i="16"/>
  <c r="W767" i="16"/>
  <c r="Y809" i="16"/>
  <c r="W816" i="16"/>
  <c r="X801" i="16"/>
  <c r="V801" i="16" s="1"/>
  <c r="W801" i="16"/>
  <c r="V888" i="16"/>
  <c r="W793" i="16"/>
  <c r="W803" i="16"/>
  <c r="Y810" i="16"/>
  <c r="V810" i="16" s="1"/>
  <c r="V856" i="16"/>
  <c r="V857" i="16"/>
  <c r="V873" i="16"/>
  <c r="W726" i="16"/>
  <c r="W758" i="16"/>
  <c r="W774" i="16"/>
  <c r="V803" i="16"/>
  <c r="V840" i="16"/>
  <c r="W723" i="16"/>
  <c r="W739" i="16"/>
  <c r="W771" i="16"/>
  <c r="X812" i="16"/>
  <c r="W812" i="16"/>
  <c r="V842" i="16"/>
  <c r="V858" i="16"/>
  <c r="W784" i="16"/>
  <c r="X804" i="16"/>
  <c r="W804" i="16"/>
  <c r="Y814" i="16"/>
  <c r="V820" i="16"/>
  <c r="V860" i="16"/>
  <c r="W701" i="16"/>
  <c r="W781" i="16"/>
  <c r="V821" i="16"/>
  <c r="V875" i="16"/>
  <c r="V891" i="16"/>
  <c r="X809" i="16"/>
  <c r="V863" i="16"/>
  <c r="X807" i="16"/>
  <c r="V807" i="16" s="1"/>
  <c r="W809" i="16"/>
  <c r="V847" i="16"/>
  <c r="W756" i="16"/>
  <c r="W810" i="16"/>
  <c r="V862" i="16"/>
  <c r="Y817" i="16"/>
  <c r="V817" i="16" s="1"/>
  <c r="Y827" i="16"/>
  <c r="V827" i="16" s="1"/>
  <c r="W832" i="16"/>
  <c r="W884" i="16"/>
  <c r="V963" i="16"/>
  <c r="W871" i="16"/>
  <c r="W820" i="16"/>
  <c r="W852" i="16"/>
  <c r="W868" i="16"/>
  <c r="W893" i="16"/>
  <c r="W896" i="16"/>
  <c r="Y901" i="16"/>
  <c r="Y907" i="16"/>
  <c r="V907" i="16" s="1"/>
  <c r="W817" i="16"/>
  <c r="W945" i="16"/>
  <c r="V956" i="16"/>
  <c r="X945" i="16"/>
  <c r="V945" i="16" s="1"/>
  <c r="V947" i="16"/>
  <c r="W827" i="16"/>
  <c r="W875" i="16"/>
  <c r="X930" i="16"/>
  <c r="V930" i="16" s="1"/>
  <c r="W930" i="16"/>
  <c r="V975" i="16"/>
  <c r="W840" i="16"/>
  <c r="W856" i="16"/>
  <c r="Y909" i="16"/>
  <c r="W929" i="16"/>
  <c r="W821" i="16"/>
  <c r="X929" i="16"/>
  <c r="V929" i="16" s="1"/>
  <c r="W939" i="16"/>
  <c r="W818" i="16"/>
  <c r="W850" i="16"/>
  <c r="W882" i="16"/>
  <c r="X914" i="16"/>
  <c r="V914" i="16" s="1"/>
  <c r="W914" i="16"/>
  <c r="X948" i="16"/>
  <c r="V948" i="16" s="1"/>
  <c r="Y893" i="16"/>
  <c r="V893" i="16" s="1"/>
  <c r="X901" i="16"/>
  <c r="V915" i="16"/>
  <c r="V950" i="16"/>
  <c r="V959" i="16"/>
  <c r="W963" i="16"/>
  <c r="W860" i="16"/>
  <c r="Y896" i="16"/>
  <c r="V896" i="16" s="1"/>
  <c r="W907" i="16"/>
  <c r="V913" i="16"/>
  <c r="V940" i="16"/>
  <c r="W978" i="16"/>
  <c r="W825" i="16"/>
  <c r="W857" i="16"/>
  <c r="W873" i="16"/>
  <c r="W883" i="16"/>
  <c r="V952" i="16"/>
  <c r="X883" i="16"/>
  <c r="V883" i="16" s="1"/>
  <c r="W908" i="16"/>
  <c r="V934" i="16"/>
  <c r="X909" i="16"/>
  <c r="V925" i="16"/>
  <c r="W901" i="16"/>
  <c r="W917" i="16"/>
  <c r="X986" i="16"/>
  <c r="V986" i="16" s="1"/>
  <c r="X987" i="16"/>
  <c r="W976" i="16"/>
  <c r="X979" i="16"/>
  <c r="W940" i="16"/>
  <c r="W956" i="16"/>
  <c r="Y991" i="16"/>
  <c r="V991" i="16" s="1"/>
  <c r="W934" i="16"/>
  <c r="W950" i="16"/>
  <c r="W975" i="16"/>
  <c r="Y985" i="16"/>
  <c r="V985" i="16" s="1"/>
  <c r="W915" i="16"/>
  <c r="W947" i="16"/>
  <c r="X983" i="16"/>
  <c r="V983" i="16" s="1"/>
  <c r="V1003" i="16"/>
  <c r="W909" i="16"/>
  <c r="W925" i="16"/>
  <c r="X967" i="16"/>
  <c r="V967" i="16" s="1"/>
  <c r="W971" i="16"/>
  <c r="W984" i="16"/>
  <c r="X984" i="16"/>
  <c r="V984" i="16" s="1"/>
  <c r="Y987" i="16"/>
  <c r="W967" i="16"/>
  <c r="W991" i="16"/>
  <c r="V1042" i="16"/>
  <c r="W964" i="16"/>
  <c r="Y976" i="16"/>
  <c r="V976" i="16" s="1"/>
  <c r="Y979" i="16"/>
  <c r="W979" i="16"/>
  <c r="X992" i="16"/>
  <c r="V992" i="16" s="1"/>
  <c r="V1005" i="16"/>
  <c r="V1023" i="16"/>
  <c r="V1027" i="16"/>
  <c r="V1041" i="16"/>
  <c r="V1058" i="16"/>
  <c r="W985" i="16"/>
  <c r="V1055" i="16"/>
  <c r="V1025" i="16"/>
  <c r="V994" i="16"/>
  <c r="V995" i="16"/>
  <c r="V1010" i="16"/>
  <c r="V1046" i="16"/>
  <c r="X1000" i="16"/>
  <c r="V1000" i="16" s="1"/>
  <c r="X1144" i="16"/>
  <c r="W1144" i="16"/>
  <c r="W1153" i="16"/>
  <c r="W994" i="16"/>
  <c r="W1010" i="16"/>
  <c r="W1047" i="16"/>
  <c r="X1106" i="16"/>
  <c r="W1106" i="16"/>
  <c r="Y1148" i="16"/>
  <c r="V1148" i="16" s="1"/>
  <c r="V1165" i="16"/>
  <c r="X1073" i="16"/>
  <c r="V1073" i="16" s="1"/>
  <c r="W1086" i="16"/>
  <c r="Y1138" i="16"/>
  <c r="V1138" i="16" s="1"/>
  <c r="Y1151" i="16"/>
  <c r="W1108" i="16"/>
  <c r="X1108" i="16"/>
  <c r="V1156" i="16"/>
  <c r="W1166" i="16"/>
  <c r="W1202" i="16"/>
  <c r="X1204" i="16"/>
  <c r="W1204" i="16"/>
  <c r="X1044" i="16"/>
  <c r="V1044" i="16" s="1"/>
  <c r="W1050" i="16"/>
  <c r="X1086" i="16"/>
  <c r="V1086" i="16" s="1"/>
  <c r="X1094" i="16"/>
  <c r="Y1111" i="16"/>
  <c r="W1146" i="16"/>
  <c r="X1159" i="16"/>
  <c r="V1159" i="16" s="1"/>
  <c r="W1159" i="16"/>
  <c r="V1179" i="16"/>
  <c r="X1180" i="16"/>
  <c r="V1180" i="16" s="1"/>
  <c r="W1180" i="16"/>
  <c r="X1062" i="16"/>
  <c r="V1062" i="16" s="1"/>
  <c r="W1062" i="16"/>
  <c r="V1147" i="16"/>
  <c r="W1158" i="16"/>
  <c r="W1160" i="16"/>
  <c r="W995" i="16"/>
  <c r="W1027" i="16"/>
  <c r="W1044" i="16"/>
  <c r="W1059" i="16"/>
  <c r="W1066" i="16"/>
  <c r="X1067" i="16"/>
  <c r="V1067" i="16" s="1"/>
  <c r="W1109" i="16"/>
  <c r="V1136" i="16"/>
  <c r="Y1141" i="16"/>
  <c r="V1141" i="16" s="1"/>
  <c r="W1147" i="16"/>
  <c r="W1205" i="16"/>
  <c r="W992" i="16"/>
  <c r="W1041" i="16"/>
  <c r="X1054" i="16"/>
  <c r="V1054" i="16" s="1"/>
  <c r="X1059" i="16"/>
  <c r="V1059" i="16" s="1"/>
  <c r="X1063" i="16"/>
  <c r="V1063" i="16" s="1"/>
  <c r="W1067" i="16"/>
  <c r="X1160" i="16"/>
  <c r="V1160" i="16" s="1"/>
  <c r="X1170" i="16"/>
  <c r="V1170" i="16" s="1"/>
  <c r="W1170" i="16"/>
  <c r="V1207" i="16"/>
  <c r="W1054" i="16"/>
  <c r="Y1056" i="16"/>
  <c r="V1056" i="16" s="1"/>
  <c r="X1125" i="16"/>
  <c r="V1125" i="16" s="1"/>
  <c r="Y1131" i="16"/>
  <c r="W1181" i="16"/>
  <c r="W1018" i="16"/>
  <c r="W1034" i="16"/>
  <c r="Y1047" i="16"/>
  <c r="V1047" i="16" s="1"/>
  <c r="V1082" i="16"/>
  <c r="V1103" i="16"/>
  <c r="V1149" i="16"/>
  <c r="X1150" i="16"/>
  <c r="V1150" i="16" s="1"/>
  <c r="X1151" i="16"/>
  <c r="W1151" i="16"/>
  <c r="W1101" i="16"/>
  <c r="W1103" i="16"/>
  <c r="Y1106" i="16"/>
  <c r="W1111" i="16"/>
  <c r="X1127" i="16"/>
  <c r="V1127" i="16" s="1"/>
  <c r="W1127" i="16"/>
  <c r="W1138" i="16"/>
  <c r="Y1166" i="16"/>
  <c r="V1183" i="16"/>
  <c r="X1064" i="16"/>
  <c r="V1064" i="16" s="1"/>
  <c r="X1090" i="16"/>
  <c r="V1090" i="16" s="1"/>
  <c r="Y1133" i="16"/>
  <c r="V1133" i="16" s="1"/>
  <c r="W1140" i="16"/>
  <c r="X1140" i="16"/>
  <c r="V1140" i="16" s="1"/>
  <c r="W1171" i="16"/>
  <c r="X1071" i="16"/>
  <c r="V1071" i="16" s="1"/>
  <c r="Y1074" i="16"/>
  <c r="W1090" i="16"/>
  <c r="Y1108" i="16"/>
  <c r="X1118" i="16"/>
  <c r="V1118" i="16" s="1"/>
  <c r="X1119" i="16"/>
  <c r="V1119" i="16" s="1"/>
  <c r="X1128" i="16"/>
  <c r="V1128" i="16" s="1"/>
  <c r="X1129" i="16"/>
  <c r="V1129" i="16" s="1"/>
  <c r="W1129" i="16"/>
  <c r="Y1144" i="16"/>
  <c r="Y1157" i="16"/>
  <c r="V1157" i="16" s="1"/>
  <c r="W1123" i="16"/>
  <c r="X1154" i="16"/>
  <c r="V1154" i="16" s="1"/>
  <c r="Y1050" i="16"/>
  <c r="V1050" i="16" s="1"/>
  <c r="X1078" i="16"/>
  <c r="Y1109" i="16"/>
  <c r="V1109" i="16" s="1"/>
  <c r="V1113" i="16"/>
  <c r="W1141" i="16"/>
  <c r="V1152" i="16"/>
  <c r="X1153" i="16"/>
  <c r="V1153" i="16" s="1"/>
  <c r="Y1216" i="16"/>
  <c r="Y1095" i="16"/>
  <c r="W1099" i="16"/>
  <c r="Y1101" i="16"/>
  <c r="V1101" i="16" s="1"/>
  <c r="X1120" i="16"/>
  <c r="V1120" i="16" s="1"/>
  <c r="X1121" i="16"/>
  <c r="V1121" i="16" s="1"/>
  <c r="Y1124" i="16"/>
  <c r="V1124" i="16" s="1"/>
  <c r="W1131" i="16"/>
  <c r="X1200" i="16"/>
  <c r="V1200" i="16" s="1"/>
  <c r="X1074" i="16"/>
  <c r="V1074" i="16" s="1"/>
  <c r="X1107" i="16"/>
  <c r="V1107" i="16" s="1"/>
  <c r="Y1126" i="16"/>
  <c r="V1126" i="16" s="1"/>
  <c r="X1131" i="16"/>
  <c r="X1143" i="16"/>
  <c r="V1143" i="16" s="1"/>
  <c r="X1169" i="16"/>
  <c r="V1169" i="16" s="1"/>
  <c r="W1184" i="16"/>
  <c r="X1184" i="16"/>
  <c r="V1184" i="16" s="1"/>
  <c r="Y1192" i="16"/>
  <c r="W1200" i="16"/>
  <c r="X1210" i="16"/>
  <c r="V1210" i="16" s="1"/>
  <c r="Y1229" i="16"/>
  <c r="V1229" i="16" s="1"/>
  <c r="X1244" i="16"/>
  <c r="V1244" i="16" s="1"/>
  <c r="W1064" i="16"/>
  <c r="Y1066" i="16"/>
  <c r="V1066" i="16" s="1"/>
  <c r="X1079" i="16"/>
  <c r="V1079" i="16" s="1"/>
  <c r="W1128" i="16"/>
  <c r="X1139" i="16"/>
  <c r="V1139" i="16" s="1"/>
  <c r="W1150" i="16"/>
  <c r="X1158" i="16"/>
  <c r="W1174" i="16"/>
  <c r="X1174" i="16"/>
  <c r="V1174" i="16" s="1"/>
  <c r="Y1181" i="16"/>
  <c r="Y1205" i="16"/>
  <c r="W1222" i="16"/>
  <c r="X1222" i="16"/>
  <c r="Y1230" i="16"/>
  <c r="W1071" i="16"/>
  <c r="W1107" i="16"/>
  <c r="Y1130" i="16"/>
  <c r="V1130" i="16" s="1"/>
  <c r="W1135" i="16"/>
  <c r="W1143" i="16"/>
  <c r="W1152" i="16"/>
  <c r="W1154" i="16"/>
  <c r="W1165" i="16"/>
  <c r="Y1171" i="16"/>
  <c r="Y1187" i="16"/>
  <c r="V1187" i="16" s="1"/>
  <c r="Y1145" i="16"/>
  <c r="V1145" i="16" s="1"/>
  <c r="Y1172" i="16"/>
  <c r="Y1182" i="16"/>
  <c r="V1182" i="16" s="1"/>
  <c r="Y1198" i="16"/>
  <c r="X1201" i="16"/>
  <c r="V1201" i="16" s="1"/>
  <c r="W1201" i="16"/>
  <c r="W1214" i="16"/>
  <c r="Y1225" i="16"/>
  <c r="W1094" i="16"/>
  <c r="X1155" i="16"/>
  <c r="V1155" i="16" s="1"/>
  <c r="Y1188" i="16"/>
  <c r="W1188" i="16"/>
  <c r="W1191" i="16"/>
  <c r="X1223" i="16"/>
  <c r="V1223" i="16" s="1"/>
  <c r="Y1078" i="16"/>
  <c r="Y1142" i="16"/>
  <c r="Y1146" i="16"/>
  <c r="V1146" i="16" s="1"/>
  <c r="X1166" i="16"/>
  <c r="W1168" i="16"/>
  <c r="X1175" i="16"/>
  <c r="V1175" i="16" s="1"/>
  <c r="V1212" i="16"/>
  <c r="W1215" i="16"/>
  <c r="X1215" i="16"/>
  <c r="W1226" i="16"/>
  <c r="X1095" i="16"/>
  <c r="W1118" i="16"/>
  <c r="W1178" i="16"/>
  <c r="X1202" i="16"/>
  <c r="V1202" i="16" s="1"/>
  <c r="Y1218" i="16"/>
  <c r="V1218" i="16" s="1"/>
  <c r="W1069" i="16"/>
  <c r="W1113" i="16"/>
  <c r="W1120" i="16"/>
  <c r="W1133" i="16"/>
  <c r="W1148" i="16"/>
  <c r="W1156" i="16"/>
  <c r="X1171" i="16"/>
  <c r="X1176" i="16"/>
  <c r="V1176" i="16" s="1"/>
  <c r="Y1178" i="16"/>
  <c r="V1178" i="16" s="1"/>
  <c r="X1181" i="16"/>
  <c r="W1192" i="16"/>
  <c r="W1197" i="16"/>
  <c r="X1205" i="16"/>
  <c r="W1224" i="16"/>
  <c r="W1227" i="16"/>
  <c r="W1229" i="16"/>
  <c r="W1230" i="16"/>
  <c r="Y1243" i="16"/>
  <c r="W1095" i="16"/>
  <c r="W1126" i="16"/>
  <c r="W1163" i="16"/>
  <c r="X1167" i="16"/>
  <c r="V1167" i="16" s="1"/>
  <c r="W1176" i="16"/>
  <c r="W1179" i="16"/>
  <c r="X1192" i="16"/>
  <c r="W1216" i="16"/>
  <c r="X1230" i="16"/>
  <c r="Y1233" i="16"/>
  <c r="W1237" i="16"/>
  <c r="X1238" i="16"/>
  <c r="V1238" i="16" s="1"/>
  <c r="X1091" i="16"/>
  <c r="V1091" i="16" s="1"/>
  <c r="X1123" i="16"/>
  <c r="V1123" i="16" s="1"/>
  <c r="W1139" i="16"/>
  <c r="Y1158" i="16"/>
  <c r="X1172" i="16"/>
  <c r="W1182" i="16"/>
  <c r="W1193" i="16"/>
  <c r="Y1195" i="16"/>
  <c r="V1195" i="16" s="1"/>
  <c r="W1195" i="16"/>
  <c r="X1206" i="16"/>
  <c r="V1206" i="16" s="1"/>
  <c r="X1216" i="16"/>
  <c r="Y1222" i="16"/>
  <c r="X1225" i="16"/>
  <c r="W1231" i="16"/>
  <c r="X1239" i="16"/>
  <c r="V1239" i="16" s="1"/>
  <c r="W1239" i="16"/>
  <c r="V1220" i="16"/>
  <c r="W1091" i="16"/>
  <c r="Y1094" i="16"/>
  <c r="W1119" i="16"/>
  <c r="W1149" i="16"/>
  <c r="W1172" i="16"/>
  <c r="W1183" i="16"/>
  <c r="Y1185" i="16"/>
  <c r="X1188" i="16"/>
  <c r="V1188" i="16" s="1"/>
  <c r="X1193" i="16"/>
  <c r="V1193" i="16" s="1"/>
  <c r="Y1196" i="16"/>
  <c r="V1196" i="16" s="1"/>
  <c r="X1199" i="16"/>
  <c r="V1199" i="16" s="1"/>
  <c r="Y1211" i="16"/>
  <c r="V1211" i="16" s="1"/>
  <c r="W1220" i="16"/>
  <c r="X1241" i="16"/>
  <c r="V1241" i="16" s="1"/>
  <c r="W1241" i="16"/>
  <c r="W1070" i="16"/>
  <c r="W1082" i="16"/>
  <c r="W1134" i="16"/>
  <c r="X1142" i="16"/>
  <c r="W1164" i="16"/>
  <c r="W1173" i="16"/>
  <c r="W1177" i="16"/>
  <c r="Y1204" i="16"/>
  <c r="W1221" i="16"/>
  <c r="W1124" i="16"/>
  <c r="W1136" i="16"/>
  <c r="W1155" i="16"/>
  <c r="W1157" i="16"/>
  <c r="Y1186" i="16"/>
  <c r="V1186" i="16" s="1"/>
  <c r="X1189" i="16"/>
  <c r="V1189" i="16" s="1"/>
  <c r="W1194" i="16"/>
  <c r="X1194" i="16"/>
  <c r="V1194" i="16" s="1"/>
  <c r="W1207" i="16"/>
  <c r="X1209" i="16"/>
  <c r="V1209" i="16" s="1"/>
  <c r="W1232" i="16"/>
  <c r="X1232" i="16"/>
  <c r="V1232" i="16" s="1"/>
  <c r="W1078" i="16"/>
  <c r="X1111" i="16"/>
  <c r="W1142" i="16"/>
  <c r="X1164" i="16"/>
  <c r="V1164" i="16" s="1"/>
  <c r="X1173" i="16"/>
  <c r="V1173" i="16" s="1"/>
  <c r="W1189" i="16"/>
  <c r="Y1191" i="16"/>
  <c r="V1191" i="16" s="1"/>
  <c r="Y1197" i="16"/>
  <c r="V1197" i="16" s="1"/>
  <c r="Y1215" i="16"/>
  <c r="X1221" i="16"/>
  <c r="W1236" i="16"/>
  <c r="W1198" i="16"/>
  <c r="F25" i="18"/>
  <c r="F8" i="17"/>
  <c r="W1240" i="16"/>
  <c r="Z4" i="10"/>
  <c r="X1185" i="16"/>
  <c r="X1198" i="16"/>
  <c r="W1212" i="16"/>
  <c r="X1233" i="16"/>
  <c r="X1240" i="16"/>
  <c r="V1240" i="16" s="1"/>
  <c r="Y1242" i="16"/>
  <c r="V1242" i="16" s="1"/>
  <c r="W1244" i="16"/>
  <c r="Z5" i="10"/>
  <c r="F6" i="18"/>
  <c r="F7" i="17"/>
  <c r="F5" i="18"/>
  <c r="F6" i="17"/>
  <c r="X1217" i="16"/>
  <c r="V1217" i="16" s="1"/>
  <c r="Y1236" i="16"/>
  <c r="V1236" i="16" s="1"/>
  <c r="W1238" i="16"/>
  <c r="Y4" i="10"/>
  <c r="X4" i="10"/>
  <c r="Y5" i="10"/>
  <c r="Y6" i="10"/>
  <c r="Y7" i="10"/>
  <c r="X7" i="10"/>
  <c r="X1243" i="16"/>
  <c r="W1243" i="16"/>
  <c r="X11" i="10"/>
  <c r="X17" i="10"/>
  <c r="X23" i="10"/>
  <c r="X27" i="10"/>
  <c r="X8" i="10"/>
  <c r="X12" i="10"/>
  <c r="X20" i="10"/>
  <c r="X24" i="10"/>
  <c r="X5" i="10"/>
  <c r="X9" i="10"/>
  <c r="X13" i="10"/>
  <c r="X21" i="10"/>
  <c r="X6" i="10"/>
  <c r="X10" i="10"/>
  <c r="X16" i="10"/>
  <c r="X22" i="10"/>
  <c r="E45" i="24" l="1"/>
  <c r="F60" i="24"/>
  <c r="C60" i="24"/>
  <c r="V459" i="19"/>
  <c r="H56" i="24"/>
  <c r="I55" i="24"/>
  <c r="D55" i="24"/>
  <c r="H63" i="24"/>
  <c r="G63" i="24"/>
  <c r="F51" i="24"/>
  <c r="F8" i="18"/>
  <c r="W724" i="8"/>
  <c r="X4" i="8"/>
  <c r="X431" i="8"/>
  <c r="X613" i="8"/>
  <c r="X652" i="8"/>
  <c r="X1018" i="8"/>
  <c r="V88" i="16"/>
  <c r="V372" i="19"/>
  <c r="I60" i="24"/>
  <c r="G54" i="24"/>
  <c r="D60" i="24"/>
  <c r="G58" i="24"/>
  <c r="H54" i="24"/>
  <c r="G60" i="24"/>
  <c r="F62" i="24"/>
  <c r="W388" i="8"/>
  <c r="X244" i="8"/>
  <c r="X193" i="8"/>
  <c r="X1139" i="8"/>
  <c r="V882" i="16"/>
  <c r="V354" i="16"/>
  <c r="V1212" i="19"/>
  <c r="V1187" i="19"/>
  <c r="V762" i="19"/>
  <c r="H55" i="24"/>
  <c r="I59" i="24"/>
  <c r="F46" i="24"/>
  <c r="D53" i="24"/>
  <c r="D51" i="24"/>
  <c r="W345" i="8"/>
  <c r="W708" i="8"/>
  <c r="W744" i="8"/>
  <c r="V1226" i="16"/>
  <c r="V552" i="16"/>
  <c r="V777" i="16"/>
  <c r="E46" i="24"/>
  <c r="D46" i="24"/>
  <c r="F63" i="24"/>
  <c r="H46" i="24"/>
  <c r="G49" i="24"/>
  <c r="C33" i="24"/>
  <c r="E65" i="24"/>
  <c r="D79" i="24"/>
  <c r="X178" i="8"/>
  <c r="X339" i="8"/>
  <c r="X253" i="8"/>
  <c r="X266" i="8"/>
  <c r="X366" i="8"/>
  <c r="X328" i="8"/>
  <c r="X639" i="8"/>
  <c r="X841" i="8"/>
  <c r="X1140" i="8"/>
  <c r="X183" i="8"/>
  <c r="X415" i="8"/>
  <c r="X217" i="8"/>
  <c r="X276" i="8"/>
  <c r="X225" i="8"/>
  <c r="X190" i="8"/>
  <c r="X235" i="8"/>
  <c r="X403" i="8"/>
  <c r="V748" i="16"/>
  <c r="V180" i="16"/>
  <c r="E59" i="24"/>
  <c r="I46" i="24"/>
  <c r="C26" i="24"/>
  <c r="E44" i="24"/>
  <c r="E53" i="24"/>
  <c r="G67" i="24"/>
  <c r="F67" i="24"/>
  <c r="W713" i="8"/>
  <c r="V552" i="19"/>
  <c r="C31" i="24"/>
  <c r="D61" i="24"/>
  <c r="D62" i="24"/>
  <c r="H53" i="24"/>
  <c r="D44" i="24"/>
  <c r="H50" i="24"/>
  <c r="W1033" i="8"/>
  <c r="W675" i="8"/>
  <c r="W874" i="8"/>
  <c r="W996" i="8"/>
  <c r="D66" i="24"/>
  <c r="H61" i="24"/>
  <c r="I93" i="24"/>
  <c r="F54" i="24"/>
  <c r="I53" i="24"/>
  <c r="E51" i="24"/>
  <c r="X125" i="8"/>
  <c r="X404" i="8"/>
  <c r="H52" i="24"/>
  <c r="W696" i="8"/>
  <c r="W1038" i="8"/>
  <c r="X101" i="8"/>
  <c r="X290" i="8"/>
  <c r="X281" i="8"/>
  <c r="X211" i="8"/>
  <c r="X141" i="8"/>
  <c r="X435" i="8"/>
  <c r="X343" i="8"/>
  <c r="X254" i="8"/>
  <c r="X200" i="8"/>
  <c r="X261" i="8"/>
  <c r="X524" i="8"/>
  <c r="X500" i="8"/>
  <c r="X618" i="8"/>
  <c r="X487" i="8"/>
  <c r="X644" i="8"/>
  <c r="X745" i="8"/>
  <c r="X606" i="8"/>
  <c r="X783" i="8"/>
  <c r="X826" i="8"/>
  <c r="X871" i="8"/>
  <c r="X569" i="8"/>
  <c r="X646" i="8"/>
  <c r="X861" i="8"/>
  <c r="W787" i="8"/>
  <c r="X829" i="8"/>
  <c r="X762" i="8"/>
  <c r="W810" i="8"/>
  <c r="X853" i="8"/>
  <c r="X683" i="8"/>
  <c r="X680" i="8"/>
  <c r="X770" i="8"/>
  <c r="X1158" i="8"/>
  <c r="X1020" i="8"/>
  <c r="X880" i="8"/>
  <c r="X1214" i="8"/>
  <c r="X1202" i="8"/>
  <c r="X961" i="8"/>
  <c r="X1167" i="8"/>
  <c r="X1138" i="8"/>
  <c r="X1099" i="8"/>
  <c r="I64" i="24"/>
  <c r="I65" i="24"/>
  <c r="C25" i="24"/>
  <c r="D52" i="24"/>
  <c r="W916" i="8"/>
  <c r="W1012" i="8"/>
  <c r="W1013" i="8"/>
  <c r="X113" i="8"/>
  <c r="V563" i="16"/>
  <c r="F64" i="24"/>
  <c r="W185" i="8"/>
  <c r="W201" i="8"/>
  <c r="W611" i="8"/>
  <c r="W800" i="8"/>
  <c r="W649" i="8"/>
  <c r="W997" i="8"/>
  <c r="X26" i="8"/>
  <c r="X364" i="8"/>
  <c r="X413" i="8"/>
  <c r="X450" i="8"/>
  <c r="X544" i="8"/>
  <c r="X671" i="8"/>
  <c r="W906" i="8"/>
  <c r="W895" i="8"/>
  <c r="X835" i="8"/>
  <c r="X1047" i="8"/>
  <c r="X1209" i="8"/>
  <c r="X322" i="8"/>
  <c r="X375" i="8"/>
  <c r="X286" i="8"/>
  <c r="X647" i="8"/>
  <c r="X903" i="8"/>
  <c r="X854" i="8"/>
  <c r="X601" i="8"/>
  <c r="X496" i="8"/>
  <c r="X993" i="8"/>
  <c r="X878" i="8"/>
  <c r="X1160" i="8"/>
  <c r="V201" i="16"/>
  <c r="F61" i="24"/>
  <c r="E61" i="24"/>
  <c r="H78" i="24"/>
  <c r="C48" i="24"/>
  <c r="F44" i="24"/>
  <c r="I51" i="24"/>
  <c r="W623" i="8"/>
  <c r="W697" i="8"/>
  <c r="W788" i="8"/>
  <c r="V15" i="16"/>
  <c r="I63" i="24"/>
  <c r="V1181" i="16"/>
  <c r="V560" i="16"/>
  <c r="D54" i="24"/>
  <c r="G45" i="24"/>
  <c r="E60" i="24"/>
  <c r="G65" i="24"/>
  <c r="D67" i="24"/>
  <c r="H65" i="24"/>
  <c r="I44" i="24"/>
  <c r="W991" i="8"/>
  <c r="W1090" i="8"/>
  <c r="X245" i="8"/>
  <c r="X274" i="8"/>
  <c r="W233" i="8"/>
  <c r="X212" i="8"/>
  <c r="X161" i="8"/>
  <c r="X238" i="8"/>
  <c r="X466" i="8"/>
  <c r="X424" i="8"/>
  <c r="X625" i="8"/>
  <c r="X756" i="8"/>
  <c r="X740" i="8"/>
  <c r="W777" i="8"/>
  <c r="X627" i="8"/>
  <c r="X978" i="8"/>
  <c r="X823" i="8"/>
  <c r="W1236" i="8"/>
  <c r="X28" i="8"/>
  <c r="C27" i="24"/>
  <c r="G61" i="24"/>
  <c r="I52" i="24"/>
  <c r="W577" i="8"/>
  <c r="W602" i="8"/>
  <c r="W1046" i="8"/>
  <c r="C28" i="24"/>
  <c r="V30" i="19"/>
  <c r="V385" i="16"/>
  <c r="F53" i="24"/>
  <c r="V529" i="19"/>
  <c r="E55" i="24"/>
  <c r="I56" i="24"/>
  <c r="F58" i="24"/>
  <c r="E63" i="24"/>
  <c r="D56" i="24"/>
  <c r="F49" i="24"/>
  <c r="G53" i="24"/>
  <c r="E52" i="24"/>
  <c r="H44" i="24"/>
  <c r="X11" i="8"/>
  <c r="F52" i="24"/>
  <c r="G52" i="24"/>
  <c r="G51" i="24"/>
  <c r="C67" i="24"/>
  <c r="W641" i="8"/>
  <c r="W728" i="8"/>
  <c r="W780" i="8"/>
  <c r="C9" i="24"/>
  <c r="V209" i="16"/>
  <c r="V14" i="19"/>
  <c r="W797" i="8"/>
  <c r="W975" i="8"/>
  <c r="R18" i="19"/>
  <c r="X194" i="8"/>
  <c r="V1137" i="16"/>
  <c r="V450" i="19"/>
  <c r="W448" i="8"/>
  <c r="V226" i="16"/>
  <c r="V636" i="19"/>
  <c r="V788" i="16"/>
  <c r="V387" i="16"/>
  <c r="V1158" i="19"/>
  <c r="V1179" i="19"/>
  <c r="V262" i="19"/>
  <c r="W618" i="8"/>
  <c r="W169" i="8"/>
  <c r="W322" i="8"/>
  <c r="W729" i="8"/>
  <c r="W1035" i="8"/>
  <c r="W313" i="8"/>
  <c r="W415" i="8"/>
  <c r="W805" i="8"/>
  <c r="W853" i="8"/>
  <c r="W1146" i="8"/>
  <c r="W890" i="8"/>
  <c r="V1228" i="16"/>
  <c r="V333" i="16"/>
  <c r="V466" i="16"/>
  <c r="V791" i="19"/>
  <c r="V22" i="19"/>
  <c r="V995" i="19"/>
  <c r="V332" i="19"/>
  <c r="G8" i="24"/>
  <c r="W692" i="8"/>
  <c r="W680" i="8"/>
  <c r="X810" i="8"/>
  <c r="W527" i="8"/>
  <c r="W329" i="8"/>
  <c r="X14" i="8"/>
  <c r="V993" i="16"/>
  <c r="V388" i="16"/>
  <c r="V399" i="16"/>
  <c r="V42" i="16"/>
  <c r="V693" i="16"/>
  <c r="V576" i="19"/>
  <c r="V423" i="19"/>
  <c r="V73" i="16"/>
  <c r="V301" i="19"/>
  <c r="E68" i="24"/>
  <c r="X49" i="8"/>
  <c r="X43" i="8"/>
  <c r="V845" i="16"/>
  <c r="V924" i="16"/>
  <c r="V473" i="16"/>
  <c r="V1087" i="19"/>
  <c r="V767" i="19"/>
  <c r="V363" i="19"/>
  <c r="W406" i="8"/>
  <c r="W370" i="8"/>
  <c r="W502" i="8"/>
  <c r="X137" i="8"/>
  <c r="X12" i="8"/>
  <c r="V978" i="19"/>
  <c r="V842" i="19"/>
  <c r="W595" i="8"/>
  <c r="R20" i="12"/>
  <c r="T24" i="19"/>
  <c r="X307" i="8"/>
  <c r="V832" i="16"/>
  <c r="W362" i="8"/>
  <c r="W559" i="8"/>
  <c r="W495" i="8"/>
  <c r="W1106" i="8"/>
  <c r="W263" i="8"/>
  <c r="X66" i="8"/>
  <c r="X335" i="8"/>
  <c r="X268" i="8"/>
  <c r="X553" i="8"/>
  <c r="X326" i="8"/>
  <c r="X352" i="8"/>
  <c r="X298" i="8"/>
  <c r="W231" i="8"/>
  <c r="X228" i="8"/>
  <c r="X177" i="8"/>
  <c r="X655" i="8"/>
  <c r="X517" i="8"/>
  <c r="X571" i="8"/>
  <c r="X459" i="8"/>
  <c r="X749" i="8"/>
  <c r="X608" i="8"/>
  <c r="W761" i="8"/>
  <c r="X675" i="8"/>
  <c r="X704" i="8"/>
  <c r="X772" i="8"/>
  <c r="X813" i="8"/>
  <c r="X658" i="8"/>
  <c r="W1058" i="8"/>
  <c r="W932" i="8"/>
  <c r="X1133" i="8"/>
  <c r="X1171" i="8"/>
  <c r="X40" i="8"/>
  <c r="X154" i="8"/>
  <c r="V1185" i="19"/>
  <c r="V782" i="19"/>
  <c r="X822" i="8"/>
  <c r="W274" i="8"/>
  <c r="W194" i="8"/>
  <c r="W105" i="8"/>
  <c r="X208" i="8"/>
  <c r="X289" i="8"/>
  <c r="X299" i="8"/>
  <c r="X619" i="8"/>
  <c r="W497" i="8"/>
  <c r="X850" i="8"/>
  <c r="W755" i="8"/>
  <c r="X730" i="8"/>
  <c r="X1150" i="8"/>
  <c r="X951" i="8"/>
  <c r="X1052" i="8"/>
  <c r="X1115" i="8"/>
  <c r="R8" i="19"/>
  <c r="X20" i="8"/>
  <c r="V489" i="19"/>
  <c r="V47" i="19"/>
  <c r="V964" i="19"/>
  <c r="V769" i="16"/>
  <c r="V1221" i="16"/>
  <c r="V993" i="19"/>
  <c r="V352" i="19"/>
  <c r="V299" i="19"/>
  <c r="X787" i="8"/>
  <c r="X111" i="8"/>
  <c r="V1226" i="19"/>
  <c r="V1033" i="16"/>
  <c r="V1204" i="16"/>
  <c r="V22" i="16"/>
  <c r="V1027" i="19"/>
  <c r="H10" i="17"/>
  <c r="W247" i="8"/>
  <c r="X455" i="8"/>
  <c r="X346" i="8"/>
  <c r="R39" i="19"/>
  <c r="V397" i="19"/>
  <c r="V1003" i="19"/>
  <c r="V884" i="19"/>
  <c r="V856" i="19"/>
  <c r="V382" i="19"/>
  <c r="V316" i="16"/>
  <c r="V536" i="19"/>
  <c r="V217" i="16"/>
  <c r="H21" i="18"/>
  <c r="C51" i="24"/>
  <c r="F3" i="20"/>
  <c r="W137" i="8"/>
  <c r="W290" i="8"/>
  <c r="W135" i="8"/>
  <c r="W740" i="8"/>
  <c r="W438" i="8"/>
  <c r="X316" i="8"/>
  <c r="X301" i="8"/>
  <c r="X132" i="8"/>
  <c r="X426" i="8"/>
  <c r="X35" i="8"/>
  <c r="V877" i="16"/>
  <c r="V492" i="19"/>
  <c r="F41" i="24"/>
  <c r="W433" i="8"/>
  <c r="W529" i="8"/>
  <c r="W756" i="8"/>
  <c r="X408" i="8"/>
  <c r="X737" i="8"/>
  <c r="V745" i="16"/>
  <c r="V785" i="16"/>
  <c r="V739" i="16"/>
  <c r="V13" i="19"/>
  <c r="V21" i="19"/>
  <c r="W397" i="8"/>
  <c r="W279" i="8"/>
  <c r="W513" i="8"/>
  <c r="W745" i="8"/>
  <c r="W153" i="8"/>
  <c r="W306" i="8"/>
  <c r="W381" i="8"/>
  <c r="W170" i="8"/>
  <c r="W659" i="8"/>
  <c r="W776" i="8"/>
  <c r="X186" i="8"/>
  <c r="X382" i="8"/>
  <c r="V1056" i="19"/>
  <c r="V4" i="24"/>
  <c r="V803" i="19"/>
  <c r="AB15" i="17"/>
  <c r="R8" i="12"/>
  <c r="W94" i="8"/>
  <c r="X29" i="8"/>
  <c r="V400" i="16"/>
  <c r="V1192" i="16"/>
  <c r="V236" i="16"/>
  <c r="V17" i="16"/>
  <c r="V1131" i="19"/>
  <c r="V491" i="19"/>
  <c r="V114" i="19"/>
  <c r="G42" i="24"/>
  <c r="W210" i="8"/>
  <c r="X30" i="8"/>
  <c r="X36" i="8"/>
  <c r="X785" i="8"/>
  <c r="V853" i="16"/>
  <c r="V1070" i="16"/>
  <c r="V92" i="16"/>
  <c r="V212" i="16"/>
  <c r="V901" i="19"/>
  <c r="X105" i="8"/>
  <c r="X540" i="8"/>
  <c r="X753" i="8"/>
  <c r="I72" i="24"/>
  <c r="C34" i="24"/>
  <c r="X293" i="8"/>
  <c r="X739" i="8"/>
  <c r="V791" i="16"/>
  <c r="X15" i="17"/>
  <c r="H71" i="24"/>
  <c r="E71" i="24"/>
  <c r="H38" i="24"/>
  <c r="W178" i="8"/>
  <c r="W390" i="8"/>
  <c r="X19" i="8"/>
  <c r="W89" i="8"/>
  <c r="X84" i="8"/>
  <c r="X149" i="8"/>
  <c r="V878" i="16"/>
  <c r="V656" i="16"/>
  <c r="V28" i="16"/>
  <c r="E79" i="24"/>
  <c r="W183" i="8"/>
  <c r="W79" i="8"/>
  <c r="Q72" i="19"/>
  <c r="X158" i="8"/>
  <c r="X47" i="8"/>
  <c r="V348" i="19"/>
  <c r="V162" i="16"/>
  <c r="V1185" i="16"/>
  <c r="V1139" i="19"/>
  <c r="V1133" i="19"/>
  <c r="V668" i="19"/>
  <c r="X990" i="8"/>
  <c r="X1058" i="8"/>
  <c r="D48" i="24"/>
  <c r="X231" i="8"/>
  <c r="X80" i="8"/>
  <c r="X166" i="8"/>
  <c r="X179" i="8"/>
  <c r="X320" i="8"/>
  <c r="X196" i="8"/>
  <c r="X182" i="8"/>
  <c r="X57" i="8"/>
  <c r="V824" i="16"/>
  <c r="V611" i="16"/>
  <c r="V286" i="16"/>
  <c r="V563" i="19"/>
  <c r="W431" i="8"/>
  <c r="F29" i="24"/>
  <c r="I20" i="24"/>
  <c r="H39" i="24"/>
  <c r="I28" i="24"/>
  <c r="W52" i="8"/>
  <c r="W481" i="8"/>
  <c r="Q138" i="19"/>
  <c r="X67" i="8"/>
  <c r="X4" i="24"/>
  <c r="V1233" i="19"/>
  <c r="V905" i="16"/>
  <c r="V753" i="16"/>
  <c r="V1033" i="19"/>
  <c r="E48" i="24"/>
  <c r="F28" i="24"/>
  <c r="H29" i="24"/>
  <c r="W250" i="8"/>
  <c r="V1171" i="19"/>
  <c r="V69" i="19"/>
  <c r="V1046" i="19"/>
  <c r="V1172" i="16"/>
  <c r="V814" i="16"/>
  <c r="V616" i="16"/>
  <c r="V891" i="19"/>
  <c r="V399" i="19"/>
  <c r="V105" i="19"/>
  <c r="X932" i="8"/>
  <c r="E72" i="24"/>
  <c r="I32" i="24"/>
  <c r="X45" i="8"/>
  <c r="X16" i="8"/>
  <c r="X38" i="8"/>
  <c r="V933" i="16"/>
  <c r="V955" i="16"/>
  <c r="V1034" i="16"/>
  <c r="V339" i="16"/>
  <c r="V986" i="19"/>
  <c r="V195" i="19"/>
  <c r="F34" i="24"/>
  <c r="W218" i="8"/>
  <c r="W447" i="8"/>
  <c r="X81" i="8"/>
  <c r="X907" i="8"/>
  <c r="H24" i="18"/>
  <c r="D6" i="24"/>
  <c r="F19" i="24"/>
  <c r="W258" i="8"/>
  <c r="W547" i="8"/>
  <c r="W545" i="8"/>
  <c r="X85" i="8"/>
  <c r="V490" i="19"/>
  <c r="V527" i="19"/>
  <c r="G57" i="24"/>
  <c r="V498" i="19"/>
  <c r="E1246" i="16"/>
  <c r="F1246" i="16"/>
  <c r="V726" i="19"/>
  <c r="V137" i="19"/>
  <c r="W639" i="8"/>
  <c r="H69" i="24"/>
  <c r="W373" i="8"/>
  <c r="X218" i="8"/>
  <c r="X72" i="8"/>
  <c r="X18" i="8"/>
  <c r="X121" i="8"/>
  <c r="V292" i="16"/>
  <c r="F12" i="17"/>
  <c r="V90" i="19"/>
  <c r="W563" i="8"/>
  <c r="W483" i="8"/>
  <c r="G35" i="24"/>
  <c r="D42" i="24"/>
  <c r="W122" i="8"/>
  <c r="W378" i="8"/>
  <c r="V867" i="16"/>
  <c r="V1048" i="16"/>
  <c r="V848" i="16"/>
  <c r="V1214" i="16"/>
  <c r="V409" i="19"/>
  <c r="V6" i="19"/>
  <c r="V852" i="19"/>
  <c r="V1095" i="16"/>
  <c r="V106" i="19"/>
  <c r="G11" i="24"/>
  <c r="Q8" i="12"/>
  <c r="W73" i="8"/>
  <c r="U7" i="12"/>
  <c r="V1202" i="19"/>
  <c r="V1155" i="19"/>
  <c r="V809" i="19"/>
  <c r="V324" i="19"/>
  <c r="D68" i="24"/>
  <c r="G9" i="21"/>
  <c r="D26" i="24"/>
  <c r="D78" i="24"/>
  <c r="H23" i="24"/>
  <c r="G23" i="24"/>
  <c r="G75" i="24"/>
  <c r="E16" i="24"/>
  <c r="C13" i="24"/>
  <c r="E24" i="24"/>
  <c r="I40" i="24"/>
  <c r="I17" i="24"/>
  <c r="H17" i="24"/>
  <c r="F78" i="24"/>
  <c r="I35" i="24"/>
  <c r="K10" i="21"/>
  <c r="H88" i="24"/>
  <c r="E9" i="24"/>
  <c r="H31" i="24"/>
  <c r="D21" i="24"/>
  <c r="D89" i="24"/>
  <c r="H18" i="24"/>
  <c r="F3" i="24"/>
  <c r="L9" i="21"/>
  <c r="V459" i="16"/>
  <c r="V771" i="19"/>
  <c r="V756" i="19"/>
  <c r="V152" i="19"/>
  <c r="C10" i="24"/>
  <c r="F33" i="24"/>
  <c r="C6" i="24"/>
  <c r="E73" i="24"/>
  <c r="F8" i="24"/>
  <c r="I6" i="24"/>
  <c r="E40" i="24"/>
  <c r="K22" i="18"/>
  <c r="G36" i="24"/>
  <c r="D17" i="24"/>
  <c r="D87" i="24"/>
  <c r="G69" i="24"/>
  <c r="G38" i="24"/>
  <c r="I39" i="24"/>
  <c r="C38" i="24"/>
  <c r="E92" i="24"/>
  <c r="F20" i="24"/>
  <c r="H12" i="24"/>
  <c r="F12" i="24"/>
  <c r="I31" i="24"/>
  <c r="E78" i="24"/>
  <c r="C83" i="24"/>
  <c r="H82" i="24"/>
  <c r="G30" i="24"/>
  <c r="D91" i="24"/>
  <c r="W265" i="8"/>
  <c r="W202" i="8"/>
  <c r="C82" i="24"/>
  <c r="C7" i="24"/>
  <c r="F10" i="24"/>
  <c r="C11" i="24"/>
  <c r="C71" i="24"/>
  <c r="F92" i="24"/>
  <c r="H75" i="24"/>
  <c r="C72" i="24"/>
  <c r="G12" i="24"/>
  <c r="F42" i="24"/>
  <c r="C84" i="24"/>
  <c r="G25" i="24"/>
  <c r="H9" i="21"/>
  <c r="F26" i="24"/>
  <c r="K9" i="21"/>
  <c r="I10" i="24"/>
  <c r="D57" i="24"/>
  <c r="G26" i="24"/>
  <c r="F35" i="24"/>
  <c r="H16" i="24"/>
  <c r="G13" i="24"/>
  <c r="E23" i="24"/>
  <c r="F16" i="24"/>
  <c r="F39" i="24"/>
  <c r="H24" i="24"/>
  <c r="D20" i="24"/>
  <c r="F36" i="24"/>
  <c r="I74" i="24"/>
  <c r="D74" i="24"/>
  <c r="F90" i="24"/>
  <c r="D80" i="24"/>
  <c r="J10" i="21"/>
  <c r="D19" i="24"/>
  <c r="G3" i="24"/>
  <c r="G91" i="24"/>
  <c r="D25" i="24"/>
  <c r="D40" i="24"/>
  <c r="F77" i="24"/>
  <c r="H90" i="24"/>
  <c r="X10" i="8"/>
  <c r="W107" i="8"/>
  <c r="X278" i="8"/>
  <c r="X129" i="8"/>
  <c r="X357" i="8"/>
  <c r="C19" i="24"/>
  <c r="G7" i="24"/>
  <c r="F21" i="24"/>
  <c r="V3" i="16"/>
  <c r="V1145" i="19"/>
  <c r="V1018" i="19"/>
  <c r="V739" i="19"/>
  <c r="V547" i="19"/>
  <c r="V345" i="19"/>
  <c r="F8" i="21"/>
  <c r="E8" i="24"/>
  <c r="H57" i="24"/>
  <c r="C8" i="24"/>
  <c r="D28" i="24"/>
  <c r="F40" i="24"/>
  <c r="G71" i="24"/>
  <c r="E14" i="24"/>
  <c r="G29" i="24"/>
  <c r="D35" i="24"/>
  <c r="I11" i="24"/>
  <c r="D34" i="24"/>
  <c r="E47" i="24"/>
  <c r="G76" i="24"/>
  <c r="C89" i="24"/>
  <c r="W217" i="8"/>
  <c r="E25" i="24"/>
  <c r="E18" i="24"/>
  <c r="I75" i="24"/>
  <c r="G32" i="24"/>
  <c r="I19" i="24"/>
  <c r="X59" i="8"/>
  <c r="V1106" i="16"/>
  <c r="V638" i="16"/>
  <c r="I48" i="24"/>
  <c r="G72" i="24"/>
  <c r="I24" i="24"/>
  <c r="H87" i="24"/>
  <c r="F79" i="24"/>
  <c r="E7" i="24"/>
  <c r="D82" i="24"/>
  <c r="H35" i="24"/>
  <c r="I83" i="24"/>
  <c r="I7" i="24"/>
  <c r="G84" i="24"/>
  <c r="G21" i="24"/>
  <c r="E86" i="24"/>
  <c r="V1222" i="16"/>
  <c r="V252" i="16"/>
  <c r="E10" i="24"/>
  <c r="G22" i="21"/>
  <c r="D29" i="24"/>
  <c r="G41" i="24"/>
  <c r="E26" i="24"/>
  <c r="H14" i="24"/>
  <c r="E74" i="24"/>
  <c r="H48" i="24"/>
  <c r="I29" i="24"/>
  <c r="C74" i="24"/>
  <c r="H73" i="24"/>
  <c r="F6" i="24"/>
  <c r="D32" i="24"/>
  <c r="E93" i="24"/>
  <c r="E39" i="24"/>
  <c r="I80" i="24"/>
  <c r="D11" i="24"/>
  <c r="H83" i="24"/>
  <c r="I10" i="21"/>
  <c r="C85" i="24"/>
  <c r="F25" i="24"/>
  <c r="W215" i="8"/>
  <c r="F32" i="24"/>
  <c r="C81" i="24"/>
  <c r="V1062" i="19"/>
  <c r="H8" i="24"/>
  <c r="V1111" i="16"/>
  <c r="V987" i="16"/>
  <c r="V660" i="19"/>
  <c r="F12" i="20"/>
  <c r="G68" i="24"/>
  <c r="F73" i="24"/>
  <c r="C73" i="24"/>
  <c r="E36" i="24"/>
  <c r="E87" i="24"/>
  <c r="G92" i="24"/>
  <c r="I57" i="24"/>
  <c r="H28" i="24"/>
  <c r="F11" i="24"/>
  <c r="E11" i="24"/>
  <c r="I5" i="24"/>
  <c r="E75" i="24"/>
  <c r="I92" i="24"/>
  <c r="F38" i="24"/>
  <c r="G83" i="24"/>
  <c r="E90" i="24"/>
  <c r="S20" i="12"/>
  <c r="W106" i="8"/>
  <c r="H7" i="24"/>
  <c r="E17" i="24"/>
  <c r="W85" i="8"/>
  <c r="E32" i="24"/>
  <c r="E31" i="24"/>
  <c r="G82" i="24"/>
  <c r="L10" i="21"/>
  <c r="V1141" i="19"/>
  <c r="V271" i="16"/>
  <c r="V30" i="16"/>
  <c r="V1124" i="19"/>
  <c r="V678" i="19"/>
  <c r="V642" i="19"/>
  <c r="V362" i="19"/>
  <c r="V310" i="19"/>
  <c r="G73" i="24"/>
  <c r="F74" i="24"/>
  <c r="F71" i="24"/>
  <c r="I36" i="24"/>
  <c r="I16" i="24"/>
  <c r="H9" i="24"/>
  <c r="H13" i="24"/>
  <c r="H20" i="24"/>
  <c r="D69" i="24"/>
  <c r="D38" i="24"/>
  <c r="F72" i="24"/>
  <c r="E34" i="24"/>
  <c r="D36" i="24"/>
  <c r="F47" i="24"/>
  <c r="H5" i="24"/>
  <c r="H11" i="24"/>
  <c r="E21" i="24"/>
  <c r="D81" i="24"/>
  <c r="G33" i="24"/>
  <c r="I8" i="24"/>
  <c r="E57" i="24"/>
  <c r="I14" i="24"/>
  <c r="E33" i="24"/>
  <c r="E80" i="24"/>
  <c r="K11" i="21"/>
  <c r="H72" i="24"/>
  <c r="H34" i="24"/>
  <c r="G24" i="24"/>
  <c r="I76" i="24"/>
  <c r="I38" i="24"/>
  <c r="H85" i="24"/>
  <c r="C21" i="24"/>
  <c r="G5" i="24"/>
  <c r="I25" i="24"/>
  <c r="W23" i="8"/>
  <c r="X163" i="8"/>
  <c r="X138" i="8"/>
  <c r="W138" i="8"/>
  <c r="X118" i="8"/>
  <c r="V1142" i="16"/>
  <c r="I8" i="18"/>
  <c r="C16" i="24"/>
  <c r="E6" i="24"/>
  <c r="H10" i="24"/>
  <c r="C14" i="24"/>
  <c r="G10" i="24"/>
  <c r="D71" i="24"/>
  <c r="C36" i="24"/>
  <c r="F48" i="24"/>
  <c r="G6" i="24"/>
  <c r="E76" i="24"/>
  <c r="D76" i="24"/>
  <c r="D5" i="24"/>
  <c r="D30" i="24"/>
  <c r="F23" i="24"/>
  <c r="F93" i="24"/>
  <c r="C35" i="24"/>
  <c r="C23" i="24"/>
  <c r="D39" i="24"/>
  <c r="I47" i="24"/>
  <c r="H74" i="24"/>
  <c r="H47" i="24"/>
  <c r="H76" i="24"/>
  <c r="G87" i="24"/>
  <c r="H30" i="24"/>
  <c r="I89" i="24"/>
  <c r="C93" i="24"/>
  <c r="F83" i="24"/>
  <c r="F76" i="24"/>
  <c r="I77" i="24"/>
  <c r="G19" i="24"/>
  <c r="V723" i="19"/>
  <c r="V505" i="19"/>
  <c r="I68" i="24"/>
  <c r="I9" i="21"/>
  <c r="J9" i="21"/>
  <c r="C24" i="24"/>
  <c r="C86" i="24"/>
  <c r="C57" i="24"/>
  <c r="D33" i="24"/>
  <c r="H41" i="24"/>
  <c r="H26" i="24"/>
  <c r="I33" i="24"/>
  <c r="H6" i="24"/>
  <c r="H92" i="24"/>
  <c r="C47" i="24"/>
  <c r="G16" i="24"/>
  <c r="D13" i="24"/>
  <c r="D72" i="24"/>
  <c r="D24" i="24"/>
  <c r="I87" i="24"/>
  <c r="D12" i="24"/>
  <c r="I30" i="24"/>
  <c r="G9" i="24"/>
  <c r="G88" i="24"/>
  <c r="D90" i="24"/>
  <c r="F18" i="24"/>
  <c r="G77" i="24"/>
  <c r="D18" i="24"/>
  <c r="F31" i="24"/>
  <c r="C18" i="24"/>
  <c r="H25" i="24"/>
  <c r="W31" i="8"/>
  <c r="X31" i="8"/>
  <c r="G18" i="24"/>
  <c r="F7" i="24"/>
  <c r="H21" i="24"/>
  <c r="D8" i="24"/>
  <c r="D10" i="24"/>
  <c r="I26" i="24"/>
  <c r="E5" i="24"/>
  <c r="E30" i="24"/>
  <c r="D31" i="24"/>
  <c r="E69" i="24"/>
  <c r="C80" i="24"/>
  <c r="E38" i="24"/>
  <c r="I88" i="24"/>
  <c r="I34" i="24"/>
  <c r="E13" i="24"/>
  <c r="I41" i="24"/>
  <c r="G28" i="24"/>
  <c r="E28" i="24"/>
  <c r="C12" i="24"/>
  <c r="D85" i="24"/>
  <c r="H32" i="24"/>
  <c r="F17" i="24"/>
  <c r="G80" i="24"/>
  <c r="C32" i="24"/>
  <c r="F80" i="24"/>
  <c r="D93" i="24"/>
  <c r="F9" i="24"/>
  <c r="D7" i="24"/>
  <c r="F87" i="24"/>
  <c r="I23" i="24"/>
  <c r="X155" i="8"/>
  <c r="G24" i="21"/>
  <c r="D59" i="24"/>
  <c r="V1099" i="19"/>
  <c r="F57" i="24"/>
  <c r="D73" i="24"/>
  <c r="D41" i="24"/>
  <c r="H40" i="24"/>
  <c r="F5" i="24"/>
  <c r="C78" i="24"/>
  <c r="I13" i="24"/>
  <c r="D92" i="24"/>
  <c r="F13" i="24"/>
  <c r="C69" i="24"/>
  <c r="D16" i="24"/>
  <c r="H36" i="24"/>
  <c r="C20" i="24"/>
  <c r="F85" i="24"/>
  <c r="G40" i="24"/>
  <c r="G78" i="24"/>
  <c r="H80" i="24"/>
  <c r="H89" i="24"/>
  <c r="F88" i="24"/>
  <c r="W167" i="8"/>
  <c r="I18" i="24"/>
  <c r="W338" i="8"/>
  <c r="G31" i="24"/>
  <c r="I21" i="24"/>
  <c r="W249" i="8"/>
  <c r="W21" i="8"/>
  <c r="X181" i="8"/>
  <c r="X380" i="8"/>
  <c r="I3" i="24"/>
  <c r="E3" i="24"/>
  <c r="V707" i="16"/>
  <c r="V1078" i="16"/>
  <c r="V933" i="19"/>
  <c r="V812" i="16"/>
  <c r="V238" i="16"/>
  <c r="V1025" i="19"/>
  <c r="V793" i="19"/>
  <c r="V395" i="19"/>
  <c r="H68" i="24"/>
  <c r="H33" i="24"/>
  <c r="I71" i="24"/>
  <c r="G14" i="24"/>
  <c r="D14" i="24"/>
  <c r="E29" i="24"/>
  <c r="C17" i="24"/>
  <c r="E35" i="24"/>
  <c r="H42" i="24"/>
  <c r="G39" i="24"/>
  <c r="G20" i="24"/>
  <c r="D23" i="24"/>
  <c r="F75" i="24"/>
  <c r="E20" i="24"/>
  <c r="G85" i="24"/>
  <c r="I12" i="24"/>
  <c r="F24" i="24"/>
  <c r="I85" i="24"/>
  <c r="E88" i="24"/>
  <c r="E42" i="24"/>
  <c r="D75" i="24"/>
  <c r="E82" i="24"/>
  <c r="I84" i="24"/>
  <c r="G79" i="24"/>
  <c r="V637" i="16"/>
  <c r="V781" i="19"/>
  <c r="I73" i="24"/>
  <c r="E41" i="24"/>
  <c r="F14" i="24"/>
  <c r="F30" i="24"/>
  <c r="H93" i="24"/>
  <c r="F69" i="24"/>
  <c r="G34" i="24"/>
  <c r="I78" i="24"/>
  <c r="E12" i="24"/>
  <c r="G74" i="24"/>
  <c r="E85" i="24"/>
  <c r="G17" i="24"/>
  <c r="D47" i="24"/>
  <c r="E19" i="24"/>
  <c r="D3" i="24"/>
  <c r="H19" i="24"/>
  <c r="I9" i="24"/>
  <c r="I82" i="24"/>
  <c r="H3" i="24"/>
  <c r="D9" i="24"/>
  <c r="D86" i="24"/>
  <c r="X136" i="8"/>
  <c r="X97" i="8"/>
  <c r="X353" i="8"/>
  <c r="X107" i="8"/>
  <c r="X116" i="8"/>
  <c r="X15" i="8"/>
  <c r="X1212" i="8"/>
  <c r="D83" i="24"/>
  <c r="F86" i="24"/>
  <c r="W25" i="8"/>
  <c r="H86" i="24"/>
  <c r="D84" i="24"/>
  <c r="H81" i="24"/>
  <c r="V1152" i="19"/>
  <c r="H10" i="21"/>
  <c r="I79" i="24"/>
  <c r="X135" i="8"/>
  <c r="X187" i="8"/>
  <c r="C79" i="24"/>
  <c r="X78" i="8"/>
  <c r="X77" i="8"/>
  <c r="X23" i="8"/>
  <c r="G93" i="24"/>
  <c r="I81" i="24"/>
  <c r="H77" i="24"/>
  <c r="G81" i="24"/>
  <c r="W389" i="8"/>
  <c r="W404" i="8"/>
  <c r="I69" i="24"/>
  <c r="F89" i="24"/>
  <c r="I90" i="24"/>
  <c r="X189" i="8"/>
  <c r="X398" i="8"/>
  <c r="X734" i="8"/>
  <c r="X1111" i="8"/>
  <c r="X891" i="8"/>
  <c r="X55" i="8"/>
  <c r="C77" i="24"/>
  <c r="F84" i="24"/>
  <c r="F82" i="24"/>
  <c r="Y21" i="8"/>
  <c r="W87" i="8"/>
  <c r="Y1138" i="8"/>
  <c r="V1138" i="8" s="1"/>
  <c r="X110" i="8"/>
  <c r="X71" i="8"/>
  <c r="X338" i="8"/>
  <c r="X44" i="8"/>
  <c r="X262" i="8"/>
  <c r="T10" i="21"/>
  <c r="V1168" i="16"/>
  <c r="V397" i="16"/>
  <c r="E81" i="24"/>
  <c r="I86" i="24"/>
  <c r="Y53" i="8"/>
  <c r="V53" i="8" s="1"/>
  <c r="E83" i="24"/>
  <c r="E77" i="24"/>
  <c r="E89" i="24"/>
  <c r="W121" i="8"/>
  <c r="W377" i="8"/>
  <c r="G89" i="24"/>
  <c r="W131" i="8"/>
  <c r="X96" i="8"/>
  <c r="X42" i="8"/>
  <c r="X50" i="8"/>
  <c r="X153" i="8"/>
  <c r="X310" i="8"/>
  <c r="X336" i="8"/>
  <c r="X126" i="8"/>
  <c r="X417" i="8"/>
  <c r="X883" i="8"/>
  <c r="X1184" i="8"/>
  <c r="E91" i="24"/>
  <c r="D77" i="24"/>
  <c r="D88" i="24"/>
  <c r="W90" i="8"/>
  <c r="C91" i="24"/>
  <c r="H79" i="24"/>
  <c r="X159" i="8"/>
  <c r="X130" i="8"/>
  <c r="X142" i="8"/>
  <c r="X88" i="8"/>
  <c r="X1070" i="8"/>
  <c r="G90" i="24"/>
  <c r="G86" i="24"/>
  <c r="W311" i="8"/>
  <c r="X37" i="8"/>
  <c r="X63" i="8"/>
  <c r="X100" i="8"/>
  <c r="X127" i="8"/>
  <c r="X185" i="8"/>
  <c r="X342" i="8"/>
  <c r="X371" i="8"/>
  <c r="X104" i="8"/>
  <c r="X360" i="8"/>
  <c r="X477" i="8"/>
  <c r="X510" i="8"/>
  <c r="X777" i="8"/>
  <c r="X1211" i="8"/>
  <c r="C90" i="24"/>
  <c r="F81" i="24"/>
  <c r="I42" i="24"/>
  <c r="H84" i="24"/>
  <c r="I91" i="24"/>
  <c r="X175" i="8"/>
  <c r="X354" i="8"/>
  <c r="X147" i="8"/>
  <c r="X102" i="8"/>
  <c r="X358" i="8"/>
  <c r="X392" i="8"/>
  <c r="X260" i="8"/>
  <c r="X174" i="8"/>
  <c r="X1031" i="8"/>
  <c r="H91" i="24"/>
  <c r="F91" i="24"/>
  <c r="E84" i="24"/>
  <c r="V1236" i="19"/>
  <c r="V53" i="19"/>
  <c r="V1193" i="19"/>
  <c r="V752" i="19"/>
  <c r="V971" i="16"/>
  <c r="V468" i="16"/>
  <c r="V506" i="16"/>
  <c r="V893" i="19"/>
  <c r="V96" i="19"/>
  <c r="V1119" i="19"/>
  <c r="V732" i="19"/>
  <c r="V551" i="19"/>
  <c r="V1009" i="16"/>
  <c r="V1132" i="16"/>
  <c r="V1194" i="19"/>
  <c r="V1163" i="16"/>
  <c r="V871" i="16"/>
  <c r="V114" i="16"/>
  <c r="V1195" i="19"/>
  <c r="V1232" i="19"/>
  <c r="V816" i="16"/>
  <c r="V826" i="16"/>
  <c r="V666" i="16"/>
  <c r="V674" i="19"/>
  <c r="V181" i="19"/>
  <c r="V1177" i="19"/>
  <c r="V991" i="19"/>
  <c r="V627" i="19"/>
  <c r="V714" i="16"/>
  <c r="V750" i="16"/>
  <c r="V868" i="16"/>
  <c r="V1224" i="16"/>
  <c r="V194" i="16"/>
  <c r="V42" i="19"/>
  <c r="V1169" i="19"/>
  <c r="V599" i="19"/>
  <c r="V939" i="16"/>
  <c r="V826" i="19"/>
  <c r="V976" i="19"/>
  <c r="V133" i="19"/>
  <c r="V269" i="19"/>
  <c r="V825" i="16"/>
  <c r="V964" i="16"/>
  <c r="V1225" i="19"/>
  <c r="V472" i="16"/>
  <c r="V189" i="16"/>
  <c r="V1190" i="16"/>
  <c r="V10" i="16"/>
  <c r="V159" i="16"/>
  <c r="V735" i="16"/>
  <c r="V286" i="19"/>
  <c r="V908" i="16"/>
  <c r="V1015" i="16"/>
  <c r="V305" i="16"/>
  <c r="V464" i="19"/>
  <c r="V1217" i="19"/>
  <c r="V837" i="19"/>
  <c r="V818" i="16"/>
  <c r="V716" i="16"/>
  <c r="V288" i="16"/>
  <c r="V594" i="16"/>
  <c r="V117" i="16"/>
  <c r="V879" i="16"/>
  <c r="V260" i="19"/>
  <c r="V728" i="19"/>
  <c r="V1047" i="19"/>
  <c r="V352" i="16"/>
  <c r="V1209" i="19"/>
  <c r="V812" i="19"/>
  <c r="V1099" i="16"/>
  <c r="V774" i="16"/>
  <c r="V1134" i="16"/>
  <c r="V1018" i="16"/>
  <c r="V101" i="16"/>
  <c r="V208" i="19"/>
  <c r="V1055" i="19"/>
  <c r="V215" i="19"/>
  <c r="V1177" i="16"/>
  <c r="V884" i="16"/>
  <c r="V1087" i="16"/>
  <c r="V687" i="16"/>
  <c r="V1218" i="19"/>
  <c r="V85" i="16"/>
  <c r="V1211" i="19"/>
  <c r="V377" i="19"/>
  <c r="V1201" i="19"/>
  <c r="V148" i="19"/>
  <c r="V1069" i="16"/>
  <c r="V661" i="16"/>
  <c r="V78" i="16"/>
  <c r="V762" i="16"/>
  <c r="V578" i="16"/>
  <c r="V1242" i="19"/>
  <c r="V53" i="16"/>
  <c r="V196" i="19"/>
  <c r="U4" i="24"/>
  <c r="W4" i="24"/>
  <c r="T4" i="24" s="1"/>
  <c r="Y4" i="24"/>
  <c r="V1130" i="19"/>
  <c r="K6" i="18"/>
  <c r="K7" i="17"/>
  <c r="V13" i="16"/>
  <c r="V241" i="16"/>
  <c r="V108" i="19"/>
  <c r="G5" i="21"/>
  <c r="G6" i="20"/>
  <c r="G25" i="21"/>
  <c r="G8" i="20"/>
  <c r="L5" i="21"/>
  <c r="L6" i="20"/>
  <c r="F23" i="21"/>
  <c r="F9" i="20"/>
  <c r="F16" i="21"/>
  <c r="K23" i="21"/>
  <c r="K9" i="20"/>
  <c r="K27" i="18"/>
  <c r="K4" i="17"/>
  <c r="H4" i="18"/>
  <c r="H5" i="17"/>
  <c r="H17" i="21"/>
  <c r="H12" i="20"/>
  <c r="J21" i="21"/>
  <c r="J10" i="20"/>
  <c r="H26" i="21"/>
  <c r="H3" i="20"/>
  <c r="P174" i="16"/>
  <c r="P174" i="19"/>
  <c r="U356" i="16"/>
  <c r="U356" i="19"/>
  <c r="U334" i="16"/>
  <c r="U334" i="19"/>
  <c r="V14" i="9"/>
  <c r="U296" i="16"/>
  <c r="U296" i="19"/>
  <c r="U239" i="16"/>
  <c r="U239" i="19"/>
  <c r="U124" i="16"/>
  <c r="U124" i="19"/>
  <c r="U444" i="16"/>
  <c r="U444" i="19"/>
  <c r="U415" i="16"/>
  <c r="U415" i="19"/>
  <c r="S52" i="24" s="1"/>
  <c r="U620" i="16"/>
  <c r="U620" i="19"/>
  <c r="U617" i="16"/>
  <c r="U617" i="19"/>
  <c r="U677" i="16"/>
  <c r="U677" i="19"/>
  <c r="U874" i="16"/>
  <c r="U874" i="19"/>
  <c r="U1008" i="16"/>
  <c r="U1008" i="19"/>
  <c r="U855" i="16"/>
  <c r="U855" i="19"/>
  <c r="U880" i="16"/>
  <c r="U880" i="19"/>
  <c r="U838" i="16"/>
  <c r="U838" i="19"/>
  <c r="U851" i="16"/>
  <c r="U851" i="19"/>
  <c r="U830" i="16"/>
  <c r="U830" i="19"/>
  <c r="U1208" i="16"/>
  <c r="U1208" i="19"/>
  <c r="S55" i="24" s="1"/>
  <c r="U932" i="16"/>
  <c r="U932" i="19"/>
  <c r="U926" i="16"/>
  <c r="U926" i="19"/>
  <c r="S61" i="24" s="1"/>
  <c r="U904" i="16"/>
  <c r="U904" i="19"/>
  <c r="U911" i="16"/>
  <c r="U911" i="19"/>
  <c r="U1122" i="16"/>
  <c r="U1122" i="19"/>
  <c r="U1001" i="16"/>
  <c r="U1001" i="19"/>
  <c r="U998" i="16"/>
  <c r="U998" i="19"/>
  <c r="U1234" i="16"/>
  <c r="U1234" i="19"/>
  <c r="U154" i="16"/>
  <c r="U154" i="19"/>
  <c r="J8" i="21"/>
  <c r="P251" i="16"/>
  <c r="P251" i="19"/>
  <c r="P373" i="16"/>
  <c r="P373" i="19"/>
  <c r="P367" i="16"/>
  <c r="P367" i="19"/>
  <c r="P214" i="16"/>
  <c r="P214" i="19"/>
  <c r="P186" i="16"/>
  <c r="P186" i="19"/>
  <c r="W186" i="8"/>
  <c r="P340" i="16"/>
  <c r="P340" i="19"/>
  <c r="P499" i="16"/>
  <c r="P499" i="19"/>
  <c r="P534" i="16"/>
  <c r="P534" i="19"/>
  <c r="P580" i="16"/>
  <c r="P580" i="19"/>
  <c r="P621" i="16"/>
  <c r="P621" i="19"/>
  <c r="P517" i="16"/>
  <c r="P517" i="19"/>
  <c r="P746" i="16"/>
  <c r="P746" i="19"/>
  <c r="P634" i="16"/>
  <c r="P634" i="19"/>
  <c r="P898" i="16"/>
  <c r="P898" i="19"/>
  <c r="P590" i="16"/>
  <c r="P590" i="19"/>
  <c r="P568" i="16"/>
  <c r="P568" i="19"/>
  <c r="P682" i="16"/>
  <c r="P682" i="19"/>
  <c r="P870" i="16"/>
  <c r="P870" i="19"/>
  <c r="P830" i="16"/>
  <c r="P830" i="19"/>
  <c r="P695" i="16"/>
  <c r="P695" i="19"/>
  <c r="P844" i="16"/>
  <c r="P844" i="19"/>
  <c r="P1029" i="16"/>
  <c r="P1029" i="19"/>
  <c r="P921" i="16"/>
  <c r="P921" i="19"/>
  <c r="P1014" i="16"/>
  <c r="P1014" i="19"/>
  <c r="P1051" i="16"/>
  <c r="P1051" i="19"/>
  <c r="P813" i="16"/>
  <c r="P813" i="19"/>
  <c r="P1084" i="16"/>
  <c r="P1084" i="19"/>
  <c r="P1002" i="16"/>
  <c r="P1002" i="19"/>
  <c r="P903" i="16"/>
  <c r="P903" i="19"/>
  <c r="P1089" i="16"/>
  <c r="P1089" i="19"/>
  <c r="P1085" i="16"/>
  <c r="P1085" i="19"/>
  <c r="S170" i="16"/>
  <c r="S170" i="19"/>
  <c r="S124" i="16"/>
  <c r="S124" i="19"/>
  <c r="S184" i="16"/>
  <c r="S184" i="19"/>
  <c r="S167" i="16"/>
  <c r="S167" i="19"/>
  <c r="S91" i="16"/>
  <c r="S91" i="19"/>
  <c r="S347" i="16"/>
  <c r="S347" i="19"/>
  <c r="S312" i="16"/>
  <c r="S312" i="19"/>
  <c r="S357" i="16"/>
  <c r="S357" i="19"/>
  <c r="S335" i="16"/>
  <c r="S335" i="19"/>
  <c r="S313" i="16"/>
  <c r="S313" i="19"/>
  <c r="S214" i="16"/>
  <c r="S214" i="19"/>
  <c r="S99" i="16"/>
  <c r="S99" i="19"/>
  <c r="S355" i="16"/>
  <c r="S355" i="19"/>
  <c r="S256" i="16"/>
  <c r="S256" i="19"/>
  <c r="S365" i="16"/>
  <c r="S365" i="19"/>
  <c r="S568" i="16"/>
  <c r="S568" i="19"/>
  <c r="S474" i="16"/>
  <c r="S474" i="19"/>
  <c r="S566" i="16"/>
  <c r="S566" i="19"/>
  <c r="S575" i="16"/>
  <c r="S575" i="19"/>
  <c r="S872" i="16"/>
  <c r="S872" i="19"/>
  <c r="S657" i="16"/>
  <c r="S657" i="19"/>
  <c r="S583" i="16"/>
  <c r="S583" i="19"/>
  <c r="S558" i="16"/>
  <c r="S558" i="19"/>
  <c r="S565" i="16"/>
  <c r="S565" i="19"/>
  <c r="S927" i="16"/>
  <c r="S927" i="19"/>
  <c r="S685" i="16"/>
  <c r="S685" i="19"/>
  <c r="S935" i="16"/>
  <c r="S935" i="19"/>
  <c r="S1053" i="16"/>
  <c r="S1053" i="19"/>
  <c r="S949" i="16"/>
  <c r="S949" i="19"/>
  <c r="S1007" i="16"/>
  <c r="S1007" i="19"/>
  <c r="S972" i="16"/>
  <c r="S972" i="19"/>
  <c r="S953" i="16"/>
  <c r="S953" i="19"/>
  <c r="T23" i="12"/>
  <c r="T9" i="9"/>
  <c r="S886" i="16"/>
  <c r="S886" i="19"/>
  <c r="S960" i="16"/>
  <c r="S960" i="19"/>
  <c r="S941" i="16"/>
  <c r="S941" i="19"/>
  <c r="S1235" i="16"/>
  <c r="S1235" i="19"/>
  <c r="W108" i="8"/>
  <c r="V632" i="16"/>
  <c r="V652" i="19"/>
  <c r="V404" i="19"/>
  <c r="V412" i="19"/>
  <c r="V225" i="19"/>
  <c r="I6" i="21"/>
  <c r="I7" i="20"/>
  <c r="G5" i="18"/>
  <c r="G6" i="17"/>
  <c r="G25" i="18"/>
  <c r="G8" i="17"/>
  <c r="L5" i="18"/>
  <c r="L6" i="17"/>
  <c r="F23" i="18"/>
  <c r="F9" i="17"/>
  <c r="K23" i="18"/>
  <c r="K9" i="17"/>
  <c r="K17" i="21"/>
  <c r="K12" i="20"/>
  <c r="H17" i="18"/>
  <c r="H12" i="17"/>
  <c r="J21" i="18"/>
  <c r="J10" i="17"/>
  <c r="H26" i="18"/>
  <c r="H3" i="17"/>
  <c r="P40" i="16"/>
  <c r="P40" i="19"/>
  <c r="P115" i="16"/>
  <c r="P115" i="19"/>
  <c r="P334" i="16"/>
  <c r="P334" i="19"/>
  <c r="P71" i="16"/>
  <c r="P71" i="19"/>
  <c r="U266" i="16"/>
  <c r="U266" i="19"/>
  <c r="U183" i="16"/>
  <c r="U183" i="19"/>
  <c r="U321" i="16"/>
  <c r="U321" i="19"/>
  <c r="U312" i="16"/>
  <c r="U312" i="19"/>
  <c r="U325" i="16"/>
  <c r="U325" i="19"/>
  <c r="U361" i="16"/>
  <c r="U361" i="19"/>
  <c r="U526" i="16"/>
  <c r="U526" i="19"/>
  <c r="U499" i="16"/>
  <c r="U499" i="19"/>
  <c r="V27" i="12"/>
  <c r="V4" i="9"/>
  <c r="U455" i="16"/>
  <c r="U455" i="19"/>
  <c r="S53" i="24" s="1"/>
  <c r="U634" i="16"/>
  <c r="U634" i="19"/>
  <c r="U645" i="16"/>
  <c r="U645" i="19"/>
  <c r="U780" i="16"/>
  <c r="U780" i="19"/>
  <c r="S49" i="24" s="1"/>
  <c r="U573" i="16"/>
  <c r="U573" i="19"/>
  <c r="U881" i="16"/>
  <c r="U881" i="19"/>
  <c r="U593" i="16"/>
  <c r="U593" i="19"/>
  <c r="U912" i="16"/>
  <c r="U912" i="19"/>
  <c r="U861" i="16"/>
  <c r="U861" i="19"/>
  <c r="U944" i="16"/>
  <c r="U944" i="19"/>
  <c r="S68" i="24" s="1"/>
  <c r="U869" i="16"/>
  <c r="U869" i="19"/>
  <c r="U919" i="16"/>
  <c r="U919" i="19"/>
  <c r="U942" i="16"/>
  <c r="U942" i="19"/>
  <c r="U920" i="16"/>
  <c r="U920" i="19"/>
  <c r="U1026" i="16"/>
  <c r="U1026" i="19"/>
  <c r="U927" i="16"/>
  <c r="U927" i="19"/>
  <c r="U828" i="16"/>
  <c r="U828" i="19"/>
  <c r="U1017" i="16"/>
  <c r="U1017" i="19"/>
  <c r="U1014" i="16"/>
  <c r="U1014" i="19"/>
  <c r="U931" i="16"/>
  <c r="U931" i="19"/>
  <c r="U1235" i="16"/>
  <c r="U1235" i="19"/>
  <c r="S16" i="9"/>
  <c r="R177" i="16"/>
  <c r="S16" i="17" s="1"/>
  <c r="R177" i="19"/>
  <c r="S16" i="20" s="1"/>
  <c r="Q206" i="16"/>
  <c r="Q206" i="19"/>
  <c r="Q312" i="16"/>
  <c r="Q312" i="19"/>
  <c r="Q245" i="16"/>
  <c r="Q245" i="19"/>
  <c r="Q306" i="16"/>
  <c r="Q306" i="19"/>
  <c r="Q335" i="16"/>
  <c r="Q335" i="19"/>
  <c r="Q227" i="16"/>
  <c r="Q227" i="19"/>
  <c r="Q507" i="16"/>
  <c r="Q507" i="19"/>
  <c r="Q119" i="16"/>
  <c r="Q119" i="19"/>
  <c r="R26" i="12"/>
  <c r="R3" i="9"/>
  <c r="Q375" i="16"/>
  <c r="Q375" i="19"/>
  <c r="Q474" i="16"/>
  <c r="Q474" i="19"/>
  <c r="Q523" i="16"/>
  <c r="Q523" i="19"/>
  <c r="Q519" i="16"/>
  <c r="Q519" i="19"/>
  <c r="Q665" i="16"/>
  <c r="Q665" i="19"/>
  <c r="Q421" i="16"/>
  <c r="Q421" i="19"/>
  <c r="Q574" i="16"/>
  <c r="Q574" i="19"/>
  <c r="Q631" i="16"/>
  <c r="Q631" i="19"/>
  <c r="Q830" i="16"/>
  <c r="Q830" i="19"/>
  <c r="Q688" i="16"/>
  <c r="Q688" i="19"/>
  <c r="Q580" i="16"/>
  <c r="Q580" i="19"/>
  <c r="Q625" i="16"/>
  <c r="Q625" i="19"/>
  <c r="Q844" i="16"/>
  <c r="Q844" i="19"/>
  <c r="Q932" i="16"/>
  <c r="Q932" i="19"/>
  <c r="Q937" i="16"/>
  <c r="Q937" i="19"/>
  <c r="Q822" i="16"/>
  <c r="Q822" i="19"/>
  <c r="Q1080" i="16"/>
  <c r="Q1080" i="19"/>
  <c r="Q1068" i="16"/>
  <c r="Q1068" i="19"/>
  <c r="Q1020" i="16"/>
  <c r="Q1020" i="19"/>
  <c r="Q1051" i="16"/>
  <c r="Q1051" i="19"/>
  <c r="J8" i="18"/>
  <c r="W117" i="8"/>
  <c r="W63" i="8"/>
  <c r="I6" i="18"/>
  <c r="I7" i="17"/>
  <c r="G6" i="21"/>
  <c r="G7" i="20"/>
  <c r="I17" i="21"/>
  <c r="I12" i="20"/>
  <c r="K17" i="18"/>
  <c r="K12" i="17"/>
  <c r="I16" i="21"/>
  <c r="K14" i="20"/>
  <c r="L4" i="21"/>
  <c r="L5" i="20"/>
  <c r="U130" i="16"/>
  <c r="U130" i="19"/>
  <c r="U39" i="16"/>
  <c r="U39" i="19"/>
  <c r="Q11" i="16"/>
  <c r="Q11" i="19"/>
  <c r="U174" i="16"/>
  <c r="U174" i="19"/>
  <c r="R340" i="16"/>
  <c r="R340" i="19"/>
  <c r="U70" i="16"/>
  <c r="U70" i="19"/>
  <c r="U282" i="16"/>
  <c r="U282" i="19"/>
  <c r="U199" i="16"/>
  <c r="U199" i="19"/>
  <c r="U337" i="16"/>
  <c r="U337" i="19"/>
  <c r="U386" i="16"/>
  <c r="U386" i="19"/>
  <c r="U328" i="16"/>
  <c r="U328" i="19"/>
  <c r="U156" i="16"/>
  <c r="U156" i="19"/>
  <c r="U374" i="16"/>
  <c r="U374" i="19"/>
  <c r="S87" i="24" s="1"/>
  <c r="U211" i="16"/>
  <c r="U211" i="19"/>
  <c r="U256" i="16"/>
  <c r="U256" i="19"/>
  <c r="S47" i="24" s="1"/>
  <c r="U541" i="16"/>
  <c r="U541" i="19"/>
  <c r="U512" i="16"/>
  <c r="U512" i="19"/>
  <c r="U407" i="16"/>
  <c r="U407" i="19"/>
  <c r="U470" i="16"/>
  <c r="U470" i="19"/>
  <c r="V9" i="12"/>
  <c r="U664" i="16"/>
  <c r="V9" i="18" s="1"/>
  <c r="U664" i="19"/>
  <c r="U588" i="16"/>
  <c r="U588" i="19"/>
  <c r="U759" i="16"/>
  <c r="U759" i="19"/>
  <c r="U854" i="16"/>
  <c r="U854" i="19"/>
  <c r="U443" i="16"/>
  <c r="U443" i="19"/>
  <c r="U741" i="16"/>
  <c r="U741" i="19"/>
  <c r="U970" i="16"/>
  <c r="U970" i="19"/>
  <c r="U928" i="16"/>
  <c r="U928" i="19"/>
  <c r="U834" i="16"/>
  <c r="U834" i="19"/>
  <c r="U859" i="16"/>
  <c r="U859" i="19"/>
  <c r="U849" i="16"/>
  <c r="U849" i="19"/>
  <c r="U977" i="16"/>
  <c r="U977" i="19"/>
  <c r="U954" i="16"/>
  <c r="U954" i="19"/>
  <c r="U958" i="16"/>
  <c r="U958" i="19"/>
  <c r="U936" i="16"/>
  <c r="U936" i="19"/>
  <c r="U981" i="16"/>
  <c r="U981" i="19"/>
  <c r="U943" i="16"/>
  <c r="U943" i="19"/>
  <c r="U844" i="16"/>
  <c r="U844" i="19"/>
  <c r="U1045" i="16"/>
  <c r="U1045" i="19"/>
  <c r="U1030" i="16"/>
  <c r="U1030" i="19"/>
  <c r="V25" i="12"/>
  <c r="U1219" i="16"/>
  <c r="V8" i="9"/>
  <c r="U1219" i="19"/>
  <c r="S58" i="24" s="1"/>
  <c r="V5" i="12"/>
  <c r="V6" i="9"/>
  <c r="U1203" i="16"/>
  <c r="U1203" i="19"/>
  <c r="S54" i="24" s="1"/>
  <c r="U1040" i="16"/>
  <c r="U1040" i="19"/>
  <c r="Q98" i="16"/>
  <c r="Q98" i="19"/>
  <c r="S10" i="12"/>
  <c r="R54" i="16"/>
  <c r="S10" i="18" s="1"/>
  <c r="R54" i="19"/>
  <c r="R91" i="16"/>
  <c r="R91" i="19"/>
  <c r="R347" i="16"/>
  <c r="R347" i="19"/>
  <c r="R248" i="16"/>
  <c r="R248" i="19"/>
  <c r="R325" i="16"/>
  <c r="R325" i="19"/>
  <c r="R319" i="16"/>
  <c r="R319" i="19"/>
  <c r="R211" i="16"/>
  <c r="R211" i="19"/>
  <c r="R272" i="16"/>
  <c r="R272" i="19"/>
  <c r="R186" i="16"/>
  <c r="R186" i="19"/>
  <c r="R639" i="16"/>
  <c r="R639" i="19"/>
  <c r="R444" i="16"/>
  <c r="R444" i="19"/>
  <c r="R435" i="16"/>
  <c r="R435" i="19"/>
  <c r="R534" i="16"/>
  <c r="R534" i="19"/>
  <c r="R421" i="16"/>
  <c r="R421" i="19"/>
  <c r="R667" i="16"/>
  <c r="R667" i="19"/>
  <c r="R935" i="16"/>
  <c r="R935" i="19"/>
  <c r="R689" i="16"/>
  <c r="R689" i="19"/>
  <c r="R673" i="16"/>
  <c r="R673" i="19"/>
  <c r="R670" i="16"/>
  <c r="R670" i="19"/>
  <c r="R831" i="16"/>
  <c r="R831" i="19"/>
  <c r="R780" i="16"/>
  <c r="R780" i="19"/>
  <c r="R694" i="16"/>
  <c r="R694" i="19"/>
  <c r="R765" i="16"/>
  <c r="R765" i="19"/>
  <c r="R778" i="16"/>
  <c r="R778" i="19"/>
  <c r="R1115" i="16"/>
  <c r="R1115" i="19"/>
  <c r="R1092" i="16"/>
  <c r="R1092" i="19"/>
  <c r="R1036" i="16"/>
  <c r="R1036" i="19"/>
  <c r="R922" i="16"/>
  <c r="R922" i="19"/>
  <c r="R1104" i="16"/>
  <c r="R1104" i="19"/>
  <c r="R1075" i="16"/>
  <c r="R1075" i="19"/>
  <c r="Q321" i="16"/>
  <c r="Q321" i="19"/>
  <c r="P70" i="16"/>
  <c r="P70" i="19"/>
  <c r="P98" i="16"/>
  <c r="P98" i="19"/>
  <c r="W98" i="8"/>
  <c r="W354" i="8"/>
  <c r="P281" i="16"/>
  <c r="P281" i="19"/>
  <c r="P246" i="16"/>
  <c r="P246" i="19"/>
  <c r="P227" i="16"/>
  <c r="P227" i="19"/>
  <c r="P144" i="16"/>
  <c r="P144" i="19"/>
  <c r="P199" i="16"/>
  <c r="P199" i="19"/>
  <c r="P519" i="16"/>
  <c r="P519" i="19"/>
  <c r="P558" i="16"/>
  <c r="P558" i="19"/>
  <c r="P608" i="16"/>
  <c r="P608" i="19"/>
  <c r="P573" i="16"/>
  <c r="P573" i="19"/>
  <c r="P537" i="16"/>
  <c r="P537" i="19"/>
  <c r="P689" i="16"/>
  <c r="P689" i="19"/>
  <c r="P593" i="16"/>
  <c r="P593" i="19"/>
  <c r="P622" i="16"/>
  <c r="P622" i="19"/>
  <c r="P600" i="16"/>
  <c r="P600" i="19"/>
  <c r="P741" i="16"/>
  <c r="P741" i="19"/>
  <c r="P786" i="16"/>
  <c r="P786" i="19"/>
  <c r="P556" i="16"/>
  <c r="P556" i="19"/>
  <c r="P749" i="16"/>
  <c r="P749" i="19"/>
  <c r="Q23" i="12"/>
  <c r="Q9" i="9"/>
  <c r="P886" i="16"/>
  <c r="P886" i="19"/>
  <c r="P727" i="16"/>
  <c r="P727" i="19"/>
  <c r="P1026" i="16"/>
  <c r="P1026" i="19"/>
  <c r="P881" i="16"/>
  <c r="P881" i="19"/>
  <c r="P1072" i="16"/>
  <c r="P1072" i="19"/>
  <c r="P1049" i="16"/>
  <c r="P1049" i="19"/>
  <c r="P988" i="16"/>
  <c r="P988" i="19"/>
  <c r="P953" i="16"/>
  <c r="P953" i="19"/>
  <c r="P1076" i="16"/>
  <c r="P1076" i="19"/>
  <c r="P928" i="16"/>
  <c r="P928" i="19"/>
  <c r="P1032" i="16"/>
  <c r="P1032" i="19"/>
  <c r="P935" i="16"/>
  <c r="P935" i="19"/>
  <c r="P900" i="16"/>
  <c r="P900" i="19"/>
  <c r="P1081" i="16"/>
  <c r="P1081" i="19"/>
  <c r="Q337" i="16"/>
  <c r="Q337" i="19"/>
  <c r="V159" i="19"/>
  <c r="K25" i="21"/>
  <c r="K8" i="20"/>
  <c r="H25" i="21"/>
  <c r="H8" i="20"/>
  <c r="G6" i="18"/>
  <c r="G7" i="17"/>
  <c r="I17" i="18"/>
  <c r="I12" i="17"/>
  <c r="G16" i="21"/>
  <c r="I27" i="21"/>
  <c r="I4" i="20"/>
  <c r="K16" i="21"/>
  <c r="I16" i="18"/>
  <c r="K14" i="17"/>
  <c r="F21" i="18"/>
  <c r="F10" i="17"/>
  <c r="F14" i="20"/>
  <c r="L4" i="18"/>
  <c r="L5" i="17"/>
  <c r="L8" i="21"/>
  <c r="F26" i="21"/>
  <c r="R129" i="16"/>
  <c r="R129" i="19"/>
  <c r="S7" i="12"/>
  <c r="P119" i="16"/>
  <c r="P119" i="19"/>
  <c r="W119" i="8"/>
  <c r="P39" i="16"/>
  <c r="P39" i="19"/>
  <c r="U298" i="16"/>
  <c r="U298" i="19"/>
  <c r="V11" i="12"/>
  <c r="U344" i="16"/>
  <c r="V11" i="18" s="1"/>
  <c r="U344" i="19"/>
  <c r="V11" i="21" s="1"/>
  <c r="U357" i="16"/>
  <c r="U357" i="19"/>
  <c r="U370" i="16"/>
  <c r="U370" i="19"/>
  <c r="U227" i="16"/>
  <c r="U227" i="19"/>
  <c r="U272" i="16"/>
  <c r="U272" i="19"/>
  <c r="V7" i="12"/>
  <c r="U517" i="16"/>
  <c r="U517" i="19"/>
  <c r="U639" i="16"/>
  <c r="U639" i="19"/>
  <c r="U414" i="16"/>
  <c r="U414" i="19"/>
  <c r="U469" i="16"/>
  <c r="U469" i="19"/>
  <c r="V17" i="12"/>
  <c r="V12" i="9"/>
  <c r="U548" i="16"/>
  <c r="U548" i="19"/>
  <c r="U422" i="16"/>
  <c r="U422" i="19"/>
  <c r="U600" i="16"/>
  <c r="U600" i="19"/>
  <c r="U811" i="16"/>
  <c r="U811" i="19"/>
  <c r="U663" i="16"/>
  <c r="U663" i="19"/>
  <c r="U764" i="16"/>
  <c r="U764" i="19"/>
  <c r="U605" i="16"/>
  <c r="U605" i="19"/>
  <c r="U580" i="16"/>
  <c r="U580" i="19"/>
  <c r="U625" i="16"/>
  <c r="U625" i="19"/>
  <c r="U696" i="16"/>
  <c r="U696" i="19"/>
  <c r="U1002" i="16"/>
  <c r="U1002" i="19"/>
  <c r="U846" i="16"/>
  <c r="U846" i="19"/>
  <c r="U887" i="16"/>
  <c r="U887" i="19"/>
  <c r="U941" i="16"/>
  <c r="U941" i="19"/>
  <c r="U1077" i="16"/>
  <c r="U1077" i="19"/>
  <c r="U980" i="16"/>
  <c r="U980" i="19"/>
  <c r="U974" i="16"/>
  <c r="U974" i="19"/>
  <c r="U997" i="16"/>
  <c r="U997" i="19"/>
  <c r="U1102" i="16"/>
  <c r="U1102" i="19"/>
  <c r="V6" i="12"/>
  <c r="V7" i="9"/>
  <c r="U1213" i="16"/>
  <c r="U1213" i="19"/>
  <c r="S56" i="24" s="1"/>
  <c r="U1057" i="16"/>
  <c r="U1057" i="19"/>
  <c r="R125" i="16"/>
  <c r="R125" i="19"/>
  <c r="U37" i="16"/>
  <c r="U37" i="19"/>
  <c r="P370" i="16"/>
  <c r="P370" i="19"/>
  <c r="P419" i="16"/>
  <c r="P419" i="19"/>
  <c r="P297" i="16"/>
  <c r="P297" i="19"/>
  <c r="Q20" i="12"/>
  <c r="Q11" i="9"/>
  <c r="P160" i="16"/>
  <c r="P160" i="19"/>
  <c r="P234" i="16"/>
  <c r="P234" i="19"/>
  <c r="P483" i="16"/>
  <c r="P483" i="19"/>
  <c r="P567" i="16"/>
  <c r="P567" i="19"/>
  <c r="P635" i="16"/>
  <c r="P635" i="19"/>
  <c r="Q16" i="12"/>
  <c r="P648" i="16"/>
  <c r="P648" i="19"/>
  <c r="P383" i="16"/>
  <c r="P383" i="19"/>
  <c r="P462" i="16"/>
  <c r="P462" i="19"/>
  <c r="P569" i="16"/>
  <c r="P569" i="19"/>
  <c r="P426" i="16"/>
  <c r="P426" i="19"/>
  <c r="P690" i="16"/>
  <c r="P690" i="19"/>
  <c r="P794" i="16"/>
  <c r="P794" i="19"/>
  <c r="P572" i="16"/>
  <c r="P572" i="19"/>
  <c r="P671" i="16"/>
  <c r="P671" i="19"/>
  <c r="P966" i="16"/>
  <c r="P966" i="19"/>
  <c r="P894" i="16"/>
  <c r="P894" i="19"/>
  <c r="P895" i="16"/>
  <c r="P895" i="19"/>
  <c r="P926" i="16"/>
  <c r="P926" i="19"/>
  <c r="P897" i="16"/>
  <c r="P897" i="19"/>
  <c r="P969" i="16"/>
  <c r="P969" i="19"/>
  <c r="P1083" i="16"/>
  <c r="P1083" i="19"/>
  <c r="P944" i="16"/>
  <c r="P944" i="19"/>
  <c r="P861" i="16"/>
  <c r="P861" i="19"/>
  <c r="P1161" i="16"/>
  <c r="P1161" i="19"/>
  <c r="P951" i="16"/>
  <c r="P951" i="19"/>
  <c r="P916" i="16"/>
  <c r="P916" i="19"/>
  <c r="P1104" i="16"/>
  <c r="P1104" i="19"/>
  <c r="K25" i="18"/>
  <c r="K8" i="17"/>
  <c r="H25" i="18"/>
  <c r="H8" i="17"/>
  <c r="J27" i="21"/>
  <c r="J4" i="20"/>
  <c r="I4" i="21"/>
  <c r="I5" i="20"/>
  <c r="G22" i="18"/>
  <c r="G16" i="18"/>
  <c r="I27" i="18"/>
  <c r="I4" i="17"/>
  <c r="G27" i="21"/>
  <c r="G4" i="20"/>
  <c r="K22" i="21"/>
  <c r="K16" i="18"/>
  <c r="J16" i="21"/>
  <c r="L27" i="21"/>
  <c r="L4" i="20"/>
  <c r="G21" i="21"/>
  <c r="G10" i="20"/>
  <c r="K26" i="21"/>
  <c r="K3" i="20"/>
  <c r="W266" i="8"/>
  <c r="L8" i="18"/>
  <c r="F26" i="18"/>
  <c r="F3" i="17"/>
  <c r="U365" i="16"/>
  <c r="U365" i="19"/>
  <c r="P318" i="16"/>
  <c r="P318" i="19"/>
  <c r="R62" i="16"/>
  <c r="R62" i="19"/>
  <c r="Q273" i="16"/>
  <c r="Q273" i="19"/>
  <c r="P118" i="16"/>
  <c r="P118" i="19"/>
  <c r="J20" i="21"/>
  <c r="J11" i="20"/>
  <c r="Q70" i="16"/>
  <c r="Q70" i="19"/>
  <c r="Q254" i="16"/>
  <c r="Q254" i="19"/>
  <c r="Q203" i="16"/>
  <c r="Q203" i="19"/>
  <c r="Q104" i="16"/>
  <c r="Q104" i="19"/>
  <c r="Q268" i="16"/>
  <c r="Q268" i="19"/>
  <c r="Q313" i="16"/>
  <c r="Q313" i="19"/>
  <c r="Q112" i="16"/>
  <c r="Q112" i="19"/>
  <c r="Q167" i="16"/>
  <c r="Q167" i="19"/>
  <c r="R17" i="12"/>
  <c r="R12" i="9"/>
  <c r="Q548" i="16"/>
  <c r="Q548" i="19"/>
  <c r="Q595" i="16"/>
  <c r="Q595" i="19"/>
  <c r="Q475" i="16"/>
  <c r="Q475" i="19"/>
  <c r="Q617" i="16"/>
  <c r="Q617" i="19"/>
  <c r="Q601" i="16"/>
  <c r="Q601" i="19"/>
  <c r="Q522" i="16"/>
  <c r="Q522" i="19"/>
  <c r="Q764" i="16"/>
  <c r="Q764" i="19"/>
  <c r="Q699" i="16"/>
  <c r="Q699" i="19"/>
  <c r="Q581" i="16"/>
  <c r="Q581" i="19"/>
  <c r="Q415" i="16"/>
  <c r="Q415" i="19"/>
  <c r="Q725" i="16"/>
  <c r="Q725" i="19"/>
  <c r="Q691" i="16"/>
  <c r="Q691" i="19"/>
  <c r="Q794" i="16"/>
  <c r="Q794" i="19"/>
  <c r="Q958" i="16"/>
  <c r="Q958" i="19"/>
  <c r="Q936" i="16"/>
  <c r="Q936" i="19"/>
  <c r="Q1105" i="16"/>
  <c r="Q1105" i="19"/>
  <c r="Q1075" i="16"/>
  <c r="Q1075" i="19"/>
  <c r="Q835" i="16"/>
  <c r="Q835" i="19"/>
  <c r="Q1024" i="16"/>
  <c r="Q1024" i="19"/>
  <c r="Q890" i="16"/>
  <c r="Q890" i="19"/>
  <c r="Q1065" i="16"/>
  <c r="Q1065" i="19"/>
  <c r="R6" i="12"/>
  <c r="R7" i="9"/>
  <c r="Q1213" i="16"/>
  <c r="Q1213" i="19"/>
  <c r="P124" i="16"/>
  <c r="P124" i="19"/>
  <c r="P95" i="16"/>
  <c r="P95" i="19"/>
  <c r="J6" i="21"/>
  <c r="J7" i="20"/>
  <c r="H6" i="21"/>
  <c r="H7" i="20"/>
  <c r="H16" i="21"/>
  <c r="J27" i="18"/>
  <c r="J4" i="17"/>
  <c r="I4" i="18"/>
  <c r="I5" i="17"/>
  <c r="H27" i="21"/>
  <c r="H4" i="20"/>
  <c r="G27" i="18"/>
  <c r="G4" i="17"/>
  <c r="G13" i="17"/>
  <c r="J16" i="18"/>
  <c r="L27" i="18"/>
  <c r="L4" i="17"/>
  <c r="G21" i="18"/>
  <c r="G10" i="17"/>
  <c r="K26" i="18"/>
  <c r="K3" i="17"/>
  <c r="G26" i="21"/>
  <c r="G3" i="20"/>
  <c r="U285" i="16"/>
  <c r="U285" i="19"/>
  <c r="W91" i="8"/>
  <c r="R95" i="16"/>
  <c r="R95" i="19"/>
  <c r="R190" i="16"/>
  <c r="R190" i="19"/>
  <c r="S14" i="9"/>
  <c r="R296" i="16"/>
  <c r="R296" i="19"/>
  <c r="R373" i="16"/>
  <c r="R373" i="19"/>
  <c r="R111" i="16"/>
  <c r="R111" i="19"/>
  <c r="R367" i="16"/>
  <c r="R367" i="19"/>
  <c r="R390" i="16"/>
  <c r="R390" i="19"/>
  <c r="R326" i="16"/>
  <c r="R326" i="19"/>
  <c r="R259" i="16"/>
  <c r="R259" i="19"/>
  <c r="R507" i="16"/>
  <c r="R507" i="19"/>
  <c r="R285" i="16"/>
  <c r="R285" i="19"/>
  <c r="R234" i="16"/>
  <c r="R234" i="19"/>
  <c r="R414" i="16"/>
  <c r="R414" i="19"/>
  <c r="S17" i="12"/>
  <c r="S12" i="9"/>
  <c r="R548" i="16"/>
  <c r="R548" i="19"/>
  <c r="R593" i="16"/>
  <c r="R593" i="19"/>
  <c r="R475" i="16"/>
  <c r="R475" i="19"/>
  <c r="R605" i="16"/>
  <c r="R605" i="19"/>
  <c r="R502" i="16"/>
  <c r="R502" i="19"/>
  <c r="R747" i="16"/>
  <c r="R747" i="19"/>
  <c r="R592" i="16"/>
  <c r="R592" i="19"/>
  <c r="R688" i="16"/>
  <c r="R688" i="19"/>
  <c r="R792" i="16"/>
  <c r="R792" i="19"/>
  <c r="R727" i="16"/>
  <c r="R727" i="19"/>
  <c r="R876" i="16"/>
  <c r="R876" i="19"/>
  <c r="R757" i="16"/>
  <c r="R757" i="19"/>
  <c r="R770" i="16"/>
  <c r="R770" i="19"/>
  <c r="R839" i="16"/>
  <c r="R839" i="19"/>
  <c r="R797" i="16"/>
  <c r="R797" i="19"/>
  <c r="R742" i="16"/>
  <c r="R742" i="19"/>
  <c r="R830" i="16"/>
  <c r="R830" i="19"/>
  <c r="R802" i="16"/>
  <c r="R802" i="19"/>
  <c r="R898" i="16"/>
  <c r="R898" i="19"/>
  <c r="R1105" i="16"/>
  <c r="R1105" i="19"/>
  <c r="R838" i="16"/>
  <c r="R838" i="19"/>
  <c r="R970" i="16"/>
  <c r="R970" i="19"/>
  <c r="R124" i="16"/>
  <c r="R124" i="19"/>
  <c r="P35" i="16"/>
  <c r="P35" i="19"/>
  <c r="Q219" i="16"/>
  <c r="Q219" i="19"/>
  <c r="Q120" i="16"/>
  <c r="Q120" i="19"/>
  <c r="Q370" i="16"/>
  <c r="Q370" i="19"/>
  <c r="Q326" i="16"/>
  <c r="Q326" i="19"/>
  <c r="Q291" i="16"/>
  <c r="Q291" i="19"/>
  <c r="O70" i="24" s="1"/>
  <c r="Q396" i="16"/>
  <c r="Q396" i="19"/>
  <c r="Q253" i="16"/>
  <c r="Q253" i="19"/>
  <c r="Q266" i="16"/>
  <c r="Q266" i="19"/>
  <c r="Q183" i="16"/>
  <c r="Q183" i="19"/>
  <c r="Q622" i="16"/>
  <c r="Q622" i="19"/>
  <c r="Q480" i="16"/>
  <c r="Q480" i="19"/>
  <c r="Q515" i="16"/>
  <c r="Q515" i="19"/>
  <c r="Q646" i="16"/>
  <c r="Q646" i="19"/>
  <c r="Q630" i="16"/>
  <c r="Q630" i="19"/>
  <c r="Q541" i="16"/>
  <c r="Q541" i="19"/>
  <c r="Q773" i="16"/>
  <c r="Q773" i="19"/>
  <c r="Q751" i="16"/>
  <c r="Q751" i="19"/>
  <c r="Q1053" i="16"/>
  <c r="Q1053" i="19"/>
  <c r="Q742" i="16"/>
  <c r="Q742" i="19"/>
  <c r="Q802" i="16"/>
  <c r="Q802" i="19"/>
  <c r="Q961" i="16"/>
  <c r="Q961" i="19"/>
  <c r="Q895" i="16"/>
  <c r="Q895" i="19"/>
  <c r="Q1036" i="16"/>
  <c r="Q1036" i="19"/>
  <c r="Q957" i="16"/>
  <c r="Q957" i="19"/>
  <c r="Q906" i="16"/>
  <c r="Q906" i="19"/>
  <c r="Q1096" i="16"/>
  <c r="Q1096" i="19"/>
  <c r="J6" i="18"/>
  <c r="J7" i="17"/>
  <c r="L6" i="21"/>
  <c r="L7" i="20"/>
  <c r="H24" i="21"/>
  <c r="G24" i="18"/>
  <c r="K5" i="21"/>
  <c r="K6" i="20"/>
  <c r="H16" i="18"/>
  <c r="I23" i="21"/>
  <c r="I9" i="20"/>
  <c r="H27" i="18"/>
  <c r="H4" i="17"/>
  <c r="L22" i="21"/>
  <c r="G26" i="18"/>
  <c r="G3" i="17"/>
  <c r="R113" i="16"/>
  <c r="R113" i="19"/>
  <c r="U138" i="16"/>
  <c r="U138" i="19"/>
  <c r="U94" i="16"/>
  <c r="U94" i="19"/>
  <c r="R206" i="16"/>
  <c r="R206" i="19"/>
  <c r="R386" i="16"/>
  <c r="R386" i="19"/>
  <c r="R312" i="16"/>
  <c r="R312" i="19"/>
  <c r="R127" i="16"/>
  <c r="R127" i="19"/>
  <c r="W392" i="8"/>
  <c r="R275" i="16"/>
  <c r="R275" i="19"/>
  <c r="R537" i="16"/>
  <c r="R537" i="19"/>
  <c r="R279" i="16"/>
  <c r="R279" i="19"/>
  <c r="R429" i="16"/>
  <c r="R429" i="19"/>
  <c r="R499" i="16"/>
  <c r="R499" i="19"/>
  <c r="R620" i="16"/>
  <c r="R620" i="19"/>
  <c r="R617" i="16"/>
  <c r="R617" i="19"/>
  <c r="R437" i="16"/>
  <c r="R437" i="19"/>
  <c r="R526" i="16"/>
  <c r="R526" i="19"/>
  <c r="R776" i="16"/>
  <c r="R776" i="19"/>
  <c r="R608" i="16"/>
  <c r="R608" i="19"/>
  <c r="R783" i="16"/>
  <c r="R783" i="19"/>
  <c r="R568" i="16"/>
  <c r="R568" i="19"/>
  <c r="R763" i="16"/>
  <c r="R763" i="19"/>
  <c r="R773" i="16"/>
  <c r="R773" i="19"/>
  <c r="R786" i="16"/>
  <c r="R786" i="19"/>
  <c r="R849" i="16"/>
  <c r="R849" i="19"/>
  <c r="R996" i="16"/>
  <c r="R996" i="19"/>
  <c r="R811" i="16"/>
  <c r="R811" i="19"/>
  <c r="R1060" i="16"/>
  <c r="R1060" i="19"/>
  <c r="R937" i="16"/>
  <c r="R937" i="19"/>
  <c r="R854" i="16"/>
  <c r="R854" i="19"/>
  <c r="R1208" i="16"/>
  <c r="R1208" i="19"/>
  <c r="Q169" i="16"/>
  <c r="Q169" i="19"/>
  <c r="O27" i="24" s="1"/>
  <c r="U91" i="16"/>
  <c r="U91" i="19"/>
  <c r="U66" i="16"/>
  <c r="U66" i="19"/>
  <c r="U34" i="16"/>
  <c r="U34" i="19"/>
  <c r="W34" i="8"/>
  <c r="Q325" i="16"/>
  <c r="Q325" i="19"/>
  <c r="Q300" i="16"/>
  <c r="Q300" i="19"/>
  <c r="Q307" i="16"/>
  <c r="Q307" i="19"/>
  <c r="Q144" i="16"/>
  <c r="Q144" i="19"/>
  <c r="Q282" i="16"/>
  <c r="Q282" i="19"/>
  <c r="Q583" i="16"/>
  <c r="Q583" i="19"/>
  <c r="Q566" i="16"/>
  <c r="Q566" i="19"/>
  <c r="R4" i="12"/>
  <c r="R5" i="9"/>
  <c r="Q624" i="16"/>
  <c r="Q624" i="19"/>
  <c r="Q659" i="16"/>
  <c r="Q659" i="19"/>
  <c r="O3" i="24" s="1"/>
  <c r="Q766" i="16"/>
  <c r="Q766" i="19"/>
  <c r="Q462" i="16"/>
  <c r="Q462" i="19"/>
  <c r="Q556" i="16"/>
  <c r="Q556" i="19"/>
  <c r="Q557" i="16"/>
  <c r="Q557" i="19"/>
  <c r="Q672" i="16"/>
  <c r="Q672" i="19"/>
  <c r="Q757" i="16"/>
  <c r="Q757" i="19"/>
  <c r="Q713" i="16"/>
  <c r="Q713" i="19"/>
  <c r="Q613" i="16"/>
  <c r="Q613" i="19"/>
  <c r="Q974" i="16"/>
  <c r="Q974" i="19"/>
  <c r="Q997" i="16"/>
  <c r="Q997" i="19"/>
  <c r="Q996" i="16"/>
  <c r="Q996" i="19"/>
  <c r="Q911" i="16"/>
  <c r="Q911" i="19"/>
  <c r="Q1092" i="16"/>
  <c r="Q1092" i="19"/>
  <c r="Q966" i="16"/>
  <c r="Q966" i="19"/>
  <c r="Q1057" i="16"/>
  <c r="Q1057" i="19"/>
  <c r="Q973" i="16"/>
  <c r="Q973" i="19"/>
  <c r="Q922" i="16"/>
  <c r="Q922" i="19"/>
  <c r="Q1098" i="16"/>
  <c r="Q1098" i="19"/>
  <c r="Q1208" i="16"/>
  <c r="Q1208" i="19"/>
  <c r="W361" i="8"/>
  <c r="V1243" i="16"/>
  <c r="V389" i="19"/>
  <c r="V1108" i="16"/>
  <c r="V804" i="16"/>
  <c r="V1050" i="19"/>
  <c r="V530" i="19"/>
  <c r="V809" i="16"/>
  <c r="V728" i="16"/>
  <c r="V545" i="16"/>
  <c r="V77" i="16"/>
  <c r="H6" i="18"/>
  <c r="H7" i="17"/>
  <c r="L6" i="18"/>
  <c r="L7" i="17"/>
  <c r="K5" i="18"/>
  <c r="K6" i="17"/>
  <c r="K4" i="21"/>
  <c r="K5" i="20"/>
  <c r="J4" i="21"/>
  <c r="J5" i="20"/>
  <c r="I23" i="18"/>
  <c r="I9" i="17"/>
  <c r="L22" i="18"/>
  <c r="I22" i="21"/>
  <c r="L14" i="20"/>
  <c r="H21" i="21"/>
  <c r="H10" i="20"/>
  <c r="J14" i="20"/>
  <c r="R222" i="16"/>
  <c r="R222" i="19"/>
  <c r="R433" i="16"/>
  <c r="R433" i="19"/>
  <c r="R328" i="16"/>
  <c r="R328" i="19"/>
  <c r="R143" i="16"/>
  <c r="R143" i="19"/>
  <c r="R419" i="16"/>
  <c r="R419" i="19"/>
  <c r="R291" i="16"/>
  <c r="R291" i="19"/>
  <c r="P70" i="24" s="1"/>
  <c r="R266" i="16"/>
  <c r="R266" i="19"/>
  <c r="R566" i="16"/>
  <c r="R566" i="19"/>
  <c r="R646" i="16"/>
  <c r="R646" i="19"/>
  <c r="R452" i="16"/>
  <c r="R452" i="19"/>
  <c r="R467" i="16"/>
  <c r="R467" i="19"/>
  <c r="R541" i="16"/>
  <c r="R541" i="19"/>
  <c r="S4" i="12"/>
  <c r="S5" i="9"/>
  <c r="R624" i="16"/>
  <c r="R624" i="19"/>
  <c r="R703" i="16"/>
  <c r="R703" i="19"/>
  <c r="R813" i="16"/>
  <c r="R813" i="19"/>
  <c r="R768" i="16"/>
  <c r="R768" i="19"/>
  <c r="R789" i="16"/>
  <c r="R789" i="19"/>
  <c r="R796" i="16"/>
  <c r="R796" i="19"/>
  <c r="R921" i="16"/>
  <c r="R921" i="19"/>
  <c r="R841" i="16"/>
  <c r="R841" i="19"/>
  <c r="R999" i="16"/>
  <c r="R999" i="19"/>
  <c r="R942" i="16"/>
  <c r="R942" i="19"/>
  <c r="R895" i="16"/>
  <c r="R895" i="19"/>
  <c r="R953" i="16"/>
  <c r="R953" i="19"/>
  <c r="R870" i="16"/>
  <c r="R870" i="19"/>
  <c r="R864" i="16"/>
  <c r="R864" i="19"/>
  <c r="R1097" i="16"/>
  <c r="R1097" i="19"/>
  <c r="R1002" i="16"/>
  <c r="R1002" i="19"/>
  <c r="R1096" i="16"/>
  <c r="R1096" i="19"/>
  <c r="Q251" i="16"/>
  <c r="Q251" i="19"/>
  <c r="Q361" i="16"/>
  <c r="Q361" i="19"/>
  <c r="Q323" i="16"/>
  <c r="Q323" i="19"/>
  <c r="Q160" i="16"/>
  <c r="Q160" i="19"/>
  <c r="Q285" i="16"/>
  <c r="Q285" i="19"/>
  <c r="Q298" i="16"/>
  <c r="Q298" i="19"/>
  <c r="O22" i="24" s="1"/>
  <c r="Q653" i="16"/>
  <c r="Q653" i="19"/>
  <c r="Q670" i="16"/>
  <c r="Q670" i="19"/>
  <c r="Q390" i="16"/>
  <c r="Q390" i="19"/>
  <c r="Q502" i="16"/>
  <c r="Q502" i="19"/>
  <c r="W586" i="8"/>
  <c r="Q573" i="16"/>
  <c r="Q573" i="19"/>
  <c r="Q686" i="16"/>
  <c r="Q686" i="19"/>
  <c r="Q881" i="16"/>
  <c r="Q881" i="19"/>
  <c r="Q865" i="16"/>
  <c r="Q865" i="19"/>
  <c r="Q836" i="16"/>
  <c r="Q836" i="19"/>
  <c r="Q770" i="16"/>
  <c r="Q770" i="19"/>
  <c r="Q783" i="16"/>
  <c r="Q783" i="19"/>
  <c r="Q841" i="16"/>
  <c r="Q841" i="19"/>
  <c r="Q1006" i="16"/>
  <c r="Q1006" i="19"/>
  <c r="Q1029" i="16"/>
  <c r="Q1029" i="19"/>
  <c r="Q1028" i="16"/>
  <c r="Q1028" i="19"/>
  <c r="Q1060" i="16"/>
  <c r="Q1060" i="19"/>
  <c r="Q927" i="16"/>
  <c r="Q927" i="19"/>
  <c r="Q1122" i="16"/>
  <c r="Q1122" i="19"/>
  <c r="Q989" i="16"/>
  <c r="Q989" i="19"/>
  <c r="Q938" i="16"/>
  <c r="Q938" i="19"/>
  <c r="W69" i="8"/>
  <c r="W29" i="8"/>
  <c r="V785" i="19"/>
  <c r="V1233" i="16"/>
  <c r="V510" i="16"/>
  <c r="V738" i="19"/>
  <c r="V801" i="19"/>
  <c r="V158" i="19"/>
  <c r="V142" i="19"/>
  <c r="V1205" i="16"/>
  <c r="V647" i="16"/>
  <c r="V497" i="16"/>
  <c r="V952" i="19"/>
  <c r="V883" i="19"/>
  <c r="V341" i="19"/>
  <c r="V317" i="19"/>
  <c r="V401" i="19"/>
  <c r="V330" i="19"/>
  <c r="H5" i="21"/>
  <c r="H6" i="20"/>
  <c r="K24" i="21"/>
  <c r="K4" i="18"/>
  <c r="K5" i="17"/>
  <c r="J4" i="18"/>
  <c r="J5" i="17"/>
  <c r="F4" i="21"/>
  <c r="F5" i="20"/>
  <c r="I22" i="18"/>
  <c r="J14" i="17"/>
  <c r="V16" i="9"/>
  <c r="U177" i="16"/>
  <c r="V16" i="17" s="1"/>
  <c r="U177" i="19"/>
  <c r="V16" i="20" s="1"/>
  <c r="U206" i="16"/>
  <c r="U206" i="19"/>
  <c r="U168" i="16"/>
  <c r="U168" i="19"/>
  <c r="U419" i="16"/>
  <c r="U419" i="19"/>
  <c r="U367" i="16"/>
  <c r="U367" i="19"/>
  <c r="U214" i="16"/>
  <c r="U214" i="19"/>
  <c r="U307" i="16"/>
  <c r="U307" i="19"/>
  <c r="U657" i="16"/>
  <c r="U657" i="19"/>
  <c r="U480" i="16"/>
  <c r="U480" i="19"/>
  <c r="U396" i="16"/>
  <c r="U396" i="19"/>
  <c r="U608" i="16"/>
  <c r="U608" i="19"/>
  <c r="U689" i="16"/>
  <c r="U689" i="19"/>
  <c r="U684" i="16"/>
  <c r="U684" i="19"/>
  <c r="U682" i="16"/>
  <c r="U682" i="19"/>
  <c r="U922" i="16"/>
  <c r="U922" i="19"/>
  <c r="U690" i="16"/>
  <c r="U690" i="19"/>
  <c r="U710" i="16"/>
  <c r="U710" i="19"/>
  <c r="U691" i="16"/>
  <c r="U691" i="19"/>
  <c r="U717" i="16"/>
  <c r="U717" i="19"/>
  <c r="U1096" i="16"/>
  <c r="U1096" i="19"/>
  <c r="U1089" i="16"/>
  <c r="U1089" i="19"/>
  <c r="U1060" i="16"/>
  <c r="U1060" i="19"/>
  <c r="U1035" i="16"/>
  <c r="U1035" i="19"/>
  <c r="U870" i="16"/>
  <c r="U870" i="19"/>
  <c r="U144" i="16"/>
  <c r="U144" i="19"/>
  <c r="U186" i="16"/>
  <c r="U186" i="19"/>
  <c r="R70" i="16"/>
  <c r="R70" i="19"/>
  <c r="R273" i="16"/>
  <c r="R273" i="19"/>
  <c r="S11" i="12"/>
  <c r="R344" i="16"/>
  <c r="S11" i="18" s="1"/>
  <c r="R344" i="19"/>
  <c r="S11" i="21" s="1"/>
  <c r="R643" i="16"/>
  <c r="R643" i="19"/>
  <c r="R374" i="16"/>
  <c r="R374" i="19"/>
  <c r="R307" i="16"/>
  <c r="R307" i="19"/>
  <c r="R112" i="16"/>
  <c r="R112" i="19"/>
  <c r="R282" i="16"/>
  <c r="R282" i="19"/>
  <c r="R483" i="16"/>
  <c r="R483" i="19"/>
  <c r="R565" i="16"/>
  <c r="R565" i="19"/>
  <c r="R519" i="16"/>
  <c r="R519" i="19"/>
  <c r="R426" i="16"/>
  <c r="R426" i="19"/>
  <c r="R634" i="16"/>
  <c r="R634" i="19"/>
  <c r="R573" i="16"/>
  <c r="R573" i="19"/>
  <c r="R889" i="16"/>
  <c r="R889" i="19"/>
  <c r="R640" i="16"/>
  <c r="R640" i="19"/>
  <c r="R836" i="16"/>
  <c r="R836" i="19"/>
  <c r="R795" i="16"/>
  <c r="R795" i="19"/>
  <c r="R600" i="16"/>
  <c r="R600" i="19"/>
  <c r="R434" i="16"/>
  <c r="R434" i="19"/>
  <c r="R695" i="16"/>
  <c r="R695" i="19"/>
  <c r="R861" i="16"/>
  <c r="R861" i="19"/>
  <c r="R932" i="16"/>
  <c r="R932" i="19"/>
  <c r="R790" i="16"/>
  <c r="R790" i="19"/>
  <c r="R869" i="16"/>
  <c r="R869" i="19"/>
  <c r="R919" i="16"/>
  <c r="R919" i="19"/>
  <c r="R1028" i="16"/>
  <c r="R1028" i="19"/>
  <c r="R958" i="16"/>
  <c r="R958" i="19"/>
  <c r="R843" i="16"/>
  <c r="R843" i="19"/>
  <c r="R949" i="16"/>
  <c r="R949" i="19"/>
  <c r="R946" i="16"/>
  <c r="R946" i="19"/>
  <c r="R911" i="16"/>
  <c r="R911" i="19"/>
  <c r="R969" i="16"/>
  <c r="R969" i="19"/>
  <c r="S23" i="12"/>
  <c r="S9" i="9"/>
  <c r="R886" i="16"/>
  <c r="R886" i="19"/>
  <c r="R1011" i="16"/>
  <c r="R1011" i="19"/>
  <c r="R880" i="16"/>
  <c r="R880" i="19"/>
  <c r="R1110" i="16"/>
  <c r="R1110" i="19"/>
  <c r="R161" i="16"/>
  <c r="R161" i="19"/>
  <c r="R9" i="16"/>
  <c r="R9" i="19"/>
  <c r="Q318" i="16"/>
  <c r="Q318" i="19"/>
  <c r="Q267" i="16"/>
  <c r="Q267" i="19"/>
  <c r="Q168" i="16"/>
  <c r="Q168" i="19"/>
  <c r="Q357" i="16"/>
  <c r="Q357" i="19"/>
  <c r="Q512" i="16"/>
  <c r="Q512" i="19"/>
  <c r="Q414" i="16"/>
  <c r="Q414" i="19"/>
  <c r="Q374" i="16"/>
  <c r="Q374" i="19"/>
  <c r="Q176" i="16"/>
  <c r="Q176" i="19"/>
  <c r="Q314" i="16"/>
  <c r="Q314" i="19"/>
  <c r="Q231" i="16"/>
  <c r="Q231" i="19"/>
  <c r="Q654" i="16"/>
  <c r="Q654" i="19"/>
  <c r="Q406" i="16"/>
  <c r="Q406" i="19"/>
  <c r="Q526" i="16"/>
  <c r="Q526" i="19"/>
  <c r="Q833" i="16"/>
  <c r="Q833" i="19"/>
  <c r="Q866" i="16"/>
  <c r="Q866" i="19"/>
  <c r="Q645" i="16"/>
  <c r="Q645" i="19"/>
  <c r="Q923" i="16"/>
  <c r="Q923" i="19"/>
  <c r="Q846" i="16"/>
  <c r="Q846" i="19"/>
  <c r="Q786" i="16"/>
  <c r="Q786" i="19"/>
  <c r="Q790" i="16"/>
  <c r="Q790" i="19"/>
  <c r="Q755" i="16"/>
  <c r="Q755" i="19"/>
  <c r="Q663" i="16"/>
  <c r="Q663" i="19"/>
  <c r="Q657" i="16"/>
  <c r="Q657" i="19"/>
  <c r="Q918" i="16"/>
  <c r="Q918" i="19"/>
  <c r="O60" i="24" s="1"/>
  <c r="Q946" i="16"/>
  <c r="Q946" i="19"/>
  <c r="Q943" i="16"/>
  <c r="Q943" i="19"/>
  <c r="Q876" i="16"/>
  <c r="Q876" i="19"/>
  <c r="Q998" i="16"/>
  <c r="Q998" i="19"/>
  <c r="Q899" i="16"/>
  <c r="Q899" i="19"/>
  <c r="Q954" i="16"/>
  <c r="Q954" i="19"/>
  <c r="W295" i="8"/>
  <c r="K24" i="18"/>
  <c r="L23" i="21"/>
  <c r="L9" i="20"/>
  <c r="J23" i="21"/>
  <c r="J9" i="20"/>
  <c r="F4" i="18"/>
  <c r="F5" i="17"/>
  <c r="J24" i="21"/>
  <c r="J17" i="21"/>
  <c r="J12" i="20"/>
  <c r="J26" i="21"/>
  <c r="J3" i="20"/>
  <c r="P206" i="16"/>
  <c r="P206" i="19"/>
  <c r="Q65" i="16"/>
  <c r="Q65" i="19"/>
  <c r="U383" i="16"/>
  <c r="U383" i="19"/>
  <c r="U311" i="16"/>
  <c r="U311" i="19"/>
  <c r="U222" i="16"/>
  <c r="U222" i="19"/>
  <c r="U184" i="16"/>
  <c r="U184" i="19"/>
  <c r="U197" i="16"/>
  <c r="U197" i="19"/>
  <c r="U210" i="16"/>
  <c r="U210" i="19"/>
  <c r="U268" i="16"/>
  <c r="U268" i="19"/>
  <c r="U233" i="16"/>
  <c r="U233" i="19"/>
  <c r="U230" i="16"/>
  <c r="U230" i="19"/>
  <c r="U323" i="16"/>
  <c r="U323" i="19"/>
  <c r="U494" i="16"/>
  <c r="U494" i="19"/>
  <c r="S65" i="24" s="1"/>
  <c r="U550" i="16"/>
  <c r="U550" i="19"/>
  <c r="V4" i="12"/>
  <c r="V5" i="9"/>
  <c r="U624" i="16"/>
  <c r="U624" i="19"/>
  <c r="U673" i="16"/>
  <c r="U673" i="19"/>
  <c r="U698" i="16"/>
  <c r="U698" i="19"/>
  <c r="U699" i="16"/>
  <c r="U699" i="19"/>
  <c r="U949" i="16"/>
  <c r="U949" i="19"/>
  <c r="U703" i="16"/>
  <c r="U703" i="19"/>
  <c r="U733" i="16"/>
  <c r="U733" i="19"/>
  <c r="U1097" i="16"/>
  <c r="U1097" i="19"/>
  <c r="U1061" i="16"/>
  <c r="U1061" i="19"/>
  <c r="U1049" i="16"/>
  <c r="U1049" i="19"/>
  <c r="U889" i="16"/>
  <c r="U889" i="19"/>
  <c r="V23" i="12"/>
  <c r="V9" i="9"/>
  <c r="U886" i="16"/>
  <c r="U886" i="19"/>
  <c r="U1043" i="16"/>
  <c r="U1043" i="19"/>
  <c r="R185" i="16"/>
  <c r="R185" i="19"/>
  <c r="W37" i="8"/>
  <c r="R289" i="16"/>
  <c r="R289" i="19"/>
  <c r="R254" i="16"/>
  <c r="R254" i="19"/>
  <c r="R203" i="16"/>
  <c r="R203" i="19"/>
  <c r="R104" i="16"/>
  <c r="R104" i="19"/>
  <c r="R210" i="16"/>
  <c r="R210" i="19"/>
  <c r="R406" i="16"/>
  <c r="R406" i="19"/>
  <c r="R323" i="16"/>
  <c r="R323" i="19"/>
  <c r="R396" i="16"/>
  <c r="R396" i="19"/>
  <c r="R349" i="16"/>
  <c r="R349" i="19"/>
  <c r="W349" i="8"/>
  <c r="R298" i="16"/>
  <c r="R298" i="19"/>
  <c r="P22" i="24" s="1"/>
  <c r="R493" i="16"/>
  <c r="R493" i="19"/>
  <c r="R645" i="16"/>
  <c r="R645" i="19"/>
  <c r="R442" i="16"/>
  <c r="R442" i="19"/>
  <c r="R585" i="16"/>
  <c r="R585" i="19"/>
  <c r="R659" i="16"/>
  <c r="R659" i="19"/>
  <c r="P3" i="24" s="1"/>
  <c r="R699" i="16"/>
  <c r="R699" i="19"/>
  <c r="R900" i="16"/>
  <c r="R900" i="19"/>
  <c r="R696" i="16"/>
  <c r="R696" i="19"/>
  <c r="R872" i="16"/>
  <c r="R872" i="19"/>
  <c r="R808" i="16"/>
  <c r="R808" i="19"/>
  <c r="R885" i="16"/>
  <c r="R885" i="19"/>
  <c r="R920" i="16"/>
  <c r="R920" i="19"/>
  <c r="R1116" i="16"/>
  <c r="R1116" i="19"/>
  <c r="R974" i="16"/>
  <c r="R974" i="19"/>
  <c r="R859" i="16"/>
  <c r="R859" i="19"/>
  <c r="R965" i="16"/>
  <c r="R965" i="19"/>
  <c r="R962" i="16"/>
  <c r="R962" i="19"/>
  <c r="R927" i="16"/>
  <c r="R927" i="19"/>
  <c r="R902" i="16"/>
  <c r="R902" i="19"/>
  <c r="R1032" i="16"/>
  <c r="R1032" i="19"/>
  <c r="V1198" i="16"/>
  <c r="V1225" i="16"/>
  <c r="V1230" i="16"/>
  <c r="V284" i="16"/>
  <c r="V223" i="16"/>
  <c r="V38" i="16"/>
  <c r="V1125" i="19"/>
  <c r="V1015" i="19"/>
  <c r="V784" i="19"/>
  <c r="V471" i="19"/>
  <c r="V539" i="19"/>
  <c r="V284" i="19"/>
  <c r="V309" i="19"/>
  <c r="H5" i="18"/>
  <c r="H6" i="17"/>
  <c r="J5" i="21"/>
  <c r="J6" i="20"/>
  <c r="L24" i="21"/>
  <c r="L23" i="18"/>
  <c r="L9" i="17"/>
  <c r="I5" i="21"/>
  <c r="I6" i="20"/>
  <c r="J23" i="18"/>
  <c r="J9" i="17"/>
  <c r="J24" i="18"/>
  <c r="J17" i="18"/>
  <c r="J12" i="17"/>
  <c r="G17" i="21"/>
  <c r="G12" i="20"/>
  <c r="H22" i="21"/>
  <c r="F22" i="21"/>
  <c r="J26" i="18"/>
  <c r="J3" i="17"/>
  <c r="W199" i="8"/>
  <c r="P113" i="16"/>
  <c r="P113" i="19"/>
  <c r="Q27" i="16"/>
  <c r="Q27" i="19"/>
  <c r="U198" i="16"/>
  <c r="U198" i="19"/>
  <c r="P222" i="16"/>
  <c r="P222" i="19"/>
  <c r="R356" i="16"/>
  <c r="R356" i="19"/>
  <c r="Q143" i="16"/>
  <c r="Q143" i="19"/>
  <c r="Q26" i="16"/>
  <c r="Q26" i="19"/>
  <c r="U467" i="16"/>
  <c r="U467" i="19"/>
  <c r="U267" i="16"/>
  <c r="U267" i="19"/>
  <c r="U200" i="16"/>
  <c r="U200" i="19"/>
  <c r="U213" i="16"/>
  <c r="U213" i="19"/>
  <c r="U143" i="16"/>
  <c r="U143" i="19"/>
  <c r="U246" i="16"/>
  <c r="U246" i="19"/>
  <c r="U483" i="16"/>
  <c r="U483" i="19"/>
  <c r="U557" i="16"/>
  <c r="U557" i="19"/>
  <c r="U566" i="16"/>
  <c r="U566" i="19"/>
  <c r="V16" i="12"/>
  <c r="U648" i="16"/>
  <c r="U648" i="19"/>
  <c r="U515" i="16"/>
  <c r="U515" i="19"/>
  <c r="U432" i="16"/>
  <c r="U432" i="19"/>
  <c r="U864" i="16"/>
  <c r="U864" i="19"/>
  <c r="U640" i="16"/>
  <c r="U640" i="19"/>
  <c r="U792" i="16"/>
  <c r="U792" i="19"/>
  <c r="U935" i="16"/>
  <c r="U935" i="19"/>
  <c r="U797" i="16"/>
  <c r="U797" i="19"/>
  <c r="U742" i="16"/>
  <c r="U742" i="19"/>
  <c r="U749" i="16"/>
  <c r="U749" i="19"/>
  <c r="U1110" i="16"/>
  <c r="U1110" i="19"/>
  <c r="U836" i="16"/>
  <c r="U836" i="19"/>
  <c r="U972" i="16"/>
  <c r="U972" i="19"/>
  <c r="U902" i="16"/>
  <c r="U902" i="19"/>
  <c r="U1076" i="16"/>
  <c r="U1076" i="19"/>
  <c r="U1053" i="16"/>
  <c r="U1053" i="19"/>
  <c r="L70" i="16"/>
  <c r="L70" i="19"/>
  <c r="X70" i="8"/>
  <c r="W14" i="8"/>
  <c r="V75" i="16"/>
  <c r="V930" i="19"/>
  <c r="V329" i="19"/>
  <c r="V97" i="19"/>
  <c r="J5" i="18"/>
  <c r="J6" i="17"/>
  <c r="L24" i="18"/>
  <c r="F12" i="21"/>
  <c r="I5" i="18"/>
  <c r="I6" i="17"/>
  <c r="G17" i="18"/>
  <c r="G12" i="17"/>
  <c r="H22" i="18"/>
  <c r="I21" i="21"/>
  <c r="I10" i="20"/>
  <c r="F22" i="18"/>
  <c r="W282" i="8"/>
  <c r="R13" i="12"/>
  <c r="Q86" i="16"/>
  <c r="R13" i="18" s="1"/>
  <c r="Q86" i="19"/>
  <c r="W74" i="8"/>
  <c r="W226" i="8"/>
  <c r="W92" i="8"/>
  <c r="V1166" i="16"/>
  <c r="V544" i="19"/>
  <c r="V1158" i="16"/>
  <c r="V1094" i="16"/>
  <c r="V615" i="16"/>
  <c r="V387" i="19"/>
  <c r="V1216" i="16"/>
  <c r="V909" i="16"/>
  <c r="V547" i="16"/>
  <c r="V533" i="16"/>
  <c r="V465" i="16"/>
  <c r="V116" i="16"/>
  <c r="V392" i="19"/>
  <c r="L25" i="21"/>
  <c r="L8" i="20"/>
  <c r="AA15" i="9"/>
  <c r="Y15" i="9"/>
  <c r="J22" i="21"/>
  <c r="G8" i="21"/>
  <c r="I21" i="18"/>
  <c r="I10" i="17"/>
  <c r="F11" i="21"/>
  <c r="P72" i="16"/>
  <c r="P72" i="19"/>
  <c r="R81" i="16"/>
  <c r="R81" i="19"/>
  <c r="P62" i="16"/>
  <c r="P62" i="19"/>
  <c r="Q99" i="16"/>
  <c r="Q99" i="19"/>
  <c r="V10" i="12"/>
  <c r="U54" i="16"/>
  <c r="V10" i="18" s="1"/>
  <c r="U54" i="19"/>
  <c r="L7" i="18"/>
  <c r="U359" i="16"/>
  <c r="U359" i="19"/>
  <c r="U245" i="16"/>
  <c r="U245" i="19"/>
  <c r="U258" i="16"/>
  <c r="U258" i="19"/>
  <c r="U281" i="16"/>
  <c r="U281" i="19"/>
  <c r="U115" i="16"/>
  <c r="U115" i="19"/>
  <c r="U614" i="16"/>
  <c r="U614" i="19"/>
  <c r="U433" i="16"/>
  <c r="U433" i="19"/>
  <c r="U532" i="16"/>
  <c r="U532" i="19"/>
  <c r="U906" i="16"/>
  <c r="U906" i="19"/>
  <c r="U442" i="16"/>
  <c r="U442" i="19"/>
  <c r="U757" i="16"/>
  <c r="U757" i="19"/>
  <c r="U890" i="16"/>
  <c r="U890" i="19"/>
  <c r="U603" i="16"/>
  <c r="U603" i="19"/>
  <c r="U766" i="16"/>
  <c r="U766" i="19"/>
  <c r="U747" i="16"/>
  <c r="U747" i="19"/>
  <c r="U751" i="16"/>
  <c r="U751" i="19"/>
  <c r="U755" i="16"/>
  <c r="U755" i="19"/>
  <c r="U951" i="16"/>
  <c r="U951" i="19"/>
  <c r="U946" i="16"/>
  <c r="U946" i="19"/>
  <c r="U937" i="16"/>
  <c r="U937" i="19"/>
  <c r="U1068" i="16"/>
  <c r="U1068" i="19"/>
  <c r="P190" i="16"/>
  <c r="P190" i="19"/>
  <c r="I20" i="21"/>
  <c r="I11" i="20"/>
  <c r="R76" i="16"/>
  <c r="R76" i="19"/>
  <c r="W162" i="8"/>
  <c r="V1073" i="19"/>
  <c r="V692" i="19"/>
  <c r="V478" i="16"/>
  <c r="V540" i="19"/>
  <c r="V1144" i="16"/>
  <c r="V1131" i="16"/>
  <c r="V1151" i="16"/>
  <c r="V901" i="16"/>
  <c r="V731" i="16"/>
  <c r="V137" i="16"/>
  <c r="V19" i="16"/>
  <c r="V774" i="19"/>
  <c r="V704" i="19"/>
  <c r="V468" i="19"/>
  <c r="L25" i="18"/>
  <c r="L8" i="17"/>
  <c r="J25" i="21"/>
  <c r="J8" i="20"/>
  <c r="H23" i="21"/>
  <c r="H9" i="20"/>
  <c r="J22" i="18"/>
  <c r="G8" i="18"/>
  <c r="F11" i="18"/>
  <c r="U71" i="16"/>
  <c r="U71" i="19"/>
  <c r="Q7" i="12"/>
  <c r="P24" i="16"/>
  <c r="P24" i="19"/>
  <c r="R157" i="16"/>
  <c r="R157" i="19"/>
  <c r="P43" i="24" s="1"/>
  <c r="P27" i="16"/>
  <c r="P27" i="19"/>
  <c r="U61" i="16"/>
  <c r="U61" i="19"/>
  <c r="R4" i="16"/>
  <c r="R4" i="19"/>
  <c r="Q182" i="16"/>
  <c r="Q182" i="19"/>
  <c r="R134" i="16"/>
  <c r="R134" i="19"/>
  <c r="U95" i="16"/>
  <c r="U95" i="19"/>
  <c r="I20" i="18"/>
  <c r="I11" i="17"/>
  <c r="Q185" i="16"/>
  <c r="Q185" i="19"/>
  <c r="R145" i="16"/>
  <c r="R145" i="19"/>
  <c r="Q170" i="16"/>
  <c r="Q170" i="19"/>
  <c r="U112" i="16"/>
  <c r="U112" i="19"/>
  <c r="T62" i="16"/>
  <c r="T62" i="19"/>
  <c r="V45" i="16"/>
  <c r="V1171" i="16"/>
  <c r="V979" i="16"/>
  <c r="V709" i="16"/>
  <c r="V712" i="16"/>
  <c r="V220" i="16"/>
  <c r="V96" i="16"/>
  <c r="V29" i="16"/>
  <c r="V1123" i="19"/>
  <c r="V1079" i="19"/>
  <c r="V1010" i="19"/>
  <c r="V875" i="19"/>
  <c r="V769" i="19"/>
  <c r="V500" i="19"/>
  <c r="V379" i="19"/>
  <c r="G23" i="21"/>
  <c r="G9" i="20"/>
  <c r="J25" i="18"/>
  <c r="J8" i="17"/>
  <c r="I25" i="21"/>
  <c r="I8" i="20"/>
  <c r="I24" i="21"/>
  <c r="G4" i="21"/>
  <c r="G5" i="20"/>
  <c r="L16" i="21"/>
  <c r="H23" i="18"/>
  <c r="H9" i="17"/>
  <c r="L17" i="21"/>
  <c r="L12" i="20"/>
  <c r="K21" i="21"/>
  <c r="K10" i="20"/>
  <c r="F27" i="21"/>
  <c r="F4" i="20"/>
  <c r="G14" i="20"/>
  <c r="U141" i="16"/>
  <c r="U141" i="19"/>
  <c r="U103" i="16"/>
  <c r="U103" i="19"/>
  <c r="Q13" i="12"/>
  <c r="P86" i="16"/>
  <c r="Q13" i="18" s="1"/>
  <c r="P86" i="19"/>
  <c r="P183" i="16"/>
  <c r="P183" i="19"/>
  <c r="G11" i="17"/>
  <c r="G20" i="18"/>
  <c r="P64" i="16"/>
  <c r="P64" i="19"/>
  <c r="R334" i="16"/>
  <c r="R334" i="19"/>
  <c r="R184" i="16"/>
  <c r="R184" i="19"/>
  <c r="R261" i="16"/>
  <c r="R261" i="19"/>
  <c r="R268" i="16"/>
  <c r="R268" i="19"/>
  <c r="R281" i="16"/>
  <c r="R281" i="19"/>
  <c r="R214" i="16"/>
  <c r="R214" i="19"/>
  <c r="R147" i="16"/>
  <c r="R147" i="19"/>
  <c r="R425" i="16"/>
  <c r="R425" i="19"/>
  <c r="R751" i="16"/>
  <c r="R751" i="19"/>
  <c r="R604" i="16"/>
  <c r="R604" i="19"/>
  <c r="R572" i="16"/>
  <c r="R572" i="19"/>
  <c r="R602" i="16"/>
  <c r="R602" i="19"/>
  <c r="R766" i="16"/>
  <c r="R766" i="19"/>
  <c r="R480" i="16"/>
  <c r="R480" i="19"/>
  <c r="R759" i="16"/>
  <c r="R759" i="19"/>
  <c r="R590" i="16"/>
  <c r="R590" i="19"/>
  <c r="R603" i="16"/>
  <c r="R603" i="19"/>
  <c r="R844" i="16"/>
  <c r="R844" i="19"/>
  <c r="R1065" i="16"/>
  <c r="R1065" i="19"/>
  <c r="R697" i="16"/>
  <c r="R697" i="19"/>
  <c r="R1117" i="16"/>
  <c r="R1117" i="19"/>
  <c r="R1043" i="16"/>
  <c r="R1043" i="19"/>
  <c r="R1053" i="16"/>
  <c r="R1053" i="19"/>
  <c r="R1039" i="16"/>
  <c r="R1039" i="19"/>
  <c r="R1061" i="16"/>
  <c r="R1061" i="19"/>
  <c r="R1007" i="16"/>
  <c r="R1007" i="19"/>
  <c r="R982" i="16"/>
  <c r="R982" i="19"/>
  <c r="R851" i="16"/>
  <c r="R851" i="19"/>
  <c r="R973" i="16"/>
  <c r="R973" i="19"/>
  <c r="K8" i="21"/>
  <c r="Q145" i="16"/>
  <c r="Q145" i="19"/>
  <c r="W96" i="8"/>
  <c r="W68" i="8"/>
  <c r="V1215" i="16"/>
  <c r="V1101" i="19"/>
  <c r="V760" i="19"/>
  <c r="V873" i="19"/>
  <c r="V628" i="19"/>
  <c r="V676" i="19"/>
  <c r="V449" i="19"/>
  <c r="V278" i="19"/>
  <c r="K6" i="21"/>
  <c r="K7" i="20"/>
  <c r="G23" i="18"/>
  <c r="G9" i="17"/>
  <c r="I25" i="18"/>
  <c r="I8" i="17"/>
  <c r="I24" i="18"/>
  <c r="G4" i="18"/>
  <c r="G5" i="17"/>
  <c r="L16" i="18"/>
  <c r="L17" i="18"/>
  <c r="L12" i="17"/>
  <c r="K27" i="21"/>
  <c r="K4" i="20"/>
  <c r="H4" i="21"/>
  <c r="H5" i="20"/>
  <c r="F13" i="20"/>
  <c r="G14" i="17"/>
  <c r="U157" i="16"/>
  <c r="U157" i="19"/>
  <c r="S43" i="24" s="1"/>
  <c r="Q81" i="16"/>
  <c r="Q81" i="19"/>
  <c r="P182" i="16"/>
  <c r="P182" i="19"/>
  <c r="R167" i="16"/>
  <c r="R167" i="19"/>
  <c r="U234" i="16"/>
  <c r="U234" i="19"/>
  <c r="U151" i="16"/>
  <c r="U151" i="19"/>
  <c r="U340" i="16"/>
  <c r="U340" i="19"/>
  <c r="U289" i="16"/>
  <c r="U289" i="19"/>
  <c r="U318" i="16"/>
  <c r="U318" i="19"/>
  <c r="U347" i="16"/>
  <c r="U347" i="19"/>
  <c r="U280" i="16"/>
  <c r="U280" i="19"/>
  <c r="S72" i="24" s="1"/>
  <c r="U306" i="16"/>
  <c r="U306" i="19"/>
  <c r="U326" i="16"/>
  <c r="U326" i="19"/>
  <c r="U458" i="16"/>
  <c r="U458" i="19"/>
  <c r="U581" i="16"/>
  <c r="U581" i="19"/>
  <c r="S44" i="24" s="1"/>
  <c r="U440" i="16"/>
  <c r="U440" i="19"/>
  <c r="U591" i="16"/>
  <c r="U591" i="19"/>
  <c r="U604" i="16"/>
  <c r="U604" i="19"/>
  <c r="U601" i="16"/>
  <c r="U601" i="19"/>
  <c r="U839" i="16"/>
  <c r="U839" i="19"/>
  <c r="U813" i="16"/>
  <c r="U813" i="19"/>
  <c r="U697" i="16"/>
  <c r="U697" i="19"/>
  <c r="U823" i="16"/>
  <c r="U823" i="19"/>
  <c r="U835" i="16"/>
  <c r="U835" i="19"/>
  <c r="S62" i="24" s="1"/>
  <c r="U806" i="16"/>
  <c r="U806" i="19"/>
  <c r="S45" i="24" s="1"/>
  <c r="U796" i="16"/>
  <c r="U796" i="19"/>
  <c r="U894" i="16"/>
  <c r="U894" i="19"/>
  <c r="U819" i="16"/>
  <c r="U819" i="19"/>
  <c r="U999" i="16"/>
  <c r="U999" i="19"/>
  <c r="U916" i="16"/>
  <c r="U916" i="19"/>
  <c r="V24" i="12"/>
  <c r="U910" i="16"/>
  <c r="U910" i="19"/>
  <c r="S59" i="24" s="1"/>
  <c r="U923" i="16"/>
  <c r="U923" i="19"/>
  <c r="U895" i="16"/>
  <c r="U895" i="19"/>
  <c r="U982" i="16"/>
  <c r="U982" i="19"/>
  <c r="U899" i="16"/>
  <c r="U899" i="19"/>
  <c r="U1116" i="16"/>
  <c r="U1116" i="19"/>
  <c r="U176" i="16"/>
  <c r="U176" i="19"/>
  <c r="P32" i="16"/>
  <c r="P32" i="19"/>
  <c r="R532" i="16"/>
  <c r="R532" i="19"/>
  <c r="R200" i="16"/>
  <c r="R200" i="19"/>
  <c r="R306" i="16"/>
  <c r="R306" i="19"/>
  <c r="R297" i="16"/>
  <c r="R297" i="19"/>
  <c r="R230" i="16"/>
  <c r="R230" i="19"/>
  <c r="R138" i="16"/>
  <c r="R138" i="19"/>
  <c r="R383" i="16"/>
  <c r="R383" i="19"/>
  <c r="R453" i="16"/>
  <c r="R453" i="19"/>
  <c r="R581" i="16"/>
  <c r="R581" i="19"/>
  <c r="R625" i="16"/>
  <c r="R625" i="19"/>
  <c r="R470" i="16"/>
  <c r="R470" i="19"/>
  <c r="R579" i="16"/>
  <c r="R579" i="19"/>
  <c r="R621" i="16"/>
  <c r="R621" i="19"/>
  <c r="R461" i="16"/>
  <c r="R461" i="19"/>
  <c r="R613" i="16"/>
  <c r="R613" i="19"/>
  <c r="R846" i="16"/>
  <c r="R846" i="19"/>
  <c r="R672" i="16"/>
  <c r="R672" i="19"/>
  <c r="R606" i="16"/>
  <c r="R606" i="19"/>
  <c r="R897" i="16"/>
  <c r="R897" i="19"/>
  <c r="R1016" i="16"/>
  <c r="R1016" i="19"/>
  <c r="R713" i="16"/>
  <c r="R713" i="19"/>
  <c r="R977" i="16"/>
  <c r="R977" i="19"/>
  <c r="R717" i="16"/>
  <c r="R717" i="19"/>
  <c r="R823" i="16"/>
  <c r="R823" i="19"/>
  <c r="R1089" i="16"/>
  <c r="R1089" i="19"/>
  <c r="R1020" i="16"/>
  <c r="R1020" i="19"/>
  <c r="R998" i="16"/>
  <c r="R998" i="19"/>
  <c r="R989" i="16"/>
  <c r="R989" i="19"/>
  <c r="R874" i="16"/>
  <c r="R874" i="19"/>
  <c r="R1234" i="16"/>
  <c r="R1234" i="19"/>
  <c r="P168" i="16"/>
  <c r="P168" i="19"/>
  <c r="W101" i="8"/>
  <c r="P357" i="16"/>
  <c r="P357" i="19"/>
  <c r="P306" i="16"/>
  <c r="P306" i="19"/>
  <c r="P351" i="16"/>
  <c r="P351" i="19"/>
  <c r="P233" i="16"/>
  <c r="P233" i="19"/>
  <c r="P198" i="16"/>
  <c r="P198" i="19"/>
  <c r="P503" i="16"/>
  <c r="P503" i="19"/>
  <c r="P406" i="16"/>
  <c r="P406" i="19"/>
  <c r="P253" i="16"/>
  <c r="P253" i="19"/>
  <c r="P170" i="16"/>
  <c r="P170" i="19"/>
  <c r="P434" i="16"/>
  <c r="P434" i="19"/>
  <c r="Q27" i="12"/>
  <c r="Q4" i="9"/>
  <c r="P455" i="16"/>
  <c r="P455" i="19"/>
  <c r="P494" i="16"/>
  <c r="P494" i="19"/>
  <c r="P579" i="16"/>
  <c r="P579" i="19"/>
  <c r="P931" i="16"/>
  <c r="P931" i="19"/>
  <c r="P631" i="16"/>
  <c r="P631" i="19"/>
  <c r="P541" i="16"/>
  <c r="P541" i="19"/>
  <c r="P512" i="16"/>
  <c r="P512" i="19"/>
  <c r="P574" i="16"/>
  <c r="P574" i="19"/>
  <c r="P667" i="16"/>
  <c r="P667" i="19"/>
  <c r="P696" i="16"/>
  <c r="P696" i="19"/>
  <c r="P872" i="16"/>
  <c r="P872" i="19"/>
  <c r="P849" i="16"/>
  <c r="P849" i="19"/>
  <c r="P828" i="16"/>
  <c r="P828" i="19"/>
  <c r="Q12" i="12"/>
  <c r="P787" i="16"/>
  <c r="Q12" i="18" s="1"/>
  <c r="P787" i="19"/>
  <c r="Q12" i="21" s="1"/>
  <c r="P679" i="16"/>
  <c r="P679" i="19"/>
  <c r="P1013" i="16"/>
  <c r="P1013" i="19"/>
  <c r="P1007" i="16"/>
  <c r="P1007" i="19"/>
  <c r="P880" i="16"/>
  <c r="P880" i="19"/>
  <c r="P1162" i="16"/>
  <c r="P1162" i="19"/>
  <c r="P887" i="16"/>
  <c r="P887" i="19"/>
  <c r="L21" i="21"/>
  <c r="L10" i="20"/>
  <c r="S154" i="16"/>
  <c r="S154" i="19"/>
  <c r="S168" i="16"/>
  <c r="S168" i="19"/>
  <c r="S103" i="16"/>
  <c r="S103" i="19"/>
  <c r="W103" i="8"/>
  <c r="T16" i="9"/>
  <c r="S177" i="16"/>
  <c r="T16" i="17" s="1"/>
  <c r="S177" i="19"/>
  <c r="T16" i="20" s="1"/>
  <c r="S126" i="16"/>
  <c r="S126" i="19"/>
  <c r="S331" i="16"/>
  <c r="S331" i="19"/>
  <c r="T14" i="9"/>
  <c r="S296" i="16"/>
  <c r="S296" i="19"/>
  <c r="S274" i="16"/>
  <c r="S274" i="19"/>
  <c r="S319" i="16"/>
  <c r="S319" i="19"/>
  <c r="S300" i="16"/>
  <c r="S300" i="19"/>
  <c r="S297" i="16"/>
  <c r="S297" i="19"/>
  <c r="S198" i="16"/>
  <c r="S198" i="19"/>
  <c r="S522" i="16"/>
  <c r="S522" i="19"/>
  <c r="S349" i="16"/>
  <c r="S349" i="19"/>
  <c r="S502" i="16"/>
  <c r="S502" i="19"/>
  <c r="S493" i="16"/>
  <c r="S493" i="19"/>
  <c r="S426" i="16"/>
  <c r="S426" i="19"/>
  <c r="S461" i="16"/>
  <c r="S461" i="19"/>
  <c r="S396" i="16"/>
  <c r="S396" i="19"/>
  <c r="S643" i="16"/>
  <c r="S643" i="19"/>
  <c r="S567" i="16"/>
  <c r="S567" i="19"/>
  <c r="S938" i="16"/>
  <c r="S938" i="19"/>
  <c r="S682" i="16"/>
  <c r="S682" i="19"/>
  <c r="S710" i="16"/>
  <c r="S710" i="19"/>
  <c r="S897" i="16"/>
  <c r="S897" i="19"/>
  <c r="S836" i="16"/>
  <c r="S836" i="19"/>
  <c r="S903" i="16"/>
  <c r="S903" i="19"/>
  <c r="S895" i="16"/>
  <c r="S895" i="19"/>
  <c r="S727" i="16"/>
  <c r="S727" i="19"/>
  <c r="S936" i="16"/>
  <c r="S936" i="19"/>
  <c r="S898" i="16"/>
  <c r="S898" i="19"/>
  <c r="S937" i="16"/>
  <c r="S937" i="19"/>
  <c r="S870" i="16"/>
  <c r="S870" i="19"/>
  <c r="S1011" i="16"/>
  <c r="S1011" i="19"/>
  <c r="S944" i="16"/>
  <c r="S944" i="19"/>
  <c r="S1234" i="16"/>
  <c r="S1234" i="19"/>
  <c r="S1065" i="16"/>
  <c r="S1065" i="19"/>
  <c r="W10" i="8"/>
  <c r="I26" i="18"/>
  <c r="I3" i="17"/>
  <c r="U7" i="16"/>
  <c r="U7" i="19"/>
  <c r="R141" i="16"/>
  <c r="R141" i="19"/>
  <c r="P129" i="16"/>
  <c r="P129" i="19"/>
  <c r="S8" i="12"/>
  <c r="R102" i="16"/>
  <c r="R102" i="19"/>
  <c r="R20" i="16"/>
  <c r="R20" i="19"/>
  <c r="Q190" i="16"/>
  <c r="Q190" i="19"/>
  <c r="R61" i="16"/>
  <c r="R61" i="19"/>
  <c r="U145" i="16"/>
  <c r="U145" i="19"/>
  <c r="U203" i="16"/>
  <c r="U203" i="19"/>
  <c r="U650" i="16"/>
  <c r="U650" i="19"/>
  <c r="U335" i="16"/>
  <c r="U335" i="19"/>
  <c r="U185" i="16"/>
  <c r="U185" i="19"/>
  <c r="U406" i="16"/>
  <c r="U406" i="19"/>
  <c r="U275" i="16"/>
  <c r="U275" i="19"/>
  <c r="U626" i="16"/>
  <c r="U626" i="19"/>
  <c r="U394" i="16"/>
  <c r="U394" i="19"/>
  <c r="U595" i="16"/>
  <c r="U595" i="19"/>
  <c r="U486" i="16"/>
  <c r="U486" i="19"/>
  <c r="U695" i="16"/>
  <c r="U695" i="19"/>
  <c r="U721" i="16"/>
  <c r="U721" i="19"/>
  <c r="U727" i="16"/>
  <c r="U727" i="19"/>
  <c r="U507" i="16"/>
  <c r="U507" i="19"/>
  <c r="U670" i="16"/>
  <c r="U670" i="19"/>
  <c r="U938" i="16"/>
  <c r="U938" i="19"/>
  <c r="U1021" i="16"/>
  <c r="U1021" i="19"/>
  <c r="U659" i="16"/>
  <c r="U659" i="19"/>
  <c r="U685" i="16"/>
  <c r="U685" i="19"/>
  <c r="U1028" i="16"/>
  <c r="U1028" i="19"/>
  <c r="S63" i="24" s="1"/>
  <c r="U1022" i="16"/>
  <c r="U1022" i="19"/>
  <c r="U1039" i="16"/>
  <c r="U1039" i="19"/>
  <c r="U1007" i="16"/>
  <c r="U1007" i="19"/>
  <c r="U841" i="16"/>
  <c r="U841" i="19"/>
  <c r="U1085" i="16"/>
  <c r="U1085" i="19"/>
  <c r="U1011" i="16"/>
  <c r="U1011" i="19"/>
  <c r="U1161" i="16"/>
  <c r="U1161" i="19"/>
  <c r="U1092" i="16"/>
  <c r="U1092" i="19"/>
  <c r="P167" i="16"/>
  <c r="P167" i="19"/>
  <c r="H20" i="18"/>
  <c r="H11" i="17"/>
  <c r="U170" i="16"/>
  <c r="U170" i="19"/>
  <c r="U125" i="16"/>
  <c r="U125" i="19"/>
  <c r="Q35" i="16"/>
  <c r="Q35" i="19"/>
  <c r="R337" i="16"/>
  <c r="R337" i="19"/>
  <c r="R251" i="16"/>
  <c r="R251" i="19"/>
  <c r="R229" i="16"/>
  <c r="R229" i="19"/>
  <c r="R258" i="16"/>
  <c r="R258" i="19"/>
  <c r="R182" i="16"/>
  <c r="R182" i="19"/>
  <c r="R115" i="16"/>
  <c r="R115" i="19"/>
  <c r="R176" i="16"/>
  <c r="R176" i="19"/>
  <c r="R458" i="16"/>
  <c r="R458" i="19"/>
  <c r="S26" i="12"/>
  <c r="S3" i="9"/>
  <c r="R375" i="16"/>
  <c r="R375" i="19"/>
  <c r="R557" i="16"/>
  <c r="R557" i="19"/>
  <c r="R653" i="16"/>
  <c r="R653" i="19"/>
  <c r="R575" i="16"/>
  <c r="R575" i="19"/>
  <c r="R448" i="16"/>
  <c r="R448" i="19"/>
  <c r="R567" i="16"/>
  <c r="R567" i="19"/>
  <c r="R612" i="16"/>
  <c r="R612" i="19"/>
  <c r="R881" i="16"/>
  <c r="R881" i="19"/>
  <c r="R887" i="16"/>
  <c r="R887" i="19"/>
  <c r="R916" i="16"/>
  <c r="R916" i="19"/>
  <c r="R665" i="16"/>
  <c r="R665" i="19"/>
  <c r="R1012" i="16"/>
  <c r="R1012" i="19"/>
  <c r="R894" i="16"/>
  <c r="R894" i="19"/>
  <c r="R682" i="16"/>
  <c r="R682" i="19"/>
  <c r="R1022" i="16"/>
  <c r="R1022" i="19"/>
  <c r="R1013" i="16"/>
  <c r="R1013" i="19"/>
  <c r="R972" i="16"/>
  <c r="R972" i="19"/>
  <c r="R1040" i="16"/>
  <c r="R1040" i="19"/>
  <c r="R819" i="16"/>
  <c r="R819" i="19"/>
  <c r="R944" i="16"/>
  <c r="R944" i="19"/>
  <c r="R941" i="16"/>
  <c r="R941" i="19"/>
  <c r="R1161" i="16"/>
  <c r="R1161" i="19"/>
  <c r="R1102" i="16"/>
  <c r="R1102" i="19"/>
  <c r="R1085" i="16"/>
  <c r="R1085" i="19"/>
  <c r="Q153" i="16"/>
  <c r="Q153" i="19"/>
  <c r="Q210" i="16"/>
  <c r="Q210" i="19"/>
  <c r="Q239" i="16"/>
  <c r="Q239" i="19"/>
  <c r="Q124" i="16"/>
  <c r="Q124" i="19"/>
  <c r="Q503" i="16"/>
  <c r="Q503" i="19"/>
  <c r="Q349" i="16"/>
  <c r="Q349" i="19"/>
  <c r="Q279" i="16"/>
  <c r="Q279" i="19"/>
  <c r="Q340" i="16"/>
  <c r="Q340" i="19"/>
  <c r="Q834" i="16"/>
  <c r="Q834" i="19"/>
  <c r="Q749" i="16"/>
  <c r="Q749" i="19"/>
  <c r="Q470" i="16"/>
  <c r="Q470" i="19"/>
  <c r="Q634" i="16"/>
  <c r="Q634" i="19"/>
  <c r="R22" i="12"/>
  <c r="Q476" i="16"/>
  <c r="Q476" i="19"/>
  <c r="Q452" i="16"/>
  <c r="Q452" i="19"/>
  <c r="Q885" i="16"/>
  <c r="Q885" i="19"/>
  <c r="Q650" i="16"/>
  <c r="Q650" i="19"/>
  <c r="Q855" i="16"/>
  <c r="Q855" i="19"/>
  <c r="Q898" i="16"/>
  <c r="Q898" i="19"/>
  <c r="Q768" i="16"/>
  <c r="Q768" i="19"/>
  <c r="Q600" i="16"/>
  <c r="Q600" i="19"/>
  <c r="Q697" i="16"/>
  <c r="Q697" i="19"/>
  <c r="Q889" i="16"/>
  <c r="Q889" i="19"/>
  <c r="Q916" i="16"/>
  <c r="Q916" i="19"/>
  <c r="Q859" i="16"/>
  <c r="Q859" i="19"/>
  <c r="Q921" i="16"/>
  <c r="Q921" i="19"/>
  <c r="Q870" i="16"/>
  <c r="Q870" i="19"/>
  <c r="Q880" i="16"/>
  <c r="Q880" i="19"/>
  <c r="Q919" i="16"/>
  <c r="Q919" i="19"/>
  <c r="Q1162" i="16"/>
  <c r="Q1162" i="19"/>
  <c r="Q1081" i="16"/>
  <c r="Q1081" i="19"/>
  <c r="P347" i="16"/>
  <c r="P347" i="19"/>
  <c r="P280" i="16"/>
  <c r="P280" i="19"/>
  <c r="P213" i="16"/>
  <c r="P213" i="19"/>
  <c r="Q21" i="12"/>
  <c r="Q10" i="9"/>
  <c r="P207" i="16"/>
  <c r="P207" i="19"/>
  <c r="P291" i="16"/>
  <c r="P291" i="19"/>
  <c r="N70" i="24" s="1"/>
  <c r="P365" i="16"/>
  <c r="P365" i="19"/>
  <c r="P282" i="16"/>
  <c r="P282" i="19"/>
  <c r="P694" i="16"/>
  <c r="P694" i="19"/>
  <c r="P605" i="16"/>
  <c r="P605" i="19"/>
  <c r="P776" i="16"/>
  <c r="P776" i="19"/>
  <c r="P526" i="16"/>
  <c r="P526" i="19"/>
  <c r="P474" i="16"/>
  <c r="P474" i="19"/>
  <c r="P742" i="16"/>
  <c r="P742" i="19"/>
  <c r="P620" i="16"/>
  <c r="P620" i="19"/>
  <c r="P778" i="16"/>
  <c r="P778" i="19"/>
  <c r="P833" i="16"/>
  <c r="P833" i="19"/>
  <c r="P670" i="16"/>
  <c r="P670" i="19"/>
  <c r="P869" i="16"/>
  <c r="P869" i="19"/>
  <c r="P1105" i="16"/>
  <c r="P1105" i="19"/>
  <c r="P1075" i="16"/>
  <c r="P1075" i="19"/>
  <c r="P1017" i="16"/>
  <c r="P1017" i="19"/>
  <c r="P999" i="16"/>
  <c r="P999" i="19"/>
  <c r="Q186" i="16"/>
  <c r="Q186" i="19"/>
  <c r="S61" i="16"/>
  <c r="S61" i="19"/>
  <c r="S197" i="16"/>
  <c r="S197" i="19"/>
  <c r="S76" i="16"/>
  <c r="S76" i="19"/>
  <c r="S160" i="16"/>
  <c r="S160" i="19"/>
  <c r="S120" i="16"/>
  <c r="S120" i="19"/>
  <c r="S119" i="16"/>
  <c r="S119" i="19"/>
  <c r="S289" i="16"/>
  <c r="S289" i="19"/>
  <c r="S433" i="16"/>
  <c r="S433" i="19"/>
  <c r="S626" i="16"/>
  <c r="S626" i="19"/>
  <c r="S130" i="16"/>
  <c r="S130" i="19"/>
  <c r="S153" i="16"/>
  <c r="S153" i="19"/>
  <c r="S405" i="16"/>
  <c r="S405" i="19"/>
  <c r="S205" i="16"/>
  <c r="S205" i="19"/>
  <c r="S282" i="16"/>
  <c r="S282" i="19"/>
  <c r="S507" i="16"/>
  <c r="S507" i="19"/>
  <c r="S612" i="16"/>
  <c r="S612" i="19"/>
  <c r="S440" i="16"/>
  <c r="S440" i="19"/>
  <c r="S534" i="16"/>
  <c r="S534" i="19"/>
  <c r="S751" i="16"/>
  <c r="S751" i="19"/>
  <c r="S499" i="16"/>
  <c r="S499" i="19"/>
  <c r="S746" i="16"/>
  <c r="S746" i="19"/>
  <c r="Q66" i="24" s="1"/>
  <c r="S625" i="16"/>
  <c r="S625" i="19"/>
  <c r="S670" i="16"/>
  <c r="S670" i="19"/>
  <c r="S786" i="16"/>
  <c r="S786" i="19"/>
  <c r="S650" i="16"/>
  <c r="S650" i="19"/>
  <c r="S764" i="16"/>
  <c r="S764" i="19"/>
  <c r="S713" i="16"/>
  <c r="S713" i="19"/>
  <c r="T12" i="12"/>
  <c r="S787" i="16"/>
  <c r="T12" i="18" s="1"/>
  <c r="S787" i="19"/>
  <c r="T12" i="21" s="1"/>
  <c r="S894" i="16"/>
  <c r="S894" i="19"/>
  <c r="S1039" i="16"/>
  <c r="S1039" i="19"/>
  <c r="S1075" i="16"/>
  <c r="S1075" i="19"/>
  <c r="S1045" i="16"/>
  <c r="S1045" i="19"/>
  <c r="S982" i="16"/>
  <c r="S982" i="19"/>
  <c r="S1057" i="16"/>
  <c r="S1057" i="19"/>
  <c r="N60" i="16"/>
  <c r="N60" i="19"/>
  <c r="Y60" i="8"/>
  <c r="K20" i="21"/>
  <c r="K11" i="20"/>
  <c r="O8" i="16"/>
  <c r="O8" i="19"/>
  <c r="O89" i="16"/>
  <c r="O89" i="19"/>
  <c r="O325" i="16"/>
  <c r="O325" i="19"/>
  <c r="O274" i="16"/>
  <c r="O274" i="19"/>
  <c r="O568" i="16"/>
  <c r="O568" i="19"/>
  <c r="O641" i="16"/>
  <c r="O641" i="19"/>
  <c r="O557" i="16"/>
  <c r="O557" i="19"/>
  <c r="O304" i="16"/>
  <c r="O304" i="19"/>
  <c r="O138" i="16"/>
  <c r="O138" i="19"/>
  <c r="O429" i="16"/>
  <c r="O429" i="19"/>
  <c r="O337" i="16"/>
  <c r="O337" i="19"/>
  <c r="O566" i="16"/>
  <c r="O566" i="19"/>
  <c r="O426" i="16"/>
  <c r="O426" i="19"/>
  <c r="O495" i="16"/>
  <c r="O495" i="19"/>
  <c r="O532" i="16"/>
  <c r="O532" i="19"/>
  <c r="O503" i="16"/>
  <c r="O503" i="19"/>
  <c r="O727" i="16"/>
  <c r="O727" i="19"/>
  <c r="O844" i="16"/>
  <c r="O844" i="19"/>
  <c r="O1049" i="16"/>
  <c r="O1049" i="19"/>
  <c r="O681" i="16"/>
  <c r="O681" i="19"/>
  <c r="O894" i="16"/>
  <c r="O894" i="19"/>
  <c r="O688" i="16"/>
  <c r="O688" i="19"/>
  <c r="O685" i="16"/>
  <c r="O685" i="19"/>
  <c r="O931" i="16"/>
  <c r="O931" i="19"/>
  <c r="O772" i="16"/>
  <c r="O772" i="19"/>
  <c r="O673" i="16"/>
  <c r="O673" i="19"/>
  <c r="O997" i="16"/>
  <c r="O997" i="19"/>
  <c r="O861" i="16"/>
  <c r="O861" i="19"/>
  <c r="O1002" i="16"/>
  <c r="O1002" i="19"/>
  <c r="O1012" i="16"/>
  <c r="O1012" i="19"/>
  <c r="O977" i="16"/>
  <c r="O977" i="19"/>
  <c r="O1038" i="16"/>
  <c r="O1038" i="19"/>
  <c r="N35" i="16"/>
  <c r="N35" i="19"/>
  <c r="Y35" i="8"/>
  <c r="V35" i="8" s="1"/>
  <c r="W35" i="8"/>
  <c r="N185" i="16"/>
  <c r="N185" i="19"/>
  <c r="Y185" i="8"/>
  <c r="V185" i="8" s="1"/>
  <c r="Y121" i="8"/>
  <c r="V121" i="8" s="1"/>
  <c r="N168" i="16"/>
  <c r="N168" i="19"/>
  <c r="Y168" i="8"/>
  <c r="V168" i="8" s="1"/>
  <c r="W168" i="8"/>
  <c r="N81" i="16"/>
  <c r="N81" i="19"/>
  <c r="Y81" i="8"/>
  <c r="W81" i="8"/>
  <c r="N40" i="16"/>
  <c r="N40" i="19"/>
  <c r="W40" i="8"/>
  <c r="Y40" i="8"/>
  <c r="N113" i="16"/>
  <c r="N113" i="19"/>
  <c r="Y113" i="8"/>
  <c r="V113" i="8" s="1"/>
  <c r="Y73" i="8"/>
  <c r="V73" i="8" s="1"/>
  <c r="Y385" i="8"/>
  <c r="W385" i="8"/>
  <c r="Y338" i="8"/>
  <c r="Y271" i="8"/>
  <c r="W271" i="8"/>
  <c r="Y220" i="8"/>
  <c r="V220" i="8" s="1"/>
  <c r="W220" i="8"/>
  <c r="Y201" i="8"/>
  <c r="V201" i="8" s="1"/>
  <c r="Y611" i="8"/>
  <c r="V611" i="8" s="1"/>
  <c r="Y459" i="8"/>
  <c r="V459" i="8" s="1"/>
  <c r="W459" i="8"/>
  <c r="N355" i="16"/>
  <c r="N355" i="19"/>
  <c r="Y355" i="8"/>
  <c r="W355" i="8"/>
  <c r="Y368" i="8"/>
  <c r="V368" i="8" s="1"/>
  <c r="W368" i="8"/>
  <c r="N396" i="16"/>
  <c r="N396" i="19"/>
  <c r="Y396" i="8"/>
  <c r="W396" i="8"/>
  <c r="Y330" i="8"/>
  <c r="V330" i="8" s="1"/>
  <c r="W330" i="8"/>
  <c r="N183" i="16"/>
  <c r="N183" i="19"/>
  <c r="Y183" i="8"/>
  <c r="V183" i="8" s="1"/>
  <c r="Y116" i="8"/>
  <c r="V116" i="8" s="1"/>
  <c r="W116" i="8"/>
  <c r="Y372" i="8"/>
  <c r="V372" i="8" s="1"/>
  <c r="W372" i="8"/>
  <c r="N126" i="16"/>
  <c r="N126" i="19"/>
  <c r="W126" i="8"/>
  <c r="Y126" i="8"/>
  <c r="V126" i="8" s="1"/>
  <c r="Y472" i="8"/>
  <c r="V472" i="8" s="1"/>
  <c r="W472" i="8"/>
  <c r="O13" i="9"/>
  <c r="N528" i="16"/>
  <c r="N528" i="19"/>
  <c r="Y528" i="8"/>
  <c r="V528" i="8" s="1"/>
  <c r="W528" i="8"/>
  <c r="Y638" i="8"/>
  <c r="V638" i="8" s="1"/>
  <c r="W638" i="8"/>
  <c r="Y692" i="8"/>
  <c r="V692" i="8" s="1"/>
  <c r="N759" i="16"/>
  <c r="N759" i="19"/>
  <c r="Y759" i="8"/>
  <c r="V759" i="8" s="1"/>
  <c r="W759" i="8"/>
  <c r="Y560" i="8"/>
  <c r="V560" i="8" s="1"/>
  <c r="W560" i="8"/>
  <c r="Y633" i="8"/>
  <c r="V633" i="8" s="1"/>
  <c r="W633" i="8"/>
  <c r="Y545" i="8"/>
  <c r="V545" i="8" s="1"/>
  <c r="Y501" i="8"/>
  <c r="V501" i="8" s="1"/>
  <c r="W501" i="8"/>
  <c r="W748" i="8"/>
  <c r="Y748" i="8"/>
  <c r="V748" i="8" s="1"/>
  <c r="Y546" i="8"/>
  <c r="V546" i="8" s="1"/>
  <c r="W546" i="8"/>
  <c r="N512" i="16"/>
  <c r="N512" i="19"/>
  <c r="Y512" i="8"/>
  <c r="V512" i="8" s="1"/>
  <c r="W512" i="8"/>
  <c r="Y627" i="8"/>
  <c r="V627" i="8" s="1"/>
  <c r="W627" i="8"/>
  <c r="N672" i="16"/>
  <c r="N672" i="19"/>
  <c r="Y672" i="8"/>
  <c r="V672" i="8" s="1"/>
  <c r="W672" i="8"/>
  <c r="N532" i="16"/>
  <c r="N532" i="19"/>
  <c r="Y532" i="8"/>
  <c r="V532" i="8" s="1"/>
  <c r="W532" i="8"/>
  <c r="Y800" i="8"/>
  <c r="V800" i="8" s="1"/>
  <c r="N763" i="16"/>
  <c r="N763" i="19"/>
  <c r="Y763" i="8"/>
  <c r="V763" i="8" s="1"/>
  <c r="W763" i="8"/>
  <c r="N755" i="16"/>
  <c r="N755" i="19"/>
  <c r="Y755" i="8"/>
  <c r="V755" i="8" s="1"/>
  <c r="Y559" i="8"/>
  <c r="V559" i="8" s="1"/>
  <c r="Y636" i="8"/>
  <c r="W636" i="8"/>
  <c r="N486" i="16"/>
  <c r="N486" i="19"/>
  <c r="W486" i="8"/>
  <c r="Y486" i="8"/>
  <c r="V486" i="8" s="1"/>
  <c r="W693" i="8"/>
  <c r="Y693" i="8"/>
  <c r="N649" i="16"/>
  <c r="N649" i="19"/>
  <c r="Y649" i="8"/>
  <c r="V649" i="8" s="1"/>
  <c r="N949" i="16"/>
  <c r="N949" i="19"/>
  <c r="Y949" i="8"/>
  <c r="V949" i="8" s="1"/>
  <c r="W949" i="8"/>
  <c r="N808" i="16"/>
  <c r="N808" i="19"/>
  <c r="Y808" i="8"/>
  <c r="V808" i="8" s="1"/>
  <c r="W808" i="8"/>
  <c r="Y669" i="8"/>
  <c r="V669" i="8" s="1"/>
  <c r="W669" i="8"/>
  <c r="Y955" i="8"/>
  <c r="V955" i="8" s="1"/>
  <c r="W955" i="8"/>
  <c r="N965" i="16"/>
  <c r="N965" i="19"/>
  <c r="Y965" i="8"/>
  <c r="V965" i="8" s="1"/>
  <c r="W965" i="8"/>
  <c r="N721" i="16"/>
  <c r="N721" i="19"/>
  <c r="W721" i="8"/>
  <c r="Y721" i="8"/>
  <c r="N997" i="16"/>
  <c r="N997" i="19"/>
  <c r="Y997" i="8"/>
  <c r="V997" i="8" s="1"/>
  <c r="W940" i="8"/>
  <c r="Y940" i="8"/>
  <c r="V940" i="8" s="1"/>
  <c r="N846" i="16"/>
  <c r="N846" i="19"/>
  <c r="Y846" i="8"/>
  <c r="V846" i="8" s="1"/>
  <c r="W846" i="8"/>
  <c r="Y1197" i="8"/>
  <c r="V1197" i="8" s="1"/>
  <c r="W1197" i="8"/>
  <c r="N1061" i="16"/>
  <c r="N1061" i="19"/>
  <c r="Y1061" i="8"/>
  <c r="V1061" i="8" s="1"/>
  <c r="W1061" i="8"/>
  <c r="N895" i="16"/>
  <c r="N895" i="19"/>
  <c r="Y895" i="8"/>
  <c r="V895" i="8" s="1"/>
  <c r="N1092" i="16"/>
  <c r="N1092" i="19"/>
  <c r="Y1092" i="8"/>
  <c r="V1092" i="8" s="1"/>
  <c r="W1092" i="8"/>
  <c r="Y1123" i="8"/>
  <c r="V1123" i="8" s="1"/>
  <c r="W1123" i="8"/>
  <c r="W1094" i="8"/>
  <c r="Y1094" i="8"/>
  <c r="V1094" i="8" s="1"/>
  <c r="Y1056" i="8"/>
  <c r="V1056" i="8" s="1"/>
  <c r="W1056" i="8"/>
  <c r="Y1126" i="8"/>
  <c r="V1126" i="8" s="1"/>
  <c r="W1126" i="8"/>
  <c r="W1202" i="8"/>
  <c r="Y1202" i="8"/>
  <c r="V1202" i="8" s="1"/>
  <c r="N1002" i="16"/>
  <c r="N1002" i="19"/>
  <c r="Y1002" i="8"/>
  <c r="W1002" i="8"/>
  <c r="Y871" i="8"/>
  <c r="V871" i="8" s="1"/>
  <c r="W871" i="8"/>
  <c r="Y1131" i="8"/>
  <c r="V1131" i="8" s="1"/>
  <c r="W1131" i="8"/>
  <c r="N1028" i="16"/>
  <c r="N1028" i="19"/>
  <c r="Y1028" i="8"/>
  <c r="V1028" i="8" s="1"/>
  <c r="Y993" i="8"/>
  <c r="V993" i="8" s="1"/>
  <c r="W993" i="8"/>
  <c r="N974" i="16"/>
  <c r="N974" i="19"/>
  <c r="Y974" i="8"/>
  <c r="V974" i="8" s="1"/>
  <c r="W974" i="8"/>
  <c r="Y1201" i="8"/>
  <c r="V1201" i="8" s="1"/>
  <c r="W1201" i="8"/>
  <c r="Y1147" i="8"/>
  <c r="V1147" i="8" s="1"/>
  <c r="W1147" i="8"/>
  <c r="W1218" i="8"/>
  <c r="Y1218" i="8"/>
  <c r="V1218" i="8" s="1"/>
  <c r="Y1109" i="8"/>
  <c r="V1109" i="8" s="1"/>
  <c r="W1109" i="8"/>
  <c r="W1200" i="8"/>
  <c r="Y1200" i="8"/>
  <c r="V1200" i="8" s="1"/>
  <c r="W1225" i="8"/>
  <c r="Y1225" i="8"/>
  <c r="V1225" i="8" s="1"/>
  <c r="M99" i="16"/>
  <c r="M99" i="19"/>
  <c r="M157" i="16"/>
  <c r="M157" i="19"/>
  <c r="K43" i="24" s="1"/>
  <c r="M70" i="16"/>
  <c r="M70" i="19"/>
  <c r="M306" i="16"/>
  <c r="M306" i="19"/>
  <c r="M469" i="16"/>
  <c r="M469" i="19"/>
  <c r="M230" i="16"/>
  <c r="M230" i="19"/>
  <c r="M112" i="16"/>
  <c r="M112" i="19"/>
  <c r="M203" i="16"/>
  <c r="M203" i="19"/>
  <c r="M494" i="16"/>
  <c r="M494" i="19"/>
  <c r="M534" i="16"/>
  <c r="M534" i="19"/>
  <c r="M635" i="16"/>
  <c r="M635" i="19"/>
  <c r="M442" i="16"/>
  <c r="M442" i="19"/>
  <c r="M453" i="16"/>
  <c r="M453" i="19"/>
  <c r="M1013" i="16"/>
  <c r="M1013" i="19"/>
  <c r="M565" i="16"/>
  <c r="M565" i="19"/>
  <c r="M604" i="16"/>
  <c r="M604" i="19"/>
  <c r="M957" i="16"/>
  <c r="M957" i="19"/>
  <c r="M654" i="16"/>
  <c r="M654" i="19"/>
  <c r="M721" i="16"/>
  <c r="M721" i="19"/>
  <c r="M659" i="16"/>
  <c r="M659" i="19"/>
  <c r="M1001" i="16"/>
  <c r="M1001" i="19"/>
  <c r="M962" i="16"/>
  <c r="M962" i="19"/>
  <c r="M766" i="16"/>
  <c r="M766" i="19"/>
  <c r="M1234" i="16"/>
  <c r="M1234" i="19"/>
  <c r="N5" i="12"/>
  <c r="N6" i="9"/>
  <c r="M1203" i="16"/>
  <c r="M1203" i="19"/>
  <c r="M970" i="16"/>
  <c r="M970" i="19"/>
  <c r="M855" i="16"/>
  <c r="M855" i="19"/>
  <c r="M849" i="16"/>
  <c r="X849" i="16" s="1"/>
  <c r="M849" i="19"/>
  <c r="Y849" i="19" s="1"/>
  <c r="M1051" i="16"/>
  <c r="M1051" i="19"/>
  <c r="M20" i="16"/>
  <c r="M20" i="19"/>
  <c r="N4" i="16"/>
  <c r="N4" i="19"/>
  <c r="Y4" i="8"/>
  <c r="V4" i="8" s="1"/>
  <c r="W4" i="8"/>
  <c r="L7" i="16"/>
  <c r="L7" i="19"/>
  <c r="L131" i="16"/>
  <c r="L131" i="19"/>
  <c r="L79" i="16"/>
  <c r="L79" i="19"/>
  <c r="M21" i="12"/>
  <c r="M10" i="9"/>
  <c r="L207" i="16"/>
  <c r="L207" i="19"/>
  <c r="W140" i="8"/>
  <c r="L297" i="16"/>
  <c r="L297" i="19"/>
  <c r="L198" i="16"/>
  <c r="L198" i="19"/>
  <c r="L227" i="16"/>
  <c r="L227" i="19"/>
  <c r="L157" i="16"/>
  <c r="L157" i="19"/>
  <c r="J43" i="24" s="1"/>
  <c r="L359" i="16"/>
  <c r="L359" i="19"/>
  <c r="L356" i="16"/>
  <c r="L356" i="19"/>
  <c r="L428" i="16"/>
  <c r="L428" i="19"/>
  <c r="L689" i="16"/>
  <c r="L689" i="19"/>
  <c r="X689" i="8"/>
  <c r="L503" i="16"/>
  <c r="L503" i="19"/>
  <c r="L568" i="16"/>
  <c r="L568" i="19"/>
  <c r="L764" i="16"/>
  <c r="L764" i="19"/>
  <c r="L622" i="16"/>
  <c r="L622" i="19"/>
  <c r="L697" i="16"/>
  <c r="L697" i="19"/>
  <c r="L585" i="16"/>
  <c r="L585" i="19"/>
  <c r="L480" i="16"/>
  <c r="L480" i="19"/>
  <c r="L766" i="16"/>
  <c r="L766" i="19"/>
  <c r="Y766" i="19" s="1"/>
  <c r="L828" i="16"/>
  <c r="L828" i="19"/>
  <c r="L778" i="16"/>
  <c r="L778" i="19"/>
  <c r="X842" i="8"/>
  <c r="L699" i="16"/>
  <c r="L699" i="19"/>
  <c r="L696" i="16"/>
  <c r="L696" i="19"/>
  <c r="L890" i="16"/>
  <c r="L890" i="19"/>
  <c r="L786" i="16"/>
  <c r="L786" i="19"/>
  <c r="X1185" i="8"/>
  <c r="L1001" i="16"/>
  <c r="L1001" i="19"/>
  <c r="L931" i="16"/>
  <c r="L931" i="19"/>
  <c r="L977" i="16"/>
  <c r="L977" i="19"/>
  <c r="X1166" i="8"/>
  <c r="L1116" i="16"/>
  <c r="L1116" i="19"/>
  <c r="L1057" i="16"/>
  <c r="L1057" i="19"/>
  <c r="W45" i="8"/>
  <c r="Y23" i="8"/>
  <c r="V23" i="8" s="1"/>
  <c r="T167" i="16"/>
  <c r="T167" i="19"/>
  <c r="T157" i="16"/>
  <c r="T157" i="19"/>
  <c r="R43" i="24" s="1"/>
  <c r="T161" i="16"/>
  <c r="T161" i="19"/>
  <c r="T94" i="16"/>
  <c r="T94" i="19"/>
  <c r="T386" i="16"/>
  <c r="T386" i="19"/>
  <c r="T297" i="16"/>
  <c r="T297" i="19"/>
  <c r="T214" i="16"/>
  <c r="T214" i="19"/>
  <c r="T526" i="16"/>
  <c r="T526" i="19"/>
  <c r="T522" i="16"/>
  <c r="T522" i="19"/>
  <c r="T569" i="16"/>
  <c r="T569" i="19"/>
  <c r="U27" i="12"/>
  <c r="U4" i="9"/>
  <c r="T455" i="16"/>
  <c r="T455" i="19"/>
  <c r="T591" i="16"/>
  <c r="T591" i="19"/>
  <c r="T441" i="16"/>
  <c r="T441" i="19"/>
  <c r="T630" i="16"/>
  <c r="T630" i="19"/>
  <c r="T861" i="16"/>
  <c r="T861" i="19"/>
  <c r="T641" i="16"/>
  <c r="T641" i="19"/>
  <c r="T742" i="16"/>
  <c r="T742" i="19"/>
  <c r="T681" i="16"/>
  <c r="T681" i="19"/>
  <c r="T866" i="16"/>
  <c r="T866" i="19"/>
  <c r="T783" i="16"/>
  <c r="T783" i="19"/>
  <c r="T780" i="16"/>
  <c r="T780" i="19"/>
  <c r="T965" i="16"/>
  <c r="T965" i="19"/>
  <c r="T1080" i="16"/>
  <c r="T1080" i="19"/>
  <c r="T1068" i="16"/>
  <c r="T1068" i="19"/>
  <c r="T928" i="16"/>
  <c r="T928" i="19"/>
  <c r="T1115" i="16"/>
  <c r="T1115" i="19"/>
  <c r="Q115" i="16"/>
  <c r="Q115" i="19"/>
  <c r="S13" i="12"/>
  <c r="R86" i="16"/>
  <c r="S13" i="18" s="1"/>
  <c r="R86" i="19"/>
  <c r="S13" i="21" s="1"/>
  <c r="Q532" i="16"/>
  <c r="Q532" i="19"/>
  <c r="Q129" i="16"/>
  <c r="Q129" i="19"/>
  <c r="Q62" i="16"/>
  <c r="Q62" i="19"/>
  <c r="P11" i="16"/>
  <c r="P11" i="19"/>
  <c r="R183" i="16"/>
  <c r="R183" i="19"/>
  <c r="U279" i="16"/>
  <c r="U279" i="19"/>
  <c r="U161" i="16"/>
  <c r="U161" i="19"/>
  <c r="U572" i="16"/>
  <c r="U572" i="19"/>
  <c r="U219" i="16"/>
  <c r="U219" i="19"/>
  <c r="U672" i="16"/>
  <c r="U672" i="19"/>
  <c r="U351" i="16"/>
  <c r="U351" i="19"/>
  <c r="U291" i="16"/>
  <c r="U291" i="19"/>
  <c r="S70" i="24" s="1"/>
  <c r="U643" i="16"/>
  <c r="U643" i="19"/>
  <c r="U493" i="16"/>
  <c r="U493" i="19"/>
  <c r="V13" i="9"/>
  <c r="U528" i="16"/>
  <c r="V13" i="17" s="1"/>
  <c r="U528" i="19"/>
  <c r="V13" i="20" s="1"/>
  <c r="U606" i="16"/>
  <c r="U606" i="19"/>
  <c r="U495" i="16"/>
  <c r="U495" i="19"/>
  <c r="U776" i="16"/>
  <c r="U776" i="19"/>
  <c r="U592" i="16"/>
  <c r="U592" i="19"/>
  <c r="U631" i="16"/>
  <c r="U631" i="19"/>
  <c r="S48" i="24" s="1"/>
  <c r="U523" i="16"/>
  <c r="U523" i="19"/>
  <c r="U686" i="16"/>
  <c r="U686" i="19"/>
  <c r="U667" i="16"/>
  <c r="U667" i="19"/>
  <c r="U671" i="16"/>
  <c r="U671" i="19"/>
  <c r="U1032" i="16"/>
  <c r="U1032" i="19"/>
  <c r="U694" i="16"/>
  <c r="U694" i="19"/>
  <c r="U1036" i="16"/>
  <c r="U1036" i="19"/>
  <c r="U1112" i="16"/>
  <c r="U1112" i="19"/>
  <c r="U1038" i="16"/>
  <c r="U1038" i="19"/>
  <c r="U1016" i="16"/>
  <c r="U1016" i="19"/>
  <c r="R169" i="16"/>
  <c r="R169" i="19"/>
  <c r="G20" i="21"/>
  <c r="G11" i="20"/>
  <c r="R318" i="16"/>
  <c r="R318" i="19"/>
  <c r="R267" i="16"/>
  <c r="R267" i="19"/>
  <c r="R168" i="16"/>
  <c r="R168" i="19"/>
  <c r="R245" i="16"/>
  <c r="R245" i="19"/>
  <c r="R274" i="16"/>
  <c r="R274" i="19"/>
  <c r="R239" i="16"/>
  <c r="R239" i="19"/>
  <c r="R198" i="16"/>
  <c r="R198" i="19"/>
  <c r="R131" i="16"/>
  <c r="R131" i="19"/>
  <c r="R192" i="16"/>
  <c r="R192" i="19"/>
  <c r="R556" i="16"/>
  <c r="R556" i="19"/>
  <c r="R428" i="16"/>
  <c r="R428" i="19"/>
  <c r="R582" i="16"/>
  <c r="R582" i="19"/>
  <c r="R720" i="16"/>
  <c r="R720" i="19"/>
  <c r="R422" i="16"/>
  <c r="R422" i="19"/>
  <c r="R721" i="16"/>
  <c r="R721" i="19"/>
  <c r="R583" i="16"/>
  <c r="R583" i="19"/>
  <c r="R574" i="16"/>
  <c r="R574" i="19"/>
  <c r="R587" i="16"/>
  <c r="R587" i="19"/>
  <c r="R903" i="16"/>
  <c r="R903" i="19"/>
  <c r="R681" i="16"/>
  <c r="R681" i="19"/>
  <c r="S24" i="12"/>
  <c r="R910" i="16"/>
  <c r="R910" i="19"/>
  <c r="P59" i="24" s="1"/>
  <c r="R685" i="16"/>
  <c r="R685" i="19"/>
  <c r="R772" i="16"/>
  <c r="R772" i="19"/>
  <c r="R923" i="16"/>
  <c r="R923" i="19"/>
  <c r="R1029" i="16"/>
  <c r="R1029" i="19"/>
  <c r="R1026" i="16"/>
  <c r="R1026" i="19"/>
  <c r="R988" i="16"/>
  <c r="R988" i="19"/>
  <c r="R1045" i="16"/>
  <c r="R1045" i="19"/>
  <c r="R966" i="16"/>
  <c r="R966" i="19"/>
  <c r="R835" i="16"/>
  <c r="R835" i="19"/>
  <c r="R960" i="16"/>
  <c r="R960" i="19"/>
  <c r="R957" i="16"/>
  <c r="R957" i="19"/>
  <c r="R1114" i="16"/>
  <c r="R1114" i="19"/>
  <c r="R1112" i="16"/>
  <c r="R1112" i="19"/>
  <c r="S5" i="12"/>
  <c r="S6" i="9"/>
  <c r="R1203" i="16"/>
  <c r="R1203" i="19"/>
  <c r="U146" i="16"/>
  <c r="U146" i="19"/>
  <c r="V20" i="12"/>
  <c r="V11" i="9"/>
  <c r="U82" i="16"/>
  <c r="U82" i="19"/>
  <c r="R10" i="12"/>
  <c r="Q54" i="16"/>
  <c r="R10" i="18" s="1"/>
  <c r="Q54" i="19"/>
  <c r="H7" i="21"/>
  <c r="Q443" i="16"/>
  <c r="Q443" i="19"/>
  <c r="Q331" i="16"/>
  <c r="Q331" i="19"/>
  <c r="Q419" i="16"/>
  <c r="Q419" i="19"/>
  <c r="Q147" i="16"/>
  <c r="Q147" i="19"/>
  <c r="Q365" i="16"/>
  <c r="Q365" i="19"/>
  <c r="Q356" i="16"/>
  <c r="Q356" i="19"/>
  <c r="Q435" i="16"/>
  <c r="Q435" i="19"/>
  <c r="Q494" i="16"/>
  <c r="Q494" i="19"/>
  <c r="Q579" i="16"/>
  <c r="Q579" i="19"/>
  <c r="Q677" i="16"/>
  <c r="Q677" i="19"/>
  <c r="Q926" i="16"/>
  <c r="Q926" i="19"/>
  <c r="O61" i="24" s="1"/>
  <c r="Q795" i="16"/>
  <c r="Q795" i="19"/>
  <c r="Q741" i="16"/>
  <c r="Q741" i="19"/>
  <c r="Q682" i="16"/>
  <c r="Q682" i="19"/>
  <c r="Q727" i="16"/>
  <c r="Q727" i="19"/>
  <c r="Q721" i="16"/>
  <c r="Q721" i="19"/>
  <c r="Q1007" i="16"/>
  <c r="Q1007" i="19"/>
  <c r="Q1001" i="16"/>
  <c r="Q1001" i="19"/>
  <c r="Q813" i="16"/>
  <c r="Q813" i="19"/>
  <c r="Q1084" i="16"/>
  <c r="Q1084" i="19"/>
  <c r="Q935" i="16"/>
  <c r="Q935" i="19"/>
  <c r="Q1072" i="16"/>
  <c r="Q1072" i="19"/>
  <c r="Q14" i="9"/>
  <c r="P296" i="16"/>
  <c r="P296" i="19"/>
  <c r="P229" i="16"/>
  <c r="P229" i="19"/>
  <c r="P639" i="16"/>
  <c r="P639" i="19"/>
  <c r="P361" i="16"/>
  <c r="P361" i="19"/>
  <c r="P326" i="16"/>
  <c r="P326" i="19"/>
  <c r="P307" i="16"/>
  <c r="P307" i="19"/>
  <c r="P125" i="16"/>
  <c r="P125" i="19"/>
  <c r="P298" i="16"/>
  <c r="P298" i="19"/>
  <c r="P279" i="16"/>
  <c r="P279" i="19"/>
  <c r="P523" i="16"/>
  <c r="P523" i="19"/>
  <c r="Q4" i="12"/>
  <c r="Q5" i="9"/>
  <c r="P624" i="16"/>
  <c r="P624" i="19"/>
  <c r="P515" i="16"/>
  <c r="P515" i="19"/>
  <c r="P467" i="16"/>
  <c r="P467" i="19"/>
  <c r="P585" i="16"/>
  <c r="P585" i="19"/>
  <c r="P685" i="16"/>
  <c r="P685" i="19"/>
  <c r="P854" i="16"/>
  <c r="P854" i="19"/>
  <c r="P822" i="16"/>
  <c r="P822" i="19"/>
  <c r="P757" i="16"/>
  <c r="P757" i="19"/>
  <c r="P659" i="16"/>
  <c r="P659" i="19"/>
  <c r="N3" i="24" s="1"/>
  <c r="P672" i="16"/>
  <c r="P672" i="19"/>
  <c r="P798" i="16"/>
  <c r="P798" i="19"/>
  <c r="P843" i="16"/>
  <c r="P843" i="19"/>
  <c r="P686" i="16"/>
  <c r="P686" i="19"/>
  <c r="P885" i="16"/>
  <c r="P885" i="19"/>
  <c r="P1100" i="16"/>
  <c r="P1100" i="19"/>
  <c r="P1040" i="16"/>
  <c r="P1040" i="19"/>
  <c r="P1008" i="16"/>
  <c r="P1008" i="19"/>
  <c r="P1110" i="16"/>
  <c r="P1110" i="19"/>
  <c r="P980" i="16"/>
  <c r="P980" i="19"/>
  <c r="Q154" i="16"/>
  <c r="Q154" i="19"/>
  <c r="S199" i="16"/>
  <c r="S199" i="19"/>
  <c r="S176" i="16"/>
  <c r="S176" i="19"/>
  <c r="S279" i="16"/>
  <c r="S279" i="19"/>
  <c r="S72" i="16"/>
  <c r="S72" i="19"/>
  <c r="S340" i="16"/>
  <c r="S340" i="19"/>
  <c r="S254" i="16"/>
  <c r="S254" i="19"/>
  <c r="S203" i="16"/>
  <c r="S203" i="19"/>
  <c r="S585" i="16"/>
  <c r="S585" i="19"/>
  <c r="S213" i="16"/>
  <c r="S213" i="19"/>
  <c r="S146" i="16"/>
  <c r="S146" i="19"/>
  <c r="S414" i="16"/>
  <c r="S414" i="19"/>
  <c r="S413" i="16"/>
  <c r="S413" i="19"/>
  <c r="S169" i="16"/>
  <c r="S169" i="19"/>
  <c r="S407" i="16"/>
  <c r="S407" i="19"/>
  <c r="S326" i="16"/>
  <c r="S326" i="19"/>
  <c r="S211" i="16"/>
  <c r="S211" i="19"/>
  <c r="S221" i="16"/>
  <c r="S221" i="19"/>
  <c r="S298" i="16"/>
  <c r="S298" i="19"/>
  <c r="S532" i="16"/>
  <c r="S532" i="19"/>
  <c r="S649" i="16"/>
  <c r="S649" i="19"/>
  <c r="S640" i="16"/>
  <c r="S640" i="19"/>
  <c r="T27" i="12"/>
  <c r="T4" i="9"/>
  <c r="S455" i="16"/>
  <c r="S455" i="19"/>
  <c r="S588" i="16"/>
  <c r="S588" i="19"/>
  <c r="S721" i="16"/>
  <c r="S721" i="19"/>
  <c r="S808" i="16"/>
  <c r="S808" i="19"/>
  <c r="S515" i="16"/>
  <c r="S515" i="19"/>
  <c r="S747" i="16"/>
  <c r="S747" i="19"/>
  <c r="S634" i="16"/>
  <c r="S634" i="19"/>
  <c r="S641" i="16"/>
  <c r="S641" i="19"/>
  <c r="S671" i="16"/>
  <c r="S671" i="19"/>
  <c r="S421" i="16"/>
  <c r="S421" i="19"/>
  <c r="S766" i="16"/>
  <c r="S766" i="19"/>
  <c r="S725" i="16"/>
  <c r="S725" i="19"/>
  <c r="S783" i="16"/>
  <c r="S783" i="19"/>
  <c r="S780" i="16"/>
  <c r="S780" i="19"/>
  <c r="Q49" i="24" s="1"/>
  <c r="S768" i="16"/>
  <c r="S768" i="19"/>
  <c r="S794" i="16"/>
  <c r="S794" i="19"/>
  <c r="S831" i="16"/>
  <c r="S831" i="19"/>
  <c r="T24" i="12"/>
  <c r="S910" i="16"/>
  <c r="S910" i="19"/>
  <c r="S1026" i="16"/>
  <c r="S1026" i="19"/>
  <c r="S998" i="16"/>
  <c r="S998" i="19"/>
  <c r="S1077" i="16"/>
  <c r="S1077" i="19"/>
  <c r="S1162" i="16"/>
  <c r="S1162" i="19"/>
  <c r="T48" i="16"/>
  <c r="T48" i="19"/>
  <c r="N91" i="16"/>
  <c r="N91" i="19"/>
  <c r="Y91" i="8"/>
  <c r="V91" i="8" s="1"/>
  <c r="K20" i="18"/>
  <c r="K11" i="17"/>
  <c r="O168" i="16"/>
  <c r="O168" i="19"/>
  <c r="P7" i="12"/>
  <c r="O24" i="16"/>
  <c r="O24" i="19"/>
  <c r="O386" i="16"/>
  <c r="O386" i="19"/>
  <c r="O239" i="16"/>
  <c r="O239" i="19"/>
  <c r="O118" i="16"/>
  <c r="O118" i="19"/>
  <c r="O374" i="16"/>
  <c r="O374" i="19"/>
  <c r="O285" i="16"/>
  <c r="O285" i="19"/>
  <c r="O154" i="16"/>
  <c r="O154" i="19"/>
  <c r="O343" i="16"/>
  <c r="O343" i="19"/>
  <c r="O625" i="16"/>
  <c r="O625" i="19"/>
  <c r="O630" i="16"/>
  <c r="O630" i="19"/>
  <c r="O526" i="16"/>
  <c r="O526" i="19"/>
  <c r="O519" i="16"/>
  <c r="O519" i="19"/>
  <c r="O703" i="16"/>
  <c r="O703" i="19"/>
  <c r="O828" i="16"/>
  <c r="O828" i="19"/>
  <c r="O697" i="16"/>
  <c r="O697" i="19"/>
  <c r="P24" i="12"/>
  <c r="O910" i="16"/>
  <c r="O910" i="19"/>
  <c r="M59" i="24" s="1"/>
  <c r="O689" i="16"/>
  <c r="O689" i="19"/>
  <c r="O1115" i="16"/>
  <c r="O1115" i="19"/>
  <c r="O1013" i="16"/>
  <c r="O1013" i="19"/>
  <c r="O889" i="16"/>
  <c r="O889" i="19"/>
  <c r="O944" i="16"/>
  <c r="O944" i="19"/>
  <c r="O1065" i="16"/>
  <c r="O1065" i="19"/>
  <c r="O1028" i="16"/>
  <c r="O1028" i="19"/>
  <c r="O34" i="16"/>
  <c r="O34" i="19"/>
  <c r="N280" i="16"/>
  <c r="N280" i="19"/>
  <c r="Y280" i="8"/>
  <c r="V280" i="8" s="1"/>
  <c r="W280" i="8"/>
  <c r="Y136" i="8"/>
  <c r="V136" i="8" s="1"/>
  <c r="W136" i="8"/>
  <c r="N184" i="16"/>
  <c r="N184" i="19"/>
  <c r="Y184" i="8"/>
  <c r="W184" i="8"/>
  <c r="Y85" i="8"/>
  <c r="V85" i="8" s="1"/>
  <c r="W56" i="8"/>
  <c r="Y56" i="8"/>
  <c r="V56" i="8" s="1"/>
  <c r="Y128" i="8"/>
  <c r="V128" i="8" s="1"/>
  <c r="W128" i="8"/>
  <c r="N192" i="16"/>
  <c r="N192" i="19"/>
  <c r="Y192" i="8"/>
  <c r="W192" i="8"/>
  <c r="N425" i="16"/>
  <c r="N425" i="19"/>
  <c r="Y425" i="8"/>
  <c r="V425" i="8" s="1"/>
  <c r="W425" i="8"/>
  <c r="Y354" i="8"/>
  <c r="V354" i="8" s="1"/>
  <c r="Y287" i="8"/>
  <c r="V287" i="8" s="1"/>
  <c r="W287" i="8"/>
  <c r="Y236" i="8"/>
  <c r="V236" i="8" s="1"/>
  <c r="W236" i="8"/>
  <c r="Y217" i="8"/>
  <c r="N214" i="16"/>
  <c r="N214" i="19"/>
  <c r="W214" i="8"/>
  <c r="Y214" i="8"/>
  <c r="N115" i="16"/>
  <c r="N115" i="19"/>
  <c r="Y115" i="8"/>
  <c r="W115" i="8"/>
  <c r="Y371" i="8"/>
  <c r="V371" i="8" s="1"/>
  <c r="W371" i="8"/>
  <c r="W399" i="8"/>
  <c r="Y399" i="8"/>
  <c r="V399" i="8" s="1"/>
  <c r="W401" i="8"/>
  <c r="Y401" i="8"/>
  <c r="V401" i="8" s="1"/>
  <c r="Y346" i="8"/>
  <c r="V346" i="8" s="1"/>
  <c r="W346" i="8"/>
  <c r="N199" i="16"/>
  <c r="N199" i="19"/>
  <c r="Y199" i="8"/>
  <c r="V199" i="8" s="1"/>
  <c r="Y132" i="8"/>
  <c r="V132" i="8" s="1"/>
  <c r="W132" i="8"/>
  <c r="Y209" i="8"/>
  <c r="V209" i="8" s="1"/>
  <c r="W209" i="8"/>
  <c r="W142" i="8"/>
  <c r="Y142" i="8"/>
  <c r="V142" i="8" s="1"/>
  <c r="Y498" i="8"/>
  <c r="V498" i="8" s="1"/>
  <c r="W498" i="8"/>
  <c r="N581" i="16"/>
  <c r="N581" i="19"/>
  <c r="Y581" i="8"/>
  <c r="V581" i="8" s="1"/>
  <c r="W581" i="8"/>
  <c r="Y674" i="8"/>
  <c r="V674" i="8" s="1"/>
  <c r="W674" i="8"/>
  <c r="N849" i="16"/>
  <c r="N849" i="19"/>
  <c r="Y849" i="8"/>
  <c r="V849" i="8" s="1"/>
  <c r="W849" i="8"/>
  <c r="Y389" i="8"/>
  <c r="V389" i="8" s="1"/>
  <c r="N593" i="16"/>
  <c r="N593" i="19"/>
  <c r="Y593" i="8"/>
  <c r="V593" i="8" s="1"/>
  <c r="Y431" i="8"/>
  <c r="V431" i="8" s="1"/>
  <c r="Y576" i="8"/>
  <c r="V576" i="8" s="1"/>
  <c r="W576" i="8"/>
  <c r="Y506" i="8"/>
  <c r="V506" i="8" s="1"/>
  <c r="W506" i="8"/>
  <c r="Y423" i="8"/>
  <c r="V423" i="8" s="1"/>
  <c r="W423" i="8"/>
  <c r="N573" i="16"/>
  <c r="N573" i="19"/>
  <c r="Y573" i="8"/>
  <c r="V573" i="8" s="1"/>
  <c r="W573" i="8"/>
  <c r="N517" i="16"/>
  <c r="N517" i="19"/>
  <c r="Y517" i="8"/>
  <c r="V517" i="8" s="1"/>
  <c r="W517" i="8"/>
  <c r="Y731" i="8"/>
  <c r="V731" i="8" s="1"/>
  <c r="W731" i="8"/>
  <c r="N789" i="16"/>
  <c r="N789" i="19"/>
  <c r="Y789" i="8"/>
  <c r="W789" i="8"/>
  <c r="O17" i="12"/>
  <c r="O12" i="9"/>
  <c r="N548" i="16"/>
  <c r="N548" i="19"/>
  <c r="Y548" i="8"/>
  <c r="V548" i="8" s="1"/>
  <c r="W548" i="8"/>
  <c r="Y817" i="8"/>
  <c r="V817" i="8" s="1"/>
  <c r="W817" i="8"/>
  <c r="W799" i="8"/>
  <c r="Y799" i="8"/>
  <c r="V799" i="8" s="1"/>
  <c r="N988" i="16"/>
  <c r="N988" i="19"/>
  <c r="W988" i="8"/>
  <c r="Y988" i="8"/>
  <c r="V988" i="8" s="1"/>
  <c r="N575" i="16"/>
  <c r="N575" i="19"/>
  <c r="Y575" i="8"/>
  <c r="V575" i="8" s="1"/>
  <c r="Y652" i="8"/>
  <c r="V652" i="8" s="1"/>
  <c r="W652" i="8"/>
  <c r="Y502" i="8"/>
  <c r="V502" i="8" s="1"/>
  <c r="W707" i="8"/>
  <c r="Y707" i="8"/>
  <c r="V707" i="8" s="1"/>
  <c r="N665" i="16"/>
  <c r="N665" i="19"/>
  <c r="Y665" i="8"/>
  <c r="W956" i="8"/>
  <c r="Y956" i="8"/>
  <c r="V956" i="8" s="1"/>
  <c r="N828" i="16"/>
  <c r="N828" i="19"/>
  <c r="Y828" i="8"/>
  <c r="V828" i="8" s="1"/>
  <c r="W828" i="8"/>
  <c r="N685" i="16"/>
  <c r="N685" i="19"/>
  <c r="Y685" i="8"/>
  <c r="V685" i="8" s="1"/>
  <c r="W685" i="8"/>
  <c r="Y1062" i="8"/>
  <c r="V1062" i="8" s="1"/>
  <c r="W1062" i="8"/>
  <c r="Y788" i="8"/>
  <c r="V788" i="8" s="1"/>
  <c r="Y737" i="8"/>
  <c r="V737" i="8" s="1"/>
  <c r="Y1000" i="8"/>
  <c r="V1000" i="8" s="1"/>
  <c r="W1000" i="8"/>
  <c r="O9" i="12"/>
  <c r="N664" i="16"/>
  <c r="N664" i="19"/>
  <c r="Y664" i="8"/>
  <c r="V664" i="8" s="1"/>
  <c r="Y856" i="8"/>
  <c r="V856" i="8" s="1"/>
  <c r="W856" i="8"/>
  <c r="N1043" i="16"/>
  <c r="N1043" i="19"/>
  <c r="Y1043" i="8"/>
  <c r="W1043" i="8"/>
  <c r="N1080" i="16"/>
  <c r="N1080" i="19"/>
  <c r="Y1080" i="8"/>
  <c r="V1080" i="8" s="1"/>
  <c r="W1080" i="8"/>
  <c r="N911" i="16"/>
  <c r="N911" i="19"/>
  <c r="Y911" i="8"/>
  <c r="V911" i="8" s="1"/>
  <c r="W911" i="8"/>
  <c r="Y1175" i="8"/>
  <c r="V1175" i="8" s="1"/>
  <c r="W1175" i="8"/>
  <c r="Y1124" i="8"/>
  <c r="V1124" i="8" s="1"/>
  <c r="W1124" i="8"/>
  <c r="N1104" i="16"/>
  <c r="N1104" i="19"/>
  <c r="Y1104" i="8"/>
  <c r="V1104" i="8" s="1"/>
  <c r="W1104" i="8"/>
  <c r="N1076" i="16"/>
  <c r="N1076" i="19"/>
  <c r="Y1076" i="8"/>
  <c r="V1076" i="8" s="1"/>
  <c r="W1129" i="8"/>
  <c r="Y1129" i="8"/>
  <c r="V1129" i="8" s="1"/>
  <c r="Y1206" i="8"/>
  <c r="V1206" i="8" s="1"/>
  <c r="W1206" i="8"/>
  <c r="Y1018" i="8"/>
  <c r="V1018" i="8" s="1"/>
  <c r="W1018" i="8"/>
  <c r="N887" i="16"/>
  <c r="N887" i="19"/>
  <c r="Y887" i="8"/>
  <c r="V887" i="8" s="1"/>
  <c r="W887" i="8"/>
  <c r="Y1178" i="8"/>
  <c r="V1178" i="8" s="1"/>
  <c r="W1178" i="8"/>
  <c r="N1052" i="16"/>
  <c r="N1052" i="19"/>
  <c r="Y1052" i="8"/>
  <c r="V1052" i="8" s="1"/>
  <c r="W1052" i="8"/>
  <c r="Y1009" i="8"/>
  <c r="V1009" i="8" s="1"/>
  <c r="W1009" i="8"/>
  <c r="N990" i="16"/>
  <c r="N990" i="19"/>
  <c r="Y990" i="8"/>
  <c r="V990" i="8" s="1"/>
  <c r="W990" i="8"/>
  <c r="Y1212" i="8"/>
  <c r="W1212" i="8"/>
  <c r="Y1179" i="8"/>
  <c r="V1179" i="8" s="1"/>
  <c r="W1179" i="8"/>
  <c r="O25" i="12"/>
  <c r="O8" i="9"/>
  <c r="N1219" i="16"/>
  <c r="N1219" i="19"/>
  <c r="Y1219" i="8"/>
  <c r="V1219" i="8" s="1"/>
  <c r="W1219" i="8"/>
  <c r="Y1113" i="8"/>
  <c r="V1113" i="8" s="1"/>
  <c r="W1113" i="8"/>
  <c r="Y1231" i="8"/>
  <c r="V1231" i="8" s="1"/>
  <c r="W1231" i="8"/>
  <c r="Y1241" i="8"/>
  <c r="V1241" i="8" s="1"/>
  <c r="W1241" i="8"/>
  <c r="M64" i="16"/>
  <c r="M64" i="19"/>
  <c r="M213" i="16"/>
  <c r="M213" i="19"/>
  <c r="N8" i="12"/>
  <c r="M102" i="16"/>
  <c r="M102" i="19"/>
  <c r="M66" i="16"/>
  <c r="M66" i="19"/>
  <c r="M94" i="16"/>
  <c r="M94" i="19"/>
  <c r="M281" i="16"/>
  <c r="M281" i="19"/>
  <c r="M246" i="16"/>
  <c r="M246" i="19"/>
  <c r="M259" i="16"/>
  <c r="M259" i="19"/>
  <c r="M343" i="16"/>
  <c r="M343" i="19"/>
  <c r="M219" i="16"/>
  <c r="M219" i="19"/>
  <c r="M248" i="16"/>
  <c r="M248" i="19"/>
  <c r="M519" i="16"/>
  <c r="M519" i="19"/>
  <c r="M608" i="16"/>
  <c r="M608" i="19"/>
  <c r="M383" i="16"/>
  <c r="X383" i="16" s="1"/>
  <c r="M383" i="19"/>
  <c r="N22" i="12"/>
  <c r="M476" i="16"/>
  <c r="M476" i="19"/>
  <c r="M458" i="16"/>
  <c r="M458" i="19"/>
  <c r="M657" i="16"/>
  <c r="M657" i="19"/>
  <c r="M783" i="16"/>
  <c r="M783" i="19"/>
  <c r="M581" i="16"/>
  <c r="M581" i="19"/>
  <c r="M936" i="16"/>
  <c r="M936" i="19"/>
  <c r="M620" i="16"/>
  <c r="M620" i="19"/>
  <c r="M681" i="16"/>
  <c r="M681" i="19"/>
  <c r="M419" i="16"/>
  <c r="M419" i="19"/>
  <c r="M946" i="16"/>
  <c r="M946" i="19"/>
  <c r="M765" i="16"/>
  <c r="M765" i="19"/>
  <c r="M650" i="16"/>
  <c r="M650" i="19"/>
  <c r="M822" i="16"/>
  <c r="X822" i="16" s="1"/>
  <c r="M822" i="19"/>
  <c r="M1049" i="16"/>
  <c r="M1049" i="19"/>
  <c r="M918" i="16"/>
  <c r="M918" i="19"/>
  <c r="M864" i="16"/>
  <c r="M864" i="19"/>
  <c r="M865" i="16"/>
  <c r="M865" i="19"/>
  <c r="M1088" i="16"/>
  <c r="M1088" i="19"/>
  <c r="M1060" i="16"/>
  <c r="M1060" i="19"/>
  <c r="Y51" i="8"/>
  <c r="V51" i="8" s="1"/>
  <c r="W51" i="8"/>
  <c r="L306" i="16"/>
  <c r="L306" i="19"/>
  <c r="L156" i="16"/>
  <c r="L156" i="19"/>
  <c r="W156" i="8"/>
  <c r="L313" i="16"/>
  <c r="L313" i="19"/>
  <c r="L214" i="16"/>
  <c r="L214" i="19"/>
  <c r="X214" i="8"/>
  <c r="L173" i="16"/>
  <c r="L173" i="19"/>
  <c r="L499" i="16"/>
  <c r="L499" i="19"/>
  <c r="M26" i="12"/>
  <c r="Y26" i="12" s="1"/>
  <c r="M3" i="9"/>
  <c r="L375" i="16"/>
  <c r="L375" i="19"/>
  <c r="L321" i="16"/>
  <c r="L321" i="19"/>
  <c r="L331" i="16"/>
  <c r="L331" i="19"/>
  <c r="L591" i="16"/>
  <c r="L591" i="19"/>
  <c r="L682" i="16"/>
  <c r="L682" i="19"/>
  <c r="X682" i="8"/>
  <c r="L433" i="16"/>
  <c r="L433" i="19"/>
  <c r="L557" i="16"/>
  <c r="L557" i="19"/>
  <c r="L583" i="16"/>
  <c r="L583" i="19"/>
  <c r="L903" i="16"/>
  <c r="L903" i="19"/>
  <c r="L684" i="16"/>
  <c r="L684" i="19"/>
  <c r="L854" i="16"/>
  <c r="L854" i="19"/>
  <c r="L601" i="16"/>
  <c r="L601" i="19"/>
  <c r="L710" i="16"/>
  <c r="L710" i="19"/>
  <c r="L733" i="16"/>
  <c r="L733" i="19"/>
  <c r="L922" i="16"/>
  <c r="L922" i="19"/>
  <c r="L839" i="16"/>
  <c r="L839" i="19"/>
  <c r="L794" i="16"/>
  <c r="L794" i="19"/>
  <c r="L965" i="16"/>
  <c r="L965" i="19"/>
  <c r="L997" i="16"/>
  <c r="L997" i="19"/>
  <c r="L898" i="16"/>
  <c r="L898" i="19"/>
  <c r="L796" i="16"/>
  <c r="L796" i="19"/>
  <c r="L1075" i="16"/>
  <c r="L1075" i="19"/>
  <c r="L1017" i="16"/>
  <c r="L1017" i="19"/>
  <c r="L912" i="16"/>
  <c r="L912" i="19"/>
  <c r="L951" i="16"/>
  <c r="L951" i="19"/>
  <c r="X820" i="8"/>
  <c r="L1097" i="16"/>
  <c r="L1097" i="19"/>
  <c r="X875" i="8"/>
  <c r="X1134" i="8"/>
  <c r="M9" i="16"/>
  <c r="X9" i="16" s="1"/>
  <c r="M9" i="19"/>
  <c r="W9" i="8"/>
  <c r="W77" i="8"/>
  <c r="O26" i="16"/>
  <c r="O26" i="19"/>
  <c r="T81" i="16"/>
  <c r="T81" i="19"/>
  <c r="T39" i="16"/>
  <c r="T39" i="19"/>
  <c r="T173" i="16"/>
  <c r="T173" i="19"/>
  <c r="T279" i="16"/>
  <c r="T279" i="19"/>
  <c r="U16" i="9"/>
  <c r="T177" i="16"/>
  <c r="U16" i="17" s="1"/>
  <c r="T177" i="19"/>
  <c r="U16" i="20" s="1"/>
  <c r="T415" i="16"/>
  <c r="T415" i="19"/>
  <c r="T357" i="16"/>
  <c r="T357" i="19"/>
  <c r="T413" i="16"/>
  <c r="T413" i="19"/>
  <c r="T313" i="16"/>
  <c r="T313" i="19"/>
  <c r="T230" i="16"/>
  <c r="T230" i="19"/>
  <c r="T211" i="16"/>
  <c r="T211" i="19"/>
  <c r="T541" i="16"/>
  <c r="T541" i="19"/>
  <c r="T349" i="16"/>
  <c r="T349" i="19"/>
  <c r="T556" i="16"/>
  <c r="T556" i="19"/>
  <c r="T581" i="16"/>
  <c r="T581" i="19"/>
  <c r="T499" i="16"/>
  <c r="T499" i="19"/>
  <c r="T608" i="16"/>
  <c r="T608" i="19"/>
  <c r="T495" i="16"/>
  <c r="T495" i="19"/>
  <c r="T659" i="16"/>
  <c r="T659" i="19"/>
  <c r="T631" i="16"/>
  <c r="T631" i="19"/>
  <c r="T646" i="16"/>
  <c r="T646" i="19"/>
  <c r="T874" i="16"/>
  <c r="T874" i="19"/>
  <c r="T695" i="16"/>
  <c r="T695" i="19"/>
  <c r="T916" i="16"/>
  <c r="T916" i="19"/>
  <c r="T926" i="16"/>
  <c r="T926" i="19"/>
  <c r="R61" i="24" s="1"/>
  <c r="T957" i="16"/>
  <c r="T957" i="19"/>
  <c r="T1060" i="16"/>
  <c r="T1060" i="19"/>
  <c r="T981" i="16"/>
  <c r="T981" i="19"/>
  <c r="T1102" i="16"/>
  <c r="T1102" i="19"/>
  <c r="T1075" i="16"/>
  <c r="T1075" i="19"/>
  <c r="T806" i="16"/>
  <c r="T806" i="19"/>
  <c r="T944" i="16"/>
  <c r="T944" i="19"/>
  <c r="U25" i="12"/>
  <c r="U8" i="9"/>
  <c r="T1219" i="16"/>
  <c r="T1219" i="19"/>
  <c r="R58" i="24" s="1"/>
  <c r="W42" i="8"/>
  <c r="H7" i="18"/>
  <c r="Q789" i="16"/>
  <c r="Q789" i="19"/>
  <c r="Q347" i="16"/>
  <c r="Q347" i="19"/>
  <c r="Q248" i="16"/>
  <c r="Q248" i="19"/>
  <c r="Q242" i="16"/>
  <c r="Q242" i="19"/>
  <c r="Q156" i="16"/>
  <c r="Q156" i="19"/>
  <c r="Q198" i="16"/>
  <c r="Q198" i="19"/>
  <c r="Q256" i="16"/>
  <c r="Q256" i="19"/>
  <c r="O47" i="24" s="1"/>
  <c r="Q125" i="16"/>
  <c r="Q125" i="19"/>
  <c r="Q383" i="16"/>
  <c r="Q383" i="19"/>
  <c r="Q311" i="16"/>
  <c r="Q311" i="19"/>
  <c r="Q440" i="16"/>
  <c r="Q440" i="19"/>
  <c r="Q534" i="16"/>
  <c r="Q534" i="19"/>
  <c r="Q606" i="16"/>
  <c r="Q606" i="19"/>
  <c r="Q604" i="16"/>
  <c r="Q604" i="19"/>
  <c r="R9" i="12"/>
  <c r="Q664" i="16"/>
  <c r="R9" i="18" s="1"/>
  <c r="Q664" i="19"/>
  <c r="Q720" i="16"/>
  <c r="Q720" i="19"/>
  <c r="Q413" i="16"/>
  <c r="Q413" i="19"/>
  <c r="Q717" i="16"/>
  <c r="Q717" i="19"/>
  <c r="Q772" i="16"/>
  <c r="Q772" i="19"/>
  <c r="Q990" i="16"/>
  <c r="Q990" i="19"/>
  <c r="Q949" i="16"/>
  <c r="Q949" i="19"/>
  <c r="Q980" i="16"/>
  <c r="Q980" i="19"/>
  <c r="R23" i="12"/>
  <c r="R9" i="9"/>
  <c r="Q886" i="16"/>
  <c r="Q886" i="19"/>
  <c r="Q698" i="16"/>
  <c r="Q698" i="19"/>
  <c r="Q1026" i="16"/>
  <c r="Q1026" i="19"/>
  <c r="Q1017" i="16"/>
  <c r="Q1017" i="19"/>
  <c r="Q1083" i="16"/>
  <c r="Q1083" i="19"/>
  <c r="Q912" i="16"/>
  <c r="Q912" i="19"/>
  <c r="Q1032" i="16"/>
  <c r="Q1032" i="19"/>
  <c r="Q951" i="16"/>
  <c r="Q951" i="19"/>
  <c r="Q1112" i="16"/>
  <c r="Q1112" i="19"/>
  <c r="Q1088" i="16"/>
  <c r="Q1088" i="19"/>
  <c r="Q1234" i="16"/>
  <c r="Q1234" i="19"/>
  <c r="R60" i="16"/>
  <c r="R60" i="19"/>
  <c r="P312" i="16"/>
  <c r="P312" i="19"/>
  <c r="P245" i="16"/>
  <c r="P245" i="19"/>
  <c r="N13" i="24" s="1"/>
  <c r="P239" i="16"/>
  <c r="P239" i="19"/>
  <c r="P323" i="16"/>
  <c r="P323" i="19"/>
  <c r="P141" i="16"/>
  <c r="P141" i="19"/>
  <c r="P394" i="16"/>
  <c r="P394" i="19"/>
  <c r="P314" i="16"/>
  <c r="P314" i="19"/>
  <c r="P273" i="16"/>
  <c r="P273" i="19"/>
  <c r="P557" i="16"/>
  <c r="P557" i="19"/>
  <c r="Q13" i="9"/>
  <c r="P528" i="16"/>
  <c r="Q13" i="17" s="1"/>
  <c r="P528" i="19"/>
  <c r="Q13" i="20" s="1"/>
  <c r="P441" i="16"/>
  <c r="P441" i="19"/>
  <c r="P486" i="16"/>
  <c r="P486" i="19"/>
  <c r="P614" i="16"/>
  <c r="P614" i="19"/>
  <c r="P733" i="16"/>
  <c r="P733" i="19"/>
  <c r="P770" i="16"/>
  <c r="P770" i="19"/>
  <c r="P699" i="16"/>
  <c r="P699" i="19"/>
  <c r="P990" i="16"/>
  <c r="P990" i="19"/>
  <c r="P565" i="16"/>
  <c r="P565" i="19"/>
  <c r="P838" i="16"/>
  <c r="P838" i="19"/>
  <c r="P653" i="16"/>
  <c r="P653" i="19"/>
  <c r="P773" i="16"/>
  <c r="P773" i="19"/>
  <c r="P751" i="16"/>
  <c r="P751" i="19"/>
  <c r="P688" i="16"/>
  <c r="P688" i="19"/>
  <c r="P920" i="16"/>
  <c r="P920" i="19"/>
  <c r="P831" i="16"/>
  <c r="P831" i="19"/>
  <c r="P855" i="16"/>
  <c r="P855" i="19"/>
  <c r="P1092" i="16"/>
  <c r="P1092" i="19"/>
  <c r="P1045" i="16"/>
  <c r="P1045" i="19"/>
  <c r="P1024" i="16"/>
  <c r="P1024" i="19"/>
  <c r="P941" i="16"/>
  <c r="P941" i="19"/>
  <c r="P874" i="16"/>
  <c r="P874" i="19"/>
  <c r="P996" i="16"/>
  <c r="P996" i="19"/>
  <c r="S343" i="16"/>
  <c r="S343" i="19"/>
  <c r="S428" i="16"/>
  <c r="S428" i="19"/>
  <c r="S127" i="16"/>
  <c r="S127" i="19"/>
  <c r="S356" i="16"/>
  <c r="S356" i="19"/>
  <c r="S321" i="16"/>
  <c r="S321" i="19"/>
  <c r="S219" i="16"/>
  <c r="S219" i="19"/>
  <c r="S229" i="16"/>
  <c r="S229" i="19"/>
  <c r="T21" i="12"/>
  <c r="T10" i="9"/>
  <c r="S207" i="16"/>
  <c r="S207" i="19"/>
  <c r="S185" i="16"/>
  <c r="S185" i="19"/>
  <c r="T13" i="12"/>
  <c r="S86" i="16"/>
  <c r="T13" i="18" s="1"/>
  <c r="S86" i="19"/>
  <c r="T13" i="21" s="1"/>
  <c r="S227" i="16"/>
  <c r="S227" i="19"/>
  <c r="S422" i="16"/>
  <c r="S422" i="19"/>
  <c r="S314" i="16"/>
  <c r="S314" i="19"/>
  <c r="S591" i="16"/>
  <c r="S591" i="19"/>
  <c r="S605" i="16"/>
  <c r="S605" i="19"/>
  <c r="S859" i="16"/>
  <c r="S859" i="19"/>
  <c r="S834" i="16"/>
  <c r="S834" i="19"/>
  <c r="S698" i="16"/>
  <c r="S698" i="19"/>
  <c r="S742" i="16"/>
  <c r="S742" i="19"/>
  <c r="S437" i="16"/>
  <c r="S437" i="19"/>
  <c r="S667" i="16"/>
  <c r="S667" i="19"/>
  <c r="S741" i="16"/>
  <c r="S741" i="19"/>
  <c r="S802" i="16"/>
  <c r="S802" i="19"/>
  <c r="S843" i="16"/>
  <c r="S843" i="19"/>
  <c r="S926" i="16"/>
  <c r="S926" i="19"/>
  <c r="Q61" i="24" s="1"/>
  <c r="S1081" i="16"/>
  <c r="S1081" i="19"/>
  <c r="S1080" i="16"/>
  <c r="S1080" i="19"/>
  <c r="S1093" i="16"/>
  <c r="S1093" i="19"/>
  <c r="S1014" i="16"/>
  <c r="S1014" i="19"/>
  <c r="S899" i="16"/>
  <c r="S899" i="19"/>
  <c r="M48" i="16"/>
  <c r="M48" i="19"/>
  <c r="O153" i="16"/>
  <c r="O153" i="19"/>
  <c r="O184" i="16"/>
  <c r="O184" i="19"/>
  <c r="O174" i="16"/>
  <c r="O174" i="19"/>
  <c r="O40" i="16"/>
  <c r="O40" i="19"/>
  <c r="O662" i="16"/>
  <c r="O662" i="19"/>
  <c r="O357" i="16"/>
  <c r="O357" i="19"/>
  <c r="O306" i="16"/>
  <c r="O306" i="19"/>
  <c r="O134" i="16"/>
  <c r="O134" i="19"/>
  <c r="O390" i="16"/>
  <c r="O390" i="19"/>
  <c r="O170" i="16"/>
  <c r="O170" i="19"/>
  <c r="O103" i="16"/>
  <c r="O103" i="19"/>
  <c r="O113" i="16"/>
  <c r="O113" i="19"/>
  <c r="O612" i="16"/>
  <c r="O612" i="19"/>
  <c r="O550" i="16"/>
  <c r="O550" i="19"/>
  <c r="O659" i="16"/>
  <c r="O659" i="19"/>
  <c r="O600" i="16"/>
  <c r="O600" i="19"/>
  <c r="O643" i="16"/>
  <c r="O643" i="19"/>
  <c r="O776" i="16"/>
  <c r="O776" i="19"/>
  <c r="O757" i="16"/>
  <c r="O757" i="19"/>
  <c r="O639" i="16"/>
  <c r="O639" i="19"/>
  <c r="O770" i="16"/>
  <c r="O770" i="19"/>
  <c r="O713" i="16"/>
  <c r="O713" i="19"/>
  <c r="O911" i="16"/>
  <c r="O911" i="19"/>
  <c r="O720" i="16"/>
  <c r="O720" i="19"/>
  <c r="O717" i="16"/>
  <c r="O717" i="19"/>
  <c r="O1117" i="16"/>
  <c r="O1117" i="19"/>
  <c r="O1029" i="16"/>
  <c r="O1029" i="19"/>
  <c r="O946" i="16"/>
  <c r="O946" i="19"/>
  <c r="O960" i="16"/>
  <c r="O960" i="19"/>
  <c r="P6" i="12"/>
  <c r="P7" i="9"/>
  <c r="O1213" i="16"/>
  <c r="O1213" i="19"/>
  <c r="O1032" i="16"/>
  <c r="O1032" i="19"/>
  <c r="O823" i="16"/>
  <c r="O823" i="19"/>
  <c r="O1096" i="16"/>
  <c r="O1096" i="19"/>
  <c r="O1052" i="16"/>
  <c r="O1052" i="19"/>
  <c r="O1098" i="16"/>
  <c r="O1098" i="19"/>
  <c r="N16" i="16"/>
  <c r="N16" i="19"/>
  <c r="Y16" i="8"/>
  <c r="N144" i="16"/>
  <c r="N144" i="19"/>
  <c r="Y144" i="8"/>
  <c r="V144" i="8" s="1"/>
  <c r="W144" i="8"/>
  <c r="W84" i="8"/>
  <c r="Y84" i="8"/>
  <c r="V84" i="8" s="1"/>
  <c r="N104" i="16"/>
  <c r="N104" i="19"/>
  <c r="Y104" i="8"/>
  <c r="V104" i="8" s="1"/>
  <c r="W104" i="8"/>
  <c r="N72" i="16"/>
  <c r="N72" i="19"/>
  <c r="W72" i="8"/>
  <c r="Y72" i="8"/>
  <c r="V72" i="8" s="1"/>
  <c r="Y193" i="8"/>
  <c r="V193" i="8" s="1"/>
  <c r="W193" i="8"/>
  <c r="O14" i="9"/>
  <c r="N296" i="16"/>
  <c r="N296" i="19"/>
  <c r="Y296" i="8"/>
  <c r="V296" i="8" s="1"/>
  <c r="W296" i="8"/>
  <c r="W114" i="8"/>
  <c r="Y114" i="8"/>
  <c r="V114" i="8" s="1"/>
  <c r="N370" i="16"/>
  <c r="N370" i="19"/>
  <c r="Y370" i="8"/>
  <c r="V370" i="8" s="1"/>
  <c r="N303" i="16"/>
  <c r="N303" i="19"/>
  <c r="Y303" i="8"/>
  <c r="V303" i="8" s="1"/>
  <c r="W303" i="8"/>
  <c r="Y252" i="8"/>
  <c r="V252" i="8" s="1"/>
  <c r="W252" i="8"/>
  <c r="N233" i="16"/>
  <c r="N233" i="19"/>
  <c r="Y233" i="8"/>
  <c r="V233" i="8" s="1"/>
  <c r="N230" i="16"/>
  <c r="N230" i="19"/>
  <c r="W230" i="8"/>
  <c r="Y230" i="8"/>
  <c r="N131" i="16"/>
  <c r="N131" i="19"/>
  <c r="Y131" i="8"/>
  <c r="Y381" i="8"/>
  <c r="V381" i="8" s="1"/>
  <c r="Y404" i="8"/>
  <c r="V404" i="8" s="1"/>
  <c r="Y403" i="8"/>
  <c r="V403" i="8" s="1"/>
  <c r="W403" i="8"/>
  <c r="Y362" i="8"/>
  <c r="V362" i="8" s="1"/>
  <c r="Y215" i="8"/>
  <c r="V215" i="8" s="1"/>
  <c r="Y148" i="8"/>
  <c r="W148" i="8"/>
  <c r="Y225" i="8"/>
  <c r="V225" i="8" s="1"/>
  <c r="W225" i="8"/>
  <c r="W158" i="8"/>
  <c r="Y158" i="8"/>
  <c r="V158" i="8" s="1"/>
  <c r="Y513" i="8"/>
  <c r="V513" i="8" s="1"/>
  <c r="N583" i="16"/>
  <c r="N583" i="19"/>
  <c r="Y583" i="8"/>
  <c r="V583" i="8" s="1"/>
  <c r="W583" i="8"/>
  <c r="Y771" i="8"/>
  <c r="V771" i="8" s="1"/>
  <c r="N864" i="16"/>
  <c r="N864" i="19"/>
  <c r="Y864" i="8"/>
  <c r="V864" i="8" s="1"/>
  <c r="W864" i="8"/>
  <c r="N405" i="16"/>
  <c r="N405" i="19"/>
  <c r="Y405" i="8"/>
  <c r="V405" i="8" s="1"/>
  <c r="W405" i="8"/>
  <c r="N386" i="16"/>
  <c r="N386" i="19"/>
  <c r="Y386" i="8"/>
  <c r="V386" i="8" s="1"/>
  <c r="W386" i="8"/>
  <c r="W446" i="8"/>
  <c r="Y446" i="8"/>
  <c r="N590" i="16"/>
  <c r="N590" i="19"/>
  <c r="Y590" i="8"/>
  <c r="V590" i="8" s="1"/>
  <c r="W590" i="8"/>
  <c r="Y540" i="8"/>
  <c r="W540" i="8"/>
  <c r="Y447" i="8"/>
  <c r="V447" i="8" s="1"/>
  <c r="N585" i="16"/>
  <c r="N585" i="19"/>
  <c r="Y585" i="8"/>
  <c r="V585" i="8" s="1"/>
  <c r="W585" i="8"/>
  <c r="N522" i="16"/>
  <c r="N522" i="19"/>
  <c r="Y522" i="8"/>
  <c r="V522" i="8" s="1"/>
  <c r="W522" i="8"/>
  <c r="N407" i="16"/>
  <c r="N407" i="19"/>
  <c r="Y407" i="8"/>
  <c r="V407" i="8" s="1"/>
  <c r="W407" i="8"/>
  <c r="N691" i="16"/>
  <c r="N691" i="19"/>
  <c r="W691" i="8"/>
  <c r="Y691" i="8"/>
  <c r="V691" i="8" s="1"/>
  <c r="Y564" i="8"/>
  <c r="V564" i="8" s="1"/>
  <c r="W564" i="8"/>
  <c r="N796" i="16"/>
  <c r="N796" i="19"/>
  <c r="Y796" i="8"/>
  <c r="V796" i="8" s="1"/>
  <c r="W796" i="8"/>
  <c r="N568" i="16"/>
  <c r="N568" i="19"/>
  <c r="Y568" i="8"/>
  <c r="V568" i="8" s="1"/>
  <c r="W568" i="8"/>
  <c r="N1020" i="16"/>
  <c r="N1020" i="19"/>
  <c r="W1020" i="8"/>
  <c r="Y1020" i="8"/>
  <c r="V1020" i="8" s="1"/>
  <c r="N591" i="16"/>
  <c r="N591" i="19"/>
  <c r="Y591" i="8"/>
  <c r="V591" i="8" s="1"/>
  <c r="N695" i="16"/>
  <c r="N695" i="19"/>
  <c r="Y695" i="8"/>
  <c r="V695" i="8" s="1"/>
  <c r="W695" i="8"/>
  <c r="Y518" i="8"/>
  <c r="V518" i="8" s="1"/>
  <c r="W518" i="8"/>
  <c r="Y722" i="8"/>
  <c r="V722" i="8" s="1"/>
  <c r="W722" i="8"/>
  <c r="N681" i="16"/>
  <c r="N681" i="19"/>
  <c r="Y681" i="8"/>
  <c r="V681" i="8" s="1"/>
  <c r="N981" i="16"/>
  <c r="N981" i="19"/>
  <c r="Y981" i="8"/>
  <c r="V981" i="8" s="1"/>
  <c r="N1053" i="19"/>
  <c r="Y1053" i="8"/>
  <c r="V1053" i="8" s="1"/>
  <c r="W1053" i="8"/>
  <c r="Y701" i="8"/>
  <c r="V701" i="8" s="1"/>
  <c r="W701" i="8"/>
  <c r="Y1121" i="8"/>
  <c r="V1121" i="8" s="1"/>
  <c r="W1121" i="8"/>
  <c r="Y803" i="8"/>
  <c r="V803" i="8" s="1"/>
  <c r="W803" i="8"/>
  <c r="W753" i="8"/>
  <c r="Y753" i="8"/>
  <c r="V753" i="8" s="1"/>
  <c r="N1029" i="19"/>
  <c r="Y1029" i="8"/>
  <c r="V1029" i="8" s="1"/>
  <c r="W1029" i="8"/>
  <c r="Y680" i="8"/>
  <c r="V680" i="8" s="1"/>
  <c r="N866" i="16"/>
  <c r="N866" i="19"/>
  <c r="Y866" i="8"/>
  <c r="V866" i="8" s="1"/>
  <c r="W866" i="8"/>
  <c r="Y1090" i="8"/>
  <c r="V1090" i="8" s="1"/>
  <c r="N1100" i="16"/>
  <c r="N1100" i="19"/>
  <c r="Y1100" i="8"/>
  <c r="V1100" i="8" s="1"/>
  <c r="W1100" i="8"/>
  <c r="N927" i="16"/>
  <c r="N927" i="19"/>
  <c r="Y927" i="8"/>
  <c r="V927" i="8" s="1"/>
  <c r="Y1207" i="8"/>
  <c r="V1207" i="8" s="1"/>
  <c r="W1207" i="8"/>
  <c r="Y1125" i="8"/>
  <c r="V1125" i="8" s="1"/>
  <c r="W1125" i="8"/>
  <c r="Y1145" i="8"/>
  <c r="V1145" i="8" s="1"/>
  <c r="W1145" i="8"/>
  <c r="Y1106" i="8"/>
  <c r="V1106" i="8" s="1"/>
  <c r="W1229" i="8"/>
  <c r="Y1229" i="8"/>
  <c r="V1229" i="8" s="1"/>
  <c r="W1233" i="8"/>
  <c r="Y1233" i="8"/>
  <c r="V1233" i="8" s="1"/>
  <c r="N1032" i="16"/>
  <c r="N1032" i="19"/>
  <c r="Y1032" i="8"/>
  <c r="V1032" i="8" s="1"/>
  <c r="W1032" i="8"/>
  <c r="N903" i="16"/>
  <c r="N903" i="19"/>
  <c r="Y903" i="8"/>
  <c r="V903" i="8" s="1"/>
  <c r="W903" i="8"/>
  <c r="Y804" i="8"/>
  <c r="V804" i="8" s="1"/>
  <c r="W804" i="8"/>
  <c r="Y1059" i="8"/>
  <c r="V1059" i="8" s="1"/>
  <c r="W1059" i="8"/>
  <c r="Y1025" i="8"/>
  <c r="V1025" i="8" s="1"/>
  <c r="W1025" i="8"/>
  <c r="N1006" i="16"/>
  <c r="N1006" i="19"/>
  <c r="Y1006" i="8"/>
  <c r="V1006" i="8" s="1"/>
  <c r="W1006" i="8"/>
  <c r="Y1240" i="8"/>
  <c r="V1240" i="8" s="1"/>
  <c r="W1240" i="8"/>
  <c r="Y1189" i="8"/>
  <c r="V1189" i="8" s="1"/>
  <c r="W1189" i="8"/>
  <c r="Y1228" i="8"/>
  <c r="V1228" i="8" s="1"/>
  <c r="W1228" i="8"/>
  <c r="Y1136" i="8"/>
  <c r="W1136" i="8"/>
  <c r="N1235" i="16"/>
  <c r="N1235" i="19"/>
  <c r="W1235" i="8"/>
  <c r="Y1235" i="8"/>
  <c r="V1235" i="8" s="1"/>
  <c r="Y63" i="8"/>
  <c r="V63" i="8" s="1"/>
  <c r="M35" i="16"/>
  <c r="M35" i="19"/>
  <c r="M134" i="16"/>
  <c r="M134" i="19"/>
  <c r="M173" i="16"/>
  <c r="M173" i="19"/>
  <c r="N20" i="12"/>
  <c r="N11" i="9"/>
  <c r="M82" i="16"/>
  <c r="M82" i="19"/>
  <c r="M297" i="16"/>
  <c r="M297" i="19"/>
  <c r="M275" i="16"/>
  <c r="M275" i="19"/>
  <c r="M144" i="16"/>
  <c r="M144" i="19"/>
  <c r="M405" i="16"/>
  <c r="M405" i="19"/>
  <c r="M359" i="16"/>
  <c r="M359" i="19"/>
  <c r="M264" i="16"/>
  <c r="M264" i="19"/>
  <c r="M622" i="16"/>
  <c r="M622" i="19"/>
  <c r="M580" i="16"/>
  <c r="M580" i="19"/>
  <c r="M550" i="16"/>
  <c r="M550" i="19"/>
  <c r="M532" i="16"/>
  <c r="M532" i="19"/>
  <c r="M672" i="16"/>
  <c r="M672" i="19"/>
  <c r="M433" i="16"/>
  <c r="M433" i="19"/>
  <c r="Y433" i="19" s="1"/>
  <c r="M575" i="16"/>
  <c r="X575" i="16" s="1"/>
  <c r="M575" i="19"/>
  <c r="M435" i="16"/>
  <c r="M435" i="19"/>
  <c r="M691" i="16"/>
  <c r="M691" i="19"/>
  <c r="M795" i="16"/>
  <c r="M795" i="19"/>
  <c r="M972" i="16"/>
  <c r="M972" i="19"/>
  <c r="M880" i="16"/>
  <c r="M880" i="19"/>
  <c r="M973" i="16"/>
  <c r="M973" i="19"/>
  <c r="M1002" i="16"/>
  <c r="M1002" i="19"/>
  <c r="M887" i="16"/>
  <c r="M887" i="19"/>
  <c r="M980" i="16"/>
  <c r="M980" i="19"/>
  <c r="M881" i="16"/>
  <c r="M881" i="19"/>
  <c r="M894" i="16"/>
  <c r="M894" i="19"/>
  <c r="M1089" i="16"/>
  <c r="M1089" i="19"/>
  <c r="M1076" i="16"/>
  <c r="M1076" i="19"/>
  <c r="L98" i="16"/>
  <c r="L98" i="19"/>
  <c r="L39" i="16"/>
  <c r="L39" i="19"/>
  <c r="L386" i="16"/>
  <c r="L386" i="19"/>
  <c r="L12" i="16"/>
  <c r="L12" i="19"/>
  <c r="L111" i="16"/>
  <c r="L111" i="19"/>
  <c r="L239" i="16"/>
  <c r="L239" i="19"/>
  <c r="W172" i="8"/>
  <c r="L230" i="16"/>
  <c r="L230" i="19"/>
  <c r="X230" i="8"/>
  <c r="L259" i="16"/>
  <c r="L259" i="19"/>
  <c r="L256" i="16"/>
  <c r="L256" i="19"/>
  <c r="L347" i="16"/>
  <c r="L347" i="19"/>
  <c r="L248" i="16"/>
  <c r="L248" i="19"/>
  <c r="L534" i="16"/>
  <c r="L534" i="19"/>
  <c r="L593" i="16"/>
  <c r="L593" i="19"/>
  <c r="L634" i="16"/>
  <c r="L634" i="19"/>
  <c r="L452" i="16"/>
  <c r="L452" i="19"/>
  <c r="L443" i="16"/>
  <c r="L443" i="19"/>
  <c r="L641" i="16"/>
  <c r="L641" i="19"/>
  <c r="L673" i="16"/>
  <c r="L673" i="19"/>
  <c r="L851" i="16"/>
  <c r="L851" i="19"/>
  <c r="L572" i="16"/>
  <c r="L572" i="19"/>
  <c r="L617" i="16"/>
  <c r="L617" i="19"/>
  <c r="L512" i="16"/>
  <c r="L512" i="19"/>
  <c r="L911" i="16"/>
  <c r="L911" i="19"/>
  <c r="L870" i="16"/>
  <c r="L870" i="19"/>
  <c r="X870" i="8"/>
  <c r="L798" i="16"/>
  <c r="L798" i="19"/>
  <c r="L1029" i="16"/>
  <c r="L1029" i="19"/>
  <c r="L906" i="16"/>
  <c r="L906" i="19"/>
  <c r="X906" i="8"/>
  <c r="L1061" i="16"/>
  <c r="L1061" i="19"/>
  <c r="L1081" i="16"/>
  <c r="L1081" i="19"/>
  <c r="L1035" i="16"/>
  <c r="L1035" i="19"/>
  <c r="L928" i="16"/>
  <c r="L928" i="19"/>
  <c r="L836" i="16"/>
  <c r="L836" i="19"/>
  <c r="L894" i="16"/>
  <c r="L894" i="19"/>
  <c r="X1165" i="8"/>
  <c r="L1089" i="16"/>
  <c r="L1089" i="19"/>
  <c r="L8" i="16"/>
  <c r="L8" i="19"/>
  <c r="X41" i="8"/>
  <c r="W41" i="8"/>
  <c r="S11" i="9"/>
  <c r="T282" i="16"/>
  <c r="T282" i="19"/>
  <c r="T79" i="16"/>
  <c r="T79" i="19"/>
  <c r="T123" i="16"/>
  <c r="T123" i="19"/>
  <c r="T183" i="16"/>
  <c r="T183" i="19"/>
  <c r="T383" i="16"/>
  <c r="T383" i="19"/>
  <c r="T126" i="16"/>
  <c r="T126" i="19"/>
  <c r="T433" i="16"/>
  <c r="T433" i="19"/>
  <c r="T373" i="16"/>
  <c r="T373" i="19"/>
  <c r="T246" i="16"/>
  <c r="T246" i="19"/>
  <c r="T227" i="16"/>
  <c r="T227" i="19"/>
  <c r="T365" i="16"/>
  <c r="T365" i="19"/>
  <c r="T469" i="16"/>
  <c r="T469" i="19"/>
  <c r="T523" i="16"/>
  <c r="T523" i="19"/>
  <c r="T475" i="16"/>
  <c r="T475" i="19"/>
  <c r="T663" i="16"/>
  <c r="T663" i="19"/>
  <c r="T679" i="16"/>
  <c r="T679" i="19"/>
  <c r="T894" i="16"/>
  <c r="T894" i="19"/>
  <c r="T954" i="16"/>
  <c r="T954" i="19"/>
  <c r="T580" i="16"/>
  <c r="T580" i="19"/>
  <c r="T713" i="16"/>
  <c r="T713" i="19"/>
  <c r="T802" i="16"/>
  <c r="T802" i="19"/>
  <c r="T834" i="16"/>
  <c r="T834" i="19"/>
  <c r="T942" i="16"/>
  <c r="T942" i="19"/>
  <c r="T839" i="16"/>
  <c r="T839" i="19"/>
  <c r="T691" i="16"/>
  <c r="T691" i="19"/>
  <c r="T951" i="16"/>
  <c r="T951" i="19"/>
  <c r="T958" i="16"/>
  <c r="T958" i="19"/>
  <c r="T973" i="16"/>
  <c r="T973" i="19"/>
  <c r="T833" i="16"/>
  <c r="T833" i="19"/>
  <c r="T1116" i="16"/>
  <c r="T1116" i="19"/>
  <c r="T1100" i="16"/>
  <c r="T1100" i="19"/>
  <c r="T1016" i="16"/>
  <c r="T1016" i="19"/>
  <c r="T997" i="16"/>
  <c r="T997" i="19"/>
  <c r="T1104" i="16"/>
  <c r="T1104" i="19"/>
  <c r="T972" i="16"/>
  <c r="T972" i="19"/>
  <c r="T889" i="16"/>
  <c r="T889" i="19"/>
  <c r="T822" i="16"/>
  <c r="T822" i="19"/>
  <c r="T1083" i="16"/>
  <c r="T1083" i="19"/>
  <c r="T1011" i="16"/>
  <c r="T1011" i="19"/>
  <c r="W36" i="8"/>
  <c r="Q197" i="16"/>
  <c r="Q197" i="19"/>
  <c r="Q258" i="16"/>
  <c r="Q258" i="19"/>
  <c r="Q214" i="16"/>
  <c r="Q214" i="19"/>
  <c r="Q272" i="16"/>
  <c r="Q272" i="19"/>
  <c r="Q141" i="16"/>
  <c r="Q141" i="19"/>
  <c r="Q394" i="16"/>
  <c r="Q394" i="19"/>
  <c r="Q483" i="16"/>
  <c r="Q483" i="19"/>
  <c r="Q434" i="16"/>
  <c r="Q434" i="19"/>
  <c r="Q469" i="16"/>
  <c r="Q469" i="19"/>
  <c r="R27" i="12"/>
  <c r="R4" i="9"/>
  <c r="Q455" i="16"/>
  <c r="Q455" i="19"/>
  <c r="O53" i="24" s="1"/>
  <c r="Q558" i="16"/>
  <c r="Q558" i="19"/>
  <c r="Q608" i="16"/>
  <c r="Q608" i="19"/>
  <c r="Q428" i="16"/>
  <c r="Q428" i="19"/>
  <c r="Q429" i="16"/>
  <c r="Q429" i="19"/>
  <c r="Q575" i="16"/>
  <c r="Q575" i="19"/>
  <c r="Q843" i="16"/>
  <c r="Q843" i="19"/>
  <c r="Q1022" i="16"/>
  <c r="Q1022" i="19"/>
  <c r="Q981" i="16"/>
  <c r="Q981" i="19"/>
  <c r="Q1012" i="16"/>
  <c r="Q1012" i="19"/>
  <c r="Q894" i="16"/>
  <c r="Q894" i="19"/>
  <c r="Q759" i="16"/>
  <c r="Q759" i="19"/>
  <c r="Q1035" i="16"/>
  <c r="Q1035" i="19"/>
  <c r="Q972" i="16"/>
  <c r="Q972" i="19"/>
  <c r="Q1040" i="16"/>
  <c r="Q1040" i="19"/>
  <c r="Q928" i="16"/>
  <c r="Q928" i="19"/>
  <c r="Q1110" i="16"/>
  <c r="Q1110" i="19"/>
  <c r="Q1104" i="16"/>
  <c r="Q1104" i="19"/>
  <c r="Q161" i="16"/>
  <c r="Q161" i="19"/>
  <c r="P328" i="16"/>
  <c r="P328" i="19"/>
  <c r="P261" i="16"/>
  <c r="P261" i="19"/>
  <c r="P210" i="16"/>
  <c r="P210" i="19"/>
  <c r="P256" i="16"/>
  <c r="P256" i="19"/>
  <c r="P157" i="16"/>
  <c r="P157" i="19"/>
  <c r="N43" i="24" s="1"/>
  <c r="P311" i="16"/>
  <c r="P311" i="19"/>
  <c r="P289" i="16"/>
  <c r="P289" i="19"/>
  <c r="P583" i="16"/>
  <c r="P583" i="19"/>
  <c r="P475" i="16"/>
  <c r="P475" i="19"/>
  <c r="P495" i="16"/>
  <c r="P495" i="19"/>
  <c r="P721" i="16"/>
  <c r="P721" i="19"/>
  <c r="P443" i="16"/>
  <c r="P443" i="19"/>
  <c r="P747" i="16"/>
  <c r="P747" i="19"/>
  <c r="P522" i="16"/>
  <c r="P522" i="19"/>
  <c r="P1022" i="16"/>
  <c r="P1022" i="19"/>
  <c r="P581" i="16"/>
  <c r="P581" i="19"/>
  <c r="P789" i="16"/>
  <c r="P789" i="19"/>
  <c r="P764" i="16"/>
  <c r="P764" i="19"/>
  <c r="P691" i="16"/>
  <c r="P691" i="19"/>
  <c r="P958" i="16"/>
  <c r="P958" i="19"/>
  <c r="P911" i="16"/>
  <c r="P911" i="19"/>
  <c r="P1122" i="16"/>
  <c r="P1122" i="19"/>
  <c r="P1036" i="16"/>
  <c r="P1036" i="19"/>
  <c r="P957" i="16"/>
  <c r="P957" i="19"/>
  <c r="P890" i="16"/>
  <c r="P890" i="19"/>
  <c r="P1012" i="16"/>
  <c r="P1012" i="19"/>
  <c r="P1208" i="16"/>
  <c r="P1208" i="19"/>
  <c r="P1234" i="16"/>
  <c r="P1234" i="19"/>
  <c r="U127" i="16"/>
  <c r="U127" i="19"/>
  <c r="X226" i="8"/>
  <c r="Y59" i="8"/>
  <c r="W59" i="8"/>
  <c r="S311" i="16"/>
  <c r="S311" i="19"/>
  <c r="S7" i="16"/>
  <c r="S7" i="19"/>
  <c r="S337" i="16"/>
  <c r="S337" i="19"/>
  <c r="S200" i="16"/>
  <c r="S200" i="19"/>
  <c r="S245" i="16"/>
  <c r="S245" i="19"/>
  <c r="T8" i="12"/>
  <c r="S102" i="16"/>
  <c r="S102" i="19"/>
  <c r="S253" i="16"/>
  <c r="S253" i="19"/>
  <c r="S569" i="16"/>
  <c r="S569" i="19"/>
  <c r="S425" i="16"/>
  <c r="S425" i="19"/>
  <c r="S608" i="16"/>
  <c r="S608" i="19"/>
  <c r="S495" i="16"/>
  <c r="S495" i="19"/>
  <c r="S617" i="16"/>
  <c r="S617" i="19"/>
  <c r="S600" i="16"/>
  <c r="S600" i="19"/>
  <c r="S406" i="16"/>
  <c r="S406" i="19"/>
  <c r="S833" i="16"/>
  <c r="S833" i="19"/>
  <c r="S703" i="16"/>
  <c r="S703" i="19"/>
  <c r="S699" i="16"/>
  <c r="S699" i="19"/>
  <c r="S453" i="16"/>
  <c r="S453" i="19"/>
  <c r="S795" i="16"/>
  <c r="S795" i="19"/>
  <c r="S757" i="16"/>
  <c r="S757" i="19"/>
  <c r="S919" i="16"/>
  <c r="S919" i="19"/>
  <c r="S1072" i="16"/>
  <c r="S1072" i="19"/>
  <c r="S942" i="16"/>
  <c r="S942" i="19"/>
  <c r="S1102" i="16"/>
  <c r="S1102" i="19"/>
  <c r="S1105" i="16"/>
  <c r="S1105" i="19"/>
  <c r="S841" i="16"/>
  <c r="S841" i="19"/>
  <c r="S1030" i="16"/>
  <c r="S1030" i="19"/>
  <c r="T7" i="9"/>
  <c r="T6" i="12"/>
  <c r="S1213" i="16"/>
  <c r="S1213" i="19"/>
  <c r="S1208" i="16"/>
  <c r="S1208" i="19"/>
  <c r="Y47" i="8"/>
  <c r="V47" i="8" s="1"/>
  <c r="O169" i="16"/>
  <c r="O169" i="19"/>
  <c r="O190" i="16"/>
  <c r="O190" i="19"/>
  <c r="O156" i="16"/>
  <c r="O156" i="19"/>
  <c r="O373" i="16"/>
  <c r="O373" i="19"/>
  <c r="O233" i="16"/>
  <c r="O233" i="19"/>
  <c r="O407" i="16"/>
  <c r="O407" i="19"/>
  <c r="O186" i="16"/>
  <c r="O186" i="19"/>
  <c r="O119" i="16"/>
  <c r="O119" i="19"/>
  <c r="P26" i="12"/>
  <c r="P3" i="9"/>
  <c r="O375" i="16"/>
  <c r="O375" i="19"/>
  <c r="O129" i="16"/>
  <c r="O129" i="19"/>
  <c r="O434" i="16"/>
  <c r="O434" i="19"/>
  <c r="O640" i="16"/>
  <c r="O640" i="19"/>
  <c r="O588" i="16"/>
  <c r="O588" i="19"/>
  <c r="M71" i="24" s="1"/>
  <c r="O467" i="16"/>
  <c r="O467" i="19"/>
  <c r="O602" i="16"/>
  <c r="O602" i="19"/>
  <c r="O789" i="16"/>
  <c r="O789" i="19"/>
  <c r="O783" i="16"/>
  <c r="O783" i="19"/>
  <c r="O425" i="16"/>
  <c r="O425" i="19"/>
  <c r="O786" i="16"/>
  <c r="O786" i="19"/>
  <c r="O764" i="16"/>
  <c r="O764" i="19"/>
  <c r="O733" i="16"/>
  <c r="O733" i="19"/>
  <c r="O811" i="16"/>
  <c r="O811" i="19"/>
  <c r="O721" i="16"/>
  <c r="O721" i="19"/>
  <c r="O1039" i="16"/>
  <c r="O1039" i="19"/>
  <c r="O962" i="16"/>
  <c r="O962" i="19"/>
  <c r="O972" i="16"/>
  <c r="O972" i="19"/>
  <c r="O921" i="16"/>
  <c r="O921" i="19"/>
  <c r="O870" i="16"/>
  <c r="O870" i="19"/>
  <c r="O839" i="16"/>
  <c r="O839" i="19"/>
  <c r="O1105" i="16"/>
  <c r="O1105" i="19"/>
  <c r="O1114" i="16"/>
  <c r="O1114" i="19"/>
  <c r="N32" i="16"/>
  <c r="N32" i="19"/>
  <c r="W32" i="8"/>
  <c r="Y32" i="8"/>
  <c r="V32" i="8" s="1"/>
  <c r="N160" i="16"/>
  <c r="N160" i="19"/>
  <c r="Y160" i="8"/>
  <c r="V160" i="8" s="1"/>
  <c r="W160" i="8"/>
  <c r="Y105" i="8"/>
  <c r="V105" i="8" s="1"/>
  <c r="Y150" i="8"/>
  <c r="W150" i="8"/>
  <c r="N141" i="16"/>
  <c r="N141" i="19"/>
  <c r="Y141" i="8"/>
  <c r="V141" i="8" s="1"/>
  <c r="W141" i="8"/>
  <c r="N200" i="16"/>
  <c r="N200" i="19"/>
  <c r="Y200" i="8"/>
  <c r="V200" i="8" s="1"/>
  <c r="W200" i="8"/>
  <c r="N467" i="16"/>
  <c r="N467" i="19"/>
  <c r="Y467" i="8"/>
  <c r="V467" i="8" s="1"/>
  <c r="W467" i="8"/>
  <c r="N130" i="16"/>
  <c r="N130" i="19"/>
  <c r="W130" i="8"/>
  <c r="Y130" i="8"/>
  <c r="V130" i="8" s="1"/>
  <c r="Y457" i="8"/>
  <c r="V457" i="8" s="1"/>
  <c r="W457" i="8"/>
  <c r="N319" i="16"/>
  <c r="N319" i="19"/>
  <c r="Y319" i="8"/>
  <c r="V319" i="8" s="1"/>
  <c r="W319" i="8"/>
  <c r="N268" i="19"/>
  <c r="Y268" i="8"/>
  <c r="V268" i="8" s="1"/>
  <c r="W268" i="8"/>
  <c r="Y249" i="8"/>
  <c r="V249" i="8" s="1"/>
  <c r="N246" i="16"/>
  <c r="N246" i="19"/>
  <c r="W246" i="8"/>
  <c r="Y246" i="8"/>
  <c r="N147" i="16"/>
  <c r="N147" i="19"/>
  <c r="Y147" i="8"/>
  <c r="V147" i="8" s="1"/>
  <c r="W147" i="8"/>
  <c r="Y391" i="8"/>
  <c r="V391" i="8" s="1"/>
  <c r="W391" i="8"/>
  <c r="Y189" i="8"/>
  <c r="V189" i="8" s="1"/>
  <c r="W189" i="8"/>
  <c r="Y449" i="8"/>
  <c r="V449" i="8" s="1"/>
  <c r="Y378" i="8"/>
  <c r="V378" i="8" s="1"/>
  <c r="N231" i="16"/>
  <c r="N231" i="19"/>
  <c r="Y231" i="8"/>
  <c r="Y164" i="8"/>
  <c r="W164" i="8"/>
  <c r="Y241" i="8"/>
  <c r="V241" i="8" s="1"/>
  <c r="W241" i="8"/>
  <c r="N174" i="16"/>
  <c r="N174" i="19"/>
  <c r="W174" i="8"/>
  <c r="Y174" i="8"/>
  <c r="V174" i="8" s="1"/>
  <c r="N203" i="16"/>
  <c r="N203" i="19"/>
  <c r="Y203" i="8"/>
  <c r="V203" i="8" s="1"/>
  <c r="W203" i="8"/>
  <c r="N625" i="16"/>
  <c r="N625" i="19"/>
  <c r="Y625" i="8"/>
  <c r="V625" i="8" s="1"/>
  <c r="W395" i="8"/>
  <c r="Y395" i="8"/>
  <c r="Y445" i="8"/>
  <c r="V445" i="8" s="1"/>
  <c r="W445" i="8"/>
  <c r="Y416" i="8"/>
  <c r="V416" i="8" s="1"/>
  <c r="W416" i="8"/>
  <c r="W402" i="8"/>
  <c r="Y402" i="8"/>
  <c r="V402" i="8" s="1"/>
  <c r="Y471" i="8"/>
  <c r="V471" i="8" s="1"/>
  <c r="W471" i="8"/>
  <c r="N605" i="16"/>
  <c r="N605" i="19"/>
  <c r="Y605" i="8"/>
  <c r="V605" i="8" s="1"/>
  <c r="W605" i="8"/>
  <c r="Y555" i="8"/>
  <c r="V555" i="8" s="1"/>
  <c r="W555" i="8"/>
  <c r="N462" i="16"/>
  <c r="N462" i="19"/>
  <c r="Y462" i="8"/>
  <c r="W462" i="8"/>
  <c r="N643" i="16"/>
  <c r="N643" i="19"/>
  <c r="Y643" i="8"/>
  <c r="V643" i="8" s="1"/>
  <c r="W643" i="8"/>
  <c r="N556" i="16"/>
  <c r="N556" i="19"/>
  <c r="Y556" i="8"/>
  <c r="V556" i="8" s="1"/>
  <c r="W556" i="8"/>
  <c r="N414" i="16"/>
  <c r="N414" i="19"/>
  <c r="Y414" i="8"/>
  <c r="V414" i="8" s="1"/>
  <c r="W414" i="8"/>
  <c r="Y706" i="8"/>
  <c r="V706" i="8" s="1"/>
  <c r="W706" i="8"/>
  <c r="N580" i="16"/>
  <c r="N580" i="19"/>
  <c r="Y580" i="8"/>
  <c r="V580" i="8" s="1"/>
  <c r="W580" i="8"/>
  <c r="W905" i="8"/>
  <c r="Y905" i="8"/>
  <c r="V905" i="8" s="1"/>
  <c r="Y584" i="8"/>
  <c r="V584" i="8" s="1"/>
  <c r="W584" i="8"/>
  <c r="Y1033" i="8"/>
  <c r="V1033" i="8" s="1"/>
  <c r="Y607" i="8"/>
  <c r="V607" i="8" s="1"/>
  <c r="Y724" i="8"/>
  <c r="V724" i="8" s="1"/>
  <c r="N534" i="16"/>
  <c r="N534" i="19"/>
  <c r="Y534" i="8"/>
  <c r="V534" i="8" s="1"/>
  <c r="W534" i="8"/>
  <c r="W801" i="8"/>
  <c r="Y801" i="8"/>
  <c r="V801" i="8" s="1"/>
  <c r="N697" i="16"/>
  <c r="N697" i="19"/>
  <c r="Y697" i="8"/>
  <c r="V697" i="8" s="1"/>
  <c r="Y984" i="8"/>
  <c r="V984" i="8" s="1"/>
  <c r="W984" i="8"/>
  <c r="N1060" i="16"/>
  <c r="N1060" i="19"/>
  <c r="Y1060" i="8"/>
  <c r="V1060" i="8" s="1"/>
  <c r="W1060" i="8"/>
  <c r="N717" i="16"/>
  <c r="N717" i="19"/>
  <c r="Y717" i="8"/>
  <c r="V717" i="8" s="1"/>
  <c r="W717" i="8"/>
  <c r="Y666" i="8"/>
  <c r="V666" i="8" s="1"/>
  <c r="W666" i="8"/>
  <c r="N811" i="16"/>
  <c r="N811" i="19"/>
  <c r="Y811" i="8"/>
  <c r="V811" i="8" s="1"/>
  <c r="W811" i="8"/>
  <c r="Y769" i="8"/>
  <c r="V769" i="8" s="1"/>
  <c r="Y1073" i="8"/>
  <c r="V1073" i="8" s="1"/>
  <c r="W1073" i="8"/>
  <c r="N696" i="16"/>
  <c r="N696" i="19"/>
  <c r="Y696" i="8"/>
  <c r="V696" i="8" s="1"/>
  <c r="Y882" i="8"/>
  <c r="V882" i="8" s="1"/>
  <c r="W882" i="8"/>
  <c r="W1099" i="8"/>
  <c r="Y1099" i="8"/>
  <c r="V1099" i="8" s="1"/>
  <c r="Y1119" i="8"/>
  <c r="W1119" i="8"/>
  <c r="N943" i="16"/>
  <c r="N943" i="19"/>
  <c r="Y943" i="8"/>
  <c r="V943" i="8" s="1"/>
  <c r="Y1210" i="8"/>
  <c r="V1210" i="8" s="1"/>
  <c r="W1210" i="8"/>
  <c r="N870" i="16"/>
  <c r="N870" i="19"/>
  <c r="Y870" i="8"/>
  <c r="W870" i="8"/>
  <c r="Y1146" i="8"/>
  <c r="V1146" i="8" s="1"/>
  <c r="Y1169" i="8"/>
  <c r="V1169" i="8" s="1"/>
  <c r="W1169" i="8"/>
  <c r="N941" i="16"/>
  <c r="N941" i="19"/>
  <c r="Y941" i="8"/>
  <c r="V941" i="8" s="1"/>
  <c r="W941" i="8"/>
  <c r="N794" i="16"/>
  <c r="N794" i="19"/>
  <c r="W794" i="8"/>
  <c r="Y794" i="8"/>
  <c r="V794" i="8" s="1"/>
  <c r="Y1046" i="8"/>
  <c r="V1046" i="8" s="1"/>
  <c r="N919" i="16"/>
  <c r="N919" i="19"/>
  <c r="Y919" i="8"/>
  <c r="V919" i="8" s="1"/>
  <c r="W919" i="8"/>
  <c r="W820" i="8"/>
  <c r="Y820" i="8"/>
  <c r="N1098" i="16"/>
  <c r="N1098" i="19"/>
  <c r="Y1098" i="8"/>
  <c r="V1098" i="8" s="1"/>
  <c r="W1098" i="8"/>
  <c r="Y1047" i="8"/>
  <c r="V1047" i="8" s="1"/>
  <c r="W1047" i="8"/>
  <c r="N1022" i="16"/>
  <c r="N1022" i="19"/>
  <c r="Y1022" i="8"/>
  <c r="V1022" i="8" s="1"/>
  <c r="W1022" i="8"/>
  <c r="O6" i="12"/>
  <c r="O7" i="9"/>
  <c r="N1213" i="16"/>
  <c r="N1213" i="19"/>
  <c r="Y1213" i="8"/>
  <c r="V1213" i="8" s="1"/>
  <c r="W1213" i="8"/>
  <c r="N1208" i="16"/>
  <c r="N1208" i="19"/>
  <c r="L55" i="24" s="1"/>
  <c r="W1208" i="8"/>
  <c r="Y1208" i="8"/>
  <c r="V1208" i="8" s="1"/>
  <c r="N1038" i="16"/>
  <c r="N1038" i="19"/>
  <c r="Y1038" i="8"/>
  <c r="V1038" i="8" s="1"/>
  <c r="Y1144" i="8"/>
  <c r="V1144" i="8" s="1"/>
  <c r="W1144" i="8"/>
  <c r="W1063" i="8"/>
  <c r="Y1063" i="8"/>
  <c r="V1063" i="8" s="1"/>
  <c r="M118" i="16"/>
  <c r="M118" i="19"/>
  <c r="M62" i="16"/>
  <c r="M62" i="19"/>
  <c r="Y62" i="19" s="1"/>
  <c r="W62" i="8"/>
  <c r="M261" i="16"/>
  <c r="M261" i="19"/>
  <c r="M125" i="16"/>
  <c r="M125" i="19"/>
  <c r="M303" i="16"/>
  <c r="M303" i="19"/>
  <c r="M523" i="16"/>
  <c r="M523" i="19"/>
  <c r="M313" i="16"/>
  <c r="M313" i="19"/>
  <c r="M291" i="16"/>
  <c r="M291" i="19"/>
  <c r="K70" i="24" s="1"/>
  <c r="V70" i="24" s="1"/>
  <c r="M160" i="16"/>
  <c r="M160" i="19"/>
  <c r="M205" i="16"/>
  <c r="M205" i="19"/>
  <c r="N26" i="12"/>
  <c r="N3" i="9"/>
  <c r="M375" i="16"/>
  <c r="M375" i="19"/>
  <c r="M318" i="16"/>
  <c r="M318" i="19"/>
  <c r="M251" i="16"/>
  <c r="M251" i="19"/>
  <c r="M280" i="16"/>
  <c r="M280" i="19"/>
  <c r="M558" i="16"/>
  <c r="M558" i="19"/>
  <c r="M830" i="16"/>
  <c r="M830" i="19"/>
  <c r="M507" i="16"/>
  <c r="X507" i="16" s="1"/>
  <c r="M507" i="19"/>
  <c r="M537" i="16"/>
  <c r="M537" i="19"/>
  <c r="M613" i="16"/>
  <c r="M613" i="19"/>
  <c r="M591" i="16"/>
  <c r="M591" i="19"/>
  <c r="N9" i="12"/>
  <c r="M664" i="16"/>
  <c r="N9" i="18" s="1"/>
  <c r="M664" i="19"/>
  <c r="M662" i="16"/>
  <c r="M662" i="19"/>
  <c r="M802" i="16"/>
  <c r="M802" i="19"/>
  <c r="M682" i="16"/>
  <c r="M682" i="19"/>
  <c r="M663" i="16"/>
  <c r="M663" i="19"/>
  <c r="M854" i="16"/>
  <c r="M854" i="19"/>
  <c r="M677" i="16"/>
  <c r="M677" i="19"/>
  <c r="M1116" i="16"/>
  <c r="M1116" i="19"/>
  <c r="M1068" i="16"/>
  <c r="M1068" i="19"/>
  <c r="M988" i="16"/>
  <c r="M988" i="19"/>
  <c r="M989" i="16"/>
  <c r="M989" i="19"/>
  <c r="M903" i="16"/>
  <c r="M903" i="19"/>
  <c r="M996" i="16"/>
  <c r="M996" i="19"/>
  <c r="M897" i="16"/>
  <c r="M897" i="19"/>
  <c r="N24" i="12"/>
  <c r="M910" i="16"/>
  <c r="M910" i="19"/>
  <c r="M859" i="16"/>
  <c r="M859" i="19"/>
  <c r="M1092" i="16"/>
  <c r="M1092" i="19"/>
  <c r="L72" i="16"/>
  <c r="L72" i="19"/>
  <c r="L123" i="16"/>
  <c r="L123" i="19"/>
  <c r="W55" i="8"/>
  <c r="L81" i="16"/>
  <c r="L81" i="19"/>
  <c r="L11" i="16"/>
  <c r="L11" i="19"/>
  <c r="L210" i="16"/>
  <c r="L210" i="19"/>
  <c r="L146" i="16"/>
  <c r="L146" i="19"/>
  <c r="L89" i="16"/>
  <c r="L89" i="19"/>
  <c r="L246" i="16"/>
  <c r="L246" i="19"/>
  <c r="J67" i="24" s="1"/>
  <c r="X246" i="8"/>
  <c r="V246" i="8" s="1"/>
  <c r="L275" i="16"/>
  <c r="L275" i="19"/>
  <c r="L205" i="16"/>
  <c r="X205" i="16" s="1"/>
  <c r="L205" i="19"/>
  <c r="Y205" i="19" s="1"/>
  <c r="X148" i="8"/>
  <c r="L318" i="16"/>
  <c r="L318" i="19"/>
  <c r="L264" i="16"/>
  <c r="L264" i="19"/>
  <c r="L621" i="16"/>
  <c r="L621" i="19"/>
  <c r="M16" i="12"/>
  <c r="L648" i="16"/>
  <c r="L648" i="19"/>
  <c r="L602" i="16"/>
  <c r="L602" i="19"/>
  <c r="L453" i="16"/>
  <c r="L453" i="19"/>
  <c r="Y453" i="19" s="1"/>
  <c r="L650" i="16"/>
  <c r="L650" i="19"/>
  <c r="L612" i="16"/>
  <c r="L612" i="19"/>
  <c r="L414" i="16"/>
  <c r="L414" i="19"/>
  <c r="L869" i="16"/>
  <c r="L869" i="19"/>
  <c r="L588" i="16"/>
  <c r="L588" i="19"/>
  <c r="X588" i="8"/>
  <c r="L751" i="16"/>
  <c r="L751" i="19"/>
  <c r="M13" i="9"/>
  <c r="L528" i="19"/>
  <c r="M13" i="20" s="1"/>
  <c r="L789" i="16"/>
  <c r="L789" i="19"/>
  <c r="X789" i="8"/>
  <c r="L938" i="16"/>
  <c r="L938" i="19"/>
  <c r="L966" i="16"/>
  <c r="L966" i="19"/>
  <c r="L962" i="16"/>
  <c r="X962" i="16" s="1"/>
  <c r="L962" i="19"/>
  <c r="Y962" i="19" s="1"/>
  <c r="L747" i="16"/>
  <c r="L747" i="19"/>
  <c r="L935" i="16"/>
  <c r="L935" i="19"/>
  <c r="L806" i="16"/>
  <c r="L806" i="19"/>
  <c r="L1040" i="16"/>
  <c r="L1040" i="19"/>
  <c r="L944" i="16"/>
  <c r="L944" i="19"/>
  <c r="L1162" i="16"/>
  <c r="L1162" i="19"/>
  <c r="X852" i="8"/>
  <c r="L1112" i="16"/>
  <c r="L1112" i="19"/>
  <c r="M24" i="12"/>
  <c r="L910" i="16"/>
  <c r="L910" i="19"/>
  <c r="L872" i="16"/>
  <c r="L872" i="19"/>
  <c r="L1105" i="16"/>
  <c r="L1105" i="19"/>
  <c r="N7" i="16"/>
  <c r="N7" i="19"/>
  <c r="Y7" i="8"/>
  <c r="V7" i="8" s="1"/>
  <c r="L40" i="16"/>
  <c r="L40" i="19"/>
  <c r="O12" i="16"/>
  <c r="O12" i="19"/>
  <c r="Y75" i="8"/>
  <c r="V75" i="8" s="1"/>
  <c r="W75" i="8"/>
  <c r="T18" i="16"/>
  <c r="T18" i="19"/>
  <c r="T125" i="16"/>
  <c r="T125" i="19"/>
  <c r="T124" i="16"/>
  <c r="T124" i="19"/>
  <c r="T168" i="16"/>
  <c r="T168" i="19"/>
  <c r="T71" i="16"/>
  <c r="T71" i="19"/>
  <c r="T311" i="16"/>
  <c r="T311" i="19"/>
  <c r="T203" i="16"/>
  <c r="T203" i="19"/>
  <c r="U21" i="12"/>
  <c r="U10" i="9"/>
  <c r="T207" i="16"/>
  <c r="T207" i="19"/>
  <c r="T156" i="16"/>
  <c r="T156" i="19"/>
  <c r="T89" i="16"/>
  <c r="T89" i="19"/>
  <c r="T112" i="16"/>
  <c r="T112" i="19"/>
  <c r="T657" i="16"/>
  <c r="T657" i="19"/>
  <c r="T474" i="16"/>
  <c r="T474" i="19"/>
  <c r="U17" i="12"/>
  <c r="U12" i="9"/>
  <c r="T548" i="16"/>
  <c r="T548" i="19"/>
  <c r="T620" i="16"/>
  <c r="T620" i="19"/>
  <c r="T422" i="16"/>
  <c r="T422" i="19"/>
  <c r="T573" i="16"/>
  <c r="T573" i="19"/>
  <c r="T596" i="16"/>
  <c r="T596" i="19"/>
  <c r="T727" i="16"/>
  <c r="T727" i="19"/>
  <c r="T890" i="16"/>
  <c r="T890" i="19"/>
  <c r="T725" i="16"/>
  <c r="T725" i="19"/>
  <c r="T846" i="16"/>
  <c r="T846" i="19"/>
  <c r="T836" i="16"/>
  <c r="T836" i="19"/>
  <c r="T989" i="16"/>
  <c r="T989" i="19"/>
  <c r="T932" i="16"/>
  <c r="T932" i="19"/>
  <c r="T974" i="16"/>
  <c r="T974" i="19"/>
  <c r="T849" i="16"/>
  <c r="T849" i="19"/>
  <c r="T1117" i="16"/>
  <c r="T1117" i="19"/>
  <c r="T1013" i="16"/>
  <c r="T1013" i="19"/>
  <c r="T1093" i="16"/>
  <c r="T1093" i="19"/>
  <c r="T988" i="16"/>
  <c r="T988" i="19"/>
  <c r="T838" i="16"/>
  <c r="T838" i="19"/>
  <c r="T1085" i="16"/>
  <c r="T1085" i="19"/>
  <c r="T1234" i="16"/>
  <c r="T1234" i="19"/>
  <c r="T1037" i="16"/>
  <c r="T1037" i="19"/>
  <c r="X74" i="8"/>
  <c r="R300" i="16"/>
  <c r="R300" i="19"/>
  <c r="R313" i="16"/>
  <c r="R313" i="19"/>
  <c r="P5" i="24" s="1"/>
  <c r="R246" i="16"/>
  <c r="R246" i="19"/>
  <c r="R205" i="16"/>
  <c r="R205" i="19"/>
  <c r="R154" i="16"/>
  <c r="R154" i="19"/>
  <c r="R569" i="16"/>
  <c r="R569" i="19"/>
  <c r="R469" i="16"/>
  <c r="R469" i="19"/>
  <c r="R494" i="16"/>
  <c r="R494" i="19"/>
  <c r="R486" i="16"/>
  <c r="R486" i="19"/>
  <c r="R601" i="16"/>
  <c r="R601" i="19"/>
  <c r="R512" i="16"/>
  <c r="R512" i="19"/>
  <c r="R631" i="16"/>
  <c r="R631" i="19"/>
  <c r="P48" i="24" s="1"/>
  <c r="R686" i="16"/>
  <c r="R686" i="19"/>
  <c r="R622" i="16"/>
  <c r="R622" i="19"/>
  <c r="R635" i="16"/>
  <c r="R635" i="19"/>
  <c r="R677" i="16"/>
  <c r="R677" i="19"/>
  <c r="R690" i="16"/>
  <c r="R690" i="19"/>
  <c r="R1038" i="16"/>
  <c r="R1038" i="19"/>
  <c r="R662" i="16"/>
  <c r="R662" i="19"/>
  <c r="R733" i="16"/>
  <c r="R733" i="19"/>
  <c r="R746" i="16"/>
  <c r="R746" i="19"/>
  <c r="R833" i="16"/>
  <c r="R833" i="19"/>
  <c r="R1080" i="16"/>
  <c r="R1080" i="19"/>
  <c r="R1035" i="16"/>
  <c r="R1035" i="19"/>
  <c r="R1014" i="16"/>
  <c r="R1014" i="19"/>
  <c r="R1162" i="16"/>
  <c r="R1162" i="19"/>
  <c r="R1008" i="16"/>
  <c r="R1008" i="19"/>
  <c r="R890" i="16"/>
  <c r="R890" i="19"/>
  <c r="K8" i="18"/>
  <c r="Q123" i="16"/>
  <c r="Q123" i="19"/>
  <c r="Q280" i="16"/>
  <c r="Q280" i="19"/>
  <c r="Q213" i="16"/>
  <c r="Q213" i="19"/>
  <c r="Q274" i="16"/>
  <c r="Q274" i="19"/>
  <c r="Q303" i="16"/>
  <c r="Q303" i="19"/>
  <c r="Q157" i="16"/>
  <c r="Q157" i="19"/>
  <c r="O43" i="24" s="1"/>
  <c r="Q343" i="16"/>
  <c r="Q343" i="19"/>
  <c r="Q517" i="16"/>
  <c r="Q517" i="19"/>
  <c r="Q444" i="16"/>
  <c r="Q444" i="19"/>
  <c r="Q499" i="16"/>
  <c r="Q499" i="19"/>
  <c r="Q620" i="16"/>
  <c r="Q620" i="19"/>
  <c r="Q433" i="16"/>
  <c r="Q433" i="19"/>
  <c r="Q839" i="16"/>
  <c r="Q839" i="19"/>
  <c r="Q593" i="16"/>
  <c r="Q593" i="19"/>
  <c r="Q587" i="16"/>
  <c r="Q587" i="19"/>
  <c r="Q591" i="16"/>
  <c r="Q591" i="19"/>
  <c r="Q953" i="16"/>
  <c r="Q953" i="19"/>
  <c r="Q1013" i="16"/>
  <c r="Q1013" i="19"/>
  <c r="Q902" i="16"/>
  <c r="Q902" i="19"/>
  <c r="Q900" i="16"/>
  <c r="Q900" i="19"/>
  <c r="Q775" i="16"/>
  <c r="Q775" i="19"/>
  <c r="Q1117" i="16"/>
  <c r="Q1117" i="19"/>
  <c r="Q1061" i="16"/>
  <c r="Q1061" i="19"/>
  <c r="Q1049" i="16"/>
  <c r="Q1049" i="19"/>
  <c r="Q988" i="16"/>
  <c r="Q988" i="19"/>
  <c r="Q1045" i="16"/>
  <c r="Q1045" i="19"/>
  <c r="Q1011" i="16"/>
  <c r="Q1011" i="19"/>
  <c r="Q944" i="16"/>
  <c r="Q944" i="19"/>
  <c r="O68" i="24" s="1"/>
  <c r="Q861" i="16"/>
  <c r="Q861" i="19"/>
  <c r="Q1097" i="16"/>
  <c r="Q1097" i="19"/>
  <c r="Q10" i="12"/>
  <c r="P54" i="16"/>
  <c r="Q10" i="18" s="1"/>
  <c r="P54" i="19"/>
  <c r="G7" i="21"/>
  <c r="U5" i="16"/>
  <c r="U5" i="19"/>
  <c r="Q11" i="12"/>
  <c r="P344" i="16"/>
  <c r="Q11" i="18" s="1"/>
  <c r="P344" i="19"/>
  <c r="Q11" i="21" s="1"/>
  <c r="P153" i="16"/>
  <c r="P153" i="19"/>
  <c r="P374" i="16"/>
  <c r="P374" i="19"/>
  <c r="N87" i="24" s="1"/>
  <c r="P355" i="16"/>
  <c r="P355" i="19"/>
  <c r="P272" i="16"/>
  <c r="P272" i="19"/>
  <c r="P173" i="16"/>
  <c r="P173" i="19"/>
  <c r="Q17" i="12"/>
  <c r="Q12" i="9"/>
  <c r="P548" i="16"/>
  <c r="P548" i="19"/>
  <c r="P480" i="16"/>
  <c r="P480" i="19"/>
  <c r="P432" i="16"/>
  <c r="P432" i="19"/>
  <c r="P448" i="16"/>
  <c r="P448" i="19"/>
  <c r="P698" i="16"/>
  <c r="P698" i="19"/>
  <c r="P428" i="16"/>
  <c r="P428" i="19"/>
  <c r="P710" i="16"/>
  <c r="P710" i="19"/>
  <c r="P783" i="16"/>
  <c r="P783" i="19"/>
  <c r="P780" i="16"/>
  <c r="P780" i="19"/>
  <c r="N49" i="24" s="1"/>
  <c r="P720" i="16"/>
  <c r="P720" i="19"/>
  <c r="P961" i="16"/>
  <c r="P961" i="19"/>
  <c r="P927" i="16"/>
  <c r="P927" i="19"/>
  <c r="Q5" i="12"/>
  <c r="Q6" i="9"/>
  <c r="P1203" i="16"/>
  <c r="P1203" i="19"/>
  <c r="N54" i="24" s="1"/>
  <c r="P1057" i="16"/>
  <c r="P1057" i="19"/>
  <c r="P973" i="16"/>
  <c r="P973" i="19"/>
  <c r="P906" i="16"/>
  <c r="P906" i="19"/>
  <c r="P1065" i="16"/>
  <c r="P1065" i="19"/>
  <c r="P1028" i="16"/>
  <c r="P1028" i="19"/>
  <c r="N63" i="24" s="1"/>
  <c r="U126" i="16"/>
  <c r="U126" i="19"/>
  <c r="S112" i="16"/>
  <c r="S112" i="19"/>
  <c r="M16" i="16"/>
  <c r="M16" i="19"/>
  <c r="S9" i="16"/>
  <c r="S9" i="19"/>
  <c r="S156" i="16"/>
  <c r="S156" i="19"/>
  <c r="S448" i="16"/>
  <c r="S448" i="19"/>
  <c r="S251" i="16"/>
  <c r="S251" i="19"/>
  <c r="S261" i="16"/>
  <c r="S261" i="19"/>
  <c r="S239" i="16"/>
  <c r="S239" i="19"/>
  <c r="S118" i="16"/>
  <c r="S118" i="19"/>
  <c r="S374" i="16"/>
  <c r="S374" i="19"/>
  <c r="S259" i="16"/>
  <c r="S259" i="19"/>
  <c r="S526" i="16"/>
  <c r="S526" i="19"/>
  <c r="S519" i="16"/>
  <c r="S519" i="19"/>
  <c r="S620" i="16"/>
  <c r="S620" i="19"/>
  <c r="S646" i="16"/>
  <c r="S646" i="19"/>
  <c r="S855" i="16"/>
  <c r="S855" i="19"/>
  <c r="S686" i="16"/>
  <c r="S686" i="19"/>
  <c r="S469" i="16"/>
  <c r="S469" i="19"/>
  <c r="S776" i="16"/>
  <c r="S776" i="19"/>
  <c r="S773" i="16"/>
  <c r="S773" i="19"/>
  <c r="S839" i="16"/>
  <c r="S839" i="19"/>
  <c r="S954" i="16"/>
  <c r="S954" i="19"/>
  <c r="S874" i="16"/>
  <c r="S874" i="19"/>
  <c r="S958" i="16"/>
  <c r="S958" i="19"/>
  <c r="S931" i="16"/>
  <c r="S931" i="19"/>
  <c r="S1097" i="16"/>
  <c r="S1097" i="19"/>
  <c r="P20" i="12"/>
  <c r="P11" i="9"/>
  <c r="O82" i="16"/>
  <c r="O82" i="19"/>
  <c r="Y3" i="8"/>
  <c r="V3" i="8" s="1"/>
  <c r="W3" i="8"/>
  <c r="O61" i="16"/>
  <c r="O61" i="19"/>
  <c r="O72" i="16"/>
  <c r="O72" i="19"/>
  <c r="O442" i="16"/>
  <c r="O442" i="19"/>
  <c r="O383" i="16"/>
  <c r="O383" i="19"/>
  <c r="O145" i="16"/>
  <c r="O145" i="19"/>
  <c r="O206" i="16"/>
  <c r="O206" i="19"/>
  <c r="O470" i="16"/>
  <c r="O470" i="19"/>
  <c r="O480" i="16"/>
  <c r="O480" i="19"/>
  <c r="O605" i="16"/>
  <c r="O605" i="19"/>
  <c r="O614" i="16"/>
  <c r="O614" i="19"/>
  <c r="O567" i="16"/>
  <c r="O567" i="19"/>
  <c r="O792" i="16"/>
  <c r="O792" i="19"/>
  <c r="O725" i="16"/>
  <c r="O725" i="19"/>
  <c r="O796" i="16"/>
  <c r="O796" i="19"/>
  <c r="O780" i="16"/>
  <c r="O780" i="19"/>
  <c r="O1007" i="16"/>
  <c r="O1007" i="19"/>
  <c r="O749" i="16"/>
  <c r="O749" i="19"/>
  <c r="O1006" i="16"/>
  <c r="O1006" i="19"/>
  <c r="O667" i="16"/>
  <c r="O667" i="19"/>
  <c r="O988" i="16"/>
  <c r="O988" i="19"/>
  <c r="O937" i="16"/>
  <c r="O937" i="19"/>
  <c r="P23" i="12"/>
  <c r="P9" i="9"/>
  <c r="O886" i="16"/>
  <c r="O886" i="19"/>
  <c r="O855" i="16"/>
  <c r="O855" i="19"/>
  <c r="O1112" i="16"/>
  <c r="O1112" i="19"/>
  <c r="N48" i="16"/>
  <c r="N48" i="19"/>
  <c r="W48" i="8"/>
  <c r="Y48" i="8"/>
  <c r="N176" i="16"/>
  <c r="N176" i="19"/>
  <c r="Y176" i="8"/>
  <c r="V176" i="8" s="1"/>
  <c r="W176" i="8"/>
  <c r="N120" i="16"/>
  <c r="N120" i="19"/>
  <c r="Y120" i="8"/>
  <c r="W120" i="8"/>
  <c r="Y166" i="8"/>
  <c r="W166" i="8"/>
  <c r="Y149" i="8"/>
  <c r="V149" i="8" s="1"/>
  <c r="W149" i="8"/>
  <c r="N328" i="16"/>
  <c r="N328" i="19"/>
  <c r="Y328" i="8"/>
  <c r="V328" i="8" s="1"/>
  <c r="W328" i="8"/>
  <c r="N197" i="16"/>
  <c r="N197" i="19"/>
  <c r="Y197" i="8"/>
  <c r="V197" i="8" s="1"/>
  <c r="W197" i="8"/>
  <c r="N146" i="16"/>
  <c r="N146" i="19"/>
  <c r="W146" i="8"/>
  <c r="Y146" i="8"/>
  <c r="V146" i="8" s="1"/>
  <c r="N474" i="16"/>
  <c r="N474" i="19"/>
  <c r="Y474" i="8"/>
  <c r="W474" i="8"/>
  <c r="N335" i="16"/>
  <c r="N335" i="19"/>
  <c r="Y335" i="8"/>
  <c r="V335" i="8" s="1"/>
  <c r="W335" i="8"/>
  <c r="Y284" i="8"/>
  <c r="V284" i="8" s="1"/>
  <c r="W284" i="8"/>
  <c r="Y265" i="8"/>
  <c r="V265" i="8" s="1"/>
  <c r="W262" i="8"/>
  <c r="Y262" i="8"/>
  <c r="V262" i="8" s="1"/>
  <c r="Y163" i="8"/>
  <c r="V163" i="8" s="1"/>
  <c r="W163" i="8"/>
  <c r="Y392" i="8"/>
  <c r="V392" i="8" s="1"/>
  <c r="N205" i="16"/>
  <c r="N205" i="19"/>
  <c r="Y205" i="8"/>
  <c r="V205" i="8" s="1"/>
  <c r="W205" i="8"/>
  <c r="N138" i="16"/>
  <c r="N138" i="19"/>
  <c r="Y138" i="8"/>
  <c r="V138" i="8" s="1"/>
  <c r="Y382" i="8"/>
  <c r="V382" i="8" s="1"/>
  <c r="W382" i="8"/>
  <c r="N247" i="16"/>
  <c r="N247" i="19"/>
  <c r="Y247" i="8"/>
  <c r="V247" i="8" s="1"/>
  <c r="Y180" i="8"/>
  <c r="W180" i="8"/>
  <c r="Y257" i="8"/>
  <c r="V257" i="8" s="1"/>
  <c r="W257" i="8"/>
  <c r="N190" i="16"/>
  <c r="N190" i="19"/>
  <c r="Y190" i="8"/>
  <c r="V190" i="8" s="1"/>
  <c r="W190" i="8"/>
  <c r="N219" i="16"/>
  <c r="N219" i="19"/>
  <c r="Y219" i="8"/>
  <c r="V219" i="8" s="1"/>
  <c r="W219" i="8"/>
  <c r="Y655" i="8"/>
  <c r="V655" i="8" s="1"/>
  <c r="W655" i="8"/>
  <c r="Y411" i="8"/>
  <c r="V411" i="8" s="1"/>
  <c r="W411" i="8"/>
  <c r="Y450" i="8"/>
  <c r="V450" i="8" s="1"/>
  <c r="W450" i="8"/>
  <c r="N421" i="16"/>
  <c r="N421" i="19"/>
  <c r="Y421" i="8"/>
  <c r="V421" i="8" s="1"/>
  <c r="W421" i="8"/>
  <c r="N441" i="16"/>
  <c r="N441" i="19"/>
  <c r="Y441" i="8"/>
  <c r="V441" i="8" s="1"/>
  <c r="W441" i="8"/>
  <c r="N495" i="16"/>
  <c r="N495" i="19"/>
  <c r="Y495" i="8"/>
  <c r="V495" i="8" s="1"/>
  <c r="N617" i="16"/>
  <c r="N617" i="19"/>
  <c r="Y617" i="8"/>
  <c r="V617" i="8" s="1"/>
  <c r="W617" i="8"/>
  <c r="Y618" i="8"/>
  <c r="V618" i="8" s="1"/>
  <c r="Y487" i="8"/>
  <c r="V487" i="8" s="1"/>
  <c r="W487" i="8"/>
  <c r="W658" i="8"/>
  <c r="Y658" i="8"/>
  <c r="V658" i="8" s="1"/>
  <c r="Y586" i="8"/>
  <c r="V586" i="8" s="1"/>
  <c r="Y439" i="8"/>
  <c r="V439" i="8" s="1"/>
  <c r="W439" i="8"/>
  <c r="N780" i="16"/>
  <c r="N780" i="19"/>
  <c r="Y780" i="8"/>
  <c r="V780" i="8" s="1"/>
  <c r="N596" i="16"/>
  <c r="N596" i="19"/>
  <c r="Y596" i="8"/>
  <c r="V596" i="8" s="1"/>
  <c r="W596" i="8"/>
  <c r="Y687" i="8"/>
  <c r="V687" i="8" s="1"/>
  <c r="W687" i="8"/>
  <c r="N600" i="16"/>
  <c r="N600" i="19"/>
  <c r="Y600" i="8"/>
  <c r="V600" i="8" s="1"/>
  <c r="W600" i="8"/>
  <c r="Y578" i="8"/>
  <c r="V578" i="8" s="1"/>
  <c r="W578" i="8"/>
  <c r="Y623" i="8"/>
  <c r="V623" i="8" s="1"/>
  <c r="Y752" i="8"/>
  <c r="V752" i="8" s="1"/>
  <c r="W752" i="8"/>
  <c r="N550" i="16"/>
  <c r="N550" i="19"/>
  <c r="W550" i="8"/>
  <c r="Y550" i="8"/>
  <c r="Y1148" i="8"/>
  <c r="V1148" i="8" s="1"/>
  <c r="W1148" i="8"/>
  <c r="N713" i="16"/>
  <c r="N713" i="19"/>
  <c r="Y713" i="8"/>
  <c r="V713" i="8" s="1"/>
  <c r="N1013" i="16"/>
  <c r="N1013" i="19"/>
  <c r="Y1013" i="8"/>
  <c r="V1013" i="8" s="1"/>
  <c r="Y1211" i="8"/>
  <c r="V1211" i="8" s="1"/>
  <c r="W1211" i="8"/>
  <c r="N733" i="16"/>
  <c r="N733" i="19"/>
  <c r="Y733" i="8"/>
  <c r="V733" i="8" s="1"/>
  <c r="W733" i="8"/>
  <c r="N682" i="16"/>
  <c r="N682" i="19"/>
  <c r="Y682" i="8"/>
  <c r="W682" i="8"/>
  <c r="Y821" i="8"/>
  <c r="V821" i="8" s="1"/>
  <c r="Y785" i="8"/>
  <c r="N654" i="16"/>
  <c r="N654" i="19"/>
  <c r="Y654" i="8"/>
  <c r="V654" i="8" s="1"/>
  <c r="W654" i="8"/>
  <c r="Y712" i="8"/>
  <c r="V712" i="8" s="1"/>
  <c r="N898" i="16"/>
  <c r="N898" i="19"/>
  <c r="Y898" i="8"/>
  <c r="V898" i="8" s="1"/>
  <c r="W898" i="8"/>
  <c r="N1116" i="16"/>
  <c r="N1116" i="19"/>
  <c r="Y1116" i="8"/>
  <c r="V1116" i="8" s="1"/>
  <c r="W1116" i="8"/>
  <c r="Y1156" i="8"/>
  <c r="V1156" i="8" s="1"/>
  <c r="W1156" i="8"/>
  <c r="Y959" i="8"/>
  <c r="V959" i="8" s="1"/>
  <c r="N921" i="16"/>
  <c r="N921" i="19"/>
  <c r="W921" i="8"/>
  <c r="Y921" i="8"/>
  <c r="V921" i="8" s="1"/>
  <c r="O23" i="12"/>
  <c r="O9" i="9"/>
  <c r="N886" i="16"/>
  <c r="N886" i="19"/>
  <c r="Y886" i="8"/>
  <c r="V886" i="8" s="1"/>
  <c r="W886" i="8"/>
  <c r="W1163" i="8"/>
  <c r="Y1163" i="8"/>
  <c r="Y1173" i="8"/>
  <c r="V1173" i="8" s="1"/>
  <c r="W1173" i="8"/>
  <c r="N957" i="16"/>
  <c r="N957" i="19"/>
  <c r="W957" i="8"/>
  <c r="Y957" i="8"/>
  <c r="V957" i="8" s="1"/>
  <c r="Y810" i="8"/>
  <c r="V810" i="8" s="1"/>
  <c r="W1071" i="8"/>
  <c r="Y1071" i="8"/>
  <c r="V1071" i="8" s="1"/>
  <c r="N935" i="16"/>
  <c r="N935" i="19"/>
  <c r="Y935" i="8"/>
  <c r="V935" i="8" s="1"/>
  <c r="W935" i="8"/>
  <c r="N836" i="16"/>
  <c r="N836" i="19"/>
  <c r="Y836" i="8"/>
  <c r="V836" i="8" s="1"/>
  <c r="W836" i="8"/>
  <c r="N1112" i="16"/>
  <c r="N1112" i="19"/>
  <c r="Y1112" i="8"/>
  <c r="V1112" i="8" s="1"/>
  <c r="W1112" i="8"/>
  <c r="Y1066" i="8"/>
  <c r="V1066" i="8" s="1"/>
  <c r="W1066" i="8"/>
  <c r="Y1048" i="8"/>
  <c r="V1048" i="8" s="1"/>
  <c r="W1048" i="8"/>
  <c r="Y1222" i="8"/>
  <c r="V1222" i="8" s="1"/>
  <c r="W1222" i="8"/>
  <c r="W1217" i="8"/>
  <c r="Y1217" i="8"/>
  <c r="V1217" i="8" s="1"/>
  <c r="W1070" i="8"/>
  <c r="Y1070" i="8"/>
  <c r="W1164" i="8"/>
  <c r="Y1164" i="8"/>
  <c r="V1164" i="8" s="1"/>
  <c r="Y1079" i="8"/>
  <c r="V1079" i="8" s="1"/>
  <c r="W1079" i="8"/>
  <c r="M168" i="16"/>
  <c r="M168" i="19"/>
  <c r="M146" i="16"/>
  <c r="M146" i="19"/>
  <c r="M370" i="16"/>
  <c r="M370" i="19"/>
  <c r="M319" i="16"/>
  <c r="M319" i="19"/>
  <c r="M294" i="16"/>
  <c r="M294" i="19"/>
  <c r="M307" i="16"/>
  <c r="X307" i="16" s="1"/>
  <c r="M307" i="19"/>
  <c r="M176" i="16"/>
  <c r="M176" i="19"/>
  <c r="M221" i="16"/>
  <c r="M221" i="19"/>
  <c r="M234" i="16"/>
  <c r="M234" i="19"/>
  <c r="N17" i="12"/>
  <c r="N12" i="9"/>
  <c r="M548" i="16"/>
  <c r="M548" i="19"/>
  <c r="M422" i="16"/>
  <c r="M422" i="19"/>
  <c r="M334" i="16"/>
  <c r="X334" i="16" s="1"/>
  <c r="M334" i="19"/>
  <c r="Y334" i="19" s="1"/>
  <c r="M267" i="16"/>
  <c r="M267" i="19"/>
  <c r="N14" i="9"/>
  <c r="M296" i="16"/>
  <c r="M296" i="19"/>
  <c r="M567" i="16"/>
  <c r="M567" i="19"/>
  <c r="M690" i="16"/>
  <c r="M690" i="19"/>
  <c r="M386" i="16"/>
  <c r="M386" i="19"/>
  <c r="M590" i="16"/>
  <c r="M590" i="19"/>
  <c r="M502" i="16"/>
  <c r="M502" i="19"/>
  <c r="M512" i="16"/>
  <c r="M512" i="19"/>
  <c r="M429" i="16"/>
  <c r="M429" i="19"/>
  <c r="M846" i="16"/>
  <c r="M846" i="19"/>
  <c r="M792" i="16"/>
  <c r="M792" i="19"/>
  <c r="M831" i="16"/>
  <c r="M831" i="19"/>
  <c r="M467" i="16"/>
  <c r="M467" i="19"/>
  <c r="M665" i="16"/>
  <c r="M665" i="19"/>
  <c r="M698" i="16"/>
  <c r="M698" i="19"/>
  <c r="M679" i="16"/>
  <c r="M679" i="19"/>
  <c r="M1026" i="16"/>
  <c r="M1026" i="19"/>
  <c r="M1102" i="16"/>
  <c r="M1102" i="19"/>
  <c r="M966" i="16"/>
  <c r="M966" i="19"/>
  <c r="M899" i="16"/>
  <c r="M899" i="19"/>
  <c r="M912" i="16"/>
  <c r="M912" i="19"/>
  <c r="M919" i="16"/>
  <c r="M919" i="19"/>
  <c r="M1012" i="16"/>
  <c r="M1012" i="19"/>
  <c r="M926" i="16"/>
  <c r="M926" i="19"/>
  <c r="L274" i="16"/>
  <c r="L274" i="19"/>
  <c r="L71" i="16"/>
  <c r="L71" i="19"/>
  <c r="L27" i="16"/>
  <c r="L27" i="19"/>
  <c r="L361" i="16"/>
  <c r="L361" i="19"/>
  <c r="L221" i="16"/>
  <c r="L221" i="19"/>
  <c r="L234" i="16"/>
  <c r="L234" i="19"/>
  <c r="X164" i="8"/>
  <c r="L113" i="16"/>
  <c r="L113" i="19"/>
  <c r="W113" i="8"/>
  <c r="L280" i="16"/>
  <c r="L280" i="19"/>
  <c r="L635" i="16"/>
  <c r="L635" i="19"/>
  <c r="Y635" i="19" s="1"/>
  <c r="L396" i="16"/>
  <c r="L396" i="19"/>
  <c r="X396" i="8"/>
  <c r="L437" i="16"/>
  <c r="L437" i="19"/>
  <c r="L458" i="16"/>
  <c r="L458" i="19"/>
  <c r="L639" i="16"/>
  <c r="L639" i="19"/>
  <c r="L604" i="16"/>
  <c r="L604" i="19"/>
  <c r="L653" i="16"/>
  <c r="L653" i="19"/>
  <c r="L808" i="16"/>
  <c r="L808" i="19"/>
  <c r="L949" i="16"/>
  <c r="L949" i="19"/>
  <c r="M23" i="12"/>
  <c r="M9" i="9"/>
  <c r="L886" i="16"/>
  <c r="L886" i="19"/>
  <c r="L1102" i="16"/>
  <c r="L1102" i="19"/>
  <c r="L795" i="16"/>
  <c r="L795" i="19"/>
  <c r="L763" i="16"/>
  <c r="L763" i="19"/>
  <c r="L982" i="16"/>
  <c r="L982" i="19"/>
  <c r="L1080" i="16"/>
  <c r="L1080" i="19"/>
  <c r="L960" i="16"/>
  <c r="L960" i="19"/>
  <c r="L941" i="16"/>
  <c r="L941" i="19"/>
  <c r="L999" i="16"/>
  <c r="L999" i="19"/>
  <c r="L926" i="16"/>
  <c r="L926" i="19"/>
  <c r="J61" i="24" s="1"/>
  <c r="L923" i="16"/>
  <c r="L923" i="19"/>
  <c r="X923" i="8"/>
  <c r="R7" i="12"/>
  <c r="M4" i="16"/>
  <c r="M4" i="19"/>
  <c r="S11" i="16"/>
  <c r="S11" i="19"/>
  <c r="O10" i="12"/>
  <c r="N54" i="16"/>
  <c r="N54" i="19"/>
  <c r="L66" i="24" s="1"/>
  <c r="Y54" i="8"/>
  <c r="V54" i="8" s="1"/>
  <c r="W54" i="8"/>
  <c r="M11" i="16"/>
  <c r="M11" i="19"/>
  <c r="M27" i="16"/>
  <c r="M27" i="19"/>
  <c r="Y68" i="8"/>
  <c r="W28" i="8"/>
  <c r="Y28" i="8"/>
  <c r="V28" i="8" s="1"/>
  <c r="T34" i="16"/>
  <c r="T34" i="19"/>
  <c r="T138" i="16"/>
  <c r="T138" i="19"/>
  <c r="T184" i="16"/>
  <c r="T184" i="19"/>
  <c r="T219" i="16"/>
  <c r="T219" i="19"/>
  <c r="T200" i="16"/>
  <c r="T200" i="19"/>
  <c r="T361" i="16"/>
  <c r="T361" i="19"/>
  <c r="T259" i="16"/>
  <c r="T259" i="19"/>
  <c r="T585" i="16"/>
  <c r="T585" i="19"/>
  <c r="T662" i="16"/>
  <c r="T662" i="19"/>
  <c r="T639" i="16"/>
  <c r="T639" i="19"/>
  <c r="T480" i="16"/>
  <c r="T480" i="19"/>
  <c r="T452" i="16"/>
  <c r="T452" i="19"/>
  <c r="T602" i="16"/>
  <c r="T602" i="19"/>
  <c r="T612" i="16"/>
  <c r="T612" i="19"/>
  <c r="T999" i="16"/>
  <c r="T999" i="19"/>
  <c r="T1006" i="16"/>
  <c r="T1006" i="19"/>
  <c r="T865" i="16"/>
  <c r="T865" i="19"/>
  <c r="T1043" i="16"/>
  <c r="T1043" i="19"/>
  <c r="T1105" i="16"/>
  <c r="T1105" i="19"/>
  <c r="T921" i="16"/>
  <c r="T921" i="19"/>
  <c r="T854" i="16"/>
  <c r="T854" i="19"/>
  <c r="T1235" i="16"/>
  <c r="T1235" i="19"/>
  <c r="T1061" i="16"/>
  <c r="T1061" i="19"/>
  <c r="X68" i="8"/>
  <c r="L7" i="21"/>
  <c r="U343" i="16"/>
  <c r="U343" i="19"/>
  <c r="U254" i="16"/>
  <c r="U254" i="19"/>
  <c r="U229" i="16"/>
  <c r="U229" i="19"/>
  <c r="U242" i="16"/>
  <c r="U242" i="19"/>
  <c r="U99" i="16"/>
  <c r="U99" i="19"/>
  <c r="U355" i="16"/>
  <c r="U355" i="19"/>
  <c r="S78" i="24" s="1"/>
  <c r="U428" i="16"/>
  <c r="U428" i="19"/>
  <c r="U503" i="16"/>
  <c r="U503" i="19"/>
  <c r="U565" i="16"/>
  <c r="U565" i="19"/>
  <c r="U665" i="16"/>
  <c r="U665" i="19"/>
  <c r="U646" i="16"/>
  <c r="U646" i="19"/>
  <c r="U437" i="16"/>
  <c r="U437" i="19"/>
  <c r="U537" i="16"/>
  <c r="U537" i="19"/>
  <c r="U688" i="16"/>
  <c r="U688" i="19"/>
  <c r="U768" i="16"/>
  <c r="U768" i="19"/>
  <c r="U798" i="16"/>
  <c r="U798" i="19"/>
  <c r="U587" i="16"/>
  <c r="U587" i="19"/>
  <c r="U960" i="16"/>
  <c r="U960" i="19"/>
  <c r="U1024" i="16"/>
  <c r="U1024" i="19"/>
  <c r="U765" i="16"/>
  <c r="U765" i="19"/>
  <c r="U1081" i="16"/>
  <c r="U1081" i="19"/>
  <c r="U831" i="16"/>
  <c r="U831" i="19"/>
  <c r="U1075" i="16"/>
  <c r="U1075" i="19"/>
  <c r="S64" i="24" s="1"/>
  <c r="U988" i="16"/>
  <c r="U988" i="19"/>
  <c r="U921" i="16"/>
  <c r="U921" i="19"/>
  <c r="U918" i="16"/>
  <c r="U918" i="19"/>
  <c r="S60" i="24" s="1"/>
  <c r="U1117" i="16"/>
  <c r="U1117" i="19"/>
  <c r="U1080" i="16"/>
  <c r="U1080" i="19"/>
  <c r="U1162" i="16"/>
  <c r="U1162" i="19"/>
  <c r="U1052" i="16"/>
  <c r="U1052" i="19"/>
  <c r="P421" i="16"/>
  <c r="P421" i="19"/>
  <c r="V271" i="8"/>
  <c r="V385" i="8"/>
  <c r="R153" i="16"/>
  <c r="R153" i="19"/>
  <c r="R126" i="16"/>
  <c r="R126" i="19"/>
  <c r="R443" i="16"/>
  <c r="R443" i="19"/>
  <c r="R331" i="16"/>
  <c r="R331" i="19"/>
  <c r="R303" i="16"/>
  <c r="R303" i="19"/>
  <c r="R256" i="16"/>
  <c r="R256" i="19"/>
  <c r="P47" i="24" s="1"/>
  <c r="R221" i="16"/>
  <c r="R221" i="19"/>
  <c r="R170" i="16"/>
  <c r="R170" i="19"/>
  <c r="R199" i="16"/>
  <c r="R199" i="19"/>
  <c r="R415" i="16"/>
  <c r="R415" i="19"/>
  <c r="P52" i="24" s="1"/>
  <c r="R405" i="16"/>
  <c r="R405" i="19"/>
  <c r="R663" i="16"/>
  <c r="R663" i="19"/>
  <c r="R630" i="16"/>
  <c r="R630" i="19"/>
  <c r="R413" i="16"/>
  <c r="R413" i="19"/>
  <c r="R892" i="16"/>
  <c r="R892" i="19"/>
  <c r="S13" i="9"/>
  <c r="R528" i="16"/>
  <c r="S13" i="17" s="1"/>
  <c r="R528" i="19"/>
  <c r="S13" i="20" s="1"/>
  <c r="R1072" i="16"/>
  <c r="R1072" i="19"/>
  <c r="S16" i="12"/>
  <c r="R648" i="16"/>
  <c r="R648" i="19"/>
  <c r="R764" i="16"/>
  <c r="R764" i="19"/>
  <c r="R1037" i="16"/>
  <c r="R1037" i="19"/>
  <c r="R749" i="16"/>
  <c r="R749" i="19"/>
  <c r="R855" i="16"/>
  <c r="R855" i="19"/>
  <c r="R1088" i="16"/>
  <c r="R1088" i="19"/>
  <c r="R1049" i="16"/>
  <c r="R1049" i="19"/>
  <c r="R1030" i="16"/>
  <c r="R1030" i="19"/>
  <c r="R899" i="16"/>
  <c r="R899" i="19"/>
  <c r="S6" i="12"/>
  <c r="S7" i="9"/>
  <c r="R1213" i="16"/>
  <c r="R1213" i="19"/>
  <c r="P56" i="24" s="1"/>
  <c r="R1024" i="16"/>
  <c r="R1024" i="19"/>
  <c r="R1021" i="16"/>
  <c r="R1021" i="19"/>
  <c r="R906" i="16"/>
  <c r="R906" i="19"/>
  <c r="R1100" i="16"/>
  <c r="R1100" i="19"/>
  <c r="R14" i="9"/>
  <c r="Q296" i="16"/>
  <c r="Q296" i="19"/>
  <c r="Q229" i="16"/>
  <c r="Q229" i="19"/>
  <c r="Q319" i="16"/>
  <c r="Q319" i="19"/>
  <c r="Q246" i="16"/>
  <c r="Q246" i="19"/>
  <c r="Q211" i="16"/>
  <c r="Q211" i="19"/>
  <c r="Q304" i="16"/>
  <c r="Q304" i="19"/>
  <c r="Q173" i="16"/>
  <c r="Q173" i="19"/>
  <c r="Q569" i="16"/>
  <c r="Q569" i="19"/>
  <c r="Q103" i="16"/>
  <c r="Q103" i="19"/>
  <c r="Q359" i="16"/>
  <c r="Q359" i="19"/>
  <c r="Q684" i="16"/>
  <c r="Q684" i="19"/>
  <c r="Q386" i="16"/>
  <c r="Q386" i="19"/>
  <c r="Q486" i="16"/>
  <c r="Q486" i="19"/>
  <c r="Q602" i="16"/>
  <c r="Q602" i="19"/>
  <c r="Q458" i="16"/>
  <c r="Q458" i="19"/>
  <c r="Q811" i="16"/>
  <c r="Q811" i="19"/>
  <c r="Q461" i="16"/>
  <c r="Q461" i="19"/>
  <c r="Q603" i="16"/>
  <c r="Q603" i="19"/>
  <c r="Q696" i="16"/>
  <c r="Q696" i="19"/>
  <c r="Q671" i="16"/>
  <c r="Q671" i="19"/>
  <c r="Q1038" i="16"/>
  <c r="Q1038" i="19"/>
  <c r="Q662" i="16"/>
  <c r="Q662" i="19"/>
  <c r="R24" i="12"/>
  <c r="Q910" i="16"/>
  <c r="Q910" i="19"/>
  <c r="O59" i="24" s="1"/>
  <c r="Q977" i="16"/>
  <c r="Q977" i="19"/>
  <c r="Q746" i="16"/>
  <c r="Q746" i="19"/>
  <c r="Q872" i="16"/>
  <c r="Q872" i="19"/>
  <c r="Q960" i="16"/>
  <c r="Q960" i="19"/>
  <c r="Q999" i="16"/>
  <c r="Q999" i="19"/>
  <c r="G7" i="18"/>
  <c r="P104" i="16"/>
  <c r="P104" i="19"/>
  <c r="P242" i="16"/>
  <c r="P242" i="19"/>
  <c r="P390" i="16"/>
  <c r="P390" i="19"/>
  <c r="P343" i="16"/>
  <c r="P343" i="19"/>
  <c r="P321" i="16"/>
  <c r="P321" i="19"/>
  <c r="P612" i="16"/>
  <c r="P612" i="19"/>
  <c r="P415" i="16"/>
  <c r="P415" i="19"/>
  <c r="P550" i="16"/>
  <c r="P550" i="19"/>
  <c r="P437" i="16"/>
  <c r="P437" i="19"/>
  <c r="P453" i="16"/>
  <c r="P453" i="19"/>
  <c r="P765" i="16"/>
  <c r="P765" i="19"/>
  <c r="P713" i="16"/>
  <c r="P713" i="19"/>
  <c r="P613" i="16"/>
  <c r="P613" i="19"/>
  <c r="P626" i="16"/>
  <c r="P626" i="19"/>
  <c r="P444" i="16"/>
  <c r="P444" i="19"/>
  <c r="P1060" i="16"/>
  <c r="P1060" i="19"/>
  <c r="P974" i="16"/>
  <c r="P974" i="19"/>
  <c r="P899" i="16"/>
  <c r="P899" i="19"/>
  <c r="P1061" i="16"/>
  <c r="P1061" i="19"/>
  <c r="P1016" i="16"/>
  <c r="P1016" i="19"/>
  <c r="P949" i="16"/>
  <c r="P949" i="19"/>
  <c r="P943" i="16"/>
  <c r="P943" i="19"/>
  <c r="P876" i="16"/>
  <c r="P876" i="19"/>
  <c r="P989" i="16"/>
  <c r="P989" i="19"/>
  <c r="P922" i="16"/>
  <c r="P922" i="19"/>
  <c r="P1096" i="16"/>
  <c r="P1096" i="19"/>
  <c r="P1038" i="16"/>
  <c r="P1038" i="19"/>
  <c r="Y15" i="8"/>
  <c r="V15" i="8" s="1"/>
  <c r="W15" i="8"/>
  <c r="S98" i="16"/>
  <c r="S98" i="19"/>
  <c r="S39" i="16"/>
  <c r="S39" i="19"/>
  <c r="S65" i="16"/>
  <c r="S65" i="19"/>
  <c r="S113" i="16"/>
  <c r="S113" i="19"/>
  <c r="S318" i="16"/>
  <c r="S318" i="19"/>
  <c r="S267" i="16"/>
  <c r="S267" i="19"/>
  <c r="S210" i="16"/>
  <c r="S210" i="19"/>
  <c r="S233" i="16"/>
  <c r="S233" i="19"/>
  <c r="S134" i="16"/>
  <c r="S134" i="19"/>
  <c r="S275" i="16"/>
  <c r="S275" i="19"/>
  <c r="S541" i="16"/>
  <c r="S541" i="19"/>
  <c r="S429" i="16"/>
  <c r="S429" i="19"/>
  <c r="S285" i="16"/>
  <c r="S285" i="19"/>
  <c r="S475" i="16"/>
  <c r="S475" i="19"/>
  <c r="S452" i="16"/>
  <c r="S452" i="19"/>
  <c r="S1089" i="16"/>
  <c r="S1089" i="19"/>
  <c r="S579" i="16"/>
  <c r="S579" i="19"/>
  <c r="S763" i="16"/>
  <c r="S763" i="19"/>
  <c r="S587" i="16"/>
  <c r="S587" i="19"/>
  <c r="S844" i="16"/>
  <c r="S844" i="19"/>
  <c r="S792" i="16"/>
  <c r="S792" i="19"/>
  <c r="S789" i="16"/>
  <c r="S789" i="19"/>
  <c r="S849" i="16"/>
  <c r="S849" i="19"/>
  <c r="S663" i="16"/>
  <c r="S663" i="19"/>
  <c r="S876" i="16"/>
  <c r="S876" i="19"/>
  <c r="S1116" i="16"/>
  <c r="S1116" i="19"/>
  <c r="S974" i="16"/>
  <c r="S974" i="19"/>
  <c r="S869" i="16"/>
  <c r="S869" i="19"/>
  <c r="S806" i="16"/>
  <c r="S806" i="19"/>
  <c r="Q45" i="24" s="1"/>
  <c r="S880" i="16"/>
  <c r="S880" i="19"/>
  <c r="S861" i="16"/>
  <c r="S861" i="19"/>
  <c r="S1112" i="16"/>
  <c r="S1112" i="19"/>
  <c r="S1100" i="16"/>
  <c r="S1100" i="19"/>
  <c r="L16" i="16"/>
  <c r="L16" i="19"/>
  <c r="W53" i="8"/>
  <c r="L91" i="16"/>
  <c r="L91" i="19"/>
  <c r="O104" i="16"/>
  <c r="O104" i="19"/>
  <c r="O200" i="16"/>
  <c r="O200" i="19"/>
  <c r="O98" i="16"/>
  <c r="O98" i="19"/>
  <c r="O406" i="16"/>
  <c r="O406" i="19"/>
  <c r="O349" i="16"/>
  <c r="O349" i="19"/>
  <c r="O151" i="16"/>
  <c r="O151" i="19"/>
  <c r="O582" i="16"/>
  <c r="O582" i="19"/>
  <c r="O161" i="16"/>
  <c r="O161" i="19"/>
  <c r="O222" i="16"/>
  <c r="O222" i="19"/>
  <c r="O435" i="16"/>
  <c r="O435" i="19"/>
  <c r="O579" i="16"/>
  <c r="O579" i="19"/>
  <c r="O634" i="16"/>
  <c r="O634" i="19"/>
  <c r="O679" i="16"/>
  <c r="O679" i="19"/>
  <c r="O872" i="16"/>
  <c r="O872" i="19"/>
  <c r="O859" i="16"/>
  <c r="O859" i="19"/>
  <c r="O583" i="16"/>
  <c r="O583" i="19"/>
  <c r="O920" i="16"/>
  <c r="O920" i="19"/>
  <c r="O587" i="16"/>
  <c r="O587" i="19"/>
  <c r="O565" i="16"/>
  <c r="O565" i="19"/>
  <c r="O626" i="16"/>
  <c r="O626" i="19"/>
  <c r="O768" i="16"/>
  <c r="O768" i="19"/>
  <c r="O765" i="16"/>
  <c r="O765" i="19"/>
  <c r="O775" i="16"/>
  <c r="O775" i="19"/>
  <c r="O833" i="16"/>
  <c r="O833" i="19"/>
  <c r="O953" i="16"/>
  <c r="O953" i="19"/>
  <c r="O902" i="16"/>
  <c r="O902" i="19"/>
  <c r="O1008" i="16"/>
  <c r="O1008" i="19"/>
  <c r="O941" i="16"/>
  <c r="O941" i="19"/>
  <c r="O1077" i="16"/>
  <c r="O1077" i="19"/>
  <c r="N64" i="16"/>
  <c r="N64" i="19"/>
  <c r="W64" i="8"/>
  <c r="Y64" i="8"/>
  <c r="V64" i="8" s="1"/>
  <c r="N264" i="16"/>
  <c r="N264" i="19"/>
  <c r="Y264" i="8"/>
  <c r="V264" i="8" s="1"/>
  <c r="W264" i="8"/>
  <c r="N248" i="16"/>
  <c r="N248" i="19"/>
  <c r="Y248" i="8"/>
  <c r="V248" i="8" s="1"/>
  <c r="W248" i="8"/>
  <c r="N182" i="16"/>
  <c r="N182" i="19"/>
  <c r="Y182" i="8"/>
  <c r="V182" i="8" s="1"/>
  <c r="W182" i="8"/>
  <c r="N157" i="16"/>
  <c r="N157" i="19"/>
  <c r="L43" i="24" s="1"/>
  <c r="Y157" i="8"/>
  <c r="V157" i="8" s="1"/>
  <c r="W157" i="8"/>
  <c r="N18" i="16"/>
  <c r="N18" i="19"/>
  <c r="Y18" i="8"/>
  <c r="V18" i="8" s="1"/>
  <c r="N213" i="16"/>
  <c r="N213" i="19"/>
  <c r="Y213" i="8"/>
  <c r="V213" i="8" s="1"/>
  <c r="W213" i="8"/>
  <c r="Y162" i="8"/>
  <c r="V162" i="8" s="1"/>
  <c r="N95" i="16"/>
  <c r="N95" i="19"/>
  <c r="Y95" i="8"/>
  <c r="V95" i="8" s="1"/>
  <c r="W95" i="8"/>
  <c r="N351" i="16"/>
  <c r="N351" i="19"/>
  <c r="Y351" i="8"/>
  <c r="V351" i="8" s="1"/>
  <c r="W351" i="8"/>
  <c r="N300" i="16"/>
  <c r="N300" i="19"/>
  <c r="Y300" i="8"/>
  <c r="V300" i="8" s="1"/>
  <c r="W300" i="8"/>
  <c r="N281" i="16"/>
  <c r="N281" i="19"/>
  <c r="Y281" i="8"/>
  <c r="V281" i="8" s="1"/>
  <c r="W278" i="8"/>
  <c r="Y278" i="8"/>
  <c r="V278" i="8" s="1"/>
  <c r="Y179" i="8"/>
  <c r="V179" i="8" s="1"/>
  <c r="W179" i="8"/>
  <c r="N406" i="16"/>
  <c r="N406" i="19"/>
  <c r="Y406" i="8"/>
  <c r="N221" i="16"/>
  <c r="N221" i="19"/>
  <c r="Y221" i="8"/>
  <c r="V221" i="8" s="1"/>
  <c r="W221" i="8"/>
  <c r="N154" i="16"/>
  <c r="N154" i="19"/>
  <c r="Y154" i="8"/>
  <c r="V154" i="8" s="1"/>
  <c r="Y398" i="8"/>
  <c r="V398" i="8" s="1"/>
  <c r="W398" i="8"/>
  <c r="Y263" i="8"/>
  <c r="V263" i="8" s="1"/>
  <c r="Y196" i="8"/>
  <c r="V196" i="8" s="1"/>
  <c r="W196" i="8"/>
  <c r="N273" i="19"/>
  <c r="Y273" i="8"/>
  <c r="V273" i="8" s="1"/>
  <c r="W273" i="8"/>
  <c r="N206" i="16"/>
  <c r="N206" i="19"/>
  <c r="Y206" i="8"/>
  <c r="W206" i="8"/>
  <c r="Y235" i="8"/>
  <c r="V235" i="8" s="1"/>
  <c r="W235" i="8"/>
  <c r="Y704" i="8"/>
  <c r="V704" i="8" s="1"/>
  <c r="W704" i="8"/>
  <c r="N415" i="16"/>
  <c r="N415" i="19"/>
  <c r="Y415" i="8"/>
  <c r="V415" i="8" s="1"/>
  <c r="Y465" i="8"/>
  <c r="V465" i="8" s="1"/>
  <c r="N426" i="16"/>
  <c r="N426" i="19"/>
  <c r="Y426" i="8"/>
  <c r="V426" i="8" s="1"/>
  <c r="W426" i="8"/>
  <c r="W451" i="8"/>
  <c r="Y451" i="8"/>
  <c r="V451" i="8" s="1"/>
  <c r="W510" i="8"/>
  <c r="Y510" i="8"/>
  <c r="Y660" i="8"/>
  <c r="V660" i="8" s="1"/>
  <c r="N645" i="16"/>
  <c r="N645" i="19"/>
  <c r="Y645" i="8"/>
  <c r="V645" i="8" s="1"/>
  <c r="W645" i="8"/>
  <c r="Y511" i="8"/>
  <c r="V511" i="8" s="1"/>
  <c r="Y675" i="8"/>
  <c r="V675" i="8" s="1"/>
  <c r="N613" i="16"/>
  <c r="N613" i="19"/>
  <c r="Y613" i="8"/>
  <c r="V613" i="8" s="1"/>
  <c r="W613" i="8"/>
  <c r="Y463" i="8"/>
  <c r="Y987" i="8"/>
  <c r="V987" i="8" s="1"/>
  <c r="W987" i="8"/>
  <c r="N612" i="16"/>
  <c r="N612" i="19"/>
  <c r="Y612" i="8"/>
  <c r="V612" i="8" s="1"/>
  <c r="W612" i="8"/>
  <c r="N699" i="16"/>
  <c r="N699" i="19"/>
  <c r="Y699" i="8"/>
  <c r="V699" i="8" s="1"/>
  <c r="W699" i="8"/>
  <c r="W616" i="8"/>
  <c r="Y616" i="8"/>
  <c r="V616" i="8" s="1"/>
  <c r="Y594" i="8"/>
  <c r="V594" i="8" s="1"/>
  <c r="W594" i="8"/>
  <c r="N639" i="16"/>
  <c r="N639" i="19"/>
  <c r="Y639" i="8"/>
  <c r="V639" i="8" s="1"/>
  <c r="N773" i="16"/>
  <c r="N773" i="19"/>
  <c r="Y773" i="8"/>
  <c r="W773" i="8"/>
  <c r="N566" i="16"/>
  <c r="N566" i="19"/>
  <c r="W566" i="8"/>
  <c r="Y566" i="8"/>
  <c r="V566" i="8" s="1"/>
  <c r="Y767" i="8"/>
  <c r="V767" i="8" s="1"/>
  <c r="W767" i="8"/>
  <c r="Y729" i="8"/>
  <c r="V729" i="8" s="1"/>
  <c r="N1016" i="16"/>
  <c r="N1016" i="19"/>
  <c r="Y1016" i="8"/>
  <c r="V1016" i="8" s="1"/>
  <c r="W1016" i="8"/>
  <c r="Y952" i="8"/>
  <c r="V952" i="8" s="1"/>
  <c r="W952" i="8"/>
  <c r="N749" i="16"/>
  <c r="N749" i="19"/>
  <c r="Y749" i="8"/>
  <c r="V749" i="8" s="1"/>
  <c r="W749" i="8"/>
  <c r="N698" i="16"/>
  <c r="N698" i="19"/>
  <c r="Y698" i="8"/>
  <c r="V698" i="8" s="1"/>
  <c r="W698" i="8"/>
  <c r="N833" i="16"/>
  <c r="N833" i="19"/>
  <c r="Y833" i="8"/>
  <c r="V833" i="8" s="1"/>
  <c r="W833" i="8"/>
  <c r="N822" i="16"/>
  <c r="N822" i="19"/>
  <c r="Y822" i="8"/>
  <c r="V822" i="8" s="1"/>
  <c r="W822" i="8"/>
  <c r="N670" i="16"/>
  <c r="N670" i="19"/>
  <c r="Y670" i="8"/>
  <c r="V670" i="8" s="1"/>
  <c r="W670" i="8"/>
  <c r="Y728" i="8"/>
  <c r="V728" i="8" s="1"/>
  <c r="W924" i="8"/>
  <c r="Y924" i="8"/>
  <c r="V924" i="8" s="1"/>
  <c r="Y1135" i="8"/>
  <c r="V1135" i="8" s="1"/>
  <c r="W1135" i="8"/>
  <c r="Y1157" i="8"/>
  <c r="V1157" i="8" s="1"/>
  <c r="W1157" i="8"/>
  <c r="Y975" i="8"/>
  <c r="V975" i="8" s="1"/>
  <c r="N937" i="16"/>
  <c r="N937" i="19"/>
  <c r="W937" i="8"/>
  <c r="Y937" i="8"/>
  <c r="V937" i="8" s="1"/>
  <c r="N902" i="16"/>
  <c r="N902" i="19"/>
  <c r="Y902" i="8"/>
  <c r="V902" i="8" s="1"/>
  <c r="W902" i="8"/>
  <c r="W867" i="8"/>
  <c r="Y867" i="8"/>
  <c r="V867" i="8" s="1"/>
  <c r="W1191" i="8"/>
  <c r="Y1191" i="8"/>
  <c r="V1191" i="8" s="1"/>
  <c r="N973" i="16"/>
  <c r="N973" i="19"/>
  <c r="W973" i="8"/>
  <c r="Y973" i="8"/>
  <c r="V973" i="8" s="1"/>
  <c r="Y826" i="8"/>
  <c r="V826" i="8" s="1"/>
  <c r="N1077" i="16"/>
  <c r="N1077" i="19"/>
  <c r="Y1077" i="8"/>
  <c r="V1077" i="8" s="1"/>
  <c r="W1077" i="8"/>
  <c r="N951" i="16"/>
  <c r="N951" i="19"/>
  <c r="Y951" i="8"/>
  <c r="V951" i="8" s="1"/>
  <c r="W951" i="8"/>
  <c r="W852" i="8"/>
  <c r="Y852" i="8"/>
  <c r="W1168" i="8"/>
  <c r="Y1168" i="8"/>
  <c r="V1168" i="8" s="1"/>
  <c r="N1114" i="16"/>
  <c r="N1114" i="19"/>
  <c r="Y1114" i="8"/>
  <c r="V1114" i="8" s="1"/>
  <c r="W1114" i="8"/>
  <c r="Y1067" i="8"/>
  <c r="V1067" i="8" s="1"/>
  <c r="W1067" i="8"/>
  <c r="W1230" i="8"/>
  <c r="Y1230" i="8"/>
  <c r="V1230" i="8" s="1"/>
  <c r="Y1226" i="8"/>
  <c r="V1226" i="8" s="1"/>
  <c r="W1226" i="8"/>
  <c r="Y1101" i="8"/>
  <c r="V1101" i="8" s="1"/>
  <c r="Y1182" i="8"/>
  <c r="V1182" i="8" s="1"/>
  <c r="W1182" i="8"/>
  <c r="Y1095" i="8"/>
  <c r="V1095" i="8" s="1"/>
  <c r="W1095" i="8"/>
  <c r="O94" i="16"/>
  <c r="O94" i="19"/>
  <c r="M184" i="16"/>
  <c r="M184" i="19"/>
  <c r="N13" i="12"/>
  <c r="M86" i="16"/>
  <c r="N13" i="18" s="1"/>
  <c r="M86" i="19"/>
  <c r="N13" i="21" s="1"/>
  <c r="M5" i="16"/>
  <c r="X5" i="16" s="1"/>
  <c r="M5" i="19"/>
  <c r="M462" i="16"/>
  <c r="M462" i="19"/>
  <c r="M335" i="16"/>
  <c r="M335" i="19"/>
  <c r="M89" i="16"/>
  <c r="M89" i="19"/>
  <c r="M323" i="16"/>
  <c r="M323" i="19"/>
  <c r="M192" i="16"/>
  <c r="M192" i="19"/>
  <c r="M151" i="16"/>
  <c r="M151" i="19"/>
  <c r="M444" i="16"/>
  <c r="M444" i="19"/>
  <c r="M273" i="16"/>
  <c r="M273" i="19"/>
  <c r="M312" i="16"/>
  <c r="M312" i="19"/>
  <c r="M605" i="16"/>
  <c r="M605" i="19"/>
  <c r="M574" i="16"/>
  <c r="M574" i="19"/>
  <c r="M541" i="16"/>
  <c r="M541" i="19"/>
  <c r="M517" i="16"/>
  <c r="M517" i="19"/>
  <c r="M434" i="16"/>
  <c r="M434" i="19"/>
  <c r="M872" i="16"/>
  <c r="M872" i="19"/>
  <c r="M796" i="16"/>
  <c r="M796" i="19"/>
  <c r="M645" i="16"/>
  <c r="M645" i="19"/>
  <c r="M838" i="16"/>
  <c r="M838" i="19"/>
  <c r="M483" i="16"/>
  <c r="M483" i="19"/>
  <c r="M870" i="16"/>
  <c r="M870" i="19"/>
  <c r="M694" i="16"/>
  <c r="M694" i="19"/>
  <c r="M819" i="16"/>
  <c r="M819" i="19"/>
  <c r="M695" i="16"/>
  <c r="M695" i="19"/>
  <c r="M1080" i="16"/>
  <c r="M1080" i="19"/>
  <c r="M1020" i="16"/>
  <c r="M1020" i="19"/>
  <c r="M982" i="16"/>
  <c r="M982" i="19"/>
  <c r="M928" i="16"/>
  <c r="M928" i="19"/>
  <c r="M1021" i="16"/>
  <c r="M1021" i="19"/>
  <c r="M935" i="16"/>
  <c r="M935" i="19"/>
  <c r="M1028" i="16"/>
  <c r="M1028" i="19"/>
  <c r="M942" i="16"/>
  <c r="M942" i="19"/>
  <c r="L119" i="16"/>
  <c r="L119" i="19"/>
  <c r="L18" i="16"/>
  <c r="L18" i="19"/>
  <c r="W18" i="8"/>
  <c r="L60" i="16"/>
  <c r="L60" i="19"/>
  <c r="L304" i="16"/>
  <c r="L304" i="19"/>
  <c r="M17" i="12"/>
  <c r="M12" i="9"/>
  <c r="L548" i="16"/>
  <c r="L548" i="19"/>
  <c r="X180" i="8"/>
  <c r="L129" i="16"/>
  <c r="L129" i="19"/>
  <c r="L94" i="16"/>
  <c r="L94" i="19"/>
  <c r="M14" i="9"/>
  <c r="L296" i="16"/>
  <c r="L296" i="19"/>
  <c r="L357" i="16"/>
  <c r="L357" i="19"/>
  <c r="L654" i="16"/>
  <c r="X654" i="16" s="1"/>
  <c r="L654" i="19"/>
  <c r="Y654" i="19" s="1"/>
  <c r="L579" i="16"/>
  <c r="L579" i="19"/>
  <c r="L665" i="16"/>
  <c r="L665" i="19"/>
  <c r="L442" i="16"/>
  <c r="X442" i="16" s="1"/>
  <c r="L442" i="19"/>
  <c r="L631" i="16"/>
  <c r="L631" i="19"/>
  <c r="L532" i="16"/>
  <c r="L532" i="19"/>
  <c r="L662" i="16"/>
  <c r="L662" i="19"/>
  <c r="X446" i="8"/>
  <c r="L565" i="16"/>
  <c r="X565" i="16" s="1"/>
  <c r="L565" i="19"/>
  <c r="L620" i="16"/>
  <c r="X620" i="16" s="1"/>
  <c r="L620" i="19"/>
  <c r="Y620" i="19" s="1"/>
  <c r="L790" i="16"/>
  <c r="L790" i="19"/>
  <c r="L981" i="16"/>
  <c r="L981" i="19"/>
  <c r="L895" i="16"/>
  <c r="L895" i="19"/>
  <c r="L776" i="16"/>
  <c r="L776" i="19"/>
  <c r="L1068" i="16"/>
  <c r="L1068" i="19"/>
  <c r="L1100" i="16"/>
  <c r="L1100" i="19"/>
  <c r="L1092" i="16"/>
  <c r="L1092" i="19"/>
  <c r="Y1092" i="19" s="1"/>
  <c r="L1011" i="16"/>
  <c r="L1011" i="19"/>
  <c r="L957" i="16"/>
  <c r="L957" i="19"/>
  <c r="L970" i="16"/>
  <c r="L970" i="19"/>
  <c r="Y970" i="19" s="1"/>
  <c r="X970" i="8"/>
  <c r="L942" i="16"/>
  <c r="L942" i="19"/>
  <c r="L904" i="16"/>
  <c r="L904" i="19"/>
  <c r="X1136" i="8"/>
  <c r="V1136" i="8" s="1"/>
  <c r="L1045" i="16"/>
  <c r="L1045" i="19"/>
  <c r="Y38" i="8"/>
  <c r="V38" i="8" s="1"/>
  <c r="W38" i="8"/>
  <c r="L37" i="16"/>
  <c r="X37" i="16" s="1"/>
  <c r="L37" i="19"/>
  <c r="N9" i="16"/>
  <c r="N9" i="19"/>
  <c r="Y9" i="8"/>
  <c r="V9" i="8" s="1"/>
  <c r="Y52" i="8"/>
  <c r="V52" i="8" s="1"/>
  <c r="S27" i="16"/>
  <c r="S27" i="19"/>
  <c r="M154" i="16"/>
  <c r="M154" i="19"/>
  <c r="T70" i="16"/>
  <c r="T70" i="19"/>
  <c r="T154" i="16"/>
  <c r="T154" i="19"/>
  <c r="T234" i="16"/>
  <c r="T234" i="19"/>
  <c r="T103" i="16"/>
  <c r="T103" i="19"/>
  <c r="T343" i="16"/>
  <c r="T343" i="19"/>
  <c r="T174" i="16"/>
  <c r="T174" i="19"/>
  <c r="T210" i="16"/>
  <c r="T210" i="19"/>
  <c r="T294" i="16"/>
  <c r="T294" i="19"/>
  <c r="T275" i="16"/>
  <c r="T275" i="19"/>
  <c r="T144" i="16"/>
  <c r="T144" i="19"/>
  <c r="T394" i="16"/>
  <c r="T394" i="19"/>
  <c r="T565" i="16"/>
  <c r="T565" i="19"/>
  <c r="T515" i="16"/>
  <c r="T515" i="19"/>
  <c r="U24" i="12"/>
  <c r="T910" i="16"/>
  <c r="T910" i="19"/>
  <c r="R59" i="24" s="1"/>
  <c r="T605" i="16"/>
  <c r="T605" i="19"/>
  <c r="T795" i="16"/>
  <c r="T795" i="19"/>
  <c r="T697" i="16"/>
  <c r="T697" i="19"/>
  <c r="T568" i="16"/>
  <c r="T568" i="19"/>
  <c r="T938" i="16"/>
  <c r="T938" i="19"/>
  <c r="T922" i="16"/>
  <c r="T922" i="19"/>
  <c r="T1053" i="16"/>
  <c r="T1053" i="19"/>
  <c r="T911" i="16"/>
  <c r="T911" i="19"/>
  <c r="T1039" i="16"/>
  <c r="T1039" i="19"/>
  <c r="U5" i="12"/>
  <c r="U6" i="9"/>
  <c r="T1203" i="16"/>
  <c r="T1203" i="19"/>
  <c r="T1020" i="16"/>
  <c r="T1020" i="19"/>
  <c r="T937" i="16"/>
  <c r="T937" i="19"/>
  <c r="T870" i="16"/>
  <c r="T870" i="19"/>
  <c r="T1051" i="16"/>
  <c r="T1051" i="19"/>
  <c r="T1008" i="16"/>
  <c r="T1008" i="19"/>
  <c r="T1040" i="16"/>
  <c r="T1040" i="19"/>
  <c r="X21" i="8"/>
  <c r="V21" i="8" s="1"/>
  <c r="P120" i="16"/>
  <c r="P120" i="19"/>
  <c r="P258" i="16"/>
  <c r="P258" i="19"/>
  <c r="P303" i="16"/>
  <c r="P303" i="19"/>
  <c r="P268" i="16"/>
  <c r="P268" i="19"/>
  <c r="P185" i="16"/>
  <c r="P185" i="19"/>
  <c r="P413" i="16"/>
  <c r="P413" i="19"/>
  <c r="P405" i="16"/>
  <c r="P405" i="19"/>
  <c r="P304" i="16"/>
  <c r="P304" i="19"/>
  <c r="P205" i="16"/>
  <c r="P205" i="19"/>
  <c r="P359" i="16"/>
  <c r="P359" i="19"/>
  <c r="P337" i="16"/>
  <c r="P337" i="19"/>
  <c r="P566" i="16"/>
  <c r="P566" i="19"/>
  <c r="P617" i="16"/>
  <c r="P617" i="19"/>
  <c r="P452" i="16"/>
  <c r="P452" i="19"/>
  <c r="P797" i="16"/>
  <c r="P797" i="19"/>
  <c r="P836" i="16"/>
  <c r="P836" i="19"/>
  <c r="P819" i="16"/>
  <c r="P819" i="19"/>
  <c r="P835" i="16"/>
  <c r="P835" i="19"/>
  <c r="N62" i="24" s="1"/>
  <c r="P1006" i="16"/>
  <c r="P1006" i="19"/>
  <c r="P766" i="16"/>
  <c r="P766" i="19"/>
  <c r="P1043" i="16"/>
  <c r="P1043" i="19"/>
  <c r="P965" i="16"/>
  <c r="P965" i="19"/>
  <c r="P892" i="16"/>
  <c r="P892" i="19"/>
  <c r="P938" i="16"/>
  <c r="P938" i="19"/>
  <c r="P1098" i="16"/>
  <c r="P1098" i="19"/>
  <c r="P1052" i="16"/>
  <c r="P1052" i="19"/>
  <c r="P1093" i="16"/>
  <c r="P1093" i="19"/>
  <c r="S81" i="16"/>
  <c r="S81" i="19"/>
  <c r="S231" i="16"/>
  <c r="S231" i="19"/>
  <c r="S129" i="16"/>
  <c r="S129" i="19"/>
  <c r="S462" i="16"/>
  <c r="S462" i="19"/>
  <c r="S334" i="16"/>
  <c r="S334" i="19"/>
  <c r="S248" i="16"/>
  <c r="S248" i="19"/>
  <c r="S291" i="16"/>
  <c r="S291" i="19"/>
  <c r="Q70" i="24" s="1"/>
  <c r="S573" i="16"/>
  <c r="S573" i="19"/>
  <c r="S458" i="16"/>
  <c r="S458" i="19"/>
  <c r="S639" i="16"/>
  <c r="S639" i="19"/>
  <c r="S434" i="16"/>
  <c r="S434" i="19"/>
  <c r="S659" i="16"/>
  <c r="S659" i="19"/>
  <c r="S595" i="16"/>
  <c r="S595" i="19"/>
  <c r="S796" i="16"/>
  <c r="S796" i="19"/>
  <c r="S603" i="16"/>
  <c r="S603" i="19"/>
  <c r="S864" i="16"/>
  <c r="S864" i="19"/>
  <c r="S911" i="16"/>
  <c r="S911" i="19"/>
  <c r="S797" i="16"/>
  <c r="S797" i="19"/>
  <c r="S900" i="16"/>
  <c r="S900" i="19"/>
  <c r="S679" i="16"/>
  <c r="S679" i="19"/>
  <c r="S890" i="16"/>
  <c r="S890" i="19"/>
  <c r="S1117" i="16"/>
  <c r="S1117" i="19"/>
  <c r="S990" i="16"/>
  <c r="S990" i="19"/>
  <c r="S885" i="16"/>
  <c r="S885" i="19"/>
  <c r="T5" i="12"/>
  <c r="T6" i="9"/>
  <c r="S1203" i="16"/>
  <c r="S1203" i="19"/>
  <c r="S822" i="16"/>
  <c r="S822" i="19"/>
  <c r="S1083" i="16"/>
  <c r="S1083" i="19"/>
  <c r="S1104" i="16"/>
  <c r="S1104" i="19"/>
  <c r="M170" i="16"/>
  <c r="M170" i="19"/>
  <c r="O124" i="16"/>
  <c r="O124" i="19"/>
  <c r="O251" i="16"/>
  <c r="O251" i="19"/>
  <c r="O319" i="16"/>
  <c r="O319" i="19"/>
  <c r="O268" i="16"/>
  <c r="O268" i="19"/>
  <c r="O281" i="16"/>
  <c r="O281" i="19"/>
  <c r="O198" i="16"/>
  <c r="O198" i="19"/>
  <c r="O432" i="16"/>
  <c r="O432" i="19"/>
  <c r="O365" i="16"/>
  <c r="O365" i="19"/>
  <c r="O234" i="16"/>
  <c r="O234" i="19"/>
  <c r="O167" i="16"/>
  <c r="O167" i="19"/>
  <c r="O440" i="16"/>
  <c r="O440" i="19"/>
  <c r="O494" i="16"/>
  <c r="O494" i="19"/>
  <c r="O646" i="16"/>
  <c r="O646" i="19"/>
  <c r="O746" i="16"/>
  <c r="O746" i="19"/>
  <c r="O443" i="16"/>
  <c r="O443" i="19"/>
  <c r="O958" i="16"/>
  <c r="O958" i="19"/>
  <c r="O603" i="16"/>
  <c r="O603" i="19"/>
  <c r="O581" i="16"/>
  <c r="O581" i="19"/>
  <c r="M44" i="24" s="1"/>
  <c r="O806" i="16"/>
  <c r="O806" i="19"/>
  <c r="O843" i="16"/>
  <c r="O843" i="19"/>
  <c r="O1020" i="16"/>
  <c r="O1020" i="19"/>
  <c r="O969" i="16"/>
  <c r="O969" i="19"/>
  <c r="O918" i="16"/>
  <c r="O918" i="19"/>
  <c r="M60" i="24" s="1"/>
  <c r="O1024" i="16"/>
  <c r="O1024" i="19"/>
  <c r="O957" i="16"/>
  <c r="O957" i="19"/>
  <c r="O887" i="16"/>
  <c r="O887" i="19"/>
  <c r="O1234" i="16"/>
  <c r="O1234" i="19"/>
  <c r="O1162" i="16"/>
  <c r="O1162" i="19"/>
  <c r="W80" i="8"/>
  <c r="Y80" i="8"/>
  <c r="V80" i="8" s="1"/>
  <c r="Y10" i="8"/>
  <c r="V10" i="8" s="1"/>
  <c r="Y376" i="8"/>
  <c r="V376" i="8" s="1"/>
  <c r="W376" i="8"/>
  <c r="Y232" i="8"/>
  <c r="V232" i="8" s="1"/>
  <c r="W232" i="8"/>
  <c r="Y165" i="8"/>
  <c r="V165" i="8" s="1"/>
  <c r="W165" i="8"/>
  <c r="N34" i="16"/>
  <c r="N34" i="19"/>
  <c r="Y34" i="8"/>
  <c r="N229" i="16"/>
  <c r="N229" i="19"/>
  <c r="Y229" i="8"/>
  <c r="V229" i="8" s="1"/>
  <c r="W229" i="8"/>
  <c r="Y178" i="8"/>
  <c r="V178" i="8" s="1"/>
  <c r="N111" i="16"/>
  <c r="N111" i="19"/>
  <c r="Y111" i="8"/>
  <c r="V111" i="8" s="1"/>
  <c r="W111" i="8"/>
  <c r="N367" i="16"/>
  <c r="N367" i="19"/>
  <c r="Y367" i="8"/>
  <c r="V367" i="8" s="1"/>
  <c r="W367" i="8"/>
  <c r="Y316" i="8"/>
  <c r="V316" i="8" s="1"/>
  <c r="W316" i="8"/>
  <c r="N297" i="16"/>
  <c r="N297" i="19"/>
  <c r="Y297" i="8"/>
  <c r="V297" i="8" s="1"/>
  <c r="N294" i="16"/>
  <c r="N294" i="19"/>
  <c r="W294" i="8"/>
  <c r="Y294" i="8"/>
  <c r="Y195" i="8"/>
  <c r="V195" i="8" s="1"/>
  <c r="W195" i="8"/>
  <c r="Y208" i="8"/>
  <c r="V208" i="8" s="1"/>
  <c r="W208" i="8"/>
  <c r="Y237" i="8"/>
  <c r="V237" i="8" s="1"/>
  <c r="W237" i="8"/>
  <c r="N170" i="16"/>
  <c r="N170" i="19"/>
  <c r="Y170" i="8"/>
  <c r="V170" i="8" s="1"/>
  <c r="W400" i="8"/>
  <c r="Y400" i="8"/>
  <c r="V400" i="8" s="1"/>
  <c r="N279" i="16"/>
  <c r="N279" i="19"/>
  <c r="Y279" i="8"/>
  <c r="V279" i="8" s="1"/>
  <c r="Y212" i="8"/>
  <c r="V212" i="8" s="1"/>
  <c r="W212" i="8"/>
  <c r="N289" i="16"/>
  <c r="N289" i="19"/>
  <c r="Y289" i="8"/>
  <c r="V289" i="8" s="1"/>
  <c r="W289" i="8"/>
  <c r="N222" i="16"/>
  <c r="N222" i="19"/>
  <c r="Y222" i="8"/>
  <c r="V222" i="8" s="1"/>
  <c r="W222" i="8"/>
  <c r="N251" i="16"/>
  <c r="N251" i="19"/>
  <c r="Y251" i="8"/>
  <c r="V251" i="8" s="1"/>
  <c r="W251" i="8"/>
  <c r="Y735" i="8"/>
  <c r="V735" i="8" s="1"/>
  <c r="W735" i="8"/>
  <c r="Y430" i="8"/>
  <c r="W430" i="8"/>
  <c r="Y509" i="8"/>
  <c r="V509" i="8" s="1"/>
  <c r="W509" i="8"/>
  <c r="Y460" i="8"/>
  <c r="V460" i="8" s="1"/>
  <c r="W460" i="8"/>
  <c r="W456" i="8"/>
  <c r="Y456" i="8"/>
  <c r="V456" i="8" s="1"/>
  <c r="Y535" i="8"/>
  <c r="W535" i="8"/>
  <c r="Y676" i="8"/>
  <c r="V676" i="8" s="1"/>
  <c r="W647" i="8"/>
  <c r="Y647" i="8"/>
  <c r="V647" i="8" s="1"/>
  <c r="N526" i="16"/>
  <c r="N526" i="19"/>
  <c r="Y526" i="8"/>
  <c r="W526" i="8"/>
  <c r="Y719" i="8"/>
  <c r="V719" i="8" s="1"/>
  <c r="W719" i="8"/>
  <c r="Y615" i="8"/>
  <c r="V615" i="8" s="1"/>
  <c r="W615" i="8"/>
  <c r="Y478" i="8"/>
  <c r="V478" i="8" s="1"/>
  <c r="W478" i="8"/>
  <c r="Y1019" i="8"/>
  <c r="V1019" i="8" s="1"/>
  <c r="W1019" i="8"/>
  <c r="Y628" i="8"/>
  <c r="V628" i="8" s="1"/>
  <c r="W628" i="8"/>
  <c r="W700" i="8"/>
  <c r="Y700" i="8"/>
  <c r="V700" i="8" s="1"/>
  <c r="Y632" i="8"/>
  <c r="V632" i="8" s="1"/>
  <c r="W632" i="8"/>
  <c r="Y610" i="8"/>
  <c r="V610" i="8" s="1"/>
  <c r="W610" i="8"/>
  <c r="Y651" i="8"/>
  <c r="W651" i="8"/>
  <c r="Y825" i="8"/>
  <c r="V825" i="8" s="1"/>
  <c r="W825" i="8"/>
  <c r="N582" i="16"/>
  <c r="N582" i="19"/>
  <c r="W582" i="8"/>
  <c r="Y582" i="8"/>
  <c r="V582" i="8" s="1"/>
  <c r="N783" i="16"/>
  <c r="N783" i="19"/>
  <c r="Y783" i="8"/>
  <c r="V783" i="8" s="1"/>
  <c r="W783" i="8"/>
  <c r="Y745" i="8"/>
  <c r="V745" i="8" s="1"/>
  <c r="N662" i="16"/>
  <c r="N662" i="19"/>
  <c r="Y662" i="8"/>
  <c r="V662" i="8" s="1"/>
  <c r="W662" i="8"/>
  <c r="N972" i="16"/>
  <c r="N972" i="19"/>
  <c r="W972" i="8"/>
  <c r="Y972" i="8"/>
  <c r="V972" i="8" s="1"/>
  <c r="N765" i="16"/>
  <c r="N765" i="19"/>
  <c r="Y765" i="8"/>
  <c r="V765" i="8" s="1"/>
  <c r="W765" i="8"/>
  <c r="Y714" i="8"/>
  <c r="V714" i="8" s="1"/>
  <c r="W714" i="8"/>
  <c r="N843" i="16"/>
  <c r="N843" i="19"/>
  <c r="Y843" i="8"/>
  <c r="V843" i="8" s="1"/>
  <c r="W843" i="8"/>
  <c r="Y832" i="8"/>
  <c r="V832" i="8" s="1"/>
  <c r="W832" i="8"/>
  <c r="N686" i="16"/>
  <c r="N686" i="19"/>
  <c r="Y686" i="8"/>
  <c r="V686" i="8" s="1"/>
  <c r="W686" i="8"/>
  <c r="Y744" i="8"/>
  <c r="V744" i="8" s="1"/>
  <c r="Y939" i="8"/>
  <c r="V939" i="8" s="1"/>
  <c r="W939" i="8"/>
  <c r="Y1150" i="8"/>
  <c r="V1150" i="8" s="1"/>
  <c r="W1150" i="8"/>
  <c r="Y1170" i="8"/>
  <c r="V1170" i="8" s="1"/>
  <c r="W1170" i="8"/>
  <c r="Y991" i="8"/>
  <c r="V991" i="8" s="1"/>
  <c r="N953" i="16"/>
  <c r="N953" i="19"/>
  <c r="W953" i="8"/>
  <c r="Y953" i="8"/>
  <c r="N918" i="16"/>
  <c r="N918" i="19"/>
  <c r="L60" i="24" s="1"/>
  <c r="W918" i="8"/>
  <c r="Y918" i="8"/>
  <c r="V918" i="8" s="1"/>
  <c r="W883" i="8"/>
  <c r="Y883" i="8"/>
  <c r="V883" i="8" s="1"/>
  <c r="Y1195" i="8"/>
  <c r="V1195" i="8" s="1"/>
  <c r="W1195" i="8"/>
  <c r="N989" i="16"/>
  <c r="N989" i="19"/>
  <c r="W989" i="8"/>
  <c r="Y989" i="8"/>
  <c r="V989" i="8" s="1"/>
  <c r="Y842" i="8"/>
  <c r="N1085" i="16"/>
  <c r="N1085" i="19"/>
  <c r="W1085" i="8"/>
  <c r="Y1085" i="8"/>
  <c r="V1085" i="8" s="1"/>
  <c r="Y967" i="8"/>
  <c r="V967" i="8" s="1"/>
  <c r="W967" i="8"/>
  <c r="Y868" i="8"/>
  <c r="V868" i="8" s="1"/>
  <c r="W868" i="8"/>
  <c r="Y1181" i="8"/>
  <c r="V1181" i="8" s="1"/>
  <c r="W1181" i="8"/>
  <c r="Y1133" i="8"/>
  <c r="V1133" i="8" s="1"/>
  <c r="W1133" i="8"/>
  <c r="N1072" i="16"/>
  <c r="N1072" i="19"/>
  <c r="Y1072" i="8"/>
  <c r="V1072" i="8" s="1"/>
  <c r="Y1194" i="8"/>
  <c r="V1194" i="8" s="1"/>
  <c r="W1194" i="8"/>
  <c r="Y1236" i="8"/>
  <c r="V1236" i="8" s="1"/>
  <c r="N1105" i="16"/>
  <c r="N1105" i="19"/>
  <c r="Y1105" i="8"/>
  <c r="V1105" i="8" s="1"/>
  <c r="W1105" i="8"/>
  <c r="Y1199" i="8"/>
  <c r="V1199" i="8" s="1"/>
  <c r="Y1111" i="8"/>
  <c r="V1111" i="8" s="1"/>
  <c r="M325" i="16"/>
  <c r="X325" i="16" s="1"/>
  <c r="M325" i="19"/>
  <c r="M81" i="16"/>
  <c r="M81" i="19"/>
  <c r="M103" i="16"/>
  <c r="M103" i="19"/>
  <c r="M474" i="16"/>
  <c r="M474" i="19"/>
  <c r="M351" i="16"/>
  <c r="M351" i="19"/>
  <c r="M268" i="16"/>
  <c r="M268" i="19"/>
  <c r="M361" i="16"/>
  <c r="M361" i="19"/>
  <c r="M326" i="16"/>
  <c r="M326" i="19"/>
  <c r="M253" i="16"/>
  <c r="X253" i="16" s="1"/>
  <c r="M253" i="19"/>
  <c r="M266" i="16"/>
  <c r="M266" i="19"/>
  <c r="M167" i="16"/>
  <c r="M167" i="19"/>
  <c r="M340" i="16"/>
  <c r="M340" i="19"/>
  <c r="M289" i="16"/>
  <c r="M289" i="19"/>
  <c r="M328" i="16"/>
  <c r="M328" i="19"/>
  <c r="M596" i="16"/>
  <c r="M596" i="19"/>
  <c r="M475" i="16"/>
  <c r="M475" i="19"/>
  <c r="M495" i="16"/>
  <c r="M495" i="19"/>
  <c r="M522" i="16"/>
  <c r="M522" i="19"/>
  <c r="M889" i="16"/>
  <c r="M889" i="19"/>
  <c r="M922" i="16"/>
  <c r="M922" i="19"/>
  <c r="M639" i="16"/>
  <c r="M639" i="19"/>
  <c r="M499" i="16"/>
  <c r="M499" i="19"/>
  <c r="M749" i="16"/>
  <c r="M749" i="19"/>
  <c r="M949" i="16"/>
  <c r="M949" i="19"/>
  <c r="M710" i="16"/>
  <c r="M710" i="19"/>
  <c r="M755" i="16"/>
  <c r="M755" i="19"/>
  <c r="M841" i="16"/>
  <c r="M841" i="19"/>
  <c r="K15" i="24" s="1"/>
  <c r="M997" i="16"/>
  <c r="M997" i="19"/>
  <c r="M725" i="16"/>
  <c r="M725" i="19"/>
  <c r="M998" i="16"/>
  <c r="M998" i="19"/>
  <c r="M931" i="16"/>
  <c r="M931" i="19"/>
  <c r="M944" i="16"/>
  <c r="M944" i="19"/>
  <c r="M1077" i="16"/>
  <c r="M1077" i="19"/>
  <c r="M951" i="16"/>
  <c r="M951" i="19"/>
  <c r="M1052" i="16"/>
  <c r="M1052" i="19"/>
  <c r="M958" i="16"/>
  <c r="M958" i="19"/>
  <c r="M1115" i="16"/>
  <c r="M1115" i="19"/>
  <c r="T40" i="16"/>
  <c r="T40" i="19"/>
  <c r="L26" i="16"/>
  <c r="L26" i="19"/>
  <c r="L143" i="16"/>
  <c r="L143" i="19"/>
  <c r="L34" i="16"/>
  <c r="L34" i="19"/>
  <c r="L76" i="16"/>
  <c r="L76" i="19"/>
  <c r="L192" i="16"/>
  <c r="L192" i="19"/>
  <c r="L303" i="16"/>
  <c r="X303" i="16" s="1"/>
  <c r="L303" i="19"/>
  <c r="L294" i="16"/>
  <c r="L294" i="19"/>
  <c r="X294" i="8"/>
  <c r="V294" i="8" s="1"/>
  <c r="L323" i="16"/>
  <c r="L323" i="19"/>
  <c r="L253" i="16"/>
  <c r="L253" i="19"/>
  <c r="L266" i="16"/>
  <c r="L266" i="19"/>
  <c r="L199" i="16"/>
  <c r="L199" i="19"/>
  <c r="L145" i="16"/>
  <c r="L145" i="19"/>
  <c r="L312" i="16"/>
  <c r="L312" i="19"/>
  <c r="L373" i="16"/>
  <c r="L373" i="19"/>
  <c r="L580" i="16"/>
  <c r="X580" i="16" s="1"/>
  <c r="L580" i="19"/>
  <c r="L671" i="16"/>
  <c r="L671" i="19"/>
  <c r="L422" i="16"/>
  <c r="L422" i="19"/>
  <c r="M22" i="12"/>
  <c r="L476" i="16"/>
  <c r="L476" i="19"/>
  <c r="X476" i="8"/>
  <c r="L703" i="16"/>
  <c r="L703" i="19"/>
  <c r="L537" i="16"/>
  <c r="X537" i="16" s="1"/>
  <c r="L537" i="19"/>
  <c r="L444" i="16"/>
  <c r="L444" i="19"/>
  <c r="Y444" i="19" s="1"/>
  <c r="L462" i="16"/>
  <c r="L462" i="19"/>
  <c r="X462" i="8"/>
  <c r="L581" i="16"/>
  <c r="L581" i="19"/>
  <c r="J44" i="24" s="1"/>
  <c r="X636" i="8"/>
  <c r="L681" i="16"/>
  <c r="L681" i="19"/>
  <c r="Y681" i="19" s="1"/>
  <c r="L946" i="16"/>
  <c r="L946" i="19"/>
  <c r="L1013" i="16"/>
  <c r="X1013" i="16" s="1"/>
  <c r="L1013" i="19"/>
  <c r="L672" i="16"/>
  <c r="L672" i="19"/>
  <c r="L902" i="16"/>
  <c r="L902" i="19"/>
  <c r="L663" i="16"/>
  <c r="L663" i="19"/>
  <c r="Y663" i="19" s="1"/>
  <c r="L876" i="16"/>
  <c r="L876" i="19"/>
  <c r="L792" i="16"/>
  <c r="L792" i="19"/>
  <c r="X1119" i="8"/>
  <c r="L841" i="16"/>
  <c r="L841" i="19"/>
  <c r="L1122" i="16"/>
  <c r="L1122" i="19"/>
  <c r="L973" i="16"/>
  <c r="L973" i="19"/>
  <c r="L1037" i="16"/>
  <c r="L1037" i="19"/>
  <c r="L1114" i="16"/>
  <c r="L1114" i="19"/>
  <c r="L958" i="16"/>
  <c r="L958" i="19"/>
  <c r="X958" i="8"/>
  <c r="L920" i="16"/>
  <c r="L920" i="19"/>
  <c r="M65" i="16"/>
  <c r="M65" i="19"/>
  <c r="N125" i="16"/>
  <c r="N125" i="19"/>
  <c r="Y125" i="8"/>
  <c r="V125" i="8" s="1"/>
  <c r="W125" i="8"/>
  <c r="M8" i="16"/>
  <c r="M8" i="19"/>
  <c r="W76" i="8"/>
  <c r="N11" i="19"/>
  <c r="Y11" i="8"/>
  <c r="V11" i="8" s="1"/>
  <c r="W11" i="8"/>
  <c r="Y57" i="8"/>
  <c r="V57" i="8" s="1"/>
  <c r="T32" i="16"/>
  <c r="T32" i="19"/>
  <c r="T66" i="16"/>
  <c r="T66" i="19"/>
  <c r="T170" i="16"/>
  <c r="T170" i="19"/>
  <c r="T95" i="16"/>
  <c r="T95" i="19"/>
  <c r="T26" i="16"/>
  <c r="T26" i="19"/>
  <c r="T130" i="16"/>
  <c r="T130" i="19"/>
  <c r="T314" i="16"/>
  <c r="T314" i="19"/>
  <c r="T359" i="16"/>
  <c r="T359" i="19"/>
  <c r="T190" i="16"/>
  <c r="T190" i="19"/>
  <c r="T251" i="16"/>
  <c r="T251" i="19"/>
  <c r="T390" i="16"/>
  <c r="T390" i="19"/>
  <c r="T291" i="16"/>
  <c r="T291" i="19"/>
  <c r="R70" i="24" s="1"/>
  <c r="T160" i="16"/>
  <c r="T160" i="19"/>
  <c r="T626" i="16"/>
  <c r="T626" i="19"/>
  <c r="U13" i="9"/>
  <c r="T528" i="16"/>
  <c r="U13" i="17" s="1"/>
  <c r="T528" i="19"/>
  <c r="U13" i="20" s="1"/>
  <c r="T467" i="16"/>
  <c r="T467" i="19"/>
  <c r="T470" i="16"/>
  <c r="T470" i="19"/>
  <c r="T621" i="16"/>
  <c r="T621" i="19"/>
  <c r="T634" i="16"/>
  <c r="T634" i="19"/>
  <c r="T895" i="16"/>
  <c r="T895" i="19"/>
  <c r="T773" i="16"/>
  <c r="T773" i="19"/>
  <c r="T946" i="16"/>
  <c r="T946" i="19"/>
  <c r="T990" i="16"/>
  <c r="T990" i="19"/>
  <c r="T941" i="16"/>
  <c r="T941" i="19"/>
  <c r="T1032" i="16"/>
  <c r="T1032" i="19"/>
  <c r="T755" i="16"/>
  <c r="T755" i="19"/>
  <c r="T672" i="16"/>
  <c r="T672" i="19"/>
  <c r="T650" i="16"/>
  <c r="T650" i="19"/>
  <c r="T935" i="16"/>
  <c r="T935" i="19"/>
  <c r="T897" i="16"/>
  <c r="T897" i="19"/>
  <c r="T953" i="16"/>
  <c r="T953" i="19"/>
  <c r="U23" i="12"/>
  <c r="U9" i="9"/>
  <c r="T886" i="16"/>
  <c r="T886" i="19"/>
  <c r="T1076" i="16"/>
  <c r="T1076" i="19"/>
  <c r="T1024" i="16"/>
  <c r="T1024" i="19"/>
  <c r="T1057" i="16"/>
  <c r="T1057" i="19"/>
  <c r="T1096" i="16"/>
  <c r="T1096" i="19"/>
  <c r="U119" i="16"/>
  <c r="U119" i="19"/>
  <c r="V26" i="12"/>
  <c r="V3" i="9"/>
  <c r="U375" i="16"/>
  <c r="U375" i="19"/>
  <c r="S51" i="24" s="1"/>
  <c r="U248" i="16"/>
  <c r="U248" i="19"/>
  <c r="U261" i="16"/>
  <c r="U261" i="19"/>
  <c r="U274" i="16"/>
  <c r="U274" i="19"/>
  <c r="U413" i="16"/>
  <c r="U413" i="19"/>
  <c r="U297" i="16"/>
  <c r="U297" i="19"/>
  <c r="U294" i="16"/>
  <c r="U294" i="19"/>
  <c r="U131" i="16"/>
  <c r="U131" i="19"/>
  <c r="U725" i="16"/>
  <c r="U725" i="19"/>
  <c r="U448" i="16"/>
  <c r="U448" i="19"/>
  <c r="U579" i="16"/>
  <c r="U579" i="19"/>
  <c r="U574" i="16"/>
  <c r="U574" i="19"/>
  <c r="U461" i="16"/>
  <c r="U461" i="19"/>
  <c r="V22" i="12"/>
  <c r="U476" i="16"/>
  <c r="U476" i="19"/>
  <c r="U843" i="16"/>
  <c r="U843" i="19"/>
  <c r="U569" i="16"/>
  <c r="U569" i="19"/>
  <c r="U746" i="16"/>
  <c r="U746" i="19"/>
  <c r="U898" i="16"/>
  <c r="U898" i="19"/>
  <c r="U822" i="16"/>
  <c r="U822" i="19"/>
  <c r="U897" i="16"/>
  <c r="U897" i="19"/>
  <c r="U772" i="16"/>
  <c r="U772" i="19"/>
  <c r="U763" i="16"/>
  <c r="U763" i="19"/>
  <c r="U773" i="16"/>
  <c r="U773" i="19"/>
  <c r="U770" i="16"/>
  <c r="U770" i="19"/>
  <c r="U790" i="16"/>
  <c r="U790" i="19"/>
  <c r="U794" i="16"/>
  <c r="U794" i="19"/>
  <c r="U962" i="16"/>
  <c r="U962" i="19"/>
  <c r="U1093" i="16"/>
  <c r="U1093" i="19"/>
  <c r="U1020" i="16"/>
  <c r="U1020" i="19"/>
  <c r="U953" i="16"/>
  <c r="U953" i="19"/>
  <c r="S46" i="24" s="1"/>
  <c r="U1084" i="16"/>
  <c r="U1084" i="19"/>
  <c r="P254" i="16"/>
  <c r="P254" i="19"/>
  <c r="I7" i="21"/>
  <c r="R264" i="16"/>
  <c r="R264" i="19"/>
  <c r="R370" i="16"/>
  <c r="R370" i="19"/>
  <c r="R335" i="16"/>
  <c r="R335" i="19"/>
  <c r="R361" i="16"/>
  <c r="R361" i="19"/>
  <c r="R294" i="16"/>
  <c r="R294" i="19"/>
  <c r="R227" i="16"/>
  <c r="R227" i="19"/>
  <c r="R253" i="16"/>
  <c r="R253" i="19"/>
  <c r="P21" i="24" s="1"/>
  <c r="R231" i="16"/>
  <c r="R231" i="19"/>
  <c r="R641" i="16"/>
  <c r="R641" i="19"/>
  <c r="R523" i="16"/>
  <c r="R523" i="19"/>
  <c r="R440" i="16"/>
  <c r="R440" i="19"/>
  <c r="R558" i="16"/>
  <c r="R558" i="19"/>
  <c r="P50" i="24" s="1"/>
  <c r="R495" i="16"/>
  <c r="R495" i="19"/>
  <c r="R550" i="16"/>
  <c r="R550" i="19"/>
  <c r="R462" i="16"/>
  <c r="R462" i="19"/>
  <c r="R691" i="16"/>
  <c r="R691" i="19"/>
  <c r="R671" i="16"/>
  <c r="R671" i="19"/>
  <c r="R755" i="16"/>
  <c r="R755" i="19"/>
  <c r="R865" i="16"/>
  <c r="R865" i="19"/>
  <c r="R725" i="16"/>
  <c r="R725" i="19"/>
  <c r="R710" i="16"/>
  <c r="R710" i="19"/>
  <c r="R798" i="16"/>
  <c r="R798" i="19"/>
  <c r="R866" i="16"/>
  <c r="R866" i="19"/>
  <c r="R1068" i="16"/>
  <c r="R1068" i="19"/>
  <c r="R1122" i="16"/>
  <c r="R1122" i="19"/>
  <c r="R806" i="16"/>
  <c r="R806" i="19"/>
  <c r="P45" i="24" s="1"/>
  <c r="R931" i="16"/>
  <c r="R931" i="19"/>
  <c r="R1057" i="16"/>
  <c r="R1057" i="19"/>
  <c r="R938" i="16"/>
  <c r="R938" i="19"/>
  <c r="Q95" i="16"/>
  <c r="Q95" i="19"/>
  <c r="Q222" i="16"/>
  <c r="Q222" i="19"/>
  <c r="Q425" i="16"/>
  <c r="Q425" i="19"/>
  <c r="Q328" i="16"/>
  <c r="Q328" i="19"/>
  <c r="Q261" i="16"/>
  <c r="Q261" i="19"/>
  <c r="Q351" i="16"/>
  <c r="Q351" i="19"/>
  <c r="Q281" i="16"/>
  <c r="Q281" i="19"/>
  <c r="Q537" i="16"/>
  <c r="Q537" i="19"/>
  <c r="Q205" i="16"/>
  <c r="Q205" i="19"/>
  <c r="Q453" i="16"/>
  <c r="Q453" i="19"/>
  <c r="R13" i="9"/>
  <c r="Q528" i="16"/>
  <c r="R13" i="17" s="1"/>
  <c r="Q528" i="19"/>
  <c r="R13" i="20" s="1"/>
  <c r="Q567" i="16"/>
  <c r="Q567" i="19"/>
  <c r="Q426" i="16"/>
  <c r="Q426" i="19"/>
  <c r="Q550" i="16"/>
  <c r="Q550" i="19"/>
  <c r="Q493" i="16"/>
  <c r="Q493" i="19"/>
  <c r="Q596" i="16"/>
  <c r="Q596" i="19"/>
  <c r="Q641" i="16"/>
  <c r="Q641" i="19"/>
  <c r="Q635" i="16"/>
  <c r="Q635" i="19"/>
  <c r="Q897" i="16"/>
  <c r="Q897" i="19"/>
  <c r="Q639" i="16"/>
  <c r="Q639" i="19"/>
  <c r="Q776" i="16"/>
  <c r="Q776" i="19"/>
  <c r="Q690" i="16"/>
  <c r="Q690" i="19"/>
  <c r="Q703" i="16"/>
  <c r="Q703" i="19"/>
  <c r="Q694" i="16"/>
  <c r="Q694" i="19"/>
  <c r="Q1115" i="16"/>
  <c r="Q1115" i="19"/>
  <c r="Q778" i="16"/>
  <c r="Q778" i="19"/>
  <c r="Q854" i="16"/>
  <c r="Q854" i="19"/>
  <c r="Q904" i="16"/>
  <c r="Q904" i="19"/>
  <c r="Q1093" i="16"/>
  <c r="Q1093" i="19"/>
  <c r="Q1076" i="16"/>
  <c r="Q1076" i="19"/>
  <c r="Q1161" i="16"/>
  <c r="Q1161" i="19"/>
  <c r="Q1037" i="16"/>
  <c r="Q1037" i="19"/>
  <c r="Q1235" i="16"/>
  <c r="Q1235" i="19"/>
  <c r="R5" i="12"/>
  <c r="R6" i="9"/>
  <c r="Q1203" i="16"/>
  <c r="Q1203" i="19"/>
  <c r="W281" i="8"/>
  <c r="P203" i="16"/>
  <c r="P203" i="19"/>
  <c r="P386" i="16"/>
  <c r="P386" i="19"/>
  <c r="P325" i="16"/>
  <c r="P325" i="19"/>
  <c r="P274" i="16"/>
  <c r="P274" i="19"/>
  <c r="P319" i="16"/>
  <c r="P319" i="19"/>
  <c r="P407" i="16"/>
  <c r="P407" i="19"/>
  <c r="P221" i="16"/>
  <c r="P221" i="19"/>
  <c r="P138" i="16"/>
  <c r="P138" i="19"/>
  <c r="P429" i="16"/>
  <c r="P429" i="19"/>
  <c r="Q26" i="12"/>
  <c r="Q3" i="9"/>
  <c r="P375" i="16"/>
  <c r="P375" i="19"/>
  <c r="N51" i="24" s="1"/>
  <c r="P640" i="16"/>
  <c r="P640" i="19"/>
  <c r="P435" i="16"/>
  <c r="P435" i="19"/>
  <c r="P470" i="16"/>
  <c r="P470" i="19"/>
  <c r="P575" i="16"/>
  <c r="P575" i="19"/>
  <c r="P646" i="16"/>
  <c r="P646" i="19"/>
  <c r="P587" i="16"/>
  <c r="P587" i="19"/>
  <c r="P792" i="16"/>
  <c r="P792" i="19"/>
  <c r="P851" i="16"/>
  <c r="P851" i="19"/>
  <c r="P841" i="16"/>
  <c r="P841" i="19"/>
  <c r="P645" i="16"/>
  <c r="P645" i="19"/>
  <c r="P650" i="16"/>
  <c r="P650" i="19"/>
  <c r="Q22" i="12"/>
  <c r="P859" i="16"/>
  <c r="P859" i="19"/>
  <c r="P790" i="16"/>
  <c r="P790" i="19"/>
  <c r="P755" i="16"/>
  <c r="P755" i="19"/>
  <c r="P768" i="16"/>
  <c r="P768" i="19"/>
  <c r="P1088" i="16"/>
  <c r="P1088" i="19"/>
  <c r="P981" i="16"/>
  <c r="P981" i="19"/>
  <c r="P1021" i="16"/>
  <c r="P1021" i="19"/>
  <c r="P954" i="16"/>
  <c r="P954" i="19"/>
  <c r="Q6" i="12"/>
  <c r="Q7" i="9"/>
  <c r="P1213" i="16"/>
  <c r="P1213" i="19"/>
  <c r="P1235" i="16"/>
  <c r="P1235" i="19"/>
  <c r="P1097" i="16"/>
  <c r="P1097" i="19"/>
  <c r="Q25" i="12"/>
  <c r="Q8" i="9"/>
  <c r="P1219" i="16"/>
  <c r="P1219" i="19"/>
  <c r="N58" i="24" s="1"/>
  <c r="R517" i="16"/>
  <c r="R517" i="19"/>
  <c r="S79" i="16"/>
  <c r="S79" i="19"/>
  <c r="S143" i="16"/>
  <c r="S143" i="19"/>
  <c r="S71" i="16"/>
  <c r="S71" i="19"/>
  <c r="S359" i="16"/>
  <c r="S359" i="19"/>
  <c r="S145" i="16"/>
  <c r="S145" i="19"/>
  <c r="S94" i="16"/>
  <c r="S94" i="19"/>
  <c r="S264" i="16"/>
  <c r="S264" i="19"/>
  <c r="S242" i="16"/>
  <c r="S242" i="19"/>
  <c r="S268" i="16"/>
  <c r="S268" i="19"/>
  <c r="S307" i="16"/>
  <c r="S307" i="19"/>
  <c r="S556" i="16"/>
  <c r="S556" i="19"/>
  <c r="S383" i="16"/>
  <c r="S383" i="19"/>
  <c r="S394" i="16"/>
  <c r="S394" i="19"/>
  <c r="S444" i="16"/>
  <c r="S444" i="19"/>
  <c r="S523" i="16"/>
  <c r="S523" i="19"/>
  <c r="S580" i="16"/>
  <c r="S580" i="19"/>
  <c r="S772" i="16"/>
  <c r="S772" i="19"/>
  <c r="S689" i="16"/>
  <c r="S689" i="19"/>
  <c r="S778" i="16"/>
  <c r="S778" i="19"/>
  <c r="S517" i="16"/>
  <c r="S517" i="19"/>
  <c r="S790" i="16"/>
  <c r="S790" i="19"/>
  <c r="S865" i="16"/>
  <c r="S865" i="19"/>
  <c r="S1038" i="16"/>
  <c r="S1038" i="19"/>
  <c r="S932" i="16"/>
  <c r="S932" i="19"/>
  <c r="S951" i="16"/>
  <c r="S951" i="19"/>
  <c r="S1052" i="16"/>
  <c r="S1052" i="19"/>
  <c r="S695" i="16"/>
  <c r="S695" i="19"/>
  <c r="S892" i="16"/>
  <c r="S892" i="19"/>
  <c r="S1098" i="16"/>
  <c r="S1098" i="19"/>
  <c r="S1006" i="16"/>
  <c r="S1006" i="19"/>
  <c r="S866" i="16"/>
  <c r="S866" i="19"/>
  <c r="S838" i="16"/>
  <c r="S838" i="19"/>
  <c r="S1085" i="16"/>
  <c r="S1085" i="19"/>
  <c r="S912" i="16"/>
  <c r="S912" i="19"/>
  <c r="S1037" i="16"/>
  <c r="S1037" i="19"/>
  <c r="N70" i="16"/>
  <c r="N70" i="19"/>
  <c r="Y70" i="8"/>
  <c r="W70" i="8"/>
  <c r="N76" i="16"/>
  <c r="N76" i="19"/>
  <c r="Y76" i="8"/>
  <c r="L20" i="21"/>
  <c r="L11" i="20"/>
  <c r="O32" i="16"/>
  <c r="O32" i="19"/>
  <c r="O120" i="16"/>
  <c r="O120" i="19"/>
  <c r="P13" i="12"/>
  <c r="O86" i="16"/>
  <c r="P13" i="18" s="1"/>
  <c r="O86" i="19"/>
  <c r="P13" i="21" s="1"/>
  <c r="O130" i="16"/>
  <c r="O130" i="19"/>
  <c r="O415" i="16"/>
  <c r="O415" i="19"/>
  <c r="M52" i="24" s="1"/>
  <c r="O335" i="16"/>
  <c r="O335" i="19"/>
  <c r="O297" i="16"/>
  <c r="O297" i="19"/>
  <c r="O214" i="16"/>
  <c r="O214" i="19"/>
  <c r="O211" i="16"/>
  <c r="O211" i="19"/>
  <c r="O437" i="16"/>
  <c r="O437" i="19"/>
  <c r="O394" i="16"/>
  <c r="O394" i="19"/>
  <c r="O183" i="16"/>
  <c r="O183" i="19"/>
  <c r="O254" i="16"/>
  <c r="O254" i="19"/>
  <c r="O469" i="16"/>
  <c r="O469" i="19"/>
  <c r="O499" i="16"/>
  <c r="O499" i="19"/>
  <c r="O534" i="16"/>
  <c r="O534" i="19"/>
  <c r="O608" i="16"/>
  <c r="O608" i="19"/>
  <c r="P22" i="12"/>
  <c r="O476" i="16"/>
  <c r="O476" i="19"/>
  <c r="O572" i="16"/>
  <c r="O572" i="19"/>
  <c r="O846" i="16"/>
  <c r="O846" i="19"/>
  <c r="O448" i="16"/>
  <c r="O448" i="19"/>
  <c r="O419" i="16"/>
  <c r="O419" i="19"/>
  <c r="O759" i="16"/>
  <c r="O759" i="19"/>
  <c r="O686" i="16"/>
  <c r="O686" i="19"/>
  <c r="O650" i="16"/>
  <c r="O650" i="19"/>
  <c r="O1053" i="16"/>
  <c r="O1053" i="19"/>
  <c r="O1026" i="16"/>
  <c r="O1026" i="19"/>
  <c r="O1011" i="16"/>
  <c r="O1011" i="19"/>
  <c r="O1036" i="16"/>
  <c r="O1036" i="19"/>
  <c r="O973" i="16"/>
  <c r="O973" i="19"/>
  <c r="O903" i="16"/>
  <c r="O903" i="19"/>
  <c r="O1093" i="16"/>
  <c r="O1093" i="19"/>
  <c r="Y96" i="8"/>
  <c r="V96" i="8" s="1"/>
  <c r="N26" i="16"/>
  <c r="N26" i="19"/>
  <c r="Y26" i="8"/>
  <c r="V26" i="8" s="1"/>
  <c r="W26" i="8"/>
  <c r="Y101" i="8"/>
  <c r="V101" i="8" s="1"/>
  <c r="Y360" i="8"/>
  <c r="V360" i="8" s="1"/>
  <c r="W360" i="8"/>
  <c r="N173" i="16"/>
  <c r="N173" i="19"/>
  <c r="Y173" i="8"/>
  <c r="V173" i="8" s="1"/>
  <c r="W173" i="8"/>
  <c r="Y50" i="8"/>
  <c r="V50" i="8" s="1"/>
  <c r="W50" i="8"/>
  <c r="Y245" i="8"/>
  <c r="V245" i="8" s="1"/>
  <c r="W245" i="8"/>
  <c r="Y194" i="8"/>
  <c r="V194" i="8" s="1"/>
  <c r="N127" i="16"/>
  <c r="N127" i="19"/>
  <c r="Y127" i="8"/>
  <c r="V127" i="8" s="1"/>
  <c r="W127" i="8"/>
  <c r="Y387" i="8"/>
  <c r="V387" i="8" s="1"/>
  <c r="W387" i="8"/>
  <c r="Y332" i="8"/>
  <c r="V332" i="8" s="1"/>
  <c r="W332" i="8"/>
  <c r="N313" i="16"/>
  <c r="N313" i="19"/>
  <c r="Y313" i="8"/>
  <c r="V313" i="8" s="1"/>
  <c r="W310" i="8"/>
  <c r="Y310" i="8"/>
  <c r="V310" i="8" s="1"/>
  <c r="N211" i="16"/>
  <c r="N211" i="19"/>
  <c r="Y211" i="8"/>
  <c r="V211" i="8" s="1"/>
  <c r="W211" i="8"/>
  <c r="Y224" i="8"/>
  <c r="V224" i="8" s="1"/>
  <c r="W224" i="8"/>
  <c r="N253" i="16"/>
  <c r="N253" i="19"/>
  <c r="Y253" i="8"/>
  <c r="V253" i="8" s="1"/>
  <c r="W253" i="8"/>
  <c r="N186" i="16"/>
  <c r="N186" i="19"/>
  <c r="Y186" i="8"/>
  <c r="V186" i="8" s="1"/>
  <c r="Y418" i="8"/>
  <c r="V418" i="8" s="1"/>
  <c r="W418" i="8"/>
  <c r="Y295" i="8"/>
  <c r="V295" i="8" s="1"/>
  <c r="Y228" i="8"/>
  <c r="V228" i="8" s="1"/>
  <c r="W228" i="8"/>
  <c r="Y305" i="8"/>
  <c r="V305" i="8" s="1"/>
  <c r="W305" i="8"/>
  <c r="Y238" i="8"/>
  <c r="V238" i="8" s="1"/>
  <c r="W238" i="8"/>
  <c r="N267" i="16"/>
  <c r="N267" i="19"/>
  <c r="Y267" i="8"/>
  <c r="V267" i="8" s="1"/>
  <c r="W267" i="8"/>
  <c r="N747" i="16"/>
  <c r="N747" i="19"/>
  <c r="Y747" i="8"/>
  <c r="V747" i="8" s="1"/>
  <c r="W747" i="8"/>
  <c r="O27" i="12"/>
  <c r="O4" i="9"/>
  <c r="N455" i="16"/>
  <c r="N455" i="19"/>
  <c r="L53" i="24" s="1"/>
  <c r="Y455" i="8"/>
  <c r="V455" i="8" s="1"/>
  <c r="W455" i="8"/>
  <c r="Y514" i="8"/>
  <c r="V514" i="8" s="1"/>
  <c r="W514" i="8"/>
  <c r="N475" i="16"/>
  <c r="N475" i="19"/>
  <c r="Y475" i="8"/>
  <c r="V475" i="8" s="1"/>
  <c r="W475" i="8"/>
  <c r="Y505" i="8"/>
  <c r="V505" i="8" s="1"/>
  <c r="W505" i="8"/>
  <c r="Y577" i="8"/>
  <c r="V577" i="8" s="1"/>
  <c r="W393" i="8"/>
  <c r="Y393" i="8"/>
  <c r="V393" i="8" s="1"/>
  <c r="N659" i="16"/>
  <c r="N659" i="19"/>
  <c r="Y659" i="8"/>
  <c r="V659" i="8" s="1"/>
  <c r="Y551" i="8"/>
  <c r="V551" i="8" s="1"/>
  <c r="W551" i="8"/>
  <c r="N889" i="16"/>
  <c r="N889" i="19"/>
  <c r="W889" i="8"/>
  <c r="Y889" i="8"/>
  <c r="V889" i="8" s="1"/>
  <c r="N419" i="16"/>
  <c r="N419" i="19"/>
  <c r="Y419" i="8"/>
  <c r="V419" i="8" s="1"/>
  <c r="N503" i="16"/>
  <c r="N503" i="19"/>
  <c r="Y503" i="8"/>
  <c r="V503" i="8" s="1"/>
  <c r="W503" i="8"/>
  <c r="N690" i="16"/>
  <c r="N690" i="19"/>
  <c r="Y690" i="8"/>
  <c r="W690" i="8"/>
  <c r="Y644" i="8"/>
  <c r="V644" i="8" s="1"/>
  <c r="W644" i="8"/>
  <c r="Y743" i="8"/>
  <c r="V743" i="8" s="1"/>
  <c r="W743" i="8"/>
  <c r="N671" i="16"/>
  <c r="N671" i="19"/>
  <c r="Y671" i="8"/>
  <c r="V671" i="8" s="1"/>
  <c r="W671" i="8"/>
  <c r="N626" i="16"/>
  <c r="N626" i="19"/>
  <c r="Y626" i="8"/>
  <c r="V626" i="8" s="1"/>
  <c r="W626" i="8"/>
  <c r="N725" i="16"/>
  <c r="N725" i="19"/>
  <c r="W725" i="8"/>
  <c r="Y725" i="8"/>
  <c r="W873" i="8"/>
  <c r="Y873" i="8"/>
  <c r="V873" i="8" s="1"/>
  <c r="W598" i="8"/>
  <c r="Y598" i="8"/>
  <c r="V598" i="8" s="1"/>
  <c r="N859" i="16"/>
  <c r="N859" i="19"/>
  <c r="Y859" i="8"/>
  <c r="V859" i="8" s="1"/>
  <c r="W859" i="8"/>
  <c r="Y761" i="8"/>
  <c r="Y678" i="8"/>
  <c r="V678" i="8" s="1"/>
  <c r="W678" i="8"/>
  <c r="W1004" i="8"/>
  <c r="Y1004" i="8"/>
  <c r="V1004" i="8" s="1"/>
  <c r="Y781" i="8"/>
  <c r="V781" i="8" s="1"/>
  <c r="W781" i="8"/>
  <c r="Y730" i="8"/>
  <c r="V730" i="8" s="1"/>
  <c r="W730" i="8"/>
  <c r="Y853" i="8"/>
  <c r="V853" i="8" s="1"/>
  <c r="N854" i="16"/>
  <c r="N854" i="19"/>
  <c r="Y854" i="8"/>
  <c r="V854" i="8" s="1"/>
  <c r="W854" i="8"/>
  <c r="Y702" i="8"/>
  <c r="V702" i="8" s="1"/>
  <c r="W702" i="8"/>
  <c r="Y760" i="8"/>
  <c r="V760" i="8" s="1"/>
  <c r="N1075" i="16"/>
  <c r="N1075" i="19"/>
  <c r="Y1075" i="8"/>
  <c r="V1075" i="8" s="1"/>
  <c r="W1075" i="8"/>
  <c r="Y1185" i="8"/>
  <c r="W1185" i="8"/>
  <c r="Y1176" i="8"/>
  <c r="V1176" i="8" s="1"/>
  <c r="W1176" i="8"/>
  <c r="N1007" i="16"/>
  <c r="N1007" i="19"/>
  <c r="Y1007" i="8"/>
  <c r="V1007" i="8" s="1"/>
  <c r="W1007" i="8"/>
  <c r="N969" i="16"/>
  <c r="N969" i="19"/>
  <c r="W969" i="8"/>
  <c r="Y969" i="8"/>
  <c r="V969" i="8" s="1"/>
  <c r="Y934" i="8"/>
  <c r="V934" i="8" s="1"/>
  <c r="W934" i="8"/>
  <c r="N899" i="16"/>
  <c r="N899" i="19"/>
  <c r="W899" i="8"/>
  <c r="Y899" i="8"/>
  <c r="V899" i="8" s="1"/>
  <c r="Y976" i="8"/>
  <c r="V976" i="8" s="1"/>
  <c r="W976" i="8"/>
  <c r="W1005" i="8"/>
  <c r="Y1005" i="8"/>
  <c r="V1005" i="8" s="1"/>
  <c r="Y858" i="8"/>
  <c r="V858" i="8" s="1"/>
  <c r="N1110" i="16"/>
  <c r="N1110" i="19"/>
  <c r="Y1110" i="8"/>
  <c r="V1110" i="8" s="1"/>
  <c r="W1110" i="8"/>
  <c r="Y983" i="8"/>
  <c r="V983" i="8" s="1"/>
  <c r="W983" i="8"/>
  <c r="Y884" i="8"/>
  <c r="V884" i="8" s="1"/>
  <c r="W884" i="8"/>
  <c r="Y1205" i="8"/>
  <c r="V1205" i="8" s="1"/>
  <c r="W1205" i="8"/>
  <c r="Y1137" i="8"/>
  <c r="V1137" i="8" s="1"/>
  <c r="W1137" i="8"/>
  <c r="Y1087" i="8"/>
  <c r="V1087" i="8" s="1"/>
  <c r="W1087" i="8"/>
  <c r="N1203" i="16"/>
  <c r="O5" i="12"/>
  <c r="O6" i="9"/>
  <c r="N1203" i="19"/>
  <c r="Y1203" i="8"/>
  <c r="V1203" i="8" s="1"/>
  <c r="W1203" i="8"/>
  <c r="N1093" i="16"/>
  <c r="N1093" i="19"/>
  <c r="Y1093" i="8"/>
  <c r="V1093" i="8" s="1"/>
  <c r="W1093" i="8"/>
  <c r="W1132" i="8"/>
  <c r="Y1132" i="8"/>
  <c r="V1132" i="8" s="1"/>
  <c r="Y1220" i="8"/>
  <c r="V1220" i="8" s="1"/>
  <c r="W1127" i="8"/>
  <c r="Y1127" i="8"/>
  <c r="V1127" i="8" s="1"/>
  <c r="M61" i="16"/>
  <c r="X61" i="16" s="1"/>
  <c r="M61" i="19"/>
  <c r="Y61" i="19" s="1"/>
  <c r="X61" i="8"/>
  <c r="M425" i="16"/>
  <c r="M425" i="19"/>
  <c r="M37" i="16"/>
  <c r="M37" i="19"/>
  <c r="Y37" i="19" s="1"/>
  <c r="M197" i="16"/>
  <c r="M197" i="19"/>
  <c r="M111" i="16"/>
  <c r="M111" i="19"/>
  <c r="M367" i="16"/>
  <c r="M367" i="19"/>
  <c r="M355" i="16"/>
  <c r="M355" i="19"/>
  <c r="M282" i="16"/>
  <c r="M282" i="19"/>
  <c r="M183" i="16"/>
  <c r="M183" i="19"/>
  <c r="M356" i="16"/>
  <c r="M356" i="19"/>
  <c r="N11" i="12"/>
  <c r="M344" i="16"/>
  <c r="N11" i="18" s="1"/>
  <c r="M344" i="19"/>
  <c r="N11" i="21" s="1"/>
  <c r="M649" i="16"/>
  <c r="M649" i="19"/>
  <c r="M480" i="16"/>
  <c r="M480" i="19"/>
  <c r="M441" i="16"/>
  <c r="M441" i="19"/>
  <c r="M646" i="16"/>
  <c r="M646" i="19"/>
  <c r="M603" i="16"/>
  <c r="M603" i="19"/>
  <c r="M573" i="16"/>
  <c r="M573" i="19"/>
  <c r="M556" i="16"/>
  <c r="M556" i="19"/>
  <c r="M493" i="16"/>
  <c r="M493" i="19"/>
  <c r="M568" i="16"/>
  <c r="M568" i="19"/>
  <c r="M696" i="16"/>
  <c r="M696" i="19"/>
  <c r="M515" i="16"/>
  <c r="X515" i="16" s="1"/>
  <c r="M515" i="19"/>
  <c r="Y515" i="19" s="1"/>
  <c r="M851" i="16"/>
  <c r="M851" i="19"/>
  <c r="M746" i="16"/>
  <c r="M746" i="19"/>
  <c r="M727" i="16"/>
  <c r="M727" i="19"/>
  <c r="M741" i="16"/>
  <c r="M741" i="19"/>
  <c r="M1075" i="16"/>
  <c r="M1075" i="19"/>
  <c r="M1014" i="16"/>
  <c r="X1014" i="16" s="1"/>
  <c r="M1014" i="19"/>
  <c r="M960" i="16"/>
  <c r="M960" i="19"/>
  <c r="M1085" i="16"/>
  <c r="M1085" i="19"/>
  <c r="M961" i="16"/>
  <c r="M961" i="19"/>
  <c r="M974" i="16"/>
  <c r="M974" i="19"/>
  <c r="M923" i="16"/>
  <c r="M923" i="19"/>
  <c r="M1235" i="16"/>
  <c r="M1235" i="19"/>
  <c r="L258" i="16"/>
  <c r="L258" i="19"/>
  <c r="L151" i="16"/>
  <c r="L151" i="19"/>
  <c r="L197" i="16"/>
  <c r="L197" i="19"/>
  <c r="L319" i="16"/>
  <c r="L319" i="19"/>
  <c r="L153" i="16"/>
  <c r="L153" i="19"/>
  <c r="L282" i="16"/>
  <c r="L282" i="19"/>
  <c r="L161" i="16"/>
  <c r="L161" i="19"/>
  <c r="L126" i="16"/>
  <c r="L126" i="19"/>
  <c r="L625" i="16"/>
  <c r="L625" i="19"/>
  <c r="L328" i="16"/>
  <c r="L328" i="19"/>
  <c r="Y328" i="19" s="1"/>
  <c r="L405" i="16"/>
  <c r="L405" i="19"/>
  <c r="L461" i="16"/>
  <c r="L461" i="19"/>
  <c r="L717" i="16"/>
  <c r="L717" i="19"/>
  <c r="L626" i="16"/>
  <c r="L626" i="19"/>
  <c r="L592" i="16"/>
  <c r="L592" i="19"/>
  <c r="L659" i="16"/>
  <c r="X659" i="16" s="1"/>
  <c r="L659" i="19"/>
  <c r="Y659" i="19" s="1"/>
  <c r="L688" i="16"/>
  <c r="L688" i="19"/>
  <c r="L679" i="16"/>
  <c r="L679" i="19"/>
  <c r="L1008" i="16"/>
  <c r="L1008" i="19"/>
  <c r="L989" i="16"/>
  <c r="X989" i="16" s="1"/>
  <c r="L989" i="19"/>
  <c r="L1002" i="16"/>
  <c r="L1002" i="19"/>
  <c r="X1002" i="8"/>
  <c r="V1002" i="8" s="1"/>
  <c r="L916" i="16"/>
  <c r="L916" i="19"/>
  <c r="L833" i="16"/>
  <c r="L833" i="19"/>
  <c r="L974" i="16"/>
  <c r="L974" i="19"/>
  <c r="L936" i="16"/>
  <c r="L936" i="19"/>
  <c r="O66" i="16"/>
  <c r="O66" i="19"/>
  <c r="O7" i="16"/>
  <c r="O7" i="19"/>
  <c r="N27" i="16"/>
  <c r="N27" i="19"/>
  <c r="Y27" i="8"/>
  <c r="V27" i="8" s="1"/>
  <c r="W27" i="8"/>
  <c r="J7" i="21"/>
  <c r="M138" i="16"/>
  <c r="M138" i="19"/>
  <c r="U20" i="12"/>
  <c r="U11" i="9"/>
  <c r="T82" i="16"/>
  <c r="T82" i="19"/>
  <c r="T186" i="16"/>
  <c r="T186" i="19"/>
  <c r="T99" i="16"/>
  <c r="T99" i="19"/>
  <c r="T131" i="16"/>
  <c r="T131" i="19"/>
  <c r="U26" i="12"/>
  <c r="U3" i="9"/>
  <c r="T375" i="16"/>
  <c r="T375" i="19"/>
  <c r="R51" i="24" s="1"/>
  <c r="T273" i="16"/>
  <c r="T273" i="19"/>
  <c r="T206" i="16"/>
  <c r="T206" i="19"/>
  <c r="T267" i="16"/>
  <c r="T267" i="19"/>
  <c r="T248" i="16"/>
  <c r="T248" i="19"/>
  <c r="T197" i="16"/>
  <c r="T197" i="19"/>
  <c r="T242" i="16"/>
  <c r="T242" i="19"/>
  <c r="T153" i="16"/>
  <c r="T153" i="19"/>
  <c r="T405" i="16"/>
  <c r="T405" i="19"/>
  <c r="T326" i="16"/>
  <c r="T326" i="19"/>
  <c r="T307" i="16"/>
  <c r="T307" i="19"/>
  <c r="T176" i="16"/>
  <c r="T176" i="19"/>
  <c r="T643" i="16"/>
  <c r="T643" i="19"/>
  <c r="T419" i="16"/>
  <c r="T419" i="19"/>
  <c r="T503" i="16"/>
  <c r="T503" i="19"/>
  <c r="T432" i="16"/>
  <c r="T432" i="19"/>
  <c r="T749" i="16"/>
  <c r="T749" i="19"/>
  <c r="T486" i="16"/>
  <c r="T486" i="19"/>
  <c r="T686" i="16"/>
  <c r="T686" i="19"/>
  <c r="T600" i="16"/>
  <c r="T600" i="19"/>
  <c r="T667" i="16"/>
  <c r="T667" i="19"/>
  <c r="U9" i="12"/>
  <c r="T664" i="16"/>
  <c r="U9" i="18" s="1"/>
  <c r="T664" i="19"/>
  <c r="T1022" i="16"/>
  <c r="T1022" i="19"/>
  <c r="T1098" i="16"/>
  <c r="T1098" i="19"/>
  <c r="T688" i="16"/>
  <c r="T688" i="19"/>
  <c r="T1114" i="16"/>
  <c r="T1114" i="19"/>
  <c r="T980" i="16"/>
  <c r="T980" i="19"/>
  <c r="T796" i="16"/>
  <c r="T796" i="19"/>
  <c r="T969" i="16"/>
  <c r="T969" i="19"/>
  <c r="T902" i="16"/>
  <c r="T902" i="19"/>
  <c r="T1036" i="16"/>
  <c r="T1036" i="19"/>
  <c r="T1084" i="16"/>
  <c r="T1084" i="19"/>
  <c r="L14" i="17"/>
  <c r="W242" i="8"/>
  <c r="F21" i="21"/>
  <c r="F10" i="20"/>
  <c r="V231" i="8"/>
  <c r="V430" i="8"/>
  <c r="U173" i="16"/>
  <c r="U173" i="19"/>
  <c r="U26" i="16"/>
  <c r="U26" i="19"/>
  <c r="U182" i="16"/>
  <c r="U182" i="19"/>
  <c r="U118" i="16"/>
  <c r="U118" i="19"/>
  <c r="S32" i="24" s="1"/>
  <c r="U134" i="16"/>
  <c r="U134" i="19"/>
  <c r="U502" i="16"/>
  <c r="U502" i="19"/>
  <c r="Q289" i="16"/>
  <c r="Q289" i="19"/>
  <c r="U273" i="16"/>
  <c r="U273" i="19"/>
  <c r="U331" i="16"/>
  <c r="U331" i="19"/>
  <c r="U264" i="16"/>
  <c r="U264" i="19"/>
  <c r="S20" i="24" s="1"/>
  <c r="V21" i="12"/>
  <c r="V10" i="9"/>
  <c r="U207" i="16"/>
  <c r="U207" i="19"/>
  <c r="U313" i="16"/>
  <c r="U313" i="19"/>
  <c r="S5" i="24" s="1"/>
  <c r="U147" i="16"/>
  <c r="U147" i="19"/>
  <c r="S79" i="24" s="1"/>
  <c r="U462" i="16"/>
  <c r="U462" i="19"/>
  <c r="U453" i="16"/>
  <c r="U453" i="19"/>
  <c r="U582" i="16"/>
  <c r="U582" i="19"/>
  <c r="U622" i="16"/>
  <c r="U622" i="19"/>
  <c r="U435" i="16"/>
  <c r="U435" i="19"/>
  <c r="U590" i="16"/>
  <c r="U590" i="19"/>
  <c r="U575" i="16"/>
  <c r="U575" i="19"/>
  <c r="S67" i="24" s="1"/>
  <c r="U720" i="16"/>
  <c r="U720" i="19"/>
  <c r="U585" i="16"/>
  <c r="U585" i="19"/>
  <c r="U833" i="16"/>
  <c r="U833" i="19"/>
  <c r="U775" i="16"/>
  <c r="U775" i="19"/>
  <c r="U778" i="16"/>
  <c r="U778" i="19"/>
  <c r="U866" i="16"/>
  <c r="U866" i="19"/>
  <c r="U961" i="16"/>
  <c r="U961" i="19"/>
  <c r="U635" i="16"/>
  <c r="U635" i="19"/>
  <c r="U795" i="16"/>
  <c r="U795" i="19"/>
  <c r="U789" i="16"/>
  <c r="U789" i="19"/>
  <c r="U786" i="16"/>
  <c r="U786" i="19"/>
  <c r="U783" i="16"/>
  <c r="U783" i="19"/>
  <c r="U808" i="16"/>
  <c r="U808" i="19"/>
  <c r="V12" i="12"/>
  <c r="U787" i="16"/>
  <c r="V12" i="18" s="1"/>
  <c r="U787" i="19"/>
  <c r="V12" i="21" s="1"/>
  <c r="U802" i="16"/>
  <c r="U802" i="19"/>
  <c r="U900" i="16"/>
  <c r="U900" i="19"/>
  <c r="U872" i="16"/>
  <c r="U872" i="19"/>
  <c r="U1105" i="16"/>
  <c r="U1105" i="19"/>
  <c r="U969" i="16"/>
  <c r="U969" i="19"/>
  <c r="U966" i="16"/>
  <c r="U966" i="19"/>
  <c r="U1100" i="16"/>
  <c r="U1100" i="19"/>
  <c r="V406" i="8"/>
  <c r="U79" i="16"/>
  <c r="U79" i="19"/>
  <c r="P48" i="16"/>
  <c r="P48" i="19"/>
  <c r="I7" i="18"/>
  <c r="R174" i="16"/>
  <c r="R174" i="19"/>
  <c r="R123" i="16"/>
  <c r="R123" i="19"/>
  <c r="R280" i="16"/>
  <c r="R280" i="19"/>
  <c r="P72" i="24" s="1"/>
  <c r="R357" i="16"/>
  <c r="R357" i="19"/>
  <c r="R351" i="16"/>
  <c r="R351" i="19"/>
  <c r="R304" i="16"/>
  <c r="R304" i="19"/>
  <c r="R247" i="16"/>
  <c r="R247" i="19"/>
  <c r="R657" i="16"/>
  <c r="R657" i="19"/>
  <c r="R407" i="16"/>
  <c r="R407" i="19"/>
  <c r="R474" i="16"/>
  <c r="R474" i="19"/>
  <c r="S27" i="12"/>
  <c r="S4" i="9"/>
  <c r="R455" i="16"/>
  <c r="R455" i="19"/>
  <c r="P53" i="24" s="1"/>
  <c r="R591" i="16"/>
  <c r="R591" i="19"/>
  <c r="R441" i="16"/>
  <c r="R441" i="19"/>
  <c r="R515" i="16"/>
  <c r="R515" i="19"/>
  <c r="R588" i="16"/>
  <c r="R588" i="19"/>
  <c r="R775" i="16"/>
  <c r="R775" i="19"/>
  <c r="S12" i="12"/>
  <c r="R787" i="16"/>
  <c r="S12" i="18" s="1"/>
  <c r="R787" i="19"/>
  <c r="S12" i="21" s="1"/>
  <c r="R684" i="16"/>
  <c r="R684" i="19"/>
  <c r="R626" i="16"/>
  <c r="R626" i="19"/>
  <c r="R951" i="16"/>
  <c r="R951" i="19"/>
  <c r="R741" i="16"/>
  <c r="R741" i="19"/>
  <c r="R794" i="16"/>
  <c r="R794" i="19"/>
  <c r="R961" i="16"/>
  <c r="R961" i="19"/>
  <c r="R1093" i="16"/>
  <c r="R1093" i="19"/>
  <c r="R822" i="16"/>
  <c r="R822" i="19"/>
  <c r="R1083" i="16"/>
  <c r="R1083" i="19"/>
  <c r="R1084" i="16"/>
  <c r="R1084" i="19"/>
  <c r="R954" i="16"/>
  <c r="R954" i="19"/>
  <c r="S25" i="12"/>
  <c r="S8" i="9"/>
  <c r="R1219" i="16"/>
  <c r="R1219" i="19"/>
  <c r="R94" i="16"/>
  <c r="R94" i="19"/>
  <c r="U18" i="16"/>
  <c r="U18" i="19"/>
  <c r="R11" i="12"/>
  <c r="Q344" i="16"/>
  <c r="R11" i="18" s="1"/>
  <c r="Q344" i="19"/>
  <c r="R11" i="21" s="1"/>
  <c r="Q367" i="16"/>
  <c r="Q367" i="19"/>
  <c r="Q297" i="16"/>
  <c r="Q297" i="19"/>
  <c r="Q294" i="16"/>
  <c r="Q294" i="19"/>
  <c r="Q259" i="16"/>
  <c r="Q259" i="19"/>
  <c r="Q221" i="16"/>
  <c r="Q221" i="19"/>
  <c r="Q234" i="16"/>
  <c r="Q234" i="19"/>
  <c r="Q151" i="16"/>
  <c r="Q151" i="19"/>
  <c r="Q441" i="16"/>
  <c r="Q441" i="19"/>
  <c r="Q588" i="16"/>
  <c r="Q588" i="19"/>
  <c r="Q572" i="16"/>
  <c r="Q572" i="19"/>
  <c r="Q612" i="16"/>
  <c r="Q612" i="19"/>
  <c r="Q685" i="16"/>
  <c r="Q685" i="19"/>
  <c r="R16" i="12"/>
  <c r="Q648" i="16"/>
  <c r="Q648" i="19"/>
  <c r="Q565" i="16"/>
  <c r="Q565" i="19"/>
  <c r="Q681" i="16"/>
  <c r="Q681" i="19"/>
  <c r="Q792" i="16"/>
  <c r="Q792" i="19"/>
  <c r="Q942" i="16"/>
  <c r="Q942" i="19"/>
  <c r="Q710" i="16"/>
  <c r="Q710" i="19"/>
  <c r="Q798" i="16"/>
  <c r="Q798" i="19"/>
  <c r="Q920" i="16"/>
  <c r="Q920" i="19"/>
  <c r="Q1102" i="16"/>
  <c r="Q1102" i="19"/>
  <c r="Q819" i="16"/>
  <c r="Q819" i="19"/>
  <c r="Q1008" i="16"/>
  <c r="Q1008" i="19"/>
  <c r="Q874" i="16"/>
  <c r="Q874" i="19"/>
  <c r="Q1100" i="16"/>
  <c r="Q1100" i="19"/>
  <c r="R25" i="12"/>
  <c r="R8" i="9"/>
  <c r="Q1219" i="16"/>
  <c r="Q1219" i="19"/>
  <c r="O58" i="24" s="1"/>
  <c r="P219" i="16"/>
  <c r="P219" i="19"/>
  <c r="P335" i="16"/>
  <c r="P335" i="19"/>
  <c r="P300" i="16"/>
  <c r="P300" i="19"/>
  <c r="P461" i="16"/>
  <c r="P461" i="19"/>
  <c r="P154" i="16"/>
  <c r="P154" i="19"/>
  <c r="P440" i="16"/>
  <c r="P440" i="19"/>
  <c r="P592" i="16"/>
  <c r="P592" i="19"/>
  <c r="P673" i="16"/>
  <c r="P673" i="19"/>
  <c r="P507" i="16"/>
  <c r="P507" i="19"/>
  <c r="P717" i="16"/>
  <c r="P717" i="19"/>
  <c r="P602" i="16"/>
  <c r="P602" i="19"/>
  <c r="P796" i="16"/>
  <c r="P796" i="19"/>
  <c r="P946" i="16"/>
  <c r="P946" i="19"/>
  <c r="P866" i="16"/>
  <c r="P866" i="19"/>
  <c r="P649" i="16"/>
  <c r="P649" i="19"/>
  <c r="P923" i="16"/>
  <c r="P923" i="19"/>
  <c r="P839" i="16"/>
  <c r="P839" i="19"/>
  <c r="P808" i="16"/>
  <c r="P808" i="19"/>
  <c r="P663" i="16"/>
  <c r="P663" i="19"/>
  <c r="P936" i="16"/>
  <c r="P936" i="19"/>
  <c r="P795" i="16"/>
  <c r="P795" i="19"/>
  <c r="P997" i="16"/>
  <c r="P997" i="19"/>
  <c r="P889" i="16"/>
  <c r="P889" i="19"/>
  <c r="P982" i="16"/>
  <c r="P982" i="19"/>
  <c r="P1011" i="16"/>
  <c r="P1011" i="19"/>
  <c r="P864" i="16"/>
  <c r="P864" i="19"/>
  <c r="P970" i="16"/>
  <c r="P970" i="19"/>
  <c r="P1114" i="16"/>
  <c r="P1114" i="19"/>
  <c r="P1053" i="16"/>
  <c r="P1053" i="19"/>
  <c r="W44" i="8"/>
  <c r="Y44" i="8"/>
  <c r="V44" i="8" s="1"/>
  <c r="S138" i="16"/>
  <c r="S138" i="19"/>
  <c r="S151" i="16"/>
  <c r="S151" i="19"/>
  <c r="S161" i="16"/>
  <c r="S161" i="19"/>
  <c r="S280" i="16"/>
  <c r="S280" i="19"/>
  <c r="S325" i="16"/>
  <c r="S325" i="19"/>
  <c r="S258" i="16"/>
  <c r="S258" i="19"/>
  <c r="S303" i="16"/>
  <c r="S303" i="19"/>
  <c r="S281" i="16"/>
  <c r="S281" i="19"/>
  <c r="S182" i="16"/>
  <c r="S182" i="19"/>
  <c r="S323" i="16"/>
  <c r="S323" i="19"/>
  <c r="S614" i="16"/>
  <c r="S614" i="19"/>
  <c r="S441" i="16"/>
  <c r="S441" i="19"/>
  <c r="T17" i="12"/>
  <c r="T12" i="9"/>
  <c r="S548" i="16"/>
  <c r="S548" i="19"/>
  <c r="S690" i="16"/>
  <c r="S690" i="19"/>
  <c r="S813" i="16"/>
  <c r="S813" i="19"/>
  <c r="S828" i="16"/>
  <c r="S828" i="19"/>
  <c r="S881" i="16"/>
  <c r="S881" i="19"/>
  <c r="S1060" i="16"/>
  <c r="S1060" i="19"/>
  <c r="S653" i="16"/>
  <c r="S653" i="19"/>
  <c r="S906" i="16"/>
  <c r="S906" i="19"/>
  <c r="S1114" i="16"/>
  <c r="S1114" i="19"/>
  <c r="S1022" i="16"/>
  <c r="S1022" i="19"/>
  <c r="S920" i="16"/>
  <c r="S920" i="19"/>
  <c r="S921" i="16"/>
  <c r="S921" i="19"/>
  <c r="S854" i="16"/>
  <c r="S854" i="19"/>
  <c r="S928" i="16"/>
  <c r="S928" i="19"/>
  <c r="S1161" i="16"/>
  <c r="S1161" i="19"/>
  <c r="S1061" i="16"/>
  <c r="S1061" i="19"/>
  <c r="S1110" i="16"/>
  <c r="S1110" i="19"/>
  <c r="Y46" i="8"/>
  <c r="V46" i="8" s="1"/>
  <c r="W46" i="8"/>
  <c r="L20" i="18"/>
  <c r="L11" i="17"/>
  <c r="O62" i="16"/>
  <c r="O62" i="19"/>
  <c r="O219" i="16"/>
  <c r="O219" i="19"/>
  <c r="O48" i="16"/>
  <c r="O48" i="19"/>
  <c r="O144" i="16"/>
  <c r="O144" i="19"/>
  <c r="O4" i="16"/>
  <c r="O4" i="19"/>
  <c r="O112" i="16"/>
  <c r="O112" i="19"/>
  <c r="O248" i="16"/>
  <c r="O248" i="19"/>
  <c r="O197" i="16"/>
  <c r="O197" i="19"/>
  <c r="O146" i="16"/>
  <c r="O146" i="19"/>
  <c r="O95" i="16"/>
  <c r="O95" i="19"/>
  <c r="O351" i="16"/>
  <c r="O351" i="19"/>
  <c r="O300" i="16"/>
  <c r="O300" i="19"/>
  <c r="O313" i="16"/>
  <c r="O313" i="19"/>
  <c r="O230" i="16"/>
  <c r="O230" i="19"/>
  <c r="O227" i="16"/>
  <c r="O227" i="19"/>
  <c r="O141" i="16"/>
  <c r="O141" i="19"/>
  <c r="O266" i="16"/>
  <c r="O266" i="19"/>
  <c r="O199" i="16"/>
  <c r="O199" i="19"/>
  <c r="O474" i="16"/>
  <c r="O474" i="19"/>
  <c r="O620" i="16"/>
  <c r="O620" i="19"/>
  <c r="O592" i="16"/>
  <c r="O592" i="19"/>
  <c r="O453" i="16"/>
  <c r="O453" i="19"/>
  <c r="O864" i="16"/>
  <c r="O864" i="19"/>
  <c r="O631" i="16"/>
  <c r="O631" i="19"/>
  <c r="M48" i="24" s="1"/>
  <c r="O635" i="16"/>
  <c r="O635" i="19"/>
  <c r="O613" i="16"/>
  <c r="O613" i="19"/>
  <c r="O696" i="16"/>
  <c r="O696" i="19"/>
  <c r="O835" i="16"/>
  <c r="O835" i="19"/>
  <c r="M62" i="24" s="1"/>
  <c r="O694" i="16"/>
  <c r="O694" i="19"/>
  <c r="O990" i="16"/>
  <c r="O990" i="19"/>
  <c r="P12" i="12"/>
  <c r="O787" i="16"/>
  <c r="P12" i="18" s="1"/>
  <c r="O787" i="19"/>
  <c r="P12" i="21" s="1"/>
  <c r="O830" i="16"/>
  <c r="O830" i="19"/>
  <c r="O802" i="16"/>
  <c r="O802" i="19"/>
  <c r="O831" i="16"/>
  <c r="O831" i="19"/>
  <c r="O822" i="16"/>
  <c r="O822" i="19"/>
  <c r="O1060" i="16"/>
  <c r="O1060" i="19"/>
  <c r="O1075" i="16"/>
  <c r="O1075" i="19"/>
  <c r="O1001" i="16"/>
  <c r="O1001" i="19"/>
  <c r="O1057" i="16"/>
  <c r="O1057" i="19"/>
  <c r="O989" i="16"/>
  <c r="O989" i="19"/>
  <c r="O874" i="16"/>
  <c r="O874" i="19"/>
  <c r="O919" i="16"/>
  <c r="O919" i="19"/>
  <c r="O1235" i="16"/>
  <c r="O1235" i="19"/>
  <c r="O1122" i="16"/>
  <c r="O1122" i="19"/>
  <c r="O1097" i="16"/>
  <c r="O1097" i="19"/>
  <c r="V81" i="8"/>
  <c r="O16" i="9"/>
  <c r="N177" i="16"/>
  <c r="N177" i="19"/>
  <c r="Y177" i="8"/>
  <c r="V177" i="8" s="1"/>
  <c r="W177" i="8"/>
  <c r="Y109" i="8"/>
  <c r="W109" i="8"/>
  <c r="Y42" i="8"/>
  <c r="V42" i="8" s="1"/>
  <c r="O8" i="12"/>
  <c r="N102" i="16"/>
  <c r="N102" i="19"/>
  <c r="Y102" i="8"/>
  <c r="V102" i="8" s="1"/>
  <c r="W102" i="8"/>
  <c r="O13" i="12"/>
  <c r="N86" i="16"/>
  <c r="N86" i="19"/>
  <c r="W86" i="8"/>
  <c r="Y86" i="8"/>
  <c r="Y181" i="8"/>
  <c r="V181" i="8" s="1"/>
  <c r="W181" i="8"/>
  <c r="N66" i="16"/>
  <c r="N66" i="19"/>
  <c r="Y66" i="8"/>
  <c r="V66" i="8" s="1"/>
  <c r="N261" i="16"/>
  <c r="N261" i="19"/>
  <c r="Y261" i="8"/>
  <c r="V261" i="8" s="1"/>
  <c r="W261" i="8"/>
  <c r="N210" i="16"/>
  <c r="N210" i="19"/>
  <c r="Y210" i="8"/>
  <c r="V210" i="8" s="1"/>
  <c r="N143" i="16"/>
  <c r="N143" i="19"/>
  <c r="Y143" i="8"/>
  <c r="V143" i="8" s="1"/>
  <c r="W143" i="8"/>
  <c r="Y92" i="8"/>
  <c r="V92" i="8" s="1"/>
  <c r="Y348" i="8"/>
  <c r="V348" i="8" s="1"/>
  <c r="W348" i="8"/>
  <c r="Y329" i="8"/>
  <c r="V329" i="8" s="1"/>
  <c r="N326" i="16"/>
  <c r="N326" i="19"/>
  <c r="W326" i="8"/>
  <c r="Y326" i="8"/>
  <c r="V326" i="8" s="1"/>
  <c r="N227" i="16"/>
  <c r="N227" i="19"/>
  <c r="Y227" i="8"/>
  <c r="V227" i="8" s="1"/>
  <c r="W227" i="8"/>
  <c r="Y240" i="8"/>
  <c r="V240" i="8" s="1"/>
  <c r="W240" i="8"/>
  <c r="Y269" i="8"/>
  <c r="V269" i="8" s="1"/>
  <c r="W269" i="8"/>
  <c r="Y202" i="8"/>
  <c r="V202" i="8" s="1"/>
  <c r="N429" i="16"/>
  <c r="N429" i="19"/>
  <c r="W429" i="8"/>
  <c r="Y429" i="8"/>
  <c r="V429" i="8" s="1"/>
  <c r="N311" i="16"/>
  <c r="N311" i="19"/>
  <c r="Y311" i="8"/>
  <c r="V311" i="8" s="1"/>
  <c r="Y244" i="8"/>
  <c r="V244" i="8" s="1"/>
  <c r="W244" i="8"/>
  <c r="N321" i="16"/>
  <c r="N321" i="19"/>
  <c r="Y321" i="8"/>
  <c r="V321" i="8" s="1"/>
  <c r="W321" i="8"/>
  <c r="N254" i="16"/>
  <c r="N254" i="19"/>
  <c r="Y254" i="8"/>
  <c r="V254" i="8" s="1"/>
  <c r="W254" i="8"/>
  <c r="Y283" i="8"/>
  <c r="V283" i="8" s="1"/>
  <c r="W283" i="8"/>
  <c r="N435" i="16"/>
  <c r="N435" i="19"/>
  <c r="Y435" i="8"/>
  <c r="V435" i="8" s="1"/>
  <c r="W435" i="8"/>
  <c r="Y479" i="8"/>
  <c r="V479" i="8" s="1"/>
  <c r="Y529" i="8"/>
  <c r="V529" i="8" s="1"/>
  <c r="N480" i="16"/>
  <c r="N480" i="19"/>
  <c r="Y480" i="8"/>
  <c r="V480" i="8" s="1"/>
  <c r="W480" i="8"/>
  <c r="N515" i="16"/>
  <c r="N515" i="19"/>
  <c r="W515" i="8"/>
  <c r="Y515" i="8"/>
  <c r="V515" i="8" s="1"/>
  <c r="N634" i="16"/>
  <c r="N634" i="19"/>
  <c r="Y634" i="8"/>
  <c r="V634" i="8" s="1"/>
  <c r="Y409" i="8"/>
  <c r="V409" i="8" s="1"/>
  <c r="W409" i="8"/>
  <c r="Y837" i="8"/>
  <c r="V837" i="8" s="1"/>
  <c r="N602" i="16"/>
  <c r="N602" i="19"/>
  <c r="Y602" i="8"/>
  <c r="V602" i="8" s="1"/>
  <c r="Y397" i="8"/>
  <c r="V397" i="8" s="1"/>
  <c r="Y424" i="8"/>
  <c r="V424" i="8" s="1"/>
  <c r="W424" i="8"/>
  <c r="Y527" i="8"/>
  <c r="V527" i="8" s="1"/>
  <c r="Y827" i="8"/>
  <c r="V827" i="8" s="1"/>
  <c r="W827" i="8"/>
  <c r="N688" i="16"/>
  <c r="N688" i="19"/>
  <c r="Y688" i="8"/>
  <c r="V688" i="8" s="1"/>
  <c r="W688" i="8"/>
  <c r="N757" i="16"/>
  <c r="N757" i="19"/>
  <c r="W757" i="8"/>
  <c r="Y757" i="8"/>
  <c r="V757" i="8" s="1"/>
  <c r="Y683" i="8"/>
  <c r="V683" i="8" s="1"/>
  <c r="W683" i="8"/>
  <c r="Y642" i="8"/>
  <c r="V642" i="8" s="1"/>
  <c r="W642" i="8"/>
  <c r="W739" i="8"/>
  <c r="Y739" i="8"/>
  <c r="V739" i="8" s="1"/>
  <c r="W709" i="8"/>
  <c r="Y709" i="8"/>
  <c r="V709" i="8" s="1"/>
  <c r="N614" i="19"/>
  <c r="W614" i="8"/>
  <c r="Y614" i="8"/>
  <c r="V614" i="8" s="1"/>
  <c r="N872" i="16"/>
  <c r="N872" i="19"/>
  <c r="Y872" i="8"/>
  <c r="V872" i="8" s="1"/>
  <c r="W872" i="8"/>
  <c r="Y777" i="8"/>
  <c r="V777" i="8" s="1"/>
  <c r="N694" i="16"/>
  <c r="N694" i="19"/>
  <c r="Y694" i="8"/>
  <c r="V694" i="8" s="1"/>
  <c r="W694" i="8"/>
  <c r="N768" i="16"/>
  <c r="N768" i="19"/>
  <c r="Y768" i="8"/>
  <c r="V768" i="8" s="1"/>
  <c r="W768" i="8"/>
  <c r="N802" i="16"/>
  <c r="N802" i="19"/>
  <c r="Y802" i="8"/>
  <c r="V802" i="8" s="1"/>
  <c r="W802" i="8"/>
  <c r="N746" i="16"/>
  <c r="N746" i="19"/>
  <c r="Y746" i="8"/>
  <c r="V746" i="8" s="1"/>
  <c r="W746" i="8"/>
  <c r="Y925" i="8"/>
  <c r="V925" i="8" s="1"/>
  <c r="W925" i="8"/>
  <c r="Y875" i="8"/>
  <c r="W875" i="8"/>
  <c r="Y718" i="8"/>
  <c r="V718" i="8" s="1"/>
  <c r="W718" i="8"/>
  <c r="N776" i="16"/>
  <c r="N776" i="19"/>
  <c r="Y776" i="8"/>
  <c r="V776" i="8" s="1"/>
  <c r="Y1158" i="8"/>
  <c r="V1158" i="8" s="1"/>
  <c r="W1158" i="8"/>
  <c r="Y1244" i="8"/>
  <c r="V1244" i="8" s="1"/>
  <c r="W1244" i="8"/>
  <c r="Y1184" i="8"/>
  <c r="V1184" i="8" s="1"/>
  <c r="W1184" i="8"/>
  <c r="Y1023" i="8"/>
  <c r="V1023" i="8" s="1"/>
  <c r="W985" i="8"/>
  <c r="Y985" i="8"/>
  <c r="V985" i="8" s="1"/>
  <c r="W950" i="8"/>
  <c r="Y950" i="8"/>
  <c r="V950" i="8" s="1"/>
  <c r="Y915" i="8"/>
  <c r="V915" i="8" s="1"/>
  <c r="W915" i="8"/>
  <c r="Y992" i="8"/>
  <c r="V992" i="8" s="1"/>
  <c r="W992" i="8"/>
  <c r="N1021" i="16"/>
  <c r="N1021" i="19"/>
  <c r="W1021" i="8"/>
  <c r="Y1021" i="8"/>
  <c r="V1021" i="8" s="1"/>
  <c r="N874" i="16"/>
  <c r="N874" i="19"/>
  <c r="Y874" i="8"/>
  <c r="V874" i="8" s="1"/>
  <c r="Y1141" i="8"/>
  <c r="V1141" i="8" s="1"/>
  <c r="W1141" i="8"/>
  <c r="N999" i="16"/>
  <c r="N999" i="19"/>
  <c r="Y999" i="8"/>
  <c r="V999" i="8" s="1"/>
  <c r="W999" i="8"/>
  <c r="N900" i="16"/>
  <c r="N900" i="19"/>
  <c r="Y900" i="8"/>
  <c r="V900" i="8" s="1"/>
  <c r="W900" i="8"/>
  <c r="W1216" i="8"/>
  <c r="Y1216" i="8"/>
  <c r="W1167" i="8"/>
  <c r="Y1167" i="8"/>
  <c r="V1167" i="8" s="1"/>
  <c r="N1115" i="16"/>
  <c r="N1115" i="19"/>
  <c r="Y1115" i="8"/>
  <c r="V1115" i="8" s="1"/>
  <c r="W1115" i="8"/>
  <c r="Y1204" i="8"/>
  <c r="V1204" i="8" s="1"/>
  <c r="N1097" i="16"/>
  <c r="N1097" i="19"/>
  <c r="Y1097" i="8"/>
  <c r="V1097" i="8" s="1"/>
  <c r="W1097" i="8"/>
  <c r="W1140" i="8"/>
  <c r="Y1140" i="8"/>
  <c r="V1140" i="8" s="1"/>
  <c r="W1238" i="8"/>
  <c r="Y1238" i="8"/>
  <c r="V1238" i="8" s="1"/>
  <c r="Y1143" i="8"/>
  <c r="V1143" i="8" s="1"/>
  <c r="W1143" i="8"/>
  <c r="Y78" i="8"/>
  <c r="V78" i="8" s="1"/>
  <c r="W78" i="8"/>
  <c r="M7" i="16"/>
  <c r="M7" i="19"/>
  <c r="M104" i="16"/>
  <c r="M104" i="19"/>
  <c r="M131" i="16"/>
  <c r="X131" i="16" s="1"/>
  <c r="M131" i="19"/>
  <c r="M79" i="16"/>
  <c r="M79" i="19"/>
  <c r="M229" i="16"/>
  <c r="M229" i="19"/>
  <c r="M127" i="16"/>
  <c r="M127" i="19"/>
  <c r="M300" i="16"/>
  <c r="M300" i="19"/>
  <c r="M285" i="16"/>
  <c r="M285" i="19"/>
  <c r="M298" i="16"/>
  <c r="M298" i="19"/>
  <c r="M199" i="16"/>
  <c r="M199" i="19"/>
  <c r="M321" i="16"/>
  <c r="M321" i="19"/>
  <c r="M612" i="16"/>
  <c r="M612" i="19"/>
  <c r="M331" i="16"/>
  <c r="M331" i="19"/>
  <c r="M630" i="16"/>
  <c r="M630" i="19"/>
  <c r="M587" i="16"/>
  <c r="M587" i="19"/>
  <c r="M688" i="16"/>
  <c r="M688" i="19"/>
  <c r="M713" i="16"/>
  <c r="M713" i="19"/>
  <c r="M697" i="16"/>
  <c r="M697" i="19"/>
  <c r="M890" i="16"/>
  <c r="M890" i="19"/>
  <c r="M953" i="16"/>
  <c r="M953" i="19"/>
  <c r="K46" i="24" s="1"/>
  <c r="M742" i="16"/>
  <c r="M742" i="19"/>
  <c r="N12" i="12"/>
  <c r="M787" i="16"/>
  <c r="N12" i="18" s="1"/>
  <c r="M787" i="19"/>
  <c r="N12" i="21" s="1"/>
  <c r="M869" i="16"/>
  <c r="M869" i="19"/>
  <c r="M1029" i="16"/>
  <c r="M1029" i="19"/>
  <c r="M667" i="16"/>
  <c r="M667" i="19"/>
  <c r="M757" i="16"/>
  <c r="M757" i="19"/>
  <c r="M1081" i="16"/>
  <c r="M1081" i="19"/>
  <c r="M1030" i="16"/>
  <c r="M1030" i="19"/>
  <c r="M1084" i="16"/>
  <c r="M1084" i="19"/>
  <c r="M1097" i="16"/>
  <c r="M1097" i="19"/>
  <c r="M977" i="16"/>
  <c r="M977" i="19"/>
  <c r="M990" i="16"/>
  <c r="X990" i="16" s="1"/>
  <c r="M990" i="19"/>
  <c r="Y990" i="19" s="1"/>
  <c r="N25" i="12"/>
  <c r="N8" i="9"/>
  <c r="M1219" i="16"/>
  <c r="M1219" i="19"/>
  <c r="K58" i="24" s="1"/>
  <c r="W58" i="8"/>
  <c r="L4" i="16"/>
  <c r="L4" i="19"/>
  <c r="L130" i="16"/>
  <c r="L130" i="19"/>
  <c r="L66" i="16"/>
  <c r="L66" i="19"/>
  <c r="L112" i="16"/>
  <c r="L112" i="19"/>
  <c r="Y112" i="19" s="1"/>
  <c r="L335" i="16"/>
  <c r="L335" i="19"/>
  <c r="L268" i="16"/>
  <c r="L268" i="19"/>
  <c r="L169" i="16"/>
  <c r="L169" i="19"/>
  <c r="L326" i="16"/>
  <c r="L326" i="19"/>
  <c r="L355" i="16"/>
  <c r="L355" i="19"/>
  <c r="L285" i="16"/>
  <c r="L285" i="19"/>
  <c r="L298" i="16"/>
  <c r="L298" i="19"/>
  <c r="J22" i="24" s="1"/>
  <c r="L231" i="16"/>
  <c r="L231" i="19"/>
  <c r="M16" i="9"/>
  <c r="L177" i="16"/>
  <c r="M16" i="17" s="1"/>
  <c r="L177" i="19"/>
  <c r="M16" i="20" s="1"/>
  <c r="M11" i="12"/>
  <c r="L344" i="16"/>
  <c r="M11" i="18" s="1"/>
  <c r="L344" i="19"/>
  <c r="M11" i="21" s="1"/>
  <c r="L425" i="16"/>
  <c r="L425" i="19"/>
  <c r="L421" i="16"/>
  <c r="L421" i="19"/>
  <c r="L780" i="16"/>
  <c r="L780" i="19"/>
  <c r="L517" i="16"/>
  <c r="L517" i="19"/>
  <c r="L657" i="16"/>
  <c r="X657" i="16" s="1"/>
  <c r="L657" i="19"/>
  <c r="Y657" i="19" s="1"/>
  <c r="X657" i="8"/>
  <c r="L494" i="16"/>
  <c r="L494" i="19"/>
  <c r="L918" i="16"/>
  <c r="X918" i="16" s="1"/>
  <c r="L918" i="19"/>
  <c r="L613" i="16"/>
  <c r="X613" i="16" s="1"/>
  <c r="L613" i="19"/>
  <c r="L773" i="16"/>
  <c r="L773" i="19"/>
  <c r="X773" i="8"/>
  <c r="L749" i="16"/>
  <c r="X749" i="16" s="1"/>
  <c r="L749" i="19"/>
  <c r="L608" i="16"/>
  <c r="L608" i="19"/>
  <c r="Y608" i="19" s="1"/>
  <c r="X761" i="8"/>
  <c r="L998" i="16"/>
  <c r="X998" i="16" s="1"/>
  <c r="L998" i="19"/>
  <c r="L695" i="16"/>
  <c r="L695" i="19"/>
  <c r="L772" i="16"/>
  <c r="L772" i="19"/>
  <c r="L892" i="16"/>
  <c r="L892" i="19"/>
  <c r="L823" i="16"/>
  <c r="L823" i="19"/>
  <c r="L813" i="16"/>
  <c r="L813" i="19"/>
  <c r="V1070" i="8"/>
  <c r="L1024" i="16"/>
  <c r="L1024" i="19"/>
  <c r="L932" i="16"/>
  <c r="L932" i="19"/>
  <c r="Y36" i="8"/>
  <c r="V36" i="8" s="1"/>
  <c r="W16" i="8"/>
  <c r="H8" i="21"/>
  <c r="L65" i="16"/>
  <c r="L65" i="19"/>
  <c r="X62" i="8"/>
  <c r="Y55" i="8"/>
  <c r="V55" i="8" s="1"/>
  <c r="J7" i="18"/>
  <c r="T266" i="16"/>
  <c r="T266" i="19"/>
  <c r="T120" i="16"/>
  <c r="T120" i="19"/>
  <c r="T421" i="16"/>
  <c r="T421" i="19"/>
  <c r="T289" i="16"/>
  <c r="T289" i="19"/>
  <c r="T222" i="16"/>
  <c r="T222" i="19"/>
  <c r="T264" i="16"/>
  <c r="T264" i="19"/>
  <c r="T213" i="16"/>
  <c r="T213" i="19"/>
  <c r="T258" i="16"/>
  <c r="T258" i="19"/>
  <c r="T169" i="16"/>
  <c r="T169" i="19"/>
  <c r="T406" i="16"/>
  <c r="T406" i="19"/>
  <c r="T323" i="16"/>
  <c r="T323" i="19"/>
  <c r="T192" i="16"/>
  <c r="T192" i="19"/>
  <c r="T205" i="16"/>
  <c r="T205" i="19"/>
  <c r="T443" i="16"/>
  <c r="T443" i="19"/>
  <c r="U4" i="12"/>
  <c r="U5" i="9"/>
  <c r="T624" i="16"/>
  <c r="T624" i="19"/>
  <c r="T575" i="16"/>
  <c r="T575" i="19"/>
  <c r="T437" i="16"/>
  <c r="T437" i="19"/>
  <c r="T772" i="16"/>
  <c r="T772" i="19"/>
  <c r="T502" i="16"/>
  <c r="T502" i="19"/>
  <c r="T717" i="16"/>
  <c r="T717" i="19"/>
  <c r="T558" i="16"/>
  <c r="T558" i="19"/>
  <c r="R50" i="24" s="1"/>
  <c r="T741" i="16"/>
  <c r="T741" i="19"/>
  <c r="T906" i="16"/>
  <c r="T906" i="19"/>
  <c r="T887" i="16"/>
  <c r="T887" i="19"/>
  <c r="U12" i="12"/>
  <c r="T787" i="16"/>
  <c r="U12" i="18" s="1"/>
  <c r="T787" i="19"/>
  <c r="U12" i="21" s="1"/>
  <c r="T682" i="16"/>
  <c r="T682" i="19"/>
  <c r="T996" i="16"/>
  <c r="T996" i="19"/>
  <c r="T923" i="16"/>
  <c r="T923" i="19"/>
  <c r="T1122" i="16"/>
  <c r="T1122" i="19"/>
  <c r="T918" i="16"/>
  <c r="T918" i="19"/>
  <c r="R60" i="24" s="1"/>
  <c r="T1077" i="16"/>
  <c r="T1077" i="19"/>
  <c r="T1088" i="16"/>
  <c r="T1088" i="19"/>
  <c r="T1081" i="16"/>
  <c r="T1081" i="19"/>
  <c r="M60" i="16"/>
  <c r="M60" i="19"/>
  <c r="O71" i="16"/>
  <c r="O71" i="19"/>
  <c r="O347" i="16"/>
  <c r="O347" i="19"/>
  <c r="O64" i="16"/>
  <c r="O64" i="19"/>
  <c r="O160" i="16"/>
  <c r="O160" i="19"/>
  <c r="O126" i="16"/>
  <c r="O126" i="19"/>
  <c r="O264" i="16"/>
  <c r="O264" i="19"/>
  <c r="O213" i="16"/>
  <c r="O213" i="19"/>
  <c r="O111" i="16"/>
  <c r="O111" i="19"/>
  <c r="O367" i="16"/>
  <c r="O367" i="19"/>
  <c r="O192" i="16"/>
  <c r="O192" i="19"/>
  <c r="O157" i="16"/>
  <c r="O157" i="19"/>
  <c r="M43" i="24" s="1"/>
  <c r="O282" i="16"/>
  <c r="O282" i="19"/>
  <c r="O595" i="16"/>
  <c r="O595" i="19"/>
  <c r="O558" i="16"/>
  <c r="O558" i="19"/>
  <c r="M50" i="24" s="1"/>
  <c r="O604" i="16"/>
  <c r="O604" i="19"/>
  <c r="O396" i="16"/>
  <c r="O396" i="19"/>
  <c r="O663" i="16"/>
  <c r="O663" i="19"/>
  <c r="O413" i="16"/>
  <c r="O413" i="19"/>
  <c r="O458" i="16"/>
  <c r="O458" i="19"/>
  <c r="O483" i="16"/>
  <c r="O483" i="19"/>
  <c r="O836" i="16"/>
  <c r="O836" i="19"/>
  <c r="P16" i="12"/>
  <c r="O648" i="16"/>
  <c r="O648" i="19"/>
  <c r="O904" i="16"/>
  <c r="O904" i="19"/>
  <c r="O751" i="16"/>
  <c r="O751" i="19"/>
  <c r="O1022" i="16"/>
  <c r="O1022" i="19"/>
  <c r="O849" i="16"/>
  <c r="O849" i="19"/>
  <c r="O838" i="16"/>
  <c r="O838" i="19"/>
  <c r="O747" i="16"/>
  <c r="O747" i="19"/>
  <c r="O1061" i="16"/>
  <c r="O1061" i="19"/>
  <c r="O1081" i="16"/>
  <c r="O1081" i="19"/>
  <c r="O1017" i="16"/>
  <c r="O1017" i="19"/>
  <c r="O966" i="16"/>
  <c r="O966" i="19"/>
  <c r="O1051" i="16"/>
  <c r="O1051" i="19"/>
  <c r="O890" i="16"/>
  <c r="O890" i="19"/>
  <c r="O935" i="16"/>
  <c r="O935" i="19"/>
  <c r="O900" i="16"/>
  <c r="O900" i="19"/>
  <c r="Y67" i="8"/>
  <c r="V67" i="8" s="1"/>
  <c r="W67" i="8"/>
  <c r="N123" i="16"/>
  <c r="N123" i="19"/>
  <c r="Y123" i="8"/>
  <c r="W123" i="8"/>
  <c r="Y58" i="8"/>
  <c r="Y106" i="8"/>
  <c r="V106" i="8" s="1"/>
  <c r="Y117" i="8"/>
  <c r="V117" i="8" s="1"/>
  <c r="N5" i="16"/>
  <c r="N5" i="19"/>
  <c r="Y5" i="8"/>
  <c r="V5" i="8" s="1"/>
  <c r="O20" i="12"/>
  <c r="O11" i="9"/>
  <c r="N82" i="16"/>
  <c r="N82" i="19"/>
  <c r="Y82" i="8"/>
  <c r="V82" i="8" s="1"/>
  <c r="Y277" i="8"/>
  <c r="V277" i="8" s="1"/>
  <c r="W277" i="8"/>
  <c r="Y226" i="8"/>
  <c r="Y159" i="8"/>
  <c r="V159" i="8" s="1"/>
  <c r="W159" i="8"/>
  <c r="Y108" i="8"/>
  <c r="V108" i="8" s="1"/>
  <c r="Y364" i="8"/>
  <c r="V364" i="8" s="1"/>
  <c r="W364" i="8"/>
  <c r="Y345" i="8"/>
  <c r="V345" i="8" s="1"/>
  <c r="W342" i="8"/>
  <c r="Y342" i="8"/>
  <c r="Y243" i="8"/>
  <c r="V243" i="8" s="1"/>
  <c r="W243" i="8"/>
  <c r="N256" i="16"/>
  <c r="N256" i="19"/>
  <c r="Y256" i="8"/>
  <c r="W256" i="8"/>
  <c r="N285" i="16"/>
  <c r="N285" i="19"/>
  <c r="Y285" i="8"/>
  <c r="W285" i="8"/>
  <c r="Y218" i="8"/>
  <c r="V218" i="8" s="1"/>
  <c r="Y533" i="8"/>
  <c r="V533" i="8" s="1"/>
  <c r="W533" i="8"/>
  <c r="Y327" i="8"/>
  <c r="V327" i="8" s="1"/>
  <c r="Y260" i="8"/>
  <c r="V260" i="8" s="1"/>
  <c r="W260" i="8"/>
  <c r="N337" i="16"/>
  <c r="N337" i="19"/>
  <c r="Y337" i="8"/>
  <c r="V337" i="8" s="1"/>
  <c r="W337" i="8"/>
  <c r="Y270" i="8"/>
  <c r="V270" i="8" s="1"/>
  <c r="W270" i="8"/>
  <c r="Y299" i="8"/>
  <c r="V299" i="8" s="1"/>
  <c r="W299" i="8"/>
  <c r="N440" i="16"/>
  <c r="N440" i="19"/>
  <c r="Y440" i="8"/>
  <c r="V440" i="8" s="1"/>
  <c r="W440" i="8"/>
  <c r="N494" i="16"/>
  <c r="N494" i="19"/>
  <c r="L65" i="24" s="1"/>
  <c r="Y494" i="8"/>
  <c r="V494" i="8" s="1"/>
  <c r="W494" i="8"/>
  <c r="N579" i="16"/>
  <c r="N579" i="19"/>
  <c r="Y579" i="8"/>
  <c r="V579" i="8" s="1"/>
  <c r="W579" i="8"/>
  <c r="Y485" i="8"/>
  <c r="V485" i="8" s="1"/>
  <c r="W485" i="8"/>
  <c r="W520" i="8"/>
  <c r="Y520" i="8"/>
  <c r="V520" i="8" s="1"/>
  <c r="W732" i="8"/>
  <c r="Y732" i="8"/>
  <c r="V732" i="8" s="1"/>
  <c r="Y427" i="8"/>
  <c r="V427" i="8" s="1"/>
  <c r="W427" i="8"/>
  <c r="Y521" i="8"/>
  <c r="V521" i="8" s="1"/>
  <c r="W521" i="8"/>
  <c r="Y629" i="8"/>
  <c r="V629" i="8" s="1"/>
  <c r="W629" i="8"/>
  <c r="N428" i="16"/>
  <c r="N428" i="19"/>
  <c r="Y428" i="8"/>
  <c r="V428" i="8" s="1"/>
  <c r="W428" i="8"/>
  <c r="Y473" i="8"/>
  <c r="V473" i="8" s="1"/>
  <c r="W473" i="8"/>
  <c r="Y542" i="8"/>
  <c r="V542" i="8" s="1"/>
  <c r="W542" i="8"/>
  <c r="Y420" i="8"/>
  <c r="V420" i="8" s="1"/>
  <c r="W420" i="8"/>
  <c r="N703" i="16"/>
  <c r="N703" i="19"/>
  <c r="Y703" i="8"/>
  <c r="V703" i="8" s="1"/>
  <c r="W703" i="8"/>
  <c r="O12" i="12"/>
  <c r="N787" i="16"/>
  <c r="N787" i="19"/>
  <c r="Y787" i="8"/>
  <c r="V787" i="8" s="1"/>
  <c r="N684" i="16"/>
  <c r="N684" i="19"/>
  <c r="W684" i="8"/>
  <c r="Y684" i="8"/>
  <c r="V684" i="8" s="1"/>
  <c r="N650" i="16"/>
  <c r="N650" i="19"/>
  <c r="Y650" i="8"/>
  <c r="V650" i="8" s="1"/>
  <c r="W650" i="8"/>
  <c r="Y754" i="8"/>
  <c r="V754" i="8" s="1"/>
  <c r="W754" i="8"/>
  <c r="W723" i="8"/>
  <c r="Y723" i="8"/>
  <c r="N630" i="16"/>
  <c r="N630" i="19"/>
  <c r="W630" i="8"/>
  <c r="Y630" i="8"/>
  <c r="V630" i="8" s="1"/>
  <c r="N880" i="16"/>
  <c r="N880" i="19"/>
  <c r="Y880" i="8"/>
  <c r="V880" i="8" s="1"/>
  <c r="W880" i="8"/>
  <c r="Y793" i="8"/>
  <c r="V793" i="8" s="1"/>
  <c r="N710" i="16"/>
  <c r="N710" i="19"/>
  <c r="W710" i="8"/>
  <c r="Y710" i="8"/>
  <c r="V710" i="8" s="1"/>
  <c r="Y784" i="8"/>
  <c r="V784" i="8" s="1"/>
  <c r="W784" i="8"/>
  <c r="Y809" i="8"/>
  <c r="V809" i="8" s="1"/>
  <c r="W809" i="8"/>
  <c r="Y762" i="8"/>
  <c r="V762" i="8" s="1"/>
  <c r="W762" i="8"/>
  <c r="N936" i="16"/>
  <c r="N936" i="19"/>
  <c r="Y936" i="8"/>
  <c r="V936" i="8" s="1"/>
  <c r="W936" i="8"/>
  <c r="N876" i="16"/>
  <c r="N876" i="19"/>
  <c r="W876" i="8"/>
  <c r="Y876" i="8"/>
  <c r="V876" i="8" s="1"/>
  <c r="Y734" i="8"/>
  <c r="V734" i="8" s="1"/>
  <c r="W734" i="8"/>
  <c r="N792" i="16"/>
  <c r="N792" i="19"/>
  <c r="Y792" i="8"/>
  <c r="V792" i="8" s="1"/>
  <c r="N912" i="16"/>
  <c r="N912" i="19"/>
  <c r="Y912" i="8"/>
  <c r="V912" i="8" s="1"/>
  <c r="W912" i="8"/>
  <c r="N946" i="16"/>
  <c r="N946" i="19"/>
  <c r="Y946" i="8"/>
  <c r="V946" i="8" s="1"/>
  <c r="W946" i="8"/>
  <c r="Y1215" i="8"/>
  <c r="V1215" i="8" s="1"/>
  <c r="W1215" i="8"/>
  <c r="Y1044" i="8"/>
  <c r="V1044" i="8" s="1"/>
  <c r="W1044" i="8"/>
  <c r="N1001" i="16"/>
  <c r="N1001" i="19"/>
  <c r="W1001" i="8"/>
  <c r="Y1001" i="8"/>
  <c r="V1001" i="8" s="1"/>
  <c r="N966" i="16"/>
  <c r="N966" i="19"/>
  <c r="Y966" i="8"/>
  <c r="V966" i="8" s="1"/>
  <c r="W966" i="8"/>
  <c r="N931" i="16"/>
  <c r="N931" i="19"/>
  <c r="W931" i="8"/>
  <c r="Y931" i="8"/>
  <c r="V931" i="8" s="1"/>
  <c r="N1008" i="16"/>
  <c r="N1008" i="19"/>
  <c r="Y1008" i="8"/>
  <c r="V1008" i="8" s="1"/>
  <c r="W1008" i="8"/>
  <c r="Y1031" i="8"/>
  <c r="V1031" i="8" s="1"/>
  <c r="W1031" i="8"/>
  <c r="N890" i="16"/>
  <c r="N890" i="19"/>
  <c r="Y890" i="8"/>
  <c r="V890" i="8" s="1"/>
  <c r="Y1142" i="8"/>
  <c r="Y1015" i="8"/>
  <c r="V1015" i="8" s="1"/>
  <c r="W1015" i="8"/>
  <c r="N916" i="16"/>
  <c r="N916" i="19"/>
  <c r="Y916" i="8"/>
  <c r="V916" i="8" s="1"/>
  <c r="N881" i="16"/>
  <c r="N881" i="19"/>
  <c r="W881" i="8"/>
  <c r="Y881" i="8"/>
  <c r="V881" i="8" s="1"/>
  <c r="W862" i="8"/>
  <c r="Y862" i="8"/>
  <c r="V862" i="8" s="1"/>
  <c r="N1117" i="16"/>
  <c r="N1117" i="19"/>
  <c r="Y1117" i="8"/>
  <c r="V1117" i="8" s="1"/>
  <c r="W1117" i="8"/>
  <c r="Y1243" i="8"/>
  <c r="V1243" i="8" s="1"/>
  <c r="W1243" i="8"/>
  <c r="Y1120" i="8"/>
  <c r="V1120" i="8" s="1"/>
  <c r="W1120" i="8"/>
  <c r="Y1171" i="8"/>
  <c r="V1171" i="8" s="1"/>
  <c r="W1171" i="8"/>
  <c r="Y1239" i="8"/>
  <c r="V1239" i="8" s="1"/>
  <c r="W1239" i="8"/>
  <c r="Y1159" i="8"/>
  <c r="V1159" i="8" s="1"/>
  <c r="W1159" i="8"/>
  <c r="M98" i="16"/>
  <c r="M98" i="19"/>
  <c r="M119" i="16"/>
  <c r="M119" i="19"/>
  <c r="M357" i="16"/>
  <c r="M357" i="19"/>
  <c r="M143" i="16"/>
  <c r="M143" i="19"/>
  <c r="M415" i="16"/>
  <c r="M415" i="19"/>
  <c r="K52" i="24" s="1"/>
  <c r="M153" i="16"/>
  <c r="M153" i="19"/>
  <c r="M374" i="16"/>
  <c r="M374" i="19"/>
  <c r="M256" i="16"/>
  <c r="M256" i="19"/>
  <c r="M314" i="16"/>
  <c r="M314" i="19"/>
  <c r="M426" i="16"/>
  <c r="M426" i="19"/>
  <c r="M337" i="16"/>
  <c r="X337" i="16" s="1"/>
  <c r="M337" i="19"/>
  <c r="Y337" i="19" s="1"/>
  <c r="M91" i="16"/>
  <c r="M91" i="19"/>
  <c r="M347" i="16"/>
  <c r="M347" i="19"/>
  <c r="M614" i="16"/>
  <c r="M614" i="19"/>
  <c r="M689" i="16"/>
  <c r="M689" i="19"/>
  <c r="M600" i="16"/>
  <c r="M600" i="19"/>
  <c r="M768" i="16"/>
  <c r="M768" i="19"/>
  <c r="M904" i="16"/>
  <c r="M904" i="19"/>
  <c r="M834" i="16"/>
  <c r="M834" i="19"/>
  <c r="M1039" i="16"/>
  <c r="M1039" i="19"/>
  <c r="M911" i="16"/>
  <c r="M911" i="19"/>
  <c r="M885" i="16"/>
  <c r="M885" i="19"/>
  <c r="M778" i="16"/>
  <c r="M778" i="19"/>
  <c r="M759" i="16"/>
  <c r="M759" i="19"/>
  <c r="M1040" i="16"/>
  <c r="M1040" i="19"/>
  <c r="M773" i="16"/>
  <c r="M773" i="19"/>
  <c r="M828" i="16"/>
  <c r="M828" i="19"/>
  <c r="M1110" i="16"/>
  <c r="M1110" i="19"/>
  <c r="M999" i="16"/>
  <c r="M999" i="19"/>
  <c r="M836" i="16"/>
  <c r="M836" i="19"/>
  <c r="M1098" i="16"/>
  <c r="M1098" i="19"/>
  <c r="M1006" i="16"/>
  <c r="M1006" i="19"/>
  <c r="N161" i="16"/>
  <c r="N161" i="19"/>
  <c r="Y161" i="8"/>
  <c r="V161" i="8" s="1"/>
  <c r="W161" i="8"/>
  <c r="O65" i="16"/>
  <c r="O65" i="19"/>
  <c r="L20" i="16"/>
  <c r="X20" i="16" s="1"/>
  <c r="L20" i="19"/>
  <c r="Y20" i="19" s="1"/>
  <c r="L167" i="16"/>
  <c r="L167" i="19"/>
  <c r="M20" i="12"/>
  <c r="M11" i="9"/>
  <c r="Y11" i="9" s="1"/>
  <c r="L82" i="16"/>
  <c r="X82" i="16" s="1"/>
  <c r="L82" i="19"/>
  <c r="L127" i="16"/>
  <c r="L127" i="19"/>
  <c r="L351" i="16"/>
  <c r="L351" i="19"/>
  <c r="L185" i="16"/>
  <c r="L185" i="19"/>
  <c r="M13" i="12"/>
  <c r="Y13" i="12" s="1"/>
  <c r="X86" i="8"/>
  <c r="V342" i="8"/>
  <c r="L314" i="16"/>
  <c r="L314" i="19"/>
  <c r="L247" i="16"/>
  <c r="L247" i="19"/>
  <c r="L203" i="16"/>
  <c r="X203" i="16" s="1"/>
  <c r="L203" i="19"/>
  <c r="Y203" i="19" s="1"/>
  <c r="L104" i="16"/>
  <c r="L104" i="19"/>
  <c r="L567" i="16"/>
  <c r="L567" i="19"/>
  <c r="Y567" i="19" s="1"/>
  <c r="L426" i="16"/>
  <c r="L426" i="19"/>
  <c r="L677" i="16"/>
  <c r="X677" i="16" s="1"/>
  <c r="L677" i="19"/>
  <c r="Y677" i="19" s="1"/>
  <c r="L486" i="16"/>
  <c r="L486" i="19"/>
  <c r="L603" i="16"/>
  <c r="L603" i="19"/>
  <c r="Y603" i="19" s="1"/>
  <c r="L522" i="16"/>
  <c r="L522" i="19"/>
  <c r="L797" i="16"/>
  <c r="L797" i="19"/>
  <c r="L859" i="16"/>
  <c r="X859" i="16" s="1"/>
  <c r="L859" i="19"/>
  <c r="L469" i="16"/>
  <c r="X469" i="16" s="1"/>
  <c r="L469" i="19"/>
  <c r="Y469" i="19" s="1"/>
  <c r="X469" i="8"/>
  <c r="L746" i="16"/>
  <c r="L746" i="19"/>
  <c r="V510" i="8"/>
  <c r="L685" i="16"/>
  <c r="L685" i="19"/>
  <c r="L649" i="16"/>
  <c r="L649" i="19"/>
  <c r="L725" i="16"/>
  <c r="L725" i="19"/>
  <c r="X725" i="8"/>
  <c r="M4" i="12"/>
  <c r="M5" i="9"/>
  <c r="L624" i="16"/>
  <c r="L624" i="19"/>
  <c r="L691" i="16"/>
  <c r="X691" i="16" s="1"/>
  <c r="L691" i="19"/>
  <c r="Y691" i="19" s="1"/>
  <c r="L720" i="16"/>
  <c r="L720" i="19"/>
  <c r="L1007" i="16"/>
  <c r="L1007" i="19"/>
  <c r="L899" i="16"/>
  <c r="L899" i="19"/>
  <c r="Y899" i="19" s="1"/>
  <c r="L844" i="16"/>
  <c r="L844" i="19"/>
  <c r="Y844" i="19" s="1"/>
  <c r="L889" i="16"/>
  <c r="L889" i="19"/>
  <c r="L1234" i="16"/>
  <c r="X1234" i="16" s="1"/>
  <c r="L1234" i="19"/>
  <c r="Y1234" i="19" s="1"/>
  <c r="L1036" i="16"/>
  <c r="L1036" i="19"/>
  <c r="L1021" i="16"/>
  <c r="L1021" i="19"/>
  <c r="L1065" i="16"/>
  <c r="L1065" i="19"/>
  <c r="L865" i="16"/>
  <c r="X865" i="16" s="1"/>
  <c r="L865" i="19"/>
  <c r="Y865" i="19" s="1"/>
  <c r="L1006" i="16"/>
  <c r="L1006" i="19"/>
  <c r="V59" i="8"/>
  <c r="V16" i="8"/>
  <c r="H8" i="18"/>
  <c r="M7" i="12"/>
  <c r="L24" i="19"/>
  <c r="T61" i="16"/>
  <c r="T61" i="19"/>
  <c r="W5" i="8"/>
  <c r="T91" i="16"/>
  <c r="T91" i="19"/>
  <c r="T12" i="16"/>
  <c r="T12" i="19"/>
  <c r="T428" i="16"/>
  <c r="T428" i="19"/>
  <c r="T340" i="16"/>
  <c r="T340" i="19"/>
  <c r="T280" i="16"/>
  <c r="T280" i="19"/>
  <c r="R72" i="24" s="1"/>
  <c r="T229" i="16"/>
  <c r="T229" i="19"/>
  <c r="T274" i="16"/>
  <c r="T274" i="19"/>
  <c r="T303" i="16"/>
  <c r="T303" i="19"/>
  <c r="T185" i="16"/>
  <c r="T185" i="19"/>
  <c r="U8" i="12"/>
  <c r="T102" i="16"/>
  <c r="T102" i="19"/>
  <c r="T221" i="16"/>
  <c r="T221" i="19"/>
  <c r="T448" i="16"/>
  <c r="T448" i="19"/>
  <c r="T583" i="16"/>
  <c r="T583" i="19"/>
  <c r="T640" i="16"/>
  <c r="T640" i="19"/>
  <c r="T567" i="16"/>
  <c r="T567" i="19"/>
  <c r="T635" i="16"/>
  <c r="T635" i="19"/>
  <c r="T592" i="16"/>
  <c r="T592" i="19"/>
  <c r="T442" i="16"/>
  <c r="T442" i="19"/>
  <c r="T759" i="16"/>
  <c r="T759" i="19"/>
  <c r="T574" i="16"/>
  <c r="T574" i="19"/>
  <c r="T794" i="16"/>
  <c r="T794" i="19"/>
  <c r="T970" i="16"/>
  <c r="T970" i="19"/>
  <c r="T699" i="16"/>
  <c r="T699" i="19"/>
  <c r="T696" i="16"/>
  <c r="T696" i="19"/>
  <c r="T903" i="16"/>
  <c r="T903" i="19"/>
  <c r="T671" i="16"/>
  <c r="T671" i="19"/>
  <c r="T962" i="16"/>
  <c r="T962" i="19"/>
  <c r="T720" i="16"/>
  <c r="T720" i="19"/>
  <c r="T698" i="16"/>
  <c r="T698" i="19"/>
  <c r="T1012" i="16"/>
  <c r="T1012" i="19"/>
  <c r="T872" i="16"/>
  <c r="T872" i="19"/>
  <c r="T828" i="16"/>
  <c r="T828" i="19"/>
  <c r="T1001" i="16"/>
  <c r="T1001" i="19"/>
  <c r="T1110" i="16"/>
  <c r="T1110" i="19"/>
  <c r="T1092" i="16"/>
  <c r="T1092" i="19"/>
  <c r="T1097" i="16"/>
  <c r="T1097" i="19"/>
  <c r="W49" i="8"/>
  <c r="X25" i="8"/>
  <c r="W33" i="8"/>
  <c r="O176" i="16"/>
  <c r="O176" i="19"/>
  <c r="O11" i="16"/>
  <c r="Y11" i="16" s="1"/>
  <c r="O11" i="19"/>
  <c r="O5" i="16"/>
  <c r="O5" i="19"/>
  <c r="O229" i="16"/>
  <c r="O229" i="19"/>
  <c r="O259" i="16"/>
  <c r="O259" i="19"/>
  <c r="O173" i="16"/>
  <c r="O173" i="19"/>
  <c r="O298" i="16"/>
  <c r="O298" i="19"/>
  <c r="O231" i="16"/>
  <c r="O231" i="19"/>
  <c r="O596" i="16"/>
  <c r="O596" i="19"/>
  <c r="O671" i="16"/>
  <c r="O671" i="19"/>
  <c r="O621" i="16"/>
  <c r="O621" i="19"/>
  <c r="O691" i="16"/>
  <c r="O691" i="19"/>
  <c r="O912" i="16"/>
  <c r="O912" i="19"/>
  <c r="O574" i="16"/>
  <c r="O574" i="19"/>
  <c r="O670" i="16"/>
  <c r="O670" i="19"/>
  <c r="O645" i="16"/>
  <c r="O645" i="19"/>
  <c r="O537" i="16"/>
  <c r="O537" i="19"/>
  <c r="O766" i="16"/>
  <c r="O766" i="19"/>
  <c r="O895" i="16"/>
  <c r="O895" i="19"/>
  <c r="O819" i="16"/>
  <c r="O819" i="19"/>
  <c r="O899" i="16"/>
  <c r="O899" i="19"/>
  <c r="O854" i="16"/>
  <c r="O854" i="19"/>
  <c r="O763" i="16"/>
  <c r="O763" i="19"/>
  <c r="O1088" i="16"/>
  <c r="O1088" i="19"/>
  <c r="O1080" i="16"/>
  <c r="O1080" i="19"/>
  <c r="O1040" i="16"/>
  <c r="O1040" i="19"/>
  <c r="O982" i="16"/>
  <c r="O982" i="19"/>
  <c r="O1021" i="16"/>
  <c r="O1021" i="19"/>
  <c r="O951" i="16"/>
  <c r="O951" i="19"/>
  <c r="O916" i="16"/>
  <c r="O916" i="19"/>
  <c r="O881" i="16"/>
  <c r="O881" i="19"/>
  <c r="O1085" i="16"/>
  <c r="O1085" i="19"/>
  <c r="Y83" i="8"/>
  <c r="V83" i="8" s="1"/>
  <c r="W83" i="8"/>
  <c r="Y13" i="8"/>
  <c r="V13" i="8" s="1"/>
  <c r="Y74" i="8"/>
  <c r="N118" i="16"/>
  <c r="N118" i="19"/>
  <c r="Y118" i="8"/>
  <c r="V118" i="8" s="1"/>
  <c r="W118" i="8"/>
  <c r="N129" i="16"/>
  <c r="N129" i="19"/>
  <c r="Y129" i="8"/>
  <c r="V129" i="8" s="1"/>
  <c r="W129" i="8"/>
  <c r="N112" i="16"/>
  <c r="N112" i="19"/>
  <c r="Y112" i="8"/>
  <c r="W112" i="8"/>
  <c r="Y293" i="8"/>
  <c r="V293" i="8" s="1"/>
  <c r="W293" i="8"/>
  <c r="N242" i="16"/>
  <c r="N242" i="19"/>
  <c r="Y242" i="8"/>
  <c r="V242" i="8" s="1"/>
  <c r="Y175" i="8"/>
  <c r="V175" i="8" s="1"/>
  <c r="W175" i="8"/>
  <c r="N124" i="16"/>
  <c r="N124" i="19"/>
  <c r="Y124" i="8"/>
  <c r="V124" i="8" s="1"/>
  <c r="W124" i="8"/>
  <c r="Y380" i="8"/>
  <c r="V380" i="8" s="1"/>
  <c r="W380" i="8"/>
  <c r="N361" i="16"/>
  <c r="N361" i="19"/>
  <c r="Y361" i="8"/>
  <c r="V361" i="8" s="1"/>
  <c r="W358" i="8"/>
  <c r="Y358" i="8"/>
  <c r="V358" i="8" s="1"/>
  <c r="N259" i="16"/>
  <c r="N259" i="19"/>
  <c r="Y259" i="8"/>
  <c r="V259" i="8" s="1"/>
  <c r="W259" i="8"/>
  <c r="N272" i="16"/>
  <c r="N272" i="19"/>
  <c r="Y272" i="8"/>
  <c r="V272" i="8" s="1"/>
  <c r="W272" i="8"/>
  <c r="Y301" i="8"/>
  <c r="V301" i="8" s="1"/>
  <c r="W301" i="8"/>
  <c r="N234" i="16"/>
  <c r="N234" i="19"/>
  <c r="Y234" i="8"/>
  <c r="V234" i="8" s="1"/>
  <c r="Y87" i="8"/>
  <c r="V87" i="8" s="1"/>
  <c r="N343" i="16"/>
  <c r="N343" i="19"/>
  <c r="Y343" i="8"/>
  <c r="V343" i="8" s="1"/>
  <c r="W343" i="8"/>
  <c r="Y276" i="8"/>
  <c r="V276" i="8" s="1"/>
  <c r="W276" i="8"/>
  <c r="Y353" i="8"/>
  <c r="V353" i="8" s="1"/>
  <c r="W353" i="8"/>
  <c r="Y286" i="8"/>
  <c r="V286" i="8" s="1"/>
  <c r="W286" i="8"/>
  <c r="Y315" i="8"/>
  <c r="V315" i="8" s="1"/>
  <c r="W315" i="8"/>
  <c r="Y489" i="8"/>
  <c r="V489" i="8" s="1"/>
  <c r="W489" i="8"/>
  <c r="N519" i="16"/>
  <c r="N519" i="19"/>
  <c r="Y519" i="8"/>
  <c r="V519" i="8" s="1"/>
  <c r="W519" i="8"/>
  <c r="N608" i="16"/>
  <c r="N608" i="19"/>
  <c r="Y608" i="8"/>
  <c r="V608" i="8" s="1"/>
  <c r="W608" i="8"/>
  <c r="Y490" i="8"/>
  <c r="V490" i="8" s="1"/>
  <c r="W490" i="8"/>
  <c r="Y561" i="8"/>
  <c r="V561" i="8" s="1"/>
  <c r="Y417" i="8"/>
  <c r="V417" i="8" s="1"/>
  <c r="N432" i="16"/>
  <c r="N432" i="19"/>
  <c r="Y432" i="8"/>
  <c r="V432" i="8" s="1"/>
  <c r="W432" i="8"/>
  <c r="Y531" i="8"/>
  <c r="V531" i="8" s="1"/>
  <c r="W531" i="8"/>
  <c r="N631" i="16"/>
  <c r="N631" i="19"/>
  <c r="Y631" i="8"/>
  <c r="V631" i="8" s="1"/>
  <c r="W631" i="8"/>
  <c r="N443" i="16"/>
  <c r="N443" i="19"/>
  <c r="Y443" i="8"/>
  <c r="V443" i="8" s="1"/>
  <c r="W443" i="8"/>
  <c r="N483" i="16"/>
  <c r="N483" i="19"/>
  <c r="Y483" i="8"/>
  <c r="V483" i="8" s="1"/>
  <c r="W570" i="8"/>
  <c r="Y570" i="8"/>
  <c r="V570" i="8" s="1"/>
  <c r="Y436" i="8"/>
  <c r="V436" i="8" s="1"/>
  <c r="W436" i="8"/>
  <c r="Y715" i="8"/>
  <c r="V715" i="8" s="1"/>
  <c r="W715" i="8"/>
  <c r="Y571" i="8"/>
  <c r="V571" i="8" s="1"/>
  <c r="W571" i="8"/>
  <c r="N727" i="16"/>
  <c r="Y727" i="16" s="1"/>
  <c r="N727" i="19"/>
  <c r="Y727" i="8"/>
  <c r="V727" i="8" s="1"/>
  <c r="W727" i="8"/>
  <c r="N667" i="16"/>
  <c r="N667" i="19"/>
  <c r="Y667" i="8"/>
  <c r="V667" i="8" s="1"/>
  <c r="W667" i="8"/>
  <c r="N786" i="16"/>
  <c r="N786" i="19"/>
  <c r="Y786" i="8"/>
  <c r="V786" i="8" s="1"/>
  <c r="W786" i="8"/>
  <c r="Y738" i="8"/>
  <c r="W738" i="8"/>
  <c r="N646" i="16"/>
  <c r="N646" i="19"/>
  <c r="W646" i="8"/>
  <c r="Y646" i="8"/>
  <c r="V646" i="8" s="1"/>
  <c r="Y888" i="8"/>
  <c r="V888" i="8" s="1"/>
  <c r="W888" i="8"/>
  <c r="Y816" i="8"/>
  <c r="V816" i="8" s="1"/>
  <c r="W816" i="8"/>
  <c r="W726" i="8"/>
  <c r="Y726" i="8"/>
  <c r="V726" i="8" s="1"/>
  <c r="W818" i="8"/>
  <c r="Y818" i="8"/>
  <c r="V818" i="8" s="1"/>
  <c r="N819" i="16"/>
  <c r="N819" i="19"/>
  <c r="Y819" i="8"/>
  <c r="V819" i="8" s="1"/>
  <c r="W819" i="8"/>
  <c r="N778" i="16"/>
  <c r="N778" i="19"/>
  <c r="Y778" i="8"/>
  <c r="V778" i="8" s="1"/>
  <c r="W778" i="8"/>
  <c r="Y971" i="8"/>
  <c r="V971" i="8" s="1"/>
  <c r="W971" i="8"/>
  <c r="Y891" i="8"/>
  <c r="V891" i="8" s="1"/>
  <c r="W891" i="8"/>
  <c r="Y750" i="8"/>
  <c r="V750" i="8" s="1"/>
  <c r="W750" i="8"/>
  <c r="Y805" i="8"/>
  <c r="V805" i="8" s="1"/>
  <c r="N923" i="16"/>
  <c r="N923" i="19"/>
  <c r="Y923" i="8"/>
  <c r="W923" i="8"/>
  <c r="N962" i="16"/>
  <c r="N962" i="19"/>
  <c r="Y962" i="8"/>
  <c r="V962" i="8" s="1"/>
  <c r="W962" i="8"/>
  <c r="W1221" i="8"/>
  <c r="Y1221" i="8"/>
  <c r="V1221" i="8" s="1"/>
  <c r="N1049" i="19"/>
  <c r="Y1049" i="8"/>
  <c r="V1049" i="8" s="1"/>
  <c r="N1017" i="16"/>
  <c r="N1017" i="19"/>
  <c r="W1017" i="8"/>
  <c r="Y1017" i="8"/>
  <c r="V1017" i="8" s="1"/>
  <c r="N982" i="16"/>
  <c r="N982" i="19"/>
  <c r="Y982" i="8"/>
  <c r="V982" i="8" s="1"/>
  <c r="W982" i="8"/>
  <c r="Y947" i="8"/>
  <c r="V947" i="8" s="1"/>
  <c r="W947" i="8"/>
  <c r="N1024" i="16"/>
  <c r="N1024" i="19"/>
  <c r="Y1024" i="8"/>
  <c r="V1024" i="8" s="1"/>
  <c r="W1024" i="8"/>
  <c r="Y1064" i="8"/>
  <c r="V1064" i="8" s="1"/>
  <c r="W1064" i="8"/>
  <c r="N906" i="16"/>
  <c r="N906" i="19"/>
  <c r="Y906" i="8"/>
  <c r="Y1161" i="8"/>
  <c r="V1161" i="8" s="1"/>
  <c r="W1161" i="8"/>
  <c r="N1037" i="16"/>
  <c r="N1037" i="19"/>
  <c r="W1037" i="8"/>
  <c r="Y1037" i="8"/>
  <c r="V1037" i="8" s="1"/>
  <c r="N932" i="19"/>
  <c r="Y932" i="8"/>
  <c r="V932" i="8" s="1"/>
  <c r="N897" i="16"/>
  <c r="N897" i="19"/>
  <c r="W897" i="8"/>
  <c r="Y897" i="8"/>
  <c r="V897" i="8" s="1"/>
  <c r="W878" i="8"/>
  <c r="Y878" i="8"/>
  <c r="V878" i="8" s="1"/>
  <c r="W1134" i="8"/>
  <c r="Y1134" i="8"/>
  <c r="Y1128" i="8"/>
  <c r="V1128" i="8" s="1"/>
  <c r="W1128" i="8"/>
  <c r="Y1237" i="8"/>
  <c r="V1237" i="8" s="1"/>
  <c r="W1237" i="8"/>
  <c r="Y1165" i="8"/>
  <c r="W1165" i="8"/>
  <c r="Y1166" i="8"/>
  <c r="W1166" i="8"/>
  <c r="M39" i="16"/>
  <c r="M39" i="19"/>
  <c r="M126" i="16"/>
  <c r="M126" i="19"/>
  <c r="M210" i="16"/>
  <c r="M210" i="19"/>
  <c r="M169" i="16"/>
  <c r="M169" i="19"/>
  <c r="M272" i="16"/>
  <c r="X272" i="16" s="1"/>
  <c r="M272" i="19"/>
  <c r="Y272" i="19" s="1"/>
  <c r="M231" i="16"/>
  <c r="M231" i="19"/>
  <c r="M421" i="16"/>
  <c r="M421" i="19"/>
  <c r="M634" i="16"/>
  <c r="M634" i="19"/>
  <c r="M673" i="16"/>
  <c r="M673" i="19"/>
  <c r="Y673" i="19" s="1"/>
  <c r="M503" i="16"/>
  <c r="M503" i="19"/>
  <c r="M557" i="16"/>
  <c r="M557" i="19"/>
  <c r="M703" i="16"/>
  <c r="M703" i="19"/>
  <c r="M861" i="16"/>
  <c r="M861" i="19"/>
  <c r="M786" i="16"/>
  <c r="M786" i="19"/>
  <c r="M569" i="16"/>
  <c r="M569" i="19"/>
  <c r="M843" i="16"/>
  <c r="M843" i="19"/>
  <c r="M764" i="16"/>
  <c r="M764" i="19"/>
  <c r="M794" i="16"/>
  <c r="M794" i="19"/>
  <c r="Y794" i="19" s="1"/>
  <c r="M775" i="16"/>
  <c r="M775" i="19"/>
  <c r="M670" i="16"/>
  <c r="M670" i="19"/>
  <c r="M699" i="16"/>
  <c r="M699" i="19"/>
  <c r="M789" i="16"/>
  <c r="M789" i="19"/>
  <c r="M943" i="16"/>
  <c r="M943" i="19"/>
  <c r="M844" i="16"/>
  <c r="M844" i="19"/>
  <c r="M1083" i="16"/>
  <c r="M1083" i="19"/>
  <c r="M1008" i="16"/>
  <c r="M1008" i="19"/>
  <c r="M1112" i="16"/>
  <c r="M1112" i="19"/>
  <c r="M1022" i="16"/>
  <c r="M1022" i="19"/>
  <c r="T127" i="16"/>
  <c r="T127" i="19"/>
  <c r="L64" i="16"/>
  <c r="L64" i="19"/>
  <c r="L35" i="16"/>
  <c r="L35" i="19"/>
  <c r="L99" i="16"/>
  <c r="L99" i="19"/>
  <c r="L147" i="16"/>
  <c r="L147" i="19"/>
  <c r="L367" i="16"/>
  <c r="L367" i="19"/>
  <c r="L300" i="16"/>
  <c r="L300" i="19"/>
  <c r="M8" i="12"/>
  <c r="L102" i="16"/>
  <c r="L102" i="19"/>
  <c r="L174" i="16"/>
  <c r="L174" i="19"/>
  <c r="L219" i="16"/>
  <c r="L219" i="19"/>
  <c r="L120" i="16"/>
  <c r="L120" i="19"/>
  <c r="L595" i="16"/>
  <c r="L595" i="19"/>
  <c r="L556" i="16"/>
  <c r="L556" i="19"/>
  <c r="L887" i="16"/>
  <c r="X887" i="16" s="1"/>
  <c r="L887" i="19"/>
  <c r="Y887" i="19" s="1"/>
  <c r="L474" i="16"/>
  <c r="L474" i="19"/>
  <c r="Y474" i="19" s="1"/>
  <c r="X474" i="8"/>
  <c r="V474" i="8" s="1"/>
  <c r="L526" i="16"/>
  <c r="L526" i="19"/>
  <c r="X526" i="8"/>
  <c r="L686" i="16"/>
  <c r="L686" i="19"/>
  <c r="L645" i="16"/>
  <c r="X645" i="16" s="1"/>
  <c r="L645" i="19"/>
  <c r="L566" i="16"/>
  <c r="L566" i="19"/>
  <c r="V785" i="8"/>
  <c r="L640" i="16"/>
  <c r="L640" i="19"/>
  <c r="L1030" i="16"/>
  <c r="L1030" i="19"/>
  <c r="L727" i="16"/>
  <c r="L727" i="19"/>
  <c r="L855" i="16"/>
  <c r="X855" i="16" s="1"/>
  <c r="L855" i="19"/>
  <c r="Y855" i="19" s="1"/>
  <c r="L834" i="16"/>
  <c r="L834" i="19"/>
  <c r="L690" i="16"/>
  <c r="L690" i="19"/>
  <c r="Y690" i="19" s="1"/>
  <c r="X690" i="8"/>
  <c r="L943" i="16"/>
  <c r="L943" i="19"/>
  <c r="L1083" i="16"/>
  <c r="L1083" i="19"/>
  <c r="L1096" i="16"/>
  <c r="L1096" i="19"/>
  <c r="L881" i="16"/>
  <c r="X881" i="16" s="1"/>
  <c r="L881" i="19"/>
  <c r="Y881" i="19" s="1"/>
  <c r="L1022" i="16"/>
  <c r="L1022" i="19"/>
  <c r="L1161" i="16"/>
  <c r="L1161" i="19"/>
  <c r="M5" i="12"/>
  <c r="M6" i="9"/>
  <c r="L1203" i="16"/>
  <c r="L1203" i="19"/>
  <c r="N10" i="12"/>
  <c r="M54" i="16"/>
  <c r="N10" i="18" s="1"/>
  <c r="M54" i="19"/>
  <c r="K66" i="24" s="1"/>
  <c r="X62" i="16"/>
  <c r="K7" i="21"/>
  <c r="X131" i="8"/>
  <c r="V131" i="8" s="1"/>
  <c r="T111" i="16"/>
  <c r="T111" i="19"/>
  <c r="T35" i="16"/>
  <c r="T35" i="19"/>
  <c r="T4" i="16"/>
  <c r="T4" i="19"/>
  <c r="T356" i="16"/>
  <c r="T356" i="19"/>
  <c r="T321" i="16"/>
  <c r="T321" i="19"/>
  <c r="T254" i="16"/>
  <c r="T254" i="19"/>
  <c r="U14" i="9"/>
  <c r="T296" i="16"/>
  <c r="T296" i="19"/>
  <c r="T245" i="16"/>
  <c r="T245" i="19"/>
  <c r="T319" i="16"/>
  <c r="T319" i="19"/>
  <c r="T268" i="16"/>
  <c r="T268" i="19"/>
  <c r="T118" i="16"/>
  <c r="T118" i="19"/>
  <c r="T374" i="16"/>
  <c r="T374" i="19"/>
  <c r="T355" i="16"/>
  <c r="T355" i="19"/>
  <c r="T453" i="16"/>
  <c r="T453" i="19"/>
  <c r="T694" i="16"/>
  <c r="T694" i="19"/>
  <c r="T603" i="16"/>
  <c r="T603" i="19"/>
  <c r="U22" i="12"/>
  <c r="T476" i="16"/>
  <c r="T476" i="19"/>
  <c r="T534" i="16"/>
  <c r="T534" i="19"/>
  <c r="T689" i="16"/>
  <c r="T689" i="19"/>
  <c r="T590" i="16"/>
  <c r="T590" i="19"/>
  <c r="T835" i="16"/>
  <c r="T835" i="19"/>
  <c r="T649" i="16"/>
  <c r="T649" i="19"/>
  <c r="T1002" i="16"/>
  <c r="T1002" i="19"/>
  <c r="T770" i="16"/>
  <c r="T770" i="19"/>
  <c r="T684" i="16"/>
  <c r="T684" i="19"/>
  <c r="T830" i="16"/>
  <c r="T830" i="19"/>
  <c r="T1112" i="16"/>
  <c r="T1112" i="19"/>
  <c r="T1028" i="16"/>
  <c r="T1028" i="19"/>
  <c r="T961" i="16"/>
  <c r="T961" i="19"/>
  <c r="T869" i="16"/>
  <c r="T869" i="19"/>
  <c r="T844" i="16"/>
  <c r="T844" i="19"/>
  <c r="T1017" i="16"/>
  <c r="T1017" i="19"/>
  <c r="X76" i="8"/>
  <c r="R12" i="16"/>
  <c r="R12" i="19"/>
  <c r="P267" i="16"/>
  <c r="P267" i="19"/>
  <c r="P200" i="16"/>
  <c r="P200" i="19"/>
  <c r="P230" i="16"/>
  <c r="P230" i="19"/>
  <c r="P211" i="16"/>
  <c r="P211" i="19"/>
  <c r="P396" i="16"/>
  <c r="P396" i="19"/>
  <c r="P285" i="16"/>
  <c r="P285" i="19"/>
  <c r="P657" i="16"/>
  <c r="P657" i="19"/>
  <c r="P356" i="16"/>
  <c r="P356" i="19"/>
  <c r="P582" i="16"/>
  <c r="P582" i="19"/>
  <c r="P591" i="16"/>
  <c r="P591" i="19"/>
  <c r="Q9" i="12"/>
  <c r="P664" i="16"/>
  <c r="Q9" i="18" s="1"/>
  <c r="P664" i="19"/>
  <c r="P532" i="16"/>
  <c r="P532" i="19"/>
  <c r="P846" i="16"/>
  <c r="P846" i="19"/>
  <c r="P606" i="16"/>
  <c r="P606" i="19"/>
  <c r="P697" i="16"/>
  <c r="P697" i="19"/>
  <c r="P904" i="16"/>
  <c r="P904" i="19"/>
  <c r="P942" i="16"/>
  <c r="P942" i="19"/>
  <c r="P772" i="16"/>
  <c r="P772" i="19"/>
  <c r="P865" i="16"/>
  <c r="P865" i="19"/>
  <c r="P1039" i="16"/>
  <c r="P1039" i="19"/>
  <c r="P1035" i="16"/>
  <c r="P1035" i="19"/>
  <c r="P972" i="16"/>
  <c r="P972" i="19"/>
  <c r="P937" i="16"/>
  <c r="P937" i="19"/>
  <c r="P1030" i="16"/>
  <c r="P1030" i="19"/>
  <c r="P912" i="16"/>
  <c r="P912" i="19"/>
  <c r="P919" i="16"/>
  <c r="P919" i="19"/>
  <c r="P1116" i="16"/>
  <c r="P1116" i="19"/>
  <c r="L21" i="18"/>
  <c r="L10" i="17"/>
  <c r="W71" i="8"/>
  <c r="S192" i="16"/>
  <c r="S192" i="19"/>
  <c r="S186" i="16"/>
  <c r="S186" i="19"/>
  <c r="S95" i="16"/>
  <c r="S95" i="19"/>
  <c r="S16" i="16"/>
  <c r="S16" i="19"/>
  <c r="S247" i="16"/>
  <c r="S247" i="19"/>
  <c r="S328" i="16"/>
  <c r="S328" i="19"/>
  <c r="S306" i="16"/>
  <c r="S306" i="19"/>
  <c r="S351" i="16"/>
  <c r="S351" i="19"/>
  <c r="S230" i="16"/>
  <c r="S230" i="19"/>
  <c r="S115" i="16"/>
  <c r="S115" i="19"/>
  <c r="S272" i="16"/>
  <c r="S272" i="19"/>
  <c r="S125" i="16"/>
  <c r="S125" i="19"/>
  <c r="S592" i="16"/>
  <c r="S592" i="19"/>
  <c r="S486" i="16"/>
  <c r="S486" i="19"/>
  <c r="S432" i="16"/>
  <c r="S432" i="19"/>
  <c r="S572" i="16"/>
  <c r="S572" i="19"/>
  <c r="S419" i="16"/>
  <c r="S419" i="19"/>
  <c r="S770" i="16"/>
  <c r="S770" i="19"/>
  <c r="S574" i="16"/>
  <c r="S574" i="19"/>
  <c r="S581" i="16"/>
  <c r="S581" i="19"/>
  <c r="Q44" i="24" s="1"/>
  <c r="S943" i="16"/>
  <c r="S943" i="19"/>
  <c r="S922" i="16"/>
  <c r="S922" i="19"/>
  <c r="S904" i="16"/>
  <c r="S904" i="19"/>
  <c r="S684" i="16"/>
  <c r="S684" i="19"/>
  <c r="S1032" i="16"/>
  <c r="S1032" i="19"/>
  <c r="S672" i="16"/>
  <c r="S672" i="19"/>
  <c r="S759" i="16"/>
  <c r="S759" i="19"/>
  <c r="S965" i="16"/>
  <c r="S965" i="19"/>
  <c r="S988" i="16"/>
  <c r="S988" i="19"/>
  <c r="S969" i="16"/>
  <c r="S969" i="19"/>
  <c r="S902" i="16"/>
  <c r="S902" i="19"/>
  <c r="T25" i="12"/>
  <c r="T8" i="9"/>
  <c r="S1219" i="16"/>
  <c r="S1219" i="19"/>
  <c r="Q58" i="24" s="1"/>
  <c r="S957" i="16"/>
  <c r="S957" i="19"/>
  <c r="S1084" i="16"/>
  <c r="S1084" i="19"/>
  <c r="S1096" i="16"/>
  <c r="S1096" i="19"/>
  <c r="V166" i="8"/>
  <c r="O27" i="16"/>
  <c r="O27" i="19"/>
  <c r="P14" i="9"/>
  <c r="O296" i="16"/>
  <c r="P14" i="17" s="1"/>
  <c r="O296" i="19"/>
  <c r="P14" i="20" s="1"/>
  <c r="O245" i="16"/>
  <c r="O245" i="19"/>
  <c r="O143" i="16"/>
  <c r="O143" i="19"/>
  <c r="O414" i="16"/>
  <c r="O414" i="19"/>
  <c r="O361" i="16"/>
  <c r="O361" i="19"/>
  <c r="O275" i="16"/>
  <c r="O275" i="19"/>
  <c r="O314" i="16"/>
  <c r="O314" i="19"/>
  <c r="O247" i="16"/>
  <c r="O247" i="19"/>
  <c r="O318" i="16"/>
  <c r="O318" i="19"/>
  <c r="O523" i="16"/>
  <c r="O523" i="19"/>
  <c r="P4" i="12"/>
  <c r="P5" i="9"/>
  <c r="O624" i="16"/>
  <c r="O624" i="19"/>
  <c r="O653" i="16"/>
  <c r="O653" i="19"/>
  <c r="O677" i="16"/>
  <c r="O677" i="19"/>
  <c r="P9" i="12"/>
  <c r="O664" i="16"/>
  <c r="P9" i="18" s="1"/>
  <c r="O664" i="19"/>
  <c r="O433" i="16"/>
  <c r="O433" i="19"/>
  <c r="O590" i="16"/>
  <c r="O590" i="19"/>
  <c r="O698" i="16"/>
  <c r="O698" i="19"/>
  <c r="O649" i="16"/>
  <c r="O649" i="19"/>
  <c r="O798" i="16"/>
  <c r="O798" i="19"/>
  <c r="O695" i="16"/>
  <c r="O695" i="19"/>
  <c r="O1072" i="16"/>
  <c r="O1072" i="19"/>
  <c r="O942" i="16"/>
  <c r="O942" i="19"/>
  <c r="O926" i="16"/>
  <c r="O926" i="19"/>
  <c r="O841" i="16"/>
  <c r="O841" i="19"/>
  <c r="M15" i="24" s="1"/>
  <c r="O936" i="16"/>
  <c r="O936" i="19"/>
  <c r="O834" i="16"/>
  <c r="O834" i="19"/>
  <c r="O1092" i="16"/>
  <c r="O1092" i="19"/>
  <c r="O1045" i="16"/>
  <c r="O1045" i="19"/>
  <c r="O998" i="16"/>
  <c r="O998" i="19"/>
  <c r="O1076" i="16"/>
  <c r="O1076" i="19"/>
  <c r="O922" i="16"/>
  <c r="O922" i="19"/>
  <c r="O932" i="16"/>
  <c r="O932" i="19"/>
  <c r="O897" i="16"/>
  <c r="O897" i="19"/>
  <c r="O1208" i="16"/>
  <c r="O1208" i="19"/>
  <c r="O1161" i="16"/>
  <c r="O1161" i="19"/>
  <c r="O1089" i="16"/>
  <c r="O1089" i="19"/>
  <c r="P25" i="12"/>
  <c r="P8" i="9"/>
  <c r="O1219" i="16"/>
  <c r="O1219" i="19"/>
  <c r="M58" i="24" s="1"/>
  <c r="Y93" i="8"/>
  <c r="V93" i="8" s="1"/>
  <c r="W93" i="8"/>
  <c r="Y29" i="8"/>
  <c r="V29" i="8" s="1"/>
  <c r="N99" i="16"/>
  <c r="N99" i="19"/>
  <c r="Y99" i="8"/>
  <c r="V99" i="8" s="1"/>
  <c r="W99" i="8"/>
  <c r="Y133" i="8"/>
  <c r="V133" i="8" s="1"/>
  <c r="W133" i="8"/>
  <c r="N198" i="16"/>
  <c r="N198" i="19"/>
  <c r="W198" i="8"/>
  <c r="Y198" i="8"/>
  <c r="V198" i="8" s="1"/>
  <c r="N37" i="16"/>
  <c r="Y37" i="16" s="1"/>
  <c r="N37" i="19"/>
  <c r="Y37" i="8"/>
  <c r="V37" i="8" s="1"/>
  <c r="N312" i="16"/>
  <c r="N312" i="19"/>
  <c r="Y312" i="8"/>
  <c r="V312" i="8" s="1"/>
  <c r="W312" i="8"/>
  <c r="Y309" i="8"/>
  <c r="V309" i="8" s="1"/>
  <c r="W309" i="8"/>
  <c r="N258" i="16"/>
  <c r="N258" i="19"/>
  <c r="Y258" i="8"/>
  <c r="V258" i="8" s="1"/>
  <c r="Y191" i="8"/>
  <c r="V191" i="8" s="1"/>
  <c r="W191" i="8"/>
  <c r="Y140" i="8"/>
  <c r="V140" i="8" s="1"/>
  <c r="N469" i="16"/>
  <c r="N469" i="19"/>
  <c r="Y469" i="8"/>
  <c r="W469" i="8"/>
  <c r="Y377" i="8"/>
  <c r="V377" i="8" s="1"/>
  <c r="N374" i="16"/>
  <c r="N374" i="19"/>
  <c r="W374" i="8"/>
  <c r="Y374" i="8"/>
  <c r="N275" i="19"/>
  <c r="Y275" i="8"/>
  <c r="V275" i="8" s="1"/>
  <c r="W275" i="8"/>
  <c r="Y288" i="8"/>
  <c r="V288" i="8" s="1"/>
  <c r="W288" i="8"/>
  <c r="Y317" i="8"/>
  <c r="V317" i="8" s="1"/>
  <c r="W317" i="8"/>
  <c r="Y250" i="8"/>
  <c r="V250" i="8" s="1"/>
  <c r="N103" i="16"/>
  <c r="N103" i="19"/>
  <c r="Y103" i="8"/>
  <c r="N359" i="16"/>
  <c r="N359" i="19"/>
  <c r="Y359" i="8"/>
  <c r="V359" i="8" s="1"/>
  <c r="W359" i="8"/>
  <c r="Y292" i="8"/>
  <c r="V292" i="8" s="1"/>
  <c r="W292" i="8"/>
  <c r="Y369" i="8"/>
  <c r="V369" i="8" s="1"/>
  <c r="W369" i="8"/>
  <c r="Y302" i="8"/>
  <c r="V302" i="8" s="1"/>
  <c r="W302" i="8"/>
  <c r="N331" i="16"/>
  <c r="N331" i="19"/>
  <c r="Y331" i="8"/>
  <c r="V331" i="8" s="1"/>
  <c r="W331" i="8"/>
  <c r="N499" i="16"/>
  <c r="N499" i="19"/>
  <c r="Y499" i="8"/>
  <c r="V499" i="8" s="1"/>
  <c r="W499" i="8"/>
  <c r="Y543" i="8"/>
  <c r="V543" i="8" s="1"/>
  <c r="N622" i="16"/>
  <c r="N622" i="19"/>
  <c r="Y622" i="8"/>
  <c r="V622" i="8" s="1"/>
  <c r="W622" i="8"/>
  <c r="Y524" i="8"/>
  <c r="V524" i="8" s="1"/>
  <c r="W524" i="8"/>
  <c r="Y562" i="8"/>
  <c r="V562" i="8" s="1"/>
  <c r="W562" i="8"/>
  <c r="N461" i="16"/>
  <c r="N461" i="19"/>
  <c r="Y461" i="8"/>
  <c r="V461" i="8" s="1"/>
  <c r="W461" i="8"/>
  <c r="N437" i="16"/>
  <c r="N437" i="19"/>
  <c r="Y437" i="8"/>
  <c r="V437" i="8" s="1"/>
  <c r="W437" i="8"/>
  <c r="Y536" i="8"/>
  <c r="V536" i="8" s="1"/>
  <c r="W536" i="8"/>
  <c r="N433" i="19"/>
  <c r="Z433" i="19" s="1"/>
  <c r="Y433" i="8"/>
  <c r="V433" i="8" s="1"/>
  <c r="N448" i="19"/>
  <c r="Y448" i="8"/>
  <c r="V448" i="8" s="1"/>
  <c r="Y488" i="8"/>
  <c r="V488" i="8" s="1"/>
  <c r="W488" i="8"/>
  <c r="Y597" i="8"/>
  <c r="V597" i="8" s="1"/>
  <c r="W597" i="8"/>
  <c r="N452" i="16"/>
  <c r="N452" i="19"/>
  <c r="Y452" i="8"/>
  <c r="V452" i="8" s="1"/>
  <c r="W452" i="8"/>
  <c r="W716" i="8"/>
  <c r="Y716" i="8"/>
  <c r="V716" i="8" s="1"/>
  <c r="N587" i="16"/>
  <c r="N587" i="19"/>
  <c r="W587" i="8"/>
  <c r="Y587" i="8"/>
  <c r="Y756" i="8"/>
  <c r="V756" i="8" s="1"/>
  <c r="W668" i="8"/>
  <c r="Y668" i="8"/>
  <c r="V668" i="8" s="1"/>
  <c r="N835" i="16"/>
  <c r="N835" i="19"/>
  <c r="L62" i="24" s="1"/>
  <c r="Y835" i="8"/>
  <c r="V835" i="8" s="1"/>
  <c r="W835" i="8"/>
  <c r="N865" i="16"/>
  <c r="N865" i="19"/>
  <c r="W865" i="8"/>
  <c r="Y865" i="8"/>
  <c r="V865" i="8" s="1"/>
  <c r="N679" i="16"/>
  <c r="N679" i="19"/>
  <c r="Y679" i="8"/>
  <c r="V679" i="8" s="1"/>
  <c r="W679" i="8"/>
  <c r="Y896" i="8"/>
  <c r="V896" i="8" s="1"/>
  <c r="W896" i="8"/>
  <c r="N838" i="16"/>
  <c r="N838" i="19"/>
  <c r="Y838" i="8"/>
  <c r="V838" i="8" s="1"/>
  <c r="W838" i="8"/>
  <c r="N742" i="16"/>
  <c r="Y742" i="16" s="1"/>
  <c r="N742" i="19"/>
  <c r="Z742" i="19" s="1"/>
  <c r="Y742" i="8"/>
  <c r="V742" i="8" s="1"/>
  <c r="W742" i="8"/>
  <c r="W829" i="8"/>
  <c r="Y829" i="8"/>
  <c r="V829" i="8" s="1"/>
  <c r="N841" i="16"/>
  <c r="N841" i="19"/>
  <c r="Y841" i="8"/>
  <c r="V841" i="8" s="1"/>
  <c r="W841" i="8"/>
  <c r="N798" i="16"/>
  <c r="N798" i="19"/>
  <c r="Y798" i="8"/>
  <c r="V798" i="8" s="1"/>
  <c r="W798" i="8"/>
  <c r="Y1003" i="8"/>
  <c r="V1003" i="8" s="1"/>
  <c r="W1003" i="8"/>
  <c r="N892" i="16"/>
  <c r="N892" i="19"/>
  <c r="W892" i="8"/>
  <c r="Y892" i="8"/>
  <c r="V892" i="8" s="1"/>
  <c r="N766" i="16"/>
  <c r="N766" i="19"/>
  <c r="Y766" i="8"/>
  <c r="V766" i="8" s="1"/>
  <c r="W766" i="8"/>
  <c r="N813" i="16"/>
  <c r="N813" i="19"/>
  <c r="W813" i="8"/>
  <c r="Y813" i="8"/>
  <c r="V813" i="8" s="1"/>
  <c r="N960" i="16"/>
  <c r="N960" i="19"/>
  <c r="Y960" i="8"/>
  <c r="V960" i="8" s="1"/>
  <c r="W960" i="8"/>
  <c r="Y978" i="8"/>
  <c r="V978" i="8" s="1"/>
  <c r="W978" i="8"/>
  <c r="W815" i="8"/>
  <c r="Y815" i="8"/>
  <c r="V815" i="8" s="1"/>
  <c r="Y1055" i="8"/>
  <c r="V1055" i="8" s="1"/>
  <c r="W1055" i="8"/>
  <c r="N1040" i="16"/>
  <c r="N1040" i="19"/>
  <c r="Y1040" i="8"/>
  <c r="V1040" i="8" s="1"/>
  <c r="W1040" i="8"/>
  <c r="N998" i="16"/>
  <c r="N998" i="19"/>
  <c r="Y998" i="8"/>
  <c r="V998" i="8" s="1"/>
  <c r="W998" i="8"/>
  <c r="Y963" i="8"/>
  <c r="V963" i="8" s="1"/>
  <c r="W963" i="8"/>
  <c r="N1036" i="16"/>
  <c r="N1036" i="19"/>
  <c r="Y1036" i="8"/>
  <c r="V1036" i="8" s="1"/>
  <c r="W1036" i="8"/>
  <c r="N1084" i="16"/>
  <c r="N1084" i="19"/>
  <c r="W1084" i="8"/>
  <c r="Y1084" i="8"/>
  <c r="N922" i="16"/>
  <c r="N922" i="19"/>
  <c r="Y922" i="8"/>
  <c r="V922" i="8" s="1"/>
  <c r="W922" i="8"/>
  <c r="W1187" i="8"/>
  <c r="Y1187" i="8"/>
  <c r="V1187" i="8" s="1"/>
  <c r="Y1042" i="8"/>
  <c r="V1042" i="8" s="1"/>
  <c r="W1042" i="8"/>
  <c r="Y948" i="8"/>
  <c r="V948" i="8" s="1"/>
  <c r="W913" i="8"/>
  <c r="Y913" i="8"/>
  <c r="V913" i="8" s="1"/>
  <c r="N894" i="16"/>
  <c r="N894" i="19"/>
  <c r="W894" i="8"/>
  <c r="Y894" i="8"/>
  <c r="V894" i="8" s="1"/>
  <c r="W1186" i="8"/>
  <c r="Y1186" i="8"/>
  <c r="V1186" i="8" s="1"/>
  <c r="Y1214" i="8"/>
  <c r="V1214" i="8" s="1"/>
  <c r="W1214" i="8"/>
  <c r="Y1151" i="8"/>
  <c r="V1151" i="8" s="1"/>
  <c r="W1151" i="8"/>
  <c r="N1035" i="16"/>
  <c r="N1035" i="19"/>
  <c r="Y1035" i="8"/>
  <c r="V1035" i="8" s="1"/>
  <c r="Y1188" i="8"/>
  <c r="V1188" i="8" s="1"/>
  <c r="Y1174" i="8"/>
  <c r="V1174" i="8" s="1"/>
  <c r="W1174" i="8"/>
  <c r="T7" i="12"/>
  <c r="M130" i="16"/>
  <c r="M130" i="19"/>
  <c r="M147" i="16"/>
  <c r="M147" i="19"/>
  <c r="M185" i="16"/>
  <c r="M185" i="19"/>
  <c r="M407" i="16"/>
  <c r="M407" i="19"/>
  <c r="M247" i="16"/>
  <c r="M247" i="19"/>
  <c r="M113" i="16"/>
  <c r="M113" i="19"/>
  <c r="M123" i="16"/>
  <c r="M123" i="19"/>
  <c r="M566" i="16"/>
  <c r="M566" i="19"/>
  <c r="N16" i="12"/>
  <c r="M648" i="16"/>
  <c r="M648" i="19"/>
  <c r="M526" i="16"/>
  <c r="M526" i="19"/>
  <c r="M717" i="16"/>
  <c r="M717" i="19"/>
  <c r="M582" i="16"/>
  <c r="M582" i="19"/>
  <c r="M874" i="16"/>
  <c r="M874" i="19"/>
  <c r="M585" i="16"/>
  <c r="X585" i="16" s="1"/>
  <c r="M585" i="19"/>
  <c r="M751" i="16"/>
  <c r="M751" i="19"/>
  <c r="M579" i="16"/>
  <c r="M579" i="19"/>
  <c r="M780" i="16"/>
  <c r="M780" i="19"/>
  <c r="K49" i="24" s="1"/>
  <c r="M790" i="16"/>
  <c r="M790" i="19"/>
  <c r="N23" i="12"/>
  <c r="N9" i="9"/>
  <c r="M886" i="16"/>
  <c r="M886" i="19"/>
  <c r="M927" i="16"/>
  <c r="M927" i="19"/>
  <c r="M798" i="16"/>
  <c r="M798" i="19"/>
  <c r="M686" i="16"/>
  <c r="M686" i="19"/>
  <c r="M1122" i="16"/>
  <c r="M1122" i="19"/>
  <c r="M1093" i="16"/>
  <c r="M1093" i="19"/>
  <c r="M1011" i="16"/>
  <c r="M1011" i="19"/>
  <c r="M1024" i="16"/>
  <c r="M1024" i="19"/>
  <c r="M1161" i="16"/>
  <c r="M1161" i="19"/>
  <c r="M1037" i="16"/>
  <c r="M1037" i="19"/>
  <c r="M1038" i="16"/>
  <c r="M1038" i="19"/>
  <c r="M1105" i="16"/>
  <c r="M1105" i="19"/>
  <c r="S89" i="16"/>
  <c r="S89" i="19"/>
  <c r="L183" i="16"/>
  <c r="L183" i="19"/>
  <c r="L115" i="16"/>
  <c r="L115" i="19"/>
  <c r="X115" i="8"/>
  <c r="V115" i="8" s="1"/>
  <c r="M27" i="12"/>
  <c r="M4" i="9"/>
  <c r="L455" i="16"/>
  <c r="L455" i="19"/>
  <c r="L138" i="16"/>
  <c r="L138" i="19"/>
  <c r="L415" i="16"/>
  <c r="L415" i="19"/>
  <c r="J52" i="24" s="1"/>
  <c r="L118" i="16"/>
  <c r="L118" i="19"/>
  <c r="J32" i="24" s="1"/>
  <c r="L374" i="16"/>
  <c r="L374" i="19"/>
  <c r="X374" i="8"/>
  <c r="L390" i="16"/>
  <c r="L390" i="19"/>
  <c r="Y390" i="19" s="1"/>
  <c r="L279" i="16"/>
  <c r="L279" i="19"/>
  <c r="L190" i="16"/>
  <c r="L190" i="19"/>
  <c r="L596" i="16"/>
  <c r="L596" i="19"/>
  <c r="L765" i="16"/>
  <c r="X765" i="16" s="1"/>
  <c r="L765" i="19"/>
  <c r="L495" i="16"/>
  <c r="L495" i="19"/>
  <c r="V540" i="8"/>
  <c r="L502" i="16"/>
  <c r="X502" i="16" s="1"/>
  <c r="L502" i="19"/>
  <c r="L407" i="16"/>
  <c r="X407" i="16" s="1"/>
  <c r="L407" i="19"/>
  <c r="L429" i="16"/>
  <c r="X429" i="16" s="1"/>
  <c r="L429" i="19"/>
  <c r="Y429" i="19" s="1"/>
  <c r="L741" i="16"/>
  <c r="L741" i="19"/>
  <c r="Y741" i="19" s="1"/>
  <c r="L582" i="16"/>
  <c r="L582" i="19"/>
  <c r="X693" i="8"/>
  <c r="V693" i="8" s="1"/>
  <c r="X723" i="8"/>
  <c r="L885" i="16"/>
  <c r="L885" i="19"/>
  <c r="L811" i="16"/>
  <c r="L811" i="19"/>
  <c r="L919" i="16"/>
  <c r="L919" i="19"/>
  <c r="L1039" i="16"/>
  <c r="X1039" i="16" s="1"/>
  <c r="L1039" i="19"/>
  <c r="L921" i="16"/>
  <c r="L921" i="19"/>
  <c r="L1093" i="16"/>
  <c r="X1093" i="16" s="1"/>
  <c r="L1093" i="19"/>
  <c r="X1163" i="8"/>
  <c r="L1076" i="16"/>
  <c r="X1076" i="16" s="1"/>
  <c r="L1076" i="19"/>
  <c r="L1051" i="16"/>
  <c r="L1051" i="19"/>
  <c r="Y1051" i="19" s="1"/>
  <c r="X1051" i="8"/>
  <c r="L1077" i="16"/>
  <c r="L1077" i="19"/>
  <c r="L980" i="16"/>
  <c r="X980" i="16" s="1"/>
  <c r="L980" i="19"/>
  <c r="Y980" i="19" s="1"/>
  <c r="L897" i="16"/>
  <c r="X897" i="16" s="1"/>
  <c r="L897" i="19"/>
  <c r="Y897" i="19" s="1"/>
  <c r="L1038" i="16"/>
  <c r="L1038" i="19"/>
  <c r="L1032" i="16"/>
  <c r="L1032" i="19"/>
  <c r="L1208" i="16"/>
  <c r="L1208" i="19"/>
  <c r="M25" i="12"/>
  <c r="M8" i="9"/>
  <c r="L1219" i="16"/>
  <c r="L1219" i="19"/>
  <c r="U13" i="12"/>
  <c r="T86" i="16"/>
  <c r="U13" i="18" s="1"/>
  <c r="T86" i="19"/>
  <c r="U13" i="21" s="1"/>
  <c r="T27" i="16"/>
  <c r="T27" i="19"/>
  <c r="X123" i="8"/>
  <c r="V123" i="8" s="1"/>
  <c r="K7" i="18"/>
  <c r="Y43" i="8"/>
  <c r="V43" i="8" s="1"/>
  <c r="W43" i="8"/>
  <c r="T146" i="16"/>
  <c r="T146" i="19"/>
  <c r="T20" i="16"/>
  <c r="T20" i="19"/>
  <c r="T298" i="16"/>
  <c r="T298" i="19"/>
  <c r="T337" i="16"/>
  <c r="T337" i="19"/>
  <c r="T331" i="16"/>
  <c r="T331" i="19"/>
  <c r="T312" i="16"/>
  <c r="T312" i="19"/>
  <c r="T261" i="16"/>
  <c r="T261" i="19"/>
  <c r="T306" i="16"/>
  <c r="T306" i="19"/>
  <c r="T335" i="16"/>
  <c r="T335" i="19"/>
  <c r="T134" i="16"/>
  <c r="T134" i="19"/>
  <c r="T253" i="16"/>
  <c r="T253" i="19"/>
  <c r="T458" i="16"/>
  <c r="T458" i="19"/>
  <c r="T843" i="16"/>
  <c r="T843" i="19"/>
  <c r="T710" i="16"/>
  <c r="T710" i="19"/>
  <c r="T653" i="16"/>
  <c r="T653" i="19"/>
  <c r="T494" i="16"/>
  <c r="T494" i="19"/>
  <c r="R65" i="24" s="1"/>
  <c r="T604" i="16"/>
  <c r="T604" i="19"/>
  <c r="T721" i="16"/>
  <c r="T721" i="19"/>
  <c r="T550" i="16"/>
  <c r="T550" i="19"/>
  <c r="T855" i="16"/>
  <c r="T855" i="19"/>
  <c r="T690" i="16"/>
  <c r="T690" i="19"/>
  <c r="T606" i="16"/>
  <c r="T606" i="19"/>
  <c r="T919" i="16"/>
  <c r="T919" i="19"/>
  <c r="T786" i="16"/>
  <c r="T786" i="19"/>
  <c r="T703" i="16"/>
  <c r="T703" i="19"/>
  <c r="T1038" i="16"/>
  <c r="T1038" i="19"/>
  <c r="T977" i="16"/>
  <c r="T977" i="19"/>
  <c r="T904" i="16"/>
  <c r="T904" i="19"/>
  <c r="T885" i="16"/>
  <c r="T885" i="19"/>
  <c r="T1007" i="16"/>
  <c r="T1007" i="19"/>
  <c r="T1045" i="16"/>
  <c r="T1045" i="19"/>
  <c r="T966" i="16"/>
  <c r="T966" i="19"/>
  <c r="T899" i="16"/>
  <c r="T899" i="19"/>
  <c r="U6" i="12"/>
  <c r="U7" i="9"/>
  <c r="T1213" i="16"/>
  <c r="T1213" i="19"/>
  <c r="R56" i="24" s="1"/>
  <c r="X58" i="8"/>
  <c r="I8" i="21"/>
  <c r="Y72" i="19"/>
  <c r="V307" i="8"/>
  <c r="S70" i="16"/>
  <c r="S70" i="19"/>
  <c r="S66" i="16"/>
  <c r="S66" i="19"/>
  <c r="Q3" i="24" s="1"/>
  <c r="S12" i="16"/>
  <c r="S12" i="19"/>
  <c r="S32" i="16"/>
  <c r="S32" i="19"/>
  <c r="S183" i="16"/>
  <c r="S183" i="19"/>
  <c r="S4" i="16"/>
  <c r="S4" i="19"/>
  <c r="T26" i="12"/>
  <c r="T3" i="9"/>
  <c r="S375" i="16"/>
  <c r="S375" i="19"/>
  <c r="Q51" i="24" s="1"/>
  <c r="S174" i="16"/>
  <c r="S174" i="19"/>
  <c r="S123" i="16"/>
  <c r="S123" i="19"/>
  <c r="T11" i="12"/>
  <c r="S344" i="16"/>
  <c r="T11" i="18" s="1"/>
  <c r="S344" i="19"/>
  <c r="T11" i="21" s="1"/>
  <c r="S367" i="16"/>
  <c r="S367" i="19"/>
  <c r="S246" i="16"/>
  <c r="S246" i="19"/>
  <c r="S131" i="16"/>
  <c r="S131" i="19"/>
  <c r="S141" i="16"/>
  <c r="S141" i="19"/>
  <c r="S662" i="16"/>
  <c r="S662" i="19"/>
  <c r="S470" i="16"/>
  <c r="S470" i="19"/>
  <c r="S480" i="16"/>
  <c r="S480" i="19"/>
  <c r="S604" i="16"/>
  <c r="S604" i="19"/>
  <c r="S442" i="16"/>
  <c r="S442" i="19"/>
  <c r="S435" i="16"/>
  <c r="S435" i="19"/>
  <c r="S823" i="16"/>
  <c r="S823" i="19"/>
  <c r="S590" i="16"/>
  <c r="S590" i="19"/>
  <c r="S755" i="16"/>
  <c r="S755" i="19"/>
  <c r="S996" i="16"/>
  <c r="S996" i="19"/>
  <c r="T16" i="12"/>
  <c r="S648" i="16"/>
  <c r="S648" i="19"/>
  <c r="S923" i="16"/>
  <c r="S923" i="19"/>
  <c r="S916" i="16"/>
  <c r="S916" i="19"/>
  <c r="S980" i="16"/>
  <c r="S980" i="19"/>
  <c r="S717" i="16"/>
  <c r="S717" i="19"/>
  <c r="S775" i="16"/>
  <c r="S775" i="19"/>
  <c r="S830" i="16"/>
  <c r="S830" i="19"/>
  <c r="S981" i="16"/>
  <c r="S981" i="19"/>
  <c r="S946" i="16"/>
  <c r="S946" i="19"/>
  <c r="S1035" i="16"/>
  <c r="S1035" i="19"/>
  <c r="S918" i="16"/>
  <c r="S918" i="19"/>
  <c r="Q60" i="24" s="1"/>
  <c r="S1051" i="16"/>
  <c r="S1051" i="19"/>
  <c r="S973" i="16"/>
  <c r="S973" i="19"/>
  <c r="S1088" i="16"/>
  <c r="S1088" i="19"/>
  <c r="O60" i="16"/>
  <c r="O60" i="19"/>
  <c r="V150" i="8"/>
  <c r="Y19" i="8"/>
  <c r="V19" i="8" s="1"/>
  <c r="W19" i="8"/>
  <c r="O35" i="16"/>
  <c r="O35" i="19"/>
  <c r="O312" i="16"/>
  <c r="O312" i="19"/>
  <c r="O261" i="16"/>
  <c r="O261" i="19"/>
  <c r="O210" i="16"/>
  <c r="O210" i="19"/>
  <c r="O294" i="16"/>
  <c r="O294" i="19"/>
  <c r="O291" i="16"/>
  <c r="O291" i="19"/>
  <c r="M70" i="24" s="1"/>
  <c r="O205" i="16"/>
  <c r="O205" i="19"/>
  <c r="O273" i="16"/>
  <c r="O273" i="19"/>
  <c r="O334" i="16"/>
  <c r="O334" i="19"/>
  <c r="P13" i="9"/>
  <c r="O528" i="16"/>
  <c r="P13" i="17" s="1"/>
  <c r="O528" i="19"/>
  <c r="P13" i="20" s="1"/>
  <c r="O422" i="16"/>
  <c r="O422" i="19"/>
  <c r="M37" i="24" s="1"/>
  <c r="O461" i="16"/>
  <c r="O461" i="19"/>
  <c r="O606" i="16"/>
  <c r="O606" i="19"/>
  <c r="O778" i="16"/>
  <c r="O778" i="19"/>
  <c r="O682" i="16"/>
  <c r="O682" i="19"/>
  <c r="O710" i="16"/>
  <c r="O710" i="19"/>
  <c r="O569" i="16"/>
  <c r="O569" i="19"/>
  <c r="O927" i="16"/>
  <c r="O927" i="19"/>
  <c r="O851" i="16"/>
  <c r="O851" i="19"/>
  <c r="O876" i="16"/>
  <c r="O876" i="19"/>
  <c r="O1014" i="16"/>
  <c r="O1014" i="19"/>
  <c r="O797" i="16"/>
  <c r="O797" i="19"/>
  <c r="O938" i="16"/>
  <c r="O938" i="19"/>
  <c r="O1116" i="16"/>
  <c r="O1116" i="19"/>
  <c r="W13" i="8"/>
  <c r="Y97" i="8"/>
  <c r="V97" i="8" s="1"/>
  <c r="W97" i="8"/>
  <c r="Y45" i="8"/>
  <c r="V45" i="8" s="1"/>
  <c r="Y107" i="8"/>
  <c r="V107" i="8" s="1"/>
  <c r="Y17" i="8"/>
  <c r="V17" i="8" s="1"/>
  <c r="W17" i="8"/>
  <c r="Y216" i="8"/>
  <c r="V216" i="8" s="1"/>
  <c r="W216" i="8"/>
  <c r="Y139" i="8"/>
  <c r="V139" i="8" s="1"/>
  <c r="W139" i="8"/>
  <c r="N325" i="16"/>
  <c r="N325" i="19"/>
  <c r="Y325" i="8"/>
  <c r="V325" i="8" s="1"/>
  <c r="W325" i="8"/>
  <c r="N274" i="16"/>
  <c r="N274" i="19"/>
  <c r="Y274" i="8"/>
  <c r="V274" i="8" s="1"/>
  <c r="O21" i="12"/>
  <c r="O10" i="9"/>
  <c r="N207" i="16"/>
  <c r="N207" i="19"/>
  <c r="L23" i="24" s="1"/>
  <c r="Y207" i="8"/>
  <c r="V207" i="8" s="1"/>
  <c r="W207" i="8"/>
  <c r="N156" i="16"/>
  <c r="N156" i="19"/>
  <c r="Y156" i="8"/>
  <c r="V156" i="8" s="1"/>
  <c r="N493" i="16"/>
  <c r="N493" i="19"/>
  <c r="Y493" i="8"/>
  <c r="V493" i="8" s="1"/>
  <c r="W493" i="8"/>
  <c r="Y388" i="8"/>
  <c r="V388" i="8" s="1"/>
  <c r="N390" i="16"/>
  <c r="N390" i="19"/>
  <c r="Y390" i="8"/>
  <c r="V390" i="8" s="1"/>
  <c r="N291" i="16"/>
  <c r="N291" i="19"/>
  <c r="L70" i="24" s="1"/>
  <c r="Y291" i="8"/>
  <c r="V291" i="8" s="1"/>
  <c r="W291" i="8"/>
  <c r="N304" i="16"/>
  <c r="N304" i="19"/>
  <c r="Y304" i="8"/>
  <c r="V304" i="8" s="1"/>
  <c r="W304" i="8"/>
  <c r="Y333" i="8"/>
  <c r="V333" i="8" s="1"/>
  <c r="W333" i="8"/>
  <c r="N266" i="16"/>
  <c r="N266" i="19"/>
  <c r="Y266" i="8"/>
  <c r="V266" i="8" s="1"/>
  <c r="N119" i="16"/>
  <c r="N119" i="19"/>
  <c r="Y119" i="8"/>
  <c r="V119" i="8" s="1"/>
  <c r="O26" i="12"/>
  <c r="O3" i="9"/>
  <c r="N375" i="19"/>
  <c r="L51" i="24" s="1"/>
  <c r="Y375" i="8"/>
  <c r="V375" i="8" s="1"/>
  <c r="W375" i="8"/>
  <c r="Y308" i="8"/>
  <c r="V308" i="8" s="1"/>
  <c r="W308" i="8"/>
  <c r="N434" i="16"/>
  <c r="N434" i="19"/>
  <c r="Y434" i="8"/>
  <c r="V434" i="8" s="1"/>
  <c r="W434" i="8"/>
  <c r="N318" i="16"/>
  <c r="N318" i="19"/>
  <c r="Y318" i="8"/>
  <c r="V318" i="8" s="1"/>
  <c r="W318" i="8"/>
  <c r="N347" i="16"/>
  <c r="N347" i="19"/>
  <c r="Y347" i="8"/>
  <c r="V347" i="8" s="1"/>
  <c r="W347" i="8"/>
  <c r="Y504" i="8"/>
  <c r="V504" i="8" s="1"/>
  <c r="W504" i="8"/>
  <c r="N558" i="16"/>
  <c r="N558" i="19"/>
  <c r="Y558" i="8"/>
  <c r="V558" i="8" s="1"/>
  <c r="W558" i="8"/>
  <c r="Y637" i="8"/>
  <c r="V637" i="8" s="1"/>
  <c r="W637" i="8"/>
  <c r="Y539" i="8"/>
  <c r="V539" i="8" s="1"/>
  <c r="W539" i="8"/>
  <c r="O15" i="9"/>
  <c r="X15" i="9" s="1"/>
  <c r="Y563" i="8"/>
  <c r="V563" i="8" s="1"/>
  <c r="Y466" i="8"/>
  <c r="V466" i="8" s="1"/>
  <c r="W466" i="8"/>
  <c r="N442" i="16"/>
  <c r="N442" i="19"/>
  <c r="Y442" i="8"/>
  <c r="V442" i="8" s="1"/>
  <c r="W442" i="8"/>
  <c r="N574" i="16"/>
  <c r="N574" i="19"/>
  <c r="Y574" i="8"/>
  <c r="V574" i="8" s="1"/>
  <c r="W574" i="8"/>
  <c r="Y477" i="8"/>
  <c r="V477" i="8" s="1"/>
  <c r="W477" i="8"/>
  <c r="Y453" i="8"/>
  <c r="V453" i="8" s="1"/>
  <c r="W453" i="8"/>
  <c r="N537" i="16"/>
  <c r="N537" i="19"/>
  <c r="Y537" i="8"/>
  <c r="V537" i="8" s="1"/>
  <c r="W537" i="8"/>
  <c r="Y599" i="8"/>
  <c r="V599" i="8" s="1"/>
  <c r="W599" i="8"/>
  <c r="Y468" i="8"/>
  <c r="V468" i="8" s="1"/>
  <c r="W468" i="8"/>
  <c r="N764" i="16"/>
  <c r="N764" i="19"/>
  <c r="W764" i="8"/>
  <c r="Y764" i="8"/>
  <c r="V764" i="8" s="1"/>
  <c r="N603" i="16"/>
  <c r="N603" i="19"/>
  <c r="Y603" i="8"/>
  <c r="V603" i="8" s="1"/>
  <c r="W603" i="8"/>
  <c r="Y791" i="8"/>
  <c r="V791" i="8" s="1"/>
  <c r="W791" i="8"/>
  <c r="Y711" i="8"/>
  <c r="V711" i="8" s="1"/>
  <c r="W711" i="8"/>
  <c r="N572" i="16"/>
  <c r="N572" i="19"/>
  <c r="Y572" i="8"/>
  <c r="V572" i="8" s="1"/>
  <c r="W572" i="8"/>
  <c r="N422" i="16"/>
  <c r="N422" i="19"/>
  <c r="W422" i="8"/>
  <c r="Y422" i="8"/>
  <c r="V422" i="8" s="1"/>
  <c r="Y708" i="8"/>
  <c r="V708" i="8" s="1"/>
  <c r="N904" i="16"/>
  <c r="N904" i="19"/>
  <c r="Y904" i="8"/>
  <c r="V904" i="8" s="1"/>
  <c r="W904" i="8"/>
  <c r="Y848" i="8"/>
  <c r="V848" i="8" s="1"/>
  <c r="W848" i="8"/>
  <c r="Y758" i="8"/>
  <c r="V758" i="8" s="1"/>
  <c r="W758" i="8"/>
  <c r="N830" i="16"/>
  <c r="N830" i="19"/>
  <c r="W830" i="8"/>
  <c r="Y830" i="8"/>
  <c r="N851" i="16"/>
  <c r="N851" i="19"/>
  <c r="Y851" i="8"/>
  <c r="V851" i="8" s="1"/>
  <c r="W851" i="8"/>
  <c r="W877" i="8"/>
  <c r="Y877" i="8"/>
  <c r="V877" i="8" s="1"/>
  <c r="Y1149" i="8"/>
  <c r="V1149" i="8" s="1"/>
  <c r="W1149" i="8"/>
  <c r="Y907" i="8"/>
  <c r="V907" i="8" s="1"/>
  <c r="W907" i="8"/>
  <c r="Y782" i="8"/>
  <c r="V782" i="8" s="1"/>
  <c r="W782" i="8"/>
  <c r="Y814" i="8"/>
  <c r="V814" i="8" s="1"/>
  <c r="W814" i="8"/>
  <c r="Y1054" i="8"/>
  <c r="V1054" i="8" s="1"/>
  <c r="W1054" i="8"/>
  <c r="Y994" i="8"/>
  <c r="V994" i="8" s="1"/>
  <c r="W994" i="8"/>
  <c r="N831" i="16"/>
  <c r="N831" i="19"/>
  <c r="W831" i="8"/>
  <c r="Y831" i="8"/>
  <c r="V831" i="8" s="1"/>
  <c r="N1068" i="16"/>
  <c r="N1068" i="19"/>
  <c r="W1068" i="8"/>
  <c r="Y1068" i="8"/>
  <c r="V1068" i="8" s="1"/>
  <c r="N1045" i="16"/>
  <c r="N1045" i="19"/>
  <c r="W1045" i="8"/>
  <c r="Y1045" i="8"/>
  <c r="V1045" i="8" s="1"/>
  <c r="N1014" i="16"/>
  <c r="N1014" i="19"/>
  <c r="Y1014" i="8"/>
  <c r="V1014" i="8" s="1"/>
  <c r="W1014" i="8"/>
  <c r="Y979" i="8"/>
  <c r="V979" i="8" s="1"/>
  <c r="W979" i="8"/>
  <c r="Y1041" i="8"/>
  <c r="V1041" i="8" s="1"/>
  <c r="W1041" i="8"/>
  <c r="Y1086" i="8"/>
  <c r="V1086" i="8" s="1"/>
  <c r="W1086" i="8"/>
  <c r="N938" i="16"/>
  <c r="N938" i="19"/>
  <c r="Y938" i="8"/>
  <c r="V938" i="8" s="1"/>
  <c r="W938" i="8"/>
  <c r="Y807" i="8"/>
  <c r="V807" i="8" s="1"/>
  <c r="W807" i="8"/>
  <c r="Y1058" i="8"/>
  <c r="V1058" i="8" s="1"/>
  <c r="Y964" i="8"/>
  <c r="V964" i="8" s="1"/>
  <c r="W929" i="8"/>
  <c r="Y929" i="8"/>
  <c r="V929" i="8" s="1"/>
  <c r="O24" i="12"/>
  <c r="N910" i="16"/>
  <c r="N910" i="19"/>
  <c r="W910" i="8"/>
  <c r="Y910" i="8"/>
  <c r="V910" i="8" s="1"/>
  <c r="Y1152" i="8"/>
  <c r="W1152" i="8"/>
  <c r="Y1224" i="8"/>
  <c r="V1224" i="8" s="1"/>
  <c r="W1224" i="8"/>
  <c r="Y1155" i="8"/>
  <c r="V1155" i="8" s="1"/>
  <c r="W1155" i="8"/>
  <c r="N1051" i="16"/>
  <c r="N1051" i="19"/>
  <c r="Y1051" i="8"/>
  <c r="W1051" i="8"/>
  <c r="W1192" i="8"/>
  <c r="Y1192" i="8"/>
  <c r="V1192" i="8" s="1"/>
  <c r="Y1232" i="8"/>
  <c r="V1232" i="8" s="1"/>
  <c r="W1232" i="8"/>
  <c r="M72" i="16"/>
  <c r="M72" i="19"/>
  <c r="Y22" i="8"/>
  <c r="V22" i="8" s="1"/>
  <c r="W22" i="8"/>
  <c r="M186" i="16"/>
  <c r="M186" i="19"/>
  <c r="M26" i="16"/>
  <c r="M26" i="19"/>
  <c r="M71" i="16"/>
  <c r="M71" i="19"/>
  <c r="M242" i="16"/>
  <c r="M242" i="19"/>
  <c r="M413" i="16"/>
  <c r="M413" i="19"/>
  <c r="M304" i="16"/>
  <c r="M304" i="19"/>
  <c r="M349" i="16"/>
  <c r="M349" i="19"/>
  <c r="M129" i="16"/>
  <c r="M129" i="19"/>
  <c r="M206" i="16"/>
  <c r="M206" i="19"/>
  <c r="N4" i="12"/>
  <c r="N5" i="9"/>
  <c r="M624" i="16"/>
  <c r="M624" i="19"/>
  <c r="M811" i="16"/>
  <c r="M811" i="19"/>
  <c r="M1017" i="16"/>
  <c r="M1017" i="19"/>
  <c r="M394" i="16"/>
  <c r="M394" i="19"/>
  <c r="M640" i="16"/>
  <c r="M640" i="19"/>
  <c r="M770" i="16"/>
  <c r="M770" i="19"/>
  <c r="M593" i="16"/>
  <c r="M593" i="19"/>
  <c r="M898" i="16"/>
  <c r="M898" i="19"/>
  <c r="M671" i="16"/>
  <c r="M671" i="19"/>
  <c r="M866" i="16"/>
  <c r="M866" i="19"/>
  <c r="M601" i="16"/>
  <c r="M601" i="19"/>
  <c r="M595" i="16"/>
  <c r="M595" i="19"/>
  <c r="M906" i="16"/>
  <c r="M906" i="19"/>
  <c r="M797" i="16"/>
  <c r="M797" i="19"/>
  <c r="M895" i="16"/>
  <c r="M895" i="19"/>
  <c r="M937" i="16"/>
  <c r="M937" i="19"/>
  <c r="M835" i="16"/>
  <c r="M835" i="19"/>
  <c r="K62" i="24" s="1"/>
  <c r="M876" i="16"/>
  <c r="M876" i="19"/>
  <c r="M1036" i="16"/>
  <c r="M1036" i="19"/>
  <c r="M1162" i="16"/>
  <c r="M1162" i="19"/>
  <c r="M1032" i="16"/>
  <c r="M1032" i="19"/>
  <c r="L144" i="16"/>
  <c r="L144" i="19"/>
  <c r="L242" i="16"/>
  <c r="L242" i="19"/>
  <c r="L154" i="16"/>
  <c r="X154" i="16" s="1"/>
  <c r="L154" i="19"/>
  <c r="L233" i="16"/>
  <c r="X233" i="16" s="1"/>
  <c r="L233" i="19"/>
  <c r="Y233" i="19" s="1"/>
  <c r="L134" i="16"/>
  <c r="L134" i="19"/>
  <c r="Y134" i="19" s="1"/>
  <c r="L406" i="16"/>
  <c r="L406" i="19"/>
  <c r="L349" i="16"/>
  <c r="L349" i="19"/>
  <c r="L206" i="16"/>
  <c r="L206" i="19"/>
  <c r="L251" i="16"/>
  <c r="X251" i="16" s="1"/>
  <c r="L251" i="19"/>
  <c r="Y251" i="19" s="1"/>
  <c r="L213" i="16"/>
  <c r="X213" i="16" s="1"/>
  <c r="L213" i="19"/>
  <c r="Y213" i="19" s="1"/>
  <c r="L475" i="16"/>
  <c r="X475" i="16" s="1"/>
  <c r="L475" i="19"/>
  <c r="L550" i="16"/>
  <c r="X550" i="16" s="1"/>
  <c r="L550" i="19"/>
  <c r="Y550" i="19" s="1"/>
  <c r="X550" i="8"/>
  <c r="V550" i="8" s="1"/>
  <c r="L541" i="16"/>
  <c r="L541" i="19"/>
  <c r="Y541" i="19" s="1"/>
  <c r="L600" i="16"/>
  <c r="L600" i="19"/>
  <c r="L419" i="16"/>
  <c r="X419" i="16" s="1"/>
  <c r="L419" i="19"/>
  <c r="L434" i="16"/>
  <c r="L434" i="19"/>
  <c r="L558" i="16"/>
  <c r="L558" i="19"/>
  <c r="J50" i="24" s="1"/>
  <c r="L670" i="16"/>
  <c r="L670" i="19"/>
  <c r="L742" i="16"/>
  <c r="X742" i="16" s="1"/>
  <c r="V742" i="16" s="1"/>
  <c r="L742" i="19"/>
  <c r="X742" i="19" s="1"/>
  <c r="L802" i="16"/>
  <c r="X802" i="16" s="1"/>
  <c r="L802" i="19"/>
  <c r="Y802" i="19" s="1"/>
  <c r="L694" i="16"/>
  <c r="L694" i="19"/>
  <c r="L768" i="16"/>
  <c r="L768" i="19"/>
  <c r="Y768" i="19" s="1"/>
  <c r="L759" i="16"/>
  <c r="X759" i="16" s="1"/>
  <c r="L759" i="19"/>
  <c r="L1049" i="16"/>
  <c r="X1049" i="16" s="1"/>
  <c r="L1049" i="19"/>
  <c r="L972" i="16"/>
  <c r="X972" i="16" s="1"/>
  <c r="L972" i="19"/>
  <c r="Y972" i="19" s="1"/>
  <c r="L937" i="16"/>
  <c r="L937" i="19"/>
  <c r="L1085" i="16"/>
  <c r="L1085" i="19"/>
  <c r="L996" i="16"/>
  <c r="X996" i="16" s="1"/>
  <c r="L996" i="19"/>
  <c r="L1072" i="16"/>
  <c r="L1072" i="19"/>
  <c r="L1053" i="16"/>
  <c r="L1053" i="19"/>
  <c r="Y1053" i="19" s="1"/>
  <c r="L1016" i="16"/>
  <c r="L1016" i="19"/>
  <c r="L1098" i="16"/>
  <c r="L1098" i="19"/>
  <c r="V1212" i="8"/>
  <c r="L1235" i="16"/>
  <c r="L1235" i="19"/>
  <c r="O39" i="16"/>
  <c r="O39" i="19"/>
  <c r="Y41" i="8"/>
  <c r="T60" i="16"/>
  <c r="T60" i="19"/>
  <c r="T104" i="16"/>
  <c r="T104" i="19"/>
  <c r="T199" i="16"/>
  <c r="T199" i="19"/>
  <c r="T347" i="16"/>
  <c r="T347" i="19"/>
  <c r="T328" i="16"/>
  <c r="T328" i="19"/>
  <c r="T351" i="16"/>
  <c r="T351" i="19"/>
  <c r="T300" i="16"/>
  <c r="T300" i="19"/>
  <c r="T233" i="16"/>
  <c r="T233" i="19"/>
  <c r="T396" i="16"/>
  <c r="T396" i="19"/>
  <c r="T256" i="16"/>
  <c r="T256" i="19"/>
  <c r="T507" i="16"/>
  <c r="T507" i="19"/>
  <c r="T425" i="16"/>
  <c r="T425" i="19"/>
  <c r="T654" i="16"/>
  <c r="T654" i="19"/>
  <c r="T566" i="16"/>
  <c r="T566" i="19"/>
  <c r="T622" i="16"/>
  <c r="T622" i="19"/>
  <c r="T747" i="16"/>
  <c r="T747" i="19"/>
  <c r="T768" i="16"/>
  <c r="T768" i="19"/>
  <c r="T746" i="16"/>
  <c r="T746" i="19"/>
  <c r="T1052" i="16"/>
  <c r="T1052" i="19"/>
  <c r="T920" i="16"/>
  <c r="T920" i="19"/>
  <c r="T876" i="16"/>
  <c r="T876" i="19"/>
  <c r="T982" i="16"/>
  <c r="T982" i="19"/>
  <c r="T864" i="16"/>
  <c r="T864" i="19"/>
  <c r="X60" i="8"/>
  <c r="V60" i="8" s="1"/>
  <c r="W145" i="8"/>
  <c r="W72" i="16"/>
  <c r="X69" i="8"/>
  <c r="T20" i="12"/>
  <c r="T11" i="9"/>
  <c r="S82" i="16"/>
  <c r="S82" i="19"/>
  <c r="S48" i="16"/>
  <c r="S48" i="19"/>
  <c r="S20" i="16"/>
  <c r="S20" i="19"/>
  <c r="S190" i="16"/>
  <c r="S190" i="19"/>
  <c r="S512" i="16"/>
  <c r="S512" i="19"/>
  <c r="S361" i="16"/>
  <c r="S361" i="19"/>
  <c r="S147" i="16"/>
  <c r="S147" i="19"/>
  <c r="S304" i="16"/>
  <c r="S304" i="19"/>
  <c r="S157" i="16"/>
  <c r="S157" i="19"/>
  <c r="Q43" i="24" s="1"/>
  <c r="S234" i="16"/>
  <c r="S234" i="19"/>
  <c r="S443" i="16"/>
  <c r="S443" i="19"/>
  <c r="S503" i="16"/>
  <c r="S503" i="19"/>
  <c r="S557" i="16"/>
  <c r="S557" i="19"/>
  <c r="T13" i="9"/>
  <c r="S528" i="16"/>
  <c r="T13" i="17" s="1"/>
  <c r="S528" i="19"/>
  <c r="T13" i="20" s="1"/>
  <c r="T4" i="12"/>
  <c r="T5" i="9"/>
  <c r="S624" i="16"/>
  <c r="S624" i="19"/>
  <c r="S494" i="16"/>
  <c r="S494" i="19"/>
  <c r="Q65" i="24" s="1"/>
  <c r="S621" i="16"/>
  <c r="S621" i="19"/>
  <c r="T22" i="12"/>
  <c r="S476" i="16"/>
  <c r="S476" i="19"/>
  <c r="S601" i="16"/>
  <c r="S601" i="19"/>
  <c r="S691" i="16"/>
  <c r="S691" i="19"/>
  <c r="S631" i="16"/>
  <c r="S631" i="19"/>
  <c r="S606" i="16"/>
  <c r="S606" i="19"/>
  <c r="S613" i="16"/>
  <c r="S613" i="19"/>
  <c r="S999" i="16"/>
  <c r="S999" i="19"/>
  <c r="T9" i="12"/>
  <c r="S664" i="16"/>
  <c r="T9" i="18" s="1"/>
  <c r="S664" i="19"/>
  <c r="S665" i="16"/>
  <c r="S665" i="19"/>
  <c r="S733" i="16"/>
  <c r="S733" i="19"/>
  <c r="S846" i="16"/>
  <c r="S846" i="19"/>
  <c r="S1115" i="16"/>
  <c r="S1115" i="19"/>
  <c r="S997" i="16"/>
  <c r="S997" i="19"/>
  <c r="S962" i="16"/>
  <c r="S962" i="19"/>
  <c r="S1049" i="16"/>
  <c r="S1049" i="19"/>
  <c r="S1020" i="16"/>
  <c r="S1020" i="19"/>
  <c r="S1001" i="16"/>
  <c r="S1001" i="19"/>
  <c r="S819" i="16"/>
  <c r="S819" i="19"/>
  <c r="S1076" i="16"/>
  <c r="S1076" i="19"/>
  <c r="S1008" i="16"/>
  <c r="S1008" i="19"/>
  <c r="S989" i="16"/>
  <c r="S989" i="19"/>
  <c r="S1092" i="16"/>
  <c r="S1092" i="19"/>
  <c r="X24" i="8"/>
  <c r="S62" i="16"/>
  <c r="S62" i="19"/>
  <c r="M32" i="16"/>
  <c r="X32" i="16" s="1"/>
  <c r="M32" i="19"/>
  <c r="K22" i="24" s="1"/>
  <c r="V40" i="8"/>
  <c r="O18" i="16"/>
  <c r="O18" i="19"/>
  <c r="O99" i="16"/>
  <c r="O99" i="19"/>
  <c r="O76" i="16"/>
  <c r="O76" i="19"/>
  <c r="O328" i="16"/>
  <c r="O328" i="19"/>
  <c r="O493" i="16"/>
  <c r="O493" i="19"/>
  <c r="O307" i="16"/>
  <c r="O307" i="19"/>
  <c r="O256" i="16"/>
  <c r="O256" i="19"/>
  <c r="O221" i="16"/>
  <c r="O221" i="19"/>
  <c r="O289" i="16"/>
  <c r="O289" i="19"/>
  <c r="O654" i="16"/>
  <c r="O654" i="19"/>
  <c r="O405" i="16"/>
  <c r="O405" i="19"/>
  <c r="O512" i="16"/>
  <c r="O512" i="19"/>
  <c r="P27" i="12"/>
  <c r="P4" i="9"/>
  <c r="O455" i="16"/>
  <c r="O455" i="19"/>
  <c r="M53" i="24" s="1"/>
  <c r="O690" i="16"/>
  <c r="O690" i="19"/>
  <c r="O622" i="16"/>
  <c r="O622" i="19"/>
  <c r="O795" i="16"/>
  <c r="O795" i="19"/>
  <c r="O741" i="16"/>
  <c r="O741" i="19"/>
  <c r="O585" i="16"/>
  <c r="O585" i="19"/>
  <c r="O880" i="16"/>
  <c r="O880" i="19"/>
  <c r="O1035" i="16"/>
  <c r="O1035" i="19"/>
  <c r="O869" i="16"/>
  <c r="O869" i="19"/>
  <c r="O949" i="16"/>
  <c r="O949" i="19"/>
  <c r="O866" i="16"/>
  <c r="O866" i="19"/>
  <c r="O1030" i="16"/>
  <c r="O1030" i="19"/>
  <c r="O813" i="16"/>
  <c r="O813" i="19"/>
  <c r="O1084" i="16"/>
  <c r="O1084" i="19"/>
  <c r="O954" i="16"/>
  <c r="O954" i="19"/>
  <c r="O999" i="16"/>
  <c r="O999" i="19"/>
  <c r="N71" i="16"/>
  <c r="N71" i="19"/>
  <c r="Y71" i="8"/>
  <c r="V71" i="8" s="1"/>
  <c r="X39" i="8"/>
  <c r="Y137" i="8"/>
  <c r="V137" i="8" s="1"/>
  <c r="N61" i="16"/>
  <c r="N61" i="19"/>
  <c r="Y61" i="8"/>
  <c r="Y122" i="8"/>
  <c r="V122" i="8" s="1"/>
  <c r="Y33" i="8"/>
  <c r="O11" i="12"/>
  <c r="N344" i="16"/>
  <c r="N344" i="19"/>
  <c r="Y344" i="8"/>
  <c r="V344" i="8" s="1"/>
  <c r="W344" i="8"/>
  <c r="Y69" i="8"/>
  <c r="Y155" i="8"/>
  <c r="V155" i="8" s="1"/>
  <c r="W155" i="8"/>
  <c r="Y341" i="8"/>
  <c r="V341" i="8" s="1"/>
  <c r="W341" i="8"/>
  <c r="Y290" i="8"/>
  <c r="V290" i="8" s="1"/>
  <c r="Y223" i="8"/>
  <c r="V223" i="8" s="1"/>
  <c r="W223" i="8"/>
  <c r="Y172" i="8"/>
  <c r="V172" i="8" s="1"/>
  <c r="Y508" i="8"/>
  <c r="V508" i="8" s="1"/>
  <c r="W508" i="8"/>
  <c r="Y412" i="8"/>
  <c r="V412" i="8" s="1"/>
  <c r="W412" i="8"/>
  <c r="Y408" i="8"/>
  <c r="V408" i="8" s="1"/>
  <c r="W408" i="8"/>
  <c r="N307" i="16"/>
  <c r="N307" i="19"/>
  <c r="Y307" i="8"/>
  <c r="W307" i="8"/>
  <c r="Y320" i="8"/>
  <c r="V320" i="8" s="1"/>
  <c r="W320" i="8"/>
  <c r="N349" i="16"/>
  <c r="N349" i="19"/>
  <c r="Y349" i="8"/>
  <c r="V349" i="8" s="1"/>
  <c r="N282" i="16"/>
  <c r="N282" i="19"/>
  <c r="Y282" i="8"/>
  <c r="V282" i="8" s="1"/>
  <c r="Y135" i="8"/>
  <c r="V135" i="8" s="1"/>
  <c r="N383" i="16"/>
  <c r="N383" i="19"/>
  <c r="Z383" i="19" s="1"/>
  <c r="Y383" i="8"/>
  <c r="V383" i="8" s="1"/>
  <c r="W383" i="8"/>
  <c r="Y324" i="8"/>
  <c r="V324" i="8" s="1"/>
  <c r="W324" i="8"/>
  <c r="N640" i="16"/>
  <c r="N640" i="19"/>
  <c r="Y640" i="8"/>
  <c r="V640" i="8" s="1"/>
  <c r="W640" i="8"/>
  <c r="N334" i="16"/>
  <c r="N334" i="19"/>
  <c r="Y334" i="8"/>
  <c r="V334" i="8" s="1"/>
  <c r="W334" i="8"/>
  <c r="Y363" i="8"/>
  <c r="V363" i="8" s="1"/>
  <c r="W363" i="8"/>
  <c r="Y553" i="8"/>
  <c r="V553" i="8" s="1"/>
  <c r="W553" i="8"/>
  <c r="N565" i="16"/>
  <c r="N565" i="19"/>
  <c r="Y565" i="8"/>
  <c r="V565" i="8" s="1"/>
  <c r="W565" i="8"/>
  <c r="W661" i="8"/>
  <c r="Y661" i="8"/>
  <c r="V661" i="8" s="1"/>
  <c r="Y544" i="8"/>
  <c r="V544" i="8" s="1"/>
  <c r="W544" i="8"/>
  <c r="N592" i="16"/>
  <c r="N592" i="19"/>
  <c r="Y592" i="8"/>
  <c r="V592" i="8" s="1"/>
  <c r="W592" i="8"/>
  <c r="Y481" i="8"/>
  <c r="V481" i="8" s="1"/>
  <c r="O22" i="12"/>
  <c r="N476" i="16"/>
  <c r="N476" i="19"/>
  <c r="Y476" i="8"/>
  <c r="W476" i="8"/>
  <c r="Y589" i="8"/>
  <c r="V589" i="8" s="1"/>
  <c r="W589" i="8"/>
  <c r="Y482" i="8"/>
  <c r="V482" i="8" s="1"/>
  <c r="W482" i="8"/>
  <c r="N458" i="16"/>
  <c r="N458" i="19"/>
  <c r="Y458" i="8"/>
  <c r="V458" i="8" s="1"/>
  <c r="W458" i="8"/>
  <c r="Y547" i="8"/>
  <c r="V547" i="8" s="1"/>
  <c r="N641" i="19"/>
  <c r="Y641" i="8"/>
  <c r="V641" i="8" s="1"/>
  <c r="Y484" i="8"/>
  <c r="V484" i="8" s="1"/>
  <c r="W484" i="8"/>
  <c r="N770" i="16"/>
  <c r="N770" i="19"/>
  <c r="Y770" i="8"/>
  <c r="V770" i="8" s="1"/>
  <c r="W770" i="8"/>
  <c r="Y619" i="8"/>
  <c r="V619" i="8" s="1"/>
  <c r="W619" i="8"/>
  <c r="Y930" i="8"/>
  <c r="V930" i="8" s="1"/>
  <c r="W930" i="8"/>
  <c r="Y740" i="8"/>
  <c r="V740" i="8" s="1"/>
  <c r="N588" i="16"/>
  <c r="N588" i="19"/>
  <c r="Y588" i="8"/>
  <c r="W588" i="8"/>
  <c r="Y438" i="8"/>
  <c r="V438" i="8" s="1"/>
  <c r="Y736" i="8"/>
  <c r="V736" i="8" s="1"/>
  <c r="W736" i="8"/>
  <c r="Y917" i="8"/>
  <c r="V917" i="8" s="1"/>
  <c r="W860" i="8"/>
  <c r="Y860" i="8"/>
  <c r="V860" i="8" s="1"/>
  <c r="Y774" i="8"/>
  <c r="V774" i="8" s="1"/>
  <c r="W774" i="8"/>
  <c r="Y840" i="8"/>
  <c r="V840" i="8" s="1"/>
  <c r="W840" i="8"/>
  <c r="N869" i="16"/>
  <c r="N869" i="19"/>
  <c r="Y869" i="8"/>
  <c r="V869" i="8" s="1"/>
  <c r="W893" i="8"/>
  <c r="Y893" i="8"/>
  <c r="V893" i="8" s="1"/>
  <c r="N673" i="16"/>
  <c r="N673" i="19"/>
  <c r="W673" i="8"/>
  <c r="Y673" i="8"/>
  <c r="V673" i="8" s="1"/>
  <c r="W908" i="8"/>
  <c r="Y908" i="8"/>
  <c r="V908" i="8" s="1"/>
  <c r="N795" i="16"/>
  <c r="N795" i="19"/>
  <c r="Y795" i="8"/>
  <c r="V795" i="8" s="1"/>
  <c r="W795" i="8"/>
  <c r="Y824" i="8"/>
  <c r="V824" i="8" s="1"/>
  <c r="W824" i="8"/>
  <c r="Y1118" i="8"/>
  <c r="V1118" i="8" s="1"/>
  <c r="W1118" i="8"/>
  <c r="Y1010" i="8"/>
  <c r="V1010" i="8" s="1"/>
  <c r="W1010" i="8"/>
  <c r="W847" i="8"/>
  <c r="Y847" i="8"/>
  <c r="V847" i="8" s="1"/>
  <c r="N1102" i="16"/>
  <c r="N1102" i="19"/>
  <c r="Y1102" i="8"/>
  <c r="V1102" i="8" s="1"/>
  <c r="W1102" i="8"/>
  <c r="Y1069" i="8"/>
  <c r="V1069" i="8" s="1"/>
  <c r="W1069" i="8"/>
  <c r="Y1030" i="8"/>
  <c r="V1030" i="8" s="1"/>
  <c r="Y995" i="8"/>
  <c r="V995" i="8" s="1"/>
  <c r="W995" i="8"/>
  <c r="N1057" i="16"/>
  <c r="N1057" i="19"/>
  <c r="Y1057" i="8"/>
  <c r="V1057" i="8" s="1"/>
  <c r="W1057" i="8"/>
  <c r="Y1153" i="8"/>
  <c r="V1153" i="8" s="1"/>
  <c r="W1153" i="8"/>
  <c r="N954" i="16"/>
  <c r="N954" i="19"/>
  <c r="Y954" i="8"/>
  <c r="W954" i="8"/>
  <c r="N823" i="16"/>
  <c r="N823" i="19"/>
  <c r="Y823" i="8"/>
  <c r="V823" i="8" s="1"/>
  <c r="W823" i="8"/>
  <c r="N1065" i="16"/>
  <c r="N1065" i="19"/>
  <c r="Y1065" i="8"/>
  <c r="V1065" i="8" s="1"/>
  <c r="W1065" i="8"/>
  <c r="N980" i="16"/>
  <c r="N980" i="19"/>
  <c r="Y980" i="8"/>
  <c r="V980" i="8" s="1"/>
  <c r="W945" i="8"/>
  <c r="Y945" i="8"/>
  <c r="V945" i="8" s="1"/>
  <c r="N926" i="16"/>
  <c r="N926" i="19"/>
  <c r="W926" i="8"/>
  <c r="Y926" i="8"/>
  <c r="V926" i="8" s="1"/>
  <c r="Y1160" i="8"/>
  <c r="V1160" i="8" s="1"/>
  <c r="W1160" i="8"/>
  <c r="Y1242" i="8"/>
  <c r="V1242" i="8" s="1"/>
  <c r="W1242" i="8"/>
  <c r="Y1180" i="8"/>
  <c r="V1180" i="8" s="1"/>
  <c r="W1180" i="8"/>
  <c r="Y1074" i="8"/>
  <c r="V1074" i="8" s="1"/>
  <c r="Y1196" i="8"/>
  <c r="V1196" i="8" s="1"/>
  <c r="W1196" i="8"/>
  <c r="Y1177" i="8"/>
  <c r="V1177" i="8" s="1"/>
  <c r="W1177" i="8"/>
  <c r="N20" i="16"/>
  <c r="N20" i="19"/>
  <c r="W20" i="8"/>
  <c r="Y20" i="8"/>
  <c r="V20" i="8" s="1"/>
  <c r="M120" i="16"/>
  <c r="M120" i="19"/>
  <c r="M115" i="16"/>
  <c r="M115" i="19"/>
  <c r="M258" i="16"/>
  <c r="M258" i="19"/>
  <c r="N21" i="12"/>
  <c r="N10" i="9"/>
  <c r="M207" i="16"/>
  <c r="M207" i="19"/>
  <c r="M124" i="16"/>
  <c r="M124" i="19"/>
  <c r="M583" i="16"/>
  <c r="M583" i="19"/>
  <c r="M365" i="16"/>
  <c r="M365" i="19"/>
  <c r="M279" i="16"/>
  <c r="M279" i="19"/>
  <c r="M145" i="16"/>
  <c r="M145" i="19"/>
  <c r="M222" i="16"/>
  <c r="M222" i="19"/>
  <c r="N13" i="9"/>
  <c r="M528" i="16"/>
  <c r="N13" i="17" s="1"/>
  <c r="M528" i="19"/>
  <c r="N13" i="20" s="1"/>
  <c r="M470" i="16"/>
  <c r="M470" i="19"/>
  <c r="M592" i="16"/>
  <c r="M592" i="19"/>
  <c r="M461" i="16"/>
  <c r="M461" i="19"/>
  <c r="M390" i="16"/>
  <c r="M390" i="19"/>
  <c r="M602" i="16"/>
  <c r="M602" i="19"/>
  <c r="M428" i="16"/>
  <c r="M428" i="19"/>
  <c r="Y428" i="19" s="1"/>
  <c r="M733" i="16"/>
  <c r="M733" i="19"/>
  <c r="Y733" i="19" s="1"/>
  <c r="M685" i="16"/>
  <c r="M685" i="19"/>
  <c r="M684" i="16"/>
  <c r="X684" i="16" s="1"/>
  <c r="M684" i="19"/>
  <c r="M1016" i="16"/>
  <c r="M1016" i="19"/>
  <c r="M617" i="16"/>
  <c r="M617" i="19"/>
  <c r="M772" i="16"/>
  <c r="M772" i="19"/>
  <c r="M808" i="16"/>
  <c r="M808" i="19"/>
  <c r="M902" i="16"/>
  <c r="M902" i="19"/>
  <c r="M941" i="16"/>
  <c r="M941" i="19"/>
  <c r="M747" i="16"/>
  <c r="M747" i="19"/>
  <c r="M892" i="16"/>
  <c r="M892" i="19"/>
  <c r="M1104" i="16"/>
  <c r="M1104" i="19"/>
  <c r="M900" i="16"/>
  <c r="X900" i="16" s="1"/>
  <c r="M900" i="19"/>
  <c r="M1072" i="16"/>
  <c r="M1072" i="19"/>
  <c r="M1208" i="16"/>
  <c r="M1208" i="19"/>
  <c r="N6" i="12"/>
  <c r="N7" i="9"/>
  <c r="M1213" i="16"/>
  <c r="M1213" i="19"/>
  <c r="K56" i="24" s="1"/>
  <c r="Y6" i="8"/>
  <c r="V6" i="8" s="1"/>
  <c r="W6" i="8"/>
  <c r="L160" i="16"/>
  <c r="X160" i="16" s="1"/>
  <c r="L160" i="19"/>
  <c r="L370" i="16"/>
  <c r="X370" i="16" s="1"/>
  <c r="L370" i="19"/>
  <c r="Y370" i="19" s="1"/>
  <c r="L170" i="16"/>
  <c r="X170" i="16" s="1"/>
  <c r="L170" i="19"/>
  <c r="L519" i="16"/>
  <c r="X519" i="16" s="1"/>
  <c r="L519" i="19"/>
  <c r="Y519" i="19" s="1"/>
  <c r="L365" i="16"/>
  <c r="L365" i="19"/>
  <c r="L311" i="16"/>
  <c r="L311" i="19"/>
  <c r="L222" i="16"/>
  <c r="L222" i="19"/>
  <c r="Y222" i="19" s="1"/>
  <c r="L267" i="16"/>
  <c r="L267" i="19"/>
  <c r="Y267" i="19" s="1"/>
  <c r="L168" i="16"/>
  <c r="X168" i="16" s="1"/>
  <c r="L168" i="19"/>
  <c r="L229" i="16"/>
  <c r="X229" i="16" s="1"/>
  <c r="L229" i="19"/>
  <c r="L441" i="16"/>
  <c r="L441" i="19"/>
  <c r="L523" i="16"/>
  <c r="X523" i="16" s="1"/>
  <c r="L523" i="19"/>
  <c r="Y523" i="19" s="1"/>
  <c r="L574" i="16"/>
  <c r="L574" i="19"/>
  <c r="Y574" i="19" s="1"/>
  <c r="L757" i="16"/>
  <c r="L757" i="19"/>
  <c r="L698" i="16"/>
  <c r="L698" i="19"/>
  <c r="Y698" i="19" s="1"/>
  <c r="L614" i="16"/>
  <c r="X614" i="16" s="1"/>
  <c r="L614" i="19"/>
  <c r="Y614" i="19" s="1"/>
  <c r="L432" i="16"/>
  <c r="X432" i="16" s="1"/>
  <c r="L432" i="19"/>
  <c r="L721" i="16"/>
  <c r="X721" i="16" s="1"/>
  <c r="L721" i="19"/>
  <c r="Y721" i="19" s="1"/>
  <c r="X721" i="8"/>
  <c r="V721" i="8" s="1"/>
  <c r="L838" i="16"/>
  <c r="L838" i="19"/>
  <c r="Y838" i="19" s="1"/>
  <c r="L755" i="16"/>
  <c r="L755" i="19"/>
  <c r="L927" i="16"/>
  <c r="L927" i="19"/>
  <c r="L775" i="16"/>
  <c r="L775" i="19"/>
  <c r="L831" i="16"/>
  <c r="L831" i="19"/>
  <c r="Y831" i="19" s="1"/>
  <c r="L1026" i="16"/>
  <c r="X1026" i="16" s="1"/>
  <c r="L1026" i="19"/>
  <c r="Y1026" i="19" s="1"/>
  <c r="L954" i="16"/>
  <c r="L954" i="19"/>
  <c r="X954" i="8"/>
  <c r="L866" i="16"/>
  <c r="L866" i="19"/>
  <c r="X738" i="8"/>
  <c r="L988" i="16"/>
  <c r="X988" i="16" s="1"/>
  <c r="L988" i="19"/>
  <c r="L953" i="16"/>
  <c r="L953" i="19"/>
  <c r="J46" i="24" s="1"/>
  <c r="X953" i="8"/>
  <c r="L1104" i="16"/>
  <c r="L1104" i="19"/>
  <c r="L1084" i="16"/>
  <c r="X1084" i="16" s="1"/>
  <c r="L1084" i="19"/>
  <c r="X1084" i="8"/>
  <c r="X1142" i="8"/>
  <c r="L1012" i="16"/>
  <c r="X1012" i="16" s="1"/>
  <c r="L1012" i="19"/>
  <c r="Y1012" i="19" s="1"/>
  <c r="L1088" i="16"/>
  <c r="X1088" i="16" s="1"/>
  <c r="L1088" i="19"/>
  <c r="L1043" i="16"/>
  <c r="L1043" i="19"/>
  <c r="X1043" i="8"/>
  <c r="V1043" i="8" s="1"/>
  <c r="O79" i="16"/>
  <c r="O79" i="19"/>
  <c r="M40" i="16"/>
  <c r="M40" i="19"/>
  <c r="L95" i="16"/>
  <c r="L95" i="19"/>
  <c r="F13" i="21"/>
  <c r="Y86" i="19"/>
  <c r="W57" i="8"/>
  <c r="T76" i="16"/>
  <c r="T76" i="19"/>
  <c r="T143" i="16"/>
  <c r="T143" i="19"/>
  <c r="T119" i="16"/>
  <c r="T119" i="19"/>
  <c r="T113" i="16"/>
  <c r="T113" i="19"/>
  <c r="U11" i="12"/>
  <c r="T344" i="16"/>
  <c r="U11" i="18" s="1"/>
  <c r="T344" i="19"/>
  <c r="U11" i="21" s="1"/>
  <c r="T367" i="16"/>
  <c r="T367" i="19"/>
  <c r="T272" i="16"/>
  <c r="T272" i="19"/>
  <c r="T285" i="16"/>
  <c r="T285" i="19"/>
  <c r="T532" i="16"/>
  <c r="T532" i="19"/>
  <c r="T414" i="16"/>
  <c r="T414" i="19"/>
  <c r="T435" i="16"/>
  <c r="T435" i="19"/>
  <c r="T665" i="16"/>
  <c r="T665" i="19"/>
  <c r="T673" i="16"/>
  <c r="T673" i="19"/>
  <c r="T645" i="16"/>
  <c r="T645" i="19"/>
  <c r="T587" i="16"/>
  <c r="T587" i="19"/>
  <c r="T572" i="16"/>
  <c r="T572" i="19"/>
  <c r="T733" i="16"/>
  <c r="T733" i="19"/>
  <c r="T582" i="16"/>
  <c r="T582" i="19"/>
  <c r="T593" i="16"/>
  <c r="T593" i="19"/>
  <c r="T440" i="16"/>
  <c r="T440" i="19"/>
  <c r="T831" i="16"/>
  <c r="T831" i="19"/>
  <c r="T763" i="16"/>
  <c r="T763" i="19"/>
  <c r="T790" i="16"/>
  <c r="T790" i="19"/>
  <c r="T1089" i="16"/>
  <c r="T1089" i="19"/>
  <c r="T936" i="16"/>
  <c r="T936" i="19"/>
  <c r="T1035" i="16"/>
  <c r="T1035" i="19"/>
  <c r="T892" i="16"/>
  <c r="T892" i="19"/>
  <c r="T998" i="16"/>
  <c r="T998" i="19"/>
  <c r="T931" i="16"/>
  <c r="T931" i="19"/>
  <c r="T880" i="16"/>
  <c r="T880" i="19"/>
  <c r="T1208" i="16"/>
  <c r="T1208" i="19"/>
  <c r="R55" i="24" s="1"/>
  <c r="T1161" i="16"/>
  <c r="T1161" i="19"/>
  <c r="X33" i="8"/>
  <c r="V33" i="8" s="1"/>
  <c r="X34" i="8"/>
  <c r="V34" i="8" s="1"/>
  <c r="Y145" i="8"/>
  <c r="V145" i="8" s="1"/>
  <c r="Y22" i="12"/>
  <c r="W357" i="8"/>
  <c r="I14" i="20"/>
  <c r="H14" i="20"/>
  <c r="L26" i="21"/>
  <c r="L3" i="20"/>
  <c r="F16" i="20"/>
  <c r="V665" i="8"/>
  <c r="W234" i="8"/>
  <c r="X359" i="16"/>
  <c r="X282" i="16"/>
  <c r="V395" i="8"/>
  <c r="Q127" i="16"/>
  <c r="Q127" i="19"/>
  <c r="V184" i="8"/>
  <c r="X256" i="8"/>
  <c r="W61" i="8"/>
  <c r="X39" i="16"/>
  <c r="R173" i="16"/>
  <c r="R173" i="19"/>
  <c r="R65" i="16"/>
  <c r="R65" i="19"/>
  <c r="P90" i="24" s="1"/>
  <c r="X167" i="8"/>
  <c r="Q131" i="16"/>
  <c r="Q131" i="19"/>
  <c r="V109" i="8"/>
  <c r="X355" i="8"/>
  <c r="V355" i="8" s="1"/>
  <c r="Q174" i="16"/>
  <c r="Q174" i="19"/>
  <c r="Q448" i="16"/>
  <c r="Q448" i="19"/>
  <c r="W154" i="8"/>
  <c r="J20" i="18"/>
  <c r="J11" i="17"/>
  <c r="Y9" i="19"/>
  <c r="U314" i="16"/>
  <c r="U314" i="19"/>
  <c r="U231" i="16"/>
  <c r="U231" i="19"/>
  <c r="U113" i="16"/>
  <c r="U113" i="19"/>
  <c r="U452" i="16"/>
  <c r="U452" i="19"/>
  <c r="U104" i="16"/>
  <c r="U104" i="19"/>
  <c r="U373" i="16"/>
  <c r="U373" i="19"/>
  <c r="U303" i="16"/>
  <c r="U303" i="19"/>
  <c r="U568" i="16"/>
  <c r="U568" i="19"/>
  <c r="U522" i="16"/>
  <c r="U522" i="19"/>
  <c r="U649" i="16"/>
  <c r="U649" i="19"/>
  <c r="U429" i="16"/>
  <c r="U429" i="19"/>
  <c r="U474" i="16"/>
  <c r="U474" i="19"/>
  <c r="U558" i="16"/>
  <c r="U558" i="19"/>
  <c r="S50" i="24" s="1"/>
  <c r="U519" i="16"/>
  <c r="U519" i="19"/>
  <c r="U421" i="16"/>
  <c r="U421" i="19"/>
  <c r="U679" i="16"/>
  <c r="U679" i="19"/>
  <c r="U602" i="16"/>
  <c r="U602" i="19"/>
  <c r="U425" i="16"/>
  <c r="U425" i="19"/>
  <c r="U621" i="16"/>
  <c r="U621" i="19"/>
  <c r="S73" i="24" s="1"/>
  <c r="U583" i="16"/>
  <c r="U583" i="19"/>
  <c r="S93" i="24" s="1"/>
  <c r="U596" i="16"/>
  <c r="U596" i="19"/>
  <c r="U641" i="16"/>
  <c r="U641" i="19"/>
  <c r="U475" i="16"/>
  <c r="U475" i="19"/>
  <c r="U1072" i="16"/>
  <c r="U1072" i="19"/>
  <c r="U1037" i="16"/>
  <c r="U1037" i="19"/>
  <c r="U965" i="16"/>
  <c r="U965" i="19"/>
  <c r="U653" i="16"/>
  <c r="U653" i="19"/>
  <c r="U957" i="16"/>
  <c r="U957" i="19"/>
  <c r="U1098" i="16"/>
  <c r="U1098" i="19"/>
  <c r="U990" i="16"/>
  <c r="U990" i="19"/>
  <c r="U1013" i="16"/>
  <c r="U1013" i="19"/>
  <c r="U1104" i="16"/>
  <c r="U1104" i="19"/>
  <c r="U876" i="16"/>
  <c r="U876" i="19"/>
  <c r="U1065" i="16"/>
  <c r="U1065" i="19"/>
  <c r="W82" i="8"/>
  <c r="P16" i="16"/>
  <c r="P16" i="19"/>
  <c r="N79" i="24" s="1"/>
  <c r="R219" i="16"/>
  <c r="R219" i="19"/>
  <c r="P82" i="24" s="1"/>
  <c r="R120" i="16"/>
  <c r="R120" i="19"/>
  <c r="R522" i="16"/>
  <c r="R522" i="19"/>
  <c r="R144" i="16"/>
  <c r="R144" i="19"/>
  <c r="R365" i="16"/>
  <c r="R365" i="19"/>
  <c r="R314" i="16"/>
  <c r="R314" i="19"/>
  <c r="R343" i="16"/>
  <c r="R343" i="19"/>
  <c r="R503" i="16"/>
  <c r="R503" i="19"/>
  <c r="S9" i="12"/>
  <c r="R664" i="16"/>
  <c r="S9" i="18" s="1"/>
  <c r="R664" i="19"/>
  <c r="S22" i="12"/>
  <c r="R476" i="16"/>
  <c r="S22" i="18" s="1"/>
  <c r="R476" i="19"/>
  <c r="R614" i="16"/>
  <c r="R614" i="19"/>
  <c r="R580" i="16"/>
  <c r="R580" i="19"/>
  <c r="R936" i="16"/>
  <c r="R936" i="19"/>
  <c r="R834" i="16"/>
  <c r="R834" i="19"/>
  <c r="R980" i="16"/>
  <c r="R980" i="19"/>
  <c r="R828" i="16"/>
  <c r="R828" i="19"/>
  <c r="R650" i="16"/>
  <c r="R650" i="19"/>
  <c r="R1098" i="16"/>
  <c r="R1098" i="19"/>
  <c r="R990" i="16"/>
  <c r="R990" i="19"/>
  <c r="R981" i="16"/>
  <c r="R981" i="19"/>
  <c r="R943" i="16"/>
  <c r="R943" i="19"/>
  <c r="R1001" i="16"/>
  <c r="R1001" i="19"/>
  <c r="R918" i="16"/>
  <c r="R918" i="19"/>
  <c r="P60" i="24" s="1"/>
  <c r="R1051" i="16"/>
  <c r="R1051" i="19"/>
  <c r="R912" i="16"/>
  <c r="R912" i="19"/>
  <c r="R1077" i="16"/>
  <c r="R1077" i="19"/>
  <c r="Y157" i="19"/>
  <c r="Q334" i="16"/>
  <c r="Q334" i="19"/>
  <c r="Q184" i="16"/>
  <c r="Q184" i="19"/>
  <c r="Q373" i="16"/>
  <c r="Q373" i="19"/>
  <c r="R21" i="12"/>
  <c r="R10" i="9"/>
  <c r="Q207" i="16"/>
  <c r="Q207" i="19"/>
  <c r="O23" i="24" s="1"/>
  <c r="Q733" i="16"/>
  <c r="Q733" i="19"/>
  <c r="Q405" i="16"/>
  <c r="Q405" i="19"/>
  <c r="Q355" i="16"/>
  <c r="Q355" i="19"/>
  <c r="O78" i="24" s="1"/>
  <c r="Q192" i="16"/>
  <c r="Q192" i="19"/>
  <c r="Q422" i="16"/>
  <c r="Q422" i="19"/>
  <c r="Q582" i="16"/>
  <c r="Q582" i="19"/>
  <c r="Q590" i="16"/>
  <c r="Q590" i="19"/>
  <c r="Q442" i="16"/>
  <c r="Q442" i="19"/>
  <c r="Q432" i="16"/>
  <c r="Q432" i="19"/>
  <c r="Q585" i="16"/>
  <c r="Q585" i="19"/>
  <c r="Q626" i="16"/>
  <c r="Q626" i="19"/>
  <c r="Q605" i="16"/>
  <c r="Q605" i="19"/>
  <c r="Q823" i="16"/>
  <c r="Q823" i="19"/>
  <c r="Q568" i="16"/>
  <c r="Q568" i="19"/>
  <c r="Q649" i="16"/>
  <c r="Q649" i="19"/>
  <c r="Q495" i="16"/>
  <c r="Q495" i="19"/>
  <c r="Q796" i="16"/>
  <c r="Q796" i="19"/>
  <c r="Q797" i="16"/>
  <c r="Q797" i="19"/>
  <c r="Q808" i="16"/>
  <c r="Q808" i="19"/>
  <c r="Q1052" i="16"/>
  <c r="Q1052" i="19"/>
  <c r="Q679" i="16"/>
  <c r="Q679" i="19"/>
  <c r="Q673" i="16"/>
  <c r="Q673" i="19"/>
  <c r="Q1016" i="16"/>
  <c r="Q1016" i="19"/>
  <c r="Q892" i="16"/>
  <c r="Q892" i="19"/>
  <c r="Q1014" i="16"/>
  <c r="Q1014" i="19"/>
  <c r="Q1021" i="16"/>
  <c r="Q1021" i="19"/>
  <c r="Q970" i="16"/>
  <c r="Q970" i="19"/>
  <c r="Q887" i="16"/>
  <c r="Q887" i="19"/>
  <c r="U205" i="16"/>
  <c r="U205" i="19"/>
  <c r="Q94" i="16"/>
  <c r="Q94" i="19"/>
  <c r="Q9" i="16"/>
  <c r="Q9" i="19"/>
  <c r="P248" i="16"/>
  <c r="P248" i="19"/>
  <c r="P130" i="16"/>
  <c r="P130" i="19"/>
  <c r="N25" i="24" s="1"/>
  <c r="P414" i="16"/>
  <c r="P414" i="19"/>
  <c r="P313" i="16"/>
  <c r="P313" i="19"/>
  <c r="P259" i="16"/>
  <c r="P259" i="19"/>
  <c r="P176" i="16"/>
  <c r="P176" i="19"/>
  <c r="P231" i="16"/>
  <c r="P231" i="19"/>
  <c r="P469" i="16"/>
  <c r="P469" i="19"/>
  <c r="P595" i="16"/>
  <c r="P595" i="19"/>
  <c r="P601" i="16"/>
  <c r="P601" i="19"/>
  <c r="P502" i="16"/>
  <c r="P502" i="19"/>
  <c r="P643" i="16"/>
  <c r="P643" i="19"/>
  <c r="P442" i="16"/>
  <c r="P442" i="19"/>
  <c r="P625" i="16"/>
  <c r="P625" i="19"/>
  <c r="P802" i="16"/>
  <c r="P802" i="19"/>
  <c r="P681" i="16"/>
  <c r="P681" i="19"/>
  <c r="P588" i="16"/>
  <c r="P588" i="19"/>
  <c r="P834" i="16"/>
  <c r="P834" i="19"/>
  <c r="P684" i="16"/>
  <c r="P684" i="19"/>
  <c r="P902" i="16"/>
  <c r="P902" i="19"/>
  <c r="P962" i="16"/>
  <c r="P962" i="19"/>
  <c r="P759" i="16"/>
  <c r="P759" i="19"/>
  <c r="P811" i="16"/>
  <c r="P811" i="19"/>
  <c r="P1080" i="16"/>
  <c r="P1080" i="19"/>
  <c r="P918" i="16"/>
  <c r="P918" i="19"/>
  <c r="N60" i="24" s="1"/>
  <c r="P1115" i="16"/>
  <c r="P1115" i="19"/>
  <c r="P1068" i="16"/>
  <c r="P1068" i="19"/>
  <c r="P1020" i="16"/>
  <c r="P1020" i="19"/>
  <c r="P960" i="16"/>
  <c r="P960" i="19"/>
  <c r="P932" i="16"/>
  <c r="P932" i="19"/>
  <c r="P1112" i="16"/>
  <c r="P1112" i="19"/>
  <c r="U192" i="16"/>
  <c r="U192" i="19"/>
  <c r="Y30" i="8"/>
  <c r="V30" i="8" s="1"/>
  <c r="W30" i="8"/>
  <c r="S64" i="16"/>
  <c r="S64" i="19"/>
  <c r="S104" i="16"/>
  <c r="S104" i="19"/>
  <c r="S206" i="16"/>
  <c r="S206" i="19"/>
  <c r="S386" i="16"/>
  <c r="S386" i="19"/>
  <c r="S173" i="16"/>
  <c r="S173" i="19"/>
  <c r="S582" i="16"/>
  <c r="S582" i="19"/>
  <c r="S630" i="16"/>
  <c r="S630" i="19"/>
  <c r="S694" i="16"/>
  <c r="S694" i="19"/>
  <c r="S467" i="16"/>
  <c r="S467" i="19"/>
  <c r="S593" i="16"/>
  <c r="S593" i="19"/>
  <c r="S622" i="16"/>
  <c r="S622" i="19"/>
  <c r="S798" i="16"/>
  <c r="S798" i="19"/>
  <c r="S1028" i="16"/>
  <c r="S1028" i="19"/>
  <c r="Q63" i="24" s="1"/>
  <c r="S677" i="16"/>
  <c r="S677" i="19"/>
  <c r="S681" i="16"/>
  <c r="S681" i="19"/>
  <c r="S1012" i="16"/>
  <c r="S1012" i="19"/>
  <c r="S720" i="16"/>
  <c r="S720" i="19"/>
  <c r="S749" i="16"/>
  <c r="S749" i="19"/>
  <c r="S970" i="16"/>
  <c r="S970" i="19"/>
  <c r="S961" i="16"/>
  <c r="S961" i="19"/>
  <c r="S1016" i="16"/>
  <c r="S1016" i="19"/>
  <c r="S1013" i="16"/>
  <c r="S1013" i="19"/>
  <c r="S1017" i="16"/>
  <c r="S1017" i="19"/>
  <c r="S835" i="16"/>
  <c r="S835" i="19"/>
  <c r="Q62" i="24" s="1"/>
  <c r="S1024" i="16"/>
  <c r="S1024" i="19"/>
  <c r="F7" i="21"/>
  <c r="W134" i="8"/>
  <c r="Y31" i="8"/>
  <c r="V31" i="8" s="1"/>
  <c r="T147" i="16"/>
  <c r="T147" i="19"/>
  <c r="M76" i="16"/>
  <c r="M76" i="19"/>
  <c r="Y40" i="19"/>
  <c r="X120" i="8"/>
  <c r="V120" i="8" s="1"/>
  <c r="Y27" i="19"/>
  <c r="O123" i="16"/>
  <c r="O123" i="19"/>
  <c r="P8" i="12"/>
  <c r="O102" i="16"/>
  <c r="O102" i="19"/>
  <c r="O91" i="16"/>
  <c r="O91" i="19"/>
  <c r="P11" i="12"/>
  <c r="O344" i="16"/>
  <c r="P11" i="18" s="1"/>
  <c r="O344" i="19"/>
  <c r="M72" i="24" s="1"/>
  <c r="O242" i="16"/>
  <c r="O242" i="19"/>
  <c r="O452" i="16"/>
  <c r="O452" i="19"/>
  <c r="O323" i="16"/>
  <c r="O323" i="19"/>
  <c r="O272" i="16"/>
  <c r="O272" i="19"/>
  <c r="O593" i="16"/>
  <c r="O593" i="19"/>
  <c r="O462" i="16"/>
  <c r="O462" i="19"/>
  <c r="O517" i="16"/>
  <c r="O517" i="19"/>
  <c r="O928" i="16"/>
  <c r="O928" i="19"/>
  <c r="O575" i="16"/>
  <c r="O575" i="19"/>
  <c r="O773" i="16"/>
  <c r="O773" i="19"/>
  <c r="O601" i="16"/>
  <c r="O601" i="19"/>
  <c r="O923" i="16"/>
  <c r="O923" i="19"/>
  <c r="O684" i="16"/>
  <c r="O684" i="19"/>
  <c r="O1016" i="16"/>
  <c r="O1016" i="19"/>
  <c r="O1043" i="16"/>
  <c r="O1043" i="19"/>
  <c r="O885" i="16"/>
  <c r="O885" i="19"/>
  <c r="O892" i="16"/>
  <c r="O892" i="19"/>
  <c r="O965" i="16"/>
  <c r="O965" i="19"/>
  <c r="O970" i="16"/>
  <c r="O970" i="19"/>
  <c r="O980" i="16"/>
  <c r="O980" i="19"/>
  <c r="W66" i="8"/>
  <c r="N153" i="16"/>
  <c r="N153" i="19"/>
  <c r="Z153" i="19" s="1"/>
  <c r="Y153" i="8"/>
  <c r="V153" i="8" s="1"/>
  <c r="Y77" i="8"/>
  <c r="V77" i="8" s="1"/>
  <c r="N134" i="16"/>
  <c r="Y134" i="16" s="1"/>
  <c r="N134" i="19"/>
  <c r="Y134" i="8"/>
  <c r="Y49" i="8"/>
  <c r="V49" i="8" s="1"/>
  <c r="N8" i="16"/>
  <c r="N8" i="19"/>
  <c r="W8" i="8"/>
  <c r="Y8" i="8"/>
  <c r="V8" i="8" s="1"/>
  <c r="Y88" i="8"/>
  <c r="V88" i="8" s="1"/>
  <c r="W88" i="8"/>
  <c r="Y171" i="8"/>
  <c r="V171" i="8" s="1"/>
  <c r="W171" i="8"/>
  <c r="N357" i="16"/>
  <c r="N357" i="19"/>
  <c r="Y357" i="8"/>
  <c r="V357" i="8" s="1"/>
  <c r="N306" i="16"/>
  <c r="N306" i="19"/>
  <c r="Y306" i="8"/>
  <c r="V306" i="8" s="1"/>
  <c r="N239" i="16"/>
  <c r="N239" i="19"/>
  <c r="Y239" i="8"/>
  <c r="V239" i="8" s="1"/>
  <c r="W239" i="8"/>
  <c r="W188" i="8"/>
  <c r="Y188" i="8"/>
  <c r="V188" i="8" s="1"/>
  <c r="N523" i="16"/>
  <c r="N523" i="19"/>
  <c r="Y523" i="8"/>
  <c r="V523" i="8" s="1"/>
  <c r="W523" i="8"/>
  <c r="Y464" i="8"/>
  <c r="W464" i="8"/>
  <c r="Y410" i="8"/>
  <c r="V410" i="8" s="1"/>
  <c r="W410" i="8"/>
  <c r="Y323" i="8"/>
  <c r="V323" i="8" s="1"/>
  <c r="W323" i="8"/>
  <c r="Y336" i="8"/>
  <c r="V336" i="8" s="1"/>
  <c r="W336" i="8"/>
  <c r="N365" i="16"/>
  <c r="N365" i="19"/>
  <c r="Y365" i="8"/>
  <c r="V365" i="8" s="1"/>
  <c r="W365" i="8"/>
  <c r="N298" i="16"/>
  <c r="N298" i="19"/>
  <c r="Y298" i="8"/>
  <c r="V298" i="8" s="1"/>
  <c r="W298" i="8"/>
  <c r="N151" i="16"/>
  <c r="N151" i="19"/>
  <c r="Y151" i="8"/>
  <c r="V151" i="8" s="1"/>
  <c r="N444" i="16"/>
  <c r="N444" i="19"/>
  <c r="W444" i="8"/>
  <c r="Y444" i="8"/>
  <c r="V444" i="8" s="1"/>
  <c r="N340" i="16"/>
  <c r="N340" i="19"/>
  <c r="Y340" i="8"/>
  <c r="V340" i="8" s="1"/>
  <c r="W340" i="8"/>
  <c r="N94" i="16"/>
  <c r="N94" i="19"/>
  <c r="Y94" i="8"/>
  <c r="V94" i="8" s="1"/>
  <c r="Y350" i="8"/>
  <c r="V350" i="8" s="1"/>
  <c r="W350" i="8"/>
  <c r="Y379" i="8"/>
  <c r="V379" i="8" s="1"/>
  <c r="W379" i="8"/>
  <c r="N595" i="16"/>
  <c r="N595" i="19"/>
  <c r="Y595" i="8"/>
  <c r="V595" i="8" s="1"/>
  <c r="N567" i="16"/>
  <c r="N567" i="19"/>
  <c r="Y567" i="8"/>
  <c r="V567" i="8" s="1"/>
  <c r="W567" i="8"/>
  <c r="N677" i="16"/>
  <c r="N677" i="19"/>
  <c r="W677" i="8"/>
  <c r="Y677" i="8"/>
  <c r="V677" i="8" s="1"/>
  <c r="Y549" i="8"/>
  <c r="V549" i="8" s="1"/>
  <c r="W549" i="8"/>
  <c r="N606" i="16"/>
  <c r="N606" i="19"/>
  <c r="Y606" i="8"/>
  <c r="V606" i="8" s="1"/>
  <c r="W606" i="8"/>
  <c r="Y525" i="8"/>
  <c r="V525" i="8" s="1"/>
  <c r="W525" i="8"/>
  <c r="Y491" i="8"/>
  <c r="V491" i="8" s="1"/>
  <c r="W491" i="8"/>
  <c r="N601" i="16"/>
  <c r="N601" i="19"/>
  <c r="Y601" i="8"/>
  <c r="V601" i="8" s="1"/>
  <c r="W601" i="8"/>
  <c r="Y497" i="8"/>
  <c r="V497" i="8" s="1"/>
  <c r="Y492" i="8"/>
  <c r="V492" i="8" s="1"/>
  <c r="W492" i="8"/>
  <c r="Y552" i="8"/>
  <c r="V552" i="8" s="1"/>
  <c r="W552" i="8"/>
  <c r="Y656" i="8"/>
  <c r="V656" i="8" s="1"/>
  <c r="W656" i="8"/>
  <c r="Y500" i="8"/>
  <c r="V500" i="8" s="1"/>
  <c r="W500" i="8"/>
  <c r="N775" i="16"/>
  <c r="N775" i="19"/>
  <c r="Y775" i="8"/>
  <c r="V775" i="8" s="1"/>
  <c r="W775" i="8"/>
  <c r="N635" i="16"/>
  <c r="N635" i="19"/>
  <c r="Y635" i="8"/>
  <c r="V635" i="8" s="1"/>
  <c r="W635" i="8"/>
  <c r="N944" i="16"/>
  <c r="N944" i="19"/>
  <c r="Y944" i="8"/>
  <c r="V944" i="8" s="1"/>
  <c r="W944" i="8"/>
  <c r="N806" i="16"/>
  <c r="N806" i="19"/>
  <c r="L45" i="24" s="1"/>
  <c r="Y806" i="8"/>
  <c r="V806" i="8" s="1"/>
  <c r="W806" i="8"/>
  <c r="N604" i="16"/>
  <c r="N604" i="19"/>
  <c r="Y604" i="8"/>
  <c r="V604" i="8" s="1"/>
  <c r="W604" i="8"/>
  <c r="Y454" i="8"/>
  <c r="V454" i="8" s="1"/>
  <c r="W454" i="8"/>
  <c r="N751" i="16"/>
  <c r="N751" i="19"/>
  <c r="Y751" i="8"/>
  <c r="V751" i="8" s="1"/>
  <c r="W751" i="8"/>
  <c r="N928" i="16"/>
  <c r="N928" i="19"/>
  <c r="Y928" i="8"/>
  <c r="V928" i="8" s="1"/>
  <c r="W928" i="8"/>
  <c r="N861" i="16"/>
  <c r="N861" i="19"/>
  <c r="Z861" i="19" s="1"/>
  <c r="W861" i="8"/>
  <c r="Y861" i="8"/>
  <c r="V861" i="8" s="1"/>
  <c r="N790" i="16"/>
  <c r="N790" i="19"/>
  <c r="W790" i="8"/>
  <c r="Y790" i="8"/>
  <c r="V790" i="8" s="1"/>
  <c r="W850" i="8"/>
  <c r="Y850" i="8"/>
  <c r="V850" i="8" s="1"/>
  <c r="N885" i="16"/>
  <c r="N885" i="19"/>
  <c r="Y885" i="8"/>
  <c r="V885" i="8" s="1"/>
  <c r="W909" i="8"/>
  <c r="Y909" i="8"/>
  <c r="V909" i="8" s="1"/>
  <c r="N689" i="16"/>
  <c r="N689" i="19"/>
  <c r="W689" i="8"/>
  <c r="Y689" i="8"/>
  <c r="Y914" i="8"/>
  <c r="V914" i="8" s="1"/>
  <c r="W914" i="8"/>
  <c r="Y812" i="8"/>
  <c r="V812" i="8" s="1"/>
  <c r="W812" i="8"/>
  <c r="N834" i="16"/>
  <c r="N834" i="19"/>
  <c r="W834" i="8"/>
  <c r="Y834" i="8"/>
  <c r="V834" i="8" s="1"/>
  <c r="N1088" i="16"/>
  <c r="N1088" i="19"/>
  <c r="Y1088" i="8"/>
  <c r="V1088" i="8" s="1"/>
  <c r="W1088" i="8"/>
  <c r="N1026" i="16"/>
  <c r="N1026" i="19"/>
  <c r="Y1026" i="8"/>
  <c r="V1026" i="8" s="1"/>
  <c r="W1026" i="8"/>
  <c r="Y863" i="8"/>
  <c r="V863" i="8" s="1"/>
  <c r="W863" i="8"/>
  <c r="N1081" i="16"/>
  <c r="N1081" i="19"/>
  <c r="Y1081" i="8"/>
  <c r="V1081" i="8" s="1"/>
  <c r="W1081" i="8"/>
  <c r="W1103" i="8"/>
  <c r="Y1103" i="8"/>
  <c r="V1103" i="8" s="1"/>
  <c r="W1050" i="8"/>
  <c r="Y1050" i="8"/>
  <c r="V1050" i="8" s="1"/>
  <c r="N1011" i="16"/>
  <c r="N1011" i="19"/>
  <c r="Y1011" i="8"/>
  <c r="V1011" i="8" s="1"/>
  <c r="W1011" i="8"/>
  <c r="Y1107" i="8"/>
  <c r="V1107" i="8" s="1"/>
  <c r="Y1154" i="8"/>
  <c r="V1154" i="8" s="1"/>
  <c r="N970" i="16"/>
  <c r="N970" i="19"/>
  <c r="Y970" i="8"/>
  <c r="W970" i="8"/>
  <c r="N839" i="16"/>
  <c r="N839" i="19"/>
  <c r="Y839" i="8"/>
  <c r="V839" i="8" s="1"/>
  <c r="W839" i="8"/>
  <c r="N1096" i="16"/>
  <c r="N1096" i="19"/>
  <c r="Y1096" i="8"/>
  <c r="V1096" i="8" s="1"/>
  <c r="W1096" i="8"/>
  <c r="N996" i="16"/>
  <c r="N996" i="19"/>
  <c r="Y996" i="8"/>
  <c r="V996" i="8" s="1"/>
  <c r="N961" i="16"/>
  <c r="N961" i="19"/>
  <c r="W961" i="8"/>
  <c r="Y961" i="8"/>
  <c r="V961" i="8" s="1"/>
  <c r="N942" i="16"/>
  <c r="N942" i="19"/>
  <c r="Y942" i="8"/>
  <c r="V942" i="8" s="1"/>
  <c r="W942" i="8"/>
  <c r="Y1172" i="8"/>
  <c r="V1172" i="8" s="1"/>
  <c r="N1234" i="16"/>
  <c r="N1234" i="19"/>
  <c r="W1234" i="8"/>
  <c r="Y1234" i="8"/>
  <c r="V1234" i="8" s="1"/>
  <c r="W1190" i="8"/>
  <c r="Y1190" i="8"/>
  <c r="V1190" i="8" s="1"/>
  <c r="W1078" i="8"/>
  <c r="Y1078" i="8"/>
  <c r="V1078" i="8" s="1"/>
  <c r="Y1223" i="8"/>
  <c r="V1223" i="8" s="1"/>
  <c r="W1223" i="8"/>
  <c r="Y1193" i="8"/>
  <c r="V1193" i="8" s="1"/>
  <c r="W1193" i="8"/>
  <c r="M95" i="16"/>
  <c r="M95" i="19"/>
  <c r="M174" i="16"/>
  <c r="M174" i="19"/>
  <c r="M141" i="16"/>
  <c r="M141" i="19"/>
  <c r="M18" i="16"/>
  <c r="M18" i="19"/>
  <c r="M245" i="16"/>
  <c r="M245" i="19"/>
  <c r="M274" i="16"/>
  <c r="M274" i="19"/>
  <c r="M414" i="16"/>
  <c r="M414" i="19"/>
  <c r="M233" i="16"/>
  <c r="M233" i="19"/>
  <c r="M198" i="16"/>
  <c r="M198" i="19"/>
  <c r="Y198" i="19" s="1"/>
  <c r="M211" i="16"/>
  <c r="M211" i="19"/>
  <c r="M440" i="16"/>
  <c r="M440" i="19"/>
  <c r="M396" i="16"/>
  <c r="M396" i="19"/>
  <c r="M161" i="16"/>
  <c r="M161" i="19"/>
  <c r="M200" i="16"/>
  <c r="M200" i="19"/>
  <c r="N27" i="12"/>
  <c r="N4" i="9"/>
  <c r="M455" i="16"/>
  <c r="M455" i="19"/>
  <c r="K53" i="24" s="1"/>
  <c r="M606" i="16"/>
  <c r="M606" i="19"/>
  <c r="M432" i="16"/>
  <c r="M432" i="19"/>
  <c r="M406" i="16"/>
  <c r="M406" i="19"/>
  <c r="M631" i="16"/>
  <c r="M631" i="19"/>
  <c r="K48" i="24" s="1"/>
  <c r="M443" i="16"/>
  <c r="M443" i="19"/>
  <c r="M625" i="16"/>
  <c r="M625" i="19"/>
  <c r="M572" i="16"/>
  <c r="M572" i="19"/>
  <c r="M921" i="16"/>
  <c r="M921" i="19"/>
  <c r="M1043" i="16"/>
  <c r="M1043" i="19"/>
  <c r="M965" i="16"/>
  <c r="X965" i="16" s="1"/>
  <c r="M965" i="19"/>
  <c r="M763" i="16"/>
  <c r="M763" i="19"/>
  <c r="M1007" i="16"/>
  <c r="M1007" i="19"/>
  <c r="M1057" i="16"/>
  <c r="M1057" i="19"/>
  <c r="M938" i="16"/>
  <c r="M938" i="19"/>
  <c r="M823" i="16"/>
  <c r="M823" i="19"/>
  <c r="M1065" i="16"/>
  <c r="M1065" i="19"/>
  <c r="M916" i="16"/>
  <c r="M916" i="19"/>
  <c r="M1114" i="16"/>
  <c r="M1114" i="19"/>
  <c r="L176" i="16"/>
  <c r="X176" i="16" s="1"/>
  <c r="L176" i="19"/>
  <c r="Y176" i="19" s="1"/>
  <c r="L103" i="16"/>
  <c r="X103" i="16" s="1"/>
  <c r="L103" i="19"/>
  <c r="X103" i="8"/>
  <c r="V103" i="8" s="1"/>
  <c r="W47" i="8"/>
  <c r="L186" i="16"/>
  <c r="L186" i="19"/>
  <c r="L413" i="16"/>
  <c r="L413" i="19"/>
  <c r="L440" i="16"/>
  <c r="L440" i="19"/>
  <c r="L125" i="16"/>
  <c r="X125" i="16" s="1"/>
  <c r="L125" i="19"/>
  <c r="L273" i="16"/>
  <c r="L273" i="19"/>
  <c r="L184" i="16"/>
  <c r="L184" i="19"/>
  <c r="L245" i="16"/>
  <c r="L245" i="19"/>
  <c r="L605" i="16"/>
  <c r="X605" i="16" s="1"/>
  <c r="L605" i="19"/>
  <c r="Y605" i="19" s="1"/>
  <c r="L467" i="16"/>
  <c r="X467" i="16" s="1"/>
  <c r="L467" i="19"/>
  <c r="Y467" i="19" s="1"/>
  <c r="L573" i="16"/>
  <c r="X573" i="16" s="1"/>
  <c r="L573" i="19"/>
  <c r="L643" i="16"/>
  <c r="L643" i="19"/>
  <c r="L493" i="16"/>
  <c r="L493" i="19"/>
  <c r="L590" i="16"/>
  <c r="L590" i="19"/>
  <c r="Y590" i="19" s="1"/>
  <c r="L713" i="16"/>
  <c r="X713" i="16" s="1"/>
  <c r="L713" i="19"/>
  <c r="L819" i="16"/>
  <c r="X819" i="16" s="1"/>
  <c r="L819" i="19"/>
  <c r="Y819" i="19" s="1"/>
  <c r="L835" i="16"/>
  <c r="L835" i="19"/>
  <c r="J62" i="24" s="1"/>
  <c r="L630" i="16"/>
  <c r="X630" i="16" s="1"/>
  <c r="L630" i="19"/>
  <c r="Y630" i="19" s="1"/>
  <c r="L448" i="16"/>
  <c r="L448" i="19"/>
  <c r="L843" i="16"/>
  <c r="L843" i="19"/>
  <c r="L667" i="16"/>
  <c r="X667" i="16" s="1"/>
  <c r="L667" i="19"/>
  <c r="M9" i="12"/>
  <c r="AA9" i="12" s="1"/>
  <c r="L664" i="16"/>
  <c r="L664" i="19"/>
  <c r="L874" i="16"/>
  <c r="L874" i="19"/>
  <c r="Y874" i="19" s="1"/>
  <c r="L969" i="16"/>
  <c r="L969" i="19"/>
  <c r="L864" i="16"/>
  <c r="X864" i="16" s="1"/>
  <c r="L864" i="19"/>
  <c r="Y864" i="19" s="1"/>
  <c r="L1110" i="16"/>
  <c r="L1110" i="19"/>
  <c r="L1028" i="16"/>
  <c r="X1028" i="16" s="1"/>
  <c r="L1028" i="19"/>
  <c r="J63" i="24" s="1"/>
  <c r="L830" i="16"/>
  <c r="X830" i="16" s="1"/>
  <c r="L830" i="19"/>
  <c r="X830" i="8"/>
  <c r="L1115" i="16"/>
  <c r="X1115" i="16" s="1"/>
  <c r="L1115" i="19"/>
  <c r="L1060" i="16"/>
  <c r="X1060" i="16" s="1"/>
  <c r="L1060" i="19"/>
  <c r="Y1060" i="19" s="1"/>
  <c r="L1117" i="16"/>
  <c r="L1117" i="19"/>
  <c r="X1117" i="19" s="1"/>
  <c r="O9" i="16"/>
  <c r="O9" i="19"/>
  <c r="P10" i="12"/>
  <c r="O54" i="16"/>
  <c r="P10" i="18" s="1"/>
  <c r="O54" i="19"/>
  <c r="Y25" i="8"/>
  <c r="N39" i="16"/>
  <c r="N39" i="19"/>
  <c r="Y39" i="8"/>
  <c r="X169" i="8"/>
  <c r="M10" i="12"/>
  <c r="L54" i="16"/>
  <c r="L54" i="19"/>
  <c r="J66" i="24" s="1"/>
  <c r="V66" i="24" s="1"/>
  <c r="Y90" i="8"/>
  <c r="V90" i="8" s="1"/>
  <c r="Y14" i="8"/>
  <c r="V14" i="8" s="1"/>
  <c r="F13" i="18"/>
  <c r="T98" i="16"/>
  <c r="T98" i="19"/>
  <c r="T151" i="16"/>
  <c r="T151" i="19"/>
  <c r="T231" i="16"/>
  <c r="T231" i="19"/>
  <c r="T129" i="16"/>
  <c r="T129" i="19"/>
  <c r="T318" i="16"/>
  <c r="T318" i="19"/>
  <c r="T182" i="16"/>
  <c r="T182" i="19"/>
  <c r="T426" i="16"/>
  <c r="T426" i="19"/>
  <c r="T512" i="16"/>
  <c r="T512" i="19"/>
  <c r="T537" i="16"/>
  <c r="T537" i="19"/>
  <c r="T429" i="16"/>
  <c r="T429" i="19"/>
  <c r="T677" i="16"/>
  <c r="T677" i="19"/>
  <c r="T927" i="16"/>
  <c r="T927" i="19"/>
  <c r="T588" i="16"/>
  <c r="T588" i="19"/>
  <c r="T765" i="16"/>
  <c r="T765" i="19"/>
  <c r="T775" i="16"/>
  <c r="T775" i="19"/>
  <c r="T757" i="16"/>
  <c r="T757" i="19"/>
  <c r="U16" i="12"/>
  <c r="T648" i="16"/>
  <c r="T648" i="19"/>
  <c r="T813" i="16"/>
  <c r="T813" i="19"/>
  <c r="T776" i="16"/>
  <c r="T776" i="19"/>
  <c r="T859" i="16"/>
  <c r="T859" i="19"/>
  <c r="T751" i="16"/>
  <c r="T751" i="19"/>
  <c r="T808" i="16"/>
  <c r="T808" i="19"/>
  <c r="T778" i="16"/>
  <c r="T778" i="19"/>
  <c r="T1049" i="16"/>
  <c r="T1049" i="19"/>
  <c r="T1014" i="16"/>
  <c r="T1014" i="19"/>
  <c r="T1162" i="16"/>
  <c r="T1162" i="19"/>
  <c r="V651" i="8"/>
  <c r="X663" i="16"/>
  <c r="K21" i="18"/>
  <c r="K10" i="17"/>
  <c r="I14" i="17"/>
  <c r="H14" i="17"/>
  <c r="L26" i="18"/>
  <c r="L3" i="17"/>
  <c r="Y197" i="19"/>
  <c r="V463" i="8"/>
  <c r="I26" i="21"/>
  <c r="I3" i="20"/>
  <c r="W575" i="8"/>
  <c r="F16" i="17"/>
  <c r="Y383" i="19"/>
  <c r="V535" i="8"/>
  <c r="U253" i="16"/>
  <c r="U253" i="19"/>
  <c r="P8" i="16"/>
  <c r="P8" i="19"/>
  <c r="V217" i="8"/>
  <c r="V8" i="12"/>
  <c r="U102" i="16"/>
  <c r="U102" i="19"/>
  <c r="S31" i="24" s="1"/>
  <c r="R130" i="16"/>
  <c r="S11" i="17" s="1"/>
  <c r="R130" i="19"/>
  <c r="P25" i="24" s="1"/>
  <c r="U190" i="16"/>
  <c r="U190" i="19"/>
  <c r="V192" i="8"/>
  <c r="R151" i="16"/>
  <c r="R151" i="19"/>
  <c r="U247" i="16"/>
  <c r="U247" i="19"/>
  <c r="U129" i="16"/>
  <c r="V7" i="18" s="1"/>
  <c r="U129" i="19"/>
  <c r="U613" i="16"/>
  <c r="U613" i="19"/>
  <c r="U120" i="16"/>
  <c r="U120" i="19"/>
  <c r="U319" i="16"/>
  <c r="U319" i="19"/>
  <c r="U169" i="16"/>
  <c r="U169" i="19"/>
  <c r="U405" i="16"/>
  <c r="U405" i="19"/>
  <c r="U259" i="16"/>
  <c r="U259" i="19"/>
  <c r="U304" i="16"/>
  <c r="U304" i="19"/>
  <c r="U556" i="16"/>
  <c r="U556" i="19"/>
  <c r="S71" i="24" s="1"/>
  <c r="U434" i="16"/>
  <c r="U434" i="19"/>
  <c r="U534" i="16"/>
  <c r="U534" i="19"/>
  <c r="U426" i="16"/>
  <c r="U426" i="19"/>
  <c r="U865" i="16"/>
  <c r="U865" i="19"/>
  <c r="U681" i="16"/>
  <c r="U681" i="19"/>
  <c r="U630" i="16"/>
  <c r="U630" i="19"/>
  <c r="U441" i="16"/>
  <c r="U441" i="19"/>
  <c r="U612" i="16"/>
  <c r="U612" i="19"/>
  <c r="U713" i="16"/>
  <c r="U713" i="19"/>
  <c r="U654" i="16"/>
  <c r="U654" i="19"/>
  <c r="U989" i="16"/>
  <c r="U989" i="19"/>
  <c r="U662" i="16"/>
  <c r="U662" i="19"/>
  <c r="U973" i="16"/>
  <c r="U973" i="19"/>
  <c r="U1114" i="16"/>
  <c r="U1114" i="19"/>
  <c r="U1012" i="16"/>
  <c r="U1012" i="19"/>
  <c r="U1006" i="16"/>
  <c r="U1006" i="19"/>
  <c r="U1029" i="16"/>
  <c r="U1029" i="19"/>
  <c r="U892" i="16"/>
  <c r="U892" i="19"/>
  <c r="U1083" i="16"/>
  <c r="U1083" i="19"/>
  <c r="U1088" i="16"/>
  <c r="U1088" i="19"/>
  <c r="X314" i="8"/>
  <c r="U123" i="16"/>
  <c r="U123" i="19"/>
  <c r="X112" i="8"/>
  <c r="H20" i="21"/>
  <c r="H11" i="20"/>
  <c r="X66" i="16"/>
  <c r="R321" i="16"/>
  <c r="R321" i="19"/>
  <c r="R213" i="16"/>
  <c r="R213" i="19"/>
  <c r="R242" i="16"/>
  <c r="R242" i="19"/>
  <c r="S21" i="12"/>
  <c r="S10" i="9"/>
  <c r="R207" i="16"/>
  <c r="R207" i="19"/>
  <c r="R233" i="16"/>
  <c r="R233" i="19"/>
  <c r="R99" i="16"/>
  <c r="R99" i="19"/>
  <c r="R355" i="16"/>
  <c r="R355" i="19"/>
  <c r="R160" i="16"/>
  <c r="R160" i="19"/>
  <c r="R394" i="16"/>
  <c r="R394" i="19"/>
  <c r="R359" i="16"/>
  <c r="W359" i="16" s="1"/>
  <c r="R359" i="19"/>
  <c r="R654" i="16"/>
  <c r="R654" i="19"/>
  <c r="R595" i="16"/>
  <c r="R595" i="19"/>
  <c r="R679" i="16"/>
  <c r="R679" i="19"/>
  <c r="R432" i="16"/>
  <c r="R432" i="19"/>
  <c r="R904" i="16"/>
  <c r="R904" i="19"/>
  <c r="R649" i="16"/>
  <c r="R649" i="19"/>
  <c r="R926" i="16"/>
  <c r="R926" i="19"/>
  <c r="P61" i="24" s="1"/>
  <c r="R1006" i="16"/>
  <c r="R1006" i="19"/>
  <c r="R997" i="16"/>
  <c r="R997" i="19"/>
  <c r="R1017" i="16"/>
  <c r="R1017" i="19"/>
  <c r="R1076" i="16"/>
  <c r="R1076" i="19"/>
  <c r="R928" i="16"/>
  <c r="R928" i="19"/>
  <c r="R1081" i="16"/>
  <c r="R1081" i="19"/>
  <c r="R1235" i="16"/>
  <c r="R1235" i="19"/>
  <c r="X206" i="8"/>
  <c r="V206" i="8" s="1"/>
  <c r="U111" i="16"/>
  <c r="U111" i="19"/>
  <c r="Q200" i="16"/>
  <c r="Q200" i="19"/>
  <c r="Q407" i="16"/>
  <c r="Q407" i="19"/>
  <c r="O74" i="24" s="1"/>
  <c r="Q640" i="16"/>
  <c r="Q640" i="19"/>
  <c r="Q765" i="16"/>
  <c r="Q765" i="19"/>
  <c r="Q437" i="16"/>
  <c r="Q437" i="19"/>
  <c r="Q467" i="16"/>
  <c r="Q467" i="19"/>
  <c r="Q614" i="16"/>
  <c r="Q614" i="19"/>
  <c r="Q849" i="16"/>
  <c r="Q849" i="19"/>
  <c r="Q621" i="16"/>
  <c r="Q621" i="19"/>
  <c r="Q869" i="16"/>
  <c r="Q869" i="19"/>
  <c r="Q763" i="16"/>
  <c r="Q763" i="19"/>
  <c r="Q667" i="16"/>
  <c r="Q667" i="19"/>
  <c r="Q806" i="16"/>
  <c r="Q806" i="19"/>
  <c r="O45" i="24" s="1"/>
  <c r="Q838" i="16"/>
  <c r="Q838" i="19"/>
  <c r="Q828" i="16"/>
  <c r="Q828" i="19"/>
  <c r="R12" i="12"/>
  <c r="Q787" i="16"/>
  <c r="R12" i="18" s="1"/>
  <c r="Q787" i="19"/>
  <c r="R12" i="21" s="1"/>
  <c r="Q695" i="16"/>
  <c r="Q695" i="19"/>
  <c r="Q689" i="16"/>
  <c r="Q689" i="19"/>
  <c r="Q1114" i="16"/>
  <c r="Q1114" i="19"/>
  <c r="Q1043" i="16"/>
  <c r="Q1043" i="19"/>
  <c r="Q969" i="16"/>
  <c r="Q969" i="19"/>
  <c r="Q1030" i="16"/>
  <c r="Q1030" i="19"/>
  <c r="Q931" i="16"/>
  <c r="Q931" i="19"/>
  <c r="Q864" i="16"/>
  <c r="Q864" i="19"/>
  <c r="Q903" i="16"/>
  <c r="Q903" i="19"/>
  <c r="Q1077" i="16"/>
  <c r="Q1077" i="19"/>
  <c r="Q1089" i="16"/>
  <c r="Q1089" i="19"/>
  <c r="P331" i="16"/>
  <c r="P331" i="19"/>
  <c r="P264" i="16"/>
  <c r="P264" i="19"/>
  <c r="P197" i="16"/>
  <c r="P197" i="19"/>
  <c r="P146" i="16"/>
  <c r="P146" i="19"/>
  <c r="P294" i="16"/>
  <c r="P294" i="19"/>
  <c r="P275" i="16"/>
  <c r="P275" i="19"/>
  <c r="N17" i="24" s="1"/>
  <c r="P192" i="16"/>
  <c r="P192" i="19"/>
  <c r="P349" i="16"/>
  <c r="P349" i="19"/>
  <c r="P266" i="16"/>
  <c r="P266" i="19"/>
  <c r="P247" i="16"/>
  <c r="P247" i="19"/>
  <c r="P493" i="16"/>
  <c r="P493" i="19"/>
  <c r="P596" i="16"/>
  <c r="P596" i="19"/>
  <c r="P665" i="16"/>
  <c r="P665" i="19"/>
  <c r="P677" i="16"/>
  <c r="P677" i="19"/>
  <c r="P422" i="16"/>
  <c r="P422" i="19"/>
  <c r="P603" i="16"/>
  <c r="P603" i="19"/>
  <c r="P630" i="16"/>
  <c r="P630" i="19"/>
  <c r="P458" i="16"/>
  <c r="P458" i="19"/>
  <c r="P641" i="16"/>
  <c r="P641" i="19"/>
  <c r="P763" i="16"/>
  <c r="P763" i="19"/>
  <c r="P806" i="16"/>
  <c r="P806" i="19"/>
  <c r="N45" i="24" s="1"/>
  <c r="P725" i="16"/>
  <c r="P725" i="19"/>
  <c r="P604" i="16"/>
  <c r="P604" i="19"/>
  <c r="P703" i="16"/>
  <c r="P703" i="19"/>
  <c r="Q24" i="12"/>
  <c r="P910" i="16"/>
  <c r="P910" i="19"/>
  <c r="N59" i="24" s="1"/>
  <c r="P977" i="16"/>
  <c r="P977" i="19"/>
  <c r="P775" i="16"/>
  <c r="P775" i="19"/>
  <c r="P823" i="16"/>
  <c r="P823" i="19"/>
  <c r="P654" i="16"/>
  <c r="P654" i="19"/>
  <c r="P1102" i="16"/>
  <c r="P1102" i="19"/>
  <c r="P1001" i="16"/>
  <c r="P1001" i="19"/>
  <c r="X285" i="8"/>
  <c r="V285" i="8" s="1"/>
  <c r="S111" i="16"/>
  <c r="S111" i="19"/>
  <c r="S60" i="16"/>
  <c r="S60" i="19"/>
  <c r="S144" i="16"/>
  <c r="S144" i="19"/>
  <c r="S273" i="16"/>
  <c r="S273" i="19"/>
  <c r="S222" i="16"/>
  <c r="S222" i="19"/>
  <c r="S415" i="16"/>
  <c r="S415" i="19"/>
  <c r="Q52" i="24" s="1"/>
  <c r="S370" i="16"/>
  <c r="S370" i="19"/>
  <c r="S390" i="16"/>
  <c r="S390" i="19"/>
  <c r="S294" i="16"/>
  <c r="S294" i="19"/>
  <c r="S266" i="16"/>
  <c r="S266" i="19"/>
  <c r="S596" i="16"/>
  <c r="S596" i="19"/>
  <c r="S654" i="16"/>
  <c r="S654" i="19"/>
  <c r="S550" i="16"/>
  <c r="S550" i="19"/>
  <c r="S483" i="16"/>
  <c r="S483" i="19"/>
  <c r="S602" i="16"/>
  <c r="S602" i="19"/>
  <c r="S673" i="16"/>
  <c r="S673" i="19"/>
  <c r="S645" i="16"/>
  <c r="S645" i="19"/>
  <c r="S696" i="16"/>
  <c r="S696" i="19"/>
  <c r="S697" i="16"/>
  <c r="S697" i="19"/>
  <c r="S765" i="16"/>
  <c r="S765" i="19"/>
  <c r="S811" i="16"/>
  <c r="S811" i="19"/>
  <c r="S1002" i="16"/>
  <c r="S1002" i="19"/>
  <c r="S977" i="16"/>
  <c r="S977" i="19"/>
  <c r="S1043" i="16"/>
  <c r="S1043" i="19"/>
  <c r="S1029" i="16"/>
  <c r="S1029" i="19"/>
  <c r="S1068" i="16"/>
  <c r="S1068" i="19"/>
  <c r="S1122" i="16"/>
  <c r="S1122" i="19"/>
  <c r="S1040" i="16"/>
  <c r="S1040" i="19"/>
  <c r="S966" i="16"/>
  <c r="S966" i="19"/>
  <c r="S851" i="16"/>
  <c r="S851" i="19"/>
  <c r="S1036" i="16"/>
  <c r="S1036" i="19"/>
  <c r="S1021" i="16"/>
  <c r="S1021" i="19"/>
  <c r="F7" i="18"/>
  <c r="X134" i="8"/>
  <c r="V134" i="8" s="1"/>
  <c r="X40" i="16"/>
  <c r="N62" i="16"/>
  <c r="Y62" i="16" s="1"/>
  <c r="N62" i="19"/>
  <c r="Y62" i="8"/>
  <c r="W7" i="8"/>
  <c r="O203" i="16"/>
  <c r="O203" i="19"/>
  <c r="O115" i="16"/>
  <c r="O115" i="19"/>
  <c r="O258" i="16"/>
  <c r="O258" i="19"/>
  <c r="M78" i="24" s="1"/>
  <c r="P21" i="12"/>
  <c r="P10" i="9"/>
  <c r="O207" i="16"/>
  <c r="O207" i="19"/>
  <c r="O253" i="16"/>
  <c r="O253" i="19"/>
  <c r="X253" i="19" s="1"/>
  <c r="O311" i="16"/>
  <c r="O311" i="19"/>
  <c r="O356" i="16"/>
  <c r="O356" i="19"/>
  <c r="O321" i="16"/>
  <c r="O321" i="19"/>
  <c r="P17" i="12"/>
  <c r="P12" i="9"/>
  <c r="O548" i="16"/>
  <c r="O548" i="19"/>
  <c r="O421" i="16"/>
  <c r="O421" i="19"/>
  <c r="O486" i="16"/>
  <c r="O486" i="19"/>
  <c r="O502" i="16"/>
  <c r="Y502" i="16" s="1"/>
  <c r="O502" i="19"/>
  <c r="O541" i="16"/>
  <c r="O541" i="19"/>
  <c r="O808" i="16"/>
  <c r="O808" i="19"/>
  <c r="O790" i="16"/>
  <c r="O790" i="19"/>
  <c r="O617" i="16"/>
  <c r="O617" i="19"/>
  <c r="O943" i="16"/>
  <c r="O943" i="19"/>
  <c r="O665" i="16"/>
  <c r="O665" i="19"/>
  <c r="O672" i="16"/>
  <c r="O672" i="19"/>
  <c r="O657" i="16"/>
  <c r="O657" i="19"/>
  <c r="O981" i="16"/>
  <c r="O981" i="19"/>
  <c r="O898" i="16"/>
  <c r="O898" i="19"/>
  <c r="O1102" i="16"/>
  <c r="O1102" i="19"/>
  <c r="O1083" i="16"/>
  <c r="O1083" i="19"/>
  <c r="O1037" i="16"/>
  <c r="O1037" i="19"/>
  <c r="O996" i="16"/>
  <c r="O996" i="19"/>
  <c r="O961" i="16"/>
  <c r="O961" i="19"/>
  <c r="P5" i="12"/>
  <c r="P6" i="9"/>
  <c r="O1203" i="16"/>
  <c r="O1203" i="19"/>
  <c r="N169" i="16"/>
  <c r="N169" i="19"/>
  <c r="Y169" i="8"/>
  <c r="N98" i="16"/>
  <c r="N98" i="19"/>
  <c r="Y98" i="8"/>
  <c r="V98" i="8" s="1"/>
  <c r="Y152" i="8"/>
  <c r="V152" i="8" s="1"/>
  <c r="W152" i="8"/>
  <c r="N65" i="16"/>
  <c r="N65" i="19"/>
  <c r="Y65" i="8"/>
  <c r="V65" i="8" s="1"/>
  <c r="W65" i="8"/>
  <c r="O7" i="12"/>
  <c r="N24" i="16"/>
  <c r="N24" i="19"/>
  <c r="W24" i="8"/>
  <c r="Y24" i="8"/>
  <c r="N89" i="16"/>
  <c r="N89" i="19"/>
  <c r="Y89" i="8"/>
  <c r="V89" i="8" s="1"/>
  <c r="Y187" i="8"/>
  <c r="V187" i="8" s="1"/>
  <c r="W187" i="8"/>
  <c r="N373" i="16"/>
  <c r="N373" i="19"/>
  <c r="Y373" i="8"/>
  <c r="V373" i="8" s="1"/>
  <c r="Y322" i="8"/>
  <c r="V322" i="8" s="1"/>
  <c r="Y255" i="8"/>
  <c r="V255" i="8" s="1"/>
  <c r="W255" i="8"/>
  <c r="Y204" i="8"/>
  <c r="V204" i="8" s="1"/>
  <c r="W204" i="8"/>
  <c r="Y538" i="8"/>
  <c r="V538" i="8" s="1"/>
  <c r="W538" i="8"/>
  <c r="N557" i="16"/>
  <c r="N557" i="19"/>
  <c r="Y557" i="8"/>
  <c r="V557" i="8" s="1"/>
  <c r="W557" i="8"/>
  <c r="N413" i="16"/>
  <c r="N413" i="19"/>
  <c r="Y413" i="8"/>
  <c r="V413" i="8" s="1"/>
  <c r="W413" i="8"/>
  <c r="Y339" i="8"/>
  <c r="V339" i="8" s="1"/>
  <c r="W339" i="8"/>
  <c r="Y352" i="8"/>
  <c r="V352" i="8" s="1"/>
  <c r="W352" i="8"/>
  <c r="N394" i="16"/>
  <c r="N394" i="19"/>
  <c r="Y394" i="8"/>
  <c r="W394" i="8"/>
  <c r="N314" i="16"/>
  <c r="N314" i="19"/>
  <c r="Y314" i="8"/>
  <c r="W314" i="8"/>
  <c r="N167" i="16"/>
  <c r="N167" i="19"/>
  <c r="Y167" i="8"/>
  <c r="Y100" i="8"/>
  <c r="V100" i="8" s="1"/>
  <c r="W100" i="8"/>
  <c r="N356" i="16"/>
  <c r="N356" i="19"/>
  <c r="Y356" i="8"/>
  <c r="V356" i="8" s="1"/>
  <c r="W356" i="8"/>
  <c r="W110" i="8"/>
  <c r="Y110" i="8"/>
  <c r="V110" i="8" s="1"/>
  <c r="Y366" i="8"/>
  <c r="V366" i="8" s="1"/>
  <c r="W366" i="8"/>
  <c r="W384" i="8"/>
  <c r="Y384" i="8"/>
  <c r="V384" i="8" s="1"/>
  <c r="O4" i="12"/>
  <c r="O5" i="9"/>
  <c r="N624" i="19"/>
  <c r="Y624" i="8"/>
  <c r="V624" i="8" s="1"/>
  <c r="W624" i="8"/>
  <c r="Y609" i="8"/>
  <c r="V609" i="8" s="1"/>
  <c r="N720" i="16"/>
  <c r="N720" i="19"/>
  <c r="Y720" i="8"/>
  <c r="V720" i="8" s="1"/>
  <c r="W720" i="8"/>
  <c r="Y554" i="8"/>
  <c r="V554" i="8" s="1"/>
  <c r="W554" i="8"/>
  <c r="N621" i="16"/>
  <c r="N621" i="19"/>
  <c r="Y621" i="8"/>
  <c r="V621" i="8" s="1"/>
  <c r="W621" i="8"/>
  <c r="Y530" i="8"/>
  <c r="V530" i="8" s="1"/>
  <c r="W530" i="8"/>
  <c r="Y496" i="8"/>
  <c r="V496" i="8" s="1"/>
  <c r="W496" i="8"/>
  <c r="N663" i="16"/>
  <c r="N663" i="19"/>
  <c r="Y663" i="8"/>
  <c r="V663" i="8" s="1"/>
  <c r="W663" i="8"/>
  <c r="N541" i="16"/>
  <c r="N541" i="19"/>
  <c r="Y541" i="8"/>
  <c r="V541" i="8" s="1"/>
  <c r="W541" i="8"/>
  <c r="N507" i="16"/>
  <c r="N507" i="19"/>
  <c r="Y507" i="8"/>
  <c r="V507" i="8" s="1"/>
  <c r="W507" i="8"/>
  <c r="N569" i="16"/>
  <c r="N569" i="19"/>
  <c r="Y569" i="8"/>
  <c r="V569" i="8" s="1"/>
  <c r="W569" i="8"/>
  <c r="N657" i="16"/>
  <c r="N657" i="19"/>
  <c r="W657" i="8"/>
  <c r="Y657" i="8"/>
  <c r="Y516" i="8"/>
  <c r="V516" i="8" s="1"/>
  <c r="W516" i="8"/>
  <c r="Y779" i="8"/>
  <c r="V779" i="8" s="1"/>
  <c r="W779" i="8"/>
  <c r="O16" i="12"/>
  <c r="N648" i="16"/>
  <c r="N648" i="19"/>
  <c r="Y648" i="8"/>
  <c r="V648" i="8" s="1"/>
  <c r="N741" i="16"/>
  <c r="N741" i="19"/>
  <c r="W741" i="8"/>
  <c r="Y741" i="8"/>
  <c r="V741" i="8" s="1"/>
  <c r="Y857" i="8"/>
  <c r="V857" i="8" s="1"/>
  <c r="W857" i="8"/>
  <c r="N620" i="16"/>
  <c r="N620" i="19"/>
  <c r="Y620" i="8"/>
  <c r="V620" i="8" s="1"/>
  <c r="W620" i="8"/>
  <c r="N470" i="16"/>
  <c r="N470" i="19"/>
  <c r="Z470" i="19" s="1"/>
  <c r="Y470" i="8"/>
  <c r="V470" i="8" s="1"/>
  <c r="W470" i="8"/>
  <c r="N772" i="16"/>
  <c r="N772" i="19"/>
  <c r="Y772" i="8"/>
  <c r="V772" i="8" s="1"/>
  <c r="N1039" i="16"/>
  <c r="N1039" i="19"/>
  <c r="Y1039" i="8"/>
  <c r="V1039" i="8" s="1"/>
  <c r="W1039" i="8"/>
  <c r="Y933" i="8"/>
  <c r="V933" i="8" s="1"/>
  <c r="N797" i="16"/>
  <c r="N797" i="19"/>
  <c r="Y797" i="8"/>
  <c r="V797" i="8" s="1"/>
  <c r="N653" i="16"/>
  <c r="N653" i="19"/>
  <c r="Y653" i="8"/>
  <c r="V653" i="8" s="1"/>
  <c r="W653" i="8"/>
  <c r="Y901" i="8"/>
  <c r="V901" i="8" s="1"/>
  <c r="N920" i="16"/>
  <c r="N920" i="19"/>
  <c r="Y920" i="8"/>
  <c r="V920" i="8" s="1"/>
  <c r="W920" i="8"/>
  <c r="W705" i="8"/>
  <c r="Y705" i="8"/>
  <c r="V705" i="8" s="1"/>
  <c r="Y968" i="8"/>
  <c r="V968" i="8" s="1"/>
  <c r="W968" i="8"/>
  <c r="N844" i="16"/>
  <c r="N844" i="19"/>
  <c r="Y844" i="8"/>
  <c r="V844" i="8" s="1"/>
  <c r="W844" i="8"/>
  <c r="W845" i="8"/>
  <c r="Y845" i="8"/>
  <c r="V845" i="8" s="1"/>
  <c r="N1089" i="16"/>
  <c r="N1089" i="19"/>
  <c r="Y1089" i="8"/>
  <c r="V1089" i="8" s="1"/>
  <c r="Y1034" i="8"/>
  <c r="V1034" i="8" s="1"/>
  <c r="W1034" i="8"/>
  <c r="Y879" i="8"/>
  <c r="V879" i="8" s="1"/>
  <c r="W879" i="8"/>
  <c r="Y1091" i="8"/>
  <c r="V1091" i="8" s="1"/>
  <c r="W1091" i="8"/>
  <c r="N1122" i="16"/>
  <c r="N1122" i="19"/>
  <c r="Y1122" i="8"/>
  <c r="V1122" i="8" s="1"/>
  <c r="N1083" i="16"/>
  <c r="N1083" i="19"/>
  <c r="Y1083" i="8"/>
  <c r="V1083" i="8" s="1"/>
  <c r="W1083" i="8"/>
  <c r="Y1027" i="8"/>
  <c r="V1027" i="8" s="1"/>
  <c r="W1027" i="8"/>
  <c r="W1108" i="8"/>
  <c r="Y1108" i="8"/>
  <c r="V1108" i="8" s="1"/>
  <c r="Y1162" i="8"/>
  <c r="V1162" i="8" s="1"/>
  <c r="W1162" i="8"/>
  <c r="Y986" i="8"/>
  <c r="V986" i="8" s="1"/>
  <c r="W986" i="8"/>
  <c r="N855" i="16"/>
  <c r="N855" i="19"/>
  <c r="Y855" i="8"/>
  <c r="V855" i="8" s="1"/>
  <c r="W855" i="8"/>
  <c r="Y1130" i="8"/>
  <c r="V1130" i="8" s="1"/>
  <c r="W1130" i="8"/>
  <c r="N1012" i="16"/>
  <c r="N1012" i="19"/>
  <c r="Y1012" i="8"/>
  <c r="V1012" i="8" s="1"/>
  <c r="N977" i="16"/>
  <c r="N977" i="19"/>
  <c r="Y977" i="8"/>
  <c r="V977" i="8" s="1"/>
  <c r="W977" i="8"/>
  <c r="N958" i="16"/>
  <c r="N958" i="19"/>
  <c r="Y958" i="8"/>
  <c r="W958" i="8"/>
  <c r="Y1183" i="8"/>
  <c r="V1183" i="8" s="1"/>
  <c r="W1183" i="8"/>
  <c r="Y1139" i="8"/>
  <c r="V1139" i="8" s="1"/>
  <c r="W1139" i="8"/>
  <c r="W1198" i="8"/>
  <c r="Y1198" i="8"/>
  <c r="V1198" i="8" s="1"/>
  <c r="Y1082" i="8"/>
  <c r="V1082" i="8" s="1"/>
  <c r="W1082" i="8"/>
  <c r="Y1227" i="8"/>
  <c r="V1227" i="8" s="1"/>
  <c r="W1227" i="8"/>
  <c r="Y1209" i="8"/>
  <c r="V1209" i="8" s="1"/>
  <c r="W1209" i="8"/>
  <c r="W39" i="8"/>
  <c r="M190" i="16"/>
  <c r="M190" i="19"/>
  <c r="M182" i="16"/>
  <c r="M182" i="19"/>
  <c r="M34" i="16"/>
  <c r="M34" i="19"/>
  <c r="M373" i="16"/>
  <c r="M373" i="19"/>
  <c r="M239" i="16"/>
  <c r="M239" i="19"/>
  <c r="M156" i="16"/>
  <c r="X156" i="16" s="1"/>
  <c r="M156" i="19"/>
  <c r="M214" i="16"/>
  <c r="M214" i="19"/>
  <c r="M227" i="16"/>
  <c r="M227" i="19"/>
  <c r="M311" i="16"/>
  <c r="M311" i="19"/>
  <c r="N16" i="9"/>
  <c r="M177" i="16"/>
  <c r="N16" i="17" s="1"/>
  <c r="M177" i="19"/>
  <c r="N16" i="20" s="1"/>
  <c r="M254" i="16"/>
  <c r="M254" i="19"/>
  <c r="M621" i="16"/>
  <c r="M621" i="19"/>
  <c r="M486" i="16"/>
  <c r="M486" i="19"/>
  <c r="M437" i="16"/>
  <c r="M437" i="19"/>
  <c r="M452" i="16"/>
  <c r="M452" i="19"/>
  <c r="M776" i="16"/>
  <c r="M776" i="19"/>
  <c r="M448" i="16"/>
  <c r="M448" i="19"/>
  <c r="M626" i="16"/>
  <c r="M626" i="19"/>
  <c r="M981" i="16"/>
  <c r="M981" i="19"/>
  <c r="M641" i="16"/>
  <c r="M641" i="19"/>
  <c r="M813" i="16"/>
  <c r="M813" i="19"/>
  <c r="M806" i="16"/>
  <c r="M806" i="19"/>
  <c r="K45" i="24" s="1"/>
  <c r="M588" i="16"/>
  <c r="M588" i="19"/>
  <c r="M653" i="16"/>
  <c r="M653" i="19"/>
  <c r="M643" i="16"/>
  <c r="M643" i="19"/>
  <c r="M720" i="16"/>
  <c r="M720" i="19"/>
  <c r="M969" i="16"/>
  <c r="M969" i="19"/>
  <c r="M1100" i="16"/>
  <c r="M1100" i="19"/>
  <c r="M920" i="16"/>
  <c r="M920" i="19"/>
  <c r="M1045" i="16"/>
  <c r="M1045" i="19"/>
  <c r="M1061" i="16"/>
  <c r="M1061" i="19"/>
  <c r="M954" i="16"/>
  <c r="M954" i="19"/>
  <c r="M839" i="16"/>
  <c r="M839" i="19"/>
  <c r="M1096" i="16"/>
  <c r="M1096" i="19"/>
  <c r="M932" i="16"/>
  <c r="M932" i="19"/>
  <c r="M833" i="16"/>
  <c r="M833" i="19"/>
  <c r="M1053" i="16"/>
  <c r="M1053" i="19"/>
  <c r="M1035" i="16"/>
  <c r="M1035" i="19"/>
  <c r="M1117" i="16"/>
  <c r="M1117" i="19"/>
  <c r="U10" i="12"/>
  <c r="T54" i="16"/>
  <c r="U10" i="18" s="1"/>
  <c r="T54" i="19"/>
  <c r="R66" i="24" s="1"/>
  <c r="L124" i="16"/>
  <c r="L124" i="19"/>
  <c r="L281" i="16"/>
  <c r="X281" i="16" s="1"/>
  <c r="L281" i="19"/>
  <c r="L182" i="16"/>
  <c r="X182" i="16" s="1"/>
  <c r="L182" i="19"/>
  <c r="L211" i="16"/>
  <c r="X211" i="16" s="1"/>
  <c r="L211" i="19"/>
  <c r="L141" i="16"/>
  <c r="L141" i="19"/>
  <c r="L435" i="16"/>
  <c r="X435" i="16" s="1"/>
  <c r="L435" i="19"/>
  <c r="L394" i="16"/>
  <c r="L394" i="19"/>
  <c r="X394" i="8"/>
  <c r="L343" i="16"/>
  <c r="L343" i="19"/>
  <c r="Y343" i="19" s="1"/>
  <c r="L340" i="16"/>
  <c r="L340" i="19"/>
  <c r="Y340" i="19" s="1"/>
  <c r="L289" i="16"/>
  <c r="X289" i="16" s="1"/>
  <c r="L289" i="19"/>
  <c r="L254" i="16"/>
  <c r="L254" i="19"/>
  <c r="L200" i="16"/>
  <c r="L200" i="19"/>
  <c r="L261" i="16"/>
  <c r="X261" i="16" s="1"/>
  <c r="L261" i="19"/>
  <c r="Y261" i="19" s="1"/>
  <c r="L470" i="16"/>
  <c r="L470" i="19"/>
  <c r="L587" i="16"/>
  <c r="L587" i="19"/>
  <c r="X587" i="8"/>
  <c r="L483" i="16"/>
  <c r="L483" i="19"/>
  <c r="L606" i="16"/>
  <c r="L606" i="19"/>
  <c r="L783" i="16"/>
  <c r="X783" i="16" s="1"/>
  <c r="L783" i="19"/>
  <c r="Y783" i="19" s="1"/>
  <c r="L569" i="16"/>
  <c r="L569" i="19"/>
  <c r="L646" i="16"/>
  <c r="X646" i="16" s="1"/>
  <c r="L646" i="19"/>
  <c r="Y646" i="19" s="1"/>
  <c r="X464" i="8"/>
  <c r="L861" i="16"/>
  <c r="L861" i="19"/>
  <c r="M12" i="12"/>
  <c r="AA12" i="12" s="1"/>
  <c r="L787" i="16"/>
  <c r="L787" i="19"/>
  <c r="M12" i="21" s="1"/>
  <c r="L770" i="16"/>
  <c r="L770" i="19"/>
  <c r="Y770" i="19" s="1"/>
  <c r="L1020" i="16"/>
  <c r="X1020" i="16" s="1"/>
  <c r="L1020" i="19"/>
  <c r="Y1020" i="19" s="1"/>
  <c r="L880" i="16"/>
  <c r="X880" i="16" s="1"/>
  <c r="L880" i="19"/>
  <c r="Y880" i="19" s="1"/>
  <c r="M7" i="9"/>
  <c r="L1213" i="16"/>
  <c r="M6" i="12"/>
  <c r="L1213" i="19"/>
  <c r="J56" i="24" s="1"/>
  <c r="L1052" i="16"/>
  <c r="X1052" i="16" s="1"/>
  <c r="L1052" i="19"/>
  <c r="L961" i="16"/>
  <c r="X961" i="16" s="1"/>
  <c r="L961" i="19"/>
  <c r="L846" i="16"/>
  <c r="X846" i="16" s="1"/>
  <c r="L846" i="19"/>
  <c r="X1152" i="8"/>
  <c r="X1216" i="8"/>
  <c r="V1216" i="8" s="1"/>
  <c r="N79" i="16"/>
  <c r="N79" i="19"/>
  <c r="Z79" i="19" s="1"/>
  <c r="Y79" i="8"/>
  <c r="V79" i="8" s="1"/>
  <c r="N7" i="12"/>
  <c r="M24" i="16"/>
  <c r="M24" i="19"/>
  <c r="Y24" i="19" s="1"/>
  <c r="W60" i="8"/>
  <c r="X48" i="8"/>
  <c r="V48" i="8" s="1"/>
  <c r="N12" i="16"/>
  <c r="N12" i="19"/>
  <c r="W12" i="8"/>
  <c r="Y12" i="8"/>
  <c r="V12" i="8" s="1"/>
  <c r="O81" i="16"/>
  <c r="O81" i="19"/>
  <c r="M12" i="16"/>
  <c r="X12" i="16" s="1"/>
  <c r="M12" i="19"/>
  <c r="S18" i="16"/>
  <c r="S18" i="19"/>
  <c r="T7" i="16"/>
  <c r="T7" i="19"/>
  <c r="T141" i="16"/>
  <c r="T141" i="19"/>
  <c r="T247" i="16"/>
  <c r="T247" i="19"/>
  <c r="T145" i="16"/>
  <c r="T145" i="19"/>
  <c r="T462" i="16"/>
  <c r="T462" i="19"/>
  <c r="T334" i="16"/>
  <c r="T334" i="19"/>
  <c r="T325" i="16"/>
  <c r="T325" i="19"/>
  <c r="T370" i="16"/>
  <c r="T370" i="19"/>
  <c r="T281" i="16"/>
  <c r="T281" i="19"/>
  <c r="R30" i="24" s="1"/>
  <c r="T198" i="16"/>
  <c r="T198" i="19"/>
  <c r="T304" i="16"/>
  <c r="T304" i="19"/>
  <c r="T517" i="16"/>
  <c r="T517" i="19"/>
  <c r="T434" i="16"/>
  <c r="T434" i="19"/>
  <c r="T444" i="16"/>
  <c r="T444" i="19"/>
  <c r="T811" i="16"/>
  <c r="T811" i="19"/>
  <c r="T579" i="16"/>
  <c r="T579" i="19"/>
  <c r="T617" i="16"/>
  <c r="T617" i="19"/>
  <c r="T613" i="16"/>
  <c r="T613" i="19"/>
  <c r="T789" i="16"/>
  <c r="T789" i="19"/>
  <c r="T614" i="16"/>
  <c r="T614" i="19"/>
  <c r="T823" i="16"/>
  <c r="T823" i="19"/>
  <c r="T625" i="16"/>
  <c r="T625" i="19"/>
  <c r="T670" i="16"/>
  <c r="T670" i="19"/>
  <c r="T792" i="16"/>
  <c r="T792" i="19"/>
  <c r="T764" i="16"/>
  <c r="T764" i="19"/>
  <c r="T819" i="16"/>
  <c r="T819" i="19"/>
  <c r="T900" i="16"/>
  <c r="T900" i="19"/>
  <c r="T798" i="16"/>
  <c r="T798" i="19"/>
  <c r="T1072" i="16"/>
  <c r="T1072" i="19"/>
  <c r="T1026" i="16"/>
  <c r="T1026" i="19"/>
  <c r="T841" i="16"/>
  <c r="T841" i="19"/>
  <c r="T1030" i="16"/>
  <c r="T1030" i="19"/>
  <c r="T912" i="16"/>
  <c r="T912" i="19"/>
  <c r="AA7" i="9" l="1"/>
  <c r="X22" i="24"/>
  <c r="V22" i="24"/>
  <c r="L89" i="24"/>
  <c r="R92" i="24"/>
  <c r="M54" i="24"/>
  <c r="K38" i="24"/>
  <c r="O37" i="24"/>
  <c r="Q22" i="24"/>
  <c r="V1163" i="8"/>
  <c r="Y727" i="19"/>
  <c r="R3" i="24"/>
  <c r="X681" i="16"/>
  <c r="L92" i="24"/>
  <c r="AA14" i="9"/>
  <c r="N52" i="24"/>
  <c r="X453" i="16"/>
  <c r="X275" i="16"/>
  <c r="Q55" i="24"/>
  <c r="O88" i="24"/>
  <c r="R45" i="24"/>
  <c r="R44" i="24"/>
  <c r="J64" i="24"/>
  <c r="L44" i="24"/>
  <c r="Q53" i="24"/>
  <c r="P37" i="24"/>
  <c r="R53" i="24"/>
  <c r="O9" i="24"/>
  <c r="O63" i="24"/>
  <c r="L93" i="24"/>
  <c r="X190" i="16"/>
  <c r="M55" i="24"/>
  <c r="R9" i="24"/>
  <c r="J65" i="24"/>
  <c r="P58" i="24"/>
  <c r="N90" i="24"/>
  <c r="J37" i="24"/>
  <c r="J45" i="24"/>
  <c r="K50" i="24"/>
  <c r="M56" i="24"/>
  <c r="O79" i="24"/>
  <c r="P44" i="24"/>
  <c r="Q67" i="24"/>
  <c r="X569" i="16"/>
  <c r="K73" i="24"/>
  <c r="N20" i="24"/>
  <c r="M67" i="24"/>
  <c r="Y927" i="19"/>
  <c r="Q90" i="24"/>
  <c r="X1032" i="16"/>
  <c r="X474" i="16"/>
  <c r="Y300" i="19"/>
  <c r="N67" i="24"/>
  <c r="O54" i="24"/>
  <c r="R22" i="24"/>
  <c r="O46" i="24"/>
  <c r="Q56" i="24"/>
  <c r="R64" i="24"/>
  <c r="R52" i="24"/>
  <c r="Q64" i="24"/>
  <c r="R79" i="24"/>
  <c r="K55" i="24"/>
  <c r="L59" i="24"/>
  <c r="K80" i="24"/>
  <c r="X335" i="16"/>
  <c r="M82" i="24"/>
  <c r="X1002" i="16"/>
  <c r="X16" i="16"/>
  <c r="V396" i="8"/>
  <c r="M49" i="24"/>
  <c r="M27" i="24"/>
  <c r="P54" i="24"/>
  <c r="Y1001" i="19"/>
  <c r="N22" i="24"/>
  <c r="O56" i="24"/>
  <c r="X1038" i="16"/>
  <c r="M13" i="24"/>
  <c r="M22" i="24"/>
  <c r="R37" i="24"/>
  <c r="N55" i="24"/>
  <c r="O67" i="24"/>
  <c r="X1001" i="16"/>
  <c r="L63" i="24"/>
  <c r="O55" i="24"/>
  <c r="Y954" i="19"/>
  <c r="M66" i="24"/>
  <c r="X413" i="16"/>
  <c r="Y567" i="16"/>
  <c r="V256" i="8"/>
  <c r="R18" i="24"/>
  <c r="X755" i="16"/>
  <c r="Q57" i="24"/>
  <c r="J74" i="24"/>
  <c r="L15" i="24"/>
  <c r="X367" i="16"/>
  <c r="R46" i="24"/>
  <c r="K63" i="24"/>
  <c r="N66" i="24"/>
  <c r="J59" i="24"/>
  <c r="K27" i="24"/>
  <c r="Q37" i="24"/>
  <c r="P46" i="24"/>
  <c r="N50" i="24"/>
  <c r="P66" i="24"/>
  <c r="Q24" i="18"/>
  <c r="Y186" i="19"/>
  <c r="V738" i="8"/>
  <c r="R81" i="24"/>
  <c r="V374" i="8"/>
  <c r="L87" i="24"/>
  <c r="Z727" i="19"/>
  <c r="X60" i="16"/>
  <c r="R20" i="21"/>
  <c r="R14" i="20"/>
  <c r="P75" i="24"/>
  <c r="P68" i="24"/>
  <c r="P67" i="24"/>
  <c r="O15" i="24"/>
  <c r="R15" i="24"/>
  <c r="X838" i="16"/>
  <c r="L61" i="24"/>
  <c r="X694" i="16"/>
  <c r="L36" i="24"/>
  <c r="L37" i="24"/>
  <c r="L50" i="24"/>
  <c r="Z156" i="19"/>
  <c r="Y919" i="19"/>
  <c r="Y374" i="19"/>
  <c r="M61" i="24"/>
  <c r="R62" i="24"/>
  <c r="R11" i="17"/>
  <c r="X405" i="16"/>
  <c r="X294" i="16"/>
  <c r="L46" i="24"/>
  <c r="M65" i="24"/>
  <c r="Q54" i="24"/>
  <c r="K59" i="24"/>
  <c r="K60" i="24"/>
  <c r="N64" i="24"/>
  <c r="P55" i="24"/>
  <c r="Q46" i="24"/>
  <c r="Q25" i="24"/>
  <c r="Q27" i="24"/>
  <c r="Y663" i="16"/>
  <c r="N36" i="24"/>
  <c r="N37" i="24"/>
  <c r="N42" i="24"/>
  <c r="Y433" i="16"/>
  <c r="X943" i="16"/>
  <c r="J49" i="24"/>
  <c r="L64" i="24"/>
  <c r="N15" i="24"/>
  <c r="Q15" i="24"/>
  <c r="O51" i="24"/>
  <c r="M79" i="24"/>
  <c r="R63" i="24"/>
  <c r="J54" i="24"/>
  <c r="J27" i="24"/>
  <c r="M20" i="24"/>
  <c r="M45" i="24"/>
  <c r="K51" i="24"/>
  <c r="O65" i="24"/>
  <c r="Q50" i="24"/>
  <c r="R67" i="24"/>
  <c r="R27" i="24"/>
  <c r="K64" i="24"/>
  <c r="L52" i="24"/>
  <c r="N88" i="24"/>
  <c r="K61" i="24"/>
  <c r="N44" i="24"/>
  <c r="O32" i="24"/>
  <c r="O66" i="24"/>
  <c r="N65" i="24"/>
  <c r="N27" i="24"/>
  <c r="X954" i="16"/>
  <c r="M51" i="24"/>
  <c r="K67" i="24"/>
  <c r="X67" i="24" s="1"/>
  <c r="J51" i="24"/>
  <c r="K44" i="24"/>
  <c r="L58" i="24"/>
  <c r="P79" i="24"/>
  <c r="P64" i="24"/>
  <c r="X66" i="24"/>
  <c r="L27" i="24"/>
  <c r="M64" i="24"/>
  <c r="L49" i="24"/>
  <c r="O50" i="24"/>
  <c r="O49" i="24"/>
  <c r="X306" i="16"/>
  <c r="M63" i="24"/>
  <c r="P93" i="24"/>
  <c r="R49" i="24"/>
  <c r="X43" i="24"/>
  <c r="P51" i="24"/>
  <c r="N53" i="24"/>
  <c r="P63" i="24"/>
  <c r="N61" i="24"/>
  <c r="U66" i="24"/>
  <c r="P27" i="24"/>
  <c r="L54" i="24"/>
  <c r="M46" i="24"/>
  <c r="K37" i="24"/>
  <c r="P65" i="24"/>
  <c r="X81" i="16"/>
  <c r="L22" i="24"/>
  <c r="Q59" i="24"/>
  <c r="K54" i="24"/>
  <c r="P15" i="24"/>
  <c r="O62" i="24"/>
  <c r="O52" i="24"/>
  <c r="N46" i="24"/>
  <c r="P49" i="24"/>
  <c r="J15" i="24"/>
  <c r="R54" i="24"/>
  <c r="J55" i="24"/>
  <c r="Z960" i="19"/>
  <c r="X649" i="16"/>
  <c r="J60" i="24"/>
  <c r="N56" i="24"/>
  <c r="X841" i="16"/>
  <c r="P18" i="24"/>
  <c r="X234" i="16"/>
  <c r="L56" i="24"/>
  <c r="L67" i="24"/>
  <c r="P62" i="24"/>
  <c r="K65" i="24"/>
  <c r="O64" i="24"/>
  <c r="O44" i="24"/>
  <c r="M24" i="24"/>
  <c r="X475" i="19"/>
  <c r="X1021" i="16"/>
  <c r="J3" i="24"/>
  <c r="Y989" i="19"/>
  <c r="X94" i="16"/>
  <c r="V1084" i="8"/>
  <c r="Z592" i="19"/>
  <c r="Q14" i="24"/>
  <c r="Y670" i="19"/>
  <c r="V58" i="8"/>
  <c r="Y495" i="19"/>
  <c r="X608" i="16"/>
  <c r="X461" i="16"/>
  <c r="Y319" i="19"/>
  <c r="Y323" i="19"/>
  <c r="K75" i="24"/>
  <c r="X72" i="16"/>
  <c r="Y230" i="19"/>
  <c r="Y151" i="16"/>
  <c r="Y153" i="16"/>
  <c r="W156" i="16"/>
  <c r="M23" i="24"/>
  <c r="AA13" i="12"/>
  <c r="X590" i="16"/>
  <c r="Y1235" i="19"/>
  <c r="X127" i="16"/>
  <c r="Y442" i="19"/>
  <c r="X230" i="16"/>
  <c r="M31" i="24"/>
  <c r="K87" i="24"/>
  <c r="X27" i="16"/>
  <c r="N48" i="24"/>
  <c r="R10" i="24"/>
  <c r="W37" i="16"/>
  <c r="W177" i="16"/>
  <c r="X493" i="16"/>
  <c r="Y219" i="19"/>
  <c r="Y294" i="19"/>
  <c r="X949" i="16"/>
  <c r="Z167" i="19"/>
  <c r="Z145" i="19"/>
  <c r="Y961" i="19"/>
  <c r="X76" i="16"/>
  <c r="Q8" i="24"/>
  <c r="Y1098" i="19"/>
  <c r="Y1049" i="19"/>
  <c r="Y434" i="19"/>
  <c r="X144" i="16"/>
  <c r="X138" i="16"/>
  <c r="X219" i="16"/>
  <c r="Y889" i="19"/>
  <c r="V725" i="8"/>
  <c r="Y773" i="19"/>
  <c r="X421" i="16"/>
  <c r="X4" i="16"/>
  <c r="Y936" i="19"/>
  <c r="X679" i="16"/>
  <c r="X328" i="16"/>
  <c r="Y151" i="19"/>
  <c r="X111" i="16"/>
  <c r="Y957" i="19"/>
  <c r="X665" i="16"/>
  <c r="Y1080" i="19"/>
  <c r="X635" i="16"/>
  <c r="S7" i="21"/>
  <c r="J33" i="24"/>
  <c r="X125" i="19"/>
  <c r="W81" i="16"/>
  <c r="Y587" i="19"/>
  <c r="Y145" i="16"/>
  <c r="Z239" i="19"/>
  <c r="W40" i="16"/>
  <c r="V953" i="8"/>
  <c r="X775" i="16"/>
  <c r="X834" i="16"/>
  <c r="X889" i="16"/>
  <c r="AA20" i="12"/>
  <c r="Y326" i="19"/>
  <c r="W86" i="16"/>
  <c r="X936" i="16"/>
  <c r="Y12" i="9"/>
  <c r="Y1052" i="19"/>
  <c r="X861" i="16"/>
  <c r="Q34" i="24"/>
  <c r="Y413" i="19"/>
  <c r="X757" i="16"/>
  <c r="Y71" i="16"/>
  <c r="X1161" i="16"/>
  <c r="X174" i="16"/>
  <c r="X522" i="16"/>
  <c r="Y167" i="19"/>
  <c r="Y613" i="19"/>
  <c r="X425" i="16"/>
  <c r="X326" i="16"/>
  <c r="X13" i="12"/>
  <c r="X534" i="16"/>
  <c r="K3" i="24"/>
  <c r="X727" i="16"/>
  <c r="V727" i="16" s="1"/>
  <c r="AA8" i="12"/>
  <c r="Z906" i="19"/>
  <c r="Z483" i="19"/>
  <c r="X1006" i="16"/>
  <c r="P74" i="24"/>
  <c r="R34" i="24"/>
  <c r="Y251" i="16"/>
  <c r="X928" i="16"/>
  <c r="Y306" i="19"/>
  <c r="R74" i="24"/>
  <c r="X1039" i="19"/>
  <c r="X115" i="19"/>
  <c r="X268" i="16"/>
  <c r="X541" i="16"/>
  <c r="N7" i="18"/>
  <c r="X390" i="16"/>
  <c r="Y245" i="16"/>
  <c r="Y1083" i="19"/>
  <c r="V1119" i="8"/>
  <c r="X266" i="16"/>
  <c r="N82" i="24"/>
  <c r="J30" i="24"/>
  <c r="O38" i="24"/>
  <c r="Y1085" i="16"/>
  <c r="M35" i="24"/>
  <c r="N80" i="24"/>
  <c r="X960" i="16"/>
  <c r="X297" i="16"/>
  <c r="Z890" i="19"/>
  <c r="Y695" i="19"/>
  <c r="X151" i="16"/>
  <c r="V151" i="16" s="1"/>
  <c r="X444" i="16"/>
  <c r="Z279" i="19"/>
  <c r="Q87" i="24"/>
  <c r="Y340" i="16"/>
  <c r="X95" i="16"/>
  <c r="X831" i="16"/>
  <c r="Y1057" i="16"/>
  <c r="V39" i="8"/>
  <c r="M47" i="24"/>
  <c r="K19" i="24"/>
  <c r="Q29" i="24"/>
  <c r="X937" i="16"/>
  <c r="Y291" i="16"/>
  <c r="X118" i="16"/>
  <c r="Y943" i="19"/>
  <c r="X147" i="16"/>
  <c r="X746" i="19"/>
  <c r="X695" i="16"/>
  <c r="X494" i="16"/>
  <c r="X974" i="19"/>
  <c r="X1037" i="16"/>
  <c r="Y672" i="19"/>
  <c r="Y279" i="16"/>
  <c r="Y24" i="12"/>
  <c r="X591" i="16"/>
  <c r="J24" i="24"/>
  <c r="W131" i="16"/>
  <c r="K91" i="24"/>
  <c r="N86" i="24"/>
  <c r="X1085" i="16"/>
  <c r="M36" i="24"/>
  <c r="X606" i="16"/>
  <c r="X483" i="19"/>
  <c r="W340" i="16"/>
  <c r="Y124" i="19"/>
  <c r="Z663" i="19"/>
  <c r="S12" i="24"/>
  <c r="V1152" i="8"/>
  <c r="X770" i="16"/>
  <c r="W483" i="16"/>
  <c r="X124" i="16"/>
  <c r="Z373" i="19"/>
  <c r="M26" i="24"/>
  <c r="M80" i="24"/>
  <c r="O33" i="24"/>
  <c r="X573" i="19"/>
  <c r="Y239" i="16"/>
  <c r="X40" i="19"/>
  <c r="Y775" i="19"/>
  <c r="X242" i="16"/>
  <c r="X495" i="16"/>
  <c r="L41" i="24"/>
  <c r="R78" i="24"/>
  <c r="X595" i="16"/>
  <c r="Z872" i="19"/>
  <c r="Z326" i="19"/>
  <c r="R16" i="18"/>
  <c r="X974" i="16"/>
  <c r="Y973" i="19"/>
  <c r="X672" i="16"/>
  <c r="N24" i="18"/>
  <c r="S75" i="24"/>
  <c r="K23" i="24"/>
  <c r="Y606" i="19"/>
  <c r="W588" i="16"/>
  <c r="M21" i="24"/>
  <c r="J11" i="24"/>
  <c r="X374" i="16"/>
  <c r="W267" i="16"/>
  <c r="W1077" i="16"/>
  <c r="V587" i="8"/>
  <c r="X343" i="16"/>
  <c r="Y373" i="16"/>
  <c r="X1110" i="19"/>
  <c r="Y757" i="19"/>
  <c r="Q77" i="24"/>
  <c r="X558" i="16"/>
  <c r="V723" i="8"/>
  <c r="Y865" i="16"/>
  <c r="Y645" i="19"/>
  <c r="X99" i="16"/>
  <c r="L48" i="24"/>
  <c r="Y351" i="19"/>
  <c r="Y872" i="16"/>
  <c r="X973" i="16"/>
  <c r="X192" i="16"/>
  <c r="Y565" i="19"/>
  <c r="R24" i="18"/>
  <c r="O84" i="24"/>
  <c r="O20" i="24"/>
  <c r="N89" i="24"/>
  <c r="X1085" i="19"/>
  <c r="R93" i="24"/>
  <c r="Y592" i="19"/>
  <c r="R13" i="24"/>
  <c r="X1110" i="16"/>
  <c r="Y1076" i="19"/>
  <c r="Y357" i="19"/>
  <c r="S8" i="24"/>
  <c r="X587" i="16"/>
  <c r="Y394" i="19"/>
  <c r="S28" i="24"/>
  <c r="X383" i="19"/>
  <c r="P29" i="24"/>
  <c r="X927" i="16"/>
  <c r="V24" i="8"/>
  <c r="X1098" i="16"/>
  <c r="X434" i="16"/>
  <c r="R69" i="24"/>
  <c r="X596" i="19"/>
  <c r="Q79" i="24"/>
  <c r="AA6" i="9"/>
  <c r="W567" i="16"/>
  <c r="X127" i="19"/>
  <c r="K47" i="24"/>
  <c r="Y517" i="19"/>
  <c r="M77" i="24"/>
  <c r="X673" i="19"/>
  <c r="O8" i="24"/>
  <c r="P69" i="24"/>
  <c r="Y946" i="19"/>
  <c r="X851" i="16"/>
  <c r="Y903" i="19"/>
  <c r="Q14" i="20"/>
  <c r="P32" i="24"/>
  <c r="Y937" i="19"/>
  <c r="X811" i="16"/>
  <c r="Z1039" i="19"/>
  <c r="Z413" i="19"/>
  <c r="V413" i="19" s="1"/>
  <c r="W20" i="16"/>
  <c r="AA25" i="12"/>
  <c r="X394" i="16"/>
  <c r="V383" i="19"/>
  <c r="X86" i="16"/>
  <c r="K13" i="24"/>
  <c r="Y861" i="16"/>
  <c r="V861" i="16" s="1"/>
  <c r="Y988" i="19"/>
  <c r="Y1016" i="19"/>
  <c r="X596" i="16"/>
  <c r="Y834" i="19"/>
  <c r="Y64" i="19"/>
  <c r="Y859" i="19"/>
  <c r="X517" i="16"/>
  <c r="X298" i="16"/>
  <c r="X916" i="16"/>
  <c r="Y282" i="19"/>
  <c r="Q71" i="24"/>
  <c r="X199" i="16"/>
  <c r="Y253" i="19"/>
  <c r="Y662" i="19"/>
  <c r="M14" i="20"/>
  <c r="Y923" i="19"/>
  <c r="Y795" i="19"/>
  <c r="Y639" i="19"/>
  <c r="Y780" i="16"/>
  <c r="Y386" i="19"/>
  <c r="V51" i="24"/>
  <c r="X22" i="12"/>
  <c r="R84" i="24"/>
  <c r="X104" i="16"/>
  <c r="X197" i="19"/>
  <c r="S90" i="24"/>
  <c r="Y234" i="19"/>
  <c r="V789" i="8"/>
  <c r="Y650" i="19"/>
  <c r="Y532" i="19"/>
  <c r="Y458" i="19"/>
  <c r="P19" i="24"/>
  <c r="V338" i="8"/>
  <c r="L29" i="24"/>
  <c r="Y526" i="19"/>
  <c r="X1117" i="16"/>
  <c r="X245" i="16"/>
  <c r="V245" i="16" s="1"/>
  <c r="Y1088" i="19"/>
  <c r="Y441" i="19"/>
  <c r="Y921" i="19"/>
  <c r="X279" i="19"/>
  <c r="R29" i="24"/>
  <c r="M88" i="24"/>
  <c r="X813" i="16"/>
  <c r="Y421" i="19"/>
  <c r="J78" i="24"/>
  <c r="O76" i="24"/>
  <c r="R68" i="24"/>
  <c r="X157" i="16"/>
  <c r="X874" i="16"/>
  <c r="Y713" i="19"/>
  <c r="J42" i="24"/>
  <c r="X441" i="16"/>
  <c r="R47" i="24"/>
  <c r="W70" i="24"/>
  <c r="T70" i="24" s="1"/>
  <c r="X921" i="16"/>
  <c r="X279" i="16"/>
  <c r="V279" i="16" s="1"/>
  <c r="L13" i="24"/>
  <c r="V727" i="19"/>
  <c r="Y725" i="19"/>
  <c r="J12" i="24"/>
  <c r="O92" i="24"/>
  <c r="X792" i="16"/>
  <c r="X422" i="16"/>
  <c r="Y942" i="19"/>
  <c r="S84" i="24"/>
  <c r="X942" i="16"/>
  <c r="N12" i="24"/>
  <c r="W273" i="16"/>
  <c r="Z751" i="19"/>
  <c r="V1142" i="8"/>
  <c r="Y432" i="19"/>
  <c r="K57" i="24"/>
  <c r="Z1051" i="19"/>
  <c r="V1051" i="19" s="1"/>
  <c r="X899" i="16"/>
  <c r="X603" i="16"/>
  <c r="M3" i="24"/>
  <c r="Y796" i="19"/>
  <c r="L42" i="24"/>
  <c r="X872" i="16"/>
  <c r="Y682" i="19"/>
  <c r="V214" i="8"/>
  <c r="S10" i="24"/>
  <c r="X24" i="19"/>
  <c r="X1104" i="19"/>
  <c r="X522" i="19"/>
  <c r="L47" i="24"/>
  <c r="L25" i="24"/>
  <c r="Y823" i="19"/>
  <c r="W355" i="16"/>
  <c r="V592" i="19"/>
  <c r="X161" i="19"/>
  <c r="W54" i="24"/>
  <c r="U54" i="24"/>
  <c r="L83" i="24"/>
  <c r="R38" i="24"/>
  <c r="Y1122" i="19"/>
  <c r="X703" i="16"/>
  <c r="L91" i="24"/>
  <c r="X60" i="19"/>
  <c r="P85" i="24"/>
  <c r="O17" i="24"/>
  <c r="P91" i="24"/>
  <c r="X969" i="16"/>
  <c r="J13" i="24"/>
  <c r="P8" i="18"/>
  <c r="O28" i="24"/>
  <c r="W522" i="16"/>
  <c r="W1104" i="16"/>
  <c r="W698" i="16"/>
  <c r="X222" i="16"/>
  <c r="T22" i="18"/>
  <c r="X1235" i="16"/>
  <c r="X670" i="16"/>
  <c r="Y242" i="19"/>
  <c r="X3" i="9"/>
  <c r="Y70" i="24"/>
  <c r="U70" i="24"/>
  <c r="Q84" i="24"/>
  <c r="X502" i="19"/>
  <c r="J87" i="24"/>
  <c r="X183" i="16"/>
  <c r="K6" i="24"/>
  <c r="L10" i="24"/>
  <c r="M10" i="24"/>
  <c r="X1030" i="19"/>
  <c r="Y906" i="16"/>
  <c r="L33" i="24"/>
  <c r="Y1006" i="19"/>
  <c r="X247" i="16"/>
  <c r="V167" i="19"/>
  <c r="R57" i="24"/>
  <c r="X823" i="16"/>
  <c r="X773" i="16"/>
  <c r="Y425" i="19"/>
  <c r="V326" i="19"/>
  <c r="X131" i="19"/>
  <c r="Z1097" i="19"/>
  <c r="Z453" i="19"/>
  <c r="V453" i="19" s="1"/>
  <c r="Q26" i="24"/>
  <c r="N11" i="24"/>
  <c r="X592" i="16"/>
  <c r="X161" i="16"/>
  <c r="X6" i="9"/>
  <c r="X1122" i="16"/>
  <c r="L85" i="24"/>
  <c r="Y34" i="16"/>
  <c r="M83" i="24"/>
  <c r="Y62" i="24"/>
  <c r="J7" i="24"/>
  <c r="X890" i="19"/>
  <c r="Y356" i="19"/>
  <c r="AA21" i="12"/>
  <c r="X532" i="19"/>
  <c r="V7" i="21"/>
  <c r="Y1096" i="19"/>
  <c r="W1030" i="16"/>
  <c r="W300" i="16"/>
  <c r="X428" i="19"/>
  <c r="Y649" i="19"/>
  <c r="W167" i="16"/>
  <c r="L81" i="24"/>
  <c r="X1002" i="19"/>
  <c r="Y475" i="16"/>
  <c r="V475" i="16" s="1"/>
  <c r="Y267" i="16"/>
  <c r="R85" i="24"/>
  <c r="J10" i="24"/>
  <c r="J29" i="24"/>
  <c r="J91" i="24"/>
  <c r="X325" i="19"/>
  <c r="X1045" i="16"/>
  <c r="X1100" i="16"/>
  <c r="K36" i="24"/>
  <c r="L69" i="24"/>
  <c r="L39" i="24"/>
  <c r="X48" i="19"/>
  <c r="L90" i="24"/>
  <c r="M18" i="24"/>
  <c r="X1162" i="19"/>
  <c r="Y938" i="19"/>
  <c r="W11" i="16"/>
  <c r="Y55" i="24"/>
  <c r="W55" i="24"/>
  <c r="U55" i="24"/>
  <c r="X1029" i="19"/>
  <c r="Y951" i="19"/>
  <c r="X321" i="16"/>
  <c r="M91" i="24"/>
  <c r="Q9" i="24"/>
  <c r="X50" i="24"/>
  <c r="V50" i="24"/>
  <c r="Q11" i="17"/>
  <c r="W62" i="16"/>
  <c r="J92" i="24"/>
  <c r="K88" i="24"/>
  <c r="Z1049" i="19"/>
  <c r="V1049" i="19" s="1"/>
  <c r="M16" i="24"/>
  <c r="R31" i="24"/>
  <c r="Y428" i="16"/>
  <c r="X169" i="19"/>
  <c r="M5" i="24"/>
  <c r="M84" i="24"/>
  <c r="Z889" i="19"/>
  <c r="M29" i="24"/>
  <c r="R73" i="24"/>
  <c r="W34" i="16"/>
  <c r="K85" i="24"/>
  <c r="R17" i="24"/>
  <c r="R83" i="24"/>
  <c r="X1068" i="19"/>
  <c r="W662" i="16"/>
  <c r="Y18" i="19"/>
  <c r="L20" i="24"/>
  <c r="X91" i="19"/>
  <c r="K81" i="24"/>
  <c r="X923" i="16"/>
  <c r="W795" i="16"/>
  <c r="X639" i="16"/>
  <c r="X9" i="9"/>
  <c r="X1162" i="16"/>
  <c r="O12" i="24"/>
  <c r="O91" i="24"/>
  <c r="N91" i="24"/>
  <c r="O90" i="24"/>
  <c r="O25" i="24"/>
  <c r="X12" i="19"/>
  <c r="K89" i="24"/>
  <c r="Z65" i="19"/>
  <c r="Y311" i="19"/>
  <c r="X1077" i="19"/>
  <c r="Q73" i="24"/>
  <c r="L57" i="24"/>
  <c r="L68" i="24"/>
  <c r="X953" i="16"/>
  <c r="X365" i="19"/>
  <c r="V251" i="16"/>
  <c r="Q92" i="24"/>
  <c r="Y1219" i="19"/>
  <c r="J58" i="24"/>
  <c r="U58" i="24" s="1"/>
  <c r="V1051" i="8"/>
  <c r="Y885" i="19"/>
  <c r="Y766" i="16"/>
  <c r="M12" i="24"/>
  <c r="Q39" i="24"/>
  <c r="X640" i="16"/>
  <c r="J71" i="24"/>
  <c r="L32" i="24"/>
  <c r="R89" i="24"/>
  <c r="V865" i="16"/>
  <c r="Y1007" i="19"/>
  <c r="Y685" i="19"/>
  <c r="Y486" i="19"/>
  <c r="X849" i="19"/>
  <c r="J90" i="24"/>
  <c r="Y772" i="19"/>
  <c r="X60" i="24"/>
  <c r="V60" i="24"/>
  <c r="X169" i="16"/>
  <c r="K33" i="24"/>
  <c r="V33" i="24" s="1"/>
  <c r="Y717" i="19"/>
  <c r="AA22" i="12"/>
  <c r="X143" i="19"/>
  <c r="K68" i="24"/>
  <c r="Y904" i="19"/>
  <c r="W1068" i="16"/>
  <c r="X18" i="16"/>
  <c r="V61" i="24"/>
  <c r="X61" i="24"/>
  <c r="X1102" i="19"/>
  <c r="K26" i="24"/>
  <c r="O82" i="24"/>
  <c r="V502" i="16"/>
  <c r="V394" i="8"/>
  <c r="V112" i="8"/>
  <c r="W184" i="16"/>
  <c r="Z307" i="19"/>
  <c r="R12" i="24"/>
  <c r="Y861" i="19"/>
  <c r="V861" i="19" s="1"/>
  <c r="Y470" i="19"/>
  <c r="V470" i="19" s="1"/>
  <c r="Y167" i="16"/>
  <c r="Y413" i="16"/>
  <c r="V413" i="16" s="1"/>
  <c r="X1115" i="19"/>
  <c r="J34" i="24"/>
  <c r="Y885" i="16"/>
  <c r="Z323" i="19"/>
  <c r="V323" i="19" s="1"/>
  <c r="X755" i="19"/>
  <c r="X574" i="16"/>
  <c r="X365" i="16"/>
  <c r="Y795" i="16"/>
  <c r="Y307" i="16"/>
  <c r="X759" i="19"/>
  <c r="M9" i="24"/>
  <c r="Q19" i="24"/>
  <c r="X885" i="16"/>
  <c r="X52" i="24"/>
  <c r="V52" i="24"/>
  <c r="M81" i="24"/>
  <c r="X1083" i="16"/>
  <c r="X556" i="16"/>
  <c r="X147" i="19"/>
  <c r="K21" i="24"/>
  <c r="M73" i="24"/>
  <c r="M7" i="24"/>
  <c r="X1065" i="19"/>
  <c r="X1007" i="16"/>
  <c r="W685" i="16"/>
  <c r="W912" i="16"/>
  <c r="X12" i="12"/>
  <c r="L7" i="24"/>
  <c r="R20" i="24"/>
  <c r="X772" i="16"/>
  <c r="AA11" i="12"/>
  <c r="Y268" i="19"/>
  <c r="J35" i="24"/>
  <c r="Y7" i="19"/>
  <c r="K86" i="24"/>
  <c r="W602" i="16"/>
  <c r="L31" i="24"/>
  <c r="Q72" i="24"/>
  <c r="S89" i="24"/>
  <c r="S34" i="24"/>
  <c r="R40" i="24"/>
  <c r="M86" i="24"/>
  <c r="X153" i="19"/>
  <c r="X1057" i="19"/>
  <c r="Y45" i="24"/>
  <c r="U45" i="24"/>
  <c r="W45" i="24"/>
  <c r="R8" i="24"/>
  <c r="V46" i="24"/>
  <c r="X46" i="24"/>
  <c r="X435" i="19"/>
  <c r="X27" i="19"/>
  <c r="Y1043" i="19"/>
  <c r="M14" i="24"/>
  <c r="M39" i="24"/>
  <c r="J40" i="24"/>
  <c r="X206" i="16"/>
  <c r="X72" i="19"/>
  <c r="K18" i="24"/>
  <c r="X8" i="9"/>
  <c r="W1051" i="16"/>
  <c r="X765" i="19"/>
  <c r="X415" i="16"/>
  <c r="Z103" i="19"/>
  <c r="X37" i="19"/>
  <c r="L82" i="24"/>
  <c r="Q12" i="24"/>
  <c r="Y566" i="19"/>
  <c r="Y595" i="19"/>
  <c r="R80" i="24"/>
  <c r="W1065" i="16"/>
  <c r="Y65" i="24"/>
  <c r="U65" i="24"/>
  <c r="W65" i="24"/>
  <c r="X65" i="24"/>
  <c r="V65" i="24"/>
  <c r="P81" i="24"/>
  <c r="R20" i="18"/>
  <c r="R19" i="24"/>
  <c r="V44" i="24"/>
  <c r="X44" i="24"/>
  <c r="Y26" i="19"/>
  <c r="X631" i="19"/>
  <c r="J48" i="24"/>
  <c r="X48" i="24" s="1"/>
  <c r="X119" i="16"/>
  <c r="X11" i="16"/>
  <c r="V11" i="16" s="1"/>
  <c r="Y999" i="19"/>
  <c r="Y886" i="19"/>
  <c r="X205" i="19"/>
  <c r="L86" i="24"/>
  <c r="Y1040" i="19"/>
  <c r="J17" i="24"/>
  <c r="X123" i="19"/>
  <c r="Y56" i="24"/>
  <c r="U56" i="24"/>
  <c r="W56" i="24"/>
  <c r="W256" i="16"/>
  <c r="X386" i="19"/>
  <c r="Q23" i="24"/>
  <c r="R41" i="24"/>
  <c r="Y1017" i="19"/>
  <c r="Y922" i="19"/>
  <c r="Y557" i="19"/>
  <c r="O86" i="24"/>
  <c r="Y51" i="24"/>
  <c r="W51" i="24"/>
  <c r="U51" i="24"/>
  <c r="Y1122" i="16"/>
  <c r="Y65" i="16"/>
  <c r="W311" i="16"/>
  <c r="R39" i="24"/>
  <c r="X470" i="16"/>
  <c r="X493" i="19"/>
  <c r="M34" i="24"/>
  <c r="Q6" i="24"/>
  <c r="Q89" i="24"/>
  <c r="X138" i="19"/>
  <c r="K8" i="24"/>
  <c r="X1021" i="19"/>
  <c r="J80" i="24"/>
  <c r="M92" i="24"/>
  <c r="X335" i="19"/>
  <c r="J69" i="24"/>
  <c r="W1029" i="16"/>
  <c r="R33" i="24"/>
  <c r="Y53" i="24"/>
  <c r="W53" i="24"/>
  <c r="M19" i="24"/>
  <c r="Y876" i="19"/>
  <c r="X671" i="19"/>
  <c r="X26" i="16"/>
  <c r="Y60" i="24"/>
  <c r="U60" i="24"/>
  <c r="W60" i="24"/>
  <c r="L24" i="24"/>
  <c r="N28" i="24"/>
  <c r="Q81" i="24"/>
  <c r="X895" i="19"/>
  <c r="X631" i="16"/>
  <c r="Y129" i="19"/>
  <c r="Y43" i="24"/>
  <c r="U43" i="24"/>
  <c r="W43" i="24"/>
  <c r="Y16" i="19"/>
  <c r="J79" i="24"/>
  <c r="Q17" i="24"/>
  <c r="Q21" i="24"/>
  <c r="X999" i="16"/>
  <c r="X437" i="16"/>
  <c r="Y361" i="19"/>
  <c r="N26" i="24"/>
  <c r="O41" i="24"/>
  <c r="O72" i="24"/>
  <c r="R75" i="24"/>
  <c r="X1040" i="16"/>
  <c r="X123" i="16"/>
  <c r="K32" i="24"/>
  <c r="L71" i="24"/>
  <c r="P86" i="24"/>
  <c r="X62" i="24"/>
  <c r="V62" i="24"/>
  <c r="Y95" i="19"/>
  <c r="J38" i="24"/>
  <c r="W245" i="16"/>
  <c r="Z928" i="19"/>
  <c r="K76" i="24"/>
  <c r="P23" i="24"/>
  <c r="U7" i="18"/>
  <c r="X830" i="19"/>
  <c r="Z635" i="19"/>
  <c r="V635" i="19" s="1"/>
  <c r="Y66" i="19"/>
  <c r="Y866" i="19"/>
  <c r="Y170" i="19"/>
  <c r="J85" i="24"/>
  <c r="X900" i="19"/>
  <c r="Y61" i="24"/>
  <c r="U61" i="24"/>
  <c r="W61" i="24"/>
  <c r="M28" i="24"/>
  <c r="X349" i="16"/>
  <c r="Y59" i="24"/>
  <c r="W59" i="24"/>
  <c r="U59" i="24"/>
  <c r="V55" i="24"/>
  <c r="T55" i="24" s="1"/>
  <c r="X55" i="24"/>
  <c r="Y582" i="19"/>
  <c r="M17" i="24"/>
  <c r="R87" i="24"/>
  <c r="X54" i="24"/>
  <c r="V54" i="24"/>
  <c r="W746" i="16"/>
  <c r="Y426" i="19"/>
  <c r="X185" i="16"/>
  <c r="X998" i="19"/>
  <c r="X16" i="9"/>
  <c r="J28" i="24"/>
  <c r="K92" i="24"/>
  <c r="M76" i="24"/>
  <c r="N74" i="24"/>
  <c r="X671" i="16"/>
  <c r="X323" i="16"/>
  <c r="K41" i="24"/>
  <c r="K39" i="24"/>
  <c r="K35" i="24"/>
  <c r="V35" i="24" s="1"/>
  <c r="W895" i="16"/>
  <c r="W16" i="16"/>
  <c r="R82" i="24"/>
  <c r="X45" i="24"/>
  <c r="V64" i="24"/>
  <c r="O21" i="24"/>
  <c r="P7" i="24"/>
  <c r="O31" i="24"/>
  <c r="P78" i="24"/>
  <c r="X846" i="19"/>
  <c r="Q91" i="24"/>
  <c r="X21" i="12"/>
  <c r="Z89" i="19"/>
  <c r="V830" i="8"/>
  <c r="J77" i="24"/>
  <c r="V56" i="24"/>
  <c r="X56" i="24"/>
  <c r="Y141" i="19"/>
  <c r="L6" i="24"/>
  <c r="Z557" i="19"/>
  <c r="Z169" i="19"/>
  <c r="L21" i="24"/>
  <c r="Y843" i="19"/>
  <c r="Y643" i="19"/>
  <c r="Y440" i="19"/>
  <c r="X233" i="19"/>
  <c r="Z340" i="19"/>
  <c r="V340" i="19" s="1"/>
  <c r="X866" i="16"/>
  <c r="X20" i="19"/>
  <c r="Y1072" i="19"/>
  <c r="X600" i="16"/>
  <c r="Y406" i="19"/>
  <c r="Z831" i="19"/>
  <c r="V831" i="19" s="1"/>
  <c r="Y603" i="16"/>
  <c r="V603" i="16" s="1"/>
  <c r="Z325" i="19"/>
  <c r="X1208" i="16"/>
  <c r="X582" i="16"/>
  <c r="X455" i="19"/>
  <c r="J53" i="24"/>
  <c r="U53" i="24" s="1"/>
  <c r="U62" i="24"/>
  <c r="W62" i="24"/>
  <c r="W125" i="16"/>
  <c r="X120" i="16"/>
  <c r="J9" i="24"/>
  <c r="W631" i="16"/>
  <c r="X426" i="16"/>
  <c r="K93" i="24"/>
  <c r="R24" i="24"/>
  <c r="Y932" i="19"/>
  <c r="Y231" i="19"/>
  <c r="Y326" i="16"/>
  <c r="V326" i="16" s="1"/>
  <c r="M38" i="24"/>
  <c r="R25" i="24"/>
  <c r="X958" i="16"/>
  <c r="V663" i="19"/>
  <c r="Y462" i="19"/>
  <c r="X580" i="19"/>
  <c r="M30" i="24"/>
  <c r="Y981" i="19"/>
  <c r="V180" i="8"/>
  <c r="Q93" i="24"/>
  <c r="N31" i="24"/>
  <c r="O16" i="24"/>
  <c r="X941" i="16"/>
  <c r="AA23" i="12"/>
  <c r="S9" i="24"/>
  <c r="N84" i="24"/>
  <c r="X334" i="19"/>
  <c r="R14" i="24"/>
  <c r="Y969" i="19"/>
  <c r="Z151" i="19"/>
  <c r="V151" i="19" s="1"/>
  <c r="R86" i="24"/>
  <c r="AA6" i="12"/>
  <c r="Y200" i="19"/>
  <c r="X141" i="16"/>
  <c r="L73" i="24"/>
  <c r="X200" i="16"/>
  <c r="X16" i="12"/>
  <c r="Y507" i="16"/>
  <c r="L77" i="24"/>
  <c r="O73" i="24"/>
  <c r="W39" i="16"/>
  <c r="X63" i="24"/>
  <c r="V63" i="24"/>
  <c r="X843" i="16"/>
  <c r="W643" i="16"/>
  <c r="X440" i="16"/>
  <c r="V954" i="8"/>
  <c r="J16" i="24"/>
  <c r="Q48" i="24"/>
  <c r="V69" i="8"/>
  <c r="X1072" i="16"/>
  <c r="Y694" i="19"/>
  <c r="X406" i="16"/>
  <c r="Y831" i="16"/>
  <c r="V831" i="16" s="1"/>
  <c r="Y493" i="16"/>
  <c r="V493" i="16" s="1"/>
  <c r="Y1032" i="19"/>
  <c r="Y1093" i="19"/>
  <c r="Y190" i="19"/>
  <c r="K12" i="24"/>
  <c r="V12" i="24" s="1"/>
  <c r="Q38" i="24"/>
  <c r="R32" i="24"/>
  <c r="Y161" i="16"/>
  <c r="Y60" i="19"/>
  <c r="X932" i="16"/>
  <c r="X231" i="16"/>
  <c r="L3" i="24"/>
  <c r="P12" i="24"/>
  <c r="Y679" i="19"/>
  <c r="J39" i="24"/>
  <c r="X197" i="16"/>
  <c r="W899" i="16"/>
  <c r="X27" i="12"/>
  <c r="M41" i="24"/>
  <c r="Q20" i="24"/>
  <c r="Y1114" i="19"/>
  <c r="K24" i="24"/>
  <c r="Y931" i="19"/>
  <c r="Y828" i="19"/>
  <c r="Y503" i="19"/>
  <c r="X198" i="16"/>
  <c r="L84" i="24"/>
  <c r="L80" i="24"/>
  <c r="S86" i="24"/>
  <c r="Q11" i="24"/>
  <c r="S81" i="24"/>
  <c r="X254" i="19"/>
  <c r="O42" i="24"/>
  <c r="X996" i="19"/>
  <c r="Z851" i="19"/>
  <c r="Q83" i="24"/>
  <c r="X4" i="9"/>
  <c r="M8" i="24"/>
  <c r="X5" i="12"/>
  <c r="J57" i="24"/>
  <c r="V57" i="24" s="1"/>
  <c r="Y1024" i="19"/>
  <c r="X298" i="19"/>
  <c r="J19" i="24"/>
  <c r="X1014" i="19"/>
  <c r="Y64" i="24"/>
  <c r="W64" i="24"/>
  <c r="U64" i="24"/>
  <c r="M40" i="24"/>
  <c r="P8" i="24"/>
  <c r="S18" i="24"/>
  <c r="X1114" i="16"/>
  <c r="Y902" i="19"/>
  <c r="Y373" i="19"/>
  <c r="V373" i="19" s="1"/>
  <c r="Y46" i="24"/>
  <c r="U46" i="24"/>
  <c r="W46" i="24"/>
  <c r="W426" i="16"/>
  <c r="L38" i="24"/>
  <c r="Y71" i="19"/>
  <c r="R36" i="24"/>
  <c r="V872" i="16"/>
  <c r="X89" i="19"/>
  <c r="Q13" i="24"/>
  <c r="Y1081" i="19"/>
  <c r="Y512" i="19"/>
  <c r="J14" i="24"/>
  <c r="Y634" i="19"/>
  <c r="Z591" i="19"/>
  <c r="Q33" i="24"/>
  <c r="X796" i="16"/>
  <c r="X710" i="16"/>
  <c r="K40" i="24"/>
  <c r="K29" i="24"/>
  <c r="M32" i="24"/>
  <c r="R90" i="24"/>
  <c r="O40" i="24"/>
  <c r="P9" i="24"/>
  <c r="O36" i="24"/>
  <c r="X254" i="16"/>
  <c r="Y182" i="19"/>
  <c r="Y470" i="16"/>
  <c r="Z394" i="19"/>
  <c r="V394" i="19" s="1"/>
  <c r="Z502" i="19"/>
  <c r="R6" i="24"/>
  <c r="X448" i="16"/>
  <c r="J75" i="24"/>
  <c r="X75" i="24" s="1"/>
  <c r="X160" i="19"/>
  <c r="Y50" i="24"/>
  <c r="W50" i="24"/>
  <c r="U50" i="24"/>
  <c r="Y1038" i="19"/>
  <c r="X741" i="16"/>
  <c r="AA27" i="12"/>
  <c r="K74" i="24"/>
  <c r="V74" i="24" s="1"/>
  <c r="M57" i="24"/>
  <c r="P89" i="24"/>
  <c r="R35" i="24"/>
  <c r="Y1161" i="19"/>
  <c r="R16" i="24"/>
  <c r="X624" i="16"/>
  <c r="Y104" i="19"/>
  <c r="M6" i="24"/>
  <c r="X1024" i="16"/>
  <c r="W66" i="16"/>
  <c r="Y688" i="16"/>
  <c r="Y688" i="19"/>
  <c r="Y625" i="19"/>
  <c r="L5" i="24"/>
  <c r="M69" i="24"/>
  <c r="N10" i="24"/>
  <c r="S29" i="24"/>
  <c r="Y1037" i="19"/>
  <c r="X902" i="16"/>
  <c r="X373" i="16"/>
  <c r="V373" i="16" s="1"/>
  <c r="X303" i="19"/>
  <c r="Y1162" i="16"/>
  <c r="Y268" i="16"/>
  <c r="V268" i="16" s="1"/>
  <c r="W957" i="16"/>
  <c r="X957" i="16"/>
  <c r="Y579" i="19"/>
  <c r="R14" i="17"/>
  <c r="P88" i="24"/>
  <c r="Q7" i="24"/>
  <c r="Y808" i="19"/>
  <c r="X71" i="16"/>
  <c r="V71" i="16" s="1"/>
  <c r="K79" i="24"/>
  <c r="V79" i="24" s="1"/>
  <c r="X747" i="19"/>
  <c r="X588" i="19"/>
  <c r="Y16" i="12"/>
  <c r="X89" i="16"/>
  <c r="Q82" i="24"/>
  <c r="X649" i="19"/>
  <c r="Q24" i="24"/>
  <c r="O29" i="24"/>
  <c r="O89" i="24"/>
  <c r="O7" i="24"/>
  <c r="V13" i="24"/>
  <c r="L8" i="24"/>
  <c r="V25" i="8"/>
  <c r="AA7" i="12"/>
  <c r="V889" i="19"/>
  <c r="AA5" i="9"/>
  <c r="Y82" i="19"/>
  <c r="J25" i="24"/>
  <c r="X749" i="19"/>
  <c r="U49" i="24"/>
  <c r="X49" i="24"/>
  <c r="V49" i="24"/>
  <c r="X285" i="19"/>
  <c r="K16" i="24"/>
  <c r="Q30" i="24"/>
  <c r="S7" i="18"/>
  <c r="S23" i="24"/>
  <c r="X688" i="16"/>
  <c r="V688" i="16" s="1"/>
  <c r="X625" i="16"/>
  <c r="Y258" i="19"/>
  <c r="X173" i="19"/>
  <c r="Y537" i="19"/>
  <c r="Y312" i="19"/>
  <c r="X843" i="19"/>
  <c r="L16" i="24"/>
  <c r="Y593" i="19"/>
  <c r="Y239" i="19"/>
  <c r="V239" i="19" s="1"/>
  <c r="K25" i="24"/>
  <c r="L79" i="24"/>
  <c r="Q36" i="24"/>
  <c r="O18" i="24"/>
  <c r="X898" i="16"/>
  <c r="X601" i="16"/>
  <c r="X591" i="19"/>
  <c r="W766" i="16"/>
  <c r="Y689" i="19"/>
  <c r="Y63" i="24"/>
  <c r="U63" i="24"/>
  <c r="S85" i="24"/>
  <c r="O19" i="24"/>
  <c r="S19" i="24"/>
  <c r="N5" i="24"/>
  <c r="Q40" i="24"/>
  <c r="V76" i="8"/>
  <c r="U22" i="18"/>
  <c r="X1022" i="19"/>
  <c r="X526" i="16"/>
  <c r="Y102" i="19"/>
  <c r="J31" i="24"/>
  <c r="AA4" i="12"/>
  <c r="X797" i="19"/>
  <c r="Y881" i="16"/>
  <c r="V881" i="16" s="1"/>
  <c r="Y813" i="19"/>
  <c r="X780" i="16"/>
  <c r="V780" i="16" s="1"/>
  <c r="X285" i="16"/>
  <c r="J88" i="24"/>
  <c r="X88" i="24" s="1"/>
  <c r="X258" i="16"/>
  <c r="K82" i="24"/>
  <c r="K10" i="24"/>
  <c r="V10" i="24" s="1"/>
  <c r="W843" i="16"/>
  <c r="X1011" i="16"/>
  <c r="Y304" i="19"/>
  <c r="Y52" i="24"/>
  <c r="U52" i="24"/>
  <c r="R91" i="24"/>
  <c r="K84" i="24"/>
  <c r="X982" i="19"/>
  <c r="Y653" i="19"/>
  <c r="X280" i="16"/>
  <c r="X274" i="16"/>
  <c r="X307" i="19"/>
  <c r="Q32" i="24"/>
  <c r="P14" i="24"/>
  <c r="X869" i="19"/>
  <c r="W621" i="16"/>
  <c r="X1038" i="19"/>
  <c r="Y8" i="19"/>
  <c r="X1061" i="16"/>
  <c r="X617" i="16"/>
  <c r="X593" i="16"/>
  <c r="R48" i="24"/>
  <c r="X854" i="19"/>
  <c r="J5" i="24"/>
  <c r="K30" i="24"/>
  <c r="V30" i="24" s="1"/>
  <c r="Q18" i="24"/>
  <c r="N7" i="24"/>
  <c r="W115" i="16"/>
  <c r="L17" i="24"/>
  <c r="R7" i="24"/>
  <c r="X1022" i="16"/>
  <c r="W797" i="16"/>
  <c r="Y4" i="19"/>
  <c r="J84" i="24"/>
  <c r="R28" i="24"/>
  <c r="K71" i="24"/>
  <c r="L40" i="24"/>
  <c r="O30" i="24"/>
  <c r="X1013" i="19"/>
  <c r="Y703" i="19"/>
  <c r="X304" i="16"/>
  <c r="L30" i="24"/>
  <c r="X982" i="16"/>
  <c r="K14" i="24"/>
  <c r="V307" i="16"/>
  <c r="N78" i="24"/>
  <c r="R26" i="24"/>
  <c r="J20" i="24"/>
  <c r="Y210" i="19"/>
  <c r="N81" i="24"/>
  <c r="S13" i="24"/>
  <c r="O10" i="24"/>
  <c r="O71" i="24"/>
  <c r="O69" i="24"/>
  <c r="X51" i="24"/>
  <c r="J68" i="24"/>
  <c r="X507" i="19"/>
  <c r="X268" i="19"/>
  <c r="L35" i="24"/>
  <c r="L19" i="24"/>
  <c r="R8" i="18"/>
  <c r="Y894" i="19"/>
  <c r="X1029" i="16"/>
  <c r="Y347" i="19"/>
  <c r="M85" i="24"/>
  <c r="M42" i="24"/>
  <c r="R21" i="24"/>
  <c r="X951" i="16"/>
  <c r="X794" i="16"/>
  <c r="X822" i="19"/>
  <c r="Y58" i="24"/>
  <c r="W58" i="24"/>
  <c r="L26" i="24"/>
  <c r="L76" i="24"/>
  <c r="R76" i="24"/>
  <c r="X890" i="16"/>
  <c r="X356" i="16"/>
  <c r="Q41" i="24"/>
  <c r="Q28" i="24"/>
  <c r="P73" i="24"/>
  <c r="S35" i="24"/>
  <c r="Q8" i="21"/>
  <c r="N32" i="24"/>
  <c r="N68" i="24"/>
  <c r="N6" i="24"/>
  <c r="Q5" i="24"/>
  <c r="Z261" i="19"/>
  <c r="V261" i="19" s="1"/>
  <c r="M90" i="24"/>
  <c r="N69" i="24"/>
  <c r="O6" i="24"/>
  <c r="O24" i="24"/>
  <c r="Y1008" i="19"/>
  <c r="X461" i="19"/>
  <c r="X153" i="16"/>
  <c r="V153" i="16" s="1"/>
  <c r="W851" i="16"/>
  <c r="K78" i="24"/>
  <c r="Q35" i="24"/>
  <c r="O39" i="24"/>
  <c r="P20" i="24"/>
  <c r="Y792" i="19"/>
  <c r="V636" i="8"/>
  <c r="J36" i="24"/>
  <c r="X36" i="24" s="1"/>
  <c r="X143" i="16"/>
  <c r="K11" i="24"/>
  <c r="V11" i="24" s="1"/>
  <c r="X119" i="19"/>
  <c r="K34" i="24"/>
  <c r="K7" i="24"/>
  <c r="W670" i="16"/>
  <c r="X11" i="19"/>
  <c r="X926" i="16"/>
  <c r="W1102" i="16"/>
  <c r="X458" i="16"/>
  <c r="Y789" i="19"/>
  <c r="V507" i="16"/>
  <c r="K77" i="24"/>
  <c r="N24" i="24"/>
  <c r="X894" i="16"/>
  <c r="J8" i="24"/>
  <c r="X673" i="16"/>
  <c r="X347" i="16"/>
  <c r="X386" i="16"/>
  <c r="Q80" i="24"/>
  <c r="R5" i="24"/>
  <c r="Y912" i="19"/>
  <c r="Y583" i="19"/>
  <c r="X375" i="16"/>
  <c r="K31" i="24"/>
  <c r="W63" i="24"/>
  <c r="M75" i="24"/>
  <c r="Y1057" i="19"/>
  <c r="Y696" i="19"/>
  <c r="Y359" i="19"/>
  <c r="X79" i="16"/>
  <c r="P16" i="24"/>
  <c r="S80" i="24"/>
  <c r="P31" i="24"/>
  <c r="Q68" i="24"/>
  <c r="O80" i="24"/>
  <c r="O81" i="24"/>
  <c r="O14" i="24"/>
  <c r="P87" i="24"/>
  <c r="P26" i="24"/>
  <c r="Q8" i="18"/>
  <c r="N40" i="24"/>
  <c r="S36" i="24"/>
  <c r="R7" i="18"/>
  <c r="Y836" i="19"/>
  <c r="X798" i="16"/>
  <c r="Y641" i="19"/>
  <c r="X256" i="19"/>
  <c r="J47" i="24"/>
  <c r="V47" i="24" s="1"/>
  <c r="J21" i="24"/>
  <c r="X21" i="24" s="1"/>
  <c r="V433" i="19"/>
  <c r="K28" i="24"/>
  <c r="K9" i="24"/>
  <c r="X912" i="16"/>
  <c r="X583" i="16"/>
  <c r="AA3" i="9"/>
  <c r="M11" i="24"/>
  <c r="S25" i="24"/>
  <c r="X1057" i="16"/>
  <c r="V1057" i="16" s="1"/>
  <c r="Y131" i="19"/>
  <c r="K83" i="24"/>
  <c r="P42" i="24"/>
  <c r="Y70" i="19"/>
  <c r="J83" i="24"/>
  <c r="V83" i="24" s="1"/>
  <c r="S6" i="24"/>
  <c r="S57" i="24"/>
  <c r="O5" i="24"/>
  <c r="O34" i="24"/>
  <c r="N93" i="24"/>
  <c r="Q69" i="24"/>
  <c r="Q85" i="24"/>
  <c r="O11" i="24"/>
  <c r="X1116" i="19"/>
  <c r="X699" i="19"/>
  <c r="W70" i="16"/>
  <c r="S69" i="24"/>
  <c r="N33" i="24"/>
  <c r="X70" i="16"/>
  <c r="P24" i="24"/>
  <c r="N9" i="24"/>
  <c r="P92" i="24"/>
  <c r="S26" i="24"/>
  <c r="O13" i="24"/>
  <c r="V85" i="24"/>
  <c r="V43" i="24"/>
  <c r="T43" i="24" s="1"/>
  <c r="V67" i="24"/>
  <c r="Y941" i="19"/>
  <c r="Y9" i="9"/>
  <c r="X361" i="16"/>
  <c r="M25" i="24"/>
  <c r="S7" i="24"/>
  <c r="X1105" i="19"/>
  <c r="Y13" i="9"/>
  <c r="Y602" i="19"/>
  <c r="J18" i="24"/>
  <c r="X7" i="9"/>
  <c r="Y928" i="19"/>
  <c r="V928" i="19" s="1"/>
  <c r="Y870" i="19"/>
  <c r="Y443" i="19"/>
  <c r="Y259" i="19"/>
  <c r="J93" i="24"/>
  <c r="V93" i="24" s="1"/>
  <c r="W386" i="16"/>
  <c r="K90" i="24"/>
  <c r="X1017" i="16"/>
  <c r="X557" i="16"/>
  <c r="Y499" i="19"/>
  <c r="J41" i="24"/>
  <c r="Y67" i="24"/>
  <c r="W67" i="24"/>
  <c r="S33" i="24"/>
  <c r="X1116" i="16"/>
  <c r="W699" i="16"/>
  <c r="X764" i="19"/>
  <c r="J86" i="24"/>
  <c r="X86" i="24" s="1"/>
  <c r="W808" i="16"/>
  <c r="L75" i="24"/>
  <c r="N72" i="24"/>
  <c r="S76" i="24"/>
  <c r="P57" i="24"/>
  <c r="O35" i="24"/>
  <c r="P77" i="24"/>
  <c r="N83" i="24"/>
  <c r="S83" i="24"/>
  <c r="N41" i="24"/>
  <c r="S11" i="24"/>
  <c r="V45" i="24"/>
  <c r="T45" i="24" s="1"/>
  <c r="J81" i="24"/>
  <c r="X1105" i="16"/>
  <c r="X751" i="19"/>
  <c r="X602" i="16"/>
  <c r="Y246" i="19"/>
  <c r="W291" i="16"/>
  <c r="X6" i="12"/>
  <c r="Q31" i="24"/>
  <c r="W928" i="16"/>
  <c r="X443" i="16"/>
  <c r="X259" i="16"/>
  <c r="W98" i="16"/>
  <c r="X433" i="19"/>
  <c r="X499" i="16"/>
  <c r="Y44" i="24"/>
  <c r="U44" i="24"/>
  <c r="W44" i="24"/>
  <c r="M68" i="24"/>
  <c r="N8" i="24"/>
  <c r="P36" i="24"/>
  <c r="X764" i="16"/>
  <c r="N29" i="24"/>
  <c r="S38" i="24"/>
  <c r="O75" i="24"/>
  <c r="S82" i="24"/>
  <c r="O93" i="24"/>
  <c r="U67" i="24"/>
  <c r="X85" i="24"/>
  <c r="T7" i="18"/>
  <c r="X970" i="16"/>
  <c r="X981" i="16"/>
  <c r="Y665" i="19"/>
  <c r="J26" i="24"/>
  <c r="K42" i="24"/>
  <c r="V42" i="24" s="1"/>
  <c r="X426" i="19"/>
  <c r="L34" i="24"/>
  <c r="P6" i="24"/>
  <c r="P28" i="24"/>
  <c r="S16" i="24"/>
  <c r="R42" i="24"/>
  <c r="Y960" i="19"/>
  <c r="V960" i="19" s="1"/>
  <c r="Y949" i="19"/>
  <c r="P11" i="24"/>
  <c r="Y872" i="19"/>
  <c r="V872" i="19" s="1"/>
  <c r="X751" i="16"/>
  <c r="Y648" i="19"/>
  <c r="J6" i="24"/>
  <c r="V6" i="24" s="1"/>
  <c r="X246" i="16"/>
  <c r="K72" i="24"/>
  <c r="K5" i="24"/>
  <c r="M74" i="24"/>
  <c r="Y1035" i="19"/>
  <c r="Y911" i="19"/>
  <c r="Y452" i="19"/>
  <c r="K17" i="24"/>
  <c r="N34" i="24"/>
  <c r="X1075" i="16"/>
  <c r="X433" i="16"/>
  <c r="V433" i="16" s="1"/>
  <c r="Y173" i="19"/>
  <c r="M87" i="24"/>
  <c r="Y977" i="19"/>
  <c r="X227" i="16"/>
  <c r="L88" i="24"/>
  <c r="Q75" i="24"/>
  <c r="P80" i="24"/>
  <c r="S42" i="24"/>
  <c r="S92" i="24"/>
  <c r="P10" i="24"/>
  <c r="P40" i="24"/>
  <c r="P41" i="24"/>
  <c r="P33" i="24"/>
  <c r="N47" i="24"/>
  <c r="X911" i="16"/>
  <c r="X452" i="16"/>
  <c r="L28" i="24"/>
  <c r="Q16" i="24"/>
  <c r="R71" i="24"/>
  <c r="Y710" i="19"/>
  <c r="X173" i="16"/>
  <c r="Q74" i="24"/>
  <c r="X568" i="16"/>
  <c r="N14" i="24"/>
  <c r="S24" i="24"/>
  <c r="O57" i="24"/>
  <c r="O48" i="24"/>
  <c r="P34" i="24"/>
  <c r="S40" i="24"/>
  <c r="W52" i="24"/>
  <c r="S41" i="24"/>
  <c r="Q47" i="24"/>
  <c r="V88" i="24"/>
  <c r="V3" i="24"/>
  <c r="X3" i="24"/>
  <c r="X59" i="24"/>
  <c r="V59" i="24"/>
  <c r="V38" i="24"/>
  <c r="X38" i="24"/>
  <c r="N35" i="24"/>
  <c r="J82" i="24"/>
  <c r="X579" i="16"/>
  <c r="AA17" i="12"/>
  <c r="M93" i="24"/>
  <c r="X1080" i="16"/>
  <c r="X808" i="16"/>
  <c r="J72" i="24"/>
  <c r="Y274" i="19"/>
  <c r="L12" i="24"/>
  <c r="R23" i="24"/>
  <c r="M24" i="18"/>
  <c r="AA24" i="18" s="1"/>
  <c r="X747" i="16"/>
  <c r="X588" i="16"/>
  <c r="J73" i="24"/>
  <c r="X73" i="24" s="1"/>
  <c r="X512" i="16"/>
  <c r="X898" i="19"/>
  <c r="Y601" i="19"/>
  <c r="X682" i="16"/>
  <c r="Y214" i="19"/>
  <c r="J76" i="24"/>
  <c r="N57" i="24"/>
  <c r="P13" i="24"/>
  <c r="X931" i="16"/>
  <c r="X503" i="16"/>
  <c r="Y297" i="19"/>
  <c r="L14" i="24"/>
  <c r="L78" i="24"/>
  <c r="S77" i="24"/>
  <c r="N85" i="24"/>
  <c r="R77" i="24"/>
  <c r="N77" i="24"/>
  <c r="N19" i="24"/>
  <c r="P76" i="24"/>
  <c r="P83" i="24"/>
  <c r="P39" i="24"/>
  <c r="S91" i="24"/>
  <c r="N38" i="24"/>
  <c r="O26" i="24"/>
  <c r="S39" i="24"/>
  <c r="Q78" i="24"/>
  <c r="X32" i="24"/>
  <c r="V32" i="24"/>
  <c r="P84" i="24"/>
  <c r="S30" i="24"/>
  <c r="N76" i="24"/>
  <c r="X64" i="24"/>
  <c r="V39" i="24"/>
  <c r="X113" i="19"/>
  <c r="X495" i="19"/>
  <c r="M33" i="24"/>
  <c r="X1112" i="16"/>
  <c r="Y414" i="19"/>
  <c r="X264" i="16"/>
  <c r="X210" i="16"/>
  <c r="R88" i="24"/>
  <c r="X8" i="16"/>
  <c r="X534" i="19"/>
  <c r="X111" i="19"/>
  <c r="Y622" i="19"/>
  <c r="Y1097" i="19"/>
  <c r="V1097" i="19" s="1"/>
  <c r="X854" i="16"/>
  <c r="Y331" i="19"/>
  <c r="Y480" i="19"/>
  <c r="X689" i="16"/>
  <c r="J23" i="24"/>
  <c r="X23" i="24" s="1"/>
  <c r="L9" i="24"/>
  <c r="N75" i="24"/>
  <c r="P30" i="24"/>
  <c r="S3" i="24"/>
  <c r="O83" i="24"/>
  <c r="S74" i="24"/>
  <c r="S21" i="24"/>
  <c r="X70" i="24"/>
  <c r="V87" i="24"/>
  <c r="X87" i="24"/>
  <c r="R11" i="24"/>
  <c r="Y1045" i="19"/>
  <c r="X1100" i="19"/>
  <c r="V446" i="8"/>
  <c r="X357" i="16"/>
  <c r="K69" i="24"/>
  <c r="L11" i="24"/>
  <c r="V68" i="8"/>
  <c r="X113" i="16"/>
  <c r="Y49" i="24"/>
  <c r="W49" i="24"/>
  <c r="S88" i="24"/>
  <c r="M89" i="24"/>
  <c r="V852" i="8"/>
  <c r="X966" i="16"/>
  <c r="X414" i="16"/>
  <c r="Y318" i="19"/>
  <c r="Z941" i="19"/>
  <c r="Q10" i="24"/>
  <c r="N39" i="24"/>
  <c r="Y1089" i="19"/>
  <c r="Y906" i="19"/>
  <c r="V906" i="19" s="1"/>
  <c r="X572" i="16"/>
  <c r="L18" i="24"/>
  <c r="X1097" i="16"/>
  <c r="Y965" i="19"/>
  <c r="X331" i="16"/>
  <c r="L72" i="24"/>
  <c r="N16" i="24"/>
  <c r="P71" i="24"/>
  <c r="O77" i="24"/>
  <c r="Y786" i="19"/>
  <c r="X480" i="16"/>
  <c r="S17" i="24"/>
  <c r="O85" i="24"/>
  <c r="N18" i="24"/>
  <c r="O87" i="24"/>
  <c r="N21" i="24"/>
  <c r="N92" i="24"/>
  <c r="Q86" i="24"/>
  <c r="X906" i="16"/>
  <c r="V906" i="16" s="1"/>
  <c r="Y851" i="19"/>
  <c r="V851" i="19" s="1"/>
  <c r="J89" i="24"/>
  <c r="V89" i="24" s="1"/>
  <c r="K20" i="24"/>
  <c r="L74" i="24"/>
  <c r="W965" i="16"/>
  <c r="Y321" i="19"/>
  <c r="Y156" i="19"/>
  <c r="V156" i="19" s="1"/>
  <c r="Y48" i="19"/>
  <c r="X786" i="16"/>
  <c r="Y585" i="19"/>
  <c r="AA10" i="9"/>
  <c r="N23" i="24"/>
  <c r="Q88" i="24"/>
  <c r="P35" i="24"/>
  <c r="P17" i="24"/>
  <c r="P38" i="24"/>
  <c r="N71" i="24"/>
  <c r="N30" i="24"/>
  <c r="S14" i="24"/>
  <c r="Q76" i="24"/>
  <c r="Q42" i="24"/>
  <c r="N73" i="24"/>
  <c r="V80" i="24"/>
  <c r="X80" i="24"/>
  <c r="M27" i="18"/>
  <c r="M4" i="17"/>
  <c r="Z1035" i="19"/>
  <c r="V1035" i="19" s="1"/>
  <c r="X1035" i="19"/>
  <c r="Y835" i="16"/>
  <c r="W835" i="16"/>
  <c r="Y331" i="16"/>
  <c r="Z198" i="19"/>
  <c r="V198" i="19" s="1"/>
  <c r="Y1021" i="16"/>
  <c r="V1021" i="16" s="1"/>
  <c r="Y802" i="16"/>
  <c r="V802" i="16" s="1"/>
  <c r="W802" i="16"/>
  <c r="Z614" i="19"/>
  <c r="V614" i="19" s="1"/>
  <c r="Y429" i="16"/>
  <c r="V429" i="16" s="1"/>
  <c r="W429" i="16"/>
  <c r="X1008" i="16"/>
  <c r="X145" i="19"/>
  <c r="Y1072" i="16"/>
  <c r="W1072" i="16"/>
  <c r="Z989" i="19"/>
  <c r="V989" i="19" s="1"/>
  <c r="Z251" i="19"/>
  <c r="V251" i="19" s="1"/>
  <c r="Y297" i="16"/>
  <c r="V297" i="16" s="1"/>
  <c r="W297" i="16"/>
  <c r="Y1011" i="19"/>
  <c r="Y973" i="16"/>
  <c r="V973" i="16" s="1"/>
  <c r="Y833" i="16"/>
  <c r="W833" i="16"/>
  <c r="M23" i="18"/>
  <c r="M9" i="17"/>
  <c r="Z921" i="19"/>
  <c r="V921" i="19" s="1"/>
  <c r="X921" i="19"/>
  <c r="Z654" i="19"/>
  <c r="V654" i="19" s="1"/>
  <c r="X654" i="19"/>
  <c r="Y1013" i="16"/>
  <c r="V1013" i="16" s="1"/>
  <c r="Y190" i="16"/>
  <c r="V190" i="16" s="1"/>
  <c r="W190" i="16"/>
  <c r="Y205" i="16"/>
  <c r="V205" i="16" s="1"/>
  <c r="W205" i="16"/>
  <c r="Y474" i="16"/>
  <c r="V474" i="16" s="1"/>
  <c r="W474" i="16"/>
  <c r="U17" i="18"/>
  <c r="U12" i="17"/>
  <c r="M24" i="21"/>
  <c r="Y910" i="19"/>
  <c r="Z174" i="19"/>
  <c r="X174" i="19"/>
  <c r="Y141" i="16"/>
  <c r="V141" i="16" s="1"/>
  <c r="W141" i="16"/>
  <c r="T8" i="18"/>
  <c r="R27" i="21"/>
  <c r="R4" i="20"/>
  <c r="V1165" i="8"/>
  <c r="Y572" i="19"/>
  <c r="W239" i="16"/>
  <c r="X239" i="16"/>
  <c r="V239" i="16" s="1"/>
  <c r="N20" i="18"/>
  <c r="N11" i="17"/>
  <c r="Y981" i="16"/>
  <c r="W981" i="16"/>
  <c r="Y691" i="16"/>
  <c r="W691" i="16"/>
  <c r="Z864" i="19"/>
  <c r="V864" i="19" s="1"/>
  <c r="Y16" i="16"/>
  <c r="S20" i="18"/>
  <c r="X997" i="16"/>
  <c r="X313" i="16"/>
  <c r="Y911" i="16"/>
  <c r="V911" i="16" s="1"/>
  <c r="W911" i="16"/>
  <c r="Z665" i="19"/>
  <c r="Z517" i="19"/>
  <c r="V517" i="19" s="1"/>
  <c r="X517" i="19"/>
  <c r="Z115" i="19"/>
  <c r="T27" i="18"/>
  <c r="T4" i="17"/>
  <c r="W365" i="16"/>
  <c r="V1185" i="8"/>
  <c r="M21" i="21"/>
  <c r="M10" i="20"/>
  <c r="Y1028" i="16"/>
  <c r="V1028" i="16" s="1"/>
  <c r="Y965" i="16"/>
  <c r="V965" i="16" s="1"/>
  <c r="Z40" i="19"/>
  <c r="V40" i="19" s="1"/>
  <c r="Z35" i="19"/>
  <c r="Y111" i="19"/>
  <c r="Y16" i="9"/>
  <c r="W889" i="16"/>
  <c r="X273" i="19"/>
  <c r="W688" i="16"/>
  <c r="Y1162" i="19"/>
  <c r="Q7" i="21"/>
  <c r="X688" i="19"/>
  <c r="W1022" i="16"/>
  <c r="X355" i="16"/>
  <c r="X519" i="19"/>
  <c r="X794" i="19"/>
  <c r="Y1022" i="19"/>
  <c r="W153" i="16"/>
  <c r="W556" i="16"/>
  <c r="W515" i="16"/>
  <c r="X556" i="19"/>
  <c r="X773" i="19"/>
  <c r="X1030" i="16"/>
  <c r="X291" i="16"/>
  <c r="V291" i="16" s="1"/>
  <c r="Y1030" i="19"/>
  <c r="W534" i="16"/>
  <c r="X797" i="16"/>
  <c r="X167" i="16"/>
  <c r="V167" i="16" s="1"/>
  <c r="Y588" i="19"/>
  <c r="X267" i="16"/>
  <c r="V267" i="16" s="1"/>
  <c r="W887" i="16"/>
  <c r="W169" i="16"/>
  <c r="X813" i="19"/>
  <c r="Y765" i="19"/>
  <c r="Y1013" i="19"/>
  <c r="Y169" i="19"/>
  <c r="V169" i="19" s="1"/>
  <c r="X795" i="16"/>
  <c r="V795" i="16" s="1"/>
  <c r="X662" i="19"/>
  <c r="W580" i="16"/>
  <c r="X795" i="19"/>
  <c r="X895" i="16"/>
  <c r="Y846" i="19"/>
  <c r="Y869" i="19"/>
  <c r="Y895" i="19"/>
  <c r="W1002" i="16"/>
  <c r="Y1028" i="19"/>
  <c r="W26" i="16"/>
  <c r="X903" i="19"/>
  <c r="Y103" i="19"/>
  <c r="V103" i="19" s="1"/>
  <c r="X103" i="19"/>
  <c r="Y806" i="16"/>
  <c r="W806" i="16"/>
  <c r="P25" i="18"/>
  <c r="P8" i="17"/>
  <c r="Z772" i="19"/>
  <c r="V772" i="19" s="1"/>
  <c r="X772" i="19"/>
  <c r="N6" i="21"/>
  <c r="N7" i="20"/>
  <c r="Y876" i="16"/>
  <c r="W876" i="16"/>
  <c r="P16" i="21"/>
  <c r="M6" i="21"/>
  <c r="M7" i="20"/>
  <c r="Y772" i="16"/>
  <c r="V772" i="16" s="1"/>
  <c r="W772" i="16"/>
  <c r="Y254" i="19"/>
  <c r="N23" i="21"/>
  <c r="N9" i="20"/>
  <c r="Y1035" i="16"/>
  <c r="W1035" i="16"/>
  <c r="Z838" i="19"/>
  <c r="V838" i="19" s="1"/>
  <c r="X838" i="19"/>
  <c r="Y198" i="16"/>
  <c r="V198" i="16" s="1"/>
  <c r="X16" i="19"/>
  <c r="Z118" i="19"/>
  <c r="X130" i="19"/>
  <c r="Z776" i="19"/>
  <c r="X776" i="19"/>
  <c r="O16" i="20"/>
  <c r="X16" i="20" s="1"/>
  <c r="Z177" i="19"/>
  <c r="S25" i="21"/>
  <c r="S8" i="20"/>
  <c r="Y405" i="19"/>
  <c r="X145" i="16"/>
  <c r="V145" i="16" s="1"/>
  <c r="W145" i="16"/>
  <c r="X76" i="19"/>
  <c r="Y76" i="19"/>
  <c r="Y989" i="16"/>
  <c r="V989" i="16" s="1"/>
  <c r="W989" i="16"/>
  <c r="Z783" i="19"/>
  <c r="V783" i="19" s="1"/>
  <c r="X783" i="19"/>
  <c r="Z34" i="19"/>
  <c r="X34" i="19"/>
  <c r="Z415" i="19"/>
  <c r="X415" i="19"/>
  <c r="S16" i="21"/>
  <c r="Y921" i="16"/>
  <c r="V921" i="16" s="1"/>
  <c r="W921" i="16"/>
  <c r="Y654" i="16"/>
  <c r="V654" i="16" s="1"/>
  <c r="W654" i="16"/>
  <c r="Z600" i="19"/>
  <c r="X600" i="19"/>
  <c r="Z421" i="19"/>
  <c r="V421" i="19" s="1"/>
  <c r="X421" i="19"/>
  <c r="X146" i="19"/>
  <c r="Y146" i="19"/>
  <c r="N9" i="21"/>
  <c r="Z643" i="19"/>
  <c r="V643" i="19" s="1"/>
  <c r="Y174" i="16"/>
  <c r="W174" i="16"/>
  <c r="Z147" i="19"/>
  <c r="T6" i="21"/>
  <c r="T7" i="20"/>
  <c r="R27" i="18"/>
  <c r="R4" i="17"/>
  <c r="Z1020" i="19"/>
  <c r="V1020" i="19" s="1"/>
  <c r="X1020" i="19"/>
  <c r="Y864" i="16"/>
  <c r="V864" i="16" s="1"/>
  <c r="Y35" i="19"/>
  <c r="Y684" i="19"/>
  <c r="Y665" i="16"/>
  <c r="V665" i="16" s="1"/>
  <c r="W665" i="16"/>
  <c r="Y517" i="16"/>
  <c r="V517" i="16" s="1"/>
  <c r="W517" i="16"/>
  <c r="Y115" i="16"/>
  <c r="Z280" i="19"/>
  <c r="W285" i="16"/>
  <c r="V20" i="21"/>
  <c r="V11" i="20"/>
  <c r="M21" i="18"/>
  <c r="M10" i="17"/>
  <c r="Z183" i="19"/>
  <c r="X183" i="19"/>
  <c r="Y40" i="16"/>
  <c r="Y35" i="16"/>
  <c r="AA16" i="9"/>
  <c r="W413" i="16"/>
  <c r="X906" i="19"/>
  <c r="W595" i="16"/>
  <c r="Y671" i="19"/>
  <c r="Y998" i="19"/>
  <c r="Q7" i="18"/>
  <c r="X646" i="19"/>
  <c r="X696" i="19"/>
  <c r="W854" i="16"/>
  <c r="Y12" i="12"/>
  <c r="R13" i="21"/>
  <c r="X251" i="19"/>
  <c r="Y556" i="19"/>
  <c r="X698" i="19"/>
  <c r="Y115" i="19"/>
  <c r="X643" i="19"/>
  <c r="X1104" i="16"/>
  <c r="X603" i="19"/>
  <c r="Y298" i="19"/>
  <c r="X834" i="19"/>
  <c r="W974" i="16"/>
  <c r="W898" i="16"/>
  <c r="X442" i="19"/>
  <c r="W375" i="16"/>
  <c r="Y325" i="19"/>
  <c r="V325" i="19" s="1"/>
  <c r="Y1117" i="19"/>
  <c r="X70" i="19"/>
  <c r="X1051" i="16"/>
  <c r="X230" i="19"/>
  <c r="X1051" i="19"/>
  <c r="AA16" i="12"/>
  <c r="W1116" i="16"/>
  <c r="X557" i="19"/>
  <c r="X239" i="19"/>
  <c r="X567" i="19"/>
  <c r="Y869" i="16"/>
  <c r="W869" i="16"/>
  <c r="Y1014" i="16"/>
  <c r="V1014" i="16" s="1"/>
  <c r="W1014" i="16"/>
  <c r="Y10" i="12"/>
  <c r="Y1051" i="16"/>
  <c r="Z1161" i="19"/>
  <c r="V1161" i="19" s="1"/>
  <c r="P16" i="18"/>
  <c r="O27" i="21"/>
  <c r="O4" i="20"/>
  <c r="Z455" i="19"/>
  <c r="Z211" i="19"/>
  <c r="X211" i="19"/>
  <c r="Y977" i="16"/>
  <c r="W977" i="16"/>
  <c r="Z1089" i="19"/>
  <c r="X1089" i="19"/>
  <c r="O16" i="18"/>
  <c r="Y648" i="16"/>
  <c r="W648" i="16"/>
  <c r="Z507" i="19"/>
  <c r="Z621" i="19"/>
  <c r="Y314" i="16"/>
  <c r="W314" i="16"/>
  <c r="Y557" i="16"/>
  <c r="Y169" i="16"/>
  <c r="V169" i="16" s="1"/>
  <c r="V169" i="8"/>
  <c r="Z839" i="19"/>
  <c r="X839" i="19"/>
  <c r="Z834" i="19"/>
  <c r="V834" i="19" s="1"/>
  <c r="Y751" i="16"/>
  <c r="W751" i="16"/>
  <c r="Z677" i="19"/>
  <c r="V677" i="19" s="1"/>
  <c r="X65" i="19"/>
  <c r="S9" i="21"/>
  <c r="Y125" i="19"/>
  <c r="X177" i="19"/>
  <c r="Y1065" i="16"/>
  <c r="Y640" i="16"/>
  <c r="V640" i="16" s="1"/>
  <c r="W640" i="16"/>
  <c r="T9" i="21"/>
  <c r="Y830" i="16"/>
  <c r="V830" i="16" s="1"/>
  <c r="Z572" i="19"/>
  <c r="X572" i="19"/>
  <c r="Z442" i="19"/>
  <c r="V442" i="19" s="1"/>
  <c r="O26" i="21"/>
  <c r="O3" i="20"/>
  <c r="Z375" i="19"/>
  <c r="O21" i="21"/>
  <c r="O10" i="20"/>
  <c r="Z207" i="19"/>
  <c r="N23" i="18"/>
  <c r="N9" i="17"/>
  <c r="Y960" i="16"/>
  <c r="V960" i="16" s="1"/>
  <c r="Y838" i="16"/>
  <c r="V838" i="16" s="1"/>
  <c r="W838" i="16"/>
  <c r="Y1161" i="16"/>
  <c r="V1161" i="16" s="1"/>
  <c r="P4" i="21"/>
  <c r="P5" i="20"/>
  <c r="Z897" i="19"/>
  <c r="V897" i="19" s="1"/>
  <c r="Y443" i="16"/>
  <c r="W443" i="16"/>
  <c r="Y118" i="16"/>
  <c r="V118" i="16" s="1"/>
  <c r="U8" i="21"/>
  <c r="X844" i="16"/>
  <c r="X725" i="16"/>
  <c r="Z916" i="19"/>
  <c r="X916" i="19"/>
  <c r="Z931" i="19"/>
  <c r="V931" i="19" s="1"/>
  <c r="X931" i="19"/>
  <c r="Z946" i="19"/>
  <c r="V946" i="19" s="1"/>
  <c r="X946" i="19"/>
  <c r="Z880" i="19"/>
  <c r="V880" i="19" s="1"/>
  <c r="X880" i="19"/>
  <c r="Z684" i="19"/>
  <c r="X684" i="19"/>
  <c r="Z256" i="19"/>
  <c r="O20" i="21"/>
  <c r="O11" i="20"/>
  <c r="Z82" i="19"/>
  <c r="V82" i="19" s="1"/>
  <c r="Y81" i="19"/>
  <c r="W130" i="16"/>
  <c r="Z900" i="19"/>
  <c r="Y776" i="16"/>
  <c r="W776" i="16"/>
  <c r="Z515" i="19"/>
  <c r="V515" i="19" s="1"/>
  <c r="Z254" i="19"/>
  <c r="O16" i="17"/>
  <c r="Y177" i="16"/>
  <c r="S25" i="18"/>
  <c r="S8" i="17"/>
  <c r="U20" i="21"/>
  <c r="U11" i="20"/>
  <c r="X319" i="16"/>
  <c r="Z725" i="19"/>
  <c r="V725" i="19" s="1"/>
  <c r="X725" i="19"/>
  <c r="Z690" i="19"/>
  <c r="V690" i="19" s="1"/>
  <c r="X690" i="19"/>
  <c r="X659" i="19"/>
  <c r="Z659" i="19"/>
  <c r="O27" i="18"/>
  <c r="O4" i="17"/>
  <c r="Y455" i="16"/>
  <c r="W455" i="16"/>
  <c r="Y211" i="16"/>
  <c r="V211" i="16" s="1"/>
  <c r="W211" i="16"/>
  <c r="R5" i="21"/>
  <c r="R6" i="20"/>
  <c r="Z125" i="19"/>
  <c r="V476" i="8"/>
  <c r="Y199" i="19"/>
  <c r="Y783" i="16"/>
  <c r="V783" i="16" s="1"/>
  <c r="W783" i="16"/>
  <c r="Z170" i="19"/>
  <c r="V170" i="19" s="1"/>
  <c r="Y415" i="16"/>
  <c r="V415" i="16" s="1"/>
  <c r="W415" i="16"/>
  <c r="Z281" i="19"/>
  <c r="X281" i="19"/>
  <c r="Z248" i="19"/>
  <c r="X248" i="19"/>
  <c r="S16" i="18"/>
  <c r="O10" i="21"/>
  <c r="Z54" i="19"/>
  <c r="Y396" i="19"/>
  <c r="Z957" i="19"/>
  <c r="V957" i="19" s="1"/>
  <c r="Z713" i="19"/>
  <c r="V713" i="19" s="1"/>
  <c r="Y600" i="16"/>
  <c r="V600" i="16" s="1"/>
  <c r="W600" i="16"/>
  <c r="Y421" i="16"/>
  <c r="V421" i="16" s="1"/>
  <c r="W421" i="16"/>
  <c r="W146" i="16"/>
  <c r="Z1022" i="19"/>
  <c r="Z697" i="19"/>
  <c r="X697" i="19"/>
  <c r="Y643" i="16"/>
  <c r="Y147" i="16"/>
  <c r="V147" i="16" s="1"/>
  <c r="T6" i="18"/>
  <c r="T7" i="17"/>
  <c r="Y248" i="19"/>
  <c r="Z903" i="19"/>
  <c r="V903" i="19" s="1"/>
  <c r="Z1029" i="19"/>
  <c r="Z681" i="19"/>
  <c r="V681" i="19" s="1"/>
  <c r="Y1020" i="16"/>
  <c r="W1020" i="16"/>
  <c r="Z590" i="19"/>
  <c r="V590" i="19" s="1"/>
  <c r="X590" i="19"/>
  <c r="Z303" i="19"/>
  <c r="Z72" i="19"/>
  <c r="V72" i="19" s="1"/>
  <c r="X35" i="19"/>
  <c r="V820" i="8"/>
  <c r="Z192" i="19"/>
  <c r="X192" i="19"/>
  <c r="Y280" i="16"/>
  <c r="V280" i="16" s="1"/>
  <c r="W280" i="16"/>
  <c r="P7" i="21"/>
  <c r="Q20" i="18"/>
  <c r="V11" i="17"/>
  <c r="V20" i="18"/>
  <c r="W428" i="16"/>
  <c r="X428" i="16"/>
  <c r="V428" i="16" s="1"/>
  <c r="Z846" i="19"/>
  <c r="Y183" i="16"/>
  <c r="V183" i="16" s="1"/>
  <c r="W183" i="16"/>
  <c r="W998" i="16"/>
  <c r="W822" i="16"/>
  <c r="Y764" i="19"/>
  <c r="W1110" i="16"/>
  <c r="X872" i="19"/>
  <c r="X373" i="19"/>
  <c r="X865" i="19"/>
  <c r="W475" i="16"/>
  <c r="W197" i="16"/>
  <c r="Y256" i="19"/>
  <c r="W596" i="16"/>
  <c r="X9" i="12"/>
  <c r="Y797" i="19"/>
  <c r="W264" i="16"/>
  <c r="Y147" i="19"/>
  <c r="W1039" i="16"/>
  <c r="W230" i="16"/>
  <c r="W727" i="16"/>
  <c r="V25" i="21"/>
  <c r="V8" i="20"/>
  <c r="W234" i="16"/>
  <c r="Y507" i="19"/>
  <c r="V507" i="19" s="1"/>
  <c r="Y27" i="12"/>
  <c r="W831" i="16"/>
  <c r="Y325" i="16"/>
  <c r="V325" i="16" s="1"/>
  <c r="W325" i="16"/>
  <c r="Y458" i="16"/>
  <c r="V458" i="16" s="1"/>
  <c r="W458" i="16"/>
  <c r="N4" i="18"/>
  <c r="N5" i="17"/>
  <c r="Y304" i="16"/>
  <c r="V304" i="16" s="1"/>
  <c r="W304" i="16"/>
  <c r="T26" i="21"/>
  <c r="T3" i="20"/>
  <c r="W272" i="16"/>
  <c r="Y272" i="16"/>
  <c r="V272" i="16" s="1"/>
  <c r="Z977" i="19"/>
  <c r="X977" i="19"/>
  <c r="Y920" i="16"/>
  <c r="W920" i="16"/>
  <c r="O16" i="21"/>
  <c r="Z648" i="19"/>
  <c r="Z314" i="19"/>
  <c r="X314" i="19"/>
  <c r="W89" i="16"/>
  <c r="Y89" i="16"/>
  <c r="V89" i="16" s="1"/>
  <c r="Y94" i="16"/>
  <c r="V94" i="16" s="1"/>
  <c r="W94" i="16"/>
  <c r="Y323" i="16"/>
  <c r="V323" i="16" s="1"/>
  <c r="N6" i="18"/>
  <c r="N7" i="17"/>
  <c r="Z1065" i="19"/>
  <c r="X640" i="19"/>
  <c r="Z640" i="19"/>
  <c r="T22" i="21"/>
  <c r="Z830" i="19"/>
  <c r="T26" i="18"/>
  <c r="T3" i="17"/>
  <c r="Z443" i="19"/>
  <c r="X443" i="19"/>
  <c r="N7" i="21"/>
  <c r="M6" i="18"/>
  <c r="M7" i="17"/>
  <c r="Y569" i="19"/>
  <c r="Y211" i="19"/>
  <c r="Y1089" i="16"/>
  <c r="W1089" i="16"/>
  <c r="AB16" i="12"/>
  <c r="Z16" i="12"/>
  <c r="Y621" i="16"/>
  <c r="P5" i="21"/>
  <c r="P6" i="20"/>
  <c r="Z62" i="19"/>
  <c r="S21" i="21"/>
  <c r="S10" i="20"/>
  <c r="Z942" i="19"/>
  <c r="V942" i="19" s="1"/>
  <c r="X942" i="19"/>
  <c r="Y839" i="16"/>
  <c r="W839" i="16"/>
  <c r="Y834" i="16"/>
  <c r="V834" i="16" s="1"/>
  <c r="W834" i="16"/>
  <c r="Y677" i="16"/>
  <c r="W677" i="16"/>
  <c r="Z365" i="19"/>
  <c r="Z8" i="19"/>
  <c r="V8" i="19" s="1"/>
  <c r="R21" i="21"/>
  <c r="R10" i="20"/>
  <c r="Y177" i="19"/>
  <c r="Y953" i="19"/>
  <c r="Z71" i="19"/>
  <c r="V71" i="19" s="1"/>
  <c r="P27" i="21"/>
  <c r="P4" i="20"/>
  <c r="Z1045" i="19"/>
  <c r="V1045" i="19" s="1"/>
  <c r="X1045" i="19"/>
  <c r="Y572" i="16"/>
  <c r="V572" i="16" s="1"/>
  <c r="W572" i="16"/>
  <c r="Y442" i="16"/>
  <c r="V442" i="16" s="1"/>
  <c r="AB3" i="9"/>
  <c r="Z3" i="9"/>
  <c r="Z291" i="19"/>
  <c r="O21" i="18"/>
  <c r="O10" i="17"/>
  <c r="Y207" i="16"/>
  <c r="Z998" i="19"/>
  <c r="Z798" i="19"/>
  <c r="Z448" i="19"/>
  <c r="X448" i="19"/>
  <c r="Z258" i="19"/>
  <c r="V258" i="19" s="1"/>
  <c r="P4" i="18"/>
  <c r="P5" i="17"/>
  <c r="Y624" i="16"/>
  <c r="V624" i="16" s="1"/>
  <c r="M5" i="21"/>
  <c r="M6" i="20"/>
  <c r="X566" i="16"/>
  <c r="X99" i="19"/>
  <c r="Y99" i="19"/>
  <c r="Y897" i="16"/>
  <c r="V897" i="16" s="1"/>
  <c r="Z1024" i="19"/>
  <c r="V1024" i="19" s="1"/>
  <c r="X1024" i="19"/>
  <c r="Z608" i="19"/>
  <c r="X608" i="19"/>
  <c r="Z259" i="19"/>
  <c r="V259" i="19" s="1"/>
  <c r="Z242" i="19"/>
  <c r="V242" i="19" s="1"/>
  <c r="X242" i="19"/>
  <c r="U8" i="18"/>
  <c r="Y314" i="19"/>
  <c r="Y916" i="16"/>
  <c r="V916" i="16" s="1"/>
  <c r="W916" i="16"/>
  <c r="Y931" i="16"/>
  <c r="W931" i="16"/>
  <c r="Y946" i="16"/>
  <c r="W946" i="16"/>
  <c r="Z936" i="19"/>
  <c r="V936" i="19" s="1"/>
  <c r="W880" i="16"/>
  <c r="Y880" i="16"/>
  <c r="V880" i="16" s="1"/>
  <c r="Y684" i="16"/>
  <c r="V684" i="16" s="1"/>
  <c r="W684" i="16"/>
  <c r="Y256" i="16"/>
  <c r="O20" i="18"/>
  <c r="O11" i="17"/>
  <c r="Y82" i="16"/>
  <c r="V82" i="16" s="1"/>
  <c r="X81" i="19"/>
  <c r="V773" i="8"/>
  <c r="Y900" i="16"/>
  <c r="V900" i="16" s="1"/>
  <c r="W900" i="16"/>
  <c r="Z768" i="19"/>
  <c r="V768" i="19" s="1"/>
  <c r="X768" i="19"/>
  <c r="Y515" i="16"/>
  <c r="V515" i="16" s="1"/>
  <c r="Y254" i="16"/>
  <c r="V254" i="16" s="1"/>
  <c r="AB16" i="9"/>
  <c r="Z16" i="9"/>
  <c r="R25" i="21"/>
  <c r="R8" i="20"/>
  <c r="W71" i="16"/>
  <c r="X300" i="19"/>
  <c r="U20" i="18"/>
  <c r="U11" i="17"/>
  <c r="Z899" i="19"/>
  <c r="V899" i="19" s="1"/>
  <c r="Y725" i="16"/>
  <c r="W725" i="16"/>
  <c r="Y690" i="16"/>
  <c r="W690" i="16"/>
  <c r="W659" i="16"/>
  <c r="Y659" i="16"/>
  <c r="V659" i="16" s="1"/>
  <c r="AB4" i="9"/>
  <c r="Z4" i="9"/>
  <c r="R5" i="18"/>
  <c r="R6" i="17"/>
  <c r="Y125" i="16"/>
  <c r="X946" i="16"/>
  <c r="M22" i="21"/>
  <c r="Y170" i="16"/>
  <c r="V170" i="16" s="1"/>
  <c r="W170" i="16"/>
  <c r="U5" i="21"/>
  <c r="U6" i="20"/>
  <c r="X1092" i="16"/>
  <c r="Z698" i="19"/>
  <c r="V698" i="19" s="1"/>
  <c r="Z699" i="19"/>
  <c r="Y281" i="16"/>
  <c r="V281" i="16" s="1"/>
  <c r="W281" i="16"/>
  <c r="Z213" i="19"/>
  <c r="V213" i="19" s="1"/>
  <c r="X213" i="19"/>
  <c r="Y248" i="16"/>
  <c r="W248" i="16"/>
  <c r="O10" i="18"/>
  <c r="Y54" i="16"/>
  <c r="X396" i="16"/>
  <c r="W27" i="16"/>
  <c r="Z1112" i="19"/>
  <c r="X1112" i="19"/>
  <c r="Y957" i="16"/>
  <c r="Y713" i="16"/>
  <c r="V713" i="16" s="1"/>
  <c r="Z146" i="19"/>
  <c r="Z120" i="19"/>
  <c r="X120" i="19"/>
  <c r="P23" i="21"/>
  <c r="P9" i="20"/>
  <c r="Y1112" i="19"/>
  <c r="X869" i="16"/>
  <c r="Y1022" i="16"/>
  <c r="V1022" i="16" s="1"/>
  <c r="Z794" i="19"/>
  <c r="V794" i="19" s="1"/>
  <c r="Z943" i="19"/>
  <c r="V943" i="19" s="1"/>
  <c r="Z811" i="19"/>
  <c r="X811" i="19"/>
  <c r="Y697" i="16"/>
  <c r="W697" i="16"/>
  <c r="Z580" i="19"/>
  <c r="Z130" i="19"/>
  <c r="X248" i="16"/>
  <c r="Y903" i="16"/>
  <c r="Y681" i="16"/>
  <c r="V681" i="16" s="1"/>
  <c r="Z407" i="19"/>
  <c r="Y590" i="16"/>
  <c r="V590" i="16" s="1"/>
  <c r="W590" i="16"/>
  <c r="Y303" i="16"/>
  <c r="V303" i="16" s="1"/>
  <c r="Y72" i="16"/>
  <c r="Z1076" i="19"/>
  <c r="X1076" i="19"/>
  <c r="Z1080" i="19"/>
  <c r="X1080" i="19"/>
  <c r="Z849" i="19"/>
  <c r="V849" i="19" s="1"/>
  <c r="Y192" i="16"/>
  <c r="V192" i="16" s="1"/>
  <c r="W192" i="16"/>
  <c r="P24" i="21"/>
  <c r="P7" i="18"/>
  <c r="R8" i="21"/>
  <c r="Y846" i="16"/>
  <c r="V846" i="16" s="1"/>
  <c r="Z532" i="19"/>
  <c r="V532" i="19" s="1"/>
  <c r="O13" i="20"/>
  <c r="Z528" i="19"/>
  <c r="X575" i="19"/>
  <c r="Y91" i="19"/>
  <c r="Y161" i="19"/>
  <c r="Y4" i="9"/>
  <c r="W502" i="16"/>
  <c r="Q13" i="21"/>
  <c r="Y143" i="19"/>
  <c r="W344" i="16"/>
  <c r="W519" i="16"/>
  <c r="V10" i="21"/>
  <c r="W864" i="16"/>
  <c r="X1037" i="19"/>
  <c r="X698" i="16"/>
  <c r="W881" i="16"/>
  <c r="Y291" i="19"/>
  <c r="V291" i="19" s="1"/>
  <c r="Y407" i="19"/>
  <c r="Y1208" i="19"/>
  <c r="Y9" i="12"/>
  <c r="X910" i="16"/>
  <c r="S17" i="21"/>
  <c r="S12" i="20"/>
  <c r="Y3" i="9"/>
  <c r="R17" i="21"/>
  <c r="R12" i="20"/>
  <c r="W326" i="16"/>
  <c r="Y1039" i="19"/>
  <c r="V1039" i="19" s="1"/>
  <c r="X118" i="19"/>
  <c r="W846" i="16"/>
  <c r="W1028" i="16"/>
  <c r="V14" i="20"/>
  <c r="W591" i="16"/>
  <c r="W973" i="16"/>
  <c r="X1065" i="16"/>
  <c r="X1052" i="19"/>
  <c r="X199" i="19"/>
  <c r="Z1012" i="19"/>
  <c r="V1012" i="19" s="1"/>
  <c r="X1012" i="19"/>
  <c r="O7" i="21"/>
  <c r="Z24" i="19"/>
  <c r="V24" i="19" s="1"/>
  <c r="P5" i="18"/>
  <c r="P6" i="17"/>
  <c r="S21" i="18"/>
  <c r="S10" i="17"/>
  <c r="Z39" i="19"/>
  <c r="N27" i="21"/>
  <c r="N4" i="20"/>
  <c r="W942" i="16"/>
  <c r="Y942" i="16"/>
  <c r="V942" i="16" s="1"/>
  <c r="Z1081" i="19"/>
  <c r="V1081" i="19" s="1"/>
  <c r="X1081" i="19"/>
  <c r="Y635" i="16"/>
  <c r="V635" i="16" s="1"/>
  <c r="Z601" i="19"/>
  <c r="V601" i="19" s="1"/>
  <c r="Y365" i="16"/>
  <c r="V365" i="16" s="1"/>
  <c r="Y8" i="16"/>
  <c r="V8" i="16" s="1"/>
  <c r="W8" i="16"/>
  <c r="R21" i="18"/>
  <c r="R10" i="17"/>
  <c r="AA16" i="20"/>
  <c r="Y16" i="20"/>
  <c r="Z795" i="19"/>
  <c r="V795" i="19" s="1"/>
  <c r="P27" i="18"/>
  <c r="P4" i="17"/>
  <c r="Y1045" i="16"/>
  <c r="V1045" i="16" s="1"/>
  <c r="W1045" i="16"/>
  <c r="Z347" i="19"/>
  <c r="V347" i="19" s="1"/>
  <c r="X347" i="19"/>
  <c r="AB26" i="12"/>
  <c r="Z26" i="12"/>
  <c r="AB10" i="9"/>
  <c r="Z10" i="9"/>
  <c r="Y998" i="16"/>
  <c r="V998" i="16" s="1"/>
  <c r="Y798" i="16"/>
  <c r="V798" i="16" s="1"/>
  <c r="Y258" i="16"/>
  <c r="V258" i="16" s="1"/>
  <c r="U22" i="21"/>
  <c r="M5" i="18"/>
  <c r="M6" i="17"/>
  <c r="V690" i="8"/>
  <c r="Y120" i="19"/>
  <c r="Y1024" i="16"/>
  <c r="V1024" i="16" s="1"/>
  <c r="W1024" i="16"/>
  <c r="Z778" i="19"/>
  <c r="X778" i="19"/>
  <c r="Z646" i="19"/>
  <c r="V646" i="19" s="1"/>
  <c r="Y608" i="16"/>
  <c r="V608" i="16" s="1"/>
  <c r="W608" i="16"/>
  <c r="Y259" i="16"/>
  <c r="V259" i="16" s="1"/>
  <c r="Y242" i="16"/>
  <c r="V242" i="16" s="1"/>
  <c r="W242" i="16"/>
  <c r="X314" i="16"/>
  <c r="Y936" i="16"/>
  <c r="V936" i="16" s="1"/>
  <c r="W936" i="16"/>
  <c r="Z428" i="19"/>
  <c r="Z579" i="19"/>
  <c r="V579" i="19" s="1"/>
  <c r="X579" i="19"/>
  <c r="Z337" i="19"/>
  <c r="V337" i="19" s="1"/>
  <c r="AB11" i="9"/>
  <c r="Z11" i="9"/>
  <c r="Y768" i="16"/>
  <c r="W768" i="16"/>
  <c r="Z143" i="19"/>
  <c r="O13" i="21"/>
  <c r="Z86" i="19"/>
  <c r="X86" i="19"/>
  <c r="R25" i="18"/>
  <c r="R8" i="17"/>
  <c r="Y899" i="16"/>
  <c r="V899" i="16" s="1"/>
  <c r="AB27" i="12"/>
  <c r="Z27" i="12"/>
  <c r="M22" i="18"/>
  <c r="Y266" i="19"/>
  <c r="Z765" i="19"/>
  <c r="Z222" i="19"/>
  <c r="V222" i="19" s="1"/>
  <c r="U5" i="18"/>
  <c r="U6" i="17"/>
  <c r="Y698" i="16"/>
  <c r="Z566" i="19"/>
  <c r="V566" i="19" s="1"/>
  <c r="X566" i="19"/>
  <c r="Y699" i="16"/>
  <c r="Z645" i="19"/>
  <c r="V645" i="19" s="1"/>
  <c r="X645" i="19"/>
  <c r="Z154" i="19"/>
  <c r="X154" i="19"/>
  <c r="W213" i="16"/>
  <c r="Y213" i="16"/>
  <c r="V213" i="16" s="1"/>
  <c r="R24" i="21"/>
  <c r="AB10" i="12"/>
  <c r="Z10" i="12"/>
  <c r="N14" i="20"/>
  <c r="Y1112" i="16"/>
  <c r="V1112" i="16" s="1"/>
  <c r="W1112" i="16"/>
  <c r="Y146" i="16"/>
  <c r="Y120" i="16"/>
  <c r="V120" i="16" s="1"/>
  <c r="W120" i="16"/>
  <c r="P23" i="18"/>
  <c r="P9" i="17"/>
  <c r="V74" i="8"/>
  <c r="Y966" i="19"/>
  <c r="N24" i="21"/>
  <c r="Z1038" i="19"/>
  <c r="V1038" i="19" s="1"/>
  <c r="Y794" i="16"/>
  <c r="V794" i="16" s="1"/>
  <c r="Y943" i="16"/>
  <c r="V943" i="16" s="1"/>
  <c r="Y811" i="16"/>
  <c r="V811" i="16" s="1"/>
  <c r="W811" i="16"/>
  <c r="Y580" i="16"/>
  <c r="V580" i="16" s="1"/>
  <c r="Y130" i="16"/>
  <c r="Z927" i="19"/>
  <c r="V927" i="19" s="1"/>
  <c r="Y407" i="16"/>
  <c r="V407" i="16" s="1"/>
  <c r="Y1029" i="16"/>
  <c r="V1029" i="16" s="1"/>
  <c r="W903" i="16"/>
  <c r="M26" i="21"/>
  <c r="Y26" i="21" s="1"/>
  <c r="M3" i="20"/>
  <c r="AA3" i="20" s="1"/>
  <c r="O25" i="21"/>
  <c r="O8" i="20"/>
  <c r="Z1219" i="19"/>
  <c r="V1219" i="19" s="1"/>
  <c r="X1219" i="19"/>
  <c r="Z1052" i="19"/>
  <c r="V1052" i="19" s="1"/>
  <c r="Y1076" i="16"/>
  <c r="W1076" i="16"/>
  <c r="Y1080" i="16"/>
  <c r="V1080" i="16" s="1"/>
  <c r="W1080" i="16"/>
  <c r="O17" i="21"/>
  <c r="O12" i="20"/>
  <c r="Z548" i="19"/>
  <c r="X548" i="19"/>
  <c r="Z573" i="19"/>
  <c r="Y849" i="16"/>
  <c r="V849" i="16" s="1"/>
  <c r="Z199" i="19"/>
  <c r="Z214" i="19"/>
  <c r="V214" i="19" s="1"/>
  <c r="X214" i="19"/>
  <c r="P24" i="18"/>
  <c r="Y697" i="19"/>
  <c r="V697" i="19" s="1"/>
  <c r="Y79" i="19"/>
  <c r="V79" i="19" s="1"/>
  <c r="X79" i="19"/>
  <c r="Z486" i="19"/>
  <c r="V486" i="19" s="1"/>
  <c r="X486" i="19"/>
  <c r="Y532" i="16"/>
  <c r="W532" i="16"/>
  <c r="O13" i="17"/>
  <c r="Y528" i="16"/>
  <c r="W528" i="16"/>
  <c r="Z81" i="19"/>
  <c r="Y365" i="19"/>
  <c r="V365" i="19" s="1"/>
  <c r="Y575" i="19"/>
  <c r="AA4" i="9"/>
  <c r="W885" i="16"/>
  <c r="Y184" i="19"/>
  <c r="X413" i="19"/>
  <c r="W872" i="16"/>
  <c r="X344" i="16"/>
  <c r="W275" i="16"/>
  <c r="Y1105" i="19"/>
  <c r="Y154" i="19"/>
  <c r="Y749" i="19"/>
  <c r="Y1029" i="19"/>
  <c r="V1029" i="19" s="1"/>
  <c r="Y160" i="19"/>
  <c r="W425" i="16"/>
  <c r="Y475" i="19"/>
  <c r="V4" i="21"/>
  <c r="V5" i="20"/>
  <c r="X291" i="19"/>
  <c r="X407" i="19"/>
  <c r="Y596" i="19"/>
  <c r="X851" i="19"/>
  <c r="X965" i="19"/>
  <c r="X167" i="19"/>
  <c r="W259" i="16"/>
  <c r="Y24" i="18"/>
  <c r="S17" i="18"/>
  <c r="S12" i="17"/>
  <c r="X259" i="19"/>
  <c r="X528" i="16"/>
  <c r="R17" i="18"/>
  <c r="R12" i="17"/>
  <c r="Y898" i="19"/>
  <c r="Y118" i="19"/>
  <c r="V118" i="19" s="1"/>
  <c r="Y296" i="19"/>
  <c r="X326" i="19"/>
  <c r="X713" i="19"/>
  <c r="W507" i="16"/>
  <c r="Y900" i="19"/>
  <c r="S10" i="21"/>
  <c r="V25" i="18"/>
  <c r="V8" i="17"/>
  <c r="W279" i="16"/>
  <c r="Y621" i="19"/>
  <c r="V621" i="19" s="1"/>
  <c r="W673" i="16"/>
  <c r="X643" i="16"/>
  <c r="Y742" i="19"/>
  <c r="V742" i="19" s="1"/>
  <c r="V14" i="17"/>
  <c r="W444" i="16"/>
  <c r="Y1077" i="19"/>
  <c r="Y1203" i="19"/>
  <c r="X1213" i="16"/>
  <c r="Y8" i="12"/>
  <c r="X311" i="16"/>
  <c r="Y1081" i="16"/>
  <c r="W1081" i="16"/>
  <c r="Z790" i="19"/>
  <c r="X790" i="19"/>
  <c r="Y601" i="16"/>
  <c r="V601" i="16" s="1"/>
  <c r="Y143" i="16"/>
  <c r="V143" i="16" s="1"/>
  <c r="W143" i="16"/>
  <c r="O13" i="18"/>
  <c r="Y86" i="16"/>
  <c r="V86" i="16" s="1"/>
  <c r="Y415" i="19"/>
  <c r="V415" i="19" s="1"/>
  <c r="Z1075" i="19"/>
  <c r="X1075" i="19"/>
  <c r="Y765" i="16"/>
  <c r="V765" i="16" s="1"/>
  <c r="Z582" i="19"/>
  <c r="V582" i="19" s="1"/>
  <c r="Y222" i="16"/>
  <c r="V222" i="16" s="1"/>
  <c r="Z367" i="19"/>
  <c r="X367" i="19"/>
  <c r="Y566" i="16"/>
  <c r="W566" i="16"/>
  <c r="Y645" i="16"/>
  <c r="V645" i="16" s="1"/>
  <c r="Y154" i="16"/>
  <c r="V154" i="16" s="1"/>
  <c r="W154" i="16"/>
  <c r="V1080" i="19"/>
  <c r="N14" i="17"/>
  <c r="P20" i="21"/>
  <c r="P11" i="20"/>
  <c r="Y1038" i="16"/>
  <c r="V1038" i="16" s="1"/>
  <c r="Z462" i="19"/>
  <c r="V462" i="19" s="1"/>
  <c r="X462" i="19"/>
  <c r="Z246" i="19"/>
  <c r="V246" i="19" s="1"/>
  <c r="Y927" i="16"/>
  <c r="V927" i="16" s="1"/>
  <c r="Z568" i="19"/>
  <c r="X568" i="19"/>
  <c r="Z583" i="19"/>
  <c r="V583" i="19" s="1"/>
  <c r="X583" i="19"/>
  <c r="Z131" i="19"/>
  <c r="Z370" i="19"/>
  <c r="V370" i="19" s="1"/>
  <c r="R23" i="21"/>
  <c r="R9" i="20"/>
  <c r="Y839" i="19"/>
  <c r="M26" i="18"/>
  <c r="M3" i="17"/>
  <c r="N8" i="21"/>
  <c r="O25" i="18"/>
  <c r="O8" i="17"/>
  <c r="Y1219" i="16"/>
  <c r="W1219" i="16"/>
  <c r="Y1052" i="16"/>
  <c r="V1052" i="16" s="1"/>
  <c r="O17" i="18"/>
  <c r="O12" i="17"/>
  <c r="Y548" i="16"/>
  <c r="W548" i="16"/>
  <c r="Y573" i="16"/>
  <c r="V573" i="16" s="1"/>
  <c r="Y199" i="16"/>
  <c r="V199" i="16" s="1"/>
  <c r="W199" i="16"/>
  <c r="Y214" i="16"/>
  <c r="W214" i="16"/>
  <c r="S24" i="21"/>
  <c r="U27" i="21"/>
  <c r="U4" i="20"/>
  <c r="X697" i="16"/>
  <c r="Z1092" i="19"/>
  <c r="V1092" i="19" s="1"/>
  <c r="X1092" i="19"/>
  <c r="Y486" i="16"/>
  <c r="W486" i="16"/>
  <c r="Z13" i="9"/>
  <c r="AB13" i="9"/>
  <c r="Y81" i="16"/>
  <c r="V81" i="16" s="1"/>
  <c r="S26" i="21"/>
  <c r="S3" i="20"/>
  <c r="W254" i="16"/>
  <c r="Q27" i="21"/>
  <c r="Q4" i="20"/>
  <c r="X273" i="16"/>
  <c r="V957" i="16"/>
  <c r="X184" i="19"/>
  <c r="W233" i="16"/>
  <c r="X677" i="19"/>
  <c r="Y558" i="19"/>
  <c r="X928" i="19"/>
  <c r="AA11" i="18"/>
  <c r="Y11" i="18"/>
  <c r="X595" i="19"/>
  <c r="Y6" i="9"/>
  <c r="V70" i="8"/>
  <c r="X258" i="19"/>
  <c r="X390" i="19"/>
  <c r="X17" i="12"/>
  <c r="V4" i="18"/>
  <c r="V5" i="17"/>
  <c r="AA12" i="9"/>
  <c r="Y1115" i="19"/>
  <c r="S23" i="21"/>
  <c r="S9" i="20"/>
  <c r="W890" i="16"/>
  <c r="W765" i="16"/>
  <c r="Y8" i="9"/>
  <c r="AA13" i="17"/>
  <c r="Y13" i="17"/>
  <c r="X635" i="19"/>
  <c r="X1026" i="19"/>
  <c r="X18" i="19"/>
  <c r="V17" i="21"/>
  <c r="V12" i="20"/>
  <c r="X296" i="19"/>
  <c r="X897" i="19"/>
  <c r="X23" i="12"/>
  <c r="X621" i="19"/>
  <c r="Y1213" i="19"/>
  <c r="AA9" i="9"/>
  <c r="X927" i="19"/>
  <c r="Y282" i="16"/>
  <c r="W282" i="16"/>
  <c r="Z823" i="19"/>
  <c r="V823" i="19" s="1"/>
  <c r="X823" i="19"/>
  <c r="Z565" i="19"/>
  <c r="V565" i="19" s="1"/>
  <c r="X565" i="19"/>
  <c r="Z932" i="19"/>
  <c r="X932" i="19"/>
  <c r="Z962" i="19"/>
  <c r="V962" i="19" s="1"/>
  <c r="Y778" i="16"/>
  <c r="W778" i="16"/>
  <c r="W646" i="16"/>
  <c r="Y646" i="16"/>
  <c r="V646" i="16" s="1"/>
  <c r="Z631" i="19"/>
  <c r="Z343" i="19"/>
  <c r="V343" i="19" s="1"/>
  <c r="X343" i="19"/>
  <c r="O12" i="21"/>
  <c r="Z787" i="19"/>
  <c r="Y579" i="16"/>
  <c r="V579" i="16" s="1"/>
  <c r="W579" i="16"/>
  <c r="Y337" i="16"/>
  <c r="V337" i="16" s="1"/>
  <c r="W337" i="16"/>
  <c r="AB7" i="12"/>
  <c r="Z7" i="12"/>
  <c r="V40" i="16"/>
  <c r="Y448" i="19"/>
  <c r="V448" i="19" s="1"/>
  <c r="Z970" i="19"/>
  <c r="V970" i="19" s="1"/>
  <c r="X970" i="19"/>
  <c r="Y790" i="16"/>
  <c r="W790" i="16"/>
  <c r="Z567" i="19"/>
  <c r="V567" i="19" s="1"/>
  <c r="P11" i="21"/>
  <c r="Y168" i="19"/>
  <c r="Y823" i="16"/>
  <c r="V823" i="16" s="1"/>
  <c r="W823" i="16"/>
  <c r="Z770" i="19"/>
  <c r="V770" i="19" s="1"/>
  <c r="X770" i="19"/>
  <c r="Y565" i="16"/>
  <c r="V565" i="16" s="1"/>
  <c r="W565" i="16"/>
  <c r="Y206" i="19"/>
  <c r="Y938" i="16"/>
  <c r="W938" i="16"/>
  <c r="Z537" i="19"/>
  <c r="V537" i="19" s="1"/>
  <c r="Z119" i="19"/>
  <c r="Z390" i="19"/>
  <c r="V390" i="19" s="1"/>
  <c r="U6" i="21"/>
  <c r="U7" i="20"/>
  <c r="Y183" i="19"/>
  <c r="V183" i="19" s="1"/>
  <c r="Y922" i="16"/>
  <c r="W922" i="16"/>
  <c r="Y813" i="16"/>
  <c r="V813" i="16" s="1"/>
  <c r="Z587" i="19"/>
  <c r="X587" i="19"/>
  <c r="X622" i="19"/>
  <c r="Z622" i="19"/>
  <c r="V622" i="19" s="1"/>
  <c r="Z99" i="19"/>
  <c r="Z245" i="19"/>
  <c r="T25" i="18"/>
  <c r="T8" i="17"/>
  <c r="X690" i="16"/>
  <c r="Y686" i="19"/>
  <c r="X35" i="16"/>
  <c r="V35" i="16" s="1"/>
  <c r="W35" i="16"/>
  <c r="Y962" i="16"/>
  <c r="V962" i="16" s="1"/>
  <c r="Y631" i="16"/>
  <c r="V631" i="16" s="1"/>
  <c r="Y343" i="16"/>
  <c r="V343" i="16" s="1"/>
  <c r="W343" i="16"/>
  <c r="X486" i="16"/>
  <c r="V86" i="8"/>
  <c r="Z966" i="19"/>
  <c r="X966" i="19"/>
  <c r="Z912" i="19"/>
  <c r="V912" i="19" s="1"/>
  <c r="Z630" i="19"/>
  <c r="X630" i="19"/>
  <c r="O12" i="18"/>
  <c r="Y787" i="16"/>
  <c r="W787" i="16"/>
  <c r="U4" i="18"/>
  <c r="U5" i="17"/>
  <c r="Y892" i="19"/>
  <c r="N25" i="21"/>
  <c r="N8" i="20"/>
  <c r="Y1097" i="16"/>
  <c r="V1097" i="16" s="1"/>
  <c r="Z999" i="19"/>
  <c r="V999" i="19" s="1"/>
  <c r="X999" i="19"/>
  <c r="Z480" i="19"/>
  <c r="V480" i="19" s="1"/>
  <c r="X480" i="19"/>
  <c r="Z321" i="19"/>
  <c r="V321" i="19" s="1"/>
  <c r="X321" i="19"/>
  <c r="AB13" i="12"/>
  <c r="Z13" i="12"/>
  <c r="Y453" i="16"/>
  <c r="V453" i="16" s="1"/>
  <c r="V21" i="21"/>
  <c r="V10" i="20"/>
  <c r="X170" i="19"/>
  <c r="Y833" i="19"/>
  <c r="Z1093" i="19"/>
  <c r="V1093" i="19" s="1"/>
  <c r="X1093" i="19"/>
  <c r="Y1075" i="16"/>
  <c r="V1075" i="16" s="1"/>
  <c r="W1075" i="16"/>
  <c r="Z626" i="19"/>
  <c r="X626" i="19"/>
  <c r="Z503" i="19"/>
  <c r="V503" i="19" s="1"/>
  <c r="X503" i="19"/>
  <c r="Z313" i="19"/>
  <c r="X313" i="19"/>
  <c r="Z76" i="19"/>
  <c r="Q25" i="21"/>
  <c r="Q8" i="20"/>
  <c r="U23" i="21"/>
  <c r="U9" i="20"/>
  <c r="Y920" i="19"/>
  <c r="Y582" i="16"/>
  <c r="V582" i="16" s="1"/>
  <c r="Y367" i="16"/>
  <c r="V367" i="16" s="1"/>
  <c r="W367" i="16"/>
  <c r="M14" i="17"/>
  <c r="Z951" i="19"/>
  <c r="V951" i="19" s="1"/>
  <c r="Z300" i="19"/>
  <c r="V300" i="19" s="1"/>
  <c r="Z18" i="19"/>
  <c r="V18" i="19" s="1"/>
  <c r="Z264" i="19"/>
  <c r="Z682" i="19"/>
  <c r="V682" i="19" s="1"/>
  <c r="X682" i="19"/>
  <c r="Z617" i="19"/>
  <c r="X617" i="19"/>
  <c r="Z247" i="19"/>
  <c r="P11" i="17"/>
  <c r="P20" i="18"/>
  <c r="Z7" i="19"/>
  <c r="V7" i="19" s="1"/>
  <c r="X7" i="19"/>
  <c r="Y612" i="19"/>
  <c r="X318" i="16"/>
  <c r="N26" i="21"/>
  <c r="N3" i="20"/>
  <c r="Y462" i="16"/>
  <c r="W462" i="16"/>
  <c r="Y246" i="16"/>
  <c r="V246" i="16" s="1"/>
  <c r="Z160" i="19"/>
  <c r="X20" i="12"/>
  <c r="X836" i="16"/>
  <c r="V870" i="8"/>
  <c r="Z1032" i="19"/>
  <c r="V1032" i="19" s="1"/>
  <c r="X1032" i="19"/>
  <c r="Y568" i="16"/>
  <c r="V568" i="16" s="1"/>
  <c r="W568" i="16"/>
  <c r="Y583" i="16"/>
  <c r="V583" i="16" s="1"/>
  <c r="Y131" i="16"/>
  <c r="V131" i="16" s="1"/>
  <c r="Y370" i="16"/>
  <c r="V370" i="16" s="1"/>
  <c r="Z104" i="19"/>
  <c r="X104" i="19"/>
  <c r="R23" i="18"/>
  <c r="R9" i="17"/>
  <c r="X839" i="16"/>
  <c r="V839" i="16" s="1"/>
  <c r="N8" i="18"/>
  <c r="AB8" i="9"/>
  <c r="Z8" i="9"/>
  <c r="AB12" i="9"/>
  <c r="Z12" i="9"/>
  <c r="S24" i="18"/>
  <c r="U27" i="18"/>
  <c r="U4" i="17"/>
  <c r="X696" i="16"/>
  <c r="Y1092" i="16"/>
  <c r="W1092" i="16"/>
  <c r="S26" i="18"/>
  <c r="S3" i="17"/>
  <c r="Q27" i="18"/>
  <c r="Q4" i="17"/>
  <c r="Y631" i="19"/>
  <c r="Y502" i="19"/>
  <c r="V502" i="19" s="1"/>
  <c r="Y144" i="19"/>
  <c r="W307" i="16"/>
  <c r="W749" i="16"/>
  <c r="X989" i="19"/>
  <c r="Y5" i="12"/>
  <c r="W258" i="16"/>
  <c r="Y355" i="19"/>
  <c r="X434" i="19"/>
  <c r="X585" i="19"/>
  <c r="Y123" i="19"/>
  <c r="Y113" i="19"/>
  <c r="Y17" i="12"/>
  <c r="X425" i="19"/>
  <c r="X864" i="19"/>
  <c r="W1115" i="16"/>
  <c r="X12" i="9"/>
  <c r="X537" i="19"/>
  <c r="S23" i="18"/>
  <c r="S9" i="17"/>
  <c r="Y1100" i="19"/>
  <c r="Y534" i="19"/>
  <c r="AA26" i="12"/>
  <c r="AA8" i="9"/>
  <c r="X340" i="19"/>
  <c r="X323" i="19"/>
  <c r="X1161" i="19"/>
  <c r="X1068" i="16"/>
  <c r="X10" i="9"/>
  <c r="W713" i="16"/>
  <c r="X685" i="16"/>
  <c r="V17" i="18"/>
  <c r="V12" i="17"/>
  <c r="X375" i="19"/>
  <c r="AA14" i="20"/>
  <c r="Y14" i="20"/>
  <c r="X582" i="19"/>
  <c r="Y996" i="19"/>
  <c r="Y23" i="12"/>
  <c r="W161" i="16"/>
  <c r="X648" i="19"/>
  <c r="X960" i="19"/>
  <c r="X10" i="12"/>
  <c r="AA24" i="12"/>
  <c r="Z958" i="19"/>
  <c r="X958" i="19"/>
  <c r="O4" i="21"/>
  <c r="O5" i="20"/>
  <c r="Z624" i="19"/>
  <c r="Y12" i="16"/>
  <c r="V12" i="16" s="1"/>
  <c r="W12" i="16"/>
  <c r="W1052" i="16"/>
  <c r="V464" i="8"/>
  <c r="Z920" i="19"/>
  <c r="X920" i="19"/>
  <c r="Y298" i="16"/>
  <c r="V298" i="16" s="1"/>
  <c r="W298" i="16"/>
  <c r="AB21" i="12"/>
  <c r="Z21" i="12"/>
  <c r="T25" i="21"/>
  <c r="T8" i="20"/>
  <c r="AB20" i="12"/>
  <c r="Z20" i="12"/>
  <c r="U4" i="21"/>
  <c r="U5" i="20"/>
  <c r="Y289" i="19"/>
  <c r="Z1083" i="19"/>
  <c r="V1083" i="19" s="1"/>
  <c r="Y653" i="16"/>
  <c r="W653" i="16"/>
  <c r="Z541" i="19"/>
  <c r="V541" i="19" s="1"/>
  <c r="X541" i="19"/>
  <c r="Y394" i="16"/>
  <c r="V394" i="16" s="1"/>
  <c r="Y281" i="19"/>
  <c r="Y1083" i="16"/>
  <c r="V1083" i="16" s="1"/>
  <c r="Y541" i="16"/>
  <c r="V541" i="16" s="1"/>
  <c r="W541" i="16"/>
  <c r="P21" i="21"/>
  <c r="P10" i="20"/>
  <c r="U16" i="21"/>
  <c r="P10" i="21"/>
  <c r="Z961" i="19"/>
  <c r="V961" i="19" s="1"/>
  <c r="Y970" i="16"/>
  <c r="V970" i="16" s="1"/>
  <c r="W970" i="16"/>
  <c r="Z604" i="19"/>
  <c r="X604" i="19"/>
  <c r="Z775" i="19"/>
  <c r="V775" i="19" s="1"/>
  <c r="X775" i="19"/>
  <c r="Z134" i="19"/>
  <c r="X134" i="19"/>
  <c r="Y245" i="19"/>
  <c r="V245" i="19" s="1"/>
  <c r="X1043" i="16"/>
  <c r="Y770" i="16"/>
  <c r="V770" i="16" s="1"/>
  <c r="W770" i="16"/>
  <c r="O22" i="21"/>
  <c r="Z476" i="19"/>
  <c r="O11" i="21"/>
  <c r="Z344" i="19"/>
  <c r="T20" i="21"/>
  <c r="T11" i="20"/>
  <c r="X1016" i="16"/>
  <c r="Y419" i="19"/>
  <c r="Z1068" i="19"/>
  <c r="Y537" i="16"/>
  <c r="V537" i="16" s="1"/>
  <c r="AB15" i="9"/>
  <c r="Z15" i="9"/>
  <c r="Y119" i="16"/>
  <c r="V119" i="16" s="1"/>
  <c r="Y390" i="16"/>
  <c r="V390" i="16" s="1"/>
  <c r="Z274" i="19"/>
  <c r="V274" i="19" s="1"/>
  <c r="X274" i="19"/>
  <c r="U6" i="18"/>
  <c r="U7" i="17"/>
  <c r="X919" i="16"/>
  <c r="N16" i="21"/>
  <c r="Z1040" i="19"/>
  <c r="V1040" i="19" s="1"/>
  <c r="X1040" i="19"/>
  <c r="Z841" i="19"/>
  <c r="Z679" i="19"/>
  <c r="V679" i="19" s="1"/>
  <c r="W587" i="16"/>
  <c r="Y587" i="16"/>
  <c r="V587" i="16" s="1"/>
  <c r="Y622" i="16"/>
  <c r="W622" i="16"/>
  <c r="Y99" i="16"/>
  <c r="V99" i="16" s="1"/>
  <c r="W99" i="16"/>
  <c r="X686" i="16"/>
  <c r="Z519" i="19"/>
  <c r="V519" i="19" s="1"/>
  <c r="Y720" i="19"/>
  <c r="Y966" i="16"/>
  <c r="V966" i="16" s="1"/>
  <c r="W966" i="16"/>
  <c r="Y912" i="16"/>
  <c r="V912" i="16" s="1"/>
  <c r="W630" i="16"/>
  <c r="Y630" i="16"/>
  <c r="V630" i="16" s="1"/>
  <c r="AB12" i="12"/>
  <c r="Z12" i="12"/>
  <c r="Z5" i="19"/>
  <c r="V62" i="8"/>
  <c r="X892" i="16"/>
  <c r="N25" i="18"/>
  <c r="N8" i="17"/>
  <c r="Y999" i="16"/>
  <c r="V999" i="16" s="1"/>
  <c r="W999" i="16"/>
  <c r="Z694" i="19"/>
  <c r="V694" i="19" s="1"/>
  <c r="X694" i="19"/>
  <c r="Y480" i="16"/>
  <c r="V480" i="16" s="1"/>
  <c r="W480" i="16"/>
  <c r="Y321" i="16"/>
  <c r="V321" i="16" s="1"/>
  <c r="W321" i="16"/>
  <c r="Z210" i="19"/>
  <c r="V210" i="19" s="1"/>
  <c r="X210" i="19"/>
  <c r="T17" i="21"/>
  <c r="T12" i="20"/>
  <c r="V21" i="18"/>
  <c r="V10" i="17"/>
  <c r="X833" i="16"/>
  <c r="V833" i="16" s="1"/>
  <c r="V659" i="19"/>
  <c r="Y1093" i="16"/>
  <c r="V1093" i="16" s="1"/>
  <c r="W1093" i="16"/>
  <c r="Y626" i="16"/>
  <c r="W626" i="16"/>
  <c r="Y503" i="16"/>
  <c r="V503" i="16" s="1"/>
  <c r="W503" i="16"/>
  <c r="Z747" i="19"/>
  <c r="Z186" i="19"/>
  <c r="V186" i="19" s="1"/>
  <c r="X186" i="19"/>
  <c r="Y313" i="16"/>
  <c r="W313" i="16"/>
  <c r="Z173" i="19"/>
  <c r="V173" i="19" s="1"/>
  <c r="Y76" i="16"/>
  <c r="V76" i="16" s="1"/>
  <c r="W76" i="16"/>
  <c r="Q25" i="18"/>
  <c r="Q8" i="17"/>
  <c r="U23" i="18"/>
  <c r="U9" i="17"/>
  <c r="X920" i="16"/>
  <c r="V920" i="16" s="1"/>
  <c r="Y581" i="19"/>
  <c r="W18" i="16"/>
  <c r="Y951" i="16"/>
  <c r="V951" i="16" s="1"/>
  <c r="Z902" i="19"/>
  <c r="V902" i="19" s="1"/>
  <c r="X902" i="19"/>
  <c r="Z670" i="19"/>
  <c r="V670" i="19" s="1"/>
  <c r="Z749" i="19"/>
  <c r="Z612" i="19"/>
  <c r="X612" i="19"/>
  <c r="Y300" i="16"/>
  <c r="Y18" i="16"/>
  <c r="V18" i="16" s="1"/>
  <c r="Y264" i="16"/>
  <c r="V264" i="16" s="1"/>
  <c r="Z836" i="19"/>
  <c r="V836" i="19" s="1"/>
  <c r="X836" i="19"/>
  <c r="Z1116" i="19"/>
  <c r="Y682" i="16"/>
  <c r="V682" i="16" s="1"/>
  <c r="W682" i="16"/>
  <c r="Z596" i="19"/>
  <c r="W617" i="16"/>
  <c r="Y617" i="16"/>
  <c r="V617" i="16" s="1"/>
  <c r="Y247" i="16"/>
  <c r="V247" i="16" s="1"/>
  <c r="Z197" i="19"/>
  <c r="V197" i="19" s="1"/>
  <c r="Z176" i="19"/>
  <c r="V176" i="19" s="1"/>
  <c r="X176" i="19"/>
  <c r="Q17" i="21"/>
  <c r="Q12" i="20"/>
  <c r="Y7" i="16"/>
  <c r="W7" i="16"/>
  <c r="X938" i="16"/>
  <c r="V938" i="16" s="1"/>
  <c r="X612" i="16"/>
  <c r="V148" i="8"/>
  <c r="N26" i="18"/>
  <c r="N3" i="17"/>
  <c r="Z231" i="19"/>
  <c r="V231" i="19" s="1"/>
  <c r="X231" i="19"/>
  <c r="Z467" i="19"/>
  <c r="V467" i="19" s="1"/>
  <c r="X467" i="19"/>
  <c r="Y160" i="16"/>
  <c r="V160" i="16" s="1"/>
  <c r="Y20" i="12"/>
  <c r="W641" i="16"/>
  <c r="Y1032" i="16"/>
  <c r="V1032" i="16" s="1"/>
  <c r="W1032" i="16"/>
  <c r="Z522" i="19"/>
  <c r="Y104" i="16"/>
  <c r="V104" i="16" s="1"/>
  <c r="W104" i="16"/>
  <c r="R9" i="21"/>
  <c r="AB25" i="12"/>
  <c r="Z25" i="12"/>
  <c r="Z1104" i="19"/>
  <c r="Z1043" i="19"/>
  <c r="V1043" i="19" s="1"/>
  <c r="X1043" i="19"/>
  <c r="Z685" i="19"/>
  <c r="V685" i="19" s="1"/>
  <c r="AB17" i="12"/>
  <c r="Z17" i="12"/>
  <c r="Q4" i="21"/>
  <c r="Q5" i="20"/>
  <c r="S5" i="21"/>
  <c r="S6" i="20"/>
  <c r="X622" i="16"/>
  <c r="V622" i="16" s="1"/>
  <c r="Z1002" i="19"/>
  <c r="Z997" i="19"/>
  <c r="X997" i="19"/>
  <c r="Z808" i="19"/>
  <c r="V808" i="19" s="1"/>
  <c r="Z672" i="19"/>
  <c r="V672" i="19" s="1"/>
  <c r="X672" i="19"/>
  <c r="Z396" i="19"/>
  <c r="X396" i="19"/>
  <c r="Y641" i="16"/>
  <c r="Z60" i="19"/>
  <c r="V60" i="19" s="1"/>
  <c r="Y285" i="19"/>
  <c r="Q22" i="21"/>
  <c r="X614" i="19"/>
  <c r="Y591" i="19"/>
  <c r="V591" i="19" s="1"/>
  <c r="X973" i="19"/>
  <c r="X71" i="19"/>
  <c r="X11" i="12"/>
  <c r="W794" i="16"/>
  <c r="Y1110" i="19"/>
  <c r="X1049" i="19"/>
  <c r="AA5" i="12"/>
  <c r="W127" i="16"/>
  <c r="X355" i="19"/>
  <c r="Y926" i="19"/>
  <c r="X370" i="19"/>
  <c r="X256" i="16"/>
  <c r="V256" i="16" s="1"/>
  <c r="W493" i="16"/>
  <c r="W394" i="16"/>
  <c r="X26" i="12"/>
  <c r="W323" i="16"/>
  <c r="X699" i="16"/>
  <c r="V699" i="16" s="1"/>
  <c r="X936" i="19"/>
  <c r="Y21" i="12"/>
  <c r="X455" i="16"/>
  <c r="R6" i="21"/>
  <c r="R7" i="20"/>
  <c r="AA10" i="12"/>
  <c r="Y10" i="9"/>
  <c r="Y375" i="19"/>
  <c r="V375" i="19" s="1"/>
  <c r="X337" i="19"/>
  <c r="W780" i="16"/>
  <c r="W742" i="16"/>
  <c r="W573" i="16"/>
  <c r="Y1085" i="19"/>
  <c r="AA13" i="9"/>
  <c r="X903" i="16"/>
  <c r="Y1116" i="19"/>
  <c r="V314" i="8"/>
  <c r="Y39" i="16"/>
  <c r="V39" i="16" s="1"/>
  <c r="N27" i="18"/>
  <c r="Y27" i="18" s="1"/>
  <c r="N4" i="17"/>
  <c r="Y4" i="17" s="1"/>
  <c r="Z938" i="19"/>
  <c r="V938" i="19" s="1"/>
  <c r="X938" i="19"/>
  <c r="Y347" i="16"/>
  <c r="V347" i="16" s="1"/>
  <c r="W347" i="16"/>
  <c r="V16" i="16"/>
  <c r="Z922" i="19"/>
  <c r="V922" i="19" s="1"/>
  <c r="X922" i="19"/>
  <c r="Z813" i="19"/>
  <c r="V813" i="19" s="1"/>
  <c r="Z275" i="19"/>
  <c r="Y79" i="16"/>
  <c r="V79" i="16" s="1"/>
  <c r="W79" i="16"/>
  <c r="V1020" i="16"/>
  <c r="Z844" i="19"/>
  <c r="V844" i="19" s="1"/>
  <c r="X844" i="19"/>
  <c r="Z797" i="19"/>
  <c r="Z620" i="19"/>
  <c r="V620" i="19" s="1"/>
  <c r="X620" i="19"/>
  <c r="Z720" i="19"/>
  <c r="X720" i="19"/>
  <c r="Z356" i="19"/>
  <c r="V356" i="19" s="1"/>
  <c r="X356" i="19"/>
  <c r="P21" i="18"/>
  <c r="P10" i="17"/>
  <c r="W24" i="16"/>
  <c r="V125" i="16"/>
  <c r="U16" i="18"/>
  <c r="V630" i="19"/>
  <c r="Y961" i="16"/>
  <c r="V961" i="16" s="1"/>
  <c r="W961" i="16"/>
  <c r="Y604" i="16"/>
  <c r="W604" i="16"/>
  <c r="Y775" i="16"/>
  <c r="V775" i="16" s="1"/>
  <c r="W775" i="16"/>
  <c r="Z444" i="19"/>
  <c r="V444" i="19" s="1"/>
  <c r="Z306" i="19"/>
  <c r="V306" i="19" s="1"/>
  <c r="X306" i="19"/>
  <c r="X245" i="19"/>
  <c r="Z926" i="19"/>
  <c r="X926" i="19"/>
  <c r="Z1102" i="19"/>
  <c r="O22" i="18"/>
  <c r="Y476" i="16"/>
  <c r="Y383" i="16"/>
  <c r="V383" i="16" s="1"/>
  <c r="W383" i="16"/>
  <c r="O11" i="18"/>
  <c r="Y344" i="16"/>
  <c r="T4" i="21"/>
  <c r="T5" i="20"/>
  <c r="T20" i="18"/>
  <c r="T11" i="17"/>
  <c r="X349" i="19"/>
  <c r="Y1068" i="16"/>
  <c r="Z318" i="19"/>
  <c r="V318" i="19" s="1"/>
  <c r="X318" i="19"/>
  <c r="Y274" i="16"/>
  <c r="V274" i="16" s="1"/>
  <c r="W274" i="16"/>
  <c r="Y811" i="19"/>
  <c r="V811" i="19" s="1"/>
  <c r="N16" i="18"/>
  <c r="Y1040" i="16"/>
  <c r="V1040" i="16" s="1"/>
  <c r="W1040" i="16"/>
  <c r="Y841" i="16"/>
  <c r="V841" i="16" s="1"/>
  <c r="Y679" i="16"/>
  <c r="V679" i="16" s="1"/>
  <c r="Z374" i="19"/>
  <c r="V374" i="19" s="1"/>
  <c r="X374" i="19"/>
  <c r="Y932" i="16"/>
  <c r="V932" i="16" s="1"/>
  <c r="V526" i="8"/>
  <c r="Y174" i="19"/>
  <c r="V174" i="19" s="1"/>
  <c r="X64" i="16"/>
  <c r="W64" i="16"/>
  <c r="Z1037" i="19"/>
  <c r="V1037" i="19" s="1"/>
  <c r="Z819" i="19"/>
  <c r="V819" i="19" s="1"/>
  <c r="X819" i="19"/>
  <c r="Y519" i="16"/>
  <c r="V519" i="16" s="1"/>
  <c r="Z361" i="19"/>
  <c r="V361" i="19" s="1"/>
  <c r="X361" i="19"/>
  <c r="X720" i="16"/>
  <c r="V677" i="16"/>
  <c r="Z494" i="19"/>
  <c r="X494" i="19"/>
  <c r="W5" i="16"/>
  <c r="Y5" i="16"/>
  <c r="V5" i="16" s="1"/>
  <c r="Y918" i="19"/>
  <c r="Y694" i="16"/>
  <c r="V694" i="16" s="1"/>
  <c r="W694" i="16"/>
  <c r="Z602" i="19"/>
  <c r="V602" i="19" s="1"/>
  <c r="Z227" i="19"/>
  <c r="X227" i="19"/>
  <c r="Y210" i="16"/>
  <c r="V210" i="16" s="1"/>
  <c r="W210" i="16"/>
  <c r="T17" i="18"/>
  <c r="T12" i="17"/>
  <c r="S27" i="21"/>
  <c r="S4" i="20"/>
  <c r="W118" i="16"/>
  <c r="U26" i="21"/>
  <c r="U3" i="20"/>
  <c r="Y916" i="19"/>
  <c r="Y126" i="19"/>
  <c r="Y747" i="16"/>
  <c r="V747" i="16" s="1"/>
  <c r="Y186" i="16"/>
  <c r="W186" i="16"/>
  <c r="Y173" i="16"/>
  <c r="V173" i="16" s="1"/>
  <c r="Y448" i="16"/>
  <c r="V448" i="16" s="1"/>
  <c r="V26" i="21"/>
  <c r="V3" i="20"/>
  <c r="V958" i="8"/>
  <c r="X581" i="16"/>
  <c r="Z918" i="19"/>
  <c r="X918" i="19"/>
  <c r="Z686" i="19"/>
  <c r="X686" i="19"/>
  <c r="Z972" i="19"/>
  <c r="V972" i="19" s="1"/>
  <c r="X972" i="19"/>
  <c r="Z289" i="19"/>
  <c r="X289" i="19"/>
  <c r="X904" i="16"/>
  <c r="Y776" i="19"/>
  <c r="V776" i="19" s="1"/>
  <c r="X532" i="16"/>
  <c r="V532" i="16" s="1"/>
  <c r="X5" i="19"/>
  <c r="Y5" i="19"/>
  <c r="Y902" i="16"/>
  <c r="V902" i="16" s="1"/>
  <c r="W902" i="16"/>
  <c r="Y670" i="16"/>
  <c r="V670" i="16" s="1"/>
  <c r="Y749" i="16"/>
  <c r="V749" i="16" s="1"/>
  <c r="Z773" i="19"/>
  <c r="V773" i="19" s="1"/>
  <c r="Y612" i="16"/>
  <c r="W612" i="16"/>
  <c r="Z221" i="19"/>
  <c r="X653" i="16"/>
  <c r="Y836" i="16"/>
  <c r="W836" i="16"/>
  <c r="Y1116" i="16"/>
  <c r="V1116" i="16" s="1"/>
  <c r="Z550" i="19"/>
  <c r="V550" i="19" s="1"/>
  <c r="X550" i="19"/>
  <c r="Y596" i="16"/>
  <c r="V596" i="16" s="1"/>
  <c r="Y197" i="16"/>
  <c r="V197" i="16" s="1"/>
  <c r="Y176" i="16"/>
  <c r="V176" i="16" s="1"/>
  <c r="W176" i="16"/>
  <c r="Q12" i="17"/>
  <c r="Q17" i="18"/>
  <c r="X32" i="19"/>
  <c r="Z1208" i="19"/>
  <c r="X1208" i="19"/>
  <c r="Z1098" i="19"/>
  <c r="V1098" i="19" s="1"/>
  <c r="X1098" i="19"/>
  <c r="Y941" i="16"/>
  <c r="V941" i="16" s="1"/>
  <c r="Z534" i="19"/>
  <c r="Z625" i="19"/>
  <c r="V625" i="19" s="1"/>
  <c r="X625" i="19"/>
  <c r="Y231" i="16"/>
  <c r="V231" i="16" s="1"/>
  <c r="W231" i="16"/>
  <c r="Y467" i="16"/>
  <c r="V467" i="16" s="1"/>
  <c r="W467" i="16"/>
  <c r="P26" i="21"/>
  <c r="P3" i="20"/>
  <c r="X870" i="16"/>
  <c r="Z1006" i="19"/>
  <c r="V1006" i="19" s="1"/>
  <c r="X1006" i="19"/>
  <c r="Z1100" i="19"/>
  <c r="Y522" i="16"/>
  <c r="V522" i="16" s="1"/>
  <c r="Z386" i="19"/>
  <c r="V386" i="19" s="1"/>
  <c r="AA11" i="9"/>
  <c r="X922" i="16"/>
  <c r="Y1104" i="16"/>
  <c r="Y1043" i="16"/>
  <c r="W1043" i="16"/>
  <c r="Y685" i="16"/>
  <c r="Z575" i="19"/>
  <c r="Q4" i="18"/>
  <c r="Q5" i="17"/>
  <c r="S5" i="18"/>
  <c r="S6" i="17"/>
  <c r="W119" i="16"/>
  <c r="N5" i="21"/>
  <c r="N6" i="20"/>
  <c r="Y1002" i="16"/>
  <c r="V1002" i="16" s="1"/>
  <c r="Z895" i="19"/>
  <c r="Y997" i="16"/>
  <c r="W997" i="16"/>
  <c r="Y808" i="16"/>
  <c r="V808" i="16" s="1"/>
  <c r="Y672" i="16"/>
  <c r="V672" i="16" s="1"/>
  <c r="W672" i="16"/>
  <c r="Y396" i="16"/>
  <c r="W396" i="16"/>
  <c r="Z168" i="19"/>
  <c r="X168" i="19"/>
  <c r="Y60" i="16"/>
  <c r="V60" i="16" s="1"/>
  <c r="W198" i="16"/>
  <c r="Y119" i="19"/>
  <c r="Q22" i="18"/>
  <c r="Y11" i="12"/>
  <c r="X261" i="19"/>
  <c r="W390" i="16"/>
  <c r="X483" i="16"/>
  <c r="W949" i="16"/>
  <c r="W537" i="16"/>
  <c r="W433" i="16"/>
  <c r="W592" i="16"/>
  <c r="Y667" i="19"/>
  <c r="Y759" i="19"/>
  <c r="X881" i="19"/>
  <c r="W951" i="16"/>
  <c r="Y34" i="19"/>
  <c r="V34" i="19" s="1"/>
  <c r="Y1104" i="19"/>
  <c r="X94" i="19"/>
  <c r="W303" i="16"/>
  <c r="W813" i="16"/>
  <c r="W442" i="16"/>
  <c r="W1097" i="16"/>
  <c r="R6" i="18"/>
  <c r="R7" i="17"/>
  <c r="W222" i="16"/>
  <c r="W582" i="16"/>
  <c r="W897" i="16"/>
  <c r="Y1068" i="19"/>
  <c r="W138" i="16"/>
  <c r="X808" i="19"/>
  <c r="W268" i="16"/>
  <c r="W557" i="16"/>
  <c r="X766" i="19"/>
  <c r="X962" i="19"/>
  <c r="X13" i="9"/>
  <c r="X441" i="19"/>
  <c r="Y1002" i="19"/>
  <c r="Y1075" i="19"/>
  <c r="P17" i="18"/>
  <c r="P12" i="17"/>
  <c r="Z1011" i="19"/>
  <c r="X1011" i="19"/>
  <c r="X606" i="19"/>
  <c r="Z606" i="19"/>
  <c r="V606" i="19" s="1"/>
  <c r="Y357" i="16"/>
  <c r="V357" i="16" s="1"/>
  <c r="W357" i="16"/>
  <c r="Z452" i="19"/>
  <c r="V452" i="19" s="1"/>
  <c r="X452" i="19"/>
  <c r="Y499" i="16"/>
  <c r="V499" i="16" s="1"/>
  <c r="W499" i="16"/>
  <c r="Z37" i="19"/>
  <c r="V37" i="19" s="1"/>
  <c r="Q9" i="21"/>
  <c r="V663" i="16"/>
  <c r="M10" i="18"/>
  <c r="W54" i="16"/>
  <c r="X54" i="16"/>
  <c r="V54" i="16" s="1"/>
  <c r="M9" i="18"/>
  <c r="X664" i="16"/>
  <c r="Y944" i="16"/>
  <c r="W944" i="16"/>
  <c r="Z94" i="19"/>
  <c r="Y523" i="16"/>
  <c r="V523" i="16" s="1"/>
  <c r="W523" i="16"/>
  <c r="Y1012" i="16"/>
  <c r="V1012" i="16" s="1"/>
  <c r="W1012" i="16"/>
  <c r="Z653" i="19"/>
  <c r="V653" i="19" s="1"/>
  <c r="X653" i="19"/>
  <c r="O7" i="18"/>
  <c r="Y24" i="16"/>
  <c r="Z1122" i="19"/>
  <c r="V1122" i="19" s="1"/>
  <c r="Y844" i="16"/>
  <c r="W844" i="16"/>
  <c r="Y797" i="16"/>
  <c r="Y620" i="16"/>
  <c r="V620" i="16" s="1"/>
  <c r="W620" i="16"/>
  <c r="Y720" i="16"/>
  <c r="W720" i="16"/>
  <c r="Y356" i="16"/>
  <c r="V356" i="16" s="1"/>
  <c r="W356" i="16"/>
  <c r="X24" i="16"/>
  <c r="X186" i="16"/>
  <c r="Z595" i="19"/>
  <c r="V595" i="19" s="1"/>
  <c r="Y444" i="16"/>
  <c r="V444" i="16" s="1"/>
  <c r="Y306" i="16"/>
  <c r="V306" i="16" s="1"/>
  <c r="W306" i="16"/>
  <c r="Z20" i="19"/>
  <c r="V20" i="19" s="1"/>
  <c r="W926" i="16"/>
  <c r="Y926" i="16"/>
  <c r="V926" i="16" s="1"/>
  <c r="Z954" i="19"/>
  <c r="V954" i="19" s="1"/>
  <c r="X954" i="19"/>
  <c r="Y1102" i="16"/>
  <c r="AB22" i="12"/>
  <c r="Z22" i="12"/>
  <c r="Z11" i="12"/>
  <c r="AB11" i="12"/>
  <c r="T4" i="18"/>
  <c r="T5" i="17"/>
  <c r="X1053" i="16"/>
  <c r="W1053" i="16"/>
  <c r="X768" i="16"/>
  <c r="V768" i="16" s="1"/>
  <c r="Y600" i="19"/>
  <c r="V600" i="19" s="1"/>
  <c r="Z904" i="19"/>
  <c r="V904" i="19" s="1"/>
  <c r="X904" i="19"/>
  <c r="Y318" i="16"/>
  <c r="W318" i="16"/>
  <c r="Z266" i="19"/>
  <c r="X266" i="19"/>
  <c r="Z1084" i="19"/>
  <c r="X1084" i="19"/>
  <c r="Z766" i="19"/>
  <c r="V766" i="19" s="1"/>
  <c r="Z359" i="19"/>
  <c r="V359" i="19" s="1"/>
  <c r="Y374" i="16"/>
  <c r="V374" i="16" s="1"/>
  <c r="W374" i="16"/>
  <c r="Z312" i="19"/>
  <c r="V312" i="19" s="1"/>
  <c r="X312" i="19"/>
  <c r="U14" i="20"/>
  <c r="Y1037" i="16"/>
  <c r="V1037" i="16" s="1"/>
  <c r="Z982" i="19"/>
  <c r="Z923" i="19"/>
  <c r="V923" i="19" s="1"/>
  <c r="X923" i="19"/>
  <c r="Y819" i="16"/>
  <c r="V819" i="16" s="1"/>
  <c r="W819" i="16"/>
  <c r="Z234" i="19"/>
  <c r="V234" i="19" s="1"/>
  <c r="X234" i="19"/>
  <c r="Y361" i="16"/>
  <c r="V361" i="16" s="1"/>
  <c r="W361" i="16"/>
  <c r="Z112" i="19"/>
  <c r="V112" i="19" s="1"/>
  <c r="X112" i="19"/>
  <c r="Z1117" i="19"/>
  <c r="Y890" i="16"/>
  <c r="V890" i="16" s="1"/>
  <c r="Z792" i="19"/>
  <c r="V792" i="19" s="1"/>
  <c r="X792" i="19"/>
  <c r="Y494" i="16"/>
  <c r="V494" i="16" s="1"/>
  <c r="W494" i="16"/>
  <c r="W65" i="16"/>
  <c r="X65" i="16"/>
  <c r="V65" i="16" s="1"/>
  <c r="Y602" i="16"/>
  <c r="V602" i="16" s="1"/>
  <c r="W227" i="16"/>
  <c r="Y227" i="16"/>
  <c r="V227" i="16" s="1"/>
  <c r="O8" i="21"/>
  <c r="Z102" i="19"/>
  <c r="V102" i="19" s="1"/>
  <c r="S27" i="18"/>
  <c r="S4" i="17"/>
  <c r="U26" i="18"/>
  <c r="U3" i="17"/>
  <c r="W126" i="16"/>
  <c r="Z969" i="19"/>
  <c r="V969" i="19" s="1"/>
  <c r="X969" i="19"/>
  <c r="Z419" i="19"/>
  <c r="X419" i="19"/>
  <c r="Q26" i="21"/>
  <c r="Q3" i="20"/>
  <c r="V26" i="18"/>
  <c r="V3" i="17"/>
  <c r="Y958" i="19"/>
  <c r="V958" i="19" s="1"/>
  <c r="X876" i="16"/>
  <c r="V876" i="16" s="1"/>
  <c r="V462" i="8"/>
  <c r="Z1105" i="19"/>
  <c r="Y918" i="16"/>
  <c r="V918" i="16" s="1"/>
  <c r="W918" i="16"/>
  <c r="Y686" i="16"/>
  <c r="W686" i="16"/>
  <c r="Y972" i="16"/>
  <c r="V972" i="16" s="1"/>
  <c r="W972" i="16"/>
  <c r="Y289" i="16"/>
  <c r="V289" i="16" s="1"/>
  <c r="W289" i="16"/>
  <c r="Z111" i="19"/>
  <c r="U24" i="21"/>
  <c r="X776" i="16"/>
  <c r="V776" i="16" s="1"/>
  <c r="Y773" i="16"/>
  <c r="V773" i="16" s="1"/>
  <c r="Z206" i="19"/>
  <c r="X206" i="19"/>
  <c r="Y221" i="16"/>
  <c r="W91" i="16"/>
  <c r="X91" i="16"/>
  <c r="Y763" i="19"/>
  <c r="Y604" i="19"/>
  <c r="Y550" i="16"/>
  <c r="W550" i="16"/>
  <c r="Z495" i="19"/>
  <c r="V495" i="19" s="1"/>
  <c r="Y32" i="19"/>
  <c r="X944" i="16"/>
  <c r="X650" i="16"/>
  <c r="W1208" i="16"/>
  <c r="Y1208" i="16"/>
  <c r="V1208" i="16" s="1"/>
  <c r="Y1098" i="16"/>
  <c r="V1098" i="16" s="1"/>
  <c r="W1098" i="16"/>
  <c r="Z717" i="19"/>
  <c r="V717" i="19" s="1"/>
  <c r="X717" i="19"/>
  <c r="Y534" i="16"/>
  <c r="V534" i="16" s="1"/>
  <c r="Z414" i="19"/>
  <c r="V414" i="19" s="1"/>
  <c r="X414" i="19"/>
  <c r="Y625" i="16"/>
  <c r="V625" i="16" s="1"/>
  <c r="W625" i="16"/>
  <c r="P26" i="18"/>
  <c r="P3" i="17"/>
  <c r="Y375" i="16"/>
  <c r="V375" i="16" s="1"/>
  <c r="Y1006" i="16"/>
  <c r="V1006" i="16" s="1"/>
  <c r="W1006" i="16"/>
  <c r="Y1100" i="16"/>
  <c r="V1100" i="16" s="1"/>
  <c r="Z796" i="19"/>
  <c r="V796" i="19" s="1"/>
  <c r="X796" i="19"/>
  <c r="Y386" i="16"/>
  <c r="V386" i="16" s="1"/>
  <c r="Z230" i="19"/>
  <c r="V230" i="19" s="1"/>
  <c r="X11" i="9"/>
  <c r="Y575" i="16"/>
  <c r="V575" i="16" s="1"/>
  <c r="W575" i="16"/>
  <c r="Z581" i="19"/>
  <c r="X581" i="19"/>
  <c r="V1166" i="8"/>
  <c r="V842" i="8"/>
  <c r="Y227" i="19"/>
  <c r="X7" i="16"/>
  <c r="V7" i="16" s="1"/>
  <c r="N5" i="18"/>
  <c r="Y5" i="18" s="1"/>
  <c r="N6" i="17"/>
  <c r="Y895" i="16"/>
  <c r="W168" i="16"/>
  <c r="Y168" i="16"/>
  <c r="V168" i="16" s="1"/>
  <c r="X7" i="12"/>
  <c r="S8" i="21"/>
  <c r="X331" i="19"/>
  <c r="X831" i="19"/>
  <c r="X311" i="19"/>
  <c r="Y822" i="19"/>
  <c r="X1102" i="16"/>
  <c r="W370" i="16"/>
  <c r="Y127" i="19"/>
  <c r="V16" i="21"/>
  <c r="X912" i="19"/>
  <c r="W1100" i="16"/>
  <c r="Y349" i="19"/>
  <c r="S4" i="21"/>
  <c r="S5" i="20"/>
  <c r="X98" i="16"/>
  <c r="X567" i="16"/>
  <c r="V567" i="16" s="1"/>
  <c r="Y890" i="19"/>
  <c r="V890" i="19" s="1"/>
  <c r="W941" i="16"/>
  <c r="Y94" i="19"/>
  <c r="X340" i="16"/>
  <c r="V340" i="16" s="1"/>
  <c r="X941" i="19"/>
  <c r="W1013" i="16"/>
  <c r="Y303" i="19"/>
  <c r="X1122" i="19"/>
  <c r="AA26" i="21"/>
  <c r="Q23" i="21"/>
  <c r="Q9" i="20"/>
  <c r="Y435" i="19"/>
  <c r="X727" i="19"/>
  <c r="Y185" i="19"/>
  <c r="M12" i="18"/>
  <c r="X787" i="16"/>
  <c r="Z855" i="19"/>
  <c r="V855" i="19" s="1"/>
  <c r="X855" i="19"/>
  <c r="Z657" i="19"/>
  <c r="V657" i="19" s="1"/>
  <c r="X657" i="19"/>
  <c r="Q24" i="21"/>
  <c r="Y835" i="19"/>
  <c r="Z996" i="19"/>
  <c r="Z1026" i="19"/>
  <c r="V1026" i="19" s="1"/>
  <c r="Z689" i="19"/>
  <c r="V689" i="19" s="1"/>
  <c r="X689" i="19"/>
  <c r="Y595" i="16"/>
  <c r="V595" i="16" s="1"/>
  <c r="Y229" i="19"/>
  <c r="Y20" i="16"/>
  <c r="V20" i="16" s="1"/>
  <c r="Y954" i="16"/>
  <c r="V954" i="16" s="1"/>
  <c r="W954" i="16"/>
  <c r="Z673" i="19"/>
  <c r="V673" i="19" s="1"/>
  <c r="O24" i="21"/>
  <c r="Z910" i="19"/>
  <c r="X910" i="19"/>
  <c r="Y904" i="16"/>
  <c r="W904" i="16"/>
  <c r="Z603" i="19"/>
  <c r="V603" i="19" s="1"/>
  <c r="Y266" i="16"/>
  <c r="V266" i="16" s="1"/>
  <c r="W266" i="16"/>
  <c r="Y273" i="16"/>
  <c r="T16" i="21"/>
  <c r="M25" i="21"/>
  <c r="AA25" i="21" s="1"/>
  <c r="M8" i="20"/>
  <c r="Z894" i="19"/>
  <c r="V894" i="19" s="1"/>
  <c r="X894" i="19"/>
  <c r="Y1084" i="16"/>
  <c r="V1084" i="16" s="1"/>
  <c r="W1084" i="16"/>
  <c r="Z437" i="19"/>
  <c r="X437" i="19"/>
  <c r="Y359" i="16"/>
  <c r="V359" i="16" s="1"/>
  <c r="Y312" i="16"/>
  <c r="W312" i="16"/>
  <c r="U14" i="17"/>
  <c r="M8" i="21"/>
  <c r="X102" i="19"/>
  <c r="Y982" i="16"/>
  <c r="V982" i="16" s="1"/>
  <c r="W923" i="16"/>
  <c r="Y923" i="16"/>
  <c r="V923" i="16" s="1"/>
  <c r="Z786" i="19"/>
  <c r="V786" i="19" s="1"/>
  <c r="X786" i="19"/>
  <c r="Y234" i="16"/>
  <c r="V234" i="16" s="1"/>
  <c r="Y112" i="16"/>
  <c r="X62" i="19"/>
  <c r="Y1036" i="19"/>
  <c r="V691" i="16"/>
  <c r="V469" i="8"/>
  <c r="Z161" i="19"/>
  <c r="Y1117" i="16"/>
  <c r="V1117" i="16" s="1"/>
  <c r="Z1001" i="19"/>
  <c r="V1001" i="19" s="1"/>
  <c r="X1001" i="19"/>
  <c r="Y792" i="16"/>
  <c r="V792" i="16" s="1"/>
  <c r="W792" i="16"/>
  <c r="Z703" i="19"/>
  <c r="V703" i="19" s="1"/>
  <c r="X703" i="19"/>
  <c r="Y494" i="19"/>
  <c r="Z1115" i="19"/>
  <c r="O8" i="18"/>
  <c r="Y102" i="16"/>
  <c r="W102" i="16"/>
  <c r="O5" i="21"/>
  <c r="O6" i="20"/>
  <c r="Z1203" i="19"/>
  <c r="X1203" i="19"/>
  <c r="Z1110" i="19"/>
  <c r="Y969" i="16"/>
  <c r="V969" i="16" s="1"/>
  <c r="W969" i="16"/>
  <c r="Z859" i="19"/>
  <c r="V859" i="19" s="1"/>
  <c r="X859" i="19"/>
  <c r="Z671" i="19"/>
  <c r="Y419" i="16"/>
  <c r="V419" i="16" s="1"/>
  <c r="W419" i="16"/>
  <c r="Q26" i="18"/>
  <c r="Q3" i="17"/>
  <c r="Y1105" i="16"/>
  <c r="V1105" i="16" s="1"/>
  <c r="W1105" i="16"/>
  <c r="Y111" i="16"/>
  <c r="V111" i="16" s="1"/>
  <c r="U24" i="18"/>
  <c r="Z1077" i="19"/>
  <c r="Y206" i="16"/>
  <c r="V206" i="16" s="1"/>
  <c r="W206" i="16"/>
  <c r="Z351" i="19"/>
  <c r="V351" i="19" s="1"/>
  <c r="X351" i="19"/>
  <c r="Z157" i="19"/>
  <c r="X157" i="19"/>
  <c r="Z64" i="19"/>
  <c r="V64" i="19" s="1"/>
  <c r="X64" i="19"/>
  <c r="V923" i="8"/>
  <c r="X763" i="16"/>
  <c r="X604" i="16"/>
  <c r="V604" i="16" s="1"/>
  <c r="O23" i="21"/>
  <c r="O9" i="20"/>
  <c r="Z886" i="19"/>
  <c r="V886" i="19" s="1"/>
  <c r="Z733" i="19"/>
  <c r="V733" i="19" s="1"/>
  <c r="X733" i="19"/>
  <c r="Z780" i="19"/>
  <c r="Y495" i="16"/>
  <c r="V495" i="16" s="1"/>
  <c r="W495" i="16"/>
  <c r="X789" i="16"/>
  <c r="Y717" i="16"/>
  <c r="W717" i="16"/>
  <c r="Y414" i="16"/>
  <c r="V414" i="16" s="1"/>
  <c r="W414" i="16"/>
  <c r="Z268" i="19"/>
  <c r="V268" i="19" s="1"/>
  <c r="Z32" i="19"/>
  <c r="V41" i="8"/>
  <c r="X1035" i="16"/>
  <c r="V1035" i="16" s="1"/>
  <c r="Z695" i="19"/>
  <c r="V695" i="19" s="1"/>
  <c r="X695" i="19"/>
  <c r="Y796" i="16"/>
  <c r="W796" i="16"/>
  <c r="Y230" i="16"/>
  <c r="V230" i="16" s="1"/>
  <c r="X48" i="16"/>
  <c r="W48" i="16"/>
  <c r="T21" i="21"/>
  <c r="T10" i="20"/>
  <c r="X733" i="16"/>
  <c r="Z887" i="19"/>
  <c r="V887" i="19" s="1"/>
  <c r="Z789" i="19"/>
  <c r="V789" i="19" s="1"/>
  <c r="X789" i="19"/>
  <c r="W581" i="16"/>
  <c r="Y581" i="16"/>
  <c r="Y11" i="19"/>
  <c r="W151" i="16"/>
  <c r="Y778" i="19"/>
  <c r="V778" i="19" s="1"/>
  <c r="Y568" i="19"/>
  <c r="V568" i="19" s="1"/>
  <c r="Z974" i="19"/>
  <c r="Z755" i="19"/>
  <c r="Z126" i="19"/>
  <c r="X126" i="19"/>
  <c r="Y7" i="12"/>
  <c r="S8" i="18"/>
  <c r="X151" i="19"/>
  <c r="X444" i="19"/>
  <c r="W422" i="16"/>
  <c r="W671" i="16"/>
  <c r="W1162" i="16"/>
  <c r="X422" i="19"/>
  <c r="Y145" i="19"/>
  <c r="V145" i="19" s="1"/>
  <c r="W373" i="16"/>
  <c r="W773" i="16"/>
  <c r="V16" i="18"/>
  <c r="X476" i="19"/>
  <c r="W943" i="16"/>
  <c r="W624" i="16"/>
  <c r="S4" i="18"/>
  <c r="S5" i="17"/>
  <c r="W448" i="16"/>
  <c r="X670" i="19"/>
  <c r="X662" i="16"/>
  <c r="W982" i="16"/>
  <c r="W335" i="16"/>
  <c r="Y751" i="19"/>
  <c r="V751" i="19" s="1"/>
  <c r="Y982" i="19"/>
  <c r="X679" i="19"/>
  <c r="X1083" i="19"/>
  <c r="Q23" i="18"/>
  <c r="Q9" i="17"/>
  <c r="X746" i="16"/>
  <c r="W185" i="16"/>
  <c r="W441" i="16"/>
  <c r="Y780" i="19"/>
  <c r="W927" i="16"/>
  <c r="Y7" i="9"/>
  <c r="X185" i="19"/>
  <c r="X663" i="19"/>
  <c r="W1038" i="16"/>
  <c r="X886" i="19"/>
  <c r="U10" i="21"/>
  <c r="Y855" i="16"/>
  <c r="V855" i="16" s="1"/>
  <c r="W855" i="16"/>
  <c r="Y657" i="16"/>
  <c r="V657" i="16" s="1"/>
  <c r="W657" i="16"/>
  <c r="P17" i="21"/>
  <c r="P12" i="20"/>
  <c r="V174" i="16"/>
  <c r="X835" i="16"/>
  <c r="V835" i="16" s="1"/>
  <c r="Y996" i="16"/>
  <c r="V996" i="16" s="1"/>
  <c r="Y1026" i="16"/>
  <c r="V1026" i="16" s="1"/>
  <c r="Y689" i="16"/>
  <c r="V689" i="16" s="1"/>
  <c r="W689" i="16"/>
  <c r="Z806" i="19"/>
  <c r="X806" i="19"/>
  <c r="Z357" i="19"/>
  <c r="V357" i="19" s="1"/>
  <c r="X357" i="19"/>
  <c r="P8" i="21"/>
  <c r="V282" i="16"/>
  <c r="Y673" i="16"/>
  <c r="V673" i="16" s="1"/>
  <c r="Z641" i="19"/>
  <c r="V641" i="19" s="1"/>
  <c r="X641" i="19"/>
  <c r="Z282" i="19"/>
  <c r="V282" i="19" s="1"/>
  <c r="X282" i="19"/>
  <c r="V1072" i="16"/>
  <c r="O24" i="18"/>
  <c r="W910" i="16"/>
  <c r="Y910" i="16"/>
  <c r="Z493" i="19"/>
  <c r="T16" i="18"/>
  <c r="M25" i="18"/>
  <c r="Y25" i="18" s="1"/>
  <c r="M8" i="17"/>
  <c r="Y8" i="17" s="1"/>
  <c r="X1219" i="16"/>
  <c r="Y894" i="16"/>
  <c r="V894" i="16" s="1"/>
  <c r="W894" i="16"/>
  <c r="Z865" i="19"/>
  <c r="V865" i="19" s="1"/>
  <c r="Y437" i="16"/>
  <c r="V437" i="16" s="1"/>
  <c r="W437" i="16"/>
  <c r="Z499" i="19"/>
  <c r="V499" i="19" s="1"/>
  <c r="X499" i="19"/>
  <c r="P25" i="21"/>
  <c r="P8" i="20"/>
  <c r="P9" i="21"/>
  <c r="M8" i="18"/>
  <c r="AA8" i="18" s="1"/>
  <c r="X102" i="16"/>
  <c r="V102" i="16" s="1"/>
  <c r="Y786" i="16"/>
  <c r="V786" i="16" s="1"/>
  <c r="W786" i="16"/>
  <c r="Z432" i="19"/>
  <c r="V432" i="19" s="1"/>
  <c r="X432" i="19"/>
  <c r="V62" i="19"/>
  <c r="X1036" i="16"/>
  <c r="X351" i="16"/>
  <c r="Y1001" i="16"/>
  <c r="V1001" i="16" s="1"/>
  <c r="W1001" i="16"/>
  <c r="W703" i="16"/>
  <c r="Y703" i="16"/>
  <c r="V703" i="16" s="1"/>
  <c r="Y1115" i="16"/>
  <c r="V1115" i="16" s="1"/>
  <c r="Z874" i="19"/>
  <c r="V874" i="19" s="1"/>
  <c r="X874" i="19"/>
  <c r="Z746" i="19"/>
  <c r="Z757" i="19"/>
  <c r="V757" i="19" s="1"/>
  <c r="X757" i="19"/>
  <c r="Z311" i="19"/>
  <c r="V311" i="19" s="1"/>
  <c r="AB8" i="12"/>
  <c r="Z8" i="12"/>
  <c r="X8" i="12"/>
  <c r="Z27" i="19"/>
  <c r="V27" i="19" s="1"/>
  <c r="Y626" i="19"/>
  <c r="V626" i="19" s="1"/>
  <c r="AB6" i="9"/>
  <c r="Z6" i="9"/>
  <c r="Y1110" i="16"/>
  <c r="V1110" i="16" s="1"/>
  <c r="Y859" i="16"/>
  <c r="V859" i="16" s="1"/>
  <c r="W859" i="16"/>
  <c r="Y671" i="16"/>
  <c r="V671" i="16" s="1"/>
  <c r="Z475" i="19"/>
  <c r="Z267" i="19"/>
  <c r="V267" i="19" s="1"/>
  <c r="Z253" i="19"/>
  <c r="V253" i="19" s="1"/>
  <c r="Z70" i="19"/>
  <c r="V70" i="19" s="1"/>
  <c r="X462" i="16"/>
  <c r="Z1085" i="19"/>
  <c r="V970" i="8"/>
  <c r="M7" i="18"/>
  <c r="AA7" i="18" s="1"/>
  <c r="X129" i="16"/>
  <c r="Y1077" i="16"/>
  <c r="Z937" i="19"/>
  <c r="V937" i="19" s="1"/>
  <c r="X937" i="19"/>
  <c r="Z822" i="19"/>
  <c r="Z639" i="19"/>
  <c r="V639" i="19" s="1"/>
  <c r="X639" i="19"/>
  <c r="Z406" i="19"/>
  <c r="V406" i="19" s="1"/>
  <c r="X406" i="19"/>
  <c r="Y351" i="16"/>
  <c r="W351" i="16"/>
  <c r="Y157" i="16"/>
  <c r="V157" i="16" s="1"/>
  <c r="W157" i="16"/>
  <c r="Y64" i="16"/>
  <c r="V164" i="8"/>
  <c r="Z935" i="19"/>
  <c r="X935" i="19"/>
  <c r="O23" i="18"/>
  <c r="O9" i="17"/>
  <c r="Y886" i="16"/>
  <c r="Z898" i="19"/>
  <c r="Y733" i="16"/>
  <c r="W733" i="16"/>
  <c r="Z219" i="19"/>
  <c r="V219" i="19" s="1"/>
  <c r="X219" i="19"/>
  <c r="Z138" i="19"/>
  <c r="Z335" i="19"/>
  <c r="Z328" i="19"/>
  <c r="V328" i="19" s="1"/>
  <c r="X328" i="19"/>
  <c r="Z48" i="19"/>
  <c r="Q10" i="21"/>
  <c r="Z605" i="19"/>
  <c r="V605" i="19" s="1"/>
  <c r="X605" i="19"/>
  <c r="Z200" i="19"/>
  <c r="V200" i="19" s="1"/>
  <c r="X200" i="19"/>
  <c r="Y32" i="16"/>
  <c r="V32" i="16" s="1"/>
  <c r="V230" i="8"/>
  <c r="Y695" i="16"/>
  <c r="V695" i="16" s="1"/>
  <c r="W695" i="16"/>
  <c r="Z585" i="19"/>
  <c r="V585" i="19" s="1"/>
  <c r="O14" i="20"/>
  <c r="Z296" i="19"/>
  <c r="P6" i="21"/>
  <c r="P7" i="20"/>
  <c r="T21" i="18"/>
  <c r="T10" i="17"/>
  <c r="W60" i="16"/>
  <c r="V682" i="8"/>
  <c r="Y887" i="16"/>
  <c r="V887" i="16" s="1"/>
  <c r="Z828" i="19"/>
  <c r="V828" i="19" s="1"/>
  <c r="X828" i="19"/>
  <c r="Y789" i="16"/>
  <c r="W789" i="16"/>
  <c r="Z184" i="19"/>
  <c r="X977" i="16"/>
  <c r="V977" i="16" s="1"/>
  <c r="X778" i="16"/>
  <c r="V778" i="16" s="1"/>
  <c r="Y974" i="16"/>
  <c r="V974" i="16" s="1"/>
  <c r="Z721" i="19"/>
  <c r="V721" i="19" s="1"/>
  <c r="X721" i="19"/>
  <c r="Z949" i="19"/>
  <c r="V949" i="19" s="1"/>
  <c r="Y755" i="16"/>
  <c r="V755" i="16" s="1"/>
  <c r="Y126" i="16"/>
  <c r="T14" i="20"/>
  <c r="X184" i="16"/>
  <c r="W261" i="16"/>
  <c r="Y422" i="19"/>
  <c r="X961" i="19"/>
  <c r="X885" i="19"/>
  <c r="X359" i="19"/>
  <c r="W1049" i="16"/>
  <c r="W251" i="16"/>
  <c r="X275" i="19"/>
  <c r="W434" i="16"/>
  <c r="W1037" i="16"/>
  <c r="W113" i="16"/>
  <c r="X4" i="12"/>
  <c r="Y755" i="19"/>
  <c r="Y476" i="19"/>
  <c r="W747" i="16"/>
  <c r="X34" i="16"/>
  <c r="V34" i="16" s="1"/>
  <c r="W645" i="16"/>
  <c r="W147" i="16"/>
  <c r="W1021" i="16"/>
  <c r="Y98" i="19"/>
  <c r="X394" i="19"/>
  <c r="X681" i="19"/>
  <c r="Y1021" i="19"/>
  <c r="S14" i="20"/>
  <c r="X267" i="19"/>
  <c r="Y974" i="19"/>
  <c r="W996" i="16"/>
  <c r="W207" i="16"/>
  <c r="X685" i="19"/>
  <c r="X126" i="16"/>
  <c r="V126" i="16" s="1"/>
  <c r="X766" i="16"/>
  <c r="V766" i="16" s="1"/>
  <c r="W1085" i="16"/>
  <c r="X780" i="19"/>
  <c r="Y522" i="19"/>
  <c r="V522" i="19" s="1"/>
  <c r="W861" i="16"/>
  <c r="Y432" i="16"/>
  <c r="V432" i="16" s="1"/>
  <c r="W432" i="16"/>
  <c r="M7" i="21"/>
  <c r="AA7" i="21" s="1"/>
  <c r="M4" i="21"/>
  <c r="M5" i="20"/>
  <c r="T7" i="21"/>
  <c r="Z440" i="19"/>
  <c r="V440" i="19" s="1"/>
  <c r="X440" i="19"/>
  <c r="V657" i="8"/>
  <c r="Y874" i="16"/>
  <c r="V874" i="16" s="1"/>
  <c r="W874" i="16"/>
  <c r="Y746" i="16"/>
  <c r="Y757" i="16"/>
  <c r="V757" i="16" s="1"/>
  <c r="W757" i="16"/>
  <c r="Z435" i="19"/>
  <c r="Y311" i="16"/>
  <c r="Y261" i="16"/>
  <c r="V261" i="16" s="1"/>
  <c r="Y27" i="16"/>
  <c r="V27" i="16" s="1"/>
  <c r="X626" i="16"/>
  <c r="V61" i="8"/>
  <c r="AB5" i="12"/>
  <c r="Z5" i="12"/>
  <c r="Z854" i="19"/>
  <c r="Y253" i="16"/>
  <c r="V253" i="16" s="1"/>
  <c r="W253" i="16"/>
  <c r="Y70" i="16"/>
  <c r="V70" i="16" s="1"/>
  <c r="Z11" i="19"/>
  <c r="Z953" i="19"/>
  <c r="X953" i="19"/>
  <c r="Z662" i="19"/>
  <c r="V662" i="19" s="1"/>
  <c r="Z294" i="19"/>
  <c r="V294" i="19" s="1"/>
  <c r="X294" i="19"/>
  <c r="Z1162" i="19"/>
  <c r="T5" i="21"/>
  <c r="T6" i="20"/>
  <c r="Y937" i="16"/>
  <c r="V937" i="16" s="1"/>
  <c r="W937" i="16"/>
  <c r="Y822" i="16"/>
  <c r="V822" i="16" s="1"/>
  <c r="Y639" i="16"/>
  <c r="V639" i="16" s="1"/>
  <c r="W639" i="16"/>
  <c r="Y406" i="16"/>
  <c r="V406" i="16" s="1"/>
  <c r="W406" i="16"/>
  <c r="Y935" i="16"/>
  <c r="W935" i="16"/>
  <c r="AB9" i="9"/>
  <c r="Z9" i="9"/>
  <c r="Y898" i="16"/>
  <c r="V898" i="16" s="1"/>
  <c r="Y219" i="16"/>
  <c r="V219" i="16" s="1"/>
  <c r="W219" i="16"/>
  <c r="Y138" i="16"/>
  <c r="V138" i="16" s="1"/>
  <c r="Y335" i="16"/>
  <c r="V335" i="16" s="1"/>
  <c r="Y328" i="16"/>
  <c r="V328" i="16" s="1"/>
  <c r="W328" i="16"/>
  <c r="Y48" i="16"/>
  <c r="Y806" i="19"/>
  <c r="O6" i="21"/>
  <c r="O7" i="20"/>
  <c r="Z1213" i="19"/>
  <c r="X1213" i="19"/>
  <c r="Z696" i="19"/>
  <c r="V696" i="19" s="1"/>
  <c r="Y605" i="16"/>
  <c r="V605" i="16" s="1"/>
  <c r="W605" i="16"/>
  <c r="Z203" i="19"/>
  <c r="V203" i="19" s="1"/>
  <c r="X203" i="19"/>
  <c r="W200" i="16"/>
  <c r="Y200" i="16"/>
  <c r="V200" i="16" s="1"/>
  <c r="X1081" i="16"/>
  <c r="V1081" i="16" s="1"/>
  <c r="X1235" i="19"/>
  <c r="Z1235" i="19"/>
  <c r="V1235" i="19" s="1"/>
  <c r="Y585" i="16"/>
  <c r="V585" i="16" s="1"/>
  <c r="Z405" i="19"/>
  <c r="X405" i="19"/>
  <c r="Z233" i="19"/>
  <c r="V233" i="19" s="1"/>
  <c r="O14" i="17"/>
  <c r="Y296" i="16"/>
  <c r="W296" i="16"/>
  <c r="Z144" i="19"/>
  <c r="X144" i="19"/>
  <c r="P6" i="18"/>
  <c r="P7" i="17"/>
  <c r="U25" i="21"/>
  <c r="U8" i="20"/>
  <c r="V796" i="16"/>
  <c r="N22" i="21"/>
  <c r="Y22" i="21" s="1"/>
  <c r="O9" i="21"/>
  <c r="Z664" i="19"/>
  <c r="X664" i="19"/>
  <c r="Y828" i="16"/>
  <c r="W828" i="16"/>
  <c r="Z988" i="19"/>
  <c r="V988" i="19" s="1"/>
  <c r="X988" i="19"/>
  <c r="Y184" i="16"/>
  <c r="T24" i="21"/>
  <c r="W111" i="16"/>
  <c r="W247" i="16"/>
  <c r="Z4" i="19"/>
  <c r="V4" i="19" s="1"/>
  <c r="X4" i="19"/>
  <c r="Z1061" i="19"/>
  <c r="X1061" i="19"/>
  <c r="Y721" i="16"/>
  <c r="V721" i="16" s="1"/>
  <c r="W721" i="16"/>
  <c r="Y949" i="16"/>
  <c r="V949" i="16" s="1"/>
  <c r="Z759" i="19"/>
  <c r="Z113" i="19"/>
  <c r="Z185" i="19"/>
  <c r="Q11" i="20"/>
  <c r="R22" i="21"/>
  <c r="X247" i="19"/>
  <c r="T14" i="17"/>
  <c r="V24" i="21"/>
  <c r="X528" i="19"/>
  <c r="Y1065" i="19"/>
  <c r="V1065" i="19" s="1"/>
  <c r="W461" i="16"/>
  <c r="Y841" i="19"/>
  <c r="W583" i="16"/>
  <c r="W865" i="16"/>
  <c r="Y275" i="19"/>
  <c r="X146" i="16"/>
  <c r="V146" i="16" s="1"/>
  <c r="Y854" i="19"/>
  <c r="Y4" i="12"/>
  <c r="Y1102" i="19"/>
  <c r="X5" i="9"/>
  <c r="X949" i="19"/>
  <c r="V23" i="21"/>
  <c r="V9" i="20"/>
  <c r="X115" i="16"/>
  <c r="V115" i="16" s="1"/>
  <c r="W407" i="16"/>
  <c r="X943" i="19"/>
  <c r="Y89" i="19"/>
  <c r="V89" i="19" s="1"/>
  <c r="X156" i="19"/>
  <c r="X592" i="19"/>
  <c r="W603" i="16"/>
  <c r="W182" i="16"/>
  <c r="R4" i="21"/>
  <c r="R5" i="20"/>
  <c r="X98" i="19"/>
  <c r="X300" i="16"/>
  <c r="W635" i="16"/>
  <c r="W1026" i="16"/>
  <c r="W173" i="16"/>
  <c r="S14" i="17"/>
  <c r="X887" i="19"/>
  <c r="Y1014" i="19"/>
  <c r="Y14" i="9"/>
  <c r="X207" i="16"/>
  <c r="X665" i="19"/>
  <c r="X621" i="16"/>
  <c r="V621" i="16" s="1"/>
  <c r="X899" i="19"/>
  <c r="V9" i="21"/>
  <c r="Y580" i="19"/>
  <c r="V580" i="19" s="1"/>
  <c r="Y6" i="12"/>
  <c r="X601" i="19"/>
  <c r="Y746" i="19"/>
  <c r="X1077" i="16"/>
  <c r="W1057" i="16"/>
  <c r="X1203" i="16"/>
  <c r="W331" i="16"/>
  <c r="X470" i="19"/>
  <c r="Y24" i="21"/>
  <c r="V587" i="19"/>
  <c r="AA13" i="18"/>
  <c r="Y13" i="18"/>
  <c r="X13" i="18"/>
  <c r="V86" i="19"/>
  <c r="Z980" i="19"/>
  <c r="V980" i="19" s="1"/>
  <c r="X980" i="19"/>
  <c r="Z588" i="19"/>
  <c r="W134" i="16"/>
  <c r="X134" i="16"/>
  <c r="V134" i="16" s="1"/>
  <c r="Y434" i="16"/>
  <c r="V434" i="16" s="1"/>
  <c r="V1076" i="19"/>
  <c r="V62" i="16"/>
  <c r="Z129" i="19"/>
  <c r="V129" i="19" s="1"/>
  <c r="X129" i="19"/>
  <c r="Z23" i="12"/>
  <c r="AB23" i="12"/>
  <c r="Z441" i="19"/>
  <c r="V441" i="19" s="1"/>
  <c r="U7" i="21"/>
  <c r="Q5" i="21"/>
  <c r="Q6" i="20"/>
  <c r="U21" i="21"/>
  <c r="U10" i="20"/>
  <c r="X806" i="16"/>
  <c r="V806" i="16" s="1"/>
  <c r="O6" i="18"/>
  <c r="O7" i="17"/>
  <c r="Y1213" i="16"/>
  <c r="W1213" i="16"/>
  <c r="Y696" i="16"/>
  <c r="W696" i="16"/>
  <c r="Z1060" i="19"/>
  <c r="V1060" i="19" s="1"/>
  <c r="X1060" i="19"/>
  <c r="Z556" i="19"/>
  <c r="W203" i="16"/>
  <c r="Y203" i="16"/>
  <c r="V203" i="16" s="1"/>
  <c r="Z319" i="19"/>
  <c r="V319" i="19" s="1"/>
  <c r="X319" i="19"/>
  <c r="R7" i="21"/>
  <c r="Y1061" i="19"/>
  <c r="X634" i="16"/>
  <c r="Y1235" i="16"/>
  <c r="V1235" i="16" s="1"/>
  <c r="W1235" i="16"/>
  <c r="Z866" i="19"/>
  <c r="V866" i="19" s="1"/>
  <c r="X866" i="19"/>
  <c r="Z1053" i="19"/>
  <c r="V1053" i="19" s="1"/>
  <c r="X1053" i="19"/>
  <c r="Y405" i="16"/>
  <c r="V405" i="16" s="1"/>
  <c r="W405" i="16"/>
  <c r="Y233" i="16"/>
  <c r="V233" i="16" s="1"/>
  <c r="AB14" i="9"/>
  <c r="Z14" i="9"/>
  <c r="Y144" i="16"/>
  <c r="V144" i="16" s="1"/>
  <c r="W144" i="16"/>
  <c r="X130" i="16"/>
  <c r="V130" i="16" s="1"/>
  <c r="U25" i="18"/>
  <c r="U8" i="17"/>
  <c r="N22" i="18"/>
  <c r="Y22" i="18" s="1"/>
  <c r="O9" i="18"/>
  <c r="Y664" i="16"/>
  <c r="W664" i="16"/>
  <c r="Y988" i="16"/>
  <c r="V988" i="16" s="1"/>
  <c r="W988" i="16"/>
  <c r="T24" i="18"/>
  <c r="S11" i="20"/>
  <c r="V931" i="16"/>
  <c r="X828" i="16"/>
  <c r="Y4" i="16"/>
  <c r="V4" i="16" s="1"/>
  <c r="W4" i="16"/>
  <c r="Y1061" i="16"/>
  <c r="V1061" i="16" s="1"/>
  <c r="W1061" i="16"/>
  <c r="Z512" i="19"/>
  <c r="V512" i="19" s="1"/>
  <c r="X512" i="19"/>
  <c r="Y759" i="16"/>
  <c r="V759" i="16" s="1"/>
  <c r="W759" i="16"/>
  <c r="Z355" i="19"/>
  <c r="Y113" i="16"/>
  <c r="V113" i="16" s="1"/>
  <c r="Y185" i="16"/>
  <c r="V185" i="16" s="1"/>
  <c r="Y1049" i="16"/>
  <c r="V1049" i="16" s="1"/>
  <c r="Q20" i="21"/>
  <c r="Q21" i="21"/>
  <c r="Q10" i="20"/>
  <c r="R22" i="18"/>
  <c r="Y247" i="19"/>
  <c r="Y12" i="19"/>
  <c r="V24" i="18"/>
  <c r="X26" i="19"/>
  <c r="Y528" i="19"/>
  <c r="V528" i="19" s="1"/>
  <c r="X861" i="19"/>
  <c r="X957" i="19"/>
  <c r="X841" i="19"/>
  <c r="X8" i="19"/>
  <c r="Y344" i="19"/>
  <c r="V344" i="19" s="1"/>
  <c r="Y307" i="19"/>
  <c r="V307" i="19" s="1"/>
  <c r="X641" i="16"/>
  <c r="V641" i="16" s="1"/>
  <c r="W585" i="16"/>
  <c r="W123" i="16"/>
  <c r="W476" i="16"/>
  <c r="Y787" i="19"/>
  <c r="Y153" i="19"/>
  <c r="V153" i="19" s="1"/>
  <c r="X515" i="19"/>
  <c r="Y5" i="9"/>
  <c r="V23" i="18"/>
  <c r="V9" i="17"/>
  <c r="Y747" i="19"/>
  <c r="V747" i="19" s="1"/>
  <c r="W849" i="16"/>
  <c r="X951" i="19"/>
  <c r="X25" i="12"/>
  <c r="R4" i="18"/>
  <c r="R5" i="17"/>
  <c r="W1161" i="16"/>
  <c r="X14" i="9"/>
  <c r="V6" i="21"/>
  <c r="V7" i="20"/>
  <c r="W601" i="16"/>
  <c r="Y830" i="19"/>
  <c r="V830" i="19" s="1"/>
  <c r="W962" i="16"/>
  <c r="R26" i="21"/>
  <c r="R3" i="20"/>
  <c r="W470" i="16"/>
  <c r="W886" i="16"/>
  <c r="T23" i="21"/>
  <c r="T9" i="20"/>
  <c r="W614" i="16"/>
  <c r="Y573" i="19"/>
  <c r="V573" i="19" s="1"/>
  <c r="Y483" i="19"/>
  <c r="V483" i="19" s="1"/>
  <c r="V134" i="19"/>
  <c r="Z434" i="19"/>
  <c r="V434" i="19" s="1"/>
  <c r="V157" i="19"/>
  <c r="V167" i="8"/>
  <c r="N21" i="21"/>
  <c r="AA21" i="21" s="1"/>
  <c r="N10" i="20"/>
  <c r="Z334" i="19"/>
  <c r="V334" i="19" s="1"/>
  <c r="X61" i="19"/>
  <c r="Z61" i="19"/>
  <c r="V61" i="19" s="1"/>
  <c r="Z1030" i="19"/>
  <c r="V72" i="16"/>
  <c r="Z1036" i="19"/>
  <c r="X1036" i="19"/>
  <c r="Z892" i="19"/>
  <c r="X892" i="19"/>
  <c r="Y452" i="16"/>
  <c r="V452" i="16" s="1"/>
  <c r="W452" i="16"/>
  <c r="Y103" i="16"/>
  <c r="V103" i="16" s="1"/>
  <c r="W103" i="16"/>
  <c r="Z469" i="19"/>
  <c r="V469" i="19" s="1"/>
  <c r="X469" i="19"/>
  <c r="Z1017" i="19"/>
  <c r="V1017" i="19" s="1"/>
  <c r="X1017" i="19"/>
  <c r="X182" i="19"/>
  <c r="Z1007" i="19"/>
  <c r="V1007" i="19" s="1"/>
  <c r="X1007" i="19"/>
  <c r="P22" i="21"/>
  <c r="V22" i="21"/>
  <c r="Y953" i="16"/>
  <c r="V953" i="16" s="1"/>
  <c r="W953" i="16"/>
  <c r="T5" i="18"/>
  <c r="T6" i="17"/>
  <c r="M17" i="21"/>
  <c r="M12" i="20"/>
  <c r="Y548" i="19"/>
  <c r="V548" i="19" s="1"/>
  <c r="Z1016" i="19"/>
  <c r="V1016" i="19" s="1"/>
  <c r="X1016" i="19"/>
  <c r="Z426" i="19"/>
  <c r="V426" i="19" s="1"/>
  <c r="V37" i="16"/>
  <c r="V8" i="21"/>
  <c r="X177" i="16"/>
  <c r="V177" i="16" s="1"/>
  <c r="Z1234" i="19"/>
  <c r="V1234" i="19" s="1"/>
  <c r="X1234" i="19"/>
  <c r="Z1096" i="19"/>
  <c r="V1096" i="19" s="1"/>
  <c r="X1096" i="19"/>
  <c r="Z1088" i="19"/>
  <c r="V1088" i="19" s="1"/>
  <c r="X1088" i="19"/>
  <c r="Y928" i="16"/>
  <c r="V928" i="16" s="1"/>
  <c r="AA13" i="21"/>
  <c r="Y13" i="21"/>
  <c r="X13" i="21"/>
  <c r="Y1084" i="19"/>
  <c r="N21" i="18"/>
  <c r="N10" i="17"/>
  <c r="Y980" i="16"/>
  <c r="V980" i="16" s="1"/>
  <c r="W980" i="16"/>
  <c r="Y588" i="16"/>
  <c r="V588" i="16" s="1"/>
  <c r="Y592" i="16"/>
  <c r="V592" i="16" s="1"/>
  <c r="Y334" i="16"/>
  <c r="V334" i="16" s="1"/>
  <c r="W334" i="16"/>
  <c r="Z349" i="19"/>
  <c r="Y61" i="16"/>
  <c r="V61" i="16" s="1"/>
  <c r="W61" i="16"/>
  <c r="Y1030" i="16"/>
  <c r="Y851" i="16"/>
  <c r="V851" i="16" s="1"/>
  <c r="Z422" i="19"/>
  <c r="Z764" i="19"/>
  <c r="Z574" i="19"/>
  <c r="V574" i="19" s="1"/>
  <c r="X574" i="19"/>
  <c r="X558" i="19"/>
  <c r="Z558" i="19"/>
  <c r="V1076" i="16"/>
  <c r="Y1036" i="16"/>
  <c r="W1036" i="16"/>
  <c r="Y892" i="16"/>
  <c r="W892" i="16"/>
  <c r="Z461" i="19"/>
  <c r="Y469" i="16"/>
  <c r="V469" i="16" s="1"/>
  <c r="W469" i="16"/>
  <c r="N10" i="21"/>
  <c r="X1096" i="16"/>
  <c r="Y1017" i="16"/>
  <c r="V1017" i="16" s="1"/>
  <c r="W1017" i="16"/>
  <c r="Z667" i="19"/>
  <c r="X667" i="19"/>
  <c r="Y483" i="16"/>
  <c r="Z124" i="19"/>
  <c r="V124" i="19" s="1"/>
  <c r="X124" i="19"/>
  <c r="Y129" i="16"/>
  <c r="W129" i="16"/>
  <c r="M20" i="21"/>
  <c r="M11" i="20"/>
  <c r="X82" i="19"/>
  <c r="Z1008" i="19"/>
  <c r="V1008" i="19" s="1"/>
  <c r="X1008" i="19"/>
  <c r="Y710" i="16"/>
  <c r="V710" i="16" s="1"/>
  <c r="W710" i="16"/>
  <c r="Z650" i="19"/>
  <c r="V650" i="19" s="1"/>
  <c r="X650" i="19"/>
  <c r="Z285" i="19"/>
  <c r="Z123" i="19"/>
  <c r="W932" i="16"/>
  <c r="V761" i="8"/>
  <c r="X112" i="16"/>
  <c r="W112" i="16"/>
  <c r="Z634" i="19"/>
  <c r="V634" i="19" s="1"/>
  <c r="X634" i="19"/>
  <c r="Z66" i="19"/>
  <c r="V66" i="19" s="1"/>
  <c r="X207" i="19"/>
  <c r="X717" i="16"/>
  <c r="Y1007" i="16"/>
  <c r="V1007" i="16" s="1"/>
  <c r="W1007" i="16"/>
  <c r="Y889" i="16"/>
  <c r="V889" i="16" s="1"/>
  <c r="Z127" i="19"/>
  <c r="Z26" i="19"/>
  <c r="V26" i="19" s="1"/>
  <c r="Y1053" i="16"/>
  <c r="P22" i="18"/>
  <c r="Q6" i="21"/>
  <c r="Q7" i="20"/>
  <c r="V22" i="18"/>
  <c r="Z843" i="19"/>
  <c r="V843" i="19" s="1"/>
  <c r="W526" i="16"/>
  <c r="Y526" i="16"/>
  <c r="V526" i="16" s="1"/>
  <c r="Z229" i="19"/>
  <c r="X229" i="19"/>
  <c r="Y9" i="16"/>
  <c r="V9" i="16" s="1"/>
  <c r="W9" i="16"/>
  <c r="Y790" i="19"/>
  <c r="V790" i="19" s="1"/>
  <c r="M17" i="18"/>
  <c r="M12" i="17"/>
  <c r="X548" i="16"/>
  <c r="V548" i="16" s="1"/>
  <c r="Z1114" i="19"/>
  <c r="V1114" i="19" s="1"/>
  <c r="X1114" i="19"/>
  <c r="Y1016" i="16"/>
  <c r="W1016" i="16"/>
  <c r="Z613" i="19"/>
  <c r="V613" i="19" s="1"/>
  <c r="X613" i="19"/>
  <c r="Y426" i="16"/>
  <c r="V426" i="16" s="1"/>
  <c r="Z95" i="19"/>
  <c r="V95" i="19" s="1"/>
  <c r="X95" i="19"/>
  <c r="Z182" i="19"/>
  <c r="V182" i="19" s="1"/>
  <c r="S6" i="18"/>
  <c r="S7" i="17"/>
  <c r="W32" i="16"/>
  <c r="X221" i="19"/>
  <c r="Y221" i="19"/>
  <c r="N17" i="18"/>
  <c r="N12" i="17"/>
  <c r="Y441" i="16"/>
  <c r="V441" i="16" s="1"/>
  <c r="Y614" i="16"/>
  <c r="V614" i="16" s="1"/>
  <c r="Q5" i="18"/>
  <c r="Q6" i="17"/>
  <c r="U21" i="18"/>
  <c r="U10" i="17"/>
  <c r="Y935" i="19"/>
  <c r="V935" i="19" s="1"/>
  <c r="M16" i="21"/>
  <c r="Y16" i="21" s="1"/>
  <c r="W246" i="16"/>
  <c r="AB7" i="9"/>
  <c r="Z7" i="9"/>
  <c r="Z919" i="19"/>
  <c r="V919" i="19" s="1"/>
  <c r="X919" i="19"/>
  <c r="Z870" i="19"/>
  <c r="V870" i="19" s="1"/>
  <c r="X870" i="19"/>
  <c r="Y1060" i="16"/>
  <c r="V1060" i="16" s="1"/>
  <c r="W1060" i="16"/>
  <c r="Y556" i="16"/>
  <c r="V556" i="16" s="1"/>
  <c r="Y319" i="16"/>
  <c r="W319" i="16"/>
  <c r="V226" i="8"/>
  <c r="Y617" i="19"/>
  <c r="V617" i="19" s="1"/>
  <c r="Y866" i="16"/>
  <c r="V866" i="16" s="1"/>
  <c r="W866" i="16"/>
  <c r="Y591" i="16"/>
  <c r="V591" i="16" s="1"/>
  <c r="V1134" i="8"/>
  <c r="X214" i="16"/>
  <c r="V214" i="16" s="1"/>
  <c r="Z990" i="19"/>
  <c r="V990" i="19" s="1"/>
  <c r="AB9" i="12"/>
  <c r="Z9" i="12"/>
  <c r="Z593" i="19"/>
  <c r="V593" i="19" s="1"/>
  <c r="X593" i="19"/>
  <c r="Z425" i="19"/>
  <c r="V425" i="19" s="1"/>
  <c r="Z91" i="19"/>
  <c r="Y130" i="19"/>
  <c r="V130" i="19" s="1"/>
  <c r="Q14" i="17"/>
  <c r="R10" i="21"/>
  <c r="Y279" i="19"/>
  <c r="V279" i="19" s="1"/>
  <c r="S20" i="21"/>
  <c r="V689" i="8"/>
  <c r="Z649" i="19"/>
  <c r="V649" i="19" s="1"/>
  <c r="Z763" i="19"/>
  <c r="X763" i="19"/>
  <c r="Y512" i="16"/>
  <c r="V512" i="16" s="1"/>
  <c r="W512" i="16"/>
  <c r="Y355" i="16"/>
  <c r="Q21" i="18"/>
  <c r="Q10" i="17"/>
  <c r="AA13" i="20"/>
  <c r="Y13" i="20"/>
  <c r="X13" i="20"/>
  <c r="W841" i="16"/>
  <c r="X889" i="19"/>
  <c r="Y461" i="19"/>
  <c r="W160" i="16"/>
  <c r="X344" i="19"/>
  <c r="W755" i="16"/>
  <c r="X476" i="16"/>
  <c r="X787" i="19"/>
  <c r="Y280" i="19"/>
  <c r="V280" i="19" s="1"/>
  <c r="X246" i="19"/>
  <c r="Y624" i="19"/>
  <c r="V624" i="19" s="1"/>
  <c r="Y493" i="19"/>
  <c r="W681" i="16"/>
  <c r="Y25" i="12"/>
  <c r="W1122" i="16"/>
  <c r="Y264" i="19"/>
  <c r="V264" i="19" s="1"/>
  <c r="Y699" i="19"/>
  <c r="V699" i="19" s="1"/>
  <c r="W1117" i="16"/>
  <c r="Y65" i="19"/>
  <c r="V65" i="19" s="1"/>
  <c r="W453" i="16"/>
  <c r="X1097" i="19"/>
  <c r="W1083" i="16"/>
  <c r="Q16" i="21"/>
  <c r="V6" i="18"/>
  <c r="V7" i="17"/>
  <c r="X39" i="19"/>
  <c r="X222" i="19"/>
  <c r="X453" i="19"/>
  <c r="W830" i="16"/>
  <c r="V5" i="21"/>
  <c r="V6" i="20"/>
  <c r="Y138" i="19"/>
  <c r="R26" i="18"/>
  <c r="R3" i="17"/>
  <c r="V27" i="21"/>
  <c r="V4" i="20"/>
  <c r="X798" i="19"/>
  <c r="W960" i="16"/>
  <c r="X886" i="16"/>
  <c r="V886" i="16" s="1"/>
  <c r="T23" i="18"/>
  <c r="T9" i="17"/>
  <c r="W906" i="16"/>
  <c r="AB24" i="12"/>
  <c r="Z24" i="12"/>
  <c r="X24" i="12"/>
  <c r="Y1011" i="16"/>
  <c r="V1011" i="16" s="1"/>
  <c r="W1011" i="16"/>
  <c r="Y606" i="16"/>
  <c r="V606" i="16" s="1"/>
  <c r="W606" i="16"/>
  <c r="M4" i="18"/>
  <c r="AA4" i="18" s="1"/>
  <c r="M5" i="17"/>
  <c r="Y5" i="17" s="1"/>
  <c r="V104" i="19"/>
  <c r="Z710" i="19"/>
  <c r="V710" i="19" s="1"/>
  <c r="X710" i="19"/>
  <c r="Y440" i="16"/>
  <c r="V440" i="16" s="1"/>
  <c r="W440" i="16"/>
  <c r="V932" i="19"/>
  <c r="Y435" i="16"/>
  <c r="V435" i="16" s="1"/>
  <c r="W435" i="16"/>
  <c r="V428" i="19"/>
  <c r="U9" i="21"/>
  <c r="O5" i="18"/>
  <c r="O6" i="17"/>
  <c r="Y1203" i="16"/>
  <c r="W1203" i="16"/>
  <c r="Y854" i="16"/>
  <c r="V854" i="16" s="1"/>
  <c r="Y662" i="16"/>
  <c r="X526" i="19"/>
  <c r="Z526" i="19"/>
  <c r="V526" i="19" s="1"/>
  <c r="Y294" i="16"/>
  <c r="V294" i="16" s="1"/>
  <c r="W294" i="16"/>
  <c r="Z9" i="19"/>
  <c r="V9" i="19" s="1"/>
  <c r="X9" i="19"/>
  <c r="Z273" i="19"/>
  <c r="S6" i="21"/>
  <c r="S7" i="20"/>
  <c r="N17" i="21"/>
  <c r="N12" i="20"/>
  <c r="W958" i="16"/>
  <c r="Y958" i="16"/>
  <c r="V958" i="16" s="1"/>
  <c r="Y1039" i="16"/>
  <c r="V1039" i="16" s="1"/>
  <c r="Z741" i="19"/>
  <c r="V741" i="19" s="1"/>
  <c r="X741" i="19"/>
  <c r="Z569" i="19"/>
  <c r="X569" i="19"/>
  <c r="AB5" i="9"/>
  <c r="Z5" i="9"/>
  <c r="Z98" i="19"/>
  <c r="Z12" i="19"/>
  <c r="Y741" i="16"/>
  <c r="V741" i="16" s="1"/>
  <c r="W741" i="16"/>
  <c r="Y569" i="16"/>
  <c r="V569" i="16" s="1"/>
  <c r="W569" i="16"/>
  <c r="AB4" i="12"/>
  <c r="Z4" i="12"/>
  <c r="Y98" i="16"/>
  <c r="X198" i="19"/>
  <c r="V8" i="18"/>
  <c r="Y16" i="17"/>
  <c r="X16" i="17"/>
  <c r="AA16" i="17"/>
  <c r="W663" i="16"/>
  <c r="M10" i="21"/>
  <c r="Y54" i="19"/>
  <c r="V54" i="19" s="1"/>
  <c r="X54" i="19"/>
  <c r="M9" i="21"/>
  <c r="Y664" i="19"/>
  <c r="Y1234" i="16"/>
  <c r="V1234" i="16" s="1"/>
  <c r="W1234" i="16"/>
  <c r="Y1096" i="16"/>
  <c r="W1096" i="16"/>
  <c r="Y1088" i="16"/>
  <c r="V1088" i="16" s="1"/>
  <c r="W1088" i="16"/>
  <c r="Z885" i="19"/>
  <c r="V885" i="19" s="1"/>
  <c r="Z944" i="19"/>
  <c r="X944" i="19"/>
  <c r="Z298" i="19"/>
  <c r="Z523" i="19"/>
  <c r="V523" i="19" s="1"/>
  <c r="X523" i="19"/>
  <c r="S22" i="21"/>
  <c r="Z1057" i="19"/>
  <c r="V1057" i="19" s="1"/>
  <c r="Z869" i="19"/>
  <c r="Z458" i="19"/>
  <c r="V458" i="19" s="1"/>
  <c r="X458" i="19"/>
  <c r="Y349" i="16"/>
  <c r="V349" i="16" s="1"/>
  <c r="W349" i="16"/>
  <c r="V550" i="16"/>
  <c r="N4" i="21"/>
  <c r="N5" i="20"/>
  <c r="Z1014" i="19"/>
  <c r="Y422" i="16"/>
  <c r="V422" i="16" s="1"/>
  <c r="Y764" i="16"/>
  <c r="V764" i="16" s="1"/>
  <c r="W764" i="16"/>
  <c r="Y574" i="16"/>
  <c r="V574" i="16" s="1"/>
  <c r="W574" i="16"/>
  <c r="Y558" i="16"/>
  <c r="V558" i="16" s="1"/>
  <c r="W558" i="16"/>
  <c r="Z304" i="19"/>
  <c r="V304" i="19" s="1"/>
  <c r="X304" i="19"/>
  <c r="Y156" i="16"/>
  <c r="V156" i="16" s="1"/>
  <c r="M27" i="21"/>
  <c r="AA27" i="21" s="1"/>
  <c r="M4" i="20"/>
  <c r="Y4" i="20" s="1"/>
  <c r="Z835" i="19"/>
  <c r="X835" i="19"/>
  <c r="Y461" i="16"/>
  <c r="V461" i="16" s="1"/>
  <c r="Z331" i="19"/>
  <c r="V331" i="19" s="1"/>
  <c r="Y275" i="16"/>
  <c r="V275" i="16" s="1"/>
  <c r="Y640" i="19"/>
  <c r="V640" i="19" s="1"/>
  <c r="Y367" i="19"/>
  <c r="V367" i="19" s="1"/>
  <c r="Y667" i="16"/>
  <c r="V667" i="16" s="1"/>
  <c r="W667" i="16"/>
  <c r="Z272" i="19"/>
  <c r="V272" i="19" s="1"/>
  <c r="X272" i="19"/>
  <c r="Y124" i="16"/>
  <c r="V124" i="16" s="1"/>
  <c r="W124" i="16"/>
  <c r="M20" i="18"/>
  <c r="Y20" i="18" s="1"/>
  <c r="M11" i="17"/>
  <c r="AA11" i="17" s="1"/>
  <c r="W82" i="16"/>
  <c r="Z881" i="19"/>
  <c r="V881" i="19" s="1"/>
  <c r="Y1008" i="16"/>
  <c r="W1008" i="16"/>
  <c r="Z876" i="19"/>
  <c r="V876" i="19" s="1"/>
  <c r="X876" i="19"/>
  <c r="Y650" i="16"/>
  <c r="W650" i="16"/>
  <c r="Y285" i="16"/>
  <c r="V285" i="16" s="1"/>
  <c r="Y123" i="16"/>
  <c r="V123" i="16" s="1"/>
  <c r="V608" i="19"/>
  <c r="X66" i="19"/>
  <c r="Z1021" i="19"/>
  <c r="Z802" i="19"/>
  <c r="V802" i="19" s="1"/>
  <c r="X802" i="19"/>
  <c r="Z688" i="19"/>
  <c r="V688" i="19" s="1"/>
  <c r="Y634" i="16"/>
  <c r="W634" i="16"/>
  <c r="Z429" i="19"/>
  <c r="V429" i="19" s="1"/>
  <c r="X429" i="19"/>
  <c r="Y66" i="16"/>
  <c r="V66" i="16" s="1"/>
  <c r="R16" i="21"/>
  <c r="Y207" i="19"/>
  <c r="V207" i="19" s="1"/>
  <c r="Y127" i="16"/>
  <c r="V127" i="16" s="1"/>
  <c r="Y26" i="16"/>
  <c r="V26" i="16" s="1"/>
  <c r="Q6" i="18"/>
  <c r="Q7" i="17"/>
  <c r="X312" i="16"/>
  <c r="Y192" i="19"/>
  <c r="V192" i="19" s="1"/>
  <c r="Z1072" i="19"/>
  <c r="V1072" i="19" s="1"/>
  <c r="X1072" i="19"/>
  <c r="Y843" i="16"/>
  <c r="V843" i="16" s="1"/>
  <c r="Z297" i="19"/>
  <c r="V297" i="19" s="1"/>
  <c r="X297" i="19"/>
  <c r="Y229" i="16"/>
  <c r="V229" i="16" s="1"/>
  <c r="W229" i="16"/>
  <c r="X790" i="16"/>
  <c r="V790" i="16" s="1"/>
  <c r="Y1114" i="16"/>
  <c r="V1114" i="16" s="1"/>
  <c r="W1114" i="16"/>
  <c r="Z973" i="19"/>
  <c r="V973" i="19" s="1"/>
  <c r="Z833" i="19"/>
  <c r="X833" i="19"/>
  <c r="Y613" i="16"/>
  <c r="V613" i="16" s="1"/>
  <c r="W613" i="16"/>
  <c r="Y95" i="16"/>
  <c r="V95" i="16" s="1"/>
  <c r="W95" i="16"/>
  <c r="Y182" i="16"/>
  <c r="V182" i="16" s="1"/>
  <c r="M23" i="21"/>
  <c r="AA23" i="21" s="1"/>
  <c r="M9" i="20"/>
  <c r="AA9" i="20" s="1"/>
  <c r="Y437" i="19"/>
  <c r="W221" i="16"/>
  <c r="X221" i="16"/>
  <c r="Z1013" i="19"/>
  <c r="Z190" i="19"/>
  <c r="V190" i="19" s="1"/>
  <c r="X190" i="19"/>
  <c r="Z205" i="19"/>
  <c r="V205" i="19" s="1"/>
  <c r="Z474" i="19"/>
  <c r="V474" i="19" s="1"/>
  <c r="X474" i="19"/>
  <c r="U17" i="21"/>
  <c r="U12" i="20"/>
  <c r="X935" i="16"/>
  <c r="V588" i="8"/>
  <c r="M16" i="18"/>
  <c r="Y16" i="18" s="1"/>
  <c r="X648" i="16"/>
  <c r="V648" i="16" s="1"/>
  <c r="AB6" i="12"/>
  <c r="Z6" i="12"/>
  <c r="Y919" i="16"/>
  <c r="W919" i="16"/>
  <c r="Y870" i="16"/>
  <c r="W870" i="16"/>
  <c r="Z141" i="19"/>
  <c r="V141" i="19" s="1"/>
  <c r="X141" i="19"/>
  <c r="T8" i="21"/>
  <c r="X1089" i="16"/>
  <c r="V1089" i="16" s="1"/>
  <c r="V906" i="8"/>
  <c r="N20" i="21"/>
  <c r="N11" i="20"/>
  <c r="Z981" i="19"/>
  <c r="V981" i="19" s="1"/>
  <c r="X981" i="19"/>
  <c r="Z691" i="19"/>
  <c r="V691" i="19" s="1"/>
  <c r="X691" i="19"/>
  <c r="Z16" i="19"/>
  <c r="V16" i="19" s="1"/>
  <c r="V875" i="8"/>
  <c r="Y997" i="19"/>
  <c r="V997" i="19" s="1"/>
  <c r="Y313" i="19"/>
  <c r="V313" i="19" s="1"/>
  <c r="Y990" i="16"/>
  <c r="V990" i="16" s="1"/>
  <c r="W990" i="16"/>
  <c r="Z911" i="19"/>
  <c r="V911" i="19" s="1"/>
  <c r="X911" i="19"/>
  <c r="Y593" i="16"/>
  <c r="V593" i="16" s="1"/>
  <c r="W593" i="16"/>
  <c r="Y425" i="16"/>
  <c r="V425" i="16" s="1"/>
  <c r="Y91" i="16"/>
  <c r="T27" i="21"/>
  <c r="T4" i="20"/>
  <c r="V48" i="19"/>
  <c r="Z1028" i="19"/>
  <c r="Z965" i="19"/>
  <c r="V965" i="19" s="1"/>
  <c r="Y649" i="16"/>
  <c r="V649" i="16" s="1"/>
  <c r="W649" i="16"/>
  <c r="Y763" i="16"/>
  <c r="W763" i="16"/>
  <c r="X296" i="16"/>
  <c r="X602" i="19"/>
  <c r="Y944" i="19"/>
  <c r="Y273" i="19"/>
  <c r="Y455" i="19"/>
  <c r="V455" i="19" s="1"/>
  <c r="X990" i="19"/>
  <c r="AA11" i="21"/>
  <c r="Y11" i="21"/>
  <c r="X11" i="21"/>
  <c r="AA12" i="21"/>
  <c r="Y12" i="21"/>
  <c r="X12" i="21"/>
  <c r="X280" i="19"/>
  <c r="X624" i="19"/>
  <c r="X264" i="19"/>
  <c r="R11" i="20"/>
  <c r="W679" i="16"/>
  <c r="Q16" i="18"/>
  <c r="Y39" i="19"/>
  <c r="V39" i="19" s="1"/>
  <c r="Y335" i="19"/>
  <c r="V5" i="18"/>
  <c r="V6" i="17"/>
  <c r="W798" i="16"/>
  <c r="V27" i="18"/>
  <c r="V4" i="17"/>
  <c r="Y798" i="19"/>
  <c r="V798" i="19" s="1"/>
  <c r="X1028" i="19"/>
  <c r="AA9" i="17"/>
  <c r="Y9" i="17"/>
  <c r="X29" i="24" l="1"/>
  <c r="Y54" i="24"/>
  <c r="AA7" i="20"/>
  <c r="Y66" i="24"/>
  <c r="Y6" i="21"/>
  <c r="X77" i="24"/>
  <c r="V314" i="19"/>
  <c r="W22" i="24"/>
  <c r="T22" i="24" s="1"/>
  <c r="Y22" i="24"/>
  <c r="Y15" i="24"/>
  <c r="W15" i="24"/>
  <c r="Y37" i="24"/>
  <c r="W37" i="24"/>
  <c r="V787" i="16"/>
  <c r="AA17" i="18"/>
  <c r="V839" i="19"/>
  <c r="W27" i="24"/>
  <c r="Y27" i="24"/>
  <c r="V1219" i="16"/>
  <c r="V35" i="19"/>
  <c r="V665" i="19"/>
  <c r="V476" i="16"/>
  <c r="V755" i="19"/>
  <c r="V1065" i="16"/>
  <c r="V869" i="16"/>
  <c r="V1085" i="16"/>
  <c r="W66" i="24"/>
  <c r="T66" i="24" s="1"/>
  <c r="V1102" i="19"/>
  <c r="V1075" i="19"/>
  <c r="V916" i="19"/>
  <c r="V557" i="16"/>
  <c r="V15" i="24"/>
  <c r="T15" i="24" s="1"/>
  <c r="X15" i="24"/>
  <c r="U15" i="24"/>
  <c r="V977" i="19"/>
  <c r="X92" i="24"/>
  <c r="U37" i="24"/>
  <c r="V37" i="24"/>
  <c r="X37" i="24"/>
  <c r="V455" i="16"/>
  <c r="V900" i="19"/>
  <c r="U22" i="24"/>
  <c r="V221" i="16"/>
  <c r="V275" i="19"/>
  <c r="Y8" i="21"/>
  <c r="V303" i="19"/>
  <c r="V77" i="24"/>
  <c r="X27" i="24"/>
  <c r="U27" i="24"/>
  <c r="V27" i="24"/>
  <c r="X83" i="24"/>
  <c r="V92" i="24"/>
  <c r="V40" i="24"/>
  <c r="X79" i="24"/>
  <c r="T59" i="24"/>
  <c r="X91" i="24"/>
  <c r="X19" i="24"/>
  <c r="V76" i="24"/>
  <c r="V91" i="24"/>
  <c r="V68" i="24"/>
  <c r="Y48" i="24"/>
  <c r="V69" i="24"/>
  <c r="V71" i="24"/>
  <c r="U79" i="24"/>
  <c r="V16" i="24"/>
  <c r="T54" i="24"/>
  <c r="V75" i="24"/>
  <c r="X34" i="24"/>
  <c r="T65" i="24"/>
  <c r="V14" i="24"/>
  <c r="U84" i="24"/>
  <c r="X47" i="24"/>
  <c r="X35" i="24"/>
  <c r="X24" i="24"/>
  <c r="X26" i="24"/>
  <c r="Y29" i="24"/>
  <c r="V25" i="24"/>
  <c r="X33" i="24"/>
  <c r="X8" i="24"/>
  <c r="V48" i="24"/>
  <c r="X39" i="24"/>
  <c r="X90" i="24"/>
  <c r="U81" i="24"/>
  <c r="U91" i="24"/>
  <c r="Y89" i="24"/>
  <c r="X42" i="24"/>
  <c r="X17" i="24"/>
  <c r="V19" i="24"/>
  <c r="X41" i="24"/>
  <c r="X13" i="24"/>
  <c r="V24" i="24"/>
  <c r="V787" i="19"/>
  <c r="V207" i="16"/>
  <c r="V281" i="19"/>
  <c r="V41" i="24"/>
  <c r="V81" i="24"/>
  <c r="V1116" i="19"/>
  <c r="X93" i="24"/>
  <c r="X18" i="24"/>
  <c r="X25" i="24"/>
  <c r="V1068" i="19"/>
  <c r="U42" i="24"/>
  <c r="V751" i="16"/>
  <c r="V443" i="19"/>
  <c r="U20" i="24"/>
  <c r="T56" i="24"/>
  <c r="V806" i="19"/>
  <c r="V780" i="19"/>
  <c r="V1084" i="19"/>
  <c r="V626" i="16"/>
  <c r="W23" i="24"/>
  <c r="X10" i="24"/>
  <c r="X68" i="24"/>
  <c r="X16" i="24"/>
  <c r="Y92" i="24"/>
  <c r="X89" i="24"/>
  <c r="V36" i="24"/>
  <c r="U38" i="24"/>
  <c r="X31" i="24"/>
  <c r="U32" i="24"/>
  <c r="U69" i="24"/>
  <c r="V26" i="24"/>
  <c r="T51" i="24"/>
  <c r="V247" i="19"/>
  <c r="V648" i="19"/>
  <c r="V443" i="16"/>
  <c r="V90" i="24"/>
  <c r="Y11" i="20"/>
  <c r="V935" i="16"/>
  <c r="V493" i="19"/>
  <c r="V841" i="19"/>
  <c r="V335" i="19"/>
  <c r="V273" i="19"/>
  <c r="V828" i="16"/>
  <c r="V131" i="19"/>
  <c r="V177" i="19"/>
  <c r="U23" i="24"/>
  <c r="V72" i="24"/>
  <c r="U90" i="24"/>
  <c r="V186" i="16"/>
  <c r="V248" i="19"/>
  <c r="V1096" i="16"/>
  <c r="V351" i="16"/>
  <c r="U11" i="24"/>
  <c r="W31" i="24"/>
  <c r="Y12" i="20"/>
  <c r="X9" i="17"/>
  <c r="Y17" i="21"/>
  <c r="V129" i="16"/>
  <c r="Y8" i="18"/>
  <c r="U35" i="24"/>
  <c r="W93" i="24"/>
  <c r="Y87" i="24"/>
  <c r="U83" i="24"/>
  <c r="Y36" i="24"/>
  <c r="X14" i="24"/>
  <c r="U29" i="24"/>
  <c r="U13" i="24"/>
  <c r="Y41" i="24"/>
  <c r="V73" i="24"/>
  <c r="X69" i="24"/>
  <c r="U82" i="24"/>
  <c r="X81" i="24"/>
  <c r="V314" i="16"/>
  <c r="U71" i="24"/>
  <c r="U36" i="24"/>
  <c r="V746" i="19"/>
  <c r="U92" i="24"/>
  <c r="W92" i="24"/>
  <c r="T92" i="24" s="1"/>
  <c r="X28" i="24"/>
  <c r="AA23" i="18"/>
  <c r="U78" i="24"/>
  <c r="V138" i="19"/>
  <c r="V289" i="19"/>
  <c r="U93" i="24"/>
  <c r="V84" i="24"/>
  <c r="V944" i="16"/>
  <c r="V643" i="16"/>
  <c r="V1089" i="19"/>
  <c r="V981" i="16"/>
  <c r="X57" i="24"/>
  <c r="U80" i="24"/>
  <c r="V34" i="24"/>
  <c r="X74" i="24"/>
  <c r="Y42" i="24"/>
  <c r="V631" i="19"/>
  <c r="U74" i="24"/>
  <c r="X6" i="24"/>
  <c r="U85" i="24"/>
  <c r="X40" i="24"/>
  <c r="V653" i="16"/>
  <c r="Y3" i="17"/>
  <c r="V331" i="16"/>
  <c r="U89" i="24"/>
  <c r="V86" i="24"/>
  <c r="X21" i="18"/>
  <c r="X26" i="21"/>
  <c r="V221" i="19"/>
  <c r="AA12" i="17"/>
  <c r="X14" i="20"/>
  <c r="Y34" i="24"/>
  <c r="W34" i="24"/>
  <c r="U34" i="24"/>
  <c r="Y40" i="24"/>
  <c r="W40" i="24"/>
  <c r="U40" i="24"/>
  <c r="V470" i="16"/>
  <c r="V422" i="19"/>
  <c r="AA11" i="20"/>
  <c r="Y20" i="21"/>
  <c r="Y7" i="21"/>
  <c r="AA5" i="20"/>
  <c r="V733" i="16"/>
  <c r="V534" i="19"/>
  <c r="AA5" i="18"/>
  <c r="V698" i="16"/>
  <c r="W18" i="24"/>
  <c r="U18" i="24"/>
  <c r="Y18" i="24"/>
  <c r="Y78" i="24"/>
  <c r="W78" i="24"/>
  <c r="U19" i="24"/>
  <c r="Y19" i="24"/>
  <c r="X9" i="24"/>
  <c r="V9" i="24"/>
  <c r="Y28" i="24"/>
  <c r="Y86" i="24"/>
  <c r="W86" i="24"/>
  <c r="X7" i="21"/>
  <c r="AA4" i="21"/>
  <c r="V1021" i="19"/>
  <c r="V697" i="16"/>
  <c r="AA4" i="17"/>
  <c r="W11" i="24"/>
  <c r="T11" i="24" s="1"/>
  <c r="Y11" i="24"/>
  <c r="Y14" i="24"/>
  <c r="W14" i="24"/>
  <c r="U14" i="24"/>
  <c r="W88" i="24"/>
  <c r="T88" i="24" s="1"/>
  <c r="U88" i="24"/>
  <c r="U47" i="24"/>
  <c r="W76" i="24"/>
  <c r="U76" i="24"/>
  <c r="Y76" i="24"/>
  <c r="Y35" i="24"/>
  <c r="W35" i="24"/>
  <c r="T35" i="24" s="1"/>
  <c r="W36" i="24"/>
  <c r="T63" i="24"/>
  <c r="W89" i="24"/>
  <c r="T89" i="24" s="1"/>
  <c r="Y68" i="24"/>
  <c r="W68" i="24"/>
  <c r="T68" i="24" s="1"/>
  <c r="U68" i="24"/>
  <c r="V1162" i="16"/>
  <c r="T50" i="24"/>
  <c r="V7" i="24"/>
  <c r="X7" i="24"/>
  <c r="AA27" i="18"/>
  <c r="U77" i="24"/>
  <c r="W42" i="24"/>
  <c r="T42" i="24" s="1"/>
  <c r="X82" i="24"/>
  <c r="Y26" i="24"/>
  <c r="U26" i="24"/>
  <c r="W26" i="24"/>
  <c r="U48" i="24"/>
  <c r="W24" i="24"/>
  <c r="Y24" i="24"/>
  <c r="U24" i="24"/>
  <c r="V557" i="19"/>
  <c r="Y57" i="24"/>
  <c r="W57" i="24"/>
  <c r="T57" i="24" s="1"/>
  <c r="W90" i="24"/>
  <c r="Y90" i="24"/>
  <c r="W81" i="24"/>
  <c r="Y81" i="24"/>
  <c r="AA5" i="21"/>
  <c r="Y74" i="24"/>
  <c r="W74" i="24"/>
  <c r="W12" i="24"/>
  <c r="T12" i="24" s="1"/>
  <c r="Y12" i="24"/>
  <c r="U12" i="24"/>
  <c r="V21" i="24"/>
  <c r="T67" i="24"/>
  <c r="V31" i="24"/>
  <c r="W48" i="24"/>
  <c r="W41" i="24"/>
  <c r="T41" i="24" s="1"/>
  <c r="Y32" i="24"/>
  <c r="W32" i="24"/>
  <c r="T32" i="24" s="1"/>
  <c r="X3" i="17"/>
  <c r="Y7" i="17"/>
  <c r="U21" i="24"/>
  <c r="V20" i="24"/>
  <c r="X20" i="24"/>
  <c r="Y88" i="24"/>
  <c r="W13" i="24"/>
  <c r="T13" i="24" s="1"/>
  <c r="U41" i="24"/>
  <c r="W39" i="24"/>
  <c r="T39" i="24" s="1"/>
  <c r="Y39" i="24"/>
  <c r="U39" i="24"/>
  <c r="V717" i="16"/>
  <c r="V746" i="16"/>
  <c r="V926" i="19"/>
  <c r="Y26" i="18"/>
  <c r="AA6" i="18"/>
  <c r="V147" i="19"/>
  <c r="V125" i="19"/>
  <c r="X11" i="24"/>
  <c r="V23" i="24"/>
  <c r="T23" i="24" s="1"/>
  <c r="Y13" i="24"/>
  <c r="V53" i="24"/>
  <c r="T53" i="24" s="1"/>
  <c r="X53" i="24"/>
  <c r="U87" i="24"/>
  <c r="Y80" i="24"/>
  <c r="Y7" i="24"/>
  <c r="W7" i="24"/>
  <c r="U7" i="24"/>
  <c r="X30" i="24"/>
  <c r="Y69" i="24"/>
  <c r="W69" i="24"/>
  <c r="W25" i="24"/>
  <c r="U25" i="24"/>
  <c r="X10" i="20"/>
  <c r="AA10" i="20"/>
  <c r="V941" i="19"/>
  <c r="W8" i="24"/>
  <c r="U8" i="24"/>
  <c r="Y8" i="24"/>
  <c r="Y77" i="24"/>
  <c r="W77" i="24"/>
  <c r="T77" i="24" s="1"/>
  <c r="V29" i="24"/>
  <c r="T62" i="24"/>
  <c r="W87" i="24"/>
  <c r="T87" i="24" s="1"/>
  <c r="T52" i="24"/>
  <c r="Y85" i="24"/>
  <c r="W85" i="24"/>
  <c r="T85" i="24" s="1"/>
  <c r="W47" i="24"/>
  <c r="T47" i="24" s="1"/>
  <c r="Y47" i="24"/>
  <c r="X4" i="21"/>
  <c r="Y21" i="21"/>
  <c r="X71" i="24"/>
  <c r="U86" i="24"/>
  <c r="U57" i="24"/>
  <c r="V82" i="24"/>
  <c r="U72" i="24"/>
  <c r="Y21" i="24"/>
  <c r="W21" i="24"/>
  <c r="V1122" i="16"/>
  <c r="X26" i="18"/>
  <c r="W9" i="24"/>
  <c r="U9" i="24"/>
  <c r="Y9" i="24"/>
  <c r="T93" i="24"/>
  <c r="X72" i="24"/>
  <c r="Y75" i="24"/>
  <c r="W75" i="24"/>
  <c r="T75" i="24" s="1"/>
  <c r="U17" i="24"/>
  <c r="W17" i="24"/>
  <c r="Y17" i="24"/>
  <c r="W79" i="24"/>
  <c r="T79" i="24" s="1"/>
  <c r="Y79" i="24"/>
  <c r="Y38" i="24"/>
  <c r="W38" i="24"/>
  <c r="T38" i="24" s="1"/>
  <c r="W80" i="24"/>
  <c r="T80" i="24" s="1"/>
  <c r="Y3" i="24"/>
  <c r="W3" i="24"/>
  <c r="T3" i="24" s="1"/>
  <c r="V885" i="16"/>
  <c r="Y20" i="24"/>
  <c r="W20" i="24"/>
  <c r="Y91" i="24"/>
  <c r="W91" i="24"/>
  <c r="T91" i="24" s="1"/>
  <c r="V822" i="19"/>
  <c r="V24" i="16"/>
  <c r="V686" i="16"/>
  <c r="V946" i="16"/>
  <c r="V199" i="19"/>
  <c r="AA24" i="21"/>
  <c r="U28" i="24"/>
  <c r="W28" i="24"/>
  <c r="V28" i="24"/>
  <c r="W84" i="24"/>
  <c r="Y84" i="24"/>
  <c r="W82" i="24"/>
  <c r="Y82" i="24"/>
  <c r="Y93" i="24"/>
  <c r="T60" i="24"/>
  <c r="Y33" i="24"/>
  <c r="W33" i="24"/>
  <c r="T33" i="24" s="1"/>
  <c r="U33" i="24"/>
  <c r="V312" i="16"/>
  <c r="V476" i="19"/>
  <c r="V11" i="19"/>
  <c r="V94" i="19"/>
  <c r="V119" i="19"/>
  <c r="V612" i="16"/>
  <c r="V1068" i="16"/>
  <c r="Y14" i="17"/>
  <c r="V486" i="16"/>
  <c r="V154" i="19"/>
  <c r="V256" i="19"/>
  <c r="X76" i="24"/>
  <c r="V78" i="24"/>
  <c r="Y30" i="24"/>
  <c r="W30" i="24"/>
  <c r="T30" i="24" s="1"/>
  <c r="U30" i="24"/>
  <c r="T49" i="24"/>
  <c r="Y5" i="24"/>
  <c r="U5" i="24"/>
  <c r="W5" i="24"/>
  <c r="Y6" i="24"/>
  <c r="U6" i="24"/>
  <c r="W6" i="24"/>
  <c r="T6" i="24" s="1"/>
  <c r="Y71" i="24"/>
  <c r="W71" i="24"/>
  <c r="T71" i="24" s="1"/>
  <c r="T44" i="24"/>
  <c r="T46" i="24"/>
  <c r="V161" i="16"/>
  <c r="Y23" i="24"/>
  <c r="V112" i="16"/>
  <c r="V1077" i="16"/>
  <c r="V462" i="16"/>
  <c r="V1104" i="19"/>
  <c r="U73" i="24"/>
  <c r="Y72" i="24"/>
  <c r="W72" i="24"/>
  <c r="V8" i="24"/>
  <c r="X84" i="24"/>
  <c r="X78" i="24"/>
  <c r="Y73" i="24"/>
  <c r="W73" i="24"/>
  <c r="W29" i="24"/>
  <c r="V58" i="24"/>
  <c r="T58" i="24" s="1"/>
  <c r="X58" i="24"/>
  <c r="V581" i="16"/>
  <c r="Y31" i="24"/>
  <c r="U31" i="24"/>
  <c r="T61" i="24"/>
  <c r="V18" i="24"/>
  <c r="X10" i="17"/>
  <c r="X3" i="20"/>
  <c r="Y3" i="20"/>
  <c r="V120" i="19"/>
  <c r="V1112" i="19"/>
  <c r="U75" i="24"/>
  <c r="T74" i="24"/>
  <c r="W19" i="24"/>
  <c r="W16" i="24"/>
  <c r="T16" i="24" s="1"/>
  <c r="Y16" i="24"/>
  <c r="U16" i="24"/>
  <c r="U3" i="24"/>
  <c r="V17" i="24"/>
  <c r="W83" i="24"/>
  <c r="T83" i="24" s="1"/>
  <c r="Y83" i="24"/>
  <c r="X23" i="18"/>
  <c r="V461" i="19"/>
  <c r="V974" i="19"/>
  <c r="V662" i="16"/>
  <c r="V185" i="19"/>
  <c r="V115" i="19"/>
  <c r="X5" i="24"/>
  <c r="V5" i="24"/>
  <c r="T64" i="24"/>
  <c r="X12" i="24"/>
  <c r="W10" i="24"/>
  <c r="T10" i="24" s="1"/>
  <c r="Y10" i="24"/>
  <c r="U10" i="24"/>
  <c r="Y25" i="24"/>
  <c r="V854" i="19"/>
  <c r="AB9" i="21"/>
  <c r="Z9" i="21"/>
  <c r="X9" i="21"/>
  <c r="Z14" i="17"/>
  <c r="AB14" i="17"/>
  <c r="X14" i="17"/>
  <c r="V835" i="19"/>
  <c r="AA16" i="21"/>
  <c r="V318" i="16"/>
  <c r="V892" i="19"/>
  <c r="V1213" i="19"/>
  <c r="AB17" i="18"/>
  <c r="Z17" i="18"/>
  <c r="X17" i="18"/>
  <c r="V311" i="16"/>
  <c r="V184" i="19"/>
  <c r="Y17" i="18"/>
  <c r="AB10" i="18"/>
  <c r="Z10" i="18"/>
  <c r="AB5" i="17"/>
  <c r="Z5" i="17"/>
  <c r="V725" i="16"/>
  <c r="AB16" i="18"/>
  <c r="Z16" i="18"/>
  <c r="X16" i="18"/>
  <c r="X21" i="21"/>
  <c r="V556" i="19"/>
  <c r="AA4" i="20"/>
  <c r="V313" i="16"/>
  <c r="AA20" i="21"/>
  <c r="AA12" i="20"/>
  <c r="V12" i="19"/>
  <c r="AB9" i="20"/>
  <c r="Z9" i="20"/>
  <c r="V32" i="19"/>
  <c r="V870" i="16"/>
  <c r="Z11" i="18"/>
  <c r="AB11" i="18"/>
  <c r="V285" i="19"/>
  <c r="V419" i="19"/>
  <c r="V612" i="19"/>
  <c r="AA3" i="17"/>
  <c r="V161" i="19"/>
  <c r="AB4" i="18"/>
  <c r="Z4" i="18"/>
  <c r="AB16" i="21"/>
  <c r="Z16" i="21"/>
  <c r="V844" i="16"/>
  <c r="Y6" i="18"/>
  <c r="V1013" i="19"/>
  <c r="V1030" i="16"/>
  <c r="V997" i="16"/>
  <c r="Y10" i="20"/>
  <c r="Y5" i="21"/>
  <c r="AA25" i="18"/>
  <c r="AB6" i="17"/>
  <c r="Z6" i="17"/>
  <c r="X6" i="17"/>
  <c r="X5" i="17"/>
  <c r="AB23" i="21"/>
  <c r="Z23" i="21"/>
  <c r="V127" i="19"/>
  <c r="AB3" i="17"/>
  <c r="Z3" i="17"/>
  <c r="V919" i="16"/>
  <c r="V113" i="19"/>
  <c r="V1213" i="16"/>
  <c r="V91" i="19"/>
  <c r="AB11" i="20"/>
  <c r="Z11" i="20"/>
  <c r="X11" i="20"/>
  <c r="V765" i="19"/>
  <c r="V1162" i="19"/>
  <c r="AA7" i="17"/>
  <c r="AB24" i="21"/>
  <c r="Z24" i="21"/>
  <c r="X24" i="21"/>
  <c r="Z26" i="18"/>
  <c r="AB26" i="18"/>
  <c r="V918" i="19"/>
  <c r="V1016" i="16"/>
  <c r="V123" i="19"/>
  <c r="V1203" i="19"/>
  <c r="V764" i="19"/>
  <c r="AB20" i="21"/>
  <c r="Z20" i="21"/>
  <c r="X20" i="21"/>
  <c r="AA20" i="18"/>
  <c r="AA17" i="21"/>
  <c r="Y21" i="18"/>
  <c r="V944" i="19"/>
  <c r="V634" i="16"/>
  <c r="AB6" i="18"/>
  <c r="Z6" i="18"/>
  <c r="X6" i="18"/>
  <c r="AA5" i="17"/>
  <c r="V98" i="19"/>
  <c r="V763" i="16"/>
  <c r="V435" i="19"/>
  <c r="V1102" i="16"/>
  <c r="V1002" i="19"/>
  <c r="V904" i="16"/>
  <c r="V1085" i="19"/>
  <c r="V892" i="16"/>
  <c r="V996" i="19"/>
  <c r="V836" i="16"/>
  <c r="V686" i="19"/>
  <c r="V168" i="19"/>
  <c r="X11" i="18"/>
  <c r="AB8" i="17"/>
  <c r="Z8" i="17"/>
  <c r="X8" i="17"/>
  <c r="V1077" i="19"/>
  <c r="V475" i="19"/>
  <c r="V575" i="19"/>
  <c r="V254" i="19"/>
  <c r="Y23" i="18"/>
  <c r="AA21" i="18"/>
  <c r="V1061" i="19"/>
  <c r="V300" i="16"/>
  <c r="AB6" i="20"/>
  <c r="Z6" i="20"/>
  <c r="X6" i="20"/>
  <c r="AA8" i="20"/>
  <c r="Y8" i="20"/>
  <c r="X7" i="18"/>
  <c r="V98" i="16"/>
  <c r="AA16" i="18"/>
  <c r="AB22" i="18"/>
  <c r="Z22" i="18"/>
  <c r="AB12" i="18"/>
  <c r="Z12" i="18"/>
  <c r="X12" i="18"/>
  <c r="V690" i="16"/>
  <c r="Y11" i="17"/>
  <c r="AB25" i="18"/>
  <c r="Z25" i="18"/>
  <c r="X25" i="18"/>
  <c r="V296" i="19"/>
  <c r="AA6" i="17"/>
  <c r="Y6" i="17"/>
  <c r="V797" i="19"/>
  <c r="X27" i="21"/>
  <c r="V396" i="19"/>
  <c r="V298" i="19"/>
  <c r="AB16" i="20"/>
  <c r="Z16" i="20"/>
  <c r="Z7" i="20"/>
  <c r="AB7" i="20"/>
  <c r="X7" i="20"/>
  <c r="AB5" i="21"/>
  <c r="Z5" i="21"/>
  <c r="X5" i="21"/>
  <c r="Y7" i="18"/>
  <c r="V759" i="19"/>
  <c r="V64" i="16"/>
  <c r="V160" i="19"/>
  <c r="V248" i="16"/>
  <c r="Y27" i="21"/>
  <c r="AB4" i="17"/>
  <c r="Z4" i="17"/>
  <c r="X4" i="17"/>
  <c r="V1028" i="19"/>
  <c r="V1011" i="19"/>
  <c r="AB5" i="18"/>
  <c r="Z5" i="18"/>
  <c r="X5" i="18"/>
  <c r="AB7" i="17"/>
  <c r="Z7" i="17"/>
  <c r="X7" i="17"/>
  <c r="Y10" i="17"/>
  <c r="AB6" i="21"/>
  <c r="Z6" i="21"/>
  <c r="X6" i="21"/>
  <c r="V48" i="16"/>
  <c r="V604" i="19"/>
  <c r="AB8" i="21"/>
  <c r="Z8" i="21"/>
  <c r="X8" i="21"/>
  <c r="V667" i="19"/>
  <c r="V1110" i="19"/>
  <c r="V355" i="19"/>
  <c r="AB12" i="21"/>
  <c r="Z12" i="21"/>
  <c r="AB13" i="18"/>
  <c r="Z13" i="18"/>
  <c r="V898" i="19"/>
  <c r="AB8" i="20"/>
  <c r="Z8" i="20"/>
  <c r="X8" i="20"/>
  <c r="V99" i="19"/>
  <c r="AB27" i="18"/>
  <c r="Z27" i="18"/>
  <c r="X27" i="18"/>
  <c r="V1104" i="16"/>
  <c r="V684" i="19"/>
  <c r="V588" i="19"/>
  <c r="V296" i="16"/>
  <c r="V664" i="19"/>
  <c r="AA10" i="17"/>
  <c r="X23" i="21"/>
  <c r="V229" i="19"/>
  <c r="V763" i="19"/>
  <c r="V922" i="16"/>
  <c r="AB5" i="20"/>
  <c r="Z5" i="20"/>
  <c r="V558" i="19"/>
  <c r="AA26" i="18"/>
  <c r="AB25" i="21"/>
  <c r="Z25" i="21"/>
  <c r="X25" i="21"/>
  <c r="AB10" i="21"/>
  <c r="Z10" i="21"/>
  <c r="Z16" i="17"/>
  <c r="AB16" i="17"/>
  <c r="AB10" i="20"/>
  <c r="Z10" i="20"/>
  <c r="V146" i="19"/>
  <c r="V76" i="19"/>
  <c r="V895" i="19"/>
  <c r="V1022" i="19"/>
  <c r="AA14" i="17"/>
  <c r="AA8" i="17"/>
  <c r="AB9" i="18"/>
  <c r="Z9" i="18"/>
  <c r="X9" i="18"/>
  <c r="V650" i="16"/>
  <c r="V437" i="19"/>
  <c r="X4" i="18"/>
  <c r="Y23" i="21"/>
  <c r="V789" i="16"/>
  <c r="Y12" i="17"/>
  <c r="V91" i="16"/>
  <c r="V1053" i="16"/>
  <c r="AB11" i="21"/>
  <c r="Z11" i="21"/>
  <c r="AB4" i="21"/>
  <c r="Z4" i="21"/>
  <c r="V1100" i="19"/>
  <c r="V749" i="19"/>
  <c r="Z7" i="21"/>
  <c r="AB7" i="21"/>
  <c r="V910" i="16"/>
  <c r="V566" i="16"/>
  <c r="AB21" i="21"/>
  <c r="Z21" i="21"/>
  <c r="Y4" i="21"/>
  <c r="V869" i="19"/>
  <c r="V797" i="16"/>
  <c r="Y9" i="21"/>
  <c r="AA9" i="21"/>
  <c r="Y4" i="18"/>
  <c r="AB8" i="18"/>
  <c r="Z8" i="18"/>
  <c r="X8" i="18"/>
  <c r="V227" i="19"/>
  <c r="V581" i="19"/>
  <c r="V920" i="19"/>
  <c r="V1115" i="19"/>
  <c r="AB13" i="17"/>
  <c r="Z13" i="17"/>
  <c r="X13" i="17"/>
  <c r="AB10" i="17"/>
  <c r="Z10" i="17"/>
  <c r="V1051" i="16"/>
  <c r="Y7" i="20"/>
  <c r="V846" i="19"/>
  <c r="X5" i="20"/>
  <c r="AA22" i="21"/>
  <c r="AB24" i="18"/>
  <c r="Z24" i="18"/>
  <c r="X24" i="18"/>
  <c r="V1036" i="19"/>
  <c r="V349" i="19"/>
  <c r="V664" i="16"/>
  <c r="V1105" i="19"/>
  <c r="AB13" i="21"/>
  <c r="Z13" i="21"/>
  <c r="AB13" i="20"/>
  <c r="Z13" i="20"/>
  <c r="V1092" i="16"/>
  <c r="AA6" i="20"/>
  <c r="Y6" i="20"/>
  <c r="AB21" i="18"/>
  <c r="Z21" i="18"/>
  <c r="V998" i="19"/>
  <c r="AA6" i="21"/>
  <c r="V895" i="16"/>
  <c r="Y5" i="20"/>
  <c r="V355" i="16"/>
  <c r="V111" i="19"/>
  <c r="X22" i="18"/>
  <c r="X22" i="21"/>
  <c r="X9" i="20"/>
  <c r="V1036" i="16"/>
  <c r="AA9" i="18"/>
  <c r="Y9" i="18"/>
  <c r="V126" i="19"/>
  <c r="AB22" i="21"/>
  <c r="Z22" i="21"/>
  <c r="V685" i="16"/>
  <c r="V696" i="16"/>
  <c r="V966" i="19"/>
  <c r="V1208" i="19"/>
  <c r="V143" i="19"/>
  <c r="AB11" i="17"/>
  <c r="Z11" i="17"/>
  <c r="X11" i="17"/>
  <c r="V211" i="19"/>
  <c r="AB3" i="20"/>
  <c r="Z3" i="20"/>
  <c r="V671" i="19"/>
  <c r="AA22" i="18"/>
  <c r="Y9" i="20"/>
  <c r="V184" i="16"/>
  <c r="AB9" i="17"/>
  <c r="Z9" i="17"/>
  <c r="V494" i="19"/>
  <c r="AA12" i="18"/>
  <c r="Y12" i="18"/>
  <c r="V5" i="19"/>
  <c r="V720" i="16"/>
  <c r="V903" i="16"/>
  <c r="V833" i="19"/>
  <c r="V206" i="19"/>
  <c r="V273" i="16"/>
  <c r="V528" i="16"/>
  <c r="V344" i="16"/>
  <c r="AB12" i="20"/>
  <c r="Z12" i="20"/>
  <c r="X12" i="20"/>
  <c r="V407" i="19"/>
  <c r="AB20" i="18"/>
  <c r="Z20" i="18"/>
  <c r="X20" i="18"/>
  <c r="V953" i="19"/>
  <c r="V569" i="19"/>
  <c r="AB26" i="21"/>
  <c r="Z26" i="21"/>
  <c r="AB4" i="20"/>
  <c r="Z4" i="20"/>
  <c r="V1117" i="19"/>
  <c r="AA8" i="21"/>
  <c r="V1203" i="16"/>
  <c r="V1014" i="19"/>
  <c r="AB14" i="20"/>
  <c r="Z14" i="20"/>
  <c r="AB23" i="18"/>
  <c r="Z23" i="18"/>
  <c r="V982" i="19"/>
  <c r="V483" i="16"/>
  <c r="X16" i="21"/>
  <c r="V144" i="19"/>
  <c r="V596" i="19"/>
  <c r="Z17" i="21"/>
  <c r="AB17" i="21"/>
  <c r="X17" i="21"/>
  <c r="V266" i="19"/>
  <c r="V396" i="16"/>
  <c r="Z27" i="21"/>
  <c r="AB27" i="21"/>
  <c r="X4" i="20"/>
  <c r="V1030" i="19"/>
  <c r="V910" i="19"/>
  <c r="Y25" i="21"/>
  <c r="X10" i="21"/>
  <c r="AA10" i="21"/>
  <c r="Y10" i="21"/>
  <c r="AB7" i="18"/>
  <c r="Z7" i="18"/>
  <c r="AA10" i="18"/>
  <c r="Y10" i="18"/>
  <c r="X10" i="18"/>
  <c r="V720" i="19"/>
  <c r="V1043" i="16"/>
  <c r="AB12" i="17"/>
  <c r="Z12" i="17"/>
  <c r="X12" i="17"/>
  <c r="V319" i="16"/>
  <c r="V81" i="19"/>
  <c r="V405" i="19"/>
  <c r="V572" i="19"/>
  <c r="V1008" i="16"/>
  <c r="T69" i="24" l="1"/>
  <c r="T37" i="24"/>
  <c r="T76" i="24"/>
  <c r="T48" i="24"/>
  <c r="T27" i="24"/>
  <c r="T40" i="24"/>
  <c r="T73" i="24"/>
  <c r="T84" i="24"/>
  <c r="T14" i="24"/>
  <c r="T81" i="24"/>
  <c r="T31" i="24"/>
  <c r="T18" i="24"/>
  <c r="T24" i="24"/>
  <c r="T25" i="24"/>
  <c r="T90" i="24"/>
  <c r="T21" i="24"/>
  <c r="T36" i="24"/>
  <c r="T17" i="24"/>
  <c r="T72" i="24"/>
  <c r="T19" i="24"/>
  <c r="T34" i="24"/>
  <c r="T86" i="24"/>
  <c r="T7" i="24"/>
  <c r="T26" i="24"/>
  <c r="T28" i="24"/>
  <c r="T78" i="24"/>
  <c r="T82" i="24"/>
  <c r="T9" i="24"/>
  <c r="T5" i="24"/>
  <c r="T29" i="24"/>
  <c r="T20" i="24"/>
  <c r="T8" i="24"/>
</calcChain>
</file>

<file path=xl/sharedStrings.xml><?xml version="1.0" encoding="utf-8"?>
<sst xmlns="http://schemas.openxmlformats.org/spreadsheetml/2006/main" count="9223" uniqueCount="1515">
  <si>
    <t>id</t>
  </si>
  <si>
    <t>name</t>
  </si>
  <si>
    <t>structure_order</t>
  </si>
  <si>
    <t>parent_id</t>
  </si>
  <si>
    <t>113</t>
  </si>
  <si>
    <t>124</t>
  </si>
  <si>
    <t>143</t>
  </si>
  <si>
    <t>146</t>
  </si>
  <si>
    <t>152</t>
  </si>
  <si>
    <t>170</t>
  </si>
  <si>
    <t>171</t>
  </si>
  <si>
    <t>172</t>
  </si>
  <si>
    <t>175</t>
  </si>
  <si>
    <t>177</t>
  </si>
  <si>
    <t>178</t>
  </si>
  <si>
    <t>179</t>
  </si>
  <si>
    <t>180</t>
  </si>
  <si>
    <t>183</t>
  </si>
  <si>
    <t>184</t>
  </si>
  <si>
    <t>200</t>
  </si>
  <si>
    <t>207</t>
  </si>
  <si>
    <t>background</t>
  </si>
  <si>
    <t>Tuberomammillary nucleus, ventral part</t>
  </si>
  <si>
    <t>Primary somatosensory area, mouth, layer 6b</t>
  </si>
  <si>
    <t>Inferior colliculus</t>
  </si>
  <si>
    <t>internal capsule</t>
  </si>
  <si>
    <t>Principal sensory nucleus of the trigeminal</t>
  </si>
  <si>
    <t>Primary somatosensory area, trunk, layer 6a</t>
  </si>
  <si>
    <t>Superior colliculus, motor related, intermediate gray layer</t>
  </si>
  <si>
    <t>Parataenial nucleus</t>
  </si>
  <si>
    <t>Superior colliculus, motor related, intermediate white layer</t>
  </si>
  <si>
    <t>Induseum griseum</t>
  </si>
  <si>
    <t>Anterior amygdalar area</t>
  </si>
  <si>
    <t>Superior colliculus, motor related, deep gray layer</t>
  </si>
  <si>
    <t>Intergeniculate leaflet of the lateral geniculate complex</t>
  </si>
  <si>
    <t>Anterior cingulate area</t>
  </si>
  <si>
    <t>Primary visual area, layer 6a</t>
  </si>
  <si>
    <t>Oculomotor nucleus</t>
  </si>
  <si>
    <t>Gustatory areas, layer 1</t>
  </si>
  <si>
    <t>Paraventricular hypothalamic nucleus</t>
  </si>
  <si>
    <t>posteromedial visual area, layer 2/3</t>
  </si>
  <si>
    <t>Superior colliculus, motor related, deep white layer</t>
  </si>
  <si>
    <t>Infralimbic area</t>
  </si>
  <si>
    <t>Precommissural nucleus</t>
  </si>
  <si>
    <t>Nucleus accumbens</t>
  </si>
  <si>
    <t>medial longitudinal fascicle</t>
  </si>
  <si>
    <t>Paraventricular hypothalamic nucleus, descending division</t>
  </si>
  <si>
    <t>Anterodorsal nucleus</t>
  </si>
  <si>
    <t>Lateral terminal nucleus of the accessory optic tract</t>
  </si>
  <si>
    <t>Interstitial nucleus of Cajal</t>
  </si>
  <si>
    <t>Frontal pole, layer 1</t>
  </si>
  <si>
    <t>Anterodorsal preoptic nucleus</t>
  </si>
  <si>
    <t>ventricular systems</t>
  </si>
  <si>
    <t>Lateral visual area, layer 6a</t>
  </si>
  <si>
    <t>middle cerebellar peduncle</t>
  </si>
  <si>
    <t>lateral ventricle</t>
  </si>
  <si>
    <t>Inferior olivary complex</t>
  </si>
  <si>
    <t>Prelimbic area, layer 6a</t>
  </si>
  <si>
    <t>Anterior hypothalamic nucleus</t>
  </si>
  <si>
    <t>Interposed nucleus</t>
  </si>
  <si>
    <t>motor root of the trigeminal nerve</t>
  </si>
  <si>
    <t>Dorsal cochlear nucleus</t>
  </si>
  <si>
    <t>Temporal association areas, layer 1</t>
  </si>
  <si>
    <t>Interpeduncular nucleus</t>
  </si>
  <si>
    <t>Ventral cochlear nucleus</t>
  </si>
  <si>
    <t>Agranular insular area, dorsal part</t>
  </si>
  <si>
    <t>Superior olivary complex, medial part</t>
  </si>
  <si>
    <t>Inferior salivatory nucleus</t>
  </si>
  <si>
    <t>Primary somatosensory area, lower limb, layer 2/3</t>
  </si>
  <si>
    <t>Superior olivary complex, lateral part</t>
  </si>
  <si>
    <t>Trochlear nucleus</t>
  </si>
  <si>
    <t>optic chiasm</t>
  </si>
  <si>
    <t>Periventricular hypothalamic nucleus, intermediate part</t>
  </si>
  <si>
    <t>Agranular insular area, posterior part, layer 1</t>
  </si>
  <si>
    <t>Lateral visual area, layer 6b</t>
  </si>
  <si>
    <t>Superior olivary complex, periolivary region</t>
  </si>
  <si>
    <t>optic tract</t>
  </si>
  <si>
    <t>Periventricular hypothalamic nucleus, posterior part</t>
  </si>
  <si>
    <t>Anteromedial nucleus</t>
  </si>
  <si>
    <t>Midbrain reticular nucleus</t>
  </si>
  <si>
    <t>third ventricle</t>
  </si>
  <si>
    <t>Lateral amygdalar nucleus</t>
  </si>
  <si>
    <t>Prelimbic area, layer 6b</t>
  </si>
  <si>
    <t>Periventricular hypothalamic nucleus, preoptic part</t>
  </si>
  <si>
    <t>Intermediate reticular nucleus</t>
  </si>
  <si>
    <t>cerebral aqueduct</t>
  </si>
  <si>
    <t>Nucleus ambiguus, ventral division</t>
  </si>
  <si>
    <t>fourth ventricle</t>
  </si>
  <si>
    <t>Pontine reticular nucleus</t>
  </si>
  <si>
    <t>Locus ceruleus</t>
  </si>
  <si>
    <t>Gustatory areas, layer 4</t>
  </si>
  <si>
    <t>lateral recess</t>
  </si>
  <si>
    <t>Lateral dorsal nucleus of thalamus</t>
  </si>
  <si>
    <t>Dorsal auditory area, layer 6a</t>
  </si>
  <si>
    <t>posterior commissure</t>
  </si>
  <si>
    <t>Anterior olfactory nucleus</t>
  </si>
  <si>
    <t>Laterodorsal tegmental nucleus</t>
  </si>
  <si>
    <t>Agranular insular area, posterior part, layer 2/3</t>
  </si>
  <si>
    <t>central canal, spinal cord/medulla</t>
  </si>
  <si>
    <t>Nucleus prepositus</t>
  </si>
  <si>
    <t>Dorsal part of the lateral geniculate complex</t>
  </si>
  <si>
    <t>Prelimbic area, layer 1</t>
  </si>
  <si>
    <t>Retrochiasmatic area</t>
  </si>
  <si>
    <t>Nucleus of Roller</t>
  </si>
  <si>
    <t>Ventral part of the lateral geniculate complex</t>
  </si>
  <si>
    <t>Gustatory areas, layer 2/3</t>
  </si>
  <si>
    <t>Nucleus of reunions</t>
  </si>
  <si>
    <t>Lateral habenula</t>
  </si>
  <si>
    <t>Gustatory areas, layer 5</t>
  </si>
  <si>
    <t>Accessory olfactory bulb, glomerular layer</t>
  </si>
  <si>
    <t>Rhomboid nucleus</t>
  </si>
  <si>
    <t>pyramid</t>
  </si>
  <si>
    <t>Lateral hypothalamic area</t>
  </si>
  <si>
    <t>Accessory olfactory bulb, granular layer</t>
  </si>
  <si>
    <t>Primary somatosensory area, barrel field, layer 2/3</t>
  </si>
  <si>
    <t>Medial vestibular nucleus</t>
  </si>
  <si>
    <t>Linear nucleus of the medulla</t>
  </si>
  <si>
    <t>Accessory olfactory bulb, mitral layer</t>
  </si>
  <si>
    <t>Area postrema</t>
  </si>
  <si>
    <t>Lateral vestibular nucleus</t>
  </si>
  <si>
    <t>Lateral mammillary nucleus</t>
  </si>
  <si>
    <t>Anterior cingulate area, dorsal part, layer 2/3</t>
  </si>
  <si>
    <t>Red nucleus</t>
  </si>
  <si>
    <t>Anterior pretectal nucleus</t>
  </si>
  <si>
    <t>Superior vestibular nucleus</t>
  </si>
  <si>
    <t>Lateral posterior nucleus of the thalamus</t>
  </si>
  <si>
    <t>Arcuate hypothalamic nucleus</t>
  </si>
  <si>
    <t>Spinal vestibular nucleus</t>
  </si>
  <si>
    <t>Lateral preoptic area</t>
  </si>
  <si>
    <t>Anterior tegmental nucleus</t>
  </si>
  <si>
    <t>Anterolateral visual area, layer 5</t>
  </si>
  <si>
    <t>Temporal association areas, layer 4</t>
  </si>
  <si>
    <t>Lateral reticular nucleus</t>
  </si>
  <si>
    <t>solitary tract</t>
  </si>
  <si>
    <t>Dorsal auditory area, layer 6b</t>
  </si>
  <si>
    <t>Midbrain reticular nucleus, retrorubral area</t>
  </si>
  <si>
    <t>Posterior auditory area, layer 6a</t>
  </si>
  <si>
    <t>Lateral septal nucleus, caudal (caudodorsal) part</t>
  </si>
  <si>
    <t>Primary auditory area, layer 2/3</t>
  </si>
  <si>
    <t>Dorsal auditory area, layer 5</t>
  </si>
  <si>
    <t>Retrosplenial area</t>
  </si>
  <si>
    <t>Anteroventral nucleus of thalamus</t>
  </si>
  <si>
    <t>posteromedial visual area, layer 6a</t>
  </si>
  <si>
    <t>Lateral septal nucleus, rostral (rostroventral) part</t>
  </si>
  <si>
    <t>Nucleus of the lateral olfactory tract, molecular layer</t>
  </si>
  <si>
    <t>Reticular nucleus of the thalamus</t>
  </si>
  <si>
    <t>Anteroventral preoptic nucleus</t>
  </si>
  <si>
    <t>Lateral septal nucleus, ventral part</t>
  </si>
  <si>
    <t>Posterolateral visual area, layer 2/3</t>
  </si>
  <si>
    <t>Nucleus sagulum</t>
  </si>
  <si>
    <t>Anteroventral periventricular nucleus</t>
  </si>
  <si>
    <t>Retrosplenial area, dorsal part, layer 6a</t>
  </si>
  <si>
    <t>Striatum-like amygdalar nuclei</t>
  </si>
  <si>
    <t>Retrosplenial area, lateral agranular part, layer 6b</t>
  </si>
  <si>
    <t>Barrington's nucleus</t>
  </si>
  <si>
    <t>Anteromedial visual area, layer 1</t>
  </si>
  <si>
    <t>Bed nucleus of the anterior commissure</t>
  </si>
  <si>
    <t>Orbital area, ventrolateral part, layer 2/3</t>
  </si>
  <si>
    <t>Temporal association areas, layer 5</t>
  </si>
  <si>
    <t>Bed nucleus of the accessory olfactory tract</t>
  </si>
  <si>
    <t>Basolateral amygdalar nucleus</t>
  </si>
  <si>
    <t>Anterior cingulate area, ventral part, layer 2/3</t>
  </si>
  <si>
    <t>Magnocellular nucleus</t>
  </si>
  <si>
    <t>stria terminalis</t>
  </si>
  <si>
    <t>Basolateral amygdalar nucleus, anterior part</t>
  </si>
  <si>
    <t>Prelimbic area, layer 2/3</t>
  </si>
  <si>
    <t>Primary visual area, layer 6b</t>
  </si>
  <si>
    <t>Magnocellular reticular nucleus</t>
  </si>
  <si>
    <t>Septofimbrial nucleus</t>
  </si>
  <si>
    <t>Basolateral amygdalar nucleus, posterior part</t>
  </si>
  <si>
    <t>Midbrain</t>
  </si>
  <si>
    <t>Agranular insular area, posterior part, layer 6a</t>
  </si>
  <si>
    <t>Supragenual nucleus</t>
  </si>
  <si>
    <t>Basomedial amygdalar nucleus</t>
  </si>
  <si>
    <t>Primary motor area, Layer 1</t>
  </si>
  <si>
    <t>Subgeniculate nucleus</t>
  </si>
  <si>
    <t>Suprageniculate nucleus</t>
  </si>
  <si>
    <t>superior cerebelar peduncles</t>
  </si>
  <si>
    <t>Agranular insular area, dorsal part, layer 2/3</t>
  </si>
  <si>
    <t>Retrosplenial area, dorsal part, layer 6b</t>
  </si>
  <si>
    <t>Accessory supraoptic group</t>
  </si>
  <si>
    <t>Septohippocampal nucleus</t>
  </si>
  <si>
    <t>Perirhinal area, layer 6a</t>
  </si>
  <si>
    <t>supramammillary decussation</t>
  </si>
  <si>
    <t>Substantia innominata</t>
  </si>
  <si>
    <t>Agranular insular area, posterior part, layer 5</t>
  </si>
  <si>
    <t>Subparaventricular zone</t>
  </si>
  <si>
    <t>Subceruleus nucleus</t>
  </si>
  <si>
    <t>Bed nuclei of the stria terminalis</t>
  </si>
  <si>
    <t>Medulla</t>
  </si>
  <si>
    <t>Preparasubthalamic nucleus</t>
  </si>
  <si>
    <t>Sublaterodorsal nucleus</t>
  </si>
  <si>
    <t>Mediodorsal nucleus of thalamus</t>
  </si>
  <si>
    <t>Prelimbic area, layer 5</t>
  </si>
  <si>
    <t>Parasubthalamic nucleus</t>
  </si>
  <si>
    <t>Submedial nucleus of the thalamus</t>
  </si>
  <si>
    <t>Perirhinal area, layer 6b</t>
  </si>
  <si>
    <t>Infracerebellar nucleus</t>
  </si>
  <si>
    <t>Substantia nigra, compact part</t>
  </si>
  <si>
    <t>Posterolateral visual area, layer 6a</t>
  </si>
  <si>
    <t>cuneate fascicle</t>
  </si>
  <si>
    <t>Substantia nigra, reticular part</t>
  </si>
  <si>
    <t>Field CA1</t>
  </si>
  <si>
    <t>Supraoptic nucleus</t>
  </si>
  <si>
    <t>Posterolateral visual area, layer 6b</t>
  </si>
  <si>
    <t>ventral tegmental decussation</t>
  </si>
  <si>
    <t>Anteromedial visual area, layer 4</t>
  </si>
  <si>
    <t>Medial amygdalar nucleus</t>
  </si>
  <si>
    <t>Orbital area, lateral part, layer 2/3</t>
  </si>
  <si>
    <t>vestibular nerve</t>
  </si>
  <si>
    <t>Subparafascicular nucleus, magnocellular part</t>
  </si>
  <si>
    <t>Lateral visual area, layer 1</t>
  </si>
  <si>
    <t>Subparafascicular nucleus, parvicellular part</t>
  </si>
  <si>
    <t>Field CA2</t>
  </si>
  <si>
    <t>Ectorhinal area/Layer 2/3</t>
  </si>
  <si>
    <t>Spinal nucleus of the trigeminal, caudal part</t>
  </si>
  <si>
    <t>Retrosplenial area, ventral part, layer 2/3</t>
  </si>
  <si>
    <t>Anteromedial visual area, layer 5</t>
  </si>
  <si>
    <t>Retrosplenial area, dorsal part, layer 2/3</t>
  </si>
  <si>
    <t>columns of the fornix</t>
  </si>
  <si>
    <t>Spinal nucleus of the trigeminal, interpolar part</t>
  </si>
  <si>
    <t>Orbital area, lateral part, layer 6a</t>
  </si>
  <si>
    <t>Anteromedial visual area, layer 6b</t>
  </si>
  <si>
    <t>Retrosplenial area, dorsal part, layer 1</t>
  </si>
  <si>
    <t>dorsal hippocampal commissure</t>
  </si>
  <si>
    <t>Spinal nucleus of the trigeminal, oral part</t>
  </si>
  <si>
    <t>Orbital area, lateral part, layer 1</t>
  </si>
  <si>
    <t>ventral hippocampal commissure</t>
  </si>
  <si>
    <t>Primary somatosensory area, upper limb, layer 1</t>
  </si>
  <si>
    <t>Basolateral amygdalar nucleus, ventral part</t>
  </si>
  <si>
    <t>Median preoptic nucleus</t>
  </si>
  <si>
    <t>Posterior auditory area, layer 6b</t>
  </si>
  <si>
    <t>Midbrain trigeminal nucleus</t>
  </si>
  <si>
    <t>Primary somatosensory area, trunk, layer 6b</t>
  </si>
  <si>
    <t>Field CA3</t>
  </si>
  <si>
    <t>alveus</t>
  </si>
  <si>
    <t>posteromedial visual area, layer 6b</t>
  </si>
  <si>
    <t>Subthalamic nucleus</t>
  </si>
  <si>
    <t>Medial geniculate complex</t>
  </si>
  <si>
    <t>Striatum</t>
  </si>
  <si>
    <t>Primary somatosensory area, lower limb, layer 6a</t>
  </si>
  <si>
    <t>brachium of the inferior colliculus</t>
  </si>
  <si>
    <t>Medial habenula</t>
  </si>
  <si>
    <t>Orbital area, medial part, layer 1</t>
  </si>
  <si>
    <t>Orbital area, lateral part, layer 6b</t>
  </si>
  <si>
    <t>Medial mammillary nucleus</t>
  </si>
  <si>
    <t>Superior colliculus, motor related, intermediate gray layer, sublayer a</t>
  </si>
  <si>
    <t>posteromedial visual area, layer 4</t>
  </si>
  <si>
    <t>Subiculum</t>
  </si>
  <si>
    <t>Superior colliculus, motor related, intermediate gray layer, sublayer b</t>
  </si>
  <si>
    <t>Main olfactory bulb</t>
  </si>
  <si>
    <t>Primary somatosensory area, lower limb, layer 6b</t>
  </si>
  <si>
    <t>Superior colliculus, motor related, intermediate gray layer, sublayer c</t>
  </si>
  <si>
    <t>Medial preoptic nucleus</t>
  </si>
  <si>
    <t>Ventral auditory area, layer 6a</t>
  </si>
  <si>
    <t>Medial preoptic area</t>
  </si>
  <si>
    <t>Supramammillary nucleus</t>
  </si>
  <si>
    <t>Dorsal auditory area, layer 1</t>
  </si>
  <si>
    <t>dorsal fornix</t>
  </si>
  <si>
    <t>Medial pretectal area</t>
  </si>
  <si>
    <t>Supratrigeminal nucleus</t>
  </si>
  <si>
    <t>Central amygdalar nucleus</t>
  </si>
  <si>
    <t>Perirhinal area, layer 1</t>
  </si>
  <si>
    <t>Retrosplenial area, ventral part, layer 1</t>
  </si>
  <si>
    <t>Retrosplenial area, dorsal part, layer 4</t>
  </si>
  <si>
    <t>Thalamus</t>
  </si>
  <si>
    <t>Infralimbic area, layer 2/3</t>
  </si>
  <si>
    <t>Primary somatosensory area, nose, layer 1</t>
  </si>
  <si>
    <t>Medial septal nucleus</t>
  </si>
  <si>
    <t>posteromedial visual area, layer 5</t>
  </si>
  <si>
    <t>Postpiriform transition area</t>
  </si>
  <si>
    <t>Lateral visual area, layer 4</t>
  </si>
  <si>
    <t>Tegmental reticular nucleus</t>
  </si>
  <si>
    <t>Central lateral nucleus of the thalamus</t>
  </si>
  <si>
    <t>Accessory facial motor nucleus</t>
  </si>
  <si>
    <t>Primary somatosensory area, upper limb, layer 4</t>
  </si>
  <si>
    <t>Nucleus of the brachium of the inferior colliculus</t>
  </si>
  <si>
    <t>Triangular nucleus of septum</t>
  </si>
  <si>
    <t>Orbital area, medial part, layer 2/3</t>
  </si>
  <si>
    <t>Claustrum</t>
  </si>
  <si>
    <t>Nucleus of Darkschewitsch</t>
  </si>
  <si>
    <t>Anterior cingulate area, ventral part, layer 1</t>
  </si>
  <si>
    <t>Taenia tecta</t>
  </si>
  <si>
    <t>Retrosplenial area, ventral part, layer 6a</t>
  </si>
  <si>
    <t>Primary visual area, layer 1</t>
  </si>
  <si>
    <t>fasciculus retroflexus</t>
  </si>
  <si>
    <t>Diagonal band nucleus</t>
  </si>
  <si>
    <t>Ventral auditory area, layer 6b</t>
  </si>
  <si>
    <t>Central medial nucleus of the thalamus</t>
  </si>
  <si>
    <t>Dorsal auditory area, layer 2/3</t>
  </si>
  <si>
    <t>Anterolateral visual area, layer 6a</t>
  </si>
  <si>
    <t>fimbria</t>
  </si>
  <si>
    <t>Nucleus incertus</t>
  </si>
  <si>
    <t>Orbital area, ventrolateral part, layer 6a</t>
  </si>
  <si>
    <t>Subparafascicular area</t>
  </si>
  <si>
    <t>Retrosplenial area, dorsal part, layer 5</t>
  </si>
  <si>
    <t>habenular commissure</t>
  </si>
  <si>
    <t>Nucleus of the lateral lemniscus</t>
  </si>
  <si>
    <t>Lateral visual area, layer 5</t>
  </si>
  <si>
    <t>Tuberal nucleus</t>
  </si>
  <si>
    <t>Cuneiform nucleus</t>
  </si>
  <si>
    <t>Orbital area, medial part, layer 5</t>
  </si>
  <si>
    <t>Motor nucleus of trigeminal</t>
  </si>
  <si>
    <t>Retrosplenial area, ventral part, layer 6b</t>
  </si>
  <si>
    <t>Primary somatosensory area, upper limb, layer 5</t>
  </si>
  <si>
    <t>Nucleus of the optic tract</t>
  </si>
  <si>
    <t>Ventral anterior-lateral complex of the thalamus</t>
  </si>
  <si>
    <t>Orbital area, lateral part, layer 5</t>
  </si>
  <si>
    <t>Dentate gyrus, granule cell layer</t>
  </si>
  <si>
    <t>inferior colliculus commissure</t>
  </si>
  <si>
    <t>Nucleus of the posterior commissure</t>
  </si>
  <si>
    <t>Gustatory areas, layer 6a</t>
  </si>
  <si>
    <t>Cortical amygdalar area, anterior part</t>
  </si>
  <si>
    <t>Nucleus of the trapezoid body</t>
  </si>
  <si>
    <t>Posterior auditory area, layer 2/3</t>
  </si>
  <si>
    <t>Cortical amygdalar area, posterior part</t>
  </si>
  <si>
    <t>Primary motor area, Layer 5</t>
  </si>
  <si>
    <t>Anterolateral visual area, layer 6b</t>
  </si>
  <si>
    <t>Nucleus of the solitary tract</t>
  </si>
  <si>
    <t>Abducens nucleus</t>
  </si>
  <si>
    <t>Primary somatosensory area, nose, layer 4</t>
  </si>
  <si>
    <t>Secondary motor area, layer 1</t>
  </si>
  <si>
    <t>Primary somatosensory area, mouth, layer 2/3</t>
  </si>
  <si>
    <t>lateral lemniscus</t>
  </si>
  <si>
    <t>Facial motor nucleus</t>
  </si>
  <si>
    <t>Gustatory areas, layer 6b</t>
  </si>
  <si>
    <t>lateral olfactory tract, body</t>
  </si>
  <si>
    <t>Frontal pole, layer 2/3</t>
  </si>
  <si>
    <t>Primary somatosensory area, trunk, layer 2/3</t>
  </si>
  <si>
    <t>Retrosplenial area, lateral agranular part, layer 1</t>
  </si>
  <si>
    <t>Caudoputamen</t>
  </si>
  <si>
    <t>mammillary peduncle</t>
  </si>
  <si>
    <t>Agranular insular area, ventral part, layer 6a</t>
  </si>
  <si>
    <t>Dorsal auditory area, layer 4</t>
  </si>
  <si>
    <t>Orbital area, ventrolateral part, layer 6b</t>
  </si>
  <si>
    <t>mammillotegmental tract</t>
  </si>
  <si>
    <t>Ventral medial nucleus of the thalamus</t>
  </si>
  <si>
    <t>Retrosplenial area, ventral part, layer 5</t>
  </si>
  <si>
    <t>Ventrolateral preoptic nucleus</t>
  </si>
  <si>
    <t>mammilothalmic tract</t>
  </si>
  <si>
    <t>Perirhinal area, layer 5</t>
  </si>
  <si>
    <t>Ventromedial hypothalamic nucleus</t>
  </si>
  <si>
    <t>Agranular insular area, ventral part, layer 2/3</t>
  </si>
  <si>
    <t>Posterior auditory area, layer 1</t>
  </si>
  <si>
    <t>medial lemniscus</t>
  </si>
  <si>
    <t>Olfactory areas</t>
  </si>
  <si>
    <t>Primary somatosensory area, nose, layer 5</t>
  </si>
  <si>
    <t>Cortical subplate</t>
  </si>
  <si>
    <t>Agranular insular area, ventral part, layer 1</t>
  </si>
  <si>
    <t>midbrain tract of the trigeminal nerve</t>
  </si>
  <si>
    <t>Olivary pretectal nucleus</t>
  </si>
  <si>
    <t>Infralimbic area, layer 1</t>
  </si>
  <si>
    <t>Cuneate nucleus</t>
  </si>
  <si>
    <t>Ventral posterolateral nucleus of the thalamus</t>
  </si>
  <si>
    <t>Primary visual area, layer 4</t>
  </si>
  <si>
    <t>Ventral posterolateral nucleus of the thalamus, parvicellular part</t>
  </si>
  <si>
    <t>Dentate gyrus</t>
  </si>
  <si>
    <t>arbor vitae</t>
  </si>
  <si>
    <t>Temporal association areas, layer 6a</t>
  </si>
  <si>
    <t>Ventral posteromedial nucleus of the thalamus</t>
  </si>
  <si>
    <t>Primary auditory area, layer 1</t>
  </si>
  <si>
    <t>Ventral posteromedial nucleus of the thalamus, parvicellular part</t>
  </si>
  <si>
    <t>Ventral tegmental area</t>
  </si>
  <si>
    <t>Posterolateral visual area, layer 1</t>
  </si>
  <si>
    <t>Olfactory tubercle</t>
  </si>
  <si>
    <t>Ventral auditory area, layer 2/3</t>
  </si>
  <si>
    <t>Ventral tegmental nucleus</t>
  </si>
  <si>
    <t>Posterior auditory area, layer 4</t>
  </si>
  <si>
    <t>Nucleus x</t>
  </si>
  <si>
    <t>Secondary motor area, layer 5</t>
  </si>
  <si>
    <t>Pons</t>
  </si>
  <si>
    <t>Anterior cingulate area, ventral part, layer 5</t>
  </si>
  <si>
    <t>Hypoglossal nucleus</t>
  </si>
  <si>
    <t>Retrosplenial area, lateral agranular part, layer 5</t>
  </si>
  <si>
    <t>corpus callosum</t>
  </si>
  <si>
    <t>Primary visual area, layer 5</t>
  </si>
  <si>
    <t>Posterior amygdalar nucleus</t>
  </si>
  <si>
    <t>Nucleus y</t>
  </si>
  <si>
    <t>Agranular insular area, dorsal part, layer 6a</t>
  </si>
  <si>
    <t>corticospinal tract</t>
  </si>
  <si>
    <t>Temporal association areas, layer 6b</t>
  </si>
  <si>
    <t>Piriform-amygdalar area</t>
  </si>
  <si>
    <t>Posterior auditory area, layer 5</t>
  </si>
  <si>
    <t>spinal tract of the trigeminal nerve</t>
  </si>
  <si>
    <t>Periaqueductal gray</t>
  </si>
  <si>
    <t>Zona incerta</t>
  </si>
  <si>
    <t>facial nerve</t>
  </si>
  <si>
    <t>Agranular insular area, ventral part, layer 5</t>
  </si>
  <si>
    <t>stria medullaris</t>
  </si>
  <si>
    <t>Pallidum</t>
  </si>
  <si>
    <t>Fields of Forel</t>
  </si>
  <si>
    <t>posteromedial visual area, layer 1</t>
  </si>
  <si>
    <t>Supplemental somatosensory area, layer 2/3</t>
  </si>
  <si>
    <t>Anterior cingulate area, ventral part, 6a</t>
  </si>
  <si>
    <t>Dorsal peduncular area</t>
  </si>
  <si>
    <t>Primary auditory area, layer 4</t>
  </si>
  <si>
    <t>Anterior cingulate area, ventral part, 6b</t>
  </si>
  <si>
    <t>Primary visual area, layer 2/3</t>
  </si>
  <si>
    <t>Infralimbic area, layer 5</t>
  </si>
  <si>
    <t>Dorsomedial nucleus of the hypothalamus</t>
  </si>
  <si>
    <t>Agranular insular area, dorsal part, layer 6b</t>
  </si>
  <si>
    <t>Ectorhinal area/Layer 1</t>
  </si>
  <si>
    <t>Primary somatosensory area, nose, layer 2/3</t>
  </si>
  <si>
    <t>Dorsal motor nucleus of the vagus nerve</t>
  </si>
  <si>
    <t>trapezoid body</t>
  </si>
  <si>
    <t>Superior colliculus, superficial gray layer</t>
  </si>
  <si>
    <t>Parasubiculum</t>
  </si>
  <si>
    <t>Primary motor area, Layer 6a</t>
  </si>
  <si>
    <t>Dentate nucleus</t>
  </si>
  <si>
    <t>Primary auditory area, layer 5</t>
  </si>
  <si>
    <t>Visceral area, layer 6b</t>
  </si>
  <si>
    <t>Superior colliculus, optic layer</t>
  </si>
  <si>
    <t>Parvicellular reticular nucleus</t>
  </si>
  <si>
    <t>Primary somatosensory area, upper limb, layer 2/3</t>
  </si>
  <si>
    <t>Visceral area, layer 6a</t>
  </si>
  <si>
    <t>Parasolitary nucleus</t>
  </si>
  <si>
    <t>Supplemental somatosensory area, layer 6a</t>
  </si>
  <si>
    <t>rubrospinal tract</t>
  </si>
  <si>
    <t>Parabrachial nucleus</t>
  </si>
  <si>
    <t>Posterolateral visual area, layer 4</t>
  </si>
  <si>
    <t>Supplemental somatosensory area, layer 1</t>
  </si>
  <si>
    <t>Parabigeminal nucleus</t>
  </si>
  <si>
    <t>tectospinal pathway</t>
  </si>
  <si>
    <t>Primary somatosensory area, mouth, layer 1</t>
  </si>
  <si>
    <t>Dorsal tegmental nucleus</t>
  </si>
  <si>
    <t>Primary motor area, Layer 6b</t>
  </si>
  <si>
    <t>amygdalar capsule</t>
  </si>
  <si>
    <t>Perirhinal area, layer 2/3</t>
  </si>
  <si>
    <t>Primary somatosensory area, nose, layer 6a</t>
  </si>
  <si>
    <t>Supplemental somatosensory area, layer 6b</t>
  </si>
  <si>
    <t>Retrosplenial area, lateral agranular part</t>
  </si>
  <si>
    <t>Ectorhinal area</t>
  </si>
  <si>
    <t>Visceral area, layer 1</t>
  </si>
  <si>
    <t>Pontine central gray</t>
  </si>
  <si>
    <t>anterior commissure, olfactory limb</t>
  </si>
  <si>
    <t>Posterolateral visual area, layer 5</t>
  </si>
  <si>
    <t>External cuneate nucleus</t>
  </si>
  <si>
    <t>Anterolateral visual area, layer 2/3</t>
  </si>
  <si>
    <t>Retrosplenial area, lateral agranular part, layer 6a</t>
  </si>
  <si>
    <t>Paracentral nucleus</t>
  </si>
  <si>
    <t>anterior commissure, temporal limb</t>
  </si>
  <si>
    <t>Orbital area, medial part, layer 6a</t>
  </si>
  <si>
    <t>trochlear nerve</t>
  </si>
  <si>
    <t>Lingula (I)</t>
  </si>
  <si>
    <t>Posterodorsal preoptic nucleus</t>
  </si>
  <si>
    <t>Entorhinal area, lateral part</t>
  </si>
  <si>
    <t>Anterior cingulate area, dorsal part, layer 6a</t>
  </si>
  <si>
    <t>Central lobule</t>
  </si>
  <si>
    <t>cerebal peduncle</t>
  </si>
  <si>
    <t>Entorhinal area, medial part, dorsal zone</t>
  </si>
  <si>
    <t>Anterior cingulate area, dorsal part, layer 6b</t>
  </si>
  <si>
    <t>Culmen</t>
  </si>
  <si>
    <t>Primary somatosensory area, nose, layer 6b</t>
  </si>
  <si>
    <t>Parafascicular nucleus</t>
  </si>
  <si>
    <t>Pontine gray</t>
  </si>
  <si>
    <t>Entorhinal area, medial part, ventral zone</t>
  </si>
  <si>
    <t>Anterior cingulate area, dorsal part, layer 1</t>
  </si>
  <si>
    <t>Declive (VI)</t>
  </si>
  <si>
    <t>Nucleus ambiguus, dorsal division</t>
  </si>
  <si>
    <t>cingulum bundle</t>
  </si>
  <si>
    <t>Primary motor area, Layer 2/3</t>
  </si>
  <si>
    <t>Folium-tuber vermis (VII)</t>
  </si>
  <si>
    <t>Primary somatosensory area, upper limb, layer 6a</t>
  </si>
  <si>
    <t>Posterior hypothalamic nucleus</t>
  </si>
  <si>
    <t>vomeronasal nerve</t>
  </si>
  <si>
    <t>Primary somatosensory area, mouth, layer 4</t>
  </si>
  <si>
    <t>Pyramus (VIII)</t>
  </si>
  <si>
    <t>Endopiriform nucleus, dorsal part</t>
  </si>
  <si>
    <t>Primary auditory area, layer 6a</t>
  </si>
  <si>
    <t>Uvula (IX)</t>
  </si>
  <si>
    <t>Ventral auditory area, layer 1</t>
  </si>
  <si>
    <t>Piriform area</t>
  </si>
  <si>
    <t>Secondary motor area, layer 2/3</t>
  </si>
  <si>
    <t>Retrosplenial area, lateral agranular part, layer 2/3</t>
  </si>
  <si>
    <t>Endopiriform nucleus, ventral part</t>
  </si>
  <si>
    <t>Nodulus (X)</t>
  </si>
  <si>
    <t>Orbital area, ventrolateral part, layer 1</t>
  </si>
  <si>
    <t>Paragigantocellular reticular nucleus, dorsal part</t>
  </si>
  <si>
    <t>Prelimbic area</t>
  </si>
  <si>
    <t>Lateral visual area, layer 2/3</t>
  </si>
  <si>
    <t>Primary somatosensory area, mouth, layer 5</t>
  </si>
  <si>
    <t>Ectorhinal area/Layer 6a</t>
  </si>
  <si>
    <t>Paragigantocellular reticular nucleus, lateral part</t>
  </si>
  <si>
    <t>Dorsal premammillary nucleus</t>
  </si>
  <si>
    <t>Primary somatosensory area, barrel field, layer 1</t>
  </si>
  <si>
    <t>Fasciola cinerea</t>
  </si>
  <si>
    <t>Primary motor area</t>
  </si>
  <si>
    <t>Ectorhinal area/Layer 5</t>
  </si>
  <si>
    <t>Fastigial nucleus</t>
  </si>
  <si>
    <t>Ventral auditory area, layer 4</t>
  </si>
  <si>
    <t>Agranular insular area, dorsal part, layer 1</t>
  </si>
  <si>
    <t>root</t>
  </si>
  <si>
    <t>Fundus of striatum</t>
  </si>
  <si>
    <t>Ventral premammillary nucleus</t>
  </si>
  <si>
    <t>Primary auditory area, layer 6b</t>
  </si>
  <si>
    <t>Primary somatosensory area, trunk, layer 1</t>
  </si>
  <si>
    <t>Simple lobule</t>
  </si>
  <si>
    <t>fiber tracts</t>
  </si>
  <si>
    <t>Visceral area, layer 4</t>
  </si>
  <si>
    <t>Anterior cingulate area, dorsal part, layer 5</t>
  </si>
  <si>
    <t>olfactory nerve layer of main olfactory bulb</t>
  </si>
  <si>
    <t>Ansiform lobule</t>
  </si>
  <si>
    <t>Posterior complex of the thalamus</t>
  </si>
  <si>
    <t>Secondary motor area, layer 6a</t>
  </si>
  <si>
    <t>Globus pallidus, external segment</t>
  </si>
  <si>
    <t>Ventral auditory area, layer 5</t>
  </si>
  <si>
    <t>Paramedian lobule</t>
  </si>
  <si>
    <t>Primary somatosensory area, upper limb, layer 6b</t>
  </si>
  <si>
    <t>Posterior limiting nucleus of the thalamus</t>
  </si>
  <si>
    <t>Primary somatosensory area, lower limb, layer 1</t>
  </si>
  <si>
    <t>Globus pallidus, internal segment</t>
  </si>
  <si>
    <t>Copula pyramidis</t>
  </si>
  <si>
    <t>Supplemental somatosensory area, layer 4</t>
  </si>
  <si>
    <t>Postsubiculum</t>
  </si>
  <si>
    <t>Primary somatosensory area, barrel field, layer 6a</t>
  </si>
  <si>
    <t>Gracile nucleus</t>
  </si>
  <si>
    <t>Paraflocculus</t>
  </si>
  <si>
    <t>Peripeduncular nucleus</t>
  </si>
  <si>
    <t>Ectorhinal area/Layer 6b</t>
  </si>
  <si>
    <t>Anteromedial visual area, layer 6a</t>
  </si>
  <si>
    <t>Primary somatosensory area, barrel field, layer 4</t>
  </si>
  <si>
    <t>Gigantocellular reticular nucleus</t>
  </si>
  <si>
    <t>Flocculus</t>
  </si>
  <si>
    <t>Pedunculopontine nucleus</t>
  </si>
  <si>
    <t>Infralimbic area, layer 6a</t>
  </si>
  <si>
    <t>Visceral area, layer 5</t>
  </si>
  <si>
    <t>doral tegmental decussation</t>
  </si>
  <si>
    <t>Posterior pretectal nucleus</t>
  </si>
  <si>
    <t>Primary somatosensory area, barrel field, layer 6b</t>
  </si>
  <si>
    <t>Anteromedial visual area, layer 2/3</t>
  </si>
  <si>
    <t>Parapyramidal nucleus</t>
  </si>
  <si>
    <t>Anterolateral visual area, layer 1</t>
  </si>
  <si>
    <t>Perireunensis nucleus</t>
  </si>
  <si>
    <t>Infralimbic area, layer 6b</t>
  </si>
  <si>
    <t>Presubiculum</t>
  </si>
  <si>
    <t>Secondary motor area, layer 6b</t>
  </si>
  <si>
    <t>Primary somatosensory area, trunk, layer 4</t>
  </si>
  <si>
    <t>Hippocampal formation</t>
  </si>
  <si>
    <t>Supplemental somatosensory area, layer 5</t>
  </si>
  <si>
    <t>external medullary lamina of the thalamus</t>
  </si>
  <si>
    <t>Pontine reticular nucleus, caudal part</t>
  </si>
  <si>
    <t>Primary somatosensory area, lower limb, layer 4</t>
  </si>
  <si>
    <t>Hypothalamus</t>
  </si>
  <si>
    <t>Medullary reticular nucleus, dorsal part</t>
  </si>
  <si>
    <t>Agranular insular area, dorsal part, layer 5</t>
  </si>
  <si>
    <t>Primary somatosensory area, mouth, layer 6a</t>
  </si>
  <si>
    <t>Intercalated amygdalar nucleus</t>
  </si>
  <si>
    <t>Visceral area, layer 2/3</t>
  </si>
  <si>
    <t>Medullary reticular nucleus, ventral part</t>
  </si>
  <si>
    <t>Parastrial nucleus</t>
  </si>
  <si>
    <t>Primary somatosensory area, trunk, layer 5</t>
  </si>
  <si>
    <t>Interanterodorsal nucleus of the thalamus</t>
  </si>
  <si>
    <t>Anterolateral visual area, layer 4</t>
  </si>
  <si>
    <t>Interanteromedial nucleus of the thalamus</t>
  </si>
  <si>
    <t>inferior cerebellar peduncle</t>
  </si>
  <si>
    <t>Orbital area, ventrolateral part, layer 5</t>
  </si>
  <si>
    <t>Tuberomammillary nucleus, dorsal part</t>
  </si>
  <si>
    <t>Temporal association areas, layer 2/3</t>
  </si>
  <si>
    <t>Primary somatosensory area, lower limb, layer 5</t>
  </si>
  <si>
    <t>Nucleus of the lateral olfactory tract, layer 3</t>
  </si>
  <si>
    <t>Dentate gyrus, molecular layer</t>
  </si>
  <si>
    <t>Dentate gyrus, polymorph layer</t>
  </si>
  <si>
    <t>Unlabeled</t>
  </si>
  <si>
    <t>Field CA1 ventral</t>
  </si>
  <si>
    <t>Field CA2 ventral</t>
  </si>
  <si>
    <t>Field CA3 ventral</t>
  </si>
  <si>
    <t>Dentate gyrus, granule cell layer ventral</t>
  </si>
  <si>
    <t>Dentate gyrus ventral</t>
  </si>
  <si>
    <t>Dentate gyrus, subgranular zone ventral</t>
  </si>
  <si>
    <t>dCA1</t>
  </si>
  <si>
    <t>dCA3</t>
  </si>
  <si>
    <t>dDG</t>
  </si>
  <si>
    <t>vCA1</t>
  </si>
  <si>
    <t>vCA3</t>
  </si>
  <si>
    <t>vDG</t>
  </si>
  <si>
    <t>RSP</t>
  </si>
  <si>
    <t>ACC</t>
  </si>
  <si>
    <t>PL</t>
  </si>
  <si>
    <t>IL</t>
  </si>
  <si>
    <t>CeA</t>
  </si>
  <si>
    <t>BLA</t>
  </si>
  <si>
    <t>Group</t>
  </si>
  <si>
    <t>T-test</t>
  </si>
  <si>
    <t>Gem 0</t>
  </si>
  <si>
    <t>Gem 1</t>
  </si>
  <si>
    <t>secondary fissure</t>
  </si>
  <si>
    <t>Basic cell groups and regions</t>
  </si>
  <si>
    <t>posterolateral fissure</t>
  </si>
  <si>
    <t>Interfascicular nucleus raphÈ</t>
  </si>
  <si>
    <t>internal medullary lamina of the thalamus</t>
  </si>
  <si>
    <t>Layer 6b, isocortex</t>
  </si>
  <si>
    <t>nodular fissure</t>
  </si>
  <si>
    <t>Entorhinal area, lateral part, layer 2</t>
  </si>
  <si>
    <t>lateral olfactory tract, general</t>
  </si>
  <si>
    <t>Posterior parietal association areas</t>
  </si>
  <si>
    <t>simple fissure</t>
  </si>
  <si>
    <t>Entorhinal area, lateral part, layer 6a</t>
  </si>
  <si>
    <t>lateral spinothalamic tract</t>
  </si>
  <si>
    <t>Periventricular hypothalamic nucleus, anterior part</t>
  </si>
  <si>
    <t>intercrural fissure</t>
  </si>
  <si>
    <t>longitudinal association bundle</t>
  </si>
  <si>
    <t>Anterior cingulate area, dorsal part</t>
  </si>
  <si>
    <t>ansoparamedian fissure</t>
  </si>
  <si>
    <t>Spinal nucleus of the trigeminal, oral part, rostral dorsomedial part</t>
  </si>
  <si>
    <t>mammillary related</t>
  </si>
  <si>
    <t>Paraventricular hypothalamic nucleus, magnocellular division, anterior magnocellular part</t>
  </si>
  <si>
    <t>Anterior cingulate area, ventral part</t>
  </si>
  <si>
    <t>intraparafloccular fissure</t>
  </si>
  <si>
    <t>Intralaminar nuclei of the dorsal thalamus</t>
  </si>
  <si>
    <t>Entorhinal area, lateral part, layer 3</t>
  </si>
  <si>
    <t>Spinal nucleus of the trigeminal, oral part, middle dorsomedial part, dorsal zone</t>
  </si>
  <si>
    <t>medial forebrain bundle</t>
  </si>
  <si>
    <t>Paraventricular hypothalamic nucleus, parvicellular division, anterior parvicellular part</t>
  </si>
  <si>
    <t>paramedian sulcus</t>
  </si>
  <si>
    <t>Medial terminal nucleus of the accessory optic tract</t>
  </si>
  <si>
    <t>Intermediodorsal nucleus of the thalamus</t>
  </si>
  <si>
    <t>Entorhinal area, lateral part, layer 6b</t>
  </si>
  <si>
    <t>Spinal nucleus of the trigeminal, oral part, middle dorsomedial part, ventral zone</t>
  </si>
  <si>
    <t>parafloccular sulcus</t>
  </si>
  <si>
    <t>Spinal nucleus of the trigeminal, oral part, ventrolateral part</t>
  </si>
  <si>
    <t>midbrain related</t>
  </si>
  <si>
    <t>Paraventricular hypothalamic nucleus, magnocellular division</t>
  </si>
  <si>
    <t>Dorsal terminal nucleus of the accessory optic tract</t>
  </si>
  <si>
    <t>Interstitial nucleus of the vestibular nerve</t>
  </si>
  <si>
    <t>Spinal nucleus of the trigeminal, oral part, caudal dorsomedial part</t>
  </si>
  <si>
    <t>Paraventricular hypothalamic nucleus, magnocellular division, medial magnocellular part</t>
  </si>
  <si>
    <t>Anterior hypothalamic area</t>
  </si>
  <si>
    <t>Nucleus of the lateral lemniscus, dorsal part</t>
  </si>
  <si>
    <t>spinocerebellar tract</t>
  </si>
  <si>
    <t>middle thalamic commissure</t>
  </si>
  <si>
    <t>Paraventricular hypothalamic nucleus, parvicellular division, medial parvicellular part, dorsal zone</t>
  </si>
  <si>
    <t>rhinocele</t>
  </si>
  <si>
    <t>Nucleus of the lateral lemniscus, horizontal part</t>
  </si>
  <si>
    <t>Entorhinal area, lateral part, layer 4</t>
  </si>
  <si>
    <t>Paraventricular hypothalamic nucleus, parvicellular division</t>
  </si>
  <si>
    <t>Agranular insular area</t>
  </si>
  <si>
    <t>subependymal zone</t>
  </si>
  <si>
    <t>Nucleus of the lateral lemniscus, ventral part</t>
  </si>
  <si>
    <t>nigrostriatal tract</t>
  </si>
  <si>
    <t>Paraventricular hypothalamic nucleus, magnocellular division, posterior magnocellular part</t>
  </si>
  <si>
    <t>Somatomotor areas, Layer 1</t>
  </si>
  <si>
    <t>choroid plexus</t>
  </si>
  <si>
    <t>nigrothalamic fibers</t>
  </si>
  <si>
    <t>Paraventricular hypothalamic nucleus, parvicellular division, periventricular part</t>
  </si>
  <si>
    <t>Agranular insular area, posterior part</t>
  </si>
  <si>
    <t>Granular lamina of the cochlear nuclei</t>
  </si>
  <si>
    <t>choroid fissure</t>
  </si>
  <si>
    <t>Agranular insular area, ventral part</t>
  </si>
  <si>
    <t>Kolliker-Fuse subnucleus</t>
  </si>
  <si>
    <t>interventricular foramen</t>
  </si>
  <si>
    <t>Superior central nucleus raphÈ, medial part</t>
  </si>
  <si>
    <t>pallidotegmental fascicle</t>
  </si>
  <si>
    <t>Nucleus ambiguus</t>
  </si>
  <si>
    <t>Superior central nucleus raphÈ, lateral part</t>
  </si>
  <si>
    <t>Lateral group of the dorsal thalamus</t>
  </si>
  <si>
    <t>Entorhinal area, lateral part, layer 5</t>
  </si>
  <si>
    <t>Periventricular region</t>
  </si>
  <si>
    <t>pallidothalmic pathway</t>
  </si>
  <si>
    <t>Olfactory tubercle, layers 1-3</t>
  </si>
  <si>
    <t>Paraventricular nucleus of the thalamus</t>
  </si>
  <si>
    <t>periventricular bundle of the hypothalamus</t>
  </si>
  <si>
    <t>Accessory olfactory bulb</t>
  </si>
  <si>
    <t>Piriform area, layers 1-3</t>
  </si>
  <si>
    <t>Perihypoglossal nuclei</t>
  </si>
  <si>
    <t>Periventricular zone</t>
  </si>
  <si>
    <t>Anterior olfactory nucleus, layer 1</t>
  </si>
  <si>
    <t>Nucleus intercalatus</t>
  </si>
  <si>
    <t>Midbrain raphÈ nuclei</t>
  </si>
  <si>
    <t>premammillary commissure</t>
  </si>
  <si>
    <t>Anterior olfactory nucleus, dorsal part</t>
  </si>
  <si>
    <t>Anterior olfactory nucleus, layer 2</t>
  </si>
  <si>
    <t>preoptic commissure</t>
  </si>
  <si>
    <t>Anterior olfactory nucleus, external part</t>
  </si>
  <si>
    <t>Anterior cingulate area, layer 6a</t>
  </si>
  <si>
    <t>propriohypothalamic pathways</t>
  </si>
  <si>
    <t>Anterior olfactory nucleus, lateral part</t>
  </si>
  <si>
    <t>Frontal pole, cerebral cortex</t>
  </si>
  <si>
    <t>Parapyramidal nucleus, deep part</t>
  </si>
  <si>
    <t>Anterior olfactory nucleus, medial part</t>
  </si>
  <si>
    <t>Cortical amygdalar area, anterior part, layer 1</t>
  </si>
  <si>
    <t>Parapyramidal nucleus, superficial part</t>
  </si>
  <si>
    <t>Prelimbic area, layer 2</t>
  </si>
  <si>
    <t>Rostral linear nucleus raphÈ</t>
  </si>
  <si>
    <t>pyramidal decussation</t>
  </si>
  <si>
    <t>Anterior olfactory nucleus, posteroventral part</t>
  </si>
  <si>
    <t>Cortical amygdalar area, anterior part, layer 2</t>
  </si>
  <si>
    <t>retriculospinal tract, lateral part</t>
  </si>
  <si>
    <t>Nucleus raphÈ magnus</t>
  </si>
  <si>
    <t>Cortical amygdalar area, anterior part, layer 3</t>
  </si>
  <si>
    <t>Main olfactory bulb, glomerular layer</t>
  </si>
  <si>
    <t>retriculospinal tract, medial part</t>
  </si>
  <si>
    <t>Cortical amygdalar area, posterior part, lateral zone, layer 1</t>
  </si>
  <si>
    <t>Somatomotor areas, Layer 2/3</t>
  </si>
  <si>
    <t>Main olfactory bulb, granule layer</t>
  </si>
  <si>
    <t>rubroreticular tract</t>
  </si>
  <si>
    <t>Nucleus raphÈ obscurus</t>
  </si>
  <si>
    <t>Cortical amygdalar area, posterior part, lateral zone, layer 2</t>
  </si>
  <si>
    <t>Anterior cingulate area, layer 6b</t>
  </si>
  <si>
    <t>Main olfactory bulb, inner plexiform layer</t>
  </si>
  <si>
    <t>sensory root of the trigeminal nerve</t>
  </si>
  <si>
    <t>Nucleus raphÈ pallidus</t>
  </si>
  <si>
    <t>Cortical amygdalar area, posterior part, lateral zone, layer 3</t>
  </si>
  <si>
    <t>Main olfactory bulb, mitral layer</t>
  </si>
  <si>
    <t>Nucleus raphÈ pontis</t>
  </si>
  <si>
    <t>Anterior group of the dorsal thalamus</t>
  </si>
  <si>
    <t>Cortical amygdalar area, posterior part, medial zone, layer 1</t>
  </si>
  <si>
    <t>Posterior parietal association areas, layer 2/3</t>
  </si>
  <si>
    <t>Lateral septal nucleus</t>
  </si>
  <si>
    <t>Main olfactory bulb, outer plexiform layer</t>
  </si>
  <si>
    <t>spinocervical tract</t>
  </si>
  <si>
    <t>Auditory areas</t>
  </si>
  <si>
    <t>Cortical amygdalar area, posterior part, medial zone, layer 2</t>
  </si>
  <si>
    <t>spinohypothalamic pathway</t>
  </si>
  <si>
    <t>Cortical amygdalar area, posterior part, medial zone, layer 3</t>
  </si>
  <si>
    <t>Entorhinal area, medial part, ventral zone, layer 1</t>
  </si>
  <si>
    <t>spino-olivary pathway</t>
  </si>
  <si>
    <t>Orbital area, layer 1</t>
  </si>
  <si>
    <t>Dorsal peduncular area, layer 6a</t>
  </si>
  <si>
    <t>Nucleus of the lateral olfactory tract, pyramidal layer</t>
  </si>
  <si>
    <t>spinoreticular pathway</t>
  </si>
  <si>
    <t>Lateral septal complex</t>
  </si>
  <si>
    <t>Piriform area, molecular layer</t>
  </si>
  <si>
    <t>spinotectal pathway</t>
  </si>
  <si>
    <t>Lateral tegmental nucleus</t>
  </si>
  <si>
    <t>Piriform area, pyramidal layer</t>
  </si>
  <si>
    <t>spinotelenchephalic pathway</t>
  </si>
  <si>
    <t>Suprachiasmatic nucleus</t>
  </si>
  <si>
    <t>Hypothalamic lateral zone</t>
  </si>
  <si>
    <t>Piriform area, polymorph layer</t>
  </si>
  <si>
    <t>spinovestibular pathway</t>
  </si>
  <si>
    <t>Superior colliculus, motor related</t>
  </si>
  <si>
    <t>Taenia tecta, dorsal part, layers 1-4</t>
  </si>
  <si>
    <t>Somatomotor areas, Layer 5</t>
  </si>
  <si>
    <t>Ventral part of the lateral geniculate complex, lateral zone</t>
  </si>
  <si>
    <t>Superior colliculus, sensory related</t>
  </si>
  <si>
    <t>Taenia tecta, ventral part, layers 1-3</t>
  </si>
  <si>
    <t>Posterior parietal association areas, layer 6a</t>
  </si>
  <si>
    <t>striatonigral pathway</t>
  </si>
  <si>
    <t>Entorhinal area, lateral part, layer 4/5</t>
  </si>
  <si>
    <t>Isocortex</t>
  </si>
  <si>
    <t>Ventral part of the lateral geniculate complex, medial zone</t>
  </si>
  <si>
    <t>subthalamic fascicle</t>
  </si>
  <si>
    <t>Primary somatosensory area</t>
  </si>
  <si>
    <t>Midbrain, motor related</t>
  </si>
  <si>
    <t>Entorhinal area, medial part, ventral zone, layer 2</t>
  </si>
  <si>
    <t>Basomedial amygdalar nucleus, anterior part</t>
  </si>
  <si>
    <t>Primary somatosensory area, barrel field</t>
  </si>
  <si>
    <t>Mammillary body</t>
  </si>
  <si>
    <t>Basomedial amygdalar nucleus, posterior part</t>
  </si>
  <si>
    <t>superior colliculus commissure</t>
  </si>
  <si>
    <t>Primary somatosensory area, lower limb</t>
  </si>
  <si>
    <t>Subfornical organ</t>
  </si>
  <si>
    <t>Midbrain, sensory related</t>
  </si>
  <si>
    <t>Posterior parietal association areas, layer 6b</t>
  </si>
  <si>
    <t>Brain stem</t>
  </si>
  <si>
    <t>Primary somatosensory area, mouth</t>
  </si>
  <si>
    <t>Primary somatosensory area, layer 2/3</t>
  </si>
  <si>
    <t>Midbrain, behavioral state related</t>
  </si>
  <si>
    <t>supraoptic commissures</t>
  </si>
  <si>
    <t>Orbital area, layer 5</t>
  </si>
  <si>
    <t>Primary somatosensory area, nose</t>
  </si>
  <si>
    <t>Agranular insular area, posterior part, layer 6b</t>
  </si>
  <si>
    <t>tectothalamic pathway</t>
  </si>
  <si>
    <t>Bed nuclei of the stria terminalis, anterior division</t>
  </si>
  <si>
    <t>Dorsal peduncular area, layer 2/3</t>
  </si>
  <si>
    <t>Primary somatosensory area, trunk</t>
  </si>
  <si>
    <t>thalamic peduncles</t>
  </si>
  <si>
    <t>Bed nuclei of the stria terminalis, posterior division</t>
  </si>
  <si>
    <t>Primary somatosensory area, upper limb</t>
  </si>
  <si>
    <t>Medulla, motor related</t>
  </si>
  <si>
    <t>Entorhinal area, medial part, ventral zone, layer 3</t>
  </si>
  <si>
    <t>trigeminocerebellar tract</t>
  </si>
  <si>
    <t>Ammon's horn</t>
  </si>
  <si>
    <t>Cortical amygdalar area, posterior part, lateral zone, layers 1-3</t>
  </si>
  <si>
    <t>Supplemental somatosensory area</t>
  </si>
  <si>
    <t>Medulla, behavioral state related</t>
  </si>
  <si>
    <t>Cortical amygdalar area, posterior part, medial zone, layers 1-3</t>
  </si>
  <si>
    <t>trochlear nerve decussation</t>
  </si>
  <si>
    <t>Primary visual area</t>
  </si>
  <si>
    <t>Medulla, sensory related</t>
  </si>
  <si>
    <t>Entorhinal area, lateral part, layer 5/6</t>
  </si>
  <si>
    <t>gracile fascicle</t>
  </si>
  <si>
    <t>ventral spinothalamic tract</t>
  </si>
  <si>
    <t>Field CA1, stratum lacunosum-moleculare</t>
  </si>
  <si>
    <t>Nucleus of the lateral olfactory tract, layers 1-3</t>
  </si>
  <si>
    <t>Anteromedial visual area</t>
  </si>
  <si>
    <t>Medullary reticular nucleus</t>
  </si>
  <si>
    <t>internal arcuate fibers</t>
  </si>
  <si>
    <t>Superior olivary complex</t>
  </si>
  <si>
    <t>Field CA1, stratum oriens</t>
  </si>
  <si>
    <t>Piriform-amygdalar area, layers 1-3</t>
  </si>
  <si>
    <t>Anterolateral visual area</t>
  </si>
  <si>
    <t>olivocerebellar tract</t>
  </si>
  <si>
    <t>ventrolateral hypothalamic tract</t>
  </si>
  <si>
    <t>Subparafascicular nucleus</t>
  </si>
  <si>
    <t>Field CA1, pyramidal layer</t>
  </si>
  <si>
    <t>Piriform-amygdalar area, molecular layer</t>
  </si>
  <si>
    <t>Lateral visual area</t>
  </si>
  <si>
    <t>reticulocerebellar tract</t>
  </si>
  <si>
    <t>Medial amygdalar nucleus, anterodorsal part</t>
  </si>
  <si>
    <t>Field CA1, stratum radiatum</t>
  </si>
  <si>
    <t>Piriform-amygdalar area, pyramidal layer</t>
  </si>
  <si>
    <t>Medial amygdalar nucleus, anteroventral part</t>
  </si>
  <si>
    <t>Entorhinal area, medial part, ventral zone, layer 4</t>
  </si>
  <si>
    <t>precommissural fornix diagonal band</t>
  </si>
  <si>
    <t>Piriform-amygdalar area, polymorph layer</t>
  </si>
  <si>
    <t>Posterolateral visual area</t>
  </si>
  <si>
    <t>Medial amygdalar nucleus, posterodorsal part</t>
  </si>
  <si>
    <t>medial corticohypothalmic tract</t>
  </si>
  <si>
    <t>Field CA2, stratum lacunosum-moleculare</t>
  </si>
  <si>
    <t>Nucleus circularis</t>
  </si>
  <si>
    <t>Medial amygdalar nucleus, posteroventral part</t>
  </si>
  <si>
    <t>Field CA2, stratum oriens</t>
  </si>
  <si>
    <t>Paraventricular hypothalamic nucleus, descending division, dorsal parvicellular part</t>
  </si>
  <si>
    <t>Medial group of the dorsal thalamus</t>
  </si>
  <si>
    <t>Field CA2, pyramidal layer</t>
  </si>
  <si>
    <t>Paraventricular hypothalamic nucleus, descending division, forniceal part</t>
  </si>
  <si>
    <t>Somatosensory areas</t>
  </si>
  <si>
    <t>Field CA2, stratum radiatum</t>
  </si>
  <si>
    <t>Paraventricular hypothalamic nucleus, descending division, lateral parvicellular part</t>
  </si>
  <si>
    <t>Visual areas, layer 6a</t>
  </si>
  <si>
    <t>Olfactory tubercle, molecular layer</t>
  </si>
  <si>
    <t>accessory olfactory tract</t>
  </si>
  <si>
    <t>Superior salivatory nucleus</t>
  </si>
  <si>
    <t>Paraventricular hypothalamic nucleus, descending division, medial parvicellular part, ventral zone</t>
  </si>
  <si>
    <t>Olfactory tubercle, pyramidal layer</t>
  </si>
  <si>
    <t>Hypothalamic medial zone</t>
  </si>
  <si>
    <t>Entorhinal area, medial part, dorsal zone, layer 2a</t>
  </si>
  <si>
    <t>Field CA3, stratum lacunosum-moleculare</t>
  </si>
  <si>
    <t>Medial amygdalar nucleus, posterodorsal part, sublayer a</t>
  </si>
  <si>
    <t>Olfactory tubercle, polymorph layer</t>
  </si>
  <si>
    <t>angular path</t>
  </si>
  <si>
    <t>Orbital area, layer 6a</t>
  </si>
  <si>
    <t>Field CA3, stratum lucidum</t>
  </si>
  <si>
    <t>Medial amygdalar nucleus, posterodorsal part, sublayer b</t>
  </si>
  <si>
    <t>Islands of Calleja</t>
  </si>
  <si>
    <t>Striatum dorsal region</t>
  </si>
  <si>
    <t>Field CA3, stratum oriens</t>
  </si>
  <si>
    <t>Medial amygdalar nucleus, posterodorsal part, sublayer c</t>
  </si>
  <si>
    <t>Major island of Calleja</t>
  </si>
  <si>
    <t>bulbocerebellar tract</t>
  </si>
  <si>
    <t>Orbital area, layer 2/3</t>
  </si>
  <si>
    <t>Striatum ventral region</t>
  </si>
  <si>
    <t>Field CA3, pyramidal layer</t>
  </si>
  <si>
    <t>Dorsal peduncular area, layer 1</t>
  </si>
  <si>
    <t>Visual areas, layer 6b</t>
  </si>
  <si>
    <t>Bed nuclei of the stria terminalis, anterior division, anteromedial area</t>
  </si>
  <si>
    <t>cuneocerebellar tract</t>
  </si>
  <si>
    <t>Somatomotor areas</t>
  </si>
  <si>
    <t>Field CA3, stratum radiatum</t>
  </si>
  <si>
    <t>Bed nuclei of the stria terminalis, anterior division, dorsomedial nucleus</t>
  </si>
  <si>
    <t>dorsal acoustic stria</t>
  </si>
  <si>
    <t>Entorhinal area, medial part, dorsal zone, layer 2b</t>
  </si>
  <si>
    <t>Subiculum, dorsal part</t>
  </si>
  <si>
    <t>Cerebellum</t>
  </si>
  <si>
    <t>Bed nuclei of the stria terminalis, anterior division, fusiform nucleus</t>
  </si>
  <si>
    <t>dorsal column</t>
  </si>
  <si>
    <t>Orbital area, layer 6b</t>
  </si>
  <si>
    <t>Postpiriform transition area, layers 1-3</t>
  </si>
  <si>
    <t>Subiculum, ventral part</t>
  </si>
  <si>
    <t>Cerebellar nuclei</t>
  </si>
  <si>
    <t>Bed nuclei of the stria terminalis, anterior division, magnocellular nucleus</t>
  </si>
  <si>
    <t>dorsal commissure of the spinal cord</t>
  </si>
  <si>
    <t>Orbital area, medial part, layer 2</t>
  </si>
  <si>
    <t>Entorhinal area, medial part, dorsal zone, layer 1</t>
  </si>
  <si>
    <t>Cerebellar cortex</t>
  </si>
  <si>
    <t>Bed nuclei of the stria terminalis, anterior division, ventral nucleus</t>
  </si>
  <si>
    <t>Posterior parietal association areas, layer 1</t>
  </si>
  <si>
    <t>posteromedial visual area</t>
  </si>
  <si>
    <t>Dorsal peduncular area, layer 2</t>
  </si>
  <si>
    <t>Bed nuclei of the stria terminalis, anterior division, anterolateral area</t>
  </si>
  <si>
    <t>dorsal limb</t>
  </si>
  <si>
    <t>Midbrain reticular nucleus, magnocellular part</t>
  </si>
  <si>
    <t>Temporal association areas</t>
  </si>
  <si>
    <t>Entorhinal area, medial part, dorsal zone, layer 2</t>
  </si>
  <si>
    <t>Central amygdalar nucleus, capsular part</t>
  </si>
  <si>
    <t>Bed nuclei of the stria terminalis, anterior division, juxtacapsular nucleus</t>
  </si>
  <si>
    <t>dorsal longitudinal fascicle</t>
  </si>
  <si>
    <t>Midbrain reticular nucleus, magnocellular part, general</t>
  </si>
  <si>
    <t>Entorhinal area, medial part, dorsal zone, layer 5/6</t>
  </si>
  <si>
    <t>Central amygdalar nucleus, lateral part</t>
  </si>
  <si>
    <t>Pontine reticular nucleus, ventral part</t>
  </si>
  <si>
    <t>dorsal spinocerebellar tract</t>
  </si>
  <si>
    <t>Bed nuclei of the stria terminalis, anterior division, oval nucleus</t>
  </si>
  <si>
    <t>Midbrain reticular nucleus, parvicellular part</t>
  </si>
  <si>
    <t>Tuberomammillary nucleus</t>
  </si>
  <si>
    <t>Central amygdalar nucleus, medial part</t>
  </si>
  <si>
    <t>Cochlear nucleus, subpedunclular granular region</t>
  </si>
  <si>
    <t>Visual areas, layer 2/3</t>
  </si>
  <si>
    <t>Bed nuclei of the stria terminalis, anterior division, rhomboid nucleus</t>
  </si>
  <si>
    <t>dorsal tegmental tract</t>
  </si>
  <si>
    <t>Cerebrum</t>
  </si>
  <si>
    <t>Accessory abducens nucleus</t>
  </si>
  <si>
    <t>Bed nuclei of the stria terminalis, posterior division, dorsal nucleus</t>
  </si>
  <si>
    <t>dorsolateral fascicle</t>
  </si>
  <si>
    <t>Midline group of the dorsal thalamus</t>
  </si>
  <si>
    <t>Anterior cingulate area, layer 1</t>
  </si>
  <si>
    <t>Bed nuclei of the stria terminalis, posterior division, principal nucleus</t>
  </si>
  <si>
    <t>external capsule</t>
  </si>
  <si>
    <t>Cortical amygdalar area, posterior part, lateral zone, layers 1-2</t>
  </si>
  <si>
    <t>Bed nuclei of the stria terminalis, posterior division, interfascicular nucleus</t>
  </si>
  <si>
    <t>fasciculus proprius</t>
  </si>
  <si>
    <t>Central linear nucleus raphÈ</t>
  </si>
  <si>
    <t>Cortical amygdalar area, posterior part, medial zone, layers 1-2</t>
  </si>
  <si>
    <t>Bed nuclei of the stria terminalis, posterior division, transverse nucleus</t>
  </si>
  <si>
    <t>Taenia tecta, dorsal part</t>
  </si>
  <si>
    <t>Bed nuclei of the stria terminalis, posterior division, strial extension</t>
  </si>
  <si>
    <t>Taenia tecta, ventral part</t>
  </si>
  <si>
    <t>Retrosplenial area, ventral part, layer 2</t>
  </si>
  <si>
    <t>Cochlear nuclei</t>
  </si>
  <si>
    <t>Substantia nigra, lateral part</t>
  </si>
  <si>
    <t>Mediodorsal nucleus of the thalamus, central part</t>
  </si>
  <si>
    <t>hippocampal commissures</t>
  </si>
  <si>
    <t>Nucleus of the lateral olfactory tract</t>
  </si>
  <si>
    <t>Cerebral nuclei</t>
  </si>
  <si>
    <t>Interpeduncular fossa</t>
  </si>
  <si>
    <t>Mediodorsal nucleus of the thalamus, lateral part</t>
  </si>
  <si>
    <t>hypothalamohypophysial tract</t>
  </si>
  <si>
    <t>Cortical amygdalar area</t>
  </si>
  <si>
    <t>Posterior parietal association areas, layer 4</t>
  </si>
  <si>
    <t>Mediodorsal nucleus of the thalamus, medial part</t>
  </si>
  <si>
    <t>Ventral group of the dorsal thalamus</t>
  </si>
  <si>
    <t>Efferent vestibular nucleus</t>
  </si>
  <si>
    <t>intermediate acoustic stria</t>
  </si>
  <si>
    <t>Somatomotor areas, Layer 6a</t>
  </si>
  <si>
    <t>Vermal regions</t>
  </si>
  <si>
    <t>Dorsal peduncular area, layer 5</t>
  </si>
  <si>
    <t>juxtarestiform body</t>
  </si>
  <si>
    <t>Paraventricular hypothalamic nucleus, magnocellular division, posterior magnocellular part, lateral zone</t>
  </si>
  <si>
    <t>Cortical amygdalar area, posterior part, lateral zone</t>
  </si>
  <si>
    <t>Nucleus of the solitary tract, central part</t>
  </si>
  <si>
    <t>Paraventricular hypothalamic nucleus, magnocellular division, posterior magnocellular part, medial zone</t>
  </si>
  <si>
    <t>Cortical amygdalar area, posterior part, medial zone</t>
  </si>
  <si>
    <t>Entorhinal area, medial part, dorsal zone, layer 3</t>
  </si>
  <si>
    <t>Nucleus of the solitary tract, commissural part</t>
  </si>
  <si>
    <t>Dorsomedial nucleus of the hypothalamus, anterior part</t>
  </si>
  <si>
    <t>Visual areas</t>
  </si>
  <si>
    <t>Nucleus of the solitary tract, gelatinous part</t>
  </si>
  <si>
    <t>Dorsomedial nucleus of the hypothalamus, posterior part</t>
  </si>
  <si>
    <t>Visceral area</t>
  </si>
  <si>
    <t>Superior central nucleus raphÈ</t>
  </si>
  <si>
    <t>Nucleus of the solitary tract, lateral part</t>
  </si>
  <si>
    <t>Posterior parietal association areas, layer 5</t>
  </si>
  <si>
    <t>Dorsomedial nucleus of the hypothalamus, ventral part</t>
  </si>
  <si>
    <t>Primary somatosensory area, layer 6a</t>
  </si>
  <si>
    <t>Cerebral cortex</t>
  </si>
  <si>
    <t>Nucleus of the solitary tract, medial part</t>
  </si>
  <si>
    <t>Cortical plate</t>
  </si>
  <si>
    <t>Agranular insular area, ventral part, layer 6b</t>
  </si>
  <si>
    <t>Anterior hypothalamic nucleus, anterior part</t>
  </si>
  <si>
    <t>Vestibular nuclei</t>
  </si>
  <si>
    <t>Anterior hypothalamic nucleus, central part</t>
  </si>
  <si>
    <t>Ventral posterior complex of the thalamus</t>
  </si>
  <si>
    <t>abducens nerve</t>
  </si>
  <si>
    <t>Entorhinal area, medial part, dorsal zone, layer 4</t>
  </si>
  <si>
    <t>perforant path</t>
  </si>
  <si>
    <t>Orbital area</t>
  </si>
  <si>
    <t>Entorhinal area, lateral part, layer 2a</t>
  </si>
  <si>
    <t>Anterior hypothalamic nucleus, dorsal part</t>
  </si>
  <si>
    <t>accessory spinal nerve</t>
  </si>
  <si>
    <t>Primary somatosensory area, layer 6b</t>
  </si>
  <si>
    <t>Dorsal column nuclei</t>
  </si>
  <si>
    <t>periventricular bundle of the thalamus</t>
  </si>
  <si>
    <t>Orbital area, lateral part</t>
  </si>
  <si>
    <t>Anterior hypothalamic nucleus, posterior part</t>
  </si>
  <si>
    <t>Entorhinal area, medial part, dorsal zone, layer 5</t>
  </si>
  <si>
    <t>pineal stalk</t>
  </si>
  <si>
    <t>Orbital area, medial part</t>
  </si>
  <si>
    <t>Medial mammillary nucleus, median part</t>
  </si>
  <si>
    <t>Dentate gyrus crest</t>
  </si>
  <si>
    <t>central tegmental bundle</t>
  </si>
  <si>
    <t>postcommissural fornix</t>
  </si>
  <si>
    <t>Orbital area, ventral part</t>
  </si>
  <si>
    <t>Anterior cingulate area, layer 5</t>
  </si>
  <si>
    <t>Medial preoptic nucleus, central part</t>
  </si>
  <si>
    <t>Dentate gyrus crest, molecular layer</t>
  </si>
  <si>
    <t>Entorhinal area, medial part, dorsal zone, layer 6</t>
  </si>
  <si>
    <t>cerebellar commissure</t>
  </si>
  <si>
    <t>precommissural fornix, general</t>
  </si>
  <si>
    <t>Orbital area, ventrolateral part</t>
  </si>
  <si>
    <t>Infralimbic area, layer 2</t>
  </si>
  <si>
    <t>Medial preoptic nucleus, lateral part</t>
  </si>
  <si>
    <t>Dentate gyrus crest, polymorph layer</t>
  </si>
  <si>
    <t>cerebellar peduncles</t>
  </si>
  <si>
    <t>principal mammillary tract</t>
  </si>
  <si>
    <t>Medial preoptic nucleus, medial part</t>
  </si>
  <si>
    <t>Dentate gyrus crest, granule cell layer</t>
  </si>
  <si>
    <t>cerebral nuclei related</t>
  </si>
  <si>
    <t>Ventromedial hypothalamic nucleus, anterior part</t>
  </si>
  <si>
    <t>propriohypothalamic pathways, dorsal</t>
  </si>
  <si>
    <t>Vascular organ of the lamina terminalis</t>
  </si>
  <si>
    <t>Entorhinal area, lateral part, layer 2b</t>
  </si>
  <si>
    <t>Dentate gyrus lateral blade</t>
  </si>
  <si>
    <t>cerebrum related</t>
  </si>
  <si>
    <t>Ventromedial hypothalamic nucleus, central part</t>
  </si>
  <si>
    <t>propriohypothalamic pathways, lateral</t>
  </si>
  <si>
    <t>Dentate gyrus lateral blade, molecular layer</t>
  </si>
  <si>
    <t>Ventromedial hypothalamic nucleus, dorsomedial part</t>
  </si>
  <si>
    <t>propriohypothalamic pathways, medial</t>
  </si>
  <si>
    <t>Dentate gyrus lateral blade, polymorph layer</t>
  </si>
  <si>
    <t>Ventromedial hypothalamic nucleus, ventrolateral part</t>
  </si>
  <si>
    <t>propriohypothalamic pathways, ventral</t>
  </si>
  <si>
    <t>Nucleus z</t>
  </si>
  <si>
    <t>Dentate gyrus lateral blade, granule cell layer</t>
  </si>
  <si>
    <t>dorsal roots</t>
  </si>
  <si>
    <t>Primary somatosensory area, layer 1</t>
  </si>
  <si>
    <t>Dopaminergic A13 group</t>
  </si>
  <si>
    <t>Dentate gyrus medial blade</t>
  </si>
  <si>
    <t>Visual areas, layer 1</t>
  </si>
  <si>
    <t>Dentate gyrus medial blade, molecular layer</t>
  </si>
  <si>
    <t>glossopharyngeal nerve</t>
  </si>
  <si>
    <t>Pallidum, caudal region</t>
  </si>
  <si>
    <t>Inferior colliculus, central nucleus</t>
  </si>
  <si>
    <t>superior cerebellar peduncle decussation</t>
  </si>
  <si>
    <t>hypoglossal nerve</t>
  </si>
  <si>
    <t>Dentate gyrus medial blade, polymorph layer</t>
  </si>
  <si>
    <t>supraoptic commissures, anterior</t>
  </si>
  <si>
    <t>Pallidum, dorsal region</t>
  </si>
  <si>
    <t>Inferior colliculus, dorsal nucleus</t>
  </si>
  <si>
    <t>Retrohippocampal region</t>
  </si>
  <si>
    <t>Dentate gyrus medial blade, granule cell layer</t>
  </si>
  <si>
    <t>hypothalamus related</t>
  </si>
  <si>
    <t>supraoptic commissures, dorsal</t>
  </si>
  <si>
    <t>Pallidum, medial region</t>
  </si>
  <si>
    <t>Inferior colliculus, external nucleus</t>
  </si>
  <si>
    <t>Subiculum, dorsal part, molecular layer</t>
  </si>
  <si>
    <t>oculomotor nerve</t>
  </si>
  <si>
    <t>supraoptic commissures, ventral</t>
  </si>
  <si>
    <t>Superior colliculus, zonal layer</t>
  </si>
  <si>
    <t>Pallidum, ventral region</t>
  </si>
  <si>
    <t>Subiculum, dorsal part, stratum radiatum</t>
  </si>
  <si>
    <t>olfactory nerve</t>
  </si>
  <si>
    <t>Subiculum, dorsal part, pyramidal layer</t>
  </si>
  <si>
    <t>optic nerve</t>
  </si>
  <si>
    <t>uncinate fascicle</t>
  </si>
  <si>
    <t>Subiculum, ventral part, molecular layer</t>
  </si>
  <si>
    <t>retriculospinal tract</t>
  </si>
  <si>
    <t>Thalamus, polymodal association cortex related</t>
  </si>
  <si>
    <t>ventral commissure of the spinal cord</t>
  </si>
  <si>
    <t>Parabrachial nucleus, lateral division, central lateral part</t>
  </si>
  <si>
    <t>Subiculum, ventral part, stratum radiatum</t>
  </si>
  <si>
    <t>Thalamus, sensory-motor cortex related</t>
  </si>
  <si>
    <t>Primary somatosensory area, layer 4</t>
  </si>
  <si>
    <t>ventral spinocerebellar tract</t>
  </si>
  <si>
    <t>Parabrachial nucleus, lateral division, dorsal lateral part</t>
  </si>
  <si>
    <t>Subiculum, ventral part, pyramidal layer</t>
  </si>
  <si>
    <t>spinothalamic tract</t>
  </si>
  <si>
    <t>Dorsal nucleus raphÈ</t>
  </si>
  <si>
    <t>Parabrachial nucleus, lateral division, external lateral part</t>
  </si>
  <si>
    <t>accessory optic tract</t>
  </si>
  <si>
    <t>Retrosplenial area, dorsal part</t>
  </si>
  <si>
    <t>Parabrachial nucleus, lateral division</t>
  </si>
  <si>
    <t>Parabrachial nucleus, lateral division, superior lateral part</t>
  </si>
  <si>
    <t>terminal nerve</t>
  </si>
  <si>
    <t>Retrosplenial area, ventral part</t>
  </si>
  <si>
    <t>Efferent cochlear group</t>
  </si>
  <si>
    <t>Parabrachial nucleus, medial division</t>
  </si>
  <si>
    <t>Parabrachial nucleus, lateral division, ventral lateral part</t>
  </si>
  <si>
    <t>ansa peduncularis</t>
  </si>
  <si>
    <t>thalamus related</t>
  </si>
  <si>
    <t>Parabrachial nucleus, medial division, external medial part</t>
  </si>
  <si>
    <t>trigeminal nerve</t>
  </si>
  <si>
    <t>Medial septal complex</t>
  </si>
  <si>
    <t>Entorhinal area</t>
  </si>
  <si>
    <t>Visual areas, layer 4</t>
  </si>
  <si>
    <t>Parabrachial nucleus, medial division, medial medial part</t>
  </si>
  <si>
    <t>brachium of the superior colliculus</t>
  </si>
  <si>
    <t>vagus nerve</t>
  </si>
  <si>
    <t>Primary somatosensory area, layer 5</t>
  </si>
  <si>
    <t>Perirhinal area</t>
  </si>
  <si>
    <t>Parabrachial nucleus, medial division, ventral medial part</t>
  </si>
  <si>
    <t>ventral roots</t>
  </si>
  <si>
    <t>cervicothalamic tract</t>
  </si>
  <si>
    <t>vestibulocochlear nerve</t>
  </si>
  <si>
    <t>Visual areas, layer 5</t>
  </si>
  <si>
    <t>Paragigantocellular reticular nucleus</t>
  </si>
  <si>
    <t>vestibulospinal pathway</t>
  </si>
  <si>
    <t>Endopiriform nucleus</t>
  </si>
  <si>
    <t>Somatomotor areas, Layer 6b</t>
  </si>
  <si>
    <t>cochlear nerve</t>
  </si>
  <si>
    <t>Pineal body</t>
  </si>
  <si>
    <t>Lateral reticular nucleus, magnocellular part</t>
  </si>
  <si>
    <t>corpus callosum, anterior forceps</t>
  </si>
  <si>
    <t>Epithalamus</t>
  </si>
  <si>
    <t>cerebellum related fiber tracts</t>
  </si>
  <si>
    <t>Lateral reticular nucleus, parvicellular part</t>
  </si>
  <si>
    <t>corpus callosum, extreme capsule</t>
  </si>
  <si>
    <t>cranial nerves</t>
  </si>
  <si>
    <t>corpus callosum, posterior forceps</t>
  </si>
  <si>
    <t>Edinger-Westphal nucleus</t>
  </si>
  <si>
    <t>Lobule II</t>
  </si>
  <si>
    <t>corpus callosum, rostrum</t>
  </si>
  <si>
    <t>lateral forebrain bundle system</t>
  </si>
  <si>
    <t>Lobule III</t>
  </si>
  <si>
    <t>corpus callosum, splenium</t>
  </si>
  <si>
    <t>Pons, motor related</t>
  </si>
  <si>
    <t>medial forebrain bundle system</t>
  </si>
  <si>
    <t>Lobule IV</t>
  </si>
  <si>
    <t>Secondary motor area</t>
  </si>
  <si>
    <t>corticobulbar tract</t>
  </si>
  <si>
    <t>Paramedian reticular nucleus</t>
  </si>
  <si>
    <t>Entorhinal area, lateral part, layer 2/3</t>
  </si>
  <si>
    <t>extrapyramidal fiber systems</t>
  </si>
  <si>
    <t>Lobule V</t>
  </si>
  <si>
    <t>Primary auditory area</t>
  </si>
  <si>
    <t>corticopontine tract</t>
  </si>
  <si>
    <t>Geniculate group, dorsal thalamus</t>
  </si>
  <si>
    <t>Dorsal auditory area</t>
  </si>
  <si>
    <t>corticorubral tract</t>
  </si>
  <si>
    <t>Geniculate group, ventral thalamus</t>
  </si>
  <si>
    <t>Ventral auditory area</t>
  </si>
  <si>
    <t>corticospinal tract, crossed</t>
  </si>
  <si>
    <t>grooves</t>
  </si>
  <si>
    <t>Posterior auditory area</t>
  </si>
  <si>
    <t>corticospinal tract, uncrossed</t>
  </si>
  <si>
    <t>grooves of the cerebral cortex</t>
  </si>
  <si>
    <t>Taenia tecta, dorsal part, layer 1</t>
  </si>
  <si>
    <t>corticotectal tract</t>
  </si>
  <si>
    <t>grooves of the cerebellar cortex</t>
  </si>
  <si>
    <t>Taenia tecta, dorsal part, layer 2</t>
  </si>
  <si>
    <t>crossed tectospinal pathway</t>
  </si>
  <si>
    <t>Taenia tecta, dorsal part, layer 3</t>
  </si>
  <si>
    <t>direct tectospinal pathway</t>
  </si>
  <si>
    <t>Anterior cingulate area, layer 2/3</t>
  </si>
  <si>
    <t>endorhinal groove</t>
  </si>
  <si>
    <t>Crus 1</t>
  </si>
  <si>
    <t>Gustatory areas</t>
  </si>
  <si>
    <t>Taenia tecta, dorsal part, layer 4</t>
  </si>
  <si>
    <t>hippocampal fissure</t>
  </si>
  <si>
    <t>Crus 2</t>
  </si>
  <si>
    <t>Hindbrain</t>
  </si>
  <si>
    <t>Taenia tecta, ventral part, layer 1</t>
  </si>
  <si>
    <t>dorsal thalamus related</t>
  </si>
  <si>
    <t xml:space="preserve">Primary somatosensory area, barrel field, layer 5 </t>
  </si>
  <si>
    <t>rhinal fissure</t>
  </si>
  <si>
    <t>Medial geniculate complex, dorsal part</t>
  </si>
  <si>
    <t>Hemispheric regions</t>
  </si>
  <si>
    <t>Taenia tecta, ventral part, layer 2</t>
  </si>
  <si>
    <t>efferent cochleovestibular bundle</t>
  </si>
  <si>
    <t>rhinal incisure</t>
  </si>
  <si>
    <t>Medial geniculate complex, ventral part</t>
  </si>
  <si>
    <t>Hippocampal region</t>
  </si>
  <si>
    <t>Taenia tecta, ventral part, layer 3</t>
  </si>
  <si>
    <t>epithalamus related</t>
  </si>
  <si>
    <t>precentral fissure</t>
  </si>
  <si>
    <t>Medial geniculate complex, medial part</t>
  </si>
  <si>
    <t>Lobules IV-V</t>
  </si>
  <si>
    <t>preculminate fissure</t>
  </si>
  <si>
    <t>Anteromedial nucleus, dorsal part</t>
  </si>
  <si>
    <t>fornix system</t>
  </si>
  <si>
    <t>Pretectal region</t>
  </si>
  <si>
    <t>primary fissure</t>
  </si>
  <si>
    <t>Anteromedial nucleus, ventral part</t>
  </si>
  <si>
    <t>genu of corpus callosum</t>
  </si>
  <si>
    <t>Supramammillary nucleus, lateral part</t>
  </si>
  <si>
    <t>posterior superior fissure</t>
  </si>
  <si>
    <t>genu of the facial nerve</t>
  </si>
  <si>
    <t>Pons, behavioral state related</t>
  </si>
  <si>
    <t>Supramammillary nucleus, medial part</t>
  </si>
  <si>
    <t>prepyramidal fissure</t>
  </si>
  <si>
    <t>Entorhinal area, lateral part, layer 1</t>
  </si>
  <si>
    <t>Suprachiasmatic preoptic nucleus</t>
  </si>
  <si>
    <t>Interbrain</t>
  </si>
  <si>
    <t>intermediate nerve</t>
  </si>
  <si>
    <t>Pons, sensory related</t>
  </si>
  <si>
    <t>Entorhinal area, medial part, ventral zone, layer 5/6</t>
  </si>
  <si>
    <t>Postpiriform transition area, layers 1</t>
  </si>
  <si>
    <t>Postpiriform transition area, layers 2</t>
  </si>
  <si>
    <t>Postpiriform transition area, layers 3</t>
  </si>
  <si>
    <t>Cerebellar cortex, granular layer</t>
  </si>
  <si>
    <t>Cerebellar cortex, molecular layer</t>
  </si>
  <si>
    <t>Cerebellar cortex, Purkinje layer</t>
  </si>
  <si>
    <t>Median eminence</t>
  </si>
  <si>
    <t>Simple lobule, granular layer</t>
  </si>
  <si>
    <t>Simple lobule, Purkinje layer</t>
  </si>
  <si>
    <t>Simple lobule, molecular layer</t>
  </si>
  <si>
    <t>Crus 1, granular layer</t>
  </si>
  <si>
    <t>Crus 1, Purkinje layer</t>
  </si>
  <si>
    <t>Crus 1, molecular layer</t>
  </si>
  <si>
    <t>Crus 2, granular layer</t>
  </si>
  <si>
    <t>Crus 2, Purkinje layer</t>
  </si>
  <si>
    <t>Crus 2, molecular layer</t>
  </si>
  <si>
    <t>Paramedian lobule, granular layer</t>
  </si>
  <si>
    <t>Paramedian lobule, Purkinje layer</t>
  </si>
  <si>
    <t>Paramedian lobule, molecular layer</t>
  </si>
  <si>
    <t>Copula pyramidis, granular layer</t>
  </si>
  <si>
    <t>Copula pyramidis, Purkinje layer</t>
  </si>
  <si>
    <t>Copula pyramidis, molecular layer</t>
  </si>
  <si>
    <t>Paraflocculus, granular layer</t>
  </si>
  <si>
    <t>Paraflocculus, Purkinje layer</t>
  </si>
  <si>
    <t>Paraflocculus, molecular layer</t>
  </si>
  <si>
    <t>Flocculus, granular layer</t>
  </si>
  <si>
    <t>Flocculus, Purkinje layer</t>
  </si>
  <si>
    <t>Flocculus, molecular layer</t>
  </si>
  <si>
    <t>Parasubiculum, layer 1</t>
  </si>
  <si>
    <t>Parasubiculum, layer 2</t>
  </si>
  <si>
    <t>Parasubiculum, layer 3</t>
  </si>
  <si>
    <t>Postsubiculum, layer 1</t>
  </si>
  <si>
    <t>Postsubiculum, layer 2</t>
  </si>
  <si>
    <t>Postsubiculum, layer 3</t>
  </si>
  <si>
    <t>Presubiculum, layer 1</t>
  </si>
  <si>
    <t>Presubiculum, layer 2</t>
  </si>
  <si>
    <t>Presubiculum, layer 3</t>
  </si>
  <si>
    <t>Dentate gyrus, subgranular zone</t>
  </si>
  <si>
    <t>Lingula (I), granular layer</t>
  </si>
  <si>
    <t>Lingula (I), Purkinje layer</t>
  </si>
  <si>
    <t>Lingula (I), molecular layer</t>
  </si>
  <si>
    <t>Lobule II, granular layer</t>
  </si>
  <si>
    <t>Lobule II, Purkinje layer</t>
  </si>
  <si>
    <t>Lobule II, molecular layer</t>
  </si>
  <si>
    <t>Lobule III, granular layer</t>
  </si>
  <si>
    <t>Lobule III, Purkinje layer</t>
  </si>
  <si>
    <t>Lobule III, molecular layer</t>
  </si>
  <si>
    <t>Lobule IV, granular layer</t>
  </si>
  <si>
    <t>Lobule IV, Purkinje layer</t>
  </si>
  <si>
    <t>Lobule IV, molecular layer</t>
  </si>
  <si>
    <t>Lobule V, granular layer</t>
  </si>
  <si>
    <t>Lobule V, Purkinje layer</t>
  </si>
  <si>
    <t>Lobule V, molecular layer</t>
  </si>
  <si>
    <t>Lobules IV-V, granular layer</t>
  </si>
  <si>
    <t>Lobules IV-V, Purkinje layer</t>
  </si>
  <si>
    <t>Lobules IV-V, molecular layer</t>
  </si>
  <si>
    <t>Declive (VI), granular layer</t>
  </si>
  <si>
    <t>Declive (VI), Purkinje layer</t>
  </si>
  <si>
    <t>Declive (VI), molecular layer</t>
  </si>
  <si>
    <t>Folium-tuber vermis (VII), granular layer</t>
  </si>
  <si>
    <t>Folium-tuber vermis (VII), Purkinje layer</t>
  </si>
  <si>
    <t>Folium-tuber vermis (VII), molecular layer</t>
  </si>
  <si>
    <t>Pyramus (VIII), granular layer</t>
  </si>
  <si>
    <t>Pyramus (VIII), Purkinje layer</t>
  </si>
  <si>
    <t>Pyramus (VIII), molecular layer</t>
  </si>
  <si>
    <t>Uvula (IX), granular layer</t>
  </si>
  <si>
    <t>Uvula (IX), Purkinje layer</t>
  </si>
  <si>
    <t>Uvula (IX), molecular layer</t>
  </si>
  <si>
    <t>Nodulus (X), granular layer</t>
  </si>
  <si>
    <t>Nodulus (X), Purkinje layer</t>
  </si>
  <si>
    <t>Nodulus (X), molecular layer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</si>
  <si>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</si>
  <si>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</si>
  <si>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</si>
  <si>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</si>
  <si>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</si>
  <si>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</si>
  <si>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Filter</t>
  </si>
  <si>
    <t>Ammon's horn ventral</t>
  </si>
  <si>
    <t>Field CA1, stratum lacunosum-moleculare ventral</t>
  </si>
  <si>
    <t>Field CA1, stratum oriens ventral</t>
  </si>
  <si>
    <t>Field CA1, pyramidal layer ventral</t>
  </si>
  <si>
    <t>Field CA1, stratum radiatum ventral</t>
  </si>
  <si>
    <t>Field CA2, stratum lacunosum-moleculare ventral</t>
  </si>
  <si>
    <t>Field CA2, stratum oriens ventral</t>
  </si>
  <si>
    <t>Field CA2, pyramidal layer ventral</t>
  </si>
  <si>
    <t>Field CA2, stratum radiatum ventral</t>
  </si>
  <si>
    <t>Field CA3, stratum lacunosum-moleculare ventral</t>
  </si>
  <si>
    <t>Field CA3, stratum lucidum ventral</t>
  </si>
  <si>
    <t>Field CA3, stratum oriens ventral</t>
  </si>
  <si>
    <t>Field CA3, pyramidal layer ventral</t>
  </si>
  <si>
    <t>Field CA3, stratum radiatum ventral</t>
  </si>
  <si>
    <t>Dentate gyrus crest ventral</t>
  </si>
  <si>
    <t>Dentate gyrus crest, molecular layer ventral</t>
  </si>
  <si>
    <t>Dentate gyrus crest, polymorph layer  ventral</t>
  </si>
  <si>
    <t>Dentate gyrus crest, granule cell layer ventral</t>
  </si>
  <si>
    <t>Dentate gyrus lateral blade ventral</t>
  </si>
  <si>
    <t>Dentate gyrus lateral blade, molecular layer ventral</t>
  </si>
  <si>
    <t>Dentate gyrus lateral blade, polymorph layer ventral</t>
  </si>
  <si>
    <t>Dentate gyrus lateral blade, granule cell layer ventral</t>
  </si>
  <si>
    <t>Dentate gyrus medial blade ventral</t>
  </si>
  <si>
    <t>Dentate gyrus medial blade, molecular layer ventral</t>
  </si>
  <si>
    <t>Dentate gyrus medial blade, polymorph layer ventral ventral</t>
  </si>
  <si>
    <t>Dentate gyrus medial blade, granule cell layer ventral ventral</t>
  </si>
  <si>
    <t>Dentate gyrus, molecular layer ventral</t>
  </si>
  <si>
    <t>Dentate gyrus, polymorph layer ventral</t>
  </si>
  <si>
    <t>Amy</t>
  </si>
  <si>
    <t>AI</t>
  </si>
  <si>
    <t>CPu</t>
  </si>
  <si>
    <t>NAc</t>
  </si>
  <si>
    <t>BNST</t>
  </si>
  <si>
    <t>PAG</t>
  </si>
  <si>
    <t>aHyp</t>
  </si>
  <si>
    <t>Cg</t>
  </si>
  <si>
    <t>mOFC / MO</t>
  </si>
  <si>
    <t>Ent</t>
  </si>
  <si>
    <t>PtA / FEF / M2</t>
  </si>
  <si>
    <t>Amygdala</t>
  </si>
  <si>
    <t>Anterior Insula</t>
  </si>
  <si>
    <t>Secondary Motor Cortex</t>
  </si>
  <si>
    <t>Cingulate cortex</t>
  </si>
  <si>
    <t>Medial orbital cortex</t>
  </si>
  <si>
    <t>Entorhinal cortex</t>
  </si>
  <si>
    <t>Salience network</t>
  </si>
  <si>
    <t>Executive control network</t>
  </si>
  <si>
    <t>Default mode network</t>
  </si>
  <si>
    <t>region</t>
  </si>
  <si>
    <t>SEM 0</t>
  </si>
  <si>
    <t>SEM 1</t>
  </si>
  <si>
    <t>Order</t>
  </si>
  <si>
    <t>ID</t>
  </si>
  <si>
    <t>Animal</t>
  </si>
  <si>
    <t>Primary somatosensory area, barrel field, layer 5</t>
  </si>
  <si>
    <t>Interfascicular nucleus raphÃË</t>
  </si>
  <si>
    <t>Central linear nucleus raphÃË</t>
  </si>
  <si>
    <t>Dorsal nucleus raphÃË</t>
  </si>
  <si>
    <t>Superior central nucleus raphÃË</t>
  </si>
  <si>
    <t>Nucleus raphÃË pontis</t>
  </si>
  <si>
    <t>Nucleus raphÃË magnus</t>
  </si>
  <si>
    <t>Nucleus raphÃË pallidus</t>
  </si>
  <si>
    <t>Nucleus raphÃË obscurus</t>
  </si>
  <si>
    <t>Difference</t>
  </si>
  <si>
    <t>Z score</t>
  </si>
  <si>
    <t>Area</t>
  </si>
  <si>
    <t>Region1</t>
  </si>
  <si>
    <t>Region2</t>
  </si>
  <si>
    <t>Region3</t>
  </si>
  <si>
    <t>Region4</t>
  </si>
  <si>
    <t>Region5</t>
  </si>
  <si>
    <t>Region6</t>
  </si>
  <si>
    <t>Region7</t>
  </si>
  <si>
    <t>Number</t>
  </si>
  <si>
    <t>Region</t>
  </si>
  <si>
    <t>Grey</t>
  </si>
  <si>
    <t>Frontal pole</t>
  </si>
  <si>
    <t xml:space="preserve">Somatomotor areas </t>
  </si>
  <si>
    <t>primary motor area</t>
  </si>
  <si>
    <t xml:space="preserve">secondary motor area </t>
  </si>
  <si>
    <t>primary somatosensory area</t>
  </si>
  <si>
    <t>supplemental somatosensory area</t>
  </si>
  <si>
    <t>gustatory areas</t>
  </si>
  <si>
    <t>visceral area</t>
  </si>
  <si>
    <t>auditory areas</t>
  </si>
  <si>
    <t>dorsal auditory area</t>
  </si>
  <si>
    <t>primary auditory area</t>
  </si>
  <si>
    <t>posterior auditory area</t>
  </si>
  <si>
    <t>ventral auditory area</t>
  </si>
  <si>
    <t xml:space="preserve">visual areas </t>
  </si>
  <si>
    <t>anterolateral visual area</t>
  </si>
  <si>
    <t>anterior cingulate area</t>
  </si>
  <si>
    <t>prelimbic area</t>
  </si>
  <si>
    <t>infralimbic</t>
  </si>
  <si>
    <t>orbital area</t>
  </si>
  <si>
    <t>agranular insular area</t>
  </si>
  <si>
    <t>retrosplenial area</t>
  </si>
  <si>
    <t>temporal association areas</t>
  </si>
  <si>
    <t>perirhinal area</t>
  </si>
  <si>
    <t>ectorhinal area</t>
  </si>
  <si>
    <t>olfactory areas</t>
  </si>
  <si>
    <t>main olfactory bulb</t>
  </si>
  <si>
    <t>accessory olfactory bulb</t>
  </si>
  <si>
    <t>anterior olfactory nucleus</t>
  </si>
  <si>
    <t>taenia tecta</t>
  </si>
  <si>
    <t>dorsal peduncular area</t>
  </si>
  <si>
    <t>piriform area</t>
  </si>
  <si>
    <t>nucleus of the lateral olfactory tract</t>
  </si>
  <si>
    <t>cortical amygdalar area</t>
  </si>
  <si>
    <t>piriform-amygdalar area</t>
  </si>
  <si>
    <t>postpiriform transition area</t>
  </si>
  <si>
    <t>hippocampal formation</t>
  </si>
  <si>
    <t>hippocampal region</t>
  </si>
  <si>
    <t>CA</t>
  </si>
  <si>
    <t>DG</t>
  </si>
  <si>
    <t>retrohippocampal region</t>
  </si>
  <si>
    <t>entorhinal area</t>
  </si>
  <si>
    <t>parasubiculum</t>
  </si>
  <si>
    <t>postsubiculum</t>
  </si>
  <si>
    <t>presubiculum</t>
  </si>
  <si>
    <t>cortical subplate</t>
  </si>
  <si>
    <t>claustrum</t>
  </si>
  <si>
    <t>endopiriform nucleus</t>
  </si>
  <si>
    <t>lateral amygdalar nucleus</t>
  </si>
  <si>
    <t>basolateral amygdalar nucleus</t>
  </si>
  <si>
    <t>basomedial amygdalar nucleus</t>
  </si>
  <si>
    <t>cerebral nuclei</t>
  </si>
  <si>
    <t>striatum</t>
  </si>
  <si>
    <t>striatum dorsal region</t>
  </si>
  <si>
    <t>striatum ventral region</t>
  </si>
  <si>
    <t>lateral septal complex</t>
  </si>
  <si>
    <t>lateral septal nucleus</t>
  </si>
  <si>
    <t>septofimbrial nucleus</t>
  </si>
  <si>
    <t xml:space="preserve">septohippocampal nucleus </t>
  </si>
  <si>
    <t>striatum-like amygdalar nuclei</t>
  </si>
  <si>
    <t>anterior amygdalar area</t>
  </si>
  <si>
    <t>bed nucleus of the accessory olfactory tract</t>
  </si>
  <si>
    <t>central amygdalar nucleus</t>
  </si>
  <si>
    <t>intercalated amygdalar nucleus</t>
  </si>
  <si>
    <t>medial amygdalar nucleus</t>
  </si>
  <si>
    <t>pallidum</t>
  </si>
  <si>
    <t>pallidum dorsal region</t>
  </si>
  <si>
    <t>pallidum ventral region</t>
  </si>
  <si>
    <t>pallidum medial region</t>
  </si>
  <si>
    <t>medial septal complex</t>
  </si>
  <si>
    <t>triangular nucleus of septum</t>
  </si>
  <si>
    <t>interbrain</t>
  </si>
  <si>
    <t>thalamus</t>
  </si>
  <si>
    <t>thalamus, sensory-motor</t>
  </si>
  <si>
    <t>ventral group of dorsal thalamus</t>
  </si>
  <si>
    <t>thalamus, polymodal</t>
  </si>
  <si>
    <t>hypothalamus</t>
  </si>
  <si>
    <t>periventricular zone</t>
  </si>
  <si>
    <t>periventricular region</t>
  </si>
  <si>
    <t>hypothalamic medial zone</t>
  </si>
  <si>
    <t>hypothalamic lateral zone</t>
  </si>
  <si>
    <t>midbrain</t>
  </si>
  <si>
    <t>midbrain, sensory related</t>
  </si>
  <si>
    <t>midbrain, motor related</t>
  </si>
  <si>
    <t>periaqueductal grey</t>
  </si>
  <si>
    <t>midbrain, behavioral state related</t>
  </si>
  <si>
    <t>hindbrain</t>
  </si>
  <si>
    <t>pons</t>
  </si>
  <si>
    <t>pons, sensory related</t>
  </si>
  <si>
    <t>pons, motor related</t>
  </si>
  <si>
    <t>pons, behavioral state related</t>
  </si>
  <si>
    <t>medulla</t>
  </si>
  <si>
    <t>medulla, sensory related</t>
  </si>
  <si>
    <t>medulla, motor related</t>
  </si>
  <si>
    <t>medulla, behavioral state related</t>
  </si>
  <si>
    <t>Fiber tracts</t>
  </si>
  <si>
    <t>Ventricular system</t>
  </si>
  <si>
    <t>PVT</t>
  </si>
  <si>
    <t>Paraventricular thalamic nucleus</t>
  </si>
  <si>
    <t>Nre</t>
  </si>
  <si>
    <t>posterior parietal association areas</t>
  </si>
  <si>
    <t>pallidum, caudal region</t>
  </si>
  <si>
    <t>lateral group</t>
  </si>
  <si>
    <t>anterior group</t>
  </si>
  <si>
    <t>medial group</t>
  </si>
  <si>
    <t>midline group</t>
  </si>
  <si>
    <t>intralaminar</t>
  </si>
  <si>
    <t>geniculate group</t>
  </si>
  <si>
    <t xml:space="preserve">superior colliculus, sensory </t>
  </si>
  <si>
    <t>inferior colliculus</t>
  </si>
  <si>
    <t>pretectal region</t>
  </si>
  <si>
    <t>midbrain raphe</t>
  </si>
  <si>
    <t>Midbrain raphÃˆ nuclei</t>
  </si>
  <si>
    <t>Superior central nucleus raphÃˆ, lateral part</t>
  </si>
  <si>
    <t>Superior central nucleus raphÃˆ, medial part</t>
  </si>
  <si>
    <t>dorsal column nuclei</t>
  </si>
  <si>
    <t>vestibular nuclei</t>
  </si>
  <si>
    <t>lingula</t>
  </si>
  <si>
    <t>central lobule</t>
  </si>
  <si>
    <t>Cluster</t>
  </si>
  <si>
    <t>frontal pole</t>
  </si>
  <si>
    <t>somatomotor</t>
  </si>
  <si>
    <t>primary motor</t>
  </si>
  <si>
    <t>secondary motor</t>
  </si>
  <si>
    <t>primary somatosensory</t>
  </si>
  <si>
    <t>supplemental somatosensory</t>
  </si>
  <si>
    <t>gustatory</t>
  </si>
  <si>
    <t>visceral</t>
  </si>
  <si>
    <t>auditory</t>
  </si>
  <si>
    <t>ventral auditory</t>
  </si>
  <si>
    <t>anterolateral visual</t>
  </si>
  <si>
    <t>anteromedial visual</t>
  </si>
  <si>
    <t>lateral visual</t>
  </si>
  <si>
    <t>primary visual</t>
  </si>
  <si>
    <t>posterolateral visual</t>
  </si>
  <si>
    <t>posteromedial visual</t>
  </si>
  <si>
    <t>dACC</t>
  </si>
  <si>
    <t>vACC</t>
  </si>
  <si>
    <t>PrL</t>
  </si>
  <si>
    <t>lateral orbital</t>
  </si>
  <si>
    <t>medial orbital</t>
  </si>
  <si>
    <t>ventral orbital</t>
  </si>
  <si>
    <t>agranular insula, dorsal</t>
  </si>
  <si>
    <t>agranular insula posterior</t>
  </si>
  <si>
    <t>agranular insula, ventral</t>
  </si>
  <si>
    <t>RSP lateral agranular</t>
  </si>
  <si>
    <t>RS dorsal</t>
  </si>
  <si>
    <t>RSP ventral</t>
  </si>
  <si>
    <t>temporal association</t>
  </si>
  <si>
    <t>PRh</t>
  </si>
  <si>
    <t>Ectorhinal</t>
  </si>
  <si>
    <t>dCA2</t>
  </si>
  <si>
    <t>vCA2</t>
  </si>
  <si>
    <t>Entorhinal, lateral</t>
  </si>
  <si>
    <t>Entorhinal, medial</t>
  </si>
  <si>
    <t>Entorhinal, ventral</t>
  </si>
  <si>
    <t>Name</t>
  </si>
  <si>
    <t>Naam</t>
  </si>
  <si>
    <t>RSP dorsal</t>
  </si>
  <si>
    <t>SS, nose</t>
  </si>
  <si>
    <t>SS, barrel</t>
  </si>
  <si>
    <t>SS, lower limb</t>
  </si>
  <si>
    <t>SS, mouth</t>
  </si>
  <si>
    <t>SS, upper limb</t>
  </si>
  <si>
    <t>SS, trunk</t>
  </si>
  <si>
    <t>primary-posterior auditory</t>
  </si>
  <si>
    <t>Taenia tecta - peduncular area</t>
  </si>
  <si>
    <t>subiculum</t>
  </si>
  <si>
    <t>BLA, BMA, LA</t>
  </si>
  <si>
    <t>dorsal striatum</t>
  </si>
  <si>
    <t xml:space="preserve">ventral striatum </t>
  </si>
  <si>
    <t>LS complex</t>
  </si>
  <si>
    <t>pallidum, dorsal</t>
  </si>
  <si>
    <t>pallidum, ventral</t>
  </si>
  <si>
    <t>pallidum, medial</t>
  </si>
  <si>
    <t>pallidum, caudal</t>
  </si>
  <si>
    <t>ventral group dorsal thalamus</t>
  </si>
  <si>
    <t>geniculate group, dorsal thalamus</t>
  </si>
  <si>
    <t>thalamus, lateral</t>
  </si>
  <si>
    <t>thalamus, anterior</t>
  </si>
  <si>
    <t>thalamus, medial-midline</t>
  </si>
  <si>
    <t>thalamus, interlaminar</t>
  </si>
  <si>
    <t>thalamus, geniculate</t>
  </si>
  <si>
    <t>hypothalamus, periventricular</t>
  </si>
  <si>
    <t xml:space="preserve">hypothalamus, medial </t>
  </si>
  <si>
    <t>hypothalamus, lateral</t>
  </si>
  <si>
    <t>midbrain, sensory</t>
  </si>
  <si>
    <t>midbrain, motor</t>
  </si>
  <si>
    <t>midbrain, reticular</t>
  </si>
  <si>
    <t>midbrain, superior colliculus</t>
  </si>
  <si>
    <t xml:space="preserve">pretectal </t>
  </si>
  <si>
    <t>midbrain, behavioral state</t>
  </si>
  <si>
    <t>pons, sensory</t>
  </si>
  <si>
    <t>pons, motor</t>
  </si>
  <si>
    <t>pons, behavioral state</t>
  </si>
  <si>
    <t xml:space="preserve">medulla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</si>
</sst>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0" fillId="0" borderId="0" xfId="0" applyFill="1"/>
    <xf numFmtId="0" fontId="5" fillId="0" borderId="2" xfId="0" applyFont="1" applyBorder="1" applyAlignment="1">
      <alignment horizontal="left"/>
    </xf>
    <xf numFmtId="0" fontId="3" fillId="0" borderId="3" xfId="0" applyFont="1" applyBorder="1"/>
    <xf numFmtId="0" fontId="5" fillId="0" borderId="3" xfId="0" applyFont="1" applyBorder="1"/>
    <xf numFmtId="0" fontId="6" fillId="0" borderId="3" xfId="0" applyFont="1" applyBorder="1" applyAlignment="1">
      <alignment horizontal="center" vertical="top"/>
    </xf>
    <xf numFmtId="0" fontId="7" fillId="0" borderId="3" xfId="0" applyFont="1" applyBorder="1"/>
    <xf numFmtId="0" fontId="7" fillId="0" borderId="4" xfId="0" applyFont="1" applyBorder="1"/>
    <xf numFmtId="0" fontId="5" fillId="0" borderId="5" xfId="0" applyFont="1" applyBorder="1" applyAlignment="1">
      <alignment horizontal="left"/>
    </xf>
    <xf numFmtId="0" fontId="7" fillId="0" borderId="6" xfId="0" applyFont="1" applyBorder="1"/>
    <xf numFmtId="0" fontId="5" fillId="0" borderId="7" xfId="0" applyFont="1" applyBorder="1" applyAlignment="1">
      <alignment horizontal="left"/>
    </xf>
    <xf numFmtId="0" fontId="3" fillId="0" borderId="8" xfId="0" applyFont="1" applyBorder="1"/>
    <xf numFmtId="0" fontId="5" fillId="0" borderId="8" xfId="0" applyFont="1" applyBorder="1"/>
    <xf numFmtId="0" fontId="6" fillId="0" borderId="8" xfId="0" applyFont="1" applyBorder="1" applyAlignment="1">
      <alignment horizontal="center" vertical="top"/>
    </xf>
    <xf numFmtId="0" fontId="7" fillId="0" borderId="8" xfId="0" applyFont="1" applyBorder="1"/>
    <xf numFmtId="0" fontId="7" fillId="0" borderId="9" xfId="0" applyFont="1" applyBorder="1"/>
    <xf numFmtId="0" fontId="10" fillId="0" borderId="0" xfId="0" applyFont="1"/>
    <xf numFmtId="0" fontId="8" fillId="0" borderId="6" xfId="0" applyFont="1" applyBorder="1"/>
    <xf numFmtId="0" fontId="9" fillId="0" borderId="8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5" fillId="0" borderId="8" xfId="0" applyFont="1" applyBorder="1" applyAlignment="1">
      <alignment horizontal="center"/>
    </xf>
    <xf numFmtId="0" fontId="8" fillId="0" borderId="8" xfId="0" applyFont="1" applyBorder="1"/>
    <xf numFmtId="0" fontId="8" fillId="0" borderId="9" xfId="0" applyFont="1" applyBorder="1"/>
    <xf numFmtId="0" fontId="0" fillId="2" borderId="0" xfId="0" applyFill="1"/>
    <xf numFmtId="0" fontId="11" fillId="0" borderId="0" xfId="0" applyFont="1"/>
  </cellXfs>
  <cellStyles count="1">
    <cellStyle name="Standaard" xfId="0" builtinId="0"/>
  </cellStyles>
  <dxfs count="4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Z&lt;3'!$X$3:$X$93</c:f>
                <c:numCache>
                  <c:formatCode>General</c:formatCode>
                  <c:ptCount val="90"/>
                  <c:pt idx="0">
                    <c:v>3.7312783817215731</c:v>
                  </c:pt>
                  <c:pt idx="1">
                    <c:v>49.970214823496001</c:v>
                  </c:pt>
                  <c:pt idx="2">
                    <c:v>34.848073870468518</c:v>
                  </c:pt>
                  <c:pt idx="3">
                    <c:v>24.379172969488494</c:v>
                  </c:pt>
                  <c:pt idx="4">
                    <c:v>20.558593120560829</c:v>
                  </c:pt>
                  <c:pt idx="5">
                    <c:v>8.7443187901736774</c:v>
                  </c:pt>
                  <c:pt idx="6">
                    <c:v>31.659403274038699</c:v>
                  </c:pt>
                  <c:pt idx="7">
                    <c:v>13.648351690101952</c:v>
                  </c:pt>
                  <c:pt idx="8">
                    <c:v>3.5853306283734567</c:v>
                  </c:pt>
                  <c:pt idx="9">
                    <c:v>31.486178533790959</c:v>
                  </c:pt>
                  <c:pt idx="10">
                    <c:v>13.191177739013632</c:v>
                  </c:pt>
                  <c:pt idx="11">
                    <c:v>8.9579454550270246</c:v>
                  </c:pt>
                  <c:pt idx="12">
                    <c:v>13.822903364435767</c:v>
                  </c:pt>
                  <c:pt idx="13">
                    <c:v>11.356578406425015</c:v>
                  </c:pt>
                  <c:pt idx="14">
                    <c:v>10.083979760752799</c:v>
                  </c:pt>
                  <c:pt idx="15">
                    <c:v>2.8604306082481457</c:v>
                  </c:pt>
                  <c:pt idx="16">
                    <c:v>3.0642101998009128</c:v>
                  </c:pt>
                  <c:pt idx="17">
                    <c:v>8.7589333744609501</c:v>
                  </c:pt>
                  <c:pt idx="18">
                    <c:v>45.496047342995745</c:v>
                  </c:pt>
                  <c:pt idx="19">
                    <c:v>2.9209622509266921</c:v>
                  </c:pt>
                  <c:pt idx="20">
                    <c:v>8.077536986129898</c:v>
                  </c:pt>
                  <c:pt idx="21">
                    <c:v>5.7088016422279928</c:v>
                  </c:pt>
                  <c:pt idx="22">
                    <c:v>5.2929108851854814</c:v>
                  </c:pt>
                  <c:pt idx="23">
                    <c:v>4.753733391168427</c:v>
                  </c:pt>
                  <c:pt idx="24">
                    <c:v>5.1068842554589562</c:v>
                  </c:pt>
                  <c:pt idx="25">
                    <c:v>13.879840190100929</c:v>
                  </c:pt>
                  <c:pt idx="26">
                    <c:v>2.9699417286775471</c:v>
                  </c:pt>
                  <c:pt idx="27">
                    <c:v>7.759070875574781</c:v>
                  </c:pt>
                  <c:pt idx="28">
                    <c:v>15.988855561296637</c:v>
                  </c:pt>
                  <c:pt idx="29">
                    <c:v>8.1824718210691572</c:v>
                  </c:pt>
                  <c:pt idx="30">
                    <c:v>7.6747396667723145</c:v>
                  </c:pt>
                  <c:pt idx="31">
                    <c:v>5.0283244753663849</c:v>
                  </c:pt>
                  <c:pt idx="32">
                    <c:v>11.812166687985481</c:v>
                  </c:pt>
                  <c:pt idx="33">
                    <c:v>12.305169037682433</c:v>
                  </c:pt>
                  <c:pt idx="34">
                    <c:v>6.9702728120241249</c:v>
                  </c:pt>
                  <c:pt idx="35">
                    <c:v>6.7445097067247461</c:v>
                  </c:pt>
                  <c:pt idx="36">
                    <c:v>5.7545516714584393</c:v>
                  </c:pt>
                  <c:pt idx="37">
                    <c:v>16.869154150857817</c:v>
                  </c:pt>
                  <c:pt idx="38">
                    <c:v>2.3096548497364444</c:v>
                  </c:pt>
                  <c:pt idx="39">
                    <c:v>19.785169568393368</c:v>
                  </c:pt>
                  <c:pt idx="40">
                    <c:v>3.0838697088067053</c:v>
                  </c:pt>
                  <c:pt idx="41">
                    <c:v>52.623455881598254</c:v>
                  </c:pt>
                  <c:pt idx="42">
                    <c:v>1.2995429696412941</c:v>
                  </c:pt>
                  <c:pt idx="43">
                    <c:v>9.626647669947948</c:v>
                  </c:pt>
                  <c:pt idx="44">
                    <c:v>2.1445044350329909</c:v>
                  </c:pt>
                  <c:pt idx="45">
                    <c:v>3.6644198443920075</c:v>
                  </c:pt>
                  <c:pt idx="46">
                    <c:v>1.9210510039063964</c:v>
                  </c:pt>
                  <c:pt idx="47">
                    <c:v>1.3243281758465622</c:v>
                  </c:pt>
                  <c:pt idx="48">
                    <c:v>17.450157243521549</c:v>
                  </c:pt>
                  <c:pt idx="49">
                    <c:v>11.110736661685493</c:v>
                  </c:pt>
                  <c:pt idx="50">
                    <c:v>7.5626074414146673</c:v>
                  </c:pt>
                  <c:pt idx="51">
                    <c:v>2.9889520662596509</c:v>
                  </c:pt>
                  <c:pt idx="52">
                    <c:v>27.765997310606263</c:v>
                  </c:pt>
                  <c:pt idx="53">
                    <c:v>14.972330669898495</c:v>
                  </c:pt>
                  <c:pt idx="54">
                    <c:v>1.4339182580022583</c:v>
                  </c:pt>
                  <c:pt idx="55">
                    <c:v>3.4090856664190512</c:v>
                  </c:pt>
                  <c:pt idx="56">
                    <c:v>8.7350986531832095</c:v>
                  </c:pt>
                  <c:pt idx="57">
                    <c:v>4.2186121152991776</c:v>
                  </c:pt>
                  <c:pt idx="58">
                    <c:v>10.102485172319133</c:v>
                  </c:pt>
                  <c:pt idx="59">
                    <c:v>24.943384783552037</c:v>
                  </c:pt>
                  <c:pt idx="60">
                    <c:v>11.079730160217823</c:v>
                  </c:pt>
                  <c:pt idx="61">
                    <c:v>101.46403334543935</c:v>
                  </c:pt>
                  <c:pt idx="62">
                    <c:v>37.886750380556627</c:v>
                  </c:pt>
                  <c:pt idx="63">
                    <c:v>6.8081952666580134</c:v>
                  </c:pt>
                  <c:pt idx="64">
                    <c:v>17.453470368926961</c:v>
                  </c:pt>
                  <c:pt idx="65">
                    <c:v>37.939403367493107</c:v>
                  </c:pt>
                  <c:pt idx="66">
                    <c:v>3.2685436612933656</c:v>
                  </c:pt>
                  <c:pt idx="67">
                    <c:v>3.8753811713401589</c:v>
                  </c:pt>
                  <c:pt idx="68">
                    <c:v>4.7429931934020066</c:v>
                  </c:pt>
                  <c:pt idx="69">
                    <c:v>21.735351829527286</c:v>
                  </c:pt>
                  <c:pt idx="70">
                    <c:v>4.8296620176706728</c:v>
                  </c:pt>
                  <c:pt idx="71">
                    <c:v>6.6866181716181403</c:v>
                  </c:pt>
                  <c:pt idx="72">
                    <c:v>5.5396340602696474</c:v>
                  </c:pt>
                  <c:pt idx="73">
                    <c:v>5.3599630886387324</c:v>
                  </c:pt>
                  <c:pt idx="74">
                    <c:v>8.2382402989623085</c:v>
                  </c:pt>
                  <c:pt idx="75">
                    <c:v>1.8523297642715251</c:v>
                  </c:pt>
                  <c:pt idx="76">
                    <c:v>4.155311683672295</c:v>
                  </c:pt>
                  <c:pt idx="77">
                    <c:v>3.3856468960879891</c:v>
                  </c:pt>
                  <c:pt idx="78">
                    <c:v>31.928172212225515</c:v>
                  </c:pt>
                  <c:pt idx="79">
                    <c:v>29.881741048521548</c:v>
                  </c:pt>
                  <c:pt idx="80">
                    <c:v>40.476309599115716</c:v>
                  </c:pt>
                  <c:pt idx="81">
                    <c:v>3.6737222254372597</c:v>
                  </c:pt>
                  <c:pt idx="82">
                    <c:v>34.227065082221117</c:v>
                  </c:pt>
                  <c:pt idx="83">
                    <c:v>6.7777303163846625</c:v>
                  </c:pt>
                  <c:pt idx="84">
                    <c:v>10.484309068663363</c:v>
                  </c:pt>
                  <c:pt idx="85">
                    <c:v>5.3429509625096188</c:v>
                  </c:pt>
                  <c:pt idx="86">
                    <c:v>15.584365665295136</c:v>
                  </c:pt>
                  <c:pt idx="87">
                    <c:v>25.025082489209591</c:v>
                  </c:pt>
                  <c:pt idx="88">
                    <c:v>35.436277192731758</c:v>
                  </c:pt>
                  <c:pt idx="89">
                    <c:v>64.782432480247891</c:v>
                  </c:pt>
                </c:numCache>
              </c:numRef>
            </c:plus>
            <c:minus>
              <c:numRef>
                <c:f>'Cluster counts corrected Z&lt;3'!$X$3:$X$93</c:f>
                <c:numCache>
                  <c:formatCode>General</c:formatCode>
                  <c:ptCount val="90"/>
                  <c:pt idx="0">
                    <c:v>3.7312783817215731</c:v>
                  </c:pt>
                  <c:pt idx="1">
                    <c:v>49.970214823496001</c:v>
                  </c:pt>
                  <c:pt idx="2">
                    <c:v>34.848073870468518</c:v>
                  </c:pt>
                  <c:pt idx="3">
                    <c:v>24.379172969488494</c:v>
                  </c:pt>
                  <c:pt idx="4">
                    <c:v>20.558593120560829</c:v>
                  </c:pt>
                  <c:pt idx="5">
                    <c:v>8.7443187901736774</c:v>
                  </c:pt>
                  <c:pt idx="6">
                    <c:v>31.659403274038699</c:v>
                  </c:pt>
                  <c:pt idx="7">
                    <c:v>13.648351690101952</c:v>
                  </c:pt>
                  <c:pt idx="8">
                    <c:v>3.5853306283734567</c:v>
                  </c:pt>
                  <c:pt idx="9">
                    <c:v>31.486178533790959</c:v>
                  </c:pt>
                  <c:pt idx="10">
                    <c:v>13.191177739013632</c:v>
                  </c:pt>
                  <c:pt idx="11">
                    <c:v>8.9579454550270246</c:v>
                  </c:pt>
                  <c:pt idx="12">
                    <c:v>13.822903364435767</c:v>
                  </c:pt>
                  <c:pt idx="13">
                    <c:v>11.356578406425015</c:v>
                  </c:pt>
                  <c:pt idx="14">
                    <c:v>10.083979760752799</c:v>
                  </c:pt>
                  <c:pt idx="15">
                    <c:v>2.8604306082481457</c:v>
                  </c:pt>
                  <c:pt idx="16">
                    <c:v>3.0642101998009128</c:v>
                  </c:pt>
                  <c:pt idx="17">
                    <c:v>8.7589333744609501</c:v>
                  </c:pt>
                  <c:pt idx="18">
                    <c:v>45.496047342995745</c:v>
                  </c:pt>
                  <c:pt idx="19">
                    <c:v>2.9209622509266921</c:v>
                  </c:pt>
                  <c:pt idx="20">
                    <c:v>8.077536986129898</c:v>
                  </c:pt>
                  <c:pt idx="21">
                    <c:v>5.7088016422279928</c:v>
                  </c:pt>
                  <c:pt idx="22">
                    <c:v>5.2929108851854814</c:v>
                  </c:pt>
                  <c:pt idx="23">
                    <c:v>4.753733391168427</c:v>
                  </c:pt>
                  <c:pt idx="24">
                    <c:v>5.1068842554589562</c:v>
                  </c:pt>
                  <c:pt idx="25">
                    <c:v>13.879840190100929</c:v>
                  </c:pt>
                  <c:pt idx="26">
                    <c:v>2.9699417286775471</c:v>
                  </c:pt>
                  <c:pt idx="27">
                    <c:v>7.759070875574781</c:v>
                  </c:pt>
                  <c:pt idx="28">
                    <c:v>15.988855561296637</c:v>
                  </c:pt>
                  <c:pt idx="29">
                    <c:v>8.1824718210691572</c:v>
                  </c:pt>
                  <c:pt idx="30">
                    <c:v>7.6747396667723145</c:v>
                  </c:pt>
                  <c:pt idx="31">
                    <c:v>5.0283244753663849</c:v>
                  </c:pt>
                  <c:pt idx="32">
                    <c:v>11.812166687985481</c:v>
                  </c:pt>
                  <c:pt idx="33">
                    <c:v>12.305169037682433</c:v>
                  </c:pt>
                  <c:pt idx="34">
                    <c:v>6.9702728120241249</c:v>
                  </c:pt>
                  <c:pt idx="35">
                    <c:v>6.7445097067247461</c:v>
                  </c:pt>
                  <c:pt idx="36">
                    <c:v>5.7545516714584393</c:v>
                  </c:pt>
                  <c:pt idx="37">
                    <c:v>16.869154150857817</c:v>
                  </c:pt>
                  <c:pt idx="38">
                    <c:v>2.3096548497364444</c:v>
                  </c:pt>
                  <c:pt idx="39">
                    <c:v>19.785169568393368</c:v>
                  </c:pt>
                  <c:pt idx="40">
                    <c:v>3.0838697088067053</c:v>
                  </c:pt>
                  <c:pt idx="41">
                    <c:v>52.623455881598254</c:v>
                  </c:pt>
                  <c:pt idx="42">
                    <c:v>1.2995429696412941</c:v>
                  </c:pt>
                  <c:pt idx="43">
                    <c:v>9.626647669947948</c:v>
                  </c:pt>
                  <c:pt idx="44">
                    <c:v>2.1445044350329909</c:v>
                  </c:pt>
                  <c:pt idx="45">
                    <c:v>3.6644198443920075</c:v>
                  </c:pt>
                  <c:pt idx="46">
                    <c:v>1.9210510039063964</c:v>
                  </c:pt>
                  <c:pt idx="47">
                    <c:v>1.3243281758465622</c:v>
                  </c:pt>
                  <c:pt idx="48">
                    <c:v>17.450157243521549</c:v>
                  </c:pt>
                  <c:pt idx="49">
                    <c:v>11.110736661685493</c:v>
                  </c:pt>
                  <c:pt idx="50">
                    <c:v>7.5626074414146673</c:v>
                  </c:pt>
                  <c:pt idx="51">
                    <c:v>2.9889520662596509</c:v>
                  </c:pt>
                  <c:pt idx="52">
                    <c:v>27.765997310606263</c:v>
                  </c:pt>
                  <c:pt idx="53">
                    <c:v>14.972330669898495</c:v>
                  </c:pt>
                  <c:pt idx="54">
                    <c:v>1.4339182580022583</c:v>
                  </c:pt>
                  <c:pt idx="55">
                    <c:v>3.4090856664190512</c:v>
                  </c:pt>
                  <c:pt idx="56">
                    <c:v>8.7350986531832095</c:v>
                  </c:pt>
                  <c:pt idx="57">
                    <c:v>4.2186121152991776</c:v>
                  </c:pt>
                  <c:pt idx="58">
                    <c:v>10.102485172319133</c:v>
                  </c:pt>
                  <c:pt idx="59">
                    <c:v>24.943384783552037</c:v>
                  </c:pt>
                  <c:pt idx="60">
                    <c:v>11.079730160217823</c:v>
                  </c:pt>
                  <c:pt idx="61">
                    <c:v>101.46403334543935</c:v>
                  </c:pt>
                  <c:pt idx="62">
                    <c:v>37.886750380556627</c:v>
                  </c:pt>
                  <c:pt idx="63">
                    <c:v>6.8081952666580134</c:v>
                  </c:pt>
                  <c:pt idx="64">
                    <c:v>17.453470368926961</c:v>
                  </c:pt>
                  <c:pt idx="65">
                    <c:v>37.939403367493107</c:v>
                  </c:pt>
                  <c:pt idx="66">
                    <c:v>3.2685436612933656</c:v>
                  </c:pt>
                  <c:pt idx="67">
                    <c:v>3.8753811713401589</c:v>
                  </c:pt>
                  <c:pt idx="68">
                    <c:v>4.7429931934020066</c:v>
                  </c:pt>
                  <c:pt idx="69">
                    <c:v>21.735351829527286</c:v>
                  </c:pt>
                  <c:pt idx="70">
                    <c:v>4.8296620176706728</c:v>
                  </c:pt>
                  <c:pt idx="71">
                    <c:v>6.6866181716181403</c:v>
                  </c:pt>
                  <c:pt idx="72">
                    <c:v>5.5396340602696474</c:v>
                  </c:pt>
                  <c:pt idx="73">
                    <c:v>5.3599630886387324</c:v>
                  </c:pt>
                  <c:pt idx="74">
                    <c:v>8.2382402989623085</c:v>
                  </c:pt>
                  <c:pt idx="75">
                    <c:v>1.8523297642715251</c:v>
                  </c:pt>
                  <c:pt idx="76">
                    <c:v>4.155311683672295</c:v>
                  </c:pt>
                  <c:pt idx="77">
                    <c:v>3.3856468960879891</c:v>
                  </c:pt>
                  <c:pt idx="78">
                    <c:v>31.928172212225515</c:v>
                  </c:pt>
                  <c:pt idx="79">
                    <c:v>29.881741048521548</c:v>
                  </c:pt>
                  <c:pt idx="80">
                    <c:v>40.476309599115716</c:v>
                  </c:pt>
                  <c:pt idx="81">
                    <c:v>3.6737222254372597</c:v>
                  </c:pt>
                  <c:pt idx="82">
                    <c:v>34.227065082221117</c:v>
                  </c:pt>
                  <c:pt idx="83">
                    <c:v>6.7777303163846625</c:v>
                  </c:pt>
                  <c:pt idx="84">
                    <c:v>10.484309068663363</c:v>
                  </c:pt>
                  <c:pt idx="85">
                    <c:v>5.3429509625096188</c:v>
                  </c:pt>
                  <c:pt idx="86">
                    <c:v>15.584365665295136</c:v>
                  </c:pt>
                  <c:pt idx="87">
                    <c:v>25.025082489209591</c:v>
                  </c:pt>
                  <c:pt idx="88">
                    <c:v>35.436277192731758</c:v>
                  </c:pt>
                  <c:pt idx="89">
                    <c:v>64.782432480247891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Z&lt;3'!$A$3:$A$93</c:f>
              <c:numCache>
                <c:formatCode>General</c:formatCode>
                <c:ptCount val="9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76</c:v>
                </c:pt>
                <c:pt idx="70">
                  <c:v>77</c:v>
                </c:pt>
                <c:pt idx="71">
                  <c:v>78</c:v>
                </c:pt>
                <c:pt idx="72">
                  <c:v>79</c:v>
                </c:pt>
                <c:pt idx="73">
                  <c:v>80</c:v>
                </c:pt>
                <c:pt idx="74">
                  <c:v>81</c:v>
                </c:pt>
                <c:pt idx="75">
                  <c:v>82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90</c:v>
                </c:pt>
                <c:pt idx="84">
                  <c:v>91</c:v>
                </c:pt>
                <c:pt idx="85">
                  <c:v>92</c:v>
                </c:pt>
                <c:pt idx="86">
                  <c:v>93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</c:numCache>
            </c:numRef>
          </c:cat>
          <c:val>
            <c:numRef>
              <c:f>'Cluster counts corrected Z&lt;3'!$V$3:$V$93</c:f>
              <c:numCache>
                <c:formatCode>General</c:formatCode>
                <c:ptCount val="90"/>
                <c:pt idx="0">
                  <c:v>12.86536336736205</c:v>
                </c:pt>
                <c:pt idx="1">
                  <c:v>352.02836420234706</c:v>
                </c:pt>
                <c:pt idx="2">
                  <c:v>185.70172977076672</c:v>
                </c:pt>
                <c:pt idx="3">
                  <c:v>112.08597755427235</c:v>
                </c:pt>
                <c:pt idx="4">
                  <c:v>129.62014254988318</c:v>
                </c:pt>
                <c:pt idx="5">
                  <c:v>33.346102308942982</c:v>
                </c:pt>
                <c:pt idx="6">
                  <c:v>172.99453462462762</c:v>
                </c:pt>
                <c:pt idx="7">
                  <c:v>68.040663675257235</c:v>
                </c:pt>
                <c:pt idx="8">
                  <c:v>15.24210795029072</c:v>
                </c:pt>
                <c:pt idx="9">
                  <c:v>182.62677703051159</c:v>
                </c:pt>
                <c:pt idx="10">
                  <c:v>85.327330795923885</c:v>
                </c:pt>
                <c:pt idx="11">
                  <c:v>61.016523953357542</c:v>
                </c:pt>
                <c:pt idx="12">
                  <c:v>79.869393872129137</c:v>
                </c:pt>
                <c:pt idx="13">
                  <c:v>62.235913528291057</c:v>
                </c:pt>
                <c:pt idx="14">
                  <c:v>51.56104206192169</c:v>
                </c:pt>
                <c:pt idx="15">
                  <c:v>14.687076492428897</c:v>
                </c:pt>
                <c:pt idx="16">
                  <c:v>9.6871449871663096</c:v>
                </c:pt>
                <c:pt idx="17">
                  <c:v>31.128360973608331</c:v>
                </c:pt>
                <c:pt idx="18">
                  <c:v>197.09339425427527</c:v>
                </c:pt>
                <c:pt idx="19">
                  <c:v>16.826577149317597</c:v>
                </c:pt>
                <c:pt idx="20">
                  <c:v>16.988972226442133</c:v>
                </c:pt>
                <c:pt idx="21">
                  <c:v>19.36506840488234</c:v>
                </c:pt>
                <c:pt idx="22">
                  <c:v>14.581780152099883</c:v>
                </c:pt>
                <c:pt idx="23">
                  <c:v>14.847789063828328</c:v>
                </c:pt>
                <c:pt idx="24">
                  <c:v>15.077285177151404</c:v>
                </c:pt>
                <c:pt idx="25">
                  <c:v>44.762687418259489</c:v>
                </c:pt>
                <c:pt idx="26">
                  <c:v>9.8890868430199603</c:v>
                </c:pt>
                <c:pt idx="27">
                  <c:v>31.016489519351452</c:v>
                </c:pt>
                <c:pt idx="28">
                  <c:v>86.498089931855532</c:v>
                </c:pt>
                <c:pt idx="29">
                  <c:v>59.03164532858149</c:v>
                </c:pt>
                <c:pt idx="30">
                  <c:v>51.328912573981171</c:v>
                </c:pt>
                <c:pt idx="31">
                  <c:v>18.302434390648809</c:v>
                </c:pt>
                <c:pt idx="32">
                  <c:v>45.348809068690315</c:v>
                </c:pt>
                <c:pt idx="33">
                  <c:v>29.829632881553167</c:v>
                </c:pt>
                <c:pt idx="34">
                  <c:v>62.283889462242968</c:v>
                </c:pt>
                <c:pt idx="35">
                  <c:v>39.459699929701785</c:v>
                </c:pt>
                <c:pt idx="36">
                  <c:v>42.034366607073082</c:v>
                </c:pt>
                <c:pt idx="37">
                  <c:v>103.89380158270082</c:v>
                </c:pt>
                <c:pt idx="38">
                  <c:v>4.7726444381227342</c:v>
                </c:pt>
                <c:pt idx="39">
                  <c:v>81.882984407970866</c:v>
                </c:pt>
                <c:pt idx="40">
                  <c:v>17.331383919861974</c:v>
                </c:pt>
                <c:pt idx="41">
                  <c:v>382.2518897428497</c:v>
                </c:pt>
                <c:pt idx="42">
                  <c:v>5.8922231843951192</c:v>
                </c:pt>
                <c:pt idx="43">
                  <c:v>39.788013888748424</c:v>
                </c:pt>
                <c:pt idx="44">
                  <c:v>8.0067905426517481</c:v>
                </c:pt>
                <c:pt idx="45">
                  <c:v>12.153337194518958</c:v>
                </c:pt>
                <c:pt idx="46">
                  <c:v>6.5142387023021886</c:v>
                </c:pt>
                <c:pt idx="47">
                  <c:v>4.8079624499585112</c:v>
                </c:pt>
                <c:pt idx="48">
                  <c:v>77.104511759338763</c:v>
                </c:pt>
                <c:pt idx="49">
                  <c:v>31.54236021613729</c:v>
                </c:pt>
                <c:pt idx="50">
                  <c:v>47.592216311985844</c:v>
                </c:pt>
                <c:pt idx="51">
                  <c:v>17.43219525005831</c:v>
                </c:pt>
                <c:pt idx="52">
                  <c:v>161.1586268872303</c:v>
                </c:pt>
                <c:pt idx="53">
                  <c:v>77.2712087876385</c:v>
                </c:pt>
                <c:pt idx="54">
                  <c:v>5.1655447186856982</c:v>
                </c:pt>
                <c:pt idx="55">
                  <c:v>22.511970667715296</c:v>
                </c:pt>
                <c:pt idx="56">
                  <c:v>27.308815966834356</c:v>
                </c:pt>
                <c:pt idx="57">
                  <c:v>26.801254369196648</c:v>
                </c:pt>
                <c:pt idx="58">
                  <c:v>67.614226288428341</c:v>
                </c:pt>
                <c:pt idx="59">
                  <c:v>105.20061361050847</c:v>
                </c:pt>
                <c:pt idx="60">
                  <c:v>56.076779030643905</c:v>
                </c:pt>
                <c:pt idx="61">
                  <c:v>629.63978242698192</c:v>
                </c:pt>
                <c:pt idx="62">
                  <c:v>258.58842089218138</c:v>
                </c:pt>
                <c:pt idx="63">
                  <c:v>21.330856852976751</c:v>
                </c:pt>
                <c:pt idx="64">
                  <c:v>89.779366347272557</c:v>
                </c:pt>
                <c:pt idx="65">
                  <c:v>204.57101817306102</c:v>
                </c:pt>
                <c:pt idx="66">
                  <c:v>13.173986895114885</c:v>
                </c:pt>
                <c:pt idx="67">
                  <c:v>16.434278997935987</c:v>
                </c:pt>
                <c:pt idx="68">
                  <c:v>24.092566312572039</c:v>
                </c:pt>
                <c:pt idx="69">
                  <c:v>106.37916855755128</c:v>
                </c:pt>
                <c:pt idx="70">
                  <c:v>12.303931183101973</c:v>
                </c:pt>
                <c:pt idx="71">
                  <c:v>23.051997225393119</c:v>
                </c:pt>
                <c:pt idx="72">
                  <c:v>22.622522187125575</c:v>
                </c:pt>
                <c:pt idx="73">
                  <c:v>7.9841940353242045</c:v>
                </c:pt>
                <c:pt idx="74">
                  <c:v>48.005067402536589</c:v>
                </c:pt>
                <c:pt idx="75">
                  <c:v>5.4022477752543496</c:v>
                </c:pt>
                <c:pt idx="76">
                  <c:v>16.325210803421058</c:v>
                </c:pt>
                <c:pt idx="77">
                  <c:v>12.856002203220928</c:v>
                </c:pt>
                <c:pt idx="78">
                  <c:v>145.12091572471024</c:v>
                </c:pt>
                <c:pt idx="79">
                  <c:v>122.37614106797635</c:v>
                </c:pt>
                <c:pt idx="80">
                  <c:v>160.5792913259323</c:v>
                </c:pt>
                <c:pt idx="81">
                  <c:v>12.494604354634758</c:v>
                </c:pt>
                <c:pt idx="82">
                  <c:v>113.89370013984752</c:v>
                </c:pt>
                <c:pt idx="83">
                  <c:v>20.998415552874256</c:v>
                </c:pt>
                <c:pt idx="84">
                  <c:v>40.749044497013919</c:v>
                </c:pt>
                <c:pt idx="85">
                  <c:v>19.683906784060532</c:v>
                </c:pt>
                <c:pt idx="86">
                  <c:v>82.881966432890124</c:v>
                </c:pt>
                <c:pt idx="87">
                  <c:v>94.684747159676533</c:v>
                </c:pt>
                <c:pt idx="88">
                  <c:v>174.62455574449223</c:v>
                </c:pt>
                <c:pt idx="89">
                  <c:v>224.22088732647381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8-4E67-BBFD-5D42E95F8528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Z&lt;3'!$Y$3:$Y$93</c:f>
                <c:numCache>
                  <c:formatCode>General</c:formatCode>
                  <c:ptCount val="90"/>
                  <c:pt idx="0">
                    <c:v>4.4345122082309816</c:v>
                  </c:pt>
                  <c:pt idx="1">
                    <c:v>39.419836288074734</c:v>
                  </c:pt>
                  <c:pt idx="2">
                    <c:v>18.302900135163306</c:v>
                  </c:pt>
                  <c:pt idx="3">
                    <c:v>14.138344280043448</c:v>
                  </c:pt>
                  <c:pt idx="4">
                    <c:v>24.030154861083044</c:v>
                  </c:pt>
                  <c:pt idx="5">
                    <c:v>8.4509705680782563</c:v>
                  </c:pt>
                  <c:pt idx="6">
                    <c:v>19.740083984251275</c:v>
                  </c:pt>
                  <c:pt idx="7">
                    <c:v>5.928609979048435</c:v>
                  </c:pt>
                  <c:pt idx="8">
                    <c:v>3.0869058983801878</c:v>
                  </c:pt>
                  <c:pt idx="9">
                    <c:v>11.443444902797271</c:v>
                  </c:pt>
                  <c:pt idx="10">
                    <c:v>9.8634494671453421</c:v>
                  </c:pt>
                  <c:pt idx="11">
                    <c:v>6.2681367486910515</c:v>
                  </c:pt>
                  <c:pt idx="12">
                    <c:v>11.629860228217412</c:v>
                  </c:pt>
                  <c:pt idx="13">
                    <c:v>8.1759426704634546</c:v>
                  </c:pt>
                  <c:pt idx="14">
                    <c:v>5.8929053448589608</c:v>
                  </c:pt>
                  <c:pt idx="15">
                    <c:v>2.0717512078766296</c:v>
                  </c:pt>
                  <c:pt idx="16">
                    <c:v>4.1171789085138659</c:v>
                  </c:pt>
                  <c:pt idx="17">
                    <c:v>4.3730965801828843</c:v>
                  </c:pt>
                  <c:pt idx="18">
                    <c:v>23.018467574570767</c:v>
                  </c:pt>
                  <c:pt idx="19">
                    <c:v>3.9018114716724308</c:v>
                  </c:pt>
                  <c:pt idx="20">
                    <c:v>8.3914127430403305</c:v>
                  </c:pt>
                  <c:pt idx="21">
                    <c:v>5.9075270732446699</c:v>
                  </c:pt>
                  <c:pt idx="22">
                    <c:v>5.0897887506062887</c:v>
                  </c:pt>
                  <c:pt idx="23">
                    <c:v>2.7415876743429797</c:v>
                  </c:pt>
                  <c:pt idx="24">
                    <c:v>2.0111590448950341</c:v>
                  </c:pt>
                  <c:pt idx="25">
                    <c:v>9.4483264577529233</c:v>
                  </c:pt>
                  <c:pt idx="26">
                    <c:v>3.3296075453863909</c:v>
                  </c:pt>
                  <c:pt idx="27">
                    <c:v>5.4846841338945191</c:v>
                  </c:pt>
                  <c:pt idx="28">
                    <c:v>8.704827206839381</c:v>
                  </c:pt>
                  <c:pt idx="29">
                    <c:v>4.074830415452146</c:v>
                  </c:pt>
                  <c:pt idx="30">
                    <c:v>5.002799770274569</c:v>
                  </c:pt>
                  <c:pt idx="31">
                    <c:v>4.8603461960096688</c:v>
                  </c:pt>
                  <c:pt idx="32">
                    <c:v>8.3281708519389124</c:v>
                  </c:pt>
                  <c:pt idx="33">
                    <c:v>9.460477314535181</c:v>
                  </c:pt>
                  <c:pt idx="34">
                    <c:v>11.040739121881227</c:v>
                  </c:pt>
                  <c:pt idx="35">
                    <c:v>8.6754866450634829</c:v>
                  </c:pt>
                  <c:pt idx="36">
                    <c:v>7.3610314006243778</c:v>
                  </c:pt>
                  <c:pt idx="37">
                    <c:v>15.799885234794539</c:v>
                  </c:pt>
                  <c:pt idx="38">
                    <c:v>1.8873112743753486</c:v>
                  </c:pt>
                  <c:pt idx="39">
                    <c:v>6.7110721803680633</c:v>
                  </c:pt>
                  <c:pt idx="40">
                    <c:v>3.6815228867539509</c:v>
                  </c:pt>
                  <c:pt idx="41">
                    <c:v>37.95919325806716</c:v>
                  </c:pt>
                  <c:pt idx="42">
                    <c:v>1.1597506801684554</c:v>
                  </c:pt>
                  <c:pt idx="43">
                    <c:v>4.8744975474697476</c:v>
                  </c:pt>
                  <c:pt idx="44">
                    <c:v>2.7350570291043446</c:v>
                  </c:pt>
                  <c:pt idx="45">
                    <c:v>2.8547127128883756</c:v>
                  </c:pt>
                  <c:pt idx="46">
                    <c:v>3.6126920120026087</c:v>
                  </c:pt>
                  <c:pt idx="47">
                    <c:v>1.2682422896232348</c:v>
                  </c:pt>
                  <c:pt idx="48">
                    <c:v>9.3330158324125421</c:v>
                  </c:pt>
                  <c:pt idx="49">
                    <c:v>2.9587565349876757</c:v>
                  </c:pt>
                  <c:pt idx="50">
                    <c:v>7.0775292940588415</c:v>
                  </c:pt>
                  <c:pt idx="51">
                    <c:v>3.5810578095824712</c:v>
                  </c:pt>
                  <c:pt idx="52">
                    <c:v>15.05477444656</c:v>
                  </c:pt>
                  <c:pt idx="53">
                    <c:v>9.6371610192626331</c:v>
                  </c:pt>
                  <c:pt idx="54">
                    <c:v>0.80326780887784255</c:v>
                  </c:pt>
                  <c:pt idx="55">
                    <c:v>4.5483710253781107</c:v>
                  </c:pt>
                  <c:pt idx="56">
                    <c:v>6.0559352805329123</c:v>
                  </c:pt>
                  <c:pt idx="57">
                    <c:v>4.5109110812046769</c:v>
                  </c:pt>
                  <c:pt idx="58">
                    <c:v>6.222005782738802</c:v>
                  </c:pt>
                  <c:pt idx="59">
                    <c:v>8.8111297591895603</c:v>
                  </c:pt>
                  <c:pt idx="60">
                    <c:v>13.498978347199586</c:v>
                  </c:pt>
                  <c:pt idx="61">
                    <c:v>42.137103842150722</c:v>
                  </c:pt>
                  <c:pt idx="62">
                    <c:v>34.318355723883172</c:v>
                  </c:pt>
                  <c:pt idx="63">
                    <c:v>7.6485337985455928</c:v>
                  </c:pt>
                  <c:pt idx="64">
                    <c:v>10.702050509916178</c:v>
                  </c:pt>
                  <c:pt idx="65">
                    <c:v>30.215899264860099</c:v>
                  </c:pt>
                  <c:pt idx="66">
                    <c:v>1.5572483692641328</c:v>
                  </c:pt>
                  <c:pt idx="67">
                    <c:v>3.7757278387783781</c:v>
                  </c:pt>
                  <c:pt idx="68">
                    <c:v>4.6449057675100365</c:v>
                  </c:pt>
                  <c:pt idx="69">
                    <c:v>23.664367419350462</c:v>
                  </c:pt>
                  <c:pt idx="70">
                    <c:v>3.3457262586948922</c:v>
                  </c:pt>
                  <c:pt idx="71">
                    <c:v>8.1828769961642589</c:v>
                  </c:pt>
                  <c:pt idx="72">
                    <c:v>10.403261225185732</c:v>
                  </c:pt>
                  <c:pt idx="73">
                    <c:v>4.4128129536596923</c:v>
                  </c:pt>
                  <c:pt idx="74">
                    <c:v>7.5099961906513464</c:v>
                  </c:pt>
                  <c:pt idx="75">
                    <c:v>2.0368449748912218</c:v>
                  </c:pt>
                  <c:pt idx="76">
                    <c:v>3.7612018528526576</c:v>
                  </c:pt>
                  <c:pt idx="77">
                    <c:v>4.0237097641194932</c:v>
                  </c:pt>
                  <c:pt idx="78">
                    <c:v>30.05524544005408</c:v>
                  </c:pt>
                  <c:pt idx="79">
                    <c:v>15.412404907406705</c:v>
                  </c:pt>
                  <c:pt idx="80">
                    <c:v>38.296187315401554</c:v>
                  </c:pt>
                  <c:pt idx="81">
                    <c:v>2.8212017575719499</c:v>
                  </c:pt>
                  <c:pt idx="82">
                    <c:v>22.516548488664874</c:v>
                  </c:pt>
                  <c:pt idx="83">
                    <c:v>10.221175788330248</c:v>
                  </c:pt>
                  <c:pt idx="84">
                    <c:v>13.920935643325519</c:v>
                  </c:pt>
                  <c:pt idx="85">
                    <c:v>4.4476243382502822</c:v>
                  </c:pt>
                  <c:pt idx="86">
                    <c:v>9.2666439281529769</c:v>
                  </c:pt>
                  <c:pt idx="87">
                    <c:v>15.636539001731871</c:v>
                  </c:pt>
                  <c:pt idx="88">
                    <c:v>30.700110048149547</c:v>
                  </c:pt>
                  <c:pt idx="89">
                    <c:v>92.475379183675244</c:v>
                  </c:pt>
                </c:numCache>
              </c:numRef>
            </c:plus>
            <c:minus>
              <c:numRef>
                <c:f>'Cluster counts corrected Z&lt;3'!$Y$3:$Y$93</c:f>
                <c:numCache>
                  <c:formatCode>General</c:formatCode>
                  <c:ptCount val="90"/>
                  <c:pt idx="0">
                    <c:v>4.4345122082309816</c:v>
                  </c:pt>
                  <c:pt idx="1">
                    <c:v>39.419836288074734</c:v>
                  </c:pt>
                  <c:pt idx="2">
                    <c:v>18.302900135163306</c:v>
                  </c:pt>
                  <c:pt idx="3">
                    <c:v>14.138344280043448</c:v>
                  </c:pt>
                  <c:pt idx="4">
                    <c:v>24.030154861083044</c:v>
                  </c:pt>
                  <c:pt idx="5">
                    <c:v>8.4509705680782563</c:v>
                  </c:pt>
                  <c:pt idx="6">
                    <c:v>19.740083984251275</c:v>
                  </c:pt>
                  <c:pt idx="7">
                    <c:v>5.928609979048435</c:v>
                  </c:pt>
                  <c:pt idx="8">
                    <c:v>3.0869058983801878</c:v>
                  </c:pt>
                  <c:pt idx="9">
                    <c:v>11.443444902797271</c:v>
                  </c:pt>
                  <c:pt idx="10">
                    <c:v>9.8634494671453421</c:v>
                  </c:pt>
                  <c:pt idx="11">
                    <c:v>6.2681367486910515</c:v>
                  </c:pt>
                  <c:pt idx="12">
                    <c:v>11.629860228217412</c:v>
                  </c:pt>
                  <c:pt idx="13">
                    <c:v>8.1759426704634546</c:v>
                  </c:pt>
                  <c:pt idx="14">
                    <c:v>5.8929053448589608</c:v>
                  </c:pt>
                  <c:pt idx="15">
                    <c:v>2.0717512078766296</c:v>
                  </c:pt>
                  <c:pt idx="16">
                    <c:v>4.1171789085138659</c:v>
                  </c:pt>
                  <c:pt idx="17">
                    <c:v>4.3730965801828843</c:v>
                  </c:pt>
                  <c:pt idx="18">
                    <c:v>23.018467574570767</c:v>
                  </c:pt>
                  <c:pt idx="19">
                    <c:v>3.9018114716724308</c:v>
                  </c:pt>
                  <c:pt idx="20">
                    <c:v>8.3914127430403305</c:v>
                  </c:pt>
                  <c:pt idx="21">
                    <c:v>5.9075270732446699</c:v>
                  </c:pt>
                  <c:pt idx="22">
                    <c:v>5.0897887506062887</c:v>
                  </c:pt>
                  <c:pt idx="23">
                    <c:v>2.7415876743429797</c:v>
                  </c:pt>
                  <c:pt idx="24">
                    <c:v>2.0111590448950341</c:v>
                  </c:pt>
                  <c:pt idx="25">
                    <c:v>9.4483264577529233</c:v>
                  </c:pt>
                  <c:pt idx="26">
                    <c:v>3.3296075453863909</c:v>
                  </c:pt>
                  <c:pt idx="27">
                    <c:v>5.4846841338945191</c:v>
                  </c:pt>
                  <c:pt idx="28">
                    <c:v>8.704827206839381</c:v>
                  </c:pt>
                  <c:pt idx="29">
                    <c:v>4.074830415452146</c:v>
                  </c:pt>
                  <c:pt idx="30">
                    <c:v>5.002799770274569</c:v>
                  </c:pt>
                  <c:pt idx="31">
                    <c:v>4.8603461960096688</c:v>
                  </c:pt>
                  <c:pt idx="32">
                    <c:v>8.3281708519389124</c:v>
                  </c:pt>
                  <c:pt idx="33">
                    <c:v>9.460477314535181</c:v>
                  </c:pt>
                  <c:pt idx="34">
                    <c:v>11.040739121881227</c:v>
                  </c:pt>
                  <c:pt idx="35">
                    <c:v>8.6754866450634829</c:v>
                  </c:pt>
                  <c:pt idx="36">
                    <c:v>7.3610314006243778</c:v>
                  </c:pt>
                  <c:pt idx="37">
                    <c:v>15.799885234794539</c:v>
                  </c:pt>
                  <c:pt idx="38">
                    <c:v>1.8873112743753486</c:v>
                  </c:pt>
                  <c:pt idx="39">
                    <c:v>6.7110721803680633</c:v>
                  </c:pt>
                  <c:pt idx="40">
                    <c:v>3.6815228867539509</c:v>
                  </c:pt>
                  <c:pt idx="41">
                    <c:v>37.95919325806716</c:v>
                  </c:pt>
                  <c:pt idx="42">
                    <c:v>1.1597506801684554</c:v>
                  </c:pt>
                  <c:pt idx="43">
                    <c:v>4.8744975474697476</c:v>
                  </c:pt>
                  <c:pt idx="44">
                    <c:v>2.7350570291043446</c:v>
                  </c:pt>
                  <c:pt idx="45">
                    <c:v>2.8547127128883756</c:v>
                  </c:pt>
                  <c:pt idx="46">
                    <c:v>3.6126920120026087</c:v>
                  </c:pt>
                  <c:pt idx="47">
                    <c:v>1.2682422896232348</c:v>
                  </c:pt>
                  <c:pt idx="48">
                    <c:v>9.3330158324125421</c:v>
                  </c:pt>
                  <c:pt idx="49">
                    <c:v>2.9587565349876757</c:v>
                  </c:pt>
                  <c:pt idx="50">
                    <c:v>7.0775292940588415</c:v>
                  </c:pt>
                  <c:pt idx="51">
                    <c:v>3.5810578095824712</c:v>
                  </c:pt>
                  <c:pt idx="52">
                    <c:v>15.05477444656</c:v>
                  </c:pt>
                  <c:pt idx="53">
                    <c:v>9.6371610192626331</c:v>
                  </c:pt>
                  <c:pt idx="54">
                    <c:v>0.80326780887784255</c:v>
                  </c:pt>
                  <c:pt idx="55">
                    <c:v>4.5483710253781107</c:v>
                  </c:pt>
                  <c:pt idx="56">
                    <c:v>6.0559352805329123</c:v>
                  </c:pt>
                  <c:pt idx="57">
                    <c:v>4.5109110812046769</c:v>
                  </c:pt>
                  <c:pt idx="58">
                    <c:v>6.222005782738802</c:v>
                  </c:pt>
                  <c:pt idx="59">
                    <c:v>8.8111297591895603</c:v>
                  </c:pt>
                  <c:pt idx="60">
                    <c:v>13.498978347199586</c:v>
                  </c:pt>
                  <c:pt idx="61">
                    <c:v>42.137103842150722</c:v>
                  </c:pt>
                  <c:pt idx="62">
                    <c:v>34.318355723883172</c:v>
                  </c:pt>
                  <c:pt idx="63">
                    <c:v>7.6485337985455928</c:v>
                  </c:pt>
                  <c:pt idx="64">
                    <c:v>10.702050509916178</c:v>
                  </c:pt>
                  <c:pt idx="65">
                    <c:v>30.215899264860099</c:v>
                  </c:pt>
                  <c:pt idx="66">
                    <c:v>1.5572483692641328</c:v>
                  </c:pt>
                  <c:pt idx="67">
                    <c:v>3.7757278387783781</c:v>
                  </c:pt>
                  <c:pt idx="68">
                    <c:v>4.6449057675100365</c:v>
                  </c:pt>
                  <c:pt idx="69">
                    <c:v>23.664367419350462</c:v>
                  </c:pt>
                  <c:pt idx="70">
                    <c:v>3.3457262586948922</c:v>
                  </c:pt>
                  <c:pt idx="71">
                    <c:v>8.1828769961642589</c:v>
                  </c:pt>
                  <c:pt idx="72">
                    <c:v>10.403261225185732</c:v>
                  </c:pt>
                  <c:pt idx="73">
                    <c:v>4.4128129536596923</c:v>
                  </c:pt>
                  <c:pt idx="74">
                    <c:v>7.5099961906513464</c:v>
                  </c:pt>
                  <c:pt idx="75">
                    <c:v>2.0368449748912218</c:v>
                  </c:pt>
                  <c:pt idx="76">
                    <c:v>3.7612018528526576</c:v>
                  </c:pt>
                  <c:pt idx="77">
                    <c:v>4.0237097641194932</c:v>
                  </c:pt>
                  <c:pt idx="78">
                    <c:v>30.05524544005408</c:v>
                  </c:pt>
                  <c:pt idx="79">
                    <c:v>15.412404907406705</c:v>
                  </c:pt>
                  <c:pt idx="80">
                    <c:v>38.296187315401554</c:v>
                  </c:pt>
                  <c:pt idx="81">
                    <c:v>2.8212017575719499</c:v>
                  </c:pt>
                  <c:pt idx="82">
                    <c:v>22.516548488664874</c:v>
                  </c:pt>
                  <c:pt idx="83">
                    <c:v>10.221175788330248</c:v>
                  </c:pt>
                  <c:pt idx="84">
                    <c:v>13.920935643325519</c:v>
                  </c:pt>
                  <c:pt idx="85">
                    <c:v>4.4476243382502822</c:v>
                  </c:pt>
                  <c:pt idx="86">
                    <c:v>9.2666439281529769</c:v>
                  </c:pt>
                  <c:pt idx="87">
                    <c:v>15.636539001731871</c:v>
                  </c:pt>
                  <c:pt idx="88">
                    <c:v>30.700110048149547</c:v>
                  </c:pt>
                  <c:pt idx="89">
                    <c:v>92.475379183675244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Z&lt;3'!$A$3:$A$93</c:f>
              <c:numCache>
                <c:formatCode>General</c:formatCode>
                <c:ptCount val="9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76</c:v>
                </c:pt>
                <c:pt idx="70">
                  <c:v>77</c:v>
                </c:pt>
                <c:pt idx="71">
                  <c:v>78</c:v>
                </c:pt>
                <c:pt idx="72">
                  <c:v>79</c:v>
                </c:pt>
                <c:pt idx="73">
                  <c:v>80</c:v>
                </c:pt>
                <c:pt idx="74">
                  <c:v>81</c:v>
                </c:pt>
                <c:pt idx="75">
                  <c:v>82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90</c:v>
                </c:pt>
                <c:pt idx="84">
                  <c:v>91</c:v>
                </c:pt>
                <c:pt idx="85">
                  <c:v>92</c:v>
                </c:pt>
                <c:pt idx="86">
                  <c:v>93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</c:numCache>
            </c:numRef>
          </c:cat>
          <c:val>
            <c:numRef>
              <c:f>'Cluster counts corrected Z&lt;3'!$W$3:$W$93</c:f>
              <c:numCache>
                <c:formatCode>General</c:formatCode>
                <c:ptCount val="90"/>
                <c:pt idx="0">
                  <c:v>7.9360238161977783</c:v>
                </c:pt>
                <c:pt idx="1">
                  <c:v>409.05259294663006</c:v>
                </c:pt>
                <c:pt idx="2">
                  <c:v>208.0855482869282</c:v>
                </c:pt>
                <c:pt idx="3">
                  <c:v>130.76812830423017</c:v>
                </c:pt>
                <c:pt idx="4">
                  <c:v>188.27062301544674</c:v>
                </c:pt>
                <c:pt idx="5">
                  <c:v>67.633909219241787</c:v>
                </c:pt>
                <c:pt idx="6">
                  <c:v>159.05263579045973</c:v>
                </c:pt>
                <c:pt idx="7">
                  <c:v>89.978166575070674</c:v>
                </c:pt>
                <c:pt idx="8">
                  <c:v>24.062700304430088</c:v>
                </c:pt>
                <c:pt idx="9">
                  <c:v>232.08901064082403</c:v>
                </c:pt>
                <c:pt idx="10">
                  <c:v>78.601910187792157</c:v>
                </c:pt>
                <c:pt idx="11">
                  <c:v>79.07064064044647</c:v>
                </c:pt>
                <c:pt idx="12">
                  <c:v>123.64171521610622</c:v>
                </c:pt>
                <c:pt idx="13">
                  <c:v>77.192370453565516</c:v>
                </c:pt>
                <c:pt idx="14">
                  <c:v>73.532959760761969</c:v>
                </c:pt>
                <c:pt idx="15">
                  <c:v>24.752297184933315</c:v>
                </c:pt>
                <c:pt idx="16">
                  <c:v>18.513463734644379</c:v>
                </c:pt>
                <c:pt idx="17">
                  <c:v>54.490224468804911</c:v>
                </c:pt>
                <c:pt idx="18">
                  <c:v>340.5378158950989</c:v>
                </c:pt>
                <c:pt idx="19">
                  <c:v>29.904667668945972</c:v>
                </c:pt>
                <c:pt idx="20">
                  <c:v>39.149690511390581</c:v>
                </c:pt>
                <c:pt idx="21">
                  <c:v>23.470930355418016</c:v>
                </c:pt>
                <c:pt idx="22">
                  <c:v>14.662135236856106</c:v>
                </c:pt>
                <c:pt idx="23">
                  <c:v>10.966698653827082</c:v>
                </c:pt>
                <c:pt idx="24">
                  <c:v>9.8250167173167071</c:v>
                </c:pt>
                <c:pt idx="25">
                  <c:v>44.369153221905293</c:v>
                </c:pt>
                <c:pt idx="26">
                  <c:v>8.6726851186179026</c:v>
                </c:pt>
                <c:pt idx="27">
                  <c:v>22.68252167776841</c:v>
                </c:pt>
                <c:pt idx="28">
                  <c:v>67.594535029479928</c:v>
                </c:pt>
                <c:pt idx="29">
                  <c:v>54.030716369052428</c:v>
                </c:pt>
                <c:pt idx="30">
                  <c:v>37.511404395312894</c:v>
                </c:pt>
                <c:pt idx="31">
                  <c:v>41.879252332734758</c:v>
                </c:pt>
                <c:pt idx="32">
                  <c:v>99.199713939138917</c:v>
                </c:pt>
                <c:pt idx="33">
                  <c:v>52.609034177236488</c:v>
                </c:pt>
                <c:pt idx="34">
                  <c:v>86.417367122558829</c:v>
                </c:pt>
                <c:pt idx="35">
                  <c:v>46.509515810714021</c:v>
                </c:pt>
                <c:pt idx="36">
                  <c:v>51.861987082032236</c:v>
                </c:pt>
                <c:pt idx="37">
                  <c:v>104.95577392163258</c:v>
                </c:pt>
                <c:pt idx="38">
                  <c:v>5.7292425212350144</c:v>
                </c:pt>
                <c:pt idx="39">
                  <c:v>41.328173060761408</c:v>
                </c:pt>
                <c:pt idx="40">
                  <c:v>10.220160682348444</c:v>
                </c:pt>
                <c:pt idx="41">
                  <c:v>383.30847037352311</c:v>
                </c:pt>
                <c:pt idx="42">
                  <c:v>7.949535988808444</c:v>
                </c:pt>
                <c:pt idx="43">
                  <c:v>39.761009173456742</c:v>
                </c:pt>
                <c:pt idx="44">
                  <c:v>10.388993938131414</c:v>
                </c:pt>
                <c:pt idx="45">
                  <c:v>11.662642706585171</c:v>
                </c:pt>
                <c:pt idx="46">
                  <c:v>11.657547044315242</c:v>
                </c:pt>
                <c:pt idx="47">
                  <c:v>6.3041125461695371</c:v>
                </c:pt>
                <c:pt idx="48">
                  <c:v>73.698448413076392</c:v>
                </c:pt>
                <c:pt idx="49">
                  <c:v>28.123350643123079</c:v>
                </c:pt>
                <c:pt idx="50">
                  <c:v>59.698770434378986</c:v>
                </c:pt>
                <c:pt idx="51">
                  <c:v>26.029507204559064</c:v>
                </c:pt>
                <c:pt idx="52">
                  <c:v>161.68691005691781</c:v>
                </c:pt>
                <c:pt idx="53">
                  <c:v>72.490329418133271</c:v>
                </c:pt>
                <c:pt idx="54">
                  <c:v>4.1568826173362767</c:v>
                </c:pt>
                <c:pt idx="55">
                  <c:v>26.48823664757029</c:v>
                </c:pt>
                <c:pt idx="56">
                  <c:v>49.587606685894009</c:v>
                </c:pt>
                <c:pt idx="57">
                  <c:v>45.194341114670863</c:v>
                </c:pt>
                <c:pt idx="58">
                  <c:v>73.229241448891088</c:v>
                </c:pt>
                <c:pt idx="59">
                  <c:v>75.089527664496259</c:v>
                </c:pt>
                <c:pt idx="60">
                  <c:v>54.629017082040669</c:v>
                </c:pt>
                <c:pt idx="61">
                  <c:v>538.4070075955583</c:v>
                </c:pt>
                <c:pt idx="62">
                  <c:v>206.23668801545719</c:v>
                </c:pt>
                <c:pt idx="63">
                  <c:v>18.378369080028406</c:v>
                </c:pt>
                <c:pt idx="64">
                  <c:v>63.890104040492446</c:v>
                </c:pt>
                <c:pt idx="65">
                  <c:v>172.98553073917918</c:v>
                </c:pt>
                <c:pt idx="66">
                  <c:v>10.243609092830694</c:v>
                </c:pt>
                <c:pt idx="67">
                  <c:v>10.447306703857555</c:v>
                </c:pt>
                <c:pt idx="68">
                  <c:v>15.449651573365941</c:v>
                </c:pt>
                <c:pt idx="69">
                  <c:v>93.265777326719302</c:v>
                </c:pt>
                <c:pt idx="70">
                  <c:v>14.070542023548324</c:v>
                </c:pt>
                <c:pt idx="71">
                  <c:v>29.254013082127049</c:v>
                </c:pt>
                <c:pt idx="72">
                  <c:v>32.875238660438242</c:v>
                </c:pt>
                <c:pt idx="73">
                  <c:v>7.5041120492937852</c:v>
                </c:pt>
                <c:pt idx="74">
                  <c:v>41.366221400645529</c:v>
                </c:pt>
                <c:pt idx="75">
                  <c:v>8.5622033972628699</c:v>
                </c:pt>
                <c:pt idx="76">
                  <c:v>9.0728936715666677</c:v>
                </c:pt>
                <c:pt idx="77">
                  <c:v>8.4766757908919761</c:v>
                </c:pt>
                <c:pt idx="78">
                  <c:v>111.16096706430413</c:v>
                </c:pt>
                <c:pt idx="79">
                  <c:v>144.09416203207002</c:v>
                </c:pt>
                <c:pt idx="80">
                  <c:v>160.64579710458224</c:v>
                </c:pt>
                <c:pt idx="81">
                  <c:v>13.701771349425293</c:v>
                </c:pt>
                <c:pt idx="82">
                  <c:v>95.893149372710099</c:v>
                </c:pt>
                <c:pt idx="83">
                  <c:v>20.704629979449251</c:v>
                </c:pt>
                <c:pt idx="84">
                  <c:v>46.332641662515613</c:v>
                </c:pt>
                <c:pt idx="85">
                  <c:v>21.642941175424973</c:v>
                </c:pt>
                <c:pt idx="86">
                  <c:v>67.121662384101526</c:v>
                </c:pt>
                <c:pt idx="87">
                  <c:v>80.567599022844732</c:v>
                </c:pt>
                <c:pt idx="88">
                  <c:v>189.61024829061296</c:v>
                </c:pt>
                <c:pt idx="89">
                  <c:v>263.29480852693632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8-4E67-BBFD-5D42E95F8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corrected'!$AA$3:$AA$16</c:f>
                <c:numCache>
                  <c:formatCode>General</c:formatCode>
                  <c:ptCount val="14"/>
                  <c:pt idx="0">
                    <c:v>1.9210510039063964</c:v>
                  </c:pt>
                  <c:pt idx="1">
                    <c:v>1.3243281758465622</c:v>
                  </c:pt>
                  <c:pt idx="2">
                    <c:v>4.155804115782372</c:v>
                  </c:pt>
                  <c:pt idx="3">
                    <c:v>15.735076611997949</c:v>
                  </c:pt>
                  <c:pt idx="4">
                    <c:v>12.704906296337624</c:v>
                  </c:pt>
                  <c:pt idx="5">
                    <c:v>8.0808991795482914</c:v>
                  </c:pt>
                  <c:pt idx="6">
                    <c:v>26.650098475805972</c:v>
                  </c:pt>
                  <c:pt idx="7">
                    <c:v>10.891705694825164</c:v>
                  </c:pt>
                  <c:pt idx="8">
                    <c:v>4.7977526764862883</c:v>
                  </c:pt>
                  <c:pt idx="9">
                    <c:v>4.9724078619583567</c:v>
                  </c:pt>
                  <c:pt idx="10">
                    <c:v>9.5979511300413431</c:v>
                  </c:pt>
                  <c:pt idx="11">
                    <c:v>7.6180153863461664</c:v>
                  </c:pt>
                  <c:pt idx="12">
                    <c:v>0</c:v>
                  </c:pt>
                  <c:pt idx="13">
                    <c:v>9.1237339775789003E-2</c:v>
                  </c:pt>
                </c:numCache>
              </c:numRef>
            </c:plus>
            <c:minus>
              <c:numRef>
                <c:f>'Activation map corrected'!$AA$3:$AA$16</c:f>
                <c:numCache>
                  <c:formatCode>General</c:formatCode>
                  <c:ptCount val="14"/>
                  <c:pt idx="0">
                    <c:v>1.9210510039063964</c:v>
                  </c:pt>
                  <c:pt idx="1">
                    <c:v>1.3243281758465622</c:v>
                  </c:pt>
                  <c:pt idx="2">
                    <c:v>4.155804115782372</c:v>
                  </c:pt>
                  <c:pt idx="3">
                    <c:v>15.735076611997949</c:v>
                  </c:pt>
                  <c:pt idx="4">
                    <c:v>12.704906296337624</c:v>
                  </c:pt>
                  <c:pt idx="5">
                    <c:v>8.0808991795482914</c:v>
                  </c:pt>
                  <c:pt idx="6">
                    <c:v>26.650098475805972</c:v>
                  </c:pt>
                  <c:pt idx="7">
                    <c:v>10.891705694825164</c:v>
                  </c:pt>
                  <c:pt idx="8">
                    <c:v>4.7977526764862883</c:v>
                  </c:pt>
                  <c:pt idx="9">
                    <c:v>4.9724078619583567</c:v>
                  </c:pt>
                  <c:pt idx="10">
                    <c:v>9.5979511300413431</c:v>
                  </c:pt>
                  <c:pt idx="11">
                    <c:v>7.6180153863461664</c:v>
                  </c:pt>
                  <c:pt idx="12">
                    <c:v>0</c:v>
                  </c:pt>
                  <c:pt idx="13">
                    <c:v>9.1237339775789003E-2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corrected'!$Y$3:$Y$16</c:f>
              <c:numCache>
                <c:formatCode>General</c:formatCode>
                <c:ptCount val="14"/>
                <c:pt idx="0">
                  <c:v>6.5142387023021886</c:v>
                </c:pt>
                <c:pt idx="1">
                  <c:v>4.8079624499585112</c:v>
                </c:pt>
                <c:pt idx="2">
                  <c:v>15.518643396921002</c:v>
                </c:pt>
                <c:pt idx="3">
                  <c:v>92.740652525199593</c:v>
                </c:pt>
                <c:pt idx="4">
                  <c:v>42.800331759033512</c:v>
                </c:pt>
                <c:pt idx="5">
                  <c:v>71.687670340478292</c:v>
                </c:pt>
                <c:pt idx="6">
                  <c:v>93.480876340892294</c:v>
                </c:pt>
                <c:pt idx="7">
                  <c:v>35.87879666546619</c:v>
                </c:pt>
                <c:pt idx="8">
                  <c:v>16.039042919526892</c:v>
                </c:pt>
                <c:pt idx="9">
                  <c:v>18.413211044137242</c:v>
                </c:pt>
                <c:pt idx="10">
                  <c:v>29.630125032056526</c:v>
                </c:pt>
                <c:pt idx="11">
                  <c:v>30.914820101586063</c:v>
                </c:pt>
                <c:pt idx="12">
                  <c:v>0</c:v>
                </c:pt>
                <c:pt idx="13">
                  <c:v>0.18432881088666786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8-439A-911C-4919E500C9BE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corrected'!$AB$3:$AB$16</c:f>
                <c:numCache>
                  <c:formatCode>General</c:formatCode>
                  <c:ptCount val="14"/>
                  <c:pt idx="0">
                    <c:v>3.6126920120026087</c:v>
                  </c:pt>
                  <c:pt idx="1">
                    <c:v>1.2682422896232348</c:v>
                  </c:pt>
                  <c:pt idx="2">
                    <c:v>7.8731142229745501</c:v>
                  </c:pt>
                  <c:pt idx="3">
                    <c:v>9.3330158324125421</c:v>
                  </c:pt>
                  <c:pt idx="4">
                    <c:v>2.9587565349876757</c:v>
                  </c:pt>
                  <c:pt idx="5">
                    <c:v>9.6208162305123288</c:v>
                  </c:pt>
                  <c:pt idx="6">
                    <c:v>17.453707226450863</c:v>
                  </c:pt>
                  <c:pt idx="7">
                    <c:v>10.671141348711719</c:v>
                  </c:pt>
                  <c:pt idx="8">
                    <c:v>2.974642554156361</c:v>
                  </c:pt>
                  <c:pt idx="9">
                    <c:v>1.9927311991364804</c:v>
                  </c:pt>
                  <c:pt idx="10">
                    <c:v>3.9224206692342483</c:v>
                  </c:pt>
                  <c:pt idx="11">
                    <c:v>6.5492853095177708</c:v>
                  </c:pt>
                  <c:pt idx="12">
                    <c:v>0</c:v>
                  </c:pt>
                  <c:pt idx="13">
                    <c:v>0.4994471367017973</c:v>
                  </c:pt>
                </c:numCache>
              </c:numRef>
            </c:plus>
            <c:minus>
              <c:numRef>
                <c:f>'Activation map corrected'!$AB$3:$AB$16</c:f>
                <c:numCache>
                  <c:formatCode>General</c:formatCode>
                  <c:ptCount val="14"/>
                  <c:pt idx="0">
                    <c:v>3.6126920120026087</c:v>
                  </c:pt>
                  <c:pt idx="1">
                    <c:v>1.2682422896232348</c:v>
                  </c:pt>
                  <c:pt idx="2">
                    <c:v>7.8731142229745501</c:v>
                  </c:pt>
                  <c:pt idx="3">
                    <c:v>9.3330158324125421</c:v>
                  </c:pt>
                  <c:pt idx="4">
                    <c:v>2.9587565349876757</c:v>
                  </c:pt>
                  <c:pt idx="5">
                    <c:v>9.6208162305123288</c:v>
                  </c:pt>
                  <c:pt idx="6">
                    <c:v>17.453707226450863</c:v>
                  </c:pt>
                  <c:pt idx="7">
                    <c:v>10.671141348711719</c:v>
                  </c:pt>
                  <c:pt idx="8">
                    <c:v>2.974642554156361</c:v>
                  </c:pt>
                  <c:pt idx="9">
                    <c:v>1.9927311991364804</c:v>
                  </c:pt>
                  <c:pt idx="10">
                    <c:v>3.9224206692342483</c:v>
                  </c:pt>
                  <c:pt idx="11">
                    <c:v>6.5492853095177708</c:v>
                  </c:pt>
                  <c:pt idx="12">
                    <c:v>0</c:v>
                  </c:pt>
                  <c:pt idx="13">
                    <c:v>0.4994471367017973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corrected'!$Z$3:$Z$16</c:f>
              <c:numCache>
                <c:formatCode>General</c:formatCode>
                <c:ptCount val="14"/>
                <c:pt idx="0">
                  <c:v>11.657547044315242</c:v>
                </c:pt>
                <c:pt idx="1">
                  <c:v>6.3041125461695371</c:v>
                </c:pt>
                <c:pt idx="2">
                  <c:v>28.187159557419047</c:v>
                </c:pt>
                <c:pt idx="3">
                  <c:v>73.698448413076392</c:v>
                </c:pt>
                <c:pt idx="4">
                  <c:v>28.123350643123079</c:v>
                </c:pt>
                <c:pt idx="5">
                  <c:v>77.372466178655998</c:v>
                </c:pt>
                <c:pt idx="6">
                  <c:v>193.86899268981242</c:v>
                </c:pt>
                <c:pt idx="7">
                  <c:v>38.14610628900742</c:v>
                </c:pt>
                <c:pt idx="8">
                  <c:v>11.324627733866008</c:v>
                </c:pt>
                <c:pt idx="9">
                  <c:v>10.025254512318302</c:v>
                </c:pt>
                <c:pt idx="10">
                  <c:v>21.800214378209606</c:v>
                </c:pt>
                <c:pt idx="11">
                  <c:v>24.258251292135913</c:v>
                </c:pt>
                <c:pt idx="12">
                  <c:v>0</c:v>
                </c:pt>
                <c:pt idx="13">
                  <c:v>0.56582272056508121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8-439A-911C-4919E500C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Z&lt;3'!$AA$3:$AA$16</c:f>
                <c:numCache>
                  <c:formatCode>General</c:formatCode>
                  <c:ptCount val="14"/>
                  <c:pt idx="0">
                    <c:v>1.9210510039063964</c:v>
                  </c:pt>
                  <c:pt idx="1">
                    <c:v>1.3243281758465622</c:v>
                  </c:pt>
                  <c:pt idx="2">
                    <c:v>4.155804115782372</c:v>
                  </c:pt>
                  <c:pt idx="3">
                    <c:v>17.450157243521549</c:v>
                  </c:pt>
                  <c:pt idx="4">
                    <c:v>11.110736661685493</c:v>
                  </c:pt>
                  <c:pt idx="5">
                    <c:v>10.039525343417678</c:v>
                  </c:pt>
                  <c:pt idx="6">
                    <c:v>26.650098475805972</c:v>
                  </c:pt>
                  <c:pt idx="7">
                    <c:v>10.957983563539562</c:v>
                  </c:pt>
                  <c:pt idx="8">
                    <c:v>4.753733391168427</c:v>
                  </c:pt>
                  <c:pt idx="9">
                    <c:v>5.1068842554589562</c:v>
                  </c:pt>
                  <c:pt idx="10">
                    <c:v>9.5979511300413431</c:v>
                  </c:pt>
                  <c:pt idx="11">
                    <c:v>6.9662759598964206</c:v>
                  </c:pt>
                  <c:pt idx="12">
                    <c:v>0</c:v>
                  </c:pt>
                  <c:pt idx="13">
                    <c:v>9.1237339775789003E-2</c:v>
                  </c:pt>
                </c:numCache>
              </c:numRef>
            </c:plus>
            <c:minus>
              <c:numRef>
                <c:f>'Activation map corrected Z&lt;3'!$AA$3:$AA$16</c:f>
                <c:numCache>
                  <c:formatCode>General</c:formatCode>
                  <c:ptCount val="14"/>
                  <c:pt idx="0">
                    <c:v>1.9210510039063964</c:v>
                  </c:pt>
                  <c:pt idx="1">
                    <c:v>1.3243281758465622</c:v>
                  </c:pt>
                  <c:pt idx="2">
                    <c:v>4.155804115782372</c:v>
                  </c:pt>
                  <c:pt idx="3">
                    <c:v>17.450157243521549</c:v>
                  </c:pt>
                  <c:pt idx="4">
                    <c:v>11.110736661685493</c:v>
                  </c:pt>
                  <c:pt idx="5">
                    <c:v>10.039525343417678</c:v>
                  </c:pt>
                  <c:pt idx="6">
                    <c:v>26.650098475805972</c:v>
                  </c:pt>
                  <c:pt idx="7">
                    <c:v>10.957983563539562</c:v>
                  </c:pt>
                  <c:pt idx="8">
                    <c:v>4.753733391168427</c:v>
                  </c:pt>
                  <c:pt idx="9">
                    <c:v>5.1068842554589562</c:v>
                  </c:pt>
                  <c:pt idx="10">
                    <c:v>9.5979511300413431</c:v>
                  </c:pt>
                  <c:pt idx="11">
                    <c:v>6.9662759598964206</c:v>
                  </c:pt>
                  <c:pt idx="12">
                    <c:v>0</c:v>
                  </c:pt>
                  <c:pt idx="13">
                    <c:v>9.1237339775789003E-2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Z&lt;3'!$A$3:$A$16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Z&lt;3'!$Y$3:$Y$16</c:f>
              <c:numCache>
                <c:formatCode>General</c:formatCode>
                <c:ptCount val="14"/>
                <c:pt idx="0">
                  <c:v>6.5142387023021886</c:v>
                </c:pt>
                <c:pt idx="1">
                  <c:v>4.8079624499585112</c:v>
                </c:pt>
                <c:pt idx="2">
                  <c:v>15.518643396921002</c:v>
                </c:pt>
                <c:pt idx="3">
                  <c:v>77.104511759338763</c:v>
                </c:pt>
                <c:pt idx="4">
                  <c:v>31.54236021613729</c:v>
                </c:pt>
                <c:pt idx="5">
                  <c:v>59.723247904760143</c:v>
                </c:pt>
                <c:pt idx="6">
                  <c:v>93.480876340892294</c:v>
                </c:pt>
                <c:pt idx="7">
                  <c:v>33.946848556982232</c:v>
                </c:pt>
                <c:pt idx="8">
                  <c:v>14.847789063828328</c:v>
                </c:pt>
                <c:pt idx="9">
                  <c:v>15.077285177151404</c:v>
                </c:pt>
                <c:pt idx="10">
                  <c:v>29.630125032056526</c:v>
                </c:pt>
                <c:pt idx="11">
                  <c:v>26.253157365226979</c:v>
                </c:pt>
                <c:pt idx="12">
                  <c:v>0</c:v>
                </c:pt>
                <c:pt idx="13">
                  <c:v>0.18432881088666786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0-4F3A-9077-A435661D4962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Z&lt;3'!$AB$3:$AB$16</c:f>
                <c:numCache>
                  <c:formatCode>General</c:formatCode>
                  <c:ptCount val="14"/>
                  <c:pt idx="0">
                    <c:v>3.6126920120026087</c:v>
                  </c:pt>
                  <c:pt idx="1">
                    <c:v>1.2682422896232348</c:v>
                  </c:pt>
                  <c:pt idx="2">
                    <c:v>4.2453725691156681</c:v>
                  </c:pt>
                  <c:pt idx="3">
                    <c:v>9.3330158324125421</c:v>
                  </c:pt>
                  <c:pt idx="4">
                    <c:v>2.9587565349876757</c:v>
                  </c:pt>
                  <c:pt idx="5">
                    <c:v>9.6208162305123288</c:v>
                  </c:pt>
                  <c:pt idx="6">
                    <c:v>17.422444521711718</c:v>
                  </c:pt>
                  <c:pt idx="7">
                    <c:v>10.672106333549166</c:v>
                  </c:pt>
                  <c:pt idx="8">
                    <c:v>2.7415876743429797</c:v>
                  </c:pt>
                  <c:pt idx="9">
                    <c:v>2.0111590448950341</c:v>
                  </c:pt>
                  <c:pt idx="10">
                    <c:v>3.9224206692342483</c:v>
                  </c:pt>
                  <c:pt idx="11">
                    <c:v>6.5492853095177708</c:v>
                  </c:pt>
                  <c:pt idx="12">
                    <c:v>0</c:v>
                  </c:pt>
                  <c:pt idx="13">
                    <c:v>4.4588296336454294E-2</c:v>
                  </c:pt>
                </c:numCache>
              </c:numRef>
            </c:plus>
            <c:minus>
              <c:numRef>
                <c:f>'Activation map corrected Z&lt;3'!$AB$3:$AB$16</c:f>
                <c:numCache>
                  <c:formatCode>General</c:formatCode>
                  <c:ptCount val="14"/>
                  <c:pt idx="0">
                    <c:v>3.6126920120026087</c:v>
                  </c:pt>
                  <c:pt idx="1">
                    <c:v>1.2682422896232348</c:v>
                  </c:pt>
                  <c:pt idx="2">
                    <c:v>4.2453725691156681</c:v>
                  </c:pt>
                  <c:pt idx="3">
                    <c:v>9.3330158324125421</c:v>
                  </c:pt>
                  <c:pt idx="4">
                    <c:v>2.9587565349876757</c:v>
                  </c:pt>
                  <c:pt idx="5">
                    <c:v>9.6208162305123288</c:v>
                  </c:pt>
                  <c:pt idx="6">
                    <c:v>17.422444521711718</c:v>
                  </c:pt>
                  <c:pt idx="7">
                    <c:v>10.672106333549166</c:v>
                  </c:pt>
                  <c:pt idx="8">
                    <c:v>2.7415876743429797</c:v>
                  </c:pt>
                  <c:pt idx="9">
                    <c:v>2.0111590448950341</c:v>
                  </c:pt>
                  <c:pt idx="10">
                    <c:v>3.9224206692342483</c:v>
                  </c:pt>
                  <c:pt idx="11">
                    <c:v>6.5492853095177708</c:v>
                  </c:pt>
                  <c:pt idx="12">
                    <c:v>0</c:v>
                  </c:pt>
                  <c:pt idx="13">
                    <c:v>4.4588296336454294E-2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Z&lt;3'!$A$3:$A$16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Z&lt;3'!$Z$3:$Z$16</c:f>
              <c:numCache>
                <c:formatCode>General</c:formatCode>
                <c:ptCount val="14"/>
                <c:pt idx="0">
                  <c:v>11.657547044315242</c:v>
                </c:pt>
                <c:pt idx="1">
                  <c:v>6.3041125461695371</c:v>
                </c:pt>
                <c:pt idx="2">
                  <c:v>22.421754826694265</c:v>
                </c:pt>
                <c:pt idx="3">
                  <c:v>73.698448413076392</c:v>
                </c:pt>
                <c:pt idx="4">
                  <c:v>28.123350643123079</c:v>
                </c:pt>
                <c:pt idx="5">
                  <c:v>77.372466178655998</c:v>
                </c:pt>
                <c:pt idx="6">
                  <c:v>193.68800044911015</c:v>
                </c:pt>
                <c:pt idx="7">
                  <c:v>38.133065592274122</c:v>
                </c:pt>
                <c:pt idx="8">
                  <c:v>10.966698653827082</c:v>
                </c:pt>
                <c:pt idx="9">
                  <c:v>9.8250167173167071</c:v>
                </c:pt>
                <c:pt idx="10">
                  <c:v>21.800214378209606</c:v>
                </c:pt>
                <c:pt idx="11">
                  <c:v>24.258251292135913</c:v>
                </c:pt>
                <c:pt idx="12">
                  <c:v>0</c:v>
                </c:pt>
                <c:pt idx="13">
                  <c:v>5.97595537858438E-2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0-4F3A-9077-A435661D4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Z&lt;2'!$AA$3:$AA$16</c:f>
                <c:numCache>
                  <c:formatCode>General</c:formatCode>
                  <c:ptCount val="14"/>
                  <c:pt idx="0">
                    <c:v>1.9210510039063964</c:v>
                  </c:pt>
                  <c:pt idx="1">
                    <c:v>1.4292425589945787</c:v>
                  </c:pt>
                  <c:pt idx="2">
                    <c:v>4.155804115782372</c:v>
                  </c:pt>
                  <c:pt idx="3">
                    <c:v>17.450157243521549</c:v>
                  </c:pt>
                  <c:pt idx="4">
                    <c:v>11.110736661685493</c:v>
                  </c:pt>
                  <c:pt idx="5">
                    <c:v>10.039525343417678</c:v>
                  </c:pt>
                  <c:pt idx="6">
                    <c:v>19.532314706086865</c:v>
                  </c:pt>
                  <c:pt idx="7">
                    <c:v>7.9644573564763128</c:v>
                  </c:pt>
                  <c:pt idx="8">
                    <c:v>2.7337829244491316</c:v>
                  </c:pt>
                  <c:pt idx="9">
                    <c:v>5.1068842554589562</c:v>
                  </c:pt>
                  <c:pt idx="10">
                    <c:v>5.1537632318964599</c:v>
                  </c:pt>
                  <c:pt idx="11">
                    <c:v>7.4959773367648097</c:v>
                  </c:pt>
                  <c:pt idx="12">
                    <c:v>0</c:v>
                  </c:pt>
                  <c:pt idx="13">
                    <c:v>9.1237339775789003E-2</c:v>
                  </c:pt>
                </c:numCache>
              </c:numRef>
            </c:plus>
            <c:minus>
              <c:numRef>
                <c:f>'Activation map corrected Z&lt;2'!$AA$3:$AA$16</c:f>
                <c:numCache>
                  <c:formatCode>General</c:formatCode>
                  <c:ptCount val="14"/>
                  <c:pt idx="0">
                    <c:v>1.9210510039063964</c:v>
                  </c:pt>
                  <c:pt idx="1">
                    <c:v>1.4292425589945787</c:v>
                  </c:pt>
                  <c:pt idx="2">
                    <c:v>4.155804115782372</c:v>
                  </c:pt>
                  <c:pt idx="3">
                    <c:v>17.450157243521549</c:v>
                  </c:pt>
                  <c:pt idx="4">
                    <c:v>11.110736661685493</c:v>
                  </c:pt>
                  <c:pt idx="5">
                    <c:v>10.039525343417678</c:v>
                  </c:pt>
                  <c:pt idx="6">
                    <c:v>19.532314706086865</c:v>
                  </c:pt>
                  <c:pt idx="7">
                    <c:v>7.9644573564763128</c:v>
                  </c:pt>
                  <c:pt idx="8">
                    <c:v>2.7337829244491316</c:v>
                  </c:pt>
                  <c:pt idx="9">
                    <c:v>5.1068842554589562</c:v>
                  </c:pt>
                  <c:pt idx="10">
                    <c:v>5.1537632318964599</c:v>
                  </c:pt>
                  <c:pt idx="11">
                    <c:v>7.4959773367648097</c:v>
                  </c:pt>
                  <c:pt idx="12">
                    <c:v>0</c:v>
                  </c:pt>
                  <c:pt idx="13">
                    <c:v>9.1237339775789003E-2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Z&lt;2'!$A$3:$A$16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Z&lt;2'!$Y$3:$Y$16</c:f>
              <c:numCache>
                <c:formatCode>General</c:formatCode>
                <c:ptCount val="14"/>
                <c:pt idx="0">
                  <c:v>6.5142387023021886</c:v>
                </c:pt>
                <c:pt idx="1">
                  <c:v>4.3198389188430015</c:v>
                </c:pt>
                <c:pt idx="2">
                  <c:v>15.518643396921002</c:v>
                </c:pt>
                <c:pt idx="3">
                  <c:v>77.104511759338763</c:v>
                </c:pt>
                <c:pt idx="4">
                  <c:v>31.54236021613729</c:v>
                </c:pt>
                <c:pt idx="5">
                  <c:v>59.723247904760143</c:v>
                </c:pt>
                <c:pt idx="6">
                  <c:v>80.355904041332693</c:v>
                </c:pt>
                <c:pt idx="7">
                  <c:v>25.698524490686559</c:v>
                </c:pt>
                <c:pt idx="8">
                  <c:v>8.5438370158128105</c:v>
                </c:pt>
                <c:pt idx="9">
                  <c:v>15.077285177151404</c:v>
                </c:pt>
                <c:pt idx="10">
                  <c:v>16.528751032631035</c:v>
                </c:pt>
                <c:pt idx="11">
                  <c:v>24.501765154732176</c:v>
                </c:pt>
                <c:pt idx="12">
                  <c:v>0</c:v>
                </c:pt>
                <c:pt idx="13">
                  <c:v>0.18432881088666786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3-4EDF-94E8-91748920F562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Z&lt;2'!$AB$3:$AB$16</c:f>
                <c:numCache>
                  <c:formatCode>General</c:formatCode>
                  <c:ptCount val="14"/>
                  <c:pt idx="0">
                    <c:v>2.5032262752485699</c:v>
                  </c:pt>
                  <c:pt idx="1">
                    <c:v>1.2682422896232348</c:v>
                  </c:pt>
                  <c:pt idx="2">
                    <c:v>4.9371634177757366</c:v>
                  </c:pt>
                  <c:pt idx="3">
                    <c:v>9.3330158324125421</c:v>
                  </c:pt>
                  <c:pt idx="4">
                    <c:v>2.9587565349876757</c:v>
                  </c:pt>
                  <c:pt idx="5">
                    <c:v>9.6208162305123288</c:v>
                  </c:pt>
                  <c:pt idx="6">
                    <c:v>14.634636932668059</c:v>
                  </c:pt>
                  <c:pt idx="7">
                    <c:v>10.672106333549166</c:v>
                  </c:pt>
                  <c:pt idx="8">
                    <c:v>2.7415876743429797</c:v>
                  </c:pt>
                  <c:pt idx="9">
                    <c:v>2.0111590448950341</c:v>
                  </c:pt>
                  <c:pt idx="10">
                    <c:v>3.9224206692342483</c:v>
                  </c:pt>
                  <c:pt idx="11">
                    <c:v>6.5492853095177708</c:v>
                  </c:pt>
                  <c:pt idx="12">
                    <c:v>0</c:v>
                  </c:pt>
                  <c:pt idx="13">
                    <c:v>4.4588296336454294E-2</c:v>
                  </c:pt>
                </c:numCache>
              </c:numRef>
            </c:plus>
            <c:minus>
              <c:numRef>
                <c:f>'Activation map corrected Z&lt;2'!$AB$3:$AB$16</c:f>
                <c:numCache>
                  <c:formatCode>General</c:formatCode>
                  <c:ptCount val="14"/>
                  <c:pt idx="0">
                    <c:v>2.5032262752485699</c:v>
                  </c:pt>
                  <c:pt idx="1">
                    <c:v>1.2682422896232348</c:v>
                  </c:pt>
                  <c:pt idx="2">
                    <c:v>4.9371634177757366</c:v>
                  </c:pt>
                  <c:pt idx="3">
                    <c:v>9.3330158324125421</c:v>
                  </c:pt>
                  <c:pt idx="4">
                    <c:v>2.9587565349876757</c:v>
                  </c:pt>
                  <c:pt idx="5">
                    <c:v>9.6208162305123288</c:v>
                  </c:pt>
                  <c:pt idx="6">
                    <c:v>14.634636932668059</c:v>
                  </c:pt>
                  <c:pt idx="7">
                    <c:v>10.672106333549166</c:v>
                  </c:pt>
                  <c:pt idx="8">
                    <c:v>2.7415876743429797</c:v>
                  </c:pt>
                  <c:pt idx="9">
                    <c:v>2.0111590448950341</c:v>
                  </c:pt>
                  <c:pt idx="10">
                    <c:v>3.9224206692342483</c:v>
                  </c:pt>
                  <c:pt idx="11">
                    <c:v>6.5492853095177708</c:v>
                  </c:pt>
                  <c:pt idx="12">
                    <c:v>0</c:v>
                  </c:pt>
                  <c:pt idx="13">
                    <c:v>4.4588296336454294E-2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Z&lt;2'!$A$3:$A$16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Z&lt;2'!$Z$3:$Z$16</c:f>
              <c:numCache>
                <c:formatCode>General</c:formatCode>
                <c:ptCount val="14"/>
                <c:pt idx="0">
                  <c:v>7.7249751308286188</c:v>
                </c:pt>
                <c:pt idx="1">
                  <c:v>6.3041125461695371</c:v>
                </c:pt>
                <c:pt idx="2">
                  <c:v>18.805346574181222</c:v>
                </c:pt>
                <c:pt idx="3">
                  <c:v>73.698448413076392</c:v>
                </c:pt>
                <c:pt idx="4">
                  <c:v>28.123350643123079</c:v>
                </c:pt>
                <c:pt idx="5">
                  <c:v>77.372466178655998</c:v>
                </c:pt>
                <c:pt idx="6">
                  <c:v>183.80773688313525</c:v>
                </c:pt>
                <c:pt idx="7">
                  <c:v>38.133065592274122</c:v>
                </c:pt>
                <c:pt idx="8">
                  <c:v>10.966698653827082</c:v>
                </c:pt>
                <c:pt idx="9">
                  <c:v>9.8250167173167071</c:v>
                </c:pt>
                <c:pt idx="10">
                  <c:v>21.800214378209606</c:v>
                </c:pt>
                <c:pt idx="11">
                  <c:v>24.258251292135913</c:v>
                </c:pt>
                <c:pt idx="12">
                  <c:v>0</c:v>
                </c:pt>
                <c:pt idx="13">
                  <c:v>5.97595537858438E-2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3-4EDF-94E8-91748920F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corrected'!$AA$4:$AA$13,'Brain networks corrected'!$AA$16:$AA$17,'Brain networks corrected'!$AA$20:$AA$27)</c:f>
                <c:numCache>
                  <c:formatCode>General</c:formatCode>
                  <c:ptCount val="20"/>
                  <c:pt idx="0">
                    <c:v>4.155804115782372</c:v>
                  </c:pt>
                  <c:pt idx="1">
                    <c:v>15.735076611997949</c:v>
                  </c:pt>
                  <c:pt idx="2">
                    <c:v>12.704906296337624</c:v>
                  </c:pt>
                  <c:pt idx="3">
                    <c:v>27.437404334901387</c:v>
                  </c:pt>
                  <c:pt idx="4">
                    <c:v>16.138075199413489</c:v>
                  </c:pt>
                  <c:pt idx="5">
                    <c:v>69.967212064097296</c:v>
                  </c:pt>
                  <c:pt idx="6">
                    <c:v>14.827669022034939</c:v>
                  </c:pt>
                  <c:pt idx="7">
                    <c:v>4.711919834628973</c:v>
                  </c:pt>
                  <c:pt idx="8">
                    <c:v>6.4455417934077808</c:v>
                  </c:pt>
                  <c:pt idx="9">
                    <c:v>3.4591446887854853</c:v>
                  </c:pt>
                  <c:pt idx="10">
                    <c:v>33.53810199779938</c:v>
                  </c:pt>
                  <c:pt idx="11">
                    <c:v>4.9724078619583567</c:v>
                  </c:pt>
                  <c:pt idx="12">
                    <c:v>4.7977526764862883</c:v>
                  </c:pt>
                  <c:pt idx="13">
                    <c:v>10.891705694825164</c:v>
                  </c:pt>
                  <c:pt idx="14">
                    <c:v>2.9651345410149861</c:v>
                  </c:pt>
                  <c:pt idx="15">
                    <c:v>26.650098475805972</c:v>
                  </c:pt>
                  <c:pt idx="16">
                    <c:v>33.224892644587122</c:v>
                  </c:pt>
                  <c:pt idx="17">
                    <c:v>8.0808991795482914</c:v>
                  </c:pt>
                  <c:pt idx="18">
                    <c:v>1.9210510039063964</c:v>
                  </c:pt>
                  <c:pt idx="19">
                    <c:v>1.3243281758465622</c:v>
                  </c:pt>
                </c:numCache>
              </c:numRef>
            </c:plus>
            <c:minus>
              <c:numRef>
                <c:f>('Brain networks corrected'!$AA$4:$AA$13,'Brain networks corrected'!$AA$16:$AA$17,'Brain networks corrected'!$AA$20:$AA$27)</c:f>
                <c:numCache>
                  <c:formatCode>General</c:formatCode>
                  <c:ptCount val="20"/>
                  <c:pt idx="0">
                    <c:v>4.155804115782372</c:v>
                  </c:pt>
                  <c:pt idx="1">
                    <c:v>15.735076611997949</c:v>
                  </c:pt>
                  <c:pt idx="2">
                    <c:v>12.704906296337624</c:v>
                  </c:pt>
                  <c:pt idx="3">
                    <c:v>27.437404334901387</c:v>
                  </c:pt>
                  <c:pt idx="4">
                    <c:v>16.138075199413489</c:v>
                  </c:pt>
                  <c:pt idx="5">
                    <c:v>69.967212064097296</c:v>
                  </c:pt>
                  <c:pt idx="6">
                    <c:v>14.827669022034939</c:v>
                  </c:pt>
                  <c:pt idx="7">
                    <c:v>4.711919834628973</c:v>
                  </c:pt>
                  <c:pt idx="8">
                    <c:v>6.4455417934077808</c:v>
                  </c:pt>
                  <c:pt idx="9">
                    <c:v>3.4591446887854853</c:v>
                  </c:pt>
                  <c:pt idx="10">
                    <c:v>33.53810199779938</c:v>
                  </c:pt>
                  <c:pt idx="11">
                    <c:v>4.9724078619583567</c:v>
                  </c:pt>
                  <c:pt idx="12">
                    <c:v>4.7977526764862883</c:v>
                  </c:pt>
                  <c:pt idx="13">
                    <c:v>10.891705694825164</c:v>
                  </c:pt>
                  <c:pt idx="14">
                    <c:v>2.9651345410149861</c:v>
                  </c:pt>
                  <c:pt idx="15">
                    <c:v>26.650098475805972</c:v>
                  </c:pt>
                  <c:pt idx="16">
                    <c:v>33.224892644587122</c:v>
                  </c:pt>
                  <c:pt idx="17">
                    <c:v>8.0808991795482914</c:v>
                  </c:pt>
                  <c:pt idx="18">
                    <c:v>1.9210510039063964</c:v>
                  </c:pt>
                  <c:pt idx="19">
                    <c:v>1.3243281758465622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corrected'!$A$4:$A$13,'Brain networks corrected'!$A$16:$A$17,'Brain networks corrected'!$A$20:$A$27)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corrected'!$Y$4:$Y$13,'Brain networks corrected'!$Y$16:$Y$17,'Brain networks corrected'!$Y$20:$Y$27)</c:f>
              <c:numCache>
                <c:formatCode>General</c:formatCode>
                <c:ptCount val="20"/>
                <c:pt idx="0">
                  <c:v>15.518643396921002</c:v>
                </c:pt>
                <c:pt idx="1">
                  <c:v>92.740652525199593</c:v>
                </c:pt>
                <c:pt idx="2">
                  <c:v>42.800331759033512</c:v>
                </c:pt>
                <c:pt idx="3">
                  <c:v>207.23517227784743</c:v>
                </c:pt>
                <c:pt idx="4">
                  <c:v>215.00274007790219</c:v>
                </c:pt>
                <c:pt idx="5">
                  <c:v>680.15019112169057</c:v>
                </c:pt>
                <c:pt idx="6">
                  <c:v>131.09807916496084</c:v>
                </c:pt>
                <c:pt idx="7">
                  <c:v>24.01355484486702</c:v>
                </c:pt>
                <c:pt idx="8">
                  <c:v>19.876258872373317</c:v>
                </c:pt>
                <c:pt idx="9">
                  <c:v>8.2233963737576286</c:v>
                </c:pt>
                <c:pt idx="10">
                  <c:v>190.48625353196439</c:v>
                </c:pt>
                <c:pt idx="11">
                  <c:v>18.413211044137242</c:v>
                </c:pt>
                <c:pt idx="12">
                  <c:v>16.039042919526892</c:v>
                </c:pt>
                <c:pt idx="13">
                  <c:v>35.87879666546619</c:v>
                </c:pt>
                <c:pt idx="14">
                  <c:v>10.257877453050682</c:v>
                </c:pt>
                <c:pt idx="15">
                  <c:v>93.480876340892294</c:v>
                </c:pt>
                <c:pt idx="16">
                  <c:v>289.59915538155678</c:v>
                </c:pt>
                <c:pt idx="17">
                  <c:v>71.687670340478292</c:v>
                </c:pt>
                <c:pt idx="18">
                  <c:v>6.5142387023021886</c:v>
                </c:pt>
                <c:pt idx="19">
                  <c:v>4.8079624499585112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4-420D-A692-042C98017AEC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corrected'!$AB$4:$AB$13,'Brain networks corrected'!$AB$16:$AB$17,'Brain networks corrected'!$AB$20:$AB$27)</c:f>
                <c:numCache>
                  <c:formatCode>General</c:formatCode>
                  <c:ptCount val="20"/>
                  <c:pt idx="0">
                    <c:v>7.8731142229745501</c:v>
                  </c:pt>
                  <c:pt idx="1">
                    <c:v>9.3330158324125421</c:v>
                  </c:pt>
                  <c:pt idx="2">
                    <c:v>2.9587565349876757</c:v>
                  </c:pt>
                  <c:pt idx="3">
                    <c:v>24.723641997494372</c:v>
                  </c:pt>
                  <c:pt idx="4">
                    <c:v>14.035001056148682</c:v>
                  </c:pt>
                  <c:pt idx="5">
                    <c:v>42.137103842150722</c:v>
                  </c:pt>
                  <c:pt idx="6">
                    <c:v>18.810697078218222</c:v>
                  </c:pt>
                  <c:pt idx="7">
                    <c:v>4.6074927697294816</c:v>
                  </c:pt>
                  <c:pt idx="8">
                    <c:v>10.005915940814303</c:v>
                  </c:pt>
                  <c:pt idx="9">
                    <c:v>1.6880547952773934</c:v>
                  </c:pt>
                  <c:pt idx="10">
                    <c:v>18.302900135163306</c:v>
                  </c:pt>
                  <c:pt idx="11">
                    <c:v>1.9927311991364804</c:v>
                  </c:pt>
                  <c:pt idx="12">
                    <c:v>2.974642554156361</c:v>
                  </c:pt>
                  <c:pt idx="13">
                    <c:v>10.671141348711723</c:v>
                  </c:pt>
                  <c:pt idx="14">
                    <c:v>3.6888766032608178</c:v>
                  </c:pt>
                  <c:pt idx="15">
                    <c:v>17.453707226450863</c:v>
                  </c:pt>
                  <c:pt idx="16">
                    <c:v>22.220262311151156</c:v>
                  </c:pt>
                  <c:pt idx="17">
                    <c:v>9.6208162305123288</c:v>
                  </c:pt>
                  <c:pt idx="18">
                    <c:v>3.6126920120026087</c:v>
                  </c:pt>
                  <c:pt idx="19">
                    <c:v>1.2682422896232348</c:v>
                  </c:pt>
                </c:numCache>
              </c:numRef>
            </c:plus>
            <c:minus>
              <c:numRef>
                <c:f>('Brain networks corrected'!$AB$4:$AB$13,'Brain networks corrected'!$AB$16:$AB$17,'Brain networks corrected'!$AB$20:$AB$27)</c:f>
                <c:numCache>
                  <c:formatCode>General</c:formatCode>
                  <c:ptCount val="20"/>
                  <c:pt idx="0">
                    <c:v>7.8731142229745501</c:v>
                  </c:pt>
                  <c:pt idx="1">
                    <c:v>9.3330158324125421</c:v>
                  </c:pt>
                  <c:pt idx="2">
                    <c:v>2.9587565349876757</c:v>
                  </c:pt>
                  <c:pt idx="3">
                    <c:v>24.723641997494372</c:v>
                  </c:pt>
                  <c:pt idx="4">
                    <c:v>14.035001056148682</c:v>
                  </c:pt>
                  <c:pt idx="5">
                    <c:v>42.137103842150722</c:v>
                  </c:pt>
                  <c:pt idx="6">
                    <c:v>18.810697078218222</c:v>
                  </c:pt>
                  <c:pt idx="7">
                    <c:v>4.6074927697294816</c:v>
                  </c:pt>
                  <c:pt idx="8">
                    <c:v>10.005915940814303</c:v>
                  </c:pt>
                  <c:pt idx="9">
                    <c:v>1.6880547952773934</c:v>
                  </c:pt>
                  <c:pt idx="10">
                    <c:v>18.302900135163306</c:v>
                  </c:pt>
                  <c:pt idx="11">
                    <c:v>1.9927311991364804</c:v>
                  </c:pt>
                  <c:pt idx="12">
                    <c:v>2.974642554156361</c:v>
                  </c:pt>
                  <c:pt idx="13">
                    <c:v>10.671141348711723</c:v>
                  </c:pt>
                  <c:pt idx="14">
                    <c:v>3.6888766032608178</c:v>
                  </c:pt>
                  <c:pt idx="15">
                    <c:v>17.453707226450863</c:v>
                  </c:pt>
                  <c:pt idx="16">
                    <c:v>22.220262311151156</c:v>
                  </c:pt>
                  <c:pt idx="17">
                    <c:v>9.6208162305123288</c:v>
                  </c:pt>
                  <c:pt idx="18">
                    <c:v>3.6126920120026087</c:v>
                  </c:pt>
                  <c:pt idx="19">
                    <c:v>1.2682422896232348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corrected'!$A$4:$A$13,'Brain networks corrected'!$A$16:$A$17,'Brain networks corrected'!$A$20:$A$27)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corrected'!$Z$4:$Z$13,'Brain networks corrected'!$Z$16:$Z$17,'Brain networks corrected'!$Z$20:$Z$27)</c:f>
              <c:numCache>
                <c:formatCode>General</c:formatCode>
                <c:ptCount val="20"/>
                <c:pt idx="0">
                  <c:v>28.187159557419047</c:v>
                </c:pt>
                <c:pt idx="1">
                  <c:v>73.698448413076392</c:v>
                </c:pt>
                <c:pt idx="2">
                  <c:v>28.123350643123079</c:v>
                </c:pt>
                <c:pt idx="3">
                  <c:v>176.27350694302598</c:v>
                </c:pt>
                <c:pt idx="4">
                  <c:v>159.13665579384522</c:v>
                </c:pt>
                <c:pt idx="5">
                  <c:v>538.4070075955583</c:v>
                </c:pt>
                <c:pt idx="6">
                  <c:v>72.050669579492478</c:v>
                </c:pt>
                <c:pt idx="7">
                  <c:v>15.388577271959846</c:v>
                </c:pt>
                <c:pt idx="8">
                  <c:v>20.228666342832813</c:v>
                </c:pt>
                <c:pt idx="9">
                  <c:v>3.2759444810077869</c:v>
                </c:pt>
                <c:pt idx="10">
                  <c:v>208.0855482869282</c:v>
                </c:pt>
                <c:pt idx="11">
                  <c:v>10.025254512318302</c:v>
                </c:pt>
                <c:pt idx="12">
                  <c:v>11.324627733866008</c:v>
                </c:pt>
                <c:pt idx="13">
                  <c:v>38.14610628900742</c:v>
                </c:pt>
                <c:pt idx="14">
                  <c:v>9.0626675491080757</c:v>
                </c:pt>
                <c:pt idx="15">
                  <c:v>193.86899268981242</c:v>
                </c:pt>
                <c:pt idx="16">
                  <c:v>238.33412209238733</c:v>
                </c:pt>
                <c:pt idx="17">
                  <c:v>77.372466178655998</c:v>
                </c:pt>
                <c:pt idx="18">
                  <c:v>11.657547044315242</c:v>
                </c:pt>
                <c:pt idx="19">
                  <c:v>6.3041125461695371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84-420D-A692-042C98017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Z&lt;3'!$AA$4:$AA$13,'Brain networks corrected Z&lt;3'!$AA$16:$AA$17,'Brain networks corrected Z&lt;3'!$AA$20:$AA$27)</c:f>
                <c:numCache>
                  <c:formatCode>General</c:formatCode>
                  <c:ptCount val="20"/>
                  <c:pt idx="0">
                    <c:v>4.155804115782372</c:v>
                  </c:pt>
                  <c:pt idx="1">
                    <c:v>17.450157243521549</c:v>
                  </c:pt>
                  <c:pt idx="2">
                    <c:v>11.110736661685493</c:v>
                  </c:pt>
                  <c:pt idx="3">
                    <c:v>31.455477554710679</c:v>
                  </c:pt>
                  <c:pt idx="4">
                    <c:v>25.703097853272386</c:v>
                  </c:pt>
                  <c:pt idx="5">
                    <c:v>101.46403334543935</c:v>
                  </c:pt>
                  <c:pt idx="6">
                    <c:v>20.518000028240596</c:v>
                  </c:pt>
                  <c:pt idx="7">
                    <c:v>4.711919834628973</c:v>
                  </c:pt>
                  <c:pt idx="8">
                    <c:v>6.4455417934077808</c:v>
                  </c:pt>
                  <c:pt idx="9">
                    <c:v>1.4018769255529919</c:v>
                  </c:pt>
                  <c:pt idx="10">
                    <c:v>34.848073870468518</c:v>
                  </c:pt>
                  <c:pt idx="11">
                    <c:v>5.1068842554589562</c:v>
                  </c:pt>
                  <c:pt idx="12">
                    <c:v>4.753733391168427</c:v>
                  </c:pt>
                  <c:pt idx="13">
                    <c:v>10.957983563539562</c:v>
                  </c:pt>
                  <c:pt idx="14">
                    <c:v>2.9699417286775471</c:v>
                  </c:pt>
                  <c:pt idx="15">
                    <c:v>26.650098475805972</c:v>
                  </c:pt>
                  <c:pt idx="16">
                    <c:v>42.298025308908578</c:v>
                  </c:pt>
                  <c:pt idx="17">
                    <c:v>10.039525343417678</c:v>
                  </c:pt>
                  <c:pt idx="18">
                    <c:v>1.9210510039063964</c:v>
                  </c:pt>
                  <c:pt idx="19">
                    <c:v>1.3243281758465622</c:v>
                  </c:pt>
                </c:numCache>
              </c:numRef>
            </c:plus>
            <c:minus>
              <c:numRef>
                <c:f>('Brain networks corrected Z&lt;3'!$AA$4:$AA$13,'Brain networks corrected Z&lt;3'!$AA$16:$AA$17,'Brain networks corrected Z&lt;3'!$AA$20:$AA$27)</c:f>
                <c:numCache>
                  <c:formatCode>General</c:formatCode>
                  <c:ptCount val="20"/>
                  <c:pt idx="0">
                    <c:v>4.155804115782372</c:v>
                  </c:pt>
                  <c:pt idx="1">
                    <c:v>17.450157243521549</c:v>
                  </c:pt>
                  <c:pt idx="2">
                    <c:v>11.110736661685493</c:v>
                  </c:pt>
                  <c:pt idx="3">
                    <c:v>31.455477554710679</c:v>
                  </c:pt>
                  <c:pt idx="4">
                    <c:v>25.703097853272386</c:v>
                  </c:pt>
                  <c:pt idx="5">
                    <c:v>101.46403334543935</c:v>
                  </c:pt>
                  <c:pt idx="6">
                    <c:v>20.518000028240596</c:v>
                  </c:pt>
                  <c:pt idx="7">
                    <c:v>4.711919834628973</c:v>
                  </c:pt>
                  <c:pt idx="8">
                    <c:v>6.4455417934077808</c:v>
                  </c:pt>
                  <c:pt idx="9">
                    <c:v>1.4018769255529919</c:v>
                  </c:pt>
                  <c:pt idx="10">
                    <c:v>34.848073870468518</c:v>
                  </c:pt>
                  <c:pt idx="11">
                    <c:v>5.1068842554589562</c:v>
                  </c:pt>
                  <c:pt idx="12">
                    <c:v>4.753733391168427</c:v>
                  </c:pt>
                  <c:pt idx="13">
                    <c:v>10.957983563539562</c:v>
                  </c:pt>
                  <c:pt idx="14">
                    <c:v>2.9699417286775471</c:v>
                  </c:pt>
                  <c:pt idx="15">
                    <c:v>26.650098475805972</c:v>
                  </c:pt>
                  <c:pt idx="16">
                    <c:v>42.298025308908578</c:v>
                  </c:pt>
                  <c:pt idx="17">
                    <c:v>10.039525343417678</c:v>
                  </c:pt>
                  <c:pt idx="18">
                    <c:v>1.9210510039063964</c:v>
                  </c:pt>
                  <c:pt idx="19">
                    <c:v>1.3243281758465622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Z&lt;3'!$A$4:$A$13,'Brain networks corrected Z&lt;3'!$A$16:$A$17,'Brain networks corrected Z&lt;3'!$A$20:$A$27)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Z&lt;3'!$Y$4:$Y$13,'Brain networks corrected Z&lt;3'!$Y$16:$Y$17,'Brain networks corrected Z&lt;3'!$Y$20:$Y$27)</c:f>
              <c:numCache>
                <c:formatCode>General</c:formatCode>
                <c:ptCount val="20"/>
                <c:pt idx="0">
                  <c:v>15.518643396921002</c:v>
                </c:pt>
                <c:pt idx="1">
                  <c:v>77.104511759338763</c:v>
                </c:pt>
                <c:pt idx="2">
                  <c:v>31.54236021613729</c:v>
                </c:pt>
                <c:pt idx="3">
                  <c:v>193.44879555655825</c:v>
                </c:pt>
                <c:pt idx="4">
                  <c:v>196.85864783441815</c:v>
                </c:pt>
                <c:pt idx="5">
                  <c:v>629.63978242698192</c:v>
                </c:pt>
                <c:pt idx="6">
                  <c:v>121.29949736305282</c:v>
                </c:pt>
                <c:pt idx="7">
                  <c:v>24.01355484486702</c:v>
                </c:pt>
                <c:pt idx="8">
                  <c:v>19.876258872373317</c:v>
                </c:pt>
                <c:pt idx="9">
                  <c:v>4.4554530749835388</c:v>
                </c:pt>
                <c:pt idx="10">
                  <c:v>185.70172977076672</c:v>
                </c:pt>
                <c:pt idx="11">
                  <c:v>15.077285177151404</c:v>
                </c:pt>
                <c:pt idx="12">
                  <c:v>14.847789063828328</c:v>
                </c:pt>
                <c:pt idx="13">
                  <c:v>33.946848556982232</c:v>
                </c:pt>
                <c:pt idx="14">
                  <c:v>9.8890868430199603</c:v>
                </c:pt>
                <c:pt idx="15">
                  <c:v>93.480876340892294</c:v>
                </c:pt>
                <c:pt idx="16">
                  <c:v>243.59538039355442</c:v>
                </c:pt>
                <c:pt idx="17">
                  <c:v>59.723247904760143</c:v>
                </c:pt>
                <c:pt idx="18">
                  <c:v>6.5142387023021886</c:v>
                </c:pt>
                <c:pt idx="19">
                  <c:v>4.8079624499585112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B-44B5-91BB-8CD528661875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Z&lt;3'!$AB$4:$AB$13,'Brain networks corrected Z&lt;3'!$AB$16:$AB$17,'Brain networks corrected Z&lt;3'!$AB$20:$AB$27)</c:f>
                <c:numCache>
                  <c:formatCode>General</c:formatCode>
                  <c:ptCount val="20"/>
                  <c:pt idx="0">
                    <c:v>4.2453725691156681</c:v>
                  </c:pt>
                  <c:pt idx="1">
                    <c:v>9.3330158324125421</c:v>
                  </c:pt>
                  <c:pt idx="2">
                    <c:v>2.9587565349876757</c:v>
                  </c:pt>
                  <c:pt idx="3">
                    <c:v>26.695339590696147</c:v>
                  </c:pt>
                  <c:pt idx="4">
                    <c:v>14.035001056148682</c:v>
                  </c:pt>
                  <c:pt idx="5">
                    <c:v>42.137103842150722</c:v>
                  </c:pt>
                  <c:pt idx="6">
                    <c:v>18.810697078218222</c:v>
                  </c:pt>
                  <c:pt idx="7">
                    <c:v>4.6074927697294816</c:v>
                  </c:pt>
                  <c:pt idx="8">
                    <c:v>10.005915940814303</c:v>
                  </c:pt>
                  <c:pt idx="9">
                    <c:v>1.6880547952773934</c:v>
                  </c:pt>
                  <c:pt idx="10">
                    <c:v>18.302900135163306</c:v>
                  </c:pt>
                  <c:pt idx="11">
                    <c:v>2.0111590448950341</c:v>
                  </c:pt>
                  <c:pt idx="12">
                    <c:v>2.7415876743429797</c:v>
                  </c:pt>
                  <c:pt idx="13">
                    <c:v>10.672106333549168</c:v>
                  </c:pt>
                  <c:pt idx="14">
                    <c:v>3.3296075453863909</c:v>
                  </c:pt>
                  <c:pt idx="15">
                    <c:v>17.422444521711718</c:v>
                  </c:pt>
                  <c:pt idx="16">
                    <c:v>22.220262311151156</c:v>
                  </c:pt>
                  <c:pt idx="17">
                    <c:v>9.6208162305123288</c:v>
                  </c:pt>
                  <c:pt idx="18">
                    <c:v>3.6126920120026087</c:v>
                  </c:pt>
                  <c:pt idx="19">
                    <c:v>1.2682422896232348</c:v>
                  </c:pt>
                </c:numCache>
              </c:numRef>
            </c:plus>
            <c:minus>
              <c:numRef>
                <c:f>('Brain networks corrected Z&lt;3'!$AB$4:$AB$13,'Brain networks corrected Z&lt;3'!$AB$16:$AB$17,'Brain networks corrected Z&lt;3'!$AB$20:$AB$27)</c:f>
                <c:numCache>
                  <c:formatCode>General</c:formatCode>
                  <c:ptCount val="20"/>
                  <c:pt idx="0">
                    <c:v>4.2453725691156681</c:v>
                  </c:pt>
                  <c:pt idx="1">
                    <c:v>9.3330158324125421</c:v>
                  </c:pt>
                  <c:pt idx="2">
                    <c:v>2.9587565349876757</c:v>
                  </c:pt>
                  <c:pt idx="3">
                    <c:v>26.695339590696147</c:v>
                  </c:pt>
                  <c:pt idx="4">
                    <c:v>14.035001056148682</c:v>
                  </c:pt>
                  <c:pt idx="5">
                    <c:v>42.137103842150722</c:v>
                  </c:pt>
                  <c:pt idx="6">
                    <c:v>18.810697078218222</c:v>
                  </c:pt>
                  <c:pt idx="7">
                    <c:v>4.6074927697294816</c:v>
                  </c:pt>
                  <c:pt idx="8">
                    <c:v>10.005915940814303</c:v>
                  </c:pt>
                  <c:pt idx="9">
                    <c:v>1.6880547952773934</c:v>
                  </c:pt>
                  <c:pt idx="10">
                    <c:v>18.302900135163306</c:v>
                  </c:pt>
                  <c:pt idx="11">
                    <c:v>2.0111590448950341</c:v>
                  </c:pt>
                  <c:pt idx="12">
                    <c:v>2.7415876743429797</c:v>
                  </c:pt>
                  <c:pt idx="13">
                    <c:v>10.672106333549168</c:v>
                  </c:pt>
                  <c:pt idx="14">
                    <c:v>3.3296075453863909</c:v>
                  </c:pt>
                  <c:pt idx="15">
                    <c:v>17.422444521711718</c:v>
                  </c:pt>
                  <c:pt idx="16">
                    <c:v>22.220262311151156</c:v>
                  </c:pt>
                  <c:pt idx="17">
                    <c:v>9.6208162305123288</c:v>
                  </c:pt>
                  <c:pt idx="18">
                    <c:v>3.6126920120026087</c:v>
                  </c:pt>
                  <c:pt idx="19">
                    <c:v>1.2682422896232348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Z&lt;3'!$A$4:$A$13,'Brain networks corrected Z&lt;3'!$A$16:$A$17,'Brain networks corrected Z&lt;3'!$A$20:$A$27)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Z&lt;3'!$Z$4:$Z$13,'Brain networks corrected Z&lt;3'!$Z$16:$Z$17,'Brain networks corrected Z&lt;3'!$Z$20:$Z$27)</c:f>
              <c:numCache>
                <c:formatCode>General</c:formatCode>
                <c:ptCount val="20"/>
                <c:pt idx="0">
                  <c:v>22.421754826694265</c:v>
                </c:pt>
                <c:pt idx="1">
                  <c:v>73.698448413076392</c:v>
                </c:pt>
                <c:pt idx="2">
                  <c:v>28.123350643123079</c:v>
                </c:pt>
                <c:pt idx="3">
                  <c:v>169.03333407597603</c:v>
                </c:pt>
                <c:pt idx="4">
                  <c:v>159.13665579384522</c:v>
                </c:pt>
                <c:pt idx="5">
                  <c:v>538.4070075955583</c:v>
                </c:pt>
                <c:pt idx="6">
                  <c:v>72.050669579492478</c:v>
                </c:pt>
                <c:pt idx="7">
                  <c:v>15.388577271959846</c:v>
                </c:pt>
                <c:pt idx="8">
                  <c:v>20.228666342832813</c:v>
                </c:pt>
                <c:pt idx="9">
                  <c:v>3.2759444810077869</c:v>
                </c:pt>
                <c:pt idx="10">
                  <c:v>208.0855482869282</c:v>
                </c:pt>
                <c:pt idx="11">
                  <c:v>9.8250167173167071</c:v>
                </c:pt>
                <c:pt idx="12">
                  <c:v>10.966698653827082</c:v>
                </c:pt>
                <c:pt idx="13">
                  <c:v>38.133065592274122</c:v>
                </c:pt>
                <c:pt idx="14">
                  <c:v>8.6726851186179026</c:v>
                </c:pt>
                <c:pt idx="15">
                  <c:v>193.68800044911015</c:v>
                </c:pt>
                <c:pt idx="16">
                  <c:v>238.33412209238733</c:v>
                </c:pt>
                <c:pt idx="17">
                  <c:v>77.372466178655998</c:v>
                </c:pt>
                <c:pt idx="18">
                  <c:v>11.657547044315242</c:v>
                </c:pt>
                <c:pt idx="19">
                  <c:v>6.3041125461695371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B-44B5-91BB-8CD52866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Z&lt;2'!$AA$4:$AA$13,'Brain networks corrected Z&lt;2'!$AA$16:$AA$17,'Brain networks corrected Z&lt;2'!$AA$20:$AA$27)</c:f>
                <c:numCache>
                  <c:formatCode>General</c:formatCode>
                  <c:ptCount val="20"/>
                  <c:pt idx="0">
                    <c:v>4.155804115782372</c:v>
                  </c:pt>
                  <c:pt idx="1">
                    <c:v>17.450157243521549</c:v>
                  </c:pt>
                  <c:pt idx="2">
                    <c:v>11.110736661685493</c:v>
                  </c:pt>
                  <c:pt idx="3">
                    <c:v>24.142359479662574</c:v>
                  </c:pt>
                  <c:pt idx="4">
                    <c:v>27.143073375324914</c:v>
                  </c:pt>
                  <c:pt idx="5">
                    <c:v>101.46403334543935</c:v>
                  </c:pt>
                  <c:pt idx="6">
                    <c:v>20.518000028240596</c:v>
                  </c:pt>
                  <c:pt idx="7">
                    <c:v>4.711919834628973</c:v>
                  </c:pt>
                  <c:pt idx="8">
                    <c:v>6.8177269638951428</c:v>
                  </c:pt>
                  <c:pt idx="9">
                    <c:v>1.4018769255529919</c:v>
                  </c:pt>
                  <c:pt idx="10">
                    <c:v>39.466092694906806</c:v>
                  </c:pt>
                  <c:pt idx="11">
                    <c:v>5.1068842554589562</c:v>
                  </c:pt>
                  <c:pt idx="12">
                    <c:v>2.7337829244491316</c:v>
                  </c:pt>
                  <c:pt idx="13">
                    <c:v>7.9644573564763128</c:v>
                  </c:pt>
                  <c:pt idx="14">
                    <c:v>3.1573346140163241</c:v>
                  </c:pt>
                  <c:pt idx="15">
                    <c:v>19.532314706086865</c:v>
                  </c:pt>
                  <c:pt idx="16">
                    <c:v>42.298025308908578</c:v>
                  </c:pt>
                  <c:pt idx="17">
                    <c:v>10.039525343417678</c:v>
                  </c:pt>
                  <c:pt idx="18">
                    <c:v>1.9210510039063964</c:v>
                  </c:pt>
                  <c:pt idx="19">
                    <c:v>1.4292425589945787</c:v>
                  </c:pt>
                </c:numCache>
              </c:numRef>
            </c:plus>
            <c:minus>
              <c:numRef>
                <c:f>('Brain networks corrected Z&lt;2'!$AA$4:$AA$13,'Brain networks corrected Z&lt;2'!$AA$16:$AA$17,'Brain networks corrected Z&lt;2'!$AA$20:$AA$27)</c:f>
                <c:numCache>
                  <c:formatCode>General</c:formatCode>
                  <c:ptCount val="20"/>
                  <c:pt idx="0">
                    <c:v>4.155804115782372</c:v>
                  </c:pt>
                  <c:pt idx="1">
                    <c:v>17.450157243521549</c:v>
                  </c:pt>
                  <c:pt idx="2">
                    <c:v>11.110736661685493</c:v>
                  </c:pt>
                  <c:pt idx="3">
                    <c:v>24.142359479662574</c:v>
                  </c:pt>
                  <c:pt idx="4">
                    <c:v>27.143073375324914</c:v>
                  </c:pt>
                  <c:pt idx="5">
                    <c:v>101.46403334543935</c:v>
                  </c:pt>
                  <c:pt idx="6">
                    <c:v>20.518000028240596</c:v>
                  </c:pt>
                  <c:pt idx="7">
                    <c:v>4.711919834628973</c:v>
                  </c:pt>
                  <c:pt idx="8">
                    <c:v>6.8177269638951428</c:v>
                  </c:pt>
                  <c:pt idx="9">
                    <c:v>1.4018769255529919</c:v>
                  </c:pt>
                  <c:pt idx="10">
                    <c:v>39.466092694906806</c:v>
                  </c:pt>
                  <c:pt idx="11">
                    <c:v>5.1068842554589562</c:v>
                  </c:pt>
                  <c:pt idx="12">
                    <c:v>2.7337829244491316</c:v>
                  </c:pt>
                  <c:pt idx="13">
                    <c:v>7.9644573564763128</c:v>
                  </c:pt>
                  <c:pt idx="14">
                    <c:v>3.1573346140163241</c:v>
                  </c:pt>
                  <c:pt idx="15">
                    <c:v>19.532314706086865</c:v>
                  </c:pt>
                  <c:pt idx="16">
                    <c:v>42.298025308908578</c:v>
                  </c:pt>
                  <c:pt idx="17">
                    <c:v>10.039525343417678</c:v>
                  </c:pt>
                  <c:pt idx="18">
                    <c:v>1.9210510039063964</c:v>
                  </c:pt>
                  <c:pt idx="19">
                    <c:v>1.4292425589945787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Z&lt;2'!$A$4:$A$13,'Brain networks corrected Z&lt;2'!$A$16:$A$17,'Brain networks corrected Z&lt;2'!$A$20:$A$27)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Z&lt;2'!$Y$4:$Y$13,'Brain networks corrected Z&lt;2'!$Y$16:$Y$17,'Brain networks corrected Z&lt;2'!$Y$20:$Y$27)</c:f>
              <c:numCache>
                <c:formatCode>General</c:formatCode>
                <c:ptCount val="20"/>
                <c:pt idx="0">
                  <c:v>15.518643396921002</c:v>
                </c:pt>
                <c:pt idx="1">
                  <c:v>77.104511759338763</c:v>
                </c:pt>
                <c:pt idx="2">
                  <c:v>31.54236021613729</c:v>
                </c:pt>
                <c:pt idx="3">
                  <c:v>165.92810315135054</c:v>
                </c:pt>
                <c:pt idx="4">
                  <c:v>191.44047098251005</c:v>
                </c:pt>
                <c:pt idx="5">
                  <c:v>629.63978242698192</c:v>
                </c:pt>
                <c:pt idx="6">
                  <c:v>121.29949736305282</c:v>
                </c:pt>
                <c:pt idx="7">
                  <c:v>24.01355484486702</c:v>
                </c:pt>
                <c:pt idx="8">
                  <c:v>17.927915458209881</c:v>
                </c:pt>
                <c:pt idx="9">
                  <c:v>4.4554530749835388</c:v>
                </c:pt>
                <c:pt idx="10">
                  <c:v>175.51630176902904</c:v>
                </c:pt>
                <c:pt idx="11">
                  <c:v>15.077285177151404</c:v>
                </c:pt>
                <c:pt idx="12">
                  <c:v>8.5438370158128105</c:v>
                </c:pt>
                <c:pt idx="13">
                  <c:v>25.698524490686559</c:v>
                </c:pt>
                <c:pt idx="14">
                  <c:v>9.0176452158286224</c:v>
                </c:pt>
                <c:pt idx="15">
                  <c:v>80.355904041332693</c:v>
                </c:pt>
                <c:pt idx="16">
                  <c:v>243.59538039355442</c:v>
                </c:pt>
                <c:pt idx="17">
                  <c:v>59.723247904760143</c:v>
                </c:pt>
                <c:pt idx="18">
                  <c:v>6.5142387023021886</c:v>
                </c:pt>
                <c:pt idx="19">
                  <c:v>4.3198389188430015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6-4C24-936C-03EA7D9F3F76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Z&lt;2'!$AB$4:$AB$13,'Brain networks corrected Z&lt;2'!$AB$16:$AB$17,'Brain networks corrected Z&lt;2'!$AB$20:$AB$27)</c:f>
                <c:numCache>
                  <c:formatCode>General</c:formatCode>
                  <c:ptCount val="20"/>
                  <c:pt idx="0">
                    <c:v>4.9371634177757366</c:v>
                  </c:pt>
                  <c:pt idx="1">
                    <c:v>9.3330158324125421</c:v>
                  </c:pt>
                  <c:pt idx="2">
                    <c:v>2.9587565349876757</c:v>
                  </c:pt>
                  <c:pt idx="3">
                    <c:v>26.695339590696147</c:v>
                  </c:pt>
                  <c:pt idx="4">
                    <c:v>14.035001056148682</c:v>
                  </c:pt>
                  <c:pt idx="5">
                    <c:v>42.137103842150722</c:v>
                  </c:pt>
                  <c:pt idx="6">
                    <c:v>18.810697078218222</c:v>
                  </c:pt>
                  <c:pt idx="7">
                    <c:v>4.6074927697294816</c:v>
                  </c:pt>
                  <c:pt idx="8">
                    <c:v>10.005915940814303</c:v>
                  </c:pt>
                  <c:pt idx="9">
                    <c:v>1.6880547952773934</c:v>
                  </c:pt>
                  <c:pt idx="10">
                    <c:v>18.302900135163306</c:v>
                  </c:pt>
                  <c:pt idx="11">
                    <c:v>2.0111590448950341</c:v>
                  </c:pt>
                  <c:pt idx="12">
                    <c:v>2.7415876743429797</c:v>
                  </c:pt>
                  <c:pt idx="13">
                    <c:v>10.672106333549168</c:v>
                  </c:pt>
                  <c:pt idx="14">
                    <c:v>3.3296075453863909</c:v>
                  </c:pt>
                  <c:pt idx="15">
                    <c:v>14.634636932668059</c:v>
                  </c:pt>
                  <c:pt idx="16">
                    <c:v>22.220262311151156</c:v>
                  </c:pt>
                  <c:pt idx="17">
                    <c:v>9.6208162305123288</c:v>
                  </c:pt>
                  <c:pt idx="18">
                    <c:v>2.5032262752485699</c:v>
                  </c:pt>
                  <c:pt idx="19">
                    <c:v>1.2682422896232348</c:v>
                  </c:pt>
                </c:numCache>
              </c:numRef>
            </c:plus>
            <c:minus>
              <c:numRef>
                <c:f>('Brain networks corrected Z&lt;2'!$AB$4:$AB$13,'Brain networks corrected Z&lt;2'!$AB$16:$AB$17,'Brain networks corrected Z&lt;2'!$AB$20:$AB$27)</c:f>
                <c:numCache>
                  <c:formatCode>General</c:formatCode>
                  <c:ptCount val="20"/>
                  <c:pt idx="0">
                    <c:v>4.9371634177757366</c:v>
                  </c:pt>
                  <c:pt idx="1">
                    <c:v>9.3330158324125421</c:v>
                  </c:pt>
                  <c:pt idx="2">
                    <c:v>2.9587565349876757</c:v>
                  </c:pt>
                  <c:pt idx="3">
                    <c:v>26.695339590696147</c:v>
                  </c:pt>
                  <c:pt idx="4">
                    <c:v>14.035001056148682</c:v>
                  </c:pt>
                  <c:pt idx="5">
                    <c:v>42.137103842150722</c:v>
                  </c:pt>
                  <c:pt idx="6">
                    <c:v>18.810697078218222</c:v>
                  </c:pt>
                  <c:pt idx="7">
                    <c:v>4.6074927697294816</c:v>
                  </c:pt>
                  <c:pt idx="8">
                    <c:v>10.005915940814303</c:v>
                  </c:pt>
                  <c:pt idx="9">
                    <c:v>1.6880547952773934</c:v>
                  </c:pt>
                  <c:pt idx="10">
                    <c:v>18.302900135163306</c:v>
                  </c:pt>
                  <c:pt idx="11">
                    <c:v>2.0111590448950341</c:v>
                  </c:pt>
                  <c:pt idx="12">
                    <c:v>2.7415876743429797</c:v>
                  </c:pt>
                  <c:pt idx="13">
                    <c:v>10.672106333549168</c:v>
                  </c:pt>
                  <c:pt idx="14">
                    <c:v>3.3296075453863909</c:v>
                  </c:pt>
                  <c:pt idx="15">
                    <c:v>14.634636932668059</c:v>
                  </c:pt>
                  <c:pt idx="16">
                    <c:v>22.220262311151156</c:v>
                  </c:pt>
                  <c:pt idx="17">
                    <c:v>9.6208162305123288</c:v>
                  </c:pt>
                  <c:pt idx="18">
                    <c:v>2.5032262752485699</c:v>
                  </c:pt>
                  <c:pt idx="19">
                    <c:v>1.2682422896232348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Z&lt;2'!$A$4:$A$13,'Brain networks corrected Z&lt;2'!$A$16:$A$17,'Brain networks corrected Z&lt;2'!$A$20:$A$27)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Z&lt;2'!$Z$4:$Z$13,'Brain networks corrected Z&lt;2'!$Z$16:$Z$17,'Brain networks corrected Z&lt;2'!$Z$20:$Z$27)</c:f>
              <c:numCache>
                <c:formatCode>General</c:formatCode>
                <c:ptCount val="20"/>
                <c:pt idx="0">
                  <c:v>18.805346574181222</c:v>
                </c:pt>
                <c:pt idx="1">
                  <c:v>73.698448413076392</c:v>
                </c:pt>
                <c:pt idx="2">
                  <c:v>28.123350643123079</c:v>
                </c:pt>
                <c:pt idx="3">
                  <c:v>169.03333407597603</c:v>
                </c:pt>
                <c:pt idx="4">
                  <c:v>159.13665579384522</c:v>
                </c:pt>
                <c:pt idx="5">
                  <c:v>538.4070075955583</c:v>
                </c:pt>
                <c:pt idx="6">
                  <c:v>72.050669579492478</c:v>
                </c:pt>
                <c:pt idx="7">
                  <c:v>15.388577271959846</c:v>
                </c:pt>
                <c:pt idx="8">
                  <c:v>20.228666342832813</c:v>
                </c:pt>
                <c:pt idx="9">
                  <c:v>3.2759444810077869</c:v>
                </c:pt>
                <c:pt idx="10">
                  <c:v>208.0855482869282</c:v>
                </c:pt>
                <c:pt idx="11">
                  <c:v>9.8250167173167071</c:v>
                </c:pt>
                <c:pt idx="12">
                  <c:v>10.966698653827082</c:v>
                </c:pt>
                <c:pt idx="13">
                  <c:v>38.133065592274122</c:v>
                </c:pt>
                <c:pt idx="14">
                  <c:v>8.6726851186179026</c:v>
                </c:pt>
                <c:pt idx="15">
                  <c:v>183.80773688313525</c:v>
                </c:pt>
                <c:pt idx="16">
                  <c:v>238.33412209238733</c:v>
                </c:pt>
                <c:pt idx="17">
                  <c:v>77.372466178655998</c:v>
                </c:pt>
                <c:pt idx="18">
                  <c:v>7.7249751308286188</c:v>
                </c:pt>
                <c:pt idx="19">
                  <c:v>6.3041125461695371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6-4C24-936C-03EA7D9F3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'Z-scores'!$C$3:$TV$3</c:f>
              <c:strCache>
                <c:ptCount val="540"/>
                <c:pt idx="0">
                  <c:v>Frontal pole, layer 1</c:v>
                </c:pt>
                <c:pt idx="1">
                  <c:v>Frontal pole, layer 2/3</c:v>
                </c:pt>
                <c:pt idx="2">
                  <c:v>Primary motor area</c:v>
                </c:pt>
                <c:pt idx="3">
                  <c:v>Primary motor area, Layer 1</c:v>
                </c:pt>
                <c:pt idx="4">
                  <c:v>Primary motor area, Layer 2/3</c:v>
                </c:pt>
                <c:pt idx="5">
                  <c:v>Primary motor area, Layer 5</c:v>
                </c:pt>
                <c:pt idx="6">
                  <c:v>Primary motor area, Layer 6a</c:v>
                </c:pt>
                <c:pt idx="7">
                  <c:v>Primary motor area, Layer 6b</c:v>
                </c:pt>
                <c:pt idx="8">
                  <c:v>Secondary motor area, layer 1</c:v>
                </c:pt>
                <c:pt idx="9">
                  <c:v>Secondary motor area, layer 2/3</c:v>
                </c:pt>
                <c:pt idx="10">
                  <c:v>Secondary motor area, layer 5</c:v>
                </c:pt>
                <c:pt idx="11">
                  <c:v>Secondary motor area, layer 6a</c:v>
                </c:pt>
                <c:pt idx="12">
                  <c:v>Secondary motor area, layer 6b</c:v>
                </c:pt>
                <c:pt idx="13">
                  <c:v>Primary somatosensory area, nose, layer 1</c:v>
                </c:pt>
                <c:pt idx="14">
                  <c:v>Primary somatosensory area, nose, layer 2/3</c:v>
                </c:pt>
                <c:pt idx="15">
                  <c:v>Primary somatosensory area, nose, layer 4</c:v>
                </c:pt>
                <c:pt idx="16">
                  <c:v>Primary somatosensory area, nose, layer 5</c:v>
                </c:pt>
                <c:pt idx="17">
                  <c:v>Primary somatosensory area, nose, layer 6a</c:v>
                </c:pt>
                <c:pt idx="18">
                  <c:v>Primary somatosensory area, nose, layer 6b</c:v>
                </c:pt>
                <c:pt idx="19">
                  <c:v>Primary somatosensory area, barrel field, layer 1</c:v>
                </c:pt>
                <c:pt idx="20">
                  <c:v>Primary somatosensory area, barrel field, layer 2/3</c:v>
                </c:pt>
                <c:pt idx="21">
                  <c:v>Primary somatosensory area, barrel field, layer 4</c:v>
                </c:pt>
                <c:pt idx="22">
                  <c:v>Primary somatosensory area, barrel field, layer 5</c:v>
                </c:pt>
                <c:pt idx="23">
                  <c:v>Primary somatosensory area, barrel field, layer 6a</c:v>
                </c:pt>
                <c:pt idx="24">
                  <c:v>Primary somatosensory area, barrel field, layer 6b</c:v>
                </c:pt>
                <c:pt idx="25">
                  <c:v>Primary somatosensory area, lower limb, layer 1</c:v>
                </c:pt>
                <c:pt idx="26">
                  <c:v>Primary somatosensory area, lower limb, layer 2/3</c:v>
                </c:pt>
                <c:pt idx="27">
                  <c:v>Primary somatosensory area, lower limb, layer 4</c:v>
                </c:pt>
                <c:pt idx="28">
                  <c:v>Primary somatosensory area, lower limb, layer 5</c:v>
                </c:pt>
                <c:pt idx="29">
                  <c:v>Primary somatosensory area, lower limb, layer 6a</c:v>
                </c:pt>
                <c:pt idx="30">
                  <c:v>Primary somatosensory area, lower limb, layer 6b</c:v>
                </c:pt>
                <c:pt idx="31">
                  <c:v>Primary somatosensory area, mouth, layer 1</c:v>
                </c:pt>
                <c:pt idx="32">
                  <c:v>Primary somatosensory area, mouth, layer 2/3</c:v>
                </c:pt>
                <c:pt idx="33">
                  <c:v>Primary somatosensory area, mouth, layer 4</c:v>
                </c:pt>
                <c:pt idx="34">
                  <c:v>Primary somatosensory area, mouth, layer 5</c:v>
                </c:pt>
                <c:pt idx="35">
                  <c:v>Primary somatosensory area, mouth, layer 6a</c:v>
                </c:pt>
                <c:pt idx="36">
                  <c:v>Primary somatosensory area, mouth, layer 6b</c:v>
                </c:pt>
                <c:pt idx="37">
                  <c:v>Primary somatosensory area, upper limb, layer 1</c:v>
                </c:pt>
                <c:pt idx="38">
                  <c:v>Primary somatosensory area, upper limb, layer 2/3</c:v>
                </c:pt>
                <c:pt idx="39">
                  <c:v>Primary somatosensory area, upper limb, layer 4</c:v>
                </c:pt>
                <c:pt idx="40">
                  <c:v>Primary somatosensory area, upper limb, layer 5</c:v>
                </c:pt>
                <c:pt idx="41">
                  <c:v>Primary somatosensory area, upper limb, layer 6a</c:v>
                </c:pt>
                <c:pt idx="42">
                  <c:v>Primary somatosensory area, upper limb, layer 6b</c:v>
                </c:pt>
                <c:pt idx="43">
                  <c:v>Primary somatosensory area, trunk, layer 1</c:v>
                </c:pt>
                <c:pt idx="44">
                  <c:v>Primary somatosensory area, trunk, layer 2/3</c:v>
                </c:pt>
                <c:pt idx="45">
                  <c:v>Primary somatosensory area, trunk, layer 4</c:v>
                </c:pt>
                <c:pt idx="46">
                  <c:v>Primary somatosensory area, trunk, layer 5</c:v>
                </c:pt>
                <c:pt idx="47">
                  <c:v>Primary somatosensory area, trunk, layer 6a</c:v>
                </c:pt>
                <c:pt idx="48">
                  <c:v>Primary somatosensory area, trunk, layer 6b</c:v>
                </c:pt>
                <c:pt idx="49">
                  <c:v>Supplemental somatosensory area, layer 1</c:v>
                </c:pt>
                <c:pt idx="50">
                  <c:v>Supplemental somatosensory area, layer 2/3</c:v>
                </c:pt>
                <c:pt idx="51">
                  <c:v>Supplemental somatosensory area, layer 4</c:v>
                </c:pt>
                <c:pt idx="52">
                  <c:v>Supplemental somatosensory area, layer 5</c:v>
                </c:pt>
                <c:pt idx="53">
                  <c:v>Supplemental somatosensory area, layer 6a</c:v>
                </c:pt>
                <c:pt idx="54">
                  <c:v>Supplemental somatosensory area, layer 6b</c:v>
                </c:pt>
                <c:pt idx="55">
                  <c:v>Gustatory areas, layer 1</c:v>
                </c:pt>
                <c:pt idx="56">
                  <c:v>Gustatory areas, layer 2/3</c:v>
                </c:pt>
                <c:pt idx="57">
                  <c:v>Gustatory areas, layer 4</c:v>
                </c:pt>
                <c:pt idx="58">
                  <c:v>Gustatory areas, layer 5</c:v>
                </c:pt>
                <c:pt idx="59">
                  <c:v>Gustatory areas, layer 6a</c:v>
                </c:pt>
                <c:pt idx="60">
                  <c:v>Gustatory areas, layer 6b</c:v>
                </c:pt>
                <c:pt idx="61">
                  <c:v>Visceral area, layer 1</c:v>
                </c:pt>
                <c:pt idx="62">
                  <c:v>Visceral area, layer 2/3</c:v>
                </c:pt>
                <c:pt idx="63">
                  <c:v>Visceral area, layer 4</c:v>
                </c:pt>
                <c:pt idx="64">
                  <c:v>Visceral area, layer 5</c:v>
                </c:pt>
                <c:pt idx="65">
                  <c:v>Visceral area, layer 6a</c:v>
                </c:pt>
                <c:pt idx="66">
                  <c:v>Visceral area, layer 6b</c:v>
                </c:pt>
                <c:pt idx="67">
                  <c:v>Dorsal auditory area, layer 1</c:v>
                </c:pt>
                <c:pt idx="68">
                  <c:v>Dorsal auditory area, layer 2/3</c:v>
                </c:pt>
                <c:pt idx="69">
                  <c:v>Dorsal auditory area, layer 4</c:v>
                </c:pt>
                <c:pt idx="70">
                  <c:v>Dorsal auditory area, layer 5</c:v>
                </c:pt>
                <c:pt idx="71">
                  <c:v>Dorsal auditory area, layer 6a</c:v>
                </c:pt>
                <c:pt idx="72">
                  <c:v>Dorsal auditory area, layer 6b</c:v>
                </c:pt>
                <c:pt idx="73">
                  <c:v>Primary auditory area, layer 1</c:v>
                </c:pt>
                <c:pt idx="74">
                  <c:v>Primary auditory area, layer 2/3</c:v>
                </c:pt>
                <c:pt idx="75">
                  <c:v>Primary auditory area, layer 4</c:v>
                </c:pt>
                <c:pt idx="76">
                  <c:v>Primary auditory area, layer 5</c:v>
                </c:pt>
                <c:pt idx="77">
                  <c:v>Primary auditory area, layer 6a</c:v>
                </c:pt>
                <c:pt idx="78">
                  <c:v>Primary auditory area, layer 6b</c:v>
                </c:pt>
                <c:pt idx="79">
                  <c:v>Posterior auditory area, layer 1</c:v>
                </c:pt>
                <c:pt idx="80">
                  <c:v>Posterior auditory area, layer 2/3</c:v>
                </c:pt>
                <c:pt idx="81">
                  <c:v>Posterior auditory area, layer 4</c:v>
                </c:pt>
                <c:pt idx="82">
                  <c:v>Posterior auditory area, layer 5</c:v>
                </c:pt>
                <c:pt idx="83">
                  <c:v>Posterior auditory area, layer 6a</c:v>
                </c:pt>
                <c:pt idx="84">
                  <c:v>Posterior auditory area, layer 6b</c:v>
                </c:pt>
                <c:pt idx="85">
                  <c:v>Ventral auditory area, layer 1</c:v>
                </c:pt>
                <c:pt idx="86">
                  <c:v>Ventral auditory area, layer 2/3</c:v>
                </c:pt>
                <c:pt idx="87">
                  <c:v>Ventral auditory area, layer 4</c:v>
                </c:pt>
                <c:pt idx="88">
                  <c:v>Ventral auditory area, layer 5</c:v>
                </c:pt>
                <c:pt idx="89">
                  <c:v>Ventral auditory area, layer 6a</c:v>
                </c:pt>
                <c:pt idx="90">
                  <c:v>Ventral auditory area, layer 6b</c:v>
                </c:pt>
                <c:pt idx="91">
                  <c:v>Anterolateral visual area, layer 1</c:v>
                </c:pt>
                <c:pt idx="92">
                  <c:v>Anterolateral visual area, layer 2/3</c:v>
                </c:pt>
                <c:pt idx="93">
                  <c:v>Anterolateral visual area, layer 4</c:v>
                </c:pt>
                <c:pt idx="94">
                  <c:v>Anterolateral visual area, layer 5</c:v>
                </c:pt>
                <c:pt idx="95">
                  <c:v>Anterolateral visual area, layer 6a</c:v>
                </c:pt>
                <c:pt idx="96">
                  <c:v>Anterolateral visual area, layer 6b</c:v>
                </c:pt>
                <c:pt idx="97">
                  <c:v>Anteromedial visual area, layer 1</c:v>
                </c:pt>
                <c:pt idx="98">
                  <c:v>Anteromedial visual area, layer 2/3</c:v>
                </c:pt>
                <c:pt idx="99">
                  <c:v>Anteromedial visual area, layer 4</c:v>
                </c:pt>
                <c:pt idx="100">
                  <c:v>Anteromedial visual area, layer 5</c:v>
                </c:pt>
                <c:pt idx="101">
                  <c:v>Anteromedial visual area, layer 6a</c:v>
                </c:pt>
                <c:pt idx="102">
                  <c:v>Anteromedial visual area, layer 6b</c:v>
                </c:pt>
                <c:pt idx="103">
                  <c:v>Lateral visual area, layer 1</c:v>
                </c:pt>
                <c:pt idx="104">
                  <c:v>Lateral visual area, layer 2/3</c:v>
                </c:pt>
                <c:pt idx="105">
                  <c:v>Lateral visual area, layer 4</c:v>
                </c:pt>
                <c:pt idx="106">
                  <c:v>Lateral visual area, layer 5</c:v>
                </c:pt>
                <c:pt idx="107">
                  <c:v>Lateral visual area, layer 6a</c:v>
                </c:pt>
                <c:pt idx="108">
                  <c:v>Lateral visual area, layer 6b</c:v>
                </c:pt>
                <c:pt idx="109">
                  <c:v>Primary visual area, layer 1</c:v>
                </c:pt>
                <c:pt idx="110">
                  <c:v>Primary visual area, layer 2/3</c:v>
                </c:pt>
                <c:pt idx="111">
                  <c:v>Primary visual area, layer 4</c:v>
                </c:pt>
                <c:pt idx="112">
                  <c:v>Primary visual area, layer 5</c:v>
                </c:pt>
                <c:pt idx="113">
                  <c:v>Primary visual area, layer 6a</c:v>
                </c:pt>
                <c:pt idx="114">
                  <c:v>Primary visual area, layer 6b</c:v>
                </c:pt>
                <c:pt idx="115">
                  <c:v>Posterolateral visual area, layer 1</c:v>
                </c:pt>
                <c:pt idx="116">
                  <c:v>Posterolateral visual area, layer 2/3</c:v>
                </c:pt>
                <c:pt idx="117">
                  <c:v>Posterolateral visual area, layer 4</c:v>
                </c:pt>
                <c:pt idx="118">
                  <c:v>Posterolateral visual area, layer 5</c:v>
                </c:pt>
                <c:pt idx="119">
                  <c:v>Posterolateral visual area, layer 6a</c:v>
                </c:pt>
                <c:pt idx="120">
                  <c:v>Posterolateral visual area, layer 6b</c:v>
                </c:pt>
                <c:pt idx="121">
                  <c:v>posteromedial visual area, layer 1</c:v>
                </c:pt>
                <c:pt idx="122">
                  <c:v>posteromedial visual area, layer 2/3</c:v>
                </c:pt>
                <c:pt idx="123">
                  <c:v>posteromedial visual area, layer 4</c:v>
                </c:pt>
                <c:pt idx="124">
                  <c:v>posteromedial visual area, layer 5</c:v>
                </c:pt>
                <c:pt idx="125">
                  <c:v>posteromedial visual area, layer 6a</c:v>
                </c:pt>
                <c:pt idx="126">
                  <c:v>posteromedial visual area, layer 6b</c:v>
                </c:pt>
                <c:pt idx="127">
                  <c:v>Anterior cingulate area, dorsal part, layer 1</c:v>
                </c:pt>
                <c:pt idx="128">
                  <c:v>Anterior cingulate area, dorsal part, layer 2/3</c:v>
                </c:pt>
                <c:pt idx="129">
                  <c:v>Anterior cingulate area, dorsal part, layer 5</c:v>
                </c:pt>
                <c:pt idx="130">
                  <c:v>Anterior cingulate area, dorsal part, layer 6a</c:v>
                </c:pt>
                <c:pt idx="131">
                  <c:v>Anterior cingulate area, dorsal part, layer 6b</c:v>
                </c:pt>
                <c:pt idx="132">
                  <c:v>Anterior cingulate area, ventral part, layer 1</c:v>
                </c:pt>
                <c:pt idx="133">
                  <c:v>Anterior cingulate area, ventral part, layer 2/3</c:v>
                </c:pt>
                <c:pt idx="134">
                  <c:v>Anterior cingulate area, ventral part, layer 5</c:v>
                </c:pt>
                <c:pt idx="135">
                  <c:v>Anterior cingulate area, ventral part, 6a</c:v>
                </c:pt>
                <c:pt idx="136">
                  <c:v>Anterior cingulate area, ventral part, 6b</c:v>
                </c:pt>
                <c:pt idx="137">
                  <c:v>Prelimbic area, layer 1</c:v>
                </c:pt>
                <c:pt idx="138">
                  <c:v>Prelimbic area, layer 2/3</c:v>
                </c:pt>
                <c:pt idx="139">
                  <c:v>Prelimbic area, layer 5</c:v>
                </c:pt>
                <c:pt idx="140">
                  <c:v>Prelimbic area, layer 6a</c:v>
                </c:pt>
                <c:pt idx="141">
                  <c:v>Prelimbic area, layer 6b</c:v>
                </c:pt>
                <c:pt idx="142">
                  <c:v>Infralimbic area, layer 1</c:v>
                </c:pt>
                <c:pt idx="143">
                  <c:v>Infralimbic area, layer 2/3</c:v>
                </c:pt>
                <c:pt idx="144">
                  <c:v>Infralimbic area, layer 5</c:v>
                </c:pt>
                <c:pt idx="145">
                  <c:v>Infralimbic area, layer 6a</c:v>
                </c:pt>
                <c:pt idx="146">
                  <c:v>Infralimbic area, layer 6b</c:v>
                </c:pt>
                <c:pt idx="147">
                  <c:v>Orbital area, lateral part, layer 1</c:v>
                </c:pt>
                <c:pt idx="148">
                  <c:v>Orbital area, lateral part, layer 2/3</c:v>
                </c:pt>
                <c:pt idx="149">
                  <c:v>Orbital area, lateral part, layer 5</c:v>
                </c:pt>
                <c:pt idx="150">
                  <c:v>Orbital area, lateral part, layer 6a</c:v>
                </c:pt>
                <c:pt idx="151">
                  <c:v>Orbital area, lateral part, layer 6b</c:v>
                </c:pt>
                <c:pt idx="152">
                  <c:v>Orbital area, medial part, layer 1</c:v>
                </c:pt>
                <c:pt idx="153">
                  <c:v>Orbital area, medial part, layer 2/3</c:v>
                </c:pt>
                <c:pt idx="154">
                  <c:v>Orbital area, medial part, layer 5</c:v>
                </c:pt>
                <c:pt idx="155">
                  <c:v>Orbital area, medial part, layer 6a</c:v>
                </c:pt>
                <c:pt idx="156">
                  <c:v>Orbital area, ventrolateral part, layer 1</c:v>
                </c:pt>
                <c:pt idx="157">
                  <c:v>Orbital area, ventrolateral part, layer 2/3</c:v>
                </c:pt>
                <c:pt idx="158">
                  <c:v>Orbital area, ventrolateral part, layer 5</c:v>
                </c:pt>
                <c:pt idx="159">
                  <c:v>Orbital area, ventrolateral part, layer 6a</c:v>
                </c:pt>
                <c:pt idx="160">
                  <c:v>Orbital area, ventrolateral part, layer 6b</c:v>
                </c:pt>
                <c:pt idx="161">
                  <c:v>Agranular insular area, dorsal part</c:v>
                </c:pt>
                <c:pt idx="162">
                  <c:v>Agranular insular area, dorsal part, layer 1</c:v>
                </c:pt>
                <c:pt idx="163">
                  <c:v>Agranular insular area, dorsal part, layer 2/3</c:v>
                </c:pt>
                <c:pt idx="164">
                  <c:v>Agranular insular area, dorsal part, layer 5</c:v>
                </c:pt>
                <c:pt idx="165">
                  <c:v>Agranular insular area, dorsal part, layer 6a</c:v>
                </c:pt>
                <c:pt idx="166">
                  <c:v>Agranular insular area, dorsal part, layer 6b</c:v>
                </c:pt>
                <c:pt idx="167">
                  <c:v>Agranular insular area, posterior part, layer 1</c:v>
                </c:pt>
                <c:pt idx="168">
                  <c:v>Agranular insular area, posterior part, layer 2/3</c:v>
                </c:pt>
                <c:pt idx="169">
                  <c:v>Agranular insular area, posterior part, layer 5</c:v>
                </c:pt>
                <c:pt idx="170">
                  <c:v>Agranular insular area, posterior part, layer 6a</c:v>
                </c:pt>
                <c:pt idx="171">
                  <c:v>Agranular insular area, ventral part, layer 1</c:v>
                </c:pt>
                <c:pt idx="172">
                  <c:v>Agranular insular area, ventral part, layer 2/3</c:v>
                </c:pt>
                <c:pt idx="173">
                  <c:v>Agranular insular area, ventral part, layer 5</c:v>
                </c:pt>
                <c:pt idx="174">
                  <c:v>Agranular insular area, ventral part, layer 6a</c:v>
                </c:pt>
                <c:pt idx="175">
                  <c:v>Agranular insular area, ventral part, layer 6b</c:v>
                </c:pt>
                <c:pt idx="176">
                  <c:v>Retrosplenial area, lateral agranular part</c:v>
                </c:pt>
                <c:pt idx="177">
                  <c:v>Retrosplenial area, lateral agranular part, layer 1</c:v>
                </c:pt>
                <c:pt idx="178">
                  <c:v>Retrosplenial area, lateral agranular part, layer 2/3</c:v>
                </c:pt>
                <c:pt idx="179">
                  <c:v>Retrosplenial area, lateral agranular part, layer 5</c:v>
                </c:pt>
                <c:pt idx="180">
                  <c:v>Retrosplenial area, lateral agranular part, layer 6a</c:v>
                </c:pt>
                <c:pt idx="181">
                  <c:v>Retrosplenial area, lateral agranular part, layer 6b</c:v>
                </c:pt>
                <c:pt idx="182">
                  <c:v>Retrosplenial area, dorsal part, layer 1</c:v>
                </c:pt>
                <c:pt idx="183">
                  <c:v>Retrosplenial area, dorsal part, layer 2/3</c:v>
                </c:pt>
                <c:pt idx="184">
                  <c:v>Retrosplenial area, dorsal part, layer 4</c:v>
                </c:pt>
                <c:pt idx="185">
                  <c:v>Retrosplenial area, dorsal part, layer 5</c:v>
                </c:pt>
                <c:pt idx="186">
                  <c:v>Retrosplenial area, dorsal part, layer 6a</c:v>
                </c:pt>
                <c:pt idx="187">
                  <c:v>Retrosplenial area, dorsal part, layer 6b</c:v>
                </c:pt>
                <c:pt idx="188">
                  <c:v>Retrosplenial area, ventral part, layer 1</c:v>
                </c:pt>
                <c:pt idx="189">
                  <c:v>Retrosplenial area, ventral part, layer 2/3</c:v>
                </c:pt>
                <c:pt idx="190">
                  <c:v>Retrosplenial area, ventral part, layer 5</c:v>
                </c:pt>
                <c:pt idx="191">
                  <c:v>Retrosplenial area, ventral part, layer 6a</c:v>
                </c:pt>
                <c:pt idx="192">
                  <c:v>Retrosplenial area, ventral part, layer 6b</c:v>
                </c:pt>
                <c:pt idx="193">
                  <c:v>Temporal association areas, layer 1</c:v>
                </c:pt>
                <c:pt idx="194">
                  <c:v>Temporal association areas, layer 2/3</c:v>
                </c:pt>
                <c:pt idx="195">
                  <c:v>Temporal association areas, layer 4</c:v>
                </c:pt>
                <c:pt idx="196">
                  <c:v>Temporal association areas, layer 5</c:v>
                </c:pt>
                <c:pt idx="197">
                  <c:v>Temporal association areas, layer 6a</c:v>
                </c:pt>
                <c:pt idx="198">
                  <c:v>Temporal association areas, layer 6b</c:v>
                </c:pt>
                <c:pt idx="199">
                  <c:v>Perirhinal area, layer 1</c:v>
                </c:pt>
                <c:pt idx="200">
                  <c:v>Perirhinal area, layer 2/3</c:v>
                </c:pt>
                <c:pt idx="201">
                  <c:v>Perirhinal area, layer 5</c:v>
                </c:pt>
                <c:pt idx="202">
                  <c:v>Perirhinal area, layer 6a</c:v>
                </c:pt>
                <c:pt idx="203">
                  <c:v>Perirhinal area, layer 6b</c:v>
                </c:pt>
                <c:pt idx="204">
                  <c:v>Ectorhinal area</c:v>
                </c:pt>
                <c:pt idx="205">
                  <c:v>Ectorhinal area/Layer 1</c:v>
                </c:pt>
                <c:pt idx="206">
                  <c:v>Ectorhinal area/Layer 2/3</c:v>
                </c:pt>
                <c:pt idx="207">
                  <c:v>Ectorhinal area/Layer 5</c:v>
                </c:pt>
                <c:pt idx="208">
                  <c:v>Ectorhinal area/Layer 6a</c:v>
                </c:pt>
                <c:pt idx="209">
                  <c:v>Ectorhinal area/Layer 6b</c:v>
                </c:pt>
                <c:pt idx="210">
                  <c:v>Olfactory areas</c:v>
                </c:pt>
                <c:pt idx="211">
                  <c:v>Main olfactory bulb</c:v>
                </c:pt>
                <c:pt idx="212">
                  <c:v>Accessory olfactory bulb, glomerular layer</c:v>
                </c:pt>
                <c:pt idx="213">
                  <c:v>Accessory olfactory bulb, granular layer</c:v>
                </c:pt>
                <c:pt idx="214">
                  <c:v>Accessory olfactory bulb, mitral layer</c:v>
                </c:pt>
                <c:pt idx="215">
                  <c:v>Anterior olfactory nucleus</c:v>
                </c:pt>
                <c:pt idx="216">
                  <c:v>Taenia tecta</c:v>
                </c:pt>
                <c:pt idx="217">
                  <c:v>Dorsal peduncular area</c:v>
                </c:pt>
                <c:pt idx="218">
                  <c:v>Piriform area</c:v>
                </c:pt>
                <c:pt idx="219">
                  <c:v>Nucleus of the lateral olfactory tract, molecular layer</c:v>
                </c:pt>
                <c:pt idx="220">
                  <c:v>Nucleus of the lateral olfactory tract, layer 3</c:v>
                </c:pt>
                <c:pt idx="221">
                  <c:v>Cortical amygdalar area, anterior part</c:v>
                </c:pt>
                <c:pt idx="222">
                  <c:v>Cortical amygdalar area, posterior part</c:v>
                </c:pt>
                <c:pt idx="223">
                  <c:v>Piriform-amygdalar area</c:v>
                </c:pt>
                <c:pt idx="224">
                  <c:v>Postpiriform transition area</c:v>
                </c:pt>
                <c:pt idx="225">
                  <c:v>Hippocampal formation</c:v>
                </c:pt>
                <c:pt idx="226">
                  <c:v>Field CA1</c:v>
                </c:pt>
                <c:pt idx="227">
                  <c:v>Field CA2</c:v>
                </c:pt>
                <c:pt idx="228">
                  <c:v>Field CA3</c:v>
                </c:pt>
                <c:pt idx="229">
                  <c:v>Field CA1 ventral</c:v>
                </c:pt>
                <c:pt idx="230">
                  <c:v>Field CA2 ventral</c:v>
                </c:pt>
                <c:pt idx="231">
                  <c:v>Field CA3 ventral</c:v>
                </c:pt>
                <c:pt idx="232">
                  <c:v>Dentate gyrus, molecular layer</c:v>
                </c:pt>
                <c:pt idx="233">
                  <c:v>Dentate gyrus, molecular layer</c:v>
                </c:pt>
                <c:pt idx="234">
                  <c:v>Dentate gyrus, polymorph layer</c:v>
                </c:pt>
                <c:pt idx="235">
                  <c:v>Dentate gyrus, granule cell layer</c:v>
                </c:pt>
                <c:pt idx="236">
                  <c:v>Dentate gyrus, granule cell layer ventral</c:v>
                </c:pt>
                <c:pt idx="237">
                  <c:v>Fasciola cinerea</c:v>
                </c:pt>
                <c:pt idx="238">
                  <c:v>Induseum griseum</c:v>
                </c:pt>
                <c:pt idx="239">
                  <c:v>Entorhinal area, lateral part</c:v>
                </c:pt>
                <c:pt idx="240">
                  <c:v>Entorhinal area, medial part, dorsal zone</c:v>
                </c:pt>
                <c:pt idx="241">
                  <c:v>Entorhinal area, medial part, ventral zone</c:v>
                </c:pt>
                <c:pt idx="242">
                  <c:v>Parasubiculum</c:v>
                </c:pt>
                <c:pt idx="243">
                  <c:v>Postsubiculum</c:v>
                </c:pt>
                <c:pt idx="244">
                  <c:v>Presubiculum</c:v>
                </c:pt>
                <c:pt idx="245">
                  <c:v>Subiculum</c:v>
                </c:pt>
                <c:pt idx="246">
                  <c:v>Cortical subplate</c:v>
                </c:pt>
                <c:pt idx="247">
                  <c:v>Claustrum</c:v>
                </c:pt>
                <c:pt idx="248">
                  <c:v>Endopiriform nucleus, dorsal part</c:v>
                </c:pt>
                <c:pt idx="249">
                  <c:v>Endopiriform nucleus, ventral part</c:v>
                </c:pt>
                <c:pt idx="250">
                  <c:v>Lateral amygdalar nucleus</c:v>
                </c:pt>
                <c:pt idx="251">
                  <c:v>Basolateral amygdalar nucleus, anterior part</c:v>
                </c:pt>
                <c:pt idx="252">
                  <c:v>Basolateral amygdalar nucleus, posterior part</c:v>
                </c:pt>
                <c:pt idx="253">
                  <c:v>Fundus of striatum</c:v>
                </c:pt>
                <c:pt idx="254">
                  <c:v>Basomedial amygdalar nucleus</c:v>
                </c:pt>
                <c:pt idx="255">
                  <c:v>Posterior amygdalar nucleus</c:v>
                </c:pt>
                <c:pt idx="256">
                  <c:v>Striatum</c:v>
                </c:pt>
                <c:pt idx="257">
                  <c:v>Caudoputamen</c:v>
                </c:pt>
                <c:pt idx="258">
                  <c:v>Nucleus accumbens</c:v>
                </c:pt>
                <c:pt idx="259">
                  <c:v>Fundus of striatum</c:v>
                </c:pt>
                <c:pt idx="260">
                  <c:v>Olfactory tubercle</c:v>
                </c:pt>
                <c:pt idx="261">
                  <c:v>Lateral septal nucleus, caudal (caudodorsal) part</c:v>
                </c:pt>
                <c:pt idx="262">
                  <c:v>Lateral septal nucleus, rostral (rostroventral) part</c:v>
                </c:pt>
                <c:pt idx="263">
                  <c:v>Lateral septal nucleus, ventral part</c:v>
                </c:pt>
                <c:pt idx="264">
                  <c:v>Septofimbrial nucleus</c:v>
                </c:pt>
                <c:pt idx="265">
                  <c:v>Septohippocampal nucleus</c:v>
                </c:pt>
                <c:pt idx="266">
                  <c:v>Striatum-like amygdalar nuclei</c:v>
                </c:pt>
                <c:pt idx="267">
                  <c:v>Anterior amygdalar area</c:v>
                </c:pt>
                <c:pt idx="268">
                  <c:v>Bed nucleus of the accessory olfactory tract</c:v>
                </c:pt>
                <c:pt idx="269">
                  <c:v>Central amygdalar nucleus</c:v>
                </c:pt>
                <c:pt idx="270">
                  <c:v>Intercalated amygdalar nucleus</c:v>
                </c:pt>
                <c:pt idx="271">
                  <c:v>Medial amygdalar nucleus</c:v>
                </c:pt>
                <c:pt idx="272">
                  <c:v>Pallidum</c:v>
                </c:pt>
                <c:pt idx="273">
                  <c:v>Globus pallidus, internal segment</c:v>
                </c:pt>
                <c:pt idx="274">
                  <c:v>Globus pallidus, external segment</c:v>
                </c:pt>
                <c:pt idx="275">
                  <c:v>Substantia innominata</c:v>
                </c:pt>
                <c:pt idx="276">
                  <c:v>Magnocellular nucleus</c:v>
                </c:pt>
                <c:pt idx="277">
                  <c:v>Medial septal nucleus</c:v>
                </c:pt>
                <c:pt idx="278">
                  <c:v>Diagonal band nucleus</c:v>
                </c:pt>
                <c:pt idx="279">
                  <c:v>Triangular nucleus of septum</c:v>
                </c:pt>
                <c:pt idx="280">
                  <c:v>Bed nuclei of the stria terminalis</c:v>
                </c:pt>
                <c:pt idx="281">
                  <c:v>Bed nucleus of the anterior commissure</c:v>
                </c:pt>
                <c:pt idx="282">
                  <c:v>Thalamus</c:v>
                </c:pt>
                <c:pt idx="283">
                  <c:v>Ventral anterior-lateral complex of the thalamus</c:v>
                </c:pt>
                <c:pt idx="284">
                  <c:v>Ventral medial nucleus of the thalamus</c:v>
                </c:pt>
                <c:pt idx="285">
                  <c:v>Ventral posterolateral nucleus of the thalamus</c:v>
                </c:pt>
                <c:pt idx="286">
                  <c:v>Ventral posterolateral nucleus of the thalamus, parvicellular part</c:v>
                </c:pt>
                <c:pt idx="287">
                  <c:v>Ventral posteromedial nucleus of the thalamus</c:v>
                </c:pt>
                <c:pt idx="288">
                  <c:v>Ventral posteromedial nucleus of the thalamus, parvicellular part</c:v>
                </c:pt>
                <c:pt idx="289">
                  <c:v>Subparafascicular nucleus, magnocellular part</c:v>
                </c:pt>
                <c:pt idx="290">
                  <c:v>Subparafascicular nucleus, parvicellular part</c:v>
                </c:pt>
                <c:pt idx="291">
                  <c:v>Subparafascicular area</c:v>
                </c:pt>
                <c:pt idx="292">
                  <c:v>Peripeduncular nucleus</c:v>
                </c:pt>
                <c:pt idx="293">
                  <c:v>Medial geniculate complex</c:v>
                </c:pt>
                <c:pt idx="294">
                  <c:v>Dorsal part of the lateral geniculate complex</c:v>
                </c:pt>
                <c:pt idx="295">
                  <c:v>Lateral posterior nucleus of the thalamus</c:v>
                </c:pt>
                <c:pt idx="296">
                  <c:v>Posterior complex of the thalamus</c:v>
                </c:pt>
                <c:pt idx="297">
                  <c:v>Posterior limiting nucleus of the thalamus</c:v>
                </c:pt>
                <c:pt idx="298">
                  <c:v>Suprageniculate nucleus</c:v>
                </c:pt>
                <c:pt idx="299">
                  <c:v>Anteroventral nucleus of thalamus</c:v>
                </c:pt>
                <c:pt idx="300">
                  <c:v>Anteromedial nucleus</c:v>
                </c:pt>
                <c:pt idx="301">
                  <c:v>Anterodorsal nucleus</c:v>
                </c:pt>
                <c:pt idx="302">
                  <c:v>Interanteromedial nucleus of the thalamus</c:v>
                </c:pt>
                <c:pt idx="303">
                  <c:v>Interanterodorsal nucleus of the thalamus</c:v>
                </c:pt>
                <c:pt idx="304">
                  <c:v>Lateral dorsal nucleus of thalamus</c:v>
                </c:pt>
                <c:pt idx="305">
                  <c:v>Mediodorsal nucleus of thalamus</c:v>
                </c:pt>
                <c:pt idx="306">
                  <c:v>Submedial nucleus of the thalamus</c:v>
                </c:pt>
                <c:pt idx="307">
                  <c:v>Perireunensis nucleus</c:v>
                </c:pt>
                <c:pt idx="308">
                  <c:v>Paraventricular nucleus of the thalamus</c:v>
                </c:pt>
                <c:pt idx="309">
                  <c:v>Parataenial nucleus</c:v>
                </c:pt>
                <c:pt idx="310">
                  <c:v>Nucleus of reunions</c:v>
                </c:pt>
                <c:pt idx="311">
                  <c:v>Rhomboid nucleus</c:v>
                </c:pt>
                <c:pt idx="312">
                  <c:v>Central medial nucleus of the thalamus</c:v>
                </c:pt>
                <c:pt idx="313">
                  <c:v>Paracentral nucleus</c:v>
                </c:pt>
                <c:pt idx="314">
                  <c:v>Central lateral nucleus of the thalamus</c:v>
                </c:pt>
                <c:pt idx="315">
                  <c:v>Parafascicular nucleus</c:v>
                </c:pt>
                <c:pt idx="316">
                  <c:v>Reticular nucleus of the thalamus</c:v>
                </c:pt>
                <c:pt idx="317">
                  <c:v>Intergeniculate leaflet of the lateral geniculate complex</c:v>
                </c:pt>
                <c:pt idx="318">
                  <c:v>Ventral part of the lateral geniculate complex</c:v>
                </c:pt>
                <c:pt idx="319">
                  <c:v>Subgeniculate nucleus</c:v>
                </c:pt>
                <c:pt idx="320">
                  <c:v>Medial habenula</c:v>
                </c:pt>
                <c:pt idx="321">
                  <c:v>Lateral habenula</c:v>
                </c:pt>
                <c:pt idx="322">
                  <c:v>Hypothalamus</c:v>
                </c:pt>
                <c:pt idx="323">
                  <c:v>Supraoptic nucleus</c:v>
                </c:pt>
                <c:pt idx="324">
                  <c:v>Accessory supraoptic group</c:v>
                </c:pt>
                <c:pt idx="325">
                  <c:v>Paraventricular hypothalamic nucleus</c:v>
                </c:pt>
                <c:pt idx="326">
                  <c:v>Arcuate hypothalamic nucleus</c:v>
                </c:pt>
                <c:pt idx="327">
                  <c:v>Anterodorsal preoptic nucleus</c:v>
                </c:pt>
                <c:pt idx="328">
                  <c:v>Anteroventral preoptic nucleus</c:v>
                </c:pt>
                <c:pt idx="329">
                  <c:v>Anteroventral periventricular nucleus</c:v>
                </c:pt>
                <c:pt idx="330">
                  <c:v>Dorsomedial nucleus of the hypothalamus</c:v>
                </c:pt>
                <c:pt idx="331">
                  <c:v>Median preoptic nucleus</c:v>
                </c:pt>
                <c:pt idx="332">
                  <c:v>Medial preoptic area</c:v>
                </c:pt>
                <c:pt idx="333">
                  <c:v>Vascular organ of the lamina terminalis</c:v>
                </c:pt>
                <c:pt idx="334">
                  <c:v>Posterodorsal preoptic nucleus</c:v>
                </c:pt>
                <c:pt idx="335">
                  <c:v>Parastrial nucleus</c:v>
                </c:pt>
                <c:pt idx="336">
                  <c:v>Periventricular hypothalamic nucleus, posterior part</c:v>
                </c:pt>
                <c:pt idx="337">
                  <c:v>Periventricular hypothalamic nucleus, preoptic part</c:v>
                </c:pt>
                <c:pt idx="338">
                  <c:v>Subparaventricular zone</c:v>
                </c:pt>
                <c:pt idx="339">
                  <c:v>Suprachiasmatic nucleus</c:v>
                </c:pt>
                <c:pt idx="340">
                  <c:v>Subfornical organ</c:v>
                </c:pt>
                <c:pt idx="341">
                  <c:v>Ventrolateral preoptic nucleus</c:v>
                </c:pt>
                <c:pt idx="342">
                  <c:v>Anterior hypothalamic nucleus</c:v>
                </c:pt>
                <c:pt idx="343">
                  <c:v>Lateral mammillary nucleus</c:v>
                </c:pt>
                <c:pt idx="344">
                  <c:v>Medial mammillary nucleus</c:v>
                </c:pt>
                <c:pt idx="345">
                  <c:v>Supramammillary nucleus</c:v>
                </c:pt>
                <c:pt idx="346">
                  <c:v>Tuberomammillary nucleus, dorsal part</c:v>
                </c:pt>
                <c:pt idx="347">
                  <c:v>Tuberomammillary nucleus, ventral part</c:v>
                </c:pt>
                <c:pt idx="348">
                  <c:v>Medial preoptic nucleus</c:v>
                </c:pt>
                <c:pt idx="349">
                  <c:v>Dorsal premammillary nucleus</c:v>
                </c:pt>
                <c:pt idx="350">
                  <c:v>Ventral premammillary nucleus</c:v>
                </c:pt>
                <c:pt idx="351">
                  <c:v>Paraventricular hypothalamic nucleus, descending division</c:v>
                </c:pt>
                <c:pt idx="352">
                  <c:v>Ventromedial hypothalamic nucleus</c:v>
                </c:pt>
                <c:pt idx="353">
                  <c:v>Posterior hypothalamic nucleus</c:v>
                </c:pt>
                <c:pt idx="354">
                  <c:v>Lateral hypothalamic area</c:v>
                </c:pt>
                <c:pt idx="355">
                  <c:v>Lateral preoptic area</c:v>
                </c:pt>
                <c:pt idx="356">
                  <c:v>Preparasubthalamic nucleus</c:v>
                </c:pt>
                <c:pt idx="357">
                  <c:v>Parasubthalamic nucleus</c:v>
                </c:pt>
                <c:pt idx="358">
                  <c:v>Retrochiasmatic area</c:v>
                </c:pt>
                <c:pt idx="359">
                  <c:v>Subthalamic nucleus</c:v>
                </c:pt>
                <c:pt idx="360">
                  <c:v>Tuberal nucleus</c:v>
                </c:pt>
                <c:pt idx="361">
                  <c:v>Zona incerta</c:v>
                </c:pt>
                <c:pt idx="362">
                  <c:v>Fields of Forel</c:v>
                </c:pt>
                <c:pt idx="363">
                  <c:v>Midbrain</c:v>
                </c:pt>
                <c:pt idx="364">
                  <c:v>Superior colliculus, optic layer</c:v>
                </c:pt>
                <c:pt idx="365">
                  <c:v>Superior colliculus, superficial gray layer</c:v>
                </c:pt>
                <c:pt idx="366">
                  <c:v>Inferior colliculus</c:v>
                </c:pt>
                <c:pt idx="367">
                  <c:v>Nucleus of the brachium of the inferior colliculus</c:v>
                </c:pt>
                <c:pt idx="368">
                  <c:v>Nucleus sagulum</c:v>
                </c:pt>
                <c:pt idx="369">
                  <c:v>Parabigeminal nucleus</c:v>
                </c:pt>
                <c:pt idx="370">
                  <c:v>Midbrain trigeminal nucleus</c:v>
                </c:pt>
                <c:pt idx="371">
                  <c:v>Substantia nigra, reticular part</c:v>
                </c:pt>
                <c:pt idx="372">
                  <c:v>Ventral tegmental area</c:v>
                </c:pt>
                <c:pt idx="373">
                  <c:v>Midbrain reticular nucleus</c:v>
                </c:pt>
                <c:pt idx="374">
                  <c:v>Midbrain reticular nucleus, retrorubral area</c:v>
                </c:pt>
                <c:pt idx="375">
                  <c:v>Superior colliculus, motor related, deep gray layer</c:v>
                </c:pt>
                <c:pt idx="376">
                  <c:v>Superior colliculus, motor related, deep white layer</c:v>
                </c:pt>
                <c:pt idx="377">
                  <c:v>Superior colliculus, motor related, intermediate white layer</c:v>
                </c:pt>
                <c:pt idx="378">
                  <c:v>Superior colliculus, motor related, intermediate gray layer</c:v>
                </c:pt>
                <c:pt idx="379">
                  <c:v>Superior colliculus, motor related, intermediate gray layer, sublayer a</c:v>
                </c:pt>
                <c:pt idx="380">
                  <c:v>Superior colliculus, motor related, intermediate gray layer, sublayer b</c:v>
                </c:pt>
                <c:pt idx="381">
                  <c:v>Superior colliculus, motor related, intermediate gray layer, sublayer c</c:v>
                </c:pt>
                <c:pt idx="382">
                  <c:v>Periaqueductal gray</c:v>
                </c:pt>
                <c:pt idx="383">
                  <c:v>Precommissural nucleus</c:v>
                </c:pt>
                <c:pt idx="384">
                  <c:v>Interstitial nucleus of Cajal</c:v>
                </c:pt>
                <c:pt idx="385">
                  <c:v>Nucleus of Darkschewitsch</c:v>
                </c:pt>
                <c:pt idx="386">
                  <c:v>Anterior pretectal nucleus</c:v>
                </c:pt>
                <c:pt idx="387">
                  <c:v>Medial pretectal area</c:v>
                </c:pt>
                <c:pt idx="388">
                  <c:v>Nucleus of the optic tract</c:v>
                </c:pt>
                <c:pt idx="389">
                  <c:v>Nucleus of the posterior commissure</c:v>
                </c:pt>
                <c:pt idx="390">
                  <c:v>Olivary pretectal nucleus</c:v>
                </c:pt>
                <c:pt idx="391">
                  <c:v>Posterior pretectal nucleus</c:v>
                </c:pt>
                <c:pt idx="392">
                  <c:v>Cuneiform nucleus</c:v>
                </c:pt>
                <c:pt idx="393">
                  <c:v>Red nucleus</c:v>
                </c:pt>
                <c:pt idx="394">
                  <c:v>Oculomotor nucleus</c:v>
                </c:pt>
                <c:pt idx="395">
                  <c:v>Trochlear nucleus</c:v>
                </c:pt>
                <c:pt idx="396">
                  <c:v>Ventral tegmental nucleus</c:v>
                </c:pt>
                <c:pt idx="397">
                  <c:v>Anterior tegmental nucleus</c:v>
                </c:pt>
                <c:pt idx="398">
                  <c:v>Lateral terminal nucleus of the accessory optic tract</c:v>
                </c:pt>
                <c:pt idx="399">
                  <c:v>Substantia nigra, compact part</c:v>
                </c:pt>
                <c:pt idx="400">
                  <c:v>Pedunculopontine nucleus</c:v>
                </c:pt>
                <c:pt idx="401">
                  <c:v>Interpeduncular nucleus</c:v>
                </c:pt>
                <c:pt idx="402">
                  <c:v>Central linear nucleus raphÃË</c:v>
                </c:pt>
                <c:pt idx="403">
                  <c:v>Dorsal nucleus raphÃË</c:v>
                </c:pt>
                <c:pt idx="404">
                  <c:v>Pons</c:v>
                </c:pt>
                <c:pt idx="405">
                  <c:v>Nucleus of the lateral lemniscus</c:v>
                </c:pt>
                <c:pt idx="406">
                  <c:v>Principal sensory nucleus of the trigeminal</c:v>
                </c:pt>
                <c:pt idx="407">
                  <c:v>Parabrachial nucleus</c:v>
                </c:pt>
                <c:pt idx="408">
                  <c:v>Superior olivary complex, periolivary region</c:v>
                </c:pt>
                <c:pt idx="409">
                  <c:v>Superior olivary complex, medial part</c:v>
                </c:pt>
                <c:pt idx="410">
                  <c:v>Superior olivary complex, lateral part</c:v>
                </c:pt>
                <c:pt idx="411">
                  <c:v>Barrington's nucleus</c:v>
                </c:pt>
                <c:pt idx="412">
                  <c:v>Dorsal tegmental nucleus</c:v>
                </c:pt>
                <c:pt idx="413">
                  <c:v>Pontine central gray</c:v>
                </c:pt>
                <c:pt idx="414">
                  <c:v>Pontine gray</c:v>
                </c:pt>
                <c:pt idx="415">
                  <c:v>Pontine reticular nucleus, caudal part</c:v>
                </c:pt>
                <c:pt idx="416">
                  <c:v>Supragenual nucleus</c:v>
                </c:pt>
                <c:pt idx="417">
                  <c:v>Supratrigeminal nucleus</c:v>
                </c:pt>
                <c:pt idx="418">
                  <c:v>Tegmental reticular nucleus</c:v>
                </c:pt>
                <c:pt idx="419">
                  <c:v>Motor nucleus of trigeminal</c:v>
                </c:pt>
                <c:pt idx="420">
                  <c:v>Superior central nucleus raphÃË</c:v>
                </c:pt>
                <c:pt idx="421">
                  <c:v>Locus ceruleus</c:v>
                </c:pt>
                <c:pt idx="422">
                  <c:v>Laterodorsal tegmental nucleus</c:v>
                </c:pt>
                <c:pt idx="423">
                  <c:v>Nucleus incertus</c:v>
                </c:pt>
                <c:pt idx="424">
                  <c:v>Pontine reticular nucleus</c:v>
                </c:pt>
                <c:pt idx="425">
                  <c:v>Nucleus raphÃË pontis</c:v>
                </c:pt>
                <c:pt idx="426">
                  <c:v>Subceruleus nucleus</c:v>
                </c:pt>
                <c:pt idx="427">
                  <c:v>Sublaterodorsal nucleus</c:v>
                </c:pt>
                <c:pt idx="428">
                  <c:v>Medulla</c:v>
                </c:pt>
                <c:pt idx="429">
                  <c:v>Area postrema</c:v>
                </c:pt>
                <c:pt idx="430">
                  <c:v>Dorsal cochlear nucleus</c:v>
                </c:pt>
                <c:pt idx="431">
                  <c:v>Ventral cochlear nucleus</c:v>
                </c:pt>
                <c:pt idx="432">
                  <c:v>Cuneate nucleus</c:v>
                </c:pt>
                <c:pt idx="433">
                  <c:v>Gracile nucleus</c:v>
                </c:pt>
                <c:pt idx="434">
                  <c:v>External cuneate nucleus</c:v>
                </c:pt>
                <c:pt idx="435">
                  <c:v>Nucleus of the trapezoid body</c:v>
                </c:pt>
                <c:pt idx="436">
                  <c:v>Nucleus of the trapezoid body</c:v>
                </c:pt>
                <c:pt idx="437">
                  <c:v>Nucleus of the solitary tract</c:v>
                </c:pt>
                <c:pt idx="438">
                  <c:v>Spinal nucleus of the trigeminal, caudal part</c:v>
                </c:pt>
                <c:pt idx="439">
                  <c:v>Spinal nucleus of the trigeminal, interpolar part</c:v>
                </c:pt>
                <c:pt idx="440">
                  <c:v>Spinal nucleus of the trigeminal, oral part</c:v>
                </c:pt>
                <c:pt idx="441">
                  <c:v>Abducens nucleus</c:v>
                </c:pt>
                <c:pt idx="442">
                  <c:v>Facial motor nucleus</c:v>
                </c:pt>
                <c:pt idx="443">
                  <c:v>Accessory facial motor nucleus</c:v>
                </c:pt>
                <c:pt idx="444">
                  <c:v>Nucleus ambiguus, dorsal division</c:v>
                </c:pt>
                <c:pt idx="445">
                  <c:v>Nucleus ambiguus, ventral division</c:v>
                </c:pt>
                <c:pt idx="446">
                  <c:v>Dorsal motor nucleus of the vagus nerve</c:v>
                </c:pt>
                <c:pt idx="447">
                  <c:v>Gigantocellular reticular nucleus</c:v>
                </c:pt>
                <c:pt idx="448">
                  <c:v>Infracerebellar nucleus</c:v>
                </c:pt>
                <c:pt idx="449">
                  <c:v>Inferior olivary complex</c:v>
                </c:pt>
                <c:pt idx="450">
                  <c:v>Intermediate reticular nucleus</c:v>
                </c:pt>
                <c:pt idx="451">
                  <c:v>Inferior salivatory nucleus</c:v>
                </c:pt>
                <c:pt idx="452">
                  <c:v>Linear nucleus of the medulla</c:v>
                </c:pt>
                <c:pt idx="453">
                  <c:v>Lateral reticular nucleus</c:v>
                </c:pt>
                <c:pt idx="454">
                  <c:v>Magnocellular reticular nucleus</c:v>
                </c:pt>
                <c:pt idx="455">
                  <c:v>Medullary reticular nucleus, dorsal part</c:v>
                </c:pt>
                <c:pt idx="456">
                  <c:v>Medullary reticular nucleus, ventral part</c:v>
                </c:pt>
                <c:pt idx="457">
                  <c:v>Parvicellular reticular nucleus</c:v>
                </c:pt>
                <c:pt idx="458">
                  <c:v>Parasolitary nucleus</c:v>
                </c:pt>
                <c:pt idx="459">
                  <c:v>Paragigantocellular reticular nucleus, dorsal part</c:v>
                </c:pt>
                <c:pt idx="460">
                  <c:v>Paragigantocellular reticular nucleus, lateral part</c:v>
                </c:pt>
                <c:pt idx="461">
                  <c:v>Nucleus of Roller</c:v>
                </c:pt>
                <c:pt idx="462">
                  <c:v>Nucleus prepositus</c:v>
                </c:pt>
                <c:pt idx="463">
                  <c:v>Parapyramidal nucleus</c:v>
                </c:pt>
                <c:pt idx="464">
                  <c:v>Lateral vestibular nucleus</c:v>
                </c:pt>
                <c:pt idx="465">
                  <c:v>Medial vestibular nucleus</c:v>
                </c:pt>
                <c:pt idx="466">
                  <c:v>Spinal vestibular nucleus</c:v>
                </c:pt>
                <c:pt idx="467">
                  <c:v>Superior vestibular nucleus</c:v>
                </c:pt>
                <c:pt idx="468">
                  <c:v>Nucleus x</c:v>
                </c:pt>
                <c:pt idx="469">
                  <c:v>Hypoglossal nucleus</c:v>
                </c:pt>
                <c:pt idx="470">
                  <c:v>Nucleus y</c:v>
                </c:pt>
                <c:pt idx="471">
                  <c:v>Lingula (I)</c:v>
                </c:pt>
                <c:pt idx="472">
                  <c:v>Central lobule</c:v>
                </c:pt>
                <c:pt idx="473">
                  <c:v>Culmen</c:v>
                </c:pt>
                <c:pt idx="474">
                  <c:v>Declive (VI)</c:v>
                </c:pt>
                <c:pt idx="475">
                  <c:v>Folium-tuber vermis (VII)</c:v>
                </c:pt>
                <c:pt idx="476">
                  <c:v>Pyramus (VIII)</c:v>
                </c:pt>
                <c:pt idx="477">
                  <c:v>Uvula (IX)</c:v>
                </c:pt>
                <c:pt idx="478">
                  <c:v>Nodulus (X)</c:v>
                </c:pt>
                <c:pt idx="479">
                  <c:v>Simple lobule</c:v>
                </c:pt>
                <c:pt idx="480">
                  <c:v>Ansiform lobule</c:v>
                </c:pt>
                <c:pt idx="481">
                  <c:v>Paramedian lobule</c:v>
                </c:pt>
                <c:pt idx="482">
                  <c:v>Copula pyramidis</c:v>
                </c:pt>
                <c:pt idx="483">
                  <c:v>Paraflocculus</c:v>
                </c:pt>
                <c:pt idx="484">
                  <c:v>Flocculus</c:v>
                </c:pt>
                <c:pt idx="485">
                  <c:v>Fastigial nucleus</c:v>
                </c:pt>
                <c:pt idx="486">
                  <c:v>Interposed nucleus</c:v>
                </c:pt>
                <c:pt idx="487">
                  <c:v>Dentate nucleus</c:v>
                </c:pt>
                <c:pt idx="488">
                  <c:v>fiber tracts</c:v>
                </c:pt>
                <c:pt idx="489">
                  <c:v>vomeronasal nerve</c:v>
                </c:pt>
                <c:pt idx="490">
                  <c:v>olfactory nerve layer of main olfactory bulb</c:v>
                </c:pt>
                <c:pt idx="491">
                  <c:v>lateral olfactory tract, body</c:v>
                </c:pt>
                <c:pt idx="492">
                  <c:v>anterior commissure, olfactory limb</c:v>
                </c:pt>
                <c:pt idx="493">
                  <c:v>optic chiasm</c:v>
                </c:pt>
                <c:pt idx="494">
                  <c:v>optic tract</c:v>
                </c:pt>
                <c:pt idx="495">
                  <c:v>medial longitudinal fascicle</c:v>
                </c:pt>
                <c:pt idx="496">
                  <c:v>posterior commissure</c:v>
                </c:pt>
                <c:pt idx="497">
                  <c:v>trochlear nerve</c:v>
                </c:pt>
                <c:pt idx="498">
                  <c:v>motor root of the trigeminal nerve</c:v>
                </c:pt>
                <c:pt idx="499">
                  <c:v>midbrain tract of the trigeminal nerve</c:v>
                </c:pt>
                <c:pt idx="500">
                  <c:v>spinal tract of the trigeminal nerve</c:v>
                </c:pt>
                <c:pt idx="501">
                  <c:v>facial nerve</c:v>
                </c:pt>
                <c:pt idx="502">
                  <c:v>vestibular nerve</c:v>
                </c:pt>
                <c:pt idx="503">
                  <c:v>trapezoid body</c:v>
                </c:pt>
                <c:pt idx="504">
                  <c:v>lateral lemniscus</c:v>
                </c:pt>
                <c:pt idx="505">
                  <c:v>inferior colliculus commissure</c:v>
                </c:pt>
                <c:pt idx="506">
                  <c:v>brachium of the inferior colliculus</c:v>
                </c:pt>
                <c:pt idx="507">
                  <c:v>solitary tract</c:v>
                </c:pt>
                <c:pt idx="508">
                  <c:v>cuneate fascicle</c:v>
                </c:pt>
                <c:pt idx="509">
                  <c:v>medial lemniscus</c:v>
                </c:pt>
                <c:pt idx="510">
                  <c:v>superior cerebelar peduncles</c:v>
                </c:pt>
                <c:pt idx="511">
                  <c:v>middle cerebellar peduncle</c:v>
                </c:pt>
                <c:pt idx="512">
                  <c:v>inferior cerebellar peduncle</c:v>
                </c:pt>
                <c:pt idx="513">
                  <c:v>arbor vitae</c:v>
                </c:pt>
                <c:pt idx="514">
                  <c:v>corpus callosum</c:v>
                </c:pt>
                <c:pt idx="515">
                  <c:v>corticospinal tract</c:v>
                </c:pt>
                <c:pt idx="516">
                  <c:v>external medullary lamina of the thalamus</c:v>
                </c:pt>
                <c:pt idx="517">
                  <c:v>internal capsule</c:v>
                </c:pt>
                <c:pt idx="518">
                  <c:v>cerebal peduncle</c:v>
                </c:pt>
                <c:pt idx="519">
                  <c:v>pyramid</c:v>
                </c:pt>
                <c:pt idx="520">
                  <c:v>tectospinal pathway</c:v>
                </c:pt>
                <c:pt idx="521">
                  <c:v>doral tegmental decussation</c:v>
                </c:pt>
                <c:pt idx="522">
                  <c:v>rubrospinal tract</c:v>
                </c:pt>
                <c:pt idx="523">
                  <c:v>ventral tegmental decussation</c:v>
                </c:pt>
                <c:pt idx="524">
                  <c:v>amygdalar capsule</c:v>
                </c:pt>
                <c:pt idx="525">
                  <c:v>anterior commissure, temporal limb</c:v>
                </c:pt>
                <c:pt idx="526">
                  <c:v>cingulum bundle</c:v>
                </c:pt>
                <c:pt idx="527">
                  <c:v>alveus</c:v>
                </c:pt>
                <c:pt idx="528">
                  <c:v>dorsal fornix</c:v>
                </c:pt>
                <c:pt idx="529">
                  <c:v>fimbria</c:v>
                </c:pt>
                <c:pt idx="530">
                  <c:v>columns of the fornix</c:v>
                </c:pt>
                <c:pt idx="531">
                  <c:v>dorsal hippocampal commissure</c:v>
                </c:pt>
                <c:pt idx="532">
                  <c:v>ventral hippocampal commissure</c:v>
                </c:pt>
                <c:pt idx="533">
                  <c:v>stria terminalis</c:v>
                </c:pt>
                <c:pt idx="534">
                  <c:v>supramammillary decussation</c:v>
                </c:pt>
                <c:pt idx="535">
                  <c:v>mammilothalmic tract</c:v>
                </c:pt>
                <c:pt idx="536">
                  <c:v>mammillotegmental tract</c:v>
                </c:pt>
                <c:pt idx="537">
                  <c:v>mammillary peduncle</c:v>
                </c:pt>
                <c:pt idx="538">
                  <c:v>stria medullaris</c:v>
                </c:pt>
                <c:pt idx="539">
                  <c:v>fasciculus retroflexus</c:v>
                </c:pt>
              </c:strCache>
            </c:strRef>
          </c:cat>
          <c:val>
            <c:numRef>
              <c:f>'Z-scores'!$C$22:$UD$22</c:f>
              <c:numCache>
                <c:formatCode>0.00000</c:formatCode>
                <c:ptCount val="548"/>
                <c:pt idx="0">
                  <c:v>-0.4621319444444445</c:v>
                </c:pt>
                <c:pt idx="1">
                  <c:v>-0.83754986111111118</c:v>
                </c:pt>
                <c:pt idx="2">
                  <c:v>-0.40897138888888884</c:v>
                </c:pt>
                <c:pt idx="3">
                  <c:v>-0.2773727777777778</c:v>
                </c:pt>
                <c:pt idx="4">
                  <c:v>-0.29418361111111113</c:v>
                </c:pt>
                <c:pt idx="5">
                  <c:v>-0.34760513888888889</c:v>
                </c:pt>
                <c:pt idx="6">
                  <c:v>-0.35834583333333336</c:v>
                </c:pt>
                <c:pt idx="7">
                  <c:v>-0.46857902777777771</c:v>
                </c:pt>
                <c:pt idx="8">
                  <c:v>-6.4411111111110971E-3</c:v>
                </c:pt>
                <c:pt idx="9">
                  <c:v>-9.0279444444444495E-2</c:v>
                </c:pt>
                <c:pt idx="10">
                  <c:v>0.22348986111111113</c:v>
                </c:pt>
                <c:pt idx="11">
                  <c:v>-0.21836152777777779</c:v>
                </c:pt>
                <c:pt idx="12">
                  <c:v>-0.34866763888888896</c:v>
                </c:pt>
                <c:pt idx="13">
                  <c:v>0.26142347222222223</c:v>
                </c:pt>
                <c:pt idx="14">
                  <c:v>0.25539541666666665</c:v>
                </c:pt>
                <c:pt idx="15">
                  <c:v>6.2875138888888862E-2</c:v>
                </c:pt>
                <c:pt idx="16">
                  <c:v>-0.49886013888888892</c:v>
                </c:pt>
                <c:pt idx="17">
                  <c:v>0.23467097222222216</c:v>
                </c:pt>
                <c:pt idx="18">
                  <c:v>0.28742736111111111</c:v>
                </c:pt>
                <c:pt idx="19">
                  <c:v>0.60862361111111107</c:v>
                </c:pt>
                <c:pt idx="20">
                  <c:v>0.23764708333333334</c:v>
                </c:pt>
                <c:pt idx="21">
                  <c:v>0.37606486111111109</c:v>
                </c:pt>
                <c:pt idx="22">
                  <c:v>-0.25098611111111108</c:v>
                </c:pt>
                <c:pt idx="23">
                  <c:v>0.60663555555555559</c:v>
                </c:pt>
                <c:pt idx="24">
                  <c:v>0.10195972222222226</c:v>
                </c:pt>
                <c:pt idx="25">
                  <c:v>0.83849791666666673</c:v>
                </c:pt>
                <c:pt idx="26">
                  <c:v>1.1106313888888888</c:v>
                </c:pt>
                <c:pt idx="27">
                  <c:v>0.4937261111111112</c:v>
                </c:pt>
                <c:pt idx="28">
                  <c:v>0.72626361111111115</c:v>
                </c:pt>
                <c:pt idx="29">
                  <c:v>-0.15567861111111109</c:v>
                </c:pt>
                <c:pt idx="30">
                  <c:v>0.84527083333333342</c:v>
                </c:pt>
                <c:pt idx="31">
                  <c:v>-0.58673833333333325</c:v>
                </c:pt>
                <c:pt idx="32">
                  <c:v>-0.52805180555555542</c:v>
                </c:pt>
                <c:pt idx="33">
                  <c:v>-0.48113652777777777</c:v>
                </c:pt>
                <c:pt idx="34">
                  <c:v>-0.34898999999999991</c:v>
                </c:pt>
                <c:pt idx="35">
                  <c:v>-0.23265333333333332</c:v>
                </c:pt>
                <c:pt idx="36">
                  <c:v>-0.37322777777777782</c:v>
                </c:pt>
                <c:pt idx="37">
                  <c:v>0.74194958333333338</c:v>
                </c:pt>
                <c:pt idx="38">
                  <c:v>0.50974958333333331</c:v>
                </c:pt>
                <c:pt idx="39">
                  <c:v>-0.27006861111111113</c:v>
                </c:pt>
                <c:pt idx="40">
                  <c:v>-0.43940402777777776</c:v>
                </c:pt>
                <c:pt idx="41">
                  <c:v>-0.27535152777777783</c:v>
                </c:pt>
                <c:pt idx="42">
                  <c:v>0.2876176388888888</c:v>
                </c:pt>
                <c:pt idx="43">
                  <c:v>0.8868097222222221</c:v>
                </c:pt>
                <c:pt idx="44">
                  <c:v>0.60108458333333337</c:v>
                </c:pt>
                <c:pt idx="45">
                  <c:v>0.54352652777777766</c:v>
                </c:pt>
                <c:pt idx="46">
                  <c:v>1.006653888888889</c:v>
                </c:pt>
                <c:pt idx="47">
                  <c:v>0.5928029166666664</c:v>
                </c:pt>
                <c:pt idx="48">
                  <c:v>0.28051541666666657</c:v>
                </c:pt>
                <c:pt idx="49">
                  <c:v>0.84073138888888888</c:v>
                </c:pt>
                <c:pt idx="50">
                  <c:v>0.35234736111111109</c:v>
                </c:pt>
                <c:pt idx="51">
                  <c:v>0.11168305555555555</c:v>
                </c:pt>
                <c:pt idx="52">
                  <c:v>-9.1513888888886889E-4</c:v>
                </c:pt>
                <c:pt idx="53">
                  <c:v>-1.2051111111111141E-2</c:v>
                </c:pt>
                <c:pt idx="54">
                  <c:v>0.41627097222222226</c:v>
                </c:pt>
                <c:pt idx="55">
                  <c:v>-0.34689208333333327</c:v>
                </c:pt>
                <c:pt idx="56">
                  <c:v>-0.76351861111111097</c:v>
                </c:pt>
                <c:pt idx="57">
                  <c:v>-0.63489222222222219</c:v>
                </c:pt>
                <c:pt idx="58">
                  <c:v>-0.44670694444444453</c:v>
                </c:pt>
                <c:pt idx="59">
                  <c:v>-0.25238847222222216</c:v>
                </c:pt>
                <c:pt idx="60">
                  <c:v>-0.36082263888888888</c:v>
                </c:pt>
                <c:pt idx="61">
                  <c:v>0.48938402777777779</c:v>
                </c:pt>
                <c:pt idx="62">
                  <c:v>-0.49493138888888882</c:v>
                </c:pt>
                <c:pt idx="63">
                  <c:v>-0.13285958333333334</c:v>
                </c:pt>
                <c:pt idx="64">
                  <c:v>0.63125958333333343</c:v>
                </c:pt>
                <c:pt idx="65">
                  <c:v>0.37276152777777782</c:v>
                </c:pt>
                <c:pt idx="66">
                  <c:v>-0.15298347222222214</c:v>
                </c:pt>
                <c:pt idx="67">
                  <c:v>0.89369819444444432</c:v>
                </c:pt>
                <c:pt idx="68">
                  <c:v>0.748915</c:v>
                </c:pt>
                <c:pt idx="69">
                  <c:v>9.694597222222226E-2</c:v>
                </c:pt>
                <c:pt idx="70">
                  <c:v>-0.19064791666666667</c:v>
                </c:pt>
                <c:pt idx="71">
                  <c:v>-0.13024583333333334</c:v>
                </c:pt>
                <c:pt idx="72">
                  <c:v>0.41122069444444448</c:v>
                </c:pt>
                <c:pt idx="73">
                  <c:v>0.49324555555555555</c:v>
                </c:pt>
                <c:pt idx="74">
                  <c:v>0.53489555555555546</c:v>
                </c:pt>
                <c:pt idx="75">
                  <c:v>-1.4375555555555555E-2</c:v>
                </c:pt>
                <c:pt idx="76">
                  <c:v>-0.39860875000000001</c:v>
                </c:pt>
                <c:pt idx="77">
                  <c:v>-0.39855097222222224</c:v>
                </c:pt>
                <c:pt idx="78">
                  <c:v>-0.35321527777777778</c:v>
                </c:pt>
                <c:pt idx="79">
                  <c:v>0.6209898611111111</c:v>
                </c:pt>
                <c:pt idx="80">
                  <c:v>0.47480763888888894</c:v>
                </c:pt>
                <c:pt idx="81">
                  <c:v>-8.6569027777777779E-2</c:v>
                </c:pt>
                <c:pt idx="82">
                  <c:v>0.4619644444444444</c:v>
                </c:pt>
                <c:pt idx="83">
                  <c:v>0.79955972222222216</c:v>
                </c:pt>
                <c:pt idx="84">
                  <c:v>0.26265708333333337</c:v>
                </c:pt>
                <c:pt idx="85">
                  <c:v>0.63915041666666661</c:v>
                </c:pt>
                <c:pt idx="86">
                  <c:v>0.42864791666666668</c:v>
                </c:pt>
                <c:pt idx="87">
                  <c:v>0.29071777777777785</c:v>
                </c:pt>
                <c:pt idx="88">
                  <c:v>0.15281444444444447</c:v>
                </c:pt>
                <c:pt idx="89">
                  <c:v>7.0455555555555535E-2</c:v>
                </c:pt>
                <c:pt idx="90">
                  <c:v>-0.15733861111111117</c:v>
                </c:pt>
                <c:pt idx="91">
                  <c:v>0.96920055555555562</c:v>
                </c:pt>
                <c:pt idx="92">
                  <c:v>1.0287279166666665</c:v>
                </c:pt>
                <c:pt idx="93">
                  <c:v>0.8100606944444444</c:v>
                </c:pt>
                <c:pt idx="94">
                  <c:v>0.13288097222222225</c:v>
                </c:pt>
                <c:pt idx="95">
                  <c:v>-0.14316958333333329</c:v>
                </c:pt>
                <c:pt idx="96">
                  <c:v>0.11107958333333329</c:v>
                </c:pt>
                <c:pt idx="97">
                  <c:v>0.75523208333333325</c:v>
                </c:pt>
                <c:pt idx="98">
                  <c:v>0.23997152777777778</c:v>
                </c:pt>
                <c:pt idx="99">
                  <c:v>0.27374611111111113</c:v>
                </c:pt>
                <c:pt idx="100">
                  <c:v>0.71177208333333319</c:v>
                </c:pt>
                <c:pt idx="101">
                  <c:v>0.76435999999999993</c:v>
                </c:pt>
                <c:pt idx="102">
                  <c:v>0.43743138888888899</c:v>
                </c:pt>
                <c:pt idx="103">
                  <c:v>0.71869388888888874</c:v>
                </c:pt>
                <c:pt idx="104">
                  <c:v>0.82431930555555566</c:v>
                </c:pt>
                <c:pt idx="105">
                  <c:v>0.3709777777777778</c:v>
                </c:pt>
                <c:pt idx="106">
                  <c:v>-6.8226666666666658E-2</c:v>
                </c:pt>
                <c:pt idx="107">
                  <c:v>0.16799055555555553</c:v>
                </c:pt>
                <c:pt idx="108">
                  <c:v>-1.5931388888888891E-2</c:v>
                </c:pt>
                <c:pt idx="109">
                  <c:v>0.77902263888888901</c:v>
                </c:pt>
                <c:pt idx="110">
                  <c:v>0.76066374999999986</c:v>
                </c:pt>
                <c:pt idx="111">
                  <c:v>0.95528777777777774</c:v>
                </c:pt>
                <c:pt idx="112">
                  <c:v>0.67152250000000002</c:v>
                </c:pt>
                <c:pt idx="113">
                  <c:v>0.6688036111111112</c:v>
                </c:pt>
                <c:pt idx="114">
                  <c:v>0.46669611111111114</c:v>
                </c:pt>
                <c:pt idx="115">
                  <c:v>0.80789319444444441</c:v>
                </c:pt>
                <c:pt idx="116">
                  <c:v>1.0801587500000001</c:v>
                </c:pt>
                <c:pt idx="117">
                  <c:v>0.86919111111111103</c:v>
                </c:pt>
                <c:pt idx="118">
                  <c:v>0.38216222222222218</c:v>
                </c:pt>
                <c:pt idx="119">
                  <c:v>0.61411333333333329</c:v>
                </c:pt>
                <c:pt idx="120">
                  <c:v>0.35177486111111111</c:v>
                </c:pt>
                <c:pt idx="121">
                  <c:v>0.33052013888888887</c:v>
                </c:pt>
                <c:pt idx="122">
                  <c:v>0.81792208333333338</c:v>
                </c:pt>
                <c:pt idx="123">
                  <c:v>0.97196083333333327</c:v>
                </c:pt>
                <c:pt idx="124">
                  <c:v>0.92676902777777781</c:v>
                </c:pt>
                <c:pt idx="125">
                  <c:v>0.59502833333333327</c:v>
                </c:pt>
                <c:pt idx="126">
                  <c:v>1.0120666666666667</c:v>
                </c:pt>
                <c:pt idx="127">
                  <c:v>-0.29848944444444447</c:v>
                </c:pt>
                <c:pt idx="128">
                  <c:v>7.8874027777777772E-2</c:v>
                </c:pt>
                <c:pt idx="129">
                  <c:v>-0.2134315277777778</c:v>
                </c:pt>
                <c:pt idx="130">
                  <c:v>-0.16570986111111113</c:v>
                </c:pt>
                <c:pt idx="131">
                  <c:v>-0.28048583333333332</c:v>
                </c:pt>
                <c:pt idx="132">
                  <c:v>0.3018197222222222</c:v>
                </c:pt>
                <c:pt idx="133">
                  <c:v>-9.6504583333333324E-2</c:v>
                </c:pt>
                <c:pt idx="134">
                  <c:v>-0.20920875000000005</c:v>
                </c:pt>
                <c:pt idx="135">
                  <c:v>-0.26387527777777775</c:v>
                </c:pt>
                <c:pt idx="136">
                  <c:v>-0.39799597222222227</c:v>
                </c:pt>
                <c:pt idx="137">
                  <c:v>0.2840333333333333</c:v>
                </c:pt>
                <c:pt idx="138">
                  <c:v>-0.45069236111111116</c:v>
                </c:pt>
                <c:pt idx="139">
                  <c:v>-0.53692958333333329</c:v>
                </c:pt>
                <c:pt idx="140">
                  <c:v>-0.36675611111111117</c:v>
                </c:pt>
                <c:pt idx="141">
                  <c:v>-0.42035333333333336</c:v>
                </c:pt>
                <c:pt idx="142">
                  <c:v>0.28888666666666657</c:v>
                </c:pt>
                <c:pt idx="143">
                  <c:v>-0.62244305555555557</c:v>
                </c:pt>
                <c:pt idx="144">
                  <c:v>-0.59930666666666665</c:v>
                </c:pt>
                <c:pt idx="145">
                  <c:v>-0.38682680555555554</c:v>
                </c:pt>
                <c:pt idx="146">
                  <c:v>-0.4397416666666667</c:v>
                </c:pt>
                <c:pt idx="147">
                  <c:v>-0.50479847222222218</c:v>
                </c:pt>
                <c:pt idx="148">
                  <c:v>-0.37466583333333336</c:v>
                </c:pt>
                <c:pt idx="149">
                  <c:v>-0.33962333333333328</c:v>
                </c:pt>
                <c:pt idx="150">
                  <c:v>-0.11686444444444451</c:v>
                </c:pt>
                <c:pt idx="151">
                  <c:v>-0.18535402777777782</c:v>
                </c:pt>
                <c:pt idx="152">
                  <c:v>0.30353736111111096</c:v>
                </c:pt>
                <c:pt idx="153">
                  <c:v>-0.41231861111111112</c:v>
                </c:pt>
                <c:pt idx="154">
                  <c:v>-0.38321888888888878</c:v>
                </c:pt>
                <c:pt idx="155">
                  <c:v>-0.22804680555555557</c:v>
                </c:pt>
                <c:pt idx="156">
                  <c:v>-0.66386541666666676</c:v>
                </c:pt>
                <c:pt idx="157">
                  <c:v>-0.49420305555555544</c:v>
                </c:pt>
                <c:pt idx="158">
                  <c:v>-0.40780166666666662</c:v>
                </c:pt>
                <c:pt idx="159">
                  <c:v>-0.35992541666666666</c:v>
                </c:pt>
                <c:pt idx="160">
                  <c:v>-0.40282416666666659</c:v>
                </c:pt>
                <c:pt idx="161">
                  <c:v>-0.59858541666666665</c:v>
                </c:pt>
                <c:pt idx="162">
                  <c:v>-0.69486416666666673</c:v>
                </c:pt>
                <c:pt idx="163">
                  <c:v>-0.62892083333333337</c:v>
                </c:pt>
                <c:pt idx="164">
                  <c:v>-0.47816750000000008</c:v>
                </c:pt>
                <c:pt idx="165">
                  <c:v>-0.21899319444444437</c:v>
                </c:pt>
                <c:pt idx="166">
                  <c:v>-0.55539347222222224</c:v>
                </c:pt>
                <c:pt idx="167">
                  <c:v>-0.47500958333333332</c:v>
                </c:pt>
                <c:pt idx="168">
                  <c:v>-0.42921930555555554</c:v>
                </c:pt>
                <c:pt idx="169">
                  <c:v>-0.37136152777777776</c:v>
                </c:pt>
                <c:pt idx="170">
                  <c:v>-0.23957722222222216</c:v>
                </c:pt>
                <c:pt idx="171">
                  <c:v>-0.60968250000000002</c:v>
                </c:pt>
                <c:pt idx="172">
                  <c:v>-0.61758527777777772</c:v>
                </c:pt>
                <c:pt idx="173">
                  <c:v>-0.5679263888888888</c:v>
                </c:pt>
                <c:pt idx="174">
                  <c:v>-0.25892541666666669</c:v>
                </c:pt>
                <c:pt idx="175">
                  <c:v>-0.49424999999999997</c:v>
                </c:pt>
                <c:pt idx="176">
                  <c:v>0.83087513888888886</c:v>
                </c:pt>
                <c:pt idx="177">
                  <c:v>0.71240277777777783</c:v>
                </c:pt>
                <c:pt idx="178">
                  <c:v>1.0358926388888889</c:v>
                </c:pt>
                <c:pt idx="179">
                  <c:v>1.3160395833333332</c:v>
                </c:pt>
                <c:pt idx="180">
                  <c:v>1.1679955555555557</c:v>
                </c:pt>
                <c:pt idx="181">
                  <c:v>0.68862527777777782</c:v>
                </c:pt>
                <c:pt idx="182">
                  <c:v>0.22188791666666666</c:v>
                </c:pt>
                <c:pt idx="183">
                  <c:v>0.87967194444444441</c:v>
                </c:pt>
                <c:pt idx="184">
                  <c:v>0.13663638888888885</c:v>
                </c:pt>
                <c:pt idx="185">
                  <c:v>1.4384243055555557</c:v>
                </c:pt>
                <c:pt idx="186">
                  <c:v>1.2051630555555555</c:v>
                </c:pt>
                <c:pt idx="187">
                  <c:v>1.0798919444444444</c:v>
                </c:pt>
                <c:pt idx="188">
                  <c:v>0.32445444444444449</c:v>
                </c:pt>
                <c:pt idx="189">
                  <c:v>0.56365041666666671</c:v>
                </c:pt>
                <c:pt idx="190">
                  <c:v>0.53555902777777775</c:v>
                </c:pt>
                <c:pt idx="191">
                  <c:v>0.51751902777777781</c:v>
                </c:pt>
                <c:pt idx="192">
                  <c:v>0.86321861111111098</c:v>
                </c:pt>
                <c:pt idx="193">
                  <c:v>0.33009513888888886</c:v>
                </c:pt>
                <c:pt idx="194">
                  <c:v>0.3783008333333332</c:v>
                </c:pt>
                <c:pt idx="195">
                  <c:v>0.12142027777777772</c:v>
                </c:pt>
                <c:pt idx="196">
                  <c:v>-0.12324999999999997</c:v>
                </c:pt>
                <c:pt idx="197">
                  <c:v>0.14416000000000001</c:v>
                </c:pt>
                <c:pt idx="198">
                  <c:v>-0.12697930555555553</c:v>
                </c:pt>
                <c:pt idx="199">
                  <c:v>-6.5029583333333266E-2</c:v>
                </c:pt>
                <c:pt idx="200">
                  <c:v>-0.14583874999999996</c:v>
                </c:pt>
                <c:pt idx="201">
                  <c:v>-0.46226541666666665</c:v>
                </c:pt>
                <c:pt idx="202">
                  <c:v>-0.34289833333333331</c:v>
                </c:pt>
                <c:pt idx="203">
                  <c:v>-0.35742972222222225</c:v>
                </c:pt>
                <c:pt idx="204">
                  <c:v>0.33311138888888886</c:v>
                </c:pt>
                <c:pt idx="205">
                  <c:v>6.8441527777777816E-2</c:v>
                </c:pt>
                <c:pt idx="206">
                  <c:v>-5.0205555555555573E-2</c:v>
                </c:pt>
                <c:pt idx="207">
                  <c:v>-0.42709069444444447</c:v>
                </c:pt>
                <c:pt idx="208">
                  <c:v>-0.16193208333333331</c:v>
                </c:pt>
                <c:pt idx="209">
                  <c:v>-0.26990458333333328</c:v>
                </c:pt>
                <c:pt idx="210">
                  <c:v>-0.50071375000000007</c:v>
                </c:pt>
                <c:pt idx="211">
                  <c:v>-0.3553945833333334</c:v>
                </c:pt>
                <c:pt idx="212">
                  <c:v>-0.14983972222222219</c:v>
                </c:pt>
                <c:pt idx="213">
                  <c:v>8.0812638888888927E-2</c:v>
                </c:pt>
                <c:pt idx="214">
                  <c:v>0.15920736111111114</c:v>
                </c:pt>
                <c:pt idx="215">
                  <c:v>-0.73543777777777775</c:v>
                </c:pt>
                <c:pt idx="216">
                  <c:v>-0.71612611111111124</c:v>
                </c:pt>
                <c:pt idx="217">
                  <c:v>-0.63331249999999994</c:v>
                </c:pt>
                <c:pt idx="218">
                  <c:v>-0.47325277777777774</c:v>
                </c:pt>
                <c:pt idx="219">
                  <c:v>0.12582486111111113</c:v>
                </c:pt>
                <c:pt idx="220">
                  <c:v>-0.24006125000000006</c:v>
                </c:pt>
                <c:pt idx="221">
                  <c:v>0.14188388888888898</c:v>
                </c:pt>
                <c:pt idx="222">
                  <c:v>-0.37308388888888894</c:v>
                </c:pt>
                <c:pt idx="223">
                  <c:v>0.5441380555555555</c:v>
                </c:pt>
                <c:pt idx="224">
                  <c:v>-0.44847291666666667</c:v>
                </c:pt>
                <c:pt idx="225">
                  <c:v>-0.15300486111111108</c:v>
                </c:pt>
                <c:pt idx="226">
                  <c:v>0.50016124999999989</c:v>
                </c:pt>
                <c:pt idx="227">
                  <c:v>-0.31146708333333323</c:v>
                </c:pt>
                <c:pt idx="228">
                  <c:v>-7.3325555555555533E-2</c:v>
                </c:pt>
                <c:pt idx="229">
                  <c:v>-0.48321902777777781</c:v>
                </c:pt>
                <c:pt idx="230">
                  <c:v>-0.55520930555555559</c:v>
                </c:pt>
                <c:pt idx="231">
                  <c:v>-0.47802222222222213</c:v>
                </c:pt>
                <c:pt idx="232">
                  <c:v>0.53707708333333326</c:v>
                </c:pt>
                <c:pt idx="233">
                  <c:v>-0.39472124999999997</c:v>
                </c:pt>
                <c:pt idx="234">
                  <c:v>0.54274500000000003</c:v>
                </c:pt>
                <c:pt idx="235">
                  <c:v>0.57072999999999996</c:v>
                </c:pt>
                <c:pt idx="236">
                  <c:v>-8.8190972222222178E-2</c:v>
                </c:pt>
                <c:pt idx="237">
                  <c:v>0.4632276388888889</c:v>
                </c:pt>
                <c:pt idx="238">
                  <c:v>0.51538875000000006</c:v>
                </c:pt>
                <c:pt idx="239">
                  <c:v>-0.45325666666666664</c:v>
                </c:pt>
                <c:pt idx="240">
                  <c:v>-0.49790875000000001</c:v>
                </c:pt>
                <c:pt idx="241">
                  <c:v>-0.5137848611111111</c:v>
                </c:pt>
                <c:pt idx="242">
                  <c:v>-0.25053763888888886</c:v>
                </c:pt>
                <c:pt idx="243">
                  <c:v>0.81262583333333327</c:v>
                </c:pt>
                <c:pt idx="244">
                  <c:v>0.66477194444444443</c:v>
                </c:pt>
                <c:pt idx="245">
                  <c:v>-0.40674986111111111</c:v>
                </c:pt>
                <c:pt idx="246">
                  <c:v>-0.50872375000000003</c:v>
                </c:pt>
                <c:pt idx="247">
                  <c:v>-0.3422925</c:v>
                </c:pt>
                <c:pt idx="248">
                  <c:v>-0.6632325</c:v>
                </c:pt>
                <c:pt idx="249">
                  <c:v>-0.5845981944444445</c:v>
                </c:pt>
                <c:pt idx="250">
                  <c:v>-0.26260736111111116</c:v>
                </c:pt>
                <c:pt idx="251">
                  <c:v>-0.39541055555555549</c:v>
                </c:pt>
                <c:pt idx="252">
                  <c:v>-0.44222902777777773</c:v>
                </c:pt>
                <c:pt idx="253">
                  <c:v>-0.46810097222222224</c:v>
                </c:pt>
                <c:pt idx="254">
                  <c:v>-0.50730472222222223</c:v>
                </c:pt>
                <c:pt idx="255">
                  <c:v>-0.67660958333333321</c:v>
                </c:pt>
                <c:pt idx="256">
                  <c:v>-0.73006263888888889</c:v>
                </c:pt>
                <c:pt idx="257">
                  <c:v>-0.58801472222222229</c:v>
                </c:pt>
                <c:pt idx="258">
                  <c:v>-0.84990902777777777</c:v>
                </c:pt>
                <c:pt idx="259">
                  <c:v>-0.61360541666666668</c:v>
                </c:pt>
                <c:pt idx="260">
                  <c:v>-0.13963736111111114</c:v>
                </c:pt>
                <c:pt idx="261">
                  <c:v>0.13884041666666661</c:v>
                </c:pt>
                <c:pt idx="262">
                  <c:v>-0.54028708333333331</c:v>
                </c:pt>
                <c:pt idx="263">
                  <c:v>-0.32408722222222219</c:v>
                </c:pt>
                <c:pt idx="264">
                  <c:v>0.15636819444444447</c:v>
                </c:pt>
                <c:pt idx="265">
                  <c:v>0.52019083333333327</c:v>
                </c:pt>
                <c:pt idx="266">
                  <c:v>-0.78709166666666674</c:v>
                </c:pt>
                <c:pt idx="267">
                  <c:v>-0.63831458333333324</c:v>
                </c:pt>
                <c:pt idx="268">
                  <c:v>-0.31475736111111108</c:v>
                </c:pt>
                <c:pt idx="269">
                  <c:v>-0.57571555555555565</c:v>
                </c:pt>
                <c:pt idx="270">
                  <c:v>-0.49348041666666675</c:v>
                </c:pt>
                <c:pt idx="271">
                  <c:v>-0.74127791666666665</c:v>
                </c:pt>
                <c:pt idx="272">
                  <c:v>-0.56711763888888889</c:v>
                </c:pt>
                <c:pt idx="273">
                  <c:v>-0.46375416666666669</c:v>
                </c:pt>
                <c:pt idx="274">
                  <c:v>-0.5042011111111111</c:v>
                </c:pt>
                <c:pt idx="275">
                  <c:v>-0.38728722222222223</c:v>
                </c:pt>
                <c:pt idx="276">
                  <c:v>-0.47278652777777774</c:v>
                </c:pt>
                <c:pt idx="277">
                  <c:v>0.31537736111111125</c:v>
                </c:pt>
                <c:pt idx="278">
                  <c:v>-0.51507875000000003</c:v>
                </c:pt>
                <c:pt idx="279">
                  <c:v>5.7173055555555602E-2</c:v>
                </c:pt>
                <c:pt idx="280">
                  <c:v>-0.63424402777777789</c:v>
                </c:pt>
                <c:pt idx="281">
                  <c:v>-0.1334701388888889</c:v>
                </c:pt>
                <c:pt idx="282">
                  <c:v>-0.32144513888888887</c:v>
                </c:pt>
                <c:pt idx="283">
                  <c:v>-0.47315499999999999</c:v>
                </c:pt>
                <c:pt idx="284">
                  <c:v>-0.54316527777777779</c:v>
                </c:pt>
                <c:pt idx="285">
                  <c:v>-0.37720166666666666</c:v>
                </c:pt>
                <c:pt idx="286">
                  <c:v>-0.27289611111111112</c:v>
                </c:pt>
                <c:pt idx="287">
                  <c:v>-0.36751166666666668</c:v>
                </c:pt>
                <c:pt idx="288">
                  <c:v>-0.54626902777777775</c:v>
                </c:pt>
                <c:pt idx="289">
                  <c:v>-0.27887805555555562</c:v>
                </c:pt>
                <c:pt idx="290">
                  <c:v>-0.4071866666666667</c:v>
                </c:pt>
                <c:pt idx="291">
                  <c:v>0.51538875000000006</c:v>
                </c:pt>
                <c:pt idx="292">
                  <c:v>-0.40112097222222226</c:v>
                </c:pt>
                <c:pt idx="293">
                  <c:v>-0.35637194444444442</c:v>
                </c:pt>
                <c:pt idx="294">
                  <c:v>-0.3752065277777778</c:v>
                </c:pt>
                <c:pt idx="295">
                  <c:v>-0.27647777777777771</c:v>
                </c:pt>
                <c:pt idx="296">
                  <c:v>-0.34547416666666664</c:v>
                </c:pt>
                <c:pt idx="297">
                  <c:v>-6.786416666666667E-2</c:v>
                </c:pt>
                <c:pt idx="298">
                  <c:v>-0.23365208333333337</c:v>
                </c:pt>
                <c:pt idx="299">
                  <c:v>-2.205625000000002E-2</c:v>
                </c:pt>
                <c:pt idx="300">
                  <c:v>5.8293611111111102E-2</c:v>
                </c:pt>
                <c:pt idx="301">
                  <c:v>0.35007944444444439</c:v>
                </c:pt>
                <c:pt idx="302">
                  <c:v>0.51192125000000022</c:v>
                </c:pt>
                <c:pt idx="303">
                  <c:v>-0.12829097222222222</c:v>
                </c:pt>
                <c:pt idx="304">
                  <c:v>0.45815597222222226</c:v>
                </c:pt>
                <c:pt idx="305">
                  <c:v>-0.14129361111111108</c:v>
                </c:pt>
                <c:pt idx="306">
                  <c:v>2.1945833333333184E-3</c:v>
                </c:pt>
                <c:pt idx="307">
                  <c:v>0.25960652777777776</c:v>
                </c:pt>
                <c:pt idx="308">
                  <c:v>0.46851166666666666</c:v>
                </c:pt>
                <c:pt idx="309">
                  <c:v>0.33504888888888884</c:v>
                </c:pt>
                <c:pt idx="310">
                  <c:v>0.37086236111111115</c:v>
                </c:pt>
                <c:pt idx="311">
                  <c:v>0.48582361111111128</c:v>
                </c:pt>
                <c:pt idx="312">
                  <c:v>0.48427097222222237</c:v>
                </c:pt>
                <c:pt idx="313">
                  <c:v>-0.29235027777777778</c:v>
                </c:pt>
                <c:pt idx="314">
                  <c:v>-9.6180972222222189E-2</c:v>
                </c:pt>
                <c:pt idx="315">
                  <c:v>-0.48417166666666661</c:v>
                </c:pt>
                <c:pt idx="316">
                  <c:v>-0.52617833333333341</c:v>
                </c:pt>
                <c:pt idx="317">
                  <c:v>-0.13626666666666665</c:v>
                </c:pt>
                <c:pt idx="318">
                  <c:v>-0.26216236111111113</c:v>
                </c:pt>
                <c:pt idx="319">
                  <c:v>-0.25905875</c:v>
                </c:pt>
                <c:pt idx="320">
                  <c:v>8.8544166666666715E-2</c:v>
                </c:pt>
                <c:pt idx="321">
                  <c:v>0.5185190277777777</c:v>
                </c:pt>
                <c:pt idx="322">
                  <c:v>-0.58310930555555562</c:v>
                </c:pt>
                <c:pt idx="323">
                  <c:v>-0.17975499999999994</c:v>
                </c:pt>
                <c:pt idx="324">
                  <c:v>-1.0141618055555557</c:v>
                </c:pt>
                <c:pt idx="325">
                  <c:v>0.4727722222222222</c:v>
                </c:pt>
                <c:pt idx="326">
                  <c:v>-0.52967402777777783</c:v>
                </c:pt>
                <c:pt idx="327">
                  <c:v>0.32060722222222227</c:v>
                </c:pt>
                <c:pt idx="328">
                  <c:v>-0.44172736111111111</c:v>
                </c:pt>
                <c:pt idx="329">
                  <c:v>5.3185138888888914E-2</c:v>
                </c:pt>
                <c:pt idx="330">
                  <c:v>-0.80417097222222234</c:v>
                </c:pt>
                <c:pt idx="331">
                  <c:v>0.50875263888888889</c:v>
                </c:pt>
                <c:pt idx="332">
                  <c:v>-0.32283236111111119</c:v>
                </c:pt>
                <c:pt idx="333">
                  <c:v>0.51538875000000006</c:v>
                </c:pt>
                <c:pt idx="334">
                  <c:v>5.5190833333333314E-2</c:v>
                </c:pt>
                <c:pt idx="335">
                  <c:v>-0.13084930555555555</c:v>
                </c:pt>
                <c:pt idx="336">
                  <c:v>-0.61364236111111115</c:v>
                </c:pt>
                <c:pt idx="337">
                  <c:v>0.51538875000000006</c:v>
                </c:pt>
                <c:pt idx="338">
                  <c:v>0.28105500000000005</c:v>
                </c:pt>
                <c:pt idx="339">
                  <c:v>0.43358736111111107</c:v>
                </c:pt>
                <c:pt idx="340">
                  <c:v>0.49796944444444452</c:v>
                </c:pt>
                <c:pt idx="341">
                  <c:v>-0.27138611111111099</c:v>
                </c:pt>
                <c:pt idx="342">
                  <c:v>-0.55181749999999996</c:v>
                </c:pt>
                <c:pt idx="343">
                  <c:v>-0.41337138888888891</c:v>
                </c:pt>
                <c:pt idx="344">
                  <c:v>-0.28066541666666661</c:v>
                </c:pt>
                <c:pt idx="345">
                  <c:v>-0.70673486111111106</c:v>
                </c:pt>
                <c:pt idx="346">
                  <c:v>0.51538875000000006</c:v>
                </c:pt>
                <c:pt idx="347">
                  <c:v>-0.41305513888888884</c:v>
                </c:pt>
                <c:pt idx="348">
                  <c:v>-0.2020109722222222</c:v>
                </c:pt>
                <c:pt idx="349">
                  <c:v>-0.53536069444444445</c:v>
                </c:pt>
                <c:pt idx="350">
                  <c:v>-0.34897819444444445</c:v>
                </c:pt>
                <c:pt idx="351">
                  <c:v>-0.28328138888888887</c:v>
                </c:pt>
                <c:pt idx="352">
                  <c:v>-0.57301694444444451</c:v>
                </c:pt>
                <c:pt idx="353">
                  <c:v>-0.93674250000000003</c:v>
                </c:pt>
                <c:pt idx="354">
                  <c:v>-0.61587708333333335</c:v>
                </c:pt>
                <c:pt idx="355">
                  <c:v>-0.22338125000000003</c:v>
                </c:pt>
                <c:pt idx="356">
                  <c:v>-0.25107708333333334</c:v>
                </c:pt>
                <c:pt idx="357">
                  <c:v>-0.51777277777777775</c:v>
                </c:pt>
                <c:pt idx="358">
                  <c:v>-0.6275938888888889</c:v>
                </c:pt>
                <c:pt idx="359">
                  <c:v>-0.42309472222222227</c:v>
                </c:pt>
                <c:pt idx="360">
                  <c:v>-0.46405874999999996</c:v>
                </c:pt>
                <c:pt idx="361">
                  <c:v>-0.4246375</c:v>
                </c:pt>
                <c:pt idx="362">
                  <c:v>-0.37102986111111114</c:v>
                </c:pt>
                <c:pt idx="363">
                  <c:v>-0.42577458333333329</c:v>
                </c:pt>
                <c:pt idx="364">
                  <c:v>-5.1572638888888911E-2</c:v>
                </c:pt>
                <c:pt idx="365">
                  <c:v>0.35200624999999997</c:v>
                </c:pt>
                <c:pt idx="366">
                  <c:v>-0.35466958333333332</c:v>
                </c:pt>
                <c:pt idx="367">
                  <c:v>-0.11212569444444448</c:v>
                </c:pt>
                <c:pt idx="368">
                  <c:v>-0.64568958333333337</c:v>
                </c:pt>
                <c:pt idx="369">
                  <c:v>-0.37628902777777773</c:v>
                </c:pt>
                <c:pt idx="370">
                  <c:v>-0.48309388888888893</c:v>
                </c:pt>
                <c:pt idx="371">
                  <c:v>-0.41385666666666665</c:v>
                </c:pt>
                <c:pt idx="372">
                  <c:v>-0.75897097222222221</c:v>
                </c:pt>
                <c:pt idx="373">
                  <c:v>-0.44935597222222223</c:v>
                </c:pt>
                <c:pt idx="374">
                  <c:v>-0.41368097222222217</c:v>
                </c:pt>
                <c:pt idx="375">
                  <c:v>-0.4773033333333333</c:v>
                </c:pt>
                <c:pt idx="376">
                  <c:v>-0.40155069444444447</c:v>
                </c:pt>
                <c:pt idx="377">
                  <c:v>-0.51787069444444445</c:v>
                </c:pt>
                <c:pt idx="378">
                  <c:v>-0.29931583333333339</c:v>
                </c:pt>
                <c:pt idx="379">
                  <c:v>-0.52911319444444438</c:v>
                </c:pt>
                <c:pt idx="380">
                  <c:v>-0.52508055555555555</c:v>
                </c:pt>
                <c:pt idx="381">
                  <c:v>-0.55846763888888884</c:v>
                </c:pt>
                <c:pt idx="382">
                  <c:v>-0.25289972222222223</c:v>
                </c:pt>
                <c:pt idx="383">
                  <c:v>-0.56612833333333334</c:v>
                </c:pt>
                <c:pt idx="384">
                  <c:v>-0.73840680555555549</c:v>
                </c:pt>
                <c:pt idx="385">
                  <c:v>-0.6081725</c:v>
                </c:pt>
                <c:pt idx="386">
                  <c:v>-0.16552208333333332</c:v>
                </c:pt>
                <c:pt idx="387">
                  <c:v>-0.1302223611111111</c:v>
                </c:pt>
                <c:pt idx="388">
                  <c:v>-5.325375000000003E-2</c:v>
                </c:pt>
                <c:pt idx="389">
                  <c:v>-0.41892722222222217</c:v>
                </c:pt>
                <c:pt idx="390">
                  <c:v>0.12509055555555557</c:v>
                </c:pt>
                <c:pt idx="391">
                  <c:v>3.9913888888889601E-3</c:v>
                </c:pt>
                <c:pt idx="392">
                  <c:v>-0.47366249999999999</c:v>
                </c:pt>
                <c:pt idx="393">
                  <c:v>-0.55058736111111106</c:v>
                </c:pt>
                <c:pt idx="394">
                  <c:v>-0.396065</c:v>
                </c:pt>
                <c:pt idx="395">
                  <c:v>-0.17060805555555555</c:v>
                </c:pt>
                <c:pt idx="396">
                  <c:v>-0.11090124999999995</c:v>
                </c:pt>
                <c:pt idx="397">
                  <c:v>-9.49676388888889E-2</c:v>
                </c:pt>
                <c:pt idx="398">
                  <c:v>-0.38174680555555557</c:v>
                </c:pt>
                <c:pt idx="399">
                  <c:v>-0.45944750000000001</c:v>
                </c:pt>
                <c:pt idx="400">
                  <c:v>-0.38543847222222222</c:v>
                </c:pt>
                <c:pt idx="401">
                  <c:v>-0.71004652777777777</c:v>
                </c:pt>
                <c:pt idx="402">
                  <c:v>-0.5091822222222222</c:v>
                </c:pt>
                <c:pt idx="403">
                  <c:v>-0.45812333333333333</c:v>
                </c:pt>
                <c:pt idx="404">
                  <c:v>-0.56603611111111107</c:v>
                </c:pt>
                <c:pt idx="405">
                  <c:v>-0.5319194444444445</c:v>
                </c:pt>
                <c:pt idx="406">
                  <c:v>-0.5974733333333333</c:v>
                </c:pt>
                <c:pt idx="407">
                  <c:v>-0.53566875000000003</c:v>
                </c:pt>
                <c:pt idx="408">
                  <c:v>-0.60836402777777776</c:v>
                </c:pt>
                <c:pt idx="409">
                  <c:v>-0.58282152777777796</c:v>
                </c:pt>
                <c:pt idx="410">
                  <c:v>-0.54950750000000004</c:v>
                </c:pt>
                <c:pt idx="411">
                  <c:v>-0.31736763888888886</c:v>
                </c:pt>
                <c:pt idx="412">
                  <c:v>-0.18631666666666663</c:v>
                </c:pt>
                <c:pt idx="413">
                  <c:v>-0.2186022222222222</c:v>
                </c:pt>
                <c:pt idx="414">
                  <c:v>-0.47558444444444448</c:v>
                </c:pt>
                <c:pt idx="415">
                  <c:v>-0.50776291666666673</c:v>
                </c:pt>
                <c:pt idx="416">
                  <c:v>0.49668597222222216</c:v>
                </c:pt>
                <c:pt idx="417">
                  <c:v>-0.68054194444444449</c:v>
                </c:pt>
                <c:pt idx="418">
                  <c:v>-0.48915722222222219</c:v>
                </c:pt>
                <c:pt idx="419">
                  <c:v>-0.6652159722222224</c:v>
                </c:pt>
                <c:pt idx="420">
                  <c:v>-0.22635958333333334</c:v>
                </c:pt>
                <c:pt idx="421">
                  <c:v>-0.78263875000000005</c:v>
                </c:pt>
                <c:pt idx="422">
                  <c:v>-0.11510444444444448</c:v>
                </c:pt>
                <c:pt idx="423">
                  <c:v>9.4730138888888926E-2</c:v>
                </c:pt>
                <c:pt idx="424">
                  <c:v>-0.57926319444444441</c:v>
                </c:pt>
                <c:pt idx="425">
                  <c:v>-0.50472402777777781</c:v>
                </c:pt>
                <c:pt idx="426">
                  <c:v>-0.57521138888888879</c:v>
                </c:pt>
                <c:pt idx="427">
                  <c:v>-0.49537763888888875</c:v>
                </c:pt>
                <c:pt idx="428">
                  <c:v>-0.25102986111111109</c:v>
                </c:pt>
                <c:pt idx="429">
                  <c:v>-0.45812333333333333</c:v>
                </c:pt>
                <c:pt idx="430">
                  <c:v>-0.56432305555555551</c:v>
                </c:pt>
                <c:pt idx="431">
                  <c:v>-8.6687083333333345E-2</c:v>
                </c:pt>
                <c:pt idx="432">
                  <c:v>-0.11759152777777776</c:v>
                </c:pt>
                <c:pt idx="433">
                  <c:v>0.82250402777777776</c:v>
                </c:pt>
                <c:pt idx="434">
                  <c:v>-0.86821000000000004</c:v>
                </c:pt>
                <c:pt idx="435">
                  <c:v>-0.4019990277777778</c:v>
                </c:pt>
                <c:pt idx="436">
                  <c:v>-0.29010736111111113</c:v>
                </c:pt>
                <c:pt idx="437">
                  <c:v>0.2398133333333333</c:v>
                </c:pt>
                <c:pt idx="438">
                  <c:v>-0.28763069444444456</c:v>
                </c:pt>
                <c:pt idx="439">
                  <c:v>-0.10639513888888893</c:v>
                </c:pt>
                <c:pt idx="440">
                  <c:v>-0.2681879166666668</c:v>
                </c:pt>
                <c:pt idx="441">
                  <c:v>-8.0209305555555555E-2</c:v>
                </c:pt>
                <c:pt idx="442">
                  <c:v>-0.26825402777777774</c:v>
                </c:pt>
                <c:pt idx="443">
                  <c:v>-0.63816236111111113</c:v>
                </c:pt>
                <c:pt idx="444">
                  <c:v>-0.24004374999999997</c:v>
                </c:pt>
                <c:pt idx="445">
                  <c:v>-7.4231805555555627E-2</c:v>
                </c:pt>
                <c:pt idx="446">
                  <c:v>0.37051958333333335</c:v>
                </c:pt>
                <c:pt idx="447">
                  <c:v>-1.8703749999999991E-2</c:v>
                </c:pt>
                <c:pt idx="448">
                  <c:v>0.29267513888888885</c:v>
                </c:pt>
                <c:pt idx="449">
                  <c:v>0.62154805555555559</c:v>
                </c:pt>
                <c:pt idx="450">
                  <c:v>-0.14108694444444442</c:v>
                </c:pt>
                <c:pt idx="451">
                  <c:v>-0.32613208333333327</c:v>
                </c:pt>
                <c:pt idx="452">
                  <c:v>1.1371250000000048E-2</c:v>
                </c:pt>
                <c:pt idx="453">
                  <c:v>0.17797138888888886</c:v>
                </c:pt>
                <c:pt idx="454">
                  <c:v>0.28273013888888887</c:v>
                </c:pt>
                <c:pt idx="455">
                  <c:v>-0.20026124999999997</c:v>
                </c:pt>
                <c:pt idx="456">
                  <c:v>-0.18996402777777782</c:v>
                </c:pt>
                <c:pt idx="457">
                  <c:v>-0.23021666666666663</c:v>
                </c:pt>
                <c:pt idx="458">
                  <c:v>0.80589680555555554</c:v>
                </c:pt>
                <c:pt idx="459">
                  <c:v>0.55970388888888878</c:v>
                </c:pt>
                <c:pt idx="460">
                  <c:v>0.14876666666666671</c:v>
                </c:pt>
                <c:pt idx="461">
                  <c:v>1.1160138888888914E-2</c:v>
                </c:pt>
                <c:pt idx="462">
                  <c:v>0.48597805555555557</c:v>
                </c:pt>
                <c:pt idx="463">
                  <c:v>-0.42483472222222218</c:v>
                </c:pt>
                <c:pt idx="464">
                  <c:v>-0.88908694444444447</c:v>
                </c:pt>
                <c:pt idx="465">
                  <c:v>-0.61870902777777781</c:v>
                </c:pt>
                <c:pt idx="466">
                  <c:v>-0.58044597222222216</c:v>
                </c:pt>
                <c:pt idx="467">
                  <c:v>-0.68809166666666655</c:v>
                </c:pt>
                <c:pt idx="468">
                  <c:v>-0.35314069444444451</c:v>
                </c:pt>
                <c:pt idx="469">
                  <c:v>-0.17047430555555557</c:v>
                </c:pt>
                <c:pt idx="470">
                  <c:v>-0.30572847222222227</c:v>
                </c:pt>
                <c:pt idx="471">
                  <c:v>-0.56181930555555559</c:v>
                </c:pt>
                <c:pt idx="472">
                  <c:v>-0.3174608333333333</c:v>
                </c:pt>
                <c:pt idx="473">
                  <c:v>-0.48643152777777782</c:v>
                </c:pt>
                <c:pt idx="474">
                  <c:v>-0.26530166666666677</c:v>
                </c:pt>
                <c:pt idx="475">
                  <c:v>-0.4787636111111111</c:v>
                </c:pt>
                <c:pt idx="476">
                  <c:v>-2.8655555555555517E-2</c:v>
                </c:pt>
                <c:pt idx="477">
                  <c:v>-0.23761972222222222</c:v>
                </c:pt>
                <c:pt idx="478">
                  <c:v>3.354555555555553E-2</c:v>
                </c:pt>
                <c:pt idx="479">
                  <c:v>-0.45811111111111114</c:v>
                </c:pt>
                <c:pt idx="480">
                  <c:v>-0.44049722222222232</c:v>
                </c:pt>
                <c:pt idx="481">
                  <c:v>-0.24364083333333342</c:v>
                </c:pt>
                <c:pt idx="482">
                  <c:v>-0.28282694444444439</c:v>
                </c:pt>
                <c:pt idx="483">
                  <c:v>-0.61965597222222224</c:v>
                </c:pt>
                <c:pt idx="484">
                  <c:v>-0.56862527777777772</c:v>
                </c:pt>
                <c:pt idx="485">
                  <c:v>-0.3590294444444444</c:v>
                </c:pt>
                <c:pt idx="486">
                  <c:v>-0.62050944444444445</c:v>
                </c:pt>
                <c:pt idx="487">
                  <c:v>-0.81555972222222217</c:v>
                </c:pt>
                <c:pt idx="488">
                  <c:v>-0.34224888888888888</c:v>
                </c:pt>
                <c:pt idx="489">
                  <c:v>0.6237698611111111</c:v>
                </c:pt>
                <c:pt idx="490">
                  <c:v>-0.42395875</c:v>
                </c:pt>
                <c:pt idx="491">
                  <c:v>-0.37151972222222224</c:v>
                </c:pt>
                <c:pt idx="492">
                  <c:v>-0.57556916666666669</c:v>
                </c:pt>
                <c:pt idx="493">
                  <c:v>0.11796111111111114</c:v>
                </c:pt>
                <c:pt idx="494">
                  <c:v>-0.39165055555555556</c:v>
                </c:pt>
                <c:pt idx="495">
                  <c:v>4.6369861111111146E-2</c:v>
                </c:pt>
                <c:pt idx="496">
                  <c:v>-1.1056944444444472E-2</c:v>
                </c:pt>
                <c:pt idx="497">
                  <c:v>-1.7427361111111143E-2</c:v>
                </c:pt>
                <c:pt idx="498">
                  <c:v>-0.43154263888888889</c:v>
                </c:pt>
                <c:pt idx="499">
                  <c:v>-0.53938875000000008</c:v>
                </c:pt>
                <c:pt idx="500">
                  <c:v>-0.36968986111111113</c:v>
                </c:pt>
                <c:pt idx="501">
                  <c:v>-0.41199847222222219</c:v>
                </c:pt>
                <c:pt idx="502">
                  <c:v>-0.40669541666666664</c:v>
                </c:pt>
                <c:pt idx="503">
                  <c:v>-0.38455888888888878</c:v>
                </c:pt>
                <c:pt idx="504">
                  <c:v>-0.49567166666666668</c:v>
                </c:pt>
                <c:pt idx="505">
                  <c:v>-0.45227791666666661</c:v>
                </c:pt>
                <c:pt idx="506">
                  <c:v>-7.3419444444444495E-3</c:v>
                </c:pt>
                <c:pt idx="507">
                  <c:v>0.38045513888888888</c:v>
                </c:pt>
                <c:pt idx="508">
                  <c:v>0.10423375000000003</c:v>
                </c:pt>
                <c:pt idx="509">
                  <c:v>-0.66597263888888891</c:v>
                </c:pt>
                <c:pt idx="510">
                  <c:v>-0.48024291666666657</c:v>
                </c:pt>
                <c:pt idx="511">
                  <c:v>-0.60350819444444437</c:v>
                </c:pt>
                <c:pt idx="512">
                  <c:v>-0.54467638888888881</c:v>
                </c:pt>
                <c:pt idx="513">
                  <c:v>-0.71370722222222227</c:v>
                </c:pt>
                <c:pt idx="514">
                  <c:v>2.4679305555555552E-2</c:v>
                </c:pt>
                <c:pt idx="515">
                  <c:v>-0.15531374999999994</c:v>
                </c:pt>
                <c:pt idx="516">
                  <c:v>-0.52761402777777777</c:v>
                </c:pt>
                <c:pt idx="517">
                  <c:v>-0.62997972222222232</c:v>
                </c:pt>
                <c:pt idx="518">
                  <c:v>-0.49399750000000009</c:v>
                </c:pt>
                <c:pt idx="519">
                  <c:v>-1.0340833333333275E-2</c:v>
                </c:pt>
                <c:pt idx="520">
                  <c:v>-0.63253805555555553</c:v>
                </c:pt>
                <c:pt idx="521">
                  <c:v>-0.1146623611111111</c:v>
                </c:pt>
                <c:pt idx="522">
                  <c:v>-0.64773416666666672</c:v>
                </c:pt>
                <c:pt idx="523">
                  <c:v>-0.43016708333333331</c:v>
                </c:pt>
                <c:pt idx="524">
                  <c:v>-0.20665861111111114</c:v>
                </c:pt>
                <c:pt idx="525">
                  <c:v>-0.64252444444444445</c:v>
                </c:pt>
                <c:pt idx="526">
                  <c:v>0.32180749999999997</c:v>
                </c:pt>
                <c:pt idx="527">
                  <c:v>-0.2456333333333334</c:v>
                </c:pt>
                <c:pt idx="528">
                  <c:v>0.61009486111111122</c:v>
                </c:pt>
                <c:pt idx="529">
                  <c:v>0.6072554166666666</c:v>
                </c:pt>
                <c:pt idx="530">
                  <c:v>-0.35226833333333335</c:v>
                </c:pt>
                <c:pt idx="531">
                  <c:v>-7.3048055555555602E-2</c:v>
                </c:pt>
                <c:pt idx="532">
                  <c:v>0.28935902777777778</c:v>
                </c:pt>
                <c:pt idx="533">
                  <c:v>-0.35706611111111108</c:v>
                </c:pt>
                <c:pt idx="534">
                  <c:v>-0.93148777777777769</c:v>
                </c:pt>
                <c:pt idx="535">
                  <c:v>-0.77053347222222224</c:v>
                </c:pt>
                <c:pt idx="536">
                  <c:v>-0.61482138888888893</c:v>
                </c:pt>
                <c:pt idx="537">
                  <c:v>-0.9136225</c:v>
                </c:pt>
                <c:pt idx="538">
                  <c:v>0.31442430555555556</c:v>
                </c:pt>
                <c:pt idx="539">
                  <c:v>-0.61906444444444442</c:v>
                </c:pt>
                <c:pt idx="540">
                  <c:v>-0.54917180555555556</c:v>
                </c:pt>
                <c:pt idx="541">
                  <c:v>-0.39138124999999996</c:v>
                </c:pt>
                <c:pt idx="542">
                  <c:v>-0.26460611111111115</c:v>
                </c:pt>
                <c:pt idx="543">
                  <c:v>-4.8206805555555537E-2</c:v>
                </c:pt>
                <c:pt idx="544">
                  <c:v>-0.40370402777777781</c:v>
                </c:pt>
                <c:pt idx="545">
                  <c:v>-0.93543194444444455</c:v>
                </c:pt>
                <c:pt idx="546">
                  <c:v>-8.8473055555555513E-2</c:v>
                </c:pt>
                <c:pt idx="547">
                  <c:v>-0.28385041666666661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E-470A-8290-70C1A3A6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'Z-scores'!$C$1:$UD$1</c:f>
              <c:numCache>
                <c:formatCode>General</c:formatCode>
                <c:ptCount val="548"/>
                <c:pt idx="0">
                  <c:v>7</c:v>
                </c:pt>
                <c:pt idx="1">
                  <c:v>8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98</c:v>
                </c:pt>
                <c:pt idx="62">
                  <c:v>99</c:v>
                </c:pt>
                <c:pt idx="63">
                  <c:v>100</c:v>
                </c:pt>
                <c:pt idx="64">
                  <c:v>101</c:v>
                </c:pt>
                <c:pt idx="65">
                  <c:v>102</c:v>
                </c:pt>
                <c:pt idx="66">
                  <c:v>103</c:v>
                </c:pt>
                <c:pt idx="67">
                  <c:v>106</c:v>
                </c:pt>
                <c:pt idx="68">
                  <c:v>107</c:v>
                </c:pt>
                <c:pt idx="69">
                  <c:v>108</c:v>
                </c:pt>
                <c:pt idx="70">
                  <c:v>109</c:v>
                </c:pt>
                <c:pt idx="71">
                  <c:v>110</c:v>
                </c:pt>
                <c:pt idx="72">
                  <c:v>111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120</c:v>
                </c:pt>
                <c:pt idx="80">
                  <c:v>121</c:v>
                </c:pt>
                <c:pt idx="81">
                  <c:v>122</c:v>
                </c:pt>
                <c:pt idx="82">
                  <c:v>123</c:v>
                </c:pt>
                <c:pt idx="83">
                  <c:v>124</c:v>
                </c:pt>
                <c:pt idx="84">
                  <c:v>125</c:v>
                </c:pt>
                <c:pt idx="85">
                  <c:v>127</c:v>
                </c:pt>
                <c:pt idx="86">
                  <c:v>128</c:v>
                </c:pt>
                <c:pt idx="87">
                  <c:v>129</c:v>
                </c:pt>
                <c:pt idx="88">
                  <c:v>130</c:v>
                </c:pt>
                <c:pt idx="89">
                  <c:v>131</c:v>
                </c:pt>
                <c:pt idx="90">
                  <c:v>132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  <c:pt idx="100">
                  <c:v>151</c:v>
                </c:pt>
                <c:pt idx="101">
                  <c:v>152</c:v>
                </c:pt>
                <c:pt idx="102">
                  <c:v>153</c:v>
                </c:pt>
                <c:pt idx="103">
                  <c:v>155</c:v>
                </c:pt>
                <c:pt idx="104">
                  <c:v>156</c:v>
                </c:pt>
                <c:pt idx="105">
                  <c:v>157</c:v>
                </c:pt>
                <c:pt idx="106">
                  <c:v>158</c:v>
                </c:pt>
                <c:pt idx="107">
                  <c:v>159</c:v>
                </c:pt>
                <c:pt idx="108">
                  <c:v>160</c:v>
                </c:pt>
                <c:pt idx="109">
                  <c:v>162</c:v>
                </c:pt>
                <c:pt idx="110">
                  <c:v>163</c:v>
                </c:pt>
                <c:pt idx="111">
                  <c:v>164</c:v>
                </c:pt>
                <c:pt idx="112">
                  <c:v>165</c:v>
                </c:pt>
                <c:pt idx="113">
                  <c:v>166</c:v>
                </c:pt>
                <c:pt idx="114">
                  <c:v>167</c:v>
                </c:pt>
                <c:pt idx="115">
                  <c:v>169</c:v>
                </c:pt>
                <c:pt idx="116">
                  <c:v>170</c:v>
                </c:pt>
                <c:pt idx="117">
                  <c:v>171</c:v>
                </c:pt>
                <c:pt idx="118">
                  <c:v>172</c:v>
                </c:pt>
                <c:pt idx="119">
                  <c:v>173</c:v>
                </c:pt>
                <c:pt idx="120">
                  <c:v>174</c:v>
                </c:pt>
                <c:pt idx="121">
                  <c:v>176</c:v>
                </c:pt>
                <c:pt idx="122">
                  <c:v>177</c:v>
                </c:pt>
                <c:pt idx="123">
                  <c:v>178</c:v>
                </c:pt>
                <c:pt idx="124">
                  <c:v>179</c:v>
                </c:pt>
                <c:pt idx="125">
                  <c:v>180</c:v>
                </c:pt>
                <c:pt idx="126">
                  <c:v>181</c:v>
                </c:pt>
                <c:pt idx="127">
                  <c:v>189</c:v>
                </c:pt>
                <c:pt idx="128">
                  <c:v>190</c:v>
                </c:pt>
                <c:pt idx="129">
                  <c:v>191</c:v>
                </c:pt>
                <c:pt idx="130">
                  <c:v>192</c:v>
                </c:pt>
                <c:pt idx="131">
                  <c:v>193</c:v>
                </c:pt>
                <c:pt idx="132">
                  <c:v>195</c:v>
                </c:pt>
                <c:pt idx="133">
                  <c:v>196</c:v>
                </c:pt>
                <c:pt idx="134">
                  <c:v>197</c:v>
                </c:pt>
                <c:pt idx="135">
                  <c:v>198</c:v>
                </c:pt>
                <c:pt idx="136">
                  <c:v>199</c:v>
                </c:pt>
                <c:pt idx="137">
                  <c:v>201</c:v>
                </c:pt>
                <c:pt idx="138">
                  <c:v>203</c:v>
                </c:pt>
                <c:pt idx="139">
                  <c:v>204</c:v>
                </c:pt>
                <c:pt idx="140">
                  <c:v>205</c:v>
                </c:pt>
                <c:pt idx="141">
                  <c:v>206</c:v>
                </c:pt>
                <c:pt idx="142">
                  <c:v>208</c:v>
                </c:pt>
                <c:pt idx="143">
                  <c:v>210</c:v>
                </c:pt>
                <c:pt idx="144">
                  <c:v>211</c:v>
                </c:pt>
                <c:pt idx="145">
                  <c:v>212</c:v>
                </c:pt>
                <c:pt idx="146">
                  <c:v>213</c:v>
                </c:pt>
                <c:pt idx="147">
                  <c:v>221</c:v>
                </c:pt>
                <c:pt idx="148">
                  <c:v>222</c:v>
                </c:pt>
                <c:pt idx="149">
                  <c:v>223</c:v>
                </c:pt>
                <c:pt idx="150">
                  <c:v>224</c:v>
                </c:pt>
                <c:pt idx="151">
                  <c:v>225</c:v>
                </c:pt>
                <c:pt idx="152">
                  <c:v>227</c:v>
                </c:pt>
                <c:pt idx="153">
                  <c:v>229</c:v>
                </c:pt>
                <c:pt idx="154">
                  <c:v>230</c:v>
                </c:pt>
                <c:pt idx="155">
                  <c:v>231</c:v>
                </c:pt>
                <c:pt idx="156">
                  <c:v>234</c:v>
                </c:pt>
                <c:pt idx="157">
                  <c:v>235</c:v>
                </c:pt>
                <c:pt idx="158">
                  <c:v>236</c:v>
                </c:pt>
                <c:pt idx="159">
                  <c:v>237</c:v>
                </c:pt>
                <c:pt idx="160">
                  <c:v>238</c:v>
                </c:pt>
                <c:pt idx="161">
                  <c:v>240</c:v>
                </c:pt>
                <c:pt idx="162">
                  <c:v>241</c:v>
                </c:pt>
                <c:pt idx="163">
                  <c:v>242</c:v>
                </c:pt>
                <c:pt idx="164">
                  <c:v>243</c:v>
                </c:pt>
                <c:pt idx="165">
                  <c:v>244</c:v>
                </c:pt>
                <c:pt idx="166">
                  <c:v>245</c:v>
                </c:pt>
                <c:pt idx="167">
                  <c:v>247</c:v>
                </c:pt>
                <c:pt idx="168">
                  <c:v>248</c:v>
                </c:pt>
                <c:pt idx="169">
                  <c:v>249</c:v>
                </c:pt>
                <c:pt idx="170">
                  <c:v>250</c:v>
                </c:pt>
                <c:pt idx="171">
                  <c:v>253</c:v>
                </c:pt>
                <c:pt idx="172">
                  <c:v>254</c:v>
                </c:pt>
                <c:pt idx="173">
                  <c:v>255</c:v>
                </c:pt>
                <c:pt idx="174">
                  <c:v>256</c:v>
                </c:pt>
                <c:pt idx="175">
                  <c:v>257</c:v>
                </c:pt>
                <c:pt idx="176">
                  <c:v>259</c:v>
                </c:pt>
                <c:pt idx="177">
                  <c:v>260</c:v>
                </c:pt>
                <c:pt idx="178">
                  <c:v>261</c:v>
                </c:pt>
                <c:pt idx="179">
                  <c:v>262</c:v>
                </c:pt>
                <c:pt idx="180">
                  <c:v>263</c:v>
                </c:pt>
                <c:pt idx="181">
                  <c:v>264</c:v>
                </c:pt>
                <c:pt idx="182">
                  <c:v>266</c:v>
                </c:pt>
                <c:pt idx="183">
                  <c:v>267</c:v>
                </c:pt>
                <c:pt idx="184">
                  <c:v>268</c:v>
                </c:pt>
                <c:pt idx="185">
                  <c:v>269</c:v>
                </c:pt>
                <c:pt idx="186">
                  <c:v>270</c:v>
                </c:pt>
                <c:pt idx="187">
                  <c:v>271</c:v>
                </c:pt>
                <c:pt idx="188">
                  <c:v>273</c:v>
                </c:pt>
                <c:pt idx="189">
                  <c:v>275</c:v>
                </c:pt>
                <c:pt idx="190">
                  <c:v>276</c:v>
                </c:pt>
                <c:pt idx="191">
                  <c:v>277</c:v>
                </c:pt>
                <c:pt idx="192">
                  <c:v>278</c:v>
                </c:pt>
                <c:pt idx="193">
                  <c:v>287</c:v>
                </c:pt>
                <c:pt idx="194">
                  <c:v>288</c:v>
                </c:pt>
                <c:pt idx="195">
                  <c:v>289</c:v>
                </c:pt>
                <c:pt idx="196">
                  <c:v>290</c:v>
                </c:pt>
                <c:pt idx="197">
                  <c:v>291</c:v>
                </c:pt>
                <c:pt idx="198">
                  <c:v>292</c:v>
                </c:pt>
                <c:pt idx="199">
                  <c:v>294</c:v>
                </c:pt>
                <c:pt idx="200">
                  <c:v>295</c:v>
                </c:pt>
                <c:pt idx="201">
                  <c:v>296</c:v>
                </c:pt>
                <c:pt idx="202">
                  <c:v>297</c:v>
                </c:pt>
                <c:pt idx="203">
                  <c:v>298</c:v>
                </c:pt>
                <c:pt idx="204">
                  <c:v>299</c:v>
                </c:pt>
                <c:pt idx="205">
                  <c:v>300</c:v>
                </c:pt>
                <c:pt idx="206">
                  <c:v>301</c:v>
                </c:pt>
                <c:pt idx="207">
                  <c:v>302</c:v>
                </c:pt>
                <c:pt idx="208">
                  <c:v>303</c:v>
                </c:pt>
                <c:pt idx="209">
                  <c:v>304</c:v>
                </c:pt>
                <c:pt idx="210">
                  <c:v>305</c:v>
                </c:pt>
                <c:pt idx="211">
                  <c:v>306</c:v>
                </c:pt>
                <c:pt idx="212">
                  <c:v>313</c:v>
                </c:pt>
                <c:pt idx="213">
                  <c:v>314</c:v>
                </c:pt>
                <c:pt idx="214">
                  <c:v>315</c:v>
                </c:pt>
                <c:pt idx="215">
                  <c:v>316</c:v>
                </c:pt>
                <c:pt idx="216">
                  <c:v>323</c:v>
                </c:pt>
                <c:pt idx="217">
                  <c:v>335</c:v>
                </c:pt>
                <c:pt idx="218">
                  <c:v>341</c:v>
                </c:pt>
                <c:pt idx="219">
                  <c:v>348</c:v>
                </c:pt>
                <c:pt idx="220">
                  <c:v>350</c:v>
                </c:pt>
                <c:pt idx="221">
                  <c:v>352</c:v>
                </c:pt>
                <c:pt idx="222">
                  <c:v>355</c:v>
                </c:pt>
                <c:pt idx="223">
                  <c:v>368</c:v>
                </c:pt>
                <c:pt idx="224">
                  <c:v>373</c:v>
                </c:pt>
                <c:pt idx="225">
                  <c:v>378</c:v>
                </c:pt>
                <c:pt idx="226">
                  <c:v>381</c:v>
                </c:pt>
                <c:pt idx="227">
                  <c:v>386</c:v>
                </c:pt>
                <c:pt idx="228">
                  <c:v>391</c:v>
                </c:pt>
                <c:pt idx="229">
                  <c:v>397</c:v>
                </c:pt>
                <c:pt idx="230">
                  <c:v>402</c:v>
                </c:pt>
                <c:pt idx="231">
                  <c:v>407</c:v>
                </c:pt>
                <c:pt idx="232">
                  <c:v>414</c:v>
                </c:pt>
                <c:pt idx="233">
                  <c:v>415</c:v>
                </c:pt>
                <c:pt idx="234">
                  <c:v>416</c:v>
                </c:pt>
                <c:pt idx="235">
                  <c:v>418</c:v>
                </c:pt>
                <c:pt idx="236">
                  <c:v>437</c:v>
                </c:pt>
                <c:pt idx="237">
                  <c:v>451</c:v>
                </c:pt>
                <c:pt idx="238">
                  <c:v>452</c:v>
                </c:pt>
                <c:pt idx="239">
                  <c:v>455</c:v>
                </c:pt>
                <c:pt idx="240">
                  <c:v>468</c:v>
                </c:pt>
                <c:pt idx="241">
                  <c:v>478</c:v>
                </c:pt>
                <c:pt idx="242">
                  <c:v>484</c:v>
                </c:pt>
                <c:pt idx="243">
                  <c:v>488</c:v>
                </c:pt>
                <c:pt idx="244">
                  <c:v>492</c:v>
                </c:pt>
                <c:pt idx="245">
                  <c:v>496</c:v>
                </c:pt>
                <c:pt idx="246">
                  <c:v>505</c:v>
                </c:pt>
                <c:pt idx="247">
                  <c:v>507</c:v>
                </c:pt>
                <c:pt idx="248">
                  <c:v>509</c:v>
                </c:pt>
                <c:pt idx="249">
                  <c:v>510</c:v>
                </c:pt>
                <c:pt idx="250">
                  <c:v>511</c:v>
                </c:pt>
                <c:pt idx="251">
                  <c:v>513</c:v>
                </c:pt>
                <c:pt idx="252">
                  <c:v>514</c:v>
                </c:pt>
                <c:pt idx="253">
                  <c:v>515</c:v>
                </c:pt>
                <c:pt idx="254">
                  <c:v>516</c:v>
                </c:pt>
                <c:pt idx="255">
                  <c:v>519</c:v>
                </c:pt>
                <c:pt idx="256">
                  <c:v>521</c:v>
                </c:pt>
                <c:pt idx="257">
                  <c:v>523</c:v>
                </c:pt>
                <c:pt idx="258">
                  <c:v>525</c:v>
                </c:pt>
                <c:pt idx="259">
                  <c:v>526</c:v>
                </c:pt>
                <c:pt idx="260">
                  <c:v>527</c:v>
                </c:pt>
                <c:pt idx="261">
                  <c:v>535</c:v>
                </c:pt>
                <c:pt idx="262">
                  <c:v>536</c:v>
                </c:pt>
                <c:pt idx="263">
                  <c:v>537</c:v>
                </c:pt>
                <c:pt idx="264">
                  <c:v>538</c:v>
                </c:pt>
                <c:pt idx="265">
                  <c:v>539</c:v>
                </c:pt>
                <c:pt idx="266">
                  <c:v>540</c:v>
                </c:pt>
                <c:pt idx="267">
                  <c:v>541</c:v>
                </c:pt>
                <c:pt idx="268">
                  <c:v>542</c:v>
                </c:pt>
                <c:pt idx="269">
                  <c:v>543</c:v>
                </c:pt>
                <c:pt idx="270">
                  <c:v>547</c:v>
                </c:pt>
                <c:pt idx="271">
                  <c:v>548</c:v>
                </c:pt>
                <c:pt idx="272">
                  <c:v>556</c:v>
                </c:pt>
                <c:pt idx="273">
                  <c:v>558</c:v>
                </c:pt>
                <c:pt idx="274">
                  <c:v>559</c:v>
                </c:pt>
                <c:pt idx="275">
                  <c:v>560</c:v>
                </c:pt>
                <c:pt idx="276">
                  <c:v>562</c:v>
                </c:pt>
                <c:pt idx="277">
                  <c:v>565</c:v>
                </c:pt>
                <c:pt idx="278">
                  <c:v>566</c:v>
                </c:pt>
                <c:pt idx="279">
                  <c:v>567</c:v>
                </c:pt>
                <c:pt idx="280">
                  <c:v>569</c:v>
                </c:pt>
                <c:pt idx="281">
                  <c:v>586</c:v>
                </c:pt>
                <c:pt idx="282">
                  <c:v>589</c:v>
                </c:pt>
                <c:pt idx="283">
                  <c:v>592</c:v>
                </c:pt>
                <c:pt idx="284">
                  <c:v>593</c:v>
                </c:pt>
                <c:pt idx="285">
                  <c:v>595</c:v>
                </c:pt>
                <c:pt idx="286">
                  <c:v>596</c:v>
                </c:pt>
                <c:pt idx="287">
                  <c:v>597</c:v>
                </c:pt>
                <c:pt idx="288">
                  <c:v>598</c:v>
                </c:pt>
                <c:pt idx="289">
                  <c:v>600</c:v>
                </c:pt>
                <c:pt idx="290">
                  <c:v>601</c:v>
                </c:pt>
                <c:pt idx="291">
                  <c:v>602</c:v>
                </c:pt>
                <c:pt idx="292">
                  <c:v>603</c:v>
                </c:pt>
                <c:pt idx="293">
                  <c:v>605</c:v>
                </c:pt>
                <c:pt idx="294">
                  <c:v>609</c:v>
                </c:pt>
                <c:pt idx="295">
                  <c:v>612</c:v>
                </c:pt>
                <c:pt idx="296">
                  <c:v>613</c:v>
                </c:pt>
                <c:pt idx="297">
                  <c:v>614</c:v>
                </c:pt>
                <c:pt idx="298">
                  <c:v>615</c:v>
                </c:pt>
                <c:pt idx="299">
                  <c:v>617</c:v>
                </c:pt>
                <c:pt idx="300">
                  <c:v>618</c:v>
                </c:pt>
                <c:pt idx="301">
                  <c:v>621</c:v>
                </c:pt>
                <c:pt idx="302">
                  <c:v>622</c:v>
                </c:pt>
                <c:pt idx="303">
                  <c:v>623</c:v>
                </c:pt>
                <c:pt idx="304">
                  <c:v>624</c:v>
                </c:pt>
                <c:pt idx="305">
                  <c:v>627</c:v>
                </c:pt>
                <c:pt idx="306">
                  <c:v>631</c:v>
                </c:pt>
                <c:pt idx="307">
                  <c:v>632</c:v>
                </c:pt>
                <c:pt idx="308">
                  <c:v>634</c:v>
                </c:pt>
                <c:pt idx="309">
                  <c:v>635</c:v>
                </c:pt>
                <c:pt idx="310">
                  <c:v>636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645</c:v>
                </c:pt>
                <c:pt idx="318">
                  <c:v>646</c:v>
                </c:pt>
                <c:pt idx="319">
                  <c:v>649</c:v>
                </c:pt>
                <c:pt idx="320">
                  <c:v>650</c:v>
                </c:pt>
                <c:pt idx="321">
                  <c:v>651</c:v>
                </c:pt>
                <c:pt idx="322">
                  <c:v>653</c:v>
                </c:pt>
                <c:pt idx="323">
                  <c:v>655</c:v>
                </c:pt>
                <c:pt idx="324">
                  <c:v>656</c:v>
                </c:pt>
                <c:pt idx="325">
                  <c:v>658</c:v>
                </c:pt>
                <c:pt idx="326">
                  <c:v>671</c:v>
                </c:pt>
                <c:pt idx="327">
                  <c:v>673</c:v>
                </c:pt>
                <c:pt idx="328">
                  <c:v>675</c:v>
                </c:pt>
                <c:pt idx="329">
                  <c:v>676</c:v>
                </c:pt>
                <c:pt idx="330">
                  <c:v>677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687</c:v>
                </c:pt>
                <c:pt idx="337">
                  <c:v>688</c:v>
                </c:pt>
                <c:pt idx="338">
                  <c:v>689</c:v>
                </c:pt>
                <c:pt idx="339">
                  <c:v>690</c:v>
                </c:pt>
                <c:pt idx="340">
                  <c:v>691</c:v>
                </c:pt>
                <c:pt idx="341">
                  <c:v>692</c:v>
                </c:pt>
                <c:pt idx="342">
                  <c:v>694</c:v>
                </c:pt>
                <c:pt idx="343">
                  <c:v>700</c:v>
                </c:pt>
                <c:pt idx="344">
                  <c:v>701</c:v>
                </c:pt>
                <c:pt idx="345">
                  <c:v>703</c:v>
                </c:pt>
                <c:pt idx="346">
                  <c:v>707</c:v>
                </c:pt>
                <c:pt idx="347">
                  <c:v>708</c:v>
                </c:pt>
                <c:pt idx="348">
                  <c:v>709</c:v>
                </c:pt>
                <c:pt idx="349">
                  <c:v>713</c:v>
                </c:pt>
                <c:pt idx="350">
                  <c:v>714</c:v>
                </c:pt>
                <c:pt idx="351">
                  <c:v>715</c:v>
                </c:pt>
                <c:pt idx="352">
                  <c:v>720</c:v>
                </c:pt>
                <c:pt idx="353">
                  <c:v>725</c:v>
                </c:pt>
                <c:pt idx="354">
                  <c:v>726</c:v>
                </c:pt>
                <c:pt idx="355">
                  <c:v>728</c:v>
                </c:pt>
                <c:pt idx="356">
                  <c:v>729</c:v>
                </c:pt>
                <c:pt idx="357">
                  <c:v>730</c:v>
                </c:pt>
                <c:pt idx="358">
                  <c:v>731</c:v>
                </c:pt>
                <c:pt idx="359">
                  <c:v>732</c:v>
                </c:pt>
                <c:pt idx="360">
                  <c:v>733</c:v>
                </c:pt>
                <c:pt idx="361">
                  <c:v>734</c:v>
                </c:pt>
                <c:pt idx="362">
                  <c:v>736</c:v>
                </c:pt>
                <c:pt idx="363">
                  <c:v>737</c:v>
                </c:pt>
                <c:pt idx="364">
                  <c:v>740</c:v>
                </c:pt>
                <c:pt idx="365">
                  <c:v>741</c:v>
                </c:pt>
                <c:pt idx="366">
                  <c:v>743</c:v>
                </c:pt>
                <c:pt idx="367">
                  <c:v>747</c:v>
                </c:pt>
                <c:pt idx="368">
                  <c:v>748</c:v>
                </c:pt>
                <c:pt idx="369">
                  <c:v>749</c:v>
                </c:pt>
                <c:pt idx="370">
                  <c:v>750</c:v>
                </c:pt>
                <c:pt idx="371">
                  <c:v>752</c:v>
                </c:pt>
                <c:pt idx="372">
                  <c:v>753</c:v>
                </c:pt>
                <c:pt idx="373">
                  <c:v>754</c:v>
                </c:pt>
                <c:pt idx="374">
                  <c:v>758</c:v>
                </c:pt>
                <c:pt idx="375">
                  <c:v>760</c:v>
                </c:pt>
                <c:pt idx="376">
                  <c:v>761</c:v>
                </c:pt>
                <c:pt idx="377">
                  <c:v>762</c:v>
                </c:pt>
                <c:pt idx="378">
                  <c:v>763</c:v>
                </c:pt>
                <c:pt idx="379">
                  <c:v>764</c:v>
                </c:pt>
                <c:pt idx="380">
                  <c:v>765</c:v>
                </c:pt>
                <c:pt idx="381">
                  <c:v>766</c:v>
                </c:pt>
                <c:pt idx="382">
                  <c:v>767</c:v>
                </c:pt>
                <c:pt idx="383">
                  <c:v>768</c:v>
                </c:pt>
                <c:pt idx="384">
                  <c:v>769</c:v>
                </c:pt>
                <c:pt idx="385">
                  <c:v>770</c:v>
                </c:pt>
                <c:pt idx="386">
                  <c:v>772</c:v>
                </c:pt>
                <c:pt idx="387">
                  <c:v>773</c:v>
                </c:pt>
                <c:pt idx="388">
                  <c:v>774</c:v>
                </c:pt>
                <c:pt idx="389">
                  <c:v>775</c:v>
                </c:pt>
                <c:pt idx="390">
                  <c:v>776</c:v>
                </c:pt>
                <c:pt idx="391">
                  <c:v>777</c:v>
                </c:pt>
                <c:pt idx="392">
                  <c:v>778</c:v>
                </c:pt>
                <c:pt idx="393">
                  <c:v>779</c:v>
                </c:pt>
                <c:pt idx="394">
                  <c:v>780</c:v>
                </c:pt>
                <c:pt idx="395">
                  <c:v>782</c:v>
                </c:pt>
                <c:pt idx="396">
                  <c:v>783</c:v>
                </c:pt>
                <c:pt idx="397">
                  <c:v>784</c:v>
                </c:pt>
                <c:pt idx="398">
                  <c:v>785</c:v>
                </c:pt>
                <c:pt idx="399">
                  <c:v>790</c:v>
                </c:pt>
                <c:pt idx="400">
                  <c:v>791</c:v>
                </c:pt>
                <c:pt idx="401">
                  <c:v>794</c:v>
                </c:pt>
                <c:pt idx="402">
                  <c:v>795</c:v>
                </c:pt>
                <c:pt idx="403">
                  <c:v>796</c:v>
                </c:pt>
                <c:pt idx="404">
                  <c:v>798</c:v>
                </c:pt>
                <c:pt idx="405">
                  <c:v>799</c:v>
                </c:pt>
                <c:pt idx="406">
                  <c:v>804</c:v>
                </c:pt>
                <c:pt idx="407">
                  <c:v>805</c:v>
                </c:pt>
                <c:pt idx="408">
                  <c:v>818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823</c:v>
                </c:pt>
                <c:pt idx="413">
                  <c:v>825</c:v>
                </c:pt>
                <c:pt idx="414">
                  <c:v>826</c:v>
                </c:pt>
                <c:pt idx="415">
                  <c:v>827</c:v>
                </c:pt>
                <c:pt idx="416">
                  <c:v>829</c:v>
                </c:pt>
                <c:pt idx="417">
                  <c:v>831</c:v>
                </c:pt>
                <c:pt idx="418">
                  <c:v>832</c:v>
                </c:pt>
                <c:pt idx="419">
                  <c:v>833</c:v>
                </c:pt>
                <c:pt idx="420">
                  <c:v>835</c:v>
                </c:pt>
                <c:pt idx="421">
                  <c:v>838</c:v>
                </c:pt>
                <c:pt idx="422">
                  <c:v>839</c:v>
                </c:pt>
                <c:pt idx="423">
                  <c:v>840</c:v>
                </c:pt>
                <c:pt idx="424">
                  <c:v>841</c:v>
                </c:pt>
                <c:pt idx="425">
                  <c:v>842</c:v>
                </c:pt>
                <c:pt idx="426">
                  <c:v>843</c:v>
                </c:pt>
                <c:pt idx="427">
                  <c:v>844</c:v>
                </c:pt>
                <c:pt idx="428">
                  <c:v>845</c:v>
                </c:pt>
                <c:pt idx="429">
                  <c:v>847</c:v>
                </c:pt>
                <c:pt idx="430">
                  <c:v>851</c:v>
                </c:pt>
                <c:pt idx="431">
                  <c:v>852</c:v>
                </c:pt>
                <c:pt idx="432">
                  <c:v>854</c:v>
                </c:pt>
                <c:pt idx="433">
                  <c:v>855</c:v>
                </c:pt>
                <c:pt idx="434">
                  <c:v>856</c:v>
                </c:pt>
                <c:pt idx="435">
                  <c:v>857</c:v>
                </c:pt>
                <c:pt idx="436">
                  <c:v>857</c:v>
                </c:pt>
                <c:pt idx="437">
                  <c:v>858</c:v>
                </c:pt>
                <c:pt idx="438">
                  <c:v>864</c:v>
                </c:pt>
                <c:pt idx="439">
                  <c:v>865</c:v>
                </c:pt>
                <c:pt idx="440">
                  <c:v>866</c:v>
                </c:pt>
                <c:pt idx="441">
                  <c:v>874</c:v>
                </c:pt>
                <c:pt idx="442">
                  <c:v>876</c:v>
                </c:pt>
                <c:pt idx="443">
                  <c:v>877</c:v>
                </c:pt>
                <c:pt idx="444">
                  <c:v>880</c:v>
                </c:pt>
                <c:pt idx="445">
                  <c:v>881</c:v>
                </c:pt>
                <c:pt idx="446">
                  <c:v>882</c:v>
                </c:pt>
                <c:pt idx="447">
                  <c:v>884</c:v>
                </c:pt>
                <c:pt idx="448">
                  <c:v>885</c:v>
                </c:pt>
                <c:pt idx="449">
                  <c:v>886</c:v>
                </c:pt>
                <c:pt idx="450">
                  <c:v>887</c:v>
                </c:pt>
                <c:pt idx="451">
                  <c:v>888</c:v>
                </c:pt>
                <c:pt idx="452">
                  <c:v>889</c:v>
                </c:pt>
                <c:pt idx="453">
                  <c:v>890</c:v>
                </c:pt>
                <c:pt idx="454">
                  <c:v>893</c:v>
                </c:pt>
                <c:pt idx="455">
                  <c:v>895</c:v>
                </c:pt>
                <c:pt idx="456">
                  <c:v>896</c:v>
                </c:pt>
                <c:pt idx="457">
                  <c:v>897</c:v>
                </c:pt>
                <c:pt idx="458">
                  <c:v>898</c:v>
                </c:pt>
                <c:pt idx="459">
                  <c:v>900</c:v>
                </c:pt>
                <c:pt idx="460">
                  <c:v>901</c:v>
                </c:pt>
                <c:pt idx="461">
                  <c:v>904</c:v>
                </c:pt>
                <c:pt idx="462">
                  <c:v>905</c:v>
                </c:pt>
                <c:pt idx="463">
                  <c:v>907</c:v>
                </c:pt>
                <c:pt idx="464">
                  <c:v>911</c:v>
                </c:pt>
                <c:pt idx="465">
                  <c:v>912</c:v>
                </c:pt>
                <c:pt idx="466">
                  <c:v>913</c:v>
                </c:pt>
                <c:pt idx="467">
                  <c:v>914</c:v>
                </c:pt>
                <c:pt idx="468">
                  <c:v>915</c:v>
                </c:pt>
                <c:pt idx="469">
                  <c:v>916</c:v>
                </c:pt>
                <c:pt idx="470">
                  <c:v>917</c:v>
                </c:pt>
                <c:pt idx="471">
                  <c:v>929</c:v>
                </c:pt>
                <c:pt idx="472">
                  <c:v>933</c:v>
                </c:pt>
                <c:pt idx="473">
                  <c:v>942</c:v>
                </c:pt>
                <c:pt idx="474">
                  <c:v>955</c:v>
                </c:pt>
                <c:pt idx="475">
                  <c:v>959</c:v>
                </c:pt>
                <c:pt idx="476">
                  <c:v>963</c:v>
                </c:pt>
                <c:pt idx="477">
                  <c:v>967</c:v>
                </c:pt>
                <c:pt idx="478">
                  <c:v>971</c:v>
                </c:pt>
                <c:pt idx="479">
                  <c:v>975</c:v>
                </c:pt>
                <c:pt idx="480">
                  <c:v>979</c:v>
                </c:pt>
                <c:pt idx="481">
                  <c:v>988</c:v>
                </c:pt>
                <c:pt idx="482">
                  <c:v>992</c:v>
                </c:pt>
                <c:pt idx="483">
                  <c:v>996</c:v>
                </c:pt>
                <c:pt idx="484">
                  <c:v>1000</c:v>
                </c:pt>
                <c:pt idx="485">
                  <c:v>1005</c:v>
                </c:pt>
                <c:pt idx="486">
                  <c:v>1006</c:v>
                </c:pt>
                <c:pt idx="487">
                  <c:v>1007</c:v>
                </c:pt>
                <c:pt idx="488">
                  <c:v>1008</c:v>
                </c:pt>
                <c:pt idx="489">
                  <c:v>1009</c:v>
                </c:pt>
                <c:pt idx="490">
                  <c:v>1010</c:v>
                </c:pt>
                <c:pt idx="491">
                  <c:v>1011</c:v>
                </c:pt>
                <c:pt idx="492">
                  <c:v>1014</c:v>
                </c:pt>
                <c:pt idx="493">
                  <c:v>1017</c:v>
                </c:pt>
                <c:pt idx="494">
                  <c:v>1018</c:v>
                </c:pt>
                <c:pt idx="495">
                  <c:v>1019</c:v>
                </c:pt>
                <c:pt idx="496">
                  <c:v>1020</c:v>
                </c:pt>
                <c:pt idx="497">
                  <c:v>1021</c:v>
                </c:pt>
                <c:pt idx="498">
                  <c:v>1023</c:v>
                </c:pt>
                <c:pt idx="499">
                  <c:v>1024</c:v>
                </c:pt>
                <c:pt idx="500">
                  <c:v>1025</c:v>
                </c:pt>
                <c:pt idx="501">
                  <c:v>1026</c:v>
                </c:pt>
                <c:pt idx="502">
                  <c:v>1027</c:v>
                </c:pt>
                <c:pt idx="503">
                  <c:v>1029</c:v>
                </c:pt>
                <c:pt idx="504">
                  <c:v>1030</c:v>
                </c:pt>
                <c:pt idx="505">
                  <c:v>1031</c:v>
                </c:pt>
                <c:pt idx="506">
                  <c:v>1032</c:v>
                </c:pt>
                <c:pt idx="507">
                  <c:v>1033</c:v>
                </c:pt>
                <c:pt idx="508">
                  <c:v>1037</c:v>
                </c:pt>
                <c:pt idx="509">
                  <c:v>1038</c:v>
                </c:pt>
                <c:pt idx="510">
                  <c:v>1042</c:v>
                </c:pt>
                <c:pt idx="511">
                  <c:v>1043</c:v>
                </c:pt>
                <c:pt idx="512">
                  <c:v>1044</c:v>
                </c:pt>
                <c:pt idx="513">
                  <c:v>1046</c:v>
                </c:pt>
                <c:pt idx="514">
                  <c:v>1047</c:v>
                </c:pt>
                <c:pt idx="515">
                  <c:v>1048</c:v>
                </c:pt>
                <c:pt idx="516">
                  <c:v>1049</c:v>
                </c:pt>
                <c:pt idx="517">
                  <c:v>1050</c:v>
                </c:pt>
                <c:pt idx="518">
                  <c:v>1051</c:v>
                </c:pt>
                <c:pt idx="519">
                  <c:v>1052</c:v>
                </c:pt>
                <c:pt idx="520">
                  <c:v>1054</c:v>
                </c:pt>
                <c:pt idx="521">
                  <c:v>1055</c:v>
                </c:pt>
                <c:pt idx="522">
                  <c:v>1056</c:v>
                </c:pt>
                <c:pt idx="523">
                  <c:v>1058</c:v>
                </c:pt>
                <c:pt idx="524">
                  <c:v>1060</c:v>
                </c:pt>
                <c:pt idx="525">
                  <c:v>1062</c:v>
                </c:pt>
                <c:pt idx="526">
                  <c:v>1063</c:v>
                </c:pt>
                <c:pt idx="527">
                  <c:v>1064</c:v>
                </c:pt>
                <c:pt idx="528">
                  <c:v>1065</c:v>
                </c:pt>
                <c:pt idx="529">
                  <c:v>1066</c:v>
                </c:pt>
                <c:pt idx="530">
                  <c:v>1067</c:v>
                </c:pt>
                <c:pt idx="531">
                  <c:v>1068</c:v>
                </c:pt>
                <c:pt idx="532">
                  <c:v>1069</c:v>
                </c:pt>
                <c:pt idx="533">
                  <c:v>1071</c:v>
                </c:pt>
                <c:pt idx="534">
                  <c:v>1072</c:v>
                </c:pt>
                <c:pt idx="535">
                  <c:v>1073</c:v>
                </c:pt>
                <c:pt idx="536">
                  <c:v>1074</c:v>
                </c:pt>
                <c:pt idx="537">
                  <c:v>1075</c:v>
                </c:pt>
                <c:pt idx="538">
                  <c:v>1076</c:v>
                </c:pt>
                <c:pt idx="539">
                  <c:v>1077</c:v>
                </c:pt>
                <c:pt idx="540">
                  <c:v>1078</c:v>
                </c:pt>
                <c:pt idx="541">
                  <c:v>1079</c:v>
                </c:pt>
                <c:pt idx="542">
                  <c:v>1080</c:v>
                </c:pt>
                <c:pt idx="543">
                  <c:v>1083</c:v>
                </c:pt>
                <c:pt idx="544">
                  <c:v>1084</c:v>
                </c:pt>
                <c:pt idx="545">
                  <c:v>1085</c:v>
                </c:pt>
                <c:pt idx="546">
                  <c:v>1086</c:v>
                </c:pt>
                <c:pt idx="547">
                  <c:v>1088</c:v>
                </c:pt>
              </c:numCache>
            </c:numRef>
          </c:cat>
          <c:val>
            <c:numRef>
              <c:f>'Z-scores'!$C$23:$UD$23</c:f>
              <c:numCache>
                <c:formatCode>0</c:formatCode>
                <c:ptCount val="54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E-470A-8290-70C1A3A6624B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'Z-scores'!$C$1:$UD$1</c:f>
              <c:numCache>
                <c:formatCode>General</c:formatCode>
                <c:ptCount val="548"/>
                <c:pt idx="0">
                  <c:v>7</c:v>
                </c:pt>
                <c:pt idx="1">
                  <c:v>8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98</c:v>
                </c:pt>
                <c:pt idx="62">
                  <c:v>99</c:v>
                </c:pt>
                <c:pt idx="63">
                  <c:v>100</c:v>
                </c:pt>
                <c:pt idx="64">
                  <c:v>101</c:v>
                </c:pt>
                <c:pt idx="65">
                  <c:v>102</c:v>
                </c:pt>
                <c:pt idx="66">
                  <c:v>103</c:v>
                </c:pt>
                <c:pt idx="67">
                  <c:v>106</c:v>
                </c:pt>
                <c:pt idx="68">
                  <c:v>107</c:v>
                </c:pt>
                <c:pt idx="69">
                  <c:v>108</c:v>
                </c:pt>
                <c:pt idx="70">
                  <c:v>109</c:v>
                </c:pt>
                <c:pt idx="71">
                  <c:v>110</c:v>
                </c:pt>
                <c:pt idx="72">
                  <c:v>111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120</c:v>
                </c:pt>
                <c:pt idx="80">
                  <c:v>121</c:v>
                </c:pt>
                <c:pt idx="81">
                  <c:v>122</c:v>
                </c:pt>
                <c:pt idx="82">
                  <c:v>123</c:v>
                </c:pt>
                <c:pt idx="83">
                  <c:v>124</c:v>
                </c:pt>
                <c:pt idx="84">
                  <c:v>125</c:v>
                </c:pt>
                <c:pt idx="85">
                  <c:v>127</c:v>
                </c:pt>
                <c:pt idx="86">
                  <c:v>128</c:v>
                </c:pt>
                <c:pt idx="87">
                  <c:v>129</c:v>
                </c:pt>
                <c:pt idx="88">
                  <c:v>130</c:v>
                </c:pt>
                <c:pt idx="89">
                  <c:v>131</c:v>
                </c:pt>
                <c:pt idx="90">
                  <c:v>132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  <c:pt idx="100">
                  <c:v>151</c:v>
                </c:pt>
                <c:pt idx="101">
                  <c:v>152</c:v>
                </c:pt>
                <c:pt idx="102">
                  <c:v>153</c:v>
                </c:pt>
                <c:pt idx="103">
                  <c:v>155</c:v>
                </c:pt>
                <c:pt idx="104">
                  <c:v>156</c:v>
                </c:pt>
                <c:pt idx="105">
                  <c:v>157</c:v>
                </c:pt>
                <c:pt idx="106">
                  <c:v>158</c:v>
                </c:pt>
                <c:pt idx="107">
                  <c:v>159</c:v>
                </c:pt>
                <c:pt idx="108">
                  <c:v>160</c:v>
                </c:pt>
                <c:pt idx="109">
                  <c:v>162</c:v>
                </c:pt>
                <c:pt idx="110">
                  <c:v>163</c:v>
                </c:pt>
                <c:pt idx="111">
                  <c:v>164</c:v>
                </c:pt>
                <c:pt idx="112">
                  <c:v>165</c:v>
                </c:pt>
                <c:pt idx="113">
                  <c:v>166</c:v>
                </c:pt>
                <c:pt idx="114">
                  <c:v>167</c:v>
                </c:pt>
                <c:pt idx="115">
                  <c:v>169</c:v>
                </c:pt>
                <c:pt idx="116">
                  <c:v>170</c:v>
                </c:pt>
                <c:pt idx="117">
                  <c:v>171</c:v>
                </c:pt>
                <c:pt idx="118">
                  <c:v>172</c:v>
                </c:pt>
                <c:pt idx="119">
                  <c:v>173</c:v>
                </c:pt>
                <c:pt idx="120">
                  <c:v>174</c:v>
                </c:pt>
                <c:pt idx="121">
                  <c:v>176</c:v>
                </c:pt>
                <c:pt idx="122">
                  <c:v>177</c:v>
                </c:pt>
                <c:pt idx="123">
                  <c:v>178</c:v>
                </c:pt>
                <c:pt idx="124">
                  <c:v>179</c:v>
                </c:pt>
                <c:pt idx="125">
                  <c:v>180</c:v>
                </c:pt>
                <c:pt idx="126">
                  <c:v>181</c:v>
                </c:pt>
                <c:pt idx="127">
                  <c:v>189</c:v>
                </c:pt>
                <c:pt idx="128">
                  <c:v>190</c:v>
                </c:pt>
                <c:pt idx="129">
                  <c:v>191</c:v>
                </c:pt>
                <c:pt idx="130">
                  <c:v>192</c:v>
                </c:pt>
                <c:pt idx="131">
                  <c:v>193</c:v>
                </c:pt>
                <c:pt idx="132">
                  <c:v>195</c:v>
                </c:pt>
                <c:pt idx="133">
                  <c:v>196</c:v>
                </c:pt>
                <c:pt idx="134">
                  <c:v>197</c:v>
                </c:pt>
                <c:pt idx="135">
                  <c:v>198</c:v>
                </c:pt>
                <c:pt idx="136">
                  <c:v>199</c:v>
                </c:pt>
                <c:pt idx="137">
                  <c:v>201</c:v>
                </c:pt>
                <c:pt idx="138">
                  <c:v>203</c:v>
                </c:pt>
                <c:pt idx="139">
                  <c:v>204</c:v>
                </c:pt>
                <c:pt idx="140">
                  <c:v>205</c:v>
                </c:pt>
                <c:pt idx="141">
                  <c:v>206</c:v>
                </c:pt>
                <c:pt idx="142">
                  <c:v>208</c:v>
                </c:pt>
                <c:pt idx="143">
                  <c:v>210</c:v>
                </c:pt>
                <c:pt idx="144">
                  <c:v>211</c:v>
                </c:pt>
                <c:pt idx="145">
                  <c:v>212</c:v>
                </c:pt>
                <c:pt idx="146">
                  <c:v>213</c:v>
                </c:pt>
                <c:pt idx="147">
                  <c:v>221</c:v>
                </c:pt>
                <c:pt idx="148">
                  <c:v>222</c:v>
                </c:pt>
                <c:pt idx="149">
                  <c:v>223</c:v>
                </c:pt>
                <c:pt idx="150">
                  <c:v>224</c:v>
                </c:pt>
                <c:pt idx="151">
                  <c:v>225</c:v>
                </c:pt>
                <c:pt idx="152">
                  <c:v>227</c:v>
                </c:pt>
                <c:pt idx="153">
                  <c:v>229</c:v>
                </c:pt>
                <c:pt idx="154">
                  <c:v>230</c:v>
                </c:pt>
                <c:pt idx="155">
                  <c:v>231</c:v>
                </c:pt>
                <c:pt idx="156">
                  <c:v>234</c:v>
                </c:pt>
                <c:pt idx="157">
                  <c:v>235</c:v>
                </c:pt>
                <c:pt idx="158">
                  <c:v>236</c:v>
                </c:pt>
                <c:pt idx="159">
                  <c:v>237</c:v>
                </c:pt>
                <c:pt idx="160">
                  <c:v>238</c:v>
                </c:pt>
                <c:pt idx="161">
                  <c:v>240</c:v>
                </c:pt>
                <c:pt idx="162">
                  <c:v>241</c:v>
                </c:pt>
                <c:pt idx="163">
                  <c:v>242</c:v>
                </c:pt>
                <c:pt idx="164">
                  <c:v>243</c:v>
                </c:pt>
                <c:pt idx="165">
                  <c:v>244</c:v>
                </c:pt>
                <c:pt idx="166">
                  <c:v>245</c:v>
                </c:pt>
                <c:pt idx="167">
                  <c:v>247</c:v>
                </c:pt>
                <c:pt idx="168">
                  <c:v>248</c:v>
                </c:pt>
                <c:pt idx="169">
                  <c:v>249</c:v>
                </c:pt>
                <c:pt idx="170">
                  <c:v>250</c:v>
                </c:pt>
                <c:pt idx="171">
                  <c:v>253</c:v>
                </c:pt>
                <c:pt idx="172">
                  <c:v>254</c:v>
                </c:pt>
                <c:pt idx="173">
                  <c:v>255</c:v>
                </c:pt>
                <c:pt idx="174">
                  <c:v>256</c:v>
                </c:pt>
                <c:pt idx="175">
                  <c:v>257</c:v>
                </c:pt>
                <c:pt idx="176">
                  <c:v>259</c:v>
                </c:pt>
                <c:pt idx="177">
                  <c:v>260</c:v>
                </c:pt>
                <c:pt idx="178">
                  <c:v>261</c:v>
                </c:pt>
                <c:pt idx="179">
                  <c:v>262</c:v>
                </c:pt>
                <c:pt idx="180">
                  <c:v>263</c:v>
                </c:pt>
                <c:pt idx="181">
                  <c:v>264</c:v>
                </c:pt>
                <c:pt idx="182">
                  <c:v>266</c:v>
                </c:pt>
                <c:pt idx="183">
                  <c:v>267</c:v>
                </c:pt>
                <c:pt idx="184">
                  <c:v>268</c:v>
                </c:pt>
                <c:pt idx="185">
                  <c:v>269</c:v>
                </c:pt>
                <c:pt idx="186">
                  <c:v>270</c:v>
                </c:pt>
                <c:pt idx="187">
                  <c:v>271</c:v>
                </c:pt>
                <c:pt idx="188">
                  <c:v>273</c:v>
                </c:pt>
                <c:pt idx="189">
                  <c:v>275</c:v>
                </c:pt>
                <c:pt idx="190">
                  <c:v>276</c:v>
                </c:pt>
                <c:pt idx="191">
                  <c:v>277</c:v>
                </c:pt>
                <c:pt idx="192">
                  <c:v>278</c:v>
                </c:pt>
                <c:pt idx="193">
                  <c:v>287</c:v>
                </c:pt>
                <c:pt idx="194">
                  <c:v>288</c:v>
                </c:pt>
                <c:pt idx="195">
                  <c:v>289</c:v>
                </c:pt>
                <c:pt idx="196">
                  <c:v>290</c:v>
                </c:pt>
                <c:pt idx="197">
                  <c:v>291</c:v>
                </c:pt>
                <c:pt idx="198">
                  <c:v>292</c:v>
                </c:pt>
                <c:pt idx="199">
                  <c:v>294</c:v>
                </c:pt>
                <c:pt idx="200">
                  <c:v>295</c:v>
                </c:pt>
                <c:pt idx="201">
                  <c:v>296</c:v>
                </c:pt>
                <c:pt idx="202">
                  <c:v>297</c:v>
                </c:pt>
                <c:pt idx="203">
                  <c:v>298</c:v>
                </c:pt>
                <c:pt idx="204">
                  <c:v>299</c:v>
                </c:pt>
                <c:pt idx="205">
                  <c:v>300</c:v>
                </c:pt>
                <c:pt idx="206">
                  <c:v>301</c:v>
                </c:pt>
                <c:pt idx="207">
                  <c:v>302</c:v>
                </c:pt>
                <c:pt idx="208">
                  <c:v>303</c:v>
                </c:pt>
                <c:pt idx="209">
                  <c:v>304</c:v>
                </c:pt>
                <c:pt idx="210">
                  <c:v>305</c:v>
                </c:pt>
                <c:pt idx="211">
                  <c:v>306</c:v>
                </c:pt>
                <c:pt idx="212">
                  <c:v>313</c:v>
                </c:pt>
                <c:pt idx="213">
                  <c:v>314</c:v>
                </c:pt>
                <c:pt idx="214">
                  <c:v>315</c:v>
                </c:pt>
                <c:pt idx="215">
                  <c:v>316</c:v>
                </c:pt>
                <c:pt idx="216">
                  <c:v>323</c:v>
                </c:pt>
                <c:pt idx="217">
                  <c:v>335</c:v>
                </c:pt>
                <c:pt idx="218">
                  <c:v>341</c:v>
                </c:pt>
                <c:pt idx="219">
                  <c:v>348</c:v>
                </c:pt>
                <c:pt idx="220">
                  <c:v>350</c:v>
                </c:pt>
                <c:pt idx="221">
                  <c:v>352</c:v>
                </c:pt>
                <c:pt idx="222">
                  <c:v>355</c:v>
                </c:pt>
                <c:pt idx="223">
                  <c:v>368</c:v>
                </c:pt>
                <c:pt idx="224">
                  <c:v>373</c:v>
                </c:pt>
                <c:pt idx="225">
                  <c:v>378</c:v>
                </c:pt>
                <c:pt idx="226">
                  <c:v>381</c:v>
                </c:pt>
                <c:pt idx="227">
                  <c:v>386</c:v>
                </c:pt>
                <c:pt idx="228">
                  <c:v>391</c:v>
                </c:pt>
                <c:pt idx="229">
                  <c:v>397</c:v>
                </c:pt>
                <c:pt idx="230">
                  <c:v>402</c:v>
                </c:pt>
                <c:pt idx="231">
                  <c:v>407</c:v>
                </c:pt>
                <c:pt idx="232">
                  <c:v>414</c:v>
                </c:pt>
                <c:pt idx="233">
                  <c:v>415</c:v>
                </c:pt>
                <c:pt idx="234">
                  <c:v>416</c:v>
                </c:pt>
                <c:pt idx="235">
                  <c:v>418</c:v>
                </c:pt>
                <c:pt idx="236">
                  <c:v>437</c:v>
                </c:pt>
                <c:pt idx="237">
                  <c:v>451</c:v>
                </c:pt>
                <c:pt idx="238">
                  <c:v>452</c:v>
                </c:pt>
                <c:pt idx="239">
                  <c:v>455</c:v>
                </c:pt>
                <c:pt idx="240">
                  <c:v>468</c:v>
                </c:pt>
                <c:pt idx="241">
                  <c:v>478</c:v>
                </c:pt>
                <c:pt idx="242">
                  <c:v>484</c:v>
                </c:pt>
                <c:pt idx="243">
                  <c:v>488</c:v>
                </c:pt>
                <c:pt idx="244">
                  <c:v>492</c:v>
                </c:pt>
                <c:pt idx="245">
                  <c:v>496</c:v>
                </c:pt>
                <c:pt idx="246">
                  <c:v>505</c:v>
                </c:pt>
                <c:pt idx="247">
                  <c:v>507</c:v>
                </c:pt>
                <c:pt idx="248">
                  <c:v>509</c:v>
                </c:pt>
                <c:pt idx="249">
                  <c:v>510</c:v>
                </c:pt>
                <c:pt idx="250">
                  <c:v>511</c:v>
                </c:pt>
                <c:pt idx="251">
                  <c:v>513</c:v>
                </c:pt>
                <c:pt idx="252">
                  <c:v>514</c:v>
                </c:pt>
                <c:pt idx="253">
                  <c:v>515</c:v>
                </c:pt>
                <c:pt idx="254">
                  <c:v>516</c:v>
                </c:pt>
                <c:pt idx="255">
                  <c:v>519</c:v>
                </c:pt>
                <c:pt idx="256">
                  <c:v>521</c:v>
                </c:pt>
                <c:pt idx="257">
                  <c:v>523</c:v>
                </c:pt>
                <c:pt idx="258">
                  <c:v>525</c:v>
                </c:pt>
                <c:pt idx="259">
                  <c:v>526</c:v>
                </c:pt>
                <c:pt idx="260">
                  <c:v>527</c:v>
                </c:pt>
                <c:pt idx="261">
                  <c:v>535</c:v>
                </c:pt>
                <c:pt idx="262">
                  <c:v>536</c:v>
                </c:pt>
                <c:pt idx="263">
                  <c:v>537</c:v>
                </c:pt>
                <c:pt idx="264">
                  <c:v>538</c:v>
                </c:pt>
                <c:pt idx="265">
                  <c:v>539</c:v>
                </c:pt>
                <c:pt idx="266">
                  <c:v>540</c:v>
                </c:pt>
                <c:pt idx="267">
                  <c:v>541</c:v>
                </c:pt>
                <c:pt idx="268">
                  <c:v>542</c:v>
                </c:pt>
                <c:pt idx="269">
                  <c:v>543</c:v>
                </c:pt>
                <c:pt idx="270">
                  <c:v>547</c:v>
                </c:pt>
                <c:pt idx="271">
                  <c:v>548</c:v>
                </c:pt>
                <c:pt idx="272">
                  <c:v>556</c:v>
                </c:pt>
                <c:pt idx="273">
                  <c:v>558</c:v>
                </c:pt>
                <c:pt idx="274">
                  <c:v>559</c:v>
                </c:pt>
                <c:pt idx="275">
                  <c:v>560</c:v>
                </c:pt>
                <c:pt idx="276">
                  <c:v>562</c:v>
                </c:pt>
                <c:pt idx="277">
                  <c:v>565</c:v>
                </c:pt>
                <c:pt idx="278">
                  <c:v>566</c:v>
                </c:pt>
                <c:pt idx="279">
                  <c:v>567</c:v>
                </c:pt>
                <c:pt idx="280">
                  <c:v>569</c:v>
                </c:pt>
                <c:pt idx="281">
                  <c:v>586</c:v>
                </c:pt>
                <c:pt idx="282">
                  <c:v>589</c:v>
                </c:pt>
                <c:pt idx="283">
                  <c:v>592</c:v>
                </c:pt>
                <c:pt idx="284">
                  <c:v>593</c:v>
                </c:pt>
                <c:pt idx="285">
                  <c:v>595</c:v>
                </c:pt>
                <c:pt idx="286">
                  <c:v>596</c:v>
                </c:pt>
                <c:pt idx="287">
                  <c:v>597</c:v>
                </c:pt>
                <c:pt idx="288">
                  <c:v>598</c:v>
                </c:pt>
                <c:pt idx="289">
                  <c:v>600</c:v>
                </c:pt>
                <c:pt idx="290">
                  <c:v>601</c:v>
                </c:pt>
                <c:pt idx="291">
                  <c:v>602</c:v>
                </c:pt>
                <c:pt idx="292">
                  <c:v>603</c:v>
                </c:pt>
                <c:pt idx="293">
                  <c:v>605</c:v>
                </c:pt>
                <c:pt idx="294">
                  <c:v>609</c:v>
                </c:pt>
                <c:pt idx="295">
                  <c:v>612</c:v>
                </c:pt>
                <c:pt idx="296">
                  <c:v>613</c:v>
                </c:pt>
                <c:pt idx="297">
                  <c:v>614</c:v>
                </c:pt>
                <c:pt idx="298">
                  <c:v>615</c:v>
                </c:pt>
                <c:pt idx="299">
                  <c:v>617</c:v>
                </c:pt>
                <c:pt idx="300">
                  <c:v>618</c:v>
                </c:pt>
                <c:pt idx="301">
                  <c:v>621</c:v>
                </c:pt>
                <c:pt idx="302">
                  <c:v>622</c:v>
                </c:pt>
                <c:pt idx="303">
                  <c:v>623</c:v>
                </c:pt>
                <c:pt idx="304">
                  <c:v>624</c:v>
                </c:pt>
                <c:pt idx="305">
                  <c:v>627</c:v>
                </c:pt>
                <c:pt idx="306">
                  <c:v>631</c:v>
                </c:pt>
                <c:pt idx="307">
                  <c:v>632</c:v>
                </c:pt>
                <c:pt idx="308">
                  <c:v>634</c:v>
                </c:pt>
                <c:pt idx="309">
                  <c:v>635</c:v>
                </c:pt>
                <c:pt idx="310">
                  <c:v>636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645</c:v>
                </c:pt>
                <c:pt idx="318">
                  <c:v>646</c:v>
                </c:pt>
                <c:pt idx="319">
                  <c:v>649</c:v>
                </c:pt>
                <c:pt idx="320">
                  <c:v>650</c:v>
                </c:pt>
                <c:pt idx="321">
                  <c:v>651</c:v>
                </c:pt>
                <c:pt idx="322">
                  <c:v>653</c:v>
                </c:pt>
                <c:pt idx="323">
                  <c:v>655</c:v>
                </c:pt>
                <c:pt idx="324">
                  <c:v>656</c:v>
                </c:pt>
                <c:pt idx="325">
                  <c:v>658</c:v>
                </c:pt>
                <c:pt idx="326">
                  <c:v>671</c:v>
                </c:pt>
                <c:pt idx="327">
                  <c:v>673</c:v>
                </c:pt>
                <c:pt idx="328">
                  <c:v>675</c:v>
                </c:pt>
                <c:pt idx="329">
                  <c:v>676</c:v>
                </c:pt>
                <c:pt idx="330">
                  <c:v>677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687</c:v>
                </c:pt>
                <c:pt idx="337">
                  <c:v>688</c:v>
                </c:pt>
                <c:pt idx="338">
                  <c:v>689</c:v>
                </c:pt>
                <c:pt idx="339">
                  <c:v>690</c:v>
                </c:pt>
                <c:pt idx="340">
                  <c:v>691</c:v>
                </c:pt>
                <c:pt idx="341">
                  <c:v>692</c:v>
                </c:pt>
                <c:pt idx="342">
                  <c:v>694</c:v>
                </c:pt>
                <c:pt idx="343">
                  <c:v>700</c:v>
                </c:pt>
                <c:pt idx="344">
                  <c:v>701</c:v>
                </c:pt>
                <c:pt idx="345">
                  <c:v>703</c:v>
                </c:pt>
                <c:pt idx="346">
                  <c:v>707</c:v>
                </c:pt>
                <c:pt idx="347">
                  <c:v>708</c:v>
                </c:pt>
                <c:pt idx="348">
                  <c:v>709</c:v>
                </c:pt>
                <c:pt idx="349">
                  <c:v>713</c:v>
                </c:pt>
                <c:pt idx="350">
                  <c:v>714</c:v>
                </c:pt>
                <c:pt idx="351">
                  <c:v>715</c:v>
                </c:pt>
                <c:pt idx="352">
                  <c:v>720</c:v>
                </c:pt>
                <c:pt idx="353">
                  <c:v>725</c:v>
                </c:pt>
                <c:pt idx="354">
                  <c:v>726</c:v>
                </c:pt>
                <c:pt idx="355">
                  <c:v>728</c:v>
                </c:pt>
                <c:pt idx="356">
                  <c:v>729</c:v>
                </c:pt>
                <c:pt idx="357">
                  <c:v>730</c:v>
                </c:pt>
                <c:pt idx="358">
                  <c:v>731</c:v>
                </c:pt>
                <c:pt idx="359">
                  <c:v>732</c:v>
                </c:pt>
                <c:pt idx="360">
                  <c:v>733</c:v>
                </c:pt>
                <c:pt idx="361">
                  <c:v>734</c:v>
                </c:pt>
                <c:pt idx="362">
                  <c:v>736</c:v>
                </c:pt>
                <c:pt idx="363">
                  <c:v>737</c:v>
                </c:pt>
                <c:pt idx="364">
                  <c:v>740</c:v>
                </c:pt>
                <c:pt idx="365">
                  <c:v>741</c:v>
                </c:pt>
                <c:pt idx="366">
                  <c:v>743</c:v>
                </c:pt>
                <c:pt idx="367">
                  <c:v>747</c:v>
                </c:pt>
                <c:pt idx="368">
                  <c:v>748</c:v>
                </c:pt>
                <c:pt idx="369">
                  <c:v>749</c:v>
                </c:pt>
                <c:pt idx="370">
                  <c:v>750</c:v>
                </c:pt>
                <c:pt idx="371">
                  <c:v>752</c:v>
                </c:pt>
                <c:pt idx="372">
                  <c:v>753</c:v>
                </c:pt>
                <c:pt idx="373">
                  <c:v>754</c:v>
                </c:pt>
                <c:pt idx="374">
                  <c:v>758</c:v>
                </c:pt>
                <c:pt idx="375">
                  <c:v>760</c:v>
                </c:pt>
                <c:pt idx="376">
                  <c:v>761</c:v>
                </c:pt>
                <c:pt idx="377">
                  <c:v>762</c:v>
                </c:pt>
                <c:pt idx="378">
                  <c:v>763</c:v>
                </c:pt>
                <c:pt idx="379">
                  <c:v>764</c:v>
                </c:pt>
                <c:pt idx="380">
                  <c:v>765</c:v>
                </c:pt>
                <c:pt idx="381">
                  <c:v>766</c:v>
                </c:pt>
                <c:pt idx="382">
                  <c:v>767</c:v>
                </c:pt>
                <c:pt idx="383">
                  <c:v>768</c:v>
                </c:pt>
                <c:pt idx="384">
                  <c:v>769</c:v>
                </c:pt>
                <c:pt idx="385">
                  <c:v>770</c:v>
                </c:pt>
                <c:pt idx="386">
                  <c:v>772</c:v>
                </c:pt>
                <c:pt idx="387">
                  <c:v>773</c:v>
                </c:pt>
                <c:pt idx="388">
                  <c:v>774</c:v>
                </c:pt>
                <c:pt idx="389">
                  <c:v>775</c:v>
                </c:pt>
                <c:pt idx="390">
                  <c:v>776</c:v>
                </c:pt>
                <c:pt idx="391">
                  <c:v>777</c:v>
                </c:pt>
                <c:pt idx="392">
                  <c:v>778</c:v>
                </c:pt>
                <c:pt idx="393">
                  <c:v>779</c:v>
                </c:pt>
                <c:pt idx="394">
                  <c:v>780</c:v>
                </c:pt>
                <c:pt idx="395">
                  <c:v>782</c:v>
                </c:pt>
                <c:pt idx="396">
                  <c:v>783</c:v>
                </c:pt>
                <c:pt idx="397">
                  <c:v>784</c:v>
                </c:pt>
                <c:pt idx="398">
                  <c:v>785</c:v>
                </c:pt>
                <c:pt idx="399">
                  <c:v>790</c:v>
                </c:pt>
                <c:pt idx="400">
                  <c:v>791</c:v>
                </c:pt>
                <c:pt idx="401">
                  <c:v>794</c:v>
                </c:pt>
                <c:pt idx="402">
                  <c:v>795</c:v>
                </c:pt>
                <c:pt idx="403">
                  <c:v>796</c:v>
                </c:pt>
                <c:pt idx="404">
                  <c:v>798</c:v>
                </c:pt>
                <c:pt idx="405">
                  <c:v>799</c:v>
                </c:pt>
                <c:pt idx="406">
                  <c:v>804</c:v>
                </c:pt>
                <c:pt idx="407">
                  <c:v>805</c:v>
                </c:pt>
                <c:pt idx="408">
                  <c:v>818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823</c:v>
                </c:pt>
                <c:pt idx="413">
                  <c:v>825</c:v>
                </c:pt>
                <c:pt idx="414">
                  <c:v>826</c:v>
                </c:pt>
                <c:pt idx="415">
                  <c:v>827</c:v>
                </c:pt>
                <c:pt idx="416">
                  <c:v>829</c:v>
                </c:pt>
                <c:pt idx="417">
                  <c:v>831</c:v>
                </c:pt>
                <c:pt idx="418">
                  <c:v>832</c:v>
                </c:pt>
                <c:pt idx="419">
                  <c:v>833</c:v>
                </c:pt>
                <c:pt idx="420">
                  <c:v>835</c:v>
                </c:pt>
                <c:pt idx="421">
                  <c:v>838</c:v>
                </c:pt>
                <c:pt idx="422">
                  <c:v>839</c:v>
                </c:pt>
                <c:pt idx="423">
                  <c:v>840</c:v>
                </c:pt>
                <c:pt idx="424">
                  <c:v>841</c:v>
                </c:pt>
                <c:pt idx="425">
                  <c:v>842</c:v>
                </c:pt>
                <c:pt idx="426">
                  <c:v>843</c:v>
                </c:pt>
                <c:pt idx="427">
                  <c:v>844</c:v>
                </c:pt>
                <c:pt idx="428">
                  <c:v>845</c:v>
                </c:pt>
                <c:pt idx="429">
                  <c:v>847</c:v>
                </c:pt>
                <c:pt idx="430">
                  <c:v>851</c:v>
                </c:pt>
                <c:pt idx="431">
                  <c:v>852</c:v>
                </c:pt>
                <c:pt idx="432">
                  <c:v>854</c:v>
                </c:pt>
                <c:pt idx="433">
                  <c:v>855</c:v>
                </c:pt>
                <c:pt idx="434">
                  <c:v>856</c:v>
                </c:pt>
                <c:pt idx="435">
                  <c:v>857</c:v>
                </c:pt>
                <c:pt idx="436">
                  <c:v>857</c:v>
                </c:pt>
                <c:pt idx="437">
                  <c:v>858</c:v>
                </c:pt>
                <c:pt idx="438">
                  <c:v>864</c:v>
                </c:pt>
                <c:pt idx="439">
                  <c:v>865</c:v>
                </c:pt>
                <c:pt idx="440">
                  <c:v>866</c:v>
                </c:pt>
                <c:pt idx="441">
                  <c:v>874</c:v>
                </c:pt>
                <c:pt idx="442">
                  <c:v>876</c:v>
                </c:pt>
                <c:pt idx="443">
                  <c:v>877</c:v>
                </c:pt>
                <c:pt idx="444">
                  <c:v>880</c:v>
                </c:pt>
                <c:pt idx="445">
                  <c:v>881</c:v>
                </c:pt>
                <c:pt idx="446">
                  <c:v>882</c:v>
                </c:pt>
                <c:pt idx="447">
                  <c:v>884</c:v>
                </c:pt>
                <c:pt idx="448">
                  <c:v>885</c:v>
                </c:pt>
                <c:pt idx="449">
                  <c:v>886</c:v>
                </c:pt>
                <c:pt idx="450">
                  <c:v>887</c:v>
                </c:pt>
                <c:pt idx="451">
                  <c:v>888</c:v>
                </c:pt>
                <c:pt idx="452">
                  <c:v>889</c:v>
                </c:pt>
                <c:pt idx="453">
                  <c:v>890</c:v>
                </c:pt>
                <c:pt idx="454">
                  <c:v>893</c:v>
                </c:pt>
                <c:pt idx="455">
                  <c:v>895</c:v>
                </c:pt>
                <c:pt idx="456">
                  <c:v>896</c:v>
                </c:pt>
                <c:pt idx="457">
                  <c:v>897</c:v>
                </c:pt>
                <c:pt idx="458">
                  <c:v>898</c:v>
                </c:pt>
                <c:pt idx="459">
                  <c:v>900</c:v>
                </c:pt>
                <c:pt idx="460">
                  <c:v>901</c:v>
                </c:pt>
                <c:pt idx="461">
                  <c:v>904</c:v>
                </c:pt>
                <c:pt idx="462">
                  <c:v>905</c:v>
                </c:pt>
                <c:pt idx="463">
                  <c:v>907</c:v>
                </c:pt>
                <c:pt idx="464">
                  <c:v>911</c:v>
                </c:pt>
                <c:pt idx="465">
                  <c:v>912</c:v>
                </c:pt>
                <c:pt idx="466">
                  <c:v>913</c:v>
                </c:pt>
                <c:pt idx="467">
                  <c:v>914</c:v>
                </c:pt>
                <c:pt idx="468">
                  <c:v>915</c:v>
                </c:pt>
                <c:pt idx="469">
                  <c:v>916</c:v>
                </c:pt>
                <c:pt idx="470">
                  <c:v>917</c:v>
                </c:pt>
                <c:pt idx="471">
                  <c:v>929</c:v>
                </c:pt>
                <c:pt idx="472">
                  <c:v>933</c:v>
                </c:pt>
                <c:pt idx="473">
                  <c:v>942</c:v>
                </c:pt>
                <c:pt idx="474">
                  <c:v>955</c:v>
                </c:pt>
                <c:pt idx="475">
                  <c:v>959</c:v>
                </c:pt>
                <c:pt idx="476">
                  <c:v>963</c:v>
                </c:pt>
                <c:pt idx="477">
                  <c:v>967</c:v>
                </c:pt>
                <c:pt idx="478">
                  <c:v>971</c:v>
                </c:pt>
                <c:pt idx="479">
                  <c:v>975</c:v>
                </c:pt>
                <c:pt idx="480">
                  <c:v>979</c:v>
                </c:pt>
                <c:pt idx="481">
                  <c:v>988</c:v>
                </c:pt>
                <c:pt idx="482">
                  <c:v>992</c:v>
                </c:pt>
                <c:pt idx="483">
                  <c:v>996</c:v>
                </c:pt>
                <c:pt idx="484">
                  <c:v>1000</c:v>
                </c:pt>
                <c:pt idx="485">
                  <c:v>1005</c:v>
                </c:pt>
                <c:pt idx="486">
                  <c:v>1006</c:v>
                </c:pt>
                <c:pt idx="487">
                  <c:v>1007</c:v>
                </c:pt>
                <c:pt idx="488">
                  <c:v>1008</c:v>
                </c:pt>
                <c:pt idx="489">
                  <c:v>1009</c:v>
                </c:pt>
                <c:pt idx="490">
                  <c:v>1010</c:v>
                </c:pt>
                <c:pt idx="491">
                  <c:v>1011</c:v>
                </c:pt>
                <c:pt idx="492">
                  <c:v>1014</c:v>
                </c:pt>
                <c:pt idx="493">
                  <c:v>1017</c:v>
                </c:pt>
                <c:pt idx="494">
                  <c:v>1018</c:v>
                </c:pt>
                <c:pt idx="495">
                  <c:v>1019</c:v>
                </c:pt>
                <c:pt idx="496">
                  <c:v>1020</c:v>
                </c:pt>
                <c:pt idx="497">
                  <c:v>1021</c:v>
                </c:pt>
                <c:pt idx="498">
                  <c:v>1023</c:v>
                </c:pt>
                <c:pt idx="499">
                  <c:v>1024</c:v>
                </c:pt>
                <c:pt idx="500">
                  <c:v>1025</c:v>
                </c:pt>
                <c:pt idx="501">
                  <c:v>1026</c:v>
                </c:pt>
                <c:pt idx="502">
                  <c:v>1027</c:v>
                </c:pt>
                <c:pt idx="503">
                  <c:v>1029</c:v>
                </c:pt>
                <c:pt idx="504">
                  <c:v>1030</c:v>
                </c:pt>
                <c:pt idx="505">
                  <c:v>1031</c:v>
                </c:pt>
                <c:pt idx="506">
                  <c:v>1032</c:v>
                </c:pt>
                <c:pt idx="507">
                  <c:v>1033</c:v>
                </c:pt>
                <c:pt idx="508">
                  <c:v>1037</c:v>
                </c:pt>
                <c:pt idx="509">
                  <c:v>1038</c:v>
                </c:pt>
                <c:pt idx="510">
                  <c:v>1042</c:v>
                </c:pt>
                <c:pt idx="511">
                  <c:v>1043</c:v>
                </c:pt>
                <c:pt idx="512">
                  <c:v>1044</c:v>
                </c:pt>
                <c:pt idx="513">
                  <c:v>1046</c:v>
                </c:pt>
                <c:pt idx="514">
                  <c:v>1047</c:v>
                </c:pt>
                <c:pt idx="515">
                  <c:v>1048</c:v>
                </c:pt>
                <c:pt idx="516">
                  <c:v>1049</c:v>
                </c:pt>
                <c:pt idx="517">
                  <c:v>1050</c:v>
                </c:pt>
                <c:pt idx="518">
                  <c:v>1051</c:v>
                </c:pt>
                <c:pt idx="519">
                  <c:v>1052</c:v>
                </c:pt>
                <c:pt idx="520">
                  <c:v>1054</c:v>
                </c:pt>
                <c:pt idx="521">
                  <c:v>1055</c:v>
                </c:pt>
                <c:pt idx="522">
                  <c:v>1056</c:v>
                </c:pt>
                <c:pt idx="523">
                  <c:v>1058</c:v>
                </c:pt>
                <c:pt idx="524">
                  <c:v>1060</c:v>
                </c:pt>
                <c:pt idx="525">
                  <c:v>1062</c:v>
                </c:pt>
                <c:pt idx="526">
                  <c:v>1063</c:v>
                </c:pt>
                <c:pt idx="527">
                  <c:v>1064</c:v>
                </c:pt>
                <c:pt idx="528">
                  <c:v>1065</c:v>
                </c:pt>
                <c:pt idx="529">
                  <c:v>1066</c:v>
                </c:pt>
                <c:pt idx="530">
                  <c:v>1067</c:v>
                </c:pt>
                <c:pt idx="531">
                  <c:v>1068</c:v>
                </c:pt>
                <c:pt idx="532">
                  <c:v>1069</c:v>
                </c:pt>
                <c:pt idx="533">
                  <c:v>1071</c:v>
                </c:pt>
                <c:pt idx="534">
                  <c:v>1072</c:v>
                </c:pt>
                <c:pt idx="535">
                  <c:v>1073</c:v>
                </c:pt>
                <c:pt idx="536">
                  <c:v>1074</c:v>
                </c:pt>
                <c:pt idx="537">
                  <c:v>1075</c:v>
                </c:pt>
                <c:pt idx="538">
                  <c:v>1076</c:v>
                </c:pt>
                <c:pt idx="539">
                  <c:v>1077</c:v>
                </c:pt>
                <c:pt idx="540">
                  <c:v>1078</c:v>
                </c:pt>
                <c:pt idx="541">
                  <c:v>1079</c:v>
                </c:pt>
                <c:pt idx="542">
                  <c:v>1080</c:v>
                </c:pt>
                <c:pt idx="543">
                  <c:v>1083</c:v>
                </c:pt>
                <c:pt idx="544">
                  <c:v>1084</c:v>
                </c:pt>
                <c:pt idx="545">
                  <c:v>1085</c:v>
                </c:pt>
                <c:pt idx="546">
                  <c:v>1086</c:v>
                </c:pt>
                <c:pt idx="547">
                  <c:v>1088</c:v>
                </c:pt>
              </c:numCache>
            </c:numRef>
          </c:cat>
          <c:val>
            <c:numRef>
              <c:f>'Z-scores'!$C$24:$UD$24</c:f>
              <c:numCache>
                <c:formatCode>0</c:formatCode>
                <c:ptCount val="54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E-470A-8290-70C1A3A6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'Z-scores&lt;3'!$C$3:$UD$3</c:f>
              <c:strCache>
                <c:ptCount val="548"/>
                <c:pt idx="0">
                  <c:v>Frontal pole, layer 1</c:v>
                </c:pt>
                <c:pt idx="1">
                  <c:v>Frontal pole, layer 2/3</c:v>
                </c:pt>
                <c:pt idx="2">
                  <c:v>Primary motor area</c:v>
                </c:pt>
                <c:pt idx="3">
                  <c:v>Primary motor area, Layer 1</c:v>
                </c:pt>
                <c:pt idx="4">
                  <c:v>Primary motor area, Layer 2/3</c:v>
                </c:pt>
                <c:pt idx="5">
                  <c:v>Primary motor area, Layer 5</c:v>
                </c:pt>
                <c:pt idx="6">
                  <c:v>Primary motor area, Layer 6a</c:v>
                </c:pt>
                <c:pt idx="7">
                  <c:v>Primary motor area, Layer 6b</c:v>
                </c:pt>
                <c:pt idx="8">
                  <c:v>Secondary motor area, layer 1</c:v>
                </c:pt>
                <c:pt idx="9">
                  <c:v>Secondary motor area, layer 2/3</c:v>
                </c:pt>
                <c:pt idx="10">
                  <c:v>Secondary motor area, layer 5</c:v>
                </c:pt>
                <c:pt idx="11">
                  <c:v>Secondary motor area, layer 6a</c:v>
                </c:pt>
                <c:pt idx="12">
                  <c:v>Secondary motor area, layer 6b</c:v>
                </c:pt>
                <c:pt idx="13">
                  <c:v>Primary somatosensory area, nose, layer 1</c:v>
                </c:pt>
                <c:pt idx="14">
                  <c:v>Primary somatosensory area, nose, layer 2/3</c:v>
                </c:pt>
                <c:pt idx="15">
                  <c:v>Primary somatosensory area, nose, layer 4</c:v>
                </c:pt>
                <c:pt idx="16">
                  <c:v>Primary somatosensory area, nose, layer 5</c:v>
                </c:pt>
                <c:pt idx="17">
                  <c:v>Primary somatosensory area, nose, layer 6a</c:v>
                </c:pt>
                <c:pt idx="18">
                  <c:v>Primary somatosensory area, nose, layer 6b</c:v>
                </c:pt>
                <c:pt idx="19">
                  <c:v>Primary somatosensory area, barrel field, layer 1</c:v>
                </c:pt>
                <c:pt idx="20">
                  <c:v>Primary somatosensory area, barrel field, layer 2/3</c:v>
                </c:pt>
                <c:pt idx="21">
                  <c:v>Primary somatosensory area, barrel field, layer 4</c:v>
                </c:pt>
                <c:pt idx="22">
                  <c:v>Primary somatosensory area, barrel field, layer 5</c:v>
                </c:pt>
                <c:pt idx="23">
                  <c:v>Primary somatosensory area, barrel field, layer 6a</c:v>
                </c:pt>
                <c:pt idx="24">
                  <c:v>Primary somatosensory area, barrel field, layer 6b</c:v>
                </c:pt>
                <c:pt idx="25">
                  <c:v>Primary somatosensory area, lower limb, layer 1</c:v>
                </c:pt>
                <c:pt idx="26">
                  <c:v>Primary somatosensory area, lower limb, layer 2/3</c:v>
                </c:pt>
                <c:pt idx="27">
                  <c:v>Primary somatosensory area, lower limb, layer 4</c:v>
                </c:pt>
                <c:pt idx="28">
                  <c:v>Primary somatosensory area, lower limb, layer 5</c:v>
                </c:pt>
                <c:pt idx="29">
                  <c:v>Primary somatosensory area, lower limb, layer 6a</c:v>
                </c:pt>
                <c:pt idx="30">
                  <c:v>Primary somatosensory area, lower limb, layer 6b</c:v>
                </c:pt>
                <c:pt idx="31">
                  <c:v>Primary somatosensory area, mouth, layer 1</c:v>
                </c:pt>
                <c:pt idx="32">
                  <c:v>Primary somatosensory area, mouth, layer 2/3</c:v>
                </c:pt>
                <c:pt idx="33">
                  <c:v>Primary somatosensory area, mouth, layer 4</c:v>
                </c:pt>
                <c:pt idx="34">
                  <c:v>Primary somatosensory area, mouth, layer 5</c:v>
                </c:pt>
                <c:pt idx="35">
                  <c:v>Primary somatosensory area, mouth, layer 6a</c:v>
                </c:pt>
                <c:pt idx="36">
                  <c:v>Primary somatosensory area, mouth, layer 6b</c:v>
                </c:pt>
                <c:pt idx="37">
                  <c:v>Primary somatosensory area, upper limb, layer 1</c:v>
                </c:pt>
                <c:pt idx="38">
                  <c:v>Primary somatosensory area, upper limb, layer 2/3</c:v>
                </c:pt>
                <c:pt idx="39">
                  <c:v>Primary somatosensory area, upper limb, layer 4</c:v>
                </c:pt>
                <c:pt idx="40">
                  <c:v>Primary somatosensory area, upper limb, layer 5</c:v>
                </c:pt>
                <c:pt idx="41">
                  <c:v>Primary somatosensory area, upper limb, layer 6a</c:v>
                </c:pt>
                <c:pt idx="42">
                  <c:v>Primary somatosensory area, upper limb, layer 6b</c:v>
                </c:pt>
                <c:pt idx="43">
                  <c:v>Primary somatosensory area, trunk, layer 1</c:v>
                </c:pt>
                <c:pt idx="44">
                  <c:v>Primary somatosensory area, trunk, layer 2/3</c:v>
                </c:pt>
                <c:pt idx="45">
                  <c:v>Primary somatosensory area, trunk, layer 4</c:v>
                </c:pt>
                <c:pt idx="46">
                  <c:v>Primary somatosensory area, trunk, layer 5</c:v>
                </c:pt>
                <c:pt idx="47">
                  <c:v>Primary somatosensory area, trunk, layer 6a</c:v>
                </c:pt>
                <c:pt idx="48">
                  <c:v>Primary somatosensory area, trunk, layer 6b</c:v>
                </c:pt>
                <c:pt idx="49">
                  <c:v>Supplemental somatosensory area, layer 1</c:v>
                </c:pt>
                <c:pt idx="50">
                  <c:v>Supplemental somatosensory area, layer 2/3</c:v>
                </c:pt>
                <c:pt idx="51">
                  <c:v>Supplemental somatosensory area, layer 4</c:v>
                </c:pt>
                <c:pt idx="52">
                  <c:v>Supplemental somatosensory area, layer 5</c:v>
                </c:pt>
                <c:pt idx="53">
                  <c:v>Supplemental somatosensory area, layer 6a</c:v>
                </c:pt>
                <c:pt idx="54">
                  <c:v>Supplemental somatosensory area, layer 6b</c:v>
                </c:pt>
                <c:pt idx="55">
                  <c:v>Gustatory areas, layer 1</c:v>
                </c:pt>
                <c:pt idx="56">
                  <c:v>Gustatory areas, layer 2/3</c:v>
                </c:pt>
                <c:pt idx="57">
                  <c:v>Gustatory areas, layer 4</c:v>
                </c:pt>
                <c:pt idx="58">
                  <c:v>Gustatory areas, layer 5</c:v>
                </c:pt>
                <c:pt idx="59">
                  <c:v>Gustatory areas, layer 6a</c:v>
                </c:pt>
                <c:pt idx="60">
                  <c:v>Gustatory areas, layer 6b</c:v>
                </c:pt>
                <c:pt idx="61">
                  <c:v>Visceral area, layer 1</c:v>
                </c:pt>
                <c:pt idx="62">
                  <c:v>Visceral area, layer 2/3</c:v>
                </c:pt>
                <c:pt idx="63">
                  <c:v>Visceral area, layer 4</c:v>
                </c:pt>
                <c:pt idx="64">
                  <c:v>Visceral area, layer 5</c:v>
                </c:pt>
                <c:pt idx="65">
                  <c:v>Visceral area, layer 6a</c:v>
                </c:pt>
                <c:pt idx="66">
                  <c:v>Visceral area, layer 6b</c:v>
                </c:pt>
                <c:pt idx="67">
                  <c:v>Dorsal auditory area, layer 1</c:v>
                </c:pt>
                <c:pt idx="68">
                  <c:v>Dorsal auditory area, layer 2/3</c:v>
                </c:pt>
                <c:pt idx="69">
                  <c:v>Dorsal auditory area, layer 4</c:v>
                </c:pt>
                <c:pt idx="70">
                  <c:v>Dorsal auditory area, layer 5</c:v>
                </c:pt>
                <c:pt idx="71">
                  <c:v>Dorsal auditory area, layer 6a</c:v>
                </c:pt>
                <c:pt idx="72">
                  <c:v>Dorsal auditory area, layer 6b</c:v>
                </c:pt>
                <c:pt idx="73">
                  <c:v>Primary auditory area, layer 1</c:v>
                </c:pt>
                <c:pt idx="74">
                  <c:v>Primary auditory area, layer 2/3</c:v>
                </c:pt>
                <c:pt idx="75">
                  <c:v>Primary auditory area, layer 4</c:v>
                </c:pt>
                <c:pt idx="76">
                  <c:v>Primary auditory area, layer 5</c:v>
                </c:pt>
                <c:pt idx="77">
                  <c:v>Primary auditory area, layer 6a</c:v>
                </c:pt>
                <c:pt idx="78">
                  <c:v>Primary auditory area, layer 6b</c:v>
                </c:pt>
                <c:pt idx="79">
                  <c:v>Posterior auditory area, layer 1</c:v>
                </c:pt>
                <c:pt idx="80">
                  <c:v>Posterior auditory area, layer 2/3</c:v>
                </c:pt>
                <c:pt idx="81">
                  <c:v>Posterior auditory area, layer 4</c:v>
                </c:pt>
                <c:pt idx="82">
                  <c:v>Posterior auditory area, layer 5</c:v>
                </c:pt>
                <c:pt idx="83">
                  <c:v>Posterior auditory area, layer 6a</c:v>
                </c:pt>
                <c:pt idx="84">
                  <c:v>Posterior auditory area, layer 6b</c:v>
                </c:pt>
                <c:pt idx="85">
                  <c:v>Ventral auditory area, layer 1</c:v>
                </c:pt>
                <c:pt idx="86">
                  <c:v>Ventral auditory area, layer 2/3</c:v>
                </c:pt>
                <c:pt idx="87">
                  <c:v>Ventral auditory area, layer 4</c:v>
                </c:pt>
                <c:pt idx="88">
                  <c:v>Ventral auditory area, layer 5</c:v>
                </c:pt>
                <c:pt idx="89">
                  <c:v>Ventral auditory area, layer 6a</c:v>
                </c:pt>
                <c:pt idx="90">
                  <c:v>Ventral auditory area, layer 6b</c:v>
                </c:pt>
                <c:pt idx="91">
                  <c:v>Anterolateral visual area, layer 1</c:v>
                </c:pt>
                <c:pt idx="92">
                  <c:v>Anterolateral visual area, layer 2/3</c:v>
                </c:pt>
                <c:pt idx="93">
                  <c:v>Anterolateral visual area, layer 4</c:v>
                </c:pt>
                <c:pt idx="94">
                  <c:v>Anterolateral visual area, layer 5</c:v>
                </c:pt>
                <c:pt idx="95">
                  <c:v>Anterolateral visual area, layer 6a</c:v>
                </c:pt>
                <c:pt idx="96">
                  <c:v>Anterolateral visual area, layer 6b</c:v>
                </c:pt>
                <c:pt idx="97">
                  <c:v>Anteromedial visual area, layer 1</c:v>
                </c:pt>
                <c:pt idx="98">
                  <c:v>Anteromedial visual area, layer 2/3</c:v>
                </c:pt>
                <c:pt idx="99">
                  <c:v>Anteromedial visual area, layer 4</c:v>
                </c:pt>
                <c:pt idx="100">
                  <c:v>Anteromedial visual area, layer 5</c:v>
                </c:pt>
                <c:pt idx="101">
                  <c:v>Anteromedial visual area, layer 6a</c:v>
                </c:pt>
                <c:pt idx="102">
                  <c:v>Anteromedial visual area, layer 6b</c:v>
                </c:pt>
                <c:pt idx="103">
                  <c:v>Lateral visual area, layer 1</c:v>
                </c:pt>
                <c:pt idx="104">
                  <c:v>Lateral visual area, layer 2/3</c:v>
                </c:pt>
                <c:pt idx="105">
                  <c:v>Lateral visual area, layer 4</c:v>
                </c:pt>
                <c:pt idx="106">
                  <c:v>Lateral visual area, layer 5</c:v>
                </c:pt>
                <c:pt idx="107">
                  <c:v>Lateral visual area, layer 6a</c:v>
                </c:pt>
                <c:pt idx="108">
                  <c:v>Lateral visual area, layer 6b</c:v>
                </c:pt>
                <c:pt idx="109">
                  <c:v>Primary visual area, layer 1</c:v>
                </c:pt>
                <c:pt idx="110">
                  <c:v>Primary visual area, layer 2/3</c:v>
                </c:pt>
                <c:pt idx="111">
                  <c:v>Primary visual area, layer 4</c:v>
                </c:pt>
                <c:pt idx="112">
                  <c:v>Primary visual area, layer 5</c:v>
                </c:pt>
                <c:pt idx="113">
                  <c:v>Primary visual area, layer 6a</c:v>
                </c:pt>
                <c:pt idx="114">
                  <c:v>Primary visual area, layer 6b</c:v>
                </c:pt>
                <c:pt idx="115">
                  <c:v>Posterolateral visual area, layer 1</c:v>
                </c:pt>
                <c:pt idx="116">
                  <c:v>Posterolateral visual area, layer 2/3</c:v>
                </c:pt>
                <c:pt idx="117">
                  <c:v>Posterolateral visual area, layer 4</c:v>
                </c:pt>
                <c:pt idx="118">
                  <c:v>Posterolateral visual area, layer 5</c:v>
                </c:pt>
                <c:pt idx="119">
                  <c:v>Posterolateral visual area, layer 6a</c:v>
                </c:pt>
                <c:pt idx="120">
                  <c:v>Posterolateral visual area, layer 6b</c:v>
                </c:pt>
                <c:pt idx="121">
                  <c:v>posteromedial visual area, layer 1</c:v>
                </c:pt>
                <c:pt idx="122">
                  <c:v>posteromedial visual area, layer 2/3</c:v>
                </c:pt>
                <c:pt idx="123">
                  <c:v>posteromedial visual area, layer 4</c:v>
                </c:pt>
                <c:pt idx="124">
                  <c:v>posteromedial visual area, layer 5</c:v>
                </c:pt>
                <c:pt idx="125">
                  <c:v>posteromedial visual area, layer 6a</c:v>
                </c:pt>
                <c:pt idx="126">
                  <c:v>posteromedial visual area, layer 6b</c:v>
                </c:pt>
                <c:pt idx="127">
                  <c:v>Anterior cingulate area, dorsal part, layer 1</c:v>
                </c:pt>
                <c:pt idx="128">
                  <c:v>Anterior cingulate area, dorsal part, layer 2/3</c:v>
                </c:pt>
                <c:pt idx="129">
                  <c:v>Anterior cingulate area, dorsal part, layer 5</c:v>
                </c:pt>
                <c:pt idx="130">
                  <c:v>Anterior cingulate area, dorsal part, layer 6a</c:v>
                </c:pt>
                <c:pt idx="131">
                  <c:v>Anterior cingulate area, dorsal part, layer 6b</c:v>
                </c:pt>
                <c:pt idx="132">
                  <c:v>Anterior cingulate area, ventral part, layer 1</c:v>
                </c:pt>
                <c:pt idx="133">
                  <c:v>Anterior cingulate area, ventral part, layer 2/3</c:v>
                </c:pt>
                <c:pt idx="134">
                  <c:v>Anterior cingulate area, ventral part, layer 5</c:v>
                </c:pt>
                <c:pt idx="135">
                  <c:v>Anterior cingulate area, ventral part, 6a</c:v>
                </c:pt>
                <c:pt idx="136">
                  <c:v>Anterior cingulate area, ventral part, 6b</c:v>
                </c:pt>
                <c:pt idx="137">
                  <c:v>Prelimbic area, layer 1</c:v>
                </c:pt>
                <c:pt idx="138">
                  <c:v>Prelimbic area, layer 2/3</c:v>
                </c:pt>
                <c:pt idx="139">
                  <c:v>Prelimbic area, layer 5</c:v>
                </c:pt>
                <c:pt idx="140">
                  <c:v>Prelimbic area, layer 6a</c:v>
                </c:pt>
                <c:pt idx="141">
                  <c:v>Prelimbic area, layer 6b</c:v>
                </c:pt>
                <c:pt idx="142">
                  <c:v>Infralimbic area, layer 1</c:v>
                </c:pt>
                <c:pt idx="143">
                  <c:v>Infralimbic area, layer 2/3</c:v>
                </c:pt>
                <c:pt idx="144">
                  <c:v>Infralimbic area, layer 5</c:v>
                </c:pt>
                <c:pt idx="145">
                  <c:v>Infralimbic area, layer 6a</c:v>
                </c:pt>
                <c:pt idx="146">
                  <c:v>Infralimbic area, layer 6b</c:v>
                </c:pt>
                <c:pt idx="147">
                  <c:v>Orbital area, lateral part, layer 1</c:v>
                </c:pt>
                <c:pt idx="148">
                  <c:v>Orbital area, lateral part, layer 2/3</c:v>
                </c:pt>
                <c:pt idx="149">
                  <c:v>Orbital area, lateral part, layer 5</c:v>
                </c:pt>
                <c:pt idx="150">
                  <c:v>Orbital area, lateral part, layer 6a</c:v>
                </c:pt>
                <c:pt idx="151">
                  <c:v>Orbital area, lateral part, layer 6b</c:v>
                </c:pt>
                <c:pt idx="152">
                  <c:v>Orbital area, medial part, layer 1</c:v>
                </c:pt>
                <c:pt idx="153">
                  <c:v>Orbital area, medial part, layer 2/3</c:v>
                </c:pt>
                <c:pt idx="154">
                  <c:v>Orbital area, medial part, layer 5</c:v>
                </c:pt>
                <c:pt idx="155">
                  <c:v>Orbital area, medial part, layer 6a</c:v>
                </c:pt>
                <c:pt idx="156">
                  <c:v>Orbital area, ventrolateral part, layer 1</c:v>
                </c:pt>
                <c:pt idx="157">
                  <c:v>Orbital area, ventrolateral part, layer 2/3</c:v>
                </c:pt>
                <c:pt idx="158">
                  <c:v>Orbital area, ventrolateral part, layer 5</c:v>
                </c:pt>
                <c:pt idx="159">
                  <c:v>Orbital area, ventrolateral part, layer 6a</c:v>
                </c:pt>
                <c:pt idx="160">
                  <c:v>Orbital area, ventrolateral part, layer 6b</c:v>
                </c:pt>
                <c:pt idx="161">
                  <c:v>Agranular insular area, dorsal part</c:v>
                </c:pt>
                <c:pt idx="162">
                  <c:v>Agranular insular area, dorsal part, layer 1</c:v>
                </c:pt>
                <c:pt idx="163">
                  <c:v>Agranular insular area, dorsal part, layer 2/3</c:v>
                </c:pt>
                <c:pt idx="164">
                  <c:v>Agranular insular area, dorsal part, layer 5</c:v>
                </c:pt>
                <c:pt idx="165">
                  <c:v>Agranular insular area, dorsal part, layer 6a</c:v>
                </c:pt>
                <c:pt idx="166">
                  <c:v>Agranular insular area, dorsal part, layer 6b</c:v>
                </c:pt>
                <c:pt idx="167">
                  <c:v>Agranular insular area, posterior part, layer 1</c:v>
                </c:pt>
                <c:pt idx="168">
                  <c:v>Agranular insular area, posterior part, layer 2/3</c:v>
                </c:pt>
                <c:pt idx="169">
                  <c:v>Agranular insular area, posterior part, layer 5</c:v>
                </c:pt>
                <c:pt idx="170">
                  <c:v>Agranular insular area, posterior part, layer 6a</c:v>
                </c:pt>
                <c:pt idx="171">
                  <c:v>Agranular insular area, ventral part, layer 1</c:v>
                </c:pt>
                <c:pt idx="172">
                  <c:v>Agranular insular area, ventral part, layer 2/3</c:v>
                </c:pt>
                <c:pt idx="173">
                  <c:v>Agranular insular area, ventral part, layer 5</c:v>
                </c:pt>
                <c:pt idx="174">
                  <c:v>Agranular insular area, ventral part, layer 6a</c:v>
                </c:pt>
                <c:pt idx="175">
                  <c:v>Agranular insular area, ventral part, layer 6b</c:v>
                </c:pt>
                <c:pt idx="176">
                  <c:v>Retrosplenial area, lateral agranular part</c:v>
                </c:pt>
                <c:pt idx="177">
                  <c:v>Retrosplenial area, lateral agranular part, layer 1</c:v>
                </c:pt>
                <c:pt idx="178">
                  <c:v>Retrosplenial area, lateral agranular part, layer 2/3</c:v>
                </c:pt>
                <c:pt idx="179">
                  <c:v>Retrosplenial area, lateral agranular part, layer 5</c:v>
                </c:pt>
                <c:pt idx="180">
                  <c:v>Retrosplenial area, lateral agranular part, layer 6a</c:v>
                </c:pt>
                <c:pt idx="181">
                  <c:v>Retrosplenial area, lateral agranular part, layer 6b</c:v>
                </c:pt>
                <c:pt idx="182">
                  <c:v>Retrosplenial area, dorsal part, layer 1</c:v>
                </c:pt>
                <c:pt idx="183">
                  <c:v>Retrosplenial area, dorsal part, layer 2/3</c:v>
                </c:pt>
                <c:pt idx="184">
                  <c:v>Retrosplenial area, dorsal part, layer 4</c:v>
                </c:pt>
                <c:pt idx="185">
                  <c:v>Retrosplenial area, dorsal part, layer 5</c:v>
                </c:pt>
                <c:pt idx="186">
                  <c:v>Retrosplenial area, dorsal part, layer 6a</c:v>
                </c:pt>
                <c:pt idx="187">
                  <c:v>Retrosplenial area, dorsal part, layer 6b</c:v>
                </c:pt>
                <c:pt idx="188">
                  <c:v>Retrosplenial area, ventral part, layer 1</c:v>
                </c:pt>
                <c:pt idx="189">
                  <c:v>Retrosplenial area, ventral part, layer 2/3</c:v>
                </c:pt>
                <c:pt idx="190">
                  <c:v>Retrosplenial area, ventral part, layer 5</c:v>
                </c:pt>
                <c:pt idx="191">
                  <c:v>Retrosplenial area, ventral part, layer 6a</c:v>
                </c:pt>
                <c:pt idx="192">
                  <c:v>Retrosplenial area, ventral part, layer 6b</c:v>
                </c:pt>
                <c:pt idx="193">
                  <c:v>Temporal association areas, layer 1</c:v>
                </c:pt>
                <c:pt idx="194">
                  <c:v>Temporal association areas, layer 2/3</c:v>
                </c:pt>
                <c:pt idx="195">
                  <c:v>Temporal association areas, layer 4</c:v>
                </c:pt>
                <c:pt idx="196">
                  <c:v>Temporal association areas, layer 5</c:v>
                </c:pt>
                <c:pt idx="197">
                  <c:v>Temporal association areas, layer 6a</c:v>
                </c:pt>
                <c:pt idx="198">
                  <c:v>Temporal association areas, layer 6b</c:v>
                </c:pt>
                <c:pt idx="199">
                  <c:v>Perirhinal area, layer 1</c:v>
                </c:pt>
                <c:pt idx="200">
                  <c:v>Perirhinal area, layer 2/3</c:v>
                </c:pt>
                <c:pt idx="201">
                  <c:v>Perirhinal area, layer 5</c:v>
                </c:pt>
                <c:pt idx="202">
                  <c:v>Perirhinal area, layer 6a</c:v>
                </c:pt>
                <c:pt idx="203">
                  <c:v>Perirhinal area, layer 6b</c:v>
                </c:pt>
                <c:pt idx="204">
                  <c:v>Ectorhinal area</c:v>
                </c:pt>
                <c:pt idx="205">
                  <c:v>Ectorhinal area/Layer 1</c:v>
                </c:pt>
                <c:pt idx="206">
                  <c:v>Ectorhinal area/Layer 2/3</c:v>
                </c:pt>
                <c:pt idx="207">
                  <c:v>Ectorhinal area/Layer 5</c:v>
                </c:pt>
                <c:pt idx="208">
                  <c:v>Ectorhinal area/Layer 6a</c:v>
                </c:pt>
                <c:pt idx="209">
                  <c:v>Ectorhinal area/Layer 6b</c:v>
                </c:pt>
                <c:pt idx="210">
                  <c:v>Olfactory areas</c:v>
                </c:pt>
                <c:pt idx="211">
                  <c:v>Main olfactory bulb</c:v>
                </c:pt>
                <c:pt idx="212">
                  <c:v>Accessory olfactory bulb, glomerular layer</c:v>
                </c:pt>
                <c:pt idx="213">
                  <c:v>Accessory olfactory bulb, granular layer</c:v>
                </c:pt>
                <c:pt idx="214">
                  <c:v>Accessory olfactory bulb, mitral layer</c:v>
                </c:pt>
                <c:pt idx="215">
                  <c:v>Anterior olfactory nucleus</c:v>
                </c:pt>
                <c:pt idx="216">
                  <c:v>Taenia tecta</c:v>
                </c:pt>
                <c:pt idx="217">
                  <c:v>Dorsal peduncular area</c:v>
                </c:pt>
                <c:pt idx="218">
                  <c:v>Piriform area</c:v>
                </c:pt>
                <c:pt idx="219">
                  <c:v>Nucleus of the lateral olfactory tract, molecular layer</c:v>
                </c:pt>
                <c:pt idx="220">
                  <c:v>Nucleus of the lateral olfactory tract, layer 3</c:v>
                </c:pt>
                <c:pt idx="221">
                  <c:v>Cortical amygdalar area, anterior part</c:v>
                </c:pt>
                <c:pt idx="222">
                  <c:v>Cortical amygdalar area, posterior part</c:v>
                </c:pt>
                <c:pt idx="223">
                  <c:v>Piriform-amygdalar area</c:v>
                </c:pt>
                <c:pt idx="224">
                  <c:v>Postpiriform transition area</c:v>
                </c:pt>
                <c:pt idx="225">
                  <c:v>Hippocampal formation</c:v>
                </c:pt>
                <c:pt idx="226">
                  <c:v>Field CA1</c:v>
                </c:pt>
                <c:pt idx="227">
                  <c:v>Field CA2</c:v>
                </c:pt>
                <c:pt idx="228">
                  <c:v>Field CA3</c:v>
                </c:pt>
                <c:pt idx="229">
                  <c:v>Field CA1 ventral</c:v>
                </c:pt>
                <c:pt idx="230">
                  <c:v>Field CA2 ventral</c:v>
                </c:pt>
                <c:pt idx="231">
                  <c:v>Field CA3 ventral</c:v>
                </c:pt>
                <c:pt idx="232">
                  <c:v>Dentate gyrus, molecular layer</c:v>
                </c:pt>
                <c:pt idx="233">
                  <c:v>Dentate gyrus, molecular layer</c:v>
                </c:pt>
                <c:pt idx="234">
                  <c:v>Dentate gyrus, polymorph layer</c:v>
                </c:pt>
                <c:pt idx="235">
                  <c:v>Dentate gyrus, granule cell layer</c:v>
                </c:pt>
                <c:pt idx="236">
                  <c:v>Dentate gyrus, granule cell layer ventral</c:v>
                </c:pt>
                <c:pt idx="237">
                  <c:v>Fasciola cinerea</c:v>
                </c:pt>
                <c:pt idx="238">
                  <c:v>Induseum griseum</c:v>
                </c:pt>
                <c:pt idx="239">
                  <c:v>Entorhinal area, lateral part</c:v>
                </c:pt>
                <c:pt idx="240">
                  <c:v>Entorhinal area, medial part, dorsal zone</c:v>
                </c:pt>
                <c:pt idx="241">
                  <c:v>Entorhinal area, medial part, ventral zone</c:v>
                </c:pt>
                <c:pt idx="242">
                  <c:v>Parasubiculum</c:v>
                </c:pt>
                <c:pt idx="243">
                  <c:v>Postsubiculum</c:v>
                </c:pt>
                <c:pt idx="244">
                  <c:v>Presubiculum</c:v>
                </c:pt>
                <c:pt idx="245">
                  <c:v>Subiculum</c:v>
                </c:pt>
                <c:pt idx="246">
                  <c:v>Cortical subplate</c:v>
                </c:pt>
                <c:pt idx="247">
                  <c:v>Claustrum</c:v>
                </c:pt>
                <c:pt idx="248">
                  <c:v>Endopiriform nucleus, dorsal part</c:v>
                </c:pt>
                <c:pt idx="249">
                  <c:v>Endopiriform nucleus, ventral part</c:v>
                </c:pt>
                <c:pt idx="250">
                  <c:v>Lateral amygdalar nucleus</c:v>
                </c:pt>
                <c:pt idx="251">
                  <c:v>Basolateral amygdalar nucleus, anterior part</c:v>
                </c:pt>
                <c:pt idx="252">
                  <c:v>Basolateral amygdalar nucleus, posterior part</c:v>
                </c:pt>
                <c:pt idx="253">
                  <c:v>Fundus of striatum</c:v>
                </c:pt>
                <c:pt idx="254">
                  <c:v>Basomedial amygdalar nucleus</c:v>
                </c:pt>
                <c:pt idx="255">
                  <c:v>Posterior amygdalar nucleus</c:v>
                </c:pt>
                <c:pt idx="256">
                  <c:v>Striatum</c:v>
                </c:pt>
                <c:pt idx="257">
                  <c:v>Caudoputamen</c:v>
                </c:pt>
                <c:pt idx="258">
                  <c:v>Nucleus accumbens</c:v>
                </c:pt>
                <c:pt idx="259">
                  <c:v>Fundus of striatum</c:v>
                </c:pt>
                <c:pt idx="260">
                  <c:v>Olfactory tubercle</c:v>
                </c:pt>
                <c:pt idx="261">
                  <c:v>Lateral septal nucleus, caudal (caudodorsal) part</c:v>
                </c:pt>
                <c:pt idx="262">
                  <c:v>Lateral septal nucleus, rostral (rostroventral) part</c:v>
                </c:pt>
                <c:pt idx="263">
                  <c:v>Lateral septal nucleus, ventral part</c:v>
                </c:pt>
                <c:pt idx="264">
                  <c:v>Septofimbrial nucleus</c:v>
                </c:pt>
                <c:pt idx="265">
                  <c:v>Septohippocampal nucleus</c:v>
                </c:pt>
                <c:pt idx="266">
                  <c:v>Striatum-like amygdalar nuclei</c:v>
                </c:pt>
                <c:pt idx="267">
                  <c:v>Anterior amygdalar area</c:v>
                </c:pt>
                <c:pt idx="268">
                  <c:v>Bed nucleus of the accessory olfactory tract</c:v>
                </c:pt>
                <c:pt idx="269">
                  <c:v>Central amygdalar nucleus</c:v>
                </c:pt>
                <c:pt idx="270">
                  <c:v>Intercalated amygdalar nucleus</c:v>
                </c:pt>
                <c:pt idx="271">
                  <c:v>Medial amygdalar nucleus</c:v>
                </c:pt>
                <c:pt idx="272">
                  <c:v>Pallidum</c:v>
                </c:pt>
                <c:pt idx="273">
                  <c:v>Globus pallidus, internal segment</c:v>
                </c:pt>
                <c:pt idx="274">
                  <c:v>Globus pallidus, external segment</c:v>
                </c:pt>
                <c:pt idx="275">
                  <c:v>Substantia innominata</c:v>
                </c:pt>
                <c:pt idx="276">
                  <c:v>Magnocellular nucleus</c:v>
                </c:pt>
                <c:pt idx="277">
                  <c:v>Medial septal nucleus</c:v>
                </c:pt>
                <c:pt idx="278">
                  <c:v>Diagonal band nucleus</c:v>
                </c:pt>
                <c:pt idx="279">
                  <c:v>Triangular nucleus of septum</c:v>
                </c:pt>
                <c:pt idx="280">
                  <c:v>Bed nuclei of the stria terminalis</c:v>
                </c:pt>
                <c:pt idx="281">
                  <c:v>Bed nucleus of the anterior commissure</c:v>
                </c:pt>
                <c:pt idx="282">
                  <c:v>Thalamus</c:v>
                </c:pt>
                <c:pt idx="283">
                  <c:v>Ventral anterior-lateral complex of the thalamus</c:v>
                </c:pt>
                <c:pt idx="284">
                  <c:v>Ventral medial nucleus of the thalamus</c:v>
                </c:pt>
                <c:pt idx="285">
                  <c:v>Ventral posterolateral nucleus of the thalamus</c:v>
                </c:pt>
                <c:pt idx="286">
                  <c:v>Ventral posterolateral nucleus of the thalamus, parvicellular part</c:v>
                </c:pt>
                <c:pt idx="287">
                  <c:v>Ventral posteromedial nucleus of the thalamus</c:v>
                </c:pt>
                <c:pt idx="288">
                  <c:v>Ventral posteromedial nucleus of the thalamus, parvicellular part</c:v>
                </c:pt>
                <c:pt idx="289">
                  <c:v>Subparafascicular nucleus, magnocellular part</c:v>
                </c:pt>
                <c:pt idx="290">
                  <c:v>Subparafascicular nucleus, parvicellular part</c:v>
                </c:pt>
                <c:pt idx="291">
                  <c:v>Subparafascicular area</c:v>
                </c:pt>
                <c:pt idx="292">
                  <c:v>Peripeduncular nucleus</c:v>
                </c:pt>
                <c:pt idx="293">
                  <c:v>Medial geniculate complex</c:v>
                </c:pt>
                <c:pt idx="294">
                  <c:v>Dorsal part of the lateral geniculate complex</c:v>
                </c:pt>
                <c:pt idx="295">
                  <c:v>Lateral posterior nucleus of the thalamus</c:v>
                </c:pt>
                <c:pt idx="296">
                  <c:v>Posterior complex of the thalamus</c:v>
                </c:pt>
                <c:pt idx="297">
                  <c:v>Posterior limiting nucleus of the thalamus</c:v>
                </c:pt>
                <c:pt idx="298">
                  <c:v>Suprageniculate nucleus</c:v>
                </c:pt>
                <c:pt idx="299">
                  <c:v>Anteroventral nucleus of thalamus</c:v>
                </c:pt>
                <c:pt idx="300">
                  <c:v>Anteromedial nucleus</c:v>
                </c:pt>
                <c:pt idx="301">
                  <c:v>Anterodorsal nucleus</c:v>
                </c:pt>
                <c:pt idx="302">
                  <c:v>Interanteromedial nucleus of the thalamus</c:v>
                </c:pt>
                <c:pt idx="303">
                  <c:v>Interanterodorsal nucleus of the thalamus</c:v>
                </c:pt>
                <c:pt idx="304">
                  <c:v>Lateral dorsal nucleus of thalamus</c:v>
                </c:pt>
                <c:pt idx="305">
                  <c:v>Mediodorsal nucleus of thalamus</c:v>
                </c:pt>
                <c:pt idx="306">
                  <c:v>Submedial nucleus of the thalamus</c:v>
                </c:pt>
                <c:pt idx="307">
                  <c:v>Perireunensis nucleus</c:v>
                </c:pt>
                <c:pt idx="308">
                  <c:v>Paraventricular nucleus of the thalamus</c:v>
                </c:pt>
                <c:pt idx="309">
                  <c:v>Parataenial nucleus</c:v>
                </c:pt>
                <c:pt idx="310">
                  <c:v>Nucleus of reunions</c:v>
                </c:pt>
                <c:pt idx="311">
                  <c:v>Rhomboid nucleus</c:v>
                </c:pt>
                <c:pt idx="312">
                  <c:v>Central medial nucleus of the thalamus</c:v>
                </c:pt>
                <c:pt idx="313">
                  <c:v>Paracentral nucleus</c:v>
                </c:pt>
                <c:pt idx="314">
                  <c:v>Central lateral nucleus of the thalamus</c:v>
                </c:pt>
                <c:pt idx="315">
                  <c:v>Parafascicular nucleus</c:v>
                </c:pt>
                <c:pt idx="316">
                  <c:v>Reticular nucleus of the thalamus</c:v>
                </c:pt>
                <c:pt idx="317">
                  <c:v>Intergeniculate leaflet of the lateral geniculate complex</c:v>
                </c:pt>
                <c:pt idx="318">
                  <c:v>Ventral part of the lateral geniculate complex</c:v>
                </c:pt>
                <c:pt idx="319">
                  <c:v>Subgeniculate nucleus</c:v>
                </c:pt>
                <c:pt idx="320">
                  <c:v>Medial habenula</c:v>
                </c:pt>
                <c:pt idx="321">
                  <c:v>Lateral habenula</c:v>
                </c:pt>
                <c:pt idx="322">
                  <c:v>Hypothalamus</c:v>
                </c:pt>
                <c:pt idx="323">
                  <c:v>Supraoptic nucleus</c:v>
                </c:pt>
                <c:pt idx="324">
                  <c:v>Accessory supraoptic group</c:v>
                </c:pt>
                <c:pt idx="325">
                  <c:v>Paraventricular hypothalamic nucleus</c:v>
                </c:pt>
                <c:pt idx="326">
                  <c:v>Arcuate hypothalamic nucleus</c:v>
                </c:pt>
                <c:pt idx="327">
                  <c:v>Anterodorsal preoptic nucleus</c:v>
                </c:pt>
                <c:pt idx="328">
                  <c:v>Anteroventral preoptic nucleus</c:v>
                </c:pt>
                <c:pt idx="329">
                  <c:v>Anteroventral periventricular nucleus</c:v>
                </c:pt>
                <c:pt idx="330">
                  <c:v>Dorsomedial nucleus of the hypothalamus</c:v>
                </c:pt>
                <c:pt idx="331">
                  <c:v>Median preoptic nucleus</c:v>
                </c:pt>
                <c:pt idx="332">
                  <c:v>Medial preoptic area</c:v>
                </c:pt>
                <c:pt idx="333">
                  <c:v>Vascular organ of the lamina terminalis</c:v>
                </c:pt>
                <c:pt idx="334">
                  <c:v>Posterodorsal preoptic nucleus</c:v>
                </c:pt>
                <c:pt idx="335">
                  <c:v>Parastrial nucleus</c:v>
                </c:pt>
                <c:pt idx="336">
                  <c:v>Periventricular hypothalamic nucleus, posterior part</c:v>
                </c:pt>
                <c:pt idx="337">
                  <c:v>Periventricular hypothalamic nucleus, preoptic part</c:v>
                </c:pt>
                <c:pt idx="338">
                  <c:v>Subparaventricular zone</c:v>
                </c:pt>
                <c:pt idx="339">
                  <c:v>Suprachiasmatic nucleus</c:v>
                </c:pt>
                <c:pt idx="340">
                  <c:v>Subfornical organ</c:v>
                </c:pt>
                <c:pt idx="341">
                  <c:v>Ventrolateral preoptic nucleus</c:v>
                </c:pt>
                <c:pt idx="342">
                  <c:v>Anterior hypothalamic nucleus</c:v>
                </c:pt>
                <c:pt idx="343">
                  <c:v>Lateral mammillary nucleus</c:v>
                </c:pt>
                <c:pt idx="344">
                  <c:v>Medial mammillary nucleus</c:v>
                </c:pt>
                <c:pt idx="345">
                  <c:v>Supramammillary nucleus</c:v>
                </c:pt>
                <c:pt idx="346">
                  <c:v>Tuberomammillary nucleus, dorsal part</c:v>
                </c:pt>
                <c:pt idx="347">
                  <c:v>Tuberomammillary nucleus, ventral part</c:v>
                </c:pt>
                <c:pt idx="348">
                  <c:v>Medial preoptic nucleus</c:v>
                </c:pt>
                <c:pt idx="349">
                  <c:v>Dorsal premammillary nucleus</c:v>
                </c:pt>
                <c:pt idx="350">
                  <c:v>Ventral premammillary nucleus</c:v>
                </c:pt>
                <c:pt idx="351">
                  <c:v>Paraventricular hypothalamic nucleus, descending division</c:v>
                </c:pt>
                <c:pt idx="352">
                  <c:v>Ventromedial hypothalamic nucleus</c:v>
                </c:pt>
                <c:pt idx="353">
                  <c:v>Posterior hypothalamic nucleus</c:v>
                </c:pt>
                <c:pt idx="354">
                  <c:v>Lateral hypothalamic area</c:v>
                </c:pt>
                <c:pt idx="355">
                  <c:v>Lateral preoptic area</c:v>
                </c:pt>
                <c:pt idx="356">
                  <c:v>Preparasubthalamic nucleus</c:v>
                </c:pt>
                <c:pt idx="357">
                  <c:v>Parasubthalamic nucleus</c:v>
                </c:pt>
                <c:pt idx="358">
                  <c:v>Retrochiasmatic area</c:v>
                </c:pt>
                <c:pt idx="359">
                  <c:v>Subthalamic nucleus</c:v>
                </c:pt>
                <c:pt idx="360">
                  <c:v>Tuberal nucleus</c:v>
                </c:pt>
                <c:pt idx="361">
                  <c:v>Zona incerta</c:v>
                </c:pt>
                <c:pt idx="362">
                  <c:v>Fields of Forel</c:v>
                </c:pt>
                <c:pt idx="363">
                  <c:v>Midbrain</c:v>
                </c:pt>
                <c:pt idx="364">
                  <c:v>Superior colliculus, optic layer</c:v>
                </c:pt>
                <c:pt idx="365">
                  <c:v>Superior colliculus, superficial gray layer</c:v>
                </c:pt>
                <c:pt idx="366">
                  <c:v>Inferior colliculus</c:v>
                </c:pt>
                <c:pt idx="367">
                  <c:v>Nucleus of the brachium of the inferior colliculus</c:v>
                </c:pt>
                <c:pt idx="368">
                  <c:v>Nucleus sagulum</c:v>
                </c:pt>
                <c:pt idx="369">
                  <c:v>Parabigeminal nucleus</c:v>
                </c:pt>
                <c:pt idx="370">
                  <c:v>Midbrain trigeminal nucleus</c:v>
                </c:pt>
                <c:pt idx="371">
                  <c:v>Substantia nigra, reticular part</c:v>
                </c:pt>
                <c:pt idx="372">
                  <c:v>Ventral tegmental area</c:v>
                </c:pt>
                <c:pt idx="373">
                  <c:v>Midbrain reticular nucleus</c:v>
                </c:pt>
                <c:pt idx="374">
                  <c:v>Midbrain reticular nucleus, retrorubral area</c:v>
                </c:pt>
                <c:pt idx="375">
                  <c:v>Superior colliculus, motor related, deep gray layer</c:v>
                </c:pt>
                <c:pt idx="376">
                  <c:v>Superior colliculus, motor related, deep white layer</c:v>
                </c:pt>
                <c:pt idx="377">
                  <c:v>Superior colliculus, motor related, intermediate white layer</c:v>
                </c:pt>
                <c:pt idx="378">
                  <c:v>Superior colliculus, motor related, intermediate gray layer</c:v>
                </c:pt>
                <c:pt idx="379">
                  <c:v>Superior colliculus, motor related, intermediate gray layer, sublayer a</c:v>
                </c:pt>
                <c:pt idx="380">
                  <c:v>Superior colliculus, motor related, intermediate gray layer, sublayer b</c:v>
                </c:pt>
                <c:pt idx="381">
                  <c:v>Superior colliculus, motor related, intermediate gray layer, sublayer c</c:v>
                </c:pt>
                <c:pt idx="382">
                  <c:v>Periaqueductal gray</c:v>
                </c:pt>
                <c:pt idx="383">
                  <c:v>Precommissural nucleus</c:v>
                </c:pt>
                <c:pt idx="384">
                  <c:v>Interstitial nucleus of Cajal</c:v>
                </c:pt>
                <c:pt idx="385">
                  <c:v>Nucleus of Darkschewitsch</c:v>
                </c:pt>
                <c:pt idx="386">
                  <c:v>Anterior pretectal nucleus</c:v>
                </c:pt>
                <c:pt idx="387">
                  <c:v>Medial pretectal area</c:v>
                </c:pt>
                <c:pt idx="388">
                  <c:v>Nucleus of the optic tract</c:v>
                </c:pt>
                <c:pt idx="389">
                  <c:v>Nucleus of the posterior commissure</c:v>
                </c:pt>
                <c:pt idx="390">
                  <c:v>Olivary pretectal nucleus</c:v>
                </c:pt>
                <c:pt idx="391">
                  <c:v>Posterior pretectal nucleus</c:v>
                </c:pt>
                <c:pt idx="392">
                  <c:v>Cuneiform nucleus</c:v>
                </c:pt>
                <c:pt idx="393">
                  <c:v>Red nucleus</c:v>
                </c:pt>
                <c:pt idx="394">
                  <c:v>Oculomotor nucleus</c:v>
                </c:pt>
                <c:pt idx="395">
                  <c:v>Trochlear nucleus</c:v>
                </c:pt>
                <c:pt idx="396">
                  <c:v>Ventral tegmental nucleus</c:v>
                </c:pt>
                <c:pt idx="397">
                  <c:v>Anterior tegmental nucleus</c:v>
                </c:pt>
                <c:pt idx="398">
                  <c:v>Lateral terminal nucleus of the accessory optic tract</c:v>
                </c:pt>
                <c:pt idx="399">
                  <c:v>Substantia nigra, compact part</c:v>
                </c:pt>
                <c:pt idx="400">
                  <c:v>Pedunculopontine nucleus</c:v>
                </c:pt>
                <c:pt idx="401">
                  <c:v>Interpeduncular nucleus</c:v>
                </c:pt>
                <c:pt idx="402">
                  <c:v>Central linear nucleus raphÃË</c:v>
                </c:pt>
                <c:pt idx="403">
                  <c:v>Dorsal nucleus raphÃË</c:v>
                </c:pt>
                <c:pt idx="404">
                  <c:v>Pons</c:v>
                </c:pt>
                <c:pt idx="405">
                  <c:v>Nucleus of the lateral lemniscus</c:v>
                </c:pt>
                <c:pt idx="406">
                  <c:v>Principal sensory nucleus of the trigeminal</c:v>
                </c:pt>
                <c:pt idx="407">
                  <c:v>Parabrachial nucleus</c:v>
                </c:pt>
                <c:pt idx="408">
                  <c:v>Superior olivary complex, periolivary region</c:v>
                </c:pt>
                <c:pt idx="409">
                  <c:v>Superior olivary complex, medial part</c:v>
                </c:pt>
                <c:pt idx="410">
                  <c:v>Superior olivary complex, lateral part</c:v>
                </c:pt>
                <c:pt idx="411">
                  <c:v>Barrington's nucleus</c:v>
                </c:pt>
                <c:pt idx="412">
                  <c:v>Dorsal tegmental nucleus</c:v>
                </c:pt>
                <c:pt idx="413">
                  <c:v>Pontine central gray</c:v>
                </c:pt>
                <c:pt idx="414">
                  <c:v>Pontine gray</c:v>
                </c:pt>
                <c:pt idx="415">
                  <c:v>Pontine reticular nucleus, caudal part</c:v>
                </c:pt>
                <c:pt idx="416">
                  <c:v>Supragenual nucleus</c:v>
                </c:pt>
                <c:pt idx="417">
                  <c:v>Supratrigeminal nucleus</c:v>
                </c:pt>
                <c:pt idx="418">
                  <c:v>Tegmental reticular nucleus</c:v>
                </c:pt>
                <c:pt idx="419">
                  <c:v>Motor nucleus of trigeminal</c:v>
                </c:pt>
                <c:pt idx="420">
                  <c:v>Superior central nucleus raphÃË</c:v>
                </c:pt>
                <c:pt idx="421">
                  <c:v>Locus ceruleus</c:v>
                </c:pt>
                <c:pt idx="422">
                  <c:v>Laterodorsal tegmental nucleus</c:v>
                </c:pt>
                <c:pt idx="423">
                  <c:v>Nucleus incertus</c:v>
                </c:pt>
                <c:pt idx="424">
                  <c:v>Pontine reticular nucleus</c:v>
                </c:pt>
                <c:pt idx="425">
                  <c:v>Nucleus raphÃË pontis</c:v>
                </c:pt>
                <c:pt idx="426">
                  <c:v>Subceruleus nucleus</c:v>
                </c:pt>
                <c:pt idx="427">
                  <c:v>Sublaterodorsal nucleus</c:v>
                </c:pt>
                <c:pt idx="428">
                  <c:v>Medulla</c:v>
                </c:pt>
                <c:pt idx="429">
                  <c:v>Area postrema</c:v>
                </c:pt>
                <c:pt idx="430">
                  <c:v>Dorsal cochlear nucleus</c:v>
                </c:pt>
                <c:pt idx="431">
                  <c:v>Ventral cochlear nucleus</c:v>
                </c:pt>
                <c:pt idx="432">
                  <c:v>Cuneate nucleus</c:v>
                </c:pt>
                <c:pt idx="433">
                  <c:v>Gracile nucleus</c:v>
                </c:pt>
                <c:pt idx="434">
                  <c:v>External cuneate nucleus</c:v>
                </c:pt>
                <c:pt idx="435">
                  <c:v>Nucleus of the trapezoid body</c:v>
                </c:pt>
                <c:pt idx="436">
                  <c:v>Nucleus of the trapezoid body</c:v>
                </c:pt>
                <c:pt idx="437">
                  <c:v>Nucleus of the solitary tract</c:v>
                </c:pt>
                <c:pt idx="438">
                  <c:v>Spinal nucleus of the trigeminal, caudal part</c:v>
                </c:pt>
                <c:pt idx="439">
                  <c:v>Spinal nucleus of the trigeminal, interpolar part</c:v>
                </c:pt>
                <c:pt idx="440">
                  <c:v>Spinal nucleus of the trigeminal, oral part</c:v>
                </c:pt>
                <c:pt idx="441">
                  <c:v>Abducens nucleus</c:v>
                </c:pt>
                <c:pt idx="442">
                  <c:v>Facial motor nucleus</c:v>
                </c:pt>
                <c:pt idx="443">
                  <c:v>Accessory facial motor nucleus</c:v>
                </c:pt>
                <c:pt idx="444">
                  <c:v>Nucleus ambiguus, dorsal division</c:v>
                </c:pt>
                <c:pt idx="445">
                  <c:v>Nucleus ambiguus, ventral division</c:v>
                </c:pt>
                <c:pt idx="446">
                  <c:v>Dorsal motor nucleus of the vagus nerve</c:v>
                </c:pt>
                <c:pt idx="447">
                  <c:v>Gigantocellular reticular nucleus</c:v>
                </c:pt>
                <c:pt idx="448">
                  <c:v>Infracerebellar nucleus</c:v>
                </c:pt>
                <c:pt idx="449">
                  <c:v>Inferior olivary complex</c:v>
                </c:pt>
                <c:pt idx="450">
                  <c:v>Intermediate reticular nucleus</c:v>
                </c:pt>
                <c:pt idx="451">
                  <c:v>Inferior salivatory nucleus</c:v>
                </c:pt>
                <c:pt idx="452">
                  <c:v>Linear nucleus of the medulla</c:v>
                </c:pt>
                <c:pt idx="453">
                  <c:v>Lateral reticular nucleus</c:v>
                </c:pt>
                <c:pt idx="454">
                  <c:v>Magnocellular reticular nucleus</c:v>
                </c:pt>
                <c:pt idx="455">
                  <c:v>Medullary reticular nucleus, dorsal part</c:v>
                </c:pt>
                <c:pt idx="456">
                  <c:v>Medullary reticular nucleus, ventral part</c:v>
                </c:pt>
                <c:pt idx="457">
                  <c:v>Parvicellular reticular nucleus</c:v>
                </c:pt>
                <c:pt idx="458">
                  <c:v>Parasolitary nucleus</c:v>
                </c:pt>
                <c:pt idx="459">
                  <c:v>Paragigantocellular reticular nucleus, dorsal part</c:v>
                </c:pt>
                <c:pt idx="460">
                  <c:v>Paragigantocellular reticular nucleus, lateral part</c:v>
                </c:pt>
                <c:pt idx="461">
                  <c:v>Nucleus of Roller</c:v>
                </c:pt>
                <c:pt idx="462">
                  <c:v>Nucleus prepositus</c:v>
                </c:pt>
                <c:pt idx="463">
                  <c:v>Parapyramidal nucleus</c:v>
                </c:pt>
                <c:pt idx="464">
                  <c:v>Lateral vestibular nucleus</c:v>
                </c:pt>
                <c:pt idx="465">
                  <c:v>Medial vestibular nucleus</c:v>
                </c:pt>
                <c:pt idx="466">
                  <c:v>Spinal vestibular nucleus</c:v>
                </c:pt>
                <c:pt idx="467">
                  <c:v>Superior vestibular nucleus</c:v>
                </c:pt>
                <c:pt idx="468">
                  <c:v>Nucleus x</c:v>
                </c:pt>
                <c:pt idx="469">
                  <c:v>Hypoglossal nucleus</c:v>
                </c:pt>
                <c:pt idx="470">
                  <c:v>Nucleus y</c:v>
                </c:pt>
                <c:pt idx="471">
                  <c:v>Lingula (I)</c:v>
                </c:pt>
                <c:pt idx="472">
                  <c:v>Central lobule</c:v>
                </c:pt>
                <c:pt idx="473">
                  <c:v>Culmen</c:v>
                </c:pt>
                <c:pt idx="474">
                  <c:v>Declive (VI)</c:v>
                </c:pt>
                <c:pt idx="475">
                  <c:v>Folium-tuber vermis (VII)</c:v>
                </c:pt>
                <c:pt idx="476">
                  <c:v>Pyramus (VIII)</c:v>
                </c:pt>
                <c:pt idx="477">
                  <c:v>Uvula (IX)</c:v>
                </c:pt>
                <c:pt idx="478">
                  <c:v>Nodulus (X)</c:v>
                </c:pt>
                <c:pt idx="479">
                  <c:v>Simple lobule</c:v>
                </c:pt>
                <c:pt idx="480">
                  <c:v>Ansiform lobule</c:v>
                </c:pt>
                <c:pt idx="481">
                  <c:v>Paramedian lobule</c:v>
                </c:pt>
                <c:pt idx="482">
                  <c:v>Copula pyramidis</c:v>
                </c:pt>
                <c:pt idx="483">
                  <c:v>Paraflocculus</c:v>
                </c:pt>
                <c:pt idx="484">
                  <c:v>Flocculus</c:v>
                </c:pt>
                <c:pt idx="485">
                  <c:v>Fastigial nucleus</c:v>
                </c:pt>
                <c:pt idx="486">
                  <c:v>Interposed nucleus</c:v>
                </c:pt>
                <c:pt idx="487">
                  <c:v>Dentate nucleus</c:v>
                </c:pt>
                <c:pt idx="488">
                  <c:v>fiber tracts</c:v>
                </c:pt>
                <c:pt idx="489">
                  <c:v>vomeronasal nerve</c:v>
                </c:pt>
                <c:pt idx="490">
                  <c:v>olfactory nerve layer of main olfactory bulb</c:v>
                </c:pt>
                <c:pt idx="491">
                  <c:v>lateral olfactory tract, body</c:v>
                </c:pt>
                <c:pt idx="492">
                  <c:v>anterior commissure, olfactory limb</c:v>
                </c:pt>
                <c:pt idx="493">
                  <c:v>optic chiasm</c:v>
                </c:pt>
                <c:pt idx="494">
                  <c:v>optic tract</c:v>
                </c:pt>
                <c:pt idx="495">
                  <c:v>medial longitudinal fascicle</c:v>
                </c:pt>
                <c:pt idx="496">
                  <c:v>posterior commissure</c:v>
                </c:pt>
                <c:pt idx="497">
                  <c:v>trochlear nerve</c:v>
                </c:pt>
                <c:pt idx="498">
                  <c:v>motor root of the trigeminal nerve</c:v>
                </c:pt>
                <c:pt idx="499">
                  <c:v>midbrain tract of the trigeminal nerve</c:v>
                </c:pt>
                <c:pt idx="500">
                  <c:v>spinal tract of the trigeminal nerve</c:v>
                </c:pt>
                <c:pt idx="501">
                  <c:v>facial nerve</c:v>
                </c:pt>
                <c:pt idx="502">
                  <c:v>vestibular nerve</c:v>
                </c:pt>
                <c:pt idx="503">
                  <c:v>trapezoid body</c:v>
                </c:pt>
                <c:pt idx="504">
                  <c:v>lateral lemniscus</c:v>
                </c:pt>
                <c:pt idx="505">
                  <c:v>inferior colliculus commissure</c:v>
                </c:pt>
                <c:pt idx="506">
                  <c:v>brachium of the inferior colliculus</c:v>
                </c:pt>
                <c:pt idx="507">
                  <c:v>solitary tract</c:v>
                </c:pt>
                <c:pt idx="508">
                  <c:v>cuneate fascicle</c:v>
                </c:pt>
                <c:pt idx="509">
                  <c:v>medial lemniscus</c:v>
                </c:pt>
                <c:pt idx="510">
                  <c:v>superior cerebelar peduncles</c:v>
                </c:pt>
                <c:pt idx="511">
                  <c:v>middle cerebellar peduncle</c:v>
                </c:pt>
                <c:pt idx="512">
                  <c:v>inferior cerebellar peduncle</c:v>
                </c:pt>
                <c:pt idx="513">
                  <c:v>arbor vitae</c:v>
                </c:pt>
                <c:pt idx="514">
                  <c:v>corpus callosum</c:v>
                </c:pt>
                <c:pt idx="515">
                  <c:v>corticospinal tract</c:v>
                </c:pt>
                <c:pt idx="516">
                  <c:v>external medullary lamina of the thalamus</c:v>
                </c:pt>
                <c:pt idx="517">
                  <c:v>internal capsule</c:v>
                </c:pt>
                <c:pt idx="518">
                  <c:v>cerebal peduncle</c:v>
                </c:pt>
                <c:pt idx="519">
                  <c:v>pyramid</c:v>
                </c:pt>
                <c:pt idx="520">
                  <c:v>tectospinal pathway</c:v>
                </c:pt>
                <c:pt idx="521">
                  <c:v>doral tegmental decussation</c:v>
                </c:pt>
                <c:pt idx="522">
                  <c:v>rubrospinal tract</c:v>
                </c:pt>
                <c:pt idx="523">
                  <c:v>ventral tegmental decussation</c:v>
                </c:pt>
                <c:pt idx="524">
                  <c:v>amygdalar capsule</c:v>
                </c:pt>
                <c:pt idx="525">
                  <c:v>anterior commissure, temporal limb</c:v>
                </c:pt>
                <c:pt idx="526">
                  <c:v>cingulum bundle</c:v>
                </c:pt>
                <c:pt idx="527">
                  <c:v>alveus</c:v>
                </c:pt>
                <c:pt idx="528">
                  <c:v>dorsal fornix</c:v>
                </c:pt>
                <c:pt idx="529">
                  <c:v>fimbria</c:v>
                </c:pt>
                <c:pt idx="530">
                  <c:v>columns of the fornix</c:v>
                </c:pt>
                <c:pt idx="531">
                  <c:v>dorsal hippocampal commissure</c:v>
                </c:pt>
                <c:pt idx="532">
                  <c:v>ventral hippocampal commissure</c:v>
                </c:pt>
                <c:pt idx="533">
                  <c:v>stria terminalis</c:v>
                </c:pt>
                <c:pt idx="534">
                  <c:v>supramammillary decussation</c:v>
                </c:pt>
                <c:pt idx="535">
                  <c:v>mammilothalmic tract</c:v>
                </c:pt>
                <c:pt idx="536">
                  <c:v>mammillotegmental tract</c:v>
                </c:pt>
                <c:pt idx="537">
                  <c:v>mammillary peduncle</c:v>
                </c:pt>
                <c:pt idx="538">
                  <c:v>stria medullaris</c:v>
                </c:pt>
                <c:pt idx="539">
                  <c:v>fasciculus retroflexus</c:v>
                </c:pt>
                <c:pt idx="540">
                  <c:v>habenular commissure</c:v>
                </c:pt>
                <c:pt idx="541">
                  <c:v>ventricular systems</c:v>
                </c:pt>
                <c:pt idx="542">
                  <c:v>lateral ventricle</c:v>
                </c:pt>
                <c:pt idx="543">
                  <c:v>third ventricle</c:v>
                </c:pt>
                <c:pt idx="544">
                  <c:v>cerebral aqueduct</c:v>
                </c:pt>
                <c:pt idx="545">
                  <c:v>fourth ventricle</c:v>
                </c:pt>
                <c:pt idx="546">
                  <c:v>lateral recess</c:v>
                </c:pt>
                <c:pt idx="547">
                  <c:v>root</c:v>
                </c:pt>
              </c:strCache>
            </c:strRef>
          </c:cat>
          <c:val>
            <c:numRef>
              <c:f>'Z-scores&lt;3'!$C$22:$UG$22</c:f>
              <c:numCache>
                <c:formatCode>0.00000</c:formatCode>
                <c:ptCount val="551"/>
                <c:pt idx="0">
                  <c:v>-9.3466250000000028E-2</c:v>
                </c:pt>
                <c:pt idx="1">
                  <c:v>-0.51022499999999993</c:v>
                </c:pt>
                <c:pt idx="2">
                  <c:v>4.8210000000000031E-2</c:v>
                </c:pt>
                <c:pt idx="3">
                  <c:v>-0.2773727777777778</c:v>
                </c:pt>
                <c:pt idx="4">
                  <c:v>9.1381249999999997E-2</c:v>
                </c:pt>
                <c:pt idx="5">
                  <c:v>0.10983625000000002</c:v>
                </c:pt>
                <c:pt idx="6">
                  <c:v>9.4128749999999983E-2</c:v>
                </c:pt>
                <c:pt idx="7">
                  <c:v>-2.9664999999999997E-2</c:v>
                </c:pt>
                <c:pt idx="8">
                  <c:v>-6.4411111111110971E-3</c:v>
                </c:pt>
                <c:pt idx="9">
                  <c:v>-9.0279444444444495E-2</c:v>
                </c:pt>
                <c:pt idx="10">
                  <c:v>0.22348986111111113</c:v>
                </c:pt>
                <c:pt idx="11">
                  <c:v>0.22857375000000002</c:v>
                </c:pt>
                <c:pt idx="12">
                  <c:v>0.10124374999999997</c:v>
                </c:pt>
                <c:pt idx="13">
                  <c:v>0.26142347222222223</c:v>
                </c:pt>
                <c:pt idx="14">
                  <c:v>0.25539541666666665</c:v>
                </c:pt>
                <c:pt idx="15">
                  <c:v>6.2875138888888862E-2</c:v>
                </c:pt>
                <c:pt idx="16">
                  <c:v>-0.49886013888888892</c:v>
                </c:pt>
                <c:pt idx="17">
                  <c:v>0.23467097222222216</c:v>
                </c:pt>
                <c:pt idx="18">
                  <c:v>0.28742736111111111</c:v>
                </c:pt>
                <c:pt idx="19">
                  <c:v>0.60862361111111107</c:v>
                </c:pt>
                <c:pt idx="20">
                  <c:v>0.23764708333333334</c:v>
                </c:pt>
                <c:pt idx="21">
                  <c:v>0.37606486111111109</c:v>
                </c:pt>
                <c:pt idx="22">
                  <c:v>0.15264500000000003</c:v>
                </c:pt>
                <c:pt idx="23">
                  <c:v>0.60663555555555559</c:v>
                </c:pt>
                <c:pt idx="24">
                  <c:v>0.10195972222222226</c:v>
                </c:pt>
                <c:pt idx="25">
                  <c:v>0.83849791666666673</c:v>
                </c:pt>
                <c:pt idx="26">
                  <c:v>1.1106313888888888</c:v>
                </c:pt>
                <c:pt idx="27">
                  <c:v>0.4937261111111112</c:v>
                </c:pt>
                <c:pt idx="28">
                  <c:v>0.72626361111111115</c:v>
                </c:pt>
                <c:pt idx="29">
                  <c:v>-0.15567861111111109</c:v>
                </c:pt>
                <c:pt idx="30">
                  <c:v>0.45840333333333333</c:v>
                </c:pt>
                <c:pt idx="31">
                  <c:v>-0.18486874999999997</c:v>
                </c:pt>
                <c:pt idx="32">
                  <c:v>-0.52805180555555542</c:v>
                </c:pt>
                <c:pt idx="33">
                  <c:v>-3.5241250000000002E-2</c:v>
                </c:pt>
                <c:pt idx="34">
                  <c:v>7.760125000000001E-2</c:v>
                </c:pt>
                <c:pt idx="35">
                  <c:v>0.19156000000000001</c:v>
                </c:pt>
                <c:pt idx="36">
                  <c:v>7.1565000000000017E-2</c:v>
                </c:pt>
                <c:pt idx="37">
                  <c:v>0.74194958333333338</c:v>
                </c:pt>
                <c:pt idx="38">
                  <c:v>0.50974958333333331</c:v>
                </c:pt>
                <c:pt idx="39">
                  <c:v>0.13962749999999999</c:v>
                </c:pt>
                <c:pt idx="40">
                  <c:v>-2.8201249999999983E-2</c:v>
                </c:pt>
                <c:pt idx="41">
                  <c:v>-0.27535152777777783</c:v>
                </c:pt>
                <c:pt idx="42">
                  <c:v>0.2876176388888888</c:v>
                </c:pt>
                <c:pt idx="43">
                  <c:v>0.8868097222222221</c:v>
                </c:pt>
                <c:pt idx="44">
                  <c:v>0.20541476190476193</c:v>
                </c:pt>
                <c:pt idx="45">
                  <c:v>0.12357492063492054</c:v>
                </c:pt>
                <c:pt idx="46">
                  <c:v>1.006653888888889</c:v>
                </c:pt>
                <c:pt idx="47">
                  <c:v>0.5928029166666664</c:v>
                </c:pt>
                <c:pt idx="48">
                  <c:v>-0.2084419047619048</c:v>
                </c:pt>
                <c:pt idx="49">
                  <c:v>0.84073138888888888</c:v>
                </c:pt>
                <c:pt idx="50">
                  <c:v>0.35234736111111109</c:v>
                </c:pt>
                <c:pt idx="51">
                  <c:v>0.11168305555555555</c:v>
                </c:pt>
                <c:pt idx="52">
                  <c:v>-9.1513888888886889E-4</c:v>
                </c:pt>
                <c:pt idx="53">
                  <c:v>-1.2051111111111141E-2</c:v>
                </c:pt>
                <c:pt idx="54">
                  <c:v>0.41627097222222226</c:v>
                </c:pt>
                <c:pt idx="55">
                  <c:v>-0.34689208333333327</c:v>
                </c:pt>
                <c:pt idx="56">
                  <c:v>-0.38641499999999995</c:v>
                </c:pt>
                <c:pt idx="57">
                  <c:v>-0.21523750000000003</c:v>
                </c:pt>
                <c:pt idx="58">
                  <c:v>-1.4363750000000008E-2</c:v>
                </c:pt>
                <c:pt idx="59">
                  <c:v>0.18408249999999998</c:v>
                </c:pt>
                <c:pt idx="60">
                  <c:v>9.0726250000000008E-2</c:v>
                </c:pt>
                <c:pt idx="61">
                  <c:v>0.48938402777777779</c:v>
                </c:pt>
                <c:pt idx="62">
                  <c:v>-0.49493138888888882</c:v>
                </c:pt>
                <c:pt idx="63">
                  <c:v>-0.13285958333333334</c:v>
                </c:pt>
                <c:pt idx="64">
                  <c:v>0.63125958333333343</c:v>
                </c:pt>
                <c:pt idx="65">
                  <c:v>0.37276152777777782</c:v>
                </c:pt>
                <c:pt idx="66">
                  <c:v>-0.15298347222222214</c:v>
                </c:pt>
                <c:pt idx="67">
                  <c:v>0.89369819444444432</c:v>
                </c:pt>
                <c:pt idx="68">
                  <c:v>0.748915</c:v>
                </c:pt>
                <c:pt idx="69">
                  <c:v>9.694597222222226E-2</c:v>
                </c:pt>
                <c:pt idx="70">
                  <c:v>0.24920499999999998</c:v>
                </c:pt>
                <c:pt idx="71">
                  <c:v>0.26862124999999998</c:v>
                </c:pt>
                <c:pt idx="72">
                  <c:v>0.41122069444444448</c:v>
                </c:pt>
                <c:pt idx="73">
                  <c:v>0.49324555555555555</c:v>
                </c:pt>
                <c:pt idx="74">
                  <c:v>0.53489555555555546</c:v>
                </c:pt>
                <c:pt idx="75">
                  <c:v>-1.4375555555555555E-2</c:v>
                </c:pt>
                <c:pt idx="76">
                  <c:v>-0.39860875000000001</c:v>
                </c:pt>
                <c:pt idx="77">
                  <c:v>4.2612499999999942E-3</c:v>
                </c:pt>
                <c:pt idx="78">
                  <c:v>5.6136249999999999E-2</c:v>
                </c:pt>
                <c:pt idx="79">
                  <c:v>0.6209898611111111</c:v>
                </c:pt>
                <c:pt idx="80">
                  <c:v>0.47480763888888894</c:v>
                </c:pt>
                <c:pt idx="81">
                  <c:v>-8.6569027777777779E-2</c:v>
                </c:pt>
                <c:pt idx="82">
                  <c:v>0.4619644444444444</c:v>
                </c:pt>
                <c:pt idx="83">
                  <c:v>0.41613793650793651</c:v>
                </c:pt>
                <c:pt idx="84">
                  <c:v>0.26265708333333337</c:v>
                </c:pt>
                <c:pt idx="85">
                  <c:v>0.63915041666666661</c:v>
                </c:pt>
                <c:pt idx="86">
                  <c:v>0.42864791666666668</c:v>
                </c:pt>
                <c:pt idx="87">
                  <c:v>0.29071777777777785</c:v>
                </c:pt>
                <c:pt idx="88">
                  <c:v>0.15281444444444447</c:v>
                </c:pt>
                <c:pt idx="89">
                  <c:v>7.0455555555555535E-2</c:v>
                </c:pt>
                <c:pt idx="90">
                  <c:v>0.25935749999999991</c:v>
                </c:pt>
                <c:pt idx="91">
                  <c:v>0.57644269841269846</c:v>
                </c:pt>
                <c:pt idx="92">
                  <c:v>1.0287279166666665</c:v>
                </c:pt>
                <c:pt idx="93">
                  <c:v>0.8100606944444444</c:v>
                </c:pt>
                <c:pt idx="94">
                  <c:v>0.52572624999999995</c:v>
                </c:pt>
                <c:pt idx="95">
                  <c:v>-0.14316958333333329</c:v>
                </c:pt>
                <c:pt idx="96">
                  <c:v>0.11107958333333329</c:v>
                </c:pt>
                <c:pt idx="97">
                  <c:v>0.75523208333333325</c:v>
                </c:pt>
                <c:pt idx="98">
                  <c:v>0.23997152777777778</c:v>
                </c:pt>
                <c:pt idx="99">
                  <c:v>0.27374611111111113</c:v>
                </c:pt>
                <c:pt idx="100">
                  <c:v>0.71177208333333319</c:v>
                </c:pt>
                <c:pt idx="101">
                  <c:v>0.76435999999999993</c:v>
                </c:pt>
                <c:pt idx="102">
                  <c:v>0.43743138888888899</c:v>
                </c:pt>
                <c:pt idx="103">
                  <c:v>0.71869388888888874</c:v>
                </c:pt>
                <c:pt idx="104">
                  <c:v>0.82431930555555566</c:v>
                </c:pt>
                <c:pt idx="105">
                  <c:v>0.3709777777777778</c:v>
                </c:pt>
                <c:pt idx="106">
                  <c:v>0.37196750000000001</c:v>
                </c:pt>
                <c:pt idx="107">
                  <c:v>0.16799055555555553</c:v>
                </c:pt>
                <c:pt idx="108">
                  <c:v>-1.5931388888888891E-2</c:v>
                </c:pt>
                <c:pt idx="109">
                  <c:v>0.77902263888888901</c:v>
                </c:pt>
                <c:pt idx="110">
                  <c:v>0.76066374999999986</c:v>
                </c:pt>
                <c:pt idx="111">
                  <c:v>0.95528777777777774</c:v>
                </c:pt>
                <c:pt idx="112">
                  <c:v>0.67152250000000002</c:v>
                </c:pt>
                <c:pt idx="113">
                  <c:v>0.6688036111111112</c:v>
                </c:pt>
                <c:pt idx="114">
                  <c:v>0.46669611111111114</c:v>
                </c:pt>
                <c:pt idx="115">
                  <c:v>0.35451444444444441</c:v>
                </c:pt>
                <c:pt idx="116">
                  <c:v>1.0801587500000001</c:v>
                </c:pt>
                <c:pt idx="117">
                  <c:v>0.86919111111111103</c:v>
                </c:pt>
                <c:pt idx="118">
                  <c:v>0.38216222222222218</c:v>
                </c:pt>
                <c:pt idx="119">
                  <c:v>0.61411333333333329</c:v>
                </c:pt>
                <c:pt idx="120">
                  <c:v>0.35177486111111111</c:v>
                </c:pt>
                <c:pt idx="121">
                  <c:v>0.33052013888888887</c:v>
                </c:pt>
                <c:pt idx="122">
                  <c:v>0.81792208333333338</c:v>
                </c:pt>
                <c:pt idx="123">
                  <c:v>0.97196083333333327</c:v>
                </c:pt>
                <c:pt idx="124">
                  <c:v>0.92676902777777781</c:v>
                </c:pt>
                <c:pt idx="125">
                  <c:v>0.59502833333333327</c:v>
                </c:pt>
                <c:pt idx="126">
                  <c:v>1.0120666666666667</c:v>
                </c:pt>
                <c:pt idx="127">
                  <c:v>-0.29848944444444447</c:v>
                </c:pt>
                <c:pt idx="128">
                  <c:v>7.8874027777777772E-2</c:v>
                </c:pt>
                <c:pt idx="129">
                  <c:v>-0.2134315277777778</c:v>
                </c:pt>
                <c:pt idx="130">
                  <c:v>0.27747625000000004</c:v>
                </c:pt>
                <c:pt idx="131">
                  <c:v>0.16180749999999997</c:v>
                </c:pt>
                <c:pt idx="132">
                  <c:v>-0.18162492063492064</c:v>
                </c:pt>
                <c:pt idx="133">
                  <c:v>-9.6504583333333324E-2</c:v>
                </c:pt>
                <c:pt idx="134">
                  <c:v>-0.20920875000000005</c:v>
                </c:pt>
                <c:pt idx="135">
                  <c:v>0.14427875000000001</c:v>
                </c:pt>
                <c:pt idx="136">
                  <c:v>4.6928749999999964E-2</c:v>
                </c:pt>
                <c:pt idx="137">
                  <c:v>-0.15365095238095239</c:v>
                </c:pt>
                <c:pt idx="138">
                  <c:v>-0.45069236111111116</c:v>
                </c:pt>
                <c:pt idx="139">
                  <c:v>-0.53692958333333329</c:v>
                </c:pt>
                <c:pt idx="140">
                  <c:v>8.6974999999999969E-2</c:v>
                </c:pt>
                <c:pt idx="141">
                  <c:v>3.5565000000000041E-2</c:v>
                </c:pt>
                <c:pt idx="142">
                  <c:v>-0.21330619047619048</c:v>
                </c:pt>
                <c:pt idx="143">
                  <c:v>-0.23247125000000002</c:v>
                </c:pt>
                <c:pt idx="144">
                  <c:v>-0.19164624999999999</c:v>
                </c:pt>
                <c:pt idx="145">
                  <c:v>6.7829999999999974E-2</c:v>
                </c:pt>
                <c:pt idx="146">
                  <c:v>1.0156250000000006E-2</c:v>
                </c:pt>
                <c:pt idx="147">
                  <c:v>-0.12660625</c:v>
                </c:pt>
                <c:pt idx="148">
                  <c:v>3.8892499999999969E-2</c:v>
                </c:pt>
                <c:pt idx="149">
                  <c:v>9.7723750000000026E-2</c:v>
                </c:pt>
                <c:pt idx="150">
                  <c:v>0.32678500000000005</c:v>
                </c:pt>
                <c:pt idx="151">
                  <c:v>0.25990375000000004</c:v>
                </c:pt>
                <c:pt idx="152">
                  <c:v>-0.16798317460317463</c:v>
                </c:pt>
                <c:pt idx="153">
                  <c:v>-0.41231861111111112</c:v>
                </c:pt>
                <c:pt idx="154">
                  <c:v>-0.38321888888888878</c:v>
                </c:pt>
                <c:pt idx="155">
                  <c:v>0.21967374999999995</c:v>
                </c:pt>
                <c:pt idx="156">
                  <c:v>-0.66386541666666676</c:v>
                </c:pt>
                <c:pt idx="157">
                  <c:v>-8.0617499999999953E-2</c:v>
                </c:pt>
                <c:pt idx="158">
                  <c:v>1.0628750000000076E-2</c:v>
                </c:pt>
                <c:pt idx="159">
                  <c:v>9.5026250000000007E-2</c:v>
                </c:pt>
                <c:pt idx="160">
                  <c:v>5.4956249999999957E-2</c:v>
                </c:pt>
                <c:pt idx="161">
                  <c:v>-0.25727624999999998</c:v>
                </c:pt>
                <c:pt idx="162">
                  <c:v>-0.35183999999999993</c:v>
                </c:pt>
                <c:pt idx="163">
                  <c:v>-0.21149374999999995</c:v>
                </c:pt>
                <c:pt idx="164">
                  <c:v>-3.2322500000000032E-2</c:v>
                </c:pt>
                <c:pt idx="165">
                  <c:v>0.22185125</c:v>
                </c:pt>
                <c:pt idx="166">
                  <c:v>-0.14809624999999998</c:v>
                </c:pt>
                <c:pt idx="167">
                  <c:v>-0.47500958333333332</c:v>
                </c:pt>
                <c:pt idx="168">
                  <c:v>-0.42921930555555554</c:v>
                </c:pt>
                <c:pt idx="169">
                  <c:v>-0.37136152777777776</c:v>
                </c:pt>
                <c:pt idx="170">
                  <c:v>0.13846125000000001</c:v>
                </c:pt>
                <c:pt idx="171">
                  <c:v>-0.60968250000000002</c:v>
                </c:pt>
                <c:pt idx="172">
                  <c:v>-0.18367</c:v>
                </c:pt>
                <c:pt idx="173">
                  <c:v>-0.12364000000000006</c:v>
                </c:pt>
                <c:pt idx="174">
                  <c:v>0.18941875</c:v>
                </c:pt>
                <c:pt idx="175">
                  <c:v>-3.9687499999999987E-2</c:v>
                </c:pt>
                <c:pt idx="176">
                  <c:v>0.83087513888888886</c:v>
                </c:pt>
                <c:pt idx="177">
                  <c:v>0.71240277777777783</c:v>
                </c:pt>
                <c:pt idx="178">
                  <c:v>1.0358926388888889</c:v>
                </c:pt>
                <c:pt idx="179">
                  <c:v>1.3160395833333332</c:v>
                </c:pt>
                <c:pt idx="180">
                  <c:v>1.1679955555555557</c:v>
                </c:pt>
                <c:pt idx="181">
                  <c:v>0.68862527777777782</c:v>
                </c:pt>
                <c:pt idx="182">
                  <c:v>0.22188791666666666</c:v>
                </c:pt>
                <c:pt idx="183">
                  <c:v>0.87967194444444441</c:v>
                </c:pt>
                <c:pt idx="184">
                  <c:v>0.13663638888888885</c:v>
                </c:pt>
                <c:pt idx="185">
                  <c:v>1.4384243055555557</c:v>
                </c:pt>
                <c:pt idx="186">
                  <c:v>1.2051630555555555</c:v>
                </c:pt>
                <c:pt idx="187">
                  <c:v>0.692155873015873</c:v>
                </c:pt>
                <c:pt idx="188">
                  <c:v>0.32445444444444449</c:v>
                </c:pt>
                <c:pt idx="189">
                  <c:v>0.56365041666666671</c:v>
                </c:pt>
                <c:pt idx="190">
                  <c:v>0.53555902777777775</c:v>
                </c:pt>
                <c:pt idx="191">
                  <c:v>0.51751902777777781</c:v>
                </c:pt>
                <c:pt idx="192">
                  <c:v>0.86321861111111098</c:v>
                </c:pt>
                <c:pt idx="193">
                  <c:v>0.33009513888888886</c:v>
                </c:pt>
                <c:pt idx="194">
                  <c:v>0.3783008333333332</c:v>
                </c:pt>
                <c:pt idx="195">
                  <c:v>0.12142027777777772</c:v>
                </c:pt>
                <c:pt idx="196">
                  <c:v>-0.12324999999999997</c:v>
                </c:pt>
                <c:pt idx="197">
                  <c:v>0.14416000000000001</c:v>
                </c:pt>
                <c:pt idx="198">
                  <c:v>0.31415624999999997</c:v>
                </c:pt>
                <c:pt idx="199">
                  <c:v>-6.5029583333333266E-2</c:v>
                </c:pt>
                <c:pt idx="200">
                  <c:v>0.24251624999999999</c:v>
                </c:pt>
                <c:pt idx="201">
                  <c:v>-3.4432499999999977E-2</c:v>
                </c:pt>
                <c:pt idx="202">
                  <c:v>0.10296125000000009</c:v>
                </c:pt>
                <c:pt idx="203">
                  <c:v>9.5982499999999971E-2</c:v>
                </c:pt>
                <c:pt idx="204">
                  <c:v>0.33311138888888886</c:v>
                </c:pt>
                <c:pt idx="205">
                  <c:v>6.8441527777777816E-2</c:v>
                </c:pt>
                <c:pt idx="206">
                  <c:v>-5.0205555555555573E-2</c:v>
                </c:pt>
                <c:pt idx="207">
                  <c:v>-2.0205000000000056E-2</c:v>
                </c:pt>
                <c:pt idx="208">
                  <c:v>0.2674875000000001</c:v>
                </c:pt>
                <c:pt idx="209">
                  <c:v>0.18510250000000006</c:v>
                </c:pt>
                <c:pt idx="210">
                  <c:v>-5.6279999999999997E-2</c:v>
                </c:pt>
                <c:pt idx="211">
                  <c:v>8.576375E-2</c:v>
                </c:pt>
                <c:pt idx="212">
                  <c:v>-0.14983972222222219</c:v>
                </c:pt>
                <c:pt idx="213">
                  <c:v>0.49936750000000002</c:v>
                </c:pt>
                <c:pt idx="214">
                  <c:v>0.15920736111111114</c:v>
                </c:pt>
                <c:pt idx="215">
                  <c:v>-0.32158499999999995</c:v>
                </c:pt>
                <c:pt idx="216">
                  <c:v>-0.32750125000000008</c:v>
                </c:pt>
                <c:pt idx="217">
                  <c:v>-0.20057375000000002</c:v>
                </c:pt>
                <c:pt idx="218">
                  <c:v>-5.507875000000001E-2</c:v>
                </c:pt>
                <c:pt idx="219">
                  <c:v>0.54432999999999998</c:v>
                </c:pt>
                <c:pt idx="220">
                  <c:v>-0.24006125000000006</c:v>
                </c:pt>
                <c:pt idx="221">
                  <c:v>0.14188388888888898</c:v>
                </c:pt>
                <c:pt idx="222">
                  <c:v>4.3657500000000016E-2</c:v>
                </c:pt>
                <c:pt idx="223">
                  <c:v>0.15413412698412698</c:v>
                </c:pt>
                <c:pt idx="224">
                  <c:v>2.6037500000000158E-3</c:v>
                </c:pt>
                <c:pt idx="225">
                  <c:v>0.29811000000000004</c:v>
                </c:pt>
                <c:pt idx="226">
                  <c:v>0.50016124999999989</c:v>
                </c:pt>
                <c:pt idx="227">
                  <c:v>0.12256125000000004</c:v>
                </c:pt>
                <c:pt idx="228">
                  <c:v>-7.3325555555555533E-2</c:v>
                </c:pt>
                <c:pt idx="229">
                  <c:v>-4.2631250000000009E-2</c:v>
                </c:pt>
                <c:pt idx="230">
                  <c:v>-0.11816625000000006</c:v>
                </c:pt>
                <c:pt idx="231">
                  <c:v>-3.124624999999992E-2</c:v>
                </c:pt>
                <c:pt idx="232">
                  <c:v>0.11854761904761904</c:v>
                </c:pt>
                <c:pt idx="233">
                  <c:v>5.5443750000000014E-2</c:v>
                </c:pt>
                <c:pt idx="234">
                  <c:v>0.14280571428571431</c:v>
                </c:pt>
                <c:pt idx="235">
                  <c:v>0.57072999999999996</c:v>
                </c:pt>
                <c:pt idx="236">
                  <c:v>0.34479750000000003</c:v>
                </c:pt>
                <c:pt idx="237">
                  <c:v>-5.2471111111111135E-2</c:v>
                </c:pt>
                <c:pt idx="238">
                  <c:v>0</c:v>
                </c:pt>
                <c:pt idx="239">
                  <c:v>-3.0187499999999867E-3</c:v>
                </c:pt>
                <c:pt idx="240">
                  <c:v>-6.386E-2</c:v>
                </c:pt>
                <c:pt idx="241">
                  <c:v>-0.10234874999999999</c:v>
                </c:pt>
                <c:pt idx="242">
                  <c:v>0.17730124999999999</c:v>
                </c:pt>
                <c:pt idx="243">
                  <c:v>0.81262583333333327</c:v>
                </c:pt>
                <c:pt idx="244">
                  <c:v>0.66477194444444443</c:v>
                </c:pt>
                <c:pt idx="245">
                  <c:v>4.557249999999996E-2</c:v>
                </c:pt>
                <c:pt idx="246">
                  <c:v>-6.1962499999999948E-2</c:v>
                </c:pt>
                <c:pt idx="247">
                  <c:v>-0.3422925</c:v>
                </c:pt>
                <c:pt idx="248">
                  <c:v>-0.24659625000000002</c:v>
                </c:pt>
                <c:pt idx="249">
                  <c:v>-0.17886374999999999</c:v>
                </c:pt>
                <c:pt idx="250">
                  <c:v>0.17866374999999998</c:v>
                </c:pt>
                <c:pt idx="251">
                  <c:v>-0.39541055555555549</c:v>
                </c:pt>
                <c:pt idx="252">
                  <c:v>1.3335000000000014E-2</c:v>
                </c:pt>
                <c:pt idx="253">
                  <c:v>-3.1600000000000017E-2</c:v>
                </c:pt>
                <c:pt idx="254">
                  <c:v>-9.6986249999999996E-2</c:v>
                </c:pt>
                <c:pt idx="255">
                  <c:v>-0.27204749999999994</c:v>
                </c:pt>
                <c:pt idx="256">
                  <c:v>-0.38470375000000007</c:v>
                </c:pt>
                <c:pt idx="257">
                  <c:v>-0.18315625000000002</c:v>
                </c:pt>
                <c:pt idx="258">
                  <c:v>-0.50294249999999996</c:v>
                </c:pt>
                <c:pt idx="259">
                  <c:v>-0.61360541666666668</c:v>
                </c:pt>
                <c:pt idx="260">
                  <c:v>-0.13963736111111114</c:v>
                </c:pt>
                <c:pt idx="261">
                  <c:v>0.13884041666666661</c:v>
                </c:pt>
                <c:pt idx="262">
                  <c:v>-0.15963375000000002</c:v>
                </c:pt>
                <c:pt idx="263">
                  <c:v>-0.32408722222222219</c:v>
                </c:pt>
                <c:pt idx="264">
                  <c:v>0.15636819444444447</c:v>
                </c:pt>
                <c:pt idx="265">
                  <c:v>8.4576190476190194E-3</c:v>
                </c:pt>
                <c:pt idx="266">
                  <c:v>-0.78709166666666674</c:v>
                </c:pt>
                <c:pt idx="267">
                  <c:v>-0.63831458333333324</c:v>
                </c:pt>
                <c:pt idx="268">
                  <c:v>-0.31475736111111108</c:v>
                </c:pt>
                <c:pt idx="269">
                  <c:v>-0.57571555555555565</c:v>
                </c:pt>
                <c:pt idx="270">
                  <c:v>-0.49348041666666675</c:v>
                </c:pt>
                <c:pt idx="271">
                  <c:v>-0.74127791666666665</c:v>
                </c:pt>
                <c:pt idx="272">
                  <c:v>-0.56711763888888889</c:v>
                </c:pt>
                <c:pt idx="273">
                  <c:v>-0.46375416666666669</c:v>
                </c:pt>
                <c:pt idx="274">
                  <c:v>-0.5042011111111111</c:v>
                </c:pt>
                <c:pt idx="275">
                  <c:v>-0.38728722222222223</c:v>
                </c:pt>
                <c:pt idx="276">
                  <c:v>-0.47278652777777774</c:v>
                </c:pt>
                <c:pt idx="277">
                  <c:v>-0.18966603174603167</c:v>
                </c:pt>
                <c:pt idx="278">
                  <c:v>-0.51507875000000003</c:v>
                </c:pt>
                <c:pt idx="279">
                  <c:v>5.7173055555555602E-2</c:v>
                </c:pt>
                <c:pt idx="280">
                  <c:v>-0.63424402777777789</c:v>
                </c:pt>
                <c:pt idx="281">
                  <c:v>-0.1334701388888889</c:v>
                </c:pt>
                <c:pt idx="282">
                  <c:v>7.6432500000000014E-2</c:v>
                </c:pt>
                <c:pt idx="283">
                  <c:v>-0.47315499999999999</c:v>
                </c:pt>
                <c:pt idx="284">
                  <c:v>-0.54316527777777779</c:v>
                </c:pt>
                <c:pt idx="285">
                  <c:v>-0.37720166666666666</c:v>
                </c:pt>
                <c:pt idx="286">
                  <c:v>0.14498250000000001</c:v>
                </c:pt>
                <c:pt idx="287">
                  <c:v>1.3524999999999787E-3</c:v>
                </c:pt>
                <c:pt idx="288">
                  <c:v>-0.12353875000000003</c:v>
                </c:pt>
                <c:pt idx="289">
                  <c:v>-0.27887805555555562</c:v>
                </c:pt>
                <c:pt idx="290">
                  <c:v>-2.0037500000000263E-3</c:v>
                </c:pt>
                <c:pt idx="291">
                  <c:v>0</c:v>
                </c:pt>
                <c:pt idx="292">
                  <c:v>4.3126249999999894E-2</c:v>
                </c:pt>
                <c:pt idx="293">
                  <c:v>4.240374999999999E-2</c:v>
                </c:pt>
                <c:pt idx="294">
                  <c:v>4.8284999999999911E-2</c:v>
                </c:pt>
                <c:pt idx="295">
                  <c:v>0.17719625</c:v>
                </c:pt>
                <c:pt idx="296">
                  <c:v>8.2982499999999987E-2</c:v>
                </c:pt>
                <c:pt idx="297">
                  <c:v>0.33258124999999999</c:v>
                </c:pt>
                <c:pt idx="298">
                  <c:v>0.13346250000000001</c:v>
                </c:pt>
                <c:pt idx="299">
                  <c:v>-2.205625000000002E-2</c:v>
                </c:pt>
                <c:pt idx="300">
                  <c:v>5.8293611111111102E-2</c:v>
                </c:pt>
                <c:pt idx="301">
                  <c:v>0.35007944444444439</c:v>
                </c:pt>
                <c:pt idx="302">
                  <c:v>-3.7099999999999911E-3</c:v>
                </c:pt>
                <c:pt idx="303">
                  <c:v>-0.12829097222222222</c:v>
                </c:pt>
                <c:pt idx="304">
                  <c:v>0.45815597222222226</c:v>
                </c:pt>
                <c:pt idx="305">
                  <c:v>-0.14129361111111108</c:v>
                </c:pt>
                <c:pt idx="306">
                  <c:v>-0.43135380952380953</c:v>
                </c:pt>
                <c:pt idx="307">
                  <c:v>0.25960652777777776</c:v>
                </c:pt>
                <c:pt idx="308">
                  <c:v>-4.7027619047619013E-2</c:v>
                </c:pt>
                <c:pt idx="309">
                  <c:v>-0.14994682539682549</c:v>
                </c:pt>
                <c:pt idx="310">
                  <c:v>-0.14123317460317461</c:v>
                </c:pt>
                <c:pt idx="311">
                  <c:v>-3.0568888888888895E-2</c:v>
                </c:pt>
                <c:pt idx="312">
                  <c:v>-3.2317777777777779E-2</c:v>
                </c:pt>
                <c:pt idx="313">
                  <c:v>-0.29235027777777778</c:v>
                </c:pt>
                <c:pt idx="314">
                  <c:v>-9.6180972222222189E-2</c:v>
                </c:pt>
                <c:pt idx="315">
                  <c:v>-4.1923749999999982E-2</c:v>
                </c:pt>
                <c:pt idx="316">
                  <c:v>-0.52617833333333341</c:v>
                </c:pt>
                <c:pt idx="317">
                  <c:v>-0.13626666666666665</c:v>
                </c:pt>
                <c:pt idx="318">
                  <c:v>0.15799874999999994</c:v>
                </c:pt>
                <c:pt idx="319">
                  <c:v>0.15404624999999991</c:v>
                </c:pt>
                <c:pt idx="320">
                  <c:v>-0.33930761904761908</c:v>
                </c:pt>
                <c:pt idx="321">
                  <c:v>0.5185190277777777</c:v>
                </c:pt>
                <c:pt idx="322">
                  <c:v>-0.23009125000000002</c:v>
                </c:pt>
                <c:pt idx="323">
                  <c:v>-0.17975499999999994</c:v>
                </c:pt>
                <c:pt idx="324">
                  <c:v>-1.0141618055555557</c:v>
                </c:pt>
                <c:pt idx="325">
                  <c:v>1.1700793650793601E-2</c:v>
                </c:pt>
                <c:pt idx="326">
                  <c:v>-8.1558749999999985E-2</c:v>
                </c:pt>
                <c:pt idx="327">
                  <c:v>-0.18600206349206352</c:v>
                </c:pt>
                <c:pt idx="328">
                  <c:v>-0.44172736111111111</c:v>
                </c:pt>
                <c:pt idx="329">
                  <c:v>-0.37310111111111111</c:v>
                </c:pt>
                <c:pt idx="330">
                  <c:v>-0.80417097222222234</c:v>
                </c:pt>
                <c:pt idx="331">
                  <c:v>-7.0711111111111113E-3</c:v>
                </c:pt>
                <c:pt idx="332">
                  <c:v>-0.32283236111111119</c:v>
                </c:pt>
                <c:pt idx="333">
                  <c:v>0</c:v>
                </c:pt>
                <c:pt idx="334">
                  <c:v>-0.39208666666666669</c:v>
                </c:pt>
                <c:pt idx="335">
                  <c:v>-0.13084930555555555</c:v>
                </c:pt>
                <c:pt idx="336">
                  <c:v>-0.17554125000000004</c:v>
                </c:pt>
                <c:pt idx="337">
                  <c:v>0</c:v>
                </c:pt>
                <c:pt idx="338">
                  <c:v>-0.23016142857142857</c:v>
                </c:pt>
                <c:pt idx="339">
                  <c:v>-8.2126031746031725E-2</c:v>
                </c:pt>
                <c:pt idx="340">
                  <c:v>-1.8295555555555509E-2</c:v>
                </c:pt>
                <c:pt idx="341">
                  <c:v>-0.27138611111111099</c:v>
                </c:pt>
                <c:pt idx="342">
                  <c:v>-0.16727124999999998</c:v>
                </c:pt>
                <c:pt idx="343">
                  <c:v>-8.299999999999419E-4</c:v>
                </c:pt>
                <c:pt idx="344">
                  <c:v>-0.28066541666666661</c:v>
                </c:pt>
                <c:pt idx="345">
                  <c:v>-0.30463125000000002</c:v>
                </c:pt>
                <c:pt idx="346">
                  <c:v>0</c:v>
                </c:pt>
                <c:pt idx="347">
                  <c:v>-0.41305513888888884</c:v>
                </c:pt>
                <c:pt idx="348">
                  <c:v>-0.2020109722222222</c:v>
                </c:pt>
                <c:pt idx="349">
                  <c:v>-8.8972499999999982E-2</c:v>
                </c:pt>
                <c:pt idx="350">
                  <c:v>-0.34897819444444445</c:v>
                </c:pt>
                <c:pt idx="351">
                  <c:v>9.9500000000000005E-2</c:v>
                </c:pt>
                <c:pt idx="352">
                  <c:v>-0.57301694444444451</c:v>
                </c:pt>
                <c:pt idx="353">
                  <c:v>-0.60713750000000011</c:v>
                </c:pt>
                <c:pt idx="354">
                  <c:v>-0.61587708333333335</c:v>
                </c:pt>
                <c:pt idx="355">
                  <c:v>-0.22338125000000003</c:v>
                </c:pt>
                <c:pt idx="356">
                  <c:v>0.13355374999999997</c:v>
                </c:pt>
                <c:pt idx="357">
                  <c:v>-8.7641249999999976E-2</c:v>
                </c:pt>
                <c:pt idx="358">
                  <c:v>-0.6275938888888889</c:v>
                </c:pt>
                <c:pt idx="359">
                  <c:v>-0.42309472222222227</c:v>
                </c:pt>
                <c:pt idx="360">
                  <c:v>-0.10683249999999997</c:v>
                </c:pt>
                <c:pt idx="361">
                  <c:v>-0.4246375</c:v>
                </c:pt>
                <c:pt idx="362">
                  <c:v>4.2958749999999962E-2</c:v>
                </c:pt>
                <c:pt idx="363">
                  <c:v>-1.2546249999999981E-2</c:v>
                </c:pt>
                <c:pt idx="364">
                  <c:v>-5.1572638888888911E-2</c:v>
                </c:pt>
                <c:pt idx="365">
                  <c:v>0.35200624999999997</c:v>
                </c:pt>
                <c:pt idx="366">
                  <c:v>3.0200000000000005E-2</c:v>
                </c:pt>
                <c:pt idx="367">
                  <c:v>0.30320999999999992</c:v>
                </c:pt>
                <c:pt idx="368">
                  <c:v>-0.26182</c:v>
                </c:pt>
                <c:pt idx="369">
                  <c:v>4.8853749999999974E-2</c:v>
                </c:pt>
                <c:pt idx="370">
                  <c:v>-7.0745000000000002E-2</c:v>
                </c:pt>
                <c:pt idx="371">
                  <c:v>3.339875000000006E-2</c:v>
                </c:pt>
                <c:pt idx="372">
                  <c:v>-0.38144625000000004</c:v>
                </c:pt>
                <c:pt idx="373">
                  <c:v>-6.9396249999999993E-2</c:v>
                </c:pt>
                <c:pt idx="374">
                  <c:v>-1.8488749999999943E-2</c:v>
                </c:pt>
                <c:pt idx="375">
                  <c:v>-0.4773033333333333</c:v>
                </c:pt>
                <c:pt idx="376">
                  <c:v>-0.40155069444444447</c:v>
                </c:pt>
                <c:pt idx="377">
                  <c:v>-0.51787069444444445</c:v>
                </c:pt>
                <c:pt idx="378">
                  <c:v>-0.29931583333333339</c:v>
                </c:pt>
                <c:pt idx="379">
                  <c:v>-0.52911319444444438</c:v>
                </c:pt>
                <c:pt idx="380">
                  <c:v>-0.52508055555555555</c:v>
                </c:pt>
                <c:pt idx="381">
                  <c:v>-0.55846763888888884</c:v>
                </c:pt>
                <c:pt idx="382">
                  <c:v>-0.25289972222222223</c:v>
                </c:pt>
                <c:pt idx="383">
                  <c:v>-0.56612833333333334</c:v>
                </c:pt>
                <c:pt idx="384">
                  <c:v>-0.73840680555555549</c:v>
                </c:pt>
                <c:pt idx="385">
                  <c:v>-0.6081725</c:v>
                </c:pt>
                <c:pt idx="386">
                  <c:v>0.24582750000000006</c:v>
                </c:pt>
                <c:pt idx="387">
                  <c:v>-0.1302223611111111</c:v>
                </c:pt>
                <c:pt idx="388">
                  <c:v>0.32144499999999998</c:v>
                </c:pt>
                <c:pt idx="389">
                  <c:v>2.478749999999974E-3</c:v>
                </c:pt>
                <c:pt idx="390">
                  <c:v>0.12509055555555557</c:v>
                </c:pt>
                <c:pt idx="391">
                  <c:v>3.9913888888889601E-3</c:v>
                </c:pt>
                <c:pt idx="392">
                  <c:v>-4.8613749999999983E-2</c:v>
                </c:pt>
                <c:pt idx="393">
                  <c:v>-0.20098000000000002</c:v>
                </c:pt>
                <c:pt idx="394">
                  <c:v>6.1636250000000004E-2</c:v>
                </c:pt>
                <c:pt idx="395">
                  <c:v>-0.17060805555555555</c:v>
                </c:pt>
                <c:pt idx="396">
                  <c:v>-0.11090124999999995</c:v>
                </c:pt>
                <c:pt idx="397">
                  <c:v>-9.49676388888889E-2</c:v>
                </c:pt>
                <c:pt idx="398">
                  <c:v>6.7645000000000011E-2</c:v>
                </c:pt>
                <c:pt idx="399">
                  <c:v>-2.7627499999999944E-2</c:v>
                </c:pt>
                <c:pt idx="400">
                  <c:v>-3.4849999999999604E-3</c:v>
                </c:pt>
                <c:pt idx="401">
                  <c:v>-0.28389625000000002</c:v>
                </c:pt>
                <c:pt idx="402">
                  <c:v>-5.702999999999997E-2</c:v>
                </c:pt>
                <c:pt idx="403">
                  <c:v>0</c:v>
                </c:pt>
                <c:pt idx="404">
                  <c:v>-0.13920374999999996</c:v>
                </c:pt>
                <c:pt idx="405">
                  <c:v>-0.12418875000000001</c:v>
                </c:pt>
                <c:pt idx="406">
                  <c:v>-0.19436249999999999</c:v>
                </c:pt>
                <c:pt idx="407">
                  <c:v>-0.11796124999999996</c:v>
                </c:pt>
                <c:pt idx="408">
                  <c:v>-0.17621374999999995</c:v>
                </c:pt>
                <c:pt idx="409">
                  <c:v>-0.15140499999999996</c:v>
                </c:pt>
                <c:pt idx="410">
                  <c:v>-0.10742750000000001</c:v>
                </c:pt>
                <c:pt idx="411">
                  <c:v>4.6613750000000037E-2</c:v>
                </c:pt>
                <c:pt idx="412">
                  <c:v>0.21345249999999999</c:v>
                </c:pt>
                <c:pt idx="413">
                  <c:v>-0.2186022222222222</c:v>
                </c:pt>
                <c:pt idx="414">
                  <c:v>-0.47558444444444448</c:v>
                </c:pt>
                <c:pt idx="415">
                  <c:v>-9.2463750000000039E-2</c:v>
                </c:pt>
                <c:pt idx="416">
                  <c:v>5.3433650793650783E-2</c:v>
                </c:pt>
                <c:pt idx="417">
                  <c:v>-0.29567000000000004</c:v>
                </c:pt>
                <c:pt idx="418">
                  <c:v>-0.13559874999999999</c:v>
                </c:pt>
                <c:pt idx="419">
                  <c:v>-0.27299000000000007</c:v>
                </c:pt>
                <c:pt idx="420">
                  <c:v>-0.22635958333333334</c:v>
                </c:pt>
                <c:pt idx="421">
                  <c:v>-0.42879875000000001</c:v>
                </c:pt>
                <c:pt idx="422">
                  <c:v>-0.11510444444444448</c:v>
                </c:pt>
                <c:pt idx="423">
                  <c:v>9.4730138888888926E-2</c:v>
                </c:pt>
                <c:pt idx="424">
                  <c:v>-0.18846625</c:v>
                </c:pt>
                <c:pt idx="425">
                  <c:v>-5.5281250000000004E-2</c:v>
                </c:pt>
                <c:pt idx="426">
                  <c:v>-0.57521138888888879</c:v>
                </c:pt>
                <c:pt idx="427">
                  <c:v>-0.12299124999999997</c:v>
                </c:pt>
                <c:pt idx="428">
                  <c:v>0.18464000000000003</c:v>
                </c:pt>
                <c:pt idx="429">
                  <c:v>0</c:v>
                </c:pt>
                <c:pt idx="430">
                  <c:v>-0.56432305555555551</c:v>
                </c:pt>
                <c:pt idx="431">
                  <c:v>0.33333999999999997</c:v>
                </c:pt>
                <c:pt idx="432">
                  <c:v>-0.11759152777777776</c:v>
                </c:pt>
                <c:pt idx="433">
                  <c:v>0.38872206349206345</c:v>
                </c:pt>
                <c:pt idx="434">
                  <c:v>-0.86821000000000004</c:v>
                </c:pt>
                <c:pt idx="435">
                  <c:v>-9.4512499999999666E-3</c:v>
                </c:pt>
                <c:pt idx="436">
                  <c:v>0.15875874999999998</c:v>
                </c:pt>
                <c:pt idx="437">
                  <c:v>0.2398133333333333</c:v>
                </c:pt>
                <c:pt idx="438">
                  <c:v>9.4916249999999952E-2</c:v>
                </c:pt>
                <c:pt idx="439">
                  <c:v>-0.10639513888888893</c:v>
                </c:pt>
                <c:pt idx="440">
                  <c:v>0.11205374999999992</c:v>
                </c:pt>
                <c:pt idx="441">
                  <c:v>0.29829624999999993</c:v>
                </c:pt>
                <c:pt idx="442">
                  <c:v>0.1530725</c:v>
                </c:pt>
                <c:pt idx="443">
                  <c:v>-0.29098875000000002</c:v>
                </c:pt>
                <c:pt idx="444">
                  <c:v>0.18890374999999998</c:v>
                </c:pt>
                <c:pt idx="445">
                  <c:v>0.35870124999999992</c:v>
                </c:pt>
                <c:pt idx="446">
                  <c:v>-9.5195238095238055E-2</c:v>
                </c:pt>
                <c:pt idx="447">
                  <c:v>-1.8703749999999991E-2</c:v>
                </c:pt>
                <c:pt idx="448">
                  <c:v>0.29267513888888885</c:v>
                </c:pt>
                <c:pt idx="449">
                  <c:v>0.18604984126984128</c:v>
                </c:pt>
                <c:pt idx="450">
                  <c:v>0.22883124999999999</c:v>
                </c:pt>
                <c:pt idx="451">
                  <c:v>-0.32613208333333327</c:v>
                </c:pt>
                <c:pt idx="452">
                  <c:v>1.1371250000000048E-2</c:v>
                </c:pt>
                <c:pt idx="453">
                  <c:v>0.56423875000000001</c:v>
                </c:pt>
                <c:pt idx="454">
                  <c:v>0.28273013888888887</c:v>
                </c:pt>
                <c:pt idx="455">
                  <c:v>0.24349999999999999</c:v>
                </c:pt>
                <c:pt idx="456">
                  <c:v>0.25213999999999998</c:v>
                </c:pt>
                <c:pt idx="457">
                  <c:v>0.14616875000000001</c:v>
                </c:pt>
                <c:pt idx="458">
                  <c:v>0.80589680555555554</c:v>
                </c:pt>
                <c:pt idx="459">
                  <c:v>8.844174603174601E-2</c:v>
                </c:pt>
                <c:pt idx="460">
                  <c:v>0.14876666666666671</c:v>
                </c:pt>
                <c:pt idx="461">
                  <c:v>0.4286262500000001</c:v>
                </c:pt>
                <c:pt idx="462">
                  <c:v>0.48597805555555557</c:v>
                </c:pt>
                <c:pt idx="463">
                  <c:v>-1.8140000000000017E-2</c:v>
                </c:pt>
                <c:pt idx="464">
                  <c:v>-0.88908694444444447</c:v>
                </c:pt>
                <c:pt idx="465">
                  <c:v>-0.61870902777777781</c:v>
                </c:pt>
                <c:pt idx="466">
                  <c:v>-0.21628999999999998</c:v>
                </c:pt>
                <c:pt idx="467">
                  <c:v>-0.34629249999999995</c:v>
                </c:pt>
                <c:pt idx="468">
                  <c:v>3.9098749999999988E-2</c:v>
                </c:pt>
                <c:pt idx="469">
                  <c:v>0.24687124999999999</c:v>
                </c:pt>
                <c:pt idx="470">
                  <c:v>-0.30572847222222227</c:v>
                </c:pt>
                <c:pt idx="471">
                  <c:v>-0.56181930555555559</c:v>
                </c:pt>
                <c:pt idx="472">
                  <c:v>-0.3174608333333333</c:v>
                </c:pt>
                <c:pt idx="473">
                  <c:v>-7.9158750000000028E-2</c:v>
                </c:pt>
                <c:pt idx="474">
                  <c:v>-0.26530166666666677</c:v>
                </c:pt>
                <c:pt idx="475">
                  <c:v>-0.4787636111111111</c:v>
                </c:pt>
                <c:pt idx="476">
                  <c:v>-2.8655555555555517E-2</c:v>
                </c:pt>
                <c:pt idx="477">
                  <c:v>-0.23761972222222222</c:v>
                </c:pt>
                <c:pt idx="478">
                  <c:v>3.354555555555553E-2</c:v>
                </c:pt>
                <c:pt idx="479">
                  <c:v>-1.2792500000000012E-2</c:v>
                </c:pt>
                <c:pt idx="480">
                  <c:v>-1.1325000000000085E-3</c:v>
                </c:pt>
                <c:pt idx="481">
                  <c:v>0.17313500000000001</c:v>
                </c:pt>
                <c:pt idx="482">
                  <c:v>0.11936249999999998</c:v>
                </c:pt>
                <c:pt idx="483">
                  <c:v>-0.21058375000000001</c:v>
                </c:pt>
                <c:pt idx="484">
                  <c:v>-0.13064999999999999</c:v>
                </c:pt>
                <c:pt idx="485">
                  <c:v>-0.3590294444444444</c:v>
                </c:pt>
                <c:pt idx="486">
                  <c:v>-0.62050944444444445</c:v>
                </c:pt>
                <c:pt idx="487">
                  <c:v>-0.81555972222222217</c:v>
                </c:pt>
                <c:pt idx="488">
                  <c:v>0.10489875000000001</c:v>
                </c:pt>
                <c:pt idx="489">
                  <c:v>0.12716111111111106</c:v>
                </c:pt>
                <c:pt idx="490">
                  <c:v>3.4897499999999915E-2</c:v>
                </c:pt>
                <c:pt idx="491">
                  <c:v>-0.37151972222222224</c:v>
                </c:pt>
                <c:pt idx="492">
                  <c:v>-0.13591499999999998</c:v>
                </c:pt>
                <c:pt idx="493">
                  <c:v>-0.35364174603174592</c:v>
                </c:pt>
                <c:pt idx="494">
                  <c:v>-0.39165055555555556</c:v>
                </c:pt>
                <c:pt idx="495">
                  <c:v>4.6369861111111146E-2</c:v>
                </c:pt>
                <c:pt idx="496">
                  <c:v>-1.1056944444444472E-2</c:v>
                </c:pt>
                <c:pt idx="497">
                  <c:v>-1.7427361111111143E-2</c:v>
                </c:pt>
                <c:pt idx="498">
                  <c:v>-0.43154263888888889</c:v>
                </c:pt>
                <c:pt idx="499">
                  <c:v>-0.13865625000000004</c:v>
                </c:pt>
                <c:pt idx="500">
                  <c:v>6.3763750000000008E-2</c:v>
                </c:pt>
                <c:pt idx="501">
                  <c:v>-3.944499999999998E-2</c:v>
                </c:pt>
                <c:pt idx="502">
                  <c:v>3.8870000000000043E-2</c:v>
                </c:pt>
                <c:pt idx="503">
                  <c:v>5.9405000000000013E-2</c:v>
                </c:pt>
                <c:pt idx="504">
                  <c:v>-8.4856250000000077E-2</c:v>
                </c:pt>
                <c:pt idx="505">
                  <c:v>-8.8606249999999942E-2</c:v>
                </c:pt>
                <c:pt idx="506">
                  <c:v>0.3929737499999999</c:v>
                </c:pt>
                <c:pt idx="507">
                  <c:v>-8.5935396825396831E-2</c:v>
                </c:pt>
                <c:pt idx="508">
                  <c:v>0.10423375000000003</c:v>
                </c:pt>
                <c:pt idx="509">
                  <c:v>-0.27206374999999994</c:v>
                </c:pt>
                <c:pt idx="510">
                  <c:v>-8.0758749999999907E-2</c:v>
                </c:pt>
                <c:pt idx="511">
                  <c:v>-0.23651374999999997</c:v>
                </c:pt>
                <c:pt idx="512">
                  <c:v>-0.1045625</c:v>
                </c:pt>
                <c:pt idx="513">
                  <c:v>-0.35130374999999997</c:v>
                </c:pt>
                <c:pt idx="514">
                  <c:v>0.44610624999999993</c:v>
                </c:pt>
                <c:pt idx="515">
                  <c:v>0.21614875000000006</c:v>
                </c:pt>
                <c:pt idx="516">
                  <c:v>-0.52761402777777777</c:v>
                </c:pt>
                <c:pt idx="517">
                  <c:v>-0.62997972222222232</c:v>
                </c:pt>
                <c:pt idx="518">
                  <c:v>-4.469500000000004E-2</c:v>
                </c:pt>
                <c:pt idx="519">
                  <c:v>0.36679375000000008</c:v>
                </c:pt>
                <c:pt idx="520">
                  <c:v>-0.63253805555555553</c:v>
                </c:pt>
                <c:pt idx="521">
                  <c:v>-0.1146623611111111</c:v>
                </c:pt>
                <c:pt idx="522">
                  <c:v>-0.2443225</c:v>
                </c:pt>
                <c:pt idx="523">
                  <c:v>-0.43016708333333331</c:v>
                </c:pt>
                <c:pt idx="524">
                  <c:v>0.18348875000000006</c:v>
                </c:pt>
                <c:pt idx="525">
                  <c:v>-0.64252444444444445</c:v>
                </c:pt>
                <c:pt idx="526">
                  <c:v>0.32180749999999997</c:v>
                </c:pt>
                <c:pt idx="527">
                  <c:v>0.21009999999999993</c:v>
                </c:pt>
                <c:pt idx="528">
                  <c:v>0.10879111111111103</c:v>
                </c:pt>
                <c:pt idx="529">
                  <c:v>0.6072554166666666</c:v>
                </c:pt>
                <c:pt idx="530">
                  <c:v>-0.35226833333333335</c:v>
                </c:pt>
                <c:pt idx="531">
                  <c:v>-7.3048055555555602E-2</c:v>
                </c:pt>
                <c:pt idx="532">
                  <c:v>0.28935902777777778</c:v>
                </c:pt>
                <c:pt idx="533">
                  <c:v>9.6447499999999992E-2</c:v>
                </c:pt>
                <c:pt idx="534">
                  <c:v>-0.93148777777777769</c:v>
                </c:pt>
                <c:pt idx="535">
                  <c:v>-0.77053347222222224</c:v>
                </c:pt>
                <c:pt idx="536">
                  <c:v>-0.26879124999999998</c:v>
                </c:pt>
                <c:pt idx="537">
                  <c:v>-0.9136225</c:v>
                </c:pt>
                <c:pt idx="538">
                  <c:v>-0.12700015873015874</c:v>
                </c:pt>
                <c:pt idx="539">
                  <c:v>-0.23676125000000003</c:v>
                </c:pt>
                <c:pt idx="540">
                  <c:v>-0.54917180555555556</c:v>
                </c:pt>
                <c:pt idx="541">
                  <c:v>5.7900000000000035E-2</c:v>
                </c:pt>
                <c:pt idx="542">
                  <c:v>0.18248999999999996</c:v>
                </c:pt>
                <c:pt idx="543">
                  <c:v>-0.51182412698412705</c:v>
                </c:pt>
                <c:pt idx="544">
                  <c:v>1.0294999999999999E-2</c:v>
                </c:pt>
                <c:pt idx="545">
                  <c:v>-0.93543194444444455</c:v>
                </c:pt>
                <c:pt idx="546">
                  <c:v>0.29209000000000002</c:v>
                </c:pt>
                <c:pt idx="547">
                  <c:v>-0.28385041666666661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D-4411-A82C-2916F079C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'Z-scores&lt;3'!$C$1:$UG$1</c:f>
              <c:numCache>
                <c:formatCode>General</c:formatCode>
                <c:ptCount val="551"/>
                <c:pt idx="0">
                  <c:v>7</c:v>
                </c:pt>
                <c:pt idx="1">
                  <c:v>8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98</c:v>
                </c:pt>
                <c:pt idx="62">
                  <c:v>99</c:v>
                </c:pt>
                <c:pt idx="63">
                  <c:v>100</c:v>
                </c:pt>
                <c:pt idx="64">
                  <c:v>101</c:v>
                </c:pt>
                <c:pt idx="65">
                  <c:v>102</c:v>
                </c:pt>
                <c:pt idx="66">
                  <c:v>103</c:v>
                </c:pt>
                <c:pt idx="67">
                  <c:v>106</c:v>
                </c:pt>
                <c:pt idx="68">
                  <c:v>107</c:v>
                </c:pt>
                <c:pt idx="69">
                  <c:v>108</c:v>
                </c:pt>
                <c:pt idx="70">
                  <c:v>109</c:v>
                </c:pt>
                <c:pt idx="71">
                  <c:v>110</c:v>
                </c:pt>
                <c:pt idx="72">
                  <c:v>111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120</c:v>
                </c:pt>
                <c:pt idx="80">
                  <c:v>121</c:v>
                </c:pt>
                <c:pt idx="81">
                  <c:v>122</c:v>
                </c:pt>
                <c:pt idx="82">
                  <c:v>123</c:v>
                </c:pt>
                <c:pt idx="83">
                  <c:v>124</c:v>
                </c:pt>
                <c:pt idx="84">
                  <c:v>125</c:v>
                </c:pt>
                <c:pt idx="85">
                  <c:v>127</c:v>
                </c:pt>
                <c:pt idx="86">
                  <c:v>128</c:v>
                </c:pt>
                <c:pt idx="87">
                  <c:v>129</c:v>
                </c:pt>
                <c:pt idx="88">
                  <c:v>130</c:v>
                </c:pt>
                <c:pt idx="89">
                  <c:v>131</c:v>
                </c:pt>
                <c:pt idx="90">
                  <c:v>132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  <c:pt idx="100">
                  <c:v>151</c:v>
                </c:pt>
                <c:pt idx="101">
                  <c:v>152</c:v>
                </c:pt>
                <c:pt idx="102">
                  <c:v>153</c:v>
                </c:pt>
                <c:pt idx="103">
                  <c:v>155</c:v>
                </c:pt>
                <c:pt idx="104">
                  <c:v>156</c:v>
                </c:pt>
                <c:pt idx="105">
                  <c:v>157</c:v>
                </c:pt>
                <c:pt idx="106">
                  <c:v>158</c:v>
                </c:pt>
                <c:pt idx="107">
                  <c:v>159</c:v>
                </c:pt>
                <c:pt idx="108">
                  <c:v>160</c:v>
                </c:pt>
                <c:pt idx="109">
                  <c:v>162</c:v>
                </c:pt>
                <c:pt idx="110">
                  <c:v>163</c:v>
                </c:pt>
                <c:pt idx="111">
                  <c:v>164</c:v>
                </c:pt>
                <c:pt idx="112">
                  <c:v>165</c:v>
                </c:pt>
                <c:pt idx="113">
                  <c:v>166</c:v>
                </c:pt>
                <c:pt idx="114">
                  <c:v>167</c:v>
                </c:pt>
                <c:pt idx="115">
                  <c:v>169</c:v>
                </c:pt>
                <c:pt idx="116">
                  <c:v>170</c:v>
                </c:pt>
                <c:pt idx="117">
                  <c:v>171</c:v>
                </c:pt>
                <c:pt idx="118">
                  <c:v>172</c:v>
                </c:pt>
                <c:pt idx="119">
                  <c:v>173</c:v>
                </c:pt>
                <c:pt idx="120">
                  <c:v>174</c:v>
                </c:pt>
                <c:pt idx="121">
                  <c:v>176</c:v>
                </c:pt>
                <c:pt idx="122">
                  <c:v>177</c:v>
                </c:pt>
                <c:pt idx="123">
                  <c:v>178</c:v>
                </c:pt>
                <c:pt idx="124">
                  <c:v>179</c:v>
                </c:pt>
                <c:pt idx="125">
                  <c:v>180</c:v>
                </c:pt>
                <c:pt idx="126">
                  <c:v>181</c:v>
                </c:pt>
                <c:pt idx="127">
                  <c:v>189</c:v>
                </c:pt>
                <c:pt idx="128">
                  <c:v>190</c:v>
                </c:pt>
                <c:pt idx="129">
                  <c:v>191</c:v>
                </c:pt>
                <c:pt idx="130">
                  <c:v>192</c:v>
                </c:pt>
                <c:pt idx="131">
                  <c:v>193</c:v>
                </c:pt>
                <c:pt idx="132">
                  <c:v>195</c:v>
                </c:pt>
                <c:pt idx="133">
                  <c:v>196</c:v>
                </c:pt>
                <c:pt idx="134">
                  <c:v>197</c:v>
                </c:pt>
                <c:pt idx="135">
                  <c:v>198</c:v>
                </c:pt>
                <c:pt idx="136">
                  <c:v>199</c:v>
                </c:pt>
                <c:pt idx="137">
                  <c:v>201</c:v>
                </c:pt>
                <c:pt idx="138">
                  <c:v>203</c:v>
                </c:pt>
                <c:pt idx="139">
                  <c:v>204</c:v>
                </c:pt>
                <c:pt idx="140">
                  <c:v>205</c:v>
                </c:pt>
                <c:pt idx="141">
                  <c:v>206</c:v>
                </c:pt>
                <c:pt idx="142">
                  <c:v>208</c:v>
                </c:pt>
                <c:pt idx="143">
                  <c:v>210</c:v>
                </c:pt>
                <c:pt idx="144">
                  <c:v>211</c:v>
                </c:pt>
                <c:pt idx="145">
                  <c:v>212</c:v>
                </c:pt>
                <c:pt idx="146">
                  <c:v>213</c:v>
                </c:pt>
                <c:pt idx="147">
                  <c:v>221</c:v>
                </c:pt>
                <c:pt idx="148">
                  <c:v>222</c:v>
                </c:pt>
                <c:pt idx="149">
                  <c:v>223</c:v>
                </c:pt>
                <c:pt idx="150">
                  <c:v>224</c:v>
                </c:pt>
                <c:pt idx="151">
                  <c:v>225</c:v>
                </c:pt>
                <c:pt idx="152">
                  <c:v>227</c:v>
                </c:pt>
                <c:pt idx="153">
                  <c:v>229</c:v>
                </c:pt>
                <c:pt idx="154">
                  <c:v>230</c:v>
                </c:pt>
                <c:pt idx="155">
                  <c:v>231</c:v>
                </c:pt>
                <c:pt idx="156">
                  <c:v>234</c:v>
                </c:pt>
                <c:pt idx="157">
                  <c:v>235</c:v>
                </c:pt>
                <c:pt idx="158">
                  <c:v>236</c:v>
                </c:pt>
                <c:pt idx="159">
                  <c:v>237</c:v>
                </c:pt>
                <c:pt idx="160">
                  <c:v>238</c:v>
                </c:pt>
                <c:pt idx="161">
                  <c:v>240</c:v>
                </c:pt>
                <c:pt idx="162">
                  <c:v>241</c:v>
                </c:pt>
                <c:pt idx="163">
                  <c:v>242</c:v>
                </c:pt>
                <c:pt idx="164">
                  <c:v>243</c:v>
                </c:pt>
                <c:pt idx="165">
                  <c:v>244</c:v>
                </c:pt>
                <c:pt idx="166">
                  <c:v>245</c:v>
                </c:pt>
                <c:pt idx="167">
                  <c:v>247</c:v>
                </c:pt>
                <c:pt idx="168">
                  <c:v>248</c:v>
                </c:pt>
                <c:pt idx="169">
                  <c:v>249</c:v>
                </c:pt>
                <c:pt idx="170">
                  <c:v>250</c:v>
                </c:pt>
                <c:pt idx="171">
                  <c:v>253</c:v>
                </c:pt>
                <c:pt idx="172">
                  <c:v>254</c:v>
                </c:pt>
                <c:pt idx="173">
                  <c:v>255</c:v>
                </c:pt>
                <c:pt idx="174">
                  <c:v>256</c:v>
                </c:pt>
                <c:pt idx="175">
                  <c:v>257</c:v>
                </c:pt>
                <c:pt idx="176">
                  <c:v>259</c:v>
                </c:pt>
                <c:pt idx="177">
                  <c:v>260</c:v>
                </c:pt>
                <c:pt idx="178">
                  <c:v>261</c:v>
                </c:pt>
                <c:pt idx="179">
                  <c:v>262</c:v>
                </c:pt>
                <c:pt idx="180">
                  <c:v>263</c:v>
                </c:pt>
                <c:pt idx="181">
                  <c:v>264</c:v>
                </c:pt>
                <c:pt idx="182">
                  <c:v>266</c:v>
                </c:pt>
                <c:pt idx="183">
                  <c:v>267</c:v>
                </c:pt>
                <c:pt idx="184">
                  <c:v>268</c:v>
                </c:pt>
                <c:pt idx="185">
                  <c:v>269</c:v>
                </c:pt>
                <c:pt idx="186">
                  <c:v>270</c:v>
                </c:pt>
                <c:pt idx="187">
                  <c:v>271</c:v>
                </c:pt>
                <c:pt idx="188">
                  <c:v>273</c:v>
                </c:pt>
                <c:pt idx="189">
                  <c:v>275</c:v>
                </c:pt>
                <c:pt idx="190">
                  <c:v>276</c:v>
                </c:pt>
                <c:pt idx="191">
                  <c:v>277</c:v>
                </c:pt>
                <c:pt idx="192">
                  <c:v>278</c:v>
                </c:pt>
                <c:pt idx="193">
                  <c:v>287</c:v>
                </c:pt>
                <c:pt idx="194">
                  <c:v>288</c:v>
                </c:pt>
                <c:pt idx="195">
                  <c:v>289</c:v>
                </c:pt>
                <c:pt idx="196">
                  <c:v>290</c:v>
                </c:pt>
                <c:pt idx="197">
                  <c:v>291</c:v>
                </c:pt>
                <c:pt idx="198">
                  <c:v>292</c:v>
                </c:pt>
                <c:pt idx="199">
                  <c:v>294</c:v>
                </c:pt>
                <c:pt idx="200">
                  <c:v>295</c:v>
                </c:pt>
                <c:pt idx="201">
                  <c:v>296</c:v>
                </c:pt>
                <c:pt idx="202">
                  <c:v>297</c:v>
                </c:pt>
                <c:pt idx="203">
                  <c:v>298</c:v>
                </c:pt>
                <c:pt idx="204">
                  <c:v>299</c:v>
                </c:pt>
                <c:pt idx="205">
                  <c:v>300</c:v>
                </c:pt>
                <c:pt idx="206">
                  <c:v>301</c:v>
                </c:pt>
                <c:pt idx="207">
                  <c:v>302</c:v>
                </c:pt>
                <c:pt idx="208">
                  <c:v>303</c:v>
                </c:pt>
                <c:pt idx="209">
                  <c:v>304</c:v>
                </c:pt>
                <c:pt idx="210">
                  <c:v>305</c:v>
                </c:pt>
                <c:pt idx="211">
                  <c:v>306</c:v>
                </c:pt>
                <c:pt idx="212">
                  <c:v>313</c:v>
                </c:pt>
                <c:pt idx="213">
                  <c:v>314</c:v>
                </c:pt>
                <c:pt idx="214">
                  <c:v>315</c:v>
                </c:pt>
                <c:pt idx="215">
                  <c:v>316</c:v>
                </c:pt>
                <c:pt idx="216">
                  <c:v>323</c:v>
                </c:pt>
                <c:pt idx="217">
                  <c:v>335</c:v>
                </c:pt>
                <c:pt idx="218">
                  <c:v>341</c:v>
                </c:pt>
                <c:pt idx="219">
                  <c:v>348</c:v>
                </c:pt>
                <c:pt idx="220">
                  <c:v>350</c:v>
                </c:pt>
                <c:pt idx="221">
                  <c:v>352</c:v>
                </c:pt>
                <c:pt idx="222">
                  <c:v>355</c:v>
                </c:pt>
                <c:pt idx="223">
                  <c:v>368</c:v>
                </c:pt>
                <c:pt idx="224">
                  <c:v>373</c:v>
                </c:pt>
                <c:pt idx="225">
                  <c:v>378</c:v>
                </c:pt>
                <c:pt idx="226">
                  <c:v>381</c:v>
                </c:pt>
                <c:pt idx="227">
                  <c:v>386</c:v>
                </c:pt>
                <c:pt idx="228">
                  <c:v>391</c:v>
                </c:pt>
                <c:pt idx="229">
                  <c:v>397</c:v>
                </c:pt>
                <c:pt idx="230">
                  <c:v>402</c:v>
                </c:pt>
                <c:pt idx="231">
                  <c:v>407</c:v>
                </c:pt>
                <c:pt idx="232">
                  <c:v>414</c:v>
                </c:pt>
                <c:pt idx="233">
                  <c:v>415</c:v>
                </c:pt>
                <c:pt idx="234">
                  <c:v>416</c:v>
                </c:pt>
                <c:pt idx="235">
                  <c:v>418</c:v>
                </c:pt>
                <c:pt idx="236">
                  <c:v>437</c:v>
                </c:pt>
                <c:pt idx="237">
                  <c:v>451</c:v>
                </c:pt>
                <c:pt idx="238">
                  <c:v>452</c:v>
                </c:pt>
                <c:pt idx="239">
                  <c:v>455</c:v>
                </c:pt>
                <c:pt idx="240">
                  <c:v>468</c:v>
                </c:pt>
                <c:pt idx="241">
                  <c:v>478</c:v>
                </c:pt>
                <c:pt idx="242">
                  <c:v>484</c:v>
                </c:pt>
                <c:pt idx="243">
                  <c:v>488</c:v>
                </c:pt>
                <c:pt idx="244">
                  <c:v>492</c:v>
                </c:pt>
                <c:pt idx="245">
                  <c:v>496</c:v>
                </c:pt>
                <c:pt idx="246">
                  <c:v>505</c:v>
                </c:pt>
                <c:pt idx="247">
                  <c:v>507</c:v>
                </c:pt>
                <c:pt idx="248">
                  <c:v>509</c:v>
                </c:pt>
                <c:pt idx="249">
                  <c:v>510</c:v>
                </c:pt>
                <c:pt idx="250">
                  <c:v>511</c:v>
                </c:pt>
                <c:pt idx="251">
                  <c:v>513</c:v>
                </c:pt>
                <c:pt idx="252">
                  <c:v>514</c:v>
                </c:pt>
                <c:pt idx="253">
                  <c:v>515</c:v>
                </c:pt>
                <c:pt idx="254">
                  <c:v>516</c:v>
                </c:pt>
                <c:pt idx="255">
                  <c:v>519</c:v>
                </c:pt>
                <c:pt idx="256">
                  <c:v>521</c:v>
                </c:pt>
                <c:pt idx="257">
                  <c:v>523</c:v>
                </c:pt>
                <c:pt idx="258">
                  <c:v>525</c:v>
                </c:pt>
                <c:pt idx="259">
                  <c:v>526</c:v>
                </c:pt>
                <c:pt idx="260">
                  <c:v>527</c:v>
                </c:pt>
                <c:pt idx="261">
                  <c:v>535</c:v>
                </c:pt>
                <c:pt idx="262">
                  <c:v>536</c:v>
                </c:pt>
                <c:pt idx="263">
                  <c:v>537</c:v>
                </c:pt>
                <c:pt idx="264">
                  <c:v>538</c:v>
                </c:pt>
                <c:pt idx="265">
                  <c:v>539</c:v>
                </c:pt>
                <c:pt idx="266">
                  <c:v>540</c:v>
                </c:pt>
                <c:pt idx="267">
                  <c:v>541</c:v>
                </c:pt>
                <c:pt idx="268">
                  <c:v>542</c:v>
                </c:pt>
                <c:pt idx="269">
                  <c:v>543</c:v>
                </c:pt>
                <c:pt idx="270">
                  <c:v>547</c:v>
                </c:pt>
                <c:pt idx="271">
                  <c:v>548</c:v>
                </c:pt>
                <c:pt idx="272">
                  <c:v>556</c:v>
                </c:pt>
                <c:pt idx="273">
                  <c:v>558</c:v>
                </c:pt>
                <c:pt idx="274">
                  <c:v>559</c:v>
                </c:pt>
                <c:pt idx="275">
                  <c:v>560</c:v>
                </c:pt>
                <c:pt idx="276">
                  <c:v>562</c:v>
                </c:pt>
                <c:pt idx="277">
                  <c:v>565</c:v>
                </c:pt>
                <c:pt idx="278">
                  <c:v>566</c:v>
                </c:pt>
                <c:pt idx="279">
                  <c:v>567</c:v>
                </c:pt>
                <c:pt idx="280">
                  <c:v>569</c:v>
                </c:pt>
                <c:pt idx="281">
                  <c:v>586</c:v>
                </c:pt>
                <c:pt idx="282">
                  <c:v>589</c:v>
                </c:pt>
                <c:pt idx="283">
                  <c:v>592</c:v>
                </c:pt>
                <c:pt idx="284">
                  <c:v>593</c:v>
                </c:pt>
                <c:pt idx="285">
                  <c:v>595</c:v>
                </c:pt>
                <c:pt idx="286">
                  <c:v>596</c:v>
                </c:pt>
                <c:pt idx="287">
                  <c:v>597</c:v>
                </c:pt>
                <c:pt idx="288">
                  <c:v>598</c:v>
                </c:pt>
                <c:pt idx="289">
                  <c:v>600</c:v>
                </c:pt>
                <c:pt idx="290">
                  <c:v>601</c:v>
                </c:pt>
                <c:pt idx="291">
                  <c:v>602</c:v>
                </c:pt>
                <c:pt idx="292">
                  <c:v>603</c:v>
                </c:pt>
                <c:pt idx="293">
                  <c:v>605</c:v>
                </c:pt>
                <c:pt idx="294">
                  <c:v>609</c:v>
                </c:pt>
                <c:pt idx="295">
                  <c:v>612</c:v>
                </c:pt>
                <c:pt idx="296">
                  <c:v>613</c:v>
                </c:pt>
                <c:pt idx="297">
                  <c:v>614</c:v>
                </c:pt>
                <c:pt idx="298">
                  <c:v>615</c:v>
                </c:pt>
                <c:pt idx="299">
                  <c:v>617</c:v>
                </c:pt>
                <c:pt idx="300">
                  <c:v>618</c:v>
                </c:pt>
                <c:pt idx="301">
                  <c:v>621</c:v>
                </c:pt>
                <c:pt idx="302">
                  <c:v>622</c:v>
                </c:pt>
                <c:pt idx="303">
                  <c:v>623</c:v>
                </c:pt>
                <c:pt idx="304">
                  <c:v>624</c:v>
                </c:pt>
                <c:pt idx="305">
                  <c:v>627</c:v>
                </c:pt>
                <c:pt idx="306">
                  <c:v>631</c:v>
                </c:pt>
                <c:pt idx="307">
                  <c:v>632</c:v>
                </c:pt>
                <c:pt idx="308">
                  <c:v>634</c:v>
                </c:pt>
                <c:pt idx="309">
                  <c:v>635</c:v>
                </c:pt>
                <c:pt idx="310">
                  <c:v>636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645</c:v>
                </c:pt>
                <c:pt idx="318">
                  <c:v>646</c:v>
                </c:pt>
                <c:pt idx="319">
                  <c:v>649</c:v>
                </c:pt>
                <c:pt idx="320">
                  <c:v>650</c:v>
                </c:pt>
                <c:pt idx="321">
                  <c:v>651</c:v>
                </c:pt>
                <c:pt idx="322">
                  <c:v>653</c:v>
                </c:pt>
                <c:pt idx="323">
                  <c:v>655</c:v>
                </c:pt>
                <c:pt idx="324">
                  <c:v>656</c:v>
                </c:pt>
                <c:pt idx="325">
                  <c:v>658</c:v>
                </c:pt>
                <c:pt idx="326">
                  <c:v>671</c:v>
                </c:pt>
                <c:pt idx="327">
                  <c:v>673</c:v>
                </c:pt>
                <c:pt idx="328">
                  <c:v>675</c:v>
                </c:pt>
                <c:pt idx="329">
                  <c:v>676</c:v>
                </c:pt>
                <c:pt idx="330">
                  <c:v>677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687</c:v>
                </c:pt>
                <c:pt idx="337">
                  <c:v>688</c:v>
                </c:pt>
                <c:pt idx="338">
                  <c:v>689</c:v>
                </c:pt>
                <c:pt idx="339">
                  <c:v>690</c:v>
                </c:pt>
                <c:pt idx="340">
                  <c:v>691</c:v>
                </c:pt>
                <c:pt idx="341">
                  <c:v>692</c:v>
                </c:pt>
                <c:pt idx="342">
                  <c:v>694</c:v>
                </c:pt>
                <c:pt idx="343">
                  <c:v>700</c:v>
                </c:pt>
                <c:pt idx="344">
                  <c:v>701</c:v>
                </c:pt>
                <c:pt idx="345">
                  <c:v>703</c:v>
                </c:pt>
                <c:pt idx="346">
                  <c:v>707</c:v>
                </c:pt>
                <c:pt idx="347">
                  <c:v>708</c:v>
                </c:pt>
                <c:pt idx="348">
                  <c:v>709</c:v>
                </c:pt>
                <c:pt idx="349">
                  <c:v>713</c:v>
                </c:pt>
                <c:pt idx="350">
                  <c:v>714</c:v>
                </c:pt>
                <c:pt idx="351">
                  <c:v>715</c:v>
                </c:pt>
                <c:pt idx="352">
                  <c:v>720</c:v>
                </c:pt>
                <c:pt idx="353">
                  <c:v>725</c:v>
                </c:pt>
                <c:pt idx="354">
                  <c:v>726</c:v>
                </c:pt>
                <c:pt idx="355">
                  <c:v>728</c:v>
                </c:pt>
                <c:pt idx="356">
                  <c:v>729</c:v>
                </c:pt>
                <c:pt idx="357">
                  <c:v>730</c:v>
                </c:pt>
                <c:pt idx="358">
                  <c:v>731</c:v>
                </c:pt>
                <c:pt idx="359">
                  <c:v>732</c:v>
                </c:pt>
                <c:pt idx="360">
                  <c:v>733</c:v>
                </c:pt>
                <c:pt idx="361">
                  <c:v>734</c:v>
                </c:pt>
                <c:pt idx="362">
                  <c:v>736</c:v>
                </c:pt>
                <c:pt idx="363">
                  <c:v>737</c:v>
                </c:pt>
                <c:pt idx="364">
                  <c:v>740</c:v>
                </c:pt>
                <c:pt idx="365">
                  <c:v>741</c:v>
                </c:pt>
                <c:pt idx="366">
                  <c:v>743</c:v>
                </c:pt>
                <c:pt idx="367">
                  <c:v>747</c:v>
                </c:pt>
                <c:pt idx="368">
                  <c:v>748</c:v>
                </c:pt>
                <c:pt idx="369">
                  <c:v>749</c:v>
                </c:pt>
                <c:pt idx="370">
                  <c:v>750</c:v>
                </c:pt>
                <c:pt idx="371">
                  <c:v>752</c:v>
                </c:pt>
                <c:pt idx="372">
                  <c:v>753</c:v>
                </c:pt>
                <c:pt idx="373">
                  <c:v>754</c:v>
                </c:pt>
                <c:pt idx="374">
                  <c:v>758</c:v>
                </c:pt>
                <c:pt idx="375">
                  <c:v>760</c:v>
                </c:pt>
                <c:pt idx="376">
                  <c:v>761</c:v>
                </c:pt>
                <c:pt idx="377">
                  <c:v>762</c:v>
                </c:pt>
                <c:pt idx="378">
                  <c:v>763</c:v>
                </c:pt>
                <c:pt idx="379">
                  <c:v>764</c:v>
                </c:pt>
                <c:pt idx="380">
                  <c:v>765</c:v>
                </c:pt>
                <c:pt idx="381">
                  <c:v>766</c:v>
                </c:pt>
                <c:pt idx="382">
                  <c:v>767</c:v>
                </c:pt>
                <c:pt idx="383">
                  <c:v>768</c:v>
                </c:pt>
                <c:pt idx="384">
                  <c:v>769</c:v>
                </c:pt>
                <c:pt idx="385">
                  <c:v>770</c:v>
                </c:pt>
                <c:pt idx="386">
                  <c:v>772</c:v>
                </c:pt>
                <c:pt idx="387">
                  <c:v>773</c:v>
                </c:pt>
                <c:pt idx="388">
                  <c:v>774</c:v>
                </c:pt>
                <c:pt idx="389">
                  <c:v>775</c:v>
                </c:pt>
                <c:pt idx="390">
                  <c:v>776</c:v>
                </c:pt>
                <c:pt idx="391">
                  <c:v>777</c:v>
                </c:pt>
                <c:pt idx="392">
                  <c:v>778</c:v>
                </c:pt>
                <c:pt idx="393">
                  <c:v>779</c:v>
                </c:pt>
                <c:pt idx="394">
                  <c:v>780</c:v>
                </c:pt>
                <c:pt idx="395">
                  <c:v>782</c:v>
                </c:pt>
                <c:pt idx="396">
                  <c:v>783</c:v>
                </c:pt>
                <c:pt idx="397">
                  <c:v>784</c:v>
                </c:pt>
                <c:pt idx="398">
                  <c:v>785</c:v>
                </c:pt>
                <c:pt idx="399">
                  <c:v>790</c:v>
                </c:pt>
                <c:pt idx="400">
                  <c:v>791</c:v>
                </c:pt>
                <c:pt idx="401">
                  <c:v>794</c:v>
                </c:pt>
                <c:pt idx="402">
                  <c:v>795</c:v>
                </c:pt>
                <c:pt idx="403">
                  <c:v>796</c:v>
                </c:pt>
                <c:pt idx="404">
                  <c:v>798</c:v>
                </c:pt>
                <c:pt idx="405">
                  <c:v>799</c:v>
                </c:pt>
                <c:pt idx="406">
                  <c:v>804</c:v>
                </c:pt>
                <c:pt idx="407">
                  <c:v>805</c:v>
                </c:pt>
                <c:pt idx="408">
                  <c:v>818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823</c:v>
                </c:pt>
                <c:pt idx="413">
                  <c:v>825</c:v>
                </c:pt>
                <c:pt idx="414">
                  <c:v>826</c:v>
                </c:pt>
                <c:pt idx="415">
                  <c:v>827</c:v>
                </c:pt>
                <c:pt idx="416">
                  <c:v>829</c:v>
                </c:pt>
                <c:pt idx="417">
                  <c:v>831</c:v>
                </c:pt>
                <c:pt idx="418">
                  <c:v>832</c:v>
                </c:pt>
                <c:pt idx="419">
                  <c:v>833</c:v>
                </c:pt>
                <c:pt idx="420">
                  <c:v>835</c:v>
                </c:pt>
                <c:pt idx="421">
                  <c:v>838</c:v>
                </c:pt>
                <c:pt idx="422">
                  <c:v>839</c:v>
                </c:pt>
                <c:pt idx="423">
                  <c:v>840</c:v>
                </c:pt>
                <c:pt idx="424">
                  <c:v>841</c:v>
                </c:pt>
                <c:pt idx="425">
                  <c:v>842</c:v>
                </c:pt>
                <c:pt idx="426">
                  <c:v>843</c:v>
                </c:pt>
                <c:pt idx="427">
                  <c:v>844</c:v>
                </c:pt>
                <c:pt idx="428">
                  <c:v>845</c:v>
                </c:pt>
                <c:pt idx="429">
                  <c:v>847</c:v>
                </c:pt>
                <c:pt idx="430">
                  <c:v>851</c:v>
                </c:pt>
                <c:pt idx="431">
                  <c:v>852</c:v>
                </c:pt>
                <c:pt idx="432">
                  <c:v>854</c:v>
                </c:pt>
                <c:pt idx="433">
                  <c:v>855</c:v>
                </c:pt>
                <c:pt idx="434">
                  <c:v>856</c:v>
                </c:pt>
                <c:pt idx="435">
                  <c:v>857</c:v>
                </c:pt>
                <c:pt idx="436">
                  <c:v>857</c:v>
                </c:pt>
                <c:pt idx="437">
                  <c:v>858</c:v>
                </c:pt>
                <c:pt idx="438">
                  <c:v>864</c:v>
                </c:pt>
                <c:pt idx="439">
                  <c:v>865</c:v>
                </c:pt>
                <c:pt idx="440">
                  <c:v>866</c:v>
                </c:pt>
                <c:pt idx="441">
                  <c:v>874</c:v>
                </c:pt>
                <c:pt idx="442">
                  <c:v>876</c:v>
                </c:pt>
                <c:pt idx="443">
                  <c:v>877</c:v>
                </c:pt>
                <c:pt idx="444">
                  <c:v>880</c:v>
                </c:pt>
                <c:pt idx="445">
                  <c:v>881</c:v>
                </c:pt>
                <c:pt idx="446">
                  <c:v>882</c:v>
                </c:pt>
                <c:pt idx="447">
                  <c:v>884</c:v>
                </c:pt>
                <c:pt idx="448">
                  <c:v>885</c:v>
                </c:pt>
                <c:pt idx="449">
                  <c:v>886</c:v>
                </c:pt>
                <c:pt idx="450">
                  <c:v>887</c:v>
                </c:pt>
                <c:pt idx="451">
                  <c:v>888</c:v>
                </c:pt>
                <c:pt idx="452">
                  <c:v>889</c:v>
                </c:pt>
                <c:pt idx="453">
                  <c:v>890</c:v>
                </c:pt>
                <c:pt idx="454">
                  <c:v>893</c:v>
                </c:pt>
                <c:pt idx="455">
                  <c:v>895</c:v>
                </c:pt>
                <c:pt idx="456">
                  <c:v>896</c:v>
                </c:pt>
                <c:pt idx="457">
                  <c:v>897</c:v>
                </c:pt>
                <c:pt idx="458">
                  <c:v>898</c:v>
                </c:pt>
                <c:pt idx="459">
                  <c:v>900</c:v>
                </c:pt>
                <c:pt idx="460">
                  <c:v>901</c:v>
                </c:pt>
                <c:pt idx="461">
                  <c:v>904</c:v>
                </c:pt>
                <c:pt idx="462">
                  <c:v>905</c:v>
                </c:pt>
                <c:pt idx="463">
                  <c:v>907</c:v>
                </c:pt>
                <c:pt idx="464">
                  <c:v>911</c:v>
                </c:pt>
                <c:pt idx="465">
                  <c:v>912</c:v>
                </c:pt>
                <c:pt idx="466">
                  <c:v>913</c:v>
                </c:pt>
                <c:pt idx="467">
                  <c:v>914</c:v>
                </c:pt>
                <c:pt idx="468">
                  <c:v>915</c:v>
                </c:pt>
                <c:pt idx="469">
                  <c:v>916</c:v>
                </c:pt>
                <c:pt idx="470">
                  <c:v>917</c:v>
                </c:pt>
                <c:pt idx="471">
                  <c:v>929</c:v>
                </c:pt>
                <c:pt idx="472">
                  <c:v>933</c:v>
                </c:pt>
                <c:pt idx="473">
                  <c:v>942</c:v>
                </c:pt>
                <c:pt idx="474">
                  <c:v>955</c:v>
                </c:pt>
                <c:pt idx="475">
                  <c:v>959</c:v>
                </c:pt>
                <c:pt idx="476">
                  <c:v>963</c:v>
                </c:pt>
                <c:pt idx="477">
                  <c:v>967</c:v>
                </c:pt>
                <c:pt idx="478">
                  <c:v>971</c:v>
                </c:pt>
                <c:pt idx="479">
                  <c:v>975</c:v>
                </c:pt>
                <c:pt idx="480">
                  <c:v>979</c:v>
                </c:pt>
                <c:pt idx="481">
                  <c:v>988</c:v>
                </c:pt>
                <c:pt idx="482">
                  <c:v>992</c:v>
                </c:pt>
                <c:pt idx="483">
                  <c:v>996</c:v>
                </c:pt>
                <c:pt idx="484">
                  <c:v>1000</c:v>
                </c:pt>
                <c:pt idx="485">
                  <c:v>1005</c:v>
                </c:pt>
                <c:pt idx="486">
                  <c:v>1006</c:v>
                </c:pt>
                <c:pt idx="487">
                  <c:v>1007</c:v>
                </c:pt>
                <c:pt idx="488">
                  <c:v>1008</c:v>
                </c:pt>
                <c:pt idx="489">
                  <c:v>1009</c:v>
                </c:pt>
                <c:pt idx="490">
                  <c:v>1010</c:v>
                </c:pt>
                <c:pt idx="491">
                  <c:v>1011</c:v>
                </c:pt>
                <c:pt idx="492">
                  <c:v>1014</c:v>
                </c:pt>
                <c:pt idx="493">
                  <c:v>1017</c:v>
                </c:pt>
                <c:pt idx="494">
                  <c:v>1018</c:v>
                </c:pt>
                <c:pt idx="495">
                  <c:v>1019</c:v>
                </c:pt>
                <c:pt idx="496">
                  <c:v>1020</c:v>
                </c:pt>
                <c:pt idx="497">
                  <c:v>1021</c:v>
                </c:pt>
                <c:pt idx="498">
                  <c:v>1023</c:v>
                </c:pt>
                <c:pt idx="499">
                  <c:v>1024</c:v>
                </c:pt>
                <c:pt idx="500">
                  <c:v>1025</c:v>
                </c:pt>
                <c:pt idx="501">
                  <c:v>1026</c:v>
                </c:pt>
                <c:pt idx="502">
                  <c:v>1027</c:v>
                </c:pt>
                <c:pt idx="503">
                  <c:v>1029</c:v>
                </c:pt>
                <c:pt idx="504">
                  <c:v>1030</c:v>
                </c:pt>
                <c:pt idx="505">
                  <c:v>1031</c:v>
                </c:pt>
                <c:pt idx="506">
                  <c:v>1032</c:v>
                </c:pt>
                <c:pt idx="507">
                  <c:v>1033</c:v>
                </c:pt>
                <c:pt idx="508">
                  <c:v>1037</c:v>
                </c:pt>
                <c:pt idx="509">
                  <c:v>1038</c:v>
                </c:pt>
                <c:pt idx="510">
                  <c:v>1042</c:v>
                </c:pt>
                <c:pt idx="511">
                  <c:v>1043</c:v>
                </c:pt>
                <c:pt idx="512">
                  <c:v>1044</c:v>
                </c:pt>
                <c:pt idx="513">
                  <c:v>1046</c:v>
                </c:pt>
                <c:pt idx="514">
                  <c:v>1047</c:v>
                </c:pt>
                <c:pt idx="515">
                  <c:v>1048</c:v>
                </c:pt>
                <c:pt idx="516">
                  <c:v>1049</c:v>
                </c:pt>
                <c:pt idx="517">
                  <c:v>1050</c:v>
                </c:pt>
                <c:pt idx="518">
                  <c:v>1051</c:v>
                </c:pt>
                <c:pt idx="519">
                  <c:v>1052</c:v>
                </c:pt>
                <c:pt idx="520">
                  <c:v>1054</c:v>
                </c:pt>
                <c:pt idx="521">
                  <c:v>1055</c:v>
                </c:pt>
                <c:pt idx="522">
                  <c:v>1056</c:v>
                </c:pt>
                <c:pt idx="523">
                  <c:v>1058</c:v>
                </c:pt>
                <c:pt idx="524">
                  <c:v>1060</c:v>
                </c:pt>
                <c:pt idx="525">
                  <c:v>1062</c:v>
                </c:pt>
                <c:pt idx="526">
                  <c:v>1063</c:v>
                </c:pt>
                <c:pt idx="527">
                  <c:v>1064</c:v>
                </c:pt>
                <c:pt idx="528">
                  <c:v>1065</c:v>
                </c:pt>
                <c:pt idx="529">
                  <c:v>1066</c:v>
                </c:pt>
                <c:pt idx="530">
                  <c:v>1067</c:v>
                </c:pt>
                <c:pt idx="531">
                  <c:v>1068</c:v>
                </c:pt>
                <c:pt idx="532">
                  <c:v>1069</c:v>
                </c:pt>
                <c:pt idx="533">
                  <c:v>1071</c:v>
                </c:pt>
                <c:pt idx="534">
                  <c:v>1072</c:v>
                </c:pt>
                <c:pt idx="535">
                  <c:v>1073</c:v>
                </c:pt>
                <c:pt idx="536">
                  <c:v>1074</c:v>
                </c:pt>
                <c:pt idx="537">
                  <c:v>1075</c:v>
                </c:pt>
                <c:pt idx="538">
                  <c:v>1076</c:v>
                </c:pt>
                <c:pt idx="539">
                  <c:v>1077</c:v>
                </c:pt>
                <c:pt idx="540">
                  <c:v>1078</c:v>
                </c:pt>
                <c:pt idx="541">
                  <c:v>1079</c:v>
                </c:pt>
                <c:pt idx="542">
                  <c:v>1080</c:v>
                </c:pt>
                <c:pt idx="543">
                  <c:v>1083</c:v>
                </c:pt>
                <c:pt idx="544">
                  <c:v>1084</c:v>
                </c:pt>
                <c:pt idx="545">
                  <c:v>1085</c:v>
                </c:pt>
                <c:pt idx="546">
                  <c:v>1086</c:v>
                </c:pt>
                <c:pt idx="547">
                  <c:v>1088</c:v>
                </c:pt>
              </c:numCache>
            </c:numRef>
          </c:cat>
          <c:val>
            <c:numRef>
              <c:f>'Z-scores&lt;3'!$C$23:$UG$23</c:f>
              <c:numCache>
                <c:formatCode>0</c:formatCode>
                <c:ptCount val="5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D-4411-A82C-2916F079C430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'Z-scores&lt;3'!$C$1:$UG$1</c:f>
              <c:numCache>
                <c:formatCode>General</c:formatCode>
                <c:ptCount val="551"/>
                <c:pt idx="0">
                  <c:v>7</c:v>
                </c:pt>
                <c:pt idx="1">
                  <c:v>8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98</c:v>
                </c:pt>
                <c:pt idx="62">
                  <c:v>99</c:v>
                </c:pt>
                <c:pt idx="63">
                  <c:v>100</c:v>
                </c:pt>
                <c:pt idx="64">
                  <c:v>101</c:v>
                </c:pt>
                <c:pt idx="65">
                  <c:v>102</c:v>
                </c:pt>
                <c:pt idx="66">
                  <c:v>103</c:v>
                </c:pt>
                <c:pt idx="67">
                  <c:v>106</c:v>
                </c:pt>
                <c:pt idx="68">
                  <c:v>107</c:v>
                </c:pt>
                <c:pt idx="69">
                  <c:v>108</c:v>
                </c:pt>
                <c:pt idx="70">
                  <c:v>109</c:v>
                </c:pt>
                <c:pt idx="71">
                  <c:v>110</c:v>
                </c:pt>
                <c:pt idx="72">
                  <c:v>111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120</c:v>
                </c:pt>
                <c:pt idx="80">
                  <c:v>121</c:v>
                </c:pt>
                <c:pt idx="81">
                  <c:v>122</c:v>
                </c:pt>
                <c:pt idx="82">
                  <c:v>123</c:v>
                </c:pt>
                <c:pt idx="83">
                  <c:v>124</c:v>
                </c:pt>
                <c:pt idx="84">
                  <c:v>125</c:v>
                </c:pt>
                <c:pt idx="85">
                  <c:v>127</c:v>
                </c:pt>
                <c:pt idx="86">
                  <c:v>128</c:v>
                </c:pt>
                <c:pt idx="87">
                  <c:v>129</c:v>
                </c:pt>
                <c:pt idx="88">
                  <c:v>130</c:v>
                </c:pt>
                <c:pt idx="89">
                  <c:v>131</c:v>
                </c:pt>
                <c:pt idx="90">
                  <c:v>132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  <c:pt idx="100">
                  <c:v>151</c:v>
                </c:pt>
                <c:pt idx="101">
                  <c:v>152</c:v>
                </c:pt>
                <c:pt idx="102">
                  <c:v>153</c:v>
                </c:pt>
                <c:pt idx="103">
                  <c:v>155</c:v>
                </c:pt>
                <c:pt idx="104">
                  <c:v>156</c:v>
                </c:pt>
                <c:pt idx="105">
                  <c:v>157</c:v>
                </c:pt>
                <c:pt idx="106">
                  <c:v>158</c:v>
                </c:pt>
                <c:pt idx="107">
                  <c:v>159</c:v>
                </c:pt>
                <c:pt idx="108">
                  <c:v>160</c:v>
                </c:pt>
                <c:pt idx="109">
                  <c:v>162</c:v>
                </c:pt>
                <c:pt idx="110">
                  <c:v>163</c:v>
                </c:pt>
                <c:pt idx="111">
                  <c:v>164</c:v>
                </c:pt>
                <c:pt idx="112">
                  <c:v>165</c:v>
                </c:pt>
                <c:pt idx="113">
                  <c:v>166</c:v>
                </c:pt>
                <c:pt idx="114">
                  <c:v>167</c:v>
                </c:pt>
                <c:pt idx="115">
                  <c:v>169</c:v>
                </c:pt>
                <c:pt idx="116">
                  <c:v>170</c:v>
                </c:pt>
                <c:pt idx="117">
                  <c:v>171</c:v>
                </c:pt>
                <c:pt idx="118">
                  <c:v>172</c:v>
                </c:pt>
                <c:pt idx="119">
                  <c:v>173</c:v>
                </c:pt>
                <c:pt idx="120">
                  <c:v>174</c:v>
                </c:pt>
                <c:pt idx="121">
                  <c:v>176</c:v>
                </c:pt>
                <c:pt idx="122">
                  <c:v>177</c:v>
                </c:pt>
                <c:pt idx="123">
                  <c:v>178</c:v>
                </c:pt>
                <c:pt idx="124">
                  <c:v>179</c:v>
                </c:pt>
                <c:pt idx="125">
                  <c:v>180</c:v>
                </c:pt>
                <c:pt idx="126">
                  <c:v>181</c:v>
                </c:pt>
                <c:pt idx="127">
                  <c:v>189</c:v>
                </c:pt>
                <c:pt idx="128">
                  <c:v>190</c:v>
                </c:pt>
                <c:pt idx="129">
                  <c:v>191</c:v>
                </c:pt>
                <c:pt idx="130">
                  <c:v>192</c:v>
                </c:pt>
                <c:pt idx="131">
                  <c:v>193</c:v>
                </c:pt>
                <c:pt idx="132">
                  <c:v>195</c:v>
                </c:pt>
                <c:pt idx="133">
                  <c:v>196</c:v>
                </c:pt>
                <c:pt idx="134">
                  <c:v>197</c:v>
                </c:pt>
                <c:pt idx="135">
                  <c:v>198</c:v>
                </c:pt>
                <c:pt idx="136">
                  <c:v>199</c:v>
                </c:pt>
                <c:pt idx="137">
                  <c:v>201</c:v>
                </c:pt>
                <c:pt idx="138">
                  <c:v>203</c:v>
                </c:pt>
                <c:pt idx="139">
                  <c:v>204</c:v>
                </c:pt>
                <c:pt idx="140">
                  <c:v>205</c:v>
                </c:pt>
                <c:pt idx="141">
                  <c:v>206</c:v>
                </c:pt>
                <c:pt idx="142">
                  <c:v>208</c:v>
                </c:pt>
                <c:pt idx="143">
                  <c:v>210</c:v>
                </c:pt>
                <c:pt idx="144">
                  <c:v>211</c:v>
                </c:pt>
                <c:pt idx="145">
                  <c:v>212</c:v>
                </c:pt>
                <c:pt idx="146">
                  <c:v>213</c:v>
                </c:pt>
                <c:pt idx="147">
                  <c:v>221</c:v>
                </c:pt>
                <c:pt idx="148">
                  <c:v>222</c:v>
                </c:pt>
                <c:pt idx="149">
                  <c:v>223</c:v>
                </c:pt>
                <c:pt idx="150">
                  <c:v>224</c:v>
                </c:pt>
                <c:pt idx="151">
                  <c:v>225</c:v>
                </c:pt>
                <c:pt idx="152">
                  <c:v>227</c:v>
                </c:pt>
                <c:pt idx="153">
                  <c:v>229</c:v>
                </c:pt>
                <c:pt idx="154">
                  <c:v>230</c:v>
                </c:pt>
                <c:pt idx="155">
                  <c:v>231</c:v>
                </c:pt>
                <c:pt idx="156">
                  <c:v>234</c:v>
                </c:pt>
                <c:pt idx="157">
                  <c:v>235</c:v>
                </c:pt>
                <c:pt idx="158">
                  <c:v>236</c:v>
                </c:pt>
                <c:pt idx="159">
                  <c:v>237</c:v>
                </c:pt>
                <c:pt idx="160">
                  <c:v>238</c:v>
                </c:pt>
                <c:pt idx="161">
                  <c:v>240</c:v>
                </c:pt>
                <c:pt idx="162">
                  <c:v>241</c:v>
                </c:pt>
                <c:pt idx="163">
                  <c:v>242</c:v>
                </c:pt>
                <c:pt idx="164">
                  <c:v>243</c:v>
                </c:pt>
                <c:pt idx="165">
                  <c:v>244</c:v>
                </c:pt>
                <c:pt idx="166">
                  <c:v>245</c:v>
                </c:pt>
                <c:pt idx="167">
                  <c:v>247</c:v>
                </c:pt>
                <c:pt idx="168">
                  <c:v>248</c:v>
                </c:pt>
                <c:pt idx="169">
                  <c:v>249</c:v>
                </c:pt>
                <c:pt idx="170">
                  <c:v>250</c:v>
                </c:pt>
                <c:pt idx="171">
                  <c:v>253</c:v>
                </c:pt>
                <c:pt idx="172">
                  <c:v>254</c:v>
                </c:pt>
                <c:pt idx="173">
                  <c:v>255</c:v>
                </c:pt>
                <c:pt idx="174">
                  <c:v>256</c:v>
                </c:pt>
                <c:pt idx="175">
                  <c:v>257</c:v>
                </c:pt>
                <c:pt idx="176">
                  <c:v>259</c:v>
                </c:pt>
                <c:pt idx="177">
                  <c:v>260</c:v>
                </c:pt>
                <c:pt idx="178">
                  <c:v>261</c:v>
                </c:pt>
                <c:pt idx="179">
                  <c:v>262</c:v>
                </c:pt>
                <c:pt idx="180">
                  <c:v>263</c:v>
                </c:pt>
                <c:pt idx="181">
                  <c:v>264</c:v>
                </c:pt>
                <c:pt idx="182">
                  <c:v>266</c:v>
                </c:pt>
                <c:pt idx="183">
                  <c:v>267</c:v>
                </c:pt>
                <c:pt idx="184">
                  <c:v>268</c:v>
                </c:pt>
                <c:pt idx="185">
                  <c:v>269</c:v>
                </c:pt>
                <c:pt idx="186">
                  <c:v>270</c:v>
                </c:pt>
                <c:pt idx="187">
                  <c:v>271</c:v>
                </c:pt>
                <c:pt idx="188">
                  <c:v>273</c:v>
                </c:pt>
                <c:pt idx="189">
                  <c:v>275</c:v>
                </c:pt>
                <c:pt idx="190">
                  <c:v>276</c:v>
                </c:pt>
                <c:pt idx="191">
                  <c:v>277</c:v>
                </c:pt>
                <c:pt idx="192">
                  <c:v>278</c:v>
                </c:pt>
                <c:pt idx="193">
                  <c:v>287</c:v>
                </c:pt>
                <c:pt idx="194">
                  <c:v>288</c:v>
                </c:pt>
                <c:pt idx="195">
                  <c:v>289</c:v>
                </c:pt>
                <c:pt idx="196">
                  <c:v>290</c:v>
                </c:pt>
                <c:pt idx="197">
                  <c:v>291</c:v>
                </c:pt>
                <c:pt idx="198">
                  <c:v>292</c:v>
                </c:pt>
                <c:pt idx="199">
                  <c:v>294</c:v>
                </c:pt>
                <c:pt idx="200">
                  <c:v>295</c:v>
                </c:pt>
                <c:pt idx="201">
                  <c:v>296</c:v>
                </c:pt>
                <c:pt idx="202">
                  <c:v>297</c:v>
                </c:pt>
                <c:pt idx="203">
                  <c:v>298</c:v>
                </c:pt>
                <c:pt idx="204">
                  <c:v>299</c:v>
                </c:pt>
                <c:pt idx="205">
                  <c:v>300</c:v>
                </c:pt>
                <c:pt idx="206">
                  <c:v>301</c:v>
                </c:pt>
                <c:pt idx="207">
                  <c:v>302</c:v>
                </c:pt>
                <c:pt idx="208">
                  <c:v>303</c:v>
                </c:pt>
                <c:pt idx="209">
                  <c:v>304</c:v>
                </c:pt>
                <c:pt idx="210">
                  <c:v>305</c:v>
                </c:pt>
                <c:pt idx="211">
                  <c:v>306</c:v>
                </c:pt>
                <c:pt idx="212">
                  <c:v>313</c:v>
                </c:pt>
                <c:pt idx="213">
                  <c:v>314</c:v>
                </c:pt>
                <c:pt idx="214">
                  <c:v>315</c:v>
                </c:pt>
                <c:pt idx="215">
                  <c:v>316</c:v>
                </c:pt>
                <c:pt idx="216">
                  <c:v>323</c:v>
                </c:pt>
                <c:pt idx="217">
                  <c:v>335</c:v>
                </c:pt>
                <c:pt idx="218">
                  <c:v>341</c:v>
                </c:pt>
                <c:pt idx="219">
                  <c:v>348</c:v>
                </c:pt>
                <c:pt idx="220">
                  <c:v>350</c:v>
                </c:pt>
                <c:pt idx="221">
                  <c:v>352</c:v>
                </c:pt>
                <c:pt idx="222">
                  <c:v>355</c:v>
                </c:pt>
                <c:pt idx="223">
                  <c:v>368</c:v>
                </c:pt>
                <c:pt idx="224">
                  <c:v>373</c:v>
                </c:pt>
                <c:pt idx="225">
                  <c:v>378</c:v>
                </c:pt>
                <c:pt idx="226">
                  <c:v>381</c:v>
                </c:pt>
                <c:pt idx="227">
                  <c:v>386</c:v>
                </c:pt>
                <c:pt idx="228">
                  <c:v>391</c:v>
                </c:pt>
                <c:pt idx="229">
                  <c:v>397</c:v>
                </c:pt>
                <c:pt idx="230">
                  <c:v>402</c:v>
                </c:pt>
                <c:pt idx="231">
                  <c:v>407</c:v>
                </c:pt>
                <c:pt idx="232">
                  <c:v>414</c:v>
                </c:pt>
                <c:pt idx="233">
                  <c:v>415</c:v>
                </c:pt>
                <c:pt idx="234">
                  <c:v>416</c:v>
                </c:pt>
                <c:pt idx="235">
                  <c:v>418</c:v>
                </c:pt>
                <c:pt idx="236">
                  <c:v>437</c:v>
                </c:pt>
                <c:pt idx="237">
                  <c:v>451</c:v>
                </c:pt>
                <c:pt idx="238">
                  <c:v>452</c:v>
                </c:pt>
                <c:pt idx="239">
                  <c:v>455</c:v>
                </c:pt>
                <c:pt idx="240">
                  <c:v>468</c:v>
                </c:pt>
                <c:pt idx="241">
                  <c:v>478</c:v>
                </c:pt>
                <c:pt idx="242">
                  <c:v>484</c:v>
                </c:pt>
                <c:pt idx="243">
                  <c:v>488</c:v>
                </c:pt>
                <c:pt idx="244">
                  <c:v>492</c:v>
                </c:pt>
                <c:pt idx="245">
                  <c:v>496</c:v>
                </c:pt>
                <c:pt idx="246">
                  <c:v>505</c:v>
                </c:pt>
                <c:pt idx="247">
                  <c:v>507</c:v>
                </c:pt>
                <c:pt idx="248">
                  <c:v>509</c:v>
                </c:pt>
                <c:pt idx="249">
                  <c:v>510</c:v>
                </c:pt>
                <c:pt idx="250">
                  <c:v>511</c:v>
                </c:pt>
                <c:pt idx="251">
                  <c:v>513</c:v>
                </c:pt>
                <c:pt idx="252">
                  <c:v>514</c:v>
                </c:pt>
                <c:pt idx="253">
                  <c:v>515</c:v>
                </c:pt>
                <c:pt idx="254">
                  <c:v>516</c:v>
                </c:pt>
                <c:pt idx="255">
                  <c:v>519</c:v>
                </c:pt>
                <c:pt idx="256">
                  <c:v>521</c:v>
                </c:pt>
                <c:pt idx="257">
                  <c:v>523</c:v>
                </c:pt>
                <c:pt idx="258">
                  <c:v>525</c:v>
                </c:pt>
                <c:pt idx="259">
                  <c:v>526</c:v>
                </c:pt>
                <c:pt idx="260">
                  <c:v>527</c:v>
                </c:pt>
                <c:pt idx="261">
                  <c:v>535</c:v>
                </c:pt>
                <c:pt idx="262">
                  <c:v>536</c:v>
                </c:pt>
                <c:pt idx="263">
                  <c:v>537</c:v>
                </c:pt>
                <c:pt idx="264">
                  <c:v>538</c:v>
                </c:pt>
                <c:pt idx="265">
                  <c:v>539</c:v>
                </c:pt>
                <c:pt idx="266">
                  <c:v>540</c:v>
                </c:pt>
                <c:pt idx="267">
                  <c:v>541</c:v>
                </c:pt>
                <c:pt idx="268">
                  <c:v>542</c:v>
                </c:pt>
                <c:pt idx="269">
                  <c:v>543</c:v>
                </c:pt>
                <c:pt idx="270">
                  <c:v>547</c:v>
                </c:pt>
                <c:pt idx="271">
                  <c:v>548</c:v>
                </c:pt>
                <c:pt idx="272">
                  <c:v>556</c:v>
                </c:pt>
                <c:pt idx="273">
                  <c:v>558</c:v>
                </c:pt>
                <c:pt idx="274">
                  <c:v>559</c:v>
                </c:pt>
                <c:pt idx="275">
                  <c:v>560</c:v>
                </c:pt>
                <c:pt idx="276">
                  <c:v>562</c:v>
                </c:pt>
                <c:pt idx="277">
                  <c:v>565</c:v>
                </c:pt>
                <c:pt idx="278">
                  <c:v>566</c:v>
                </c:pt>
                <c:pt idx="279">
                  <c:v>567</c:v>
                </c:pt>
                <c:pt idx="280">
                  <c:v>569</c:v>
                </c:pt>
                <c:pt idx="281">
                  <c:v>586</c:v>
                </c:pt>
                <c:pt idx="282">
                  <c:v>589</c:v>
                </c:pt>
                <c:pt idx="283">
                  <c:v>592</c:v>
                </c:pt>
                <c:pt idx="284">
                  <c:v>593</c:v>
                </c:pt>
                <c:pt idx="285">
                  <c:v>595</c:v>
                </c:pt>
                <c:pt idx="286">
                  <c:v>596</c:v>
                </c:pt>
                <c:pt idx="287">
                  <c:v>597</c:v>
                </c:pt>
                <c:pt idx="288">
                  <c:v>598</c:v>
                </c:pt>
                <c:pt idx="289">
                  <c:v>600</c:v>
                </c:pt>
                <c:pt idx="290">
                  <c:v>601</c:v>
                </c:pt>
                <c:pt idx="291">
                  <c:v>602</c:v>
                </c:pt>
                <c:pt idx="292">
                  <c:v>603</c:v>
                </c:pt>
                <c:pt idx="293">
                  <c:v>605</c:v>
                </c:pt>
                <c:pt idx="294">
                  <c:v>609</c:v>
                </c:pt>
                <c:pt idx="295">
                  <c:v>612</c:v>
                </c:pt>
                <c:pt idx="296">
                  <c:v>613</c:v>
                </c:pt>
                <c:pt idx="297">
                  <c:v>614</c:v>
                </c:pt>
                <c:pt idx="298">
                  <c:v>615</c:v>
                </c:pt>
                <c:pt idx="299">
                  <c:v>617</c:v>
                </c:pt>
                <c:pt idx="300">
                  <c:v>618</c:v>
                </c:pt>
                <c:pt idx="301">
                  <c:v>621</c:v>
                </c:pt>
                <c:pt idx="302">
                  <c:v>622</c:v>
                </c:pt>
                <c:pt idx="303">
                  <c:v>623</c:v>
                </c:pt>
                <c:pt idx="304">
                  <c:v>624</c:v>
                </c:pt>
                <c:pt idx="305">
                  <c:v>627</c:v>
                </c:pt>
                <c:pt idx="306">
                  <c:v>631</c:v>
                </c:pt>
                <c:pt idx="307">
                  <c:v>632</c:v>
                </c:pt>
                <c:pt idx="308">
                  <c:v>634</c:v>
                </c:pt>
                <c:pt idx="309">
                  <c:v>635</c:v>
                </c:pt>
                <c:pt idx="310">
                  <c:v>636</c:v>
                </c:pt>
                <c:pt idx="311">
                  <c:v>638</c:v>
                </c:pt>
                <c:pt idx="312">
                  <c:v>639</c:v>
                </c:pt>
                <c:pt idx="313">
                  <c:v>640</c:v>
                </c:pt>
                <c:pt idx="314">
                  <c:v>641</c:v>
                </c:pt>
                <c:pt idx="315">
                  <c:v>642</c:v>
                </c:pt>
                <c:pt idx="316">
                  <c:v>643</c:v>
                </c:pt>
                <c:pt idx="317">
                  <c:v>645</c:v>
                </c:pt>
                <c:pt idx="318">
                  <c:v>646</c:v>
                </c:pt>
                <c:pt idx="319">
                  <c:v>649</c:v>
                </c:pt>
                <c:pt idx="320">
                  <c:v>650</c:v>
                </c:pt>
                <c:pt idx="321">
                  <c:v>651</c:v>
                </c:pt>
                <c:pt idx="322">
                  <c:v>653</c:v>
                </c:pt>
                <c:pt idx="323">
                  <c:v>655</c:v>
                </c:pt>
                <c:pt idx="324">
                  <c:v>656</c:v>
                </c:pt>
                <c:pt idx="325">
                  <c:v>658</c:v>
                </c:pt>
                <c:pt idx="326">
                  <c:v>671</c:v>
                </c:pt>
                <c:pt idx="327">
                  <c:v>673</c:v>
                </c:pt>
                <c:pt idx="328">
                  <c:v>675</c:v>
                </c:pt>
                <c:pt idx="329">
                  <c:v>676</c:v>
                </c:pt>
                <c:pt idx="330">
                  <c:v>677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687</c:v>
                </c:pt>
                <c:pt idx="337">
                  <c:v>688</c:v>
                </c:pt>
                <c:pt idx="338">
                  <c:v>689</c:v>
                </c:pt>
                <c:pt idx="339">
                  <c:v>690</c:v>
                </c:pt>
                <c:pt idx="340">
                  <c:v>691</c:v>
                </c:pt>
                <c:pt idx="341">
                  <c:v>692</c:v>
                </c:pt>
                <c:pt idx="342">
                  <c:v>694</c:v>
                </c:pt>
                <c:pt idx="343">
                  <c:v>700</c:v>
                </c:pt>
                <c:pt idx="344">
                  <c:v>701</c:v>
                </c:pt>
                <c:pt idx="345">
                  <c:v>703</c:v>
                </c:pt>
                <c:pt idx="346">
                  <c:v>707</c:v>
                </c:pt>
                <c:pt idx="347">
                  <c:v>708</c:v>
                </c:pt>
                <c:pt idx="348">
                  <c:v>709</c:v>
                </c:pt>
                <c:pt idx="349">
                  <c:v>713</c:v>
                </c:pt>
                <c:pt idx="350">
                  <c:v>714</c:v>
                </c:pt>
                <c:pt idx="351">
                  <c:v>715</c:v>
                </c:pt>
                <c:pt idx="352">
                  <c:v>720</c:v>
                </c:pt>
                <c:pt idx="353">
                  <c:v>725</c:v>
                </c:pt>
                <c:pt idx="354">
                  <c:v>726</c:v>
                </c:pt>
                <c:pt idx="355">
                  <c:v>728</c:v>
                </c:pt>
                <c:pt idx="356">
                  <c:v>729</c:v>
                </c:pt>
                <c:pt idx="357">
                  <c:v>730</c:v>
                </c:pt>
                <c:pt idx="358">
                  <c:v>731</c:v>
                </c:pt>
                <c:pt idx="359">
                  <c:v>732</c:v>
                </c:pt>
                <c:pt idx="360">
                  <c:v>733</c:v>
                </c:pt>
                <c:pt idx="361">
                  <c:v>734</c:v>
                </c:pt>
                <c:pt idx="362">
                  <c:v>736</c:v>
                </c:pt>
                <c:pt idx="363">
                  <c:v>737</c:v>
                </c:pt>
                <c:pt idx="364">
                  <c:v>740</c:v>
                </c:pt>
                <c:pt idx="365">
                  <c:v>741</c:v>
                </c:pt>
                <c:pt idx="366">
                  <c:v>743</c:v>
                </c:pt>
                <c:pt idx="367">
                  <c:v>747</c:v>
                </c:pt>
                <c:pt idx="368">
                  <c:v>748</c:v>
                </c:pt>
                <c:pt idx="369">
                  <c:v>749</c:v>
                </c:pt>
                <c:pt idx="370">
                  <c:v>750</c:v>
                </c:pt>
                <c:pt idx="371">
                  <c:v>752</c:v>
                </c:pt>
                <c:pt idx="372">
                  <c:v>753</c:v>
                </c:pt>
                <c:pt idx="373">
                  <c:v>754</c:v>
                </c:pt>
                <c:pt idx="374">
                  <c:v>758</c:v>
                </c:pt>
                <c:pt idx="375">
                  <c:v>760</c:v>
                </c:pt>
                <c:pt idx="376">
                  <c:v>761</c:v>
                </c:pt>
                <c:pt idx="377">
                  <c:v>762</c:v>
                </c:pt>
                <c:pt idx="378">
                  <c:v>763</c:v>
                </c:pt>
                <c:pt idx="379">
                  <c:v>764</c:v>
                </c:pt>
                <c:pt idx="380">
                  <c:v>765</c:v>
                </c:pt>
                <c:pt idx="381">
                  <c:v>766</c:v>
                </c:pt>
                <c:pt idx="382">
                  <c:v>767</c:v>
                </c:pt>
                <c:pt idx="383">
                  <c:v>768</c:v>
                </c:pt>
                <c:pt idx="384">
                  <c:v>769</c:v>
                </c:pt>
                <c:pt idx="385">
                  <c:v>770</c:v>
                </c:pt>
                <c:pt idx="386">
                  <c:v>772</c:v>
                </c:pt>
                <c:pt idx="387">
                  <c:v>773</c:v>
                </c:pt>
                <c:pt idx="388">
                  <c:v>774</c:v>
                </c:pt>
                <c:pt idx="389">
                  <c:v>775</c:v>
                </c:pt>
                <c:pt idx="390">
                  <c:v>776</c:v>
                </c:pt>
                <c:pt idx="391">
                  <c:v>777</c:v>
                </c:pt>
                <c:pt idx="392">
                  <c:v>778</c:v>
                </c:pt>
                <c:pt idx="393">
                  <c:v>779</c:v>
                </c:pt>
                <c:pt idx="394">
                  <c:v>780</c:v>
                </c:pt>
                <c:pt idx="395">
                  <c:v>782</c:v>
                </c:pt>
                <c:pt idx="396">
                  <c:v>783</c:v>
                </c:pt>
                <c:pt idx="397">
                  <c:v>784</c:v>
                </c:pt>
                <c:pt idx="398">
                  <c:v>785</c:v>
                </c:pt>
                <c:pt idx="399">
                  <c:v>790</c:v>
                </c:pt>
                <c:pt idx="400">
                  <c:v>791</c:v>
                </c:pt>
                <c:pt idx="401">
                  <c:v>794</c:v>
                </c:pt>
                <c:pt idx="402">
                  <c:v>795</c:v>
                </c:pt>
                <c:pt idx="403">
                  <c:v>796</c:v>
                </c:pt>
                <c:pt idx="404">
                  <c:v>798</c:v>
                </c:pt>
                <c:pt idx="405">
                  <c:v>799</c:v>
                </c:pt>
                <c:pt idx="406">
                  <c:v>804</c:v>
                </c:pt>
                <c:pt idx="407">
                  <c:v>805</c:v>
                </c:pt>
                <c:pt idx="408">
                  <c:v>818</c:v>
                </c:pt>
                <c:pt idx="409">
                  <c:v>819</c:v>
                </c:pt>
                <c:pt idx="410">
                  <c:v>820</c:v>
                </c:pt>
                <c:pt idx="411">
                  <c:v>822</c:v>
                </c:pt>
                <c:pt idx="412">
                  <c:v>823</c:v>
                </c:pt>
                <c:pt idx="413">
                  <c:v>825</c:v>
                </c:pt>
                <c:pt idx="414">
                  <c:v>826</c:v>
                </c:pt>
                <c:pt idx="415">
                  <c:v>827</c:v>
                </c:pt>
                <c:pt idx="416">
                  <c:v>829</c:v>
                </c:pt>
                <c:pt idx="417">
                  <c:v>831</c:v>
                </c:pt>
                <c:pt idx="418">
                  <c:v>832</c:v>
                </c:pt>
                <c:pt idx="419">
                  <c:v>833</c:v>
                </c:pt>
                <c:pt idx="420">
                  <c:v>835</c:v>
                </c:pt>
                <c:pt idx="421">
                  <c:v>838</c:v>
                </c:pt>
                <c:pt idx="422">
                  <c:v>839</c:v>
                </c:pt>
                <c:pt idx="423">
                  <c:v>840</c:v>
                </c:pt>
                <c:pt idx="424">
                  <c:v>841</c:v>
                </c:pt>
                <c:pt idx="425">
                  <c:v>842</c:v>
                </c:pt>
                <c:pt idx="426">
                  <c:v>843</c:v>
                </c:pt>
                <c:pt idx="427">
                  <c:v>844</c:v>
                </c:pt>
                <c:pt idx="428">
                  <c:v>845</c:v>
                </c:pt>
                <c:pt idx="429">
                  <c:v>847</c:v>
                </c:pt>
                <c:pt idx="430">
                  <c:v>851</c:v>
                </c:pt>
                <c:pt idx="431">
                  <c:v>852</c:v>
                </c:pt>
                <c:pt idx="432">
                  <c:v>854</c:v>
                </c:pt>
                <c:pt idx="433">
                  <c:v>855</c:v>
                </c:pt>
                <c:pt idx="434">
                  <c:v>856</c:v>
                </c:pt>
                <c:pt idx="435">
                  <c:v>857</c:v>
                </c:pt>
                <c:pt idx="436">
                  <c:v>857</c:v>
                </c:pt>
                <c:pt idx="437">
                  <c:v>858</c:v>
                </c:pt>
                <c:pt idx="438">
                  <c:v>864</c:v>
                </c:pt>
                <c:pt idx="439">
                  <c:v>865</c:v>
                </c:pt>
                <c:pt idx="440">
                  <c:v>866</c:v>
                </c:pt>
                <c:pt idx="441">
                  <c:v>874</c:v>
                </c:pt>
                <c:pt idx="442">
                  <c:v>876</c:v>
                </c:pt>
                <c:pt idx="443">
                  <c:v>877</c:v>
                </c:pt>
                <c:pt idx="444">
                  <c:v>880</c:v>
                </c:pt>
                <c:pt idx="445">
                  <c:v>881</c:v>
                </c:pt>
                <c:pt idx="446">
                  <c:v>882</c:v>
                </c:pt>
                <c:pt idx="447">
                  <c:v>884</c:v>
                </c:pt>
                <c:pt idx="448">
                  <c:v>885</c:v>
                </c:pt>
                <c:pt idx="449">
                  <c:v>886</c:v>
                </c:pt>
                <c:pt idx="450">
                  <c:v>887</c:v>
                </c:pt>
                <c:pt idx="451">
                  <c:v>888</c:v>
                </c:pt>
                <c:pt idx="452">
                  <c:v>889</c:v>
                </c:pt>
                <c:pt idx="453">
                  <c:v>890</c:v>
                </c:pt>
                <c:pt idx="454">
                  <c:v>893</c:v>
                </c:pt>
                <c:pt idx="455">
                  <c:v>895</c:v>
                </c:pt>
                <c:pt idx="456">
                  <c:v>896</c:v>
                </c:pt>
                <c:pt idx="457">
                  <c:v>897</c:v>
                </c:pt>
                <c:pt idx="458">
                  <c:v>898</c:v>
                </c:pt>
                <c:pt idx="459">
                  <c:v>900</c:v>
                </c:pt>
                <c:pt idx="460">
                  <c:v>901</c:v>
                </c:pt>
                <c:pt idx="461">
                  <c:v>904</c:v>
                </c:pt>
                <c:pt idx="462">
                  <c:v>905</c:v>
                </c:pt>
                <c:pt idx="463">
                  <c:v>907</c:v>
                </c:pt>
                <c:pt idx="464">
                  <c:v>911</c:v>
                </c:pt>
                <c:pt idx="465">
                  <c:v>912</c:v>
                </c:pt>
                <c:pt idx="466">
                  <c:v>913</c:v>
                </c:pt>
                <c:pt idx="467">
                  <c:v>914</c:v>
                </c:pt>
                <c:pt idx="468">
                  <c:v>915</c:v>
                </c:pt>
                <c:pt idx="469">
                  <c:v>916</c:v>
                </c:pt>
                <c:pt idx="470">
                  <c:v>917</c:v>
                </c:pt>
                <c:pt idx="471">
                  <c:v>929</c:v>
                </c:pt>
                <c:pt idx="472">
                  <c:v>933</c:v>
                </c:pt>
                <c:pt idx="473">
                  <c:v>942</c:v>
                </c:pt>
                <c:pt idx="474">
                  <c:v>955</c:v>
                </c:pt>
                <c:pt idx="475">
                  <c:v>959</c:v>
                </c:pt>
                <c:pt idx="476">
                  <c:v>963</c:v>
                </c:pt>
                <c:pt idx="477">
                  <c:v>967</c:v>
                </c:pt>
                <c:pt idx="478">
                  <c:v>971</c:v>
                </c:pt>
                <c:pt idx="479">
                  <c:v>975</c:v>
                </c:pt>
                <c:pt idx="480">
                  <c:v>979</c:v>
                </c:pt>
                <c:pt idx="481">
                  <c:v>988</c:v>
                </c:pt>
                <c:pt idx="482">
                  <c:v>992</c:v>
                </c:pt>
                <c:pt idx="483">
                  <c:v>996</c:v>
                </c:pt>
                <c:pt idx="484">
                  <c:v>1000</c:v>
                </c:pt>
                <c:pt idx="485">
                  <c:v>1005</c:v>
                </c:pt>
                <c:pt idx="486">
                  <c:v>1006</c:v>
                </c:pt>
                <c:pt idx="487">
                  <c:v>1007</c:v>
                </c:pt>
                <c:pt idx="488">
                  <c:v>1008</c:v>
                </c:pt>
                <c:pt idx="489">
                  <c:v>1009</c:v>
                </c:pt>
                <c:pt idx="490">
                  <c:v>1010</c:v>
                </c:pt>
                <c:pt idx="491">
                  <c:v>1011</c:v>
                </c:pt>
                <c:pt idx="492">
                  <c:v>1014</c:v>
                </c:pt>
                <c:pt idx="493">
                  <c:v>1017</c:v>
                </c:pt>
                <c:pt idx="494">
                  <c:v>1018</c:v>
                </c:pt>
                <c:pt idx="495">
                  <c:v>1019</c:v>
                </c:pt>
                <c:pt idx="496">
                  <c:v>1020</c:v>
                </c:pt>
                <c:pt idx="497">
                  <c:v>1021</c:v>
                </c:pt>
                <c:pt idx="498">
                  <c:v>1023</c:v>
                </c:pt>
                <c:pt idx="499">
                  <c:v>1024</c:v>
                </c:pt>
                <c:pt idx="500">
                  <c:v>1025</c:v>
                </c:pt>
                <c:pt idx="501">
                  <c:v>1026</c:v>
                </c:pt>
                <c:pt idx="502">
                  <c:v>1027</c:v>
                </c:pt>
                <c:pt idx="503">
                  <c:v>1029</c:v>
                </c:pt>
                <c:pt idx="504">
                  <c:v>1030</c:v>
                </c:pt>
                <c:pt idx="505">
                  <c:v>1031</c:v>
                </c:pt>
                <c:pt idx="506">
                  <c:v>1032</c:v>
                </c:pt>
                <c:pt idx="507">
                  <c:v>1033</c:v>
                </c:pt>
                <c:pt idx="508">
                  <c:v>1037</c:v>
                </c:pt>
                <c:pt idx="509">
                  <c:v>1038</c:v>
                </c:pt>
                <c:pt idx="510">
                  <c:v>1042</c:v>
                </c:pt>
                <c:pt idx="511">
                  <c:v>1043</c:v>
                </c:pt>
                <c:pt idx="512">
                  <c:v>1044</c:v>
                </c:pt>
                <c:pt idx="513">
                  <c:v>1046</c:v>
                </c:pt>
                <c:pt idx="514">
                  <c:v>1047</c:v>
                </c:pt>
                <c:pt idx="515">
                  <c:v>1048</c:v>
                </c:pt>
                <c:pt idx="516">
                  <c:v>1049</c:v>
                </c:pt>
                <c:pt idx="517">
                  <c:v>1050</c:v>
                </c:pt>
                <c:pt idx="518">
                  <c:v>1051</c:v>
                </c:pt>
                <c:pt idx="519">
                  <c:v>1052</c:v>
                </c:pt>
                <c:pt idx="520">
                  <c:v>1054</c:v>
                </c:pt>
                <c:pt idx="521">
                  <c:v>1055</c:v>
                </c:pt>
                <c:pt idx="522">
                  <c:v>1056</c:v>
                </c:pt>
                <c:pt idx="523">
                  <c:v>1058</c:v>
                </c:pt>
                <c:pt idx="524">
                  <c:v>1060</c:v>
                </c:pt>
                <c:pt idx="525">
                  <c:v>1062</c:v>
                </c:pt>
                <c:pt idx="526">
                  <c:v>1063</c:v>
                </c:pt>
                <c:pt idx="527">
                  <c:v>1064</c:v>
                </c:pt>
                <c:pt idx="528">
                  <c:v>1065</c:v>
                </c:pt>
                <c:pt idx="529">
                  <c:v>1066</c:v>
                </c:pt>
                <c:pt idx="530">
                  <c:v>1067</c:v>
                </c:pt>
                <c:pt idx="531">
                  <c:v>1068</c:v>
                </c:pt>
                <c:pt idx="532">
                  <c:v>1069</c:v>
                </c:pt>
                <c:pt idx="533">
                  <c:v>1071</c:v>
                </c:pt>
                <c:pt idx="534">
                  <c:v>1072</c:v>
                </c:pt>
                <c:pt idx="535">
                  <c:v>1073</c:v>
                </c:pt>
                <c:pt idx="536">
                  <c:v>1074</c:v>
                </c:pt>
                <c:pt idx="537">
                  <c:v>1075</c:v>
                </c:pt>
                <c:pt idx="538">
                  <c:v>1076</c:v>
                </c:pt>
                <c:pt idx="539">
                  <c:v>1077</c:v>
                </c:pt>
                <c:pt idx="540">
                  <c:v>1078</c:v>
                </c:pt>
                <c:pt idx="541">
                  <c:v>1079</c:v>
                </c:pt>
                <c:pt idx="542">
                  <c:v>1080</c:v>
                </c:pt>
                <c:pt idx="543">
                  <c:v>1083</c:v>
                </c:pt>
                <c:pt idx="544">
                  <c:v>1084</c:v>
                </c:pt>
                <c:pt idx="545">
                  <c:v>1085</c:v>
                </c:pt>
                <c:pt idx="546">
                  <c:v>1086</c:v>
                </c:pt>
                <c:pt idx="547">
                  <c:v>1088</c:v>
                </c:pt>
              </c:numCache>
            </c:numRef>
          </c:cat>
          <c:val>
            <c:numRef>
              <c:f>'Z-scores&lt;3'!$C$24:$UG$24</c:f>
              <c:numCache>
                <c:formatCode>0</c:formatCode>
                <c:ptCount val="55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D-4411-A82C-2916F079C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'Z-scores&lt;2'!$C$3:$UE$3</c:f>
              <c:strCache>
                <c:ptCount val="549"/>
                <c:pt idx="0">
                  <c:v>#N/B</c:v>
                </c:pt>
                <c:pt idx="1">
                  <c:v>#N/B</c:v>
                </c:pt>
                <c:pt idx="2">
                  <c:v>#N/B</c:v>
                </c:pt>
                <c:pt idx="3">
                  <c:v>#N/B</c:v>
                </c:pt>
                <c:pt idx="4">
                  <c:v>#N/B</c:v>
                </c:pt>
                <c:pt idx="5">
                  <c:v>#N/B</c:v>
                </c:pt>
                <c:pt idx="6">
                  <c:v>#N/B</c:v>
                </c:pt>
                <c:pt idx="7">
                  <c:v>#N/B</c:v>
                </c:pt>
                <c:pt idx="8">
                  <c:v>#N/B</c:v>
                </c:pt>
                <c:pt idx="9">
                  <c:v>#N/B</c:v>
                </c:pt>
                <c:pt idx="10">
                  <c:v>#N/B</c:v>
                </c:pt>
                <c:pt idx="11">
                  <c:v>Frontal pole, layer 1</c:v>
                </c:pt>
                <c:pt idx="12">
                  <c:v>Frontal pole, layer 2/3</c:v>
                </c:pt>
                <c:pt idx="13">
                  <c:v>Primary motor area</c:v>
                </c:pt>
                <c:pt idx="14">
                  <c:v>Primary motor area, Layer 1</c:v>
                </c:pt>
                <c:pt idx="15">
                  <c:v>Primary motor area, Layer 2/3</c:v>
                </c:pt>
                <c:pt idx="16">
                  <c:v>Primary motor area, Layer 5</c:v>
                </c:pt>
                <c:pt idx="17">
                  <c:v>Primary motor area, Layer 6a</c:v>
                </c:pt>
                <c:pt idx="18">
                  <c:v>Primary motor area, Layer 6b</c:v>
                </c:pt>
                <c:pt idx="19">
                  <c:v>Secondary motor area, layer 1</c:v>
                </c:pt>
                <c:pt idx="20">
                  <c:v>Secondary motor area, layer 2/3</c:v>
                </c:pt>
                <c:pt idx="21">
                  <c:v>Secondary motor area, layer 5</c:v>
                </c:pt>
                <c:pt idx="22">
                  <c:v>Secondary motor area, layer 6a</c:v>
                </c:pt>
                <c:pt idx="23">
                  <c:v>Secondary motor area, layer 6b</c:v>
                </c:pt>
                <c:pt idx="24">
                  <c:v>Primary somatosensory area, nose, layer 1</c:v>
                </c:pt>
                <c:pt idx="25">
                  <c:v>Primary somatosensory area, nose, layer 2/3</c:v>
                </c:pt>
                <c:pt idx="26">
                  <c:v>Primary somatosensory area, nose, layer 4</c:v>
                </c:pt>
                <c:pt idx="27">
                  <c:v>Primary somatosensory area, nose, layer 5</c:v>
                </c:pt>
                <c:pt idx="28">
                  <c:v>Primary somatosensory area, nose, layer 6a</c:v>
                </c:pt>
                <c:pt idx="29">
                  <c:v>Primary somatosensory area, nose, layer 6b</c:v>
                </c:pt>
                <c:pt idx="30">
                  <c:v>Primary somatosensory area, barrel field, layer 1</c:v>
                </c:pt>
                <c:pt idx="31">
                  <c:v>Primary somatosensory area, barrel field, layer 2/3</c:v>
                </c:pt>
                <c:pt idx="32">
                  <c:v>Primary somatosensory area, barrel field, layer 4</c:v>
                </c:pt>
                <c:pt idx="33">
                  <c:v>Primary somatosensory area, barrel field, layer 5</c:v>
                </c:pt>
                <c:pt idx="34">
                  <c:v>Primary somatosensory area, barrel field, layer 6a</c:v>
                </c:pt>
                <c:pt idx="35">
                  <c:v>Primary somatosensory area, barrel field, layer 6b</c:v>
                </c:pt>
                <c:pt idx="36">
                  <c:v>Primary somatosensory area, lower limb, layer 1</c:v>
                </c:pt>
                <c:pt idx="37">
                  <c:v>Primary somatosensory area, lower limb, layer 2/3</c:v>
                </c:pt>
                <c:pt idx="38">
                  <c:v>Primary somatosensory area, lower limb, layer 4</c:v>
                </c:pt>
                <c:pt idx="39">
                  <c:v>Primary somatosensory area, lower limb, layer 5</c:v>
                </c:pt>
                <c:pt idx="40">
                  <c:v>Primary somatosensory area, lower limb, layer 6a</c:v>
                </c:pt>
                <c:pt idx="41">
                  <c:v>Primary somatosensory area, lower limb, layer 6b</c:v>
                </c:pt>
                <c:pt idx="42">
                  <c:v>Primary somatosensory area, mouth, layer 1</c:v>
                </c:pt>
                <c:pt idx="43">
                  <c:v>Primary somatosensory area, mouth, layer 2/3</c:v>
                </c:pt>
                <c:pt idx="44">
                  <c:v>Primary somatosensory area, mouth, layer 4</c:v>
                </c:pt>
                <c:pt idx="45">
                  <c:v>Primary somatosensory area, mouth, layer 5</c:v>
                </c:pt>
                <c:pt idx="46">
                  <c:v>Primary somatosensory area, mouth, layer 6a</c:v>
                </c:pt>
                <c:pt idx="47">
                  <c:v>Primary somatosensory area, mouth, layer 6b</c:v>
                </c:pt>
                <c:pt idx="48">
                  <c:v>Primary somatosensory area, upper limb, layer 1</c:v>
                </c:pt>
                <c:pt idx="49">
                  <c:v>Primary somatosensory area, upper limb, layer 2/3</c:v>
                </c:pt>
                <c:pt idx="50">
                  <c:v>Primary somatosensory area, upper limb, layer 4</c:v>
                </c:pt>
                <c:pt idx="51">
                  <c:v>Primary somatosensory area, upper limb, layer 5</c:v>
                </c:pt>
                <c:pt idx="52">
                  <c:v>Primary somatosensory area, upper limb, layer 6a</c:v>
                </c:pt>
                <c:pt idx="53">
                  <c:v>Primary somatosensory area, upper limb, layer 6b</c:v>
                </c:pt>
                <c:pt idx="54">
                  <c:v>Primary somatosensory area, trunk, layer 1</c:v>
                </c:pt>
                <c:pt idx="55">
                  <c:v>Primary somatosensory area, trunk, layer 2/3</c:v>
                </c:pt>
                <c:pt idx="56">
                  <c:v>Primary somatosensory area, trunk, layer 4</c:v>
                </c:pt>
                <c:pt idx="57">
                  <c:v>Primary somatosensory area, trunk, layer 5</c:v>
                </c:pt>
                <c:pt idx="58">
                  <c:v>Primary somatosensory area, trunk, layer 6a</c:v>
                </c:pt>
                <c:pt idx="59">
                  <c:v>Primary somatosensory area, trunk, layer 6b</c:v>
                </c:pt>
                <c:pt idx="60">
                  <c:v>Supplemental somatosensory area, layer 1</c:v>
                </c:pt>
                <c:pt idx="61">
                  <c:v>Supplemental somatosensory area, layer 2/3</c:v>
                </c:pt>
                <c:pt idx="62">
                  <c:v>Supplemental somatosensory area, layer 4</c:v>
                </c:pt>
                <c:pt idx="63">
                  <c:v>Supplemental somatosensory area, layer 5</c:v>
                </c:pt>
                <c:pt idx="64">
                  <c:v>Supplemental somatosensory area, layer 6a</c:v>
                </c:pt>
                <c:pt idx="65">
                  <c:v>Supplemental somatosensory area, layer 6b</c:v>
                </c:pt>
                <c:pt idx="66">
                  <c:v>Gustatory areas, layer 1</c:v>
                </c:pt>
                <c:pt idx="67">
                  <c:v>Gustatory areas, layer 2/3</c:v>
                </c:pt>
                <c:pt idx="68">
                  <c:v>Gustatory areas, layer 4</c:v>
                </c:pt>
                <c:pt idx="69">
                  <c:v>Gustatory areas, layer 5</c:v>
                </c:pt>
                <c:pt idx="70">
                  <c:v>Gustatory areas, layer 6a</c:v>
                </c:pt>
                <c:pt idx="71">
                  <c:v>Gustatory areas, layer 6b</c:v>
                </c:pt>
                <c:pt idx="72">
                  <c:v>Visceral area, layer 1</c:v>
                </c:pt>
                <c:pt idx="73">
                  <c:v>Visceral area, layer 2/3</c:v>
                </c:pt>
                <c:pt idx="74">
                  <c:v>Visceral area, layer 4</c:v>
                </c:pt>
                <c:pt idx="75">
                  <c:v>Visceral area, layer 5</c:v>
                </c:pt>
                <c:pt idx="76">
                  <c:v>Visceral area, layer 6a</c:v>
                </c:pt>
                <c:pt idx="77">
                  <c:v>Visceral area, layer 6b</c:v>
                </c:pt>
                <c:pt idx="78">
                  <c:v>Dorsal auditory area, layer 1</c:v>
                </c:pt>
                <c:pt idx="79">
                  <c:v>Dorsal auditory area, layer 2/3</c:v>
                </c:pt>
                <c:pt idx="80">
                  <c:v>Dorsal auditory area, layer 4</c:v>
                </c:pt>
                <c:pt idx="81">
                  <c:v>Dorsal auditory area, layer 5</c:v>
                </c:pt>
                <c:pt idx="82">
                  <c:v>Dorsal auditory area, layer 6a</c:v>
                </c:pt>
                <c:pt idx="83">
                  <c:v>Dorsal auditory area, layer 6b</c:v>
                </c:pt>
                <c:pt idx="84">
                  <c:v>Primary auditory area, layer 1</c:v>
                </c:pt>
                <c:pt idx="85">
                  <c:v>Primary auditory area, layer 2/3</c:v>
                </c:pt>
                <c:pt idx="86">
                  <c:v>Primary auditory area, layer 4</c:v>
                </c:pt>
                <c:pt idx="87">
                  <c:v>Primary auditory area, layer 5</c:v>
                </c:pt>
                <c:pt idx="88">
                  <c:v>Primary auditory area, layer 6a</c:v>
                </c:pt>
                <c:pt idx="89">
                  <c:v>Primary auditory area, layer 6b</c:v>
                </c:pt>
                <c:pt idx="90">
                  <c:v>Posterior amygdalar nucleus</c:v>
                </c:pt>
                <c:pt idx="91">
                  <c:v>Posterior auditory area, layer 1</c:v>
                </c:pt>
                <c:pt idx="92">
                  <c:v>Posterior auditory area, layer 2/3</c:v>
                </c:pt>
                <c:pt idx="93">
                  <c:v>Posterior auditory area, layer 4</c:v>
                </c:pt>
                <c:pt idx="94">
                  <c:v>Posterior auditory area, layer 5</c:v>
                </c:pt>
                <c:pt idx="95">
                  <c:v>Posterior auditory area, layer 6a</c:v>
                </c:pt>
                <c:pt idx="96">
                  <c:v>Posterior auditory area, layer 6b</c:v>
                </c:pt>
                <c:pt idx="97">
                  <c:v>Ventral auditory area, layer 1</c:v>
                </c:pt>
                <c:pt idx="98">
                  <c:v>Ventral auditory area, layer 2/3</c:v>
                </c:pt>
                <c:pt idx="99">
                  <c:v>Ventral auditory area, layer 4</c:v>
                </c:pt>
                <c:pt idx="100">
                  <c:v>Ventral auditory area, layer 5</c:v>
                </c:pt>
                <c:pt idx="101">
                  <c:v>Ventral auditory area, layer 6a</c:v>
                </c:pt>
                <c:pt idx="102">
                  <c:v>Ventral auditory area, layer 6b</c:v>
                </c:pt>
                <c:pt idx="103">
                  <c:v>Anterolateral visual area, layer 1</c:v>
                </c:pt>
                <c:pt idx="104">
                  <c:v>Anterolateral visual area, layer 2/3</c:v>
                </c:pt>
                <c:pt idx="105">
                  <c:v>Anterolateral visual area, layer 4</c:v>
                </c:pt>
                <c:pt idx="106">
                  <c:v>Anterolateral visual area, layer 5</c:v>
                </c:pt>
                <c:pt idx="107">
                  <c:v>Anterolateral visual area, layer 6a</c:v>
                </c:pt>
                <c:pt idx="108">
                  <c:v>Anterolateral visual area, layer 6b</c:v>
                </c:pt>
                <c:pt idx="109">
                  <c:v>Anteromedial visual area, layer 1</c:v>
                </c:pt>
                <c:pt idx="110">
                  <c:v>Anteromedial visual area, layer 2/3</c:v>
                </c:pt>
                <c:pt idx="111">
                  <c:v>Anteromedial visual area, layer 4</c:v>
                </c:pt>
                <c:pt idx="112">
                  <c:v>Anteromedial visual area, layer 5</c:v>
                </c:pt>
                <c:pt idx="113">
                  <c:v>Anteromedial visual area, layer 6a</c:v>
                </c:pt>
                <c:pt idx="114">
                  <c:v>Anteromedial visual area, layer 6b</c:v>
                </c:pt>
                <c:pt idx="115">
                  <c:v>Lateral visual area, layer 1</c:v>
                </c:pt>
                <c:pt idx="116">
                  <c:v>Lateral visual area, layer 2/3</c:v>
                </c:pt>
                <c:pt idx="117">
                  <c:v>Lateral visual area, layer 4</c:v>
                </c:pt>
                <c:pt idx="118">
                  <c:v>Lateral visual area, layer 5</c:v>
                </c:pt>
                <c:pt idx="119">
                  <c:v>Lateral visual area, layer 6a</c:v>
                </c:pt>
                <c:pt idx="120">
                  <c:v>Lateral visual area, layer 6b</c:v>
                </c:pt>
                <c:pt idx="121">
                  <c:v>Primary visual area, layer 1</c:v>
                </c:pt>
                <c:pt idx="122">
                  <c:v>Primary visual area, layer 2/3</c:v>
                </c:pt>
                <c:pt idx="123">
                  <c:v>Primary visual area, layer 4</c:v>
                </c:pt>
                <c:pt idx="124">
                  <c:v>Primary visual area, layer 5</c:v>
                </c:pt>
                <c:pt idx="125">
                  <c:v>Primary visual area, layer 6a</c:v>
                </c:pt>
                <c:pt idx="126">
                  <c:v>Primary visual area, layer 6b</c:v>
                </c:pt>
                <c:pt idx="127">
                  <c:v>Posterolateral visual area, layer 1</c:v>
                </c:pt>
                <c:pt idx="128">
                  <c:v>Posterolateral visual area, layer 2/3</c:v>
                </c:pt>
                <c:pt idx="129">
                  <c:v>Posterolateral visual area, layer 4</c:v>
                </c:pt>
                <c:pt idx="130">
                  <c:v>Posterolateral visual area, layer 5</c:v>
                </c:pt>
                <c:pt idx="131">
                  <c:v>Posterolateral visual area, layer 6a</c:v>
                </c:pt>
                <c:pt idx="132">
                  <c:v>Posterolateral visual area, layer 6b</c:v>
                </c:pt>
                <c:pt idx="133">
                  <c:v>posteromedial visual area, layer 1</c:v>
                </c:pt>
                <c:pt idx="134">
                  <c:v>posteromedial visual area, layer 2/3</c:v>
                </c:pt>
                <c:pt idx="135">
                  <c:v>posteromedial visual area, layer 4</c:v>
                </c:pt>
                <c:pt idx="136">
                  <c:v>posteromedial visual area, layer 5</c:v>
                </c:pt>
                <c:pt idx="137">
                  <c:v>posteromedial visual area, layer 6a</c:v>
                </c:pt>
                <c:pt idx="138">
                  <c:v>posteromedial visual area, layer 6b</c:v>
                </c:pt>
                <c:pt idx="139">
                  <c:v>Anterior cingulate area, dorsal part, layer 1</c:v>
                </c:pt>
                <c:pt idx="140">
                  <c:v>Anterior cingulate area, dorsal part, layer 2/3</c:v>
                </c:pt>
                <c:pt idx="141">
                  <c:v>Anterior cingulate area, dorsal part, layer 5</c:v>
                </c:pt>
                <c:pt idx="142">
                  <c:v>Anterior cingulate area, dorsal part, layer 6a</c:v>
                </c:pt>
                <c:pt idx="143">
                  <c:v>Anterior cingulate area, dorsal part, layer 6b</c:v>
                </c:pt>
                <c:pt idx="144">
                  <c:v>Anterior cingulate area, ventral part, 6a</c:v>
                </c:pt>
                <c:pt idx="145">
                  <c:v>Anterior cingulate area, ventral part, 6b</c:v>
                </c:pt>
                <c:pt idx="146">
                  <c:v>Anterior cingulate area, ventral part, layer 1</c:v>
                </c:pt>
                <c:pt idx="147">
                  <c:v>Anterior cingulate area, ventral part, layer 2/3</c:v>
                </c:pt>
                <c:pt idx="148">
                  <c:v>Anterior cingulate area, ventral part, layer 5</c:v>
                </c:pt>
                <c:pt idx="149">
                  <c:v>Prelimbic area, layer 1</c:v>
                </c:pt>
                <c:pt idx="150">
                  <c:v>Prelimbic area, layer 2/3</c:v>
                </c:pt>
                <c:pt idx="151">
                  <c:v>Prelimbic area, layer 5</c:v>
                </c:pt>
                <c:pt idx="152">
                  <c:v>Prelimbic area, layer 6a</c:v>
                </c:pt>
                <c:pt idx="153">
                  <c:v>Prelimbic area, layer 6b</c:v>
                </c:pt>
                <c:pt idx="154">
                  <c:v>Infralimbic area, layer 1</c:v>
                </c:pt>
                <c:pt idx="155">
                  <c:v>Infralimbic area, layer 2/3</c:v>
                </c:pt>
                <c:pt idx="156">
                  <c:v>Infralimbic area, layer 5</c:v>
                </c:pt>
                <c:pt idx="157">
                  <c:v>Infralimbic area, layer 6a</c:v>
                </c:pt>
                <c:pt idx="158">
                  <c:v>Infralimbic area, layer 6b</c:v>
                </c:pt>
                <c:pt idx="159">
                  <c:v>Orbital area, lateral part, layer 1</c:v>
                </c:pt>
                <c:pt idx="160">
                  <c:v>Orbital area, lateral part, layer 2/3</c:v>
                </c:pt>
                <c:pt idx="161">
                  <c:v>Orbital area, lateral part, layer 5</c:v>
                </c:pt>
                <c:pt idx="162">
                  <c:v>Orbital area, lateral part, layer 6a</c:v>
                </c:pt>
                <c:pt idx="163">
                  <c:v>Orbital area, lateral part, layer 6b</c:v>
                </c:pt>
                <c:pt idx="164">
                  <c:v>Orbital area, medial part, layer 1</c:v>
                </c:pt>
                <c:pt idx="165">
                  <c:v>Orbital area, medial part, layer 2/3</c:v>
                </c:pt>
                <c:pt idx="166">
                  <c:v>Orbital area, medial part, layer 5</c:v>
                </c:pt>
                <c:pt idx="167">
                  <c:v>Orbital area, medial part, layer 6a</c:v>
                </c:pt>
                <c:pt idx="168">
                  <c:v>Orbital area, ventrolateral part, layer 1</c:v>
                </c:pt>
                <c:pt idx="169">
                  <c:v>Orbital area, ventrolateral part, layer 2/3</c:v>
                </c:pt>
                <c:pt idx="170">
                  <c:v>Orbital area, ventrolateral part, layer 5</c:v>
                </c:pt>
                <c:pt idx="171">
                  <c:v>Orbital area, ventrolateral part, layer 6a</c:v>
                </c:pt>
                <c:pt idx="172">
                  <c:v>Orbital area, ventrolateral part, layer 6b</c:v>
                </c:pt>
                <c:pt idx="173">
                  <c:v>Agranular insular area, dorsal part</c:v>
                </c:pt>
                <c:pt idx="174">
                  <c:v>Agranular insular area, dorsal part, layer 1</c:v>
                </c:pt>
                <c:pt idx="175">
                  <c:v>Agranular insular area, dorsal part, layer 2/3</c:v>
                </c:pt>
                <c:pt idx="176">
                  <c:v>Agranular insular area, dorsal part, layer 5</c:v>
                </c:pt>
                <c:pt idx="177">
                  <c:v>Agranular insular area, dorsal part, layer 6a</c:v>
                </c:pt>
                <c:pt idx="178">
                  <c:v>Agranular insular area, dorsal part, layer 6b</c:v>
                </c:pt>
                <c:pt idx="179">
                  <c:v>Agranular insular area, posterior part, layer 1</c:v>
                </c:pt>
                <c:pt idx="180">
                  <c:v>Agranular insular area, posterior part, layer 2/3</c:v>
                </c:pt>
                <c:pt idx="181">
                  <c:v>Agranular insular area, posterior part, layer 5</c:v>
                </c:pt>
                <c:pt idx="182">
                  <c:v>Agranular insular area, posterior part, layer 6a</c:v>
                </c:pt>
                <c:pt idx="183">
                  <c:v>Agranular insular area, ventral part, layer 1</c:v>
                </c:pt>
                <c:pt idx="184">
                  <c:v>Agranular insular area, ventral part, layer 2/3</c:v>
                </c:pt>
                <c:pt idx="185">
                  <c:v>Agranular insular area, ventral part, layer 5</c:v>
                </c:pt>
                <c:pt idx="186">
                  <c:v>Agranular insular area, ventral part, layer 6a</c:v>
                </c:pt>
                <c:pt idx="187">
                  <c:v>Retrosplenial area, lateral agranular part</c:v>
                </c:pt>
                <c:pt idx="188">
                  <c:v>Retrosplenial area, lateral agranular part, layer 1</c:v>
                </c:pt>
                <c:pt idx="189">
                  <c:v>Retrosplenial area, lateral agranular part, layer 2/3</c:v>
                </c:pt>
                <c:pt idx="190">
                  <c:v>Retrosplenial area, lateral agranular part, layer 5</c:v>
                </c:pt>
                <c:pt idx="191">
                  <c:v>Retrosplenial area, lateral agranular part, layer 6a</c:v>
                </c:pt>
                <c:pt idx="192">
                  <c:v>Retrosplenial area, lateral agranular part, layer 6b</c:v>
                </c:pt>
                <c:pt idx="193">
                  <c:v>Retrosplenial area, dorsal part, layer 1</c:v>
                </c:pt>
                <c:pt idx="194">
                  <c:v>Retrosplenial area, dorsal part, layer 2/3</c:v>
                </c:pt>
                <c:pt idx="195">
                  <c:v>Retrosplenial area, dorsal part, layer 4</c:v>
                </c:pt>
                <c:pt idx="196">
                  <c:v>Retrosplenial area, dorsal part, layer 5</c:v>
                </c:pt>
                <c:pt idx="197">
                  <c:v>Retrosplenial area, dorsal part, layer 6a</c:v>
                </c:pt>
                <c:pt idx="198">
                  <c:v>Retrosplenial area, dorsal part, layer 6b</c:v>
                </c:pt>
                <c:pt idx="199">
                  <c:v>Retrosplenial area, ventral part, layer 1</c:v>
                </c:pt>
                <c:pt idx="200">
                  <c:v>Retrosplenial area, ventral part, layer 2/3</c:v>
                </c:pt>
                <c:pt idx="201">
                  <c:v>Retrosplenial area, ventral part, layer 5</c:v>
                </c:pt>
                <c:pt idx="202">
                  <c:v>Retrosplenial area, ventral part, layer 6a</c:v>
                </c:pt>
                <c:pt idx="203">
                  <c:v>Retrosplenial area, ventral part, layer 6b</c:v>
                </c:pt>
                <c:pt idx="204">
                  <c:v>Temporal association areas, layer 1</c:v>
                </c:pt>
                <c:pt idx="205">
                  <c:v>Temporal association areas, layer 2/3</c:v>
                </c:pt>
                <c:pt idx="206">
                  <c:v>Temporal association areas, layer 4</c:v>
                </c:pt>
                <c:pt idx="207">
                  <c:v>Temporal association areas, layer 5</c:v>
                </c:pt>
                <c:pt idx="208">
                  <c:v>Temporal association areas, layer 6a</c:v>
                </c:pt>
                <c:pt idx="209">
                  <c:v>Temporal association areas, layer 6b</c:v>
                </c:pt>
                <c:pt idx="210">
                  <c:v>Perirhinal area, layer 1</c:v>
                </c:pt>
                <c:pt idx="211">
                  <c:v>Perirhinal area, layer 2/3</c:v>
                </c:pt>
                <c:pt idx="212">
                  <c:v>Perirhinal area, layer 5</c:v>
                </c:pt>
                <c:pt idx="213">
                  <c:v>Perirhinal area, layer 6a</c:v>
                </c:pt>
                <c:pt idx="214">
                  <c:v>Perirhinal area, layer 6b</c:v>
                </c:pt>
                <c:pt idx="215">
                  <c:v>Ectorhinal area</c:v>
                </c:pt>
                <c:pt idx="216">
                  <c:v>Ectorhinal area/Layer 1</c:v>
                </c:pt>
                <c:pt idx="217">
                  <c:v>Ectorhinal area/Layer 2/3</c:v>
                </c:pt>
                <c:pt idx="218">
                  <c:v>Ectorhinal area/Layer 5</c:v>
                </c:pt>
                <c:pt idx="219">
                  <c:v>Ectorhinal area/Layer 6a</c:v>
                </c:pt>
                <c:pt idx="220">
                  <c:v>Ectorhinal area/Layer 6b</c:v>
                </c:pt>
                <c:pt idx="221">
                  <c:v>Olfactory areas</c:v>
                </c:pt>
                <c:pt idx="222">
                  <c:v>Main olfactory bulb</c:v>
                </c:pt>
                <c:pt idx="223">
                  <c:v>Accessory olfactory bulb, glomerular layer</c:v>
                </c:pt>
                <c:pt idx="224">
                  <c:v>Accessory olfactory bulb, granular layer</c:v>
                </c:pt>
                <c:pt idx="225">
                  <c:v>Accessory olfactory bulb, mitral layer</c:v>
                </c:pt>
                <c:pt idx="226">
                  <c:v>Anterior olfactory nucleus</c:v>
                </c:pt>
                <c:pt idx="227">
                  <c:v>Taenia tecta</c:v>
                </c:pt>
                <c:pt idx="228">
                  <c:v>Dorsal peduncular area</c:v>
                </c:pt>
                <c:pt idx="229">
                  <c:v>Piriform area</c:v>
                </c:pt>
                <c:pt idx="230">
                  <c:v>Nucleus of the lateral olfactory tract, molecular layer</c:v>
                </c:pt>
                <c:pt idx="231">
                  <c:v>Nucleus of the lateral olfactory tract, layer 3</c:v>
                </c:pt>
                <c:pt idx="232">
                  <c:v>Cortical amygdalar area, anterior part</c:v>
                </c:pt>
                <c:pt idx="233">
                  <c:v>Cortical amygdalar area, posterior part</c:v>
                </c:pt>
                <c:pt idx="234">
                  <c:v>Piriform-amygdalar area</c:v>
                </c:pt>
                <c:pt idx="235">
                  <c:v>Postpiriform transition area</c:v>
                </c:pt>
                <c:pt idx="236">
                  <c:v>Hippocampal formation</c:v>
                </c:pt>
                <c:pt idx="237">
                  <c:v>Field CA1</c:v>
                </c:pt>
                <c:pt idx="238">
                  <c:v>Field CA2</c:v>
                </c:pt>
                <c:pt idx="239">
                  <c:v>Field CA3</c:v>
                </c:pt>
                <c:pt idx="240">
                  <c:v>Field CA1 ventral</c:v>
                </c:pt>
                <c:pt idx="241">
                  <c:v>Field CA2 ventral</c:v>
                </c:pt>
                <c:pt idx="242">
                  <c:v>Field CA3 ventral</c:v>
                </c:pt>
                <c:pt idx="243">
                  <c:v>Dentate gyrus, molecular layer</c:v>
                </c:pt>
                <c:pt idx="244">
                  <c:v>Dentate gyrus, molecular layer</c:v>
                </c:pt>
                <c:pt idx="245">
                  <c:v>Dentate gyrus, polymorph layer</c:v>
                </c:pt>
                <c:pt idx="246">
                  <c:v>Dentate gyrus, granule cell layer</c:v>
                </c:pt>
                <c:pt idx="247">
                  <c:v>Dentate gyrus, granule cell layer ventral</c:v>
                </c:pt>
                <c:pt idx="248">
                  <c:v>Dentate gyrus, subgranular zone ventral</c:v>
                </c:pt>
                <c:pt idx="249">
                  <c:v>Fasciola cinerea</c:v>
                </c:pt>
                <c:pt idx="250">
                  <c:v>Induseum griseum</c:v>
                </c:pt>
                <c:pt idx="251">
                  <c:v>Entorhinal area, lateral part</c:v>
                </c:pt>
                <c:pt idx="252">
                  <c:v>Entorhinal area, medial part, dorsal zone</c:v>
                </c:pt>
                <c:pt idx="253">
                  <c:v>Entorhinal area, medial part, ventral zone</c:v>
                </c:pt>
                <c:pt idx="254">
                  <c:v>Parasubiculum</c:v>
                </c:pt>
                <c:pt idx="255">
                  <c:v>Postsubiculum</c:v>
                </c:pt>
                <c:pt idx="256">
                  <c:v>Presubiculum</c:v>
                </c:pt>
                <c:pt idx="257">
                  <c:v>Subiculum</c:v>
                </c:pt>
                <c:pt idx="258">
                  <c:v>Cortical subplate</c:v>
                </c:pt>
                <c:pt idx="259">
                  <c:v>Claustrum</c:v>
                </c:pt>
                <c:pt idx="260">
                  <c:v>Endopiriform nucleus, dorsal part</c:v>
                </c:pt>
                <c:pt idx="261">
                  <c:v>Endopiriform nucleus, ventral part</c:v>
                </c:pt>
                <c:pt idx="262">
                  <c:v>Lateral amygdalar nucleus</c:v>
                </c:pt>
                <c:pt idx="263">
                  <c:v>Basolateral amygdalar nucleus, anterior part</c:v>
                </c:pt>
                <c:pt idx="264">
                  <c:v>Basolateral amygdalar nucleus, posterior part</c:v>
                </c:pt>
                <c:pt idx="265">
                  <c:v>Basolateral amygdalar nucleus, ventral part</c:v>
                </c:pt>
                <c:pt idx="266">
                  <c:v>Basomedial amygdalar nucleus</c:v>
                </c:pt>
                <c:pt idx="267">
                  <c:v>Striatum</c:v>
                </c:pt>
                <c:pt idx="268">
                  <c:v>Caudoputamen</c:v>
                </c:pt>
                <c:pt idx="269">
                  <c:v>Nucleus accumbens</c:v>
                </c:pt>
                <c:pt idx="270">
                  <c:v>Fundus of striatum</c:v>
                </c:pt>
                <c:pt idx="271">
                  <c:v>Olfactory tubercle</c:v>
                </c:pt>
                <c:pt idx="272">
                  <c:v>Lateral septal nucleus, caudal (caudodorsal) part</c:v>
                </c:pt>
                <c:pt idx="273">
                  <c:v>Lateral septal nucleus, rostral (rostroventral) part</c:v>
                </c:pt>
                <c:pt idx="274">
                  <c:v>Lateral septal nucleus, ventral part</c:v>
                </c:pt>
                <c:pt idx="275">
                  <c:v>Septofimbrial nucleus</c:v>
                </c:pt>
                <c:pt idx="276">
                  <c:v>Septohippocampal nucleus</c:v>
                </c:pt>
                <c:pt idx="277">
                  <c:v>Striatum-like amygdalar nuclei</c:v>
                </c:pt>
                <c:pt idx="278">
                  <c:v>Anterior amygdalar area</c:v>
                </c:pt>
                <c:pt idx="279">
                  <c:v>Bed nucleus of the accessory olfactory tract</c:v>
                </c:pt>
                <c:pt idx="280">
                  <c:v>Central amygdalar nucleus</c:v>
                </c:pt>
                <c:pt idx="281">
                  <c:v>Intercalated amygdalar nucleus</c:v>
                </c:pt>
                <c:pt idx="282">
                  <c:v>Medial amygdalar nucleus</c:v>
                </c:pt>
                <c:pt idx="283">
                  <c:v>Pallidum</c:v>
                </c:pt>
                <c:pt idx="284">
                  <c:v>Globus pallidus, internal segment</c:v>
                </c:pt>
                <c:pt idx="285">
                  <c:v>Globus pallidus, external segment</c:v>
                </c:pt>
                <c:pt idx="286">
                  <c:v>Substantia innominata</c:v>
                </c:pt>
                <c:pt idx="287">
                  <c:v>Magnocellular nucleus</c:v>
                </c:pt>
                <c:pt idx="288">
                  <c:v>Medial septal nucleus</c:v>
                </c:pt>
                <c:pt idx="289">
                  <c:v>Diagonal band nucleus</c:v>
                </c:pt>
                <c:pt idx="290">
                  <c:v>Triangular nucleus of septum</c:v>
                </c:pt>
                <c:pt idx="291">
                  <c:v>Bed nuclei of the stria terminalis</c:v>
                </c:pt>
                <c:pt idx="292">
                  <c:v>Bed nucleus of the anterior commissure</c:v>
                </c:pt>
                <c:pt idx="293">
                  <c:v>Thalamus</c:v>
                </c:pt>
                <c:pt idx="294">
                  <c:v>Ventral anterior-lateral complex of the thalamus</c:v>
                </c:pt>
                <c:pt idx="295">
                  <c:v>Ventral medial nucleus of the thalamus</c:v>
                </c:pt>
                <c:pt idx="296">
                  <c:v>Ventral posterolateral nucleus of the thalamus</c:v>
                </c:pt>
                <c:pt idx="297">
                  <c:v>Ventral posterolateral nucleus of the thalamus, parvicellular part</c:v>
                </c:pt>
                <c:pt idx="298">
                  <c:v>Ventral posteromedial nucleus of the thalamus</c:v>
                </c:pt>
                <c:pt idx="299">
                  <c:v>Ventral posteromedial nucleus of the thalamus, parvicellular part</c:v>
                </c:pt>
                <c:pt idx="300">
                  <c:v>Subparafascicular area</c:v>
                </c:pt>
                <c:pt idx="301">
                  <c:v>Subparafascicular nucleus, magnocellular part</c:v>
                </c:pt>
                <c:pt idx="302">
                  <c:v>Subparafascicular nucleus, parvicellular part</c:v>
                </c:pt>
                <c:pt idx="303">
                  <c:v>Peripeduncular nucleus</c:v>
                </c:pt>
                <c:pt idx="304">
                  <c:v>Medial geniculate complex</c:v>
                </c:pt>
                <c:pt idx="305">
                  <c:v>Dorsal part of the lateral geniculate complex</c:v>
                </c:pt>
                <c:pt idx="306">
                  <c:v>Lateral posterior nucleus of the thalamus</c:v>
                </c:pt>
                <c:pt idx="307">
                  <c:v>Posterior complex of the thalamus</c:v>
                </c:pt>
                <c:pt idx="308">
                  <c:v>Posterior limiting nucleus of the thalamus</c:v>
                </c:pt>
                <c:pt idx="309">
                  <c:v>Suprageniculate nucleus</c:v>
                </c:pt>
                <c:pt idx="310">
                  <c:v>Anteroventral nucleus of thalamus</c:v>
                </c:pt>
                <c:pt idx="311">
                  <c:v>Anteromedial nucleus</c:v>
                </c:pt>
                <c:pt idx="312">
                  <c:v>Anterodorsal nucleus</c:v>
                </c:pt>
                <c:pt idx="313">
                  <c:v>Interanteromedial nucleus of the thalamus</c:v>
                </c:pt>
                <c:pt idx="314">
                  <c:v>Interanterodorsal nucleus of the thalamus</c:v>
                </c:pt>
                <c:pt idx="315">
                  <c:v>Lateral dorsal nucleus of thalamus</c:v>
                </c:pt>
                <c:pt idx="316">
                  <c:v>Mediodorsal nucleus of thalamus</c:v>
                </c:pt>
                <c:pt idx="317">
                  <c:v>Submedial nucleus of the thalamus</c:v>
                </c:pt>
                <c:pt idx="318">
                  <c:v>Perireunensis nucleus</c:v>
                </c:pt>
                <c:pt idx="319">
                  <c:v>Parataenial nucleus</c:v>
                </c:pt>
                <c:pt idx="320">
                  <c:v>Nucleus of reunions</c:v>
                </c:pt>
                <c:pt idx="321">
                  <c:v>Rhomboid nucleus</c:v>
                </c:pt>
                <c:pt idx="322">
                  <c:v>Central medial nucleus of the thalamus</c:v>
                </c:pt>
                <c:pt idx="323">
                  <c:v>Paracentral nucleus</c:v>
                </c:pt>
                <c:pt idx="324">
                  <c:v>Central lateral nucleus of the thalamus</c:v>
                </c:pt>
                <c:pt idx="325">
                  <c:v>Parafascicular nucleus</c:v>
                </c:pt>
                <c:pt idx="326">
                  <c:v>Reticular nucleus of the thalamus</c:v>
                </c:pt>
                <c:pt idx="327">
                  <c:v>Intergeniculate leaflet of the lateral geniculate complex</c:v>
                </c:pt>
                <c:pt idx="328">
                  <c:v>Ventral part of the lateral geniculate complex</c:v>
                </c:pt>
                <c:pt idx="329">
                  <c:v>Subgeniculate nucleus</c:v>
                </c:pt>
                <c:pt idx="330">
                  <c:v>Medial habenula</c:v>
                </c:pt>
                <c:pt idx="331">
                  <c:v>Lateral habenula</c:v>
                </c:pt>
                <c:pt idx="332">
                  <c:v>Hypothalamus</c:v>
                </c:pt>
                <c:pt idx="333">
                  <c:v>Supraoptic nucleus</c:v>
                </c:pt>
                <c:pt idx="334">
                  <c:v>Accessory supraoptic group</c:v>
                </c:pt>
                <c:pt idx="335">
                  <c:v>Paraventricular hypothalamic nucleus</c:v>
                </c:pt>
                <c:pt idx="336">
                  <c:v>Periventricular hypothalamic nucleus, intermediate part</c:v>
                </c:pt>
                <c:pt idx="337">
                  <c:v>Arcuate hypothalamic nucleus</c:v>
                </c:pt>
                <c:pt idx="338">
                  <c:v>Anterodorsal preoptic nucleus</c:v>
                </c:pt>
                <c:pt idx="339">
                  <c:v>Anteroventral preoptic nucleus</c:v>
                </c:pt>
                <c:pt idx="340">
                  <c:v>Anteroventral periventricular nucleus</c:v>
                </c:pt>
                <c:pt idx="341">
                  <c:v>Dorsomedial nucleus of the hypothalamus</c:v>
                </c:pt>
                <c:pt idx="342">
                  <c:v>Median preoptic nucleus</c:v>
                </c:pt>
                <c:pt idx="343">
                  <c:v>Medial preoptic area</c:v>
                </c:pt>
                <c:pt idx="344">
                  <c:v>Posterodorsal preoptic nucleus</c:v>
                </c:pt>
                <c:pt idx="345">
                  <c:v>Parastrial nucleus</c:v>
                </c:pt>
                <c:pt idx="346">
                  <c:v>Periventricular hypothalamic nucleus, posterior part</c:v>
                </c:pt>
                <c:pt idx="347">
                  <c:v>Periventricular hypothalamic nucleus, preoptic part</c:v>
                </c:pt>
                <c:pt idx="348">
                  <c:v>Subparaventricular zone</c:v>
                </c:pt>
                <c:pt idx="349">
                  <c:v>Ventrolateral preoptic nucleus</c:v>
                </c:pt>
                <c:pt idx="350">
                  <c:v>Anterior hypothalamic nucleus</c:v>
                </c:pt>
                <c:pt idx="351">
                  <c:v>Lateral mammillary nucleus</c:v>
                </c:pt>
                <c:pt idx="352">
                  <c:v>Medial mammillary nucleus</c:v>
                </c:pt>
                <c:pt idx="353">
                  <c:v>Supramammillary nucleus</c:v>
                </c:pt>
                <c:pt idx="354">
                  <c:v>Tuberomammillary nucleus, dorsal part</c:v>
                </c:pt>
                <c:pt idx="355">
                  <c:v>Tuberomammillary nucleus, ventral part</c:v>
                </c:pt>
                <c:pt idx="356">
                  <c:v>Medial preoptic nucleus</c:v>
                </c:pt>
                <c:pt idx="357">
                  <c:v>Dorsal premammillary nucleus</c:v>
                </c:pt>
                <c:pt idx="358">
                  <c:v>Ventral premammillary nucleus</c:v>
                </c:pt>
                <c:pt idx="359">
                  <c:v>Paraventricular hypothalamic nucleus, descending division</c:v>
                </c:pt>
                <c:pt idx="360">
                  <c:v>Ventromedial hypothalamic nucleus</c:v>
                </c:pt>
                <c:pt idx="361">
                  <c:v>Posterior hypothalamic nucleus</c:v>
                </c:pt>
                <c:pt idx="362">
                  <c:v>Lateral hypothalamic area</c:v>
                </c:pt>
                <c:pt idx="363">
                  <c:v>Lateral preoptic area</c:v>
                </c:pt>
                <c:pt idx="364">
                  <c:v>Preparasubthalamic nucleus</c:v>
                </c:pt>
                <c:pt idx="365">
                  <c:v>Parasubthalamic nucleus</c:v>
                </c:pt>
                <c:pt idx="366">
                  <c:v>Retrochiasmatic area</c:v>
                </c:pt>
                <c:pt idx="367">
                  <c:v>Subthalamic nucleus</c:v>
                </c:pt>
                <c:pt idx="368">
                  <c:v>Tuberal nucleus</c:v>
                </c:pt>
                <c:pt idx="369">
                  <c:v>Zona incerta</c:v>
                </c:pt>
                <c:pt idx="370">
                  <c:v>Fields of Forel</c:v>
                </c:pt>
                <c:pt idx="371">
                  <c:v>Midbrain</c:v>
                </c:pt>
                <c:pt idx="372">
                  <c:v>Superior colliculus, optic layer</c:v>
                </c:pt>
                <c:pt idx="373">
                  <c:v>Superior colliculus, superficial gray layer</c:v>
                </c:pt>
                <c:pt idx="374">
                  <c:v>Inferior colliculus</c:v>
                </c:pt>
                <c:pt idx="375">
                  <c:v>Nucleus of the brachium of the inferior colliculus</c:v>
                </c:pt>
                <c:pt idx="376">
                  <c:v>Nucleus sagulum</c:v>
                </c:pt>
                <c:pt idx="377">
                  <c:v>Parabigeminal nucleus</c:v>
                </c:pt>
                <c:pt idx="378">
                  <c:v>Midbrain trigeminal nucleus</c:v>
                </c:pt>
                <c:pt idx="379">
                  <c:v>Substantia nigra, reticular part</c:v>
                </c:pt>
                <c:pt idx="380">
                  <c:v>Ventral tegmental area</c:v>
                </c:pt>
                <c:pt idx="381">
                  <c:v>Midbrain reticular nucleus</c:v>
                </c:pt>
                <c:pt idx="382">
                  <c:v>Midbrain reticular nucleus, retrorubral area</c:v>
                </c:pt>
                <c:pt idx="383">
                  <c:v>Superior colliculus, motor related, deep gray layer</c:v>
                </c:pt>
                <c:pt idx="384">
                  <c:v>Superior colliculus, motor related, deep white layer</c:v>
                </c:pt>
                <c:pt idx="385">
                  <c:v>Superior colliculus, motor related, intermediate white layer</c:v>
                </c:pt>
                <c:pt idx="386">
                  <c:v>Superior colliculus, motor related, intermediate gray layer</c:v>
                </c:pt>
                <c:pt idx="387">
                  <c:v>Superior colliculus, motor related, intermediate gray layer, sublayer a</c:v>
                </c:pt>
                <c:pt idx="388">
                  <c:v>Superior colliculus, motor related, intermediate gray layer, sublayer b</c:v>
                </c:pt>
                <c:pt idx="389">
                  <c:v>Superior colliculus, motor related, intermediate gray layer, sublayer c</c:v>
                </c:pt>
                <c:pt idx="390">
                  <c:v>Periaqueductal gray</c:v>
                </c:pt>
                <c:pt idx="391">
                  <c:v>Precommissural nucleus</c:v>
                </c:pt>
                <c:pt idx="392">
                  <c:v>Interstitial nucleus of Cajal</c:v>
                </c:pt>
                <c:pt idx="393">
                  <c:v>Nucleus of Darkschewitsch</c:v>
                </c:pt>
                <c:pt idx="394">
                  <c:v>Anterior pretectal nucleus</c:v>
                </c:pt>
                <c:pt idx="395">
                  <c:v>Medial pretectal area</c:v>
                </c:pt>
                <c:pt idx="396">
                  <c:v>Nucleus of the optic tract</c:v>
                </c:pt>
                <c:pt idx="397">
                  <c:v>Nucleus of the posterior commissure</c:v>
                </c:pt>
                <c:pt idx="398">
                  <c:v>Olivary pretectal nucleus</c:v>
                </c:pt>
                <c:pt idx="399">
                  <c:v>Posterior pretectal nucleus</c:v>
                </c:pt>
                <c:pt idx="400">
                  <c:v>Cuneiform nucleus</c:v>
                </c:pt>
                <c:pt idx="401">
                  <c:v>Red nucleus</c:v>
                </c:pt>
                <c:pt idx="402">
                  <c:v>Oculomotor nucleus</c:v>
                </c:pt>
                <c:pt idx="403">
                  <c:v>Trochlear nucleus</c:v>
                </c:pt>
                <c:pt idx="404">
                  <c:v>Ventral tegmental nucleus</c:v>
                </c:pt>
                <c:pt idx="405">
                  <c:v>Anterior tegmental nucleus</c:v>
                </c:pt>
                <c:pt idx="406">
                  <c:v>Lateral terminal nucleus of the accessory optic tract</c:v>
                </c:pt>
                <c:pt idx="407">
                  <c:v>Substantia nigra, compact part</c:v>
                </c:pt>
                <c:pt idx="408">
                  <c:v>Pedunculopontine nucleus</c:v>
                </c:pt>
                <c:pt idx="409">
                  <c:v>Interfascicular nucleus raphÃË</c:v>
                </c:pt>
                <c:pt idx="410">
                  <c:v>Interpeduncular nucleus</c:v>
                </c:pt>
                <c:pt idx="411">
                  <c:v>Central linear nucleus raphÃË</c:v>
                </c:pt>
                <c:pt idx="412">
                  <c:v>Dorsal nucleus raphÃË</c:v>
                </c:pt>
                <c:pt idx="413">
                  <c:v>Pons</c:v>
                </c:pt>
                <c:pt idx="414">
                  <c:v>Nucleus of the lateral lemniscus</c:v>
                </c:pt>
                <c:pt idx="415">
                  <c:v>Principal sensory nucleus of the trigeminal</c:v>
                </c:pt>
                <c:pt idx="416">
                  <c:v>Parabrachial nucleus</c:v>
                </c:pt>
                <c:pt idx="417">
                  <c:v>Superior olivary complex, periolivary region</c:v>
                </c:pt>
                <c:pt idx="418">
                  <c:v>Superior olivary complex, medial part</c:v>
                </c:pt>
                <c:pt idx="419">
                  <c:v>Superior olivary complex, lateral part</c:v>
                </c:pt>
                <c:pt idx="420">
                  <c:v>Barrington's nucleus</c:v>
                </c:pt>
                <c:pt idx="421">
                  <c:v>Dorsal tegmental nucleus</c:v>
                </c:pt>
                <c:pt idx="422">
                  <c:v>Pontine central gray</c:v>
                </c:pt>
                <c:pt idx="423">
                  <c:v>Pontine gray</c:v>
                </c:pt>
                <c:pt idx="424">
                  <c:v>Pontine reticular nucleus, caudal part</c:v>
                </c:pt>
                <c:pt idx="425">
                  <c:v>Supragenual nucleus</c:v>
                </c:pt>
                <c:pt idx="426">
                  <c:v>Supratrigeminal nucleus</c:v>
                </c:pt>
                <c:pt idx="427">
                  <c:v>Tegmental reticular nucleus</c:v>
                </c:pt>
                <c:pt idx="428">
                  <c:v>Motor nucleus of trigeminal</c:v>
                </c:pt>
                <c:pt idx="429">
                  <c:v>Superior central nucleus raphÃË</c:v>
                </c:pt>
                <c:pt idx="430">
                  <c:v>Locus ceruleus</c:v>
                </c:pt>
                <c:pt idx="431">
                  <c:v>Laterodorsal tegmental nucleus</c:v>
                </c:pt>
                <c:pt idx="432">
                  <c:v>Nucleus incertus</c:v>
                </c:pt>
                <c:pt idx="433">
                  <c:v>Pontine reticular nucleus</c:v>
                </c:pt>
                <c:pt idx="434">
                  <c:v>Nucleus raphÃË pontis</c:v>
                </c:pt>
                <c:pt idx="435">
                  <c:v>Subceruleus nucleus</c:v>
                </c:pt>
                <c:pt idx="436">
                  <c:v>Sublaterodorsal nucleus</c:v>
                </c:pt>
                <c:pt idx="437">
                  <c:v>Medulla</c:v>
                </c:pt>
                <c:pt idx="438">
                  <c:v>Area postrema</c:v>
                </c:pt>
                <c:pt idx="439">
                  <c:v>Dorsal cochlear nucleus</c:v>
                </c:pt>
                <c:pt idx="440">
                  <c:v>Ventral cochlear nucleus</c:v>
                </c:pt>
                <c:pt idx="441">
                  <c:v>Cuneate nucleus</c:v>
                </c:pt>
                <c:pt idx="442">
                  <c:v>Gracile nucleus</c:v>
                </c:pt>
                <c:pt idx="443">
                  <c:v>External cuneate nucleus</c:v>
                </c:pt>
                <c:pt idx="444">
                  <c:v>Nucleus of the trapezoid body</c:v>
                </c:pt>
                <c:pt idx="445">
                  <c:v>Nucleus of the solitary tract</c:v>
                </c:pt>
                <c:pt idx="446">
                  <c:v>Spinal nucleus of the trigeminal, caudal part</c:v>
                </c:pt>
                <c:pt idx="447">
                  <c:v>Spinal nucleus of the trigeminal, interpolar part</c:v>
                </c:pt>
                <c:pt idx="448">
                  <c:v>Spinal nucleus of the trigeminal, oral part</c:v>
                </c:pt>
                <c:pt idx="449">
                  <c:v>Abducens nucleus</c:v>
                </c:pt>
                <c:pt idx="450">
                  <c:v>Facial motor nucleus</c:v>
                </c:pt>
                <c:pt idx="451">
                  <c:v>Accessory facial motor nucleus</c:v>
                </c:pt>
                <c:pt idx="452">
                  <c:v>Nucleus ambiguus, dorsal division</c:v>
                </c:pt>
                <c:pt idx="453">
                  <c:v>Nucleus ambiguus, ventral division</c:v>
                </c:pt>
                <c:pt idx="454">
                  <c:v>Dorsal motor nucleus of the vagus nerve</c:v>
                </c:pt>
                <c:pt idx="455">
                  <c:v>Gigantocellular reticular nucleus</c:v>
                </c:pt>
                <c:pt idx="456">
                  <c:v>Infracerebellar nucleus</c:v>
                </c:pt>
                <c:pt idx="457">
                  <c:v>Inferior olivary complex</c:v>
                </c:pt>
                <c:pt idx="458">
                  <c:v>Intermediate reticular nucleus</c:v>
                </c:pt>
                <c:pt idx="459">
                  <c:v>Inferior salivatory nucleus</c:v>
                </c:pt>
                <c:pt idx="460">
                  <c:v>Linear nucleus of the medulla</c:v>
                </c:pt>
                <c:pt idx="461">
                  <c:v>Lateral reticular nucleus</c:v>
                </c:pt>
                <c:pt idx="462">
                  <c:v>Magnocellular reticular nucleus</c:v>
                </c:pt>
                <c:pt idx="463">
                  <c:v>Medullary reticular nucleus, dorsal part</c:v>
                </c:pt>
                <c:pt idx="464">
                  <c:v>Medullary reticular nucleus, ventral part</c:v>
                </c:pt>
                <c:pt idx="465">
                  <c:v>Parvicellular reticular nucleus</c:v>
                </c:pt>
                <c:pt idx="466">
                  <c:v>Parasolitary nucleus</c:v>
                </c:pt>
                <c:pt idx="467">
                  <c:v>Paragigantocellular reticular nucleus, dorsal part</c:v>
                </c:pt>
                <c:pt idx="468">
                  <c:v>Paragigantocellular reticular nucleus, lateral part</c:v>
                </c:pt>
                <c:pt idx="469">
                  <c:v>Nucleus of Roller</c:v>
                </c:pt>
                <c:pt idx="470">
                  <c:v>Nucleus prepositus</c:v>
                </c:pt>
                <c:pt idx="471">
                  <c:v>Parapyramidal nucleus</c:v>
                </c:pt>
                <c:pt idx="472">
                  <c:v>Lateral vestibular nucleus</c:v>
                </c:pt>
                <c:pt idx="473">
                  <c:v>Medial vestibular nucleus</c:v>
                </c:pt>
                <c:pt idx="474">
                  <c:v>Spinal vestibular nucleus</c:v>
                </c:pt>
                <c:pt idx="475">
                  <c:v>Superior vestibular nucleus</c:v>
                </c:pt>
                <c:pt idx="476">
                  <c:v>Nucleus x</c:v>
                </c:pt>
                <c:pt idx="477">
                  <c:v>Hypoglossal nucleus</c:v>
                </c:pt>
                <c:pt idx="478">
                  <c:v>Nucleus y</c:v>
                </c:pt>
                <c:pt idx="479">
                  <c:v>Nucleus raphÃË magnus</c:v>
                </c:pt>
                <c:pt idx="480">
                  <c:v>Nucleus raphÃË pallidus</c:v>
                </c:pt>
                <c:pt idx="481">
                  <c:v>Nucleus raphÃË obscurus</c:v>
                </c:pt>
                <c:pt idx="482">
                  <c:v>Lingula (I)</c:v>
                </c:pt>
                <c:pt idx="483">
                  <c:v>Central lobule</c:v>
                </c:pt>
                <c:pt idx="484">
                  <c:v>Culmen</c:v>
                </c:pt>
                <c:pt idx="485">
                  <c:v>Declive (VI)</c:v>
                </c:pt>
                <c:pt idx="486">
                  <c:v>Folium-tuber vermis (VII)</c:v>
                </c:pt>
                <c:pt idx="487">
                  <c:v>Pyramus (VIII)</c:v>
                </c:pt>
                <c:pt idx="488">
                  <c:v>Uvula (IX)</c:v>
                </c:pt>
                <c:pt idx="489">
                  <c:v>Nodulus (X)</c:v>
                </c:pt>
                <c:pt idx="490">
                  <c:v>Simple lobule</c:v>
                </c:pt>
                <c:pt idx="491">
                  <c:v>Ansiform lobule</c:v>
                </c:pt>
                <c:pt idx="492">
                  <c:v>Paramedian lobule</c:v>
                </c:pt>
                <c:pt idx="493">
                  <c:v>Copula pyramidis</c:v>
                </c:pt>
                <c:pt idx="494">
                  <c:v>Paraflocculus</c:v>
                </c:pt>
                <c:pt idx="495">
                  <c:v>Flocculus</c:v>
                </c:pt>
                <c:pt idx="496">
                  <c:v>Fastigial nucleus</c:v>
                </c:pt>
                <c:pt idx="497">
                  <c:v>Interposed nucleus</c:v>
                </c:pt>
                <c:pt idx="498">
                  <c:v>Dentate nucleus</c:v>
                </c:pt>
                <c:pt idx="499">
                  <c:v>fiber tracts</c:v>
                </c:pt>
                <c:pt idx="500">
                  <c:v>vomeronasal nerve</c:v>
                </c:pt>
                <c:pt idx="501">
                  <c:v>olfactory nerve layer of main olfactory bulb</c:v>
                </c:pt>
                <c:pt idx="502">
                  <c:v>lateral olfactory tract, body</c:v>
                </c:pt>
                <c:pt idx="503">
                  <c:v>anterior commissure, olfactory limb</c:v>
                </c:pt>
                <c:pt idx="504">
                  <c:v>brachium of the inferior colliculus</c:v>
                </c:pt>
                <c:pt idx="505">
                  <c:v>optic chiasm</c:v>
                </c:pt>
                <c:pt idx="506">
                  <c:v>optic tract</c:v>
                </c:pt>
                <c:pt idx="507">
                  <c:v>medial longitudinal fascicle</c:v>
                </c:pt>
                <c:pt idx="508">
                  <c:v>posterior commissure</c:v>
                </c:pt>
                <c:pt idx="509">
                  <c:v>trochlear nerve</c:v>
                </c:pt>
                <c:pt idx="510">
                  <c:v>motor root of the trigeminal nerve</c:v>
                </c:pt>
                <c:pt idx="511">
                  <c:v>midbrain tract of the trigeminal nerve</c:v>
                </c:pt>
                <c:pt idx="512">
                  <c:v>spinal tract of the trigeminal nerve</c:v>
                </c:pt>
                <c:pt idx="513">
                  <c:v>facial nerve</c:v>
                </c:pt>
                <c:pt idx="514">
                  <c:v>vestibular nerve</c:v>
                </c:pt>
                <c:pt idx="515">
                  <c:v>trapezoid body</c:v>
                </c:pt>
                <c:pt idx="516">
                  <c:v>lateral lemniscus</c:v>
                </c:pt>
                <c:pt idx="517">
                  <c:v>inferior colliculus commissure</c:v>
                </c:pt>
                <c:pt idx="518">
                  <c:v>solitary tract</c:v>
                </c:pt>
                <c:pt idx="519">
                  <c:v>cuneate fascicle</c:v>
                </c:pt>
                <c:pt idx="520">
                  <c:v>medial lemniscus</c:v>
                </c:pt>
                <c:pt idx="521">
                  <c:v>superior cerebelar peduncles</c:v>
                </c:pt>
                <c:pt idx="522">
                  <c:v>middle cerebellar peduncle</c:v>
                </c:pt>
                <c:pt idx="523">
                  <c:v>inferior cerebellar peduncle</c:v>
                </c:pt>
                <c:pt idx="524">
                  <c:v>arbor vitae</c:v>
                </c:pt>
                <c:pt idx="525">
                  <c:v>corpus callosum</c:v>
                </c:pt>
                <c:pt idx="526">
                  <c:v>corticospinal tract</c:v>
                </c:pt>
                <c:pt idx="527">
                  <c:v>external medullary lamina of the thalamus</c:v>
                </c:pt>
                <c:pt idx="528">
                  <c:v>internal capsule</c:v>
                </c:pt>
                <c:pt idx="529">
                  <c:v>cerebal peduncle</c:v>
                </c:pt>
                <c:pt idx="530">
                  <c:v>pyramid</c:v>
                </c:pt>
                <c:pt idx="531">
                  <c:v>tectospinal pathway</c:v>
                </c:pt>
                <c:pt idx="532">
                  <c:v>doral tegmental decussation</c:v>
                </c:pt>
                <c:pt idx="533">
                  <c:v>rubrospinal tract</c:v>
                </c:pt>
                <c:pt idx="534">
                  <c:v>ventral tegmental decussation</c:v>
                </c:pt>
                <c:pt idx="535">
                  <c:v>amygdalar capsule</c:v>
                </c:pt>
                <c:pt idx="536">
                  <c:v>anterior commissure, temporal limb</c:v>
                </c:pt>
                <c:pt idx="537">
                  <c:v>cingulum bundle</c:v>
                </c:pt>
                <c:pt idx="538">
                  <c:v>alveus</c:v>
                </c:pt>
                <c:pt idx="539">
                  <c:v>dorsal fornix</c:v>
                </c:pt>
                <c:pt idx="540">
                  <c:v>fimbria</c:v>
                </c:pt>
                <c:pt idx="541">
                  <c:v>columns of the fornix</c:v>
                </c:pt>
                <c:pt idx="542">
                  <c:v>dorsal hippocampal commissure</c:v>
                </c:pt>
                <c:pt idx="543">
                  <c:v>ventral hippocampal commissure</c:v>
                </c:pt>
                <c:pt idx="544">
                  <c:v>stria terminalis</c:v>
                </c:pt>
                <c:pt idx="545">
                  <c:v>supramammillary decussation</c:v>
                </c:pt>
                <c:pt idx="546">
                  <c:v>mammilothalmic tract</c:v>
                </c:pt>
                <c:pt idx="547">
                  <c:v>mammillotegmental tract</c:v>
                </c:pt>
                <c:pt idx="548">
                  <c:v>mammillary peduncle</c:v>
                </c:pt>
              </c:strCache>
            </c:strRef>
          </c:cat>
          <c:val>
            <c:numRef>
              <c:f>'Z-scores&lt;2'!$C$22:$UP$22</c:f>
              <c:numCache>
                <c:formatCode>0.00000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-9.3466250000000028E-2</c:v>
                </c:pt>
                <c:pt idx="12">
                  <c:v>-0.51022499999999993</c:v>
                </c:pt>
                <c:pt idx="13">
                  <c:v>4.8210000000000031E-2</c:v>
                </c:pt>
                <c:pt idx="14">
                  <c:v>4.2752499999999971E-2</c:v>
                </c:pt>
                <c:pt idx="15">
                  <c:v>9.1381249999999997E-2</c:v>
                </c:pt>
                <c:pt idx="16">
                  <c:v>0.10983625000000002</c:v>
                </c:pt>
                <c:pt idx="17">
                  <c:v>9.4128749999999983E-2</c:v>
                </c:pt>
                <c:pt idx="18">
                  <c:v>-2.9664999999999997E-2</c:v>
                </c:pt>
                <c:pt idx="19">
                  <c:v>0.33803750000000005</c:v>
                </c:pt>
                <c:pt idx="20">
                  <c:v>0.19092874999999998</c:v>
                </c:pt>
                <c:pt idx="21">
                  <c:v>0.59296250000000006</c:v>
                </c:pt>
                <c:pt idx="22">
                  <c:v>0.22857375000000002</c:v>
                </c:pt>
                <c:pt idx="23">
                  <c:v>0.10124374999999997</c:v>
                </c:pt>
                <c:pt idx="24">
                  <c:v>0.53303374999999997</c:v>
                </c:pt>
                <c:pt idx="25">
                  <c:v>0.25539541666666665</c:v>
                </c:pt>
                <c:pt idx="26">
                  <c:v>0.4292062499999999</c:v>
                </c:pt>
                <c:pt idx="27">
                  <c:v>-0.17249624999999999</c:v>
                </c:pt>
                <c:pt idx="28">
                  <c:v>-8.5864920634920683E-2</c:v>
                </c:pt>
                <c:pt idx="29">
                  <c:v>0.63233499999999998</c:v>
                </c:pt>
                <c:pt idx="30">
                  <c:v>0.60862361111111107</c:v>
                </c:pt>
                <c:pt idx="31">
                  <c:v>0.23764708333333334</c:v>
                </c:pt>
                <c:pt idx="32">
                  <c:v>0.37606486111111109</c:v>
                </c:pt>
                <c:pt idx="33">
                  <c:v>0.15264500000000003</c:v>
                </c:pt>
                <c:pt idx="34">
                  <c:v>1.0222222222222577E-3</c:v>
                </c:pt>
                <c:pt idx="35">
                  <c:v>0.11458267857142856</c:v>
                </c:pt>
                <c:pt idx="36">
                  <c:v>0.49614523809523808</c:v>
                </c:pt>
                <c:pt idx="37">
                  <c:v>0.87103888888888892</c:v>
                </c:pt>
                <c:pt idx="38">
                  <c:v>0.18440111111111115</c:v>
                </c:pt>
                <c:pt idx="39">
                  <c:v>0.45216111111111112</c:v>
                </c:pt>
                <c:pt idx="40">
                  <c:v>-0.15567861111111109</c:v>
                </c:pt>
                <c:pt idx="41">
                  <c:v>0.45840333333333333</c:v>
                </c:pt>
                <c:pt idx="42">
                  <c:v>-0.18486874999999997</c:v>
                </c:pt>
                <c:pt idx="43">
                  <c:v>6.4960892857142849E-2</c:v>
                </c:pt>
                <c:pt idx="44">
                  <c:v>-3.5241250000000002E-2</c:v>
                </c:pt>
                <c:pt idx="45">
                  <c:v>7.760125000000001E-2</c:v>
                </c:pt>
                <c:pt idx="46">
                  <c:v>0.19156000000000001</c:v>
                </c:pt>
                <c:pt idx="47">
                  <c:v>7.1565000000000017E-2</c:v>
                </c:pt>
                <c:pt idx="48">
                  <c:v>0.74194958333333338</c:v>
                </c:pt>
                <c:pt idx="49">
                  <c:v>0.83007125000000004</c:v>
                </c:pt>
                <c:pt idx="50">
                  <c:v>0.13962749999999999</c:v>
                </c:pt>
                <c:pt idx="51">
                  <c:v>-2.8201249999999983E-2</c:v>
                </c:pt>
                <c:pt idx="52">
                  <c:v>-3.7342500000000084E-2</c:v>
                </c:pt>
                <c:pt idx="53">
                  <c:v>0.57947375000000001</c:v>
                </c:pt>
                <c:pt idx="54">
                  <c:v>0.53306936507936498</c:v>
                </c:pt>
                <c:pt idx="55">
                  <c:v>0.20541476190476193</c:v>
                </c:pt>
                <c:pt idx="56">
                  <c:v>0.12357492063492054</c:v>
                </c:pt>
                <c:pt idx="57">
                  <c:v>1.006653888888889</c:v>
                </c:pt>
                <c:pt idx="58">
                  <c:v>0.3376438095238094</c:v>
                </c:pt>
                <c:pt idx="59">
                  <c:v>-0.2084419047619048</c:v>
                </c:pt>
                <c:pt idx="60">
                  <c:v>0.57984460317460318</c:v>
                </c:pt>
                <c:pt idx="61">
                  <c:v>0.35234736111111109</c:v>
                </c:pt>
                <c:pt idx="62">
                  <c:v>0.11168305555555555</c:v>
                </c:pt>
                <c:pt idx="63">
                  <c:v>0.2920600000000001</c:v>
                </c:pt>
                <c:pt idx="64">
                  <c:v>-1.2051111111111141E-2</c:v>
                </c:pt>
                <c:pt idx="65">
                  <c:v>0.15416079365079371</c:v>
                </c:pt>
                <c:pt idx="66">
                  <c:v>-7.6466249999999999E-2</c:v>
                </c:pt>
                <c:pt idx="67">
                  <c:v>-0.38641499999999995</c:v>
                </c:pt>
                <c:pt idx="68">
                  <c:v>-0.21523750000000003</c:v>
                </c:pt>
                <c:pt idx="69">
                  <c:v>-1.4363750000000008E-2</c:v>
                </c:pt>
                <c:pt idx="70">
                  <c:v>0.18408249999999998</c:v>
                </c:pt>
                <c:pt idx="71">
                  <c:v>9.0726250000000008E-2</c:v>
                </c:pt>
                <c:pt idx="72">
                  <c:v>0.19001492063492068</c:v>
                </c:pt>
                <c:pt idx="73">
                  <c:v>-0.49493138888888882</c:v>
                </c:pt>
                <c:pt idx="74">
                  <c:v>-0.46033761904761905</c:v>
                </c:pt>
                <c:pt idx="75">
                  <c:v>0.31097761904761906</c:v>
                </c:pt>
                <c:pt idx="76">
                  <c:v>0.65180250000000006</c:v>
                </c:pt>
                <c:pt idx="77">
                  <c:v>-0.15298347222222214</c:v>
                </c:pt>
                <c:pt idx="78">
                  <c:v>0.57393158730158722</c:v>
                </c:pt>
                <c:pt idx="79">
                  <c:v>0.4290571428571428</c:v>
                </c:pt>
                <c:pt idx="80">
                  <c:v>0.45039875000000001</c:v>
                </c:pt>
                <c:pt idx="81">
                  <c:v>0.24920499999999998</c:v>
                </c:pt>
                <c:pt idx="82">
                  <c:v>0.26862124999999998</c:v>
                </c:pt>
                <c:pt idx="83">
                  <c:v>0.34535589285714285</c:v>
                </c:pt>
                <c:pt idx="84">
                  <c:v>0.49324555555555555</c:v>
                </c:pt>
                <c:pt idx="85">
                  <c:v>0.2302112698412698</c:v>
                </c:pt>
                <c:pt idx="86">
                  <c:v>0.25769750000000002</c:v>
                </c:pt>
                <c:pt idx="87">
                  <c:v>-5.1227500000000009E-2</c:v>
                </c:pt>
                <c:pt idx="88">
                  <c:v>4.2612499999999942E-3</c:v>
                </c:pt>
                <c:pt idx="89">
                  <c:v>5.6136249999999999E-2</c:v>
                </c:pt>
                <c:pt idx="90">
                  <c:v>0.32385825396825396</c:v>
                </c:pt>
                <c:pt idx="91">
                  <c:v>0.11466317460317461</c:v>
                </c:pt>
                <c:pt idx="92">
                  <c:v>0.23252374999999997</c:v>
                </c:pt>
                <c:pt idx="93">
                  <c:v>0.80528624999999998</c:v>
                </c:pt>
                <c:pt idx="94">
                  <c:v>0.41613793650793651</c:v>
                </c:pt>
                <c:pt idx="95">
                  <c:v>0.37637964285714287</c:v>
                </c:pt>
                <c:pt idx="96">
                  <c:v>0.63915041666666661</c:v>
                </c:pt>
                <c:pt idx="97">
                  <c:v>7.2398095238095234E-2</c:v>
                </c:pt>
                <c:pt idx="98">
                  <c:v>-6.6983650793650762E-2</c:v>
                </c:pt>
                <c:pt idx="99">
                  <c:v>0.47437250000000003</c:v>
                </c:pt>
                <c:pt idx="100">
                  <c:v>0.4023787499999999</c:v>
                </c:pt>
                <c:pt idx="101">
                  <c:v>0.25935749999999991</c:v>
                </c:pt>
                <c:pt idx="102">
                  <c:v>0.57644269841269846</c:v>
                </c:pt>
                <c:pt idx="103">
                  <c:v>1.0287279166666665</c:v>
                </c:pt>
                <c:pt idx="104">
                  <c:v>0.60523875000000005</c:v>
                </c:pt>
                <c:pt idx="105">
                  <c:v>0.52572624999999995</c:v>
                </c:pt>
                <c:pt idx="106">
                  <c:v>0.17548999999999998</c:v>
                </c:pt>
                <c:pt idx="107">
                  <c:v>4.2696428571428524E-2</c:v>
                </c:pt>
                <c:pt idx="108">
                  <c:v>0.17729833333333336</c:v>
                </c:pt>
                <c:pt idx="109">
                  <c:v>0.23997152777777778</c:v>
                </c:pt>
                <c:pt idx="110">
                  <c:v>0.550705</c:v>
                </c:pt>
                <c:pt idx="111">
                  <c:v>0.41875190476190466</c:v>
                </c:pt>
                <c:pt idx="112">
                  <c:v>0.52497285714285702</c:v>
                </c:pt>
                <c:pt idx="113">
                  <c:v>-0.24956277777777783</c:v>
                </c:pt>
                <c:pt idx="114">
                  <c:v>0.71869388888888874</c:v>
                </c:pt>
                <c:pt idx="115">
                  <c:v>0.57130126984126994</c:v>
                </c:pt>
                <c:pt idx="116">
                  <c:v>0.67101500000000003</c:v>
                </c:pt>
                <c:pt idx="117">
                  <c:v>0.37196750000000001</c:v>
                </c:pt>
                <c:pt idx="118">
                  <c:v>0.16799055555555553</c:v>
                </c:pt>
                <c:pt idx="119">
                  <c:v>0.31421374999999996</c:v>
                </c:pt>
                <c:pt idx="120">
                  <c:v>0.77902263888888901</c:v>
                </c:pt>
                <c:pt idx="121">
                  <c:v>0.76066374999999986</c:v>
                </c:pt>
                <c:pt idx="122">
                  <c:v>0.95528777777777774</c:v>
                </c:pt>
                <c:pt idx="123">
                  <c:v>0.98963625</c:v>
                </c:pt>
                <c:pt idx="124">
                  <c:v>0.6688036111111112</c:v>
                </c:pt>
                <c:pt idx="125">
                  <c:v>0.78448125000000002</c:v>
                </c:pt>
                <c:pt idx="126">
                  <c:v>0.35451444444444441</c:v>
                </c:pt>
                <c:pt idx="127">
                  <c:v>0.76328142857142867</c:v>
                </c:pt>
                <c:pt idx="128">
                  <c:v>0.86919111111111103</c:v>
                </c:pt>
                <c:pt idx="129">
                  <c:v>0.67036499999999988</c:v>
                </c:pt>
                <c:pt idx="130">
                  <c:v>0.28065047619047617</c:v>
                </c:pt>
                <c:pt idx="131">
                  <c:v>0.35177486111111111</c:v>
                </c:pt>
                <c:pt idx="132">
                  <c:v>0.35876999999999998</c:v>
                </c:pt>
                <c:pt idx="133">
                  <c:v>0.81792208333333338</c:v>
                </c:pt>
                <c:pt idx="134">
                  <c:v>0.69095190476190482</c:v>
                </c:pt>
                <c:pt idx="135">
                  <c:v>0.63833206349206351</c:v>
                </c:pt>
                <c:pt idx="136">
                  <c:v>0.98839374999999996</c:v>
                </c:pt>
                <c:pt idx="137">
                  <c:v>0.76818095238095241</c:v>
                </c:pt>
                <c:pt idx="138">
                  <c:v>3.1423749999999973E-2</c:v>
                </c:pt>
                <c:pt idx="139">
                  <c:v>0.34312375000000001</c:v>
                </c:pt>
                <c:pt idx="140">
                  <c:v>0.13394875000000001</c:v>
                </c:pt>
                <c:pt idx="141">
                  <c:v>0.27747625000000004</c:v>
                </c:pt>
                <c:pt idx="142">
                  <c:v>0.16180749999999997</c:v>
                </c:pt>
                <c:pt idx="143">
                  <c:v>-0.18162492063492064</c:v>
                </c:pt>
                <c:pt idx="144">
                  <c:v>0.18366374999999999</c:v>
                </c:pt>
                <c:pt idx="145">
                  <c:v>0.40563839285714287</c:v>
                </c:pt>
                <c:pt idx="146">
                  <c:v>0.14427875000000001</c:v>
                </c:pt>
                <c:pt idx="147">
                  <c:v>4.6928749999999964E-2</c:v>
                </c:pt>
                <c:pt idx="148">
                  <c:v>-0.15365095238095239</c:v>
                </c:pt>
                <c:pt idx="149">
                  <c:v>0.15951732142857136</c:v>
                </c:pt>
                <c:pt idx="150">
                  <c:v>0.11845660714285722</c:v>
                </c:pt>
                <c:pt idx="151">
                  <c:v>8.6974999999999969E-2</c:v>
                </c:pt>
                <c:pt idx="152">
                  <c:v>3.5565000000000041E-2</c:v>
                </c:pt>
                <c:pt idx="153">
                  <c:v>-0.21330619047619048</c:v>
                </c:pt>
                <c:pt idx="154">
                  <c:v>-0.23247125000000002</c:v>
                </c:pt>
                <c:pt idx="155">
                  <c:v>-0.19164624999999999</c:v>
                </c:pt>
                <c:pt idx="156">
                  <c:v>6.7829999999999974E-2</c:v>
                </c:pt>
                <c:pt idx="157">
                  <c:v>1.0156250000000006E-2</c:v>
                </c:pt>
                <c:pt idx="158">
                  <c:v>-0.12660625</c:v>
                </c:pt>
                <c:pt idx="159">
                  <c:v>3.8892499999999969E-2</c:v>
                </c:pt>
                <c:pt idx="160">
                  <c:v>9.7723750000000026E-2</c:v>
                </c:pt>
                <c:pt idx="161">
                  <c:v>0.32678500000000005</c:v>
                </c:pt>
                <c:pt idx="162">
                  <c:v>0.25990375000000004</c:v>
                </c:pt>
                <c:pt idx="163">
                  <c:v>-0.16798317460317463</c:v>
                </c:pt>
                <c:pt idx="164">
                  <c:v>-8.772000000000002E-2</c:v>
                </c:pt>
                <c:pt idx="165">
                  <c:v>-0.10719624999999998</c:v>
                </c:pt>
                <c:pt idx="166">
                  <c:v>0.21967374999999995</c:v>
                </c:pt>
                <c:pt idx="167">
                  <c:v>-0.33987000000000006</c:v>
                </c:pt>
                <c:pt idx="168">
                  <c:v>-8.0617499999999953E-2</c:v>
                </c:pt>
                <c:pt idx="169">
                  <c:v>1.0628750000000076E-2</c:v>
                </c:pt>
                <c:pt idx="170">
                  <c:v>9.5026250000000007E-2</c:v>
                </c:pt>
                <c:pt idx="171">
                  <c:v>5.4956249999999957E-2</c:v>
                </c:pt>
                <c:pt idx="172">
                  <c:v>6.5971249999999981E-2</c:v>
                </c:pt>
                <c:pt idx="173">
                  <c:v>-0.35183999999999993</c:v>
                </c:pt>
                <c:pt idx="174">
                  <c:v>-0.21149374999999995</c:v>
                </c:pt>
                <c:pt idx="175">
                  <c:v>-3.2322500000000032E-2</c:v>
                </c:pt>
                <c:pt idx="176">
                  <c:v>0.22185125</c:v>
                </c:pt>
                <c:pt idx="177">
                  <c:v>-0.14809624999999998</c:v>
                </c:pt>
                <c:pt idx="178">
                  <c:v>-0.47500958333333332</c:v>
                </c:pt>
                <c:pt idx="179">
                  <c:v>-0.42921930555555554</c:v>
                </c:pt>
                <c:pt idx="180">
                  <c:v>-0.11728999999999998</c:v>
                </c:pt>
                <c:pt idx="181">
                  <c:v>0.13846125000000001</c:v>
                </c:pt>
                <c:pt idx="182">
                  <c:v>-0.29068625000000003</c:v>
                </c:pt>
                <c:pt idx="183">
                  <c:v>-0.18367</c:v>
                </c:pt>
                <c:pt idx="184">
                  <c:v>-0.12364000000000006</c:v>
                </c:pt>
                <c:pt idx="185">
                  <c:v>0.18941875</c:v>
                </c:pt>
                <c:pt idx="186">
                  <c:v>-3.9687499999999987E-2</c:v>
                </c:pt>
                <c:pt idx="187">
                  <c:v>0.83087513888888886</c:v>
                </c:pt>
                <c:pt idx="188">
                  <c:v>0.71240277777777783</c:v>
                </c:pt>
                <c:pt idx="189">
                  <c:v>1.0358926388888889</c:v>
                </c:pt>
                <c:pt idx="190">
                  <c:v>1.0938504761904762</c:v>
                </c:pt>
                <c:pt idx="191">
                  <c:v>0.95940412698412691</c:v>
                </c:pt>
                <c:pt idx="192">
                  <c:v>0.44926492063492063</c:v>
                </c:pt>
                <c:pt idx="193">
                  <c:v>0.22188791666666666</c:v>
                </c:pt>
                <c:pt idx="194">
                  <c:v>0.87967194444444441</c:v>
                </c:pt>
                <c:pt idx="195">
                  <c:v>0.12444928571428571</c:v>
                </c:pt>
                <c:pt idx="196">
                  <c:v>1.4384243055555557</c:v>
                </c:pt>
                <c:pt idx="197">
                  <c:v>0.9976598412698412</c:v>
                </c:pt>
                <c:pt idx="198">
                  <c:v>0.692155873015873</c:v>
                </c:pt>
                <c:pt idx="199">
                  <c:v>0.32445444444444449</c:v>
                </c:pt>
                <c:pt idx="200">
                  <c:v>0.84731249999999991</c:v>
                </c:pt>
                <c:pt idx="201">
                  <c:v>0.8495012500000001</c:v>
                </c:pt>
                <c:pt idx="202">
                  <c:v>0.86523375000000002</c:v>
                </c:pt>
                <c:pt idx="203">
                  <c:v>0.56451539682539675</c:v>
                </c:pt>
                <c:pt idx="204">
                  <c:v>0.68045999999999984</c:v>
                </c:pt>
                <c:pt idx="205">
                  <c:v>1.5833333333333255E-3</c:v>
                </c:pt>
                <c:pt idx="206">
                  <c:v>-0.29694650793650795</c:v>
                </c:pt>
                <c:pt idx="207">
                  <c:v>0.21555875000000005</c:v>
                </c:pt>
                <c:pt idx="208">
                  <c:v>0.50367125000000013</c:v>
                </c:pt>
                <c:pt idx="209">
                  <c:v>0.31415624999999997</c:v>
                </c:pt>
                <c:pt idx="210">
                  <c:v>0.30154375</c:v>
                </c:pt>
                <c:pt idx="211">
                  <c:v>0.24251624999999999</c:v>
                </c:pt>
                <c:pt idx="212">
                  <c:v>-3.4432499999999977E-2</c:v>
                </c:pt>
                <c:pt idx="213">
                  <c:v>0.10296125000000009</c:v>
                </c:pt>
                <c:pt idx="214">
                  <c:v>9.5982499999999971E-2</c:v>
                </c:pt>
                <c:pt idx="215">
                  <c:v>-2.8598253968253967E-2</c:v>
                </c:pt>
                <c:pt idx="216">
                  <c:v>0.42696625000000005</c:v>
                </c:pt>
                <c:pt idx="217">
                  <c:v>0.26776250000000001</c:v>
                </c:pt>
                <c:pt idx="218">
                  <c:v>-2.0205000000000056E-2</c:v>
                </c:pt>
                <c:pt idx="219">
                  <c:v>0.2674875000000001</c:v>
                </c:pt>
                <c:pt idx="220">
                  <c:v>0.18510250000000006</c:v>
                </c:pt>
                <c:pt idx="221">
                  <c:v>-5.6279999999999997E-2</c:v>
                </c:pt>
                <c:pt idx="222">
                  <c:v>8.576375E-2</c:v>
                </c:pt>
                <c:pt idx="223">
                  <c:v>-0.23943767857142856</c:v>
                </c:pt>
                <c:pt idx="224">
                  <c:v>0.49936750000000002</c:v>
                </c:pt>
                <c:pt idx="225">
                  <c:v>0.53300124999999998</c:v>
                </c:pt>
                <c:pt idx="226">
                  <c:v>-0.32158499999999995</c:v>
                </c:pt>
                <c:pt idx="227">
                  <c:v>-0.32750125000000008</c:v>
                </c:pt>
                <c:pt idx="228">
                  <c:v>-0.20057375000000002</c:v>
                </c:pt>
                <c:pt idx="229">
                  <c:v>-5.507875000000001E-2</c:v>
                </c:pt>
                <c:pt idx="230">
                  <c:v>0.54432999999999998</c:v>
                </c:pt>
                <c:pt idx="231">
                  <c:v>-0.24006125000000006</c:v>
                </c:pt>
                <c:pt idx="232">
                  <c:v>0.524675</c:v>
                </c:pt>
                <c:pt idx="233">
                  <c:v>4.3657500000000016E-2</c:v>
                </c:pt>
                <c:pt idx="234">
                  <c:v>0.15413412698412698</c:v>
                </c:pt>
                <c:pt idx="235">
                  <c:v>2.6037500000000158E-3</c:v>
                </c:pt>
                <c:pt idx="236">
                  <c:v>0.29811000000000004</c:v>
                </c:pt>
                <c:pt idx="237">
                  <c:v>0.15481857142857147</c:v>
                </c:pt>
                <c:pt idx="238">
                  <c:v>0.12256125000000004</c:v>
                </c:pt>
                <c:pt idx="239">
                  <c:v>0.2706137500000001</c:v>
                </c:pt>
                <c:pt idx="240">
                  <c:v>-4.2631250000000009E-2</c:v>
                </c:pt>
                <c:pt idx="241">
                  <c:v>-0.11816625000000006</c:v>
                </c:pt>
                <c:pt idx="242">
                  <c:v>-3.124624999999992E-2</c:v>
                </c:pt>
                <c:pt idx="243">
                  <c:v>0.11854761904761904</c:v>
                </c:pt>
                <c:pt idx="244">
                  <c:v>5.5443750000000014E-2</c:v>
                </c:pt>
                <c:pt idx="245">
                  <c:v>0.14280571428571431</c:v>
                </c:pt>
                <c:pt idx="246">
                  <c:v>0.32801285714285711</c:v>
                </c:pt>
                <c:pt idx="247">
                  <c:v>0.34479750000000003</c:v>
                </c:pt>
                <c:pt idx="248">
                  <c:v>-5.2471111111111135E-2</c:v>
                </c:pt>
                <c:pt idx="249">
                  <c:v>0</c:v>
                </c:pt>
                <c:pt idx="250">
                  <c:v>-3.0187499999999867E-3</c:v>
                </c:pt>
                <c:pt idx="251">
                  <c:v>-6.386E-2</c:v>
                </c:pt>
                <c:pt idx="252">
                  <c:v>-0.10234874999999999</c:v>
                </c:pt>
                <c:pt idx="253">
                  <c:v>0.17730124999999999</c:v>
                </c:pt>
                <c:pt idx="254">
                  <c:v>0.81262583333333327</c:v>
                </c:pt>
                <c:pt idx="255">
                  <c:v>0.98558500000000004</c:v>
                </c:pt>
                <c:pt idx="256">
                  <c:v>4.557249999999996E-2</c:v>
                </c:pt>
                <c:pt idx="257">
                  <c:v>-6.1962499999999948E-2</c:v>
                </c:pt>
                <c:pt idx="258">
                  <c:v>-3.1198749999999997E-2</c:v>
                </c:pt>
                <c:pt idx="259">
                  <c:v>-0.24659625000000002</c:v>
                </c:pt>
                <c:pt idx="260">
                  <c:v>-0.17886374999999999</c:v>
                </c:pt>
                <c:pt idx="261">
                  <c:v>0.17866374999999998</c:v>
                </c:pt>
                <c:pt idx="262">
                  <c:v>-6.7279999999999979E-2</c:v>
                </c:pt>
                <c:pt idx="263">
                  <c:v>1.3335000000000014E-2</c:v>
                </c:pt>
                <c:pt idx="264">
                  <c:v>-3.1600000000000017E-2</c:v>
                </c:pt>
                <c:pt idx="265">
                  <c:v>-9.6986249999999996E-2</c:v>
                </c:pt>
                <c:pt idx="266">
                  <c:v>-0.27204749999999994</c:v>
                </c:pt>
                <c:pt idx="267">
                  <c:v>-0.38470375000000007</c:v>
                </c:pt>
                <c:pt idx="268">
                  <c:v>-0.18315625000000002</c:v>
                </c:pt>
                <c:pt idx="269">
                  <c:v>-0.50294249999999996</c:v>
                </c:pt>
                <c:pt idx="270">
                  <c:v>-0.34082250000000003</c:v>
                </c:pt>
                <c:pt idx="271">
                  <c:v>-0.13963736111111114</c:v>
                </c:pt>
                <c:pt idx="272">
                  <c:v>6.4119107142857124E-2</c:v>
                </c:pt>
                <c:pt idx="273">
                  <c:v>-0.15963375000000002</c:v>
                </c:pt>
                <c:pt idx="274">
                  <c:v>2.6395000000000057E-2</c:v>
                </c:pt>
                <c:pt idx="275">
                  <c:v>-0.18271555555555552</c:v>
                </c:pt>
                <c:pt idx="276">
                  <c:v>8.4576190476190194E-3</c:v>
                </c:pt>
                <c:pt idx="277">
                  <c:v>-0.21598357142857147</c:v>
                </c:pt>
                <c:pt idx="278">
                  <c:v>-0.35338249999999999</c:v>
                </c:pt>
                <c:pt idx="279">
                  <c:v>-0.31475736111111108</c:v>
                </c:pt>
                <c:pt idx="280">
                  <c:v>3.3067142857142906E-2</c:v>
                </c:pt>
                <c:pt idx="281">
                  <c:v>-0.23315125000000009</c:v>
                </c:pt>
                <c:pt idx="282">
                  <c:v>-0.50142999999999993</c:v>
                </c:pt>
                <c:pt idx="283">
                  <c:v>-0.56711763888888889</c:v>
                </c:pt>
                <c:pt idx="284">
                  <c:v>-0.46375416666666669</c:v>
                </c:pt>
                <c:pt idx="285">
                  <c:v>-0.5042011111111111</c:v>
                </c:pt>
                <c:pt idx="286">
                  <c:v>-0.38728722222222223</c:v>
                </c:pt>
                <c:pt idx="287">
                  <c:v>-0.20455374999999998</c:v>
                </c:pt>
                <c:pt idx="288">
                  <c:v>-0.18966603174603167</c:v>
                </c:pt>
                <c:pt idx="289">
                  <c:v>-0.51507875000000003</c:v>
                </c:pt>
                <c:pt idx="290">
                  <c:v>-0.33509301587301588</c:v>
                </c:pt>
                <c:pt idx="291">
                  <c:v>-0.63424402777777789</c:v>
                </c:pt>
                <c:pt idx="292">
                  <c:v>-0.12985071428571432</c:v>
                </c:pt>
                <c:pt idx="293">
                  <c:v>7.6432500000000014E-2</c:v>
                </c:pt>
                <c:pt idx="294">
                  <c:v>-0.47315499999999999</c:v>
                </c:pt>
                <c:pt idx="295">
                  <c:v>-0.23941249999999997</c:v>
                </c:pt>
                <c:pt idx="296">
                  <c:v>-9.3641250000000009E-2</c:v>
                </c:pt>
                <c:pt idx="297">
                  <c:v>0.14498250000000001</c:v>
                </c:pt>
                <c:pt idx="298">
                  <c:v>1.3524999999999787E-3</c:v>
                </c:pt>
                <c:pt idx="299">
                  <c:v>-0.12353875000000003</c:v>
                </c:pt>
                <c:pt idx="300">
                  <c:v>-0.33351232142857151</c:v>
                </c:pt>
                <c:pt idx="301">
                  <c:v>-2.0037500000000263E-3</c:v>
                </c:pt>
                <c:pt idx="302">
                  <c:v>0</c:v>
                </c:pt>
                <c:pt idx="303">
                  <c:v>4.3126249999999894E-2</c:v>
                </c:pt>
                <c:pt idx="304">
                  <c:v>4.240374999999999E-2</c:v>
                </c:pt>
                <c:pt idx="305">
                  <c:v>4.8284999999999911E-2</c:v>
                </c:pt>
                <c:pt idx="306">
                  <c:v>0.17719625</c:v>
                </c:pt>
                <c:pt idx="307">
                  <c:v>8.2982499999999987E-2</c:v>
                </c:pt>
                <c:pt idx="308">
                  <c:v>0.33258124999999999</c:v>
                </c:pt>
                <c:pt idx="309">
                  <c:v>0.13346250000000001</c:v>
                </c:pt>
                <c:pt idx="310">
                  <c:v>-0.32467714285714283</c:v>
                </c:pt>
                <c:pt idx="311">
                  <c:v>4.1784107142857241E-2</c:v>
                </c:pt>
                <c:pt idx="312">
                  <c:v>4.2980158730158674E-2</c:v>
                </c:pt>
                <c:pt idx="313">
                  <c:v>-3.7099999999999911E-3</c:v>
                </c:pt>
                <c:pt idx="314">
                  <c:v>-0.1442005357142857</c:v>
                </c:pt>
                <c:pt idx="315">
                  <c:v>0.18573222222222224</c:v>
                </c:pt>
                <c:pt idx="316">
                  <c:v>-0.15474428571428572</c:v>
                </c:pt>
                <c:pt idx="317">
                  <c:v>-0.16871839285714285</c:v>
                </c:pt>
                <c:pt idx="318">
                  <c:v>-6.1043650793650775E-2</c:v>
                </c:pt>
                <c:pt idx="319">
                  <c:v>-4.7027619047619013E-2</c:v>
                </c:pt>
                <c:pt idx="320">
                  <c:v>-0.14994682539682549</c:v>
                </c:pt>
                <c:pt idx="321">
                  <c:v>-0.14123317460317461</c:v>
                </c:pt>
                <c:pt idx="322">
                  <c:v>-3.0568888888888895E-2</c:v>
                </c:pt>
                <c:pt idx="323">
                  <c:v>-3.2317777777777779E-2</c:v>
                </c:pt>
                <c:pt idx="324">
                  <c:v>-1.6249999999999987E-2</c:v>
                </c:pt>
                <c:pt idx="325">
                  <c:v>-8.9147499999999991E-2</c:v>
                </c:pt>
                <c:pt idx="326">
                  <c:v>-4.1923749999999982E-2</c:v>
                </c:pt>
                <c:pt idx="327">
                  <c:v>-0.52617833333333341</c:v>
                </c:pt>
                <c:pt idx="328">
                  <c:v>0.22697250000000008</c:v>
                </c:pt>
                <c:pt idx="329">
                  <c:v>0.15799874999999994</c:v>
                </c:pt>
                <c:pt idx="330">
                  <c:v>0.15404624999999991</c:v>
                </c:pt>
                <c:pt idx="331">
                  <c:v>-0.33930761904761908</c:v>
                </c:pt>
                <c:pt idx="332">
                  <c:v>0.13629206349206341</c:v>
                </c:pt>
                <c:pt idx="333">
                  <c:v>-0.23009125000000002</c:v>
                </c:pt>
                <c:pt idx="334">
                  <c:v>8.9688750000000012E-2</c:v>
                </c:pt>
                <c:pt idx="335">
                  <c:v>-0.74848625000000002</c:v>
                </c:pt>
                <c:pt idx="336">
                  <c:v>1.1700793650793601E-2</c:v>
                </c:pt>
                <c:pt idx="337">
                  <c:v>-8.1558749999999985E-2</c:v>
                </c:pt>
                <c:pt idx="338">
                  <c:v>-0.18600206349206352</c:v>
                </c:pt>
                <c:pt idx="339">
                  <c:v>-0.44172736111111111</c:v>
                </c:pt>
                <c:pt idx="340">
                  <c:v>-0.37310111111111111</c:v>
                </c:pt>
                <c:pt idx="341">
                  <c:v>-0.58070250000000001</c:v>
                </c:pt>
                <c:pt idx="342">
                  <c:v>-7.0711111111111113E-3</c:v>
                </c:pt>
                <c:pt idx="343">
                  <c:v>-0.46071089285714295</c:v>
                </c:pt>
                <c:pt idx="344">
                  <c:v>0</c:v>
                </c:pt>
                <c:pt idx="345">
                  <c:v>-0.39208666666666669</c:v>
                </c:pt>
                <c:pt idx="346">
                  <c:v>-0.16103285714285731</c:v>
                </c:pt>
                <c:pt idx="347">
                  <c:v>-0.17554125000000004</c:v>
                </c:pt>
                <c:pt idx="348">
                  <c:v>0</c:v>
                </c:pt>
                <c:pt idx="349">
                  <c:v>-0.23016142857142857</c:v>
                </c:pt>
                <c:pt idx="350">
                  <c:v>-8.2126031746031725E-2</c:v>
                </c:pt>
                <c:pt idx="351">
                  <c:v>-1.8295555555555509E-2</c:v>
                </c:pt>
                <c:pt idx="352">
                  <c:v>-0.27138611111111099</c:v>
                </c:pt>
                <c:pt idx="353">
                  <c:v>-0.16727124999999998</c:v>
                </c:pt>
                <c:pt idx="354">
                  <c:v>-8.299999999999419E-4</c:v>
                </c:pt>
                <c:pt idx="355">
                  <c:v>-0.41671767857142844</c:v>
                </c:pt>
                <c:pt idx="356">
                  <c:v>-0.30463125000000002</c:v>
                </c:pt>
                <c:pt idx="357">
                  <c:v>0</c:v>
                </c:pt>
                <c:pt idx="358">
                  <c:v>-8.6559999999999943E-2</c:v>
                </c:pt>
                <c:pt idx="359">
                  <c:v>-0.33386892857142852</c:v>
                </c:pt>
                <c:pt idx="360">
                  <c:v>-8.8972499999999982E-2</c:v>
                </c:pt>
                <c:pt idx="361">
                  <c:v>-0.68973158730158723</c:v>
                </c:pt>
                <c:pt idx="362">
                  <c:v>9.9500000000000005E-2</c:v>
                </c:pt>
                <c:pt idx="363">
                  <c:v>-0.931913015873016</c:v>
                </c:pt>
                <c:pt idx="364">
                  <c:v>-0.60713750000000011</c:v>
                </c:pt>
                <c:pt idx="365">
                  <c:v>-0.4019875</c:v>
                </c:pt>
                <c:pt idx="366">
                  <c:v>-0.22338125000000003</c:v>
                </c:pt>
                <c:pt idx="367">
                  <c:v>0.13355374999999997</c:v>
                </c:pt>
                <c:pt idx="368">
                  <c:v>-8.7641249999999976E-2</c:v>
                </c:pt>
                <c:pt idx="369">
                  <c:v>-0.41281499999999999</c:v>
                </c:pt>
                <c:pt idx="370">
                  <c:v>-8.1292499999999934E-2</c:v>
                </c:pt>
                <c:pt idx="371">
                  <c:v>-0.10683249999999997</c:v>
                </c:pt>
                <c:pt idx="372">
                  <c:v>-9.9588749999999976E-2</c:v>
                </c:pt>
                <c:pt idx="373">
                  <c:v>4.2958749999999962E-2</c:v>
                </c:pt>
                <c:pt idx="374">
                  <c:v>-1.2546249999999981E-2</c:v>
                </c:pt>
                <c:pt idx="375">
                  <c:v>-5.1572638888888911E-2</c:v>
                </c:pt>
                <c:pt idx="376">
                  <c:v>0.65749499999999994</c:v>
                </c:pt>
                <c:pt idx="377">
                  <c:v>3.0200000000000005E-2</c:v>
                </c:pt>
                <c:pt idx="378">
                  <c:v>0.30320999999999992</c:v>
                </c:pt>
                <c:pt idx="379">
                  <c:v>-0.26182</c:v>
                </c:pt>
                <c:pt idx="380">
                  <c:v>4.8853749999999974E-2</c:v>
                </c:pt>
                <c:pt idx="381">
                  <c:v>-7.0745000000000002E-2</c:v>
                </c:pt>
                <c:pt idx="382">
                  <c:v>3.339875000000006E-2</c:v>
                </c:pt>
                <c:pt idx="383">
                  <c:v>-0.38144625000000004</c:v>
                </c:pt>
                <c:pt idx="384">
                  <c:v>-6.9396249999999993E-2</c:v>
                </c:pt>
                <c:pt idx="385">
                  <c:v>-1.8488749999999943E-2</c:v>
                </c:pt>
                <c:pt idx="386">
                  <c:v>-0.4773033333333333</c:v>
                </c:pt>
                <c:pt idx="387">
                  <c:v>-0.40155069444444447</c:v>
                </c:pt>
                <c:pt idx="388">
                  <c:v>-0.25575874999999992</c:v>
                </c:pt>
                <c:pt idx="389">
                  <c:v>-3.3712500000000048E-2</c:v>
                </c:pt>
                <c:pt idx="390">
                  <c:v>-0.22262249999999995</c:v>
                </c:pt>
                <c:pt idx="391">
                  <c:v>-0.21200750000000007</c:v>
                </c:pt>
                <c:pt idx="392">
                  <c:v>-0.29771500000000001</c:v>
                </c:pt>
                <c:pt idx="393">
                  <c:v>7.1762499999999951E-3</c:v>
                </c:pt>
                <c:pt idx="394">
                  <c:v>-0.23896999999999996</c:v>
                </c:pt>
                <c:pt idx="395">
                  <c:v>-0.50979375000000005</c:v>
                </c:pt>
                <c:pt idx="396">
                  <c:v>3.1018928571428572E-2</c:v>
                </c:pt>
                <c:pt idx="397">
                  <c:v>0.24582750000000006</c:v>
                </c:pt>
                <c:pt idx="398">
                  <c:v>0.17080250000000008</c:v>
                </c:pt>
                <c:pt idx="399">
                  <c:v>0.32144499999999998</c:v>
                </c:pt>
                <c:pt idx="400">
                  <c:v>2.478749999999974E-3</c:v>
                </c:pt>
                <c:pt idx="401">
                  <c:v>-9.3885714285713573E-3</c:v>
                </c:pt>
                <c:pt idx="402">
                  <c:v>-2.0755892857142855E-2</c:v>
                </c:pt>
                <c:pt idx="403">
                  <c:v>-4.8613749999999983E-2</c:v>
                </c:pt>
                <c:pt idx="404">
                  <c:v>-0.20098000000000002</c:v>
                </c:pt>
                <c:pt idx="405">
                  <c:v>6.1636250000000004E-2</c:v>
                </c:pt>
                <c:pt idx="406">
                  <c:v>0.12919249999999996</c:v>
                </c:pt>
                <c:pt idx="407">
                  <c:v>0.22905875000000001</c:v>
                </c:pt>
                <c:pt idx="408">
                  <c:v>0.20584749999999999</c:v>
                </c:pt>
                <c:pt idx="409">
                  <c:v>6.7645000000000011E-2</c:v>
                </c:pt>
                <c:pt idx="410">
                  <c:v>-2.7627499999999944E-2</c:v>
                </c:pt>
                <c:pt idx="411">
                  <c:v>-3.4849999999999604E-3</c:v>
                </c:pt>
                <c:pt idx="412">
                  <c:v>-0.28389625000000002</c:v>
                </c:pt>
                <c:pt idx="413">
                  <c:v>-5.702999999999997E-2</c:v>
                </c:pt>
                <c:pt idx="414">
                  <c:v>0</c:v>
                </c:pt>
                <c:pt idx="415">
                  <c:v>-0.13920374999999996</c:v>
                </c:pt>
                <c:pt idx="416">
                  <c:v>-0.12418875000000001</c:v>
                </c:pt>
                <c:pt idx="417">
                  <c:v>-0.19436249999999999</c:v>
                </c:pt>
                <c:pt idx="418">
                  <c:v>-0.11796124999999996</c:v>
                </c:pt>
                <c:pt idx="419">
                  <c:v>-0.17621374999999995</c:v>
                </c:pt>
                <c:pt idx="420">
                  <c:v>-0.15140499999999996</c:v>
                </c:pt>
                <c:pt idx="421">
                  <c:v>-0.10742750000000001</c:v>
                </c:pt>
                <c:pt idx="422">
                  <c:v>4.6613750000000037E-2</c:v>
                </c:pt>
                <c:pt idx="423">
                  <c:v>0.21345249999999999</c:v>
                </c:pt>
                <c:pt idx="424">
                  <c:v>-0.2186022222222222</c:v>
                </c:pt>
                <c:pt idx="425">
                  <c:v>-0.13209500000000002</c:v>
                </c:pt>
                <c:pt idx="426">
                  <c:v>-9.2463750000000039E-2</c:v>
                </c:pt>
                <c:pt idx="427">
                  <c:v>5.3433650793650783E-2</c:v>
                </c:pt>
                <c:pt idx="428">
                  <c:v>-0.29567000000000004</c:v>
                </c:pt>
                <c:pt idx="429">
                  <c:v>-0.13559874999999999</c:v>
                </c:pt>
                <c:pt idx="430">
                  <c:v>-0.27299000000000007</c:v>
                </c:pt>
                <c:pt idx="431">
                  <c:v>1.6651250000000034E-2</c:v>
                </c:pt>
                <c:pt idx="432">
                  <c:v>-0.42879875000000001</c:v>
                </c:pt>
                <c:pt idx="433">
                  <c:v>-0.47172015873015871</c:v>
                </c:pt>
                <c:pt idx="434">
                  <c:v>-0.18383396825396828</c:v>
                </c:pt>
                <c:pt idx="435">
                  <c:v>-0.18846625</c:v>
                </c:pt>
                <c:pt idx="436">
                  <c:v>-5.5281250000000004E-2</c:v>
                </c:pt>
                <c:pt idx="437">
                  <c:v>-0.27841749999999998</c:v>
                </c:pt>
                <c:pt idx="438">
                  <c:v>-0.12299124999999997</c:v>
                </c:pt>
                <c:pt idx="439">
                  <c:v>0.18464000000000003</c:v>
                </c:pt>
                <c:pt idx="440">
                  <c:v>0</c:v>
                </c:pt>
                <c:pt idx="441">
                  <c:v>-0.25583249999999996</c:v>
                </c:pt>
                <c:pt idx="442">
                  <c:v>0.33333999999999997</c:v>
                </c:pt>
                <c:pt idx="443">
                  <c:v>0.21413874999999999</c:v>
                </c:pt>
                <c:pt idx="444">
                  <c:v>0.38872206349206345</c:v>
                </c:pt>
                <c:pt idx="445">
                  <c:v>-0.37773999999999996</c:v>
                </c:pt>
                <c:pt idx="446">
                  <c:v>-9.4512499999999666E-3</c:v>
                </c:pt>
                <c:pt idx="447">
                  <c:v>0.15875874999999998</c:v>
                </c:pt>
                <c:pt idx="448">
                  <c:v>0.23363232142857146</c:v>
                </c:pt>
                <c:pt idx="449">
                  <c:v>9.4916249999999952E-2</c:v>
                </c:pt>
                <c:pt idx="450">
                  <c:v>0.24389124999999995</c:v>
                </c:pt>
                <c:pt idx="451">
                  <c:v>0.11205374999999992</c:v>
                </c:pt>
                <c:pt idx="452">
                  <c:v>0.29829624999999993</c:v>
                </c:pt>
                <c:pt idx="453">
                  <c:v>0.1530725</c:v>
                </c:pt>
                <c:pt idx="454">
                  <c:v>-0.29098875000000002</c:v>
                </c:pt>
                <c:pt idx="455">
                  <c:v>0.18890374999999998</c:v>
                </c:pt>
                <c:pt idx="456">
                  <c:v>0.35870124999999992</c:v>
                </c:pt>
                <c:pt idx="457">
                  <c:v>-9.5195238095238055E-2</c:v>
                </c:pt>
                <c:pt idx="458">
                  <c:v>-0.36937857142857144</c:v>
                </c:pt>
                <c:pt idx="459">
                  <c:v>0.29267513888888885</c:v>
                </c:pt>
                <c:pt idx="460">
                  <c:v>0.18604984126984128</c:v>
                </c:pt>
                <c:pt idx="461">
                  <c:v>0.22883124999999999</c:v>
                </c:pt>
                <c:pt idx="462">
                  <c:v>-3.1067499999999998E-2</c:v>
                </c:pt>
                <c:pt idx="463">
                  <c:v>-2.04408928571429E-2</c:v>
                </c:pt>
                <c:pt idx="464">
                  <c:v>0.56423875000000001</c:v>
                </c:pt>
                <c:pt idx="465">
                  <c:v>-9.267253968253969E-2</c:v>
                </c:pt>
                <c:pt idx="466">
                  <c:v>0.24349999999999999</c:v>
                </c:pt>
                <c:pt idx="467">
                  <c:v>0.25213999999999998</c:v>
                </c:pt>
                <c:pt idx="468">
                  <c:v>0.14616875000000001</c:v>
                </c:pt>
                <c:pt idx="469">
                  <c:v>0.13588055555555567</c:v>
                </c:pt>
                <c:pt idx="470">
                  <c:v>8.844174603174601E-2</c:v>
                </c:pt>
                <c:pt idx="471">
                  <c:v>0.51818750000000002</c:v>
                </c:pt>
                <c:pt idx="472">
                  <c:v>0.4286262500000001</c:v>
                </c:pt>
                <c:pt idx="473">
                  <c:v>0.12751126984126981</c:v>
                </c:pt>
                <c:pt idx="474">
                  <c:v>-1.8140000000000017E-2</c:v>
                </c:pt>
                <c:pt idx="475">
                  <c:v>-0.62338625000000003</c:v>
                </c:pt>
                <c:pt idx="476">
                  <c:v>-0.38623374999999999</c:v>
                </c:pt>
                <c:pt idx="477">
                  <c:v>-0.21628999999999998</c:v>
                </c:pt>
                <c:pt idx="478">
                  <c:v>-0.34629249999999995</c:v>
                </c:pt>
                <c:pt idx="479">
                  <c:v>3.9098749999999988E-2</c:v>
                </c:pt>
                <c:pt idx="480">
                  <c:v>0.24687124999999999</c:v>
                </c:pt>
                <c:pt idx="481">
                  <c:v>1.9456249999999981E-2</c:v>
                </c:pt>
                <c:pt idx="482">
                  <c:v>-0.230465</c:v>
                </c:pt>
                <c:pt idx="483">
                  <c:v>-0.3174608333333333</c:v>
                </c:pt>
                <c:pt idx="484">
                  <c:v>-7.9158750000000028E-2</c:v>
                </c:pt>
                <c:pt idx="485">
                  <c:v>-0.26530166666666677</c:v>
                </c:pt>
                <c:pt idx="486">
                  <c:v>-0.16141249999999996</c:v>
                </c:pt>
                <c:pt idx="487">
                  <c:v>-0.40909698412698414</c:v>
                </c:pt>
                <c:pt idx="488">
                  <c:v>-0.62249365079365071</c:v>
                </c:pt>
                <c:pt idx="489">
                  <c:v>-0.33646444444444445</c:v>
                </c:pt>
                <c:pt idx="490">
                  <c:v>-1.2792500000000012E-2</c:v>
                </c:pt>
                <c:pt idx="491">
                  <c:v>-1.1325000000000085E-3</c:v>
                </c:pt>
                <c:pt idx="492">
                  <c:v>0.17313500000000001</c:v>
                </c:pt>
                <c:pt idx="493">
                  <c:v>0.11936249999999998</c:v>
                </c:pt>
                <c:pt idx="494">
                  <c:v>-0.21058375000000001</c:v>
                </c:pt>
                <c:pt idx="495">
                  <c:v>-0.13064999999999999</c:v>
                </c:pt>
                <c:pt idx="496">
                  <c:v>-7.1079999999999963E-2</c:v>
                </c:pt>
                <c:pt idx="497">
                  <c:v>-0.3005775</c:v>
                </c:pt>
                <c:pt idx="498">
                  <c:v>-0.50154999999999994</c:v>
                </c:pt>
                <c:pt idx="499">
                  <c:v>0.10489875000000001</c:v>
                </c:pt>
                <c:pt idx="500">
                  <c:v>0.12716111111111106</c:v>
                </c:pt>
                <c:pt idx="501">
                  <c:v>3.4897499999999915E-2</c:v>
                </c:pt>
                <c:pt idx="502">
                  <c:v>-2.2348750000000028E-2</c:v>
                </c:pt>
                <c:pt idx="503">
                  <c:v>-0.13591499999999998</c:v>
                </c:pt>
                <c:pt idx="504">
                  <c:v>-0.35364174603174592</c:v>
                </c:pt>
                <c:pt idx="505">
                  <c:v>-0.77207412698412692</c:v>
                </c:pt>
                <c:pt idx="506">
                  <c:v>-0.29671603174603167</c:v>
                </c:pt>
                <c:pt idx="507">
                  <c:v>-4.5382500000000048E-2</c:v>
                </c:pt>
                <c:pt idx="508">
                  <c:v>-0.15936999999999996</c:v>
                </c:pt>
                <c:pt idx="509">
                  <c:v>-8.6118749999999911E-2</c:v>
                </c:pt>
                <c:pt idx="510">
                  <c:v>-0.13865625000000004</c:v>
                </c:pt>
                <c:pt idx="511">
                  <c:v>6.3763750000000008E-2</c:v>
                </c:pt>
                <c:pt idx="512">
                  <c:v>-3.944499999999998E-2</c:v>
                </c:pt>
                <c:pt idx="513">
                  <c:v>3.8870000000000043E-2</c:v>
                </c:pt>
                <c:pt idx="514">
                  <c:v>5.9405000000000013E-2</c:v>
                </c:pt>
                <c:pt idx="515">
                  <c:v>-8.4856250000000077E-2</c:v>
                </c:pt>
                <c:pt idx="516">
                  <c:v>-8.8606249999999942E-2</c:v>
                </c:pt>
                <c:pt idx="517">
                  <c:v>0.3929737499999999</c:v>
                </c:pt>
                <c:pt idx="518">
                  <c:v>-8.5935396825396831E-2</c:v>
                </c:pt>
                <c:pt idx="519">
                  <c:v>-0.24144714285714283</c:v>
                </c:pt>
                <c:pt idx="520">
                  <c:v>-0.27206374999999994</c:v>
                </c:pt>
                <c:pt idx="521">
                  <c:v>-8.0758749999999907E-2</c:v>
                </c:pt>
                <c:pt idx="522">
                  <c:v>-0.23651374999999997</c:v>
                </c:pt>
                <c:pt idx="523">
                  <c:v>-0.1045625</c:v>
                </c:pt>
                <c:pt idx="524">
                  <c:v>-0.35130374999999997</c:v>
                </c:pt>
                <c:pt idx="525">
                  <c:v>0.44610624999999993</c:v>
                </c:pt>
                <c:pt idx="526">
                  <c:v>0.21614875000000006</c:v>
                </c:pt>
                <c:pt idx="527">
                  <c:v>-0.52761402777777777</c:v>
                </c:pt>
                <c:pt idx="528">
                  <c:v>-0.29396000000000005</c:v>
                </c:pt>
                <c:pt idx="529">
                  <c:v>-4.469500000000004E-2</c:v>
                </c:pt>
                <c:pt idx="530">
                  <c:v>0.36679375000000008</c:v>
                </c:pt>
                <c:pt idx="531">
                  <c:v>-0.29986999999999997</c:v>
                </c:pt>
                <c:pt idx="532">
                  <c:v>-0.53277253968253968</c:v>
                </c:pt>
                <c:pt idx="533">
                  <c:v>-0.2443225</c:v>
                </c:pt>
                <c:pt idx="534">
                  <c:v>-0.52308571428571426</c:v>
                </c:pt>
                <c:pt idx="535">
                  <c:v>0.18348875000000006</c:v>
                </c:pt>
                <c:pt idx="536">
                  <c:v>-0.397955</c:v>
                </c:pt>
                <c:pt idx="537">
                  <c:v>0.29437607142857142</c:v>
                </c:pt>
                <c:pt idx="538">
                  <c:v>0.21009999999999993</c:v>
                </c:pt>
                <c:pt idx="539">
                  <c:v>0.10879111111111103</c:v>
                </c:pt>
                <c:pt idx="540">
                  <c:v>0.34466523809523808</c:v>
                </c:pt>
                <c:pt idx="541">
                  <c:v>-0.49853624999999996</c:v>
                </c:pt>
                <c:pt idx="542">
                  <c:v>0.22406499999999996</c:v>
                </c:pt>
                <c:pt idx="543">
                  <c:v>-8.3562222222222204E-2</c:v>
                </c:pt>
                <c:pt idx="544">
                  <c:v>9.6447499999999992E-2</c:v>
                </c:pt>
                <c:pt idx="545">
                  <c:v>-0.63698749999999993</c:v>
                </c:pt>
                <c:pt idx="546">
                  <c:v>-0.44783125000000001</c:v>
                </c:pt>
                <c:pt idx="547">
                  <c:v>-0.26879124999999998</c:v>
                </c:pt>
                <c:pt idx="548">
                  <c:v>-0.35745250000000006</c:v>
                </c:pt>
                <c:pt idx="549">
                  <c:v>-0.12700015873015874</c:v>
                </c:pt>
                <c:pt idx="550">
                  <c:v>-0.23676125000000003</c:v>
                </c:pt>
                <c:pt idx="551">
                  <c:v>-0.30768250000000003</c:v>
                </c:pt>
                <c:pt idx="552">
                  <c:v>5.7900000000000035E-2</c:v>
                </c:pt>
                <c:pt idx="553">
                  <c:v>0.18248999999999996</c:v>
                </c:pt>
                <c:pt idx="554">
                  <c:v>-0.51182412698412705</c:v>
                </c:pt>
                <c:pt idx="555">
                  <c:v>1.0294999999999999E-2</c:v>
                </c:pt>
                <c:pt idx="556">
                  <c:v>-0.7341312499999999</c:v>
                </c:pt>
                <c:pt idx="557">
                  <c:v>0.29209000000000002</c:v>
                </c:pt>
                <c:pt idx="558">
                  <c:v>2.2524999999999989E-2</c:v>
                </c:pt>
                <c:pt idx="5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3-4D5C-A862-53F9BCAC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'Z-scores&lt;2'!$C$1:$UP$1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  <c:pt idx="311">
                  <c:v>301</c:v>
                </c:pt>
                <c:pt idx="312">
                  <c:v>302</c:v>
                </c:pt>
                <c:pt idx="313">
                  <c:v>303</c:v>
                </c:pt>
                <c:pt idx="314">
                  <c:v>304</c:v>
                </c:pt>
                <c:pt idx="315">
                  <c:v>305</c:v>
                </c:pt>
                <c:pt idx="316">
                  <c:v>306</c:v>
                </c:pt>
                <c:pt idx="317">
                  <c:v>307</c:v>
                </c:pt>
                <c:pt idx="318">
                  <c:v>308</c:v>
                </c:pt>
                <c:pt idx="319">
                  <c:v>309</c:v>
                </c:pt>
                <c:pt idx="320">
                  <c:v>310</c:v>
                </c:pt>
                <c:pt idx="321">
                  <c:v>311</c:v>
                </c:pt>
                <c:pt idx="322">
                  <c:v>312</c:v>
                </c:pt>
                <c:pt idx="323">
                  <c:v>313</c:v>
                </c:pt>
                <c:pt idx="324">
                  <c:v>314</c:v>
                </c:pt>
                <c:pt idx="325">
                  <c:v>315</c:v>
                </c:pt>
                <c:pt idx="326">
                  <c:v>316</c:v>
                </c:pt>
                <c:pt idx="327">
                  <c:v>317</c:v>
                </c:pt>
                <c:pt idx="328">
                  <c:v>318</c:v>
                </c:pt>
                <c:pt idx="329">
                  <c:v>319</c:v>
                </c:pt>
                <c:pt idx="330">
                  <c:v>320</c:v>
                </c:pt>
                <c:pt idx="331">
                  <c:v>321</c:v>
                </c:pt>
                <c:pt idx="332">
                  <c:v>322</c:v>
                </c:pt>
                <c:pt idx="333">
                  <c:v>323</c:v>
                </c:pt>
                <c:pt idx="334">
                  <c:v>324</c:v>
                </c:pt>
                <c:pt idx="335">
                  <c:v>325</c:v>
                </c:pt>
                <c:pt idx="336">
                  <c:v>326</c:v>
                </c:pt>
                <c:pt idx="337">
                  <c:v>327</c:v>
                </c:pt>
                <c:pt idx="338">
                  <c:v>328</c:v>
                </c:pt>
                <c:pt idx="339">
                  <c:v>329</c:v>
                </c:pt>
                <c:pt idx="340">
                  <c:v>330</c:v>
                </c:pt>
                <c:pt idx="341">
                  <c:v>331</c:v>
                </c:pt>
                <c:pt idx="342">
                  <c:v>332</c:v>
                </c:pt>
                <c:pt idx="343">
                  <c:v>333</c:v>
                </c:pt>
                <c:pt idx="344">
                  <c:v>334</c:v>
                </c:pt>
                <c:pt idx="345">
                  <c:v>335</c:v>
                </c:pt>
                <c:pt idx="346">
                  <c:v>336</c:v>
                </c:pt>
                <c:pt idx="347">
                  <c:v>337</c:v>
                </c:pt>
                <c:pt idx="348">
                  <c:v>338</c:v>
                </c:pt>
                <c:pt idx="349">
                  <c:v>339</c:v>
                </c:pt>
                <c:pt idx="350">
                  <c:v>340</c:v>
                </c:pt>
                <c:pt idx="351">
                  <c:v>341</c:v>
                </c:pt>
                <c:pt idx="352">
                  <c:v>342</c:v>
                </c:pt>
                <c:pt idx="353">
                  <c:v>343</c:v>
                </c:pt>
                <c:pt idx="354">
                  <c:v>344</c:v>
                </c:pt>
                <c:pt idx="355">
                  <c:v>345</c:v>
                </c:pt>
                <c:pt idx="356">
                  <c:v>346</c:v>
                </c:pt>
                <c:pt idx="357">
                  <c:v>347</c:v>
                </c:pt>
                <c:pt idx="358">
                  <c:v>348</c:v>
                </c:pt>
                <c:pt idx="359">
                  <c:v>349</c:v>
                </c:pt>
                <c:pt idx="360">
                  <c:v>350</c:v>
                </c:pt>
                <c:pt idx="361">
                  <c:v>351</c:v>
                </c:pt>
                <c:pt idx="362">
                  <c:v>352</c:v>
                </c:pt>
                <c:pt idx="363">
                  <c:v>353</c:v>
                </c:pt>
                <c:pt idx="364">
                  <c:v>354</c:v>
                </c:pt>
                <c:pt idx="365">
                  <c:v>355</c:v>
                </c:pt>
                <c:pt idx="366">
                  <c:v>356</c:v>
                </c:pt>
                <c:pt idx="367">
                  <c:v>357</c:v>
                </c:pt>
                <c:pt idx="368">
                  <c:v>358</c:v>
                </c:pt>
                <c:pt idx="369">
                  <c:v>359</c:v>
                </c:pt>
                <c:pt idx="370">
                  <c:v>360</c:v>
                </c:pt>
                <c:pt idx="371">
                  <c:v>361</c:v>
                </c:pt>
                <c:pt idx="372">
                  <c:v>362</c:v>
                </c:pt>
                <c:pt idx="373">
                  <c:v>363</c:v>
                </c:pt>
                <c:pt idx="374">
                  <c:v>364</c:v>
                </c:pt>
                <c:pt idx="375">
                  <c:v>365</c:v>
                </c:pt>
                <c:pt idx="376">
                  <c:v>366</c:v>
                </c:pt>
                <c:pt idx="377">
                  <c:v>367</c:v>
                </c:pt>
                <c:pt idx="378">
                  <c:v>368</c:v>
                </c:pt>
                <c:pt idx="379">
                  <c:v>369</c:v>
                </c:pt>
                <c:pt idx="380">
                  <c:v>370</c:v>
                </c:pt>
                <c:pt idx="381">
                  <c:v>371</c:v>
                </c:pt>
                <c:pt idx="382">
                  <c:v>372</c:v>
                </c:pt>
                <c:pt idx="383">
                  <c:v>373</c:v>
                </c:pt>
                <c:pt idx="384">
                  <c:v>374</c:v>
                </c:pt>
                <c:pt idx="385">
                  <c:v>375</c:v>
                </c:pt>
                <c:pt idx="386">
                  <c:v>376</c:v>
                </c:pt>
                <c:pt idx="387">
                  <c:v>377</c:v>
                </c:pt>
                <c:pt idx="388">
                  <c:v>378</c:v>
                </c:pt>
                <c:pt idx="389">
                  <c:v>379</c:v>
                </c:pt>
                <c:pt idx="390">
                  <c:v>380</c:v>
                </c:pt>
                <c:pt idx="391">
                  <c:v>381</c:v>
                </c:pt>
                <c:pt idx="392">
                  <c:v>382</c:v>
                </c:pt>
                <c:pt idx="393">
                  <c:v>383</c:v>
                </c:pt>
                <c:pt idx="394">
                  <c:v>384</c:v>
                </c:pt>
                <c:pt idx="395">
                  <c:v>385</c:v>
                </c:pt>
                <c:pt idx="396">
                  <c:v>386</c:v>
                </c:pt>
                <c:pt idx="397">
                  <c:v>387</c:v>
                </c:pt>
                <c:pt idx="398">
                  <c:v>388</c:v>
                </c:pt>
                <c:pt idx="399">
                  <c:v>389</c:v>
                </c:pt>
                <c:pt idx="400">
                  <c:v>390</c:v>
                </c:pt>
                <c:pt idx="401">
                  <c:v>391</c:v>
                </c:pt>
                <c:pt idx="402">
                  <c:v>392</c:v>
                </c:pt>
                <c:pt idx="403">
                  <c:v>393</c:v>
                </c:pt>
                <c:pt idx="404">
                  <c:v>394</c:v>
                </c:pt>
                <c:pt idx="405">
                  <c:v>395</c:v>
                </c:pt>
                <c:pt idx="406">
                  <c:v>396</c:v>
                </c:pt>
                <c:pt idx="407">
                  <c:v>397</c:v>
                </c:pt>
                <c:pt idx="408">
                  <c:v>398</c:v>
                </c:pt>
                <c:pt idx="409">
                  <c:v>399</c:v>
                </c:pt>
                <c:pt idx="410">
                  <c:v>400</c:v>
                </c:pt>
                <c:pt idx="411">
                  <c:v>401</c:v>
                </c:pt>
                <c:pt idx="412">
                  <c:v>402</c:v>
                </c:pt>
                <c:pt idx="413">
                  <c:v>403</c:v>
                </c:pt>
                <c:pt idx="414">
                  <c:v>404</c:v>
                </c:pt>
                <c:pt idx="415">
                  <c:v>405</c:v>
                </c:pt>
                <c:pt idx="416">
                  <c:v>406</c:v>
                </c:pt>
                <c:pt idx="417">
                  <c:v>407</c:v>
                </c:pt>
                <c:pt idx="418">
                  <c:v>408</c:v>
                </c:pt>
                <c:pt idx="419">
                  <c:v>409</c:v>
                </c:pt>
                <c:pt idx="420">
                  <c:v>410</c:v>
                </c:pt>
                <c:pt idx="421">
                  <c:v>411</c:v>
                </c:pt>
                <c:pt idx="422">
                  <c:v>412</c:v>
                </c:pt>
                <c:pt idx="423">
                  <c:v>413</c:v>
                </c:pt>
                <c:pt idx="424">
                  <c:v>414</c:v>
                </c:pt>
                <c:pt idx="425">
                  <c:v>415</c:v>
                </c:pt>
                <c:pt idx="426">
                  <c:v>416</c:v>
                </c:pt>
                <c:pt idx="427">
                  <c:v>417</c:v>
                </c:pt>
                <c:pt idx="428">
                  <c:v>418</c:v>
                </c:pt>
                <c:pt idx="429">
                  <c:v>419</c:v>
                </c:pt>
                <c:pt idx="430">
                  <c:v>420</c:v>
                </c:pt>
                <c:pt idx="431">
                  <c:v>421</c:v>
                </c:pt>
                <c:pt idx="432">
                  <c:v>422</c:v>
                </c:pt>
                <c:pt idx="433">
                  <c:v>423</c:v>
                </c:pt>
                <c:pt idx="434">
                  <c:v>424</c:v>
                </c:pt>
                <c:pt idx="435">
                  <c:v>425</c:v>
                </c:pt>
                <c:pt idx="436">
                  <c:v>426</c:v>
                </c:pt>
                <c:pt idx="437">
                  <c:v>427</c:v>
                </c:pt>
                <c:pt idx="438">
                  <c:v>428</c:v>
                </c:pt>
                <c:pt idx="439">
                  <c:v>429</c:v>
                </c:pt>
                <c:pt idx="440">
                  <c:v>430</c:v>
                </c:pt>
                <c:pt idx="441">
                  <c:v>431</c:v>
                </c:pt>
                <c:pt idx="442">
                  <c:v>432</c:v>
                </c:pt>
                <c:pt idx="443">
                  <c:v>433</c:v>
                </c:pt>
                <c:pt idx="444">
                  <c:v>434</c:v>
                </c:pt>
                <c:pt idx="445">
                  <c:v>435</c:v>
                </c:pt>
                <c:pt idx="446">
                  <c:v>436</c:v>
                </c:pt>
                <c:pt idx="447">
                  <c:v>437</c:v>
                </c:pt>
                <c:pt idx="448">
                  <c:v>438</c:v>
                </c:pt>
                <c:pt idx="449">
                  <c:v>439</c:v>
                </c:pt>
                <c:pt idx="450">
                  <c:v>440</c:v>
                </c:pt>
                <c:pt idx="451">
                  <c:v>441</c:v>
                </c:pt>
                <c:pt idx="452">
                  <c:v>442</c:v>
                </c:pt>
                <c:pt idx="453">
                  <c:v>443</c:v>
                </c:pt>
                <c:pt idx="454">
                  <c:v>444</c:v>
                </c:pt>
                <c:pt idx="455">
                  <c:v>445</c:v>
                </c:pt>
                <c:pt idx="456">
                  <c:v>446</c:v>
                </c:pt>
                <c:pt idx="457">
                  <c:v>447</c:v>
                </c:pt>
                <c:pt idx="458">
                  <c:v>448</c:v>
                </c:pt>
                <c:pt idx="459">
                  <c:v>449</c:v>
                </c:pt>
                <c:pt idx="460">
                  <c:v>450</c:v>
                </c:pt>
                <c:pt idx="461">
                  <c:v>451</c:v>
                </c:pt>
                <c:pt idx="462">
                  <c:v>452</c:v>
                </c:pt>
                <c:pt idx="463">
                  <c:v>453</c:v>
                </c:pt>
                <c:pt idx="464">
                  <c:v>454</c:v>
                </c:pt>
                <c:pt idx="465">
                  <c:v>455</c:v>
                </c:pt>
                <c:pt idx="466">
                  <c:v>456</c:v>
                </c:pt>
                <c:pt idx="467">
                  <c:v>457</c:v>
                </c:pt>
                <c:pt idx="468">
                  <c:v>458</c:v>
                </c:pt>
                <c:pt idx="469">
                  <c:v>459</c:v>
                </c:pt>
                <c:pt idx="470">
                  <c:v>460</c:v>
                </c:pt>
                <c:pt idx="471">
                  <c:v>461</c:v>
                </c:pt>
                <c:pt idx="472">
                  <c:v>462</c:v>
                </c:pt>
                <c:pt idx="473">
                  <c:v>463</c:v>
                </c:pt>
                <c:pt idx="474">
                  <c:v>464</c:v>
                </c:pt>
                <c:pt idx="475">
                  <c:v>465</c:v>
                </c:pt>
                <c:pt idx="476">
                  <c:v>466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471</c:v>
                </c:pt>
                <c:pt idx="482">
                  <c:v>472</c:v>
                </c:pt>
                <c:pt idx="483">
                  <c:v>473</c:v>
                </c:pt>
                <c:pt idx="484">
                  <c:v>474</c:v>
                </c:pt>
                <c:pt idx="485">
                  <c:v>475</c:v>
                </c:pt>
                <c:pt idx="486">
                  <c:v>476</c:v>
                </c:pt>
                <c:pt idx="487">
                  <c:v>477</c:v>
                </c:pt>
                <c:pt idx="488">
                  <c:v>478</c:v>
                </c:pt>
                <c:pt idx="489">
                  <c:v>479</c:v>
                </c:pt>
                <c:pt idx="490">
                  <c:v>480</c:v>
                </c:pt>
                <c:pt idx="491">
                  <c:v>481</c:v>
                </c:pt>
                <c:pt idx="492">
                  <c:v>482</c:v>
                </c:pt>
                <c:pt idx="493">
                  <c:v>483</c:v>
                </c:pt>
                <c:pt idx="494">
                  <c:v>484</c:v>
                </c:pt>
                <c:pt idx="495">
                  <c:v>485</c:v>
                </c:pt>
                <c:pt idx="496">
                  <c:v>486</c:v>
                </c:pt>
                <c:pt idx="497">
                  <c:v>487</c:v>
                </c:pt>
                <c:pt idx="498">
                  <c:v>488</c:v>
                </c:pt>
                <c:pt idx="499">
                  <c:v>489</c:v>
                </c:pt>
                <c:pt idx="500">
                  <c:v>490</c:v>
                </c:pt>
                <c:pt idx="501">
                  <c:v>491</c:v>
                </c:pt>
                <c:pt idx="502">
                  <c:v>492</c:v>
                </c:pt>
                <c:pt idx="503">
                  <c:v>493</c:v>
                </c:pt>
                <c:pt idx="504">
                  <c:v>494</c:v>
                </c:pt>
                <c:pt idx="505">
                  <c:v>495</c:v>
                </c:pt>
                <c:pt idx="506">
                  <c:v>496</c:v>
                </c:pt>
                <c:pt idx="507">
                  <c:v>497</c:v>
                </c:pt>
                <c:pt idx="508">
                  <c:v>498</c:v>
                </c:pt>
                <c:pt idx="509">
                  <c:v>499</c:v>
                </c:pt>
                <c:pt idx="510">
                  <c:v>500</c:v>
                </c:pt>
                <c:pt idx="511">
                  <c:v>501</c:v>
                </c:pt>
                <c:pt idx="512">
                  <c:v>502</c:v>
                </c:pt>
                <c:pt idx="513">
                  <c:v>503</c:v>
                </c:pt>
                <c:pt idx="514">
                  <c:v>504</c:v>
                </c:pt>
                <c:pt idx="515">
                  <c:v>505</c:v>
                </c:pt>
                <c:pt idx="516">
                  <c:v>506</c:v>
                </c:pt>
                <c:pt idx="517">
                  <c:v>507</c:v>
                </c:pt>
                <c:pt idx="518">
                  <c:v>508</c:v>
                </c:pt>
                <c:pt idx="519">
                  <c:v>509</c:v>
                </c:pt>
                <c:pt idx="520">
                  <c:v>510</c:v>
                </c:pt>
                <c:pt idx="521">
                  <c:v>511</c:v>
                </c:pt>
                <c:pt idx="522">
                  <c:v>512</c:v>
                </c:pt>
                <c:pt idx="523">
                  <c:v>513</c:v>
                </c:pt>
                <c:pt idx="524">
                  <c:v>514</c:v>
                </c:pt>
                <c:pt idx="525">
                  <c:v>515</c:v>
                </c:pt>
                <c:pt idx="526">
                  <c:v>516</c:v>
                </c:pt>
                <c:pt idx="527">
                  <c:v>517</c:v>
                </c:pt>
                <c:pt idx="528">
                  <c:v>518</c:v>
                </c:pt>
                <c:pt idx="529">
                  <c:v>519</c:v>
                </c:pt>
                <c:pt idx="530">
                  <c:v>520</c:v>
                </c:pt>
                <c:pt idx="531">
                  <c:v>521</c:v>
                </c:pt>
                <c:pt idx="532">
                  <c:v>522</c:v>
                </c:pt>
                <c:pt idx="533">
                  <c:v>523</c:v>
                </c:pt>
                <c:pt idx="534">
                  <c:v>524</c:v>
                </c:pt>
                <c:pt idx="535">
                  <c:v>525</c:v>
                </c:pt>
                <c:pt idx="536">
                  <c:v>526</c:v>
                </c:pt>
                <c:pt idx="537">
                  <c:v>527</c:v>
                </c:pt>
                <c:pt idx="538">
                  <c:v>528</c:v>
                </c:pt>
                <c:pt idx="539">
                  <c:v>529</c:v>
                </c:pt>
                <c:pt idx="540">
                  <c:v>530</c:v>
                </c:pt>
                <c:pt idx="541">
                  <c:v>531</c:v>
                </c:pt>
                <c:pt idx="542">
                  <c:v>532</c:v>
                </c:pt>
                <c:pt idx="543">
                  <c:v>533</c:v>
                </c:pt>
                <c:pt idx="544">
                  <c:v>534</c:v>
                </c:pt>
                <c:pt idx="545">
                  <c:v>535</c:v>
                </c:pt>
                <c:pt idx="546">
                  <c:v>536</c:v>
                </c:pt>
                <c:pt idx="547">
                  <c:v>537</c:v>
                </c:pt>
                <c:pt idx="548">
                  <c:v>538</c:v>
                </c:pt>
                <c:pt idx="549">
                  <c:v>539</c:v>
                </c:pt>
                <c:pt idx="550">
                  <c:v>540</c:v>
                </c:pt>
                <c:pt idx="551">
                  <c:v>541</c:v>
                </c:pt>
                <c:pt idx="552">
                  <c:v>542</c:v>
                </c:pt>
                <c:pt idx="553">
                  <c:v>543</c:v>
                </c:pt>
                <c:pt idx="554">
                  <c:v>544</c:v>
                </c:pt>
                <c:pt idx="555">
                  <c:v>545</c:v>
                </c:pt>
                <c:pt idx="556">
                  <c:v>546</c:v>
                </c:pt>
                <c:pt idx="557">
                  <c:v>547</c:v>
                </c:pt>
                <c:pt idx="558">
                  <c:v>548</c:v>
                </c:pt>
                <c:pt idx="559">
                  <c:v>549</c:v>
                </c:pt>
              </c:numCache>
            </c:numRef>
          </c:cat>
          <c:val>
            <c:numRef>
              <c:f>'Z-scores&lt;2'!$C$23:$UP$23</c:f>
              <c:numCache>
                <c:formatCode>0</c:formatCode>
                <c:ptCount val="5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3-4D5C-A862-53F9BCACBF1C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'Z-scores&lt;2'!$C$1:$UP$1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  <c:pt idx="311">
                  <c:v>301</c:v>
                </c:pt>
                <c:pt idx="312">
                  <c:v>302</c:v>
                </c:pt>
                <c:pt idx="313">
                  <c:v>303</c:v>
                </c:pt>
                <c:pt idx="314">
                  <c:v>304</c:v>
                </c:pt>
                <c:pt idx="315">
                  <c:v>305</c:v>
                </c:pt>
                <c:pt idx="316">
                  <c:v>306</c:v>
                </c:pt>
                <c:pt idx="317">
                  <c:v>307</c:v>
                </c:pt>
                <c:pt idx="318">
                  <c:v>308</c:v>
                </c:pt>
                <c:pt idx="319">
                  <c:v>309</c:v>
                </c:pt>
                <c:pt idx="320">
                  <c:v>310</c:v>
                </c:pt>
                <c:pt idx="321">
                  <c:v>311</c:v>
                </c:pt>
                <c:pt idx="322">
                  <c:v>312</c:v>
                </c:pt>
                <c:pt idx="323">
                  <c:v>313</c:v>
                </c:pt>
                <c:pt idx="324">
                  <c:v>314</c:v>
                </c:pt>
                <c:pt idx="325">
                  <c:v>315</c:v>
                </c:pt>
                <c:pt idx="326">
                  <c:v>316</c:v>
                </c:pt>
                <c:pt idx="327">
                  <c:v>317</c:v>
                </c:pt>
                <c:pt idx="328">
                  <c:v>318</c:v>
                </c:pt>
                <c:pt idx="329">
                  <c:v>319</c:v>
                </c:pt>
                <c:pt idx="330">
                  <c:v>320</c:v>
                </c:pt>
                <c:pt idx="331">
                  <c:v>321</c:v>
                </c:pt>
                <c:pt idx="332">
                  <c:v>322</c:v>
                </c:pt>
                <c:pt idx="333">
                  <c:v>323</c:v>
                </c:pt>
                <c:pt idx="334">
                  <c:v>324</c:v>
                </c:pt>
                <c:pt idx="335">
                  <c:v>325</c:v>
                </c:pt>
                <c:pt idx="336">
                  <c:v>326</c:v>
                </c:pt>
                <c:pt idx="337">
                  <c:v>327</c:v>
                </c:pt>
                <c:pt idx="338">
                  <c:v>328</c:v>
                </c:pt>
                <c:pt idx="339">
                  <c:v>329</c:v>
                </c:pt>
                <c:pt idx="340">
                  <c:v>330</c:v>
                </c:pt>
                <c:pt idx="341">
                  <c:v>331</c:v>
                </c:pt>
                <c:pt idx="342">
                  <c:v>332</c:v>
                </c:pt>
                <c:pt idx="343">
                  <c:v>333</c:v>
                </c:pt>
                <c:pt idx="344">
                  <c:v>334</c:v>
                </c:pt>
                <c:pt idx="345">
                  <c:v>335</c:v>
                </c:pt>
                <c:pt idx="346">
                  <c:v>336</c:v>
                </c:pt>
                <c:pt idx="347">
                  <c:v>337</c:v>
                </c:pt>
                <c:pt idx="348">
                  <c:v>338</c:v>
                </c:pt>
                <c:pt idx="349">
                  <c:v>339</c:v>
                </c:pt>
                <c:pt idx="350">
                  <c:v>340</c:v>
                </c:pt>
                <c:pt idx="351">
                  <c:v>341</c:v>
                </c:pt>
                <c:pt idx="352">
                  <c:v>342</c:v>
                </c:pt>
                <c:pt idx="353">
                  <c:v>343</c:v>
                </c:pt>
                <c:pt idx="354">
                  <c:v>344</c:v>
                </c:pt>
                <c:pt idx="355">
                  <c:v>345</c:v>
                </c:pt>
                <c:pt idx="356">
                  <c:v>346</c:v>
                </c:pt>
                <c:pt idx="357">
                  <c:v>347</c:v>
                </c:pt>
                <c:pt idx="358">
                  <c:v>348</c:v>
                </c:pt>
                <c:pt idx="359">
                  <c:v>349</c:v>
                </c:pt>
                <c:pt idx="360">
                  <c:v>350</c:v>
                </c:pt>
                <c:pt idx="361">
                  <c:v>351</c:v>
                </c:pt>
                <c:pt idx="362">
                  <c:v>352</c:v>
                </c:pt>
                <c:pt idx="363">
                  <c:v>353</c:v>
                </c:pt>
                <c:pt idx="364">
                  <c:v>354</c:v>
                </c:pt>
                <c:pt idx="365">
                  <c:v>355</c:v>
                </c:pt>
                <c:pt idx="366">
                  <c:v>356</c:v>
                </c:pt>
                <c:pt idx="367">
                  <c:v>357</c:v>
                </c:pt>
                <c:pt idx="368">
                  <c:v>358</c:v>
                </c:pt>
                <c:pt idx="369">
                  <c:v>359</c:v>
                </c:pt>
                <c:pt idx="370">
                  <c:v>360</c:v>
                </c:pt>
                <c:pt idx="371">
                  <c:v>361</c:v>
                </c:pt>
                <c:pt idx="372">
                  <c:v>362</c:v>
                </c:pt>
                <c:pt idx="373">
                  <c:v>363</c:v>
                </c:pt>
                <c:pt idx="374">
                  <c:v>364</c:v>
                </c:pt>
                <c:pt idx="375">
                  <c:v>365</c:v>
                </c:pt>
                <c:pt idx="376">
                  <c:v>366</c:v>
                </c:pt>
                <c:pt idx="377">
                  <c:v>367</c:v>
                </c:pt>
                <c:pt idx="378">
                  <c:v>368</c:v>
                </c:pt>
                <c:pt idx="379">
                  <c:v>369</c:v>
                </c:pt>
                <c:pt idx="380">
                  <c:v>370</c:v>
                </c:pt>
                <c:pt idx="381">
                  <c:v>371</c:v>
                </c:pt>
                <c:pt idx="382">
                  <c:v>372</c:v>
                </c:pt>
                <c:pt idx="383">
                  <c:v>373</c:v>
                </c:pt>
                <c:pt idx="384">
                  <c:v>374</c:v>
                </c:pt>
                <c:pt idx="385">
                  <c:v>375</c:v>
                </c:pt>
                <c:pt idx="386">
                  <c:v>376</c:v>
                </c:pt>
                <c:pt idx="387">
                  <c:v>377</c:v>
                </c:pt>
                <c:pt idx="388">
                  <c:v>378</c:v>
                </c:pt>
                <c:pt idx="389">
                  <c:v>379</c:v>
                </c:pt>
                <c:pt idx="390">
                  <c:v>380</c:v>
                </c:pt>
                <c:pt idx="391">
                  <c:v>381</c:v>
                </c:pt>
                <c:pt idx="392">
                  <c:v>382</c:v>
                </c:pt>
                <c:pt idx="393">
                  <c:v>383</c:v>
                </c:pt>
                <c:pt idx="394">
                  <c:v>384</c:v>
                </c:pt>
                <c:pt idx="395">
                  <c:v>385</c:v>
                </c:pt>
                <c:pt idx="396">
                  <c:v>386</c:v>
                </c:pt>
                <c:pt idx="397">
                  <c:v>387</c:v>
                </c:pt>
                <c:pt idx="398">
                  <c:v>388</c:v>
                </c:pt>
                <c:pt idx="399">
                  <c:v>389</c:v>
                </c:pt>
                <c:pt idx="400">
                  <c:v>390</c:v>
                </c:pt>
                <c:pt idx="401">
                  <c:v>391</c:v>
                </c:pt>
                <c:pt idx="402">
                  <c:v>392</c:v>
                </c:pt>
                <c:pt idx="403">
                  <c:v>393</c:v>
                </c:pt>
                <c:pt idx="404">
                  <c:v>394</c:v>
                </c:pt>
                <c:pt idx="405">
                  <c:v>395</c:v>
                </c:pt>
                <c:pt idx="406">
                  <c:v>396</c:v>
                </c:pt>
                <c:pt idx="407">
                  <c:v>397</c:v>
                </c:pt>
                <c:pt idx="408">
                  <c:v>398</c:v>
                </c:pt>
                <c:pt idx="409">
                  <c:v>399</c:v>
                </c:pt>
                <c:pt idx="410">
                  <c:v>400</c:v>
                </c:pt>
                <c:pt idx="411">
                  <c:v>401</c:v>
                </c:pt>
                <c:pt idx="412">
                  <c:v>402</c:v>
                </c:pt>
                <c:pt idx="413">
                  <c:v>403</c:v>
                </c:pt>
                <c:pt idx="414">
                  <c:v>404</c:v>
                </c:pt>
                <c:pt idx="415">
                  <c:v>405</c:v>
                </c:pt>
                <c:pt idx="416">
                  <c:v>406</c:v>
                </c:pt>
                <c:pt idx="417">
                  <c:v>407</c:v>
                </c:pt>
                <c:pt idx="418">
                  <c:v>408</c:v>
                </c:pt>
                <c:pt idx="419">
                  <c:v>409</c:v>
                </c:pt>
                <c:pt idx="420">
                  <c:v>410</c:v>
                </c:pt>
                <c:pt idx="421">
                  <c:v>411</c:v>
                </c:pt>
                <c:pt idx="422">
                  <c:v>412</c:v>
                </c:pt>
                <c:pt idx="423">
                  <c:v>413</c:v>
                </c:pt>
                <c:pt idx="424">
                  <c:v>414</c:v>
                </c:pt>
                <c:pt idx="425">
                  <c:v>415</c:v>
                </c:pt>
                <c:pt idx="426">
                  <c:v>416</c:v>
                </c:pt>
                <c:pt idx="427">
                  <c:v>417</c:v>
                </c:pt>
                <c:pt idx="428">
                  <c:v>418</c:v>
                </c:pt>
                <c:pt idx="429">
                  <c:v>419</c:v>
                </c:pt>
                <c:pt idx="430">
                  <c:v>420</c:v>
                </c:pt>
                <c:pt idx="431">
                  <c:v>421</c:v>
                </c:pt>
                <c:pt idx="432">
                  <c:v>422</c:v>
                </c:pt>
                <c:pt idx="433">
                  <c:v>423</c:v>
                </c:pt>
                <c:pt idx="434">
                  <c:v>424</c:v>
                </c:pt>
                <c:pt idx="435">
                  <c:v>425</c:v>
                </c:pt>
                <c:pt idx="436">
                  <c:v>426</c:v>
                </c:pt>
                <c:pt idx="437">
                  <c:v>427</c:v>
                </c:pt>
                <c:pt idx="438">
                  <c:v>428</c:v>
                </c:pt>
                <c:pt idx="439">
                  <c:v>429</c:v>
                </c:pt>
                <c:pt idx="440">
                  <c:v>430</c:v>
                </c:pt>
                <c:pt idx="441">
                  <c:v>431</c:v>
                </c:pt>
                <c:pt idx="442">
                  <c:v>432</c:v>
                </c:pt>
                <c:pt idx="443">
                  <c:v>433</c:v>
                </c:pt>
                <c:pt idx="444">
                  <c:v>434</c:v>
                </c:pt>
                <c:pt idx="445">
                  <c:v>435</c:v>
                </c:pt>
                <c:pt idx="446">
                  <c:v>436</c:v>
                </c:pt>
                <c:pt idx="447">
                  <c:v>437</c:v>
                </c:pt>
                <c:pt idx="448">
                  <c:v>438</c:v>
                </c:pt>
                <c:pt idx="449">
                  <c:v>439</c:v>
                </c:pt>
                <c:pt idx="450">
                  <c:v>440</c:v>
                </c:pt>
                <c:pt idx="451">
                  <c:v>441</c:v>
                </c:pt>
                <c:pt idx="452">
                  <c:v>442</c:v>
                </c:pt>
                <c:pt idx="453">
                  <c:v>443</c:v>
                </c:pt>
                <c:pt idx="454">
                  <c:v>444</c:v>
                </c:pt>
                <c:pt idx="455">
                  <c:v>445</c:v>
                </c:pt>
                <c:pt idx="456">
                  <c:v>446</c:v>
                </c:pt>
                <c:pt idx="457">
                  <c:v>447</c:v>
                </c:pt>
                <c:pt idx="458">
                  <c:v>448</c:v>
                </c:pt>
                <c:pt idx="459">
                  <c:v>449</c:v>
                </c:pt>
                <c:pt idx="460">
                  <c:v>450</c:v>
                </c:pt>
                <c:pt idx="461">
                  <c:v>451</c:v>
                </c:pt>
                <c:pt idx="462">
                  <c:v>452</c:v>
                </c:pt>
                <c:pt idx="463">
                  <c:v>453</c:v>
                </c:pt>
                <c:pt idx="464">
                  <c:v>454</c:v>
                </c:pt>
                <c:pt idx="465">
                  <c:v>455</c:v>
                </c:pt>
                <c:pt idx="466">
                  <c:v>456</c:v>
                </c:pt>
                <c:pt idx="467">
                  <c:v>457</c:v>
                </c:pt>
                <c:pt idx="468">
                  <c:v>458</c:v>
                </c:pt>
                <c:pt idx="469">
                  <c:v>459</c:v>
                </c:pt>
                <c:pt idx="470">
                  <c:v>460</c:v>
                </c:pt>
                <c:pt idx="471">
                  <c:v>461</c:v>
                </c:pt>
                <c:pt idx="472">
                  <c:v>462</c:v>
                </c:pt>
                <c:pt idx="473">
                  <c:v>463</c:v>
                </c:pt>
                <c:pt idx="474">
                  <c:v>464</c:v>
                </c:pt>
                <c:pt idx="475">
                  <c:v>465</c:v>
                </c:pt>
                <c:pt idx="476">
                  <c:v>466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471</c:v>
                </c:pt>
                <c:pt idx="482">
                  <c:v>472</c:v>
                </c:pt>
                <c:pt idx="483">
                  <c:v>473</c:v>
                </c:pt>
                <c:pt idx="484">
                  <c:v>474</c:v>
                </c:pt>
                <c:pt idx="485">
                  <c:v>475</c:v>
                </c:pt>
                <c:pt idx="486">
                  <c:v>476</c:v>
                </c:pt>
                <c:pt idx="487">
                  <c:v>477</c:v>
                </c:pt>
                <c:pt idx="488">
                  <c:v>478</c:v>
                </c:pt>
                <c:pt idx="489">
                  <c:v>479</c:v>
                </c:pt>
                <c:pt idx="490">
                  <c:v>480</c:v>
                </c:pt>
                <c:pt idx="491">
                  <c:v>481</c:v>
                </c:pt>
                <c:pt idx="492">
                  <c:v>482</c:v>
                </c:pt>
                <c:pt idx="493">
                  <c:v>483</c:v>
                </c:pt>
                <c:pt idx="494">
                  <c:v>484</c:v>
                </c:pt>
                <c:pt idx="495">
                  <c:v>485</c:v>
                </c:pt>
                <c:pt idx="496">
                  <c:v>486</c:v>
                </c:pt>
                <c:pt idx="497">
                  <c:v>487</c:v>
                </c:pt>
                <c:pt idx="498">
                  <c:v>488</c:v>
                </c:pt>
                <c:pt idx="499">
                  <c:v>489</c:v>
                </c:pt>
                <c:pt idx="500">
                  <c:v>490</c:v>
                </c:pt>
                <c:pt idx="501">
                  <c:v>491</c:v>
                </c:pt>
                <c:pt idx="502">
                  <c:v>492</c:v>
                </c:pt>
                <c:pt idx="503">
                  <c:v>493</c:v>
                </c:pt>
                <c:pt idx="504">
                  <c:v>494</c:v>
                </c:pt>
                <c:pt idx="505">
                  <c:v>495</c:v>
                </c:pt>
                <c:pt idx="506">
                  <c:v>496</c:v>
                </c:pt>
                <c:pt idx="507">
                  <c:v>497</c:v>
                </c:pt>
                <c:pt idx="508">
                  <c:v>498</c:v>
                </c:pt>
                <c:pt idx="509">
                  <c:v>499</c:v>
                </c:pt>
                <c:pt idx="510">
                  <c:v>500</c:v>
                </c:pt>
                <c:pt idx="511">
                  <c:v>501</c:v>
                </c:pt>
                <c:pt idx="512">
                  <c:v>502</c:v>
                </c:pt>
                <c:pt idx="513">
                  <c:v>503</c:v>
                </c:pt>
                <c:pt idx="514">
                  <c:v>504</c:v>
                </c:pt>
                <c:pt idx="515">
                  <c:v>505</c:v>
                </c:pt>
                <c:pt idx="516">
                  <c:v>506</c:v>
                </c:pt>
                <c:pt idx="517">
                  <c:v>507</c:v>
                </c:pt>
                <c:pt idx="518">
                  <c:v>508</c:v>
                </c:pt>
                <c:pt idx="519">
                  <c:v>509</c:v>
                </c:pt>
                <c:pt idx="520">
                  <c:v>510</c:v>
                </c:pt>
                <c:pt idx="521">
                  <c:v>511</c:v>
                </c:pt>
                <c:pt idx="522">
                  <c:v>512</c:v>
                </c:pt>
                <c:pt idx="523">
                  <c:v>513</c:v>
                </c:pt>
                <c:pt idx="524">
                  <c:v>514</c:v>
                </c:pt>
                <c:pt idx="525">
                  <c:v>515</c:v>
                </c:pt>
                <c:pt idx="526">
                  <c:v>516</c:v>
                </c:pt>
                <c:pt idx="527">
                  <c:v>517</c:v>
                </c:pt>
                <c:pt idx="528">
                  <c:v>518</c:v>
                </c:pt>
                <c:pt idx="529">
                  <c:v>519</c:v>
                </c:pt>
                <c:pt idx="530">
                  <c:v>520</c:v>
                </c:pt>
                <c:pt idx="531">
                  <c:v>521</c:v>
                </c:pt>
                <c:pt idx="532">
                  <c:v>522</c:v>
                </c:pt>
                <c:pt idx="533">
                  <c:v>523</c:v>
                </c:pt>
                <c:pt idx="534">
                  <c:v>524</c:v>
                </c:pt>
                <c:pt idx="535">
                  <c:v>525</c:v>
                </c:pt>
                <c:pt idx="536">
                  <c:v>526</c:v>
                </c:pt>
                <c:pt idx="537">
                  <c:v>527</c:v>
                </c:pt>
                <c:pt idx="538">
                  <c:v>528</c:v>
                </c:pt>
                <c:pt idx="539">
                  <c:v>529</c:v>
                </c:pt>
                <c:pt idx="540">
                  <c:v>530</c:v>
                </c:pt>
                <c:pt idx="541">
                  <c:v>531</c:v>
                </c:pt>
                <c:pt idx="542">
                  <c:v>532</c:v>
                </c:pt>
                <c:pt idx="543">
                  <c:v>533</c:v>
                </c:pt>
                <c:pt idx="544">
                  <c:v>534</c:v>
                </c:pt>
                <c:pt idx="545">
                  <c:v>535</c:v>
                </c:pt>
                <c:pt idx="546">
                  <c:v>536</c:v>
                </c:pt>
                <c:pt idx="547">
                  <c:v>537</c:v>
                </c:pt>
                <c:pt idx="548">
                  <c:v>538</c:v>
                </c:pt>
                <c:pt idx="549">
                  <c:v>539</c:v>
                </c:pt>
                <c:pt idx="550">
                  <c:v>540</c:v>
                </c:pt>
                <c:pt idx="551">
                  <c:v>541</c:v>
                </c:pt>
                <c:pt idx="552">
                  <c:v>542</c:v>
                </c:pt>
                <c:pt idx="553">
                  <c:v>543</c:v>
                </c:pt>
                <c:pt idx="554">
                  <c:v>544</c:v>
                </c:pt>
                <c:pt idx="555">
                  <c:v>545</c:v>
                </c:pt>
                <c:pt idx="556">
                  <c:v>546</c:v>
                </c:pt>
                <c:pt idx="557">
                  <c:v>547</c:v>
                </c:pt>
                <c:pt idx="558">
                  <c:v>548</c:v>
                </c:pt>
                <c:pt idx="559">
                  <c:v>549</c:v>
                </c:pt>
              </c:numCache>
            </c:numRef>
          </c:cat>
          <c:val>
            <c:numRef>
              <c:f>'Z-scores&lt;2'!$C$24:$UP$24</c:f>
              <c:numCache>
                <c:formatCode>0</c:formatCode>
                <c:ptCount val="56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3-4D5C-A862-53F9BCAC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94</xdr:row>
      <xdr:rowOff>0</xdr:rowOff>
    </xdr:from>
    <xdr:to>
      <xdr:col>24</xdr:col>
      <xdr:colOff>609599</xdr:colOff>
      <xdr:row>126</xdr:row>
      <xdr:rowOff>28575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63329AE1-086C-4152-AA77-E55279394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21</xdr:col>
      <xdr:colOff>600076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8571220B-B894-4F29-8DC0-831FBBA2A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21</xdr:col>
      <xdr:colOff>600076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904718F-8DA5-4AFB-81D5-02BBB6F86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21</xdr:col>
      <xdr:colOff>600076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3CF37F02-E136-4603-9D87-C83CB7615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4762</xdr:rowOff>
    </xdr:from>
    <xdr:to>
      <xdr:col>22</xdr:col>
      <xdr:colOff>1</xdr:colOff>
      <xdr:row>52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9854EC4C-4EC8-436A-92E9-49AED2EB0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4762</xdr:rowOff>
    </xdr:from>
    <xdr:to>
      <xdr:col>22</xdr:col>
      <xdr:colOff>1</xdr:colOff>
      <xdr:row>52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DA871F5-E97C-41FC-80E1-46DC4A806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4762</xdr:rowOff>
    </xdr:from>
    <xdr:to>
      <xdr:col>22</xdr:col>
      <xdr:colOff>1</xdr:colOff>
      <xdr:row>52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A4CCA64-729D-4A50-B758-EBF5FF327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0</xdr:rowOff>
    </xdr:from>
    <xdr:to>
      <xdr:col>14</xdr:col>
      <xdr:colOff>686921</xdr:colOff>
      <xdr:row>47</xdr:row>
      <xdr:rowOff>100013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E7971ADE-EAD1-4D24-94D7-C01CC43CC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605116</xdr:colOff>
      <xdr:row>25</xdr:row>
      <xdr:rowOff>0</xdr:rowOff>
    </xdr:from>
    <xdr:to>
      <xdr:col>15</xdr:col>
      <xdr:colOff>3122</xdr:colOff>
      <xdr:row>47</xdr:row>
      <xdr:rowOff>100013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9F656D0-EAF6-427A-819D-E9892459B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0</xdr:rowOff>
    </xdr:from>
    <xdr:to>
      <xdr:col>15</xdr:col>
      <xdr:colOff>586067</xdr:colOff>
      <xdr:row>47</xdr:row>
      <xdr:rowOff>100013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E3DF36B-76A9-454E-A7FA-E64928397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8A1FC9-15EB-491E-B92D-7998619C0E73}" name="Tabel132" displayName="Tabel132" ref="A1:M1091" totalsRowShown="0" headerRowDxfId="42">
  <autoFilter ref="A1:M1091" xr:uid="{A63D692C-B97B-41F6-B185-1F8F0970EA26}"/>
  <tableColumns count="13">
    <tableColumn id="1" xr3:uid="{D257A963-31C1-492B-A5C5-A932F657D288}" name="Order" dataDxfId="41"/>
    <tableColumn id="2" xr3:uid="{2064652D-8DE7-4E9C-857F-7CA1C45F7BDE}" name="Region1" dataDxfId="40"/>
    <tableColumn id="3" xr3:uid="{733B41BF-0FB9-4D92-8617-54B3438FA95D}" name="Region2" dataDxfId="39"/>
    <tableColumn id="4" xr3:uid="{FD346F5A-BF94-46B5-A8B2-3A1985A6F8A1}" name="Region3" dataDxfId="38"/>
    <tableColumn id="5" xr3:uid="{988177B0-4902-4DA8-8E2E-A7DA0DACD48A}" name="Region4" dataDxfId="37"/>
    <tableColumn id="6" xr3:uid="{C842B390-E907-457C-80B0-42D92F2DA6DB}" name="Region5" dataDxfId="36"/>
    <tableColumn id="7" xr3:uid="{A1B1A1A6-E104-4DF2-902F-15C649AEDA51}" name="Region6" dataDxfId="35"/>
    <tableColumn id="8" xr3:uid="{27C59CA3-95C8-4F2B-8F10-7E361AC3DDEC}" name="Region7" dataDxfId="34"/>
    <tableColumn id="9" xr3:uid="{6919F8FC-E1AA-4AB6-B152-ACAE3C9D13F4}" name="Number" dataDxfId="33"/>
    <tableColumn id="10" xr3:uid="{0CC698A6-1984-4E0B-9066-C95D84578A79}" name="ID" dataDxfId="32"/>
    <tableColumn id="11" xr3:uid="{D294D7CF-0F01-42A8-9A43-8B2AD9E0947B}" name="Region" dataDxfId="31"/>
    <tableColumn id="12" xr3:uid="{CC89D017-4804-4FA5-9471-B3B6261157D2}" name="Cluster"/>
    <tableColumn id="13" xr3:uid="{E505D52D-3F6B-4919-A8EA-F4394B2316B9}" name="Naa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38F983-6926-43A5-9545-5901F1CE34EF}" name="Tabel3" displayName="Tabel3" ref="O1:P92" totalsRowShown="0" headerRowDxfId="30" dataDxfId="29">
  <autoFilter ref="O1:P92" xr:uid="{D2EEBBBD-05FA-46D7-A368-7978F684984D}"/>
  <tableColumns count="2">
    <tableColumn id="1" xr3:uid="{4DAFF3A2-A8A0-4914-8477-FE89D31CFBF6}" name="Cluster" dataDxfId="28"/>
    <tableColumn id="2" xr3:uid="{72D09FA3-9845-484B-B2C0-9C0E2F4CE6AC}" name="Naam" dataDxfId="2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771A-B4A3-4125-BF31-A61D7E0640C8}">
  <dimension ref="A1:Z124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10" bestFit="1" customWidth="1"/>
    <col min="2" max="2" width="23.85546875" customWidth="1"/>
    <col min="3" max="3" width="19.5703125" bestFit="1" customWidth="1"/>
    <col min="4" max="4" width="14.140625" bestFit="1" customWidth="1"/>
    <col min="5" max="21" width="8.5703125" bestFit="1" customWidth="1"/>
    <col min="22" max="22" width="10.28515625" bestFit="1" customWidth="1"/>
    <col min="23" max="23" width="10.28515625" customWidth="1"/>
    <col min="24" max="25" width="12" bestFit="1" customWidth="1"/>
    <col min="26" max="26" width="11.28515625" bestFit="1" customWidth="1"/>
  </cols>
  <sheetData>
    <row r="1" spans="1:26" x14ac:dyDescent="0.25"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12</v>
      </c>
      <c r="L2" s="1" t="s">
        <v>17</v>
      </c>
      <c r="M2" s="1" t="s">
        <v>19</v>
      </c>
      <c r="N2" s="1" t="s">
        <v>4</v>
      </c>
      <c r="O2" s="1" t="s">
        <v>11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18</v>
      </c>
      <c r="U2" s="1" t="s">
        <v>20</v>
      </c>
      <c r="V2" s="3" t="s">
        <v>1243</v>
      </c>
      <c r="W2" s="9" t="s">
        <v>1438</v>
      </c>
      <c r="X2" s="3" t="s">
        <v>582</v>
      </c>
      <c r="Y2" s="3" t="s">
        <v>583</v>
      </c>
      <c r="Z2" s="3" t="s">
        <v>584</v>
      </c>
    </row>
    <row r="3" spans="1:26" x14ac:dyDescent="0.25">
      <c r="A3">
        <v>0</v>
      </c>
      <c r="B3" t="s">
        <v>21</v>
      </c>
      <c r="C3">
        <v>0</v>
      </c>
      <c r="E3">
        <v>934616</v>
      </c>
      <c r="F3">
        <v>162114</v>
      </c>
      <c r="G3">
        <v>70396</v>
      </c>
      <c r="H3">
        <v>185434</v>
      </c>
      <c r="I3">
        <v>192266</v>
      </c>
      <c r="J3">
        <v>124025</v>
      </c>
      <c r="K3">
        <v>145132</v>
      </c>
      <c r="L3">
        <v>116310</v>
      </c>
      <c r="M3">
        <v>195147</v>
      </c>
      <c r="N3">
        <v>135274</v>
      </c>
      <c r="O3">
        <v>390286</v>
      </c>
      <c r="P3">
        <v>204167</v>
      </c>
      <c r="Q3">
        <v>229529</v>
      </c>
      <c r="R3">
        <v>177156</v>
      </c>
      <c r="S3">
        <v>316109</v>
      </c>
      <c r="T3">
        <v>124060</v>
      </c>
      <c r="U3">
        <v>218070</v>
      </c>
      <c r="V3">
        <f>IF(AND(Y3=0,Z3=0),0,1)</f>
        <v>1</v>
      </c>
      <c r="W3">
        <f>SUMIFS(Tabel132[Cluster],Tabel132[ID],A3)</f>
        <v>0</v>
      </c>
      <c r="X3">
        <f>IFERROR(_xlfn.T.TEST(E3:M3,N3:U3,2,2),"")</f>
        <v>0.9061948488023257</v>
      </c>
      <c r="Y3">
        <f t="shared" ref="Y3:Y66" si="0">AVERAGE(E3:M3)</f>
        <v>236160</v>
      </c>
      <c r="Z3">
        <f>AVERAGE(N3:U3)</f>
        <v>224331.375</v>
      </c>
    </row>
    <row r="4" spans="1:26" x14ac:dyDescent="0.25">
      <c r="A4">
        <v>1</v>
      </c>
      <c r="B4" t="s">
        <v>22</v>
      </c>
      <c r="C4">
        <v>75500</v>
      </c>
      <c r="D4">
        <v>557</v>
      </c>
      <c r="E4">
        <v>106</v>
      </c>
      <c r="F4">
        <v>15</v>
      </c>
      <c r="G4">
        <v>20</v>
      </c>
      <c r="H4">
        <v>0</v>
      </c>
      <c r="I4">
        <v>100</v>
      </c>
      <c r="J4">
        <v>22</v>
      </c>
      <c r="K4">
        <v>38</v>
      </c>
      <c r="L4">
        <v>17</v>
      </c>
      <c r="M4">
        <v>63</v>
      </c>
      <c r="N4">
        <v>4</v>
      </c>
      <c r="O4">
        <v>56</v>
      </c>
      <c r="P4">
        <v>87</v>
      </c>
      <c r="Q4">
        <v>0</v>
      </c>
      <c r="R4">
        <v>6</v>
      </c>
      <c r="S4">
        <v>6</v>
      </c>
      <c r="T4">
        <v>63</v>
      </c>
      <c r="U4">
        <v>25</v>
      </c>
      <c r="V4">
        <f t="shared" ref="V4:V67" si="1">IF(AND(Y4=0,Z4=0),0,1)</f>
        <v>1</v>
      </c>
      <c r="W4" s="10">
        <f>SUMIFS(Tabel132[Cluster],Tabel132[ID],A4)</f>
        <v>84</v>
      </c>
      <c r="X4">
        <f t="shared" ref="X4:X67" si="2">IFERROR(_xlfn.T.TEST(E4:M4,N4:U4,2,2),"")</f>
        <v>0.52486842468827355</v>
      </c>
      <c r="Y4">
        <f t="shared" si="0"/>
        <v>42.333333333333336</v>
      </c>
      <c r="Z4">
        <f t="shared" ref="Z4:Z67" si="3">AVERAGE(N4:U4)</f>
        <v>30.875</v>
      </c>
    </row>
    <row r="5" spans="1:26" x14ac:dyDescent="0.25">
      <c r="A5">
        <v>2</v>
      </c>
      <c r="B5" t="s">
        <v>23</v>
      </c>
      <c r="C5">
        <v>6200</v>
      </c>
      <c r="D5">
        <v>345</v>
      </c>
      <c r="E5">
        <v>1210</v>
      </c>
      <c r="F5">
        <v>309</v>
      </c>
      <c r="G5">
        <v>57</v>
      </c>
      <c r="H5">
        <v>405</v>
      </c>
      <c r="I5">
        <v>107</v>
      </c>
      <c r="J5">
        <v>232</v>
      </c>
      <c r="K5">
        <v>130</v>
      </c>
      <c r="L5">
        <v>330</v>
      </c>
      <c r="M5">
        <v>301</v>
      </c>
      <c r="N5">
        <v>196</v>
      </c>
      <c r="O5">
        <v>180</v>
      </c>
      <c r="P5">
        <v>549</v>
      </c>
      <c r="Q5">
        <v>37</v>
      </c>
      <c r="R5">
        <v>300</v>
      </c>
      <c r="S5">
        <v>208</v>
      </c>
      <c r="T5">
        <v>161</v>
      </c>
      <c r="U5">
        <v>415</v>
      </c>
      <c r="V5">
        <f t="shared" si="1"/>
        <v>1</v>
      </c>
      <c r="W5" s="10">
        <f>SUMIFS(Tabel132[Cluster],Tabel132[ID],A5)</f>
        <v>8</v>
      </c>
      <c r="X5">
        <f t="shared" si="2"/>
        <v>0.52701758153500278</v>
      </c>
      <c r="Y5">
        <f t="shared" si="0"/>
        <v>342.33333333333331</v>
      </c>
      <c r="Z5">
        <f t="shared" si="3"/>
        <v>255.75</v>
      </c>
    </row>
    <row r="6" spans="1:26" x14ac:dyDescent="0.25">
      <c r="A6">
        <v>3</v>
      </c>
      <c r="B6" t="s">
        <v>585</v>
      </c>
      <c r="C6">
        <v>118200</v>
      </c>
      <c r="D6">
        <v>1040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1"/>
        <v>0</v>
      </c>
      <c r="W6" s="10">
        <f>SUMIFS(Tabel132[Cluster],Tabel132[ID],A6)</f>
        <v>0</v>
      </c>
      <c r="X6" t="str">
        <f t="shared" si="2"/>
        <v/>
      </c>
      <c r="Y6">
        <f t="shared" si="0"/>
        <v>0</v>
      </c>
      <c r="Z6">
        <f t="shared" si="3"/>
        <v>0</v>
      </c>
    </row>
    <row r="7" spans="1:26" x14ac:dyDescent="0.25">
      <c r="A7">
        <v>4</v>
      </c>
      <c r="B7" t="s">
        <v>24</v>
      </c>
      <c r="C7">
        <v>79100</v>
      </c>
      <c r="D7">
        <v>339</v>
      </c>
      <c r="E7">
        <v>53103</v>
      </c>
      <c r="F7">
        <v>1824</v>
      </c>
      <c r="G7">
        <v>14643</v>
      </c>
      <c r="H7">
        <v>9592</v>
      </c>
      <c r="I7">
        <v>15276</v>
      </c>
      <c r="J7">
        <v>43731</v>
      </c>
      <c r="K7">
        <v>52639</v>
      </c>
      <c r="L7">
        <v>14692</v>
      </c>
      <c r="M7">
        <v>19213</v>
      </c>
      <c r="N7">
        <v>7878</v>
      </c>
      <c r="O7">
        <v>42425</v>
      </c>
      <c r="P7">
        <v>23709</v>
      </c>
      <c r="Q7">
        <v>15300</v>
      </c>
      <c r="R7">
        <v>36902</v>
      </c>
      <c r="S7">
        <v>15417</v>
      </c>
      <c r="T7">
        <v>8161</v>
      </c>
      <c r="U7">
        <v>40191</v>
      </c>
      <c r="V7">
        <f t="shared" si="1"/>
        <v>1</v>
      </c>
      <c r="W7" s="10">
        <f>SUMIFS(Tabel132[Cluster],Tabel132[ID],A7)</f>
        <v>86</v>
      </c>
      <c r="X7">
        <f t="shared" si="2"/>
        <v>0.88600249787680241</v>
      </c>
      <c r="Y7">
        <f t="shared" si="0"/>
        <v>24968.111111111109</v>
      </c>
      <c r="Z7">
        <f t="shared" si="3"/>
        <v>23747.875</v>
      </c>
    </row>
    <row r="8" spans="1:26" x14ac:dyDescent="0.25">
      <c r="A8">
        <v>6</v>
      </c>
      <c r="B8" t="s">
        <v>25</v>
      </c>
      <c r="C8">
        <v>107000</v>
      </c>
      <c r="D8">
        <v>784</v>
      </c>
      <c r="E8">
        <v>22324</v>
      </c>
      <c r="F8">
        <v>5860</v>
      </c>
      <c r="G8">
        <v>5870</v>
      </c>
      <c r="H8">
        <v>15768</v>
      </c>
      <c r="I8">
        <v>8243</v>
      </c>
      <c r="J8">
        <v>18404</v>
      </c>
      <c r="K8">
        <v>15279</v>
      </c>
      <c r="L8">
        <v>22672</v>
      </c>
      <c r="M8">
        <v>19394</v>
      </c>
      <c r="N8">
        <v>3482</v>
      </c>
      <c r="O8">
        <v>17074</v>
      </c>
      <c r="P8">
        <v>23993</v>
      </c>
      <c r="Q8">
        <v>2404</v>
      </c>
      <c r="R8">
        <v>15315</v>
      </c>
      <c r="S8">
        <v>15008</v>
      </c>
      <c r="T8">
        <v>5775</v>
      </c>
      <c r="U8">
        <v>15789</v>
      </c>
      <c r="V8">
        <f t="shared" si="1"/>
        <v>1</v>
      </c>
      <c r="W8" s="10">
        <f>SUMIFS(Tabel132[Cluster],Tabel132[ID],A8)</f>
        <v>0</v>
      </c>
      <c r="X8">
        <f t="shared" si="2"/>
        <v>0.47943979267317494</v>
      </c>
      <c r="Y8">
        <f t="shared" si="0"/>
        <v>14868.222222222223</v>
      </c>
      <c r="Z8">
        <f t="shared" si="3"/>
        <v>12355</v>
      </c>
    </row>
    <row r="9" spans="1:26" x14ac:dyDescent="0.25">
      <c r="A9">
        <v>7</v>
      </c>
      <c r="B9" t="s">
        <v>26</v>
      </c>
      <c r="C9">
        <v>85300</v>
      </c>
      <c r="D9">
        <v>1132</v>
      </c>
      <c r="E9">
        <v>21202</v>
      </c>
      <c r="F9">
        <v>6573</v>
      </c>
      <c r="G9">
        <v>3702</v>
      </c>
      <c r="H9">
        <v>8977</v>
      </c>
      <c r="I9">
        <v>11014</v>
      </c>
      <c r="J9">
        <v>5858</v>
      </c>
      <c r="K9">
        <v>3751</v>
      </c>
      <c r="L9">
        <v>6162</v>
      </c>
      <c r="M9">
        <v>10312</v>
      </c>
      <c r="N9">
        <v>649</v>
      </c>
      <c r="O9">
        <v>6606</v>
      </c>
      <c r="P9">
        <v>9280</v>
      </c>
      <c r="Q9">
        <v>6123</v>
      </c>
      <c r="R9">
        <v>11416</v>
      </c>
      <c r="S9">
        <v>5313</v>
      </c>
      <c r="T9">
        <v>1380</v>
      </c>
      <c r="U9">
        <v>4418</v>
      </c>
      <c r="V9">
        <f t="shared" si="1"/>
        <v>1</v>
      </c>
      <c r="W9" s="10">
        <f>SUMIFS(Tabel132[Cluster],Tabel132[ID],A9)</f>
        <v>93</v>
      </c>
      <c r="X9">
        <f t="shared" si="2"/>
        <v>0.20921947993937376</v>
      </c>
      <c r="Y9">
        <f t="shared" si="0"/>
        <v>8616.7777777777774</v>
      </c>
      <c r="Z9">
        <f t="shared" si="3"/>
        <v>5648.125</v>
      </c>
    </row>
    <row r="10" spans="1:26" x14ac:dyDescent="0.25">
      <c r="A10">
        <v>8</v>
      </c>
      <c r="B10" t="s">
        <v>586</v>
      </c>
      <c r="C10">
        <v>100</v>
      </c>
      <c r="D10">
        <v>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1"/>
        <v>0</v>
      </c>
      <c r="W10" s="10">
        <f>SUMIFS(Tabel132[Cluster],Tabel132[ID],A10)</f>
        <v>0</v>
      </c>
      <c r="X10" t="str">
        <f t="shared" si="2"/>
        <v/>
      </c>
      <c r="Y10">
        <f t="shared" si="0"/>
        <v>0</v>
      </c>
      <c r="Z10">
        <f t="shared" si="3"/>
        <v>0</v>
      </c>
    </row>
    <row r="11" spans="1:26" x14ac:dyDescent="0.25">
      <c r="A11">
        <v>9</v>
      </c>
      <c r="B11" t="s">
        <v>27</v>
      </c>
      <c r="C11">
        <v>7500</v>
      </c>
      <c r="D11">
        <v>361</v>
      </c>
      <c r="E11">
        <v>124</v>
      </c>
      <c r="F11">
        <v>0</v>
      </c>
      <c r="G11">
        <v>6</v>
      </c>
      <c r="H11">
        <v>22</v>
      </c>
      <c r="I11">
        <v>95</v>
      </c>
      <c r="J11">
        <v>590</v>
      </c>
      <c r="K11">
        <v>694</v>
      </c>
      <c r="L11">
        <v>136</v>
      </c>
      <c r="M11">
        <v>488</v>
      </c>
      <c r="N11">
        <v>606</v>
      </c>
      <c r="O11">
        <v>1561</v>
      </c>
      <c r="P11">
        <v>632</v>
      </c>
      <c r="Q11">
        <v>19</v>
      </c>
      <c r="R11">
        <v>57</v>
      </c>
      <c r="S11">
        <v>101</v>
      </c>
      <c r="T11">
        <v>402</v>
      </c>
      <c r="U11">
        <v>80</v>
      </c>
      <c r="V11">
        <f t="shared" si="1"/>
        <v>1</v>
      </c>
      <c r="W11" s="10">
        <f>SUMIFS(Tabel132[Cluster],Tabel132[ID],A11)</f>
        <v>10</v>
      </c>
      <c r="X11">
        <f t="shared" si="2"/>
        <v>0.34516087462690337</v>
      </c>
      <c r="Y11">
        <f t="shared" si="0"/>
        <v>239.44444444444446</v>
      </c>
      <c r="Z11">
        <f t="shared" si="3"/>
        <v>432.25</v>
      </c>
    </row>
    <row r="12" spans="1:26" x14ac:dyDescent="0.25">
      <c r="A12">
        <v>10</v>
      </c>
      <c r="B12" t="s">
        <v>28</v>
      </c>
      <c r="C12">
        <v>81100</v>
      </c>
      <c r="D12">
        <v>294</v>
      </c>
      <c r="E12">
        <v>11490</v>
      </c>
      <c r="F12">
        <v>752</v>
      </c>
      <c r="G12">
        <v>4423</v>
      </c>
      <c r="H12">
        <v>1568</v>
      </c>
      <c r="I12">
        <v>1582</v>
      </c>
      <c r="J12">
        <v>19004</v>
      </c>
      <c r="K12">
        <v>11964</v>
      </c>
      <c r="L12">
        <v>1708</v>
      </c>
      <c r="M12">
        <v>11846</v>
      </c>
      <c r="N12">
        <v>4352</v>
      </c>
      <c r="O12">
        <v>10377</v>
      </c>
      <c r="P12">
        <v>2023</v>
      </c>
      <c r="Q12">
        <v>2343</v>
      </c>
      <c r="R12">
        <v>11015</v>
      </c>
      <c r="S12">
        <v>7367</v>
      </c>
      <c r="T12">
        <v>2017</v>
      </c>
      <c r="U12">
        <v>13843</v>
      </c>
      <c r="V12">
        <f t="shared" si="1"/>
        <v>1</v>
      </c>
      <c r="W12" s="10">
        <f>SUMIFS(Tabel132[Cluster],Tabel132[ID],A12)</f>
        <v>89</v>
      </c>
      <c r="X12">
        <f t="shared" si="2"/>
        <v>0.86559048722652565</v>
      </c>
      <c r="Y12">
        <f t="shared" si="0"/>
        <v>7148.5555555555557</v>
      </c>
      <c r="Z12">
        <f t="shared" si="3"/>
        <v>6667.125</v>
      </c>
    </row>
    <row r="13" spans="1:26" x14ac:dyDescent="0.25">
      <c r="A13">
        <v>11</v>
      </c>
      <c r="B13" t="s">
        <v>587</v>
      </c>
      <c r="C13">
        <v>118300</v>
      </c>
      <c r="D13">
        <v>1040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1"/>
        <v>0</v>
      </c>
      <c r="W13" s="10">
        <f>SUMIFS(Tabel132[Cluster],Tabel132[ID],A13)</f>
        <v>0</v>
      </c>
      <c r="X13" t="str">
        <f t="shared" si="2"/>
        <v/>
      </c>
      <c r="Y13">
        <f t="shared" si="0"/>
        <v>0</v>
      </c>
      <c r="Z13">
        <f t="shared" si="3"/>
        <v>0</v>
      </c>
    </row>
    <row r="14" spans="1:26" x14ac:dyDescent="0.25">
      <c r="A14">
        <v>12</v>
      </c>
      <c r="B14" t="s">
        <v>588</v>
      </c>
      <c r="C14">
        <v>84100</v>
      </c>
      <c r="D14">
        <v>165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1"/>
        <v>0</v>
      </c>
      <c r="W14" s="10">
        <f>SUMIFS(Tabel132[Cluster],Tabel132[ID],A14)</f>
        <v>92</v>
      </c>
      <c r="X14" t="str">
        <f t="shared" si="2"/>
        <v/>
      </c>
      <c r="Y14">
        <f t="shared" si="0"/>
        <v>0</v>
      </c>
      <c r="Z14">
        <f t="shared" si="3"/>
        <v>0</v>
      </c>
    </row>
    <row r="15" spans="1:26" x14ac:dyDescent="0.25">
      <c r="A15">
        <v>14</v>
      </c>
      <c r="B15" t="s">
        <v>589</v>
      </c>
      <c r="C15">
        <v>108200</v>
      </c>
      <c r="D15">
        <v>896</v>
      </c>
      <c r="E15">
        <v>7</v>
      </c>
      <c r="F15">
        <v>1</v>
      </c>
      <c r="G15">
        <v>0</v>
      </c>
      <c r="H15">
        <v>0</v>
      </c>
      <c r="I15">
        <v>0</v>
      </c>
      <c r="J15">
        <v>18</v>
      </c>
      <c r="K15">
        <v>0</v>
      </c>
      <c r="L15">
        <v>0</v>
      </c>
      <c r="M15">
        <v>0</v>
      </c>
      <c r="N15">
        <v>0</v>
      </c>
      <c r="O15">
        <v>4</v>
      </c>
      <c r="P15">
        <v>1</v>
      </c>
      <c r="Q15">
        <v>0</v>
      </c>
      <c r="R15">
        <v>1</v>
      </c>
      <c r="S15">
        <v>0</v>
      </c>
      <c r="T15">
        <v>0</v>
      </c>
      <c r="U15">
        <v>3</v>
      </c>
      <c r="V15">
        <f t="shared" si="1"/>
        <v>1</v>
      </c>
      <c r="W15" s="10">
        <f>SUMIFS(Tabel132[Cluster],Tabel132[ID],A15)</f>
        <v>0</v>
      </c>
      <c r="X15">
        <f t="shared" si="2"/>
        <v>0.44116826555466526</v>
      </c>
      <c r="Y15">
        <f t="shared" si="0"/>
        <v>2.8888888888888888</v>
      </c>
      <c r="Z15">
        <f t="shared" si="3"/>
        <v>1.125</v>
      </c>
    </row>
    <row r="16" spans="1:26" x14ac:dyDescent="0.25">
      <c r="A16">
        <v>15</v>
      </c>
      <c r="B16" t="s">
        <v>29</v>
      </c>
      <c r="C16">
        <v>68100</v>
      </c>
      <c r="D16">
        <v>571</v>
      </c>
      <c r="E16">
        <v>2</v>
      </c>
      <c r="F16">
        <v>22</v>
      </c>
      <c r="G16">
        <v>110</v>
      </c>
      <c r="H16">
        <v>0</v>
      </c>
      <c r="I16">
        <v>20</v>
      </c>
      <c r="J16">
        <v>999</v>
      </c>
      <c r="K16">
        <v>164</v>
      </c>
      <c r="L16">
        <v>3</v>
      </c>
      <c r="M16">
        <v>1</v>
      </c>
      <c r="N16">
        <v>10</v>
      </c>
      <c r="O16">
        <v>3716</v>
      </c>
      <c r="P16">
        <v>0</v>
      </c>
      <c r="Q16">
        <v>0</v>
      </c>
      <c r="R16">
        <v>13</v>
      </c>
      <c r="S16">
        <v>0</v>
      </c>
      <c r="T16">
        <v>21</v>
      </c>
      <c r="U16">
        <v>413</v>
      </c>
      <c r="V16">
        <f t="shared" si="1"/>
        <v>1</v>
      </c>
      <c r="W16" s="10">
        <f>SUMIFS(Tabel132[Cluster],Tabel132[ID],A16)</f>
        <v>80</v>
      </c>
      <c r="X16">
        <f t="shared" si="2"/>
        <v>0.41402859035952388</v>
      </c>
      <c r="Y16">
        <f t="shared" si="0"/>
        <v>146.77777777777777</v>
      </c>
      <c r="Z16">
        <f t="shared" si="3"/>
        <v>521.625</v>
      </c>
    </row>
    <row r="17" spans="1:26" x14ac:dyDescent="0.25">
      <c r="A17">
        <v>16</v>
      </c>
      <c r="B17" t="s">
        <v>590</v>
      </c>
      <c r="C17">
        <v>46500</v>
      </c>
      <c r="D17">
        <v>703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 t="shared" si="1"/>
        <v>0</v>
      </c>
      <c r="W17" s="10">
        <f>SUMIFS(Tabel132[Cluster],Tabel132[ID],A17)</f>
        <v>61</v>
      </c>
      <c r="X17" t="str">
        <f t="shared" si="2"/>
        <v/>
      </c>
      <c r="Y17">
        <f t="shared" si="0"/>
        <v>0</v>
      </c>
      <c r="Z17">
        <f t="shared" si="3"/>
        <v>0</v>
      </c>
    </row>
    <row r="18" spans="1:26" x14ac:dyDescent="0.25">
      <c r="A18">
        <v>17</v>
      </c>
      <c r="B18" t="s">
        <v>30</v>
      </c>
      <c r="C18">
        <v>81000</v>
      </c>
      <c r="D18">
        <v>294</v>
      </c>
      <c r="E18">
        <v>15810</v>
      </c>
      <c r="F18">
        <v>204</v>
      </c>
      <c r="G18">
        <v>6756</v>
      </c>
      <c r="H18">
        <v>2473</v>
      </c>
      <c r="I18">
        <v>3549</v>
      </c>
      <c r="J18">
        <v>24380</v>
      </c>
      <c r="K18">
        <v>19162</v>
      </c>
      <c r="L18">
        <v>2202</v>
      </c>
      <c r="M18">
        <v>13775</v>
      </c>
      <c r="N18">
        <v>4774</v>
      </c>
      <c r="O18">
        <v>12774</v>
      </c>
      <c r="P18">
        <v>4171</v>
      </c>
      <c r="Q18">
        <v>1002</v>
      </c>
      <c r="R18">
        <v>14954</v>
      </c>
      <c r="S18">
        <v>6877</v>
      </c>
      <c r="T18">
        <v>1482</v>
      </c>
      <c r="U18">
        <v>18044</v>
      </c>
      <c r="V18">
        <f t="shared" si="1"/>
        <v>1</v>
      </c>
      <c r="W18" s="10">
        <f>SUMIFS(Tabel132[Cluster],Tabel132[ID],A18)</f>
        <v>89</v>
      </c>
      <c r="X18">
        <f t="shared" si="2"/>
        <v>0.63775086187755858</v>
      </c>
      <c r="Y18">
        <f t="shared" si="0"/>
        <v>9812.3333333333339</v>
      </c>
      <c r="Z18">
        <f t="shared" si="3"/>
        <v>8009.75</v>
      </c>
    </row>
    <row r="19" spans="1:26" x14ac:dyDescent="0.25">
      <c r="A19">
        <v>18</v>
      </c>
      <c r="B19" t="s">
        <v>591</v>
      </c>
      <c r="C19">
        <v>118400</v>
      </c>
      <c r="D19">
        <v>1040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1"/>
        <v>0</v>
      </c>
      <c r="W19" s="10">
        <f>SUMIFS(Tabel132[Cluster],Tabel132[ID],A19)</f>
        <v>0</v>
      </c>
      <c r="X19" t="str">
        <f t="shared" si="2"/>
        <v/>
      </c>
      <c r="Y19">
        <f t="shared" si="0"/>
        <v>0</v>
      </c>
      <c r="Z19">
        <f t="shared" si="3"/>
        <v>0</v>
      </c>
    </row>
    <row r="20" spans="1:26" x14ac:dyDescent="0.25">
      <c r="A20">
        <v>19</v>
      </c>
      <c r="B20" t="s">
        <v>31</v>
      </c>
      <c r="C20">
        <v>41100</v>
      </c>
      <c r="D20">
        <v>1080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1"/>
        <v>1</v>
      </c>
      <c r="W20" s="10">
        <f>SUMIFS(Tabel132[Cluster],Tabel132[ID],A20)</f>
        <v>0</v>
      </c>
      <c r="X20">
        <f t="shared" si="2"/>
        <v>0.30367270448884121</v>
      </c>
      <c r="Y20">
        <f t="shared" si="0"/>
        <v>0</v>
      </c>
      <c r="Z20">
        <f t="shared" si="3"/>
        <v>8.25</v>
      </c>
    </row>
    <row r="21" spans="1:26" x14ac:dyDescent="0.25">
      <c r="A21">
        <v>20</v>
      </c>
      <c r="B21" t="s">
        <v>592</v>
      </c>
      <c r="C21">
        <v>41500</v>
      </c>
      <c r="D21">
        <v>918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1"/>
        <v>0</v>
      </c>
      <c r="W21" s="10">
        <f>SUMIFS(Tabel132[Cluster],Tabel132[ID],A21)</f>
        <v>54</v>
      </c>
      <c r="X21" t="str">
        <f t="shared" si="2"/>
        <v/>
      </c>
      <c r="Y21">
        <f t="shared" si="0"/>
        <v>0</v>
      </c>
      <c r="Z21">
        <f t="shared" si="3"/>
        <v>0</v>
      </c>
    </row>
    <row r="22" spans="1:26" x14ac:dyDescent="0.25">
      <c r="A22">
        <v>21</v>
      </c>
      <c r="B22" t="s">
        <v>593</v>
      </c>
      <c r="C22">
        <v>97800</v>
      </c>
      <c r="D22">
        <v>840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1"/>
        <v>0</v>
      </c>
      <c r="W22" s="10">
        <f>SUMIFS(Tabel132[Cluster],Tabel132[ID],A22)</f>
        <v>0</v>
      </c>
      <c r="X22" t="str">
        <f t="shared" si="2"/>
        <v/>
      </c>
      <c r="Y22">
        <f t="shared" si="0"/>
        <v>0</v>
      </c>
      <c r="Z22">
        <f t="shared" si="3"/>
        <v>0</v>
      </c>
    </row>
    <row r="23" spans="1:26" x14ac:dyDescent="0.25">
      <c r="A23">
        <v>22</v>
      </c>
      <c r="B23" t="s">
        <v>594</v>
      </c>
      <c r="C23">
        <v>27300</v>
      </c>
      <c r="D23">
        <v>315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1"/>
        <v>0</v>
      </c>
      <c r="W23" s="10">
        <f>SUMIFS(Tabel132[Cluster],Tabel132[ID],A23)</f>
        <v>0</v>
      </c>
      <c r="X23" t="str">
        <f t="shared" si="2"/>
        <v/>
      </c>
      <c r="Y23">
        <f t="shared" si="0"/>
        <v>0</v>
      </c>
      <c r="Z23">
        <f t="shared" si="3"/>
        <v>0</v>
      </c>
    </row>
    <row r="24" spans="1:26" x14ac:dyDescent="0.25">
      <c r="A24">
        <v>23</v>
      </c>
      <c r="B24" t="s">
        <v>32</v>
      </c>
      <c r="C24">
        <v>50100</v>
      </c>
      <c r="D24">
        <v>278</v>
      </c>
      <c r="E24">
        <v>3105</v>
      </c>
      <c r="F24">
        <v>1092</v>
      </c>
      <c r="G24">
        <v>291</v>
      </c>
      <c r="H24">
        <v>1258</v>
      </c>
      <c r="I24">
        <v>4176</v>
      </c>
      <c r="J24">
        <v>4551</v>
      </c>
      <c r="K24">
        <v>2040</v>
      </c>
      <c r="L24">
        <v>11144</v>
      </c>
      <c r="M24">
        <v>7968</v>
      </c>
      <c r="N24">
        <v>762</v>
      </c>
      <c r="O24">
        <v>2000</v>
      </c>
      <c r="P24">
        <v>4898</v>
      </c>
      <c r="Q24">
        <v>1326</v>
      </c>
      <c r="R24">
        <v>2986</v>
      </c>
      <c r="S24">
        <v>2182</v>
      </c>
      <c r="T24">
        <v>1668</v>
      </c>
      <c r="U24">
        <v>3466</v>
      </c>
      <c r="V24">
        <f t="shared" si="1"/>
        <v>1</v>
      </c>
      <c r="W24" s="10">
        <f>SUMIFS(Tabel132[Cluster],Tabel132[ID],A24)</f>
        <v>66</v>
      </c>
      <c r="X24">
        <f t="shared" si="2"/>
        <v>0.26566461771008332</v>
      </c>
      <c r="Y24">
        <f t="shared" si="0"/>
        <v>3958.3333333333335</v>
      </c>
      <c r="Z24">
        <f t="shared" si="3"/>
        <v>2411</v>
      </c>
    </row>
    <row r="25" spans="1:26" x14ac:dyDescent="0.25">
      <c r="A25">
        <v>25</v>
      </c>
      <c r="B25" t="s">
        <v>595</v>
      </c>
      <c r="C25">
        <v>118500</v>
      </c>
      <c r="D25">
        <v>1040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1"/>
        <v>0</v>
      </c>
      <c r="W25" s="10">
        <f>SUMIFS(Tabel132[Cluster],Tabel132[ID],A25)</f>
        <v>0</v>
      </c>
      <c r="X25" t="str">
        <f t="shared" si="2"/>
        <v/>
      </c>
      <c r="Y25">
        <f t="shared" si="0"/>
        <v>0</v>
      </c>
      <c r="Z25">
        <f t="shared" si="3"/>
        <v>0</v>
      </c>
    </row>
    <row r="26" spans="1:26" x14ac:dyDescent="0.25">
      <c r="A26">
        <v>26</v>
      </c>
      <c r="B26" t="s">
        <v>33</v>
      </c>
      <c r="C26">
        <v>80800</v>
      </c>
      <c r="D26">
        <v>294</v>
      </c>
      <c r="E26">
        <v>7109</v>
      </c>
      <c r="F26">
        <v>19</v>
      </c>
      <c r="G26">
        <v>5487</v>
      </c>
      <c r="H26">
        <v>307</v>
      </c>
      <c r="I26">
        <v>441</v>
      </c>
      <c r="J26">
        <v>13787</v>
      </c>
      <c r="K26">
        <v>5833</v>
      </c>
      <c r="L26">
        <v>743</v>
      </c>
      <c r="M26">
        <v>4232</v>
      </c>
      <c r="N26">
        <v>1581</v>
      </c>
      <c r="O26">
        <v>2693</v>
      </c>
      <c r="P26">
        <v>1209</v>
      </c>
      <c r="Q26">
        <v>126</v>
      </c>
      <c r="R26">
        <v>10116</v>
      </c>
      <c r="S26">
        <v>512</v>
      </c>
      <c r="T26">
        <v>912</v>
      </c>
      <c r="U26">
        <v>10014</v>
      </c>
      <c r="V26">
        <f t="shared" si="1"/>
        <v>1</v>
      </c>
      <c r="W26" s="10">
        <f>SUMIFS(Tabel132[Cluster],Tabel132[ID],A26)</f>
        <v>89</v>
      </c>
      <c r="X26">
        <f t="shared" si="2"/>
        <v>0.70388788347698861</v>
      </c>
      <c r="Y26">
        <f t="shared" si="0"/>
        <v>4217.5555555555557</v>
      </c>
      <c r="Z26">
        <f t="shared" si="3"/>
        <v>3395.375</v>
      </c>
    </row>
    <row r="27" spans="1:26" x14ac:dyDescent="0.25">
      <c r="A27">
        <v>27</v>
      </c>
      <c r="B27" t="s">
        <v>34</v>
      </c>
      <c r="C27">
        <v>69100</v>
      </c>
      <c r="D27">
        <v>1014</v>
      </c>
      <c r="E27">
        <v>864</v>
      </c>
      <c r="F27">
        <v>40</v>
      </c>
      <c r="G27">
        <v>0</v>
      </c>
      <c r="H27">
        <v>11</v>
      </c>
      <c r="I27">
        <v>55</v>
      </c>
      <c r="J27">
        <v>13</v>
      </c>
      <c r="K27">
        <v>13</v>
      </c>
      <c r="L27">
        <v>838</v>
      </c>
      <c r="M27">
        <v>183</v>
      </c>
      <c r="N27">
        <v>2</v>
      </c>
      <c r="O27">
        <v>11</v>
      </c>
      <c r="P27">
        <v>1175</v>
      </c>
      <c r="Q27">
        <v>40</v>
      </c>
      <c r="R27">
        <v>69</v>
      </c>
      <c r="S27">
        <v>150</v>
      </c>
      <c r="T27">
        <v>257</v>
      </c>
      <c r="U27">
        <v>98</v>
      </c>
      <c r="V27">
        <f t="shared" si="1"/>
        <v>1</v>
      </c>
      <c r="W27" s="10">
        <f>SUMIFS(Tabel132[Cluster],Tabel132[ID],A27)</f>
        <v>82</v>
      </c>
      <c r="X27">
        <f t="shared" si="2"/>
        <v>0.99510160000671544</v>
      </c>
      <c r="Y27">
        <f t="shared" si="0"/>
        <v>224.11111111111111</v>
      </c>
      <c r="Z27">
        <f t="shared" si="3"/>
        <v>225.25</v>
      </c>
    </row>
    <row r="28" spans="1:26" x14ac:dyDescent="0.25">
      <c r="A28">
        <v>28</v>
      </c>
      <c r="B28" t="s">
        <v>596</v>
      </c>
      <c r="C28">
        <v>42400</v>
      </c>
      <c r="D28">
        <v>918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1"/>
        <v>0</v>
      </c>
      <c r="W28" s="10">
        <f>SUMIFS(Tabel132[Cluster],Tabel132[ID],A28)</f>
        <v>54</v>
      </c>
      <c r="X28" t="str">
        <f t="shared" si="2"/>
        <v/>
      </c>
      <c r="Y28">
        <f t="shared" si="0"/>
        <v>0</v>
      </c>
      <c r="Z28">
        <f t="shared" si="3"/>
        <v>0</v>
      </c>
    </row>
    <row r="29" spans="1:26" x14ac:dyDescent="0.25">
      <c r="A29">
        <v>29</v>
      </c>
      <c r="B29" t="s">
        <v>597</v>
      </c>
      <c r="C29">
        <v>103200</v>
      </c>
      <c r="D29">
        <v>871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1"/>
        <v>0</v>
      </c>
      <c r="W29" s="10">
        <f>SUMIFS(Tabel132[Cluster],Tabel132[ID],A29)</f>
        <v>0</v>
      </c>
      <c r="X29" t="str">
        <f t="shared" si="2"/>
        <v/>
      </c>
      <c r="Y29">
        <f t="shared" si="0"/>
        <v>0</v>
      </c>
      <c r="Z29">
        <f t="shared" si="3"/>
        <v>0</v>
      </c>
    </row>
    <row r="30" spans="1:26" x14ac:dyDescent="0.25">
      <c r="A30">
        <v>30</v>
      </c>
      <c r="B30" t="s">
        <v>598</v>
      </c>
      <c r="C30">
        <v>71600</v>
      </c>
      <c r="D30">
        <v>157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1"/>
        <v>0</v>
      </c>
      <c r="W30" s="10">
        <f>SUMIFS(Tabel132[Cluster],Tabel132[ID],A30)</f>
        <v>83</v>
      </c>
      <c r="X30" t="str">
        <f t="shared" si="2"/>
        <v/>
      </c>
      <c r="Y30">
        <f t="shared" si="0"/>
        <v>0</v>
      </c>
      <c r="Z30">
        <f t="shared" si="3"/>
        <v>0</v>
      </c>
    </row>
    <row r="31" spans="1:26" x14ac:dyDescent="0.25">
      <c r="A31">
        <v>31</v>
      </c>
      <c r="B31" t="s">
        <v>35</v>
      </c>
      <c r="C31">
        <v>18300</v>
      </c>
      <c r="D31">
        <v>315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1"/>
        <v>0</v>
      </c>
      <c r="W31" s="10">
        <f>SUMIFS(Tabel132[Cluster],Tabel132[ID],A31)</f>
        <v>0</v>
      </c>
      <c r="X31" t="str">
        <f t="shared" si="2"/>
        <v/>
      </c>
      <c r="Y31">
        <f t="shared" si="0"/>
        <v>0</v>
      </c>
      <c r="Z31">
        <f t="shared" si="3"/>
        <v>0</v>
      </c>
    </row>
    <row r="32" spans="1:26" x14ac:dyDescent="0.25">
      <c r="A32">
        <v>33</v>
      </c>
      <c r="B32" t="s">
        <v>36</v>
      </c>
      <c r="C32">
        <v>16700</v>
      </c>
      <c r="D32">
        <v>385</v>
      </c>
      <c r="E32">
        <v>5416</v>
      </c>
      <c r="F32">
        <v>251</v>
      </c>
      <c r="G32">
        <v>1007</v>
      </c>
      <c r="H32">
        <v>5478</v>
      </c>
      <c r="I32">
        <v>2064</v>
      </c>
      <c r="J32">
        <v>7423</v>
      </c>
      <c r="K32">
        <v>21989</v>
      </c>
      <c r="L32">
        <v>3457</v>
      </c>
      <c r="M32">
        <v>12445</v>
      </c>
      <c r="N32">
        <v>8947</v>
      </c>
      <c r="O32">
        <v>21302</v>
      </c>
      <c r="P32">
        <v>21264</v>
      </c>
      <c r="Q32">
        <v>2274</v>
      </c>
      <c r="R32">
        <v>7724</v>
      </c>
      <c r="S32">
        <v>3924</v>
      </c>
      <c r="T32">
        <v>4747</v>
      </c>
      <c r="U32">
        <v>21237</v>
      </c>
      <c r="V32">
        <f t="shared" si="1"/>
        <v>1</v>
      </c>
      <c r="W32" s="10">
        <f>SUMIFS(Tabel132[Cluster],Tabel132[ID],A32)</f>
        <v>20</v>
      </c>
      <c r="X32">
        <f t="shared" si="2"/>
        <v>0.21338901611345518</v>
      </c>
      <c r="Y32">
        <f t="shared" si="0"/>
        <v>6614.4444444444443</v>
      </c>
      <c r="Z32">
        <f t="shared" si="3"/>
        <v>11427.375</v>
      </c>
    </row>
    <row r="33" spans="1:26" x14ac:dyDescent="0.25">
      <c r="A33">
        <v>34</v>
      </c>
      <c r="B33" t="s">
        <v>599</v>
      </c>
      <c r="C33">
        <v>118600</v>
      </c>
      <c r="D33">
        <v>1040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1"/>
        <v>0</v>
      </c>
      <c r="W33" s="10">
        <f>SUMIFS(Tabel132[Cluster],Tabel132[ID],A33)</f>
        <v>0</v>
      </c>
      <c r="X33" t="str">
        <f t="shared" si="2"/>
        <v/>
      </c>
      <c r="Y33">
        <f t="shared" si="0"/>
        <v>0</v>
      </c>
      <c r="Z33">
        <f t="shared" si="3"/>
        <v>0</v>
      </c>
    </row>
    <row r="34" spans="1:26" x14ac:dyDescent="0.25">
      <c r="A34">
        <v>35</v>
      </c>
      <c r="B34" t="s">
        <v>37</v>
      </c>
      <c r="C34">
        <v>82800</v>
      </c>
      <c r="D34">
        <v>323</v>
      </c>
      <c r="E34">
        <v>0</v>
      </c>
      <c r="F34">
        <v>0</v>
      </c>
      <c r="G34">
        <v>2</v>
      </c>
      <c r="H34">
        <v>0</v>
      </c>
      <c r="I34">
        <v>0</v>
      </c>
      <c r="J34">
        <v>198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</v>
      </c>
      <c r="S34">
        <v>0</v>
      </c>
      <c r="T34">
        <v>0</v>
      </c>
      <c r="U34">
        <v>29</v>
      </c>
      <c r="V34">
        <f t="shared" si="1"/>
        <v>1</v>
      </c>
      <c r="W34" s="10">
        <f>SUMIFS(Tabel132[Cluster],Tabel132[ID],A34)</f>
        <v>91</v>
      </c>
      <c r="X34">
        <f t="shared" si="2"/>
        <v>0.45291492556594115</v>
      </c>
      <c r="Y34">
        <f t="shared" si="0"/>
        <v>22.555555555555557</v>
      </c>
      <c r="Z34">
        <f t="shared" si="3"/>
        <v>4.375</v>
      </c>
    </row>
    <row r="35" spans="1:26" x14ac:dyDescent="0.25">
      <c r="A35">
        <v>36</v>
      </c>
      <c r="B35" t="s">
        <v>38</v>
      </c>
      <c r="C35">
        <v>9200</v>
      </c>
      <c r="D35">
        <v>1057</v>
      </c>
      <c r="E35">
        <v>5603</v>
      </c>
      <c r="F35">
        <v>2269</v>
      </c>
      <c r="G35">
        <v>993</v>
      </c>
      <c r="H35">
        <v>5831</v>
      </c>
      <c r="I35">
        <v>3316</v>
      </c>
      <c r="J35">
        <v>3836</v>
      </c>
      <c r="K35">
        <v>3998</v>
      </c>
      <c r="L35">
        <v>3134</v>
      </c>
      <c r="M35">
        <v>4721</v>
      </c>
      <c r="N35">
        <v>522</v>
      </c>
      <c r="O35">
        <v>7711</v>
      </c>
      <c r="P35">
        <v>2701</v>
      </c>
      <c r="Q35">
        <v>700</v>
      </c>
      <c r="R35">
        <v>6878</v>
      </c>
      <c r="S35">
        <v>7331</v>
      </c>
      <c r="T35">
        <v>1099</v>
      </c>
      <c r="U35">
        <v>3113</v>
      </c>
      <c r="V35">
        <f t="shared" si="1"/>
        <v>1</v>
      </c>
      <c r="W35" s="10">
        <f>SUMIFS(Tabel132[Cluster],Tabel132[ID],A35)</f>
        <v>12</v>
      </c>
      <c r="X35">
        <f t="shared" si="2"/>
        <v>0.99167645437012419</v>
      </c>
      <c r="Y35">
        <f t="shared" si="0"/>
        <v>3744.5555555555557</v>
      </c>
      <c r="Z35">
        <f t="shared" si="3"/>
        <v>3756.875</v>
      </c>
    </row>
    <row r="36" spans="1:26" x14ac:dyDescent="0.25">
      <c r="A36">
        <v>37</v>
      </c>
      <c r="B36" t="s">
        <v>600</v>
      </c>
      <c r="C36">
        <v>112500</v>
      </c>
      <c r="D36">
        <v>768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1"/>
        <v>0</v>
      </c>
      <c r="W36" s="10">
        <f>SUMIFS(Tabel132[Cluster],Tabel132[ID],A36)</f>
        <v>0</v>
      </c>
      <c r="X36" t="str">
        <f t="shared" si="2"/>
        <v/>
      </c>
      <c r="Y36">
        <f t="shared" si="0"/>
        <v>0</v>
      </c>
      <c r="Z36">
        <f t="shared" si="3"/>
        <v>0</v>
      </c>
    </row>
    <row r="37" spans="1:26" x14ac:dyDescent="0.25">
      <c r="A37">
        <v>38</v>
      </c>
      <c r="B37" t="s">
        <v>39</v>
      </c>
      <c r="C37">
        <v>70500</v>
      </c>
      <c r="D37">
        <v>157</v>
      </c>
      <c r="E37">
        <v>5</v>
      </c>
      <c r="F37">
        <v>3</v>
      </c>
      <c r="G37">
        <v>97</v>
      </c>
      <c r="H37">
        <v>7</v>
      </c>
      <c r="I37">
        <v>62</v>
      </c>
      <c r="J37">
        <v>95</v>
      </c>
      <c r="K37">
        <v>118</v>
      </c>
      <c r="L37">
        <v>71</v>
      </c>
      <c r="M37">
        <v>6</v>
      </c>
      <c r="N37">
        <v>0</v>
      </c>
      <c r="O37">
        <v>1298</v>
      </c>
      <c r="P37">
        <v>0</v>
      </c>
      <c r="Q37">
        <v>0</v>
      </c>
      <c r="R37">
        <v>0</v>
      </c>
      <c r="S37">
        <v>0</v>
      </c>
      <c r="T37">
        <v>219</v>
      </c>
      <c r="U37">
        <v>88</v>
      </c>
      <c r="V37">
        <f t="shared" si="1"/>
        <v>1</v>
      </c>
      <c r="W37" s="10">
        <f>SUMIFS(Tabel132[Cluster],Tabel132[ID],A37)</f>
        <v>83</v>
      </c>
      <c r="X37">
        <f t="shared" si="2"/>
        <v>0.33715180163941072</v>
      </c>
      <c r="Y37">
        <f t="shared" si="0"/>
        <v>51.555555555555557</v>
      </c>
      <c r="Z37">
        <f t="shared" si="3"/>
        <v>200.625</v>
      </c>
    </row>
    <row r="38" spans="1:26" x14ac:dyDescent="0.25">
      <c r="A38">
        <v>39</v>
      </c>
      <c r="B38" t="s">
        <v>601</v>
      </c>
      <c r="C38">
        <v>18900</v>
      </c>
      <c r="D38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1"/>
        <v>0</v>
      </c>
      <c r="W38" s="10">
        <f>SUMIFS(Tabel132[Cluster],Tabel132[ID],A38)</f>
        <v>23</v>
      </c>
      <c r="X38" t="str">
        <f t="shared" si="2"/>
        <v/>
      </c>
      <c r="Y38">
        <f t="shared" si="0"/>
        <v>0</v>
      </c>
      <c r="Z38">
        <f t="shared" si="3"/>
        <v>0</v>
      </c>
    </row>
    <row r="39" spans="1:26" x14ac:dyDescent="0.25">
      <c r="A39">
        <v>41</v>
      </c>
      <c r="B39" t="s">
        <v>40</v>
      </c>
      <c r="C39">
        <v>17800</v>
      </c>
      <c r="D39">
        <v>533</v>
      </c>
      <c r="E39">
        <v>586</v>
      </c>
      <c r="F39">
        <v>268</v>
      </c>
      <c r="G39">
        <v>1091</v>
      </c>
      <c r="H39">
        <v>469</v>
      </c>
      <c r="I39">
        <v>559</v>
      </c>
      <c r="J39">
        <v>595</v>
      </c>
      <c r="K39">
        <v>5976</v>
      </c>
      <c r="L39">
        <v>637</v>
      </c>
      <c r="M39">
        <v>905</v>
      </c>
      <c r="N39">
        <v>1314</v>
      </c>
      <c r="O39">
        <v>3335</v>
      </c>
      <c r="P39">
        <v>258</v>
      </c>
      <c r="Q39">
        <v>2962</v>
      </c>
      <c r="R39">
        <v>6327</v>
      </c>
      <c r="S39">
        <v>843</v>
      </c>
      <c r="T39">
        <v>3055</v>
      </c>
      <c r="U39">
        <v>2090</v>
      </c>
      <c r="V39">
        <f t="shared" si="1"/>
        <v>1</v>
      </c>
      <c r="W39" s="10">
        <f>SUMIFS(Tabel132[Cluster],Tabel132[ID],A39)</f>
        <v>22</v>
      </c>
      <c r="X39">
        <f t="shared" si="2"/>
        <v>0.17002315937005599</v>
      </c>
      <c r="Y39">
        <f t="shared" si="0"/>
        <v>1231.7777777777778</v>
      </c>
      <c r="Z39">
        <f t="shared" si="3"/>
        <v>2523</v>
      </c>
    </row>
    <row r="40" spans="1:26" x14ac:dyDescent="0.25">
      <c r="A40">
        <v>42</v>
      </c>
      <c r="B40" t="s">
        <v>41</v>
      </c>
      <c r="C40">
        <v>80900</v>
      </c>
      <c r="D40">
        <v>294</v>
      </c>
      <c r="E40">
        <v>977</v>
      </c>
      <c r="F40">
        <v>1</v>
      </c>
      <c r="G40">
        <v>902</v>
      </c>
      <c r="H40">
        <v>0</v>
      </c>
      <c r="I40">
        <v>16</v>
      </c>
      <c r="J40">
        <v>2145</v>
      </c>
      <c r="K40">
        <v>972</v>
      </c>
      <c r="L40">
        <v>57</v>
      </c>
      <c r="M40">
        <v>568</v>
      </c>
      <c r="N40">
        <v>31</v>
      </c>
      <c r="O40">
        <v>376</v>
      </c>
      <c r="P40">
        <v>184</v>
      </c>
      <c r="Q40">
        <v>0</v>
      </c>
      <c r="R40">
        <v>2116</v>
      </c>
      <c r="S40">
        <v>0</v>
      </c>
      <c r="T40">
        <v>176</v>
      </c>
      <c r="U40">
        <v>1613</v>
      </c>
      <c r="V40">
        <f t="shared" si="1"/>
        <v>1</v>
      </c>
      <c r="W40" s="10">
        <f>SUMIFS(Tabel132[Cluster],Tabel132[ID],A40)</f>
        <v>89</v>
      </c>
      <c r="X40">
        <f t="shared" si="2"/>
        <v>0.86535796397808873</v>
      </c>
      <c r="Y40">
        <f t="shared" si="0"/>
        <v>626.44444444444446</v>
      </c>
      <c r="Z40">
        <f t="shared" si="3"/>
        <v>562</v>
      </c>
    </row>
    <row r="41" spans="1:26" x14ac:dyDescent="0.25">
      <c r="A41">
        <v>43</v>
      </c>
      <c r="B41" t="s">
        <v>602</v>
      </c>
      <c r="C41">
        <v>118700</v>
      </c>
      <c r="D41">
        <v>1040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1"/>
        <v>0</v>
      </c>
      <c r="W41" s="10">
        <f>SUMIFS(Tabel132[Cluster],Tabel132[ID],A41)</f>
        <v>0</v>
      </c>
      <c r="X41" t="str">
        <f t="shared" si="2"/>
        <v/>
      </c>
      <c r="Y41">
        <f t="shared" si="0"/>
        <v>0</v>
      </c>
      <c r="Z41">
        <f t="shared" si="3"/>
        <v>0</v>
      </c>
    </row>
    <row r="42" spans="1:26" x14ac:dyDescent="0.25">
      <c r="A42">
        <v>44</v>
      </c>
      <c r="B42" t="s">
        <v>42</v>
      </c>
      <c r="C42">
        <v>8400</v>
      </c>
      <c r="D42">
        <v>315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1"/>
        <v>0</v>
      </c>
      <c r="W42" s="10">
        <f>SUMIFS(Tabel132[Cluster],Tabel132[ID],A42)</f>
        <v>26</v>
      </c>
      <c r="X42" t="str">
        <f t="shared" si="2"/>
        <v/>
      </c>
      <c r="Y42">
        <f t="shared" si="0"/>
        <v>0</v>
      </c>
      <c r="Z42">
        <f t="shared" si="3"/>
        <v>0</v>
      </c>
    </row>
    <row r="43" spans="1:26" x14ac:dyDescent="0.25">
      <c r="A43">
        <v>45</v>
      </c>
      <c r="B43" t="s">
        <v>603</v>
      </c>
      <c r="C43">
        <v>91900</v>
      </c>
      <c r="D43">
        <v>445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1"/>
        <v>0</v>
      </c>
      <c r="W43" s="10">
        <f>SUMIFS(Tabel132[Cluster],Tabel132[ID],A43)</f>
        <v>96</v>
      </c>
      <c r="X43" t="str">
        <f t="shared" si="2"/>
        <v/>
      </c>
      <c r="Y43">
        <f t="shared" si="0"/>
        <v>0</v>
      </c>
      <c r="Z43">
        <f t="shared" si="3"/>
        <v>0</v>
      </c>
    </row>
    <row r="44" spans="1:26" x14ac:dyDescent="0.25">
      <c r="A44">
        <v>46</v>
      </c>
      <c r="B44" t="s">
        <v>604</v>
      </c>
      <c r="C44">
        <v>114300</v>
      </c>
      <c r="D44">
        <v>824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1"/>
        <v>0</v>
      </c>
      <c r="W44" s="10">
        <f>SUMIFS(Tabel132[Cluster],Tabel132[ID],A44)</f>
        <v>0</v>
      </c>
      <c r="X44" t="str">
        <f t="shared" si="2"/>
        <v/>
      </c>
      <c r="Y44">
        <f t="shared" si="0"/>
        <v>0</v>
      </c>
      <c r="Z44">
        <f t="shared" si="3"/>
        <v>0</v>
      </c>
    </row>
    <row r="45" spans="1:26" x14ac:dyDescent="0.25">
      <c r="A45">
        <v>47</v>
      </c>
      <c r="B45" t="s">
        <v>605</v>
      </c>
      <c r="C45">
        <v>70700</v>
      </c>
      <c r="D45">
        <v>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1"/>
        <v>0</v>
      </c>
      <c r="W45" s="10">
        <f>SUMIFS(Tabel132[Cluster],Tabel132[ID],A45)</f>
        <v>83</v>
      </c>
      <c r="X45" t="str">
        <f t="shared" si="2"/>
        <v/>
      </c>
      <c r="Y45">
        <f t="shared" si="0"/>
        <v>0</v>
      </c>
      <c r="Z45">
        <f t="shared" si="3"/>
        <v>0</v>
      </c>
    </row>
    <row r="46" spans="1:26" x14ac:dyDescent="0.25">
      <c r="A46">
        <v>48</v>
      </c>
      <c r="B46" t="s">
        <v>606</v>
      </c>
      <c r="C46">
        <v>19500</v>
      </c>
      <c r="D46">
        <v>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1"/>
        <v>0</v>
      </c>
      <c r="W46" s="10">
        <f>SUMIFS(Tabel132[Cluster],Tabel132[ID],A46)</f>
        <v>24</v>
      </c>
      <c r="X46" t="str">
        <f t="shared" si="2"/>
        <v/>
      </c>
      <c r="Y46">
        <f t="shared" si="0"/>
        <v>0</v>
      </c>
      <c r="Z46">
        <f t="shared" si="3"/>
        <v>0</v>
      </c>
    </row>
    <row r="47" spans="1:26" x14ac:dyDescent="0.25">
      <c r="A47">
        <v>49</v>
      </c>
      <c r="B47" t="s">
        <v>607</v>
      </c>
      <c r="C47">
        <v>118800</v>
      </c>
      <c r="D47">
        <v>1040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1"/>
        <v>0</v>
      </c>
      <c r="W47" s="10">
        <f>SUMIFS(Tabel132[Cluster],Tabel132[ID],A47)</f>
        <v>0</v>
      </c>
      <c r="X47" t="str">
        <f t="shared" si="2"/>
        <v/>
      </c>
      <c r="Y47">
        <f t="shared" si="0"/>
        <v>0</v>
      </c>
      <c r="Z47">
        <f t="shared" si="3"/>
        <v>0</v>
      </c>
    </row>
    <row r="48" spans="1:26" x14ac:dyDescent="0.25">
      <c r="A48">
        <v>50</v>
      </c>
      <c r="B48" t="s">
        <v>43</v>
      </c>
      <c r="C48">
        <v>81600</v>
      </c>
      <c r="D48">
        <v>795</v>
      </c>
      <c r="E48">
        <v>152</v>
      </c>
      <c r="F48">
        <v>31</v>
      </c>
      <c r="G48">
        <v>45</v>
      </c>
      <c r="H48">
        <v>2</v>
      </c>
      <c r="I48">
        <v>165</v>
      </c>
      <c r="J48">
        <v>47</v>
      </c>
      <c r="K48">
        <v>19</v>
      </c>
      <c r="L48">
        <v>0</v>
      </c>
      <c r="M48">
        <v>0</v>
      </c>
      <c r="N48">
        <v>15</v>
      </c>
      <c r="O48">
        <v>48</v>
      </c>
      <c r="P48">
        <v>0</v>
      </c>
      <c r="Q48">
        <v>0</v>
      </c>
      <c r="R48">
        <v>57</v>
      </c>
      <c r="S48">
        <v>0</v>
      </c>
      <c r="T48">
        <v>8</v>
      </c>
      <c r="U48">
        <v>117</v>
      </c>
      <c r="V48">
        <f t="shared" si="1"/>
        <v>1</v>
      </c>
      <c r="W48" s="10">
        <f>SUMIFS(Tabel132[Cluster],Tabel132[ID],A48)</f>
        <v>90</v>
      </c>
      <c r="X48">
        <f t="shared" si="2"/>
        <v>0.44754232815515782</v>
      </c>
      <c r="Y48">
        <f t="shared" si="0"/>
        <v>51.222222222222221</v>
      </c>
      <c r="Z48">
        <f t="shared" si="3"/>
        <v>30.625</v>
      </c>
    </row>
    <row r="49" spans="1:26" x14ac:dyDescent="0.25">
      <c r="A49">
        <v>51</v>
      </c>
      <c r="B49" t="s">
        <v>608</v>
      </c>
      <c r="C49">
        <v>68300</v>
      </c>
      <c r="D49">
        <v>856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1"/>
        <v>0</v>
      </c>
      <c r="W49" s="10">
        <f>SUMIFS(Tabel132[Cluster],Tabel132[ID],A49)</f>
        <v>81</v>
      </c>
      <c r="X49" t="str">
        <f t="shared" si="2"/>
        <v/>
      </c>
      <c r="Y49">
        <f t="shared" si="0"/>
        <v>0</v>
      </c>
      <c r="Z49">
        <f t="shared" si="3"/>
        <v>0</v>
      </c>
    </row>
    <row r="50" spans="1:26" x14ac:dyDescent="0.25">
      <c r="A50">
        <v>52</v>
      </c>
      <c r="B50" t="s">
        <v>609</v>
      </c>
      <c r="C50">
        <v>41900</v>
      </c>
      <c r="D50">
        <v>918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1"/>
        <v>0</v>
      </c>
      <c r="W50" s="10">
        <f>SUMIFS(Tabel132[Cluster],Tabel132[ID],A50)</f>
        <v>54</v>
      </c>
      <c r="X50" t="str">
        <f t="shared" si="2"/>
        <v/>
      </c>
      <c r="Y50">
        <f t="shared" si="0"/>
        <v>0</v>
      </c>
      <c r="Z50">
        <f t="shared" si="3"/>
        <v>0</v>
      </c>
    </row>
    <row r="51" spans="1:26" x14ac:dyDescent="0.25">
      <c r="A51">
        <v>53</v>
      </c>
      <c r="B51" t="s">
        <v>610</v>
      </c>
      <c r="C51">
        <v>91700</v>
      </c>
      <c r="D51">
        <v>445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1"/>
        <v>0</v>
      </c>
      <c r="W51" s="10">
        <f>SUMIFS(Tabel132[Cluster],Tabel132[ID],A51)</f>
        <v>96</v>
      </c>
      <c r="X51" t="str">
        <f t="shared" si="2"/>
        <v/>
      </c>
      <c r="Y51">
        <f t="shared" si="0"/>
        <v>0</v>
      </c>
      <c r="Z51">
        <f t="shared" si="3"/>
        <v>0</v>
      </c>
    </row>
    <row r="52" spans="1:26" x14ac:dyDescent="0.25">
      <c r="A52">
        <v>54</v>
      </c>
      <c r="B52" t="s">
        <v>611</v>
      </c>
      <c r="C52">
        <v>112800</v>
      </c>
      <c r="D52">
        <v>824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1"/>
        <v>0</v>
      </c>
      <c r="W52" s="10">
        <f>SUMIFS(Tabel132[Cluster],Tabel132[ID],A52)</f>
        <v>0</v>
      </c>
      <c r="X52" t="str">
        <f t="shared" si="2"/>
        <v/>
      </c>
      <c r="Y52">
        <f t="shared" si="0"/>
        <v>0</v>
      </c>
      <c r="Z52">
        <f t="shared" si="3"/>
        <v>0</v>
      </c>
    </row>
    <row r="53" spans="1:26" x14ac:dyDescent="0.25">
      <c r="A53">
        <v>55</v>
      </c>
      <c r="B53" t="s">
        <v>612</v>
      </c>
      <c r="C53">
        <v>71300</v>
      </c>
      <c r="D53">
        <v>94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1"/>
        <v>0</v>
      </c>
      <c r="W53" s="10">
        <f>SUMIFS(Tabel132[Cluster],Tabel132[ID],A53)</f>
        <v>83</v>
      </c>
      <c r="X53" t="str">
        <f t="shared" si="2"/>
        <v/>
      </c>
      <c r="Y53">
        <f t="shared" si="0"/>
        <v>0</v>
      </c>
      <c r="Z53">
        <f t="shared" si="3"/>
        <v>0</v>
      </c>
    </row>
    <row r="54" spans="1:26" x14ac:dyDescent="0.25">
      <c r="A54">
        <v>56</v>
      </c>
      <c r="B54" t="s">
        <v>44</v>
      </c>
      <c r="C54">
        <v>48400</v>
      </c>
      <c r="D54">
        <v>493</v>
      </c>
      <c r="E54">
        <v>47214</v>
      </c>
      <c r="F54">
        <v>18166</v>
      </c>
      <c r="G54">
        <v>16475</v>
      </c>
      <c r="H54">
        <v>11537</v>
      </c>
      <c r="I54">
        <v>27372</v>
      </c>
      <c r="J54">
        <v>42377</v>
      </c>
      <c r="K54">
        <v>21344</v>
      </c>
      <c r="L54">
        <v>22151</v>
      </c>
      <c r="M54">
        <v>27314</v>
      </c>
      <c r="N54">
        <v>3303</v>
      </c>
      <c r="O54">
        <v>16115</v>
      </c>
      <c r="P54">
        <v>19885</v>
      </c>
      <c r="Q54">
        <v>749</v>
      </c>
      <c r="R54">
        <v>46712</v>
      </c>
      <c r="S54">
        <v>11336</v>
      </c>
      <c r="T54">
        <v>8978</v>
      </c>
      <c r="U54">
        <v>17001</v>
      </c>
      <c r="V54">
        <f t="shared" si="1"/>
        <v>1</v>
      </c>
      <c r="W54" s="10">
        <f>SUMIFS(Tabel132[Cluster],Tabel132[ID],A54)</f>
        <v>64</v>
      </c>
      <c r="X54">
        <f t="shared" si="2"/>
        <v>0.11817541674059862</v>
      </c>
      <c r="Y54">
        <f t="shared" si="0"/>
        <v>25994.444444444445</v>
      </c>
      <c r="Z54">
        <f t="shared" si="3"/>
        <v>15509.875</v>
      </c>
    </row>
    <row r="55" spans="1:26" x14ac:dyDescent="0.25">
      <c r="A55">
        <v>57</v>
      </c>
      <c r="B55" t="s">
        <v>613</v>
      </c>
      <c r="C55">
        <v>118900</v>
      </c>
      <c r="D55">
        <v>1040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1"/>
        <v>0</v>
      </c>
      <c r="W55" s="10">
        <f>SUMIFS(Tabel132[Cluster],Tabel132[ID],A55)</f>
        <v>0</v>
      </c>
      <c r="X55" t="str">
        <f t="shared" si="2"/>
        <v/>
      </c>
      <c r="Y55">
        <f t="shared" si="0"/>
        <v>0</v>
      </c>
      <c r="Z55">
        <f t="shared" si="3"/>
        <v>0</v>
      </c>
    </row>
    <row r="56" spans="1:26" x14ac:dyDescent="0.25">
      <c r="A56">
        <v>58</v>
      </c>
      <c r="B56" t="s">
        <v>614</v>
      </c>
      <c r="C56">
        <v>83500</v>
      </c>
      <c r="D56">
        <v>323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1"/>
        <v>0</v>
      </c>
      <c r="W56" s="10">
        <f>SUMIFS(Tabel132[Cluster],Tabel132[ID],A56)</f>
        <v>91</v>
      </c>
      <c r="X56" t="str">
        <f t="shared" si="2"/>
        <v/>
      </c>
      <c r="Y56">
        <f t="shared" si="0"/>
        <v>0</v>
      </c>
      <c r="Z56">
        <f t="shared" si="3"/>
        <v>0</v>
      </c>
    </row>
    <row r="57" spans="1:26" x14ac:dyDescent="0.25">
      <c r="A57">
        <v>59</v>
      </c>
      <c r="B57" t="s">
        <v>615</v>
      </c>
      <c r="C57">
        <v>67200</v>
      </c>
      <c r="D57">
        <v>444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1"/>
        <v>0</v>
      </c>
      <c r="W57" s="10">
        <f>SUMIFS(Tabel132[Cluster],Tabel132[ID],A57)</f>
        <v>80</v>
      </c>
      <c r="X57" t="str">
        <f t="shared" si="2"/>
        <v/>
      </c>
      <c r="Y57">
        <f t="shared" si="0"/>
        <v>0</v>
      </c>
      <c r="Z57">
        <f t="shared" si="3"/>
        <v>0</v>
      </c>
    </row>
    <row r="58" spans="1:26" x14ac:dyDescent="0.25">
      <c r="A58">
        <v>60</v>
      </c>
      <c r="B58" t="s">
        <v>616</v>
      </c>
      <c r="C58">
        <v>42500</v>
      </c>
      <c r="D58">
        <v>918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1"/>
        <v>0</v>
      </c>
      <c r="W58" s="10">
        <f>SUMIFS(Tabel132[Cluster],Tabel132[ID],A58)</f>
        <v>54</v>
      </c>
      <c r="X58" t="str">
        <f t="shared" si="2"/>
        <v/>
      </c>
      <c r="Y58">
        <f t="shared" si="0"/>
        <v>0</v>
      </c>
      <c r="Z58">
        <f t="shared" si="3"/>
        <v>0</v>
      </c>
    </row>
    <row r="59" spans="1:26" x14ac:dyDescent="0.25">
      <c r="A59">
        <v>61</v>
      </c>
      <c r="B59" t="s">
        <v>617</v>
      </c>
      <c r="C59">
        <v>91800</v>
      </c>
      <c r="D59">
        <v>445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1"/>
        <v>0</v>
      </c>
      <c r="W59" s="10">
        <f>SUMIFS(Tabel132[Cluster],Tabel132[ID],A59)</f>
        <v>96</v>
      </c>
      <c r="X59" t="str">
        <f t="shared" si="2"/>
        <v/>
      </c>
      <c r="Y59">
        <f t="shared" si="0"/>
        <v>0</v>
      </c>
      <c r="Z59">
        <f t="shared" si="3"/>
        <v>0</v>
      </c>
    </row>
    <row r="60" spans="1:26" x14ac:dyDescent="0.25">
      <c r="A60">
        <v>62</v>
      </c>
      <c r="B60" t="s">
        <v>45</v>
      </c>
      <c r="C60">
        <v>99100</v>
      </c>
      <c r="D60">
        <v>832</v>
      </c>
      <c r="E60">
        <v>1080</v>
      </c>
      <c r="F60">
        <v>53</v>
      </c>
      <c r="G60">
        <v>475</v>
      </c>
      <c r="H60">
        <v>0</v>
      </c>
      <c r="I60">
        <v>367</v>
      </c>
      <c r="J60">
        <v>1467</v>
      </c>
      <c r="K60">
        <v>600</v>
      </c>
      <c r="L60">
        <v>0</v>
      </c>
      <c r="M60">
        <v>5</v>
      </c>
      <c r="N60">
        <v>159</v>
      </c>
      <c r="O60">
        <v>915</v>
      </c>
      <c r="P60">
        <v>0</v>
      </c>
      <c r="Q60">
        <v>171</v>
      </c>
      <c r="R60">
        <v>1599</v>
      </c>
      <c r="S60">
        <v>0</v>
      </c>
      <c r="T60">
        <v>55</v>
      </c>
      <c r="U60">
        <v>2835</v>
      </c>
      <c r="V60">
        <f t="shared" si="1"/>
        <v>1</v>
      </c>
      <c r="W60" s="10">
        <f>SUMIFS(Tabel132[Cluster],Tabel132[ID],A60)</f>
        <v>0</v>
      </c>
      <c r="X60">
        <f t="shared" si="2"/>
        <v>0.50254335074565593</v>
      </c>
      <c r="Y60">
        <f t="shared" si="0"/>
        <v>449.66666666666669</v>
      </c>
      <c r="Z60">
        <f t="shared" si="3"/>
        <v>716.75</v>
      </c>
    </row>
    <row r="61" spans="1:26" x14ac:dyDescent="0.25">
      <c r="A61">
        <v>63</v>
      </c>
      <c r="B61" t="s">
        <v>46</v>
      </c>
      <c r="C61">
        <v>76200</v>
      </c>
      <c r="D61">
        <v>467</v>
      </c>
      <c r="E61">
        <v>3</v>
      </c>
      <c r="F61">
        <v>3</v>
      </c>
      <c r="G61">
        <v>48</v>
      </c>
      <c r="H61">
        <v>0</v>
      </c>
      <c r="I61">
        <v>110</v>
      </c>
      <c r="J61">
        <v>28</v>
      </c>
      <c r="K61">
        <v>64</v>
      </c>
      <c r="L61">
        <v>396</v>
      </c>
      <c r="M61">
        <v>13</v>
      </c>
      <c r="N61">
        <v>13</v>
      </c>
      <c r="O61">
        <v>234</v>
      </c>
      <c r="P61">
        <v>75</v>
      </c>
      <c r="Q61">
        <v>0</v>
      </c>
      <c r="R61">
        <v>15</v>
      </c>
      <c r="S61">
        <v>0</v>
      </c>
      <c r="T61">
        <v>65</v>
      </c>
      <c r="U61">
        <v>43</v>
      </c>
      <c r="V61">
        <f t="shared" si="1"/>
        <v>1</v>
      </c>
      <c r="W61" s="10">
        <f>SUMIFS(Tabel132[Cluster],Tabel132[ID],A61)</f>
        <v>84</v>
      </c>
      <c r="X61">
        <f t="shared" si="2"/>
        <v>0.72837508106732463</v>
      </c>
      <c r="Y61">
        <f t="shared" si="0"/>
        <v>73.888888888888886</v>
      </c>
      <c r="Z61">
        <f t="shared" si="3"/>
        <v>55.625</v>
      </c>
    </row>
    <row r="62" spans="1:26" x14ac:dyDescent="0.25">
      <c r="A62">
        <v>64</v>
      </c>
      <c r="B62" t="s">
        <v>47</v>
      </c>
      <c r="C62">
        <v>66700</v>
      </c>
      <c r="D62">
        <v>239</v>
      </c>
      <c r="E62">
        <v>118</v>
      </c>
      <c r="F62">
        <v>129</v>
      </c>
      <c r="G62">
        <v>288</v>
      </c>
      <c r="H62">
        <v>43</v>
      </c>
      <c r="I62">
        <v>4</v>
      </c>
      <c r="J62">
        <v>1044</v>
      </c>
      <c r="K62">
        <v>440</v>
      </c>
      <c r="L62">
        <v>11</v>
      </c>
      <c r="M62">
        <v>113</v>
      </c>
      <c r="N62">
        <v>122</v>
      </c>
      <c r="O62">
        <v>1782</v>
      </c>
      <c r="P62">
        <v>198</v>
      </c>
      <c r="Q62">
        <v>0</v>
      </c>
      <c r="R62">
        <v>442</v>
      </c>
      <c r="S62">
        <v>36</v>
      </c>
      <c r="T62">
        <v>29</v>
      </c>
      <c r="U62">
        <v>1590</v>
      </c>
      <c r="V62">
        <f t="shared" si="1"/>
        <v>1</v>
      </c>
      <c r="W62" s="10">
        <f>SUMIFS(Tabel132[Cluster],Tabel132[ID],A62)</f>
        <v>79</v>
      </c>
      <c r="X62">
        <f t="shared" si="2"/>
        <v>0.31352374247667314</v>
      </c>
      <c r="Y62">
        <f t="shared" si="0"/>
        <v>243.33333333333334</v>
      </c>
      <c r="Z62">
        <f t="shared" si="3"/>
        <v>524.875</v>
      </c>
    </row>
    <row r="63" spans="1:26" x14ac:dyDescent="0.25">
      <c r="A63">
        <v>65</v>
      </c>
      <c r="B63" t="s">
        <v>618</v>
      </c>
      <c r="C63">
        <v>119000</v>
      </c>
      <c r="D63">
        <v>1040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 t="shared" si="1"/>
        <v>0</v>
      </c>
      <c r="W63" s="10">
        <f>SUMIFS(Tabel132[Cluster],Tabel132[ID],A63)</f>
        <v>0</v>
      </c>
      <c r="X63" t="str">
        <f t="shared" si="2"/>
        <v/>
      </c>
      <c r="Y63">
        <f t="shared" si="0"/>
        <v>0</v>
      </c>
      <c r="Z63">
        <f t="shared" si="3"/>
        <v>0</v>
      </c>
    </row>
    <row r="64" spans="1:26" x14ac:dyDescent="0.25">
      <c r="A64">
        <v>66</v>
      </c>
      <c r="B64" t="s">
        <v>48</v>
      </c>
      <c r="C64">
        <v>83300</v>
      </c>
      <c r="D64">
        <v>323</v>
      </c>
      <c r="E64">
        <v>194</v>
      </c>
      <c r="F64">
        <v>3</v>
      </c>
      <c r="G64">
        <v>0</v>
      </c>
      <c r="H64">
        <v>0</v>
      </c>
      <c r="I64">
        <v>5</v>
      </c>
      <c r="J64">
        <v>1</v>
      </c>
      <c r="K64">
        <v>0</v>
      </c>
      <c r="L64">
        <v>66</v>
      </c>
      <c r="M64">
        <v>18</v>
      </c>
      <c r="N64">
        <v>3</v>
      </c>
      <c r="O64">
        <v>0</v>
      </c>
      <c r="P64">
        <v>77</v>
      </c>
      <c r="Q64">
        <v>2</v>
      </c>
      <c r="R64">
        <v>23</v>
      </c>
      <c r="S64">
        <v>20</v>
      </c>
      <c r="T64">
        <v>0</v>
      </c>
      <c r="U64">
        <v>16</v>
      </c>
      <c r="V64">
        <f t="shared" si="1"/>
        <v>1</v>
      </c>
      <c r="W64" s="10">
        <f>SUMIFS(Tabel132[Cluster],Tabel132[ID],A64)</f>
        <v>91</v>
      </c>
      <c r="X64">
        <f t="shared" si="2"/>
        <v>0.56760636082568039</v>
      </c>
      <c r="Y64">
        <f t="shared" si="0"/>
        <v>31.888888888888889</v>
      </c>
      <c r="Z64">
        <f t="shared" si="3"/>
        <v>17.625</v>
      </c>
    </row>
    <row r="65" spans="1:26" x14ac:dyDescent="0.25">
      <c r="A65">
        <v>67</v>
      </c>
      <c r="B65" t="s">
        <v>49</v>
      </c>
      <c r="C65">
        <v>81700</v>
      </c>
      <c r="D65">
        <v>795</v>
      </c>
      <c r="E65">
        <v>283</v>
      </c>
      <c r="F65">
        <v>19</v>
      </c>
      <c r="G65">
        <v>107</v>
      </c>
      <c r="H65">
        <v>0</v>
      </c>
      <c r="I65">
        <v>73</v>
      </c>
      <c r="J65">
        <v>404</v>
      </c>
      <c r="K65">
        <v>542</v>
      </c>
      <c r="L65">
        <v>3</v>
      </c>
      <c r="M65">
        <v>0</v>
      </c>
      <c r="N65">
        <v>14</v>
      </c>
      <c r="O65">
        <v>118</v>
      </c>
      <c r="P65">
        <v>0</v>
      </c>
      <c r="Q65">
        <v>0</v>
      </c>
      <c r="R65">
        <v>297</v>
      </c>
      <c r="S65">
        <v>0</v>
      </c>
      <c r="T65">
        <v>0</v>
      </c>
      <c r="U65">
        <v>141</v>
      </c>
      <c r="V65">
        <f t="shared" si="1"/>
        <v>1</v>
      </c>
      <c r="W65" s="10">
        <f>SUMIFS(Tabel132[Cluster],Tabel132[ID],A65)</f>
        <v>90</v>
      </c>
      <c r="X65">
        <f t="shared" si="2"/>
        <v>0.29096078858389085</v>
      </c>
      <c r="Y65">
        <f t="shared" si="0"/>
        <v>159</v>
      </c>
      <c r="Z65">
        <f t="shared" si="3"/>
        <v>71.25</v>
      </c>
    </row>
    <row r="66" spans="1:26" x14ac:dyDescent="0.25">
      <c r="A66">
        <v>68</v>
      </c>
      <c r="B66" t="s">
        <v>50</v>
      </c>
      <c r="C66">
        <v>700</v>
      </c>
      <c r="D66">
        <v>184</v>
      </c>
      <c r="E66">
        <v>5871</v>
      </c>
      <c r="F66">
        <v>2577</v>
      </c>
      <c r="G66">
        <v>1636</v>
      </c>
      <c r="H66">
        <v>1939</v>
      </c>
      <c r="I66">
        <v>553</v>
      </c>
      <c r="J66">
        <v>1858</v>
      </c>
      <c r="K66">
        <v>3301</v>
      </c>
      <c r="L66">
        <v>0</v>
      </c>
      <c r="M66">
        <v>561</v>
      </c>
      <c r="N66">
        <v>3354</v>
      </c>
      <c r="O66">
        <v>444</v>
      </c>
      <c r="P66">
        <v>2113</v>
      </c>
      <c r="Q66">
        <v>336</v>
      </c>
      <c r="R66">
        <v>99</v>
      </c>
      <c r="S66">
        <v>1463</v>
      </c>
      <c r="T66">
        <v>24</v>
      </c>
      <c r="U66">
        <v>303</v>
      </c>
      <c r="V66">
        <f t="shared" si="1"/>
        <v>1</v>
      </c>
      <c r="W66" s="10">
        <f>SUMIFS(Tabel132[Cluster],Tabel132[ID],A66)</f>
        <v>1</v>
      </c>
      <c r="X66">
        <f t="shared" si="2"/>
        <v>0.19312382566844732</v>
      </c>
      <c r="Y66">
        <f t="shared" si="0"/>
        <v>2032.8888888888889</v>
      </c>
      <c r="Z66">
        <f t="shared" si="3"/>
        <v>1017</v>
      </c>
    </row>
    <row r="67" spans="1:26" x14ac:dyDescent="0.25">
      <c r="A67">
        <v>69</v>
      </c>
      <c r="B67" t="s">
        <v>619</v>
      </c>
      <c r="C67">
        <v>92000</v>
      </c>
      <c r="D67">
        <v>445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si="1"/>
        <v>0</v>
      </c>
      <c r="W67" s="10">
        <f>SUMIFS(Tabel132[Cluster],Tabel132[ID],A67)</f>
        <v>96</v>
      </c>
      <c r="X67" t="str">
        <f t="shared" si="2"/>
        <v/>
      </c>
      <c r="Y67">
        <f t="shared" ref="Y67:Y127" si="4">AVERAGE(E67:M67)</f>
        <v>0</v>
      </c>
      <c r="Z67">
        <f t="shared" si="3"/>
        <v>0</v>
      </c>
    </row>
    <row r="68" spans="1:26" x14ac:dyDescent="0.25">
      <c r="A68">
        <v>70</v>
      </c>
      <c r="B68" t="s">
        <v>620</v>
      </c>
      <c r="C68">
        <v>115500</v>
      </c>
      <c r="D68">
        <v>824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ref="V68:V131" si="5">IF(AND(Y68=0,Z68=0),0,1)</f>
        <v>0</v>
      </c>
      <c r="W68" s="10">
        <f>SUMIFS(Tabel132[Cluster],Tabel132[ID],A68)</f>
        <v>0</v>
      </c>
      <c r="X68" t="str">
        <f t="shared" ref="X68:X131" si="6">IFERROR(_xlfn.T.TEST(E68:M68,N68:U68,2,2),"")</f>
        <v/>
      </c>
      <c r="Y68">
        <f t="shared" si="4"/>
        <v>0</v>
      </c>
      <c r="Z68">
        <f t="shared" ref="Z68:Z127" si="7">AVERAGE(N68:U68)</f>
        <v>0</v>
      </c>
    </row>
    <row r="69" spans="1:26" x14ac:dyDescent="0.25">
      <c r="A69">
        <v>71</v>
      </c>
      <c r="B69" t="s">
        <v>621</v>
      </c>
      <c r="C69">
        <v>70600</v>
      </c>
      <c r="D69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f t="shared" si="5"/>
        <v>0</v>
      </c>
      <c r="W69" s="10">
        <f>SUMIFS(Tabel132[Cluster],Tabel132[ID],A69)</f>
        <v>83</v>
      </c>
      <c r="X69" t="str">
        <f t="shared" si="6"/>
        <v/>
      </c>
      <c r="Y69">
        <f t="shared" si="4"/>
        <v>0</v>
      </c>
      <c r="Z69">
        <f t="shared" si="7"/>
        <v>0</v>
      </c>
    </row>
    <row r="70" spans="1:26" x14ac:dyDescent="0.25">
      <c r="A70">
        <v>72</v>
      </c>
      <c r="B70" t="s">
        <v>51</v>
      </c>
      <c r="C70">
        <v>72000</v>
      </c>
      <c r="D70">
        <v>141</v>
      </c>
      <c r="E70">
        <v>56</v>
      </c>
      <c r="F70">
        <v>47</v>
      </c>
      <c r="G70">
        <v>42</v>
      </c>
      <c r="H70">
        <v>0</v>
      </c>
      <c r="I70">
        <v>0</v>
      </c>
      <c r="J70">
        <v>41</v>
      </c>
      <c r="K70">
        <v>28</v>
      </c>
      <c r="L70">
        <v>14</v>
      </c>
      <c r="M70">
        <v>0</v>
      </c>
      <c r="N70">
        <v>0</v>
      </c>
      <c r="O70">
        <v>695</v>
      </c>
      <c r="P70">
        <v>0</v>
      </c>
      <c r="Q70">
        <v>0</v>
      </c>
      <c r="R70">
        <v>0</v>
      </c>
      <c r="S70">
        <v>0</v>
      </c>
      <c r="T70">
        <v>4</v>
      </c>
      <c r="U70">
        <v>76</v>
      </c>
      <c r="V70">
        <f t="shared" si="5"/>
        <v>1</v>
      </c>
      <c r="W70" s="10">
        <f>SUMIFS(Tabel132[Cluster],Tabel132[ID],A70)</f>
        <v>83</v>
      </c>
      <c r="X70">
        <f t="shared" si="6"/>
        <v>0.39155512547538507</v>
      </c>
      <c r="Y70">
        <f t="shared" si="4"/>
        <v>25.333333333333332</v>
      </c>
      <c r="Z70">
        <f t="shared" si="7"/>
        <v>96.875</v>
      </c>
    </row>
    <row r="71" spans="1:26" x14ac:dyDescent="0.25">
      <c r="A71">
        <v>73</v>
      </c>
      <c r="B71" t="s">
        <v>52</v>
      </c>
      <c r="C71">
        <v>115800</v>
      </c>
      <c r="D71">
        <v>997</v>
      </c>
      <c r="E71">
        <v>60</v>
      </c>
      <c r="F71">
        <v>22</v>
      </c>
      <c r="G71">
        <v>622</v>
      </c>
      <c r="H71">
        <v>22</v>
      </c>
      <c r="I71">
        <v>38</v>
      </c>
      <c r="J71">
        <v>111</v>
      </c>
      <c r="K71">
        <v>206</v>
      </c>
      <c r="L71">
        <v>0</v>
      </c>
      <c r="M71">
        <v>19</v>
      </c>
      <c r="N71">
        <v>44</v>
      </c>
      <c r="O71">
        <v>350</v>
      </c>
      <c r="P71">
        <v>0</v>
      </c>
      <c r="Q71">
        <v>0</v>
      </c>
      <c r="R71">
        <v>68</v>
      </c>
      <c r="S71">
        <v>128</v>
      </c>
      <c r="T71">
        <v>37</v>
      </c>
      <c r="U71">
        <v>80</v>
      </c>
      <c r="V71">
        <f t="shared" si="5"/>
        <v>1</v>
      </c>
      <c r="W71" s="10">
        <f>SUMIFS(Tabel132[Cluster],Tabel132[ID],A71)</f>
        <v>0</v>
      </c>
      <c r="X71">
        <f t="shared" si="6"/>
        <v>0.67738024612434022</v>
      </c>
      <c r="Y71">
        <f t="shared" si="4"/>
        <v>122.22222222222223</v>
      </c>
      <c r="Z71">
        <f t="shared" si="7"/>
        <v>88.375</v>
      </c>
    </row>
    <row r="72" spans="1:26" x14ac:dyDescent="0.25">
      <c r="A72">
        <v>74</v>
      </c>
      <c r="B72" t="s">
        <v>53</v>
      </c>
      <c r="C72">
        <v>16000</v>
      </c>
      <c r="D72">
        <v>409</v>
      </c>
      <c r="E72">
        <v>830</v>
      </c>
      <c r="F72">
        <v>6</v>
      </c>
      <c r="G72">
        <v>408</v>
      </c>
      <c r="H72">
        <v>1231</v>
      </c>
      <c r="I72">
        <v>155</v>
      </c>
      <c r="J72">
        <v>839</v>
      </c>
      <c r="K72">
        <v>3692</v>
      </c>
      <c r="L72">
        <v>420</v>
      </c>
      <c r="M72">
        <v>3093</v>
      </c>
      <c r="N72">
        <v>1619</v>
      </c>
      <c r="O72">
        <v>1194</v>
      </c>
      <c r="P72">
        <v>3039</v>
      </c>
      <c r="Q72">
        <v>70</v>
      </c>
      <c r="R72">
        <v>930</v>
      </c>
      <c r="S72">
        <v>213</v>
      </c>
      <c r="T72">
        <v>1053</v>
      </c>
      <c r="U72">
        <v>2902</v>
      </c>
      <c r="V72">
        <f t="shared" si="5"/>
        <v>1</v>
      </c>
      <c r="W72" s="10">
        <f>SUMIFS(Tabel132[Cluster],Tabel132[ID],A72)</f>
        <v>19</v>
      </c>
      <c r="X72">
        <f t="shared" si="6"/>
        <v>0.75131574521620348</v>
      </c>
      <c r="Y72">
        <f t="shared" si="4"/>
        <v>1186</v>
      </c>
      <c r="Z72">
        <f t="shared" si="7"/>
        <v>1377.5</v>
      </c>
    </row>
    <row r="73" spans="1:26" x14ac:dyDescent="0.25">
      <c r="A73">
        <v>75</v>
      </c>
      <c r="B73" t="s">
        <v>622</v>
      </c>
      <c r="C73">
        <v>83400</v>
      </c>
      <c r="D73">
        <v>323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5"/>
        <v>0</v>
      </c>
      <c r="W73" s="10">
        <f>SUMIFS(Tabel132[Cluster],Tabel132[ID],A73)</f>
        <v>91</v>
      </c>
      <c r="X73" t="str">
        <f t="shared" si="6"/>
        <v/>
      </c>
      <c r="Y73">
        <f t="shared" si="4"/>
        <v>0</v>
      </c>
      <c r="Z73">
        <f t="shared" si="7"/>
        <v>0</v>
      </c>
    </row>
    <row r="74" spans="1:26" x14ac:dyDescent="0.25">
      <c r="A74">
        <v>76</v>
      </c>
      <c r="B74" t="s">
        <v>623</v>
      </c>
      <c r="C74">
        <v>96700</v>
      </c>
      <c r="D74">
        <v>370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5"/>
        <v>0</v>
      </c>
      <c r="W74" s="10">
        <f>SUMIFS(Tabel132[Cluster],Tabel132[ID],A74)</f>
        <v>96</v>
      </c>
      <c r="X74" t="str">
        <f t="shared" si="6"/>
        <v/>
      </c>
      <c r="Y74">
        <f t="shared" si="4"/>
        <v>0</v>
      </c>
      <c r="Z74">
        <f t="shared" si="7"/>
        <v>0</v>
      </c>
    </row>
    <row r="75" spans="1:26" x14ac:dyDescent="0.25">
      <c r="A75">
        <v>77</v>
      </c>
      <c r="B75" t="s">
        <v>624</v>
      </c>
      <c r="C75">
        <v>91600</v>
      </c>
      <c r="D75">
        <v>445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5"/>
        <v>0</v>
      </c>
      <c r="W75" s="10">
        <f>SUMIFS(Tabel132[Cluster],Tabel132[ID],A75)</f>
        <v>96</v>
      </c>
      <c r="X75" t="str">
        <f t="shared" si="6"/>
        <v/>
      </c>
      <c r="Y75">
        <f t="shared" si="4"/>
        <v>0</v>
      </c>
      <c r="Z75">
        <f t="shared" si="7"/>
        <v>0</v>
      </c>
    </row>
    <row r="76" spans="1:26" x14ac:dyDescent="0.25">
      <c r="A76">
        <v>78</v>
      </c>
      <c r="B76" t="s">
        <v>54</v>
      </c>
      <c r="C76">
        <v>105000</v>
      </c>
      <c r="D76">
        <v>752</v>
      </c>
      <c r="E76">
        <v>12082</v>
      </c>
      <c r="F76">
        <v>1894</v>
      </c>
      <c r="G76">
        <v>1222</v>
      </c>
      <c r="H76">
        <v>7730</v>
      </c>
      <c r="I76">
        <v>6711</v>
      </c>
      <c r="J76">
        <v>5413</v>
      </c>
      <c r="K76">
        <v>7299</v>
      </c>
      <c r="L76">
        <v>2251</v>
      </c>
      <c r="M76">
        <v>8104</v>
      </c>
      <c r="N76">
        <v>1379</v>
      </c>
      <c r="O76">
        <v>4688</v>
      </c>
      <c r="P76">
        <v>4989</v>
      </c>
      <c r="Q76">
        <v>1775</v>
      </c>
      <c r="R76">
        <v>9435</v>
      </c>
      <c r="S76">
        <v>7047</v>
      </c>
      <c r="T76">
        <v>696</v>
      </c>
      <c r="U76">
        <v>4771</v>
      </c>
      <c r="V76">
        <f t="shared" si="5"/>
        <v>1</v>
      </c>
      <c r="W76" s="10">
        <f>SUMIFS(Tabel132[Cluster],Tabel132[ID],A76)</f>
        <v>0</v>
      </c>
      <c r="X76">
        <f t="shared" si="6"/>
        <v>0.36137728822957582</v>
      </c>
      <c r="Y76">
        <f t="shared" si="4"/>
        <v>5856.2222222222226</v>
      </c>
      <c r="Z76">
        <f t="shared" si="7"/>
        <v>4347.5</v>
      </c>
    </row>
    <row r="77" spans="1:26" x14ac:dyDescent="0.25">
      <c r="A77">
        <v>79</v>
      </c>
      <c r="B77" t="s">
        <v>625</v>
      </c>
      <c r="C77">
        <v>70800</v>
      </c>
      <c r="D77">
        <v>71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5"/>
        <v>0</v>
      </c>
      <c r="W77" s="10">
        <f>SUMIFS(Tabel132[Cluster],Tabel132[ID],A77)</f>
        <v>83</v>
      </c>
      <c r="X77" t="str">
        <f t="shared" si="6"/>
        <v/>
      </c>
      <c r="Y77">
        <f t="shared" si="4"/>
        <v>0</v>
      </c>
      <c r="Z77">
        <f t="shared" si="7"/>
        <v>0</v>
      </c>
    </row>
    <row r="78" spans="1:26" x14ac:dyDescent="0.25">
      <c r="A78">
        <v>80</v>
      </c>
      <c r="B78" t="s">
        <v>626</v>
      </c>
      <c r="C78">
        <v>72100</v>
      </c>
      <c r="D78">
        <v>141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5"/>
        <v>0</v>
      </c>
      <c r="W78" s="10">
        <f>SUMIFS(Tabel132[Cluster],Tabel132[ID],A78)</f>
        <v>83</v>
      </c>
      <c r="X78" t="str">
        <f t="shared" si="6"/>
        <v/>
      </c>
      <c r="Y78">
        <f t="shared" si="4"/>
        <v>0</v>
      </c>
      <c r="Z78">
        <f t="shared" si="7"/>
        <v>0</v>
      </c>
    </row>
    <row r="79" spans="1:26" x14ac:dyDescent="0.25">
      <c r="A79">
        <v>81</v>
      </c>
      <c r="B79" t="s">
        <v>55</v>
      </c>
      <c r="C79">
        <v>115900</v>
      </c>
      <c r="D79">
        <v>73</v>
      </c>
      <c r="E79">
        <v>12585</v>
      </c>
      <c r="F79">
        <v>3233</v>
      </c>
      <c r="G79">
        <v>959</v>
      </c>
      <c r="H79">
        <v>806</v>
      </c>
      <c r="I79">
        <v>1365</v>
      </c>
      <c r="J79">
        <v>3131</v>
      </c>
      <c r="K79">
        <v>3131</v>
      </c>
      <c r="L79">
        <v>5609</v>
      </c>
      <c r="M79">
        <v>1961</v>
      </c>
      <c r="N79">
        <v>3111</v>
      </c>
      <c r="O79">
        <v>3834</v>
      </c>
      <c r="P79">
        <v>2224</v>
      </c>
      <c r="Q79">
        <v>1209</v>
      </c>
      <c r="R79">
        <v>2210</v>
      </c>
      <c r="S79">
        <v>1274</v>
      </c>
      <c r="T79">
        <v>3489</v>
      </c>
      <c r="U79">
        <v>5088</v>
      </c>
      <c r="V79">
        <f t="shared" si="5"/>
        <v>1</v>
      </c>
      <c r="W79" s="10">
        <f>SUMIFS(Tabel132[Cluster],Tabel132[ID],A79)</f>
        <v>0</v>
      </c>
      <c r="X79">
        <f t="shared" si="6"/>
        <v>0.55180158872268525</v>
      </c>
      <c r="Y79">
        <f t="shared" si="4"/>
        <v>3642.2222222222222</v>
      </c>
      <c r="Z79">
        <f t="shared" si="7"/>
        <v>2804.875</v>
      </c>
    </row>
    <row r="80" spans="1:26" x14ac:dyDescent="0.25">
      <c r="A80">
        <v>82</v>
      </c>
      <c r="B80" t="s">
        <v>627</v>
      </c>
      <c r="C80">
        <v>85000</v>
      </c>
      <c r="D80">
        <v>612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5"/>
        <v>0</v>
      </c>
      <c r="W80" s="10">
        <f>SUMIFS(Tabel132[Cluster],Tabel132[ID],A80)</f>
        <v>93</v>
      </c>
      <c r="X80" t="str">
        <f t="shared" si="6"/>
        <v/>
      </c>
      <c r="Y80">
        <f t="shared" si="4"/>
        <v>0</v>
      </c>
      <c r="Z80">
        <f t="shared" si="7"/>
        <v>0</v>
      </c>
    </row>
    <row r="81" spans="1:26" x14ac:dyDescent="0.25">
      <c r="A81">
        <v>83</v>
      </c>
      <c r="B81" t="s">
        <v>56</v>
      </c>
      <c r="C81">
        <v>93500</v>
      </c>
      <c r="D81">
        <v>370</v>
      </c>
      <c r="E81">
        <v>709</v>
      </c>
      <c r="F81">
        <v>692</v>
      </c>
      <c r="G81">
        <v>47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</v>
      </c>
      <c r="O81">
        <v>1444</v>
      </c>
      <c r="P81">
        <v>0</v>
      </c>
      <c r="Q81">
        <v>860</v>
      </c>
      <c r="R81">
        <v>0</v>
      </c>
      <c r="S81">
        <v>0</v>
      </c>
      <c r="T81">
        <v>0</v>
      </c>
      <c r="U81">
        <v>4693</v>
      </c>
      <c r="V81">
        <f t="shared" si="5"/>
        <v>1</v>
      </c>
      <c r="W81" s="10">
        <f>SUMIFS(Tabel132[Cluster],Tabel132[ID],A81)</f>
        <v>96</v>
      </c>
      <c r="X81">
        <f t="shared" si="6"/>
        <v>0.21608292506214558</v>
      </c>
      <c r="Y81">
        <f t="shared" si="4"/>
        <v>160.88888888888889</v>
      </c>
      <c r="Z81">
        <f t="shared" si="7"/>
        <v>875.75</v>
      </c>
    </row>
    <row r="82" spans="1:26" x14ac:dyDescent="0.25">
      <c r="A82">
        <v>84</v>
      </c>
      <c r="B82" t="s">
        <v>57</v>
      </c>
      <c r="C82">
        <v>20600</v>
      </c>
      <c r="D82">
        <v>972</v>
      </c>
      <c r="E82">
        <v>5168</v>
      </c>
      <c r="F82">
        <v>1263</v>
      </c>
      <c r="G82">
        <v>199</v>
      </c>
      <c r="H82">
        <v>1145</v>
      </c>
      <c r="I82">
        <v>127</v>
      </c>
      <c r="J82">
        <v>394</v>
      </c>
      <c r="K82">
        <v>993</v>
      </c>
      <c r="L82">
        <v>95</v>
      </c>
      <c r="M82">
        <v>458</v>
      </c>
      <c r="N82">
        <v>527</v>
      </c>
      <c r="O82">
        <v>709</v>
      </c>
      <c r="P82">
        <v>798</v>
      </c>
      <c r="Q82">
        <v>49</v>
      </c>
      <c r="R82">
        <v>480</v>
      </c>
      <c r="S82">
        <v>995</v>
      </c>
      <c r="T82">
        <v>481</v>
      </c>
      <c r="U82">
        <v>1631</v>
      </c>
      <c r="V82">
        <f t="shared" si="5"/>
        <v>1</v>
      </c>
      <c r="W82" s="10">
        <f>SUMIFS(Tabel132[Cluster],Tabel132[ID],A82)</f>
        <v>25</v>
      </c>
      <c r="X82">
        <f t="shared" si="6"/>
        <v>0.52101120218006314</v>
      </c>
      <c r="Y82">
        <f t="shared" si="4"/>
        <v>1093.5555555555557</v>
      </c>
      <c r="Z82">
        <f t="shared" si="7"/>
        <v>708.75</v>
      </c>
    </row>
    <row r="83" spans="1:26" x14ac:dyDescent="0.25">
      <c r="A83">
        <v>85</v>
      </c>
      <c r="B83" t="s">
        <v>628</v>
      </c>
      <c r="C83">
        <v>104700</v>
      </c>
      <c r="D83">
        <v>812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5"/>
        <v>0</v>
      </c>
      <c r="W83" s="10">
        <f>SUMIFS(Tabel132[Cluster],Tabel132[ID],A83)</f>
        <v>0</v>
      </c>
      <c r="X83" t="str">
        <f t="shared" si="6"/>
        <v/>
      </c>
      <c r="Y83">
        <f t="shared" si="4"/>
        <v>0</v>
      </c>
      <c r="Z83">
        <f t="shared" si="7"/>
        <v>0</v>
      </c>
    </row>
    <row r="84" spans="1:26" x14ac:dyDescent="0.25">
      <c r="A84">
        <v>86</v>
      </c>
      <c r="B84" t="s">
        <v>629</v>
      </c>
      <c r="C84">
        <v>108300</v>
      </c>
      <c r="D84">
        <v>896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5"/>
        <v>0</v>
      </c>
      <c r="W84" s="10">
        <f>SUMIFS(Tabel132[Cluster],Tabel132[ID],A84)</f>
        <v>0</v>
      </c>
      <c r="X84" t="str">
        <f t="shared" si="6"/>
        <v/>
      </c>
      <c r="Y84">
        <f t="shared" si="4"/>
        <v>0</v>
      </c>
      <c r="Z84">
        <f t="shared" si="7"/>
        <v>0</v>
      </c>
    </row>
    <row r="85" spans="1:26" x14ac:dyDescent="0.25">
      <c r="A85">
        <v>87</v>
      </c>
      <c r="B85" t="s">
        <v>630</v>
      </c>
      <c r="C85">
        <v>71400</v>
      </c>
      <c r="D85">
        <v>94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f t="shared" si="5"/>
        <v>0</v>
      </c>
      <c r="W85" s="10">
        <f>SUMIFS(Tabel132[Cluster],Tabel132[ID],A85)</f>
        <v>83</v>
      </c>
      <c r="X85" t="str">
        <f t="shared" si="6"/>
        <v/>
      </c>
      <c r="Y85">
        <f t="shared" si="4"/>
        <v>0</v>
      </c>
      <c r="Z85">
        <f t="shared" si="7"/>
        <v>0</v>
      </c>
    </row>
    <row r="86" spans="1:26" x14ac:dyDescent="0.25">
      <c r="A86">
        <v>88</v>
      </c>
      <c r="B86" t="s">
        <v>58</v>
      </c>
      <c r="C86">
        <v>74100</v>
      </c>
      <c r="D86">
        <v>467</v>
      </c>
      <c r="E86">
        <v>58</v>
      </c>
      <c r="F86">
        <v>476</v>
      </c>
      <c r="G86">
        <v>922</v>
      </c>
      <c r="H86">
        <v>222</v>
      </c>
      <c r="I86">
        <v>1929</v>
      </c>
      <c r="J86">
        <v>824</v>
      </c>
      <c r="K86">
        <v>1665</v>
      </c>
      <c r="L86">
        <v>7690</v>
      </c>
      <c r="M86">
        <v>409</v>
      </c>
      <c r="N86">
        <v>34</v>
      </c>
      <c r="O86">
        <v>4153</v>
      </c>
      <c r="P86">
        <v>406</v>
      </c>
      <c r="Q86">
        <v>0</v>
      </c>
      <c r="R86">
        <v>326</v>
      </c>
      <c r="S86">
        <v>6</v>
      </c>
      <c r="T86">
        <v>719</v>
      </c>
      <c r="U86">
        <v>615</v>
      </c>
      <c r="V86">
        <f t="shared" si="5"/>
        <v>1</v>
      </c>
      <c r="W86" s="10">
        <f>SUMIFS(Tabel132[Cluster],Tabel132[ID],A86)</f>
        <v>84</v>
      </c>
      <c r="X86">
        <f t="shared" si="6"/>
        <v>0.4213872450386672</v>
      </c>
      <c r="Y86">
        <f t="shared" si="4"/>
        <v>1577.2222222222222</v>
      </c>
      <c r="Z86">
        <f t="shared" si="7"/>
        <v>782.375</v>
      </c>
    </row>
    <row r="87" spans="1:26" x14ac:dyDescent="0.25">
      <c r="A87">
        <v>89</v>
      </c>
      <c r="B87" t="s">
        <v>631</v>
      </c>
      <c r="C87">
        <v>116000</v>
      </c>
      <c r="D87">
        <v>81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f t="shared" si="5"/>
        <v>0</v>
      </c>
      <c r="W87" s="10">
        <f>SUMIFS(Tabel132[Cluster],Tabel132[ID],A87)</f>
        <v>0</v>
      </c>
      <c r="X87" t="str">
        <f t="shared" si="6"/>
        <v/>
      </c>
      <c r="Y87">
        <f t="shared" si="4"/>
        <v>0</v>
      </c>
      <c r="Z87">
        <f t="shared" si="7"/>
        <v>0</v>
      </c>
    </row>
    <row r="88" spans="1:26" x14ac:dyDescent="0.25">
      <c r="A88">
        <v>90</v>
      </c>
      <c r="B88" t="s">
        <v>632</v>
      </c>
      <c r="C88">
        <v>85100</v>
      </c>
      <c r="D88">
        <v>612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f t="shared" si="5"/>
        <v>0</v>
      </c>
      <c r="W88" s="10">
        <f>SUMIFS(Tabel132[Cluster],Tabel132[ID],A88)</f>
        <v>93</v>
      </c>
      <c r="X88" t="str">
        <f t="shared" si="6"/>
        <v/>
      </c>
      <c r="Y88">
        <f t="shared" si="4"/>
        <v>0</v>
      </c>
      <c r="Z88">
        <f t="shared" si="7"/>
        <v>0</v>
      </c>
    </row>
    <row r="89" spans="1:26" x14ac:dyDescent="0.25">
      <c r="A89">
        <v>91</v>
      </c>
      <c r="B89" t="s">
        <v>59</v>
      </c>
      <c r="C89">
        <v>63100</v>
      </c>
      <c r="D89">
        <v>519</v>
      </c>
      <c r="E89">
        <v>11105</v>
      </c>
      <c r="F89">
        <v>1495</v>
      </c>
      <c r="G89">
        <v>4281</v>
      </c>
      <c r="H89">
        <v>5999</v>
      </c>
      <c r="I89">
        <v>3557</v>
      </c>
      <c r="J89">
        <v>11532</v>
      </c>
      <c r="K89">
        <v>5507</v>
      </c>
      <c r="L89">
        <v>1802</v>
      </c>
      <c r="M89">
        <v>8111</v>
      </c>
      <c r="N89">
        <v>1267</v>
      </c>
      <c r="O89">
        <v>9601</v>
      </c>
      <c r="P89">
        <v>10323</v>
      </c>
      <c r="Q89">
        <v>177</v>
      </c>
      <c r="R89">
        <v>7676</v>
      </c>
      <c r="S89">
        <v>1450</v>
      </c>
      <c r="T89">
        <v>769</v>
      </c>
      <c r="U89">
        <v>9476</v>
      </c>
      <c r="V89">
        <f t="shared" si="5"/>
        <v>1</v>
      </c>
      <c r="W89" s="10">
        <f>SUMIFS(Tabel132[Cluster],Tabel132[ID],A89)</f>
        <v>0</v>
      </c>
      <c r="X89">
        <f t="shared" si="6"/>
        <v>0.67957139082662366</v>
      </c>
      <c r="Y89">
        <f t="shared" si="4"/>
        <v>5932.1111111111113</v>
      </c>
      <c r="Z89">
        <f t="shared" si="7"/>
        <v>5092.375</v>
      </c>
    </row>
    <row r="90" spans="1:26" x14ac:dyDescent="0.25">
      <c r="A90">
        <v>92</v>
      </c>
      <c r="B90" t="s">
        <v>633</v>
      </c>
      <c r="C90">
        <v>42000</v>
      </c>
      <c r="D90">
        <v>918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f t="shared" si="5"/>
        <v>0</v>
      </c>
      <c r="W90" s="10">
        <f>SUMIFS(Tabel132[Cluster],Tabel132[ID],A90)</f>
        <v>54</v>
      </c>
      <c r="X90" t="str">
        <f t="shared" si="6"/>
        <v/>
      </c>
      <c r="Y90">
        <f t="shared" si="4"/>
        <v>0</v>
      </c>
      <c r="Z90">
        <f t="shared" si="7"/>
        <v>0</v>
      </c>
    </row>
    <row r="91" spans="1:26" x14ac:dyDescent="0.25">
      <c r="A91">
        <v>93</v>
      </c>
      <c r="B91" t="s">
        <v>60</v>
      </c>
      <c r="C91">
        <v>99700</v>
      </c>
      <c r="D91">
        <v>901</v>
      </c>
      <c r="E91">
        <v>678</v>
      </c>
      <c r="F91">
        <v>2</v>
      </c>
      <c r="G91">
        <v>8</v>
      </c>
      <c r="H91">
        <v>152</v>
      </c>
      <c r="I91">
        <v>667</v>
      </c>
      <c r="J91">
        <v>218</v>
      </c>
      <c r="K91">
        <v>103</v>
      </c>
      <c r="L91">
        <v>291</v>
      </c>
      <c r="M91">
        <v>516</v>
      </c>
      <c r="N91">
        <v>56</v>
      </c>
      <c r="O91">
        <v>257</v>
      </c>
      <c r="P91">
        <v>485</v>
      </c>
      <c r="Q91">
        <v>127</v>
      </c>
      <c r="R91">
        <v>570</v>
      </c>
      <c r="S91">
        <v>242</v>
      </c>
      <c r="T91">
        <v>41</v>
      </c>
      <c r="U91">
        <v>166</v>
      </c>
      <c r="V91">
        <f t="shared" si="5"/>
        <v>1</v>
      </c>
      <c r="W91" s="10">
        <f>SUMIFS(Tabel132[Cluster],Tabel132[ID],A91)</f>
        <v>0</v>
      </c>
      <c r="X91">
        <f t="shared" si="6"/>
        <v>0.66869320858800019</v>
      </c>
      <c r="Y91">
        <f t="shared" si="4"/>
        <v>292.77777777777777</v>
      </c>
      <c r="Z91">
        <f t="shared" si="7"/>
        <v>243</v>
      </c>
    </row>
    <row r="92" spans="1:26" x14ac:dyDescent="0.25">
      <c r="A92">
        <v>94</v>
      </c>
      <c r="B92" t="s">
        <v>634</v>
      </c>
      <c r="C92">
        <v>71200</v>
      </c>
      <c r="D92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f t="shared" si="5"/>
        <v>0</v>
      </c>
      <c r="W92" s="10">
        <f>SUMIFS(Tabel132[Cluster],Tabel132[ID],A92)</f>
        <v>83</v>
      </c>
      <c r="X92" t="str">
        <f t="shared" si="6"/>
        <v/>
      </c>
      <c r="Y92">
        <f t="shared" si="4"/>
        <v>0</v>
      </c>
      <c r="Z92">
        <f t="shared" si="7"/>
        <v>0</v>
      </c>
    </row>
    <row r="93" spans="1:26" x14ac:dyDescent="0.25">
      <c r="A93">
        <v>95</v>
      </c>
      <c r="B93" t="s">
        <v>635</v>
      </c>
      <c r="C93">
        <v>23300</v>
      </c>
      <c r="D93">
        <v>315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f t="shared" si="5"/>
        <v>0</v>
      </c>
      <c r="W93" s="10">
        <f>SUMIFS(Tabel132[Cluster],Tabel132[ID],A93)</f>
        <v>30</v>
      </c>
      <c r="X93" t="str">
        <f t="shared" si="6"/>
        <v/>
      </c>
      <c r="Y93">
        <f t="shared" si="4"/>
        <v>0</v>
      </c>
      <c r="Z93">
        <f t="shared" si="7"/>
        <v>0</v>
      </c>
    </row>
    <row r="94" spans="1:26" x14ac:dyDescent="0.25">
      <c r="A94">
        <v>96</v>
      </c>
      <c r="B94" t="s">
        <v>61</v>
      </c>
      <c r="C94">
        <v>90000</v>
      </c>
      <c r="D94">
        <v>607</v>
      </c>
      <c r="E94">
        <v>3309</v>
      </c>
      <c r="F94">
        <v>1305</v>
      </c>
      <c r="G94">
        <v>797</v>
      </c>
      <c r="H94">
        <v>2306</v>
      </c>
      <c r="I94">
        <v>3943</v>
      </c>
      <c r="J94">
        <v>1226</v>
      </c>
      <c r="K94">
        <v>622</v>
      </c>
      <c r="L94">
        <v>1712</v>
      </c>
      <c r="M94">
        <v>1573</v>
      </c>
      <c r="N94">
        <v>536</v>
      </c>
      <c r="O94">
        <v>1309</v>
      </c>
      <c r="P94">
        <v>1900</v>
      </c>
      <c r="Q94">
        <v>515</v>
      </c>
      <c r="R94">
        <v>3312</v>
      </c>
      <c r="S94">
        <v>1617</v>
      </c>
      <c r="T94">
        <v>1095</v>
      </c>
      <c r="U94">
        <v>1163</v>
      </c>
      <c r="V94">
        <f t="shared" si="5"/>
        <v>1</v>
      </c>
      <c r="W94" s="10">
        <f>SUMIFS(Tabel132[Cluster],Tabel132[ID],A94)</f>
        <v>96</v>
      </c>
      <c r="X94">
        <f t="shared" si="6"/>
        <v>0.39601384330056344</v>
      </c>
      <c r="Y94">
        <f t="shared" si="4"/>
        <v>1865.8888888888889</v>
      </c>
      <c r="Z94">
        <f t="shared" si="7"/>
        <v>1430.875</v>
      </c>
    </row>
    <row r="95" spans="1:26" x14ac:dyDescent="0.25">
      <c r="A95">
        <v>97</v>
      </c>
      <c r="B95" t="s">
        <v>62</v>
      </c>
      <c r="C95">
        <v>28100</v>
      </c>
      <c r="D95">
        <v>541</v>
      </c>
      <c r="E95">
        <v>3312</v>
      </c>
      <c r="F95">
        <v>301</v>
      </c>
      <c r="G95">
        <v>1071</v>
      </c>
      <c r="H95">
        <v>734</v>
      </c>
      <c r="I95">
        <v>428</v>
      </c>
      <c r="J95">
        <v>1385</v>
      </c>
      <c r="K95">
        <v>1074</v>
      </c>
      <c r="L95">
        <v>1195</v>
      </c>
      <c r="M95">
        <v>2034</v>
      </c>
      <c r="N95">
        <v>1233</v>
      </c>
      <c r="O95">
        <v>1540</v>
      </c>
      <c r="P95">
        <v>2947</v>
      </c>
      <c r="Q95">
        <v>2117</v>
      </c>
      <c r="R95">
        <v>1513</v>
      </c>
      <c r="S95">
        <v>3976</v>
      </c>
      <c r="T95">
        <v>733</v>
      </c>
      <c r="U95">
        <v>994</v>
      </c>
      <c r="V95">
        <f t="shared" si="5"/>
        <v>1</v>
      </c>
      <c r="W95" s="10">
        <f>SUMIFS(Tabel132[Cluster],Tabel132[ID],A95)</f>
        <v>36</v>
      </c>
      <c r="X95">
        <f t="shared" si="6"/>
        <v>0.23795276514508476</v>
      </c>
      <c r="Y95">
        <f t="shared" si="4"/>
        <v>1281.5555555555557</v>
      </c>
      <c r="Z95">
        <f t="shared" si="7"/>
        <v>1881.625</v>
      </c>
    </row>
    <row r="96" spans="1:26" x14ac:dyDescent="0.25">
      <c r="A96">
        <v>98</v>
      </c>
      <c r="B96" t="s">
        <v>636</v>
      </c>
      <c r="C96">
        <v>116100</v>
      </c>
      <c r="D96">
        <v>81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5"/>
        <v>0</v>
      </c>
      <c r="W96" s="10">
        <f>SUMIFS(Tabel132[Cluster],Tabel132[ID],A96)</f>
        <v>0</v>
      </c>
      <c r="X96" t="str">
        <f t="shared" si="6"/>
        <v/>
      </c>
      <c r="Y96">
        <f t="shared" si="4"/>
        <v>0</v>
      </c>
      <c r="Z96">
        <f t="shared" si="7"/>
        <v>0</v>
      </c>
    </row>
    <row r="97" spans="1:26" x14ac:dyDescent="0.25">
      <c r="A97">
        <v>99</v>
      </c>
      <c r="B97" t="s">
        <v>637</v>
      </c>
      <c r="C97">
        <v>85200</v>
      </c>
      <c r="D97">
        <v>612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f t="shared" si="5"/>
        <v>0</v>
      </c>
      <c r="W97" s="10">
        <f>SUMIFS(Tabel132[Cluster],Tabel132[ID],A97)</f>
        <v>93</v>
      </c>
      <c r="X97" t="str">
        <f t="shared" si="6"/>
        <v/>
      </c>
      <c r="Y97">
        <f t="shared" si="4"/>
        <v>0</v>
      </c>
      <c r="Z97">
        <f t="shared" si="7"/>
        <v>0</v>
      </c>
    </row>
    <row r="98" spans="1:26" x14ac:dyDescent="0.25">
      <c r="A98">
        <v>100</v>
      </c>
      <c r="B98" t="s">
        <v>63</v>
      </c>
      <c r="C98">
        <v>84200</v>
      </c>
      <c r="D98">
        <v>165</v>
      </c>
      <c r="E98">
        <v>58</v>
      </c>
      <c r="F98">
        <v>0</v>
      </c>
      <c r="G98">
        <v>57</v>
      </c>
      <c r="H98">
        <v>2</v>
      </c>
      <c r="I98">
        <v>69</v>
      </c>
      <c r="J98">
        <v>41</v>
      </c>
      <c r="K98">
        <v>686</v>
      </c>
      <c r="L98">
        <v>18</v>
      </c>
      <c r="M98">
        <v>0</v>
      </c>
      <c r="N98">
        <v>0</v>
      </c>
      <c r="O98">
        <v>11</v>
      </c>
      <c r="P98">
        <v>0</v>
      </c>
      <c r="Q98">
        <v>0</v>
      </c>
      <c r="R98">
        <v>0</v>
      </c>
      <c r="S98">
        <v>0</v>
      </c>
      <c r="T98">
        <v>3</v>
      </c>
      <c r="U98">
        <v>20</v>
      </c>
      <c r="V98">
        <f t="shared" si="5"/>
        <v>1</v>
      </c>
      <c r="W98" s="10">
        <f>SUMIFS(Tabel132[Cluster],Tabel132[ID],A98)</f>
        <v>92</v>
      </c>
      <c r="X98">
        <f t="shared" si="6"/>
        <v>0.22371370036129054</v>
      </c>
      <c r="Y98">
        <f t="shared" si="4"/>
        <v>103.44444444444444</v>
      </c>
      <c r="Z98">
        <f t="shared" si="7"/>
        <v>4.25</v>
      </c>
    </row>
    <row r="99" spans="1:26" x14ac:dyDescent="0.25">
      <c r="A99">
        <v>101</v>
      </c>
      <c r="B99" t="s">
        <v>64</v>
      </c>
      <c r="C99">
        <v>90100</v>
      </c>
      <c r="D99">
        <v>607</v>
      </c>
      <c r="E99">
        <v>9270</v>
      </c>
      <c r="F99">
        <v>3948</v>
      </c>
      <c r="G99">
        <v>1139</v>
      </c>
      <c r="H99">
        <v>1801</v>
      </c>
      <c r="I99">
        <v>3957</v>
      </c>
      <c r="J99">
        <v>1461</v>
      </c>
      <c r="K99">
        <v>350</v>
      </c>
      <c r="L99">
        <v>1769</v>
      </c>
      <c r="M99">
        <v>5200</v>
      </c>
      <c r="N99">
        <v>1498</v>
      </c>
      <c r="O99">
        <v>3295</v>
      </c>
      <c r="P99">
        <v>5056</v>
      </c>
      <c r="Q99">
        <v>2629</v>
      </c>
      <c r="R99">
        <v>4344</v>
      </c>
      <c r="S99">
        <v>6948</v>
      </c>
      <c r="T99">
        <v>359</v>
      </c>
      <c r="U99">
        <v>4027</v>
      </c>
      <c r="V99">
        <f t="shared" si="5"/>
        <v>1</v>
      </c>
      <c r="W99" s="10">
        <f>SUMIFS(Tabel132[Cluster],Tabel132[ID],A99)</f>
        <v>96</v>
      </c>
      <c r="X99">
        <f t="shared" si="6"/>
        <v>0.80018266916302971</v>
      </c>
      <c r="Y99">
        <f t="shared" si="4"/>
        <v>3210.5555555555557</v>
      </c>
      <c r="Z99">
        <f t="shared" si="7"/>
        <v>3519.5</v>
      </c>
    </row>
    <row r="100" spans="1:26" x14ac:dyDescent="0.25">
      <c r="A100">
        <v>102</v>
      </c>
      <c r="B100" t="s">
        <v>638</v>
      </c>
      <c r="C100">
        <v>108800</v>
      </c>
      <c r="D100">
        <v>760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5"/>
        <v>0</v>
      </c>
      <c r="W100" s="10">
        <f>SUMIFS(Tabel132[Cluster],Tabel132[ID],A100)</f>
        <v>0</v>
      </c>
      <c r="X100" t="str">
        <f t="shared" si="6"/>
        <v/>
      </c>
      <c r="Y100">
        <f t="shared" si="4"/>
        <v>0</v>
      </c>
      <c r="Z100">
        <f t="shared" si="7"/>
        <v>0</v>
      </c>
    </row>
    <row r="101" spans="1:26" x14ac:dyDescent="0.25">
      <c r="A101">
        <v>103</v>
      </c>
      <c r="B101" t="s">
        <v>639</v>
      </c>
      <c r="C101">
        <v>70900</v>
      </c>
      <c r="D101">
        <v>71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5"/>
        <v>0</v>
      </c>
      <c r="W101" s="10">
        <f>SUMIFS(Tabel132[Cluster],Tabel132[ID],A101)</f>
        <v>83</v>
      </c>
      <c r="X101" t="str">
        <f t="shared" si="6"/>
        <v/>
      </c>
      <c r="Y101">
        <f t="shared" si="4"/>
        <v>0</v>
      </c>
      <c r="Z101">
        <f t="shared" si="7"/>
        <v>0</v>
      </c>
    </row>
    <row r="102" spans="1:26" x14ac:dyDescent="0.25">
      <c r="A102">
        <v>104</v>
      </c>
      <c r="B102" t="s">
        <v>65</v>
      </c>
      <c r="C102">
        <v>23400</v>
      </c>
      <c r="D102">
        <v>95</v>
      </c>
      <c r="E102">
        <v>3</v>
      </c>
      <c r="F102">
        <v>0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5"/>
        <v>1</v>
      </c>
      <c r="W102" s="10">
        <f>SUMIFS(Tabel132[Cluster],Tabel132[ID],A102)</f>
        <v>30</v>
      </c>
      <c r="X102">
        <f t="shared" si="6"/>
        <v>0.2805686910531322</v>
      </c>
      <c r="Y102">
        <f t="shared" si="4"/>
        <v>0.66666666666666663</v>
      </c>
      <c r="Z102">
        <f t="shared" si="7"/>
        <v>0.125</v>
      </c>
    </row>
    <row r="103" spans="1:26" x14ac:dyDescent="0.25">
      <c r="A103">
        <v>105</v>
      </c>
      <c r="B103" t="s">
        <v>66</v>
      </c>
      <c r="C103">
        <v>86800</v>
      </c>
      <c r="D103">
        <v>398</v>
      </c>
      <c r="E103">
        <v>2986</v>
      </c>
      <c r="F103">
        <v>813</v>
      </c>
      <c r="G103">
        <v>511</v>
      </c>
      <c r="H103">
        <v>802</v>
      </c>
      <c r="I103">
        <v>461</v>
      </c>
      <c r="J103">
        <v>0</v>
      </c>
      <c r="K103">
        <v>0</v>
      </c>
      <c r="L103">
        <v>0</v>
      </c>
      <c r="M103">
        <v>0</v>
      </c>
      <c r="N103">
        <v>10</v>
      </c>
      <c r="O103">
        <v>694</v>
      </c>
      <c r="P103">
        <v>0</v>
      </c>
      <c r="Q103">
        <v>269</v>
      </c>
      <c r="R103">
        <v>0</v>
      </c>
      <c r="S103">
        <v>4</v>
      </c>
      <c r="T103">
        <v>0</v>
      </c>
      <c r="U103">
        <v>480</v>
      </c>
      <c r="V103">
        <f t="shared" si="5"/>
        <v>1</v>
      </c>
      <c r="W103" s="10">
        <f>SUMIFS(Tabel132[Cluster],Tabel132[ID],A103)</f>
        <v>93</v>
      </c>
      <c r="X103">
        <f t="shared" si="6"/>
        <v>0.23028515710186037</v>
      </c>
      <c r="Y103">
        <f t="shared" si="4"/>
        <v>619.22222222222217</v>
      </c>
      <c r="Z103">
        <f t="shared" si="7"/>
        <v>182.125</v>
      </c>
    </row>
    <row r="104" spans="1:26" x14ac:dyDescent="0.25">
      <c r="A104">
        <v>106</v>
      </c>
      <c r="B104" t="s">
        <v>67</v>
      </c>
      <c r="C104">
        <v>93700</v>
      </c>
      <c r="D104">
        <v>370</v>
      </c>
      <c r="E104">
        <v>88</v>
      </c>
      <c r="F104">
        <v>58</v>
      </c>
      <c r="G104">
        <v>7</v>
      </c>
      <c r="H104">
        <v>80</v>
      </c>
      <c r="I104">
        <v>81</v>
      </c>
      <c r="J104">
        <v>0</v>
      </c>
      <c r="K104">
        <v>0</v>
      </c>
      <c r="L104">
        <v>0</v>
      </c>
      <c r="M104">
        <v>17</v>
      </c>
      <c r="N104">
        <v>0</v>
      </c>
      <c r="O104">
        <v>15</v>
      </c>
      <c r="P104">
        <v>59</v>
      </c>
      <c r="Q104">
        <v>47</v>
      </c>
      <c r="R104">
        <v>69</v>
      </c>
      <c r="S104">
        <v>20</v>
      </c>
      <c r="T104">
        <v>3</v>
      </c>
      <c r="U104">
        <v>19</v>
      </c>
      <c r="V104">
        <f t="shared" si="5"/>
        <v>1</v>
      </c>
      <c r="W104" s="10">
        <f>SUMIFS(Tabel132[Cluster],Tabel132[ID],A104)</f>
        <v>96</v>
      </c>
      <c r="X104">
        <f t="shared" si="6"/>
        <v>0.64083290548521044</v>
      </c>
      <c r="Y104">
        <f t="shared" si="4"/>
        <v>36.777777777777779</v>
      </c>
      <c r="Z104">
        <f t="shared" si="7"/>
        <v>29</v>
      </c>
    </row>
    <row r="105" spans="1:26" x14ac:dyDescent="0.25">
      <c r="A105">
        <v>107</v>
      </c>
      <c r="B105" t="s">
        <v>640</v>
      </c>
      <c r="C105">
        <v>1000</v>
      </c>
      <c r="D105">
        <v>500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5"/>
        <v>0</v>
      </c>
      <c r="W105" s="10">
        <f>SUMIFS(Tabel132[Cluster],Tabel132[ID],A105)</f>
        <v>2</v>
      </c>
      <c r="X105" t="str">
        <f t="shared" si="6"/>
        <v/>
      </c>
      <c r="Y105">
        <f t="shared" si="4"/>
        <v>0</v>
      </c>
      <c r="Z105">
        <f t="shared" si="7"/>
        <v>0</v>
      </c>
    </row>
    <row r="106" spans="1:26" x14ac:dyDescent="0.25">
      <c r="A106">
        <v>108</v>
      </c>
      <c r="B106" t="s">
        <v>641</v>
      </c>
      <c r="C106">
        <v>116200</v>
      </c>
      <c r="D106">
        <v>81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5"/>
        <v>0</v>
      </c>
      <c r="W106" s="10">
        <f>SUMIFS(Tabel132[Cluster],Tabel132[ID],A106)</f>
        <v>0</v>
      </c>
      <c r="X106" t="str">
        <f t="shared" si="6"/>
        <v/>
      </c>
      <c r="Y106">
        <f t="shared" si="4"/>
        <v>0</v>
      </c>
      <c r="Z106">
        <f t="shared" si="7"/>
        <v>0</v>
      </c>
    </row>
    <row r="107" spans="1:26" x14ac:dyDescent="0.25">
      <c r="A107">
        <v>109</v>
      </c>
      <c r="B107" t="s">
        <v>642</v>
      </c>
      <c r="C107">
        <v>108900</v>
      </c>
      <c r="D107">
        <v>760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5"/>
        <v>0</v>
      </c>
      <c r="W107" s="10">
        <f>SUMIFS(Tabel132[Cluster],Tabel132[ID],A107)</f>
        <v>0</v>
      </c>
      <c r="X107" t="str">
        <f t="shared" si="6"/>
        <v/>
      </c>
      <c r="Y107">
        <f t="shared" si="4"/>
        <v>0</v>
      </c>
      <c r="Z107">
        <f t="shared" si="7"/>
        <v>0</v>
      </c>
    </row>
    <row r="108" spans="1:26" x14ac:dyDescent="0.25">
      <c r="A108">
        <v>110</v>
      </c>
      <c r="B108" t="s">
        <v>643</v>
      </c>
      <c r="C108">
        <v>71500</v>
      </c>
      <c r="D108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f t="shared" si="5"/>
        <v>0</v>
      </c>
      <c r="W108" s="10">
        <f>SUMIFS(Tabel132[Cluster],Tabel132[ID],A108)</f>
        <v>83</v>
      </c>
      <c r="X108" t="str">
        <f t="shared" si="6"/>
        <v/>
      </c>
      <c r="Y108">
        <f t="shared" si="4"/>
        <v>0</v>
      </c>
      <c r="Z108">
        <f t="shared" si="7"/>
        <v>0</v>
      </c>
    </row>
    <row r="109" spans="1:26" x14ac:dyDescent="0.25">
      <c r="A109">
        <v>111</v>
      </c>
      <c r="B109" t="s">
        <v>644</v>
      </c>
      <c r="C109">
        <v>24000</v>
      </c>
      <c r="D109">
        <v>95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f t="shared" si="5"/>
        <v>0</v>
      </c>
      <c r="W109" s="10">
        <f>SUMIFS(Tabel132[Cluster],Tabel132[ID],A109)</f>
        <v>31</v>
      </c>
      <c r="X109" t="str">
        <f t="shared" si="6"/>
        <v/>
      </c>
      <c r="Y109">
        <f t="shared" si="4"/>
        <v>0</v>
      </c>
      <c r="Z109">
        <f t="shared" si="7"/>
        <v>0</v>
      </c>
    </row>
    <row r="110" spans="1:26" x14ac:dyDescent="0.25">
      <c r="A110">
        <v>112</v>
      </c>
      <c r="B110" t="s">
        <v>645</v>
      </c>
      <c r="C110">
        <v>89800</v>
      </c>
      <c r="D110">
        <v>607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f t="shared" si="5"/>
        <v>0</v>
      </c>
      <c r="W110" s="10">
        <f>SUMIFS(Tabel132[Cluster],Tabel132[ID],A110)</f>
        <v>96</v>
      </c>
      <c r="X110" t="str">
        <f t="shared" si="6"/>
        <v/>
      </c>
      <c r="Y110">
        <f t="shared" si="4"/>
        <v>0</v>
      </c>
      <c r="Z110">
        <f t="shared" si="7"/>
        <v>0</v>
      </c>
    </row>
    <row r="111" spans="1:26" x14ac:dyDescent="0.25">
      <c r="A111">
        <v>113</v>
      </c>
      <c r="B111" t="s">
        <v>68</v>
      </c>
      <c r="C111">
        <v>5100</v>
      </c>
      <c r="D111">
        <v>337</v>
      </c>
      <c r="E111">
        <v>1527</v>
      </c>
      <c r="F111">
        <v>0</v>
      </c>
      <c r="G111">
        <v>885</v>
      </c>
      <c r="H111">
        <v>3933</v>
      </c>
      <c r="I111">
        <v>7469</v>
      </c>
      <c r="J111">
        <v>1209</v>
      </c>
      <c r="K111">
        <v>5532</v>
      </c>
      <c r="L111">
        <v>404</v>
      </c>
      <c r="M111">
        <v>2080</v>
      </c>
      <c r="N111">
        <v>1917</v>
      </c>
      <c r="O111">
        <v>7210</v>
      </c>
      <c r="P111">
        <v>11734</v>
      </c>
      <c r="Q111">
        <v>6814</v>
      </c>
      <c r="R111">
        <v>5847</v>
      </c>
      <c r="S111">
        <v>7225</v>
      </c>
      <c r="T111">
        <v>4408</v>
      </c>
      <c r="U111">
        <v>6177</v>
      </c>
      <c r="V111">
        <f t="shared" si="5"/>
        <v>1</v>
      </c>
      <c r="W111" s="10">
        <f>SUMIFS(Tabel132[Cluster],Tabel132[ID],A111)</f>
        <v>7</v>
      </c>
      <c r="X111">
        <f t="shared" si="6"/>
        <v>9.3247363242433736E-3</v>
      </c>
      <c r="Y111">
        <f t="shared" si="4"/>
        <v>2559.8888888888887</v>
      </c>
      <c r="Z111">
        <f t="shared" si="7"/>
        <v>6416.5</v>
      </c>
    </row>
    <row r="112" spans="1:26" x14ac:dyDescent="0.25">
      <c r="A112">
        <v>114</v>
      </c>
      <c r="B112" t="s">
        <v>69</v>
      </c>
      <c r="C112">
        <v>86900</v>
      </c>
      <c r="D112">
        <v>398</v>
      </c>
      <c r="E112">
        <v>4305</v>
      </c>
      <c r="F112">
        <v>897</v>
      </c>
      <c r="G112">
        <v>514</v>
      </c>
      <c r="H112">
        <v>762</v>
      </c>
      <c r="I112">
        <v>776</v>
      </c>
      <c r="J112">
        <v>0</v>
      </c>
      <c r="K112">
        <v>0</v>
      </c>
      <c r="L112">
        <v>0</v>
      </c>
      <c r="M112">
        <v>0</v>
      </c>
      <c r="N112">
        <v>4</v>
      </c>
      <c r="O112">
        <v>565</v>
      </c>
      <c r="P112">
        <v>0</v>
      </c>
      <c r="Q112">
        <v>121</v>
      </c>
      <c r="R112">
        <v>0</v>
      </c>
      <c r="S112">
        <v>634</v>
      </c>
      <c r="T112">
        <v>0</v>
      </c>
      <c r="U112">
        <v>536</v>
      </c>
      <c r="V112">
        <f t="shared" si="5"/>
        <v>1</v>
      </c>
      <c r="W112" s="10">
        <f>SUMIFS(Tabel132[Cluster],Tabel132[ID],A112)</f>
        <v>93</v>
      </c>
      <c r="X112">
        <f t="shared" si="6"/>
        <v>0.26418362446332205</v>
      </c>
      <c r="Y112">
        <f t="shared" si="4"/>
        <v>806</v>
      </c>
      <c r="Z112">
        <f t="shared" si="7"/>
        <v>232.5</v>
      </c>
    </row>
    <row r="113" spans="1:26" x14ac:dyDescent="0.25">
      <c r="A113">
        <v>115</v>
      </c>
      <c r="B113" t="s">
        <v>70</v>
      </c>
      <c r="C113">
        <v>83000</v>
      </c>
      <c r="D113">
        <v>323</v>
      </c>
      <c r="E113">
        <v>0</v>
      </c>
      <c r="F113">
        <v>0</v>
      </c>
      <c r="G113">
        <v>15</v>
      </c>
      <c r="H113">
        <v>0</v>
      </c>
      <c r="I113">
        <v>0</v>
      </c>
      <c r="J113">
        <v>39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37</v>
      </c>
      <c r="S113">
        <v>0</v>
      </c>
      <c r="T113">
        <v>3</v>
      </c>
      <c r="U113">
        <v>11</v>
      </c>
      <c r="V113">
        <f t="shared" si="5"/>
        <v>1</v>
      </c>
      <c r="W113" s="10">
        <f>SUMIFS(Tabel132[Cluster],Tabel132[ID],A113)</f>
        <v>91</v>
      </c>
      <c r="X113">
        <f t="shared" si="6"/>
        <v>0.96754563548129757</v>
      </c>
      <c r="Y113">
        <f t="shared" si="4"/>
        <v>6.1111111111111107</v>
      </c>
      <c r="Z113">
        <f t="shared" si="7"/>
        <v>6.375</v>
      </c>
    </row>
    <row r="114" spans="1:26" x14ac:dyDescent="0.25">
      <c r="A114">
        <v>116</v>
      </c>
      <c r="B114" t="s">
        <v>646</v>
      </c>
      <c r="C114">
        <v>116300</v>
      </c>
      <c r="D114">
        <v>81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f t="shared" si="5"/>
        <v>0</v>
      </c>
      <c r="W114" s="10">
        <f>SUMIFS(Tabel132[Cluster],Tabel132[ID],A114)</f>
        <v>0</v>
      </c>
      <c r="X114" t="str">
        <f t="shared" si="6"/>
        <v/>
      </c>
      <c r="Y114">
        <f t="shared" si="4"/>
        <v>0</v>
      </c>
      <c r="Z114">
        <f t="shared" si="7"/>
        <v>0</v>
      </c>
    </row>
    <row r="115" spans="1:26" x14ac:dyDescent="0.25">
      <c r="A115">
        <v>117</v>
      </c>
      <c r="B115" t="s">
        <v>71</v>
      </c>
      <c r="C115">
        <v>98700</v>
      </c>
      <c r="D115">
        <v>848</v>
      </c>
      <c r="E115">
        <v>138</v>
      </c>
      <c r="F115">
        <v>260</v>
      </c>
      <c r="G115">
        <v>0</v>
      </c>
      <c r="H115">
        <v>0</v>
      </c>
      <c r="I115">
        <v>576</v>
      </c>
      <c r="J115">
        <v>95</v>
      </c>
      <c r="K115">
        <v>736</v>
      </c>
      <c r="L115">
        <v>1317</v>
      </c>
      <c r="M115">
        <v>659</v>
      </c>
      <c r="N115">
        <v>0</v>
      </c>
      <c r="O115">
        <v>560</v>
      </c>
      <c r="P115">
        <v>120</v>
      </c>
      <c r="Q115">
        <v>0</v>
      </c>
      <c r="R115">
        <v>0</v>
      </c>
      <c r="S115">
        <v>415</v>
      </c>
      <c r="T115">
        <v>1548</v>
      </c>
      <c r="U115">
        <v>248</v>
      </c>
      <c r="V115">
        <f t="shared" si="5"/>
        <v>1</v>
      </c>
      <c r="W115" s="10">
        <f>SUMIFS(Tabel132[Cluster],Tabel132[ID],A115)</f>
        <v>0</v>
      </c>
      <c r="X115">
        <f t="shared" si="6"/>
        <v>0.80477777060914402</v>
      </c>
      <c r="Y115">
        <f t="shared" si="4"/>
        <v>420.11111111111109</v>
      </c>
      <c r="Z115">
        <f t="shared" si="7"/>
        <v>361.375</v>
      </c>
    </row>
    <row r="116" spans="1:26" x14ac:dyDescent="0.25">
      <c r="A116">
        <v>118</v>
      </c>
      <c r="B116" t="s">
        <v>72</v>
      </c>
      <c r="C116">
        <v>71700</v>
      </c>
      <c r="D116">
        <v>157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f t="shared" si="5"/>
        <v>0</v>
      </c>
      <c r="W116" s="10">
        <f>SUMIFS(Tabel132[Cluster],Tabel132[ID],A116)</f>
        <v>83</v>
      </c>
      <c r="X116" t="str">
        <f t="shared" si="6"/>
        <v/>
      </c>
      <c r="Y116">
        <f t="shared" si="4"/>
        <v>0</v>
      </c>
      <c r="Z116">
        <f t="shared" si="7"/>
        <v>0</v>
      </c>
    </row>
    <row r="117" spans="1:26" x14ac:dyDescent="0.25">
      <c r="A117">
        <v>119</v>
      </c>
      <c r="B117" t="s">
        <v>647</v>
      </c>
      <c r="C117">
        <v>24600</v>
      </c>
      <c r="D117">
        <v>95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f t="shared" si="5"/>
        <v>0</v>
      </c>
      <c r="W117" s="10">
        <f>SUMIFS(Tabel132[Cluster],Tabel132[ID],A117)</f>
        <v>32</v>
      </c>
      <c r="X117" t="str">
        <f t="shared" si="6"/>
        <v/>
      </c>
      <c r="Y117">
        <f t="shared" si="4"/>
        <v>0</v>
      </c>
      <c r="Z117">
        <f t="shared" si="7"/>
        <v>0</v>
      </c>
    </row>
    <row r="118" spans="1:26" x14ac:dyDescent="0.25">
      <c r="A118">
        <v>120</v>
      </c>
      <c r="B118" t="s">
        <v>73</v>
      </c>
      <c r="C118">
        <v>24100</v>
      </c>
      <c r="D118">
        <v>111</v>
      </c>
      <c r="E118">
        <v>2874</v>
      </c>
      <c r="F118">
        <v>1296</v>
      </c>
      <c r="G118">
        <v>979</v>
      </c>
      <c r="H118">
        <v>5656</v>
      </c>
      <c r="I118">
        <v>4022</v>
      </c>
      <c r="J118">
        <v>5803</v>
      </c>
      <c r="K118">
        <v>6157</v>
      </c>
      <c r="L118">
        <v>5420</v>
      </c>
      <c r="M118">
        <v>6855</v>
      </c>
      <c r="N118">
        <v>662</v>
      </c>
      <c r="O118">
        <v>8651</v>
      </c>
      <c r="P118">
        <v>4816</v>
      </c>
      <c r="Q118">
        <v>1263</v>
      </c>
      <c r="R118">
        <v>7312</v>
      </c>
      <c r="S118">
        <v>5105</v>
      </c>
      <c r="T118">
        <v>1007</v>
      </c>
      <c r="U118">
        <v>4044</v>
      </c>
      <c r="V118">
        <f t="shared" si="5"/>
        <v>1</v>
      </c>
      <c r="W118" s="10">
        <f>SUMIFS(Tabel132[Cluster],Tabel132[ID],A118)</f>
        <v>31</v>
      </c>
      <c r="X118">
        <f t="shared" si="6"/>
        <v>0.85494560740922432</v>
      </c>
      <c r="Y118">
        <f t="shared" si="4"/>
        <v>4340.2222222222226</v>
      </c>
      <c r="Z118">
        <f t="shared" si="7"/>
        <v>4107.5</v>
      </c>
    </row>
    <row r="119" spans="1:26" x14ac:dyDescent="0.25">
      <c r="A119">
        <v>121</v>
      </c>
      <c r="B119" t="s">
        <v>74</v>
      </c>
      <c r="C119">
        <v>16100</v>
      </c>
      <c r="D119">
        <v>409</v>
      </c>
      <c r="E119">
        <v>66</v>
      </c>
      <c r="F119">
        <v>0</v>
      </c>
      <c r="G119">
        <v>51</v>
      </c>
      <c r="H119">
        <v>39</v>
      </c>
      <c r="I119">
        <v>1</v>
      </c>
      <c r="J119">
        <v>76</v>
      </c>
      <c r="K119">
        <v>625</v>
      </c>
      <c r="L119">
        <v>58</v>
      </c>
      <c r="M119">
        <v>342</v>
      </c>
      <c r="N119">
        <v>218</v>
      </c>
      <c r="O119">
        <v>146</v>
      </c>
      <c r="P119">
        <v>231</v>
      </c>
      <c r="Q119">
        <v>8</v>
      </c>
      <c r="R119">
        <v>14</v>
      </c>
      <c r="S119">
        <v>2</v>
      </c>
      <c r="T119">
        <v>128</v>
      </c>
      <c r="U119">
        <v>198</v>
      </c>
      <c r="V119">
        <f t="shared" si="5"/>
        <v>1</v>
      </c>
      <c r="W119" s="10">
        <f>SUMIFS(Tabel132[Cluster],Tabel132[ID],A119)</f>
        <v>19</v>
      </c>
      <c r="X119">
        <f t="shared" si="6"/>
        <v>0.79261611510775543</v>
      </c>
      <c r="Y119">
        <f t="shared" si="4"/>
        <v>139.77777777777777</v>
      </c>
      <c r="Z119">
        <f t="shared" si="7"/>
        <v>118.125</v>
      </c>
    </row>
    <row r="120" spans="1:26" x14ac:dyDescent="0.25">
      <c r="A120">
        <v>122</v>
      </c>
      <c r="B120" t="s">
        <v>75</v>
      </c>
      <c r="C120">
        <v>86700</v>
      </c>
      <c r="D120">
        <v>398</v>
      </c>
      <c r="E120">
        <v>2219</v>
      </c>
      <c r="F120">
        <v>900</v>
      </c>
      <c r="G120">
        <v>241</v>
      </c>
      <c r="H120">
        <v>412</v>
      </c>
      <c r="I120">
        <v>685</v>
      </c>
      <c r="J120">
        <v>0</v>
      </c>
      <c r="K120">
        <v>0</v>
      </c>
      <c r="L120">
        <v>0</v>
      </c>
      <c r="M120">
        <v>0</v>
      </c>
      <c r="N120">
        <v>11</v>
      </c>
      <c r="O120">
        <v>533</v>
      </c>
      <c r="P120">
        <v>1</v>
      </c>
      <c r="Q120">
        <v>15</v>
      </c>
      <c r="R120">
        <v>0</v>
      </c>
      <c r="S120">
        <v>98</v>
      </c>
      <c r="T120">
        <v>0</v>
      </c>
      <c r="U120">
        <v>406</v>
      </c>
      <c r="V120">
        <f t="shared" si="5"/>
        <v>1</v>
      </c>
      <c r="W120" s="10">
        <f>SUMIFS(Tabel132[Cluster],Tabel132[ID],A120)</f>
        <v>93</v>
      </c>
      <c r="X120">
        <f t="shared" si="6"/>
        <v>0.19553274911609905</v>
      </c>
      <c r="Y120">
        <f t="shared" si="4"/>
        <v>495.22222222222223</v>
      </c>
      <c r="Z120">
        <f t="shared" si="7"/>
        <v>133</v>
      </c>
    </row>
    <row r="121" spans="1:26" x14ac:dyDescent="0.25">
      <c r="A121">
        <v>123</v>
      </c>
      <c r="B121" t="s">
        <v>648</v>
      </c>
      <c r="C121">
        <v>85500</v>
      </c>
      <c r="D121">
        <v>867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f t="shared" si="5"/>
        <v>0</v>
      </c>
      <c r="W121" s="10">
        <f>SUMIFS(Tabel132[Cluster],Tabel132[ID],A121)</f>
        <v>93</v>
      </c>
      <c r="X121" t="str">
        <f t="shared" si="6"/>
        <v/>
      </c>
      <c r="Y121">
        <f t="shared" si="4"/>
        <v>0</v>
      </c>
      <c r="Z121">
        <f t="shared" si="7"/>
        <v>0</v>
      </c>
    </row>
    <row r="122" spans="1:26" x14ac:dyDescent="0.25">
      <c r="A122">
        <v>124</v>
      </c>
      <c r="B122" t="s">
        <v>649</v>
      </c>
      <c r="C122">
        <v>116400</v>
      </c>
      <c r="D122">
        <v>73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5"/>
        <v>0</v>
      </c>
      <c r="W122" s="10">
        <f>SUMIFS(Tabel132[Cluster],Tabel132[ID],A122)</f>
        <v>0</v>
      </c>
      <c r="X122" t="str">
        <f t="shared" si="6"/>
        <v/>
      </c>
      <c r="Y122">
        <f t="shared" si="4"/>
        <v>0</v>
      </c>
      <c r="Z122">
        <f t="shared" si="7"/>
        <v>0</v>
      </c>
    </row>
    <row r="123" spans="1:26" x14ac:dyDescent="0.25">
      <c r="A123">
        <v>125</v>
      </c>
      <c r="B123" t="s">
        <v>76</v>
      </c>
      <c r="C123">
        <v>98800</v>
      </c>
      <c r="D123">
        <v>848</v>
      </c>
      <c r="E123">
        <v>2531</v>
      </c>
      <c r="F123">
        <v>1230</v>
      </c>
      <c r="G123">
        <v>411</v>
      </c>
      <c r="H123">
        <v>2245</v>
      </c>
      <c r="I123">
        <v>4010</v>
      </c>
      <c r="J123">
        <v>3616</v>
      </c>
      <c r="K123">
        <v>4739</v>
      </c>
      <c r="L123">
        <v>2847</v>
      </c>
      <c r="M123">
        <v>4884</v>
      </c>
      <c r="N123">
        <v>488</v>
      </c>
      <c r="O123">
        <v>2727</v>
      </c>
      <c r="P123">
        <v>8935</v>
      </c>
      <c r="Q123">
        <v>153</v>
      </c>
      <c r="R123">
        <v>4091</v>
      </c>
      <c r="S123">
        <v>1837</v>
      </c>
      <c r="T123">
        <v>653</v>
      </c>
      <c r="U123">
        <v>2790</v>
      </c>
      <c r="V123">
        <f t="shared" si="5"/>
        <v>1</v>
      </c>
      <c r="W123" s="10">
        <f>SUMIFS(Tabel132[Cluster],Tabel132[ID],A123)</f>
        <v>0</v>
      </c>
      <c r="X123">
        <f t="shared" si="6"/>
        <v>0.83133033397202571</v>
      </c>
      <c r="Y123">
        <f t="shared" si="4"/>
        <v>2945.8888888888887</v>
      </c>
      <c r="Z123">
        <f t="shared" si="7"/>
        <v>2709.25</v>
      </c>
    </row>
    <row r="124" spans="1:26" x14ac:dyDescent="0.25">
      <c r="A124">
        <v>126</v>
      </c>
      <c r="B124" t="s">
        <v>77</v>
      </c>
      <c r="C124">
        <v>73400</v>
      </c>
      <c r="D124">
        <v>141</v>
      </c>
      <c r="E124">
        <v>227</v>
      </c>
      <c r="F124">
        <v>0</v>
      </c>
      <c r="G124">
        <v>21</v>
      </c>
      <c r="H124">
        <v>59</v>
      </c>
      <c r="I124">
        <v>8</v>
      </c>
      <c r="J124">
        <v>10</v>
      </c>
      <c r="K124">
        <v>1</v>
      </c>
      <c r="L124">
        <v>6</v>
      </c>
      <c r="M124">
        <v>2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4</v>
      </c>
      <c r="U124">
        <v>4</v>
      </c>
      <c r="V124">
        <f t="shared" si="5"/>
        <v>1</v>
      </c>
      <c r="W124" s="10">
        <f>SUMIFS(Tabel132[Cluster],Tabel132[ID],A124)</f>
        <v>83</v>
      </c>
      <c r="X124">
        <f t="shared" si="6"/>
        <v>0.18821175823326586</v>
      </c>
      <c r="Y124">
        <f t="shared" si="4"/>
        <v>37.111111111111114</v>
      </c>
      <c r="Z124">
        <f t="shared" si="7"/>
        <v>1.125</v>
      </c>
    </row>
    <row r="125" spans="1:26" x14ac:dyDescent="0.25">
      <c r="A125">
        <v>127</v>
      </c>
      <c r="B125" t="s">
        <v>78</v>
      </c>
      <c r="C125">
        <v>66400</v>
      </c>
      <c r="D125">
        <v>239</v>
      </c>
      <c r="E125">
        <v>992</v>
      </c>
      <c r="F125">
        <v>544</v>
      </c>
      <c r="G125">
        <v>4</v>
      </c>
      <c r="H125">
        <v>112</v>
      </c>
      <c r="I125">
        <v>77</v>
      </c>
      <c r="J125">
        <v>3806</v>
      </c>
      <c r="K125">
        <v>327</v>
      </c>
      <c r="L125">
        <v>455</v>
      </c>
      <c r="M125">
        <v>408</v>
      </c>
      <c r="N125">
        <v>79</v>
      </c>
      <c r="O125">
        <v>5342</v>
      </c>
      <c r="P125">
        <v>86</v>
      </c>
      <c r="Q125">
        <v>0</v>
      </c>
      <c r="R125">
        <v>1763</v>
      </c>
      <c r="S125">
        <v>1</v>
      </c>
      <c r="T125">
        <v>15</v>
      </c>
      <c r="U125">
        <v>1879</v>
      </c>
      <c r="V125">
        <f t="shared" si="5"/>
        <v>1</v>
      </c>
      <c r="W125" s="10">
        <f>SUMIFS(Tabel132[Cluster],Tabel132[ID],A125)</f>
        <v>79</v>
      </c>
      <c r="X125">
        <f t="shared" si="6"/>
        <v>0.60402738958672675</v>
      </c>
      <c r="Y125">
        <f t="shared" si="4"/>
        <v>747.22222222222217</v>
      </c>
      <c r="Z125">
        <f t="shared" si="7"/>
        <v>1145.625</v>
      </c>
    </row>
    <row r="126" spans="1:26" x14ac:dyDescent="0.25">
      <c r="A126">
        <v>128</v>
      </c>
      <c r="B126" t="s">
        <v>79</v>
      </c>
      <c r="C126">
        <v>80300</v>
      </c>
      <c r="D126">
        <v>323</v>
      </c>
      <c r="E126">
        <v>84399</v>
      </c>
      <c r="F126">
        <v>3031</v>
      </c>
      <c r="G126">
        <v>13741</v>
      </c>
      <c r="H126">
        <v>2068</v>
      </c>
      <c r="I126">
        <v>39728</v>
      </c>
      <c r="J126">
        <v>60451</v>
      </c>
      <c r="K126">
        <v>55141</v>
      </c>
      <c r="L126">
        <v>26257</v>
      </c>
      <c r="M126">
        <v>35347</v>
      </c>
      <c r="N126">
        <v>9669</v>
      </c>
      <c r="O126">
        <v>53221</v>
      </c>
      <c r="P126">
        <v>21071</v>
      </c>
      <c r="Q126">
        <v>579</v>
      </c>
      <c r="R126">
        <v>70382</v>
      </c>
      <c r="S126">
        <v>34502</v>
      </c>
      <c r="T126">
        <v>3143</v>
      </c>
      <c r="U126">
        <v>61141</v>
      </c>
      <c r="V126">
        <f t="shared" si="5"/>
        <v>1</v>
      </c>
      <c r="W126" s="10">
        <f>SUMIFS(Tabel132[Cluster],Tabel132[ID],A126)</f>
        <v>87</v>
      </c>
      <c r="X126">
        <f t="shared" si="6"/>
        <v>0.776826844353109</v>
      </c>
      <c r="Y126">
        <f t="shared" si="4"/>
        <v>35573.666666666664</v>
      </c>
      <c r="Z126">
        <f t="shared" si="7"/>
        <v>31713.5</v>
      </c>
    </row>
    <row r="127" spans="1:26" x14ac:dyDescent="0.25">
      <c r="A127">
        <v>129</v>
      </c>
      <c r="B127" t="s">
        <v>80</v>
      </c>
      <c r="C127">
        <v>116500</v>
      </c>
      <c r="D127">
        <v>73</v>
      </c>
      <c r="E127">
        <v>195</v>
      </c>
      <c r="F127">
        <v>278</v>
      </c>
      <c r="G127">
        <v>274</v>
      </c>
      <c r="H127">
        <v>141</v>
      </c>
      <c r="I127">
        <v>641</v>
      </c>
      <c r="J127">
        <v>814</v>
      </c>
      <c r="K127">
        <v>1411</v>
      </c>
      <c r="L127">
        <v>272</v>
      </c>
      <c r="M127">
        <v>302</v>
      </c>
      <c r="N127">
        <v>301</v>
      </c>
      <c r="O127">
        <v>3625</v>
      </c>
      <c r="P127">
        <v>31</v>
      </c>
      <c r="Q127">
        <v>0</v>
      </c>
      <c r="R127">
        <v>270</v>
      </c>
      <c r="S127">
        <v>8</v>
      </c>
      <c r="T127">
        <v>77</v>
      </c>
      <c r="U127">
        <v>532</v>
      </c>
      <c r="V127">
        <f t="shared" si="5"/>
        <v>1</v>
      </c>
      <c r="W127" s="10">
        <f>SUMIFS(Tabel132[Cluster],Tabel132[ID],A127)</f>
        <v>0</v>
      </c>
      <c r="X127">
        <f t="shared" si="6"/>
        <v>0.77842728182679788</v>
      </c>
      <c r="Y127">
        <f t="shared" si="4"/>
        <v>480.88888888888891</v>
      </c>
      <c r="Z127">
        <f t="shared" si="7"/>
        <v>605.5</v>
      </c>
    </row>
    <row r="128" spans="1:26" x14ac:dyDescent="0.25">
      <c r="A128">
        <v>130</v>
      </c>
      <c r="B128" t="s">
        <v>650</v>
      </c>
      <c r="C128">
        <v>88600</v>
      </c>
      <c r="D128">
        <v>679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5"/>
        <v>0</v>
      </c>
      <c r="W128" s="10">
        <f>SUMIFS(Tabel132[Cluster],Tabel132[ID],A128)</f>
        <v>95</v>
      </c>
      <c r="X128" t="str">
        <f t="shared" si="6"/>
        <v/>
      </c>
      <c r="Y128">
        <f t="shared" ref="Y128:Y191" si="8">AVERAGE(E128:M128)</f>
        <v>0</v>
      </c>
      <c r="Z128">
        <f t="shared" ref="Z128:Z191" si="9">AVERAGE(N128:U128)</f>
        <v>0</v>
      </c>
    </row>
    <row r="129" spans="1:26" x14ac:dyDescent="0.25">
      <c r="A129">
        <v>131</v>
      </c>
      <c r="B129" t="s">
        <v>81</v>
      </c>
      <c r="C129">
        <v>47000</v>
      </c>
      <c r="D129">
        <v>703</v>
      </c>
      <c r="E129">
        <v>11973</v>
      </c>
      <c r="F129">
        <v>261</v>
      </c>
      <c r="G129">
        <v>113</v>
      </c>
      <c r="H129">
        <v>2248</v>
      </c>
      <c r="I129">
        <v>1119</v>
      </c>
      <c r="J129">
        <v>1657</v>
      </c>
      <c r="K129">
        <v>1811</v>
      </c>
      <c r="L129">
        <v>3693</v>
      </c>
      <c r="M129">
        <v>3147</v>
      </c>
      <c r="N129">
        <v>3580</v>
      </c>
      <c r="O129">
        <v>2503</v>
      </c>
      <c r="P129">
        <v>4227</v>
      </c>
      <c r="Q129">
        <v>191</v>
      </c>
      <c r="R129">
        <v>2167</v>
      </c>
      <c r="S129">
        <v>1258</v>
      </c>
      <c r="T129">
        <v>2929</v>
      </c>
      <c r="U129">
        <v>1311</v>
      </c>
      <c r="V129">
        <f t="shared" si="5"/>
        <v>1</v>
      </c>
      <c r="W129" s="10">
        <f>SUMIFS(Tabel132[Cluster],Tabel132[ID],A129)</f>
        <v>62</v>
      </c>
      <c r="X129">
        <f t="shared" si="6"/>
        <v>0.65315864893573949</v>
      </c>
      <c r="Y129">
        <f t="shared" si="8"/>
        <v>2891.3333333333335</v>
      </c>
      <c r="Z129">
        <f t="shared" si="9"/>
        <v>2270.75</v>
      </c>
    </row>
    <row r="130" spans="1:26" x14ac:dyDescent="0.25">
      <c r="A130">
        <v>132</v>
      </c>
      <c r="B130" t="s">
        <v>82</v>
      </c>
      <c r="C130">
        <v>20700</v>
      </c>
      <c r="D130">
        <v>972</v>
      </c>
      <c r="E130">
        <v>572</v>
      </c>
      <c r="F130">
        <v>126</v>
      </c>
      <c r="G130">
        <v>2</v>
      </c>
      <c r="H130">
        <v>7</v>
      </c>
      <c r="I130">
        <v>29</v>
      </c>
      <c r="J130">
        <v>26</v>
      </c>
      <c r="K130">
        <v>25</v>
      </c>
      <c r="L130">
        <v>83</v>
      </c>
      <c r="M130">
        <v>24</v>
      </c>
      <c r="N130">
        <v>32</v>
      </c>
      <c r="O130">
        <v>38</v>
      </c>
      <c r="P130">
        <v>2</v>
      </c>
      <c r="Q130">
        <v>13</v>
      </c>
      <c r="R130">
        <v>20</v>
      </c>
      <c r="S130">
        <v>2</v>
      </c>
      <c r="T130">
        <v>24</v>
      </c>
      <c r="U130">
        <v>161</v>
      </c>
      <c r="V130">
        <f t="shared" si="5"/>
        <v>1</v>
      </c>
      <c r="W130" s="10">
        <f>SUMIFS(Tabel132[Cluster],Tabel132[ID],A130)</f>
        <v>25</v>
      </c>
      <c r="X130">
        <f t="shared" si="6"/>
        <v>0.3612392010981903</v>
      </c>
      <c r="Y130">
        <f t="shared" si="8"/>
        <v>99.333333333333329</v>
      </c>
      <c r="Z130">
        <f t="shared" si="9"/>
        <v>36.5</v>
      </c>
    </row>
    <row r="131" spans="1:26" x14ac:dyDescent="0.25">
      <c r="A131">
        <v>133</v>
      </c>
      <c r="B131" t="s">
        <v>83</v>
      </c>
      <c r="C131">
        <v>73500</v>
      </c>
      <c r="D131">
        <v>141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133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si="5"/>
        <v>1</v>
      </c>
      <c r="W131" s="10">
        <f>SUMIFS(Tabel132[Cluster],Tabel132[ID],A131)</f>
        <v>83</v>
      </c>
      <c r="X131">
        <f t="shared" si="6"/>
        <v>0.30367270448884121</v>
      </c>
      <c r="Y131">
        <f t="shared" si="8"/>
        <v>0</v>
      </c>
      <c r="Z131">
        <f t="shared" si="9"/>
        <v>16.625</v>
      </c>
    </row>
    <row r="132" spans="1:26" x14ac:dyDescent="0.25">
      <c r="A132">
        <v>134</v>
      </c>
      <c r="B132" t="s">
        <v>651</v>
      </c>
      <c r="C132">
        <v>109000</v>
      </c>
      <c r="D132">
        <v>760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ref="V132:V195" si="10">IF(AND(Y132=0,Z132=0),0,1)</f>
        <v>0</v>
      </c>
      <c r="W132" s="10">
        <f>SUMIFS(Tabel132[Cluster],Tabel132[ID],A132)</f>
        <v>0</v>
      </c>
      <c r="X132" t="str">
        <f t="shared" ref="X132:X195" si="11">IFERROR(_xlfn.T.TEST(E132:M132,N132:U132,2,2),"")</f>
        <v/>
      </c>
      <c r="Y132">
        <f t="shared" si="8"/>
        <v>0</v>
      </c>
      <c r="Z132">
        <f t="shared" si="9"/>
        <v>0</v>
      </c>
    </row>
    <row r="133" spans="1:26" x14ac:dyDescent="0.25">
      <c r="A133">
        <v>135</v>
      </c>
      <c r="B133" t="s">
        <v>652</v>
      </c>
      <c r="C133">
        <v>92800</v>
      </c>
      <c r="D133">
        <v>370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f t="shared" si="10"/>
        <v>0</v>
      </c>
      <c r="W133" s="10">
        <f>SUMIFS(Tabel132[Cluster],Tabel132[ID],A133)</f>
        <v>96</v>
      </c>
      <c r="X133" t="str">
        <f t="shared" si="11"/>
        <v/>
      </c>
      <c r="Y133">
        <f t="shared" si="8"/>
        <v>0</v>
      </c>
      <c r="Z133">
        <f t="shared" si="9"/>
        <v>0</v>
      </c>
    </row>
    <row r="134" spans="1:26" x14ac:dyDescent="0.25">
      <c r="A134">
        <v>136</v>
      </c>
      <c r="B134" t="s">
        <v>84</v>
      </c>
      <c r="C134">
        <v>93600</v>
      </c>
      <c r="D134">
        <v>370</v>
      </c>
      <c r="E134">
        <v>35853</v>
      </c>
      <c r="F134">
        <v>8029</v>
      </c>
      <c r="G134">
        <v>8448</v>
      </c>
      <c r="H134">
        <v>5360</v>
      </c>
      <c r="I134">
        <v>8080</v>
      </c>
      <c r="J134">
        <v>92</v>
      </c>
      <c r="K134">
        <v>0</v>
      </c>
      <c r="L134">
        <v>0</v>
      </c>
      <c r="M134">
        <v>323</v>
      </c>
      <c r="N134">
        <v>700</v>
      </c>
      <c r="O134">
        <v>18105</v>
      </c>
      <c r="P134">
        <v>623</v>
      </c>
      <c r="Q134">
        <v>24015</v>
      </c>
      <c r="R134">
        <v>2603</v>
      </c>
      <c r="S134">
        <v>1072</v>
      </c>
      <c r="T134">
        <v>272</v>
      </c>
      <c r="U134">
        <v>7856</v>
      </c>
      <c r="V134">
        <f t="shared" si="10"/>
        <v>1</v>
      </c>
      <c r="W134" s="10">
        <f>SUMIFS(Tabel132[Cluster],Tabel132[ID],A134)</f>
        <v>96</v>
      </c>
      <c r="X134">
        <f t="shared" si="11"/>
        <v>0.93050740842711555</v>
      </c>
      <c r="Y134">
        <f t="shared" si="8"/>
        <v>7353.8888888888887</v>
      </c>
      <c r="Z134">
        <f t="shared" si="9"/>
        <v>6905.75</v>
      </c>
    </row>
    <row r="135" spans="1:26" x14ac:dyDescent="0.25">
      <c r="A135">
        <v>137</v>
      </c>
      <c r="B135" t="s">
        <v>653</v>
      </c>
      <c r="C135">
        <v>88500</v>
      </c>
      <c r="D135">
        <v>679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10"/>
        <v>0</v>
      </c>
      <c r="W135" s="10">
        <f>SUMIFS(Tabel132[Cluster],Tabel132[ID],A135)</f>
        <v>95</v>
      </c>
      <c r="X135" t="str">
        <f t="shared" si="11"/>
        <v/>
      </c>
      <c r="Y135">
        <f t="shared" si="8"/>
        <v>0</v>
      </c>
      <c r="Z135">
        <f t="shared" si="9"/>
        <v>0</v>
      </c>
    </row>
    <row r="136" spans="1:26" x14ac:dyDescent="0.25">
      <c r="A136">
        <v>138</v>
      </c>
      <c r="B136" t="s">
        <v>654</v>
      </c>
      <c r="C136">
        <v>65700</v>
      </c>
      <c r="D136">
        <v>856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10"/>
        <v>0</v>
      </c>
      <c r="W136" s="10">
        <f>SUMIFS(Tabel132[Cluster],Tabel132[ID],A136)</f>
        <v>78</v>
      </c>
      <c r="X136" t="str">
        <f t="shared" si="11"/>
        <v/>
      </c>
      <c r="Y136">
        <f t="shared" si="8"/>
        <v>0</v>
      </c>
      <c r="Z136">
        <f t="shared" si="9"/>
        <v>0</v>
      </c>
    </row>
    <row r="137" spans="1:26" x14ac:dyDescent="0.25">
      <c r="A137">
        <v>139</v>
      </c>
      <c r="B137" t="s">
        <v>655</v>
      </c>
      <c r="C137">
        <v>42200</v>
      </c>
      <c r="D137">
        <v>918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f t="shared" si="10"/>
        <v>0</v>
      </c>
      <c r="W137" s="10">
        <f>SUMIFS(Tabel132[Cluster],Tabel132[ID],A137)</f>
        <v>54</v>
      </c>
      <c r="X137" t="str">
        <f t="shared" si="11"/>
        <v/>
      </c>
      <c r="Y137">
        <f t="shared" si="8"/>
        <v>0</v>
      </c>
      <c r="Z137">
        <f t="shared" si="9"/>
        <v>0</v>
      </c>
    </row>
    <row r="138" spans="1:26" x14ac:dyDescent="0.25">
      <c r="A138">
        <v>140</v>
      </c>
      <c r="B138" t="s">
        <v>85</v>
      </c>
      <c r="C138">
        <v>116600</v>
      </c>
      <c r="D138">
        <v>73</v>
      </c>
      <c r="E138">
        <v>0</v>
      </c>
      <c r="F138">
        <v>1</v>
      </c>
      <c r="G138">
        <v>515</v>
      </c>
      <c r="H138">
        <v>0</v>
      </c>
      <c r="I138">
        <v>0</v>
      </c>
      <c r="J138">
        <v>102</v>
      </c>
      <c r="K138">
        <v>417</v>
      </c>
      <c r="L138">
        <v>0</v>
      </c>
      <c r="M138">
        <v>0</v>
      </c>
      <c r="N138">
        <v>74</v>
      </c>
      <c r="O138">
        <v>5</v>
      </c>
      <c r="P138">
        <v>0</v>
      </c>
      <c r="Q138">
        <v>0</v>
      </c>
      <c r="R138">
        <v>383</v>
      </c>
      <c r="S138">
        <v>0</v>
      </c>
      <c r="T138">
        <v>1</v>
      </c>
      <c r="U138">
        <v>54</v>
      </c>
      <c r="V138">
        <f t="shared" si="10"/>
        <v>1</v>
      </c>
      <c r="W138" s="10">
        <f>SUMIFS(Tabel132[Cluster],Tabel132[ID],A138)</f>
        <v>0</v>
      </c>
      <c r="X138">
        <f t="shared" si="11"/>
        <v>0.55935099241477726</v>
      </c>
      <c r="Y138">
        <f t="shared" si="8"/>
        <v>115</v>
      </c>
      <c r="Z138">
        <f t="shared" si="9"/>
        <v>64.625</v>
      </c>
    </row>
    <row r="139" spans="1:26" x14ac:dyDescent="0.25">
      <c r="A139">
        <v>141</v>
      </c>
      <c r="B139" t="s">
        <v>656</v>
      </c>
      <c r="C139">
        <v>71900</v>
      </c>
      <c r="D139">
        <v>1097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si="10"/>
        <v>0</v>
      </c>
      <c r="W139" s="10">
        <f>SUMIFS(Tabel132[Cluster],Tabel132[ID],A139)</f>
        <v>83</v>
      </c>
      <c r="X139" t="str">
        <f t="shared" si="11"/>
        <v/>
      </c>
      <c r="Y139">
        <f t="shared" si="8"/>
        <v>0</v>
      </c>
      <c r="Z139">
        <f t="shared" si="9"/>
        <v>0</v>
      </c>
    </row>
    <row r="140" spans="1:26" x14ac:dyDescent="0.25">
      <c r="A140">
        <v>142</v>
      </c>
      <c r="B140" t="s">
        <v>657</v>
      </c>
      <c r="C140">
        <v>108700</v>
      </c>
      <c r="D140">
        <v>760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f t="shared" si="10"/>
        <v>0</v>
      </c>
      <c r="W140" s="10">
        <f>SUMIFS(Tabel132[Cluster],Tabel132[ID],A140)</f>
        <v>0</v>
      </c>
      <c r="X140" t="str">
        <f t="shared" si="11"/>
        <v/>
      </c>
      <c r="Y140">
        <f t="shared" si="8"/>
        <v>0</v>
      </c>
      <c r="Z140">
        <f t="shared" si="9"/>
        <v>0</v>
      </c>
    </row>
    <row r="141" spans="1:26" x14ac:dyDescent="0.25">
      <c r="A141">
        <v>143</v>
      </c>
      <c r="B141" t="s">
        <v>86</v>
      </c>
      <c r="C141">
        <v>93000</v>
      </c>
      <c r="D141">
        <v>135</v>
      </c>
      <c r="E141">
        <v>366</v>
      </c>
      <c r="F141">
        <v>24</v>
      </c>
      <c r="G141">
        <v>24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222</v>
      </c>
      <c r="P141">
        <v>0</v>
      </c>
      <c r="Q141">
        <v>73</v>
      </c>
      <c r="R141">
        <v>0</v>
      </c>
      <c r="S141">
        <v>0</v>
      </c>
      <c r="T141">
        <v>0</v>
      </c>
      <c r="U141">
        <v>293</v>
      </c>
      <c r="V141">
        <f t="shared" si="10"/>
        <v>1</v>
      </c>
      <c r="W141" s="10">
        <f>SUMIFS(Tabel132[Cluster],Tabel132[ID],A141)</f>
        <v>96</v>
      </c>
      <c r="X141">
        <f t="shared" si="11"/>
        <v>0.64191630000534405</v>
      </c>
      <c r="Y141">
        <f t="shared" si="8"/>
        <v>46</v>
      </c>
      <c r="Z141">
        <f t="shared" si="9"/>
        <v>73.5</v>
      </c>
    </row>
    <row r="142" spans="1:26" x14ac:dyDescent="0.25">
      <c r="A142">
        <v>144</v>
      </c>
      <c r="B142" t="s">
        <v>658</v>
      </c>
      <c r="C142">
        <v>48900</v>
      </c>
      <c r="D142">
        <v>754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f t="shared" si="10"/>
        <v>0</v>
      </c>
      <c r="W142" s="10">
        <f>SUMIFS(Tabel132[Cluster],Tabel132[ID],A142)</f>
        <v>0</v>
      </c>
      <c r="X142" t="str">
        <f t="shared" si="11"/>
        <v/>
      </c>
      <c r="Y142">
        <f t="shared" si="8"/>
        <v>0</v>
      </c>
      <c r="Z142">
        <f t="shared" si="9"/>
        <v>0</v>
      </c>
    </row>
    <row r="143" spans="1:26" x14ac:dyDescent="0.25">
      <c r="A143">
        <v>145</v>
      </c>
      <c r="B143" t="s">
        <v>87</v>
      </c>
      <c r="C143">
        <v>116700</v>
      </c>
      <c r="D143">
        <v>73</v>
      </c>
      <c r="E143">
        <v>252</v>
      </c>
      <c r="F143">
        <v>56</v>
      </c>
      <c r="G143">
        <v>207</v>
      </c>
      <c r="H143">
        <v>230</v>
      </c>
      <c r="I143">
        <v>547</v>
      </c>
      <c r="J143">
        <v>761</v>
      </c>
      <c r="K143">
        <v>672</v>
      </c>
      <c r="L143">
        <v>54</v>
      </c>
      <c r="M143">
        <v>114</v>
      </c>
      <c r="N143">
        <v>132</v>
      </c>
      <c r="O143">
        <v>348</v>
      </c>
      <c r="P143">
        <v>110</v>
      </c>
      <c r="Q143">
        <v>49</v>
      </c>
      <c r="R143">
        <v>255</v>
      </c>
      <c r="S143">
        <v>56</v>
      </c>
      <c r="T143">
        <v>34</v>
      </c>
      <c r="U143">
        <v>342</v>
      </c>
      <c r="V143">
        <f t="shared" si="10"/>
        <v>1</v>
      </c>
      <c r="W143" s="10">
        <f>SUMIFS(Tabel132[Cluster],Tabel132[ID],A143)</f>
        <v>0</v>
      </c>
      <c r="X143">
        <f t="shared" si="11"/>
        <v>0.15810434125497169</v>
      </c>
      <c r="Y143">
        <f t="shared" si="8"/>
        <v>321.44444444444446</v>
      </c>
      <c r="Z143">
        <f t="shared" si="9"/>
        <v>165.75</v>
      </c>
    </row>
    <row r="144" spans="1:26" x14ac:dyDescent="0.25">
      <c r="A144">
        <v>146</v>
      </c>
      <c r="B144" t="s">
        <v>88</v>
      </c>
      <c r="C144">
        <v>89000</v>
      </c>
      <c r="D144">
        <v>1117</v>
      </c>
      <c r="E144">
        <v>43919</v>
      </c>
      <c r="F144">
        <v>299</v>
      </c>
      <c r="G144">
        <v>10999</v>
      </c>
      <c r="H144">
        <v>4893</v>
      </c>
      <c r="I144">
        <v>31205</v>
      </c>
      <c r="J144">
        <v>19455</v>
      </c>
      <c r="K144">
        <v>21246</v>
      </c>
      <c r="L144">
        <v>5055</v>
      </c>
      <c r="M144">
        <v>18777</v>
      </c>
      <c r="N144">
        <v>8446</v>
      </c>
      <c r="O144">
        <v>12339</v>
      </c>
      <c r="P144">
        <v>18835</v>
      </c>
      <c r="Q144">
        <v>4894</v>
      </c>
      <c r="R144">
        <v>24184</v>
      </c>
      <c r="S144">
        <v>6764</v>
      </c>
      <c r="T144">
        <v>3859</v>
      </c>
      <c r="U144">
        <v>19542</v>
      </c>
      <c r="V144">
        <f t="shared" si="10"/>
        <v>1</v>
      </c>
      <c r="W144" s="10">
        <f>SUMIFS(Tabel132[Cluster],Tabel132[ID],A144)</f>
        <v>95</v>
      </c>
      <c r="X144">
        <f t="shared" si="11"/>
        <v>0.38668047433949682</v>
      </c>
      <c r="Y144">
        <f t="shared" si="8"/>
        <v>17316.444444444445</v>
      </c>
      <c r="Z144">
        <f t="shared" si="9"/>
        <v>12357.875</v>
      </c>
    </row>
    <row r="145" spans="1:26" x14ac:dyDescent="0.25">
      <c r="A145">
        <v>147</v>
      </c>
      <c r="B145" t="s">
        <v>89</v>
      </c>
      <c r="C145">
        <v>88700</v>
      </c>
      <c r="D145">
        <v>1117</v>
      </c>
      <c r="E145">
        <v>97</v>
      </c>
      <c r="F145">
        <v>20</v>
      </c>
      <c r="G145">
        <v>25</v>
      </c>
      <c r="H145">
        <v>1</v>
      </c>
      <c r="I145">
        <v>72</v>
      </c>
      <c r="J145">
        <v>42</v>
      </c>
      <c r="K145">
        <v>61</v>
      </c>
      <c r="L145">
        <v>35</v>
      </c>
      <c r="M145">
        <v>4</v>
      </c>
      <c r="N145">
        <v>10</v>
      </c>
      <c r="O145">
        <v>29</v>
      </c>
      <c r="P145">
        <v>21</v>
      </c>
      <c r="Q145">
        <v>0</v>
      </c>
      <c r="R145">
        <v>15</v>
      </c>
      <c r="S145">
        <v>0</v>
      </c>
      <c r="T145">
        <v>0</v>
      </c>
      <c r="U145">
        <v>65</v>
      </c>
      <c r="V145">
        <f t="shared" si="10"/>
        <v>1</v>
      </c>
      <c r="W145" s="10">
        <f>SUMIFS(Tabel132[Cluster],Tabel132[ID],A145)</f>
        <v>95</v>
      </c>
      <c r="X145">
        <f t="shared" si="11"/>
        <v>0.12120760185526716</v>
      </c>
      <c r="Y145">
        <f t="shared" si="8"/>
        <v>39.666666666666664</v>
      </c>
      <c r="Z145">
        <f t="shared" si="9"/>
        <v>17.5</v>
      </c>
    </row>
    <row r="146" spans="1:26" x14ac:dyDescent="0.25">
      <c r="A146">
        <v>148</v>
      </c>
      <c r="B146" t="s">
        <v>90</v>
      </c>
      <c r="C146">
        <v>9400</v>
      </c>
      <c r="D146">
        <v>1057</v>
      </c>
      <c r="E146">
        <v>3422</v>
      </c>
      <c r="F146">
        <v>776</v>
      </c>
      <c r="G146">
        <v>721</v>
      </c>
      <c r="H146">
        <v>1535</v>
      </c>
      <c r="I146">
        <v>990</v>
      </c>
      <c r="J146">
        <v>1368</v>
      </c>
      <c r="K146">
        <v>686</v>
      </c>
      <c r="L146">
        <v>1672</v>
      </c>
      <c r="M146">
        <v>955</v>
      </c>
      <c r="N146">
        <v>609</v>
      </c>
      <c r="O146">
        <v>1201</v>
      </c>
      <c r="P146">
        <v>584</v>
      </c>
      <c r="Q146">
        <v>757</v>
      </c>
      <c r="R146">
        <v>1065</v>
      </c>
      <c r="S146">
        <v>816</v>
      </c>
      <c r="T146">
        <v>400</v>
      </c>
      <c r="U146">
        <v>888</v>
      </c>
      <c r="V146">
        <f t="shared" si="10"/>
        <v>1</v>
      </c>
      <c r="W146" s="10">
        <f>SUMIFS(Tabel132[Cluster],Tabel132[ID],A146)</f>
        <v>12</v>
      </c>
      <c r="X146">
        <f t="shared" si="11"/>
        <v>9.8734117417495423E-2</v>
      </c>
      <c r="Y146">
        <f t="shared" si="8"/>
        <v>1347.2222222222222</v>
      </c>
      <c r="Z146">
        <f t="shared" si="9"/>
        <v>790</v>
      </c>
    </row>
    <row r="147" spans="1:26" x14ac:dyDescent="0.25">
      <c r="A147">
        <v>149</v>
      </c>
      <c r="B147" t="s">
        <v>659</v>
      </c>
      <c r="C147">
        <v>68000</v>
      </c>
      <c r="D147">
        <v>571</v>
      </c>
      <c r="E147">
        <v>2</v>
      </c>
      <c r="F147">
        <v>0</v>
      </c>
      <c r="G147">
        <v>0</v>
      </c>
      <c r="H147">
        <v>0</v>
      </c>
      <c r="I147">
        <v>10</v>
      </c>
      <c r="J147">
        <v>97</v>
      </c>
      <c r="K147">
        <v>47</v>
      </c>
      <c r="L147">
        <v>0</v>
      </c>
      <c r="M147">
        <v>0</v>
      </c>
      <c r="N147">
        <v>20</v>
      </c>
      <c r="O147">
        <v>1395</v>
      </c>
      <c r="P147">
        <v>0</v>
      </c>
      <c r="Q147">
        <v>0</v>
      </c>
      <c r="R147">
        <v>5</v>
      </c>
      <c r="S147">
        <v>0</v>
      </c>
      <c r="T147">
        <v>0</v>
      </c>
      <c r="U147">
        <v>5</v>
      </c>
      <c r="V147">
        <f t="shared" si="10"/>
        <v>1</v>
      </c>
      <c r="W147" s="10">
        <f>SUMIFS(Tabel132[Cluster],Tabel132[ID],A147)</f>
        <v>80</v>
      </c>
      <c r="X147">
        <f t="shared" si="11"/>
        <v>0.34145632484788058</v>
      </c>
      <c r="Y147">
        <f t="shared" si="8"/>
        <v>17.333333333333332</v>
      </c>
      <c r="Z147">
        <f t="shared" si="9"/>
        <v>178.125</v>
      </c>
    </row>
    <row r="148" spans="1:26" x14ac:dyDescent="0.25">
      <c r="A148">
        <v>150</v>
      </c>
      <c r="B148" t="s">
        <v>660</v>
      </c>
      <c r="C148">
        <v>114200</v>
      </c>
      <c r="D148">
        <v>824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10"/>
        <v>0</v>
      </c>
      <c r="W148" s="10">
        <f>SUMIFS(Tabel132[Cluster],Tabel132[ID],A148)</f>
        <v>0</v>
      </c>
      <c r="X148" t="str">
        <f t="shared" si="11"/>
        <v/>
      </c>
      <c r="Y148">
        <f t="shared" si="8"/>
        <v>0</v>
      </c>
      <c r="Z148">
        <f t="shared" si="9"/>
        <v>0</v>
      </c>
    </row>
    <row r="149" spans="1:26" x14ac:dyDescent="0.25">
      <c r="A149">
        <v>151</v>
      </c>
      <c r="B149" t="s">
        <v>661</v>
      </c>
      <c r="C149">
        <v>30600</v>
      </c>
      <c r="D149">
        <v>698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10"/>
        <v>0</v>
      </c>
      <c r="W149" s="10">
        <f>SUMIFS(Tabel132[Cluster],Tabel132[ID],A149)</f>
        <v>40</v>
      </c>
      <c r="X149" t="str">
        <f t="shared" si="11"/>
        <v/>
      </c>
      <c r="Y149">
        <f t="shared" si="8"/>
        <v>0</v>
      </c>
      <c r="Z149">
        <f t="shared" si="9"/>
        <v>0</v>
      </c>
    </row>
    <row r="150" spans="1:26" x14ac:dyDescent="0.25">
      <c r="A150">
        <v>152</v>
      </c>
      <c r="B150" t="s">
        <v>662</v>
      </c>
      <c r="C150">
        <v>33700</v>
      </c>
      <c r="D150">
        <v>961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10"/>
        <v>0</v>
      </c>
      <c r="W150" s="10">
        <f>SUMIFS(Tabel132[Cluster],Tabel132[ID],A150)</f>
        <v>43</v>
      </c>
      <c r="X150" t="str">
        <f t="shared" si="11"/>
        <v/>
      </c>
      <c r="Y150">
        <f t="shared" si="8"/>
        <v>0</v>
      </c>
      <c r="Z150">
        <f t="shared" si="9"/>
        <v>0</v>
      </c>
    </row>
    <row r="151" spans="1:26" x14ac:dyDescent="0.25">
      <c r="A151">
        <v>153</v>
      </c>
      <c r="B151" t="s">
        <v>91</v>
      </c>
      <c r="C151">
        <v>116800</v>
      </c>
      <c r="D151">
        <v>145</v>
      </c>
      <c r="E151">
        <v>1386</v>
      </c>
      <c r="F151">
        <v>990</v>
      </c>
      <c r="G151">
        <v>388</v>
      </c>
      <c r="H151">
        <v>307</v>
      </c>
      <c r="I151">
        <v>4188</v>
      </c>
      <c r="J151">
        <v>1408</v>
      </c>
      <c r="K151">
        <v>300</v>
      </c>
      <c r="L151">
        <v>1564</v>
      </c>
      <c r="M151">
        <v>1284</v>
      </c>
      <c r="N151">
        <v>1070</v>
      </c>
      <c r="O151">
        <v>741</v>
      </c>
      <c r="P151">
        <v>2291</v>
      </c>
      <c r="Q151">
        <v>399</v>
      </c>
      <c r="R151">
        <v>3196</v>
      </c>
      <c r="S151">
        <v>1284</v>
      </c>
      <c r="T151">
        <v>872</v>
      </c>
      <c r="U151">
        <v>572</v>
      </c>
      <c r="V151">
        <f t="shared" si="10"/>
        <v>1</v>
      </c>
      <c r="W151" s="10">
        <f>SUMIFS(Tabel132[Cluster],Tabel132[ID],A151)</f>
        <v>0</v>
      </c>
      <c r="X151">
        <f t="shared" si="11"/>
        <v>0.98569471484340521</v>
      </c>
      <c r="Y151">
        <f t="shared" si="8"/>
        <v>1312.7777777777778</v>
      </c>
      <c r="Z151">
        <f t="shared" si="9"/>
        <v>1303.125</v>
      </c>
    </row>
    <row r="152" spans="1:26" x14ac:dyDescent="0.25">
      <c r="A152">
        <v>154</v>
      </c>
      <c r="B152" t="s">
        <v>663</v>
      </c>
      <c r="C152">
        <v>95100</v>
      </c>
      <c r="D152">
        <v>370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10"/>
        <v>0</v>
      </c>
      <c r="W152" s="10">
        <f>SUMIFS(Tabel132[Cluster],Tabel132[ID],A152)</f>
        <v>96</v>
      </c>
      <c r="X152" t="str">
        <f t="shared" si="11"/>
        <v/>
      </c>
      <c r="Y152">
        <f t="shared" si="8"/>
        <v>0</v>
      </c>
      <c r="Z152">
        <f t="shared" si="9"/>
        <v>0</v>
      </c>
    </row>
    <row r="153" spans="1:26" x14ac:dyDescent="0.25">
      <c r="A153">
        <v>155</v>
      </c>
      <c r="B153" t="s">
        <v>92</v>
      </c>
      <c r="C153">
        <v>67000</v>
      </c>
      <c r="D153">
        <v>239</v>
      </c>
      <c r="E153">
        <v>3795</v>
      </c>
      <c r="F153">
        <v>396</v>
      </c>
      <c r="G153">
        <v>161</v>
      </c>
      <c r="H153">
        <v>783</v>
      </c>
      <c r="I153">
        <v>3276</v>
      </c>
      <c r="J153">
        <v>3192</v>
      </c>
      <c r="K153">
        <v>1741</v>
      </c>
      <c r="L153">
        <v>772</v>
      </c>
      <c r="M153">
        <v>5353</v>
      </c>
      <c r="N153">
        <v>731</v>
      </c>
      <c r="O153">
        <v>8067</v>
      </c>
      <c r="P153">
        <v>3905</v>
      </c>
      <c r="Q153">
        <v>159</v>
      </c>
      <c r="R153">
        <v>3685</v>
      </c>
      <c r="S153">
        <v>2086</v>
      </c>
      <c r="T153">
        <v>3126</v>
      </c>
      <c r="U153">
        <v>9675</v>
      </c>
      <c r="V153">
        <f t="shared" si="10"/>
        <v>1</v>
      </c>
      <c r="W153" s="10">
        <f>SUMIFS(Tabel132[Cluster],Tabel132[ID],A153)</f>
        <v>79</v>
      </c>
      <c r="X153">
        <f t="shared" si="11"/>
        <v>0.18965168728593085</v>
      </c>
      <c r="Y153">
        <f t="shared" si="8"/>
        <v>2163.2222222222222</v>
      </c>
      <c r="Z153">
        <f t="shared" si="9"/>
        <v>3929.25</v>
      </c>
    </row>
    <row r="154" spans="1:26" x14ac:dyDescent="0.25">
      <c r="A154">
        <v>156</v>
      </c>
      <c r="B154" t="s">
        <v>93</v>
      </c>
      <c r="C154">
        <v>11100</v>
      </c>
      <c r="D154">
        <v>1011</v>
      </c>
      <c r="E154">
        <v>11742</v>
      </c>
      <c r="F154">
        <v>99</v>
      </c>
      <c r="G154">
        <v>556</v>
      </c>
      <c r="H154">
        <v>932</v>
      </c>
      <c r="I154">
        <v>283</v>
      </c>
      <c r="J154">
        <v>3619</v>
      </c>
      <c r="K154">
        <v>3180</v>
      </c>
      <c r="L154">
        <v>4552</v>
      </c>
      <c r="M154">
        <v>7715</v>
      </c>
      <c r="N154">
        <v>5713</v>
      </c>
      <c r="O154">
        <v>3457</v>
      </c>
      <c r="P154">
        <v>4775</v>
      </c>
      <c r="Q154">
        <v>157</v>
      </c>
      <c r="R154">
        <v>2577</v>
      </c>
      <c r="S154">
        <v>914</v>
      </c>
      <c r="T154">
        <v>4578</v>
      </c>
      <c r="U154">
        <v>4135</v>
      </c>
      <c r="V154">
        <f t="shared" si="10"/>
        <v>1</v>
      </c>
      <c r="W154" s="10">
        <f>SUMIFS(Tabel132[Cluster],Tabel132[ID],A154)</f>
        <v>14</v>
      </c>
      <c r="X154">
        <f t="shared" si="11"/>
        <v>0.82677522052855024</v>
      </c>
      <c r="Y154">
        <f t="shared" si="8"/>
        <v>3630.8888888888887</v>
      </c>
      <c r="Z154">
        <f t="shared" si="9"/>
        <v>3288.25</v>
      </c>
    </row>
    <row r="155" spans="1:26" x14ac:dyDescent="0.25">
      <c r="A155">
        <v>157</v>
      </c>
      <c r="B155" t="s">
        <v>664</v>
      </c>
      <c r="C155">
        <v>70100</v>
      </c>
      <c r="D155">
        <v>1097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10"/>
        <v>0</v>
      </c>
      <c r="W155" s="10">
        <f>SUMIFS(Tabel132[Cluster],Tabel132[ID],A155)</f>
        <v>83</v>
      </c>
      <c r="X155" t="str">
        <f t="shared" si="11"/>
        <v/>
      </c>
      <c r="Y155">
        <f t="shared" si="8"/>
        <v>0</v>
      </c>
      <c r="Z155">
        <f t="shared" si="9"/>
        <v>0</v>
      </c>
    </row>
    <row r="156" spans="1:26" x14ac:dyDescent="0.25">
      <c r="A156">
        <v>158</v>
      </c>
      <c r="B156" t="s">
        <v>94</v>
      </c>
      <c r="C156">
        <v>99200</v>
      </c>
      <c r="D156">
        <v>832</v>
      </c>
      <c r="E156">
        <v>1</v>
      </c>
      <c r="F156">
        <v>0</v>
      </c>
      <c r="G156">
        <v>3</v>
      </c>
      <c r="H156">
        <v>0</v>
      </c>
      <c r="I156">
        <v>0</v>
      </c>
      <c r="J156">
        <v>13</v>
      </c>
      <c r="K156">
        <v>37</v>
      </c>
      <c r="L156">
        <v>0</v>
      </c>
      <c r="M156">
        <v>0</v>
      </c>
      <c r="N156">
        <v>2</v>
      </c>
      <c r="O156">
        <v>10</v>
      </c>
      <c r="P156">
        <v>0</v>
      </c>
      <c r="Q156">
        <v>0</v>
      </c>
      <c r="R156">
        <v>40</v>
      </c>
      <c r="S156">
        <v>0</v>
      </c>
      <c r="T156">
        <v>0</v>
      </c>
      <c r="U156">
        <v>5</v>
      </c>
      <c r="V156">
        <f t="shared" si="10"/>
        <v>1</v>
      </c>
      <c r="W156" s="10">
        <f>SUMIFS(Tabel132[Cluster],Tabel132[ID],A156)</f>
        <v>0</v>
      </c>
      <c r="X156">
        <f t="shared" si="11"/>
        <v>0.86135224844804648</v>
      </c>
      <c r="Y156">
        <f t="shared" si="8"/>
        <v>6</v>
      </c>
      <c r="Z156">
        <f t="shared" si="9"/>
        <v>7.125</v>
      </c>
    </row>
    <row r="157" spans="1:26" x14ac:dyDescent="0.25">
      <c r="A157">
        <v>159</v>
      </c>
      <c r="B157" t="s">
        <v>95</v>
      </c>
      <c r="C157">
        <v>31000</v>
      </c>
      <c r="D157">
        <v>698</v>
      </c>
      <c r="E157">
        <v>49688</v>
      </c>
      <c r="F157">
        <v>22585</v>
      </c>
      <c r="G157">
        <v>16122</v>
      </c>
      <c r="H157">
        <v>11746</v>
      </c>
      <c r="I157">
        <v>9928</v>
      </c>
      <c r="J157">
        <v>17293</v>
      </c>
      <c r="K157">
        <v>17430</v>
      </c>
      <c r="L157">
        <v>5494</v>
      </c>
      <c r="M157">
        <v>12793</v>
      </c>
      <c r="N157">
        <v>4410</v>
      </c>
      <c r="O157">
        <v>13606</v>
      </c>
      <c r="P157">
        <v>17467</v>
      </c>
      <c r="Q157">
        <v>1419</v>
      </c>
      <c r="R157">
        <v>5260</v>
      </c>
      <c r="S157">
        <v>7564</v>
      </c>
      <c r="T157">
        <v>6510</v>
      </c>
      <c r="U157">
        <v>8727</v>
      </c>
      <c r="V157">
        <f t="shared" si="10"/>
        <v>1</v>
      </c>
      <c r="W157" s="10">
        <f>SUMIFS(Tabel132[Cluster],Tabel132[ID],A157)</f>
        <v>41</v>
      </c>
      <c r="X157">
        <f t="shared" si="11"/>
        <v>5.7764798354660016E-2</v>
      </c>
      <c r="Y157">
        <f t="shared" si="8"/>
        <v>18119.888888888891</v>
      </c>
      <c r="Z157">
        <f t="shared" si="9"/>
        <v>8120.375</v>
      </c>
    </row>
    <row r="158" spans="1:26" x14ac:dyDescent="0.25">
      <c r="A158">
        <v>160</v>
      </c>
      <c r="B158" t="s">
        <v>665</v>
      </c>
      <c r="C158">
        <v>31600</v>
      </c>
      <c r="D158">
        <v>159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10"/>
        <v>0</v>
      </c>
      <c r="W158" s="10">
        <f>SUMIFS(Tabel132[Cluster],Tabel132[ID],A158)</f>
        <v>41</v>
      </c>
      <c r="X158" t="str">
        <f t="shared" si="11"/>
        <v/>
      </c>
      <c r="Y158">
        <f t="shared" si="8"/>
        <v>0</v>
      </c>
      <c r="Z158">
        <f t="shared" si="9"/>
        <v>0</v>
      </c>
    </row>
    <row r="159" spans="1:26" x14ac:dyDescent="0.25">
      <c r="A159">
        <v>161</v>
      </c>
      <c r="B159" t="s">
        <v>666</v>
      </c>
      <c r="C159">
        <v>95200</v>
      </c>
      <c r="D159">
        <v>154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f t="shared" si="10"/>
        <v>0</v>
      </c>
      <c r="W159" s="10">
        <f>SUMIFS(Tabel132[Cluster],Tabel132[ID],A159)</f>
        <v>96</v>
      </c>
      <c r="X159" t="str">
        <f t="shared" si="11"/>
        <v/>
      </c>
      <c r="Y159">
        <f t="shared" si="8"/>
        <v>0</v>
      </c>
      <c r="Z159">
        <f t="shared" si="9"/>
        <v>0</v>
      </c>
    </row>
    <row r="160" spans="1:26" x14ac:dyDescent="0.25">
      <c r="A160">
        <v>162</v>
      </c>
      <c r="B160" t="s">
        <v>96</v>
      </c>
      <c r="C160">
        <v>88800</v>
      </c>
      <c r="D160">
        <v>1117</v>
      </c>
      <c r="E160">
        <v>69</v>
      </c>
      <c r="F160">
        <v>30</v>
      </c>
      <c r="G160">
        <v>158</v>
      </c>
      <c r="H160">
        <v>0</v>
      </c>
      <c r="I160">
        <v>179</v>
      </c>
      <c r="J160">
        <v>450</v>
      </c>
      <c r="K160">
        <v>120</v>
      </c>
      <c r="L160">
        <v>3</v>
      </c>
      <c r="M160">
        <v>42</v>
      </c>
      <c r="N160">
        <v>17</v>
      </c>
      <c r="O160">
        <v>408</v>
      </c>
      <c r="P160">
        <v>0</v>
      </c>
      <c r="Q160">
        <v>0</v>
      </c>
      <c r="R160">
        <v>91</v>
      </c>
      <c r="S160">
        <v>0</v>
      </c>
      <c r="T160">
        <v>27</v>
      </c>
      <c r="U160">
        <v>629</v>
      </c>
      <c r="V160">
        <f t="shared" si="10"/>
        <v>1</v>
      </c>
      <c r="W160" s="10">
        <f>SUMIFS(Tabel132[Cluster],Tabel132[ID],A160)</f>
        <v>95</v>
      </c>
      <c r="X160">
        <f t="shared" si="11"/>
        <v>0.75557423723254513</v>
      </c>
      <c r="Y160">
        <f t="shared" si="8"/>
        <v>116.77777777777777</v>
      </c>
      <c r="Z160">
        <f t="shared" si="9"/>
        <v>146.5</v>
      </c>
    </row>
    <row r="161" spans="1:26" x14ac:dyDescent="0.25">
      <c r="A161">
        <v>163</v>
      </c>
      <c r="B161" t="s">
        <v>97</v>
      </c>
      <c r="C161">
        <v>24200</v>
      </c>
      <c r="D161">
        <v>111</v>
      </c>
      <c r="E161">
        <v>3052</v>
      </c>
      <c r="F161">
        <v>1009</v>
      </c>
      <c r="G161">
        <v>680</v>
      </c>
      <c r="H161">
        <v>4156</v>
      </c>
      <c r="I161">
        <v>4319</v>
      </c>
      <c r="J161">
        <v>4694</v>
      </c>
      <c r="K161">
        <v>2825</v>
      </c>
      <c r="L161">
        <v>3136</v>
      </c>
      <c r="M161">
        <v>4685</v>
      </c>
      <c r="N161">
        <v>962</v>
      </c>
      <c r="O161">
        <v>6104</v>
      </c>
      <c r="P161">
        <v>3812</v>
      </c>
      <c r="Q161">
        <v>2221</v>
      </c>
      <c r="R161">
        <v>4286</v>
      </c>
      <c r="S161">
        <v>2665</v>
      </c>
      <c r="T161">
        <v>1116</v>
      </c>
      <c r="U161">
        <v>2253</v>
      </c>
      <c r="V161">
        <f t="shared" si="10"/>
        <v>1</v>
      </c>
      <c r="W161" s="10">
        <f>SUMIFS(Tabel132[Cluster],Tabel132[ID],A161)</f>
        <v>31</v>
      </c>
      <c r="X161">
        <f t="shared" si="11"/>
        <v>0.75772822785369753</v>
      </c>
      <c r="Y161">
        <f t="shared" si="8"/>
        <v>3172.8888888888887</v>
      </c>
      <c r="Z161">
        <f t="shared" si="9"/>
        <v>2927.375</v>
      </c>
    </row>
    <row r="162" spans="1:26" x14ac:dyDescent="0.25">
      <c r="A162">
        <v>164</v>
      </c>
      <c r="B162" t="s">
        <v>98</v>
      </c>
      <c r="C162">
        <v>116900</v>
      </c>
      <c r="D162">
        <v>73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10"/>
        <v>0</v>
      </c>
      <c r="W162" s="10">
        <f>SUMIFS(Tabel132[Cluster],Tabel132[ID],A162)</f>
        <v>0</v>
      </c>
      <c r="X162" t="str">
        <f t="shared" si="11"/>
        <v/>
      </c>
      <c r="Y162">
        <f t="shared" si="8"/>
        <v>0</v>
      </c>
      <c r="Z162">
        <f t="shared" si="9"/>
        <v>0</v>
      </c>
    </row>
    <row r="163" spans="1:26" x14ac:dyDescent="0.25">
      <c r="A163">
        <v>165</v>
      </c>
      <c r="B163" t="s">
        <v>667</v>
      </c>
      <c r="C163">
        <v>84000</v>
      </c>
      <c r="D163">
        <v>348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f t="shared" si="10"/>
        <v>0</v>
      </c>
      <c r="W163" s="10">
        <f>SUMIFS(Tabel132[Cluster],Tabel132[ID],A163)</f>
        <v>92</v>
      </c>
      <c r="X163" t="str">
        <f t="shared" si="11"/>
        <v/>
      </c>
      <c r="Y163">
        <f t="shared" si="8"/>
        <v>0</v>
      </c>
      <c r="Z163">
        <f t="shared" si="9"/>
        <v>0</v>
      </c>
    </row>
    <row r="164" spans="1:26" x14ac:dyDescent="0.25">
      <c r="A164">
        <v>166</v>
      </c>
      <c r="B164" t="s">
        <v>668</v>
      </c>
      <c r="C164">
        <v>113500</v>
      </c>
      <c r="D164">
        <v>824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f t="shared" si="10"/>
        <v>0</v>
      </c>
      <c r="W164" s="10">
        <f>SUMIFS(Tabel132[Cluster],Tabel132[ID],A164)</f>
        <v>0</v>
      </c>
      <c r="X164" t="str">
        <f t="shared" si="11"/>
        <v/>
      </c>
      <c r="Y164">
        <f t="shared" si="8"/>
        <v>0</v>
      </c>
      <c r="Z164">
        <f t="shared" si="9"/>
        <v>0</v>
      </c>
    </row>
    <row r="165" spans="1:26" x14ac:dyDescent="0.25">
      <c r="A165">
        <v>167</v>
      </c>
      <c r="B165" t="s">
        <v>669</v>
      </c>
      <c r="C165">
        <v>31100</v>
      </c>
      <c r="D165">
        <v>159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10"/>
        <v>0</v>
      </c>
      <c r="W165" s="10">
        <f>SUMIFS(Tabel132[Cluster],Tabel132[ID],A165)</f>
        <v>41</v>
      </c>
      <c r="X165" t="str">
        <f t="shared" si="11"/>
        <v/>
      </c>
      <c r="Y165">
        <f t="shared" si="8"/>
        <v>0</v>
      </c>
      <c r="Z165">
        <f t="shared" si="9"/>
        <v>0</v>
      </c>
    </row>
    <row r="166" spans="1:26" x14ac:dyDescent="0.25">
      <c r="A166">
        <v>168</v>
      </c>
      <c r="B166" t="s">
        <v>670</v>
      </c>
      <c r="C166">
        <v>31700</v>
      </c>
      <c r="D166">
        <v>159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f t="shared" si="10"/>
        <v>0</v>
      </c>
      <c r="W166" s="10">
        <f>SUMIFS(Tabel132[Cluster],Tabel132[ID],A166)</f>
        <v>41</v>
      </c>
      <c r="X166" t="str">
        <f t="shared" si="11"/>
        <v/>
      </c>
      <c r="Y166">
        <f t="shared" si="8"/>
        <v>0</v>
      </c>
      <c r="Z166">
        <f t="shared" si="9"/>
        <v>0</v>
      </c>
    </row>
    <row r="167" spans="1:26" x14ac:dyDescent="0.25">
      <c r="A167">
        <v>169</v>
      </c>
      <c r="B167" t="s">
        <v>99</v>
      </c>
      <c r="C167">
        <v>95400</v>
      </c>
      <c r="D167">
        <v>154</v>
      </c>
      <c r="E167">
        <v>0</v>
      </c>
      <c r="F167">
        <v>0</v>
      </c>
      <c r="G167">
        <v>55</v>
      </c>
      <c r="H167">
        <v>0</v>
      </c>
      <c r="I167">
        <v>0</v>
      </c>
      <c r="J167">
        <v>54</v>
      </c>
      <c r="K167">
        <v>0</v>
      </c>
      <c r="L167">
        <v>0</v>
      </c>
      <c r="M167">
        <v>0</v>
      </c>
      <c r="N167">
        <v>53</v>
      </c>
      <c r="O167">
        <v>0</v>
      </c>
      <c r="P167">
        <v>0</v>
      </c>
      <c r="Q167">
        <v>0</v>
      </c>
      <c r="R167">
        <v>99</v>
      </c>
      <c r="S167">
        <v>0</v>
      </c>
      <c r="T167">
        <v>0</v>
      </c>
      <c r="U167">
        <v>210</v>
      </c>
      <c r="V167">
        <f t="shared" si="10"/>
        <v>1</v>
      </c>
      <c r="W167" s="10">
        <f>SUMIFS(Tabel132[Cluster],Tabel132[ID],A167)</f>
        <v>96</v>
      </c>
      <c r="X167">
        <f t="shared" si="11"/>
        <v>0.23193551591514511</v>
      </c>
      <c r="Y167">
        <f t="shared" si="8"/>
        <v>12.111111111111111</v>
      </c>
      <c r="Z167">
        <f t="shared" si="9"/>
        <v>45.25</v>
      </c>
    </row>
    <row r="168" spans="1:26" x14ac:dyDescent="0.25">
      <c r="A168">
        <v>170</v>
      </c>
      <c r="B168" t="s">
        <v>100</v>
      </c>
      <c r="C168">
        <v>65500</v>
      </c>
      <c r="D168">
        <v>1008</v>
      </c>
      <c r="E168">
        <v>8677</v>
      </c>
      <c r="F168">
        <v>1062</v>
      </c>
      <c r="G168">
        <v>191</v>
      </c>
      <c r="H168">
        <v>167</v>
      </c>
      <c r="I168">
        <v>853</v>
      </c>
      <c r="J168">
        <v>467</v>
      </c>
      <c r="K168">
        <v>208</v>
      </c>
      <c r="L168">
        <v>6094</v>
      </c>
      <c r="M168">
        <v>1825</v>
      </c>
      <c r="N168">
        <v>19</v>
      </c>
      <c r="O168">
        <v>958</v>
      </c>
      <c r="P168">
        <v>4022</v>
      </c>
      <c r="Q168">
        <v>324</v>
      </c>
      <c r="R168">
        <v>501</v>
      </c>
      <c r="S168">
        <v>598</v>
      </c>
      <c r="T168">
        <v>2324</v>
      </c>
      <c r="U168">
        <v>1685</v>
      </c>
      <c r="V168">
        <f t="shared" si="10"/>
        <v>1</v>
      </c>
      <c r="W168" s="10">
        <f>SUMIFS(Tabel132[Cluster],Tabel132[ID],A168)</f>
        <v>77</v>
      </c>
      <c r="X168">
        <f t="shared" si="11"/>
        <v>0.47222059637096714</v>
      </c>
      <c r="Y168">
        <f t="shared" si="8"/>
        <v>2171.5555555555557</v>
      </c>
      <c r="Z168">
        <f t="shared" si="9"/>
        <v>1303.875</v>
      </c>
    </row>
    <row r="169" spans="1:26" x14ac:dyDescent="0.25">
      <c r="A169">
        <v>171</v>
      </c>
      <c r="B169" t="s">
        <v>101</v>
      </c>
      <c r="C169">
        <v>20200</v>
      </c>
      <c r="D169">
        <v>972</v>
      </c>
      <c r="E169">
        <v>176</v>
      </c>
      <c r="F169">
        <v>0</v>
      </c>
      <c r="G169">
        <v>25</v>
      </c>
      <c r="H169">
        <v>58</v>
      </c>
      <c r="I169">
        <v>0</v>
      </c>
      <c r="J169">
        <v>15</v>
      </c>
      <c r="K169">
        <v>98</v>
      </c>
      <c r="L169">
        <v>0</v>
      </c>
      <c r="M169">
        <v>13</v>
      </c>
      <c r="N169">
        <v>104</v>
      </c>
      <c r="O169">
        <v>82</v>
      </c>
      <c r="P169">
        <v>670</v>
      </c>
      <c r="Q169">
        <v>0</v>
      </c>
      <c r="R169">
        <v>0</v>
      </c>
      <c r="S169">
        <v>9</v>
      </c>
      <c r="T169">
        <v>0</v>
      </c>
      <c r="U169">
        <v>26</v>
      </c>
      <c r="V169">
        <f t="shared" si="10"/>
        <v>1</v>
      </c>
      <c r="W169" s="10">
        <f>SUMIFS(Tabel132[Cluster],Tabel132[ID],A169)</f>
        <v>25</v>
      </c>
      <c r="X169">
        <f t="shared" si="11"/>
        <v>0.39888115994300255</v>
      </c>
      <c r="Y169">
        <f t="shared" si="8"/>
        <v>42.777777777777779</v>
      </c>
      <c r="Z169">
        <f t="shared" si="9"/>
        <v>111.375</v>
      </c>
    </row>
    <row r="170" spans="1:26" x14ac:dyDescent="0.25">
      <c r="A170">
        <v>173</v>
      </c>
      <c r="B170" t="s">
        <v>102</v>
      </c>
      <c r="C170">
        <v>77800</v>
      </c>
      <c r="D170">
        <v>290</v>
      </c>
      <c r="E170">
        <v>452</v>
      </c>
      <c r="F170">
        <v>449</v>
      </c>
      <c r="G170">
        <v>7</v>
      </c>
      <c r="H170">
        <v>397</v>
      </c>
      <c r="I170">
        <v>925</v>
      </c>
      <c r="J170">
        <v>234</v>
      </c>
      <c r="K170">
        <v>470</v>
      </c>
      <c r="L170">
        <v>1165</v>
      </c>
      <c r="M170">
        <v>117</v>
      </c>
      <c r="N170">
        <v>9</v>
      </c>
      <c r="O170">
        <v>631</v>
      </c>
      <c r="P170">
        <v>662</v>
      </c>
      <c r="Q170">
        <v>0</v>
      </c>
      <c r="R170">
        <v>187</v>
      </c>
      <c r="S170">
        <v>8</v>
      </c>
      <c r="T170">
        <v>460</v>
      </c>
      <c r="U170">
        <v>188</v>
      </c>
      <c r="V170">
        <f t="shared" si="10"/>
        <v>1</v>
      </c>
      <c r="W170" s="10">
        <f>SUMIFS(Tabel132[Cluster],Tabel132[ID],A170)</f>
        <v>85</v>
      </c>
      <c r="X170">
        <f t="shared" si="11"/>
        <v>0.23080122721727908</v>
      </c>
      <c r="Y170">
        <f t="shared" si="8"/>
        <v>468.44444444444446</v>
      </c>
      <c r="Z170">
        <f t="shared" si="9"/>
        <v>268.125</v>
      </c>
    </row>
    <row r="171" spans="1:26" x14ac:dyDescent="0.25">
      <c r="A171">
        <v>174</v>
      </c>
      <c r="B171" t="s">
        <v>671</v>
      </c>
      <c r="C171">
        <v>113000</v>
      </c>
      <c r="D171">
        <v>824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f t="shared" si="10"/>
        <v>0</v>
      </c>
      <c r="W171" s="10">
        <f>SUMIFS(Tabel132[Cluster],Tabel132[ID],A171)</f>
        <v>0</v>
      </c>
      <c r="X171" t="str">
        <f t="shared" si="11"/>
        <v/>
      </c>
      <c r="Y171">
        <f t="shared" si="8"/>
        <v>0</v>
      </c>
      <c r="Z171">
        <f t="shared" si="9"/>
        <v>0</v>
      </c>
    </row>
    <row r="172" spans="1:26" x14ac:dyDescent="0.25">
      <c r="A172">
        <v>175</v>
      </c>
      <c r="B172" t="s">
        <v>672</v>
      </c>
      <c r="C172">
        <v>31200</v>
      </c>
      <c r="D172">
        <v>159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f t="shared" si="10"/>
        <v>0</v>
      </c>
      <c r="W172" s="10">
        <f>SUMIFS(Tabel132[Cluster],Tabel132[ID],A172)</f>
        <v>41</v>
      </c>
      <c r="X172" t="str">
        <f t="shared" si="11"/>
        <v/>
      </c>
      <c r="Y172">
        <f t="shared" si="8"/>
        <v>0</v>
      </c>
      <c r="Z172">
        <f t="shared" si="9"/>
        <v>0</v>
      </c>
    </row>
    <row r="173" spans="1:26" x14ac:dyDescent="0.25">
      <c r="A173">
        <v>177</v>
      </c>
      <c r="B173" t="s">
        <v>103</v>
      </c>
      <c r="C173">
        <v>95300</v>
      </c>
      <c r="D173">
        <v>154</v>
      </c>
      <c r="E173">
        <v>0</v>
      </c>
      <c r="F173">
        <v>9</v>
      </c>
      <c r="G173">
        <v>27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3</v>
      </c>
      <c r="R173">
        <v>29</v>
      </c>
      <c r="S173">
        <v>0</v>
      </c>
      <c r="T173">
        <v>0</v>
      </c>
      <c r="U173">
        <v>25</v>
      </c>
      <c r="V173">
        <f t="shared" si="10"/>
        <v>1</v>
      </c>
      <c r="W173" s="10">
        <f>SUMIFS(Tabel132[Cluster],Tabel132[ID],A173)</f>
        <v>96</v>
      </c>
      <c r="X173">
        <f t="shared" si="11"/>
        <v>0.5417881622504237</v>
      </c>
      <c r="Y173">
        <f t="shared" si="8"/>
        <v>4</v>
      </c>
      <c r="Z173">
        <f t="shared" si="9"/>
        <v>7.25</v>
      </c>
    </row>
    <row r="174" spans="1:26" x14ac:dyDescent="0.25">
      <c r="A174">
        <v>178</v>
      </c>
      <c r="B174" t="s">
        <v>104</v>
      </c>
      <c r="C174">
        <v>69200</v>
      </c>
      <c r="D174">
        <v>1014</v>
      </c>
      <c r="E174">
        <v>4440</v>
      </c>
      <c r="F174">
        <v>524</v>
      </c>
      <c r="G174">
        <v>7</v>
      </c>
      <c r="H174">
        <v>31</v>
      </c>
      <c r="I174">
        <v>287</v>
      </c>
      <c r="J174">
        <v>244</v>
      </c>
      <c r="K174">
        <v>197</v>
      </c>
      <c r="L174">
        <v>3171</v>
      </c>
      <c r="M174">
        <v>799</v>
      </c>
      <c r="N174">
        <v>58</v>
      </c>
      <c r="O174">
        <v>453</v>
      </c>
      <c r="P174">
        <v>3333</v>
      </c>
      <c r="Q174">
        <v>260</v>
      </c>
      <c r="R174">
        <v>331</v>
      </c>
      <c r="S174">
        <v>1253</v>
      </c>
      <c r="T174">
        <v>763</v>
      </c>
      <c r="U174">
        <v>440</v>
      </c>
      <c r="V174">
        <f t="shared" si="10"/>
        <v>1</v>
      </c>
      <c r="W174" s="10">
        <f>SUMIFS(Tabel132[Cluster],Tabel132[ID],A174)</f>
        <v>82</v>
      </c>
      <c r="X174">
        <f t="shared" si="11"/>
        <v>0.75029746545643272</v>
      </c>
      <c r="Y174">
        <f t="shared" si="8"/>
        <v>1077.7777777777778</v>
      </c>
      <c r="Z174">
        <f t="shared" si="9"/>
        <v>861.375</v>
      </c>
    </row>
    <row r="175" spans="1:26" x14ac:dyDescent="0.25">
      <c r="A175">
        <v>179</v>
      </c>
      <c r="B175" t="s">
        <v>673</v>
      </c>
      <c r="C175">
        <v>18700</v>
      </c>
      <c r="D175">
        <v>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f t="shared" si="10"/>
        <v>0</v>
      </c>
      <c r="W175" s="10">
        <f>SUMIFS(Tabel132[Cluster],Tabel132[ID],A175)</f>
        <v>0</v>
      </c>
      <c r="X175" t="str">
        <f t="shared" si="11"/>
        <v/>
      </c>
      <c r="Y175">
        <f t="shared" si="8"/>
        <v>0</v>
      </c>
      <c r="Z175">
        <f t="shared" si="9"/>
        <v>0</v>
      </c>
    </row>
    <row r="176" spans="1:26" x14ac:dyDescent="0.25">
      <c r="A176">
        <v>180</v>
      </c>
      <c r="B176" t="s">
        <v>105</v>
      </c>
      <c r="C176">
        <v>9300</v>
      </c>
      <c r="D176">
        <v>1057</v>
      </c>
      <c r="E176">
        <v>8839</v>
      </c>
      <c r="F176">
        <v>3141</v>
      </c>
      <c r="G176">
        <v>1627</v>
      </c>
      <c r="H176">
        <v>5968</v>
      </c>
      <c r="I176">
        <v>3396</v>
      </c>
      <c r="J176">
        <v>5160</v>
      </c>
      <c r="K176">
        <v>3570</v>
      </c>
      <c r="L176">
        <v>6560</v>
      </c>
      <c r="M176">
        <v>3657</v>
      </c>
      <c r="N176">
        <v>1030</v>
      </c>
      <c r="O176">
        <v>5778</v>
      </c>
      <c r="P176">
        <v>2380</v>
      </c>
      <c r="Q176">
        <v>1938</v>
      </c>
      <c r="R176">
        <v>5235</v>
      </c>
      <c r="S176">
        <v>3639</v>
      </c>
      <c r="T176">
        <v>1291</v>
      </c>
      <c r="U176">
        <v>1841</v>
      </c>
      <c r="V176">
        <f t="shared" si="10"/>
        <v>1</v>
      </c>
      <c r="W176" s="10">
        <f>SUMIFS(Tabel132[Cluster],Tabel132[ID],A176)</f>
        <v>12</v>
      </c>
      <c r="X176">
        <f t="shared" si="11"/>
        <v>9.1666157236032067E-2</v>
      </c>
      <c r="Y176">
        <f t="shared" si="8"/>
        <v>4657.5555555555557</v>
      </c>
      <c r="Z176">
        <f t="shared" si="9"/>
        <v>2891.5</v>
      </c>
    </row>
    <row r="177" spans="1:26" x14ac:dyDescent="0.25">
      <c r="A177">
        <v>181</v>
      </c>
      <c r="B177" t="s">
        <v>106</v>
      </c>
      <c r="C177">
        <v>68200</v>
      </c>
      <c r="D177">
        <v>571</v>
      </c>
      <c r="E177">
        <v>27</v>
      </c>
      <c r="F177">
        <v>1</v>
      </c>
      <c r="G177">
        <v>26</v>
      </c>
      <c r="H177">
        <v>0</v>
      </c>
      <c r="I177">
        <v>56</v>
      </c>
      <c r="J177">
        <v>169</v>
      </c>
      <c r="K177">
        <v>32</v>
      </c>
      <c r="L177">
        <v>4</v>
      </c>
      <c r="M177">
        <v>0</v>
      </c>
      <c r="N177">
        <v>0</v>
      </c>
      <c r="O177">
        <v>1203</v>
      </c>
      <c r="P177">
        <v>0</v>
      </c>
      <c r="Q177">
        <v>0</v>
      </c>
      <c r="R177">
        <v>0</v>
      </c>
      <c r="S177">
        <v>0</v>
      </c>
      <c r="T177">
        <v>41</v>
      </c>
      <c r="U177">
        <v>29</v>
      </c>
      <c r="V177">
        <f t="shared" si="10"/>
        <v>1</v>
      </c>
      <c r="W177" s="10">
        <f>SUMIFS(Tabel132[Cluster],Tabel132[ID],A177)</f>
        <v>80</v>
      </c>
      <c r="X177">
        <f t="shared" si="11"/>
        <v>0.39389435723078048</v>
      </c>
      <c r="Y177">
        <f t="shared" si="8"/>
        <v>35</v>
      </c>
      <c r="Z177">
        <f t="shared" si="9"/>
        <v>159.125</v>
      </c>
    </row>
    <row r="178" spans="1:26" x14ac:dyDescent="0.25">
      <c r="A178">
        <v>182</v>
      </c>
      <c r="B178" t="s">
        <v>674</v>
      </c>
      <c r="C178">
        <v>113700</v>
      </c>
      <c r="D178">
        <v>824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f t="shared" si="10"/>
        <v>0</v>
      </c>
      <c r="W178" s="10">
        <f>SUMIFS(Tabel132[Cluster],Tabel132[ID],A178)</f>
        <v>0</v>
      </c>
      <c r="X178" t="str">
        <f t="shared" si="11"/>
        <v/>
      </c>
      <c r="Y178">
        <f t="shared" si="8"/>
        <v>0</v>
      </c>
      <c r="Z178">
        <f t="shared" si="9"/>
        <v>0</v>
      </c>
    </row>
    <row r="179" spans="1:26" x14ac:dyDescent="0.25">
      <c r="A179">
        <v>183</v>
      </c>
      <c r="B179" t="s">
        <v>675</v>
      </c>
      <c r="C179">
        <v>31300</v>
      </c>
      <c r="D179">
        <v>159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f t="shared" si="10"/>
        <v>0</v>
      </c>
      <c r="W179" s="10">
        <f>SUMIFS(Tabel132[Cluster],Tabel132[ID],A179)</f>
        <v>41</v>
      </c>
      <c r="X179" t="str">
        <f t="shared" si="11"/>
        <v/>
      </c>
      <c r="Y179">
        <f t="shared" si="8"/>
        <v>0</v>
      </c>
      <c r="Z179">
        <f t="shared" si="9"/>
        <v>0</v>
      </c>
    </row>
    <row r="180" spans="1:26" x14ac:dyDescent="0.25">
      <c r="A180">
        <v>184</v>
      </c>
      <c r="B180" t="s">
        <v>676</v>
      </c>
      <c r="C180">
        <v>600</v>
      </c>
      <c r="D180">
        <v>315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f t="shared" si="10"/>
        <v>0</v>
      </c>
      <c r="W180" s="10">
        <f>SUMIFS(Tabel132[Cluster],Tabel132[ID],A180)</f>
        <v>1</v>
      </c>
      <c r="X180" t="str">
        <f t="shared" si="11"/>
        <v/>
      </c>
      <c r="Y180">
        <f t="shared" si="8"/>
        <v>0</v>
      </c>
      <c r="Z180">
        <f t="shared" si="9"/>
        <v>0</v>
      </c>
    </row>
    <row r="181" spans="1:26" x14ac:dyDescent="0.25">
      <c r="A181">
        <v>185</v>
      </c>
      <c r="B181" t="s">
        <v>677</v>
      </c>
      <c r="C181">
        <v>95700</v>
      </c>
      <c r="D181">
        <v>1069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f t="shared" si="10"/>
        <v>0</v>
      </c>
      <c r="W181" s="10">
        <f>SUMIFS(Tabel132[Cluster],Tabel132[ID],A181)</f>
        <v>96</v>
      </c>
      <c r="X181" t="str">
        <f t="shared" si="11"/>
        <v/>
      </c>
      <c r="Y181">
        <f t="shared" si="8"/>
        <v>0</v>
      </c>
      <c r="Z181">
        <f t="shared" si="9"/>
        <v>0</v>
      </c>
    </row>
    <row r="182" spans="1:26" x14ac:dyDescent="0.25">
      <c r="A182">
        <v>186</v>
      </c>
      <c r="B182" t="s">
        <v>107</v>
      </c>
      <c r="C182">
        <v>69800</v>
      </c>
      <c r="D182">
        <v>958</v>
      </c>
      <c r="E182">
        <v>191</v>
      </c>
      <c r="F182">
        <v>6</v>
      </c>
      <c r="G182">
        <v>54</v>
      </c>
      <c r="H182">
        <v>7</v>
      </c>
      <c r="I182">
        <v>493</v>
      </c>
      <c r="J182">
        <v>793</v>
      </c>
      <c r="K182">
        <v>51</v>
      </c>
      <c r="L182">
        <v>34</v>
      </c>
      <c r="M182">
        <v>0</v>
      </c>
      <c r="N182">
        <v>226</v>
      </c>
      <c r="O182">
        <v>2597</v>
      </c>
      <c r="P182">
        <v>3</v>
      </c>
      <c r="Q182">
        <v>0</v>
      </c>
      <c r="R182">
        <v>633</v>
      </c>
      <c r="S182">
        <v>57</v>
      </c>
      <c r="T182">
        <v>0</v>
      </c>
      <c r="U182">
        <v>1126</v>
      </c>
      <c r="V182">
        <f t="shared" si="10"/>
        <v>1</v>
      </c>
      <c r="W182" s="10">
        <f>SUMIFS(Tabel132[Cluster],Tabel132[ID],A182)</f>
        <v>82</v>
      </c>
      <c r="X182">
        <f t="shared" si="11"/>
        <v>0.22745709808797016</v>
      </c>
      <c r="Y182">
        <f t="shared" si="8"/>
        <v>181</v>
      </c>
      <c r="Z182">
        <f t="shared" si="9"/>
        <v>580.25</v>
      </c>
    </row>
    <row r="183" spans="1:26" x14ac:dyDescent="0.25">
      <c r="A183">
        <v>187</v>
      </c>
      <c r="B183" t="s">
        <v>108</v>
      </c>
      <c r="C183">
        <v>9500</v>
      </c>
      <c r="D183">
        <v>1057</v>
      </c>
      <c r="E183">
        <v>17372</v>
      </c>
      <c r="F183">
        <v>4261</v>
      </c>
      <c r="G183">
        <v>3770</v>
      </c>
      <c r="H183">
        <v>3729</v>
      </c>
      <c r="I183">
        <v>3334</v>
      </c>
      <c r="J183">
        <v>4281</v>
      </c>
      <c r="K183">
        <v>3482</v>
      </c>
      <c r="L183">
        <v>8114</v>
      </c>
      <c r="M183">
        <v>2811</v>
      </c>
      <c r="N183">
        <v>5793</v>
      </c>
      <c r="O183">
        <v>4013</v>
      </c>
      <c r="P183">
        <v>2681</v>
      </c>
      <c r="Q183">
        <v>2382</v>
      </c>
      <c r="R183">
        <v>3900</v>
      </c>
      <c r="S183">
        <v>4769</v>
      </c>
      <c r="T183">
        <v>2231</v>
      </c>
      <c r="U183">
        <v>2732</v>
      </c>
      <c r="V183">
        <f t="shared" si="10"/>
        <v>1</v>
      </c>
      <c r="W183" s="10">
        <f>SUMIFS(Tabel132[Cluster],Tabel132[ID],A183)</f>
        <v>12</v>
      </c>
      <c r="X183">
        <f t="shared" si="11"/>
        <v>0.23173828237507926</v>
      </c>
      <c r="Y183">
        <f t="shared" si="8"/>
        <v>5683.7777777777774</v>
      </c>
      <c r="Z183">
        <f t="shared" si="9"/>
        <v>3562.625</v>
      </c>
    </row>
    <row r="184" spans="1:26" x14ac:dyDescent="0.25">
      <c r="A184">
        <v>188</v>
      </c>
      <c r="B184" t="s">
        <v>109</v>
      </c>
      <c r="C184">
        <v>30700</v>
      </c>
      <c r="D184">
        <v>151</v>
      </c>
      <c r="E184">
        <v>269</v>
      </c>
      <c r="F184">
        <v>871</v>
      </c>
      <c r="G184">
        <v>84</v>
      </c>
      <c r="H184">
        <v>945</v>
      </c>
      <c r="I184">
        <v>53</v>
      </c>
      <c r="J184">
        <v>53</v>
      </c>
      <c r="K184">
        <v>86</v>
      </c>
      <c r="L184">
        <v>0</v>
      </c>
      <c r="M184">
        <v>405</v>
      </c>
      <c r="N184">
        <v>95</v>
      </c>
      <c r="O184">
        <v>419</v>
      </c>
      <c r="P184">
        <v>1636</v>
      </c>
      <c r="Q184">
        <v>49</v>
      </c>
      <c r="R184">
        <v>26</v>
      </c>
      <c r="S184">
        <v>19</v>
      </c>
      <c r="T184">
        <v>15</v>
      </c>
      <c r="U184">
        <v>29</v>
      </c>
      <c r="V184">
        <f t="shared" si="10"/>
        <v>1</v>
      </c>
      <c r="W184" s="10">
        <f>SUMIFS(Tabel132[Cluster],Tabel132[ID],A184)</f>
        <v>40</v>
      </c>
      <c r="X184">
        <f t="shared" si="11"/>
        <v>0.92632051922267544</v>
      </c>
      <c r="Y184">
        <f t="shared" si="8"/>
        <v>307.33333333333331</v>
      </c>
      <c r="Z184">
        <f t="shared" si="9"/>
        <v>286</v>
      </c>
    </row>
    <row r="185" spans="1:26" x14ac:dyDescent="0.25">
      <c r="A185">
        <v>189</v>
      </c>
      <c r="B185" t="s">
        <v>110</v>
      </c>
      <c r="C185">
        <v>68400</v>
      </c>
      <c r="D185">
        <v>51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5</v>
      </c>
      <c r="K185">
        <v>0</v>
      </c>
      <c r="L185">
        <v>0</v>
      </c>
      <c r="M185">
        <v>0</v>
      </c>
      <c r="N185">
        <v>0</v>
      </c>
      <c r="O185">
        <v>110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f t="shared" si="10"/>
        <v>1</v>
      </c>
      <c r="W185" s="10">
        <f>SUMIFS(Tabel132[Cluster],Tabel132[ID],A185)</f>
        <v>81</v>
      </c>
      <c r="X185">
        <f t="shared" si="11"/>
        <v>0.3234392092812145</v>
      </c>
      <c r="Y185">
        <f t="shared" si="8"/>
        <v>0.55555555555555558</v>
      </c>
      <c r="Z185">
        <f t="shared" si="9"/>
        <v>13.75</v>
      </c>
    </row>
    <row r="186" spans="1:26" x14ac:dyDescent="0.25">
      <c r="A186">
        <v>190</v>
      </c>
      <c r="B186" t="s">
        <v>111</v>
      </c>
      <c r="C186">
        <v>107600</v>
      </c>
      <c r="D186">
        <v>784</v>
      </c>
      <c r="E186">
        <v>2069</v>
      </c>
      <c r="F186">
        <v>2071</v>
      </c>
      <c r="G186">
        <v>50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126</v>
      </c>
      <c r="P186">
        <v>0</v>
      </c>
      <c r="Q186">
        <v>784</v>
      </c>
      <c r="R186">
        <v>0</v>
      </c>
      <c r="S186">
        <v>0</v>
      </c>
      <c r="T186">
        <v>0</v>
      </c>
      <c r="U186">
        <v>2818</v>
      </c>
      <c r="V186">
        <f t="shared" si="10"/>
        <v>1</v>
      </c>
      <c r="W186" s="10">
        <f>SUMIFS(Tabel132[Cluster],Tabel132[ID],A186)</f>
        <v>0</v>
      </c>
      <c r="X186">
        <f t="shared" si="11"/>
        <v>0.99943163179089933</v>
      </c>
      <c r="Y186">
        <f t="shared" si="8"/>
        <v>465.66666666666669</v>
      </c>
      <c r="Z186">
        <f t="shared" si="9"/>
        <v>466</v>
      </c>
    </row>
    <row r="187" spans="1:26" x14ac:dyDescent="0.25">
      <c r="A187">
        <v>191</v>
      </c>
      <c r="B187" t="s">
        <v>678</v>
      </c>
      <c r="C187">
        <v>31400</v>
      </c>
      <c r="D187">
        <v>159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f t="shared" si="10"/>
        <v>0</v>
      </c>
      <c r="W187" s="10">
        <f>SUMIFS(Tabel132[Cluster],Tabel132[ID],A187)</f>
        <v>41</v>
      </c>
      <c r="X187" t="str">
        <f t="shared" si="11"/>
        <v/>
      </c>
      <c r="Y187">
        <f t="shared" si="8"/>
        <v>0</v>
      </c>
      <c r="Z187">
        <f t="shared" si="9"/>
        <v>0</v>
      </c>
    </row>
    <row r="188" spans="1:26" x14ac:dyDescent="0.25">
      <c r="A188">
        <v>192</v>
      </c>
      <c r="B188" t="s">
        <v>679</v>
      </c>
      <c r="C188">
        <v>34800</v>
      </c>
      <c r="D188">
        <v>639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f t="shared" si="10"/>
        <v>0</v>
      </c>
      <c r="W188" s="10">
        <f>SUMIFS(Tabel132[Cluster],Tabel132[ID],A188)</f>
        <v>45</v>
      </c>
      <c r="X188" t="str">
        <f t="shared" si="11"/>
        <v/>
      </c>
      <c r="Y188">
        <f t="shared" si="8"/>
        <v>0</v>
      </c>
      <c r="Z188">
        <f t="shared" si="9"/>
        <v>0</v>
      </c>
    </row>
    <row r="189" spans="1:26" x14ac:dyDescent="0.25">
      <c r="A189">
        <v>193</v>
      </c>
      <c r="B189" t="s">
        <v>680</v>
      </c>
      <c r="C189">
        <v>95800</v>
      </c>
      <c r="D189">
        <v>1069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f t="shared" si="10"/>
        <v>0</v>
      </c>
      <c r="W189" s="10">
        <f>SUMIFS(Tabel132[Cluster],Tabel132[ID],A189)</f>
        <v>96</v>
      </c>
      <c r="X189" t="str">
        <f t="shared" si="11"/>
        <v/>
      </c>
      <c r="Y189">
        <f t="shared" si="8"/>
        <v>0</v>
      </c>
      <c r="Z189">
        <f t="shared" si="9"/>
        <v>0</v>
      </c>
    </row>
    <row r="190" spans="1:26" x14ac:dyDescent="0.25">
      <c r="A190">
        <v>194</v>
      </c>
      <c r="B190" t="s">
        <v>112</v>
      </c>
      <c r="C190">
        <v>77300</v>
      </c>
      <c r="D190">
        <v>290</v>
      </c>
      <c r="E190">
        <v>21093</v>
      </c>
      <c r="F190">
        <v>1943</v>
      </c>
      <c r="G190">
        <v>2989</v>
      </c>
      <c r="H190">
        <v>3731</v>
      </c>
      <c r="I190">
        <v>18486</v>
      </c>
      <c r="J190">
        <v>23512</v>
      </c>
      <c r="K190">
        <v>14301</v>
      </c>
      <c r="L190">
        <v>42293</v>
      </c>
      <c r="M190">
        <v>17417</v>
      </c>
      <c r="N190">
        <v>1337</v>
      </c>
      <c r="O190">
        <v>20779</v>
      </c>
      <c r="P190">
        <v>32477</v>
      </c>
      <c r="Q190">
        <v>422</v>
      </c>
      <c r="R190">
        <v>19179</v>
      </c>
      <c r="S190">
        <v>617</v>
      </c>
      <c r="T190">
        <v>6290</v>
      </c>
      <c r="U190">
        <v>15506</v>
      </c>
      <c r="V190">
        <f t="shared" si="10"/>
        <v>1</v>
      </c>
      <c r="W190" s="10">
        <f>SUMIFS(Tabel132[Cluster],Tabel132[ID],A190)</f>
        <v>85</v>
      </c>
      <c r="X190">
        <f t="shared" si="11"/>
        <v>0.50134875823415437</v>
      </c>
      <c r="Y190">
        <f t="shared" si="8"/>
        <v>16196.111111111111</v>
      </c>
      <c r="Z190">
        <f t="shared" si="9"/>
        <v>12075.875</v>
      </c>
    </row>
    <row r="191" spans="1:26" x14ac:dyDescent="0.25">
      <c r="A191">
        <v>195</v>
      </c>
      <c r="B191" t="s">
        <v>681</v>
      </c>
      <c r="C191">
        <v>20300</v>
      </c>
      <c r="D191">
        <v>972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f t="shared" si="10"/>
        <v>0</v>
      </c>
      <c r="W191" s="10">
        <f>SUMIFS(Tabel132[Cluster],Tabel132[ID],A191)</f>
        <v>25</v>
      </c>
      <c r="X191" t="str">
        <f t="shared" si="11"/>
        <v/>
      </c>
      <c r="Y191">
        <f t="shared" si="8"/>
        <v>0</v>
      </c>
      <c r="Z191">
        <f t="shared" si="9"/>
        <v>0</v>
      </c>
    </row>
    <row r="192" spans="1:26" x14ac:dyDescent="0.25">
      <c r="A192">
        <v>196</v>
      </c>
      <c r="B192" t="s">
        <v>113</v>
      </c>
      <c r="C192">
        <v>30800</v>
      </c>
      <c r="D192">
        <v>151</v>
      </c>
      <c r="E192">
        <v>1090</v>
      </c>
      <c r="F192">
        <v>833</v>
      </c>
      <c r="G192">
        <v>4</v>
      </c>
      <c r="H192">
        <v>15</v>
      </c>
      <c r="I192">
        <v>4</v>
      </c>
      <c r="J192">
        <v>39</v>
      </c>
      <c r="K192">
        <v>23</v>
      </c>
      <c r="L192">
        <v>0</v>
      </c>
      <c r="M192">
        <v>351</v>
      </c>
      <c r="N192">
        <v>414</v>
      </c>
      <c r="O192">
        <v>1082</v>
      </c>
      <c r="P192">
        <v>158</v>
      </c>
      <c r="Q192">
        <v>303</v>
      </c>
      <c r="R192">
        <v>56</v>
      </c>
      <c r="S192">
        <v>402</v>
      </c>
      <c r="T192">
        <v>7</v>
      </c>
      <c r="U192">
        <v>50</v>
      </c>
      <c r="V192">
        <f t="shared" si="10"/>
        <v>1</v>
      </c>
      <c r="W192" s="10">
        <f>SUMIFS(Tabel132[Cluster],Tabel132[ID],A192)</f>
        <v>40</v>
      </c>
      <c r="X192">
        <f t="shared" si="11"/>
        <v>0.80668533906527473</v>
      </c>
      <c r="Y192">
        <f t="shared" ref="Y192:Y255" si="12">AVERAGE(E192:M192)</f>
        <v>262.11111111111109</v>
      </c>
      <c r="Z192">
        <f t="shared" ref="Z192:Z255" si="13">AVERAGE(N192:U192)</f>
        <v>309</v>
      </c>
    </row>
    <row r="193" spans="1:26" x14ac:dyDescent="0.25">
      <c r="A193">
        <v>197</v>
      </c>
      <c r="B193" t="s">
        <v>682</v>
      </c>
      <c r="C193">
        <v>84300</v>
      </c>
      <c r="D193">
        <v>165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f t="shared" si="10"/>
        <v>0</v>
      </c>
      <c r="W193" s="10">
        <f>SUMIFS(Tabel132[Cluster],Tabel132[ID],A193)</f>
        <v>0</v>
      </c>
      <c r="X193" t="str">
        <f t="shared" si="11"/>
        <v/>
      </c>
      <c r="Y193">
        <f t="shared" si="12"/>
        <v>0</v>
      </c>
      <c r="Z193">
        <f t="shared" si="13"/>
        <v>0</v>
      </c>
    </row>
    <row r="194" spans="1:26" x14ac:dyDescent="0.25">
      <c r="A194">
        <v>198</v>
      </c>
      <c r="B194" t="s">
        <v>683</v>
      </c>
      <c r="C194">
        <v>107700</v>
      </c>
      <c r="D194">
        <v>784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f t="shared" si="10"/>
        <v>0</v>
      </c>
      <c r="W194" s="10">
        <f>SUMIFS(Tabel132[Cluster],Tabel132[ID],A194)</f>
        <v>0</v>
      </c>
      <c r="X194" t="str">
        <f t="shared" si="11"/>
        <v/>
      </c>
      <c r="Y194">
        <f t="shared" si="12"/>
        <v>0</v>
      </c>
      <c r="Z194">
        <f t="shared" si="13"/>
        <v>0</v>
      </c>
    </row>
    <row r="195" spans="1:26" x14ac:dyDescent="0.25">
      <c r="A195">
        <v>199</v>
      </c>
      <c r="B195" t="s">
        <v>684</v>
      </c>
      <c r="C195">
        <v>31500</v>
      </c>
      <c r="D195">
        <v>159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f t="shared" si="10"/>
        <v>0</v>
      </c>
      <c r="W195" s="10">
        <f>SUMIFS(Tabel132[Cluster],Tabel132[ID],A195)</f>
        <v>0</v>
      </c>
      <c r="X195" t="str">
        <f t="shared" si="11"/>
        <v/>
      </c>
      <c r="Y195">
        <f t="shared" si="12"/>
        <v>0</v>
      </c>
      <c r="Z195">
        <f t="shared" si="13"/>
        <v>0</v>
      </c>
    </row>
    <row r="196" spans="1:26" x14ac:dyDescent="0.25">
      <c r="A196">
        <v>200</v>
      </c>
      <c r="B196" t="s">
        <v>685</v>
      </c>
      <c r="C196">
        <v>34900</v>
      </c>
      <c r="D196">
        <v>639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f t="shared" ref="V196:V259" si="14">IF(AND(Y196=0,Z196=0),0,1)</f>
        <v>0</v>
      </c>
      <c r="W196" s="10">
        <f>SUMIFS(Tabel132[Cluster],Tabel132[ID],A196)</f>
        <v>0</v>
      </c>
      <c r="X196" t="str">
        <f t="shared" ref="X196:X259" si="15">IFERROR(_xlfn.T.TEST(E196:M196,N196:U196,2,2),"")</f>
        <v/>
      </c>
      <c r="Y196">
        <f t="shared" si="12"/>
        <v>0</v>
      </c>
      <c r="Z196">
        <f t="shared" si="13"/>
        <v>0</v>
      </c>
    </row>
    <row r="197" spans="1:26" x14ac:dyDescent="0.25">
      <c r="A197">
        <v>201</v>
      </c>
      <c r="B197" t="s">
        <v>114</v>
      </c>
      <c r="C197">
        <v>4400</v>
      </c>
      <c r="D197">
        <v>329</v>
      </c>
      <c r="E197">
        <v>8087</v>
      </c>
      <c r="F197">
        <v>3155</v>
      </c>
      <c r="G197">
        <v>10904</v>
      </c>
      <c r="H197">
        <v>18604</v>
      </c>
      <c r="I197">
        <v>17172</v>
      </c>
      <c r="J197">
        <v>6614</v>
      </c>
      <c r="K197">
        <v>24038</v>
      </c>
      <c r="L197">
        <v>2318</v>
      </c>
      <c r="M197">
        <v>9127</v>
      </c>
      <c r="N197">
        <v>7282</v>
      </c>
      <c r="O197">
        <v>18211</v>
      </c>
      <c r="P197">
        <v>20435</v>
      </c>
      <c r="Q197">
        <v>8045</v>
      </c>
      <c r="R197">
        <v>13945</v>
      </c>
      <c r="S197">
        <v>21038</v>
      </c>
      <c r="T197">
        <v>10866</v>
      </c>
      <c r="U197">
        <v>13892</v>
      </c>
      <c r="V197">
        <f t="shared" si="14"/>
        <v>1</v>
      </c>
      <c r="W197" s="10">
        <f>SUMIFS(Tabel132[Cluster],Tabel132[ID],A197)</f>
        <v>6</v>
      </c>
      <c r="X197">
        <f t="shared" si="15"/>
        <v>0.341365303873576</v>
      </c>
      <c r="Y197">
        <f t="shared" si="12"/>
        <v>11113.222222222223</v>
      </c>
      <c r="Z197">
        <f t="shared" si="13"/>
        <v>14214.25</v>
      </c>
    </row>
    <row r="198" spans="1:26" x14ac:dyDescent="0.25">
      <c r="A198">
        <v>202</v>
      </c>
      <c r="B198" t="s">
        <v>115</v>
      </c>
      <c r="C198">
        <v>96100</v>
      </c>
      <c r="D198">
        <v>701</v>
      </c>
      <c r="E198">
        <v>4451</v>
      </c>
      <c r="F198">
        <v>2519</v>
      </c>
      <c r="G198">
        <v>4847</v>
      </c>
      <c r="H198">
        <v>942</v>
      </c>
      <c r="I198">
        <v>3633</v>
      </c>
      <c r="J198">
        <v>6792</v>
      </c>
      <c r="K198">
        <v>719</v>
      </c>
      <c r="L198">
        <v>6756</v>
      </c>
      <c r="M198">
        <v>856</v>
      </c>
      <c r="N198">
        <v>1341</v>
      </c>
      <c r="O198">
        <v>3211</v>
      </c>
      <c r="P198">
        <v>946</v>
      </c>
      <c r="Q198">
        <v>3123</v>
      </c>
      <c r="R198">
        <v>5320</v>
      </c>
      <c r="S198">
        <v>842</v>
      </c>
      <c r="T198">
        <v>403</v>
      </c>
      <c r="U198">
        <v>2897</v>
      </c>
      <c r="V198">
        <f t="shared" si="14"/>
        <v>1</v>
      </c>
      <c r="W198" s="10">
        <f>SUMIFS(Tabel132[Cluster],Tabel132[ID],A198)</f>
        <v>96</v>
      </c>
      <c r="X198">
        <f t="shared" si="15"/>
        <v>0.24160110868153328</v>
      </c>
      <c r="Y198">
        <f t="shared" si="12"/>
        <v>3501.6666666666665</v>
      </c>
      <c r="Z198">
        <f t="shared" si="13"/>
        <v>2260.375</v>
      </c>
    </row>
    <row r="199" spans="1:26" x14ac:dyDescent="0.25">
      <c r="A199">
        <v>203</v>
      </c>
      <c r="B199" t="s">
        <v>116</v>
      </c>
      <c r="C199">
        <v>93800</v>
      </c>
      <c r="D199">
        <v>370</v>
      </c>
      <c r="E199">
        <v>402</v>
      </c>
      <c r="F199">
        <v>36</v>
      </c>
      <c r="G199">
        <v>62</v>
      </c>
      <c r="H199">
        <v>68</v>
      </c>
      <c r="I199">
        <v>41</v>
      </c>
      <c r="J199">
        <v>0</v>
      </c>
      <c r="K199">
        <v>0</v>
      </c>
      <c r="L199">
        <v>0</v>
      </c>
      <c r="M199">
        <v>0</v>
      </c>
      <c r="N199">
        <v>5</v>
      </c>
      <c r="O199">
        <v>210</v>
      </c>
      <c r="P199">
        <v>0</v>
      </c>
      <c r="Q199">
        <v>366</v>
      </c>
      <c r="R199">
        <v>0</v>
      </c>
      <c r="S199">
        <v>0</v>
      </c>
      <c r="T199">
        <v>0</v>
      </c>
      <c r="U199">
        <v>74</v>
      </c>
      <c r="V199">
        <f t="shared" si="14"/>
        <v>1</v>
      </c>
      <c r="W199" s="10">
        <f>SUMIFS(Tabel132[Cluster],Tabel132[ID],A199)</f>
        <v>96</v>
      </c>
      <c r="X199">
        <f t="shared" si="15"/>
        <v>0.82780806756083047</v>
      </c>
      <c r="Y199">
        <f t="shared" si="12"/>
        <v>67.666666666666671</v>
      </c>
      <c r="Z199">
        <f t="shared" si="13"/>
        <v>81.875</v>
      </c>
    </row>
    <row r="200" spans="1:26" x14ac:dyDescent="0.25">
      <c r="A200">
        <v>204</v>
      </c>
      <c r="B200" t="s">
        <v>117</v>
      </c>
      <c r="C200">
        <v>30900</v>
      </c>
      <c r="D200">
        <v>151</v>
      </c>
      <c r="E200">
        <v>1297</v>
      </c>
      <c r="F200">
        <v>884</v>
      </c>
      <c r="G200">
        <v>18</v>
      </c>
      <c r="H200">
        <v>354</v>
      </c>
      <c r="I200">
        <v>25</v>
      </c>
      <c r="J200">
        <v>67</v>
      </c>
      <c r="K200">
        <v>46</v>
      </c>
      <c r="L200">
        <v>1</v>
      </c>
      <c r="M200">
        <v>671</v>
      </c>
      <c r="N200">
        <v>270</v>
      </c>
      <c r="O200">
        <v>1510</v>
      </c>
      <c r="P200">
        <v>1762</v>
      </c>
      <c r="Q200">
        <v>414</v>
      </c>
      <c r="R200">
        <v>61</v>
      </c>
      <c r="S200">
        <v>424</v>
      </c>
      <c r="T200">
        <v>8</v>
      </c>
      <c r="U200">
        <v>31</v>
      </c>
      <c r="V200">
        <f t="shared" si="14"/>
        <v>1</v>
      </c>
      <c r="W200" s="10">
        <f>SUMIFS(Tabel132[Cluster],Tabel132[ID],A200)</f>
        <v>40</v>
      </c>
      <c r="X200">
        <f t="shared" si="15"/>
        <v>0.52052433096850637</v>
      </c>
      <c r="Y200">
        <f t="shared" si="12"/>
        <v>373.66666666666669</v>
      </c>
      <c r="Z200">
        <f t="shared" si="13"/>
        <v>560</v>
      </c>
    </row>
    <row r="201" spans="1:26" x14ac:dyDescent="0.25">
      <c r="A201">
        <v>205</v>
      </c>
      <c r="B201" t="s">
        <v>686</v>
      </c>
      <c r="C201">
        <v>110200</v>
      </c>
      <c r="D201">
        <v>855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f t="shared" si="14"/>
        <v>0</v>
      </c>
      <c r="W201" s="10">
        <f>SUMIFS(Tabel132[Cluster],Tabel132[ID],A201)</f>
        <v>0</v>
      </c>
      <c r="X201" t="str">
        <f t="shared" si="15"/>
        <v/>
      </c>
      <c r="Y201">
        <f t="shared" si="12"/>
        <v>0</v>
      </c>
      <c r="Z201">
        <f t="shared" si="13"/>
        <v>0</v>
      </c>
    </row>
    <row r="202" spans="1:26" x14ac:dyDescent="0.25">
      <c r="A202">
        <v>206</v>
      </c>
      <c r="B202" t="s">
        <v>687</v>
      </c>
      <c r="C202">
        <v>96900</v>
      </c>
      <c r="D202">
        <v>379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f t="shared" si="14"/>
        <v>0</v>
      </c>
      <c r="W202" s="10">
        <f>SUMIFS(Tabel132[Cluster],Tabel132[ID],A202)</f>
        <v>96</v>
      </c>
      <c r="X202" t="str">
        <f t="shared" si="15"/>
        <v/>
      </c>
      <c r="Y202">
        <f t="shared" si="12"/>
        <v>0</v>
      </c>
      <c r="Z202">
        <f t="shared" si="13"/>
        <v>0</v>
      </c>
    </row>
    <row r="203" spans="1:26" x14ac:dyDescent="0.25">
      <c r="A203">
        <v>207</v>
      </c>
      <c r="B203" t="s">
        <v>118</v>
      </c>
      <c r="C203">
        <v>89600</v>
      </c>
      <c r="D203">
        <v>386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f t="shared" si="14"/>
        <v>1</v>
      </c>
      <c r="W203" s="10">
        <f>SUMIFS(Tabel132[Cluster],Tabel132[ID],A203)</f>
        <v>96</v>
      </c>
      <c r="X203">
        <f t="shared" si="15"/>
        <v>0.36243906471558607</v>
      </c>
      <c r="Y203">
        <f t="shared" si="12"/>
        <v>0.22222222222222221</v>
      </c>
      <c r="Z203">
        <f t="shared" si="13"/>
        <v>0</v>
      </c>
    </row>
    <row r="204" spans="1:26" x14ac:dyDescent="0.25">
      <c r="A204">
        <v>208</v>
      </c>
      <c r="B204" t="s">
        <v>688</v>
      </c>
      <c r="C204">
        <v>35000</v>
      </c>
      <c r="D204">
        <v>639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f t="shared" si="14"/>
        <v>0</v>
      </c>
      <c r="W204" s="10">
        <f>SUMIFS(Tabel132[Cluster],Tabel132[ID],A204)</f>
        <v>45</v>
      </c>
      <c r="X204" t="str">
        <f t="shared" si="15"/>
        <v/>
      </c>
      <c r="Y204">
        <f t="shared" si="12"/>
        <v>0</v>
      </c>
      <c r="Z204">
        <f t="shared" si="13"/>
        <v>0</v>
      </c>
    </row>
    <row r="205" spans="1:26" x14ac:dyDescent="0.25">
      <c r="A205">
        <v>209</v>
      </c>
      <c r="B205" t="s">
        <v>119</v>
      </c>
      <c r="C205">
        <v>96000</v>
      </c>
      <c r="D205">
        <v>701</v>
      </c>
      <c r="E205">
        <v>1561</v>
      </c>
      <c r="F205">
        <v>1207</v>
      </c>
      <c r="G205">
        <v>837</v>
      </c>
      <c r="H205">
        <v>466</v>
      </c>
      <c r="I205">
        <v>1537</v>
      </c>
      <c r="J205">
        <v>1805</v>
      </c>
      <c r="K205">
        <v>155</v>
      </c>
      <c r="L205">
        <v>1649</v>
      </c>
      <c r="M205">
        <v>145</v>
      </c>
      <c r="N205">
        <v>225</v>
      </c>
      <c r="O205">
        <v>1022</v>
      </c>
      <c r="P205">
        <v>877</v>
      </c>
      <c r="Q205">
        <v>388</v>
      </c>
      <c r="R205">
        <v>612</v>
      </c>
      <c r="S205">
        <v>246</v>
      </c>
      <c r="T205">
        <v>76</v>
      </c>
      <c r="U205">
        <v>990</v>
      </c>
      <c r="V205">
        <f t="shared" si="14"/>
        <v>1</v>
      </c>
      <c r="W205" s="10">
        <f>SUMIFS(Tabel132[Cluster],Tabel132[ID],A205)</f>
        <v>96</v>
      </c>
      <c r="X205">
        <f t="shared" si="15"/>
        <v>8.5841107051933208E-2</v>
      </c>
      <c r="Y205">
        <f t="shared" si="12"/>
        <v>1040.2222222222222</v>
      </c>
      <c r="Z205">
        <f t="shared" si="13"/>
        <v>554.5</v>
      </c>
    </row>
    <row r="206" spans="1:26" x14ac:dyDescent="0.25">
      <c r="A206">
        <v>210</v>
      </c>
      <c r="B206" t="s">
        <v>120</v>
      </c>
      <c r="C206">
        <v>74700</v>
      </c>
      <c r="D206">
        <v>331</v>
      </c>
      <c r="E206">
        <v>133</v>
      </c>
      <c r="F206">
        <v>0</v>
      </c>
      <c r="G206">
        <v>0</v>
      </c>
      <c r="H206">
        <v>0</v>
      </c>
      <c r="I206">
        <v>34</v>
      </c>
      <c r="J206">
        <v>10</v>
      </c>
      <c r="K206">
        <v>40</v>
      </c>
      <c r="L206">
        <v>79</v>
      </c>
      <c r="M206">
        <v>60</v>
      </c>
      <c r="N206">
        <v>0</v>
      </c>
      <c r="O206">
        <v>41</v>
      </c>
      <c r="P206">
        <v>70</v>
      </c>
      <c r="Q206">
        <v>0</v>
      </c>
      <c r="R206">
        <v>10</v>
      </c>
      <c r="S206">
        <v>59</v>
      </c>
      <c r="T206">
        <v>26</v>
      </c>
      <c r="U206">
        <v>9</v>
      </c>
      <c r="V206">
        <f t="shared" si="14"/>
        <v>1</v>
      </c>
      <c r="W206" s="10">
        <f>SUMIFS(Tabel132[Cluster],Tabel132[ID],A206)</f>
        <v>84</v>
      </c>
      <c r="X206">
        <f t="shared" si="15"/>
        <v>0.50062186107354423</v>
      </c>
      <c r="Y206">
        <f t="shared" si="12"/>
        <v>39.555555555555557</v>
      </c>
      <c r="Z206">
        <f t="shared" si="13"/>
        <v>26.875</v>
      </c>
    </row>
    <row r="207" spans="1:26" x14ac:dyDescent="0.25">
      <c r="A207">
        <v>211</v>
      </c>
      <c r="B207" t="s">
        <v>121</v>
      </c>
      <c r="C207">
        <v>19100</v>
      </c>
      <c r="D207">
        <v>39</v>
      </c>
      <c r="E207">
        <v>2348</v>
      </c>
      <c r="F207">
        <v>104</v>
      </c>
      <c r="G207">
        <v>2233</v>
      </c>
      <c r="H207">
        <v>87</v>
      </c>
      <c r="I207">
        <v>254</v>
      </c>
      <c r="J207">
        <v>830</v>
      </c>
      <c r="K207">
        <v>1547</v>
      </c>
      <c r="L207">
        <v>0</v>
      </c>
      <c r="M207">
        <v>76</v>
      </c>
      <c r="N207">
        <v>1332</v>
      </c>
      <c r="O207">
        <v>2042</v>
      </c>
      <c r="P207">
        <v>610</v>
      </c>
      <c r="Q207">
        <v>0</v>
      </c>
      <c r="R207">
        <v>0</v>
      </c>
      <c r="S207">
        <v>3116</v>
      </c>
      <c r="T207">
        <v>769</v>
      </c>
      <c r="U207">
        <v>2511</v>
      </c>
      <c r="V207">
        <f t="shared" si="14"/>
        <v>1</v>
      </c>
      <c r="W207" s="10">
        <f>SUMIFS(Tabel132[Cluster],Tabel132[ID],A207)</f>
        <v>23</v>
      </c>
      <c r="X207">
        <f t="shared" si="15"/>
        <v>0.38016718556472573</v>
      </c>
      <c r="Y207">
        <f t="shared" si="12"/>
        <v>831</v>
      </c>
      <c r="Z207">
        <f t="shared" si="13"/>
        <v>1297.5</v>
      </c>
    </row>
    <row r="208" spans="1:26" x14ac:dyDescent="0.25">
      <c r="A208">
        <v>212</v>
      </c>
      <c r="B208" t="s">
        <v>689</v>
      </c>
      <c r="C208">
        <v>30100</v>
      </c>
      <c r="D208">
        <v>507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f t="shared" si="14"/>
        <v>0</v>
      </c>
      <c r="W208" s="10">
        <f>SUMIFS(Tabel132[Cluster],Tabel132[ID],A208)</f>
        <v>39</v>
      </c>
      <c r="X208" t="str">
        <f t="shared" si="15"/>
        <v/>
      </c>
      <c r="Y208">
        <f t="shared" si="12"/>
        <v>0</v>
      </c>
      <c r="Z208">
        <f t="shared" si="13"/>
        <v>0</v>
      </c>
    </row>
    <row r="209" spans="1:26" x14ac:dyDescent="0.25">
      <c r="A209">
        <v>213</v>
      </c>
      <c r="B209" t="s">
        <v>690</v>
      </c>
      <c r="C209">
        <v>110300</v>
      </c>
      <c r="D209">
        <v>855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f t="shared" si="14"/>
        <v>0</v>
      </c>
      <c r="W209" s="10">
        <f>SUMIFS(Tabel132[Cluster],Tabel132[ID],A209)</f>
        <v>0</v>
      </c>
      <c r="X209" t="str">
        <f t="shared" si="15"/>
        <v/>
      </c>
      <c r="Y209">
        <f t="shared" si="12"/>
        <v>0</v>
      </c>
      <c r="Z209">
        <f t="shared" si="13"/>
        <v>0</v>
      </c>
    </row>
    <row r="210" spans="1:26" x14ac:dyDescent="0.25">
      <c r="A210">
        <v>214</v>
      </c>
      <c r="B210" t="s">
        <v>122</v>
      </c>
      <c r="C210">
        <v>82700</v>
      </c>
      <c r="D210">
        <v>323</v>
      </c>
      <c r="E210">
        <v>10986</v>
      </c>
      <c r="F210">
        <v>193</v>
      </c>
      <c r="G210">
        <v>2006</v>
      </c>
      <c r="H210">
        <v>0</v>
      </c>
      <c r="I210">
        <v>6408</v>
      </c>
      <c r="J210">
        <v>7854</v>
      </c>
      <c r="K210">
        <v>9829</v>
      </c>
      <c r="L210">
        <v>4689</v>
      </c>
      <c r="M210">
        <v>2163</v>
      </c>
      <c r="N210">
        <v>2503</v>
      </c>
      <c r="O210">
        <v>7529</v>
      </c>
      <c r="P210">
        <v>1089</v>
      </c>
      <c r="Q210">
        <v>0</v>
      </c>
      <c r="R210">
        <v>8840</v>
      </c>
      <c r="S210">
        <v>1205</v>
      </c>
      <c r="T210">
        <v>247</v>
      </c>
      <c r="U210">
        <v>8256</v>
      </c>
      <c r="V210">
        <f t="shared" si="14"/>
        <v>1</v>
      </c>
      <c r="W210" s="10">
        <f>SUMIFS(Tabel132[Cluster],Tabel132[ID],A210)</f>
        <v>91</v>
      </c>
      <c r="X210">
        <f t="shared" si="15"/>
        <v>0.54500953757347526</v>
      </c>
      <c r="Y210">
        <f t="shared" si="12"/>
        <v>4903.1111111111113</v>
      </c>
      <c r="Z210">
        <f t="shared" si="13"/>
        <v>3708.625</v>
      </c>
    </row>
    <row r="211" spans="1:26" x14ac:dyDescent="0.25">
      <c r="A211">
        <v>215</v>
      </c>
      <c r="B211" t="s">
        <v>123</v>
      </c>
      <c r="C211">
        <v>82000</v>
      </c>
      <c r="D211">
        <v>1100</v>
      </c>
      <c r="E211">
        <v>12907</v>
      </c>
      <c r="F211">
        <v>1783</v>
      </c>
      <c r="G211">
        <v>1140</v>
      </c>
      <c r="H211">
        <v>10</v>
      </c>
      <c r="I211">
        <v>1119</v>
      </c>
      <c r="J211">
        <v>3353</v>
      </c>
      <c r="K211">
        <v>7073</v>
      </c>
      <c r="L211">
        <v>4017</v>
      </c>
      <c r="M211">
        <v>1780</v>
      </c>
      <c r="N211">
        <v>966</v>
      </c>
      <c r="O211">
        <v>3737</v>
      </c>
      <c r="P211">
        <v>4945</v>
      </c>
      <c r="Q211">
        <v>82</v>
      </c>
      <c r="R211">
        <v>14023</v>
      </c>
      <c r="S211">
        <v>6015</v>
      </c>
      <c r="T211">
        <v>166</v>
      </c>
      <c r="U211">
        <v>4288</v>
      </c>
      <c r="V211">
        <f t="shared" si="14"/>
        <v>1</v>
      </c>
      <c r="W211" s="10">
        <f>SUMIFS(Tabel132[Cluster],Tabel132[ID],A211)</f>
        <v>91</v>
      </c>
      <c r="X211">
        <f t="shared" si="15"/>
        <v>0.78020651159099974</v>
      </c>
      <c r="Y211">
        <f t="shared" si="12"/>
        <v>3686.8888888888887</v>
      </c>
      <c r="Z211">
        <f t="shared" si="13"/>
        <v>4277.75</v>
      </c>
    </row>
    <row r="212" spans="1:26" x14ac:dyDescent="0.25">
      <c r="A212">
        <v>216</v>
      </c>
      <c r="B212" t="s">
        <v>691</v>
      </c>
      <c r="C212">
        <v>35500</v>
      </c>
      <c r="D212">
        <v>655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f t="shared" si="14"/>
        <v>0</v>
      </c>
      <c r="W212" s="10">
        <f>SUMIFS(Tabel132[Cluster],Tabel132[ID],A212)</f>
        <v>45</v>
      </c>
      <c r="X212" t="str">
        <f t="shared" si="15"/>
        <v/>
      </c>
      <c r="Y212">
        <f t="shared" si="12"/>
        <v>0</v>
      </c>
      <c r="Z212">
        <f t="shared" si="13"/>
        <v>0</v>
      </c>
    </row>
    <row r="213" spans="1:26" x14ac:dyDescent="0.25">
      <c r="A213">
        <v>217</v>
      </c>
      <c r="B213" t="s">
        <v>124</v>
      </c>
      <c r="C213">
        <v>96300</v>
      </c>
      <c r="D213">
        <v>701</v>
      </c>
      <c r="E213">
        <v>4340</v>
      </c>
      <c r="F213">
        <v>2516</v>
      </c>
      <c r="G213">
        <v>1187</v>
      </c>
      <c r="H213">
        <v>776</v>
      </c>
      <c r="I213">
        <v>2396</v>
      </c>
      <c r="J213">
        <v>4042</v>
      </c>
      <c r="K213">
        <v>3142</v>
      </c>
      <c r="L213">
        <v>1970</v>
      </c>
      <c r="M213">
        <v>1024</v>
      </c>
      <c r="N213">
        <v>508</v>
      </c>
      <c r="O213">
        <v>1898</v>
      </c>
      <c r="P213">
        <v>2610</v>
      </c>
      <c r="Q213">
        <v>254</v>
      </c>
      <c r="R213">
        <v>2907</v>
      </c>
      <c r="S213">
        <v>168</v>
      </c>
      <c r="T213">
        <v>146</v>
      </c>
      <c r="U213">
        <v>4457</v>
      </c>
      <c r="V213">
        <f t="shared" si="14"/>
        <v>1</v>
      </c>
      <c r="W213" s="10">
        <f>SUMIFS(Tabel132[Cluster],Tabel132[ID],A213)</f>
        <v>96</v>
      </c>
      <c r="X213">
        <f t="shared" si="15"/>
        <v>0.2973224226594211</v>
      </c>
      <c r="Y213">
        <f t="shared" si="12"/>
        <v>2377</v>
      </c>
      <c r="Z213">
        <f t="shared" si="13"/>
        <v>1618.5</v>
      </c>
    </row>
    <row r="214" spans="1:26" x14ac:dyDescent="0.25">
      <c r="A214">
        <v>218</v>
      </c>
      <c r="B214" t="s">
        <v>125</v>
      </c>
      <c r="C214">
        <v>65800</v>
      </c>
      <c r="D214">
        <v>138</v>
      </c>
      <c r="E214">
        <v>8335</v>
      </c>
      <c r="F214">
        <v>864</v>
      </c>
      <c r="G214">
        <v>317</v>
      </c>
      <c r="H214">
        <v>59</v>
      </c>
      <c r="I214">
        <v>1214</v>
      </c>
      <c r="J214">
        <v>2077</v>
      </c>
      <c r="K214">
        <v>269</v>
      </c>
      <c r="L214">
        <v>1268</v>
      </c>
      <c r="M214">
        <v>1031</v>
      </c>
      <c r="N214">
        <v>363</v>
      </c>
      <c r="O214">
        <v>2318</v>
      </c>
      <c r="P214">
        <v>3062</v>
      </c>
      <c r="Q214">
        <v>168</v>
      </c>
      <c r="R214">
        <v>879</v>
      </c>
      <c r="S214">
        <v>1181</v>
      </c>
      <c r="T214">
        <v>806</v>
      </c>
      <c r="U214">
        <v>3869</v>
      </c>
      <c r="V214">
        <f t="shared" si="14"/>
        <v>1</v>
      </c>
      <c r="W214" s="10">
        <f>SUMIFS(Tabel132[Cluster],Tabel132[ID],A214)</f>
        <v>78</v>
      </c>
      <c r="X214">
        <f t="shared" si="15"/>
        <v>0.89633427181769343</v>
      </c>
      <c r="Y214">
        <f t="shared" si="12"/>
        <v>1714.8888888888889</v>
      </c>
      <c r="Z214">
        <f t="shared" si="13"/>
        <v>1580.75</v>
      </c>
    </row>
    <row r="215" spans="1:26" x14ac:dyDescent="0.25">
      <c r="A215">
        <v>219</v>
      </c>
      <c r="B215" t="s">
        <v>692</v>
      </c>
      <c r="C215">
        <v>1100</v>
      </c>
      <c r="D215">
        <v>500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f t="shared" si="14"/>
        <v>0</v>
      </c>
      <c r="W215" s="10">
        <f>SUMIFS(Tabel132[Cluster],Tabel132[ID],A215)</f>
        <v>2</v>
      </c>
      <c r="X215" t="str">
        <f t="shared" si="15"/>
        <v/>
      </c>
      <c r="Y215">
        <f t="shared" si="12"/>
        <v>0</v>
      </c>
      <c r="Z215">
        <f t="shared" si="13"/>
        <v>0</v>
      </c>
    </row>
    <row r="216" spans="1:26" x14ac:dyDescent="0.25">
      <c r="A216">
        <v>220</v>
      </c>
      <c r="B216" t="s">
        <v>693</v>
      </c>
      <c r="C216">
        <v>30200</v>
      </c>
      <c r="D216">
        <v>507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f t="shared" si="14"/>
        <v>0</v>
      </c>
      <c r="W216" s="10">
        <f>SUMIFS(Tabel132[Cluster],Tabel132[ID],A216)</f>
        <v>39</v>
      </c>
      <c r="X216" t="str">
        <f t="shared" si="15"/>
        <v/>
      </c>
      <c r="Y216">
        <f t="shared" si="12"/>
        <v>0</v>
      </c>
      <c r="Z216">
        <f t="shared" si="13"/>
        <v>0</v>
      </c>
    </row>
    <row r="217" spans="1:26" x14ac:dyDescent="0.25">
      <c r="A217">
        <v>221</v>
      </c>
      <c r="B217" t="s">
        <v>694</v>
      </c>
      <c r="C217">
        <v>109900</v>
      </c>
      <c r="D217">
        <v>863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f t="shared" si="14"/>
        <v>0</v>
      </c>
      <c r="W217" s="10">
        <f>SUMIFS(Tabel132[Cluster],Tabel132[ID],A217)</f>
        <v>0</v>
      </c>
      <c r="X217" t="str">
        <f t="shared" si="15"/>
        <v/>
      </c>
      <c r="Y217">
        <f t="shared" si="12"/>
        <v>0</v>
      </c>
      <c r="Z217">
        <f t="shared" si="13"/>
        <v>0</v>
      </c>
    </row>
    <row r="218" spans="1:26" x14ac:dyDescent="0.25">
      <c r="A218">
        <v>222</v>
      </c>
      <c r="B218" t="s">
        <v>695</v>
      </c>
      <c r="C218">
        <v>97100</v>
      </c>
      <c r="D218">
        <v>379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f t="shared" si="14"/>
        <v>0</v>
      </c>
      <c r="W218" s="10">
        <f>SUMIFS(Tabel132[Cluster],Tabel132[ID],A218)</f>
        <v>96</v>
      </c>
      <c r="X218" t="str">
        <f t="shared" si="15"/>
        <v/>
      </c>
      <c r="Y218">
        <f t="shared" si="12"/>
        <v>0</v>
      </c>
      <c r="Z218">
        <f t="shared" si="13"/>
        <v>0</v>
      </c>
    </row>
    <row r="219" spans="1:26" x14ac:dyDescent="0.25">
      <c r="A219">
        <v>223</v>
      </c>
      <c r="B219" t="s">
        <v>126</v>
      </c>
      <c r="C219">
        <v>71800</v>
      </c>
      <c r="D219">
        <v>157</v>
      </c>
      <c r="E219">
        <v>641</v>
      </c>
      <c r="F219">
        <v>7</v>
      </c>
      <c r="G219">
        <v>0</v>
      </c>
      <c r="H219">
        <v>13</v>
      </c>
      <c r="I219">
        <v>148</v>
      </c>
      <c r="J219">
        <v>16</v>
      </c>
      <c r="K219">
        <v>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21</v>
      </c>
      <c r="U219">
        <v>5</v>
      </c>
      <c r="V219">
        <f t="shared" si="14"/>
        <v>1</v>
      </c>
      <c r="W219" s="10">
        <f>SUMIFS(Tabel132[Cluster],Tabel132[ID],A219)</f>
        <v>83</v>
      </c>
      <c r="X219">
        <f t="shared" si="15"/>
        <v>0.25178378219170289</v>
      </c>
      <c r="Y219">
        <f t="shared" si="12"/>
        <v>92.555555555555557</v>
      </c>
      <c r="Z219">
        <f t="shared" si="13"/>
        <v>3.25</v>
      </c>
    </row>
    <row r="220" spans="1:26" x14ac:dyDescent="0.25">
      <c r="A220">
        <v>224</v>
      </c>
      <c r="B220" t="s">
        <v>696</v>
      </c>
      <c r="C220">
        <v>35600</v>
      </c>
      <c r="D220">
        <v>655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f t="shared" si="14"/>
        <v>0</v>
      </c>
      <c r="W220" s="10">
        <f>SUMIFS(Tabel132[Cluster],Tabel132[ID],A220)</f>
        <v>45</v>
      </c>
      <c r="X220" t="str">
        <f t="shared" si="15"/>
        <v/>
      </c>
      <c r="Y220">
        <f t="shared" si="12"/>
        <v>0</v>
      </c>
      <c r="Z220">
        <f t="shared" si="13"/>
        <v>0</v>
      </c>
    </row>
    <row r="221" spans="1:26" x14ac:dyDescent="0.25">
      <c r="A221">
        <v>225</v>
      </c>
      <c r="B221" t="s">
        <v>127</v>
      </c>
      <c r="C221">
        <v>96200</v>
      </c>
      <c r="D221">
        <v>701</v>
      </c>
      <c r="E221">
        <v>8228</v>
      </c>
      <c r="F221">
        <v>3316</v>
      </c>
      <c r="G221">
        <v>3271</v>
      </c>
      <c r="H221">
        <v>2652</v>
      </c>
      <c r="I221">
        <v>2883</v>
      </c>
      <c r="J221">
        <v>7373</v>
      </c>
      <c r="K221">
        <v>45</v>
      </c>
      <c r="L221">
        <v>1449</v>
      </c>
      <c r="M221">
        <v>1244</v>
      </c>
      <c r="N221">
        <v>1801</v>
      </c>
      <c r="O221">
        <v>3841</v>
      </c>
      <c r="P221">
        <v>1815</v>
      </c>
      <c r="Q221">
        <v>2891</v>
      </c>
      <c r="R221">
        <v>1596</v>
      </c>
      <c r="S221">
        <v>1569</v>
      </c>
      <c r="T221">
        <v>419</v>
      </c>
      <c r="U221">
        <v>1975</v>
      </c>
      <c r="V221">
        <f t="shared" si="14"/>
        <v>1</v>
      </c>
      <c r="W221" s="10">
        <f>SUMIFS(Tabel132[Cluster],Tabel132[ID],A221)</f>
        <v>96</v>
      </c>
      <c r="X221">
        <f t="shared" si="15"/>
        <v>0.19330410293230305</v>
      </c>
      <c r="Y221">
        <f t="shared" si="12"/>
        <v>3384.5555555555557</v>
      </c>
      <c r="Z221">
        <f t="shared" si="13"/>
        <v>1988.375</v>
      </c>
    </row>
    <row r="222" spans="1:26" x14ac:dyDescent="0.25">
      <c r="A222">
        <v>226</v>
      </c>
      <c r="B222" t="s">
        <v>128</v>
      </c>
      <c r="C222">
        <v>77400</v>
      </c>
      <c r="D222">
        <v>290</v>
      </c>
      <c r="E222">
        <v>1634</v>
      </c>
      <c r="F222">
        <v>3098</v>
      </c>
      <c r="G222">
        <v>1143</v>
      </c>
      <c r="H222">
        <v>1441</v>
      </c>
      <c r="I222">
        <v>5895</v>
      </c>
      <c r="J222">
        <v>11535</v>
      </c>
      <c r="K222">
        <v>6349</v>
      </c>
      <c r="L222">
        <v>13370</v>
      </c>
      <c r="M222">
        <v>2150</v>
      </c>
      <c r="N222">
        <v>618</v>
      </c>
      <c r="O222">
        <v>14607</v>
      </c>
      <c r="P222">
        <v>6382</v>
      </c>
      <c r="Q222">
        <v>451</v>
      </c>
      <c r="R222">
        <v>10941</v>
      </c>
      <c r="S222">
        <v>126</v>
      </c>
      <c r="T222">
        <v>2170</v>
      </c>
      <c r="U222">
        <v>5357</v>
      </c>
      <c r="V222">
        <f t="shared" si="14"/>
        <v>1</v>
      </c>
      <c r="W222" s="10">
        <f>SUMIFS(Tabel132[Cluster],Tabel132[ID],A222)</f>
        <v>85</v>
      </c>
      <c r="X222">
        <f t="shared" si="15"/>
        <v>0.96802961950885047</v>
      </c>
      <c r="Y222">
        <f t="shared" si="12"/>
        <v>5179.4444444444443</v>
      </c>
      <c r="Z222">
        <f t="shared" si="13"/>
        <v>5081.5</v>
      </c>
    </row>
    <row r="223" spans="1:26" x14ac:dyDescent="0.25">
      <c r="A223">
        <v>227</v>
      </c>
      <c r="B223" t="s">
        <v>697</v>
      </c>
      <c r="C223">
        <v>18800</v>
      </c>
      <c r="D223">
        <v>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f t="shared" si="14"/>
        <v>0</v>
      </c>
      <c r="W223" s="10">
        <f>SUMIFS(Tabel132[Cluster],Tabel132[ID],A223)</f>
        <v>0</v>
      </c>
      <c r="X223" t="str">
        <f t="shared" si="15"/>
        <v/>
      </c>
      <c r="Y223">
        <f t="shared" si="12"/>
        <v>0</v>
      </c>
      <c r="Z223">
        <f t="shared" si="13"/>
        <v>0</v>
      </c>
    </row>
    <row r="224" spans="1:26" x14ac:dyDescent="0.25">
      <c r="A224">
        <v>228</v>
      </c>
      <c r="B224" t="s">
        <v>698</v>
      </c>
      <c r="C224">
        <v>30300</v>
      </c>
      <c r="D224">
        <v>507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f t="shared" si="14"/>
        <v>0</v>
      </c>
      <c r="W224" s="10">
        <f>SUMIFS(Tabel132[Cluster],Tabel132[ID],A224)</f>
        <v>39</v>
      </c>
      <c r="X224" t="str">
        <f t="shared" si="15"/>
        <v/>
      </c>
      <c r="Y224">
        <f t="shared" si="12"/>
        <v>0</v>
      </c>
      <c r="Z224">
        <f t="shared" si="13"/>
        <v>0</v>
      </c>
    </row>
    <row r="225" spans="1:26" x14ac:dyDescent="0.25">
      <c r="A225">
        <v>229</v>
      </c>
      <c r="B225" t="s">
        <v>699</v>
      </c>
      <c r="C225">
        <v>99800</v>
      </c>
      <c r="D225">
        <v>901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f t="shared" si="14"/>
        <v>0</v>
      </c>
      <c r="W225" s="10">
        <f>SUMIFS(Tabel132[Cluster],Tabel132[ID],A225)</f>
        <v>0</v>
      </c>
      <c r="X225" t="str">
        <f t="shared" si="15"/>
        <v/>
      </c>
      <c r="Y225">
        <f t="shared" si="12"/>
        <v>0</v>
      </c>
      <c r="Z225">
        <f t="shared" si="13"/>
        <v>0</v>
      </c>
    </row>
    <row r="226" spans="1:26" x14ac:dyDescent="0.25">
      <c r="A226">
        <v>230</v>
      </c>
      <c r="B226" t="s">
        <v>700</v>
      </c>
      <c r="C226">
        <v>97000</v>
      </c>
      <c r="D226">
        <v>379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f t="shared" si="14"/>
        <v>0</v>
      </c>
      <c r="W226" s="10">
        <f>SUMIFS(Tabel132[Cluster],Tabel132[ID],A226)</f>
        <v>96</v>
      </c>
      <c r="X226" t="str">
        <f t="shared" si="15"/>
        <v/>
      </c>
      <c r="Y226">
        <f t="shared" si="12"/>
        <v>0</v>
      </c>
      <c r="Z226">
        <f t="shared" si="13"/>
        <v>0</v>
      </c>
    </row>
    <row r="227" spans="1:26" x14ac:dyDescent="0.25">
      <c r="A227">
        <v>231</v>
      </c>
      <c r="B227" t="s">
        <v>129</v>
      </c>
      <c r="C227">
        <v>83200</v>
      </c>
      <c r="D227">
        <v>323</v>
      </c>
      <c r="E227">
        <v>108</v>
      </c>
      <c r="F227">
        <v>0</v>
      </c>
      <c r="G227">
        <v>30</v>
      </c>
      <c r="H227">
        <v>0</v>
      </c>
      <c r="I227">
        <v>41</v>
      </c>
      <c r="J227">
        <v>87</v>
      </c>
      <c r="K227">
        <v>55</v>
      </c>
      <c r="L227">
        <v>0</v>
      </c>
      <c r="M227">
        <v>0</v>
      </c>
      <c r="N227">
        <v>15</v>
      </c>
      <c r="O227">
        <v>39</v>
      </c>
      <c r="P227">
        <v>0</v>
      </c>
      <c r="Q227">
        <v>0</v>
      </c>
      <c r="R227">
        <v>149</v>
      </c>
      <c r="S227">
        <v>0</v>
      </c>
      <c r="T227">
        <v>6</v>
      </c>
      <c r="U227">
        <v>189</v>
      </c>
      <c r="V227">
        <f t="shared" si="14"/>
        <v>1</v>
      </c>
      <c r="W227" s="10">
        <f>SUMIFS(Tabel132[Cluster],Tabel132[ID],A227)</f>
        <v>91</v>
      </c>
      <c r="X227">
        <f t="shared" si="15"/>
        <v>0.63382022856027886</v>
      </c>
      <c r="Y227">
        <f t="shared" si="12"/>
        <v>35.666666666666664</v>
      </c>
      <c r="Z227">
        <f t="shared" si="13"/>
        <v>49.75</v>
      </c>
    </row>
    <row r="228" spans="1:26" x14ac:dyDescent="0.25">
      <c r="A228">
        <v>232</v>
      </c>
      <c r="B228" t="s">
        <v>701</v>
      </c>
      <c r="C228">
        <v>35700</v>
      </c>
      <c r="D228">
        <v>655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f t="shared" si="14"/>
        <v>0</v>
      </c>
      <c r="W228" s="10">
        <f>SUMIFS(Tabel132[Cluster],Tabel132[ID],A228)</f>
        <v>45</v>
      </c>
      <c r="X228" t="str">
        <f t="shared" si="15"/>
        <v/>
      </c>
      <c r="Y228">
        <f t="shared" si="12"/>
        <v>0</v>
      </c>
      <c r="Z228">
        <f t="shared" si="13"/>
        <v>0</v>
      </c>
    </row>
    <row r="229" spans="1:26" x14ac:dyDescent="0.25">
      <c r="A229">
        <v>233</v>
      </c>
      <c r="B229" t="s">
        <v>130</v>
      </c>
      <c r="C229">
        <v>14500</v>
      </c>
      <c r="D229">
        <v>402</v>
      </c>
      <c r="E229">
        <v>1923</v>
      </c>
      <c r="F229">
        <v>49</v>
      </c>
      <c r="G229">
        <v>335</v>
      </c>
      <c r="H229">
        <v>645</v>
      </c>
      <c r="I229">
        <v>24</v>
      </c>
      <c r="J229">
        <v>782</v>
      </c>
      <c r="K229">
        <v>2008</v>
      </c>
      <c r="L229">
        <v>821</v>
      </c>
      <c r="M229">
        <v>982</v>
      </c>
      <c r="N229">
        <v>825</v>
      </c>
      <c r="O229">
        <v>1239</v>
      </c>
      <c r="P229">
        <v>2065</v>
      </c>
      <c r="Q229">
        <v>441</v>
      </c>
      <c r="R229">
        <v>1161</v>
      </c>
      <c r="S229">
        <v>964</v>
      </c>
      <c r="T229">
        <v>530</v>
      </c>
      <c r="U229">
        <v>1479</v>
      </c>
      <c r="V229">
        <f t="shared" si="14"/>
        <v>1</v>
      </c>
      <c r="W229" s="10">
        <f>SUMIFS(Tabel132[Cluster],Tabel132[ID],A229)</f>
        <v>17</v>
      </c>
      <c r="X229">
        <f t="shared" si="15"/>
        <v>0.43766153663782825</v>
      </c>
      <c r="Y229">
        <f t="shared" si="12"/>
        <v>841</v>
      </c>
      <c r="Z229">
        <f t="shared" si="13"/>
        <v>1088</v>
      </c>
    </row>
    <row r="230" spans="1:26" x14ac:dyDescent="0.25">
      <c r="A230">
        <v>234</v>
      </c>
      <c r="B230" t="s">
        <v>131</v>
      </c>
      <c r="C230">
        <v>28300</v>
      </c>
      <c r="D230">
        <v>541</v>
      </c>
      <c r="E230">
        <v>808</v>
      </c>
      <c r="F230">
        <v>428</v>
      </c>
      <c r="G230">
        <v>767</v>
      </c>
      <c r="H230">
        <v>829</v>
      </c>
      <c r="I230">
        <v>1839</v>
      </c>
      <c r="J230">
        <v>517</v>
      </c>
      <c r="K230">
        <v>1261</v>
      </c>
      <c r="L230">
        <v>1495</v>
      </c>
      <c r="M230">
        <v>572</v>
      </c>
      <c r="N230">
        <v>582</v>
      </c>
      <c r="O230">
        <v>1215</v>
      </c>
      <c r="P230">
        <v>1044</v>
      </c>
      <c r="Q230">
        <v>1804</v>
      </c>
      <c r="R230">
        <v>582</v>
      </c>
      <c r="S230">
        <v>1265</v>
      </c>
      <c r="T230">
        <v>411</v>
      </c>
      <c r="U230">
        <v>1025</v>
      </c>
      <c r="V230">
        <f t="shared" si="14"/>
        <v>1</v>
      </c>
      <c r="W230" s="10">
        <f>SUMIFS(Tabel132[Cluster],Tabel132[ID],A230)</f>
        <v>36</v>
      </c>
      <c r="X230">
        <f t="shared" si="15"/>
        <v>0.84725077532651782</v>
      </c>
      <c r="Y230">
        <f t="shared" si="12"/>
        <v>946.22222222222217</v>
      </c>
      <c r="Z230">
        <f t="shared" si="13"/>
        <v>991</v>
      </c>
    </row>
    <row r="231" spans="1:26" x14ac:dyDescent="0.25">
      <c r="A231">
        <v>235</v>
      </c>
      <c r="B231" t="s">
        <v>132</v>
      </c>
      <c r="C231">
        <v>93900</v>
      </c>
      <c r="D231">
        <v>370</v>
      </c>
      <c r="E231">
        <v>4204</v>
      </c>
      <c r="F231">
        <v>970</v>
      </c>
      <c r="G231">
        <v>615</v>
      </c>
      <c r="H231">
        <v>12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572</v>
      </c>
      <c r="O231">
        <v>4498</v>
      </c>
      <c r="P231">
        <v>0</v>
      </c>
      <c r="Q231">
        <v>1373</v>
      </c>
      <c r="R231">
        <v>0</v>
      </c>
      <c r="S231">
        <v>0</v>
      </c>
      <c r="T231">
        <v>0</v>
      </c>
      <c r="U231">
        <v>5308</v>
      </c>
      <c r="V231">
        <f t="shared" si="14"/>
        <v>1</v>
      </c>
      <c r="W231" s="10">
        <f>SUMIFS(Tabel132[Cluster],Tabel132[ID],A231)</f>
        <v>96</v>
      </c>
      <c r="X231">
        <f t="shared" si="15"/>
        <v>0.3609465684622527</v>
      </c>
      <c r="Y231">
        <f t="shared" si="12"/>
        <v>644.55555555555554</v>
      </c>
      <c r="Z231">
        <f t="shared" si="13"/>
        <v>1468.875</v>
      </c>
    </row>
    <row r="232" spans="1:26" x14ac:dyDescent="0.25">
      <c r="A232">
        <v>236</v>
      </c>
      <c r="B232" t="s">
        <v>702</v>
      </c>
      <c r="C232">
        <v>30400</v>
      </c>
      <c r="D232">
        <v>507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f t="shared" si="14"/>
        <v>0</v>
      </c>
      <c r="W232" s="10">
        <f>SUMIFS(Tabel132[Cluster],Tabel132[ID],A232)</f>
        <v>39</v>
      </c>
      <c r="X232" t="str">
        <f t="shared" si="15"/>
        <v/>
      </c>
      <c r="Y232">
        <f t="shared" si="12"/>
        <v>0</v>
      </c>
      <c r="Z232">
        <f t="shared" si="13"/>
        <v>0</v>
      </c>
    </row>
    <row r="233" spans="1:26" x14ac:dyDescent="0.25">
      <c r="A233">
        <v>237</v>
      </c>
      <c r="B233" t="s">
        <v>133</v>
      </c>
      <c r="C233">
        <v>101600</v>
      </c>
      <c r="D233">
        <v>917</v>
      </c>
      <c r="E233">
        <v>0</v>
      </c>
      <c r="F233">
        <v>17</v>
      </c>
      <c r="G233">
        <v>11</v>
      </c>
      <c r="H233">
        <v>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20</v>
      </c>
      <c r="P233">
        <v>0</v>
      </c>
      <c r="Q233">
        <v>28</v>
      </c>
      <c r="R233">
        <v>0</v>
      </c>
      <c r="S233">
        <v>0</v>
      </c>
      <c r="T233">
        <v>0</v>
      </c>
      <c r="U233">
        <v>5</v>
      </c>
      <c r="V233">
        <f t="shared" si="14"/>
        <v>1</v>
      </c>
      <c r="W233" s="10">
        <f>SUMIFS(Tabel132[Cluster],Tabel132[ID],A233)</f>
        <v>0</v>
      </c>
      <c r="X233">
        <f t="shared" si="15"/>
        <v>0.49494926479420109</v>
      </c>
      <c r="Y233">
        <f t="shared" si="12"/>
        <v>3.8888888888888888</v>
      </c>
      <c r="Z233">
        <f t="shared" si="13"/>
        <v>6.875</v>
      </c>
    </row>
    <row r="234" spans="1:26" x14ac:dyDescent="0.25">
      <c r="A234">
        <v>238</v>
      </c>
      <c r="B234" t="s">
        <v>703</v>
      </c>
      <c r="C234">
        <v>89100</v>
      </c>
      <c r="D234">
        <v>1117</v>
      </c>
      <c r="E234">
        <v>3</v>
      </c>
      <c r="F234">
        <v>0</v>
      </c>
      <c r="G234">
        <v>5</v>
      </c>
      <c r="H234">
        <v>0</v>
      </c>
      <c r="I234">
        <v>0</v>
      </c>
      <c r="J234">
        <v>82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8</v>
      </c>
      <c r="V234">
        <f t="shared" si="14"/>
        <v>1</v>
      </c>
      <c r="W234" s="10">
        <f>SUMIFS(Tabel132[Cluster],Tabel132[ID],A234)</f>
        <v>95</v>
      </c>
      <c r="X234">
        <f t="shared" si="15"/>
        <v>0.36569515345321069</v>
      </c>
      <c r="Y234">
        <f t="shared" si="12"/>
        <v>10</v>
      </c>
      <c r="Z234">
        <f t="shared" si="13"/>
        <v>1</v>
      </c>
    </row>
    <row r="235" spans="1:26" x14ac:dyDescent="0.25">
      <c r="A235">
        <v>239</v>
      </c>
      <c r="B235" t="s">
        <v>704</v>
      </c>
      <c r="C235">
        <v>66200</v>
      </c>
      <c r="D235">
        <v>856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f t="shared" si="14"/>
        <v>0</v>
      </c>
      <c r="W235" s="10">
        <f>SUMIFS(Tabel132[Cluster],Tabel132[ID],A235)</f>
        <v>0</v>
      </c>
      <c r="X235" t="str">
        <f t="shared" si="15"/>
        <v/>
      </c>
      <c r="Y235">
        <f t="shared" si="12"/>
        <v>0</v>
      </c>
      <c r="Z235">
        <f t="shared" si="13"/>
        <v>0</v>
      </c>
    </row>
    <row r="236" spans="1:26" x14ac:dyDescent="0.25">
      <c r="A236">
        <v>240</v>
      </c>
      <c r="B236" t="s">
        <v>705</v>
      </c>
      <c r="C236">
        <v>36100</v>
      </c>
      <c r="D236">
        <v>663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f t="shared" si="14"/>
        <v>0</v>
      </c>
      <c r="W236" s="10">
        <f>SUMIFS(Tabel132[Cluster],Tabel132[ID],A236)</f>
        <v>45</v>
      </c>
      <c r="X236" t="str">
        <f t="shared" si="15"/>
        <v/>
      </c>
      <c r="Y236">
        <f t="shared" si="12"/>
        <v>0</v>
      </c>
      <c r="Z236">
        <f t="shared" si="13"/>
        <v>0</v>
      </c>
    </row>
    <row r="237" spans="1:26" x14ac:dyDescent="0.25">
      <c r="A237">
        <v>241</v>
      </c>
      <c r="B237" t="s">
        <v>706</v>
      </c>
      <c r="C237">
        <v>27500</v>
      </c>
      <c r="D237">
        <v>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f t="shared" si="14"/>
        <v>0</v>
      </c>
      <c r="W237" s="10">
        <f>SUMIFS(Tabel132[Cluster],Tabel132[ID],A237)</f>
        <v>0</v>
      </c>
      <c r="X237" t="str">
        <f t="shared" si="15"/>
        <v/>
      </c>
      <c r="Y237">
        <f t="shared" si="12"/>
        <v>0</v>
      </c>
      <c r="Z237">
        <f t="shared" si="13"/>
        <v>0</v>
      </c>
    </row>
    <row r="238" spans="1:26" x14ac:dyDescent="0.25">
      <c r="A238">
        <v>242</v>
      </c>
      <c r="B238" t="s">
        <v>707</v>
      </c>
      <c r="C238">
        <v>49400</v>
      </c>
      <c r="D238">
        <v>275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f t="shared" si="14"/>
        <v>0</v>
      </c>
      <c r="W238" s="10">
        <f>SUMIFS(Tabel132[Cluster],Tabel132[ID],A238)</f>
        <v>65</v>
      </c>
      <c r="X238" t="str">
        <f t="shared" si="15"/>
        <v/>
      </c>
      <c r="Y238">
        <f t="shared" si="12"/>
        <v>0</v>
      </c>
      <c r="Z238">
        <f t="shared" si="13"/>
        <v>0</v>
      </c>
    </row>
    <row r="239" spans="1:26" x14ac:dyDescent="0.25">
      <c r="A239">
        <v>243</v>
      </c>
      <c r="B239" t="s">
        <v>134</v>
      </c>
      <c r="C239">
        <v>11200</v>
      </c>
      <c r="D239">
        <v>1011</v>
      </c>
      <c r="E239">
        <v>1000</v>
      </c>
      <c r="F239">
        <v>8</v>
      </c>
      <c r="G239">
        <v>142</v>
      </c>
      <c r="H239">
        <v>376</v>
      </c>
      <c r="I239">
        <v>146</v>
      </c>
      <c r="J239">
        <v>562</v>
      </c>
      <c r="K239">
        <v>271</v>
      </c>
      <c r="L239">
        <v>511</v>
      </c>
      <c r="M239">
        <v>604</v>
      </c>
      <c r="N239">
        <v>738</v>
      </c>
      <c r="O239">
        <v>319</v>
      </c>
      <c r="P239">
        <v>680</v>
      </c>
      <c r="Q239">
        <v>186</v>
      </c>
      <c r="R239">
        <v>488</v>
      </c>
      <c r="S239">
        <v>312</v>
      </c>
      <c r="T239">
        <v>1274</v>
      </c>
      <c r="U239">
        <v>749</v>
      </c>
      <c r="V239">
        <f t="shared" si="14"/>
        <v>1</v>
      </c>
      <c r="W239" s="10">
        <f>SUMIFS(Tabel132[Cluster],Tabel132[ID],A239)</f>
        <v>14</v>
      </c>
      <c r="X239">
        <f t="shared" si="15"/>
        <v>0.2458661792804494</v>
      </c>
      <c r="Y239">
        <f t="shared" si="12"/>
        <v>402.22222222222223</v>
      </c>
      <c r="Z239">
        <f t="shared" si="13"/>
        <v>593.25</v>
      </c>
    </row>
    <row r="240" spans="1:26" x14ac:dyDescent="0.25">
      <c r="A240">
        <v>244</v>
      </c>
      <c r="B240" t="s">
        <v>708</v>
      </c>
      <c r="C240">
        <v>30500</v>
      </c>
      <c r="D240">
        <v>507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f t="shared" si="14"/>
        <v>0</v>
      </c>
      <c r="W240" s="10">
        <f>SUMIFS(Tabel132[Cluster],Tabel132[ID],A240)</f>
        <v>39</v>
      </c>
      <c r="X240" t="str">
        <f t="shared" si="15"/>
        <v/>
      </c>
      <c r="Y240">
        <f t="shared" si="12"/>
        <v>0</v>
      </c>
      <c r="Z240">
        <f t="shared" si="13"/>
        <v>0</v>
      </c>
    </row>
    <row r="241" spans="1:26" x14ac:dyDescent="0.25">
      <c r="A241">
        <v>245</v>
      </c>
      <c r="B241" t="s">
        <v>709</v>
      </c>
      <c r="C241">
        <v>103400</v>
      </c>
      <c r="D241">
        <v>871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f t="shared" si="14"/>
        <v>0</v>
      </c>
      <c r="W241" s="10">
        <f>SUMIFS(Tabel132[Cluster],Tabel132[ID],A241)</f>
        <v>0</v>
      </c>
      <c r="X241" t="str">
        <f t="shared" si="15"/>
        <v/>
      </c>
      <c r="Y241">
        <f t="shared" si="12"/>
        <v>0</v>
      </c>
      <c r="Z241">
        <f t="shared" si="13"/>
        <v>0</v>
      </c>
    </row>
    <row r="242" spans="1:26" x14ac:dyDescent="0.25">
      <c r="A242">
        <v>246</v>
      </c>
      <c r="B242" t="s">
        <v>135</v>
      </c>
      <c r="C242">
        <v>80200</v>
      </c>
      <c r="D242">
        <v>323</v>
      </c>
      <c r="E242">
        <v>8361</v>
      </c>
      <c r="F242">
        <v>37</v>
      </c>
      <c r="G242">
        <v>882</v>
      </c>
      <c r="H242">
        <v>538</v>
      </c>
      <c r="I242">
        <v>4511</v>
      </c>
      <c r="J242">
        <v>4332</v>
      </c>
      <c r="K242">
        <v>5828</v>
      </c>
      <c r="L242">
        <v>1302</v>
      </c>
      <c r="M242">
        <v>4046</v>
      </c>
      <c r="N242">
        <v>993</v>
      </c>
      <c r="O242">
        <v>4208</v>
      </c>
      <c r="P242">
        <v>3884</v>
      </c>
      <c r="Q242">
        <v>236</v>
      </c>
      <c r="R242">
        <v>5261</v>
      </c>
      <c r="S242">
        <v>4236</v>
      </c>
      <c r="T242">
        <v>397</v>
      </c>
      <c r="U242">
        <v>4601</v>
      </c>
      <c r="V242">
        <f t="shared" si="14"/>
        <v>1</v>
      </c>
      <c r="W242" s="10">
        <f>SUMIFS(Tabel132[Cluster],Tabel132[ID],A242)</f>
        <v>88</v>
      </c>
      <c r="X242">
        <f t="shared" si="15"/>
        <v>0.78374552419327204</v>
      </c>
      <c r="Y242">
        <f t="shared" si="12"/>
        <v>3315.2222222222222</v>
      </c>
      <c r="Z242">
        <f t="shared" si="13"/>
        <v>2977</v>
      </c>
    </row>
    <row r="243" spans="1:26" x14ac:dyDescent="0.25">
      <c r="A243">
        <v>247</v>
      </c>
      <c r="B243" t="s">
        <v>710</v>
      </c>
      <c r="C243">
        <v>10500</v>
      </c>
      <c r="D243">
        <v>315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f t="shared" si="14"/>
        <v>0</v>
      </c>
      <c r="W243" s="10">
        <f>SUMIFS(Tabel132[Cluster],Tabel132[ID],A243)</f>
        <v>14</v>
      </c>
      <c r="X243" t="str">
        <f t="shared" si="15"/>
        <v/>
      </c>
      <c r="Y243">
        <f t="shared" si="12"/>
        <v>0</v>
      </c>
      <c r="Z243">
        <f t="shared" si="13"/>
        <v>0</v>
      </c>
    </row>
    <row r="244" spans="1:26" x14ac:dyDescent="0.25">
      <c r="A244">
        <v>248</v>
      </c>
      <c r="B244" t="s">
        <v>711</v>
      </c>
      <c r="C244">
        <v>36200</v>
      </c>
      <c r="D244">
        <v>663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f t="shared" si="14"/>
        <v>0</v>
      </c>
      <c r="W244" s="10">
        <f>SUMIFS(Tabel132[Cluster],Tabel132[ID],A244)</f>
        <v>45</v>
      </c>
      <c r="X244" t="str">
        <f t="shared" si="15"/>
        <v/>
      </c>
      <c r="Y244">
        <f t="shared" si="12"/>
        <v>0</v>
      </c>
      <c r="Z244">
        <f t="shared" si="13"/>
        <v>0</v>
      </c>
    </row>
    <row r="245" spans="1:26" x14ac:dyDescent="0.25">
      <c r="A245">
        <v>249</v>
      </c>
      <c r="B245" t="s">
        <v>136</v>
      </c>
      <c r="C245">
        <v>12500</v>
      </c>
      <c r="D245">
        <v>1027</v>
      </c>
      <c r="E245">
        <v>167</v>
      </c>
      <c r="F245">
        <v>89</v>
      </c>
      <c r="G245">
        <v>18</v>
      </c>
      <c r="H245">
        <v>61</v>
      </c>
      <c r="I245">
        <v>0</v>
      </c>
      <c r="J245">
        <v>15</v>
      </c>
      <c r="K245">
        <v>68</v>
      </c>
      <c r="L245">
        <v>10</v>
      </c>
      <c r="M245">
        <v>100</v>
      </c>
      <c r="N245">
        <v>419</v>
      </c>
      <c r="O245">
        <v>53</v>
      </c>
      <c r="P245">
        <v>187</v>
      </c>
      <c r="Q245">
        <v>6</v>
      </c>
      <c r="R245">
        <v>71</v>
      </c>
      <c r="S245">
        <v>313</v>
      </c>
      <c r="T245">
        <v>56</v>
      </c>
      <c r="U245">
        <v>436</v>
      </c>
      <c r="V245">
        <f t="shared" si="14"/>
        <v>1</v>
      </c>
      <c r="W245" s="10">
        <f>SUMIFS(Tabel132[Cluster],Tabel132[ID],A245)</f>
        <v>15</v>
      </c>
      <c r="X245">
        <f t="shared" si="15"/>
        <v>4.4313656323523389E-2</v>
      </c>
      <c r="Y245">
        <f t="shared" si="12"/>
        <v>58.666666666666664</v>
      </c>
      <c r="Z245">
        <f t="shared" si="13"/>
        <v>192.625</v>
      </c>
    </row>
    <row r="246" spans="1:26" x14ac:dyDescent="0.25">
      <c r="A246">
        <v>250</v>
      </c>
      <c r="B246" t="s">
        <v>137</v>
      </c>
      <c r="C246">
        <v>49500</v>
      </c>
      <c r="D246">
        <v>242</v>
      </c>
      <c r="E246">
        <v>976</v>
      </c>
      <c r="F246">
        <v>258</v>
      </c>
      <c r="G246">
        <v>390</v>
      </c>
      <c r="H246">
        <v>131</v>
      </c>
      <c r="I246">
        <v>404</v>
      </c>
      <c r="J246">
        <v>455</v>
      </c>
      <c r="K246">
        <v>436</v>
      </c>
      <c r="L246">
        <v>117</v>
      </c>
      <c r="M246">
        <v>39</v>
      </c>
      <c r="N246">
        <v>524</v>
      </c>
      <c r="O246">
        <v>3001</v>
      </c>
      <c r="P246">
        <v>30</v>
      </c>
      <c r="Q246">
        <v>0</v>
      </c>
      <c r="R246">
        <v>165</v>
      </c>
      <c r="S246">
        <v>178</v>
      </c>
      <c r="T246">
        <v>246</v>
      </c>
      <c r="U246">
        <v>870</v>
      </c>
      <c r="V246">
        <f t="shared" si="14"/>
        <v>1</v>
      </c>
      <c r="W246" s="10">
        <f>SUMIFS(Tabel132[Cluster],Tabel132[ID],A246)</f>
        <v>65</v>
      </c>
      <c r="X246">
        <f t="shared" si="15"/>
        <v>0.44738291680005615</v>
      </c>
      <c r="Y246">
        <f t="shared" si="12"/>
        <v>356.22222222222223</v>
      </c>
      <c r="Z246">
        <f t="shared" si="13"/>
        <v>626.75</v>
      </c>
    </row>
    <row r="247" spans="1:26" x14ac:dyDescent="0.25">
      <c r="A247">
        <v>251</v>
      </c>
      <c r="B247" t="s">
        <v>138</v>
      </c>
      <c r="C247">
        <v>11500</v>
      </c>
      <c r="D247">
        <v>1002</v>
      </c>
      <c r="E247">
        <v>1838</v>
      </c>
      <c r="F247">
        <v>1158</v>
      </c>
      <c r="G247">
        <v>4243</v>
      </c>
      <c r="H247">
        <v>2018</v>
      </c>
      <c r="I247">
        <v>4454</v>
      </c>
      <c r="J247">
        <v>1522</v>
      </c>
      <c r="K247">
        <v>4670</v>
      </c>
      <c r="L247">
        <v>6737</v>
      </c>
      <c r="M247">
        <v>2249</v>
      </c>
      <c r="N247">
        <v>2094</v>
      </c>
      <c r="O247">
        <v>6326</v>
      </c>
      <c r="P247">
        <v>5720</v>
      </c>
      <c r="Q247">
        <v>5573</v>
      </c>
      <c r="R247">
        <v>4172</v>
      </c>
      <c r="S247">
        <v>6961</v>
      </c>
      <c r="T247">
        <v>2778</v>
      </c>
      <c r="U247">
        <v>2655</v>
      </c>
      <c r="V247">
        <f t="shared" si="14"/>
        <v>1</v>
      </c>
      <c r="W247" s="10">
        <f>SUMIFS(Tabel132[Cluster],Tabel132[ID],A247)</f>
        <v>15</v>
      </c>
      <c r="X247">
        <f t="shared" si="15"/>
        <v>0.16656330963744709</v>
      </c>
      <c r="Y247">
        <f t="shared" si="12"/>
        <v>3209.8888888888887</v>
      </c>
      <c r="Z247">
        <f t="shared" si="13"/>
        <v>4534.875</v>
      </c>
    </row>
    <row r="248" spans="1:26" x14ac:dyDescent="0.25">
      <c r="A248">
        <v>252</v>
      </c>
      <c r="B248" t="s">
        <v>139</v>
      </c>
      <c r="C248">
        <v>11000</v>
      </c>
      <c r="D248">
        <v>1011</v>
      </c>
      <c r="E248">
        <v>15773</v>
      </c>
      <c r="F248">
        <v>874</v>
      </c>
      <c r="G248">
        <v>2077</v>
      </c>
      <c r="H248">
        <v>2535</v>
      </c>
      <c r="I248">
        <v>519</v>
      </c>
      <c r="J248">
        <v>4661</v>
      </c>
      <c r="K248">
        <v>4798</v>
      </c>
      <c r="L248">
        <v>7972</v>
      </c>
      <c r="M248">
        <v>6616</v>
      </c>
      <c r="N248">
        <v>5545</v>
      </c>
      <c r="O248">
        <v>5374</v>
      </c>
      <c r="P248">
        <v>7280</v>
      </c>
      <c r="Q248">
        <v>1577</v>
      </c>
      <c r="R248">
        <v>4362</v>
      </c>
      <c r="S248">
        <v>4285</v>
      </c>
      <c r="T248">
        <v>3943</v>
      </c>
      <c r="U248">
        <v>6128</v>
      </c>
      <c r="V248">
        <f t="shared" si="14"/>
        <v>1</v>
      </c>
      <c r="W248" s="10">
        <f>SUMIFS(Tabel132[Cluster],Tabel132[ID],A248)</f>
        <v>14</v>
      </c>
      <c r="X248">
        <f t="shared" si="15"/>
        <v>0.87665155232018965</v>
      </c>
      <c r="Y248">
        <f t="shared" si="12"/>
        <v>5091.666666666667</v>
      </c>
      <c r="Z248">
        <f t="shared" si="13"/>
        <v>4811.75</v>
      </c>
    </row>
    <row r="249" spans="1:26" x14ac:dyDescent="0.25">
      <c r="A249">
        <v>253</v>
      </c>
      <c r="B249" t="s">
        <v>712</v>
      </c>
      <c r="C249">
        <v>103900</v>
      </c>
      <c r="D249">
        <v>871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f t="shared" si="14"/>
        <v>0</v>
      </c>
      <c r="W249" s="10">
        <f>SUMIFS(Tabel132[Cluster],Tabel132[ID],A249)</f>
        <v>0</v>
      </c>
      <c r="X249" t="str">
        <f t="shared" si="15"/>
        <v/>
      </c>
      <c r="Y249">
        <f t="shared" si="12"/>
        <v>0</v>
      </c>
      <c r="Z249">
        <f t="shared" si="13"/>
        <v>0</v>
      </c>
    </row>
    <row r="250" spans="1:26" x14ac:dyDescent="0.25">
      <c r="A250">
        <v>254</v>
      </c>
      <c r="B250" t="s">
        <v>140</v>
      </c>
      <c r="C250">
        <v>25200</v>
      </c>
      <c r="D250">
        <v>315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f t="shared" si="14"/>
        <v>0</v>
      </c>
      <c r="W250" s="10">
        <f>SUMIFS(Tabel132[Cluster],Tabel132[ID],A250)</f>
        <v>33</v>
      </c>
      <c r="X250" t="str">
        <f t="shared" si="15"/>
        <v/>
      </c>
      <c r="Y250">
        <f t="shared" si="12"/>
        <v>0</v>
      </c>
      <c r="Z250">
        <f t="shared" si="13"/>
        <v>0</v>
      </c>
    </row>
    <row r="251" spans="1:26" x14ac:dyDescent="0.25">
      <c r="A251">
        <v>255</v>
      </c>
      <c r="B251" t="s">
        <v>141</v>
      </c>
      <c r="C251">
        <v>66300</v>
      </c>
      <c r="D251">
        <v>239</v>
      </c>
      <c r="E251">
        <v>1529</v>
      </c>
      <c r="F251">
        <v>1136</v>
      </c>
      <c r="G251">
        <v>219</v>
      </c>
      <c r="H251">
        <v>1191</v>
      </c>
      <c r="I251">
        <v>368</v>
      </c>
      <c r="J251">
        <v>3362</v>
      </c>
      <c r="K251">
        <v>998</v>
      </c>
      <c r="L251">
        <v>1641</v>
      </c>
      <c r="M251">
        <v>2196</v>
      </c>
      <c r="N251">
        <v>144</v>
      </c>
      <c r="O251">
        <v>5513</v>
      </c>
      <c r="P251">
        <v>578</v>
      </c>
      <c r="Q251">
        <v>6</v>
      </c>
      <c r="R251">
        <v>3032</v>
      </c>
      <c r="S251">
        <v>60</v>
      </c>
      <c r="T251">
        <v>170</v>
      </c>
      <c r="U251">
        <v>5126</v>
      </c>
      <c r="V251">
        <f t="shared" si="14"/>
        <v>1</v>
      </c>
      <c r="W251" s="10">
        <f>SUMIFS(Tabel132[Cluster],Tabel132[ID],A251)</f>
        <v>79</v>
      </c>
      <c r="X251">
        <f t="shared" si="15"/>
        <v>0.62828054621756146</v>
      </c>
      <c r="Y251">
        <f t="shared" si="12"/>
        <v>1404.4444444444443</v>
      </c>
      <c r="Z251">
        <f t="shared" si="13"/>
        <v>1828.625</v>
      </c>
    </row>
    <row r="252" spans="1:26" x14ac:dyDescent="0.25">
      <c r="A252">
        <v>256</v>
      </c>
      <c r="B252" t="s">
        <v>713</v>
      </c>
      <c r="C252">
        <v>36300</v>
      </c>
      <c r="D252">
        <v>663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f t="shared" si="14"/>
        <v>0</v>
      </c>
      <c r="W252" s="10">
        <f>SUMIFS(Tabel132[Cluster],Tabel132[ID],A252)</f>
        <v>45</v>
      </c>
      <c r="X252" t="str">
        <f t="shared" si="15"/>
        <v/>
      </c>
      <c r="Y252">
        <f t="shared" si="12"/>
        <v>0</v>
      </c>
      <c r="Z252">
        <f t="shared" si="13"/>
        <v>0</v>
      </c>
    </row>
    <row r="253" spans="1:26" x14ac:dyDescent="0.25">
      <c r="A253">
        <v>257</v>
      </c>
      <c r="B253" t="s">
        <v>142</v>
      </c>
      <c r="C253">
        <v>18100</v>
      </c>
      <c r="D253">
        <v>533</v>
      </c>
      <c r="E253">
        <v>340</v>
      </c>
      <c r="F253">
        <v>103</v>
      </c>
      <c r="G253">
        <v>116</v>
      </c>
      <c r="H253">
        <v>59</v>
      </c>
      <c r="I253">
        <v>110</v>
      </c>
      <c r="J253">
        <v>351</v>
      </c>
      <c r="K253">
        <v>3988</v>
      </c>
      <c r="L253">
        <v>243</v>
      </c>
      <c r="M253">
        <v>800</v>
      </c>
      <c r="N253">
        <v>920</v>
      </c>
      <c r="O253">
        <v>978</v>
      </c>
      <c r="P253">
        <v>1384</v>
      </c>
      <c r="Q253">
        <v>784</v>
      </c>
      <c r="R253">
        <v>1907</v>
      </c>
      <c r="S253">
        <v>249</v>
      </c>
      <c r="T253">
        <v>1164</v>
      </c>
      <c r="U253">
        <v>953</v>
      </c>
      <c r="V253">
        <f t="shared" si="14"/>
        <v>1</v>
      </c>
      <c r="W253" s="10">
        <f>SUMIFS(Tabel132[Cluster],Tabel132[ID],A253)</f>
        <v>22</v>
      </c>
      <c r="X253">
        <f t="shared" si="15"/>
        <v>0.45603828730270002</v>
      </c>
      <c r="Y253">
        <f t="shared" si="12"/>
        <v>678.88888888888891</v>
      </c>
      <c r="Z253">
        <f t="shared" si="13"/>
        <v>1042.375</v>
      </c>
    </row>
    <row r="254" spans="1:26" x14ac:dyDescent="0.25">
      <c r="A254">
        <v>258</v>
      </c>
      <c r="B254" t="s">
        <v>143</v>
      </c>
      <c r="C254">
        <v>49600</v>
      </c>
      <c r="D254">
        <v>242</v>
      </c>
      <c r="E254">
        <v>4718</v>
      </c>
      <c r="F254">
        <v>7430</v>
      </c>
      <c r="G254">
        <v>10110</v>
      </c>
      <c r="H254">
        <v>295</v>
      </c>
      <c r="I254">
        <v>565</v>
      </c>
      <c r="J254">
        <v>4183</v>
      </c>
      <c r="K254">
        <v>5540</v>
      </c>
      <c r="L254">
        <v>3597</v>
      </c>
      <c r="M254">
        <v>1589</v>
      </c>
      <c r="N254">
        <v>1448</v>
      </c>
      <c r="O254">
        <v>12007</v>
      </c>
      <c r="P254">
        <v>1420</v>
      </c>
      <c r="Q254">
        <v>0</v>
      </c>
      <c r="R254">
        <v>531</v>
      </c>
      <c r="S254">
        <v>197</v>
      </c>
      <c r="T254">
        <v>1125</v>
      </c>
      <c r="U254">
        <v>6155</v>
      </c>
      <c r="V254">
        <f t="shared" si="14"/>
        <v>1</v>
      </c>
      <c r="W254" s="10">
        <f>SUMIFS(Tabel132[Cluster],Tabel132[ID],A254)</f>
        <v>65</v>
      </c>
      <c r="X254">
        <f t="shared" si="15"/>
        <v>0.45954174418415583</v>
      </c>
      <c r="Y254">
        <f t="shared" si="12"/>
        <v>4225.2222222222226</v>
      </c>
      <c r="Z254">
        <f t="shared" si="13"/>
        <v>2860.375</v>
      </c>
    </row>
    <row r="255" spans="1:26" x14ac:dyDescent="0.25">
      <c r="A255">
        <v>259</v>
      </c>
      <c r="B255" t="s">
        <v>714</v>
      </c>
      <c r="C255">
        <v>43800</v>
      </c>
      <c r="D255">
        <v>934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f t="shared" si="14"/>
        <v>0</v>
      </c>
      <c r="W255" s="10">
        <f>SUMIFS(Tabel132[Cluster],Tabel132[ID],A255)</f>
        <v>56</v>
      </c>
      <c r="X255" t="str">
        <f t="shared" si="15"/>
        <v/>
      </c>
      <c r="Y255">
        <f t="shared" si="12"/>
        <v>0</v>
      </c>
      <c r="Z255">
        <f t="shared" si="13"/>
        <v>0</v>
      </c>
    </row>
    <row r="256" spans="1:26" x14ac:dyDescent="0.25">
      <c r="A256">
        <v>260</v>
      </c>
      <c r="B256" t="s">
        <v>144</v>
      </c>
      <c r="C256">
        <v>34300</v>
      </c>
      <c r="D256">
        <v>619</v>
      </c>
      <c r="E256">
        <v>57</v>
      </c>
      <c r="F256">
        <v>203</v>
      </c>
      <c r="G256">
        <v>0</v>
      </c>
      <c r="H256">
        <v>125</v>
      </c>
      <c r="I256">
        <v>2553</v>
      </c>
      <c r="J256">
        <v>401</v>
      </c>
      <c r="K256">
        <v>606</v>
      </c>
      <c r="L256">
        <v>1166</v>
      </c>
      <c r="M256">
        <v>744</v>
      </c>
      <c r="N256">
        <v>239</v>
      </c>
      <c r="O256">
        <v>750</v>
      </c>
      <c r="P256">
        <v>1632</v>
      </c>
      <c r="Q256">
        <v>578</v>
      </c>
      <c r="R256">
        <v>1260</v>
      </c>
      <c r="S256">
        <v>629</v>
      </c>
      <c r="T256">
        <v>355</v>
      </c>
      <c r="U256">
        <v>504</v>
      </c>
      <c r="V256">
        <f t="shared" si="14"/>
        <v>1</v>
      </c>
      <c r="W256" s="10">
        <f>SUMIFS(Tabel132[Cluster],Tabel132[ID],A256)</f>
        <v>44</v>
      </c>
      <c r="X256">
        <f t="shared" si="15"/>
        <v>0.78003377040249589</v>
      </c>
      <c r="Y256">
        <f t="shared" ref="Y256:Y319" si="16">AVERAGE(E256:M256)</f>
        <v>650.55555555555554</v>
      </c>
      <c r="Z256">
        <f t="shared" ref="Z256:Z319" si="17">AVERAGE(N256:U256)</f>
        <v>743.375</v>
      </c>
    </row>
    <row r="257" spans="1:26" x14ac:dyDescent="0.25">
      <c r="A257">
        <v>261</v>
      </c>
      <c r="B257" t="s">
        <v>715</v>
      </c>
      <c r="C257">
        <v>103500</v>
      </c>
      <c r="D257">
        <v>871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f t="shared" si="14"/>
        <v>0</v>
      </c>
      <c r="W257" s="10">
        <f>SUMIFS(Tabel132[Cluster],Tabel132[ID],A257)</f>
        <v>0</v>
      </c>
      <c r="X257" t="str">
        <f t="shared" si="15"/>
        <v/>
      </c>
      <c r="Y257">
        <f t="shared" si="16"/>
        <v>0</v>
      </c>
      <c r="Z257">
        <f t="shared" si="17"/>
        <v>0</v>
      </c>
    </row>
    <row r="258" spans="1:26" x14ac:dyDescent="0.25">
      <c r="A258">
        <v>262</v>
      </c>
      <c r="B258" t="s">
        <v>145</v>
      </c>
      <c r="C258">
        <v>68900</v>
      </c>
      <c r="D258">
        <v>856</v>
      </c>
      <c r="E258">
        <v>8131</v>
      </c>
      <c r="F258">
        <v>2509</v>
      </c>
      <c r="G258">
        <v>1790</v>
      </c>
      <c r="H258">
        <v>10335</v>
      </c>
      <c r="I258">
        <v>5389</v>
      </c>
      <c r="J258">
        <v>12104</v>
      </c>
      <c r="K258">
        <v>9634</v>
      </c>
      <c r="L258">
        <v>14712</v>
      </c>
      <c r="M258">
        <v>12000</v>
      </c>
      <c r="N258">
        <v>1364</v>
      </c>
      <c r="O258">
        <v>12303</v>
      </c>
      <c r="P258">
        <v>14210</v>
      </c>
      <c r="Q258">
        <v>1168</v>
      </c>
      <c r="R258">
        <v>10002</v>
      </c>
      <c r="S258">
        <v>6539</v>
      </c>
      <c r="T258">
        <v>3885</v>
      </c>
      <c r="U258">
        <v>12103</v>
      </c>
      <c r="V258">
        <f t="shared" si="14"/>
        <v>1</v>
      </c>
      <c r="W258" s="10">
        <f>SUMIFS(Tabel132[Cluster],Tabel132[ID],A258)</f>
        <v>81</v>
      </c>
      <c r="X258">
        <f t="shared" si="15"/>
        <v>0.73190077075361448</v>
      </c>
      <c r="Y258">
        <f t="shared" si="16"/>
        <v>8511.5555555555547</v>
      </c>
      <c r="Z258">
        <f t="shared" si="17"/>
        <v>7696.75</v>
      </c>
    </row>
    <row r="259" spans="1:26" x14ac:dyDescent="0.25">
      <c r="A259">
        <v>263</v>
      </c>
      <c r="B259" t="s">
        <v>146</v>
      </c>
      <c r="C259">
        <v>72200</v>
      </c>
      <c r="D259">
        <v>141</v>
      </c>
      <c r="E259">
        <v>46</v>
      </c>
      <c r="F259">
        <v>732</v>
      </c>
      <c r="G259">
        <v>1</v>
      </c>
      <c r="H259">
        <v>1</v>
      </c>
      <c r="I259">
        <v>81</v>
      </c>
      <c r="J259">
        <v>288</v>
      </c>
      <c r="K259">
        <v>307</v>
      </c>
      <c r="L259">
        <v>370</v>
      </c>
      <c r="M259">
        <v>4</v>
      </c>
      <c r="N259">
        <v>1</v>
      </c>
      <c r="O259">
        <v>273</v>
      </c>
      <c r="P259">
        <v>69</v>
      </c>
      <c r="Q259">
        <v>0</v>
      </c>
      <c r="R259">
        <v>3</v>
      </c>
      <c r="S259">
        <v>39</v>
      </c>
      <c r="T259">
        <v>74</v>
      </c>
      <c r="U259">
        <v>382</v>
      </c>
      <c r="V259">
        <f t="shared" si="14"/>
        <v>1</v>
      </c>
      <c r="W259" s="10">
        <f>SUMIFS(Tabel132[Cluster],Tabel132[ID],A259)</f>
        <v>83</v>
      </c>
      <c r="X259">
        <f t="shared" si="15"/>
        <v>0.3397960041164283</v>
      </c>
      <c r="Y259">
        <f t="shared" si="16"/>
        <v>203.33333333333334</v>
      </c>
      <c r="Z259">
        <f t="shared" si="17"/>
        <v>105.125</v>
      </c>
    </row>
    <row r="260" spans="1:26" x14ac:dyDescent="0.25">
      <c r="A260">
        <v>264</v>
      </c>
      <c r="B260" t="s">
        <v>716</v>
      </c>
      <c r="C260">
        <v>20900</v>
      </c>
      <c r="D260">
        <v>714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ref="V260:V323" si="18">IF(AND(Y260=0,Z260=0),0,1)</f>
        <v>0</v>
      </c>
      <c r="W260" s="10">
        <f>SUMIFS(Tabel132[Cluster],Tabel132[ID],A260)</f>
        <v>0</v>
      </c>
      <c r="X260" t="str">
        <f t="shared" ref="X260:X323" si="19">IFERROR(_xlfn.T.TEST(E260:M260,N260:U260,2,2),"")</f>
        <v/>
      </c>
      <c r="Y260">
        <f t="shared" si="16"/>
        <v>0</v>
      </c>
      <c r="Z260">
        <f t="shared" si="17"/>
        <v>0</v>
      </c>
    </row>
    <row r="261" spans="1:26" x14ac:dyDescent="0.25">
      <c r="A261">
        <v>266</v>
      </c>
      <c r="B261" t="s">
        <v>147</v>
      </c>
      <c r="C261">
        <v>49700</v>
      </c>
      <c r="D261">
        <v>242</v>
      </c>
      <c r="E261">
        <v>212</v>
      </c>
      <c r="F261">
        <v>504</v>
      </c>
      <c r="G261">
        <v>627</v>
      </c>
      <c r="H261">
        <v>0</v>
      </c>
      <c r="I261">
        <v>11</v>
      </c>
      <c r="J261">
        <v>536</v>
      </c>
      <c r="K261">
        <v>273</v>
      </c>
      <c r="L261">
        <v>232</v>
      </c>
      <c r="M261">
        <v>22</v>
      </c>
      <c r="N261">
        <v>193</v>
      </c>
      <c r="O261">
        <v>1167</v>
      </c>
      <c r="P261">
        <v>30</v>
      </c>
      <c r="Q261">
        <v>0</v>
      </c>
      <c r="R261">
        <v>72</v>
      </c>
      <c r="S261">
        <v>0</v>
      </c>
      <c r="T261">
        <v>77</v>
      </c>
      <c r="U261">
        <v>350</v>
      </c>
      <c r="V261">
        <f t="shared" si="18"/>
        <v>1</v>
      </c>
      <c r="W261" s="10">
        <f>SUMIFS(Tabel132[Cluster],Tabel132[ID],A261)</f>
        <v>65</v>
      </c>
      <c r="X261">
        <f t="shared" si="19"/>
        <v>0.83815390538684187</v>
      </c>
      <c r="Y261">
        <f t="shared" si="16"/>
        <v>268.55555555555554</v>
      </c>
      <c r="Z261">
        <f t="shared" si="17"/>
        <v>236.125</v>
      </c>
    </row>
    <row r="262" spans="1:26" x14ac:dyDescent="0.25">
      <c r="A262">
        <v>267</v>
      </c>
      <c r="B262" t="s">
        <v>717</v>
      </c>
      <c r="C262">
        <v>33500</v>
      </c>
      <c r="D262">
        <v>814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f t="shared" si="18"/>
        <v>0</v>
      </c>
      <c r="W262" s="10">
        <f>SUMIFS(Tabel132[Cluster],Tabel132[ID],A262)</f>
        <v>42</v>
      </c>
      <c r="X262" t="str">
        <f t="shared" si="19"/>
        <v/>
      </c>
      <c r="Y262">
        <f t="shared" si="16"/>
        <v>0</v>
      </c>
      <c r="Z262">
        <f t="shared" si="17"/>
        <v>0</v>
      </c>
    </row>
    <row r="263" spans="1:26" x14ac:dyDescent="0.25">
      <c r="A263">
        <v>268</v>
      </c>
      <c r="B263" t="s">
        <v>718</v>
      </c>
      <c r="C263">
        <v>34400</v>
      </c>
      <c r="D263">
        <v>619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f t="shared" si="18"/>
        <v>0</v>
      </c>
      <c r="W263" s="10">
        <f>SUMIFS(Tabel132[Cluster],Tabel132[ID],A263)</f>
        <v>44</v>
      </c>
      <c r="X263" t="str">
        <f t="shared" si="19"/>
        <v/>
      </c>
      <c r="Y263">
        <f t="shared" si="16"/>
        <v>0</v>
      </c>
      <c r="Z263">
        <f t="shared" si="17"/>
        <v>0</v>
      </c>
    </row>
    <row r="264" spans="1:26" x14ac:dyDescent="0.25">
      <c r="A264">
        <v>269</v>
      </c>
      <c r="B264" t="s">
        <v>148</v>
      </c>
      <c r="C264">
        <v>17100</v>
      </c>
      <c r="D264">
        <v>425</v>
      </c>
      <c r="E264">
        <v>578</v>
      </c>
      <c r="F264">
        <v>642</v>
      </c>
      <c r="G264">
        <v>729</v>
      </c>
      <c r="H264">
        <v>736</v>
      </c>
      <c r="I264">
        <v>592</v>
      </c>
      <c r="J264">
        <v>749</v>
      </c>
      <c r="K264">
        <v>1164</v>
      </c>
      <c r="L264">
        <v>470</v>
      </c>
      <c r="M264">
        <v>256</v>
      </c>
      <c r="N264">
        <v>482</v>
      </c>
      <c r="O264">
        <v>2878</v>
      </c>
      <c r="P264">
        <v>2328</v>
      </c>
      <c r="Q264">
        <v>1770</v>
      </c>
      <c r="R264">
        <v>1840</v>
      </c>
      <c r="S264">
        <v>1795</v>
      </c>
      <c r="T264">
        <v>597</v>
      </c>
      <c r="U264">
        <v>562</v>
      </c>
      <c r="V264">
        <f t="shared" si="18"/>
        <v>1</v>
      </c>
      <c r="W264" s="10">
        <f>SUMIFS(Tabel132[Cluster],Tabel132[ID],A264)</f>
        <v>21</v>
      </c>
      <c r="X264">
        <f t="shared" si="19"/>
        <v>1.2700778599344768E-2</v>
      </c>
      <c r="Y264">
        <f t="shared" si="16"/>
        <v>657.33333333333337</v>
      </c>
      <c r="Z264">
        <f t="shared" si="17"/>
        <v>1531.5</v>
      </c>
    </row>
    <row r="265" spans="1:26" x14ac:dyDescent="0.25">
      <c r="A265">
        <v>270</v>
      </c>
      <c r="B265" t="s">
        <v>719</v>
      </c>
      <c r="C265">
        <v>103600</v>
      </c>
      <c r="D265">
        <v>871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f t="shared" si="18"/>
        <v>0</v>
      </c>
      <c r="W265" s="10">
        <f>SUMIFS(Tabel132[Cluster],Tabel132[ID],A265)</f>
        <v>0</v>
      </c>
      <c r="X265" t="str">
        <f t="shared" si="19"/>
        <v/>
      </c>
      <c r="Y265">
        <f t="shared" si="16"/>
        <v>0</v>
      </c>
      <c r="Z265">
        <f t="shared" si="17"/>
        <v>0</v>
      </c>
    </row>
    <row r="266" spans="1:26" x14ac:dyDescent="0.25">
      <c r="A266">
        <v>271</v>
      </c>
      <c r="B266" t="s">
        <v>149</v>
      </c>
      <c r="C266">
        <v>79600</v>
      </c>
      <c r="D266">
        <v>339</v>
      </c>
      <c r="E266">
        <v>1838</v>
      </c>
      <c r="F266">
        <v>0</v>
      </c>
      <c r="G266">
        <v>146</v>
      </c>
      <c r="H266">
        <v>92</v>
      </c>
      <c r="I266">
        <v>1151</v>
      </c>
      <c r="J266">
        <v>1004</v>
      </c>
      <c r="K266">
        <v>627</v>
      </c>
      <c r="L266">
        <v>1039</v>
      </c>
      <c r="M266">
        <v>1191</v>
      </c>
      <c r="N266">
        <v>273</v>
      </c>
      <c r="O266">
        <v>606</v>
      </c>
      <c r="P266">
        <v>910</v>
      </c>
      <c r="Q266">
        <v>83</v>
      </c>
      <c r="R266">
        <v>826</v>
      </c>
      <c r="S266">
        <v>511</v>
      </c>
      <c r="T266">
        <v>53</v>
      </c>
      <c r="U266">
        <v>708</v>
      </c>
      <c r="V266">
        <f t="shared" si="18"/>
        <v>1</v>
      </c>
      <c r="W266" s="10">
        <f>SUMIFS(Tabel132[Cluster],Tabel132[ID],A266)</f>
        <v>86</v>
      </c>
      <c r="X266">
        <f t="shared" si="19"/>
        <v>0.25235769674288877</v>
      </c>
      <c r="Y266">
        <f t="shared" si="16"/>
        <v>787.55555555555554</v>
      </c>
      <c r="Z266">
        <f t="shared" si="17"/>
        <v>496.25</v>
      </c>
    </row>
    <row r="267" spans="1:26" x14ac:dyDescent="0.25">
      <c r="A267">
        <v>272</v>
      </c>
      <c r="B267" t="s">
        <v>150</v>
      </c>
      <c r="C267">
        <v>72300</v>
      </c>
      <c r="D267">
        <v>141</v>
      </c>
      <c r="E267">
        <v>75</v>
      </c>
      <c r="F267">
        <v>35</v>
      </c>
      <c r="G267">
        <v>0</v>
      </c>
      <c r="H267">
        <v>1</v>
      </c>
      <c r="I267">
        <v>6</v>
      </c>
      <c r="J267">
        <v>16</v>
      </c>
      <c r="K267">
        <v>55</v>
      </c>
      <c r="L267">
        <v>117</v>
      </c>
      <c r="M267">
        <v>4</v>
      </c>
      <c r="N267">
        <v>0</v>
      </c>
      <c r="O267">
        <v>344</v>
      </c>
      <c r="P267">
        <v>0</v>
      </c>
      <c r="Q267">
        <v>0</v>
      </c>
      <c r="R267">
        <v>0</v>
      </c>
      <c r="S267">
        <v>0</v>
      </c>
      <c r="T267">
        <v>15</v>
      </c>
      <c r="U267">
        <v>74</v>
      </c>
      <c r="V267">
        <f t="shared" si="18"/>
        <v>1</v>
      </c>
      <c r="W267" s="10">
        <f>SUMIFS(Tabel132[Cluster],Tabel132[ID],A267)</f>
        <v>83</v>
      </c>
      <c r="X267">
        <f t="shared" si="19"/>
        <v>0.64686672660257882</v>
      </c>
      <c r="Y267">
        <f t="shared" si="16"/>
        <v>34.333333333333336</v>
      </c>
      <c r="Z267">
        <f t="shared" si="17"/>
        <v>54.125</v>
      </c>
    </row>
    <row r="268" spans="1:26" x14ac:dyDescent="0.25">
      <c r="A268">
        <v>274</v>
      </c>
      <c r="B268" t="s">
        <v>151</v>
      </c>
      <c r="C268">
        <v>26400</v>
      </c>
      <c r="D268">
        <v>879</v>
      </c>
      <c r="E268">
        <v>1940</v>
      </c>
      <c r="F268">
        <v>16</v>
      </c>
      <c r="G268">
        <v>2674</v>
      </c>
      <c r="H268">
        <v>2728</v>
      </c>
      <c r="I268">
        <v>1165</v>
      </c>
      <c r="J268">
        <v>2494</v>
      </c>
      <c r="K268">
        <v>5584</v>
      </c>
      <c r="L268">
        <v>623</v>
      </c>
      <c r="M268">
        <v>2821</v>
      </c>
      <c r="N268">
        <v>4898</v>
      </c>
      <c r="O268">
        <v>6960</v>
      </c>
      <c r="P268">
        <v>4053</v>
      </c>
      <c r="Q268">
        <v>2445</v>
      </c>
      <c r="R268">
        <v>7602</v>
      </c>
      <c r="S268">
        <v>3759</v>
      </c>
      <c r="T268">
        <v>4584</v>
      </c>
      <c r="U268">
        <v>5371</v>
      </c>
      <c r="V268">
        <f t="shared" si="18"/>
        <v>1</v>
      </c>
      <c r="W268" s="10">
        <f>SUMIFS(Tabel132[Cluster],Tabel132[ID],A268)</f>
        <v>34</v>
      </c>
      <c r="X268">
        <f t="shared" si="19"/>
        <v>3.8538143284501951E-3</v>
      </c>
      <c r="Y268">
        <f t="shared" si="16"/>
        <v>2227.2222222222222</v>
      </c>
      <c r="Z268">
        <f t="shared" si="17"/>
        <v>4959</v>
      </c>
    </row>
    <row r="269" spans="1:26" x14ac:dyDescent="0.25">
      <c r="A269">
        <v>275</v>
      </c>
      <c r="B269" t="s">
        <v>720</v>
      </c>
      <c r="C269">
        <v>49300</v>
      </c>
      <c r="D269">
        <v>477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f t="shared" si="18"/>
        <v>0</v>
      </c>
      <c r="W269" s="10">
        <f>SUMIFS(Tabel132[Cluster],Tabel132[ID],A269)</f>
        <v>0</v>
      </c>
      <c r="X269" t="str">
        <f t="shared" si="19"/>
        <v/>
      </c>
      <c r="Y269">
        <f t="shared" si="16"/>
        <v>0</v>
      </c>
      <c r="Z269">
        <f t="shared" si="17"/>
        <v>0</v>
      </c>
    </row>
    <row r="270" spans="1:26" x14ac:dyDescent="0.25">
      <c r="A270">
        <v>276</v>
      </c>
      <c r="B270" t="s">
        <v>721</v>
      </c>
      <c r="C270">
        <v>33800</v>
      </c>
      <c r="D270">
        <v>961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f t="shared" si="18"/>
        <v>0</v>
      </c>
      <c r="W270" s="10">
        <f>SUMIFS(Tabel132[Cluster],Tabel132[ID],A270)</f>
        <v>43</v>
      </c>
      <c r="X270" t="str">
        <f t="shared" si="19"/>
        <v/>
      </c>
      <c r="Y270">
        <f t="shared" si="16"/>
        <v>0</v>
      </c>
      <c r="Z270">
        <f t="shared" si="17"/>
        <v>0</v>
      </c>
    </row>
    <row r="271" spans="1:26" x14ac:dyDescent="0.25">
      <c r="A271">
        <v>277</v>
      </c>
      <c r="B271" t="s">
        <v>722</v>
      </c>
      <c r="C271">
        <v>103800</v>
      </c>
      <c r="D271">
        <v>871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f t="shared" si="18"/>
        <v>0</v>
      </c>
      <c r="W271" s="10">
        <f>SUMIFS(Tabel132[Cluster],Tabel132[ID],A271)</f>
        <v>0</v>
      </c>
      <c r="X271" t="str">
        <f t="shared" si="19"/>
        <v/>
      </c>
      <c r="Y271">
        <f t="shared" si="16"/>
        <v>0</v>
      </c>
      <c r="Z271">
        <f t="shared" si="17"/>
        <v>0</v>
      </c>
    </row>
    <row r="272" spans="1:26" x14ac:dyDescent="0.25">
      <c r="A272">
        <v>278</v>
      </c>
      <c r="B272" t="s">
        <v>152</v>
      </c>
      <c r="C272">
        <v>50000</v>
      </c>
      <c r="D272">
        <v>477</v>
      </c>
      <c r="E272">
        <v>1661</v>
      </c>
      <c r="F272">
        <v>890</v>
      </c>
      <c r="G272">
        <v>353</v>
      </c>
      <c r="H272">
        <v>813</v>
      </c>
      <c r="I272">
        <v>1067</v>
      </c>
      <c r="J272">
        <v>982</v>
      </c>
      <c r="K272">
        <v>676</v>
      </c>
      <c r="L272">
        <v>2973</v>
      </c>
      <c r="M272">
        <v>1235</v>
      </c>
      <c r="N272">
        <v>340</v>
      </c>
      <c r="O272">
        <v>841</v>
      </c>
      <c r="P272">
        <v>1517</v>
      </c>
      <c r="Q272">
        <v>134</v>
      </c>
      <c r="R272">
        <v>693</v>
      </c>
      <c r="S272">
        <v>511</v>
      </c>
      <c r="T272">
        <v>749</v>
      </c>
      <c r="U272">
        <v>731</v>
      </c>
      <c r="V272">
        <f t="shared" si="18"/>
        <v>1</v>
      </c>
      <c r="W272" s="10">
        <f>SUMIFS(Tabel132[Cluster],Tabel132[ID],A272)</f>
        <v>66</v>
      </c>
      <c r="X272">
        <f t="shared" si="19"/>
        <v>0.12398083348398056</v>
      </c>
      <c r="Y272">
        <f t="shared" si="16"/>
        <v>1183.3333333333333</v>
      </c>
      <c r="Z272">
        <f t="shared" si="17"/>
        <v>689.5</v>
      </c>
    </row>
    <row r="273" spans="1:26" x14ac:dyDescent="0.25">
      <c r="A273">
        <v>279</v>
      </c>
      <c r="B273" t="s">
        <v>153</v>
      </c>
      <c r="C273">
        <v>25800</v>
      </c>
      <c r="D273">
        <v>894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6</v>
      </c>
      <c r="K273">
        <v>10</v>
      </c>
      <c r="L273">
        <v>0</v>
      </c>
      <c r="M273">
        <v>2</v>
      </c>
      <c r="N273">
        <v>7</v>
      </c>
      <c r="O273">
        <v>13</v>
      </c>
      <c r="P273">
        <v>6</v>
      </c>
      <c r="Q273">
        <v>0</v>
      </c>
      <c r="R273">
        <v>2</v>
      </c>
      <c r="S273">
        <v>0</v>
      </c>
      <c r="T273">
        <v>7</v>
      </c>
      <c r="U273">
        <v>3</v>
      </c>
      <c r="V273">
        <f t="shared" si="18"/>
        <v>1</v>
      </c>
      <c r="W273" s="10">
        <f>SUMIFS(Tabel132[Cluster],Tabel132[ID],A273)</f>
        <v>33</v>
      </c>
      <c r="X273">
        <f t="shared" si="19"/>
        <v>0.20854219877811914</v>
      </c>
      <c r="Y273">
        <f t="shared" si="16"/>
        <v>2.2222222222222223</v>
      </c>
      <c r="Z273">
        <f t="shared" si="17"/>
        <v>4.75</v>
      </c>
    </row>
    <row r="274" spans="1:26" x14ac:dyDescent="0.25">
      <c r="A274">
        <v>280</v>
      </c>
      <c r="B274" t="s">
        <v>154</v>
      </c>
      <c r="C274">
        <v>87100</v>
      </c>
      <c r="D274">
        <v>987</v>
      </c>
      <c r="E274">
        <v>9</v>
      </c>
      <c r="F274">
        <v>50</v>
      </c>
      <c r="G274">
        <v>33</v>
      </c>
      <c r="H274">
        <v>4</v>
      </c>
      <c r="I274">
        <v>204</v>
      </c>
      <c r="J274">
        <v>71</v>
      </c>
      <c r="K274">
        <v>10</v>
      </c>
      <c r="L274">
        <v>62</v>
      </c>
      <c r="M274">
        <v>12</v>
      </c>
      <c r="N274">
        <v>6</v>
      </c>
      <c r="O274">
        <v>36</v>
      </c>
      <c r="P274">
        <v>0</v>
      </c>
      <c r="Q274">
        <v>14</v>
      </c>
      <c r="R274">
        <v>51</v>
      </c>
      <c r="S274">
        <v>0</v>
      </c>
      <c r="T274">
        <v>3</v>
      </c>
      <c r="U274">
        <v>194</v>
      </c>
      <c r="V274">
        <f t="shared" si="18"/>
        <v>1</v>
      </c>
      <c r="W274" s="10">
        <f>SUMIFS(Tabel132[Cluster],Tabel132[ID],A274)</f>
        <v>94</v>
      </c>
      <c r="X274">
        <f t="shared" si="19"/>
        <v>0.69259970408777993</v>
      </c>
      <c r="Y274">
        <f t="shared" si="16"/>
        <v>50.555555555555557</v>
      </c>
      <c r="Z274">
        <f t="shared" si="17"/>
        <v>38</v>
      </c>
    </row>
    <row r="275" spans="1:26" x14ac:dyDescent="0.25">
      <c r="A275">
        <v>281</v>
      </c>
      <c r="B275" t="s">
        <v>155</v>
      </c>
      <c r="C275">
        <v>14900</v>
      </c>
      <c r="D275">
        <v>394</v>
      </c>
      <c r="E275">
        <v>266</v>
      </c>
      <c r="F275">
        <v>36</v>
      </c>
      <c r="G275">
        <v>69</v>
      </c>
      <c r="H275">
        <v>552</v>
      </c>
      <c r="I275">
        <v>44</v>
      </c>
      <c r="J275">
        <v>899</v>
      </c>
      <c r="K275">
        <v>195</v>
      </c>
      <c r="L275">
        <v>34</v>
      </c>
      <c r="M275">
        <v>85</v>
      </c>
      <c r="N275">
        <v>914</v>
      </c>
      <c r="O275">
        <v>347</v>
      </c>
      <c r="P275">
        <v>501</v>
      </c>
      <c r="Q275">
        <v>858</v>
      </c>
      <c r="R275">
        <v>129</v>
      </c>
      <c r="S275">
        <v>142</v>
      </c>
      <c r="T275">
        <v>687</v>
      </c>
      <c r="U275">
        <v>284</v>
      </c>
      <c r="V275">
        <f t="shared" si="18"/>
        <v>1</v>
      </c>
      <c r="W275" s="10">
        <f>SUMIFS(Tabel132[Cluster],Tabel132[ID],A275)</f>
        <v>18</v>
      </c>
      <c r="X275">
        <f t="shared" si="19"/>
        <v>0.12324967861305025</v>
      </c>
      <c r="Y275">
        <f t="shared" si="16"/>
        <v>242.22222222222223</v>
      </c>
      <c r="Z275">
        <f t="shared" si="17"/>
        <v>482.75</v>
      </c>
    </row>
    <row r="276" spans="1:26" x14ac:dyDescent="0.25">
      <c r="A276">
        <v>283</v>
      </c>
      <c r="B276" t="s">
        <v>723</v>
      </c>
      <c r="C276">
        <v>87300</v>
      </c>
      <c r="D276">
        <v>987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f t="shared" si="18"/>
        <v>0</v>
      </c>
      <c r="W276" s="10">
        <f>SUMIFS(Tabel132[Cluster],Tabel132[ID],A276)</f>
        <v>94</v>
      </c>
      <c r="X276" t="str">
        <f t="shared" si="19"/>
        <v/>
      </c>
      <c r="Y276">
        <f t="shared" si="16"/>
        <v>0</v>
      </c>
      <c r="Z276">
        <f t="shared" si="17"/>
        <v>0</v>
      </c>
    </row>
    <row r="277" spans="1:26" x14ac:dyDescent="0.25">
      <c r="A277">
        <v>284</v>
      </c>
      <c r="B277" t="s">
        <v>724</v>
      </c>
      <c r="C277">
        <v>33900</v>
      </c>
      <c r="D277">
        <v>961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f t="shared" si="18"/>
        <v>0</v>
      </c>
      <c r="W277" s="10">
        <f>SUMIFS(Tabel132[Cluster],Tabel132[ID],A277)</f>
        <v>43</v>
      </c>
      <c r="X277" t="str">
        <f t="shared" si="19"/>
        <v/>
      </c>
      <c r="Y277">
        <f t="shared" si="16"/>
        <v>0</v>
      </c>
      <c r="Z277">
        <f t="shared" si="17"/>
        <v>0</v>
      </c>
    </row>
    <row r="278" spans="1:26" x14ac:dyDescent="0.25">
      <c r="A278">
        <v>285</v>
      </c>
      <c r="B278" t="s">
        <v>725</v>
      </c>
      <c r="C278">
        <v>104000</v>
      </c>
      <c r="D278">
        <v>871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f t="shared" si="18"/>
        <v>0</v>
      </c>
      <c r="W278" s="10">
        <f>SUMIFS(Tabel132[Cluster],Tabel132[ID],A278)</f>
        <v>0</v>
      </c>
      <c r="X278" t="str">
        <f t="shared" si="19"/>
        <v/>
      </c>
      <c r="Y278">
        <f t="shared" si="16"/>
        <v>0</v>
      </c>
      <c r="Z278">
        <f t="shared" si="17"/>
        <v>0</v>
      </c>
    </row>
    <row r="279" spans="1:26" x14ac:dyDescent="0.25">
      <c r="A279">
        <v>286</v>
      </c>
      <c r="B279" t="s">
        <v>726</v>
      </c>
      <c r="C279">
        <v>73700</v>
      </c>
      <c r="D279">
        <v>141</v>
      </c>
      <c r="E279">
        <v>0</v>
      </c>
      <c r="F279">
        <v>0</v>
      </c>
      <c r="G279">
        <v>0</v>
      </c>
      <c r="H279">
        <v>1</v>
      </c>
      <c r="I279">
        <v>6</v>
      </c>
      <c r="J279">
        <v>0</v>
      </c>
      <c r="K279">
        <v>2</v>
      </c>
      <c r="L279">
        <v>1</v>
      </c>
      <c r="M279">
        <v>0</v>
      </c>
      <c r="N279">
        <v>0</v>
      </c>
      <c r="O279">
        <v>77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f t="shared" si="18"/>
        <v>1</v>
      </c>
      <c r="W279" s="10">
        <f>SUMIFS(Tabel132[Cluster],Tabel132[ID],A279)</f>
        <v>83</v>
      </c>
      <c r="X279">
        <f t="shared" si="19"/>
        <v>0.35479795574261752</v>
      </c>
      <c r="Y279">
        <f t="shared" si="16"/>
        <v>1.1111111111111112</v>
      </c>
      <c r="Z279">
        <f t="shared" si="17"/>
        <v>9.75</v>
      </c>
    </row>
    <row r="280" spans="1:26" x14ac:dyDescent="0.25">
      <c r="A280">
        <v>287</v>
      </c>
      <c r="B280" t="s">
        <v>156</v>
      </c>
      <c r="C280">
        <v>54600</v>
      </c>
      <c r="D280">
        <v>809</v>
      </c>
      <c r="E280">
        <v>1</v>
      </c>
      <c r="F280">
        <v>0</v>
      </c>
      <c r="G280">
        <v>21</v>
      </c>
      <c r="H280">
        <v>0</v>
      </c>
      <c r="I280">
        <v>0</v>
      </c>
      <c r="J280">
        <v>91</v>
      </c>
      <c r="K280">
        <v>10</v>
      </c>
      <c r="L280">
        <v>1</v>
      </c>
      <c r="M280">
        <v>0</v>
      </c>
      <c r="N280">
        <v>0</v>
      </c>
      <c r="O280">
        <v>113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21</v>
      </c>
      <c r="V280">
        <f t="shared" si="18"/>
        <v>1</v>
      </c>
      <c r="W280" s="10">
        <f>SUMIFS(Tabel132[Cluster],Tabel132[ID],A280)</f>
        <v>75</v>
      </c>
      <c r="X280">
        <f t="shared" si="19"/>
        <v>0.85082879177775983</v>
      </c>
      <c r="Y280">
        <f t="shared" si="16"/>
        <v>13.777777777777779</v>
      </c>
      <c r="Z280">
        <f t="shared" si="17"/>
        <v>17</v>
      </c>
    </row>
    <row r="281" spans="1:26" x14ac:dyDescent="0.25">
      <c r="A281">
        <v>288</v>
      </c>
      <c r="B281" t="s">
        <v>157</v>
      </c>
      <c r="C281">
        <v>22900</v>
      </c>
      <c r="D281">
        <v>746</v>
      </c>
      <c r="E281">
        <v>8790</v>
      </c>
      <c r="F281">
        <v>3738</v>
      </c>
      <c r="G281">
        <v>1551</v>
      </c>
      <c r="H281">
        <v>1867</v>
      </c>
      <c r="I281">
        <v>1372</v>
      </c>
      <c r="J281">
        <v>2083</v>
      </c>
      <c r="K281">
        <v>6788</v>
      </c>
      <c r="L281">
        <v>640</v>
      </c>
      <c r="M281">
        <v>1221</v>
      </c>
      <c r="N281">
        <v>895</v>
      </c>
      <c r="O281">
        <v>908</v>
      </c>
      <c r="P281">
        <v>4646</v>
      </c>
      <c r="Q281">
        <v>180</v>
      </c>
      <c r="R281">
        <v>5583</v>
      </c>
      <c r="S281">
        <v>1050</v>
      </c>
      <c r="T281">
        <v>1405</v>
      </c>
      <c r="U281">
        <v>1872</v>
      </c>
      <c r="V281">
        <f t="shared" si="18"/>
        <v>1</v>
      </c>
      <c r="W281" s="10">
        <f>SUMIFS(Tabel132[Cluster],Tabel132[ID],A281)</f>
        <v>29</v>
      </c>
      <c r="X281">
        <f t="shared" si="19"/>
        <v>0.39371431563790815</v>
      </c>
      <c r="Y281">
        <f t="shared" si="16"/>
        <v>3116.6666666666665</v>
      </c>
      <c r="Z281">
        <f t="shared" si="17"/>
        <v>2067.375</v>
      </c>
    </row>
    <row r="282" spans="1:26" x14ac:dyDescent="0.25">
      <c r="A282">
        <v>289</v>
      </c>
      <c r="B282" t="s">
        <v>158</v>
      </c>
      <c r="C282">
        <v>28400</v>
      </c>
      <c r="D282">
        <v>541</v>
      </c>
      <c r="E282">
        <v>7955</v>
      </c>
      <c r="F282">
        <v>2047</v>
      </c>
      <c r="G282">
        <v>3056</v>
      </c>
      <c r="H282">
        <v>3589</v>
      </c>
      <c r="I282">
        <v>3489</v>
      </c>
      <c r="J282">
        <v>3315</v>
      </c>
      <c r="K282">
        <v>3430</v>
      </c>
      <c r="L282">
        <v>10897</v>
      </c>
      <c r="M282">
        <v>4329</v>
      </c>
      <c r="N282">
        <v>4540</v>
      </c>
      <c r="O282">
        <v>4019</v>
      </c>
      <c r="P282">
        <v>6083</v>
      </c>
      <c r="Q282">
        <v>4444</v>
      </c>
      <c r="R282">
        <v>2908</v>
      </c>
      <c r="S282">
        <v>4443</v>
      </c>
      <c r="T282">
        <v>2859</v>
      </c>
      <c r="U282">
        <v>5631</v>
      </c>
      <c r="V282">
        <f t="shared" si="18"/>
        <v>1</v>
      </c>
      <c r="W282" s="10">
        <f>SUMIFS(Tabel132[Cluster],Tabel132[ID],A282)</f>
        <v>36</v>
      </c>
      <c r="X282">
        <f t="shared" si="19"/>
        <v>0.77631101518710133</v>
      </c>
      <c r="Y282">
        <f t="shared" si="16"/>
        <v>4678.5555555555557</v>
      </c>
      <c r="Z282">
        <f t="shared" si="17"/>
        <v>4365.875</v>
      </c>
    </row>
    <row r="283" spans="1:26" x14ac:dyDescent="0.25">
      <c r="A283">
        <v>290</v>
      </c>
      <c r="B283" t="s">
        <v>727</v>
      </c>
      <c r="C283">
        <v>77200</v>
      </c>
      <c r="D283">
        <v>1097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f t="shared" si="18"/>
        <v>0</v>
      </c>
      <c r="W283" s="10">
        <f>SUMIFS(Tabel132[Cluster],Tabel132[ID],A283)</f>
        <v>85</v>
      </c>
      <c r="X283" t="str">
        <f t="shared" si="19"/>
        <v/>
      </c>
      <c r="Y283">
        <f t="shared" si="16"/>
        <v>0</v>
      </c>
      <c r="Z283">
        <f t="shared" si="17"/>
        <v>0</v>
      </c>
    </row>
    <row r="284" spans="1:26" x14ac:dyDescent="0.25">
      <c r="A284">
        <v>291</v>
      </c>
      <c r="B284" t="s">
        <v>728</v>
      </c>
      <c r="C284">
        <v>34000</v>
      </c>
      <c r="D284">
        <v>961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f t="shared" si="18"/>
        <v>0</v>
      </c>
      <c r="W284" s="10">
        <f>SUMIFS(Tabel132[Cluster],Tabel132[ID],A284)</f>
        <v>43</v>
      </c>
      <c r="X284" t="str">
        <f t="shared" si="19"/>
        <v/>
      </c>
      <c r="Y284">
        <f t="shared" si="16"/>
        <v>0</v>
      </c>
      <c r="Z284">
        <f t="shared" si="17"/>
        <v>0</v>
      </c>
    </row>
    <row r="285" spans="1:26" x14ac:dyDescent="0.25">
      <c r="A285">
        <v>292</v>
      </c>
      <c r="B285" t="s">
        <v>159</v>
      </c>
      <c r="C285">
        <v>50200</v>
      </c>
      <c r="D285">
        <v>278</v>
      </c>
      <c r="E285">
        <v>189</v>
      </c>
      <c r="F285">
        <v>88</v>
      </c>
      <c r="G285">
        <v>86</v>
      </c>
      <c r="H285">
        <v>176</v>
      </c>
      <c r="I285">
        <v>445</v>
      </c>
      <c r="J285">
        <v>371</v>
      </c>
      <c r="K285">
        <v>510</v>
      </c>
      <c r="L285">
        <v>288</v>
      </c>
      <c r="M285">
        <v>372</v>
      </c>
      <c r="N285">
        <v>70</v>
      </c>
      <c r="O285">
        <v>314</v>
      </c>
      <c r="P285">
        <v>625</v>
      </c>
      <c r="Q285">
        <v>14</v>
      </c>
      <c r="R285">
        <v>521</v>
      </c>
      <c r="S285">
        <v>234</v>
      </c>
      <c r="T285">
        <v>206</v>
      </c>
      <c r="U285">
        <v>155</v>
      </c>
      <c r="V285">
        <f t="shared" si="18"/>
        <v>1</v>
      </c>
      <c r="W285" s="10">
        <f>SUMIFS(Tabel132[Cluster],Tabel132[ID],A285)</f>
        <v>66</v>
      </c>
      <c r="X285">
        <f t="shared" si="19"/>
        <v>0.88450909190844784</v>
      </c>
      <c r="Y285">
        <f t="shared" si="16"/>
        <v>280.55555555555554</v>
      </c>
      <c r="Z285">
        <f t="shared" si="17"/>
        <v>267.375</v>
      </c>
    </row>
    <row r="286" spans="1:26" x14ac:dyDescent="0.25">
      <c r="A286">
        <v>293</v>
      </c>
      <c r="B286" t="s">
        <v>729</v>
      </c>
      <c r="C286">
        <v>103700</v>
      </c>
      <c r="D286">
        <v>871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f t="shared" si="18"/>
        <v>0</v>
      </c>
      <c r="W286" s="10">
        <f>SUMIFS(Tabel132[Cluster],Tabel132[ID],A286)</f>
        <v>0</v>
      </c>
      <c r="X286" t="str">
        <f t="shared" si="19"/>
        <v/>
      </c>
      <c r="Y286">
        <f t="shared" si="16"/>
        <v>0</v>
      </c>
      <c r="Z286">
        <f t="shared" si="17"/>
        <v>0</v>
      </c>
    </row>
    <row r="287" spans="1:26" x14ac:dyDescent="0.25">
      <c r="A287">
        <v>294</v>
      </c>
      <c r="B287" t="s">
        <v>730</v>
      </c>
      <c r="C287">
        <v>80700</v>
      </c>
      <c r="D287">
        <v>323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f t="shared" si="18"/>
        <v>0</v>
      </c>
      <c r="W287" s="10">
        <f>SUMIFS(Tabel132[Cluster],Tabel132[ID],A287)</f>
        <v>89</v>
      </c>
      <c r="X287" t="str">
        <f t="shared" si="19"/>
        <v/>
      </c>
      <c r="Y287">
        <f t="shared" si="16"/>
        <v>0</v>
      </c>
      <c r="Z287">
        <f t="shared" si="17"/>
        <v>0</v>
      </c>
    </row>
    <row r="288" spans="1:26" x14ac:dyDescent="0.25">
      <c r="A288">
        <v>295</v>
      </c>
      <c r="B288" t="s">
        <v>160</v>
      </c>
      <c r="C288">
        <v>47100</v>
      </c>
      <c r="D288">
        <v>703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f t="shared" si="18"/>
        <v>0</v>
      </c>
      <c r="W288" s="10">
        <f>SUMIFS(Tabel132[Cluster],Tabel132[ID],A288)</f>
        <v>62</v>
      </c>
      <c r="X288" t="str">
        <f t="shared" si="19"/>
        <v/>
      </c>
      <c r="Y288">
        <f t="shared" si="16"/>
        <v>0</v>
      </c>
      <c r="Z288">
        <f t="shared" si="17"/>
        <v>0</v>
      </c>
    </row>
    <row r="289" spans="1:26" x14ac:dyDescent="0.25">
      <c r="A289">
        <v>296</v>
      </c>
      <c r="B289" t="s">
        <v>161</v>
      </c>
      <c r="C289">
        <v>19700</v>
      </c>
      <c r="D289">
        <v>48</v>
      </c>
      <c r="E289">
        <v>1550</v>
      </c>
      <c r="F289">
        <v>150</v>
      </c>
      <c r="G289">
        <v>1261</v>
      </c>
      <c r="H289">
        <v>2</v>
      </c>
      <c r="I289">
        <v>2</v>
      </c>
      <c r="J289">
        <v>655</v>
      </c>
      <c r="K289">
        <v>938</v>
      </c>
      <c r="L289">
        <v>0</v>
      </c>
      <c r="M289">
        <v>2</v>
      </c>
      <c r="N289">
        <v>927</v>
      </c>
      <c r="O289">
        <v>1438</v>
      </c>
      <c r="P289">
        <v>4</v>
      </c>
      <c r="Q289">
        <v>0</v>
      </c>
      <c r="R289">
        <v>0</v>
      </c>
      <c r="S289">
        <v>698</v>
      </c>
      <c r="T289">
        <v>270</v>
      </c>
      <c r="U289">
        <v>1788</v>
      </c>
      <c r="V289">
        <f t="shared" si="18"/>
        <v>1</v>
      </c>
      <c r="W289" s="10">
        <f>SUMIFS(Tabel132[Cluster],Tabel132[ID],A289)</f>
        <v>24</v>
      </c>
      <c r="X289">
        <f t="shared" si="19"/>
        <v>0.67931705724573122</v>
      </c>
      <c r="Y289">
        <f t="shared" si="16"/>
        <v>506.66666666666669</v>
      </c>
      <c r="Z289">
        <f t="shared" si="17"/>
        <v>640.625</v>
      </c>
    </row>
    <row r="290" spans="1:26" x14ac:dyDescent="0.25">
      <c r="A290">
        <v>297</v>
      </c>
      <c r="B290" t="s">
        <v>731</v>
      </c>
      <c r="C290">
        <v>32000</v>
      </c>
      <c r="D290">
        <v>589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f t="shared" si="18"/>
        <v>0</v>
      </c>
      <c r="W290" s="10">
        <f>SUMIFS(Tabel132[Cluster],Tabel132[ID],A290)</f>
        <v>42</v>
      </c>
      <c r="X290" t="str">
        <f t="shared" si="19"/>
        <v/>
      </c>
      <c r="Y290">
        <f t="shared" si="16"/>
        <v>0</v>
      </c>
      <c r="Z290">
        <f t="shared" si="17"/>
        <v>0</v>
      </c>
    </row>
    <row r="291" spans="1:26" x14ac:dyDescent="0.25">
      <c r="A291">
        <v>298</v>
      </c>
      <c r="B291" t="s">
        <v>162</v>
      </c>
      <c r="C291">
        <v>52200</v>
      </c>
      <c r="D291">
        <v>835</v>
      </c>
      <c r="E291">
        <v>1233</v>
      </c>
      <c r="F291">
        <v>518</v>
      </c>
      <c r="G291">
        <v>37</v>
      </c>
      <c r="H291">
        <v>1358</v>
      </c>
      <c r="I291">
        <v>3358</v>
      </c>
      <c r="J291">
        <v>3892</v>
      </c>
      <c r="K291">
        <v>3478</v>
      </c>
      <c r="L291">
        <v>6801</v>
      </c>
      <c r="M291">
        <v>3645</v>
      </c>
      <c r="N291">
        <v>666</v>
      </c>
      <c r="O291">
        <v>3617</v>
      </c>
      <c r="P291">
        <v>3855</v>
      </c>
      <c r="Q291">
        <v>584</v>
      </c>
      <c r="R291">
        <v>3432</v>
      </c>
      <c r="S291">
        <v>1847</v>
      </c>
      <c r="T291">
        <v>516</v>
      </c>
      <c r="U291">
        <v>3063</v>
      </c>
      <c r="V291">
        <f t="shared" si="18"/>
        <v>1</v>
      </c>
      <c r="W291" s="10">
        <f>SUMIFS(Tabel132[Cluster],Tabel132[ID],A291)</f>
        <v>73</v>
      </c>
      <c r="X291">
        <f t="shared" si="19"/>
        <v>0.58121298521267195</v>
      </c>
      <c r="Y291">
        <f t="shared" si="16"/>
        <v>2702.2222222222222</v>
      </c>
      <c r="Z291">
        <f t="shared" si="17"/>
        <v>2197.5</v>
      </c>
    </row>
    <row r="292" spans="1:26" x14ac:dyDescent="0.25">
      <c r="A292">
        <v>299</v>
      </c>
      <c r="B292" t="s">
        <v>732</v>
      </c>
      <c r="C292">
        <v>1200</v>
      </c>
      <c r="D292">
        <v>500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f t="shared" si="18"/>
        <v>0</v>
      </c>
      <c r="W292" s="10">
        <f>SUMIFS(Tabel132[Cluster],Tabel132[ID],A292)</f>
        <v>2</v>
      </c>
      <c r="X292" t="str">
        <f t="shared" si="19"/>
        <v/>
      </c>
      <c r="Y292">
        <f t="shared" si="16"/>
        <v>0</v>
      </c>
      <c r="Z292">
        <f t="shared" si="17"/>
        <v>0</v>
      </c>
    </row>
    <row r="293" spans="1:26" x14ac:dyDescent="0.25">
      <c r="A293">
        <v>300</v>
      </c>
      <c r="B293" t="s">
        <v>733</v>
      </c>
      <c r="C293">
        <v>69300</v>
      </c>
      <c r="D293">
        <v>178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f t="shared" si="18"/>
        <v>0</v>
      </c>
      <c r="W293" s="10">
        <f>SUMIFS(Tabel132[Cluster],Tabel132[ID],A293)</f>
        <v>82</v>
      </c>
      <c r="X293" t="str">
        <f t="shared" si="19"/>
        <v/>
      </c>
      <c r="Y293">
        <f t="shared" si="16"/>
        <v>0</v>
      </c>
      <c r="Z293">
        <f t="shared" si="17"/>
        <v>0</v>
      </c>
    </row>
    <row r="294" spans="1:26" x14ac:dyDescent="0.25">
      <c r="A294">
        <v>301</v>
      </c>
      <c r="B294" t="s">
        <v>163</v>
      </c>
      <c r="C294">
        <v>112600</v>
      </c>
      <c r="D294">
        <v>768</v>
      </c>
      <c r="E294">
        <v>5700</v>
      </c>
      <c r="F294">
        <v>1229</v>
      </c>
      <c r="G294">
        <v>447</v>
      </c>
      <c r="H294">
        <v>1127</v>
      </c>
      <c r="I294">
        <v>660</v>
      </c>
      <c r="J294">
        <v>1337</v>
      </c>
      <c r="K294">
        <v>999</v>
      </c>
      <c r="L294">
        <v>1944</v>
      </c>
      <c r="M294">
        <v>1686</v>
      </c>
      <c r="N294">
        <v>417</v>
      </c>
      <c r="O294">
        <v>1934</v>
      </c>
      <c r="P294">
        <v>1866</v>
      </c>
      <c r="Q294">
        <v>423</v>
      </c>
      <c r="R294">
        <v>1790</v>
      </c>
      <c r="S294">
        <v>1008</v>
      </c>
      <c r="T294">
        <v>1420</v>
      </c>
      <c r="U294">
        <v>1758</v>
      </c>
      <c r="V294">
        <f t="shared" si="18"/>
        <v>1</v>
      </c>
      <c r="W294" s="10">
        <f>SUMIFS(Tabel132[Cluster],Tabel132[ID],A294)</f>
        <v>0</v>
      </c>
      <c r="X294">
        <f t="shared" si="19"/>
        <v>0.56249752280241716</v>
      </c>
      <c r="Y294">
        <f t="shared" si="16"/>
        <v>1681</v>
      </c>
      <c r="Z294">
        <f t="shared" si="17"/>
        <v>1327</v>
      </c>
    </row>
    <row r="295" spans="1:26" x14ac:dyDescent="0.25">
      <c r="A295">
        <v>302</v>
      </c>
      <c r="B295" t="s">
        <v>734</v>
      </c>
      <c r="C295">
        <v>78700</v>
      </c>
      <c r="D295">
        <v>339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f t="shared" si="18"/>
        <v>0</v>
      </c>
      <c r="W295" s="10">
        <f>SUMIFS(Tabel132[Cluster],Tabel132[ID],A295)</f>
        <v>86</v>
      </c>
      <c r="X295" t="str">
        <f t="shared" si="19"/>
        <v/>
      </c>
      <c r="Y295">
        <f t="shared" si="16"/>
        <v>0</v>
      </c>
      <c r="Z295">
        <f t="shared" si="17"/>
        <v>0</v>
      </c>
    </row>
    <row r="296" spans="1:26" x14ac:dyDescent="0.25">
      <c r="A296">
        <v>303</v>
      </c>
      <c r="B296" t="s">
        <v>164</v>
      </c>
      <c r="C296">
        <v>47200</v>
      </c>
      <c r="D296">
        <v>295</v>
      </c>
      <c r="E296">
        <v>8439</v>
      </c>
      <c r="F296">
        <v>486</v>
      </c>
      <c r="G296">
        <v>322</v>
      </c>
      <c r="H296">
        <v>2632</v>
      </c>
      <c r="I296">
        <v>2040</v>
      </c>
      <c r="J296">
        <v>763</v>
      </c>
      <c r="K296">
        <v>2299</v>
      </c>
      <c r="L296">
        <v>13029</v>
      </c>
      <c r="M296">
        <v>3853</v>
      </c>
      <c r="N296">
        <v>2470</v>
      </c>
      <c r="O296">
        <v>2859</v>
      </c>
      <c r="P296">
        <v>2912</v>
      </c>
      <c r="Q296">
        <v>136</v>
      </c>
      <c r="R296">
        <v>2673</v>
      </c>
      <c r="S296">
        <v>874</v>
      </c>
      <c r="T296">
        <v>4606</v>
      </c>
      <c r="U296">
        <v>2763</v>
      </c>
      <c r="V296">
        <f t="shared" si="18"/>
        <v>1</v>
      </c>
      <c r="W296" s="10">
        <f>SUMIFS(Tabel132[Cluster],Tabel132[ID],A296)</f>
        <v>62</v>
      </c>
      <c r="X296">
        <f t="shared" si="19"/>
        <v>0.40615104412319103</v>
      </c>
      <c r="Y296">
        <f t="shared" si="16"/>
        <v>3762.5555555555557</v>
      </c>
      <c r="Z296">
        <f t="shared" si="17"/>
        <v>2411.625</v>
      </c>
    </row>
    <row r="297" spans="1:26" x14ac:dyDescent="0.25">
      <c r="A297">
        <v>304</v>
      </c>
      <c r="B297" t="s">
        <v>165</v>
      </c>
      <c r="C297">
        <v>20400</v>
      </c>
      <c r="D297">
        <v>972</v>
      </c>
      <c r="E297">
        <v>1673</v>
      </c>
      <c r="F297">
        <v>19</v>
      </c>
      <c r="G297">
        <v>1379</v>
      </c>
      <c r="H297">
        <v>515</v>
      </c>
      <c r="I297">
        <v>223</v>
      </c>
      <c r="J297">
        <v>143</v>
      </c>
      <c r="K297">
        <v>883</v>
      </c>
      <c r="L297">
        <v>0</v>
      </c>
      <c r="M297">
        <v>66</v>
      </c>
      <c r="N297">
        <v>393</v>
      </c>
      <c r="O297">
        <v>345</v>
      </c>
      <c r="P297">
        <v>2074</v>
      </c>
      <c r="Q297">
        <v>0</v>
      </c>
      <c r="R297">
        <v>0</v>
      </c>
      <c r="S297">
        <v>178</v>
      </c>
      <c r="T297">
        <v>82</v>
      </c>
      <c r="U297">
        <v>508</v>
      </c>
      <c r="V297">
        <f t="shared" si="18"/>
        <v>1</v>
      </c>
      <c r="W297" s="10">
        <f>SUMIFS(Tabel132[Cluster],Tabel132[ID],A297)</f>
        <v>25</v>
      </c>
      <c r="X297">
        <f t="shared" si="19"/>
        <v>0.76434190865259621</v>
      </c>
      <c r="Y297">
        <f t="shared" si="16"/>
        <v>544.55555555555554</v>
      </c>
      <c r="Z297">
        <f t="shared" si="17"/>
        <v>447.5</v>
      </c>
    </row>
    <row r="298" spans="1:26" x14ac:dyDescent="0.25">
      <c r="A298">
        <v>305</v>
      </c>
      <c r="B298" t="s">
        <v>166</v>
      </c>
      <c r="C298">
        <v>16800</v>
      </c>
      <c r="D298">
        <v>385</v>
      </c>
      <c r="E298">
        <v>425</v>
      </c>
      <c r="F298">
        <v>8</v>
      </c>
      <c r="G298">
        <v>238</v>
      </c>
      <c r="H298">
        <v>222</v>
      </c>
      <c r="I298">
        <v>79</v>
      </c>
      <c r="J298">
        <v>917</v>
      </c>
      <c r="K298">
        <v>3115</v>
      </c>
      <c r="L298">
        <v>466</v>
      </c>
      <c r="M298">
        <v>1540</v>
      </c>
      <c r="N298">
        <v>1274</v>
      </c>
      <c r="O298">
        <v>1901</v>
      </c>
      <c r="P298">
        <v>1902</v>
      </c>
      <c r="Q298">
        <v>198</v>
      </c>
      <c r="R298">
        <v>869</v>
      </c>
      <c r="S298">
        <v>383</v>
      </c>
      <c r="T298">
        <v>554</v>
      </c>
      <c r="U298">
        <v>1845</v>
      </c>
      <c r="V298">
        <f t="shared" si="18"/>
        <v>1</v>
      </c>
      <c r="W298" s="10">
        <f>SUMIFS(Tabel132[Cluster],Tabel132[ID],A298)</f>
        <v>20</v>
      </c>
      <c r="X298">
        <f t="shared" si="19"/>
        <v>0.44109974674903984</v>
      </c>
      <c r="Y298">
        <f t="shared" si="16"/>
        <v>778.88888888888891</v>
      </c>
      <c r="Z298">
        <f t="shared" si="17"/>
        <v>1115.75</v>
      </c>
    </row>
    <row r="299" spans="1:26" x14ac:dyDescent="0.25">
      <c r="A299">
        <v>306</v>
      </c>
      <c r="B299" t="s">
        <v>735</v>
      </c>
      <c r="C299">
        <v>32600</v>
      </c>
      <c r="D299">
        <v>589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f t="shared" si="18"/>
        <v>0</v>
      </c>
      <c r="W299" s="10">
        <f>SUMIFS(Tabel132[Cluster],Tabel132[ID],A299)</f>
        <v>42</v>
      </c>
      <c r="X299" t="str">
        <f t="shared" si="19"/>
        <v/>
      </c>
      <c r="Y299">
        <f t="shared" si="16"/>
        <v>0</v>
      </c>
      <c r="Z299">
        <f t="shared" si="17"/>
        <v>0</v>
      </c>
    </row>
    <row r="300" spans="1:26" x14ac:dyDescent="0.25">
      <c r="A300">
        <v>307</v>
      </c>
      <c r="B300" t="s">
        <v>167</v>
      </c>
      <c r="C300">
        <v>94200</v>
      </c>
      <c r="D300">
        <v>370</v>
      </c>
      <c r="E300">
        <v>1189</v>
      </c>
      <c r="F300">
        <v>1271</v>
      </c>
      <c r="G300">
        <v>645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33</v>
      </c>
      <c r="O300">
        <v>1707</v>
      </c>
      <c r="P300">
        <v>0</v>
      </c>
      <c r="Q300">
        <v>643</v>
      </c>
      <c r="R300">
        <v>0</v>
      </c>
      <c r="S300">
        <v>0</v>
      </c>
      <c r="T300">
        <v>0</v>
      </c>
      <c r="U300">
        <v>3679</v>
      </c>
      <c r="V300">
        <f t="shared" si="18"/>
        <v>1</v>
      </c>
      <c r="W300" s="10">
        <f>SUMIFS(Tabel132[Cluster],Tabel132[ID],A300)</f>
        <v>96</v>
      </c>
      <c r="X300">
        <f t="shared" si="19"/>
        <v>0.40371217365084278</v>
      </c>
      <c r="Y300">
        <f t="shared" si="16"/>
        <v>345.22222222222223</v>
      </c>
      <c r="Z300">
        <f t="shared" si="17"/>
        <v>757.75</v>
      </c>
    </row>
    <row r="301" spans="1:26" x14ac:dyDescent="0.25">
      <c r="A301">
        <v>308</v>
      </c>
      <c r="B301" t="s">
        <v>736</v>
      </c>
      <c r="C301">
        <v>27800</v>
      </c>
      <c r="D301">
        <v>22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f t="shared" si="18"/>
        <v>0</v>
      </c>
      <c r="W301" s="10">
        <f>SUMIFS(Tabel132[Cluster],Tabel132[ID],A301)</f>
        <v>0</v>
      </c>
      <c r="X301" t="str">
        <f t="shared" si="19"/>
        <v/>
      </c>
      <c r="Y301">
        <f t="shared" si="16"/>
        <v>0</v>
      </c>
      <c r="Z301">
        <f t="shared" si="17"/>
        <v>0</v>
      </c>
    </row>
    <row r="302" spans="1:26" x14ac:dyDescent="0.25">
      <c r="A302">
        <v>309</v>
      </c>
      <c r="B302" t="s">
        <v>737</v>
      </c>
      <c r="C302">
        <v>109100</v>
      </c>
      <c r="D302">
        <v>760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f t="shared" si="18"/>
        <v>0</v>
      </c>
      <c r="W302" s="10">
        <f>SUMIFS(Tabel132[Cluster],Tabel132[ID],A302)</f>
        <v>0</v>
      </c>
      <c r="X302" t="str">
        <f t="shared" si="19"/>
        <v/>
      </c>
      <c r="Y302">
        <f t="shared" si="16"/>
        <v>0</v>
      </c>
      <c r="Z302">
        <f t="shared" si="17"/>
        <v>0</v>
      </c>
    </row>
    <row r="303" spans="1:26" x14ac:dyDescent="0.25">
      <c r="A303">
        <v>310</v>
      </c>
      <c r="B303" t="s">
        <v>168</v>
      </c>
      <c r="C303">
        <v>49800</v>
      </c>
      <c r="D303">
        <v>275</v>
      </c>
      <c r="E303">
        <v>201</v>
      </c>
      <c r="F303">
        <v>331</v>
      </c>
      <c r="G303">
        <v>625</v>
      </c>
      <c r="H303">
        <v>8</v>
      </c>
      <c r="I303">
        <v>6</v>
      </c>
      <c r="J303">
        <v>661</v>
      </c>
      <c r="K303">
        <v>87</v>
      </c>
      <c r="L303">
        <v>598</v>
      </c>
      <c r="M303">
        <v>51</v>
      </c>
      <c r="N303">
        <v>80</v>
      </c>
      <c r="O303">
        <v>2374</v>
      </c>
      <c r="P303">
        <v>19</v>
      </c>
      <c r="Q303">
        <v>0</v>
      </c>
      <c r="R303">
        <v>411</v>
      </c>
      <c r="S303">
        <v>5</v>
      </c>
      <c r="T303">
        <v>89</v>
      </c>
      <c r="U303">
        <v>1273</v>
      </c>
      <c r="V303">
        <f t="shared" si="18"/>
        <v>1</v>
      </c>
      <c r="W303" s="10">
        <f>SUMIFS(Tabel132[Cluster],Tabel132[ID],A303)</f>
        <v>65</v>
      </c>
      <c r="X303">
        <f t="shared" si="19"/>
        <v>0.42797281949436106</v>
      </c>
      <c r="Y303">
        <f t="shared" si="16"/>
        <v>285.33333333333331</v>
      </c>
      <c r="Z303">
        <f t="shared" si="17"/>
        <v>531.375</v>
      </c>
    </row>
    <row r="304" spans="1:26" x14ac:dyDescent="0.25">
      <c r="A304">
        <v>311</v>
      </c>
      <c r="B304" t="s">
        <v>169</v>
      </c>
      <c r="C304">
        <v>47300</v>
      </c>
      <c r="D304">
        <v>295</v>
      </c>
      <c r="E304">
        <v>18499</v>
      </c>
      <c r="F304">
        <v>1814</v>
      </c>
      <c r="G304">
        <v>37</v>
      </c>
      <c r="H304">
        <v>1850</v>
      </c>
      <c r="I304">
        <v>2151</v>
      </c>
      <c r="J304">
        <v>255</v>
      </c>
      <c r="K304">
        <v>1160</v>
      </c>
      <c r="L304">
        <v>2862</v>
      </c>
      <c r="M304">
        <v>909</v>
      </c>
      <c r="N304">
        <v>1367</v>
      </c>
      <c r="O304">
        <v>1826</v>
      </c>
      <c r="P304">
        <v>965</v>
      </c>
      <c r="Q304">
        <v>383</v>
      </c>
      <c r="R304">
        <v>1206</v>
      </c>
      <c r="S304">
        <v>696</v>
      </c>
      <c r="T304">
        <v>1914</v>
      </c>
      <c r="U304">
        <v>1339</v>
      </c>
      <c r="V304">
        <f t="shared" si="18"/>
        <v>1</v>
      </c>
      <c r="W304" s="10">
        <f>SUMIFS(Tabel132[Cluster],Tabel132[ID],A304)</f>
        <v>62</v>
      </c>
      <c r="X304">
        <f t="shared" si="19"/>
        <v>0.33038534219061078</v>
      </c>
      <c r="Y304">
        <f t="shared" si="16"/>
        <v>3281.8888888888887</v>
      </c>
      <c r="Z304">
        <f t="shared" si="17"/>
        <v>1212</v>
      </c>
    </row>
    <row r="305" spans="1:26" x14ac:dyDescent="0.25">
      <c r="A305">
        <v>312</v>
      </c>
      <c r="B305" t="s">
        <v>738</v>
      </c>
      <c r="C305">
        <v>42100</v>
      </c>
      <c r="D305">
        <v>918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f t="shared" si="18"/>
        <v>0</v>
      </c>
      <c r="W305" s="10">
        <f>SUMIFS(Tabel132[Cluster],Tabel132[ID],A305)</f>
        <v>54</v>
      </c>
      <c r="X305" t="str">
        <f t="shared" si="19"/>
        <v/>
      </c>
      <c r="Y305">
        <f t="shared" si="16"/>
        <v>0</v>
      </c>
      <c r="Z305">
        <f t="shared" si="17"/>
        <v>0</v>
      </c>
    </row>
    <row r="306" spans="1:26" x14ac:dyDescent="0.25">
      <c r="A306">
        <v>313</v>
      </c>
      <c r="B306" t="s">
        <v>170</v>
      </c>
      <c r="C306">
        <v>78500</v>
      </c>
      <c r="D306">
        <v>343</v>
      </c>
      <c r="E306">
        <v>57176</v>
      </c>
      <c r="F306">
        <v>2949</v>
      </c>
      <c r="G306">
        <v>6409</v>
      </c>
      <c r="H306">
        <v>2237</v>
      </c>
      <c r="I306">
        <v>17777</v>
      </c>
      <c r="J306">
        <v>36809</v>
      </c>
      <c r="K306">
        <v>28076</v>
      </c>
      <c r="L306">
        <v>17563</v>
      </c>
      <c r="M306">
        <v>18742</v>
      </c>
      <c r="N306">
        <v>5100</v>
      </c>
      <c r="O306">
        <v>27001</v>
      </c>
      <c r="P306">
        <v>18206</v>
      </c>
      <c r="Q306">
        <v>3338</v>
      </c>
      <c r="R306">
        <v>38359</v>
      </c>
      <c r="S306">
        <v>11835</v>
      </c>
      <c r="T306">
        <v>3287</v>
      </c>
      <c r="U306">
        <v>36777</v>
      </c>
      <c r="V306">
        <f t="shared" si="18"/>
        <v>1</v>
      </c>
      <c r="W306" s="10">
        <f>SUMIFS(Tabel132[Cluster],Tabel132[ID],A306)</f>
        <v>0</v>
      </c>
      <c r="X306">
        <f t="shared" si="19"/>
        <v>0.72280095841533831</v>
      </c>
      <c r="Y306">
        <f t="shared" si="16"/>
        <v>20859.777777777777</v>
      </c>
      <c r="Z306">
        <f t="shared" si="17"/>
        <v>17987.875</v>
      </c>
    </row>
    <row r="307" spans="1:26" x14ac:dyDescent="0.25">
      <c r="A307">
        <v>314</v>
      </c>
      <c r="B307" t="s">
        <v>171</v>
      </c>
      <c r="C307">
        <v>24400</v>
      </c>
      <c r="D307">
        <v>111</v>
      </c>
      <c r="E307">
        <v>850</v>
      </c>
      <c r="F307">
        <v>658</v>
      </c>
      <c r="G307">
        <v>1003</v>
      </c>
      <c r="H307">
        <v>445</v>
      </c>
      <c r="I307">
        <v>1195</v>
      </c>
      <c r="J307">
        <v>1102</v>
      </c>
      <c r="K307">
        <v>602</v>
      </c>
      <c r="L307">
        <v>5135</v>
      </c>
      <c r="M307">
        <v>1225</v>
      </c>
      <c r="N307">
        <v>1391</v>
      </c>
      <c r="O307">
        <v>983</v>
      </c>
      <c r="P307">
        <v>976</v>
      </c>
      <c r="Q307">
        <v>878</v>
      </c>
      <c r="R307">
        <v>583</v>
      </c>
      <c r="S307">
        <v>1157</v>
      </c>
      <c r="T307">
        <v>795</v>
      </c>
      <c r="U307">
        <v>1088</v>
      </c>
      <c r="V307">
        <f t="shared" si="18"/>
        <v>1</v>
      </c>
      <c r="W307" s="10">
        <f>SUMIFS(Tabel132[Cluster],Tabel132[ID],A307)</f>
        <v>31</v>
      </c>
      <c r="X307">
        <f t="shared" si="19"/>
        <v>0.47955204860046508</v>
      </c>
      <c r="Y307">
        <f t="shared" si="16"/>
        <v>1357.2222222222222</v>
      </c>
      <c r="Z307">
        <f t="shared" si="17"/>
        <v>981.375</v>
      </c>
    </row>
    <row r="308" spans="1:26" x14ac:dyDescent="0.25">
      <c r="A308">
        <v>315</v>
      </c>
      <c r="B308" t="s">
        <v>739</v>
      </c>
      <c r="C308">
        <v>500</v>
      </c>
      <c r="D308">
        <v>695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f t="shared" si="18"/>
        <v>0</v>
      </c>
      <c r="W308" s="10">
        <f>SUMIFS(Tabel132[Cluster],Tabel132[ID],A308)</f>
        <v>0</v>
      </c>
      <c r="X308" t="str">
        <f t="shared" si="19"/>
        <v/>
      </c>
      <c r="Y308">
        <f t="shared" si="16"/>
        <v>0</v>
      </c>
      <c r="Z308">
        <f t="shared" si="17"/>
        <v>0</v>
      </c>
    </row>
    <row r="309" spans="1:26" x14ac:dyDescent="0.25">
      <c r="A309">
        <v>316</v>
      </c>
      <c r="B309" t="s">
        <v>740</v>
      </c>
      <c r="C309">
        <v>69400</v>
      </c>
      <c r="D309">
        <v>178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 t="shared" si="18"/>
        <v>0</v>
      </c>
      <c r="W309" s="10">
        <f>SUMIFS(Tabel132[Cluster],Tabel132[ID],A309)</f>
        <v>82</v>
      </c>
      <c r="X309" t="str">
        <f t="shared" si="19"/>
        <v/>
      </c>
      <c r="Y309">
        <f t="shared" si="16"/>
        <v>0</v>
      </c>
      <c r="Z309">
        <f t="shared" si="17"/>
        <v>0</v>
      </c>
    </row>
    <row r="310" spans="1:26" x14ac:dyDescent="0.25">
      <c r="A310">
        <v>317</v>
      </c>
      <c r="B310" t="s">
        <v>741</v>
      </c>
      <c r="C310">
        <v>109200</v>
      </c>
      <c r="D310">
        <v>760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f t="shared" si="18"/>
        <v>0</v>
      </c>
      <c r="W310" s="10">
        <f>SUMIFS(Tabel132[Cluster],Tabel132[ID],A310)</f>
        <v>0</v>
      </c>
      <c r="X310" t="str">
        <f t="shared" si="19"/>
        <v/>
      </c>
      <c r="Y310">
        <f t="shared" si="16"/>
        <v>0</v>
      </c>
      <c r="Z310">
        <f t="shared" si="17"/>
        <v>0</v>
      </c>
    </row>
    <row r="311" spans="1:26" x14ac:dyDescent="0.25">
      <c r="A311">
        <v>318</v>
      </c>
      <c r="B311" t="s">
        <v>172</v>
      </c>
      <c r="C311">
        <v>87800</v>
      </c>
      <c r="D311">
        <v>987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5</v>
      </c>
      <c r="O311">
        <v>0</v>
      </c>
      <c r="P311">
        <v>0</v>
      </c>
      <c r="Q311">
        <v>0</v>
      </c>
      <c r="R311">
        <v>30</v>
      </c>
      <c r="S311">
        <v>0</v>
      </c>
      <c r="T311">
        <v>0</v>
      </c>
      <c r="U311">
        <v>2</v>
      </c>
      <c r="V311">
        <f t="shared" si="18"/>
        <v>1</v>
      </c>
      <c r="W311" s="10">
        <f>SUMIFS(Tabel132[Cluster],Tabel132[ID],A311)</f>
        <v>94</v>
      </c>
      <c r="X311">
        <f t="shared" si="19"/>
        <v>0.27631929147302919</v>
      </c>
      <c r="Y311">
        <f t="shared" si="16"/>
        <v>0.66666666666666663</v>
      </c>
      <c r="Z311">
        <f t="shared" si="17"/>
        <v>4.625</v>
      </c>
    </row>
    <row r="312" spans="1:26" x14ac:dyDescent="0.25">
      <c r="A312">
        <v>319</v>
      </c>
      <c r="B312" t="s">
        <v>173</v>
      </c>
      <c r="C312">
        <v>47500</v>
      </c>
      <c r="D312">
        <v>703</v>
      </c>
      <c r="E312">
        <v>11093</v>
      </c>
      <c r="F312">
        <v>2935</v>
      </c>
      <c r="G312">
        <v>1572</v>
      </c>
      <c r="H312">
        <v>2263</v>
      </c>
      <c r="I312">
        <v>5695</v>
      </c>
      <c r="J312">
        <v>1727</v>
      </c>
      <c r="K312">
        <v>3516</v>
      </c>
      <c r="L312">
        <v>5867</v>
      </c>
      <c r="M312">
        <v>2332</v>
      </c>
      <c r="N312">
        <v>1433</v>
      </c>
      <c r="O312">
        <v>3511</v>
      </c>
      <c r="P312">
        <v>2638</v>
      </c>
      <c r="Q312">
        <v>384</v>
      </c>
      <c r="R312">
        <v>2871</v>
      </c>
      <c r="S312">
        <v>2740</v>
      </c>
      <c r="T312">
        <v>4654</v>
      </c>
      <c r="U312">
        <v>2027</v>
      </c>
      <c r="V312">
        <f t="shared" si="18"/>
        <v>1</v>
      </c>
      <c r="W312" s="10">
        <f>SUMIFS(Tabel132[Cluster],Tabel132[ID],A312)</f>
        <v>62</v>
      </c>
      <c r="X312">
        <f t="shared" si="19"/>
        <v>0.19606143556422753</v>
      </c>
      <c r="Y312">
        <f t="shared" si="16"/>
        <v>4111.1111111111113</v>
      </c>
      <c r="Z312">
        <f t="shared" si="17"/>
        <v>2532.25</v>
      </c>
    </row>
    <row r="313" spans="1:26" x14ac:dyDescent="0.25">
      <c r="A313">
        <v>320</v>
      </c>
      <c r="B313" t="s">
        <v>174</v>
      </c>
      <c r="C313">
        <v>1600</v>
      </c>
      <c r="D313">
        <v>985</v>
      </c>
      <c r="E313">
        <v>12523</v>
      </c>
      <c r="F313">
        <v>8977</v>
      </c>
      <c r="G313">
        <v>4415</v>
      </c>
      <c r="H313">
        <v>7760</v>
      </c>
      <c r="I313">
        <v>7510</v>
      </c>
      <c r="J313">
        <v>5756</v>
      </c>
      <c r="K313">
        <v>18648</v>
      </c>
      <c r="L313">
        <v>3393</v>
      </c>
      <c r="M313">
        <v>14390</v>
      </c>
      <c r="N313">
        <v>6661</v>
      </c>
      <c r="O313">
        <v>14102</v>
      </c>
      <c r="P313">
        <v>10783</v>
      </c>
      <c r="Q313">
        <v>4909</v>
      </c>
      <c r="R313">
        <v>9904</v>
      </c>
      <c r="S313">
        <v>8656</v>
      </c>
      <c r="T313">
        <v>6230</v>
      </c>
      <c r="U313">
        <v>4648</v>
      </c>
      <c r="V313">
        <f t="shared" si="18"/>
        <v>1</v>
      </c>
      <c r="W313" s="10">
        <f>SUMIFS(Tabel132[Cluster],Tabel132[ID],A313)</f>
        <v>3</v>
      </c>
      <c r="X313">
        <f t="shared" si="19"/>
        <v>0.62872788198009322</v>
      </c>
      <c r="Y313">
        <f t="shared" si="16"/>
        <v>9263.5555555555547</v>
      </c>
      <c r="Z313">
        <f t="shared" si="17"/>
        <v>8236.625</v>
      </c>
    </row>
    <row r="314" spans="1:26" x14ac:dyDescent="0.25">
      <c r="A314">
        <v>321</v>
      </c>
      <c r="B314" t="s">
        <v>175</v>
      </c>
      <c r="C314">
        <v>69500</v>
      </c>
      <c r="D314">
        <v>1014</v>
      </c>
      <c r="E314">
        <v>426</v>
      </c>
      <c r="F314">
        <v>105</v>
      </c>
      <c r="G314">
        <v>2</v>
      </c>
      <c r="H314">
        <v>6</v>
      </c>
      <c r="I314">
        <v>24</v>
      </c>
      <c r="J314">
        <v>56</v>
      </c>
      <c r="K314">
        <v>16</v>
      </c>
      <c r="L314">
        <v>207</v>
      </c>
      <c r="M314">
        <v>132</v>
      </c>
      <c r="N314">
        <v>8</v>
      </c>
      <c r="O314">
        <v>68</v>
      </c>
      <c r="P314">
        <v>444</v>
      </c>
      <c r="Q314">
        <v>43</v>
      </c>
      <c r="R314">
        <v>91</v>
      </c>
      <c r="S314">
        <v>45</v>
      </c>
      <c r="T314">
        <v>12</v>
      </c>
      <c r="U314">
        <v>33</v>
      </c>
      <c r="V314">
        <f t="shared" si="18"/>
        <v>1</v>
      </c>
      <c r="W314" s="10">
        <f>SUMIFS(Tabel132[Cluster],Tabel132[ID],A314)</f>
        <v>82</v>
      </c>
      <c r="X314">
        <f t="shared" si="19"/>
        <v>0.82693777587242057</v>
      </c>
      <c r="Y314">
        <f t="shared" si="16"/>
        <v>108.22222222222223</v>
      </c>
      <c r="Z314">
        <f t="shared" si="17"/>
        <v>93</v>
      </c>
    </row>
    <row r="315" spans="1:26" x14ac:dyDescent="0.25">
      <c r="A315">
        <v>322</v>
      </c>
      <c r="B315" t="s">
        <v>742</v>
      </c>
      <c r="C315">
        <v>2800</v>
      </c>
      <c r="D315">
        <v>453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18"/>
        <v>0</v>
      </c>
      <c r="W315" s="10">
        <f>SUMIFS(Tabel132[Cluster],Tabel132[ID],A315)</f>
        <v>0</v>
      </c>
      <c r="X315" t="str">
        <f t="shared" si="19"/>
        <v/>
      </c>
      <c r="Y315">
        <f t="shared" si="16"/>
        <v>0</v>
      </c>
      <c r="Z315">
        <f t="shared" si="17"/>
        <v>0</v>
      </c>
    </row>
    <row r="316" spans="1:26" x14ac:dyDescent="0.25">
      <c r="A316">
        <v>323</v>
      </c>
      <c r="B316" t="s">
        <v>743</v>
      </c>
      <c r="C316">
        <v>79900</v>
      </c>
      <c r="D316">
        <v>313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f t="shared" si="18"/>
        <v>0</v>
      </c>
      <c r="W316" s="10">
        <f>SUMIFS(Tabel132[Cluster],Tabel132[ID],A316)</f>
        <v>0</v>
      </c>
      <c r="X316" t="str">
        <f t="shared" si="19"/>
        <v/>
      </c>
      <c r="Y316">
        <f t="shared" si="16"/>
        <v>0</v>
      </c>
      <c r="Z316">
        <f t="shared" si="17"/>
        <v>0</v>
      </c>
    </row>
    <row r="317" spans="1:26" x14ac:dyDescent="0.25">
      <c r="A317">
        <v>324</v>
      </c>
      <c r="B317" t="s">
        <v>744</v>
      </c>
      <c r="C317">
        <v>43900</v>
      </c>
      <c r="D317">
        <v>934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f t="shared" si="18"/>
        <v>0</v>
      </c>
      <c r="W317" s="10">
        <f>SUMIFS(Tabel132[Cluster],Tabel132[ID],A317)</f>
        <v>56</v>
      </c>
      <c r="X317" t="str">
        <f t="shared" si="19"/>
        <v/>
      </c>
      <c r="Y317">
        <f t="shared" si="16"/>
        <v>0</v>
      </c>
      <c r="Z317">
        <f t="shared" si="17"/>
        <v>0</v>
      </c>
    </row>
    <row r="318" spans="1:26" x14ac:dyDescent="0.25">
      <c r="A318">
        <v>325</v>
      </c>
      <c r="B318" t="s">
        <v>176</v>
      </c>
      <c r="C318">
        <v>66100</v>
      </c>
      <c r="D318">
        <v>138</v>
      </c>
      <c r="E318">
        <v>421</v>
      </c>
      <c r="F318">
        <v>32</v>
      </c>
      <c r="G318">
        <v>0</v>
      </c>
      <c r="H318">
        <v>0</v>
      </c>
      <c r="I318">
        <v>37</v>
      </c>
      <c r="J318">
        <v>57</v>
      </c>
      <c r="K318">
        <v>40</v>
      </c>
      <c r="L318">
        <v>190</v>
      </c>
      <c r="M318">
        <v>219</v>
      </c>
      <c r="N318">
        <v>1</v>
      </c>
      <c r="O318">
        <v>47</v>
      </c>
      <c r="P318">
        <v>634</v>
      </c>
      <c r="Q318">
        <v>5</v>
      </c>
      <c r="R318">
        <v>17</v>
      </c>
      <c r="S318">
        <v>64</v>
      </c>
      <c r="T318">
        <v>2</v>
      </c>
      <c r="U318">
        <v>87</v>
      </c>
      <c r="V318">
        <f t="shared" si="18"/>
        <v>1</v>
      </c>
      <c r="W318" s="10">
        <f>SUMIFS(Tabel132[Cluster],Tabel132[ID],A318)</f>
        <v>78</v>
      </c>
      <c r="X318">
        <f t="shared" si="19"/>
        <v>0.96812480457896455</v>
      </c>
      <c r="Y318">
        <f t="shared" si="16"/>
        <v>110.66666666666667</v>
      </c>
      <c r="Z318">
        <f t="shared" si="17"/>
        <v>107.125</v>
      </c>
    </row>
    <row r="319" spans="1:26" x14ac:dyDescent="0.25">
      <c r="A319">
        <v>326</v>
      </c>
      <c r="B319" t="s">
        <v>177</v>
      </c>
      <c r="C319">
        <v>104500</v>
      </c>
      <c r="D319">
        <v>752</v>
      </c>
      <c r="E319">
        <v>7391</v>
      </c>
      <c r="F319">
        <v>252</v>
      </c>
      <c r="G319">
        <v>821</v>
      </c>
      <c r="H319">
        <v>302</v>
      </c>
      <c r="I319">
        <v>3801</v>
      </c>
      <c r="J319">
        <v>3600</v>
      </c>
      <c r="K319">
        <v>3712</v>
      </c>
      <c r="L319">
        <v>372</v>
      </c>
      <c r="M319">
        <v>2233</v>
      </c>
      <c r="N319">
        <v>534</v>
      </c>
      <c r="O319">
        <v>4371</v>
      </c>
      <c r="P319">
        <v>1669</v>
      </c>
      <c r="Q319">
        <v>142</v>
      </c>
      <c r="R319">
        <v>3987</v>
      </c>
      <c r="S319">
        <v>604</v>
      </c>
      <c r="T319">
        <v>168</v>
      </c>
      <c r="U319">
        <v>4909</v>
      </c>
      <c r="V319">
        <f t="shared" si="18"/>
        <v>1</v>
      </c>
      <c r="W319" s="10">
        <f>SUMIFS(Tabel132[Cluster],Tabel132[ID],A319)</f>
        <v>0</v>
      </c>
      <c r="X319">
        <f t="shared" si="19"/>
        <v>0.68372923609548386</v>
      </c>
      <c r="Y319">
        <f t="shared" si="16"/>
        <v>2498.2222222222222</v>
      </c>
      <c r="Z319">
        <f t="shared" si="17"/>
        <v>2048</v>
      </c>
    </row>
    <row r="320" spans="1:26" x14ac:dyDescent="0.25">
      <c r="A320">
        <v>327</v>
      </c>
      <c r="B320" t="s">
        <v>745</v>
      </c>
      <c r="C320">
        <v>47600</v>
      </c>
      <c r="D320">
        <v>319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f t="shared" si="18"/>
        <v>0</v>
      </c>
      <c r="W320" s="10">
        <f>SUMIFS(Tabel132[Cluster],Tabel132[ID],A320)</f>
        <v>62</v>
      </c>
      <c r="X320" t="str">
        <f t="shared" si="19"/>
        <v/>
      </c>
      <c r="Y320">
        <f t="shared" ref="Y320:Y383" si="20">AVERAGE(E320:M320)</f>
        <v>0</v>
      </c>
      <c r="Z320">
        <f t="shared" ref="Z320:Z383" si="21">AVERAGE(N320:U320)</f>
        <v>0</v>
      </c>
    </row>
    <row r="321" spans="1:26" x14ac:dyDescent="0.25">
      <c r="A321">
        <v>328</v>
      </c>
      <c r="B321" t="s">
        <v>178</v>
      </c>
      <c r="C321">
        <v>23600</v>
      </c>
      <c r="D321">
        <v>104</v>
      </c>
      <c r="E321">
        <v>21076</v>
      </c>
      <c r="F321">
        <v>9068</v>
      </c>
      <c r="G321">
        <v>5264</v>
      </c>
      <c r="H321">
        <v>8382</v>
      </c>
      <c r="I321">
        <v>3473</v>
      </c>
      <c r="J321">
        <v>6268</v>
      </c>
      <c r="K321">
        <v>9965</v>
      </c>
      <c r="L321">
        <v>6735</v>
      </c>
      <c r="M321">
        <v>6225</v>
      </c>
      <c r="N321">
        <v>1589</v>
      </c>
      <c r="O321">
        <v>7017</v>
      </c>
      <c r="P321">
        <v>5403</v>
      </c>
      <c r="Q321">
        <v>2434</v>
      </c>
      <c r="R321">
        <v>15294</v>
      </c>
      <c r="S321">
        <v>5741</v>
      </c>
      <c r="T321">
        <v>2324</v>
      </c>
      <c r="U321">
        <v>3490</v>
      </c>
      <c r="V321">
        <f t="shared" si="18"/>
        <v>1</v>
      </c>
      <c r="W321" s="10">
        <f>SUMIFS(Tabel132[Cluster],Tabel132[ID],A321)</f>
        <v>30</v>
      </c>
      <c r="X321">
        <f t="shared" si="19"/>
        <v>0.20663271675918846</v>
      </c>
      <c r="Y321">
        <f t="shared" si="20"/>
        <v>8495.1111111111113</v>
      </c>
      <c r="Z321">
        <f t="shared" si="21"/>
        <v>5411.5</v>
      </c>
    </row>
    <row r="322" spans="1:26" x14ac:dyDescent="0.25">
      <c r="A322">
        <v>329</v>
      </c>
      <c r="B322" t="s">
        <v>746</v>
      </c>
      <c r="C322">
        <v>4200</v>
      </c>
      <c r="D322">
        <v>322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f t="shared" si="18"/>
        <v>0</v>
      </c>
      <c r="W322" s="10">
        <f>SUMIFS(Tabel132[Cluster],Tabel132[ID],A322)</f>
        <v>6</v>
      </c>
      <c r="X322" t="str">
        <f t="shared" si="19"/>
        <v/>
      </c>
      <c r="Y322">
        <f t="shared" si="20"/>
        <v>0</v>
      </c>
      <c r="Z322">
        <f t="shared" si="21"/>
        <v>0</v>
      </c>
    </row>
    <row r="323" spans="1:26" x14ac:dyDescent="0.25">
      <c r="A323">
        <v>330</v>
      </c>
      <c r="B323" t="s">
        <v>179</v>
      </c>
      <c r="C323">
        <v>26500</v>
      </c>
      <c r="D323">
        <v>879</v>
      </c>
      <c r="E323">
        <v>41</v>
      </c>
      <c r="F323">
        <v>0</v>
      </c>
      <c r="G323">
        <v>27</v>
      </c>
      <c r="H323">
        <v>52</v>
      </c>
      <c r="I323">
        <v>50</v>
      </c>
      <c r="J323">
        <v>28</v>
      </c>
      <c r="K323">
        <v>64</v>
      </c>
      <c r="L323">
        <v>45</v>
      </c>
      <c r="M323">
        <v>44</v>
      </c>
      <c r="N323">
        <v>158</v>
      </c>
      <c r="O323">
        <v>118</v>
      </c>
      <c r="P323">
        <v>37</v>
      </c>
      <c r="Q323">
        <v>63</v>
      </c>
      <c r="R323">
        <v>113</v>
      </c>
      <c r="S323">
        <v>87</v>
      </c>
      <c r="T323">
        <v>76</v>
      </c>
      <c r="U323">
        <v>107</v>
      </c>
      <c r="V323">
        <f t="shared" si="18"/>
        <v>1</v>
      </c>
      <c r="W323" s="10">
        <f>SUMIFS(Tabel132[Cluster],Tabel132[ID],A323)</f>
        <v>34</v>
      </c>
      <c r="X323">
        <f t="shared" si="19"/>
        <v>1.2167581394609895E-3</v>
      </c>
      <c r="Y323">
        <f t="shared" si="20"/>
        <v>39</v>
      </c>
      <c r="Z323">
        <f t="shared" si="21"/>
        <v>94.875</v>
      </c>
    </row>
    <row r="324" spans="1:26" x14ac:dyDescent="0.25">
      <c r="A324">
        <v>331</v>
      </c>
      <c r="B324" t="s">
        <v>747</v>
      </c>
      <c r="C324">
        <v>74600</v>
      </c>
      <c r="D324">
        <v>467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f t="shared" ref="V324:V387" si="22">IF(AND(Y324=0,Z324=0),0,1)</f>
        <v>0</v>
      </c>
      <c r="W324" s="10">
        <f>SUMIFS(Tabel132[Cluster],Tabel132[ID],A324)</f>
        <v>84</v>
      </c>
      <c r="X324" t="str">
        <f t="shared" ref="X324:X387" si="23">IFERROR(_xlfn.T.TEST(E324:M324,N324:U324,2,2),"")</f>
        <v/>
      </c>
      <c r="Y324">
        <f t="shared" si="20"/>
        <v>0</v>
      </c>
      <c r="Z324">
        <f t="shared" si="21"/>
        <v>0</v>
      </c>
    </row>
    <row r="325" spans="1:26" x14ac:dyDescent="0.25">
      <c r="A325">
        <v>332</v>
      </c>
      <c r="B325" t="s">
        <v>180</v>
      </c>
      <c r="C325">
        <v>70300</v>
      </c>
      <c r="D325">
        <v>157</v>
      </c>
      <c r="E325">
        <v>0</v>
      </c>
      <c r="F325">
        <v>5</v>
      </c>
      <c r="G325">
        <v>3</v>
      </c>
      <c r="H325">
        <v>0</v>
      </c>
      <c r="I325">
        <v>8</v>
      </c>
      <c r="J325">
        <v>5</v>
      </c>
      <c r="K325">
        <v>4</v>
      </c>
      <c r="L325">
        <v>14</v>
      </c>
      <c r="M325">
        <v>0</v>
      </c>
      <c r="N325">
        <v>0</v>
      </c>
      <c r="O325">
        <v>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f t="shared" si="22"/>
        <v>1</v>
      </c>
      <c r="W325" s="10">
        <f>SUMIFS(Tabel132[Cluster],Tabel132[ID],A325)</f>
        <v>83</v>
      </c>
      <c r="X325">
        <f t="shared" si="23"/>
        <v>4.3574677779638284E-2</v>
      </c>
      <c r="Y325">
        <f t="shared" si="20"/>
        <v>4.333333333333333</v>
      </c>
      <c r="Z325">
        <f t="shared" si="21"/>
        <v>0.625</v>
      </c>
    </row>
    <row r="326" spans="1:26" x14ac:dyDescent="0.25">
      <c r="A326">
        <v>333</v>
      </c>
      <c r="B326" t="s">
        <v>181</v>
      </c>
      <c r="C326">
        <v>49900</v>
      </c>
      <c r="D326">
        <v>275</v>
      </c>
      <c r="E326">
        <v>0</v>
      </c>
      <c r="F326">
        <v>0</v>
      </c>
      <c r="G326">
        <v>4</v>
      </c>
      <c r="H326">
        <v>0</v>
      </c>
      <c r="I326">
        <v>0</v>
      </c>
      <c r="J326">
        <v>6</v>
      </c>
      <c r="K326">
        <v>10</v>
      </c>
      <c r="L326">
        <v>0</v>
      </c>
      <c r="M326">
        <v>0</v>
      </c>
      <c r="N326">
        <v>0</v>
      </c>
      <c r="O326">
        <v>315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24</v>
      </c>
      <c r="V326">
        <f t="shared" si="22"/>
        <v>1</v>
      </c>
      <c r="W326" s="10">
        <f>SUMIFS(Tabel132[Cluster],Tabel132[ID],A326)</f>
        <v>65</v>
      </c>
      <c r="X326">
        <f t="shared" si="23"/>
        <v>0.29111360835919453</v>
      </c>
      <c r="Y326">
        <f t="shared" si="20"/>
        <v>2.2222222222222223</v>
      </c>
      <c r="Z326">
        <f t="shared" si="21"/>
        <v>42.375</v>
      </c>
    </row>
    <row r="327" spans="1:26" x14ac:dyDescent="0.25">
      <c r="A327">
        <v>334</v>
      </c>
      <c r="B327" t="s">
        <v>748</v>
      </c>
      <c r="C327">
        <v>47700</v>
      </c>
      <c r="D327">
        <v>319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f t="shared" si="22"/>
        <v>0</v>
      </c>
      <c r="W327" s="10">
        <f>SUMIFS(Tabel132[Cluster],Tabel132[ID],A327)</f>
        <v>62</v>
      </c>
      <c r="X327" t="str">
        <f t="shared" si="23"/>
        <v/>
      </c>
      <c r="Y327">
        <f t="shared" si="20"/>
        <v>0</v>
      </c>
      <c r="Z327">
        <f t="shared" si="21"/>
        <v>0</v>
      </c>
    </row>
    <row r="328" spans="1:26" x14ac:dyDescent="0.25">
      <c r="A328">
        <v>335</v>
      </c>
      <c r="B328" t="s">
        <v>182</v>
      </c>
      <c r="C328">
        <v>28800</v>
      </c>
      <c r="D328">
        <v>922</v>
      </c>
      <c r="E328">
        <v>5782</v>
      </c>
      <c r="F328">
        <v>593</v>
      </c>
      <c r="G328">
        <v>301</v>
      </c>
      <c r="H328">
        <v>573</v>
      </c>
      <c r="I328">
        <v>796</v>
      </c>
      <c r="J328">
        <v>406</v>
      </c>
      <c r="K328">
        <v>1005</v>
      </c>
      <c r="L328">
        <v>2994</v>
      </c>
      <c r="M328">
        <v>1214</v>
      </c>
      <c r="N328">
        <v>1325</v>
      </c>
      <c r="O328">
        <v>715</v>
      </c>
      <c r="P328">
        <v>1258</v>
      </c>
      <c r="Q328">
        <v>485</v>
      </c>
      <c r="R328">
        <v>663</v>
      </c>
      <c r="S328">
        <v>1419</v>
      </c>
      <c r="T328">
        <v>994</v>
      </c>
      <c r="U328">
        <v>1074</v>
      </c>
      <c r="V328">
        <f t="shared" si="22"/>
        <v>1</v>
      </c>
      <c r="W328" s="10">
        <f>SUMIFS(Tabel132[Cluster],Tabel132[ID],A328)</f>
        <v>37</v>
      </c>
      <c r="X328">
        <f t="shared" si="23"/>
        <v>0.42776810441784352</v>
      </c>
      <c r="Y328">
        <f t="shared" si="20"/>
        <v>1518.2222222222222</v>
      </c>
      <c r="Z328">
        <f t="shared" si="21"/>
        <v>991.625</v>
      </c>
    </row>
    <row r="329" spans="1:26" x14ac:dyDescent="0.25">
      <c r="A329">
        <v>336</v>
      </c>
      <c r="B329" t="s">
        <v>749</v>
      </c>
      <c r="C329">
        <v>98600</v>
      </c>
      <c r="D329">
        <v>848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f t="shared" si="22"/>
        <v>0</v>
      </c>
      <c r="W329" s="10">
        <f>SUMIFS(Tabel132[Cluster],Tabel132[ID],A329)</f>
        <v>0</v>
      </c>
      <c r="X329" t="str">
        <f t="shared" si="23"/>
        <v/>
      </c>
      <c r="Y329">
        <f t="shared" si="20"/>
        <v>0</v>
      </c>
      <c r="Z329">
        <f t="shared" si="21"/>
        <v>0</v>
      </c>
    </row>
    <row r="330" spans="1:26" x14ac:dyDescent="0.25">
      <c r="A330">
        <v>337</v>
      </c>
      <c r="B330" t="s">
        <v>750</v>
      </c>
      <c r="C330">
        <v>4900</v>
      </c>
      <c r="D330">
        <v>322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f t="shared" si="22"/>
        <v>0</v>
      </c>
      <c r="W330" s="10">
        <f>SUMIFS(Tabel132[Cluster],Tabel132[ID],A330)</f>
        <v>7</v>
      </c>
      <c r="X330" t="str">
        <f t="shared" si="23"/>
        <v/>
      </c>
      <c r="Y330">
        <f t="shared" si="20"/>
        <v>0</v>
      </c>
      <c r="Z330">
        <f t="shared" si="21"/>
        <v>0</v>
      </c>
    </row>
    <row r="331" spans="1:26" x14ac:dyDescent="0.25">
      <c r="A331">
        <v>338</v>
      </c>
      <c r="B331" t="s">
        <v>751</v>
      </c>
      <c r="C331">
        <v>73800</v>
      </c>
      <c r="D331">
        <v>141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0</v>
      </c>
      <c r="L331">
        <v>0</v>
      </c>
      <c r="M331">
        <v>0</v>
      </c>
      <c r="N331">
        <v>0</v>
      </c>
      <c r="O331">
        <v>147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f t="shared" si="22"/>
        <v>1</v>
      </c>
      <c r="W331" s="10">
        <f>SUMIFS(Tabel132[Cluster],Tabel132[ID],A331)</f>
        <v>83</v>
      </c>
      <c r="X331">
        <f t="shared" si="23"/>
        <v>0.31528431874496277</v>
      </c>
      <c r="Y331">
        <f t="shared" si="20"/>
        <v>0.44444444444444442</v>
      </c>
      <c r="Z331">
        <f t="shared" si="21"/>
        <v>18.375</v>
      </c>
    </row>
    <row r="332" spans="1:26" x14ac:dyDescent="0.25">
      <c r="A332">
        <v>339</v>
      </c>
      <c r="B332" t="s">
        <v>752</v>
      </c>
      <c r="C332">
        <v>78600</v>
      </c>
      <c r="D332">
        <v>313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f t="shared" si="22"/>
        <v>0</v>
      </c>
      <c r="W332" s="10">
        <f>SUMIFS(Tabel132[Cluster],Tabel132[ID],A332)</f>
        <v>86</v>
      </c>
      <c r="X332" t="str">
        <f t="shared" si="23"/>
        <v/>
      </c>
      <c r="Y332">
        <f t="shared" si="20"/>
        <v>0</v>
      </c>
      <c r="Z332">
        <f t="shared" si="21"/>
        <v>0</v>
      </c>
    </row>
    <row r="333" spans="1:26" x14ac:dyDescent="0.25">
      <c r="A333">
        <v>340</v>
      </c>
      <c r="B333" t="s">
        <v>753</v>
      </c>
      <c r="C333">
        <v>27900</v>
      </c>
      <c r="D333">
        <v>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f t="shared" si="22"/>
        <v>0</v>
      </c>
      <c r="W333" s="10">
        <f>SUMIFS(Tabel132[Cluster],Tabel132[ID],A333)</f>
        <v>0</v>
      </c>
      <c r="X333" t="str">
        <f t="shared" si="23"/>
        <v/>
      </c>
      <c r="Y333">
        <f t="shared" si="20"/>
        <v>0</v>
      </c>
      <c r="Z333">
        <f t="shared" si="21"/>
        <v>0</v>
      </c>
    </row>
    <row r="334" spans="1:26" x14ac:dyDescent="0.25">
      <c r="A334">
        <v>341</v>
      </c>
      <c r="B334" t="s">
        <v>183</v>
      </c>
      <c r="C334">
        <v>113600</v>
      </c>
      <c r="D334">
        <v>824</v>
      </c>
      <c r="E334">
        <v>1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3</v>
      </c>
      <c r="L334">
        <v>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f t="shared" si="22"/>
        <v>1</v>
      </c>
      <c r="W334" s="10">
        <f>SUMIFS(Tabel132[Cluster],Tabel132[ID],A334)</f>
        <v>0</v>
      </c>
      <c r="X334">
        <f t="shared" si="23"/>
        <v>7.5041575919532352E-2</v>
      </c>
      <c r="Y334">
        <f t="shared" si="20"/>
        <v>1.4444444444444444</v>
      </c>
      <c r="Z334">
        <f t="shared" si="21"/>
        <v>0</v>
      </c>
    </row>
    <row r="335" spans="1:26" x14ac:dyDescent="0.25">
      <c r="A335">
        <v>342</v>
      </c>
      <c r="B335" t="s">
        <v>184</v>
      </c>
      <c r="C335">
        <v>52100</v>
      </c>
      <c r="D335">
        <v>835</v>
      </c>
      <c r="E335">
        <v>16242</v>
      </c>
      <c r="F335">
        <v>4786</v>
      </c>
      <c r="G335">
        <v>1356</v>
      </c>
      <c r="H335">
        <v>7739</v>
      </c>
      <c r="I335">
        <v>10659</v>
      </c>
      <c r="J335">
        <v>38170</v>
      </c>
      <c r="K335">
        <v>23063</v>
      </c>
      <c r="L335">
        <v>42468</v>
      </c>
      <c r="M335">
        <v>22547</v>
      </c>
      <c r="N335">
        <v>2777</v>
      </c>
      <c r="O335">
        <v>31015</v>
      </c>
      <c r="P335">
        <v>31617</v>
      </c>
      <c r="Q335">
        <v>3143</v>
      </c>
      <c r="R335">
        <v>35765</v>
      </c>
      <c r="S335">
        <v>6320</v>
      </c>
      <c r="T335">
        <v>3036</v>
      </c>
      <c r="U335">
        <v>21239</v>
      </c>
      <c r="V335">
        <f t="shared" si="22"/>
        <v>1</v>
      </c>
      <c r="W335" s="10">
        <f>SUMIFS(Tabel132[Cluster],Tabel132[ID],A335)</f>
        <v>72</v>
      </c>
      <c r="X335">
        <f t="shared" si="23"/>
        <v>0.81294001224534007</v>
      </c>
      <c r="Y335">
        <f t="shared" si="20"/>
        <v>18558.888888888891</v>
      </c>
      <c r="Z335">
        <f t="shared" si="21"/>
        <v>16864</v>
      </c>
    </row>
    <row r="336" spans="1:26" x14ac:dyDescent="0.25">
      <c r="A336">
        <v>343</v>
      </c>
      <c r="B336" t="s">
        <v>754</v>
      </c>
      <c r="C336">
        <v>63300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f t="shared" si="22"/>
        <v>0</v>
      </c>
      <c r="W336" s="10">
        <f>SUMIFS(Tabel132[Cluster],Tabel132[ID],A336)</f>
        <v>0</v>
      </c>
      <c r="X336" t="str">
        <f t="shared" si="23"/>
        <v/>
      </c>
      <c r="Y336">
        <f t="shared" si="20"/>
        <v>0</v>
      </c>
      <c r="Z336">
        <f t="shared" si="21"/>
        <v>0</v>
      </c>
    </row>
    <row r="337" spans="1:26" x14ac:dyDescent="0.25">
      <c r="A337">
        <v>344</v>
      </c>
      <c r="B337" t="s">
        <v>185</v>
      </c>
      <c r="C337">
        <v>24300</v>
      </c>
      <c r="D337">
        <v>111</v>
      </c>
      <c r="E337">
        <v>2888</v>
      </c>
      <c r="F337">
        <v>862</v>
      </c>
      <c r="G337">
        <v>1465</v>
      </c>
      <c r="H337">
        <v>1622</v>
      </c>
      <c r="I337">
        <v>3926</v>
      </c>
      <c r="J337">
        <v>3551</v>
      </c>
      <c r="K337">
        <v>1282</v>
      </c>
      <c r="L337">
        <v>7860</v>
      </c>
      <c r="M337">
        <v>4366</v>
      </c>
      <c r="N337">
        <v>2319</v>
      </c>
      <c r="O337">
        <v>3687</v>
      </c>
      <c r="P337">
        <v>2970</v>
      </c>
      <c r="Q337">
        <v>2635</v>
      </c>
      <c r="R337">
        <v>2575</v>
      </c>
      <c r="S337">
        <v>1980</v>
      </c>
      <c r="T337">
        <v>971</v>
      </c>
      <c r="U337">
        <v>2819</v>
      </c>
      <c r="V337">
        <f t="shared" si="22"/>
        <v>1</v>
      </c>
      <c r="W337" s="10">
        <f>SUMIFS(Tabel132[Cluster],Tabel132[ID],A337)</f>
        <v>31</v>
      </c>
      <c r="X337">
        <f t="shared" si="23"/>
        <v>0.47812342641534145</v>
      </c>
      <c r="Y337">
        <f t="shared" si="20"/>
        <v>3091.3333333333335</v>
      </c>
      <c r="Z337">
        <f t="shared" si="21"/>
        <v>2494.5</v>
      </c>
    </row>
    <row r="338" spans="1:26" x14ac:dyDescent="0.25">
      <c r="A338">
        <v>345</v>
      </c>
      <c r="B338" t="s">
        <v>755</v>
      </c>
      <c r="C338">
        <v>5600</v>
      </c>
      <c r="D338">
        <v>322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f t="shared" si="22"/>
        <v>0</v>
      </c>
      <c r="W338" s="10">
        <f>SUMIFS(Tabel132[Cluster],Tabel132[ID],A338)</f>
        <v>8</v>
      </c>
      <c r="X338" t="str">
        <f t="shared" si="23"/>
        <v/>
      </c>
      <c r="Y338">
        <f t="shared" si="20"/>
        <v>0</v>
      </c>
      <c r="Z338">
        <f t="shared" si="21"/>
        <v>0</v>
      </c>
    </row>
    <row r="339" spans="1:26" x14ac:dyDescent="0.25">
      <c r="A339">
        <v>346</v>
      </c>
      <c r="B339" t="s">
        <v>756</v>
      </c>
      <c r="C339">
        <v>3000</v>
      </c>
      <c r="D339">
        <v>322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f t="shared" si="22"/>
        <v>0</v>
      </c>
      <c r="W339" s="10">
        <f>SUMIFS(Tabel132[Cluster],Tabel132[ID],A339)</f>
        <v>0</v>
      </c>
      <c r="X339" t="str">
        <f t="shared" si="23"/>
        <v/>
      </c>
      <c r="Y339">
        <f t="shared" si="20"/>
        <v>0</v>
      </c>
      <c r="Z339">
        <f t="shared" si="21"/>
        <v>0</v>
      </c>
    </row>
    <row r="340" spans="1:26" x14ac:dyDescent="0.25">
      <c r="A340">
        <v>347</v>
      </c>
      <c r="B340" t="s">
        <v>186</v>
      </c>
      <c r="C340">
        <v>73600</v>
      </c>
      <c r="D340">
        <v>141</v>
      </c>
      <c r="E340">
        <v>2</v>
      </c>
      <c r="F340">
        <v>0</v>
      </c>
      <c r="G340">
        <v>2</v>
      </c>
      <c r="H340">
        <v>6</v>
      </c>
      <c r="I340">
        <v>36</v>
      </c>
      <c r="J340">
        <v>2</v>
      </c>
      <c r="K340">
        <v>25</v>
      </c>
      <c r="L340">
        <v>66</v>
      </c>
      <c r="M340">
        <v>0</v>
      </c>
      <c r="N340">
        <v>0</v>
      </c>
      <c r="O340">
        <v>370</v>
      </c>
      <c r="P340">
        <v>0</v>
      </c>
      <c r="Q340">
        <v>0</v>
      </c>
      <c r="R340">
        <v>0</v>
      </c>
      <c r="S340">
        <v>0</v>
      </c>
      <c r="T340">
        <v>5</v>
      </c>
      <c r="U340">
        <v>6</v>
      </c>
      <c r="V340">
        <f t="shared" si="22"/>
        <v>1</v>
      </c>
      <c r="W340" s="10">
        <f>SUMIFS(Tabel132[Cluster],Tabel132[ID],A340)</f>
        <v>83</v>
      </c>
      <c r="X340">
        <f t="shared" si="23"/>
        <v>0.47582266386093997</v>
      </c>
      <c r="Y340">
        <f t="shared" si="20"/>
        <v>15.444444444444445</v>
      </c>
      <c r="Z340">
        <f t="shared" si="21"/>
        <v>47.625</v>
      </c>
    </row>
    <row r="341" spans="1:26" x14ac:dyDescent="0.25">
      <c r="A341">
        <v>348</v>
      </c>
      <c r="B341" t="s">
        <v>757</v>
      </c>
      <c r="C341">
        <v>83700</v>
      </c>
      <c r="D341">
        <v>313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f t="shared" si="22"/>
        <v>0</v>
      </c>
      <c r="W341" s="10">
        <f>SUMIFS(Tabel132[Cluster],Tabel132[ID],A341)</f>
        <v>92</v>
      </c>
      <c r="X341" t="str">
        <f t="shared" si="23"/>
        <v/>
      </c>
      <c r="Y341">
        <f t="shared" si="20"/>
        <v>0</v>
      </c>
      <c r="Z341">
        <f t="shared" si="21"/>
        <v>0</v>
      </c>
    </row>
    <row r="342" spans="1:26" x14ac:dyDescent="0.25">
      <c r="A342">
        <v>349</v>
      </c>
      <c r="B342" t="s">
        <v>758</v>
      </c>
      <c r="C342">
        <v>113100</v>
      </c>
      <c r="D342">
        <v>824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f t="shared" si="22"/>
        <v>0</v>
      </c>
      <c r="W342" s="10">
        <f>SUMIFS(Tabel132[Cluster],Tabel132[ID],A342)</f>
        <v>0</v>
      </c>
      <c r="X342" t="str">
        <f t="shared" si="23"/>
        <v/>
      </c>
      <c r="Y342">
        <f t="shared" si="20"/>
        <v>0</v>
      </c>
      <c r="Z342">
        <f t="shared" si="21"/>
        <v>0</v>
      </c>
    </row>
    <row r="343" spans="1:26" x14ac:dyDescent="0.25">
      <c r="A343">
        <v>350</v>
      </c>
      <c r="B343" t="s">
        <v>187</v>
      </c>
      <c r="C343">
        <v>89200</v>
      </c>
      <c r="D343">
        <v>1117</v>
      </c>
      <c r="E343">
        <v>460</v>
      </c>
      <c r="F343">
        <v>35</v>
      </c>
      <c r="G343">
        <v>45</v>
      </c>
      <c r="H343">
        <v>60</v>
      </c>
      <c r="I343">
        <v>449</v>
      </c>
      <c r="J343">
        <v>518</v>
      </c>
      <c r="K343">
        <v>121</v>
      </c>
      <c r="L343">
        <v>15</v>
      </c>
      <c r="M343">
        <v>208</v>
      </c>
      <c r="N343">
        <v>10</v>
      </c>
      <c r="O343">
        <v>16</v>
      </c>
      <c r="P343">
        <v>93</v>
      </c>
      <c r="Q343">
        <v>30</v>
      </c>
      <c r="R343">
        <v>504</v>
      </c>
      <c r="S343">
        <v>32</v>
      </c>
      <c r="T343">
        <v>51</v>
      </c>
      <c r="U343">
        <v>381</v>
      </c>
      <c r="V343">
        <f t="shared" si="22"/>
        <v>1</v>
      </c>
      <c r="W343" s="10">
        <f>SUMIFS(Tabel132[Cluster],Tabel132[ID],A343)</f>
        <v>95</v>
      </c>
      <c r="X343">
        <f t="shared" si="23"/>
        <v>0.46501012100326933</v>
      </c>
      <c r="Y343">
        <f t="shared" si="20"/>
        <v>212.33333333333334</v>
      </c>
      <c r="Z343">
        <f t="shared" si="21"/>
        <v>139.625</v>
      </c>
    </row>
    <row r="344" spans="1:26" x14ac:dyDescent="0.25">
      <c r="A344">
        <v>351</v>
      </c>
      <c r="B344" t="s">
        <v>188</v>
      </c>
      <c r="C344">
        <v>52900</v>
      </c>
      <c r="D344">
        <v>809</v>
      </c>
      <c r="E344">
        <v>3157</v>
      </c>
      <c r="F344">
        <v>3296</v>
      </c>
      <c r="G344">
        <v>4452</v>
      </c>
      <c r="H344">
        <v>2060</v>
      </c>
      <c r="I344">
        <v>6064</v>
      </c>
      <c r="J344">
        <v>7826</v>
      </c>
      <c r="K344">
        <v>3182</v>
      </c>
      <c r="L344">
        <v>5786</v>
      </c>
      <c r="M344">
        <v>1809</v>
      </c>
      <c r="N344">
        <v>955</v>
      </c>
      <c r="O344">
        <v>11637</v>
      </c>
      <c r="P344">
        <v>2249</v>
      </c>
      <c r="Q344">
        <v>0</v>
      </c>
      <c r="R344">
        <v>5134</v>
      </c>
      <c r="S344">
        <v>256</v>
      </c>
      <c r="T344">
        <v>2705</v>
      </c>
      <c r="U344">
        <v>4697</v>
      </c>
      <c r="V344">
        <f t="shared" si="22"/>
        <v>1</v>
      </c>
      <c r="W344" s="10">
        <f>SUMIFS(Tabel132[Cluster],Tabel132[ID],A344)</f>
        <v>75</v>
      </c>
      <c r="X344">
        <f t="shared" si="23"/>
        <v>0.624067336408483</v>
      </c>
      <c r="Y344">
        <f t="shared" si="20"/>
        <v>4181.333333333333</v>
      </c>
      <c r="Z344">
        <f t="shared" si="21"/>
        <v>3454.125</v>
      </c>
    </row>
    <row r="345" spans="1:26" x14ac:dyDescent="0.25">
      <c r="A345">
        <v>352</v>
      </c>
      <c r="B345" t="s">
        <v>759</v>
      </c>
      <c r="C345">
        <v>21100</v>
      </c>
      <c r="D345">
        <v>714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f t="shared" si="22"/>
        <v>0</v>
      </c>
      <c r="W345" s="10">
        <f>SUMIFS(Tabel132[Cluster],Tabel132[ID],A345)</f>
        <v>0</v>
      </c>
      <c r="X345" t="str">
        <f t="shared" si="23"/>
        <v/>
      </c>
      <c r="Y345">
        <f t="shared" si="20"/>
        <v>0</v>
      </c>
      <c r="Z345">
        <f t="shared" si="21"/>
        <v>0</v>
      </c>
    </row>
    <row r="346" spans="1:26" x14ac:dyDescent="0.25">
      <c r="A346">
        <v>353</v>
      </c>
      <c r="B346" t="s">
        <v>760</v>
      </c>
      <c r="C346">
        <v>3500</v>
      </c>
      <c r="D346">
        <v>322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f t="shared" si="22"/>
        <v>0</v>
      </c>
      <c r="W346" s="10">
        <f>SUMIFS(Tabel132[Cluster],Tabel132[ID],A346)</f>
        <v>5</v>
      </c>
      <c r="X346" t="str">
        <f t="shared" si="23"/>
        <v/>
      </c>
      <c r="Y346">
        <f t="shared" si="20"/>
        <v>0</v>
      </c>
      <c r="Z346">
        <f t="shared" si="21"/>
        <v>0</v>
      </c>
    </row>
    <row r="347" spans="1:26" x14ac:dyDescent="0.25">
      <c r="A347">
        <v>354</v>
      </c>
      <c r="B347" t="s">
        <v>189</v>
      </c>
      <c r="C347">
        <v>89400</v>
      </c>
      <c r="D347">
        <v>1065</v>
      </c>
      <c r="E347">
        <v>84972</v>
      </c>
      <c r="F347">
        <v>25479</v>
      </c>
      <c r="G347">
        <v>16396</v>
      </c>
      <c r="H347">
        <v>19244</v>
      </c>
      <c r="I347">
        <v>24237</v>
      </c>
      <c r="J347">
        <v>20668</v>
      </c>
      <c r="K347">
        <v>5464</v>
      </c>
      <c r="L347">
        <v>10872</v>
      </c>
      <c r="M347">
        <v>11046</v>
      </c>
      <c r="N347">
        <v>12603</v>
      </c>
      <c r="O347">
        <v>40963</v>
      </c>
      <c r="P347">
        <v>17804</v>
      </c>
      <c r="Q347">
        <v>26965</v>
      </c>
      <c r="R347">
        <v>20079</v>
      </c>
      <c r="S347">
        <v>10437</v>
      </c>
      <c r="T347">
        <v>4619</v>
      </c>
      <c r="U347">
        <v>48766</v>
      </c>
      <c r="V347">
        <f t="shared" si="22"/>
        <v>1</v>
      </c>
      <c r="W347" s="10">
        <f>SUMIFS(Tabel132[Cluster],Tabel132[ID],A347)</f>
        <v>95</v>
      </c>
      <c r="X347">
        <f t="shared" si="23"/>
        <v>0.88192723421639319</v>
      </c>
      <c r="Y347">
        <f t="shared" si="20"/>
        <v>24264.222222222223</v>
      </c>
      <c r="Z347">
        <f t="shared" si="21"/>
        <v>22779.5</v>
      </c>
    </row>
    <row r="348" spans="1:26" x14ac:dyDescent="0.25">
      <c r="A348">
        <v>355</v>
      </c>
      <c r="B348" t="s">
        <v>761</v>
      </c>
      <c r="C348">
        <v>24500</v>
      </c>
      <c r="D348">
        <v>111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f t="shared" si="22"/>
        <v>0</v>
      </c>
      <c r="W348" s="10">
        <f>SUMIFS(Tabel132[Cluster],Tabel132[ID],A348)</f>
        <v>31</v>
      </c>
      <c r="X348" t="str">
        <f t="shared" si="23"/>
        <v/>
      </c>
      <c r="Y348">
        <f t="shared" si="20"/>
        <v>0</v>
      </c>
      <c r="Z348">
        <f t="shared" si="21"/>
        <v>0</v>
      </c>
    </row>
    <row r="349" spans="1:26" x14ac:dyDescent="0.25">
      <c r="A349">
        <v>356</v>
      </c>
      <c r="B349" t="s">
        <v>190</v>
      </c>
      <c r="C349">
        <v>77600</v>
      </c>
      <c r="D349">
        <v>290</v>
      </c>
      <c r="E349">
        <v>207</v>
      </c>
      <c r="F349">
        <v>1</v>
      </c>
      <c r="G349">
        <v>4</v>
      </c>
      <c r="H349">
        <v>3</v>
      </c>
      <c r="I349">
        <v>52</v>
      </c>
      <c r="J349">
        <v>58</v>
      </c>
      <c r="K349">
        <v>116</v>
      </c>
      <c r="L349">
        <v>90</v>
      </c>
      <c r="M349">
        <v>7</v>
      </c>
      <c r="N349">
        <v>5</v>
      </c>
      <c r="O349">
        <v>61</v>
      </c>
      <c r="P349">
        <v>259</v>
      </c>
      <c r="Q349">
        <v>0</v>
      </c>
      <c r="R349">
        <v>93</v>
      </c>
      <c r="S349">
        <v>3</v>
      </c>
      <c r="T349">
        <v>34</v>
      </c>
      <c r="U349">
        <v>23</v>
      </c>
      <c r="V349">
        <f t="shared" si="22"/>
        <v>1</v>
      </c>
      <c r="W349" s="10">
        <f>SUMIFS(Tabel132[Cluster],Tabel132[ID],A349)</f>
        <v>85</v>
      </c>
      <c r="X349">
        <f t="shared" si="23"/>
        <v>0.99942405851935256</v>
      </c>
      <c r="Y349">
        <f t="shared" si="20"/>
        <v>59.777777777777779</v>
      </c>
      <c r="Z349">
        <f t="shared" si="21"/>
        <v>59.75</v>
      </c>
    </row>
    <row r="350" spans="1:26" x14ac:dyDescent="0.25">
      <c r="A350">
        <v>357</v>
      </c>
      <c r="B350" t="s">
        <v>762</v>
      </c>
      <c r="C350">
        <v>98900</v>
      </c>
      <c r="D350">
        <v>848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f t="shared" si="22"/>
        <v>0</v>
      </c>
      <c r="W350" s="10">
        <f>SUMIFS(Tabel132[Cluster],Tabel132[ID],A350)</f>
        <v>0</v>
      </c>
      <c r="X350" t="str">
        <f t="shared" si="23"/>
        <v/>
      </c>
      <c r="Y350">
        <f t="shared" si="20"/>
        <v>0</v>
      </c>
      <c r="Z350">
        <f t="shared" si="21"/>
        <v>0</v>
      </c>
    </row>
    <row r="351" spans="1:26" x14ac:dyDescent="0.25">
      <c r="A351">
        <v>358</v>
      </c>
      <c r="B351" t="s">
        <v>191</v>
      </c>
      <c r="C351">
        <v>89300</v>
      </c>
      <c r="D351">
        <v>1117</v>
      </c>
      <c r="E351">
        <v>1300</v>
      </c>
      <c r="F351">
        <v>50</v>
      </c>
      <c r="G351">
        <v>132</v>
      </c>
      <c r="H351">
        <v>2</v>
      </c>
      <c r="I351">
        <v>810</v>
      </c>
      <c r="J351">
        <v>923</v>
      </c>
      <c r="K351">
        <v>224</v>
      </c>
      <c r="L351">
        <v>169</v>
      </c>
      <c r="M351">
        <v>155</v>
      </c>
      <c r="N351">
        <v>48</v>
      </c>
      <c r="O351">
        <v>193</v>
      </c>
      <c r="P351">
        <v>61</v>
      </c>
      <c r="Q351">
        <v>27</v>
      </c>
      <c r="R351">
        <v>811</v>
      </c>
      <c r="S351">
        <v>15</v>
      </c>
      <c r="T351">
        <v>105</v>
      </c>
      <c r="U351">
        <v>1056</v>
      </c>
      <c r="V351">
        <f t="shared" si="22"/>
        <v>1</v>
      </c>
      <c r="W351" s="10">
        <f>SUMIFS(Tabel132[Cluster],Tabel132[ID],A351)</f>
        <v>95</v>
      </c>
      <c r="X351">
        <f t="shared" si="23"/>
        <v>0.55574115682794811</v>
      </c>
      <c r="Y351">
        <f t="shared" si="20"/>
        <v>418.33333333333331</v>
      </c>
      <c r="Z351">
        <f t="shared" si="21"/>
        <v>289.5</v>
      </c>
    </row>
    <row r="352" spans="1:26" x14ac:dyDescent="0.25">
      <c r="A352">
        <v>359</v>
      </c>
      <c r="B352" t="s">
        <v>763</v>
      </c>
      <c r="C352">
        <v>53000</v>
      </c>
      <c r="D352">
        <v>351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f t="shared" si="22"/>
        <v>0</v>
      </c>
      <c r="W352" s="10">
        <f>SUMIFS(Tabel132[Cluster],Tabel132[ID],A352)</f>
        <v>75</v>
      </c>
      <c r="X352" t="str">
        <f t="shared" si="23"/>
        <v/>
      </c>
      <c r="Y352">
        <f t="shared" si="20"/>
        <v>0</v>
      </c>
      <c r="Z352">
        <f t="shared" si="21"/>
        <v>0</v>
      </c>
    </row>
    <row r="353" spans="1:26" x14ac:dyDescent="0.25">
      <c r="A353">
        <v>360</v>
      </c>
      <c r="B353" t="s">
        <v>764</v>
      </c>
      <c r="C353">
        <v>33300</v>
      </c>
      <c r="D353">
        <v>814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f t="shared" si="22"/>
        <v>0</v>
      </c>
      <c r="W353" s="10">
        <f>SUMIFS(Tabel132[Cluster],Tabel132[ID],A353)</f>
        <v>42</v>
      </c>
      <c r="X353" t="str">
        <f t="shared" si="23"/>
        <v/>
      </c>
      <c r="Y353">
        <f t="shared" si="20"/>
        <v>0</v>
      </c>
      <c r="Z353">
        <f t="shared" si="21"/>
        <v>0</v>
      </c>
    </row>
    <row r="354" spans="1:26" x14ac:dyDescent="0.25">
      <c r="A354">
        <v>361</v>
      </c>
      <c r="B354" t="s">
        <v>765</v>
      </c>
      <c r="C354">
        <v>7000</v>
      </c>
      <c r="D354">
        <v>322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f t="shared" si="22"/>
        <v>0</v>
      </c>
      <c r="W354" s="10">
        <f>SUMIFS(Tabel132[Cluster],Tabel132[ID],A354)</f>
        <v>10</v>
      </c>
      <c r="X354" t="str">
        <f t="shared" si="23"/>
        <v/>
      </c>
      <c r="Y354">
        <f t="shared" si="20"/>
        <v>0</v>
      </c>
      <c r="Z354">
        <f t="shared" si="21"/>
        <v>0</v>
      </c>
    </row>
    <row r="355" spans="1:26" x14ac:dyDescent="0.25">
      <c r="A355">
        <v>362</v>
      </c>
      <c r="B355" t="s">
        <v>192</v>
      </c>
      <c r="C355">
        <v>67300</v>
      </c>
      <c r="D355">
        <v>444</v>
      </c>
      <c r="E355">
        <v>3294</v>
      </c>
      <c r="F355">
        <v>84</v>
      </c>
      <c r="G355">
        <v>68</v>
      </c>
      <c r="H355">
        <v>4</v>
      </c>
      <c r="I355">
        <v>355</v>
      </c>
      <c r="J355">
        <v>8249</v>
      </c>
      <c r="K355">
        <v>1034</v>
      </c>
      <c r="L355">
        <v>295</v>
      </c>
      <c r="M355">
        <v>133</v>
      </c>
      <c r="N355">
        <v>433</v>
      </c>
      <c r="O355">
        <v>10717</v>
      </c>
      <c r="P355">
        <v>5</v>
      </c>
      <c r="Q355">
        <v>0</v>
      </c>
      <c r="R355">
        <v>1251</v>
      </c>
      <c r="S355">
        <v>3</v>
      </c>
      <c r="T355">
        <v>34</v>
      </c>
      <c r="U355">
        <v>2481</v>
      </c>
      <c r="V355">
        <f t="shared" si="22"/>
        <v>1</v>
      </c>
      <c r="W355" s="10">
        <f>SUMIFS(Tabel132[Cluster],Tabel132[ID],A355)</f>
        <v>80</v>
      </c>
      <c r="X355">
        <f t="shared" si="23"/>
        <v>0.81892306122744873</v>
      </c>
      <c r="Y355">
        <f t="shared" si="20"/>
        <v>1501.7777777777778</v>
      </c>
      <c r="Z355">
        <f t="shared" si="21"/>
        <v>1865.5</v>
      </c>
    </row>
    <row r="356" spans="1:26" x14ac:dyDescent="0.25">
      <c r="A356">
        <v>363</v>
      </c>
      <c r="B356" t="s">
        <v>193</v>
      </c>
      <c r="C356">
        <v>20500</v>
      </c>
      <c r="D356">
        <v>972</v>
      </c>
      <c r="E356">
        <v>4305</v>
      </c>
      <c r="F356">
        <v>1472</v>
      </c>
      <c r="G356">
        <v>3145</v>
      </c>
      <c r="H356">
        <v>769</v>
      </c>
      <c r="I356">
        <v>497</v>
      </c>
      <c r="J356">
        <v>892</v>
      </c>
      <c r="K356">
        <v>1343</v>
      </c>
      <c r="L356">
        <v>1</v>
      </c>
      <c r="M356">
        <v>507</v>
      </c>
      <c r="N356">
        <v>839</v>
      </c>
      <c r="O356">
        <v>1031</v>
      </c>
      <c r="P356">
        <v>2447</v>
      </c>
      <c r="Q356">
        <v>6</v>
      </c>
      <c r="R356">
        <v>0</v>
      </c>
      <c r="S356">
        <v>862</v>
      </c>
      <c r="T356">
        <v>485</v>
      </c>
      <c r="U356">
        <v>1643</v>
      </c>
      <c r="V356">
        <f t="shared" si="22"/>
        <v>1</v>
      </c>
      <c r="W356" s="10">
        <f>SUMIFS(Tabel132[Cluster],Tabel132[ID],A356)</f>
        <v>25</v>
      </c>
      <c r="X356">
        <f t="shared" si="23"/>
        <v>0.37157113608006731</v>
      </c>
      <c r="Y356">
        <f t="shared" si="20"/>
        <v>1436.7777777777778</v>
      </c>
      <c r="Z356">
        <f t="shared" si="21"/>
        <v>914.125</v>
      </c>
    </row>
    <row r="357" spans="1:26" x14ac:dyDescent="0.25">
      <c r="A357">
        <v>364</v>
      </c>
      <c r="B357" t="s">
        <v>194</v>
      </c>
      <c r="C357">
        <v>77700</v>
      </c>
      <c r="D357">
        <v>290</v>
      </c>
      <c r="E357">
        <v>838</v>
      </c>
      <c r="F357">
        <v>53</v>
      </c>
      <c r="G357">
        <v>122</v>
      </c>
      <c r="H357">
        <v>8</v>
      </c>
      <c r="I357">
        <v>170</v>
      </c>
      <c r="J357">
        <v>133</v>
      </c>
      <c r="K357">
        <v>65</v>
      </c>
      <c r="L357">
        <v>380</v>
      </c>
      <c r="M357">
        <v>22</v>
      </c>
      <c r="N357">
        <v>18</v>
      </c>
      <c r="O357">
        <v>71</v>
      </c>
      <c r="P357">
        <v>404</v>
      </c>
      <c r="Q357">
        <v>0</v>
      </c>
      <c r="R357">
        <v>81</v>
      </c>
      <c r="S357">
        <v>2</v>
      </c>
      <c r="T357">
        <v>117</v>
      </c>
      <c r="U357">
        <v>94</v>
      </c>
      <c r="V357">
        <f t="shared" si="22"/>
        <v>1</v>
      </c>
      <c r="W357" s="10">
        <f>SUMIFS(Tabel132[Cluster],Tabel132[ID],A357)</f>
        <v>85</v>
      </c>
      <c r="X357">
        <f t="shared" si="23"/>
        <v>0.34601281588981125</v>
      </c>
      <c r="Y357">
        <f t="shared" si="20"/>
        <v>199</v>
      </c>
      <c r="Z357">
        <f t="shared" si="21"/>
        <v>98.375</v>
      </c>
    </row>
    <row r="358" spans="1:26" x14ac:dyDescent="0.25">
      <c r="A358">
        <v>365</v>
      </c>
      <c r="B358" t="s">
        <v>766</v>
      </c>
      <c r="C358">
        <v>108400</v>
      </c>
      <c r="D358">
        <v>896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f t="shared" si="22"/>
        <v>0</v>
      </c>
      <c r="W358" s="10">
        <f>SUMIFS(Tabel132[Cluster],Tabel132[ID],A358)</f>
        <v>0</v>
      </c>
      <c r="X358" t="str">
        <f t="shared" si="23"/>
        <v/>
      </c>
      <c r="Y358">
        <f t="shared" si="20"/>
        <v>0</v>
      </c>
      <c r="Z358">
        <f t="shared" si="21"/>
        <v>0</v>
      </c>
    </row>
    <row r="359" spans="1:26" x14ac:dyDescent="0.25">
      <c r="A359">
        <v>366</v>
      </c>
      <c r="B359" t="s">
        <v>195</v>
      </c>
      <c r="C359">
        <v>67700</v>
      </c>
      <c r="D359">
        <v>444</v>
      </c>
      <c r="E359">
        <v>89</v>
      </c>
      <c r="F359">
        <v>13</v>
      </c>
      <c r="G359">
        <v>13</v>
      </c>
      <c r="H359">
        <v>0</v>
      </c>
      <c r="I359">
        <v>120</v>
      </c>
      <c r="J359">
        <v>679</v>
      </c>
      <c r="K359">
        <v>45</v>
      </c>
      <c r="L359">
        <v>72</v>
      </c>
      <c r="M359">
        <v>0</v>
      </c>
      <c r="N359">
        <v>3</v>
      </c>
      <c r="O359">
        <v>1356</v>
      </c>
      <c r="P359">
        <v>0</v>
      </c>
      <c r="Q359">
        <v>0</v>
      </c>
      <c r="R359">
        <v>7</v>
      </c>
      <c r="S359">
        <v>0</v>
      </c>
      <c r="T359">
        <v>0</v>
      </c>
      <c r="U359">
        <v>83</v>
      </c>
      <c r="V359">
        <f t="shared" si="22"/>
        <v>1</v>
      </c>
      <c r="W359" s="10">
        <f>SUMIFS(Tabel132[Cluster],Tabel132[ID],A359)</f>
        <v>80</v>
      </c>
      <c r="X359">
        <f t="shared" si="23"/>
        <v>0.70972286248892447</v>
      </c>
      <c r="Y359">
        <f t="shared" si="20"/>
        <v>114.55555555555556</v>
      </c>
      <c r="Z359">
        <f t="shared" si="21"/>
        <v>181.125</v>
      </c>
    </row>
    <row r="360" spans="1:26" x14ac:dyDescent="0.25">
      <c r="A360">
        <v>367</v>
      </c>
      <c r="B360" t="s">
        <v>767</v>
      </c>
      <c r="C360">
        <v>54000</v>
      </c>
      <c r="D360">
        <v>351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f t="shared" si="22"/>
        <v>0</v>
      </c>
      <c r="W360" s="10">
        <f>SUMIFS(Tabel132[Cluster],Tabel132[ID],A360)</f>
        <v>75</v>
      </c>
      <c r="X360" t="str">
        <f t="shared" si="23"/>
        <v/>
      </c>
      <c r="Y360">
        <f t="shared" si="20"/>
        <v>0</v>
      </c>
      <c r="Z360">
        <f t="shared" si="21"/>
        <v>0</v>
      </c>
    </row>
    <row r="361" spans="1:26" x14ac:dyDescent="0.25">
      <c r="A361">
        <v>368</v>
      </c>
      <c r="B361" t="s">
        <v>196</v>
      </c>
      <c r="C361">
        <v>28900</v>
      </c>
      <c r="D361">
        <v>922</v>
      </c>
      <c r="E361">
        <v>1649</v>
      </c>
      <c r="F361">
        <v>288</v>
      </c>
      <c r="G361">
        <v>25</v>
      </c>
      <c r="H361">
        <v>233</v>
      </c>
      <c r="I361">
        <v>245</v>
      </c>
      <c r="J361">
        <v>164</v>
      </c>
      <c r="K361">
        <v>170</v>
      </c>
      <c r="L361">
        <v>496</v>
      </c>
      <c r="M361">
        <v>566</v>
      </c>
      <c r="N361">
        <v>225</v>
      </c>
      <c r="O361">
        <v>307</v>
      </c>
      <c r="P361">
        <v>521</v>
      </c>
      <c r="Q361">
        <v>113</v>
      </c>
      <c r="R361">
        <v>220</v>
      </c>
      <c r="S361">
        <v>421</v>
      </c>
      <c r="T361">
        <v>251</v>
      </c>
      <c r="U361">
        <v>263</v>
      </c>
      <c r="V361">
        <f t="shared" si="22"/>
        <v>1</v>
      </c>
      <c r="W361" s="10">
        <f>SUMIFS(Tabel132[Cluster],Tabel132[ID],A361)</f>
        <v>37</v>
      </c>
      <c r="X361">
        <f t="shared" si="23"/>
        <v>0.45691431876653643</v>
      </c>
      <c r="Y361">
        <f t="shared" si="20"/>
        <v>426.22222222222223</v>
      </c>
      <c r="Z361">
        <f t="shared" si="21"/>
        <v>290.125</v>
      </c>
    </row>
    <row r="362" spans="1:26" x14ac:dyDescent="0.25">
      <c r="A362">
        <v>369</v>
      </c>
      <c r="B362" t="s">
        <v>768</v>
      </c>
      <c r="C362">
        <v>6300</v>
      </c>
      <c r="D362">
        <v>322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f t="shared" si="22"/>
        <v>0</v>
      </c>
      <c r="W362" s="10">
        <f>SUMIFS(Tabel132[Cluster],Tabel132[ID],A362)</f>
        <v>9</v>
      </c>
      <c r="X362" t="str">
        <f t="shared" si="23"/>
        <v/>
      </c>
      <c r="Y362">
        <f t="shared" si="20"/>
        <v>0</v>
      </c>
      <c r="Z362">
        <f t="shared" si="21"/>
        <v>0</v>
      </c>
    </row>
    <row r="363" spans="1:26" x14ac:dyDescent="0.25">
      <c r="A363">
        <v>370</v>
      </c>
      <c r="B363" t="s">
        <v>769</v>
      </c>
      <c r="C363">
        <v>92200</v>
      </c>
      <c r="D363">
        <v>354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f t="shared" si="22"/>
        <v>0</v>
      </c>
      <c r="W363" s="10">
        <f>SUMIFS(Tabel132[Cluster],Tabel132[ID],A363)</f>
        <v>96</v>
      </c>
      <c r="X363" t="str">
        <f t="shared" si="23"/>
        <v/>
      </c>
      <c r="Y363">
        <f t="shared" si="20"/>
        <v>0</v>
      </c>
      <c r="Z363">
        <f t="shared" si="21"/>
        <v>0</v>
      </c>
    </row>
    <row r="364" spans="1:26" x14ac:dyDescent="0.25">
      <c r="A364">
        <v>371</v>
      </c>
      <c r="B364" t="s">
        <v>770</v>
      </c>
      <c r="C364">
        <v>44000</v>
      </c>
      <c r="D364">
        <v>934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f t="shared" si="22"/>
        <v>0</v>
      </c>
      <c r="W364" s="10">
        <f>SUMIFS(Tabel132[Cluster],Tabel132[ID],A364)</f>
        <v>56</v>
      </c>
      <c r="X364" t="str">
        <f t="shared" si="23"/>
        <v/>
      </c>
      <c r="Y364">
        <f t="shared" si="20"/>
        <v>0</v>
      </c>
      <c r="Z364">
        <f t="shared" si="21"/>
        <v>0</v>
      </c>
    </row>
    <row r="365" spans="1:26" x14ac:dyDescent="0.25">
      <c r="A365">
        <v>372</v>
      </c>
      <c r="B365" t="s">
        <v>197</v>
      </c>
      <c r="C365">
        <v>93400</v>
      </c>
      <c r="D365">
        <v>370</v>
      </c>
      <c r="E365">
        <v>74</v>
      </c>
      <c r="F365">
        <v>37</v>
      </c>
      <c r="G365">
        <v>13</v>
      </c>
      <c r="H365">
        <v>5</v>
      </c>
      <c r="I365">
        <v>37</v>
      </c>
      <c r="J365">
        <v>16</v>
      </c>
      <c r="K365">
        <v>40</v>
      </c>
      <c r="L365">
        <v>48</v>
      </c>
      <c r="M365">
        <v>106</v>
      </c>
      <c r="N365">
        <v>59</v>
      </c>
      <c r="O365">
        <v>184</v>
      </c>
      <c r="P365">
        <v>90</v>
      </c>
      <c r="Q365">
        <v>0</v>
      </c>
      <c r="R365">
        <v>108</v>
      </c>
      <c r="S365">
        <v>42</v>
      </c>
      <c r="T365">
        <v>0</v>
      </c>
      <c r="U365">
        <v>40</v>
      </c>
      <c r="V365">
        <f t="shared" si="22"/>
        <v>1</v>
      </c>
      <c r="W365" s="10">
        <f>SUMIFS(Tabel132[Cluster],Tabel132[ID],A365)</f>
        <v>96</v>
      </c>
      <c r="X365">
        <f t="shared" si="23"/>
        <v>0.32641884506104157</v>
      </c>
      <c r="Y365">
        <f t="shared" si="20"/>
        <v>41.777777777777779</v>
      </c>
      <c r="Z365">
        <f t="shared" si="21"/>
        <v>65.375</v>
      </c>
    </row>
    <row r="366" spans="1:26" x14ac:dyDescent="0.25">
      <c r="A366">
        <v>373</v>
      </c>
      <c r="B366" t="s">
        <v>771</v>
      </c>
      <c r="C366">
        <v>105800</v>
      </c>
      <c r="D366">
        <v>752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f t="shared" si="22"/>
        <v>0</v>
      </c>
      <c r="W366" s="10">
        <f>SUMIFS(Tabel132[Cluster],Tabel132[ID],A366)</f>
        <v>0</v>
      </c>
      <c r="X366" t="str">
        <f t="shared" si="23"/>
        <v/>
      </c>
      <c r="Y366">
        <f t="shared" si="20"/>
        <v>0</v>
      </c>
      <c r="Z366">
        <f t="shared" si="21"/>
        <v>0</v>
      </c>
    </row>
    <row r="367" spans="1:26" x14ac:dyDescent="0.25">
      <c r="A367">
        <v>374</v>
      </c>
      <c r="B367" t="s">
        <v>198</v>
      </c>
      <c r="C367">
        <v>83800</v>
      </c>
      <c r="D367">
        <v>348</v>
      </c>
      <c r="E367">
        <v>3522</v>
      </c>
      <c r="F367">
        <v>85</v>
      </c>
      <c r="G367">
        <v>23</v>
      </c>
      <c r="H367">
        <v>22</v>
      </c>
      <c r="I367">
        <v>1046</v>
      </c>
      <c r="J367">
        <v>1011</v>
      </c>
      <c r="K367">
        <v>1516</v>
      </c>
      <c r="L367">
        <v>1333</v>
      </c>
      <c r="M367">
        <v>1116</v>
      </c>
      <c r="N367">
        <v>371</v>
      </c>
      <c r="O367">
        <v>1112</v>
      </c>
      <c r="P367">
        <v>1329</v>
      </c>
      <c r="Q367">
        <v>108</v>
      </c>
      <c r="R367">
        <v>1437</v>
      </c>
      <c r="S367">
        <v>839</v>
      </c>
      <c r="T367">
        <v>19</v>
      </c>
      <c r="U367">
        <v>870</v>
      </c>
      <c r="V367">
        <f t="shared" si="22"/>
        <v>1</v>
      </c>
      <c r="W367" s="10">
        <f>SUMIFS(Tabel132[Cluster],Tabel132[ID],A367)</f>
        <v>92</v>
      </c>
      <c r="X367">
        <f t="shared" si="23"/>
        <v>0.47154321296727142</v>
      </c>
      <c r="Y367">
        <f t="shared" si="20"/>
        <v>1074.8888888888889</v>
      </c>
      <c r="Z367">
        <f t="shared" si="21"/>
        <v>760.625</v>
      </c>
    </row>
    <row r="368" spans="1:26" x14ac:dyDescent="0.25">
      <c r="A368">
        <v>375</v>
      </c>
      <c r="B368" t="s">
        <v>772</v>
      </c>
      <c r="C368">
        <v>37600</v>
      </c>
      <c r="D368">
        <v>1080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f t="shared" si="22"/>
        <v>0</v>
      </c>
      <c r="W368" s="10">
        <f>SUMIFS(Tabel132[Cluster],Tabel132[ID],A368)</f>
        <v>0</v>
      </c>
      <c r="X368" t="str">
        <f t="shared" si="23"/>
        <v/>
      </c>
      <c r="Y368">
        <f t="shared" si="20"/>
        <v>0</v>
      </c>
      <c r="Z368">
        <f t="shared" si="21"/>
        <v>0</v>
      </c>
    </row>
    <row r="369" spans="1:26" x14ac:dyDescent="0.25">
      <c r="A369">
        <v>376</v>
      </c>
      <c r="B369" t="s">
        <v>773</v>
      </c>
      <c r="C369">
        <v>35400</v>
      </c>
      <c r="D369">
        <v>655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f t="shared" si="22"/>
        <v>0</v>
      </c>
      <c r="W369" s="10">
        <f>SUMIFS(Tabel132[Cluster],Tabel132[ID],A369)</f>
        <v>45</v>
      </c>
      <c r="X369" t="str">
        <f t="shared" si="23"/>
        <v/>
      </c>
      <c r="Y369">
        <f t="shared" si="20"/>
        <v>0</v>
      </c>
      <c r="Z369">
        <f t="shared" si="21"/>
        <v>0</v>
      </c>
    </row>
    <row r="370" spans="1:26" x14ac:dyDescent="0.25">
      <c r="A370">
        <v>377</v>
      </c>
      <c r="B370" t="s">
        <v>199</v>
      </c>
      <c r="C370">
        <v>17400</v>
      </c>
      <c r="D370">
        <v>425</v>
      </c>
      <c r="E370">
        <v>1197</v>
      </c>
      <c r="F370">
        <v>327</v>
      </c>
      <c r="G370">
        <v>395</v>
      </c>
      <c r="H370">
        <v>1233</v>
      </c>
      <c r="I370">
        <v>564</v>
      </c>
      <c r="J370">
        <v>901</v>
      </c>
      <c r="K370">
        <v>1666</v>
      </c>
      <c r="L370">
        <v>496</v>
      </c>
      <c r="M370">
        <v>266</v>
      </c>
      <c r="N370">
        <v>1085</v>
      </c>
      <c r="O370">
        <v>4873</v>
      </c>
      <c r="P370">
        <v>1621</v>
      </c>
      <c r="Q370">
        <v>660</v>
      </c>
      <c r="R370">
        <v>1240</v>
      </c>
      <c r="S370">
        <v>628</v>
      </c>
      <c r="T370">
        <v>609</v>
      </c>
      <c r="U370">
        <v>972</v>
      </c>
      <c r="V370">
        <f t="shared" si="22"/>
        <v>1</v>
      </c>
      <c r="W370" s="10">
        <f>SUMIFS(Tabel132[Cluster],Tabel132[ID],A370)</f>
        <v>21</v>
      </c>
      <c r="X370">
        <f t="shared" si="23"/>
        <v>0.1976607639617429</v>
      </c>
      <c r="Y370">
        <f t="shared" si="20"/>
        <v>782.77777777777783</v>
      </c>
      <c r="Z370">
        <f t="shared" si="21"/>
        <v>1461</v>
      </c>
    </row>
    <row r="371" spans="1:26" x14ac:dyDescent="0.25">
      <c r="A371">
        <v>378</v>
      </c>
      <c r="B371" t="s">
        <v>774</v>
      </c>
      <c r="C371">
        <v>7700</v>
      </c>
      <c r="D371">
        <v>453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f t="shared" si="22"/>
        <v>0</v>
      </c>
      <c r="W371" s="10">
        <f>SUMIFS(Tabel132[Cluster],Tabel132[ID],A371)</f>
        <v>11</v>
      </c>
      <c r="X371" t="str">
        <f t="shared" si="23"/>
        <v/>
      </c>
      <c r="Y371">
        <f t="shared" si="20"/>
        <v>0</v>
      </c>
      <c r="Z371">
        <f t="shared" si="21"/>
        <v>0</v>
      </c>
    </row>
    <row r="372" spans="1:26" x14ac:dyDescent="0.25">
      <c r="A372">
        <v>379</v>
      </c>
      <c r="B372" t="s">
        <v>775</v>
      </c>
      <c r="C372">
        <v>96800</v>
      </c>
      <c r="D372">
        <v>354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f t="shared" si="22"/>
        <v>0</v>
      </c>
      <c r="W372" s="10">
        <f>SUMIFS(Tabel132[Cluster],Tabel132[ID],A372)</f>
        <v>96</v>
      </c>
      <c r="X372" t="str">
        <f t="shared" si="23"/>
        <v/>
      </c>
      <c r="Y372">
        <f t="shared" si="20"/>
        <v>0</v>
      </c>
      <c r="Z372">
        <f t="shared" si="21"/>
        <v>0</v>
      </c>
    </row>
    <row r="373" spans="1:26" x14ac:dyDescent="0.25">
      <c r="A373">
        <v>380</v>
      </c>
      <c r="B373" t="s">
        <v>200</v>
      </c>
      <c r="C373">
        <v>102700</v>
      </c>
      <c r="D373">
        <v>514</v>
      </c>
      <c r="E373">
        <v>56</v>
      </c>
      <c r="F373">
        <v>30</v>
      </c>
      <c r="G373">
        <v>0</v>
      </c>
      <c r="H373">
        <v>73</v>
      </c>
      <c r="I373">
        <v>16</v>
      </c>
      <c r="J373">
        <v>2</v>
      </c>
      <c r="K373">
        <v>0</v>
      </c>
      <c r="L373">
        <v>0</v>
      </c>
      <c r="M373">
        <v>0</v>
      </c>
      <c r="N373">
        <v>13</v>
      </c>
      <c r="O373">
        <v>39</v>
      </c>
      <c r="P373">
        <v>46</v>
      </c>
      <c r="Q373">
        <v>1</v>
      </c>
      <c r="R373">
        <v>3</v>
      </c>
      <c r="S373">
        <v>122</v>
      </c>
      <c r="T373">
        <v>4</v>
      </c>
      <c r="U373">
        <v>15</v>
      </c>
      <c r="V373">
        <f t="shared" si="22"/>
        <v>1</v>
      </c>
      <c r="W373" s="10">
        <f>SUMIFS(Tabel132[Cluster],Tabel132[ID],A373)</f>
        <v>0</v>
      </c>
      <c r="X373">
        <f t="shared" si="23"/>
        <v>0.53089898767011257</v>
      </c>
      <c r="Y373">
        <f t="shared" si="20"/>
        <v>19.666666666666668</v>
      </c>
      <c r="Z373">
        <f t="shared" si="21"/>
        <v>30.375</v>
      </c>
    </row>
    <row r="374" spans="1:26" x14ac:dyDescent="0.25">
      <c r="A374">
        <v>381</v>
      </c>
      <c r="B374" t="s">
        <v>201</v>
      </c>
      <c r="C374">
        <v>80000</v>
      </c>
      <c r="D374">
        <v>323</v>
      </c>
      <c r="E374">
        <v>21920</v>
      </c>
      <c r="F374">
        <v>1142</v>
      </c>
      <c r="G374">
        <v>160</v>
      </c>
      <c r="H374">
        <v>210</v>
      </c>
      <c r="I374">
        <v>2430</v>
      </c>
      <c r="J374">
        <v>2899</v>
      </c>
      <c r="K374">
        <v>4369</v>
      </c>
      <c r="L374">
        <v>7883</v>
      </c>
      <c r="M374">
        <v>6825</v>
      </c>
      <c r="N374">
        <v>1270</v>
      </c>
      <c r="O374">
        <v>2020</v>
      </c>
      <c r="P374">
        <v>7918</v>
      </c>
      <c r="Q374">
        <v>1838</v>
      </c>
      <c r="R374">
        <v>5119</v>
      </c>
      <c r="S374">
        <v>3386</v>
      </c>
      <c r="T374">
        <v>311</v>
      </c>
      <c r="U374">
        <v>4778</v>
      </c>
      <c r="V374">
        <f t="shared" si="22"/>
        <v>1</v>
      </c>
      <c r="W374" s="10">
        <f>SUMIFS(Tabel132[Cluster],Tabel132[ID],A374)</f>
        <v>87</v>
      </c>
      <c r="X374">
        <f t="shared" si="23"/>
        <v>0.4484834542413958</v>
      </c>
      <c r="Y374">
        <f t="shared" si="20"/>
        <v>5315.333333333333</v>
      </c>
      <c r="Z374">
        <f t="shared" si="21"/>
        <v>3330</v>
      </c>
    </row>
    <row r="375" spans="1:26" x14ac:dyDescent="0.25">
      <c r="A375">
        <v>382</v>
      </c>
      <c r="B375" t="s">
        <v>202</v>
      </c>
      <c r="C375">
        <v>37700</v>
      </c>
      <c r="D375">
        <v>375</v>
      </c>
      <c r="E375">
        <v>1312</v>
      </c>
      <c r="F375">
        <v>25</v>
      </c>
      <c r="G375">
        <v>1549</v>
      </c>
      <c r="H375">
        <v>551</v>
      </c>
      <c r="I375">
        <v>337</v>
      </c>
      <c r="J375">
        <v>3228</v>
      </c>
      <c r="K375">
        <v>1996</v>
      </c>
      <c r="L375">
        <v>1044</v>
      </c>
      <c r="M375">
        <v>1091</v>
      </c>
      <c r="N375">
        <v>3433</v>
      </c>
      <c r="O375">
        <v>6937</v>
      </c>
      <c r="P375">
        <v>1628</v>
      </c>
      <c r="Q375">
        <v>422</v>
      </c>
      <c r="R375">
        <v>1717</v>
      </c>
      <c r="S375">
        <v>620</v>
      </c>
      <c r="T375">
        <v>1288</v>
      </c>
      <c r="U375">
        <v>1399</v>
      </c>
      <c r="V375">
        <f t="shared" si="22"/>
        <v>1</v>
      </c>
      <c r="W375" s="10">
        <f>SUMIFS(Tabel132[Cluster],Tabel132[ID],A375)</f>
        <v>48</v>
      </c>
      <c r="X375">
        <f t="shared" si="23"/>
        <v>0.24774591102073965</v>
      </c>
      <c r="Y375">
        <f t="shared" si="20"/>
        <v>1237</v>
      </c>
      <c r="Z375">
        <f t="shared" si="21"/>
        <v>2180.5</v>
      </c>
    </row>
    <row r="376" spans="1:26" x14ac:dyDescent="0.25">
      <c r="A376">
        <v>383</v>
      </c>
      <c r="B376" t="s">
        <v>776</v>
      </c>
      <c r="C376">
        <v>36000</v>
      </c>
      <c r="D376">
        <v>663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f t="shared" si="22"/>
        <v>0</v>
      </c>
      <c r="W376" s="10">
        <f>SUMIFS(Tabel132[Cluster],Tabel132[ID],A376)</f>
        <v>45</v>
      </c>
      <c r="X376" t="str">
        <f t="shared" si="23"/>
        <v/>
      </c>
      <c r="Y376">
        <f t="shared" si="20"/>
        <v>0</v>
      </c>
      <c r="Z376">
        <f t="shared" si="21"/>
        <v>0</v>
      </c>
    </row>
    <row r="377" spans="1:26" x14ac:dyDescent="0.25">
      <c r="A377">
        <v>384</v>
      </c>
      <c r="B377" t="s">
        <v>777</v>
      </c>
      <c r="C377">
        <v>99400</v>
      </c>
      <c r="D377">
        <v>911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f t="shared" si="22"/>
        <v>0</v>
      </c>
      <c r="W377" s="10">
        <f>SUMIFS(Tabel132[Cluster],Tabel132[ID],A377)</f>
        <v>0</v>
      </c>
      <c r="X377" t="str">
        <f t="shared" si="23"/>
        <v/>
      </c>
      <c r="Y377">
        <f t="shared" si="20"/>
        <v>0</v>
      </c>
      <c r="Z377">
        <f t="shared" si="21"/>
        <v>0</v>
      </c>
    </row>
    <row r="378" spans="1:26" x14ac:dyDescent="0.25">
      <c r="A378">
        <v>385</v>
      </c>
      <c r="B378" t="s">
        <v>778</v>
      </c>
      <c r="C378">
        <v>16200</v>
      </c>
      <c r="D378">
        <v>669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f t="shared" si="22"/>
        <v>0</v>
      </c>
      <c r="W378" s="10">
        <f>SUMIFS(Tabel132[Cluster],Tabel132[ID],A378)</f>
        <v>20</v>
      </c>
      <c r="X378" t="str">
        <f t="shared" si="23"/>
        <v/>
      </c>
      <c r="Y378">
        <f t="shared" si="20"/>
        <v>0</v>
      </c>
      <c r="Z378">
        <f t="shared" si="21"/>
        <v>0</v>
      </c>
    </row>
    <row r="379" spans="1:26" x14ac:dyDescent="0.25">
      <c r="A379">
        <v>386</v>
      </c>
      <c r="B379" t="s">
        <v>779</v>
      </c>
      <c r="C379">
        <v>89500</v>
      </c>
      <c r="D379">
        <v>354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f t="shared" si="22"/>
        <v>0</v>
      </c>
      <c r="W379" s="10">
        <f>SUMIFS(Tabel132[Cluster],Tabel132[ID],A379)</f>
        <v>96</v>
      </c>
      <c r="X379" t="str">
        <f t="shared" si="23"/>
        <v/>
      </c>
      <c r="Y379">
        <f t="shared" si="20"/>
        <v>0</v>
      </c>
      <c r="Z379">
        <f t="shared" si="21"/>
        <v>0</v>
      </c>
    </row>
    <row r="380" spans="1:26" x14ac:dyDescent="0.25">
      <c r="A380">
        <v>387</v>
      </c>
      <c r="B380" t="s">
        <v>780</v>
      </c>
      <c r="C380">
        <v>42300</v>
      </c>
      <c r="D380">
        <v>918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f t="shared" si="22"/>
        <v>0</v>
      </c>
      <c r="W380" s="10">
        <f>SUMIFS(Tabel132[Cluster],Tabel132[ID],A380)</f>
        <v>54</v>
      </c>
      <c r="X380" t="str">
        <f t="shared" si="23"/>
        <v/>
      </c>
      <c r="Y380">
        <f t="shared" si="20"/>
        <v>0</v>
      </c>
      <c r="Z380">
        <f t="shared" si="21"/>
        <v>0</v>
      </c>
    </row>
    <row r="381" spans="1:26" x14ac:dyDescent="0.25">
      <c r="A381">
        <v>388</v>
      </c>
      <c r="B381" t="s">
        <v>781</v>
      </c>
      <c r="C381">
        <v>102800</v>
      </c>
      <c r="D381">
        <v>514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f t="shared" si="22"/>
        <v>0</v>
      </c>
      <c r="W381" s="10">
        <f>SUMIFS(Tabel132[Cluster],Tabel132[ID],A381)</f>
        <v>0</v>
      </c>
      <c r="X381" t="str">
        <f t="shared" si="23"/>
        <v/>
      </c>
      <c r="Y381">
        <f t="shared" si="20"/>
        <v>0</v>
      </c>
      <c r="Z381">
        <f t="shared" si="21"/>
        <v>0</v>
      </c>
    </row>
    <row r="382" spans="1:26" x14ac:dyDescent="0.25">
      <c r="A382">
        <v>389</v>
      </c>
      <c r="B382" t="s">
        <v>782</v>
      </c>
      <c r="C382">
        <v>103300</v>
      </c>
      <c r="D382">
        <v>871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f t="shared" si="22"/>
        <v>0</v>
      </c>
      <c r="W382" s="10">
        <f>SUMIFS(Tabel132[Cluster],Tabel132[ID],A382)</f>
        <v>0</v>
      </c>
      <c r="X382" t="str">
        <f t="shared" si="23"/>
        <v/>
      </c>
      <c r="Y382">
        <f t="shared" si="20"/>
        <v>0</v>
      </c>
      <c r="Z382">
        <f t="shared" si="21"/>
        <v>0</v>
      </c>
    </row>
    <row r="383" spans="1:26" x14ac:dyDescent="0.25">
      <c r="A383">
        <v>390</v>
      </c>
      <c r="B383" t="s">
        <v>203</v>
      </c>
      <c r="C383">
        <v>70200</v>
      </c>
      <c r="D383">
        <v>157</v>
      </c>
      <c r="E383">
        <v>113</v>
      </c>
      <c r="F383">
        <v>87</v>
      </c>
      <c r="G383">
        <v>17</v>
      </c>
      <c r="H383">
        <v>138</v>
      </c>
      <c r="I383">
        <v>285</v>
      </c>
      <c r="J383">
        <v>176</v>
      </c>
      <c r="K383">
        <v>311</v>
      </c>
      <c r="L383">
        <v>748</v>
      </c>
      <c r="M383">
        <v>229</v>
      </c>
      <c r="N383">
        <v>47</v>
      </c>
      <c r="O383">
        <v>303</v>
      </c>
      <c r="P383">
        <v>632</v>
      </c>
      <c r="Q383">
        <v>4</v>
      </c>
      <c r="R383">
        <v>656</v>
      </c>
      <c r="S383">
        <v>0</v>
      </c>
      <c r="T383">
        <v>94</v>
      </c>
      <c r="U383">
        <v>109</v>
      </c>
      <c r="V383">
        <f t="shared" si="22"/>
        <v>1</v>
      </c>
      <c r="W383" s="10">
        <f>SUMIFS(Tabel132[Cluster],Tabel132[ID],A383)</f>
        <v>83</v>
      </c>
      <c r="X383">
        <f t="shared" si="23"/>
        <v>0.97907307483848505</v>
      </c>
      <c r="Y383">
        <f t="shared" si="20"/>
        <v>233.77777777777777</v>
      </c>
      <c r="Z383">
        <f t="shared" si="21"/>
        <v>230.625</v>
      </c>
    </row>
    <row r="384" spans="1:26" x14ac:dyDescent="0.25">
      <c r="A384">
        <v>391</v>
      </c>
      <c r="B384" t="s">
        <v>783</v>
      </c>
      <c r="C384">
        <v>37800</v>
      </c>
      <c r="D384">
        <v>382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f t="shared" si="22"/>
        <v>0</v>
      </c>
      <c r="W384" s="10">
        <f>SUMIFS(Tabel132[Cluster],Tabel132[ID],A384)</f>
        <v>48</v>
      </c>
      <c r="X384" t="str">
        <f t="shared" si="23"/>
        <v/>
      </c>
      <c r="Y384">
        <f t="shared" ref="Y384:Y447" si="24">AVERAGE(E384:M384)</f>
        <v>0</v>
      </c>
      <c r="Z384">
        <f t="shared" ref="Z384:Z447" si="25">AVERAGE(N384:U384)</f>
        <v>0</v>
      </c>
    </row>
    <row r="385" spans="1:26" x14ac:dyDescent="0.25">
      <c r="A385">
        <v>392</v>
      </c>
      <c r="B385" t="s">
        <v>784</v>
      </c>
      <c r="C385">
        <v>34200</v>
      </c>
      <c r="D385">
        <v>619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f t="shared" si="22"/>
        <v>0</v>
      </c>
      <c r="W385" s="10">
        <f>SUMIFS(Tabel132[Cluster],Tabel132[ID],A385)</f>
        <v>44</v>
      </c>
      <c r="X385" t="str">
        <f t="shared" si="23"/>
        <v/>
      </c>
      <c r="Y385">
        <f t="shared" si="24"/>
        <v>0</v>
      </c>
      <c r="Z385">
        <f t="shared" si="25"/>
        <v>0</v>
      </c>
    </row>
    <row r="386" spans="1:26" x14ac:dyDescent="0.25">
      <c r="A386">
        <v>393</v>
      </c>
      <c r="B386" t="s">
        <v>204</v>
      </c>
      <c r="C386">
        <v>17500</v>
      </c>
      <c r="D386">
        <v>425</v>
      </c>
      <c r="E386">
        <v>2</v>
      </c>
      <c r="F386">
        <v>0</v>
      </c>
      <c r="G386">
        <v>0</v>
      </c>
      <c r="H386">
        <v>14</v>
      </c>
      <c r="I386">
        <v>1</v>
      </c>
      <c r="J386">
        <v>20</v>
      </c>
      <c r="K386">
        <v>27</v>
      </c>
      <c r="L386">
        <v>4</v>
      </c>
      <c r="M386">
        <v>6</v>
      </c>
      <c r="N386">
        <v>6</v>
      </c>
      <c r="O386">
        <v>25</v>
      </c>
      <c r="P386">
        <v>26</v>
      </c>
      <c r="Q386">
        <v>0</v>
      </c>
      <c r="R386">
        <v>11</v>
      </c>
      <c r="S386">
        <v>0</v>
      </c>
      <c r="T386">
        <v>6</v>
      </c>
      <c r="U386">
        <v>30</v>
      </c>
      <c r="V386">
        <f t="shared" si="22"/>
        <v>1</v>
      </c>
      <c r="W386" s="10">
        <f>SUMIFS(Tabel132[Cluster],Tabel132[ID],A386)</f>
        <v>21</v>
      </c>
      <c r="X386">
        <f t="shared" si="23"/>
        <v>0.38557930230736959</v>
      </c>
      <c r="Y386">
        <f t="shared" si="24"/>
        <v>8.2222222222222214</v>
      </c>
      <c r="Z386">
        <f t="shared" si="25"/>
        <v>13</v>
      </c>
    </row>
    <row r="387" spans="1:26" x14ac:dyDescent="0.25">
      <c r="A387">
        <v>394</v>
      </c>
      <c r="B387" t="s">
        <v>785</v>
      </c>
      <c r="C387">
        <v>14800</v>
      </c>
      <c r="D387">
        <v>669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f t="shared" si="22"/>
        <v>0</v>
      </c>
      <c r="W387" s="10">
        <f>SUMIFS(Tabel132[Cluster],Tabel132[ID],A387)</f>
        <v>18</v>
      </c>
      <c r="X387" t="str">
        <f t="shared" si="23"/>
        <v/>
      </c>
      <c r="Y387">
        <f t="shared" si="24"/>
        <v>0</v>
      </c>
      <c r="Z387">
        <f t="shared" si="25"/>
        <v>0</v>
      </c>
    </row>
    <row r="388" spans="1:26" x14ac:dyDescent="0.25">
      <c r="A388">
        <v>395</v>
      </c>
      <c r="B388" t="s">
        <v>786</v>
      </c>
      <c r="C388">
        <v>94300</v>
      </c>
      <c r="D388">
        <v>370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f t="shared" ref="V388:V451" si="26">IF(AND(Y388=0,Z388=0),0,1)</f>
        <v>0</v>
      </c>
      <c r="W388" s="10">
        <f>SUMIFS(Tabel132[Cluster],Tabel132[ID],A388)</f>
        <v>96</v>
      </c>
      <c r="X388" t="str">
        <f t="shared" ref="X388:X451" si="27">IFERROR(_xlfn.T.TEST(E388:M388,N388:U388,2,2),"")</f>
        <v/>
      </c>
      <c r="Y388">
        <f t="shared" si="24"/>
        <v>0</v>
      </c>
      <c r="Z388">
        <f t="shared" si="25"/>
        <v>0</v>
      </c>
    </row>
    <row r="389" spans="1:26" x14ac:dyDescent="0.25">
      <c r="A389">
        <v>396</v>
      </c>
      <c r="B389" t="s">
        <v>787</v>
      </c>
      <c r="C389">
        <v>102900</v>
      </c>
      <c r="D389">
        <v>514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f t="shared" si="26"/>
        <v>0</v>
      </c>
      <c r="W389" s="10">
        <f>SUMIFS(Tabel132[Cluster],Tabel132[ID],A389)</f>
        <v>0</v>
      </c>
      <c r="X389" t="str">
        <f t="shared" si="27"/>
        <v/>
      </c>
      <c r="Y389">
        <f t="shared" si="24"/>
        <v>0</v>
      </c>
      <c r="Z389">
        <f t="shared" si="25"/>
        <v>0</v>
      </c>
    </row>
    <row r="390" spans="1:26" x14ac:dyDescent="0.25">
      <c r="A390">
        <v>397</v>
      </c>
      <c r="B390" t="s">
        <v>205</v>
      </c>
      <c r="C390">
        <v>109800</v>
      </c>
      <c r="D390">
        <v>863</v>
      </c>
      <c r="E390">
        <v>17</v>
      </c>
      <c r="F390">
        <v>0</v>
      </c>
      <c r="G390">
        <v>55</v>
      </c>
      <c r="H390">
        <v>0</v>
      </c>
      <c r="I390">
        <v>25</v>
      </c>
      <c r="J390">
        <v>26</v>
      </c>
      <c r="K390">
        <v>127</v>
      </c>
      <c r="L390">
        <v>2</v>
      </c>
      <c r="M390">
        <v>0</v>
      </c>
      <c r="N390">
        <v>0</v>
      </c>
      <c r="O390">
        <v>3</v>
      </c>
      <c r="P390">
        <v>0</v>
      </c>
      <c r="Q390">
        <v>0</v>
      </c>
      <c r="R390">
        <v>9</v>
      </c>
      <c r="S390">
        <v>0</v>
      </c>
      <c r="T390">
        <v>6</v>
      </c>
      <c r="U390">
        <v>130</v>
      </c>
      <c r="V390">
        <f t="shared" si="26"/>
        <v>1</v>
      </c>
      <c r="W390" s="10">
        <f>SUMIFS(Tabel132[Cluster],Tabel132[ID],A390)</f>
        <v>0</v>
      </c>
      <c r="X390">
        <f t="shared" si="27"/>
        <v>0.65726066118219917</v>
      </c>
      <c r="Y390">
        <f t="shared" si="24"/>
        <v>28</v>
      </c>
      <c r="Z390">
        <f t="shared" si="25"/>
        <v>18.5</v>
      </c>
    </row>
    <row r="391" spans="1:26" x14ac:dyDescent="0.25">
      <c r="A391">
        <v>398</v>
      </c>
      <c r="B391" t="s">
        <v>788</v>
      </c>
      <c r="C391">
        <v>86600</v>
      </c>
      <c r="D391">
        <v>1132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f t="shared" si="26"/>
        <v>0</v>
      </c>
      <c r="W391" s="10">
        <f>SUMIFS(Tabel132[Cluster],Tabel132[ID],A391)</f>
        <v>93</v>
      </c>
      <c r="X391" t="str">
        <f t="shared" si="27"/>
        <v/>
      </c>
      <c r="Y391">
        <f t="shared" si="24"/>
        <v>0</v>
      </c>
      <c r="Z391">
        <f t="shared" si="25"/>
        <v>0</v>
      </c>
    </row>
    <row r="392" spans="1:26" x14ac:dyDescent="0.25">
      <c r="A392">
        <v>399</v>
      </c>
      <c r="B392" t="s">
        <v>789</v>
      </c>
      <c r="C392">
        <v>37900</v>
      </c>
      <c r="D392">
        <v>382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f t="shared" si="26"/>
        <v>0</v>
      </c>
      <c r="W392" s="10">
        <f>SUMIFS(Tabel132[Cluster],Tabel132[ID],A392)</f>
        <v>48</v>
      </c>
      <c r="X392" t="str">
        <f t="shared" si="27"/>
        <v/>
      </c>
      <c r="Y392">
        <f t="shared" si="24"/>
        <v>0</v>
      </c>
      <c r="Z392">
        <f t="shared" si="25"/>
        <v>0</v>
      </c>
    </row>
    <row r="393" spans="1:26" x14ac:dyDescent="0.25">
      <c r="A393">
        <v>400</v>
      </c>
      <c r="B393" t="s">
        <v>790</v>
      </c>
      <c r="C393">
        <v>36500</v>
      </c>
      <c r="D393">
        <v>788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f t="shared" si="26"/>
        <v>0</v>
      </c>
      <c r="W393" s="10">
        <f>SUMIFS(Tabel132[Cluster],Tabel132[ID],A393)</f>
        <v>46</v>
      </c>
      <c r="X393" t="str">
        <f t="shared" si="27"/>
        <v/>
      </c>
      <c r="Y393">
        <f t="shared" si="24"/>
        <v>0</v>
      </c>
      <c r="Z393">
        <f t="shared" si="25"/>
        <v>0</v>
      </c>
    </row>
    <row r="394" spans="1:26" x14ac:dyDescent="0.25">
      <c r="A394">
        <v>401</v>
      </c>
      <c r="B394" t="s">
        <v>206</v>
      </c>
      <c r="C394">
        <v>15100</v>
      </c>
      <c r="D394">
        <v>394</v>
      </c>
      <c r="E394">
        <v>144</v>
      </c>
      <c r="F394">
        <v>10</v>
      </c>
      <c r="G394">
        <v>191</v>
      </c>
      <c r="H394">
        <v>240</v>
      </c>
      <c r="I394">
        <v>86</v>
      </c>
      <c r="J394">
        <v>327</v>
      </c>
      <c r="K394">
        <v>881</v>
      </c>
      <c r="L394">
        <v>21</v>
      </c>
      <c r="M394">
        <v>168</v>
      </c>
      <c r="N394">
        <v>241</v>
      </c>
      <c r="O394">
        <v>477</v>
      </c>
      <c r="P394">
        <v>770</v>
      </c>
      <c r="Q394">
        <v>37</v>
      </c>
      <c r="R394">
        <v>273</v>
      </c>
      <c r="S394">
        <v>73</v>
      </c>
      <c r="T394">
        <v>393</v>
      </c>
      <c r="U394">
        <v>185</v>
      </c>
      <c r="V394">
        <f t="shared" si="26"/>
        <v>1</v>
      </c>
      <c r="W394" s="10">
        <f>SUMIFS(Tabel132[Cluster],Tabel132[ID],A394)</f>
        <v>18</v>
      </c>
      <c r="X394">
        <f t="shared" si="27"/>
        <v>0.54337421336097302</v>
      </c>
      <c r="Y394">
        <f t="shared" si="24"/>
        <v>229.77777777777777</v>
      </c>
      <c r="Z394">
        <f t="shared" si="25"/>
        <v>306.125</v>
      </c>
    </row>
    <row r="395" spans="1:26" x14ac:dyDescent="0.25">
      <c r="A395">
        <v>402</v>
      </c>
      <c r="B395" t="s">
        <v>791</v>
      </c>
      <c r="C395">
        <v>14100</v>
      </c>
      <c r="D395">
        <v>669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f t="shared" si="26"/>
        <v>0</v>
      </c>
      <c r="W395" s="10">
        <f>SUMIFS(Tabel132[Cluster],Tabel132[ID],A395)</f>
        <v>17</v>
      </c>
      <c r="X395" t="str">
        <f t="shared" si="27"/>
        <v/>
      </c>
      <c r="Y395">
        <f t="shared" si="24"/>
        <v>0</v>
      </c>
      <c r="Z395">
        <f t="shared" si="25"/>
        <v>0</v>
      </c>
    </row>
    <row r="396" spans="1:26" x14ac:dyDescent="0.25">
      <c r="A396">
        <v>403</v>
      </c>
      <c r="B396" t="s">
        <v>207</v>
      </c>
      <c r="C396">
        <v>50800</v>
      </c>
      <c r="D396">
        <v>278</v>
      </c>
      <c r="E396">
        <v>6570</v>
      </c>
      <c r="F396">
        <v>3956</v>
      </c>
      <c r="G396">
        <v>3827</v>
      </c>
      <c r="H396">
        <v>4614</v>
      </c>
      <c r="I396">
        <v>6995</v>
      </c>
      <c r="J396">
        <v>3836</v>
      </c>
      <c r="K396">
        <v>5808</v>
      </c>
      <c r="L396">
        <v>8301</v>
      </c>
      <c r="M396">
        <v>4996</v>
      </c>
      <c r="N396">
        <v>1410</v>
      </c>
      <c r="O396">
        <v>5093</v>
      </c>
      <c r="P396">
        <v>8379</v>
      </c>
      <c r="Q396">
        <v>376</v>
      </c>
      <c r="R396">
        <v>4926</v>
      </c>
      <c r="S396">
        <v>3867</v>
      </c>
      <c r="T396">
        <v>4962</v>
      </c>
      <c r="U396">
        <v>3062</v>
      </c>
      <c r="V396">
        <f t="shared" si="26"/>
        <v>1</v>
      </c>
      <c r="W396" s="10">
        <f>SUMIFS(Tabel132[Cluster],Tabel132[ID],A396)</f>
        <v>66</v>
      </c>
      <c r="X396">
        <f t="shared" si="27"/>
        <v>0.17366337340907445</v>
      </c>
      <c r="Y396">
        <f t="shared" si="24"/>
        <v>5433.666666666667</v>
      </c>
      <c r="Z396">
        <f t="shared" si="25"/>
        <v>4009.375</v>
      </c>
    </row>
    <row r="397" spans="1:26" x14ac:dyDescent="0.25">
      <c r="A397">
        <v>404</v>
      </c>
      <c r="B397" t="s">
        <v>792</v>
      </c>
      <c r="C397">
        <v>105600</v>
      </c>
      <c r="D397">
        <v>490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f t="shared" si="26"/>
        <v>0</v>
      </c>
      <c r="W397" s="10">
        <f>SUMIFS(Tabel132[Cluster],Tabel132[ID],A397)</f>
        <v>0</v>
      </c>
      <c r="X397" t="str">
        <f t="shared" si="27"/>
        <v/>
      </c>
      <c r="Y397">
        <f t="shared" si="24"/>
        <v>0</v>
      </c>
      <c r="Z397">
        <f t="shared" si="25"/>
        <v>0</v>
      </c>
    </row>
    <row r="398" spans="1:26" x14ac:dyDescent="0.25">
      <c r="A398">
        <v>405</v>
      </c>
      <c r="B398" t="s">
        <v>793</v>
      </c>
      <c r="C398">
        <v>112900</v>
      </c>
      <c r="D398">
        <v>824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f t="shared" si="26"/>
        <v>0</v>
      </c>
      <c r="W398" s="10">
        <f>SUMIFS(Tabel132[Cluster],Tabel132[ID],A398)</f>
        <v>0</v>
      </c>
      <c r="X398" t="str">
        <f t="shared" si="27"/>
        <v/>
      </c>
      <c r="Y398">
        <f t="shared" si="24"/>
        <v>0</v>
      </c>
      <c r="Z398">
        <f t="shared" si="25"/>
        <v>0</v>
      </c>
    </row>
    <row r="399" spans="1:26" x14ac:dyDescent="0.25">
      <c r="A399">
        <v>406</v>
      </c>
      <c r="B399" t="s">
        <v>794</v>
      </c>
      <c r="C399">
        <v>64500</v>
      </c>
      <c r="D399">
        <v>864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f t="shared" si="26"/>
        <v>0</v>
      </c>
      <c r="W399" s="10">
        <f>SUMIFS(Tabel132[Cluster],Tabel132[ID],A399)</f>
        <v>76</v>
      </c>
      <c r="X399" t="str">
        <f t="shared" si="27"/>
        <v/>
      </c>
      <c r="Y399">
        <f t="shared" si="24"/>
        <v>0</v>
      </c>
      <c r="Z399">
        <f t="shared" si="25"/>
        <v>0</v>
      </c>
    </row>
    <row r="400" spans="1:26" x14ac:dyDescent="0.25">
      <c r="A400">
        <v>407</v>
      </c>
      <c r="B400" t="s">
        <v>795</v>
      </c>
      <c r="C400">
        <v>38000</v>
      </c>
      <c r="D400">
        <v>382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f t="shared" si="26"/>
        <v>0</v>
      </c>
      <c r="W400" s="10">
        <f>SUMIFS(Tabel132[Cluster],Tabel132[ID],A400)</f>
        <v>48</v>
      </c>
      <c r="X400" t="str">
        <f t="shared" si="27"/>
        <v/>
      </c>
      <c r="Y400">
        <f t="shared" si="24"/>
        <v>0</v>
      </c>
      <c r="Z400">
        <f t="shared" si="25"/>
        <v>0</v>
      </c>
    </row>
    <row r="401" spans="1:26" x14ac:dyDescent="0.25">
      <c r="A401">
        <v>408</v>
      </c>
      <c r="B401" t="s">
        <v>796</v>
      </c>
      <c r="C401">
        <v>36600</v>
      </c>
      <c r="D401">
        <v>788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f t="shared" si="26"/>
        <v>0</v>
      </c>
      <c r="W401" s="10">
        <f>SUMIFS(Tabel132[Cluster],Tabel132[ID],A401)</f>
        <v>46</v>
      </c>
      <c r="X401" t="str">
        <f t="shared" si="27"/>
        <v/>
      </c>
      <c r="Y401">
        <f t="shared" si="24"/>
        <v>0</v>
      </c>
      <c r="Z401">
        <f t="shared" si="25"/>
        <v>0</v>
      </c>
    </row>
    <row r="402" spans="1:26" x14ac:dyDescent="0.25">
      <c r="A402">
        <v>409</v>
      </c>
      <c r="B402" t="s">
        <v>797</v>
      </c>
      <c r="C402">
        <v>15500</v>
      </c>
      <c r="D402">
        <v>669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f t="shared" si="26"/>
        <v>0</v>
      </c>
      <c r="W402" s="10">
        <f>SUMIFS(Tabel132[Cluster],Tabel132[ID],A402)</f>
        <v>19</v>
      </c>
      <c r="X402" t="str">
        <f t="shared" si="27"/>
        <v/>
      </c>
      <c r="Y402">
        <f t="shared" si="24"/>
        <v>0</v>
      </c>
      <c r="Z402">
        <f t="shared" si="25"/>
        <v>0</v>
      </c>
    </row>
    <row r="403" spans="1:26" x14ac:dyDescent="0.25">
      <c r="A403">
        <v>410</v>
      </c>
      <c r="B403" t="s">
        <v>798</v>
      </c>
      <c r="C403">
        <v>105700</v>
      </c>
      <c r="D403">
        <v>490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f t="shared" si="26"/>
        <v>0</v>
      </c>
      <c r="W403" s="10">
        <f>SUMIFS(Tabel132[Cluster],Tabel132[ID],A403)</f>
        <v>0</v>
      </c>
      <c r="X403" t="str">
        <f t="shared" si="27"/>
        <v/>
      </c>
      <c r="Y403">
        <f t="shared" si="24"/>
        <v>0</v>
      </c>
      <c r="Z403">
        <f t="shared" si="25"/>
        <v>0</v>
      </c>
    </row>
    <row r="404" spans="1:26" x14ac:dyDescent="0.25">
      <c r="A404">
        <v>411</v>
      </c>
      <c r="B404" t="s">
        <v>799</v>
      </c>
      <c r="C404">
        <v>50900</v>
      </c>
      <c r="D404">
        <v>403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f t="shared" si="26"/>
        <v>0</v>
      </c>
      <c r="W404" s="10">
        <f>SUMIFS(Tabel132[Cluster],Tabel132[ID],A404)</f>
        <v>66</v>
      </c>
      <c r="X404" t="str">
        <f t="shared" si="27"/>
        <v/>
      </c>
      <c r="Y404">
        <f t="shared" si="24"/>
        <v>0</v>
      </c>
      <c r="Z404">
        <f t="shared" si="25"/>
        <v>0</v>
      </c>
    </row>
    <row r="405" spans="1:26" x14ac:dyDescent="0.25">
      <c r="A405">
        <v>412</v>
      </c>
      <c r="B405" t="s">
        <v>208</v>
      </c>
      <c r="C405">
        <v>21600</v>
      </c>
      <c r="D405">
        <v>723</v>
      </c>
      <c r="E405">
        <v>14056</v>
      </c>
      <c r="F405">
        <v>7889</v>
      </c>
      <c r="G405">
        <v>1230</v>
      </c>
      <c r="H405">
        <v>5303</v>
      </c>
      <c r="I405">
        <v>851</v>
      </c>
      <c r="J405">
        <v>3428</v>
      </c>
      <c r="K405">
        <v>8228</v>
      </c>
      <c r="L405">
        <v>1611</v>
      </c>
      <c r="M405">
        <v>3218</v>
      </c>
      <c r="N405">
        <v>1597</v>
      </c>
      <c r="O405">
        <v>2052</v>
      </c>
      <c r="P405">
        <v>4834</v>
      </c>
      <c r="Q405">
        <v>391</v>
      </c>
      <c r="R405">
        <v>13200</v>
      </c>
      <c r="S405">
        <v>5062</v>
      </c>
      <c r="T405">
        <v>1961</v>
      </c>
      <c r="U405">
        <v>2519</v>
      </c>
      <c r="V405">
        <f t="shared" si="26"/>
        <v>1</v>
      </c>
      <c r="W405" s="10">
        <f>SUMIFS(Tabel132[Cluster],Tabel132[ID],A405)</f>
        <v>27</v>
      </c>
      <c r="X405">
        <f t="shared" si="27"/>
        <v>0.58528973438341203</v>
      </c>
      <c r="Y405">
        <f t="shared" si="24"/>
        <v>5090.4444444444443</v>
      </c>
      <c r="Z405">
        <f t="shared" si="25"/>
        <v>3952</v>
      </c>
    </row>
    <row r="406" spans="1:26" x14ac:dyDescent="0.25">
      <c r="A406">
        <v>413</v>
      </c>
      <c r="B406" t="s">
        <v>209</v>
      </c>
      <c r="C406">
        <v>100600</v>
      </c>
      <c r="D406">
        <v>933</v>
      </c>
      <c r="E406">
        <v>7142</v>
      </c>
      <c r="F406">
        <v>1552</v>
      </c>
      <c r="G406">
        <v>541</v>
      </c>
      <c r="H406">
        <v>1395</v>
      </c>
      <c r="I406">
        <v>2004</v>
      </c>
      <c r="J406">
        <v>1799</v>
      </c>
      <c r="K406">
        <v>0</v>
      </c>
      <c r="L406">
        <v>1539</v>
      </c>
      <c r="M406">
        <v>2222</v>
      </c>
      <c r="N406">
        <v>463</v>
      </c>
      <c r="O406">
        <v>1670</v>
      </c>
      <c r="P406">
        <v>2458</v>
      </c>
      <c r="Q406">
        <v>1182</v>
      </c>
      <c r="R406">
        <v>2235</v>
      </c>
      <c r="S406">
        <v>1432</v>
      </c>
      <c r="T406">
        <v>131</v>
      </c>
      <c r="U406">
        <v>2558</v>
      </c>
      <c r="V406">
        <f t="shared" si="26"/>
        <v>1</v>
      </c>
      <c r="W406" s="10">
        <f>SUMIFS(Tabel132[Cluster],Tabel132[ID],A406)</f>
        <v>0</v>
      </c>
      <c r="X406">
        <f t="shared" si="27"/>
        <v>0.52910090609396798</v>
      </c>
      <c r="Y406">
        <f t="shared" si="24"/>
        <v>2021.5555555555557</v>
      </c>
      <c r="Z406">
        <f t="shared" si="25"/>
        <v>1516.125</v>
      </c>
    </row>
    <row r="407" spans="1:26" x14ac:dyDescent="0.25">
      <c r="A407">
        <v>414</v>
      </c>
      <c r="B407" t="s">
        <v>210</v>
      </c>
      <c r="C407">
        <v>64600</v>
      </c>
      <c r="D407">
        <v>406</v>
      </c>
      <c r="E407">
        <v>41</v>
      </c>
      <c r="F407">
        <v>0</v>
      </c>
      <c r="G407">
        <v>117</v>
      </c>
      <c r="H407">
        <v>0</v>
      </c>
      <c r="I407">
        <v>28</v>
      </c>
      <c r="J407">
        <v>31</v>
      </c>
      <c r="K407">
        <v>99</v>
      </c>
      <c r="L407">
        <v>103</v>
      </c>
      <c r="M407">
        <v>0</v>
      </c>
      <c r="N407">
        <v>0</v>
      </c>
      <c r="O407">
        <v>89</v>
      </c>
      <c r="P407">
        <v>0</v>
      </c>
      <c r="Q407">
        <v>0</v>
      </c>
      <c r="R407">
        <v>0</v>
      </c>
      <c r="S407">
        <v>0</v>
      </c>
      <c r="T407">
        <v>129</v>
      </c>
      <c r="U407">
        <v>53</v>
      </c>
      <c r="V407">
        <f t="shared" si="26"/>
        <v>1</v>
      </c>
      <c r="W407" s="10">
        <f>SUMIFS(Tabel132[Cluster],Tabel132[ID],A407)</f>
        <v>76</v>
      </c>
      <c r="X407">
        <f t="shared" si="27"/>
        <v>0.60309197684878113</v>
      </c>
      <c r="Y407">
        <f t="shared" si="24"/>
        <v>46.555555555555557</v>
      </c>
      <c r="Z407">
        <f t="shared" si="25"/>
        <v>33.875</v>
      </c>
    </row>
    <row r="408" spans="1:26" x14ac:dyDescent="0.25">
      <c r="A408">
        <v>415</v>
      </c>
      <c r="B408" t="s">
        <v>800</v>
      </c>
      <c r="C408">
        <v>38100</v>
      </c>
      <c r="D408">
        <v>382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f t="shared" si="26"/>
        <v>0</v>
      </c>
      <c r="W408" s="10">
        <f>SUMIFS(Tabel132[Cluster],Tabel132[ID],A408)</f>
        <v>48</v>
      </c>
      <c r="X408" t="str">
        <f t="shared" si="27"/>
        <v/>
      </c>
      <c r="Y408">
        <f t="shared" si="24"/>
        <v>0</v>
      </c>
      <c r="Z408">
        <f t="shared" si="25"/>
        <v>0</v>
      </c>
    </row>
    <row r="409" spans="1:26" x14ac:dyDescent="0.25">
      <c r="A409">
        <v>416</v>
      </c>
      <c r="B409" t="s">
        <v>801</v>
      </c>
      <c r="C409">
        <v>36700</v>
      </c>
      <c r="D409">
        <v>788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f t="shared" si="26"/>
        <v>0</v>
      </c>
      <c r="W409" s="10">
        <f>SUMIFS(Tabel132[Cluster],Tabel132[ID],A409)</f>
        <v>46</v>
      </c>
      <c r="X409" t="str">
        <f t="shared" si="27"/>
        <v/>
      </c>
      <c r="Y409">
        <f t="shared" si="24"/>
        <v>0</v>
      </c>
      <c r="Z409">
        <f t="shared" si="25"/>
        <v>0</v>
      </c>
    </row>
    <row r="410" spans="1:26" x14ac:dyDescent="0.25">
      <c r="A410">
        <v>418</v>
      </c>
      <c r="B410" t="s">
        <v>802</v>
      </c>
      <c r="C410">
        <v>51000</v>
      </c>
      <c r="D410">
        <v>403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f t="shared" si="26"/>
        <v>0</v>
      </c>
      <c r="W410" s="10">
        <f>SUMIFS(Tabel132[Cluster],Tabel132[ID],A410)</f>
        <v>66</v>
      </c>
      <c r="X410" t="str">
        <f t="shared" si="27"/>
        <v/>
      </c>
      <c r="Y410">
        <f t="shared" si="24"/>
        <v>0</v>
      </c>
      <c r="Z410">
        <f t="shared" si="25"/>
        <v>0</v>
      </c>
    </row>
    <row r="411" spans="1:26" x14ac:dyDescent="0.25">
      <c r="A411">
        <v>419</v>
      </c>
      <c r="B411" t="s">
        <v>803</v>
      </c>
      <c r="C411">
        <v>44100</v>
      </c>
      <c r="D411">
        <v>934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f t="shared" si="26"/>
        <v>0</v>
      </c>
      <c r="W411" s="10">
        <f>SUMIFS(Tabel132[Cluster],Tabel132[ID],A411)</f>
        <v>56</v>
      </c>
      <c r="X411" t="str">
        <f t="shared" si="27"/>
        <v/>
      </c>
      <c r="Y411">
        <f t="shared" si="24"/>
        <v>0</v>
      </c>
      <c r="Z411">
        <f t="shared" si="25"/>
        <v>0</v>
      </c>
    </row>
    <row r="412" spans="1:26" x14ac:dyDescent="0.25">
      <c r="A412">
        <v>420</v>
      </c>
      <c r="B412" t="s">
        <v>804</v>
      </c>
      <c r="C412">
        <v>111600</v>
      </c>
      <c r="D412">
        <v>745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f t="shared" si="26"/>
        <v>0</v>
      </c>
      <c r="W412" s="10">
        <f>SUMIFS(Tabel132[Cluster],Tabel132[ID],A412)</f>
        <v>0</v>
      </c>
      <c r="X412" t="str">
        <f t="shared" si="27"/>
        <v/>
      </c>
      <c r="Y412">
        <f t="shared" si="24"/>
        <v>0</v>
      </c>
      <c r="Z412">
        <f t="shared" si="25"/>
        <v>0</v>
      </c>
    </row>
    <row r="413" spans="1:26" x14ac:dyDescent="0.25">
      <c r="A413">
        <v>421</v>
      </c>
      <c r="B413" t="s">
        <v>211</v>
      </c>
      <c r="C413">
        <v>15600</v>
      </c>
      <c r="D413">
        <v>409</v>
      </c>
      <c r="E413">
        <v>113</v>
      </c>
      <c r="F413">
        <v>204</v>
      </c>
      <c r="G413">
        <v>812</v>
      </c>
      <c r="H413">
        <v>127</v>
      </c>
      <c r="I413">
        <v>610</v>
      </c>
      <c r="J413">
        <v>876</v>
      </c>
      <c r="K413">
        <v>1735</v>
      </c>
      <c r="L413">
        <v>166</v>
      </c>
      <c r="M413">
        <v>158</v>
      </c>
      <c r="N413">
        <v>865</v>
      </c>
      <c r="O413">
        <v>2079</v>
      </c>
      <c r="P413">
        <v>855</v>
      </c>
      <c r="Q413">
        <v>866</v>
      </c>
      <c r="R413">
        <v>1079</v>
      </c>
      <c r="S413">
        <v>1094</v>
      </c>
      <c r="T413">
        <v>354</v>
      </c>
      <c r="U413">
        <v>317</v>
      </c>
      <c r="V413">
        <f t="shared" si="26"/>
        <v>1</v>
      </c>
      <c r="W413" s="10">
        <f>SUMIFS(Tabel132[Cluster],Tabel132[ID],A413)</f>
        <v>19</v>
      </c>
      <c r="X413">
        <f t="shared" si="27"/>
        <v>0.14707422736850259</v>
      </c>
      <c r="Y413">
        <f t="shared" si="24"/>
        <v>533.44444444444446</v>
      </c>
      <c r="Z413">
        <f t="shared" si="25"/>
        <v>938.625</v>
      </c>
    </row>
    <row r="414" spans="1:26" x14ac:dyDescent="0.25">
      <c r="A414">
        <v>422</v>
      </c>
      <c r="B414" t="s">
        <v>212</v>
      </c>
      <c r="C414">
        <v>64700</v>
      </c>
      <c r="D414">
        <v>406</v>
      </c>
      <c r="E414">
        <v>3563</v>
      </c>
      <c r="F414">
        <v>447</v>
      </c>
      <c r="G414">
        <v>25</v>
      </c>
      <c r="H414">
        <v>20</v>
      </c>
      <c r="I414">
        <v>61</v>
      </c>
      <c r="J414">
        <v>568</v>
      </c>
      <c r="K414">
        <v>530</v>
      </c>
      <c r="L414">
        <v>3357</v>
      </c>
      <c r="M414">
        <v>949</v>
      </c>
      <c r="N414">
        <v>288</v>
      </c>
      <c r="O414">
        <v>209</v>
      </c>
      <c r="P414">
        <v>1906</v>
      </c>
      <c r="Q414">
        <v>17</v>
      </c>
      <c r="R414">
        <v>1032</v>
      </c>
      <c r="S414">
        <v>1169</v>
      </c>
      <c r="T414">
        <v>72</v>
      </c>
      <c r="U414">
        <v>705</v>
      </c>
      <c r="V414">
        <f t="shared" si="26"/>
        <v>1</v>
      </c>
      <c r="W414" s="10">
        <f>SUMIFS(Tabel132[Cluster],Tabel132[ID],A414)</f>
        <v>76</v>
      </c>
      <c r="X414">
        <f t="shared" si="27"/>
        <v>0.4904945339676271</v>
      </c>
      <c r="Y414">
        <f t="shared" si="24"/>
        <v>1057.7777777777778</v>
      </c>
      <c r="Z414">
        <f t="shared" si="25"/>
        <v>674.75</v>
      </c>
    </row>
    <row r="415" spans="1:26" x14ac:dyDescent="0.25">
      <c r="A415">
        <v>423</v>
      </c>
      <c r="B415" t="s">
        <v>213</v>
      </c>
      <c r="C415">
        <v>38200</v>
      </c>
      <c r="D415">
        <v>375</v>
      </c>
      <c r="E415">
        <v>1178</v>
      </c>
      <c r="F415">
        <v>26</v>
      </c>
      <c r="G415">
        <v>238</v>
      </c>
      <c r="H415">
        <v>74</v>
      </c>
      <c r="I415">
        <v>38</v>
      </c>
      <c r="J415">
        <v>357</v>
      </c>
      <c r="K415">
        <v>447</v>
      </c>
      <c r="L415">
        <v>546</v>
      </c>
      <c r="M415">
        <v>212</v>
      </c>
      <c r="N415">
        <v>346</v>
      </c>
      <c r="O415">
        <v>661</v>
      </c>
      <c r="P415">
        <v>204</v>
      </c>
      <c r="Q415">
        <v>110</v>
      </c>
      <c r="R415">
        <v>425</v>
      </c>
      <c r="S415">
        <v>81</v>
      </c>
      <c r="T415">
        <v>242</v>
      </c>
      <c r="U415">
        <v>267</v>
      </c>
      <c r="V415">
        <f t="shared" si="26"/>
        <v>1</v>
      </c>
      <c r="W415" s="10">
        <f>SUMIFS(Tabel132[Cluster],Tabel132[ID],A415)</f>
        <v>0</v>
      </c>
      <c r="X415">
        <f t="shared" si="27"/>
        <v>0.70875875848410375</v>
      </c>
      <c r="Y415">
        <f t="shared" si="24"/>
        <v>346.22222222222223</v>
      </c>
      <c r="Z415">
        <f t="shared" si="25"/>
        <v>292</v>
      </c>
    </row>
    <row r="416" spans="1:26" x14ac:dyDescent="0.25">
      <c r="A416">
        <v>424</v>
      </c>
      <c r="B416" t="s">
        <v>805</v>
      </c>
      <c r="C416">
        <v>36800</v>
      </c>
      <c r="D416">
        <v>788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f t="shared" si="26"/>
        <v>0</v>
      </c>
      <c r="W416" s="10">
        <f>SUMIFS(Tabel132[Cluster],Tabel132[ID],A416)</f>
        <v>46</v>
      </c>
      <c r="X416" t="str">
        <f t="shared" si="27"/>
        <v/>
      </c>
      <c r="Y416">
        <f t="shared" si="24"/>
        <v>0</v>
      </c>
      <c r="Z416">
        <f t="shared" si="25"/>
        <v>0</v>
      </c>
    </row>
    <row r="417" spans="1:26" x14ac:dyDescent="0.25">
      <c r="A417">
        <v>425</v>
      </c>
      <c r="B417" t="s">
        <v>806</v>
      </c>
      <c r="C417">
        <v>16900</v>
      </c>
      <c r="D417">
        <v>669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f t="shared" si="26"/>
        <v>0</v>
      </c>
      <c r="W417" s="10">
        <f>SUMIFS(Tabel132[Cluster],Tabel132[ID],A417)</f>
        <v>21</v>
      </c>
      <c r="X417" t="str">
        <f t="shared" si="27"/>
        <v/>
      </c>
      <c r="Y417">
        <f t="shared" si="24"/>
        <v>0</v>
      </c>
      <c r="Z417">
        <f t="shared" si="25"/>
        <v>0</v>
      </c>
    </row>
    <row r="418" spans="1:26" x14ac:dyDescent="0.25">
      <c r="A418">
        <v>426</v>
      </c>
      <c r="B418" t="s">
        <v>807</v>
      </c>
      <c r="C418">
        <v>51100</v>
      </c>
      <c r="D418">
        <v>403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f t="shared" si="26"/>
        <v>0</v>
      </c>
      <c r="W418" s="10">
        <f>SUMIFS(Tabel132[Cluster],Tabel132[ID],A418)</f>
        <v>66</v>
      </c>
      <c r="X418" t="str">
        <f t="shared" si="27"/>
        <v/>
      </c>
      <c r="Y418">
        <f t="shared" si="24"/>
        <v>0</v>
      </c>
      <c r="Z418">
        <f t="shared" si="25"/>
        <v>0</v>
      </c>
    </row>
    <row r="419" spans="1:26" x14ac:dyDescent="0.25">
      <c r="A419">
        <v>427</v>
      </c>
      <c r="B419" t="s">
        <v>214</v>
      </c>
      <c r="C419">
        <v>29500</v>
      </c>
      <c r="D419">
        <v>895</v>
      </c>
      <c r="E419">
        <v>4384</v>
      </c>
      <c r="F419">
        <v>841</v>
      </c>
      <c r="G419">
        <v>2105</v>
      </c>
      <c r="H419">
        <v>3155</v>
      </c>
      <c r="I419">
        <v>2265</v>
      </c>
      <c r="J419">
        <v>1357</v>
      </c>
      <c r="K419">
        <v>2591</v>
      </c>
      <c r="L419">
        <v>2443</v>
      </c>
      <c r="M419">
        <v>2931</v>
      </c>
      <c r="N419">
        <v>1263</v>
      </c>
      <c r="O419">
        <v>4089</v>
      </c>
      <c r="P419">
        <v>2694</v>
      </c>
      <c r="Q419">
        <v>3406</v>
      </c>
      <c r="R419">
        <v>2523</v>
      </c>
      <c r="S419">
        <v>3999</v>
      </c>
      <c r="T419">
        <v>1310</v>
      </c>
      <c r="U419">
        <v>2012</v>
      </c>
      <c r="V419">
        <f t="shared" si="26"/>
        <v>1</v>
      </c>
      <c r="W419" s="10">
        <f>SUMIFS(Tabel132[Cluster],Tabel132[ID],A419)</f>
        <v>38</v>
      </c>
      <c r="X419">
        <f t="shared" si="27"/>
        <v>0.69138612492602802</v>
      </c>
      <c r="Y419">
        <f t="shared" si="24"/>
        <v>2452.4444444444443</v>
      </c>
      <c r="Z419">
        <f t="shared" si="25"/>
        <v>2662</v>
      </c>
    </row>
    <row r="420" spans="1:26" x14ac:dyDescent="0.25">
      <c r="A420">
        <v>428</v>
      </c>
      <c r="B420" t="s">
        <v>808</v>
      </c>
      <c r="C420">
        <v>111800</v>
      </c>
      <c r="D420">
        <v>737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f t="shared" si="26"/>
        <v>0</v>
      </c>
      <c r="W420" s="10">
        <f>SUMIFS(Tabel132[Cluster],Tabel132[ID],A420)</f>
        <v>0</v>
      </c>
      <c r="X420" t="str">
        <f t="shared" si="27"/>
        <v/>
      </c>
      <c r="Y420">
        <f t="shared" si="24"/>
        <v>0</v>
      </c>
      <c r="Z420">
        <f t="shared" si="25"/>
        <v>0</v>
      </c>
    </row>
    <row r="421" spans="1:26" x14ac:dyDescent="0.25">
      <c r="A421">
        <v>429</v>
      </c>
      <c r="B421" t="s">
        <v>215</v>
      </c>
      <c r="C421">
        <v>91300</v>
      </c>
      <c r="D421">
        <v>386</v>
      </c>
      <c r="E421">
        <v>9725</v>
      </c>
      <c r="F421">
        <v>3566</v>
      </c>
      <c r="G421">
        <v>1734</v>
      </c>
      <c r="H421">
        <v>5699</v>
      </c>
      <c r="I421">
        <v>2414</v>
      </c>
      <c r="J421">
        <v>0</v>
      </c>
      <c r="K421">
        <v>0</v>
      </c>
      <c r="L421">
        <v>0</v>
      </c>
      <c r="M421">
        <v>0</v>
      </c>
      <c r="N421">
        <v>4459</v>
      </c>
      <c r="O421">
        <v>4139</v>
      </c>
      <c r="P421">
        <v>161</v>
      </c>
      <c r="Q421">
        <v>2041</v>
      </c>
      <c r="R421">
        <v>35</v>
      </c>
      <c r="S421">
        <v>1365</v>
      </c>
      <c r="T421">
        <v>5</v>
      </c>
      <c r="U421">
        <v>3060</v>
      </c>
      <c r="V421">
        <f t="shared" si="26"/>
        <v>1</v>
      </c>
      <c r="W421" s="10">
        <f>SUMIFS(Tabel132[Cluster],Tabel132[ID],A421)</f>
        <v>96</v>
      </c>
      <c r="X421">
        <f t="shared" si="27"/>
        <v>0.62556046723289283</v>
      </c>
      <c r="Y421">
        <f t="shared" si="24"/>
        <v>2570.8888888888887</v>
      </c>
      <c r="Z421">
        <f t="shared" si="25"/>
        <v>1908.125</v>
      </c>
    </row>
    <row r="422" spans="1:26" x14ac:dyDescent="0.25">
      <c r="A422">
        <v>430</v>
      </c>
      <c r="B422" t="s">
        <v>216</v>
      </c>
      <c r="C422">
        <v>26900</v>
      </c>
      <c r="D422">
        <v>886</v>
      </c>
      <c r="E422">
        <v>1114</v>
      </c>
      <c r="F422">
        <v>47</v>
      </c>
      <c r="G422">
        <v>1473</v>
      </c>
      <c r="H422">
        <v>366</v>
      </c>
      <c r="I422">
        <v>1258</v>
      </c>
      <c r="J422">
        <v>900</v>
      </c>
      <c r="K422">
        <v>1043</v>
      </c>
      <c r="L422">
        <v>221</v>
      </c>
      <c r="M422">
        <v>588</v>
      </c>
      <c r="N422">
        <v>1602</v>
      </c>
      <c r="O422">
        <v>2064</v>
      </c>
      <c r="P422">
        <v>1546</v>
      </c>
      <c r="Q422">
        <v>328</v>
      </c>
      <c r="R422">
        <v>1604</v>
      </c>
      <c r="S422">
        <v>1367</v>
      </c>
      <c r="T422">
        <v>1015</v>
      </c>
      <c r="U422">
        <v>1772</v>
      </c>
      <c r="V422">
        <f t="shared" si="26"/>
        <v>1</v>
      </c>
      <c r="W422" s="10">
        <f>SUMIFS(Tabel132[Cluster],Tabel132[ID],A422)</f>
        <v>35</v>
      </c>
      <c r="X422">
        <f t="shared" si="27"/>
        <v>2.2528017990073725E-2</v>
      </c>
      <c r="Y422">
        <f t="shared" si="24"/>
        <v>778.88888888888891</v>
      </c>
      <c r="Z422">
        <f t="shared" si="25"/>
        <v>1412.25</v>
      </c>
    </row>
    <row r="423" spans="1:26" x14ac:dyDescent="0.25">
      <c r="A423">
        <v>431</v>
      </c>
      <c r="B423" t="s">
        <v>809</v>
      </c>
      <c r="C423">
        <v>38300</v>
      </c>
      <c r="D423">
        <v>423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f t="shared" si="26"/>
        <v>0</v>
      </c>
      <c r="W423" s="10">
        <f>SUMIFS(Tabel132[Cluster],Tabel132[ID],A423)</f>
        <v>0</v>
      </c>
      <c r="X423" t="str">
        <f t="shared" si="27"/>
        <v/>
      </c>
      <c r="Y423">
        <f t="shared" si="24"/>
        <v>0</v>
      </c>
      <c r="Z423">
        <f t="shared" si="25"/>
        <v>0</v>
      </c>
    </row>
    <row r="424" spans="1:26" x14ac:dyDescent="0.25">
      <c r="A424">
        <v>432</v>
      </c>
      <c r="B424" t="s">
        <v>810</v>
      </c>
      <c r="C424">
        <v>70400</v>
      </c>
      <c r="D424">
        <v>332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f t="shared" si="26"/>
        <v>0</v>
      </c>
      <c r="W424" s="10">
        <f>SUMIFS(Tabel132[Cluster],Tabel132[ID],A424)</f>
        <v>83</v>
      </c>
      <c r="X424" t="str">
        <f t="shared" si="27"/>
        <v/>
      </c>
      <c r="Y424">
        <f t="shared" si="24"/>
        <v>0</v>
      </c>
      <c r="Z424">
        <f t="shared" si="25"/>
        <v>0</v>
      </c>
    </row>
    <row r="425" spans="1:26" x14ac:dyDescent="0.25">
      <c r="A425">
        <v>433</v>
      </c>
      <c r="B425" t="s">
        <v>217</v>
      </c>
      <c r="C425">
        <v>15200</v>
      </c>
      <c r="D425">
        <v>394</v>
      </c>
      <c r="E425">
        <v>584</v>
      </c>
      <c r="F425">
        <v>7</v>
      </c>
      <c r="G425">
        <v>24</v>
      </c>
      <c r="H425">
        <v>243</v>
      </c>
      <c r="I425">
        <v>159</v>
      </c>
      <c r="J425">
        <v>731</v>
      </c>
      <c r="K425">
        <v>1046</v>
      </c>
      <c r="L425">
        <v>113</v>
      </c>
      <c r="M425">
        <v>318</v>
      </c>
      <c r="N425">
        <v>745</v>
      </c>
      <c r="O425">
        <v>1118</v>
      </c>
      <c r="P425">
        <v>2290</v>
      </c>
      <c r="Q425">
        <v>147</v>
      </c>
      <c r="R425">
        <v>614</v>
      </c>
      <c r="S425">
        <v>155</v>
      </c>
      <c r="T425">
        <v>754</v>
      </c>
      <c r="U425">
        <v>184</v>
      </c>
      <c r="V425">
        <f t="shared" si="26"/>
        <v>1</v>
      </c>
      <c r="W425" s="10">
        <f>SUMIFS(Tabel132[Cluster],Tabel132[ID],A425)</f>
        <v>18</v>
      </c>
      <c r="X425">
        <f t="shared" si="27"/>
        <v>0.16422177173698968</v>
      </c>
      <c r="Y425">
        <f t="shared" si="24"/>
        <v>358.33333333333331</v>
      </c>
      <c r="Z425">
        <f t="shared" si="25"/>
        <v>750.875</v>
      </c>
    </row>
    <row r="426" spans="1:26" x14ac:dyDescent="0.25">
      <c r="A426">
        <v>434</v>
      </c>
      <c r="B426" t="s">
        <v>218</v>
      </c>
      <c r="C426">
        <v>26100</v>
      </c>
      <c r="D426">
        <v>879</v>
      </c>
      <c r="E426">
        <v>2073</v>
      </c>
      <c r="F426">
        <v>66</v>
      </c>
      <c r="G426">
        <v>2754</v>
      </c>
      <c r="H426">
        <v>3149</v>
      </c>
      <c r="I426">
        <v>1659</v>
      </c>
      <c r="J426">
        <v>2379</v>
      </c>
      <c r="K426">
        <v>5617</v>
      </c>
      <c r="L426">
        <v>585</v>
      </c>
      <c r="M426">
        <v>1544</v>
      </c>
      <c r="N426">
        <v>1328</v>
      </c>
      <c r="O426">
        <v>9896</v>
      </c>
      <c r="P426">
        <v>5605</v>
      </c>
      <c r="Q426">
        <v>378</v>
      </c>
      <c r="R426">
        <v>7329</v>
      </c>
      <c r="S426">
        <v>6324</v>
      </c>
      <c r="T426">
        <v>4170</v>
      </c>
      <c r="U426">
        <v>4759</v>
      </c>
      <c r="V426">
        <f t="shared" si="26"/>
        <v>1</v>
      </c>
      <c r="W426" s="10">
        <f>SUMIFS(Tabel132[Cluster],Tabel132[ID],A426)</f>
        <v>34</v>
      </c>
      <c r="X426">
        <f t="shared" si="27"/>
        <v>3.2542491210101915E-2</v>
      </c>
      <c r="Y426">
        <f t="shared" si="24"/>
        <v>2202.8888888888887</v>
      </c>
      <c r="Z426">
        <f t="shared" si="25"/>
        <v>4973.625</v>
      </c>
    </row>
    <row r="427" spans="1:26" x14ac:dyDescent="0.25">
      <c r="A427">
        <v>435</v>
      </c>
      <c r="B427" t="s">
        <v>811</v>
      </c>
      <c r="C427">
        <v>51500</v>
      </c>
      <c r="D427">
        <v>403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f t="shared" si="26"/>
        <v>0</v>
      </c>
      <c r="W427" s="10">
        <f>SUMIFS(Tabel132[Cluster],Tabel132[ID],A427)</f>
        <v>66</v>
      </c>
      <c r="X427" t="str">
        <f t="shared" si="27"/>
        <v/>
      </c>
      <c r="Y427">
        <f t="shared" si="24"/>
        <v>0</v>
      </c>
      <c r="Z427">
        <f t="shared" si="25"/>
        <v>0</v>
      </c>
    </row>
    <row r="428" spans="1:26" x14ac:dyDescent="0.25">
      <c r="A428">
        <v>436</v>
      </c>
      <c r="B428" t="s">
        <v>219</v>
      </c>
      <c r="C428">
        <v>111900</v>
      </c>
      <c r="D428">
        <v>737</v>
      </c>
      <c r="E428">
        <v>737</v>
      </c>
      <c r="F428">
        <v>61</v>
      </c>
      <c r="G428">
        <v>191</v>
      </c>
      <c r="H428">
        <v>70</v>
      </c>
      <c r="I428">
        <v>278</v>
      </c>
      <c r="J428">
        <v>690</v>
      </c>
      <c r="K428">
        <v>394</v>
      </c>
      <c r="L428">
        <v>990</v>
      </c>
      <c r="M428">
        <v>306</v>
      </c>
      <c r="N428">
        <v>10</v>
      </c>
      <c r="O428">
        <v>2307</v>
      </c>
      <c r="P428">
        <v>318</v>
      </c>
      <c r="Q428">
        <v>0</v>
      </c>
      <c r="R428">
        <v>101</v>
      </c>
      <c r="S428">
        <v>0</v>
      </c>
      <c r="T428">
        <v>127</v>
      </c>
      <c r="U428">
        <v>525</v>
      </c>
      <c r="V428">
        <f t="shared" si="26"/>
        <v>1</v>
      </c>
      <c r="W428" s="10">
        <f>SUMIFS(Tabel132[Cluster],Tabel132[ID],A428)</f>
        <v>0</v>
      </c>
      <c r="X428">
        <f t="shared" si="27"/>
        <v>0.97100092306228825</v>
      </c>
      <c r="Y428">
        <f t="shared" si="24"/>
        <v>413</v>
      </c>
      <c r="Z428">
        <f t="shared" si="25"/>
        <v>423.5</v>
      </c>
    </row>
    <row r="429" spans="1:26" x14ac:dyDescent="0.25">
      <c r="A429">
        <v>437</v>
      </c>
      <c r="B429" t="s">
        <v>220</v>
      </c>
      <c r="C429">
        <v>91400</v>
      </c>
      <c r="D429">
        <v>386</v>
      </c>
      <c r="E429">
        <v>12382</v>
      </c>
      <c r="F429">
        <v>6306</v>
      </c>
      <c r="G429">
        <v>2789</v>
      </c>
      <c r="H429">
        <v>7707</v>
      </c>
      <c r="I429">
        <v>4636</v>
      </c>
      <c r="J429">
        <v>0</v>
      </c>
      <c r="K429">
        <v>0</v>
      </c>
      <c r="L429">
        <v>0</v>
      </c>
      <c r="M429">
        <v>24</v>
      </c>
      <c r="N429">
        <v>6460</v>
      </c>
      <c r="O429">
        <v>7533</v>
      </c>
      <c r="P429">
        <v>742</v>
      </c>
      <c r="Q429">
        <v>6062</v>
      </c>
      <c r="R429">
        <v>63</v>
      </c>
      <c r="S429">
        <v>1992</v>
      </c>
      <c r="T429">
        <v>188</v>
      </c>
      <c r="U429">
        <v>5432</v>
      </c>
      <c r="V429">
        <f t="shared" si="26"/>
        <v>1</v>
      </c>
      <c r="W429" s="10">
        <f>SUMIFS(Tabel132[Cluster],Tabel132[ID],A429)</f>
        <v>96</v>
      </c>
      <c r="X429">
        <f t="shared" si="27"/>
        <v>0.91569550242640518</v>
      </c>
      <c r="Y429">
        <f t="shared" si="24"/>
        <v>3760.4444444444443</v>
      </c>
      <c r="Z429">
        <f t="shared" si="25"/>
        <v>3559</v>
      </c>
    </row>
    <row r="430" spans="1:26" x14ac:dyDescent="0.25">
      <c r="A430">
        <v>438</v>
      </c>
      <c r="B430" t="s">
        <v>812</v>
      </c>
      <c r="C430">
        <v>38400</v>
      </c>
      <c r="D430">
        <v>423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f t="shared" si="26"/>
        <v>0</v>
      </c>
      <c r="W430" s="10">
        <f>SUMIFS(Tabel132[Cluster],Tabel132[ID],A430)</f>
        <v>0</v>
      </c>
      <c r="X430" t="str">
        <f t="shared" si="27"/>
        <v/>
      </c>
      <c r="Y430">
        <f t="shared" si="24"/>
        <v>0</v>
      </c>
      <c r="Z430">
        <f t="shared" si="25"/>
        <v>0</v>
      </c>
    </row>
    <row r="431" spans="1:26" x14ac:dyDescent="0.25">
      <c r="A431">
        <v>439</v>
      </c>
      <c r="B431" t="s">
        <v>813</v>
      </c>
      <c r="C431">
        <v>76300</v>
      </c>
      <c r="D431">
        <v>63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f t="shared" si="26"/>
        <v>0</v>
      </c>
      <c r="W431" s="10">
        <f>SUMIFS(Tabel132[Cluster],Tabel132[ID],A431)</f>
        <v>84</v>
      </c>
      <c r="X431" t="str">
        <f t="shared" si="27"/>
        <v/>
      </c>
      <c r="Y431">
        <f t="shared" si="24"/>
        <v>0</v>
      </c>
      <c r="Z431">
        <f t="shared" si="25"/>
        <v>0</v>
      </c>
    </row>
    <row r="432" spans="1:26" x14ac:dyDescent="0.25">
      <c r="A432">
        <v>440</v>
      </c>
      <c r="B432" t="s">
        <v>221</v>
      </c>
      <c r="C432">
        <v>21800</v>
      </c>
      <c r="D432">
        <v>723</v>
      </c>
      <c r="E432">
        <v>5308</v>
      </c>
      <c r="F432">
        <v>1183</v>
      </c>
      <c r="G432">
        <v>28</v>
      </c>
      <c r="H432">
        <v>762</v>
      </c>
      <c r="I432">
        <v>182</v>
      </c>
      <c r="J432">
        <v>643</v>
      </c>
      <c r="K432">
        <v>1584</v>
      </c>
      <c r="L432">
        <v>215</v>
      </c>
      <c r="M432">
        <v>754</v>
      </c>
      <c r="N432">
        <v>1247</v>
      </c>
      <c r="O432">
        <v>639</v>
      </c>
      <c r="P432">
        <v>1319</v>
      </c>
      <c r="Q432">
        <v>53</v>
      </c>
      <c r="R432">
        <v>2291</v>
      </c>
      <c r="S432">
        <v>196</v>
      </c>
      <c r="T432">
        <v>1759</v>
      </c>
      <c r="U432">
        <v>1940</v>
      </c>
      <c r="V432">
        <f t="shared" si="26"/>
        <v>1</v>
      </c>
      <c r="W432" s="10">
        <f>SUMIFS(Tabel132[Cluster],Tabel132[ID],A432)</f>
        <v>27</v>
      </c>
      <c r="X432">
        <f t="shared" si="27"/>
        <v>0.99528022097897895</v>
      </c>
      <c r="Y432">
        <f t="shared" si="24"/>
        <v>1184.3333333333333</v>
      </c>
      <c r="Z432">
        <f t="shared" si="25"/>
        <v>1180.5</v>
      </c>
    </row>
    <row r="433" spans="1:26" x14ac:dyDescent="0.25">
      <c r="A433">
        <v>441</v>
      </c>
      <c r="B433" t="s">
        <v>222</v>
      </c>
      <c r="C433">
        <v>15400</v>
      </c>
      <c r="D433">
        <v>394</v>
      </c>
      <c r="E433">
        <v>26</v>
      </c>
      <c r="F433">
        <v>0</v>
      </c>
      <c r="G433">
        <v>0</v>
      </c>
      <c r="H433">
        <v>2</v>
      </c>
      <c r="I433">
        <v>0</v>
      </c>
      <c r="J433">
        <v>97</v>
      </c>
      <c r="K433">
        <v>170</v>
      </c>
      <c r="L433">
        <v>6</v>
      </c>
      <c r="M433">
        <v>18</v>
      </c>
      <c r="N433">
        <v>137</v>
      </c>
      <c r="O433">
        <v>52</v>
      </c>
      <c r="P433">
        <v>261</v>
      </c>
      <c r="Q433">
        <v>0</v>
      </c>
      <c r="R433">
        <v>28</v>
      </c>
      <c r="S433">
        <v>2</v>
      </c>
      <c r="T433">
        <v>19</v>
      </c>
      <c r="U433">
        <v>0</v>
      </c>
      <c r="V433">
        <f t="shared" si="26"/>
        <v>1</v>
      </c>
      <c r="W433" s="10">
        <f>SUMIFS(Tabel132[Cluster],Tabel132[ID],A433)</f>
        <v>18</v>
      </c>
      <c r="X433">
        <f t="shared" si="27"/>
        <v>0.47961627139948193</v>
      </c>
      <c r="Y433">
        <f t="shared" si="24"/>
        <v>35.444444444444443</v>
      </c>
      <c r="Z433">
        <f t="shared" si="25"/>
        <v>62.375</v>
      </c>
    </row>
    <row r="434" spans="1:26" x14ac:dyDescent="0.25">
      <c r="A434">
        <v>442</v>
      </c>
      <c r="B434" t="s">
        <v>223</v>
      </c>
      <c r="C434">
        <v>26000</v>
      </c>
      <c r="D434">
        <v>879</v>
      </c>
      <c r="E434">
        <v>1361</v>
      </c>
      <c r="F434">
        <v>20</v>
      </c>
      <c r="G434">
        <v>350</v>
      </c>
      <c r="H434">
        <v>994</v>
      </c>
      <c r="I434">
        <v>898</v>
      </c>
      <c r="J434">
        <v>395</v>
      </c>
      <c r="K434">
        <v>3139</v>
      </c>
      <c r="L434">
        <v>7</v>
      </c>
      <c r="M434">
        <v>898</v>
      </c>
      <c r="N434">
        <v>218</v>
      </c>
      <c r="O434">
        <v>2657</v>
      </c>
      <c r="P434">
        <v>2861</v>
      </c>
      <c r="Q434">
        <v>97</v>
      </c>
      <c r="R434">
        <v>2152</v>
      </c>
      <c r="S434">
        <v>556</v>
      </c>
      <c r="T434">
        <v>1676</v>
      </c>
      <c r="U434">
        <v>437</v>
      </c>
      <c r="V434">
        <f t="shared" si="26"/>
        <v>1</v>
      </c>
      <c r="W434" s="10">
        <f>SUMIFS(Tabel132[Cluster],Tabel132[ID],A434)</f>
        <v>34</v>
      </c>
      <c r="X434">
        <f t="shared" si="27"/>
        <v>0.40459721093593704</v>
      </c>
      <c r="Y434">
        <f t="shared" si="24"/>
        <v>895.77777777777783</v>
      </c>
      <c r="Z434">
        <f t="shared" si="25"/>
        <v>1331.75</v>
      </c>
    </row>
    <row r="435" spans="1:26" x14ac:dyDescent="0.25">
      <c r="A435">
        <v>443</v>
      </c>
      <c r="B435" t="s">
        <v>224</v>
      </c>
      <c r="C435">
        <v>112100</v>
      </c>
      <c r="D435">
        <v>618</v>
      </c>
      <c r="E435">
        <v>4547</v>
      </c>
      <c r="F435">
        <v>79</v>
      </c>
      <c r="G435">
        <v>1782</v>
      </c>
      <c r="H435">
        <v>4493</v>
      </c>
      <c r="I435">
        <v>324</v>
      </c>
      <c r="J435">
        <v>2204</v>
      </c>
      <c r="K435">
        <v>4107</v>
      </c>
      <c r="L435">
        <v>827</v>
      </c>
      <c r="M435">
        <v>5505</v>
      </c>
      <c r="N435">
        <v>1698</v>
      </c>
      <c r="O435">
        <v>2531</v>
      </c>
      <c r="P435">
        <v>3514</v>
      </c>
      <c r="Q435">
        <v>1354</v>
      </c>
      <c r="R435">
        <v>3822</v>
      </c>
      <c r="S435">
        <v>3494</v>
      </c>
      <c r="T435">
        <v>2141</v>
      </c>
      <c r="U435">
        <v>5397</v>
      </c>
      <c r="V435">
        <f t="shared" si="26"/>
        <v>1</v>
      </c>
      <c r="W435" s="10">
        <f>SUMIFS(Tabel132[Cluster],Tabel132[ID],A435)</f>
        <v>0</v>
      </c>
      <c r="X435">
        <f t="shared" si="27"/>
        <v>0.69306875662454426</v>
      </c>
      <c r="Y435">
        <f t="shared" si="24"/>
        <v>2652</v>
      </c>
      <c r="Z435">
        <f t="shared" si="25"/>
        <v>2993.875</v>
      </c>
    </row>
    <row r="436" spans="1:26" x14ac:dyDescent="0.25">
      <c r="A436">
        <v>444</v>
      </c>
      <c r="B436" t="s">
        <v>814</v>
      </c>
      <c r="C436">
        <v>67100</v>
      </c>
      <c r="D436">
        <v>856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f t="shared" si="26"/>
        <v>0</v>
      </c>
      <c r="W436" s="10">
        <f>SUMIFS(Tabel132[Cluster],Tabel132[ID],A436)</f>
        <v>80</v>
      </c>
      <c r="X436" t="str">
        <f t="shared" si="27"/>
        <v/>
      </c>
      <c r="Y436">
        <f t="shared" si="24"/>
        <v>0</v>
      </c>
      <c r="Z436">
        <f t="shared" si="25"/>
        <v>0</v>
      </c>
    </row>
    <row r="437" spans="1:26" x14ac:dyDescent="0.25">
      <c r="A437">
        <v>445</v>
      </c>
      <c r="B437" t="s">
        <v>225</v>
      </c>
      <c r="C437">
        <v>91500</v>
      </c>
      <c r="D437">
        <v>386</v>
      </c>
      <c r="E437">
        <v>8390</v>
      </c>
      <c r="F437">
        <v>3339</v>
      </c>
      <c r="G437">
        <v>2353</v>
      </c>
      <c r="H437">
        <v>3477</v>
      </c>
      <c r="I437">
        <v>3514</v>
      </c>
      <c r="J437">
        <v>0</v>
      </c>
      <c r="K437">
        <v>0</v>
      </c>
      <c r="L437">
        <v>0</v>
      </c>
      <c r="M437">
        <v>0</v>
      </c>
      <c r="N437">
        <v>1165</v>
      </c>
      <c r="O437">
        <v>3841</v>
      </c>
      <c r="P437">
        <v>947</v>
      </c>
      <c r="Q437">
        <v>4039</v>
      </c>
      <c r="R437">
        <v>14</v>
      </c>
      <c r="S437">
        <v>1904</v>
      </c>
      <c r="T437">
        <v>34</v>
      </c>
      <c r="U437">
        <v>3637</v>
      </c>
      <c r="V437">
        <f t="shared" si="26"/>
        <v>1</v>
      </c>
      <c r="W437" s="10">
        <f>SUMIFS(Tabel132[Cluster],Tabel132[ID],A437)</f>
        <v>96</v>
      </c>
      <c r="X437">
        <f t="shared" si="27"/>
        <v>0.73368245349520911</v>
      </c>
      <c r="Y437">
        <f t="shared" si="24"/>
        <v>2341.4444444444443</v>
      </c>
      <c r="Z437">
        <f t="shared" si="25"/>
        <v>1947.625</v>
      </c>
    </row>
    <row r="438" spans="1:26" x14ac:dyDescent="0.25">
      <c r="A438">
        <v>446</v>
      </c>
      <c r="B438" t="s">
        <v>815</v>
      </c>
      <c r="C438">
        <v>38500</v>
      </c>
      <c r="D438">
        <v>423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f t="shared" si="26"/>
        <v>0</v>
      </c>
      <c r="W438" s="10">
        <f>SUMIFS(Tabel132[Cluster],Tabel132[ID],A438)</f>
        <v>0</v>
      </c>
      <c r="X438" t="str">
        <f t="shared" si="27"/>
        <v/>
      </c>
      <c r="Y438">
        <f t="shared" si="24"/>
        <v>0</v>
      </c>
      <c r="Z438">
        <f t="shared" si="25"/>
        <v>0</v>
      </c>
    </row>
    <row r="439" spans="1:26" x14ac:dyDescent="0.25">
      <c r="A439">
        <v>447</v>
      </c>
      <c r="B439" t="s">
        <v>816</v>
      </c>
      <c r="C439">
        <v>76400</v>
      </c>
      <c r="D439">
        <v>63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f t="shared" si="26"/>
        <v>0</v>
      </c>
      <c r="W439" s="10">
        <f>SUMIFS(Tabel132[Cluster],Tabel132[ID],A439)</f>
        <v>84</v>
      </c>
      <c r="X439" t="str">
        <f t="shared" si="27"/>
        <v/>
      </c>
      <c r="Y439">
        <f t="shared" si="24"/>
        <v>0</v>
      </c>
      <c r="Z439">
        <f t="shared" si="25"/>
        <v>0</v>
      </c>
    </row>
    <row r="440" spans="1:26" x14ac:dyDescent="0.25">
      <c r="A440">
        <v>448</v>
      </c>
      <c r="B440" t="s">
        <v>226</v>
      </c>
      <c r="C440">
        <v>21500</v>
      </c>
      <c r="D440">
        <v>723</v>
      </c>
      <c r="E440">
        <v>4801</v>
      </c>
      <c r="F440">
        <v>3105</v>
      </c>
      <c r="G440">
        <v>526</v>
      </c>
      <c r="H440">
        <v>3115</v>
      </c>
      <c r="I440">
        <v>500</v>
      </c>
      <c r="J440">
        <v>1184</v>
      </c>
      <c r="K440">
        <v>2822</v>
      </c>
      <c r="L440">
        <v>622</v>
      </c>
      <c r="M440">
        <v>1288</v>
      </c>
      <c r="N440">
        <v>479</v>
      </c>
      <c r="O440">
        <v>1240</v>
      </c>
      <c r="P440">
        <v>4253</v>
      </c>
      <c r="Q440">
        <v>256</v>
      </c>
      <c r="R440">
        <v>3284</v>
      </c>
      <c r="S440">
        <v>556</v>
      </c>
      <c r="T440">
        <v>355</v>
      </c>
      <c r="U440">
        <v>878</v>
      </c>
      <c r="V440">
        <f t="shared" si="26"/>
        <v>1</v>
      </c>
      <c r="W440" s="10">
        <f>SUMIFS(Tabel132[Cluster],Tabel132[ID],A440)</f>
        <v>27</v>
      </c>
      <c r="X440">
        <f t="shared" si="27"/>
        <v>0.4405230636073888</v>
      </c>
      <c r="Y440">
        <f t="shared" si="24"/>
        <v>1995.8888888888889</v>
      </c>
      <c r="Z440">
        <f t="shared" si="25"/>
        <v>1412.625</v>
      </c>
    </row>
    <row r="441" spans="1:26" x14ac:dyDescent="0.25">
      <c r="A441">
        <v>449</v>
      </c>
      <c r="B441" t="s">
        <v>227</v>
      </c>
      <c r="C441">
        <v>112200</v>
      </c>
      <c r="D441">
        <v>618</v>
      </c>
      <c r="E441">
        <v>5</v>
      </c>
      <c r="F441">
        <v>2</v>
      </c>
      <c r="G441">
        <v>62</v>
      </c>
      <c r="H441">
        <v>24</v>
      </c>
      <c r="I441">
        <v>7</v>
      </c>
      <c r="J441">
        <v>264</v>
      </c>
      <c r="K441">
        <v>188</v>
      </c>
      <c r="L441">
        <v>1</v>
      </c>
      <c r="M441">
        <v>0</v>
      </c>
      <c r="N441">
        <v>64</v>
      </c>
      <c r="O441">
        <v>587</v>
      </c>
      <c r="P441">
        <v>0</v>
      </c>
      <c r="Q441">
        <v>0</v>
      </c>
      <c r="R441">
        <v>43</v>
      </c>
      <c r="S441">
        <v>4</v>
      </c>
      <c r="T441">
        <v>104</v>
      </c>
      <c r="U441">
        <v>81</v>
      </c>
      <c r="V441">
        <f t="shared" si="26"/>
        <v>1</v>
      </c>
      <c r="W441" s="10">
        <f>SUMIFS(Tabel132[Cluster],Tabel132[ID],A441)</f>
        <v>0</v>
      </c>
      <c r="X441">
        <f t="shared" si="27"/>
        <v>0.51737853816077306</v>
      </c>
      <c r="Y441">
        <f t="shared" si="24"/>
        <v>61.444444444444443</v>
      </c>
      <c r="Z441">
        <f t="shared" si="25"/>
        <v>110.375</v>
      </c>
    </row>
    <row r="442" spans="1:26" x14ac:dyDescent="0.25">
      <c r="A442">
        <v>450</v>
      </c>
      <c r="B442" t="s">
        <v>228</v>
      </c>
      <c r="C442">
        <v>6400</v>
      </c>
      <c r="D442">
        <v>369</v>
      </c>
      <c r="E442">
        <v>613</v>
      </c>
      <c r="F442">
        <v>408</v>
      </c>
      <c r="G442">
        <v>164</v>
      </c>
      <c r="H442">
        <v>429</v>
      </c>
      <c r="I442">
        <v>2034</v>
      </c>
      <c r="J442">
        <v>340</v>
      </c>
      <c r="K442">
        <v>327</v>
      </c>
      <c r="L442">
        <v>290</v>
      </c>
      <c r="M442">
        <v>812</v>
      </c>
      <c r="N442">
        <v>504</v>
      </c>
      <c r="O442">
        <v>1064</v>
      </c>
      <c r="P442">
        <v>371</v>
      </c>
      <c r="Q442">
        <v>1388</v>
      </c>
      <c r="R442">
        <v>2159</v>
      </c>
      <c r="S442">
        <v>1593</v>
      </c>
      <c r="T442">
        <v>1410</v>
      </c>
      <c r="U442">
        <v>324</v>
      </c>
      <c r="V442">
        <f t="shared" si="26"/>
        <v>1</v>
      </c>
      <c r="W442" s="10">
        <f>SUMIFS(Tabel132[Cluster],Tabel132[ID],A442)</f>
        <v>9</v>
      </c>
      <c r="X442">
        <f t="shared" si="27"/>
        <v>0.11390144243810134</v>
      </c>
      <c r="Y442">
        <f t="shared" si="24"/>
        <v>601.88888888888891</v>
      </c>
      <c r="Z442">
        <f t="shared" si="25"/>
        <v>1101.625</v>
      </c>
    </row>
    <row r="443" spans="1:26" x14ac:dyDescent="0.25">
      <c r="A443">
        <v>451</v>
      </c>
      <c r="B443" t="s">
        <v>229</v>
      </c>
      <c r="C443">
        <v>47400</v>
      </c>
      <c r="D443">
        <v>295</v>
      </c>
      <c r="E443">
        <v>3963</v>
      </c>
      <c r="F443">
        <v>430</v>
      </c>
      <c r="G443">
        <v>280</v>
      </c>
      <c r="H443">
        <v>483</v>
      </c>
      <c r="I443">
        <v>1583</v>
      </c>
      <c r="J443">
        <v>74</v>
      </c>
      <c r="K443">
        <v>656</v>
      </c>
      <c r="L443">
        <v>969</v>
      </c>
      <c r="M443">
        <v>315</v>
      </c>
      <c r="N443">
        <v>391</v>
      </c>
      <c r="O443">
        <v>699</v>
      </c>
      <c r="P443">
        <v>492</v>
      </c>
      <c r="Q443">
        <v>53</v>
      </c>
      <c r="R443">
        <v>885</v>
      </c>
      <c r="S443">
        <v>570</v>
      </c>
      <c r="T443">
        <v>894</v>
      </c>
      <c r="U443">
        <v>173</v>
      </c>
      <c r="V443">
        <f t="shared" si="26"/>
        <v>1</v>
      </c>
      <c r="W443" s="10">
        <f>SUMIFS(Tabel132[Cluster],Tabel132[ID],A443)</f>
        <v>62</v>
      </c>
      <c r="X443">
        <f t="shared" si="27"/>
        <v>0.32024454469918412</v>
      </c>
      <c r="Y443">
        <f t="shared" si="24"/>
        <v>972.55555555555554</v>
      </c>
      <c r="Z443">
        <f t="shared" si="25"/>
        <v>519.625</v>
      </c>
    </row>
    <row r="444" spans="1:26" x14ac:dyDescent="0.25">
      <c r="A444">
        <v>452</v>
      </c>
      <c r="B444" t="s">
        <v>230</v>
      </c>
      <c r="C444">
        <v>72800</v>
      </c>
      <c r="D444">
        <v>141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6</v>
      </c>
      <c r="K444">
        <v>0</v>
      </c>
      <c r="L444">
        <v>0</v>
      </c>
      <c r="M444">
        <v>0</v>
      </c>
      <c r="N444">
        <v>0</v>
      </c>
      <c r="O444">
        <v>570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f t="shared" si="26"/>
        <v>1</v>
      </c>
      <c r="W444" s="10">
        <f>SUMIFS(Tabel132[Cluster],Tabel132[ID],A444)</f>
        <v>83</v>
      </c>
      <c r="X444">
        <f t="shared" si="27"/>
        <v>0.30808633026687726</v>
      </c>
      <c r="Y444">
        <f t="shared" si="24"/>
        <v>0.66666666666666663</v>
      </c>
      <c r="Z444">
        <f t="shared" si="25"/>
        <v>71.25</v>
      </c>
    </row>
    <row r="445" spans="1:26" x14ac:dyDescent="0.25">
      <c r="A445">
        <v>453</v>
      </c>
      <c r="B445" t="s">
        <v>817</v>
      </c>
      <c r="C445">
        <v>2700</v>
      </c>
      <c r="D445">
        <v>315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f t="shared" si="26"/>
        <v>0</v>
      </c>
      <c r="W445" s="10">
        <f>SUMIFS(Tabel132[Cluster],Tabel132[ID],A445)</f>
        <v>0</v>
      </c>
      <c r="X445" t="str">
        <f t="shared" si="27"/>
        <v/>
      </c>
      <c r="Y445">
        <f t="shared" si="24"/>
        <v>0</v>
      </c>
      <c r="Z445">
        <f t="shared" si="25"/>
        <v>0</v>
      </c>
    </row>
    <row r="446" spans="1:26" x14ac:dyDescent="0.25">
      <c r="A446">
        <v>454</v>
      </c>
      <c r="B446" t="s">
        <v>818</v>
      </c>
      <c r="C446">
        <v>38600</v>
      </c>
      <c r="D446">
        <v>423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f t="shared" si="26"/>
        <v>0</v>
      </c>
      <c r="W446" s="10">
        <f>SUMIFS(Tabel132[Cluster],Tabel132[ID],A446)</f>
        <v>0</v>
      </c>
      <c r="X446" t="str">
        <f t="shared" si="27"/>
        <v/>
      </c>
      <c r="Y446">
        <f t="shared" si="24"/>
        <v>0</v>
      </c>
      <c r="Z446">
        <f t="shared" si="25"/>
        <v>0</v>
      </c>
    </row>
    <row r="447" spans="1:26" x14ac:dyDescent="0.25">
      <c r="A447">
        <v>455</v>
      </c>
      <c r="B447" t="s">
        <v>819</v>
      </c>
      <c r="C447">
        <v>76500</v>
      </c>
      <c r="D447">
        <v>63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f t="shared" si="26"/>
        <v>0</v>
      </c>
      <c r="W447" s="10">
        <f>SUMIFS(Tabel132[Cluster],Tabel132[ID],A447)</f>
        <v>84</v>
      </c>
      <c r="X447" t="str">
        <f t="shared" si="27"/>
        <v/>
      </c>
      <c r="Y447">
        <f t="shared" si="24"/>
        <v>0</v>
      </c>
      <c r="Z447">
        <f t="shared" si="25"/>
        <v>0</v>
      </c>
    </row>
    <row r="448" spans="1:26" x14ac:dyDescent="0.25">
      <c r="A448">
        <v>456</v>
      </c>
      <c r="B448" t="s">
        <v>231</v>
      </c>
      <c r="C448">
        <v>12600</v>
      </c>
      <c r="D448">
        <v>1027</v>
      </c>
      <c r="E448">
        <v>106</v>
      </c>
      <c r="F448">
        <v>9</v>
      </c>
      <c r="G448">
        <v>1</v>
      </c>
      <c r="H448">
        <v>12</v>
      </c>
      <c r="I448">
        <v>0</v>
      </c>
      <c r="J448">
        <v>2</v>
      </c>
      <c r="K448">
        <v>23</v>
      </c>
      <c r="L448">
        <v>0</v>
      </c>
      <c r="M448">
        <v>16</v>
      </c>
      <c r="N448">
        <v>79</v>
      </c>
      <c r="O448">
        <v>15</v>
      </c>
      <c r="P448">
        <v>37</v>
      </c>
      <c r="Q448">
        <v>2</v>
      </c>
      <c r="R448">
        <v>25</v>
      </c>
      <c r="S448">
        <v>36</v>
      </c>
      <c r="T448">
        <v>18</v>
      </c>
      <c r="U448">
        <v>67</v>
      </c>
      <c r="V448">
        <f t="shared" si="26"/>
        <v>1</v>
      </c>
      <c r="W448" s="10">
        <f>SUMIFS(Tabel132[Cluster],Tabel132[ID],A448)</f>
        <v>15</v>
      </c>
      <c r="X448">
        <f t="shared" si="27"/>
        <v>0.29400055844490192</v>
      </c>
      <c r="Y448">
        <f t="shared" ref="Y448:Y511" si="28">AVERAGE(E448:M448)</f>
        <v>18.777777777777779</v>
      </c>
      <c r="Z448">
        <f t="shared" ref="Z448:Z511" si="29">AVERAGE(N448:U448)</f>
        <v>34.875</v>
      </c>
    </row>
    <row r="449" spans="1:26" x14ac:dyDescent="0.25">
      <c r="A449">
        <v>457</v>
      </c>
      <c r="B449" t="s">
        <v>820</v>
      </c>
      <c r="C449">
        <v>13900</v>
      </c>
      <c r="D449">
        <v>669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f t="shared" si="26"/>
        <v>0</v>
      </c>
      <c r="W449" s="10">
        <f>SUMIFS(Tabel132[Cluster],Tabel132[ID],A449)</f>
        <v>0</v>
      </c>
      <c r="X449" t="str">
        <f t="shared" si="27"/>
        <v/>
      </c>
      <c r="Y449">
        <f t="shared" si="28"/>
        <v>0</v>
      </c>
      <c r="Z449">
        <f t="shared" si="29"/>
        <v>0</v>
      </c>
    </row>
    <row r="450" spans="1:26" x14ac:dyDescent="0.25">
      <c r="A450">
        <v>458</v>
      </c>
      <c r="B450" t="s">
        <v>821</v>
      </c>
      <c r="C450">
        <v>49000</v>
      </c>
      <c r="D450">
        <v>754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f t="shared" si="26"/>
        <v>0</v>
      </c>
      <c r="W450" s="10">
        <f>SUMIFS(Tabel132[Cluster],Tabel132[ID],A450)</f>
        <v>64</v>
      </c>
      <c r="X450" t="str">
        <f t="shared" si="27"/>
        <v/>
      </c>
      <c r="Y450">
        <f t="shared" si="28"/>
        <v>0</v>
      </c>
      <c r="Z450">
        <f t="shared" si="29"/>
        <v>0</v>
      </c>
    </row>
    <row r="451" spans="1:26" x14ac:dyDescent="0.25">
      <c r="A451">
        <v>459</v>
      </c>
      <c r="B451" t="s">
        <v>822</v>
      </c>
      <c r="C451">
        <v>98100</v>
      </c>
      <c r="D451">
        <v>21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f t="shared" si="26"/>
        <v>0</v>
      </c>
      <c r="W451" s="10">
        <f>SUMIFS(Tabel132[Cluster],Tabel132[ID],A451)</f>
        <v>0</v>
      </c>
      <c r="X451" t="str">
        <f t="shared" si="27"/>
        <v/>
      </c>
      <c r="Y451">
        <f t="shared" si="28"/>
        <v>0</v>
      </c>
      <c r="Z451">
        <f t="shared" si="29"/>
        <v>0</v>
      </c>
    </row>
    <row r="452" spans="1:26" x14ac:dyDescent="0.25">
      <c r="A452">
        <v>460</v>
      </c>
      <c r="B452" t="s">
        <v>232</v>
      </c>
      <c r="C452">
        <v>79800</v>
      </c>
      <c r="D452">
        <v>339</v>
      </c>
      <c r="E452">
        <v>442</v>
      </c>
      <c r="F452">
        <v>16</v>
      </c>
      <c r="G452">
        <v>33</v>
      </c>
      <c r="H452">
        <v>3</v>
      </c>
      <c r="I452">
        <v>205</v>
      </c>
      <c r="J452">
        <v>175</v>
      </c>
      <c r="K452">
        <v>94</v>
      </c>
      <c r="L452">
        <v>38</v>
      </c>
      <c r="M452">
        <v>99</v>
      </c>
      <c r="N452">
        <v>8</v>
      </c>
      <c r="O452">
        <v>171</v>
      </c>
      <c r="P452">
        <v>37</v>
      </c>
      <c r="Q452">
        <v>0</v>
      </c>
      <c r="R452">
        <v>176</v>
      </c>
      <c r="S452">
        <v>33</v>
      </c>
      <c r="T452">
        <v>7</v>
      </c>
      <c r="U452">
        <v>288</v>
      </c>
      <c r="V452">
        <f t="shared" ref="V452:V515" si="30">IF(AND(Y452=0,Z452=0),0,1)</f>
        <v>1</v>
      </c>
      <c r="W452" s="10">
        <f>SUMIFS(Tabel132[Cluster],Tabel132[ID],A452)</f>
        <v>86</v>
      </c>
      <c r="X452">
        <f t="shared" ref="X452:X515" si="31">IFERROR(_xlfn.T.TEST(E452:M452,N452:U452,2,2),"")</f>
        <v>0.59762023417046972</v>
      </c>
      <c r="Y452">
        <f t="shared" si="28"/>
        <v>122.77777777777777</v>
      </c>
      <c r="Z452">
        <f t="shared" si="29"/>
        <v>90</v>
      </c>
    </row>
    <row r="453" spans="1:26" x14ac:dyDescent="0.25">
      <c r="A453">
        <v>461</v>
      </c>
      <c r="B453" t="s">
        <v>233</v>
      </c>
      <c r="C453">
        <v>7600</v>
      </c>
      <c r="D453">
        <v>361</v>
      </c>
      <c r="E453">
        <v>1</v>
      </c>
      <c r="F453">
        <v>0</v>
      </c>
      <c r="G453">
        <v>0</v>
      </c>
      <c r="H453">
        <v>1</v>
      </c>
      <c r="I453">
        <v>8</v>
      </c>
      <c r="J453">
        <v>89</v>
      </c>
      <c r="K453">
        <v>111</v>
      </c>
      <c r="L453">
        <v>4</v>
      </c>
      <c r="M453">
        <v>0</v>
      </c>
      <c r="N453">
        <v>169</v>
      </c>
      <c r="O453">
        <v>45</v>
      </c>
      <c r="P453">
        <v>5</v>
      </c>
      <c r="Q453">
        <v>1</v>
      </c>
      <c r="R453">
        <v>2</v>
      </c>
      <c r="S453">
        <v>4</v>
      </c>
      <c r="T453">
        <v>1</v>
      </c>
      <c r="U453">
        <v>1</v>
      </c>
      <c r="V453">
        <f t="shared" si="30"/>
        <v>1</v>
      </c>
      <c r="W453" s="10">
        <f>SUMIFS(Tabel132[Cluster],Tabel132[ID],A453)</f>
        <v>10</v>
      </c>
      <c r="X453">
        <f t="shared" si="31"/>
        <v>0.85209573667970362</v>
      </c>
      <c r="Y453">
        <f t="shared" si="28"/>
        <v>23.777777777777779</v>
      </c>
      <c r="Z453">
        <f t="shared" si="29"/>
        <v>28.5</v>
      </c>
    </row>
    <row r="454" spans="1:26" x14ac:dyDescent="0.25">
      <c r="A454">
        <v>462</v>
      </c>
      <c r="B454" t="s">
        <v>823</v>
      </c>
      <c r="C454">
        <v>87900</v>
      </c>
      <c r="D454">
        <v>987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f t="shared" si="30"/>
        <v>0</v>
      </c>
      <c r="W454" s="10">
        <f>SUMIFS(Tabel132[Cluster],Tabel132[ID],A454)</f>
        <v>94</v>
      </c>
      <c r="X454" t="str">
        <f t="shared" si="31"/>
        <v/>
      </c>
      <c r="Y454">
        <f t="shared" si="28"/>
        <v>0</v>
      </c>
      <c r="Z454">
        <f t="shared" si="29"/>
        <v>0</v>
      </c>
    </row>
    <row r="455" spans="1:26" x14ac:dyDescent="0.25">
      <c r="A455">
        <v>463</v>
      </c>
      <c r="B455" t="s">
        <v>234</v>
      </c>
      <c r="C455">
        <v>38700</v>
      </c>
      <c r="D455">
        <v>375</v>
      </c>
      <c r="E455">
        <v>2352</v>
      </c>
      <c r="F455">
        <v>21</v>
      </c>
      <c r="G455">
        <v>512</v>
      </c>
      <c r="H455">
        <v>167</v>
      </c>
      <c r="I455">
        <v>245</v>
      </c>
      <c r="J455">
        <v>2686</v>
      </c>
      <c r="K455">
        <v>1682</v>
      </c>
      <c r="L455">
        <v>1363</v>
      </c>
      <c r="M455">
        <v>894</v>
      </c>
      <c r="N455">
        <v>1408</v>
      </c>
      <c r="O455">
        <v>1998</v>
      </c>
      <c r="P455">
        <v>1035</v>
      </c>
      <c r="Q455">
        <v>374</v>
      </c>
      <c r="R455">
        <v>1693</v>
      </c>
      <c r="S455">
        <v>281</v>
      </c>
      <c r="T455">
        <v>1113</v>
      </c>
      <c r="U455">
        <v>1121</v>
      </c>
      <c r="V455">
        <f t="shared" si="30"/>
        <v>1</v>
      </c>
      <c r="W455" s="10">
        <f>SUMIFS(Tabel132[Cluster],Tabel132[ID],A455)</f>
        <v>49</v>
      </c>
      <c r="X455">
        <f t="shared" si="31"/>
        <v>0.94997309722356427</v>
      </c>
      <c r="Y455">
        <f t="shared" si="28"/>
        <v>1102.4444444444443</v>
      </c>
      <c r="Z455">
        <f t="shared" si="29"/>
        <v>1127.875</v>
      </c>
    </row>
    <row r="456" spans="1:26" x14ac:dyDescent="0.25">
      <c r="A456">
        <v>464</v>
      </c>
      <c r="B456" t="s">
        <v>824</v>
      </c>
      <c r="C456">
        <v>76600</v>
      </c>
      <c r="D456">
        <v>63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f t="shared" si="30"/>
        <v>0</v>
      </c>
      <c r="W456" s="10">
        <f>SUMIFS(Tabel132[Cluster],Tabel132[ID],A456)</f>
        <v>84</v>
      </c>
      <c r="X456" t="str">
        <f t="shared" si="31"/>
        <v/>
      </c>
      <c r="Y456">
        <f t="shared" si="28"/>
        <v>0</v>
      </c>
      <c r="Z456">
        <f t="shared" si="29"/>
        <v>0</v>
      </c>
    </row>
    <row r="457" spans="1:26" x14ac:dyDescent="0.25">
      <c r="A457">
        <v>465</v>
      </c>
      <c r="B457" t="s">
        <v>825</v>
      </c>
      <c r="C457">
        <v>49100</v>
      </c>
      <c r="D457">
        <v>754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f t="shared" si="30"/>
        <v>0</v>
      </c>
      <c r="W457" s="10">
        <f>SUMIFS(Tabel132[Cluster],Tabel132[ID],A457)</f>
        <v>64</v>
      </c>
      <c r="X457" t="str">
        <f t="shared" si="31"/>
        <v/>
      </c>
      <c r="Y457">
        <f t="shared" si="28"/>
        <v>0</v>
      </c>
      <c r="Z457">
        <f t="shared" si="29"/>
        <v>0</v>
      </c>
    </row>
    <row r="458" spans="1:26" x14ac:dyDescent="0.25">
      <c r="A458">
        <v>466</v>
      </c>
      <c r="B458" t="s">
        <v>235</v>
      </c>
      <c r="C458">
        <v>111200</v>
      </c>
      <c r="D458">
        <v>1099</v>
      </c>
      <c r="E458">
        <v>4334</v>
      </c>
      <c r="F458">
        <v>683</v>
      </c>
      <c r="G458">
        <v>452</v>
      </c>
      <c r="H458">
        <v>386</v>
      </c>
      <c r="I458">
        <v>484</v>
      </c>
      <c r="J458">
        <v>435</v>
      </c>
      <c r="K458">
        <v>637</v>
      </c>
      <c r="L458">
        <v>974</v>
      </c>
      <c r="M458">
        <v>1133</v>
      </c>
      <c r="N458">
        <v>735</v>
      </c>
      <c r="O458">
        <v>714</v>
      </c>
      <c r="P458">
        <v>537</v>
      </c>
      <c r="Q458">
        <v>892</v>
      </c>
      <c r="R458">
        <v>614</v>
      </c>
      <c r="S458">
        <v>850</v>
      </c>
      <c r="T458">
        <v>1000</v>
      </c>
      <c r="U458">
        <v>1187</v>
      </c>
      <c r="V458">
        <f t="shared" si="30"/>
        <v>1</v>
      </c>
      <c r="W458" s="10">
        <f>SUMIFS(Tabel132[Cluster],Tabel132[ID],A458)</f>
        <v>0</v>
      </c>
      <c r="X458">
        <f t="shared" si="31"/>
        <v>0.60015161589638177</v>
      </c>
      <c r="Y458">
        <f t="shared" si="28"/>
        <v>1057.5555555555557</v>
      </c>
      <c r="Z458">
        <f t="shared" si="29"/>
        <v>816.125</v>
      </c>
    </row>
    <row r="459" spans="1:26" x14ac:dyDescent="0.25">
      <c r="A459">
        <v>467</v>
      </c>
      <c r="B459" t="s">
        <v>826</v>
      </c>
      <c r="C459">
        <v>74000</v>
      </c>
      <c r="D459">
        <v>1097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f t="shared" si="30"/>
        <v>0</v>
      </c>
      <c r="W459" s="10">
        <f>SUMIFS(Tabel132[Cluster],Tabel132[ID],A459)</f>
        <v>84</v>
      </c>
      <c r="X459" t="str">
        <f t="shared" si="31"/>
        <v/>
      </c>
      <c r="Y459">
        <f t="shared" si="28"/>
        <v>0</v>
      </c>
      <c r="Z459">
        <f t="shared" si="29"/>
        <v>0</v>
      </c>
    </row>
    <row r="460" spans="1:26" x14ac:dyDescent="0.25">
      <c r="A460">
        <v>468</v>
      </c>
      <c r="B460" t="s">
        <v>827</v>
      </c>
      <c r="C460">
        <v>43000</v>
      </c>
      <c r="D460">
        <v>926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f t="shared" si="30"/>
        <v>0</v>
      </c>
      <c r="W460" s="10">
        <f>SUMIFS(Tabel132[Cluster],Tabel132[ID],A460)</f>
        <v>55</v>
      </c>
      <c r="X460" t="str">
        <f t="shared" si="31"/>
        <v/>
      </c>
      <c r="Y460">
        <f t="shared" si="28"/>
        <v>0</v>
      </c>
      <c r="Z460">
        <f t="shared" si="29"/>
        <v>0</v>
      </c>
    </row>
    <row r="461" spans="1:26" x14ac:dyDescent="0.25">
      <c r="A461">
        <v>469</v>
      </c>
      <c r="B461" t="s">
        <v>236</v>
      </c>
      <c r="C461">
        <v>18200</v>
      </c>
      <c r="D461">
        <v>533</v>
      </c>
      <c r="E461">
        <v>2</v>
      </c>
      <c r="F461">
        <v>5</v>
      </c>
      <c r="G461">
        <v>20</v>
      </c>
      <c r="H461">
        <v>7</v>
      </c>
      <c r="I461">
        <v>0</v>
      </c>
      <c r="J461">
        <v>81</v>
      </c>
      <c r="K461">
        <v>423</v>
      </c>
      <c r="L461">
        <v>57</v>
      </c>
      <c r="M461">
        <v>177</v>
      </c>
      <c r="N461">
        <v>233</v>
      </c>
      <c r="O461">
        <v>289</v>
      </c>
      <c r="P461">
        <v>538</v>
      </c>
      <c r="Q461">
        <v>68</v>
      </c>
      <c r="R461">
        <v>214</v>
      </c>
      <c r="S461">
        <v>48</v>
      </c>
      <c r="T461">
        <v>334</v>
      </c>
      <c r="U461">
        <v>118</v>
      </c>
      <c r="V461">
        <f t="shared" si="30"/>
        <v>1</v>
      </c>
      <c r="W461" s="10">
        <f>SUMIFS(Tabel132[Cluster],Tabel132[ID],A461)</f>
        <v>22</v>
      </c>
      <c r="X461">
        <f t="shared" si="31"/>
        <v>6.5433755054534137E-2</v>
      </c>
      <c r="Y461">
        <f t="shared" si="28"/>
        <v>85.777777777777771</v>
      </c>
      <c r="Z461">
        <f t="shared" si="29"/>
        <v>230.25</v>
      </c>
    </row>
    <row r="462" spans="1:26" x14ac:dyDescent="0.25">
      <c r="A462">
        <v>470</v>
      </c>
      <c r="B462" t="s">
        <v>237</v>
      </c>
      <c r="C462">
        <v>77900</v>
      </c>
      <c r="D462">
        <v>290</v>
      </c>
      <c r="E462">
        <v>1727</v>
      </c>
      <c r="F462">
        <v>759</v>
      </c>
      <c r="G462">
        <v>58</v>
      </c>
      <c r="H462">
        <v>646</v>
      </c>
      <c r="I462">
        <v>354</v>
      </c>
      <c r="J462">
        <v>766</v>
      </c>
      <c r="K462">
        <v>1039</v>
      </c>
      <c r="L462">
        <v>1496</v>
      </c>
      <c r="M462">
        <v>918</v>
      </c>
      <c r="N462">
        <v>115</v>
      </c>
      <c r="O462">
        <v>640</v>
      </c>
      <c r="P462">
        <v>2634</v>
      </c>
      <c r="Q462">
        <v>14</v>
      </c>
      <c r="R462">
        <v>876</v>
      </c>
      <c r="S462">
        <v>428</v>
      </c>
      <c r="T462">
        <v>355</v>
      </c>
      <c r="U462">
        <v>423</v>
      </c>
      <c r="V462">
        <f t="shared" si="30"/>
        <v>1</v>
      </c>
      <c r="W462" s="10">
        <f>SUMIFS(Tabel132[Cluster],Tabel132[ID],A462)</f>
        <v>85</v>
      </c>
      <c r="X462">
        <f t="shared" si="31"/>
        <v>0.60212392319445796</v>
      </c>
      <c r="Y462">
        <f t="shared" si="28"/>
        <v>862.55555555555554</v>
      </c>
      <c r="Z462">
        <f t="shared" si="29"/>
        <v>685.625</v>
      </c>
    </row>
    <row r="463" spans="1:26" x14ac:dyDescent="0.25">
      <c r="A463">
        <v>471</v>
      </c>
      <c r="B463" t="s">
        <v>828</v>
      </c>
      <c r="C463">
        <v>38800</v>
      </c>
      <c r="D463">
        <v>463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f t="shared" si="30"/>
        <v>0</v>
      </c>
      <c r="W463" s="10">
        <f>SUMIFS(Tabel132[Cluster],Tabel132[ID],A463)</f>
        <v>49</v>
      </c>
      <c r="X463" t="str">
        <f t="shared" si="31"/>
        <v/>
      </c>
      <c r="Y463">
        <f t="shared" si="28"/>
        <v>0</v>
      </c>
      <c r="Z463">
        <f t="shared" si="29"/>
        <v>0</v>
      </c>
    </row>
    <row r="464" spans="1:26" x14ac:dyDescent="0.25">
      <c r="A464">
        <v>472</v>
      </c>
      <c r="B464" t="s">
        <v>829</v>
      </c>
      <c r="C464">
        <v>51200</v>
      </c>
      <c r="D464">
        <v>426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f t="shared" si="30"/>
        <v>0</v>
      </c>
      <c r="W464" s="10">
        <f>SUMIFS(Tabel132[Cluster],Tabel132[ID],A464)</f>
        <v>66</v>
      </c>
      <c r="X464" t="str">
        <f t="shared" si="31"/>
        <v/>
      </c>
      <c r="Y464">
        <f t="shared" si="28"/>
        <v>0</v>
      </c>
      <c r="Z464">
        <f t="shared" si="29"/>
        <v>0</v>
      </c>
    </row>
    <row r="465" spans="1:26" x14ac:dyDescent="0.25">
      <c r="A465">
        <v>473</v>
      </c>
      <c r="B465" t="s">
        <v>830</v>
      </c>
      <c r="C465">
        <v>49200</v>
      </c>
      <c r="D465">
        <v>754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f t="shared" si="30"/>
        <v>0</v>
      </c>
      <c r="W465" s="10">
        <f>SUMIFS(Tabel132[Cluster],Tabel132[ID],A465)</f>
        <v>64</v>
      </c>
      <c r="X465" t="str">
        <f t="shared" si="31"/>
        <v/>
      </c>
      <c r="Y465">
        <f t="shared" si="28"/>
        <v>0</v>
      </c>
      <c r="Z465">
        <f t="shared" si="29"/>
        <v>0</v>
      </c>
    </row>
    <row r="466" spans="1:26" x14ac:dyDescent="0.25">
      <c r="A466">
        <v>474</v>
      </c>
      <c r="B466" t="s">
        <v>831</v>
      </c>
      <c r="C466">
        <v>112400</v>
      </c>
      <c r="D466">
        <v>1099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f t="shared" si="30"/>
        <v>0</v>
      </c>
      <c r="W466" s="10">
        <f>SUMIFS(Tabel132[Cluster],Tabel132[ID],A466)</f>
        <v>0</v>
      </c>
      <c r="X466" t="str">
        <f t="shared" si="31"/>
        <v/>
      </c>
      <c r="Y466">
        <f t="shared" si="28"/>
        <v>0</v>
      </c>
      <c r="Z466">
        <f t="shared" si="29"/>
        <v>0</v>
      </c>
    </row>
    <row r="467" spans="1:26" x14ac:dyDescent="0.25">
      <c r="A467">
        <v>475</v>
      </c>
      <c r="B467" t="s">
        <v>238</v>
      </c>
      <c r="C467">
        <v>65100</v>
      </c>
      <c r="D467">
        <v>1008</v>
      </c>
      <c r="E467">
        <v>5800</v>
      </c>
      <c r="F467">
        <v>520</v>
      </c>
      <c r="G467">
        <v>26</v>
      </c>
      <c r="H467">
        <v>151</v>
      </c>
      <c r="I467">
        <v>151</v>
      </c>
      <c r="J467">
        <v>971</v>
      </c>
      <c r="K467">
        <v>1265</v>
      </c>
      <c r="L467">
        <v>3122</v>
      </c>
      <c r="M467">
        <v>5309</v>
      </c>
      <c r="N467">
        <v>291</v>
      </c>
      <c r="O467">
        <v>1297</v>
      </c>
      <c r="P467">
        <v>2971</v>
      </c>
      <c r="Q467">
        <v>216</v>
      </c>
      <c r="R467">
        <v>1881</v>
      </c>
      <c r="S467">
        <v>2068</v>
      </c>
      <c r="T467">
        <v>237</v>
      </c>
      <c r="U467">
        <v>3146</v>
      </c>
      <c r="V467">
        <f t="shared" si="30"/>
        <v>1</v>
      </c>
      <c r="W467" s="10">
        <f>SUMIFS(Tabel132[Cluster],Tabel132[ID],A467)</f>
        <v>77</v>
      </c>
      <c r="X467">
        <f t="shared" si="31"/>
        <v>0.65404370210080676</v>
      </c>
      <c r="Y467">
        <f t="shared" si="28"/>
        <v>1923.8888888888889</v>
      </c>
      <c r="Z467">
        <f t="shared" si="29"/>
        <v>1513.375</v>
      </c>
    </row>
    <row r="468" spans="1:26" x14ac:dyDescent="0.25">
      <c r="A468">
        <v>476</v>
      </c>
      <c r="B468" t="s">
        <v>832</v>
      </c>
      <c r="C468">
        <v>21200</v>
      </c>
      <c r="D468">
        <v>714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f t="shared" si="30"/>
        <v>0</v>
      </c>
      <c r="W468" s="10">
        <f>SUMIFS(Tabel132[Cluster],Tabel132[ID],A468)</f>
        <v>0</v>
      </c>
      <c r="X468" t="str">
        <f t="shared" si="31"/>
        <v/>
      </c>
      <c r="Y468">
        <f t="shared" si="28"/>
        <v>0</v>
      </c>
      <c r="Z468">
        <f t="shared" si="29"/>
        <v>0</v>
      </c>
    </row>
    <row r="469" spans="1:26" x14ac:dyDescent="0.25">
      <c r="A469">
        <v>477</v>
      </c>
      <c r="B469" t="s">
        <v>239</v>
      </c>
      <c r="C469">
        <v>48000</v>
      </c>
      <c r="D469">
        <v>623</v>
      </c>
      <c r="E469">
        <v>17319</v>
      </c>
      <c r="F469">
        <v>7230</v>
      </c>
      <c r="G469">
        <v>5156</v>
      </c>
      <c r="H469">
        <v>5484</v>
      </c>
      <c r="I469">
        <v>8723</v>
      </c>
      <c r="J469">
        <v>11916</v>
      </c>
      <c r="K469">
        <v>10519</v>
      </c>
      <c r="L469">
        <v>23568</v>
      </c>
      <c r="M469">
        <v>13048</v>
      </c>
      <c r="N469">
        <v>4509</v>
      </c>
      <c r="O469">
        <v>15710</v>
      </c>
      <c r="P469">
        <v>11675</v>
      </c>
      <c r="Q469">
        <v>765</v>
      </c>
      <c r="R469">
        <v>10509</v>
      </c>
      <c r="S469">
        <v>6680</v>
      </c>
      <c r="T469">
        <v>5304</v>
      </c>
      <c r="U469">
        <v>10917</v>
      </c>
      <c r="V469">
        <f t="shared" si="30"/>
        <v>1</v>
      </c>
      <c r="W469" s="10">
        <f>SUMIFS(Tabel132[Cluster],Tabel132[ID],A469)</f>
        <v>0</v>
      </c>
      <c r="X469">
        <f t="shared" si="31"/>
        <v>0.24851031295899531</v>
      </c>
      <c r="Y469">
        <f t="shared" si="28"/>
        <v>11440.333333333334</v>
      </c>
      <c r="Z469">
        <f t="shared" si="29"/>
        <v>8258.625</v>
      </c>
    </row>
    <row r="470" spans="1:26" x14ac:dyDescent="0.25">
      <c r="A470">
        <v>478</v>
      </c>
      <c r="B470" t="s">
        <v>240</v>
      </c>
      <c r="C470">
        <v>5400</v>
      </c>
      <c r="D470">
        <v>337</v>
      </c>
      <c r="E470">
        <v>1477</v>
      </c>
      <c r="F470">
        <v>0</v>
      </c>
      <c r="G470">
        <v>8</v>
      </c>
      <c r="H470">
        <v>25</v>
      </c>
      <c r="I470">
        <v>203</v>
      </c>
      <c r="J470">
        <v>1728</v>
      </c>
      <c r="K470">
        <v>365</v>
      </c>
      <c r="L470">
        <v>1655</v>
      </c>
      <c r="M470">
        <v>3133</v>
      </c>
      <c r="N470">
        <v>1003</v>
      </c>
      <c r="O470">
        <v>4154</v>
      </c>
      <c r="P470">
        <v>1190</v>
      </c>
      <c r="Q470">
        <v>149</v>
      </c>
      <c r="R470">
        <v>87</v>
      </c>
      <c r="S470">
        <v>101</v>
      </c>
      <c r="T470">
        <v>366</v>
      </c>
      <c r="U470">
        <v>319</v>
      </c>
      <c r="V470">
        <f t="shared" si="30"/>
        <v>1</v>
      </c>
      <c r="W470" s="10">
        <f>SUMIFS(Tabel132[Cluster],Tabel132[ID],A470)</f>
        <v>7</v>
      </c>
      <c r="X470">
        <f t="shared" si="31"/>
        <v>0.95585363381786426</v>
      </c>
      <c r="Y470">
        <f t="shared" si="28"/>
        <v>954.88888888888891</v>
      </c>
      <c r="Z470">
        <f t="shared" si="29"/>
        <v>921.125</v>
      </c>
    </row>
    <row r="471" spans="1:26" x14ac:dyDescent="0.25">
      <c r="A471">
        <v>479</v>
      </c>
      <c r="B471" t="s">
        <v>833</v>
      </c>
      <c r="C471">
        <v>38900</v>
      </c>
      <c r="D471">
        <v>463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f t="shared" si="30"/>
        <v>0</v>
      </c>
      <c r="W471" s="10">
        <f>SUMIFS(Tabel132[Cluster],Tabel132[ID],A471)</f>
        <v>49</v>
      </c>
      <c r="X471" t="str">
        <f t="shared" si="31"/>
        <v/>
      </c>
      <c r="Y471">
        <f t="shared" si="28"/>
        <v>0</v>
      </c>
      <c r="Z471">
        <f t="shared" si="29"/>
        <v>0</v>
      </c>
    </row>
    <row r="472" spans="1:26" x14ac:dyDescent="0.25">
      <c r="A472">
        <v>480</v>
      </c>
      <c r="B472" t="s">
        <v>834</v>
      </c>
      <c r="C472">
        <v>51300</v>
      </c>
      <c r="D472">
        <v>426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f t="shared" si="30"/>
        <v>0</v>
      </c>
      <c r="W472" s="10">
        <f>SUMIFS(Tabel132[Cluster],Tabel132[ID],A472)</f>
        <v>66</v>
      </c>
      <c r="X472" t="str">
        <f t="shared" si="31"/>
        <v/>
      </c>
      <c r="Y472">
        <f t="shared" si="28"/>
        <v>0</v>
      </c>
      <c r="Z472">
        <f t="shared" si="29"/>
        <v>0</v>
      </c>
    </row>
    <row r="473" spans="1:26" x14ac:dyDescent="0.25">
      <c r="A473">
        <v>481</v>
      </c>
      <c r="B473" t="s">
        <v>835</v>
      </c>
      <c r="C473">
        <v>48700</v>
      </c>
      <c r="D473">
        <v>754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f t="shared" si="30"/>
        <v>0</v>
      </c>
      <c r="W473" s="10">
        <f>SUMIFS(Tabel132[Cluster],Tabel132[ID],A473)</f>
        <v>64</v>
      </c>
      <c r="X473" t="str">
        <f t="shared" si="31"/>
        <v/>
      </c>
      <c r="Y473">
        <f t="shared" si="28"/>
        <v>0</v>
      </c>
      <c r="Z473">
        <f t="shared" si="29"/>
        <v>0</v>
      </c>
    </row>
    <row r="474" spans="1:26" x14ac:dyDescent="0.25">
      <c r="A474">
        <v>482</v>
      </c>
      <c r="B474" t="s">
        <v>241</v>
      </c>
      <c r="C474">
        <v>101300</v>
      </c>
      <c r="D474">
        <v>948</v>
      </c>
      <c r="E474">
        <v>2512</v>
      </c>
      <c r="F474">
        <v>454</v>
      </c>
      <c r="G474">
        <v>179</v>
      </c>
      <c r="H474">
        <v>525</v>
      </c>
      <c r="I474">
        <v>1230</v>
      </c>
      <c r="J474">
        <v>1214</v>
      </c>
      <c r="K474">
        <v>1090</v>
      </c>
      <c r="L474">
        <v>384</v>
      </c>
      <c r="M474">
        <v>1979</v>
      </c>
      <c r="N474">
        <v>563</v>
      </c>
      <c r="O474">
        <v>2890</v>
      </c>
      <c r="P474">
        <v>985</v>
      </c>
      <c r="Q474">
        <v>1126</v>
      </c>
      <c r="R474">
        <v>1419</v>
      </c>
      <c r="S474">
        <v>921</v>
      </c>
      <c r="T474">
        <v>333</v>
      </c>
      <c r="U474">
        <v>1875</v>
      </c>
      <c r="V474">
        <f t="shared" si="30"/>
        <v>1</v>
      </c>
      <c r="W474" s="10">
        <f>SUMIFS(Tabel132[Cluster],Tabel132[ID],A474)</f>
        <v>0</v>
      </c>
      <c r="X474">
        <f t="shared" si="31"/>
        <v>0.61092745572328688</v>
      </c>
      <c r="Y474">
        <f t="shared" si="28"/>
        <v>1063</v>
      </c>
      <c r="Z474">
        <f t="shared" si="29"/>
        <v>1264</v>
      </c>
    </row>
    <row r="475" spans="1:26" x14ac:dyDescent="0.25">
      <c r="A475">
        <v>483</v>
      </c>
      <c r="B475" t="s">
        <v>242</v>
      </c>
      <c r="C475">
        <v>69700</v>
      </c>
      <c r="D475">
        <v>958</v>
      </c>
      <c r="E475">
        <v>119</v>
      </c>
      <c r="F475">
        <v>0</v>
      </c>
      <c r="G475">
        <v>106</v>
      </c>
      <c r="H475">
        <v>19</v>
      </c>
      <c r="I475">
        <v>120</v>
      </c>
      <c r="J475">
        <v>402</v>
      </c>
      <c r="K475">
        <v>20</v>
      </c>
      <c r="L475">
        <v>0</v>
      </c>
      <c r="M475">
        <v>2</v>
      </c>
      <c r="N475">
        <v>87</v>
      </c>
      <c r="O475">
        <v>989</v>
      </c>
      <c r="P475">
        <v>0</v>
      </c>
      <c r="Q475">
        <v>0</v>
      </c>
      <c r="R475">
        <v>16</v>
      </c>
      <c r="S475">
        <v>54</v>
      </c>
      <c r="T475">
        <v>6</v>
      </c>
      <c r="U475">
        <v>148</v>
      </c>
      <c r="V475">
        <f t="shared" si="30"/>
        <v>1</v>
      </c>
      <c r="W475" s="10">
        <f>SUMIFS(Tabel132[Cluster],Tabel132[ID],A475)</f>
        <v>82</v>
      </c>
      <c r="X475">
        <f t="shared" si="31"/>
        <v>0.54551440739421264</v>
      </c>
      <c r="Y475">
        <f t="shared" si="28"/>
        <v>87.555555555555557</v>
      </c>
      <c r="Z475">
        <f t="shared" si="29"/>
        <v>162.5</v>
      </c>
    </row>
    <row r="476" spans="1:26" x14ac:dyDescent="0.25">
      <c r="A476">
        <v>484</v>
      </c>
      <c r="B476" t="s">
        <v>243</v>
      </c>
      <c r="C476">
        <v>22100</v>
      </c>
      <c r="D476">
        <v>731</v>
      </c>
      <c r="E476">
        <v>140</v>
      </c>
      <c r="F476">
        <v>0</v>
      </c>
      <c r="G476">
        <v>63</v>
      </c>
      <c r="H476">
        <v>13</v>
      </c>
      <c r="I476">
        <v>8</v>
      </c>
      <c r="J476">
        <v>1</v>
      </c>
      <c r="K476">
        <v>82</v>
      </c>
      <c r="L476">
        <v>0</v>
      </c>
      <c r="M476">
        <v>0</v>
      </c>
      <c r="N476">
        <v>14</v>
      </c>
      <c r="O476">
        <v>220</v>
      </c>
      <c r="P476">
        <v>730</v>
      </c>
      <c r="Q476">
        <v>0</v>
      </c>
      <c r="R476">
        <v>0</v>
      </c>
      <c r="S476">
        <v>7</v>
      </c>
      <c r="T476">
        <v>0</v>
      </c>
      <c r="U476">
        <v>12</v>
      </c>
      <c r="V476">
        <f t="shared" si="30"/>
        <v>1</v>
      </c>
      <c r="W476" s="10">
        <f>SUMIFS(Tabel132[Cluster],Tabel132[ID],A476)</f>
        <v>28</v>
      </c>
      <c r="X476">
        <f t="shared" si="31"/>
        <v>0.32382316210375495</v>
      </c>
      <c r="Y476">
        <f t="shared" si="28"/>
        <v>34.111111111111114</v>
      </c>
      <c r="Z476">
        <f t="shared" si="29"/>
        <v>122.875</v>
      </c>
    </row>
    <row r="477" spans="1:26" x14ac:dyDescent="0.25">
      <c r="A477">
        <v>485</v>
      </c>
      <c r="B477" t="s">
        <v>836</v>
      </c>
      <c r="C477">
        <v>48100</v>
      </c>
      <c r="D477">
        <v>477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f t="shared" si="30"/>
        <v>0</v>
      </c>
      <c r="W477" s="10">
        <f>SUMIFS(Tabel132[Cluster],Tabel132[ID],A477)</f>
        <v>63</v>
      </c>
      <c r="X477" t="str">
        <f t="shared" si="31"/>
        <v/>
      </c>
      <c r="Y477">
        <f t="shared" si="28"/>
        <v>0</v>
      </c>
      <c r="Z477">
        <f t="shared" si="29"/>
        <v>0</v>
      </c>
    </row>
    <row r="478" spans="1:26" x14ac:dyDescent="0.25">
      <c r="A478">
        <v>486</v>
      </c>
      <c r="B478" t="s">
        <v>837</v>
      </c>
      <c r="C478">
        <v>39000</v>
      </c>
      <c r="D478">
        <v>463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f t="shared" si="30"/>
        <v>0</v>
      </c>
      <c r="W478" s="10">
        <f>SUMIFS(Tabel132[Cluster],Tabel132[ID],A478)</f>
        <v>49</v>
      </c>
      <c r="X478" t="str">
        <f t="shared" si="31"/>
        <v/>
      </c>
      <c r="Y478">
        <f t="shared" si="28"/>
        <v>0</v>
      </c>
      <c r="Z478">
        <f t="shared" si="29"/>
        <v>0</v>
      </c>
    </row>
    <row r="479" spans="1:26" x14ac:dyDescent="0.25">
      <c r="A479">
        <v>487</v>
      </c>
      <c r="B479" t="s">
        <v>838</v>
      </c>
      <c r="C479">
        <v>51400</v>
      </c>
      <c r="D479">
        <v>426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f t="shared" si="30"/>
        <v>0</v>
      </c>
      <c r="W479" s="10">
        <f>SUMIFS(Tabel132[Cluster],Tabel132[ID],A479)</f>
        <v>66</v>
      </c>
      <c r="X479" t="str">
        <f t="shared" si="31"/>
        <v/>
      </c>
      <c r="Y479">
        <f t="shared" si="28"/>
        <v>0</v>
      </c>
      <c r="Z479">
        <f t="shared" si="29"/>
        <v>0</v>
      </c>
    </row>
    <row r="480" spans="1:26" x14ac:dyDescent="0.25">
      <c r="A480">
        <v>488</v>
      </c>
      <c r="B480" t="s">
        <v>244</v>
      </c>
      <c r="C480">
        <v>21900</v>
      </c>
      <c r="D480">
        <v>723</v>
      </c>
      <c r="E480">
        <v>10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2</v>
      </c>
      <c r="O480">
        <v>7</v>
      </c>
      <c r="P480">
        <v>0</v>
      </c>
      <c r="Q480">
        <v>0</v>
      </c>
      <c r="R480">
        <v>4</v>
      </c>
      <c r="S480">
        <v>0</v>
      </c>
      <c r="T480">
        <v>0</v>
      </c>
      <c r="U480">
        <v>0</v>
      </c>
      <c r="V480">
        <f t="shared" si="30"/>
        <v>1</v>
      </c>
      <c r="W480" s="10">
        <f>SUMIFS(Tabel132[Cluster],Tabel132[ID],A480)</f>
        <v>27</v>
      </c>
      <c r="X480">
        <f t="shared" si="31"/>
        <v>0.90274660609334312</v>
      </c>
      <c r="Y480">
        <f t="shared" si="28"/>
        <v>1.4444444444444444</v>
      </c>
      <c r="Z480">
        <f t="shared" si="29"/>
        <v>1.625</v>
      </c>
    </row>
    <row r="481" spans="1:26" x14ac:dyDescent="0.25">
      <c r="A481">
        <v>489</v>
      </c>
      <c r="B481" t="s">
        <v>839</v>
      </c>
      <c r="C481">
        <v>48800</v>
      </c>
      <c r="D481">
        <v>754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f t="shared" si="30"/>
        <v>0</v>
      </c>
      <c r="W481" s="10">
        <f>SUMIFS(Tabel132[Cluster],Tabel132[ID],A481)</f>
        <v>64</v>
      </c>
      <c r="X481" t="str">
        <f t="shared" si="31"/>
        <v/>
      </c>
      <c r="Y481">
        <f t="shared" si="28"/>
        <v>0</v>
      </c>
      <c r="Z481">
        <f t="shared" si="29"/>
        <v>0</v>
      </c>
    </row>
    <row r="482" spans="1:26" x14ac:dyDescent="0.25">
      <c r="A482">
        <v>490</v>
      </c>
      <c r="B482" t="s">
        <v>840</v>
      </c>
      <c r="C482">
        <v>105500</v>
      </c>
      <c r="D482">
        <v>1123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f t="shared" si="30"/>
        <v>0</v>
      </c>
      <c r="W482" s="10">
        <f>SUMIFS(Tabel132[Cluster],Tabel132[ID],A482)</f>
        <v>0</v>
      </c>
      <c r="X482" t="str">
        <f t="shared" si="31"/>
        <v/>
      </c>
      <c r="Y482">
        <f t="shared" si="28"/>
        <v>0</v>
      </c>
      <c r="Z482">
        <f t="shared" si="29"/>
        <v>0</v>
      </c>
    </row>
    <row r="483" spans="1:26" x14ac:dyDescent="0.25">
      <c r="A483">
        <v>491</v>
      </c>
      <c r="B483" t="s">
        <v>245</v>
      </c>
      <c r="C483">
        <v>74800</v>
      </c>
      <c r="D483">
        <v>331</v>
      </c>
      <c r="E483">
        <v>697</v>
      </c>
      <c r="F483">
        <v>10</v>
      </c>
      <c r="G483">
        <v>99</v>
      </c>
      <c r="H483">
        <v>0</v>
      </c>
      <c r="I483">
        <v>423</v>
      </c>
      <c r="J483">
        <v>61</v>
      </c>
      <c r="K483">
        <v>703</v>
      </c>
      <c r="L483">
        <v>423</v>
      </c>
      <c r="M483">
        <v>247</v>
      </c>
      <c r="N483">
        <v>0</v>
      </c>
      <c r="O483">
        <v>405</v>
      </c>
      <c r="P483">
        <v>24</v>
      </c>
      <c r="Q483">
        <v>0</v>
      </c>
      <c r="R483">
        <v>39</v>
      </c>
      <c r="S483">
        <v>0</v>
      </c>
      <c r="T483">
        <v>851</v>
      </c>
      <c r="U483">
        <v>160</v>
      </c>
      <c r="V483">
        <f t="shared" si="30"/>
        <v>1</v>
      </c>
      <c r="W483" s="10">
        <f>SUMIFS(Tabel132[Cluster],Tabel132[ID],A483)</f>
        <v>84</v>
      </c>
      <c r="X483">
        <f t="shared" si="31"/>
        <v>0.4440604378802594</v>
      </c>
      <c r="Y483">
        <f t="shared" si="28"/>
        <v>295.88888888888891</v>
      </c>
      <c r="Z483">
        <f t="shared" si="29"/>
        <v>184.875</v>
      </c>
    </row>
    <row r="484" spans="1:26" x14ac:dyDescent="0.25">
      <c r="A484">
        <v>492</v>
      </c>
      <c r="B484" t="s">
        <v>841</v>
      </c>
      <c r="C484">
        <v>21000</v>
      </c>
      <c r="D484">
        <v>714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f t="shared" si="30"/>
        <v>0</v>
      </c>
      <c r="W484" s="10">
        <f>SUMIFS(Tabel132[Cluster],Tabel132[ID],A484)</f>
        <v>0</v>
      </c>
      <c r="X484" t="str">
        <f t="shared" si="31"/>
        <v/>
      </c>
      <c r="Y484">
        <f t="shared" si="28"/>
        <v>0</v>
      </c>
      <c r="Z484">
        <f t="shared" si="29"/>
        <v>0</v>
      </c>
    </row>
    <row r="485" spans="1:26" x14ac:dyDescent="0.25">
      <c r="A485">
        <v>493</v>
      </c>
      <c r="B485" t="s">
        <v>842</v>
      </c>
      <c r="C485">
        <v>48300</v>
      </c>
      <c r="D485">
        <v>477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f t="shared" si="30"/>
        <v>0</v>
      </c>
      <c r="W485" s="10">
        <f>SUMIFS(Tabel132[Cluster],Tabel132[ID],A485)</f>
        <v>64</v>
      </c>
      <c r="X485" t="str">
        <f t="shared" si="31"/>
        <v/>
      </c>
      <c r="Y485">
        <f t="shared" si="28"/>
        <v>0</v>
      </c>
      <c r="Z485">
        <f t="shared" si="29"/>
        <v>0</v>
      </c>
    </row>
    <row r="486" spans="1:26" x14ac:dyDescent="0.25">
      <c r="A486">
        <v>494</v>
      </c>
      <c r="B486" t="s">
        <v>246</v>
      </c>
      <c r="C486">
        <v>81200</v>
      </c>
      <c r="D486">
        <v>10</v>
      </c>
      <c r="E486">
        <v>725</v>
      </c>
      <c r="F486">
        <v>35</v>
      </c>
      <c r="G486">
        <v>244</v>
      </c>
      <c r="H486">
        <v>3</v>
      </c>
      <c r="I486">
        <v>58</v>
      </c>
      <c r="J486">
        <v>657</v>
      </c>
      <c r="K486">
        <v>703</v>
      </c>
      <c r="L486">
        <v>75</v>
      </c>
      <c r="M486">
        <v>507</v>
      </c>
      <c r="N486">
        <v>103</v>
      </c>
      <c r="O486">
        <v>93</v>
      </c>
      <c r="P486">
        <v>1</v>
      </c>
      <c r="Q486">
        <v>26</v>
      </c>
      <c r="R486">
        <v>1095</v>
      </c>
      <c r="S486">
        <v>242</v>
      </c>
      <c r="T486">
        <v>109</v>
      </c>
      <c r="U486">
        <v>107</v>
      </c>
      <c r="V486">
        <f t="shared" si="30"/>
        <v>1</v>
      </c>
      <c r="W486" s="10">
        <f>SUMIFS(Tabel132[Cluster],Tabel132[ID],A486)</f>
        <v>89</v>
      </c>
      <c r="X486">
        <f t="shared" si="31"/>
        <v>0.50111330886214711</v>
      </c>
      <c r="Y486">
        <f t="shared" si="28"/>
        <v>334.11111111111109</v>
      </c>
      <c r="Z486">
        <f t="shared" si="29"/>
        <v>222</v>
      </c>
    </row>
    <row r="487" spans="1:26" x14ac:dyDescent="0.25">
      <c r="A487">
        <v>495</v>
      </c>
      <c r="B487" t="s">
        <v>843</v>
      </c>
      <c r="C487">
        <v>39100</v>
      </c>
      <c r="D487">
        <v>463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f t="shared" si="30"/>
        <v>0</v>
      </c>
      <c r="W487" s="10">
        <f>SUMIFS(Tabel132[Cluster],Tabel132[ID],A487)</f>
        <v>49</v>
      </c>
      <c r="X487" t="str">
        <f t="shared" si="31"/>
        <v/>
      </c>
      <c r="Y487">
        <f t="shared" si="28"/>
        <v>0</v>
      </c>
      <c r="Z487">
        <f t="shared" si="29"/>
        <v>0</v>
      </c>
    </row>
    <row r="488" spans="1:26" x14ac:dyDescent="0.25">
      <c r="A488">
        <v>496</v>
      </c>
      <c r="B488" t="s">
        <v>844</v>
      </c>
      <c r="C488">
        <v>33100</v>
      </c>
      <c r="D488">
        <v>814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f t="shared" si="30"/>
        <v>0</v>
      </c>
      <c r="W488" s="10">
        <f>SUMIFS(Tabel132[Cluster],Tabel132[ID],A488)</f>
        <v>42</v>
      </c>
      <c r="X488" t="str">
        <f t="shared" si="31"/>
        <v/>
      </c>
      <c r="Y488">
        <f t="shared" si="28"/>
        <v>0</v>
      </c>
      <c r="Z488">
        <f t="shared" si="29"/>
        <v>0</v>
      </c>
    </row>
    <row r="489" spans="1:26" x14ac:dyDescent="0.25">
      <c r="A489">
        <v>497</v>
      </c>
      <c r="B489" t="s">
        <v>845</v>
      </c>
      <c r="C489">
        <v>14000</v>
      </c>
      <c r="D489">
        <v>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f t="shared" si="30"/>
        <v>0</v>
      </c>
      <c r="W489" s="10">
        <f>SUMIFS(Tabel132[Cluster],Tabel132[ID],A489)</f>
        <v>0</v>
      </c>
      <c r="X489" t="str">
        <f t="shared" si="31"/>
        <v/>
      </c>
      <c r="Y489">
        <f t="shared" si="28"/>
        <v>0</v>
      </c>
      <c r="Z489">
        <f t="shared" si="29"/>
        <v>0</v>
      </c>
    </row>
    <row r="490" spans="1:26" x14ac:dyDescent="0.25">
      <c r="A490">
        <v>498</v>
      </c>
      <c r="B490" t="s">
        <v>846</v>
      </c>
      <c r="C490">
        <v>53200</v>
      </c>
      <c r="D490">
        <v>359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f t="shared" si="30"/>
        <v>0</v>
      </c>
      <c r="W490" s="10">
        <f>SUMIFS(Tabel132[Cluster],Tabel132[ID],A490)</f>
        <v>75</v>
      </c>
      <c r="X490" t="str">
        <f t="shared" si="31"/>
        <v/>
      </c>
      <c r="Y490">
        <f t="shared" si="28"/>
        <v>0</v>
      </c>
      <c r="Z490">
        <f t="shared" si="29"/>
        <v>0</v>
      </c>
    </row>
    <row r="491" spans="1:26" x14ac:dyDescent="0.25">
      <c r="A491">
        <v>499</v>
      </c>
      <c r="B491" t="s">
        <v>847</v>
      </c>
      <c r="C491">
        <v>105300</v>
      </c>
      <c r="D491">
        <v>1123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f t="shared" si="30"/>
        <v>0</v>
      </c>
      <c r="W491" s="10">
        <f>SUMIFS(Tabel132[Cluster],Tabel132[ID],A491)</f>
        <v>0</v>
      </c>
      <c r="X491" t="str">
        <f t="shared" si="31"/>
        <v/>
      </c>
      <c r="Y491">
        <f t="shared" si="28"/>
        <v>0</v>
      </c>
      <c r="Z491">
        <f t="shared" si="29"/>
        <v>0</v>
      </c>
    </row>
    <row r="492" spans="1:26" x14ac:dyDescent="0.25">
      <c r="A492">
        <v>500</v>
      </c>
      <c r="B492" t="s">
        <v>848</v>
      </c>
      <c r="C492">
        <v>900</v>
      </c>
      <c r="D492">
        <v>315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f t="shared" si="30"/>
        <v>0</v>
      </c>
      <c r="W492" s="10">
        <f>SUMIFS(Tabel132[Cluster],Tabel132[ID],A492)</f>
        <v>2</v>
      </c>
      <c r="X492" t="str">
        <f t="shared" si="31"/>
        <v/>
      </c>
      <c r="Y492">
        <f t="shared" si="28"/>
        <v>0</v>
      </c>
      <c r="Z492">
        <f t="shared" si="29"/>
        <v>0</v>
      </c>
    </row>
    <row r="493" spans="1:26" x14ac:dyDescent="0.25">
      <c r="A493">
        <v>501</v>
      </c>
      <c r="B493" t="s">
        <v>247</v>
      </c>
      <c r="C493">
        <v>17900</v>
      </c>
      <c r="D493">
        <v>533</v>
      </c>
      <c r="E493">
        <v>219</v>
      </c>
      <c r="F493">
        <v>69</v>
      </c>
      <c r="G493">
        <v>149</v>
      </c>
      <c r="H493">
        <v>49</v>
      </c>
      <c r="I493">
        <v>78</v>
      </c>
      <c r="J493">
        <v>245</v>
      </c>
      <c r="K493">
        <v>2017</v>
      </c>
      <c r="L493">
        <v>186</v>
      </c>
      <c r="M493">
        <v>342</v>
      </c>
      <c r="N493">
        <v>504</v>
      </c>
      <c r="O493">
        <v>762</v>
      </c>
      <c r="P493">
        <v>80</v>
      </c>
      <c r="Q493">
        <v>770</v>
      </c>
      <c r="R493">
        <v>1958</v>
      </c>
      <c r="S493">
        <v>968</v>
      </c>
      <c r="T493">
        <v>1487</v>
      </c>
      <c r="U493">
        <v>700</v>
      </c>
      <c r="V493">
        <f t="shared" si="30"/>
        <v>1</v>
      </c>
      <c r="W493" s="10">
        <f>SUMIFS(Tabel132[Cluster],Tabel132[ID],A493)</f>
        <v>22</v>
      </c>
      <c r="X493">
        <f t="shared" si="31"/>
        <v>9.0911143647370282E-2</v>
      </c>
      <c r="Y493">
        <f t="shared" si="28"/>
        <v>372.66666666666669</v>
      </c>
      <c r="Z493">
        <f t="shared" si="29"/>
        <v>903.625</v>
      </c>
    </row>
    <row r="494" spans="1:26" x14ac:dyDescent="0.25">
      <c r="A494">
        <v>502</v>
      </c>
      <c r="B494" t="s">
        <v>248</v>
      </c>
      <c r="C494">
        <v>45500</v>
      </c>
      <c r="D494">
        <v>822</v>
      </c>
      <c r="E494">
        <v>57151</v>
      </c>
      <c r="F494">
        <v>10023</v>
      </c>
      <c r="G494">
        <v>10755</v>
      </c>
      <c r="H494">
        <v>9857</v>
      </c>
      <c r="I494">
        <v>11291</v>
      </c>
      <c r="J494">
        <v>10884</v>
      </c>
      <c r="K494">
        <v>12856</v>
      </c>
      <c r="L494">
        <v>18092</v>
      </c>
      <c r="M494">
        <v>19288</v>
      </c>
      <c r="N494">
        <v>9318</v>
      </c>
      <c r="O494">
        <v>15023</v>
      </c>
      <c r="P494">
        <v>14030</v>
      </c>
      <c r="Q494">
        <v>6844</v>
      </c>
      <c r="R494">
        <v>16479</v>
      </c>
      <c r="S494">
        <v>13785</v>
      </c>
      <c r="T494">
        <v>12611</v>
      </c>
      <c r="U494">
        <v>17049</v>
      </c>
      <c r="V494">
        <f t="shared" si="30"/>
        <v>1</v>
      </c>
      <c r="W494" s="10">
        <f>SUMIFS(Tabel132[Cluster],Tabel132[ID],A494)</f>
        <v>60</v>
      </c>
      <c r="X494">
        <f t="shared" si="31"/>
        <v>0.41073272232840696</v>
      </c>
      <c r="Y494">
        <f t="shared" si="28"/>
        <v>17799.666666666668</v>
      </c>
      <c r="Z494">
        <f t="shared" si="29"/>
        <v>13142.375</v>
      </c>
    </row>
    <row r="495" spans="1:26" x14ac:dyDescent="0.25">
      <c r="A495">
        <v>503</v>
      </c>
      <c r="B495" t="s">
        <v>249</v>
      </c>
      <c r="C495">
        <v>81300</v>
      </c>
      <c r="D495">
        <v>10</v>
      </c>
      <c r="E495">
        <v>3989</v>
      </c>
      <c r="F495">
        <v>341</v>
      </c>
      <c r="G495">
        <v>642</v>
      </c>
      <c r="H495">
        <v>32</v>
      </c>
      <c r="I495">
        <v>466</v>
      </c>
      <c r="J495">
        <v>2976</v>
      </c>
      <c r="K495">
        <v>5441</v>
      </c>
      <c r="L495">
        <v>1811</v>
      </c>
      <c r="M495">
        <v>625</v>
      </c>
      <c r="N495">
        <v>124</v>
      </c>
      <c r="O495">
        <v>1690</v>
      </c>
      <c r="P495">
        <v>314</v>
      </c>
      <c r="Q495">
        <v>3</v>
      </c>
      <c r="R495">
        <v>5285</v>
      </c>
      <c r="S495">
        <v>713</v>
      </c>
      <c r="T495">
        <v>58</v>
      </c>
      <c r="U495">
        <v>2021</v>
      </c>
      <c r="V495">
        <f t="shared" si="30"/>
        <v>1</v>
      </c>
      <c r="W495" s="10">
        <f>SUMIFS(Tabel132[Cluster],Tabel132[ID],A495)</f>
        <v>89</v>
      </c>
      <c r="X495">
        <f t="shared" si="31"/>
        <v>0.5598954231362484</v>
      </c>
      <c r="Y495">
        <f t="shared" si="28"/>
        <v>1813.6666666666667</v>
      </c>
      <c r="Z495">
        <f t="shared" si="29"/>
        <v>1276</v>
      </c>
    </row>
    <row r="496" spans="1:26" x14ac:dyDescent="0.25">
      <c r="A496">
        <v>504</v>
      </c>
      <c r="B496" t="s">
        <v>849</v>
      </c>
      <c r="C496">
        <v>39200</v>
      </c>
      <c r="D496">
        <v>463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f t="shared" si="30"/>
        <v>0</v>
      </c>
      <c r="W496" s="10">
        <f>SUMIFS(Tabel132[Cluster],Tabel132[ID],A496)</f>
        <v>49</v>
      </c>
      <c r="X496" t="str">
        <f t="shared" si="31"/>
        <v/>
      </c>
      <c r="Y496">
        <f t="shared" si="28"/>
        <v>0</v>
      </c>
      <c r="Z496">
        <f t="shared" si="29"/>
        <v>0</v>
      </c>
    </row>
    <row r="497" spans="1:26" x14ac:dyDescent="0.25">
      <c r="A497">
        <v>505</v>
      </c>
      <c r="B497" t="s">
        <v>850</v>
      </c>
      <c r="C497">
        <v>53300</v>
      </c>
      <c r="D497">
        <v>359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f t="shared" si="30"/>
        <v>0</v>
      </c>
      <c r="W497" s="10">
        <f>SUMIFS(Tabel132[Cluster],Tabel132[ID],A497)</f>
        <v>75</v>
      </c>
      <c r="X497" t="str">
        <f t="shared" si="31"/>
        <v/>
      </c>
      <c r="Y497">
        <f t="shared" si="28"/>
        <v>0</v>
      </c>
      <c r="Z497">
        <f t="shared" si="29"/>
        <v>0</v>
      </c>
    </row>
    <row r="498" spans="1:26" x14ac:dyDescent="0.25">
      <c r="A498">
        <v>506</v>
      </c>
      <c r="B498" t="s">
        <v>851</v>
      </c>
      <c r="C498">
        <v>101000</v>
      </c>
      <c r="D498">
        <v>948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f t="shared" si="30"/>
        <v>0</v>
      </c>
      <c r="W498" s="10">
        <f>SUMIFS(Tabel132[Cluster],Tabel132[ID],A498)</f>
        <v>0</v>
      </c>
      <c r="X498" t="str">
        <f t="shared" si="31"/>
        <v/>
      </c>
      <c r="Y498">
        <f t="shared" si="28"/>
        <v>0</v>
      </c>
      <c r="Z498">
        <f t="shared" si="29"/>
        <v>0</v>
      </c>
    </row>
    <row r="499" spans="1:26" x14ac:dyDescent="0.25">
      <c r="A499">
        <v>507</v>
      </c>
      <c r="B499" t="s">
        <v>250</v>
      </c>
      <c r="C499">
        <v>30000</v>
      </c>
      <c r="D499">
        <v>698</v>
      </c>
      <c r="E499">
        <v>46463</v>
      </c>
      <c r="F499">
        <v>6629</v>
      </c>
      <c r="G499">
        <v>4259</v>
      </c>
      <c r="H499">
        <v>3722</v>
      </c>
      <c r="I499">
        <v>6634</v>
      </c>
      <c r="J499">
        <v>5484</v>
      </c>
      <c r="K499">
        <v>3473</v>
      </c>
      <c r="L499">
        <v>42</v>
      </c>
      <c r="M499">
        <v>15298</v>
      </c>
      <c r="N499">
        <v>1961</v>
      </c>
      <c r="O499">
        <v>29426</v>
      </c>
      <c r="P499">
        <v>2382</v>
      </c>
      <c r="Q499">
        <v>3834</v>
      </c>
      <c r="R499">
        <v>1201</v>
      </c>
      <c r="S499">
        <v>18861</v>
      </c>
      <c r="T499">
        <v>1653</v>
      </c>
      <c r="U499">
        <v>4111</v>
      </c>
      <c r="V499">
        <f t="shared" si="30"/>
        <v>1</v>
      </c>
      <c r="W499" s="10">
        <f>SUMIFS(Tabel132[Cluster],Tabel132[ID],A499)</f>
        <v>39</v>
      </c>
      <c r="X499">
        <f t="shared" si="31"/>
        <v>0.71296379091341633</v>
      </c>
      <c r="Y499">
        <f t="shared" si="28"/>
        <v>10222.666666666666</v>
      </c>
      <c r="Z499">
        <f t="shared" si="29"/>
        <v>7928.625</v>
      </c>
    </row>
    <row r="500" spans="1:26" x14ac:dyDescent="0.25">
      <c r="A500">
        <v>508</v>
      </c>
      <c r="B500" t="s">
        <v>852</v>
      </c>
      <c r="C500">
        <v>43100</v>
      </c>
      <c r="D500">
        <v>926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f t="shared" si="30"/>
        <v>0</v>
      </c>
      <c r="W500" s="10">
        <f>SUMIFS(Tabel132[Cluster],Tabel132[ID],A500)</f>
        <v>55</v>
      </c>
      <c r="X500" t="str">
        <f t="shared" si="31"/>
        <v/>
      </c>
      <c r="Y500">
        <f t="shared" si="28"/>
        <v>0</v>
      </c>
      <c r="Z500">
        <f t="shared" si="29"/>
        <v>0</v>
      </c>
    </row>
    <row r="501" spans="1:26" x14ac:dyDescent="0.25">
      <c r="A501">
        <v>509</v>
      </c>
      <c r="B501" t="s">
        <v>853</v>
      </c>
      <c r="C501">
        <v>45600</v>
      </c>
      <c r="D501">
        <v>502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f t="shared" si="30"/>
        <v>0</v>
      </c>
      <c r="W501" s="10">
        <f>SUMIFS(Tabel132[Cluster],Tabel132[ID],A501)</f>
        <v>60</v>
      </c>
      <c r="X501" t="str">
        <f t="shared" si="31"/>
        <v/>
      </c>
      <c r="Y501">
        <f t="shared" si="28"/>
        <v>0</v>
      </c>
      <c r="Z501">
        <f t="shared" si="29"/>
        <v>0</v>
      </c>
    </row>
    <row r="502" spans="1:26" x14ac:dyDescent="0.25">
      <c r="A502">
        <v>510</v>
      </c>
      <c r="B502" t="s">
        <v>251</v>
      </c>
      <c r="C502">
        <v>5500</v>
      </c>
      <c r="D502">
        <v>337</v>
      </c>
      <c r="E502">
        <v>85</v>
      </c>
      <c r="F502">
        <v>0</v>
      </c>
      <c r="G502">
        <v>0</v>
      </c>
      <c r="H502">
        <v>0</v>
      </c>
      <c r="I502">
        <v>22</v>
      </c>
      <c r="J502">
        <v>117</v>
      </c>
      <c r="K502">
        <v>16</v>
      </c>
      <c r="L502">
        <v>65</v>
      </c>
      <c r="M502">
        <v>117</v>
      </c>
      <c r="N502">
        <v>324</v>
      </c>
      <c r="O502">
        <v>241</v>
      </c>
      <c r="P502">
        <v>94</v>
      </c>
      <c r="Q502">
        <v>183</v>
      </c>
      <c r="R502">
        <v>158</v>
      </c>
      <c r="S502">
        <v>12</v>
      </c>
      <c r="T502">
        <v>42</v>
      </c>
      <c r="U502">
        <v>56</v>
      </c>
      <c r="V502">
        <f t="shared" si="30"/>
        <v>1</v>
      </c>
      <c r="W502" s="10">
        <f>SUMIFS(Tabel132[Cluster],Tabel132[ID],A502)</f>
        <v>7</v>
      </c>
      <c r="X502">
        <f t="shared" si="31"/>
        <v>3.6079776829747369E-2</v>
      </c>
      <c r="Y502">
        <f t="shared" si="28"/>
        <v>46.888888888888886</v>
      </c>
      <c r="Z502">
        <f t="shared" si="29"/>
        <v>138.75</v>
      </c>
    </row>
    <row r="503" spans="1:26" x14ac:dyDescent="0.25">
      <c r="A503">
        <v>511</v>
      </c>
      <c r="B503" t="s">
        <v>252</v>
      </c>
      <c r="C503">
        <v>81400</v>
      </c>
      <c r="D503">
        <v>10</v>
      </c>
      <c r="E503">
        <v>195</v>
      </c>
      <c r="F503">
        <v>8</v>
      </c>
      <c r="G503">
        <v>57</v>
      </c>
      <c r="H503">
        <v>0</v>
      </c>
      <c r="I503">
        <v>0</v>
      </c>
      <c r="J503">
        <v>210</v>
      </c>
      <c r="K503">
        <v>332</v>
      </c>
      <c r="L503">
        <v>2</v>
      </c>
      <c r="M503">
        <v>0</v>
      </c>
      <c r="N503">
        <v>6</v>
      </c>
      <c r="O503">
        <v>29</v>
      </c>
      <c r="P503">
        <v>0</v>
      </c>
      <c r="Q503">
        <v>0</v>
      </c>
      <c r="R503">
        <v>283</v>
      </c>
      <c r="S503">
        <v>1</v>
      </c>
      <c r="T503">
        <v>2</v>
      </c>
      <c r="U503">
        <v>89</v>
      </c>
      <c r="V503">
        <f t="shared" si="30"/>
        <v>1</v>
      </c>
      <c r="W503" s="10">
        <f>SUMIFS(Tabel132[Cluster],Tabel132[ID],A503)</f>
        <v>89</v>
      </c>
      <c r="X503">
        <f t="shared" si="31"/>
        <v>0.49875011600407093</v>
      </c>
      <c r="Y503">
        <f t="shared" si="28"/>
        <v>89.333333333333329</v>
      </c>
      <c r="Z503">
        <f t="shared" si="29"/>
        <v>51.25</v>
      </c>
    </row>
    <row r="504" spans="1:26" x14ac:dyDescent="0.25">
      <c r="A504">
        <v>512</v>
      </c>
      <c r="B504" t="s">
        <v>854</v>
      </c>
      <c r="C504">
        <v>54700</v>
      </c>
      <c r="D504">
        <v>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f t="shared" si="30"/>
        <v>0</v>
      </c>
      <c r="W504" s="10">
        <f>SUMIFS(Tabel132[Cluster],Tabel132[ID],A504)</f>
        <v>0</v>
      </c>
      <c r="X504" t="str">
        <f t="shared" si="31"/>
        <v/>
      </c>
      <c r="Y504">
        <f t="shared" si="28"/>
        <v>0</v>
      </c>
      <c r="Z504">
        <f t="shared" si="29"/>
        <v>0</v>
      </c>
    </row>
    <row r="505" spans="1:26" x14ac:dyDescent="0.25">
      <c r="A505">
        <v>513</v>
      </c>
      <c r="B505" t="s">
        <v>855</v>
      </c>
      <c r="C505">
        <v>53400</v>
      </c>
      <c r="D505">
        <v>359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f t="shared" si="30"/>
        <v>0</v>
      </c>
      <c r="W505" s="10">
        <f>SUMIFS(Tabel132[Cluster],Tabel132[ID],A505)</f>
        <v>75</v>
      </c>
      <c r="X505" t="str">
        <f t="shared" si="31"/>
        <v/>
      </c>
      <c r="Y505">
        <f t="shared" si="28"/>
        <v>0</v>
      </c>
      <c r="Z505">
        <f t="shared" si="29"/>
        <v>0</v>
      </c>
    </row>
    <row r="506" spans="1:26" x14ac:dyDescent="0.25">
      <c r="A506">
        <v>514</v>
      </c>
      <c r="B506" t="s">
        <v>856</v>
      </c>
      <c r="C506">
        <v>102600</v>
      </c>
      <c r="D506">
        <v>932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f t="shared" si="30"/>
        <v>0</v>
      </c>
      <c r="W506" s="10">
        <f>SUMIFS(Tabel132[Cluster],Tabel132[ID],A506)</f>
        <v>0</v>
      </c>
      <c r="X506" t="str">
        <f t="shared" si="31"/>
        <v/>
      </c>
      <c r="Y506">
        <f t="shared" si="28"/>
        <v>0</v>
      </c>
      <c r="Z506">
        <f t="shared" si="29"/>
        <v>0</v>
      </c>
    </row>
    <row r="507" spans="1:26" x14ac:dyDescent="0.25">
      <c r="A507">
        <v>515</v>
      </c>
      <c r="B507" t="s">
        <v>253</v>
      </c>
      <c r="C507">
        <v>75600</v>
      </c>
      <c r="D507">
        <v>467</v>
      </c>
      <c r="E507">
        <v>17</v>
      </c>
      <c r="F507">
        <v>65</v>
      </c>
      <c r="G507">
        <v>118</v>
      </c>
      <c r="H507">
        <v>0</v>
      </c>
      <c r="I507">
        <v>632</v>
      </c>
      <c r="J507">
        <v>115</v>
      </c>
      <c r="K507">
        <v>289</v>
      </c>
      <c r="L507">
        <v>1262</v>
      </c>
      <c r="M507">
        <v>12</v>
      </c>
      <c r="N507">
        <v>0</v>
      </c>
      <c r="O507">
        <v>1941</v>
      </c>
      <c r="P507">
        <v>0</v>
      </c>
      <c r="Q507">
        <v>0</v>
      </c>
      <c r="R507">
        <v>0</v>
      </c>
      <c r="S507">
        <v>0</v>
      </c>
      <c r="T507">
        <v>61</v>
      </c>
      <c r="U507">
        <v>236</v>
      </c>
      <c r="V507">
        <f t="shared" si="30"/>
        <v>1</v>
      </c>
      <c r="W507" s="10">
        <f>SUMIFS(Tabel132[Cluster],Tabel132[ID],A507)</f>
        <v>84</v>
      </c>
      <c r="X507">
        <f t="shared" si="31"/>
        <v>0.99749107775535828</v>
      </c>
      <c r="Y507">
        <f t="shared" si="28"/>
        <v>278.88888888888891</v>
      </c>
      <c r="Z507">
        <f t="shared" si="29"/>
        <v>279.75</v>
      </c>
    </row>
    <row r="508" spans="1:26" x14ac:dyDescent="0.25">
      <c r="A508">
        <v>516</v>
      </c>
      <c r="B508" t="s">
        <v>857</v>
      </c>
      <c r="C508">
        <v>21300</v>
      </c>
      <c r="D508">
        <v>714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f t="shared" si="30"/>
        <v>0</v>
      </c>
      <c r="W508" s="10">
        <f>SUMIFS(Tabel132[Cluster],Tabel132[ID],A508)</f>
        <v>0</v>
      </c>
      <c r="X508" t="str">
        <f t="shared" si="31"/>
        <v/>
      </c>
      <c r="Y508">
        <f t="shared" si="28"/>
        <v>0</v>
      </c>
      <c r="Z508">
        <f t="shared" si="29"/>
        <v>0</v>
      </c>
    </row>
    <row r="509" spans="1:26" x14ac:dyDescent="0.25">
      <c r="A509">
        <v>517</v>
      </c>
      <c r="B509" t="s">
        <v>858</v>
      </c>
      <c r="C509">
        <v>37000</v>
      </c>
      <c r="D509">
        <v>566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f t="shared" si="30"/>
        <v>0</v>
      </c>
      <c r="W509" s="10">
        <f>SUMIFS(Tabel132[Cluster],Tabel132[ID],A509)</f>
        <v>47</v>
      </c>
      <c r="X509" t="str">
        <f t="shared" si="31"/>
        <v/>
      </c>
      <c r="Y509">
        <f t="shared" si="28"/>
        <v>0</v>
      </c>
      <c r="Z509">
        <f t="shared" si="29"/>
        <v>0</v>
      </c>
    </row>
    <row r="510" spans="1:26" x14ac:dyDescent="0.25">
      <c r="A510">
        <v>518</v>
      </c>
      <c r="B510" t="s">
        <v>859</v>
      </c>
      <c r="C510">
        <v>46000</v>
      </c>
      <c r="D510">
        <v>502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f t="shared" si="30"/>
        <v>0</v>
      </c>
      <c r="W510" s="10">
        <f>SUMIFS(Tabel132[Cluster],Tabel132[ID],A510)</f>
        <v>0</v>
      </c>
      <c r="X510" t="str">
        <f t="shared" si="31"/>
        <v/>
      </c>
      <c r="Y510">
        <f t="shared" si="28"/>
        <v>0</v>
      </c>
      <c r="Z510">
        <f t="shared" si="29"/>
        <v>0</v>
      </c>
    </row>
    <row r="511" spans="1:26" x14ac:dyDescent="0.25">
      <c r="A511">
        <v>519</v>
      </c>
      <c r="B511" t="s">
        <v>860</v>
      </c>
      <c r="C511">
        <v>62900</v>
      </c>
      <c r="D511">
        <v>512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f t="shared" si="30"/>
        <v>0</v>
      </c>
      <c r="W511" s="10">
        <f>SUMIFS(Tabel132[Cluster],Tabel132[ID],A511)</f>
        <v>0</v>
      </c>
      <c r="X511" t="str">
        <f t="shared" si="31"/>
        <v/>
      </c>
      <c r="Y511">
        <f t="shared" si="28"/>
        <v>0</v>
      </c>
      <c r="Z511">
        <f t="shared" si="29"/>
        <v>0</v>
      </c>
    </row>
    <row r="512" spans="1:26" x14ac:dyDescent="0.25">
      <c r="A512">
        <v>520</v>
      </c>
      <c r="B512" t="s">
        <v>254</v>
      </c>
      <c r="C512">
        <v>13200</v>
      </c>
      <c r="D512">
        <v>1018</v>
      </c>
      <c r="E512">
        <v>6366</v>
      </c>
      <c r="F512">
        <v>541</v>
      </c>
      <c r="G512">
        <v>157</v>
      </c>
      <c r="H512">
        <v>1476</v>
      </c>
      <c r="I512">
        <v>214</v>
      </c>
      <c r="J512">
        <v>888</v>
      </c>
      <c r="K512">
        <v>2591</v>
      </c>
      <c r="L512">
        <v>7971</v>
      </c>
      <c r="M512">
        <v>5544</v>
      </c>
      <c r="N512">
        <v>3606</v>
      </c>
      <c r="O512">
        <v>4434</v>
      </c>
      <c r="P512">
        <v>5458</v>
      </c>
      <c r="Q512">
        <v>207</v>
      </c>
      <c r="R512">
        <v>2566</v>
      </c>
      <c r="S512">
        <v>1028</v>
      </c>
      <c r="T512">
        <v>3215</v>
      </c>
      <c r="U512">
        <v>5686</v>
      </c>
      <c r="V512">
        <f t="shared" si="30"/>
        <v>1</v>
      </c>
      <c r="W512" s="10">
        <f>SUMIFS(Tabel132[Cluster],Tabel132[ID],A512)</f>
        <v>16</v>
      </c>
      <c r="X512">
        <f t="shared" si="31"/>
        <v>0.74365785072502577</v>
      </c>
      <c r="Y512">
        <f t="shared" ref="Y512:Y575" si="32">AVERAGE(E512:M512)</f>
        <v>2860.8888888888887</v>
      </c>
      <c r="Z512">
        <f t="shared" ref="Z512:Z575" si="33">AVERAGE(N512:U512)</f>
        <v>3275</v>
      </c>
    </row>
    <row r="513" spans="1:26" x14ac:dyDescent="0.25">
      <c r="A513">
        <v>521</v>
      </c>
      <c r="B513" t="s">
        <v>861</v>
      </c>
      <c r="C513">
        <v>53600</v>
      </c>
      <c r="D513">
        <v>359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f t="shared" si="30"/>
        <v>0</v>
      </c>
      <c r="W513" s="10">
        <f>SUMIFS(Tabel132[Cluster],Tabel132[ID],A513)</f>
        <v>75</v>
      </c>
      <c r="X513" t="str">
        <f t="shared" si="31"/>
        <v/>
      </c>
      <c r="Y513">
        <f t="shared" si="32"/>
        <v>0</v>
      </c>
      <c r="Z513">
        <f t="shared" si="33"/>
        <v>0</v>
      </c>
    </row>
    <row r="514" spans="1:26" x14ac:dyDescent="0.25">
      <c r="A514">
        <v>522</v>
      </c>
      <c r="B514" t="s">
        <v>862</v>
      </c>
      <c r="C514">
        <v>102300</v>
      </c>
      <c r="D514">
        <v>932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f t="shared" si="30"/>
        <v>0</v>
      </c>
      <c r="W514" s="10">
        <f>SUMIFS(Tabel132[Cluster],Tabel132[ID],A514)</f>
        <v>0</v>
      </c>
      <c r="X514" t="str">
        <f t="shared" si="31"/>
        <v/>
      </c>
      <c r="Y514">
        <f t="shared" si="32"/>
        <v>0</v>
      </c>
      <c r="Z514">
        <f t="shared" si="33"/>
        <v>0</v>
      </c>
    </row>
    <row r="515" spans="1:26" x14ac:dyDescent="0.25">
      <c r="A515">
        <v>523</v>
      </c>
      <c r="B515" t="s">
        <v>255</v>
      </c>
      <c r="C515">
        <v>72900</v>
      </c>
      <c r="D515">
        <v>141</v>
      </c>
      <c r="E515">
        <v>256</v>
      </c>
      <c r="F515">
        <v>1877</v>
      </c>
      <c r="G515">
        <v>623</v>
      </c>
      <c r="H515">
        <v>219</v>
      </c>
      <c r="I515">
        <v>1598</v>
      </c>
      <c r="J515">
        <v>3727</v>
      </c>
      <c r="K515">
        <v>2342</v>
      </c>
      <c r="L515">
        <v>5473</v>
      </c>
      <c r="M515">
        <v>172</v>
      </c>
      <c r="N515">
        <v>41</v>
      </c>
      <c r="O515">
        <v>8200</v>
      </c>
      <c r="P515">
        <v>915</v>
      </c>
      <c r="Q515">
        <v>0</v>
      </c>
      <c r="R515">
        <v>1044</v>
      </c>
      <c r="S515">
        <v>7</v>
      </c>
      <c r="T515">
        <v>565</v>
      </c>
      <c r="U515">
        <v>1376</v>
      </c>
      <c r="V515">
        <f t="shared" si="30"/>
        <v>1</v>
      </c>
      <c r="W515" s="10">
        <f>SUMIFS(Tabel132[Cluster],Tabel132[ID],A515)</f>
        <v>83</v>
      </c>
      <c r="X515">
        <f t="shared" si="31"/>
        <v>0.7980580094426426</v>
      </c>
      <c r="Y515">
        <f t="shared" si="32"/>
        <v>1809.6666666666667</v>
      </c>
      <c r="Z515">
        <f t="shared" si="33"/>
        <v>1518.5</v>
      </c>
    </row>
    <row r="516" spans="1:26" x14ac:dyDescent="0.25">
      <c r="A516">
        <v>524</v>
      </c>
      <c r="B516" t="s">
        <v>863</v>
      </c>
      <c r="C516">
        <v>22200</v>
      </c>
      <c r="D516">
        <v>731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f t="shared" ref="V516:V579" si="34">IF(AND(Y516=0,Z516=0),0,1)</f>
        <v>0</v>
      </c>
      <c r="W516" s="10">
        <f>SUMIFS(Tabel132[Cluster],Tabel132[ID],A516)</f>
        <v>28</v>
      </c>
      <c r="X516" t="str">
        <f t="shared" ref="X516:X579" si="35">IFERROR(_xlfn.T.TEST(E516:M516,N516:U516,2,2),"")</f>
        <v/>
      </c>
      <c r="Y516">
        <f t="shared" si="32"/>
        <v>0</v>
      </c>
      <c r="Z516">
        <f t="shared" si="33"/>
        <v>0</v>
      </c>
    </row>
    <row r="517" spans="1:26" x14ac:dyDescent="0.25">
      <c r="A517">
        <v>525</v>
      </c>
      <c r="B517" t="s">
        <v>256</v>
      </c>
      <c r="C517">
        <v>75000</v>
      </c>
      <c r="D517">
        <v>331</v>
      </c>
      <c r="E517">
        <v>583</v>
      </c>
      <c r="F517">
        <v>69</v>
      </c>
      <c r="G517">
        <v>18</v>
      </c>
      <c r="H517">
        <v>0</v>
      </c>
      <c r="I517">
        <v>355</v>
      </c>
      <c r="J517">
        <v>3</v>
      </c>
      <c r="K517">
        <v>136</v>
      </c>
      <c r="L517">
        <v>194</v>
      </c>
      <c r="M517">
        <v>35</v>
      </c>
      <c r="N517">
        <v>0</v>
      </c>
      <c r="O517">
        <v>35</v>
      </c>
      <c r="P517">
        <v>32</v>
      </c>
      <c r="Q517">
        <v>0</v>
      </c>
      <c r="R517">
        <v>37</v>
      </c>
      <c r="S517">
        <v>0</v>
      </c>
      <c r="T517">
        <v>54</v>
      </c>
      <c r="U517">
        <v>4</v>
      </c>
      <c r="V517">
        <f t="shared" si="34"/>
        <v>1</v>
      </c>
      <c r="W517" s="10">
        <f>SUMIFS(Tabel132[Cluster],Tabel132[ID],A517)</f>
        <v>84</v>
      </c>
      <c r="X517">
        <f t="shared" si="35"/>
        <v>7.5806413588646523E-2</v>
      </c>
      <c r="Y517">
        <f t="shared" si="32"/>
        <v>154.77777777777777</v>
      </c>
      <c r="Z517">
        <f t="shared" si="33"/>
        <v>20.25</v>
      </c>
    </row>
    <row r="518" spans="1:26" x14ac:dyDescent="0.25">
      <c r="A518">
        <v>526</v>
      </c>
      <c r="B518" t="s">
        <v>864</v>
      </c>
      <c r="C518">
        <v>42800</v>
      </c>
      <c r="D518">
        <v>926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f t="shared" si="34"/>
        <v>0</v>
      </c>
      <c r="W518" s="10">
        <f>SUMIFS(Tabel132[Cluster],Tabel132[ID],A518)</f>
        <v>55</v>
      </c>
      <c r="X518" t="str">
        <f t="shared" si="35"/>
        <v/>
      </c>
      <c r="Y518">
        <f t="shared" si="32"/>
        <v>0</v>
      </c>
      <c r="Z518">
        <f t="shared" si="33"/>
        <v>0</v>
      </c>
    </row>
    <row r="519" spans="1:26" x14ac:dyDescent="0.25">
      <c r="A519">
        <v>527</v>
      </c>
      <c r="B519" t="s">
        <v>257</v>
      </c>
      <c r="C519">
        <v>10700</v>
      </c>
      <c r="D519">
        <v>1011</v>
      </c>
      <c r="E519">
        <v>1525</v>
      </c>
      <c r="F519">
        <v>1361</v>
      </c>
      <c r="G519">
        <v>1568</v>
      </c>
      <c r="H519">
        <v>1421</v>
      </c>
      <c r="I519">
        <v>1235</v>
      </c>
      <c r="J519">
        <v>2349</v>
      </c>
      <c r="K519">
        <v>2685</v>
      </c>
      <c r="L519">
        <v>750</v>
      </c>
      <c r="M519">
        <v>1199</v>
      </c>
      <c r="N519">
        <v>1222</v>
      </c>
      <c r="O519">
        <v>3724</v>
      </c>
      <c r="P519">
        <v>2669</v>
      </c>
      <c r="Q519">
        <v>2544</v>
      </c>
      <c r="R519">
        <v>4665</v>
      </c>
      <c r="S519">
        <v>2713</v>
      </c>
      <c r="T519">
        <v>4011</v>
      </c>
      <c r="U519">
        <v>707</v>
      </c>
      <c r="V519">
        <f t="shared" si="34"/>
        <v>1</v>
      </c>
      <c r="W519" s="10">
        <f>SUMIFS(Tabel132[Cluster],Tabel132[ID],A519)</f>
        <v>14</v>
      </c>
      <c r="X519">
        <f t="shared" si="35"/>
        <v>2.6823372457691012E-2</v>
      </c>
      <c r="Y519">
        <f t="shared" si="32"/>
        <v>1565.8888888888889</v>
      </c>
      <c r="Z519">
        <f t="shared" si="33"/>
        <v>2781.875</v>
      </c>
    </row>
    <row r="520" spans="1:26" x14ac:dyDescent="0.25">
      <c r="A520">
        <v>528</v>
      </c>
      <c r="B520" t="s">
        <v>865</v>
      </c>
      <c r="C520">
        <v>54800</v>
      </c>
      <c r="D520">
        <v>512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f t="shared" si="34"/>
        <v>0</v>
      </c>
      <c r="W520" s="10">
        <f>SUMIFS(Tabel132[Cluster],Tabel132[ID],A520)</f>
        <v>0</v>
      </c>
      <c r="X520" t="str">
        <f t="shared" si="35"/>
        <v/>
      </c>
      <c r="Y520">
        <f t="shared" si="32"/>
        <v>0</v>
      </c>
      <c r="Z520">
        <f t="shared" si="33"/>
        <v>0</v>
      </c>
    </row>
    <row r="521" spans="1:26" x14ac:dyDescent="0.25">
      <c r="A521">
        <v>529</v>
      </c>
      <c r="B521" t="s">
        <v>866</v>
      </c>
      <c r="C521">
        <v>53900</v>
      </c>
      <c r="D521">
        <v>359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f t="shared" si="34"/>
        <v>0</v>
      </c>
      <c r="W521" s="10">
        <f>SUMIFS(Tabel132[Cluster],Tabel132[ID],A521)</f>
        <v>75</v>
      </c>
      <c r="X521" t="str">
        <f t="shared" si="35"/>
        <v/>
      </c>
      <c r="Y521">
        <f t="shared" si="32"/>
        <v>0</v>
      </c>
      <c r="Z521">
        <f t="shared" si="33"/>
        <v>0</v>
      </c>
    </row>
    <row r="522" spans="1:26" x14ac:dyDescent="0.25">
      <c r="A522">
        <v>530</v>
      </c>
      <c r="B522" t="s">
        <v>258</v>
      </c>
      <c r="C522">
        <v>111300</v>
      </c>
      <c r="D522">
        <v>1099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3</v>
      </c>
      <c r="K522">
        <v>2</v>
      </c>
      <c r="L522">
        <v>0</v>
      </c>
      <c r="M522">
        <v>0</v>
      </c>
      <c r="N522">
        <v>6</v>
      </c>
      <c r="O522">
        <v>416</v>
      </c>
      <c r="P522">
        <v>0</v>
      </c>
      <c r="Q522">
        <v>0</v>
      </c>
      <c r="R522">
        <v>0</v>
      </c>
      <c r="S522">
        <v>0</v>
      </c>
      <c r="T522">
        <v>5</v>
      </c>
      <c r="U522">
        <v>50</v>
      </c>
      <c r="V522">
        <f t="shared" si="34"/>
        <v>1</v>
      </c>
      <c r="W522" s="10">
        <f>SUMIFS(Tabel132[Cluster],Tabel132[ID],A522)</f>
        <v>0</v>
      </c>
      <c r="X522">
        <f t="shared" si="35"/>
        <v>0.24292599442046017</v>
      </c>
      <c r="Y522">
        <f t="shared" si="32"/>
        <v>1.1111111111111112</v>
      </c>
      <c r="Z522">
        <f t="shared" si="33"/>
        <v>59.625</v>
      </c>
    </row>
    <row r="523" spans="1:26" x14ac:dyDescent="0.25">
      <c r="A523">
        <v>531</v>
      </c>
      <c r="B523" t="s">
        <v>259</v>
      </c>
      <c r="C523">
        <v>82100</v>
      </c>
      <c r="D523">
        <v>1100</v>
      </c>
      <c r="E523">
        <v>80</v>
      </c>
      <c r="F523">
        <v>7</v>
      </c>
      <c r="G523">
        <v>4</v>
      </c>
      <c r="H523">
        <v>0</v>
      </c>
      <c r="I523">
        <v>64</v>
      </c>
      <c r="J523">
        <v>10</v>
      </c>
      <c r="K523">
        <v>87</v>
      </c>
      <c r="L523">
        <v>0</v>
      </c>
      <c r="M523">
        <v>0</v>
      </c>
      <c r="N523">
        <v>21</v>
      </c>
      <c r="O523">
        <v>119</v>
      </c>
      <c r="P523">
        <v>0</v>
      </c>
      <c r="Q523">
        <v>0</v>
      </c>
      <c r="R523">
        <v>128</v>
      </c>
      <c r="S523">
        <v>2</v>
      </c>
      <c r="T523">
        <v>5</v>
      </c>
      <c r="U523">
        <v>9</v>
      </c>
      <c r="V523">
        <f t="shared" si="34"/>
        <v>1</v>
      </c>
      <c r="W523" s="10">
        <f>SUMIFS(Tabel132[Cluster],Tabel132[ID],A523)</f>
        <v>91</v>
      </c>
      <c r="X523">
        <f t="shared" si="35"/>
        <v>0.74359698278743336</v>
      </c>
      <c r="Y523">
        <f t="shared" si="32"/>
        <v>28</v>
      </c>
      <c r="Z523">
        <f t="shared" si="33"/>
        <v>35.5</v>
      </c>
    </row>
    <row r="524" spans="1:26" x14ac:dyDescent="0.25">
      <c r="A524">
        <v>532</v>
      </c>
      <c r="B524" t="s">
        <v>867</v>
      </c>
      <c r="C524">
        <v>27400</v>
      </c>
      <c r="D524">
        <v>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f t="shared" si="34"/>
        <v>0</v>
      </c>
      <c r="W524" s="10">
        <f>SUMIFS(Tabel132[Cluster],Tabel132[ID],A524)</f>
        <v>0</v>
      </c>
      <c r="X524" t="str">
        <f t="shared" si="35"/>
        <v/>
      </c>
      <c r="Y524">
        <f t="shared" si="32"/>
        <v>0</v>
      </c>
      <c r="Z524">
        <f t="shared" si="33"/>
        <v>0</v>
      </c>
    </row>
    <row r="525" spans="1:26" x14ac:dyDescent="0.25">
      <c r="A525">
        <v>533</v>
      </c>
      <c r="B525" t="s">
        <v>868</v>
      </c>
      <c r="C525">
        <v>17600</v>
      </c>
      <c r="D525">
        <v>669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f t="shared" si="34"/>
        <v>0</v>
      </c>
      <c r="W525" s="10">
        <f>SUMIFS(Tabel132[Cluster],Tabel132[ID],A525)</f>
        <v>22</v>
      </c>
      <c r="X525" t="str">
        <f t="shared" si="35"/>
        <v/>
      </c>
      <c r="Y525">
        <f t="shared" si="32"/>
        <v>0</v>
      </c>
      <c r="Z525">
        <f t="shared" si="33"/>
        <v>0</v>
      </c>
    </row>
    <row r="526" spans="1:26" x14ac:dyDescent="0.25">
      <c r="A526">
        <v>534</v>
      </c>
      <c r="B526" t="s">
        <v>260</v>
      </c>
      <c r="C526">
        <v>88000</v>
      </c>
      <c r="D526">
        <v>987</v>
      </c>
      <c r="E526">
        <v>3420</v>
      </c>
      <c r="F526">
        <v>482</v>
      </c>
      <c r="G526">
        <v>630</v>
      </c>
      <c r="H526">
        <v>552</v>
      </c>
      <c r="I526">
        <v>1667</v>
      </c>
      <c r="J526">
        <v>1929</v>
      </c>
      <c r="K526">
        <v>1554</v>
      </c>
      <c r="L526">
        <v>440</v>
      </c>
      <c r="M526">
        <v>1897</v>
      </c>
      <c r="N526">
        <v>142</v>
      </c>
      <c r="O526">
        <v>387</v>
      </c>
      <c r="P526">
        <v>1294</v>
      </c>
      <c r="Q526">
        <v>42</v>
      </c>
      <c r="R526">
        <v>2566</v>
      </c>
      <c r="S526">
        <v>454</v>
      </c>
      <c r="T526">
        <v>208</v>
      </c>
      <c r="U526">
        <v>1877</v>
      </c>
      <c r="V526">
        <f t="shared" si="34"/>
        <v>1</v>
      </c>
      <c r="W526" s="10">
        <f>SUMIFS(Tabel132[Cluster],Tabel132[ID],A526)</f>
        <v>94</v>
      </c>
      <c r="X526">
        <f t="shared" si="35"/>
        <v>0.2790299370613798</v>
      </c>
      <c r="Y526">
        <f t="shared" si="32"/>
        <v>1396.7777777777778</v>
      </c>
      <c r="Z526">
        <f t="shared" si="33"/>
        <v>871.25</v>
      </c>
    </row>
    <row r="527" spans="1:26" x14ac:dyDescent="0.25">
      <c r="A527">
        <v>535</v>
      </c>
      <c r="B527" t="s">
        <v>869</v>
      </c>
      <c r="C527">
        <v>33200</v>
      </c>
      <c r="D527">
        <v>814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f t="shared" si="34"/>
        <v>0</v>
      </c>
      <c r="W527" s="10">
        <f>SUMIFS(Tabel132[Cluster],Tabel132[ID],A527)</f>
        <v>42</v>
      </c>
      <c r="X527" t="str">
        <f t="shared" si="35"/>
        <v/>
      </c>
      <c r="Y527">
        <f t="shared" si="32"/>
        <v>0</v>
      </c>
      <c r="Z527">
        <f t="shared" si="33"/>
        <v>0</v>
      </c>
    </row>
    <row r="528" spans="1:26" x14ac:dyDescent="0.25">
      <c r="A528">
        <v>536</v>
      </c>
      <c r="B528" t="s">
        <v>261</v>
      </c>
      <c r="C528">
        <v>50300</v>
      </c>
      <c r="D528">
        <v>278</v>
      </c>
      <c r="E528">
        <v>10111</v>
      </c>
      <c r="F528">
        <v>393</v>
      </c>
      <c r="G528">
        <v>694</v>
      </c>
      <c r="H528">
        <v>2360</v>
      </c>
      <c r="I528">
        <v>4567</v>
      </c>
      <c r="J528">
        <v>4471</v>
      </c>
      <c r="K528">
        <v>5943</v>
      </c>
      <c r="L528">
        <v>22456</v>
      </c>
      <c r="M528">
        <v>9854</v>
      </c>
      <c r="N528">
        <v>1871</v>
      </c>
      <c r="O528">
        <v>6154</v>
      </c>
      <c r="P528">
        <v>8807</v>
      </c>
      <c r="Q528">
        <v>779</v>
      </c>
      <c r="R528">
        <v>4737</v>
      </c>
      <c r="S528">
        <v>1928</v>
      </c>
      <c r="T528">
        <v>4350</v>
      </c>
      <c r="U528">
        <v>5644</v>
      </c>
      <c r="V528">
        <f t="shared" si="34"/>
        <v>1</v>
      </c>
      <c r="W528" s="10">
        <f>SUMIFS(Tabel132[Cluster],Tabel132[ID],A528)</f>
        <v>66</v>
      </c>
      <c r="X528">
        <f t="shared" si="35"/>
        <v>0.35294776005733519</v>
      </c>
      <c r="Y528">
        <f t="shared" si="32"/>
        <v>6761</v>
      </c>
      <c r="Z528">
        <f t="shared" si="33"/>
        <v>4283.75</v>
      </c>
    </row>
    <row r="529" spans="1:26" x14ac:dyDescent="0.25">
      <c r="A529">
        <v>537</v>
      </c>
      <c r="B529" t="s">
        <v>870</v>
      </c>
      <c r="C529">
        <v>53100</v>
      </c>
      <c r="D529">
        <v>359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f t="shared" si="34"/>
        <v>0</v>
      </c>
      <c r="W529" s="10">
        <f>SUMIFS(Tabel132[Cluster],Tabel132[ID],A529)</f>
        <v>75</v>
      </c>
      <c r="X529" t="str">
        <f t="shared" si="35"/>
        <v/>
      </c>
      <c r="Y529">
        <f t="shared" si="32"/>
        <v>0</v>
      </c>
      <c r="Z529">
        <f t="shared" si="33"/>
        <v>0</v>
      </c>
    </row>
    <row r="530" spans="1:26" x14ac:dyDescent="0.25">
      <c r="A530">
        <v>538</v>
      </c>
      <c r="B530" t="s">
        <v>871</v>
      </c>
      <c r="C530">
        <v>98000</v>
      </c>
      <c r="D530">
        <v>21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f t="shared" si="34"/>
        <v>0</v>
      </c>
      <c r="W530" s="10">
        <f>SUMIFS(Tabel132[Cluster],Tabel132[ID],A530)</f>
        <v>0</v>
      </c>
      <c r="X530" t="str">
        <f t="shared" si="35"/>
        <v/>
      </c>
      <c r="Y530">
        <f t="shared" si="32"/>
        <v>0</v>
      </c>
      <c r="Z530">
        <f t="shared" si="33"/>
        <v>0</v>
      </c>
    </row>
    <row r="531" spans="1:26" x14ac:dyDescent="0.25">
      <c r="A531">
        <v>539</v>
      </c>
      <c r="B531" t="s">
        <v>872</v>
      </c>
      <c r="C531">
        <v>80400</v>
      </c>
      <c r="D531">
        <v>128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f t="shared" si="34"/>
        <v>0</v>
      </c>
      <c r="W531" s="10">
        <f>SUMIFS(Tabel132[Cluster],Tabel132[ID],A531)</f>
        <v>88</v>
      </c>
      <c r="X531" t="str">
        <f t="shared" si="35"/>
        <v/>
      </c>
      <c r="Y531">
        <f t="shared" si="32"/>
        <v>0</v>
      </c>
      <c r="Z531">
        <f t="shared" si="33"/>
        <v>0</v>
      </c>
    </row>
    <row r="532" spans="1:26" x14ac:dyDescent="0.25">
      <c r="A532">
        <v>540</v>
      </c>
      <c r="B532" t="s">
        <v>262</v>
      </c>
      <c r="C532">
        <v>29000</v>
      </c>
      <c r="D532">
        <v>922</v>
      </c>
      <c r="E532">
        <v>4217</v>
      </c>
      <c r="F532">
        <v>1070</v>
      </c>
      <c r="G532">
        <v>1243</v>
      </c>
      <c r="H532">
        <v>1392</v>
      </c>
      <c r="I532">
        <v>795</v>
      </c>
      <c r="J532">
        <v>1281</v>
      </c>
      <c r="K532">
        <v>1274</v>
      </c>
      <c r="L532">
        <v>1558</v>
      </c>
      <c r="M532">
        <v>2253</v>
      </c>
      <c r="N532">
        <v>802</v>
      </c>
      <c r="O532">
        <v>2673</v>
      </c>
      <c r="P532">
        <v>2493</v>
      </c>
      <c r="Q532">
        <v>1989</v>
      </c>
      <c r="R532">
        <v>802</v>
      </c>
      <c r="S532">
        <v>4742</v>
      </c>
      <c r="T532">
        <v>374</v>
      </c>
      <c r="U532">
        <v>631</v>
      </c>
      <c r="V532">
        <f t="shared" si="34"/>
        <v>1</v>
      </c>
      <c r="W532" s="10">
        <f>SUMIFS(Tabel132[Cluster],Tabel132[ID],A532)</f>
        <v>37</v>
      </c>
      <c r="X532">
        <f t="shared" si="35"/>
        <v>0.8256625869355797</v>
      </c>
      <c r="Y532">
        <f t="shared" si="32"/>
        <v>1675.8888888888889</v>
      </c>
      <c r="Z532">
        <f t="shared" si="33"/>
        <v>1813.25</v>
      </c>
    </row>
    <row r="533" spans="1:26" x14ac:dyDescent="0.25">
      <c r="A533">
        <v>541</v>
      </c>
      <c r="B533" t="s">
        <v>873</v>
      </c>
      <c r="C533">
        <v>28000</v>
      </c>
      <c r="D533">
        <v>315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f t="shared" si="34"/>
        <v>0</v>
      </c>
      <c r="W533" s="10">
        <f>SUMIFS(Tabel132[Cluster],Tabel132[ID],A533)</f>
        <v>36</v>
      </c>
      <c r="X533" t="str">
        <f t="shared" si="35"/>
        <v/>
      </c>
      <c r="Y533">
        <f t="shared" si="32"/>
        <v>0</v>
      </c>
      <c r="Z533">
        <f t="shared" si="33"/>
        <v>0</v>
      </c>
    </row>
    <row r="534" spans="1:26" x14ac:dyDescent="0.25">
      <c r="A534">
        <v>542</v>
      </c>
      <c r="B534" t="s">
        <v>263</v>
      </c>
      <c r="C534">
        <v>26700</v>
      </c>
      <c r="D534">
        <v>886</v>
      </c>
      <c r="E534">
        <v>282</v>
      </c>
      <c r="F534">
        <v>5</v>
      </c>
      <c r="G534">
        <v>183</v>
      </c>
      <c r="H534">
        <v>39</v>
      </c>
      <c r="I534">
        <v>536</v>
      </c>
      <c r="J534">
        <v>170</v>
      </c>
      <c r="K534">
        <v>190</v>
      </c>
      <c r="L534">
        <v>43</v>
      </c>
      <c r="M534">
        <v>153</v>
      </c>
      <c r="N534">
        <v>306</v>
      </c>
      <c r="O534">
        <v>245</v>
      </c>
      <c r="P534">
        <v>355</v>
      </c>
      <c r="Q534">
        <v>12</v>
      </c>
      <c r="R534">
        <v>245</v>
      </c>
      <c r="S534">
        <v>237</v>
      </c>
      <c r="T534">
        <v>399</v>
      </c>
      <c r="U534">
        <v>299</v>
      </c>
      <c r="V534">
        <f t="shared" si="34"/>
        <v>1</v>
      </c>
      <c r="W534" s="10">
        <f>SUMIFS(Tabel132[Cluster],Tabel132[ID],A534)</f>
        <v>35</v>
      </c>
      <c r="X534">
        <f t="shared" si="35"/>
        <v>0.2397964490445858</v>
      </c>
      <c r="Y534">
        <f t="shared" si="32"/>
        <v>177.88888888888889</v>
      </c>
      <c r="Z534">
        <f t="shared" si="33"/>
        <v>262.25</v>
      </c>
    </row>
    <row r="535" spans="1:26" x14ac:dyDescent="0.25">
      <c r="A535">
        <v>543</v>
      </c>
      <c r="B535" t="s">
        <v>874</v>
      </c>
      <c r="C535">
        <v>42900</v>
      </c>
      <c r="D535">
        <v>926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f t="shared" si="34"/>
        <v>0</v>
      </c>
      <c r="W535" s="10">
        <f>SUMIFS(Tabel132[Cluster],Tabel132[ID],A535)</f>
        <v>55</v>
      </c>
      <c r="X535" t="str">
        <f t="shared" si="35"/>
        <v/>
      </c>
      <c r="Y535">
        <f t="shared" si="32"/>
        <v>0</v>
      </c>
      <c r="Z535">
        <f t="shared" si="33"/>
        <v>0</v>
      </c>
    </row>
    <row r="536" spans="1:26" x14ac:dyDescent="0.25">
      <c r="A536">
        <v>544</v>
      </c>
      <c r="B536" t="s">
        <v>875</v>
      </c>
      <c r="C536">
        <v>50400</v>
      </c>
      <c r="D536">
        <v>536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f t="shared" si="34"/>
        <v>0</v>
      </c>
      <c r="W536" s="10">
        <f>SUMIFS(Tabel132[Cluster],Tabel132[ID],A536)</f>
        <v>66</v>
      </c>
      <c r="X536" t="str">
        <f t="shared" si="35"/>
        <v/>
      </c>
      <c r="Y536">
        <f t="shared" si="32"/>
        <v>0</v>
      </c>
      <c r="Z536">
        <f t="shared" si="33"/>
        <v>0</v>
      </c>
    </row>
    <row r="537" spans="1:26" x14ac:dyDescent="0.25">
      <c r="A537">
        <v>545</v>
      </c>
      <c r="B537" t="s">
        <v>264</v>
      </c>
      <c r="C537">
        <v>26200</v>
      </c>
      <c r="D537">
        <v>879</v>
      </c>
      <c r="E537">
        <v>47</v>
      </c>
      <c r="F537">
        <v>0</v>
      </c>
      <c r="G537">
        <v>167</v>
      </c>
      <c r="H537">
        <v>77</v>
      </c>
      <c r="I537">
        <v>30</v>
      </c>
      <c r="J537">
        <v>26</v>
      </c>
      <c r="K537">
        <v>21</v>
      </c>
      <c r="L537">
        <v>54</v>
      </c>
      <c r="M537">
        <v>42</v>
      </c>
      <c r="N537">
        <v>35</v>
      </c>
      <c r="O537">
        <v>63</v>
      </c>
      <c r="P537">
        <v>32</v>
      </c>
      <c r="Q537">
        <v>30</v>
      </c>
      <c r="R537">
        <v>97</v>
      </c>
      <c r="S537">
        <v>300</v>
      </c>
      <c r="T537">
        <v>58</v>
      </c>
      <c r="U537">
        <v>36</v>
      </c>
      <c r="V537">
        <f t="shared" si="34"/>
        <v>1</v>
      </c>
      <c r="W537" s="10">
        <f>SUMIFS(Tabel132[Cluster],Tabel132[ID],A537)</f>
        <v>34</v>
      </c>
      <c r="X537">
        <f t="shared" si="35"/>
        <v>0.40522387810775817</v>
      </c>
      <c r="Y537">
        <f t="shared" si="32"/>
        <v>51.555555555555557</v>
      </c>
      <c r="Z537">
        <f t="shared" si="33"/>
        <v>81.375</v>
      </c>
    </row>
    <row r="538" spans="1:26" x14ac:dyDescent="0.25">
      <c r="A538">
        <v>546</v>
      </c>
      <c r="B538" t="s">
        <v>876</v>
      </c>
      <c r="C538">
        <v>53500</v>
      </c>
      <c r="D538">
        <v>359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f t="shared" si="34"/>
        <v>0</v>
      </c>
      <c r="W538" s="10">
        <f>SUMIFS(Tabel132[Cluster],Tabel132[ID],A538)</f>
        <v>75</v>
      </c>
      <c r="X538" t="str">
        <f t="shared" si="35"/>
        <v/>
      </c>
      <c r="Y538">
        <f t="shared" si="32"/>
        <v>0</v>
      </c>
      <c r="Z538">
        <f t="shared" si="33"/>
        <v>0</v>
      </c>
    </row>
    <row r="539" spans="1:26" x14ac:dyDescent="0.25">
      <c r="A539">
        <v>547</v>
      </c>
      <c r="B539" t="s">
        <v>877</v>
      </c>
      <c r="C539">
        <v>115600</v>
      </c>
      <c r="D539">
        <v>70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f t="shared" si="34"/>
        <v>0</v>
      </c>
      <c r="W539" s="10">
        <f>SUMIFS(Tabel132[Cluster],Tabel132[ID],A539)</f>
        <v>0</v>
      </c>
      <c r="X539" t="str">
        <f t="shared" si="35"/>
        <v/>
      </c>
      <c r="Y539">
        <f t="shared" si="32"/>
        <v>0</v>
      </c>
      <c r="Z539">
        <f t="shared" si="33"/>
        <v>0</v>
      </c>
    </row>
    <row r="540" spans="1:26" x14ac:dyDescent="0.25">
      <c r="A540">
        <v>548</v>
      </c>
      <c r="B540" t="s">
        <v>878</v>
      </c>
      <c r="C540">
        <v>80500</v>
      </c>
      <c r="D540">
        <v>128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f t="shared" si="34"/>
        <v>0</v>
      </c>
      <c r="W540" s="10">
        <f>SUMIFS(Tabel132[Cluster],Tabel132[ID],A540)</f>
        <v>88</v>
      </c>
      <c r="X540" t="str">
        <f t="shared" si="35"/>
        <v/>
      </c>
      <c r="Y540">
        <f t="shared" si="32"/>
        <v>0</v>
      </c>
      <c r="Z540">
        <f t="shared" si="33"/>
        <v>0</v>
      </c>
    </row>
    <row r="541" spans="1:26" x14ac:dyDescent="0.25">
      <c r="A541">
        <v>549</v>
      </c>
      <c r="B541" t="s">
        <v>265</v>
      </c>
      <c r="C541">
        <v>63500</v>
      </c>
      <c r="D541">
        <v>1129</v>
      </c>
      <c r="E541">
        <v>32085</v>
      </c>
      <c r="F541">
        <v>8056</v>
      </c>
      <c r="G541">
        <v>1508</v>
      </c>
      <c r="H541">
        <v>4280</v>
      </c>
      <c r="I541">
        <v>5298</v>
      </c>
      <c r="J541">
        <v>21292</v>
      </c>
      <c r="K541">
        <v>10596</v>
      </c>
      <c r="L541">
        <v>25537</v>
      </c>
      <c r="M541">
        <v>14241</v>
      </c>
      <c r="N541">
        <v>1584</v>
      </c>
      <c r="O541">
        <v>22337</v>
      </c>
      <c r="P541">
        <v>26619</v>
      </c>
      <c r="Q541">
        <v>950</v>
      </c>
      <c r="R541">
        <v>17329</v>
      </c>
      <c r="S541">
        <v>9681</v>
      </c>
      <c r="T541">
        <v>5385</v>
      </c>
      <c r="U541">
        <v>19221</v>
      </c>
      <c r="V541">
        <f t="shared" si="34"/>
        <v>1</v>
      </c>
      <c r="W541" s="10">
        <f>SUMIFS(Tabel132[Cluster],Tabel132[ID],A541)</f>
        <v>0</v>
      </c>
      <c r="X541">
        <f t="shared" si="35"/>
        <v>0.87913161986034227</v>
      </c>
      <c r="Y541">
        <f t="shared" si="32"/>
        <v>13654.777777777777</v>
      </c>
      <c r="Z541">
        <f t="shared" si="33"/>
        <v>12888.25</v>
      </c>
    </row>
    <row r="542" spans="1:26" x14ac:dyDescent="0.25">
      <c r="A542">
        <v>550</v>
      </c>
      <c r="B542" t="s">
        <v>879</v>
      </c>
      <c r="C542">
        <v>43500</v>
      </c>
      <c r="D542">
        <v>926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f t="shared" si="34"/>
        <v>0</v>
      </c>
      <c r="W542" s="10">
        <f>SUMIFS(Tabel132[Cluster],Tabel132[ID],A542)</f>
        <v>55</v>
      </c>
      <c r="X542" t="str">
        <f t="shared" si="35"/>
        <v/>
      </c>
      <c r="Y542">
        <f t="shared" si="32"/>
        <v>0</v>
      </c>
      <c r="Z542">
        <f t="shared" si="33"/>
        <v>0</v>
      </c>
    </row>
    <row r="543" spans="1:26" x14ac:dyDescent="0.25">
      <c r="A543">
        <v>551</v>
      </c>
      <c r="B543" t="s">
        <v>880</v>
      </c>
      <c r="C543">
        <v>50500</v>
      </c>
      <c r="D543">
        <v>536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f t="shared" si="34"/>
        <v>0</v>
      </c>
      <c r="W543" s="10">
        <f>SUMIFS(Tabel132[Cluster],Tabel132[ID],A543)</f>
        <v>66</v>
      </c>
      <c r="X543" t="str">
        <f t="shared" si="35"/>
        <v/>
      </c>
      <c r="Y543">
        <f t="shared" si="32"/>
        <v>0</v>
      </c>
      <c r="Z543">
        <f t="shared" si="33"/>
        <v>0</v>
      </c>
    </row>
    <row r="544" spans="1:26" x14ac:dyDescent="0.25">
      <c r="A544">
        <v>552</v>
      </c>
      <c r="B544" t="s">
        <v>881</v>
      </c>
      <c r="C544">
        <v>87700</v>
      </c>
      <c r="D544">
        <v>987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f t="shared" si="34"/>
        <v>0</v>
      </c>
      <c r="W544" s="10">
        <f>SUMIFS(Tabel132[Cluster],Tabel132[ID],A544)</f>
        <v>94</v>
      </c>
      <c r="X544" t="str">
        <f t="shared" si="35"/>
        <v/>
      </c>
      <c r="Y544">
        <f t="shared" si="32"/>
        <v>0</v>
      </c>
      <c r="Z544">
        <f t="shared" si="33"/>
        <v>0</v>
      </c>
    </row>
    <row r="545" spans="1:26" x14ac:dyDescent="0.25">
      <c r="A545">
        <v>553</v>
      </c>
      <c r="B545" t="s">
        <v>882</v>
      </c>
      <c r="C545">
        <v>105200</v>
      </c>
      <c r="D545">
        <v>1123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f t="shared" si="34"/>
        <v>0</v>
      </c>
      <c r="W545" s="10">
        <f>SUMIFS(Tabel132[Cluster],Tabel132[ID],A545)</f>
        <v>0</v>
      </c>
      <c r="X545" t="str">
        <f t="shared" si="35"/>
        <v/>
      </c>
      <c r="Y545">
        <f t="shared" si="32"/>
        <v>0</v>
      </c>
      <c r="Z545">
        <f t="shared" si="33"/>
        <v>0</v>
      </c>
    </row>
    <row r="546" spans="1:26" x14ac:dyDescent="0.25">
      <c r="A546">
        <v>554</v>
      </c>
      <c r="B546" t="s">
        <v>883</v>
      </c>
      <c r="C546">
        <v>53700</v>
      </c>
      <c r="D546">
        <v>359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f t="shared" si="34"/>
        <v>0</v>
      </c>
      <c r="W546" s="10">
        <f>SUMIFS(Tabel132[Cluster],Tabel132[ID],A546)</f>
        <v>75</v>
      </c>
      <c r="X546" t="str">
        <f t="shared" si="35"/>
        <v/>
      </c>
      <c r="Y546">
        <f t="shared" si="32"/>
        <v>0</v>
      </c>
      <c r="Z546">
        <f t="shared" si="33"/>
        <v>0</v>
      </c>
    </row>
    <row r="547" spans="1:26" x14ac:dyDescent="0.25">
      <c r="A547">
        <v>555</v>
      </c>
      <c r="B547" t="s">
        <v>884</v>
      </c>
      <c r="C547">
        <v>80600</v>
      </c>
      <c r="D547">
        <v>128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f t="shared" si="34"/>
        <v>0</v>
      </c>
      <c r="W547" s="10">
        <f>SUMIFS(Tabel132[Cluster],Tabel132[ID],A547)</f>
        <v>88</v>
      </c>
      <c r="X547" t="str">
        <f t="shared" si="35"/>
        <v/>
      </c>
      <c r="Y547">
        <f t="shared" si="32"/>
        <v>0</v>
      </c>
      <c r="Z547">
        <f t="shared" si="33"/>
        <v>0</v>
      </c>
    </row>
    <row r="548" spans="1:26" x14ac:dyDescent="0.25">
      <c r="A548">
        <v>556</v>
      </c>
      <c r="B548" t="s">
        <v>266</v>
      </c>
      <c r="C548">
        <v>8700</v>
      </c>
      <c r="D548">
        <v>44</v>
      </c>
      <c r="E548">
        <v>3192</v>
      </c>
      <c r="F548">
        <v>696</v>
      </c>
      <c r="G548">
        <v>1567</v>
      </c>
      <c r="H548">
        <v>258</v>
      </c>
      <c r="I548">
        <v>193</v>
      </c>
      <c r="J548">
        <v>374</v>
      </c>
      <c r="K548">
        <v>640</v>
      </c>
      <c r="L548">
        <v>129</v>
      </c>
      <c r="M548">
        <v>578</v>
      </c>
      <c r="N548">
        <v>119</v>
      </c>
      <c r="O548">
        <v>960</v>
      </c>
      <c r="P548">
        <v>576</v>
      </c>
      <c r="Q548">
        <v>25</v>
      </c>
      <c r="R548">
        <v>399</v>
      </c>
      <c r="S548">
        <v>182</v>
      </c>
      <c r="T548">
        <v>227</v>
      </c>
      <c r="U548">
        <v>644</v>
      </c>
      <c r="V548">
        <f t="shared" si="34"/>
        <v>1</v>
      </c>
      <c r="W548" s="10">
        <f>SUMIFS(Tabel132[Cluster],Tabel132[ID],A548)</f>
        <v>26</v>
      </c>
      <c r="X548">
        <f t="shared" si="35"/>
        <v>0.22827671821669593</v>
      </c>
      <c r="Y548">
        <f t="shared" si="32"/>
        <v>847.44444444444446</v>
      </c>
      <c r="Z548">
        <f t="shared" si="33"/>
        <v>391.5</v>
      </c>
    </row>
    <row r="549" spans="1:26" x14ac:dyDescent="0.25">
      <c r="A549">
        <v>557</v>
      </c>
      <c r="B549" t="s">
        <v>885</v>
      </c>
      <c r="C549">
        <v>75300</v>
      </c>
      <c r="D549">
        <v>331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f t="shared" si="34"/>
        <v>0</v>
      </c>
      <c r="W549" s="10">
        <f>SUMIFS(Tabel132[Cluster],Tabel132[ID],A549)</f>
        <v>84</v>
      </c>
      <c r="X549" t="str">
        <f t="shared" si="35"/>
        <v/>
      </c>
      <c r="Y549">
        <f t="shared" si="32"/>
        <v>0</v>
      </c>
      <c r="Z549">
        <f t="shared" si="33"/>
        <v>0</v>
      </c>
    </row>
    <row r="550" spans="1:26" x14ac:dyDescent="0.25">
      <c r="A550">
        <v>558</v>
      </c>
      <c r="B550" t="s">
        <v>267</v>
      </c>
      <c r="C550">
        <v>3600</v>
      </c>
      <c r="D550">
        <v>353</v>
      </c>
      <c r="E550">
        <v>2318</v>
      </c>
      <c r="F550">
        <v>2052</v>
      </c>
      <c r="G550">
        <v>814</v>
      </c>
      <c r="H550">
        <v>1790</v>
      </c>
      <c r="I550">
        <v>535</v>
      </c>
      <c r="J550">
        <v>1436</v>
      </c>
      <c r="K550">
        <v>1946</v>
      </c>
      <c r="L550">
        <v>3348</v>
      </c>
      <c r="M550">
        <v>2056</v>
      </c>
      <c r="N550">
        <v>1494</v>
      </c>
      <c r="O550">
        <v>3221</v>
      </c>
      <c r="P550">
        <v>1715</v>
      </c>
      <c r="Q550">
        <v>2015</v>
      </c>
      <c r="R550">
        <v>3970</v>
      </c>
      <c r="S550">
        <v>1474</v>
      </c>
      <c r="T550">
        <v>1235</v>
      </c>
      <c r="U550">
        <v>935</v>
      </c>
      <c r="V550">
        <f t="shared" si="34"/>
        <v>1</v>
      </c>
      <c r="W550" s="10">
        <f>SUMIFS(Tabel132[Cluster],Tabel132[ID],A550)</f>
        <v>5</v>
      </c>
      <c r="X550">
        <f t="shared" si="35"/>
        <v>0.67231683805613429</v>
      </c>
      <c r="Y550">
        <f t="shared" si="32"/>
        <v>1810.5555555555557</v>
      </c>
      <c r="Z550">
        <f t="shared" si="33"/>
        <v>2007.375</v>
      </c>
    </row>
    <row r="551" spans="1:26" x14ac:dyDescent="0.25">
      <c r="A551">
        <v>559</v>
      </c>
      <c r="B551" t="s">
        <v>886</v>
      </c>
      <c r="C551">
        <v>50600</v>
      </c>
      <c r="D551">
        <v>536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f t="shared" si="34"/>
        <v>0</v>
      </c>
      <c r="W551" s="10">
        <f>SUMIFS(Tabel132[Cluster],Tabel132[ID],A551)</f>
        <v>66</v>
      </c>
      <c r="X551" t="str">
        <f t="shared" si="35"/>
        <v/>
      </c>
      <c r="Y551">
        <f t="shared" si="32"/>
        <v>0</v>
      </c>
      <c r="Z551">
        <f t="shared" si="33"/>
        <v>0</v>
      </c>
    </row>
    <row r="552" spans="1:26" x14ac:dyDescent="0.25">
      <c r="A552">
        <v>560</v>
      </c>
      <c r="B552" t="s">
        <v>887</v>
      </c>
      <c r="C552">
        <v>89900</v>
      </c>
      <c r="D552">
        <v>607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f t="shared" si="34"/>
        <v>0</v>
      </c>
      <c r="W552" s="10">
        <f>SUMIFS(Tabel132[Cluster],Tabel132[ID],A552)</f>
        <v>96</v>
      </c>
      <c r="X552" t="str">
        <f t="shared" si="35"/>
        <v/>
      </c>
      <c r="Y552">
        <f t="shared" si="32"/>
        <v>0</v>
      </c>
      <c r="Z552">
        <f t="shared" si="33"/>
        <v>0</v>
      </c>
    </row>
    <row r="553" spans="1:26" x14ac:dyDescent="0.25">
      <c r="A553">
        <v>561</v>
      </c>
      <c r="B553" t="s">
        <v>888</v>
      </c>
      <c r="C553">
        <v>13600</v>
      </c>
      <c r="D553">
        <v>669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f t="shared" si="34"/>
        <v>0</v>
      </c>
      <c r="W553" s="10">
        <f>SUMIFS(Tabel132[Cluster],Tabel132[ID],A553)</f>
        <v>0</v>
      </c>
      <c r="X553" t="str">
        <f t="shared" si="35"/>
        <v/>
      </c>
      <c r="Y553">
        <f t="shared" si="32"/>
        <v>0</v>
      </c>
      <c r="Z553">
        <f t="shared" si="33"/>
        <v>0</v>
      </c>
    </row>
    <row r="554" spans="1:26" x14ac:dyDescent="0.25">
      <c r="A554">
        <v>562</v>
      </c>
      <c r="B554" t="s">
        <v>889</v>
      </c>
      <c r="C554">
        <v>53800</v>
      </c>
      <c r="D554">
        <v>359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f t="shared" si="34"/>
        <v>0</v>
      </c>
      <c r="W554" s="10">
        <f>SUMIFS(Tabel132[Cluster],Tabel132[ID],A554)</f>
        <v>75</v>
      </c>
      <c r="X554" t="str">
        <f t="shared" si="35"/>
        <v/>
      </c>
      <c r="Y554">
        <f t="shared" si="32"/>
        <v>0</v>
      </c>
      <c r="Z554">
        <f t="shared" si="33"/>
        <v>0</v>
      </c>
    </row>
    <row r="555" spans="1:26" x14ac:dyDescent="0.25">
      <c r="A555">
        <v>563</v>
      </c>
      <c r="B555" t="s">
        <v>890</v>
      </c>
      <c r="C555">
        <v>115700</v>
      </c>
      <c r="D555">
        <v>70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f t="shared" si="34"/>
        <v>0</v>
      </c>
      <c r="W555" s="10">
        <f>SUMIFS(Tabel132[Cluster],Tabel132[ID],A555)</f>
        <v>0</v>
      </c>
      <c r="X555" t="str">
        <f t="shared" si="35"/>
        <v/>
      </c>
      <c r="Y555">
        <f t="shared" si="32"/>
        <v>0</v>
      </c>
      <c r="Z555">
        <f t="shared" si="33"/>
        <v>0</v>
      </c>
    </row>
    <row r="556" spans="1:26" x14ac:dyDescent="0.25">
      <c r="A556">
        <v>564</v>
      </c>
      <c r="B556" t="s">
        <v>268</v>
      </c>
      <c r="C556">
        <v>52500</v>
      </c>
      <c r="D556">
        <v>904</v>
      </c>
      <c r="E556">
        <v>93</v>
      </c>
      <c r="F556">
        <v>36</v>
      </c>
      <c r="G556">
        <v>403</v>
      </c>
      <c r="H556">
        <v>0</v>
      </c>
      <c r="I556">
        <v>1</v>
      </c>
      <c r="J556">
        <v>191</v>
      </c>
      <c r="K556">
        <v>280</v>
      </c>
      <c r="L556">
        <v>8</v>
      </c>
      <c r="M556">
        <v>5</v>
      </c>
      <c r="N556">
        <v>0</v>
      </c>
      <c r="O556">
        <v>4059</v>
      </c>
      <c r="P556">
        <v>0</v>
      </c>
      <c r="Q556">
        <v>0</v>
      </c>
      <c r="R556">
        <v>0</v>
      </c>
      <c r="S556">
        <v>0</v>
      </c>
      <c r="T556">
        <v>46</v>
      </c>
      <c r="U556">
        <v>184</v>
      </c>
      <c r="V556">
        <f t="shared" si="34"/>
        <v>1</v>
      </c>
      <c r="W556" s="10">
        <f>SUMIFS(Tabel132[Cluster],Tabel132[ID],A556)</f>
        <v>74</v>
      </c>
      <c r="X556">
        <f t="shared" si="35"/>
        <v>0.38792252888142154</v>
      </c>
      <c r="Y556">
        <f t="shared" si="32"/>
        <v>113</v>
      </c>
      <c r="Z556">
        <f t="shared" si="33"/>
        <v>536.125</v>
      </c>
    </row>
    <row r="557" spans="1:26" x14ac:dyDescent="0.25">
      <c r="A557">
        <v>565</v>
      </c>
      <c r="B557" t="s">
        <v>269</v>
      </c>
      <c r="C557">
        <v>18000</v>
      </c>
      <c r="D557">
        <v>533</v>
      </c>
      <c r="E557">
        <v>324</v>
      </c>
      <c r="F557">
        <v>77</v>
      </c>
      <c r="G557">
        <v>76</v>
      </c>
      <c r="H557">
        <v>26</v>
      </c>
      <c r="I557">
        <v>419</v>
      </c>
      <c r="J557">
        <v>477</v>
      </c>
      <c r="K557">
        <v>3012</v>
      </c>
      <c r="L557">
        <v>576</v>
      </c>
      <c r="M557">
        <v>538</v>
      </c>
      <c r="N557">
        <v>964</v>
      </c>
      <c r="O557">
        <v>879</v>
      </c>
      <c r="P557">
        <v>439</v>
      </c>
      <c r="Q557">
        <v>862</v>
      </c>
      <c r="R557">
        <v>1747</v>
      </c>
      <c r="S557">
        <v>1673</v>
      </c>
      <c r="T557">
        <v>2024</v>
      </c>
      <c r="U557">
        <v>1138</v>
      </c>
      <c r="V557">
        <f t="shared" si="34"/>
        <v>1</v>
      </c>
      <c r="W557" s="10">
        <f>SUMIFS(Tabel132[Cluster],Tabel132[ID],A557)</f>
        <v>22</v>
      </c>
      <c r="X557">
        <f t="shared" si="35"/>
        <v>0.12823544333302259</v>
      </c>
      <c r="Y557">
        <f t="shared" si="32"/>
        <v>613.88888888888891</v>
      </c>
      <c r="Z557">
        <f t="shared" si="33"/>
        <v>1215.75</v>
      </c>
    </row>
    <row r="558" spans="1:26" x14ac:dyDescent="0.25">
      <c r="A558">
        <v>566</v>
      </c>
      <c r="B558" t="s">
        <v>270</v>
      </c>
      <c r="C558">
        <v>36900</v>
      </c>
      <c r="D558">
        <v>698</v>
      </c>
      <c r="E558">
        <v>23203</v>
      </c>
      <c r="F558">
        <v>2701</v>
      </c>
      <c r="G558">
        <v>3391</v>
      </c>
      <c r="H558">
        <v>2013</v>
      </c>
      <c r="I558">
        <v>2818</v>
      </c>
      <c r="J558">
        <v>514</v>
      </c>
      <c r="K558">
        <v>1115</v>
      </c>
      <c r="L558">
        <v>2078</v>
      </c>
      <c r="M558">
        <v>1084</v>
      </c>
      <c r="N558">
        <v>2988</v>
      </c>
      <c r="O558">
        <v>1457</v>
      </c>
      <c r="P558">
        <v>1326</v>
      </c>
      <c r="Q558">
        <v>1766</v>
      </c>
      <c r="R558">
        <v>1185</v>
      </c>
      <c r="S558">
        <v>2326</v>
      </c>
      <c r="T558">
        <v>1758</v>
      </c>
      <c r="U558">
        <v>1302</v>
      </c>
      <c r="V558">
        <f t="shared" si="34"/>
        <v>1</v>
      </c>
      <c r="W558" s="10">
        <f>SUMIFS(Tabel132[Cluster],Tabel132[ID],A558)</f>
        <v>47</v>
      </c>
      <c r="X558">
        <f t="shared" si="35"/>
        <v>0.32976735463581952</v>
      </c>
      <c r="Y558">
        <f t="shared" si="32"/>
        <v>4324.1111111111113</v>
      </c>
      <c r="Z558">
        <f t="shared" si="33"/>
        <v>1763.5</v>
      </c>
    </row>
    <row r="559" spans="1:26" x14ac:dyDescent="0.25">
      <c r="A559">
        <v>567</v>
      </c>
      <c r="B559" t="s">
        <v>891</v>
      </c>
      <c r="C559">
        <v>200</v>
      </c>
      <c r="D559">
        <v>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f t="shared" si="34"/>
        <v>0</v>
      </c>
      <c r="W559" s="10">
        <f>SUMIFS(Tabel132[Cluster],Tabel132[ID],A559)</f>
        <v>0</v>
      </c>
      <c r="X559" t="str">
        <f t="shared" si="35"/>
        <v/>
      </c>
      <c r="Y559">
        <f t="shared" si="32"/>
        <v>0</v>
      </c>
      <c r="Z559">
        <f t="shared" si="33"/>
        <v>0</v>
      </c>
    </row>
    <row r="560" spans="1:26" x14ac:dyDescent="0.25">
      <c r="A560">
        <v>568</v>
      </c>
      <c r="B560" t="s">
        <v>892</v>
      </c>
      <c r="C560">
        <v>92400</v>
      </c>
      <c r="D560">
        <v>370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f t="shared" si="34"/>
        <v>0</v>
      </c>
      <c r="W560" s="10">
        <f>SUMIFS(Tabel132[Cluster],Tabel132[ID],A560)</f>
        <v>96</v>
      </c>
      <c r="X560" t="str">
        <f t="shared" si="35"/>
        <v/>
      </c>
      <c r="Y560">
        <f t="shared" si="32"/>
        <v>0</v>
      </c>
      <c r="Z560">
        <f t="shared" si="33"/>
        <v>0</v>
      </c>
    </row>
    <row r="561" spans="1:26" x14ac:dyDescent="0.25">
      <c r="A561">
        <v>569</v>
      </c>
      <c r="B561" t="s">
        <v>893</v>
      </c>
      <c r="C561">
        <v>54100</v>
      </c>
      <c r="D561">
        <v>367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f t="shared" si="34"/>
        <v>0</v>
      </c>
      <c r="W561" s="10">
        <f>SUMIFS(Tabel132[Cluster],Tabel132[ID],A561)</f>
        <v>75</v>
      </c>
      <c r="X561" t="str">
        <f t="shared" si="35"/>
        <v/>
      </c>
      <c r="Y561">
        <f t="shared" si="32"/>
        <v>0</v>
      </c>
      <c r="Z561">
        <f t="shared" si="33"/>
        <v>0</v>
      </c>
    </row>
    <row r="562" spans="1:26" x14ac:dyDescent="0.25">
      <c r="A562">
        <v>570</v>
      </c>
      <c r="B562" t="s">
        <v>894</v>
      </c>
      <c r="C562">
        <v>102200</v>
      </c>
      <c r="D562">
        <v>932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f t="shared" si="34"/>
        <v>0</v>
      </c>
      <c r="W562" s="10">
        <f>SUMIFS(Tabel132[Cluster],Tabel132[ID],A562)</f>
        <v>0</v>
      </c>
      <c r="X562" t="str">
        <f t="shared" si="35"/>
        <v/>
      </c>
      <c r="Y562">
        <f t="shared" si="32"/>
        <v>0</v>
      </c>
      <c r="Z562">
        <f t="shared" si="33"/>
        <v>0</v>
      </c>
    </row>
    <row r="563" spans="1:26" x14ac:dyDescent="0.25">
      <c r="A563">
        <v>571</v>
      </c>
      <c r="B563" t="s">
        <v>895</v>
      </c>
      <c r="C563">
        <v>67900</v>
      </c>
      <c r="D563">
        <v>856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f t="shared" si="34"/>
        <v>0</v>
      </c>
      <c r="W563" s="10">
        <f>SUMIFS(Tabel132[Cluster],Tabel132[ID],A563)</f>
        <v>80</v>
      </c>
      <c r="X563" t="str">
        <f t="shared" si="35"/>
        <v/>
      </c>
      <c r="Y563">
        <f t="shared" si="32"/>
        <v>0</v>
      </c>
      <c r="Z563">
        <f t="shared" si="33"/>
        <v>0</v>
      </c>
    </row>
    <row r="564" spans="1:26" x14ac:dyDescent="0.25">
      <c r="A564">
        <v>572</v>
      </c>
      <c r="B564" t="s">
        <v>896</v>
      </c>
      <c r="C564">
        <v>18400</v>
      </c>
      <c r="D564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f t="shared" si="34"/>
        <v>0</v>
      </c>
      <c r="W564" s="10">
        <f>SUMIFS(Tabel132[Cluster],Tabel132[ID],A564)</f>
        <v>0</v>
      </c>
      <c r="X564" t="str">
        <f t="shared" si="35"/>
        <v/>
      </c>
      <c r="Y564">
        <f t="shared" si="32"/>
        <v>0</v>
      </c>
      <c r="Z564">
        <f t="shared" si="33"/>
        <v>0</v>
      </c>
    </row>
    <row r="565" spans="1:26" x14ac:dyDescent="0.25">
      <c r="A565">
        <v>573</v>
      </c>
      <c r="B565" t="s">
        <v>271</v>
      </c>
      <c r="C565">
        <v>15800</v>
      </c>
      <c r="D565">
        <v>409</v>
      </c>
      <c r="E565">
        <v>1576</v>
      </c>
      <c r="F565">
        <v>25</v>
      </c>
      <c r="G565">
        <v>531</v>
      </c>
      <c r="H565">
        <v>768</v>
      </c>
      <c r="I565">
        <v>21</v>
      </c>
      <c r="J565">
        <v>253</v>
      </c>
      <c r="K565">
        <v>2443</v>
      </c>
      <c r="L565">
        <v>690</v>
      </c>
      <c r="M565">
        <v>367</v>
      </c>
      <c r="N565">
        <v>330</v>
      </c>
      <c r="O565">
        <v>3426</v>
      </c>
      <c r="P565">
        <v>1328</v>
      </c>
      <c r="Q565">
        <v>668</v>
      </c>
      <c r="R565">
        <v>1097</v>
      </c>
      <c r="S565">
        <v>1512</v>
      </c>
      <c r="T565">
        <v>400</v>
      </c>
      <c r="U565">
        <v>1565</v>
      </c>
      <c r="V565">
        <f t="shared" si="34"/>
        <v>1</v>
      </c>
      <c r="W565" s="10">
        <f>SUMIFS(Tabel132[Cluster],Tabel132[ID],A565)</f>
        <v>19</v>
      </c>
      <c r="X565">
        <f t="shared" si="35"/>
        <v>0.22337940937219469</v>
      </c>
      <c r="Y565">
        <f t="shared" si="32"/>
        <v>741.55555555555554</v>
      </c>
      <c r="Z565">
        <f t="shared" si="33"/>
        <v>1290.75</v>
      </c>
    </row>
    <row r="566" spans="1:26" x14ac:dyDescent="0.25">
      <c r="A566">
        <v>574</v>
      </c>
      <c r="B566" t="s">
        <v>272</v>
      </c>
      <c r="C566">
        <v>88100</v>
      </c>
      <c r="D566">
        <v>987</v>
      </c>
      <c r="E566">
        <v>3952</v>
      </c>
      <c r="F566">
        <v>33</v>
      </c>
      <c r="G566">
        <v>1122</v>
      </c>
      <c r="H566">
        <v>17</v>
      </c>
      <c r="I566">
        <v>3859</v>
      </c>
      <c r="J566">
        <v>747</v>
      </c>
      <c r="K566">
        <v>320</v>
      </c>
      <c r="L566">
        <v>116</v>
      </c>
      <c r="M566">
        <v>459</v>
      </c>
      <c r="N566">
        <v>82</v>
      </c>
      <c r="O566">
        <v>1909</v>
      </c>
      <c r="P566">
        <v>483</v>
      </c>
      <c r="Q566">
        <v>726</v>
      </c>
      <c r="R566">
        <v>2418</v>
      </c>
      <c r="S566">
        <v>0</v>
      </c>
      <c r="T566">
        <v>272</v>
      </c>
      <c r="U566">
        <v>949</v>
      </c>
      <c r="V566">
        <f t="shared" si="34"/>
        <v>1</v>
      </c>
      <c r="W566" s="10">
        <f>SUMIFS(Tabel132[Cluster],Tabel132[ID],A566)</f>
        <v>94</v>
      </c>
      <c r="X566">
        <f t="shared" si="35"/>
        <v>0.61468810021078846</v>
      </c>
      <c r="Y566">
        <f t="shared" si="32"/>
        <v>1180.5555555555557</v>
      </c>
      <c r="Z566">
        <f t="shared" si="33"/>
        <v>854.875</v>
      </c>
    </row>
    <row r="567" spans="1:26" x14ac:dyDescent="0.25">
      <c r="A567">
        <v>575</v>
      </c>
      <c r="B567" t="s">
        <v>273</v>
      </c>
      <c r="C567">
        <v>68700</v>
      </c>
      <c r="D567">
        <v>51</v>
      </c>
      <c r="E567">
        <v>1296</v>
      </c>
      <c r="F567">
        <v>125</v>
      </c>
      <c r="G567">
        <v>2</v>
      </c>
      <c r="H567">
        <v>1</v>
      </c>
      <c r="I567">
        <v>142</v>
      </c>
      <c r="J567">
        <v>1603</v>
      </c>
      <c r="K567">
        <v>266</v>
      </c>
      <c r="L567">
        <v>295</v>
      </c>
      <c r="M567">
        <v>146</v>
      </c>
      <c r="N567">
        <v>166</v>
      </c>
      <c r="O567">
        <v>1162</v>
      </c>
      <c r="P567">
        <v>65</v>
      </c>
      <c r="Q567">
        <v>0</v>
      </c>
      <c r="R567">
        <v>648</v>
      </c>
      <c r="S567">
        <v>1</v>
      </c>
      <c r="T567">
        <v>0</v>
      </c>
      <c r="U567">
        <v>2345</v>
      </c>
      <c r="V567">
        <f t="shared" si="34"/>
        <v>1</v>
      </c>
      <c r="W567" s="10">
        <f>SUMIFS(Tabel132[Cluster],Tabel132[ID],A567)</f>
        <v>81</v>
      </c>
      <c r="X567">
        <f t="shared" si="35"/>
        <v>0.73981022528678719</v>
      </c>
      <c r="Y567">
        <f t="shared" si="32"/>
        <v>430.66666666666669</v>
      </c>
      <c r="Z567">
        <f t="shared" si="33"/>
        <v>548.375</v>
      </c>
    </row>
    <row r="568" spans="1:26" x14ac:dyDescent="0.25">
      <c r="A568">
        <v>576</v>
      </c>
      <c r="B568" t="s">
        <v>274</v>
      </c>
      <c r="C568">
        <v>92600</v>
      </c>
      <c r="D568">
        <v>370</v>
      </c>
      <c r="E568">
        <v>77</v>
      </c>
      <c r="F568">
        <v>4</v>
      </c>
      <c r="G568">
        <v>26</v>
      </c>
      <c r="H568">
        <v>8</v>
      </c>
      <c r="I568">
        <v>66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8</v>
      </c>
      <c r="P568">
        <v>0</v>
      </c>
      <c r="Q568">
        <v>24</v>
      </c>
      <c r="R568">
        <v>0</v>
      </c>
      <c r="S568">
        <v>0</v>
      </c>
      <c r="T568">
        <v>0</v>
      </c>
      <c r="U568">
        <v>3</v>
      </c>
      <c r="V568">
        <f t="shared" si="34"/>
        <v>1</v>
      </c>
      <c r="W568" s="10">
        <f>SUMIFS(Tabel132[Cluster],Tabel132[ID],A568)</f>
        <v>96</v>
      </c>
      <c r="X568">
        <f t="shared" si="35"/>
        <v>0.17852252841142449</v>
      </c>
      <c r="Y568">
        <f t="shared" si="32"/>
        <v>20.111111111111111</v>
      </c>
      <c r="Z568">
        <f t="shared" si="33"/>
        <v>4.375</v>
      </c>
    </row>
    <row r="569" spans="1:26" x14ac:dyDescent="0.25">
      <c r="A569">
        <v>577</v>
      </c>
      <c r="B569" t="s">
        <v>275</v>
      </c>
      <c r="C569">
        <v>6600</v>
      </c>
      <c r="D569">
        <v>369</v>
      </c>
      <c r="E569">
        <v>6456</v>
      </c>
      <c r="F569">
        <v>53</v>
      </c>
      <c r="G569">
        <v>345</v>
      </c>
      <c r="H569">
        <v>2084</v>
      </c>
      <c r="I569">
        <v>4157</v>
      </c>
      <c r="J569">
        <v>773</v>
      </c>
      <c r="K569">
        <v>3728</v>
      </c>
      <c r="L569">
        <v>2301</v>
      </c>
      <c r="M569">
        <v>1867</v>
      </c>
      <c r="N569">
        <v>840</v>
      </c>
      <c r="O569">
        <v>2703</v>
      </c>
      <c r="P569">
        <v>2912</v>
      </c>
      <c r="Q569">
        <v>1384</v>
      </c>
      <c r="R569">
        <v>3689</v>
      </c>
      <c r="S569">
        <v>1113</v>
      </c>
      <c r="T569">
        <v>2359</v>
      </c>
      <c r="U569">
        <v>3194</v>
      </c>
      <c r="V569">
        <f t="shared" si="34"/>
        <v>1</v>
      </c>
      <c r="W569" s="10">
        <f>SUMIFS(Tabel132[Cluster],Tabel132[ID],A569)</f>
        <v>9</v>
      </c>
      <c r="X569">
        <f t="shared" si="35"/>
        <v>0.86135635397040766</v>
      </c>
      <c r="Y569">
        <f t="shared" si="32"/>
        <v>2418.2222222222222</v>
      </c>
      <c r="Z569">
        <f t="shared" si="33"/>
        <v>2274.25</v>
      </c>
    </row>
    <row r="570" spans="1:26" x14ac:dyDescent="0.25">
      <c r="A570">
        <v>578</v>
      </c>
      <c r="B570" t="s">
        <v>897</v>
      </c>
      <c r="C570">
        <v>54200</v>
      </c>
      <c r="D570">
        <v>367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f t="shared" si="34"/>
        <v>0</v>
      </c>
      <c r="W570" s="10">
        <f>SUMIFS(Tabel132[Cluster],Tabel132[ID],A570)</f>
        <v>75</v>
      </c>
      <c r="X570" t="str">
        <f t="shared" si="35"/>
        <v/>
      </c>
      <c r="Y570">
        <f t="shared" si="32"/>
        <v>0</v>
      </c>
      <c r="Z570">
        <f t="shared" si="33"/>
        <v>0</v>
      </c>
    </row>
    <row r="571" spans="1:26" x14ac:dyDescent="0.25">
      <c r="A571">
        <v>579</v>
      </c>
      <c r="B571" t="s">
        <v>898</v>
      </c>
      <c r="C571">
        <v>106300</v>
      </c>
      <c r="D571">
        <v>956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f t="shared" si="34"/>
        <v>0</v>
      </c>
      <c r="W571" s="10">
        <f>SUMIFS(Tabel132[Cluster],Tabel132[ID],A571)</f>
        <v>0</v>
      </c>
      <c r="X571" t="str">
        <f t="shared" si="35"/>
        <v/>
      </c>
      <c r="Y571">
        <f t="shared" si="32"/>
        <v>0</v>
      </c>
      <c r="Z571">
        <f t="shared" si="33"/>
        <v>0</v>
      </c>
    </row>
    <row r="572" spans="1:26" x14ac:dyDescent="0.25">
      <c r="A572">
        <v>580</v>
      </c>
      <c r="B572" t="s">
        <v>276</v>
      </c>
      <c r="C572">
        <v>79500</v>
      </c>
      <c r="D572">
        <v>339</v>
      </c>
      <c r="E572">
        <v>2316</v>
      </c>
      <c r="F572">
        <v>306</v>
      </c>
      <c r="G572">
        <v>177</v>
      </c>
      <c r="H572">
        <v>503</v>
      </c>
      <c r="I572">
        <v>955</v>
      </c>
      <c r="J572">
        <v>967</v>
      </c>
      <c r="K572">
        <v>1123</v>
      </c>
      <c r="L572">
        <v>256</v>
      </c>
      <c r="M572">
        <v>1408</v>
      </c>
      <c r="N572">
        <v>306</v>
      </c>
      <c r="O572">
        <v>1979</v>
      </c>
      <c r="P572">
        <v>940</v>
      </c>
      <c r="Q572">
        <v>464</v>
      </c>
      <c r="R572">
        <v>1835</v>
      </c>
      <c r="S572">
        <v>1211</v>
      </c>
      <c r="T572">
        <v>91</v>
      </c>
      <c r="U572">
        <v>1805</v>
      </c>
      <c r="V572">
        <f t="shared" si="34"/>
        <v>1</v>
      </c>
      <c r="W572" s="10">
        <f>SUMIFS(Tabel132[Cluster],Tabel132[ID],A572)</f>
        <v>86</v>
      </c>
      <c r="X572">
        <f t="shared" si="35"/>
        <v>0.59480453163910463</v>
      </c>
      <c r="Y572">
        <f t="shared" si="32"/>
        <v>890.11111111111109</v>
      </c>
      <c r="Z572">
        <f t="shared" si="33"/>
        <v>1078.875</v>
      </c>
    </row>
    <row r="573" spans="1:26" x14ac:dyDescent="0.25">
      <c r="A573">
        <v>581</v>
      </c>
      <c r="B573" t="s">
        <v>277</v>
      </c>
      <c r="C573">
        <v>52700</v>
      </c>
      <c r="D573">
        <v>826</v>
      </c>
      <c r="E573">
        <v>200</v>
      </c>
      <c r="F573">
        <v>56</v>
      </c>
      <c r="G573">
        <v>200</v>
      </c>
      <c r="H573">
        <v>160</v>
      </c>
      <c r="I573">
        <v>2</v>
      </c>
      <c r="J573">
        <v>1011</v>
      </c>
      <c r="K573">
        <v>52</v>
      </c>
      <c r="L573">
        <v>69</v>
      </c>
      <c r="M573">
        <v>1</v>
      </c>
      <c r="N573">
        <v>25</v>
      </c>
      <c r="O573">
        <v>1993</v>
      </c>
      <c r="P573">
        <v>0</v>
      </c>
      <c r="Q573">
        <v>0</v>
      </c>
      <c r="R573">
        <v>74</v>
      </c>
      <c r="S573">
        <v>0</v>
      </c>
      <c r="T573">
        <v>7</v>
      </c>
      <c r="U573">
        <v>700</v>
      </c>
      <c r="V573">
        <f t="shared" si="34"/>
        <v>1</v>
      </c>
      <c r="W573" s="10">
        <f>SUMIFS(Tabel132[Cluster],Tabel132[ID],A573)</f>
        <v>74</v>
      </c>
      <c r="X573">
        <f t="shared" si="35"/>
        <v>0.55879932747266214</v>
      </c>
      <c r="Y573">
        <f t="shared" si="32"/>
        <v>194.55555555555554</v>
      </c>
      <c r="Z573">
        <f t="shared" si="33"/>
        <v>349.875</v>
      </c>
    </row>
    <row r="574" spans="1:26" x14ac:dyDescent="0.25">
      <c r="A574">
        <v>582</v>
      </c>
      <c r="B574" t="s">
        <v>278</v>
      </c>
      <c r="C574">
        <v>22300</v>
      </c>
      <c r="D574">
        <v>731</v>
      </c>
      <c r="E574">
        <v>2029</v>
      </c>
      <c r="F574">
        <v>33</v>
      </c>
      <c r="G574">
        <v>1244</v>
      </c>
      <c r="H574">
        <v>344</v>
      </c>
      <c r="I574">
        <v>305</v>
      </c>
      <c r="J574">
        <v>160</v>
      </c>
      <c r="K574">
        <v>931</v>
      </c>
      <c r="L574">
        <v>0</v>
      </c>
      <c r="M574">
        <v>172</v>
      </c>
      <c r="N574">
        <v>178</v>
      </c>
      <c r="O574">
        <v>581</v>
      </c>
      <c r="P574">
        <v>2699</v>
      </c>
      <c r="Q574">
        <v>0</v>
      </c>
      <c r="R574">
        <v>0</v>
      </c>
      <c r="S574">
        <v>140</v>
      </c>
      <c r="T574">
        <v>27</v>
      </c>
      <c r="U574">
        <v>623</v>
      </c>
      <c r="V574">
        <f t="shared" si="34"/>
        <v>1</v>
      </c>
      <c r="W574" s="10">
        <f>SUMIFS(Tabel132[Cluster],Tabel132[ID],A574)</f>
        <v>28</v>
      </c>
      <c r="X574">
        <f t="shared" si="35"/>
        <v>0.90170872663924517</v>
      </c>
      <c r="Y574">
        <f t="shared" si="32"/>
        <v>579.77777777777783</v>
      </c>
      <c r="Z574">
        <f t="shared" si="33"/>
        <v>531</v>
      </c>
    </row>
    <row r="575" spans="1:26" x14ac:dyDescent="0.25">
      <c r="A575">
        <v>583</v>
      </c>
      <c r="B575" t="s">
        <v>279</v>
      </c>
      <c r="C575">
        <v>46600</v>
      </c>
      <c r="D575">
        <v>703</v>
      </c>
      <c r="E575">
        <v>4212</v>
      </c>
      <c r="F575">
        <v>2602</v>
      </c>
      <c r="G575">
        <v>1489</v>
      </c>
      <c r="H575">
        <v>1309</v>
      </c>
      <c r="I575">
        <v>1515</v>
      </c>
      <c r="J575">
        <v>3218</v>
      </c>
      <c r="K575">
        <v>1267</v>
      </c>
      <c r="L575">
        <v>11384</v>
      </c>
      <c r="M575">
        <v>3025</v>
      </c>
      <c r="N575">
        <v>1935</v>
      </c>
      <c r="O575">
        <v>2110</v>
      </c>
      <c r="P575">
        <v>1144</v>
      </c>
      <c r="Q575">
        <v>2215</v>
      </c>
      <c r="R575">
        <v>1542</v>
      </c>
      <c r="S575">
        <v>1852</v>
      </c>
      <c r="T575">
        <v>3708</v>
      </c>
      <c r="U575">
        <v>2246</v>
      </c>
      <c r="V575">
        <f t="shared" si="34"/>
        <v>1</v>
      </c>
      <c r="W575" s="10">
        <f>SUMIFS(Tabel132[Cluster],Tabel132[ID],A575)</f>
        <v>61</v>
      </c>
      <c r="X575">
        <f t="shared" si="35"/>
        <v>0.30068576097616917</v>
      </c>
      <c r="Y575">
        <f t="shared" si="32"/>
        <v>3335.6666666666665</v>
      </c>
      <c r="Z575">
        <f t="shared" si="33"/>
        <v>2094</v>
      </c>
    </row>
    <row r="576" spans="1:26" x14ac:dyDescent="0.25">
      <c r="A576">
        <v>584</v>
      </c>
      <c r="B576" t="s">
        <v>899</v>
      </c>
      <c r="C576">
        <v>35300</v>
      </c>
      <c r="D576">
        <v>655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f t="shared" si="34"/>
        <v>0</v>
      </c>
      <c r="W576" s="10">
        <f>SUMIFS(Tabel132[Cluster],Tabel132[ID],A576)</f>
        <v>45</v>
      </c>
      <c r="X576" t="str">
        <f t="shared" si="35"/>
        <v/>
      </c>
      <c r="Y576">
        <f t="shared" ref="Y576:Y639" si="36">AVERAGE(E576:M576)</f>
        <v>0</v>
      </c>
      <c r="Z576">
        <f t="shared" ref="Z576:Z639" si="37">AVERAGE(N576:U576)</f>
        <v>0</v>
      </c>
    </row>
    <row r="577" spans="1:26" x14ac:dyDescent="0.25">
      <c r="A577">
        <v>585</v>
      </c>
      <c r="B577" t="s">
        <v>900</v>
      </c>
      <c r="C577">
        <v>54300</v>
      </c>
      <c r="D577">
        <v>367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f t="shared" si="34"/>
        <v>0</v>
      </c>
      <c r="W577" s="10">
        <f>SUMIFS(Tabel132[Cluster],Tabel132[ID],A577)</f>
        <v>75</v>
      </c>
      <c r="X577" t="str">
        <f t="shared" si="35"/>
        <v/>
      </c>
      <c r="Y577">
        <f t="shared" si="36"/>
        <v>0</v>
      </c>
      <c r="Z577">
        <f t="shared" si="37"/>
        <v>0</v>
      </c>
    </row>
    <row r="578" spans="1:26" x14ac:dyDescent="0.25">
      <c r="A578">
        <v>586</v>
      </c>
      <c r="B578" t="s">
        <v>901</v>
      </c>
      <c r="C578">
        <v>102500</v>
      </c>
      <c r="D578">
        <v>932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f t="shared" si="34"/>
        <v>0</v>
      </c>
      <c r="W578" s="10">
        <f>SUMIFS(Tabel132[Cluster],Tabel132[ID],A578)</f>
        <v>0</v>
      </c>
      <c r="X578" t="str">
        <f t="shared" si="35"/>
        <v/>
      </c>
      <c r="Y578">
        <f t="shared" si="36"/>
        <v>0</v>
      </c>
      <c r="Z578">
        <f t="shared" si="37"/>
        <v>0</v>
      </c>
    </row>
    <row r="579" spans="1:26" x14ac:dyDescent="0.25">
      <c r="A579">
        <v>587</v>
      </c>
      <c r="B579" t="s">
        <v>280</v>
      </c>
      <c r="C579">
        <v>81800</v>
      </c>
      <c r="D579">
        <v>795</v>
      </c>
      <c r="E579">
        <v>62</v>
      </c>
      <c r="F579">
        <v>5</v>
      </c>
      <c r="G579">
        <v>17</v>
      </c>
      <c r="H579">
        <v>0</v>
      </c>
      <c r="I579">
        <v>1</v>
      </c>
      <c r="J579">
        <v>141</v>
      </c>
      <c r="K579">
        <v>22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41</v>
      </c>
      <c r="S579">
        <v>0</v>
      </c>
      <c r="T579">
        <v>10</v>
      </c>
      <c r="U579">
        <v>27</v>
      </c>
      <c r="V579">
        <f t="shared" si="34"/>
        <v>1</v>
      </c>
      <c r="W579" s="10">
        <f>SUMIFS(Tabel132[Cluster],Tabel132[ID],A579)</f>
        <v>90</v>
      </c>
      <c r="X579">
        <f t="shared" si="35"/>
        <v>0.32794498078689194</v>
      </c>
      <c r="Y579">
        <f t="shared" si="36"/>
        <v>27.555555555555557</v>
      </c>
      <c r="Z579">
        <f t="shared" si="37"/>
        <v>9.875</v>
      </c>
    </row>
    <row r="580" spans="1:26" x14ac:dyDescent="0.25">
      <c r="A580">
        <v>588</v>
      </c>
      <c r="B580" t="s">
        <v>281</v>
      </c>
      <c r="C580">
        <v>19600</v>
      </c>
      <c r="D580">
        <v>48</v>
      </c>
      <c r="E580">
        <v>2</v>
      </c>
      <c r="F580">
        <v>0</v>
      </c>
      <c r="G580">
        <v>2</v>
      </c>
      <c r="H580">
        <v>0</v>
      </c>
      <c r="I580">
        <v>0</v>
      </c>
      <c r="J580">
        <v>7</v>
      </c>
      <c r="K580">
        <v>2</v>
      </c>
      <c r="L580">
        <v>0</v>
      </c>
      <c r="M580">
        <v>0</v>
      </c>
      <c r="N580">
        <v>1</v>
      </c>
      <c r="O580">
        <v>31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5</v>
      </c>
      <c r="V580">
        <f t="shared" ref="V580:V643" si="38">IF(AND(Y580=0,Z580=0),0,1)</f>
        <v>1</v>
      </c>
      <c r="W580" s="10">
        <f>SUMIFS(Tabel132[Cluster],Tabel132[ID],A580)</f>
        <v>24</v>
      </c>
      <c r="X580">
        <f t="shared" ref="X580:X643" si="39">IFERROR(_xlfn.T.TEST(E580:M580,N580:U580,2,2),"")</f>
        <v>0.40044328815787567</v>
      </c>
      <c r="Y580">
        <f t="shared" si="36"/>
        <v>1.4444444444444444</v>
      </c>
      <c r="Z580">
        <f t="shared" si="37"/>
        <v>4.625</v>
      </c>
    </row>
    <row r="581" spans="1:26" x14ac:dyDescent="0.25">
      <c r="A581">
        <v>589</v>
      </c>
      <c r="B581" t="s">
        <v>282</v>
      </c>
      <c r="C581">
        <v>31800</v>
      </c>
      <c r="D581">
        <v>698</v>
      </c>
      <c r="E581">
        <v>8916</v>
      </c>
      <c r="F581">
        <v>2241</v>
      </c>
      <c r="G581">
        <v>2809</v>
      </c>
      <c r="H581">
        <v>2288</v>
      </c>
      <c r="I581">
        <v>3260</v>
      </c>
      <c r="J581">
        <v>3222</v>
      </c>
      <c r="K581">
        <v>4447</v>
      </c>
      <c r="L581">
        <v>1870</v>
      </c>
      <c r="M581">
        <v>2233</v>
      </c>
      <c r="N581">
        <v>194</v>
      </c>
      <c r="O581">
        <v>7261</v>
      </c>
      <c r="P581">
        <v>5060</v>
      </c>
      <c r="Q581">
        <v>4</v>
      </c>
      <c r="R581">
        <v>84</v>
      </c>
      <c r="S581">
        <v>645</v>
      </c>
      <c r="T581">
        <v>1517</v>
      </c>
      <c r="U581">
        <v>1917</v>
      </c>
      <c r="V581">
        <f t="shared" si="38"/>
        <v>1</v>
      </c>
      <c r="W581" s="10">
        <f>SUMIFS(Tabel132[Cluster],Tabel132[ID],A581)</f>
        <v>42</v>
      </c>
      <c r="X581">
        <f t="shared" si="39"/>
        <v>0.25599631631929526</v>
      </c>
      <c r="Y581">
        <f t="shared" si="36"/>
        <v>3476.2222222222222</v>
      </c>
      <c r="Z581">
        <f t="shared" si="37"/>
        <v>2085.25</v>
      </c>
    </row>
    <row r="582" spans="1:26" x14ac:dyDescent="0.25">
      <c r="A582">
        <v>590</v>
      </c>
      <c r="B582" t="s">
        <v>283</v>
      </c>
      <c r="C582">
        <v>27100</v>
      </c>
      <c r="D582">
        <v>886</v>
      </c>
      <c r="E582">
        <v>1751</v>
      </c>
      <c r="F582">
        <v>12</v>
      </c>
      <c r="G582">
        <v>4436</v>
      </c>
      <c r="H582">
        <v>739</v>
      </c>
      <c r="I582">
        <v>923</v>
      </c>
      <c r="J582">
        <v>2263</v>
      </c>
      <c r="K582">
        <v>3564</v>
      </c>
      <c r="L582">
        <v>810</v>
      </c>
      <c r="M582">
        <v>2144</v>
      </c>
      <c r="N582">
        <v>3091</v>
      </c>
      <c r="O582">
        <v>5323</v>
      </c>
      <c r="P582">
        <v>1983</v>
      </c>
      <c r="Q582">
        <v>610</v>
      </c>
      <c r="R582">
        <v>5701</v>
      </c>
      <c r="S582">
        <v>1855</v>
      </c>
      <c r="T582">
        <v>3054</v>
      </c>
      <c r="U582">
        <v>6405</v>
      </c>
      <c r="V582">
        <f t="shared" si="38"/>
        <v>1</v>
      </c>
      <c r="W582" s="10">
        <f>SUMIFS(Tabel132[Cluster],Tabel132[ID],A582)</f>
        <v>35</v>
      </c>
      <c r="X582">
        <f t="shared" si="39"/>
        <v>7.3123295797640459E-2</v>
      </c>
      <c r="Y582">
        <f t="shared" si="36"/>
        <v>1849.1111111111111</v>
      </c>
      <c r="Z582">
        <f t="shared" si="37"/>
        <v>3502.75</v>
      </c>
    </row>
    <row r="583" spans="1:26" x14ac:dyDescent="0.25">
      <c r="A583">
        <v>591</v>
      </c>
      <c r="B583" t="s">
        <v>902</v>
      </c>
      <c r="C583">
        <v>84400</v>
      </c>
      <c r="D583">
        <v>165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f t="shared" si="38"/>
        <v>1</v>
      </c>
      <c r="W583" s="10">
        <f>SUMIFS(Tabel132[Cluster],Tabel132[ID],A583)</f>
        <v>92</v>
      </c>
      <c r="X583">
        <f t="shared" si="39"/>
        <v>0.31431623591383656</v>
      </c>
      <c r="Y583">
        <f t="shared" si="36"/>
        <v>1.2222222222222223</v>
      </c>
      <c r="Z583">
        <f t="shared" si="37"/>
        <v>0</v>
      </c>
    </row>
    <row r="584" spans="1:26" x14ac:dyDescent="0.25">
      <c r="A584">
        <v>592</v>
      </c>
      <c r="B584" t="s">
        <v>903</v>
      </c>
      <c r="C584">
        <v>35900</v>
      </c>
      <c r="D584">
        <v>663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f t="shared" si="38"/>
        <v>0</v>
      </c>
      <c r="W584" s="10">
        <f>SUMIFS(Tabel132[Cluster],Tabel132[ID],A584)</f>
        <v>45</v>
      </c>
      <c r="X584" t="str">
        <f t="shared" si="39"/>
        <v/>
      </c>
      <c r="Y584">
        <f t="shared" si="36"/>
        <v>0</v>
      </c>
      <c r="Z584">
        <f t="shared" si="37"/>
        <v>0</v>
      </c>
    </row>
    <row r="585" spans="1:26" x14ac:dyDescent="0.25">
      <c r="A585">
        <v>593</v>
      </c>
      <c r="B585" t="s">
        <v>284</v>
      </c>
      <c r="C585">
        <v>16300</v>
      </c>
      <c r="D585">
        <v>385</v>
      </c>
      <c r="E585">
        <v>2181</v>
      </c>
      <c r="F585">
        <v>1820</v>
      </c>
      <c r="G585">
        <v>1438</v>
      </c>
      <c r="H585">
        <v>2833</v>
      </c>
      <c r="I585">
        <v>2401</v>
      </c>
      <c r="J585">
        <v>2003</v>
      </c>
      <c r="K585">
        <v>4649</v>
      </c>
      <c r="L585">
        <v>2861</v>
      </c>
      <c r="M585">
        <v>1209</v>
      </c>
      <c r="N585">
        <v>1707</v>
      </c>
      <c r="O585">
        <v>10371</v>
      </c>
      <c r="P585">
        <v>7406</v>
      </c>
      <c r="Q585">
        <v>3558</v>
      </c>
      <c r="R585">
        <v>1983</v>
      </c>
      <c r="S585">
        <v>3690</v>
      </c>
      <c r="T585">
        <v>1770</v>
      </c>
      <c r="U585">
        <v>1688</v>
      </c>
      <c r="V585">
        <f t="shared" si="38"/>
        <v>1</v>
      </c>
      <c r="W585" s="10">
        <f>SUMIFS(Tabel132[Cluster],Tabel132[ID],A585)</f>
        <v>20</v>
      </c>
      <c r="X585">
        <f t="shared" si="39"/>
        <v>0.16459962904261916</v>
      </c>
      <c r="Y585">
        <f t="shared" si="36"/>
        <v>2377.2222222222222</v>
      </c>
      <c r="Z585">
        <f t="shared" si="37"/>
        <v>4021.625</v>
      </c>
    </row>
    <row r="586" spans="1:26" x14ac:dyDescent="0.25">
      <c r="A586">
        <v>594</v>
      </c>
      <c r="B586" t="s">
        <v>904</v>
      </c>
      <c r="C586">
        <v>54400</v>
      </c>
      <c r="D586">
        <v>367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f t="shared" si="38"/>
        <v>0</v>
      </c>
      <c r="W586" s="10">
        <f>SUMIFS(Tabel132[Cluster],Tabel132[ID],A586)</f>
        <v>75</v>
      </c>
      <c r="X586" t="str">
        <f t="shared" si="39"/>
        <v/>
      </c>
      <c r="Y586">
        <f t="shared" si="36"/>
        <v>0</v>
      </c>
      <c r="Z586">
        <f t="shared" si="37"/>
        <v>0</v>
      </c>
    </row>
    <row r="587" spans="1:26" x14ac:dyDescent="0.25">
      <c r="A587">
        <v>595</v>
      </c>
      <c r="B587" t="s">
        <v>285</v>
      </c>
      <c r="C587">
        <v>115200</v>
      </c>
      <c r="D587">
        <v>1083</v>
      </c>
      <c r="E587">
        <v>425</v>
      </c>
      <c r="F587">
        <v>18</v>
      </c>
      <c r="G587">
        <v>30</v>
      </c>
      <c r="H587">
        <v>13</v>
      </c>
      <c r="I587">
        <v>38</v>
      </c>
      <c r="J587">
        <v>369</v>
      </c>
      <c r="K587">
        <v>240</v>
      </c>
      <c r="L587">
        <v>193</v>
      </c>
      <c r="M587">
        <v>0</v>
      </c>
      <c r="N587">
        <v>32</v>
      </c>
      <c r="O587">
        <v>197</v>
      </c>
      <c r="P587">
        <v>0</v>
      </c>
      <c r="Q587">
        <v>0</v>
      </c>
      <c r="R587">
        <v>92</v>
      </c>
      <c r="S587">
        <v>2</v>
      </c>
      <c r="T587">
        <v>41</v>
      </c>
      <c r="U587">
        <v>201</v>
      </c>
      <c r="V587">
        <f t="shared" si="38"/>
        <v>1</v>
      </c>
      <c r="W587" s="10">
        <f>SUMIFS(Tabel132[Cluster],Tabel132[ID],A587)</f>
        <v>0</v>
      </c>
      <c r="X587">
        <f t="shared" si="39"/>
        <v>0.25732199176367626</v>
      </c>
      <c r="Y587">
        <f t="shared" si="36"/>
        <v>147.33333333333334</v>
      </c>
      <c r="Z587">
        <f t="shared" si="37"/>
        <v>70.625</v>
      </c>
    </row>
    <row r="588" spans="1:26" x14ac:dyDescent="0.25">
      <c r="A588">
        <v>596</v>
      </c>
      <c r="B588" t="s">
        <v>286</v>
      </c>
      <c r="C588">
        <v>52600</v>
      </c>
      <c r="D588">
        <v>904</v>
      </c>
      <c r="E588">
        <v>1267</v>
      </c>
      <c r="F588">
        <v>2107</v>
      </c>
      <c r="G588">
        <v>245</v>
      </c>
      <c r="H588">
        <v>904</v>
      </c>
      <c r="I588">
        <v>2247</v>
      </c>
      <c r="J588">
        <v>5428</v>
      </c>
      <c r="K588">
        <v>5878</v>
      </c>
      <c r="L588">
        <v>7078</v>
      </c>
      <c r="M588">
        <v>1122</v>
      </c>
      <c r="N588">
        <v>393</v>
      </c>
      <c r="O588">
        <v>8444</v>
      </c>
      <c r="P588">
        <v>3055</v>
      </c>
      <c r="Q588">
        <v>213</v>
      </c>
      <c r="R588">
        <v>1723</v>
      </c>
      <c r="S588">
        <v>955</v>
      </c>
      <c r="T588">
        <v>545</v>
      </c>
      <c r="U588">
        <v>1874</v>
      </c>
      <c r="V588">
        <f t="shared" si="38"/>
        <v>1</v>
      </c>
      <c r="W588" s="10">
        <f>SUMIFS(Tabel132[Cluster],Tabel132[ID],A588)</f>
        <v>74</v>
      </c>
      <c r="X588">
        <f t="shared" si="39"/>
        <v>0.55315345423657103</v>
      </c>
      <c r="Y588">
        <f t="shared" si="36"/>
        <v>2919.5555555555557</v>
      </c>
      <c r="Z588">
        <f t="shared" si="37"/>
        <v>2150.25</v>
      </c>
    </row>
    <row r="589" spans="1:26" x14ac:dyDescent="0.25">
      <c r="A589">
        <v>597</v>
      </c>
      <c r="B589" t="s">
        <v>905</v>
      </c>
      <c r="C589">
        <v>31900</v>
      </c>
      <c r="D589">
        <v>589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f t="shared" si="38"/>
        <v>0</v>
      </c>
      <c r="W589" s="10">
        <f>SUMIFS(Tabel132[Cluster],Tabel132[ID],A589)</f>
        <v>42</v>
      </c>
      <c r="X589" t="str">
        <f t="shared" si="39"/>
        <v/>
      </c>
      <c r="Y589">
        <f t="shared" si="36"/>
        <v>0</v>
      </c>
      <c r="Z589">
        <f t="shared" si="37"/>
        <v>0</v>
      </c>
    </row>
    <row r="590" spans="1:26" x14ac:dyDescent="0.25">
      <c r="A590">
        <v>598</v>
      </c>
      <c r="B590" t="s">
        <v>287</v>
      </c>
      <c r="C590">
        <v>13300</v>
      </c>
      <c r="D590">
        <v>1018</v>
      </c>
      <c r="E590">
        <v>1260</v>
      </c>
      <c r="F590">
        <v>139</v>
      </c>
      <c r="G590">
        <v>1</v>
      </c>
      <c r="H590">
        <v>115</v>
      </c>
      <c r="I590">
        <v>55</v>
      </c>
      <c r="J590">
        <v>151</v>
      </c>
      <c r="K590">
        <v>258</v>
      </c>
      <c r="L590">
        <v>557</v>
      </c>
      <c r="M590">
        <v>949</v>
      </c>
      <c r="N590">
        <v>236</v>
      </c>
      <c r="O590">
        <v>357</v>
      </c>
      <c r="P590">
        <v>970</v>
      </c>
      <c r="Q590">
        <v>59</v>
      </c>
      <c r="R590">
        <v>275</v>
      </c>
      <c r="S590">
        <v>202</v>
      </c>
      <c r="T590">
        <v>373</v>
      </c>
      <c r="U590">
        <v>538</v>
      </c>
      <c r="V590">
        <f t="shared" si="38"/>
        <v>1</v>
      </c>
      <c r="W590" s="10">
        <f>SUMIFS(Tabel132[Cluster],Tabel132[ID],A590)</f>
        <v>16</v>
      </c>
      <c r="X590">
        <f t="shared" si="39"/>
        <v>0.952830171019454</v>
      </c>
      <c r="Y590">
        <f t="shared" si="36"/>
        <v>387.22222222222223</v>
      </c>
      <c r="Z590">
        <f t="shared" si="37"/>
        <v>376.25</v>
      </c>
    </row>
    <row r="591" spans="1:26" x14ac:dyDescent="0.25">
      <c r="A591">
        <v>599</v>
      </c>
      <c r="B591" t="s">
        <v>288</v>
      </c>
      <c r="C591">
        <v>68500</v>
      </c>
      <c r="D591">
        <v>51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10</v>
      </c>
      <c r="K591">
        <v>1</v>
      </c>
      <c r="L591">
        <v>0</v>
      </c>
      <c r="M591">
        <v>0</v>
      </c>
      <c r="N591">
        <v>0</v>
      </c>
      <c r="O591">
        <v>227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f t="shared" si="38"/>
        <v>1</v>
      </c>
      <c r="W591" s="10">
        <f>SUMIFS(Tabel132[Cluster],Tabel132[ID],A591)</f>
        <v>81</v>
      </c>
      <c r="X591">
        <f t="shared" si="39"/>
        <v>0.32470668553403537</v>
      </c>
      <c r="Y591">
        <f t="shared" si="36"/>
        <v>1.2222222222222223</v>
      </c>
      <c r="Z591">
        <f t="shared" si="37"/>
        <v>28.375</v>
      </c>
    </row>
    <row r="592" spans="1:26" x14ac:dyDescent="0.25">
      <c r="A592">
        <v>600</v>
      </c>
      <c r="B592" t="s">
        <v>289</v>
      </c>
      <c r="C592">
        <v>10800</v>
      </c>
      <c r="D592">
        <v>1011</v>
      </c>
      <c r="E592">
        <v>2373</v>
      </c>
      <c r="F592">
        <v>4422</v>
      </c>
      <c r="G592">
        <v>6803</v>
      </c>
      <c r="H592">
        <v>3197</v>
      </c>
      <c r="I592">
        <v>2425</v>
      </c>
      <c r="J592">
        <v>3160</v>
      </c>
      <c r="K592">
        <v>11314</v>
      </c>
      <c r="L592">
        <v>5842</v>
      </c>
      <c r="M592">
        <v>3422</v>
      </c>
      <c r="N592">
        <v>2976</v>
      </c>
      <c r="O592">
        <v>10239</v>
      </c>
      <c r="P592">
        <v>11713</v>
      </c>
      <c r="Q592">
        <v>9609</v>
      </c>
      <c r="R592">
        <v>8184</v>
      </c>
      <c r="S592">
        <v>10126</v>
      </c>
      <c r="T592">
        <v>4083</v>
      </c>
      <c r="U592">
        <v>4988</v>
      </c>
      <c r="V592">
        <f t="shared" si="38"/>
        <v>1</v>
      </c>
      <c r="W592" s="10">
        <f>SUMIFS(Tabel132[Cluster],Tabel132[ID],A592)</f>
        <v>14</v>
      </c>
      <c r="X592">
        <f t="shared" si="39"/>
        <v>6.5328609386291328E-2</v>
      </c>
      <c r="Y592">
        <f t="shared" si="36"/>
        <v>4773.1111111111113</v>
      </c>
      <c r="Z592">
        <f t="shared" si="37"/>
        <v>7739.75</v>
      </c>
    </row>
    <row r="593" spans="1:26" x14ac:dyDescent="0.25">
      <c r="A593">
        <v>601</v>
      </c>
      <c r="B593" t="s">
        <v>290</v>
      </c>
      <c r="C593">
        <v>14600</v>
      </c>
      <c r="D593">
        <v>402</v>
      </c>
      <c r="E593">
        <v>1143</v>
      </c>
      <c r="F593">
        <v>4</v>
      </c>
      <c r="G593">
        <v>179</v>
      </c>
      <c r="H593">
        <v>118</v>
      </c>
      <c r="I593">
        <v>3</v>
      </c>
      <c r="J593">
        <v>682</v>
      </c>
      <c r="K593">
        <v>949</v>
      </c>
      <c r="L593">
        <v>663</v>
      </c>
      <c r="M593">
        <v>875</v>
      </c>
      <c r="N593">
        <v>808</v>
      </c>
      <c r="O593">
        <v>964</v>
      </c>
      <c r="P593">
        <v>1286</v>
      </c>
      <c r="Q593">
        <v>55</v>
      </c>
      <c r="R593">
        <v>182</v>
      </c>
      <c r="S593">
        <v>58</v>
      </c>
      <c r="T593">
        <v>17</v>
      </c>
      <c r="U593">
        <v>785</v>
      </c>
      <c r="V593">
        <f t="shared" si="38"/>
        <v>1</v>
      </c>
      <c r="W593" s="10">
        <f>SUMIFS(Tabel132[Cluster],Tabel132[ID],A593)</f>
        <v>17</v>
      </c>
      <c r="X593">
        <f t="shared" si="39"/>
        <v>0.97763707202249872</v>
      </c>
      <c r="Y593">
        <f t="shared" si="36"/>
        <v>512.88888888888891</v>
      </c>
      <c r="Z593">
        <f t="shared" si="37"/>
        <v>519.375</v>
      </c>
    </row>
    <row r="594" spans="1:26" x14ac:dyDescent="0.25">
      <c r="A594">
        <v>602</v>
      </c>
      <c r="B594" t="s">
        <v>906</v>
      </c>
      <c r="C594">
        <v>54500</v>
      </c>
      <c r="D594">
        <v>367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f t="shared" si="38"/>
        <v>0</v>
      </c>
      <c r="W594" s="10">
        <f>SUMIFS(Tabel132[Cluster],Tabel132[ID],A594)</f>
        <v>75</v>
      </c>
      <c r="X594" t="str">
        <f t="shared" si="39"/>
        <v/>
      </c>
      <c r="Y594">
        <f t="shared" si="36"/>
        <v>0</v>
      </c>
      <c r="Z594">
        <f t="shared" si="37"/>
        <v>0</v>
      </c>
    </row>
    <row r="595" spans="1:26" x14ac:dyDescent="0.25">
      <c r="A595">
        <v>603</v>
      </c>
      <c r="B595" t="s">
        <v>291</v>
      </c>
      <c r="C595">
        <v>111400</v>
      </c>
      <c r="D595">
        <v>1099</v>
      </c>
      <c r="E595">
        <v>2868</v>
      </c>
      <c r="F595">
        <v>932</v>
      </c>
      <c r="G595">
        <v>1378</v>
      </c>
      <c r="H595">
        <v>941</v>
      </c>
      <c r="I595">
        <v>306</v>
      </c>
      <c r="J595">
        <v>2301</v>
      </c>
      <c r="K595">
        <v>1973</v>
      </c>
      <c r="L595">
        <v>2707</v>
      </c>
      <c r="M595">
        <v>1956</v>
      </c>
      <c r="N595">
        <v>827</v>
      </c>
      <c r="O595">
        <v>4490</v>
      </c>
      <c r="P595">
        <v>2940</v>
      </c>
      <c r="Q595">
        <v>444</v>
      </c>
      <c r="R595">
        <v>2288</v>
      </c>
      <c r="S595">
        <v>2896</v>
      </c>
      <c r="T595">
        <v>3606</v>
      </c>
      <c r="U595">
        <v>6267</v>
      </c>
      <c r="V595">
        <f t="shared" si="38"/>
        <v>1</v>
      </c>
      <c r="W595" s="10">
        <f>SUMIFS(Tabel132[Cluster],Tabel132[ID],A595)</f>
        <v>0</v>
      </c>
      <c r="X595">
        <f t="shared" si="39"/>
        <v>9.1296747914691001E-2</v>
      </c>
      <c r="Y595">
        <f t="shared" si="36"/>
        <v>1706.8888888888889</v>
      </c>
      <c r="Z595">
        <f t="shared" si="37"/>
        <v>2969.75</v>
      </c>
    </row>
    <row r="596" spans="1:26" x14ac:dyDescent="0.25">
      <c r="A596">
        <v>604</v>
      </c>
      <c r="B596" t="s">
        <v>292</v>
      </c>
      <c r="C596">
        <v>88900</v>
      </c>
      <c r="D596">
        <v>1117</v>
      </c>
      <c r="E596">
        <v>246</v>
      </c>
      <c r="F596">
        <v>50</v>
      </c>
      <c r="G596">
        <v>21</v>
      </c>
      <c r="H596">
        <v>0</v>
      </c>
      <c r="I596">
        <v>80</v>
      </c>
      <c r="J596">
        <v>390</v>
      </c>
      <c r="K596">
        <v>197</v>
      </c>
      <c r="L596">
        <v>0</v>
      </c>
      <c r="M596">
        <v>0</v>
      </c>
      <c r="N596">
        <v>25</v>
      </c>
      <c r="O596">
        <v>4</v>
      </c>
      <c r="P596">
        <v>0</v>
      </c>
      <c r="Q596">
        <v>33</v>
      </c>
      <c r="R596">
        <v>654</v>
      </c>
      <c r="S596">
        <v>0</v>
      </c>
      <c r="T596">
        <v>33</v>
      </c>
      <c r="U596">
        <v>568</v>
      </c>
      <c r="V596">
        <f t="shared" si="38"/>
        <v>1</v>
      </c>
      <c r="W596" s="10">
        <f>SUMIFS(Tabel132[Cluster],Tabel132[ID],A596)</f>
        <v>95</v>
      </c>
      <c r="X596">
        <f t="shared" si="39"/>
        <v>0.60337821358273036</v>
      </c>
      <c r="Y596">
        <f t="shared" si="36"/>
        <v>109.33333333333333</v>
      </c>
      <c r="Z596">
        <f t="shared" si="37"/>
        <v>164.625</v>
      </c>
    </row>
    <row r="597" spans="1:26" x14ac:dyDescent="0.25">
      <c r="A597">
        <v>605</v>
      </c>
      <c r="B597" t="s">
        <v>907</v>
      </c>
      <c r="C597">
        <v>32500</v>
      </c>
      <c r="D597">
        <v>589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f t="shared" si="38"/>
        <v>0</v>
      </c>
      <c r="W597" s="10">
        <f>SUMIFS(Tabel132[Cluster],Tabel132[ID],A597)</f>
        <v>42</v>
      </c>
      <c r="X597" t="str">
        <f t="shared" si="39"/>
        <v/>
      </c>
      <c r="Y597">
        <f t="shared" si="36"/>
        <v>0</v>
      </c>
      <c r="Z597">
        <f t="shared" si="37"/>
        <v>0</v>
      </c>
    </row>
    <row r="598" spans="1:26" x14ac:dyDescent="0.25">
      <c r="A598">
        <v>606</v>
      </c>
      <c r="B598" t="s">
        <v>908</v>
      </c>
      <c r="C598">
        <v>26800</v>
      </c>
      <c r="D598">
        <v>886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f t="shared" si="38"/>
        <v>0</v>
      </c>
      <c r="W598" s="10">
        <f>SUMIFS(Tabel132[Cluster],Tabel132[ID],A598)</f>
        <v>35</v>
      </c>
      <c r="X598" t="str">
        <f t="shared" si="39"/>
        <v/>
      </c>
      <c r="Y598">
        <f t="shared" si="36"/>
        <v>0</v>
      </c>
      <c r="Z598">
        <f t="shared" si="37"/>
        <v>0</v>
      </c>
    </row>
    <row r="599" spans="1:26" x14ac:dyDescent="0.25">
      <c r="A599">
        <v>607</v>
      </c>
      <c r="B599" t="s">
        <v>909</v>
      </c>
      <c r="C599">
        <v>89700</v>
      </c>
      <c r="D599">
        <v>386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f t="shared" si="38"/>
        <v>0</v>
      </c>
      <c r="W599" s="10">
        <f>SUMIFS(Tabel132[Cluster],Tabel132[ID],A599)</f>
        <v>96</v>
      </c>
      <c r="X599" t="str">
        <f t="shared" si="39"/>
        <v/>
      </c>
      <c r="Y599">
        <f t="shared" si="36"/>
        <v>0</v>
      </c>
      <c r="Z599">
        <f t="shared" si="37"/>
        <v>0</v>
      </c>
    </row>
    <row r="600" spans="1:26" x14ac:dyDescent="0.25">
      <c r="A600">
        <v>608</v>
      </c>
      <c r="B600" t="s">
        <v>293</v>
      </c>
      <c r="C600">
        <v>23100</v>
      </c>
      <c r="D600">
        <v>746</v>
      </c>
      <c r="E600">
        <v>4459</v>
      </c>
      <c r="F600">
        <v>1124</v>
      </c>
      <c r="G600">
        <v>20</v>
      </c>
      <c r="H600">
        <v>505</v>
      </c>
      <c r="I600">
        <v>154</v>
      </c>
      <c r="J600">
        <v>385</v>
      </c>
      <c r="K600">
        <v>983</v>
      </c>
      <c r="L600">
        <v>538</v>
      </c>
      <c r="M600">
        <v>305</v>
      </c>
      <c r="N600">
        <v>550</v>
      </c>
      <c r="O600">
        <v>338</v>
      </c>
      <c r="P600">
        <v>619</v>
      </c>
      <c r="Q600">
        <v>26</v>
      </c>
      <c r="R600">
        <v>1463</v>
      </c>
      <c r="S600">
        <v>67</v>
      </c>
      <c r="T600">
        <v>385</v>
      </c>
      <c r="U600">
        <v>1249</v>
      </c>
      <c r="V600">
        <f t="shared" si="38"/>
        <v>1</v>
      </c>
      <c r="W600" s="10">
        <f>SUMIFS(Tabel132[Cluster],Tabel132[ID],A600)</f>
        <v>29</v>
      </c>
      <c r="X600">
        <f t="shared" si="39"/>
        <v>0.50185094311485789</v>
      </c>
      <c r="Y600">
        <f t="shared" si="36"/>
        <v>941.44444444444446</v>
      </c>
      <c r="Z600">
        <f t="shared" si="37"/>
        <v>587.125</v>
      </c>
    </row>
    <row r="601" spans="1:26" x14ac:dyDescent="0.25">
      <c r="A601">
        <v>609</v>
      </c>
      <c r="B601" t="s">
        <v>294</v>
      </c>
      <c r="C601">
        <v>64800</v>
      </c>
      <c r="D601">
        <v>864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5</v>
      </c>
      <c r="U601">
        <v>0</v>
      </c>
      <c r="V601">
        <f t="shared" si="38"/>
        <v>1</v>
      </c>
      <c r="W601" s="10">
        <f>SUMIFS(Tabel132[Cluster],Tabel132[ID],A601)</f>
        <v>76</v>
      </c>
      <c r="X601">
        <f t="shared" si="39"/>
        <v>0.30367270448884121</v>
      </c>
      <c r="Y601">
        <f t="shared" si="36"/>
        <v>0</v>
      </c>
      <c r="Z601">
        <f t="shared" si="37"/>
        <v>0.625</v>
      </c>
    </row>
    <row r="602" spans="1:26" x14ac:dyDescent="0.25">
      <c r="A602">
        <v>610</v>
      </c>
      <c r="B602" t="s">
        <v>295</v>
      </c>
      <c r="C602">
        <v>26300</v>
      </c>
      <c r="D602">
        <v>879</v>
      </c>
      <c r="E602">
        <v>2295</v>
      </c>
      <c r="F602">
        <v>77</v>
      </c>
      <c r="G602">
        <v>3541</v>
      </c>
      <c r="H602">
        <v>4259</v>
      </c>
      <c r="I602">
        <v>2826</v>
      </c>
      <c r="J602">
        <v>3121</v>
      </c>
      <c r="K602">
        <v>6036</v>
      </c>
      <c r="L602">
        <v>964</v>
      </c>
      <c r="M602">
        <v>2038</v>
      </c>
      <c r="N602">
        <v>3926</v>
      </c>
      <c r="O602">
        <v>12235</v>
      </c>
      <c r="P602">
        <v>6443</v>
      </c>
      <c r="Q602">
        <v>4298</v>
      </c>
      <c r="R602">
        <v>9527</v>
      </c>
      <c r="S602">
        <v>9394</v>
      </c>
      <c r="T602">
        <v>6152</v>
      </c>
      <c r="U602">
        <v>6860</v>
      </c>
      <c r="V602">
        <f t="shared" si="38"/>
        <v>1</v>
      </c>
      <c r="W602" s="10">
        <f>SUMIFS(Tabel132[Cluster],Tabel132[ID],A602)</f>
        <v>34</v>
      </c>
      <c r="X602">
        <f t="shared" si="39"/>
        <v>1.0843129112185987E-3</v>
      </c>
      <c r="Y602">
        <f t="shared" si="36"/>
        <v>2795.2222222222222</v>
      </c>
      <c r="Z602">
        <f t="shared" si="37"/>
        <v>7354.375</v>
      </c>
    </row>
    <row r="603" spans="1:26" x14ac:dyDescent="0.25">
      <c r="A603">
        <v>611</v>
      </c>
      <c r="B603" t="s">
        <v>296</v>
      </c>
      <c r="C603">
        <v>115300</v>
      </c>
      <c r="D603">
        <v>1083</v>
      </c>
      <c r="E603">
        <v>64</v>
      </c>
      <c r="F603">
        <v>2</v>
      </c>
      <c r="G603">
        <v>75</v>
      </c>
      <c r="H603">
        <v>65</v>
      </c>
      <c r="I603">
        <v>67</v>
      </c>
      <c r="J603">
        <v>53</v>
      </c>
      <c r="K603">
        <v>18</v>
      </c>
      <c r="L603">
        <v>0</v>
      </c>
      <c r="M603">
        <v>0</v>
      </c>
      <c r="N603">
        <v>15</v>
      </c>
      <c r="O603">
        <v>145</v>
      </c>
      <c r="P603">
        <v>0</v>
      </c>
      <c r="Q603">
        <v>0</v>
      </c>
      <c r="R603">
        <v>11</v>
      </c>
      <c r="S603">
        <v>66</v>
      </c>
      <c r="T603">
        <v>0</v>
      </c>
      <c r="U603">
        <v>39</v>
      </c>
      <c r="V603">
        <f t="shared" si="38"/>
        <v>1</v>
      </c>
      <c r="W603" s="10">
        <f>SUMIFS(Tabel132[Cluster],Tabel132[ID],A603)</f>
        <v>0</v>
      </c>
      <c r="X603">
        <f t="shared" si="39"/>
        <v>0.85688872949932793</v>
      </c>
      <c r="Y603">
        <f t="shared" si="36"/>
        <v>38.222222222222221</v>
      </c>
      <c r="Z603">
        <f t="shared" si="37"/>
        <v>34.5</v>
      </c>
    </row>
    <row r="604" spans="1:26" x14ac:dyDescent="0.25">
      <c r="A604">
        <v>612</v>
      </c>
      <c r="B604" t="s">
        <v>297</v>
      </c>
      <c r="C604">
        <v>84900</v>
      </c>
      <c r="D604">
        <v>1132</v>
      </c>
      <c r="E604">
        <v>12982</v>
      </c>
      <c r="F604">
        <v>295</v>
      </c>
      <c r="G604">
        <v>3030</v>
      </c>
      <c r="H604">
        <v>2864</v>
      </c>
      <c r="I604">
        <v>8103</v>
      </c>
      <c r="J604">
        <v>5136</v>
      </c>
      <c r="K604">
        <v>3117</v>
      </c>
      <c r="L604">
        <v>3119</v>
      </c>
      <c r="M604">
        <v>6946</v>
      </c>
      <c r="N604">
        <v>2110</v>
      </c>
      <c r="O604">
        <v>4585</v>
      </c>
      <c r="P604">
        <v>7417</v>
      </c>
      <c r="Q604">
        <v>1584</v>
      </c>
      <c r="R604">
        <v>5839</v>
      </c>
      <c r="S604">
        <v>4540</v>
      </c>
      <c r="T604">
        <v>852</v>
      </c>
      <c r="U604">
        <v>5242</v>
      </c>
      <c r="V604">
        <f t="shared" si="38"/>
        <v>1</v>
      </c>
      <c r="W604" s="10">
        <f>SUMIFS(Tabel132[Cluster],Tabel132[ID],A604)</f>
        <v>93</v>
      </c>
      <c r="X604">
        <f t="shared" si="39"/>
        <v>0.50878918134182105</v>
      </c>
      <c r="Y604">
        <f t="shared" si="36"/>
        <v>5065.7777777777774</v>
      </c>
      <c r="Z604">
        <f t="shared" si="37"/>
        <v>4021.125</v>
      </c>
    </row>
    <row r="605" spans="1:26" x14ac:dyDescent="0.25">
      <c r="A605">
        <v>613</v>
      </c>
      <c r="B605" t="s">
        <v>298</v>
      </c>
      <c r="C605">
        <v>15900</v>
      </c>
      <c r="D605">
        <v>409</v>
      </c>
      <c r="E605">
        <v>6144</v>
      </c>
      <c r="F605">
        <v>2</v>
      </c>
      <c r="G605">
        <v>828</v>
      </c>
      <c r="H605">
        <v>1298</v>
      </c>
      <c r="I605">
        <v>274</v>
      </c>
      <c r="J605">
        <v>1880</v>
      </c>
      <c r="K605">
        <v>3010</v>
      </c>
      <c r="L605">
        <v>647</v>
      </c>
      <c r="M605">
        <v>2010</v>
      </c>
      <c r="N605">
        <v>1599</v>
      </c>
      <c r="O605">
        <v>3011</v>
      </c>
      <c r="P605">
        <v>4303</v>
      </c>
      <c r="Q605">
        <v>547</v>
      </c>
      <c r="R605">
        <v>2148</v>
      </c>
      <c r="S605">
        <v>1602</v>
      </c>
      <c r="T605">
        <v>891</v>
      </c>
      <c r="U605">
        <v>4070</v>
      </c>
      <c r="V605">
        <f t="shared" si="38"/>
        <v>1</v>
      </c>
      <c r="W605" s="10">
        <f>SUMIFS(Tabel132[Cluster],Tabel132[ID],A605)</f>
        <v>19</v>
      </c>
      <c r="X605">
        <f t="shared" si="39"/>
        <v>0.56193729896082223</v>
      </c>
      <c r="Y605">
        <f t="shared" si="36"/>
        <v>1788.1111111111111</v>
      </c>
      <c r="Z605">
        <f t="shared" si="37"/>
        <v>2271.375</v>
      </c>
    </row>
    <row r="606" spans="1:26" x14ac:dyDescent="0.25">
      <c r="A606">
        <v>614</v>
      </c>
      <c r="B606" t="s">
        <v>299</v>
      </c>
      <c r="C606">
        <v>78000</v>
      </c>
      <c r="D606">
        <v>290</v>
      </c>
      <c r="E606">
        <v>2714</v>
      </c>
      <c r="F606">
        <v>1073</v>
      </c>
      <c r="G606">
        <v>184</v>
      </c>
      <c r="H606">
        <v>208</v>
      </c>
      <c r="I606">
        <v>2045</v>
      </c>
      <c r="J606">
        <v>732</v>
      </c>
      <c r="K606">
        <v>761</v>
      </c>
      <c r="L606">
        <v>911</v>
      </c>
      <c r="M606">
        <v>1499</v>
      </c>
      <c r="N606">
        <v>166</v>
      </c>
      <c r="O606">
        <v>724</v>
      </c>
      <c r="P606">
        <v>2326</v>
      </c>
      <c r="Q606">
        <v>0</v>
      </c>
      <c r="R606">
        <v>746</v>
      </c>
      <c r="S606">
        <v>40</v>
      </c>
      <c r="T606">
        <v>1370</v>
      </c>
      <c r="U606">
        <v>353</v>
      </c>
      <c r="V606">
        <f t="shared" si="38"/>
        <v>1</v>
      </c>
      <c r="W606" s="10">
        <f>SUMIFS(Tabel132[Cluster],Tabel132[ID],A606)</f>
        <v>85</v>
      </c>
      <c r="X606">
        <f t="shared" si="39"/>
        <v>0.3181941007946224</v>
      </c>
      <c r="Y606">
        <f t="shared" si="36"/>
        <v>1125.2222222222222</v>
      </c>
      <c r="Z606">
        <f t="shared" si="37"/>
        <v>715.625</v>
      </c>
    </row>
    <row r="607" spans="1:26" x14ac:dyDescent="0.25">
      <c r="A607">
        <v>615</v>
      </c>
      <c r="B607" t="s">
        <v>910</v>
      </c>
      <c r="C607">
        <v>83600</v>
      </c>
      <c r="D607">
        <v>323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f t="shared" si="38"/>
        <v>0</v>
      </c>
      <c r="W607" s="10">
        <f>SUMIFS(Tabel132[Cluster],Tabel132[ID],A607)</f>
        <v>91</v>
      </c>
      <c r="X607" t="str">
        <f t="shared" si="39"/>
        <v/>
      </c>
      <c r="Y607">
        <f t="shared" si="36"/>
        <v>0</v>
      </c>
      <c r="Z607">
        <f t="shared" si="37"/>
        <v>0</v>
      </c>
    </row>
    <row r="608" spans="1:26" x14ac:dyDescent="0.25">
      <c r="A608">
        <v>616</v>
      </c>
      <c r="B608" t="s">
        <v>300</v>
      </c>
      <c r="C608">
        <v>82600</v>
      </c>
      <c r="D608">
        <v>323</v>
      </c>
      <c r="E608">
        <v>7597</v>
      </c>
      <c r="F608">
        <v>0</v>
      </c>
      <c r="G608">
        <v>300</v>
      </c>
      <c r="H608">
        <v>61</v>
      </c>
      <c r="I608">
        <v>2481</v>
      </c>
      <c r="J608">
        <v>3242</v>
      </c>
      <c r="K608">
        <v>1420</v>
      </c>
      <c r="L608">
        <v>735</v>
      </c>
      <c r="M608">
        <v>2279</v>
      </c>
      <c r="N608">
        <v>138</v>
      </c>
      <c r="O608">
        <v>2295</v>
      </c>
      <c r="P608">
        <v>901</v>
      </c>
      <c r="Q608">
        <v>80</v>
      </c>
      <c r="R608">
        <v>2714</v>
      </c>
      <c r="S608">
        <v>1011</v>
      </c>
      <c r="T608">
        <v>18</v>
      </c>
      <c r="U608">
        <v>4209</v>
      </c>
      <c r="V608">
        <f t="shared" si="38"/>
        <v>1</v>
      </c>
      <c r="W608" s="10">
        <f>SUMIFS(Tabel132[Cluster],Tabel132[ID],A608)</f>
        <v>91</v>
      </c>
      <c r="X608">
        <f t="shared" si="39"/>
        <v>0.55736986834306568</v>
      </c>
      <c r="Y608">
        <f t="shared" si="36"/>
        <v>2012.7777777777778</v>
      </c>
      <c r="Z608">
        <f t="shared" si="37"/>
        <v>1420.75</v>
      </c>
    </row>
    <row r="609" spans="1:26" x14ac:dyDescent="0.25">
      <c r="A609">
        <v>617</v>
      </c>
      <c r="B609" t="s">
        <v>911</v>
      </c>
      <c r="C609">
        <v>67400</v>
      </c>
      <c r="D609">
        <v>362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f t="shared" si="38"/>
        <v>0</v>
      </c>
      <c r="W609" s="10">
        <f>SUMIFS(Tabel132[Cluster],Tabel132[ID],A609)</f>
        <v>80</v>
      </c>
      <c r="X609" t="str">
        <f t="shared" si="39"/>
        <v/>
      </c>
      <c r="Y609">
        <f t="shared" si="36"/>
        <v>0</v>
      </c>
      <c r="Z609">
        <f t="shared" si="37"/>
        <v>0</v>
      </c>
    </row>
    <row r="610" spans="1:26" x14ac:dyDescent="0.25">
      <c r="A610">
        <v>618</v>
      </c>
      <c r="B610" t="s">
        <v>912</v>
      </c>
      <c r="C610">
        <v>112000</v>
      </c>
      <c r="D610">
        <v>1099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f t="shared" si="38"/>
        <v>0</v>
      </c>
      <c r="W610" s="10">
        <f>SUMIFS(Tabel132[Cluster],Tabel132[ID],A610)</f>
        <v>0</v>
      </c>
      <c r="X610" t="str">
        <f t="shared" si="39"/>
        <v/>
      </c>
      <c r="Y610">
        <f t="shared" si="36"/>
        <v>0</v>
      </c>
      <c r="Z610">
        <f t="shared" si="37"/>
        <v>0</v>
      </c>
    </row>
    <row r="611" spans="1:26" x14ac:dyDescent="0.25">
      <c r="A611">
        <v>619</v>
      </c>
      <c r="B611" t="s">
        <v>913</v>
      </c>
      <c r="C611">
        <v>34100</v>
      </c>
      <c r="D611">
        <v>698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f t="shared" si="38"/>
        <v>0</v>
      </c>
      <c r="W611" s="10">
        <f>SUMIFS(Tabel132[Cluster],Tabel132[ID],A611)</f>
        <v>44</v>
      </c>
      <c r="X611" t="str">
        <f t="shared" si="39"/>
        <v/>
      </c>
      <c r="Y611">
        <f t="shared" si="36"/>
        <v>0</v>
      </c>
      <c r="Z611">
        <f t="shared" si="37"/>
        <v>0</v>
      </c>
    </row>
    <row r="612" spans="1:26" x14ac:dyDescent="0.25">
      <c r="A612">
        <v>620</v>
      </c>
      <c r="B612" t="s">
        <v>301</v>
      </c>
      <c r="C612">
        <v>22400</v>
      </c>
      <c r="D612">
        <v>731</v>
      </c>
      <c r="E612">
        <v>2170</v>
      </c>
      <c r="F612">
        <v>794</v>
      </c>
      <c r="G612">
        <v>1724</v>
      </c>
      <c r="H612">
        <v>528</v>
      </c>
      <c r="I612">
        <v>543</v>
      </c>
      <c r="J612">
        <v>882</v>
      </c>
      <c r="K612">
        <v>1039</v>
      </c>
      <c r="L612">
        <v>2</v>
      </c>
      <c r="M612">
        <v>451</v>
      </c>
      <c r="N612">
        <v>431</v>
      </c>
      <c r="O612">
        <v>894</v>
      </c>
      <c r="P612">
        <v>3550</v>
      </c>
      <c r="Q612">
        <v>2</v>
      </c>
      <c r="R612">
        <v>3</v>
      </c>
      <c r="S612">
        <v>471</v>
      </c>
      <c r="T612">
        <v>133</v>
      </c>
      <c r="U612">
        <v>1340</v>
      </c>
      <c r="V612">
        <f t="shared" si="38"/>
        <v>1</v>
      </c>
      <c r="W612" s="10">
        <f>SUMIFS(Tabel132[Cluster],Tabel132[ID],A612)</f>
        <v>28</v>
      </c>
      <c r="X612">
        <f t="shared" si="39"/>
        <v>0.91361183671401136</v>
      </c>
      <c r="Y612">
        <f t="shared" si="36"/>
        <v>903.66666666666663</v>
      </c>
      <c r="Z612">
        <f t="shared" si="37"/>
        <v>853</v>
      </c>
    </row>
    <row r="613" spans="1:26" x14ac:dyDescent="0.25">
      <c r="A613">
        <v>621</v>
      </c>
      <c r="B613" t="s">
        <v>302</v>
      </c>
      <c r="C613">
        <v>88200</v>
      </c>
      <c r="D613">
        <v>987</v>
      </c>
      <c r="E613">
        <v>8921</v>
      </c>
      <c r="F613">
        <v>1573</v>
      </c>
      <c r="G613">
        <v>1606</v>
      </c>
      <c r="H613">
        <v>2117</v>
      </c>
      <c r="I613">
        <v>5168</v>
      </c>
      <c r="J613">
        <v>4266</v>
      </c>
      <c r="K613">
        <v>2612</v>
      </c>
      <c r="L613">
        <v>1945</v>
      </c>
      <c r="M613">
        <v>6540</v>
      </c>
      <c r="N613">
        <v>760</v>
      </c>
      <c r="O613">
        <v>1877</v>
      </c>
      <c r="P613">
        <v>5030</v>
      </c>
      <c r="Q613">
        <v>1800</v>
      </c>
      <c r="R613">
        <v>5119</v>
      </c>
      <c r="S613">
        <v>1168</v>
      </c>
      <c r="T613">
        <v>1294</v>
      </c>
      <c r="U613">
        <v>1574</v>
      </c>
      <c r="V613">
        <f t="shared" si="38"/>
        <v>1</v>
      </c>
      <c r="W613" s="10">
        <f>SUMIFS(Tabel132[Cluster],Tabel132[ID],A613)</f>
        <v>94</v>
      </c>
      <c r="X613">
        <f t="shared" si="39"/>
        <v>0.1766163756106901</v>
      </c>
      <c r="Y613">
        <f t="shared" si="36"/>
        <v>3860.8888888888887</v>
      </c>
      <c r="Z613">
        <f t="shared" si="37"/>
        <v>2327.75</v>
      </c>
    </row>
    <row r="614" spans="1:26" x14ac:dyDescent="0.25">
      <c r="A614">
        <v>622</v>
      </c>
      <c r="B614" t="s">
        <v>303</v>
      </c>
      <c r="C614">
        <v>27200</v>
      </c>
      <c r="D614">
        <v>886</v>
      </c>
      <c r="E614">
        <v>37</v>
      </c>
      <c r="F614">
        <v>1</v>
      </c>
      <c r="G614">
        <v>222</v>
      </c>
      <c r="H614">
        <v>30</v>
      </c>
      <c r="I614">
        <v>73</v>
      </c>
      <c r="J614">
        <v>128</v>
      </c>
      <c r="K614">
        <v>85</v>
      </c>
      <c r="L614">
        <v>43</v>
      </c>
      <c r="M614">
        <v>63</v>
      </c>
      <c r="N614">
        <v>401</v>
      </c>
      <c r="O614">
        <v>379</v>
      </c>
      <c r="P614">
        <v>59</v>
      </c>
      <c r="Q614">
        <v>50</v>
      </c>
      <c r="R614">
        <v>701</v>
      </c>
      <c r="S614">
        <v>28</v>
      </c>
      <c r="T614">
        <v>134</v>
      </c>
      <c r="U614">
        <v>406</v>
      </c>
      <c r="V614">
        <f t="shared" si="38"/>
        <v>1</v>
      </c>
      <c r="W614" s="10">
        <f>SUMIFS(Tabel132[Cluster],Tabel132[ID],A614)</f>
        <v>35</v>
      </c>
      <c r="X614">
        <f t="shared" si="39"/>
        <v>3.3762616280580839E-2</v>
      </c>
      <c r="Y614">
        <f t="shared" si="36"/>
        <v>75.777777777777771</v>
      </c>
      <c r="Z614">
        <f t="shared" si="37"/>
        <v>269.75</v>
      </c>
    </row>
    <row r="615" spans="1:26" x14ac:dyDescent="0.25">
      <c r="A615">
        <v>623</v>
      </c>
      <c r="B615" t="s">
        <v>914</v>
      </c>
      <c r="C615">
        <v>47900</v>
      </c>
      <c r="D615">
        <v>567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f t="shared" si="38"/>
        <v>0</v>
      </c>
      <c r="W615" s="10">
        <f>SUMIFS(Tabel132[Cluster],Tabel132[ID],A615)</f>
        <v>0</v>
      </c>
      <c r="X615" t="str">
        <f t="shared" si="39"/>
        <v/>
      </c>
      <c r="Y615">
        <f t="shared" si="36"/>
        <v>0</v>
      </c>
      <c r="Z615">
        <f t="shared" si="37"/>
        <v>0</v>
      </c>
    </row>
    <row r="616" spans="1:26" x14ac:dyDescent="0.25">
      <c r="A616">
        <v>624</v>
      </c>
      <c r="B616" t="s">
        <v>915</v>
      </c>
      <c r="C616">
        <v>119100</v>
      </c>
      <c r="D616">
        <v>1024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f t="shared" si="38"/>
        <v>0</v>
      </c>
      <c r="W616" s="10">
        <f>SUMIFS(Tabel132[Cluster],Tabel132[ID],A616)</f>
        <v>0</v>
      </c>
      <c r="X616" t="str">
        <f t="shared" si="39"/>
        <v/>
      </c>
      <c r="Y616">
        <f t="shared" si="36"/>
        <v>0</v>
      </c>
      <c r="Z616">
        <f t="shared" si="37"/>
        <v>0</v>
      </c>
    </row>
    <row r="617" spans="1:26" x14ac:dyDescent="0.25">
      <c r="A617">
        <v>625</v>
      </c>
      <c r="B617" t="s">
        <v>304</v>
      </c>
      <c r="C617">
        <v>6700</v>
      </c>
      <c r="D617">
        <v>369</v>
      </c>
      <c r="E617">
        <v>14541</v>
      </c>
      <c r="F617">
        <v>20</v>
      </c>
      <c r="G617">
        <v>126</v>
      </c>
      <c r="H617">
        <v>558</v>
      </c>
      <c r="I617">
        <v>1138</v>
      </c>
      <c r="J617">
        <v>3814</v>
      </c>
      <c r="K617">
        <v>1735</v>
      </c>
      <c r="L617">
        <v>11247</v>
      </c>
      <c r="M617">
        <v>7984</v>
      </c>
      <c r="N617">
        <v>2180</v>
      </c>
      <c r="O617">
        <v>9226</v>
      </c>
      <c r="P617">
        <v>5868</v>
      </c>
      <c r="Q617">
        <v>557</v>
      </c>
      <c r="R617">
        <v>2294</v>
      </c>
      <c r="S617">
        <v>364</v>
      </c>
      <c r="T617">
        <v>1170</v>
      </c>
      <c r="U617">
        <v>3505</v>
      </c>
      <c r="V617">
        <f t="shared" si="38"/>
        <v>1</v>
      </c>
      <c r="W617" s="10">
        <f>SUMIFS(Tabel132[Cluster],Tabel132[ID],A617)</f>
        <v>9</v>
      </c>
      <c r="X617">
        <f t="shared" si="39"/>
        <v>0.51900628841924346</v>
      </c>
      <c r="Y617">
        <f t="shared" si="36"/>
        <v>4573.666666666667</v>
      </c>
      <c r="Z617">
        <f t="shared" si="37"/>
        <v>3145.5</v>
      </c>
    </row>
    <row r="618" spans="1:26" x14ac:dyDescent="0.25">
      <c r="A618">
        <v>626</v>
      </c>
      <c r="B618" t="s">
        <v>916</v>
      </c>
      <c r="C618">
        <v>67500</v>
      </c>
      <c r="D618">
        <v>362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f t="shared" si="38"/>
        <v>0</v>
      </c>
      <c r="W618" s="10">
        <f>SUMIFS(Tabel132[Cluster],Tabel132[ID],A618)</f>
        <v>80</v>
      </c>
      <c r="X618" t="str">
        <f t="shared" si="39"/>
        <v/>
      </c>
      <c r="Y618">
        <f t="shared" si="36"/>
        <v>0</v>
      </c>
      <c r="Z618">
        <f t="shared" si="37"/>
        <v>0</v>
      </c>
    </row>
    <row r="619" spans="1:26" x14ac:dyDescent="0.25">
      <c r="A619">
        <v>627</v>
      </c>
      <c r="B619" t="s">
        <v>917</v>
      </c>
      <c r="C619">
        <v>104100</v>
      </c>
      <c r="D619">
        <v>285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f t="shared" si="38"/>
        <v>0</v>
      </c>
      <c r="W619" s="10">
        <f>SUMIFS(Tabel132[Cluster],Tabel132[ID],A619)</f>
        <v>0</v>
      </c>
      <c r="X619" t="str">
        <f t="shared" si="39"/>
        <v/>
      </c>
      <c r="Y619">
        <f t="shared" si="36"/>
        <v>0</v>
      </c>
      <c r="Z619">
        <f t="shared" si="37"/>
        <v>0</v>
      </c>
    </row>
    <row r="620" spans="1:26" x14ac:dyDescent="0.25">
      <c r="A620">
        <v>628</v>
      </c>
      <c r="B620" t="s">
        <v>305</v>
      </c>
      <c r="C620">
        <v>82200</v>
      </c>
      <c r="D620">
        <v>1100</v>
      </c>
      <c r="E620">
        <v>691</v>
      </c>
      <c r="F620">
        <v>49</v>
      </c>
      <c r="G620">
        <v>81</v>
      </c>
      <c r="H620">
        <v>2</v>
      </c>
      <c r="I620">
        <v>14</v>
      </c>
      <c r="J620">
        <v>117</v>
      </c>
      <c r="K620">
        <v>289</v>
      </c>
      <c r="L620">
        <v>29</v>
      </c>
      <c r="M620">
        <v>496</v>
      </c>
      <c r="N620">
        <v>166</v>
      </c>
      <c r="O620">
        <v>116</v>
      </c>
      <c r="P620">
        <v>26</v>
      </c>
      <c r="Q620">
        <v>41</v>
      </c>
      <c r="R620">
        <v>845</v>
      </c>
      <c r="S620">
        <v>561</v>
      </c>
      <c r="T620">
        <v>69</v>
      </c>
      <c r="U620">
        <v>38</v>
      </c>
      <c r="V620">
        <f t="shared" si="38"/>
        <v>1</v>
      </c>
      <c r="W620" s="10">
        <f>SUMIFS(Tabel132[Cluster],Tabel132[ID],A620)</f>
        <v>91</v>
      </c>
      <c r="X620">
        <f t="shared" si="39"/>
        <v>0.78901229759463476</v>
      </c>
      <c r="Y620">
        <f t="shared" si="36"/>
        <v>196.44444444444446</v>
      </c>
      <c r="Z620">
        <f t="shared" si="37"/>
        <v>232.75</v>
      </c>
    </row>
    <row r="621" spans="1:26" x14ac:dyDescent="0.25">
      <c r="A621">
        <v>629</v>
      </c>
      <c r="B621" t="s">
        <v>306</v>
      </c>
      <c r="C621">
        <v>63800</v>
      </c>
      <c r="D621">
        <v>637</v>
      </c>
      <c r="E621">
        <v>4993</v>
      </c>
      <c r="F621">
        <v>2407</v>
      </c>
      <c r="G621">
        <v>69</v>
      </c>
      <c r="H621">
        <v>3679</v>
      </c>
      <c r="I621">
        <v>2816</v>
      </c>
      <c r="J621">
        <v>9018</v>
      </c>
      <c r="K621">
        <v>7222</v>
      </c>
      <c r="L621">
        <v>10823</v>
      </c>
      <c r="M621">
        <v>6385</v>
      </c>
      <c r="N621">
        <v>179</v>
      </c>
      <c r="O621">
        <v>10014</v>
      </c>
      <c r="P621">
        <v>5872</v>
      </c>
      <c r="Q621">
        <v>16</v>
      </c>
      <c r="R621">
        <v>8587</v>
      </c>
      <c r="S621">
        <v>245</v>
      </c>
      <c r="T621">
        <v>1315</v>
      </c>
      <c r="U621">
        <v>10607</v>
      </c>
      <c r="V621">
        <f t="shared" si="38"/>
        <v>1</v>
      </c>
      <c r="W621" s="10">
        <f>SUMIFS(Tabel132[Cluster],Tabel132[ID],A621)</f>
        <v>76</v>
      </c>
      <c r="X621">
        <f t="shared" si="39"/>
        <v>0.74113116078718244</v>
      </c>
      <c r="Y621">
        <f t="shared" si="36"/>
        <v>5268</v>
      </c>
      <c r="Z621">
        <f t="shared" si="37"/>
        <v>4604.375</v>
      </c>
    </row>
    <row r="622" spans="1:26" x14ac:dyDescent="0.25">
      <c r="A622">
        <v>630</v>
      </c>
      <c r="B622" t="s">
        <v>307</v>
      </c>
      <c r="C622">
        <v>21700</v>
      </c>
      <c r="D622">
        <v>723</v>
      </c>
      <c r="E622">
        <v>11285</v>
      </c>
      <c r="F622">
        <v>2822</v>
      </c>
      <c r="G622">
        <v>39</v>
      </c>
      <c r="H622">
        <v>4392</v>
      </c>
      <c r="I622">
        <v>609</v>
      </c>
      <c r="J622">
        <v>2077</v>
      </c>
      <c r="K622">
        <v>2648</v>
      </c>
      <c r="L622">
        <v>1417</v>
      </c>
      <c r="M622">
        <v>1723</v>
      </c>
      <c r="N622">
        <v>1359</v>
      </c>
      <c r="O622">
        <v>1573</v>
      </c>
      <c r="P622">
        <v>3275</v>
      </c>
      <c r="Q622">
        <v>122</v>
      </c>
      <c r="R622">
        <v>4650</v>
      </c>
      <c r="S622">
        <v>1381</v>
      </c>
      <c r="T622">
        <v>2863</v>
      </c>
      <c r="U622">
        <v>2603</v>
      </c>
      <c r="V622">
        <f t="shared" si="38"/>
        <v>1</v>
      </c>
      <c r="W622" s="10">
        <f>SUMIFS(Tabel132[Cluster],Tabel132[ID],A622)</f>
        <v>27</v>
      </c>
      <c r="X622">
        <f t="shared" si="39"/>
        <v>0.55481982962199661</v>
      </c>
      <c r="Y622">
        <f t="shared" si="36"/>
        <v>3001.3333333333335</v>
      </c>
      <c r="Z622">
        <f t="shared" si="37"/>
        <v>2228.25</v>
      </c>
    </row>
    <row r="623" spans="1:26" x14ac:dyDescent="0.25">
      <c r="A623">
        <v>631</v>
      </c>
      <c r="B623" t="s">
        <v>918</v>
      </c>
      <c r="C623">
        <v>34600</v>
      </c>
      <c r="D623">
        <v>698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f t="shared" si="38"/>
        <v>0</v>
      </c>
      <c r="W623" s="10">
        <f>SUMIFS(Tabel132[Cluster],Tabel132[ID],A623)</f>
        <v>45</v>
      </c>
      <c r="X623" t="str">
        <f t="shared" si="39"/>
        <v/>
      </c>
      <c r="Y623">
        <f t="shared" si="36"/>
        <v>0</v>
      </c>
      <c r="Z623">
        <f t="shared" si="37"/>
        <v>0</v>
      </c>
    </row>
    <row r="624" spans="1:26" x14ac:dyDescent="0.25">
      <c r="A624">
        <v>632</v>
      </c>
      <c r="B624" t="s">
        <v>308</v>
      </c>
      <c r="C624">
        <v>39600</v>
      </c>
      <c r="D624">
        <v>726</v>
      </c>
      <c r="E624">
        <v>381</v>
      </c>
      <c r="F624">
        <v>166</v>
      </c>
      <c r="G624">
        <v>2844</v>
      </c>
      <c r="H624">
        <v>1164</v>
      </c>
      <c r="I624">
        <v>1624</v>
      </c>
      <c r="J624">
        <v>1519</v>
      </c>
      <c r="K624">
        <v>3586</v>
      </c>
      <c r="L624">
        <v>117</v>
      </c>
      <c r="M624">
        <v>986</v>
      </c>
      <c r="N624">
        <v>3157</v>
      </c>
      <c r="O624">
        <v>4572</v>
      </c>
      <c r="P624">
        <v>1003</v>
      </c>
      <c r="Q624">
        <v>313</v>
      </c>
      <c r="R624">
        <v>4764</v>
      </c>
      <c r="S624">
        <v>1769</v>
      </c>
      <c r="T624">
        <v>2208</v>
      </c>
      <c r="U624">
        <v>2655</v>
      </c>
      <c r="V624">
        <f t="shared" si="38"/>
        <v>1</v>
      </c>
      <c r="W624" s="10">
        <f>SUMIFS(Tabel132[Cluster],Tabel132[ID],A624)</f>
        <v>52</v>
      </c>
      <c r="X624">
        <f t="shared" si="39"/>
        <v>0.10067993282183373</v>
      </c>
      <c r="Y624">
        <f t="shared" si="36"/>
        <v>1376.3333333333333</v>
      </c>
      <c r="Z624">
        <f t="shared" si="37"/>
        <v>2555.125</v>
      </c>
    </row>
    <row r="625" spans="1:26" x14ac:dyDescent="0.25">
      <c r="A625">
        <v>633</v>
      </c>
      <c r="B625" t="s">
        <v>309</v>
      </c>
      <c r="C625">
        <v>101200</v>
      </c>
      <c r="D625">
        <v>948</v>
      </c>
      <c r="E625">
        <v>4</v>
      </c>
      <c r="F625">
        <v>0</v>
      </c>
      <c r="G625">
        <v>17</v>
      </c>
      <c r="H625">
        <v>0</v>
      </c>
      <c r="I625">
        <v>0</v>
      </c>
      <c r="J625">
        <v>3</v>
      </c>
      <c r="K625">
        <v>64</v>
      </c>
      <c r="L625">
        <v>0</v>
      </c>
      <c r="M625">
        <v>0</v>
      </c>
      <c r="N625">
        <v>0</v>
      </c>
      <c r="O625">
        <v>11</v>
      </c>
      <c r="P625">
        <v>0</v>
      </c>
      <c r="Q625">
        <v>0</v>
      </c>
      <c r="R625">
        <v>27</v>
      </c>
      <c r="S625">
        <v>0</v>
      </c>
      <c r="T625">
        <v>0</v>
      </c>
      <c r="U625">
        <v>5</v>
      </c>
      <c r="V625">
        <f t="shared" si="38"/>
        <v>1</v>
      </c>
      <c r="W625" s="10">
        <f>SUMIFS(Tabel132[Cluster],Tabel132[ID],A625)</f>
        <v>0</v>
      </c>
      <c r="X625">
        <f t="shared" si="39"/>
        <v>0.59583751726570311</v>
      </c>
      <c r="Y625">
        <f t="shared" si="36"/>
        <v>9.7777777777777786</v>
      </c>
      <c r="Z625">
        <f t="shared" si="37"/>
        <v>5.375</v>
      </c>
    </row>
    <row r="626" spans="1:26" x14ac:dyDescent="0.25">
      <c r="A626">
        <v>634</v>
      </c>
      <c r="B626" t="s">
        <v>310</v>
      </c>
      <c r="C626">
        <v>82300</v>
      </c>
      <c r="D626">
        <v>1100</v>
      </c>
      <c r="E626">
        <v>2206</v>
      </c>
      <c r="F626">
        <v>466</v>
      </c>
      <c r="G626">
        <v>58</v>
      </c>
      <c r="H626">
        <v>1</v>
      </c>
      <c r="I626">
        <v>308</v>
      </c>
      <c r="J626">
        <v>392</v>
      </c>
      <c r="K626">
        <v>1020</v>
      </c>
      <c r="L626">
        <v>246</v>
      </c>
      <c r="M626">
        <v>2</v>
      </c>
      <c r="N626">
        <v>89</v>
      </c>
      <c r="O626">
        <v>387</v>
      </c>
      <c r="P626">
        <v>47</v>
      </c>
      <c r="Q626">
        <v>0</v>
      </c>
      <c r="R626">
        <v>1897</v>
      </c>
      <c r="S626">
        <v>4</v>
      </c>
      <c r="T626">
        <v>36</v>
      </c>
      <c r="U626">
        <v>180</v>
      </c>
      <c r="V626">
        <f t="shared" si="38"/>
        <v>1</v>
      </c>
      <c r="W626" s="10">
        <f>SUMIFS(Tabel132[Cluster],Tabel132[ID],A626)</f>
        <v>91</v>
      </c>
      <c r="X626">
        <f t="shared" si="39"/>
        <v>0.56871365041954569</v>
      </c>
      <c r="Y626">
        <f t="shared" si="36"/>
        <v>522.11111111111109</v>
      </c>
      <c r="Z626">
        <f t="shared" si="37"/>
        <v>330</v>
      </c>
    </row>
    <row r="627" spans="1:26" x14ac:dyDescent="0.25">
      <c r="A627">
        <v>635</v>
      </c>
      <c r="B627" t="s">
        <v>919</v>
      </c>
      <c r="C627">
        <v>27600</v>
      </c>
      <c r="D627">
        <v>22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f t="shared" si="38"/>
        <v>0</v>
      </c>
      <c r="W627" s="10">
        <f>SUMIFS(Tabel132[Cluster],Tabel132[ID],A627)</f>
        <v>0</v>
      </c>
      <c r="X627" t="str">
        <f t="shared" si="39"/>
        <v/>
      </c>
      <c r="Y627">
        <f t="shared" si="36"/>
        <v>0</v>
      </c>
      <c r="Z627">
        <f t="shared" si="37"/>
        <v>0</v>
      </c>
    </row>
    <row r="628" spans="1:26" x14ac:dyDescent="0.25">
      <c r="A628">
        <v>636</v>
      </c>
      <c r="B628" t="s">
        <v>920</v>
      </c>
      <c r="C628">
        <v>67600</v>
      </c>
      <c r="D628">
        <v>362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f t="shared" si="38"/>
        <v>0</v>
      </c>
      <c r="W628" s="10">
        <f>SUMIFS(Tabel132[Cluster],Tabel132[ID],A628)</f>
        <v>80</v>
      </c>
      <c r="X628" t="str">
        <f t="shared" si="39"/>
        <v/>
      </c>
      <c r="Y628">
        <f t="shared" si="36"/>
        <v>0</v>
      </c>
      <c r="Z628">
        <f t="shared" si="37"/>
        <v>0</v>
      </c>
    </row>
    <row r="629" spans="1:26" x14ac:dyDescent="0.25">
      <c r="A629">
        <v>637</v>
      </c>
      <c r="B629" t="s">
        <v>921</v>
      </c>
      <c r="C629">
        <v>63700</v>
      </c>
      <c r="D629">
        <v>864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f t="shared" si="38"/>
        <v>0</v>
      </c>
      <c r="W629" s="10">
        <f>SUMIFS(Tabel132[Cluster],Tabel132[ID],A629)</f>
        <v>76</v>
      </c>
      <c r="X629" t="str">
        <f t="shared" si="39"/>
        <v/>
      </c>
      <c r="Y629">
        <f t="shared" si="36"/>
        <v>0</v>
      </c>
      <c r="Z629">
        <f t="shared" si="37"/>
        <v>0</v>
      </c>
    </row>
    <row r="630" spans="1:26" x14ac:dyDescent="0.25">
      <c r="A630">
        <v>638</v>
      </c>
      <c r="B630" t="s">
        <v>311</v>
      </c>
      <c r="C630">
        <v>9600</v>
      </c>
      <c r="D630">
        <v>1057</v>
      </c>
      <c r="E630">
        <v>14697</v>
      </c>
      <c r="F630">
        <v>4668</v>
      </c>
      <c r="G630">
        <v>715</v>
      </c>
      <c r="H630">
        <v>2299</v>
      </c>
      <c r="I630">
        <v>1018</v>
      </c>
      <c r="J630">
        <v>2377</v>
      </c>
      <c r="K630">
        <v>2520</v>
      </c>
      <c r="L630">
        <v>8407</v>
      </c>
      <c r="M630">
        <v>2172</v>
      </c>
      <c r="N630">
        <v>5167</v>
      </c>
      <c r="O630">
        <v>3668</v>
      </c>
      <c r="P630">
        <v>1915</v>
      </c>
      <c r="Q630">
        <v>787</v>
      </c>
      <c r="R630">
        <v>3073</v>
      </c>
      <c r="S630">
        <v>4577</v>
      </c>
      <c r="T630">
        <v>2916</v>
      </c>
      <c r="U630">
        <v>3671</v>
      </c>
      <c r="V630">
        <f t="shared" si="38"/>
        <v>1</v>
      </c>
      <c r="W630" s="10">
        <f>SUMIFS(Tabel132[Cluster],Tabel132[ID],A630)</f>
        <v>12</v>
      </c>
      <c r="X630">
        <f t="shared" si="39"/>
        <v>0.52185636615056397</v>
      </c>
      <c r="Y630">
        <f t="shared" si="36"/>
        <v>4319.2222222222226</v>
      </c>
      <c r="Z630">
        <f t="shared" si="37"/>
        <v>3221.75</v>
      </c>
    </row>
    <row r="631" spans="1:26" x14ac:dyDescent="0.25">
      <c r="A631">
        <v>639</v>
      </c>
      <c r="B631" t="s">
        <v>312</v>
      </c>
      <c r="C631">
        <v>34700</v>
      </c>
      <c r="D631">
        <v>631</v>
      </c>
      <c r="E631">
        <v>1629</v>
      </c>
      <c r="F631">
        <v>1009</v>
      </c>
      <c r="G631">
        <v>19</v>
      </c>
      <c r="H631">
        <v>1311</v>
      </c>
      <c r="I631">
        <v>5418</v>
      </c>
      <c r="J631">
        <v>1936</v>
      </c>
      <c r="K631">
        <v>2183</v>
      </c>
      <c r="L631">
        <v>3679</v>
      </c>
      <c r="M631">
        <v>2102</v>
      </c>
      <c r="N631">
        <v>1145</v>
      </c>
      <c r="O631">
        <v>2684</v>
      </c>
      <c r="P631">
        <v>3459</v>
      </c>
      <c r="Q631">
        <v>1694</v>
      </c>
      <c r="R631">
        <v>2301</v>
      </c>
      <c r="S631">
        <v>2612</v>
      </c>
      <c r="T631">
        <v>1625</v>
      </c>
      <c r="U631">
        <v>2981</v>
      </c>
      <c r="V631">
        <f t="shared" si="38"/>
        <v>1</v>
      </c>
      <c r="W631" s="10">
        <f>SUMIFS(Tabel132[Cluster],Tabel132[ID],A631)</f>
        <v>45</v>
      </c>
      <c r="X631">
        <f t="shared" si="39"/>
        <v>0.78659484691726445</v>
      </c>
      <c r="Y631">
        <f t="shared" si="36"/>
        <v>2142.8888888888887</v>
      </c>
      <c r="Z631">
        <f t="shared" si="37"/>
        <v>2312.625</v>
      </c>
    </row>
    <row r="632" spans="1:26" x14ac:dyDescent="0.25">
      <c r="A632">
        <v>640</v>
      </c>
      <c r="B632" t="s">
        <v>922</v>
      </c>
      <c r="C632">
        <v>92700</v>
      </c>
      <c r="D632">
        <v>370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f t="shared" si="38"/>
        <v>0</v>
      </c>
      <c r="W632" s="10">
        <f>SUMIFS(Tabel132[Cluster],Tabel132[ID],A632)</f>
        <v>96</v>
      </c>
      <c r="X632" t="str">
        <f t="shared" si="39"/>
        <v/>
      </c>
      <c r="Y632">
        <f t="shared" si="36"/>
        <v>0</v>
      </c>
      <c r="Z632">
        <f t="shared" si="37"/>
        <v>0</v>
      </c>
    </row>
    <row r="633" spans="1:26" x14ac:dyDescent="0.25">
      <c r="A633">
        <v>641</v>
      </c>
      <c r="B633" t="s">
        <v>923</v>
      </c>
      <c r="C633">
        <v>100900</v>
      </c>
      <c r="D633">
        <v>948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f t="shared" si="38"/>
        <v>0</v>
      </c>
      <c r="W633" s="10">
        <f>SUMIFS(Tabel132[Cluster],Tabel132[ID],A633)</f>
        <v>0</v>
      </c>
      <c r="X633" t="str">
        <f t="shared" si="39"/>
        <v/>
      </c>
      <c r="Y633">
        <f t="shared" si="36"/>
        <v>0</v>
      </c>
      <c r="Z633">
        <f t="shared" si="37"/>
        <v>0</v>
      </c>
    </row>
    <row r="634" spans="1:26" x14ac:dyDescent="0.25">
      <c r="A634">
        <v>642</v>
      </c>
      <c r="B634" t="s">
        <v>313</v>
      </c>
      <c r="C634">
        <v>90600</v>
      </c>
      <c r="D634">
        <v>386</v>
      </c>
      <c r="E634">
        <v>936</v>
      </c>
      <c r="F634">
        <v>238</v>
      </c>
      <c r="G634">
        <v>405</v>
      </c>
      <c r="H634">
        <v>13</v>
      </c>
      <c r="I634">
        <v>154</v>
      </c>
      <c r="J634">
        <v>0</v>
      </c>
      <c r="K634">
        <v>0</v>
      </c>
      <c r="L634">
        <v>0</v>
      </c>
      <c r="M634">
        <v>0</v>
      </c>
      <c r="N634">
        <v>2</v>
      </c>
      <c r="O634">
        <v>514</v>
      </c>
      <c r="P634">
        <v>0</v>
      </c>
      <c r="Q634">
        <v>264</v>
      </c>
      <c r="R634">
        <v>0</v>
      </c>
      <c r="S634">
        <v>0</v>
      </c>
      <c r="T634">
        <v>0</v>
      </c>
      <c r="U634">
        <v>247</v>
      </c>
      <c r="V634">
        <f t="shared" si="38"/>
        <v>1</v>
      </c>
      <c r="W634" s="10">
        <f>SUMIFS(Tabel132[Cluster],Tabel132[ID],A634)</f>
        <v>96</v>
      </c>
      <c r="X634">
        <f t="shared" si="39"/>
        <v>0.6163229306173712</v>
      </c>
      <c r="Y634">
        <f t="shared" si="36"/>
        <v>194</v>
      </c>
      <c r="Z634">
        <f t="shared" si="37"/>
        <v>128.375</v>
      </c>
    </row>
    <row r="635" spans="1:26" x14ac:dyDescent="0.25">
      <c r="A635">
        <v>643</v>
      </c>
      <c r="B635" t="s">
        <v>314</v>
      </c>
      <c r="C635">
        <v>12200</v>
      </c>
      <c r="D635">
        <v>1027</v>
      </c>
      <c r="E635">
        <v>251</v>
      </c>
      <c r="F635">
        <v>16</v>
      </c>
      <c r="G635">
        <v>151</v>
      </c>
      <c r="H635">
        <v>257</v>
      </c>
      <c r="I635">
        <v>255</v>
      </c>
      <c r="J635">
        <v>117</v>
      </c>
      <c r="K635">
        <v>1646</v>
      </c>
      <c r="L635">
        <v>396</v>
      </c>
      <c r="M635">
        <v>314</v>
      </c>
      <c r="N635">
        <v>120</v>
      </c>
      <c r="O635">
        <v>639</v>
      </c>
      <c r="P635">
        <v>384</v>
      </c>
      <c r="Q635">
        <v>646</v>
      </c>
      <c r="R635">
        <v>470</v>
      </c>
      <c r="S635">
        <v>1832</v>
      </c>
      <c r="T635">
        <v>194</v>
      </c>
      <c r="U635">
        <v>376</v>
      </c>
      <c r="V635">
        <f t="shared" si="38"/>
        <v>1</v>
      </c>
      <c r="W635" s="10">
        <f>SUMIFS(Tabel132[Cluster],Tabel132[ID],A635)</f>
        <v>15</v>
      </c>
      <c r="X635">
        <f t="shared" si="39"/>
        <v>0.42419739302367354</v>
      </c>
      <c r="Y635">
        <f t="shared" si="36"/>
        <v>378.11111111111109</v>
      </c>
      <c r="Z635">
        <f t="shared" si="37"/>
        <v>582.625</v>
      </c>
    </row>
    <row r="636" spans="1:26" x14ac:dyDescent="0.25">
      <c r="A636">
        <v>644</v>
      </c>
      <c r="B636" t="s">
        <v>924</v>
      </c>
      <c r="C636">
        <v>1300</v>
      </c>
      <c r="D636">
        <v>500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f t="shared" si="38"/>
        <v>0</v>
      </c>
      <c r="W636" s="10">
        <f>SUMIFS(Tabel132[Cluster],Tabel132[ID],A636)</f>
        <v>2</v>
      </c>
      <c r="X636" t="str">
        <f t="shared" si="39"/>
        <v/>
      </c>
      <c r="Y636">
        <f t="shared" si="36"/>
        <v>0</v>
      </c>
      <c r="Z636">
        <f t="shared" si="37"/>
        <v>0</v>
      </c>
    </row>
    <row r="637" spans="1:26" x14ac:dyDescent="0.25">
      <c r="A637">
        <v>645</v>
      </c>
      <c r="B637" t="s">
        <v>925</v>
      </c>
      <c r="C637">
        <v>54900</v>
      </c>
      <c r="D637">
        <v>528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f t="shared" si="38"/>
        <v>0</v>
      </c>
      <c r="W637" s="10">
        <f>SUMIFS(Tabel132[Cluster],Tabel132[ID],A637)</f>
        <v>0</v>
      </c>
      <c r="X637" t="str">
        <f t="shared" si="39"/>
        <v/>
      </c>
      <c r="Y637">
        <f t="shared" si="36"/>
        <v>0</v>
      </c>
      <c r="Z637">
        <f t="shared" si="37"/>
        <v>0</v>
      </c>
    </row>
    <row r="638" spans="1:26" x14ac:dyDescent="0.25">
      <c r="A638">
        <v>646</v>
      </c>
      <c r="B638" t="s">
        <v>926</v>
      </c>
      <c r="C638">
        <v>33400</v>
      </c>
      <c r="D638">
        <v>814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f t="shared" si="38"/>
        <v>0</v>
      </c>
      <c r="W638" s="10">
        <f>SUMIFS(Tabel132[Cluster],Tabel132[ID],A638)</f>
        <v>42</v>
      </c>
      <c r="X638" t="str">
        <f t="shared" si="39"/>
        <v/>
      </c>
      <c r="Y638">
        <f t="shared" si="36"/>
        <v>0</v>
      </c>
      <c r="Z638">
        <f t="shared" si="37"/>
        <v>0</v>
      </c>
    </row>
    <row r="639" spans="1:26" x14ac:dyDescent="0.25">
      <c r="A639">
        <v>647</v>
      </c>
      <c r="B639" t="s">
        <v>315</v>
      </c>
      <c r="C639">
        <v>35100</v>
      </c>
      <c r="D639">
        <v>631</v>
      </c>
      <c r="E639">
        <v>17161</v>
      </c>
      <c r="F639">
        <v>8552</v>
      </c>
      <c r="G639">
        <v>5122</v>
      </c>
      <c r="H639">
        <v>3901</v>
      </c>
      <c r="I639">
        <v>9103</v>
      </c>
      <c r="J639">
        <v>1409</v>
      </c>
      <c r="K639">
        <v>4742</v>
      </c>
      <c r="L639">
        <v>4451</v>
      </c>
      <c r="M639">
        <v>1332</v>
      </c>
      <c r="N639">
        <v>4059</v>
      </c>
      <c r="O639">
        <v>5732</v>
      </c>
      <c r="P639">
        <v>4677</v>
      </c>
      <c r="Q639">
        <v>4010</v>
      </c>
      <c r="R639">
        <v>4374</v>
      </c>
      <c r="S639">
        <v>4300</v>
      </c>
      <c r="T639">
        <v>5569</v>
      </c>
      <c r="U639">
        <v>2921</v>
      </c>
      <c r="V639">
        <f t="shared" si="38"/>
        <v>1</v>
      </c>
      <c r="W639" s="10">
        <f>SUMIFS(Tabel132[Cluster],Tabel132[ID],A639)</f>
        <v>45</v>
      </c>
      <c r="X639">
        <f t="shared" si="39"/>
        <v>0.33954126999559731</v>
      </c>
      <c r="Y639">
        <f t="shared" si="36"/>
        <v>6197</v>
      </c>
      <c r="Z639">
        <f t="shared" si="37"/>
        <v>4455.25</v>
      </c>
    </row>
    <row r="640" spans="1:26" x14ac:dyDescent="0.25">
      <c r="A640">
        <v>648</v>
      </c>
      <c r="B640" t="s">
        <v>316</v>
      </c>
      <c r="C640">
        <v>1800</v>
      </c>
      <c r="D640">
        <v>985</v>
      </c>
      <c r="E640">
        <v>143830</v>
      </c>
      <c r="F640">
        <v>15838</v>
      </c>
      <c r="G640">
        <v>3139</v>
      </c>
      <c r="H640">
        <v>14003</v>
      </c>
      <c r="I640">
        <v>7781</v>
      </c>
      <c r="J640">
        <v>15394</v>
      </c>
      <c r="K640">
        <v>29412</v>
      </c>
      <c r="L640">
        <v>25865</v>
      </c>
      <c r="M640">
        <v>29837</v>
      </c>
      <c r="N640">
        <v>20909</v>
      </c>
      <c r="O640">
        <v>24729</v>
      </c>
      <c r="P640">
        <v>23595</v>
      </c>
      <c r="Q640">
        <v>5136</v>
      </c>
      <c r="R640">
        <v>36030</v>
      </c>
      <c r="S640">
        <v>5950</v>
      </c>
      <c r="T640">
        <v>21714</v>
      </c>
      <c r="U640">
        <v>32273</v>
      </c>
      <c r="V640">
        <f t="shared" si="38"/>
        <v>1</v>
      </c>
      <c r="W640" s="10">
        <f>SUMIFS(Tabel132[Cluster],Tabel132[ID],A640)</f>
        <v>3</v>
      </c>
      <c r="X640">
        <f t="shared" si="39"/>
        <v>0.5186709601023306</v>
      </c>
      <c r="Y640">
        <f t="shared" ref="Y640:Y703" si="40">AVERAGE(E640:M640)</f>
        <v>31677.666666666668</v>
      </c>
      <c r="Z640">
        <f t="shared" ref="Z640:Z703" si="41">AVERAGE(N640:U640)</f>
        <v>21292</v>
      </c>
    </row>
    <row r="641" spans="1:26" x14ac:dyDescent="0.25">
      <c r="A641">
        <v>649</v>
      </c>
      <c r="B641" t="s">
        <v>317</v>
      </c>
      <c r="C641">
        <v>14700</v>
      </c>
      <c r="D641">
        <v>402</v>
      </c>
      <c r="E641">
        <v>212</v>
      </c>
      <c r="F641">
        <v>1</v>
      </c>
      <c r="G641">
        <v>34</v>
      </c>
      <c r="H641">
        <v>4</v>
      </c>
      <c r="I641">
        <v>0</v>
      </c>
      <c r="J641">
        <v>107</v>
      </c>
      <c r="K641">
        <v>115</v>
      </c>
      <c r="L641">
        <v>66</v>
      </c>
      <c r="M641">
        <v>6</v>
      </c>
      <c r="N641">
        <v>234</v>
      </c>
      <c r="O641">
        <v>220</v>
      </c>
      <c r="P641">
        <v>208</v>
      </c>
      <c r="Q641">
        <v>2</v>
      </c>
      <c r="R641">
        <v>2</v>
      </c>
      <c r="S641">
        <v>5</v>
      </c>
      <c r="T641">
        <v>0</v>
      </c>
      <c r="U641">
        <v>7</v>
      </c>
      <c r="V641">
        <f t="shared" si="38"/>
        <v>1</v>
      </c>
      <c r="W641" s="10">
        <f>SUMIFS(Tabel132[Cluster],Tabel132[ID],A641)</f>
        <v>17</v>
      </c>
      <c r="X641">
        <f t="shared" si="39"/>
        <v>0.60227828956362406</v>
      </c>
      <c r="Y641">
        <f t="shared" si="40"/>
        <v>60.555555555555557</v>
      </c>
      <c r="Z641">
        <f t="shared" si="41"/>
        <v>84.75</v>
      </c>
    </row>
    <row r="642" spans="1:26" x14ac:dyDescent="0.25">
      <c r="A642">
        <v>650</v>
      </c>
      <c r="B642" t="s">
        <v>927</v>
      </c>
      <c r="C642">
        <v>105400</v>
      </c>
      <c r="D642">
        <v>1123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f t="shared" si="38"/>
        <v>0</v>
      </c>
      <c r="W642" s="10">
        <f>SUMIFS(Tabel132[Cluster],Tabel132[ID],A642)</f>
        <v>0</v>
      </c>
      <c r="X642" t="str">
        <f t="shared" si="39"/>
        <v/>
      </c>
      <c r="Y642">
        <f t="shared" si="40"/>
        <v>0</v>
      </c>
      <c r="Z642">
        <f t="shared" si="41"/>
        <v>0</v>
      </c>
    </row>
    <row r="643" spans="1:26" x14ac:dyDescent="0.25">
      <c r="A643">
        <v>651</v>
      </c>
      <c r="B643" t="s">
        <v>318</v>
      </c>
      <c r="C643">
        <v>90700</v>
      </c>
      <c r="D643">
        <v>386</v>
      </c>
      <c r="E643">
        <v>1323</v>
      </c>
      <c r="F643">
        <v>731</v>
      </c>
      <c r="G643">
        <v>701</v>
      </c>
      <c r="H643">
        <v>310</v>
      </c>
      <c r="I643">
        <v>338</v>
      </c>
      <c r="J643">
        <v>222</v>
      </c>
      <c r="K643">
        <v>0</v>
      </c>
      <c r="L643">
        <v>0</v>
      </c>
      <c r="M643">
        <v>218</v>
      </c>
      <c r="N643">
        <v>279</v>
      </c>
      <c r="O643">
        <v>805</v>
      </c>
      <c r="P643">
        <v>756</v>
      </c>
      <c r="Q643">
        <v>1234</v>
      </c>
      <c r="R643">
        <v>1294</v>
      </c>
      <c r="S643">
        <v>100</v>
      </c>
      <c r="T643">
        <v>247</v>
      </c>
      <c r="U643">
        <v>610</v>
      </c>
      <c r="V643">
        <f t="shared" si="38"/>
        <v>1</v>
      </c>
      <c r="W643" s="10">
        <f>SUMIFS(Tabel132[Cluster],Tabel132[ID],A643)</f>
        <v>96</v>
      </c>
      <c r="X643">
        <f t="shared" si="39"/>
        <v>0.2764267721004578</v>
      </c>
      <c r="Y643">
        <f t="shared" si="40"/>
        <v>427</v>
      </c>
      <c r="Z643">
        <f t="shared" si="41"/>
        <v>665.625</v>
      </c>
    </row>
    <row r="644" spans="1:26" x14ac:dyDescent="0.25">
      <c r="A644">
        <v>652</v>
      </c>
      <c r="B644" t="s">
        <v>928</v>
      </c>
      <c r="C644">
        <v>71000</v>
      </c>
      <c r="D644">
        <v>103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f t="shared" ref="V644:V707" si="42">IF(AND(Y644=0,Z644=0),0,1)</f>
        <v>0</v>
      </c>
      <c r="W644" s="10">
        <f>SUMIFS(Tabel132[Cluster],Tabel132[ID],A644)</f>
        <v>83</v>
      </c>
      <c r="X644" t="str">
        <f t="shared" ref="X644:X707" si="43">IFERROR(_xlfn.T.TEST(E644:M644,N644:U644,2,2),"")</f>
        <v/>
      </c>
      <c r="Y644">
        <f t="shared" si="40"/>
        <v>0</v>
      </c>
      <c r="Z644">
        <f t="shared" si="41"/>
        <v>0</v>
      </c>
    </row>
    <row r="645" spans="1:26" x14ac:dyDescent="0.25">
      <c r="A645">
        <v>653</v>
      </c>
      <c r="B645" t="s">
        <v>319</v>
      </c>
      <c r="C645">
        <v>92300</v>
      </c>
      <c r="D645">
        <v>370</v>
      </c>
      <c r="E645">
        <v>5</v>
      </c>
      <c r="F645">
        <v>5</v>
      </c>
      <c r="G645">
        <v>43</v>
      </c>
      <c r="H645">
        <v>0</v>
      </c>
      <c r="I645">
        <v>0</v>
      </c>
      <c r="J645">
        <v>225</v>
      </c>
      <c r="K645">
        <v>0</v>
      </c>
      <c r="L645">
        <v>0</v>
      </c>
      <c r="M645">
        <v>0</v>
      </c>
      <c r="N645">
        <v>3</v>
      </c>
      <c r="O645">
        <v>0</v>
      </c>
      <c r="P645">
        <v>0</v>
      </c>
      <c r="Q645">
        <v>9</v>
      </c>
      <c r="R645">
        <v>139</v>
      </c>
      <c r="S645">
        <v>0</v>
      </c>
      <c r="T645">
        <v>7</v>
      </c>
      <c r="U645">
        <v>113</v>
      </c>
      <c r="V645">
        <f t="shared" si="42"/>
        <v>1</v>
      </c>
      <c r="W645" s="10">
        <f>SUMIFS(Tabel132[Cluster],Tabel132[ID],A645)</f>
        <v>96</v>
      </c>
      <c r="X645">
        <f t="shared" si="43"/>
        <v>0.92794620649606507</v>
      </c>
      <c r="Y645">
        <f t="shared" si="40"/>
        <v>30.888888888888889</v>
      </c>
      <c r="Z645">
        <f t="shared" si="41"/>
        <v>33.875</v>
      </c>
    </row>
    <row r="646" spans="1:26" x14ac:dyDescent="0.25">
      <c r="A646">
        <v>654</v>
      </c>
      <c r="B646" t="s">
        <v>320</v>
      </c>
      <c r="C646">
        <v>3800</v>
      </c>
      <c r="D646">
        <v>353</v>
      </c>
      <c r="E646">
        <v>5882</v>
      </c>
      <c r="F646">
        <v>421</v>
      </c>
      <c r="G646">
        <v>1456</v>
      </c>
      <c r="H646">
        <v>2697</v>
      </c>
      <c r="I646">
        <v>601</v>
      </c>
      <c r="J646">
        <v>1265</v>
      </c>
      <c r="K646">
        <v>3765</v>
      </c>
      <c r="L646">
        <v>6514</v>
      </c>
      <c r="M646">
        <v>2677</v>
      </c>
      <c r="N646">
        <v>1299</v>
      </c>
      <c r="O646">
        <v>3116</v>
      </c>
      <c r="P646">
        <v>2905</v>
      </c>
      <c r="Q646">
        <v>3106</v>
      </c>
      <c r="R646">
        <v>3633</v>
      </c>
      <c r="S646">
        <v>3826</v>
      </c>
      <c r="T646">
        <v>3295</v>
      </c>
      <c r="U646">
        <v>3731</v>
      </c>
      <c r="V646">
        <f t="shared" si="42"/>
        <v>1</v>
      </c>
      <c r="W646" s="10">
        <f>SUMIFS(Tabel132[Cluster],Tabel132[ID],A646)</f>
        <v>5</v>
      </c>
      <c r="X646">
        <f t="shared" si="43"/>
        <v>0.71719698548014832</v>
      </c>
      <c r="Y646">
        <f t="shared" si="40"/>
        <v>2808.6666666666665</v>
      </c>
      <c r="Z646">
        <f t="shared" si="41"/>
        <v>3113.875</v>
      </c>
    </row>
    <row r="647" spans="1:26" x14ac:dyDescent="0.25">
      <c r="A647">
        <v>655</v>
      </c>
      <c r="B647" t="s">
        <v>929</v>
      </c>
      <c r="C647">
        <v>35200</v>
      </c>
      <c r="D647">
        <v>647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f t="shared" si="42"/>
        <v>0</v>
      </c>
      <c r="W647" s="10">
        <f>SUMIFS(Tabel132[Cluster],Tabel132[ID],A647)</f>
        <v>45</v>
      </c>
      <c r="X647" t="str">
        <f t="shared" si="43"/>
        <v/>
      </c>
      <c r="Y647">
        <f t="shared" si="40"/>
        <v>0</v>
      </c>
      <c r="Z647">
        <f t="shared" si="41"/>
        <v>0</v>
      </c>
    </row>
    <row r="648" spans="1:26" x14ac:dyDescent="0.25">
      <c r="A648">
        <v>656</v>
      </c>
      <c r="B648" t="s">
        <v>321</v>
      </c>
      <c r="C648">
        <v>2200</v>
      </c>
      <c r="D648">
        <v>993</v>
      </c>
      <c r="E648">
        <v>11603</v>
      </c>
      <c r="F648">
        <v>10070</v>
      </c>
      <c r="G648">
        <v>2530</v>
      </c>
      <c r="H648">
        <v>4507</v>
      </c>
      <c r="I648">
        <v>10788</v>
      </c>
      <c r="J648">
        <v>3942</v>
      </c>
      <c r="K648">
        <v>5878</v>
      </c>
      <c r="L648">
        <v>240</v>
      </c>
      <c r="M648">
        <v>6606</v>
      </c>
      <c r="N648">
        <v>5159</v>
      </c>
      <c r="O648">
        <v>4605</v>
      </c>
      <c r="P648">
        <v>13049</v>
      </c>
      <c r="Q648">
        <v>2258</v>
      </c>
      <c r="R648">
        <v>8356</v>
      </c>
      <c r="S648">
        <v>11887</v>
      </c>
      <c r="T648">
        <v>4164</v>
      </c>
      <c r="U648">
        <v>3183</v>
      </c>
      <c r="V648">
        <f t="shared" si="42"/>
        <v>1</v>
      </c>
      <c r="W648" s="10">
        <f>SUMIFS(Tabel132[Cluster],Tabel132[ID],A648)</f>
        <v>4</v>
      </c>
      <c r="X648">
        <f t="shared" si="43"/>
        <v>0.86191614703108432</v>
      </c>
      <c r="Y648">
        <f t="shared" si="40"/>
        <v>6240.4444444444443</v>
      </c>
      <c r="Z648">
        <f t="shared" si="41"/>
        <v>6582.625</v>
      </c>
    </row>
    <row r="649" spans="1:26" x14ac:dyDescent="0.25">
      <c r="A649">
        <v>657</v>
      </c>
      <c r="B649" t="s">
        <v>322</v>
      </c>
      <c r="C649">
        <v>5800</v>
      </c>
      <c r="D649">
        <v>345</v>
      </c>
      <c r="E649">
        <v>16765</v>
      </c>
      <c r="F649">
        <v>19393</v>
      </c>
      <c r="G649">
        <v>14924</v>
      </c>
      <c r="H649">
        <v>8216</v>
      </c>
      <c r="I649">
        <v>2422</v>
      </c>
      <c r="J649">
        <v>6314</v>
      </c>
      <c r="K649">
        <v>15364</v>
      </c>
      <c r="L649">
        <v>17569</v>
      </c>
      <c r="M649">
        <v>4368</v>
      </c>
      <c r="N649">
        <v>6098</v>
      </c>
      <c r="O649">
        <v>11498</v>
      </c>
      <c r="P649">
        <v>6430</v>
      </c>
      <c r="Q649">
        <v>3689</v>
      </c>
      <c r="R649">
        <v>16137</v>
      </c>
      <c r="S649">
        <v>14151</v>
      </c>
      <c r="T649">
        <v>5980</v>
      </c>
      <c r="U649">
        <v>4522</v>
      </c>
      <c r="V649">
        <f t="shared" si="42"/>
        <v>1</v>
      </c>
      <c r="W649" s="10">
        <f>SUMIFS(Tabel132[Cluster],Tabel132[ID],A649)</f>
        <v>8</v>
      </c>
      <c r="X649">
        <f t="shared" si="43"/>
        <v>0.27047191744021043</v>
      </c>
      <c r="Y649">
        <f t="shared" si="40"/>
        <v>11703.888888888889</v>
      </c>
      <c r="Z649">
        <f t="shared" si="41"/>
        <v>8563.125</v>
      </c>
    </row>
    <row r="650" spans="1:26" x14ac:dyDescent="0.25">
      <c r="A650">
        <v>658</v>
      </c>
      <c r="B650" t="s">
        <v>323</v>
      </c>
      <c r="C650">
        <v>101100</v>
      </c>
      <c r="D650">
        <v>948</v>
      </c>
      <c r="E650">
        <v>18474</v>
      </c>
      <c r="F650">
        <v>319</v>
      </c>
      <c r="G650">
        <v>1934</v>
      </c>
      <c r="H650">
        <v>3450</v>
      </c>
      <c r="I650">
        <v>10972</v>
      </c>
      <c r="J650">
        <v>9169</v>
      </c>
      <c r="K650">
        <v>7619</v>
      </c>
      <c r="L650">
        <v>5736</v>
      </c>
      <c r="M650">
        <v>9622</v>
      </c>
      <c r="N650">
        <v>2661</v>
      </c>
      <c r="O650">
        <v>6761</v>
      </c>
      <c r="P650">
        <v>10420</v>
      </c>
      <c r="Q650">
        <v>2432</v>
      </c>
      <c r="R650">
        <v>10235</v>
      </c>
      <c r="S650">
        <v>6863</v>
      </c>
      <c r="T650">
        <v>946</v>
      </c>
      <c r="U650">
        <v>7753</v>
      </c>
      <c r="V650">
        <f t="shared" si="42"/>
        <v>1</v>
      </c>
      <c r="W650" s="10">
        <f>SUMIFS(Tabel132[Cluster],Tabel132[ID],A650)</f>
        <v>0</v>
      </c>
      <c r="X650">
        <f t="shared" si="43"/>
        <v>0.53105561377149968</v>
      </c>
      <c r="Y650">
        <f t="shared" si="40"/>
        <v>7477.2222222222226</v>
      </c>
      <c r="Z650">
        <f t="shared" si="41"/>
        <v>6008.875</v>
      </c>
    </row>
    <row r="651" spans="1:26" x14ac:dyDescent="0.25">
      <c r="A651">
        <v>659</v>
      </c>
      <c r="B651" t="s">
        <v>930</v>
      </c>
      <c r="C651">
        <v>90800</v>
      </c>
      <c r="D651">
        <v>651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f t="shared" si="42"/>
        <v>0</v>
      </c>
      <c r="W651" s="10">
        <f>SUMIFS(Tabel132[Cluster],Tabel132[ID],A651)</f>
        <v>96</v>
      </c>
      <c r="X651" t="str">
        <f t="shared" si="43"/>
        <v/>
      </c>
      <c r="Y651">
        <f t="shared" si="40"/>
        <v>0</v>
      </c>
      <c r="Z651">
        <f t="shared" si="41"/>
        <v>0</v>
      </c>
    </row>
    <row r="652" spans="1:26" x14ac:dyDescent="0.25">
      <c r="A652">
        <v>660</v>
      </c>
      <c r="B652" t="s">
        <v>931</v>
      </c>
      <c r="C652">
        <v>71100</v>
      </c>
      <c r="D652">
        <v>103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f t="shared" si="42"/>
        <v>0</v>
      </c>
      <c r="W652" s="10">
        <f>SUMIFS(Tabel132[Cluster],Tabel132[ID],A652)</f>
        <v>83</v>
      </c>
      <c r="X652" t="str">
        <f t="shared" si="43"/>
        <v/>
      </c>
      <c r="Y652">
        <f t="shared" si="40"/>
        <v>0</v>
      </c>
      <c r="Z652">
        <f t="shared" si="41"/>
        <v>0</v>
      </c>
    </row>
    <row r="653" spans="1:26" x14ac:dyDescent="0.25">
      <c r="A653">
        <v>661</v>
      </c>
      <c r="B653" t="s">
        <v>324</v>
      </c>
      <c r="C653">
        <v>92500</v>
      </c>
      <c r="D653">
        <v>370</v>
      </c>
      <c r="E653">
        <v>9475</v>
      </c>
      <c r="F653">
        <v>3281</v>
      </c>
      <c r="G653">
        <v>1911</v>
      </c>
      <c r="H653">
        <v>1875</v>
      </c>
      <c r="I653">
        <v>49</v>
      </c>
      <c r="J653">
        <v>0</v>
      </c>
      <c r="K653">
        <v>0</v>
      </c>
      <c r="L653">
        <v>0</v>
      </c>
      <c r="M653">
        <v>0</v>
      </c>
      <c r="N653">
        <v>727</v>
      </c>
      <c r="O653">
        <v>3422</v>
      </c>
      <c r="P653">
        <v>0</v>
      </c>
      <c r="Q653">
        <v>3592</v>
      </c>
      <c r="R653">
        <v>0</v>
      </c>
      <c r="S653">
        <v>440</v>
      </c>
      <c r="T653">
        <v>0</v>
      </c>
      <c r="U653">
        <v>2224</v>
      </c>
      <c r="V653">
        <f t="shared" si="42"/>
        <v>1</v>
      </c>
      <c r="W653" s="10">
        <f>SUMIFS(Tabel132[Cluster],Tabel132[ID],A653)</f>
        <v>96</v>
      </c>
      <c r="X653">
        <f t="shared" si="43"/>
        <v>0.6615789549397677</v>
      </c>
      <c r="Y653">
        <f t="shared" si="40"/>
        <v>1843.4444444444443</v>
      </c>
      <c r="Z653">
        <f t="shared" si="41"/>
        <v>1300.625</v>
      </c>
    </row>
    <row r="654" spans="1:26" x14ac:dyDescent="0.25">
      <c r="A654">
        <v>662</v>
      </c>
      <c r="B654" t="s">
        <v>325</v>
      </c>
      <c r="C654">
        <v>9700</v>
      </c>
      <c r="D654">
        <v>1057</v>
      </c>
      <c r="E654">
        <v>1533</v>
      </c>
      <c r="F654">
        <v>406</v>
      </c>
      <c r="G654">
        <v>8</v>
      </c>
      <c r="H654">
        <v>316</v>
      </c>
      <c r="I654">
        <v>18</v>
      </c>
      <c r="J654">
        <v>126</v>
      </c>
      <c r="K654">
        <v>132</v>
      </c>
      <c r="L654">
        <v>244</v>
      </c>
      <c r="M654">
        <v>181</v>
      </c>
      <c r="N654">
        <v>317</v>
      </c>
      <c r="O654">
        <v>291</v>
      </c>
      <c r="P654">
        <v>133</v>
      </c>
      <c r="Q654">
        <v>8</v>
      </c>
      <c r="R654">
        <v>171</v>
      </c>
      <c r="S654">
        <v>238</v>
      </c>
      <c r="T654">
        <v>83</v>
      </c>
      <c r="U654">
        <v>328</v>
      </c>
      <c r="V654">
        <f t="shared" si="42"/>
        <v>1</v>
      </c>
      <c r="W654" s="10">
        <f>SUMIFS(Tabel132[Cluster],Tabel132[ID],A654)</f>
        <v>12</v>
      </c>
      <c r="X654">
        <f t="shared" si="43"/>
        <v>0.44839962598746719</v>
      </c>
      <c r="Y654">
        <f t="shared" si="40"/>
        <v>329.33333333333331</v>
      </c>
      <c r="Z654">
        <f t="shared" si="41"/>
        <v>196.125</v>
      </c>
    </row>
    <row r="655" spans="1:26" x14ac:dyDescent="0.25">
      <c r="A655">
        <v>663</v>
      </c>
      <c r="B655" t="s">
        <v>932</v>
      </c>
      <c r="C655">
        <v>35800</v>
      </c>
      <c r="D655">
        <v>647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f t="shared" si="42"/>
        <v>0</v>
      </c>
      <c r="W655" s="10">
        <f>SUMIFS(Tabel132[Cluster],Tabel132[ID],A655)</f>
        <v>45</v>
      </c>
      <c r="X655" t="str">
        <f t="shared" si="43"/>
        <v/>
      </c>
      <c r="Y655">
        <f t="shared" si="40"/>
        <v>0</v>
      </c>
      <c r="Z655">
        <f t="shared" si="41"/>
        <v>0</v>
      </c>
    </row>
    <row r="656" spans="1:26" x14ac:dyDescent="0.25">
      <c r="A656">
        <v>664</v>
      </c>
      <c r="B656" t="s">
        <v>933</v>
      </c>
      <c r="C656">
        <v>43200</v>
      </c>
      <c r="D656">
        <v>926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f t="shared" si="42"/>
        <v>0</v>
      </c>
      <c r="W656" s="10">
        <f>SUMIFS(Tabel132[Cluster],Tabel132[ID],A656)</f>
        <v>55</v>
      </c>
      <c r="X656" t="str">
        <f t="shared" si="43"/>
        <v/>
      </c>
      <c r="Y656">
        <f t="shared" si="40"/>
        <v>0</v>
      </c>
      <c r="Z656">
        <f t="shared" si="41"/>
        <v>0</v>
      </c>
    </row>
    <row r="657" spans="1:26" x14ac:dyDescent="0.25">
      <c r="A657">
        <v>665</v>
      </c>
      <c r="B657" t="s">
        <v>326</v>
      </c>
      <c r="C657">
        <v>97900</v>
      </c>
      <c r="D657">
        <v>21</v>
      </c>
      <c r="E657">
        <v>9658</v>
      </c>
      <c r="F657">
        <v>2296</v>
      </c>
      <c r="G657">
        <v>1117</v>
      </c>
      <c r="H657">
        <v>6929</v>
      </c>
      <c r="I657">
        <v>1409</v>
      </c>
      <c r="J657">
        <v>1308</v>
      </c>
      <c r="K657">
        <v>5230</v>
      </c>
      <c r="L657">
        <v>4594</v>
      </c>
      <c r="M657">
        <v>7550</v>
      </c>
      <c r="N657">
        <v>1273</v>
      </c>
      <c r="O657">
        <v>5451</v>
      </c>
      <c r="P657">
        <v>4655</v>
      </c>
      <c r="Q657">
        <v>1147</v>
      </c>
      <c r="R657">
        <v>3246</v>
      </c>
      <c r="S657">
        <v>9951</v>
      </c>
      <c r="T657">
        <v>2101</v>
      </c>
      <c r="U657">
        <v>1687</v>
      </c>
      <c r="V657">
        <f t="shared" si="42"/>
        <v>1</v>
      </c>
      <c r="W657" s="10">
        <f>SUMIFS(Tabel132[Cluster],Tabel132[ID],A657)</f>
        <v>0</v>
      </c>
      <c r="X657">
        <f t="shared" si="43"/>
        <v>0.61433661466297251</v>
      </c>
      <c r="Y657">
        <f t="shared" si="40"/>
        <v>4454.5555555555557</v>
      </c>
      <c r="Z657">
        <f t="shared" si="41"/>
        <v>3688.875</v>
      </c>
    </row>
    <row r="658" spans="1:26" x14ac:dyDescent="0.25">
      <c r="A658">
        <v>666</v>
      </c>
      <c r="B658" t="s">
        <v>934</v>
      </c>
      <c r="C658">
        <v>90900</v>
      </c>
      <c r="D658">
        <v>651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f t="shared" si="42"/>
        <v>0</v>
      </c>
      <c r="W658" s="10">
        <f>SUMIFS(Tabel132[Cluster],Tabel132[ID],A658)</f>
        <v>96</v>
      </c>
      <c r="X658" t="str">
        <f t="shared" si="43"/>
        <v/>
      </c>
      <c r="Y658">
        <f t="shared" si="40"/>
        <v>0</v>
      </c>
      <c r="Z658">
        <f t="shared" si="41"/>
        <v>0</v>
      </c>
    </row>
    <row r="659" spans="1:26" x14ac:dyDescent="0.25">
      <c r="A659">
        <v>667</v>
      </c>
      <c r="B659" t="s">
        <v>327</v>
      </c>
      <c r="C659">
        <v>800</v>
      </c>
      <c r="D659">
        <v>184</v>
      </c>
      <c r="E659">
        <v>1992</v>
      </c>
      <c r="F659">
        <v>861</v>
      </c>
      <c r="G659">
        <v>966</v>
      </c>
      <c r="H659">
        <v>442</v>
      </c>
      <c r="I659">
        <v>9</v>
      </c>
      <c r="J659">
        <v>738</v>
      </c>
      <c r="K659">
        <v>1847</v>
      </c>
      <c r="L659">
        <v>0</v>
      </c>
      <c r="M659">
        <v>641</v>
      </c>
      <c r="N659">
        <v>775</v>
      </c>
      <c r="O659">
        <v>231</v>
      </c>
      <c r="P659">
        <v>79</v>
      </c>
      <c r="Q659">
        <v>24</v>
      </c>
      <c r="R659">
        <v>8</v>
      </c>
      <c r="S659">
        <v>16</v>
      </c>
      <c r="T659">
        <v>0</v>
      </c>
      <c r="U659">
        <v>120</v>
      </c>
      <c r="V659">
        <f t="shared" si="42"/>
        <v>1</v>
      </c>
      <c r="W659" s="10">
        <f>SUMIFS(Tabel132[Cluster],Tabel132[ID],A659)</f>
        <v>1</v>
      </c>
      <c r="X659">
        <f t="shared" si="43"/>
        <v>2.1856308461255705E-2</v>
      </c>
      <c r="Y659">
        <f t="shared" si="40"/>
        <v>832.88888888888891</v>
      </c>
      <c r="Z659">
        <f t="shared" si="41"/>
        <v>156.625</v>
      </c>
    </row>
    <row r="660" spans="1:26" x14ac:dyDescent="0.25">
      <c r="A660">
        <v>668</v>
      </c>
      <c r="B660" t="s">
        <v>935</v>
      </c>
      <c r="C660">
        <v>72500</v>
      </c>
      <c r="D660">
        <v>830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f t="shared" si="42"/>
        <v>0</v>
      </c>
      <c r="W660" s="10">
        <f>SUMIFS(Tabel132[Cluster],Tabel132[ID],A660)</f>
        <v>83</v>
      </c>
      <c r="X660" t="str">
        <f t="shared" si="43"/>
        <v/>
      </c>
      <c r="Y660">
        <f t="shared" si="40"/>
        <v>0</v>
      </c>
      <c r="Z660">
        <f t="shared" si="41"/>
        <v>0</v>
      </c>
    </row>
    <row r="661" spans="1:26" x14ac:dyDescent="0.25">
      <c r="A661">
        <v>669</v>
      </c>
      <c r="B661" t="s">
        <v>936</v>
      </c>
      <c r="C661">
        <v>13400</v>
      </c>
      <c r="D661">
        <v>315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f t="shared" si="42"/>
        <v>0</v>
      </c>
      <c r="W661" s="10">
        <f>SUMIFS(Tabel132[Cluster],Tabel132[ID],A661)</f>
        <v>0</v>
      </c>
      <c r="X661" t="str">
        <f t="shared" si="43"/>
        <v/>
      </c>
      <c r="Y661">
        <f t="shared" si="40"/>
        <v>0</v>
      </c>
      <c r="Z661">
        <f t="shared" si="41"/>
        <v>0</v>
      </c>
    </row>
    <row r="662" spans="1:26" x14ac:dyDescent="0.25">
      <c r="A662">
        <v>670</v>
      </c>
      <c r="B662" t="s">
        <v>328</v>
      </c>
      <c r="C662">
        <v>7200</v>
      </c>
      <c r="D662">
        <v>361</v>
      </c>
      <c r="E662">
        <v>1511</v>
      </c>
      <c r="F662">
        <v>57</v>
      </c>
      <c r="G662">
        <v>1785</v>
      </c>
      <c r="H662">
        <v>2530</v>
      </c>
      <c r="I662">
        <v>821</v>
      </c>
      <c r="J662">
        <v>923</v>
      </c>
      <c r="K662">
        <v>2840</v>
      </c>
      <c r="L662">
        <v>58</v>
      </c>
      <c r="M662">
        <v>892</v>
      </c>
      <c r="N662">
        <v>902</v>
      </c>
      <c r="O662">
        <v>2867</v>
      </c>
      <c r="P662">
        <v>9878</v>
      </c>
      <c r="Q662">
        <v>71</v>
      </c>
      <c r="R662">
        <v>3781</v>
      </c>
      <c r="S662">
        <v>3100</v>
      </c>
      <c r="T662">
        <v>1265</v>
      </c>
      <c r="U662">
        <v>2819</v>
      </c>
      <c r="V662">
        <f t="shared" si="42"/>
        <v>1</v>
      </c>
      <c r="W662" s="10">
        <f>SUMIFS(Tabel132[Cluster],Tabel132[ID],A662)</f>
        <v>10</v>
      </c>
      <c r="X662">
        <f t="shared" si="43"/>
        <v>0.10781109891911365</v>
      </c>
      <c r="Y662">
        <f t="shared" si="40"/>
        <v>1268.5555555555557</v>
      </c>
      <c r="Z662">
        <f t="shared" si="41"/>
        <v>3085.375</v>
      </c>
    </row>
    <row r="663" spans="1:26" x14ac:dyDescent="0.25">
      <c r="A663">
        <v>671</v>
      </c>
      <c r="B663" t="s">
        <v>329</v>
      </c>
      <c r="C663">
        <v>25400</v>
      </c>
      <c r="D663">
        <v>894</v>
      </c>
      <c r="E663">
        <v>1036</v>
      </c>
      <c r="F663">
        <v>17</v>
      </c>
      <c r="G663">
        <v>290</v>
      </c>
      <c r="H663">
        <v>1123</v>
      </c>
      <c r="I663">
        <v>994</v>
      </c>
      <c r="J663">
        <v>667</v>
      </c>
      <c r="K663">
        <v>2187</v>
      </c>
      <c r="L663">
        <v>72</v>
      </c>
      <c r="M663">
        <v>704</v>
      </c>
      <c r="N663">
        <v>357</v>
      </c>
      <c r="O663">
        <v>3114</v>
      </c>
      <c r="P663">
        <v>3364</v>
      </c>
      <c r="Q663">
        <v>1606</v>
      </c>
      <c r="R663">
        <v>985</v>
      </c>
      <c r="S663">
        <v>508</v>
      </c>
      <c r="T663">
        <v>1631</v>
      </c>
      <c r="U663">
        <v>529</v>
      </c>
      <c r="V663">
        <f t="shared" si="42"/>
        <v>1</v>
      </c>
      <c r="W663" s="10">
        <f>SUMIFS(Tabel132[Cluster],Tabel132[ID],A663)</f>
        <v>33</v>
      </c>
      <c r="X663">
        <f t="shared" si="43"/>
        <v>0.13247265763522295</v>
      </c>
      <c r="Y663">
        <f t="shared" si="40"/>
        <v>787.77777777777783</v>
      </c>
      <c r="Z663">
        <f t="shared" si="41"/>
        <v>1511.75</v>
      </c>
    </row>
    <row r="664" spans="1:26" x14ac:dyDescent="0.25">
      <c r="A664">
        <v>672</v>
      </c>
      <c r="B664" t="s">
        <v>330</v>
      </c>
      <c r="C664">
        <v>48200</v>
      </c>
      <c r="D664">
        <v>485</v>
      </c>
      <c r="E664">
        <v>243382</v>
      </c>
      <c r="F664">
        <v>112336</v>
      </c>
      <c r="G664">
        <v>41961</v>
      </c>
      <c r="H664">
        <v>113402</v>
      </c>
      <c r="I664">
        <v>99622</v>
      </c>
      <c r="J664">
        <v>132208</v>
      </c>
      <c r="K664">
        <v>112021</v>
      </c>
      <c r="L664">
        <v>234040</v>
      </c>
      <c r="M664">
        <v>159329</v>
      </c>
      <c r="N664">
        <v>68460</v>
      </c>
      <c r="O664">
        <v>122272</v>
      </c>
      <c r="P664">
        <v>122740</v>
      </c>
      <c r="Q664">
        <v>35135</v>
      </c>
      <c r="R664">
        <v>124070</v>
      </c>
      <c r="S664">
        <v>104355</v>
      </c>
      <c r="T664">
        <v>79456</v>
      </c>
      <c r="U664">
        <v>150936</v>
      </c>
      <c r="V664">
        <f t="shared" si="42"/>
        <v>1</v>
      </c>
      <c r="W664" s="10">
        <f>SUMIFS(Tabel132[Cluster],Tabel132[ID],A664)</f>
        <v>63</v>
      </c>
      <c r="X664">
        <f t="shared" si="43"/>
        <v>0.16838927607038642</v>
      </c>
      <c r="Y664">
        <f t="shared" si="40"/>
        <v>138700.11111111112</v>
      </c>
      <c r="Z664">
        <f t="shared" si="41"/>
        <v>100928</v>
      </c>
    </row>
    <row r="665" spans="1:26" x14ac:dyDescent="0.25">
      <c r="A665">
        <v>673</v>
      </c>
      <c r="B665" t="s">
        <v>331</v>
      </c>
      <c r="C665">
        <v>114700</v>
      </c>
      <c r="D665">
        <v>46</v>
      </c>
      <c r="E665">
        <v>55</v>
      </c>
      <c r="F665">
        <v>0</v>
      </c>
      <c r="G665">
        <v>6</v>
      </c>
      <c r="H665">
        <v>0</v>
      </c>
      <c r="I665">
        <v>21</v>
      </c>
      <c r="J665">
        <v>11</v>
      </c>
      <c r="K665">
        <v>119</v>
      </c>
      <c r="L665">
        <v>73</v>
      </c>
      <c r="M665">
        <v>1</v>
      </c>
      <c r="N665">
        <v>1</v>
      </c>
      <c r="O665">
        <v>8</v>
      </c>
      <c r="P665">
        <v>9</v>
      </c>
      <c r="Q665">
        <v>0</v>
      </c>
      <c r="R665">
        <v>8</v>
      </c>
      <c r="S665">
        <v>0</v>
      </c>
      <c r="T665">
        <v>4</v>
      </c>
      <c r="U665">
        <v>3</v>
      </c>
      <c r="V665">
        <f t="shared" si="42"/>
        <v>1</v>
      </c>
      <c r="W665" s="10">
        <f>SUMIFS(Tabel132[Cluster],Tabel132[ID],A665)</f>
        <v>0</v>
      </c>
      <c r="X665">
        <f t="shared" si="43"/>
        <v>8.342351596589416E-2</v>
      </c>
      <c r="Y665">
        <f t="shared" si="40"/>
        <v>31.777777777777779</v>
      </c>
      <c r="Z665">
        <f t="shared" si="41"/>
        <v>4.125</v>
      </c>
    </row>
    <row r="666" spans="1:26" x14ac:dyDescent="0.25">
      <c r="A666">
        <v>674</v>
      </c>
      <c r="B666" t="s">
        <v>937</v>
      </c>
      <c r="C666">
        <v>91000</v>
      </c>
      <c r="D666">
        <v>651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f t="shared" si="42"/>
        <v>0</v>
      </c>
      <c r="W666" s="10">
        <f>SUMIFS(Tabel132[Cluster],Tabel132[ID],A666)</f>
        <v>96</v>
      </c>
      <c r="X666" t="str">
        <f t="shared" si="43"/>
        <v/>
      </c>
      <c r="Y666">
        <f t="shared" si="40"/>
        <v>0</v>
      </c>
      <c r="Z666">
        <f t="shared" si="41"/>
        <v>0</v>
      </c>
    </row>
    <row r="667" spans="1:26" x14ac:dyDescent="0.25">
      <c r="A667">
        <v>675</v>
      </c>
      <c r="B667" t="s">
        <v>332</v>
      </c>
      <c r="C667">
        <v>25000</v>
      </c>
      <c r="D667">
        <v>119</v>
      </c>
      <c r="E667">
        <v>2365</v>
      </c>
      <c r="F667">
        <v>971</v>
      </c>
      <c r="G667">
        <v>79</v>
      </c>
      <c r="H667">
        <v>311</v>
      </c>
      <c r="I667">
        <v>163</v>
      </c>
      <c r="J667">
        <v>297</v>
      </c>
      <c r="K667">
        <v>423</v>
      </c>
      <c r="L667">
        <v>560</v>
      </c>
      <c r="M667">
        <v>198</v>
      </c>
      <c r="N667">
        <v>686</v>
      </c>
      <c r="O667">
        <v>358</v>
      </c>
      <c r="P667">
        <v>286</v>
      </c>
      <c r="Q667">
        <v>11</v>
      </c>
      <c r="R667">
        <v>451</v>
      </c>
      <c r="S667">
        <v>319</v>
      </c>
      <c r="T667">
        <v>427</v>
      </c>
      <c r="U667">
        <v>931</v>
      </c>
      <c r="V667">
        <f t="shared" si="42"/>
        <v>1</v>
      </c>
      <c r="W667" s="10">
        <f>SUMIFS(Tabel132[Cluster],Tabel132[ID],A667)</f>
        <v>32</v>
      </c>
      <c r="X667">
        <f t="shared" si="43"/>
        <v>0.55510212894527444</v>
      </c>
      <c r="Y667">
        <f t="shared" si="40"/>
        <v>596.33333333333337</v>
      </c>
      <c r="Z667">
        <f t="shared" si="41"/>
        <v>433.625</v>
      </c>
    </row>
    <row r="668" spans="1:26" x14ac:dyDescent="0.25">
      <c r="A668">
        <v>676</v>
      </c>
      <c r="B668" t="s">
        <v>938</v>
      </c>
      <c r="C668">
        <v>72600</v>
      </c>
      <c r="D668">
        <v>830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f t="shared" si="42"/>
        <v>0</v>
      </c>
      <c r="W668" s="10">
        <f>SUMIFS(Tabel132[Cluster],Tabel132[ID],A668)</f>
        <v>83</v>
      </c>
      <c r="X668" t="str">
        <f t="shared" si="43"/>
        <v/>
      </c>
      <c r="Y668">
        <f t="shared" si="40"/>
        <v>0</v>
      </c>
      <c r="Z668">
        <f t="shared" si="41"/>
        <v>0</v>
      </c>
    </row>
    <row r="669" spans="1:26" x14ac:dyDescent="0.25">
      <c r="A669">
        <v>677</v>
      </c>
      <c r="B669" t="s">
        <v>939</v>
      </c>
      <c r="C669">
        <v>9800</v>
      </c>
      <c r="D669">
        <v>315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f t="shared" si="42"/>
        <v>0</v>
      </c>
      <c r="W669" s="10">
        <f>SUMIFS(Tabel132[Cluster],Tabel132[ID],A669)</f>
        <v>13</v>
      </c>
      <c r="X669" t="str">
        <f t="shared" si="43"/>
        <v/>
      </c>
      <c r="Y669">
        <f t="shared" si="40"/>
        <v>0</v>
      </c>
      <c r="Z669">
        <f t="shared" si="41"/>
        <v>0</v>
      </c>
    </row>
    <row r="670" spans="1:26" x14ac:dyDescent="0.25">
      <c r="A670">
        <v>678</v>
      </c>
      <c r="B670" t="s">
        <v>333</v>
      </c>
      <c r="C670">
        <v>10900</v>
      </c>
      <c r="D670">
        <v>1011</v>
      </c>
      <c r="E670">
        <v>1648</v>
      </c>
      <c r="F670">
        <v>1691</v>
      </c>
      <c r="G670">
        <v>3286</v>
      </c>
      <c r="H670">
        <v>1715</v>
      </c>
      <c r="I670">
        <v>210</v>
      </c>
      <c r="J670">
        <v>961</v>
      </c>
      <c r="K670">
        <v>4063</v>
      </c>
      <c r="L670">
        <v>3464</v>
      </c>
      <c r="M670">
        <v>1390</v>
      </c>
      <c r="N670">
        <v>984</v>
      </c>
      <c r="O670">
        <v>2812</v>
      </c>
      <c r="P670">
        <v>2634</v>
      </c>
      <c r="Q670">
        <v>1486</v>
      </c>
      <c r="R670">
        <v>2215</v>
      </c>
      <c r="S670">
        <v>3445</v>
      </c>
      <c r="T670">
        <v>1666</v>
      </c>
      <c r="U670">
        <v>3841</v>
      </c>
      <c r="V670">
        <f t="shared" si="42"/>
        <v>1</v>
      </c>
      <c r="W670" s="10">
        <f>SUMIFS(Tabel132[Cluster],Tabel132[ID],A670)</f>
        <v>14</v>
      </c>
      <c r="X670">
        <f t="shared" si="43"/>
        <v>0.55408459514389352</v>
      </c>
      <c r="Y670">
        <f t="shared" si="40"/>
        <v>2047.5555555555557</v>
      </c>
      <c r="Z670">
        <f t="shared" si="41"/>
        <v>2385.375</v>
      </c>
    </row>
    <row r="671" spans="1:26" x14ac:dyDescent="0.25">
      <c r="A671">
        <v>679</v>
      </c>
      <c r="B671" t="s">
        <v>940</v>
      </c>
      <c r="C671">
        <v>88400</v>
      </c>
      <c r="D671">
        <v>1117</v>
      </c>
      <c r="E671">
        <v>132</v>
      </c>
      <c r="F671">
        <v>0</v>
      </c>
      <c r="G671">
        <v>356</v>
      </c>
      <c r="H671">
        <v>0</v>
      </c>
      <c r="I671">
        <v>77</v>
      </c>
      <c r="J671">
        <v>1223</v>
      </c>
      <c r="K671">
        <v>1066</v>
      </c>
      <c r="L671">
        <v>14</v>
      </c>
      <c r="M671">
        <v>0</v>
      </c>
      <c r="N671">
        <v>9</v>
      </c>
      <c r="O671">
        <v>0</v>
      </c>
      <c r="P671">
        <v>0</v>
      </c>
      <c r="Q671">
        <v>0</v>
      </c>
      <c r="R671">
        <v>278</v>
      </c>
      <c r="S671">
        <v>0</v>
      </c>
      <c r="T671">
        <v>477</v>
      </c>
      <c r="U671">
        <v>1171</v>
      </c>
      <c r="V671">
        <f t="shared" si="42"/>
        <v>1</v>
      </c>
      <c r="W671" s="10">
        <f>SUMIFS(Tabel132[Cluster],Tabel132[ID],A671)</f>
        <v>95</v>
      </c>
      <c r="X671">
        <f t="shared" si="43"/>
        <v>0.73197269781038243</v>
      </c>
      <c r="Y671">
        <f t="shared" si="40"/>
        <v>318.66666666666669</v>
      </c>
      <c r="Z671">
        <f t="shared" si="41"/>
        <v>241.875</v>
      </c>
    </row>
    <row r="672" spans="1:26" x14ac:dyDescent="0.25">
      <c r="A672">
        <v>680</v>
      </c>
      <c r="B672" t="s">
        <v>334</v>
      </c>
      <c r="C672">
        <v>23200</v>
      </c>
      <c r="D672">
        <v>746</v>
      </c>
      <c r="E672">
        <v>43</v>
      </c>
      <c r="F672">
        <v>9</v>
      </c>
      <c r="G672">
        <v>0</v>
      </c>
      <c r="H672">
        <v>0</v>
      </c>
      <c r="I672">
        <v>0</v>
      </c>
      <c r="J672">
        <v>3</v>
      </c>
      <c r="K672">
        <v>2</v>
      </c>
      <c r="L672">
        <v>0</v>
      </c>
      <c r="M672">
        <v>5</v>
      </c>
      <c r="N672">
        <v>3</v>
      </c>
      <c r="O672">
        <v>9</v>
      </c>
      <c r="P672">
        <v>0</v>
      </c>
      <c r="Q672">
        <v>0</v>
      </c>
      <c r="R672">
        <v>2</v>
      </c>
      <c r="S672">
        <v>0</v>
      </c>
      <c r="T672">
        <v>1</v>
      </c>
      <c r="U672">
        <v>7</v>
      </c>
      <c r="V672">
        <f t="shared" si="42"/>
        <v>1</v>
      </c>
      <c r="W672" s="10">
        <f>SUMIFS(Tabel132[Cluster],Tabel132[ID],A672)</f>
        <v>29</v>
      </c>
      <c r="X672">
        <f t="shared" si="43"/>
        <v>0.42587657287381131</v>
      </c>
      <c r="Y672">
        <f t="shared" si="40"/>
        <v>6.8888888888888893</v>
      </c>
      <c r="Z672">
        <f t="shared" si="41"/>
        <v>2.75</v>
      </c>
    </row>
    <row r="673" spans="1:26" x14ac:dyDescent="0.25">
      <c r="A673">
        <v>681</v>
      </c>
      <c r="B673" t="s">
        <v>335</v>
      </c>
      <c r="C673">
        <v>114600</v>
      </c>
      <c r="D673">
        <v>46</v>
      </c>
      <c r="E673">
        <v>25</v>
      </c>
      <c r="F673">
        <v>0</v>
      </c>
      <c r="G673">
        <v>1</v>
      </c>
      <c r="H673">
        <v>0</v>
      </c>
      <c r="I673">
        <v>70</v>
      </c>
      <c r="J673">
        <v>2</v>
      </c>
      <c r="K673">
        <v>25</v>
      </c>
      <c r="L673">
        <v>33</v>
      </c>
      <c r="M673">
        <v>0</v>
      </c>
      <c r="N673">
        <v>0</v>
      </c>
      <c r="O673">
        <v>20</v>
      </c>
      <c r="P673">
        <v>0</v>
      </c>
      <c r="Q673">
        <v>0</v>
      </c>
      <c r="R673">
        <v>0</v>
      </c>
      <c r="S673">
        <v>0</v>
      </c>
      <c r="T673">
        <v>20</v>
      </c>
      <c r="U673">
        <v>3</v>
      </c>
      <c r="V673">
        <f t="shared" si="42"/>
        <v>1</v>
      </c>
      <c r="W673" s="10">
        <f>SUMIFS(Tabel132[Cluster],Tabel132[ID],A673)</f>
        <v>0</v>
      </c>
      <c r="X673">
        <f t="shared" si="43"/>
        <v>0.20263875484408431</v>
      </c>
      <c r="Y673">
        <f t="shared" si="40"/>
        <v>17.333333333333332</v>
      </c>
      <c r="Z673">
        <f t="shared" si="41"/>
        <v>5.375</v>
      </c>
    </row>
    <row r="674" spans="1:26" x14ac:dyDescent="0.25">
      <c r="A674">
        <v>682</v>
      </c>
      <c r="B674" t="s">
        <v>941</v>
      </c>
      <c r="C674">
        <v>91100</v>
      </c>
      <c r="D674">
        <v>651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f t="shared" si="42"/>
        <v>0</v>
      </c>
      <c r="W674" s="10">
        <f>SUMIFS(Tabel132[Cluster],Tabel132[ID],A674)</f>
        <v>96</v>
      </c>
      <c r="X674" t="str">
        <f t="shared" si="43"/>
        <v/>
      </c>
      <c r="Y674">
        <f t="shared" si="40"/>
        <v>0</v>
      </c>
      <c r="Z674">
        <f t="shared" si="41"/>
        <v>0</v>
      </c>
    </row>
    <row r="675" spans="1:26" x14ac:dyDescent="0.25">
      <c r="A675">
        <v>683</v>
      </c>
      <c r="B675" t="s">
        <v>942</v>
      </c>
      <c r="C675">
        <v>27700</v>
      </c>
      <c r="D675">
        <v>22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f t="shared" si="42"/>
        <v>0</v>
      </c>
      <c r="W675" s="10">
        <f>SUMIFS(Tabel132[Cluster],Tabel132[ID],A675)</f>
        <v>0</v>
      </c>
      <c r="X675" t="str">
        <f t="shared" si="43"/>
        <v/>
      </c>
      <c r="Y675">
        <f t="shared" si="40"/>
        <v>0</v>
      </c>
      <c r="Z675">
        <f t="shared" si="41"/>
        <v>0</v>
      </c>
    </row>
    <row r="676" spans="1:26" x14ac:dyDescent="0.25">
      <c r="A676">
        <v>684</v>
      </c>
      <c r="B676" t="s">
        <v>943</v>
      </c>
      <c r="C676">
        <v>72700</v>
      </c>
      <c r="D676">
        <v>830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f t="shared" si="42"/>
        <v>0</v>
      </c>
      <c r="W676" s="10">
        <f>SUMIFS(Tabel132[Cluster],Tabel132[ID],A676)</f>
        <v>83</v>
      </c>
      <c r="X676" t="str">
        <f t="shared" si="43"/>
        <v/>
      </c>
      <c r="Y676">
        <f t="shared" si="40"/>
        <v>0</v>
      </c>
      <c r="Z676">
        <f t="shared" si="41"/>
        <v>0</v>
      </c>
    </row>
    <row r="677" spans="1:26" x14ac:dyDescent="0.25">
      <c r="A677">
        <v>685</v>
      </c>
      <c r="B677" t="s">
        <v>336</v>
      </c>
      <c r="C677">
        <v>63900</v>
      </c>
      <c r="D677">
        <v>637</v>
      </c>
      <c r="E677">
        <v>5433</v>
      </c>
      <c r="F677">
        <v>1619</v>
      </c>
      <c r="G677">
        <v>67</v>
      </c>
      <c r="H677">
        <v>467</v>
      </c>
      <c r="I677">
        <v>743</v>
      </c>
      <c r="J677">
        <v>4819</v>
      </c>
      <c r="K677">
        <v>3660</v>
      </c>
      <c r="L677">
        <v>8187</v>
      </c>
      <c r="M677">
        <v>2269</v>
      </c>
      <c r="N677">
        <v>209</v>
      </c>
      <c r="O677">
        <v>4864</v>
      </c>
      <c r="P677">
        <v>4111</v>
      </c>
      <c r="Q677">
        <v>0</v>
      </c>
      <c r="R677">
        <v>4439</v>
      </c>
      <c r="S677">
        <v>36</v>
      </c>
      <c r="T677">
        <v>577</v>
      </c>
      <c r="U677">
        <v>3018</v>
      </c>
      <c r="V677">
        <f t="shared" si="42"/>
        <v>1</v>
      </c>
      <c r="W677" s="10">
        <f>SUMIFS(Tabel132[Cluster],Tabel132[ID],A677)</f>
        <v>76</v>
      </c>
      <c r="X677">
        <f t="shared" si="43"/>
        <v>0.47873018443978088</v>
      </c>
      <c r="Y677">
        <f t="shared" si="40"/>
        <v>3029.3333333333335</v>
      </c>
      <c r="Z677">
        <f t="shared" si="41"/>
        <v>2156.75</v>
      </c>
    </row>
    <row r="678" spans="1:26" x14ac:dyDescent="0.25">
      <c r="A678">
        <v>686</v>
      </c>
      <c r="B678" t="s">
        <v>944</v>
      </c>
      <c r="C678">
        <v>3300</v>
      </c>
      <c r="D678">
        <v>322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f t="shared" si="42"/>
        <v>0</v>
      </c>
      <c r="W678" s="10">
        <f>SUMIFS(Tabel132[Cluster],Tabel132[ID],A678)</f>
        <v>0</v>
      </c>
      <c r="X678" t="str">
        <f t="shared" si="43"/>
        <v/>
      </c>
      <c r="Y678">
        <f t="shared" si="40"/>
        <v>0</v>
      </c>
      <c r="Z678">
        <f t="shared" si="41"/>
        <v>0</v>
      </c>
    </row>
    <row r="679" spans="1:26" x14ac:dyDescent="0.25">
      <c r="A679">
        <v>687</v>
      </c>
      <c r="B679" t="s">
        <v>337</v>
      </c>
      <c r="C679">
        <v>27000</v>
      </c>
      <c r="D679">
        <v>886</v>
      </c>
      <c r="E679">
        <v>1942</v>
      </c>
      <c r="F679">
        <v>34</v>
      </c>
      <c r="G679">
        <v>5651</v>
      </c>
      <c r="H679">
        <v>383</v>
      </c>
      <c r="I679">
        <v>1402</v>
      </c>
      <c r="J679">
        <v>3198</v>
      </c>
      <c r="K679">
        <v>5448</v>
      </c>
      <c r="L679">
        <v>69</v>
      </c>
      <c r="M679">
        <v>687</v>
      </c>
      <c r="N679">
        <v>2890</v>
      </c>
      <c r="O679">
        <v>11242</v>
      </c>
      <c r="P679">
        <v>1537</v>
      </c>
      <c r="Q679">
        <v>418</v>
      </c>
      <c r="R679">
        <v>5197</v>
      </c>
      <c r="S679">
        <v>2032</v>
      </c>
      <c r="T679">
        <v>4675</v>
      </c>
      <c r="U679">
        <v>9396</v>
      </c>
      <c r="V679">
        <f t="shared" si="42"/>
        <v>1</v>
      </c>
      <c r="W679" s="10">
        <f>SUMIFS(Tabel132[Cluster],Tabel132[ID],A679)</f>
        <v>35</v>
      </c>
      <c r="X679">
        <f t="shared" si="43"/>
        <v>0.10535890743947701</v>
      </c>
      <c r="Y679">
        <f t="shared" si="40"/>
        <v>2090.4444444444443</v>
      </c>
      <c r="Z679">
        <f t="shared" si="41"/>
        <v>4673.375</v>
      </c>
    </row>
    <row r="680" spans="1:26" x14ac:dyDescent="0.25">
      <c r="A680">
        <v>688</v>
      </c>
      <c r="B680" t="s">
        <v>945</v>
      </c>
      <c r="C680">
        <v>300</v>
      </c>
      <c r="D680">
        <v>567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f t="shared" si="42"/>
        <v>0</v>
      </c>
      <c r="W680" s="10">
        <f>SUMIFS(Tabel132[Cluster],Tabel132[ID],A680)</f>
        <v>0</v>
      </c>
      <c r="X680" t="str">
        <f t="shared" si="43"/>
        <v/>
      </c>
      <c r="Y680">
        <f t="shared" si="40"/>
        <v>0</v>
      </c>
      <c r="Z680">
        <f t="shared" si="41"/>
        <v>0</v>
      </c>
    </row>
    <row r="681" spans="1:26" x14ac:dyDescent="0.25">
      <c r="A681">
        <v>689</v>
      </c>
      <c r="B681" t="s">
        <v>338</v>
      </c>
      <c r="C681">
        <v>73900</v>
      </c>
      <c r="D681">
        <v>141</v>
      </c>
      <c r="E681">
        <v>39</v>
      </c>
      <c r="F681">
        <v>156</v>
      </c>
      <c r="G681">
        <v>0</v>
      </c>
      <c r="H681">
        <v>0</v>
      </c>
      <c r="I681">
        <v>180</v>
      </c>
      <c r="J681">
        <v>98</v>
      </c>
      <c r="K681">
        <v>185</v>
      </c>
      <c r="L681">
        <v>260</v>
      </c>
      <c r="M681">
        <v>42</v>
      </c>
      <c r="N681">
        <v>20</v>
      </c>
      <c r="O681">
        <v>84</v>
      </c>
      <c r="P681">
        <v>222</v>
      </c>
      <c r="Q681">
        <v>0</v>
      </c>
      <c r="R681">
        <v>42</v>
      </c>
      <c r="S681">
        <v>30</v>
      </c>
      <c r="T681">
        <v>48</v>
      </c>
      <c r="U681">
        <v>208</v>
      </c>
      <c r="V681">
        <f t="shared" si="42"/>
        <v>1</v>
      </c>
      <c r="W681" s="10">
        <f>SUMIFS(Tabel132[Cluster],Tabel132[ID],A681)</f>
        <v>83</v>
      </c>
      <c r="X681">
        <f t="shared" si="43"/>
        <v>0.57580835871862313</v>
      </c>
      <c r="Y681">
        <f t="shared" si="40"/>
        <v>106.66666666666667</v>
      </c>
      <c r="Z681">
        <f t="shared" si="41"/>
        <v>81.75</v>
      </c>
    </row>
    <row r="682" spans="1:26" x14ac:dyDescent="0.25">
      <c r="A682">
        <v>690</v>
      </c>
      <c r="B682" t="s">
        <v>339</v>
      </c>
      <c r="C682">
        <v>114500</v>
      </c>
      <c r="D682">
        <v>46</v>
      </c>
      <c r="E682">
        <v>549</v>
      </c>
      <c r="F682">
        <v>61</v>
      </c>
      <c r="G682">
        <v>64</v>
      </c>
      <c r="H682">
        <v>0</v>
      </c>
      <c r="I682">
        <v>421</v>
      </c>
      <c r="J682">
        <v>369</v>
      </c>
      <c r="K682">
        <v>147</v>
      </c>
      <c r="L682">
        <v>516</v>
      </c>
      <c r="M682">
        <v>0</v>
      </c>
      <c r="N682">
        <v>3</v>
      </c>
      <c r="O682">
        <v>616</v>
      </c>
      <c r="P682">
        <v>0</v>
      </c>
      <c r="Q682">
        <v>0</v>
      </c>
      <c r="R682">
        <v>13</v>
      </c>
      <c r="S682">
        <v>0</v>
      </c>
      <c r="T682">
        <v>75</v>
      </c>
      <c r="U682">
        <v>80</v>
      </c>
      <c r="V682">
        <f t="shared" si="42"/>
        <v>1</v>
      </c>
      <c r="W682" s="10">
        <f>SUMIFS(Tabel132[Cluster],Tabel132[ID],A682)</f>
        <v>0</v>
      </c>
      <c r="X682">
        <f t="shared" si="43"/>
        <v>0.21521506779735</v>
      </c>
      <c r="Y682">
        <f t="shared" si="40"/>
        <v>236.33333333333334</v>
      </c>
      <c r="Z682">
        <f t="shared" si="41"/>
        <v>98.375</v>
      </c>
    </row>
    <row r="683" spans="1:26" x14ac:dyDescent="0.25">
      <c r="A683">
        <v>691</v>
      </c>
      <c r="B683" t="s">
        <v>946</v>
      </c>
      <c r="C683">
        <v>91200</v>
      </c>
      <c r="D683">
        <v>651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f t="shared" si="42"/>
        <v>0</v>
      </c>
      <c r="W683" s="10">
        <f>SUMIFS(Tabel132[Cluster],Tabel132[ID],A683)</f>
        <v>96</v>
      </c>
      <c r="X683" t="str">
        <f t="shared" si="43"/>
        <v/>
      </c>
      <c r="Y683">
        <f t="shared" si="40"/>
        <v>0</v>
      </c>
      <c r="Z683">
        <f t="shared" si="41"/>
        <v>0</v>
      </c>
    </row>
    <row r="684" spans="1:26" x14ac:dyDescent="0.25">
      <c r="A684">
        <v>692</v>
      </c>
      <c r="B684" t="s">
        <v>340</v>
      </c>
      <c r="C684">
        <v>29100</v>
      </c>
      <c r="D684">
        <v>922</v>
      </c>
      <c r="E684">
        <v>12753</v>
      </c>
      <c r="F684">
        <v>1733</v>
      </c>
      <c r="G684">
        <v>3486</v>
      </c>
      <c r="H684">
        <v>1154</v>
      </c>
      <c r="I684">
        <v>3064</v>
      </c>
      <c r="J684">
        <v>1152</v>
      </c>
      <c r="K684">
        <v>1465</v>
      </c>
      <c r="L684">
        <v>6336</v>
      </c>
      <c r="M684">
        <v>2170</v>
      </c>
      <c r="N684">
        <v>2703</v>
      </c>
      <c r="O684">
        <v>1480</v>
      </c>
      <c r="P684">
        <v>2360</v>
      </c>
      <c r="Q684">
        <v>2423</v>
      </c>
      <c r="R684">
        <v>1775</v>
      </c>
      <c r="S684">
        <v>3246</v>
      </c>
      <c r="T684">
        <v>976</v>
      </c>
      <c r="U684">
        <v>2653</v>
      </c>
      <c r="V684">
        <f t="shared" si="42"/>
        <v>1</v>
      </c>
      <c r="W684" s="10">
        <f>SUMIFS(Tabel132[Cluster],Tabel132[ID],A684)</f>
        <v>37</v>
      </c>
      <c r="X684">
        <f t="shared" si="43"/>
        <v>0.28732169248981215</v>
      </c>
      <c r="Y684">
        <f t="shared" si="40"/>
        <v>3701.4444444444443</v>
      </c>
      <c r="Z684">
        <f t="shared" si="41"/>
        <v>2202</v>
      </c>
    </row>
    <row r="685" spans="1:26" x14ac:dyDescent="0.25">
      <c r="A685">
        <v>693</v>
      </c>
      <c r="B685" t="s">
        <v>341</v>
      </c>
      <c r="C685">
        <v>76700</v>
      </c>
      <c r="D685">
        <v>467</v>
      </c>
      <c r="E685">
        <v>885</v>
      </c>
      <c r="F685">
        <v>23</v>
      </c>
      <c r="G685">
        <v>327</v>
      </c>
      <c r="H685">
        <v>387</v>
      </c>
      <c r="I685">
        <v>1078</v>
      </c>
      <c r="J685">
        <v>177</v>
      </c>
      <c r="K685">
        <v>563</v>
      </c>
      <c r="L685">
        <v>806</v>
      </c>
      <c r="M685">
        <v>367</v>
      </c>
      <c r="N685">
        <v>4</v>
      </c>
      <c r="O685">
        <v>614</v>
      </c>
      <c r="P685">
        <v>142</v>
      </c>
      <c r="Q685">
        <v>0</v>
      </c>
      <c r="R685">
        <v>18</v>
      </c>
      <c r="S685">
        <v>0</v>
      </c>
      <c r="T685">
        <v>1018</v>
      </c>
      <c r="U685">
        <v>385</v>
      </c>
      <c r="V685">
        <f t="shared" si="42"/>
        <v>1</v>
      </c>
      <c r="W685" s="10">
        <f>SUMIFS(Tabel132[Cluster],Tabel132[ID],A685)</f>
        <v>84</v>
      </c>
      <c r="X685">
        <f t="shared" si="43"/>
        <v>0.19188322669466357</v>
      </c>
      <c r="Y685">
        <f t="shared" si="40"/>
        <v>512.55555555555554</v>
      </c>
      <c r="Z685">
        <f t="shared" si="41"/>
        <v>272.625</v>
      </c>
    </row>
    <row r="686" spans="1:26" x14ac:dyDescent="0.25">
      <c r="A686">
        <v>694</v>
      </c>
      <c r="B686" t="s">
        <v>342</v>
      </c>
      <c r="C686">
        <v>24800</v>
      </c>
      <c r="D686">
        <v>119</v>
      </c>
      <c r="E686">
        <v>12762</v>
      </c>
      <c r="F686">
        <v>2868</v>
      </c>
      <c r="G686">
        <v>2082</v>
      </c>
      <c r="H686">
        <v>3392</v>
      </c>
      <c r="I686">
        <v>2257</v>
      </c>
      <c r="J686">
        <v>5511</v>
      </c>
      <c r="K686">
        <v>3605</v>
      </c>
      <c r="L686">
        <v>4171</v>
      </c>
      <c r="M686">
        <v>3914</v>
      </c>
      <c r="N686">
        <v>884</v>
      </c>
      <c r="O686">
        <v>2949</v>
      </c>
      <c r="P686">
        <v>1940</v>
      </c>
      <c r="Q686">
        <v>1698</v>
      </c>
      <c r="R686">
        <v>6106</v>
      </c>
      <c r="S686">
        <v>3106</v>
      </c>
      <c r="T686">
        <v>1474</v>
      </c>
      <c r="U686">
        <v>2181</v>
      </c>
      <c r="V686">
        <f t="shared" si="42"/>
        <v>1</v>
      </c>
      <c r="W686" s="10">
        <f>SUMIFS(Tabel132[Cluster],Tabel132[ID],A686)</f>
        <v>32</v>
      </c>
      <c r="X686">
        <f t="shared" si="43"/>
        <v>0.14472999181147458</v>
      </c>
      <c r="Y686">
        <f t="shared" si="40"/>
        <v>4506.8888888888887</v>
      </c>
      <c r="Z686">
        <f t="shared" si="41"/>
        <v>2542.25</v>
      </c>
    </row>
    <row r="687" spans="1:26" x14ac:dyDescent="0.25">
      <c r="A687">
        <v>695</v>
      </c>
      <c r="B687" t="s">
        <v>947</v>
      </c>
      <c r="C687">
        <v>400</v>
      </c>
      <c r="D687">
        <v>688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f t="shared" si="42"/>
        <v>0</v>
      </c>
      <c r="W687" s="10">
        <f>SUMIFS(Tabel132[Cluster],Tabel132[ID],A687)</f>
        <v>0</v>
      </c>
      <c r="X687" t="str">
        <f t="shared" si="43"/>
        <v/>
      </c>
      <c r="Y687">
        <f t="shared" si="40"/>
        <v>0</v>
      </c>
      <c r="Z687">
        <f t="shared" si="41"/>
        <v>0</v>
      </c>
    </row>
    <row r="688" spans="1:26" x14ac:dyDescent="0.25">
      <c r="A688">
        <v>696</v>
      </c>
      <c r="B688" t="s">
        <v>343</v>
      </c>
      <c r="C688">
        <v>12100</v>
      </c>
      <c r="D688">
        <v>1027</v>
      </c>
      <c r="E688">
        <v>118</v>
      </c>
      <c r="F688">
        <v>0</v>
      </c>
      <c r="G688">
        <v>54</v>
      </c>
      <c r="H688">
        <v>136</v>
      </c>
      <c r="I688">
        <v>127</v>
      </c>
      <c r="J688">
        <v>143</v>
      </c>
      <c r="K688">
        <v>305</v>
      </c>
      <c r="L688">
        <v>51</v>
      </c>
      <c r="M688">
        <v>212</v>
      </c>
      <c r="N688">
        <v>63</v>
      </c>
      <c r="O688">
        <v>245</v>
      </c>
      <c r="P688">
        <v>162</v>
      </c>
      <c r="Q688">
        <v>119</v>
      </c>
      <c r="R688">
        <v>140</v>
      </c>
      <c r="S688">
        <v>389</v>
      </c>
      <c r="T688">
        <v>198</v>
      </c>
      <c r="U688">
        <v>182</v>
      </c>
      <c r="V688">
        <f t="shared" si="42"/>
        <v>1</v>
      </c>
      <c r="W688" s="10">
        <f>SUMIFS(Tabel132[Cluster],Tabel132[ID],A688)</f>
        <v>15</v>
      </c>
      <c r="X688">
        <f t="shared" si="43"/>
        <v>0.21121266201528605</v>
      </c>
      <c r="Y688">
        <f t="shared" si="40"/>
        <v>127.33333333333333</v>
      </c>
      <c r="Z688">
        <f t="shared" si="41"/>
        <v>187.25</v>
      </c>
    </row>
    <row r="689" spans="1:26" x14ac:dyDescent="0.25">
      <c r="A689">
        <v>697</v>
      </c>
      <c r="B689" t="s">
        <v>344</v>
      </c>
      <c r="C689">
        <v>103000</v>
      </c>
      <c r="D689">
        <v>932</v>
      </c>
      <c r="E689">
        <v>4839</v>
      </c>
      <c r="F689">
        <v>391</v>
      </c>
      <c r="G689">
        <v>173</v>
      </c>
      <c r="H689">
        <v>67</v>
      </c>
      <c r="I689">
        <v>1686</v>
      </c>
      <c r="J689">
        <v>1750</v>
      </c>
      <c r="K689">
        <v>3526</v>
      </c>
      <c r="L689">
        <v>2485</v>
      </c>
      <c r="M689">
        <v>591</v>
      </c>
      <c r="N689">
        <v>140</v>
      </c>
      <c r="O689">
        <v>1470</v>
      </c>
      <c r="P689">
        <v>1850</v>
      </c>
      <c r="Q689">
        <v>11</v>
      </c>
      <c r="R689">
        <v>2648</v>
      </c>
      <c r="S689">
        <v>157</v>
      </c>
      <c r="T689">
        <v>96</v>
      </c>
      <c r="U689">
        <v>355</v>
      </c>
      <c r="V689">
        <f t="shared" si="42"/>
        <v>1</v>
      </c>
      <c r="W689" s="10">
        <f>SUMIFS(Tabel132[Cluster],Tabel132[ID],A689)</f>
        <v>0</v>
      </c>
      <c r="X689">
        <f t="shared" si="43"/>
        <v>0.21026314574431038</v>
      </c>
      <c r="Y689">
        <f t="shared" si="40"/>
        <v>1723.1111111111111</v>
      </c>
      <c r="Z689">
        <f t="shared" si="41"/>
        <v>840.875</v>
      </c>
    </row>
    <row r="690" spans="1:26" x14ac:dyDescent="0.25">
      <c r="A690">
        <v>698</v>
      </c>
      <c r="B690" t="s">
        <v>345</v>
      </c>
      <c r="C690">
        <v>29900</v>
      </c>
      <c r="D690">
        <v>695</v>
      </c>
      <c r="E690">
        <v>44181</v>
      </c>
      <c r="F690">
        <v>13321</v>
      </c>
      <c r="G690">
        <v>8490</v>
      </c>
      <c r="H690">
        <v>13345</v>
      </c>
      <c r="I690">
        <v>10787</v>
      </c>
      <c r="J690">
        <v>14494</v>
      </c>
      <c r="K690">
        <v>15573</v>
      </c>
      <c r="L690">
        <v>15553</v>
      </c>
      <c r="M690">
        <v>20375</v>
      </c>
      <c r="N690">
        <v>5683</v>
      </c>
      <c r="O690">
        <v>19231</v>
      </c>
      <c r="P690">
        <v>19312</v>
      </c>
      <c r="Q690">
        <v>6894</v>
      </c>
      <c r="R690">
        <v>16562</v>
      </c>
      <c r="S690">
        <v>14486</v>
      </c>
      <c r="T690">
        <v>9761</v>
      </c>
      <c r="U690">
        <v>9316</v>
      </c>
      <c r="V690">
        <f t="shared" si="42"/>
        <v>1</v>
      </c>
      <c r="W690" s="10">
        <f>SUMIFS(Tabel132[Cluster],Tabel132[ID],A690)</f>
        <v>39</v>
      </c>
      <c r="X690">
        <f t="shared" si="43"/>
        <v>0.27834950293298349</v>
      </c>
      <c r="Y690">
        <f t="shared" si="40"/>
        <v>17346.555555555555</v>
      </c>
      <c r="Z690">
        <f t="shared" si="41"/>
        <v>12655.625</v>
      </c>
    </row>
    <row r="691" spans="1:26" x14ac:dyDescent="0.25">
      <c r="A691">
        <v>699</v>
      </c>
      <c r="B691" t="s">
        <v>948</v>
      </c>
      <c r="C691">
        <v>25100</v>
      </c>
      <c r="D691">
        <v>119</v>
      </c>
      <c r="E691">
        <v>7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f t="shared" si="42"/>
        <v>1</v>
      </c>
      <c r="W691" s="10">
        <f>SUMIFS(Tabel132[Cluster],Tabel132[ID],A691)</f>
        <v>32</v>
      </c>
      <c r="X691">
        <f t="shared" si="43"/>
        <v>0.2964102624677909</v>
      </c>
      <c r="Y691">
        <f t="shared" si="40"/>
        <v>0.88888888888888884</v>
      </c>
      <c r="Z691">
        <f t="shared" si="41"/>
        <v>0</v>
      </c>
    </row>
    <row r="692" spans="1:26" x14ac:dyDescent="0.25">
      <c r="A692">
        <v>700</v>
      </c>
      <c r="B692" t="s">
        <v>949</v>
      </c>
      <c r="C692">
        <v>74200</v>
      </c>
      <c r="D692">
        <v>88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f t="shared" si="42"/>
        <v>0</v>
      </c>
      <c r="W692" s="10">
        <f>SUMIFS(Tabel132[Cluster],Tabel132[ID],A692)</f>
        <v>84</v>
      </c>
      <c r="X692" t="str">
        <f t="shared" si="43"/>
        <v/>
      </c>
      <c r="Y692">
        <f t="shared" si="40"/>
        <v>0</v>
      </c>
      <c r="Z692">
        <f t="shared" si="41"/>
        <v>0</v>
      </c>
    </row>
    <row r="693" spans="1:26" x14ac:dyDescent="0.25">
      <c r="A693">
        <v>701</v>
      </c>
      <c r="B693" t="s">
        <v>950</v>
      </c>
      <c r="C693">
        <v>95900</v>
      </c>
      <c r="D693">
        <v>370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f t="shared" si="42"/>
        <v>0</v>
      </c>
      <c r="W693" s="10">
        <f>SUMIFS(Tabel132[Cluster],Tabel132[ID],A693)</f>
        <v>96</v>
      </c>
      <c r="X693" t="str">
        <f t="shared" si="43"/>
        <v/>
      </c>
      <c r="Y693">
        <f t="shared" si="40"/>
        <v>0</v>
      </c>
      <c r="Z693">
        <f t="shared" si="41"/>
        <v>0</v>
      </c>
    </row>
    <row r="694" spans="1:26" x14ac:dyDescent="0.25">
      <c r="A694">
        <v>702</v>
      </c>
      <c r="B694" t="s">
        <v>346</v>
      </c>
      <c r="C694">
        <v>3900</v>
      </c>
      <c r="D694">
        <v>353</v>
      </c>
      <c r="E694">
        <v>17546</v>
      </c>
      <c r="F694">
        <v>78</v>
      </c>
      <c r="G694">
        <v>89</v>
      </c>
      <c r="H694">
        <v>298</v>
      </c>
      <c r="I694">
        <v>485</v>
      </c>
      <c r="J694">
        <v>8856</v>
      </c>
      <c r="K694">
        <v>2496</v>
      </c>
      <c r="L694">
        <v>26197</v>
      </c>
      <c r="M694">
        <v>14781</v>
      </c>
      <c r="N694">
        <v>5907</v>
      </c>
      <c r="O694">
        <v>6830</v>
      </c>
      <c r="P694">
        <v>4899</v>
      </c>
      <c r="Q694">
        <v>360</v>
      </c>
      <c r="R694">
        <v>6141</v>
      </c>
      <c r="S694">
        <v>760</v>
      </c>
      <c r="T694">
        <v>3387</v>
      </c>
      <c r="U694">
        <v>5521</v>
      </c>
      <c r="V694">
        <f t="shared" si="42"/>
        <v>1</v>
      </c>
      <c r="W694" s="10">
        <f>SUMIFS(Tabel132[Cluster],Tabel132[ID],A694)</f>
        <v>5</v>
      </c>
      <c r="X694">
        <f t="shared" si="43"/>
        <v>0.31583116805963141</v>
      </c>
      <c r="Y694">
        <f t="shared" si="40"/>
        <v>7869.5555555555557</v>
      </c>
      <c r="Z694">
        <f t="shared" si="41"/>
        <v>4225.625</v>
      </c>
    </row>
    <row r="695" spans="1:26" x14ac:dyDescent="0.25">
      <c r="A695">
        <v>703</v>
      </c>
      <c r="B695" t="s">
        <v>347</v>
      </c>
      <c r="C695">
        <v>46400</v>
      </c>
      <c r="D695">
        <v>688</v>
      </c>
      <c r="E695">
        <v>31648</v>
      </c>
      <c r="F695">
        <v>6548</v>
      </c>
      <c r="G695">
        <v>1787</v>
      </c>
      <c r="H695">
        <v>3521</v>
      </c>
      <c r="I695">
        <v>6112</v>
      </c>
      <c r="J695">
        <v>4528</v>
      </c>
      <c r="K695">
        <v>3360</v>
      </c>
      <c r="L695">
        <v>12527</v>
      </c>
      <c r="M695">
        <v>5585</v>
      </c>
      <c r="N695">
        <v>2483</v>
      </c>
      <c r="O695">
        <v>4039</v>
      </c>
      <c r="P695">
        <v>5283</v>
      </c>
      <c r="Q695">
        <v>771</v>
      </c>
      <c r="R695">
        <v>9504</v>
      </c>
      <c r="S695">
        <v>3347</v>
      </c>
      <c r="T695">
        <v>4638</v>
      </c>
      <c r="U695">
        <v>3613</v>
      </c>
      <c r="V695">
        <f t="shared" si="42"/>
        <v>1</v>
      </c>
      <c r="W695" s="10">
        <f>SUMIFS(Tabel132[Cluster],Tabel132[ID],A695)</f>
        <v>61</v>
      </c>
      <c r="X695">
        <f t="shared" si="43"/>
        <v>0.23440702835324925</v>
      </c>
      <c r="Y695">
        <f t="shared" si="40"/>
        <v>8401.7777777777774</v>
      </c>
      <c r="Z695">
        <f t="shared" si="41"/>
        <v>4209.75</v>
      </c>
    </row>
    <row r="696" spans="1:26" x14ac:dyDescent="0.25">
      <c r="A696">
        <v>704</v>
      </c>
      <c r="B696" t="s">
        <v>348</v>
      </c>
      <c r="C696">
        <v>24700</v>
      </c>
      <c r="D696">
        <v>119</v>
      </c>
      <c r="E696">
        <v>7539</v>
      </c>
      <c r="F696">
        <v>2454</v>
      </c>
      <c r="G696">
        <v>1156</v>
      </c>
      <c r="H696">
        <v>7013</v>
      </c>
      <c r="I696">
        <v>1091</v>
      </c>
      <c r="J696">
        <v>3945</v>
      </c>
      <c r="K696">
        <v>4653</v>
      </c>
      <c r="L696">
        <v>2945</v>
      </c>
      <c r="M696">
        <v>6483</v>
      </c>
      <c r="N696">
        <v>447</v>
      </c>
      <c r="O696">
        <v>5109</v>
      </c>
      <c r="P696">
        <v>2574</v>
      </c>
      <c r="Q696">
        <v>841</v>
      </c>
      <c r="R696">
        <v>6734</v>
      </c>
      <c r="S696">
        <v>5622</v>
      </c>
      <c r="T696">
        <v>751</v>
      </c>
      <c r="U696">
        <v>2360</v>
      </c>
      <c r="V696">
        <f t="shared" si="42"/>
        <v>1</v>
      </c>
      <c r="W696" s="10">
        <f>SUMIFS(Tabel132[Cluster],Tabel132[ID],A696)</f>
        <v>32</v>
      </c>
      <c r="X696">
        <f t="shared" si="43"/>
        <v>0.37575496970213962</v>
      </c>
      <c r="Y696">
        <f t="shared" si="40"/>
        <v>4142.1111111111113</v>
      </c>
      <c r="Z696">
        <f t="shared" si="41"/>
        <v>3054.75</v>
      </c>
    </row>
    <row r="697" spans="1:26" x14ac:dyDescent="0.25">
      <c r="A697">
        <v>705</v>
      </c>
      <c r="B697" t="s">
        <v>349</v>
      </c>
      <c r="C697">
        <v>99900</v>
      </c>
      <c r="D697">
        <v>229</v>
      </c>
      <c r="E697">
        <v>168</v>
      </c>
      <c r="F697">
        <v>7</v>
      </c>
      <c r="G697">
        <v>22</v>
      </c>
      <c r="H697">
        <v>0</v>
      </c>
      <c r="I697">
        <v>70</v>
      </c>
      <c r="J697">
        <v>90</v>
      </c>
      <c r="K697">
        <v>32</v>
      </c>
      <c r="L697">
        <v>17</v>
      </c>
      <c r="M697">
        <v>59</v>
      </c>
      <c r="N697">
        <v>1</v>
      </c>
      <c r="O697">
        <v>38</v>
      </c>
      <c r="P697">
        <v>7</v>
      </c>
      <c r="Q697">
        <v>1</v>
      </c>
      <c r="R697">
        <v>93</v>
      </c>
      <c r="S697">
        <v>20</v>
      </c>
      <c r="T697">
        <v>5</v>
      </c>
      <c r="U697">
        <v>112</v>
      </c>
      <c r="V697">
        <f t="shared" si="42"/>
        <v>1</v>
      </c>
      <c r="W697" s="10">
        <f>SUMIFS(Tabel132[Cluster],Tabel132[ID],A697)</f>
        <v>0</v>
      </c>
      <c r="X697">
        <f t="shared" si="43"/>
        <v>0.48533888320953522</v>
      </c>
      <c r="Y697">
        <f t="shared" si="40"/>
        <v>51.666666666666664</v>
      </c>
      <c r="Z697">
        <f t="shared" si="41"/>
        <v>34.625</v>
      </c>
    </row>
    <row r="698" spans="1:26" x14ac:dyDescent="0.25">
      <c r="A698">
        <v>706</v>
      </c>
      <c r="B698" t="s">
        <v>350</v>
      </c>
      <c r="C698">
        <v>82400</v>
      </c>
      <c r="D698">
        <v>1100</v>
      </c>
      <c r="E698">
        <v>270</v>
      </c>
      <c r="F698">
        <v>10</v>
      </c>
      <c r="G698">
        <v>67</v>
      </c>
      <c r="H698">
        <v>1</v>
      </c>
      <c r="I698">
        <v>67</v>
      </c>
      <c r="J698">
        <v>16</v>
      </c>
      <c r="K698">
        <v>45</v>
      </c>
      <c r="L698">
        <v>0</v>
      </c>
      <c r="M698">
        <v>0</v>
      </c>
      <c r="N698">
        <v>81</v>
      </c>
      <c r="O698">
        <v>64</v>
      </c>
      <c r="P698">
        <v>11</v>
      </c>
      <c r="Q698">
        <v>0</v>
      </c>
      <c r="R698">
        <v>800</v>
      </c>
      <c r="S698">
        <v>21</v>
      </c>
      <c r="T698">
        <v>0</v>
      </c>
      <c r="U698">
        <v>9</v>
      </c>
      <c r="V698">
        <f t="shared" si="42"/>
        <v>1</v>
      </c>
      <c r="W698" s="10">
        <f>SUMIFS(Tabel132[Cluster],Tabel132[ID],A698)</f>
        <v>91</v>
      </c>
      <c r="X698">
        <f t="shared" si="43"/>
        <v>0.47614698753004348</v>
      </c>
      <c r="Y698">
        <f t="shared" si="40"/>
        <v>52.888888888888886</v>
      </c>
      <c r="Z698">
        <f t="shared" si="41"/>
        <v>123.25</v>
      </c>
    </row>
    <row r="699" spans="1:26" x14ac:dyDescent="0.25">
      <c r="A699">
        <v>707</v>
      </c>
      <c r="B699" t="s">
        <v>351</v>
      </c>
      <c r="C699">
        <v>8500</v>
      </c>
      <c r="D699">
        <v>44</v>
      </c>
      <c r="E699">
        <v>58</v>
      </c>
      <c r="F699">
        <v>0</v>
      </c>
      <c r="G699">
        <v>10</v>
      </c>
      <c r="H699">
        <v>2</v>
      </c>
      <c r="I699">
        <v>0</v>
      </c>
      <c r="J699">
        <v>0</v>
      </c>
      <c r="K699">
        <v>33</v>
      </c>
      <c r="L699">
        <v>0</v>
      </c>
      <c r="M699">
        <v>11</v>
      </c>
      <c r="N699">
        <v>0</v>
      </c>
      <c r="O699">
        <v>476</v>
      </c>
      <c r="P699">
        <v>8</v>
      </c>
      <c r="Q699">
        <v>0</v>
      </c>
      <c r="R699">
        <v>0</v>
      </c>
      <c r="S699">
        <v>0</v>
      </c>
      <c r="T699">
        <v>0</v>
      </c>
      <c r="U699">
        <v>7</v>
      </c>
      <c r="V699">
        <f t="shared" si="42"/>
        <v>1</v>
      </c>
      <c r="W699" s="10">
        <f>SUMIFS(Tabel132[Cluster],Tabel132[ID],A699)</f>
        <v>26</v>
      </c>
      <c r="X699">
        <f t="shared" si="43"/>
        <v>0.39876525778581495</v>
      </c>
      <c r="Y699">
        <f t="shared" si="40"/>
        <v>12.666666666666666</v>
      </c>
      <c r="Z699">
        <f t="shared" si="41"/>
        <v>61.375</v>
      </c>
    </row>
    <row r="700" spans="1:26" x14ac:dyDescent="0.25">
      <c r="A700">
        <v>708</v>
      </c>
      <c r="B700" t="s">
        <v>951</v>
      </c>
      <c r="C700">
        <v>74300</v>
      </c>
      <c r="D700">
        <v>88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f t="shared" si="42"/>
        <v>0</v>
      </c>
      <c r="W700" s="10">
        <f>SUMIFS(Tabel132[Cluster],Tabel132[ID],A700)</f>
        <v>84</v>
      </c>
      <c r="X700" t="str">
        <f t="shared" si="43"/>
        <v/>
      </c>
      <c r="Y700">
        <f t="shared" si="40"/>
        <v>0</v>
      </c>
      <c r="Z700">
        <f t="shared" si="41"/>
        <v>0</v>
      </c>
    </row>
    <row r="701" spans="1:26" x14ac:dyDescent="0.25">
      <c r="A701">
        <v>709</v>
      </c>
      <c r="B701" t="s">
        <v>952</v>
      </c>
      <c r="C701">
        <v>64000</v>
      </c>
      <c r="D701">
        <v>637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f t="shared" si="42"/>
        <v>0</v>
      </c>
      <c r="W701" s="10">
        <f>SUMIFS(Tabel132[Cluster],Tabel132[ID],A701)</f>
        <v>76</v>
      </c>
      <c r="X701" t="str">
        <f t="shared" si="43"/>
        <v/>
      </c>
      <c r="Y701">
        <f t="shared" si="40"/>
        <v>0</v>
      </c>
      <c r="Z701">
        <f t="shared" si="41"/>
        <v>0</v>
      </c>
    </row>
    <row r="702" spans="1:26" x14ac:dyDescent="0.25">
      <c r="A702">
        <v>710</v>
      </c>
      <c r="B702" t="s">
        <v>953</v>
      </c>
      <c r="C702">
        <v>99500</v>
      </c>
      <c r="D702">
        <v>967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f t="shared" si="42"/>
        <v>0</v>
      </c>
      <c r="W702" s="10">
        <f>SUMIFS(Tabel132[Cluster],Tabel132[ID],A702)</f>
        <v>0</v>
      </c>
      <c r="X702" t="str">
        <f t="shared" si="43"/>
        <v/>
      </c>
      <c r="Y702">
        <f t="shared" si="40"/>
        <v>0</v>
      </c>
      <c r="Z702">
        <f t="shared" si="41"/>
        <v>0</v>
      </c>
    </row>
    <row r="703" spans="1:26" x14ac:dyDescent="0.25">
      <c r="A703">
        <v>711</v>
      </c>
      <c r="B703" t="s">
        <v>352</v>
      </c>
      <c r="C703">
        <v>90300</v>
      </c>
      <c r="D703">
        <v>720</v>
      </c>
      <c r="E703">
        <v>698</v>
      </c>
      <c r="F703">
        <v>531</v>
      </c>
      <c r="G703">
        <v>86</v>
      </c>
      <c r="H703">
        <v>453</v>
      </c>
      <c r="I703">
        <v>211</v>
      </c>
      <c r="J703">
        <v>238</v>
      </c>
      <c r="K703">
        <v>0</v>
      </c>
      <c r="L703">
        <v>0</v>
      </c>
      <c r="M703">
        <v>108</v>
      </c>
      <c r="N703">
        <v>139</v>
      </c>
      <c r="O703">
        <v>862</v>
      </c>
      <c r="P703">
        <v>28</v>
      </c>
      <c r="Q703">
        <v>490</v>
      </c>
      <c r="R703">
        <v>32</v>
      </c>
      <c r="S703">
        <v>19</v>
      </c>
      <c r="T703">
        <v>95</v>
      </c>
      <c r="U703">
        <v>223</v>
      </c>
      <c r="V703">
        <f t="shared" si="42"/>
        <v>1</v>
      </c>
      <c r="W703" s="10">
        <f>SUMIFS(Tabel132[Cluster],Tabel132[ID],A703)</f>
        <v>96</v>
      </c>
      <c r="X703">
        <f t="shared" si="43"/>
        <v>0.86819218306473755</v>
      </c>
      <c r="Y703">
        <f t="shared" si="40"/>
        <v>258.33333333333331</v>
      </c>
      <c r="Z703">
        <f t="shared" si="41"/>
        <v>236</v>
      </c>
    </row>
    <row r="704" spans="1:26" x14ac:dyDescent="0.25">
      <c r="A704">
        <v>712</v>
      </c>
      <c r="B704" t="s">
        <v>954</v>
      </c>
      <c r="C704">
        <v>43300</v>
      </c>
      <c r="D704">
        <v>926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f t="shared" si="42"/>
        <v>0</v>
      </c>
      <c r="W704" s="10">
        <f>SUMIFS(Tabel132[Cluster],Tabel132[ID],A704)</f>
        <v>55</v>
      </c>
      <c r="X704" t="str">
        <f t="shared" si="43"/>
        <v/>
      </c>
      <c r="Y704">
        <f t="shared" ref="Y704:Y767" si="44">AVERAGE(E704:M704)</f>
        <v>0</v>
      </c>
      <c r="Z704">
        <f t="shared" ref="Z704:Z767" si="45">AVERAGE(N704:U704)</f>
        <v>0</v>
      </c>
    </row>
    <row r="705" spans="1:26" x14ac:dyDescent="0.25">
      <c r="A705">
        <v>713</v>
      </c>
      <c r="B705" t="s">
        <v>955</v>
      </c>
      <c r="C705">
        <v>112300</v>
      </c>
      <c r="D705">
        <v>1099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f t="shared" si="42"/>
        <v>0</v>
      </c>
      <c r="W705" s="10">
        <f>SUMIFS(Tabel132[Cluster],Tabel132[ID],A705)</f>
        <v>0</v>
      </c>
      <c r="X705" t="str">
        <f t="shared" si="43"/>
        <v/>
      </c>
      <c r="Y705">
        <f t="shared" si="44"/>
        <v>0</v>
      </c>
      <c r="Z705">
        <f t="shared" si="45"/>
        <v>0</v>
      </c>
    </row>
    <row r="706" spans="1:26" x14ac:dyDescent="0.25">
      <c r="A706">
        <v>714</v>
      </c>
      <c r="B706" t="s">
        <v>956</v>
      </c>
      <c r="C706">
        <v>20800</v>
      </c>
      <c r="D706">
        <v>315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f t="shared" si="42"/>
        <v>0</v>
      </c>
      <c r="W706" s="10">
        <f>SUMIFS(Tabel132[Cluster],Tabel132[ID],A706)</f>
        <v>0</v>
      </c>
      <c r="X706" t="str">
        <f t="shared" si="43"/>
        <v/>
      </c>
      <c r="Y706">
        <f t="shared" si="44"/>
        <v>0</v>
      </c>
      <c r="Z706">
        <f t="shared" si="45"/>
        <v>0</v>
      </c>
    </row>
    <row r="707" spans="1:26" x14ac:dyDescent="0.25">
      <c r="A707">
        <v>715</v>
      </c>
      <c r="B707" t="s">
        <v>957</v>
      </c>
      <c r="C707">
        <v>41700</v>
      </c>
      <c r="D707">
        <v>918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f t="shared" si="42"/>
        <v>0</v>
      </c>
      <c r="W707" s="10">
        <f>SUMIFS(Tabel132[Cluster],Tabel132[ID],A707)</f>
        <v>54</v>
      </c>
      <c r="X707" t="str">
        <f t="shared" si="43"/>
        <v/>
      </c>
      <c r="Y707">
        <f t="shared" si="44"/>
        <v>0</v>
      </c>
      <c r="Z707">
        <f t="shared" si="45"/>
        <v>0</v>
      </c>
    </row>
    <row r="708" spans="1:26" x14ac:dyDescent="0.25">
      <c r="A708">
        <v>716</v>
      </c>
      <c r="B708" t="s">
        <v>958</v>
      </c>
      <c r="C708">
        <v>74400</v>
      </c>
      <c r="D708">
        <v>88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f t="shared" ref="V708:V771" si="46">IF(AND(Y708=0,Z708=0),0,1)</f>
        <v>0</v>
      </c>
      <c r="W708" s="10">
        <f>SUMIFS(Tabel132[Cluster],Tabel132[ID],A708)</f>
        <v>84</v>
      </c>
      <c r="X708" t="str">
        <f t="shared" ref="X708:X771" si="47">IFERROR(_xlfn.T.TEST(E708:M708,N708:U708,2,2),"")</f>
        <v/>
      </c>
      <c r="Y708">
        <f t="shared" si="44"/>
        <v>0</v>
      </c>
      <c r="Z708">
        <f t="shared" si="45"/>
        <v>0</v>
      </c>
    </row>
    <row r="709" spans="1:26" x14ac:dyDescent="0.25">
      <c r="A709">
        <v>717</v>
      </c>
      <c r="B709" t="s">
        <v>959</v>
      </c>
      <c r="C709">
        <v>101700</v>
      </c>
      <c r="D709">
        <v>967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f t="shared" si="46"/>
        <v>0</v>
      </c>
      <c r="W709" s="10">
        <f>SUMIFS(Tabel132[Cluster],Tabel132[ID],A709)</f>
        <v>0</v>
      </c>
      <c r="X709" t="str">
        <f t="shared" si="47"/>
        <v/>
      </c>
      <c r="Y709">
        <f t="shared" si="44"/>
        <v>0</v>
      </c>
      <c r="Z709">
        <f t="shared" si="45"/>
        <v>0</v>
      </c>
    </row>
    <row r="710" spans="1:26" x14ac:dyDescent="0.25">
      <c r="A710">
        <v>718</v>
      </c>
      <c r="B710" t="s">
        <v>353</v>
      </c>
      <c r="C710">
        <v>64100</v>
      </c>
      <c r="D710">
        <v>709</v>
      </c>
      <c r="E710">
        <v>5938</v>
      </c>
      <c r="F710">
        <v>1791</v>
      </c>
      <c r="G710">
        <v>595</v>
      </c>
      <c r="H710">
        <v>4073</v>
      </c>
      <c r="I710">
        <v>2575</v>
      </c>
      <c r="J710">
        <v>5419</v>
      </c>
      <c r="K710">
        <v>4989</v>
      </c>
      <c r="L710">
        <v>6198</v>
      </c>
      <c r="M710">
        <v>6792</v>
      </c>
      <c r="N710">
        <v>288</v>
      </c>
      <c r="O710">
        <v>4929</v>
      </c>
      <c r="P710">
        <v>9537</v>
      </c>
      <c r="Q710">
        <v>680</v>
      </c>
      <c r="R710">
        <v>5284</v>
      </c>
      <c r="S710">
        <v>3962</v>
      </c>
      <c r="T710">
        <v>2064</v>
      </c>
      <c r="U710">
        <v>5561</v>
      </c>
      <c r="V710">
        <f t="shared" si="46"/>
        <v>1</v>
      </c>
      <c r="W710" s="10">
        <f>SUMIFS(Tabel132[Cluster],Tabel132[ID],A710)</f>
        <v>76</v>
      </c>
      <c r="X710">
        <f t="shared" si="47"/>
        <v>0.86090808422473752</v>
      </c>
      <c r="Y710">
        <f t="shared" si="44"/>
        <v>4263.333333333333</v>
      </c>
      <c r="Z710">
        <f t="shared" si="45"/>
        <v>4038.125</v>
      </c>
    </row>
    <row r="711" spans="1:26" x14ac:dyDescent="0.25">
      <c r="A711">
        <v>719</v>
      </c>
      <c r="B711" t="s">
        <v>960</v>
      </c>
      <c r="C711">
        <v>3400</v>
      </c>
      <c r="D711">
        <v>322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f t="shared" si="46"/>
        <v>0</v>
      </c>
      <c r="W711" s="10">
        <f>SUMIFS(Tabel132[Cluster],Tabel132[ID],A711)</f>
        <v>0</v>
      </c>
      <c r="X711" t="str">
        <f t="shared" si="47"/>
        <v/>
      </c>
      <c r="Y711">
        <f t="shared" si="44"/>
        <v>0</v>
      </c>
      <c r="Z711">
        <f t="shared" si="45"/>
        <v>0</v>
      </c>
    </row>
    <row r="712" spans="1:26" x14ac:dyDescent="0.25">
      <c r="A712">
        <v>720</v>
      </c>
      <c r="B712" t="s">
        <v>961</v>
      </c>
      <c r="C712">
        <v>90200</v>
      </c>
      <c r="D712">
        <v>386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f t="shared" si="46"/>
        <v>0</v>
      </c>
      <c r="W712" s="10">
        <f>SUMIFS(Tabel132[Cluster],Tabel132[ID],A712)</f>
        <v>96</v>
      </c>
      <c r="X712" t="str">
        <f t="shared" si="47"/>
        <v/>
      </c>
      <c r="Y712">
        <f t="shared" si="44"/>
        <v>0</v>
      </c>
      <c r="Z712">
        <f t="shared" si="45"/>
        <v>0</v>
      </c>
    </row>
    <row r="713" spans="1:26" x14ac:dyDescent="0.25">
      <c r="A713">
        <v>721</v>
      </c>
      <c r="B713" t="s">
        <v>354</v>
      </c>
      <c r="C713">
        <v>16500</v>
      </c>
      <c r="D713">
        <v>385</v>
      </c>
      <c r="E713">
        <v>5296</v>
      </c>
      <c r="F713">
        <v>1782</v>
      </c>
      <c r="G713">
        <v>3933</v>
      </c>
      <c r="H713">
        <v>8499</v>
      </c>
      <c r="I713">
        <v>2458</v>
      </c>
      <c r="J713">
        <v>2918</v>
      </c>
      <c r="K713">
        <v>20663</v>
      </c>
      <c r="L713">
        <v>5713</v>
      </c>
      <c r="M713">
        <v>5116</v>
      </c>
      <c r="N713">
        <v>5562</v>
      </c>
      <c r="O713">
        <v>19150</v>
      </c>
      <c r="P713">
        <v>20908</v>
      </c>
      <c r="Q713">
        <v>4460</v>
      </c>
      <c r="R713">
        <v>14266</v>
      </c>
      <c r="S713">
        <v>14457</v>
      </c>
      <c r="T713">
        <v>5689</v>
      </c>
      <c r="U713">
        <v>11150</v>
      </c>
      <c r="V713">
        <f t="shared" si="46"/>
        <v>1</v>
      </c>
      <c r="W713" s="10">
        <f>SUMIFS(Tabel132[Cluster],Tabel132[ID],A713)</f>
        <v>20</v>
      </c>
      <c r="X713">
        <f t="shared" si="47"/>
        <v>7.1387643252460317E-2</v>
      </c>
      <c r="Y713">
        <f t="shared" si="44"/>
        <v>6264.2222222222226</v>
      </c>
      <c r="Z713">
        <f t="shared" si="45"/>
        <v>11955.25</v>
      </c>
    </row>
    <row r="714" spans="1:26" x14ac:dyDescent="0.25">
      <c r="A714">
        <v>722</v>
      </c>
      <c r="B714" t="s">
        <v>962</v>
      </c>
      <c r="C714">
        <v>114900</v>
      </c>
      <c r="D714">
        <v>1068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f t="shared" si="46"/>
        <v>0</v>
      </c>
      <c r="W714" s="10">
        <f>SUMIFS(Tabel132[Cluster],Tabel132[ID],A714)</f>
        <v>0</v>
      </c>
      <c r="X714" t="str">
        <f t="shared" si="47"/>
        <v/>
      </c>
      <c r="Y714">
        <f t="shared" si="44"/>
        <v>0</v>
      </c>
      <c r="Z714">
        <f t="shared" si="45"/>
        <v>0</v>
      </c>
    </row>
    <row r="715" spans="1:26" x14ac:dyDescent="0.25">
      <c r="A715">
        <v>723</v>
      </c>
      <c r="B715" t="s">
        <v>963</v>
      </c>
      <c r="C715">
        <v>21400</v>
      </c>
      <c r="D715">
        <v>714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f t="shared" si="46"/>
        <v>0</v>
      </c>
      <c r="W715" s="10">
        <f>SUMIFS(Tabel132[Cluster],Tabel132[ID],A715)</f>
        <v>0</v>
      </c>
      <c r="X715" t="str">
        <f t="shared" si="47"/>
        <v/>
      </c>
      <c r="Y715">
        <f t="shared" si="44"/>
        <v>0</v>
      </c>
      <c r="Z715">
        <f t="shared" si="45"/>
        <v>0</v>
      </c>
    </row>
    <row r="716" spans="1:26" x14ac:dyDescent="0.25">
      <c r="A716">
        <v>724</v>
      </c>
      <c r="B716" t="s">
        <v>964</v>
      </c>
      <c r="C716">
        <v>74500</v>
      </c>
      <c r="D716">
        <v>88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f t="shared" si="46"/>
        <v>0</v>
      </c>
      <c r="W716" s="10">
        <f>SUMIFS(Tabel132[Cluster],Tabel132[ID],A716)</f>
        <v>84</v>
      </c>
      <c r="X716" t="str">
        <f t="shared" si="47"/>
        <v/>
      </c>
      <c r="Y716">
        <f t="shared" si="44"/>
        <v>0</v>
      </c>
      <c r="Z716">
        <f t="shared" si="45"/>
        <v>0</v>
      </c>
    </row>
    <row r="717" spans="1:26" x14ac:dyDescent="0.25">
      <c r="A717">
        <v>725</v>
      </c>
      <c r="B717" t="s">
        <v>355</v>
      </c>
      <c r="C717">
        <v>64200</v>
      </c>
      <c r="D717">
        <v>709</v>
      </c>
      <c r="E717">
        <v>235</v>
      </c>
      <c r="F717">
        <v>256</v>
      </c>
      <c r="G717">
        <v>0</v>
      </c>
      <c r="H717">
        <v>9</v>
      </c>
      <c r="I717">
        <v>10</v>
      </c>
      <c r="J717">
        <v>106</v>
      </c>
      <c r="K717">
        <v>38</v>
      </c>
      <c r="L717">
        <v>127</v>
      </c>
      <c r="M717">
        <v>22</v>
      </c>
      <c r="N717">
        <v>3</v>
      </c>
      <c r="O717">
        <v>74</v>
      </c>
      <c r="P717">
        <v>102</v>
      </c>
      <c r="Q717">
        <v>0</v>
      </c>
      <c r="R717">
        <v>162</v>
      </c>
      <c r="S717">
        <v>76</v>
      </c>
      <c r="T717">
        <v>69</v>
      </c>
      <c r="U717">
        <v>41</v>
      </c>
      <c r="V717">
        <f t="shared" si="46"/>
        <v>1</v>
      </c>
      <c r="W717" s="10">
        <f>SUMIFS(Tabel132[Cluster],Tabel132[ID],A717)</f>
        <v>76</v>
      </c>
      <c r="X717">
        <f t="shared" si="47"/>
        <v>0.56151893725572488</v>
      </c>
      <c r="Y717">
        <f t="shared" si="44"/>
        <v>89.222222222222229</v>
      </c>
      <c r="Z717">
        <f t="shared" si="45"/>
        <v>65.875</v>
      </c>
    </row>
    <row r="718" spans="1:26" x14ac:dyDescent="0.25">
      <c r="A718">
        <v>726</v>
      </c>
      <c r="B718" t="s">
        <v>356</v>
      </c>
      <c r="C718">
        <v>39300</v>
      </c>
      <c r="D718">
        <v>1080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f t="shared" si="46"/>
        <v>0</v>
      </c>
      <c r="W718" s="10">
        <f>SUMIFS(Tabel132[Cluster],Tabel132[ID],A718)</f>
        <v>52</v>
      </c>
      <c r="X718" t="str">
        <f t="shared" si="47"/>
        <v/>
      </c>
      <c r="Y718">
        <f t="shared" si="44"/>
        <v>0</v>
      </c>
      <c r="Z718">
        <f t="shared" si="45"/>
        <v>0</v>
      </c>
    </row>
    <row r="719" spans="1:26" x14ac:dyDescent="0.25">
      <c r="A719">
        <v>727</v>
      </c>
      <c r="B719" t="s">
        <v>965</v>
      </c>
      <c r="C719">
        <v>43400</v>
      </c>
      <c r="D719">
        <v>926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f t="shared" si="46"/>
        <v>0</v>
      </c>
      <c r="W719" s="10">
        <f>SUMIFS(Tabel132[Cluster],Tabel132[ID],A719)</f>
        <v>55</v>
      </c>
      <c r="X719" t="str">
        <f t="shared" si="47"/>
        <v/>
      </c>
      <c r="Y719">
        <f t="shared" si="44"/>
        <v>0</v>
      </c>
      <c r="Z719">
        <f t="shared" si="45"/>
        <v>0</v>
      </c>
    </row>
    <row r="720" spans="1:26" x14ac:dyDescent="0.25">
      <c r="A720">
        <v>728</v>
      </c>
      <c r="B720" t="s">
        <v>357</v>
      </c>
      <c r="C720">
        <v>105900</v>
      </c>
      <c r="D720">
        <v>960</v>
      </c>
      <c r="E720">
        <v>58903</v>
      </c>
      <c r="F720">
        <v>6222</v>
      </c>
      <c r="G720">
        <v>12216</v>
      </c>
      <c r="H720">
        <v>31845</v>
      </c>
      <c r="I720">
        <v>13788</v>
      </c>
      <c r="J720">
        <v>46493</v>
      </c>
      <c r="K720">
        <v>40947</v>
      </c>
      <c r="L720">
        <v>13348</v>
      </c>
      <c r="M720">
        <v>32025</v>
      </c>
      <c r="N720">
        <v>5405</v>
      </c>
      <c r="O720">
        <v>33233</v>
      </c>
      <c r="P720">
        <v>16969</v>
      </c>
      <c r="Q720">
        <v>695</v>
      </c>
      <c r="R720">
        <v>34588</v>
      </c>
      <c r="S720">
        <v>16066</v>
      </c>
      <c r="T720">
        <v>5042</v>
      </c>
      <c r="U720">
        <v>45948</v>
      </c>
      <c r="V720">
        <f t="shared" si="46"/>
        <v>1</v>
      </c>
      <c r="W720" s="10">
        <f>SUMIFS(Tabel132[Cluster],Tabel132[ID],A720)</f>
        <v>0</v>
      </c>
      <c r="X720">
        <f t="shared" si="47"/>
        <v>0.32035548105114031</v>
      </c>
      <c r="Y720">
        <f t="shared" si="44"/>
        <v>28420.777777777777</v>
      </c>
      <c r="Z720">
        <f t="shared" si="45"/>
        <v>19743.25</v>
      </c>
    </row>
    <row r="721" spans="1:26" x14ac:dyDescent="0.25">
      <c r="A721">
        <v>729</v>
      </c>
      <c r="B721" t="s">
        <v>358</v>
      </c>
      <c r="C721">
        <v>28500</v>
      </c>
      <c r="D721">
        <v>541</v>
      </c>
      <c r="E721">
        <v>7094</v>
      </c>
      <c r="F721">
        <v>1384</v>
      </c>
      <c r="G721">
        <v>392</v>
      </c>
      <c r="H721">
        <v>1640</v>
      </c>
      <c r="I721">
        <v>580</v>
      </c>
      <c r="J721">
        <v>857</v>
      </c>
      <c r="K721">
        <v>2844</v>
      </c>
      <c r="L721">
        <v>7031</v>
      </c>
      <c r="M721">
        <v>3326</v>
      </c>
      <c r="N721">
        <v>4685</v>
      </c>
      <c r="O721">
        <v>3295</v>
      </c>
      <c r="P721">
        <v>5798</v>
      </c>
      <c r="Q721">
        <v>446</v>
      </c>
      <c r="R721">
        <v>1887</v>
      </c>
      <c r="S721">
        <v>1885</v>
      </c>
      <c r="T721">
        <v>3538</v>
      </c>
      <c r="U721">
        <v>4888</v>
      </c>
      <c r="V721">
        <f t="shared" si="46"/>
        <v>1</v>
      </c>
      <c r="W721" s="10">
        <f>SUMIFS(Tabel132[Cluster],Tabel132[ID],A721)</f>
        <v>36</v>
      </c>
      <c r="X721">
        <f t="shared" si="47"/>
        <v>0.65151138697662092</v>
      </c>
      <c r="Y721">
        <f t="shared" si="44"/>
        <v>2794.2222222222222</v>
      </c>
      <c r="Z721">
        <f t="shared" si="45"/>
        <v>3302.75</v>
      </c>
    </row>
    <row r="722" spans="1:26" x14ac:dyDescent="0.25">
      <c r="A722">
        <v>730</v>
      </c>
      <c r="B722" t="s">
        <v>966</v>
      </c>
      <c r="C722">
        <v>115400</v>
      </c>
      <c r="D722">
        <v>1083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f t="shared" si="46"/>
        <v>0</v>
      </c>
      <c r="W722" s="10">
        <f>SUMIFS(Tabel132[Cluster],Tabel132[ID],A722)</f>
        <v>0</v>
      </c>
      <c r="X722" t="str">
        <f t="shared" si="47"/>
        <v/>
      </c>
      <c r="Y722">
        <f t="shared" si="44"/>
        <v>0</v>
      </c>
      <c r="Z722">
        <f t="shared" si="45"/>
        <v>0</v>
      </c>
    </row>
    <row r="723" spans="1:26" x14ac:dyDescent="0.25">
      <c r="A723">
        <v>731</v>
      </c>
      <c r="B723" t="s">
        <v>967</v>
      </c>
      <c r="C723">
        <v>22000</v>
      </c>
      <c r="D723">
        <v>714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f t="shared" si="46"/>
        <v>0</v>
      </c>
      <c r="W723" s="10">
        <f>SUMIFS(Tabel132[Cluster],Tabel132[ID],A723)</f>
        <v>28</v>
      </c>
      <c r="X723" t="str">
        <f t="shared" si="47"/>
        <v/>
      </c>
      <c r="Y723">
        <f t="shared" si="44"/>
        <v>0</v>
      </c>
      <c r="Z723">
        <f t="shared" si="45"/>
        <v>0</v>
      </c>
    </row>
    <row r="724" spans="1:26" x14ac:dyDescent="0.25">
      <c r="A724">
        <v>732</v>
      </c>
      <c r="B724" t="s">
        <v>968</v>
      </c>
      <c r="C724">
        <v>74900</v>
      </c>
      <c r="D724">
        <v>491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f t="shared" si="46"/>
        <v>0</v>
      </c>
      <c r="W724" s="10">
        <f>SUMIFS(Tabel132[Cluster],Tabel132[ID],A724)</f>
        <v>84</v>
      </c>
      <c r="X724" t="str">
        <f t="shared" si="47"/>
        <v/>
      </c>
      <c r="Y724">
        <f t="shared" si="44"/>
        <v>0</v>
      </c>
      <c r="Z724">
        <f t="shared" si="45"/>
        <v>0</v>
      </c>
    </row>
    <row r="725" spans="1:26" x14ac:dyDescent="0.25">
      <c r="A725">
        <v>733</v>
      </c>
      <c r="B725" t="s">
        <v>359</v>
      </c>
      <c r="C725">
        <v>64300</v>
      </c>
      <c r="D725">
        <v>709</v>
      </c>
      <c r="E725">
        <v>22554</v>
      </c>
      <c r="F725">
        <v>8069</v>
      </c>
      <c r="G725">
        <v>153</v>
      </c>
      <c r="H725">
        <v>3899</v>
      </c>
      <c r="I725">
        <v>4936</v>
      </c>
      <c r="J725">
        <v>12794</v>
      </c>
      <c r="K725">
        <v>9871</v>
      </c>
      <c r="L725">
        <v>20111</v>
      </c>
      <c r="M725">
        <v>13692</v>
      </c>
      <c r="N725">
        <v>585</v>
      </c>
      <c r="O725">
        <v>12920</v>
      </c>
      <c r="P725">
        <v>25503</v>
      </c>
      <c r="Q725">
        <v>674</v>
      </c>
      <c r="R725">
        <v>15460</v>
      </c>
      <c r="S725">
        <v>4903</v>
      </c>
      <c r="T725">
        <v>3037</v>
      </c>
      <c r="U725">
        <v>12576</v>
      </c>
      <c r="V725">
        <f t="shared" si="46"/>
        <v>1</v>
      </c>
      <c r="W725" s="10">
        <f>SUMIFS(Tabel132[Cluster],Tabel132[ID],A725)</f>
        <v>76</v>
      </c>
      <c r="X725">
        <f t="shared" si="47"/>
        <v>0.75996696823241494</v>
      </c>
      <c r="Y725">
        <f t="shared" si="44"/>
        <v>10675.444444444445</v>
      </c>
      <c r="Z725">
        <f t="shared" si="45"/>
        <v>9457.25</v>
      </c>
    </row>
    <row r="726" spans="1:26" x14ac:dyDescent="0.25">
      <c r="A726">
        <v>734</v>
      </c>
      <c r="B726" t="s">
        <v>969</v>
      </c>
      <c r="C726">
        <v>39800</v>
      </c>
      <c r="D726">
        <v>726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f t="shared" si="46"/>
        <v>0</v>
      </c>
      <c r="W726" s="10">
        <f>SUMIFS(Tabel132[Cluster],Tabel132[ID],A726)</f>
        <v>52</v>
      </c>
      <c r="X726" t="str">
        <f t="shared" si="47"/>
        <v/>
      </c>
      <c r="Y726">
        <f t="shared" si="44"/>
        <v>0</v>
      </c>
      <c r="Z726">
        <f t="shared" si="45"/>
        <v>0</v>
      </c>
    </row>
    <row r="727" spans="1:26" x14ac:dyDescent="0.25">
      <c r="A727">
        <v>735</v>
      </c>
      <c r="B727" t="s">
        <v>360</v>
      </c>
      <c r="C727">
        <v>11400</v>
      </c>
      <c r="D727">
        <v>1002</v>
      </c>
      <c r="E727">
        <v>2139</v>
      </c>
      <c r="F727">
        <v>211</v>
      </c>
      <c r="G727">
        <v>1579</v>
      </c>
      <c r="H727">
        <v>846</v>
      </c>
      <c r="I727">
        <v>324</v>
      </c>
      <c r="J727">
        <v>998</v>
      </c>
      <c r="K727">
        <v>1468</v>
      </c>
      <c r="L727">
        <v>494</v>
      </c>
      <c r="M727">
        <v>688</v>
      </c>
      <c r="N727">
        <v>837</v>
      </c>
      <c r="O727">
        <v>2671</v>
      </c>
      <c r="P727">
        <v>1540</v>
      </c>
      <c r="Q727">
        <v>1888</v>
      </c>
      <c r="R727">
        <v>3128</v>
      </c>
      <c r="S727">
        <v>1267</v>
      </c>
      <c r="T727">
        <v>1884</v>
      </c>
      <c r="U727">
        <v>241</v>
      </c>
      <c r="V727">
        <f t="shared" si="46"/>
        <v>1</v>
      </c>
      <c r="W727" s="10">
        <f>SUMIFS(Tabel132[Cluster],Tabel132[ID],A727)</f>
        <v>15</v>
      </c>
      <c r="X727">
        <f t="shared" si="47"/>
        <v>8.5251483692646873E-2</v>
      </c>
      <c r="Y727">
        <f t="shared" si="44"/>
        <v>971.88888888888891</v>
      </c>
      <c r="Z727">
        <f t="shared" si="45"/>
        <v>1682</v>
      </c>
    </row>
    <row r="728" spans="1:26" x14ac:dyDescent="0.25">
      <c r="A728">
        <v>736</v>
      </c>
      <c r="B728" t="s">
        <v>970</v>
      </c>
      <c r="C728">
        <v>110000</v>
      </c>
      <c r="D728">
        <v>1000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f t="shared" si="46"/>
        <v>0</v>
      </c>
      <c r="W728" s="10">
        <f>SUMIFS(Tabel132[Cluster],Tabel132[ID],A728)</f>
        <v>0</v>
      </c>
      <c r="X728" t="str">
        <f t="shared" si="47"/>
        <v/>
      </c>
      <c r="Y728">
        <f t="shared" si="44"/>
        <v>0</v>
      </c>
      <c r="Z728">
        <f t="shared" si="45"/>
        <v>0</v>
      </c>
    </row>
    <row r="729" spans="1:26" x14ac:dyDescent="0.25">
      <c r="A729">
        <v>737</v>
      </c>
      <c r="B729" t="s">
        <v>971</v>
      </c>
      <c r="C729">
        <v>111700</v>
      </c>
      <c r="D729">
        <v>1099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f t="shared" si="46"/>
        <v>0</v>
      </c>
      <c r="W729" s="10">
        <f>SUMIFS(Tabel132[Cluster],Tabel132[ID],A729)</f>
        <v>0</v>
      </c>
      <c r="X729" t="str">
        <f t="shared" si="47"/>
        <v/>
      </c>
      <c r="Y729">
        <f t="shared" si="44"/>
        <v>0</v>
      </c>
      <c r="Z729">
        <f t="shared" si="45"/>
        <v>0</v>
      </c>
    </row>
    <row r="730" spans="1:26" x14ac:dyDescent="0.25">
      <c r="A730">
        <v>738</v>
      </c>
      <c r="B730" t="s">
        <v>972</v>
      </c>
      <c r="C730">
        <v>22600</v>
      </c>
      <c r="D730">
        <v>714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f t="shared" si="46"/>
        <v>0</v>
      </c>
      <c r="W730" s="10">
        <f>SUMIFS(Tabel132[Cluster],Tabel132[ID],A730)</f>
        <v>29</v>
      </c>
      <c r="X730" t="str">
        <f t="shared" si="47"/>
        <v/>
      </c>
      <c r="Y730">
        <f t="shared" si="44"/>
        <v>0</v>
      </c>
      <c r="Z730">
        <f t="shared" si="45"/>
        <v>0</v>
      </c>
    </row>
    <row r="731" spans="1:26" x14ac:dyDescent="0.25">
      <c r="A731">
        <v>739</v>
      </c>
      <c r="B731" t="s">
        <v>973</v>
      </c>
      <c r="C731">
        <v>18600</v>
      </c>
      <c r="D731">
        <v>31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f t="shared" si="46"/>
        <v>0</v>
      </c>
      <c r="W731" s="10">
        <f>SUMIFS(Tabel132[Cluster],Tabel132[ID],A731)</f>
        <v>0</v>
      </c>
      <c r="X731" t="str">
        <f t="shared" si="47"/>
        <v/>
      </c>
      <c r="Y731">
        <f t="shared" si="44"/>
        <v>0</v>
      </c>
      <c r="Z731">
        <f t="shared" si="45"/>
        <v>0</v>
      </c>
    </row>
    <row r="732" spans="1:26" x14ac:dyDescent="0.25">
      <c r="A732">
        <v>740</v>
      </c>
      <c r="B732" t="s">
        <v>974</v>
      </c>
      <c r="C732">
        <v>75700</v>
      </c>
      <c r="D732">
        <v>515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f t="shared" si="46"/>
        <v>0</v>
      </c>
      <c r="W732" s="10">
        <f>SUMIFS(Tabel132[Cluster],Tabel132[ID],A732)</f>
        <v>84</v>
      </c>
      <c r="X732" t="str">
        <f t="shared" si="47"/>
        <v/>
      </c>
      <c r="Y732">
        <f t="shared" si="44"/>
        <v>0</v>
      </c>
      <c r="Z732">
        <f t="shared" si="45"/>
        <v>0</v>
      </c>
    </row>
    <row r="733" spans="1:26" x14ac:dyDescent="0.25">
      <c r="A733">
        <v>741</v>
      </c>
      <c r="B733" t="s">
        <v>361</v>
      </c>
      <c r="C733">
        <v>64400</v>
      </c>
      <c r="D733">
        <v>733</v>
      </c>
      <c r="E733">
        <v>697</v>
      </c>
      <c r="F733">
        <v>400</v>
      </c>
      <c r="G733">
        <v>6</v>
      </c>
      <c r="H733">
        <v>2</v>
      </c>
      <c r="I733">
        <v>49</v>
      </c>
      <c r="J733">
        <v>454</v>
      </c>
      <c r="K733">
        <v>49</v>
      </c>
      <c r="L733">
        <v>118</v>
      </c>
      <c r="M733">
        <v>2</v>
      </c>
      <c r="N733">
        <v>24</v>
      </c>
      <c r="O733">
        <v>134</v>
      </c>
      <c r="P733">
        <v>31</v>
      </c>
      <c r="Q733">
        <v>0</v>
      </c>
      <c r="R733">
        <v>119</v>
      </c>
      <c r="S733">
        <v>2</v>
      </c>
      <c r="T733">
        <v>51</v>
      </c>
      <c r="U733">
        <v>197</v>
      </c>
      <c r="V733">
        <f t="shared" si="46"/>
        <v>1</v>
      </c>
      <c r="W733" s="10">
        <f>SUMIFS(Tabel132[Cluster],Tabel132[ID],A733)</f>
        <v>76</v>
      </c>
      <c r="X733">
        <f t="shared" si="47"/>
        <v>0.19238248555348947</v>
      </c>
      <c r="Y733">
        <f t="shared" si="44"/>
        <v>197.44444444444446</v>
      </c>
      <c r="Z733">
        <f t="shared" si="45"/>
        <v>69.75</v>
      </c>
    </row>
    <row r="734" spans="1:26" x14ac:dyDescent="0.25">
      <c r="A734">
        <v>742</v>
      </c>
      <c r="B734" t="s">
        <v>975</v>
      </c>
      <c r="C734">
        <v>39900</v>
      </c>
      <c r="D734">
        <v>734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f t="shared" si="46"/>
        <v>0</v>
      </c>
      <c r="W734" s="10">
        <f>SUMIFS(Tabel132[Cluster],Tabel132[ID],A734)</f>
        <v>52</v>
      </c>
      <c r="X734" t="str">
        <f t="shared" si="47"/>
        <v/>
      </c>
      <c r="Y734">
        <f t="shared" si="44"/>
        <v>0</v>
      </c>
      <c r="Z734">
        <f t="shared" si="45"/>
        <v>0</v>
      </c>
    </row>
    <row r="735" spans="1:26" x14ac:dyDescent="0.25">
      <c r="A735">
        <v>743</v>
      </c>
      <c r="B735" t="s">
        <v>976</v>
      </c>
      <c r="C735">
        <v>43600</v>
      </c>
      <c r="D735">
        <v>926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f t="shared" si="46"/>
        <v>0</v>
      </c>
      <c r="W735" s="10">
        <f>SUMIFS(Tabel132[Cluster],Tabel132[ID],A735)</f>
        <v>55</v>
      </c>
      <c r="X735" t="str">
        <f t="shared" si="47"/>
        <v/>
      </c>
      <c r="Y735">
        <f t="shared" si="44"/>
        <v>0</v>
      </c>
      <c r="Z735">
        <f t="shared" si="45"/>
        <v>0</v>
      </c>
    </row>
    <row r="736" spans="1:26" x14ac:dyDescent="0.25">
      <c r="A736">
        <v>744</v>
      </c>
      <c r="B736" t="s">
        <v>977</v>
      </c>
      <c r="C736">
        <v>104300</v>
      </c>
      <c r="D736">
        <v>960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f t="shared" si="46"/>
        <v>0</v>
      </c>
      <c r="W736" s="10">
        <f>SUMIFS(Tabel132[Cluster],Tabel132[ID],A736)</f>
        <v>0</v>
      </c>
      <c r="X736" t="str">
        <f t="shared" si="47"/>
        <v/>
      </c>
      <c r="Y736">
        <f t="shared" si="44"/>
        <v>0</v>
      </c>
      <c r="Z736">
        <f t="shared" si="45"/>
        <v>0</v>
      </c>
    </row>
    <row r="737" spans="1:26" x14ac:dyDescent="0.25">
      <c r="A737">
        <v>745</v>
      </c>
      <c r="B737" t="s">
        <v>978</v>
      </c>
      <c r="C737">
        <v>111500</v>
      </c>
      <c r="D737">
        <v>1099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f t="shared" si="46"/>
        <v>0</v>
      </c>
      <c r="W737" s="10">
        <f>SUMIFS(Tabel132[Cluster],Tabel132[ID],A737)</f>
        <v>0</v>
      </c>
      <c r="X737" t="str">
        <f t="shared" si="47"/>
        <v/>
      </c>
      <c r="Y737">
        <f t="shared" si="44"/>
        <v>0</v>
      </c>
      <c r="Z737">
        <f t="shared" si="45"/>
        <v>0</v>
      </c>
    </row>
    <row r="738" spans="1:26" x14ac:dyDescent="0.25">
      <c r="A738">
        <v>746</v>
      </c>
      <c r="B738" t="s">
        <v>979</v>
      </c>
      <c r="C738">
        <v>22700</v>
      </c>
      <c r="D738">
        <v>714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f t="shared" si="46"/>
        <v>0</v>
      </c>
      <c r="W738" s="10">
        <f>SUMIFS(Tabel132[Cluster],Tabel132[ID],A738)</f>
        <v>29</v>
      </c>
      <c r="X738" t="str">
        <f t="shared" si="47"/>
        <v/>
      </c>
      <c r="Y738">
        <f t="shared" si="44"/>
        <v>0</v>
      </c>
      <c r="Z738">
        <f t="shared" si="45"/>
        <v>0</v>
      </c>
    </row>
    <row r="739" spans="1:26" x14ac:dyDescent="0.25">
      <c r="A739">
        <v>747</v>
      </c>
      <c r="B739" t="s">
        <v>980</v>
      </c>
      <c r="C739">
        <v>8600</v>
      </c>
      <c r="D739">
        <v>44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f t="shared" si="46"/>
        <v>0</v>
      </c>
      <c r="W739" s="10">
        <f>SUMIFS(Tabel132[Cluster],Tabel132[ID],A739)</f>
        <v>26</v>
      </c>
      <c r="X739" t="str">
        <f t="shared" si="47"/>
        <v/>
      </c>
      <c r="Y739">
        <f t="shared" si="44"/>
        <v>0</v>
      </c>
      <c r="Z739">
        <f t="shared" si="45"/>
        <v>0</v>
      </c>
    </row>
    <row r="740" spans="1:26" x14ac:dyDescent="0.25">
      <c r="A740">
        <v>748</v>
      </c>
      <c r="B740" t="s">
        <v>981</v>
      </c>
      <c r="C740">
        <v>75800</v>
      </c>
      <c r="D740">
        <v>515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f t="shared" si="46"/>
        <v>0</v>
      </c>
      <c r="W740" s="10">
        <f>SUMIFS(Tabel132[Cluster],Tabel132[ID],A740)</f>
        <v>84</v>
      </c>
      <c r="X740" t="str">
        <f t="shared" si="47"/>
        <v/>
      </c>
      <c r="Y740">
        <f t="shared" si="44"/>
        <v>0</v>
      </c>
      <c r="Z740">
        <f t="shared" si="45"/>
        <v>0</v>
      </c>
    </row>
    <row r="741" spans="1:26" x14ac:dyDescent="0.25">
      <c r="A741">
        <v>749</v>
      </c>
      <c r="B741" t="s">
        <v>362</v>
      </c>
      <c r="C741">
        <v>80100</v>
      </c>
      <c r="D741">
        <v>323</v>
      </c>
      <c r="E741">
        <v>6270</v>
      </c>
      <c r="F741">
        <v>260</v>
      </c>
      <c r="G741">
        <v>660</v>
      </c>
      <c r="H741">
        <v>0</v>
      </c>
      <c r="I741">
        <v>2673</v>
      </c>
      <c r="J741">
        <v>1120</v>
      </c>
      <c r="K741">
        <v>5119</v>
      </c>
      <c r="L741">
        <v>4228</v>
      </c>
      <c r="M741">
        <v>140</v>
      </c>
      <c r="N741">
        <v>89</v>
      </c>
      <c r="O741">
        <v>1285</v>
      </c>
      <c r="P741">
        <v>1975</v>
      </c>
      <c r="Q741">
        <v>64</v>
      </c>
      <c r="R741">
        <v>2329</v>
      </c>
      <c r="S741">
        <v>8</v>
      </c>
      <c r="T741">
        <v>118</v>
      </c>
      <c r="U741">
        <v>698</v>
      </c>
      <c r="V741">
        <f t="shared" si="46"/>
        <v>1</v>
      </c>
      <c r="W741" s="10">
        <f>SUMIFS(Tabel132[Cluster],Tabel132[ID],A741)</f>
        <v>87</v>
      </c>
      <c r="X741">
        <f t="shared" si="47"/>
        <v>0.128457244597904</v>
      </c>
      <c r="Y741">
        <f t="shared" si="44"/>
        <v>2274.4444444444443</v>
      </c>
      <c r="Z741">
        <f t="shared" si="45"/>
        <v>820.75</v>
      </c>
    </row>
    <row r="742" spans="1:26" x14ac:dyDescent="0.25">
      <c r="A742">
        <v>750</v>
      </c>
      <c r="B742" t="s">
        <v>363</v>
      </c>
      <c r="C742">
        <v>17000</v>
      </c>
      <c r="D742">
        <v>425</v>
      </c>
      <c r="E742">
        <v>129</v>
      </c>
      <c r="F742">
        <v>269</v>
      </c>
      <c r="G742">
        <v>130</v>
      </c>
      <c r="H742">
        <v>217</v>
      </c>
      <c r="I742">
        <v>295</v>
      </c>
      <c r="J742">
        <v>388</v>
      </c>
      <c r="K742">
        <v>127</v>
      </c>
      <c r="L742">
        <v>13</v>
      </c>
      <c r="M742">
        <v>62</v>
      </c>
      <c r="N742">
        <v>246</v>
      </c>
      <c r="O742">
        <v>2487</v>
      </c>
      <c r="P742">
        <v>511</v>
      </c>
      <c r="Q742">
        <v>240</v>
      </c>
      <c r="R742">
        <v>396</v>
      </c>
      <c r="S742">
        <v>264</v>
      </c>
      <c r="T742">
        <v>113</v>
      </c>
      <c r="U742">
        <v>214</v>
      </c>
      <c r="V742">
        <f t="shared" si="46"/>
        <v>1</v>
      </c>
      <c r="W742" s="10">
        <f>SUMIFS(Tabel132[Cluster],Tabel132[ID],A742)</f>
        <v>21</v>
      </c>
      <c r="X742">
        <f t="shared" si="47"/>
        <v>0.17470485416499834</v>
      </c>
      <c r="Y742">
        <f t="shared" si="44"/>
        <v>181.11111111111111</v>
      </c>
      <c r="Z742">
        <f t="shared" si="45"/>
        <v>558.875</v>
      </c>
    </row>
    <row r="743" spans="1:26" x14ac:dyDescent="0.25">
      <c r="A743">
        <v>751</v>
      </c>
      <c r="B743" t="s">
        <v>982</v>
      </c>
      <c r="C743">
        <v>40000</v>
      </c>
      <c r="D743">
        <v>734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f t="shared" si="46"/>
        <v>0</v>
      </c>
      <c r="W743" s="10">
        <f>SUMIFS(Tabel132[Cluster],Tabel132[ID],A743)</f>
        <v>52</v>
      </c>
      <c r="X743" t="str">
        <f t="shared" si="47"/>
        <v/>
      </c>
      <c r="Y743">
        <f t="shared" si="44"/>
        <v>0</v>
      </c>
      <c r="Z743">
        <f t="shared" si="45"/>
        <v>0</v>
      </c>
    </row>
    <row r="744" spans="1:26" x14ac:dyDescent="0.25">
      <c r="A744">
        <v>752</v>
      </c>
      <c r="B744" t="s">
        <v>983</v>
      </c>
      <c r="C744">
        <v>104400</v>
      </c>
      <c r="D744">
        <v>960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f t="shared" si="46"/>
        <v>0</v>
      </c>
      <c r="W744" s="10">
        <f>SUMIFS(Tabel132[Cluster],Tabel132[ID],A744)</f>
        <v>0</v>
      </c>
      <c r="X744" t="str">
        <f t="shared" si="47"/>
        <v/>
      </c>
      <c r="Y744">
        <f t="shared" si="44"/>
        <v>0</v>
      </c>
      <c r="Z744">
        <f t="shared" si="45"/>
        <v>0</v>
      </c>
    </row>
    <row r="745" spans="1:26" x14ac:dyDescent="0.25">
      <c r="A745">
        <v>753</v>
      </c>
      <c r="B745" t="s">
        <v>984</v>
      </c>
      <c r="C745">
        <v>114400</v>
      </c>
      <c r="D745">
        <v>46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f t="shared" si="46"/>
        <v>0</v>
      </c>
      <c r="W745" s="10">
        <f>SUMIFS(Tabel132[Cluster],Tabel132[ID],A745)</f>
        <v>0</v>
      </c>
      <c r="X745" t="str">
        <f t="shared" si="47"/>
        <v/>
      </c>
      <c r="Y745">
        <f t="shared" si="44"/>
        <v>0</v>
      </c>
      <c r="Z745">
        <f t="shared" si="45"/>
        <v>0</v>
      </c>
    </row>
    <row r="746" spans="1:26" x14ac:dyDescent="0.25">
      <c r="A746">
        <v>754</v>
      </c>
      <c r="B746" t="s">
        <v>364</v>
      </c>
      <c r="C746">
        <v>48600</v>
      </c>
      <c r="D746">
        <v>493</v>
      </c>
      <c r="E746">
        <v>26577</v>
      </c>
      <c r="F746">
        <v>15144</v>
      </c>
      <c r="G746">
        <v>38</v>
      </c>
      <c r="H746">
        <v>9130</v>
      </c>
      <c r="I746">
        <v>41168</v>
      </c>
      <c r="J746">
        <v>22916</v>
      </c>
      <c r="K746">
        <v>39648</v>
      </c>
      <c r="L746">
        <v>37309</v>
      </c>
      <c r="M746">
        <v>37875</v>
      </c>
      <c r="N746">
        <v>6340</v>
      </c>
      <c r="O746">
        <v>21098</v>
      </c>
      <c r="P746">
        <v>36483</v>
      </c>
      <c r="Q746">
        <v>11267</v>
      </c>
      <c r="R746">
        <v>36006</v>
      </c>
      <c r="S746">
        <v>36252</v>
      </c>
      <c r="T746">
        <v>24989</v>
      </c>
      <c r="U746">
        <v>10767</v>
      </c>
      <c r="V746">
        <f t="shared" si="46"/>
        <v>1</v>
      </c>
      <c r="W746" s="10">
        <f>SUMIFS(Tabel132[Cluster],Tabel132[ID],A746)</f>
        <v>64</v>
      </c>
      <c r="X746">
        <f t="shared" si="47"/>
        <v>0.70061853772917504</v>
      </c>
      <c r="Y746">
        <f t="shared" si="44"/>
        <v>25533.888888888891</v>
      </c>
      <c r="Z746">
        <f t="shared" si="45"/>
        <v>22900.25</v>
      </c>
    </row>
    <row r="747" spans="1:26" x14ac:dyDescent="0.25">
      <c r="A747">
        <v>755</v>
      </c>
      <c r="B747" t="s">
        <v>365</v>
      </c>
      <c r="C747">
        <v>12900</v>
      </c>
      <c r="D747">
        <v>1018</v>
      </c>
      <c r="E747">
        <v>1550</v>
      </c>
      <c r="F747">
        <v>190</v>
      </c>
      <c r="G747">
        <v>2293</v>
      </c>
      <c r="H747">
        <v>1193</v>
      </c>
      <c r="I747">
        <v>2923</v>
      </c>
      <c r="J747">
        <v>1240</v>
      </c>
      <c r="K747">
        <v>2805</v>
      </c>
      <c r="L747">
        <v>3413</v>
      </c>
      <c r="M747">
        <v>2206</v>
      </c>
      <c r="N747">
        <v>1189</v>
      </c>
      <c r="O747">
        <v>4919</v>
      </c>
      <c r="P747">
        <v>2364</v>
      </c>
      <c r="Q747">
        <v>3768</v>
      </c>
      <c r="R747">
        <v>1757</v>
      </c>
      <c r="S747">
        <v>4516</v>
      </c>
      <c r="T747">
        <v>1299</v>
      </c>
      <c r="U747">
        <v>1817</v>
      </c>
      <c r="V747">
        <f t="shared" si="46"/>
        <v>1</v>
      </c>
      <c r="W747" s="10">
        <f>SUMIFS(Tabel132[Cluster],Tabel132[ID],A747)</f>
        <v>16</v>
      </c>
      <c r="X747">
        <f t="shared" si="47"/>
        <v>0.2542374328574652</v>
      </c>
      <c r="Y747">
        <f t="shared" si="44"/>
        <v>1979.2222222222222</v>
      </c>
      <c r="Z747">
        <f t="shared" si="45"/>
        <v>2703.625</v>
      </c>
    </row>
    <row r="748" spans="1:26" x14ac:dyDescent="0.25">
      <c r="A748">
        <v>756</v>
      </c>
      <c r="B748" t="s">
        <v>985</v>
      </c>
      <c r="C748">
        <v>75900</v>
      </c>
      <c r="D748">
        <v>515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f t="shared" si="46"/>
        <v>0</v>
      </c>
      <c r="W748" s="10">
        <f>SUMIFS(Tabel132[Cluster],Tabel132[ID],A748)</f>
        <v>84</v>
      </c>
      <c r="X748" t="str">
        <f t="shared" si="47"/>
        <v/>
      </c>
      <c r="Y748">
        <f t="shared" si="44"/>
        <v>0</v>
      </c>
      <c r="Z748">
        <f t="shared" si="45"/>
        <v>0</v>
      </c>
    </row>
    <row r="749" spans="1:26" x14ac:dyDescent="0.25">
      <c r="A749">
        <v>757</v>
      </c>
      <c r="B749" t="s">
        <v>366</v>
      </c>
      <c r="C749">
        <v>83100</v>
      </c>
      <c r="D749">
        <v>323</v>
      </c>
      <c r="E749">
        <v>112</v>
      </c>
      <c r="F749">
        <v>0</v>
      </c>
      <c r="G749">
        <v>43</v>
      </c>
      <c r="H749">
        <v>0</v>
      </c>
      <c r="I749">
        <v>0</v>
      </c>
      <c r="J749">
        <v>462</v>
      </c>
      <c r="K749">
        <v>70</v>
      </c>
      <c r="L749">
        <v>0</v>
      </c>
      <c r="M749">
        <v>0</v>
      </c>
      <c r="N749">
        <v>9</v>
      </c>
      <c r="O749">
        <v>0</v>
      </c>
      <c r="P749">
        <v>0</v>
      </c>
      <c r="Q749">
        <v>0</v>
      </c>
      <c r="R749">
        <v>317</v>
      </c>
      <c r="S749">
        <v>0</v>
      </c>
      <c r="T749">
        <v>30</v>
      </c>
      <c r="U749">
        <v>321</v>
      </c>
      <c r="V749">
        <f t="shared" si="46"/>
        <v>1</v>
      </c>
      <c r="W749" s="10">
        <f>SUMIFS(Tabel132[Cluster],Tabel132[ID],A749)</f>
        <v>91</v>
      </c>
      <c r="X749">
        <f t="shared" si="47"/>
        <v>0.90959512888913063</v>
      </c>
      <c r="Y749">
        <f t="shared" si="44"/>
        <v>76.333333333333329</v>
      </c>
      <c r="Z749">
        <f t="shared" si="45"/>
        <v>84.625</v>
      </c>
    </row>
    <row r="750" spans="1:26" x14ac:dyDescent="0.25">
      <c r="A750">
        <v>758</v>
      </c>
      <c r="B750" t="s">
        <v>986</v>
      </c>
      <c r="C750">
        <v>40100</v>
      </c>
      <c r="D750">
        <v>734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f t="shared" si="46"/>
        <v>0</v>
      </c>
      <c r="W750" s="10">
        <f>SUMIFS(Tabel132[Cluster],Tabel132[ID],A750)</f>
        <v>52</v>
      </c>
      <c r="X750" t="str">
        <f t="shared" si="47"/>
        <v/>
      </c>
      <c r="Y750">
        <f t="shared" si="44"/>
        <v>0</v>
      </c>
      <c r="Z750">
        <f t="shared" si="45"/>
        <v>0</v>
      </c>
    </row>
    <row r="751" spans="1:26" x14ac:dyDescent="0.25">
      <c r="A751">
        <v>759</v>
      </c>
      <c r="B751" t="s">
        <v>367</v>
      </c>
      <c r="C751">
        <v>12300</v>
      </c>
      <c r="D751">
        <v>1027</v>
      </c>
      <c r="E751">
        <v>126</v>
      </c>
      <c r="F751">
        <v>49</v>
      </c>
      <c r="G751">
        <v>36</v>
      </c>
      <c r="H751">
        <v>48</v>
      </c>
      <c r="I751">
        <v>225</v>
      </c>
      <c r="J751">
        <v>57</v>
      </c>
      <c r="K751">
        <v>555</v>
      </c>
      <c r="L751">
        <v>206</v>
      </c>
      <c r="M751">
        <v>67</v>
      </c>
      <c r="N751">
        <v>94</v>
      </c>
      <c r="O751">
        <v>159</v>
      </c>
      <c r="P751">
        <v>105</v>
      </c>
      <c r="Q751">
        <v>180</v>
      </c>
      <c r="R751">
        <v>25</v>
      </c>
      <c r="S751">
        <v>238</v>
      </c>
      <c r="T751">
        <v>35</v>
      </c>
      <c r="U751">
        <v>172</v>
      </c>
      <c r="V751">
        <f t="shared" si="46"/>
        <v>1</v>
      </c>
      <c r="W751" s="10">
        <f>SUMIFS(Tabel132[Cluster],Tabel132[ID],A751)</f>
        <v>15</v>
      </c>
      <c r="X751">
        <f t="shared" si="47"/>
        <v>0.68952911911835169</v>
      </c>
      <c r="Y751">
        <f t="shared" si="44"/>
        <v>152.11111111111111</v>
      </c>
      <c r="Z751">
        <f t="shared" si="45"/>
        <v>126</v>
      </c>
    </row>
    <row r="752" spans="1:26" x14ac:dyDescent="0.25">
      <c r="A752">
        <v>760</v>
      </c>
      <c r="B752" t="s">
        <v>987</v>
      </c>
      <c r="C752">
        <v>108600</v>
      </c>
      <c r="D752">
        <v>1000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f t="shared" si="46"/>
        <v>0</v>
      </c>
      <c r="W752" s="10">
        <f>SUMIFS(Tabel132[Cluster],Tabel132[ID],A752)</f>
        <v>0</v>
      </c>
      <c r="X752" t="str">
        <f t="shared" si="47"/>
        <v/>
      </c>
      <c r="Y752">
        <f t="shared" si="44"/>
        <v>0</v>
      </c>
      <c r="Z752">
        <f t="shared" si="45"/>
        <v>0</v>
      </c>
    </row>
    <row r="753" spans="1:26" x14ac:dyDescent="0.25">
      <c r="A753">
        <v>761</v>
      </c>
      <c r="B753" t="s">
        <v>988</v>
      </c>
      <c r="C753">
        <v>76800</v>
      </c>
      <c r="D753">
        <v>693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f t="shared" si="46"/>
        <v>0</v>
      </c>
      <c r="W753" s="10">
        <f>SUMIFS(Tabel132[Cluster],Tabel132[ID],A753)</f>
        <v>84</v>
      </c>
      <c r="X753" t="str">
        <f t="shared" si="47"/>
        <v/>
      </c>
      <c r="Y753">
        <f t="shared" si="44"/>
        <v>0</v>
      </c>
      <c r="Z753">
        <f t="shared" si="45"/>
        <v>0</v>
      </c>
    </row>
    <row r="754" spans="1:26" x14ac:dyDescent="0.25">
      <c r="A754">
        <v>762</v>
      </c>
      <c r="B754" t="s">
        <v>989</v>
      </c>
      <c r="C754">
        <v>113800</v>
      </c>
      <c r="D754">
        <v>182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f t="shared" si="46"/>
        <v>0</v>
      </c>
      <c r="W754" s="10">
        <f>SUMIFS(Tabel132[Cluster],Tabel132[ID],A754)</f>
        <v>0</v>
      </c>
      <c r="X754" t="str">
        <f t="shared" si="47"/>
        <v/>
      </c>
      <c r="Y754">
        <f t="shared" si="44"/>
        <v>0</v>
      </c>
      <c r="Z754">
        <f t="shared" si="45"/>
        <v>0</v>
      </c>
    </row>
    <row r="755" spans="1:26" x14ac:dyDescent="0.25">
      <c r="A755">
        <v>763</v>
      </c>
      <c r="B755" t="s">
        <v>990</v>
      </c>
      <c r="C755">
        <v>73000</v>
      </c>
      <c r="D755">
        <v>141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f t="shared" si="46"/>
        <v>1</v>
      </c>
      <c r="W755" s="10">
        <f>SUMIFS(Tabel132[Cluster],Tabel132[ID],A755)</f>
        <v>83</v>
      </c>
      <c r="X755">
        <f t="shared" si="47"/>
        <v>0.30367270448884121</v>
      </c>
      <c r="Y755">
        <f t="shared" si="44"/>
        <v>0</v>
      </c>
      <c r="Z755">
        <f t="shared" si="45"/>
        <v>1.5</v>
      </c>
    </row>
    <row r="756" spans="1:26" x14ac:dyDescent="0.25">
      <c r="A756">
        <v>764</v>
      </c>
      <c r="B756" t="s">
        <v>991</v>
      </c>
      <c r="C756">
        <v>41800</v>
      </c>
      <c r="D756">
        <v>918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f t="shared" si="46"/>
        <v>0</v>
      </c>
      <c r="W756" s="10">
        <f>SUMIFS(Tabel132[Cluster],Tabel132[ID],A756)</f>
        <v>54</v>
      </c>
      <c r="X756" t="str">
        <f t="shared" si="47"/>
        <v/>
      </c>
      <c r="Y756">
        <f t="shared" si="44"/>
        <v>0</v>
      </c>
      <c r="Z756">
        <f t="shared" si="45"/>
        <v>0</v>
      </c>
    </row>
    <row r="757" spans="1:26" x14ac:dyDescent="0.25">
      <c r="A757">
        <v>765</v>
      </c>
      <c r="B757" t="s">
        <v>368</v>
      </c>
      <c r="C757">
        <v>96400</v>
      </c>
      <c r="D757">
        <v>370</v>
      </c>
      <c r="E757">
        <v>1407</v>
      </c>
      <c r="F757">
        <v>349</v>
      </c>
      <c r="G757">
        <v>196</v>
      </c>
      <c r="H757">
        <v>427</v>
      </c>
      <c r="I757">
        <v>420</v>
      </c>
      <c r="J757">
        <v>872</v>
      </c>
      <c r="K757">
        <v>0</v>
      </c>
      <c r="L757">
        <v>144</v>
      </c>
      <c r="M757">
        <v>376</v>
      </c>
      <c r="N757">
        <v>102</v>
      </c>
      <c r="O757">
        <v>419</v>
      </c>
      <c r="P757">
        <v>329</v>
      </c>
      <c r="Q757">
        <v>706</v>
      </c>
      <c r="R757">
        <v>504</v>
      </c>
      <c r="S757">
        <v>238</v>
      </c>
      <c r="T757">
        <v>61</v>
      </c>
      <c r="U757">
        <v>315</v>
      </c>
      <c r="V757">
        <f t="shared" si="46"/>
        <v>1</v>
      </c>
      <c r="W757" s="10">
        <f>SUMIFS(Tabel132[Cluster],Tabel132[ID],A757)</f>
        <v>96</v>
      </c>
      <c r="X757">
        <f t="shared" si="47"/>
        <v>0.44485979140933007</v>
      </c>
      <c r="Y757">
        <f t="shared" si="44"/>
        <v>465.66666666666669</v>
      </c>
      <c r="Z757">
        <f t="shared" si="45"/>
        <v>334.25</v>
      </c>
    </row>
    <row r="758" spans="1:26" x14ac:dyDescent="0.25">
      <c r="A758">
        <v>766</v>
      </c>
      <c r="B758" t="s">
        <v>992</v>
      </c>
      <c r="C758">
        <v>40200</v>
      </c>
      <c r="D758">
        <v>726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f t="shared" si="46"/>
        <v>0</v>
      </c>
      <c r="W758" s="10">
        <f>SUMIFS(Tabel132[Cluster],Tabel132[ID],A758)</f>
        <v>52</v>
      </c>
      <c r="X758" t="str">
        <f t="shared" si="47"/>
        <v/>
      </c>
      <c r="Y758">
        <f t="shared" si="44"/>
        <v>0</v>
      </c>
      <c r="Z758">
        <f t="shared" si="45"/>
        <v>0</v>
      </c>
    </row>
    <row r="759" spans="1:26" x14ac:dyDescent="0.25">
      <c r="A759">
        <v>767</v>
      </c>
      <c r="B759" t="s">
        <v>369</v>
      </c>
      <c r="C759">
        <v>2400</v>
      </c>
      <c r="D759">
        <v>993</v>
      </c>
      <c r="E759">
        <v>14482</v>
      </c>
      <c r="F759">
        <v>11386</v>
      </c>
      <c r="G759">
        <v>7231</v>
      </c>
      <c r="H759">
        <v>6564</v>
      </c>
      <c r="I759">
        <v>7355</v>
      </c>
      <c r="J759">
        <v>6333</v>
      </c>
      <c r="K759">
        <v>14821</v>
      </c>
      <c r="L759">
        <v>2385</v>
      </c>
      <c r="M759">
        <v>7970</v>
      </c>
      <c r="N759">
        <v>7345</v>
      </c>
      <c r="O759">
        <v>13420</v>
      </c>
      <c r="P759">
        <v>14065</v>
      </c>
      <c r="Q759">
        <v>4107</v>
      </c>
      <c r="R759">
        <v>13905</v>
      </c>
      <c r="S759">
        <v>7799</v>
      </c>
      <c r="T759">
        <v>8856</v>
      </c>
      <c r="U759">
        <v>16943</v>
      </c>
      <c r="V759">
        <f t="shared" si="46"/>
        <v>1</v>
      </c>
      <c r="W759" s="10">
        <f>SUMIFS(Tabel132[Cluster],Tabel132[ID],A759)</f>
        <v>4</v>
      </c>
      <c r="X759">
        <f t="shared" si="47"/>
        <v>0.32649610192569412</v>
      </c>
      <c r="Y759">
        <f t="shared" si="44"/>
        <v>8725.2222222222226</v>
      </c>
      <c r="Z759">
        <f t="shared" si="45"/>
        <v>10805</v>
      </c>
    </row>
    <row r="760" spans="1:26" x14ac:dyDescent="0.25">
      <c r="A760">
        <v>768</v>
      </c>
      <c r="B760" t="s">
        <v>993</v>
      </c>
      <c r="C760">
        <v>110600</v>
      </c>
      <c r="D760">
        <v>991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f t="shared" si="46"/>
        <v>0</v>
      </c>
      <c r="W760" s="10">
        <f>SUMIFS(Tabel132[Cluster],Tabel132[ID],A760)</f>
        <v>0</v>
      </c>
      <c r="X760" t="str">
        <f t="shared" si="47"/>
        <v/>
      </c>
      <c r="Y760">
        <f t="shared" si="44"/>
        <v>0</v>
      </c>
      <c r="Z760">
        <f t="shared" si="45"/>
        <v>0</v>
      </c>
    </row>
    <row r="761" spans="1:26" x14ac:dyDescent="0.25">
      <c r="A761">
        <v>769</v>
      </c>
      <c r="B761" t="s">
        <v>994</v>
      </c>
      <c r="C761">
        <v>76900</v>
      </c>
      <c r="D761">
        <v>693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46"/>
        <v>0</v>
      </c>
      <c r="W761" s="10">
        <f>SUMIFS(Tabel132[Cluster],Tabel132[ID],A761)</f>
        <v>84</v>
      </c>
      <c r="X761" t="str">
        <f t="shared" si="47"/>
        <v/>
      </c>
      <c r="Y761">
        <f t="shared" si="44"/>
        <v>0</v>
      </c>
      <c r="Z761">
        <f t="shared" si="45"/>
        <v>0</v>
      </c>
    </row>
    <row r="762" spans="1:26" x14ac:dyDescent="0.25">
      <c r="A762">
        <v>770</v>
      </c>
      <c r="B762" t="s">
        <v>995</v>
      </c>
      <c r="C762">
        <v>113900</v>
      </c>
      <c r="D762">
        <v>182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f t="shared" si="46"/>
        <v>0</v>
      </c>
      <c r="W762" s="10">
        <f>SUMIFS(Tabel132[Cluster],Tabel132[ID],A762)</f>
        <v>0</v>
      </c>
      <c r="X762" t="str">
        <f t="shared" si="47"/>
        <v/>
      </c>
      <c r="Y762">
        <f t="shared" si="44"/>
        <v>0</v>
      </c>
      <c r="Z762">
        <f t="shared" si="45"/>
        <v>0</v>
      </c>
    </row>
    <row r="763" spans="1:26" x14ac:dyDescent="0.25">
      <c r="A763">
        <v>771</v>
      </c>
      <c r="B763" t="s">
        <v>370</v>
      </c>
      <c r="C763">
        <v>84700</v>
      </c>
      <c r="D763">
        <v>1065</v>
      </c>
      <c r="E763">
        <v>81055</v>
      </c>
      <c r="F763">
        <v>16784</v>
      </c>
      <c r="G763">
        <v>12917</v>
      </c>
      <c r="H763">
        <v>18905</v>
      </c>
      <c r="I763">
        <v>40829</v>
      </c>
      <c r="J763">
        <v>26554</v>
      </c>
      <c r="K763">
        <v>19072</v>
      </c>
      <c r="L763">
        <v>14779</v>
      </c>
      <c r="M763">
        <v>27661</v>
      </c>
      <c r="N763">
        <v>5804</v>
      </c>
      <c r="O763">
        <v>25035</v>
      </c>
      <c r="P763">
        <v>27867</v>
      </c>
      <c r="Q763">
        <v>14000</v>
      </c>
      <c r="R763">
        <v>35112</v>
      </c>
      <c r="S763">
        <v>14789</v>
      </c>
      <c r="T763">
        <v>4361</v>
      </c>
      <c r="U763">
        <v>27915</v>
      </c>
      <c r="V763">
        <f t="shared" si="46"/>
        <v>1</v>
      </c>
      <c r="W763" s="10">
        <f>SUMIFS(Tabel132[Cluster],Tabel132[ID],A763)</f>
        <v>0</v>
      </c>
      <c r="X763">
        <f t="shared" si="47"/>
        <v>0.2858300666089495</v>
      </c>
      <c r="Y763">
        <f t="shared" si="44"/>
        <v>28728.444444444445</v>
      </c>
      <c r="Z763">
        <f t="shared" si="45"/>
        <v>19360.375</v>
      </c>
    </row>
    <row r="764" spans="1:26" x14ac:dyDescent="0.25">
      <c r="A764">
        <v>772</v>
      </c>
      <c r="B764" t="s">
        <v>371</v>
      </c>
      <c r="C764">
        <v>19800</v>
      </c>
      <c r="D764">
        <v>48</v>
      </c>
      <c r="E764">
        <v>3552</v>
      </c>
      <c r="F764">
        <v>1700</v>
      </c>
      <c r="G764">
        <v>3144</v>
      </c>
      <c r="H764">
        <v>390</v>
      </c>
      <c r="I764">
        <v>82</v>
      </c>
      <c r="J764">
        <v>989</v>
      </c>
      <c r="K764">
        <v>1785</v>
      </c>
      <c r="L764">
        <v>0</v>
      </c>
      <c r="M764">
        <v>22</v>
      </c>
      <c r="N764">
        <v>2182</v>
      </c>
      <c r="O764">
        <v>2326</v>
      </c>
      <c r="P764">
        <v>85</v>
      </c>
      <c r="Q764">
        <v>0</v>
      </c>
      <c r="R764">
        <v>57</v>
      </c>
      <c r="S764">
        <v>739</v>
      </c>
      <c r="T764">
        <v>1041</v>
      </c>
      <c r="U764">
        <v>3492</v>
      </c>
      <c r="V764">
        <f t="shared" si="46"/>
        <v>1</v>
      </c>
      <c r="W764" s="10">
        <f>SUMIFS(Tabel132[Cluster],Tabel132[ID],A764)</f>
        <v>24</v>
      </c>
      <c r="X764">
        <f t="shared" si="47"/>
        <v>0.93209614707702448</v>
      </c>
      <c r="Y764">
        <f t="shared" si="44"/>
        <v>1296</v>
      </c>
      <c r="Z764">
        <f t="shared" si="45"/>
        <v>1240.25</v>
      </c>
    </row>
    <row r="765" spans="1:26" x14ac:dyDescent="0.25">
      <c r="A765">
        <v>773</v>
      </c>
      <c r="B765" t="s">
        <v>372</v>
      </c>
      <c r="C765">
        <v>96500</v>
      </c>
      <c r="D765">
        <v>370</v>
      </c>
      <c r="E765">
        <v>21</v>
      </c>
      <c r="F765">
        <v>106</v>
      </c>
      <c r="G765">
        <v>155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3</v>
      </c>
      <c r="O765">
        <v>0</v>
      </c>
      <c r="P765">
        <v>0</v>
      </c>
      <c r="Q765">
        <v>74</v>
      </c>
      <c r="R765">
        <v>18</v>
      </c>
      <c r="S765">
        <v>0</v>
      </c>
      <c r="T765">
        <v>0</v>
      </c>
      <c r="U765">
        <v>84</v>
      </c>
      <c r="V765">
        <f t="shared" si="46"/>
        <v>1</v>
      </c>
      <c r="W765" s="10">
        <f>SUMIFS(Tabel132[Cluster],Tabel132[ID],A765)</f>
        <v>96</v>
      </c>
      <c r="X765">
        <f t="shared" si="47"/>
        <v>0.71089613831158127</v>
      </c>
      <c r="Y765">
        <f t="shared" si="44"/>
        <v>31.333333333333332</v>
      </c>
      <c r="Z765">
        <f t="shared" si="45"/>
        <v>22.375</v>
      </c>
    </row>
    <row r="766" spans="1:26" x14ac:dyDescent="0.25">
      <c r="A766">
        <v>774</v>
      </c>
      <c r="B766" t="s">
        <v>373</v>
      </c>
      <c r="C766">
        <v>25600</v>
      </c>
      <c r="D766">
        <v>894</v>
      </c>
      <c r="E766">
        <v>613</v>
      </c>
      <c r="F766">
        <v>2</v>
      </c>
      <c r="G766">
        <v>523</v>
      </c>
      <c r="H766">
        <v>673</v>
      </c>
      <c r="I766">
        <v>721</v>
      </c>
      <c r="J766">
        <v>1059</v>
      </c>
      <c r="K766">
        <v>2410</v>
      </c>
      <c r="L766">
        <v>72</v>
      </c>
      <c r="M766">
        <v>706</v>
      </c>
      <c r="N766">
        <v>1595</v>
      </c>
      <c r="O766">
        <v>2345</v>
      </c>
      <c r="P766">
        <v>2548</v>
      </c>
      <c r="Q766">
        <v>694</v>
      </c>
      <c r="R766">
        <v>3245</v>
      </c>
      <c r="S766">
        <v>2200</v>
      </c>
      <c r="T766">
        <v>2228</v>
      </c>
      <c r="U766">
        <v>1148</v>
      </c>
      <c r="V766">
        <f t="shared" si="46"/>
        <v>1</v>
      </c>
      <c r="W766" s="10">
        <f>SUMIFS(Tabel132[Cluster],Tabel132[ID],A766)</f>
        <v>33</v>
      </c>
      <c r="X766">
        <f t="shared" si="47"/>
        <v>4.0524874093209682E-3</v>
      </c>
      <c r="Y766">
        <f t="shared" si="44"/>
        <v>753.22222222222217</v>
      </c>
      <c r="Z766">
        <f t="shared" si="45"/>
        <v>2000.375</v>
      </c>
    </row>
    <row r="767" spans="1:26" x14ac:dyDescent="0.25">
      <c r="A767">
        <v>775</v>
      </c>
      <c r="B767" t="s">
        <v>996</v>
      </c>
      <c r="C767">
        <v>40300</v>
      </c>
      <c r="D767">
        <v>766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f t="shared" si="46"/>
        <v>0</v>
      </c>
      <c r="W767" s="10">
        <f>SUMIFS(Tabel132[Cluster],Tabel132[ID],A767)</f>
        <v>52</v>
      </c>
      <c r="X767" t="str">
        <f t="shared" si="47"/>
        <v/>
      </c>
      <c r="Y767">
        <f t="shared" si="44"/>
        <v>0</v>
      </c>
      <c r="Z767">
        <f t="shared" si="45"/>
        <v>0</v>
      </c>
    </row>
    <row r="768" spans="1:26" x14ac:dyDescent="0.25">
      <c r="A768">
        <v>776</v>
      </c>
      <c r="B768" t="s">
        <v>374</v>
      </c>
      <c r="C768">
        <v>106100</v>
      </c>
      <c r="D768">
        <v>983</v>
      </c>
      <c r="E768">
        <v>87669</v>
      </c>
      <c r="F768">
        <v>29783</v>
      </c>
      <c r="G768">
        <v>10862</v>
      </c>
      <c r="H768">
        <v>26240</v>
      </c>
      <c r="I768">
        <v>10628</v>
      </c>
      <c r="J768">
        <v>31565</v>
      </c>
      <c r="K768">
        <v>34048</v>
      </c>
      <c r="L768">
        <v>38768</v>
      </c>
      <c r="M768">
        <v>50322</v>
      </c>
      <c r="N768">
        <v>36719</v>
      </c>
      <c r="O768">
        <v>50317</v>
      </c>
      <c r="P768">
        <v>44635</v>
      </c>
      <c r="Q768">
        <v>13793</v>
      </c>
      <c r="R768">
        <v>26759</v>
      </c>
      <c r="S768">
        <v>29951</v>
      </c>
      <c r="T768">
        <v>46325</v>
      </c>
      <c r="U768">
        <v>57342</v>
      </c>
      <c r="V768">
        <f t="shared" si="46"/>
        <v>1</v>
      </c>
      <c r="W768" s="10">
        <f>SUMIFS(Tabel132[Cluster],Tabel132[ID],A768)</f>
        <v>0</v>
      </c>
      <c r="X768">
        <f t="shared" si="47"/>
        <v>0.78109158788243926</v>
      </c>
      <c r="Y768">
        <f t="shared" ref="Y768:Y831" si="48">AVERAGE(E768:M768)</f>
        <v>35542.777777777781</v>
      </c>
      <c r="Z768">
        <f t="shared" ref="Z768:Z831" si="49">AVERAGE(N768:U768)</f>
        <v>38230.125</v>
      </c>
    </row>
    <row r="769" spans="1:26" x14ac:dyDescent="0.25">
      <c r="A769">
        <v>777</v>
      </c>
      <c r="B769" t="s">
        <v>997</v>
      </c>
      <c r="C769">
        <v>77000</v>
      </c>
      <c r="D769">
        <v>693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f t="shared" si="46"/>
        <v>0</v>
      </c>
      <c r="W769" s="10">
        <f>SUMIFS(Tabel132[Cluster],Tabel132[ID],A769)</f>
        <v>84</v>
      </c>
      <c r="X769" t="str">
        <f t="shared" si="47"/>
        <v/>
      </c>
      <c r="Y769">
        <f t="shared" si="48"/>
        <v>0</v>
      </c>
      <c r="Z769">
        <f t="shared" si="49"/>
        <v>0</v>
      </c>
    </row>
    <row r="770" spans="1:26" x14ac:dyDescent="0.25">
      <c r="A770">
        <v>778</v>
      </c>
      <c r="B770" t="s">
        <v>375</v>
      </c>
      <c r="C770">
        <v>16600</v>
      </c>
      <c r="D770">
        <v>385</v>
      </c>
      <c r="E770">
        <v>17363</v>
      </c>
      <c r="F770">
        <v>406</v>
      </c>
      <c r="G770">
        <v>3167</v>
      </c>
      <c r="H770">
        <v>9432</v>
      </c>
      <c r="I770">
        <v>2301</v>
      </c>
      <c r="J770">
        <v>7818</v>
      </c>
      <c r="K770">
        <v>23595</v>
      </c>
      <c r="L770">
        <v>7771</v>
      </c>
      <c r="M770">
        <v>10898</v>
      </c>
      <c r="N770">
        <v>10155</v>
      </c>
      <c r="O770">
        <v>22121</v>
      </c>
      <c r="P770">
        <v>30025</v>
      </c>
      <c r="Q770">
        <v>6196</v>
      </c>
      <c r="R770">
        <v>15167</v>
      </c>
      <c r="S770">
        <v>12449</v>
      </c>
      <c r="T770">
        <v>12113</v>
      </c>
      <c r="U770">
        <v>17150</v>
      </c>
      <c r="V770">
        <f t="shared" si="46"/>
        <v>1</v>
      </c>
      <c r="W770" s="10">
        <f>SUMIFS(Tabel132[Cluster],Tabel132[ID],A770)</f>
        <v>20</v>
      </c>
      <c r="X770">
        <f t="shared" si="47"/>
        <v>9.4281034962552079E-2</v>
      </c>
      <c r="Y770">
        <f t="shared" si="48"/>
        <v>9194.5555555555547</v>
      </c>
      <c r="Z770">
        <f t="shared" si="49"/>
        <v>15672</v>
      </c>
    </row>
    <row r="771" spans="1:26" x14ac:dyDescent="0.25">
      <c r="A771">
        <v>779</v>
      </c>
      <c r="B771" t="s">
        <v>998</v>
      </c>
      <c r="C771">
        <v>114000</v>
      </c>
      <c r="D771">
        <v>182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f t="shared" si="46"/>
        <v>0</v>
      </c>
      <c r="W771" s="10">
        <f>SUMIFS(Tabel132[Cluster],Tabel132[ID],A771)</f>
        <v>0</v>
      </c>
      <c r="X771" t="str">
        <f t="shared" si="47"/>
        <v/>
      </c>
      <c r="Y771">
        <f t="shared" si="48"/>
        <v>0</v>
      </c>
      <c r="Z771">
        <f t="shared" si="49"/>
        <v>0</v>
      </c>
    </row>
    <row r="772" spans="1:26" x14ac:dyDescent="0.25">
      <c r="A772">
        <v>780</v>
      </c>
      <c r="B772" t="s">
        <v>376</v>
      </c>
      <c r="C772">
        <v>47800</v>
      </c>
      <c r="D772">
        <v>703</v>
      </c>
      <c r="E772">
        <v>2937</v>
      </c>
      <c r="F772">
        <v>1588</v>
      </c>
      <c r="G772">
        <v>1044</v>
      </c>
      <c r="H772">
        <v>328</v>
      </c>
      <c r="I772">
        <v>926</v>
      </c>
      <c r="J772">
        <v>160</v>
      </c>
      <c r="K772">
        <v>775</v>
      </c>
      <c r="L772">
        <v>1592</v>
      </c>
      <c r="M772">
        <v>247</v>
      </c>
      <c r="N772">
        <v>199</v>
      </c>
      <c r="O772">
        <v>653</v>
      </c>
      <c r="P772">
        <v>509</v>
      </c>
      <c r="Q772">
        <v>174</v>
      </c>
      <c r="R772">
        <v>326</v>
      </c>
      <c r="S772">
        <v>571</v>
      </c>
      <c r="T772">
        <v>629</v>
      </c>
      <c r="U772">
        <v>603</v>
      </c>
      <c r="V772">
        <f t="shared" ref="V772:V835" si="50">IF(AND(Y772=0,Z772=0),0,1)</f>
        <v>1</v>
      </c>
      <c r="W772" s="10">
        <f>SUMIFS(Tabel132[Cluster],Tabel132[ID],A772)</f>
        <v>62</v>
      </c>
      <c r="X772">
        <f t="shared" ref="X772:X835" si="51">IFERROR(_xlfn.T.TEST(E772:M772,N772:U772,2,2),"")</f>
        <v>7.5752199236367279E-2</v>
      </c>
      <c r="Y772">
        <f t="shared" si="48"/>
        <v>1066.3333333333333</v>
      </c>
      <c r="Z772">
        <f t="shared" si="49"/>
        <v>458</v>
      </c>
    </row>
    <row r="773" spans="1:26" x14ac:dyDescent="0.25">
      <c r="A773">
        <v>781</v>
      </c>
      <c r="B773" t="s">
        <v>377</v>
      </c>
      <c r="C773">
        <v>96600</v>
      </c>
      <c r="D773">
        <v>370</v>
      </c>
      <c r="E773">
        <v>135</v>
      </c>
      <c r="F773">
        <v>32</v>
      </c>
      <c r="G773">
        <v>61</v>
      </c>
      <c r="H773">
        <v>34</v>
      </c>
      <c r="I773">
        <v>339</v>
      </c>
      <c r="J773">
        <v>109</v>
      </c>
      <c r="K773">
        <v>112</v>
      </c>
      <c r="L773">
        <v>123</v>
      </c>
      <c r="M773">
        <v>96</v>
      </c>
      <c r="N773">
        <v>31</v>
      </c>
      <c r="O773">
        <v>242</v>
      </c>
      <c r="P773">
        <v>336</v>
      </c>
      <c r="Q773">
        <v>0</v>
      </c>
      <c r="R773">
        <v>173</v>
      </c>
      <c r="S773">
        <v>18</v>
      </c>
      <c r="T773">
        <v>54</v>
      </c>
      <c r="U773">
        <v>107</v>
      </c>
      <c r="V773">
        <f t="shared" si="50"/>
        <v>1</v>
      </c>
      <c r="W773" s="10">
        <f>SUMIFS(Tabel132[Cluster],Tabel132[ID],A773)</f>
        <v>96</v>
      </c>
      <c r="X773">
        <f t="shared" si="51"/>
        <v>0.93226105255368918</v>
      </c>
      <c r="Y773">
        <f t="shared" si="48"/>
        <v>115.66666666666667</v>
      </c>
      <c r="Z773">
        <f t="shared" si="49"/>
        <v>120.125</v>
      </c>
    </row>
    <row r="774" spans="1:26" x14ac:dyDescent="0.25">
      <c r="A774">
        <v>782</v>
      </c>
      <c r="B774" t="s">
        <v>999</v>
      </c>
      <c r="C774">
        <v>40400</v>
      </c>
      <c r="D774">
        <v>766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f t="shared" si="50"/>
        <v>0</v>
      </c>
      <c r="W774" s="10">
        <f>SUMIFS(Tabel132[Cluster],Tabel132[ID],A774)</f>
        <v>52</v>
      </c>
      <c r="X774" t="str">
        <f t="shared" si="51"/>
        <v/>
      </c>
      <c r="Y774">
        <f t="shared" si="48"/>
        <v>0</v>
      </c>
      <c r="Z774">
        <f t="shared" si="49"/>
        <v>0</v>
      </c>
    </row>
    <row r="775" spans="1:26" x14ac:dyDescent="0.25">
      <c r="A775">
        <v>783</v>
      </c>
      <c r="B775" t="s">
        <v>378</v>
      </c>
      <c r="C775">
        <v>23800</v>
      </c>
      <c r="D775">
        <v>104</v>
      </c>
      <c r="E775">
        <v>5867</v>
      </c>
      <c r="F775">
        <v>2187</v>
      </c>
      <c r="G775">
        <v>239</v>
      </c>
      <c r="H775">
        <v>979</v>
      </c>
      <c r="I775">
        <v>378</v>
      </c>
      <c r="J775">
        <v>889</v>
      </c>
      <c r="K775">
        <v>1082</v>
      </c>
      <c r="L775">
        <v>2248</v>
      </c>
      <c r="M775">
        <v>1019</v>
      </c>
      <c r="N775">
        <v>1634</v>
      </c>
      <c r="O775">
        <v>1079</v>
      </c>
      <c r="P775">
        <v>723</v>
      </c>
      <c r="Q775">
        <v>195</v>
      </c>
      <c r="R775">
        <v>1400</v>
      </c>
      <c r="S775">
        <v>1422</v>
      </c>
      <c r="T775">
        <v>2065</v>
      </c>
      <c r="U775">
        <v>1532</v>
      </c>
      <c r="V775">
        <f t="shared" si="50"/>
        <v>1</v>
      </c>
      <c r="W775" s="10">
        <f>SUMIFS(Tabel132[Cluster],Tabel132[ID],A775)</f>
        <v>30</v>
      </c>
      <c r="X775">
        <f t="shared" si="51"/>
        <v>0.54437465227187576</v>
      </c>
      <c r="Y775">
        <f t="shared" si="48"/>
        <v>1654.2222222222222</v>
      </c>
      <c r="Z775">
        <f t="shared" si="49"/>
        <v>1256.25</v>
      </c>
    </row>
    <row r="776" spans="1:26" x14ac:dyDescent="0.25">
      <c r="A776">
        <v>784</v>
      </c>
      <c r="B776" t="s">
        <v>379</v>
      </c>
      <c r="C776">
        <v>106900</v>
      </c>
      <c r="D776">
        <v>983</v>
      </c>
      <c r="E776">
        <v>916</v>
      </c>
      <c r="F776">
        <v>62</v>
      </c>
      <c r="G776">
        <v>52</v>
      </c>
      <c r="H776">
        <v>1</v>
      </c>
      <c r="I776">
        <v>453</v>
      </c>
      <c r="J776">
        <v>53</v>
      </c>
      <c r="K776">
        <v>165</v>
      </c>
      <c r="L776">
        <v>26</v>
      </c>
      <c r="M776">
        <v>5</v>
      </c>
      <c r="N776">
        <v>1</v>
      </c>
      <c r="O776">
        <v>267</v>
      </c>
      <c r="P776">
        <v>21</v>
      </c>
      <c r="Q776">
        <v>592</v>
      </c>
      <c r="R776">
        <v>301</v>
      </c>
      <c r="S776">
        <v>0</v>
      </c>
      <c r="T776">
        <v>18</v>
      </c>
      <c r="U776">
        <v>112</v>
      </c>
      <c r="V776">
        <f t="shared" si="50"/>
        <v>1</v>
      </c>
      <c r="W776" s="10">
        <f>SUMIFS(Tabel132[Cluster],Tabel132[ID],A776)</f>
        <v>0</v>
      </c>
      <c r="X776">
        <f t="shared" si="51"/>
        <v>0.82788886163651842</v>
      </c>
      <c r="Y776">
        <f t="shared" si="48"/>
        <v>192.55555555555554</v>
      </c>
      <c r="Z776">
        <f t="shared" si="49"/>
        <v>164</v>
      </c>
    </row>
    <row r="777" spans="1:26" x14ac:dyDescent="0.25">
      <c r="A777">
        <v>785</v>
      </c>
      <c r="B777" t="s">
        <v>1000</v>
      </c>
      <c r="C777">
        <v>77100</v>
      </c>
      <c r="D777">
        <v>693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f t="shared" si="50"/>
        <v>0</v>
      </c>
      <c r="W777" s="10">
        <f>SUMIFS(Tabel132[Cluster],Tabel132[ID],A777)</f>
        <v>84</v>
      </c>
      <c r="X777" t="str">
        <f t="shared" si="51"/>
        <v/>
      </c>
      <c r="Y777">
        <f t="shared" si="48"/>
        <v>0</v>
      </c>
      <c r="Z777">
        <f t="shared" si="49"/>
        <v>0</v>
      </c>
    </row>
    <row r="778" spans="1:26" x14ac:dyDescent="0.25">
      <c r="A778">
        <v>786</v>
      </c>
      <c r="B778" t="s">
        <v>380</v>
      </c>
      <c r="C778">
        <v>28600</v>
      </c>
      <c r="D778">
        <v>541</v>
      </c>
      <c r="E778">
        <v>2863</v>
      </c>
      <c r="F778">
        <v>460</v>
      </c>
      <c r="G778">
        <v>45</v>
      </c>
      <c r="H778">
        <v>238</v>
      </c>
      <c r="I778">
        <v>173</v>
      </c>
      <c r="J778">
        <v>243</v>
      </c>
      <c r="K778">
        <v>398</v>
      </c>
      <c r="L778">
        <v>807</v>
      </c>
      <c r="M778">
        <v>962</v>
      </c>
      <c r="N778">
        <v>647</v>
      </c>
      <c r="O778">
        <v>585</v>
      </c>
      <c r="P778">
        <v>945</v>
      </c>
      <c r="Q778">
        <v>127</v>
      </c>
      <c r="R778">
        <v>358</v>
      </c>
      <c r="S778">
        <v>393</v>
      </c>
      <c r="T778">
        <v>1139</v>
      </c>
      <c r="U778">
        <v>898</v>
      </c>
      <c r="V778">
        <f t="shared" si="50"/>
        <v>1</v>
      </c>
      <c r="W778" s="10">
        <f>SUMIFS(Tabel132[Cluster],Tabel132[ID],A778)</f>
        <v>36</v>
      </c>
      <c r="X778">
        <f t="shared" si="51"/>
        <v>0.8782544906635037</v>
      </c>
      <c r="Y778">
        <f t="shared" si="48"/>
        <v>687.66666666666663</v>
      </c>
      <c r="Z778">
        <f t="shared" si="49"/>
        <v>636.5</v>
      </c>
    </row>
    <row r="779" spans="1:26" x14ac:dyDescent="0.25">
      <c r="A779">
        <v>787</v>
      </c>
      <c r="B779" t="s">
        <v>1001</v>
      </c>
      <c r="C779">
        <v>114100</v>
      </c>
      <c r="D779">
        <v>182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f t="shared" si="50"/>
        <v>0</v>
      </c>
      <c r="W779" s="10">
        <f>SUMIFS(Tabel132[Cluster],Tabel132[ID],A779)</f>
        <v>0</v>
      </c>
      <c r="X779" t="str">
        <f t="shared" si="51"/>
        <v/>
      </c>
      <c r="Y779">
        <f t="shared" si="48"/>
        <v>0</v>
      </c>
      <c r="Z779">
        <f t="shared" si="49"/>
        <v>0</v>
      </c>
    </row>
    <row r="780" spans="1:26" x14ac:dyDescent="0.25">
      <c r="A780">
        <v>788</v>
      </c>
      <c r="B780" t="s">
        <v>381</v>
      </c>
      <c r="C780">
        <v>36400</v>
      </c>
      <c r="D780">
        <v>698</v>
      </c>
      <c r="E780">
        <v>4152</v>
      </c>
      <c r="F780">
        <v>2521</v>
      </c>
      <c r="G780">
        <v>326</v>
      </c>
      <c r="H780">
        <v>1450</v>
      </c>
      <c r="I780">
        <v>2513</v>
      </c>
      <c r="J780">
        <v>466</v>
      </c>
      <c r="K780">
        <v>1354</v>
      </c>
      <c r="L780">
        <v>355</v>
      </c>
      <c r="M780">
        <v>1052</v>
      </c>
      <c r="N780">
        <v>2076</v>
      </c>
      <c r="O780">
        <v>2176</v>
      </c>
      <c r="P780">
        <v>1318</v>
      </c>
      <c r="Q780">
        <v>5940</v>
      </c>
      <c r="R780">
        <v>1745</v>
      </c>
      <c r="S780">
        <v>2279</v>
      </c>
      <c r="T780">
        <v>2782</v>
      </c>
      <c r="U780">
        <v>1813</v>
      </c>
      <c r="V780">
        <f t="shared" si="50"/>
        <v>1</v>
      </c>
      <c r="W780" s="10">
        <f>SUMIFS(Tabel132[Cluster],Tabel132[ID],A780)</f>
        <v>46</v>
      </c>
      <c r="X780">
        <f t="shared" si="51"/>
        <v>0.17534251757408414</v>
      </c>
      <c r="Y780">
        <f t="shared" si="48"/>
        <v>1576.5555555555557</v>
      </c>
      <c r="Z780">
        <f t="shared" si="49"/>
        <v>2516.125</v>
      </c>
    </row>
    <row r="781" spans="1:26" x14ac:dyDescent="0.25">
      <c r="A781">
        <v>789</v>
      </c>
      <c r="B781" t="s">
        <v>1002</v>
      </c>
      <c r="C781">
        <v>92100</v>
      </c>
      <c r="D781">
        <v>386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f t="shared" si="50"/>
        <v>0</v>
      </c>
      <c r="W781" s="10">
        <f>SUMIFS(Tabel132[Cluster],Tabel132[ID],A781)</f>
        <v>96</v>
      </c>
      <c r="X781" t="str">
        <f t="shared" si="51"/>
        <v/>
      </c>
      <c r="Y781">
        <f t="shared" si="48"/>
        <v>0</v>
      </c>
      <c r="Z781">
        <f t="shared" si="49"/>
        <v>0</v>
      </c>
    </row>
    <row r="782" spans="1:26" x14ac:dyDescent="0.25">
      <c r="A782">
        <v>790</v>
      </c>
      <c r="B782" t="s">
        <v>1003</v>
      </c>
      <c r="C782">
        <v>40500</v>
      </c>
      <c r="D782">
        <v>766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f t="shared" si="50"/>
        <v>0</v>
      </c>
      <c r="W782" s="10">
        <f>SUMIFS(Tabel132[Cluster],Tabel132[ID],A782)</f>
        <v>52</v>
      </c>
      <c r="X782" t="str">
        <f t="shared" si="51"/>
        <v/>
      </c>
      <c r="Y782">
        <f t="shared" si="48"/>
        <v>0</v>
      </c>
      <c r="Z782">
        <f t="shared" si="49"/>
        <v>0</v>
      </c>
    </row>
    <row r="783" spans="1:26" x14ac:dyDescent="0.25">
      <c r="A783">
        <v>791</v>
      </c>
      <c r="B783" t="s">
        <v>382</v>
      </c>
      <c r="C783">
        <v>12400</v>
      </c>
      <c r="D783">
        <v>1027</v>
      </c>
      <c r="E783">
        <v>634</v>
      </c>
      <c r="F783">
        <v>133</v>
      </c>
      <c r="G783">
        <v>158</v>
      </c>
      <c r="H783">
        <v>132</v>
      </c>
      <c r="I783">
        <v>102</v>
      </c>
      <c r="J783">
        <v>253</v>
      </c>
      <c r="K783">
        <v>227</v>
      </c>
      <c r="L783">
        <v>103</v>
      </c>
      <c r="M783">
        <v>242</v>
      </c>
      <c r="N783">
        <v>413</v>
      </c>
      <c r="O783">
        <v>271</v>
      </c>
      <c r="P783">
        <v>324</v>
      </c>
      <c r="Q783">
        <v>463</v>
      </c>
      <c r="R783">
        <v>108</v>
      </c>
      <c r="S783">
        <v>531</v>
      </c>
      <c r="T783">
        <v>117</v>
      </c>
      <c r="U783">
        <v>584</v>
      </c>
      <c r="V783">
        <f t="shared" si="50"/>
        <v>1</v>
      </c>
      <c r="W783" s="10">
        <f>SUMIFS(Tabel132[Cluster],Tabel132[ID],A783)</f>
        <v>15</v>
      </c>
      <c r="X783">
        <f t="shared" si="51"/>
        <v>0.13807598501682444</v>
      </c>
      <c r="Y783">
        <f t="shared" si="48"/>
        <v>220.44444444444446</v>
      </c>
      <c r="Z783">
        <f t="shared" si="49"/>
        <v>351.375</v>
      </c>
    </row>
    <row r="784" spans="1:26" x14ac:dyDescent="0.25">
      <c r="A784">
        <v>792</v>
      </c>
      <c r="B784" t="s">
        <v>1004</v>
      </c>
      <c r="C784">
        <v>102000</v>
      </c>
      <c r="D784">
        <v>967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f t="shared" si="50"/>
        <v>0</v>
      </c>
      <c r="W784" s="10">
        <f>SUMIFS(Tabel132[Cluster],Tabel132[ID],A784)</f>
        <v>0</v>
      </c>
      <c r="X784" t="str">
        <f t="shared" si="51"/>
        <v/>
      </c>
      <c r="Y784">
        <f t="shared" si="48"/>
        <v>0</v>
      </c>
      <c r="Z784">
        <f t="shared" si="49"/>
        <v>0</v>
      </c>
    </row>
    <row r="785" spans="1:26" x14ac:dyDescent="0.25">
      <c r="A785">
        <v>793</v>
      </c>
      <c r="B785" t="s">
        <v>1005</v>
      </c>
      <c r="C785">
        <v>2900</v>
      </c>
      <c r="D785">
        <v>322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f t="shared" si="50"/>
        <v>0</v>
      </c>
      <c r="W785" s="10">
        <f>SUMIFS(Tabel132[Cluster],Tabel132[ID],A785)</f>
        <v>0</v>
      </c>
      <c r="X785" t="str">
        <f t="shared" si="51"/>
        <v/>
      </c>
      <c r="Y785">
        <f t="shared" si="48"/>
        <v>0</v>
      </c>
      <c r="Z785">
        <f t="shared" si="49"/>
        <v>0</v>
      </c>
    </row>
    <row r="786" spans="1:26" x14ac:dyDescent="0.25">
      <c r="A786">
        <v>794</v>
      </c>
      <c r="B786" t="s">
        <v>383</v>
      </c>
      <c r="C786">
        <v>100000</v>
      </c>
      <c r="D786">
        <v>229</v>
      </c>
      <c r="E786">
        <v>32480</v>
      </c>
      <c r="F786">
        <v>9357</v>
      </c>
      <c r="G786">
        <v>3856</v>
      </c>
      <c r="H786">
        <v>10773</v>
      </c>
      <c r="I786">
        <v>7980</v>
      </c>
      <c r="J786">
        <v>3229</v>
      </c>
      <c r="K786">
        <v>9</v>
      </c>
      <c r="L786">
        <v>856</v>
      </c>
      <c r="M786">
        <v>4340</v>
      </c>
      <c r="N786">
        <v>3579</v>
      </c>
      <c r="O786">
        <v>8277</v>
      </c>
      <c r="P786">
        <v>5130</v>
      </c>
      <c r="Q786">
        <v>9341</v>
      </c>
      <c r="R786">
        <v>4143</v>
      </c>
      <c r="S786">
        <v>4116</v>
      </c>
      <c r="T786">
        <v>783</v>
      </c>
      <c r="U786">
        <v>8381</v>
      </c>
      <c r="V786">
        <f t="shared" si="50"/>
        <v>1</v>
      </c>
      <c r="W786" s="10">
        <f>SUMIFS(Tabel132[Cluster],Tabel132[ID],A786)</f>
        <v>0</v>
      </c>
      <c r="X786">
        <f t="shared" si="51"/>
        <v>0.4801626411344968</v>
      </c>
      <c r="Y786">
        <f t="shared" si="48"/>
        <v>8097.7777777777774</v>
      </c>
      <c r="Z786">
        <f t="shared" si="49"/>
        <v>5468.75</v>
      </c>
    </row>
    <row r="787" spans="1:26" x14ac:dyDescent="0.25">
      <c r="A787">
        <v>795</v>
      </c>
      <c r="B787" t="s">
        <v>384</v>
      </c>
      <c r="C787">
        <v>81500</v>
      </c>
      <c r="D787">
        <v>323</v>
      </c>
      <c r="E787">
        <v>9388</v>
      </c>
      <c r="F787">
        <v>180</v>
      </c>
      <c r="G787">
        <v>4374</v>
      </c>
      <c r="H787">
        <v>14</v>
      </c>
      <c r="I787">
        <v>4115</v>
      </c>
      <c r="J787">
        <v>10981</v>
      </c>
      <c r="K787">
        <v>5737</v>
      </c>
      <c r="L787">
        <v>673</v>
      </c>
      <c r="M787">
        <v>1668</v>
      </c>
      <c r="N787">
        <v>647</v>
      </c>
      <c r="O787">
        <v>6095</v>
      </c>
      <c r="P787">
        <v>394</v>
      </c>
      <c r="Q787">
        <v>14</v>
      </c>
      <c r="R787">
        <v>17467</v>
      </c>
      <c r="S787">
        <v>244</v>
      </c>
      <c r="T787">
        <v>348</v>
      </c>
      <c r="U787">
        <v>13657</v>
      </c>
      <c r="V787">
        <f t="shared" si="50"/>
        <v>1</v>
      </c>
      <c r="W787" s="10">
        <f>SUMIFS(Tabel132[Cluster],Tabel132[ID],A787)</f>
        <v>90</v>
      </c>
      <c r="X787">
        <f t="shared" si="51"/>
        <v>0.79097842070082636</v>
      </c>
      <c r="Y787">
        <f t="shared" si="48"/>
        <v>4125.5555555555557</v>
      </c>
      <c r="Z787">
        <f t="shared" si="49"/>
        <v>4858.25</v>
      </c>
    </row>
    <row r="788" spans="1:26" x14ac:dyDescent="0.25">
      <c r="A788">
        <v>796</v>
      </c>
      <c r="B788" t="s">
        <v>1006</v>
      </c>
      <c r="C788">
        <v>78200</v>
      </c>
      <c r="D788">
        <v>797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f t="shared" si="50"/>
        <v>0</v>
      </c>
      <c r="W788" s="10">
        <f>SUMIFS(Tabel132[Cluster],Tabel132[ID],A788)</f>
        <v>85</v>
      </c>
      <c r="X788" t="str">
        <f t="shared" si="51"/>
        <v/>
      </c>
      <c r="Y788">
        <f t="shared" si="48"/>
        <v>0</v>
      </c>
      <c r="Z788">
        <f t="shared" si="49"/>
        <v>0</v>
      </c>
    </row>
    <row r="789" spans="1:26" x14ac:dyDescent="0.25">
      <c r="A789">
        <v>797</v>
      </c>
      <c r="B789" t="s">
        <v>385</v>
      </c>
      <c r="C789">
        <v>78100</v>
      </c>
      <c r="D789">
        <v>290</v>
      </c>
      <c r="E789">
        <v>12451</v>
      </c>
      <c r="F789">
        <v>3621</v>
      </c>
      <c r="G789">
        <v>794</v>
      </c>
      <c r="H789">
        <v>2269</v>
      </c>
      <c r="I789">
        <v>3566</v>
      </c>
      <c r="J789">
        <v>11678</v>
      </c>
      <c r="K789">
        <v>4988</v>
      </c>
      <c r="L789">
        <v>16236</v>
      </c>
      <c r="M789">
        <v>6537</v>
      </c>
      <c r="N789">
        <v>248</v>
      </c>
      <c r="O789">
        <v>8673</v>
      </c>
      <c r="P789">
        <v>14488</v>
      </c>
      <c r="Q789">
        <v>185</v>
      </c>
      <c r="R789">
        <v>8980</v>
      </c>
      <c r="S789">
        <v>4976</v>
      </c>
      <c r="T789">
        <v>2611</v>
      </c>
      <c r="U789">
        <v>7002</v>
      </c>
      <c r="V789">
        <f t="shared" si="50"/>
        <v>1</v>
      </c>
      <c r="W789" s="10">
        <f>SUMIFS(Tabel132[Cluster],Tabel132[ID],A789)</f>
        <v>85</v>
      </c>
      <c r="X789">
        <f t="shared" si="51"/>
        <v>0.6909121983852845</v>
      </c>
      <c r="Y789">
        <f t="shared" si="48"/>
        <v>6904.4444444444443</v>
      </c>
      <c r="Z789">
        <f t="shared" si="49"/>
        <v>5895.375</v>
      </c>
    </row>
    <row r="790" spans="1:26" x14ac:dyDescent="0.25">
      <c r="A790">
        <v>798</v>
      </c>
      <c r="B790" t="s">
        <v>386</v>
      </c>
      <c r="C790">
        <v>100100</v>
      </c>
      <c r="D790">
        <v>967</v>
      </c>
      <c r="E790">
        <v>1321</v>
      </c>
      <c r="F790">
        <v>273</v>
      </c>
      <c r="G790">
        <v>405</v>
      </c>
      <c r="H790">
        <v>135</v>
      </c>
      <c r="I790">
        <v>726</v>
      </c>
      <c r="J790">
        <v>716</v>
      </c>
      <c r="K790">
        <v>0</v>
      </c>
      <c r="L790">
        <v>286</v>
      </c>
      <c r="M790">
        <v>314</v>
      </c>
      <c r="N790">
        <v>29</v>
      </c>
      <c r="O790">
        <v>558</v>
      </c>
      <c r="P790">
        <v>172</v>
      </c>
      <c r="Q790">
        <v>610</v>
      </c>
      <c r="R790">
        <v>927</v>
      </c>
      <c r="S790">
        <v>108</v>
      </c>
      <c r="T790">
        <v>112</v>
      </c>
      <c r="U790">
        <v>277</v>
      </c>
      <c r="V790">
        <f t="shared" si="50"/>
        <v>1</v>
      </c>
      <c r="W790" s="10">
        <f>SUMIFS(Tabel132[Cluster],Tabel132[ID],A790)</f>
        <v>0</v>
      </c>
      <c r="X790">
        <f t="shared" si="51"/>
        <v>0.52542654118035281</v>
      </c>
      <c r="Y790">
        <f t="shared" si="48"/>
        <v>464</v>
      </c>
      <c r="Z790">
        <f t="shared" si="49"/>
        <v>349.125</v>
      </c>
    </row>
    <row r="791" spans="1:26" x14ac:dyDescent="0.25">
      <c r="A791">
        <v>799</v>
      </c>
      <c r="B791" t="s">
        <v>1007</v>
      </c>
      <c r="C791">
        <v>40600</v>
      </c>
      <c r="D791">
        <v>726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f t="shared" si="50"/>
        <v>0</v>
      </c>
      <c r="W791" s="10">
        <f>SUMIFS(Tabel132[Cluster],Tabel132[ID],A791)</f>
        <v>52</v>
      </c>
      <c r="X791" t="str">
        <f t="shared" si="51"/>
        <v/>
      </c>
      <c r="Y791">
        <f t="shared" si="48"/>
        <v>0</v>
      </c>
      <c r="Z791">
        <f t="shared" si="49"/>
        <v>0</v>
      </c>
    </row>
    <row r="792" spans="1:26" x14ac:dyDescent="0.25">
      <c r="A792">
        <v>800</v>
      </c>
      <c r="B792" t="s">
        <v>387</v>
      </c>
      <c r="C792">
        <v>24900</v>
      </c>
      <c r="D792">
        <v>119</v>
      </c>
      <c r="E792">
        <v>9259</v>
      </c>
      <c r="F792">
        <v>3055</v>
      </c>
      <c r="G792">
        <v>937</v>
      </c>
      <c r="H792">
        <v>2112</v>
      </c>
      <c r="I792">
        <v>1275</v>
      </c>
      <c r="J792">
        <v>2699</v>
      </c>
      <c r="K792">
        <v>1197</v>
      </c>
      <c r="L792">
        <v>3022</v>
      </c>
      <c r="M792">
        <v>1712</v>
      </c>
      <c r="N792">
        <v>1011</v>
      </c>
      <c r="O792">
        <v>1006</v>
      </c>
      <c r="P792">
        <v>1134</v>
      </c>
      <c r="Q792">
        <v>643</v>
      </c>
      <c r="R792">
        <v>1817</v>
      </c>
      <c r="S792">
        <v>1915</v>
      </c>
      <c r="T792">
        <v>1346</v>
      </c>
      <c r="U792">
        <v>1383</v>
      </c>
      <c r="V792">
        <f t="shared" si="50"/>
        <v>1</v>
      </c>
      <c r="W792" s="10">
        <f>SUMIFS(Tabel132[Cluster],Tabel132[ID],A792)</f>
        <v>32</v>
      </c>
      <c r="X792">
        <f t="shared" si="51"/>
        <v>0.11603802901872205</v>
      </c>
      <c r="Y792">
        <f t="shared" si="48"/>
        <v>2807.5555555555557</v>
      </c>
      <c r="Z792">
        <f t="shared" si="49"/>
        <v>1281.875</v>
      </c>
    </row>
    <row r="793" spans="1:26" x14ac:dyDescent="0.25">
      <c r="A793">
        <v>801</v>
      </c>
      <c r="B793" t="s">
        <v>1008</v>
      </c>
      <c r="C793">
        <v>13500</v>
      </c>
      <c r="D793">
        <v>669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f t="shared" si="50"/>
        <v>0</v>
      </c>
      <c r="W793" s="10">
        <f>SUMIFS(Tabel132[Cluster],Tabel132[ID],A793)</f>
        <v>0</v>
      </c>
      <c r="X793" t="str">
        <f t="shared" si="51"/>
        <v/>
      </c>
      <c r="Y793">
        <f t="shared" si="48"/>
        <v>0</v>
      </c>
      <c r="Z793">
        <f t="shared" si="49"/>
        <v>0</v>
      </c>
    </row>
    <row r="794" spans="1:26" x14ac:dyDescent="0.25">
      <c r="A794">
        <v>802</v>
      </c>
      <c r="B794" t="s">
        <v>388</v>
      </c>
      <c r="C794">
        <v>115100</v>
      </c>
      <c r="D794">
        <v>1083</v>
      </c>
      <c r="E794">
        <v>283</v>
      </c>
      <c r="F794">
        <v>199</v>
      </c>
      <c r="G794">
        <v>140</v>
      </c>
      <c r="H794">
        <v>74</v>
      </c>
      <c r="I794">
        <v>133</v>
      </c>
      <c r="J794">
        <v>756</v>
      </c>
      <c r="K794">
        <v>597</v>
      </c>
      <c r="L794">
        <v>413</v>
      </c>
      <c r="M794">
        <v>163</v>
      </c>
      <c r="N794">
        <v>263</v>
      </c>
      <c r="O794">
        <v>2687</v>
      </c>
      <c r="P794">
        <v>99</v>
      </c>
      <c r="Q794">
        <v>0</v>
      </c>
      <c r="R794">
        <v>755</v>
      </c>
      <c r="S794">
        <v>9</v>
      </c>
      <c r="T794">
        <v>72</v>
      </c>
      <c r="U794">
        <v>680</v>
      </c>
      <c r="V794">
        <f t="shared" si="50"/>
        <v>1</v>
      </c>
      <c r="W794" s="10">
        <f>SUMIFS(Tabel132[Cluster],Tabel132[ID],A794)</f>
        <v>0</v>
      </c>
      <c r="X794">
        <f t="shared" si="51"/>
        <v>0.41007585800637514</v>
      </c>
      <c r="Y794">
        <f t="shared" si="48"/>
        <v>306.44444444444446</v>
      </c>
      <c r="Z794">
        <f t="shared" si="49"/>
        <v>570.625</v>
      </c>
    </row>
    <row r="795" spans="1:26" x14ac:dyDescent="0.25">
      <c r="A795">
        <v>803</v>
      </c>
      <c r="B795" t="s">
        <v>389</v>
      </c>
      <c r="C795">
        <v>51600</v>
      </c>
      <c r="D795">
        <v>623</v>
      </c>
      <c r="E795">
        <v>7756</v>
      </c>
      <c r="F795">
        <v>3897</v>
      </c>
      <c r="G795">
        <v>1366</v>
      </c>
      <c r="H795">
        <v>4828</v>
      </c>
      <c r="I795">
        <v>6074</v>
      </c>
      <c r="J795">
        <v>13246</v>
      </c>
      <c r="K795">
        <v>10074</v>
      </c>
      <c r="L795">
        <v>16817</v>
      </c>
      <c r="M795">
        <v>9140</v>
      </c>
      <c r="N795">
        <v>1734</v>
      </c>
      <c r="O795">
        <v>13222</v>
      </c>
      <c r="P795">
        <v>11567</v>
      </c>
      <c r="Q795">
        <v>776</v>
      </c>
      <c r="R795">
        <v>11342</v>
      </c>
      <c r="S795">
        <v>5062</v>
      </c>
      <c r="T795">
        <v>2544</v>
      </c>
      <c r="U795">
        <v>9408</v>
      </c>
      <c r="V795">
        <f t="shared" si="50"/>
        <v>1</v>
      </c>
      <c r="W795" s="10">
        <f>SUMIFS(Tabel132[Cluster],Tabel132[ID],A795)</f>
        <v>72</v>
      </c>
      <c r="X795">
        <f t="shared" si="51"/>
        <v>0.62822152701414047</v>
      </c>
      <c r="Y795">
        <f t="shared" si="48"/>
        <v>8133.1111111111113</v>
      </c>
      <c r="Z795">
        <f t="shared" si="49"/>
        <v>6956.875</v>
      </c>
    </row>
    <row r="796" spans="1:26" x14ac:dyDescent="0.25">
      <c r="A796">
        <v>804</v>
      </c>
      <c r="B796" t="s">
        <v>390</v>
      </c>
      <c r="C796">
        <v>78300</v>
      </c>
      <c r="D796">
        <v>797</v>
      </c>
      <c r="E796">
        <v>854</v>
      </c>
      <c r="F796">
        <v>28</v>
      </c>
      <c r="G796">
        <v>0</v>
      </c>
      <c r="H796">
        <v>9</v>
      </c>
      <c r="I796">
        <v>153</v>
      </c>
      <c r="J796">
        <v>430</v>
      </c>
      <c r="K796">
        <v>111</v>
      </c>
      <c r="L796">
        <v>474</v>
      </c>
      <c r="M796">
        <v>2</v>
      </c>
      <c r="N796">
        <v>17</v>
      </c>
      <c r="O796">
        <v>276</v>
      </c>
      <c r="P796">
        <v>616</v>
      </c>
      <c r="Q796">
        <v>0</v>
      </c>
      <c r="R796">
        <v>304</v>
      </c>
      <c r="S796">
        <v>0</v>
      </c>
      <c r="T796">
        <v>61</v>
      </c>
      <c r="U796">
        <v>223</v>
      </c>
      <c r="V796">
        <f t="shared" si="50"/>
        <v>1</v>
      </c>
      <c r="W796" s="10">
        <f>SUMIFS(Tabel132[Cluster],Tabel132[ID],A796)</f>
        <v>85</v>
      </c>
      <c r="X796">
        <f t="shared" si="51"/>
        <v>0.74622933941420477</v>
      </c>
      <c r="Y796">
        <f t="shared" si="48"/>
        <v>229</v>
      </c>
      <c r="Z796">
        <f t="shared" si="49"/>
        <v>187.125</v>
      </c>
    </row>
    <row r="797" spans="1:26" x14ac:dyDescent="0.25">
      <c r="A797">
        <v>805</v>
      </c>
      <c r="B797" t="s">
        <v>391</v>
      </c>
      <c r="C797">
        <v>17700</v>
      </c>
      <c r="D797">
        <v>533</v>
      </c>
      <c r="E797">
        <v>369</v>
      </c>
      <c r="F797">
        <v>94</v>
      </c>
      <c r="G797">
        <v>208</v>
      </c>
      <c r="H797">
        <v>251</v>
      </c>
      <c r="I797">
        <v>229</v>
      </c>
      <c r="J797">
        <v>172</v>
      </c>
      <c r="K797">
        <v>2662</v>
      </c>
      <c r="L797">
        <v>292</v>
      </c>
      <c r="M797">
        <v>324</v>
      </c>
      <c r="N797">
        <v>271</v>
      </c>
      <c r="O797">
        <v>946</v>
      </c>
      <c r="P797">
        <v>100</v>
      </c>
      <c r="Q797">
        <v>869</v>
      </c>
      <c r="R797">
        <v>938</v>
      </c>
      <c r="S797">
        <v>87</v>
      </c>
      <c r="T797">
        <v>1305</v>
      </c>
      <c r="U797">
        <v>296</v>
      </c>
      <c r="V797">
        <f t="shared" si="50"/>
        <v>1</v>
      </c>
      <c r="W797" s="10">
        <f>SUMIFS(Tabel132[Cluster],Tabel132[ID],A797)</f>
        <v>22</v>
      </c>
      <c r="X797">
        <f t="shared" si="51"/>
        <v>0.78597346449293848</v>
      </c>
      <c r="Y797">
        <f t="shared" si="48"/>
        <v>511.22222222222223</v>
      </c>
      <c r="Z797">
        <f t="shared" si="49"/>
        <v>601.5</v>
      </c>
    </row>
    <row r="798" spans="1:26" x14ac:dyDescent="0.25">
      <c r="A798">
        <v>806</v>
      </c>
      <c r="B798" t="s">
        <v>392</v>
      </c>
      <c r="C798">
        <v>7900</v>
      </c>
      <c r="D798">
        <v>378</v>
      </c>
      <c r="E798">
        <v>4619</v>
      </c>
      <c r="F798">
        <v>7144</v>
      </c>
      <c r="G798">
        <v>11031</v>
      </c>
      <c r="H798">
        <v>6508</v>
      </c>
      <c r="I798">
        <v>5725</v>
      </c>
      <c r="J798">
        <v>9380</v>
      </c>
      <c r="K798">
        <v>18828</v>
      </c>
      <c r="L798">
        <v>16193</v>
      </c>
      <c r="M798">
        <v>10084</v>
      </c>
      <c r="N798">
        <v>4462</v>
      </c>
      <c r="O798">
        <v>24143</v>
      </c>
      <c r="P798">
        <v>12758</v>
      </c>
      <c r="Q798">
        <v>9478</v>
      </c>
      <c r="R798">
        <v>15187</v>
      </c>
      <c r="S798">
        <v>17880</v>
      </c>
      <c r="T798">
        <v>6058</v>
      </c>
      <c r="U798">
        <v>8107</v>
      </c>
      <c r="V798">
        <f t="shared" si="50"/>
        <v>1</v>
      </c>
      <c r="W798" s="10">
        <f>SUMIFS(Tabel132[Cluster],Tabel132[ID],A798)</f>
        <v>11</v>
      </c>
      <c r="X798">
        <f t="shared" si="51"/>
        <v>0.41846607531675584</v>
      </c>
      <c r="Y798">
        <f t="shared" si="48"/>
        <v>9945.7777777777774</v>
      </c>
      <c r="Z798">
        <f t="shared" si="49"/>
        <v>12259.125</v>
      </c>
    </row>
    <row r="799" spans="1:26" x14ac:dyDescent="0.25">
      <c r="A799">
        <v>807</v>
      </c>
      <c r="B799" t="s">
        <v>1009</v>
      </c>
      <c r="C799">
        <v>40700</v>
      </c>
      <c r="D799">
        <v>799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f t="shared" si="50"/>
        <v>0</v>
      </c>
      <c r="W799" s="10">
        <f>SUMIFS(Tabel132[Cluster],Tabel132[ID],A799)</f>
        <v>52</v>
      </c>
      <c r="X799" t="str">
        <f t="shared" si="51"/>
        <v/>
      </c>
      <c r="Y799">
        <f t="shared" si="48"/>
        <v>0</v>
      </c>
      <c r="Z799">
        <f t="shared" si="49"/>
        <v>0</v>
      </c>
    </row>
    <row r="800" spans="1:26" x14ac:dyDescent="0.25">
      <c r="A800">
        <v>808</v>
      </c>
      <c r="B800" t="s">
        <v>1010</v>
      </c>
      <c r="C800">
        <v>101400</v>
      </c>
      <c r="D800">
        <v>967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f t="shared" si="50"/>
        <v>0</v>
      </c>
      <c r="W800" s="10">
        <f>SUMIFS(Tabel132[Cluster],Tabel132[ID],A800)</f>
        <v>0</v>
      </c>
      <c r="X800" t="str">
        <f t="shared" si="51"/>
        <v/>
      </c>
      <c r="Y800">
        <f t="shared" si="48"/>
        <v>0</v>
      </c>
      <c r="Z800">
        <f t="shared" si="49"/>
        <v>0</v>
      </c>
    </row>
    <row r="801" spans="1:26" x14ac:dyDescent="0.25">
      <c r="A801">
        <v>809</v>
      </c>
      <c r="B801" t="s">
        <v>1011</v>
      </c>
      <c r="C801">
        <v>52800</v>
      </c>
      <c r="D801">
        <v>803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f t="shared" si="50"/>
        <v>0</v>
      </c>
      <c r="W801" s="10">
        <f>SUMIFS(Tabel132[Cluster],Tabel132[ID],A801)</f>
        <v>75</v>
      </c>
      <c r="X801" t="str">
        <f t="shared" si="51"/>
        <v/>
      </c>
      <c r="Y801">
        <f t="shared" si="48"/>
        <v>0</v>
      </c>
      <c r="Z801">
        <f t="shared" si="49"/>
        <v>0</v>
      </c>
    </row>
    <row r="802" spans="1:26" x14ac:dyDescent="0.25">
      <c r="A802">
        <v>810</v>
      </c>
      <c r="B802" t="s">
        <v>393</v>
      </c>
      <c r="C802">
        <v>19900</v>
      </c>
      <c r="D802">
        <v>48</v>
      </c>
      <c r="E802">
        <v>2694</v>
      </c>
      <c r="F802">
        <v>1540</v>
      </c>
      <c r="G802">
        <v>375</v>
      </c>
      <c r="H802">
        <v>1194</v>
      </c>
      <c r="I802">
        <v>16</v>
      </c>
      <c r="J802">
        <v>363</v>
      </c>
      <c r="K802">
        <v>804</v>
      </c>
      <c r="L802">
        <v>130</v>
      </c>
      <c r="M802">
        <v>141</v>
      </c>
      <c r="N802">
        <v>947</v>
      </c>
      <c r="O802">
        <v>578</v>
      </c>
      <c r="P802">
        <v>115</v>
      </c>
      <c r="Q802">
        <v>1</v>
      </c>
      <c r="R802">
        <v>432</v>
      </c>
      <c r="S802">
        <v>341</v>
      </c>
      <c r="T802">
        <v>670</v>
      </c>
      <c r="U802">
        <v>1873</v>
      </c>
      <c r="V802">
        <f t="shared" si="50"/>
        <v>1</v>
      </c>
      <c r="W802" s="10">
        <f>SUMIFS(Tabel132[Cluster],Tabel132[ID],A802)</f>
        <v>24</v>
      </c>
      <c r="X802">
        <f t="shared" si="51"/>
        <v>0.61904410283147415</v>
      </c>
      <c r="Y802">
        <f t="shared" si="48"/>
        <v>806.33333333333337</v>
      </c>
      <c r="Z802">
        <f t="shared" si="49"/>
        <v>619.625</v>
      </c>
    </row>
    <row r="803" spans="1:26" x14ac:dyDescent="0.25">
      <c r="A803">
        <v>811</v>
      </c>
      <c r="B803" t="s">
        <v>1012</v>
      </c>
      <c r="C803">
        <v>79200</v>
      </c>
      <c r="D803">
        <v>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f t="shared" si="50"/>
        <v>0</v>
      </c>
      <c r="W803" s="10">
        <f>SUMIFS(Tabel132[Cluster],Tabel132[ID],A803)</f>
        <v>86</v>
      </c>
      <c r="X803" t="str">
        <f t="shared" si="51"/>
        <v/>
      </c>
      <c r="Y803">
        <f t="shared" si="48"/>
        <v>0</v>
      </c>
      <c r="Z803">
        <f t="shared" si="49"/>
        <v>0</v>
      </c>
    </row>
    <row r="804" spans="1:26" x14ac:dyDescent="0.25">
      <c r="A804">
        <v>812</v>
      </c>
      <c r="B804" t="s">
        <v>1013</v>
      </c>
      <c r="C804">
        <v>104600</v>
      </c>
      <c r="D804">
        <v>326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f t="shared" si="50"/>
        <v>0</v>
      </c>
      <c r="W804" s="10">
        <f>SUMIFS(Tabel132[Cluster],Tabel132[ID],A804)</f>
        <v>0</v>
      </c>
      <c r="X804" t="str">
        <f t="shared" si="51"/>
        <v/>
      </c>
      <c r="Y804">
        <f t="shared" si="48"/>
        <v>0</v>
      </c>
      <c r="Z804">
        <f t="shared" si="49"/>
        <v>0</v>
      </c>
    </row>
    <row r="805" spans="1:26" x14ac:dyDescent="0.25">
      <c r="A805">
        <v>813</v>
      </c>
      <c r="B805" t="s">
        <v>1014</v>
      </c>
      <c r="C805">
        <v>101800</v>
      </c>
      <c r="D805">
        <v>967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f t="shared" si="50"/>
        <v>0</v>
      </c>
      <c r="W805" s="10">
        <f>SUMIFS(Tabel132[Cluster],Tabel132[ID],A805)</f>
        <v>0</v>
      </c>
      <c r="X805" t="str">
        <f t="shared" si="51"/>
        <v/>
      </c>
      <c r="Y805">
        <f t="shared" si="48"/>
        <v>0</v>
      </c>
      <c r="Z805">
        <f t="shared" si="49"/>
        <v>0</v>
      </c>
    </row>
    <row r="806" spans="1:26" x14ac:dyDescent="0.25">
      <c r="A806">
        <v>814</v>
      </c>
      <c r="B806" t="s">
        <v>394</v>
      </c>
      <c r="C806">
        <v>33000</v>
      </c>
      <c r="D806">
        <v>698</v>
      </c>
      <c r="E806">
        <v>2139</v>
      </c>
      <c r="F806">
        <v>483</v>
      </c>
      <c r="G806">
        <v>404</v>
      </c>
      <c r="H806">
        <v>66</v>
      </c>
      <c r="I806">
        <v>515</v>
      </c>
      <c r="J806">
        <v>425</v>
      </c>
      <c r="K806">
        <v>377</v>
      </c>
      <c r="L806">
        <v>500</v>
      </c>
      <c r="M806">
        <v>296</v>
      </c>
      <c r="N806">
        <v>94</v>
      </c>
      <c r="O806">
        <v>891</v>
      </c>
      <c r="P806">
        <v>210</v>
      </c>
      <c r="Q806">
        <v>0</v>
      </c>
      <c r="R806">
        <v>71</v>
      </c>
      <c r="S806">
        <v>63</v>
      </c>
      <c r="T806">
        <v>158</v>
      </c>
      <c r="U806">
        <v>450</v>
      </c>
      <c r="V806">
        <f t="shared" si="50"/>
        <v>1</v>
      </c>
      <c r="W806" s="10">
        <f>SUMIFS(Tabel132[Cluster],Tabel132[ID],A806)</f>
        <v>42</v>
      </c>
      <c r="X806">
        <f t="shared" si="51"/>
        <v>0.17287814592645875</v>
      </c>
      <c r="Y806">
        <f t="shared" si="48"/>
        <v>578.33333333333337</v>
      </c>
      <c r="Z806">
        <f t="shared" si="49"/>
        <v>242.125</v>
      </c>
    </row>
    <row r="807" spans="1:26" x14ac:dyDescent="0.25">
      <c r="A807">
        <v>815</v>
      </c>
      <c r="B807" t="s">
        <v>1015</v>
      </c>
      <c r="C807">
        <v>40800</v>
      </c>
      <c r="D807">
        <v>799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f t="shared" si="50"/>
        <v>0</v>
      </c>
      <c r="W807" s="10">
        <f>SUMIFS(Tabel132[Cluster],Tabel132[ID],A807)</f>
        <v>52</v>
      </c>
      <c r="X807" t="str">
        <f t="shared" si="51"/>
        <v/>
      </c>
      <c r="Y807">
        <f t="shared" si="48"/>
        <v>0</v>
      </c>
      <c r="Z807">
        <f t="shared" si="49"/>
        <v>0</v>
      </c>
    </row>
    <row r="808" spans="1:26" x14ac:dyDescent="0.25">
      <c r="A808">
        <v>816</v>
      </c>
      <c r="B808" t="s">
        <v>395</v>
      </c>
      <c r="C808">
        <v>11600</v>
      </c>
      <c r="D808">
        <v>1002</v>
      </c>
      <c r="E808">
        <v>787</v>
      </c>
      <c r="F808">
        <v>1212</v>
      </c>
      <c r="G808">
        <v>1740</v>
      </c>
      <c r="H808">
        <v>868</v>
      </c>
      <c r="I808">
        <v>1479</v>
      </c>
      <c r="J808">
        <v>437</v>
      </c>
      <c r="K808">
        <v>1430</v>
      </c>
      <c r="L808">
        <v>3674</v>
      </c>
      <c r="M808">
        <v>821</v>
      </c>
      <c r="N808">
        <v>803</v>
      </c>
      <c r="O808">
        <v>1242</v>
      </c>
      <c r="P808">
        <v>1458</v>
      </c>
      <c r="Q808">
        <v>1419</v>
      </c>
      <c r="R808">
        <v>1148</v>
      </c>
      <c r="S808">
        <v>1561</v>
      </c>
      <c r="T808">
        <v>1049</v>
      </c>
      <c r="U808">
        <v>1988</v>
      </c>
      <c r="V808">
        <f t="shared" si="50"/>
        <v>1</v>
      </c>
      <c r="W808" s="10">
        <f>SUMIFS(Tabel132[Cluster],Tabel132[ID],A808)</f>
        <v>15</v>
      </c>
      <c r="X808">
        <f t="shared" si="51"/>
        <v>0.89171831373559018</v>
      </c>
      <c r="Y808">
        <f t="shared" si="48"/>
        <v>1383.1111111111111</v>
      </c>
      <c r="Z808">
        <f t="shared" si="49"/>
        <v>1333.5</v>
      </c>
    </row>
    <row r="809" spans="1:26" x14ac:dyDescent="0.25">
      <c r="A809">
        <v>817</v>
      </c>
      <c r="B809" t="s">
        <v>1016</v>
      </c>
      <c r="C809">
        <v>113200</v>
      </c>
      <c r="D809">
        <v>349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f t="shared" si="50"/>
        <v>0</v>
      </c>
      <c r="W809" s="10">
        <f>SUMIFS(Tabel132[Cluster],Tabel132[ID],A809)</f>
        <v>0</v>
      </c>
      <c r="X809" t="str">
        <f t="shared" si="51"/>
        <v/>
      </c>
      <c r="Y809">
        <f t="shared" si="48"/>
        <v>0</v>
      </c>
      <c r="Z809">
        <f t="shared" si="49"/>
        <v>0</v>
      </c>
    </row>
    <row r="810" spans="1:26" x14ac:dyDescent="0.25">
      <c r="A810">
        <v>818</v>
      </c>
      <c r="B810" t="s">
        <v>1017</v>
      </c>
      <c r="C810">
        <v>51700</v>
      </c>
      <c r="D810">
        <v>803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f t="shared" si="50"/>
        <v>0</v>
      </c>
      <c r="W810" s="10">
        <f>SUMIFS(Tabel132[Cluster],Tabel132[ID],A810)</f>
        <v>72</v>
      </c>
      <c r="X810" t="str">
        <f t="shared" si="51"/>
        <v/>
      </c>
      <c r="Y810">
        <f t="shared" si="48"/>
        <v>0</v>
      </c>
      <c r="Z810">
        <f t="shared" si="49"/>
        <v>0</v>
      </c>
    </row>
    <row r="811" spans="1:26" x14ac:dyDescent="0.25">
      <c r="A811">
        <v>819</v>
      </c>
      <c r="B811" t="s">
        <v>396</v>
      </c>
      <c r="C811">
        <v>20000</v>
      </c>
      <c r="D811">
        <v>48</v>
      </c>
      <c r="E811">
        <v>757</v>
      </c>
      <c r="F811">
        <v>427</v>
      </c>
      <c r="G811">
        <v>8</v>
      </c>
      <c r="H811">
        <v>161</v>
      </c>
      <c r="I811">
        <v>28</v>
      </c>
      <c r="J811">
        <v>83</v>
      </c>
      <c r="K811">
        <v>173</v>
      </c>
      <c r="L811">
        <v>160</v>
      </c>
      <c r="M811">
        <v>59</v>
      </c>
      <c r="N811">
        <v>159</v>
      </c>
      <c r="O811">
        <v>111</v>
      </c>
      <c r="P811">
        <v>35</v>
      </c>
      <c r="Q811">
        <v>2</v>
      </c>
      <c r="R811">
        <v>225</v>
      </c>
      <c r="S811">
        <v>32</v>
      </c>
      <c r="T811">
        <v>100</v>
      </c>
      <c r="U811">
        <v>230</v>
      </c>
      <c r="V811">
        <f t="shared" si="50"/>
        <v>1</v>
      </c>
      <c r="W811" s="10">
        <f>SUMIFS(Tabel132[Cluster],Tabel132[ID],A811)</f>
        <v>24</v>
      </c>
      <c r="X811">
        <f t="shared" si="51"/>
        <v>0.31237120547778674</v>
      </c>
      <c r="Y811">
        <f t="shared" si="48"/>
        <v>206.22222222222223</v>
      </c>
      <c r="Z811">
        <f t="shared" si="49"/>
        <v>111.75</v>
      </c>
    </row>
    <row r="812" spans="1:26" x14ac:dyDescent="0.25">
      <c r="A812">
        <v>820</v>
      </c>
      <c r="B812" t="s">
        <v>1018</v>
      </c>
      <c r="C812">
        <v>79300</v>
      </c>
      <c r="D812">
        <v>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f t="shared" si="50"/>
        <v>0</v>
      </c>
      <c r="W812" s="10">
        <f>SUMIFS(Tabel132[Cluster],Tabel132[ID],A812)</f>
        <v>86</v>
      </c>
      <c r="X812" t="str">
        <f t="shared" si="51"/>
        <v/>
      </c>
      <c r="Y812">
        <f t="shared" si="48"/>
        <v>0</v>
      </c>
      <c r="Z812">
        <f t="shared" si="49"/>
        <v>0</v>
      </c>
    </row>
    <row r="813" spans="1:26" x14ac:dyDescent="0.25">
      <c r="A813">
        <v>821</v>
      </c>
      <c r="B813" t="s">
        <v>397</v>
      </c>
      <c r="C813">
        <v>16400</v>
      </c>
      <c r="D813">
        <v>385</v>
      </c>
      <c r="E813">
        <v>7056</v>
      </c>
      <c r="F813">
        <v>7549</v>
      </c>
      <c r="G813">
        <v>13458</v>
      </c>
      <c r="H813">
        <v>16361</v>
      </c>
      <c r="I813">
        <v>5436</v>
      </c>
      <c r="J813">
        <v>8291</v>
      </c>
      <c r="K813">
        <v>38991</v>
      </c>
      <c r="L813">
        <v>12003</v>
      </c>
      <c r="M813">
        <v>10371</v>
      </c>
      <c r="N813">
        <v>9317</v>
      </c>
      <c r="O813">
        <v>30005</v>
      </c>
      <c r="P813">
        <v>31863</v>
      </c>
      <c r="Q813">
        <v>19375</v>
      </c>
      <c r="R813">
        <v>30298</v>
      </c>
      <c r="S813">
        <v>25630</v>
      </c>
      <c r="T813">
        <v>11209</v>
      </c>
      <c r="U813">
        <v>10596</v>
      </c>
      <c r="V813">
        <f t="shared" si="50"/>
        <v>1</v>
      </c>
      <c r="W813" s="10">
        <f>SUMIFS(Tabel132[Cluster],Tabel132[ID],A813)</f>
        <v>20</v>
      </c>
      <c r="X813">
        <f t="shared" si="51"/>
        <v>0.12992579386703729</v>
      </c>
      <c r="Y813">
        <f t="shared" si="48"/>
        <v>13279.555555555555</v>
      </c>
      <c r="Z813">
        <f t="shared" si="49"/>
        <v>21036.625</v>
      </c>
    </row>
    <row r="814" spans="1:26" x14ac:dyDescent="0.25">
      <c r="A814">
        <v>822</v>
      </c>
      <c r="B814" t="s">
        <v>1019</v>
      </c>
      <c r="C814">
        <v>41200</v>
      </c>
      <c r="D814">
        <v>1089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f t="shared" si="50"/>
        <v>0</v>
      </c>
      <c r="W814" s="10">
        <f>SUMIFS(Tabel132[Cluster],Tabel132[ID],A814)</f>
        <v>0</v>
      </c>
      <c r="X814" t="str">
        <f t="shared" si="51"/>
        <v/>
      </c>
      <c r="Y814">
        <f t="shared" si="48"/>
        <v>0</v>
      </c>
      <c r="Z814">
        <f t="shared" si="49"/>
        <v>0</v>
      </c>
    </row>
    <row r="815" spans="1:26" x14ac:dyDescent="0.25">
      <c r="A815">
        <v>823</v>
      </c>
      <c r="B815" t="s">
        <v>1020</v>
      </c>
      <c r="C815">
        <v>40900</v>
      </c>
      <c r="D815">
        <v>799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f t="shared" si="50"/>
        <v>0</v>
      </c>
      <c r="W815" s="10">
        <f>SUMIFS(Tabel132[Cluster],Tabel132[ID],A815)</f>
        <v>52</v>
      </c>
      <c r="X815" t="str">
        <f t="shared" si="51"/>
        <v/>
      </c>
      <c r="Y815">
        <f t="shared" si="48"/>
        <v>0</v>
      </c>
      <c r="Z815">
        <f t="shared" si="49"/>
        <v>0</v>
      </c>
    </row>
    <row r="816" spans="1:26" x14ac:dyDescent="0.25">
      <c r="A816">
        <v>824</v>
      </c>
      <c r="B816" t="s">
        <v>1021</v>
      </c>
      <c r="C816">
        <v>112700</v>
      </c>
      <c r="D816">
        <v>991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f t="shared" si="50"/>
        <v>0</v>
      </c>
      <c r="W816" s="10">
        <f>SUMIFS(Tabel132[Cluster],Tabel132[ID],A816)</f>
        <v>0</v>
      </c>
      <c r="X816" t="str">
        <f t="shared" si="51"/>
        <v/>
      </c>
      <c r="Y816">
        <f t="shared" si="48"/>
        <v>0</v>
      </c>
      <c r="Z816">
        <f t="shared" si="49"/>
        <v>0</v>
      </c>
    </row>
    <row r="817" spans="1:26" x14ac:dyDescent="0.25">
      <c r="A817">
        <v>825</v>
      </c>
      <c r="B817" t="s">
        <v>1022</v>
      </c>
      <c r="C817">
        <v>113300</v>
      </c>
      <c r="D817">
        <v>349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f t="shared" si="50"/>
        <v>0</v>
      </c>
      <c r="W817" s="10">
        <f>SUMIFS(Tabel132[Cluster],Tabel132[ID],A817)</f>
        <v>0</v>
      </c>
      <c r="X817" t="str">
        <f t="shared" si="51"/>
        <v/>
      </c>
      <c r="Y817">
        <f t="shared" si="48"/>
        <v>0</v>
      </c>
      <c r="Z817">
        <f t="shared" si="49"/>
        <v>0</v>
      </c>
    </row>
    <row r="818" spans="1:26" x14ac:dyDescent="0.25">
      <c r="A818">
        <v>826</v>
      </c>
      <c r="B818" t="s">
        <v>1023</v>
      </c>
      <c r="C818">
        <v>52300</v>
      </c>
      <c r="D818">
        <v>803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f t="shared" si="50"/>
        <v>0</v>
      </c>
      <c r="W818" s="10">
        <f>SUMIFS(Tabel132[Cluster],Tabel132[ID],A818)</f>
        <v>74</v>
      </c>
      <c r="X818" t="str">
        <f t="shared" si="51"/>
        <v/>
      </c>
      <c r="Y818">
        <f t="shared" si="48"/>
        <v>0</v>
      </c>
      <c r="Z818">
        <f t="shared" si="49"/>
        <v>0</v>
      </c>
    </row>
    <row r="819" spans="1:26" x14ac:dyDescent="0.25">
      <c r="A819">
        <v>827</v>
      </c>
      <c r="B819" t="s">
        <v>398</v>
      </c>
      <c r="C819">
        <v>8800</v>
      </c>
      <c r="D819">
        <v>44</v>
      </c>
      <c r="E819">
        <v>5531</v>
      </c>
      <c r="F819">
        <v>1946</v>
      </c>
      <c r="G819">
        <v>2290</v>
      </c>
      <c r="H819">
        <v>472</v>
      </c>
      <c r="I819">
        <v>698</v>
      </c>
      <c r="J819">
        <v>620</v>
      </c>
      <c r="K819">
        <v>1153</v>
      </c>
      <c r="L819">
        <v>262</v>
      </c>
      <c r="M819">
        <v>479</v>
      </c>
      <c r="N819">
        <v>471</v>
      </c>
      <c r="O819">
        <v>753</v>
      </c>
      <c r="P819">
        <v>691</v>
      </c>
      <c r="Q819">
        <v>12</v>
      </c>
      <c r="R819">
        <v>569</v>
      </c>
      <c r="S819">
        <v>676</v>
      </c>
      <c r="T819">
        <v>653</v>
      </c>
      <c r="U819">
        <v>1288</v>
      </c>
      <c r="V819">
        <f t="shared" si="50"/>
        <v>1</v>
      </c>
      <c r="W819" s="10">
        <f>SUMIFS(Tabel132[Cluster],Tabel132[ID],A819)</f>
        <v>26</v>
      </c>
      <c r="X819">
        <f t="shared" si="51"/>
        <v>0.17650817199319288</v>
      </c>
      <c r="Y819">
        <f t="shared" si="48"/>
        <v>1494.5555555555557</v>
      </c>
      <c r="Z819">
        <f t="shared" si="49"/>
        <v>639.125</v>
      </c>
    </row>
    <row r="820" spans="1:26" x14ac:dyDescent="0.25">
      <c r="A820">
        <v>828</v>
      </c>
      <c r="B820" t="s">
        <v>1024</v>
      </c>
      <c r="C820">
        <v>79400</v>
      </c>
      <c r="D820">
        <v>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f t="shared" si="50"/>
        <v>0</v>
      </c>
      <c r="W820" s="10">
        <f>SUMIFS(Tabel132[Cluster],Tabel132[ID],A820)</f>
        <v>86</v>
      </c>
      <c r="X820" t="str">
        <f t="shared" si="51"/>
        <v/>
      </c>
      <c r="Y820">
        <f t="shared" si="48"/>
        <v>0</v>
      </c>
      <c r="Z820">
        <f t="shared" si="49"/>
        <v>0</v>
      </c>
    </row>
    <row r="821" spans="1:26" x14ac:dyDescent="0.25">
      <c r="A821">
        <v>829</v>
      </c>
      <c r="B821" t="s">
        <v>1025</v>
      </c>
      <c r="C821">
        <v>45700</v>
      </c>
      <c r="D821">
        <v>509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f t="shared" si="50"/>
        <v>0</v>
      </c>
      <c r="W821" s="10">
        <f>SUMIFS(Tabel132[Cluster],Tabel132[ID],A821)</f>
        <v>60</v>
      </c>
      <c r="X821" t="str">
        <f t="shared" si="51"/>
        <v/>
      </c>
      <c r="Y821">
        <f t="shared" si="48"/>
        <v>0</v>
      </c>
      <c r="Z821">
        <f t="shared" si="49"/>
        <v>0</v>
      </c>
    </row>
    <row r="822" spans="1:26" x14ac:dyDescent="0.25">
      <c r="A822">
        <v>830</v>
      </c>
      <c r="B822" t="s">
        <v>399</v>
      </c>
      <c r="C822">
        <v>72400</v>
      </c>
      <c r="D822">
        <v>141</v>
      </c>
      <c r="E822">
        <v>250</v>
      </c>
      <c r="F822">
        <v>23</v>
      </c>
      <c r="G822">
        <v>624</v>
      </c>
      <c r="H822">
        <v>19</v>
      </c>
      <c r="I822">
        <v>862</v>
      </c>
      <c r="J822">
        <v>51</v>
      </c>
      <c r="K822">
        <v>352</v>
      </c>
      <c r="L822">
        <v>1534</v>
      </c>
      <c r="M822">
        <v>50</v>
      </c>
      <c r="N822">
        <v>0</v>
      </c>
      <c r="O822">
        <v>255</v>
      </c>
      <c r="P822">
        <v>6</v>
      </c>
      <c r="Q822">
        <v>0</v>
      </c>
      <c r="R822">
        <v>4</v>
      </c>
      <c r="S822">
        <v>0</v>
      </c>
      <c r="T822">
        <v>420</v>
      </c>
      <c r="U822">
        <v>145</v>
      </c>
      <c r="V822">
        <f t="shared" si="50"/>
        <v>1</v>
      </c>
      <c r="W822" s="10">
        <f>SUMIFS(Tabel132[Cluster],Tabel132[ID],A822)</f>
        <v>83</v>
      </c>
      <c r="X822">
        <f t="shared" si="51"/>
        <v>0.11750557738860951</v>
      </c>
      <c r="Y822">
        <f t="shared" si="48"/>
        <v>418.33333333333331</v>
      </c>
      <c r="Z822">
        <f t="shared" si="49"/>
        <v>103.75</v>
      </c>
    </row>
    <row r="823" spans="1:26" x14ac:dyDescent="0.25">
      <c r="A823">
        <v>831</v>
      </c>
      <c r="B823" t="s">
        <v>400</v>
      </c>
      <c r="C823">
        <v>23900</v>
      </c>
      <c r="D823">
        <v>104</v>
      </c>
      <c r="E823">
        <v>96</v>
      </c>
      <c r="F823">
        <v>19</v>
      </c>
      <c r="G823">
        <v>1</v>
      </c>
      <c r="H823">
        <v>20</v>
      </c>
      <c r="I823">
        <v>3</v>
      </c>
      <c r="J823">
        <v>37</v>
      </c>
      <c r="K823">
        <v>27</v>
      </c>
      <c r="L823">
        <v>60</v>
      </c>
      <c r="M823">
        <v>59</v>
      </c>
      <c r="N823">
        <v>25</v>
      </c>
      <c r="O823">
        <v>35</v>
      </c>
      <c r="P823">
        <v>17</v>
      </c>
      <c r="Q823">
        <v>0</v>
      </c>
      <c r="R823">
        <v>18</v>
      </c>
      <c r="S823">
        <v>29</v>
      </c>
      <c r="T823">
        <v>3</v>
      </c>
      <c r="U823">
        <v>29</v>
      </c>
      <c r="V823">
        <f t="shared" si="50"/>
        <v>1</v>
      </c>
      <c r="W823" s="10">
        <f>SUMIFS(Tabel132[Cluster],Tabel132[ID],A823)</f>
        <v>30</v>
      </c>
      <c r="X823">
        <f t="shared" si="51"/>
        <v>0.18588515647230483</v>
      </c>
      <c r="Y823">
        <f t="shared" si="48"/>
        <v>35.777777777777779</v>
      </c>
      <c r="Z823">
        <f t="shared" si="49"/>
        <v>19.5</v>
      </c>
    </row>
    <row r="824" spans="1:26" x14ac:dyDescent="0.25">
      <c r="A824">
        <v>832</v>
      </c>
      <c r="B824" t="s">
        <v>1026</v>
      </c>
      <c r="C824">
        <v>99000</v>
      </c>
      <c r="D824">
        <v>967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f t="shared" si="50"/>
        <v>0</v>
      </c>
      <c r="W824" s="10">
        <f>SUMIFS(Tabel132[Cluster],Tabel132[ID],A824)</f>
        <v>0</v>
      </c>
      <c r="X824" t="str">
        <f t="shared" si="51"/>
        <v/>
      </c>
      <c r="Y824">
        <f t="shared" si="48"/>
        <v>0</v>
      </c>
      <c r="Z824">
        <f t="shared" si="49"/>
        <v>0</v>
      </c>
    </row>
    <row r="825" spans="1:26" x14ac:dyDescent="0.25">
      <c r="A825">
        <v>833</v>
      </c>
      <c r="B825" t="s">
        <v>1027</v>
      </c>
      <c r="C825">
        <v>113400</v>
      </c>
      <c r="D825">
        <v>349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f t="shared" si="50"/>
        <v>0</v>
      </c>
      <c r="W825" s="10">
        <f>SUMIFS(Tabel132[Cluster],Tabel132[ID],A825)</f>
        <v>0</v>
      </c>
      <c r="X825" t="str">
        <f t="shared" si="51"/>
        <v/>
      </c>
      <c r="Y825">
        <f t="shared" si="48"/>
        <v>0</v>
      </c>
      <c r="Z825">
        <f t="shared" si="49"/>
        <v>0</v>
      </c>
    </row>
    <row r="826" spans="1:26" x14ac:dyDescent="0.25">
      <c r="A826">
        <v>834</v>
      </c>
      <c r="B826" t="s">
        <v>1028</v>
      </c>
      <c r="C826">
        <v>79000</v>
      </c>
      <c r="D826">
        <v>302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f t="shared" si="50"/>
        <v>0</v>
      </c>
      <c r="W826" s="10">
        <f>SUMIFS(Tabel132[Cluster],Tabel132[ID],A826)</f>
        <v>86</v>
      </c>
      <c r="X826" t="str">
        <f t="shared" si="51"/>
        <v/>
      </c>
      <c r="Y826">
        <f t="shared" si="48"/>
        <v>0</v>
      </c>
      <c r="Z826">
        <f t="shared" si="49"/>
        <v>0</v>
      </c>
    </row>
    <row r="827" spans="1:26" x14ac:dyDescent="0.25">
      <c r="A827">
        <v>835</v>
      </c>
      <c r="B827" t="s">
        <v>1029</v>
      </c>
      <c r="C827">
        <v>52000</v>
      </c>
      <c r="D827">
        <v>803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f t="shared" si="50"/>
        <v>0</v>
      </c>
      <c r="W827" s="10">
        <f>SUMIFS(Tabel132[Cluster],Tabel132[ID],A827)</f>
        <v>73</v>
      </c>
      <c r="X827" t="str">
        <f t="shared" si="51"/>
        <v/>
      </c>
      <c r="Y827">
        <f t="shared" si="48"/>
        <v>0</v>
      </c>
      <c r="Z827">
        <f t="shared" si="49"/>
        <v>0</v>
      </c>
    </row>
    <row r="828" spans="1:26" x14ac:dyDescent="0.25">
      <c r="A828">
        <v>836</v>
      </c>
      <c r="B828" t="s">
        <v>401</v>
      </c>
      <c r="C828">
        <v>29400</v>
      </c>
      <c r="D828">
        <v>895</v>
      </c>
      <c r="E828">
        <v>3847</v>
      </c>
      <c r="F828">
        <v>207</v>
      </c>
      <c r="G828">
        <v>795</v>
      </c>
      <c r="H828">
        <v>1226</v>
      </c>
      <c r="I828">
        <v>456</v>
      </c>
      <c r="J828">
        <v>1070</v>
      </c>
      <c r="K828">
        <v>885</v>
      </c>
      <c r="L828">
        <v>1280</v>
      </c>
      <c r="M828">
        <v>2452</v>
      </c>
      <c r="N828">
        <v>766</v>
      </c>
      <c r="O828">
        <v>2304</v>
      </c>
      <c r="P828">
        <v>2825</v>
      </c>
      <c r="Q828">
        <v>1595</v>
      </c>
      <c r="R828">
        <v>712</v>
      </c>
      <c r="S828">
        <v>4881</v>
      </c>
      <c r="T828">
        <v>263</v>
      </c>
      <c r="U828">
        <v>728</v>
      </c>
      <c r="V828">
        <f t="shared" si="50"/>
        <v>1</v>
      </c>
      <c r="W828" s="10">
        <f>SUMIFS(Tabel132[Cluster],Tabel132[ID],A828)</f>
        <v>38</v>
      </c>
      <c r="X828">
        <f t="shared" si="51"/>
        <v>0.54530806529445652</v>
      </c>
      <c r="Y828">
        <f t="shared" si="48"/>
        <v>1357.5555555555557</v>
      </c>
      <c r="Z828">
        <f t="shared" si="49"/>
        <v>1759.25</v>
      </c>
    </row>
    <row r="829" spans="1:26" x14ac:dyDescent="0.25">
      <c r="A829">
        <v>837</v>
      </c>
      <c r="B829" t="s">
        <v>1030</v>
      </c>
      <c r="C829">
        <v>45900</v>
      </c>
      <c r="D829">
        <v>509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f t="shared" si="50"/>
        <v>0</v>
      </c>
      <c r="W829" s="10">
        <f>SUMIFS(Tabel132[Cluster],Tabel132[ID],A829)</f>
        <v>60</v>
      </c>
      <c r="X829" t="str">
        <f t="shared" si="51"/>
        <v/>
      </c>
      <c r="Y829">
        <f t="shared" si="48"/>
        <v>0</v>
      </c>
      <c r="Z829">
        <f t="shared" si="49"/>
        <v>0</v>
      </c>
    </row>
    <row r="830" spans="1:26" x14ac:dyDescent="0.25">
      <c r="A830">
        <v>838</v>
      </c>
      <c r="B830" t="s">
        <v>402</v>
      </c>
      <c r="C830">
        <v>3700</v>
      </c>
      <c r="D830">
        <v>353</v>
      </c>
      <c r="E830">
        <v>3959</v>
      </c>
      <c r="F830">
        <v>2601</v>
      </c>
      <c r="G830">
        <v>7293</v>
      </c>
      <c r="H830">
        <v>8103</v>
      </c>
      <c r="I830">
        <v>2436</v>
      </c>
      <c r="J830">
        <v>4192</v>
      </c>
      <c r="K830">
        <v>15639</v>
      </c>
      <c r="L830">
        <v>14131</v>
      </c>
      <c r="M830">
        <v>5066</v>
      </c>
      <c r="N830">
        <v>5186</v>
      </c>
      <c r="O830">
        <v>11462</v>
      </c>
      <c r="P830">
        <v>10526</v>
      </c>
      <c r="Q830">
        <v>6896</v>
      </c>
      <c r="R830">
        <v>10769</v>
      </c>
      <c r="S830">
        <v>10653</v>
      </c>
      <c r="T830">
        <v>5969</v>
      </c>
      <c r="U830">
        <v>3329</v>
      </c>
      <c r="V830">
        <f t="shared" si="50"/>
        <v>1</v>
      </c>
      <c r="W830" s="10">
        <f>SUMIFS(Tabel132[Cluster],Tabel132[ID],A830)</f>
        <v>5</v>
      </c>
      <c r="X830">
        <f t="shared" si="51"/>
        <v>0.60779130886786614</v>
      </c>
      <c r="Y830">
        <f t="shared" si="48"/>
        <v>7046.666666666667</v>
      </c>
      <c r="Z830">
        <f t="shared" si="49"/>
        <v>8098.75</v>
      </c>
    </row>
    <row r="831" spans="1:26" x14ac:dyDescent="0.25">
      <c r="A831">
        <v>839</v>
      </c>
      <c r="B831" t="s">
        <v>403</v>
      </c>
      <c r="C831">
        <v>93100</v>
      </c>
      <c r="D831">
        <v>370</v>
      </c>
      <c r="E831">
        <v>4</v>
      </c>
      <c r="F831">
        <v>42</v>
      </c>
      <c r="G831">
        <v>28</v>
      </c>
      <c r="H831">
        <v>6</v>
      </c>
      <c r="I831">
        <v>0</v>
      </c>
      <c r="J831">
        <v>12</v>
      </c>
      <c r="K831">
        <v>0</v>
      </c>
      <c r="L831">
        <v>0</v>
      </c>
      <c r="M831">
        <v>0</v>
      </c>
      <c r="N831">
        <v>10</v>
      </c>
      <c r="O831">
        <v>2</v>
      </c>
      <c r="P831">
        <v>0</v>
      </c>
      <c r="Q831">
        <v>65</v>
      </c>
      <c r="R831">
        <v>11</v>
      </c>
      <c r="S831">
        <v>0</v>
      </c>
      <c r="T831">
        <v>0</v>
      </c>
      <c r="U831">
        <v>32</v>
      </c>
      <c r="V831">
        <f t="shared" si="50"/>
        <v>1</v>
      </c>
      <c r="W831" s="10">
        <f>SUMIFS(Tabel132[Cluster],Tabel132[ID],A831)</f>
        <v>96</v>
      </c>
      <c r="X831">
        <f t="shared" si="51"/>
        <v>0.61437144568379565</v>
      </c>
      <c r="Y831">
        <f t="shared" si="48"/>
        <v>10.222222222222221</v>
      </c>
      <c r="Z831">
        <f t="shared" si="49"/>
        <v>15</v>
      </c>
    </row>
    <row r="832" spans="1:26" x14ac:dyDescent="0.25">
      <c r="A832">
        <v>840</v>
      </c>
      <c r="B832" t="s">
        <v>1031</v>
      </c>
      <c r="C832">
        <v>97600</v>
      </c>
      <c r="D832">
        <v>967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f t="shared" si="50"/>
        <v>0</v>
      </c>
      <c r="W832" s="10">
        <f>SUMIFS(Tabel132[Cluster],Tabel132[ID],A832)</f>
        <v>0</v>
      </c>
      <c r="X832" t="str">
        <f t="shared" si="51"/>
        <v/>
      </c>
      <c r="Y832">
        <f t="shared" ref="Y832:Y895" si="52">AVERAGE(E832:M832)</f>
        <v>0</v>
      </c>
      <c r="Z832">
        <f t="shared" ref="Z832:Z895" si="53">AVERAGE(N832:U832)</f>
        <v>0</v>
      </c>
    </row>
    <row r="833" spans="1:26" x14ac:dyDescent="0.25">
      <c r="A833">
        <v>841</v>
      </c>
      <c r="B833" t="s">
        <v>404</v>
      </c>
      <c r="C833">
        <v>100800</v>
      </c>
      <c r="D833">
        <v>948</v>
      </c>
      <c r="E833">
        <v>4261</v>
      </c>
      <c r="F833">
        <v>1319</v>
      </c>
      <c r="G833">
        <v>326</v>
      </c>
      <c r="H833">
        <v>505</v>
      </c>
      <c r="I833">
        <v>1576</v>
      </c>
      <c r="J833">
        <v>414</v>
      </c>
      <c r="K833">
        <v>84</v>
      </c>
      <c r="L833">
        <v>304</v>
      </c>
      <c r="M833">
        <v>971</v>
      </c>
      <c r="N833">
        <v>145</v>
      </c>
      <c r="O833">
        <v>1169</v>
      </c>
      <c r="P833">
        <v>1260</v>
      </c>
      <c r="Q833">
        <v>806</v>
      </c>
      <c r="R833">
        <v>800</v>
      </c>
      <c r="S833">
        <v>1008</v>
      </c>
      <c r="T833">
        <v>97</v>
      </c>
      <c r="U833">
        <v>790</v>
      </c>
      <c r="V833">
        <f t="shared" si="50"/>
        <v>1</v>
      </c>
      <c r="W833" s="10">
        <f>SUMIFS(Tabel132[Cluster],Tabel132[ID],A833)</f>
        <v>0</v>
      </c>
      <c r="X833">
        <f t="shared" si="51"/>
        <v>0.50906374924576014</v>
      </c>
      <c r="Y833">
        <f t="shared" si="52"/>
        <v>1084.4444444444443</v>
      </c>
      <c r="Z833">
        <f t="shared" si="53"/>
        <v>759.375</v>
      </c>
    </row>
    <row r="834" spans="1:26" x14ac:dyDescent="0.25">
      <c r="A834">
        <v>842</v>
      </c>
      <c r="B834" t="s">
        <v>405</v>
      </c>
      <c r="C834">
        <v>78900</v>
      </c>
      <c r="D834">
        <v>302</v>
      </c>
      <c r="E834">
        <v>3332</v>
      </c>
      <c r="F834">
        <v>378</v>
      </c>
      <c r="G834">
        <v>2211</v>
      </c>
      <c r="H834">
        <v>266</v>
      </c>
      <c r="I834">
        <v>332</v>
      </c>
      <c r="J834">
        <v>1057</v>
      </c>
      <c r="K834">
        <v>2005</v>
      </c>
      <c r="L834">
        <v>521</v>
      </c>
      <c r="M834">
        <v>1433</v>
      </c>
      <c r="N834">
        <v>1427</v>
      </c>
      <c r="O834">
        <v>2463</v>
      </c>
      <c r="P834">
        <v>1323</v>
      </c>
      <c r="Q834">
        <v>509</v>
      </c>
      <c r="R834">
        <v>4546</v>
      </c>
      <c r="S834">
        <v>1749</v>
      </c>
      <c r="T834">
        <v>2979</v>
      </c>
      <c r="U834">
        <v>2563</v>
      </c>
      <c r="V834">
        <f t="shared" si="50"/>
        <v>1</v>
      </c>
      <c r="W834" s="10">
        <f>SUMIFS(Tabel132[Cluster],Tabel132[ID],A834)</f>
        <v>86</v>
      </c>
      <c r="X834">
        <f t="shared" si="51"/>
        <v>0.12211176579199336</v>
      </c>
      <c r="Y834">
        <f t="shared" si="52"/>
        <v>1281.6666666666667</v>
      </c>
      <c r="Z834">
        <f t="shared" si="53"/>
        <v>2194.875</v>
      </c>
    </row>
    <row r="835" spans="1:26" x14ac:dyDescent="0.25">
      <c r="A835">
        <v>843</v>
      </c>
      <c r="B835" t="s">
        <v>406</v>
      </c>
      <c r="C835">
        <v>44300</v>
      </c>
      <c r="D835">
        <v>822</v>
      </c>
      <c r="E835">
        <v>12867</v>
      </c>
      <c r="F835">
        <v>4105</v>
      </c>
      <c r="G835">
        <v>1453</v>
      </c>
      <c r="H835">
        <v>4225</v>
      </c>
      <c r="I835">
        <v>4919</v>
      </c>
      <c r="J835">
        <v>3989</v>
      </c>
      <c r="K835">
        <v>5351</v>
      </c>
      <c r="L835">
        <v>6191</v>
      </c>
      <c r="M835">
        <v>5141</v>
      </c>
      <c r="N835">
        <v>2026</v>
      </c>
      <c r="O835">
        <v>2297</v>
      </c>
      <c r="P835">
        <v>8106</v>
      </c>
      <c r="Q835">
        <v>4748</v>
      </c>
      <c r="R835">
        <v>7641</v>
      </c>
      <c r="S835">
        <v>6124</v>
      </c>
      <c r="T835">
        <v>3377</v>
      </c>
      <c r="U835">
        <v>2718</v>
      </c>
      <c r="V835">
        <f t="shared" si="50"/>
        <v>1</v>
      </c>
      <c r="W835" s="10">
        <f>SUMIFS(Tabel132[Cluster],Tabel132[ID],A835)</f>
        <v>57</v>
      </c>
      <c r="X835">
        <f t="shared" si="51"/>
        <v>0.60003657728119308</v>
      </c>
      <c r="Y835">
        <f t="shared" si="52"/>
        <v>5360.1111111111113</v>
      </c>
      <c r="Z835">
        <f t="shared" si="53"/>
        <v>4629.625</v>
      </c>
    </row>
    <row r="836" spans="1:26" x14ac:dyDescent="0.25">
      <c r="A836">
        <v>844</v>
      </c>
      <c r="B836" t="s">
        <v>407</v>
      </c>
      <c r="C836">
        <v>1900</v>
      </c>
      <c r="D836">
        <v>985</v>
      </c>
      <c r="E836">
        <v>92524</v>
      </c>
      <c r="F836">
        <v>8364</v>
      </c>
      <c r="G836">
        <v>146</v>
      </c>
      <c r="H836">
        <v>4332</v>
      </c>
      <c r="I836">
        <v>3400</v>
      </c>
      <c r="J836">
        <v>14724</v>
      </c>
      <c r="K836">
        <v>17979</v>
      </c>
      <c r="L836">
        <v>25451</v>
      </c>
      <c r="M836">
        <v>23844</v>
      </c>
      <c r="N836">
        <v>15397</v>
      </c>
      <c r="O836">
        <v>21281</v>
      </c>
      <c r="P836">
        <v>14255</v>
      </c>
      <c r="Q836">
        <v>1776</v>
      </c>
      <c r="R836">
        <v>16713</v>
      </c>
      <c r="S836">
        <v>2877</v>
      </c>
      <c r="T836">
        <v>12748</v>
      </c>
      <c r="U836">
        <v>24572</v>
      </c>
      <c r="V836">
        <f t="shared" ref="V836:V899" si="54">IF(AND(Y836=0,Z836=0),0,1)</f>
        <v>1</v>
      </c>
      <c r="W836" s="10">
        <f>SUMIFS(Tabel132[Cluster],Tabel132[ID],A836)</f>
        <v>3</v>
      </c>
      <c r="X836">
        <f t="shared" ref="X836:X899" si="55">IFERROR(_xlfn.T.TEST(E836:M836,N836:U836,2,2),"")</f>
        <v>0.48071947085211986</v>
      </c>
      <c r="Y836">
        <f t="shared" si="52"/>
        <v>21196</v>
      </c>
      <c r="Z836">
        <f t="shared" si="53"/>
        <v>13702.375</v>
      </c>
    </row>
    <row r="837" spans="1:26" x14ac:dyDescent="0.25">
      <c r="A837">
        <v>845</v>
      </c>
      <c r="B837" t="s">
        <v>1032</v>
      </c>
      <c r="C837">
        <v>45800</v>
      </c>
      <c r="D837">
        <v>509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f t="shared" si="54"/>
        <v>0</v>
      </c>
      <c r="W837" s="10">
        <f>SUMIFS(Tabel132[Cluster],Tabel132[ID],A837)</f>
        <v>60</v>
      </c>
      <c r="X837" t="str">
        <f t="shared" si="55"/>
        <v/>
      </c>
      <c r="Y837">
        <f t="shared" si="52"/>
        <v>0</v>
      </c>
      <c r="Z837">
        <f t="shared" si="53"/>
        <v>0</v>
      </c>
    </row>
    <row r="838" spans="1:26" x14ac:dyDescent="0.25">
      <c r="A838">
        <v>846</v>
      </c>
      <c r="B838" t="s">
        <v>408</v>
      </c>
      <c r="C838">
        <v>63200</v>
      </c>
      <c r="D838">
        <v>519</v>
      </c>
      <c r="E838">
        <v>4815</v>
      </c>
      <c r="F838">
        <v>684</v>
      </c>
      <c r="G838">
        <v>1980</v>
      </c>
      <c r="H838">
        <v>2747</v>
      </c>
      <c r="I838">
        <v>1908</v>
      </c>
      <c r="J838">
        <v>5145</v>
      </c>
      <c r="K838">
        <v>2533</v>
      </c>
      <c r="L838">
        <v>899</v>
      </c>
      <c r="M838">
        <v>3642</v>
      </c>
      <c r="N838">
        <v>433</v>
      </c>
      <c r="O838">
        <v>3541</v>
      </c>
      <c r="P838">
        <v>1837</v>
      </c>
      <c r="Q838">
        <v>24</v>
      </c>
      <c r="R838">
        <v>3735</v>
      </c>
      <c r="S838">
        <v>1158</v>
      </c>
      <c r="T838">
        <v>511</v>
      </c>
      <c r="U838">
        <v>3857</v>
      </c>
      <c r="V838">
        <f t="shared" si="54"/>
        <v>1</v>
      </c>
      <c r="W838" s="10">
        <f>SUMIFS(Tabel132[Cluster],Tabel132[ID],A838)</f>
        <v>0</v>
      </c>
      <c r="X838">
        <f t="shared" si="55"/>
        <v>0.30561161088578515</v>
      </c>
      <c r="Y838">
        <f t="shared" si="52"/>
        <v>2705.8888888888887</v>
      </c>
      <c r="Z838">
        <f t="shared" si="53"/>
        <v>1887</v>
      </c>
    </row>
    <row r="839" spans="1:26" x14ac:dyDescent="0.25">
      <c r="A839">
        <v>847</v>
      </c>
      <c r="B839" t="s">
        <v>409</v>
      </c>
      <c r="C839">
        <v>11700</v>
      </c>
      <c r="D839">
        <v>1002</v>
      </c>
      <c r="E839">
        <v>7570</v>
      </c>
      <c r="F839">
        <v>1530</v>
      </c>
      <c r="G839">
        <v>1690</v>
      </c>
      <c r="H839">
        <v>1963</v>
      </c>
      <c r="I839">
        <v>1110</v>
      </c>
      <c r="J839">
        <v>2477</v>
      </c>
      <c r="K839">
        <v>2577</v>
      </c>
      <c r="L839">
        <v>11422</v>
      </c>
      <c r="M839">
        <v>3506</v>
      </c>
      <c r="N839">
        <v>3346</v>
      </c>
      <c r="O839">
        <v>2618</v>
      </c>
      <c r="P839">
        <v>3961</v>
      </c>
      <c r="Q839">
        <v>834</v>
      </c>
      <c r="R839">
        <v>2099</v>
      </c>
      <c r="S839">
        <v>2731</v>
      </c>
      <c r="T839">
        <v>2604</v>
      </c>
      <c r="U839">
        <v>3123</v>
      </c>
      <c r="V839">
        <f t="shared" si="54"/>
        <v>1</v>
      </c>
      <c r="W839" s="10">
        <f>SUMIFS(Tabel132[Cluster],Tabel132[ID],A839)</f>
        <v>15</v>
      </c>
      <c r="X839">
        <f t="shared" si="55"/>
        <v>0.40038291310987351</v>
      </c>
      <c r="Y839">
        <f t="shared" si="52"/>
        <v>3760.5555555555557</v>
      </c>
      <c r="Z839">
        <f t="shared" si="53"/>
        <v>2664.5</v>
      </c>
    </row>
    <row r="840" spans="1:26" x14ac:dyDescent="0.25">
      <c r="A840">
        <v>848</v>
      </c>
      <c r="B840" t="s">
        <v>1033</v>
      </c>
      <c r="C840">
        <v>98300</v>
      </c>
      <c r="D840">
        <v>967</v>
      </c>
      <c r="E840">
        <v>5</v>
      </c>
      <c r="F840">
        <v>204</v>
      </c>
      <c r="G840">
        <v>0</v>
      </c>
      <c r="H840">
        <v>0</v>
      </c>
      <c r="I840">
        <v>390</v>
      </c>
      <c r="J840">
        <v>27</v>
      </c>
      <c r="K840">
        <v>176</v>
      </c>
      <c r="L840">
        <v>247</v>
      </c>
      <c r="M840">
        <v>76</v>
      </c>
      <c r="N840">
        <v>0</v>
      </c>
      <c r="O840">
        <v>41</v>
      </c>
      <c r="P840">
        <v>32</v>
      </c>
      <c r="Q840">
        <v>0</v>
      </c>
      <c r="R840">
        <v>0</v>
      </c>
      <c r="S840">
        <v>206</v>
      </c>
      <c r="T840">
        <v>52</v>
      </c>
      <c r="U840">
        <v>11</v>
      </c>
      <c r="V840">
        <f t="shared" si="54"/>
        <v>1</v>
      </c>
      <c r="W840" s="10">
        <f>SUMIFS(Tabel132[Cluster],Tabel132[ID],A840)</f>
        <v>0</v>
      </c>
      <c r="X840">
        <f t="shared" si="55"/>
        <v>0.14821694506950725</v>
      </c>
      <c r="Y840">
        <f t="shared" si="52"/>
        <v>125</v>
      </c>
      <c r="Z840">
        <f t="shared" si="53"/>
        <v>42.75</v>
      </c>
    </row>
    <row r="841" spans="1:26" x14ac:dyDescent="0.25">
      <c r="A841">
        <v>849</v>
      </c>
      <c r="B841" t="s">
        <v>410</v>
      </c>
      <c r="C841">
        <v>10400</v>
      </c>
      <c r="D841">
        <v>677</v>
      </c>
      <c r="E841">
        <v>525</v>
      </c>
      <c r="F841">
        <v>33</v>
      </c>
      <c r="G841">
        <v>1</v>
      </c>
      <c r="H841">
        <v>125</v>
      </c>
      <c r="I841">
        <v>19</v>
      </c>
      <c r="J841">
        <v>161</v>
      </c>
      <c r="K841">
        <v>217</v>
      </c>
      <c r="L841">
        <v>815</v>
      </c>
      <c r="M841">
        <v>967</v>
      </c>
      <c r="N841">
        <v>53</v>
      </c>
      <c r="O841">
        <v>787</v>
      </c>
      <c r="P841">
        <v>473</v>
      </c>
      <c r="Q841">
        <v>29</v>
      </c>
      <c r="R841">
        <v>340</v>
      </c>
      <c r="S841">
        <v>250</v>
      </c>
      <c r="T841">
        <v>33</v>
      </c>
      <c r="U841">
        <v>816</v>
      </c>
      <c r="V841">
        <f t="shared" si="54"/>
        <v>1</v>
      </c>
      <c r="W841" s="10">
        <f>SUMIFS(Tabel132[Cluster],Tabel132[ID],A841)</f>
        <v>13</v>
      </c>
      <c r="X841">
        <f t="shared" si="55"/>
        <v>0.86237433365599836</v>
      </c>
      <c r="Y841">
        <f t="shared" si="52"/>
        <v>318.11111111111109</v>
      </c>
      <c r="Z841">
        <f t="shared" si="53"/>
        <v>347.625</v>
      </c>
    </row>
    <row r="842" spans="1:26" x14ac:dyDescent="0.25">
      <c r="A842">
        <v>850</v>
      </c>
      <c r="B842" t="s">
        <v>1034</v>
      </c>
      <c r="C842">
        <v>104800</v>
      </c>
      <c r="D842">
        <v>326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f t="shared" si="54"/>
        <v>0</v>
      </c>
      <c r="W842" s="10">
        <f>SUMIFS(Tabel132[Cluster],Tabel132[ID],A842)</f>
        <v>0</v>
      </c>
      <c r="X842" t="str">
        <f t="shared" si="55"/>
        <v/>
      </c>
      <c r="Y842">
        <f t="shared" si="52"/>
        <v>0</v>
      </c>
      <c r="Z842">
        <f t="shared" si="53"/>
        <v>0</v>
      </c>
    </row>
    <row r="843" spans="1:26" x14ac:dyDescent="0.25">
      <c r="A843">
        <v>851</v>
      </c>
      <c r="B843" t="s">
        <v>411</v>
      </c>
      <c r="C843">
        <v>78800</v>
      </c>
      <c r="D843">
        <v>302</v>
      </c>
      <c r="E843">
        <v>830</v>
      </c>
      <c r="F843">
        <v>262</v>
      </c>
      <c r="G843">
        <v>808</v>
      </c>
      <c r="H843">
        <v>163</v>
      </c>
      <c r="I843">
        <v>169</v>
      </c>
      <c r="J843">
        <v>1970</v>
      </c>
      <c r="K843">
        <v>1607</v>
      </c>
      <c r="L843">
        <v>535</v>
      </c>
      <c r="M843">
        <v>1845</v>
      </c>
      <c r="N843">
        <v>297</v>
      </c>
      <c r="O843">
        <v>1803</v>
      </c>
      <c r="P843">
        <v>415</v>
      </c>
      <c r="Q843">
        <v>341</v>
      </c>
      <c r="R843">
        <v>2790</v>
      </c>
      <c r="S843">
        <v>898</v>
      </c>
      <c r="T843">
        <v>272</v>
      </c>
      <c r="U843">
        <v>1693</v>
      </c>
      <c r="V843">
        <f t="shared" si="54"/>
        <v>1</v>
      </c>
      <c r="W843" s="10">
        <f>SUMIFS(Tabel132[Cluster],Tabel132[ID],A843)</f>
        <v>86</v>
      </c>
      <c r="X843">
        <f t="shared" si="55"/>
        <v>0.70763403086797161</v>
      </c>
      <c r="Y843">
        <f t="shared" si="52"/>
        <v>909.88888888888891</v>
      </c>
      <c r="Z843">
        <f t="shared" si="53"/>
        <v>1063.625</v>
      </c>
    </row>
    <row r="844" spans="1:26" x14ac:dyDescent="0.25">
      <c r="A844">
        <v>852</v>
      </c>
      <c r="B844" t="s">
        <v>412</v>
      </c>
      <c r="C844">
        <v>94600</v>
      </c>
      <c r="D844">
        <v>370</v>
      </c>
      <c r="E844">
        <v>32969</v>
      </c>
      <c r="F844">
        <v>10889</v>
      </c>
      <c r="G844">
        <v>7619</v>
      </c>
      <c r="H844">
        <v>13065</v>
      </c>
      <c r="I844">
        <v>11302</v>
      </c>
      <c r="J844">
        <v>702</v>
      </c>
      <c r="K844">
        <v>0</v>
      </c>
      <c r="L844">
        <v>476</v>
      </c>
      <c r="M844">
        <v>1343</v>
      </c>
      <c r="N844">
        <v>3049</v>
      </c>
      <c r="O844">
        <v>14561</v>
      </c>
      <c r="P844">
        <v>3573</v>
      </c>
      <c r="Q844">
        <v>19220</v>
      </c>
      <c r="R844">
        <v>3205</v>
      </c>
      <c r="S844">
        <v>4765</v>
      </c>
      <c r="T844">
        <v>464</v>
      </c>
      <c r="U844">
        <v>9207</v>
      </c>
      <c r="V844">
        <f t="shared" si="54"/>
        <v>1</v>
      </c>
      <c r="W844" s="10">
        <f>SUMIFS(Tabel132[Cluster],Tabel132[ID],A844)</f>
        <v>96</v>
      </c>
      <c r="X844">
        <f t="shared" si="55"/>
        <v>0.7411640192405976</v>
      </c>
      <c r="Y844">
        <f t="shared" si="52"/>
        <v>8707.2222222222226</v>
      </c>
      <c r="Z844">
        <f t="shared" si="53"/>
        <v>7255.5</v>
      </c>
    </row>
    <row r="845" spans="1:26" x14ac:dyDescent="0.25">
      <c r="A845">
        <v>853</v>
      </c>
      <c r="B845" t="s">
        <v>1035</v>
      </c>
      <c r="C845">
        <v>46100</v>
      </c>
      <c r="D845">
        <v>518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f t="shared" si="54"/>
        <v>0</v>
      </c>
      <c r="W845" s="10">
        <f>SUMIFS(Tabel132[Cluster],Tabel132[ID],A845)</f>
        <v>0</v>
      </c>
      <c r="X845" t="str">
        <f t="shared" si="55"/>
        <v/>
      </c>
      <c r="Y845">
        <f t="shared" si="52"/>
        <v>0</v>
      </c>
      <c r="Z845">
        <f t="shared" si="53"/>
        <v>0</v>
      </c>
    </row>
    <row r="846" spans="1:26" x14ac:dyDescent="0.25">
      <c r="A846">
        <v>854</v>
      </c>
      <c r="B846" t="s">
        <v>413</v>
      </c>
      <c r="C846">
        <v>6500</v>
      </c>
      <c r="D846">
        <v>369</v>
      </c>
      <c r="E846">
        <v>4855</v>
      </c>
      <c r="F846">
        <v>1553</v>
      </c>
      <c r="G846">
        <v>1942</v>
      </c>
      <c r="H846">
        <v>5738</v>
      </c>
      <c r="I846">
        <v>13232</v>
      </c>
      <c r="J846">
        <v>2265</v>
      </c>
      <c r="K846">
        <v>9235</v>
      </c>
      <c r="L846">
        <v>1457</v>
      </c>
      <c r="M846">
        <v>4073</v>
      </c>
      <c r="N846">
        <v>3087</v>
      </c>
      <c r="O846">
        <v>10996</v>
      </c>
      <c r="P846">
        <v>8912</v>
      </c>
      <c r="Q846">
        <v>4272</v>
      </c>
      <c r="R846">
        <v>14409</v>
      </c>
      <c r="S846">
        <v>7965</v>
      </c>
      <c r="T846">
        <v>6349</v>
      </c>
      <c r="U846">
        <v>4266</v>
      </c>
      <c r="V846">
        <f t="shared" si="54"/>
        <v>1</v>
      </c>
      <c r="W846" s="10">
        <f>SUMIFS(Tabel132[Cluster],Tabel132[ID],A846)</f>
        <v>9</v>
      </c>
      <c r="X846">
        <f t="shared" si="55"/>
        <v>0.19323065203984985</v>
      </c>
      <c r="Y846">
        <f t="shared" si="52"/>
        <v>4927.7777777777774</v>
      </c>
      <c r="Z846">
        <f t="shared" si="53"/>
        <v>7532</v>
      </c>
    </row>
    <row r="847" spans="1:26" x14ac:dyDescent="0.25">
      <c r="A847">
        <v>855</v>
      </c>
      <c r="B847" t="s">
        <v>1036</v>
      </c>
      <c r="C847">
        <v>110100</v>
      </c>
      <c r="D847">
        <v>1000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f t="shared" si="54"/>
        <v>0</v>
      </c>
      <c r="W847" s="10">
        <f>SUMIFS(Tabel132[Cluster],Tabel132[ID],A847)</f>
        <v>0</v>
      </c>
      <c r="X847" t="str">
        <f t="shared" si="55"/>
        <v/>
      </c>
      <c r="Y847">
        <f t="shared" si="52"/>
        <v>0</v>
      </c>
      <c r="Z847">
        <f t="shared" si="53"/>
        <v>0</v>
      </c>
    </row>
    <row r="848" spans="1:26" x14ac:dyDescent="0.25">
      <c r="A848">
        <v>856</v>
      </c>
      <c r="B848" t="s">
        <v>1037</v>
      </c>
      <c r="C848">
        <v>65600</v>
      </c>
      <c r="D848">
        <v>549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f t="shared" si="54"/>
        <v>0</v>
      </c>
      <c r="W848" s="10">
        <f>SUMIFS(Tabel132[Cluster],Tabel132[ID],A848)</f>
        <v>0</v>
      </c>
      <c r="X848" t="str">
        <f t="shared" si="55"/>
        <v/>
      </c>
      <c r="Y848">
        <f t="shared" si="52"/>
        <v>0</v>
      </c>
      <c r="Z848">
        <f t="shared" si="53"/>
        <v>0</v>
      </c>
    </row>
    <row r="849" spans="1:26" x14ac:dyDescent="0.25">
      <c r="A849">
        <v>857</v>
      </c>
      <c r="B849" t="s">
        <v>414</v>
      </c>
      <c r="C849">
        <v>10300</v>
      </c>
      <c r="D849">
        <v>677</v>
      </c>
      <c r="E849">
        <v>4139</v>
      </c>
      <c r="F849">
        <v>653</v>
      </c>
      <c r="G849">
        <v>227</v>
      </c>
      <c r="H849">
        <v>1142</v>
      </c>
      <c r="I849">
        <v>575</v>
      </c>
      <c r="J849">
        <v>1869</v>
      </c>
      <c r="K849">
        <v>2696</v>
      </c>
      <c r="L849">
        <v>10461</v>
      </c>
      <c r="M849">
        <v>4520</v>
      </c>
      <c r="N849">
        <v>4046</v>
      </c>
      <c r="O849">
        <v>4369</v>
      </c>
      <c r="P849">
        <v>3412</v>
      </c>
      <c r="Q849">
        <v>597</v>
      </c>
      <c r="R849">
        <v>3100</v>
      </c>
      <c r="S849">
        <v>5495</v>
      </c>
      <c r="T849">
        <v>3010</v>
      </c>
      <c r="U849">
        <v>5955</v>
      </c>
      <c r="V849">
        <f t="shared" si="54"/>
        <v>1</v>
      </c>
      <c r="W849" s="10">
        <f>SUMIFS(Tabel132[Cluster],Tabel132[ID],A849)</f>
        <v>13</v>
      </c>
      <c r="X849">
        <f t="shared" si="55"/>
        <v>0.52450859190739552</v>
      </c>
      <c r="Y849">
        <f t="shared" si="52"/>
        <v>2920.2222222222222</v>
      </c>
      <c r="Z849">
        <f t="shared" si="53"/>
        <v>3748</v>
      </c>
    </row>
    <row r="850" spans="1:26" x14ac:dyDescent="0.25">
      <c r="A850">
        <v>858</v>
      </c>
      <c r="B850" t="s">
        <v>1038</v>
      </c>
      <c r="C850">
        <v>102400</v>
      </c>
      <c r="D850">
        <v>932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f t="shared" si="54"/>
        <v>0</v>
      </c>
      <c r="W850" s="10">
        <f>SUMIFS(Tabel132[Cluster],Tabel132[ID],A850)</f>
        <v>0</v>
      </c>
      <c r="X850" t="str">
        <f t="shared" si="55"/>
        <v/>
      </c>
      <c r="Y850">
        <f t="shared" si="52"/>
        <v>0</v>
      </c>
      <c r="Z850">
        <f t="shared" si="53"/>
        <v>0</v>
      </c>
    </row>
    <row r="851" spans="1:26" x14ac:dyDescent="0.25">
      <c r="A851">
        <v>859</v>
      </c>
      <c r="B851" t="s">
        <v>415</v>
      </c>
      <c r="C851">
        <v>94700</v>
      </c>
      <c r="D851">
        <v>370</v>
      </c>
      <c r="E851">
        <v>1</v>
      </c>
      <c r="F851">
        <v>8</v>
      </c>
      <c r="G851">
        <v>6</v>
      </c>
      <c r="H851">
        <v>3</v>
      </c>
      <c r="I851">
        <v>0</v>
      </c>
      <c r="J851">
        <v>2</v>
      </c>
      <c r="K851">
        <v>0</v>
      </c>
      <c r="L851">
        <v>0</v>
      </c>
      <c r="M851">
        <v>2</v>
      </c>
      <c r="N851">
        <v>0</v>
      </c>
      <c r="O851">
        <v>18</v>
      </c>
      <c r="P851">
        <v>0</v>
      </c>
      <c r="Q851">
        <v>16</v>
      </c>
      <c r="R851">
        <v>5</v>
      </c>
      <c r="S851">
        <v>0</v>
      </c>
      <c r="T851">
        <v>18</v>
      </c>
      <c r="U851">
        <v>10</v>
      </c>
      <c r="V851">
        <f t="shared" si="54"/>
        <v>1</v>
      </c>
      <c r="W851" s="10">
        <f>SUMIFS(Tabel132[Cluster],Tabel132[ID],A851)</f>
        <v>96</v>
      </c>
      <c r="X851">
        <f t="shared" si="55"/>
        <v>5.8353366067677867E-2</v>
      </c>
      <c r="Y851">
        <f t="shared" si="52"/>
        <v>2.4444444444444446</v>
      </c>
      <c r="Z851">
        <f t="shared" si="53"/>
        <v>8.375</v>
      </c>
    </row>
    <row r="852" spans="1:26" x14ac:dyDescent="0.25">
      <c r="A852">
        <v>860</v>
      </c>
      <c r="B852" t="s">
        <v>1039</v>
      </c>
      <c r="C852">
        <v>85700</v>
      </c>
      <c r="D852">
        <v>881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f t="shared" si="54"/>
        <v>0</v>
      </c>
      <c r="W852" s="10">
        <f>SUMIFS(Tabel132[Cluster],Tabel132[ID],A852)</f>
        <v>93</v>
      </c>
      <c r="X852" t="str">
        <f t="shared" si="55"/>
        <v/>
      </c>
      <c r="Y852">
        <f t="shared" si="52"/>
        <v>0</v>
      </c>
      <c r="Z852">
        <f t="shared" si="53"/>
        <v>0</v>
      </c>
    </row>
    <row r="853" spans="1:26" x14ac:dyDescent="0.25">
      <c r="A853">
        <v>861</v>
      </c>
      <c r="B853" t="s">
        <v>1040</v>
      </c>
      <c r="C853">
        <v>46300</v>
      </c>
      <c r="D853">
        <v>518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f t="shared" si="54"/>
        <v>0</v>
      </c>
      <c r="W853" s="10">
        <f>SUMIFS(Tabel132[Cluster],Tabel132[ID],A853)</f>
        <v>0</v>
      </c>
      <c r="X853" t="str">
        <f t="shared" si="55"/>
        <v/>
      </c>
      <c r="Y853">
        <f t="shared" si="52"/>
        <v>0</v>
      </c>
      <c r="Z853">
        <f t="shared" si="53"/>
        <v>0</v>
      </c>
    </row>
    <row r="854" spans="1:26" x14ac:dyDescent="0.25">
      <c r="A854">
        <v>862</v>
      </c>
      <c r="B854" t="s">
        <v>416</v>
      </c>
      <c r="C854">
        <v>8200</v>
      </c>
      <c r="D854">
        <v>378</v>
      </c>
      <c r="E854">
        <v>12137</v>
      </c>
      <c r="F854">
        <v>270</v>
      </c>
      <c r="G854">
        <v>40</v>
      </c>
      <c r="H854">
        <v>3754</v>
      </c>
      <c r="I854">
        <v>404</v>
      </c>
      <c r="J854">
        <v>6577</v>
      </c>
      <c r="K854">
        <v>7476</v>
      </c>
      <c r="L854">
        <v>20540</v>
      </c>
      <c r="M854">
        <v>26566</v>
      </c>
      <c r="N854">
        <v>2877</v>
      </c>
      <c r="O854">
        <v>17903</v>
      </c>
      <c r="P854">
        <v>13711</v>
      </c>
      <c r="Q854">
        <v>854</v>
      </c>
      <c r="R854">
        <v>11599</v>
      </c>
      <c r="S854">
        <v>4385</v>
      </c>
      <c r="T854">
        <v>7104</v>
      </c>
      <c r="U854">
        <v>19457</v>
      </c>
      <c r="V854">
        <f t="shared" si="54"/>
        <v>1</v>
      </c>
      <c r="W854" s="10">
        <f>SUMIFS(Tabel132[Cluster],Tabel132[ID],A854)</f>
        <v>11</v>
      </c>
      <c r="X854">
        <f t="shared" si="55"/>
        <v>0.79200210395216286</v>
      </c>
      <c r="Y854">
        <f t="shared" si="52"/>
        <v>8640.4444444444453</v>
      </c>
      <c r="Z854">
        <f t="shared" si="53"/>
        <v>9736.25</v>
      </c>
    </row>
    <row r="855" spans="1:26" x14ac:dyDescent="0.25">
      <c r="A855">
        <v>863</v>
      </c>
      <c r="B855" t="s">
        <v>417</v>
      </c>
      <c r="C855">
        <v>109700</v>
      </c>
      <c r="D855">
        <v>1000</v>
      </c>
      <c r="E855">
        <v>5331</v>
      </c>
      <c r="F855">
        <v>756</v>
      </c>
      <c r="G855">
        <v>1088</v>
      </c>
      <c r="H855">
        <v>2175</v>
      </c>
      <c r="I855">
        <v>3033</v>
      </c>
      <c r="J855">
        <v>1711</v>
      </c>
      <c r="K855">
        <v>1305</v>
      </c>
      <c r="L855">
        <v>711</v>
      </c>
      <c r="M855">
        <v>1090</v>
      </c>
      <c r="N855">
        <v>631</v>
      </c>
      <c r="O855">
        <v>2468</v>
      </c>
      <c r="P855">
        <v>1265</v>
      </c>
      <c r="Q855">
        <v>1066</v>
      </c>
      <c r="R855">
        <v>1357</v>
      </c>
      <c r="S855">
        <v>1032</v>
      </c>
      <c r="T855">
        <v>58</v>
      </c>
      <c r="U855">
        <v>1275</v>
      </c>
      <c r="V855">
        <f t="shared" si="54"/>
        <v>1</v>
      </c>
      <c r="W855" s="10">
        <f>SUMIFS(Tabel132[Cluster],Tabel132[ID],A855)</f>
        <v>0</v>
      </c>
      <c r="X855">
        <f t="shared" si="55"/>
        <v>0.20048750094946607</v>
      </c>
      <c r="Y855">
        <f t="shared" si="52"/>
        <v>1911.1111111111111</v>
      </c>
      <c r="Z855">
        <f t="shared" si="53"/>
        <v>1144</v>
      </c>
    </row>
    <row r="856" spans="1:26" x14ac:dyDescent="0.25">
      <c r="A856">
        <v>864</v>
      </c>
      <c r="B856" t="s">
        <v>1041</v>
      </c>
      <c r="C856">
        <v>63600</v>
      </c>
      <c r="D856">
        <v>549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f t="shared" si="54"/>
        <v>0</v>
      </c>
      <c r="W856" s="10">
        <f>SUMIFS(Tabel132[Cluster],Tabel132[ID],A856)</f>
        <v>0</v>
      </c>
      <c r="X856" t="str">
        <f t="shared" si="55"/>
        <v/>
      </c>
      <c r="Y856">
        <f t="shared" si="52"/>
        <v>0</v>
      </c>
      <c r="Z856">
        <f t="shared" si="53"/>
        <v>0</v>
      </c>
    </row>
    <row r="857" spans="1:26" x14ac:dyDescent="0.25">
      <c r="A857">
        <v>865</v>
      </c>
      <c r="B857" t="s">
        <v>1042</v>
      </c>
      <c r="C857">
        <v>3100</v>
      </c>
      <c r="D857">
        <v>322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f t="shared" si="54"/>
        <v>0</v>
      </c>
      <c r="W857" s="10">
        <f>SUMIFS(Tabel132[Cluster],Tabel132[ID],A857)</f>
        <v>0</v>
      </c>
      <c r="X857" t="str">
        <f t="shared" si="55"/>
        <v/>
      </c>
      <c r="Y857">
        <f t="shared" si="52"/>
        <v>0</v>
      </c>
      <c r="Z857">
        <f t="shared" si="53"/>
        <v>0</v>
      </c>
    </row>
    <row r="858" spans="1:26" x14ac:dyDescent="0.25">
      <c r="A858">
        <v>866</v>
      </c>
      <c r="B858" t="s">
        <v>1043</v>
      </c>
      <c r="C858">
        <v>104900</v>
      </c>
      <c r="D858">
        <v>326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f t="shared" si="54"/>
        <v>0</v>
      </c>
      <c r="W858" s="10">
        <f>SUMIFS(Tabel132[Cluster],Tabel132[ID],A858)</f>
        <v>0</v>
      </c>
      <c r="X858" t="str">
        <f t="shared" si="55"/>
        <v/>
      </c>
      <c r="Y858">
        <f t="shared" si="52"/>
        <v>0</v>
      </c>
      <c r="Z858">
        <f t="shared" si="53"/>
        <v>0</v>
      </c>
    </row>
    <row r="859" spans="1:26" x14ac:dyDescent="0.25">
      <c r="A859">
        <v>867</v>
      </c>
      <c r="B859" t="s">
        <v>418</v>
      </c>
      <c r="C859">
        <v>85400</v>
      </c>
      <c r="D859">
        <v>1132</v>
      </c>
      <c r="E859">
        <v>14202</v>
      </c>
      <c r="F859">
        <v>793</v>
      </c>
      <c r="G859">
        <v>1481</v>
      </c>
      <c r="H859">
        <v>1616</v>
      </c>
      <c r="I859">
        <v>6217</v>
      </c>
      <c r="J859">
        <v>7377</v>
      </c>
      <c r="K859">
        <v>4047</v>
      </c>
      <c r="L859">
        <v>2118</v>
      </c>
      <c r="M859">
        <v>4692</v>
      </c>
      <c r="N859">
        <v>609</v>
      </c>
      <c r="O859">
        <v>4955</v>
      </c>
      <c r="P859">
        <v>3793</v>
      </c>
      <c r="Q859">
        <v>573</v>
      </c>
      <c r="R859">
        <v>6654</v>
      </c>
      <c r="S859">
        <v>1985</v>
      </c>
      <c r="T859">
        <v>830</v>
      </c>
      <c r="U859">
        <v>8018</v>
      </c>
      <c r="V859">
        <f t="shared" si="54"/>
        <v>1</v>
      </c>
      <c r="W859" s="10">
        <f>SUMIFS(Tabel132[Cluster],Tabel132[ID],A859)</f>
        <v>93</v>
      </c>
      <c r="X859">
        <f t="shared" si="55"/>
        <v>0.47600774827860381</v>
      </c>
      <c r="Y859">
        <f t="shared" si="52"/>
        <v>4727</v>
      </c>
      <c r="Z859">
        <f t="shared" si="53"/>
        <v>3427.125</v>
      </c>
    </row>
    <row r="860" spans="1:26" x14ac:dyDescent="0.25">
      <c r="A860">
        <v>868</v>
      </c>
      <c r="B860" t="s">
        <v>1044</v>
      </c>
      <c r="C860">
        <v>85800</v>
      </c>
      <c r="D860">
        <v>881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f t="shared" si="54"/>
        <v>0</v>
      </c>
      <c r="W860" s="10">
        <f>SUMIFS(Tabel132[Cluster],Tabel132[ID],A860)</f>
        <v>93</v>
      </c>
      <c r="X860" t="str">
        <f t="shared" si="55"/>
        <v/>
      </c>
      <c r="Y860">
        <f t="shared" si="52"/>
        <v>0</v>
      </c>
      <c r="Z860">
        <f t="shared" si="53"/>
        <v>0</v>
      </c>
    </row>
    <row r="861" spans="1:26" x14ac:dyDescent="0.25">
      <c r="A861">
        <v>869</v>
      </c>
      <c r="B861" t="s">
        <v>419</v>
      </c>
      <c r="C861">
        <v>17200</v>
      </c>
      <c r="D861">
        <v>425</v>
      </c>
      <c r="E861">
        <v>378</v>
      </c>
      <c r="F861">
        <v>157</v>
      </c>
      <c r="G861">
        <v>170</v>
      </c>
      <c r="H861">
        <v>477</v>
      </c>
      <c r="I861">
        <v>173</v>
      </c>
      <c r="J861">
        <v>187</v>
      </c>
      <c r="K861">
        <v>529</v>
      </c>
      <c r="L861">
        <v>379</v>
      </c>
      <c r="M861">
        <v>92</v>
      </c>
      <c r="N861">
        <v>230</v>
      </c>
      <c r="O861">
        <v>751</v>
      </c>
      <c r="P861">
        <v>1196</v>
      </c>
      <c r="Q861">
        <v>515</v>
      </c>
      <c r="R861">
        <v>567</v>
      </c>
      <c r="S861">
        <v>679</v>
      </c>
      <c r="T861">
        <v>226</v>
      </c>
      <c r="U861">
        <v>215</v>
      </c>
      <c r="V861">
        <f t="shared" si="54"/>
        <v>1</v>
      </c>
      <c r="W861" s="10">
        <f>SUMIFS(Tabel132[Cluster],Tabel132[ID],A861)</f>
        <v>21</v>
      </c>
      <c r="X861">
        <f t="shared" si="55"/>
        <v>5.1724451049862404E-2</v>
      </c>
      <c r="Y861">
        <f t="shared" si="52"/>
        <v>282.44444444444446</v>
      </c>
      <c r="Z861">
        <f t="shared" si="53"/>
        <v>547.375</v>
      </c>
    </row>
    <row r="862" spans="1:26" x14ac:dyDescent="0.25">
      <c r="A862">
        <v>870</v>
      </c>
      <c r="B862" t="s">
        <v>1045</v>
      </c>
      <c r="C862">
        <v>46200</v>
      </c>
      <c r="D862">
        <v>518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f t="shared" si="54"/>
        <v>0</v>
      </c>
      <c r="W862" s="10">
        <f>SUMIFS(Tabel132[Cluster],Tabel132[ID],A862)</f>
        <v>0</v>
      </c>
      <c r="X862" t="str">
        <f t="shared" si="55"/>
        <v/>
      </c>
      <c r="Y862">
        <f t="shared" si="52"/>
        <v>0</v>
      </c>
      <c r="Z862">
        <f t="shared" si="53"/>
        <v>0</v>
      </c>
    </row>
    <row r="863" spans="1:26" x14ac:dyDescent="0.25">
      <c r="A863">
        <v>871</v>
      </c>
      <c r="B863" t="s">
        <v>1046</v>
      </c>
      <c r="C863">
        <v>103100</v>
      </c>
      <c r="D863">
        <v>967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f t="shared" si="54"/>
        <v>0</v>
      </c>
      <c r="W863" s="10">
        <f>SUMIFS(Tabel132[Cluster],Tabel132[ID],A863)</f>
        <v>0</v>
      </c>
      <c r="X863" t="str">
        <f t="shared" si="55"/>
        <v/>
      </c>
      <c r="Y863">
        <f t="shared" si="52"/>
        <v>0</v>
      </c>
      <c r="Z863">
        <f t="shared" si="53"/>
        <v>0</v>
      </c>
    </row>
    <row r="864" spans="1:26" x14ac:dyDescent="0.25">
      <c r="A864">
        <v>872</v>
      </c>
      <c r="B864" t="s">
        <v>1047</v>
      </c>
      <c r="C864">
        <v>84500</v>
      </c>
      <c r="D864">
        <v>165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f t="shared" si="54"/>
        <v>1</v>
      </c>
      <c r="W864" s="10">
        <f>SUMIFS(Tabel132[Cluster],Tabel132[ID],A864)</f>
        <v>92</v>
      </c>
      <c r="X864">
        <f t="shared" si="55"/>
        <v>0.36243906471558607</v>
      </c>
      <c r="Y864">
        <f t="shared" si="52"/>
        <v>0.44444444444444442</v>
      </c>
      <c r="Z864">
        <f t="shared" si="53"/>
        <v>0</v>
      </c>
    </row>
    <row r="865" spans="1:26" x14ac:dyDescent="0.25">
      <c r="A865">
        <v>873</v>
      </c>
      <c r="B865" t="s">
        <v>420</v>
      </c>
      <c r="C865">
        <v>7800</v>
      </c>
      <c r="D865">
        <v>378</v>
      </c>
      <c r="E865">
        <v>4332</v>
      </c>
      <c r="F865">
        <v>2557</v>
      </c>
      <c r="G865">
        <v>2748</v>
      </c>
      <c r="H865">
        <v>3860</v>
      </c>
      <c r="I865">
        <v>1820</v>
      </c>
      <c r="J865">
        <v>3473</v>
      </c>
      <c r="K865">
        <v>7025</v>
      </c>
      <c r="L865">
        <v>2644</v>
      </c>
      <c r="M865">
        <v>4808</v>
      </c>
      <c r="N865">
        <v>2035</v>
      </c>
      <c r="O865">
        <v>17655</v>
      </c>
      <c r="P865">
        <v>4593</v>
      </c>
      <c r="Q865">
        <v>3181</v>
      </c>
      <c r="R865">
        <v>9696</v>
      </c>
      <c r="S865">
        <v>8912</v>
      </c>
      <c r="T865">
        <v>4075</v>
      </c>
      <c r="U865">
        <v>3711</v>
      </c>
      <c r="V865">
        <f t="shared" si="54"/>
        <v>1</v>
      </c>
      <c r="W865" s="10">
        <f>SUMIFS(Tabel132[Cluster],Tabel132[ID],A865)</f>
        <v>11</v>
      </c>
      <c r="X865">
        <f t="shared" si="55"/>
        <v>0.11401317012741449</v>
      </c>
      <c r="Y865">
        <f t="shared" si="52"/>
        <v>3696.3333333333335</v>
      </c>
      <c r="Z865">
        <f t="shared" si="53"/>
        <v>6732.25</v>
      </c>
    </row>
    <row r="866" spans="1:26" x14ac:dyDescent="0.25">
      <c r="A866">
        <v>874</v>
      </c>
      <c r="B866" t="s">
        <v>421</v>
      </c>
      <c r="C866">
        <v>79700</v>
      </c>
      <c r="D866">
        <v>339</v>
      </c>
      <c r="E866">
        <v>1173</v>
      </c>
      <c r="F866">
        <v>58</v>
      </c>
      <c r="G866">
        <v>27</v>
      </c>
      <c r="H866">
        <v>90</v>
      </c>
      <c r="I866">
        <v>279</v>
      </c>
      <c r="J866">
        <v>352</v>
      </c>
      <c r="K866">
        <v>247</v>
      </c>
      <c r="L866">
        <v>663</v>
      </c>
      <c r="M866">
        <v>721</v>
      </c>
      <c r="N866">
        <v>154</v>
      </c>
      <c r="O866">
        <v>311</v>
      </c>
      <c r="P866">
        <v>721</v>
      </c>
      <c r="Q866">
        <v>184</v>
      </c>
      <c r="R866">
        <v>520</v>
      </c>
      <c r="S866">
        <v>160</v>
      </c>
      <c r="T866">
        <v>80</v>
      </c>
      <c r="U866">
        <v>411</v>
      </c>
      <c r="V866">
        <f t="shared" si="54"/>
        <v>1</v>
      </c>
      <c r="W866" s="10">
        <f>SUMIFS(Tabel132[Cluster],Tabel132[ID],A866)</f>
        <v>86</v>
      </c>
      <c r="X866">
        <f t="shared" si="55"/>
        <v>0.5949704561798741</v>
      </c>
      <c r="Y866">
        <f t="shared" si="52"/>
        <v>401.11111111111109</v>
      </c>
      <c r="Z866">
        <f t="shared" si="53"/>
        <v>317.625</v>
      </c>
    </row>
    <row r="867" spans="1:26" x14ac:dyDescent="0.25">
      <c r="A867">
        <v>875</v>
      </c>
      <c r="B867" t="s">
        <v>1048</v>
      </c>
      <c r="C867">
        <v>85900</v>
      </c>
      <c r="D867">
        <v>881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f t="shared" si="54"/>
        <v>0</v>
      </c>
      <c r="W867" s="10">
        <f>SUMIFS(Tabel132[Cluster],Tabel132[ID],A867)</f>
        <v>93</v>
      </c>
      <c r="X867" t="str">
        <f t="shared" si="55"/>
        <v/>
      </c>
      <c r="Y867">
        <f t="shared" si="52"/>
        <v>0</v>
      </c>
      <c r="Z867">
        <f t="shared" si="53"/>
        <v>0</v>
      </c>
    </row>
    <row r="868" spans="1:26" x14ac:dyDescent="0.25">
      <c r="A868">
        <v>876</v>
      </c>
      <c r="B868" t="s">
        <v>1049</v>
      </c>
      <c r="C868">
        <v>98400</v>
      </c>
      <c r="D868">
        <v>848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f t="shared" si="54"/>
        <v>0</v>
      </c>
      <c r="W868" s="10">
        <f>SUMIFS(Tabel132[Cluster],Tabel132[ID],A868)</f>
        <v>0</v>
      </c>
      <c r="X868" t="str">
        <f t="shared" si="55"/>
        <v/>
      </c>
      <c r="Y868">
        <f t="shared" si="52"/>
        <v>0</v>
      </c>
      <c r="Z868">
        <f t="shared" si="53"/>
        <v>0</v>
      </c>
    </row>
    <row r="869" spans="1:26" x14ac:dyDescent="0.25">
      <c r="A869">
        <v>877</v>
      </c>
      <c r="B869" t="s">
        <v>422</v>
      </c>
      <c r="C869">
        <v>109300</v>
      </c>
      <c r="D869">
        <v>1000</v>
      </c>
      <c r="E869">
        <v>1332</v>
      </c>
      <c r="F869">
        <v>7</v>
      </c>
      <c r="G869">
        <v>557</v>
      </c>
      <c r="H869">
        <v>0</v>
      </c>
      <c r="I869">
        <v>566</v>
      </c>
      <c r="J869">
        <v>966</v>
      </c>
      <c r="K869">
        <v>1068</v>
      </c>
      <c r="L869">
        <v>66</v>
      </c>
      <c r="M869">
        <v>29</v>
      </c>
      <c r="N869">
        <v>50</v>
      </c>
      <c r="O869">
        <v>17</v>
      </c>
      <c r="P869">
        <v>6</v>
      </c>
      <c r="Q869">
        <v>0</v>
      </c>
      <c r="R869">
        <v>870</v>
      </c>
      <c r="S869">
        <v>0</v>
      </c>
      <c r="T869">
        <v>295</v>
      </c>
      <c r="U869">
        <v>1066</v>
      </c>
      <c r="V869">
        <f t="shared" si="54"/>
        <v>1</v>
      </c>
      <c r="W869" s="10">
        <f>SUMIFS(Tabel132[Cluster],Tabel132[ID],A869)</f>
        <v>0</v>
      </c>
      <c r="X869">
        <f t="shared" si="55"/>
        <v>0.35641309671982813</v>
      </c>
      <c r="Y869">
        <f t="shared" si="52"/>
        <v>510.11111111111109</v>
      </c>
      <c r="Z869">
        <f t="shared" si="53"/>
        <v>288</v>
      </c>
    </row>
    <row r="870" spans="1:26" x14ac:dyDescent="0.25">
      <c r="A870">
        <v>878</v>
      </c>
      <c r="B870" t="s">
        <v>423</v>
      </c>
      <c r="C870">
        <v>5700</v>
      </c>
      <c r="D870">
        <v>345</v>
      </c>
      <c r="E870">
        <v>9017</v>
      </c>
      <c r="F870">
        <v>6544</v>
      </c>
      <c r="G870">
        <v>2661</v>
      </c>
      <c r="H870">
        <v>5026</v>
      </c>
      <c r="I870">
        <v>1671</v>
      </c>
      <c r="J870">
        <v>2337</v>
      </c>
      <c r="K870">
        <v>2079</v>
      </c>
      <c r="L870">
        <v>1561</v>
      </c>
      <c r="M870">
        <v>4916</v>
      </c>
      <c r="N870">
        <v>1102</v>
      </c>
      <c r="O870">
        <v>5437</v>
      </c>
      <c r="P870">
        <v>1860</v>
      </c>
      <c r="Q870">
        <v>1410</v>
      </c>
      <c r="R870">
        <v>2702</v>
      </c>
      <c r="S870">
        <v>4791</v>
      </c>
      <c r="T870">
        <v>1326</v>
      </c>
      <c r="U870">
        <v>2190</v>
      </c>
      <c r="V870">
        <f t="shared" si="54"/>
        <v>1</v>
      </c>
      <c r="W870" s="10">
        <f>SUMIFS(Tabel132[Cluster],Tabel132[ID],A870)</f>
        <v>8</v>
      </c>
      <c r="X870">
        <f t="shared" si="55"/>
        <v>0.21548892167398354</v>
      </c>
      <c r="Y870">
        <f t="shared" si="52"/>
        <v>3979.1111111111113</v>
      </c>
      <c r="Z870">
        <f t="shared" si="53"/>
        <v>2602.25</v>
      </c>
    </row>
    <row r="871" spans="1:26" x14ac:dyDescent="0.25">
      <c r="A871">
        <v>879</v>
      </c>
      <c r="B871" t="s">
        <v>1050</v>
      </c>
      <c r="C871">
        <v>25900</v>
      </c>
      <c r="D871">
        <v>254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f t="shared" si="54"/>
        <v>0</v>
      </c>
      <c r="W871" s="10">
        <f>SUMIFS(Tabel132[Cluster],Tabel132[ID],A871)</f>
        <v>34</v>
      </c>
      <c r="X871" t="str">
        <f t="shared" si="55"/>
        <v/>
      </c>
      <c r="Y871">
        <f t="shared" si="52"/>
        <v>0</v>
      </c>
      <c r="Z871">
        <f t="shared" si="53"/>
        <v>0</v>
      </c>
    </row>
    <row r="872" spans="1:26" x14ac:dyDescent="0.25">
      <c r="A872">
        <v>880</v>
      </c>
      <c r="B872" t="s">
        <v>424</v>
      </c>
      <c r="C872">
        <v>87200</v>
      </c>
      <c r="D872">
        <v>987</v>
      </c>
      <c r="E872">
        <v>0</v>
      </c>
      <c r="F872">
        <v>0</v>
      </c>
      <c r="G872">
        <v>14</v>
      </c>
      <c r="H872">
        <v>0</v>
      </c>
      <c r="I872">
        <v>0</v>
      </c>
      <c r="J872">
        <v>101</v>
      </c>
      <c r="K872">
        <v>10</v>
      </c>
      <c r="L872">
        <v>0</v>
      </c>
      <c r="M872">
        <v>0</v>
      </c>
      <c r="N872">
        <v>9</v>
      </c>
      <c r="O872">
        <v>0</v>
      </c>
      <c r="P872">
        <v>0</v>
      </c>
      <c r="Q872">
        <v>0</v>
      </c>
      <c r="R872">
        <v>17</v>
      </c>
      <c r="S872">
        <v>0</v>
      </c>
      <c r="T872">
        <v>0</v>
      </c>
      <c r="U872">
        <v>60</v>
      </c>
      <c r="V872">
        <f t="shared" si="54"/>
        <v>1</v>
      </c>
      <c r="W872" s="10">
        <f>SUMIFS(Tabel132[Cluster],Tabel132[ID],A872)</f>
        <v>94</v>
      </c>
      <c r="X872">
        <f t="shared" si="55"/>
        <v>0.82100603763165636</v>
      </c>
      <c r="Y872">
        <f t="shared" si="52"/>
        <v>13.888888888888889</v>
      </c>
      <c r="Z872">
        <f t="shared" si="53"/>
        <v>10.75</v>
      </c>
    </row>
    <row r="873" spans="1:26" x14ac:dyDescent="0.25">
      <c r="A873">
        <v>881</v>
      </c>
      <c r="B873" t="s">
        <v>1051</v>
      </c>
      <c r="C873">
        <v>85600</v>
      </c>
      <c r="D873">
        <v>867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f t="shared" si="54"/>
        <v>0</v>
      </c>
      <c r="W873" s="10">
        <f>SUMIFS(Tabel132[Cluster],Tabel132[ID],A873)</f>
        <v>93</v>
      </c>
      <c r="X873" t="str">
        <f t="shared" si="55"/>
        <v/>
      </c>
      <c r="Y873">
        <f t="shared" si="52"/>
        <v>0</v>
      </c>
      <c r="Z873">
        <f t="shared" si="53"/>
        <v>0</v>
      </c>
    </row>
    <row r="874" spans="1:26" x14ac:dyDescent="0.25">
      <c r="A874">
        <v>882</v>
      </c>
      <c r="B874" t="s">
        <v>425</v>
      </c>
      <c r="C874">
        <v>2000</v>
      </c>
      <c r="D874">
        <v>985</v>
      </c>
      <c r="E874">
        <v>10944</v>
      </c>
      <c r="F874">
        <v>1831</v>
      </c>
      <c r="G874">
        <v>26</v>
      </c>
      <c r="H874">
        <v>2142</v>
      </c>
      <c r="I874">
        <v>908</v>
      </c>
      <c r="J874">
        <v>3966</v>
      </c>
      <c r="K874">
        <v>3932</v>
      </c>
      <c r="L874">
        <v>5080</v>
      </c>
      <c r="M874">
        <v>3390</v>
      </c>
      <c r="N874">
        <v>2292</v>
      </c>
      <c r="O874">
        <v>3805</v>
      </c>
      <c r="P874">
        <v>1511</v>
      </c>
      <c r="Q874">
        <v>1148</v>
      </c>
      <c r="R874">
        <v>2873</v>
      </c>
      <c r="S874">
        <v>2107</v>
      </c>
      <c r="T874">
        <v>1265</v>
      </c>
      <c r="U874">
        <v>2023</v>
      </c>
      <c r="V874">
        <f t="shared" si="54"/>
        <v>1</v>
      </c>
      <c r="W874" s="10">
        <f>SUMIFS(Tabel132[Cluster],Tabel132[ID],A874)</f>
        <v>3</v>
      </c>
      <c r="X874">
        <f t="shared" si="55"/>
        <v>0.23422941628769758</v>
      </c>
      <c r="Y874">
        <f t="shared" si="52"/>
        <v>3579.8888888888887</v>
      </c>
      <c r="Z874">
        <f t="shared" si="53"/>
        <v>2128</v>
      </c>
    </row>
    <row r="875" spans="1:26" x14ac:dyDescent="0.25">
      <c r="A875">
        <v>883</v>
      </c>
      <c r="B875" t="s">
        <v>1052</v>
      </c>
      <c r="C875">
        <v>86000</v>
      </c>
      <c r="D875">
        <v>881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f t="shared" si="54"/>
        <v>0</v>
      </c>
      <c r="W875" s="10">
        <f>SUMIFS(Tabel132[Cluster],Tabel132[ID],A875)</f>
        <v>93</v>
      </c>
      <c r="X875" t="str">
        <f t="shared" si="55"/>
        <v/>
      </c>
      <c r="Y875">
        <f t="shared" si="52"/>
        <v>0</v>
      </c>
      <c r="Z875">
        <f t="shared" si="53"/>
        <v>0</v>
      </c>
    </row>
    <row r="876" spans="1:26" x14ac:dyDescent="0.25">
      <c r="A876">
        <v>884</v>
      </c>
      <c r="B876" t="s">
        <v>426</v>
      </c>
      <c r="C876">
        <v>110700</v>
      </c>
      <c r="D876">
        <v>768</v>
      </c>
      <c r="E876">
        <v>803</v>
      </c>
      <c r="F876">
        <v>75</v>
      </c>
      <c r="G876">
        <v>19</v>
      </c>
      <c r="H876">
        <v>227</v>
      </c>
      <c r="I876">
        <v>134</v>
      </c>
      <c r="J876">
        <v>134</v>
      </c>
      <c r="K876">
        <v>203</v>
      </c>
      <c r="L876">
        <v>674</v>
      </c>
      <c r="M876">
        <v>743</v>
      </c>
      <c r="N876">
        <v>245</v>
      </c>
      <c r="O876">
        <v>403</v>
      </c>
      <c r="P876">
        <v>530</v>
      </c>
      <c r="Q876">
        <v>42</v>
      </c>
      <c r="R876">
        <v>347</v>
      </c>
      <c r="S876">
        <v>251</v>
      </c>
      <c r="T876">
        <v>310</v>
      </c>
      <c r="U876">
        <v>352</v>
      </c>
      <c r="V876">
        <f t="shared" si="54"/>
        <v>1</v>
      </c>
      <c r="W876" s="10">
        <f>SUMIFS(Tabel132[Cluster],Tabel132[ID],A876)</f>
        <v>0</v>
      </c>
      <c r="X876">
        <f t="shared" si="55"/>
        <v>0.84012902801181821</v>
      </c>
      <c r="Y876">
        <f t="shared" si="52"/>
        <v>334.66666666666669</v>
      </c>
      <c r="Z876">
        <f t="shared" si="53"/>
        <v>310</v>
      </c>
    </row>
    <row r="877" spans="1:26" x14ac:dyDescent="0.25">
      <c r="A877">
        <v>885</v>
      </c>
      <c r="B877" t="s">
        <v>1053</v>
      </c>
      <c r="C877">
        <v>97400</v>
      </c>
      <c r="D877">
        <v>967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f t="shared" si="54"/>
        <v>0</v>
      </c>
      <c r="W877" s="10">
        <f>SUMIFS(Tabel132[Cluster],Tabel132[ID],A877)</f>
        <v>0</v>
      </c>
      <c r="X877" t="str">
        <f t="shared" si="55"/>
        <v/>
      </c>
      <c r="Y877">
        <f t="shared" si="52"/>
        <v>0</v>
      </c>
      <c r="Z877">
        <f t="shared" si="53"/>
        <v>0</v>
      </c>
    </row>
    <row r="878" spans="1:26" x14ac:dyDescent="0.25">
      <c r="A878">
        <v>886</v>
      </c>
      <c r="B878" t="s">
        <v>1054</v>
      </c>
      <c r="C878">
        <v>26600</v>
      </c>
      <c r="D878">
        <v>254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f t="shared" si="54"/>
        <v>0</v>
      </c>
      <c r="W878" s="10">
        <f>SUMIFS(Tabel132[Cluster],Tabel132[ID],A878)</f>
        <v>35</v>
      </c>
      <c r="X878" t="str">
        <f t="shared" si="55"/>
        <v/>
      </c>
      <c r="Y878">
        <f t="shared" si="52"/>
        <v>0</v>
      </c>
      <c r="Z878">
        <f t="shared" si="53"/>
        <v>0</v>
      </c>
    </row>
    <row r="879" spans="1:26" x14ac:dyDescent="0.25">
      <c r="A879">
        <v>887</v>
      </c>
      <c r="B879" t="s">
        <v>1055</v>
      </c>
      <c r="C879">
        <v>93200</v>
      </c>
      <c r="D879">
        <v>370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f t="shared" si="54"/>
        <v>0</v>
      </c>
      <c r="W879" s="10">
        <f>SUMIFS(Tabel132[Cluster],Tabel132[ID],A879)</f>
        <v>96</v>
      </c>
      <c r="X879" t="str">
        <f t="shared" si="55"/>
        <v/>
      </c>
      <c r="Y879">
        <f t="shared" si="52"/>
        <v>0</v>
      </c>
      <c r="Z879">
        <f t="shared" si="53"/>
        <v>0</v>
      </c>
    </row>
    <row r="880" spans="1:26" x14ac:dyDescent="0.25">
      <c r="A880">
        <v>888</v>
      </c>
      <c r="B880" t="s">
        <v>427</v>
      </c>
      <c r="C880">
        <v>29200</v>
      </c>
      <c r="D880">
        <v>922</v>
      </c>
      <c r="E880">
        <v>7310</v>
      </c>
      <c r="F880">
        <v>1709</v>
      </c>
      <c r="G880">
        <v>1763</v>
      </c>
      <c r="H880">
        <v>1218</v>
      </c>
      <c r="I880">
        <v>4362</v>
      </c>
      <c r="J880">
        <v>1306</v>
      </c>
      <c r="K880">
        <v>1577</v>
      </c>
      <c r="L880">
        <v>2524</v>
      </c>
      <c r="M880">
        <v>2121</v>
      </c>
      <c r="N880">
        <v>1468</v>
      </c>
      <c r="O880">
        <v>2694</v>
      </c>
      <c r="P880">
        <v>3019</v>
      </c>
      <c r="Q880">
        <v>4309</v>
      </c>
      <c r="R880">
        <v>2180</v>
      </c>
      <c r="S880">
        <v>3065</v>
      </c>
      <c r="T880">
        <v>1222</v>
      </c>
      <c r="U880">
        <v>1905</v>
      </c>
      <c r="V880">
        <f t="shared" si="54"/>
        <v>1</v>
      </c>
      <c r="W880" s="10">
        <f>SUMIFS(Tabel132[Cluster],Tabel132[ID],A880)</f>
        <v>37</v>
      </c>
      <c r="X880">
        <f t="shared" si="55"/>
        <v>0.82879332288187946</v>
      </c>
      <c r="Y880">
        <f t="shared" si="52"/>
        <v>2654.4444444444443</v>
      </c>
      <c r="Z880">
        <f t="shared" si="53"/>
        <v>2482.75</v>
      </c>
    </row>
    <row r="881" spans="1:26" x14ac:dyDescent="0.25">
      <c r="A881">
        <v>889</v>
      </c>
      <c r="B881" t="s">
        <v>428</v>
      </c>
      <c r="C881">
        <v>4000</v>
      </c>
      <c r="D881">
        <v>353</v>
      </c>
      <c r="E881">
        <v>7293</v>
      </c>
      <c r="F881">
        <v>33</v>
      </c>
      <c r="G881">
        <v>59</v>
      </c>
      <c r="H881">
        <v>408</v>
      </c>
      <c r="I881">
        <v>285</v>
      </c>
      <c r="J881">
        <v>8484</v>
      </c>
      <c r="K881">
        <v>3323</v>
      </c>
      <c r="L881">
        <v>11276</v>
      </c>
      <c r="M881">
        <v>9232</v>
      </c>
      <c r="N881">
        <v>4439</v>
      </c>
      <c r="O881">
        <v>8227</v>
      </c>
      <c r="P881">
        <v>7172</v>
      </c>
      <c r="Q881">
        <v>862</v>
      </c>
      <c r="R881">
        <v>3749</v>
      </c>
      <c r="S881">
        <v>1148</v>
      </c>
      <c r="T881">
        <v>10082</v>
      </c>
      <c r="U881">
        <v>6491</v>
      </c>
      <c r="V881">
        <f t="shared" si="54"/>
        <v>1</v>
      </c>
      <c r="W881" s="10">
        <f>SUMIFS(Tabel132[Cluster],Tabel132[ID],A881)</f>
        <v>5</v>
      </c>
      <c r="X881">
        <f t="shared" si="55"/>
        <v>0.69506963896801</v>
      </c>
      <c r="Y881">
        <f t="shared" si="52"/>
        <v>4488.1111111111113</v>
      </c>
      <c r="Z881">
        <f t="shared" si="53"/>
        <v>5271.25</v>
      </c>
    </row>
    <row r="882" spans="1:26" x14ac:dyDescent="0.25">
      <c r="A882">
        <v>890</v>
      </c>
      <c r="B882" t="s">
        <v>1056</v>
      </c>
      <c r="C882">
        <v>86200</v>
      </c>
      <c r="D882">
        <v>867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f t="shared" si="54"/>
        <v>0</v>
      </c>
      <c r="W882" s="10">
        <f>SUMIFS(Tabel132[Cluster],Tabel132[ID],A882)</f>
        <v>93</v>
      </c>
      <c r="X882" t="str">
        <f t="shared" si="55"/>
        <v/>
      </c>
      <c r="Y882">
        <f t="shared" si="52"/>
        <v>0</v>
      </c>
      <c r="Z882">
        <f t="shared" si="53"/>
        <v>0</v>
      </c>
    </row>
    <row r="883" spans="1:26" x14ac:dyDescent="0.25">
      <c r="A883">
        <v>891</v>
      </c>
      <c r="B883" t="s">
        <v>1057</v>
      </c>
      <c r="C883">
        <v>86100</v>
      </c>
      <c r="D883">
        <v>881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f t="shared" si="54"/>
        <v>0</v>
      </c>
      <c r="W883" s="10">
        <f>SUMIFS(Tabel132[Cluster],Tabel132[ID],A883)</f>
        <v>93</v>
      </c>
      <c r="X883" t="str">
        <f t="shared" si="55"/>
        <v/>
      </c>
      <c r="Y883">
        <f t="shared" si="52"/>
        <v>0</v>
      </c>
      <c r="Z883">
        <f t="shared" si="53"/>
        <v>0</v>
      </c>
    </row>
    <row r="884" spans="1:26" x14ac:dyDescent="0.25">
      <c r="A884">
        <v>892</v>
      </c>
      <c r="B884" t="s">
        <v>1058</v>
      </c>
      <c r="C884">
        <v>110800</v>
      </c>
      <c r="D884">
        <v>768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f t="shared" si="54"/>
        <v>0</v>
      </c>
      <c r="W884" s="10">
        <f>SUMIFS(Tabel132[Cluster],Tabel132[ID],A884)</f>
        <v>0</v>
      </c>
      <c r="X884" t="str">
        <f t="shared" si="55"/>
        <v/>
      </c>
      <c r="Y884">
        <f t="shared" si="52"/>
        <v>0</v>
      </c>
      <c r="Z884">
        <f t="shared" si="53"/>
        <v>0</v>
      </c>
    </row>
    <row r="885" spans="1:26" x14ac:dyDescent="0.25">
      <c r="A885">
        <v>893</v>
      </c>
      <c r="B885" t="s">
        <v>429</v>
      </c>
      <c r="C885">
        <v>8300</v>
      </c>
      <c r="D885">
        <v>378</v>
      </c>
      <c r="E885">
        <v>889</v>
      </c>
      <c r="F885">
        <v>131</v>
      </c>
      <c r="G885">
        <v>14</v>
      </c>
      <c r="H885">
        <v>257</v>
      </c>
      <c r="I885">
        <v>105</v>
      </c>
      <c r="J885">
        <v>969</v>
      </c>
      <c r="K885">
        <v>420</v>
      </c>
      <c r="L885">
        <v>2276</v>
      </c>
      <c r="M885">
        <v>3143</v>
      </c>
      <c r="N885">
        <v>309</v>
      </c>
      <c r="O885">
        <v>2385</v>
      </c>
      <c r="P885">
        <v>1939</v>
      </c>
      <c r="Q885">
        <v>178</v>
      </c>
      <c r="R885">
        <v>1679</v>
      </c>
      <c r="S885">
        <v>1050</v>
      </c>
      <c r="T885">
        <v>523</v>
      </c>
      <c r="U885">
        <v>3494</v>
      </c>
      <c r="V885">
        <f t="shared" si="54"/>
        <v>1</v>
      </c>
      <c r="W885" s="10">
        <f>SUMIFS(Tabel132[Cluster],Tabel132[ID],A885)</f>
        <v>11</v>
      </c>
      <c r="X885">
        <f t="shared" si="55"/>
        <v>0.34344847674799972</v>
      </c>
      <c r="Y885">
        <f t="shared" si="52"/>
        <v>911.55555555555554</v>
      </c>
      <c r="Z885">
        <f t="shared" si="53"/>
        <v>1444.625</v>
      </c>
    </row>
    <row r="886" spans="1:26" x14ac:dyDescent="0.25">
      <c r="A886">
        <v>894</v>
      </c>
      <c r="B886" t="s">
        <v>430</v>
      </c>
      <c r="C886">
        <v>25300</v>
      </c>
      <c r="D886">
        <v>254</v>
      </c>
      <c r="E886">
        <v>146</v>
      </c>
      <c r="F886">
        <v>10</v>
      </c>
      <c r="G886">
        <v>186</v>
      </c>
      <c r="H886">
        <v>227</v>
      </c>
      <c r="I886">
        <v>95</v>
      </c>
      <c r="J886">
        <v>168</v>
      </c>
      <c r="K886">
        <v>541</v>
      </c>
      <c r="L886">
        <v>3</v>
      </c>
      <c r="M886">
        <v>74</v>
      </c>
      <c r="N886">
        <v>184</v>
      </c>
      <c r="O886">
        <v>363</v>
      </c>
      <c r="P886">
        <v>333</v>
      </c>
      <c r="Q886">
        <v>236</v>
      </c>
      <c r="R886">
        <v>761</v>
      </c>
      <c r="S886">
        <v>153</v>
      </c>
      <c r="T886">
        <v>344</v>
      </c>
      <c r="U886">
        <v>173</v>
      </c>
      <c r="V886">
        <f t="shared" si="54"/>
        <v>1</v>
      </c>
      <c r="W886" s="10">
        <f>SUMIFS(Tabel132[Cluster],Tabel132[ID],A886)</f>
        <v>33</v>
      </c>
      <c r="X886">
        <f t="shared" si="55"/>
        <v>9.0938295695911761E-2</v>
      </c>
      <c r="Y886">
        <f t="shared" si="52"/>
        <v>161.11111111111111</v>
      </c>
      <c r="Z886">
        <f t="shared" si="53"/>
        <v>318.375</v>
      </c>
    </row>
    <row r="887" spans="1:26" x14ac:dyDescent="0.25">
      <c r="A887">
        <v>895</v>
      </c>
      <c r="B887" t="s">
        <v>431</v>
      </c>
      <c r="C887">
        <v>29300</v>
      </c>
      <c r="D887">
        <v>315</v>
      </c>
      <c r="E887">
        <v>36</v>
      </c>
      <c r="F887">
        <v>9</v>
      </c>
      <c r="G887">
        <v>2</v>
      </c>
      <c r="H887">
        <v>5</v>
      </c>
      <c r="I887">
        <v>1</v>
      </c>
      <c r="J887">
        <v>17</v>
      </c>
      <c r="K887">
        <v>40</v>
      </c>
      <c r="L887">
        <v>14</v>
      </c>
      <c r="M887">
        <v>5</v>
      </c>
      <c r="N887">
        <v>24</v>
      </c>
      <c r="O887">
        <v>2</v>
      </c>
      <c r="P887">
        <v>37</v>
      </c>
      <c r="Q887">
        <v>4</v>
      </c>
      <c r="R887">
        <v>29</v>
      </c>
      <c r="S887">
        <v>83</v>
      </c>
      <c r="T887">
        <v>2</v>
      </c>
      <c r="U887">
        <v>1</v>
      </c>
      <c r="V887">
        <f t="shared" si="54"/>
        <v>1</v>
      </c>
      <c r="W887" s="10">
        <f>SUMIFS(Tabel132[Cluster],Tabel132[ID],A887)</f>
        <v>38</v>
      </c>
      <c r="X887">
        <f t="shared" si="55"/>
        <v>0.44234679966907964</v>
      </c>
      <c r="Y887">
        <f t="shared" si="52"/>
        <v>14.333333333333334</v>
      </c>
      <c r="Z887">
        <f t="shared" si="53"/>
        <v>22.75</v>
      </c>
    </row>
    <row r="888" spans="1:26" x14ac:dyDescent="0.25">
      <c r="A888">
        <v>896</v>
      </c>
      <c r="B888" t="s">
        <v>1059</v>
      </c>
      <c r="C888">
        <v>108000</v>
      </c>
      <c r="D888">
        <v>983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f t="shared" si="54"/>
        <v>0</v>
      </c>
      <c r="W888" s="10">
        <f>SUMIFS(Tabel132[Cluster],Tabel132[ID],A888)</f>
        <v>0</v>
      </c>
      <c r="X888" t="str">
        <f t="shared" si="55"/>
        <v/>
      </c>
      <c r="Y888">
        <f t="shared" si="52"/>
        <v>0</v>
      </c>
      <c r="Z888">
        <f t="shared" si="53"/>
        <v>0</v>
      </c>
    </row>
    <row r="889" spans="1:26" x14ac:dyDescent="0.25">
      <c r="A889">
        <v>897</v>
      </c>
      <c r="B889" t="s">
        <v>432</v>
      </c>
      <c r="C889">
        <v>9900</v>
      </c>
      <c r="D889">
        <v>677</v>
      </c>
      <c r="E889">
        <v>1990</v>
      </c>
      <c r="F889">
        <v>280</v>
      </c>
      <c r="G889">
        <v>743</v>
      </c>
      <c r="H889">
        <v>2558</v>
      </c>
      <c r="I889">
        <v>1713</v>
      </c>
      <c r="J889">
        <v>1958</v>
      </c>
      <c r="K889">
        <v>3414</v>
      </c>
      <c r="L889">
        <v>2584</v>
      </c>
      <c r="M889">
        <v>2665</v>
      </c>
      <c r="N889">
        <v>329</v>
      </c>
      <c r="O889">
        <v>5259</v>
      </c>
      <c r="P889">
        <v>3640</v>
      </c>
      <c r="Q889">
        <v>1058</v>
      </c>
      <c r="R889">
        <v>5491</v>
      </c>
      <c r="S889">
        <v>5667</v>
      </c>
      <c r="T889">
        <v>485</v>
      </c>
      <c r="U889">
        <v>4019</v>
      </c>
      <c r="V889">
        <f t="shared" si="54"/>
        <v>1</v>
      </c>
      <c r="W889" s="10">
        <f>SUMIFS(Tabel132[Cluster],Tabel132[ID],A889)</f>
        <v>13</v>
      </c>
      <c r="X889">
        <f t="shared" si="55"/>
        <v>0.15409290988846169</v>
      </c>
      <c r="Y889">
        <f t="shared" si="52"/>
        <v>1989.4444444444443</v>
      </c>
      <c r="Z889">
        <f t="shared" si="53"/>
        <v>3243.5</v>
      </c>
    </row>
    <row r="890" spans="1:26" x14ac:dyDescent="0.25">
      <c r="A890">
        <v>898</v>
      </c>
      <c r="B890" t="s">
        <v>433</v>
      </c>
      <c r="C890">
        <v>87400</v>
      </c>
      <c r="D890">
        <v>987</v>
      </c>
      <c r="E890">
        <v>1206</v>
      </c>
      <c r="F890">
        <v>396</v>
      </c>
      <c r="G890">
        <v>279</v>
      </c>
      <c r="H890">
        <v>44</v>
      </c>
      <c r="I890">
        <v>1385</v>
      </c>
      <c r="J890">
        <v>1230</v>
      </c>
      <c r="K890">
        <v>835</v>
      </c>
      <c r="L890">
        <v>878</v>
      </c>
      <c r="M890">
        <v>205</v>
      </c>
      <c r="N890">
        <v>212</v>
      </c>
      <c r="O890">
        <v>328</v>
      </c>
      <c r="P890">
        <v>34</v>
      </c>
      <c r="Q890">
        <v>166</v>
      </c>
      <c r="R890">
        <v>2329</v>
      </c>
      <c r="S890">
        <v>52</v>
      </c>
      <c r="T890">
        <v>151</v>
      </c>
      <c r="U890">
        <v>2594</v>
      </c>
      <c r="V890">
        <f t="shared" si="54"/>
        <v>1</v>
      </c>
      <c r="W890" s="10">
        <f>SUMIFS(Tabel132[Cluster],Tabel132[ID],A890)</f>
        <v>94</v>
      </c>
      <c r="X890">
        <f t="shared" si="55"/>
        <v>0.96905514059394693</v>
      </c>
      <c r="Y890">
        <f t="shared" si="52"/>
        <v>717.55555555555554</v>
      </c>
      <c r="Z890">
        <f t="shared" si="53"/>
        <v>733.25</v>
      </c>
    </row>
    <row r="891" spans="1:26" x14ac:dyDescent="0.25">
      <c r="A891">
        <v>899</v>
      </c>
      <c r="B891" t="s">
        <v>1060</v>
      </c>
      <c r="C891">
        <v>86300</v>
      </c>
      <c r="D891">
        <v>890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f t="shared" si="54"/>
        <v>0</v>
      </c>
      <c r="W891" s="10">
        <f>SUMIFS(Tabel132[Cluster],Tabel132[ID],A891)</f>
        <v>93</v>
      </c>
      <c r="X891" t="str">
        <f t="shared" si="55"/>
        <v/>
      </c>
      <c r="Y891">
        <f t="shared" si="52"/>
        <v>0</v>
      </c>
      <c r="Z891">
        <f t="shared" si="53"/>
        <v>0</v>
      </c>
    </row>
    <row r="892" spans="1:26" x14ac:dyDescent="0.25">
      <c r="A892">
        <v>900</v>
      </c>
      <c r="B892" t="s">
        <v>434</v>
      </c>
      <c r="C892">
        <v>98200</v>
      </c>
      <c r="D892">
        <v>840</v>
      </c>
      <c r="E892">
        <v>16018</v>
      </c>
      <c r="F892">
        <v>3068</v>
      </c>
      <c r="G892">
        <v>1590</v>
      </c>
      <c r="H892">
        <v>2747</v>
      </c>
      <c r="I892">
        <v>1149</v>
      </c>
      <c r="J892">
        <v>5163</v>
      </c>
      <c r="K892">
        <v>4481</v>
      </c>
      <c r="L892">
        <v>1777</v>
      </c>
      <c r="M892">
        <v>5911</v>
      </c>
      <c r="N892">
        <v>637</v>
      </c>
      <c r="O892">
        <v>5408</v>
      </c>
      <c r="P892">
        <v>2742</v>
      </c>
      <c r="Q892">
        <v>50</v>
      </c>
      <c r="R892">
        <v>3483</v>
      </c>
      <c r="S892">
        <v>2308</v>
      </c>
      <c r="T892">
        <v>1373</v>
      </c>
      <c r="U892">
        <v>4162</v>
      </c>
      <c r="V892">
        <f t="shared" si="54"/>
        <v>1</v>
      </c>
      <c r="W892" s="10">
        <f>SUMIFS(Tabel132[Cluster],Tabel132[ID],A892)</f>
        <v>0</v>
      </c>
      <c r="X892">
        <f t="shared" si="55"/>
        <v>0.23601415442710458</v>
      </c>
      <c r="Y892">
        <f t="shared" si="52"/>
        <v>4656</v>
      </c>
      <c r="Z892">
        <f t="shared" si="53"/>
        <v>2520.375</v>
      </c>
    </row>
    <row r="893" spans="1:26" x14ac:dyDescent="0.25">
      <c r="A893">
        <v>901</v>
      </c>
      <c r="B893" t="s">
        <v>1061</v>
      </c>
      <c r="C893">
        <v>99600</v>
      </c>
      <c r="D893">
        <v>967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f t="shared" si="54"/>
        <v>0</v>
      </c>
      <c r="W893" s="10">
        <f>SUMIFS(Tabel132[Cluster],Tabel132[ID],A893)</f>
        <v>0</v>
      </c>
      <c r="X893" t="str">
        <f t="shared" si="55"/>
        <v/>
      </c>
      <c r="Y893">
        <f t="shared" si="52"/>
        <v>0</v>
      </c>
      <c r="Z893">
        <f t="shared" si="53"/>
        <v>0</v>
      </c>
    </row>
    <row r="894" spans="1:26" x14ac:dyDescent="0.25">
      <c r="A894">
        <v>902</v>
      </c>
      <c r="B894" t="s">
        <v>435</v>
      </c>
      <c r="C894">
        <v>17300</v>
      </c>
      <c r="D894">
        <v>425</v>
      </c>
      <c r="E894">
        <v>2254</v>
      </c>
      <c r="F894">
        <v>379</v>
      </c>
      <c r="G894">
        <v>1719</v>
      </c>
      <c r="H894">
        <v>1274</v>
      </c>
      <c r="I894">
        <v>419</v>
      </c>
      <c r="J894">
        <v>1208</v>
      </c>
      <c r="K894">
        <v>1541</v>
      </c>
      <c r="L894">
        <v>1186</v>
      </c>
      <c r="M894">
        <v>574</v>
      </c>
      <c r="N894">
        <v>1253</v>
      </c>
      <c r="O894">
        <v>4499</v>
      </c>
      <c r="P894">
        <v>3349</v>
      </c>
      <c r="Q894">
        <v>1222</v>
      </c>
      <c r="R894">
        <v>1480</v>
      </c>
      <c r="S894">
        <v>1705</v>
      </c>
      <c r="T894">
        <v>682</v>
      </c>
      <c r="U894">
        <v>1391</v>
      </c>
      <c r="V894">
        <f t="shared" si="54"/>
        <v>1</v>
      </c>
      <c r="W894" s="10">
        <f>SUMIFS(Tabel132[Cluster],Tabel132[ID],A894)</f>
        <v>21</v>
      </c>
      <c r="X894">
        <f t="shared" si="55"/>
        <v>0.12972108098088597</v>
      </c>
      <c r="Y894">
        <f t="shared" si="52"/>
        <v>1172.6666666666667</v>
      </c>
      <c r="Z894">
        <f t="shared" si="53"/>
        <v>1947.625</v>
      </c>
    </row>
    <row r="895" spans="1:26" x14ac:dyDescent="0.25">
      <c r="A895">
        <v>903</v>
      </c>
      <c r="B895" t="s">
        <v>436</v>
      </c>
      <c r="C895">
        <v>90500</v>
      </c>
      <c r="D895">
        <v>386</v>
      </c>
      <c r="E895">
        <v>122</v>
      </c>
      <c r="F895">
        <v>230</v>
      </c>
      <c r="G895">
        <v>93</v>
      </c>
      <c r="H895">
        <v>328</v>
      </c>
      <c r="I895">
        <v>278</v>
      </c>
      <c r="J895">
        <v>457</v>
      </c>
      <c r="K895">
        <v>0</v>
      </c>
      <c r="L895">
        <v>11</v>
      </c>
      <c r="M895">
        <v>8</v>
      </c>
      <c r="N895">
        <v>47</v>
      </c>
      <c r="O895">
        <v>177</v>
      </c>
      <c r="P895">
        <v>76</v>
      </c>
      <c r="Q895">
        <v>1</v>
      </c>
      <c r="R895">
        <v>19</v>
      </c>
      <c r="S895">
        <v>36</v>
      </c>
      <c r="T895">
        <v>66</v>
      </c>
      <c r="U895">
        <v>97</v>
      </c>
      <c r="V895">
        <f t="shared" si="54"/>
        <v>1</v>
      </c>
      <c r="W895" s="10">
        <f>SUMIFS(Tabel132[Cluster],Tabel132[ID],A895)</f>
        <v>96</v>
      </c>
      <c r="X895">
        <f t="shared" si="55"/>
        <v>0.10361855320031678</v>
      </c>
      <c r="Y895">
        <f t="shared" si="52"/>
        <v>169.66666666666666</v>
      </c>
      <c r="Z895">
        <f t="shared" si="53"/>
        <v>64.875</v>
      </c>
    </row>
    <row r="896" spans="1:26" x14ac:dyDescent="0.25">
      <c r="A896">
        <v>904</v>
      </c>
      <c r="B896" t="s">
        <v>1062</v>
      </c>
      <c r="C896">
        <v>52400</v>
      </c>
      <c r="D896">
        <v>826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f t="shared" si="54"/>
        <v>0</v>
      </c>
      <c r="W896" s="10">
        <f>SUMIFS(Tabel132[Cluster],Tabel132[ID],A896)</f>
        <v>74</v>
      </c>
      <c r="X896" t="str">
        <f t="shared" si="55"/>
        <v/>
      </c>
      <c r="Y896">
        <f t="shared" ref="Y896:Y959" si="56">AVERAGE(E896:M896)</f>
        <v>0</v>
      </c>
      <c r="Z896">
        <f t="shared" ref="Z896:Z959" si="57">AVERAGE(N896:U896)</f>
        <v>0</v>
      </c>
    </row>
    <row r="897" spans="1:26" x14ac:dyDescent="0.25">
      <c r="A897">
        <v>905</v>
      </c>
      <c r="B897" t="s">
        <v>437</v>
      </c>
      <c r="C897">
        <v>14300</v>
      </c>
      <c r="D897">
        <v>402</v>
      </c>
      <c r="E897">
        <v>443</v>
      </c>
      <c r="F897">
        <v>1294</v>
      </c>
      <c r="G897">
        <v>616</v>
      </c>
      <c r="H897">
        <v>1252</v>
      </c>
      <c r="I897">
        <v>114</v>
      </c>
      <c r="J897">
        <v>692</v>
      </c>
      <c r="K897">
        <v>3043</v>
      </c>
      <c r="L897">
        <v>1627</v>
      </c>
      <c r="M897">
        <v>607</v>
      </c>
      <c r="N897">
        <v>743</v>
      </c>
      <c r="O897">
        <v>4033</v>
      </c>
      <c r="P897">
        <v>2175</v>
      </c>
      <c r="Q897">
        <v>1713</v>
      </c>
      <c r="R897">
        <v>2425</v>
      </c>
      <c r="S897">
        <v>2401</v>
      </c>
      <c r="T897">
        <v>1261</v>
      </c>
      <c r="U897">
        <v>596</v>
      </c>
      <c r="V897">
        <f t="shared" si="54"/>
        <v>1</v>
      </c>
      <c r="W897" s="10">
        <f>SUMIFS(Tabel132[Cluster],Tabel132[ID],A897)</f>
        <v>17</v>
      </c>
      <c r="X897">
        <f t="shared" si="55"/>
        <v>0.1014207126858669</v>
      </c>
      <c r="Y897">
        <f t="shared" si="56"/>
        <v>1076.4444444444443</v>
      </c>
      <c r="Z897">
        <f t="shared" si="57"/>
        <v>1918.375</v>
      </c>
    </row>
    <row r="898" spans="1:26" x14ac:dyDescent="0.25">
      <c r="A898">
        <v>906</v>
      </c>
      <c r="B898" t="s">
        <v>438</v>
      </c>
      <c r="C898">
        <v>25700</v>
      </c>
      <c r="D898">
        <v>894</v>
      </c>
      <c r="E898">
        <v>255</v>
      </c>
      <c r="F898">
        <v>17</v>
      </c>
      <c r="G898">
        <v>379</v>
      </c>
      <c r="H898">
        <v>453</v>
      </c>
      <c r="I898">
        <v>206</v>
      </c>
      <c r="J898">
        <v>1009</v>
      </c>
      <c r="K898">
        <v>1412</v>
      </c>
      <c r="L898">
        <v>75</v>
      </c>
      <c r="M898">
        <v>487</v>
      </c>
      <c r="N898">
        <v>880</v>
      </c>
      <c r="O898">
        <v>1412</v>
      </c>
      <c r="P898">
        <v>1497</v>
      </c>
      <c r="Q898">
        <v>312</v>
      </c>
      <c r="R898">
        <v>1614</v>
      </c>
      <c r="S898">
        <v>829</v>
      </c>
      <c r="T898">
        <v>1123</v>
      </c>
      <c r="U898">
        <v>809</v>
      </c>
      <c r="V898">
        <f t="shared" si="54"/>
        <v>1</v>
      </c>
      <c r="W898" s="10">
        <f>SUMIFS(Tabel132[Cluster],Tabel132[ID],A898)</f>
        <v>33</v>
      </c>
      <c r="X898">
        <f t="shared" si="55"/>
        <v>1.7074628515382086E-2</v>
      </c>
      <c r="Y898">
        <f t="shared" si="56"/>
        <v>477</v>
      </c>
      <c r="Z898">
        <f t="shared" si="57"/>
        <v>1059.5</v>
      </c>
    </row>
    <row r="899" spans="1:26" x14ac:dyDescent="0.25">
      <c r="A899">
        <v>907</v>
      </c>
      <c r="B899" t="s">
        <v>439</v>
      </c>
      <c r="C899">
        <v>68600</v>
      </c>
      <c r="D899">
        <v>51</v>
      </c>
      <c r="E899">
        <v>871</v>
      </c>
      <c r="F899">
        <v>211</v>
      </c>
      <c r="G899">
        <v>30</v>
      </c>
      <c r="H899">
        <v>6</v>
      </c>
      <c r="I899">
        <v>279</v>
      </c>
      <c r="J899">
        <v>1836</v>
      </c>
      <c r="K899">
        <v>298</v>
      </c>
      <c r="L899">
        <v>590</v>
      </c>
      <c r="M899">
        <v>80</v>
      </c>
      <c r="N899">
        <v>86</v>
      </c>
      <c r="O899">
        <v>1645</v>
      </c>
      <c r="P899">
        <v>18</v>
      </c>
      <c r="Q899">
        <v>0</v>
      </c>
      <c r="R899">
        <v>1065</v>
      </c>
      <c r="S899">
        <v>3</v>
      </c>
      <c r="T899">
        <v>3</v>
      </c>
      <c r="U899">
        <v>841</v>
      </c>
      <c r="V899">
        <f t="shared" si="54"/>
        <v>1</v>
      </c>
      <c r="W899" s="10">
        <f>SUMIFS(Tabel132[Cluster],Tabel132[ID],A899)</f>
        <v>81</v>
      </c>
      <c r="X899">
        <f t="shared" si="55"/>
        <v>0.97584565838478188</v>
      </c>
      <c r="Y899">
        <f t="shared" si="56"/>
        <v>466.77777777777777</v>
      </c>
      <c r="Z899">
        <f t="shared" si="57"/>
        <v>457.625</v>
      </c>
    </row>
    <row r="900" spans="1:26" x14ac:dyDescent="0.25">
      <c r="A900">
        <v>908</v>
      </c>
      <c r="B900" t="s">
        <v>440</v>
      </c>
      <c r="C900">
        <v>110900</v>
      </c>
      <c r="D900">
        <v>768</v>
      </c>
      <c r="E900">
        <v>770</v>
      </c>
      <c r="F900">
        <v>486</v>
      </c>
      <c r="G900">
        <v>313</v>
      </c>
      <c r="H900">
        <v>511</v>
      </c>
      <c r="I900">
        <v>501</v>
      </c>
      <c r="J900">
        <v>1583</v>
      </c>
      <c r="K900">
        <v>694</v>
      </c>
      <c r="L900">
        <v>2072</v>
      </c>
      <c r="M900">
        <v>701</v>
      </c>
      <c r="N900">
        <v>159</v>
      </c>
      <c r="O900">
        <v>1222</v>
      </c>
      <c r="P900">
        <v>1035</v>
      </c>
      <c r="Q900">
        <v>34</v>
      </c>
      <c r="R900">
        <v>1003</v>
      </c>
      <c r="S900">
        <v>489</v>
      </c>
      <c r="T900">
        <v>575</v>
      </c>
      <c r="U900">
        <v>579</v>
      </c>
      <c r="V900">
        <f t="shared" ref="V900:V963" si="58">IF(AND(Y900=0,Z900=0),0,1)</f>
        <v>1</v>
      </c>
      <c r="W900" s="10">
        <f>SUMIFS(Tabel132[Cluster],Tabel132[ID],A900)</f>
        <v>0</v>
      </c>
      <c r="X900">
        <f t="shared" ref="X900:X963" si="59">IFERROR(_xlfn.T.TEST(E900:M900,N900:U900,2,2),"")</f>
        <v>0.41367363737989205</v>
      </c>
      <c r="Y900">
        <f t="shared" si="56"/>
        <v>847.88888888888891</v>
      </c>
      <c r="Z900">
        <f t="shared" si="57"/>
        <v>637</v>
      </c>
    </row>
    <row r="901" spans="1:26" x14ac:dyDescent="0.25">
      <c r="A901">
        <v>909</v>
      </c>
      <c r="B901" t="s">
        <v>1063</v>
      </c>
      <c r="C901">
        <v>41300</v>
      </c>
      <c r="D901">
        <v>822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f t="shared" si="58"/>
        <v>0</v>
      </c>
      <c r="W901" s="10">
        <f>SUMIFS(Tabel132[Cluster],Tabel132[ID],A901)</f>
        <v>54</v>
      </c>
      <c r="X901" t="str">
        <f t="shared" si="59"/>
        <v/>
      </c>
      <c r="Y901">
        <f t="shared" si="56"/>
        <v>0</v>
      </c>
      <c r="Z901">
        <f t="shared" si="57"/>
        <v>0</v>
      </c>
    </row>
    <row r="902" spans="1:26" x14ac:dyDescent="0.25">
      <c r="A902">
        <v>910</v>
      </c>
      <c r="B902" t="s">
        <v>441</v>
      </c>
      <c r="C902">
        <v>22500</v>
      </c>
      <c r="D902">
        <v>731</v>
      </c>
      <c r="E902">
        <v>1777</v>
      </c>
      <c r="F902">
        <v>554</v>
      </c>
      <c r="G902">
        <v>91</v>
      </c>
      <c r="H902">
        <v>489</v>
      </c>
      <c r="I902">
        <v>59</v>
      </c>
      <c r="J902">
        <v>312</v>
      </c>
      <c r="K902">
        <v>671</v>
      </c>
      <c r="L902">
        <v>2</v>
      </c>
      <c r="M902">
        <v>257</v>
      </c>
      <c r="N902">
        <v>343</v>
      </c>
      <c r="O902">
        <v>439</v>
      </c>
      <c r="P902">
        <v>756</v>
      </c>
      <c r="Q902">
        <v>39</v>
      </c>
      <c r="R902">
        <v>478</v>
      </c>
      <c r="S902">
        <v>421</v>
      </c>
      <c r="T902">
        <v>209</v>
      </c>
      <c r="U902">
        <v>853</v>
      </c>
      <c r="V902">
        <f t="shared" si="58"/>
        <v>1</v>
      </c>
      <c r="W902" s="10">
        <f>SUMIFS(Tabel132[Cluster],Tabel132[ID],A902)</f>
        <v>28</v>
      </c>
      <c r="X902">
        <f t="shared" si="59"/>
        <v>0.90491136189976995</v>
      </c>
      <c r="Y902">
        <f t="shared" si="56"/>
        <v>468</v>
      </c>
      <c r="Z902">
        <f t="shared" si="57"/>
        <v>442.25</v>
      </c>
    </row>
    <row r="903" spans="1:26" x14ac:dyDescent="0.25">
      <c r="A903">
        <v>911</v>
      </c>
      <c r="B903" t="s">
        <v>442</v>
      </c>
      <c r="C903">
        <v>99300</v>
      </c>
      <c r="D903">
        <v>967</v>
      </c>
      <c r="E903">
        <v>51</v>
      </c>
      <c r="F903">
        <v>1</v>
      </c>
      <c r="G903">
        <v>10</v>
      </c>
      <c r="H903">
        <v>0</v>
      </c>
      <c r="I903">
        <v>25</v>
      </c>
      <c r="J903">
        <v>36</v>
      </c>
      <c r="K903">
        <v>9</v>
      </c>
      <c r="L903">
        <v>1</v>
      </c>
      <c r="M903">
        <v>23</v>
      </c>
      <c r="N903">
        <v>4</v>
      </c>
      <c r="O903">
        <v>43</v>
      </c>
      <c r="P903">
        <v>5</v>
      </c>
      <c r="Q903">
        <v>0</v>
      </c>
      <c r="R903">
        <v>17</v>
      </c>
      <c r="S903">
        <v>7</v>
      </c>
      <c r="T903">
        <v>2</v>
      </c>
      <c r="U903">
        <v>135</v>
      </c>
      <c r="V903">
        <f t="shared" si="58"/>
        <v>1</v>
      </c>
      <c r="W903" s="10">
        <f>SUMIFS(Tabel132[Cluster],Tabel132[ID],A903)</f>
        <v>0</v>
      </c>
      <c r="X903">
        <f t="shared" si="59"/>
        <v>0.58188190947111385</v>
      </c>
      <c r="Y903">
        <f t="shared" si="56"/>
        <v>17.333333333333332</v>
      </c>
      <c r="Z903">
        <f t="shared" si="57"/>
        <v>26.625</v>
      </c>
    </row>
    <row r="904" spans="1:26" x14ac:dyDescent="0.25">
      <c r="A904">
        <v>912</v>
      </c>
      <c r="B904" t="s">
        <v>443</v>
      </c>
      <c r="C904">
        <v>55000</v>
      </c>
      <c r="D904">
        <v>645</v>
      </c>
      <c r="E904">
        <v>99</v>
      </c>
      <c r="F904">
        <v>29</v>
      </c>
      <c r="G904">
        <v>11</v>
      </c>
      <c r="H904">
        <v>65</v>
      </c>
      <c r="I904">
        <v>3</v>
      </c>
      <c r="J904">
        <v>103</v>
      </c>
      <c r="K904">
        <v>65</v>
      </c>
      <c r="L904">
        <v>0</v>
      </c>
      <c r="M904">
        <v>0</v>
      </c>
      <c r="N904">
        <v>31</v>
      </c>
      <c r="O904">
        <v>45</v>
      </c>
      <c r="P904">
        <v>0</v>
      </c>
      <c r="Q904">
        <v>0</v>
      </c>
      <c r="R904">
        <v>41</v>
      </c>
      <c r="S904">
        <v>0</v>
      </c>
      <c r="T904">
        <v>13</v>
      </c>
      <c r="U904">
        <v>63</v>
      </c>
      <c r="V904">
        <f t="shared" si="58"/>
        <v>1</v>
      </c>
      <c r="W904" s="10">
        <f>SUMIFS(Tabel132[Cluster],Tabel132[ID],A904)</f>
        <v>0</v>
      </c>
      <c r="X904">
        <f t="shared" si="59"/>
        <v>0.31842245586827889</v>
      </c>
      <c r="Y904">
        <f t="shared" si="56"/>
        <v>41.666666666666664</v>
      </c>
      <c r="Z904">
        <f t="shared" si="57"/>
        <v>24.125</v>
      </c>
    </row>
    <row r="905" spans="1:26" x14ac:dyDescent="0.25">
      <c r="A905">
        <v>913</v>
      </c>
      <c r="B905" t="s">
        <v>1064</v>
      </c>
      <c r="C905">
        <v>13700</v>
      </c>
      <c r="D905">
        <v>669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f t="shared" si="58"/>
        <v>0</v>
      </c>
      <c r="W905" s="10">
        <f>SUMIFS(Tabel132[Cluster],Tabel132[ID],A905)</f>
        <v>0</v>
      </c>
      <c r="X905" t="str">
        <f t="shared" si="59"/>
        <v/>
      </c>
      <c r="Y905">
        <f t="shared" si="56"/>
        <v>0</v>
      </c>
      <c r="Z905">
        <f t="shared" si="57"/>
        <v>0</v>
      </c>
    </row>
    <row r="906" spans="1:26" x14ac:dyDescent="0.25">
      <c r="A906">
        <v>914</v>
      </c>
      <c r="B906" t="s">
        <v>444</v>
      </c>
      <c r="C906">
        <v>73100</v>
      </c>
      <c r="D906">
        <v>141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7</v>
      </c>
      <c r="K906">
        <v>8</v>
      </c>
      <c r="L906">
        <v>14</v>
      </c>
      <c r="M906">
        <v>4</v>
      </c>
      <c r="N906">
        <v>0</v>
      </c>
      <c r="O906">
        <v>35</v>
      </c>
      <c r="P906">
        <v>0</v>
      </c>
      <c r="Q906">
        <v>0</v>
      </c>
      <c r="R906">
        <v>0</v>
      </c>
      <c r="S906">
        <v>0</v>
      </c>
      <c r="T906">
        <v>3</v>
      </c>
      <c r="U906">
        <v>5</v>
      </c>
      <c r="V906">
        <f t="shared" si="58"/>
        <v>1</v>
      </c>
      <c r="W906" s="10">
        <f>SUMIFS(Tabel132[Cluster],Tabel132[ID],A906)</f>
        <v>83</v>
      </c>
      <c r="X906">
        <f t="shared" si="59"/>
        <v>0.73929560419000173</v>
      </c>
      <c r="Y906">
        <f t="shared" si="56"/>
        <v>3.8888888888888888</v>
      </c>
      <c r="Z906">
        <f t="shared" si="57"/>
        <v>5.375</v>
      </c>
    </row>
    <row r="907" spans="1:26" x14ac:dyDescent="0.25">
      <c r="A907">
        <v>915</v>
      </c>
      <c r="B907" t="s">
        <v>1065</v>
      </c>
      <c r="C907">
        <v>86400</v>
      </c>
      <c r="D907">
        <v>890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f t="shared" si="58"/>
        <v>0</v>
      </c>
      <c r="W907" s="10">
        <f>SUMIFS(Tabel132[Cluster],Tabel132[ID],A907)</f>
        <v>93</v>
      </c>
      <c r="X907" t="str">
        <f t="shared" si="59"/>
        <v/>
      </c>
      <c r="Y907">
        <f t="shared" si="56"/>
        <v>0</v>
      </c>
      <c r="Z907">
        <f t="shared" si="57"/>
        <v>0</v>
      </c>
    </row>
    <row r="908" spans="1:26" x14ac:dyDescent="0.25">
      <c r="A908">
        <v>916</v>
      </c>
      <c r="B908" t="s">
        <v>1066</v>
      </c>
      <c r="C908">
        <v>98500</v>
      </c>
      <c r="D908">
        <v>848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f t="shared" si="58"/>
        <v>0</v>
      </c>
      <c r="W908" s="10">
        <f>SUMIFS(Tabel132[Cluster],Tabel132[ID],A908)</f>
        <v>0</v>
      </c>
      <c r="X908" t="str">
        <f t="shared" si="59"/>
        <v/>
      </c>
      <c r="Y908">
        <f t="shared" si="56"/>
        <v>0</v>
      </c>
      <c r="Z908">
        <f t="shared" si="57"/>
        <v>0</v>
      </c>
    </row>
    <row r="909" spans="1:26" x14ac:dyDescent="0.25">
      <c r="A909">
        <v>917</v>
      </c>
      <c r="B909" t="s">
        <v>1067</v>
      </c>
      <c r="C909">
        <v>101500</v>
      </c>
      <c r="D909">
        <v>967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f t="shared" si="58"/>
        <v>0</v>
      </c>
      <c r="W909" s="10">
        <f>SUMIFS(Tabel132[Cluster],Tabel132[ID],A909)</f>
        <v>0</v>
      </c>
      <c r="X909" t="str">
        <f t="shared" si="59"/>
        <v/>
      </c>
      <c r="Y909">
        <f t="shared" si="56"/>
        <v>0</v>
      </c>
      <c r="Z909">
        <f t="shared" si="57"/>
        <v>0</v>
      </c>
    </row>
    <row r="910" spans="1:26" x14ac:dyDescent="0.25">
      <c r="A910">
        <v>918</v>
      </c>
      <c r="B910" t="s">
        <v>445</v>
      </c>
      <c r="C910">
        <v>41350</v>
      </c>
      <c r="D910">
        <v>909</v>
      </c>
      <c r="E910">
        <v>159484</v>
      </c>
      <c r="F910">
        <v>23550</v>
      </c>
      <c r="G910">
        <v>25589</v>
      </c>
      <c r="H910">
        <v>30407</v>
      </c>
      <c r="I910">
        <v>37571</v>
      </c>
      <c r="J910">
        <v>14619</v>
      </c>
      <c r="K910">
        <v>25326</v>
      </c>
      <c r="L910">
        <v>39742</v>
      </c>
      <c r="M910">
        <v>42460</v>
      </c>
      <c r="N910">
        <v>18357</v>
      </c>
      <c r="O910">
        <v>51127</v>
      </c>
      <c r="P910">
        <v>35517</v>
      </c>
      <c r="Q910">
        <v>21567</v>
      </c>
      <c r="R910">
        <v>37879</v>
      </c>
      <c r="S910">
        <v>41135</v>
      </c>
      <c r="T910">
        <v>14271</v>
      </c>
      <c r="U910">
        <v>21531</v>
      </c>
      <c r="V910">
        <f t="shared" si="58"/>
        <v>1</v>
      </c>
      <c r="W910" s="10">
        <f>SUMIFS(Tabel132[Cluster],Tabel132[ID],A910)</f>
        <v>54</v>
      </c>
      <c r="X910">
        <f t="shared" si="59"/>
        <v>0.39768475785239432</v>
      </c>
      <c r="Y910">
        <f t="shared" si="56"/>
        <v>44305.333333333336</v>
      </c>
      <c r="Z910">
        <f t="shared" si="57"/>
        <v>30173</v>
      </c>
    </row>
    <row r="911" spans="1:26" x14ac:dyDescent="0.25">
      <c r="A911">
        <v>919</v>
      </c>
      <c r="B911" t="s">
        <v>446</v>
      </c>
      <c r="C911">
        <v>19300</v>
      </c>
      <c r="D911">
        <v>39</v>
      </c>
      <c r="E911">
        <v>5195</v>
      </c>
      <c r="F911">
        <v>2027</v>
      </c>
      <c r="G911">
        <v>32</v>
      </c>
      <c r="H911">
        <v>1258</v>
      </c>
      <c r="I911">
        <v>74</v>
      </c>
      <c r="J911">
        <v>525</v>
      </c>
      <c r="K911">
        <v>1304</v>
      </c>
      <c r="L911">
        <v>339</v>
      </c>
      <c r="M911">
        <v>539</v>
      </c>
      <c r="N911">
        <v>1020</v>
      </c>
      <c r="O911">
        <v>811</v>
      </c>
      <c r="P911">
        <v>735</v>
      </c>
      <c r="Q911">
        <v>29</v>
      </c>
      <c r="R911">
        <v>1026</v>
      </c>
      <c r="S911">
        <v>973</v>
      </c>
      <c r="T911">
        <v>1466</v>
      </c>
      <c r="U911">
        <v>2983</v>
      </c>
      <c r="V911">
        <f t="shared" si="58"/>
        <v>1</v>
      </c>
      <c r="W911" s="10">
        <f>SUMIFS(Tabel132[Cluster],Tabel132[ID],A911)</f>
        <v>23</v>
      </c>
      <c r="X911">
        <f t="shared" si="59"/>
        <v>0.84831285991178673</v>
      </c>
      <c r="Y911">
        <f t="shared" si="56"/>
        <v>1254.7777777777778</v>
      </c>
      <c r="Z911">
        <f t="shared" si="57"/>
        <v>1130.375</v>
      </c>
    </row>
    <row r="912" spans="1:26" x14ac:dyDescent="0.25">
      <c r="A912">
        <v>920</v>
      </c>
      <c r="B912" t="s">
        <v>447</v>
      </c>
      <c r="C912">
        <v>55400</v>
      </c>
      <c r="D912">
        <v>645</v>
      </c>
      <c r="E912">
        <v>5707</v>
      </c>
      <c r="F912">
        <v>636</v>
      </c>
      <c r="G912">
        <v>2310</v>
      </c>
      <c r="H912">
        <v>2100</v>
      </c>
      <c r="I912">
        <v>3204</v>
      </c>
      <c r="J912">
        <v>10925</v>
      </c>
      <c r="K912">
        <v>14088</v>
      </c>
      <c r="L912">
        <v>4590</v>
      </c>
      <c r="M912">
        <v>3325</v>
      </c>
      <c r="N912">
        <v>4154</v>
      </c>
      <c r="O912">
        <v>9119</v>
      </c>
      <c r="P912">
        <v>2806</v>
      </c>
      <c r="Q912">
        <v>222</v>
      </c>
      <c r="R912">
        <v>10629</v>
      </c>
      <c r="S912">
        <v>887</v>
      </c>
      <c r="T912">
        <v>1117</v>
      </c>
      <c r="U912">
        <v>10339</v>
      </c>
      <c r="V912">
        <f t="shared" si="58"/>
        <v>1</v>
      </c>
      <c r="W912" s="10">
        <f>SUMIFS(Tabel132[Cluster],Tabel132[ID],A912)</f>
        <v>0</v>
      </c>
      <c r="X912">
        <f t="shared" si="59"/>
        <v>0.89122199096177179</v>
      </c>
      <c r="Y912">
        <f t="shared" si="56"/>
        <v>5209.4444444444443</v>
      </c>
      <c r="Z912">
        <f t="shared" si="57"/>
        <v>4909.125</v>
      </c>
    </row>
    <row r="913" spans="1:26" x14ac:dyDescent="0.25">
      <c r="A913">
        <v>921</v>
      </c>
      <c r="B913" t="s">
        <v>1068</v>
      </c>
      <c r="C913">
        <v>3200</v>
      </c>
      <c r="D913">
        <v>322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f t="shared" si="58"/>
        <v>0</v>
      </c>
      <c r="W913" s="10">
        <f>SUMIFS(Tabel132[Cluster],Tabel132[ID],A913)</f>
        <v>0</v>
      </c>
      <c r="X913" t="str">
        <f t="shared" si="59"/>
        <v/>
      </c>
      <c r="Y913">
        <f t="shared" si="56"/>
        <v>0</v>
      </c>
      <c r="Z913">
        <f t="shared" si="57"/>
        <v>0</v>
      </c>
    </row>
    <row r="914" spans="1:26" x14ac:dyDescent="0.25">
      <c r="A914">
        <v>922</v>
      </c>
      <c r="B914" t="s">
        <v>1069</v>
      </c>
      <c r="C914">
        <v>28700</v>
      </c>
      <c r="D914">
        <v>315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f t="shared" si="58"/>
        <v>0</v>
      </c>
      <c r="W914" s="10">
        <f>SUMIFS(Tabel132[Cluster],Tabel132[ID],A914)</f>
        <v>37</v>
      </c>
      <c r="X914" t="str">
        <f t="shared" si="59"/>
        <v/>
      </c>
      <c r="Y914">
        <f t="shared" si="56"/>
        <v>0</v>
      </c>
      <c r="Z914">
        <f t="shared" si="57"/>
        <v>0</v>
      </c>
    </row>
    <row r="915" spans="1:26" x14ac:dyDescent="0.25">
      <c r="A915">
        <v>923</v>
      </c>
      <c r="B915" t="s">
        <v>1070</v>
      </c>
      <c r="C915">
        <v>86500</v>
      </c>
      <c r="D915">
        <v>890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f t="shared" si="58"/>
        <v>0</v>
      </c>
      <c r="W915" s="10">
        <f>SUMIFS(Tabel132[Cluster],Tabel132[ID],A915)</f>
        <v>93</v>
      </c>
      <c r="X915" t="str">
        <f t="shared" si="59"/>
        <v/>
      </c>
      <c r="Y915">
        <f t="shared" si="56"/>
        <v>0</v>
      </c>
      <c r="Z915">
        <f t="shared" si="57"/>
        <v>0</v>
      </c>
    </row>
    <row r="916" spans="1:26" x14ac:dyDescent="0.25">
      <c r="A916">
        <v>924</v>
      </c>
      <c r="B916" t="s">
        <v>448</v>
      </c>
      <c r="C916">
        <v>107100</v>
      </c>
      <c r="D916">
        <v>784</v>
      </c>
      <c r="E916">
        <v>10500</v>
      </c>
      <c r="F916">
        <v>1884</v>
      </c>
      <c r="G916">
        <v>230</v>
      </c>
      <c r="H916">
        <v>209</v>
      </c>
      <c r="I916">
        <v>1732</v>
      </c>
      <c r="J916">
        <v>1153</v>
      </c>
      <c r="K916">
        <v>3488</v>
      </c>
      <c r="L916">
        <v>2074</v>
      </c>
      <c r="M916">
        <v>1789</v>
      </c>
      <c r="N916">
        <v>647</v>
      </c>
      <c r="O916">
        <v>506</v>
      </c>
      <c r="P916">
        <v>2126</v>
      </c>
      <c r="Q916">
        <v>909</v>
      </c>
      <c r="R916">
        <v>1867</v>
      </c>
      <c r="S916">
        <v>1428</v>
      </c>
      <c r="T916">
        <v>389</v>
      </c>
      <c r="U916">
        <v>1048</v>
      </c>
      <c r="V916">
        <f t="shared" si="58"/>
        <v>1</v>
      </c>
      <c r="W916" s="10">
        <f>SUMIFS(Tabel132[Cluster],Tabel132[ID],A916)</f>
        <v>0</v>
      </c>
      <c r="X916">
        <f t="shared" si="59"/>
        <v>0.22123373599729018</v>
      </c>
      <c r="Y916">
        <f t="shared" si="56"/>
        <v>2562.1111111111113</v>
      </c>
      <c r="Z916">
        <f t="shared" si="57"/>
        <v>1115</v>
      </c>
    </row>
    <row r="917" spans="1:26" x14ac:dyDescent="0.25">
      <c r="A917">
        <v>925</v>
      </c>
      <c r="B917" t="s">
        <v>1071</v>
      </c>
      <c r="C917">
        <v>101900</v>
      </c>
      <c r="D917">
        <v>967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f t="shared" si="58"/>
        <v>0</v>
      </c>
      <c r="W917" s="10">
        <f>SUMIFS(Tabel132[Cluster],Tabel132[ID],A917)</f>
        <v>0</v>
      </c>
      <c r="X917" t="str">
        <f t="shared" si="59"/>
        <v/>
      </c>
      <c r="Y917">
        <f t="shared" si="56"/>
        <v>0</v>
      </c>
      <c r="Z917">
        <f t="shared" si="57"/>
        <v>0</v>
      </c>
    </row>
    <row r="918" spans="1:26" x14ac:dyDescent="0.25">
      <c r="A918">
        <v>926</v>
      </c>
      <c r="B918" t="s">
        <v>449</v>
      </c>
      <c r="C918">
        <v>42700</v>
      </c>
      <c r="D918">
        <v>909</v>
      </c>
      <c r="E918">
        <v>58632</v>
      </c>
      <c r="F918">
        <v>8793</v>
      </c>
      <c r="G918">
        <v>14687</v>
      </c>
      <c r="H918">
        <v>17353</v>
      </c>
      <c r="I918">
        <v>10477</v>
      </c>
      <c r="J918">
        <v>8762</v>
      </c>
      <c r="K918">
        <v>13727</v>
      </c>
      <c r="L918">
        <v>15526</v>
      </c>
      <c r="M918">
        <v>25360</v>
      </c>
      <c r="N918">
        <v>6388</v>
      </c>
      <c r="O918">
        <v>26291</v>
      </c>
      <c r="P918">
        <v>14728</v>
      </c>
      <c r="Q918">
        <v>5806</v>
      </c>
      <c r="R918">
        <v>22360</v>
      </c>
      <c r="S918">
        <v>23331</v>
      </c>
      <c r="T918">
        <v>5163</v>
      </c>
      <c r="U918">
        <v>12154</v>
      </c>
      <c r="V918">
        <f t="shared" si="58"/>
        <v>1</v>
      </c>
      <c r="W918" s="10">
        <f>SUMIFS(Tabel132[Cluster],Tabel132[ID],A918)</f>
        <v>55</v>
      </c>
      <c r="X918">
        <f t="shared" si="59"/>
        <v>0.45954516409843504</v>
      </c>
      <c r="Y918">
        <f t="shared" si="56"/>
        <v>19257.444444444445</v>
      </c>
      <c r="Z918">
        <f t="shared" si="57"/>
        <v>14527.625</v>
      </c>
    </row>
    <row r="919" spans="1:26" x14ac:dyDescent="0.25">
      <c r="A919">
        <v>927</v>
      </c>
      <c r="B919" t="s">
        <v>450</v>
      </c>
      <c r="C919">
        <v>19400</v>
      </c>
      <c r="D919">
        <v>39</v>
      </c>
      <c r="E919">
        <v>663</v>
      </c>
      <c r="F919">
        <v>323</v>
      </c>
      <c r="G919">
        <v>0</v>
      </c>
      <c r="H919">
        <v>37</v>
      </c>
      <c r="I919">
        <v>9</v>
      </c>
      <c r="J919">
        <v>90</v>
      </c>
      <c r="K919">
        <v>182</v>
      </c>
      <c r="L919">
        <v>123</v>
      </c>
      <c r="M919">
        <v>100</v>
      </c>
      <c r="N919">
        <v>108</v>
      </c>
      <c r="O919">
        <v>52</v>
      </c>
      <c r="P919">
        <v>27</v>
      </c>
      <c r="Q919">
        <v>3</v>
      </c>
      <c r="R919">
        <v>242</v>
      </c>
      <c r="S919">
        <v>17</v>
      </c>
      <c r="T919">
        <v>203</v>
      </c>
      <c r="U919">
        <v>209</v>
      </c>
      <c r="V919">
        <f t="shared" si="58"/>
        <v>1</v>
      </c>
      <c r="W919" s="10">
        <f>SUMIFS(Tabel132[Cluster],Tabel132[ID],A919)</f>
        <v>23</v>
      </c>
      <c r="X919">
        <f t="shared" si="59"/>
        <v>0.45664419385778843</v>
      </c>
      <c r="Y919">
        <f t="shared" si="56"/>
        <v>169.66666666666666</v>
      </c>
      <c r="Z919">
        <f t="shared" si="57"/>
        <v>107.625</v>
      </c>
    </row>
    <row r="920" spans="1:26" x14ac:dyDescent="0.25">
      <c r="A920">
        <v>928</v>
      </c>
      <c r="B920" t="s">
        <v>451</v>
      </c>
      <c r="C920">
        <v>56300</v>
      </c>
      <c r="D920">
        <v>645</v>
      </c>
      <c r="E920">
        <v>36866</v>
      </c>
      <c r="F920">
        <v>2027</v>
      </c>
      <c r="G920">
        <v>11202</v>
      </c>
      <c r="H920">
        <v>8707</v>
      </c>
      <c r="I920">
        <v>11205</v>
      </c>
      <c r="J920">
        <v>24211</v>
      </c>
      <c r="K920">
        <v>24319</v>
      </c>
      <c r="L920">
        <v>11135</v>
      </c>
      <c r="M920">
        <v>11686</v>
      </c>
      <c r="N920">
        <v>9596</v>
      </c>
      <c r="O920">
        <v>30526</v>
      </c>
      <c r="P920">
        <v>14394</v>
      </c>
      <c r="Q920">
        <v>2105</v>
      </c>
      <c r="R920">
        <v>19116</v>
      </c>
      <c r="S920">
        <v>6826</v>
      </c>
      <c r="T920">
        <v>7213</v>
      </c>
      <c r="U920">
        <v>19111</v>
      </c>
      <c r="V920">
        <f t="shared" si="58"/>
        <v>1</v>
      </c>
      <c r="W920" s="10">
        <f>SUMIFS(Tabel132[Cluster],Tabel132[ID],A920)</f>
        <v>0</v>
      </c>
      <c r="X920">
        <f t="shared" si="59"/>
        <v>0.67145797101996418</v>
      </c>
      <c r="Y920">
        <f t="shared" si="56"/>
        <v>15706.444444444445</v>
      </c>
      <c r="Z920">
        <f t="shared" si="57"/>
        <v>13610.875</v>
      </c>
    </row>
    <row r="921" spans="1:26" x14ac:dyDescent="0.25">
      <c r="A921">
        <v>929</v>
      </c>
      <c r="B921" t="s">
        <v>452</v>
      </c>
      <c r="C921">
        <v>4100</v>
      </c>
      <c r="D921">
        <v>353</v>
      </c>
      <c r="E921">
        <v>725</v>
      </c>
      <c r="F921">
        <v>46</v>
      </c>
      <c r="G921">
        <v>60</v>
      </c>
      <c r="H921">
        <v>153</v>
      </c>
      <c r="I921">
        <v>159</v>
      </c>
      <c r="J921">
        <v>271</v>
      </c>
      <c r="K921">
        <v>435</v>
      </c>
      <c r="L921">
        <v>827</v>
      </c>
      <c r="M921">
        <v>211</v>
      </c>
      <c r="N921">
        <v>343</v>
      </c>
      <c r="O921">
        <v>267</v>
      </c>
      <c r="P921">
        <v>765</v>
      </c>
      <c r="Q921">
        <v>137</v>
      </c>
      <c r="R921">
        <v>331</v>
      </c>
      <c r="S921">
        <v>240</v>
      </c>
      <c r="T921">
        <v>414</v>
      </c>
      <c r="U921">
        <v>1028</v>
      </c>
      <c r="V921">
        <f t="shared" si="58"/>
        <v>1</v>
      </c>
      <c r="W921" s="10">
        <f>SUMIFS(Tabel132[Cluster],Tabel132[ID],A921)</f>
        <v>5</v>
      </c>
      <c r="X921">
        <f t="shared" si="59"/>
        <v>0.41177467003796864</v>
      </c>
      <c r="Y921">
        <f t="shared" si="56"/>
        <v>320.77777777777777</v>
      </c>
      <c r="Z921">
        <f t="shared" si="57"/>
        <v>440.625</v>
      </c>
    </row>
    <row r="922" spans="1:26" x14ac:dyDescent="0.25">
      <c r="A922">
        <v>930</v>
      </c>
      <c r="B922" t="s">
        <v>453</v>
      </c>
      <c r="C922">
        <v>68800</v>
      </c>
      <c r="D922">
        <v>51</v>
      </c>
      <c r="E922">
        <v>4361</v>
      </c>
      <c r="F922">
        <v>322</v>
      </c>
      <c r="G922">
        <v>39</v>
      </c>
      <c r="H922">
        <v>1</v>
      </c>
      <c r="I922">
        <v>215</v>
      </c>
      <c r="J922">
        <v>1814</v>
      </c>
      <c r="K922">
        <v>60</v>
      </c>
      <c r="L922">
        <v>436</v>
      </c>
      <c r="M922">
        <v>76</v>
      </c>
      <c r="N922">
        <v>32</v>
      </c>
      <c r="O922">
        <v>1261</v>
      </c>
      <c r="P922">
        <v>33</v>
      </c>
      <c r="Q922">
        <v>0</v>
      </c>
      <c r="R922">
        <v>476</v>
      </c>
      <c r="S922">
        <v>2</v>
      </c>
      <c r="T922">
        <v>9</v>
      </c>
      <c r="U922">
        <v>902</v>
      </c>
      <c r="V922">
        <f t="shared" si="58"/>
        <v>1</v>
      </c>
      <c r="W922" s="10">
        <f>SUMIFS(Tabel132[Cluster],Tabel132[ID],A922)</f>
        <v>81</v>
      </c>
      <c r="X922">
        <f t="shared" si="59"/>
        <v>0.3920856778980204</v>
      </c>
      <c r="Y922">
        <f t="shared" si="56"/>
        <v>813.77777777777783</v>
      </c>
      <c r="Z922">
        <f t="shared" si="57"/>
        <v>339.375</v>
      </c>
    </row>
    <row r="923" spans="1:26" x14ac:dyDescent="0.25">
      <c r="A923">
        <v>931</v>
      </c>
      <c r="B923" t="s">
        <v>454</v>
      </c>
      <c r="C923">
        <v>87500</v>
      </c>
      <c r="D923">
        <v>987</v>
      </c>
      <c r="E923">
        <v>5021</v>
      </c>
      <c r="F923">
        <v>1505</v>
      </c>
      <c r="G923">
        <v>1645</v>
      </c>
      <c r="H923">
        <v>464</v>
      </c>
      <c r="I923">
        <v>4820</v>
      </c>
      <c r="J923">
        <v>283</v>
      </c>
      <c r="K923">
        <v>601</v>
      </c>
      <c r="L923">
        <v>404</v>
      </c>
      <c r="M923">
        <v>1310</v>
      </c>
      <c r="N923">
        <v>640</v>
      </c>
      <c r="O923">
        <v>2141</v>
      </c>
      <c r="P923">
        <v>265</v>
      </c>
      <c r="Q923">
        <v>2054</v>
      </c>
      <c r="R923">
        <v>2437</v>
      </c>
      <c r="S923">
        <v>63</v>
      </c>
      <c r="T923">
        <v>305</v>
      </c>
      <c r="U923">
        <v>978</v>
      </c>
      <c r="V923">
        <f t="shared" si="58"/>
        <v>1</v>
      </c>
      <c r="W923" s="10">
        <f>SUMIFS(Tabel132[Cluster],Tabel132[ID],A923)</f>
        <v>94</v>
      </c>
      <c r="X923">
        <f t="shared" si="59"/>
        <v>0.37008867764747277</v>
      </c>
      <c r="Y923">
        <f t="shared" si="56"/>
        <v>1783.6666666666667</v>
      </c>
      <c r="Z923">
        <f t="shared" si="57"/>
        <v>1110.375</v>
      </c>
    </row>
    <row r="924" spans="1:26" x14ac:dyDescent="0.25">
      <c r="A924">
        <v>932</v>
      </c>
      <c r="B924" t="s">
        <v>1072</v>
      </c>
      <c r="C924">
        <v>102100</v>
      </c>
      <c r="D924">
        <v>792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f t="shared" si="58"/>
        <v>0</v>
      </c>
      <c r="W924" s="10">
        <f>SUMIFS(Tabel132[Cluster],Tabel132[ID],A924)</f>
        <v>0</v>
      </c>
      <c r="X924" t="str">
        <f t="shared" si="59"/>
        <v/>
      </c>
      <c r="Y924">
        <f t="shared" si="56"/>
        <v>0</v>
      </c>
      <c r="Z924">
        <f t="shared" si="57"/>
        <v>0</v>
      </c>
    </row>
    <row r="925" spans="1:26" x14ac:dyDescent="0.25">
      <c r="A925">
        <v>933</v>
      </c>
      <c r="B925" t="s">
        <v>1073</v>
      </c>
      <c r="C925">
        <v>100400</v>
      </c>
      <c r="D925">
        <v>967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f t="shared" si="58"/>
        <v>0</v>
      </c>
      <c r="W925" s="10">
        <f>SUMIFS(Tabel132[Cluster],Tabel132[ID],A925)</f>
        <v>0</v>
      </c>
      <c r="X925" t="str">
        <f t="shared" si="59"/>
        <v/>
      </c>
      <c r="Y925">
        <f t="shared" si="56"/>
        <v>0</v>
      </c>
      <c r="Z925">
        <f t="shared" si="57"/>
        <v>0</v>
      </c>
    </row>
    <row r="926" spans="1:26" x14ac:dyDescent="0.25">
      <c r="A926">
        <v>934</v>
      </c>
      <c r="B926" t="s">
        <v>455</v>
      </c>
      <c r="C926">
        <v>43700</v>
      </c>
      <c r="D926">
        <v>909</v>
      </c>
      <c r="E926">
        <v>3551</v>
      </c>
      <c r="F926">
        <v>1125</v>
      </c>
      <c r="G926">
        <v>1344</v>
      </c>
      <c r="H926">
        <v>687</v>
      </c>
      <c r="I926">
        <v>1258</v>
      </c>
      <c r="J926">
        <v>517</v>
      </c>
      <c r="K926">
        <v>708</v>
      </c>
      <c r="L926">
        <v>990</v>
      </c>
      <c r="M926">
        <v>241</v>
      </c>
      <c r="N926">
        <v>737</v>
      </c>
      <c r="O926">
        <v>717</v>
      </c>
      <c r="P926">
        <v>657</v>
      </c>
      <c r="Q926">
        <v>305</v>
      </c>
      <c r="R926">
        <v>779</v>
      </c>
      <c r="S926">
        <v>841</v>
      </c>
      <c r="T926">
        <v>979</v>
      </c>
      <c r="U926">
        <v>509</v>
      </c>
      <c r="V926">
        <f t="shared" si="58"/>
        <v>1</v>
      </c>
      <c r="W926" s="10">
        <f>SUMIFS(Tabel132[Cluster],Tabel132[ID],A926)</f>
        <v>56</v>
      </c>
      <c r="X926">
        <f t="shared" si="59"/>
        <v>0.20147673387492149</v>
      </c>
      <c r="Y926">
        <f t="shared" si="56"/>
        <v>1157.8888888888889</v>
      </c>
      <c r="Z926">
        <f t="shared" si="57"/>
        <v>690.5</v>
      </c>
    </row>
    <row r="927" spans="1:26" x14ac:dyDescent="0.25">
      <c r="A927">
        <v>935</v>
      </c>
      <c r="B927" t="s">
        <v>456</v>
      </c>
      <c r="C927">
        <v>19000</v>
      </c>
      <c r="D927">
        <v>39</v>
      </c>
      <c r="E927">
        <v>114</v>
      </c>
      <c r="F927">
        <v>0</v>
      </c>
      <c r="G927">
        <v>30</v>
      </c>
      <c r="H927">
        <v>17</v>
      </c>
      <c r="I927">
        <v>51</v>
      </c>
      <c r="J927">
        <v>295</v>
      </c>
      <c r="K927">
        <v>19</v>
      </c>
      <c r="L927">
        <v>0</v>
      </c>
      <c r="M927">
        <v>0</v>
      </c>
      <c r="N927">
        <v>52</v>
      </c>
      <c r="O927">
        <v>6</v>
      </c>
      <c r="P927">
        <v>172</v>
      </c>
      <c r="Q927">
        <v>0</v>
      </c>
      <c r="R927">
        <v>10</v>
      </c>
      <c r="S927">
        <v>47</v>
      </c>
      <c r="T927">
        <v>22</v>
      </c>
      <c r="U927">
        <v>58</v>
      </c>
      <c r="V927">
        <f t="shared" si="58"/>
        <v>1</v>
      </c>
      <c r="W927" s="10">
        <f>SUMIFS(Tabel132[Cluster],Tabel132[ID],A927)</f>
        <v>23</v>
      </c>
      <c r="X927">
        <f t="shared" si="59"/>
        <v>0.74973265353327712</v>
      </c>
      <c r="Y927">
        <f t="shared" si="56"/>
        <v>58.444444444444443</v>
      </c>
      <c r="Z927">
        <f t="shared" si="57"/>
        <v>45.875</v>
      </c>
    </row>
    <row r="928" spans="1:26" x14ac:dyDescent="0.25">
      <c r="A928">
        <v>936</v>
      </c>
      <c r="B928" t="s">
        <v>457</v>
      </c>
      <c r="C928">
        <v>57600</v>
      </c>
      <c r="D928">
        <v>645</v>
      </c>
      <c r="E928">
        <v>2919</v>
      </c>
      <c r="F928">
        <v>255</v>
      </c>
      <c r="G928">
        <v>4152</v>
      </c>
      <c r="H928">
        <v>3886</v>
      </c>
      <c r="I928">
        <v>4091</v>
      </c>
      <c r="J928">
        <v>7760</v>
      </c>
      <c r="K928">
        <v>10192</v>
      </c>
      <c r="L928">
        <v>268</v>
      </c>
      <c r="M928">
        <v>682</v>
      </c>
      <c r="N928">
        <v>3535</v>
      </c>
      <c r="O928">
        <v>8843</v>
      </c>
      <c r="P928">
        <v>3095</v>
      </c>
      <c r="Q928">
        <v>833</v>
      </c>
      <c r="R928">
        <v>5828</v>
      </c>
      <c r="S928">
        <v>763</v>
      </c>
      <c r="T928">
        <v>3274</v>
      </c>
      <c r="U928">
        <v>3764</v>
      </c>
      <c r="V928">
        <f t="shared" si="58"/>
        <v>1</v>
      </c>
      <c r="W928" s="10">
        <f>SUMIFS(Tabel132[Cluster],Tabel132[ID],A928)</f>
        <v>0</v>
      </c>
      <c r="X928">
        <f t="shared" si="59"/>
        <v>0.96906533796548933</v>
      </c>
      <c r="Y928">
        <f t="shared" si="56"/>
        <v>3800.5555555555557</v>
      </c>
      <c r="Z928">
        <f t="shared" si="57"/>
        <v>3741.875</v>
      </c>
    </row>
    <row r="929" spans="1:26" x14ac:dyDescent="0.25">
      <c r="A929">
        <v>937</v>
      </c>
      <c r="B929" t="s">
        <v>1074</v>
      </c>
      <c r="C929">
        <v>13800</v>
      </c>
      <c r="D929">
        <v>669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f t="shared" si="58"/>
        <v>0</v>
      </c>
      <c r="W929" s="10">
        <f>SUMIFS(Tabel132[Cluster],Tabel132[ID],A929)</f>
        <v>0</v>
      </c>
      <c r="X929" t="str">
        <f t="shared" si="59"/>
        <v/>
      </c>
      <c r="Y929">
        <f t="shared" si="56"/>
        <v>0</v>
      </c>
      <c r="Z929">
        <f t="shared" si="57"/>
        <v>0</v>
      </c>
    </row>
    <row r="930" spans="1:26" x14ac:dyDescent="0.25">
      <c r="A930">
        <v>938</v>
      </c>
      <c r="B930" t="s">
        <v>1075</v>
      </c>
      <c r="C930">
        <v>94800</v>
      </c>
      <c r="D930">
        <v>370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f t="shared" si="58"/>
        <v>0</v>
      </c>
      <c r="W930" s="10">
        <f>SUMIFS(Tabel132[Cluster],Tabel132[ID],A930)</f>
        <v>96</v>
      </c>
      <c r="X930" t="str">
        <f t="shared" si="59"/>
        <v/>
      </c>
      <c r="Y930">
        <f t="shared" si="56"/>
        <v>0</v>
      </c>
      <c r="Z930">
        <f t="shared" si="57"/>
        <v>0</v>
      </c>
    </row>
    <row r="931" spans="1:26" x14ac:dyDescent="0.25">
      <c r="A931">
        <v>939</v>
      </c>
      <c r="B931" t="s">
        <v>458</v>
      </c>
      <c r="C931">
        <v>92900</v>
      </c>
      <c r="D931">
        <v>135</v>
      </c>
      <c r="E931">
        <v>339</v>
      </c>
      <c r="F931">
        <v>1</v>
      </c>
      <c r="G931">
        <v>54</v>
      </c>
      <c r="H931">
        <v>52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4</v>
      </c>
      <c r="O931">
        <v>130</v>
      </c>
      <c r="P931">
        <v>0</v>
      </c>
      <c r="Q931">
        <v>118</v>
      </c>
      <c r="R931">
        <v>0</v>
      </c>
      <c r="S931">
        <v>0</v>
      </c>
      <c r="T931">
        <v>0</v>
      </c>
      <c r="U931">
        <v>105</v>
      </c>
      <c r="V931">
        <f t="shared" si="58"/>
        <v>1</v>
      </c>
      <c r="W931" s="10">
        <f>SUMIFS(Tabel132[Cluster],Tabel132[ID],A931)</f>
        <v>96</v>
      </c>
      <c r="X931">
        <f t="shared" si="59"/>
        <v>0.91274952387072616</v>
      </c>
      <c r="Y931">
        <f t="shared" si="56"/>
        <v>49.555555555555557</v>
      </c>
      <c r="Z931">
        <f t="shared" si="57"/>
        <v>44.625</v>
      </c>
    </row>
    <row r="932" spans="1:26" x14ac:dyDescent="0.25">
      <c r="A932">
        <v>940</v>
      </c>
      <c r="B932" t="s">
        <v>459</v>
      </c>
      <c r="C932">
        <v>111000</v>
      </c>
      <c r="D932">
        <v>768</v>
      </c>
      <c r="E932">
        <v>3583</v>
      </c>
      <c r="F932">
        <v>1580</v>
      </c>
      <c r="G932">
        <v>800</v>
      </c>
      <c r="H932">
        <v>413</v>
      </c>
      <c r="I932">
        <v>698</v>
      </c>
      <c r="J932">
        <v>2755</v>
      </c>
      <c r="K932">
        <v>2423</v>
      </c>
      <c r="L932">
        <v>2338</v>
      </c>
      <c r="M932">
        <v>2095</v>
      </c>
      <c r="N932">
        <v>3790</v>
      </c>
      <c r="O932">
        <v>3268</v>
      </c>
      <c r="P932">
        <v>1943</v>
      </c>
      <c r="Q932">
        <v>560</v>
      </c>
      <c r="R932">
        <v>3968</v>
      </c>
      <c r="S932">
        <v>1214</v>
      </c>
      <c r="T932">
        <v>1876</v>
      </c>
      <c r="U932">
        <v>2330</v>
      </c>
      <c r="V932">
        <f t="shared" si="58"/>
        <v>1</v>
      </c>
      <c r="W932" s="10">
        <f>SUMIFS(Tabel132[Cluster],Tabel132[ID],A932)</f>
        <v>0</v>
      </c>
      <c r="X932">
        <f t="shared" si="59"/>
        <v>0.36675400682306791</v>
      </c>
      <c r="Y932">
        <f t="shared" si="56"/>
        <v>1853.8888888888889</v>
      </c>
      <c r="Z932">
        <f t="shared" si="57"/>
        <v>2368.625</v>
      </c>
    </row>
    <row r="933" spans="1:26" x14ac:dyDescent="0.25">
      <c r="A933">
        <v>941</v>
      </c>
      <c r="B933" t="s">
        <v>1076</v>
      </c>
      <c r="C933">
        <v>110400</v>
      </c>
      <c r="D933">
        <v>1000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f t="shared" si="58"/>
        <v>0</v>
      </c>
      <c r="W933" s="10">
        <f>SUMIFS(Tabel132[Cluster],Tabel132[ID],A933)</f>
        <v>0</v>
      </c>
      <c r="X933" t="str">
        <f t="shared" si="59"/>
        <v/>
      </c>
      <c r="Y933">
        <f t="shared" si="56"/>
        <v>0</v>
      </c>
      <c r="Z933">
        <f t="shared" si="57"/>
        <v>0</v>
      </c>
    </row>
    <row r="934" spans="1:26" x14ac:dyDescent="0.25">
      <c r="A934">
        <v>942</v>
      </c>
      <c r="B934" t="s">
        <v>1077</v>
      </c>
      <c r="C934">
        <v>46700</v>
      </c>
      <c r="D934">
        <v>703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f t="shared" si="58"/>
        <v>0</v>
      </c>
      <c r="W934" s="10">
        <f>SUMIFS(Tabel132[Cluster],Tabel132[ID],A934)</f>
        <v>61</v>
      </c>
      <c r="X934" t="str">
        <f t="shared" si="59"/>
        <v/>
      </c>
      <c r="Y934">
        <f t="shared" si="56"/>
        <v>0</v>
      </c>
      <c r="Z934">
        <f t="shared" si="57"/>
        <v>0</v>
      </c>
    </row>
    <row r="935" spans="1:26" x14ac:dyDescent="0.25">
      <c r="A935">
        <v>943</v>
      </c>
      <c r="B935" t="s">
        <v>460</v>
      </c>
      <c r="C935">
        <v>1700</v>
      </c>
      <c r="D935">
        <v>985</v>
      </c>
      <c r="E935">
        <v>53253</v>
      </c>
      <c r="F935">
        <v>21409</v>
      </c>
      <c r="G935">
        <v>21002</v>
      </c>
      <c r="H935">
        <v>27710</v>
      </c>
      <c r="I935">
        <v>30990</v>
      </c>
      <c r="J935">
        <v>15128</v>
      </c>
      <c r="K935">
        <v>48775</v>
      </c>
      <c r="L935">
        <v>27746</v>
      </c>
      <c r="M935">
        <v>19337</v>
      </c>
      <c r="N935">
        <v>16366</v>
      </c>
      <c r="O935">
        <v>36277</v>
      </c>
      <c r="P935">
        <v>23138</v>
      </c>
      <c r="Q935">
        <v>21740</v>
      </c>
      <c r="R935">
        <v>44175</v>
      </c>
      <c r="S935">
        <v>32379</v>
      </c>
      <c r="T935">
        <v>22628</v>
      </c>
      <c r="U935">
        <v>18901</v>
      </c>
      <c r="V935">
        <f t="shared" si="58"/>
        <v>1</v>
      </c>
      <c r="W935" s="10">
        <f>SUMIFS(Tabel132[Cluster],Tabel132[ID],A935)</f>
        <v>3</v>
      </c>
      <c r="X935">
        <f t="shared" si="59"/>
        <v>0.66144317603355596</v>
      </c>
      <c r="Y935">
        <f t="shared" si="56"/>
        <v>29483.333333333332</v>
      </c>
      <c r="Z935">
        <f t="shared" si="57"/>
        <v>26950.5</v>
      </c>
    </row>
    <row r="936" spans="1:26" x14ac:dyDescent="0.25">
      <c r="A936">
        <v>944</v>
      </c>
      <c r="B936" t="s">
        <v>461</v>
      </c>
      <c r="C936">
        <v>58000</v>
      </c>
      <c r="D936">
        <v>645</v>
      </c>
      <c r="E936">
        <v>155</v>
      </c>
      <c r="F936">
        <v>0</v>
      </c>
      <c r="G936">
        <v>1196</v>
      </c>
      <c r="H936">
        <v>679</v>
      </c>
      <c r="I936">
        <v>61</v>
      </c>
      <c r="J936">
        <v>1431</v>
      </c>
      <c r="K936">
        <v>1615</v>
      </c>
      <c r="L936">
        <v>24</v>
      </c>
      <c r="M936">
        <v>132</v>
      </c>
      <c r="N936">
        <v>243</v>
      </c>
      <c r="O936">
        <v>749</v>
      </c>
      <c r="P936">
        <v>288</v>
      </c>
      <c r="Q936">
        <v>19</v>
      </c>
      <c r="R936">
        <v>278</v>
      </c>
      <c r="S936">
        <v>419</v>
      </c>
      <c r="T936">
        <v>589</v>
      </c>
      <c r="U936">
        <v>614</v>
      </c>
      <c r="V936">
        <f t="shared" si="58"/>
        <v>1</v>
      </c>
      <c r="W936" s="10">
        <f>SUMIFS(Tabel132[Cluster],Tabel132[ID],A936)</f>
        <v>0</v>
      </c>
      <c r="X936">
        <f t="shared" si="59"/>
        <v>0.4581283906147422</v>
      </c>
      <c r="Y936">
        <f t="shared" si="56"/>
        <v>588.11111111111109</v>
      </c>
      <c r="Z936">
        <f t="shared" si="57"/>
        <v>399.875</v>
      </c>
    </row>
    <row r="937" spans="1:26" x14ac:dyDescent="0.25">
      <c r="A937">
        <v>945</v>
      </c>
      <c r="B937" t="s">
        <v>462</v>
      </c>
      <c r="C937">
        <v>6800</v>
      </c>
      <c r="D937">
        <v>369</v>
      </c>
      <c r="E937">
        <v>4967</v>
      </c>
      <c r="F937">
        <v>1</v>
      </c>
      <c r="G937">
        <v>19</v>
      </c>
      <c r="H937">
        <v>192</v>
      </c>
      <c r="I937">
        <v>116</v>
      </c>
      <c r="J937">
        <v>5928</v>
      </c>
      <c r="K937">
        <v>677</v>
      </c>
      <c r="L937">
        <v>8429</v>
      </c>
      <c r="M937">
        <v>7349</v>
      </c>
      <c r="N937">
        <v>3599</v>
      </c>
      <c r="O937">
        <v>3548</v>
      </c>
      <c r="P937">
        <v>3304</v>
      </c>
      <c r="Q937">
        <v>1592</v>
      </c>
      <c r="R937">
        <v>897</v>
      </c>
      <c r="S937">
        <v>399</v>
      </c>
      <c r="T937">
        <v>906</v>
      </c>
      <c r="U937">
        <v>2975</v>
      </c>
      <c r="V937">
        <f t="shared" si="58"/>
        <v>1</v>
      </c>
      <c r="W937" s="10">
        <f>SUMIFS(Tabel132[Cluster],Tabel132[ID],A937)</f>
        <v>9</v>
      </c>
      <c r="X937">
        <f t="shared" si="59"/>
        <v>0.49920538034115447</v>
      </c>
      <c r="Y937">
        <f t="shared" si="56"/>
        <v>3075.3333333333335</v>
      </c>
      <c r="Z937">
        <f t="shared" si="57"/>
        <v>2152.5</v>
      </c>
    </row>
    <row r="938" spans="1:26" x14ac:dyDescent="0.25">
      <c r="A938">
        <v>946</v>
      </c>
      <c r="B938" t="s">
        <v>463</v>
      </c>
      <c r="C938">
        <v>77150</v>
      </c>
      <c r="D938">
        <v>467</v>
      </c>
      <c r="E938">
        <v>970</v>
      </c>
      <c r="F938">
        <v>12</v>
      </c>
      <c r="G938">
        <v>344</v>
      </c>
      <c r="H938">
        <v>15</v>
      </c>
      <c r="I938">
        <v>677</v>
      </c>
      <c r="J938">
        <v>16</v>
      </c>
      <c r="K938">
        <v>360</v>
      </c>
      <c r="L938">
        <v>932</v>
      </c>
      <c r="M938">
        <v>76</v>
      </c>
      <c r="N938">
        <v>2</v>
      </c>
      <c r="O938">
        <v>257</v>
      </c>
      <c r="P938">
        <v>19</v>
      </c>
      <c r="Q938">
        <v>0</v>
      </c>
      <c r="R938">
        <v>0</v>
      </c>
      <c r="S938">
        <v>0</v>
      </c>
      <c r="T938">
        <v>108</v>
      </c>
      <c r="U938">
        <v>70</v>
      </c>
      <c r="V938">
        <f t="shared" si="58"/>
        <v>1</v>
      </c>
      <c r="W938" s="10">
        <f>SUMIFS(Tabel132[Cluster],Tabel132[ID],A938)</f>
        <v>84</v>
      </c>
      <c r="X938">
        <f t="shared" si="59"/>
        <v>3.9898438008337839E-2</v>
      </c>
      <c r="Y938">
        <f t="shared" si="56"/>
        <v>378</v>
      </c>
      <c r="Z938">
        <f t="shared" si="57"/>
        <v>57</v>
      </c>
    </row>
    <row r="939" spans="1:26" x14ac:dyDescent="0.25">
      <c r="A939">
        <v>947</v>
      </c>
      <c r="B939" t="s">
        <v>1078</v>
      </c>
      <c r="C939">
        <v>1400</v>
      </c>
      <c r="D939">
        <v>500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f t="shared" si="58"/>
        <v>0</v>
      </c>
      <c r="W939" s="10">
        <f>SUMIFS(Tabel132[Cluster],Tabel132[ID],A939)</f>
        <v>2</v>
      </c>
      <c r="X939" t="str">
        <f t="shared" si="59"/>
        <v/>
      </c>
      <c r="Y939">
        <f t="shared" si="56"/>
        <v>0</v>
      </c>
      <c r="Z939">
        <f t="shared" si="57"/>
        <v>0</v>
      </c>
    </row>
    <row r="940" spans="1:26" x14ac:dyDescent="0.25">
      <c r="A940">
        <v>948</v>
      </c>
      <c r="B940" t="s">
        <v>1079</v>
      </c>
      <c r="C940">
        <v>100700</v>
      </c>
      <c r="D940">
        <v>933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f t="shared" si="58"/>
        <v>0</v>
      </c>
      <c r="W940" s="10">
        <f>SUMIFS(Tabel132[Cluster],Tabel132[ID],A940)</f>
        <v>0</v>
      </c>
      <c r="X940" t="str">
        <f t="shared" si="59"/>
        <v/>
      </c>
      <c r="Y940">
        <f t="shared" si="56"/>
        <v>0</v>
      </c>
      <c r="Z940">
        <f t="shared" si="57"/>
        <v>0</v>
      </c>
    </row>
    <row r="941" spans="1:26" x14ac:dyDescent="0.25">
      <c r="A941">
        <v>949</v>
      </c>
      <c r="B941" t="s">
        <v>464</v>
      </c>
      <c r="C941">
        <v>97500</v>
      </c>
      <c r="D941">
        <v>967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4</v>
      </c>
      <c r="Q941">
        <v>9</v>
      </c>
      <c r="R941">
        <v>0</v>
      </c>
      <c r="S941">
        <v>0</v>
      </c>
      <c r="T941">
        <v>0</v>
      </c>
      <c r="U941">
        <v>0</v>
      </c>
      <c r="V941">
        <f t="shared" si="58"/>
        <v>1</v>
      </c>
      <c r="W941" s="10">
        <f>SUMIFS(Tabel132[Cluster],Tabel132[ID],A941)</f>
        <v>0</v>
      </c>
      <c r="X941">
        <f t="shared" si="59"/>
        <v>0.15067251437600676</v>
      </c>
      <c r="Y941">
        <f t="shared" si="56"/>
        <v>0.1111111111111111</v>
      </c>
      <c r="Z941">
        <f t="shared" si="57"/>
        <v>1.75</v>
      </c>
    </row>
    <row r="942" spans="1:26" x14ac:dyDescent="0.25">
      <c r="A942">
        <v>950</v>
      </c>
      <c r="B942" t="s">
        <v>465</v>
      </c>
      <c r="C942">
        <v>5900</v>
      </c>
      <c r="D942">
        <v>345</v>
      </c>
      <c r="E942">
        <v>19498</v>
      </c>
      <c r="F942">
        <v>5815</v>
      </c>
      <c r="G942">
        <v>1765</v>
      </c>
      <c r="H942">
        <v>2904</v>
      </c>
      <c r="I942">
        <v>423</v>
      </c>
      <c r="J942">
        <v>4569</v>
      </c>
      <c r="K942">
        <v>3919</v>
      </c>
      <c r="L942">
        <v>8966</v>
      </c>
      <c r="M942">
        <v>5044</v>
      </c>
      <c r="N942">
        <v>3697</v>
      </c>
      <c r="O942">
        <v>3676</v>
      </c>
      <c r="P942">
        <v>3278</v>
      </c>
      <c r="Q942">
        <v>1491</v>
      </c>
      <c r="R942">
        <v>4683</v>
      </c>
      <c r="S942">
        <v>2998</v>
      </c>
      <c r="T942">
        <v>1963</v>
      </c>
      <c r="U942">
        <v>3779</v>
      </c>
      <c r="V942">
        <f t="shared" si="58"/>
        <v>1</v>
      </c>
      <c r="W942" s="10">
        <f>SUMIFS(Tabel132[Cluster],Tabel132[ID],A942)</f>
        <v>8</v>
      </c>
      <c r="X942">
        <f t="shared" si="59"/>
        <v>0.20822158591671941</v>
      </c>
      <c r="Y942">
        <f t="shared" si="56"/>
        <v>5878.1111111111113</v>
      </c>
      <c r="Z942">
        <f t="shared" si="57"/>
        <v>3195.625</v>
      </c>
    </row>
    <row r="943" spans="1:26" x14ac:dyDescent="0.25">
      <c r="A943">
        <v>951</v>
      </c>
      <c r="B943" t="s">
        <v>466</v>
      </c>
      <c r="C943">
        <v>58400</v>
      </c>
      <c r="D943">
        <v>645</v>
      </c>
      <c r="E943">
        <v>28</v>
      </c>
      <c r="F943">
        <v>132</v>
      </c>
      <c r="G943">
        <v>738</v>
      </c>
      <c r="H943">
        <v>50</v>
      </c>
      <c r="I943">
        <v>16</v>
      </c>
      <c r="J943">
        <v>1466</v>
      </c>
      <c r="K943">
        <v>1803</v>
      </c>
      <c r="L943">
        <v>14</v>
      </c>
      <c r="M943">
        <v>87</v>
      </c>
      <c r="N943">
        <v>453</v>
      </c>
      <c r="O943">
        <v>373</v>
      </c>
      <c r="P943">
        <v>2</v>
      </c>
      <c r="Q943">
        <v>14</v>
      </c>
      <c r="R943">
        <v>227</v>
      </c>
      <c r="S943">
        <v>0</v>
      </c>
      <c r="T943">
        <v>1511</v>
      </c>
      <c r="U943">
        <v>253</v>
      </c>
      <c r="V943">
        <f t="shared" si="58"/>
        <v>1</v>
      </c>
      <c r="W943" s="10">
        <f>SUMIFS(Tabel132[Cluster],Tabel132[ID],A943)</f>
        <v>0</v>
      </c>
      <c r="X943">
        <f t="shared" si="59"/>
        <v>0.67458657285317669</v>
      </c>
      <c r="Y943">
        <f t="shared" si="56"/>
        <v>481.55555555555554</v>
      </c>
      <c r="Z943">
        <f t="shared" si="57"/>
        <v>354.125</v>
      </c>
    </row>
    <row r="944" spans="1:26" x14ac:dyDescent="0.25">
      <c r="A944">
        <v>952</v>
      </c>
      <c r="B944" t="s">
        <v>467</v>
      </c>
      <c r="C944">
        <v>46800</v>
      </c>
      <c r="D944">
        <v>942</v>
      </c>
      <c r="E944">
        <v>40413</v>
      </c>
      <c r="F944">
        <v>5958</v>
      </c>
      <c r="G944">
        <v>4010</v>
      </c>
      <c r="H944">
        <v>2882</v>
      </c>
      <c r="I944">
        <v>9107</v>
      </c>
      <c r="J944">
        <v>13902</v>
      </c>
      <c r="K944">
        <v>4253</v>
      </c>
      <c r="L944">
        <v>30468</v>
      </c>
      <c r="M944">
        <v>15151</v>
      </c>
      <c r="N944">
        <v>4163</v>
      </c>
      <c r="O944">
        <v>6735</v>
      </c>
      <c r="P944">
        <v>5247</v>
      </c>
      <c r="Q944">
        <v>3710</v>
      </c>
      <c r="R944">
        <v>8648</v>
      </c>
      <c r="S944">
        <v>5300</v>
      </c>
      <c r="T944">
        <v>5241</v>
      </c>
      <c r="U944">
        <v>5591</v>
      </c>
      <c r="V944">
        <f t="shared" si="58"/>
        <v>1</v>
      </c>
      <c r="W944" s="10">
        <f>SUMIFS(Tabel132[Cluster],Tabel132[ID],A944)</f>
        <v>61</v>
      </c>
      <c r="X944">
        <f t="shared" si="59"/>
        <v>9.1805035127413254E-2</v>
      </c>
      <c r="Y944">
        <f t="shared" si="56"/>
        <v>14016</v>
      </c>
      <c r="Z944">
        <f t="shared" si="57"/>
        <v>5579.375</v>
      </c>
    </row>
    <row r="945" spans="1:26" x14ac:dyDescent="0.25">
      <c r="A945">
        <v>953</v>
      </c>
      <c r="B945" t="s">
        <v>1080</v>
      </c>
      <c r="C945">
        <v>69900</v>
      </c>
      <c r="D945">
        <v>958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f t="shared" si="58"/>
        <v>0</v>
      </c>
      <c r="W945" s="10">
        <f>SUMIFS(Tabel132[Cluster],Tabel132[ID],A945)</f>
        <v>82</v>
      </c>
      <c r="X945" t="str">
        <f t="shared" si="59"/>
        <v/>
      </c>
      <c r="Y945">
        <f t="shared" si="56"/>
        <v>0</v>
      </c>
      <c r="Z945">
        <f t="shared" si="57"/>
        <v>0</v>
      </c>
    </row>
    <row r="946" spans="1:26" x14ac:dyDescent="0.25">
      <c r="A946">
        <v>954</v>
      </c>
      <c r="B946" t="s">
        <v>468</v>
      </c>
      <c r="C946">
        <v>11800</v>
      </c>
      <c r="D946">
        <v>1002</v>
      </c>
      <c r="E946">
        <v>6218</v>
      </c>
      <c r="F946">
        <v>352</v>
      </c>
      <c r="G946">
        <v>1184</v>
      </c>
      <c r="H946">
        <v>855</v>
      </c>
      <c r="I946">
        <v>157</v>
      </c>
      <c r="J946">
        <v>1209</v>
      </c>
      <c r="K946">
        <v>2060</v>
      </c>
      <c r="L946">
        <v>4397</v>
      </c>
      <c r="M946">
        <v>2781</v>
      </c>
      <c r="N946">
        <v>2523</v>
      </c>
      <c r="O946">
        <v>2287</v>
      </c>
      <c r="P946">
        <v>2200</v>
      </c>
      <c r="Q946">
        <v>81</v>
      </c>
      <c r="R946">
        <v>1142</v>
      </c>
      <c r="S946">
        <v>135</v>
      </c>
      <c r="T946">
        <v>1561</v>
      </c>
      <c r="U946">
        <v>1751</v>
      </c>
      <c r="V946">
        <f t="shared" si="58"/>
        <v>1</v>
      </c>
      <c r="W946" s="10">
        <f>SUMIFS(Tabel132[Cluster],Tabel132[ID],A946)</f>
        <v>15</v>
      </c>
      <c r="X946">
        <f t="shared" si="59"/>
        <v>0.40218354322446925</v>
      </c>
      <c r="Y946">
        <f t="shared" si="56"/>
        <v>2134.7777777777778</v>
      </c>
      <c r="Z946">
        <f t="shared" si="57"/>
        <v>1460</v>
      </c>
    </row>
    <row r="947" spans="1:26" x14ac:dyDescent="0.25">
      <c r="A947">
        <v>955</v>
      </c>
      <c r="B947" t="s">
        <v>1081</v>
      </c>
      <c r="C947">
        <v>94000</v>
      </c>
      <c r="D947">
        <v>235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f t="shared" si="58"/>
        <v>0</v>
      </c>
      <c r="W947" s="10">
        <f>SUMIFS(Tabel132[Cluster],Tabel132[ID],A947)</f>
        <v>96</v>
      </c>
      <c r="X947" t="str">
        <f t="shared" si="59"/>
        <v/>
      </c>
      <c r="Y947">
        <f t="shared" si="56"/>
        <v>0</v>
      </c>
      <c r="Z947">
        <f t="shared" si="57"/>
        <v>0</v>
      </c>
    </row>
    <row r="948" spans="1:26" x14ac:dyDescent="0.25">
      <c r="A948">
        <v>956</v>
      </c>
      <c r="B948" t="s">
        <v>1082</v>
      </c>
      <c r="C948">
        <v>106200</v>
      </c>
      <c r="D948">
        <v>776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f t="shared" si="58"/>
        <v>0</v>
      </c>
      <c r="W948" s="10">
        <f>SUMIFS(Tabel132[Cluster],Tabel132[ID],A948)</f>
        <v>0</v>
      </c>
      <c r="X948" t="str">
        <f t="shared" si="59"/>
        <v/>
      </c>
      <c r="Y948">
        <f t="shared" si="56"/>
        <v>0</v>
      </c>
      <c r="Z948">
        <f t="shared" si="57"/>
        <v>0</v>
      </c>
    </row>
    <row r="949" spans="1:26" x14ac:dyDescent="0.25">
      <c r="A949">
        <v>957</v>
      </c>
      <c r="B949" t="s">
        <v>469</v>
      </c>
      <c r="C949">
        <v>58800</v>
      </c>
      <c r="D949">
        <v>645</v>
      </c>
      <c r="E949">
        <v>786</v>
      </c>
      <c r="F949">
        <v>1465</v>
      </c>
      <c r="G949">
        <v>1112</v>
      </c>
      <c r="H949">
        <v>792</v>
      </c>
      <c r="I949">
        <v>215</v>
      </c>
      <c r="J949">
        <v>1513</v>
      </c>
      <c r="K949">
        <v>2019</v>
      </c>
      <c r="L949">
        <v>730</v>
      </c>
      <c r="M949">
        <v>48</v>
      </c>
      <c r="N949">
        <v>204</v>
      </c>
      <c r="O949">
        <v>1317</v>
      </c>
      <c r="P949">
        <v>442</v>
      </c>
      <c r="Q949">
        <v>30</v>
      </c>
      <c r="R949">
        <v>555</v>
      </c>
      <c r="S949">
        <v>1070</v>
      </c>
      <c r="T949">
        <v>1810</v>
      </c>
      <c r="U949">
        <v>598</v>
      </c>
      <c r="V949">
        <f t="shared" si="58"/>
        <v>1</v>
      </c>
      <c r="W949" s="10">
        <f>SUMIFS(Tabel132[Cluster],Tabel132[ID],A949)</f>
        <v>0</v>
      </c>
      <c r="X949">
        <f t="shared" si="59"/>
        <v>0.49244051501762298</v>
      </c>
      <c r="Y949">
        <f t="shared" si="56"/>
        <v>964.44444444444446</v>
      </c>
      <c r="Z949">
        <f t="shared" si="57"/>
        <v>753.25</v>
      </c>
    </row>
    <row r="950" spans="1:26" x14ac:dyDescent="0.25">
      <c r="A950">
        <v>958</v>
      </c>
      <c r="B950" t="s">
        <v>1083</v>
      </c>
      <c r="C950">
        <v>69600</v>
      </c>
      <c r="D950">
        <v>856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f t="shared" si="58"/>
        <v>0</v>
      </c>
      <c r="W950" s="10">
        <f>SUMIFS(Tabel132[Cluster],Tabel132[ID],A950)</f>
        <v>0</v>
      </c>
      <c r="X950" t="str">
        <f t="shared" si="59"/>
        <v/>
      </c>
      <c r="Y950">
        <f t="shared" si="56"/>
        <v>0</v>
      </c>
      <c r="Z950">
        <f t="shared" si="57"/>
        <v>0</v>
      </c>
    </row>
    <row r="951" spans="1:26" x14ac:dyDescent="0.25">
      <c r="A951">
        <v>959</v>
      </c>
      <c r="B951" t="s">
        <v>470</v>
      </c>
      <c r="C951">
        <v>12800</v>
      </c>
      <c r="D951">
        <v>1018</v>
      </c>
      <c r="E951">
        <v>1600</v>
      </c>
      <c r="F951">
        <v>0</v>
      </c>
      <c r="G951">
        <v>1026</v>
      </c>
      <c r="H951">
        <v>537</v>
      </c>
      <c r="I951">
        <v>784</v>
      </c>
      <c r="J951">
        <v>857</v>
      </c>
      <c r="K951">
        <v>700</v>
      </c>
      <c r="L951">
        <v>939</v>
      </c>
      <c r="M951">
        <v>1497</v>
      </c>
      <c r="N951">
        <v>829</v>
      </c>
      <c r="O951">
        <v>2278</v>
      </c>
      <c r="P951">
        <v>1186</v>
      </c>
      <c r="Q951">
        <v>1614</v>
      </c>
      <c r="R951">
        <v>2709</v>
      </c>
      <c r="S951">
        <v>2667</v>
      </c>
      <c r="T951">
        <v>455</v>
      </c>
      <c r="U951">
        <v>973</v>
      </c>
      <c r="V951">
        <f t="shared" si="58"/>
        <v>1</v>
      </c>
      <c r="W951" s="10">
        <f>SUMIFS(Tabel132[Cluster],Tabel132[ID],A951)</f>
        <v>16</v>
      </c>
      <c r="X951">
        <f t="shared" si="59"/>
        <v>5.2496979494539887E-2</v>
      </c>
      <c r="Y951">
        <f t="shared" si="56"/>
        <v>882.22222222222217</v>
      </c>
      <c r="Z951">
        <f t="shared" si="57"/>
        <v>1588.875</v>
      </c>
    </row>
    <row r="952" spans="1:26" x14ac:dyDescent="0.25">
      <c r="A952">
        <v>960</v>
      </c>
      <c r="B952" t="s">
        <v>1084</v>
      </c>
      <c r="C952">
        <v>104200</v>
      </c>
      <c r="D952">
        <v>1009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f t="shared" si="58"/>
        <v>0</v>
      </c>
      <c r="W952" s="10">
        <f>SUMIFS(Tabel132[Cluster],Tabel132[ID],A952)</f>
        <v>0</v>
      </c>
      <c r="X952" t="str">
        <f t="shared" si="59"/>
        <v/>
      </c>
      <c r="Y952">
        <f t="shared" si="56"/>
        <v>0</v>
      </c>
      <c r="Z952">
        <f t="shared" si="57"/>
        <v>0</v>
      </c>
    </row>
    <row r="953" spans="1:26" x14ac:dyDescent="0.25">
      <c r="A953">
        <v>961</v>
      </c>
      <c r="B953" t="s">
        <v>471</v>
      </c>
      <c r="C953">
        <v>33600</v>
      </c>
      <c r="D953">
        <v>698</v>
      </c>
      <c r="E953">
        <v>167372</v>
      </c>
      <c r="F953">
        <v>38049</v>
      </c>
      <c r="G953">
        <v>39465</v>
      </c>
      <c r="H953">
        <v>57836</v>
      </c>
      <c r="I953">
        <v>74084</v>
      </c>
      <c r="J953">
        <v>95739</v>
      </c>
      <c r="K953">
        <v>85658</v>
      </c>
      <c r="L953">
        <v>123009</v>
      </c>
      <c r="M953">
        <v>102932</v>
      </c>
      <c r="N953">
        <v>29170</v>
      </c>
      <c r="O953">
        <v>91447</v>
      </c>
      <c r="P953">
        <v>106763</v>
      </c>
      <c r="Q953">
        <v>47992</v>
      </c>
      <c r="R953">
        <v>126323</v>
      </c>
      <c r="S953">
        <v>82318</v>
      </c>
      <c r="T953">
        <v>46867</v>
      </c>
      <c r="U953">
        <v>48733</v>
      </c>
      <c r="V953">
        <f t="shared" si="58"/>
        <v>1</v>
      </c>
      <c r="W953" s="10">
        <f>SUMIFS(Tabel132[Cluster],Tabel132[ID],A953)</f>
        <v>43</v>
      </c>
      <c r="X953">
        <f t="shared" si="59"/>
        <v>0.44249335611947349</v>
      </c>
      <c r="Y953">
        <f t="shared" si="56"/>
        <v>87127.111111111109</v>
      </c>
      <c r="Z953">
        <f t="shared" si="57"/>
        <v>72451.625</v>
      </c>
    </row>
    <row r="954" spans="1:26" x14ac:dyDescent="0.25">
      <c r="A954">
        <v>962</v>
      </c>
      <c r="B954" t="s">
        <v>472</v>
      </c>
      <c r="C954">
        <v>2300</v>
      </c>
      <c r="D954">
        <v>993</v>
      </c>
      <c r="E954">
        <v>22993</v>
      </c>
      <c r="F954">
        <v>15827</v>
      </c>
      <c r="G954">
        <v>17208</v>
      </c>
      <c r="H954">
        <v>11660</v>
      </c>
      <c r="I954">
        <v>20003</v>
      </c>
      <c r="J954">
        <v>8355</v>
      </c>
      <c r="K954">
        <v>28551</v>
      </c>
      <c r="L954">
        <v>968</v>
      </c>
      <c r="M954">
        <v>10394</v>
      </c>
      <c r="N954">
        <v>10957</v>
      </c>
      <c r="O954">
        <v>24391</v>
      </c>
      <c r="P954">
        <v>19138</v>
      </c>
      <c r="Q954">
        <v>6737</v>
      </c>
      <c r="R954">
        <v>18962</v>
      </c>
      <c r="S954">
        <v>24400</v>
      </c>
      <c r="T954">
        <v>13101</v>
      </c>
      <c r="U954">
        <v>13122</v>
      </c>
      <c r="V954">
        <f t="shared" si="58"/>
        <v>1</v>
      </c>
      <c r="W954" s="10">
        <f>SUMIFS(Tabel132[Cluster],Tabel132[ID],A954)</f>
        <v>4</v>
      </c>
      <c r="X954">
        <f t="shared" si="59"/>
        <v>0.7366150301343557</v>
      </c>
      <c r="Y954">
        <f t="shared" si="56"/>
        <v>15106.555555555555</v>
      </c>
      <c r="Z954">
        <f t="shared" si="57"/>
        <v>16351</v>
      </c>
    </row>
    <row r="955" spans="1:26" x14ac:dyDescent="0.25">
      <c r="A955">
        <v>963</v>
      </c>
      <c r="B955" t="s">
        <v>1085</v>
      </c>
      <c r="C955">
        <v>94100</v>
      </c>
      <c r="D955">
        <v>235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f t="shared" si="58"/>
        <v>0</v>
      </c>
      <c r="W955" s="10">
        <f>SUMIFS(Tabel132[Cluster],Tabel132[ID],A955)</f>
        <v>96</v>
      </c>
      <c r="X955" t="str">
        <f t="shared" si="59"/>
        <v/>
      </c>
      <c r="Y955">
        <f t="shared" si="56"/>
        <v>0</v>
      </c>
      <c r="Z955">
        <f t="shared" si="57"/>
        <v>0</v>
      </c>
    </row>
    <row r="956" spans="1:26" x14ac:dyDescent="0.25">
      <c r="A956">
        <v>964</v>
      </c>
      <c r="B956" t="s">
        <v>1086</v>
      </c>
      <c r="C956">
        <v>106400</v>
      </c>
      <c r="D956">
        <v>776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f t="shared" si="58"/>
        <v>0</v>
      </c>
      <c r="W956" s="10">
        <f>SUMIFS(Tabel132[Cluster],Tabel132[ID],A956)</f>
        <v>0</v>
      </c>
      <c r="X956" t="str">
        <f t="shared" si="59"/>
        <v/>
      </c>
      <c r="Y956">
        <f t="shared" si="56"/>
        <v>0</v>
      </c>
      <c r="Z956">
        <f t="shared" si="57"/>
        <v>0</v>
      </c>
    </row>
    <row r="957" spans="1:26" x14ac:dyDescent="0.25">
      <c r="A957">
        <v>965</v>
      </c>
      <c r="B957" t="s">
        <v>473</v>
      </c>
      <c r="C957">
        <v>25500</v>
      </c>
      <c r="D957">
        <v>894</v>
      </c>
      <c r="E957">
        <v>1156</v>
      </c>
      <c r="F957">
        <v>10</v>
      </c>
      <c r="G957">
        <v>1580</v>
      </c>
      <c r="H957">
        <v>2002</v>
      </c>
      <c r="I957">
        <v>785</v>
      </c>
      <c r="J957">
        <v>1168</v>
      </c>
      <c r="K957">
        <v>3624</v>
      </c>
      <c r="L957">
        <v>124</v>
      </c>
      <c r="M957">
        <v>829</v>
      </c>
      <c r="N957">
        <v>1649</v>
      </c>
      <c r="O957">
        <v>4450</v>
      </c>
      <c r="P957">
        <v>3380</v>
      </c>
      <c r="Q957">
        <v>1690</v>
      </c>
      <c r="R957">
        <v>5151</v>
      </c>
      <c r="S957">
        <v>1024</v>
      </c>
      <c r="T957">
        <v>2378</v>
      </c>
      <c r="U957">
        <v>2430</v>
      </c>
      <c r="V957">
        <f t="shared" si="58"/>
        <v>1</v>
      </c>
      <c r="W957" s="10">
        <f>SUMIFS(Tabel132[Cluster],Tabel132[ID],A957)</f>
        <v>33</v>
      </c>
      <c r="X957">
        <f t="shared" si="59"/>
        <v>2.6530300290632903E-2</v>
      </c>
      <c r="Y957">
        <f t="shared" si="56"/>
        <v>1253.1111111111111</v>
      </c>
      <c r="Z957">
        <f t="shared" si="57"/>
        <v>2769</v>
      </c>
    </row>
    <row r="958" spans="1:26" x14ac:dyDescent="0.25">
      <c r="A958">
        <v>966</v>
      </c>
      <c r="B958" t="s">
        <v>474</v>
      </c>
      <c r="C958">
        <v>46900</v>
      </c>
      <c r="D958">
        <v>942</v>
      </c>
      <c r="E958">
        <v>7766</v>
      </c>
      <c r="F958">
        <v>661</v>
      </c>
      <c r="G958">
        <v>407</v>
      </c>
      <c r="H958">
        <v>748</v>
      </c>
      <c r="I958">
        <v>2446</v>
      </c>
      <c r="J958">
        <v>1358</v>
      </c>
      <c r="K958">
        <v>915</v>
      </c>
      <c r="L958">
        <v>6969</v>
      </c>
      <c r="M958">
        <v>3867</v>
      </c>
      <c r="N958">
        <v>678</v>
      </c>
      <c r="O958">
        <v>1631</v>
      </c>
      <c r="P958">
        <v>2555</v>
      </c>
      <c r="Q958">
        <v>694</v>
      </c>
      <c r="R958">
        <v>1272</v>
      </c>
      <c r="S958">
        <v>1045</v>
      </c>
      <c r="T958">
        <v>1374</v>
      </c>
      <c r="U958">
        <v>2132</v>
      </c>
      <c r="V958">
        <f t="shared" si="58"/>
        <v>1</v>
      </c>
      <c r="W958" s="10">
        <f>SUMIFS(Tabel132[Cluster],Tabel132[ID],A958)</f>
        <v>61</v>
      </c>
      <c r="X958">
        <f t="shared" si="59"/>
        <v>0.20047989389298809</v>
      </c>
      <c r="Y958">
        <f t="shared" si="56"/>
        <v>2793</v>
      </c>
      <c r="Z958">
        <f t="shared" si="57"/>
        <v>1422.625</v>
      </c>
    </row>
    <row r="959" spans="1:26" x14ac:dyDescent="0.25">
      <c r="A959">
        <v>967</v>
      </c>
      <c r="B959" t="s">
        <v>1087</v>
      </c>
      <c r="C959">
        <v>97300</v>
      </c>
      <c r="D959">
        <v>1009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f t="shared" si="58"/>
        <v>0</v>
      </c>
      <c r="W959" s="10">
        <f>SUMIFS(Tabel132[Cluster],Tabel132[ID],A959)</f>
        <v>0</v>
      </c>
      <c r="X959" t="str">
        <f t="shared" si="59"/>
        <v/>
      </c>
      <c r="Y959">
        <f t="shared" si="56"/>
        <v>0</v>
      </c>
      <c r="Z959">
        <f t="shared" si="57"/>
        <v>0</v>
      </c>
    </row>
    <row r="960" spans="1:26" x14ac:dyDescent="0.25">
      <c r="A960">
        <v>968</v>
      </c>
      <c r="B960" t="s">
        <v>475</v>
      </c>
      <c r="C960">
        <v>59200</v>
      </c>
      <c r="D960">
        <v>645</v>
      </c>
      <c r="E960">
        <v>870</v>
      </c>
      <c r="F960">
        <v>1006</v>
      </c>
      <c r="G960">
        <v>466</v>
      </c>
      <c r="H960">
        <v>106</v>
      </c>
      <c r="I960">
        <v>361</v>
      </c>
      <c r="J960">
        <v>860</v>
      </c>
      <c r="K960">
        <v>1265</v>
      </c>
      <c r="L960">
        <v>1229</v>
      </c>
      <c r="M960">
        <v>115</v>
      </c>
      <c r="N960">
        <v>180</v>
      </c>
      <c r="O960">
        <v>1355</v>
      </c>
      <c r="P960">
        <v>1102</v>
      </c>
      <c r="Q960">
        <v>34</v>
      </c>
      <c r="R960">
        <v>1002</v>
      </c>
      <c r="S960">
        <v>346</v>
      </c>
      <c r="T960">
        <v>1301</v>
      </c>
      <c r="U960">
        <v>479</v>
      </c>
      <c r="V960">
        <f t="shared" si="58"/>
        <v>1</v>
      </c>
      <c r="W960" s="10">
        <f>SUMIFS(Tabel132[Cluster],Tabel132[ID],A960)</f>
        <v>0</v>
      </c>
      <c r="X960">
        <f t="shared" si="59"/>
        <v>0.90937479815407751</v>
      </c>
      <c r="Y960">
        <f t="shared" ref="Y960:Y1023" si="60">AVERAGE(E960:M960)</f>
        <v>697.55555555555554</v>
      </c>
      <c r="Z960">
        <f t="shared" ref="Z960:Z1023" si="61">AVERAGE(N960:U960)</f>
        <v>724.875</v>
      </c>
    </row>
    <row r="961" spans="1:26" x14ac:dyDescent="0.25">
      <c r="A961">
        <v>969</v>
      </c>
      <c r="B961" t="s">
        <v>476</v>
      </c>
      <c r="C961">
        <v>22800</v>
      </c>
      <c r="D961">
        <v>746</v>
      </c>
      <c r="E961">
        <v>4491</v>
      </c>
      <c r="F961">
        <v>1956</v>
      </c>
      <c r="G961">
        <v>2469</v>
      </c>
      <c r="H961">
        <v>1412</v>
      </c>
      <c r="I961">
        <v>822</v>
      </c>
      <c r="J961">
        <v>1127</v>
      </c>
      <c r="K961">
        <v>3775</v>
      </c>
      <c r="L961">
        <v>2</v>
      </c>
      <c r="M961">
        <v>351</v>
      </c>
      <c r="N961">
        <v>111</v>
      </c>
      <c r="O961">
        <v>1827</v>
      </c>
      <c r="P961">
        <v>4907</v>
      </c>
      <c r="Q961">
        <v>214</v>
      </c>
      <c r="R961">
        <v>506</v>
      </c>
      <c r="S961">
        <v>104</v>
      </c>
      <c r="T961">
        <v>216</v>
      </c>
      <c r="U961">
        <v>524</v>
      </c>
      <c r="V961">
        <f t="shared" si="58"/>
        <v>1</v>
      </c>
      <c r="W961" s="10">
        <f>SUMIFS(Tabel132[Cluster],Tabel132[ID],A961)</f>
        <v>29</v>
      </c>
      <c r="X961">
        <f t="shared" si="59"/>
        <v>0.33253242486314616</v>
      </c>
      <c r="Y961">
        <f t="shared" si="60"/>
        <v>1822.7777777777778</v>
      </c>
      <c r="Z961">
        <f t="shared" si="61"/>
        <v>1051.125</v>
      </c>
    </row>
    <row r="962" spans="1:26" x14ac:dyDescent="0.25">
      <c r="A962">
        <v>970</v>
      </c>
      <c r="B962" t="s">
        <v>477</v>
      </c>
      <c r="C962">
        <v>94900</v>
      </c>
      <c r="D962">
        <v>938</v>
      </c>
      <c r="E962">
        <v>34</v>
      </c>
      <c r="F962">
        <v>24</v>
      </c>
      <c r="G962">
        <v>132</v>
      </c>
      <c r="H962">
        <v>4</v>
      </c>
      <c r="I962">
        <v>0</v>
      </c>
      <c r="J962">
        <v>156</v>
      </c>
      <c r="K962">
        <v>0</v>
      </c>
      <c r="L962">
        <v>0</v>
      </c>
      <c r="M962">
        <v>0</v>
      </c>
      <c r="N962">
        <v>45</v>
      </c>
      <c r="O962">
        <v>2</v>
      </c>
      <c r="P962">
        <v>0</v>
      </c>
      <c r="Q962">
        <v>456</v>
      </c>
      <c r="R962">
        <v>209</v>
      </c>
      <c r="S962">
        <v>0</v>
      </c>
      <c r="T962">
        <v>64</v>
      </c>
      <c r="U962">
        <v>183</v>
      </c>
      <c r="V962">
        <f t="shared" si="58"/>
        <v>1</v>
      </c>
      <c r="W962" s="10">
        <f>SUMIFS(Tabel132[Cluster],Tabel132[ID],A962)</f>
        <v>96</v>
      </c>
      <c r="X962">
        <f t="shared" si="59"/>
        <v>0.17559082446428378</v>
      </c>
      <c r="Y962">
        <f t="shared" si="60"/>
        <v>38.888888888888886</v>
      </c>
      <c r="Z962">
        <f t="shared" si="61"/>
        <v>119.875</v>
      </c>
    </row>
    <row r="963" spans="1:26" x14ac:dyDescent="0.25">
      <c r="A963">
        <v>971</v>
      </c>
      <c r="B963" t="s">
        <v>1088</v>
      </c>
      <c r="C963">
        <v>106600</v>
      </c>
      <c r="D963">
        <v>776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f t="shared" si="58"/>
        <v>0</v>
      </c>
      <c r="W963" s="10">
        <f>SUMIFS(Tabel132[Cluster],Tabel132[ID],A963)</f>
        <v>0</v>
      </c>
      <c r="X963" t="str">
        <f t="shared" si="59"/>
        <v/>
      </c>
      <c r="Y963">
        <f t="shared" si="60"/>
        <v>0</v>
      </c>
      <c r="Z963">
        <f t="shared" si="61"/>
        <v>0</v>
      </c>
    </row>
    <row r="964" spans="1:26" x14ac:dyDescent="0.25">
      <c r="A964">
        <v>972</v>
      </c>
      <c r="B964" t="s">
        <v>478</v>
      </c>
      <c r="C964">
        <v>20100</v>
      </c>
      <c r="D964">
        <v>315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f t="shared" ref="V964:V1027" si="62">IF(AND(Y964=0,Z964=0),0,1)</f>
        <v>0</v>
      </c>
      <c r="W964" s="10">
        <f>SUMIFS(Tabel132[Cluster],Tabel132[ID],A964)</f>
        <v>25</v>
      </c>
      <c r="X964" t="str">
        <f t="shared" ref="X964:X1027" si="63">IFERROR(_xlfn.T.TEST(E964:M964,N964:U964,2,2),"")</f>
        <v/>
      </c>
      <c r="Y964">
        <f t="shared" si="60"/>
        <v>0</v>
      </c>
      <c r="Z964">
        <f t="shared" si="61"/>
        <v>0</v>
      </c>
    </row>
    <row r="965" spans="1:26" x14ac:dyDescent="0.25">
      <c r="A965">
        <v>973</v>
      </c>
      <c r="B965" t="s">
        <v>479</v>
      </c>
      <c r="C965">
        <v>15700</v>
      </c>
      <c r="D965">
        <v>409</v>
      </c>
      <c r="E965">
        <v>1478</v>
      </c>
      <c r="F965">
        <v>946</v>
      </c>
      <c r="G965">
        <v>2677</v>
      </c>
      <c r="H965">
        <v>1992</v>
      </c>
      <c r="I965">
        <v>650</v>
      </c>
      <c r="J965">
        <v>1270</v>
      </c>
      <c r="K965">
        <v>8149</v>
      </c>
      <c r="L965">
        <v>1105</v>
      </c>
      <c r="M965">
        <v>1393</v>
      </c>
      <c r="N965">
        <v>1460</v>
      </c>
      <c r="O965">
        <v>6629</v>
      </c>
      <c r="P965">
        <v>7205</v>
      </c>
      <c r="Q965">
        <v>4831</v>
      </c>
      <c r="R965">
        <v>5037</v>
      </c>
      <c r="S965">
        <v>6370</v>
      </c>
      <c r="T965">
        <v>1448</v>
      </c>
      <c r="U965">
        <v>1866</v>
      </c>
      <c r="V965">
        <f t="shared" si="62"/>
        <v>1</v>
      </c>
      <c r="W965" s="10">
        <f>SUMIFS(Tabel132[Cluster],Tabel132[ID],A965)</f>
        <v>19</v>
      </c>
      <c r="X965">
        <f t="shared" si="63"/>
        <v>7.8392338881562273E-2</v>
      </c>
      <c r="Y965">
        <f t="shared" si="60"/>
        <v>2184.4444444444443</v>
      </c>
      <c r="Z965">
        <f t="shared" si="61"/>
        <v>4355.75</v>
      </c>
    </row>
    <row r="966" spans="1:26" x14ac:dyDescent="0.25">
      <c r="A966">
        <v>974</v>
      </c>
      <c r="B966" t="s">
        <v>480</v>
      </c>
      <c r="C966">
        <v>6000</v>
      </c>
      <c r="D966">
        <v>345</v>
      </c>
      <c r="E966">
        <v>44828</v>
      </c>
      <c r="F966">
        <v>4093</v>
      </c>
      <c r="G966">
        <v>176</v>
      </c>
      <c r="H966">
        <v>5847</v>
      </c>
      <c r="I966">
        <v>401</v>
      </c>
      <c r="J966">
        <v>12527</v>
      </c>
      <c r="K966">
        <v>11554</v>
      </c>
      <c r="L966">
        <v>24388</v>
      </c>
      <c r="M966">
        <v>15498</v>
      </c>
      <c r="N966">
        <v>14860</v>
      </c>
      <c r="O966">
        <v>13554</v>
      </c>
      <c r="P966">
        <v>13396</v>
      </c>
      <c r="Q966">
        <v>472</v>
      </c>
      <c r="R966">
        <v>10659</v>
      </c>
      <c r="S966">
        <v>2570</v>
      </c>
      <c r="T966">
        <v>3548</v>
      </c>
      <c r="U966">
        <v>16964</v>
      </c>
      <c r="V966">
        <f t="shared" si="62"/>
        <v>1</v>
      </c>
      <c r="W966" s="10">
        <f>SUMIFS(Tabel132[Cluster],Tabel132[ID],A966)</f>
        <v>8</v>
      </c>
      <c r="X966">
        <f t="shared" si="63"/>
        <v>0.50142871224647656</v>
      </c>
      <c r="Y966">
        <f t="shared" si="60"/>
        <v>13256.888888888889</v>
      </c>
      <c r="Z966">
        <f t="shared" si="61"/>
        <v>9502.875</v>
      </c>
    </row>
    <row r="967" spans="1:26" x14ac:dyDescent="0.25">
      <c r="A967">
        <v>975</v>
      </c>
      <c r="B967" t="s">
        <v>1089</v>
      </c>
      <c r="C967">
        <v>82900</v>
      </c>
      <c r="D967">
        <v>323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f t="shared" si="62"/>
        <v>0</v>
      </c>
      <c r="W967" s="10">
        <f>SUMIFS(Tabel132[Cluster],Tabel132[ID],A967)</f>
        <v>91</v>
      </c>
      <c r="X967" t="str">
        <f t="shared" si="63"/>
        <v/>
      </c>
      <c r="Y967">
        <f t="shared" si="60"/>
        <v>0</v>
      </c>
      <c r="Z967">
        <f t="shared" si="61"/>
        <v>0</v>
      </c>
    </row>
    <row r="968" spans="1:26" x14ac:dyDescent="0.25">
      <c r="A968">
        <v>976</v>
      </c>
      <c r="B968" t="s">
        <v>1090</v>
      </c>
      <c r="C968">
        <v>55500</v>
      </c>
      <c r="D968">
        <v>920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f t="shared" si="62"/>
        <v>0</v>
      </c>
      <c r="W968" s="10">
        <f>SUMIFS(Tabel132[Cluster],Tabel132[ID],A968)</f>
        <v>0</v>
      </c>
      <c r="X968" t="str">
        <f t="shared" si="63"/>
        <v/>
      </c>
      <c r="Y968">
        <f t="shared" si="60"/>
        <v>0</v>
      </c>
      <c r="Z968">
        <f t="shared" si="61"/>
        <v>0</v>
      </c>
    </row>
    <row r="969" spans="1:26" x14ac:dyDescent="0.25">
      <c r="A969">
        <v>977</v>
      </c>
      <c r="B969" t="s">
        <v>481</v>
      </c>
      <c r="C969">
        <v>29700</v>
      </c>
      <c r="D969">
        <v>895</v>
      </c>
      <c r="E969">
        <v>5139</v>
      </c>
      <c r="F969">
        <v>974</v>
      </c>
      <c r="G969">
        <v>562</v>
      </c>
      <c r="H969">
        <v>875</v>
      </c>
      <c r="I969">
        <v>1003</v>
      </c>
      <c r="J969">
        <v>541</v>
      </c>
      <c r="K969">
        <v>1525</v>
      </c>
      <c r="L969">
        <v>3465</v>
      </c>
      <c r="M969">
        <v>1405</v>
      </c>
      <c r="N969">
        <v>2064</v>
      </c>
      <c r="O969">
        <v>1339</v>
      </c>
      <c r="P969">
        <v>2363</v>
      </c>
      <c r="Q969">
        <v>624</v>
      </c>
      <c r="R969">
        <v>1019</v>
      </c>
      <c r="S969">
        <v>1537</v>
      </c>
      <c r="T969">
        <v>1588</v>
      </c>
      <c r="U969">
        <v>1811</v>
      </c>
      <c r="V969">
        <f t="shared" si="62"/>
        <v>1</v>
      </c>
      <c r="W969" s="10">
        <f>SUMIFS(Tabel132[Cluster],Tabel132[ID],A969)</f>
        <v>38</v>
      </c>
      <c r="X969">
        <f t="shared" si="63"/>
        <v>0.76433785205683691</v>
      </c>
      <c r="Y969">
        <f t="shared" si="60"/>
        <v>1721</v>
      </c>
      <c r="Z969">
        <f t="shared" si="61"/>
        <v>1543.125</v>
      </c>
    </row>
    <row r="970" spans="1:26" x14ac:dyDescent="0.25">
      <c r="A970">
        <v>978</v>
      </c>
      <c r="B970" t="s">
        <v>482</v>
      </c>
      <c r="C970">
        <v>95000</v>
      </c>
      <c r="D970">
        <v>938</v>
      </c>
      <c r="E970">
        <v>5866</v>
      </c>
      <c r="F970">
        <v>2755</v>
      </c>
      <c r="G970">
        <v>1242</v>
      </c>
      <c r="H970">
        <v>33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307</v>
      </c>
      <c r="O970">
        <v>6143</v>
      </c>
      <c r="P970">
        <v>0</v>
      </c>
      <c r="Q970">
        <v>3177</v>
      </c>
      <c r="R970">
        <v>0</v>
      </c>
      <c r="S970">
        <v>0</v>
      </c>
      <c r="T970">
        <v>0</v>
      </c>
      <c r="U970">
        <v>6374</v>
      </c>
      <c r="V970">
        <f t="shared" si="62"/>
        <v>1</v>
      </c>
      <c r="W970" s="10">
        <f>SUMIFS(Tabel132[Cluster],Tabel132[ID],A970)</f>
        <v>96</v>
      </c>
      <c r="X970">
        <f t="shared" si="63"/>
        <v>0.45905080511749474</v>
      </c>
      <c r="Y970">
        <f t="shared" si="60"/>
        <v>1099.5555555555557</v>
      </c>
      <c r="Z970">
        <f t="shared" si="61"/>
        <v>2000.125</v>
      </c>
    </row>
    <row r="971" spans="1:26" x14ac:dyDescent="0.25">
      <c r="A971">
        <v>979</v>
      </c>
      <c r="B971" t="s">
        <v>1091</v>
      </c>
      <c r="C971">
        <v>106700</v>
      </c>
      <c r="D971">
        <v>776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f t="shared" si="62"/>
        <v>0</v>
      </c>
      <c r="W971" s="10">
        <f>SUMIFS(Tabel132[Cluster],Tabel132[ID],A971)</f>
        <v>0</v>
      </c>
      <c r="X971" t="str">
        <f t="shared" si="63"/>
        <v/>
      </c>
      <c r="Y971">
        <f t="shared" si="60"/>
        <v>0</v>
      </c>
      <c r="Z971">
        <f t="shared" si="61"/>
        <v>0</v>
      </c>
    </row>
    <row r="972" spans="1:26" x14ac:dyDescent="0.25">
      <c r="A972">
        <v>980</v>
      </c>
      <c r="B972" t="s">
        <v>483</v>
      </c>
      <c r="C972">
        <v>76000</v>
      </c>
      <c r="D972">
        <v>467</v>
      </c>
      <c r="E972">
        <v>372</v>
      </c>
      <c r="F972">
        <v>13</v>
      </c>
      <c r="G972">
        <v>2</v>
      </c>
      <c r="H972">
        <v>3</v>
      </c>
      <c r="I972">
        <v>60</v>
      </c>
      <c r="J972">
        <v>0</v>
      </c>
      <c r="K972">
        <v>105</v>
      </c>
      <c r="L972">
        <v>18</v>
      </c>
      <c r="M972">
        <v>2</v>
      </c>
      <c r="N972">
        <v>0</v>
      </c>
      <c r="O972">
        <v>10</v>
      </c>
      <c r="P972">
        <v>0</v>
      </c>
      <c r="Q972">
        <v>0</v>
      </c>
      <c r="R972">
        <v>0</v>
      </c>
      <c r="S972">
        <v>0</v>
      </c>
      <c r="T972">
        <v>18</v>
      </c>
      <c r="U972">
        <v>51</v>
      </c>
      <c r="V972">
        <f t="shared" si="62"/>
        <v>1</v>
      </c>
      <c r="W972" s="10">
        <f>SUMIFS(Tabel132[Cluster],Tabel132[ID],A972)</f>
        <v>84</v>
      </c>
      <c r="X972">
        <f t="shared" si="63"/>
        <v>0.23120869786898265</v>
      </c>
      <c r="Y972">
        <f t="shared" si="60"/>
        <v>63.888888888888886</v>
      </c>
      <c r="Z972">
        <f t="shared" si="61"/>
        <v>9.875</v>
      </c>
    </row>
    <row r="973" spans="1:26" x14ac:dyDescent="0.25">
      <c r="A973">
        <v>981</v>
      </c>
      <c r="B973" t="s">
        <v>484</v>
      </c>
      <c r="C973">
        <v>4300</v>
      </c>
      <c r="D973">
        <v>329</v>
      </c>
      <c r="E973">
        <v>2764</v>
      </c>
      <c r="F973">
        <v>1153</v>
      </c>
      <c r="G973">
        <v>592</v>
      </c>
      <c r="H973">
        <v>1361</v>
      </c>
      <c r="I973">
        <v>3341</v>
      </c>
      <c r="J973">
        <v>3092</v>
      </c>
      <c r="K973">
        <v>2231</v>
      </c>
      <c r="L973">
        <v>668</v>
      </c>
      <c r="M973">
        <v>1034</v>
      </c>
      <c r="N973">
        <v>1910</v>
      </c>
      <c r="O973">
        <v>2005</v>
      </c>
      <c r="P973">
        <v>4444</v>
      </c>
      <c r="Q973">
        <v>2383</v>
      </c>
      <c r="R973">
        <v>4532</v>
      </c>
      <c r="S973">
        <v>2102</v>
      </c>
      <c r="T973">
        <v>1838</v>
      </c>
      <c r="U973">
        <v>2037</v>
      </c>
      <c r="V973">
        <f t="shared" si="62"/>
        <v>1</v>
      </c>
      <c r="W973" s="10">
        <f>SUMIFS(Tabel132[Cluster],Tabel132[ID],A973)</f>
        <v>6</v>
      </c>
      <c r="X973">
        <f t="shared" si="63"/>
        <v>0.13239551178390463</v>
      </c>
      <c r="Y973">
        <f t="shared" si="60"/>
        <v>1804</v>
      </c>
      <c r="Z973">
        <f t="shared" si="61"/>
        <v>2656.375</v>
      </c>
    </row>
    <row r="974" spans="1:26" x14ac:dyDescent="0.25">
      <c r="A974">
        <v>982</v>
      </c>
      <c r="B974" t="s">
        <v>485</v>
      </c>
      <c r="C974">
        <v>41000</v>
      </c>
      <c r="D974">
        <v>1080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</v>
      </c>
      <c r="K974">
        <v>0</v>
      </c>
      <c r="L974">
        <v>0</v>
      </c>
      <c r="M974">
        <v>0</v>
      </c>
      <c r="N974">
        <v>0</v>
      </c>
      <c r="O974">
        <v>64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f t="shared" si="62"/>
        <v>1</v>
      </c>
      <c r="W974" s="10">
        <f>SUMIFS(Tabel132[Cluster],Tabel132[ID],A974)</f>
        <v>0</v>
      </c>
      <c r="X974">
        <f t="shared" si="63"/>
        <v>0.33878348715780215</v>
      </c>
      <c r="Y974">
        <f t="shared" si="60"/>
        <v>0.55555555555555558</v>
      </c>
      <c r="Z974">
        <f t="shared" si="61"/>
        <v>8</v>
      </c>
    </row>
    <row r="975" spans="1:26" x14ac:dyDescent="0.25">
      <c r="A975">
        <v>983</v>
      </c>
      <c r="B975" t="s">
        <v>1092</v>
      </c>
      <c r="C975">
        <v>106000</v>
      </c>
      <c r="D975">
        <v>1009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f t="shared" si="62"/>
        <v>0</v>
      </c>
      <c r="W975" s="10">
        <f>SUMIFS(Tabel132[Cluster],Tabel132[ID],A975)</f>
        <v>0</v>
      </c>
      <c r="X975" t="str">
        <f t="shared" si="63"/>
        <v/>
      </c>
      <c r="Y975">
        <f t="shared" si="60"/>
        <v>0</v>
      </c>
      <c r="Z975">
        <f t="shared" si="61"/>
        <v>0</v>
      </c>
    </row>
    <row r="976" spans="1:26" x14ac:dyDescent="0.25">
      <c r="A976">
        <v>984</v>
      </c>
      <c r="B976" t="s">
        <v>1093</v>
      </c>
      <c r="C976">
        <v>55900</v>
      </c>
      <c r="D976">
        <v>920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f t="shared" si="62"/>
        <v>0</v>
      </c>
      <c r="W976" s="10">
        <f>SUMIFS(Tabel132[Cluster],Tabel132[ID],A976)</f>
        <v>0</v>
      </c>
      <c r="X976" t="str">
        <f t="shared" si="63"/>
        <v/>
      </c>
      <c r="Y976">
        <f t="shared" si="60"/>
        <v>0</v>
      </c>
      <c r="Z976">
        <f t="shared" si="61"/>
        <v>0</v>
      </c>
    </row>
    <row r="977" spans="1:26" x14ac:dyDescent="0.25">
      <c r="A977">
        <v>985</v>
      </c>
      <c r="B977" t="s">
        <v>486</v>
      </c>
      <c r="C977">
        <v>1500</v>
      </c>
      <c r="D977">
        <v>500</v>
      </c>
      <c r="E977">
        <v>13805</v>
      </c>
      <c r="F977">
        <v>1897</v>
      </c>
      <c r="G977">
        <v>848</v>
      </c>
      <c r="H977">
        <v>1708</v>
      </c>
      <c r="I977">
        <v>1932</v>
      </c>
      <c r="J977">
        <v>1476</v>
      </c>
      <c r="K977">
        <v>3115</v>
      </c>
      <c r="L977">
        <v>1574</v>
      </c>
      <c r="M977">
        <v>2103</v>
      </c>
      <c r="N977">
        <v>1273</v>
      </c>
      <c r="O977">
        <v>1771</v>
      </c>
      <c r="P977">
        <v>1751</v>
      </c>
      <c r="Q977">
        <v>1741</v>
      </c>
      <c r="R977">
        <v>3338</v>
      </c>
      <c r="S977">
        <v>1055</v>
      </c>
      <c r="T977">
        <v>1651</v>
      </c>
      <c r="U977">
        <v>2149</v>
      </c>
      <c r="V977">
        <f t="shared" si="62"/>
        <v>1</v>
      </c>
      <c r="W977" s="10">
        <f>SUMIFS(Tabel132[Cluster],Tabel132[ID],A977)</f>
        <v>3</v>
      </c>
      <c r="X977">
        <f t="shared" si="63"/>
        <v>0.37691760531297891</v>
      </c>
      <c r="Y977">
        <f t="shared" si="60"/>
        <v>3162</v>
      </c>
      <c r="Z977">
        <f t="shared" si="61"/>
        <v>1841.125</v>
      </c>
    </row>
    <row r="978" spans="1:26" x14ac:dyDescent="0.25">
      <c r="A978">
        <v>986</v>
      </c>
      <c r="B978" t="s">
        <v>1094</v>
      </c>
      <c r="C978">
        <v>106800</v>
      </c>
      <c r="D978">
        <v>776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f t="shared" si="62"/>
        <v>0</v>
      </c>
      <c r="W978" s="10">
        <f>SUMIFS(Tabel132[Cluster],Tabel132[ID],A978)</f>
        <v>0</v>
      </c>
      <c r="X978" t="str">
        <f t="shared" si="63"/>
        <v/>
      </c>
      <c r="Y978">
        <f t="shared" si="60"/>
        <v>0</v>
      </c>
      <c r="Z978">
        <f t="shared" si="61"/>
        <v>0</v>
      </c>
    </row>
    <row r="979" spans="1:26" x14ac:dyDescent="0.25">
      <c r="A979">
        <v>987</v>
      </c>
      <c r="B979" t="s">
        <v>1095</v>
      </c>
      <c r="C979">
        <v>87000</v>
      </c>
      <c r="D979">
        <v>771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f t="shared" si="62"/>
        <v>0</v>
      </c>
      <c r="W979" s="10">
        <f>SUMIFS(Tabel132[Cluster],Tabel132[ID],A979)</f>
        <v>94</v>
      </c>
      <c r="X979" t="str">
        <f t="shared" si="63"/>
        <v/>
      </c>
      <c r="Y979">
        <f t="shared" si="60"/>
        <v>0</v>
      </c>
      <c r="Z979">
        <f t="shared" si="61"/>
        <v>0</v>
      </c>
    </row>
    <row r="980" spans="1:26" x14ac:dyDescent="0.25">
      <c r="A980">
        <v>988</v>
      </c>
      <c r="B980" t="s">
        <v>487</v>
      </c>
      <c r="C980">
        <v>29600</v>
      </c>
      <c r="D980">
        <v>895</v>
      </c>
      <c r="E980">
        <v>8545</v>
      </c>
      <c r="F980">
        <v>1667</v>
      </c>
      <c r="G980">
        <v>3131</v>
      </c>
      <c r="H980">
        <v>2209</v>
      </c>
      <c r="I980">
        <v>2564</v>
      </c>
      <c r="J980">
        <v>1783</v>
      </c>
      <c r="K980">
        <v>1868</v>
      </c>
      <c r="L980">
        <v>6276</v>
      </c>
      <c r="M980">
        <v>3197</v>
      </c>
      <c r="N980">
        <v>2799</v>
      </c>
      <c r="O980">
        <v>2723</v>
      </c>
      <c r="P980">
        <v>2842</v>
      </c>
      <c r="Q980">
        <v>2437</v>
      </c>
      <c r="R980">
        <v>1874</v>
      </c>
      <c r="S980">
        <v>3447</v>
      </c>
      <c r="T980">
        <v>1578</v>
      </c>
      <c r="U980">
        <v>2793</v>
      </c>
      <c r="V980">
        <f t="shared" si="62"/>
        <v>1</v>
      </c>
      <c r="W980" s="10">
        <f>SUMIFS(Tabel132[Cluster],Tabel132[ID],A980)</f>
        <v>38</v>
      </c>
      <c r="X980">
        <f t="shared" si="63"/>
        <v>0.30878487036573882</v>
      </c>
      <c r="Y980">
        <f t="shared" si="60"/>
        <v>3471.1111111111113</v>
      </c>
      <c r="Z980">
        <f t="shared" si="61"/>
        <v>2561.625</v>
      </c>
    </row>
    <row r="981" spans="1:26" x14ac:dyDescent="0.25">
      <c r="A981">
        <v>989</v>
      </c>
      <c r="B981" t="s">
        <v>488</v>
      </c>
      <c r="C981">
        <v>63000</v>
      </c>
      <c r="D981">
        <v>519</v>
      </c>
      <c r="E981">
        <v>2830</v>
      </c>
      <c r="F981">
        <v>528</v>
      </c>
      <c r="G981">
        <v>1151</v>
      </c>
      <c r="H981">
        <v>212</v>
      </c>
      <c r="I981">
        <v>361</v>
      </c>
      <c r="J981">
        <v>3301</v>
      </c>
      <c r="K981">
        <v>3441</v>
      </c>
      <c r="L981">
        <v>78</v>
      </c>
      <c r="M981">
        <v>1439</v>
      </c>
      <c r="N981">
        <v>967</v>
      </c>
      <c r="O981">
        <v>3927</v>
      </c>
      <c r="P981">
        <v>868</v>
      </c>
      <c r="Q981">
        <v>5</v>
      </c>
      <c r="R981">
        <v>1033</v>
      </c>
      <c r="S981">
        <v>451</v>
      </c>
      <c r="T981">
        <v>387</v>
      </c>
      <c r="U981">
        <v>3444</v>
      </c>
      <c r="V981">
        <f t="shared" si="62"/>
        <v>1</v>
      </c>
      <c r="W981" s="10">
        <f>SUMIFS(Tabel132[Cluster],Tabel132[ID],A981)</f>
        <v>0</v>
      </c>
      <c r="X981">
        <f t="shared" si="63"/>
        <v>0.8892847539344253</v>
      </c>
      <c r="Y981">
        <f t="shared" si="60"/>
        <v>1482.3333333333333</v>
      </c>
      <c r="Z981">
        <f t="shared" si="61"/>
        <v>1385.25</v>
      </c>
    </row>
    <row r="982" spans="1:26" x14ac:dyDescent="0.25">
      <c r="A982">
        <v>990</v>
      </c>
      <c r="B982" t="s">
        <v>489</v>
      </c>
      <c r="C982">
        <v>13000</v>
      </c>
      <c r="D982">
        <v>1018</v>
      </c>
      <c r="E982">
        <v>718</v>
      </c>
      <c r="F982">
        <v>589</v>
      </c>
      <c r="G982">
        <v>1199</v>
      </c>
      <c r="H982">
        <v>696</v>
      </c>
      <c r="I982">
        <v>1513</v>
      </c>
      <c r="J982">
        <v>355</v>
      </c>
      <c r="K982">
        <v>954</v>
      </c>
      <c r="L982">
        <v>2392</v>
      </c>
      <c r="M982">
        <v>436</v>
      </c>
      <c r="N982">
        <v>580</v>
      </c>
      <c r="O982">
        <v>928</v>
      </c>
      <c r="P982">
        <v>1180</v>
      </c>
      <c r="Q982">
        <v>1927</v>
      </c>
      <c r="R982">
        <v>872</v>
      </c>
      <c r="S982">
        <v>2186</v>
      </c>
      <c r="T982">
        <v>588</v>
      </c>
      <c r="U982">
        <v>1097</v>
      </c>
      <c r="V982">
        <f t="shared" si="62"/>
        <v>1</v>
      </c>
      <c r="W982" s="10">
        <f>SUMIFS(Tabel132[Cluster],Tabel132[ID],A982)</f>
        <v>16</v>
      </c>
      <c r="X982">
        <f t="shared" si="63"/>
        <v>0.5456132869489656</v>
      </c>
      <c r="Y982">
        <f t="shared" si="60"/>
        <v>983.55555555555554</v>
      </c>
      <c r="Z982">
        <f t="shared" si="61"/>
        <v>1169.75</v>
      </c>
    </row>
    <row r="983" spans="1:26" x14ac:dyDescent="0.25">
      <c r="A983">
        <v>991</v>
      </c>
      <c r="B983" t="s">
        <v>1096</v>
      </c>
      <c r="C983">
        <v>110500</v>
      </c>
      <c r="D983">
        <v>1009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f t="shared" si="62"/>
        <v>0</v>
      </c>
      <c r="W983" s="10">
        <f>SUMIFS(Tabel132[Cluster],Tabel132[ID],A983)</f>
        <v>0</v>
      </c>
      <c r="X983" t="str">
        <f t="shared" si="63"/>
        <v/>
      </c>
      <c r="Y983">
        <f t="shared" si="60"/>
        <v>0</v>
      </c>
      <c r="Z983">
        <f t="shared" si="61"/>
        <v>0</v>
      </c>
    </row>
    <row r="984" spans="1:26" x14ac:dyDescent="0.25">
      <c r="A984">
        <v>992</v>
      </c>
      <c r="B984" t="s">
        <v>1097</v>
      </c>
      <c r="C984">
        <v>56400</v>
      </c>
      <c r="D984">
        <v>928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f t="shared" si="62"/>
        <v>0</v>
      </c>
      <c r="W984" s="10">
        <f>SUMIFS(Tabel132[Cluster],Tabel132[ID],A984)</f>
        <v>0</v>
      </c>
      <c r="X984" t="str">
        <f t="shared" si="63"/>
        <v/>
      </c>
      <c r="Y984">
        <f t="shared" si="60"/>
        <v>0</v>
      </c>
      <c r="Z984">
        <f t="shared" si="61"/>
        <v>0</v>
      </c>
    </row>
    <row r="985" spans="1:26" x14ac:dyDescent="0.25">
      <c r="A985">
        <v>993</v>
      </c>
      <c r="B985" t="s">
        <v>1098</v>
      </c>
      <c r="C985">
        <v>2100</v>
      </c>
      <c r="D985">
        <v>500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f t="shared" si="62"/>
        <v>0</v>
      </c>
      <c r="W985" s="10">
        <f>SUMIFS(Tabel132[Cluster],Tabel132[ID],A985)</f>
        <v>4</v>
      </c>
      <c r="X985" t="str">
        <f t="shared" si="63"/>
        <v/>
      </c>
      <c r="Y985">
        <f t="shared" si="60"/>
        <v>0</v>
      </c>
      <c r="Z985">
        <f t="shared" si="61"/>
        <v>0</v>
      </c>
    </row>
    <row r="986" spans="1:26" x14ac:dyDescent="0.25">
      <c r="A986">
        <v>994</v>
      </c>
      <c r="B986" t="s">
        <v>1099</v>
      </c>
      <c r="C986">
        <v>107500</v>
      </c>
      <c r="D986">
        <v>784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f t="shared" si="62"/>
        <v>0</v>
      </c>
      <c r="W986" s="10">
        <f>SUMIFS(Tabel132[Cluster],Tabel132[ID],A986)</f>
        <v>0</v>
      </c>
      <c r="X986" t="str">
        <f t="shared" si="63"/>
        <v/>
      </c>
      <c r="Y986">
        <f t="shared" si="60"/>
        <v>0</v>
      </c>
      <c r="Z986">
        <f t="shared" si="61"/>
        <v>0</v>
      </c>
    </row>
    <row r="987" spans="1:26" x14ac:dyDescent="0.25">
      <c r="A987">
        <v>995</v>
      </c>
      <c r="B987" t="s">
        <v>1100</v>
      </c>
      <c r="C987">
        <v>95500</v>
      </c>
      <c r="D987">
        <v>370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f t="shared" si="62"/>
        <v>0</v>
      </c>
      <c r="W987" s="10">
        <f>SUMIFS(Tabel132[Cluster],Tabel132[ID],A987)</f>
        <v>96</v>
      </c>
      <c r="X987" t="str">
        <f t="shared" si="63"/>
        <v/>
      </c>
      <c r="Y987">
        <f t="shared" si="60"/>
        <v>0</v>
      </c>
      <c r="Z987">
        <f t="shared" si="61"/>
        <v>0</v>
      </c>
    </row>
    <row r="988" spans="1:26" x14ac:dyDescent="0.25">
      <c r="A988">
        <v>996</v>
      </c>
      <c r="B988" t="s">
        <v>490</v>
      </c>
      <c r="C988">
        <v>23500</v>
      </c>
      <c r="D988">
        <v>104</v>
      </c>
      <c r="E988">
        <v>8681</v>
      </c>
      <c r="F988">
        <v>5150</v>
      </c>
      <c r="G988">
        <v>2790</v>
      </c>
      <c r="H988">
        <v>6440</v>
      </c>
      <c r="I988">
        <v>2746</v>
      </c>
      <c r="J988">
        <v>3526</v>
      </c>
      <c r="K988">
        <v>7265</v>
      </c>
      <c r="L988">
        <v>3752</v>
      </c>
      <c r="M988">
        <v>6484</v>
      </c>
      <c r="N988">
        <v>644</v>
      </c>
      <c r="O988">
        <v>6250</v>
      </c>
      <c r="P988">
        <v>4819</v>
      </c>
      <c r="Q988">
        <v>528</v>
      </c>
      <c r="R988">
        <v>7713</v>
      </c>
      <c r="S988">
        <v>6472</v>
      </c>
      <c r="T988">
        <v>1631</v>
      </c>
      <c r="U988">
        <v>2959</v>
      </c>
      <c r="V988">
        <f t="shared" si="62"/>
        <v>1</v>
      </c>
      <c r="W988" s="10">
        <f>SUMIFS(Tabel132[Cluster],Tabel132[ID],A988)</f>
        <v>30</v>
      </c>
      <c r="X988">
        <f t="shared" si="63"/>
        <v>0.28715702295810724</v>
      </c>
      <c r="Y988">
        <f t="shared" si="60"/>
        <v>5203.7777777777774</v>
      </c>
      <c r="Z988">
        <f t="shared" si="61"/>
        <v>3877</v>
      </c>
    </row>
    <row r="989" spans="1:26" x14ac:dyDescent="0.25">
      <c r="A989">
        <v>997</v>
      </c>
      <c r="B989" t="s">
        <v>491</v>
      </c>
      <c r="C989">
        <v>0</v>
      </c>
      <c r="E989">
        <v>7</v>
      </c>
      <c r="F989">
        <v>1</v>
      </c>
      <c r="G989">
        <v>1</v>
      </c>
      <c r="H989">
        <v>3</v>
      </c>
      <c r="I989">
        <v>8</v>
      </c>
      <c r="J989">
        <v>2</v>
      </c>
      <c r="K989">
        <v>0</v>
      </c>
      <c r="L989">
        <v>1</v>
      </c>
      <c r="M989">
        <v>3</v>
      </c>
      <c r="N989">
        <v>0</v>
      </c>
      <c r="O989">
        <v>3</v>
      </c>
      <c r="P989">
        <v>7</v>
      </c>
      <c r="Q989">
        <v>0</v>
      </c>
      <c r="R989">
        <v>3</v>
      </c>
      <c r="S989">
        <v>1</v>
      </c>
      <c r="T989">
        <v>4</v>
      </c>
      <c r="U989">
        <v>5</v>
      </c>
      <c r="V989">
        <f t="shared" si="62"/>
        <v>1</v>
      </c>
      <c r="W989" s="10">
        <f>SUMIFS(Tabel132[Cluster],Tabel132[ID],A989)</f>
        <v>0</v>
      </c>
      <c r="X989">
        <f t="shared" si="63"/>
        <v>0.99155335148483492</v>
      </c>
      <c r="Y989">
        <f t="shared" si="60"/>
        <v>2.8888888888888888</v>
      </c>
      <c r="Z989">
        <f t="shared" si="61"/>
        <v>2.875</v>
      </c>
    </row>
    <row r="990" spans="1:26" x14ac:dyDescent="0.25">
      <c r="A990">
        <v>998</v>
      </c>
      <c r="B990" t="s">
        <v>492</v>
      </c>
      <c r="C990">
        <v>48500</v>
      </c>
      <c r="D990">
        <v>493</v>
      </c>
      <c r="E990">
        <v>2945</v>
      </c>
      <c r="F990">
        <v>1341</v>
      </c>
      <c r="G990">
        <v>916</v>
      </c>
      <c r="H990">
        <v>704</v>
      </c>
      <c r="I990">
        <v>2051</v>
      </c>
      <c r="J990">
        <v>3563</v>
      </c>
      <c r="K990">
        <v>1888</v>
      </c>
      <c r="L990">
        <v>7055</v>
      </c>
      <c r="M990">
        <v>3242</v>
      </c>
      <c r="N990">
        <v>508</v>
      </c>
      <c r="O990">
        <v>2155</v>
      </c>
      <c r="P990">
        <v>3047</v>
      </c>
      <c r="Q990">
        <v>381</v>
      </c>
      <c r="R990">
        <v>3603</v>
      </c>
      <c r="S990">
        <v>2370</v>
      </c>
      <c r="T990">
        <v>1018</v>
      </c>
      <c r="U990">
        <v>2635</v>
      </c>
      <c r="V990">
        <f t="shared" si="62"/>
        <v>1</v>
      </c>
      <c r="W990" s="10">
        <f>SUMIFS(Tabel132[Cluster],Tabel132[ID],A990)</f>
        <v>64</v>
      </c>
      <c r="X990">
        <f t="shared" si="63"/>
        <v>0.41309014222738116</v>
      </c>
      <c r="Y990">
        <f t="shared" si="60"/>
        <v>2633.8888888888887</v>
      </c>
      <c r="Z990">
        <f t="shared" si="61"/>
        <v>1964.625</v>
      </c>
    </row>
    <row r="991" spans="1:26" x14ac:dyDescent="0.25">
      <c r="A991">
        <v>999</v>
      </c>
      <c r="B991" t="s">
        <v>1101</v>
      </c>
      <c r="C991">
        <v>41600</v>
      </c>
      <c r="D991">
        <v>918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f t="shared" si="62"/>
        <v>0</v>
      </c>
      <c r="W991" s="10">
        <f>SUMIFS(Tabel132[Cluster],Tabel132[ID],A991)</f>
        <v>54</v>
      </c>
      <c r="X991" t="str">
        <f t="shared" si="63"/>
        <v/>
      </c>
      <c r="Y991">
        <f t="shared" si="60"/>
        <v>0</v>
      </c>
      <c r="Z991">
        <f t="shared" si="61"/>
        <v>0</v>
      </c>
    </row>
    <row r="992" spans="1:26" x14ac:dyDescent="0.25">
      <c r="A992">
        <v>1000</v>
      </c>
      <c r="B992" t="s">
        <v>1102</v>
      </c>
      <c r="C992">
        <v>108500</v>
      </c>
      <c r="D992">
        <v>1009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f t="shared" si="62"/>
        <v>0</v>
      </c>
      <c r="W992" s="10">
        <f>SUMIFS(Tabel132[Cluster],Tabel132[ID],A992)</f>
        <v>0</v>
      </c>
      <c r="X992" t="str">
        <f t="shared" si="63"/>
        <v/>
      </c>
      <c r="Y992">
        <f t="shared" si="60"/>
        <v>0</v>
      </c>
      <c r="Z992">
        <f t="shared" si="61"/>
        <v>0</v>
      </c>
    </row>
    <row r="993" spans="1:26" x14ac:dyDescent="0.25">
      <c r="A993">
        <v>1001</v>
      </c>
      <c r="B993" t="s">
        <v>1103</v>
      </c>
      <c r="C993">
        <v>56800</v>
      </c>
      <c r="D993">
        <v>928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f t="shared" si="62"/>
        <v>0</v>
      </c>
      <c r="W993" s="10">
        <f>SUMIFS(Tabel132[Cluster],Tabel132[ID],A993)</f>
        <v>0</v>
      </c>
      <c r="X993" t="str">
        <f t="shared" si="63"/>
        <v/>
      </c>
      <c r="Y993">
        <f t="shared" si="60"/>
        <v>0</v>
      </c>
      <c r="Z993">
        <f t="shared" si="61"/>
        <v>0</v>
      </c>
    </row>
    <row r="994" spans="1:26" x14ac:dyDescent="0.25">
      <c r="A994">
        <v>1002</v>
      </c>
      <c r="B994" t="s">
        <v>1104</v>
      </c>
      <c r="C994">
        <v>11300</v>
      </c>
      <c r="D994">
        <v>247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f t="shared" si="62"/>
        <v>0</v>
      </c>
      <c r="W994" s="10">
        <f>SUMIFS(Tabel132[Cluster],Tabel132[ID],A994)</f>
        <v>15</v>
      </c>
      <c r="X994" t="str">
        <f t="shared" si="63"/>
        <v/>
      </c>
      <c r="Y994">
        <f t="shared" si="60"/>
        <v>0</v>
      </c>
      <c r="Z994">
        <f t="shared" si="61"/>
        <v>0</v>
      </c>
    </row>
    <row r="995" spans="1:26" x14ac:dyDescent="0.25">
      <c r="A995">
        <v>1003</v>
      </c>
      <c r="B995" t="s">
        <v>1105</v>
      </c>
      <c r="C995">
        <v>107400</v>
      </c>
      <c r="D995">
        <v>784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f t="shared" si="62"/>
        <v>0</v>
      </c>
      <c r="W995" s="10">
        <f>SUMIFS(Tabel132[Cluster],Tabel132[ID],A995)</f>
        <v>0</v>
      </c>
      <c r="X995" t="str">
        <f t="shared" si="63"/>
        <v/>
      </c>
      <c r="Y995">
        <f t="shared" si="60"/>
        <v>0</v>
      </c>
      <c r="Z995">
        <f t="shared" si="61"/>
        <v>0</v>
      </c>
    </row>
    <row r="996" spans="1:26" x14ac:dyDescent="0.25">
      <c r="A996">
        <v>1004</v>
      </c>
      <c r="B996" t="s">
        <v>493</v>
      </c>
      <c r="C996">
        <v>76100</v>
      </c>
      <c r="D996">
        <v>467</v>
      </c>
      <c r="E996">
        <v>164</v>
      </c>
      <c r="F996">
        <v>5</v>
      </c>
      <c r="G996">
        <v>117</v>
      </c>
      <c r="H996">
        <v>5</v>
      </c>
      <c r="I996">
        <v>108</v>
      </c>
      <c r="J996">
        <v>184</v>
      </c>
      <c r="K996">
        <v>81</v>
      </c>
      <c r="L996">
        <v>20</v>
      </c>
      <c r="M996">
        <v>50</v>
      </c>
      <c r="N996">
        <v>4</v>
      </c>
      <c r="O996">
        <v>38</v>
      </c>
      <c r="P996">
        <v>9</v>
      </c>
      <c r="Q996">
        <v>0</v>
      </c>
      <c r="R996">
        <v>0</v>
      </c>
      <c r="S996">
        <v>0</v>
      </c>
      <c r="T996">
        <v>103</v>
      </c>
      <c r="U996">
        <v>398</v>
      </c>
      <c r="V996">
        <f t="shared" si="62"/>
        <v>1</v>
      </c>
      <c r="W996" s="10">
        <f>SUMIFS(Tabel132[Cluster],Tabel132[ID],A996)</f>
        <v>84</v>
      </c>
      <c r="X996">
        <f t="shared" si="63"/>
        <v>0.81053905948684213</v>
      </c>
      <c r="Y996">
        <f t="shared" si="60"/>
        <v>81.555555555555557</v>
      </c>
      <c r="Z996">
        <f t="shared" si="61"/>
        <v>69</v>
      </c>
    </row>
    <row r="997" spans="1:26" x14ac:dyDescent="0.25">
      <c r="A997">
        <v>1005</v>
      </c>
      <c r="B997" t="s">
        <v>494</v>
      </c>
      <c r="C997">
        <v>11900</v>
      </c>
      <c r="D997">
        <v>1002</v>
      </c>
      <c r="E997">
        <v>1141</v>
      </c>
      <c r="F997">
        <v>47</v>
      </c>
      <c r="G997">
        <v>266</v>
      </c>
      <c r="H997">
        <v>118</v>
      </c>
      <c r="I997">
        <v>8</v>
      </c>
      <c r="J997">
        <v>223</v>
      </c>
      <c r="K997">
        <v>304</v>
      </c>
      <c r="L997">
        <v>767</v>
      </c>
      <c r="M997">
        <v>182</v>
      </c>
      <c r="N997">
        <v>307</v>
      </c>
      <c r="O997">
        <v>257</v>
      </c>
      <c r="P997">
        <v>147</v>
      </c>
      <c r="Q997">
        <v>109</v>
      </c>
      <c r="R997">
        <v>331</v>
      </c>
      <c r="S997">
        <v>16</v>
      </c>
      <c r="T997">
        <v>453</v>
      </c>
      <c r="U997">
        <v>175</v>
      </c>
      <c r="V997">
        <f t="shared" si="62"/>
        <v>1</v>
      </c>
      <c r="W997" s="10">
        <f>SUMIFS(Tabel132[Cluster],Tabel132[ID],A997)</f>
        <v>15</v>
      </c>
      <c r="X997">
        <f t="shared" si="63"/>
        <v>0.42468433177311304</v>
      </c>
      <c r="Y997">
        <f t="shared" si="60"/>
        <v>339.55555555555554</v>
      </c>
      <c r="Z997">
        <f t="shared" si="61"/>
        <v>224.375</v>
      </c>
    </row>
    <row r="998" spans="1:26" x14ac:dyDescent="0.25">
      <c r="A998">
        <v>1006</v>
      </c>
      <c r="B998" t="s">
        <v>495</v>
      </c>
      <c r="C998">
        <v>7100</v>
      </c>
      <c r="D998">
        <v>361</v>
      </c>
      <c r="E998">
        <v>272</v>
      </c>
      <c r="F998">
        <v>52</v>
      </c>
      <c r="G998">
        <v>70</v>
      </c>
      <c r="H998">
        <v>434</v>
      </c>
      <c r="I998">
        <v>334</v>
      </c>
      <c r="J998">
        <v>232</v>
      </c>
      <c r="K998">
        <v>181</v>
      </c>
      <c r="L998">
        <v>5</v>
      </c>
      <c r="M998">
        <v>312</v>
      </c>
      <c r="N998">
        <v>177</v>
      </c>
      <c r="O998">
        <v>392</v>
      </c>
      <c r="P998">
        <v>1673</v>
      </c>
      <c r="Q998">
        <v>211</v>
      </c>
      <c r="R998">
        <v>544</v>
      </c>
      <c r="S998">
        <v>771</v>
      </c>
      <c r="T998">
        <v>399</v>
      </c>
      <c r="U998">
        <v>198</v>
      </c>
      <c r="V998">
        <f t="shared" si="62"/>
        <v>1</v>
      </c>
      <c r="W998" s="10">
        <f>SUMIFS(Tabel132[Cluster],Tabel132[ID],A998)</f>
        <v>10</v>
      </c>
      <c r="X998">
        <f t="shared" si="63"/>
        <v>7.1711549857999407E-2</v>
      </c>
      <c r="Y998">
        <f t="shared" si="60"/>
        <v>210.22222222222223</v>
      </c>
      <c r="Z998">
        <f t="shared" si="61"/>
        <v>545.625</v>
      </c>
    </row>
    <row r="999" spans="1:26" x14ac:dyDescent="0.25">
      <c r="A999">
        <v>1007</v>
      </c>
      <c r="B999" t="s">
        <v>496</v>
      </c>
      <c r="C999">
        <v>59700</v>
      </c>
      <c r="D999">
        <v>1073</v>
      </c>
      <c r="E999">
        <v>57949</v>
      </c>
      <c r="F999">
        <v>2765</v>
      </c>
      <c r="G999">
        <v>9564</v>
      </c>
      <c r="H999">
        <v>15875</v>
      </c>
      <c r="I999">
        <v>16184</v>
      </c>
      <c r="J999">
        <v>12662</v>
      </c>
      <c r="K999">
        <v>19069</v>
      </c>
      <c r="L999">
        <v>8287</v>
      </c>
      <c r="M999">
        <v>13593</v>
      </c>
      <c r="N999">
        <v>8165</v>
      </c>
      <c r="O999">
        <v>19146</v>
      </c>
      <c r="P999">
        <v>19112</v>
      </c>
      <c r="Q999">
        <v>3437</v>
      </c>
      <c r="R999">
        <v>13918</v>
      </c>
      <c r="S999">
        <v>14983</v>
      </c>
      <c r="T999">
        <v>7919</v>
      </c>
      <c r="U999">
        <v>20104</v>
      </c>
      <c r="V999">
        <f t="shared" si="62"/>
        <v>1</v>
      </c>
      <c r="W999" s="10">
        <f>SUMIFS(Tabel132[Cluster],Tabel132[ID],A999)</f>
        <v>0</v>
      </c>
      <c r="X999">
        <f t="shared" si="63"/>
        <v>0.51985531606358371</v>
      </c>
      <c r="Y999">
        <f t="shared" si="60"/>
        <v>17327.555555555555</v>
      </c>
      <c r="Z999">
        <f t="shared" si="61"/>
        <v>13348</v>
      </c>
    </row>
    <row r="1000" spans="1:26" x14ac:dyDescent="0.25">
      <c r="A1000">
        <v>1008</v>
      </c>
      <c r="B1000" t="s">
        <v>1106</v>
      </c>
      <c r="C1000">
        <v>65000</v>
      </c>
      <c r="D1000">
        <v>864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f t="shared" si="62"/>
        <v>0</v>
      </c>
      <c r="W1000" s="10">
        <f>SUMIFS(Tabel132[Cluster],Tabel132[ID],A1000)</f>
        <v>77</v>
      </c>
      <c r="X1000" t="str">
        <f t="shared" si="63"/>
        <v/>
      </c>
      <c r="Y1000">
        <f t="shared" si="60"/>
        <v>0</v>
      </c>
      <c r="Z1000">
        <f t="shared" si="61"/>
        <v>0</v>
      </c>
    </row>
    <row r="1001" spans="1:26" x14ac:dyDescent="0.25">
      <c r="A1001">
        <v>1009</v>
      </c>
      <c r="B1001" t="s">
        <v>497</v>
      </c>
      <c r="C1001">
        <v>97200</v>
      </c>
      <c r="D1001">
        <v>997</v>
      </c>
      <c r="E1001">
        <v>24056</v>
      </c>
      <c r="F1001">
        <v>4505</v>
      </c>
      <c r="G1001">
        <v>3321</v>
      </c>
      <c r="H1001">
        <v>4344</v>
      </c>
      <c r="I1001">
        <v>3738</v>
      </c>
      <c r="J1001">
        <v>8132</v>
      </c>
      <c r="K1001">
        <v>7039</v>
      </c>
      <c r="L1001">
        <v>13129</v>
      </c>
      <c r="M1001">
        <v>9954</v>
      </c>
      <c r="N1001">
        <v>5074</v>
      </c>
      <c r="O1001">
        <v>8884</v>
      </c>
      <c r="P1001">
        <v>11656</v>
      </c>
      <c r="Q1001">
        <v>3243</v>
      </c>
      <c r="R1001">
        <v>6631</v>
      </c>
      <c r="S1001">
        <v>5619</v>
      </c>
      <c r="T1001">
        <v>6562</v>
      </c>
      <c r="U1001">
        <v>8778</v>
      </c>
      <c r="V1001">
        <f t="shared" si="62"/>
        <v>1</v>
      </c>
      <c r="W1001" s="10">
        <f>SUMIFS(Tabel132[Cluster],Tabel132[ID],A1001)</f>
        <v>0</v>
      </c>
      <c r="X1001">
        <f t="shared" si="63"/>
        <v>0.52381684821392849</v>
      </c>
      <c r="Y1001">
        <f t="shared" si="60"/>
        <v>8690.8888888888887</v>
      </c>
      <c r="Z1001">
        <f t="shared" si="61"/>
        <v>7055.875</v>
      </c>
    </row>
    <row r="1002" spans="1:26" x14ac:dyDescent="0.25">
      <c r="A1002">
        <v>1010</v>
      </c>
      <c r="B1002" t="s">
        <v>498</v>
      </c>
      <c r="C1002">
        <v>10100</v>
      </c>
      <c r="D1002">
        <v>677</v>
      </c>
      <c r="E1002">
        <v>680</v>
      </c>
      <c r="F1002">
        <v>939</v>
      </c>
      <c r="G1002">
        <v>700</v>
      </c>
      <c r="H1002">
        <v>1026</v>
      </c>
      <c r="I1002">
        <v>1650</v>
      </c>
      <c r="J1002">
        <v>1983</v>
      </c>
      <c r="K1002">
        <v>733</v>
      </c>
      <c r="L1002">
        <v>800</v>
      </c>
      <c r="M1002">
        <v>1245</v>
      </c>
      <c r="N1002">
        <v>700</v>
      </c>
      <c r="O1002">
        <v>1747</v>
      </c>
      <c r="P1002">
        <v>917</v>
      </c>
      <c r="Q1002">
        <v>1233</v>
      </c>
      <c r="R1002">
        <v>1087</v>
      </c>
      <c r="S1002">
        <v>1065</v>
      </c>
      <c r="T1002">
        <v>515</v>
      </c>
      <c r="U1002">
        <v>661</v>
      </c>
      <c r="V1002">
        <f t="shared" si="62"/>
        <v>1</v>
      </c>
      <c r="W1002" s="10">
        <f>SUMIFS(Tabel132[Cluster],Tabel132[ID],A1002)</f>
        <v>13</v>
      </c>
      <c r="X1002">
        <f t="shared" si="63"/>
        <v>0.66078502986270271</v>
      </c>
      <c r="Y1002">
        <f t="shared" si="60"/>
        <v>1084</v>
      </c>
      <c r="Z1002">
        <f t="shared" si="61"/>
        <v>990.625</v>
      </c>
    </row>
    <row r="1003" spans="1:26" x14ac:dyDescent="0.25">
      <c r="A1003">
        <v>1011</v>
      </c>
      <c r="B1003" t="s">
        <v>1107</v>
      </c>
      <c r="C1003">
        <v>10600</v>
      </c>
      <c r="D1003">
        <v>247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f t="shared" si="62"/>
        <v>0</v>
      </c>
      <c r="W1003" s="10">
        <f>SUMIFS(Tabel132[Cluster],Tabel132[ID],A1003)</f>
        <v>14</v>
      </c>
      <c r="X1003" t="str">
        <f t="shared" si="63"/>
        <v/>
      </c>
      <c r="Y1003">
        <f t="shared" si="60"/>
        <v>0</v>
      </c>
      <c r="Z1003">
        <f t="shared" si="61"/>
        <v>0</v>
      </c>
    </row>
    <row r="1004" spans="1:26" x14ac:dyDescent="0.25">
      <c r="A1004">
        <v>1012</v>
      </c>
      <c r="B1004" t="s">
        <v>1108</v>
      </c>
      <c r="C1004">
        <v>107300</v>
      </c>
      <c r="D1004">
        <v>784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f t="shared" si="62"/>
        <v>0</v>
      </c>
      <c r="W1004" s="10">
        <f>SUMIFS(Tabel132[Cluster],Tabel132[ID],A1004)</f>
        <v>0</v>
      </c>
      <c r="X1004" t="str">
        <f t="shared" si="63"/>
        <v/>
      </c>
      <c r="Y1004">
        <f t="shared" si="60"/>
        <v>0</v>
      </c>
      <c r="Z1004">
        <f t="shared" si="61"/>
        <v>0</v>
      </c>
    </row>
    <row r="1005" spans="1:26" x14ac:dyDescent="0.25">
      <c r="A1005">
        <v>1014</v>
      </c>
      <c r="B1005" t="s">
        <v>1109</v>
      </c>
      <c r="C1005">
        <v>69000</v>
      </c>
      <c r="D1005">
        <v>856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f t="shared" si="62"/>
        <v>0</v>
      </c>
      <c r="W1005" s="10">
        <f>SUMIFS(Tabel132[Cluster],Tabel132[ID],A1005)</f>
        <v>82</v>
      </c>
      <c r="X1005" t="str">
        <f t="shared" si="63"/>
        <v/>
      </c>
      <c r="Y1005">
        <f t="shared" si="60"/>
        <v>0</v>
      </c>
      <c r="Z1005">
        <f t="shared" si="61"/>
        <v>0</v>
      </c>
    </row>
    <row r="1006" spans="1:26" x14ac:dyDescent="0.25">
      <c r="A1006">
        <v>1015</v>
      </c>
      <c r="B1006" t="s">
        <v>499</v>
      </c>
      <c r="C1006">
        <v>19200</v>
      </c>
      <c r="D1006">
        <v>39</v>
      </c>
      <c r="E1006">
        <v>4866</v>
      </c>
      <c r="F1006">
        <v>2538</v>
      </c>
      <c r="G1006">
        <v>2857</v>
      </c>
      <c r="H1006">
        <v>489</v>
      </c>
      <c r="I1006">
        <v>638</v>
      </c>
      <c r="J1006">
        <v>1444</v>
      </c>
      <c r="K1006">
        <v>2797</v>
      </c>
      <c r="L1006">
        <v>2</v>
      </c>
      <c r="M1006">
        <v>246</v>
      </c>
      <c r="N1006">
        <v>2304</v>
      </c>
      <c r="O1006">
        <v>2311</v>
      </c>
      <c r="P1006">
        <v>1288</v>
      </c>
      <c r="Q1006">
        <v>6</v>
      </c>
      <c r="R1006">
        <v>87</v>
      </c>
      <c r="S1006">
        <v>1894</v>
      </c>
      <c r="T1006">
        <v>1589</v>
      </c>
      <c r="U1006">
        <v>3573</v>
      </c>
      <c r="V1006">
        <f t="shared" si="62"/>
        <v>1</v>
      </c>
      <c r="W1006" s="10">
        <f>SUMIFS(Tabel132[Cluster],Tabel132[ID],A1006)</f>
        <v>23</v>
      </c>
      <c r="X1006">
        <f t="shared" si="63"/>
        <v>0.85147762821631046</v>
      </c>
      <c r="Y1006">
        <f t="shared" si="60"/>
        <v>1764.1111111111111</v>
      </c>
      <c r="Z1006">
        <f t="shared" si="61"/>
        <v>1631.5</v>
      </c>
    </row>
    <row r="1007" spans="1:26" x14ac:dyDescent="0.25">
      <c r="A1007">
        <v>1016</v>
      </c>
      <c r="B1007" t="s">
        <v>500</v>
      </c>
      <c r="C1007">
        <v>97700</v>
      </c>
      <c r="D1007">
        <v>840</v>
      </c>
      <c r="E1007">
        <v>5657</v>
      </c>
      <c r="F1007">
        <v>168</v>
      </c>
      <c r="G1007">
        <v>0</v>
      </c>
      <c r="H1007">
        <v>2</v>
      </c>
      <c r="I1007">
        <v>232</v>
      </c>
      <c r="J1007">
        <v>130</v>
      </c>
      <c r="K1007">
        <v>9</v>
      </c>
      <c r="L1007">
        <v>0</v>
      </c>
      <c r="M1007">
        <v>71</v>
      </c>
      <c r="N1007">
        <v>39</v>
      </c>
      <c r="O1007">
        <v>36</v>
      </c>
      <c r="P1007">
        <v>19</v>
      </c>
      <c r="Q1007">
        <v>210</v>
      </c>
      <c r="R1007">
        <v>18</v>
      </c>
      <c r="S1007">
        <v>614</v>
      </c>
      <c r="T1007">
        <v>15</v>
      </c>
      <c r="U1007">
        <v>24</v>
      </c>
      <c r="V1007">
        <f t="shared" si="62"/>
        <v>1</v>
      </c>
      <c r="W1007" s="10">
        <f>SUMIFS(Tabel132[Cluster],Tabel132[ID],A1007)</f>
        <v>0</v>
      </c>
      <c r="X1007">
        <f t="shared" si="63"/>
        <v>0.40069794590293117</v>
      </c>
      <c r="Y1007">
        <f t="shared" si="60"/>
        <v>696.55555555555554</v>
      </c>
      <c r="Z1007">
        <f t="shared" si="61"/>
        <v>121.875</v>
      </c>
    </row>
    <row r="1008" spans="1:26" x14ac:dyDescent="0.25">
      <c r="A1008">
        <v>1017</v>
      </c>
      <c r="B1008" t="s">
        <v>501</v>
      </c>
      <c r="C1008">
        <v>60100</v>
      </c>
      <c r="D1008">
        <v>1073</v>
      </c>
      <c r="E1008">
        <v>88647</v>
      </c>
      <c r="F1008">
        <v>22826</v>
      </c>
      <c r="G1008">
        <v>16074</v>
      </c>
      <c r="H1008">
        <v>26700</v>
      </c>
      <c r="I1008">
        <v>25824</v>
      </c>
      <c r="J1008">
        <v>22857</v>
      </c>
      <c r="K1008">
        <v>37472</v>
      </c>
      <c r="L1008">
        <v>10962</v>
      </c>
      <c r="M1008">
        <v>23056</v>
      </c>
      <c r="N1008">
        <v>10452</v>
      </c>
      <c r="O1008">
        <v>45734</v>
      </c>
      <c r="P1008">
        <v>31520</v>
      </c>
      <c r="Q1008">
        <v>943</v>
      </c>
      <c r="R1008">
        <v>33384</v>
      </c>
      <c r="S1008">
        <v>30446</v>
      </c>
      <c r="T1008">
        <v>16485</v>
      </c>
      <c r="U1008">
        <v>34211</v>
      </c>
      <c r="V1008">
        <f t="shared" si="62"/>
        <v>1</v>
      </c>
      <c r="W1008" s="10">
        <f>SUMIFS(Tabel132[Cluster],Tabel132[ID],A1008)</f>
        <v>0</v>
      </c>
      <c r="X1008">
        <f t="shared" si="63"/>
        <v>0.60011032337442172</v>
      </c>
      <c r="Y1008">
        <f t="shared" si="60"/>
        <v>30490.888888888891</v>
      </c>
      <c r="Z1008">
        <f t="shared" si="61"/>
        <v>25396.875</v>
      </c>
    </row>
    <row r="1009" spans="1:26" x14ac:dyDescent="0.25">
      <c r="A1009">
        <v>1018</v>
      </c>
      <c r="B1009" t="s">
        <v>1110</v>
      </c>
      <c r="C1009">
        <v>12700</v>
      </c>
      <c r="D1009">
        <v>247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f t="shared" si="62"/>
        <v>0</v>
      </c>
      <c r="W1009" s="10">
        <f>SUMIFS(Tabel132[Cluster],Tabel132[ID],A1009)</f>
        <v>16</v>
      </c>
      <c r="X1009" t="str">
        <f t="shared" si="63"/>
        <v/>
      </c>
      <c r="Y1009">
        <f t="shared" si="60"/>
        <v>0</v>
      </c>
      <c r="Z1009">
        <f t="shared" si="61"/>
        <v>0</v>
      </c>
    </row>
    <row r="1010" spans="1:26" x14ac:dyDescent="0.25">
      <c r="A1010">
        <v>1019</v>
      </c>
      <c r="B1010" t="s">
        <v>1111</v>
      </c>
      <c r="C1010">
        <v>107800</v>
      </c>
      <c r="D1010">
        <v>784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f t="shared" si="62"/>
        <v>0</v>
      </c>
      <c r="W1010" s="10">
        <f>SUMIFS(Tabel132[Cluster],Tabel132[ID],A1010)</f>
        <v>0</v>
      </c>
      <c r="X1010" t="str">
        <f t="shared" si="63"/>
        <v/>
      </c>
      <c r="Y1010">
        <f t="shared" si="60"/>
        <v>0</v>
      </c>
      <c r="Z1010">
        <f t="shared" si="61"/>
        <v>0</v>
      </c>
    </row>
    <row r="1011" spans="1:26" x14ac:dyDescent="0.25">
      <c r="A1011">
        <v>1020</v>
      </c>
      <c r="B1011" t="s">
        <v>502</v>
      </c>
      <c r="C1011">
        <v>65900</v>
      </c>
      <c r="D1011">
        <v>138</v>
      </c>
      <c r="E1011">
        <v>17690</v>
      </c>
      <c r="F1011">
        <v>4502</v>
      </c>
      <c r="G1011">
        <v>106</v>
      </c>
      <c r="H1011">
        <v>122</v>
      </c>
      <c r="I1011">
        <v>2156</v>
      </c>
      <c r="J1011">
        <v>7441</v>
      </c>
      <c r="K1011">
        <v>2608</v>
      </c>
      <c r="L1011">
        <v>8072</v>
      </c>
      <c r="M1011">
        <v>2634</v>
      </c>
      <c r="N1011">
        <v>160</v>
      </c>
      <c r="O1011">
        <v>7561</v>
      </c>
      <c r="P1011">
        <v>10353</v>
      </c>
      <c r="Q1011">
        <v>21</v>
      </c>
      <c r="R1011">
        <v>7710</v>
      </c>
      <c r="S1011">
        <v>637</v>
      </c>
      <c r="T1011">
        <v>1000</v>
      </c>
      <c r="U1011">
        <v>7071</v>
      </c>
      <c r="V1011">
        <f t="shared" si="62"/>
        <v>1</v>
      </c>
      <c r="W1011" s="10">
        <f>SUMIFS(Tabel132[Cluster],Tabel132[ID],A1011)</f>
        <v>78</v>
      </c>
      <c r="X1011">
        <f t="shared" si="63"/>
        <v>0.76875754529515961</v>
      </c>
      <c r="Y1011">
        <f t="shared" si="60"/>
        <v>5036.7777777777774</v>
      </c>
      <c r="Z1011">
        <f t="shared" si="61"/>
        <v>4314.125</v>
      </c>
    </row>
    <row r="1012" spans="1:26" x14ac:dyDescent="0.25">
      <c r="A1012">
        <v>1021</v>
      </c>
      <c r="B1012" t="s">
        <v>503</v>
      </c>
      <c r="C1012">
        <v>2500</v>
      </c>
      <c r="D1012">
        <v>993</v>
      </c>
      <c r="E1012">
        <v>21655</v>
      </c>
      <c r="F1012">
        <v>6560</v>
      </c>
      <c r="G1012">
        <v>218</v>
      </c>
      <c r="H1012">
        <v>2506</v>
      </c>
      <c r="I1012">
        <v>838</v>
      </c>
      <c r="J1012">
        <v>2386</v>
      </c>
      <c r="K1012">
        <v>5342</v>
      </c>
      <c r="L1012">
        <v>2529</v>
      </c>
      <c r="M1012">
        <v>6909</v>
      </c>
      <c r="N1012">
        <v>3034</v>
      </c>
      <c r="O1012">
        <v>2167</v>
      </c>
      <c r="P1012">
        <v>3831</v>
      </c>
      <c r="Q1012">
        <v>373</v>
      </c>
      <c r="R1012">
        <v>7419</v>
      </c>
      <c r="S1012">
        <v>2687</v>
      </c>
      <c r="T1012">
        <v>6532</v>
      </c>
      <c r="U1012">
        <v>10089</v>
      </c>
      <c r="V1012">
        <f t="shared" si="62"/>
        <v>1</v>
      </c>
      <c r="W1012" s="10">
        <f>SUMIFS(Tabel132[Cluster],Tabel132[ID],A1012)</f>
        <v>4</v>
      </c>
      <c r="X1012">
        <f t="shared" si="63"/>
        <v>0.72293997672091437</v>
      </c>
      <c r="Y1012">
        <f t="shared" si="60"/>
        <v>5438.1111111111113</v>
      </c>
      <c r="Z1012">
        <f t="shared" si="61"/>
        <v>4516.5</v>
      </c>
    </row>
    <row r="1013" spans="1:26" x14ac:dyDescent="0.25">
      <c r="A1013">
        <v>1022</v>
      </c>
      <c r="B1013" t="s">
        <v>504</v>
      </c>
      <c r="C1013">
        <v>51800</v>
      </c>
      <c r="D1013">
        <v>818</v>
      </c>
      <c r="E1013">
        <v>12750</v>
      </c>
      <c r="F1013">
        <v>5293</v>
      </c>
      <c r="G1013">
        <v>4468</v>
      </c>
      <c r="H1013">
        <v>13315</v>
      </c>
      <c r="I1013">
        <v>8365</v>
      </c>
      <c r="J1013">
        <v>14720</v>
      </c>
      <c r="K1013">
        <v>13347</v>
      </c>
      <c r="L1013">
        <v>25575</v>
      </c>
      <c r="M1013">
        <v>16927</v>
      </c>
      <c r="N1013">
        <v>3940</v>
      </c>
      <c r="O1013">
        <v>14553</v>
      </c>
      <c r="P1013">
        <v>17983</v>
      </c>
      <c r="Q1013">
        <v>2908</v>
      </c>
      <c r="R1013">
        <v>15284</v>
      </c>
      <c r="S1013">
        <v>13315</v>
      </c>
      <c r="T1013">
        <v>5352</v>
      </c>
      <c r="U1013">
        <v>19230</v>
      </c>
      <c r="V1013">
        <f t="shared" si="62"/>
        <v>1</v>
      </c>
      <c r="W1013" s="10">
        <f>SUMIFS(Tabel132[Cluster],Tabel132[ID],A1013)</f>
        <v>72</v>
      </c>
      <c r="X1013">
        <f t="shared" si="63"/>
        <v>0.71243243443635274</v>
      </c>
      <c r="Y1013">
        <f t="shared" si="60"/>
        <v>12751.111111111111</v>
      </c>
      <c r="Z1013">
        <f t="shared" si="61"/>
        <v>11570.625</v>
      </c>
    </row>
    <row r="1014" spans="1:26" x14ac:dyDescent="0.25">
      <c r="A1014">
        <v>1023</v>
      </c>
      <c r="B1014" t="s">
        <v>505</v>
      </c>
      <c r="C1014">
        <v>13100</v>
      </c>
      <c r="D1014">
        <v>1018</v>
      </c>
      <c r="E1014">
        <v>4418</v>
      </c>
      <c r="F1014">
        <v>1063</v>
      </c>
      <c r="G1014">
        <v>905</v>
      </c>
      <c r="H1014">
        <v>3013</v>
      </c>
      <c r="I1014">
        <v>2201</v>
      </c>
      <c r="J1014">
        <v>2361</v>
      </c>
      <c r="K1014">
        <v>2735</v>
      </c>
      <c r="L1014">
        <v>12295</v>
      </c>
      <c r="M1014">
        <v>4159</v>
      </c>
      <c r="N1014">
        <v>4578</v>
      </c>
      <c r="O1014">
        <v>5042</v>
      </c>
      <c r="P1014">
        <v>5540</v>
      </c>
      <c r="Q1014">
        <v>1710</v>
      </c>
      <c r="R1014">
        <v>3659</v>
      </c>
      <c r="S1014">
        <v>3090</v>
      </c>
      <c r="T1014">
        <v>2907</v>
      </c>
      <c r="U1014">
        <v>5396</v>
      </c>
      <c r="V1014">
        <f t="shared" si="62"/>
        <v>1</v>
      </c>
      <c r="W1014" s="10">
        <f>SUMIFS(Tabel132[Cluster],Tabel132[ID],A1014)</f>
        <v>16</v>
      </c>
      <c r="X1014">
        <f t="shared" si="63"/>
        <v>0.8170274174176293</v>
      </c>
      <c r="Y1014">
        <f t="shared" si="60"/>
        <v>3683.3333333333335</v>
      </c>
      <c r="Z1014">
        <f t="shared" si="61"/>
        <v>3990.25</v>
      </c>
    </row>
    <row r="1015" spans="1:26" x14ac:dyDescent="0.25">
      <c r="A1015">
        <v>1024</v>
      </c>
      <c r="B1015" t="s">
        <v>1112</v>
      </c>
      <c r="C1015">
        <v>117000</v>
      </c>
      <c r="D1015">
        <v>997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f t="shared" si="62"/>
        <v>0</v>
      </c>
      <c r="W1015" s="10">
        <f>SUMIFS(Tabel132[Cluster],Tabel132[ID],A1015)</f>
        <v>0</v>
      </c>
      <c r="X1015" t="str">
        <f t="shared" si="63"/>
        <v/>
      </c>
      <c r="Y1015">
        <f t="shared" si="60"/>
        <v>0</v>
      </c>
      <c r="Z1015">
        <f t="shared" si="61"/>
        <v>0</v>
      </c>
    </row>
    <row r="1016" spans="1:26" x14ac:dyDescent="0.25">
      <c r="A1016">
        <v>1025</v>
      </c>
      <c r="B1016" t="s">
        <v>506</v>
      </c>
      <c r="C1016">
        <v>61000</v>
      </c>
      <c r="D1016">
        <v>1073</v>
      </c>
      <c r="E1016">
        <v>25465</v>
      </c>
      <c r="F1016">
        <v>7485</v>
      </c>
      <c r="G1016">
        <v>4121</v>
      </c>
      <c r="H1016">
        <v>11312</v>
      </c>
      <c r="I1016">
        <v>8479</v>
      </c>
      <c r="J1016">
        <v>8522</v>
      </c>
      <c r="K1016">
        <v>8884</v>
      </c>
      <c r="L1016">
        <v>4402</v>
      </c>
      <c r="M1016">
        <v>10787</v>
      </c>
      <c r="N1016">
        <v>6185</v>
      </c>
      <c r="O1016">
        <v>21177</v>
      </c>
      <c r="P1016">
        <v>10808</v>
      </c>
      <c r="Q1016">
        <v>281</v>
      </c>
      <c r="R1016">
        <v>16701</v>
      </c>
      <c r="S1016">
        <v>8881</v>
      </c>
      <c r="T1016">
        <v>10815</v>
      </c>
      <c r="U1016">
        <v>5320</v>
      </c>
      <c r="V1016">
        <f t="shared" si="62"/>
        <v>1</v>
      </c>
      <c r="W1016" s="10">
        <f>SUMIFS(Tabel132[Cluster],Tabel132[ID],A1016)</f>
        <v>0</v>
      </c>
      <c r="X1016">
        <f t="shared" si="63"/>
        <v>0.97961770392817771</v>
      </c>
      <c r="Y1016">
        <f t="shared" si="60"/>
        <v>9939.6666666666661</v>
      </c>
      <c r="Z1016">
        <f t="shared" si="61"/>
        <v>10021</v>
      </c>
    </row>
    <row r="1017" spans="1:26" x14ac:dyDescent="0.25">
      <c r="A1017">
        <v>1026</v>
      </c>
      <c r="B1017" t="s">
        <v>507</v>
      </c>
      <c r="C1017">
        <v>6900</v>
      </c>
      <c r="D1017">
        <v>369</v>
      </c>
      <c r="E1017">
        <v>1039</v>
      </c>
      <c r="F1017">
        <v>0</v>
      </c>
      <c r="G1017">
        <v>22</v>
      </c>
      <c r="H1017">
        <v>61</v>
      </c>
      <c r="I1017">
        <v>9</v>
      </c>
      <c r="J1017">
        <v>833</v>
      </c>
      <c r="K1017">
        <v>254</v>
      </c>
      <c r="L1017">
        <v>1563</v>
      </c>
      <c r="M1017">
        <v>874</v>
      </c>
      <c r="N1017">
        <v>625</v>
      </c>
      <c r="O1017">
        <v>638</v>
      </c>
      <c r="P1017">
        <v>952</v>
      </c>
      <c r="Q1017">
        <v>547</v>
      </c>
      <c r="R1017">
        <v>1591</v>
      </c>
      <c r="S1017">
        <v>49</v>
      </c>
      <c r="T1017">
        <v>334</v>
      </c>
      <c r="U1017">
        <v>728</v>
      </c>
      <c r="V1017">
        <f t="shared" si="62"/>
        <v>1</v>
      </c>
      <c r="W1017" s="10">
        <f>SUMIFS(Tabel132[Cluster],Tabel132[ID],A1017)</f>
        <v>9</v>
      </c>
      <c r="X1017">
        <f t="shared" si="63"/>
        <v>0.52330805205162534</v>
      </c>
      <c r="Y1017">
        <f t="shared" si="60"/>
        <v>517.22222222222217</v>
      </c>
      <c r="Z1017">
        <f t="shared" si="61"/>
        <v>683</v>
      </c>
    </row>
    <row r="1018" spans="1:26" x14ac:dyDescent="0.25">
      <c r="A1018">
        <v>1027</v>
      </c>
      <c r="B1018" t="s">
        <v>1113</v>
      </c>
      <c r="C1018">
        <v>12000</v>
      </c>
      <c r="D1018">
        <v>247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f t="shared" si="62"/>
        <v>0</v>
      </c>
      <c r="W1018" s="10">
        <f>SUMIFS(Tabel132[Cluster],Tabel132[ID],A1018)</f>
        <v>15</v>
      </c>
      <c r="X1018" t="str">
        <f t="shared" si="63"/>
        <v/>
      </c>
      <c r="Y1018">
        <f t="shared" si="60"/>
        <v>0</v>
      </c>
      <c r="Z1018">
        <f t="shared" si="61"/>
        <v>0</v>
      </c>
    </row>
    <row r="1019" spans="1:26" x14ac:dyDescent="0.25">
      <c r="A1019">
        <v>1028</v>
      </c>
      <c r="B1019" t="s">
        <v>1114</v>
      </c>
      <c r="C1019">
        <v>107900</v>
      </c>
      <c r="D1019">
        <v>784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f t="shared" si="62"/>
        <v>0</v>
      </c>
      <c r="W1019" s="10">
        <f>SUMIFS(Tabel132[Cluster],Tabel132[ID],A1019)</f>
        <v>0</v>
      </c>
      <c r="X1019" t="str">
        <f t="shared" si="63"/>
        <v/>
      </c>
      <c r="Y1019">
        <f t="shared" si="60"/>
        <v>0</v>
      </c>
      <c r="Z1019">
        <f t="shared" si="61"/>
        <v>0</v>
      </c>
    </row>
    <row r="1020" spans="1:26" x14ac:dyDescent="0.25">
      <c r="A1020">
        <v>1029</v>
      </c>
      <c r="B1020" t="s">
        <v>508</v>
      </c>
      <c r="C1020">
        <v>66000</v>
      </c>
      <c r="D1020">
        <v>138</v>
      </c>
      <c r="E1020">
        <v>1769</v>
      </c>
      <c r="F1020">
        <v>205</v>
      </c>
      <c r="G1020">
        <v>11</v>
      </c>
      <c r="H1020">
        <v>0</v>
      </c>
      <c r="I1020">
        <v>69</v>
      </c>
      <c r="J1020">
        <v>684</v>
      </c>
      <c r="K1020">
        <v>741</v>
      </c>
      <c r="L1020">
        <v>921</v>
      </c>
      <c r="M1020">
        <v>779</v>
      </c>
      <c r="N1020">
        <v>112</v>
      </c>
      <c r="O1020">
        <v>774</v>
      </c>
      <c r="P1020">
        <v>1538</v>
      </c>
      <c r="Q1020">
        <v>12</v>
      </c>
      <c r="R1020">
        <v>1334</v>
      </c>
      <c r="S1020">
        <v>1005</v>
      </c>
      <c r="T1020">
        <v>15</v>
      </c>
      <c r="U1020">
        <v>1050</v>
      </c>
      <c r="V1020">
        <f t="shared" si="62"/>
        <v>1</v>
      </c>
      <c r="W1020" s="10">
        <f>SUMIFS(Tabel132[Cluster],Tabel132[ID],A1020)</f>
        <v>78</v>
      </c>
      <c r="X1020">
        <f t="shared" si="63"/>
        <v>0.59954954757858214</v>
      </c>
      <c r="Y1020">
        <f t="shared" si="60"/>
        <v>575.44444444444446</v>
      </c>
      <c r="Z1020">
        <f t="shared" si="61"/>
        <v>730</v>
      </c>
    </row>
    <row r="1021" spans="1:26" x14ac:dyDescent="0.25">
      <c r="A1021">
        <v>1030</v>
      </c>
      <c r="B1021" t="s">
        <v>509</v>
      </c>
      <c r="C1021">
        <v>5000</v>
      </c>
      <c r="D1021">
        <v>337</v>
      </c>
      <c r="E1021">
        <v>173</v>
      </c>
      <c r="F1021">
        <v>21</v>
      </c>
      <c r="G1021">
        <v>63</v>
      </c>
      <c r="H1021">
        <v>570</v>
      </c>
      <c r="I1021">
        <v>1178</v>
      </c>
      <c r="J1021">
        <v>210</v>
      </c>
      <c r="K1021">
        <v>1387</v>
      </c>
      <c r="L1021">
        <v>239</v>
      </c>
      <c r="M1021">
        <v>660</v>
      </c>
      <c r="N1021">
        <v>439</v>
      </c>
      <c r="O1021">
        <v>1001</v>
      </c>
      <c r="P1021">
        <v>837</v>
      </c>
      <c r="Q1021">
        <v>497</v>
      </c>
      <c r="R1021">
        <v>1053</v>
      </c>
      <c r="S1021">
        <v>1594</v>
      </c>
      <c r="T1021">
        <v>1615</v>
      </c>
      <c r="U1021">
        <v>586</v>
      </c>
      <c r="V1021">
        <f t="shared" si="62"/>
        <v>1</v>
      </c>
      <c r="W1021" s="10">
        <f>SUMIFS(Tabel132[Cluster],Tabel132[ID],A1021)</f>
        <v>7</v>
      </c>
      <c r="X1021">
        <f t="shared" si="63"/>
        <v>7.0678422266475319E-2</v>
      </c>
      <c r="Y1021">
        <f t="shared" si="60"/>
        <v>500.11111111111109</v>
      </c>
      <c r="Z1021">
        <f t="shared" si="61"/>
        <v>952.75</v>
      </c>
    </row>
    <row r="1022" spans="1:26" x14ac:dyDescent="0.25">
      <c r="A1022">
        <v>1031</v>
      </c>
      <c r="B1022" t="s">
        <v>510</v>
      </c>
      <c r="C1022">
        <v>51900</v>
      </c>
      <c r="D1022">
        <v>818</v>
      </c>
      <c r="E1022">
        <v>2106</v>
      </c>
      <c r="F1022">
        <v>574</v>
      </c>
      <c r="G1022">
        <v>285</v>
      </c>
      <c r="H1022">
        <v>2338</v>
      </c>
      <c r="I1022">
        <v>1520</v>
      </c>
      <c r="J1022">
        <v>3905</v>
      </c>
      <c r="K1022">
        <v>3171</v>
      </c>
      <c r="L1022">
        <v>6205</v>
      </c>
      <c r="M1022">
        <v>4488</v>
      </c>
      <c r="N1022">
        <v>492</v>
      </c>
      <c r="O1022">
        <v>3417</v>
      </c>
      <c r="P1022">
        <v>5913</v>
      </c>
      <c r="Q1022">
        <v>177</v>
      </c>
      <c r="R1022">
        <v>3610</v>
      </c>
      <c r="S1022">
        <v>1954</v>
      </c>
      <c r="T1022">
        <v>682</v>
      </c>
      <c r="U1022">
        <v>2822</v>
      </c>
      <c r="V1022">
        <f t="shared" si="62"/>
        <v>1</v>
      </c>
      <c r="W1022" s="10">
        <f>SUMIFS(Tabel132[Cluster],Tabel132[ID],A1022)</f>
        <v>72</v>
      </c>
      <c r="X1022">
        <f t="shared" si="63"/>
        <v>0.7155409068532268</v>
      </c>
      <c r="Y1022">
        <f t="shared" si="60"/>
        <v>2732.4444444444443</v>
      </c>
      <c r="Z1022">
        <f t="shared" si="61"/>
        <v>2383.375</v>
      </c>
    </row>
    <row r="1023" spans="1:26" x14ac:dyDescent="0.25">
      <c r="A1023">
        <v>1032</v>
      </c>
      <c r="B1023" t="s">
        <v>1115</v>
      </c>
      <c r="C1023">
        <v>117100</v>
      </c>
      <c r="D1023">
        <v>1024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f t="shared" si="62"/>
        <v>0</v>
      </c>
      <c r="W1023" s="10">
        <f>SUMIFS(Tabel132[Cluster],Tabel132[ID],A1023)</f>
        <v>0</v>
      </c>
      <c r="X1023" t="str">
        <f t="shared" si="63"/>
        <v/>
      </c>
      <c r="Y1023">
        <f t="shared" si="60"/>
        <v>0</v>
      </c>
      <c r="Z1023">
        <f t="shared" si="61"/>
        <v>0</v>
      </c>
    </row>
    <row r="1024" spans="1:26" x14ac:dyDescent="0.25">
      <c r="A1024">
        <v>1033</v>
      </c>
      <c r="B1024" t="s">
        <v>511</v>
      </c>
      <c r="C1024">
        <v>61400</v>
      </c>
      <c r="D1024">
        <v>1073</v>
      </c>
      <c r="E1024">
        <v>10639</v>
      </c>
      <c r="F1024">
        <v>3115</v>
      </c>
      <c r="G1024">
        <v>1364</v>
      </c>
      <c r="H1024">
        <v>3098</v>
      </c>
      <c r="I1024">
        <v>6654</v>
      </c>
      <c r="J1024">
        <v>4756</v>
      </c>
      <c r="K1024">
        <v>4342</v>
      </c>
      <c r="L1024">
        <v>3161</v>
      </c>
      <c r="M1024">
        <v>2572</v>
      </c>
      <c r="N1024">
        <v>1949</v>
      </c>
      <c r="O1024">
        <v>7905</v>
      </c>
      <c r="P1024">
        <v>8384</v>
      </c>
      <c r="Q1024">
        <v>103</v>
      </c>
      <c r="R1024">
        <v>6460</v>
      </c>
      <c r="S1024">
        <v>3855</v>
      </c>
      <c r="T1024">
        <v>4220</v>
      </c>
      <c r="U1024">
        <v>1645</v>
      </c>
      <c r="V1024">
        <f t="shared" si="62"/>
        <v>1</v>
      </c>
      <c r="W1024" s="10">
        <f>SUMIFS(Tabel132[Cluster],Tabel132[ID],A1024)</f>
        <v>0</v>
      </c>
      <c r="X1024">
        <f t="shared" si="63"/>
        <v>0.94656458266486843</v>
      </c>
      <c r="Y1024">
        <f t="shared" ref="Y1024:Y1087" si="64">AVERAGE(E1024:M1024)</f>
        <v>4411.2222222222226</v>
      </c>
      <c r="Z1024">
        <f t="shared" ref="Z1024:Z1087" si="65">AVERAGE(N1024:U1024)</f>
        <v>4315.125</v>
      </c>
    </row>
    <row r="1025" spans="1:26" x14ac:dyDescent="0.25">
      <c r="A1025">
        <v>1034</v>
      </c>
      <c r="B1025" t="s">
        <v>1116</v>
      </c>
      <c r="C1025">
        <v>32100</v>
      </c>
      <c r="D1025">
        <v>589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f t="shared" si="62"/>
        <v>0</v>
      </c>
      <c r="W1025" s="10">
        <f>SUMIFS(Tabel132[Cluster],Tabel132[ID],A1025)</f>
        <v>42</v>
      </c>
      <c r="X1025" t="str">
        <f t="shared" si="63"/>
        <v/>
      </c>
      <c r="Y1025">
        <f t="shared" si="64"/>
        <v>0</v>
      </c>
      <c r="Z1025">
        <f t="shared" si="65"/>
        <v>0</v>
      </c>
    </row>
    <row r="1026" spans="1:26" x14ac:dyDescent="0.25">
      <c r="A1026">
        <v>1035</v>
      </c>
      <c r="B1026" t="s">
        <v>512</v>
      </c>
      <c r="C1026">
        <v>8000</v>
      </c>
      <c r="D1026">
        <v>378</v>
      </c>
      <c r="E1026">
        <v>4161</v>
      </c>
      <c r="F1026">
        <v>3311</v>
      </c>
      <c r="G1026">
        <v>3171</v>
      </c>
      <c r="H1026">
        <v>3747</v>
      </c>
      <c r="I1026">
        <v>1974</v>
      </c>
      <c r="J1026">
        <v>3885</v>
      </c>
      <c r="K1026">
        <v>3033</v>
      </c>
      <c r="L1026">
        <v>9449</v>
      </c>
      <c r="M1026">
        <v>3509</v>
      </c>
      <c r="N1026">
        <v>4003</v>
      </c>
      <c r="O1026">
        <v>4364</v>
      </c>
      <c r="P1026">
        <v>3806</v>
      </c>
      <c r="Q1026">
        <v>2877</v>
      </c>
      <c r="R1026">
        <v>4433</v>
      </c>
      <c r="S1026">
        <v>6103</v>
      </c>
      <c r="T1026">
        <v>2836</v>
      </c>
      <c r="U1026">
        <v>4727</v>
      </c>
      <c r="V1026">
        <f t="shared" si="62"/>
        <v>1</v>
      </c>
      <c r="W1026" s="10">
        <f>SUMIFS(Tabel132[Cluster],Tabel132[ID],A1026)</f>
        <v>11</v>
      </c>
      <c r="X1026">
        <f t="shared" si="63"/>
        <v>0.89009393220785249</v>
      </c>
      <c r="Y1026">
        <f t="shared" si="64"/>
        <v>4026.6666666666665</v>
      </c>
      <c r="Z1026">
        <f t="shared" si="65"/>
        <v>4143.625</v>
      </c>
    </row>
    <row r="1027" spans="1:26" x14ac:dyDescent="0.25">
      <c r="A1027">
        <v>1036</v>
      </c>
      <c r="B1027" t="s">
        <v>1117</v>
      </c>
      <c r="C1027">
        <v>107200</v>
      </c>
      <c r="D1027">
        <v>784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f t="shared" si="62"/>
        <v>0</v>
      </c>
      <c r="W1027" s="10">
        <f>SUMIFS(Tabel132[Cluster],Tabel132[ID],A1027)</f>
        <v>0</v>
      </c>
      <c r="X1027" t="str">
        <f t="shared" si="63"/>
        <v/>
      </c>
      <c r="Y1027">
        <f t="shared" si="64"/>
        <v>0</v>
      </c>
      <c r="Z1027">
        <f t="shared" si="65"/>
        <v>0</v>
      </c>
    </row>
    <row r="1028" spans="1:26" x14ac:dyDescent="0.25">
      <c r="A1028">
        <v>1037</v>
      </c>
      <c r="B1028" t="s">
        <v>513</v>
      </c>
      <c r="C1028">
        <v>44700</v>
      </c>
      <c r="D1028">
        <v>822</v>
      </c>
      <c r="E1028">
        <v>4362</v>
      </c>
      <c r="F1028">
        <v>965</v>
      </c>
      <c r="G1028">
        <v>8018</v>
      </c>
      <c r="H1028">
        <v>7055</v>
      </c>
      <c r="I1028">
        <v>1825</v>
      </c>
      <c r="J1028">
        <v>1742</v>
      </c>
      <c r="K1028">
        <v>10879</v>
      </c>
      <c r="L1028">
        <v>2096</v>
      </c>
      <c r="M1028">
        <v>4801</v>
      </c>
      <c r="N1028">
        <v>2445</v>
      </c>
      <c r="O1028">
        <v>10960</v>
      </c>
      <c r="P1028">
        <v>13733</v>
      </c>
      <c r="Q1028">
        <v>6476</v>
      </c>
      <c r="R1028">
        <v>16164</v>
      </c>
      <c r="S1028">
        <v>12955</v>
      </c>
      <c r="T1028">
        <v>5274</v>
      </c>
      <c r="U1028">
        <v>8104</v>
      </c>
      <c r="V1028">
        <f t="shared" ref="V1028:V1091" si="66">IF(AND(Y1028=0,Z1028=0),0,1)</f>
        <v>1</v>
      </c>
      <c r="W1028" s="10">
        <f>SUMIFS(Tabel132[Cluster],Tabel132[ID],A1028)</f>
        <v>58</v>
      </c>
      <c r="X1028">
        <f t="shared" ref="X1028:X1091" si="67">IFERROR(_xlfn.T.TEST(E1028:M1028,N1028:U1028,2,2),"")</f>
        <v>2.603416123425438E-2</v>
      </c>
      <c r="Y1028">
        <f t="shared" si="64"/>
        <v>4638.1111111111113</v>
      </c>
      <c r="Z1028">
        <f t="shared" si="65"/>
        <v>9513.875</v>
      </c>
    </row>
    <row r="1029" spans="1:26" x14ac:dyDescent="0.25">
      <c r="A1029">
        <v>1038</v>
      </c>
      <c r="B1029" t="s">
        <v>514</v>
      </c>
      <c r="C1029">
        <v>4700</v>
      </c>
      <c r="D1029">
        <v>329</v>
      </c>
      <c r="E1029">
        <v>4158</v>
      </c>
      <c r="F1029">
        <v>259</v>
      </c>
      <c r="G1029">
        <v>93</v>
      </c>
      <c r="H1029">
        <v>168</v>
      </c>
      <c r="I1029">
        <v>168</v>
      </c>
      <c r="J1029">
        <v>8610</v>
      </c>
      <c r="K1029">
        <v>7208</v>
      </c>
      <c r="L1029">
        <v>4117</v>
      </c>
      <c r="M1029">
        <v>5809</v>
      </c>
      <c r="N1029">
        <v>9697</v>
      </c>
      <c r="O1029">
        <v>1904</v>
      </c>
      <c r="P1029">
        <v>6728</v>
      </c>
      <c r="Q1029">
        <v>5932</v>
      </c>
      <c r="R1029">
        <v>1195</v>
      </c>
      <c r="S1029">
        <v>261</v>
      </c>
      <c r="T1029">
        <v>10332</v>
      </c>
      <c r="U1029">
        <v>1952</v>
      </c>
      <c r="V1029">
        <f t="shared" si="66"/>
        <v>1</v>
      </c>
      <c r="W1029" s="10">
        <f>SUMIFS(Tabel132[Cluster],Tabel132[ID],A1029)</f>
        <v>6</v>
      </c>
      <c r="X1029">
        <f t="shared" si="67"/>
        <v>0.45800827011241108</v>
      </c>
      <c r="Y1029">
        <f t="shared" si="64"/>
        <v>3398.8888888888887</v>
      </c>
      <c r="Z1029">
        <f t="shared" si="65"/>
        <v>4750.125</v>
      </c>
    </row>
    <row r="1030" spans="1:26" x14ac:dyDescent="0.25">
      <c r="A1030">
        <v>1039</v>
      </c>
      <c r="B1030" t="s">
        <v>515</v>
      </c>
      <c r="C1030">
        <v>90400</v>
      </c>
      <c r="D1030">
        <v>720</v>
      </c>
      <c r="E1030">
        <v>0</v>
      </c>
      <c r="F1030">
        <v>20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55</v>
      </c>
      <c r="O1030">
        <v>0</v>
      </c>
      <c r="P1030">
        <v>0</v>
      </c>
      <c r="Q1030">
        <v>0</v>
      </c>
      <c r="R1030">
        <v>8</v>
      </c>
      <c r="S1030">
        <v>0</v>
      </c>
      <c r="T1030">
        <v>23</v>
      </c>
      <c r="U1030">
        <v>35</v>
      </c>
      <c r="V1030">
        <f t="shared" si="66"/>
        <v>1</v>
      </c>
      <c r="W1030" s="10">
        <f>SUMIFS(Tabel132[Cluster],Tabel132[ID],A1030)</f>
        <v>96</v>
      </c>
      <c r="X1030">
        <f t="shared" si="67"/>
        <v>9.6705870970594673E-2</v>
      </c>
      <c r="Y1030">
        <f t="shared" si="64"/>
        <v>2.2222222222222223</v>
      </c>
      <c r="Z1030">
        <f t="shared" si="65"/>
        <v>15.125</v>
      </c>
    </row>
    <row r="1031" spans="1:26" x14ac:dyDescent="0.25">
      <c r="A1031">
        <v>1040</v>
      </c>
      <c r="B1031" t="s">
        <v>1118</v>
      </c>
      <c r="C1031">
        <v>117600</v>
      </c>
      <c r="D1031">
        <v>1024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f t="shared" si="66"/>
        <v>0</v>
      </c>
      <c r="W1031" s="10">
        <f>SUMIFS(Tabel132[Cluster],Tabel132[ID],A1031)</f>
        <v>0</v>
      </c>
      <c r="X1031" t="str">
        <f t="shared" si="67"/>
        <v/>
      </c>
      <c r="Y1031">
        <f t="shared" si="64"/>
        <v>0</v>
      </c>
      <c r="Z1031">
        <f t="shared" si="65"/>
        <v>0</v>
      </c>
    </row>
    <row r="1032" spans="1:26" x14ac:dyDescent="0.25">
      <c r="A1032">
        <v>1041</v>
      </c>
      <c r="B1032" t="s">
        <v>516</v>
      </c>
      <c r="C1032">
        <v>61800</v>
      </c>
      <c r="D1032">
        <v>1073</v>
      </c>
      <c r="E1032">
        <v>19513</v>
      </c>
      <c r="F1032">
        <v>5596</v>
      </c>
      <c r="G1032">
        <v>3194</v>
      </c>
      <c r="H1032">
        <v>9646</v>
      </c>
      <c r="I1032">
        <v>4157</v>
      </c>
      <c r="J1032">
        <v>4332</v>
      </c>
      <c r="K1032">
        <v>5278</v>
      </c>
      <c r="L1032">
        <v>7109</v>
      </c>
      <c r="M1032">
        <v>11334</v>
      </c>
      <c r="N1032">
        <v>2329</v>
      </c>
      <c r="O1032">
        <v>11092</v>
      </c>
      <c r="P1032">
        <v>1937</v>
      </c>
      <c r="Q1032">
        <v>802</v>
      </c>
      <c r="R1032">
        <v>12028</v>
      </c>
      <c r="S1032">
        <v>5271</v>
      </c>
      <c r="T1032">
        <v>2898</v>
      </c>
      <c r="U1032">
        <v>4798</v>
      </c>
      <c r="V1032">
        <f t="shared" si="66"/>
        <v>1</v>
      </c>
      <c r="W1032" s="10">
        <f>SUMIFS(Tabel132[Cluster],Tabel132[ID],A1032)</f>
        <v>0</v>
      </c>
      <c r="X1032">
        <f t="shared" si="67"/>
        <v>0.2672612916193976</v>
      </c>
      <c r="Y1032">
        <f t="shared" si="64"/>
        <v>7795.4444444444443</v>
      </c>
      <c r="Z1032">
        <f t="shared" si="65"/>
        <v>5144.375</v>
      </c>
    </row>
    <row r="1033" spans="1:26" x14ac:dyDescent="0.25">
      <c r="A1033">
        <v>1042</v>
      </c>
      <c r="B1033" t="s">
        <v>1119</v>
      </c>
      <c r="C1033">
        <v>32200</v>
      </c>
      <c r="D1033">
        <v>589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f t="shared" si="66"/>
        <v>0</v>
      </c>
      <c r="W1033" s="10">
        <f>SUMIFS(Tabel132[Cluster],Tabel132[ID],A1033)</f>
        <v>42</v>
      </c>
      <c r="X1033" t="str">
        <f t="shared" si="67"/>
        <v/>
      </c>
      <c r="Y1033">
        <f t="shared" si="64"/>
        <v>0</v>
      </c>
      <c r="Z1033">
        <f t="shared" si="65"/>
        <v>0</v>
      </c>
    </row>
    <row r="1034" spans="1:26" x14ac:dyDescent="0.25">
      <c r="A1034">
        <v>1043</v>
      </c>
      <c r="B1034" t="s">
        <v>1120</v>
      </c>
      <c r="C1034">
        <v>109600</v>
      </c>
      <c r="D1034">
        <v>877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f t="shared" si="66"/>
        <v>0</v>
      </c>
      <c r="W1034" s="10">
        <f>SUMIFS(Tabel132[Cluster],Tabel132[ID],A1034)</f>
        <v>0</v>
      </c>
      <c r="X1034" t="str">
        <f t="shared" si="67"/>
        <v/>
      </c>
      <c r="Y1034">
        <f t="shared" si="64"/>
        <v>0</v>
      </c>
      <c r="Z1034">
        <f t="shared" si="65"/>
        <v>0</v>
      </c>
    </row>
    <row r="1035" spans="1:26" x14ac:dyDescent="0.25">
      <c r="A1035">
        <v>1044</v>
      </c>
      <c r="B1035" t="s">
        <v>517</v>
      </c>
      <c r="C1035">
        <v>64900</v>
      </c>
      <c r="D1035">
        <v>864</v>
      </c>
      <c r="E1035">
        <v>768</v>
      </c>
      <c r="F1035">
        <v>41</v>
      </c>
      <c r="G1035">
        <v>7</v>
      </c>
      <c r="H1035">
        <v>2</v>
      </c>
      <c r="I1035">
        <v>5</v>
      </c>
      <c r="J1035">
        <v>17</v>
      </c>
      <c r="K1035">
        <v>64</v>
      </c>
      <c r="L1035">
        <v>373</v>
      </c>
      <c r="M1035">
        <v>91</v>
      </c>
      <c r="N1035">
        <v>10</v>
      </c>
      <c r="O1035">
        <v>72</v>
      </c>
      <c r="P1035">
        <v>69</v>
      </c>
      <c r="Q1035">
        <v>85</v>
      </c>
      <c r="R1035">
        <v>86</v>
      </c>
      <c r="S1035">
        <v>208</v>
      </c>
      <c r="T1035">
        <v>6</v>
      </c>
      <c r="U1035">
        <v>51</v>
      </c>
      <c r="V1035">
        <f t="shared" si="66"/>
        <v>1</v>
      </c>
      <c r="W1035" s="10">
        <f>SUMIFS(Tabel132[Cluster],Tabel132[ID],A1035)</f>
        <v>76</v>
      </c>
      <c r="X1035">
        <f t="shared" si="67"/>
        <v>0.41668148337486532</v>
      </c>
      <c r="Y1035">
        <f t="shared" si="64"/>
        <v>152</v>
      </c>
      <c r="Z1035">
        <f t="shared" si="65"/>
        <v>73.375</v>
      </c>
    </row>
    <row r="1036" spans="1:26" x14ac:dyDescent="0.25">
      <c r="A1036">
        <v>1045</v>
      </c>
      <c r="B1036" t="s">
        <v>518</v>
      </c>
      <c r="C1036">
        <v>29800</v>
      </c>
      <c r="D1036">
        <v>895</v>
      </c>
      <c r="E1036">
        <v>2048</v>
      </c>
      <c r="F1036">
        <v>470</v>
      </c>
      <c r="G1036">
        <v>51</v>
      </c>
      <c r="H1036">
        <v>215</v>
      </c>
      <c r="I1036">
        <v>330</v>
      </c>
      <c r="J1036">
        <v>218</v>
      </c>
      <c r="K1036">
        <v>204</v>
      </c>
      <c r="L1036">
        <v>583</v>
      </c>
      <c r="M1036">
        <v>650</v>
      </c>
      <c r="N1036">
        <v>379</v>
      </c>
      <c r="O1036">
        <v>389</v>
      </c>
      <c r="P1036">
        <v>570</v>
      </c>
      <c r="Q1036">
        <v>204</v>
      </c>
      <c r="R1036">
        <v>328</v>
      </c>
      <c r="S1036">
        <v>408</v>
      </c>
      <c r="T1036">
        <v>511</v>
      </c>
      <c r="U1036">
        <v>362</v>
      </c>
      <c r="V1036">
        <f t="shared" si="66"/>
        <v>1</v>
      </c>
      <c r="W1036" s="10">
        <f>SUMIFS(Tabel132[Cluster],Tabel132[ID],A1036)</f>
        <v>38</v>
      </c>
      <c r="X1036">
        <f t="shared" si="67"/>
        <v>0.53971471124896986</v>
      </c>
      <c r="Y1036">
        <f t="shared" si="64"/>
        <v>529.88888888888891</v>
      </c>
      <c r="Z1036">
        <f t="shared" si="65"/>
        <v>393.875</v>
      </c>
    </row>
    <row r="1037" spans="1:26" x14ac:dyDescent="0.25">
      <c r="A1037">
        <v>1046</v>
      </c>
      <c r="B1037" t="s">
        <v>519</v>
      </c>
      <c r="C1037">
        <v>15300</v>
      </c>
      <c r="D1037">
        <v>394</v>
      </c>
      <c r="E1037">
        <v>222</v>
      </c>
      <c r="F1037">
        <v>0</v>
      </c>
      <c r="G1037">
        <v>8</v>
      </c>
      <c r="H1037">
        <v>45</v>
      </c>
      <c r="I1037">
        <v>39</v>
      </c>
      <c r="J1037">
        <v>915</v>
      </c>
      <c r="K1037">
        <v>1195</v>
      </c>
      <c r="L1037">
        <v>193</v>
      </c>
      <c r="M1037">
        <v>115</v>
      </c>
      <c r="N1037">
        <v>933</v>
      </c>
      <c r="O1037">
        <v>1134</v>
      </c>
      <c r="P1037">
        <v>2129</v>
      </c>
      <c r="Q1037">
        <v>4</v>
      </c>
      <c r="R1037">
        <v>894</v>
      </c>
      <c r="S1037">
        <v>23</v>
      </c>
      <c r="T1037">
        <v>699</v>
      </c>
      <c r="U1037">
        <v>15</v>
      </c>
      <c r="V1037">
        <f t="shared" si="66"/>
        <v>1</v>
      </c>
      <c r="W1037" s="10">
        <f>SUMIFS(Tabel132[Cluster],Tabel132[ID],A1037)</f>
        <v>18</v>
      </c>
      <c r="X1037">
        <f t="shared" si="67"/>
        <v>0.16032253221190398</v>
      </c>
      <c r="Y1037">
        <f t="shared" si="64"/>
        <v>303.55555555555554</v>
      </c>
      <c r="Z1037">
        <f t="shared" si="65"/>
        <v>728.875</v>
      </c>
    </row>
    <row r="1038" spans="1:26" x14ac:dyDescent="0.25">
      <c r="A1038">
        <v>1047</v>
      </c>
      <c r="B1038" t="s">
        <v>520</v>
      </c>
      <c r="C1038">
        <v>4500</v>
      </c>
      <c r="D1038">
        <v>329</v>
      </c>
      <c r="E1038">
        <v>5391</v>
      </c>
      <c r="F1038">
        <v>494</v>
      </c>
      <c r="G1038">
        <v>3253</v>
      </c>
      <c r="H1038">
        <v>5271</v>
      </c>
      <c r="I1038">
        <v>4557</v>
      </c>
      <c r="J1038">
        <v>2570</v>
      </c>
      <c r="K1038">
        <v>7242</v>
      </c>
      <c r="L1038">
        <v>3049</v>
      </c>
      <c r="M1038">
        <v>3682</v>
      </c>
      <c r="N1038">
        <v>1370</v>
      </c>
      <c r="O1038">
        <v>6055</v>
      </c>
      <c r="P1038">
        <v>8016</v>
      </c>
      <c r="Q1038">
        <v>2857</v>
      </c>
      <c r="R1038">
        <v>3079</v>
      </c>
      <c r="S1038">
        <v>6636</v>
      </c>
      <c r="T1038">
        <v>6282</v>
      </c>
      <c r="U1038">
        <v>10521</v>
      </c>
      <c r="V1038">
        <f t="shared" si="66"/>
        <v>1</v>
      </c>
      <c r="W1038" s="10">
        <f>SUMIFS(Tabel132[Cluster],Tabel132[ID],A1038)</f>
        <v>6</v>
      </c>
      <c r="X1038">
        <f t="shared" si="67"/>
        <v>0.19293686792134365</v>
      </c>
      <c r="Y1038">
        <f t="shared" si="64"/>
        <v>3945.4444444444443</v>
      </c>
      <c r="Z1038">
        <f t="shared" si="65"/>
        <v>5602</v>
      </c>
    </row>
    <row r="1039" spans="1:26" x14ac:dyDescent="0.25">
      <c r="A1039">
        <v>1048</v>
      </c>
      <c r="B1039" t="s">
        <v>521</v>
      </c>
      <c r="C1039">
        <v>93300</v>
      </c>
      <c r="D1039">
        <v>370</v>
      </c>
      <c r="E1039">
        <v>6796</v>
      </c>
      <c r="F1039">
        <v>1832</v>
      </c>
      <c r="G1039">
        <v>5413</v>
      </c>
      <c r="H1039">
        <v>359</v>
      </c>
      <c r="I1039">
        <v>515</v>
      </c>
      <c r="J1039">
        <v>183</v>
      </c>
      <c r="K1039">
        <v>0</v>
      </c>
      <c r="L1039">
        <v>0</v>
      </c>
      <c r="M1039">
        <v>0</v>
      </c>
      <c r="N1039">
        <v>43</v>
      </c>
      <c r="O1039">
        <v>3141</v>
      </c>
      <c r="P1039">
        <v>0</v>
      </c>
      <c r="Q1039">
        <v>7532</v>
      </c>
      <c r="R1039">
        <v>1377</v>
      </c>
      <c r="S1039">
        <v>0</v>
      </c>
      <c r="T1039">
        <v>36</v>
      </c>
      <c r="U1039">
        <v>4340</v>
      </c>
      <c r="V1039">
        <f t="shared" si="66"/>
        <v>1</v>
      </c>
      <c r="W1039" s="10">
        <f>SUMIFS(Tabel132[Cluster],Tabel132[ID],A1039)</f>
        <v>96</v>
      </c>
      <c r="X1039">
        <f t="shared" si="67"/>
        <v>0.77344485653636275</v>
      </c>
      <c r="Y1039">
        <f t="shared" si="64"/>
        <v>1677.5555555555557</v>
      </c>
      <c r="Z1039">
        <f t="shared" si="65"/>
        <v>2058.625</v>
      </c>
    </row>
    <row r="1040" spans="1:26" x14ac:dyDescent="0.25">
      <c r="A1040">
        <v>1049</v>
      </c>
      <c r="B1040" t="s">
        <v>522</v>
      </c>
      <c r="C1040">
        <v>62200</v>
      </c>
      <c r="D1040">
        <v>1073</v>
      </c>
      <c r="E1040">
        <v>10619</v>
      </c>
      <c r="F1040">
        <v>2629</v>
      </c>
      <c r="G1040">
        <v>1874</v>
      </c>
      <c r="H1040">
        <v>1816</v>
      </c>
      <c r="I1040">
        <v>1992</v>
      </c>
      <c r="J1040">
        <v>1846</v>
      </c>
      <c r="K1040">
        <v>2370</v>
      </c>
      <c r="L1040">
        <v>2835</v>
      </c>
      <c r="M1040">
        <v>3848</v>
      </c>
      <c r="N1040">
        <v>675</v>
      </c>
      <c r="O1040">
        <v>2367</v>
      </c>
      <c r="P1040">
        <v>1039</v>
      </c>
      <c r="Q1040">
        <v>1306</v>
      </c>
      <c r="R1040">
        <v>4501</v>
      </c>
      <c r="S1040">
        <v>3203</v>
      </c>
      <c r="T1040">
        <v>296</v>
      </c>
      <c r="U1040">
        <v>1568</v>
      </c>
      <c r="V1040">
        <f t="shared" si="66"/>
        <v>1</v>
      </c>
      <c r="W1040" s="10">
        <f>SUMIFS(Tabel132[Cluster],Tabel132[ID],A1040)</f>
        <v>0</v>
      </c>
      <c r="X1040">
        <f t="shared" si="67"/>
        <v>0.21022852627588418</v>
      </c>
      <c r="Y1040">
        <f t="shared" si="64"/>
        <v>3314.3333333333335</v>
      </c>
      <c r="Z1040">
        <f t="shared" si="65"/>
        <v>1869.375</v>
      </c>
    </row>
    <row r="1041" spans="1:26" x14ac:dyDescent="0.25">
      <c r="A1041">
        <v>1050</v>
      </c>
      <c r="B1041" t="s">
        <v>1121</v>
      </c>
      <c r="C1041">
        <v>32300</v>
      </c>
      <c r="D1041">
        <v>589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f t="shared" si="66"/>
        <v>0</v>
      </c>
      <c r="W1041" s="10">
        <f>SUMIFS(Tabel132[Cluster],Tabel132[ID],A1041)</f>
        <v>42</v>
      </c>
      <c r="X1041" t="str">
        <f t="shared" si="67"/>
        <v/>
      </c>
      <c r="Y1041">
        <f t="shared" si="64"/>
        <v>0</v>
      </c>
      <c r="Z1041">
        <f t="shared" si="65"/>
        <v>0</v>
      </c>
    </row>
    <row r="1042" spans="1:26" x14ac:dyDescent="0.25">
      <c r="A1042">
        <v>1051</v>
      </c>
      <c r="B1042" t="s">
        <v>1122</v>
      </c>
      <c r="C1042">
        <v>109400</v>
      </c>
      <c r="D1042">
        <v>877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f t="shared" si="66"/>
        <v>0</v>
      </c>
      <c r="W1042" s="10">
        <f>SUMIFS(Tabel132[Cluster],Tabel132[ID],A1042)</f>
        <v>0</v>
      </c>
      <c r="X1042" t="str">
        <f t="shared" si="67"/>
        <v/>
      </c>
      <c r="Y1042">
        <f t="shared" si="64"/>
        <v>0</v>
      </c>
      <c r="Z1042">
        <f t="shared" si="65"/>
        <v>0</v>
      </c>
    </row>
    <row r="1043" spans="1:26" x14ac:dyDescent="0.25">
      <c r="A1043">
        <v>1052</v>
      </c>
      <c r="B1043" t="s">
        <v>523</v>
      </c>
      <c r="C1043">
        <v>83900</v>
      </c>
      <c r="D1043">
        <v>348</v>
      </c>
      <c r="E1043">
        <v>9848</v>
      </c>
      <c r="F1043">
        <v>1</v>
      </c>
      <c r="G1043">
        <v>2030</v>
      </c>
      <c r="H1043">
        <v>1455</v>
      </c>
      <c r="I1043">
        <v>6266</v>
      </c>
      <c r="J1043">
        <v>6164</v>
      </c>
      <c r="K1043">
        <v>4208</v>
      </c>
      <c r="L1043">
        <v>343</v>
      </c>
      <c r="M1043">
        <v>5555</v>
      </c>
      <c r="N1043">
        <v>1013</v>
      </c>
      <c r="O1043">
        <v>5666</v>
      </c>
      <c r="P1043">
        <v>5885</v>
      </c>
      <c r="Q1043">
        <v>261</v>
      </c>
      <c r="R1043">
        <v>6228</v>
      </c>
      <c r="S1043">
        <v>4234</v>
      </c>
      <c r="T1043">
        <v>757</v>
      </c>
      <c r="U1043">
        <v>7922</v>
      </c>
      <c r="V1043">
        <f t="shared" si="66"/>
        <v>1</v>
      </c>
      <c r="W1043" s="10">
        <f>SUMIFS(Tabel132[Cluster],Tabel132[ID],A1043)</f>
        <v>92</v>
      </c>
      <c r="X1043">
        <f t="shared" si="67"/>
        <v>0.99472939522321147</v>
      </c>
      <c r="Y1043">
        <f t="shared" si="64"/>
        <v>3985.5555555555557</v>
      </c>
      <c r="Z1043">
        <f t="shared" si="65"/>
        <v>3995.75</v>
      </c>
    </row>
    <row r="1044" spans="1:26" x14ac:dyDescent="0.25">
      <c r="A1044">
        <v>1053</v>
      </c>
      <c r="B1044" t="s">
        <v>1123</v>
      </c>
      <c r="C1044">
        <v>18500</v>
      </c>
      <c r="D1044">
        <v>31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f t="shared" si="66"/>
        <v>0</v>
      </c>
      <c r="W1044" s="10">
        <f>SUMIFS(Tabel132[Cluster],Tabel132[ID],A1044)</f>
        <v>0</v>
      </c>
      <c r="X1044" t="str">
        <f t="shared" si="67"/>
        <v/>
      </c>
      <c r="Y1044">
        <f t="shared" si="64"/>
        <v>0</v>
      </c>
      <c r="Z1044">
        <f t="shared" si="65"/>
        <v>0</v>
      </c>
    </row>
    <row r="1045" spans="1:26" x14ac:dyDescent="0.25">
      <c r="A1045">
        <v>1054</v>
      </c>
      <c r="B1045" t="s">
        <v>524</v>
      </c>
      <c r="C1045">
        <v>8900</v>
      </c>
      <c r="D1045">
        <v>44</v>
      </c>
      <c r="E1045">
        <v>5923</v>
      </c>
      <c r="F1045">
        <v>2010</v>
      </c>
      <c r="G1045">
        <v>287</v>
      </c>
      <c r="H1045">
        <v>432</v>
      </c>
      <c r="I1045">
        <v>422</v>
      </c>
      <c r="J1045">
        <v>527</v>
      </c>
      <c r="K1045">
        <v>1399</v>
      </c>
      <c r="L1045">
        <v>529</v>
      </c>
      <c r="M1045">
        <v>457</v>
      </c>
      <c r="N1045">
        <v>824</v>
      </c>
      <c r="O1045">
        <v>495</v>
      </c>
      <c r="P1045">
        <v>553</v>
      </c>
      <c r="Q1045">
        <v>54</v>
      </c>
      <c r="R1045">
        <v>900</v>
      </c>
      <c r="S1045">
        <v>422</v>
      </c>
      <c r="T1045">
        <v>612</v>
      </c>
      <c r="U1045">
        <v>2085</v>
      </c>
      <c r="V1045">
        <f t="shared" si="66"/>
        <v>1</v>
      </c>
      <c r="W1045" s="10">
        <f>SUMIFS(Tabel132[Cluster],Tabel132[ID],A1045)</f>
        <v>26</v>
      </c>
      <c r="X1045">
        <f t="shared" si="67"/>
        <v>0.39618614355571979</v>
      </c>
      <c r="Y1045">
        <f t="shared" si="64"/>
        <v>1331.7777777777778</v>
      </c>
      <c r="Z1045">
        <f t="shared" si="65"/>
        <v>743.125</v>
      </c>
    </row>
    <row r="1046" spans="1:26" x14ac:dyDescent="0.25">
      <c r="A1046">
        <v>1055</v>
      </c>
      <c r="B1046" t="s">
        <v>1124</v>
      </c>
      <c r="C1046">
        <v>117200</v>
      </c>
      <c r="D1046">
        <v>1032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f t="shared" si="66"/>
        <v>0</v>
      </c>
      <c r="W1046" s="10">
        <f>SUMIFS(Tabel132[Cluster],Tabel132[ID],A1046)</f>
        <v>0</v>
      </c>
      <c r="X1046" t="str">
        <f t="shared" si="67"/>
        <v/>
      </c>
      <c r="Y1046">
        <f t="shared" si="64"/>
        <v>0</v>
      </c>
      <c r="Z1046">
        <f t="shared" si="65"/>
        <v>0</v>
      </c>
    </row>
    <row r="1047" spans="1:26" x14ac:dyDescent="0.25">
      <c r="A1047">
        <v>1056</v>
      </c>
      <c r="B1047" t="s">
        <v>1125</v>
      </c>
      <c r="C1047">
        <v>60200</v>
      </c>
      <c r="D1047">
        <v>1017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f t="shared" si="66"/>
        <v>0</v>
      </c>
      <c r="W1047" s="10">
        <f>SUMIFS(Tabel132[Cluster],Tabel132[ID],A1047)</f>
        <v>0</v>
      </c>
      <c r="X1047" t="str">
        <f t="shared" si="67"/>
        <v/>
      </c>
      <c r="Y1047">
        <f t="shared" si="64"/>
        <v>0</v>
      </c>
      <c r="Z1047">
        <f t="shared" si="65"/>
        <v>0</v>
      </c>
    </row>
    <row r="1048" spans="1:26" x14ac:dyDescent="0.25">
      <c r="A1048">
        <v>1057</v>
      </c>
      <c r="B1048" t="s">
        <v>1126</v>
      </c>
      <c r="C1048">
        <v>9100</v>
      </c>
      <c r="D1048">
        <v>315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f t="shared" si="66"/>
        <v>0</v>
      </c>
      <c r="W1048" s="10">
        <f>SUMIFS(Tabel132[Cluster],Tabel132[ID],A1048)</f>
        <v>12</v>
      </c>
      <c r="X1048" t="str">
        <f t="shared" si="67"/>
        <v/>
      </c>
      <c r="Y1048">
        <f t="shared" si="64"/>
        <v>0</v>
      </c>
      <c r="Z1048">
        <f t="shared" si="65"/>
        <v>0</v>
      </c>
    </row>
    <row r="1049" spans="1:26" x14ac:dyDescent="0.25">
      <c r="A1049">
        <v>1058</v>
      </c>
      <c r="B1049" t="s">
        <v>525</v>
      </c>
      <c r="C1049">
        <v>10200</v>
      </c>
      <c r="D1049">
        <v>677</v>
      </c>
      <c r="E1049">
        <v>2602</v>
      </c>
      <c r="F1049">
        <v>864</v>
      </c>
      <c r="G1049">
        <v>852</v>
      </c>
      <c r="H1049">
        <v>1793</v>
      </c>
      <c r="I1049">
        <v>1601</v>
      </c>
      <c r="J1049">
        <v>3430</v>
      </c>
      <c r="K1049">
        <v>2477</v>
      </c>
      <c r="L1049">
        <v>8394</v>
      </c>
      <c r="M1049">
        <v>4494</v>
      </c>
      <c r="N1049">
        <v>5144</v>
      </c>
      <c r="O1049">
        <v>5203</v>
      </c>
      <c r="P1049">
        <v>3469</v>
      </c>
      <c r="Q1049">
        <v>2837</v>
      </c>
      <c r="R1049">
        <v>3443</v>
      </c>
      <c r="S1049">
        <v>4370</v>
      </c>
      <c r="T1049">
        <v>1839</v>
      </c>
      <c r="U1049">
        <v>4829</v>
      </c>
      <c r="V1049">
        <f t="shared" si="66"/>
        <v>1</v>
      </c>
      <c r="W1049" s="10">
        <f>SUMIFS(Tabel132[Cluster],Tabel132[ID],A1049)</f>
        <v>13</v>
      </c>
      <c r="X1049">
        <f t="shared" si="67"/>
        <v>0.32347824958910909</v>
      </c>
      <c r="Y1049">
        <f t="shared" si="64"/>
        <v>2945.2222222222222</v>
      </c>
      <c r="Z1049">
        <f t="shared" si="65"/>
        <v>3891.75</v>
      </c>
    </row>
    <row r="1050" spans="1:26" x14ac:dyDescent="0.25">
      <c r="A1050">
        <v>1059</v>
      </c>
      <c r="B1050" t="s">
        <v>1127</v>
      </c>
      <c r="C1050">
        <v>32400</v>
      </c>
      <c r="D1050">
        <v>589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f t="shared" si="66"/>
        <v>0</v>
      </c>
      <c r="W1050" s="10">
        <f>SUMIFS(Tabel132[Cluster],Tabel132[ID],A1050)</f>
        <v>42</v>
      </c>
      <c r="X1050" t="str">
        <f t="shared" si="67"/>
        <v/>
      </c>
      <c r="Y1050">
        <f t="shared" si="64"/>
        <v>0</v>
      </c>
      <c r="Z1050">
        <f t="shared" si="65"/>
        <v>0</v>
      </c>
    </row>
    <row r="1051" spans="1:26" x14ac:dyDescent="0.25">
      <c r="A1051">
        <v>1060</v>
      </c>
      <c r="B1051" t="s">
        <v>526</v>
      </c>
      <c r="C1051">
        <v>109500</v>
      </c>
      <c r="D1051">
        <v>877</v>
      </c>
      <c r="E1051">
        <v>0</v>
      </c>
      <c r="F1051">
        <v>0</v>
      </c>
      <c r="G1051">
        <v>19</v>
      </c>
      <c r="H1051">
        <v>0</v>
      </c>
      <c r="I1051">
        <v>34</v>
      </c>
      <c r="J1051">
        <v>10</v>
      </c>
      <c r="K1051">
        <v>83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7</v>
      </c>
      <c r="S1051">
        <v>0</v>
      </c>
      <c r="T1051">
        <v>4</v>
      </c>
      <c r="U1051">
        <v>121</v>
      </c>
      <c r="V1051">
        <f t="shared" si="66"/>
        <v>1</v>
      </c>
      <c r="W1051" s="10">
        <f>SUMIFS(Tabel132[Cluster],Tabel132[ID],A1051)</f>
        <v>0</v>
      </c>
      <c r="X1051">
        <f t="shared" si="67"/>
        <v>0.98728397615549701</v>
      </c>
      <c r="Y1051">
        <f t="shared" si="64"/>
        <v>16.222222222222221</v>
      </c>
      <c r="Z1051">
        <f t="shared" si="65"/>
        <v>16.5</v>
      </c>
    </row>
    <row r="1052" spans="1:26" x14ac:dyDescent="0.25">
      <c r="A1052">
        <v>1061</v>
      </c>
      <c r="B1052" t="s">
        <v>527</v>
      </c>
      <c r="C1052">
        <v>82500</v>
      </c>
      <c r="D1052">
        <v>1100</v>
      </c>
      <c r="E1052">
        <v>465</v>
      </c>
      <c r="F1052">
        <v>4</v>
      </c>
      <c r="G1052">
        <v>23</v>
      </c>
      <c r="H1052">
        <v>0</v>
      </c>
      <c r="I1052">
        <v>68</v>
      </c>
      <c r="J1052">
        <v>19</v>
      </c>
      <c r="K1052">
        <v>181</v>
      </c>
      <c r="L1052">
        <v>0</v>
      </c>
      <c r="M1052">
        <v>0</v>
      </c>
      <c r="N1052">
        <v>53</v>
      </c>
      <c r="O1052">
        <v>56</v>
      </c>
      <c r="P1052">
        <v>0</v>
      </c>
      <c r="Q1052">
        <v>0</v>
      </c>
      <c r="R1052">
        <v>1010</v>
      </c>
      <c r="S1052">
        <v>84</v>
      </c>
      <c r="T1052">
        <v>1</v>
      </c>
      <c r="U1052">
        <v>7</v>
      </c>
      <c r="V1052">
        <f t="shared" si="66"/>
        <v>1</v>
      </c>
      <c r="W1052" s="10">
        <f>SUMIFS(Tabel132[Cluster],Tabel132[ID],A1052)</f>
        <v>91</v>
      </c>
      <c r="X1052">
        <f t="shared" si="67"/>
        <v>0.60856708470879239</v>
      </c>
      <c r="Y1052">
        <f t="shared" si="64"/>
        <v>84.444444444444443</v>
      </c>
      <c r="Z1052">
        <f t="shared" si="65"/>
        <v>151.375</v>
      </c>
    </row>
    <row r="1053" spans="1:26" x14ac:dyDescent="0.25">
      <c r="A1053">
        <v>1062</v>
      </c>
      <c r="B1053" t="s">
        <v>528</v>
      </c>
      <c r="C1053">
        <v>4800</v>
      </c>
      <c r="D1053">
        <v>329</v>
      </c>
      <c r="E1053">
        <v>2121</v>
      </c>
      <c r="F1053">
        <v>38</v>
      </c>
      <c r="G1053">
        <v>18</v>
      </c>
      <c r="H1053">
        <v>261</v>
      </c>
      <c r="I1053">
        <v>117</v>
      </c>
      <c r="J1053">
        <v>1008</v>
      </c>
      <c r="K1053">
        <v>374</v>
      </c>
      <c r="L1053">
        <v>830</v>
      </c>
      <c r="M1053">
        <v>162</v>
      </c>
      <c r="N1053">
        <v>1915</v>
      </c>
      <c r="O1053">
        <v>151</v>
      </c>
      <c r="P1053">
        <v>194</v>
      </c>
      <c r="Q1053">
        <v>523</v>
      </c>
      <c r="R1053">
        <v>692</v>
      </c>
      <c r="S1053">
        <v>30</v>
      </c>
      <c r="T1053">
        <v>839</v>
      </c>
      <c r="U1053">
        <v>52</v>
      </c>
      <c r="V1053">
        <f t="shared" si="66"/>
        <v>1</v>
      </c>
      <c r="W1053" s="10">
        <f>SUMIFS(Tabel132[Cluster],Tabel132[ID],A1053)</f>
        <v>6</v>
      </c>
      <c r="X1053">
        <f t="shared" si="67"/>
        <v>0.99551135215323105</v>
      </c>
      <c r="Y1053">
        <f t="shared" si="64"/>
        <v>547.66666666666663</v>
      </c>
      <c r="Z1053">
        <f t="shared" si="65"/>
        <v>549.5</v>
      </c>
    </row>
    <row r="1054" spans="1:26" x14ac:dyDescent="0.25">
      <c r="A1054">
        <v>1063</v>
      </c>
      <c r="B1054" t="s">
        <v>1128</v>
      </c>
      <c r="C1054">
        <v>117300</v>
      </c>
      <c r="D1054">
        <v>1032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f t="shared" si="66"/>
        <v>0</v>
      </c>
      <c r="W1054" s="10">
        <f>SUMIFS(Tabel132[Cluster],Tabel132[ID],A1054)</f>
        <v>0</v>
      </c>
      <c r="X1054" t="str">
        <f t="shared" si="67"/>
        <v/>
      </c>
      <c r="Y1054">
        <f t="shared" si="64"/>
        <v>0</v>
      </c>
      <c r="Z1054">
        <f t="shared" si="65"/>
        <v>0</v>
      </c>
    </row>
    <row r="1055" spans="1:26" x14ac:dyDescent="0.25">
      <c r="A1055">
        <v>1064</v>
      </c>
      <c r="B1055" t="s">
        <v>1129</v>
      </c>
      <c r="C1055">
        <v>60600</v>
      </c>
      <c r="D1055">
        <v>1017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f t="shared" si="66"/>
        <v>0</v>
      </c>
      <c r="W1055" s="10">
        <f>SUMIFS(Tabel132[Cluster],Tabel132[ID],A1055)</f>
        <v>0</v>
      </c>
      <c r="X1055" t="str">
        <f t="shared" si="67"/>
        <v/>
      </c>
      <c r="Y1055">
        <f t="shared" si="64"/>
        <v>0</v>
      </c>
      <c r="Z1055">
        <f t="shared" si="65"/>
        <v>0</v>
      </c>
    </row>
    <row r="1056" spans="1:26" x14ac:dyDescent="0.25">
      <c r="A1056">
        <v>1065</v>
      </c>
      <c r="B1056" t="s">
        <v>1130</v>
      </c>
      <c r="C1056">
        <v>84600</v>
      </c>
      <c r="D1056">
        <v>343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f t="shared" si="66"/>
        <v>0</v>
      </c>
      <c r="W1056" s="10">
        <f>SUMIFS(Tabel132[Cluster],Tabel132[ID],A1056)</f>
        <v>0</v>
      </c>
      <c r="X1056" t="str">
        <f t="shared" si="67"/>
        <v/>
      </c>
      <c r="Y1056">
        <f t="shared" si="64"/>
        <v>0</v>
      </c>
      <c r="Z1056">
        <f t="shared" si="65"/>
        <v>0</v>
      </c>
    </row>
    <row r="1057" spans="1:26" x14ac:dyDescent="0.25">
      <c r="A1057">
        <v>1066</v>
      </c>
      <c r="B1057" t="s">
        <v>529</v>
      </c>
      <c r="C1057">
        <v>15000</v>
      </c>
      <c r="D1057">
        <v>394</v>
      </c>
      <c r="E1057">
        <v>168</v>
      </c>
      <c r="F1057">
        <v>18</v>
      </c>
      <c r="G1057">
        <v>860</v>
      </c>
      <c r="H1057">
        <v>1185</v>
      </c>
      <c r="I1057">
        <v>151</v>
      </c>
      <c r="J1057">
        <v>1062</v>
      </c>
      <c r="K1057">
        <v>2404</v>
      </c>
      <c r="L1057">
        <v>64</v>
      </c>
      <c r="M1057">
        <v>499</v>
      </c>
      <c r="N1057">
        <v>618</v>
      </c>
      <c r="O1057">
        <v>1382</v>
      </c>
      <c r="P1057">
        <v>1854</v>
      </c>
      <c r="Q1057">
        <v>268</v>
      </c>
      <c r="R1057">
        <v>1140</v>
      </c>
      <c r="S1057">
        <v>316</v>
      </c>
      <c r="T1057">
        <v>878</v>
      </c>
      <c r="U1057">
        <v>1226</v>
      </c>
      <c r="V1057">
        <f t="shared" si="66"/>
        <v>1</v>
      </c>
      <c r="W1057" s="10">
        <f>SUMIFS(Tabel132[Cluster],Tabel132[ID],A1057)</f>
        <v>18</v>
      </c>
      <c r="X1057">
        <f t="shared" si="67"/>
        <v>0.46310069032224987</v>
      </c>
      <c r="Y1057">
        <f t="shared" si="64"/>
        <v>712.33333333333337</v>
      </c>
      <c r="Z1057">
        <f t="shared" si="65"/>
        <v>960.25</v>
      </c>
    </row>
    <row r="1058" spans="1:26" x14ac:dyDescent="0.25">
      <c r="A1058">
        <v>1067</v>
      </c>
      <c r="B1058" t="s">
        <v>1131</v>
      </c>
      <c r="C1058">
        <v>32700</v>
      </c>
      <c r="D1058">
        <v>589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f t="shared" si="66"/>
        <v>0</v>
      </c>
      <c r="W1058" s="10">
        <f>SUMIFS(Tabel132[Cluster],Tabel132[ID],A1058)</f>
        <v>42</v>
      </c>
      <c r="X1058" t="str">
        <f t="shared" si="67"/>
        <v/>
      </c>
      <c r="Y1058">
        <f t="shared" si="64"/>
        <v>0</v>
      </c>
      <c r="Z1058">
        <f t="shared" si="65"/>
        <v>0</v>
      </c>
    </row>
    <row r="1059" spans="1:26" x14ac:dyDescent="0.25">
      <c r="A1059">
        <v>1068</v>
      </c>
      <c r="B1059" t="s">
        <v>1132</v>
      </c>
      <c r="C1059">
        <v>114800</v>
      </c>
      <c r="D1059">
        <v>824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f t="shared" si="66"/>
        <v>0</v>
      </c>
      <c r="W1059" s="10">
        <f>SUMIFS(Tabel132[Cluster],Tabel132[ID],A1059)</f>
        <v>0</v>
      </c>
      <c r="X1059" t="str">
        <f t="shared" si="67"/>
        <v/>
      </c>
      <c r="Y1059">
        <f t="shared" si="64"/>
        <v>0</v>
      </c>
      <c r="Z1059">
        <f t="shared" si="65"/>
        <v>0</v>
      </c>
    </row>
    <row r="1060" spans="1:26" x14ac:dyDescent="0.25">
      <c r="A1060">
        <v>1069</v>
      </c>
      <c r="B1060" t="s">
        <v>530</v>
      </c>
      <c r="C1060">
        <v>95600</v>
      </c>
      <c r="D1060">
        <v>370</v>
      </c>
      <c r="E1060">
        <v>299</v>
      </c>
      <c r="F1060">
        <v>584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258</v>
      </c>
      <c r="P1060">
        <v>0</v>
      </c>
      <c r="Q1060">
        <v>2</v>
      </c>
      <c r="R1060">
        <v>0</v>
      </c>
      <c r="S1060">
        <v>0</v>
      </c>
      <c r="T1060">
        <v>0</v>
      </c>
      <c r="U1060">
        <v>23</v>
      </c>
      <c r="V1060">
        <f t="shared" si="66"/>
        <v>1</v>
      </c>
      <c r="W1060" s="10">
        <f>SUMIFS(Tabel132[Cluster],Tabel132[ID],A1060)</f>
        <v>96</v>
      </c>
      <c r="X1060">
        <f t="shared" si="67"/>
        <v>0.44198873874395617</v>
      </c>
      <c r="Y1060">
        <f t="shared" si="64"/>
        <v>98.111111111111114</v>
      </c>
      <c r="Z1060">
        <f t="shared" si="65"/>
        <v>35.375</v>
      </c>
    </row>
    <row r="1061" spans="1:26" x14ac:dyDescent="0.25">
      <c r="A1061">
        <v>1070</v>
      </c>
      <c r="B1061" t="s">
        <v>1133</v>
      </c>
      <c r="C1061">
        <v>4600</v>
      </c>
      <c r="D1061">
        <v>329</v>
      </c>
      <c r="E1061">
        <v>15182</v>
      </c>
      <c r="F1061">
        <v>215</v>
      </c>
      <c r="G1061">
        <v>464</v>
      </c>
      <c r="H1061">
        <v>1316</v>
      </c>
      <c r="I1061">
        <v>904</v>
      </c>
      <c r="J1061">
        <v>12259</v>
      </c>
      <c r="K1061">
        <v>5372</v>
      </c>
      <c r="L1061">
        <v>6597</v>
      </c>
      <c r="M1061">
        <v>6973</v>
      </c>
      <c r="N1061">
        <v>5103</v>
      </c>
      <c r="O1061">
        <v>4599</v>
      </c>
      <c r="P1061">
        <v>9548</v>
      </c>
      <c r="Q1061">
        <v>1945</v>
      </c>
      <c r="R1061">
        <v>2069</v>
      </c>
      <c r="S1061">
        <v>2797</v>
      </c>
      <c r="T1061">
        <v>4532</v>
      </c>
      <c r="U1061">
        <v>4804</v>
      </c>
      <c r="V1061">
        <f t="shared" si="66"/>
        <v>1</v>
      </c>
      <c r="W1061" s="10">
        <f>SUMIFS(Tabel132[Cluster],Tabel132[ID],A1061)</f>
        <v>6</v>
      </c>
      <c r="X1061">
        <f t="shared" si="67"/>
        <v>0.62135231262824442</v>
      </c>
      <c r="Y1061">
        <f t="shared" si="64"/>
        <v>5475.7777777777774</v>
      </c>
      <c r="Z1061">
        <f t="shared" si="65"/>
        <v>4424.625</v>
      </c>
    </row>
    <row r="1062" spans="1:26" x14ac:dyDescent="0.25">
      <c r="A1062">
        <v>1071</v>
      </c>
      <c r="B1062" t="s">
        <v>1134</v>
      </c>
      <c r="C1062">
        <v>117400</v>
      </c>
      <c r="D1062">
        <v>1032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f t="shared" si="66"/>
        <v>0</v>
      </c>
      <c r="W1062" s="10">
        <f>SUMIFS(Tabel132[Cluster],Tabel132[ID],A1062)</f>
        <v>0</v>
      </c>
      <c r="X1062" t="str">
        <f t="shared" si="67"/>
        <v/>
      </c>
      <c r="Y1062">
        <f t="shared" si="64"/>
        <v>0</v>
      </c>
      <c r="Z1062">
        <f t="shared" si="65"/>
        <v>0</v>
      </c>
    </row>
    <row r="1063" spans="1:26" x14ac:dyDescent="0.25">
      <c r="A1063">
        <v>1072</v>
      </c>
      <c r="B1063" t="s">
        <v>1135</v>
      </c>
      <c r="C1063">
        <v>65200</v>
      </c>
      <c r="D1063">
        <v>475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f t="shared" si="66"/>
        <v>0</v>
      </c>
      <c r="W1063" s="10">
        <f>SUMIFS(Tabel132[Cluster],Tabel132[ID],A1063)</f>
        <v>77</v>
      </c>
      <c r="X1063" t="str">
        <f t="shared" si="67"/>
        <v/>
      </c>
      <c r="Y1063">
        <f t="shared" si="64"/>
        <v>0</v>
      </c>
      <c r="Z1063">
        <f t="shared" si="65"/>
        <v>0</v>
      </c>
    </row>
    <row r="1064" spans="1:26" x14ac:dyDescent="0.25">
      <c r="A1064">
        <v>1073</v>
      </c>
      <c r="B1064" t="s">
        <v>1136</v>
      </c>
      <c r="C1064">
        <v>59600</v>
      </c>
      <c r="D1064">
        <v>528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f t="shared" si="66"/>
        <v>0</v>
      </c>
      <c r="W1064" s="10">
        <f>SUMIFS(Tabel132[Cluster],Tabel132[ID],A1064)</f>
        <v>0</v>
      </c>
      <c r="X1064" t="str">
        <f t="shared" si="67"/>
        <v/>
      </c>
      <c r="Y1064">
        <f t="shared" si="64"/>
        <v>0</v>
      </c>
      <c r="Z1064">
        <f t="shared" si="65"/>
        <v>0</v>
      </c>
    </row>
    <row r="1065" spans="1:26" x14ac:dyDescent="0.25">
      <c r="A1065">
        <v>1074</v>
      </c>
      <c r="B1065" t="s">
        <v>531</v>
      </c>
      <c r="C1065">
        <v>14200</v>
      </c>
      <c r="D1065">
        <v>402</v>
      </c>
      <c r="E1065">
        <v>291</v>
      </c>
      <c r="F1065">
        <v>214</v>
      </c>
      <c r="G1065">
        <v>78</v>
      </c>
      <c r="H1065">
        <v>102</v>
      </c>
      <c r="I1065">
        <v>30</v>
      </c>
      <c r="J1065">
        <v>224</v>
      </c>
      <c r="K1065">
        <v>132</v>
      </c>
      <c r="L1065">
        <v>168</v>
      </c>
      <c r="M1065">
        <v>114</v>
      </c>
      <c r="N1065">
        <v>112</v>
      </c>
      <c r="O1065">
        <v>704</v>
      </c>
      <c r="P1065">
        <v>483</v>
      </c>
      <c r="Q1065">
        <v>479</v>
      </c>
      <c r="R1065">
        <v>336</v>
      </c>
      <c r="S1065">
        <v>876</v>
      </c>
      <c r="T1065">
        <v>1222</v>
      </c>
      <c r="U1065">
        <v>52</v>
      </c>
      <c r="V1065">
        <f t="shared" si="66"/>
        <v>1</v>
      </c>
      <c r="W1065" s="10">
        <f>SUMIFS(Tabel132[Cluster],Tabel132[ID],A1065)</f>
        <v>17</v>
      </c>
      <c r="X1065">
        <f t="shared" si="67"/>
        <v>1.1633078160237001E-2</v>
      </c>
      <c r="Y1065">
        <f t="shared" si="64"/>
        <v>150.33333333333334</v>
      </c>
      <c r="Z1065">
        <f t="shared" si="65"/>
        <v>533</v>
      </c>
    </row>
    <row r="1066" spans="1:26" x14ac:dyDescent="0.25">
      <c r="A1066">
        <v>1075</v>
      </c>
      <c r="B1066" t="s">
        <v>1137</v>
      </c>
      <c r="C1066">
        <v>32800</v>
      </c>
      <c r="D1066">
        <v>589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f t="shared" si="66"/>
        <v>0</v>
      </c>
      <c r="W1066" s="10">
        <f>SUMIFS(Tabel132[Cluster],Tabel132[ID],A1066)</f>
        <v>42</v>
      </c>
      <c r="X1066" t="str">
        <f t="shared" si="67"/>
        <v/>
      </c>
      <c r="Y1066">
        <f t="shared" si="64"/>
        <v>0</v>
      </c>
      <c r="Z1066">
        <f t="shared" si="65"/>
        <v>0</v>
      </c>
    </row>
    <row r="1067" spans="1:26" x14ac:dyDescent="0.25">
      <c r="A1067">
        <v>1076</v>
      </c>
      <c r="B1067" t="s">
        <v>1138</v>
      </c>
      <c r="C1067">
        <v>100500</v>
      </c>
      <c r="D1067">
        <v>933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f t="shared" si="66"/>
        <v>0</v>
      </c>
      <c r="W1067" s="10">
        <f>SUMIFS(Tabel132[Cluster],Tabel132[ID],A1067)</f>
        <v>0</v>
      </c>
      <c r="X1067" t="str">
        <f t="shared" si="67"/>
        <v/>
      </c>
      <c r="Y1067">
        <f t="shared" si="64"/>
        <v>0</v>
      </c>
      <c r="Z1067">
        <f t="shared" si="65"/>
        <v>0</v>
      </c>
    </row>
    <row r="1068" spans="1:26" x14ac:dyDescent="0.25">
      <c r="A1068">
        <v>1077</v>
      </c>
      <c r="B1068" t="s">
        <v>532</v>
      </c>
      <c r="C1068">
        <v>67800</v>
      </c>
      <c r="D1068">
        <v>444</v>
      </c>
      <c r="E1068">
        <v>15</v>
      </c>
      <c r="F1068">
        <v>0</v>
      </c>
      <c r="G1068">
        <v>5</v>
      </c>
      <c r="H1068">
        <v>0</v>
      </c>
      <c r="I1068">
        <v>13</v>
      </c>
      <c r="J1068">
        <v>37</v>
      </c>
      <c r="K1068">
        <v>8</v>
      </c>
      <c r="L1068">
        <v>7</v>
      </c>
      <c r="M1068">
        <v>0</v>
      </c>
      <c r="N1068">
        <v>0</v>
      </c>
      <c r="O1068">
        <v>87</v>
      </c>
      <c r="P1068">
        <v>2</v>
      </c>
      <c r="Q1068">
        <v>0</v>
      </c>
      <c r="R1068">
        <v>0</v>
      </c>
      <c r="S1068">
        <v>0</v>
      </c>
      <c r="T1068">
        <v>29</v>
      </c>
      <c r="U1068">
        <v>24</v>
      </c>
      <c r="V1068">
        <f t="shared" si="66"/>
        <v>1</v>
      </c>
      <c r="W1068" s="10">
        <f>SUMIFS(Tabel132[Cluster],Tabel132[ID],A1068)</f>
        <v>80</v>
      </c>
      <c r="X1068">
        <f t="shared" si="67"/>
        <v>0.4584655406144611</v>
      </c>
      <c r="Y1068">
        <f t="shared" si="64"/>
        <v>9.4444444444444446</v>
      </c>
      <c r="Z1068">
        <f t="shared" si="65"/>
        <v>17.75</v>
      </c>
    </row>
    <row r="1069" spans="1:26" x14ac:dyDescent="0.25">
      <c r="A1069">
        <v>1078</v>
      </c>
      <c r="B1069" t="s">
        <v>1139</v>
      </c>
      <c r="C1069">
        <v>117500</v>
      </c>
      <c r="D1069">
        <v>1032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f t="shared" si="66"/>
        <v>0</v>
      </c>
      <c r="W1069" s="10">
        <f>SUMIFS(Tabel132[Cluster],Tabel132[ID],A1069)</f>
        <v>0</v>
      </c>
      <c r="X1069" t="str">
        <f t="shared" si="67"/>
        <v/>
      </c>
      <c r="Y1069">
        <f t="shared" si="64"/>
        <v>0</v>
      </c>
      <c r="Z1069">
        <f t="shared" si="65"/>
        <v>0</v>
      </c>
    </row>
    <row r="1070" spans="1:26" x14ac:dyDescent="0.25">
      <c r="A1070">
        <v>1079</v>
      </c>
      <c r="B1070" t="s">
        <v>1140</v>
      </c>
      <c r="C1070">
        <v>65300</v>
      </c>
      <c r="D1070">
        <v>475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f t="shared" si="66"/>
        <v>0</v>
      </c>
      <c r="W1070" s="10">
        <f>SUMIFS(Tabel132[Cluster],Tabel132[ID],A1070)</f>
        <v>77</v>
      </c>
      <c r="X1070" t="str">
        <f t="shared" si="67"/>
        <v/>
      </c>
      <c r="Y1070">
        <f t="shared" si="64"/>
        <v>0</v>
      </c>
      <c r="Z1070">
        <f t="shared" si="65"/>
        <v>0</v>
      </c>
    </row>
    <row r="1071" spans="1:26" x14ac:dyDescent="0.25">
      <c r="A1071">
        <v>1080</v>
      </c>
      <c r="B1071" t="s">
        <v>1141</v>
      </c>
      <c r="C1071">
        <v>37500</v>
      </c>
      <c r="D1071">
        <v>1089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f t="shared" si="66"/>
        <v>0</v>
      </c>
      <c r="W1071" s="10">
        <f>SUMIFS(Tabel132[Cluster],Tabel132[ID],A1071)</f>
        <v>0</v>
      </c>
      <c r="X1071" t="str">
        <f t="shared" si="67"/>
        <v/>
      </c>
      <c r="Y1071">
        <f t="shared" si="64"/>
        <v>0</v>
      </c>
      <c r="Z1071">
        <f t="shared" si="65"/>
        <v>0</v>
      </c>
    </row>
    <row r="1072" spans="1:26" x14ac:dyDescent="0.25">
      <c r="A1072">
        <v>1081</v>
      </c>
      <c r="B1072" t="s">
        <v>533</v>
      </c>
      <c r="C1072">
        <v>9000</v>
      </c>
      <c r="D1072">
        <v>44</v>
      </c>
      <c r="E1072">
        <v>1428</v>
      </c>
      <c r="F1072">
        <v>294</v>
      </c>
      <c r="G1072">
        <v>13</v>
      </c>
      <c r="H1072">
        <v>12</v>
      </c>
      <c r="I1072">
        <v>53</v>
      </c>
      <c r="J1072">
        <v>216</v>
      </c>
      <c r="K1072">
        <v>66</v>
      </c>
      <c r="L1072">
        <v>344</v>
      </c>
      <c r="M1072">
        <v>126</v>
      </c>
      <c r="N1072">
        <v>128</v>
      </c>
      <c r="O1072">
        <v>120</v>
      </c>
      <c r="P1072">
        <v>9</v>
      </c>
      <c r="Q1072">
        <v>17</v>
      </c>
      <c r="R1072">
        <v>38</v>
      </c>
      <c r="S1072">
        <v>10</v>
      </c>
      <c r="T1072">
        <v>65</v>
      </c>
      <c r="U1072">
        <v>519</v>
      </c>
      <c r="V1072">
        <f t="shared" si="66"/>
        <v>1</v>
      </c>
      <c r="W1072" s="10">
        <f>SUMIFS(Tabel132[Cluster],Tabel132[ID],A1072)</f>
        <v>26</v>
      </c>
      <c r="X1072">
        <f t="shared" si="67"/>
        <v>0.32691314227407464</v>
      </c>
      <c r="Y1072">
        <f t="shared" si="64"/>
        <v>283.55555555555554</v>
      </c>
      <c r="Z1072">
        <f t="shared" si="65"/>
        <v>113.25</v>
      </c>
    </row>
    <row r="1073" spans="1:26" x14ac:dyDescent="0.25">
      <c r="A1073">
        <v>1082</v>
      </c>
      <c r="B1073" t="s">
        <v>1142</v>
      </c>
      <c r="C1073">
        <v>32900</v>
      </c>
      <c r="D1073">
        <v>589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f t="shared" si="66"/>
        <v>0</v>
      </c>
      <c r="W1073" s="10">
        <f>SUMIFS(Tabel132[Cluster],Tabel132[ID],A1073)</f>
        <v>42</v>
      </c>
      <c r="X1073" t="str">
        <f t="shared" si="67"/>
        <v/>
      </c>
      <c r="Y1073">
        <f t="shared" si="64"/>
        <v>0</v>
      </c>
      <c r="Z1073">
        <f t="shared" si="65"/>
        <v>0</v>
      </c>
    </row>
    <row r="1074" spans="1:26" x14ac:dyDescent="0.25">
      <c r="A1074">
        <v>1083</v>
      </c>
      <c r="B1074" t="s">
        <v>1143</v>
      </c>
      <c r="C1074">
        <v>115000</v>
      </c>
      <c r="D1074">
        <v>824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f t="shared" si="66"/>
        <v>0</v>
      </c>
      <c r="W1074" s="10">
        <f>SUMIFS(Tabel132[Cluster],Tabel132[ID],A1074)</f>
        <v>0</v>
      </c>
      <c r="X1074" t="str">
        <f t="shared" si="67"/>
        <v/>
      </c>
      <c r="Y1074">
        <f t="shared" si="64"/>
        <v>0</v>
      </c>
      <c r="Z1074">
        <f t="shared" si="65"/>
        <v>0</v>
      </c>
    </row>
    <row r="1075" spans="1:26" x14ac:dyDescent="0.25">
      <c r="A1075">
        <v>1084</v>
      </c>
      <c r="B1075" t="s">
        <v>534</v>
      </c>
      <c r="C1075">
        <v>45100</v>
      </c>
      <c r="D1075">
        <v>822</v>
      </c>
      <c r="E1075">
        <v>9112</v>
      </c>
      <c r="F1075">
        <v>3389</v>
      </c>
      <c r="G1075">
        <v>3928</v>
      </c>
      <c r="H1075">
        <v>5819</v>
      </c>
      <c r="I1075">
        <v>2545</v>
      </c>
      <c r="J1075">
        <v>2633</v>
      </c>
      <c r="K1075">
        <v>10501</v>
      </c>
      <c r="L1075">
        <v>3712</v>
      </c>
      <c r="M1075">
        <v>5286</v>
      </c>
      <c r="N1075">
        <v>3261</v>
      </c>
      <c r="O1075">
        <v>9249</v>
      </c>
      <c r="P1075">
        <v>16188</v>
      </c>
      <c r="Q1075">
        <v>3971</v>
      </c>
      <c r="R1075">
        <v>12787</v>
      </c>
      <c r="S1075">
        <v>9492</v>
      </c>
      <c r="T1075">
        <v>5528</v>
      </c>
      <c r="U1075">
        <v>9767</v>
      </c>
      <c r="V1075">
        <f t="shared" si="66"/>
        <v>1</v>
      </c>
      <c r="W1075" s="10">
        <f>SUMIFS(Tabel132[Cluster],Tabel132[ID],A1075)</f>
        <v>59</v>
      </c>
      <c r="X1075">
        <f t="shared" si="67"/>
        <v>6.3546394042836837E-2</v>
      </c>
      <c r="Y1075">
        <f t="shared" si="64"/>
        <v>5213.8888888888887</v>
      </c>
      <c r="Z1075">
        <f t="shared" si="65"/>
        <v>8780.375</v>
      </c>
    </row>
    <row r="1076" spans="1:26" x14ac:dyDescent="0.25">
      <c r="A1076">
        <v>1085</v>
      </c>
      <c r="B1076" t="s">
        <v>535</v>
      </c>
      <c r="C1076">
        <v>2600</v>
      </c>
      <c r="D1076">
        <v>993</v>
      </c>
      <c r="E1076">
        <v>1399</v>
      </c>
      <c r="F1076">
        <v>378</v>
      </c>
      <c r="G1076">
        <v>3</v>
      </c>
      <c r="H1076">
        <v>33</v>
      </c>
      <c r="I1076">
        <v>75</v>
      </c>
      <c r="J1076">
        <v>270</v>
      </c>
      <c r="K1076">
        <v>385</v>
      </c>
      <c r="L1076">
        <v>190</v>
      </c>
      <c r="M1076">
        <v>281</v>
      </c>
      <c r="N1076">
        <v>196</v>
      </c>
      <c r="O1076">
        <v>149</v>
      </c>
      <c r="P1076">
        <v>110</v>
      </c>
      <c r="Q1076">
        <v>8</v>
      </c>
      <c r="R1076">
        <v>376</v>
      </c>
      <c r="S1076">
        <v>55</v>
      </c>
      <c r="T1076">
        <v>288</v>
      </c>
      <c r="U1076">
        <v>434</v>
      </c>
      <c r="V1076">
        <f t="shared" si="66"/>
        <v>1</v>
      </c>
      <c r="W1076" s="10">
        <f>SUMIFS(Tabel132[Cluster],Tabel132[ID],A1076)</f>
        <v>4</v>
      </c>
      <c r="X1076">
        <f t="shared" si="67"/>
        <v>0.41491376415933712</v>
      </c>
      <c r="Y1076">
        <f t="shared" si="64"/>
        <v>334.88888888888891</v>
      </c>
      <c r="Z1076">
        <f t="shared" si="65"/>
        <v>202</v>
      </c>
    </row>
    <row r="1077" spans="1:26" x14ac:dyDescent="0.25">
      <c r="A1077">
        <v>1086</v>
      </c>
      <c r="B1077" t="s">
        <v>536</v>
      </c>
      <c r="C1077">
        <v>7300</v>
      </c>
      <c r="D1077">
        <v>361</v>
      </c>
      <c r="E1077">
        <v>401</v>
      </c>
      <c r="F1077">
        <v>16</v>
      </c>
      <c r="G1077">
        <v>361</v>
      </c>
      <c r="H1077">
        <v>636</v>
      </c>
      <c r="I1077">
        <v>583</v>
      </c>
      <c r="J1077">
        <v>273</v>
      </c>
      <c r="K1077">
        <v>874</v>
      </c>
      <c r="L1077">
        <v>55</v>
      </c>
      <c r="M1077">
        <v>332</v>
      </c>
      <c r="N1077">
        <v>195</v>
      </c>
      <c r="O1077">
        <v>708</v>
      </c>
      <c r="P1077">
        <v>2827</v>
      </c>
      <c r="Q1077">
        <v>14</v>
      </c>
      <c r="R1077">
        <v>965</v>
      </c>
      <c r="S1077">
        <v>568</v>
      </c>
      <c r="T1077">
        <v>470</v>
      </c>
      <c r="U1077">
        <v>1037</v>
      </c>
      <c r="V1077">
        <f t="shared" si="66"/>
        <v>1</v>
      </c>
      <c r="W1077" s="10">
        <f>SUMIFS(Tabel132[Cluster],Tabel132[ID],A1077)</f>
        <v>10</v>
      </c>
      <c r="X1077">
        <f t="shared" si="67"/>
        <v>0.15659994358742083</v>
      </c>
      <c r="Y1077">
        <f t="shared" si="64"/>
        <v>392.33333333333331</v>
      </c>
      <c r="Z1077">
        <f t="shared" si="65"/>
        <v>848</v>
      </c>
    </row>
    <row r="1078" spans="1:26" x14ac:dyDescent="0.25">
      <c r="A1078">
        <v>1087</v>
      </c>
      <c r="B1078" t="s">
        <v>1144</v>
      </c>
      <c r="C1078">
        <v>117700</v>
      </c>
      <c r="D1078">
        <v>1040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f t="shared" si="66"/>
        <v>0</v>
      </c>
      <c r="W1078" s="10">
        <f>SUMIFS(Tabel132[Cluster],Tabel132[ID],A1078)</f>
        <v>0</v>
      </c>
      <c r="X1078" t="str">
        <f t="shared" si="67"/>
        <v/>
      </c>
      <c r="Y1078">
        <f t="shared" si="64"/>
        <v>0</v>
      </c>
      <c r="Z1078">
        <f t="shared" si="65"/>
        <v>0</v>
      </c>
    </row>
    <row r="1079" spans="1:26" x14ac:dyDescent="0.25">
      <c r="A1079">
        <v>1088</v>
      </c>
      <c r="B1079" t="s">
        <v>1145</v>
      </c>
      <c r="C1079">
        <v>65400</v>
      </c>
      <c r="D1079">
        <v>475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f t="shared" si="66"/>
        <v>0</v>
      </c>
      <c r="W1079" s="10">
        <f>SUMIFS(Tabel132[Cluster],Tabel132[ID],A1079)</f>
        <v>77</v>
      </c>
      <c r="X1079" t="str">
        <f t="shared" si="67"/>
        <v/>
      </c>
      <c r="Y1079">
        <f t="shared" si="64"/>
        <v>0</v>
      </c>
      <c r="Z1079">
        <f t="shared" si="65"/>
        <v>0</v>
      </c>
    </row>
    <row r="1080" spans="1:26" x14ac:dyDescent="0.25">
      <c r="A1080">
        <v>1089</v>
      </c>
      <c r="B1080" t="s">
        <v>537</v>
      </c>
      <c r="C1080">
        <v>37400</v>
      </c>
      <c r="D1080">
        <v>695</v>
      </c>
      <c r="E1080">
        <v>34297</v>
      </c>
      <c r="F1080">
        <v>8484</v>
      </c>
      <c r="G1080">
        <v>8303</v>
      </c>
      <c r="H1080">
        <v>8129</v>
      </c>
      <c r="I1080">
        <v>5639</v>
      </c>
      <c r="J1080">
        <v>5934</v>
      </c>
      <c r="K1080">
        <v>12077</v>
      </c>
      <c r="L1080">
        <v>9185</v>
      </c>
      <c r="M1080">
        <v>12515</v>
      </c>
      <c r="N1080">
        <v>6018</v>
      </c>
      <c r="O1080">
        <v>26949</v>
      </c>
      <c r="P1080">
        <v>12490</v>
      </c>
      <c r="Q1080">
        <v>6734</v>
      </c>
      <c r="R1080">
        <v>15948</v>
      </c>
      <c r="S1080">
        <v>18077</v>
      </c>
      <c r="T1080">
        <v>5884</v>
      </c>
      <c r="U1080">
        <v>11995</v>
      </c>
      <c r="V1080">
        <f t="shared" si="66"/>
        <v>1</v>
      </c>
      <c r="W1080" s="10">
        <f>SUMIFS(Tabel132[Cluster],Tabel132[ID],A1080)</f>
        <v>0</v>
      </c>
      <c r="X1080">
        <f t="shared" si="67"/>
        <v>0.7291160186737633</v>
      </c>
      <c r="Y1080">
        <f t="shared" si="64"/>
        <v>11618.111111111111</v>
      </c>
      <c r="Z1080">
        <f t="shared" si="65"/>
        <v>13011.875</v>
      </c>
    </row>
    <row r="1081" spans="1:26" x14ac:dyDescent="0.25">
      <c r="A1081">
        <v>1090</v>
      </c>
      <c r="B1081" t="s">
        <v>538</v>
      </c>
      <c r="C1081">
        <v>8100</v>
      </c>
      <c r="D1081">
        <v>378</v>
      </c>
      <c r="E1081">
        <v>18066</v>
      </c>
      <c r="F1081">
        <v>1018</v>
      </c>
      <c r="G1081">
        <v>355</v>
      </c>
      <c r="H1081">
        <v>5905</v>
      </c>
      <c r="I1081">
        <v>938</v>
      </c>
      <c r="J1081">
        <v>10281</v>
      </c>
      <c r="K1081">
        <v>8782</v>
      </c>
      <c r="L1081">
        <v>23276</v>
      </c>
      <c r="M1081">
        <v>23719</v>
      </c>
      <c r="N1081">
        <v>14003</v>
      </c>
      <c r="O1081">
        <v>18374</v>
      </c>
      <c r="P1081">
        <v>11983</v>
      </c>
      <c r="Q1081">
        <v>1323</v>
      </c>
      <c r="R1081">
        <v>16436</v>
      </c>
      <c r="S1081">
        <v>5334</v>
      </c>
      <c r="T1081">
        <v>5455</v>
      </c>
      <c r="U1081">
        <v>15157</v>
      </c>
      <c r="V1081">
        <f t="shared" si="66"/>
        <v>1</v>
      </c>
      <c r="W1081" s="10">
        <f>SUMIFS(Tabel132[Cluster],Tabel132[ID],A1081)</f>
        <v>11</v>
      </c>
      <c r="X1081">
        <f t="shared" si="67"/>
        <v>0.85079081541632973</v>
      </c>
      <c r="Y1081">
        <f t="shared" si="64"/>
        <v>10260</v>
      </c>
      <c r="Z1081">
        <f t="shared" si="65"/>
        <v>11008.125</v>
      </c>
    </row>
    <row r="1082" spans="1:26" x14ac:dyDescent="0.25">
      <c r="A1082">
        <v>1091</v>
      </c>
      <c r="B1082" t="s">
        <v>1146</v>
      </c>
      <c r="C1082">
        <v>57200</v>
      </c>
      <c r="D1082">
        <v>928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f t="shared" si="66"/>
        <v>0</v>
      </c>
      <c r="W1082" s="10">
        <f>SUMIFS(Tabel132[Cluster],Tabel132[ID],A1082)</f>
        <v>0</v>
      </c>
      <c r="X1082" t="str">
        <f t="shared" si="67"/>
        <v/>
      </c>
      <c r="Y1082">
        <f t="shared" si="64"/>
        <v>0</v>
      </c>
      <c r="Z1082">
        <f t="shared" si="65"/>
        <v>0</v>
      </c>
    </row>
    <row r="1083" spans="1:26" x14ac:dyDescent="0.25">
      <c r="A1083">
        <v>1092</v>
      </c>
      <c r="B1083" t="s">
        <v>539</v>
      </c>
      <c r="C1083">
        <v>108100</v>
      </c>
      <c r="D1083">
        <v>896</v>
      </c>
      <c r="E1083">
        <v>964</v>
      </c>
      <c r="F1083">
        <v>202</v>
      </c>
      <c r="G1083">
        <v>304</v>
      </c>
      <c r="H1083">
        <v>900</v>
      </c>
      <c r="I1083">
        <v>601</v>
      </c>
      <c r="J1083">
        <v>1302</v>
      </c>
      <c r="K1083">
        <v>1165</v>
      </c>
      <c r="L1083">
        <v>1147</v>
      </c>
      <c r="M1083">
        <v>1572</v>
      </c>
      <c r="N1083">
        <v>171</v>
      </c>
      <c r="O1083">
        <v>995</v>
      </c>
      <c r="P1083">
        <v>1876</v>
      </c>
      <c r="Q1083">
        <v>193</v>
      </c>
      <c r="R1083">
        <v>1054</v>
      </c>
      <c r="S1083">
        <v>743</v>
      </c>
      <c r="T1083">
        <v>458</v>
      </c>
      <c r="U1083">
        <v>1014</v>
      </c>
      <c r="V1083">
        <f t="shared" si="66"/>
        <v>1</v>
      </c>
      <c r="W1083" s="10">
        <f>SUMIFS(Tabel132[Cluster],Tabel132[ID],A1083)</f>
        <v>0</v>
      </c>
      <c r="X1083">
        <f t="shared" si="67"/>
        <v>0.71058005732161034</v>
      </c>
      <c r="Y1083">
        <f t="shared" si="64"/>
        <v>906.33333333333337</v>
      </c>
      <c r="Z1083">
        <f t="shared" si="65"/>
        <v>813</v>
      </c>
    </row>
    <row r="1084" spans="1:26" x14ac:dyDescent="0.25">
      <c r="A1084">
        <v>1093</v>
      </c>
      <c r="B1084" t="s">
        <v>540</v>
      </c>
      <c r="C1084">
        <v>87600</v>
      </c>
      <c r="D1084">
        <v>987</v>
      </c>
      <c r="E1084">
        <v>45852</v>
      </c>
      <c r="F1084">
        <v>2946</v>
      </c>
      <c r="G1084">
        <v>12230</v>
      </c>
      <c r="H1084">
        <v>6753</v>
      </c>
      <c r="I1084">
        <v>22437</v>
      </c>
      <c r="J1084">
        <v>15669</v>
      </c>
      <c r="K1084">
        <v>4810</v>
      </c>
      <c r="L1084">
        <v>1918</v>
      </c>
      <c r="M1084">
        <v>11710</v>
      </c>
      <c r="N1084">
        <v>4107</v>
      </c>
      <c r="O1084">
        <v>10937</v>
      </c>
      <c r="P1084">
        <v>9389</v>
      </c>
      <c r="Q1084">
        <v>7707</v>
      </c>
      <c r="R1084">
        <v>23288</v>
      </c>
      <c r="S1084">
        <v>2368</v>
      </c>
      <c r="T1084">
        <v>3480</v>
      </c>
      <c r="U1084">
        <v>17953</v>
      </c>
      <c r="V1084">
        <f t="shared" si="66"/>
        <v>1</v>
      </c>
      <c r="W1084" s="10">
        <f>SUMIFS(Tabel132[Cluster],Tabel132[ID],A1084)</f>
        <v>94</v>
      </c>
      <c r="X1084">
        <f t="shared" si="67"/>
        <v>0.48370172201240458</v>
      </c>
      <c r="Y1084">
        <f t="shared" si="64"/>
        <v>13813.888888888889</v>
      </c>
      <c r="Z1084">
        <f t="shared" si="65"/>
        <v>9903.625</v>
      </c>
    </row>
    <row r="1085" spans="1:26" x14ac:dyDescent="0.25">
      <c r="A1085">
        <v>1094</v>
      </c>
      <c r="B1085" t="s">
        <v>541</v>
      </c>
      <c r="C1085">
        <v>5200</v>
      </c>
      <c r="D1085">
        <v>337</v>
      </c>
      <c r="E1085">
        <v>937</v>
      </c>
      <c r="F1085">
        <v>0</v>
      </c>
      <c r="G1085">
        <v>215</v>
      </c>
      <c r="H1085">
        <v>1580</v>
      </c>
      <c r="I1085">
        <v>3741</v>
      </c>
      <c r="J1085">
        <v>587</v>
      </c>
      <c r="K1085">
        <v>2784</v>
      </c>
      <c r="L1085">
        <v>1256</v>
      </c>
      <c r="M1085">
        <v>748</v>
      </c>
      <c r="N1085">
        <v>537</v>
      </c>
      <c r="O1085">
        <v>2228</v>
      </c>
      <c r="P1085">
        <v>2602</v>
      </c>
      <c r="Q1085">
        <v>2722</v>
      </c>
      <c r="R1085">
        <v>1871</v>
      </c>
      <c r="S1085">
        <v>955</v>
      </c>
      <c r="T1085">
        <v>1622</v>
      </c>
      <c r="U1085">
        <v>2939</v>
      </c>
      <c r="V1085">
        <f t="shared" si="66"/>
        <v>1</v>
      </c>
      <c r="W1085" s="10">
        <f>SUMIFS(Tabel132[Cluster],Tabel132[ID],A1085)</f>
        <v>7</v>
      </c>
      <c r="X1085">
        <f t="shared" si="67"/>
        <v>0.25371200742647942</v>
      </c>
      <c r="Y1085">
        <f t="shared" si="64"/>
        <v>1316.4444444444443</v>
      </c>
      <c r="Z1085">
        <f t="shared" si="65"/>
        <v>1934.5</v>
      </c>
    </row>
    <row r="1086" spans="1:26" x14ac:dyDescent="0.25">
      <c r="A1086">
        <v>1095</v>
      </c>
      <c r="B1086" t="s">
        <v>1147</v>
      </c>
      <c r="C1086">
        <v>117800</v>
      </c>
      <c r="D1086">
        <v>1040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f t="shared" si="66"/>
        <v>0</v>
      </c>
      <c r="W1086" s="10">
        <f>SUMIFS(Tabel132[Cluster],Tabel132[ID],A1086)</f>
        <v>0</v>
      </c>
      <c r="X1086" t="str">
        <f t="shared" si="67"/>
        <v/>
      </c>
      <c r="Y1086">
        <f t="shared" si="64"/>
        <v>0</v>
      </c>
      <c r="Z1086">
        <f t="shared" si="65"/>
        <v>0</v>
      </c>
    </row>
    <row r="1087" spans="1:26" x14ac:dyDescent="0.25">
      <c r="A1087">
        <v>1096</v>
      </c>
      <c r="B1087" t="s">
        <v>1148</v>
      </c>
      <c r="C1087">
        <v>66500</v>
      </c>
      <c r="D1087">
        <v>127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f t="shared" si="66"/>
        <v>0</v>
      </c>
      <c r="W1087" s="10">
        <f>SUMIFS(Tabel132[Cluster],Tabel132[ID],A1087)</f>
        <v>79</v>
      </c>
      <c r="X1087" t="str">
        <f t="shared" si="67"/>
        <v/>
      </c>
      <c r="Y1087">
        <f t="shared" si="64"/>
        <v>0</v>
      </c>
      <c r="Z1087">
        <f t="shared" si="65"/>
        <v>0</v>
      </c>
    </row>
    <row r="1088" spans="1:26" x14ac:dyDescent="0.25">
      <c r="A1088">
        <v>1097</v>
      </c>
      <c r="B1088" t="s">
        <v>542</v>
      </c>
      <c r="C1088">
        <v>70000</v>
      </c>
      <c r="D1088">
        <v>1129</v>
      </c>
      <c r="E1088">
        <v>15045</v>
      </c>
      <c r="F1088">
        <v>5996</v>
      </c>
      <c r="G1088">
        <v>1876</v>
      </c>
      <c r="H1088">
        <v>2301</v>
      </c>
      <c r="I1088">
        <v>7256</v>
      </c>
      <c r="J1088">
        <v>9011</v>
      </c>
      <c r="K1088">
        <v>7279</v>
      </c>
      <c r="L1088">
        <v>16494</v>
      </c>
      <c r="M1088">
        <v>7390</v>
      </c>
      <c r="N1088">
        <v>967</v>
      </c>
      <c r="O1088">
        <v>11560</v>
      </c>
      <c r="P1088">
        <v>15136</v>
      </c>
      <c r="Q1088">
        <v>270</v>
      </c>
      <c r="R1088">
        <v>6144</v>
      </c>
      <c r="S1088">
        <v>1293</v>
      </c>
      <c r="T1088">
        <v>4977</v>
      </c>
      <c r="U1088">
        <v>5768</v>
      </c>
      <c r="V1088">
        <f t="shared" si="66"/>
        <v>1</v>
      </c>
      <c r="W1088" s="10">
        <f>SUMIFS(Tabel132[Cluster],Tabel132[ID],A1088)</f>
        <v>0</v>
      </c>
      <c r="X1088">
        <f t="shared" si="67"/>
        <v>0.3685397308317393</v>
      </c>
      <c r="Y1088">
        <f t="shared" ref="Y1088:Y1151" si="68">AVERAGE(E1088:M1088)</f>
        <v>8072</v>
      </c>
      <c r="Z1088">
        <f t="shared" ref="Z1088:Z1151" si="69">AVERAGE(N1088:U1088)</f>
        <v>5764.375</v>
      </c>
    </row>
    <row r="1089" spans="1:26" x14ac:dyDescent="0.25">
      <c r="A1089">
        <v>1098</v>
      </c>
      <c r="B1089" t="s">
        <v>543</v>
      </c>
      <c r="C1089">
        <v>94400</v>
      </c>
      <c r="D1089">
        <v>395</v>
      </c>
      <c r="E1089">
        <v>5563</v>
      </c>
      <c r="F1089">
        <v>809</v>
      </c>
      <c r="G1089">
        <v>496</v>
      </c>
      <c r="H1089">
        <v>646</v>
      </c>
      <c r="I1089">
        <v>540</v>
      </c>
      <c r="J1089">
        <v>0</v>
      </c>
      <c r="K1089">
        <v>0</v>
      </c>
      <c r="L1089">
        <v>0</v>
      </c>
      <c r="M1089">
        <v>0</v>
      </c>
      <c r="N1089">
        <v>1822</v>
      </c>
      <c r="O1089">
        <v>1736</v>
      </c>
      <c r="P1089">
        <v>4</v>
      </c>
      <c r="Q1089">
        <v>706</v>
      </c>
      <c r="R1089">
        <v>2</v>
      </c>
      <c r="S1089">
        <v>977</v>
      </c>
      <c r="T1089">
        <v>0</v>
      </c>
      <c r="U1089">
        <v>825</v>
      </c>
      <c r="V1089">
        <f t="shared" si="66"/>
        <v>1</v>
      </c>
      <c r="W1089" s="10">
        <f>SUMIFS(Tabel132[Cluster],Tabel132[ID],A1089)</f>
        <v>96</v>
      </c>
      <c r="X1089">
        <f t="shared" si="67"/>
        <v>0.84384959106818935</v>
      </c>
      <c r="Y1089">
        <f t="shared" si="68"/>
        <v>894.88888888888891</v>
      </c>
      <c r="Z1089">
        <f t="shared" si="69"/>
        <v>759</v>
      </c>
    </row>
    <row r="1090" spans="1:26" x14ac:dyDescent="0.25">
      <c r="A1090">
        <v>1099</v>
      </c>
      <c r="B1090" t="s">
        <v>1149</v>
      </c>
      <c r="C1090">
        <v>111100</v>
      </c>
      <c r="D1090">
        <v>768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f t="shared" si="66"/>
        <v>0</v>
      </c>
      <c r="W1090" s="10">
        <f>SUMIFS(Tabel132[Cluster],Tabel132[ID],A1090)</f>
        <v>0</v>
      </c>
      <c r="X1090" t="str">
        <f t="shared" si="67"/>
        <v/>
      </c>
      <c r="Y1090">
        <f t="shared" si="68"/>
        <v>0</v>
      </c>
      <c r="Z1090">
        <f t="shared" si="69"/>
        <v>0</v>
      </c>
    </row>
    <row r="1091" spans="1:26" x14ac:dyDescent="0.25">
      <c r="A1091">
        <v>1100</v>
      </c>
      <c r="B1091" t="s">
        <v>1150</v>
      </c>
      <c r="C1091">
        <v>81900</v>
      </c>
      <c r="D1091">
        <v>323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f t="shared" si="66"/>
        <v>0</v>
      </c>
      <c r="W1091" s="10">
        <f>SUMIFS(Tabel132[Cluster],Tabel132[ID],A1091)</f>
        <v>91</v>
      </c>
      <c r="X1091" t="str">
        <f t="shared" si="67"/>
        <v/>
      </c>
      <c r="Y1091">
        <f t="shared" si="68"/>
        <v>0</v>
      </c>
      <c r="Z1091">
        <f t="shared" si="69"/>
        <v>0</v>
      </c>
    </row>
    <row r="1092" spans="1:26" x14ac:dyDescent="0.25">
      <c r="A1092">
        <v>1101</v>
      </c>
      <c r="B1092" t="s">
        <v>544</v>
      </c>
      <c r="C1092">
        <v>23700</v>
      </c>
      <c r="D1092">
        <v>104</v>
      </c>
      <c r="E1092">
        <v>15187</v>
      </c>
      <c r="F1092">
        <v>4118</v>
      </c>
      <c r="G1092">
        <v>1760</v>
      </c>
      <c r="H1092">
        <v>3559</v>
      </c>
      <c r="I1092">
        <v>1728</v>
      </c>
      <c r="J1092">
        <v>3823</v>
      </c>
      <c r="K1092">
        <v>2238</v>
      </c>
      <c r="L1092">
        <v>5684</v>
      </c>
      <c r="M1092">
        <v>2961</v>
      </c>
      <c r="N1092">
        <v>2546</v>
      </c>
      <c r="O1092">
        <v>2322</v>
      </c>
      <c r="P1092">
        <v>2077</v>
      </c>
      <c r="Q1092">
        <v>1104</v>
      </c>
      <c r="R1092">
        <v>4187</v>
      </c>
      <c r="S1092">
        <v>2468</v>
      </c>
      <c r="T1092">
        <v>3271</v>
      </c>
      <c r="U1092">
        <v>2637</v>
      </c>
      <c r="V1092">
        <f t="shared" ref="V1092:V1155" si="70">IF(AND(Y1092=0,Z1092=0),0,1)</f>
        <v>1</v>
      </c>
      <c r="W1092" s="10">
        <f>SUMIFS(Tabel132[Cluster],Tabel132[ID],A1092)</f>
        <v>30</v>
      </c>
      <c r="X1092">
        <f t="shared" ref="X1092:X1155" si="71">IFERROR(_xlfn.T.TEST(E1092:M1092,N1092:U1092,2,2),"")</f>
        <v>0.20898661887229014</v>
      </c>
      <c r="Y1092">
        <f t="shared" si="68"/>
        <v>4562</v>
      </c>
      <c r="Z1092">
        <f t="shared" si="69"/>
        <v>2576.5</v>
      </c>
    </row>
    <row r="1093" spans="1:26" x14ac:dyDescent="0.25">
      <c r="A1093">
        <v>1102</v>
      </c>
      <c r="B1093" t="s">
        <v>545</v>
      </c>
      <c r="C1093">
        <v>6100</v>
      </c>
      <c r="D1093">
        <v>345</v>
      </c>
      <c r="E1093">
        <v>18678</v>
      </c>
      <c r="F1093">
        <v>3356</v>
      </c>
      <c r="G1093">
        <v>95</v>
      </c>
      <c r="H1093">
        <v>3367</v>
      </c>
      <c r="I1093">
        <v>222</v>
      </c>
      <c r="J1093">
        <v>9759</v>
      </c>
      <c r="K1093">
        <v>4557</v>
      </c>
      <c r="L1093">
        <v>7540</v>
      </c>
      <c r="M1093">
        <v>9181</v>
      </c>
      <c r="N1093">
        <v>4020</v>
      </c>
      <c r="O1093">
        <v>8434</v>
      </c>
      <c r="P1093">
        <v>10904</v>
      </c>
      <c r="Q1093">
        <v>337</v>
      </c>
      <c r="R1093">
        <v>4740</v>
      </c>
      <c r="S1093">
        <v>3331</v>
      </c>
      <c r="T1093">
        <v>3292</v>
      </c>
      <c r="U1093">
        <v>12788</v>
      </c>
      <c r="V1093">
        <f t="shared" si="70"/>
        <v>1</v>
      </c>
      <c r="W1093" s="10">
        <f>SUMIFS(Tabel132[Cluster],Tabel132[ID],A1093)</f>
        <v>8</v>
      </c>
      <c r="X1093">
        <f t="shared" si="71"/>
        <v>0.89840901259523043</v>
      </c>
      <c r="Y1093">
        <f t="shared" si="68"/>
        <v>6306.1111111111113</v>
      </c>
      <c r="Z1093">
        <f t="shared" si="69"/>
        <v>5980.75</v>
      </c>
    </row>
    <row r="1094" spans="1:26" x14ac:dyDescent="0.25">
      <c r="A1094">
        <v>1103</v>
      </c>
      <c r="B1094" t="s">
        <v>1151</v>
      </c>
      <c r="C1094">
        <v>117900</v>
      </c>
      <c r="D1094">
        <v>1040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f t="shared" si="70"/>
        <v>0</v>
      </c>
      <c r="W1094" s="10">
        <f>SUMIFS(Tabel132[Cluster],Tabel132[ID],A1094)</f>
        <v>0</v>
      </c>
      <c r="X1094" t="str">
        <f t="shared" si="71"/>
        <v/>
      </c>
      <c r="Y1094">
        <f t="shared" si="68"/>
        <v>0</v>
      </c>
      <c r="Z1094">
        <f t="shared" si="69"/>
        <v>0</v>
      </c>
    </row>
    <row r="1095" spans="1:26" x14ac:dyDescent="0.25">
      <c r="A1095">
        <v>1104</v>
      </c>
      <c r="B1095" t="s">
        <v>1152</v>
      </c>
      <c r="C1095">
        <v>66600</v>
      </c>
      <c r="D1095">
        <v>127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f t="shared" si="70"/>
        <v>0</v>
      </c>
      <c r="W1095" s="10">
        <f>SUMIFS(Tabel132[Cluster],Tabel132[ID],A1095)</f>
        <v>79</v>
      </c>
      <c r="X1095" t="str">
        <f t="shared" si="71"/>
        <v/>
      </c>
      <c r="Y1095">
        <f t="shared" si="68"/>
        <v>0</v>
      </c>
      <c r="Z1095">
        <f t="shared" si="69"/>
        <v>0</v>
      </c>
    </row>
    <row r="1096" spans="1:26" x14ac:dyDescent="0.25">
      <c r="A1096">
        <v>1105</v>
      </c>
      <c r="B1096" t="s">
        <v>546</v>
      </c>
      <c r="C1096">
        <v>50700</v>
      </c>
      <c r="D1096">
        <v>278</v>
      </c>
      <c r="E1096">
        <v>1620</v>
      </c>
      <c r="F1096">
        <v>211</v>
      </c>
      <c r="G1096">
        <v>243</v>
      </c>
      <c r="H1096">
        <v>469</v>
      </c>
      <c r="I1096">
        <v>1752</v>
      </c>
      <c r="J1096">
        <v>497</v>
      </c>
      <c r="K1096">
        <v>825</v>
      </c>
      <c r="L1096">
        <v>2747</v>
      </c>
      <c r="M1096">
        <v>741</v>
      </c>
      <c r="N1096">
        <v>393</v>
      </c>
      <c r="O1096">
        <v>878</v>
      </c>
      <c r="P1096">
        <v>703</v>
      </c>
      <c r="Q1096">
        <v>28</v>
      </c>
      <c r="R1096">
        <v>643</v>
      </c>
      <c r="S1096">
        <v>683</v>
      </c>
      <c r="T1096">
        <v>1215</v>
      </c>
      <c r="U1096">
        <v>927</v>
      </c>
      <c r="V1096">
        <f t="shared" si="70"/>
        <v>1</v>
      </c>
      <c r="W1096" s="10">
        <f>SUMIFS(Tabel132[Cluster],Tabel132[ID],A1096)</f>
        <v>66</v>
      </c>
      <c r="X1096">
        <f t="shared" si="71"/>
        <v>0.32948669374956785</v>
      </c>
      <c r="Y1096">
        <f t="shared" si="68"/>
        <v>1011.6666666666666</v>
      </c>
      <c r="Z1096">
        <f t="shared" si="69"/>
        <v>683.75</v>
      </c>
    </row>
    <row r="1097" spans="1:26" x14ac:dyDescent="0.25">
      <c r="A1097">
        <v>1106</v>
      </c>
      <c r="B1097" t="s">
        <v>547</v>
      </c>
      <c r="C1097">
        <v>10000</v>
      </c>
      <c r="D1097">
        <v>677</v>
      </c>
      <c r="E1097">
        <v>2077</v>
      </c>
      <c r="F1097">
        <v>1953</v>
      </c>
      <c r="G1097">
        <v>1414</v>
      </c>
      <c r="H1097">
        <v>2701</v>
      </c>
      <c r="I1097">
        <v>3747</v>
      </c>
      <c r="J1097">
        <v>4981</v>
      </c>
      <c r="K1097">
        <v>3508</v>
      </c>
      <c r="L1097">
        <v>2499</v>
      </c>
      <c r="M1097">
        <v>4345</v>
      </c>
      <c r="N1097">
        <v>551</v>
      </c>
      <c r="O1097">
        <v>7934</v>
      </c>
      <c r="P1097">
        <v>2678</v>
      </c>
      <c r="Q1097">
        <v>1443</v>
      </c>
      <c r="R1097">
        <v>4433</v>
      </c>
      <c r="S1097">
        <v>3157</v>
      </c>
      <c r="T1097">
        <v>789</v>
      </c>
      <c r="U1097">
        <v>1720</v>
      </c>
      <c r="V1097">
        <f t="shared" si="70"/>
        <v>1</v>
      </c>
      <c r="W1097" s="10">
        <f>SUMIFS(Tabel132[Cluster],Tabel132[ID],A1097)</f>
        <v>13</v>
      </c>
      <c r="X1097">
        <f t="shared" si="71"/>
        <v>0.84006053857403473</v>
      </c>
      <c r="Y1097">
        <f t="shared" si="68"/>
        <v>3025</v>
      </c>
      <c r="Z1097">
        <f t="shared" si="69"/>
        <v>2838.125</v>
      </c>
    </row>
    <row r="1098" spans="1:26" x14ac:dyDescent="0.25">
      <c r="A1098">
        <v>1107</v>
      </c>
      <c r="B1098" t="s">
        <v>548</v>
      </c>
      <c r="C1098">
        <v>94500</v>
      </c>
      <c r="D1098">
        <v>395</v>
      </c>
      <c r="E1098">
        <v>7640</v>
      </c>
      <c r="F1098">
        <v>1351</v>
      </c>
      <c r="G1098">
        <v>1276</v>
      </c>
      <c r="H1098">
        <v>45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767</v>
      </c>
      <c r="O1098">
        <v>3803</v>
      </c>
      <c r="P1098">
        <v>0</v>
      </c>
      <c r="Q1098">
        <v>1242</v>
      </c>
      <c r="R1098">
        <v>0</v>
      </c>
      <c r="S1098">
        <v>0</v>
      </c>
      <c r="T1098">
        <v>0</v>
      </c>
      <c r="U1098">
        <v>4206</v>
      </c>
      <c r="V1098">
        <f t="shared" si="70"/>
        <v>1</v>
      </c>
      <c r="W1098" s="10">
        <f>SUMIFS(Tabel132[Cluster],Tabel132[ID],A1098)</f>
        <v>96</v>
      </c>
      <c r="X1098">
        <f t="shared" si="71"/>
        <v>0.92152175329042407</v>
      </c>
      <c r="Y1098">
        <f t="shared" si="68"/>
        <v>1145.7777777777778</v>
      </c>
      <c r="Z1098">
        <f t="shared" si="69"/>
        <v>1252.25</v>
      </c>
    </row>
    <row r="1099" spans="1:26" x14ac:dyDescent="0.25">
      <c r="A1099">
        <v>1108</v>
      </c>
      <c r="B1099" t="s">
        <v>1153</v>
      </c>
      <c r="C1099">
        <v>106500</v>
      </c>
      <c r="D1099">
        <v>776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f t="shared" si="70"/>
        <v>0</v>
      </c>
      <c r="W1099" s="10">
        <f>SUMIFS(Tabel132[Cluster],Tabel132[ID],A1099)</f>
        <v>0</v>
      </c>
      <c r="X1099" t="str">
        <f t="shared" si="71"/>
        <v/>
      </c>
      <c r="Y1099">
        <f t="shared" si="68"/>
        <v>0</v>
      </c>
      <c r="Z1099">
        <f t="shared" si="69"/>
        <v>0</v>
      </c>
    </row>
    <row r="1100" spans="1:26" x14ac:dyDescent="0.25">
      <c r="A1100">
        <v>1109</v>
      </c>
      <c r="B1100" t="s">
        <v>549</v>
      </c>
      <c r="C1100">
        <v>73200</v>
      </c>
      <c r="D1100">
        <v>141</v>
      </c>
      <c r="E1100">
        <v>1</v>
      </c>
      <c r="F1100">
        <v>35</v>
      </c>
      <c r="G1100">
        <v>18</v>
      </c>
      <c r="H1100">
        <v>0</v>
      </c>
      <c r="I1100">
        <v>25</v>
      </c>
      <c r="J1100">
        <v>399</v>
      </c>
      <c r="K1100">
        <v>52</v>
      </c>
      <c r="L1100">
        <v>115</v>
      </c>
      <c r="M1100">
        <v>2</v>
      </c>
      <c r="N1100">
        <v>0</v>
      </c>
      <c r="O1100">
        <v>539</v>
      </c>
      <c r="P1100">
        <v>2</v>
      </c>
      <c r="Q1100">
        <v>0</v>
      </c>
      <c r="R1100">
        <v>38</v>
      </c>
      <c r="S1100">
        <v>0</v>
      </c>
      <c r="T1100">
        <v>0</v>
      </c>
      <c r="U1100">
        <v>38</v>
      </c>
      <c r="V1100">
        <f t="shared" si="70"/>
        <v>1</v>
      </c>
      <c r="W1100" s="10">
        <f>SUMIFS(Tabel132[Cluster],Tabel132[ID],A1100)</f>
        <v>83</v>
      </c>
      <c r="X1100">
        <f t="shared" si="71"/>
        <v>0.94667969184212375</v>
      </c>
      <c r="Y1100">
        <f t="shared" si="68"/>
        <v>71.888888888888886</v>
      </c>
      <c r="Z1100">
        <f t="shared" si="69"/>
        <v>77.125</v>
      </c>
    </row>
    <row r="1101" spans="1:26" x14ac:dyDescent="0.25">
      <c r="A1101">
        <v>1110</v>
      </c>
      <c r="B1101" t="s">
        <v>1154</v>
      </c>
      <c r="C1101">
        <v>75100</v>
      </c>
      <c r="D1101">
        <v>525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f t="shared" si="70"/>
        <v>0</v>
      </c>
      <c r="W1101" s="10">
        <f>SUMIFS(Tabel132[Cluster],Tabel132[ID],A1101)</f>
        <v>84</v>
      </c>
      <c r="X1101" t="str">
        <f t="shared" si="71"/>
        <v/>
      </c>
      <c r="Y1101">
        <f t="shared" si="68"/>
        <v>0</v>
      </c>
      <c r="Z1101">
        <f t="shared" si="69"/>
        <v>0</v>
      </c>
    </row>
    <row r="1102" spans="1:26" x14ac:dyDescent="0.25">
      <c r="A1102">
        <v>1111</v>
      </c>
      <c r="B1102" t="s">
        <v>550</v>
      </c>
      <c r="C1102">
        <v>7400</v>
      </c>
      <c r="D1102">
        <v>361</v>
      </c>
      <c r="E1102">
        <v>623</v>
      </c>
      <c r="F1102">
        <v>1</v>
      </c>
      <c r="G1102">
        <v>178</v>
      </c>
      <c r="H1102">
        <v>556</v>
      </c>
      <c r="I1102">
        <v>955</v>
      </c>
      <c r="J1102">
        <v>1086</v>
      </c>
      <c r="K1102">
        <v>1708</v>
      </c>
      <c r="L1102">
        <v>244</v>
      </c>
      <c r="M1102">
        <v>922</v>
      </c>
      <c r="N1102">
        <v>1160</v>
      </c>
      <c r="O1102">
        <v>2127</v>
      </c>
      <c r="P1102">
        <v>2369</v>
      </c>
      <c r="Q1102">
        <v>142</v>
      </c>
      <c r="R1102">
        <v>1786</v>
      </c>
      <c r="S1102">
        <v>858</v>
      </c>
      <c r="T1102">
        <v>1217</v>
      </c>
      <c r="U1102">
        <v>1419</v>
      </c>
      <c r="V1102">
        <f t="shared" si="70"/>
        <v>1</v>
      </c>
      <c r="W1102" s="10">
        <f>SUMIFS(Tabel132[Cluster],Tabel132[ID],A1102)</f>
        <v>10</v>
      </c>
      <c r="X1102">
        <f t="shared" si="71"/>
        <v>3.8754713660536497E-2</v>
      </c>
      <c r="Y1102">
        <f t="shared" si="68"/>
        <v>697</v>
      </c>
      <c r="Z1102">
        <f t="shared" si="69"/>
        <v>1384.75</v>
      </c>
    </row>
    <row r="1103" spans="1:26" x14ac:dyDescent="0.25">
      <c r="A1103">
        <v>1112</v>
      </c>
      <c r="B1103" t="s">
        <v>1155</v>
      </c>
      <c r="C1103">
        <v>118000</v>
      </c>
      <c r="D1103">
        <v>1040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f t="shared" si="70"/>
        <v>0</v>
      </c>
      <c r="W1103" s="10">
        <f>SUMIFS(Tabel132[Cluster],Tabel132[ID],A1103)</f>
        <v>0</v>
      </c>
      <c r="X1103" t="str">
        <f t="shared" si="71"/>
        <v/>
      </c>
      <c r="Y1103">
        <f t="shared" si="68"/>
        <v>0</v>
      </c>
      <c r="Z1103">
        <f t="shared" si="69"/>
        <v>0</v>
      </c>
    </row>
    <row r="1104" spans="1:26" x14ac:dyDescent="0.25">
      <c r="A1104">
        <v>1113</v>
      </c>
      <c r="B1104" t="s">
        <v>551</v>
      </c>
      <c r="C1104">
        <v>66900</v>
      </c>
      <c r="D1104">
        <v>239</v>
      </c>
      <c r="E1104">
        <v>184</v>
      </c>
      <c r="F1104">
        <v>43</v>
      </c>
      <c r="G1104">
        <v>10</v>
      </c>
      <c r="H1104">
        <v>0</v>
      </c>
      <c r="I1104">
        <v>32</v>
      </c>
      <c r="J1104">
        <v>904</v>
      </c>
      <c r="K1104">
        <v>55</v>
      </c>
      <c r="L1104">
        <v>337</v>
      </c>
      <c r="M1104">
        <v>0</v>
      </c>
      <c r="N1104">
        <v>3</v>
      </c>
      <c r="O1104">
        <v>1186</v>
      </c>
      <c r="P1104">
        <v>1</v>
      </c>
      <c r="Q1104">
        <v>0</v>
      </c>
      <c r="R1104">
        <v>182</v>
      </c>
      <c r="S1104">
        <v>0</v>
      </c>
      <c r="T1104">
        <v>0</v>
      </c>
      <c r="U1104">
        <v>266</v>
      </c>
      <c r="V1104">
        <f t="shared" si="70"/>
        <v>1</v>
      </c>
      <c r="W1104" s="10">
        <f>SUMIFS(Tabel132[Cluster],Tabel132[ID],A1104)</f>
        <v>79</v>
      </c>
      <c r="X1104">
        <f t="shared" si="71"/>
        <v>0.85978944808956781</v>
      </c>
      <c r="Y1104">
        <f t="shared" si="68"/>
        <v>173.88888888888889</v>
      </c>
      <c r="Z1104">
        <f t="shared" si="69"/>
        <v>204.75</v>
      </c>
    </row>
    <row r="1105" spans="1:26" x14ac:dyDescent="0.25">
      <c r="A1105">
        <v>1114</v>
      </c>
      <c r="B1105" t="s">
        <v>552</v>
      </c>
      <c r="C1105">
        <v>14400</v>
      </c>
      <c r="D1105">
        <v>402</v>
      </c>
      <c r="E1105">
        <v>420</v>
      </c>
      <c r="F1105">
        <v>345</v>
      </c>
      <c r="G1105">
        <v>348</v>
      </c>
      <c r="H1105">
        <v>668</v>
      </c>
      <c r="I1105">
        <v>0</v>
      </c>
      <c r="J1105">
        <v>255</v>
      </c>
      <c r="K1105">
        <v>705</v>
      </c>
      <c r="L1105">
        <v>630</v>
      </c>
      <c r="M1105">
        <v>295</v>
      </c>
      <c r="N1105">
        <v>207</v>
      </c>
      <c r="O1105">
        <v>1089</v>
      </c>
      <c r="P1105">
        <v>996</v>
      </c>
      <c r="Q1105">
        <v>450</v>
      </c>
      <c r="R1105">
        <v>790</v>
      </c>
      <c r="S1105">
        <v>779</v>
      </c>
      <c r="T1105">
        <v>506</v>
      </c>
      <c r="U1105">
        <v>510</v>
      </c>
      <c r="V1105">
        <f t="shared" si="70"/>
        <v>1</v>
      </c>
      <c r="W1105" s="10">
        <f>SUMIFS(Tabel132[Cluster],Tabel132[ID],A1105)</f>
        <v>17</v>
      </c>
      <c r="X1105">
        <f t="shared" si="71"/>
        <v>6.1391011620117973E-2</v>
      </c>
      <c r="Y1105">
        <f t="shared" si="68"/>
        <v>407.33333333333331</v>
      </c>
      <c r="Z1105">
        <f t="shared" si="69"/>
        <v>665.875</v>
      </c>
    </row>
    <row r="1106" spans="1:26" x14ac:dyDescent="0.25">
      <c r="A1106">
        <v>1116</v>
      </c>
      <c r="B1106" t="s">
        <v>1156</v>
      </c>
      <c r="C1106">
        <v>100300</v>
      </c>
      <c r="D1106">
        <v>798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f t="shared" si="70"/>
        <v>0</v>
      </c>
      <c r="W1106" s="10">
        <f>SUMIFS(Tabel132[Cluster],Tabel132[ID],A1106)</f>
        <v>0</v>
      </c>
      <c r="X1106" t="str">
        <f t="shared" si="71"/>
        <v/>
      </c>
      <c r="Y1106">
        <f t="shared" si="68"/>
        <v>0</v>
      </c>
      <c r="Z1106">
        <f t="shared" si="69"/>
        <v>0</v>
      </c>
    </row>
    <row r="1107" spans="1:26" x14ac:dyDescent="0.25">
      <c r="A1107">
        <v>1117</v>
      </c>
      <c r="B1107" t="s">
        <v>1157</v>
      </c>
      <c r="C1107">
        <v>88300</v>
      </c>
      <c r="D1107">
        <v>771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f t="shared" si="70"/>
        <v>0</v>
      </c>
      <c r="W1107" s="10">
        <f>SUMIFS(Tabel132[Cluster],Tabel132[ID],A1107)</f>
        <v>95</v>
      </c>
      <c r="X1107" t="str">
        <f t="shared" si="71"/>
        <v/>
      </c>
      <c r="Y1107">
        <f t="shared" si="68"/>
        <v>0</v>
      </c>
      <c r="Z1107">
        <f t="shared" si="69"/>
        <v>0</v>
      </c>
    </row>
    <row r="1108" spans="1:26" x14ac:dyDescent="0.25">
      <c r="A1108">
        <v>1118</v>
      </c>
      <c r="B1108" t="s">
        <v>1158</v>
      </c>
      <c r="C1108">
        <v>75200</v>
      </c>
      <c r="D1108">
        <v>525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f t="shared" si="70"/>
        <v>0</v>
      </c>
      <c r="W1108" s="10">
        <f>SUMIFS(Tabel132[Cluster],Tabel132[ID],A1108)</f>
        <v>84</v>
      </c>
      <c r="X1108" t="str">
        <f t="shared" si="71"/>
        <v/>
      </c>
      <c r="Y1108">
        <f t="shared" si="68"/>
        <v>0</v>
      </c>
      <c r="Z1108">
        <f t="shared" si="69"/>
        <v>0</v>
      </c>
    </row>
    <row r="1109" spans="1:26" x14ac:dyDescent="0.25">
      <c r="A1109">
        <v>1119</v>
      </c>
      <c r="B1109" t="s">
        <v>1159</v>
      </c>
      <c r="C1109">
        <v>118100</v>
      </c>
      <c r="D1109">
        <v>1040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f t="shared" si="70"/>
        <v>0</v>
      </c>
      <c r="W1109" s="10">
        <f>SUMIFS(Tabel132[Cluster],Tabel132[ID],A1109)</f>
        <v>0</v>
      </c>
      <c r="X1109" t="str">
        <f t="shared" si="71"/>
        <v/>
      </c>
      <c r="Y1109">
        <f t="shared" si="68"/>
        <v>0</v>
      </c>
      <c r="Z1109">
        <f t="shared" si="69"/>
        <v>0</v>
      </c>
    </row>
    <row r="1110" spans="1:26" x14ac:dyDescent="0.25">
      <c r="A1110">
        <v>1120</v>
      </c>
      <c r="B1110" t="s">
        <v>553</v>
      </c>
      <c r="C1110">
        <v>66800</v>
      </c>
      <c r="D1110">
        <v>239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181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f t="shared" si="70"/>
        <v>1</v>
      </c>
      <c r="W1110" s="10">
        <f>SUMIFS(Tabel132[Cluster],Tabel132[ID],A1110)</f>
        <v>79</v>
      </c>
      <c r="X1110">
        <f t="shared" si="71"/>
        <v>0.30597695619145615</v>
      </c>
      <c r="Y1110">
        <f t="shared" si="68"/>
        <v>0.1111111111111111</v>
      </c>
      <c r="Z1110">
        <f t="shared" si="69"/>
        <v>22.625</v>
      </c>
    </row>
    <row r="1111" spans="1:26" x14ac:dyDescent="0.25">
      <c r="A1111">
        <v>1121</v>
      </c>
      <c r="B1111" t="s">
        <v>1160</v>
      </c>
      <c r="C1111">
        <v>41400</v>
      </c>
      <c r="D1111">
        <v>918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f t="shared" si="70"/>
        <v>0</v>
      </c>
      <c r="W1111" s="10">
        <f>SUMIFS(Tabel132[Cluster],Tabel132[ID],A1111)</f>
        <v>54</v>
      </c>
      <c r="X1111" t="str">
        <f t="shared" si="71"/>
        <v/>
      </c>
      <c r="Y1111">
        <f t="shared" si="68"/>
        <v>0</v>
      </c>
      <c r="Z1111">
        <f t="shared" si="69"/>
        <v>0</v>
      </c>
    </row>
    <row r="1112" spans="1:26" x14ac:dyDescent="0.25">
      <c r="A1112">
        <v>1123</v>
      </c>
      <c r="B1112" t="s">
        <v>554</v>
      </c>
      <c r="C1112">
        <v>105100</v>
      </c>
      <c r="D1112">
        <v>752</v>
      </c>
      <c r="E1112">
        <v>19507</v>
      </c>
      <c r="F1112">
        <v>4455</v>
      </c>
      <c r="G1112">
        <v>1804</v>
      </c>
      <c r="H1112">
        <v>6202</v>
      </c>
      <c r="I1112">
        <v>4229</v>
      </c>
      <c r="J1112">
        <v>5326</v>
      </c>
      <c r="K1112">
        <v>1205</v>
      </c>
      <c r="L1112">
        <v>3365</v>
      </c>
      <c r="M1112">
        <v>3233</v>
      </c>
      <c r="N1112">
        <v>1786</v>
      </c>
      <c r="O1112">
        <v>4436</v>
      </c>
      <c r="P1112">
        <v>3696</v>
      </c>
      <c r="Q1112">
        <v>2831</v>
      </c>
      <c r="R1112">
        <v>2570</v>
      </c>
      <c r="S1112">
        <v>1854</v>
      </c>
      <c r="T1112">
        <v>1048</v>
      </c>
      <c r="U1112">
        <v>4500</v>
      </c>
      <c r="V1112">
        <f t="shared" si="70"/>
        <v>1</v>
      </c>
      <c r="W1112" s="10">
        <f>SUMIFS(Tabel132[Cluster],Tabel132[ID],A1112)</f>
        <v>0</v>
      </c>
      <c r="X1112">
        <f t="shared" si="71"/>
        <v>0.20527738995555625</v>
      </c>
      <c r="Y1112">
        <f t="shared" si="68"/>
        <v>5480.666666666667</v>
      </c>
      <c r="Z1112">
        <f t="shared" si="69"/>
        <v>2840.125</v>
      </c>
    </row>
    <row r="1113" spans="1:26" x14ac:dyDescent="0.25">
      <c r="A1113">
        <v>1124</v>
      </c>
      <c r="B1113" t="s">
        <v>1161</v>
      </c>
      <c r="C1113">
        <v>73300</v>
      </c>
      <c r="D1113">
        <v>141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f t="shared" si="70"/>
        <v>0</v>
      </c>
      <c r="W1113" s="10">
        <f>SUMIFS(Tabel132[Cluster],Tabel132[ID],A1113)</f>
        <v>83</v>
      </c>
      <c r="X1113" t="str">
        <f t="shared" si="71"/>
        <v/>
      </c>
      <c r="Y1113">
        <f t="shared" si="68"/>
        <v>0</v>
      </c>
      <c r="Z1113">
        <f t="shared" si="69"/>
        <v>0</v>
      </c>
    </row>
    <row r="1114" spans="1:26" x14ac:dyDescent="0.25">
      <c r="A1114">
        <v>1125</v>
      </c>
      <c r="B1114" t="s">
        <v>555</v>
      </c>
      <c r="C1114">
        <v>23000</v>
      </c>
      <c r="D1114">
        <v>746</v>
      </c>
      <c r="E1114">
        <v>4110</v>
      </c>
      <c r="F1114">
        <v>1827</v>
      </c>
      <c r="G1114">
        <v>357</v>
      </c>
      <c r="H1114">
        <v>2133</v>
      </c>
      <c r="I1114">
        <v>444</v>
      </c>
      <c r="J1114">
        <v>741</v>
      </c>
      <c r="K1114">
        <v>1292</v>
      </c>
      <c r="L1114">
        <v>268</v>
      </c>
      <c r="M1114">
        <v>711</v>
      </c>
      <c r="N1114">
        <v>579</v>
      </c>
      <c r="O1114">
        <v>776</v>
      </c>
      <c r="P1114">
        <v>1539</v>
      </c>
      <c r="Q1114">
        <v>8</v>
      </c>
      <c r="R1114">
        <v>2053</v>
      </c>
      <c r="S1114">
        <v>199</v>
      </c>
      <c r="T1114">
        <v>1078</v>
      </c>
      <c r="U1114">
        <v>1407</v>
      </c>
      <c r="V1114">
        <f t="shared" si="70"/>
        <v>1</v>
      </c>
      <c r="W1114" s="10">
        <f>SUMIFS(Tabel132[Cluster],Tabel132[ID],A1114)</f>
        <v>29</v>
      </c>
      <c r="X1114">
        <f t="shared" si="71"/>
        <v>0.47245287147464121</v>
      </c>
      <c r="Y1114">
        <f t="shared" si="68"/>
        <v>1320.3333333333333</v>
      </c>
      <c r="Z1114">
        <f t="shared" si="69"/>
        <v>954.875</v>
      </c>
    </row>
    <row r="1115" spans="1:26" x14ac:dyDescent="0.25">
      <c r="A1115">
        <v>1126</v>
      </c>
      <c r="B1115" t="s">
        <v>556</v>
      </c>
      <c r="C1115">
        <v>75400</v>
      </c>
      <c r="D1115">
        <v>557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f t="shared" si="70"/>
        <v>1</v>
      </c>
      <c r="W1115" s="10">
        <f>SUMIFS(Tabel132[Cluster],Tabel132[ID],A1115)</f>
        <v>84</v>
      </c>
      <c r="X1115">
        <f t="shared" si="71"/>
        <v>0.30367270448884121</v>
      </c>
      <c r="Y1115">
        <f t="shared" si="68"/>
        <v>0</v>
      </c>
      <c r="Z1115">
        <f t="shared" si="69"/>
        <v>0.125</v>
      </c>
    </row>
    <row r="1116" spans="1:26" x14ac:dyDescent="0.25">
      <c r="A1116">
        <v>1127</v>
      </c>
      <c r="B1116" t="s">
        <v>557</v>
      </c>
      <c r="C1116">
        <v>28200</v>
      </c>
      <c r="D1116">
        <v>541</v>
      </c>
      <c r="E1116">
        <v>3191</v>
      </c>
      <c r="F1116">
        <v>515</v>
      </c>
      <c r="G1116">
        <v>1974</v>
      </c>
      <c r="H1116">
        <v>2781</v>
      </c>
      <c r="I1116">
        <v>3867</v>
      </c>
      <c r="J1116">
        <v>1430</v>
      </c>
      <c r="K1116">
        <v>4745</v>
      </c>
      <c r="L1116">
        <v>2616</v>
      </c>
      <c r="M1116">
        <v>2922</v>
      </c>
      <c r="N1116">
        <v>1483</v>
      </c>
      <c r="O1116">
        <v>5782</v>
      </c>
      <c r="P1116">
        <v>3801</v>
      </c>
      <c r="Q1116">
        <v>4966</v>
      </c>
      <c r="R1116">
        <v>3167</v>
      </c>
      <c r="S1116">
        <v>5248</v>
      </c>
      <c r="T1116">
        <v>1185</v>
      </c>
      <c r="U1116">
        <v>3094</v>
      </c>
      <c r="V1116">
        <f t="shared" si="70"/>
        <v>1</v>
      </c>
      <c r="W1116" s="10">
        <f>SUMIFS(Tabel132[Cluster],Tabel132[ID],A1116)</f>
        <v>36</v>
      </c>
      <c r="X1116">
        <f t="shared" si="71"/>
        <v>0.22071572647396417</v>
      </c>
      <c r="Y1116">
        <f t="shared" si="68"/>
        <v>2671.2222222222222</v>
      </c>
      <c r="Z1116">
        <f t="shared" si="69"/>
        <v>3590.75</v>
      </c>
    </row>
    <row r="1117" spans="1:26" x14ac:dyDescent="0.25">
      <c r="A1117">
        <v>1128</v>
      </c>
      <c r="B1117" t="s">
        <v>558</v>
      </c>
      <c r="C1117">
        <v>5300</v>
      </c>
      <c r="D1117">
        <v>337</v>
      </c>
      <c r="E1117">
        <v>1368</v>
      </c>
      <c r="F1117">
        <v>0</v>
      </c>
      <c r="G1117">
        <v>61</v>
      </c>
      <c r="H1117">
        <v>854</v>
      </c>
      <c r="I1117">
        <v>1245</v>
      </c>
      <c r="J1117">
        <v>1412</v>
      </c>
      <c r="K1117">
        <v>1438</v>
      </c>
      <c r="L1117">
        <v>2055</v>
      </c>
      <c r="M1117">
        <v>2130</v>
      </c>
      <c r="N1117">
        <v>1462</v>
      </c>
      <c r="O1117">
        <v>3860</v>
      </c>
      <c r="P1117">
        <v>4609</v>
      </c>
      <c r="Q1117">
        <v>1039</v>
      </c>
      <c r="R1117">
        <v>1145</v>
      </c>
      <c r="S1117">
        <v>405</v>
      </c>
      <c r="T1117">
        <v>1153</v>
      </c>
      <c r="U1117">
        <v>1941</v>
      </c>
      <c r="V1117">
        <f t="shared" si="70"/>
        <v>1</v>
      </c>
      <c r="W1117" s="10">
        <f>SUMIFS(Tabel132[Cluster],Tabel132[ID],A1117)</f>
        <v>7</v>
      </c>
      <c r="X1117">
        <f t="shared" si="71"/>
        <v>0.18614844689930191</v>
      </c>
      <c r="Y1117">
        <f t="shared" si="68"/>
        <v>1173.6666666666667</v>
      </c>
      <c r="Z1117">
        <f t="shared" si="69"/>
        <v>1951.75</v>
      </c>
    </row>
    <row r="1118" spans="1:26" x14ac:dyDescent="0.25">
      <c r="A1118">
        <v>1129</v>
      </c>
      <c r="B1118" t="s">
        <v>1162</v>
      </c>
      <c r="C1118">
        <v>63400</v>
      </c>
      <c r="D1118">
        <v>343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f t="shared" si="70"/>
        <v>0</v>
      </c>
      <c r="W1118" s="10">
        <f>SUMIFS(Tabel132[Cluster],Tabel132[ID],A1118)</f>
        <v>0</v>
      </c>
      <c r="X1118" t="str">
        <f t="shared" si="71"/>
        <v/>
      </c>
      <c r="Y1118">
        <f t="shared" si="68"/>
        <v>0</v>
      </c>
      <c r="Z1118">
        <f t="shared" si="69"/>
        <v>0</v>
      </c>
    </row>
    <row r="1119" spans="1:26" x14ac:dyDescent="0.25">
      <c r="A1119">
        <v>1131</v>
      </c>
      <c r="B1119" t="s">
        <v>1163</v>
      </c>
      <c r="C1119">
        <v>100200</v>
      </c>
      <c r="D1119">
        <v>798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f t="shared" si="70"/>
        <v>0</v>
      </c>
      <c r="W1119" s="10">
        <f>SUMIFS(Tabel132[Cluster],Tabel132[ID],A1119)</f>
        <v>0</v>
      </c>
      <c r="X1119" t="str">
        <f t="shared" si="71"/>
        <v/>
      </c>
      <c r="Y1119">
        <f t="shared" si="68"/>
        <v>0</v>
      </c>
      <c r="Z1119">
        <f t="shared" si="69"/>
        <v>0</v>
      </c>
    </row>
    <row r="1120" spans="1:26" x14ac:dyDescent="0.25">
      <c r="A1120">
        <v>1132</v>
      </c>
      <c r="B1120" t="s">
        <v>1164</v>
      </c>
      <c r="C1120">
        <v>84800</v>
      </c>
      <c r="D1120">
        <v>771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f t="shared" si="70"/>
        <v>0</v>
      </c>
      <c r="W1120" s="10">
        <f>SUMIFS(Tabel132[Cluster],Tabel132[ID],A1120)</f>
        <v>93</v>
      </c>
      <c r="X1120" t="str">
        <f t="shared" si="71"/>
        <v/>
      </c>
      <c r="Y1120">
        <f t="shared" si="68"/>
        <v>0</v>
      </c>
      <c r="Z1120">
        <f t="shared" si="69"/>
        <v>0</v>
      </c>
    </row>
    <row r="1121" spans="1:26" x14ac:dyDescent="0.25">
      <c r="A1121">
        <v>1133</v>
      </c>
      <c r="B1121" t="s">
        <v>1165</v>
      </c>
      <c r="C1121">
        <v>44200</v>
      </c>
      <c r="D1121">
        <v>934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f t="shared" si="70"/>
        <v>0</v>
      </c>
      <c r="W1121" s="10">
        <f>SUMIFS(Tabel132[Cluster],Tabel132[ID],A1121)</f>
        <v>56</v>
      </c>
      <c r="X1121" t="str">
        <f t="shared" si="71"/>
        <v/>
      </c>
      <c r="Y1121">
        <f t="shared" si="68"/>
        <v>0</v>
      </c>
      <c r="Z1121">
        <f t="shared" si="69"/>
        <v>0</v>
      </c>
    </row>
    <row r="1122" spans="1:26" x14ac:dyDescent="0.25">
      <c r="A1122">
        <v>1139</v>
      </c>
      <c r="B1122" t="s">
        <v>559</v>
      </c>
      <c r="C1122">
        <v>34500</v>
      </c>
      <c r="D1122">
        <v>619</v>
      </c>
      <c r="E1122">
        <v>834</v>
      </c>
      <c r="F1122">
        <v>240</v>
      </c>
      <c r="G1122">
        <v>48</v>
      </c>
      <c r="H1122">
        <v>781</v>
      </c>
      <c r="I1122">
        <v>996</v>
      </c>
      <c r="J1122">
        <v>671</v>
      </c>
      <c r="K1122">
        <v>782</v>
      </c>
      <c r="L1122">
        <v>1714</v>
      </c>
      <c r="M1122">
        <v>1560</v>
      </c>
      <c r="N1122">
        <v>223</v>
      </c>
      <c r="O1122">
        <v>1055</v>
      </c>
      <c r="P1122">
        <v>1142</v>
      </c>
      <c r="Q1122">
        <v>812</v>
      </c>
      <c r="R1122">
        <v>974</v>
      </c>
      <c r="S1122">
        <v>676</v>
      </c>
      <c r="T1122">
        <v>430</v>
      </c>
      <c r="U1122">
        <v>671</v>
      </c>
      <c r="V1122">
        <f t="shared" si="70"/>
        <v>1</v>
      </c>
      <c r="W1122" s="10">
        <f>SUMIFS(Tabel132[Cluster],Tabel132[ID],A1122)</f>
        <v>44</v>
      </c>
      <c r="X1122">
        <f t="shared" si="71"/>
        <v>0.65487572407551264</v>
      </c>
      <c r="Y1122">
        <f t="shared" si="68"/>
        <v>847.33333333333337</v>
      </c>
      <c r="Z1122">
        <f t="shared" si="69"/>
        <v>747.875</v>
      </c>
    </row>
    <row r="1123" spans="1:26" x14ac:dyDescent="0.25">
      <c r="A1123">
        <v>1140</v>
      </c>
      <c r="B1123" t="s">
        <v>1166</v>
      </c>
      <c r="C1123">
        <v>37100</v>
      </c>
      <c r="D1123">
        <v>566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f t="shared" si="70"/>
        <v>0</v>
      </c>
      <c r="W1123" s="10">
        <f>SUMIFS(Tabel132[Cluster],Tabel132[ID],A1123)</f>
        <v>47</v>
      </c>
      <c r="X1123" t="str">
        <f t="shared" si="71"/>
        <v/>
      </c>
      <c r="Y1123">
        <f t="shared" si="68"/>
        <v>0</v>
      </c>
      <c r="Z1123">
        <f t="shared" si="69"/>
        <v>0</v>
      </c>
    </row>
    <row r="1124" spans="1:26" x14ac:dyDescent="0.25">
      <c r="A1124">
        <v>1141</v>
      </c>
      <c r="B1124" t="s">
        <v>1167</v>
      </c>
      <c r="C1124">
        <v>37200</v>
      </c>
      <c r="D1124">
        <v>566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f t="shared" si="70"/>
        <v>0</v>
      </c>
      <c r="W1124" s="10">
        <f>SUMIFS(Tabel132[Cluster],Tabel132[ID],A1124)</f>
        <v>47</v>
      </c>
      <c r="X1124" t="str">
        <f t="shared" si="71"/>
        <v/>
      </c>
      <c r="Y1124">
        <f t="shared" si="68"/>
        <v>0</v>
      </c>
      <c r="Z1124">
        <f t="shared" si="69"/>
        <v>0</v>
      </c>
    </row>
    <row r="1125" spans="1:26" x14ac:dyDescent="0.25">
      <c r="A1125">
        <v>1142</v>
      </c>
      <c r="B1125" t="s">
        <v>1168</v>
      </c>
      <c r="C1125">
        <v>37300</v>
      </c>
      <c r="D1125">
        <v>566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f t="shared" si="70"/>
        <v>0</v>
      </c>
      <c r="W1125" s="10">
        <f>SUMIFS(Tabel132[Cluster],Tabel132[ID],A1125)</f>
        <v>47</v>
      </c>
      <c r="X1125" t="str">
        <f t="shared" si="71"/>
        <v/>
      </c>
      <c r="Y1125">
        <f t="shared" si="68"/>
        <v>0</v>
      </c>
      <c r="Z1125">
        <f t="shared" si="69"/>
        <v>0</v>
      </c>
    </row>
    <row r="1126" spans="1:26" x14ac:dyDescent="0.25">
      <c r="A1126">
        <v>1143</v>
      </c>
      <c r="B1126" t="s">
        <v>1169</v>
      </c>
      <c r="C1126">
        <v>62800</v>
      </c>
      <c r="D1126">
        <v>528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f t="shared" si="70"/>
        <v>0</v>
      </c>
      <c r="W1126" s="10">
        <f>SUMIFS(Tabel132[Cluster],Tabel132[ID],A1126)</f>
        <v>0</v>
      </c>
      <c r="X1126" t="str">
        <f t="shared" si="71"/>
        <v/>
      </c>
      <c r="Y1126">
        <f t="shared" si="68"/>
        <v>0</v>
      </c>
      <c r="Z1126">
        <f t="shared" si="69"/>
        <v>0</v>
      </c>
    </row>
    <row r="1127" spans="1:26" x14ac:dyDescent="0.25">
      <c r="A1127">
        <v>1144</v>
      </c>
      <c r="B1127" t="s">
        <v>1170</v>
      </c>
      <c r="C1127">
        <v>62600</v>
      </c>
      <c r="D1127">
        <v>528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f t="shared" si="70"/>
        <v>0</v>
      </c>
      <c r="W1127" s="10">
        <f>SUMIFS(Tabel132[Cluster],Tabel132[ID],A1127)</f>
        <v>0</v>
      </c>
      <c r="X1127" t="str">
        <f t="shared" si="71"/>
        <v/>
      </c>
      <c r="Y1127">
        <f t="shared" si="68"/>
        <v>0</v>
      </c>
      <c r="Z1127">
        <f t="shared" si="69"/>
        <v>0</v>
      </c>
    </row>
    <row r="1128" spans="1:26" x14ac:dyDescent="0.25">
      <c r="A1128">
        <v>1145</v>
      </c>
      <c r="B1128" t="s">
        <v>1171</v>
      </c>
      <c r="C1128">
        <v>62700</v>
      </c>
      <c r="D1128">
        <v>528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f t="shared" si="70"/>
        <v>0</v>
      </c>
      <c r="W1128" s="10">
        <f>SUMIFS(Tabel132[Cluster],Tabel132[ID],A1128)</f>
        <v>0</v>
      </c>
      <c r="X1128" t="str">
        <f t="shared" si="71"/>
        <v/>
      </c>
      <c r="Y1128">
        <f t="shared" si="68"/>
        <v>0</v>
      </c>
      <c r="Z1128">
        <f t="shared" si="69"/>
        <v>0</v>
      </c>
    </row>
    <row r="1129" spans="1:26" x14ac:dyDescent="0.25">
      <c r="A1129">
        <v>10671</v>
      </c>
      <c r="B1129" t="s">
        <v>1172</v>
      </c>
      <c r="C1129">
        <v>78400</v>
      </c>
      <c r="D1129">
        <v>1097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f t="shared" si="70"/>
        <v>0</v>
      </c>
      <c r="W1129" s="10">
        <f>SUMIFS(Tabel132[Cluster],Tabel132[ID],A1129)</f>
        <v>0</v>
      </c>
      <c r="X1129" t="str">
        <f t="shared" si="71"/>
        <v/>
      </c>
      <c r="Y1129">
        <f t="shared" si="68"/>
        <v>0</v>
      </c>
      <c r="Z1129">
        <f t="shared" si="69"/>
        <v>0</v>
      </c>
    </row>
    <row r="1130" spans="1:26" x14ac:dyDescent="0.25">
      <c r="A1130">
        <v>10672</v>
      </c>
      <c r="B1130" t="s">
        <v>1173</v>
      </c>
      <c r="C1130">
        <v>60000</v>
      </c>
      <c r="D1130">
        <v>1007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f t="shared" si="70"/>
        <v>0</v>
      </c>
      <c r="W1130" s="10">
        <f>SUMIFS(Tabel132[Cluster],Tabel132[ID],A1130)</f>
        <v>0</v>
      </c>
      <c r="X1130" t="str">
        <f t="shared" si="71"/>
        <v/>
      </c>
      <c r="Y1130">
        <f t="shared" si="68"/>
        <v>0</v>
      </c>
      <c r="Z1130">
        <f t="shared" si="69"/>
        <v>0</v>
      </c>
    </row>
    <row r="1131" spans="1:26" x14ac:dyDescent="0.25">
      <c r="A1131">
        <v>10673</v>
      </c>
      <c r="B1131" t="s">
        <v>1174</v>
      </c>
      <c r="C1131">
        <v>59900</v>
      </c>
      <c r="D1131">
        <v>1007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f t="shared" si="70"/>
        <v>0</v>
      </c>
      <c r="W1131" s="10">
        <f>SUMIFS(Tabel132[Cluster],Tabel132[ID],A1131)</f>
        <v>0</v>
      </c>
      <c r="X1131" t="str">
        <f t="shared" si="71"/>
        <v/>
      </c>
      <c r="Y1131">
        <f t="shared" si="68"/>
        <v>0</v>
      </c>
      <c r="Z1131">
        <f t="shared" si="69"/>
        <v>0</v>
      </c>
    </row>
    <row r="1132" spans="1:26" x14ac:dyDescent="0.25">
      <c r="A1132">
        <v>10674</v>
      </c>
      <c r="B1132" t="s">
        <v>1175</v>
      </c>
      <c r="C1132">
        <v>59800</v>
      </c>
      <c r="D1132">
        <v>1007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f t="shared" si="70"/>
        <v>0</v>
      </c>
      <c r="W1132" s="10">
        <f>SUMIFS(Tabel132[Cluster],Tabel132[ID],A1132)</f>
        <v>0</v>
      </c>
      <c r="X1132" t="str">
        <f t="shared" si="71"/>
        <v/>
      </c>
      <c r="Y1132">
        <f t="shared" si="68"/>
        <v>0</v>
      </c>
      <c r="Z1132">
        <f t="shared" si="69"/>
        <v>0</v>
      </c>
    </row>
    <row r="1133" spans="1:26" x14ac:dyDescent="0.25">
      <c r="A1133">
        <v>10675</v>
      </c>
      <c r="B1133" t="s">
        <v>1176</v>
      </c>
      <c r="C1133">
        <v>60500</v>
      </c>
      <c r="D1133">
        <v>1056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f t="shared" si="70"/>
        <v>0</v>
      </c>
      <c r="W1133" s="10">
        <f>SUMIFS(Tabel132[Cluster],Tabel132[ID],A1133)</f>
        <v>0</v>
      </c>
      <c r="X1133" t="str">
        <f t="shared" si="71"/>
        <v/>
      </c>
      <c r="Y1133">
        <f t="shared" si="68"/>
        <v>0</v>
      </c>
      <c r="Z1133">
        <f t="shared" si="69"/>
        <v>0</v>
      </c>
    </row>
    <row r="1134" spans="1:26" x14ac:dyDescent="0.25">
      <c r="A1134">
        <v>10676</v>
      </c>
      <c r="B1134" t="s">
        <v>1177</v>
      </c>
      <c r="C1134">
        <v>60400</v>
      </c>
      <c r="D1134">
        <v>1056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f t="shared" si="70"/>
        <v>0</v>
      </c>
      <c r="W1134" s="10">
        <f>SUMIFS(Tabel132[Cluster],Tabel132[ID],A1134)</f>
        <v>0</v>
      </c>
      <c r="X1134" t="str">
        <f t="shared" si="71"/>
        <v/>
      </c>
      <c r="Y1134">
        <f t="shared" si="68"/>
        <v>0</v>
      </c>
      <c r="Z1134">
        <f t="shared" si="69"/>
        <v>0</v>
      </c>
    </row>
    <row r="1135" spans="1:26" x14ac:dyDescent="0.25">
      <c r="A1135">
        <v>10677</v>
      </c>
      <c r="B1135" t="s">
        <v>1178</v>
      </c>
      <c r="C1135">
        <v>60300</v>
      </c>
      <c r="D1135">
        <v>1056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f t="shared" si="70"/>
        <v>0</v>
      </c>
      <c r="W1135" s="10">
        <f>SUMIFS(Tabel132[Cluster],Tabel132[ID],A1135)</f>
        <v>0</v>
      </c>
      <c r="X1135" t="str">
        <f t="shared" si="71"/>
        <v/>
      </c>
      <c r="Y1135">
        <f t="shared" si="68"/>
        <v>0</v>
      </c>
      <c r="Z1135">
        <f t="shared" si="69"/>
        <v>0</v>
      </c>
    </row>
    <row r="1136" spans="1:26" x14ac:dyDescent="0.25">
      <c r="A1136">
        <v>10678</v>
      </c>
      <c r="B1136" t="s">
        <v>1179</v>
      </c>
      <c r="C1136">
        <v>60900</v>
      </c>
      <c r="D1136">
        <v>1064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f t="shared" si="70"/>
        <v>0</v>
      </c>
      <c r="W1136" s="10">
        <f>SUMIFS(Tabel132[Cluster],Tabel132[ID],A1136)</f>
        <v>0</v>
      </c>
      <c r="X1136" t="str">
        <f t="shared" si="71"/>
        <v/>
      </c>
      <c r="Y1136">
        <f t="shared" si="68"/>
        <v>0</v>
      </c>
      <c r="Z1136">
        <f t="shared" si="69"/>
        <v>0</v>
      </c>
    </row>
    <row r="1137" spans="1:26" x14ac:dyDescent="0.25">
      <c r="A1137">
        <v>10679</v>
      </c>
      <c r="B1137" t="s">
        <v>1180</v>
      </c>
      <c r="C1137">
        <v>60800</v>
      </c>
      <c r="D1137">
        <v>1064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f t="shared" si="70"/>
        <v>0</v>
      </c>
      <c r="W1137" s="10">
        <f>SUMIFS(Tabel132[Cluster],Tabel132[ID],A1137)</f>
        <v>0</v>
      </c>
      <c r="X1137" t="str">
        <f t="shared" si="71"/>
        <v/>
      </c>
      <c r="Y1137">
        <f t="shared" si="68"/>
        <v>0</v>
      </c>
      <c r="Z1137">
        <f t="shared" si="69"/>
        <v>0</v>
      </c>
    </row>
    <row r="1138" spans="1:26" x14ac:dyDescent="0.25">
      <c r="A1138">
        <v>10680</v>
      </c>
      <c r="B1138" t="s">
        <v>1181</v>
      </c>
      <c r="C1138">
        <v>60700</v>
      </c>
      <c r="D1138">
        <v>1064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f t="shared" si="70"/>
        <v>0</v>
      </c>
      <c r="W1138" s="10">
        <f>SUMIFS(Tabel132[Cluster],Tabel132[ID],A1138)</f>
        <v>0</v>
      </c>
      <c r="X1138" t="str">
        <f t="shared" si="71"/>
        <v/>
      </c>
      <c r="Y1138">
        <f t="shared" si="68"/>
        <v>0</v>
      </c>
      <c r="Z1138">
        <f t="shared" si="69"/>
        <v>0</v>
      </c>
    </row>
    <row r="1139" spans="1:26" x14ac:dyDescent="0.25">
      <c r="A1139">
        <v>10681</v>
      </c>
      <c r="B1139" t="s">
        <v>1182</v>
      </c>
      <c r="C1139">
        <v>61300</v>
      </c>
      <c r="D1139">
        <v>1025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f t="shared" si="70"/>
        <v>0</v>
      </c>
      <c r="W1139" s="10">
        <f>SUMIFS(Tabel132[Cluster],Tabel132[ID],A1139)</f>
        <v>0</v>
      </c>
      <c r="X1139" t="str">
        <f t="shared" si="71"/>
        <v/>
      </c>
      <c r="Y1139">
        <f t="shared" si="68"/>
        <v>0</v>
      </c>
      <c r="Z1139">
        <f t="shared" si="69"/>
        <v>0</v>
      </c>
    </row>
    <row r="1140" spans="1:26" x14ac:dyDescent="0.25">
      <c r="A1140">
        <v>10682</v>
      </c>
      <c r="B1140" t="s">
        <v>1183</v>
      </c>
      <c r="C1140">
        <v>61200</v>
      </c>
      <c r="D1140">
        <v>1025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f t="shared" si="70"/>
        <v>0</v>
      </c>
      <c r="W1140" s="10">
        <f>SUMIFS(Tabel132[Cluster],Tabel132[ID],A1140)</f>
        <v>0</v>
      </c>
      <c r="X1140" t="str">
        <f t="shared" si="71"/>
        <v/>
      </c>
      <c r="Y1140">
        <f t="shared" si="68"/>
        <v>0</v>
      </c>
      <c r="Z1140">
        <f t="shared" si="69"/>
        <v>0</v>
      </c>
    </row>
    <row r="1141" spans="1:26" x14ac:dyDescent="0.25">
      <c r="A1141">
        <v>10683</v>
      </c>
      <c r="B1141" t="s">
        <v>1184</v>
      </c>
      <c r="C1141">
        <v>61100</v>
      </c>
      <c r="D1141">
        <v>1025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f t="shared" si="70"/>
        <v>0</v>
      </c>
      <c r="W1141" s="10">
        <f>SUMIFS(Tabel132[Cluster],Tabel132[ID],A1141)</f>
        <v>0</v>
      </c>
      <c r="X1141" t="str">
        <f t="shared" si="71"/>
        <v/>
      </c>
      <c r="Y1141">
        <f t="shared" si="68"/>
        <v>0</v>
      </c>
      <c r="Z1141">
        <f t="shared" si="69"/>
        <v>0</v>
      </c>
    </row>
    <row r="1142" spans="1:26" x14ac:dyDescent="0.25">
      <c r="A1142">
        <v>10684</v>
      </c>
      <c r="B1142" t="s">
        <v>1185</v>
      </c>
      <c r="C1142">
        <v>61700</v>
      </c>
      <c r="D1142">
        <v>1033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f t="shared" si="70"/>
        <v>0</v>
      </c>
      <c r="W1142" s="10">
        <f>SUMIFS(Tabel132[Cluster],Tabel132[ID],A1142)</f>
        <v>0</v>
      </c>
      <c r="X1142" t="str">
        <f t="shared" si="71"/>
        <v/>
      </c>
      <c r="Y1142">
        <f t="shared" si="68"/>
        <v>0</v>
      </c>
      <c r="Z1142">
        <f t="shared" si="69"/>
        <v>0</v>
      </c>
    </row>
    <row r="1143" spans="1:26" x14ac:dyDescent="0.25">
      <c r="A1143">
        <v>10685</v>
      </c>
      <c r="B1143" t="s">
        <v>1186</v>
      </c>
      <c r="C1143">
        <v>61600</v>
      </c>
      <c r="D1143">
        <v>1033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f t="shared" si="70"/>
        <v>0</v>
      </c>
      <c r="W1143" s="10">
        <f>SUMIFS(Tabel132[Cluster],Tabel132[ID],A1143)</f>
        <v>0</v>
      </c>
      <c r="X1143" t="str">
        <f t="shared" si="71"/>
        <v/>
      </c>
      <c r="Y1143">
        <f t="shared" si="68"/>
        <v>0</v>
      </c>
      <c r="Z1143">
        <f t="shared" si="69"/>
        <v>0</v>
      </c>
    </row>
    <row r="1144" spans="1:26" x14ac:dyDescent="0.25">
      <c r="A1144">
        <v>10686</v>
      </c>
      <c r="B1144" t="s">
        <v>1187</v>
      </c>
      <c r="C1144">
        <v>61500</v>
      </c>
      <c r="D1144">
        <v>1033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f t="shared" si="70"/>
        <v>0</v>
      </c>
      <c r="W1144" s="10">
        <f>SUMIFS(Tabel132[Cluster],Tabel132[ID],A1144)</f>
        <v>0</v>
      </c>
      <c r="X1144" t="str">
        <f t="shared" si="71"/>
        <v/>
      </c>
      <c r="Y1144">
        <f t="shared" si="68"/>
        <v>0</v>
      </c>
      <c r="Z1144">
        <f t="shared" si="69"/>
        <v>0</v>
      </c>
    </row>
    <row r="1145" spans="1:26" x14ac:dyDescent="0.25">
      <c r="A1145">
        <v>10687</v>
      </c>
      <c r="B1145" t="s">
        <v>1188</v>
      </c>
      <c r="C1145">
        <v>62100</v>
      </c>
      <c r="D1145">
        <v>1041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f t="shared" si="70"/>
        <v>0</v>
      </c>
      <c r="W1145" s="10">
        <f>SUMIFS(Tabel132[Cluster],Tabel132[ID],A1145)</f>
        <v>0</v>
      </c>
      <c r="X1145" t="str">
        <f t="shared" si="71"/>
        <v/>
      </c>
      <c r="Y1145">
        <f t="shared" si="68"/>
        <v>0</v>
      </c>
      <c r="Z1145">
        <f t="shared" si="69"/>
        <v>0</v>
      </c>
    </row>
    <row r="1146" spans="1:26" x14ac:dyDescent="0.25">
      <c r="A1146">
        <v>10688</v>
      </c>
      <c r="B1146" t="s">
        <v>1189</v>
      </c>
      <c r="C1146">
        <v>62000</v>
      </c>
      <c r="D1146">
        <v>1041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f t="shared" si="70"/>
        <v>0</v>
      </c>
      <c r="W1146" s="10">
        <f>SUMIFS(Tabel132[Cluster],Tabel132[ID],A1146)</f>
        <v>0</v>
      </c>
      <c r="X1146" t="str">
        <f t="shared" si="71"/>
        <v/>
      </c>
      <c r="Y1146">
        <f t="shared" si="68"/>
        <v>0</v>
      </c>
      <c r="Z1146">
        <f t="shared" si="69"/>
        <v>0</v>
      </c>
    </row>
    <row r="1147" spans="1:26" x14ac:dyDescent="0.25">
      <c r="A1147">
        <v>10689</v>
      </c>
      <c r="B1147" t="s">
        <v>1190</v>
      </c>
      <c r="C1147">
        <v>61900</v>
      </c>
      <c r="D1147">
        <v>1041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f t="shared" si="70"/>
        <v>0</v>
      </c>
      <c r="W1147" s="10">
        <f>SUMIFS(Tabel132[Cluster],Tabel132[ID],A1147)</f>
        <v>0</v>
      </c>
      <c r="X1147" t="str">
        <f t="shared" si="71"/>
        <v/>
      </c>
      <c r="Y1147">
        <f t="shared" si="68"/>
        <v>0</v>
      </c>
      <c r="Z1147">
        <f t="shared" si="69"/>
        <v>0</v>
      </c>
    </row>
    <row r="1148" spans="1:26" x14ac:dyDescent="0.25">
      <c r="A1148">
        <v>10690</v>
      </c>
      <c r="B1148" t="s">
        <v>1191</v>
      </c>
      <c r="C1148">
        <v>62500</v>
      </c>
      <c r="D1148">
        <v>1049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f t="shared" si="70"/>
        <v>0</v>
      </c>
      <c r="W1148" s="10">
        <f>SUMIFS(Tabel132[Cluster],Tabel132[ID],A1148)</f>
        <v>0</v>
      </c>
      <c r="X1148" t="str">
        <f t="shared" si="71"/>
        <v/>
      </c>
      <c r="Y1148">
        <f t="shared" si="68"/>
        <v>0</v>
      </c>
      <c r="Z1148">
        <f t="shared" si="69"/>
        <v>0</v>
      </c>
    </row>
    <row r="1149" spans="1:26" x14ac:dyDescent="0.25">
      <c r="A1149">
        <v>10691</v>
      </c>
      <c r="B1149" t="s">
        <v>1192</v>
      </c>
      <c r="C1149">
        <v>62400</v>
      </c>
      <c r="D1149">
        <v>1049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f t="shared" si="70"/>
        <v>0</v>
      </c>
      <c r="W1149" s="10">
        <f>SUMIFS(Tabel132[Cluster],Tabel132[ID],A1149)</f>
        <v>0</v>
      </c>
      <c r="X1149" t="str">
        <f t="shared" si="71"/>
        <v/>
      </c>
      <c r="Y1149">
        <f t="shared" si="68"/>
        <v>0</v>
      </c>
      <c r="Z1149">
        <f t="shared" si="69"/>
        <v>0</v>
      </c>
    </row>
    <row r="1150" spans="1:26" x14ac:dyDescent="0.25">
      <c r="A1150">
        <v>10692</v>
      </c>
      <c r="B1150" t="s">
        <v>1193</v>
      </c>
      <c r="C1150">
        <v>62300</v>
      </c>
      <c r="D1150">
        <v>1049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f t="shared" si="70"/>
        <v>0</v>
      </c>
      <c r="W1150" s="10">
        <f>SUMIFS(Tabel132[Cluster],Tabel132[ID],A1150)</f>
        <v>0</v>
      </c>
      <c r="X1150" t="str">
        <f t="shared" si="71"/>
        <v/>
      </c>
      <c r="Y1150">
        <f t="shared" si="68"/>
        <v>0</v>
      </c>
      <c r="Z1150">
        <f t="shared" si="69"/>
        <v>0</v>
      </c>
    </row>
    <row r="1151" spans="1:26" x14ac:dyDescent="0.25">
      <c r="A1151">
        <v>10693</v>
      </c>
      <c r="B1151" t="s">
        <v>1194</v>
      </c>
      <c r="C1151">
        <v>44400</v>
      </c>
      <c r="D1151">
        <v>843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f t="shared" si="70"/>
        <v>0</v>
      </c>
      <c r="W1151" s="10">
        <f>SUMIFS(Tabel132[Cluster],Tabel132[ID],A1151)</f>
        <v>57</v>
      </c>
      <c r="X1151" t="str">
        <f t="shared" si="71"/>
        <v/>
      </c>
      <c r="Y1151">
        <f t="shared" si="68"/>
        <v>0</v>
      </c>
      <c r="Z1151">
        <f t="shared" si="69"/>
        <v>0</v>
      </c>
    </row>
    <row r="1152" spans="1:26" x14ac:dyDescent="0.25">
      <c r="A1152">
        <v>10694</v>
      </c>
      <c r="B1152" t="s">
        <v>1195</v>
      </c>
      <c r="C1152">
        <v>44500</v>
      </c>
      <c r="D1152">
        <v>843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f t="shared" si="70"/>
        <v>0</v>
      </c>
      <c r="W1152" s="10">
        <f>SUMIFS(Tabel132[Cluster],Tabel132[ID],A1152)</f>
        <v>57</v>
      </c>
      <c r="X1152" t="str">
        <f t="shared" si="71"/>
        <v/>
      </c>
      <c r="Y1152">
        <f t="shared" ref="Y1152:Y1244" si="72">AVERAGE(E1152:M1152)</f>
        <v>0</v>
      </c>
      <c r="Z1152">
        <f t="shared" ref="Z1152:Z1244" si="73">AVERAGE(N1152:U1152)</f>
        <v>0</v>
      </c>
    </row>
    <row r="1153" spans="1:26" x14ac:dyDescent="0.25">
      <c r="A1153">
        <v>10695</v>
      </c>
      <c r="B1153" t="s">
        <v>1196</v>
      </c>
      <c r="C1153">
        <v>44600</v>
      </c>
      <c r="D1153">
        <v>843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f t="shared" si="70"/>
        <v>0</v>
      </c>
      <c r="W1153" s="10">
        <f>SUMIFS(Tabel132[Cluster],Tabel132[ID],A1153)</f>
        <v>57</v>
      </c>
      <c r="X1153" t="str">
        <f t="shared" si="71"/>
        <v/>
      </c>
      <c r="Y1153">
        <f t="shared" si="72"/>
        <v>0</v>
      </c>
      <c r="Z1153">
        <f t="shared" si="73"/>
        <v>0</v>
      </c>
    </row>
    <row r="1154" spans="1:26" x14ac:dyDescent="0.25">
      <c r="A1154">
        <v>10696</v>
      </c>
      <c r="B1154" t="s">
        <v>1197</v>
      </c>
      <c r="C1154">
        <v>44800</v>
      </c>
      <c r="D1154">
        <v>1037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f t="shared" si="70"/>
        <v>0</v>
      </c>
      <c r="W1154" s="10">
        <f>SUMIFS(Tabel132[Cluster],Tabel132[ID],A1154)</f>
        <v>58</v>
      </c>
      <c r="X1154" t="str">
        <f t="shared" si="71"/>
        <v/>
      </c>
      <c r="Y1154">
        <f t="shared" si="72"/>
        <v>0</v>
      </c>
      <c r="Z1154">
        <f t="shared" si="73"/>
        <v>0</v>
      </c>
    </row>
    <row r="1155" spans="1:26" x14ac:dyDescent="0.25">
      <c r="A1155">
        <v>10697</v>
      </c>
      <c r="B1155" t="s">
        <v>1198</v>
      </c>
      <c r="C1155">
        <v>44900</v>
      </c>
      <c r="D1155">
        <v>1037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f t="shared" si="70"/>
        <v>0</v>
      </c>
      <c r="W1155" s="10">
        <f>SUMIFS(Tabel132[Cluster],Tabel132[ID],A1155)</f>
        <v>58</v>
      </c>
      <c r="X1155" t="str">
        <f t="shared" si="71"/>
        <v/>
      </c>
      <c r="Y1155">
        <f t="shared" si="72"/>
        <v>0</v>
      </c>
      <c r="Z1155">
        <f t="shared" si="73"/>
        <v>0</v>
      </c>
    </row>
    <row r="1156" spans="1:26" x14ac:dyDescent="0.25">
      <c r="A1156">
        <v>10698</v>
      </c>
      <c r="B1156" t="s">
        <v>1199</v>
      </c>
      <c r="C1156">
        <v>45000</v>
      </c>
      <c r="D1156">
        <v>1037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f t="shared" ref="V1156:V1244" si="74">IF(AND(Y1156=0,Z1156=0),0,1)</f>
        <v>0</v>
      </c>
      <c r="W1156" s="10">
        <f>SUMIFS(Tabel132[Cluster],Tabel132[ID],A1156)</f>
        <v>58</v>
      </c>
      <c r="X1156" t="str">
        <f t="shared" ref="X1156:X1244" si="75">IFERROR(_xlfn.T.TEST(E1156:M1156,N1156:U1156,2,2),"")</f>
        <v/>
      </c>
      <c r="Y1156">
        <f t="shared" si="72"/>
        <v>0</v>
      </c>
      <c r="Z1156">
        <f t="shared" si="73"/>
        <v>0</v>
      </c>
    </row>
    <row r="1157" spans="1:26" x14ac:dyDescent="0.25">
      <c r="A1157">
        <v>10699</v>
      </c>
      <c r="B1157" t="s">
        <v>1200</v>
      </c>
      <c r="C1157">
        <v>45200</v>
      </c>
      <c r="D1157">
        <v>1084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f t="shared" si="74"/>
        <v>0</v>
      </c>
      <c r="W1157" s="10">
        <f>SUMIFS(Tabel132[Cluster],Tabel132[ID],A1157)</f>
        <v>59</v>
      </c>
      <c r="X1157" t="str">
        <f t="shared" si="75"/>
        <v/>
      </c>
      <c r="Y1157">
        <f t="shared" si="72"/>
        <v>0</v>
      </c>
      <c r="Z1157">
        <f t="shared" si="73"/>
        <v>0</v>
      </c>
    </row>
    <row r="1158" spans="1:26" x14ac:dyDescent="0.25">
      <c r="A1158">
        <v>10700</v>
      </c>
      <c r="B1158" t="s">
        <v>1201</v>
      </c>
      <c r="C1158">
        <v>45300</v>
      </c>
      <c r="D1158">
        <v>1084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f t="shared" si="74"/>
        <v>0</v>
      </c>
      <c r="W1158" s="10">
        <f>SUMIFS(Tabel132[Cluster],Tabel132[ID],A1158)</f>
        <v>59</v>
      </c>
      <c r="X1158" t="str">
        <f t="shared" si="75"/>
        <v/>
      </c>
      <c r="Y1158">
        <f t="shared" si="72"/>
        <v>0</v>
      </c>
      <c r="Z1158">
        <f t="shared" si="73"/>
        <v>0</v>
      </c>
    </row>
    <row r="1159" spans="1:26" x14ac:dyDescent="0.25">
      <c r="A1159">
        <v>10701</v>
      </c>
      <c r="B1159" t="s">
        <v>1202</v>
      </c>
      <c r="C1159">
        <v>45400</v>
      </c>
      <c r="D1159">
        <v>1084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f t="shared" si="74"/>
        <v>0</v>
      </c>
      <c r="W1159" s="10">
        <f>SUMIFS(Tabel132[Cluster],Tabel132[ID],A1159)</f>
        <v>59</v>
      </c>
      <c r="X1159" t="str">
        <f t="shared" si="75"/>
        <v/>
      </c>
      <c r="Y1159">
        <f t="shared" si="72"/>
        <v>0</v>
      </c>
      <c r="Z1159">
        <f t="shared" si="73"/>
        <v>0</v>
      </c>
    </row>
    <row r="1160" spans="1:26" x14ac:dyDescent="0.25">
      <c r="A1160">
        <v>10702</v>
      </c>
      <c r="B1160" t="s">
        <v>1203</v>
      </c>
      <c r="C1160">
        <v>39700</v>
      </c>
      <c r="D1160">
        <v>726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f t="shared" si="74"/>
        <v>0</v>
      </c>
      <c r="W1160" s="10">
        <f>SUMIFS(Tabel132[Cluster],Tabel132[ID],A1160)</f>
        <v>52</v>
      </c>
      <c r="X1160" t="str">
        <f t="shared" si="75"/>
        <v/>
      </c>
      <c r="Y1160">
        <f t="shared" si="72"/>
        <v>0</v>
      </c>
      <c r="Z1160">
        <f t="shared" si="73"/>
        <v>0</v>
      </c>
    </row>
    <row r="1161" spans="1:26" x14ac:dyDescent="0.25">
      <c r="A1161">
        <v>10703</v>
      </c>
      <c r="B1161" t="s">
        <v>560</v>
      </c>
      <c r="C1161">
        <v>39400</v>
      </c>
      <c r="D1161">
        <v>726</v>
      </c>
      <c r="E1161">
        <v>1828</v>
      </c>
      <c r="F1161">
        <v>189</v>
      </c>
      <c r="G1161">
        <v>777</v>
      </c>
      <c r="H1161">
        <v>917</v>
      </c>
      <c r="I1161">
        <v>666</v>
      </c>
      <c r="J1161">
        <v>1560</v>
      </c>
      <c r="K1161">
        <v>2076</v>
      </c>
      <c r="L1161">
        <v>890</v>
      </c>
      <c r="M1161">
        <v>466</v>
      </c>
      <c r="N1161">
        <v>3937</v>
      </c>
      <c r="O1161">
        <v>3861</v>
      </c>
      <c r="P1161">
        <v>516</v>
      </c>
      <c r="Q1161">
        <v>354</v>
      </c>
      <c r="R1161">
        <v>1890</v>
      </c>
      <c r="S1161">
        <v>859</v>
      </c>
      <c r="T1161">
        <v>1959</v>
      </c>
      <c r="U1161">
        <v>1113</v>
      </c>
      <c r="V1161">
        <f t="shared" si="74"/>
        <v>1</v>
      </c>
      <c r="W1161" s="10">
        <f>SUMIFS(Tabel132[Cluster],Tabel132[ID],A1161)</f>
        <v>52</v>
      </c>
      <c r="X1161">
        <f t="shared" si="75"/>
        <v>0.15964929635376102</v>
      </c>
      <c r="Y1161">
        <f t="shared" si="72"/>
        <v>1041</v>
      </c>
      <c r="Z1161">
        <f t="shared" si="73"/>
        <v>1811.125</v>
      </c>
    </row>
    <row r="1162" spans="1:26" x14ac:dyDescent="0.25">
      <c r="A1162">
        <v>10704</v>
      </c>
      <c r="B1162" t="s">
        <v>561</v>
      </c>
      <c r="C1162">
        <v>39500</v>
      </c>
      <c r="D1162">
        <v>726</v>
      </c>
      <c r="E1162">
        <v>220</v>
      </c>
      <c r="F1162">
        <v>21</v>
      </c>
      <c r="G1162">
        <v>371</v>
      </c>
      <c r="H1162">
        <v>563</v>
      </c>
      <c r="I1162">
        <v>317</v>
      </c>
      <c r="J1162">
        <v>544</v>
      </c>
      <c r="K1162">
        <v>587</v>
      </c>
      <c r="L1162">
        <v>45</v>
      </c>
      <c r="M1162">
        <v>58</v>
      </c>
      <c r="N1162">
        <v>1096</v>
      </c>
      <c r="O1162">
        <v>615</v>
      </c>
      <c r="P1162">
        <v>451</v>
      </c>
      <c r="Q1162">
        <v>61</v>
      </c>
      <c r="R1162">
        <v>1191</v>
      </c>
      <c r="S1162">
        <v>195</v>
      </c>
      <c r="T1162">
        <v>512</v>
      </c>
      <c r="U1162">
        <v>269</v>
      </c>
      <c r="V1162">
        <f t="shared" si="74"/>
        <v>1</v>
      </c>
      <c r="W1162" s="10">
        <f>SUMIFS(Tabel132[Cluster],Tabel132[ID],A1162)</f>
        <v>52</v>
      </c>
      <c r="X1162">
        <f t="shared" si="75"/>
        <v>0.14131872558696115</v>
      </c>
      <c r="Y1162">
        <f t="shared" si="72"/>
        <v>302.88888888888891</v>
      </c>
      <c r="Z1162">
        <f t="shared" si="73"/>
        <v>548.75</v>
      </c>
    </row>
    <row r="1163" spans="1:26" x14ac:dyDescent="0.25">
      <c r="A1163">
        <v>10705</v>
      </c>
      <c r="B1163" t="s">
        <v>1204</v>
      </c>
      <c r="C1163">
        <v>55300</v>
      </c>
      <c r="D1163">
        <v>912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f t="shared" si="74"/>
        <v>0</v>
      </c>
      <c r="W1163" s="10">
        <f>SUMIFS(Tabel132[Cluster],Tabel132[ID],A1163)</f>
        <v>0</v>
      </c>
      <c r="X1163" t="str">
        <f t="shared" si="75"/>
        <v/>
      </c>
      <c r="Y1163">
        <f t="shared" si="72"/>
        <v>0</v>
      </c>
      <c r="Z1163">
        <f t="shared" si="73"/>
        <v>0</v>
      </c>
    </row>
    <row r="1164" spans="1:26" x14ac:dyDescent="0.25">
      <c r="A1164">
        <v>10706</v>
      </c>
      <c r="B1164" t="s">
        <v>1205</v>
      </c>
      <c r="C1164">
        <v>55200</v>
      </c>
      <c r="D1164">
        <v>912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f t="shared" si="74"/>
        <v>0</v>
      </c>
      <c r="W1164" s="10">
        <f>SUMIFS(Tabel132[Cluster],Tabel132[ID],A1164)</f>
        <v>0</v>
      </c>
      <c r="X1164" t="str">
        <f t="shared" si="75"/>
        <v/>
      </c>
      <c r="Y1164">
        <f t="shared" si="72"/>
        <v>0</v>
      </c>
      <c r="Z1164">
        <f t="shared" si="73"/>
        <v>0</v>
      </c>
    </row>
    <row r="1165" spans="1:26" x14ac:dyDescent="0.25">
      <c r="A1165">
        <v>10707</v>
      </c>
      <c r="B1165" t="s">
        <v>1206</v>
      </c>
      <c r="C1165">
        <v>55100</v>
      </c>
      <c r="D1165">
        <v>912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f t="shared" si="74"/>
        <v>0</v>
      </c>
      <c r="W1165" s="10">
        <f>SUMIFS(Tabel132[Cluster],Tabel132[ID],A1165)</f>
        <v>0</v>
      </c>
      <c r="X1165" t="str">
        <f t="shared" si="75"/>
        <v/>
      </c>
      <c r="Y1165">
        <f t="shared" si="72"/>
        <v>0</v>
      </c>
      <c r="Z1165">
        <f t="shared" si="73"/>
        <v>0</v>
      </c>
    </row>
    <row r="1166" spans="1:26" x14ac:dyDescent="0.25">
      <c r="A1166">
        <v>10708</v>
      </c>
      <c r="B1166" t="s">
        <v>1207</v>
      </c>
      <c r="C1166">
        <v>55800</v>
      </c>
      <c r="D1166">
        <v>976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f t="shared" si="74"/>
        <v>0</v>
      </c>
      <c r="W1166" s="10">
        <f>SUMIFS(Tabel132[Cluster],Tabel132[ID],A1166)</f>
        <v>0</v>
      </c>
      <c r="X1166" t="str">
        <f t="shared" si="75"/>
        <v/>
      </c>
      <c r="Y1166">
        <f t="shared" si="72"/>
        <v>0</v>
      </c>
      <c r="Z1166">
        <f t="shared" si="73"/>
        <v>0</v>
      </c>
    </row>
    <row r="1167" spans="1:26" x14ac:dyDescent="0.25">
      <c r="A1167">
        <v>10709</v>
      </c>
      <c r="B1167" t="s">
        <v>1208</v>
      </c>
      <c r="C1167">
        <v>55700</v>
      </c>
      <c r="D1167">
        <v>976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f t="shared" si="74"/>
        <v>0</v>
      </c>
      <c r="W1167" s="10">
        <f>SUMIFS(Tabel132[Cluster],Tabel132[ID],A1167)</f>
        <v>0</v>
      </c>
      <c r="X1167" t="str">
        <f t="shared" si="75"/>
        <v/>
      </c>
      <c r="Y1167">
        <f t="shared" si="72"/>
        <v>0</v>
      </c>
      <c r="Z1167">
        <f t="shared" si="73"/>
        <v>0</v>
      </c>
    </row>
    <row r="1168" spans="1:26" x14ac:dyDescent="0.25">
      <c r="A1168">
        <v>10710</v>
      </c>
      <c r="B1168" t="s">
        <v>1209</v>
      </c>
      <c r="C1168">
        <v>55600</v>
      </c>
      <c r="D1168">
        <v>976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f t="shared" si="74"/>
        <v>0</v>
      </c>
      <c r="W1168" s="10">
        <f>SUMIFS(Tabel132[Cluster],Tabel132[ID],A1168)</f>
        <v>0</v>
      </c>
      <c r="X1168" t="str">
        <f t="shared" si="75"/>
        <v/>
      </c>
      <c r="Y1168">
        <f t="shared" si="72"/>
        <v>0</v>
      </c>
      <c r="Z1168">
        <f t="shared" si="73"/>
        <v>0</v>
      </c>
    </row>
    <row r="1169" spans="1:26" x14ac:dyDescent="0.25">
      <c r="A1169">
        <v>10711</v>
      </c>
      <c r="B1169" t="s">
        <v>1210</v>
      </c>
      <c r="C1169">
        <v>56200</v>
      </c>
      <c r="D1169">
        <v>984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f t="shared" si="74"/>
        <v>0</v>
      </c>
      <c r="W1169" s="10">
        <f>SUMIFS(Tabel132[Cluster],Tabel132[ID],A1169)</f>
        <v>0</v>
      </c>
      <c r="X1169" t="str">
        <f t="shared" si="75"/>
        <v/>
      </c>
      <c r="Y1169">
        <f t="shared" si="72"/>
        <v>0</v>
      </c>
      <c r="Z1169">
        <f t="shared" si="73"/>
        <v>0</v>
      </c>
    </row>
    <row r="1170" spans="1:26" x14ac:dyDescent="0.25">
      <c r="A1170">
        <v>10712</v>
      </c>
      <c r="B1170" t="s">
        <v>1211</v>
      </c>
      <c r="C1170">
        <v>56100</v>
      </c>
      <c r="D1170">
        <v>984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f t="shared" si="74"/>
        <v>0</v>
      </c>
      <c r="W1170" s="10">
        <f>SUMIFS(Tabel132[Cluster],Tabel132[ID],A1170)</f>
        <v>0</v>
      </c>
      <c r="X1170" t="str">
        <f t="shared" si="75"/>
        <v/>
      </c>
      <c r="Y1170">
        <f t="shared" si="72"/>
        <v>0</v>
      </c>
      <c r="Z1170">
        <f t="shared" si="73"/>
        <v>0</v>
      </c>
    </row>
    <row r="1171" spans="1:26" x14ac:dyDescent="0.25">
      <c r="A1171">
        <v>10713</v>
      </c>
      <c r="B1171" t="s">
        <v>1212</v>
      </c>
      <c r="C1171">
        <v>56000</v>
      </c>
      <c r="D1171">
        <v>984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f t="shared" si="74"/>
        <v>0</v>
      </c>
      <c r="W1171" s="10">
        <f>SUMIFS(Tabel132[Cluster],Tabel132[ID],A1171)</f>
        <v>0</v>
      </c>
      <c r="X1171" t="str">
        <f t="shared" si="75"/>
        <v/>
      </c>
      <c r="Y1171">
        <f t="shared" si="72"/>
        <v>0</v>
      </c>
      <c r="Z1171">
        <f t="shared" si="73"/>
        <v>0</v>
      </c>
    </row>
    <row r="1172" spans="1:26" x14ac:dyDescent="0.25">
      <c r="A1172">
        <v>10714</v>
      </c>
      <c r="B1172" t="s">
        <v>1213</v>
      </c>
      <c r="C1172">
        <v>56700</v>
      </c>
      <c r="D1172">
        <v>992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f t="shared" si="74"/>
        <v>0</v>
      </c>
      <c r="W1172" s="10">
        <f>SUMIFS(Tabel132[Cluster],Tabel132[ID],A1172)</f>
        <v>0</v>
      </c>
      <c r="X1172" t="str">
        <f t="shared" si="75"/>
        <v/>
      </c>
      <c r="Y1172">
        <f t="shared" si="72"/>
        <v>0</v>
      </c>
      <c r="Z1172">
        <f t="shared" si="73"/>
        <v>0</v>
      </c>
    </row>
    <row r="1173" spans="1:26" x14ac:dyDescent="0.25">
      <c r="A1173">
        <v>10715</v>
      </c>
      <c r="B1173" t="s">
        <v>1214</v>
      </c>
      <c r="C1173">
        <v>56600</v>
      </c>
      <c r="D1173">
        <v>992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f t="shared" si="74"/>
        <v>0</v>
      </c>
      <c r="W1173" s="10">
        <f>SUMIFS(Tabel132[Cluster],Tabel132[ID],A1173)</f>
        <v>0</v>
      </c>
      <c r="X1173" t="str">
        <f t="shared" si="75"/>
        <v/>
      </c>
      <c r="Y1173">
        <f t="shared" si="72"/>
        <v>0</v>
      </c>
      <c r="Z1173">
        <f t="shared" si="73"/>
        <v>0</v>
      </c>
    </row>
    <row r="1174" spans="1:26" x14ac:dyDescent="0.25">
      <c r="A1174">
        <v>10716</v>
      </c>
      <c r="B1174" t="s">
        <v>1215</v>
      </c>
      <c r="C1174">
        <v>56500</v>
      </c>
      <c r="D1174">
        <v>992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f t="shared" si="74"/>
        <v>0</v>
      </c>
      <c r="W1174" s="10">
        <f>SUMIFS(Tabel132[Cluster],Tabel132[ID],A1174)</f>
        <v>0</v>
      </c>
      <c r="X1174" t="str">
        <f t="shared" si="75"/>
        <v/>
      </c>
      <c r="Y1174">
        <f t="shared" si="72"/>
        <v>0</v>
      </c>
      <c r="Z1174">
        <f t="shared" si="73"/>
        <v>0</v>
      </c>
    </row>
    <row r="1175" spans="1:26" x14ac:dyDescent="0.25">
      <c r="A1175">
        <v>10717</v>
      </c>
      <c r="B1175" t="s">
        <v>1216</v>
      </c>
      <c r="C1175">
        <v>57100</v>
      </c>
      <c r="D1175">
        <v>1001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f t="shared" si="74"/>
        <v>0</v>
      </c>
      <c r="W1175" s="10">
        <f>SUMIFS(Tabel132[Cluster],Tabel132[ID],A1175)</f>
        <v>0</v>
      </c>
      <c r="X1175" t="str">
        <f t="shared" si="75"/>
        <v/>
      </c>
      <c r="Y1175">
        <f t="shared" si="72"/>
        <v>0</v>
      </c>
      <c r="Z1175">
        <f t="shared" si="73"/>
        <v>0</v>
      </c>
    </row>
    <row r="1176" spans="1:26" x14ac:dyDescent="0.25">
      <c r="A1176">
        <v>10718</v>
      </c>
      <c r="B1176" t="s">
        <v>1217</v>
      </c>
      <c r="C1176">
        <v>57000</v>
      </c>
      <c r="D1176">
        <v>1001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f t="shared" si="74"/>
        <v>0</v>
      </c>
      <c r="W1176" s="10">
        <f>SUMIFS(Tabel132[Cluster],Tabel132[ID],A1176)</f>
        <v>0</v>
      </c>
      <c r="X1176" t="str">
        <f t="shared" si="75"/>
        <v/>
      </c>
      <c r="Y1176">
        <f t="shared" si="72"/>
        <v>0</v>
      </c>
      <c r="Z1176">
        <f t="shared" si="73"/>
        <v>0</v>
      </c>
    </row>
    <row r="1177" spans="1:26" x14ac:dyDescent="0.25">
      <c r="A1177">
        <v>10719</v>
      </c>
      <c r="B1177" t="s">
        <v>1218</v>
      </c>
      <c r="C1177">
        <v>56900</v>
      </c>
      <c r="D1177">
        <v>1001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f t="shared" si="74"/>
        <v>0</v>
      </c>
      <c r="W1177" s="10">
        <f>SUMIFS(Tabel132[Cluster],Tabel132[ID],A1177)</f>
        <v>0</v>
      </c>
      <c r="X1177" t="str">
        <f t="shared" si="75"/>
        <v/>
      </c>
      <c r="Y1177">
        <f t="shared" si="72"/>
        <v>0</v>
      </c>
      <c r="Z1177">
        <f t="shared" si="73"/>
        <v>0</v>
      </c>
    </row>
    <row r="1178" spans="1:26" x14ac:dyDescent="0.25">
      <c r="A1178">
        <v>10720</v>
      </c>
      <c r="B1178" t="s">
        <v>1219</v>
      </c>
      <c r="C1178">
        <v>57500</v>
      </c>
      <c r="D1178">
        <v>1091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f t="shared" si="74"/>
        <v>0</v>
      </c>
      <c r="W1178" s="10">
        <f>SUMIFS(Tabel132[Cluster],Tabel132[ID],A1178)</f>
        <v>0</v>
      </c>
      <c r="X1178" t="str">
        <f t="shared" si="75"/>
        <v/>
      </c>
      <c r="Y1178">
        <f t="shared" si="72"/>
        <v>0</v>
      </c>
      <c r="Z1178">
        <f t="shared" si="73"/>
        <v>0</v>
      </c>
    </row>
    <row r="1179" spans="1:26" x14ac:dyDescent="0.25">
      <c r="A1179">
        <v>10721</v>
      </c>
      <c r="B1179" t="s">
        <v>1220</v>
      </c>
      <c r="C1179">
        <v>57400</v>
      </c>
      <c r="D1179">
        <v>1091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f t="shared" si="74"/>
        <v>0</v>
      </c>
      <c r="W1179" s="10">
        <f>SUMIFS(Tabel132[Cluster],Tabel132[ID],A1179)</f>
        <v>0</v>
      </c>
      <c r="X1179" t="str">
        <f t="shared" si="75"/>
        <v/>
      </c>
      <c r="Y1179">
        <f t="shared" si="72"/>
        <v>0</v>
      </c>
      <c r="Z1179">
        <f t="shared" si="73"/>
        <v>0</v>
      </c>
    </row>
    <row r="1180" spans="1:26" x14ac:dyDescent="0.25">
      <c r="A1180">
        <v>10722</v>
      </c>
      <c r="B1180" t="s">
        <v>1221</v>
      </c>
      <c r="C1180">
        <v>57300</v>
      </c>
      <c r="D1180">
        <v>1091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f t="shared" si="74"/>
        <v>0</v>
      </c>
      <c r="W1180" s="10">
        <f>SUMIFS(Tabel132[Cluster],Tabel132[ID],A1180)</f>
        <v>0</v>
      </c>
      <c r="X1180" t="str">
        <f t="shared" si="75"/>
        <v/>
      </c>
      <c r="Y1180">
        <f t="shared" si="72"/>
        <v>0</v>
      </c>
      <c r="Z1180">
        <f t="shared" si="73"/>
        <v>0</v>
      </c>
    </row>
    <row r="1181" spans="1:26" x14ac:dyDescent="0.25">
      <c r="A1181">
        <v>10723</v>
      </c>
      <c r="B1181" t="s">
        <v>1222</v>
      </c>
      <c r="C1181">
        <v>57900</v>
      </c>
      <c r="D1181">
        <v>936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f t="shared" si="74"/>
        <v>0</v>
      </c>
      <c r="W1181" s="10">
        <f>SUMIFS(Tabel132[Cluster],Tabel132[ID],A1181)</f>
        <v>0</v>
      </c>
      <c r="X1181" t="str">
        <f t="shared" si="75"/>
        <v/>
      </c>
      <c r="Y1181">
        <f t="shared" si="72"/>
        <v>0</v>
      </c>
      <c r="Z1181">
        <f t="shared" si="73"/>
        <v>0</v>
      </c>
    </row>
    <row r="1182" spans="1:26" x14ac:dyDescent="0.25">
      <c r="A1182">
        <v>10724</v>
      </c>
      <c r="B1182" t="s">
        <v>1223</v>
      </c>
      <c r="C1182">
        <v>57800</v>
      </c>
      <c r="D1182">
        <v>936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f t="shared" si="74"/>
        <v>0</v>
      </c>
      <c r="W1182" s="10">
        <f>SUMIFS(Tabel132[Cluster],Tabel132[ID],A1182)</f>
        <v>0</v>
      </c>
      <c r="X1182" t="str">
        <f t="shared" si="75"/>
        <v/>
      </c>
      <c r="Y1182">
        <f t="shared" si="72"/>
        <v>0</v>
      </c>
      <c r="Z1182">
        <f t="shared" si="73"/>
        <v>0</v>
      </c>
    </row>
    <row r="1183" spans="1:26" x14ac:dyDescent="0.25">
      <c r="A1183">
        <v>10725</v>
      </c>
      <c r="B1183" t="s">
        <v>1224</v>
      </c>
      <c r="C1183">
        <v>57700</v>
      </c>
      <c r="D1183">
        <v>936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f t="shared" si="74"/>
        <v>0</v>
      </c>
      <c r="W1183" s="10">
        <f>SUMIFS(Tabel132[Cluster],Tabel132[ID],A1183)</f>
        <v>0</v>
      </c>
      <c r="X1183" t="str">
        <f t="shared" si="75"/>
        <v/>
      </c>
      <c r="Y1183">
        <f t="shared" si="72"/>
        <v>0</v>
      </c>
      <c r="Z1183">
        <f t="shared" si="73"/>
        <v>0</v>
      </c>
    </row>
    <row r="1184" spans="1:26" x14ac:dyDescent="0.25">
      <c r="A1184">
        <v>10726</v>
      </c>
      <c r="B1184" t="s">
        <v>1225</v>
      </c>
      <c r="C1184">
        <v>58300</v>
      </c>
      <c r="D1184">
        <v>944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f t="shared" si="74"/>
        <v>0</v>
      </c>
      <c r="W1184" s="10">
        <f>SUMIFS(Tabel132[Cluster],Tabel132[ID],A1184)</f>
        <v>0</v>
      </c>
      <c r="X1184" t="str">
        <f t="shared" si="75"/>
        <v/>
      </c>
      <c r="Y1184">
        <f t="shared" si="72"/>
        <v>0</v>
      </c>
      <c r="Z1184">
        <f t="shared" si="73"/>
        <v>0</v>
      </c>
    </row>
    <row r="1185" spans="1:26" x14ac:dyDescent="0.25">
      <c r="A1185">
        <v>10727</v>
      </c>
      <c r="B1185" t="s">
        <v>1226</v>
      </c>
      <c r="C1185">
        <v>58200</v>
      </c>
      <c r="D1185">
        <v>944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f t="shared" si="74"/>
        <v>0</v>
      </c>
      <c r="W1185" s="10">
        <f>SUMIFS(Tabel132[Cluster],Tabel132[ID],A1185)</f>
        <v>0</v>
      </c>
      <c r="X1185" t="str">
        <f t="shared" si="75"/>
        <v/>
      </c>
      <c r="Y1185">
        <f t="shared" si="72"/>
        <v>0</v>
      </c>
      <c r="Z1185">
        <f t="shared" si="73"/>
        <v>0</v>
      </c>
    </row>
    <row r="1186" spans="1:26" x14ac:dyDescent="0.25">
      <c r="A1186">
        <v>10728</v>
      </c>
      <c r="B1186" t="s">
        <v>1227</v>
      </c>
      <c r="C1186">
        <v>58100</v>
      </c>
      <c r="D1186">
        <v>944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f t="shared" si="74"/>
        <v>0</v>
      </c>
      <c r="W1186" s="10">
        <f>SUMIFS(Tabel132[Cluster],Tabel132[ID],A1186)</f>
        <v>0</v>
      </c>
      <c r="X1186" t="str">
        <f t="shared" si="75"/>
        <v/>
      </c>
      <c r="Y1186">
        <f t="shared" si="72"/>
        <v>0</v>
      </c>
      <c r="Z1186">
        <f t="shared" si="73"/>
        <v>0</v>
      </c>
    </row>
    <row r="1187" spans="1:26" x14ac:dyDescent="0.25">
      <c r="A1187">
        <v>10729</v>
      </c>
      <c r="B1187" t="s">
        <v>1228</v>
      </c>
      <c r="C1187">
        <v>58700</v>
      </c>
      <c r="D1187">
        <v>951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f t="shared" si="74"/>
        <v>0</v>
      </c>
      <c r="W1187" s="10">
        <f>SUMIFS(Tabel132[Cluster],Tabel132[ID],A1187)</f>
        <v>0</v>
      </c>
      <c r="X1187" t="str">
        <f t="shared" si="75"/>
        <v/>
      </c>
      <c r="Y1187">
        <f t="shared" si="72"/>
        <v>0</v>
      </c>
      <c r="Z1187">
        <f t="shared" si="73"/>
        <v>0</v>
      </c>
    </row>
    <row r="1188" spans="1:26" x14ac:dyDescent="0.25">
      <c r="A1188">
        <v>10730</v>
      </c>
      <c r="B1188" t="s">
        <v>1229</v>
      </c>
      <c r="C1188">
        <v>58600</v>
      </c>
      <c r="D1188">
        <v>951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f t="shared" si="74"/>
        <v>0</v>
      </c>
      <c r="W1188" s="10">
        <f>SUMIFS(Tabel132[Cluster],Tabel132[ID],A1188)</f>
        <v>0</v>
      </c>
      <c r="X1188" t="str">
        <f t="shared" si="75"/>
        <v/>
      </c>
      <c r="Y1188">
        <f t="shared" si="72"/>
        <v>0</v>
      </c>
      <c r="Z1188">
        <f t="shared" si="73"/>
        <v>0</v>
      </c>
    </row>
    <row r="1189" spans="1:26" x14ac:dyDescent="0.25">
      <c r="A1189">
        <v>10731</v>
      </c>
      <c r="B1189" t="s">
        <v>1230</v>
      </c>
      <c r="C1189">
        <v>58500</v>
      </c>
      <c r="D1189">
        <v>951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f t="shared" si="74"/>
        <v>0</v>
      </c>
      <c r="W1189" s="10">
        <f>SUMIFS(Tabel132[Cluster],Tabel132[ID],A1189)</f>
        <v>0</v>
      </c>
      <c r="X1189" t="str">
        <f t="shared" si="75"/>
        <v/>
      </c>
      <c r="Y1189">
        <f t="shared" si="72"/>
        <v>0</v>
      </c>
      <c r="Z1189">
        <f t="shared" si="73"/>
        <v>0</v>
      </c>
    </row>
    <row r="1190" spans="1:26" x14ac:dyDescent="0.25">
      <c r="A1190">
        <v>10732</v>
      </c>
      <c r="B1190" t="s">
        <v>1231</v>
      </c>
      <c r="C1190">
        <v>59100</v>
      </c>
      <c r="D1190">
        <v>957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f t="shared" si="74"/>
        <v>0</v>
      </c>
      <c r="W1190" s="10">
        <f>SUMIFS(Tabel132[Cluster],Tabel132[ID],A1190)</f>
        <v>0</v>
      </c>
      <c r="X1190" t="str">
        <f t="shared" si="75"/>
        <v/>
      </c>
      <c r="Y1190">
        <f t="shared" si="72"/>
        <v>0</v>
      </c>
      <c r="Z1190">
        <f t="shared" si="73"/>
        <v>0</v>
      </c>
    </row>
    <row r="1191" spans="1:26" x14ac:dyDescent="0.25">
      <c r="A1191">
        <v>10733</v>
      </c>
      <c r="B1191" t="s">
        <v>1232</v>
      </c>
      <c r="C1191">
        <v>59000</v>
      </c>
      <c r="D1191">
        <v>957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f t="shared" si="74"/>
        <v>0</v>
      </c>
      <c r="W1191" s="10">
        <f>SUMIFS(Tabel132[Cluster],Tabel132[ID],A1191)</f>
        <v>0</v>
      </c>
      <c r="X1191" t="str">
        <f t="shared" si="75"/>
        <v/>
      </c>
      <c r="Y1191">
        <f t="shared" si="72"/>
        <v>0</v>
      </c>
      <c r="Z1191">
        <f t="shared" si="73"/>
        <v>0</v>
      </c>
    </row>
    <row r="1192" spans="1:26" x14ac:dyDescent="0.25">
      <c r="A1192">
        <v>10734</v>
      </c>
      <c r="B1192" t="s">
        <v>1233</v>
      </c>
      <c r="C1192">
        <v>58900</v>
      </c>
      <c r="D1192">
        <v>957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f t="shared" si="74"/>
        <v>0</v>
      </c>
      <c r="W1192" s="10">
        <f>SUMIFS(Tabel132[Cluster],Tabel132[ID],A1192)</f>
        <v>0</v>
      </c>
      <c r="X1192" t="str">
        <f t="shared" si="75"/>
        <v/>
      </c>
      <c r="Y1192">
        <f t="shared" si="72"/>
        <v>0</v>
      </c>
      <c r="Z1192">
        <f t="shared" si="73"/>
        <v>0</v>
      </c>
    </row>
    <row r="1193" spans="1:26" x14ac:dyDescent="0.25">
      <c r="A1193">
        <v>10735</v>
      </c>
      <c r="B1193" t="s">
        <v>1234</v>
      </c>
      <c r="C1193">
        <v>59500</v>
      </c>
      <c r="D1193">
        <v>968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f t="shared" si="74"/>
        <v>0</v>
      </c>
      <c r="W1193" s="10">
        <f>SUMIFS(Tabel132[Cluster],Tabel132[ID],A1193)</f>
        <v>0</v>
      </c>
      <c r="X1193" t="str">
        <f t="shared" si="75"/>
        <v/>
      </c>
      <c r="Y1193">
        <f t="shared" si="72"/>
        <v>0</v>
      </c>
      <c r="Z1193">
        <f t="shared" si="73"/>
        <v>0</v>
      </c>
    </row>
    <row r="1194" spans="1:26" x14ac:dyDescent="0.25">
      <c r="A1194">
        <v>10736</v>
      </c>
      <c r="B1194" t="s">
        <v>1235</v>
      </c>
      <c r="C1194">
        <v>59400</v>
      </c>
      <c r="D1194">
        <v>968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f t="shared" si="74"/>
        <v>0</v>
      </c>
      <c r="W1194" s="10">
        <f>SUMIFS(Tabel132[Cluster],Tabel132[ID],A1194)</f>
        <v>0</v>
      </c>
      <c r="X1194" t="str">
        <f t="shared" si="75"/>
        <v/>
      </c>
      <c r="Y1194">
        <f t="shared" si="72"/>
        <v>0</v>
      </c>
      <c r="Z1194">
        <f t="shared" si="73"/>
        <v>0</v>
      </c>
    </row>
    <row r="1195" spans="1:26" x14ac:dyDescent="0.25">
      <c r="A1195">
        <v>10737</v>
      </c>
      <c r="B1195" t="s">
        <v>1236</v>
      </c>
      <c r="C1195">
        <v>59300</v>
      </c>
      <c r="D1195">
        <v>968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f t="shared" si="74"/>
        <v>0</v>
      </c>
      <c r="W1195" s="10">
        <f>SUMIFS(Tabel132[Cluster],Tabel132[ID],A1195)</f>
        <v>0</v>
      </c>
      <c r="X1195" t="str">
        <f t="shared" si="75"/>
        <v/>
      </c>
      <c r="Y1195">
        <f t="shared" si="72"/>
        <v>0</v>
      </c>
      <c r="Z1195">
        <f t="shared" si="73"/>
        <v>0</v>
      </c>
    </row>
    <row r="1196" spans="1:26" x14ac:dyDescent="0.25">
      <c r="A1196">
        <v>12993</v>
      </c>
      <c r="B1196" t="s">
        <v>1237</v>
      </c>
      <c r="C1196">
        <v>2701</v>
      </c>
      <c r="D1196">
        <v>453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f t="shared" si="74"/>
        <v>0</v>
      </c>
      <c r="W1196" s="10">
        <f>SUMIFS(Tabel132[Cluster],Tabel132[ID],A1196)</f>
        <v>0</v>
      </c>
      <c r="X1196" t="str">
        <f t="shared" si="75"/>
        <v/>
      </c>
      <c r="Y1196">
        <f t="shared" si="72"/>
        <v>0</v>
      </c>
      <c r="Z1196">
        <f t="shared" si="73"/>
        <v>0</v>
      </c>
    </row>
    <row r="1197" spans="1:26" x14ac:dyDescent="0.25">
      <c r="A1197">
        <v>12994</v>
      </c>
      <c r="B1197" t="s">
        <v>1238</v>
      </c>
      <c r="C1197">
        <v>2702</v>
      </c>
      <c r="D1197">
        <v>453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f t="shared" si="74"/>
        <v>0</v>
      </c>
      <c r="W1197" s="10">
        <f>SUMIFS(Tabel132[Cluster],Tabel132[ID],A1197)</f>
        <v>0</v>
      </c>
      <c r="X1197" t="str">
        <f t="shared" si="75"/>
        <v/>
      </c>
      <c r="Y1197">
        <f t="shared" si="72"/>
        <v>0</v>
      </c>
      <c r="Z1197">
        <f t="shared" si="73"/>
        <v>0</v>
      </c>
    </row>
    <row r="1198" spans="1:26" x14ac:dyDescent="0.25">
      <c r="A1198">
        <v>12995</v>
      </c>
      <c r="B1198" t="s">
        <v>1239</v>
      </c>
      <c r="C1198">
        <v>2703</v>
      </c>
      <c r="D1198">
        <v>453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f t="shared" si="74"/>
        <v>0</v>
      </c>
      <c r="W1198" s="10">
        <f>SUMIFS(Tabel132[Cluster],Tabel132[ID],A1198)</f>
        <v>0</v>
      </c>
      <c r="X1198" t="str">
        <f t="shared" si="75"/>
        <v/>
      </c>
      <c r="Y1198">
        <f t="shared" si="72"/>
        <v>0</v>
      </c>
      <c r="Z1198">
        <f t="shared" si="73"/>
        <v>0</v>
      </c>
    </row>
    <row r="1199" spans="1:26" x14ac:dyDescent="0.25">
      <c r="A1199">
        <v>12996</v>
      </c>
      <c r="B1199" t="s">
        <v>1240</v>
      </c>
      <c r="C1199">
        <v>2704</v>
      </c>
      <c r="D1199">
        <v>453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f t="shared" si="74"/>
        <v>0</v>
      </c>
      <c r="W1199" s="10">
        <f>SUMIFS(Tabel132[Cluster],Tabel132[ID],A1199)</f>
        <v>0</v>
      </c>
      <c r="X1199" t="str">
        <f t="shared" si="75"/>
        <v/>
      </c>
      <c r="Y1199">
        <f t="shared" si="72"/>
        <v>0</v>
      </c>
      <c r="Z1199">
        <f t="shared" si="73"/>
        <v>0</v>
      </c>
    </row>
    <row r="1200" spans="1:26" x14ac:dyDescent="0.25">
      <c r="A1200">
        <v>12997</v>
      </c>
      <c r="B1200" t="s">
        <v>1241</v>
      </c>
      <c r="C1200">
        <v>2705</v>
      </c>
      <c r="D1200">
        <v>453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f t="shared" si="74"/>
        <v>0</v>
      </c>
      <c r="W1200" s="10">
        <f>SUMIFS(Tabel132[Cluster],Tabel132[ID],A1200)</f>
        <v>0</v>
      </c>
      <c r="X1200" t="str">
        <f t="shared" si="75"/>
        <v/>
      </c>
      <c r="Y1200">
        <f t="shared" si="72"/>
        <v>0</v>
      </c>
      <c r="Z1200">
        <f t="shared" si="73"/>
        <v>0</v>
      </c>
    </row>
    <row r="1201" spans="1:26" x14ac:dyDescent="0.25">
      <c r="A1201">
        <v>12998</v>
      </c>
      <c r="B1201" t="s">
        <v>1242</v>
      </c>
      <c r="C1201">
        <v>2706</v>
      </c>
      <c r="D1201">
        <v>453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f t="shared" si="74"/>
        <v>0</v>
      </c>
      <c r="W1201" s="10">
        <f>SUMIFS(Tabel132[Cluster],Tabel132[ID],A1201)</f>
        <v>0</v>
      </c>
      <c r="X1201" t="str">
        <f t="shared" si="75"/>
        <v/>
      </c>
      <c r="Y1201">
        <f t="shared" si="72"/>
        <v>0</v>
      </c>
      <c r="Z1201">
        <f t="shared" si="73"/>
        <v>0</v>
      </c>
    </row>
    <row r="1202" spans="1:26" x14ac:dyDescent="0.25">
      <c r="A1202">
        <v>2375</v>
      </c>
      <c r="B1202" t="s">
        <v>1244</v>
      </c>
      <c r="C1202">
        <v>37600</v>
      </c>
      <c r="D1202">
        <v>1080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f t="shared" si="74"/>
        <v>0</v>
      </c>
      <c r="W1202" s="10">
        <f>SUMIFS(Tabel132[Cluster],Tabel132[ID],A1202)</f>
        <v>0</v>
      </c>
      <c r="X1202" t="str">
        <f t="shared" ref="X1202:X1238" si="76">IFERROR(_xlfn.T.TEST(E1202:M1202,N1202:U1202,2,2),"")</f>
        <v/>
      </c>
      <c r="Y1202">
        <f t="shared" ref="Y1202:Y1238" si="77">AVERAGE(E1202:M1202)</f>
        <v>0</v>
      </c>
      <c r="Z1202">
        <f t="shared" ref="Z1202:Z1238" si="78">AVERAGE(N1202:U1202)</f>
        <v>0</v>
      </c>
    </row>
    <row r="1203" spans="1:26" x14ac:dyDescent="0.25">
      <c r="A1203">
        <v>2382</v>
      </c>
      <c r="B1203" t="s">
        <v>563</v>
      </c>
      <c r="C1203">
        <v>37700</v>
      </c>
      <c r="D1203">
        <v>2375</v>
      </c>
      <c r="E1203">
        <v>75342</v>
      </c>
      <c r="F1203">
        <v>8188</v>
      </c>
      <c r="G1203">
        <v>5097</v>
      </c>
      <c r="H1203">
        <v>5994</v>
      </c>
      <c r="I1203">
        <v>9304</v>
      </c>
      <c r="J1203">
        <v>16314</v>
      </c>
      <c r="K1203">
        <v>19276</v>
      </c>
      <c r="L1203">
        <v>29203</v>
      </c>
      <c r="M1203">
        <v>39310</v>
      </c>
      <c r="N1203">
        <v>14246</v>
      </c>
      <c r="O1203">
        <v>24872</v>
      </c>
      <c r="P1203">
        <v>13410</v>
      </c>
      <c r="Q1203">
        <v>6531</v>
      </c>
      <c r="R1203">
        <v>12069</v>
      </c>
      <c r="S1203">
        <v>10802</v>
      </c>
      <c r="T1203">
        <v>10019</v>
      </c>
      <c r="U1203">
        <v>14118</v>
      </c>
      <c r="V1203">
        <f t="shared" si="74"/>
        <v>1</v>
      </c>
      <c r="W1203" s="10">
        <f>SUMIFS(Tabel132[Cluster],Tabel132[ID],A1203)</f>
        <v>50</v>
      </c>
      <c r="X1203">
        <f t="shared" si="76"/>
        <v>0.25052010260705149</v>
      </c>
      <c r="Y1203">
        <f t="shared" si="77"/>
        <v>23114.222222222223</v>
      </c>
      <c r="Z1203">
        <f t="shared" si="78"/>
        <v>13258.375</v>
      </c>
    </row>
    <row r="1204" spans="1:26" x14ac:dyDescent="0.25">
      <c r="A1204">
        <v>2391</v>
      </c>
      <c r="B1204" t="s">
        <v>1245</v>
      </c>
      <c r="C1204">
        <v>37800</v>
      </c>
      <c r="D1204">
        <v>2382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f t="shared" si="74"/>
        <v>0</v>
      </c>
      <c r="W1204" s="10">
        <f>SUMIFS(Tabel132[Cluster],Tabel132[ID],A1204)</f>
        <v>50</v>
      </c>
      <c r="X1204" t="str">
        <f t="shared" si="76"/>
        <v/>
      </c>
      <c r="Y1204">
        <f t="shared" si="77"/>
        <v>0</v>
      </c>
      <c r="Z1204">
        <f t="shared" si="78"/>
        <v>0</v>
      </c>
    </row>
    <row r="1205" spans="1:26" x14ac:dyDescent="0.25">
      <c r="A1205">
        <v>2399</v>
      </c>
      <c r="B1205" t="s">
        <v>1246</v>
      </c>
      <c r="C1205">
        <v>37900</v>
      </c>
      <c r="D1205">
        <v>2382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f t="shared" si="74"/>
        <v>0</v>
      </c>
      <c r="W1205" s="10">
        <f>SUMIFS(Tabel132[Cluster],Tabel132[ID],A1205)</f>
        <v>50</v>
      </c>
      <c r="X1205" t="str">
        <f t="shared" si="76"/>
        <v/>
      </c>
      <c r="Y1205">
        <f t="shared" si="77"/>
        <v>0</v>
      </c>
      <c r="Z1205">
        <f t="shared" si="78"/>
        <v>0</v>
      </c>
    </row>
    <row r="1206" spans="1:26" x14ac:dyDescent="0.25">
      <c r="A1206">
        <v>2407</v>
      </c>
      <c r="B1206" t="s">
        <v>1247</v>
      </c>
      <c r="C1206">
        <v>38000</v>
      </c>
      <c r="D1206">
        <v>2382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f t="shared" si="74"/>
        <v>0</v>
      </c>
      <c r="W1206" s="10">
        <f>SUMIFS(Tabel132[Cluster],Tabel132[ID],A1206)</f>
        <v>50</v>
      </c>
      <c r="X1206" t="str">
        <f t="shared" si="76"/>
        <v/>
      </c>
      <c r="Y1206">
        <f t="shared" si="77"/>
        <v>0</v>
      </c>
      <c r="Z1206">
        <f t="shared" si="78"/>
        <v>0</v>
      </c>
    </row>
    <row r="1207" spans="1:26" x14ac:dyDescent="0.25">
      <c r="A1207">
        <v>2415</v>
      </c>
      <c r="B1207" t="s">
        <v>1248</v>
      </c>
      <c r="C1207">
        <v>38100</v>
      </c>
      <c r="D1207">
        <v>2382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f t="shared" si="74"/>
        <v>0</v>
      </c>
      <c r="W1207" s="10">
        <f>SUMIFS(Tabel132[Cluster],Tabel132[ID],A1207)</f>
        <v>50</v>
      </c>
      <c r="X1207" t="str">
        <f t="shared" si="76"/>
        <v/>
      </c>
      <c r="Y1207">
        <f t="shared" si="77"/>
        <v>0</v>
      </c>
      <c r="Z1207">
        <f t="shared" si="78"/>
        <v>0</v>
      </c>
    </row>
    <row r="1208" spans="1:26" x14ac:dyDescent="0.25">
      <c r="A1208">
        <v>2423</v>
      </c>
      <c r="B1208" t="s">
        <v>564</v>
      </c>
      <c r="C1208">
        <v>38200</v>
      </c>
      <c r="D1208">
        <v>2375</v>
      </c>
      <c r="E1208">
        <v>11585</v>
      </c>
      <c r="F1208">
        <v>1069</v>
      </c>
      <c r="G1208">
        <v>224</v>
      </c>
      <c r="H1208">
        <v>78</v>
      </c>
      <c r="I1208">
        <v>207</v>
      </c>
      <c r="J1208">
        <v>99</v>
      </c>
      <c r="K1208">
        <v>293</v>
      </c>
      <c r="L1208">
        <v>6063</v>
      </c>
      <c r="M1208">
        <v>2572</v>
      </c>
      <c r="N1208">
        <v>306</v>
      </c>
      <c r="O1208">
        <v>1264</v>
      </c>
      <c r="P1208">
        <v>812</v>
      </c>
      <c r="Q1208">
        <v>197</v>
      </c>
      <c r="R1208">
        <v>281</v>
      </c>
      <c r="S1208">
        <v>441</v>
      </c>
      <c r="T1208">
        <v>605</v>
      </c>
      <c r="U1208">
        <v>269</v>
      </c>
      <c r="V1208">
        <f t="shared" si="74"/>
        <v>1</v>
      </c>
      <c r="W1208" s="10">
        <f>SUMIFS(Tabel132[Cluster],Tabel132[ID],A1208)</f>
        <v>0</v>
      </c>
      <c r="X1208">
        <f t="shared" si="76"/>
        <v>0.18633518462266552</v>
      </c>
      <c r="Y1208">
        <f t="shared" si="77"/>
        <v>2465.5555555555557</v>
      </c>
      <c r="Z1208">
        <f t="shared" si="78"/>
        <v>521.875</v>
      </c>
    </row>
    <row r="1209" spans="1:26" x14ac:dyDescent="0.25">
      <c r="A1209">
        <v>2431</v>
      </c>
      <c r="B1209" t="s">
        <v>1249</v>
      </c>
      <c r="C1209">
        <v>38300</v>
      </c>
      <c r="D1209">
        <v>2423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f t="shared" si="74"/>
        <v>0</v>
      </c>
      <c r="W1209" s="10">
        <f>SUMIFS(Tabel132[Cluster],Tabel132[ID],A1209)</f>
        <v>0</v>
      </c>
      <c r="X1209" t="str">
        <f t="shared" si="76"/>
        <v/>
      </c>
      <c r="Y1209">
        <f t="shared" si="77"/>
        <v>0</v>
      </c>
      <c r="Z1209">
        <f t="shared" si="78"/>
        <v>0</v>
      </c>
    </row>
    <row r="1210" spans="1:26" x14ac:dyDescent="0.25">
      <c r="A1210">
        <v>2438</v>
      </c>
      <c r="B1210" t="s">
        <v>1250</v>
      </c>
      <c r="C1210">
        <v>38400</v>
      </c>
      <c r="D1210">
        <v>2423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f t="shared" si="74"/>
        <v>0</v>
      </c>
      <c r="W1210" s="10">
        <f>SUMIFS(Tabel132[Cluster],Tabel132[ID],A1210)</f>
        <v>0</v>
      </c>
      <c r="X1210" t="str">
        <f t="shared" si="76"/>
        <v/>
      </c>
      <c r="Y1210">
        <f t="shared" si="77"/>
        <v>0</v>
      </c>
      <c r="Z1210">
        <f t="shared" si="78"/>
        <v>0</v>
      </c>
    </row>
    <row r="1211" spans="1:26" x14ac:dyDescent="0.25">
      <c r="A1211">
        <v>2446</v>
      </c>
      <c r="B1211" t="s">
        <v>1251</v>
      </c>
      <c r="C1211">
        <v>38500</v>
      </c>
      <c r="D1211">
        <v>2423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f t="shared" si="74"/>
        <v>0</v>
      </c>
      <c r="W1211" s="10">
        <f>SUMIFS(Tabel132[Cluster],Tabel132[ID],A1211)</f>
        <v>0</v>
      </c>
      <c r="X1211" t="str">
        <f t="shared" si="76"/>
        <v/>
      </c>
      <c r="Y1211">
        <f t="shared" si="77"/>
        <v>0</v>
      </c>
      <c r="Z1211">
        <f t="shared" si="78"/>
        <v>0</v>
      </c>
    </row>
    <row r="1212" spans="1:26" x14ac:dyDescent="0.25">
      <c r="A1212">
        <v>2454</v>
      </c>
      <c r="B1212" t="s">
        <v>1252</v>
      </c>
      <c r="C1212">
        <v>38600</v>
      </c>
      <c r="D1212">
        <v>2423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f t="shared" si="74"/>
        <v>0</v>
      </c>
      <c r="W1212" s="10">
        <f>SUMIFS(Tabel132[Cluster],Tabel132[ID],A1212)</f>
        <v>0</v>
      </c>
      <c r="X1212" t="str">
        <f t="shared" si="76"/>
        <v/>
      </c>
      <c r="Y1212">
        <f t="shared" si="77"/>
        <v>0</v>
      </c>
      <c r="Z1212">
        <f t="shared" si="78"/>
        <v>0</v>
      </c>
    </row>
    <row r="1213" spans="1:26" x14ac:dyDescent="0.25">
      <c r="A1213">
        <v>2463</v>
      </c>
      <c r="B1213" t="s">
        <v>565</v>
      </c>
      <c r="C1213">
        <v>38700</v>
      </c>
      <c r="D1213">
        <v>2375</v>
      </c>
      <c r="E1213">
        <v>54246</v>
      </c>
      <c r="F1213">
        <v>4730</v>
      </c>
      <c r="G1213">
        <v>2743</v>
      </c>
      <c r="H1213">
        <v>1844</v>
      </c>
      <c r="I1213">
        <v>2145</v>
      </c>
      <c r="J1213">
        <v>1337</v>
      </c>
      <c r="K1213">
        <v>4347</v>
      </c>
      <c r="L1213">
        <v>24159</v>
      </c>
      <c r="M1213">
        <v>12774</v>
      </c>
      <c r="N1213">
        <v>4422</v>
      </c>
      <c r="O1213">
        <v>6991</v>
      </c>
      <c r="P1213">
        <v>7531</v>
      </c>
      <c r="Q1213">
        <v>3820</v>
      </c>
      <c r="R1213">
        <v>5094</v>
      </c>
      <c r="S1213">
        <v>5437</v>
      </c>
      <c r="T1213">
        <v>2981</v>
      </c>
      <c r="U1213">
        <v>3679</v>
      </c>
      <c r="V1213">
        <f t="shared" si="74"/>
        <v>1</v>
      </c>
      <c r="W1213" s="10">
        <f>SUMIFS(Tabel132[Cluster],Tabel132[ID],A1213)</f>
        <v>51</v>
      </c>
      <c r="X1213">
        <f t="shared" si="76"/>
        <v>0.27578289978603365</v>
      </c>
      <c r="Y1213">
        <f t="shared" si="77"/>
        <v>12036.111111111111</v>
      </c>
      <c r="Z1213">
        <f t="shared" si="78"/>
        <v>4994.375</v>
      </c>
    </row>
    <row r="1214" spans="1:26" x14ac:dyDescent="0.25">
      <c r="A1214">
        <v>2471</v>
      </c>
      <c r="B1214" t="s">
        <v>1253</v>
      </c>
      <c r="C1214">
        <v>38800</v>
      </c>
      <c r="D1214">
        <v>2463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f t="shared" si="74"/>
        <v>0</v>
      </c>
      <c r="W1214" s="10">
        <f>SUMIFS(Tabel132[Cluster],Tabel132[ID],A1214)</f>
        <v>51</v>
      </c>
      <c r="X1214" t="str">
        <f t="shared" si="76"/>
        <v/>
      </c>
      <c r="Y1214">
        <f t="shared" si="77"/>
        <v>0</v>
      </c>
      <c r="Z1214">
        <f t="shared" si="78"/>
        <v>0</v>
      </c>
    </row>
    <row r="1215" spans="1:26" x14ac:dyDescent="0.25">
      <c r="A1215">
        <v>2479</v>
      </c>
      <c r="B1215" t="s">
        <v>1254</v>
      </c>
      <c r="C1215">
        <v>38900</v>
      </c>
      <c r="D1215">
        <v>2463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f t="shared" si="74"/>
        <v>0</v>
      </c>
      <c r="W1215" s="10">
        <f>SUMIFS(Tabel132[Cluster],Tabel132[ID],A1215)</f>
        <v>51</v>
      </c>
      <c r="X1215" t="str">
        <f t="shared" si="76"/>
        <v/>
      </c>
      <c r="Y1215">
        <f t="shared" si="77"/>
        <v>0</v>
      </c>
      <c r="Z1215">
        <f t="shared" si="78"/>
        <v>0</v>
      </c>
    </row>
    <row r="1216" spans="1:26" x14ac:dyDescent="0.25">
      <c r="A1216">
        <v>2486</v>
      </c>
      <c r="B1216" t="s">
        <v>1255</v>
      </c>
      <c r="C1216">
        <v>39000</v>
      </c>
      <c r="D1216">
        <v>2463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f t="shared" si="74"/>
        <v>0</v>
      </c>
      <c r="W1216" s="10">
        <f>SUMIFS(Tabel132[Cluster],Tabel132[ID],A1216)</f>
        <v>51</v>
      </c>
      <c r="X1216" t="str">
        <f t="shared" si="76"/>
        <v/>
      </c>
      <c r="Y1216">
        <f t="shared" si="77"/>
        <v>0</v>
      </c>
      <c r="Z1216">
        <f t="shared" si="78"/>
        <v>0</v>
      </c>
    </row>
    <row r="1217" spans="1:26" x14ac:dyDescent="0.25">
      <c r="A1217">
        <v>2495</v>
      </c>
      <c r="B1217" t="s">
        <v>1256</v>
      </c>
      <c r="C1217">
        <v>39100</v>
      </c>
      <c r="D1217">
        <v>2463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f t="shared" si="74"/>
        <v>0</v>
      </c>
      <c r="W1217" s="10">
        <f>SUMIFS(Tabel132[Cluster],Tabel132[ID],A1217)</f>
        <v>51</v>
      </c>
      <c r="X1217" t="str">
        <f t="shared" si="76"/>
        <v/>
      </c>
      <c r="Y1217">
        <f t="shared" si="77"/>
        <v>0</v>
      </c>
      <c r="Z1217">
        <f t="shared" si="78"/>
        <v>0</v>
      </c>
    </row>
    <row r="1218" spans="1:26" x14ac:dyDescent="0.25">
      <c r="A1218">
        <v>2504</v>
      </c>
      <c r="B1218" t="s">
        <v>1257</v>
      </c>
      <c r="C1218">
        <v>39200</v>
      </c>
      <c r="D1218">
        <v>2463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f t="shared" si="74"/>
        <v>0</v>
      </c>
      <c r="W1218" s="10">
        <f>SUMIFS(Tabel132[Cluster],Tabel132[ID],A1218)</f>
        <v>51</v>
      </c>
      <c r="X1218" t="str">
        <f t="shared" si="76"/>
        <v/>
      </c>
      <c r="Y1218">
        <f t="shared" si="77"/>
        <v>0</v>
      </c>
      <c r="Z1218">
        <f t="shared" si="78"/>
        <v>0</v>
      </c>
    </row>
    <row r="1219" spans="1:26" x14ac:dyDescent="0.25">
      <c r="A1219">
        <v>2632</v>
      </c>
      <c r="B1219" t="s">
        <v>566</v>
      </c>
      <c r="C1219">
        <v>39600</v>
      </c>
      <c r="D1219">
        <v>2726</v>
      </c>
      <c r="E1219">
        <v>11536</v>
      </c>
      <c r="F1219">
        <v>1663</v>
      </c>
      <c r="G1219">
        <v>3223</v>
      </c>
      <c r="H1219">
        <v>2573</v>
      </c>
      <c r="I1219">
        <v>3590</v>
      </c>
      <c r="J1219">
        <v>2470</v>
      </c>
      <c r="K1219">
        <v>5390</v>
      </c>
      <c r="L1219">
        <v>3532</v>
      </c>
      <c r="M1219">
        <v>4108</v>
      </c>
      <c r="N1219">
        <v>3811</v>
      </c>
      <c r="O1219">
        <v>7159</v>
      </c>
      <c r="P1219">
        <v>4810</v>
      </c>
      <c r="Q1219">
        <v>4262</v>
      </c>
      <c r="R1219">
        <v>7770</v>
      </c>
      <c r="S1219">
        <v>3157</v>
      </c>
      <c r="T1219">
        <v>3338</v>
      </c>
      <c r="U1219">
        <v>2340</v>
      </c>
      <c r="V1219">
        <f t="shared" si="74"/>
        <v>1</v>
      </c>
      <c r="W1219" s="10">
        <f>SUMIFS(Tabel132[Cluster],Tabel132[ID],A1219)</f>
        <v>53</v>
      </c>
      <c r="X1219">
        <f t="shared" si="76"/>
        <v>0.7793842820424367</v>
      </c>
      <c r="Y1219">
        <f t="shared" si="77"/>
        <v>4231.666666666667</v>
      </c>
      <c r="Z1219">
        <f t="shared" si="78"/>
        <v>4580.875</v>
      </c>
    </row>
    <row r="1220" spans="1:26" x14ac:dyDescent="0.25">
      <c r="A1220">
        <v>2726</v>
      </c>
      <c r="B1220" t="s">
        <v>567</v>
      </c>
      <c r="C1220">
        <v>39300</v>
      </c>
      <c r="D1220">
        <v>1080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f t="shared" si="74"/>
        <v>0</v>
      </c>
      <c r="W1220" s="10">
        <f>SUMIFS(Tabel132[Cluster],Tabel132[ID],A1220)</f>
        <v>53</v>
      </c>
      <c r="X1220" t="str">
        <f t="shared" si="76"/>
        <v/>
      </c>
      <c r="Y1220">
        <f t="shared" si="77"/>
        <v>0</v>
      </c>
      <c r="Z1220">
        <f t="shared" si="78"/>
        <v>0</v>
      </c>
    </row>
    <row r="1221" spans="1:26" x14ac:dyDescent="0.25">
      <c r="A1221">
        <v>2734</v>
      </c>
      <c r="B1221" t="s">
        <v>1258</v>
      </c>
      <c r="C1221">
        <v>39800</v>
      </c>
      <c r="D1221">
        <v>2726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f t="shared" si="74"/>
        <v>0</v>
      </c>
      <c r="W1221" s="10">
        <f>SUMIFS(Tabel132[Cluster],Tabel132[ID],A1221)</f>
        <v>53</v>
      </c>
      <c r="X1221" t="str">
        <f t="shared" si="76"/>
        <v/>
      </c>
      <c r="Y1221">
        <f t="shared" si="77"/>
        <v>0</v>
      </c>
      <c r="Z1221">
        <f t="shared" si="78"/>
        <v>0</v>
      </c>
    </row>
    <row r="1222" spans="1:26" x14ac:dyDescent="0.25">
      <c r="A1222">
        <v>2742</v>
      </c>
      <c r="B1222" t="s">
        <v>1259</v>
      </c>
      <c r="C1222">
        <v>39900</v>
      </c>
      <c r="D1222">
        <v>2734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f t="shared" si="74"/>
        <v>0</v>
      </c>
      <c r="W1222" s="10">
        <f>SUMIFS(Tabel132[Cluster],Tabel132[ID],A1222)</f>
        <v>53</v>
      </c>
      <c r="X1222" t="str">
        <f t="shared" si="76"/>
        <v/>
      </c>
      <c r="Y1222">
        <f t="shared" si="77"/>
        <v>0</v>
      </c>
      <c r="Z1222">
        <f t="shared" si="78"/>
        <v>0</v>
      </c>
    </row>
    <row r="1223" spans="1:26" x14ac:dyDescent="0.25">
      <c r="A1223">
        <v>2751</v>
      </c>
      <c r="B1223" t="s">
        <v>1260</v>
      </c>
      <c r="C1223">
        <v>40000</v>
      </c>
      <c r="D1223">
        <v>2734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f t="shared" si="74"/>
        <v>0</v>
      </c>
      <c r="W1223" s="10">
        <f>SUMIFS(Tabel132[Cluster],Tabel132[ID],A1223)</f>
        <v>53</v>
      </c>
      <c r="X1223" t="str">
        <f t="shared" si="76"/>
        <v/>
      </c>
      <c r="Y1223">
        <f t="shared" si="77"/>
        <v>0</v>
      </c>
      <c r="Z1223">
        <f t="shared" si="78"/>
        <v>0</v>
      </c>
    </row>
    <row r="1224" spans="1:26" x14ac:dyDescent="0.25">
      <c r="A1224">
        <v>2758</v>
      </c>
      <c r="B1224" t="s">
        <v>1261</v>
      </c>
      <c r="C1224">
        <v>40100</v>
      </c>
      <c r="D1224">
        <v>2734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f t="shared" si="74"/>
        <v>0</v>
      </c>
      <c r="W1224" s="10">
        <f>SUMIFS(Tabel132[Cluster],Tabel132[ID],A1224)</f>
        <v>53</v>
      </c>
      <c r="X1224" t="str">
        <f t="shared" si="76"/>
        <v/>
      </c>
      <c r="Y1224">
        <f t="shared" si="77"/>
        <v>0</v>
      </c>
      <c r="Z1224">
        <f t="shared" si="78"/>
        <v>0</v>
      </c>
    </row>
    <row r="1225" spans="1:26" x14ac:dyDescent="0.25">
      <c r="A1225">
        <v>2766</v>
      </c>
      <c r="B1225" t="s">
        <v>1262</v>
      </c>
      <c r="C1225">
        <v>40200</v>
      </c>
      <c r="D1225">
        <v>2726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f t="shared" si="74"/>
        <v>0</v>
      </c>
      <c r="W1225" s="10">
        <f>SUMIFS(Tabel132[Cluster],Tabel132[ID],A1225)</f>
        <v>53</v>
      </c>
      <c r="X1225" t="str">
        <f t="shared" si="76"/>
        <v/>
      </c>
      <c r="Y1225">
        <f t="shared" si="77"/>
        <v>0</v>
      </c>
      <c r="Z1225">
        <f t="shared" si="78"/>
        <v>0</v>
      </c>
    </row>
    <row r="1226" spans="1:26" x14ac:dyDescent="0.25">
      <c r="A1226">
        <v>2775</v>
      </c>
      <c r="B1226" t="s">
        <v>1263</v>
      </c>
      <c r="C1226">
        <v>40300</v>
      </c>
      <c r="D1226">
        <v>2766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f t="shared" si="74"/>
        <v>0</v>
      </c>
      <c r="W1226" s="10">
        <f>SUMIFS(Tabel132[Cluster],Tabel132[ID],A1226)</f>
        <v>53</v>
      </c>
      <c r="X1226" t="str">
        <f t="shared" si="76"/>
        <v/>
      </c>
      <c r="Y1226">
        <f t="shared" si="77"/>
        <v>0</v>
      </c>
      <c r="Z1226">
        <f t="shared" si="78"/>
        <v>0</v>
      </c>
    </row>
    <row r="1227" spans="1:26" x14ac:dyDescent="0.25">
      <c r="A1227">
        <v>2782</v>
      </c>
      <c r="B1227" t="s">
        <v>1264</v>
      </c>
      <c r="C1227">
        <v>40400</v>
      </c>
      <c r="D1227">
        <v>2766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f t="shared" si="74"/>
        <v>0</v>
      </c>
      <c r="W1227" s="10">
        <f>SUMIFS(Tabel132[Cluster],Tabel132[ID],A1227)</f>
        <v>53</v>
      </c>
      <c r="X1227" t="str">
        <f t="shared" si="76"/>
        <v/>
      </c>
      <c r="Y1227">
        <f t="shared" si="77"/>
        <v>0</v>
      </c>
      <c r="Z1227">
        <f t="shared" si="78"/>
        <v>0</v>
      </c>
    </row>
    <row r="1228" spans="1:26" x14ac:dyDescent="0.25">
      <c r="A1228">
        <v>2790</v>
      </c>
      <c r="B1228" t="s">
        <v>1265</v>
      </c>
      <c r="C1228">
        <v>40500</v>
      </c>
      <c r="D1228">
        <v>2766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f t="shared" si="74"/>
        <v>0</v>
      </c>
      <c r="W1228" s="10">
        <f>SUMIFS(Tabel132[Cluster],Tabel132[ID],A1228)</f>
        <v>53</v>
      </c>
      <c r="X1228" t="str">
        <f t="shared" si="76"/>
        <v/>
      </c>
      <c r="Y1228">
        <f t="shared" si="77"/>
        <v>0</v>
      </c>
      <c r="Z1228">
        <f t="shared" si="78"/>
        <v>0</v>
      </c>
    </row>
    <row r="1229" spans="1:26" x14ac:dyDescent="0.25">
      <c r="A1229">
        <v>2799</v>
      </c>
      <c r="B1229" t="s">
        <v>1266</v>
      </c>
      <c r="C1229">
        <v>40600</v>
      </c>
      <c r="D1229">
        <v>2726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f t="shared" si="74"/>
        <v>0</v>
      </c>
      <c r="W1229" s="10">
        <f>SUMIFS(Tabel132[Cluster],Tabel132[ID],A1229)</f>
        <v>53</v>
      </c>
      <c r="X1229" t="str">
        <f t="shared" si="76"/>
        <v/>
      </c>
      <c r="Y1229">
        <f t="shared" si="77"/>
        <v>0</v>
      </c>
      <c r="Z1229">
        <f t="shared" si="78"/>
        <v>0</v>
      </c>
    </row>
    <row r="1230" spans="1:26" x14ac:dyDescent="0.25">
      <c r="A1230">
        <v>2807</v>
      </c>
      <c r="B1230" t="s">
        <v>1267</v>
      </c>
      <c r="C1230">
        <v>40700</v>
      </c>
      <c r="D1230">
        <v>2799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f t="shared" si="74"/>
        <v>0</v>
      </c>
      <c r="W1230" s="10">
        <f>SUMIFS(Tabel132[Cluster],Tabel132[ID],A1230)</f>
        <v>53</v>
      </c>
      <c r="X1230" t="str">
        <f t="shared" si="76"/>
        <v/>
      </c>
      <c r="Y1230">
        <f t="shared" si="77"/>
        <v>0</v>
      </c>
      <c r="Z1230">
        <f t="shared" si="78"/>
        <v>0</v>
      </c>
    </row>
    <row r="1231" spans="1:26" x14ac:dyDescent="0.25">
      <c r="A1231">
        <v>2815</v>
      </c>
      <c r="B1231" t="s">
        <v>1268</v>
      </c>
      <c r="C1231">
        <v>40800</v>
      </c>
      <c r="D1231">
        <v>2799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f t="shared" si="74"/>
        <v>0</v>
      </c>
      <c r="W1231" s="10">
        <f>SUMIFS(Tabel132[Cluster],Tabel132[ID],A1231)</f>
        <v>53</v>
      </c>
      <c r="X1231" t="str">
        <f t="shared" si="76"/>
        <v/>
      </c>
      <c r="Y1231">
        <f t="shared" si="77"/>
        <v>0</v>
      </c>
      <c r="Z1231">
        <f t="shared" si="78"/>
        <v>0</v>
      </c>
    </row>
    <row r="1232" spans="1:26" x14ac:dyDescent="0.25">
      <c r="A1232">
        <v>2823</v>
      </c>
      <c r="B1232" t="s">
        <v>1269</v>
      </c>
      <c r="C1232">
        <v>40900</v>
      </c>
      <c r="D1232">
        <v>2799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f t="shared" si="74"/>
        <v>0</v>
      </c>
      <c r="W1232" s="10">
        <f>SUMIFS(Tabel132[Cluster],Tabel132[ID],A1232)</f>
        <v>53</v>
      </c>
      <c r="X1232" t="str">
        <f t="shared" si="76"/>
        <v/>
      </c>
      <c r="Y1232">
        <f t="shared" si="77"/>
        <v>0</v>
      </c>
      <c r="Z1232">
        <f t="shared" si="78"/>
        <v>0</v>
      </c>
    </row>
    <row r="1233" spans="1:26" x14ac:dyDescent="0.25">
      <c r="A1233">
        <v>12702</v>
      </c>
      <c r="B1233" t="s">
        <v>1203</v>
      </c>
      <c r="C1233">
        <v>39700</v>
      </c>
      <c r="D1233">
        <v>2726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f t="shared" si="74"/>
        <v>0</v>
      </c>
      <c r="W1233" s="10">
        <f>SUMIFS(Tabel132[Cluster],Tabel132[ID],A1233)</f>
        <v>52</v>
      </c>
      <c r="X1233" t="str">
        <f t="shared" si="76"/>
        <v/>
      </c>
      <c r="Y1233">
        <f t="shared" si="77"/>
        <v>0</v>
      </c>
      <c r="Z1233">
        <f t="shared" si="78"/>
        <v>0</v>
      </c>
    </row>
    <row r="1234" spans="1:26" x14ac:dyDescent="0.25">
      <c r="A1234">
        <v>12703</v>
      </c>
      <c r="B1234" t="s">
        <v>560</v>
      </c>
      <c r="C1234">
        <v>39400</v>
      </c>
      <c r="D1234">
        <v>2726</v>
      </c>
      <c r="E1234">
        <v>36385</v>
      </c>
      <c r="F1234">
        <v>3681</v>
      </c>
      <c r="G1234">
        <v>2948</v>
      </c>
      <c r="H1234">
        <v>3713</v>
      </c>
      <c r="I1234">
        <v>4117</v>
      </c>
      <c r="J1234">
        <v>5555</v>
      </c>
      <c r="K1234">
        <v>7216</v>
      </c>
      <c r="L1234">
        <v>9208</v>
      </c>
      <c r="M1234">
        <v>16783</v>
      </c>
      <c r="N1234">
        <v>5853</v>
      </c>
      <c r="O1234">
        <v>13715</v>
      </c>
      <c r="P1234">
        <v>4431</v>
      </c>
      <c r="Q1234">
        <v>5266</v>
      </c>
      <c r="R1234">
        <v>11477</v>
      </c>
      <c r="S1234">
        <v>5245</v>
      </c>
      <c r="T1234">
        <v>3343</v>
      </c>
      <c r="U1234">
        <v>5751</v>
      </c>
      <c r="V1234">
        <f t="shared" si="74"/>
        <v>1</v>
      </c>
      <c r="W1234" s="10">
        <f>SUMIFS(Tabel132[Cluster],Tabel132[ID],A1234)</f>
        <v>52</v>
      </c>
      <c r="X1234">
        <f t="shared" si="76"/>
        <v>0.4570441418276433</v>
      </c>
      <c r="Y1234">
        <f t="shared" si="77"/>
        <v>9956.2222222222226</v>
      </c>
      <c r="Z1234">
        <f t="shared" si="78"/>
        <v>6885.125</v>
      </c>
    </row>
    <row r="1235" spans="1:26" x14ac:dyDescent="0.25">
      <c r="A1235">
        <v>12704</v>
      </c>
      <c r="B1235" t="s">
        <v>568</v>
      </c>
      <c r="C1235">
        <v>39700</v>
      </c>
      <c r="D1235">
        <v>2726</v>
      </c>
      <c r="E1235">
        <v>9729</v>
      </c>
      <c r="F1235">
        <v>632</v>
      </c>
      <c r="G1235">
        <v>1466</v>
      </c>
      <c r="H1235">
        <v>1514</v>
      </c>
      <c r="I1235">
        <v>1624</v>
      </c>
      <c r="J1235">
        <v>1382</v>
      </c>
      <c r="K1235">
        <v>3820</v>
      </c>
      <c r="L1235">
        <v>2475</v>
      </c>
      <c r="M1235">
        <v>3619</v>
      </c>
      <c r="N1235">
        <v>2332</v>
      </c>
      <c r="O1235">
        <v>4366</v>
      </c>
      <c r="P1235">
        <v>1677</v>
      </c>
      <c r="Q1235">
        <v>1674</v>
      </c>
      <c r="R1235">
        <v>5103</v>
      </c>
      <c r="S1235">
        <v>2784</v>
      </c>
      <c r="T1235">
        <v>1399</v>
      </c>
      <c r="U1235">
        <v>1243</v>
      </c>
      <c r="V1235">
        <f t="shared" si="74"/>
        <v>1</v>
      </c>
      <c r="W1235" s="10">
        <f>SUMIFS(Tabel132[Cluster],Tabel132[ID],A1235)</f>
        <v>105</v>
      </c>
      <c r="X1235">
        <f t="shared" si="76"/>
        <v>0.75589289223097889</v>
      </c>
      <c r="Y1235">
        <f t="shared" si="77"/>
        <v>2917.8888888888887</v>
      </c>
      <c r="Z1235">
        <f t="shared" si="78"/>
        <v>2572.25</v>
      </c>
    </row>
    <row r="1236" spans="1:26" x14ac:dyDescent="0.25">
      <c r="A1236">
        <v>12705</v>
      </c>
      <c r="B1236" t="s">
        <v>561</v>
      </c>
      <c r="C1236">
        <v>39500</v>
      </c>
      <c r="D1236">
        <v>2726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f t="shared" si="74"/>
        <v>0</v>
      </c>
      <c r="W1236" s="10">
        <f>SUMIFS(Tabel132[Cluster],Tabel132[ID],A1236)</f>
        <v>52</v>
      </c>
      <c r="X1236" t="str">
        <f t="shared" si="76"/>
        <v/>
      </c>
      <c r="Y1236">
        <f t="shared" si="77"/>
        <v>0</v>
      </c>
      <c r="Z1236">
        <f t="shared" si="78"/>
        <v>0</v>
      </c>
    </row>
    <row r="1237" spans="1:26" x14ac:dyDescent="0.25">
      <c r="A1237">
        <v>12706</v>
      </c>
      <c r="B1237" t="s">
        <v>1270</v>
      </c>
      <c r="C1237">
        <v>39400</v>
      </c>
      <c r="D1237">
        <v>2726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f t="shared" si="74"/>
        <v>0</v>
      </c>
      <c r="W1237" s="10">
        <f>SUMIFS(Tabel132[Cluster],Tabel132[ID],A1237)</f>
        <v>53</v>
      </c>
      <c r="X1237" t="str">
        <f t="shared" si="76"/>
        <v/>
      </c>
      <c r="Y1237">
        <f t="shared" si="77"/>
        <v>0</v>
      </c>
      <c r="Z1237">
        <f t="shared" si="78"/>
        <v>0</v>
      </c>
    </row>
    <row r="1238" spans="1:26" x14ac:dyDescent="0.25">
      <c r="A1238">
        <v>12707</v>
      </c>
      <c r="B1238" t="s">
        <v>1271</v>
      </c>
      <c r="C1238">
        <v>39500</v>
      </c>
      <c r="D1238">
        <v>2726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f t="shared" si="74"/>
        <v>0</v>
      </c>
      <c r="W1238" s="10">
        <f>SUMIFS(Tabel132[Cluster],Tabel132[ID],A1238)</f>
        <v>53</v>
      </c>
      <c r="X1238" t="str">
        <f t="shared" si="76"/>
        <v/>
      </c>
      <c r="Y1238">
        <f t="shared" si="77"/>
        <v>0</v>
      </c>
      <c r="Z1238">
        <f t="shared" si="78"/>
        <v>0</v>
      </c>
    </row>
    <row r="1239" spans="1:26" x14ac:dyDescent="0.25">
      <c r="A1239">
        <v>182305696</v>
      </c>
      <c r="B1239" t="s">
        <v>562</v>
      </c>
      <c r="C1239">
        <v>300</v>
      </c>
      <c r="D1239">
        <v>688</v>
      </c>
      <c r="E1239">
        <v>4523</v>
      </c>
      <c r="F1239">
        <v>71</v>
      </c>
      <c r="G1239">
        <v>1173</v>
      </c>
      <c r="H1239">
        <v>5328</v>
      </c>
      <c r="I1239">
        <v>9920</v>
      </c>
      <c r="J1239">
        <v>2321</v>
      </c>
      <c r="K1239">
        <v>8312</v>
      </c>
      <c r="L1239">
        <v>2480</v>
      </c>
      <c r="M1239">
        <v>3759</v>
      </c>
      <c r="N1239">
        <v>2108</v>
      </c>
      <c r="O1239">
        <v>7233</v>
      </c>
      <c r="P1239">
        <v>6755</v>
      </c>
      <c r="Q1239">
        <v>5030</v>
      </c>
      <c r="R1239">
        <v>15072</v>
      </c>
      <c r="S1239">
        <v>7319</v>
      </c>
      <c r="T1239">
        <v>6210</v>
      </c>
      <c r="U1239">
        <v>4924</v>
      </c>
      <c r="V1239">
        <f t="shared" si="74"/>
        <v>1</v>
      </c>
      <c r="W1239" s="10">
        <f>SUMIFS(Tabel132[Cluster],Tabel132[ID],A1239)</f>
        <v>0</v>
      </c>
      <c r="X1239">
        <f t="shared" si="75"/>
        <v>0.14201822159247221</v>
      </c>
      <c r="Y1239">
        <f t="shared" si="72"/>
        <v>4209.666666666667</v>
      </c>
      <c r="Z1239">
        <f t="shared" si="73"/>
        <v>6831.375</v>
      </c>
    </row>
    <row r="1240" spans="1:26" x14ac:dyDescent="0.25">
      <c r="A1240">
        <v>182305712</v>
      </c>
      <c r="B1240" t="s">
        <v>562</v>
      </c>
      <c r="C1240">
        <v>300</v>
      </c>
      <c r="D1240">
        <v>688</v>
      </c>
      <c r="E1240">
        <v>6386</v>
      </c>
      <c r="F1240">
        <v>7</v>
      </c>
      <c r="G1240">
        <v>35</v>
      </c>
      <c r="H1240">
        <v>316</v>
      </c>
      <c r="I1240">
        <v>535</v>
      </c>
      <c r="J1240">
        <v>4365</v>
      </c>
      <c r="K1240">
        <v>1566</v>
      </c>
      <c r="L1240">
        <v>6468</v>
      </c>
      <c r="M1240">
        <v>6519</v>
      </c>
      <c r="N1240">
        <v>3766</v>
      </c>
      <c r="O1240">
        <v>3961</v>
      </c>
      <c r="P1240">
        <v>4897</v>
      </c>
      <c r="Q1240">
        <v>4259</v>
      </c>
      <c r="R1240">
        <v>2073</v>
      </c>
      <c r="S1240">
        <v>249</v>
      </c>
      <c r="T1240">
        <v>2614</v>
      </c>
      <c r="U1240">
        <v>2804</v>
      </c>
      <c r="V1240">
        <f t="shared" si="74"/>
        <v>1</v>
      </c>
      <c r="W1240" s="10">
        <f>SUMIFS(Tabel132[Cluster],Tabel132[ID],A1240)</f>
        <v>0</v>
      </c>
      <c r="X1240">
        <f t="shared" si="75"/>
        <v>0.88772247491136347</v>
      </c>
      <c r="Y1240">
        <f t="shared" si="72"/>
        <v>2910.7777777777778</v>
      </c>
      <c r="Z1240">
        <f t="shared" si="73"/>
        <v>3077.875</v>
      </c>
    </row>
    <row r="1241" spans="1:26" x14ac:dyDescent="0.25">
      <c r="A1241">
        <v>312782560</v>
      </c>
      <c r="B1241" t="s">
        <v>562</v>
      </c>
      <c r="C1241">
        <v>300</v>
      </c>
      <c r="D1241">
        <v>688</v>
      </c>
      <c r="E1241">
        <v>1133</v>
      </c>
      <c r="F1241">
        <v>533</v>
      </c>
      <c r="G1241">
        <v>1992</v>
      </c>
      <c r="H1241">
        <v>1720</v>
      </c>
      <c r="I1241">
        <v>691</v>
      </c>
      <c r="J1241">
        <v>2230</v>
      </c>
      <c r="K1241">
        <v>3732</v>
      </c>
      <c r="L1241">
        <v>479</v>
      </c>
      <c r="M1241">
        <v>1208</v>
      </c>
      <c r="N1241">
        <v>1401</v>
      </c>
      <c r="O1241">
        <v>2716</v>
      </c>
      <c r="P1241">
        <v>5200</v>
      </c>
      <c r="Q1241">
        <v>709</v>
      </c>
      <c r="R1241">
        <v>807</v>
      </c>
      <c r="S1241">
        <v>733</v>
      </c>
      <c r="T1241">
        <v>1539</v>
      </c>
      <c r="U1241">
        <v>2514</v>
      </c>
      <c r="V1241">
        <f t="shared" si="74"/>
        <v>1</v>
      </c>
      <c r="W1241" s="10">
        <f>SUMIFS(Tabel132[Cluster],Tabel132[ID],A1241)</f>
        <v>0</v>
      </c>
      <c r="X1241">
        <f t="shared" si="75"/>
        <v>0.50461742102903773</v>
      </c>
      <c r="Y1241">
        <f t="shared" si="72"/>
        <v>1524.2222222222222</v>
      </c>
      <c r="Z1241">
        <f t="shared" si="73"/>
        <v>1952.375</v>
      </c>
    </row>
    <row r="1242" spans="1:26" x14ac:dyDescent="0.25">
      <c r="A1242">
        <v>312782592</v>
      </c>
      <c r="B1242" t="s">
        <v>562</v>
      </c>
      <c r="C1242">
        <v>300</v>
      </c>
      <c r="D1242">
        <v>688</v>
      </c>
      <c r="E1242">
        <v>4835</v>
      </c>
      <c r="F1242">
        <v>4538</v>
      </c>
      <c r="G1242">
        <v>5163</v>
      </c>
      <c r="H1242">
        <v>2728</v>
      </c>
      <c r="I1242">
        <v>2231</v>
      </c>
      <c r="J1242">
        <v>5360</v>
      </c>
      <c r="K1242">
        <v>7745</v>
      </c>
      <c r="L1242">
        <v>1690</v>
      </c>
      <c r="M1242">
        <v>3922</v>
      </c>
      <c r="N1242">
        <v>2996</v>
      </c>
      <c r="O1242">
        <v>8635</v>
      </c>
      <c r="P1242">
        <v>9523</v>
      </c>
      <c r="Q1242">
        <v>5502</v>
      </c>
      <c r="R1242">
        <v>4825</v>
      </c>
      <c r="S1242">
        <v>7409</v>
      </c>
      <c r="T1242">
        <v>3348</v>
      </c>
      <c r="U1242">
        <v>5500</v>
      </c>
      <c r="V1242">
        <f t="shared" si="74"/>
        <v>1</v>
      </c>
      <c r="W1242" s="10">
        <f>SUMIFS(Tabel132[Cluster],Tabel132[ID],A1242)</f>
        <v>0</v>
      </c>
      <c r="X1242">
        <f t="shared" si="75"/>
        <v>0.11445961263780891</v>
      </c>
      <c r="Y1242">
        <f t="shared" si="72"/>
        <v>4245.7777777777774</v>
      </c>
      <c r="Z1242">
        <f t="shared" si="73"/>
        <v>5967.25</v>
      </c>
    </row>
    <row r="1243" spans="1:26" x14ac:dyDescent="0.25">
      <c r="A1243">
        <v>312782624</v>
      </c>
      <c r="B1243" t="s">
        <v>562</v>
      </c>
      <c r="C1243">
        <v>300</v>
      </c>
      <c r="D1243">
        <v>688</v>
      </c>
      <c r="E1243">
        <v>5904</v>
      </c>
      <c r="F1243">
        <v>2656</v>
      </c>
      <c r="G1243">
        <v>4576</v>
      </c>
      <c r="H1243">
        <v>2721</v>
      </c>
      <c r="I1243">
        <v>2590</v>
      </c>
      <c r="J1243">
        <v>9081</v>
      </c>
      <c r="K1243">
        <v>8528</v>
      </c>
      <c r="L1243">
        <v>3534</v>
      </c>
      <c r="M1243">
        <v>3026</v>
      </c>
      <c r="N1243">
        <v>3470</v>
      </c>
      <c r="O1243">
        <v>12155</v>
      </c>
      <c r="P1243">
        <v>11452</v>
      </c>
      <c r="Q1243">
        <v>5094</v>
      </c>
      <c r="R1243">
        <v>5035</v>
      </c>
      <c r="S1243">
        <v>6178</v>
      </c>
      <c r="T1243">
        <v>2794</v>
      </c>
      <c r="U1243">
        <v>3706</v>
      </c>
      <c r="V1243">
        <f t="shared" si="74"/>
        <v>1</v>
      </c>
      <c r="W1243" s="10">
        <f>SUMIFS(Tabel132[Cluster],Tabel132[ID],A1243)</f>
        <v>0</v>
      </c>
      <c r="X1243">
        <f t="shared" si="75"/>
        <v>0.33297985040832168</v>
      </c>
      <c r="Y1243">
        <f t="shared" si="72"/>
        <v>4735.1111111111113</v>
      </c>
      <c r="Z1243">
        <f t="shared" si="73"/>
        <v>6235.5</v>
      </c>
    </row>
    <row r="1244" spans="1:26" x14ac:dyDescent="0.25">
      <c r="A1244">
        <v>312782656</v>
      </c>
      <c r="B1244" t="s">
        <v>562</v>
      </c>
      <c r="C1244">
        <v>300</v>
      </c>
      <c r="D1244">
        <v>688</v>
      </c>
      <c r="E1244">
        <v>6933</v>
      </c>
      <c r="F1244">
        <v>1266</v>
      </c>
      <c r="G1244">
        <v>2908</v>
      </c>
      <c r="H1244">
        <v>2209</v>
      </c>
      <c r="I1244">
        <v>880</v>
      </c>
      <c r="J1244">
        <v>3093</v>
      </c>
      <c r="K1244">
        <v>2491</v>
      </c>
      <c r="L1244">
        <v>4055</v>
      </c>
      <c r="M1244">
        <v>2243</v>
      </c>
      <c r="N1244">
        <v>4092</v>
      </c>
      <c r="O1244">
        <v>4760</v>
      </c>
      <c r="P1244">
        <v>3309</v>
      </c>
      <c r="Q1244">
        <v>1053</v>
      </c>
      <c r="R1244">
        <v>1921</v>
      </c>
      <c r="S1244">
        <v>2835</v>
      </c>
      <c r="T1244">
        <v>1343</v>
      </c>
      <c r="U1244">
        <v>3055</v>
      </c>
      <c r="V1244">
        <f t="shared" si="74"/>
        <v>1</v>
      </c>
      <c r="W1244" s="10">
        <f>SUMIFS(Tabel132[Cluster],Tabel132[ID],A1244)</f>
        <v>0</v>
      </c>
      <c r="X1244">
        <f t="shared" si="75"/>
        <v>0.89624756030017139</v>
      </c>
      <c r="Y1244">
        <f t="shared" si="72"/>
        <v>2897.5555555555557</v>
      </c>
      <c r="Z1244">
        <f t="shared" si="73"/>
        <v>2796</v>
      </c>
    </row>
    <row r="1246" spans="1:26" x14ac:dyDescent="0.25">
      <c r="E1246" s="10">
        <f t="shared" ref="E1246:T1246" si="79">SUM(E3:E1244)</f>
        <v>5353836</v>
      </c>
      <c r="F1246" s="10">
        <f t="shared" si="79"/>
        <v>1219068</v>
      </c>
      <c r="G1246" s="10">
        <f t="shared" si="79"/>
        <v>992764</v>
      </c>
      <c r="H1246" s="10">
        <f t="shared" si="79"/>
        <v>1432601</v>
      </c>
      <c r="I1246" s="10">
        <f t="shared" si="79"/>
        <v>1624195</v>
      </c>
      <c r="J1246" s="10">
        <f t="shared" si="79"/>
        <v>2028084</v>
      </c>
      <c r="K1246" s="10">
        <f t="shared" si="79"/>
        <v>2242375</v>
      </c>
      <c r="L1246" s="10">
        <f t="shared" si="79"/>
        <v>2267668</v>
      </c>
      <c r="M1246" s="10">
        <f t="shared" si="79"/>
        <v>2170306</v>
      </c>
      <c r="N1246" s="10">
        <f t="shared" si="79"/>
        <v>1091207</v>
      </c>
      <c r="O1246" s="10">
        <f t="shared" si="79"/>
        <v>2971467</v>
      </c>
      <c r="P1246" s="10">
        <f t="shared" si="79"/>
        <v>2339849</v>
      </c>
      <c r="Q1246" s="10">
        <f t="shared" si="79"/>
        <v>1025528</v>
      </c>
      <c r="R1246" s="10">
        <f t="shared" si="79"/>
        <v>2495655</v>
      </c>
      <c r="S1246" s="10">
        <f t="shared" si="79"/>
        <v>1842138</v>
      </c>
      <c r="T1246" s="10">
        <f t="shared" si="79"/>
        <v>1164006</v>
      </c>
      <c r="U1246">
        <f t="shared" ref="M1246:U1246" si="80">SUM(U3:U1244)</f>
        <v>2304430</v>
      </c>
    </row>
  </sheetData>
  <autoFilter ref="A2:Z1244" xr:uid="{F4CC18BC-C26E-4371-94DA-4714810B0D34}"/>
  <phoneticPr fontId="4" type="noConversion"/>
  <conditionalFormatting sqref="X3:X1244">
    <cfRule type="cellIs" dxfId="26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A661-ABD4-4A56-8C21-3A36C4F03EA3}">
  <dimension ref="A1:Y124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10" bestFit="1" customWidth="1"/>
    <col min="2" max="2" width="23.85546875" customWidth="1"/>
    <col min="3" max="3" width="19.5703125" bestFit="1" customWidth="1"/>
    <col min="4" max="4" width="14.140625" bestFit="1" customWidth="1"/>
    <col min="5" max="21" width="8.5703125" bestFit="1" customWidth="1"/>
    <col min="22" max="22" width="10.28515625" bestFit="1" customWidth="1"/>
    <col min="23" max="24" width="12" bestFit="1" customWidth="1"/>
    <col min="25" max="25" width="11.28515625" bestFit="1" customWidth="1"/>
  </cols>
  <sheetData>
    <row r="1" spans="1:25" x14ac:dyDescent="0.25"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12</v>
      </c>
      <c r="L2" s="1" t="s">
        <v>17</v>
      </c>
      <c r="M2" s="1" t="s">
        <v>19</v>
      </c>
      <c r="N2" s="1" t="s">
        <v>4</v>
      </c>
      <c r="O2" s="1" t="s">
        <v>11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18</v>
      </c>
      <c r="U2" s="1" t="s">
        <v>20</v>
      </c>
      <c r="V2" s="3" t="s">
        <v>1243</v>
      </c>
      <c r="W2" s="3" t="s">
        <v>582</v>
      </c>
      <c r="X2" s="3" t="s">
        <v>583</v>
      </c>
      <c r="Y2" s="3" t="s">
        <v>584</v>
      </c>
    </row>
    <row r="3" spans="1:25" x14ac:dyDescent="0.25">
      <c r="A3">
        <v>0</v>
      </c>
      <c r="B3" t="s">
        <v>21</v>
      </c>
      <c r="C3">
        <v>0</v>
      </c>
      <c r="E3">
        <f>'Raw counts'!E3/'Raw counts'!E$1246*10000</f>
        <v>1745.6941153968855</v>
      </c>
      <c r="F3">
        <f>'Raw counts'!F3/'Raw counts'!F$1246*10000</f>
        <v>1329.8191733356957</v>
      </c>
      <c r="G3">
        <f>'Raw counts'!G3/'Raw counts'!G$1246*10000</f>
        <v>709.09098234827206</v>
      </c>
      <c r="H3">
        <f>'Raw counts'!H3/'Raw counts'!H$1246*10000</f>
        <v>1294.3869228068388</v>
      </c>
      <c r="I3">
        <f>'Raw counts'!I3/'Raw counts'!I$1246*10000</f>
        <v>1183.7618020003756</v>
      </c>
      <c r="J3">
        <f>'Raw counts'!J3/'Raw counts'!J$1246*10000</f>
        <v>611.5377864033245</v>
      </c>
      <c r="K3">
        <f>'Raw counts'!K3/'Raw counts'!K$1246*10000</f>
        <v>647.2244829700652</v>
      </c>
      <c r="L3">
        <f>'Raw counts'!L3/'Raw counts'!L$1246*10000</f>
        <v>512.90576927486734</v>
      </c>
      <c r="M3">
        <f>'Raw counts'!M3/'Raw counts'!M$1246*10000</f>
        <v>899.16813573754109</v>
      </c>
      <c r="N3">
        <f>'Raw counts'!N3/'Raw counts'!N$1246*10000</f>
        <v>1239.6731325953738</v>
      </c>
      <c r="O3">
        <f>'Raw counts'!O3/'Raw counts'!O$1246*10000</f>
        <v>1313.4455136133095</v>
      </c>
      <c r="P3">
        <f>'Raw counts'!P3/'Raw counts'!P$1246*10000</f>
        <v>872.56485354396796</v>
      </c>
      <c r="Q3">
        <f>'Raw counts'!Q3/'Raw counts'!Q$1246*10000</f>
        <v>2238.1543946142865</v>
      </c>
      <c r="R3">
        <f>'Raw counts'!R3/'Raw counts'!R$1246*10000</f>
        <v>709.85773273950133</v>
      </c>
      <c r="S3">
        <f>'Raw counts'!S3/'Raw counts'!S$1246*10000</f>
        <v>1715.9897901243012</v>
      </c>
      <c r="T3">
        <f>'Raw counts'!T3/'Raw counts'!T$1246*10000</f>
        <v>1065.802066312373</v>
      </c>
      <c r="U3">
        <f>'Raw counts'!U3/'Raw counts'!U$1246*10000</f>
        <v>946.30776374200991</v>
      </c>
      <c r="V3">
        <f>IF(AND(X3=0,Y3=0),0,1)</f>
        <v>1</v>
      </c>
      <c r="W3">
        <f>IFERROR(_xlfn.T.TEST(E3:M3,N3:U3,2,2),"")</f>
        <v>0.24381383552499963</v>
      </c>
      <c r="X3">
        <f t="shared" ref="X3:X66" si="0">AVERAGE(E3:M3)</f>
        <v>992.62101891931843</v>
      </c>
      <c r="Y3">
        <f>AVERAGE(N3:U3)</f>
        <v>1262.7244059106404</v>
      </c>
    </row>
    <row r="4" spans="1:25" x14ac:dyDescent="0.25">
      <c r="A4">
        <v>1</v>
      </c>
      <c r="B4" t="s">
        <v>22</v>
      </c>
      <c r="C4">
        <v>75500</v>
      </c>
      <c r="D4">
        <v>557</v>
      </c>
      <c r="E4">
        <f>'Raw counts'!E4/'Raw counts'!E$1246*10000</f>
        <v>0.19798888124328054</v>
      </c>
      <c r="F4">
        <f>'Raw counts'!F4/'Raw counts'!F$1246*10000</f>
        <v>0.12304481784445166</v>
      </c>
      <c r="G4">
        <f>'Raw counts'!G4/'Raw counts'!G$1246*10000</f>
        <v>0.20145774826645607</v>
      </c>
      <c r="H4">
        <f>'Raw counts'!H4/'Raw counts'!H$1246*10000</f>
        <v>0</v>
      </c>
      <c r="I4">
        <f>'Raw counts'!I4/'Raw counts'!I$1246*10000</f>
        <v>0.61568961854949678</v>
      </c>
      <c r="J4">
        <f>'Raw counts'!J4/'Raw counts'!J$1246*10000</f>
        <v>0.10847676920679815</v>
      </c>
      <c r="K4">
        <f>'Raw counts'!K4/'Raw counts'!K$1246*10000</f>
        <v>0.16946318077930764</v>
      </c>
      <c r="L4">
        <f>'Raw counts'!L4/'Raw counts'!L$1246*10000</f>
        <v>7.4966882277299848E-2</v>
      </c>
      <c r="M4">
        <f>'Raw counts'!M4/'Raw counts'!M$1246*10000</f>
        <v>0.29028164691983527</v>
      </c>
      <c r="N4">
        <f>'Raw counts'!N4/'Raw counts'!N$1246*10000</f>
        <v>3.6656656344763186E-2</v>
      </c>
      <c r="O4">
        <f>'Raw counts'!O4/'Raw counts'!O$1246*10000</f>
        <v>0.18845910117797035</v>
      </c>
      <c r="P4">
        <f>'Raw counts'!P4/'Raw counts'!P$1246*10000</f>
        <v>0.371818865234466</v>
      </c>
      <c r="Q4">
        <f>'Raw counts'!Q4/'Raw counts'!Q$1246*10000</f>
        <v>0</v>
      </c>
      <c r="R4">
        <f>'Raw counts'!R4/'Raw counts'!R$1246*10000</f>
        <v>2.4041784621672467E-2</v>
      </c>
      <c r="S4">
        <f>'Raw counts'!S4/'Raw counts'!S$1246*10000</f>
        <v>3.257084974089889E-2</v>
      </c>
      <c r="T4">
        <f>'Raw counts'!T4/'Raw counts'!T$1246*10000</f>
        <v>0.54123432353441481</v>
      </c>
      <c r="U4">
        <f>'Raw counts'!U4/'Raw counts'!U$1246*10000</f>
        <v>0.10848669736116957</v>
      </c>
      <c r="V4">
        <f t="shared" ref="V4:V67" si="1">IF(AND(X4=0,Y4=0),0,1)</f>
        <v>1</v>
      </c>
      <c r="W4">
        <f t="shared" ref="W4:W67" si="2">IFERROR(_xlfn.T.TEST(E4:M4,N4:U4,2,2),"")</f>
        <v>0.70436917190557602</v>
      </c>
      <c r="X4">
        <f t="shared" si="0"/>
        <v>0.19792994945410286</v>
      </c>
      <c r="Y4">
        <f t="shared" ref="Y4:Y67" si="3">AVERAGE(N4:U4)</f>
        <v>0.16290853475191941</v>
      </c>
    </row>
    <row r="5" spans="1:25" x14ac:dyDescent="0.25">
      <c r="A5">
        <v>2</v>
      </c>
      <c r="B5" t="s">
        <v>23</v>
      </c>
      <c r="C5">
        <v>6200</v>
      </c>
      <c r="D5">
        <v>345</v>
      </c>
      <c r="E5">
        <f>'Raw counts'!E5/'Raw counts'!E$1246*10000</f>
        <v>2.2600617575883906</v>
      </c>
      <c r="F5">
        <f>'Raw counts'!F5/'Raw counts'!F$1246*10000</f>
        <v>2.5347232475957044</v>
      </c>
      <c r="G5">
        <f>'Raw counts'!G5/'Raw counts'!G$1246*10000</f>
        <v>0.57415458255939977</v>
      </c>
      <c r="H5">
        <f>'Raw counts'!H5/'Raw counts'!H$1246*10000</f>
        <v>2.8270258083025213</v>
      </c>
      <c r="I5">
        <f>'Raw counts'!I5/'Raw counts'!I$1246*10000</f>
        <v>0.6587878918479616</v>
      </c>
      <c r="J5">
        <f>'Raw counts'!J5/'Raw counts'!J$1246*10000</f>
        <v>1.1439368389080531</v>
      </c>
      <c r="K5">
        <f>'Raw counts'!K5/'Raw counts'!K$1246*10000</f>
        <v>0.57974246056078926</v>
      </c>
      <c r="L5">
        <f>'Raw counts'!L5/'Raw counts'!L$1246*10000</f>
        <v>1.4552394795005266</v>
      </c>
      <c r="M5">
        <f>'Raw counts'!M5/'Raw counts'!M$1246*10000</f>
        <v>1.3869012019503242</v>
      </c>
      <c r="N5">
        <f>'Raw counts'!N5/'Raw counts'!N$1246*10000</f>
        <v>1.7961761608933959</v>
      </c>
      <c r="O5">
        <f>'Raw counts'!O5/'Raw counts'!O$1246*10000</f>
        <v>0.60576139664347606</v>
      </c>
      <c r="P5">
        <f>'Raw counts'!P5/'Raw counts'!P$1246*10000</f>
        <v>2.3463052530312853</v>
      </c>
      <c r="Q5">
        <f>'Raw counts'!Q5/'Raw counts'!Q$1246*10000</f>
        <v>0.36078975903144528</v>
      </c>
      <c r="R5">
        <f>'Raw counts'!R5/'Raw counts'!R$1246*10000</f>
        <v>1.2020892310836233</v>
      </c>
      <c r="S5">
        <f>'Raw counts'!S5/'Raw counts'!S$1246*10000</f>
        <v>1.1291227910178281</v>
      </c>
      <c r="T5">
        <f>'Raw counts'!T5/'Raw counts'!T$1246*10000</f>
        <v>1.3831543823657269</v>
      </c>
      <c r="U5">
        <f>'Raw counts'!U5/'Raw counts'!U$1246*10000</f>
        <v>1.800879176195415</v>
      </c>
      <c r="V5">
        <f t="shared" si="1"/>
        <v>1</v>
      </c>
      <c r="W5">
        <f t="shared" si="2"/>
        <v>0.67013149934103677</v>
      </c>
      <c r="X5">
        <f t="shared" si="0"/>
        <v>1.4911748076459634</v>
      </c>
      <c r="Y5">
        <f t="shared" si="3"/>
        <v>1.3280347687827745</v>
      </c>
    </row>
    <row r="6" spans="1:25" x14ac:dyDescent="0.25">
      <c r="A6">
        <v>3</v>
      </c>
      <c r="B6" t="s">
        <v>585</v>
      </c>
      <c r="C6">
        <v>118200</v>
      </c>
      <c r="D6">
        <v>1040</v>
      </c>
      <c r="E6">
        <f>'Raw counts'!E6/'Raw counts'!E$1246*10000</f>
        <v>0</v>
      </c>
      <c r="F6">
        <f>'Raw counts'!F6/'Raw counts'!F$1246*10000</f>
        <v>0</v>
      </c>
      <c r="G6">
        <f>'Raw counts'!G6/'Raw counts'!G$1246*10000</f>
        <v>0</v>
      </c>
      <c r="H6">
        <f>'Raw counts'!H6/'Raw counts'!H$1246*10000</f>
        <v>0</v>
      </c>
      <c r="I6">
        <f>'Raw counts'!I6/'Raw counts'!I$1246*10000</f>
        <v>0</v>
      </c>
      <c r="J6">
        <f>'Raw counts'!J6/'Raw counts'!J$1246*10000</f>
        <v>0</v>
      </c>
      <c r="K6">
        <f>'Raw counts'!K6/'Raw counts'!K$1246*10000</f>
        <v>0</v>
      </c>
      <c r="L6">
        <f>'Raw counts'!L6/'Raw counts'!L$1246*10000</f>
        <v>0</v>
      </c>
      <c r="M6">
        <f>'Raw counts'!M6/'Raw counts'!M$1246*10000</f>
        <v>0</v>
      </c>
      <c r="N6">
        <f>'Raw counts'!N6/'Raw counts'!N$1246*10000</f>
        <v>0</v>
      </c>
      <c r="O6">
        <f>'Raw counts'!O6/'Raw counts'!O$1246*10000</f>
        <v>0</v>
      </c>
      <c r="P6">
        <f>'Raw counts'!P6/'Raw counts'!P$1246*10000</f>
        <v>0</v>
      </c>
      <c r="Q6">
        <f>'Raw counts'!Q6/'Raw counts'!Q$1246*10000</f>
        <v>0</v>
      </c>
      <c r="R6">
        <f>'Raw counts'!R6/'Raw counts'!R$1246*10000</f>
        <v>0</v>
      </c>
      <c r="S6">
        <f>'Raw counts'!S6/'Raw counts'!S$1246*10000</f>
        <v>0</v>
      </c>
      <c r="T6">
        <f>'Raw counts'!T6/'Raw counts'!T$1246*10000</f>
        <v>0</v>
      </c>
      <c r="U6">
        <f>'Raw counts'!U6/'Raw counts'!U$1246*10000</f>
        <v>0</v>
      </c>
      <c r="V6">
        <f t="shared" si="1"/>
        <v>0</v>
      </c>
      <c r="W6" t="str">
        <f t="shared" si="2"/>
        <v/>
      </c>
      <c r="X6">
        <f t="shared" si="0"/>
        <v>0</v>
      </c>
      <c r="Y6">
        <f t="shared" si="3"/>
        <v>0</v>
      </c>
    </row>
    <row r="7" spans="1:25" x14ac:dyDescent="0.25">
      <c r="A7">
        <v>4</v>
      </c>
      <c r="B7" t="s">
        <v>24</v>
      </c>
      <c r="C7">
        <v>79100</v>
      </c>
      <c r="D7">
        <v>339</v>
      </c>
      <c r="E7">
        <f>'Raw counts'!E7/'Raw counts'!E$1246*10000</f>
        <v>99.186826043980432</v>
      </c>
      <c r="F7">
        <f>'Raw counts'!F7/'Raw counts'!F$1246*10000</f>
        <v>14.962249849885321</v>
      </c>
      <c r="G7">
        <f>'Raw counts'!G7/'Raw counts'!G$1246*10000</f>
        <v>147.49729039328582</v>
      </c>
      <c r="H7">
        <f>'Raw counts'!H7/'Raw counts'!H$1246*10000</f>
        <v>66.955139637624157</v>
      </c>
      <c r="I7">
        <f>'Raw counts'!I7/'Raw counts'!I$1246*10000</f>
        <v>94.052746129621127</v>
      </c>
      <c r="J7">
        <f>'Raw counts'!J7/'Raw counts'!J$1246*10000</f>
        <v>215.62716337193135</v>
      </c>
      <c r="K7">
        <f>'Raw counts'!K7/'Raw counts'!K$1246*10000</f>
        <v>234.74664139584146</v>
      </c>
      <c r="L7">
        <f>'Raw counts'!L7/'Raw counts'!L$1246*10000</f>
        <v>64.789025554005264</v>
      </c>
      <c r="M7">
        <f>'Raw counts'!M7/'Raw counts'!M$1246*10000</f>
        <v>88.526687020171352</v>
      </c>
      <c r="N7">
        <f>'Raw counts'!N7/'Raw counts'!N$1246*10000</f>
        <v>72.195284671011095</v>
      </c>
      <c r="O7">
        <f>'Raw counts'!O7/'Raw counts'!O$1246*10000</f>
        <v>142.77459584777486</v>
      </c>
      <c r="P7">
        <f>'Raw counts'!P7/'Raw counts'!P$1246*10000</f>
        <v>101.32705144648223</v>
      </c>
      <c r="Q7">
        <f>'Raw counts'!Q7/'Raw counts'!Q$1246*10000</f>
        <v>149.19144089678684</v>
      </c>
      <c r="R7">
        <f>'Raw counts'!R7/'Raw counts'!R$1246*10000</f>
        <v>147.86498935149291</v>
      </c>
      <c r="S7">
        <f>'Raw counts'!S7/'Raw counts'!S$1246*10000</f>
        <v>83.69079840923969</v>
      </c>
      <c r="T7">
        <f>'Raw counts'!T7/'Raw counts'!T$1246*10000</f>
        <v>70.111322450227917</v>
      </c>
      <c r="U7">
        <f>'Raw counts'!U7/'Raw counts'!U$1246*10000</f>
        <v>174.40755414571063</v>
      </c>
      <c r="V7">
        <f t="shared" si="1"/>
        <v>1</v>
      </c>
      <c r="W7">
        <f t="shared" si="2"/>
        <v>0.90115181227539609</v>
      </c>
      <c r="X7">
        <f t="shared" si="0"/>
        <v>114.03819659959403</v>
      </c>
      <c r="Y7">
        <f t="shared" si="3"/>
        <v>117.69537965234078</v>
      </c>
    </row>
    <row r="8" spans="1:25" x14ac:dyDescent="0.25">
      <c r="A8">
        <v>6</v>
      </c>
      <c r="B8" t="s">
        <v>25</v>
      </c>
      <c r="C8">
        <v>107000</v>
      </c>
      <c r="D8">
        <v>784</v>
      </c>
      <c r="E8">
        <f>'Raw counts'!E8/'Raw counts'!E$1246*10000</f>
        <v>41.697205517688623</v>
      </c>
      <c r="F8">
        <f>'Raw counts'!F8/'Raw counts'!F$1246*10000</f>
        <v>48.069508837899122</v>
      </c>
      <c r="G8">
        <f>'Raw counts'!G8/'Raw counts'!G$1246*10000</f>
        <v>59.127849116204857</v>
      </c>
      <c r="H8">
        <f>'Raw counts'!H8/'Raw counts'!H$1246*10000</f>
        <v>110.06553813657816</v>
      </c>
      <c r="I8">
        <f>'Raw counts'!I8/'Raw counts'!I$1246*10000</f>
        <v>50.751295257035025</v>
      </c>
      <c r="J8">
        <f>'Raw counts'!J8/'Raw counts'!J$1246*10000</f>
        <v>90.745748203723309</v>
      </c>
      <c r="K8">
        <f>'Raw counts'!K8/'Raw counts'!K$1246*10000</f>
        <v>68.137577345448463</v>
      </c>
      <c r="L8">
        <f>'Raw counts'!L8/'Raw counts'!L$1246*10000</f>
        <v>99.979362058290718</v>
      </c>
      <c r="M8">
        <f>'Raw counts'!M8/'Raw counts'!M$1246*10000</f>
        <v>89.360670799417221</v>
      </c>
      <c r="N8">
        <f>'Raw counts'!N8/'Raw counts'!N$1246*10000</f>
        <v>31.909619348116351</v>
      </c>
      <c r="O8">
        <f>'Raw counts'!O8/'Raw counts'!O$1246*10000</f>
        <v>57.459833812726174</v>
      </c>
      <c r="P8">
        <f>'Raw counts'!P8/'Raw counts'!P$1246*10000</f>
        <v>102.54080498356944</v>
      </c>
      <c r="Q8">
        <f>'Raw counts'!Q8/'Raw counts'!Q$1246*10000</f>
        <v>23.441583262475525</v>
      </c>
      <c r="R8">
        <f>'Raw counts'!R8/'Raw counts'!R$1246*10000</f>
        <v>61.366655246818972</v>
      </c>
      <c r="S8">
        <f>'Raw counts'!S8/'Raw counts'!S$1246*10000</f>
        <v>81.470552151901757</v>
      </c>
      <c r="T8">
        <f>'Raw counts'!T8/'Raw counts'!T$1246*10000</f>
        <v>49.613146323988019</v>
      </c>
      <c r="U8">
        <f>'Raw counts'!U8/'Raw counts'!U$1246*10000</f>
        <v>68.515858585420261</v>
      </c>
      <c r="V8">
        <f t="shared" si="1"/>
        <v>1</v>
      </c>
      <c r="W8">
        <f t="shared" si="2"/>
        <v>0.28674779039425158</v>
      </c>
      <c r="X8">
        <f t="shared" si="0"/>
        <v>73.103861696920603</v>
      </c>
      <c r="Y8">
        <f t="shared" si="3"/>
        <v>59.539756714377063</v>
      </c>
    </row>
    <row r="9" spans="1:25" x14ac:dyDescent="0.25">
      <c r="A9">
        <v>7</v>
      </c>
      <c r="B9" t="s">
        <v>26</v>
      </c>
      <c r="C9">
        <v>85300</v>
      </c>
      <c r="D9">
        <v>1132</v>
      </c>
      <c r="E9">
        <f>'Raw counts'!E9/'Raw counts'!E$1246*10000</f>
        <v>39.601511887924843</v>
      </c>
      <c r="F9">
        <f>'Raw counts'!F9/'Raw counts'!F$1246*10000</f>
        <v>53.918239179438714</v>
      </c>
      <c r="G9">
        <f>'Raw counts'!G9/'Raw counts'!G$1246*10000</f>
        <v>37.28982920412102</v>
      </c>
      <c r="H9">
        <f>'Raw counts'!H9/'Raw counts'!H$1246*10000</f>
        <v>62.662248595386991</v>
      </c>
      <c r="I9">
        <f>'Raw counts'!I9/'Raw counts'!I$1246*10000</f>
        <v>67.812054587041587</v>
      </c>
      <c r="J9">
        <f>'Raw counts'!J9/'Raw counts'!J$1246*10000</f>
        <v>28.884405182428338</v>
      </c>
      <c r="K9">
        <f>'Raw counts'!K9/'Raw counts'!K$1246*10000</f>
        <v>16.727799765873236</v>
      </c>
      <c r="L9">
        <f>'Raw counts'!L9/'Raw counts'!L$1246*10000</f>
        <v>27.173289917218924</v>
      </c>
      <c r="M9">
        <f>'Raw counts'!M9/'Raw counts'!M$1246*10000</f>
        <v>47.514037191068908</v>
      </c>
      <c r="N9">
        <f>'Raw counts'!N9/'Raw counts'!N$1246*10000</f>
        <v>5.9475424919378268</v>
      </c>
      <c r="O9">
        <f>'Raw counts'!O9/'Raw counts'!O$1246*10000</f>
        <v>22.231443256815574</v>
      </c>
      <c r="P9">
        <f>'Raw counts'!P9/'Raw counts'!P$1246*10000</f>
        <v>39.660678958343034</v>
      </c>
      <c r="Q9">
        <f>'Raw counts'!Q9/'Raw counts'!Q$1246*10000</f>
        <v>59.70582958241998</v>
      </c>
      <c r="R9">
        <f>'Raw counts'!R9/'Raw counts'!R$1246*10000</f>
        <v>45.74350220683548</v>
      </c>
      <c r="S9">
        <f>'Raw counts'!S9/'Raw counts'!S$1246*10000</f>
        <v>28.841487445565971</v>
      </c>
      <c r="T9">
        <f>'Raw counts'!T9/'Raw counts'!T$1246*10000</f>
        <v>11.855608991706227</v>
      </c>
      <c r="U9">
        <f>'Raw counts'!U9/'Raw counts'!U$1246*10000</f>
        <v>19.171769157665885</v>
      </c>
      <c r="V9">
        <f t="shared" si="1"/>
        <v>1</v>
      </c>
      <c r="W9">
        <f t="shared" si="2"/>
        <v>0.14127467538628399</v>
      </c>
      <c r="X9">
        <f t="shared" si="0"/>
        <v>42.39815727894473</v>
      </c>
      <c r="Y9">
        <f t="shared" si="3"/>
        <v>29.144732761411248</v>
      </c>
    </row>
    <row r="10" spans="1:25" x14ac:dyDescent="0.25">
      <c r="A10">
        <v>8</v>
      </c>
      <c r="B10" t="s">
        <v>586</v>
      </c>
      <c r="C10">
        <v>100</v>
      </c>
      <c r="D10">
        <v>997</v>
      </c>
      <c r="E10">
        <f>'Raw counts'!E10/'Raw counts'!E$1246*10000</f>
        <v>0</v>
      </c>
      <c r="F10">
        <f>'Raw counts'!F10/'Raw counts'!F$1246*10000</f>
        <v>0</v>
      </c>
      <c r="G10">
        <f>'Raw counts'!G10/'Raw counts'!G$1246*10000</f>
        <v>0</v>
      </c>
      <c r="H10">
        <f>'Raw counts'!H10/'Raw counts'!H$1246*10000</f>
        <v>0</v>
      </c>
      <c r="I10">
        <f>'Raw counts'!I10/'Raw counts'!I$1246*10000</f>
        <v>0</v>
      </c>
      <c r="J10">
        <f>'Raw counts'!J10/'Raw counts'!J$1246*10000</f>
        <v>0</v>
      </c>
      <c r="K10">
        <f>'Raw counts'!K10/'Raw counts'!K$1246*10000</f>
        <v>0</v>
      </c>
      <c r="L10">
        <f>'Raw counts'!L10/'Raw counts'!L$1246*10000</f>
        <v>0</v>
      </c>
      <c r="M10">
        <f>'Raw counts'!M10/'Raw counts'!M$1246*10000</f>
        <v>0</v>
      </c>
      <c r="N10">
        <f>'Raw counts'!N10/'Raw counts'!N$1246*10000</f>
        <v>0</v>
      </c>
      <c r="O10">
        <f>'Raw counts'!O10/'Raw counts'!O$1246*10000</f>
        <v>0</v>
      </c>
      <c r="P10">
        <f>'Raw counts'!P10/'Raw counts'!P$1246*10000</f>
        <v>0</v>
      </c>
      <c r="Q10">
        <f>'Raw counts'!Q10/'Raw counts'!Q$1246*10000</f>
        <v>0</v>
      </c>
      <c r="R10">
        <f>'Raw counts'!R10/'Raw counts'!R$1246*10000</f>
        <v>0</v>
      </c>
      <c r="S10">
        <f>'Raw counts'!S10/'Raw counts'!S$1246*10000</f>
        <v>0</v>
      </c>
      <c r="T10">
        <f>'Raw counts'!T10/'Raw counts'!T$1246*10000</f>
        <v>0</v>
      </c>
      <c r="U10">
        <f>'Raw counts'!U10/'Raw counts'!U$1246*10000</f>
        <v>0</v>
      </c>
      <c r="V10">
        <f t="shared" si="1"/>
        <v>0</v>
      </c>
      <c r="W10" t="str">
        <f t="shared" si="2"/>
        <v/>
      </c>
      <c r="X10">
        <f t="shared" si="0"/>
        <v>0</v>
      </c>
      <c r="Y10">
        <f t="shared" si="3"/>
        <v>0</v>
      </c>
    </row>
    <row r="11" spans="1:25" x14ac:dyDescent="0.25">
      <c r="A11">
        <v>9</v>
      </c>
      <c r="B11" t="s">
        <v>27</v>
      </c>
      <c r="C11">
        <v>7500</v>
      </c>
      <c r="D11">
        <v>361</v>
      </c>
      <c r="E11">
        <f>'Raw counts'!E11/'Raw counts'!E$1246*10000</f>
        <v>0.23160963466195078</v>
      </c>
      <c r="F11">
        <f>'Raw counts'!F11/'Raw counts'!F$1246*10000</f>
        <v>0</v>
      </c>
      <c r="G11">
        <f>'Raw counts'!G11/'Raw counts'!G$1246*10000</f>
        <v>6.043732447993682E-2</v>
      </c>
      <c r="H11">
        <f>'Raw counts'!H11/'Raw counts'!H$1246*10000</f>
        <v>0.15356683403124805</v>
      </c>
      <c r="I11">
        <f>'Raw counts'!I11/'Raw counts'!I$1246*10000</f>
        <v>0.58490513762202201</v>
      </c>
      <c r="J11">
        <f>'Raw counts'!J11/'Raw counts'!J$1246*10000</f>
        <v>2.9091497196368592</v>
      </c>
      <c r="K11">
        <f>'Raw counts'!K11/'Raw counts'!K$1246*10000</f>
        <v>3.0949328279168289</v>
      </c>
      <c r="L11">
        <f>'Raw counts'!L11/'Raw counts'!L$1246*10000</f>
        <v>0.59973505821839879</v>
      </c>
      <c r="M11">
        <f>'Raw counts'!M11/'Raw counts'!M$1246*10000</f>
        <v>2.2485308523314225</v>
      </c>
      <c r="N11">
        <f>'Raw counts'!N11/'Raw counts'!N$1246*10000</f>
        <v>5.5534834362316223</v>
      </c>
      <c r="O11">
        <f>'Raw counts'!O11/'Raw counts'!O$1246*10000</f>
        <v>5.2532974453359236</v>
      </c>
      <c r="P11">
        <f>'Raw counts'!P11/'Raw counts'!P$1246*10000</f>
        <v>2.7010289980250866</v>
      </c>
      <c r="Q11">
        <f>'Raw counts'!Q11/'Raw counts'!Q$1246*10000</f>
        <v>0.18527041679993136</v>
      </c>
      <c r="R11">
        <f>'Raw counts'!R11/'Raw counts'!R$1246*10000</f>
        <v>0.22839695390588843</v>
      </c>
      <c r="S11">
        <f>'Raw counts'!S11/'Raw counts'!S$1246*10000</f>
        <v>0.54827597063846467</v>
      </c>
      <c r="T11">
        <f>'Raw counts'!T11/'Raw counts'!T$1246*10000</f>
        <v>3.4535904454100756</v>
      </c>
      <c r="U11">
        <f>'Raw counts'!U11/'Raw counts'!U$1246*10000</f>
        <v>0.34715743155574263</v>
      </c>
      <c r="V11">
        <f t="shared" si="1"/>
        <v>1</v>
      </c>
      <c r="W11">
        <f t="shared" si="2"/>
        <v>0.1990264358665231</v>
      </c>
      <c r="X11">
        <f t="shared" si="0"/>
        <v>1.0980963765442964</v>
      </c>
      <c r="Y11">
        <f t="shared" si="3"/>
        <v>2.2838126372378418</v>
      </c>
    </row>
    <row r="12" spans="1:25" x14ac:dyDescent="0.25">
      <c r="A12">
        <v>10</v>
      </c>
      <c r="B12" t="s">
        <v>28</v>
      </c>
      <c r="C12">
        <v>81100</v>
      </c>
      <c r="D12">
        <v>294</v>
      </c>
      <c r="E12">
        <f>'Raw counts'!E12/'Raw counts'!E$1246*10000</f>
        <v>21.461247598917858</v>
      </c>
      <c r="F12">
        <f>'Raw counts'!F12/'Raw counts'!F$1246*10000</f>
        <v>6.168646867935176</v>
      </c>
      <c r="G12">
        <f>'Raw counts'!G12/'Raw counts'!G$1246*10000</f>
        <v>44.552381029126764</v>
      </c>
      <c r="H12">
        <f>'Raw counts'!H12/'Raw counts'!H$1246*10000</f>
        <v>10.945127080045317</v>
      </c>
      <c r="I12">
        <f>'Raw counts'!I12/'Raw counts'!I$1246*10000</f>
        <v>9.7402097654530397</v>
      </c>
      <c r="J12">
        <f>'Raw counts'!J12/'Raw counts'!J$1246*10000</f>
        <v>93.704205545726907</v>
      </c>
      <c r="K12">
        <f>'Raw counts'!K12/'Raw counts'!K$1246*10000</f>
        <v>53.354144601148334</v>
      </c>
      <c r="L12">
        <f>'Raw counts'!L12/'Raw counts'!L$1246*10000</f>
        <v>7.5319667605663616</v>
      </c>
      <c r="M12">
        <f>'Raw counts'!M12/'Raw counts'!M$1246*10000</f>
        <v>54.582164911307437</v>
      </c>
      <c r="N12">
        <f>'Raw counts'!N12/'Raw counts'!N$1246*10000</f>
        <v>39.882442103102349</v>
      </c>
      <c r="O12">
        <f>'Raw counts'!O12/'Raw counts'!O$1246*10000</f>
        <v>34.922144516496395</v>
      </c>
      <c r="P12">
        <f>'Raw counts'!P12/'Raw counts'!P$1246*10000</f>
        <v>8.6458570617163755</v>
      </c>
      <c r="Q12">
        <f>'Raw counts'!Q12/'Raw counts'!Q$1246*10000</f>
        <v>22.846767713802059</v>
      </c>
      <c r="R12">
        <f>'Raw counts'!R12/'Raw counts'!R$1246*10000</f>
        <v>44.136709601287038</v>
      </c>
      <c r="S12">
        <f>'Raw counts'!S12/'Raw counts'!S$1246*10000</f>
        <v>39.991575006867016</v>
      </c>
      <c r="T12">
        <f>'Raw counts'!T12/'Raw counts'!T$1246*10000</f>
        <v>17.328089374109755</v>
      </c>
      <c r="U12">
        <f>'Raw counts'!U12/'Raw counts'!U$1246*10000</f>
        <v>60.071254062826817</v>
      </c>
      <c r="V12">
        <f t="shared" si="1"/>
        <v>1</v>
      </c>
      <c r="W12">
        <f t="shared" si="2"/>
        <v>0.99463626368528457</v>
      </c>
      <c r="X12">
        <f t="shared" si="0"/>
        <v>33.560010462247462</v>
      </c>
      <c r="Y12">
        <f t="shared" si="3"/>
        <v>33.478104930025978</v>
      </c>
    </row>
    <row r="13" spans="1:25" x14ac:dyDescent="0.25">
      <c r="A13">
        <v>11</v>
      </c>
      <c r="B13" t="s">
        <v>587</v>
      </c>
      <c r="C13">
        <v>118300</v>
      </c>
      <c r="D13">
        <v>1040</v>
      </c>
      <c r="E13">
        <f>'Raw counts'!E13/'Raw counts'!E$1246*10000</f>
        <v>0</v>
      </c>
      <c r="F13">
        <f>'Raw counts'!F13/'Raw counts'!F$1246*10000</f>
        <v>0</v>
      </c>
      <c r="G13">
        <f>'Raw counts'!G13/'Raw counts'!G$1246*10000</f>
        <v>0</v>
      </c>
      <c r="H13">
        <f>'Raw counts'!H13/'Raw counts'!H$1246*10000</f>
        <v>0</v>
      </c>
      <c r="I13">
        <f>'Raw counts'!I13/'Raw counts'!I$1246*10000</f>
        <v>0</v>
      </c>
      <c r="J13">
        <f>'Raw counts'!J13/'Raw counts'!J$1246*10000</f>
        <v>0</v>
      </c>
      <c r="K13">
        <f>'Raw counts'!K13/'Raw counts'!K$1246*10000</f>
        <v>0</v>
      </c>
      <c r="L13">
        <f>'Raw counts'!L13/'Raw counts'!L$1246*10000</f>
        <v>0</v>
      </c>
      <c r="M13">
        <f>'Raw counts'!M13/'Raw counts'!M$1246*10000</f>
        <v>0</v>
      </c>
      <c r="N13">
        <f>'Raw counts'!N13/'Raw counts'!N$1246*10000</f>
        <v>0</v>
      </c>
      <c r="O13">
        <f>'Raw counts'!O13/'Raw counts'!O$1246*10000</f>
        <v>0</v>
      </c>
      <c r="P13">
        <f>'Raw counts'!P13/'Raw counts'!P$1246*10000</f>
        <v>0</v>
      </c>
      <c r="Q13">
        <f>'Raw counts'!Q13/'Raw counts'!Q$1246*10000</f>
        <v>0</v>
      </c>
      <c r="R13">
        <f>'Raw counts'!R13/'Raw counts'!R$1246*10000</f>
        <v>0</v>
      </c>
      <c r="S13">
        <f>'Raw counts'!S13/'Raw counts'!S$1246*10000</f>
        <v>0</v>
      </c>
      <c r="T13">
        <f>'Raw counts'!T13/'Raw counts'!T$1246*10000</f>
        <v>0</v>
      </c>
      <c r="U13">
        <f>'Raw counts'!U13/'Raw counts'!U$1246*10000</f>
        <v>0</v>
      </c>
      <c r="V13">
        <f t="shared" si="1"/>
        <v>0</v>
      </c>
      <c r="W13" t="str">
        <f t="shared" si="2"/>
        <v/>
      </c>
      <c r="X13">
        <f t="shared" si="0"/>
        <v>0</v>
      </c>
      <c r="Y13">
        <f t="shared" si="3"/>
        <v>0</v>
      </c>
    </row>
    <row r="14" spans="1:25" x14ac:dyDescent="0.25">
      <c r="A14">
        <v>12</v>
      </c>
      <c r="B14" t="s">
        <v>588</v>
      </c>
      <c r="C14">
        <v>84100</v>
      </c>
      <c r="D14">
        <v>165</v>
      </c>
      <c r="E14">
        <f>'Raw counts'!E14/'Raw counts'!E$1246*10000</f>
        <v>0</v>
      </c>
      <c r="F14">
        <f>'Raw counts'!F14/'Raw counts'!F$1246*10000</f>
        <v>0</v>
      </c>
      <c r="G14">
        <f>'Raw counts'!G14/'Raw counts'!G$1246*10000</f>
        <v>0</v>
      </c>
      <c r="H14">
        <f>'Raw counts'!H14/'Raw counts'!H$1246*10000</f>
        <v>0</v>
      </c>
      <c r="I14">
        <f>'Raw counts'!I14/'Raw counts'!I$1246*10000</f>
        <v>0</v>
      </c>
      <c r="J14">
        <f>'Raw counts'!J14/'Raw counts'!J$1246*10000</f>
        <v>0</v>
      </c>
      <c r="K14">
        <f>'Raw counts'!K14/'Raw counts'!K$1246*10000</f>
        <v>0</v>
      </c>
      <c r="L14">
        <f>'Raw counts'!L14/'Raw counts'!L$1246*10000</f>
        <v>0</v>
      </c>
      <c r="M14">
        <f>'Raw counts'!M14/'Raw counts'!M$1246*10000</f>
        <v>0</v>
      </c>
      <c r="N14">
        <f>'Raw counts'!N14/'Raw counts'!N$1246*10000</f>
        <v>0</v>
      </c>
      <c r="O14">
        <f>'Raw counts'!O14/'Raw counts'!O$1246*10000</f>
        <v>0</v>
      </c>
      <c r="P14">
        <f>'Raw counts'!P14/'Raw counts'!P$1246*10000</f>
        <v>0</v>
      </c>
      <c r="Q14">
        <f>'Raw counts'!Q14/'Raw counts'!Q$1246*10000</f>
        <v>0</v>
      </c>
      <c r="R14">
        <f>'Raw counts'!R14/'Raw counts'!R$1246*10000</f>
        <v>0</v>
      </c>
      <c r="S14">
        <f>'Raw counts'!S14/'Raw counts'!S$1246*10000</f>
        <v>0</v>
      </c>
      <c r="T14">
        <f>'Raw counts'!T14/'Raw counts'!T$1246*10000</f>
        <v>0</v>
      </c>
      <c r="U14">
        <f>'Raw counts'!U14/'Raw counts'!U$1246*10000</f>
        <v>0</v>
      </c>
      <c r="V14">
        <f t="shared" si="1"/>
        <v>0</v>
      </c>
      <c r="W14" t="str">
        <f t="shared" si="2"/>
        <v/>
      </c>
      <c r="X14">
        <f t="shared" si="0"/>
        <v>0</v>
      </c>
      <c r="Y14">
        <f t="shared" si="3"/>
        <v>0</v>
      </c>
    </row>
    <row r="15" spans="1:25" x14ac:dyDescent="0.25">
      <c r="A15">
        <v>14</v>
      </c>
      <c r="B15" t="s">
        <v>589</v>
      </c>
      <c r="C15">
        <v>108200</v>
      </c>
      <c r="D15">
        <v>896</v>
      </c>
      <c r="E15">
        <f>'Raw counts'!E15/'Raw counts'!E$1246*10000</f>
        <v>1.3074737440593997E-2</v>
      </c>
      <c r="F15">
        <f>'Raw counts'!F15/'Raw counts'!F$1246*10000</f>
        <v>8.2029878562967784E-3</v>
      </c>
      <c r="G15">
        <f>'Raw counts'!G15/'Raw counts'!G$1246*10000</f>
        <v>0</v>
      </c>
      <c r="H15">
        <f>'Raw counts'!H15/'Raw counts'!H$1246*10000</f>
        <v>0</v>
      </c>
      <c r="I15">
        <f>'Raw counts'!I15/'Raw counts'!I$1246*10000</f>
        <v>0</v>
      </c>
      <c r="J15">
        <f>'Raw counts'!J15/'Raw counts'!J$1246*10000</f>
        <v>8.8753720260107569E-2</v>
      </c>
      <c r="K15">
        <f>'Raw counts'!K15/'Raw counts'!K$1246*10000</f>
        <v>0</v>
      </c>
      <c r="L15">
        <f>'Raw counts'!L15/'Raw counts'!L$1246*10000</f>
        <v>0</v>
      </c>
      <c r="M15">
        <f>'Raw counts'!M15/'Raw counts'!M$1246*10000</f>
        <v>0</v>
      </c>
      <c r="N15">
        <f>'Raw counts'!N15/'Raw counts'!N$1246*10000</f>
        <v>0</v>
      </c>
      <c r="O15">
        <f>'Raw counts'!O15/'Raw counts'!O$1246*10000</f>
        <v>1.3461364369855025E-2</v>
      </c>
      <c r="P15">
        <f>'Raw counts'!P15/'Raw counts'!P$1246*10000</f>
        <v>4.2737800601662752E-3</v>
      </c>
      <c r="Q15">
        <f>'Raw counts'!Q15/'Raw counts'!Q$1246*10000</f>
        <v>0</v>
      </c>
      <c r="R15">
        <f>'Raw counts'!R15/'Raw counts'!R$1246*10000</f>
        <v>4.0069641036120773E-3</v>
      </c>
      <c r="S15">
        <f>'Raw counts'!S15/'Raw counts'!S$1246*10000</f>
        <v>0</v>
      </c>
      <c r="T15">
        <f>'Raw counts'!T15/'Raw counts'!T$1246*10000</f>
        <v>0</v>
      </c>
      <c r="U15">
        <f>'Raw counts'!U15/'Raw counts'!U$1246*10000</f>
        <v>1.3018403683340349E-2</v>
      </c>
      <c r="V15">
        <f t="shared" si="1"/>
        <v>1</v>
      </c>
      <c r="W15">
        <f t="shared" si="2"/>
        <v>0.46454525854603546</v>
      </c>
      <c r="X15">
        <f t="shared" si="0"/>
        <v>1.2225716172999815E-2</v>
      </c>
      <c r="Y15">
        <f t="shared" si="3"/>
        <v>4.3450640271217155E-3</v>
      </c>
    </row>
    <row r="16" spans="1:25" x14ac:dyDescent="0.25">
      <c r="A16">
        <v>15</v>
      </c>
      <c r="B16" t="s">
        <v>29</v>
      </c>
      <c r="C16">
        <v>68100</v>
      </c>
      <c r="D16">
        <v>571</v>
      </c>
      <c r="E16">
        <f>'Raw counts'!E16/'Raw counts'!E$1246*10000</f>
        <v>3.735639268741142E-3</v>
      </c>
      <c r="F16">
        <f>'Raw counts'!F16/'Raw counts'!F$1246*10000</f>
        <v>0.18046573283852912</v>
      </c>
      <c r="G16">
        <f>'Raw counts'!G16/'Raw counts'!G$1246*10000</f>
        <v>1.1080176154655086</v>
      </c>
      <c r="H16">
        <f>'Raw counts'!H16/'Raw counts'!H$1246*10000</f>
        <v>0</v>
      </c>
      <c r="I16">
        <f>'Raw counts'!I16/'Raw counts'!I$1246*10000</f>
        <v>0.12313792370989937</v>
      </c>
      <c r="J16">
        <f>'Raw counts'!J16/'Raw counts'!J$1246*10000</f>
        <v>4.9258314744359701</v>
      </c>
      <c r="K16">
        <f>'Raw counts'!K16/'Raw counts'!K$1246*10000</f>
        <v>0.73136741178438036</v>
      </c>
      <c r="L16">
        <f>'Raw counts'!L16/'Raw counts'!L$1246*10000</f>
        <v>1.322944981364115E-2</v>
      </c>
      <c r="M16">
        <f>'Raw counts'!M16/'Raw counts'!M$1246*10000</f>
        <v>4.6076451892037348E-3</v>
      </c>
      <c r="N16">
        <f>'Raw counts'!N16/'Raw counts'!N$1246*10000</f>
        <v>9.1641640861907958E-2</v>
      </c>
      <c r="O16">
        <f>'Raw counts'!O16/'Raw counts'!O$1246*10000</f>
        <v>12.505607499595317</v>
      </c>
      <c r="P16">
        <f>'Raw counts'!P16/'Raw counts'!P$1246*10000</f>
        <v>0</v>
      </c>
      <c r="Q16">
        <f>'Raw counts'!Q16/'Raw counts'!Q$1246*10000</f>
        <v>0</v>
      </c>
      <c r="R16">
        <f>'Raw counts'!R16/'Raw counts'!R$1246*10000</f>
        <v>5.2090533346957013E-2</v>
      </c>
      <c r="S16">
        <f>'Raw counts'!S16/'Raw counts'!S$1246*10000</f>
        <v>0</v>
      </c>
      <c r="T16">
        <f>'Raw counts'!T16/'Raw counts'!T$1246*10000</f>
        <v>0.18041144117813826</v>
      </c>
      <c r="U16">
        <f>'Raw counts'!U16/'Raw counts'!U$1246*10000</f>
        <v>1.7922002404065214</v>
      </c>
      <c r="V16">
        <f t="shared" si="1"/>
        <v>1</v>
      </c>
      <c r="W16">
        <f t="shared" si="2"/>
        <v>0.51353028766162212</v>
      </c>
      <c r="X16">
        <f t="shared" si="0"/>
        <v>0.78782143250065262</v>
      </c>
      <c r="Y16">
        <f t="shared" si="3"/>
        <v>1.8277439194236054</v>
      </c>
    </row>
    <row r="17" spans="1:25" x14ac:dyDescent="0.25">
      <c r="A17">
        <v>16</v>
      </c>
      <c r="B17" t="s">
        <v>590</v>
      </c>
      <c r="C17">
        <v>46500</v>
      </c>
      <c r="D17">
        <v>703</v>
      </c>
      <c r="E17">
        <f>'Raw counts'!E17/'Raw counts'!E$1246*10000</f>
        <v>0</v>
      </c>
      <c r="F17">
        <f>'Raw counts'!F17/'Raw counts'!F$1246*10000</f>
        <v>0</v>
      </c>
      <c r="G17">
        <f>'Raw counts'!G17/'Raw counts'!G$1246*10000</f>
        <v>0</v>
      </c>
      <c r="H17">
        <f>'Raw counts'!H17/'Raw counts'!H$1246*10000</f>
        <v>0</v>
      </c>
      <c r="I17">
        <f>'Raw counts'!I17/'Raw counts'!I$1246*10000</f>
        <v>0</v>
      </c>
      <c r="J17">
        <f>'Raw counts'!J17/'Raw counts'!J$1246*10000</f>
        <v>0</v>
      </c>
      <c r="K17">
        <f>'Raw counts'!K17/'Raw counts'!K$1246*10000</f>
        <v>0</v>
      </c>
      <c r="L17">
        <f>'Raw counts'!L17/'Raw counts'!L$1246*10000</f>
        <v>0</v>
      </c>
      <c r="M17">
        <f>'Raw counts'!M17/'Raw counts'!M$1246*10000</f>
        <v>0</v>
      </c>
      <c r="N17">
        <f>'Raw counts'!N17/'Raw counts'!N$1246*10000</f>
        <v>0</v>
      </c>
      <c r="O17">
        <f>'Raw counts'!O17/'Raw counts'!O$1246*10000</f>
        <v>0</v>
      </c>
      <c r="P17">
        <f>'Raw counts'!P17/'Raw counts'!P$1246*10000</f>
        <v>0</v>
      </c>
      <c r="Q17">
        <f>'Raw counts'!Q17/'Raw counts'!Q$1246*10000</f>
        <v>0</v>
      </c>
      <c r="R17">
        <f>'Raw counts'!R17/'Raw counts'!R$1246*10000</f>
        <v>0</v>
      </c>
      <c r="S17">
        <f>'Raw counts'!S17/'Raw counts'!S$1246*10000</f>
        <v>0</v>
      </c>
      <c r="T17">
        <f>'Raw counts'!T17/'Raw counts'!T$1246*10000</f>
        <v>0</v>
      </c>
      <c r="U17">
        <f>'Raw counts'!U17/'Raw counts'!U$1246*10000</f>
        <v>0</v>
      </c>
      <c r="V17">
        <f t="shared" si="1"/>
        <v>0</v>
      </c>
      <c r="W17" t="str">
        <f t="shared" si="2"/>
        <v/>
      </c>
      <c r="X17">
        <f t="shared" si="0"/>
        <v>0</v>
      </c>
      <c r="Y17">
        <f t="shared" si="3"/>
        <v>0</v>
      </c>
    </row>
    <row r="18" spans="1:25" x14ac:dyDescent="0.25">
      <c r="A18">
        <v>17</v>
      </c>
      <c r="B18" t="s">
        <v>30</v>
      </c>
      <c r="C18">
        <v>81000</v>
      </c>
      <c r="D18">
        <v>294</v>
      </c>
      <c r="E18">
        <f>'Raw counts'!E18/'Raw counts'!E$1246*10000</f>
        <v>29.530228419398725</v>
      </c>
      <c r="F18">
        <f>'Raw counts'!F18/'Raw counts'!F$1246*10000</f>
        <v>1.6734095226845425</v>
      </c>
      <c r="G18">
        <f>'Raw counts'!G18/'Raw counts'!G$1246*10000</f>
        <v>68.052427364408857</v>
      </c>
      <c r="H18">
        <f>'Raw counts'!H18/'Raw counts'!H$1246*10000</f>
        <v>17.262308207239837</v>
      </c>
      <c r="I18">
        <f>'Raw counts'!I18/'Raw counts'!I$1246*10000</f>
        <v>21.850824562321641</v>
      </c>
      <c r="J18">
        <f>'Raw counts'!J18/'Raw counts'!J$1246*10000</f>
        <v>120.21198333007902</v>
      </c>
      <c r="K18">
        <f>'Raw counts'!K18/'Raw counts'!K$1246*10000</f>
        <v>85.454038686660354</v>
      </c>
      <c r="L18">
        <f>'Raw counts'!L18/'Raw counts'!L$1246*10000</f>
        <v>9.7104161632126047</v>
      </c>
      <c r="M18">
        <f>'Raw counts'!M18/'Raw counts'!M$1246*10000</f>
        <v>63.470312481281439</v>
      </c>
      <c r="N18">
        <f>'Raw counts'!N18/'Raw counts'!N$1246*10000</f>
        <v>43.749719347474858</v>
      </c>
      <c r="O18">
        <f>'Raw counts'!O18/'Raw counts'!O$1246*10000</f>
        <v>42.988867115132017</v>
      </c>
      <c r="P18">
        <f>'Raw counts'!P18/'Raw counts'!P$1246*10000</f>
        <v>17.825936630953535</v>
      </c>
      <c r="Q18">
        <f>'Raw counts'!Q18/'Raw counts'!Q$1246*10000</f>
        <v>9.7705767175542739</v>
      </c>
      <c r="R18">
        <f>'Raw counts'!R18/'Raw counts'!R$1246*10000</f>
        <v>59.920141205415007</v>
      </c>
      <c r="S18">
        <f>'Raw counts'!S18/'Raw counts'!S$1246*10000</f>
        <v>37.331622278026948</v>
      </c>
      <c r="T18">
        <f>'Raw counts'!T18/'Raw counts'!T$1246*10000</f>
        <v>12.73189313457147</v>
      </c>
      <c r="U18">
        <f>'Raw counts'!U18/'Raw counts'!U$1246*10000</f>
        <v>78.301358687397752</v>
      </c>
      <c r="V18">
        <f t="shared" si="1"/>
        <v>1</v>
      </c>
      <c r="W18">
        <f t="shared" si="2"/>
        <v>0.60780332436429607</v>
      </c>
      <c r="X18">
        <f t="shared" si="0"/>
        <v>46.357327637476331</v>
      </c>
      <c r="Y18">
        <f t="shared" si="3"/>
        <v>37.827514389565728</v>
      </c>
    </row>
    <row r="19" spans="1:25" x14ac:dyDescent="0.25">
      <c r="A19">
        <v>18</v>
      </c>
      <c r="B19" t="s">
        <v>591</v>
      </c>
      <c r="C19">
        <v>118400</v>
      </c>
      <c r="D19">
        <v>1040</v>
      </c>
      <c r="E19">
        <f>'Raw counts'!E19/'Raw counts'!E$1246*10000</f>
        <v>0</v>
      </c>
      <c r="F19">
        <f>'Raw counts'!F19/'Raw counts'!F$1246*10000</f>
        <v>0</v>
      </c>
      <c r="G19">
        <f>'Raw counts'!G19/'Raw counts'!G$1246*10000</f>
        <v>0</v>
      </c>
      <c r="H19">
        <f>'Raw counts'!H19/'Raw counts'!H$1246*10000</f>
        <v>0</v>
      </c>
      <c r="I19">
        <f>'Raw counts'!I19/'Raw counts'!I$1246*10000</f>
        <v>0</v>
      </c>
      <c r="J19">
        <f>'Raw counts'!J19/'Raw counts'!J$1246*10000</f>
        <v>0</v>
      </c>
      <c r="K19">
        <f>'Raw counts'!K19/'Raw counts'!K$1246*10000</f>
        <v>0</v>
      </c>
      <c r="L19">
        <f>'Raw counts'!L19/'Raw counts'!L$1246*10000</f>
        <v>0</v>
      </c>
      <c r="M19">
        <f>'Raw counts'!M19/'Raw counts'!M$1246*10000</f>
        <v>0</v>
      </c>
      <c r="N19">
        <f>'Raw counts'!N19/'Raw counts'!N$1246*10000</f>
        <v>0</v>
      </c>
      <c r="O19">
        <f>'Raw counts'!O19/'Raw counts'!O$1246*10000</f>
        <v>0</v>
      </c>
      <c r="P19">
        <f>'Raw counts'!P19/'Raw counts'!P$1246*10000</f>
        <v>0</v>
      </c>
      <c r="Q19">
        <f>'Raw counts'!Q19/'Raw counts'!Q$1246*10000</f>
        <v>0</v>
      </c>
      <c r="R19">
        <f>'Raw counts'!R19/'Raw counts'!R$1246*10000</f>
        <v>0</v>
      </c>
      <c r="S19">
        <f>'Raw counts'!S19/'Raw counts'!S$1246*10000</f>
        <v>0</v>
      </c>
      <c r="T19">
        <f>'Raw counts'!T19/'Raw counts'!T$1246*10000</f>
        <v>0</v>
      </c>
      <c r="U19">
        <f>'Raw counts'!U19/'Raw counts'!U$1246*10000</f>
        <v>0</v>
      </c>
      <c r="V19">
        <f t="shared" si="1"/>
        <v>0</v>
      </c>
      <c r="W19" t="str">
        <f t="shared" si="2"/>
        <v/>
      </c>
      <c r="X19">
        <f t="shared" si="0"/>
        <v>0</v>
      </c>
      <c r="Y19">
        <f t="shared" si="3"/>
        <v>0</v>
      </c>
    </row>
    <row r="20" spans="1:25" x14ac:dyDescent="0.25">
      <c r="A20">
        <v>19</v>
      </c>
      <c r="B20" t="s">
        <v>31</v>
      </c>
      <c r="C20">
        <v>41100</v>
      </c>
      <c r="D20">
        <v>1080</v>
      </c>
      <c r="E20">
        <f>'Raw counts'!E20/'Raw counts'!E$1246*10000</f>
        <v>0</v>
      </c>
      <c r="F20">
        <f>'Raw counts'!F20/'Raw counts'!F$1246*10000</f>
        <v>0</v>
      </c>
      <c r="G20">
        <f>'Raw counts'!G20/'Raw counts'!G$1246*10000</f>
        <v>0</v>
      </c>
      <c r="H20">
        <f>'Raw counts'!H20/'Raw counts'!H$1246*10000</f>
        <v>0</v>
      </c>
      <c r="I20">
        <f>'Raw counts'!I20/'Raw counts'!I$1246*10000</f>
        <v>0</v>
      </c>
      <c r="J20">
        <f>'Raw counts'!J20/'Raw counts'!J$1246*10000</f>
        <v>0</v>
      </c>
      <c r="K20">
        <f>'Raw counts'!K20/'Raw counts'!K$1246*10000</f>
        <v>0</v>
      </c>
      <c r="L20">
        <f>'Raw counts'!L20/'Raw counts'!L$1246*10000</f>
        <v>0</v>
      </c>
      <c r="M20">
        <f>'Raw counts'!M20/'Raw counts'!M$1246*10000</f>
        <v>0</v>
      </c>
      <c r="N20">
        <f>'Raw counts'!N20/'Raw counts'!N$1246*10000</f>
        <v>0</v>
      </c>
      <c r="O20">
        <f>'Raw counts'!O20/'Raw counts'!O$1246*10000</f>
        <v>0.22211251210260788</v>
      </c>
      <c r="P20">
        <f>'Raw counts'!P20/'Raw counts'!P$1246*10000</f>
        <v>0</v>
      </c>
      <c r="Q20">
        <f>'Raw counts'!Q20/'Raw counts'!Q$1246*10000</f>
        <v>0</v>
      </c>
      <c r="R20">
        <f>'Raw counts'!R20/'Raw counts'!R$1246*10000</f>
        <v>0</v>
      </c>
      <c r="S20">
        <f>'Raw counts'!S20/'Raw counts'!S$1246*10000</f>
        <v>0</v>
      </c>
      <c r="T20">
        <f>'Raw counts'!T20/'Raw counts'!T$1246*10000</f>
        <v>0</v>
      </c>
      <c r="U20">
        <f>'Raw counts'!U20/'Raw counts'!U$1246*10000</f>
        <v>0</v>
      </c>
      <c r="V20">
        <f t="shared" si="1"/>
        <v>1</v>
      </c>
      <c r="W20">
        <f t="shared" si="2"/>
        <v>0.30367270448884121</v>
      </c>
      <c r="X20">
        <f t="shared" si="0"/>
        <v>0</v>
      </c>
      <c r="Y20">
        <f t="shared" si="3"/>
        <v>2.7764064012825985E-2</v>
      </c>
    </row>
    <row r="21" spans="1:25" x14ac:dyDescent="0.25">
      <c r="A21">
        <v>20</v>
      </c>
      <c r="B21" t="s">
        <v>592</v>
      </c>
      <c r="C21">
        <v>41500</v>
      </c>
      <c r="D21">
        <v>918</v>
      </c>
      <c r="E21">
        <f>'Raw counts'!E21/'Raw counts'!E$1246*10000</f>
        <v>0</v>
      </c>
      <c r="F21">
        <f>'Raw counts'!F21/'Raw counts'!F$1246*10000</f>
        <v>0</v>
      </c>
      <c r="G21">
        <f>'Raw counts'!G21/'Raw counts'!G$1246*10000</f>
        <v>0</v>
      </c>
      <c r="H21">
        <f>'Raw counts'!H21/'Raw counts'!H$1246*10000</f>
        <v>0</v>
      </c>
      <c r="I21">
        <f>'Raw counts'!I21/'Raw counts'!I$1246*10000</f>
        <v>0</v>
      </c>
      <c r="J21">
        <f>'Raw counts'!J21/'Raw counts'!J$1246*10000</f>
        <v>0</v>
      </c>
      <c r="K21">
        <f>'Raw counts'!K21/'Raw counts'!K$1246*10000</f>
        <v>0</v>
      </c>
      <c r="L21">
        <f>'Raw counts'!L21/'Raw counts'!L$1246*10000</f>
        <v>0</v>
      </c>
      <c r="M21">
        <f>'Raw counts'!M21/'Raw counts'!M$1246*10000</f>
        <v>0</v>
      </c>
      <c r="N21">
        <f>'Raw counts'!N21/'Raw counts'!N$1246*10000</f>
        <v>0</v>
      </c>
      <c r="O21">
        <f>'Raw counts'!O21/'Raw counts'!O$1246*10000</f>
        <v>0</v>
      </c>
      <c r="P21">
        <f>'Raw counts'!P21/'Raw counts'!P$1246*10000</f>
        <v>0</v>
      </c>
      <c r="Q21">
        <f>'Raw counts'!Q21/'Raw counts'!Q$1246*10000</f>
        <v>0</v>
      </c>
      <c r="R21">
        <f>'Raw counts'!R21/'Raw counts'!R$1246*10000</f>
        <v>0</v>
      </c>
      <c r="S21">
        <f>'Raw counts'!S21/'Raw counts'!S$1246*10000</f>
        <v>0</v>
      </c>
      <c r="T21">
        <f>'Raw counts'!T21/'Raw counts'!T$1246*10000</f>
        <v>0</v>
      </c>
      <c r="U21">
        <f>'Raw counts'!U21/'Raw counts'!U$1246*10000</f>
        <v>0</v>
      </c>
      <c r="V21">
        <f t="shared" si="1"/>
        <v>0</v>
      </c>
      <c r="W21" t="str">
        <f t="shared" si="2"/>
        <v/>
      </c>
      <c r="X21">
        <f t="shared" si="0"/>
        <v>0</v>
      </c>
      <c r="Y21">
        <f t="shared" si="3"/>
        <v>0</v>
      </c>
    </row>
    <row r="22" spans="1:25" x14ac:dyDescent="0.25">
      <c r="A22">
        <v>21</v>
      </c>
      <c r="B22" t="s">
        <v>593</v>
      </c>
      <c r="C22">
        <v>97800</v>
      </c>
      <c r="D22">
        <v>840</v>
      </c>
      <c r="E22">
        <f>'Raw counts'!E22/'Raw counts'!E$1246*10000</f>
        <v>0</v>
      </c>
      <c r="F22">
        <f>'Raw counts'!F22/'Raw counts'!F$1246*10000</f>
        <v>0</v>
      </c>
      <c r="G22">
        <f>'Raw counts'!G22/'Raw counts'!G$1246*10000</f>
        <v>0</v>
      </c>
      <c r="H22">
        <f>'Raw counts'!H22/'Raw counts'!H$1246*10000</f>
        <v>0</v>
      </c>
      <c r="I22">
        <f>'Raw counts'!I22/'Raw counts'!I$1246*10000</f>
        <v>0</v>
      </c>
      <c r="J22">
        <f>'Raw counts'!J22/'Raw counts'!J$1246*10000</f>
        <v>0</v>
      </c>
      <c r="K22">
        <f>'Raw counts'!K22/'Raw counts'!K$1246*10000</f>
        <v>0</v>
      </c>
      <c r="L22">
        <f>'Raw counts'!L22/'Raw counts'!L$1246*10000</f>
        <v>0</v>
      </c>
      <c r="M22">
        <f>'Raw counts'!M22/'Raw counts'!M$1246*10000</f>
        <v>0</v>
      </c>
      <c r="N22">
        <f>'Raw counts'!N22/'Raw counts'!N$1246*10000</f>
        <v>0</v>
      </c>
      <c r="O22">
        <f>'Raw counts'!O22/'Raw counts'!O$1246*10000</f>
        <v>0</v>
      </c>
      <c r="P22">
        <f>'Raw counts'!P22/'Raw counts'!P$1246*10000</f>
        <v>0</v>
      </c>
      <c r="Q22">
        <f>'Raw counts'!Q22/'Raw counts'!Q$1246*10000</f>
        <v>0</v>
      </c>
      <c r="R22">
        <f>'Raw counts'!R22/'Raw counts'!R$1246*10000</f>
        <v>0</v>
      </c>
      <c r="S22">
        <f>'Raw counts'!S22/'Raw counts'!S$1246*10000</f>
        <v>0</v>
      </c>
      <c r="T22">
        <f>'Raw counts'!T22/'Raw counts'!T$1246*10000</f>
        <v>0</v>
      </c>
      <c r="U22">
        <f>'Raw counts'!U22/'Raw counts'!U$1246*10000</f>
        <v>0</v>
      </c>
      <c r="V22">
        <f t="shared" si="1"/>
        <v>0</v>
      </c>
      <c r="W22" t="str">
        <f t="shared" si="2"/>
        <v/>
      </c>
      <c r="X22">
        <f t="shared" si="0"/>
        <v>0</v>
      </c>
      <c r="Y22">
        <f t="shared" si="3"/>
        <v>0</v>
      </c>
    </row>
    <row r="23" spans="1:25" x14ac:dyDescent="0.25">
      <c r="A23">
        <v>22</v>
      </c>
      <c r="B23" t="s">
        <v>594</v>
      </c>
      <c r="C23">
        <v>27300</v>
      </c>
      <c r="D23">
        <v>315</v>
      </c>
      <c r="E23">
        <f>'Raw counts'!E23/'Raw counts'!E$1246*10000</f>
        <v>0</v>
      </c>
      <c r="F23">
        <f>'Raw counts'!F23/'Raw counts'!F$1246*10000</f>
        <v>0</v>
      </c>
      <c r="G23">
        <f>'Raw counts'!G23/'Raw counts'!G$1246*10000</f>
        <v>0</v>
      </c>
      <c r="H23">
        <f>'Raw counts'!H23/'Raw counts'!H$1246*10000</f>
        <v>0</v>
      </c>
      <c r="I23">
        <f>'Raw counts'!I23/'Raw counts'!I$1246*10000</f>
        <v>0</v>
      </c>
      <c r="J23">
        <f>'Raw counts'!J23/'Raw counts'!J$1246*10000</f>
        <v>0</v>
      </c>
      <c r="K23">
        <f>'Raw counts'!K23/'Raw counts'!K$1246*10000</f>
        <v>0</v>
      </c>
      <c r="L23">
        <f>'Raw counts'!L23/'Raw counts'!L$1246*10000</f>
        <v>0</v>
      </c>
      <c r="M23">
        <f>'Raw counts'!M23/'Raw counts'!M$1246*10000</f>
        <v>0</v>
      </c>
      <c r="N23">
        <f>'Raw counts'!N23/'Raw counts'!N$1246*10000</f>
        <v>0</v>
      </c>
      <c r="O23">
        <f>'Raw counts'!O23/'Raw counts'!O$1246*10000</f>
        <v>0</v>
      </c>
      <c r="P23">
        <f>'Raw counts'!P23/'Raw counts'!P$1246*10000</f>
        <v>0</v>
      </c>
      <c r="Q23">
        <f>'Raw counts'!Q23/'Raw counts'!Q$1246*10000</f>
        <v>0</v>
      </c>
      <c r="R23">
        <f>'Raw counts'!R23/'Raw counts'!R$1246*10000</f>
        <v>0</v>
      </c>
      <c r="S23">
        <f>'Raw counts'!S23/'Raw counts'!S$1246*10000</f>
        <v>0</v>
      </c>
      <c r="T23">
        <f>'Raw counts'!T23/'Raw counts'!T$1246*10000</f>
        <v>0</v>
      </c>
      <c r="U23">
        <f>'Raw counts'!U23/'Raw counts'!U$1246*10000</f>
        <v>0</v>
      </c>
      <c r="V23">
        <f t="shared" si="1"/>
        <v>0</v>
      </c>
      <c r="W23" t="str">
        <f t="shared" si="2"/>
        <v/>
      </c>
      <c r="X23">
        <f t="shared" si="0"/>
        <v>0</v>
      </c>
      <c r="Y23">
        <f t="shared" si="3"/>
        <v>0</v>
      </c>
    </row>
    <row r="24" spans="1:25" x14ac:dyDescent="0.25">
      <c r="A24">
        <v>23</v>
      </c>
      <c r="B24" t="s">
        <v>32</v>
      </c>
      <c r="C24">
        <v>50100</v>
      </c>
      <c r="D24">
        <v>278</v>
      </c>
      <c r="E24">
        <f>'Raw counts'!E24/'Raw counts'!E$1246*10000</f>
        <v>5.799579964720623</v>
      </c>
      <c r="F24">
        <f>'Raw counts'!F24/'Raw counts'!F$1246*10000</f>
        <v>8.9576627390760812</v>
      </c>
      <c r="G24">
        <f>'Raw counts'!G24/'Raw counts'!G$1246*10000</f>
        <v>2.931210237276936</v>
      </c>
      <c r="H24">
        <f>'Raw counts'!H24/'Raw counts'!H$1246*10000</f>
        <v>8.7812307823322744</v>
      </c>
      <c r="I24">
        <f>'Raw counts'!I24/'Raw counts'!I$1246*10000</f>
        <v>25.711198470626989</v>
      </c>
      <c r="J24">
        <f>'Raw counts'!J24/'Raw counts'!J$1246*10000</f>
        <v>22.439898939097198</v>
      </c>
      <c r="K24">
        <f>'Raw counts'!K24/'Raw counts'!K$1246*10000</f>
        <v>9.0974970734154645</v>
      </c>
      <c r="L24">
        <f>'Raw counts'!L24/'Raw counts'!L$1246*10000</f>
        <v>49.142996241072325</v>
      </c>
      <c r="M24">
        <f>'Raw counts'!M24/'Raw counts'!M$1246*10000</f>
        <v>36.713716867575357</v>
      </c>
      <c r="N24">
        <f>'Raw counts'!N24/'Raw counts'!N$1246*10000</f>
        <v>6.9830930336773864</v>
      </c>
      <c r="O24">
        <f>'Raw counts'!O24/'Raw counts'!O$1246*10000</f>
        <v>6.7306821849275122</v>
      </c>
      <c r="P24">
        <f>'Raw counts'!P24/'Raw counts'!P$1246*10000</f>
        <v>20.932974734694415</v>
      </c>
      <c r="Q24">
        <f>'Raw counts'!Q24/'Raw counts'!Q$1246*10000</f>
        <v>12.929924877721525</v>
      </c>
      <c r="R24">
        <f>'Raw counts'!R24/'Raw counts'!R$1246*10000</f>
        <v>11.964794813385666</v>
      </c>
      <c r="S24">
        <f>'Raw counts'!S24/'Raw counts'!S$1246*10000</f>
        <v>11.844932355773562</v>
      </c>
      <c r="T24">
        <f>'Raw counts'!T24/'Raw counts'!T$1246*10000</f>
        <v>14.329823042149266</v>
      </c>
      <c r="U24">
        <f>'Raw counts'!U24/'Raw counts'!U$1246*10000</f>
        <v>15.040595722152549</v>
      </c>
      <c r="V24">
        <f t="shared" si="1"/>
        <v>1</v>
      </c>
      <c r="W24">
        <f t="shared" si="2"/>
        <v>0.30097266993662103</v>
      </c>
      <c r="X24">
        <f t="shared" si="0"/>
        <v>18.841665701688139</v>
      </c>
      <c r="Y24">
        <f t="shared" si="3"/>
        <v>12.594602595560236</v>
      </c>
    </row>
    <row r="25" spans="1:25" x14ac:dyDescent="0.25">
      <c r="A25">
        <v>25</v>
      </c>
      <c r="B25" t="s">
        <v>595</v>
      </c>
      <c r="C25">
        <v>118500</v>
      </c>
      <c r="D25">
        <v>1040</v>
      </c>
      <c r="E25">
        <f>'Raw counts'!E25/'Raw counts'!E$1246*10000</f>
        <v>0</v>
      </c>
      <c r="F25">
        <f>'Raw counts'!F25/'Raw counts'!F$1246*10000</f>
        <v>0</v>
      </c>
      <c r="G25">
        <f>'Raw counts'!G25/'Raw counts'!G$1246*10000</f>
        <v>0</v>
      </c>
      <c r="H25">
        <f>'Raw counts'!H25/'Raw counts'!H$1246*10000</f>
        <v>0</v>
      </c>
      <c r="I25">
        <f>'Raw counts'!I25/'Raw counts'!I$1246*10000</f>
        <v>0</v>
      </c>
      <c r="J25">
        <f>'Raw counts'!J25/'Raw counts'!J$1246*10000</f>
        <v>0</v>
      </c>
      <c r="K25">
        <f>'Raw counts'!K25/'Raw counts'!K$1246*10000</f>
        <v>0</v>
      </c>
      <c r="L25">
        <f>'Raw counts'!L25/'Raw counts'!L$1246*10000</f>
        <v>0</v>
      </c>
      <c r="M25">
        <f>'Raw counts'!M25/'Raw counts'!M$1246*10000</f>
        <v>0</v>
      </c>
      <c r="N25">
        <f>'Raw counts'!N25/'Raw counts'!N$1246*10000</f>
        <v>0</v>
      </c>
      <c r="O25">
        <f>'Raw counts'!O25/'Raw counts'!O$1246*10000</f>
        <v>0</v>
      </c>
      <c r="P25">
        <f>'Raw counts'!P25/'Raw counts'!P$1246*10000</f>
        <v>0</v>
      </c>
      <c r="Q25">
        <f>'Raw counts'!Q25/'Raw counts'!Q$1246*10000</f>
        <v>0</v>
      </c>
      <c r="R25">
        <f>'Raw counts'!R25/'Raw counts'!R$1246*10000</f>
        <v>0</v>
      </c>
      <c r="S25">
        <f>'Raw counts'!S25/'Raw counts'!S$1246*10000</f>
        <v>0</v>
      </c>
      <c r="T25">
        <f>'Raw counts'!T25/'Raw counts'!T$1246*10000</f>
        <v>0</v>
      </c>
      <c r="U25">
        <f>'Raw counts'!U25/'Raw counts'!U$1246*10000</f>
        <v>0</v>
      </c>
      <c r="V25">
        <f t="shared" si="1"/>
        <v>0</v>
      </c>
      <c r="W25" t="str">
        <f t="shared" si="2"/>
        <v/>
      </c>
      <c r="X25">
        <f t="shared" si="0"/>
        <v>0</v>
      </c>
      <c r="Y25">
        <f t="shared" si="3"/>
        <v>0</v>
      </c>
    </row>
    <row r="26" spans="1:25" x14ac:dyDescent="0.25">
      <c r="A26">
        <v>26</v>
      </c>
      <c r="B26" t="s">
        <v>33</v>
      </c>
      <c r="C26">
        <v>80800</v>
      </c>
      <c r="D26">
        <v>294</v>
      </c>
      <c r="E26">
        <f>'Raw counts'!E26/'Raw counts'!E$1246*10000</f>
        <v>13.278329780740387</v>
      </c>
      <c r="F26">
        <f>'Raw counts'!F26/'Raw counts'!F$1246*10000</f>
        <v>0.15585676926963879</v>
      </c>
      <c r="G26">
        <f>'Raw counts'!G26/'Raw counts'!G$1246*10000</f>
        <v>55.269933236902219</v>
      </c>
      <c r="H26">
        <f>'Raw counts'!H26/'Raw counts'!H$1246*10000</f>
        <v>2.1429553657996889</v>
      </c>
      <c r="I26">
        <f>'Raw counts'!I26/'Raw counts'!I$1246*10000</f>
        <v>2.7151912178032807</v>
      </c>
      <c r="J26">
        <f>'Raw counts'!J26/'Raw counts'!J$1246*10000</f>
        <v>67.980418957005725</v>
      </c>
      <c r="K26">
        <f>'Raw counts'!K26/'Raw counts'!K$1246*10000</f>
        <v>26.012598249623725</v>
      </c>
      <c r="L26">
        <f>'Raw counts'!L26/'Raw counts'!L$1246*10000</f>
        <v>3.2764937371784586</v>
      </c>
      <c r="M26">
        <f>'Raw counts'!M26/'Raw counts'!M$1246*10000</f>
        <v>19.499554440710202</v>
      </c>
      <c r="N26">
        <f>'Raw counts'!N26/'Raw counts'!N$1246*10000</f>
        <v>14.488543420267648</v>
      </c>
      <c r="O26">
        <f>'Raw counts'!O26/'Raw counts'!O$1246*10000</f>
        <v>9.0628635620048961</v>
      </c>
      <c r="P26">
        <f>'Raw counts'!P26/'Raw counts'!P$1246*10000</f>
        <v>5.1670000927410271</v>
      </c>
      <c r="Q26">
        <f>'Raw counts'!Q26/'Raw counts'!Q$1246*10000</f>
        <v>1.2286353956205973</v>
      </c>
      <c r="R26">
        <f>'Raw counts'!R26/'Raw counts'!R$1246*10000</f>
        <v>40.534448872139784</v>
      </c>
      <c r="S26">
        <f>'Raw counts'!S26/'Raw counts'!S$1246*10000</f>
        <v>2.7793791778900387</v>
      </c>
      <c r="T26">
        <f>'Raw counts'!T26/'Raw counts'!T$1246*10000</f>
        <v>7.8350111597362897</v>
      </c>
      <c r="U26">
        <f>'Raw counts'!U26/'Raw counts'!U$1246*10000</f>
        <v>43.45543149499008</v>
      </c>
      <c r="V26">
        <f t="shared" si="1"/>
        <v>1</v>
      </c>
      <c r="W26">
        <f t="shared" si="2"/>
        <v>0.59997116202732392</v>
      </c>
      <c r="X26">
        <f t="shared" si="0"/>
        <v>21.147925750559256</v>
      </c>
      <c r="Y26">
        <f t="shared" si="3"/>
        <v>15.568914146923795</v>
      </c>
    </row>
    <row r="27" spans="1:25" x14ac:dyDescent="0.25">
      <c r="A27">
        <v>27</v>
      </c>
      <c r="B27" t="s">
        <v>34</v>
      </c>
      <c r="C27">
        <v>69100</v>
      </c>
      <c r="D27">
        <v>1014</v>
      </c>
      <c r="E27">
        <f>'Raw counts'!E27/'Raw counts'!E$1246*10000</f>
        <v>1.6137961640961731</v>
      </c>
      <c r="F27">
        <f>'Raw counts'!F27/'Raw counts'!F$1246*10000</f>
        <v>0.32811951425187108</v>
      </c>
      <c r="G27">
        <f>'Raw counts'!G27/'Raw counts'!G$1246*10000</f>
        <v>0</v>
      </c>
      <c r="H27">
        <f>'Raw counts'!H27/'Raw counts'!H$1246*10000</f>
        <v>7.6783417015624023E-2</v>
      </c>
      <c r="I27">
        <f>'Raw counts'!I27/'Raw counts'!I$1246*10000</f>
        <v>0.33862929020222327</v>
      </c>
      <c r="J27">
        <f>'Raw counts'!J27/'Raw counts'!J$1246*10000</f>
        <v>6.4099909076744357E-2</v>
      </c>
      <c r="K27">
        <f>'Raw counts'!K27/'Raw counts'!K$1246*10000</f>
        <v>5.7974246056078933E-2</v>
      </c>
      <c r="L27">
        <f>'Raw counts'!L27/'Raw counts'!L$1246*10000</f>
        <v>3.6954263146104278</v>
      </c>
      <c r="M27">
        <f>'Raw counts'!M27/'Raw counts'!M$1246*10000</f>
        <v>0.84319906962428337</v>
      </c>
      <c r="N27">
        <f>'Raw counts'!N27/'Raw counts'!N$1246*10000</f>
        <v>1.8328328172381593E-2</v>
      </c>
      <c r="O27">
        <f>'Raw counts'!O27/'Raw counts'!O$1246*10000</f>
        <v>3.7018752017101322E-2</v>
      </c>
      <c r="P27">
        <f>'Raw counts'!P27/'Raw counts'!P$1246*10000</f>
        <v>5.0216915706953742</v>
      </c>
      <c r="Q27">
        <f>'Raw counts'!Q27/'Raw counts'!Q$1246*10000</f>
        <v>0.39004298273669757</v>
      </c>
      <c r="R27">
        <f>'Raw counts'!R27/'Raw counts'!R$1246*10000</f>
        <v>0.27648052314923338</v>
      </c>
      <c r="S27">
        <f>'Raw counts'!S27/'Raw counts'!S$1246*10000</f>
        <v>0.81427124352247227</v>
      </c>
      <c r="T27">
        <f>'Raw counts'!T27/'Raw counts'!T$1246*10000</f>
        <v>2.2078923991800732</v>
      </c>
      <c r="U27">
        <f>'Raw counts'!U27/'Raw counts'!U$1246*10000</f>
        <v>0.42526785365578473</v>
      </c>
      <c r="V27">
        <f t="shared" si="1"/>
        <v>1</v>
      </c>
      <c r="W27">
        <f t="shared" si="2"/>
        <v>0.61249097444513034</v>
      </c>
      <c r="X27">
        <f t="shared" si="0"/>
        <v>0.77978088054815842</v>
      </c>
      <c r="Y27">
        <f t="shared" si="3"/>
        <v>1.1488742066411397</v>
      </c>
    </row>
    <row r="28" spans="1:25" x14ac:dyDescent="0.25">
      <c r="A28">
        <v>28</v>
      </c>
      <c r="B28" t="s">
        <v>596</v>
      </c>
      <c r="C28">
        <v>42400</v>
      </c>
      <c r="D28">
        <v>918</v>
      </c>
      <c r="E28">
        <f>'Raw counts'!E28/'Raw counts'!E$1246*10000</f>
        <v>0</v>
      </c>
      <c r="F28">
        <f>'Raw counts'!F28/'Raw counts'!F$1246*10000</f>
        <v>0</v>
      </c>
      <c r="G28">
        <f>'Raw counts'!G28/'Raw counts'!G$1246*10000</f>
        <v>0</v>
      </c>
      <c r="H28">
        <f>'Raw counts'!H28/'Raw counts'!H$1246*10000</f>
        <v>0</v>
      </c>
      <c r="I28">
        <f>'Raw counts'!I28/'Raw counts'!I$1246*10000</f>
        <v>0</v>
      </c>
      <c r="J28">
        <f>'Raw counts'!J28/'Raw counts'!J$1246*10000</f>
        <v>0</v>
      </c>
      <c r="K28">
        <f>'Raw counts'!K28/'Raw counts'!K$1246*10000</f>
        <v>0</v>
      </c>
      <c r="L28">
        <f>'Raw counts'!L28/'Raw counts'!L$1246*10000</f>
        <v>0</v>
      </c>
      <c r="M28">
        <f>'Raw counts'!M28/'Raw counts'!M$1246*10000</f>
        <v>0</v>
      </c>
      <c r="N28">
        <f>'Raw counts'!N28/'Raw counts'!N$1246*10000</f>
        <v>0</v>
      </c>
      <c r="O28">
        <f>'Raw counts'!O28/'Raw counts'!O$1246*10000</f>
        <v>0</v>
      </c>
      <c r="P28">
        <f>'Raw counts'!P28/'Raw counts'!P$1246*10000</f>
        <v>0</v>
      </c>
      <c r="Q28">
        <f>'Raw counts'!Q28/'Raw counts'!Q$1246*10000</f>
        <v>0</v>
      </c>
      <c r="R28">
        <f>'Raw counts'!R28/'Raw counts'!R$1246*10000</f>
        <v>0</v>
      </c>
      <c r="S28">
        <f>'Raw counts'!S28/'Raw counts'!S$1246*10000</f>
        <v>0</v>
      </c>
      <c r="T28">
        <f>'Raw counts'!T28/'Raw counts'!T$1246*10000</f>
        <v>0</v>
      </c>
      <c r="U28">
        <f>'Raw counts'!U28/'Raw counts'!U$1246*10000</f>
        <v>0</v>
      </c>
      <c r="V28">
        <f t="shared" si="1"/>
        <v>0</v>
      </c>
      <c r="W28" t="str">
        <f t="shared" si="2"/>
        <v/>
      </c>
      <c r="X28">
        <f t="shared" si="0"/>
        <v>0</v>
      </c>
      <c r="Y28">
        <f t="shared" si="3"/>
        <v>0</v>
      </c>
    </row>
    <row r="29" spans="1:25" x14ac:dyDescent="0.25">
      <c r="A29">
        <v>29</v>
      </c>
      <c r="B29" t="s">
        <v>597</v>
      </c>
      <c r="C29">
        <v>103200</v>
      </c>
      <c r="D29">
        <v>871</v>
      </c>
      <c r="E29">
        <f>'Raw counts'!E29/'Raw counts'!E$1246*10000</f>
        <v>0</v>
      </c>
      <c r="F29">
        <f>'Raw counts'!F29/'Raw counts'!F$1246*10000</f>
        <v>0</v>
      </c>
      <c r="G29">
        <f>'Raw counts'!G29/'Raw counts'!G$1246*10000</f>
        <v>0</v>
      </c>
      <c r="H29">
        <f>'Raw counts'!H29/'Raw counts'!H$1246*10000</f>
        <v>0</v>
      </c>
      <c r="I29">
        <f>'Raw counts'!I29/'Raw counts'!I$1246*10000</f>
        <v>0</v>
      </c>
      <c r="J29">
        <f>'Raw counts'!J29/'Raw counts'!J$1246*10000</f>
        <v>0</v>
      </c>
      <c r="K29">
        <f>'Raw counts'!K29/'Raw counts'!K$1246*10000</f>
        <v>0</v>
      </c>
      <c r="L29">
        <f>'Raw counts'!L29/'Raw counts'!L$1246*10000</f>
        <v>0</v>
      </c>
      <c r="M29">
        <f>'Raw counts'!M29/'Raw counts'!M$1246*10000</f>
        <v>0</v>
      </c>
      <c r="N29">
        <f>'Raw counts'!N29/'Raw counts'!N$1246*10000</f>
        <v>0</v>
      </c>
      <c r="O29">
        <f>'Raw counts'!O29/'Raw counts'!O$1246*10000</f>
        <v>0</v>
      </c>
      <c r="P29">
        <f>'Raw counts'!P29/'Raw counts'!P$1246*10000</f>
        <v>0</v>
      </c>
      <c r="Q29">
        <f>'Raw counts'!Q29/'Raw counts'!Q$1246*10000</f>
        <v>0</v>
      </c>
      <c r="R29">
        <f>'Raw counts'!R29/'Raw counts'!R$1246*10000</f>
        <v>0</v>
      </c>
      <c r="S29">
        <f>'Raw counts'!S29/'Raw counts'!S$1246*10000</f>
        <v>0</v>
      </c>
      <c r="T29">
        <f>'Raw counts'!T29/'Raw counts'!T$1246*10000</f>
        <v>0</v>
      </c>
      <c r="U29">
        <f>'Raw counts'!U29/'Raw counts'!U$1246*10000</f>
        <v>0</v>
      </c>
      <c r="V29">
        <f t="shared" si="1"/>
        <v>0</v>
      </c>
      <c r="W29" t="str">
        <f t="shared" si="2"/>
        <v/>
      </c>
      <c r="X29">
        <f t="shared" si="0"/>
        <v>0</v>
      </c>
      <c r="Y29">
        <f t="shared" si="3"/>
        <v>0</v>
      </c>
    </row>
    <row r="30" spans="1:25" x14ac:dyDescent="0.25">
      <c r="A30">
        <v>30</v>
      </c>
      <c r="B30" t="s">
        <v>598</v>
      </c>
      <c r="C30">
        <v>71600</v>
      </c>
      <c r="D30">
        <v>157</v>
      </c>
      <c r="E30">
        <f>'Raw counts'!E30/'Raw counts'!E$1246*10000</f>
        <v>0</v>
      </c>
      <c r="F30">
        <f>'Raw counts'!F30/'Raw counts'!F$1246*10000</f>
        <v>0</v>
      </c>
      <c r="G30">
        <f>'Raw counts'!G30/'Raw counts'!G$1246*10000</f>
        <v>0</v>
      </c>
      <c r="H30">
        <f>'Raw counts'!H30/'Raw counts'!H$1246*10000</f>
        <v>0</v>
      </c>
      <c r="I30">
        <f>'Raw counts'!I30/'Raw counts'!I$1246*10000</f>
        <v>0</v>
      </c>
      <c r="J30">
        <f>'Raw counts'!J30/'Raw counts'!J$1246*10000</f>
        <v>0</v>
      </c>
      <c r="K30">
        <f>'Raw counts'!K30/'Raw counts'!K$1246*10000</f>
        <v>0</v>
      </c>
      <c r="L30">
        <f>'Raw counts'!L30/'Raw counts'!L$1246*10000</f>
        <v>0</v>
      </c>
      <c r="M30">
        <f>'Raw counts'!M30/'Raw counts'!M$1246*10000</f>
        <v>0</v>
      </c>
      <c r="N30">
        <f>'Raw counts'!N30/'Raw counts'!N$1246*10000</f>
        <v>0</v>
      </c>
      <c r="O30">
        <f>'Raw counts'!O30/'Raw counts'!O$1246*10000</f>
        <v>0</v>
      </c>
      <c r="P30">
        <f>'Raw counts'!P30/'Raw counts'!P$1246*10000</f>
        <v>0</v>
      </c>
      <c r="Q30">
        <f>'Raw counts'!Q30/'Raw counts'!Q$1246*10000</f>
        <v>0</v>
      </c>
      <c r="R30">
        <f>'Raw counts'!R30/'Raw counts'!R$1246*10000</f>
        <v>0</v>
      </c>
      <c r="S30">
        <f>'Raw counts'!S30/'Raw counts'!S$1246*10000</f>
        <v>0</v>
      </c>
      <c r="T30">
        <f>'Raw counts'!T30/'Raw counts'!T$1246*10000</f>
        <v>0</v>
      </c>
      <c r="U30">
        <f>'Raw counts'!U30/'Raw counts'!U$1246*10000</f>
        <v>0</v>
      </c>
      <c r="V30">
        <f t="shared" si="1"/>
        <v>0</v>
      </c>
      <c r="W30" t="str">
        <f t="shared" si="2"/>
        <v/>
      </c>
      <c r="X30">
        <f t="shared" si="0"/>
        <v>0</v>
      </c>
      <c r="Y30">
        <f t="shared" si="3"/>
        <v>0</v>
      </c>
    </row>
    <row r="31" spans="1:25" x14ac:dyDescent="0.25">
      <c r="A31">
        <v>31</v>
      </c>
      <c r="B31" t="s">
        <v>35</v>
      </c>
      <c r="C31">
        <v>18300</v>
      </c>
      <c r="D31">
        <v>315</v>
      </c>
      <c r="E31">
        <f>'Raw counts'!E31/'Raw counts'!E$1246*10000</f>
        <v>0</v>
      </c>
      <c r="F31">
        <f>'Raw counts'!F31/'Raw counts'!F$1246*10000</f>
        <v>0</v>
      </c>
      <c r="G31">
        <f>'Raw counts'!G31/'Raw counts'!G$1246*10000</f>
        <v>0</v>
      </c>
      <c r="H31">
        <f>'Raw counts'!H31/'Raw counts'!H$1246*10000</f>
        <v>0</v>
      </c>
      <c r="I31">
        <f>'Raw counts'!I31/'Raw counts'!I$1246*10000</f>
        <v>0</v>
      </c>
      <c r="J31">
        <f>'Raw counts'!J31/'Raw counts'!J$1246*10000</f>
        <v>0</v>
      </c>
      <c r="K31">
        <f>'Raw counts'!K31/'Raw counts'!K$1246*10000</f>
        <v>0</v>
      </c>
      <c r="L31">
        <f>'Raw counts'!L31/'Raw counts'!L$1246*10000</f>
        <v>0</v>
      </c>
      <c r="M31">
        <f>'Raw counts'!M31/'Raw counts'!M$1246*10000</f>
        <v>0</v>
      </c>
      <c r="N31">
        <f>'Raw counts'!N31/'Raw counts'!N$1246*10000</f>
        <v>0</v>
      </c>
      <c r="O31">
        <f>'Raw counts'!O31/'Raw counts'!O$1246*10000</f>
        <v>0</v>
      </c>
      <c r="P31">
        <f>'Raw counts'!P31/'Raw counts'!P$1246*10000</f>
        <v>0</v>
      </c>
      <c r="Q31">
        <f>'Raw counts'!Q31/'Raw counts'!Q$1246*10000</f>
        <v>0</v>
      </c>
      <c r="R31">
        <f>'Raw counts'!R31/'Raw counts'!R$1246*10000</f>
        <v>0</v>
      </c>
      <c r="S31">
        <f>'Raw counts'!S31/'Raw counts'!S$1246*10000</f>
        <v>0</v>
      </c>
      <c r="T31">
        <f>'Raw counts'!T31/'Raw counts'!T$1246*10000</f>
        <v>0</v>
      </c>
      <c r="U31">
        <f>'Raw counts'!U31/'Raw counts'!U$1246*10000</f>
        <v>0</v>
      </c>
      <c r="V31">
        <f t="shared" si="1"/>
        <v>0</v>
      </c>
      <c r="W31" t="str">
        <f t="shared" si="2"/>
        <v/>
      </c>
      <c r="X31">
        <f t="shared" si="0"/>
        <v>0</v>
      </c>
      <c r="Y31">
        <f t="shared" si="3"/>
        <v>0</v>
      </c>
    </row>
    <row r="32" spans="1:25" x14ac:dyDescent="0.25">
      <c r="A32">
        <v>33</v>
      </c>
      <c r="B32" t="s">
        <v>36</v>
      </c>
      <c r="C32">
        <v>16700</v>
      </c>
      <c r="D32">
        <v>385</v>
      </c>
      <c r="E32">
        <f>'Raw counts'!E32/'Raw counts'!E$1246*10000</f>
        <v>10.116111139751013</v>
      </c>
      <c r="F32">
        <f>'Raw counts'!F32/'Raw counts'!F$1246*10000</f>
        <v>2.058949951930491</v>
      </c>
      <c r="G32">
        <f>'Raw counts'!G32/'Raw counts'!G$1246*10000</f>
        <v>10.143397625216064</v>
      </c>
      <c r="H32">
        <f>'Raw counts'!H32/'Raw counts'!H$1246*10000</f>
        <v>38.238141673780767</v>
      </c>
      <c r="I32">
        <f>'Raw counts'!I32/'Raw counts'!I$1246*10000</f>
        <v>12.707833726861613</v>
      </c>
      <c r="J32">
        <f>'Raw counts'!J32/'Raw counts'!J$1246*10000</f>
        <v>36.601048082821023</v>
      </c>
      <c r="K32">
        <f>'Raw counts'!K32/'Raw counts'!K$1246*10000</f>
        <v>98.061207425163047</v>
      </c>
      <c r="L32">
        <f>'Raw counts'!L32/'Raw counts'!L$1246*10000</f>
        <v>15.244736001919152</v>
      </c>
      <c r="M32">
        <f>'Raw counts'!M32/'Raw counts'!M$1246*10000</f>
        <v>57.342144379640473</v>
      </c>
      <c r="N32">
        <f>'Raw counts'!N32/'Raw counts'!N$1246*10000</f>
        <v>81.991776079149048</v>
      </c>
      <c r="O32">
        <f>'Raw counts'!O32/'Raw counts'!O$1246*10000</f>
        <v>71.688495951662929</v>
      </c>
      <c r="P32">
        <f>'Raw counts'!P32/'Raw counts'!P$1246*10000</f>
        <v>90.877659199375685</v>
      </c>
      <c r="Q32">
        <f>'Raw counts'!Q32/'Raw counts'!Q$1246*10000</f>
        <v>22.173943568581258</v>
      </c>
      <c r="R32">
        <f>'Raw counts'!R32/'Raw counts'!R$1246*10000</f>
        <v>30.949790736299686</v>
      </c>
      <c r="S32">
        <f>'Raw counts'!S32/'Raw counts'!S$1246*10000</f>
        <v>21.301335730547873</v>
      </c>
      <c r="T32">
        <f>'Raw counts'!T32/'Raw counts'!T$1246*10000</f>
        <v>40.781576727267726</v>
      </c>
      <c r="U32">
        <f>'Raw counts'!U32/'Raw counts'!U$1246*10000</f>
        <v>92.157279674366322</v>
      </c>
      <c r="V32">
        <f t="shared" si="1"/>
        <v>1</v>
      </c>
      <c r="W32">
        <f t="shared" si="2"/>
        <v>0.1111720898520849</v>
      </c>
      <c r="X32">
        <f t="shared" si="0"/>
        <v>31.168174445231518</v>
      </c>
      <c r="Y32">
        <f t="shared" si="3"/>
        <v>56.490232208406312</v>
      </c>
    </row>
    <row r="33" spans="1:25" x14ac:dyDescent="0.25">
      <c r="A33">
        <v>34</v>
      </c>
      <c r="B33" t="s">
        <v>599</v>
      </c>
      <c r="C33">
        <v>118600</v>
      </c>
      <c r="D33">
        <v>1040</v>
      </c>
      <c r="E33">
        <f>'Raw counts'!E33/'Raw counts'!E$1246*10000</f>
        <v>0</v>
      </c>
      <c r="F33">
        <f>'Raw counts'!F33/'Raw counts'!F$1246*10000</f>
        <v>0</v>
      </c>
      <c r="G33">
        <f>'Raw counts'!G33/'Raw counts'!G$1246*10000</f>
        <v>0</v>
      </c>
      <c r="H33">
        <f>'Raw counts'!H33/'Raw counts'!H$1246*10000</f>
        <v>0</v>
      </c>
      <c r="I33">
        <f>'Raw counts'!I33/'Raw counts'!I$1246*10000</f>
        <v>0</v>
      </c>
      <c r="J33">
        <f>'Raw counts'!J33/'Raw counts'!J$1246*10000</f>
        <v>0</v>
      </c>
      <c r="K33">
        <f>'Raw counts'!K33/'Raw counts'!K$1246*10000</f>
        <v>0</v>
      </c>
      <c r="L33">
        <f>'Raw counts'!L33/'Raw counts'!L$1246*10000</f>
        <v>0</v>
      </c>
      <c r="M33">
        <f>'Raw counts'!M33/'Raw counts'!M$1246*10000</f>
        <v>0</v>
      </c>
      <c r="N33">
        <f>'Raw counts'!N33/'Raw counts'!N$1246*10000</f>
        <v>0</v>
      </c>
      <c r="O33">
        <f>'Raw counts'!O33/'Raw counts'!O$1246*10000</f>
        <v>0</v>
      </c>
      <c r="P33">
        <f>'Raw counts'!P33/'Raw counts'!P$1246*10000</f>
        <v>0</v>
      </c>
      <c r="Q33">
        <f>'Raw counts'!Q33/'Raw counts'!Q$1246*10000</f>
        <v>0</v>
      </c>
      <c r="R33">
        <f>'Raw counts'!R33/'Raw counts'!R$1246*10000</f>
        <v>0</v>
      </c>
      <c r="S33">
        <f>'Raw counts'!S33/'Raw counts'!S$1246*10000</f>
        <v>0</v>
      </c>
      <c r="T33">
        <f>'Raw counts'!T33/'Raw counts'!T$1246*10000</f>
        <v>0</v>
      </c>
      <c r="U33">
        <f>'Raw counts'!U33/'Raw counts'!U$1246*10000</f>
        <v>0</v>
      </c>
      <c r="V33">
        <f t="shared" si="1"/>
        <v>0</v>
      </c>
      <c r="W33" t="str">
        <f t="shared" si="2"/>
        <v/>
      </c>
      <c r="X33">
        <f t="shared" si="0"/>
        <v>0</v>
      </c>
      <c r="Y33">
        <f t="shared" si="3"/>
        <v>0</v>
      </c>
    </row>
    <row r="34" spans="1:25" x14ac:dyDescent="0.25">
      <c r="A34">
        <v>35</v>
      </c>
      <c r="B34" t="s">
        <v>37</v>
      </c>
      <c r="C34">
        <v>82800</v>
      </c>
      <c r="D34">
        <v>323</v>
      </c>
      <c r="E34">
        <f>'Raw counts'!E34/'Raw counts'!E$1246*10000</f>
        <v>0</v>
      </c>
      <c r="F34">
        <f>'Raw counts'!F34/'Raw counts'!F$1246*10000</f>
        <v>0</v>
      </c>
      <c r="G34">
        <f>'Raw counts'!G34/'Raw counts'!G$1246*10000</f>
        <v>2.0145774826645608E-2</v>
      </c>
      <c r="H34">
        <f>'Raw counts'!H34/'Raw counts'!H$1246*10000</f>
        <v>0</v>
      </c>
      <c r="I34">
        <f>'Raw counts'!I34/'Raw counts'!I$1246*10000</f>
        <v>0</v>
      </c>
      <c r="J34">
        <f>'Raw counts'!J34/'Raw counts'!J$1246*10000</f>
        <v>0.97629092286118335</v>
      </c>
      <c r="K34">
        <f>'Raw counts'!K34/'Raw counts'!K$1246*10000</f>
        <v>1.3378672166787446E-2</v>
      </c>
      <c r="L34">
        <f>'Raw counts'!L34/'Raw counts'!L$1246*10000</f>
        <v>0</v>
      </c>
      <c r="M34">
        <f>'Raw counts'!M34/'Raw counts'!M$1246*10000</f>
        <v>0</v>
      </c>
      <c r="N34">
        <f>'Raw counts'!N34/'Raw counts'!N$1246*10000</f>
        <v>0</v>
      </c>
      <c r="O34">
        <f>'Raw counts'!O34/'Raw counts'!O$1246*10000</f>
        <v>0</v>
      </c>
      <c r="P34">
        <f>'Raw counts'!P34/'Raw counts'!P$1246*10000</f>
        <v>0</v>
      </c>
      <c r="Q34">
        <f>'Raw counts'!Q34/'Raw counts'!Q$1246*10000</f>
        <v>0</v>
      </c>
      <c r="R34">
        <f>'Raw counts'!R34/'Raw counts'!R$1246*10000</f>
        <v>2.4041784621672467E-2</v>
      </c>
      <c r="S34">
        <f>'Raw counts'!S34/'Raw counts'!S$1246*10000</f>
        <v>0</v>
      </c>
      <c r="T34">
        <f>'Raw counts'!T34/'Raw counts'!T$1246*10000</f>
        <v>0</v>
      </c>
      <c r="U34">
        <f>'Raw counts'!U34/'Raw counts'!U$1246*10000</f>
        <v>0.12584456893895671</v>
      </c>
      <c r="V34">
        <f t="shared" si="1"/>
        <v>1</v>
      </c>
      <c r="W34">
        <f t="shared" si="2"/>
        <v>0.43276470394379873</v>
      </c>
      <c r="X34">
        <f t="shared" si="0"/>
        <v>0.11220170776162404</v>
      </c>
      <c r="Y34">
        <f t="shared" si="3"/>
        <v>1.8735794195078648E-2</v>
      </c>
    </row>
    <row r="35" spans="1:25" x14ac:dyDescent="0.25">
      <c r="A35">
        <v>36</v>
      </c>
      <c r="B35" t="s">
        <v>38</v>
      </c>
      <c r="C35">
        <v>9200</v>
      </c>
      <c r="D35">
        <v>1057</v>
      </c>
      <c r="E35">
        <f>'Raw counts'!E35/'Raw counts'!E$1246*10000</f>
        <v>10.465393411378308</v>
      </c>
      <c r="F35">
        <f>'Raw counts'!F35/'Raw counts'!F$1246*10000</f>
        <v>18.612579445937389</v>
      </c>
      <c r="G35">
        <f>'Raw counts'!G35/'Raw counts'!G$1246*10000</f>
        <v>10.002377201429544</v>
      </c>
      <c r="H35">
        <f>'Raw counts'!H35/'Raw counts'!H$1246*10000</f>
        <v>40.702191328918516</v>
      </c>
      <c r="I35">
        <f>'Raw counts'!I35/'Raw counts'!I$1246*10000</f>
        <v>20.416267751101316</v>
      </c>
      <c r="J35">
        <f>'Raw counts'!J35/'Raw counts'!J$1246*10000</f>
        <v>18.914403939876259</v>
      </c>
      <c r="K35">
        <f>'Raw counts'!K35/'Raw counts'!K$1246*10000</f>
        <v>17.829310440938738</v>
      </c>
      <c r="L35">
        <f>'Raw counts'!L35/'Raw counts'!L$1246*10000</f>
        <v>13.820365238650455</v>
      </c>
      <c r="M35">
        <f>'Raw counts'!M35/'Raw counts'!M$1246*10000</f>
        <v>21.75269293823083</v>
      </c>
      <c r="N35">
        <f>'Raw counts'!N35/'Raw counts'!N$1246*10000</f>
        <v>4.7836936529915954</v>
      </c>
      <c r="O35">
        <f>'Raw counts'!O35/'Raw counts'!O$1246*10000</f>
        <v>25.950145163988022</v>
      </c>
      <c r="P35">
        <f>'Raw counts'!P35/'Raw counts'!P$1246*10000</f>
        <v>11.54347994250911</v>
      </c>
      <c r="Q35">
        <f>'Raw counts'!Q35/'Raw counts'!Q$1246*10000</f>
        <v>6.8257521978922071</v>
      </c>
      <c r="R35">
        <f>'Raw counts'!R35/'Raw counts'!R$1246*10000</f>
        <v>27.559899104643868</v>
      </c>
      <c r="S35">
        <f>'Raw counts'!S35/'Raw counts'!S$1246*10000</f>
        <v>39.796149908421626</v>
      </c>
      <c r="T35">
        <f>'Raw counts'!T35/'Raw counts'!T$1246*10000</f>
        <v>9.4415320883225693</v>
      </c>
      <c r="U35">
        <f>'Raw counts'!U35/'Raw counts'!U$1246*10000</f>
        <v>13.508763555412834</v>
      </c>
      <c r="V35">
        <f t="shared" si="1"/>
        <v>1</v>
      </c>
      <c r="W35">
        <f t="shared" si="2"/>
        <v>0.74268591707742226</v>
      </c>
      <c r="X35">
        <f t="shared" si="0"/>
        <v>19.168397966273485</v>
      </c>
      <c r="Y35">
        <f t="shared" si="3"/>
        <v>17.426176951772732</v>
      </c>
    </row>
    <row r="36" spans="1:25" x14ac:dyDescent="0.25">
      <c r="A36">
        <v>37</v>
      </c>
      <c r="B36" t="s">
        <v>600</v>
      </c>
      <c r="C36">
        <v>112500</v>
      </c>
      <c r="D36">
        <v>768</v>
      </c>
      <c r="E36">
        <f>'Raw counts'!E36/'Raw counts'!E$1246*10000</f>
        <v>0</v>
      </c>
      <c r="F36">
        <f>'Raw counts'!F36/'Raw counts'!F$1246*10000</f>
        <v>0</v>
      </c>
      <c r="G36">
        <f>'Raw counts'!G36/'Raw counts'!G$1246*10000</f>
        <v>0</v>
      </c>
      <c r="H36">
        <f>'Raw counts'!H36/'Raw counts'!H$1246*10000</f>
        <v>0</v>
      </c>
      <c r="I36">
        <f>'Raw counts'!I36/'Raw counts'!I$1246*10000</f>
        <v>0</v>
      </c>
      <c r="J36">
        <f>'Raw counts'!J36/'Raw counts'!J$1246*10000</f>
        <v>0</v>
      </c>
      <c r="K36">
        <f>'Raw counts'!K36/'Raw counts'!K$1246*10000</f>
        <v>0</v>
      </c>
      <c r="L36">
        <f>'Raw counts'!L36/'Raw counts'!L$1246*10000</f>
        <v>0</v>
      </c>
      <c r="M36">
        <f>'Raw counts'!M36/'Raw counts'!M$1246*10000</f>
        <v>0</v>
      </c>
      <c r="N36">
        <f>'Raw counts'!N36/'Raw counts'!N$1246*10000</f>
        <v>0</v>
      </c>
      <c r="O36">
        <f>'Raw counts'!O36/'Raw counts'!O$1246*10000</f>
        <v>0</v>
      </c>
      <c r="P36">
        <f>'Raw counts'!P36/'Raw counts'!P$1246*10000</f>
        <v>0</v>
      </c>
      <c r="Q36">
        <f>'Raw counts'!Q36/'Raw counts'!Q$1246*10000</f>
        <v>0</v>
      </c>
      <c r="R36">
        <f>'Raw counts'!R36/'Raw counts'!R$1246*10000</f>
        <v>0</v>
      </c>
      <c r="S36">
        <f>'Raw counts'!S36/'Raw counts'!S$1246*10000</f>
        <v>0</v>
      </c>
      <c r="T36">
        <f>'Raw counts'!T36/'Raw counts'!T$1246*10000</f>
        <v>0</v>
      </c>
      <c r="U36">
        <f>'Raw counts'!U36/'Raw counts'!U$1246*10000</f>
        <v>0</v>
      </c>
      <c r="V36">
        <f t="shared" si="1"/>
        <v>0</v>
      </c>
      <c r="W36" t="str">
        <f t="shared" si="2"/>
        <v/>
      </c>
      <c r="X36">
        <f t="shared" si="0"/>
        <v>0</v>
      </c>
      <c r="Y36">
        <f t="shared" si="3"/>
        <v>0</v>
      </c>
    </row>
    <row r="37" spans="1:25" x14ac:dyDescent="0.25">
      <c r="A37">
        <v>38</v>
      </c>
      <c r="B37" t="s">
        <v>39</v>
      </c>
      <c r="C37">
        <v>70500</v>
      </c>
      <c r="D37">
        <v>157</v>
      </c>
      <c r="E37">
        <f>'Raw counts'!E37/'Raw counts'!E$1246*10000</f>
        <v>9.3390981718528554E-3</v>
      </c>
      <c r="F37">
        <f>'Raw counts'!F37/'Raw counts'!F$1246*10000</f>
        <v>2.4608963568890335E-2</v>
      </c>
      <c r="G37">
        <f>'Raw counts'!G37/'Raw counts'!G$1246*10000</f>
        <v>0.97707007909231192</v>
      </c>
      <c r="H37">
        <f>'Raw counts'!H37/'Raw counts'!H$1246*10000</f>
        <v>4.8862174464488019E-2</v>
      </c>
      <c r="I37">
        <f>'Raw counts'!I37/'Raw counts'!I$1246*10000</f>
        <v>0.38172756350068804</v>
      </c>
      <c r="J37">
        <f>'Raw counts'!J37/'Raw counts'!J$1246*10000</f>
        <v>0.46842241248390104</v>
      </c>
      <c r="K37">
        <f>'Raw counts'!K37/'Raw counts'!K$1246*10000</f>
        <v>0.52622777189363956</v>
      </c>
      <c r="L37">
        <f>'Raw counts'!L37/'Raw counts'!L$1246*10000</f>
        <v>0.31309697892284055</v>
      </c>
      <c r="M37">
        <f>'Raw counts'!M37/'Raw counts'!M$1246*10000</f>
        <v>2.7645871135222405E-2</v>
      </c>
      <c r="N37">
        <f>'Raw counts'!N37/'Raw counts'!N$1246*10000</f>
        <v>0</v>
      </c>
      <c r="O37">
        <f>'Raw counts'!O37/'Raw counts'!O$1246*10000</f>
        <v>4.368212738017955</v>
      </c>
      <c r="P37">
        <f>'Raw counts'!P37/'Raw counts'!P$1246*10000</f>
        <v>0</v>
      </c>
      <c r="Q37">
        <f>'Raw counts'!Q37/'Raw counts'!Q$1246*10000</f>
        <v>0</v>
      </c>
      <c r="R37">
        <f>'Raw counts'!R37/'Raw counts'!R$1246*10000</f>
        <v>0</v>
      </c>
      <c r="S37">
        <f>'Raw counts'!S37/'Raw counts'!S$1246*10000</f>
        <v>0</v>
      </c>
      <c r="T37">
        <f>'Raw counts'!T37/'Raw counts'!T$1246*10000</f>
        <v>1.8814336008577275</v>
      </c>
      <c r="U37">
        <f>'Raw counts'!U37/'Raw counts'!U$1246*10000</f>
        <v>0.38187317471131693</v>
      </c>
      <c r="V37">
        <f t="shared" si="1"/>
        <v>1</v>
      </c>
      <c r="W37">
        <f t="shared" si="2"/>
        <v>0.34520631332557783</v>
      </c>
      <c r="X37">
        <f t="shared" si="0"/>
        <v>0.30855565702598159</v>
      </c>
      <c r="Y37">
        <f t="shared" si="3"/>
        <v>0.82893993919837494</v>
      </c>
    </row>
    <row r="38" spans="1:25" x14ac:dyDescent="0.25">
      <c r="A38">
        <v>39</v>
      </c>
      <c r="B38" t="s">
        <v>601</v>
      </c>
      <c r="C38">
        <v>18900</v>
      </c>
      <c r="D38">
        <v>31</v>
      </c>
      <c r="E38">
        <f>'Raw counts'!E38/'Raw counts'!E$1246*10000</f>
        <v>0</v>
      </c>
      <c r="F38">
        <f>'Raw counts'!F38/'Raw counts'!F$1246*10000</f>
        <v>0</v>
      </c>
      <c r="G38">
        <f>'Raw counts'!G38/'Raw counts'!G$1246*10000</f>
        <v>0</v>
      </c>
      <c r="H38">
        <f>'Raw counts'!H38/'Raw counts'!H$1246*10000</f>
        <v>0</v>
      </c>
      <c r="I38">
        <f>'Raw counts'!I38/'Raw counts'!I$1246*10000</f>
        <v>0</v>
      </c>
      <c r="J38">
        <f>'Raw counts'!J38/'Raw counts'!J$1246*10000</f>
        <v>0</v>
      </c>
      <c r="K38">
        <f>'Raw counts'!K38/'Raw counts'!K$1246*10000</f>
        <v>0</v>
      </c>
      <c r="L38">
        <f>'Raw counts'!L38/'Raw counts'!L$1246*10000</f>
        <v>0</v>
      </c>
      <c r="M38">
        <f>'Raw counts'!M38/'Raw counts'!M$1246*10000</f>
        <v>0</v>
      </c>
      <c r="N38">
        <f>'Raw counts'!N38/'Raw counts'!N$1246*10000</f>
        <v>0</v>
      </c>
      <c r="O38">
        <f>'Raw counts'!O38/'Raw counts'!O$1246*10000</f>
        <v>0</v>
      </c>
      <c r="P38">
        <f>'Raw counts'!P38/'Raw counts'!P$1246*10000</f>
        <v>0</v>
      </c>
      <c r="Q38">
        <f>'Raw counts'!Q38/'Raw counts'!Q$1246*10000</f>
        <v>0</v>
      </c>
      <c r="R38">
        <f>'Raw counts'!R38/'Raw counts'!R$1246*10000</f>
        <v>0</v>
      </c>
      <c r="S38">
        <f>'Raw counts'!S38/'Raw counts'!S$1246*10000</f>
        <v>0</v>
      </c>
      <c r="T38">
        <f>'Raw counts'!T38/'Raw counts'!T$1246*10000</f>
        <v>0</v>
      </c>
      <c r="U38">
        <f>'Raw counts'!U38/'Raw counts'!U$1246*10000</f>
        <v>0</v>
      </c>
      <c r="V38">
        <f t="shared" si="1"/>
        <v>0</v>
      </c>
      <c r="W38" t="str">
        <f t="shared" si="2"/>
        <v/>
      </c>
      <c r="X38">
        <f t="shared" si="0"/>
        <v>0</v>
      </c>
      <c r="Y38">
        <f t="shared" si="3"/>
        <v>0</v>
      </c>
    </row>
    <row r="39" spans="1:25" x14ac:dyDescent="0.25">
      <c r="A39">
        <v>41</v>
      </c>
      <c r="B39" t="s">
        <v>40</v>
      </c>
      <c r="C39">
        <v>17800</v>
      </c>
      <c r="D39">
        <v>533</v>
      </c>
      <c r="E39">
        <f>'Raw counts'!E39/'Raw counts'!E$1246*10000</f>
        <v>1.0945423057411545</v>
      </c>
      <c r="F39">
        <f>'Raw counts'!F39/'Raw counts'!F$1246*10000</f>
        <v>2.1984007454875361</v>
      </c>
      <c r="G39">
        <f>'Raw counts'!G39/'Raw counts'!G$1246*10000</f>
        <v>10.989520167935177</v>
      </c>
      <c r="H39">
        <f>'Raw counts'!H39/'Raw counts'!H$1246*10000</f>
        <v>3.2737656891206974</v>
      </c>
      <c r="I39">
        <f>'Raw counts'!I39/'Raw counts'!I$1246*10000</f>
        <v>3.4417049676916873</v>
      </c>
      <c r="J39">
        <f>'Raw counts'!J39/'Raw counts'!J$1246*10000</f>
        <v>2.9338035308202226</v>
      </c>
      <c r="K39">
        <f>'Raw counts'!K39/'Raw counts'!K$1246*10000</f>
        <v>26.650314956240592</v>
      </c>
      <c r="L39">
        <f>'Raw counts'!L39/'Raw counts'!L$1246*10000</f>
        <v>2.8090531770964708</v>
      </c>
      <c r="M39">
        <f>'Raw counts'!M39/'Raw counts'!M$1246*10000</f>
        <v>4.1699188962293796</v>
      </c>
      <c r="N39">
        <f>'Raw counts'!N39/'Raw counts'!N$1246*10000</f>
        <v>12.041711609254707</v>
      </c>
      <c r="O39">
        <f>'Raw counts'!O39/'Raw counts'!O$1246*10000</f>
        <v>11.223412543366626</v>
      </c>
      <c r="P39">
        <f>'Raw counts'!P39/'Raw counts'!P$1246*10000</f>
        <v>1.1026352555228991</v>
      </c>
      <c r="Q39">
        <f>'Raw counts'!Q39/'Raw counts'!Q$1246*10000</f>
        <v>28.882682871652452</v>
      </c>
      <c r="R39">
        <f>'Raw counts'!R39/'Raw counts'!R$1246*10000</f>
        <v>25.352061883553617</v>
      </c>
      <c r="S39">
        <f>'Raw counts'!S39/'Raw counts'!S$1246*10000</f>
        <v>4.5762043885962944</v>
      </c>
      <c r="T39">
        <f>'Raw counts'!T39/'Raw counts'!T$1246*10000</f>
        <v>26.245569180914874</v>
      </c>
      <c r="U39">
        <f>'Raw counts'!U39/'Raw counts'!U$1246*10000</f>
        <v>9.069487899393776</v>
      </c>
      <c r="V39">
        <f t="shared" si="1"/>
        <v>1</v>
      </c>
      <c r="W39">
        <f t="shared" si="2"/>
        <v>8.3753035309785201E-2</v>
      </c>
      <c r="X39">
        <f t="shared" si="0"/>
        <v>6.3956693818181032</v>
      </c>
      <c r="Y39">
        <f t="shared" si="3"/>
        <v>14.811720704031906</v>
      </c>
    </row>
    <row r="40" spans="1:25" x14ac:dyDescent="0.25">
      <c r="A40">
        <v>42</v>
      </c>
      <c r="B40" t="s">
        <v>41</v>
      </c>
      <c r="C40">
        <v>80900</v>
      </c>
      <c r="D40">
        <v>294</v>
      </c>
      <c r="E40">
        <f>'Raw counts'!E40/'Raw counts'!E$1246*10000</f>
        <v>1.8248597827800477</v>
      </c>
      <c r="F40">
        <f>'Raw counts'!F40/'Raw counts'!F$1246*10000</f>
        <v>8.2029878562967784E-3</v>
      </c>
      <c r="G40">
        <f>'Raw counts'!G40/'Raw counts'!G$1246*10000</f>
        <v>9.0857444468171682</v>
      </c>
      <c r="H40">
        <f>'Raw counts'!H40/'Raw counts'!H$1246*10000</f>
        <v>0</v>
      </c>
      <c r="I40">
        <f>'Raw counts'!I40/'Raw counts'!I$1246*10000</f>
        <v>9.8510338967919497E-2</v>
      </c>
      <c r="J40">
        <f>'Raw counts'!J40/'Raw counts'!J$1246*10000</f>
        <v>10.576484997662821</v>
      </c>
      <c r="K40">
        <f>'Raw counts'!K40/'Raw counts'!K$1246*10000</f>
        <v>4.334689782039133</v>
      </c>
      <c r="L40">
        <f>'Raw counts'!L40/'Raw counts'!L$1246*10000</f>
        <v>0.25135954645918185</v>
      </c>
      <c r="M40">
        <f>'Raw counts'!M40/'Raw counts'!M$1246*10000</f>
        <v>2.6171424674677213</v>
      </c>
      <c r="N40">
        <f>'Raw counts'!N40/'Raw counts'!N$1246*10000</f>
        <v>0.28408908667191468</v>
      </c>
      <c r="O40">
        <f>'Raw counts'!O40/'Raw counts'!O$1246*10000</f>
        <v>1.2653682507663724</v>
      </c>
      <c r="P40">
        <f>'Raw counts'!P40/'Raw counts'!P$1246*10000</f>
        <v>0.78637553107059477</v>
      </c>
      <c r="Q40">
        <f>'Raw counts'!Q40/'Raw counts'!Q$1246*10000</f>
        <v>0</v>
      </c>
      <c r="R40">
        <f>'Raw counts'!R40/'Raw counts'!R$1246*10000</f>
        <v>8.4787360432431562</v>
      </c>
      <c r="S40">
        <f>'Raw counts'!S40/'Raw counts'!S$1246*10000</f>
        <v>0</v>
      </c>
      <c r="T40">
        <f>'Raw counts'!T40/'Raw counts'!T$1246*10000</f>
        <v>1.5120196974929683</v>
      </c>
      <c r="U40">
        <f>'Raw counts'!U40/'Raw counts'!U$1246*10000</f>
        <v>6.9995617137426605</v>
      </c>
      <c r="V40">
        <f t="shared" si="1"/>
        <v>1</v>
      </c>
      <c r="W40">
        <f t="shared" si="2"/>
        <v>0.67255514795867044</v>
      </c>
      <c r="X40">
        <f t="shared" si="0"/>
        <v>3.1996660388944762</v>
      </c>
      <c r="Y40">
        <f t="shared" si="3"/>
        <v>2.4157687903734582</v>
      </c>
    </row>
    <row r="41" spans="1:25" x14ac:dyDescent="0.25">
      <c r="A41">
        <v>43</v>
      </c>
      <c r="B41" t="s">
        <v>602</v>
      </c>
      <c r="C41">
        <v>118700</v>
      </c>
      <c r="D41">
        <v>1040</v>
      </c>
      <c r="E41">
        <f>'Raw counts'!E41/'Raw counts'!E$1246*10000</f>
        <v>0</v>
      </c>
      <c r="F41">
        <f>'Raw counts'!F41/'Raw counts'!F$1246*10000</f>
        <v>0</v>
      </c>
      <c r="G41">
        <f>'Raw counts'!G41/'Raw counts'!G$1246*10000</f>
        <v>0</v>
      </c>
      <c r="H41">
        <f>'Raw counts'!H41/'Raw counts'!H$1246*10000</f>
        <v>0</v>
      </c>
      <c r="I41">
        <f>'Raw counts'!I41/'Raw counts'!I$1246*10000</f>
        <v>0</v>
      </c>
      <c r="J41">
        <f>'Raw counts'!J41/'Raw counts'!J$1246*10000</f>
        <v>0</v>
      </c>
      <c r="K41">
        <f>'Raw counts'!K41/'Raw counts'!K$1246*10000</f>
        <v>0</v>
      </c>
      <c r="L41">
        <f>'Raw counts'!L41/'Raw counts'!L$1246*10000</f>
        <v>0</v>
      </c>
      <c r="M41">
        <f>'Raw counts'!M41/'Raw counts'!M$1246*10000</f>
        <v>0</v>
      </c>
      <c r="N41">
        <f>'Raw counts'!N41/'Raw counts'!N$1246*10000</f>
        <v>0</v>
      </c>
      <c r="O41">
        <f>'Raw counts'!O41/'Raw counts'!O$1246*10000</f>
        <v>0</v>
      </c>
      <c r="P41">
        <f>'Raw counts'!P41/'Raw counts'!P$1246*10000</f>
        <v>0</v>
      </c>
      <c r="Q41">
        <f>'Raw counts'!Q41/'Raw counts'!Q$1246*10000</f>
        <v>0</v>
      </c>
      <c r="R41">
        <f>'Raw counts'!R41/'Raw counts'!R$1246*10000</f>
        <v>0</v>
      </c>
      <c r="S41">
        <f>'Raw counts'!S41/'Raw counts'!S$1246*10000</f>
        <v>0</v>
      </c>
      <c r="T41">
        <f>'Raw counts'!T41/'Raw counts'!T$1246*10000</f>
        <v>0</v>
      </c>
      <c r="U41">
        <f>'Raw counts'!U41/'Raw counts'!U$1246*10000</f>
        <v>0</v>
      </c>
      <c r="V41">
        <f t="shared" si="1"/>
        <v>0</v>
      </c>
      <c r="W41" t="str">
        <f t="shared" si="2"/>
        <v/>
      </c>
      <c r="X41">
        <f t="shared" si="0"/>
        <v>0</v>
      </c>
      <c r="Y41">
        <f t="shared" si="3"/>
        <v>0</v>
      </c>
    </row>
    <row r="42" spans="1:25" x14ac:dyDescent="0.25">
      <c r="A42">
        <v>44</v>
      </c>
      <c r="B42" t="s">
        <v>42</v>
      </c>
      <c r="C42">
        <v>8400</v>
      </c>
      <c r="D42">
        <v>315</v>
      </c>
      <c r="E42">
        <f>'Raw counts'!E42/'Raw counts'!E$1246*10000</f>
        <v>0</v>
      </c>
      <c r="F42">
        <f>'Raw counts'!F42/'Raw counts'!F$1246*10000</f>
        <v>0</v>
      </c>
      <c r="G42">
        <f>'Raw counts'!G42/'Raw counts'!G$1246*10000</f>
        <v>0</v>
      </c>
      <c r="H42">
        <f>'Raw counts'!H42/'Raw counts'!H$1246*10000</f>
        <v>0</v>
      </c>
      <c r="I42">
        <f>'Raw counts'!I42/'Raw counts'!I$1246*10000</f>
        <v>0</v>
      </c>
      <c r="J42">
        <f>'Raw counts'!J42/'Raw counts'!J$1246*10000</f>
        <v>0</v>
      </c>
      <c r="K42">
        <f>'Raw counts'!K42/'Raw counts'!K$1246*10000</f>
        <v>0</v>
      </c>
      <c r="L42">
        <f>'Raw counts'!L42/'Raw counts'!L$1246*10000</f>
        <v>0</v>
      </c>
      <c r="M42">
        <f>'Raw counts'!M42/'Raw counts'!M$1246*10000</f>
        <v>0</v>
      </c>
      <c r="N42">
        <f>'Raw counts'!N42/'Raw counts'!N$1246*10000</f>
        <v>0</v>
      </c>
      <c r="O42">
        <f>'Raw counts'!O42/'Raw counts'!O$1246*10000</f>
        <v>0</v>
      </c>
      <c r="P42">
        <f>'Raw counts'!P42/'Raw counts'!P$1246*10000</f>
        <v>0</v>
      </c>
      <c r="Q42">
        <f>'Raw counts'!Q42/'Raw counts'!Q$1246*10000</f>
        <v>0</v>
      </c>
      <c r="R42">
        <f>'Raw counts'!R42/'Raw counts'!R$1246*10000</f>
        <v>0</v>
      </c>
      <c r="S42">
        <f>'Raw counts'!S42/'Raw counts'!S$1246*10000</f>
        <v>0</v>
      </c>
      <c r="T42">
        <f>'Raw counts'!T42/'Raw counts'!T$1246*10000</f>
        <v>0</v>
      </c>
      <c r="U42">
        <f>'Raw counts'!U42/'Raw counts'!U$1246*10000</f>
        <v>0</v>
      </c>
      <c r="V42">
        <f t="shared" si="1"/>
        <v>0</v>
      </c>
      <c r="W42" t="str">
        <f t="shared" si="2"/>
        <v/>
      </c>
      <c r="X42">
        <f t="shared" si="0"/>
        <v>0</v>
      </c>
      <c r="Y42">
        <f t="shared" si="3"/>
        <v>0</v>
      </c>
    </row>
    <row r="43" spans="1:25" x14ac:dyDescent="0.25">
      <c r="A43">
        <v>45</v>
      </c>
      <c r="B43" t="s">
        <v>603</v>
      </c>
      <c r="C43">
        <v>91900</v>
      </c>
      <c r="D43">
        <v>445</v>
      </c>
      <c r="E43">
        <f>'Raw counts'!E43/'Raw counts'!E$1246*10000</f>
        <v>0</v>
      </c>
      <c r="F43">
        <f>'Raw counts'!F43/'Raw counts'!F$1246*10000</f>
        <v>0</v>
      </c>
      <c r="G43">
        <f>'Raw counts'!G43/'Raw counts'!G$1246*10000</f>
        <v>0</v>
      </c>
      <c r="H43">
        <f>'Raw counts'!H43/'Raw counts'!H$1246*10000</f>
        <v>0</v>
      </c>
      <c r="I43">
        <f>'Raw counts'!I43/'Raw counts'!I$1246*10000</f>
        <v>0</v>
      </c>
      <c r="J43">
        <f>'Raw counts'!J43/'Raw counts'!J$1246*10000</f>
        <v>0</v>
      </c>
      <c r="K43">
        <f>'Raw counts'!K43/'Raw counts'!K$1246*10000</f>
        <v>0</v>
      </c>
      <c r="L43">
        <f>'Raw counts'!L43/'Raw counts'!L$1246*10000</f>
        <v>0</v>
      </c>
      <c r="M43">
        <f>'Raw counts'!M43/'Raw counts'!M$1246*10000</f>
        <v>0</v>
      </c>
      <c r="N43">
        <f>'Raw counts'!N43/'Raw counts'!N$1246*10000</f>
        <v>0</v>
      </c>
      <c r="O43">
        <f>'Raw counts'!O43/'Raw counts'!O$1246*10000</f>
        <v>0</v>
      </c>
      <c r="P43">
        <f>'Raw counts'!P43/'Raw counts'!P$1246*10000</f>
        <v>0</v>
      </c>
      <c r="Q43">
        <f>'Raw counts'!Q43/'Raw counts'!Q$1246*10000</f>
        <v>0</v>
      </c>
      <c r="R43">
        <f>'Raw counts'!R43/'Raw counts'!R$1246*10000</f>
        <v>0</v>
      </c>
      <c r="S43">
        <f>'Raw counts'!S43/'Raw counts'!S$1246*10000</f>
        <v>0</v>
      </c>
      <c r="T43">
        <f>'Raw counts'!T43/'Raw counts'!T$1246*10000</f>
        <v>0</v>
      </c>
      <c r="U43">
        <f>'Raw counts'!U43/'Raw counts'!U$1246*10000</f>
        <v>0</v>
      </c>
      <c r="V43">
        <f t="shared" si="1"/>
        <v>0</v>
      </c>
      <c r="W43" t="str">
        <f t="shared" si="2"/>
        <v/>
      </c>
      <c r="X43">
        <f t="shared" si="0"/>
        <v>0</v>
      </c>
      <c r="Y43">
        <f t="shared" si="3"/>
        <v>0</v>
      </c>
    </row>
    <row r="44" spans="1:25" x14ac:dyDescent="0.25">
      <c r="A44">
        <v>46</v>
      </c>
      <c r="B44" t="s">
        <v>604</v>
      </c>
      <c r="C44">
        <v>114300</v>
      </c>
      <c r="D44">
        <v>824</v>
      </c>
      <c r="E44">
        <f>'Raw counts'!E44/'Raw counts'!E$1246*10000</f>
        <v>0</v>
      </c>
      <c r="F44">
        <f>'Raw counts'!F44/'Raw counts'!F$1246*10000</f>
        <v>0</v>
      </c>
      <c r="G44">
        <f>'Raw counts'!G44/'Raw counts'!G$1246*10000</f>
        <v>0</v>
      </c>
      <c r="H44">
        <f>'Raw counts'!H44/'Raw counts'!H$1246*10000</f>
        <v>0</v>
      </c>
      <c r="I44">
        <f>'Raw counts'!I44/'Raw counts'!I$1246*10000</f>
        <v>0</v>
      </c>
      <c r="J44">
        <f>'Raw counts'!J44/'Raw counts'!J$1246*10000</f>
        <v>0</v>
      </c>
      <c r="K44">
        <f>'Raw counts'!K44/'Raw counts'!K$1246*10000</f>
        <v>0</v>
      </c>
      <c r="L44">
        <f>'Raw counts'!L44/'Raw counts'!L$1246*10000</f>
        <v>0</v>
      </c>
      <c r="M44">
        <f>'Raw counts'!M44/'Raw counts'!M$1246*10000</f>
        <v>0</v>
      </c>
      <c r="N44">
        <f>'Raw counts'!N44/'Raw counts'!N$1246*10000</f>
        <v>0</v>
      </c>
      <c r="O44">
        <f>'Raw counts'!O44/'Raw counts'!O$1246*10000</f>
        <v>0</v>
      </c>
      <c r="P44">
        <f>'Raw counts'!P44/'Raw counts'!P$1246*10000</f>
        <v>0</v>
      </c>
      <c r="Q44">
        <f>'Raw counts'!Q44/'Raw counts'!Q$1246*10000</f>
        <v>0</v>
      </c>
      <c r="R44">
        <f>'Raw counts'!R44/'Raw counts'!R$1246*10000</f>
        <v>0</v>
      </c>
      <c r="S44">
        <f>'Raw counts'!S44/'Raw counts'!S$1246*10000</f>
        <v>0</v>
      </c>
      <c r="T44">
        <f>'Raw counts'!T44/'Raw counts'!T$1246*10000</f>
        <v>0</v>
      </c>
      <c r="U44">
        <f>'Raw counts'!U44/'Raw counts'!U$1246*10000</f>
        <v>0</v>
      </c>
      <c r="V44">
        <f t="shared" si="1"/>
        <v>0</v>
      </c>
      <c r="W44" t="str">
        <f t="shared" si="2"/>
        <v/>
      </c>
      <c r="X44">
        <f t="shared" si="0"/>
        <v>0</v>
      </c>
      <c r="Y44">
        <f t="shared" si="3"/>
        <v>0</v>
      </c>
    </row>
    <row r="45" spans="1:25" x14ac:dyDescent="0.25">
      <c r="A45">
        <v>47</v>
      </c>
      <c r="B45" t="s">
        <v>605</v>
      </c>
      <c r="C45">
        <v>70700</v>
      </c>
      <c r="D45">
        <v>71</v>
      </c>
      <c r="E45">
        <f>'Raw counts'!E45/'Raw counts'!E$1246*10000</f>
        <v>0</v>
      </c>
      <c r="F45">
        <f>'Raw counts'!F45/'Raw counts'!F$1246*10000</f>
        <v>0</v>
      </c>
      <c r="G45">
        <f>'Raw counts'!G45/'Raw counts'!G$1246*10000</f>
        <v>0</v>
      </c>
      <c r="H45">
        <f>'Raw counts'!H45/'Raw counts'!H$1246*10000</f>
        <v>0</v>
      </c>
      <c r="I45">
        <f>'Raw counts'!I45/'Raw counts'!I$1246*10000</f>
        <v>0</v>
      </c>
      <c r="J45">
        <f>'Raw counts'!J45/'Raw counts'!J$1246*10000</f>
        <v>0</v>
      </c>
      <c r="K45">
        <f>'Raw counts'!K45/'Raw counts'!K$1246*10000</f>
        <v>0</v>
      </c>
      <c r="L45">
        <f>'Raw counts'!L45/'Raw counts'!L$1246*10000</f>
        <v>0</v>
      </c>
      <c r="M45">
        <f>'Raw counts'!M45/'Raw counts'!M$1246*10000</f>
        <v>0</v>
      </c>
      <c r="N45">
        <f>'Raw counts'!N45/'Raw counts'!N$1246*10000</f>
        <v>0</v>
      </c>
      <c r="O45">
        <f>'Raw counts'!O45/'Raw counts'!O$1246*10000</f>
        <v>0</v>
      </c>
      <c r="P45">
        <f>'Raw counts'!P45/'Raw counts'!P$1246*10000</f>
        <v>0</v>
      </c>
      <c r="Q45">
        <f>'Raw counts'!Q45/'Raw counts'!Q$1246*10000</f>
        <v>0</v>
      </c>
      <c r="R45">
        <f>'Raw counts'!R45/'Raw counts'!R$1246*10000</f>
        <v>0</v>
      </c>
      <c r="S45">
        <f>'Raw counts'!S45/'Raw counts'!S$1246*10000</f>
        <v>0</v>
      </c>
      <c r="T45">
        <f>'Raw counts'!T45/'Raw counts'!T$1246*10000</f>
        <v>0</v>
      </c>
      <c r="U45">
        <f>'Raw counts'!U45/'Raw counts'!U$1246*10000</f>
        <v>0</v>
      </c>
      <c r="V45">
        <f t="shared" si="1"/>
        <v>0</v>
      </c>
      <c r="W45" t="str">
        <f t="shared" si="2"/>
        <v/>
      </c>
      <c r="X45">
        <f t="shared" si="0"/>
        <v>0</v>
      </c>
      <c r="Y45">
        <f t="shared" si="3"/>
        <v>0</v>
      </c>
    </row>
    <row r="46" spans="1:25" x14ac:dyDescent="0.25">
      <c r="A46">
        <v>48</v>
      </c>
      <c r="B46" t="s">
        <v>606</v>
      </c>
      <c r="C46">
        <v>19500</v>
      </c>
      <c r="D46">
        <v>31</v>
      </c>
      <c r="E46">
        <f>'Raw counts'!E46/'Raw counts'!E$1246*10000</f>
        <v>0</v>
      </c>
      <c r="F46">
        <f>'Raw counts'!F46/'Raw counts'!F$1246*10000</f>
        <v>0</v>
      </c>
      <c r="G46">
        <f>'Raw counts'!G46/'Raw counts'!G$1246*10000</f>
        <v>0</v>
      </c>
      <c r="H46">
        <f>'Raw counts'!H46/'Raw counts'!H$1246*10000</f>
        <v>0</v>
      </c>
      <c r="I46">
        <f>'Raw counts'!I46/'Raw counts'!I$1246*10000</f>
        <v>0</v>
      </c>
      <c r="J46">
        <f>'Raw counts'!J46/'Raw counts'!J$1246*10000</f>
        <v>0</v>
      </c>
      <c r="K46">
        <f>'Raw counts'!K46/'Raw counts'!K$1246*10000</f>
        <v>0</v>
      </c>
      <c r="L46">
        <f>'Raw counts'!L46/'Raw counts'!L$1246*10000</f>
        <v>0</v>
      </c>
      <c r="M46">
        <f>'Raw counts'!M46/'Raw counts'!M$1246*10000</f>
        <v>0</v>
      </c>
      <c r="N46">
        <f>'Raw counts'!N46/'Raw counts'!N$1246*10000</f>
        <v>0</v>
      </c>
      <c r="O46">
        <f>'Raw counts'!O46/'Raw counts'!O$1246*10000</f>
        <v>0</v>
      </c>
      <c r="P46">
        <f>'Raw counts'!P46/'Raw counts'!P$1246*10000</f>
        <v>0</v>
      </c>
      <c r="Q46">
        <f>'Raw counts'!Q46/'Raw counts'!Q$1246*10000</f>
        <v>0</v>
      </c>
      <c r="R46">
        <f>'Raw counts'!R46/'Raw counts'!R$1246*10000</f>
        <v>0</v>
      </c>
      <c r="S46">
        <f>'Raw counts'!S46/'Raw counts'!S$1246*10000</f>
        <v>0</v>
      </c>
      <c r="T46">
        <f>'Raw counts'!T46/'Raw counts'!T$1246*10000</f>
        <v>0</v>
      </c>
      <c r="U46">
        <f>'Raw counts'!U46/'Raw counts'!U$1246*10000</f>
        <v>0</v>
      </c>
      <c r="V46">
        <f t="shared" si="1"/>
        <v>0</v>
      </c>
      <c r="W46" t="str">
        <f t="shared" si="2"/>
        <v/>
      </c>
      <c r="X46">
        <f t="shared" si="0"/>
        <v>0</v>
      </c>
      <c r="Y46">
        <f t="shared" si="3"/>
        <v>0</v>
      </c>
    </row>
    <row r="47" spans="1:25" x14ac:dyDescent="0.25">
      <c r="A47">
        <v>49</v>
      </c>
      <c r="B47" t="s">
        <v>607</v>
      </c>
      <c r="C47">
        <v>118800</v>
      </c>
      <c r="D47">
        <v>1040</v>
      </c>
      <c r="E47">
        <f>'Raw counts'!E47/'Raw counts'!E$1246*10000</f>
        <v>0</v>
      </c>
      <c r="F47">
        <f>'Raw counts'!F47/'Raw counts'!F$1246*10000</f>
        <v>0</v>
      </c>
      <c r="G47">
        <f>'Raw counts'!G47/'Raw counts'!G$1246*10000</f>
        <v>0</v>
      </c>
      <c r="H47">
        <f>'Raw counts'!H47/'Raw counts'!H$1246*10000</f>
        <v>0</v>
      </c>
      <c r="I47">
        <f>'Raw counts'!I47/'Raw counts'!I$1246*10000</f>
        <v>0</v>
      </c>
      <c r="J47">
        <f>'Raw counts'!J47/'Raw counts'!J$1246*10000</f>
        <v>0</v>
      </c>
      <c r="K47">
        <f>'Raw counts'!K47/'Raw counts'!K$1246*10000</f>
        <v>0</v>
      </c>
      <c r="L47">
        <f>'Raw counts'!L47/'Raw counts'!L$1246*10000</f>
        <v>0</v>
      </c>
      <c r="M47">
        <f>'Raw counts'!M47/'Raw counts'!M$1246*10000</f>
        <v>0</v>
      </c>
      <c r="N47">
        <f>'Raw counts'!N47/'Raw counts'!N$1246*10000</f>
        <v>0</v>
      </c>
      <c r="O47">
        <f>'Raw counts'!O47/'Raw counts'!O$1246*10000</f>
        <v>0</v>
      </c>
      <c r="P47">
        <f>'Raw counts'!P47/'Raw counts'!P$1246*10000</f>
        <v>0</v>
      </c>
      <c r="Q47">
        <f>'Raw counts'!Q47/'Raw counts'!Q$1246*10000</f>
        <v>0</v>
      </c>
      <c r="R47">
        <f>'Raw counts'!R47/'Raw counts'!R$1246*10000</f>
        <v>0</v>
      </c>
      <c r="S47">
        <f>'Raw counts'!S47/'Raw counts'!S$1246*10000</f>
        <v>0</v>
      </c>
      <c r="T47">
        <f>'Raw counts'!T47/'Raw counts'!T$1246*10000</f>
        <v>0</v>
      </c>
      <c r="U47">
        <f>'Raw counts'!U47/'Raw counts'!U$1246*10000</f>
        <v>0</v>
      </c>
      <c r="V47">
        <f t="shared" si="1"/>
        <v>0</v>
      </c>
      <c r="W47" t="str">
        <f t="shared" si="2"/>
        <v/>
      </c>
      <c r="X47">
        <f t="shared" si="0"/>
        <v>0</v>
      </c>
      <c r="Y47">
        <f t="shared" si="3"/>
        <v>0</v>
      </c>
    </row>
    <row r="48" spans="1:25" x14ac:dyDescent="0.25">
      <c r="A48">
        <v>50</v>
      </c>
      <c r="B48" t="s">
        <v>43</v>
      </c>
      <c r="C48">
        <v>81600</v>
      </c>
      <c r="D48">
        <v>795</v>
      </c>
      <c r="E48">
        <f>'Raw counts'!E48/'Raw counts'!E$1246*10000</f>
        <v>0.28390858442432682</v>
      </c>
      <c r="F48">
        <f>'Raw counts'!F48/'Raw counts'!F$1246*10000</f>
        <v>0.2542926235452001</v>
      </c>
      <c r="G48">
        <f>'Raw counts'!G48/'Raw counts'!G$1246*10000</f>
        <v>0.45327993359952617</v>
      </c>
      <c r="H48">
        <f>'Raw counts'!H48/'Raw counts'!H$1246*10000</f>
        <v>1.3960621275568005E-2</v>
      </c>
      <c r="I48">
        <f>'Raw counts'!I48/'Raw counts'!I$1246*10000</f>
        <v>1.0158878706066699</v>
      </c>
      <c r="J48">
        <f>'Raw counts'!J48/'Raw counts'!J$1246*10000</f>
        <v>0.23174582512361422</v>
      </c>
      <c r="K48">
        <f>'Raw counts'!K48/'Raw counts'!K$1246*10000</f>
        <v>8.4731590389653819E-2</v>
      </c>
      <c r="L48">
        <f>'Raw counts'!L48/'Raw counts'!L$1246*10000</f>
        <v>0</v>
      </c>
      <c r="M48">
        <f>'Raw counts'!M48/'Raw counts'!M$1246*10000</f>
        <v>0</v>
      </c>
      <c r="N48">
        <f>'Raw counts'!N48/'Raw counts'!N$1246*10000</f>
        <v>0.13746246129286194</v>
      </c>
      <c r="O48">
        <f>'Raw counts'!O48/'Raw counts'!O$1246*10000</f>
        <v>0.16153637243826027</v>
      </c>
      <c r="P48">
        <f>'Raw counts'!P48/'Raw counts'!P$1246*10000</f>
        <v>0</v>
      </c>
      <c r="Q48">
        <f>'Raw counts'!Q48/'Raw counts'!Q$1246*10000</f>
        <v>0</v>
      </c>
      <c r="R48">
        <f>'Raw counts'!R48/'Raw counts'!R$1246*10000</f>
        <v>0.22839695390588843</v>
      </c>
      <c r="S48">
        <f>'Raw counts'!S48/'Raw counts'!S$1246*10000</f>
        <v>0</v>
      </c>
      <c r="T48">
        <f>'Raw counts'!T48/'Raw counts'!T$1246*10000</f>
        <v>6.8728168067862194E-2</v>
      </c>
      <c r="U48">
        <f>'Raw counts'!U48/'Raw counts'!U$1246*10000</f>
        <v>0.50771774365027356</v>
      </c>
      <c r="V48">
        <f t="shared" si="1"/>
        <v>1</v>
      </c>
      <c r="W48">
        <f t="shared" si="2"/>
        <v>0.35717882278402535</v>
      </c>
      <c r="X48">
        <f t="shared" si="0"/>
        <v>0.25975633877383991</v>
      </c>
      <c r="Y48">
        <f t="shared" si="3"/>
        <v>0.13798021241939329</v>
      </c>
    </row>
    <row r="49" spans="1:25" x14ac:dyDescent="0.25">
      <c r="A49">
        <v>51</v>
      </c>
      <c r="B49" t="s">
        <v>608</v>
      </c>
      <c r="C49">
        <v>68300</v>
      </c>
      <c r="D49">
        <v>856</v>
      </c>
      <c r="E49">
        <f>'Raw counts'!E49/'Raw counts'!E$1246*10000</f>
        <v>0</v>
      </c>
      <c r="F49">
        <f>'Raw counts'!F49/'Raw counts'!F$1246*10000</f>
        <v>0</v>
      </c>
      <c r="G49">
        <f>'Raw counts'!G49/'Raw counts'!G$1246*10000</f>
        <v>0</v>
      </c>
      <c r="H49">
        <f>'Raw counts'!H49/'Raw counts'!H$1246*10000</f>
        <v>0</v>
      </c>
      <c r="I49">
        <f>'Raw counts'!I49/'Raw counts'!I$1246*10000</f>
        <v>0</v>
      </c>
      <c r="J49">
        <f>'Raw counts'!J49/'Raw counts'!J$1246*10000</f>
        <v>0</v>
      </c>
      <c r="K49">
        <f>'Raw counts'!K49/'Raw counts'!K$1246*10000</f>
        <v>0</v>
      </c>
      <c r="L49">
        <f>'Raw counts'!L49/'Raw counts'!L$1246*10000</f>
        <v>0</v>
      </c>
      <c r="M49">
        <f>'Raw counts'!M49/'Raw counts'!M$1246*10000</f>
        <v>0</v>
      </c>
      <c r="N49">
        <f>'Raw counts'!N49/'Raw counts'!N$1246*10000</f>
        <v>0</v>
      </c>
      <c r="O49">
        <f>'Raw counts'!O49/'Raw counts'!O$1246*10000</f>
        <v>0</v>
      </c>
      <c r="P49">
        <f>'Raw counts'!P49/'Raw counts'!P$1246*10000</f>
        <v>0</v>
      </c>
      <c r="Q49">
        <f>'Raw counts'!Q49/'Raw counts'!Q$1246*10000</f>
        <v>0</v>
      </c>
      <c r="R49">
        <f>'Raw counts'!R49/'Raw counts'!R$1246*10000</f>
        <v>0</v>
      </c>
      <c r="S49">
        <f>'Raw counts'!S49/'Raw counts'!S$1246*10000</f>
        <v>0</v>
      </c>
      <c r="T49">
        <f>'Raw counts'!T49/'Raw counts'!T$1246*10000</f>
        <v>0</v>
      </c>
      <c r="U49">
        <f>'Raw counts'!U49/'Raw counts'!U$1246*10000</f>
        <v>0</v>
      </c>
      <c r="V49">
        <f t="shared" si="1"/>
        <v>0</v>
      </c>
      <c r="W49" t="str">
        <f t="shared" si="2"/>
        <v/>
      </c>
      <c r="X49">
        <f t="shared" si="0"/>
        <v>0</v>
      </c>
      <c r="Y49">
        <f t="shared" si="3"/>
        <v>0</v>
      </c>
    </row>
    <row r="50" spans="1:25" x14ac:dyDescent="0.25">
      <c r="A50">
        <v>52</v>
      </c>
      <c r="B50" t="s">
        <v>609</v>
      </c>
      <c r="C50">
        <v>41900</v>
      </c>
      <c r="D50">
        <v>918</v>
      </c>
      <c r="E50">
        <f>'Raw counts'!E50/'Raw counts'!E$1246*10000</f>
        <v>0</v>
      </c>
      <c r="F50">
        <f>'Raw counts'!F50/'Raw counts'!F$1246*10000</f>
        <v>0</v>
      </c>
      <c r="G50">
        <f>'Raw counts'!G50/'Raw counts'!G$1246*10000</f>
        <v>0</v>
      </c>
      <c r="H50">
        <f>'Raw counts'!H50/'Raw counts'!H$1246*10000</f>
        <v>0</v>
      </c>
      <c r="I50">
        <f>'Raw counts'!I50/'Raw counts'!I$1246*10000</f>
        <v>0</v>
      </c>
      <c r="J50">
        <f>'Raw counts'!J50/'Raw counts'!J$1246*10000</f>
        <v>0</v>
      </c>
      <c r="K50">
        <f>'Raw counts'!K50/'Raw counts'!K$1246*10000</f>
        <v>0</v>
      </c>
      <c r="L50">
        <f>'Raw counts'!L50/'Raw counts'!L$1246*10000</f>
        <v>0</v>
      </c>
      <c r="M50">
        <f>'Raw counts'!M50/'Raw counts'!M$1246*10000</f>
        <v>0</v>
      </c>
      <c r="N50">
        <f>'Raw counts'!N50/'Raw counts'!N$1246*10000</f>
        <v>0</v>
      </c>
      <c r="O50">
        <f>'Raw counts'!O50/'Raw counts'!O$1246*10000</f>
        <v>0</v>
      </c>
      <c r="P50">
        <f>'Raw counts'!P50/'Raw counts'!P$1246*10000</f>
        <v>0</v>
      </c>
      <c r="Q50">
        <f>'Raw counts'!Q50/'Raw counts'!Q$1246*10000</f>
        <v>0</v>
      </c>
      <c r="R50">
        <f>'Raw counts'!R50/'Raw counts'!R$1246*10000</f>
        <v>0</v>
      </c>
      <c r="S50">
        <f>'Raw counts'!S50/'Raw counts'!S$1246*10000</f>
        <v>0</v>
      </c>
      <c r="T50">
        <f>'Raw counts'!T50/'Raw counts'!T$1246*10000</f>
        <v>0</v>
      </c>
      <c r="U50">
        <f>'Raw counts'!U50/'Raw counts'!U$1246*10000</f>
        <v>0</v>
      </c>
      <c r="V50">
        <f t="shared" si="1"/>
        <v>0</v>
      </c>
      <c r="W50" t="str">
        <f t="shared" si="2"/>
        <v/>
      </c>
      <c r="X50">
        <f t="shared" si="0"/>
        <v>0</v>
      </c>
      <c r="Y50">
        <f t="shared" si="3"/>
        <v>0</v>
      </c>
    </row>
    <row r="51" spans="1:25" x14ac:dyDescent="0.25">
      <c r="A51">
        <v>53</v>
      </c>
      <c r="B51" t="s">
        <v>610</v>
      </c>
      <c r="C51">
        <v>91700</v>
      </c>
      <c r="D51">
        <v>445</v>
      </c>
      <c r="E51">
        <f>'Raw counts'!E51/'Raw counts'!E$1246*10000</f>
        <v>0</v>
      </c>
      <c r="F51">
        <f>'Raw counts'!F51/'Raw counts'!F$1246*10000</f>
        <v>0</v>
      </c>
      <c r="G51">
        <f>'Raw counts'!G51/'Raw counts'!G$1246*10000</f>
        <v>0</v>
      </c>
      <c r="H51">
        <f>'Raw counts'!H51/'Raw counts'!H$1246*10000</f>
        <v>0</v>
      </c>
      <c r="I51">
        <f>'Raw counts'!I51/'Raw counts'!I$1246*10000</f>
        <v>0</v>
      </c>
      <c r="J51">
        <f>'Raw counts'!J51/'Raw counts'!J$1246*10000</f>
        <v>0</v>
      </c>
      <c r="K51">
        <f>'Raw counts'!K51/'Raw counts'!K$1246*10000</f>
        <v>0</v>
      </c>
      <c r="L51">
        <f>'Raw counts'!L51/'Raw counts'!L$1246*10000</f>
        <v>0</v>
      </c>
      <c r="M51">
        <f>'Raw counts'!M51/'Raw counts'!M$1246*10000</f>
        <v>0</v>
      </c>
      <c r="N51">
        <f>'Raw counts'!N51/'Raw counts'!N$1246*10000</f>
        <v>0</v>
      </c>
      <c r="O51">
        <f>'Raw counts'!O51/'Raw counts'!O$1246*10000</f>
        <v>0</v>
      </c>
      <c r="P51">
        <f>'Raw counts'!P51/'Raw counts'!P$1246*10000</f>
        <v>0</v>
      </c>
      <c r="Q51">
        <f>'Raw counts'!Q51/'Raw counts'!Q$1246*10000</f>
        <v>0</v>
      </c>
      <c r="R51">
        <f>'Raw counts'!R51/'Raw counts'!R$1246*10000</f>
        <v>0</v>
      </c>
      <c r="S51">
        <f>'Raw counts'!S51/'Raw counts'!S$1246*10000</f>
        <v>0</v>
      </c>
      <c r="T51">
        <f>'Raw counts'!T51/'Raw counts'!T$1246*10000</f>
        <v>0</v>
      </c>
      <c r="U51">
        <f>'Raw counts'!U51/'Raw counts'!U$1246*10000</f>
        <v>0</v>
      </c>
      <c r="V51">
        <f t="shared" si="1"/>
        <v>0</v>
      </c>
      <c r="W51" t="str">
        <f t="shared" si="2"/>
        <v/>
      </c>
      <c r="X51">
        <f t="shared" si="0"/>
        <v>0</v>
      </c>
      <c r="Y51">
        <f t="shared" si="3"/>
        <v>0</v>
      </c>
    </row>
    <row r="52" spans="1:25" x14ac:dyDescent="0.25">
      <c r="A52">
        <v>54</v>
      </c>
      <c r="B52" t="s">
        <v>611</v>
      </c>
      <c r="C52">
        <v>112800</v>
      </c>
      <c r="D52">
        <v>824</v>
      </c>
      <c r="E52">
        <f>'Raw counts'!E52/'Raw counts'!E$1246*10000</f>
        <v>0</v>
      </c>
      <c r="F52">
        <f>'Raw counts'!F52/'Raw counts'!F$1246*10000</f>
        <v>0</v>
      </c>
      <c r="G52">
        <f>'Raw counts'!G52/'Raw counts'!G$1246*10000</f>
        <v>0</v>
      </c>
      <c r="H52">
        <f>'Raw counts'!H52/'Raw counts'!H$1246*10000</f>
        <v>0</v>
      </c>
      <c r="I52">
        <f>'Raw counts'!I52/'Raw counts'!I$1246*10000</f>
        <v>0</v>
      </c>
      <c r="J52">
        <f>'Raw counts'!J52/'Raw counts'!J$1246*10000</f>
        <v>0</v>
      </c>
      <c r="K52">
        <f>'Raw counts'!K52/'Raw counts'!K$1246*10000</f>
        <v>0</v>
      </c>
      <c r="L52">
        <f>'Raw counts'!L52/'Raw counts'!L$1246*10000</f>
        <v>0</v>
      </c>
      <c r="M52">
        <f>'Raw counts'!M52/'Raw counts'!M$1246*10000</f>
        <v>0</v>
      </c>
      <c r="N52">
        <f>'Raw counts'!N52/'Raw counts'!N$1246*10000</f>
        <v>0</v>
      </c>
      <c r="O52">
        <f>'Raw counts'!O52/'Raw counts'!O$1246*10000</f>
        <v>0</v>
      </c>
      <c r="P52">
        <f>'Raw counts'!P52/'Raw counts'!P$1246*10000</f>
        <v>0</v>
      </c>
      <c r="Q52">
        <f>'Raw counts'!Q52/'Raw counts'!Q$1246*10000</f>
        <v>0</v>
      </c>
      <c r="R52">
        <f>'Raw counts'!R52/'Raw counts'!R$1246*10000</f>
        <v>0</v>
      </c>
      <c r="S52">
        <f>'Raw counts'!S52/'Raw counts'!S$1246*10000</f>
        <v>0</v>
      </c>
      <c r="T52">
        <f>'Raw counts'!T52/'Raw counts'!T$1246*10000</f>
        <v>0</v>
      </c>
      <c r="U52">
        <f>'Raw counts'!U52/'Raw counts'!U$1246*10000</f>
        <v>0</v>
      </c>
      <c r="V52">
        <f t="shared" si="1"/>
        <v>0</v>
      </c>
      <c r="W52" t="str">
        <f t="shared" si="2"/>
        <v/>
      </c>
      <c r="X52">
        <f t="shared" si="0"/>
        <v>0</v>
      </c>
      <c r="Y52">
        <f t="shared" si="3"/>
        <v>0</v>
      </c>
    </row>
    <row r="53" spans="1:25" x14ac:dyDescent="0.25">
      <c r="A53">
        <v>55</v>
      </c>
      <c r="B53" t="s">
        <v>612</v>
      </c>
      <c r="C53">
        <v>71300</v>
      </c>
      <c r="D53">
        <v>94</v>
      </c>
      <c r="E53">
        <f>'Raw counts'!E53/'Raw counts'!E$1246*10000</f>
        <v>0</v>
      </c>
      <c r="F53">
        <f>'Raw counts'!F53/'Raw counts'!F$1246*10000</f>
        <v>0</v>
      </c>
      <c r="G53">
        <f>'Raw counts'!G53/'Raw counts'!G$1246*10000</f>
        <v>0</v>
      </c>
      <c r="H53">
        <f>'Raw counts'!H53/'Raw counts'!H$1246*10000</f>
        <v>0</v>
      </c>
      <c r="I53">
        <f>'Raw counts'!I53/'Raw counts'!I$1246*10000</f>
        <v>0</v>
      </c>
      <c r="J53">
        <f>'Raw counts'!J53/'Raw counts'!J$1246*10000</f>
        <v>0</v>
      </c>
      <c r="K53">
        <f>'Raw counts'!K53/'Raw counts'!K$1246*10000</f>
        <v>0</v>
      </c>
      <c r="L53">
        <f>'Raw counts'!L53/'Raw counts'!L$1246*10000</f>
        <v>0</v>
      </c>
      <c r="M53">
        <f>'Raw counts'!M53/'Raw counts'!M$1246*10000</f>
        <v>0</v>
      </c>
      <c r="N53">
        <f>'Raw counts'!N53/'Raw counts'!N$1246*10000</f>
        <v>0</v>
      </c>
      <c r="O53">
        <f>'Raw counts'!O53/'Raw counts'!O$1246*10000</f>
        <v>0</v>
      </c>
      <c r="P53">
        <f>'Raw counts'!P53/'Raw counts'!P$1246*10000</f>
        <v>0</v>
      </c>
      <c r="Q53">
        <f>'Raw counts'!Q53/'Raw counts'!Q$1246*10000</f>
        <v>0</v>
      </c>
      <c r="R53">
        <f>'Raw counts'!R53/'Raw counts'!R$1246*10000</f>
        <v>0</v>
      </c>
      <c r="S53">
        <f>'Raw counts'!S53/'Raw counts'!S$1246*10000</f>
        <v>0</v>
      </c>
      <c r="T53">
        <f>'Raw counts'!T53/'Raw counts'!T$1246*10000</f>
        <v>0</v>
      </c>
      <c r="U53">
        <f>'Raw counts'!U53/'Raw counts'!U$1246*10000</f>
        <v>0</v>
      </c>
      <c r="V53">
        <f t="shared" si="1"/>
        <v>0</v>
      </c>
      <c r="W53" t="str">
        <f t="shared" si="2"/>
        <v/>
      </c>
      <c r="X53">
        <f t="shared" si="0"/>
        <v>0</v>
      </c>
      <c r="Y53">
        <f t="shared" si="3"/>
        <v>0</v>
      </c>
    </row>
    <row r="54" spans="1:25" x14ac:dyDescent="0.25">
      <c r="A54">
        <v>56</v>
      </c>
      <c r="B54" t="s">
        <v>44</v>
      </c>
      <c r="C54">
        <v>48400</v>
      </c>
      <c r="D54">
        <v>493</v>
      </c>
      <c r="E54">
        <f>'Raw counts'!E54/'Raw counts'!E$1246*10000</f>
        <v>88.187236217172128</v>
      </c>
      <c r="F54">
        <f>'Raw counts'!F54/'Raw counts'!F$1246*10000</f>
        <v>149.01547739748727</v>
      </c>
      <c r="G54">
        <f>'Raw counts'!G54/'Raw counts'!G$1246*10000</f>
        <v>165.9508201344932</v>
      </c>
      <c r="H54">
        <f>'Raw counts'!H54/'Raw counts'!H$1246*10000</f>
        <v>80.531843828114035</v>
      </c>
      <c r="I54">
        <f>'Raw counts'!I54/'Raw counts'!I$1246*10000</f>
        <v>168.52656238936825</v>
      </c>
      <c r="J54">
        <f>'Raw counts'!J54/'Raw counts'!J$1246*10000</f>
        <v>208.95091130347657</v>
      </c>
      <c r="K54">
        <f>'Raw counts'!K54/'Raw counts'!K$1246*10000</f>
        <v>95.184792909303752</v>
      </c>
      <c r="L54">
        <f>'Raw counts'!L54/'Raw counts'!L$1246*10000</f>
        <v>97.681847607321714</v>
      </c>
      <c r="M54">
        <f>'Raw counts'!M54/'Raw counts'!M$1246*10000</f>
        <v>125.8532206979108</v>
      </c>
      <c r="N54">
        <f>'Raw counts'!N54/'Raw counts'!N$1246*10000</f>
        <v>30.269233976688202</v>
      </c>
      <c r="O54">
        <f>'Raw counts'!O54/'Raw counts'!O$1246*10000</f>
        <v>54.232471705053435</v>
      </c>
      <c r="P54">
        <f>'Raw counts'!P54/'Raw counts'!P$1246*10000</f>
        <v>84.984116496406386</v>
      </c>
      <c r="Q54">
        <f>'Raw counts'!Q54/'Raw counts'!Q$1246*10000</f>
        <v>7.3035548517446625</v>
      </c>
      <c r="R54">
        <f>'Raw counts'!R54/'Raw counts'!R$1246*10000</f>
        <v>187.17330720792739</v>
      </c>
      <c r="S54">
        <f>'Raw counts'!S54/'Raw counts'!S$1246*10000</f>
        <v>61.537192110471636</v>
      </c>
      <c r="T54">
        <f>'Raw counts'!T54/'Raw counts'!T$1246*10000</f>
        <v>77.130186614158347</v>
      </c>
      <c r="U54">
        <f>'Raw counts'!U54/'Raw counts'!U$1246*10000</f>
        <v>73.775293673489756</v>
      </c>
      <c r="V54">
        <f t="shared" si="1"/>
        <v>1</v>
      </c>
      <c r="W54">
        <f t="shared" si="2"/>
        <v>2.4856126552211266E-2</v>
      </c>
      <c r="X54">
        <f t="shared" si="0"/>
        <v>131.09807916496084</v>
      </c>
      <c r="Y54">
        <f t="shared" si="3"/>
        <v>72.050669579492478</v>
      </c>
    </row>
    <row r="55" spans="1:25" x14ac:dyDescent="0.25">
      <c r="A55">
        <v>57</v>
      </c>
      <c r="B55" t="s">
        <v>613</v>
      </c>
      <c r="C55">
        <v>118900</v>
      </c>
      <c r="D55">
        <v>1040</v>
      </c>
      <c r="E55">
        <f>'Raw counts'!E55/'Raw counts'!E$1246*10000</f>
        <v>0</v>
      </c>
      <c r="F55">
        <f>'Raw counts'!F55/'Raw counts'!F$1246*10000</f>
        <v>0</v>
      </c>
      <c r="G55">
        <f>'Raw counts'!G55/'Raw counts'!G$1246*10000</f>
        <v>0</v>
      </c>
      <c r="H55">
        <f>'Raw counts'!H55/'Raw counts'!H$1246*10000</f>
        <v>0</v>
      </c>
      <c r="I55">
        <f>'Raw counts'!I55/'Raw counts'!I$1246*10000</f>
        <v>0</v>
      </c>
      <c r="J55">
        <f>'Raw counts'!J55/'Raw counts'!J$1246*10000</f>
        <v>0</v>
      </c>
      <c r="K55">
        <f>'Raw counts'!K55/'Raw counts'!K$1246*10000</f>
        <v>0</v>
      </c>
      <c r="L55">
        <f>'Raw counts'!L55/'Raw counts'!L$1246*10000</f>
        <v>0</v>
      </c>
      <c r="M55">
        <f>'Raw counts'!M55/'Raw counts'!M$1246*10000</f>
        <v>0</v>
      </c>
      <c r="N55">
        <f>'Raw counts'!N55/'Raw counts'!N$1246*10000</f>
        <v>0</v>
      </c>
      <c r="O55">
        <f>'Raw counts'!O55/'Raw counts'!O$1246*10000</f>
        <v>0</v>
      </c>
      <c r="P55">
        <f>'Raw counts'!P55/'Raw counts'!P$1246*10000</f>
        <v>0</v>
      </c>
      <c r="Q55">
        <f>'Raw counts'!Q55/'Raw counts'!Q$1246*10000</f>
        <v>0</v>
      </c>
      <c r="R55">
        <f>'Raw counts'!R55/'Raw counts'!R$1246*10000</f>
        <v>0</v>
      </c>
      <c r="S55">
        <f>'Raw counts'!S55/'Raw counts'!S$1246*10000</f>
        <v>0</v>
      </c>
      <c r="T55">
        <f>'Raw counts'!T55/'Raw counts'!T$1246*10000</f>
        <v>0</v>
      </c>
      <c r="U55">
        <f>'Raw counts'!U55/'Raw counts'!U$1246*10000</f>
        <v>0</v>
      </c>
      <c r="V55">
        <f t="shared" si="1"/>
        <v>0</v>
      </c>
      <c r="W55" t="str">
        <f t="shared" si="2"/>
        <v/>
      </c>
      <c r="X55">
        <f t="shared" si="0"/>
        <v>0</v>
      </c>
      <c r="Y55">
        <f t="shared" si="3"/>
        <v>0</v>
      </c>
    </row>
    <row r="56" spans="1:25" x14ac:dyDescent="0.25">
      <c r="A56">
        <v>58</v>
      </c>
      <c r="B56" t="s">
        <v>614</v>
      </c>
      <c r="C56">
        <v>83500</v>
      </c>
      <c r="D56">
        <v>323</v>
      </c>
      <c r="E56">
        <f>'Raw counts'!E56/'Raw counts'!E$1246*10000</f>
        <v>0</v>
      </c>
      <c r="F56">
        <f>'Raw counts'!F56/'Raw counts'!F$1246*10000</f>
        <v>0</v>
      </c>
      <c r="G56">
        <f>'Raw counts'!G56/'Raw counts'!G$1246*10000</f>
        <v>0</v>
      </c>
      <c r="H56">
        <f>'Raw counts'!H56/'Raw counts'!H$1246*10000</f>
        <v>0</v>
      </c>
      <c r="I56">
        <f>'Raw counts'!I56/'Raw counts'!I$1246*10000</f>
        <v>0</v>
      </c>
      <c r="J56">
        <f>'Raw counts'!J56/'Raw counts'!J$1246*10000</f>
        <v>0</v>
      </c>
      <c r="K56">
        <f>'Raw counts'!K56/'Raw counts'!K$1246*10000</f>
        <v>0</v>
      </c>
      <c r="L56">
        <f>'Raw counts'!L56/'Raw counts'!L$1246*10000</f>
        <v>0</v>
      </c>
      <c r="M56">
        <f>'Raw counts'!M56/'Raw counts'!M$1246*10000</f>
        <v>0</v>
      </c>
      <c r="N56">
        <f>'Raw counts'!N56/'Raw counts'!N$1246*10000</f>
        <v>0</v>
      </c>
      <c r="O56">
        <f>'Raw counts'!O56/'Raw counts'!O$1246*10000</f>
        <v>0</v>
      </c>
      <c r="P56">
        <f>'Raw counts'!P56/'Raw counts'!P$1246*10000</f>
        <v>0</v>
      </c>
      <c r="Q56">
        <f>'Raw counts'!Q56/'Raw counts'!Q$1246*10000</f>
        <v>0</v>
      </c>
      <c r="R56">
        <f>'Raw counts'!R56/'Raw counts'!R$1246*10000</f>
        <v>0</v>
      </c>
      <c r="S56">
        <f>'Raw counts'!S56/'Raw counts'!S$1246*10000</f>
        <v>0</v>
      </c>
      <c r="T56">
        <f>'Raw counts'!T56/'Raw counts'!T$1246*10000</f>
        <v>0</v>
      </c>
      <c r="U56">
        <f>'Raw counts'!U56/'Raw counts'!U$1246*10000</f>
        <v>0</v>
      </c>
      <c r="V56">
        <f t="shared" si="1"/>
        <v>0</v>
      </c>
      <c r="W56" t="str">
        <f t="shared" si="2"/>
        <v/>
      </c>
      <c r="X56">
        <f t="shared" si="0"/>
        <v>0</v>
      </c>
      <c r="Y56">
        <f t="shared" si="3"/>
        <v>0</v>
      </c>
    </row>
    <row r="57" spans="1:25" x14ac:dyDescent="0.25">
      <c r="A57">
        <v>59</v>
      </c>
      <c r="B57" t="s">
        <v>615</v>
      </c>
      <c r="C57">
        <v>67200</v>
      </c>
      <c r="D57">
        <v>444</v>
      </c>
      <c r="E57">
        <f>'Raw counts'!E57/'Raw counts'!E$1246*10000</f>
        <v>0</v>
      </c>
      <c r="F57">
        <f>'Raw counts'!F57/'Raw counts'!F$1246*10000</f>
        <v>0</v>
      </c>
      <c r="G57">
        <f>'Raw counts'!G57/'Raw counts'!G$1246*10000</f>
        <v>0</v>
      </c>
      <c r="H57">
        <f>'Raw counts'!H57/'Raw counts'!H$1246*10000</f>
        <v>0</v>
      </c>
      <c r="I57">
        <f>'Raw counts'!I57/'Raw counts'!I$1246*10000</f>
        <v>0</v>
      </c>
      <c r="J57">
        <f>'Raw counts'!J57/'Raw counts'!J$1246*10000</f>
        <v>0</v>
      </c>
      <c r="K57">
        <f>'Raw counts'!K57/'Raw counts'!K$1246*10000</f>
        <v>0</v>
      </c>
      <c r="L57">
        <f>'Raw counts'!L57/'Raw counts'!L$1246*10000</f>
        <v>0</v>
      </c>
      <c r="M57">
        <f>'Raw counts'!M57/'Raw counts'!M$1246*10000</f>
        <v>0</v>
      </c>
      <c r="N57">
        <f>'Raw counts'!N57/'Raw counts'!N$1246*10000</f>
        <v>0</v>
      </c>
      <c r="O57">
        <f>'Raw counts'!O57/'Raw counts'!O$1246*10000</f>
        <v>0</v>
      </c>
      <c r="P57">
        <f>'Raw counts'!P57/'Raw counts'!P$1246*10000</f>
        <v>0</v>
      </c>
      <c r="Q57">
        <f>'Raw counts'!Q57/'Raw counts'!Q$1246*10000</f>
        <v>0</v>
      </c>
      <c r="R57">
        <f>'Raw counts'!R57/'Raw counts'!R$1246*10000</f>
        <v>0</v>
      </c>
      <c r="S57">
        <f>'Raw counts'!S57/'Raw counts'!S$1246*10000</f>
        <v>0</v>
      </c>
      <c r="T57">
        <f>'Raw counts'!T57/'Raw counts'!T$1246*10000</f>
        <v>0</v>
      </c>
      <c r="U57">
        <f>'Raw counts'!U57/'Raw counts'!U$1246*10000</f>
        <v>0</v>
      </c>
      <c r="V57">
        <f t="shared" si="1"/>
        <v>0</v>
      </c>
      <c r="W57" t="str">
        <f t="shared" si="2"/>
        <v/>
      </c>
      <c r="X57">
        <f t="shared" si="0"/>
        <v>0</v>
      </c>
      <c r="Y57">
        <f t="shared" si="3"/>
        <v>0</v>
      </c>
    </row>
    <row r="58" spans="1:25" x14ac:dyDescent="0.25">
      <c r="A58">
        <v>60</v>
      </c>
      <c r="B58" t="s">
        <v>616</v>
      </c>
      <c r="C58">
        <v>42500</v>
      </c>
      <c r="D58">
        <v>918</v>
      </c>
      <c r="E58">
        <f>'Raw counts'!E58/'Raw counts'!E$1246*10000</f>
        <v>0</v>
      </c>
      <c r="F58">
        <f>'Raw counts'!F58/'Raw counts'!F$1246*10000</f>
        <v>0</v>
      </c>
      <c r="G58">
        <f>'Raw counts'!G58/'Raw counts'!G$1246*10000</f>
        <v>0</v>
      </c>
      <c r="H58">
        <f>'Raw counts'!H58/'Raw counts'!H$1246*10000</f>
        <v>0</v>
      </c>
      <c r="I58">
        <f>'Raw counts'!I58/'Raw counts'!I$1246*10000</f>
        <v>0</v>
      </c>
      <c r="J58">
        <f>'Raw counts'!J58/'Raw counts'!J$1246*10000</f>
        <v>0</v>
      </c>
      <c r="K58">
        <f>'Raw counts'!K58/'Raw counts'!K$1246*10000</f>
        <v>0</v>
      </c>
      <c r="L58">
        <f>'Raw counts'!L58/'Raw counts'!L$1246*10000</f>
        <v>0</v>
      </c>
      <c r="M58">
        <f>'Raw counts'!M58/'Raw counts'!M$1246*10000</f>
        <v>0</v>
      </c>
      <c r="N58">
        <f>'Raw counts'!N58/'Raw counts'!N$1246*10000</f>
        <v>0</v>
      </c>
      <c r="O58">
        <f>'Raw counts'!O58/'Raw counts'!O$1246*10000</f>
        <v>0</v>
      </c>
      <c r="P58">
        <f>'Raw counts'!P58/'Raw counts'!P$1246*10000</f>
        <v>0</v>
      </c>
      <c r="Q58">
        <f>'Raw counts'!Q58/'Raw counts'!Q$1246*10000</f>
        <v>0</v>
      </c>
      <c r="R58">
        <f>'Raw counts'!R58/'Raw counts'!R$1246*10000</f>
        <v>0</v>
      </c>
      <c r="S58">
        <f>'Raw counts'!S58/'Raw counts'!S$1246*10000</f>
        <v>0</v>
      </c>
      <c r="T58">
        <f>'Raw counts'!T58/'Raw counts'!T$1246*10000</f>
        <v>0</v>
      </c>
      <c r="U58">
        <f>'Raw counts'!U58/'Raw counts'!U$1246*10000</f>
        <v>0</v>
      </c>
      <c r="V58">
        <f t="shared" si="1"/>
        <v>0</v>
      </c>
      <c r="W58" t="str">
        <f t="shared" si="2"/>
        <v/>
      </c>
      <c r="X58">
        <f t="shared" si="0"/>
        <v>0</v>
      </c>
      <c r="Y58">
        <f t="shared" si="3"/>
        <v>0</v>
      </c>
    </row>
    <row r="59" spans="1:25" x14ac:dyDescent="0.25">
      <c r="A59">
        <v>61</v>
      </c>
      <c r="B59" t="s">
        <v>617</v>
      </c>
      <c r="C59">
        <v>91800</v>
      </c>
      <c r="D59">
        <v>445</v>
      </c>
      <c r="E59">
        <f>'Raw counts'!E59/'Raw counts'!E$1246*10000</f>
        <v>0</v>
      </c>
      <c r="F59">
        <f>'Raw counts'!F59/'Raw counts'!F$1246*10000</f>
        <v>0</v>
      </c>
      <c r="G59">
        <f>'Raw counts'!G59/'Raw counts'!G$1246*10000</f>
        <v>0</v>
      </c>
      <c r="H59">
        <f>'Raw counts'!H59/'Raw counts'!H$1246*10000</f>
        <v>0</v>
      </c>
      <c r="I59">
        <f>'Raw counts'!I59/'Raw counts'!I$1246*10000</f>
        <v>0</v>
      </c>
      <c r="J59">
        <f>'Raw counts'!J59/'Raw counts'!J$1246*10000</f>
        <v>0</v>
      </c>
      <c r="K59">
        <f>'Raw counts'!K59/'Raw counts'!K$1246*10000</f>
        <v>0</v>
      </c>
      <c r="L59">
        <f>'Raw counts'!L59/'Raw counts'!L$1246*10000</f>
        <v>0</v>
      </c>
      <c r="M59">
        <f>'Raw counts'!M59/'Raw counts'!M$1246*10000</f>
        <v>0</v>
      </c>
      <c r="N59">
        <f>'Raw counts'!N59/'Raw counts'!N$1246*10000</f>
        <v>0</v>
      </c>
      <c r="O59">
        <f>'Raw counts'!O59/'Raw counts'!O$1246*10000</f>
        <v>0</v>
      </c>
      <c r="P59">
        <f>'Raw counts'!P59/'Raw counts'!P$1246*10000</f>
        <v>0</v>
      </c>
      <c r="Q59">
        <f>'Raw counts'!Q59/'Raw counts'!Q$1246*10000</f>
        <v>0</v>
      </c>
      <c r="R59">
        <f>'Raw counts'!R59/'Raw counts'!R$1246*10000</f>
        <v>0</v>
      </c>
      <c r="S59">
        <f>'Raw counts'!S59/'Raw counts'!S$1246*10000</f>
        <v>0</v>
      </c>
      <c r="T59">
        <f>'Raw counts'!T59/'Raw counts'!T$1246*10000</f>
        <v>0</v>
      </c>
      <c r="U59">
        <f>'Raw counts'!U59/'Raw counts'!U$1246*10000</f>
        <v>0</v>
      </c>
      <c r="V59">
        <f t="shared" si="1"/>
        <v>0</v>
      </c>
      <c r="W59" t="str">
        <f t="shared" si="2"/>
        <v/>
      </c>
      <c r="X59">
        <f t="shared" si="0"/>
        <v>0</v>
      </c>
      <c r="Y59">
        <f t="shared" si="3"/>
        <v>0</v>
      </c>
    </row>
    <row r="60" spans="1:25" x14ac:dyDescent="0.25">
      <c r="A60">
        <v>62</v>
      </c>
      <c r="B60" t="s">
        <v>45</v>
      </c>
      <c r="C60">
        <v>99100</v>
      </c>
      <c r="D60">
        <v>832</v>
      </c>
      <c r="E60">
        <f>'Raw counts'!E60/'Raw counts'!E$1246*10000</f>
        <v>2.0172452051202168</v>
      </c>
      <c r="F60">
        <f>'Raw counts'!F60/'Raw counts'!F$1246*10000</f>
        <v>0.43475835638372923</v>
      </c>
      <c r="G60">
        <f>'Raw counts'!G60/'Raw counts'!G$1246*10000</f>
        <v>4.7846215213283312</v>
      </c>
      <c r="H60">
        <f>'Raw counts'!H60/'Raw counts'!H$1246*10000</f>
        <v>0</v>
      </c>
      <c r="I60">
        <f>'Raw counts'!I60/'Raw counts'!I$1246*10000</f>
        <v>2.2595809000766534</v>
      </c>
      <c r="J60">
        <f>'Raw counts'!J60/'Raw counts'!J$1246*10000</f>
        <v>7.2334282011987669</v>
      </c>
      <c r="K60">
        <f>'Raw counts'!K60/'Raw counts'!K$1246*10000</f>
        <v>2.6757344333574893</v>
      </c>
      <c r="L60">
        <f>'Raw counts'!L60/'Raw counts'!L$1246*10000</f>
        <v>0</v>
      </c>
      <c r="M60">
        <f>'Raw counts'!M60/'Raw counts'!M$1246*10000</f>
        <v>2.3038225946018672E-2</v>
      </c>
      <c r="N60">
        <f>'Raw counts'!N60/'Raw counts'!N$1246*10000</f>
        <v>1.4571020897043365</v>
      </c>
      <c r="O60">
        <f>'Raw counts'!O60/'Raw counts'!O$1246*10000</f>
        <v>3.0792870996043367</v>
      </c>
      <c r="P60">
        <f>'Raw counts'!P60/'Raw counts'!P$1246*10000</f>
        <v>0</v>
      </c>
      <c r="Q60">
        <f>'Raw counts'!Q60/'Raw counts'!Q$1246*10000</f>
        <v>1.6674337511993822</v>
      </c>
      <c r="R60">
        <f>'Raw counts'!R60/'Raw counts'!R$1246*10000</f>
        <v>6.4071356016757122</v>
      </c>
      <c r="S60">
        <f>'Raw counts'!S60/'Raw counts'!S$1246*10000</f>
        <v>0</v>
      </c>
      <c r="T60">
        <f>'Raw counts'!T60/'Raw counts'!T$1246*10000</f>
        <v>0.47250615546655256</v>
      </c>
      <c r="U60">
        <f>'Raw counts'!U60/'Raw counts'!U$1246*10000</f>
        <v>12.302391480756629</v>
      </c>
      <c r="V60">
        <f t="shared" si="1"/>
        <v>1</v>
      </c>
      <c r="W60">
        <f t="shared" si="2"/>
        <v>0.55158001636134713</v>
      </c>
      <c r="X60">
        <f t="shared" si="0"/>
        <v>2.1587118714901341</v>
      </c>
      <c r="Y60">
        <f t="shared" si="3"/>
        <v>3.1732320223008688</v>
      </c>
    </row>
    <row r="61" spans="1:25" x14ac:dyDescent="0.25">
      <c r="A61">
        <v>63</v>
      </c>
      <c r="B61" t="s">
        <v>46</v>
      </c>
      <c r="C61">
        <v>76200</v>
      </c>
      <c r="D61">
        <v>467</v>
      </c>
      <c r="E61">
        <f>'Raw counts'!E61/'Raw counts'!E$1246*10000</f>
        <v>5.6034589031117125E-3</v>
      </c>
      <c r="F61">
        <f>'Raw counts'!F61/'Raw counts'!F$1246*10000</f>
        <v>2.4608963568890335E-2</v>
      </c>
      <c r="G61">
        <f>'Raw counts'!G61/'Raw counts'!G$1246*10000</f>
        <v>0.48349859583949456</v>
      </c>
      <c r="H61">
        <f>'Raw counts'!H61/'Raw counts'!H$1246*10000</f>
        <v>0</v>
      </c>
      <c r="I61">
        <f>'Raw counts'!I61/'Raw counts'!I$1246*10000</f>
        <v>0.67725858040444653</v>
      </c>
      <c r="J61">
        <f>'Raw counts'!J61/'Raw counts'!J$1246*10000</f>
        <v>0.138061342626834</v>
      </c>
      <c r="K61">
        <f>'Raw counts'!K61/'Raw counts'!K$1246*10000</f>
        <v>0.28541167289146552</v>
      </c>
      <c r="L61">
        <f>'Raw counts'!L61/'Raw counts'!L$1246*10000</f>
        <v>1.7462873754006316</v>
      </c>
      <c r="M61">
        <f>'Raw counts'!M61/'Raw counts'!M$1246*10000</f>
        <v>5.9899387459648547E-2</v>
      </c>
      <c r="N61">
        <f>'Raw counts'!N61/'Raw counts'!N$1246*10000</f>
        <v>0.11913413312048035</v>
      </c>
      <c r="O61">
        <f>'Raw counts'!O61/'Raw counts'!O$1246*10000</f>
        <v>0.78748981563651888</v>
      </c>
      <c r="P61">
        <f>'Raw counts'!P61/'Raw counts'!P$1246*10000</f>
        <v>0.3205335045124707</v>
      </c>
      <c r="Q61">
        <f>'Raw counts'!Q61/'Raw counts'!Q$1246*10000</f>
        <v>0</v>
      </c>
      <c r="R61">
        <f>'Raw counts'!R61/'Raw counts'!R$1246*10000</f>
        <v>6.0104461554181164E-2</v>
      </c>
      <c r="S61">
        <f>'Raw counts'!S61/'Raw counts'!S$1246*10000</f>
        <v>0</v>
      </c>
      <c r="T61">
        <f>'Raw counts'!T61/'Raw counts'!T$1246*10000</f>
        <v>0.5584163655513803</v>
      </c>
      <c r="U61">
        <f>'Raw counts'!U61/'Raw counts'!U$1246*10000</f>
        <v>0.18659711946121166</v>
      </c>
      <c r="V61">
        <f t="shared" si="1"/>
        <v>1</v>
      </c>
      <c r="W61">
        <f t="shared" si="2"/>
        <v>0.57782007267043245</v>
      </c>
      <c r="X61">
        <f t="shared" si="0"/>
        <v>0.38006993078828027</v>
      </c>
      <c r="Y61">
        <f t="shared" si="3"/>
        <v>0.25403442497953038</v>
      </c>
    </row>
    <row r="62" spans="1:25" x14ac:dyDescent="0.25">
      <c r="A62">
        <v>64</v>
      </c>
      <c r="B62" t="s">
        <v>47</v>
      </c>
      <c r="C62">
        <v>66700</v>
      </c>
      <c r="D62">
        <v>239</v>
      </c>
      <c r="E62">
        <f>'Raw counts'!E62/'Raw counts'!E$1246*10000</f>
        <v>0.22040271685572738</v>
      </c>
      <c r="F62">
        <f>'Raw counts'!F62/'Raw counts'!F$1246*10000</f>
        <v>1.0581854334622842</v>
      </c>
      <c r="G62">
        <f>'Raw counts'!G62/'Raw counts'!G$1246*10000</f>
        <v>2.9009915750369677</v>
      </c>
      <c r="H62">
        <f>'Raw counts'!H62/'Raw counts'!H$1246*10000</f>
        <v>0.30015335742471211</v>
      </c>
      <c r="I62">
        <f>'Raw counts'!I62/'Raw counts'!I$1246*10000</f>
        <v>2.4627584741979874E-2</v>
      </c>
      <c r="J62">
        <f>'Raw counts'!J62/'Raw counts'!J$1246*10000</f>
        <v>5.1477157750862395</v>
      </c>
      <c r="K62">
        <f>'Raw counts'!K62/'Raw counts'!K$1246*10000</f>
        <v>1.9622052511288255</v>
      </c>
      <c r="L62">
        <f>'Raw counts'!L62/'Raw counts'!L$1246*10000</f>
        <v>4.8507982650017552E-2</v>
      </c>
      <c r="M62">
        <f>'Raw counts'!M62/'Raw counts'!M$1246*10000</f>
        <v>0.52066390638002191</v>
      </c>
      <c r="N62">
        <f>'Raw counts'!N62/'Raw counts'!N$1246*10000</f>
        <v>1.1180280185152771</v>
      </c>
      <c r="O62">
        <f>'Raw counts'!O62/'Raw counts'!O$1246*10000</f>
        <v>5.9970378267704136</v>
      </c>
      <c r="P62">
        <f>'Raw counts'!P62/'Raw counts'!P$1246*10000</f>
        <v>0.8462084519129226</v>
      </c>
      <c r="Q62">
        <f>'Raw counts'!Q62/'Raw counts'!Q$1246*10000</f>
        <v>0</v>
      </c>
      <c r="R62">
        <f>'Raw counts'!R62/'Raw counts'!R$1246*10000</f>
        <v>1.7710781337965382</v>
      </c>
      <c r="S62">
        <f>'Raw counts'!S62/'Raw counts'!S$1246*10000</f>
        <v>0.19542509844539335</v>
      </c>
      <c r="T62">
        <f>'Raw counts'!T62/'Raw counts'!T$1246*10000</f>
        <v>0.24913960924600045</v>
      </c>
      <c r="U62">
        <f>'Raw counts'!U62/'Raw counts'!U$1246*10000</f>
        <v>6.8997539521703848</v>
      </c>
      <c r="V62">
        <f t="shared" si="1"/>
        <v>1</v>
      </c>
      <c r="W62">
        <f t="shared" si="2"/>
        <v>0.48658796766125123</v>
      </c>
      <c r="X62">
        <f t="shared" si="0"/>
        <v>1.3537170647518639</v>
      </c>
      <c r="Y62">
        <f t="shared" si="3"/>
        <v>2.1345838863571163</v>
      </c>
    </row>
    <row r="63" spans="1:25" x14ac:dyDescent="0.25">
      <c r="A63">
        <v>65</v>
      </c>
      <c r="B63" t="s">
        <v>618</v>
      </c>
      <c r="C63">
        <v>119000</v>
      </c>
      <c r="D63">
        <v>1040</v>
      </c>
      <c r="E63">
        <f>'Raw counts'!E63/'Raw counts'!E$1246*10000</f>
        <v>0</v>
      </c>
      <c r="F63">
        <f>'Raw counts'!F63/'Raw counts'!F$1246*10000</f>
        <v>0</v>
      </c>
      <c r="G63">
        <f>'Raw counts'!G63/'Raw counts'!G$1246*10000</f>
        <v>0</v>
      </c>
      <c r="H63">
        <f>'Raw counts'!H63/'Raw counts'!H$1246*10000</f>
        <v>0</v>
      </c>
      <c r="I63">
        <f>'Raw counts'!I63/'Raw counts'!I$1246*10000</f>
        <v>0</v>
      </c>
      <c r="J63">
        <f>'Raw counts'!J63/'Raw counts'!J$1246*10000</f>
        <v>0</v>
      </c>
      <c r="K63">
        <f>'Raw counts'!K63/'Raw counts'!K$1246*10000</f>
        <v>0</v>
      </c>
      <c r="L63">
        <f>'Raw counts'!L63/'Raw counts'!L$1246*10000</f>
        <v>0</v>
      </c>
      <c r="M63">
        <f>'Raw counts'!M63/'Raw counts'!M$1246*10000</f>
        <v>0</v>
      </c>
      <c r="N63">
        <f>'Raw counts'!N63/'Raw counts'!N$1246*10000</f>
        <v>0</v>
      </c>
      <c r="O63">
        <f>'Raw counts'!O63/'Raw counts'!O$1246*10000</f>
        <v>0</v>
      </c>
      <c r="P63">
        <f>'Raw counts'!P63/'Raw counts'!P$1246*10000</f>
        <v>0</v>
      </c>
      <c r="Q63">
        <f>'Raw counts'!Q63/'Raw counts'!Q$1246*10000</f>
        <v>0</v>
      </c>
      <c r="R63">
        <f>'Raw counts'!R63/'Raw counts'!R$1246*10000</f>
        <v>0</v>
      </c>
      <c r="S63">
        <f>'Raw counts'!S63/'Raw counts'!S$1246*10000</f>
        <v>0</v>
      </c>
      <c r="T63">
        <f>'Raw counts'!T63/'Raw counts'!T$1246*10000</f>
        <v>0</v>
      </c>
      <c r="U63">
        <f>'Raw counts'!U63/'Raw counts'!U$1246*10000</f>
        <v>0</v>
      </c>
      <c r="V63">
        <f t="shared" si="1"/>
        <v>0</v>
      </c>
      <c r="W63" t="str">
        <f t="shared" si="2"/>
        <v/>
      </c>
      <c r="X63">
        <f t="shared" si="0"/>
        <v>0</v>
      </c>
      <c r="Y63">
        <f t="shared" si="3"/>
        <v>0</v>
      </c>
    </row>
    <row r="64" spans="1:25" x14ac:dyDescent="0.25">
      <c r="A64">
        <v>66</v>
      </c>
      <c r="B64" t="s">
        <v>48</v>
      </c>
      <c r="C64">
        <v>83300</v>
      </c>
      <c r="D64">
        <v>323</v>
      </c>
      <c r="E64">
        <f>'Raw counts'!E64/'Raw counts'!E$1246*10000</f>
        <v>0.36235700906789076</v>
      </c>
      <c r="F64">
        <f>'Raw counts'!F64/'Raw counts'!F$1246*10000</f>
        <v>2.4608963568890335E-2</v>
      </c>
      <c r="G64">
        <f>'Raw counts'!G64/'Raw counts'!G$1246*10000</f>
        <v>0</v>
      </c>
      <c r="H64">
        <f>'Raw counts'!H64/'Raw counts'!H$1246*10000</f>
        <v>0</v>
      </c>
      <c r="I64">
        <f>'Raw counts'!I64/'Raw counts'!I$1246*10000</f>
        <v>3.0784480927474843E-2</v>
      </c>
      <c r="J64">
        <f>'Raw counts'!J64/'Raw counts'!J$1246*10000</f>
        <v>4.9307622366726433E-3</v>
      </c>
      <c r="K64">
        <f>'Raw counts'!K64/'Raw counts'!K$1246*10000</f>
        <v>0</v>
      </c>
      <c r="L64">
        <f>'Raw counts'!L64/'Raw counts'!L$1246*10000</f>
        <v>0.29104789590010527</v>
      </c>
      <c r="M64">
        <f>'Raw counts'!M64/'Raw counts'!M$1246*10000</f>
        <v>8.2937613405667215E-2</v>
      </c>
      <c r="N64">
        <f>'Raw counts'!N64/'Raw counts'!N$1246*10000</f>
        <v>2.749249225857239E-2</v>
      </c>
      <c r="O64">
        <f>'Raw counts'!O64/'Raw counts'!O$1246*10000</f>
        <v>0</v>
      </c>
      <c r="P64">
        <f>'Raw counts'!P64/'Raw counts'!P$1246*10000</f>
        <v>0.32908106463280323</v>
      </c>
      <c r="Q64">
        <f>'Raw counts'!Q64/'Raw counts'!Q$1246*10000</f>
        <v>1.950214913683488E-2</v>
      </c>
      <c r="R64">
        <f>'Raw counts'!R64/'Raw counts'!R$1246*10000</f>
        <v>9.2160174383077789E-2</v>
      </c>
      <c r="S64">
        <f>'Raw counts'!S64/'Raw counts'!S$1246*10000</f>
        <v>0.10856949913632963</v>
      </c>
      <c r="T64">
        <f>'Raw counts'!T64/'Raw counts'!T$1246*10000</f>
        <v>0</v>
      </c>
      <c r="U64">
        <f>'Raw counts'!U64/'Raw counts'!U$1246*10000</f>
        <v>6.9431486311148524E-2</v>
      </c>
      <c r="V64">
        <f t="shared" si="1"/>
        <v>1</v>
      </c>
      <c r="W64">
        <f t="shared" si="2"/>
        <v>0.90070616458394959</v>
      </c>
      <c r="X64">
        <f t="shared" si="0"/>
        <v>8.851852501185567E-2</v>
      </c>
      <c r="Y64">
        <f t="shared" si="3"/>
        <v>8.0779608232345798E-2</v>
      </c>
    </row>
    <row r="65" spans="1:25" x14ac:dyDescent="0.25">
      <c r="A65">
        <v>67</v>
      </c>
      <c r="B65" t="s">
        <v>49</v>
      </c>
      <c r="C65">
        <v>81700</v>
      </c>
      <c r="D65">
        <v>795</v>
      </c>
      <c r="E65">
        <f>'Raw counts'!E65/'Raw counts'!E$1246*10000</f>
        <v>0.52859295652687155</v>
      </c>
      <c r="F65">
        <f>'Raw counts'!F65/'Raw counts'!F$1246*10000</f>
        <v>0.15585676926963879</v>
      </c>
      <c r="G65">
        <f>'Raw counts'!G65/'Raw counts'!G$1246*10000</f>
        <v>1.0777989532255399</v>
      </c>
      <c r="H65">
        <f>'Raw counts'!H65/'Raw counts'!H$1246*10000</f>
        <v>0</v>
      </c>
      <c r="I65">
        <f>'Raw counts'!I65/'Raw counts'!I$1246*10000</f>
        <v>0.44945342154113266</v>
      </c>
      <c r="J65">
        <f>'Raw counts'!J65/'Raw counts'!J$1246*10000</f>
        <v>1.9920279436157478</v>
      </c>
      <c r="K65">
        <f>'Raw counts'!K65/'Raw counts'!K$1246*10000</f>
        <v>2.4170801047995987</v>
      </c>
      <c r="L65">
        <f>'Raw counts'!L65/'Raw counts'!L$1246*10000</f>
        <v>1.322944981364115E-2</v>
      </c>
      <c r="M65">
        <f>'Raw counts'!M65/'Raw counts'!M$1246*10000</f>
        <v>0</v>
      </c>
      <c r="N65">
        <f>'Raw counts'!N65/'Raw counts'!N$1246*10000</f>
        <v>0.12829829720667116</v>
      </c>
      <c r="O65">
        <f>'Raw counts'!O65/'Raw counts'!O$1246*10000</f>
        <v>0.39711024891072322</v>
      </c>
      <c r="P65">
        <f>'Raw counts'!P65/'Raw counts'!P$1246*10000</f>
        <v>0</v>
      </c>
      <c r="Q65">
        <f>'Raw counts'!Q65/'Raw counts'!Q$1246*10000</f>
        <v>0</v>
      </c>
      <c r="R65">
        <f>'Raw counts'!R65/'Raw counts'!R$1246*10000</f>
        <v>1.1900683387727871</v>
      </c>
      <c r="S65">
        <f>'Raw counts'!S65/'Raw counts'!S$1246*10000</f>
        <v>0</v>
      </c>
      <c r="T65">
        <f>'Raw counts'!T65/'Raw counts'!T$1246*10000</f>
        <v>0</v>
      </c>
      <c r="U65">
        <f>'Raw counts'!U65/'Raw counts'!U$1246*10000</f>
        <v>0.61186497311699639</v>
      </c>
      <c r="V65">
        <f t="shared" si="1"/>
        <v>1</v>
      </c>
      <c r="W65">
        <f t="shared" si="2"/>
        <v>0.22437862603181208</v>
      </c>
      <c r="X65">
        <f t="shared" si="0"/>
        <v>0.73711551097690786</v>
      </c>
      <c r="Y65">
        <f t="shared" si="3"/>
        <v>0.29091773225089723</v>
      </c>
    </row>
    <row r="66" spans="1:25" x14ac:dyDescent="0.25">
      <c r="A66">
        <v>68</v>
      </c>
      <c r="B66" t="s">
        <v>50</v>
      </c>
      <c r="C66">
        <v>700</v>
      </c>
      <c r="D66">
        <v>184</v>
      </c>
      <c r="E66">
        <f>'Raw counts'!E66/'Raw counts'!E$1246*10000</f>
        <v>10.965969073389623</v>
      </c>
      <c r="F66">
        <f>'Raw counts'!F66/'Raw counts'!F$1246*10000</f>
        <v>21.139099705676795</v>
      </c>
      <c r="G66">
        <f>'Raw counts'!G66/'Raw counts'!G$1246*10000</f>
        <v>16.479243808196106</v>
      </c>
      <c r="H66">
        <f>'Raw counts'!H66/'Raw counts'!H$1246*10000</f>
        <v>13.53482232666318</v>
      </c>
      <c r="I66">
        <f>'Raw counts'!I66/'Raw counts'!I$1246*10000</f>
        <v>3.4047635905787175</v>
      </c>
      <c r="J66">
        <f>'Raw counts'!J66/'Raw counts'!J$1246*10000</f>
        <v>9.1613562357377702</v>
      </c>
      <c r="K66">
        <f>'Raw counts'!K66/'Raw counts'!K$1246*10000</f>
        <v>14.72099894085512</v>
      </c>
      <c r="L66">
        <f>'Raw counts'!L66/'Raw counts'!L$1246*10000</f>
        <v>0</v>
      </c>
      <c r="M66">
        <f>'Raw counts'!M66/'Raw counts'!M$1246*10000</f>
        <v>2.5848889511432951</v>
      </c>
      <c r="N66">
        <f>'Raw counts'!N66/'Raw counts'!N$1246*10000</f>
        <v>30.736606345083931</v>
      </c>
      <c r="O66">
        <f>'Raw counts'!O66/'Raw counts'!O$1246*10000</f>
        <v>1.4942114450539077</v>
      </c>
      <c r="P66">
        <f>'Raw counts'!P66/'Raw counts'!P$1246*10000</f>
        <v>9.0304972671313415</v>
      </c>
      <c r="Q66">
        <f>'Raw counts'!Q66/'Raw counts'!Q$1246*10000</f>
        <v>3.2763610549882594</v>
      </c>
      <c r="R66">
        <f>'Raw counts'!R66/'Raw counts'!R$1246*10000</f>
        <v>0.39668944625759572</v>
      </c>
      <c r="S66">
        <f>'Raw counts'!S66/'Raw counts'!S$1246*10000</f>
        <v>7.9418588618225128</v>
      </c>
      <c r="T66">
        <f>'Raw counts'!T66/'Raw counts'!T$1246*10000</f>
        <v>0.20618450420358658</v>
      </c>
      <c r="U66">
        <f>'Raw counts'!U66/'Raw counts'!U$1246*10000</f>
        <v>1.3148587720173752</v>
      </c>
      <c r="V66">
        <f t="shared" si="1"/>
        <v>1</v>
      </c>
      <c r="W66">
        <f t="shared" si="2"/>
        <v>0.43086193982228671</v>
      </c>
      <c r="X66">
        <f t="shared" si="0"/>
        <v>10.221238070248956</v>
      </c>
      <c r="Y66">
        <f t="shared" si="3"/>
        <v>6.7996584620698135</v>
      </c>
    </row>
    <row r="67" spans="1:25" x14ac:dyDescent="0.25">
      <c r="A67">
        <v>69</v>
      </c>
      <c r="B67" t="s">
        <v>619</v>
      </c>
      <c r="C67">
        <v>92000</v>
      </c>
      <c r="D67">
        <v>445</v>
      </c>
      <c r="E67">
        <f>'Raw counts'!E67/'Raw counts'!E$1246*10000</f>
        <v>0</v>
      </c>
      <c r="F67">
        <f>'Raw counts'!F67/'Raw counts'!F$1246*10000</f>
        <v>0</v>
      </c>
      <c r="G67">
        <f>'Raw counts'!G67/'Raw counts'!G$1246*10000</f>
        <v>0</v>
      </c>
      <c r="H67">
        <f>'Raw counts'!H67/'Raw counts'!H$1246*10000</f>
        <v>0</v>
      </c>
      <c r="I67">
        <f>'Raw counts'!I67/'Raw counts'!I$1246*10000</f>
        <v>0</v>
      </c>
      <c r="J67">
        <f>'Raw counts'!J67/'Raw counts'!J$1246*10000</f>
        <v>0</v>
      </c>
      <c r="K67">
        <f>'Raw counts'!K67/'Raw counts'!K$1246*10000</f>
        <v>0</v>
      </c>
      <c r="L67">
        <f>'Raw counts'!L67/'Raw counts'!L$1246*10000</f>
        <v>0</v>
      </c>
      <c r="M67">
        <f>'Raw counts'!M67/'Raw counts'!M$1246*10000</f>
        <v>0</v>
      </c>
      <c r="N67">
        <f>'Raw counts'!N67/'Raw counts'!N$1246*10000</f>
        <v>0</v>
      </c>
      <c r="O67">
        <f>'Raw counts'!O67/'Raw counts'!O$1246*10000</f>
        <v>0</v>
      </c>
      <c r="P67">
        <f>'Raw counts'!P67/'Raw counts'!P$1246*10000</f>
        <v>0</v>
      </c>
      <c r="Q67">
        <f>'Raw counts'!Q67/'Raw counts'!Q$1246*10000</f>
        <v>0</v>
      </c>
      <c r="R67">
        <f>'Raw counts'!R67/'Raw counts'!R$1246*10000</f>
        <v>0</v>
      </c>
      <c r="S67">
        <f>'Raw counts'!S67/'Raw counts'!S$1246*10000</f>
        <v>0</v>
      </c>
      <c r="T67">
        <f>'Raw counts'!T67/'Raw counts'!T$1246*10000</f>
        <v>0</v>
      </c>
      <c r="U67">
        <f>'Raw counts'!U67/'Raw counts'!U$1246*10000</f>
        <v>0</v>
      </c>
      <c r="V67">
        <f t="shared" si="1"/>
        <v>0</v>
      </c>
      <c r="W67" t="str">
        <f t="shared" si="2"/>
        <v/>
      </c>
      <c r="X67">
        <f t="shared" ref="X67:X130" si="4">AVERAGE(E67:M67)</f>
        <v>0</v>
      </c>
      <c r="Y67">
        <f t="shared" si="3"/>
        <v>0</v>
      </c>
    </row>
    <row r="68" spans="1:25" x14ac:dyDescent="0.25">
      <c r="A68">
        <v>70</v>
      </c>
      <c r="B68" t="s">
        <v>620</v>
      </c>
      <c r="C68">
        <v>115500</v>
      </c>
      <c r="D68">
        <v>824</v>
      </c>
      <c r="E68">
        <f>'Raw counts'!E68/'Raw counts'!E$1246*10000</f>
        <v>0</v>
      </c>
      <c r="F68">
        <f>'Raw counts'!F68/'Raw counts'!F$1246*10000</f>
        <v>0</v>
      </c>
      <c r="G68">
        <f>'Raw counts'!G68/'Raw counts'!G$1246*10000</f>
        <v>0</v>
      </c>
      <c r="H68">
        <f>'Raw counts'!H68/'Raw counts'!H$1246*10000</f>
        <v>0</v>
      </c>
      <c r="I68">
        <f>'Raw counts'!I68/'Raw counts'!I$1246*10000</f>
        <v>0</v>
      </c>
      <c r="J68">
        <f>'Raw counts'!J68/'Raw counts'!J$1246*10000</f>
        <v>0</v>
      </c>
      <c r="K68">
        <f>'Raw counts'!K68/'Raw counts'!K$1246*10000</f>
        <v>0</v>
      </c>
      <c r="L68">
        <f>'Raw counts'!L68/'Raw counts'!L$1246*10000</f>
        <v>0</v>
      </c>
      <c r="M68">
        <f>'Raw counts'!M68/'Raw counts'!M$1246*10000</f>
        <v>0</v>
      </c>
      <c r="N68">
        <f>'Raw counts'!N68/'Raw counts'!N$1246*10000</f>
        <v>0</v>
      </c>
      <c r="O68">
        <f>'Raw counts'!O68/'Raw counts'!O$1246*10000</f>
        <v>0</v>
      </c>
      <c r="P68">
        <f>'Raw counts'!P68/'Raw counts'!P$1246*10000</f>
        <v>0</v>
      </c>
      <c r="Q68">
        <f>'Raw counts'!Q68/'Raw counts'!Q$1246*10000</f>
        <v>0</v>
      </c>
      <c r="R68">
        <f>'Raw counts'!R68/'Raw counts'!R$1246*10000</f>
        <v>0</v>
      </c>
      <c r="S68">
        <f>'Raw counts'!S68/'Raw counts'!S$1246*10000</f>
        <v>0</v>
      </c>
      <c r="T68">
        <f>'Raw counts'!T68/'Raw counts'!T$1246*10000</f>
        <v>0</v>
      </c>
      <c r="U68">
        <f>'Raw counts'!U68/'Raw counts'!U$1246*10000</f>
        <v>0</v>
      </c>
      <c r="V68">
        <f t="shared" ref="V68:V131" si="5">IF(AND(X68=0,Y68=0),0,1)</f>
        <v>0</v>
      </c>
      <c r="W68" t="str">
        <f t="shared" ref="W68:W131" si="6">IFERROR(_xlfn.T.TEST(E68:M68,N68:U68,2,2),"")</f>
        <v/>
      </c>
      <c r="X68">
        <f t="shared" si="4"/>
        <v>0</v>
      </c>
      <c r="Y68">
        <f t="shared" ref="Y68:Y131" si="7">AVERAGE(N68:U68)</f>
        <v>0</v>
      </c>
    </row>
    <row r="69" spans="1:25" x14ac:dyDescent="0.25">
      <c r="A69">
        <v>71</v>
      </c>
      <c r="B69" t="s">
        <v>621</v>
      </c>
      <c r="C69">
        <v>70600</v>
      </c>
      <c r="D69">
        <v>38</v>
      </c>
      <c r="E69">
        <f>'Raw counts'!E69/'Raw counts'!E$1246*10000</f>
        <v>0</v>
      </c>
      <c r="F69">
        <f>'Raw counts'!F69/'Raw counts'!F$1246*10000</f>
        <v>0</v>
      </c>
      <c r="G69">
        <f>'Raw counts'!G69/'Raw counts'!G$1246*10000</f>
        <v>0</v>
      </c>
      <c r="H69">
        <f>'Raw counts'!H69/'Raw counts'!H$1246*10000</f>
        <v>0</v>
      </c>
      <c r="I69">
        <f>'Raw counts'!I69/'Raw counts'!I$1246*10000</f>
        <v>0</v>
      </c>
      <c r="J69">
        <f>'Raw counts'!J69/'Raw counts'!J$1246*10000</f>
        <v>0</v>
      </c>
      <c r="K69">
        <f>'Raw counts'!K69/'Raw counts'!K$1246*10000</f>
        <v>0</v>
      </c>
      <c r="L69">
        <f>'Raw counts'!L69/'Raw counts'!L$1246*10000</f>
        <v>0</v>
      </c>
      <c r="M69">
        <f>'Raw counts'!M69/'Raw counts'!M$1246*10000</f>
        <v>0</v>
      </c>
      <c r="N69">
        <f>'Raw counts'!N69/'Raw counts'!N$1246*10000</f>
        <v>0</v>
      </c>
      <c r="O69">
        <f>'Raw counts'!O69/'Raw counts'!O$1246*10000</f>
        <v>0</v>
      </c>
      <c r="P69">
        <f>'Raw counts'!P69/'Raw counts'!P$1246*10000</f>
        <v>0</v>
      </c>
      <c r="Q69">
        <f>'Raw counts'!Q69/'Raw counts'!Q$1246*10000</f>
        <v>0</v>
      </c>
      <c r="R69">
        <f>'Raw counts'!R69/'Raw counts'!R$1246*10000</f>
        <v>0</v>
      </c>
      <c r="S69">
        <f>'Raw counts'!S69/'Raw counts'!S$1246*10000</f>
        <v>0</v>
      </c>
      <c r="T69">
        <f>'Raw counts'!T69/'Raw counts'!T$1246*10000</f>
        <v>0</v>
      </c>
      <c r="U69">
        <f>'Raw counts'!U69/'Raw counts'!U$1246*10000</f>
        <v>0</v>
      </c>
      <c r="V69">
        <f t="shared" si="5"/>
        <v>0</v>
      </c>
      <c r="W69" t="str">
        <f t="shared" si="6"/>
        <v/>
      </c>
      <c r="X69">
        <f t="shared" si="4"/>
        <v>0</v>
      </c>
      <c r="Y69">
        <f t="shared" si="7"/>
        <v>0</v>
      </c>
    </row>
    <row r="70" spans="1:25" x14ac:dyDescent="0.25">
      <c r="A70">
        <v>72</v>
      </c>
      <c r="B70" t="s">
        <v>51</v>
      </c>
      <c r="C70">
        <v>72000</v>
      </c>
      <c r="D70">
        <v>141</v>
      </c>
      <c r="E70">
        <f>'Raw counts'!E70/'Raw counts'!E$1246*10000</f>
        <v>0.10459789952475197</v>
      </c>
      <c r="F70">
        <f>'Raw counts'!F70/'Raw counts'!F$1246*10000</f>
        <v>0.3855404292459485</v>
      </c>
      <c r="G70">
        <f>'Raw counts'!G70/'Raw counts'!G$1246*10000</f>
        <v>0.42306127135955773</v>
      </c>
      <c r="H70">
        <f>'Raw counts'!H70/'Raw counts'!H$1246*10000</f>
        <v>0</v>
      </c>
      <c r="I70">
        <f>'Raw counts'!I70/'Raw counts'!I$1246*10000</f>
        <v>0</v>
      </c>
      <c r="J70">
        <f>'Raw counts'!J70/'Raw counts'!J$1246*10000</f>
        <v>0.20216125170357835</v>
      </c>
      <c r="K70">
        <f>'Raw counts'!K70/'Raw counts'!K$1246*10000</f>
        <v>0.12486760689001616</v>
      </c>
      <c r="L70">
        <f>'Raw counts'!L70/'Raw counts'!L$1246*10000</f>
        <v>6.1737432463658704E-2</v>
      </c>
      <c r="M70">
        <f>'Raw counts'!M70/'Raw counts'!M$1246*10000</f>
        <v>0</v>
      </c>
      <c r="N70">
        <f>'Raw counts'!N70/'Raw counts'!N$1246*10000</f>
        <v>0</v>
      </c>
      <c r="O70">
        <f>'Raw counts'!O70/'Raw counts'!O$1246*10000</f>
        <v>2.3389120592623107</v>
      </c>
      <c r="P70">
        <f>'Raw counts'!P70/'Raw counts'!P$1246*10000</f>
        <v>0</v>
      </c>
      <c r="Q70">
        <f>'Raw counts'!Q70/'Raw counts'!Q$1246*10000</f>
        <v>0</v>
      </c>
      <c r="R70">
        <f>'Raw counts'!R70/'Raw counts'!R$1246*10000</f>
        <v>0</v>
      </c>
      <c r="S70">
        <f>'Raw counts'!S70/'Raw counts'!S$1246*10000</f>
        <v>0</v>
      </c>
      <c r="T70">
        <f>'Raw counts'!T70/'Raw counts'!T$1246*10000</f>
        <v>3.4364084033931097E-2</v>
      </c>
      <c r="U70">
        <f>'Raw counts'!U70/'Raw counts'!U$1246*10000</f>
        <v>0.32979955997795551</v>
      </c>
      <c r="V70">
        <f t="shared" si="5"/>
        <v>1</v>
      </c>
      <c r="W70">
        <f t="shared" si="6"/>
        <v>0.49626253521535657</v>
      </c>
      <c r="X70">
        <f t="shared" si="4"/>
        <v>0.14466287679861237</v>
      </c>
      <c r="Y70">
        <f t="shared" si="7"/>
        <v>0.33788446290927465</v>
      </c>
    </row>
    <row r="71" spans="1:25" x14ac:dyDescent="0.25">
      <c r="A71">
        <v>73</v>
      </c>
      <c r="B71" t="s">
        <v>52</v>
      </c>
      <c r="C71">
        <v>115800</v>
      </c>
      <c r="D71">
        <v>997</v>
      </c>
      <c r="E71">
        <f>'Raw counts'!E71/'Raw counts'!E$1246*10000</f>
        <v>0.11206917806223426</v>
      </c>
      <c r="F71">
        <f>'Raw counts'!F71/'Raw counts'!F$1246*10000</f>
        <v>0.18046573283852912</v>
      </c>
      <c r="G71">
        <f>'Raw counts'!G71/'Raw counts'!G$1246*10000</f>
        <v>6.2653359710867846</v>
      </c>
      <c r="H71">
        <f>'Raw counts'!H71/'Raw counts'!H$1246*10000</f>
        <v>0.15356683403124805</v>
      </c>
      <c r="I71">
        <f>'Raw counts'!I71/'Raw counts'!I$1246*10000</f>
        <v>0.23396205504880879</v>
      </c>
      <c r="J71">
        <f>'Raw counts'!J71/'Raw counts'!J$1246*10000</f>
        <v>0.54731460827066336</v>
      </c>
      <c r="K71">
        <f>'Raw counts'!K71/'Raw counts'!K$1246*10000</f>
        <v>0.9186688221194047</v>
      </c>
      <c r="L71">
        <f>'Raw counts'!L71/'Raw counts'!L$1246*10000</f>
        <v>0</v>
      </c>
      <c r="M71">
        <f>'Raw counts'!M71/'Raw counts'!M$1246*10000</f>
        <v>8.7545258594870959E-2</v>
      </c>
      <c r="N71">
        <f>'Raw counts'!N71/'Raw counts'!N$1246*10000</f>
        <v>0.40322321979239506</v>
      </c>
      <c r="O71">
        <f>'Raw counts'!O71/'Raw counts'!O$1246*10000</f>
        <v>1.1778693823623145</v>
      </c>
      <c r="P71">
        <f>'Raw counts'!P71/'Raw counts'!P$1246*10000</f>
        <v>0</v>
      </c>
      <c r="Q71">
        <f>'Raw counts'!Q71/'Raw counts'!Q$1246*10000</f>
        <v>0</v>
      </c>
      <c r="R71">
        <f>'Raw counts'!R71/'Raw counts'!R$1246*10000</f>
        <v>0.27247355904562132</v>
      </c>
      <c r="S71">
        <f>'Raw counts'!S71/'Raw counts'!S$1246*10000</f>
        <v>0.69484479447250969</v>
      </c>
      <c r="T71">
        <f>'Raw counts'!T71/'Raw counts'!T$1246*10000</f>
        <v>0.31786777731386268</v>
      </c>
      <c r="U71">
        <f>'Raw counts'!U71/'Raw counts'!U$1246*10000</f>
        <v>0.34715743155574263</v>
      </c>
      <c r="V71">
        <f t="shared" si="5"/>
        <v>1</v>
      </c>
      <c r="W71">
        <f t="shared" si="6"/>
        <v>0.46671843379148592</v>
      </c>
      <c r="X71">
        <f t="shared" si="4"/>
        <v>0.94432538445028258</v>
      </c>
      <c r="Y71">
        <f t="shared" si="7"/>
        <v>0.40167952056780576</v>
      </c>
    </row>
    <row r="72" spans="1:25" x14ac:dyDescent="0.25">
      <c r="A72">
        <v>74</v>
      </c>
      <c r="B72" t="s">
        <v>53</v>
      </c>
      <c r="C72">
        <v>16000</v>
      </c>
      <c r="D72">
        <v>409</v>
      </c>
      <c r="E72">
        <f>'Raw counts'!E72/'Raw counts'!E$1246*10000</f>
        <v>1.5502902965275738</v>
      </c>
      <c r="F72">
        <f>'Raw counts'!F72/'Raw counts'!F$1246*10000</f>
        <v>4.921792713778067E-2</v>
      </c>
      <c r="G72">
        <f>'Raw counts'!G72/'Raw counts'!G$1246*10000</f>
        <v>4.109738064635704</v>
      </c>
      <c r="H72">
        <f>'Raw counts'!H72/'Raw counts'!H$1246*10000</f>
        <v>8.592762395112107</v>
      </c>
      <c r="I72">
        <f>'Raw counts'!I72/'Raw counts'!I$1246*10000</f>
        <v>0.9543189087517201</v>
      </c>
      <c r="J72">
        <f>'Raw counts'!J72/'Raw counts'!J$1246*10000</f>
        <v>4.1369095165683474</v>
      </c>
      <c r="K72">
        <f>'Raw counts'!K72/'Raw counts'!K$1246*10000</f>
        <v>16.464685879926417</v>
      </c>
      <c r="L72">
        <f>'Raw counts'!L72/'Raw counts'!L$1246*10000</f>
        <v>1.8521229739097611</v>
      </c>
      <c r="M72">
        <f>'Raw counts'!M72/'Raw counts'!M$1246*10000</f>
        <v>14.25144657020715</v>
      </c>
      <c r="N72">
        <f>'Raw counts'!N72/'Raw counts'!N$1246*10000</f>
        <v>14.836781655542898</v>
      </c>
      <c r="O72">
        <f>'Raw counts'!O72/'Raw counts'!O$1246*10000</f>
        <v>4.0182172644017244</v>
      </c>
      <c r="P72">
        <f>'Raw counts'!P72/'Raw counts'!P$1246*10000</f>
        <v>12.988017602845311</v>
      </c>
      <c r="Q72">
        <f>'Raw counts'!Q72/'Raw counts'!Q$1246*10000</f>
        <v>0.68257521978922076</v>
      </c>
      <c r="R72">
        <f>'Raw counts'!R72/'Raw counts'!R$1246*10000</f>
        <v>3.7264766163592324</v>
      </c>
      <c r="S72">
        <f>'Raw counts'!S72/'Raw counts'!S$1246*10000</f>
        <v>1.1562651658019107</v>
      </c>
      <c r="T72">
        <f>'Raw counts'!T72/'Raw counts'!T$1246*10000</f>
        <v>9.0463451219323616</v>
      </c>
      <c r="U72">
        <f>'Raw counts'!U72/'Raw counts'!U$1246*10000</f>
        <v>12.593135829684565</v>
      </c>
      <c r="V72">
        <f t="shared" si="5"/>
        <v>1</v>
      </c>
      <c r="W72">
        <f t="shared" si="6"/>
        <v>0.58034662026464057</v>
      </c>
      <c r="X72">
        <f t="shared" si="4"/>
        <v>5.773499170308507</v>
      </c>
      <c r="Y72">
        <f t="shared" si="7"/>
        <v>7.3809768095446531</v>
      </c>
    </row>
    <row r="73" spans="1:25" x14ac:dyDescent="0.25">
      <c r="A73">
        <v>75</v>
      </c>
      <c r="B73" t="s">
        <v>622</v>
      </c>
      <c r="C73">
        <v>83400</v>
      </c>
      <c r="D73">
        <v>323</v>
      </c>
      <c r="E73">
        <f>'Raw counts'!E73/'Raw counts'!E$1246*10000</f>
        <v>0</v>
      </c>
      <c r="F73">
        <f>'Raw counts'!F73/'Raw counts'!F$1246*10000</f>
        <v>0</v>
      </c>
      <c r="G73">
        <f>'Raw counts'!G73/'Raw counts'!G$1246*10000</f>
        <v>0</v>
      </c>
      <c r="H73">
        <f>'Raw counts'!H73/'Raw counts'!H$1246*10000</f>
        <v>0</v>
      </c>
      <c r="I73">
        <f>'Raw counts'!I73/'Raw counts'!I$1246*10000</f>
        <v>0</v>
      </c>
      <c r="J73">
        <f>'Raw counts'!J73/'Raw counts'!J$1246*10000</f>
        <v>0</v>
      </c>
      <c r="K73">
        <f>'Raw counts'!K73/'Raw counts'!K$1246*10000</f>
        <v>0</v>
      </c>
      <c r="L73">
        <f>'Raw counts'!L73/'Raw counts'!L$1246*10000</f>
        <v>0</v>
      </c>
      <c r="M73">
        <f>'Raw counts'!M73/'Raw counts'!M$1246*10000</f>
        <v>0</v>
      </c>
      <c r="N73">
        <f>'Raw counts'!N73/'Raw counts'!N$1246*10000</f>
        <v>0</v>
      </c>
      <c r="O73">
        <f>'Raw counts'!O73/'Raw counts'!O$1246*10000</f>
        <v>0</v>
      </c>
      <c r="P73">
        <f>'Raw counts'!P73/'Raw counts'!P$1246*10000</f>
        <v>0</v>
      </c>
      <c r="Q73">
        <f>'Raw counts'!Q73/'Raw counts'!Q$1246*10000</f>
        <v>0</v>
      </c>
      <c r="R73">
        <f>'Raw counts'!R73/'Raw counts'!R$1246*10000</f>
        <v>0</v>
      </c>
      <c r="S73">
        <f>'Raw counts'!S73/'Raw counts'!S$1246*10000</f>
        <v>0</v>
      </c>
      <c r="T73">
        <f>'Raw counts'!T73/'Raw counts'!T$1246*10000</f>
        <v>0</v>
      </c>
      <c r="U73">
        <f>'Raw counts'!U73/'Raw counts'!U$1246*10000</f>
        <v>0</v>
      </c>
      <c r="V73">
        <f t="shared" si="5"/>
        <v>0</v>
      </c>
      <c r="W73" t="str">
        <f t="shared" si="6"/>
        <v/>
      </c>
      <c r="X73">
        <f t="shared" si="4"/>
        <v>0</v>
      </c>
      <c r="Y73">
        <f t="shared" si="7"/>
        <v>0</v>
      </c>
    </row>
    <row r="74" spans="1:25" x14ac:dyDescent="0.25">
      <c r="A74">
        <v>76</v>
      </c>
      <c r="B74" t="s">
        <v>623</v>
      </c>
      <c r="C74">
        <v>96700</v>
      </c>
      <c r="D74">
        <v>370</v>
      </c>
      <c r="E74">
        <f>'Raw counts'!E74/'Raw counts'!E$1246*10000</f>
        <v>0</v>
      </c>
      <c r="F74">
        <f>'Raw counts'!F74/'Raw counts'!F$1246*10000</f>
        <v>0</v>
      </c>
      <c r="G74">
        <f>'Raw counts'!G74/'Raw counts'!G$1246*10000</f>
        <v>0</v>
      </c>
      <c r="H74">
        <f>'Raw counts'!H74/'Raw counts'!H$1246*10000</f>
        <v>0</v>
      </c>
      <c r="I74">
        <f>'Raw counts'!I74/'Raw counts'!I$1246*10000</f>
        <v>0</v>
      </c>
      <c r="J74">
        <f>'Raw counts'!J74/'Raw counts'!J$1246*10000</f>
        <v>0</v>
      </c>
      <c r="K74">
        <f>'Raw counts'!K74/'Raw counts'!K$1246*10000</f>
        <v>0</v>
      </c>
      <c r="L74">
        <f>'Raw counts'!L74/'Raw counts'!L$1246*10000</f>
        <v>0</v>
      </c>
      <c r="M74">
        <f>'Raw counts'!M74/'Raw counts'!M$1246*10000</f>
        <v>0</v>
      </c>
      <c r="N74">
        <f>'Raw counts'!N74/'Raw counts'!N$1246*10000</f>
        <v>0</v>
      </c>
      <c r="O74">
        <f>'Raw counts'!O74/'Raw counts'!O$1246*10000</f>
        <v>0</v>
      </c>
      <c r="P74">
        <f>'Raw counts'!P74/'Raw counts'!P$1246*10000</f>
        <v>0</v>
      </c>
      <c r="Q74">
        <f>'Raw counts'!Q74/'Raw counts'!Q$1246*10000</f>
        <v>0</v>
      </c>
      <c r="R74">
        <f>'Raw counts'!R74/'Raw counts'!R$1246*10000</f>
        <v>0</v>
      </c>
      <c r="S74">
        <f>'Raw counts'!S74/'Raw counts'!S$1246*10000</f>
        <v>0</v>
      </c>
      <c r="T74">
        <f>'Raw counts'!T74/'Raw counts'!T$1246*10000</f>
        <v>0</v>
      </c>
      <c r="U74">
        <f>'Raw counts'!U74/'Raw counts'!U$1246*10000</f>
        <v>0</v>
      </c>
      <c r="V74">
        <f t="shared" si="5"/>
        <v>0</v>
      </c>
      <c r="W74" t="str">
        <f t="shared" si="6"/>
        <v/>
      </c>
      <c r="X74">
        <f t="shared" si="4"/>
        <v>0</v>
      </c>
      <c r="Y74">
        <f t="shared" si="7"/>
        <v>0</v>
      </c>
    </row>
    <row r="75" spans="1:25" x14ac:dyDescent="0.25">
      <c r="A75">
        <v>77</v>
      </c>
      <c r="B75" t="s">
        <v>624</v>
      </c>
      <c r="C75">
        <v>91600</v>
      </c>
      <c r="D75">
        <v>445</v>
      </c>
      <c r="E75">
        <f>'Raw counts'!E75/'Raw counts'!E$1246*10000</f>
        <v>0</v>
      </c>
      <c r="F75">
        <f>'Raw counts'!F75/'Raw counts'!F$1246*10000</f>
        <v>0</v>
      </c>
      <c r="G75">
        <f>'Raw counts'!G75/'Raw counts'!G$1246*10000</f>
        <v>0</v>
      </c>
      <c r="H75">
        <f>'Raw counts'!H75/'Raw counts'!H$1246*10000</f>
        <v>0</v>
      </c>
      <c r="I75">
        <f>'Raw counts'!I75/'Raw counts'!I$1246*10000</f>
        <v>0</v>
      </c>
      <c r="J75">
        <f>'Raw counts'!J75/'Raw counts'!J$1246*10000</f>
        <v>0</v>
      </c>
      <c r="K75">
        <f>'Raw counts'!K75/'Raw counts'!K$1246*10000</f>
        <v>0</v>
      </c>
      <c r="L75">
        <f>'Raw counts'!L75/'Raw counts'!L$1246*10000</f>
        <v>0</v>
      </c>
      <c r="M75">
        <f>'Raw counts'!M75/'Raw counts'!M$1246*10000</f>
        <v>0</v>
      </c>
      <c r="N75">
        <f>'Raw counts'!N75/'Raw counts'!N$1246*10000</f>
        <v>0</v>
      </c>
      <c r="O75">
        <f>'Raw counts'!O75/'Raw counts'!O$1246*10000</f>
        <v>0</v>
      </c>
      <c r="P75">
        <f>'Raw counts'!P75/'Raw counts'!P$1246*10000</f>
        <v>0</v>
      </c>
      <c r="Q75">
        <f>'Raw counts'!Q75/'Raw counts'!Q$1246*10000</f>
        <v>0</v>
      </c>
      <c r="R75">
        <f>'Raw counts'!R75/'Raw counts'!R$1246*10000</f>
        <v>0</v>
      </c>
      <c r="S75">
        <f>'Raw counts'!S75/'Raw counts'!S$1246*10000</f>
        <v>0</v>
      </c>
      <c r="T75">
        <f>'Raw counts'!T75/'Raw counts'!T$1246*10000</f>
        <v>0</v>
      </c>
      <c r="U75">
        <f>'Raw counts'!U75/'Raw counts'!U$1246*10000</f>
        <v>0</v>
      </c>
      <c r="V75">
        <f t="shared" si="5"/>
        <v>0</v>
      </c>
      <c r="W75" t="str">
        <f t="shared" si="6"/>
        <v/>
      </c>
      <c r="X75">
        <f t="shared" si="4"/>
        <v>0</v>
      </c>
      <c r="Y75">
        <f t="shared" si="7"/>
        <v>0</v>
      </c>
    </row>
    <row r="76" spans="1:25" x14ac:dyDescent="0.25">
      <c r="A76">
        <v>78</v>
      </c>
      <c r="B76" t="s">
        <v>54</v>
      </c>
      <c r="C76">
        <v>105000</v>
      </c>
      <c r="D76">
        <v>752</v>
      </c>
      <c r="E76">
        <f>'Raw counts'!E76/'Raw counts'!E$1246*10000</f>
        <v>22.566996822465235</v>
      </c>
      <c r="F76">
        <f>'Raw counts'!F76/'Raw counts'!F$1246*10000</f>
        <v>15.536458999826097</v>
      </c>
      <c r="G76">
        <f>'Raw counts'!G76/'Raw counts'!G$1246*10000</f>
        <v>12.309068419080466</v>
      </c>
      <c r="H76">
        <f>'Raw counts'!H76/'Raw counts'!H$1246*10000</f>
        <v>53.957801230070345</v>
      </c>
      <c r="I76">
        <f>'Raw counts'!I76/'Raw counts'!I$1246*10000</f>
        <v>41.318930300856728</v>
      </c>
      <c r="J76">
        <f>'Raw counts'!J76/'Raw counts'!J$1246*10000</f>
        <v>26.690215987109013</v>
      </c>
      <c r="K76">
        <f>'Raw counts'!K76/'Raw counts'!K$1246*10000</f>
        <v>32.550309381793859</v>
      </c>
      <c r="L76">
        <f>'Raw counts'!L76/'Raw counts'!L$1246*10000</f>
        <v>9.9264971768354098</v>
      </c>
      <c r="M76">
        <f>'Raw counts'!M76/'Raw counts'!M$1246*10000</f>
        <v>37.340356613307065</v>
      </c>
      <c r="N76">
        <f>'Raw counts'!N76/'Raw counts'!N$1246*10000</f>
        <v>12.637382274857108</v>
      </c>
      <c r="O76">
        <f>'Raw counts'!O76/'Raw counts'!O$1246*10000</f>
        <v>15.77671904147009</v>
      </c>
      <c r="P76">
        <f>'Raw counts'!P76/'Raw counts'!P$1246*10000</f>
        <v>21.32188872016955</v>
      </c>
      <c r="Q76">
        <f>'Raw counts'!Q76/'Raw counts'!Q$1246*10000</f>
        <v>17.308157358940957</v>
      </c>
      <c r="R76">
        <f>'Raw counts'!R76/'Raw counts'!R$1246*10000</f>
        <v>37.805706317579954</v>
      </c>
      <c r="S76">
        <f>'Raw counts'!S76/'Raw counts'!S$1246*10000</f>
        <v>38.254463020685748</v>
      </c>
      <c r="T76">
        <f>'Raw counts'!T76/'Raw counts'!T$1246*10000</f>
        <v>5.9793506219040111</v>
      </c>
      <c r="U76">
        <f>'Raw counts'!U76/'Raw counts'!U$1246*10000</f>
        <v>20.7036013244056</v>
      </c>
      <c r="V76">
        <f t="shared" si="5"/>
        <v>1</v>
      </c>
      <c r="W76">
        <f t="shared" si="6"/>
        <v>0.30784795430914974</v>
      </c>
      <c r="X76">
        <f t="shared" si="4"/>
        <v>28.021848325704909</v>
      </c>
      <c r="Y76">
        <f t="shared" si="7"/>
        <v>21.223408585001629</v>
      </c>
    </row>
    <row r="77" spans="1:25" x14ac:dyDescent="0.25">
      <c r="A77">
        <v>79</v>
      </c>
      <c r="B77" t="s">
        <v>625</v>
      </c>
      <c r="C77">
        <v>70800</v>
      </c>
      <c r="D77">
        <v>71</v>
      </c>
      <c r="E77">
        <f>'Raw counts'!E77/'Raw counts'!E$1246*10000</f>
        <v>0</v>
      </c>
      <c r="F77">
        <f>'Raw counts'!F77/'Raw counts'!F$1246*10000</f>
        <v>0</v>
      </c>
      <c r="G77">
        <f>'Raw counts'!G77/'Raw counts'!G$1246*10000</f>
        <v>0</v>
      </c>
      <c r="H77">
        <f>'Raw counts'!H77/'Raw counts'!H$1246*10000</f>
        <v>0</v>
      </c>
      <c r="I77">
        <f>'Raw counts'!I77/'Raw counts'!I$1246*10000</f>
        <v>0</v>
      </c>
      <c r="J77">
        <f>'Raw counts'!J77/'Raw counts'!J$1246*10000</f>
        <v>0</v>
      </c>
      <c r="K77">
        <f>'Raw counts'!K77/'Raw counts'!K$1246*10000</f>
        <v>0</v>
      </c>
      <c r="L77">
        <f>'Raw counts'!L77/'Raw counts'!L$1246*10000</f>
        <v>0</v>
      </c>
      <c r="M77">
        <f>'Raw counts'!M77/'Raw counts'!M$1246*10000</f>
        <v>0</v>
      </c>
      <c r="N77">
        <f>'Raw counts'!N77/'Raw counts'!N$1246*10000</f>
        <v>0</v>
      </c>
      <c r="O77">
        <f>'Raw counts'!O77/'Raw counts'!O$1246*10000</f>
        <v>0</v>
      </c>
      <c r="P77">
        <f>'Raw counts'!P77/'Raw counts'!P$1246*10000</f>
        <v>0</v>
      </c>
      <c r="Q77">
        <f>'Raw counts'!Q77/'Raw counts'!Q$1246*10000</f>
        <v>0</v>
      </c>
      <c r="R77">
        <f>'Raw counts'!R77/'Raw counts'!R$1246*10000</f>
        <v>0</v>
      </c>
      <c r="S77">
        <f>'Raw counts'!S77/'Raw counts'!S$1246*10000</f>
        <v>0</v>
      </c>
      <c r="T77">
        <f>'Raw counts'!T77/'Raw counts'!T$1246*10000</f>
        <v>0</v>
      </c>
      <c r="U77">
        <f>'Raw counts'!U77/'Raw counts'!U$1246*10000</f>
        <v>0</v>
      </c>
      <c r="V77">
        <f t="shared" si="5"/>
        <v>0</v>
      </c>
      <c r="W77" t="str">
        <f t="shared" si="6"/>
        <v/>
      </c>
      <c r="X77">
        <f t="shared" si="4"/>
        <v>0</v>
      </c>
      <c r="Y77">
        <f t="shared" si="7"/>
        <v>0</v>
      </c>
    </row>
    <row r="78" spans="1:25" x14ac:dyDescent="0.25">
      <c r="A78">
        <v>80</v>
      </c>
      <c r="B78" t="s">
        <v>626</v>
      </c>
      <c r="C78">
        <v>72100</v>
      </c>
      <c r="D78">
        <v>141</v>
      </c>
      <c r="E78">
        <f>'Raw counts'!E78/'Raw counts'!E$1246*10000</f>
        <v>0</v>
      </c>
      <c r="F78">
        <f>'Raw counts'!F78/'Raw counts'!F$1246*10000</f>
        <v>0</v>
      </c>
      <c r="G78">
        <f>'Raw counts'!G78/'Raw counts'!G$1246*10000</f>
        <v>0</v>
      </c>
      <c r="H78">
        <f>'Raw counts'!H78/'Raw counts'!H$1246*10000</f>
        <v>0</v>
      </c>
      <c r="I78">
        <f>'Raw counts'!I78/'Raw counts'!I$1246*10000</f>
        <v>0</v>
      </c>
      <c r="J78">
        <f>'Raw counts'!J78/'Raw counts'!J$1246*10000</f>
        <v>0</v>
      </c>
      <c r="K78">
        <f>'Raw counts'!K78/'Raw counts'!K$1246*10000</f>
        <v>0</v>
      </c>
      <c r="L78">
        <f>'Raw counts'!L78/'Raw counts'!L$1246*10000</f>
        <v>0</v>
      </c>
      <c r="M78">
        <f>'Raw counts'!M78/'Raw counts'!M$1246*10000</f>
        <v>0</v>
      </c>
      <c r="N78">
        <f>'Raw counts'!N78/'Raw counts'!N$1246*10000</f>
        <v>0</v>
      </c>
      <c r="O78">
        <f>'Raw counts'!O78/'Raw counts'!O$1246*10000</f>
        <v>0</v>
      </c>
      <c r="P78">
        <f>'Raw counts'!P78/'Raw counts'!P$1246*10000</f>
        <v>0</v>
      </c>
      <c r="Q78">
        <f>'Raw counts'!Q78/'Raw counts'!Q$1246*10000</f>
        <v>0</v>
      </c>
      <c r="R78">
        <f>'Raw counts'!R78/'Raw counts'!R$1246*10000</f>
        <v>0</v>
      </c>
      <c r="S78">
        <f>'Raw counts'!S78/'Raw counts'!S$1246*10000</f>
        <v>0</v>
      </c>
      <c r="T78">
        <f>'Raw counts'!T78/'Raw counts'!T$1246*10000</f>
        <v>0</v>
      </c>
      <c r="U78">
        <f>'Raw counts'!U78/'Raw counts'!U$1246*10000</f>
        <v>0</v>
      </c>
      <c r="V78">
        <f t="shared" si="5"/>
        <v>0</v>
      </c>
      <c r="W78" t="str">
        <f t="shared" si="6"/>
        <v/>
      </c>
      <c r="X78">
        <f t="shared" si="4"/>
        <v>0</v>
      </c>
      <c r="Y78">
        <f t="shared" si="7"/>
        <v>0</v>
      </c>
    </row>
    <row r="79" spans="1:25" x14ac:dyDescent="0.25">
      <c r="A79">
        <v>81</v>
      </c>
      <c r="B79" t="s">
        <v>55</v>
      </c>
      <c r="C79">
        <v>115900</v>
      </c>
      <c r="D79">
        <v>73</v>
      </c>
      <c r="E79">
        <f>'Raw counts'!E79/'Raw counts'!E$1246*10000</f>
        <v>23.506510098553637</v>
      </c>
      <c r="F79">
        <f>'Raw counts'!F79/'Raw counts'!F$1246*10000</f>
        <v>26.520259739407482</v>
      </c>
      <c r="G79">
        <f>'Raw counts'!G79/'Raw counts'!G$1246*10000</f>
        <v>9.6598990293765699</v>
      </c>
      <c r="H79">
        <f>'Raw counts'!H79/'Raw counts'!H$1246*10000</f>
        <v>5.6261303740539059</v>
      </c>
      <c r="I79">
        <f>'Raw counts'!I79/'Raw counts'!I$1246*10000</f>
        <v>8.4041632932006323</v>
      </c>
      <c r="J79">
        <f>'Raw counts'!J79/'Raw counts'!J$1246*10000</f>
        <v>15.438216563022046</v>
      </c>
      <c r="K79">
        <f>'Raw counts'!K79/'Raw counts'!K$1246*10000</f>
        <v>13.962874184737165</v>
      </c>
      <c r="L79">
        <f>'Raw counts'!L79/'Raw counts'!L$1246*10000</f>
        <v>24.734661334904406</v>
      </c>
      <c r="M79">
        <f>'Raw counts'!M79/'Raw counts'!M$1246*10000</f>
        <v>9.0355922160285242</v>
      </c>
      <c r="N79">
        <f>'Raw counts'!N79/'Raw counts'!N$1246*10000</f>
        <v>28.509714472139567</v>
      </c>
      <c r="O79">
        <f>'Raw counts'!O79/'Raw counts'!O$1246*10000</f>
        <v>12.90271774850604</v>
      </c>
      <c r="P79">
        <f>'Raw counts'!P79/'Raw counts'!P$1246*10000</f>
        <v>9.504886853809797</v>
      </c>
      <c r="Q79">
        <f>'Raw counts'!Q79/'Raw counts'!Q$1246*10000</f>
        <v>11.789049153216684</v>
      </c>
      <c r="R79">
        <f>'Raw counts'!R79/'Raw counts'!R$1246*10000</f>
        <v>8.8553906689826931</v>
      </c>
      <c r="S79">
        <f>'Raw counts'!S79/'Raw counts'!S$1246*10000</f>
        <v>6.9158770949841974</v>
      </c>
      <c r="T79">
        <f>'Raw counts'!T79/'Raw counts'!T$1246*10000</f>
        <v>29.974072298596401</v>
      </c>
      <c r="U79">
        <f>'Raw counts'!U79/'Raw counts'!U$1246*10000</f>
        <v>22.07921264694523</v>
      </c>
      <c r="V79">
        <f t="shared" si="5"/>
        <v>1</v>
      </c>
      <c r="W79">
        <f t="shared" si="6"/>
        <v>0.79273418509814908</v>
      </c>
      <c r="X79">
        <f t="shared" si="4"/>
        <v>15.209811870364929</v>
      </c>
      <c r="Y79">
        <f t="shared" si="7"/>
        <v>16.316365117147576</v>
      </c>
    </row>
    <row r="80" spans="1:25" x14ac:dyDescent="0.25">
      <c r="A80">
        <v>82</v>
      </c>
      <c r="B80" t="s">
        <v>627</v>
      </c>
      <c r="C80">
        <v>85000</v>
      </c>
      <c r="D80">
        <v>612</v>
      </c>
      <c r="E80">
        <f>'Raw counts'!E80/'Raw counts'!E$1246*10000</f>
        <v>0</v>
      </c>
      <c r="F80">
        <f>'Raw counts'!F80/'Raw counts'!F$1246*10000</f>
        <v>0</v>
      </c>
      <c r="G80">
        <f>'Raw counts'!G80/'Raw counts'!G$1246*10000</f>
        <v>0</v>
      </c>
      <c r="H80">
        <f>'Raw counts'!H80/'Raw counts'!H$1246*10000</f>
        <v>0</v>
      </c>
      <c r="I80">
        <f>'Raw counts'!I80/'Raw counts'!I$1246*10000</f>
        <v>0</v>
      </c>
      <c r="J80">
        <f>'Raw counts'!J80/'Raw counts'!J$1246*10000</f>
        <v>0</v>
      </c>
      <c r="K80">
        <f>'Raw counts'!K80/'Raw counts'!K$1246*10000</f>
        <v>0</v>
      </c>
      <c r="L80">
        <f>'Raw counts'!L80/'Raw counts'!L$1246*10000</f>
        <v>0</v>
      </c>
      <c r="M80">
        <f>'Raw counts'!M80/'Raw counts'!M$1246*10000</f>
        <v>0</v>
      </c>
      <c r="N80">
        <f>'Raw counts'!N80/'Raw counts'!N$1246*10000</f>
        <v>0</v>
      </c>
      <c r="O80">
        <f>'Raw counts'!O80/'Raw counts'!O$1246*10000</f>
        <v>0</v>
      </c>
      <c r="P80">
        <f>'Raw counts'!P80/'Raw counts'!P$1246*10000</f>
        <v>0</v>
      </c>
      <c r="Q80">
        <f>'Raw counts'!Q80/'Raw counts'!Q$1246*10000</f>
        <v>0</v>
      </c>
      <c r="R80">
        <f>'Raw counts'!R80/'Raw counts'!R$1246*10000</f>
        <v>0</v>
      </c>
      <c r="S80">
        <f>'Raw counts'!S80/'Raw counts'!S$1246*10000</f>
        <v>0</v>
      </c>
      <c r="T80">
        <f>'Raw counts'!T80/'Raw counts'!T$1246*10000</f>
        <v>0</v>
      </c>
      <c r="U80">
        <f>'Raw counts'!U80/'Raw counts'!U$1246*10000</f>
        <v>0</v>
      </c>
      <c r="V80">
        <f t="shared" si="5"/>
        <v>0</v>
      </c>
      <c r="W80" t="str">
        <f t="shared" si="6"/>
        <v/>
      </c>
      <c r="X80">
        <f t="shared" si="4"/>
        <v>0</v>
      </c>
      <c r="Y80">
        <f t="shared" si="7"/>
        <v>0</v>
      </c>
    </row>
    <row r="81" spans="1:25" x14ac:dyDescent="0.25">
      <c r="A81">
        <v>83</v>
      </c>
      <c r="B81" t="s">
        <v>56</v>
      </c>
      <c r="C81">
        <v>93500</v>
      </c>
      <c r="D81">
        <v>370</v>
      </c>
      <c r="E81">
        <f>'Raw counts'!E81/'Raw counts'!E$1246*10000</f>
        <v>1.324284120768735</v>
      </c>
      <c r="F81">
        <f>'Raw counts'!F81/'Raw counts'!F$1246*10000</f>
        <v>5.6764675965573694</v>
      </c>
      <c r="G81">
        <f>'Raw counts'!G81/'Raw counts'!G$1246*10000</f>
        <v>0.47342570842617177</v>
      </c>
      <c r="H81">
        <f>'Raw counts'!H81/'Raw counts'!H$1246*10000</f>
        <v>0</v>
      </c>
      <c r="I81">
        <f>'Raw counts'!I81/'Raw counts'!I$1246*10000</f>
        <v>0</v>
      </c>
      <c r="J81">
        <f>'Raw counts'!J81/'Raw counts'!J$1246*10000</f>
        <v>0</v>
      </c>
      <c r="K81">
        <f>'Raw counts'!K81/'Raw counts'!K$1246*10000</f>
        <v>0</v>
      </c>
      <c r="L81">
        <f>'Raw counts'!L81/'Raw counts'!L$1246*10000</f>
        <v>0</v>
      </c>
      <c r="M81">
        <f>'Raw counts'!M81/'Raw counts'!M$1246*10000</f>
        <v>0</v>
      </c>
      <c r="N81">
        <f>'Raw counts'!N81/'Raw counts'!N$1246*10000</f>
        <v>8.2477476775717165E-2</v>
      </c>
      <c r="O81">
        <f>'Raw counts'!O81/'Raw counts'!O$1246*10000</f>
        <v>4.859552537517664</v>
      </c>
      <c r="P81">
        <f>'Raw counts'!P81/'Raw counts'!P$1246*10000</f>
        <v>0</v>
      </c>
      <c r="Q81">
        <f>'Raw counts'!Q81/'Raw counts'!Q$1246*10000</f>
        <v>8.3859241288389974</v>
      </c>
      <c r="R81">
        <f>'Raw counts'!R81/'Raw counts'!R$1246*10000</f>
        <v>0</v>
      </c>
      <c r="S81">
        <f>'Raw counts'!S81/'Raw counts'!S$1246*10000</f>
        <v>0</v>
      </c>
      <c r="T81">
        <f>'Raw counts'!T81/'Raw counts'!T$1246*10000</f>
        <v>0</v>
      </c>
      <c r="U81">
        <f>'Raw counts'!U81/'Raw counts'!U$1246*10000</f>
        <v>20.365122828638754</v>
      </c>
      <c r="V81">
        <f t="shared" si="5"/>
        <v>1</v>
      </c>
      <c r="W81">
        <f t="shared" si="6"/>
        <v>0.19504547590214563</v>
      </c>
      <c r="X81">
        <f t="shared" si="4"/>
        <v>0.83046415841691956</v>
      </c>
      <c r="Y81">
        <f t="shared" si="7"/>
        <v>4.2116346214713918</v>
      </c>
    </row>
    <row r="82" spans="1:25" x14ac:dyDescent="0.25">
      <c r="A82">
        <v>84</v>
      </c>
      <c r="B82" t="s">
        <v>57</v>
      </c>
      <c r="C82">
        <v>20600</v>
      </c>
      <c r="D82">
        <v>972</v>
      </c>
      <c r="E82">
        <f>'Raw counts'!E82/'Raw counts'!E$1246*10000</f>
        <v>9.6528918704271103</v>
      </c>
      <c r="F82">
        <f>'Raw counts'!F82/'Raw counts'!F$1246*10000</f>
        <v>10.36037366250283</v>
      </c>
      <c r="G82">
        <f>'Raw counts'!G82/'Raw counts'!G$1246*10000</f>
        <v>2.0045045952512379</v>
      </c>
      <c r="H82">
        <f>'Raw counts'!H82/'Raw counts'!H$1246*10000</f>
        <v>7.9924556802626832</v>
      </c>
      <c r="I82">
        <f>'Raw counts'!I82/'Raw counts'!I$1246*10000</f>
        <v>0.781925815557861</v>
      </c>
      <c r="J82">
        <f>'Raw counts'!J82/'Raw counts'!J$1246*10000</f>
        <v>1.9427203212490214</v>
      </c>
      <c r="K82">
        <f>'Raw counts'!K82/'Raw counts'!K$1246*10000</f>
        <v>4.4283404872066443</v>
      </c>
      <c r="L82">
        <f>'Raw counts'!L82/'Raw counts'!L$1246*10000</f>
        <v>0.41893257743196977</v>
      </c>
      <c r="M82">
        <f>'Raw counts'!M82/'Raw counts'!M$1246*10000</f>
        <v>2.1103014966553104</v>
      </c>
      <c r="N82">
        <f>'Raw counts'!N82/'Raw counts'!N$1246*10000</f>
        <v>4.8295144734225497</v>
      </c>
      <c r="O82">
        <f>'Raw counts'!O82/'Raw counts'!O$1246*10000</f>
        <v>2.386026834556803</v>
      </c>
      <c r="P82">
        <f>'Raw counts'!P82/'Raw counts'!P$1246*10000</f>
        <v>3.4104764880126881</v>
      </c>
      <c r="Q82">
        <f>'Raw counts'!Q82/'Raw counts'!Q$1246*10000</f>
        <v>0.47780265385245457</v>
      </c>
      <c r="R82">
        <f>'Raw counts'!R82/'Raw counts'!R$1246*10000</f>
        <v>1.9233427697337973</v>
      </c>
      <c r="S82">
        <f>'Raw counts'!S82/'Raw counts'!S$1246*10000</f>
        <v>5.4013325820324001</v>
      </c>
      <c r="T82">
        <f>'Raw counts'!T82/'Raw counts'!T$1246*10000</f>
        <v>4.1322811050802146</v>
      </c>
      <c r="U82">
        <f>'Raw counts'!U82/'Raw counts'!U$1246*10000</f>
        <v>7.077672135842703</v>
      </c>
      <c r="V82">
        <f t="shared" si="5"/>
        <v>1</v>
      </c>
      <c r="W82">
        <f t="shared" si="6"/>
        <v>0.65601798071522577</v>
      </c>
      <c r="X82">
        <f t="shared" si="4"/>
        <v>4.4102718340605191</v>
      </c>
      <c r="Y82">
        <f t="shared" si="7"/>
        <v>3.7048061303167015</v>
      </c>
    </row>
    <row r="83" spans="1:25" x14ac:dyDescent="0.25">
      <c r="A83">
        <v>85</v>
      </c>
      <c r="B83" t="s">
        <v>628</v>
      </c>
      <c r="C83">
        <v>104700</v>
      </c>
      <c r="D83">
        <v>812</v>
      </c>
      <c r="E83">
        <f>'Raw counts'!E83/'Raw counts'!E$1246*10000</f>
        <v>0</v>
      </c>
      <c r="F83">
        <f>'Raw counts'!F83/'Raw counts'!F$1246*10000</f>
        <v>0</v>
      </c>
      <c r="G83">
        <f>'Raw counts'!G83/'Raw counts'!G$1246*10000</f>
        <v>0</v>
      </c>
      <c r="H83">
        <f>'Raw counts'!H83/'Raw counts'!H$1246*10000</f>
        <v>0</v>
      </c>
      <c r="I83">
        <f>'Raw counts'!I83/'Raw counts'!I$1246*10000</f>
        <v>0</v>
      </c>
      <c r="J83">
        <f>'Raw counts'!J83/'Raw counts'!J$1246*10000</f>
        <v>0</v>
      </c>
      <c r="K83">
        <f>'Raw counts'!K83/'Raw counts'!K$1246*10000</f>
        <v>0</v>
      </c>
      <c r="L83">
        <f>'Raw counts'!L83/'Raw counts'!L$1246*10000</f>
        <v>0</v>
      </c>
      <c r="M83">
        <f>'Raw counts'!M83/'Raw counts'!M$1246*10000</f>
        <v>0</v>
      </c>
      <c r="N83">
        <f>'Raw counts'!N83/'Raw counts'!N$1246*10000</f>
        <v>0</v>
      </c>
      <c r="O83">
        <f>'Raw counts'!O83/'Raw counts'!O$1246*10000</f>
        <v>0</v>
      </c>
      <c r="P83">
        <f>'Raw counts'!P83/'Raw counts'!P$1246*10000</f>
        <v>0</v>
      </c>
      <c r="Q83">
        <f>'Raw counts'!Q83/'Raw counts'!Q$1246*10000</f>
        <v>0</v>
      </c>
      <c r="R83">
        <f>'Raw counts'!R83/'Raw counts'!R$1246*10000</f>
        <v>0</v>
      </c>
      <c r="S83">
        <f>'Raw counts'!S83/'Raw counts'!S$1246*10000</f>
        <v>0</v>
      </c>
      <c r="T83">
        <f>'Raw counts'!T83/'Raw counts'!T$1246*10000</f>
        <v>0</v>
      </c>
      <c r="U83">
        <f>'Raw counts'!U83/'Raw counts'!U$1246*10000</f>
        <v>0</v>
      </c>
      <c r="V83">
        <f t="shared" si="5"/>
        <v>0</v>
      </c>
      <c r="W83" t="str">
        <f t="shared" si="6"/>
        <v/>
      </c>
      <c r="X83">
        <f t="shared" si="4"/>
        <v>0</v>
      </c>
      <c r="Y83">
        <f t="shared" si="7"/>
        <v>0</v>
      </c>
    </row>
    <row r="84" spans="1:25" x14ac:dyDescent="0.25">
      <c r="A84">
        <v>86</v>
      </c>
      <c r="B84" t="s">
        <v>629</v>
      </c>
      <c r="C84">
        <v>108300</v>
      </c>
      <c r="D84">
        <v>896</v>
      </c>
      <c r="E84">
        <f>'Raw counts'!E84/'Raw counts'!E$1246*10000</f>
        <v>0</v>
      </c>
      <c r="F84">
        <f>'Raw counts'!F84/'Raw counts'!F$1246*10000</f>
        <v>0</v>
      </c>
      <c r="G84">
        <f>'Raw counts'!G84/'Raw counts'!G$1246*10000</f>
        <v>0</v>
      </c>
      <c r="H84">
        <f>'Raw counts'!H84/'Raw counts'!H$1246*10000</f>
        <v>0</v>
      </c>
      <c r="I84">
        <f>'Raw counts'!I84/'Raw counts'!I$1246*10000</f>
        <v>0</v>
      </c>
      <c r="J84">
        <f>'Raw counts'!J84/'Raw counts'!J$1246*10000</f>
        <v>0</v>
      </c>
      <c r="K84">
        <f>'Raw counts'!K84/'Raw counts'!K$1246*10000</f>
        <v>0</v>
      </c>
      <c r="L84">
        <f>'Raw counts'!L84/'Raw counts'!L$1246*10000</f>
        <v>0</v>
      </c>
      <c r="M84">
        <f>'Raw counts'!M84/'Raw counts'!M$1246*10000</f>
        <v>0</v>
      </c>
      <c r="N84">
        <f>'Raw counts'!N84/'Raw counts'!N$1246*10000</f>
        <v>0</v>
      </c>
      <c r="O84">
        <f>'Raw counts'!O84/'Raw counts'!O$1246*10000</f>
        <v>0</v>
      </c>
      <c r="P84">
        <f>'Raw counts'!P84/'Raw counts'!P$1246*10000</f>
        <v>0</v>
      </c>
      <c r="Q84">
        <f>'Raw counts'!Q84/'Raw counts'!Q$1246*10000</f>
        <v>0</v>
      </c>
      <c r="R84">
        <f>'Raw counts'!R84/'Raw counts'!R$1246*10000</f>
        <v>0</v>
      </c>
      <c r="S84">
        <f>'Raw counts'!S84/'Raw counts'!S$1246*10000</f>
        <v>0</v>
      </c>
      <c r="T84">
        <f>'Raw counts'!T84/'Raw counts'!T$1246*10000</f>
        <v>0</v>
      </c>
      <c r="U84">
        <f>'Raw counts'!U84/'Raw counts'!U$1246*10000</f>
        <v>0</v>
      </c>
      <c r="V84">
        <f t="shared" si="5"/>
        <v>0</v>
      </c>
      <c r="W84" t="str">
        <f t="shared" si="6"/>
        <v/>
      </c>
      <c r="X84">
        <f t="shared" si="4"/>
        <v>0</v>
      </c>
      <c r="Y84">
        <f t="shared" si="7"/>
        <v>0</v>
      </c>
    </row>
    <row r="85" spans="1:25" x14ac:dyDescent="0.25">
      <c r="A85">
        <v>87</v>
      </c>
      <c r="B85" t="s">
        <v>630</v>
      </c>
      <c r="C85">
        <v>71400</v>
      </c>
      <c r="D85">
        <v>94</v>
      </c>
      <c r="E85">
        <f>'Raw counts'!E85/'Raw counts'!E$1246*10000</f>
        <v>0</v>
      </c>
      <c r="F85">
        <f>'Raw counts'!F85/'Raw counts'!F$1246*10000</f>
        <v>0</v>
      </c>
      <c r="G85">
        <f>'Raw counts'!G85/'Raw counts'!G$1246*10000</f>
        <v>0</v>
      </c>
      <c r="H85">
        <f>'Raw counts'!H85/'Raw counts'!H$1246*10000</f>
        <v>0</v>
      </c>
      <c r="I85">
        <f>'Raw counts'!I85/'Raw counts'!I$1246*10000</f>
        <v>0</v>
      </c>
      <c r="J85">
        <f>'Raw counts'!J85/'Raw counts'!J$1246*10000</f>
        <v>0</v>
      </c>
      <c r="K85">
        <f>'Raw counts'!K85/'Raw counts'!K$1246*10000</f>
        <v>0</v>
      </c>
      <c r="L85">
        <f>'Raw counts'!L85/'Raw counts'!L$1246*10000</f>
        <v>0</v>
      </c>
      <c r="M85">
        <f>'Raw counts'!M85/'Raw counts'!M$1246*10000</f>
        <v>0</v>
      </c>
      <c r="N85">
        <f>'Raw counts'!N85/'Raw counts'!N$1246*10000</f>
        <v>0</v>
      </c>
      <c r="O85">
        <f>'Raw counts'!O85/'Raw counts'!O$1246*10000</f>
        <v>0</v>
      </c>
      <c r="P85">
        <f>'Raw counts'!P85/'Raw counts'!P$1246*10000</f>
        <v>0</v>
      </c>
      <c r="Q85">
        <f>'Raw counts'!Q85/'Raw counts'!Q$1246*10000</f>
        <v>0</v>
      </c>
      <c r="R85">
        <f>'Raw counts'!R85/'Raw counts'!R$1246*10000</f>
        <v>0</v>
      </c>
      <c r="S85">
        <f>'Raw counts'!S85/'Raw counts'!S$1246*10000</f>
        <v>0</v>
      </c>
      <c r="T85">
        <f>'Raw counts'!T85/'Raw counts'!T$1246*10000</f>
        <v>0</v>
      </c>
      <c r="U85">
        <f>'Raw counts'!U85/'Raw counts'!U$1246*10000</f>
        <v>0</v>
      </c>
      <c r="V85">
        <f t="shared" si="5"/>
        <v>0</v>
      </c>
      <c r="W85" t="str">
        <f t="shared" si="6"/>
        <v/>
      </c>
      <c r="X85">
        <f t="shared" si="4"/>
        <v>0</v>
      </c>
      <c r="Y85">
        <f t="shared" si="7"/>
        <v>0</v>
      </c>
    </row>
    <row r="86" spans="1:25" x14ac:dyDescent="0.25">
      <c r="A86">
        <v>88</v>
      </c>
      <c r="B86" t="s">
        <v>58</v>
      </c>
      <c r="C86">
        <v>74100</v>
      </c>
      <c r="D86">
        <v>467</v>
      </c>
      <c r="E86">
        <f>'Raw counts'!E86/'Raw counts'!E$1246*10000</f>
        <v>0.10833353879349311</v>
      </c>
      <c r="F86">
        <f>'Raw counts'!F86/'Raw counts'!F$1246*10000</f>
        <v>3.904622219597266</v>
      </c>
      <c r="G86">
        <f>'Raw counts'!G86/'Raw counts'!G$1246*10000</f>
        <v>9.2872021950836245</v>
      </c>
      <c r="H86">
        <f>'Raw counts'!H86/'Raw counts'!H$1246*10000</f>
        <v>1.5496289615880485</v>
      </c>
      <c r="I86">
        <f>'Raw counts'!I86/'Raw counts'!I$1246*10000</f>
        <v>11.876652741819793</v>
      </c>
      <c r="J86">
        <f>'Raw counts'!J86/'Raw counts'!J$1246*10000</f>
        <v>4.0629480830182576</v>
      </c>
      <c r="K86">
        <f>'Raw counts'!K86/'Raw counts'!K$1246*10000</f>
        <v>7.4251630525670329</v>
      </c>
      <c r="L86">
        <f>'Raw counts'!L86/'Raw counts'!L$1246*10000</f>
        <v>33.911489688966817</v>
      </c>
      <c r="M86">
        <f>'Raw counts'!M86/'Raw counts'!M$1246*10000</f>
        <v>1.8845268823843275</v>
      </c>
      <c r="N86">
        <f>'Raw counts'!N86/'Raw counts'!N$1246*10000</f>
        <v>0.3115815789304871</v>
      </c>
      <c r="O86">
        <f>'Raw counts'!O86/'Raw counts'!O$1246*10000</f>
        <v>13.976261557001978</v>
      </c>
      <c r="P86">
        <f>'Raw counts'!P86/'Raw counts'!P$1246*10000</f>
        <v>1.735154704427508</v>
      </c>
      <c r="Q86">
        <f>'Raw counts'!Q86/'Raw counts'!Q$1246*10000</f>
        <v>0</v>
      </c>
      <c r="R86">
        <f>'Raw counts'!R86/'Raw counts'!R$1246*10000</f>
        <v>1.3062702977775373</v>
      </c>
      <c r="S86">
        <f>'Raw counts'!S86/'Raw counts'!S$1246*10000</f>
        <v>3.257084974089889E-2</v>
      </c>
      <c r="T86">
        <f>'Raw counts'!T86/'Raw counts'!T$1246*10000</f>
        <v>6.1769441050991141</v>
      </c>
      <c r="U86">
        <f>'Raw counts'!U86/'Raw counts'!U$1246*10000</f>
        <v>2.6687727550847713</v>
      </c>
      <c r="V86">
        <f t="shared" si="5"/>
        <v>1</v>
      </c>
      <c r="W86">
        <f t="shared" si="6"/>
        <v>0.23616862007863912</v>
      </c>
      <c r="X86">
        <f t="shared" si="4"/>
        <v>8.2233963737576286</v>
      </c>
      <c r="Y86">
        <f t="shared" si="7"/>
        <v>3.2759444810077869</v>
      </c>
    </row>
    <row r="87" spans="1:25" x14ac:dyDescent="0.25">
      <c r="A87">
        <v>89</v>
      </c>
      <c r="B87" t="s">
        <v>631</v>
      </c>
      <c r="C87">
        <v>116000</v>
      </c>
      <c r="D87">
        <v>81</v>
      </c>
      <c r="E87">
        <f>'Raw counts'!E87/'Raw counts'!E$1246*10000</f>
        <v>0</v>
      </c>
      <c r="F87">
        <f>'Raw counts'!F87/'Raw counts'!F$1246*10000</f>
        <v>0</v>
      </c>
      <c r="G87">
        <f>'Raw counts'!G87/'Raw counts'!G$1246*10000</f>
        <v>0</v>
      </c>
      <c r="H87">
        <f>'Raw counts'!H87/'Raw counts'!H$1246*10000</f>
        <v>0</v>
      </c>
      <c r="I87">
        <f>'Raw counts'!I87/'Raw counts'!I$1246*10000</f>
        <v>0</v>
      </c>
      <c r="J87">
        <f>'Raw counts'!J87/'Raw counts'!J$1246*10000</f>
        <v>0</v>
      </c>
      <c r="K87">
        <f>'Raw counts'!K87/'Raw counts'!K$1246*10000</f>
        <v>0</v>
      </c>
      <c r="L87">
        <f>'Raw counts'!L87/'Raw counts'!L$1246*10000</f>
        <v>0</v>
      </c>
      <c r="M87">
        <f>'Raw counts'!M87/'Raw counts'!M$1246*10000</f>
        <v>0</v>
      </c>
      <c r="N87">
        <f>'Raw counts'!N87/'Raw counts'!N$1246*10000</f>
        <v>0</v>
      </c>
      <c r="O87">
        <f>'Raw counts'!O87/'Raw counts'!O$1246*10000</f>
        <v>0</v>
      </c>
      <c r="P87">
        <f>'Raw counts'!P87/'Raw counts'!P$1246*10000</f>
        <v>0</v>
      </c>
      <c r="Q87">
        <f>'Raw counts'!Q87/'Raw counts'!Q$1246*10000</f>
        <v>0</v>
      </c>
      <c r="R87">
        <f>'Raw counts'!R87/'Raw counts'!R$1246*10000</f>
        <v>0</v>
      </c>
      <c r="S87">
        <f>'Raw counts'!S87/'Raw counts'!S$1246*10000</f>
        <v>0</v>
      </c>
      <c r="T87">
        <f>'Raw counts'!T87/'Raw counts'!T$1246*10000</f>
        <v>0</v>
      </c>
      <c r="U87">
        <f>'Raw counts'!U87/'Raw counts'!U$1246*10000</f>
        <v>0</v>
      </c>
      <c r="V87">
        <f t="shared" si="5"/>
        <v>0</v>
      </c>
      <c r="W87" t="str">
        <f t="shared" si="6"/>
        <v/>
      </c>
      <c r="X87">
        <f t="shared" si="4"/>
        <v>0</v>
      </c>
      <c r="Y87">
        <f t="shared" si="7"/>
        <v>0</v>
      </c>
    </row>
    <row r="88" spans="1:25" x14ac:dyDescent="0.25">
      <c r="A88">
        <v>90</v>
      </c>
      <c r="B88" t="s">
        <v>632</v>
      </c>
      <c r="C88">
        <v>85100</v>
      </c>
      <c r="D88">
        <v>612</v>
      </c>
      <c r="E88">
        <f>'Raw counts'!E88/'Raw counts'!E$1246*10000</f>
        <v>0</v>
      </c>
      <c r="F88">
        <f>'Raw counts'!F88/'Raw counts'!F$1246*10000</f>
        <v>0</v>
      </c>
      <c r="G88">
        <f>'Raw counts'!G88/'Raw counts'!G$1246*10000</f>
        <v>0</v>
      </c>
      <c r="H88">
        <f>'Raw counts'!H88/'Raw counts'!H$1246*10000</f>
        <v>0</v>
      </c>
      <c r="I88">
        <f>'Raw counts'!I88/'Raw counts'!I$1246*10000</f>
        <v>0</v>
      </c>
      <c r="J88">
        <f>'Raw counts'!J88/'Raw counts'!J$1246*10000</f>
        <v>0</v>
      </c>
      <c r="K88">
        <f>'Raw counts'!K88/'Raw counts'!K$1246*10000</f>
        <v>0</v>
      </c>
      <c r="L88">
        <f>'Raw counts'!L88/'Raw counts'!L$1246*10000</f>
        <v>0</v>
      </c>
      <c r="M88">
        <f>'Raw counts'!M88/'Raw counts'!M$1246*10000</f>
        <v>0</v>
      </c>
      <c r="N88">
        <f>'Raw counts'!N88/'Raw counts'!N$1246*10000</f>
        <v>0</v>
      </c>
      <c r="O88">
        <f>'Raw counts'!O88/'Raw counts'!O$1246*10000</f>
        <v>0</v>
      </c>
      <c r="P88">
        <f>'Raw counts'!P88/'Raw counts'!P$1246*10000</f>
        <v>0</v>
      </c>
      <c r="Q88">
        <f>'Raw counts'!Q88/'Raw counts'!Q$1246*10000</f>
        <v>0</v>
      </c>
      <c r="R88">
        <f>'Raw counts'!R88/'Raw counts'!R$1246*10000</f>
        <v>0</v>
      </c>
      <c r="S88">
        <f>'Raw counts'!S88/'Raw counts'!S$1246*10000</f>
        <v>0</v>
      </c>
      <c r="T88">
        <f>'Raw counts'!T88/'Raw counts'!T$1246*10000</f>
        <v>0</v>
      </c>
      <c r="U88">
        <f>'Raw counts'!U88/'Raw counts'!U$1246*10000</f>
        <v>0</v>
      </c>
      <c r="V88">
        <f t="shared" si="5"/>
        <v>0</v>
      </c>
      <c r="W88" t="str">
        <f t="shared" si="6"/>
        <v/>
      </c>
      <c r="X88">
        <f t="shared" si="4"/>
        <v>0</v>
      </c>
      <c r="Y88">
        <f t="shared" si="7"/>
        <v>0</v>
      </c>
    </row>
    <row r="89" spans="1:25" x14ac:dyDescent="0.25">
      <c r="A89">
        <v>91</v>
      </c>
      <c r="B89" t="s">
        <v>59</v>
      </c>
      <c r="C89">
        <v>63100</v>
      </c>
      <c r="D89">
        <v>519</v>
      </c>
      <c r="E89">
        <f>'Raw counts'!E89/'Raw counts'!E$1246*10000</f>
        <v>20.74213703968519</v>
      </c>
      <c r="F89">
        <f>'Raw counts'!F89/'Raw counts'!F$1246*10000</f>
        <v>12.263466845163682</v>
      </c>
      <c r="G89">
        <f>'Raw counts'!G89/'Raw counts'!G$1246*10000</f>
        <v>43.122031016434917</v>
      </c>
      <c r="H89">
        <f>'Raw counts'!H89/'Raw counts'!H$1246*10000</f>
        <v>41.874883516066227</v>
      </c>
      <c r="I89">
        <f>'Raw counts'!I89/'Raw counts'!I$1246*10000</f>
        <v>21.900079731805604</v>
      </c>
      <c r="J89">
        <f>'Raw counts'!J89/'Raw counts'!J$1246*10000</f>
        <v>56.861550113308923</v>
      </c>
      <c r="K89">
        <f>'Raw counts'!K89/'Raw counts'!K$1246*10000</f>
        <v>24.558782540832819</v>
      </c>
      <c r="L89">
        <f>'Raw counts'!L89/'Raw counts'!L$1246*10000</f>
        <v>7.9464895213937838</v>
      </c>
      <c r="M89">
        <f>'Raw counts'!M89/'Raw counts'!M$1246*10000</f>
        <v>37.372610129631489</v>
      </c>
      <c r="N89">
        <f>'Raw counts'!N89/'Raw counts'!N$1246*10000</f>
        <v>11.61099589720374</v>
      </c>
      <c r="O89">
        <f>'Raw counts'!O89/'Raw counts'!O$1246*10000</f>
        <v>32.31063982874452</v>
      </c>
      <c r="P89">
        <f>'Raw counts'!P89/'Raw counts'!P$1246*10000</f>
        <v>44.118231561096465</v>
      </c>
      <c r="Q89">
        <f>'Raw counts'!Q89/'Raw counts'!Q$1246*10000</f>
        <v>1.7259401986098868</v>
      </c>
      <c r="R89">
        <f>'Raw counts'!R89/'Raw counts'!R$1246*10000</f>
        <v>30.75745645932631</v>
      </c>
      <c r="S89">
        <f>'Raw counts'!S89/'Raw counts'!S$1246*10000</f>
        <v>7.8712886873838981</v>
      </c>
      <c r="T89">
        <f>'Raw counts'!T89/'Raw counts'!T$1246*10000</f>
        <v>6.6064951555232536</v>
      </c>
      <c r="U89">
        <f>'Raw counts'!U89/'Raw counts'!U$1246*10000</f>
        <v>41.120797767777717</v>
      </c>
      <c r="V89">
        <f t="shared" si="5"/>
        <v>1</v>
      </c>
      <c r="W89">
        <f t="shared" si="6"/>
        <v>0.35629170263289811</v>
      </c>
      <c r="X89">
        <f t="shared" si="4"/>
        <v>29.626892272702509</v>
      </c>
      <c r="Y89">
        <f t="shared" si="7"/>
        <v>22.015230694458225</v>
      </c>
    </row>
    <row r="90" spans="1:25" x14ac:dyDescent="0.25">
      <c r="A90">
        <v>92</v>
      </c>
      <c r="B90" t="s">
        <v>633</v>
      </c>
      <c r="C90">
        <v>42000</v>
      </c>
      <c r="D90">
        <v>918</v>
      </c>
      <c r="E90">
        <f>'Raw counts'!E90/'Raw counts'!E$1246*10000</f>
        <v>0</v>
      </c>
      <c r="F90">
        <f>'Raw counts'!F90/'Raw counts'!F$1246*10000</f>
        <v>0</v>
      </c>
      <c r="G90">
        <f>'Raw counts'!G90/'Raw counts'!G$1246*10000</f>
        <v>0</v>
      </c>
      <c r="H90">
        <f>'Raw counts'!H90/'Raw counts'!H$1246*10000</f>
        <v>0</v>
      </c>
      <c r="I90">
        <f>'Raw counts'!I90/'Raw counts'!I$1246*10000</f>
        <v>0</v>
      </c>
      <c r="J90">
        <f>'Raw counts'!J90/'Raw counts'!J$1246*10000</f>
        <v>0</v>
      </c>
      <c r="K90">
        <f>'Raw counts'!K90/'Raw counts'!K$1246*10000</f>
        <v>0</v>
      </c>
      <c r="L90">
        <f>'Raw counts'!L90/'Raw counts'!L$1246*10000</f>
        <v>0</v>
      </c>
      <c r="M90">
        <f>'Raw counts'!M90/'Raw counts'!M$1246*10000</f>
        <v>0</v>
      </c>
      <c r="N90">
        <f>'Raw counts'!N90/'Raw counts'!N$1246*10000</f>
        <v>0</v>
      </c>
      <c r="O90">
        <f>'Raw counts'!O90/'Raw counts'!O$1246*10000</f>
        <v>0</v>
      </c>
      <c r="P90">
        <f>'Raw counts'!P90/'Raw counts'!P$1246*10000</f>
        <v>0</v>
      </c>
      <c r="Q90">
        <f>'Raw counts'!Q90/'Raw counts'!Q$1246*10000</f>
        <v>0</v>
      </c>
      <c r="R90">
        <f>'Raw counts'!R90/'Raw counts'!R$1246*10000</f>
        <v>0</v>
      </c>
      <c r="S90">
        <f>'Raw counts'!S90/'Raw counts'!S$1246*10000</f>
        <v>0</v>
      </c>
      <c r="T90">
        <f>'Raw counts'!T90/'Raw counts'!T$1246*10000</f>
        <v>0</v>
      </c>
      <c r="U90">
        <f>'Raw counts'!U90/'Raw counts'!U$1246*10000</f>
        <v>0</v>
      </c>
      <c r="V90">
        <f t="shared" si="5"/>
        <v>0</v>
      </c>
      <c r="W90" t="str">
        <f t="shared" si="6"/>
        <v/>
      </c>
      <c r="X90">
        <f t="shared" si="4"/>
        <v>0</v>
      </c>
      <c r="Y90">
        <f t="shared" si="7"/>
        <v>0</v>
      </c>
    </row>
    <row r="91" spans="1:25" x14ac:dyDescent="0.25">
      <c r="A91">
        <v>93</v>
      </c>
      <c r="B91" t="s">
        <v>60</v>
      </c>
      <c r="C91">
        <v>99700</v>
      </c>
      <c r="D91">
        <v>901</v>
      </c>
      <c r="E91">
        <f>'Raw counts'!E91/'Raw counts'!E$1246*10000</f>
        <v>1.2663817121032472</v>
      </c>
      <c r="F91">
        <f>'Raw counts'!F91/'Raw counts'!F$1246*10000</f>
        <v>1.6405975712593557E-2</v>
      </c>
      <c r="G91">
        <f>'Raw counts'!G91/'Raw counts'!G$1246*10000</f>
        <v>8.0583099306582431E-2</v>
      </c>
      <c r="H91">
        <f>'Raw counts'!H91/'Raw counts'!H$1246*10000</f>
        <v>1.0610072169431686</v>
      </c>
      <c r="I91">
        <f>'Raw counts'!I91/'Raw counts'!I$1246*10000</f>
        <v>4.1066497557251438</v>
      </c>
      <c r="J91">
        <f>'Raw counts'!J91/'Raw counts'!J$1246*10000</f>
        <v>1.0749061675946361</v>
      </c>
      <c r="K91">
        <f>'Raw counts'!K91/'Raw counts'!K$1246*10000</f>
        <v>0.45933441105970235</v>
      </c>
      <c r="L91">
        <f>'Raw counts'!L91/'Raw counts'!L$1246*10000</f>
        <v>1.2832566319231917</v>
      </c>
      <c r="M91">
        <f>'Raw counts'!M91/'Raw counts'!M$1246*10000</f>
        <v>2.3775449176291268</v>
      </c>
      <c r="N91">
        <f>'Raw counts'!N91/'Raw counts'!N$1246*10000</f>
        <v>0.51319318882668463</v>
      </c>
      <c r="O91">
        <f>'Raw counts'!O91/'Raw counts'!O$1246*10000</f>
        <v>0.86489266076318538</v>
      </c>
      <c r="P91">
        <f>'Raw counts'!P91/'Raw counts'!P$1246*10000</f>
        <v>2.0727833291806439</v>
      </c>
      <c r="Q91">
        <f>'Raw counts'!Q91/'Raw counts'!Q$1246*10000</f>
        <v>1.2383864701890148</v>
      </c>
      <c r="R91">
        <f>'Raw counts'!R91/'Raw counts'!R$1246*10000</f>
        <v>2.2839695390588841</v>
      </c>
      <c r="S91">
        <f>'Raw counts'!S91/'Raw counts'!S$1246*10000</f>
        <v>1.3136909395495886</v>
      </c>
      <c r="T91">
        <f>'Raw counts'!T91/'Raw counts'!T$1246*10000</f>
        <v>0.35223186134779372</v>
      </c>
      <c r="U91">
        <f>'Raw counts'!U91/'Raw counts'!U$1246*10000</f>
        <v>0.72035167047816606</v>
      </c>
      <c r="V91">
        <f t="shared" si="5"/>
        <v>1</v>
      </c>
      <c r="W91">
        <f t="shared" si="6"/>
        <v>0.79751547277056856</v>
      </c>
      <c r="X91">
        <f t="shared" si="4"/>
        <v>1.3028966542219327</v>
      </c>
      <c r="Y91">
        <f t="shared" si="7"/>
        <v>1.1699374574242452</v>
      </c>
    </row>
    <row r="92" spans="1:25" x14ac:dyDescent="0.25">
      <c r="A92">
        <v>94</v>
      </c>
      <c r="B92" t="s">
        <v>634</v>
      </c>
      <c r="C92">
        <v>71200</v>
      </c>
      <c r="D92">
        <v>38</v>
      </c>
      <c r="E92">
        <f>'Raw counts'!E92/'Raw counts'!E$1246*10000</f>
        <v>0</v>
      </c>
      <c r="F92">
        <f>'Raw counts'!F92/'Raw counts'!F$1246*10000</f>
        <v>0</v>
      </c>
      <c r="G92">
        <f>'Raw counts'!G92/'Raw counts'!G$1246*10000</f>
        <v>0</v>
      </c>
      <c r="H92">
        <f>'Raw counts'!H92/'Raw counts'!H$1246*10000</f>
        <v>0</v>
      </c>
      <c r="I92">
        <f>'Raw counts'!I92/'Raw counts'!I$1246*10000</f>
        <v>0</v>
      </c>
      <c r="J92">
        <f>'Raw counts'!J92/'Raw counts'!J$1246*10000</f>
        <v>0</v>
      </c>
      <c r="K92">
        <f>'Raw counts'!K92/'Raw counts'!K$1246*10000</f>
        <v>0</v>
      </c>
      <c r="L92">
        <f>'Raw counts'!L92/'Raw counts'!L$1246*10000</f>
        <v>0</v>
      </c>
      <c r="M92">
        <f>'Raw counts'!M92/'Raw counts'!M$1246*10000</f>
        <v>0</v>
      </c>
      <c r="N92">
        <f>'Raw counts'!N92/'Raw counts'!N$1246*10000</f>
        <v>0</v>
      </c>
      <c r="O92">
        <f>'Raw counts'!O92/'Raw counts'!O$1246*10000</f>
        <v>0</v>
      </c>
      <c r="P92">
        <f>'Raw counts'!P92/'Raw counts'!P$1246*10000</f>
        <v>0</v>
      </c>
      <c r="Q92">
        <f>'Raw counts'!Q92/'Raw counts'!Q$1246*10000</f>
        <v>0</v>
      </c>
      <c r="R92">
        <f>'Raw counts'!R92/'Raw counts'!R$1246*10000</f>
        <v>0</v>
      </c>
      <c r="S92">
        <f>'Raw counts'!S92/'Raw counts'!S$1246*10000</f>
        <v>0</v>
      </c>
      <c r="T92">
        <f>'Raw counts'!T92/'Raw counts'!T$1246*10000</f>
        <v>0</v>
      </c>
      <c r="U92">
        <f>'Raw counts'!U92/'Raw counts'!U$1246*10000</f>
        <v>0</v>
      </c>
      <c r="V92">
        <f t="shared" si="5"/>
        <v>0</v>
      </c>
      <c r="W92" t="str">
        <f t="shared" si="6"/>
        <v/>
      </c>
      <c r="X92">
        <f t="shared" si="4"/>
        <v>0</v>
      </c>
      <c r="Y92">
        <f t="shared" si="7"/>
        <v>0</v>
      </c>
    </row>
    <row r="93" spans="1:25" x14ac:dyDescent="0.25">
      <c r="A93">
        <v>95</v>
      </c>
      <c r="B93" t="s">
        <v>635</v>
      </c>
      <c r="C93">
        <v>23300</v>
      </c>
      <c r="D93">
        <v>315</v>
      </c>
      <c r="E93">
        <f>'Raw counts'!E93/'Raw counts'!E$1246*10000</f>
        <v>0</v>
      </c>
      <c r="F93">
        <f>'Raw counts'!F93/'Raw counts'!F$1246*10000</f>
        <v>0</v>
      </c>
      <c r="G93">
        <f>'Raw counts'!G93/'Raw counts'!G$1246*10000</f>
        <v>0</v>
      </c>
      <c r="H93">
        <f>'Raw counts'!H93/'Raw counts'!H$1246*10000</f>
        <v>0</v>
      </c>
      <c r="I93">
        <f>'Raw counts'!I93/'Raw counts'!I$1246*10000</f>
        <v>0</v>
      </c>
      <c r="J93">
        <f>'Raw counts'!J93/'Raw counts'!J$1246*10000</f>
        <v>0</v>
      </c>
      <c r="K93">
        <f>'Raw counts'!K93/'Raw counts'!K$1246*10000</f>
        <v>0</v>
      </c>
      <c r="L93">
        <f>'Raw counts'!L93/'Raw counts'!L$1246*10000</f>
        <v>0</v>
      </c>
      <c r="M93">
        <f>'Raw counts'!M93/'Raw counts'!M$1246*10000</f>
        <v>0</v>
      </c>
      <c r="N93">
        <f>'Raw counts'!N93/'Raw counts'!N$1246*10000</f>
        <v>0</v>
      </c>
      <c r="O93">
        <f>'Raw counts'!O93/'Raw counts'!O$1246*10000</f>
        <v>0</v>
      </c>
      <c r="P93">
        <f>'Raw counts'!P93/'Raw counts'!P$1246*10000</f>
        <v>0</v>
      </c>
      <c r="Q93">
        <f>'Raw counts'!Q93/'Raw counts'!Q$1246*10000</f>
        <v>0</v>
      </c>
      <c r="R93">
        <f>'Raw counts'!R93/'Raw counts'!R$1246*10000</f>
        <v>0</v>
      </c>
      <c r="S93">
        <f>'Raw counts'!S93/'Raw counts'!S$1246*10000</f>
        <v>0</v>
      </c>
      <c r="T93">
        <f>'Raw counts'!T93/'Raw counts'!T$1246*10000</f>
        <v>0</v>
      </c>
      <c r="U93">
        <f>'Raw counts'!U93/'Raw counts'!U$1246*10000</f>
        <v>0</v>
      </c>
      <c r="V93">
        <f t="shared" si="5"/>
        <v>0</v>
      </c>
      <c r="W93" t="str">
        <f t="shared" si="6"/>
        <v/>
      </c>
      <c r="X93">
        <f t="shared" si="4"/>
        <v>0</v>
      </c>
      <c r="Y93">
        <f t="shared" si="7"/>
        <v>0</v>
      </c>
    </row>
    <row r="94" spans="1:25" x14ac:dyDescent="0.25">
      <c r="A94">
        <v>96</v>
      </c>
      <c r="B94" t="s">
        <v>61</v>
      </c>
      <c r="C94">
        <v>90000</v>
      </c>
      <c r="D94">
        <v>607</v>
      </c>
      <c r="E94">
        <f>'Raw counts'!E94/'Raw counts'!E$1246*10000</f>
        <v>6.1806151701322189</v>
      </c>
      <c r="F94">
        <f>'Raw counts'!F94/'Raw counts'!F$1246*10000</f>
        <v>10.704899152467295</v>
      </c>
      <c r="G94">
        <f>'Raw counts'!G94/'Raw counts'!G$1246*10000</f>
        <v>8.0280912684182741</v>
      </c>
      <c r="H94">
        <f>'Raw counts'!H94/'Raw counts'!H$1246*10000</f>
        <v>16.096596330729909</v>
      </c>
      <c r="I94">
        <f>'Raw counts'!I94/'Raw counts'!I$1246*10000</f>
        <v>24.276641659406661</v>
      </c>
      <c r="J94">
        <f>'Raw counts'!J94/'Raw counts'!J$1246*10000</f>
        <v>6.0451145021606596</v>
      </c>
      <c r="K94">
        <f>'Raw counts'!K94/'Raw counts'!K$1246*10000</f>
        <v>2.7738446959139305</v>
      </c>
      <c r="L94">
        <f>'Raw counts'!L94/'Raw counts'!L$1246*10000</f>
        <v>7.5496060269845495</v>
      </c>
      <c r="M94">
        <f>'Raw counts'!M94/'Raw counts'!M$1246*10000</f>
        <v>7.2478258826174748</v>
      </c>
      <c r="N94">
        <f>'Raw counts'!N94/'Raw counts'!N$1246*10000</f>
        <v>4.9119919501982672</v>
      </c>
      <c r="O94">
        <f>'Raw counts'!O94/'Raw counts'!O$1246*10000</f>
        <v>4.4052314900350567</v>
      </c>
      <c r="P94">
        <f>'Raw counts'!P94/'Raw counts'!P$1246*10000</f>
        <v>8.1201821143159236</v>
      </c>
      <c r="Q94">
        <f>'Raw counts'!Q94/'Raw counts'!Q$1246*10000</f>
        <v>5.0218034027349816</v>
      </c>
      <c r="R94">
        <f>'Raw counts'!R94/'Raw counts'!R$1246*10000</f>
        <v>13.271065111163203</v>
      </c>
      <c r="S94">
        <f>'Raw counts'!S94/'Raw counts'!S$1246*10000</f>
        <v>8.7778440051722519</v>
      </c>
      <c r="T94">
        <f>'Raw counts'!T94/'Raw counts'!T$1246*10000</f>
        <v>9.4071680042886374</v>
      </c>
      <c r="U94">
        <f>'Raw counts'!U94/'Raw counts'!U$1246*10000</f>
        <v>5.0468011612416079</v>
      </c>
      <c r="V94">
        <f t="shared" si="5"/>
        <v>1</v>
      </c>
      <c r="W94">
        <f t="shared" si="6"/>
        <v>0.33836398508614962</v>
      </c>
      <c r="X94">
        <f t="shared" si="4"/>
        <v>9.8781371876478872</v>
      </c>
      <c r="Y94">
        <f t="shared" si="7"/>
        <v>7.3702609048937413</v>
      </c>
    </row>
    <row r="95" spans="1:25" x14ac:dyDescent="0.25">
      <c r="A95">
        <v>97</v>
      </c>
      <c r="B95" t="s">
        <v>62</v>
      </c>
      <c r="C95">
        <v>28100</v>
      </c>
      <c r="D95">
        <v>541</v>
      </c>
      <c r="E95">
        <f>'Raw counts'!E95/'Raw counts'!E$1246*10000</f>
        <v>6.1862186290353307</v>
      </c>
      <c r="F95">
        <f>'Raw counts'!F95/'Raw counts'!F$1246*10000</f>
        <v>2.46909934474533</v>
      </c>
      <c r="G95">
        <f>'Raw counts'!G95/'Raw counts'!G$1246*10000</f>
        <v>10.788062419668721</v>
      </c>
      <c r="H95">
        <f>'Raw counts'!H95/'Raw counts'!H$1246*10000</f>
        <v>5.1235480081334579</v>
      </c>
      <c r="I95">
        <f>'Raw counts'!I95/'Raw counts'!I$1246*10000</f>
        <v>2.6351515673918464</v>
      </c>
      <c r="J95">
        <f>'Raw counts'!J95/'Raw counts'!J$1246*10000</f>
        <v>6.8291056977916105</v>
      </c>
      <c r="K95">
        <f>'Raw counts'!K95/'Raw counts'!K$1246*10000</f>
        <v>4.7895646357099055</v>
      </c>
      <c r="L95">
        <f>'Raw counts'!L95/'Raw counts'!L$1246*10000</f>
        <v>5.2697308424337246</v>
      </c>
      <c r="M95">
        <f>'Raw counts'!M95/'Raw counts'!M$1246*10000</f>
        <v>9.3719503148403955</v>
      </c>
      <c r="N95">
        <f>'Raw counts'!N95/'Raw counts'!N$1246*10000</f>
        <v>11.299414318273252</v>
      </c>
      <c r="O95">
        <f>'Raw counts'!O95/'Raw counts'!O$1246*10000</f>
        <v>5.1826252823941852</v>
      </c>
      <c r="P95">
        <f>'Raw counts'!P95/'Raw counts'!P$1246*10000</f>
        <v>12.594829837310016</v>
      </c>
      <c r="Q95">
        <f>'Raw counts'!Q95/'Raw counts'!Q$1246*10000</f>
        <v>20.643024861339722</v>
      </c>
      <c r="R95">
        <f>'Raw counts'!R95/'Raw counts'!R$1246*10000</f>
        <v>6.062536688765074</v>
      </c>
      <c r="S95">
        <f>'Raw counts'!S95/'Raw counts'!S$1246*10000</f>
        <v>21.583616428302332</v>
      </c>
      <c r="T95">
        <f>'Raw counts'!T95/'Raw counts'!T$1246*10000</f>
        <v>6.2972183992178739</v>
      </c>
      <c r="U95">
        <f>'Raw counts'!U95/'Raw counts'!U$1246*10000</f>
        <v>4.3134310870801018</v>
      </c>
      <c r="V95">
        <f t="shared" si="5"/>
        <v>1</v>
      </c>
      <c r="W95">
        <f t="shared" si="6"/>
        <v>6.0482098328684723E-2</v>
      </c>
      <c r="X95">
        <f t="shared" si="4"/>
        <v>5.9402701621944809</v>
      </c>
      <c r="Y95">
        <f t="shared" si="7"/>
        <v>10.997087112835318</v>
      </c>
    </row>
    <row r="96" spans="1:25" x14ac:dyDescent="0.25">
      <c r="A96">
        <v>98</v>
      </c>
      <c r="B96" t="s">
        <v>636</v>
      </c>
      <c r="C96">
        <v>116100</v>
      </c>
      <c r="D96">
        <v>81</v>
      </c>
      <c r="E96">
        <f>'Raw counts'!E96/'Raw counts'!E$1246*10000</f>
        <v>0</v>
      </c>
      <c r="F96">
        <f>'Raw counts'!F96/'Raw counts'!F$1246*10000</f>
        <v>0</v>
      </c>
      <c r="G96">
        <f>'Raw counts'!G96/'Raw counts'!G$1246*10000</f>
        <v>0</v>
      </c>
      <c r="H96">
        <f>'Raw counts'!H96/'Raw counts'!H$1246*10000</f>
        <v>0</v>
      </c>
      <c r="I96">
        <f>'Raw counts'!I96/'Raw counts'!I$1246*10000</f>
        <v>0</v>
      </c>
      <c r="J96">
        <f>'Raw counts'!J96/'Raw counts'!J$1246*10000</f>
        <v>0</v>
      </c>
      <c r="K96">
        <f>'Raw counts'!K96/'Raw counts'!K$1246*10000</f>
        <v>0</v>
      </c>
      <c r="L96">
        <f>'Raw counts'!L96/'Raw counts'!L$1246*10000</f>
        <v>0</v>
      </c>
      <c r="M96">
        <f>'Raw counts'!M96/'Raw counts'!M$1246*10000</f>
        <v>0</v>
      </c>
      <c r="N96">
        <f>'Raw counts'!N96/'Raw counts'!N$1246*10000</f>
        <v>0</v>
      </c>
      <c r="O96">
        <f>'Raw counts'!O96/'Raw counts'!O$1246*10000</f>
        <v>0</v>
      </c>
      <c r="P96">
        <f>'Raw counts'!P96/'Raw counts'!P$1246*10000</f>
        <v>0</v>
      </c>
      <c r="Q96">
        <f>'Raw counts'!Q96/'Raw counts'!Q$1246*10000</f>
        <v>0</v>
      </c>
      <c r="R96">
        <f>'Raw counts'!R96/'Raw counts'!R$1246*10000</f>
        <v>0</v>
      </c>
      <c r="S96">
        <f>'Raw counts'!S96/'Raw counts'!S$1246*10000</f>
        <v>0</v>
      </c>
      <c r="T96">
        <f>'Raw counts'!T96/'Raw counts'!T$1246*10000</f>
        <v>0</v>
      </c>
      <c r="U96">
        <f>'Raw counts'!U96/'Raw counts'!U$1246*10000</f>
        <v>0</v>
      </c>
      <c r="V96">
        <f t="shared" si="5"/>
        <v>0</v>
      </c>
      <c r="W96" t="str">
        <f t="shared" si="6"/>
        <v/>
      </c>
      <c r="X96">
        <f t="shared" si="4"/>
        <v>0</v>
      </c>
      <c r="Y96">
        <f t="shared" si="7"/>
        <v>0</v>
      </c>
    </row>
    <row r="97" spans="1:25" x14ac:dyDescent="0.25">
      <c r="A97">
        <v>99</v>
      </c>
      <c r="B97" t="s">
        <v>637</v>
      </c>
      <c r="C97">
        <v>85200</v>
      </c>
      <c r="D97">
        <v>612</v>
      </c>
      <c r="E97">
        <f>'Raw counts'!E97/'Raw counts'!E$1246*10000</f>
        <v>0</v>
      </c>
      <c r="F97">
        <f>'Raw counts'!F97/'Raw counts'!F$1246*10000</f>
        <v>0</v>
      </c>
      <c r="G97">
        <f>'Raw counts'!G97/'Raw counts'!G$1246*10000</f>
        <v>0</v>
      </c>
      <c r="H97">
        <f>'Raw counts'!H97/'Raw counts'!H$1246*10000</f>
        <v>0</v>
      </c>
      <c r="I97">
        <f>'Raw counts'!I97/'Raw counts'!I$1246*10000</f>
        <v>0</v>
      </c>
      <c r="J97">
        <f>'Raw counts'!J97/'Raw counts'!J$1246*10000</f>
        <v>0</v>
      </c>
      <c r="K97">
        <f>'Raw counts'!K97/'Raw counts'!K$1246*10000</f>
        <v>0</v>
      </c>
      <c r="L97">
        <f>'Raw counts'!L97/'Raw counts'!L$1246*10000</f>
        <v>0</v>
      </c>
      <c r="M97">
        <f>'Raw counts'!M97/'Raw counts'!M$1246*10000</f>
        <v>0</v>
      </c>
      <c r="N97">
        <f>'Raw counts'!N97/'Raw counts'!N$1246*10000</f>
        <v>0</v>
      </c>
      <c r="O97">
        <f>'Raw counts'!O97/'Raw counts'!O$1246*10000</f>
        <v>0</v>
      </c>
      <c r="P97">
        <f>'Raw counts'!P97/'Raw counts'!P$1246*10000</f>
        <v>0</v>
      </c>
      <c r="Q97">
        <f>'Raw counts'!Q97/'Raw counts'!Q$1246*10000</f>
        <v>0</v>
      </c>
      <c r="R97">
        <f>'Raw counts'!R97/'Raw counts'!R$1246*10000</f>
        <v>0</v>
      </c>
      <c r="S97">
        <f>'Raw counts'!S97/'Raw counts'!S$1246*10000</f>
        <v>0</v>
      </c>
      <c r="T97">
        <f>'Raw counts'!T97/'Raw counts'!T$1246*10000</f>
        <v>0</v>
      </c>
      <c r="U97">
        <f>'Raw counts'!U97/'Raw counts'!U$1246*10000</f>
        <v>0</v>
      </c>
      <c r="V97">
        <f t="shared" si="5"/>
        <v>0</v>
      </c>
      <c r="W97" t="str">
        <f t="shared" si="6"/>
        <v/>
      </c>
      <c r="X97">
        <f t="shared" si="4"/>
        <v>0</v>
      </c>
      <c r="Y97">
        <f t="shared" si="7"/>
        <v>0</v>
      </c>
    </row>
    <row r="98" spans="1:25" x14ac:dyDescent="0.25">
      <c r="A98">
        <v>100</v>
      </c>
      <c r="B98" t="s">
        <v>63</v>
      </c>
      <c r="C98">
        <v>84200</v>
      </c>
      <c r="D98">
        <v>165</v>
      </c>
      <c r="E98">
        <f>'Raw counts'!E98/'Raw counts'!E$1246*10000</f>
        <v>0.10833353879349311</v>
      </c>
      <c r="F98">
        <f>'Raw counts'!F98/'Raw counts'!F$1246*10000</f>
        <v>0</v>
      </c>
      <c r="G98">
        <f>'Raw counts'!G98/'Raw counts'!G$1246*10000</f>
        <v>0.57415458255939977</v>
      </c>
      <c r="H98">
        <f>'Raw counts'!H98/'Raw counts'!H$1246*10000</f>
        <v>1.3960621275568005E-2</v>
      </c>
      <c r="I98">
        <f>'Raw counts'!I98/'Raw counts'!I$1246*10000</f>
        <v>0.42482583679915281</v>
      </c>
      <c r="J98">
        <f>'Raw counts'!J98/'Raw counts'!J$1246*10000</f>
        <v>0.20216125170357835</v>
      </c>
      <c r="K98">
        <f>'Raw counts'!K98/'Raw counts'!K$1246*10000</f>
        <v>3.059256368805396</v>
      </c>
      <c r="L98">
        <f>'Raw counts'!L98/'Raw counts'!L$1246*10000</f>
        <v>7.9376698881846897E-2</v>
      </c>
      <c r="M98">
        <f>'Raw counts'!M98/'Raw counts'!M$1246*10000</f>
        <v>0</v>
      </c>
      <c r="N98">
        <f>'Raw counts'!N98/'Raw counts'!N$1246*10000</f>
        <v>0</v>
      </c>
      <c r="O98">
        <f>'Raw counts'!O98/'Raw counts'!O$1246*10000</f>
        <v>3.7018752017101322E-2</v>
      </c>
      <c r="P98">
        <f>'Raw counts'!P98/'Raw counts'!P$1246*10000</f>
        <v>0</v>
      </c>
      <c r="Q98">
        <f>'Raw counts'!Q98/'Raw counts'!Q$1246*10000</f>
        <v>0</v>
      </c>
      <c r="R98">
        <f>'Raw counts'!R98/'Raw counts'!R$1246*10000</f>
        <v>0</v>
      </c>
      <c r="S98">
        <f>'Raw counts'!S98/'Raw counts'!S$1246*10000</f>
        <v>0</v>
      </c>
      <c r="T98">
        <f>'Raw counts'!T98/'Raw counts'!T$1246*10000</f>
        <v>2.5773063025448323E-2</v>
      </c>
      <c r="U98">
        <f>'Raw counts'!U98/'Raw counts'!U$1246*10000</f>
        <v>8.6789357888935659E-2</v>
      </c>
      <c r="V98">
        <f t="shared" si="5"/>
        <v>1</v>
      </c>
      <c r="W98">
        <f t="shared" si="6"/>
        <v>0.19134982798874878</v>
      </c>
      <c r="X98">
        <f t="shared" si="4"/>
        <v>0.49578543320204826</v>
      </c>
      <c r="Y98">
        <f t="shared" si="7"/>
        <v>1.8697646616435665E-2</v>
      </c>
    </row>
    <row r="99" spans="1:25" x14ac:dyDescent="0.25">
      <c r="A99">
        <v>101</v>
      </c>
      <c r="B99" t="s">
        <v>64</v>
      </c>
      <c r="C99">
        <v>90100</v>
      </c>
      <c r="D99">
        <v>607</v>
      </c>
      <c r="E99">
        <f>'Raw counts'!E99/'Raw counts'!E$1246*10000</f>
        <v>17.314688010615193</v>
      </c>
      <c r="F99">
        <f>'Raw counts'!F99/'Raw counts'!F$1246*10000</f>
        <v>32.38539605665968</v>
      </c>
      <c r="G99">
        <f>'Raw counts'!G99/'Raw counts'!G$1246*10000</f>
        <v>11.473018763774675</v>
      </c>
      <c r="H99">
        <f>'Raw counts'!H99/'Raw counts'!H$1246*10000</f>
        <v>12.571539458648989</v>
      </c>
      <c r="I99">
        <f>'Raw counts'!I99/'Raw counts'!I$1246*10000</f>
        <v>24.362838206003591</v>
      </c>
      <c r="J99">
        <f>'Raw counts'!J99/'Raw counts'!J$1246*10000</f>
        <v>7.2038436277787312</v>
      </c>
      <c r="K99">
        <f>'Raw counts'!K99/'Raw counts'!K$1246*10000</f>
        <v>1.5608450861252021</v>
      </c>
      <c r="L99">
        <f>'Raw counts'!L99/'Raw counts'!L$1246*10000</f>
        <v>7.8009655734437322</v>
      </c>
      <c r="M99">
        <f>'Raw counts'!M99/'Raw counts'!M$1246*10000</f>
        <v>23.959754983859419</v>
      </c>
      <c r="N99">
        <f>'Raw counts'!N99/'Raw counts'!N$1246*10000</f>
        <v>13.727917801113813</v>
      </c>
      <c r="O99">
        <f>'Raw counts'!O99/'Raw counts'!O$1246*10000</f>
        <v>11.088798899668076</v>
      </c>
      <c r="P99">
        <f>'Raw counts'!P99/'Raw counts'!P$1246*10000</f>
        <v>21.608231984200692</v>
      </c>
      <c r="Q99">
        <f>'Raw counts'!Q99/'Raw counts'!Q$1246*10000</f>
        <v>25.635575040369446</v>
      </c>
      <c r="R99">
        <f>'Raw counts'!R99/'Raw counts'!R$1246*10000</f>
        <v>17.406252066090865</v>
      </c>
      <c r="S99">
        <f>'Raw counts'!S99/'Raw counts'!S$1246*10000</f>
        <v>37.717043999960914</v>
      </c>
      <c r="T99">
        <f>'Raw counts'!T99/'Raw counts'!T$1246*10000</f>
        <v>3.084176542045316</v>
      </c>
      <c r="U99">
        <f>'Raw counts'!U99/'Raw counts'!U$1246*10000</f>
        <v>17.475037210937195</v>
      </c>
      <c r="V99">
        <f t="shared" si="5"/>
        <v>1</v>
      </c>
      <c r="W99">
        <f t="shared" si="6"/>
        <v>0.54214978017158866</v>
      </c>
      <c r="X99">
        <f t="shared" si="4"/>
        <v>15.403654418545468</v>
      </c>
      <c r="Y99">
        <f t="shared" si="7"/>
        <v>18.46787919304829</v>
      </c>
    </row>
    <row r="100" spans="1:25" x14ac:dyDescent="0.25">
      <c r="A100">
        <v>102</v>
      </c>
      <c r="B100" t="s">
        <v>638</v>
      </c>
      <c r="C100">
        <v>108800</v>
      </c>
      <c r="D100">
        <v>760</v>
      </c>
      <c r="E100">
        <f>'Raw counts'!E100/'Raw counts'!E$1246*10000</f>
        <v>0</v>
      </c>
      <c r="F100">
        <f>'Raw counts'!F100/'Raw counts'!F$1246*10000</f>
        <v>0</v>
      </c>
      <c r="G100">
        <f>'Raw counts'!G100/'Raw counts'!G$1246*10000</f>
        <v>0</v>
      </c>
      <c r="H100">
        <f>'Raw counts'!H100/'Raw counts'!H$1246*10000</f>
        <v>0</v>
      </c>
      <c r="I100">
        <f>'Raw counts'!I100/'Raw counts'!I$1246*10000</f>
        <v>0</v>
      </c>
      <c r="J100">
        <f>'Raw counts'!J100/'Raw counts'!J$1246*10000</f>
        <v>0</v>
      </c>
      <c r="K100">
        <f>'Raw counts'!K100/'Raw counts'!K$1246*10000</f>
        <v>0</v>
      </c>
      <c r="L100">
        <f>'Raw counts'!L100/'Raw counts'!L$1246*10000</f>
        <v>0</v>
      </c>
      <c r="M100">
        <f>'Raw counts'!M100/'Raw counts'!M$1246*10000</f>
        <v>0</v>
      </c>
      <c r="N100">
        <f>'Raw counts'!N100/'Raw counts'!N$1246*10000</f>
        <v>0</v>
      </c>
      <c r="O100">
        <f>'Raw counts'!O100/'Raw counts'!O$1246*10000</f>
        <v>0</v>
      </c>
      <c r="P100">
        <f>'Raw counts'!P100/'Raw counts'!P$1246*10000</f>
        <v>0</v>
      </c>
      <c r="Q100">
        <f>'Raw counts'!Q100/'Raw counts'!Q$1246*10000</f>
        <v>0</v>
      </c>
      <c r="R100">
        <f>'Raw counts'!R100/'Raw counts'!R$1246*10000</f>
        <v>0</v>
      </c>
      <c r="S100">
        <f>'Raw counts'!S100/'Raw counts'!S$1246*10000</f>
        <v>0</v>
      </c>
      <c r="T100">
        <f>'Raw counts'!T100/'Raw counts'!T$1246*10000</f>
        <v>0</v>
      </c>
      <c r="U100">
        <f>'Raw counts'!U100/'Raw counts'!U$1246*10000</f>
        <v>0</v>
      </c>
      <c r="V100">
        <f t="shared" si="5"/>
        <v>0</v>
      </c>
      <c r="W100" t="str">
        <f t="shared" si="6"/>
        <v/>
      </c>
      <c r="X100">
        <f t="shared" si="4"/>
        <v>0</v>
      </c>
      <c r="Y100">
        <f t="shared" si="7"/>
        <v>0</v>
      </c>
    </row>
    <row r="101" spans="1:25" x14ac:dyDescent="0.25">
      <c r="A101">
        <v>103</v>
      </c>
      <c r="B101" t="s">
        <v>639</v>
      </c>
      <c r="C101">
        <v>70900</v>
      </c>
      <c r="D101">
        <v>71</v>
      </c>
      <c r="E101">
        <f>'Raw counts'!E101/'Raw counts'!E$1246*10000</f>
        <v>0</v>
      </c>
      <c r="F101">
        <f>'Raw counts'!F101/'Raw counts'!F$1246*10000</f>
        <v>0</v>
      </c>
      <c r="G101">
        <f>'Raw counts'!G101/'Raw counts'!G$1246*10000</f>
        <v>0</v>
      </c>
      <c r="H101">
        <f>'Raw counts'!H101/'Raw counts'!H$1246*10000</f>
        <v>0</v>
      </c>
      <c r="I101">
        <f>'Raw counts'!I101/'Raw counts'!I$1246*10000</f>
        <v>0</v>
      </c>
      <c r="J101">
        <f>'Raw counts'!J101/'Raw counts'!J$1246*10000</f>
        <v>0</v>
      </c>
      <c r="K101">
        <f>'Raw counts'!K101/'Raw counts'!K$1246*10000</f>
        <v>0</v>
      </c>
      <c r="L101">
        <f>'Raw counts'!L101/'Raw counts'!L$1246*10000</f>
        <v>0</v>
      </c>
      <c r="M101">
        <f>'Raw counts'!M101/'Raw counts'!M$1246*10000</f>
        <v>0</v>
      </c>
      <c r="N101">
        <f>'Raw counts'!N101/'Raw counts'!N$1246*10000</f>
        <v>0</v>
      </c>
      <c r="O101">
        <f>'Raw counts'!O101/'Raw counts'!O$1246*10000</f>
        <v>0</v>
      </c>
      <c r="P101">
        <f>'Raw counts'!P101/'Raw counts'!P$1246*10000</f>
        <v>0</v>
      </c>
      <c r="Q101">
        <f>'Raw counts'!Q101/'Raw counts'!Q$1246*10000</f>
        <v>0</v>
      </c>
      <c r="R101">
        <f>'Raw counts'!R101/'Raw counts'!R$1246*10000</f>
        <v>0</v>
      </c>
      <c r="S101">
        <f>'Raw counts'!S101/'Raw counts'!S$1246*10000</f>
        <v>0</v>
      </c>
      <c r="T101">
        <f>'Raw counts'!T101/'Raw counts'!T$1246*10000</f>
        <v>0</v>
      </c>
      <c r="U101">
        <f>'Raw counts'!U101/'Raw counts'!U$1246*10000</f>
        <v>0</v>
      </c>
      <c r="V101">
        <f t="shared" si="5"/>
        <v>0</v>
      </c>
      <c r="W101" t="str">
        <f t="shared" si="6"/>
        <v/>
      </c>
      <c r="X101">
        <f t="shared" si="4"/>
        <v>0</v>
      </c>
      <c r="Y101">
        <f t="shared" si="7"/>
        <v>0</v>
      </c>
    </row>
    <row r="102" spans="1:25" x14ac:dyDescent="0.25">
      <c r="A102">
        <v>104</v>
      </c>
      <c r="B102" t="s">
        <v>65</v>
      </c>
      <c r="C102">
        <v>23400</v>
      </c>
      <c r="D102">
        <v>95</v>
      </c>
      <c r="E102">
        <f>'Raw counts'!E102/'Raw counts'!E$1246*10000</f>
        <v>5.6034589031117125E-3</v>
      </c>
      <c r="F102">
        <f>'Raw counts'!F102/'Raw counts'!F$1246*10000</f>
        <v>0</v>
      </c>
      <c r="G102">
        <f>'Raw counts'!G102/'Raw counts'!G$1246*10000</f>
        <v>0</v>
      </c>
      <c r="H102">
        <f>'Raw counts'!H102/'Raw counts'!H$1246*10000</f>
        <v>2.0940931913352008E-2</v>
      </c>
      <c r="I102">
        <f>'Raw counts'!I102/'Raw counts'!I$1246*10000</f>
        <v>0</v>
      </c>
      <c r="J102">
        <f>'Raw counts'!J102/'Raw counts'!J$1246*10000</f>
        <v>0</v>
      </c>
      <c r="K102">
        <f>'Raw counts'!K102/'Raw counts'!K$1246*10000</f>
        <v>0</v>
      </c>
      <c r="L102">
        <f>'Raw counts'!L102/'Raw counts'!L$1246*10000</f>
        <v>0</v>
      </c>
      <c r="M102">
        <f>'Raw counts'!M102/'Raw counts'!M$1246*10000</f>
        <v>0</v>
      </c>
      <c r="N102">
        <f>'Raw counts'!N102/'Raw counts'!N$1246*10000</f>
        <v>0</v>
      </c>
      <c r="O102">
        <f>'Raw counts'!O102/'Raw counts'!O$1246*10000</f>
        <v>0</v>
      </c>
      <c r="P102">
        <f>'Raw counts'!P102/'Raw counts'!P$1246*10000</f>
        <v>4.2737800601662752E-3</v>
      </c>
      <c r="Q102">
        <f>'Raw counts'!Q102/'Raw counts'!Q$1246*10000</f>
        <v>0</v>
      </c>
      <c r="R102">
        <f>'Raw counts'!R102/'Raw counts'!R$1246*10000</f>
        <v>0</v>
      </c>
      <c r="S102">
        <f>'Raw counts'!S102/'Raw counts'!S$1246*10000</f>
        <v>0</v>
      </c>
      <c r="T102">
        <f>'Raw counts'!T102/'Raw counts'!T$1246*10000</f>
        <v>0</v>
      </c>
      <c r="U102">
        <f>'Raw counts'!U102/'Raw counts'!U$1246*10000</f>
        <v>0</v>
      </c>
      <c r="V102">
        <f t="shared" si="5"/>
        <v>1</v>
      </c>
      <c r="W102">
        <f t="shared" si="6"/>
        <v>0.35546472207714119</v>
      </c>
      <c r="X102">
        <f t="shared" si="4"/>
        <v>2.949376757384858E-3</v>
      </c>
      <c r="Y102">
        <f t="shared" si="7"/>
        <v>5.342225075207844E-4</v>
      </c>
    </row>
    <row r="103" spans="1:25" x14ac:dyDescent="0.25">
      <c r="A103">
        <v>105</v>
      </c>
      <c r="B103" t="s">
        <v>66</v>
      </c>
      <c r="C103">
        <v>86800</v>
      </c>
      <c r="D103">
        <v>398</v>
      </c>
      <c r="E103">
        <f>'Raw counts'!E103/'Raw counts'!E$1246*10000</f>
        <v>5.5773094282305244</v>
      </c>
      <c r="F103">
        <f>'Raw counts'!F103/'Raw counts'!F$1246*10000</f>
        <v>6.6690291271692796</v>
      </c>
      <c r="G103">
        <f>'Raw counts'!G103/'Raw counts'!G$1246*10000</f>
        <v>5.1472454682079531</v>
      </c>
      <c r="H103">
        <f>'Raw counts'!H103/'Raw counts'!H$1246*10000</f>
        <v>5.5982091315027702</v>
      </c>
      <c r="I103">
        <f>'Raw counts'!I103/'Raw counts'!I$1246*10000</f>
        <v>2.8383291415131806</v>
      </c>
      <c r="J103">
        <f>'Raw counts'!J103/'Raw counts'!J$1246*10000</f>
        <v>0</v>
      </c>
      <c r="K103">
        <f>'Raw counts'!K103/'Raw counts'!K$1246*10000</f>
        <v>0</v>
      </c>
      <c r="L103">
        <f>'Raw counts'!L103/'Raw counts'!L$1246*10000</f>
        <v>0</v>
      </c>
      <c r="M103">
        <f>'Raw counts'!M103/'Raw counts'!M$1246*10000</f>
        <v>0</v>
      </c>
      <c r="N103">
        <f>'Raw counts'!N103/'Raw counts'!N$1246*10000</f>
        <v>9.1641640861907958E-2</v>
      </c>
      <c r="O103">
        <f>'Raw counts'!O103/'Raw counts'!O$1246*10000</f>
        <v>2.335546718169847</v>
      </c>
      <c r="P103">
        <f>'Raw counts'!P103/'Raw counts'!P$1246*10000</f>
        <v>0</v>
      </c>
      <c r="Q103">
        <f>'Raw counts'!Q103/'Raw counts'!Q$1246*10000</f>
        <v>2.6230390589042911</v>
      </c>
      <c r="R103">
        <f>'Raw counts'!R103/'Raw counts'!R$1246*10000</f>
        <v>0</v>
      </c>
      <c r="S103">
        <f>'Raw counts'!S103/'Raw counts'!S$1246*10000</f>
        <v>2.1713899827265928E-2</v>
      </c>
      <c r="T103">
        <f>'Raw counts'!T103/'Raw counts'!T$1246*10000</f>
        <v>0</v>
      </c>
      <c r="U103">
        <f>'Raw counts'!U103/'Raw counts'!U$1246*10000</f>
        <v>2.0829445893344558</v>
      </c>
      <c r="V103">
        <f t="shared" si="5"/>
        <v>1</v>
      </c>
      <c r="W103">
        <f t="shared" si="6"/>
        <v>9.4104713697298059E-2</v>
      </c>
      <c r="X103">
        <f t="shared" si="4"/>
        <v>2.8700135885137454</v>
      </c>
      <c r="Y103">
        <f t="shared" si="7"/>
        <v>0.89436073838722097</v>
      </c>
    </row>
    <row r="104" spans="1:25" x14ac:dyDescent="0.25">
      <c r="A104">
        <v>106</v>
      </c>
      <c r="B104" t="s">
        <v>67</v>
      </c>
      <c r="C104">
        <v>93700</v>
      </c>
      <c r="D104">
        <v>370</v>
      </c>
      <c r="E104">
        <f>'Raw counts'!E104/'Raw counts'!E$1246*10000</f>
        <v>0.16436812782461024</v>
      </c>
      <c r="F104">
        <f>'Raw counts'!F104/'Raw counts'!F$1246*10000</f>
        <v>0.47577329566521315</v>
      </c>
      <c r="G104">
        <f>'Raw counts'!G104/'Raw counts'!G$1246*10000</f>
        <v>7.0510211893259622E-2</v>
      </c>
      <c r="H104">
        <f>'Raw counts'!H104/'Raw counts'!H$1246*10000</f>
        <v>0.55842485102272021</v>
      </c>
      <c r="I104">
        <f>'Raw counts'!I104/'Raw counts'!I$1246*10000</f>
        <v>0.49870859102509241</v>
      </c>
      <c r="J104">
        <f>'Raw counts'!J104/'Raw counts'!J$1246*10000</f>
        <v>0</v>
      </c>
      <c r="K104">
        <f>'Raw counts'!K104/'Raw counts'!K$1246*10000</f>
        <v>0</v>
      </c>
      <c r="L104">
        <f>'Raw counts'!L104/'Raw counts'!L$1246*10000</f>
        <v>0</v>
      </c>
      <c r="M104">
        <f>'Raw counts'!M104/'Raw counts'!M$1246*10000</f>
        <v>7.8329968216463486E-2</v>
      </c>
      <c r="N104">
        <f>'Raw counts'!N104/'Raw counts'!N$1246*10000</f>
        <v>0</v>
      </c>
      <c r="O104">
        <f>'Raw counts'!O104/'Raw counts'!O$1246*10000</f>
        <v>5.048011638695634E-2</v>
      </c>
      <c r="P104">
        <f>'Raw counts'!P104/'Raw counts'!P$1246*10000</f>
        <v>0.25215302354981028</v>
      </c>
      <c r="Q104">
        <f>'Raw counts'!Q104/'Raw counts'!Q$1246*10000</f>
        <v>0.45830050471561967</v>
      </c>
      <c r="R104">
        <f>'Raw counts'!R104/'Raw counts'!R$1246*10000</f>
        <v>0.27648052314923338</v>
      </c>
      <c r="S104">
        <f>'Raw counts'!S104/'Raw counts'!S$1246*10000</f>
        <v>0.10856949913632963</v>
      </c>
      <c r="T104">
        <f>'Raw counts'!T104/'Raw counts'!T$1246*10000</f>
        <v>2.5773063025448323E-2</v>
      </c>
      <c r="U104">
        <f>'Raw counts'!U104/'Raw counts'!U$1246*10000</f>
        <v>8.2449889994488879E-2</v>
      </c>
      <c r="V104">
        <f t="shared" si="5"/>
        <v>1</v>
      </c>
      <c r="W104">
        <f t="shared" si="6"/>
        <v>0.63206329526022142</v>
      </c>
      <c r="X104">
        <f t="shared" si="4"/>
        <v>0.20512389396081768</v>
      </c>
      <c r="Y104">
        <f t="shared" si="7"/>
        <v>0.15677582749473579</v>
      </c>
    </row>
    <row r="105" spans="1:25" x14ac:dyDescent="0.25">
      <c r="A105">
        <v>107</v>
      </c>
      <c r="B105" t="s">
        <v>640</v>
      </c>
      <c r="C105">
        <v>1000</v>
      </c>
      <c r="D105">
        <v>500</v>
      </c>
      <c r="E105">
        <f>'Raw counts'!E105/'Raw counts'!E$1246*10000</f>
        <v>0</v>
      </c>
      <c r="F105">
        <f>'Raw counts'!F105/'Raw counts'!F$1246*10000</f>
        <v>0</v>
      </c>
      <c r="G105">
        <f>'Raw counts'!G105/'Raw counts'!G$1246*10000</f>
        <v>0</v>
      </c>
      <c r="H105">
        <f>'Raw counts'!H105/'Raw counts'!H$1246*10000</f>
        <v>0</v>
      </c>
      <c r="I105">
        <f>'Raw counts'!I105/'Raw counts'!I$1246*10000</f>
        <v>0</v>
      </c>
      <c r="J105">
        <f>'Raw counts'!J105/'Raw counts'!J$1246*10000</f>
        <v>0</v>
      </c>
      <c r="K105">
        <f>'Raw counts'!K105/'Raw counts'!K$1246*10000</f>
        <v>0</v>
      </c>
      <c r="L105">
        <f>'Raw counts'!L105/'Raw counts'!L$1246*10000</f>
        <v>0</v>
      </c>
      <c r="M105">
        <f>'Raw counts'!M105/'Raw counts'!M$1246*10000</f>
        <v>0</v>
      </c>
      <c r="N105">
        <f>'Raw counts'!N105/'Raw counts'!N$1246*10000</f>
        <v>0</v>
      </c>
      <c r="O105">
        <f>'Raw counts'!O105/'Raw counts'!O$1246*10000</f>
        <v>0</v>
      </c>
      <c r="P105">
        <f>'Raw counts'!P105/'Raw counts'!P$1246*10000</f>
        <v>0</v>
      </c>
      <c r="Q105">
        <f>'Raw counts'!Q105/'Raw counts'!Q$1246*10000</f>
        <v>0</v>
      </c>
      <c r="R105">
        <f>'Raw counts'!R105/'Raw counts'!R$1246*10000</f>
        <v>0</v>
      </c>
      <c r="S105">
        <f>'Raw counts'!S105/'Raw counts'!S$1246*10000</f>
        <v>0</v>
      </c>
      <c r="T105">
        <f>'Raw counts'!T105/'Raw counts'!T$1246*10000</f>
        <v>0</v>
      </c>
      <c r="U105">
        <f>'Raw counts'!U105/'Raw counts'!U$1246*10000</f>
        <v>0</v>
      </c>
      <c r="V105">
        <f t="shared" si="5"/>
        <v>0</v>
      </c>
      <c r="W105" t="str">
        <f t="shared" si="6"/>
        <v/>
      </c>
      <c r="X105">
        <f t="shared" si="4"/>
        <v>0</v>
      </c>
      <c r="Y105">
        <f t="shared" si="7"/>
        <v>0</v>
      </c>
    </row>
    <row r="106" spans="1:25" x14ac:dyDescent="0.25">
      <c r="A106">
        <v>108</v>
      </c>
      <c r="B106" t="s">
        <v>641</v>
      </c>
      <c r="C106">
        <v>116200</v>
      </c>
      <c r="D106">
        <v>81</v>
      </c>
      <c r="E106">
        <f>'Raw counts'!E106/'Raw counts'!E$1246*10000</f>
        <v>0</v>
      </c>
      <c r="F106">
        <f>'Raw counts'!F106/'Raw counts'!F$1246*10000</f>
        <v>0</v>
      </c>
      <c r="G106">
        <f>'Raw counts'!G106/'Raw counts'!G$1246*10000</f>
        <v>0</v>
      </c>
      <c r="H106">
        <f>'Raw counts'!H106/'Raw counts'!H$1246*10000</f>
        <v>0</v>
      </c>
      <c r="I106">
        <f>'Raw counts'!I106/'Raw counts'!I$1246*10000</f>
        <v>0</v>
      </c>
      <c r="J106">
        <f>'Raw counts'!J106/'Raw counts'!J$1246*10000</f>
        <v>0</v>
      </c>
      <c r="K106">
        <f>'Raw counts'!K106/'Raw counts'!K$1246*10000</f>
        <v>0</v>
      </c>
      <c r="L106">
        <f>'Raw counts'!L106/'Raw counts'!L$1246*10000</f>
        <v>0</v>
      </c>
      <c r="M106">
        <f>'Raw counts'!M106/'Raw counts'!M$1246*10000</f>
        <v>0</v>
      </c>
      <c r="N106">
        <f>'Raw counts'!N106/'Raw counts'!N$1246*10000</f>
        <v>0</v>
      </c>
      <c r="O106">
        <f>'Raw counts'!O106/'Raw counts'!O$1246*10000</f>
        <v>0</v>
      </c>
      <c r="P106">
        <f>'Raw counts'!P106/'Raw counts'!P$1246*10000</f>
        <v>0</v>
      </c>
      <c r="Q106">
        <f>'Raw counts'!Q106/'Raw counts'!Q$1246*10000</f>
        <v>0</v>
      </c>
      <c r="R106">
        <f>'Raw counts'!R106/'Raw counts'!R$1246*10000</f>
        <v>0</v>
      </c>
      <c r="S106">
        <f>'Raw counts'!S106/'Raw counts'!S$1246*10000</f>
        <v>0</v>
      </c>
      <c r="T106">
        <f>'Raw counts'!T106/'Raw counts'!T$1246*10000</f>
        <v>0</v>
      </c>
      <c r="U106">
        <f>'Raw counts'!U106/'Raw counts'!U$1246*10000</f>
        <v>0</v>
      </c>
      <c r="V106">
        <f t="shared" si="5"/>
        <v>0</v>
      </c>
      <c r="W106" t="str">
        <f t="shared" si="6"/>
        <v/>
      </c>
      <c r="X106">
        <f t="shared" si="4"/>
        <v>0</v>
      </c>
      <c r="Y106">
        <f t="shared" si="7"/>
        <v>0</v>
      </c>
    </row>
    <row r="107" spans="1:25" x14ac:dyDescent="0.25">
      <c r="A107">
        <v>109</v>
      </c>
      <c r="B107" t="s">
        <v>642</v>
      </c>
      <c r="C107">
        <v>108900</v>
      </c>
      <c r="D107">
        <v>760</v>
      </c>
      <c r="E107">
        <f>'Raw counts'!E107/'Raw counts'!E$1246*10000</f>
        <v>0</v>
      </c>
      <c r="F107">
        <f>'Raw counts'!F107/'Raw counts'!F$1246*10000</f>
        <v>0</v>
      </c>
      <c r="G107">
        <f>'Raw counts'!G107/'Raw counts'!G$1246*10000</f>
        <v>0</v>
      </c>
      <c r="H107">
        <f>'Raw counts'!H107/'Raw counts'!H$1246*10000</f>
        <v>0</v>
      </c>
      <c r="I107">
        <f>'Raw counts'!I107/'Raw counts'!I$1246*10000</f>
        <v>0</v>
      </c>
      <c r="J107">
        <f>'Raw counts'!J107/'Raw counts'!J$1246*10000</f>
        <v>0</v>
      </c>
      <c r="K107">
        <f>'Raw counts'!K107/'Raw counts'!K$1246*10000</f>
        <v>0</v>
      </c>
      <c r="L107">
        <f>'Raw counts'!L107/'Raw counts'!L$1246*10000</f>
        <v>0</v>
      </c>
      <c r="M107">
        <f>'Raw counts'!M107/'Raw counts'!M$1246*10000</f>
        <v>0</v>
      </c>
      <c r="N107">
        <f>'Raw counts'!N107/'Raw counts'!N$1246*10000</f>
        <v>0</v>
      </c>
      <c r="O107">
        <f>'Raw counts'!O107/'Raw counts'!O$1246*10000</f>
        <v>0</v>
      </c>
      <c r="P107">
        <f>'Raw counts'!P107/'Raw counts'!P$1246*10000</f>
        <v>0</v>
      </c>
      <c r="Q107">
        <f>'Raw counts'!Q107/'Raw counts'!Q$1246*10000</f>
        <v>0</v>
      </c>
      <c r="R107">
        <f>'Raw counts'!R107/'Raw counts'!R$1246*10000</f>
        <v>0</v>
      </c>
      <c r="S107">
        <f>'Raw counts'!S107/'Raw counts'!S$1246*10000</f>
        <v>0</v>
      </c>
      <c r="T107">
        <f>'Raw counts'!T107/'Raw counts'!T$1246*10000</f>
        <v>0</v>
      </c>
      <c r="U107">
        <f>'Raw counts'!U107/'Raw counts'!U$1246*10000</f>
        <v>0</v>
      </c>
      <c r="V107">
        <f t="shared" si="5"/>
        <v>0</v>
      </c>
      <c r="W107" t="str">
        <f t="shared" si="6"/>
        <v/>
      </c>
      <c r="X107">
        <f t="shared" si="4"/>
        <v>0</v>
      </c>
      <c r="Y107">
        <f t="shared" si="7"/>
        <v>0</v>
      </c>
    </row>
    <row r="108" spans="1:25" x14ac:dyDescent="0.25">
      <c r="A108">
        <v>110</v>
      </c>
      <c r="B108" t="s">
        <v>643</v>
      </c>
      <c r="C108">
        <v>71500</v>
      </c>
      <c r="D108">
        <v>94</v>
      </c>
      <c r="E108">
        <f>'Raw counts'!E108/'Raw counts'!E$1246*10000</f>
        <v>0</v>
      </c>
      <c r="F108">
        <f>'Raw counts'!F108/'Raw counts'!F$1246*10000</f>
        <v>0</v>
      </c>
      <c r="G108">
        <f>'Raw counts'!G108/'Raw counts'!G$1246*10000</f>
        <v>0</v>
      </c>
      <c r="H108">
        <f>'Raw counts'!H108/'Raw counts'!H$1246*10000</f>
        <v>0</v>
      </c>
      <c r="I108">
        <f>'Raw counts'!I108/'Raw counts'!I$1246*10000</f>
        <v>0</v>
      </c>
      <c r="J108">
        <f>'Raw counts'!J108/'Raw counts'!J$1246*10000</f>
        <v>0</v>
      </c>
      <c r="K108">
        <f>'Raw counts'!K108/'Raw counts'!K$1246*10000</f>
        <v>0</v>
      </c>
      <c r="L108">
        <f>'Raw counts'!L108/'Raw counts'!L$1246*10000</f>
        <v>0</v>
      </c>
      <c r="M108">
        <f>'Raw counts'!M108/'Raw counts'!M$1246*10000</f>
        <v>0</v>
      </c>
      <c r="N108">
        <f>'Raw counts'!N108/'Raw counts'!N$1246*10000</f>
        <v>0</v>
      </c>
      <c r="O108">
        <f>'Raw counts'!O108/'Raw counts'!O$1246*10000</f>
        <v>0</v>
      </c>
      <c r="P108">
        <f>'Raw counts'!P108/'Raw counts'!P$1246*10000</f>
        <v>0</v>
      </c>
      <c r="Q108">
        <f>'Raw counts'!Q108/'Raw counts'!Q$1246*10000</f>
        <v>0</v>
      </c>
      <c r="R108">
        <f>'Raw counts'!R108/'Raw counts'!R$1246*10000</f>
        <v>0</v>
      </c>
      <c r="S108">
        <f>'Raw counts'!S108/'Raw counts'!S$1246*10000</f>
        <v>0</v>
      </c>
      <c r="T108">
        <f>'Raw counts'!T108/'Raw counts'!T$1246*10000</f>
        <v>0</v>
      </c>
      <c r="U108">
        <f>'Raw counts'!U108/'Raw counts'!U$1246*10000</f>
        <v>0</v>
      </c>
      <c r="V108">
        <f t="shared" si="5"/>
        <v>0</v>
      </c>
      <c r="W108" t="str">
        <f t="shared" si="6"/>
        <v/>
      </c>
      <c r="X108">
        <f t="shared" si="4"/>
        <v>0</v>
      </c>
      <c r="Y108">
        <f t="shared" si="7"/>
        <v>0</v>
      </c>
    </row>
    <row r="109" spans="1:25" x14ac:dyDescent="0.25">
      <c r="A109">
        <v>111</v>
      </c>
      <c r="B109" t="s">
        <v>644</v>
      </c>
      <c r="C109">
        <v>24000</v>
      </c>
      <c r="D109">
        <v>95</v>
      </c>
      <c r="E109">
        <f>'Raw counts'!E109/'Raw counts'!E$1246*10000</f>
        <v>0</v>
      </c>
      <c r="F109">
        <f>'Raw counts'!F109/'Raw counts'!F$1246*10000</f>
        <v>0</v>
      </c>
      <c r="G109">
        <f>'Raw counts'!G109/'Raw counts'!G$1246*10000</f>
        <v>0</v>
      </c>
      <c r="H109">
        <f>'Raw counts'!H109/'Raw counts'!H$1246*10000</f>
        <v>0</v>
      </c>
      <c r="I109">
        <f>'Raw counts'!I109/'Raw counts'!I$1246*10000</f>
        <v>0</v>
      </c>
      <c r="J109">
        <f>'Raw counts'!J109/'Raw counts'!J$1246*10000</f>
        <v>0</v>
      </c>
      <c r="K109">
        <f>'Raw counts'!K109/'Raw counts'!K$1246*10000</f>
        <v>0</v>
      </c>
      <c r="L109">
        <f>'Raw counts'!L109/'Raw counts'!L$1246*10000</f>
        <v>0</v>
      </c>
      <c r="M109">
        <f>'Raw counts'!M109/'Raw counts'!M$1246*10000</f>
        <v>0</v>
      </c>
      <c r="N109">
        <f>'Raw counts'!N109/'Raw counts'!N$1246*10000</f>
        <v>0</v>
      </c>
      <c r="O109">
        <f>'Raw counts'!O109/'Raw counts'!O$1246*10000</f>
        <v>0</v>
      </c>
      <c r="P109">
        <f>'Raw counts'!P109/'Raw counts'!P$1246*10000</f>
        <v>0</v>
      </c>
      <c r="Q109">
        <f>'Raw counts'!Q109/'Raw counts'!Q$1246*10000</f>
        <v>0</v>
      </c>
      <c r="R109">
        <f>'Raw counts'!R109/'Raw counts'!R$1246*10000</f>
        <v>0</v>
      </c>
      <c r="S109">
        <f>'Raw counts'!S109/'Raw counts'!S$1246*10000</f>
        <v>0</v>
      </c>
      <c r="T109">
        <f>'Raw counts'!T109/'Raw counts'!T$1246*10000</f>
        <v>0</v>
      </c>
      <c r="U109">
        <f>'Raw counts'!U109/'Raw counts'!U$1246*10000</f>
        <v>0</v>
      </c>
      <c r="V109">
        <f t="shared" si="5"/>
        <v>0</v>
      </c>
      <c r="W109" t="str">
        <f t="shared" si="6"/>
        <v/>
      </c>
      <c r="X109">
        <f t="shared" si="4"/>
        <v>0</v>
      </c>
      <c r="Y109">
        <f t="shared" si="7"/>
        <v>0</v>
      </c>
    </row>
    <row r="110" spans="1:25" x14ac:dyDescent="0.25">
      <c r="A110">
        <v>112</v>
      </c>
      <c r="B110" t="s">
        <v>645</v>
      </c>
      <c r="C110">
        <v>89800</v>
      </c>
      <c r="D110">
        <v>607</v>
      </c>
      <c r="E110">
        <f>'Raw counts'!E110/'Raw counts'!E$1246*10000</f>
        <v>0</v>
      </c>
      <c r="F110">
        <f>'Raw counts'!F110/'Raw counts'!F$1246*10000</f>
        <v>0</v>
      </c>
      <c r="G110">
        <f>'Raw counts'!G110/'Raw counts'!G$1246*10000</f>
        <v>0</v>
      </c>
      <c r="H110">
        <f>'Raw counts'!H110/'Raw counts'!H$1246*10000</f>
        <v>0</v>
      </c>
      <c r="I110">
        <f>'Raw counts'!I110/'Raw counts'!I$1246*10000</f>
        <v>0</v>
      </c>
      <c r="J110">
        <f>'Raw counts'!J110/'Raw counts'!J$1246*10000</f>
        <v>0</v>
      </c>
      <c r="K110">
        <f>'Raw counts'!K110/'Raw counts'!K$1246*10000</f>
        <v>0</v>
      </c>
      <c r="L110">
        <f>'Raw counts'!L110/'Raw counts'!L$1246*10000</f>
        <v>0</v>
      </c>
      <c r="M110">
        <f>'Raw counts'!M110/'Raw counts'!M$1246*10000</f>
        <v>0</v>
      </c>
      <c r="N110">
        <f>'Raw counts'!N110/'Raw counts'!N$1246*10000</f>
        <v>0</v>
      </c>
      <c r="O110">
        <f>'Raw counts'!O110/'Raw counts'!O$1246*10000</f>
        <v>0</v>
      </c>
      <c r="P110">
        <f>'Raw counts'!P110/'Raw counts'!P$1246*10000</f>
        <v>0</v>
      </c>
      <c r="Q110">
        <f>'Raw counts'!Q110/'Raw counts'!Q$1246*10000</f>
        <v>0</v>
      </c>
      <c r="R110">
        <f>'Raw counts'!R110/'Raw counts'!R$1246*10000</f>
        <v>0</v>
      </c>
      <c r="S110">
        <f>'Raw counts'!S110/'Raw counts'!S$1246*10000</f>
        <v>0</v>
      </c>
      <c r="T110">
        <f>'Raw counts'!T110/'Raw counts'!T$1246*10000</f>
        <v>0</v>
      </c>
      <c r="U110">
        <f>'Raw counts'!U110/'Raw counts'!U$1246*10000</f>
        <v>0</v>
      </c>
      <c r="V110">
        <f t="shared" si="5"/>
        <v>0</v>
      </c>
      <c r="W110" t="str">
        <f t="shared" si="6"/>
        <v/>
      </c>
      <c r="X110">
        <f t="shared" si="4"/>
        <v>0</v>
      </c>
      <c r="Y110">
        <f t="shared" si="7"/>
        <v>0</v>
      </c>
    </row>
    <row r="111" spans="1:25" x14ac:dyDescent="0.25">
      <c r="A111">
        <v>113</v>
      </c>
      <c r="B111" t="s">
        <v>68</v>
      </c>
      <c r="C111">
        <v>5100</v>
      </c>
      <c r="D111">
        <v>337</v>
      </c>
      <c r="E111">
        <f>'Raw counts'!E111/'Raw counts'!E$1246*10000</f>
        <v>2.852160581683862</v>
      </c>
      <c r="F111">
        <f>'Raw counts'!F111/'Raw counts'!F$1246*10000</f>
        <v>0</v>
      </c>
      <c r="G111">
        <f>'Raw counts'!G111/'Raw counts'!G$1246*10000</f>
        <v>8.914505360790681</v>
      </c>
      <c r="H111">
        <f>'Raw counts'!H111/'Raw counts'!H$1246*10000</f>
        <v>27.453561738404481</v>
      </c>
      <c r="I111">
        <f>'Raw counts'!I111/'Raw counts'!I$1246*10000</f>
        <v>45.985857609461917</v>
      </c>
      <c r="J111">
        <f>'Raw counts'!J111/'Raw counts'!J$1246*10000</f>
        <v>5.9612915441372252</v>
      </c>
      <c r="K111">
        <f>'Raw counts'!K111/'Raw counts'!K$1246*10000</f>
        <v>24.670271475556049</v>
      </c>
      <c r="L111">
        <f>'Raw counts'!L111/'Raw counts'!L$1246*10000</f>
        <v>1.7815659082370081</v>
      </c>
      <c r="M111">
        <f>'Raw counts'!M111/'Raw counts'!M$1246*10000</f>
        <v>9.5839019935437673</v>
      </c>
      <c r="N111">
        <f>'Raw counts'!N111/'Raw counts'!N$1246*10000</f>
        <v>17.567702553227758</v>
      </c>
      <c r="O111">
        <f>'Raw counts'!O111/'Raw counts'!O$1246*10000</f>
        <v>24.264109276663682</v>
      </c>
      <c r="P111">
        <f>'Raw counts'!P111/'Raw counts'!P$1246*10000</f>
        <v>50.148535225991075</v>
      </c>
      <c r="Q111">
        <f>'Raw counts'!Q111/'Raw counts'!Q$1246*10000</f>
        <v>66.443822109196432</v>
      </c>
      <c r="R111">
        <f>'Raw counts'!R111/'Raw counts'!R$1246*10000</f>
        <v>23.42871911381982</v>
      </c>
      <c r="S111">
        <f>'Raw counts'!S111/'Raw counts'!S$1246*10000</f>
        <v>39.220731562999077</v>
      </c>
      <c r="T111">
        <f>'Raw counts'!T111/'Raw counts'!T$1246*10000</f>
        <v>37.869220605392066</v>
      </c>
      <c r="U111">
        <f>'Raw counts'!U111/'Raw counts'!U$1246*10000</f>
        <v>26.804893183997777</v>
      </c>
      <c r="V111">
        <f t="shared" si="5"/>
        <v>1</v>
      </c>
      <c r="W111">
        <f t="shared" si="6"/>
        <v>1.3282206054284176E-2</v>
      </c>
      <c r="X111">
        <f t="shared" si="4"/>
        <v>14.133679579090554</v>
      </c>
      <c r="Y111">
        <f t="shared" si="7"/>
        <v>35.718466703910956</v>
      </c>
    </row>
    <row r="112" spans="1:25" x14ac:dyDescent="0.25">
      <c r="A112">
        <v>114</v>
      </c>
      <c r="B112" t="s">
        <v>69</v>
      </c>
      <c r="C112">
        <v>86900</v>
      </c>
      <c r="D112">
        <v>398</v>
      </c>
      <c r="E112">
        <f>'Raw counts'!E112/'Raw counts'!E$1246*10000</f>
        <v>8.0409635259653083</v>
      </c>
      <c r="F112">
        <f>'Raw counts'!F112/'Raw counts'!F$1246*10000</f>
        <v>7.3580801070982096</v>
      </c>
      <c r="G112">
        <f>'Raw counts'!G112/'Raw counts'!G$1246*10000</f>
        <v>5.1774641304479205</v>
      </c>
      <c r="H112">
        <f>'Raw counts'!H112/'Raw counts'!H$1246*10000</f>
        <v>5.3189967059914096</v>
      </c>
      <c r="I112">
        <f>'Raw counts'!I112/'Raw counts'!I$1246*10000</f>
        <v>4.7777514399440957</v>
      </c>
      <c r="J112">
        <f>'Raw counts'!J112/'Raw counts'!J$1246*10000</f>
        <v>0</v>
      </c>
      <c r="K112">
        <f>'Raw counts'!K112/'Raw counts'!K$1246*10000</f>
        <v>0</v>
      </c>
      <c r="L112">
        <f>'Raw counts'!L112/'Raw counts'!L$1246*10000</f>
        <v>0</v>
      </c>
      <c r="M112">
        <f>'Raw counts'!M112/'Raw counts'!M$1246*10000</f>
        <v>0</v>
      </c>
      <c r="N112">
        <f>'Raw counts'!N112/'Raw counts'!N$1246*10000</f>
        <v>3.6656656344763186E-2</v>
      </c>
      <c r="O112">
        <f>'Raw counts'!O112/'Raw counts'!O$1246*10000</f>
        <v>1.9014177172420221</v>
      </c>
      <c r="P112">
        <f>'Raw counts'!P112/'Raw counts'!P$1246*10000</f>
        <v>0</v>
      </c>
      <c r="Q112">
        <f>'Raw counts'!Q112/'Raw counts'!Q$1246*10000</f>
        <v>1.1798800227785102</v>
      </c>
      <c r="R112">
        <f>'Raw counts'!R112/'Raw counts'!R$1246*10000</f>
        <v>0</v>
      </c>
      <c r="S112">
        <f>'Raw counts'!S112/'Raw counts'!S$1246*10000</f>
        <v>3.4416531226216494</v>
      </c>
      <c r="T112">
        <f>'Raw counts'!T112/'Raw counts'!T$1246*10000</f>
        <v>0</v>
      </c>
      <c r="U112">
        <f>'Raw counts'!U112/'Raw counts'!U$1246*10000</f>
        <v>2.3259547914234755</v>
      </c>
      <c r="V112">
        <f t="shared" si="5"/>
        <v>1</v>
      </c>
      <c r="W112">
        <f t="shared" si="6"/>
        <v>9.3548961858864271E-2</v>
      </c>
      <c r="X112">
        <f t="shared" si="4"/>
        <v>3.4081395454941048</v>
      </c>
      <c r="Y112">
        <f t="shared" si="7"/>
        <v>1.1106952888013026</v>
      </c>
    </row>
    <row r="113" spans="1:25" x14ac:dyDescent="0.25">
      <c r="A113">
        <v>115</v>
      </c>
      <c r="B113" t="s">
        <v>70</v>
      </c>
      <c r="C113">
        <v>83000</v>
      </c>
      <c r="D113">
        <v>323</v>
      </c>
      <c r="E113">
        <f>'Raw counts'!E113/'Raw counts'!E$1246*10000</f>
        <v>0</v>
      </c>
      <c r="F113">
        <f>'Raw counts'!F113/'Raw counts'!F$1246*10000</f>
        <v>0</v>
      </c>
      <c r="G113">
        <f>'Raw counts'!G113/'Raw counts'!G$1246*10000</f>
        <v>0.15109331119984204</v>
      </c>
      <c r="H113">
        <f>'Raw counts'!H113/'Raw counts'!H$1246*10000</f>
        <v>0</v>
      </c>
      <c r="I113">
        <f>'Raw counts'!I113/'Raw counts'!I$1246*10000</f>
        <v>0</v>
      </c>
      <c r="J113">
        <f>'Raw counts'!J113/'Raw counts'!J$1246*10000</f>
        <v>0.19229972723023306</v>
      </c>
      <c r="K113">
        <f>'Raw counts'!K113/'Raw counts'!K$1246*10000</f>
        <v>4.4595573889291487E-3</v>
      </c>
      <c r="L113">
        <f>'Raw counts'!L113/'Raw counts'!L$1246*10000</f>
        <v>0</v>
      </c>
      <c r="M113">
        <f>'Raw counts'!M113/'Raw counts'!M$1246*10000</f>
        <v>0</v>
      </c>
      <c r="N113">
        <f>'Raw counts'!N113/'Raw counts'!N$1246*10000</f>
        <v>0</v>
      </c>
      <c r="O113">
        <f>'Raw counts'!O113/'Raw counts'!O$1246*10000</f>
        <v>0</v>
      </c>
      <c r="P113">
        <f>'Raw counts'!P113/'Raw counts'!P$1246*10000</f>
        <v>0</v>
      </c>
      <c r="Q113">
        <f>'Raw counts'!Q113/'Raw counts'!Q$1246*10000</f>
        <v>0</v>
      </c>
      <c r="R113">
        <f>'Raw counts'!R113/'Raw counts'!R$1246*10000</f>
        <v>0.14825767183364688</v>
      </c>
      <c r="S113">
        <f>'Raw counts'!S113/'Raw counts'!S$1246*10000</f>
        <v>0</v>
      </c>
      <c r="T113">
        <f>'Raw counts'!T113/'Raw counts'!T$1246*10000</f>
        <v>2.5773063025448323E-2</v>
      </c>
      <c r="U113">
        <f>'Raw counts'!U113/'Raw counts'!U$1246*10000</f>
        <v>4.7734146838914616E-2</v>
      </c>
      <c r="V113">
        <f t="shared" si="5"/>
        <v>1</v>
      </c>
      <c r="W113">
        <f t="shared" si="6"/>
        <v>0.73762901902355482</v>
      </c>
      <c r="X113">
        <f t="shared" si="4"/>
        <v>3.8650288424333802E-2</v>
      </c>
      <c r="Y113">
        <f t="shared" si="7"/>
        <v>2.7720610212251227E-2</v>
      </c>
    </row>
    <row r="114" spans="1:25" x14ac:dyDescent="0.25">
      <c r="A114">
        <v>116</v>
      </c>
      <c r="B114" t="s">
        <v>646</v>
      </c>
      <c r="C114">
        <v>116300</v>
      </c>
      <c r="D114">
        <v>81</v>
      </c>
      <c r="E114">
        <f>'Raw counts'!E114/'Raw counts'!E$1246*10000</f>
        <v>0</v>
      </c>
      <c r="F114">
        <f>'Raw counts'!F114/'Raw counts'!F$1246*10000</f>
        <v>0</v>
      </c>
      <c r="G114">
        <f>'Raw counts'!G114/'Raw counts'!G$1246*10000</f>
        <v>0</v>
      </c>
      <c r="H114">
        <f>'Raw counts'!H114/'Raw counts'!H$1246*10000</f>
        <v>0</v>
      </c>
      <c r="I114">
        <f>'Raw counts'!I114/'Raw counts'!I$1246*10000</f>
        <v>0</v>
      </c>
      <c r="J114">
        <f>'Raw counts'!J114/'Raw counts'!J$1246*10000</f>
        <v>0</v>
      </c>
      <c r="K114">
        <f>'Raw counts'!K114/'Raw counts'!K$1246*10000</f>
        <v>0</v>
      </c>
      <c r="L114">
        <f>'Raw counts'!L114/'Raw counts'!L$1246*10000</f>
        <v>0</v>
      </c>
      <c r="M114">
        <f>'Raw counts'!M114/'Raw counts'!M$1246*10000</f>
        <v>0</v>
      </c>
      <c r="N114">
        <f>'Raw counts'!N114/'Raw counts'!N$1246*10000</f>
        <v>0</v>
      </c>
      <c r="O114">
        <f>'Raw counts'!O114/'Raw counts'!O$1246*10000</f>
        <v>0</v>
      </c>
      <c r="P114">
        <f>'Raw counts'!P114/'Raw counts'!P$1246*10000</f>
        <v>0</v>
      </c>
      <c r="Q114">
        <f>'Raw counts'!Q114/'Raw counts'!Q$1246*10000</f>
        <v>0</v>
      </c>
      <c r="R114">
        <f>'Raw counts'!R114/'Raw counts'!R$1246*10000</f>
        <v>0</v>
      </c>
      <c r="S114">
        <f>'Raw counts'!S114/'Raw counts'!S$1246*10000</f>
        <v>0</v>
      </c>
      <c r="T114">
        <f>'Raw counts'!T114/'Raw counts'!T$1246*10000</f>
        <v>0</v>
      </c>
      <c r="U114">
        <f>'Raw counts'!U114/'Raw counts'!U$1246*10000</f>
        <v>0</v>
      </c>
      <c r="V114">
        <f t="shared" si="5"/>
        <v>0</v>
      </c>
      <c r="W114" t="str">
        <f t="shared" si="6"/>
        <v/>
      </c>
      <c r="X114">
        <f t="shared" si="4"/>
        <v>0</v>
      </c>
      <c r="Y114">
        <f t="shared" si="7"/>
        <v>0</v>
      </c>
    </row>
    <row r="115" spans="1:25" x14ac:dyDescent="0.25">
      <c r="A115">
        <v>117</v>
      </c>
      <c r="B115" t="s">
        <v>71</v>
      </c>
      <c r="C115">
        <v>98700</v>
      </c>
      <c r="D115">
        <v>848</v>
      </c>
      <c r="E115">
        <f>'Raw counts'!E115/'Raw counts'!E$1246*10000</f>
        <v>0.2577591095431388</v>
      </c>
      <c r="F115">
        <f>'Raw counts'!F115/'Raw counts'!F$1246*10000</f>
        <v>2.1327768426371621</v>
      </c>
      <c r="G115">
        <f>'Raw counts'!G115/'Raw counts'!G$1246*10000</f>
        <v>0</v>
      </c>
      <c r="H115">
        <f>'Raw counts'!H115/'Raw counts'!H$1246*10000</f>
        <v>0</v>
      </c>
      <c r="I115">
        <f>'Raw counts'!I115/'Raw counts'!I$1246*10000</f>
        <v>3.5463722028451019</v>
      </c>
      <c r="J115">
        <f>'Raw counts'!J115/'Raw counts'!J$1246*10000</f>
        <v>0.46842241248390104</v>
      </c>
      <c r="K115">
        <f>'Raw counts'!K115/'Raw counts'!K$1246*10000</f>
        <v>3.2822342382518532</v>
      </c>
      <c r="L115">
        <f>'Raw counts'!L115/'Raw counts'!L$1246*10000</f>
        <v>5.8077284681884649</v>
      </c>
      <c r="M115">
        <f>'Raw counts'!M115/'Raw counts'!M$1246*10000</f>
        <v>3.0364381796852613</v>
      </c>
      <c r="N115">
        <f>'Raw counts'!N115/'Raw counts'!N$1246*10000</f>
        <v>0</v>
      </c>
      <c r="O115">
        <f>'Raw counts'!O115/'Raw counts'!O$1246*10000</f>
        <v>1.8845910117797033</v>
      </c>
      <c r="P115">
        <f>'Raw counts'!P115/'Raw counts'!P$1246*10000</f>
        <v>0.5128536072199531</v>
      </c>
      <c r="Q115">
        <f>'Raw counts'!Q115/'Raw counts'!Q$1246*10000</f>
        <v>0</v>
      </c>
      <c r="R115">
        <f>'Raw counts'!R115/'Raw counts'!R$1246*10000</f>
        <v>0</v>
      </c>
      <c r="S115">
        <f>'Raw counts'!S115/'Raw counts'!S$1246*10000</f>
        <v>2.2528171070788399</v>
      </c>
      <c r="T115">
        <f>'Raw counts'!T115/'Raw counts'!T$1246*10000</f>
        <v>13.298900521131335</v>
      </c>
      <c r="U115">
        <f>'Raw counts'!U115/'Raw counts'!U$1246*10000</f>
        <v>1.0761880378228021</v>
      </c>
      <c r="V115">
        <f t="shared" si="5"/>
        <v>1</v>
      </c>
      <c r="W115">
        <f t="shared" si="6"/>
        <v>0.84996809044892652</v>
      </c>
      <c r="X115">
        <f t="shared" si="4"/>
        <v>2.0590812726260981</v>
      </c>
      <c r="Y115">
        <f t="shared" si="7"/>
        <v>2.3781687856290792</v>
      </c>
    </row>
    <row r="116" spans="1:25" x14ac:dyDescent="0.25">
      <c r="A116">
        <v>118</v>
      </c>
      <c r="B116" t="s">
        <v>72</v>
      </c>
      <c r="C116">
        <v>71700</v>
      </c>
      <c r="D116">
        <v>157</v>
      </c>
      <c r="E116">
        <f>'Raw counts'!E116/'Raw counts'!E$1246*10000</f>
        <v>0</v>
      </c>
      <c r="F116">
        <f>'Raw counts'!F116/'Raw counts'!F$1246*10000</f>
        <v>0</v>
      </c>
      <c r="G116">
        <f>'Raw counts'!G116/'Raw counts'!G$1246*10000</f>
        <v>0</v>
      </c>
      <c r="H116">
        <f>'Raw counts'!H116/'Raw counts'!H$1246*10000</f>
        <v>0</v>
      </c>
      <c r="I116">
        <f>'Raw counts'!I116/'Raw counts'!I$1246*10000</f>
        <v>0</v>
      </c>
      <c r="J116">
        <f>'Raw counts'!J116/'Raw counts'!J$1246*10000</f>
        <v>0</v>
      </c>
      <c r="K116">
        <f>'Raw counts'!K116/'Raw counts'!K$1246*10000</f>
        <v>0</v>
      </c>
      <c r="L116">
        <f>'Raw counts'!L116/'Raw counts'!L$1246*10000</f>
        <v>0</v>
      </c>
      <c r="M116">
        <f>'Raw counts'!M116/'Raw counts'!M$1246*10000</f>
        <v>0</v>
      </c>
      <c r="N116">
        <f>'Raw counts'!N116/'Raw counts'!N$1246*10000</f>
        <v>0</v>
      </c>
      <c r="O116">
        <f>'Raw counts'!O116/'Raw counts'!O$1246*10000</f>
        <v>0</v>
      </c>
      <c r="P116">
        <f>'Raw counts'!P116/'Raw counts'!P$1246*10000</f>
        <v>0</v>
      </c>
      <c r="Q116">
        <f>'Raw counts'!Q116/'Raw counts'!Q$1246*10000</f>
        <v>0</v>
      </c>
      <c r="R116">
        <f>'Raw counts'!R116/'Raw counts'!R$1246*10000</f>
        <v>0</v>
      </c>
      <c r="S116">
        <f>'Raw counts'!S116/'Raw counts'!S$1246*10000</f>
        <v>0</v>
      </c>
      <c r="T116">
        <f>'Raw counts'!T116/'Raw counts'!T$1246*10000</f>
        <v>0</v>
      </c>
      <c r="U116">
        <f>'Raw counts'!U116/'Raw counts'!U$1246*10000</f>
        <v>0</v>
      </c>
      <c r="V116">
        <f t="shared" si="5"/>
        <v>0</v>
      </c>
      <c r="W116" t="str">
        <f t="shared" si="6"/>
        <v/>
      </c>
      <c r="X116">
        <f t="shared" si="4"/>
        <v>0</v>
      </c>
      <c r="Y116">
        <f t="shared" si="7"/>
        <v>0</v>
      </c>
    </row>
    <row r="117" spans="1:25" x14ac:dyDescent="0.25">
      <c r="A117">
        <v>119</v>
      </c>
      <c r="B117" t="s">
        <v>647</v>
      </c>
      <c r="C117">
        <v>24600</v>
      </c>
      <c r="D117">
        <v>95</v>
      </c>
      <c r="E117">
        <f>'Raw counts'!E117/'Raw counts'!E$1246*10000</f>
        <v>0</v>
      </c>
      <c r="F117">
        <f>'Raw counts'!F117/'Raw counts'!F$1246*10000</f>
        <v>0</v>
      </c>
      <c r="G117">
        <f>'Raw counts'!G117/'Raw counts'!G$1246*10000</f>
        <v>0</v>
      </c>
      <c r="H117">
        <f>'Raw counts'!H117/'Raw counts'!H$1246*10000</f>
        <v>0</v>
      </c>
      <c r="I117">
        <f>'Raw counts'!I117/'Raw counts'!I$1246*10000</f>
        <v>0</v>
      </c>
      <c r="J117">
        <f>'Raw counts'!J117/'Raw counts'!J$1246*10000</f>
        <v>0</v>
      </c>
      <c r="K117">
        <f>'Raw counts'!K117/'Raw counts'!K$1246*10000</f>
        <v>0</v>
      </c>
      <c r="L117">
        <f>'Raw counts'!L117/'Raw counts'!L$1246*10000</f>
        <v>0</v>
      </c>
      <c r="M117">
        <f>'Raw counts'!M117/'Raw counts'!M$1246*10000</f>
        <v>0</v>
      </c>
      <c r="N117">
        <f>'Raw counts'!N117/'Raw counts'!N$1246*10000</f>
        <v>0</v>
      </c>
      <c r="O117">
        <f>'Raw counts'!O117/'Raw counts'!O$1246*10000</f>
        <v>0</v>
      </c>
      <c r="P117">
        <f>'Raw counts'!P117/'Raw counts'!P$1246*10000</f>
        <v>0</v>
      </c>
      <c r="Q117">
        <f>'Raw counts'!Q117/'Raw counts'!Q$1246*10000</f>
        <v>0</v>
      </c>
      <c r="R117">
        <f>'Raw counts'!R117/'Raw counts'!R$1246*10000</f>
        <v>0</v>
      </c>
      <c r="S117">
        <f>'Raw counts'!S117/'Raw counts'!S$1246*10000</f>
        <v>0</v>
      </c>
      <c r="T117">
        <f>'Raw counts'!T117/'Raw counts'!T$1246*10000</f>
        <v>0</v>
      </c>
      <c r="U117">
        <f>'Raw counts'!U117/'Raw counts'!U$1246*10000</f>
        <v>0</v>
      </c>
      <c r="V117">
        <f t="shared" si="5"/>
        <v>0</v>
      </c>
      <c r="W117" t="str">
        <f t="shared" si="6"/>
        <v/>
      </c>
      <c r="X117">
        <f t="shared" si="4"/>
        <v>0</v>
      </c>
      <c r="Y117">
        <f t="shared" si="7"/>
        <v>0</v>
      </c>
    </row>
    <row r="118" spans="1:25" x14ac:dyDescent="0.25">
      <c r="A118">
        <v>120</v>
      </c>
      <c r="B118" t="s">
        <v>73</v>
      </c>
      <c r="C118">
        <v>24100</v>
      </c>
      <c r="D118">
        <v>111</v>
      </c>
      <c r="E118">
        <f>'Raw counts'!E118/'Raw counts'!E$1246*10000</f>
        <v>5.3681136291810212</v>
      </c>
      <c r="F118">
        <f>'Raw counts'!F118/'Raw counts'!F$1246*10000</f>
        <v>10.631072261760625</v>
      </c>
      <c r="G118">
        <f>'Raw counts'!G118/'Raw counts'!G$1246*10000</f>
        <v>9.8613567776430262</v>
      </c>
      <c r="H118">
        <f>'Raw counts'!H118/'Raw counts'!H$1246*10000</f>
        <v>39.480636967306324</v>
      </c>
      <c r="I118">
        <f>'Raw counts'!I118/'Raw counts'!I$1246*10000</f>
        <v>24.76303645806076</v>
      </c>
      <c r="J118">
        <f>'Raw counts'!J118/'Raw counts'!J$1246*10000</f>
        <v>28.613213259411349</v>
      </c>
      <c r="K118">
        <f>'Raw counts'!K118/'Raw counts'!K$1246*10000</f>
        <v>27.457494843636766</v>
      </c>
      <c r="L118">
        <f>'Raw counts'!L118/'Raw counts'!L$1246*10000</f>
        <v>23.901205996645011</v>
      </c>
      <c r="M118">
        <f>'Raw counts'!M118/'Raw counts'!M$1246*10000</f>
        <v>31.585407771991601</v>
      </c>
      <c r="N118">
        <f>'Raw counts'!N118/'Raw counts'!N$1246*10000</f>
        <v>6.0666766250583066</v>
      </c>
      <c r="O118">
        <f>'Raw counts'!O118/'Raw counts'!O$1246*10000</f>
        <v>29.113565790903955</v>
      </c>
      <c r="P118">
        <f>'Raw counts'!P118/'Raw counts'!P$1246*10000</f>
        <v>20.582524769760784</v>
      </c>
      <c r="Q118">
        <f>'Raw counts'!Q118/'Raw counts'!Q$1246*10000</f>
        <v>12.315607179911225</v>
      </c>
      <c r="R118">
        <f>'Raw counts'!R118/'Raw counts'!R$1246*10000</f>
        <v>29.298921525611512</v>
      </c>
      <c r="S118">
        <f>'Raw counts'!S118/'Raw counts'!S$1246*10000</f>
        <v>27.712364654548139</v>
      </c>
      <c r="T118">
        <f>'Raw counts'!T118/'Raw counts'!T$1246*10000</f>
        <v>8.6511581555421539</v>
      </c>
      <c r="U118">
        <f>'Raw counts'!U118/'Raw counts'!U$1246*10000</f>
        <v>17.548808165142791</v>
      </c>
      <c r="V118">
        <f t="shared" si="5"/>
        <v>1</v>
      </c>
      <c r="W118">
        <f t="shared" si="6"/>
        <v>0.5021829417717858</v>
      </c>
      <c r="X118">
        <f t="shared" si="4"/>
        <v>22.406837551737389</v>
      </c>
      <c r="Y118">
        <f t="shared" si="7"/>
        <v>18.911203358309859</v>
      </c>
    </row>
    <row r="119" spans="1:25" x14ac:dyDescent="0.25">
      <c r="A119">
        <v>121</v>
      </c>
      <c r="B119" t="s">
        <v>74</v>
      </c>
      <c r="C119">
        <v>16100</v>
      </c>
      <c r="D119">
        <v>409</v>
      </c>
      <c r="E119">
        <f>'Raw counts'!E119/'Raw counts'!E$1246*10000</f>
        <v>0.12327609586845768</v>
      </c>
      <c r="F119">
        <f>'Raw counts'!F119/'Raw counts'!F$1246*10000</f>
        <v>0</v>
      </c>
      <c r="G119">
        <f>'Raw counts'!G119/'Raw counts'!G$1246*10000</f>
        <v>0.513717258079463</v>
      </c>
      <c r="H119">
        <f>'Raw counts'!H119/'Raw counts'!H$1246*10000</f>
        <v>0.27223211487357613</v>
      </c>
      <c r="I119">
        <f>'Raw counts'!I119/'Raw counts'!I$1246*10000</f>
        <v>6.1568961854949686E-3</v>
      </c>
      <c r="J119">
        <f>'Raw counts'!J119/'Raw counts'!J$1246*10000</f>
        <v>0.37473792998712085</v>
      </c>
      <c r="K119">
        <f>'Raw counts'!K119/'Raw counts'!K$1246*10000</f>
        <v>2.7872233680807179</v>
      </c>
      <c r="L119">
        <f>'Raw counts'!L119/'Raw counts'!L$1246*10000</f>
        <v>0.25576936306372894</v>
      </c>
      <c r="M119">
        <f>'Raw counts'!M119/'Raw counts'!M$1246*10000</f>
        <v>1.575814654707677</v>
      </c>
      <c r="N119">
        <f>'Raw counts'!N119/'Raw counts'!N$1246*10000</f>
        <v>1.9977877707895935</v>
      </c>
      <c r="O119">
        <f>'Raw counts'!O119/'Raw counts'!O$1246*10000</f>
        <v>0.49133979949970841</v>
      </c>
      <c r="P119">
        <f>'Raw counts'!P119/'Raw counts'!P$1246*10000</f>
        <v>0.98724319389840964</v>
      </c>
      <c r="Q119">
        <f>'Raw counts'!Q119/'Raw counts'!Q$1246*10000</f>
        <v>7.800859654733952E-2</v>
      </c>
      <c r="R119">
        <f>'Raw counts'!R119/'Raw counts'!R$1246*10000</f>
        <v>5.6097497450569092E-2</v>
      </c>
      <c r="S119">
        <f>'Raw counts'!S119/'Raw counts'!S$1246*10000</f>
        <v>1.0856949913632964E-2</v>
      </c>
      <c r="T119">
        <f>'Raw counts'!T119/'Raw counts'!T$1246*10000</f>
        <v>1.0996506890857951</v>
      </c>
      <c r="U119">
        <f>'Raw counts'!U119/'Raw counts'!U$1246*10000</f>
        <v>0.85921464310046292</v>
      </c>
      <c r="V119">
        <f t="shared" si="5"/>
        <v>1</v>
      </c>
      <c r="W119">
        <f t="shared" si="6"/>
        <v>0.91991237544553606</v>
      </c>
      <c r="X119">
        <f t="shared" si="4"/>
        <v>0.65654752009402628</v>
      </c>
      <c r="Y119">
        <f t="shared" si="7"/>
        <v>0.69752489253568895</v>
      </c>
    </row>
    <row r="120" spans="1:25" x14ac:dyDescent="0.25">
      <c r="A120">
        <v>122</v>
      </c>
      <c r="B120" t="s">
        <v>75</v>
      </c>
      <c r="C120">
        <v>86700</v>
      </c>
      <c r="D120">
        <v>398</v>
      </c>
      <c r="E120">
        <f>'Raw counts'!E120/'Raw counts'!E$1246*10000</f>
        <v>4.1446917686682969</v>
      </c>
      <c r="F120">
        <f>'Raw counts'!F120/'Raw counts'!F$1246*10000</f>
        <v>7.3826890706670998</v>
      </c>
      <c r="G120">
        <f>'Raw counts'!G120/'Raw counts'!G$1246*10000</f>
        <v>2.427565866610796</v>
      </c>
      <c r="H120">
        <f>'Raw counts'!H120/'Raw counts'!H$1246*10000</f>
        <v>2.8758879827670092</v>
      </c>
      <c r="I120">
        <f>'Raw counts'!I120/'Raw counts'!I$1246*10000</f>
        <v>4.2174738870640534</v>
      </c>
      <c r="J120">
        <f>'Raw counts'!J120/'Raw counts'!J$1246*10000</f>
        <v>0</v>
      </c>
      <c r="K120">
        <f>'Raw counts'!K120/'Raw counts'!K$1246*10000</f>
        <v>0</v>
      </c>
      <c r="L120">
        <f>'Raw counts'!L120/'Raw counts'!L$1246*10000</f>
        <v>0</v>
      </c>
      <c r="M120">
        <f>'Raw counts'!M120/'Raw counts'!M$1246*10000</f>
        <v>0</v>
      </c>
      <c r="N120">
        <f>'Raw counts'!N120/'Raw counts'!N$1246*10000</f>
        <v>0.10080580494809877</v>
      </c>
      <c r="O120">
        <f>'Raw counts'!O120/'Raw counts'!O$1246*10000</f>
        <v>1.7937268022831818</v>
      </c>
      <c r="P120">
        <f>'Raw counts'!P120/'Raw counts'!P$1246*10000</f>
        <v>4.2737800601662752E-3</v>
      </c>
      <c r="Q120">
        <f>'Raw counts'!Q120/'Raw counts'!Q$1246*10000</f>
        <v>0.14626611852626159</v>
      </c>
      <c r="R120">
        <f>'Raw counts'!R120/'Raw counts'!R$1246*10000</f>
        <v>0</v>
      </c>
      <c r="S120">
        <f>'Raw counts'!S120/'Raw counts'!S$1246*10000</f>
        <v>0.53199054576801519</v>
      </c>
      <c r="T120">
        <f>'Raw counts'!T120/'Raw counts'!T$1246*10000</f>
        <v>0</v>
      </c>
      <c r="U120">
        <f>'Raw counts'!U120/'Raw counts'!U$1246*10000</f>
        <v>1.761823965145394</v>
      </c>
      <c r="V120">
        <f t="shared" si="5"/>
        <v>1</v>
      </c>
      <c r="W120">
        <f t="shared" si="6"/>
        <v>8.1286736497748729E-2</v>
      </c>
      <c r="X120">
        <f t="shared" si="4"/>
        <v>2.3387009528641389</v>
      </c>
      <c r="Y120">
        <f t="shared" si="7"/>
        <v>0.54236087709138969</v>
      </c>
    </row>
    <row r="121" spans="1:25" x14ac:dyDescent="0.25">
      <c r="A121">
        <v>123</v>
      </c>
      <c r="B121" t="s">
        <v>648</v>
      </c>
      <c r="C121">
        <v>85500</v>
      </c>
      <c r="D121">
        <v>867</v>
      </c>
      <c r="E121">
        <f>'Raw counts'!E121/'Raw counts'!E$1246*10000</f>
        <v>0</v>
      </c>
      <c r="F121">
        <f>'Raw counts'!F121/'Raw counts'!F$1246*10000</f>
        <v>0</v>
      </c>
      <c r="G121">
        <f>'Raw counts'!G121/'Raw counts'!G$1246*10000</f>
        <v>0</v>
      </c>
      <c r="H121">
        <f>'Raw counts'!H121/'Raw counts'!H$1246*10000</f>
        <v>0</v>
      </c>
      <c r="I121">
        <f>'Raw counts'!I121/'Raw counts'!I$1246*10000</f>
        <v>0</v>
      </c>
      <c r="J121">
        <f>'Raw counts'!J121/'Raw counts'!J$1246*10000</f>
        <v>0</v>
      </c>
      <c r="K121">
        <f>'Raw counts'!K121/'Raw counts'!K$1246*10000</f>
        <v>0</v>
      </c>
      <c r="L121">
        <f>'Raw counts'!L121/'Raw counts'!L$1246*10000</f>
        <v>0</v>
      </c>
      <c r="M121">
        <f>'Raw counts'!M121/'Raw counts'!M$1246*10000</f>
        <v>0</v>
      </c>
      <c r="N121">
        <f>'Raw counts'!N121/'Raw counts'!N$1246*10000</f>
        <v>0</v>
      </c>
      <c r="O121">
        <f>'Raw counts'!O121/'Raw counts'!O$1246*10000</f>
        <v>0</v>
      </c>
      <c r="P121">
        <f>'Raw counts'!P121/'Raw counts'!P$1246*10000</f>
        <v>0</v>
      </c>
      <c r="Q121">
        <f>'Raw counts'!Q121/'Raw counts'!Q$1246*10000</f>
        <v>0</v>
      </c>
      <c r="R121">
        <f>'Raw counts'!R121/'Raw counts'!R$1246*10000</f>
        <v>0</v>
      </c>
      <c r="S121">
        <f>'Raw counts'!S121/'Raw counts'!S$1246*10000</f>
        <v>0</v>
      </c>
      <c r="T121">
        <f>'Raw counts'!T121/'Raw counts'!T$1246*10000</f>
        <v>0</v>
      </c>
      <c r="U121">
        <f>'Raw counts'!U121/'Raw counts'!U$1246*10000</f>
        <v>0</v>
      </c>
      <c r="V121">
        <f t="shared" si="5"/>
        <v>0</v>
      </c>
      <c r="W121" t="str">
        <f t="shared" si="6"/>
        <v/>
      </c>
      <c r="X121">
        <f t="shared" si="4"/>
        <v>0</v>
      </c>
      <c r="Y121">
        <f t="shared" si="7"/>
        <v>0</v>
      </c>
    </row>
    <row r="122" spans="1:25" x14ac:dyDescent="0.25">
      <c r="A122">
        <v>124</v>
      </c>
      <c r="B122" t="s">
        <v>649</v>
      </c>
      <c r="C122">
        <v>116400</v>
      </c>
      <c r="D122">
        <v>73</v>
      </c>
      <c r="E122">
        <f>'Raw counts'!E122/'Raw counts'!E$1246*10000</f>
        <v>0</v>
      </c>
      <c r="F122">
        <f>'Raw counts'!F122/'Raw counts'!F$1246*10000</f>
        <v>0</v>
      </c>
      <c r="G122">
        <f>'Raw counts'!G122/'Raw counts'!G$1246*10000</f>
        <v>0</v>
      </c>
      <c r="H122">
        <f>'Raw counts'!H122/'Raw counts'!H$1246*10000</f>
        <v>0</v>
      </c>
      <c r="I122">
        <f>'Raw counts'!I122/'Raw counts'!I$1246*10000</f>
        <v>0</v>
      </c>
      <c r="J122">
        <f>'Raw counts'!J122/'Raw counts'!J$1246*10000</f>
        <v>0</v>
      </c>
      <c r="K122">
        <f>'Raw counts'!K122/'Raw counts'!K$1246*10000</f>
        <v>0</v>
      </c>
      <c r="L122">
        <f>'Raw counts'!L122/'Raw counts'!L$1246*10000</f>
        <v>0</v>
      </c>
      <c r="M122">
        <f>'Raw counts'!M122/'Raw counts'!M$1246*10000</f>
        <v>0</v>
      </c>
      <c r="N122">
        <f>'Raw counts'!N122/'Raw counts'!N$1246*10000</f>
        <v>0</v>
      </c>
      <c r="O122">
        <f>'Raw counts'!O122/'Raw counts'!O$1246*10000</f>
        <v>0</v>
      </c>
      <c r="P122">
        <f>'Raw counts'!P122/'Raw counts'!P$1246*10000</f>
        <v>0</v>
      </c>
      <c r="Q122">
        <f>'Raw counts'!Q122/'Raw counts'!Q$1246*10000</f>
        <v>0</v>
      </c>
      <c r="R122">
        <f>'Raw counts'!R122/'Raw counts'!R$1246*10000</f>
        <v>0</v>
      </c>
      <c r="S122">
        <f>'Raw counts'!S122/'Raw counts'!S$1246*10000</f>
        <v>0</v>
      </c>
      <c r="T122">
        <f>'Raw counts'!T122/'Raw counts'!T$1246*10000</f>
        <v>0</v>
      </c>
      <c r="U122">
        <f>'Raw counts'!U122/'Raw counts'!U$1246*10000</f>
        <v>0</v>
      </c>
      <c r="V122">
        <f t="shared" si="5"/>
        <v>0</v>
      </c>
      <c r="W122" t="str">
        <f t="shared" si="6"/>
        <v/>
      </c>
      <c r="X122">
        <f t="shared" si="4"/>
        <v>0</v>
      </c>
      <c r="Y122">
        <f t="shared" si="7"/>
        <v>0</v>
      </c>
    </row>
    <row r="123" spans="1:25" x14ac:dyDescent="0.25">
      <c r="A123">
        <v>125</v>
      </c>
      <c r="B123" t="s">
        <v>76</v>
      </c>
      <c r="C123">
        <v>98800</v>
      </c>
      <c r="D123">
        <v>848</v>
      </c>
      <c r="E123">
        <f>'Raw counts'!E123/'Raw counts'!E$1246*10000</f>
        <v>4.7274514945919153</v>
      </c>
      <c r="F123">
        <f>'Raw counts'!F123/'Raw counts'!F$1246*10000</f>
        <v>10.089675063245037</v>
      </c>
      <c r="G123">
        <f>'Raw counts'!G123/'Raw counts'!G$1246*10000</f>
        <v>4.1399567268756723</v>
      </c>
      <c r="H123">
        <f>'Raw counts'!H123/'Raw counts'!H$1246*10000</f>
        <v>15.670797381825087</v>
      </c>
      <c r="I123">
        <f>'Raw counts'!I123/'Raw counts'!I$1246*10000</f>
        <v>24.689153703834826</v>
      </c>
      <c r="J123">
        <f>'Raw counts'!J123/'Raw counts'!J$1246*10000</f>
        <v>17.829636247808274</v>
      </c>
      <c r="K123">
        <f>'Raw counts'!K123/'Raw counts'!K$1246*10000</f>
        <v>21.133842466135238</v>
      </c>
      <c r="L123">
        <f>'Raw counts'!L123/'Raw counts'!L$1246*10000</f>
        <v>12.55474787314545</v>
      </c>
      <c r="M123">
        <f>'Raw counts'!M123/'Raw counts'!M$1246*10000</f>
        <v>22.503739104071038</v>
      </c>
      <c r="N123">
        <f>'Raw counts'!N123/'Raw counts'!N$1246*10000</f>
        <v>4.4721120740611084</v>
      </c>
      <c r="O123">
        <f>'Raw counts'!O123/'Raw counts'!O$1246*10000</f>
        <v>9.1772851591486635</v>
      </c>
      <c r="P123">
        <f>'Raw counts'!P123/'Raw counts'!P$1246*10000</f>
        <v>38.186224837585677</v>
      </c>
      <c r="Q123">
        <f>'Raw counts'!Q123/'Raw counts'!Q$1246*10000</f>
        <v>1.4919144089678682</v>
      </c>
      <c r="R123">
        <f>'Raw counts'!R123/'Raw counts'!R$1246*10000</f>
        <v>16.392490147877009</v>
      </c>
      <c r="S123">
        <f>'Raw counts'!S123/'Raw counts'!S$1246*10000</f>
        <v>9.9721084956718773</v>
      </c>
      <c r="T123">
        <f>'Raw counts'!T123/'Raw counts'!T$1246*10000</f>
        <v>5.6099367185392515</v>
      </c>
      <c r="U123">
        <f>'Raw counts'!U123/'Raw counts'!U$1246*10000</f>
        <v>12.107115425506523</v>
      </c>
      <c r="V123">
        <f t="shared" si="5"/>
        <v>1</v>
      </c>
      <c r="W123">
        <f t="shared" si="6"/>
        <v>0.57879603610545649</v>
      </c>
      <c r="X123">
        <f t="shared" si="4"/>
        <v>14.815444451281394</v>
      </c>
      <c r="Y123">
        <f t="shared" si="7"/>
        <v>12.176148408419746</v>
      </c>
    </row>
    <row r="124" spans="1:25" x14ac:dyDescent="0.25">
      <c r="A124">
        <v>126</v>
      </c>
      <c r="B124" t="s">
        <v>77</v>
      </c>
      <c r="C124">
        <v>73400</v>
      </c>
      <c r="D124">
        <v>141</v>
      </c>
      <c r="E124">
        <f>'Raw counts'!E124/'Raw counts'!E$1246*10000</f>
        <v>0.42399505700211965</v>
      </c>
      <c r="F124">
        <f>'Raw counts'!F124/'Raw counts'!F$1246*10000</f>
        <v>0</v>
      </c>
      <c r="G124">
        <f>'Raw counts'!G124/'Raw counts'!G$1246*10000</f>
        <v>0.21153063567977887</v>
      </c>
      <c r="H124">
        <f>'Raw counts'!H124/'Raw counts'!H$1246*10000</f>
        <v>0.41183832762925615</v>
      </c>
      <c r="I124">
        <f>'Raw counts'!I124/'Raw counts'!I$1246*10000</f>
        <v>4.9255169483959749E-2</v>
      </c>
      <c r="J124">
        <f>'Raw counts'!J124/'Raw counts'!J$1246*10000</f>
        <v>4.9307622366726422E-2</v>
      </c>
      <c r="K124">
        <f>'Raw counts'!K124/'Raw counts'!K$1246*10000</f>
        <v>4.4595573889291487E-3</v>
      </c>
      <c r="L124">
        <f>'Raw counts'!L124/'Raw counts'!L$1246*10000</f>
        <v>2.64588996272823E-2</v>
      </c>
      <c r="M124">
        <f>'Raw counts'!M124/'Raw counts'!M$1246*10000</f>
        <v>9.2152903784074695E-3</v>
      </c>
      <c r="N124">
        <f>'Raw counts'!N124/'Raw counts'!N$1246*10000</f>
        <v>0</v>
      </c>
      <c r="O124">
        <f>'Raw counts'!O124/'Raw counts'!O$1246*10000</f>
        <v>3.3653410924637563E-3</v>
      </c>
      <c r="P124">
        <f>'Raw counts'!P124/'Raw counts'!P$1246*10000</f>
        <v>0</v>
      </c>
      <c r="Q124">
        <f>'Raw counts'!Q124/'Raw counts'!Q$1246*10000</f>
        <v>0</v>
      </c>
      <c r="R124">
        <f>'Raw counts'!R124/'Raw counts'!R$1246*10000</f>
        <v>0</v>
      </c>
      <c r="S124">
        <f>'Raw counts'!S124/'Raw counts'!S$1246*10000</f>
        <v>0</v>
      </c>
      <c r="T124">
        <f>'Raw counts'!T124/'Raw counts'!T$1246*10000</f>
        <v>3.4364084033931097E-2</v>
      </c>
      <c r="U124">
        <f>'Raw counts'!U124/'Raw counts'!U$1246*10000</f>
        <v>1.7357871577787131E-2</v>
      </c>
      <c r="V124">
        <f t="shared" si="5"/>
        <v>1</v>
      </c>
      <c r="W124">
        <f t="shared" si="6"/>
        <v>6.243677919996337E-2</v>
      </c>
      <c r="X124">
        <f t="shared" si="4"/>
        <v>0.13178450661738444</v>
      </c>
      <c r="Y124">
        <f t="shared" si="7"/>
        <v>6.8859120880227481E-3</v>
      </c>
    </row>
    <row r="125" spans="1:25" x14ac:dyDescent="0.25">
      <c r="A125">
        <v>127</v>
      </c>
      <c r="B125" t="s">
        <v>78</v>
      </c>
      <c r="C125">
        <v>66400</v>
      </c>
      <c r="D125">
        <v>239</v>
      </c>
      <c r="E125">
        <f>'Raw counts'!E125/'Raw counts'!E$1246*10000</f>
        <v>1.8528770772956062</v>
      </c>
      <c r="F125">
        <f>'Raw counts'!F125/'Raw counts'!F$1246*10000</f>
        <v>4.4624253938254475</v>
      </c>
      <c r="G125">
        <f>'Raw counts'!G125/'Raw counts'!G$1246*10000</f>
        <v>4.0291549653291216E-2</v>
      </c>
      <c r="H125">
        <f>'Raw counts'!H125/'Raw counts'!H$1246*10000</f>
        <v>0.7817947914318083</v>
      </c>
      <c r="I125">
        <f>'Raw counts'!I125/'Raw counts'!I$1246*10000</f>
        <v>0.47408100628311256</v>
      </c>
      <c r="J125">
        <f>'Raw counts'!J125/'Raw counts'!J$1246*10000</f>
        <v>18.766481072776077</v>
      </c>
      <c r="K125">
        <f>'Raw counts'!K125/'Raw counts'!K$1246*10000</f>
        <v>1.4582752661798317</v>
      </c>
      <c r="L125">
        <f>'Raw counts'!L125/'Raw counts'!L$1246*10000</f>
        <v>2.0064665550689078</v>
      </c>
      <c r="M125">
        <f>'Raw counts'!M125/'Raw counts'!M$1246*10000</f>
        <v>1.8799192371951237</v>
      </c>
      <c r="N125">
        <f>'Raw counts'!N125/'Raw counts'!N$1246*10000</f>
        <v>0.72396896280907286</v>
      </c>
      <c r="O125">
        <f>'Raw counts'!O125/'Raw counts'!O$1246*10000</f>
        <v>17.977652115941385</v>
      </c>
      <c r="P125">
        <f>'Raw counts'!P125/'Raw counts'!P$1246*10000</f>
        <v>0.36754508517429968</v>
      </c>
      <c r="Q125">
        <f>'Raw counts'!Q125/'Raw counts'!Q$1246*10000</f>
        <v>0</v>
      </c>
      <c r="R125">
        <f>'Raw counts'!R125/'Raw counts'!R$1246*10000</f>
        <v>7.0642777146680933</v>
      </c>
      <c r="S125">
        <f>'Raw counts'!S125/'Raw counts'!S$1246*10000</f>
        <v>5.4284749568164819E-3</v>
      </c>
      <c r="T125">
        <f>'Raw counts'!T125/'Raw counts'!T$1246*10000</f>
        <v>0.12886531512724161</v>
      </c>
      <c r="U125">
        <f>'Raw counts'!U125/'Raw counts'!U$1246*10000</f>
        <v>8.153860173665505</v>
      </c>
      <c r="V125">
        <f t="shared" si="5"/>
        <v>1</v>
      </c>
      <c r="W125">
        <f t="shared" si="6"/>
        <v>0.79798358608551068</v>
      </c>
      <c r="X125">
        <f t="shared" si="4"/>
        <v>3.5247346610788011</v>
      </c>
      <c r="Y125">
        <f t="shared" si="7"/>
        <v>4.3026997302928018</v>
      </c>
    </row>
    <row r="126" spans="1:25" x14ac:dyDescent="0.25">
      <c r="A126">
        <v>128</v>
      </c>
      <c r="B126" t="s">
        <v>79</v>
      </c>
      <c r="C126">
        <v>80300</v>
      </c>
      <c r="D126">
        <v>323</v>
      </c>
      <c r="E126">
        <f>'Raw counts'!E126/'Raw counts'!E$1246*10000</f>
        <v>157.6421093212418</v>
      </c>
      <c r="F126">
        <f>'Raw counts'!F126/'Raw counts'!F$1246*10000</f>
        <v>24.863256192435532</v>
      </c>
      <c r="G126">
        <f>'Raw counts'!G126/'Raw counts'!G$1246*10000</f>
        <v>138.41154594646864</v>
      </c>
      <c r="H126">
        <f>'Raw counts'!H126/'Raw counts'!H$1246*10000</f>
        <v>14.435282398937318</v>
      </c>
      <c r="I126">
        <f>'Raw counts'!I126/'Raw counts'!I$1246*10000</f>
        <v>244.60117165734408</v>
      </c>
      <c r="J126">
        <f>'Raw counts'!J126/'Raw counts'!J$1246*10000</f>
        <v>298.06950796909791</v>
      </c>
      <c r="K126">
        <f>'Raw counts'!K126/'Raw counts'!K$1246*10000</f>
        <v>245.90445398294219</v>
      </c>
      <c r="L126">
        <f>'Raw counts'!L126/'Raw counts'!L$1246*10000</f>
        <v>115.7885545855919</v>
      </c>
      <c r="M126">
        <f>'Raw counts'!M126/'Raw counts'!M$1246*10000</f>
        <v>162.86643450278439</v>
      </c>
      <c r="N126">
        <f>'Raw counts'!N126/'Raw counts'!N$1246*10000</f>
        <v>88.608302549378806</v>
      </c>
      <c r="O126">
        <f>'Raw counts'!O126/'Raw counts'!O$1246*10000</f>
        <v>179.10681828201356</v>
      </c>
      <c r="P126">
        <f>'Raw counts'!P126/'Raw counts'!P$1246*10000</f>
        <v>90.052819647763599</v>
      </c>
      <c r="Q126">
        <f>'Raw counts'!Q126/'Raw counts'!Q$1246*10000</f>
        <v>5.6458721751136975</v>
      </c>
      <c r="R126">
        <f>'Raw counts'!R126/'Raw counts'!R$1246*10000</f>
        <v>282.01814754042528</v>
      </c>
      <c r="S126">
        <f>'Raw counts'!S126/'Raw counts'!S$1246*10000</f>
        <v>187.29324296008227</v>
      </c>
      <c r="T126">
        <f>'Raw counts'!T126/'Raw counts'!T$1246*10000</f>
        <v>27.001579029661357</v>
      </c>
      <c r="U126">
        <f>'Raw counts'!U126/'Raw counts'!U$1246*10000</f>
        <v>265.31940653437078</v>
      </c>
      <c r="V126">
        <f t="shared" si="5"/>
        <v>1</v>
      </c>
      <c r="W126">
        <f t="shared" si="6"/>
        <v>0.75926380884399314</v>
      </c>
      <c r="X126">
        <f t="shared" si="4"/>
        <v>155.8424796174271</v>
      </c>
      <c r="Y126">
        <f t="shared" si="7"/>
        <v>140.63077358985117</v>
      </c>
    </row>
    <row r="127" spans="1:25" x14ac:dyDescent="0.25">
      <c r="A127">
        <v>129</v>
      </c>
      <c r="B127" t="s">
        <v>80</v>
      </c>
      <c r="C127">
        <v>116500</v>
      </c>
      <c r="D127">
        <v>73</v>
      </c>
      <c r="E127">
        <f>'Raw counts'!E127/'Raw counts'!E$1246*10000</f>
        <v>0.36422482870226136</v>
      </c>
      <c r="F127">
        <f>'Raw counts'!F127/'Raw counts'!F$1246*10000</f>
        <v>2.2804306240505041</v>
      </c>
      <c r="G127">
        <f>'Raw counts'!G127/'Raw counts'!G$1246*10000</f>
        <v>2.7599711512504479</v>
      </c>
      <c r="H127">
        <f>'Raw counts'!H127/'Raw counts'!H$1246*10000</f>
        <v>0.98422379992754438</v>
      </c>
      <c r="I127">
        <f>'Raw counts'!I127/'Raw counts'!I$1246*10000</f>
        <v>3.9465704549022744</v>
      </c>
      <c r="J127">
        <f>'Raw counts'!J127/'Raw counts'!J$1246*10000</f>
        <v>4.0136404606515317</v>
      </c>
      <c r="K127">
        <f>'Raw counts'!K127/'Raw counts'!K$1246*10000</f>
        <v>6.2924354757790288</v>
      </c>
      <c r="L127">
        <f>'Raw counts'!L127/'Raw counts'!L$1246*10000</f>
        <v>1.1994701164367976</v>
      </c>
      <c r="M127">
        <f>'Raw counts'!M127/'Raw counts'!M$1246*10000</f>
        <v>1.3915088471395278</v>
      </c>
      <c r="N127">
        <f>'Raw counts'!N127/'Raw counts'!N$1246*10000</f>
        <v>2.7584133899434296</v>
      </c>
      <c r="O127">
        <f>'Raw counts'!O127/'Raw counts'!O$1246*10000</f>
        <v>12.199361460181116</v>
      </c>
      <c r="P127">
        <f>'Raw counts'!P127/'Raw counts'!P$1246*10000</f>
        <v>0.13248718186515454</v>
      </c>
      <c r="Q127">
        <f>'Raw counts'!Q127/'Raw counts'!Q$1246*10000</f>
        <v>0</v>
      </c>
      <c r="R127">
        <f>'Raw counts'!R127/'Raw counts'!R$1246*10000</f>
        <v>1.081880307975261</v>
      </c>
      <c r="S127">
        <f>'Raw counts'!S127/'Raw counts'!S$1246*10000</f>
        <v>4.3427799654531855E-2</v>
      </c>
      <c r="T127">
        <f>'Raw counts'!T127/'Raw counts'!T$1246*10000</f>
        <v>0.66150861765317359</v>
      </c>
      <c r="U127">
        <f>'Raw counts'!U127/'Raw counts'!U$1246*10000</f>
        <v>2.3085969198456886</v>
      </c>
      <c r="V127">
        <f t="shared" si="5"/>
        <v>1</v>
      </c>
      <c r="W127">
        <f t="shared" si="6"/>
        <v>0.90542177989418282</v>
      </c>
      <c r="X127">
        <f t="shared" si="4"/>
        <v>2.5813861954266573</v>
      </c>
      <c r="Y127">
        <f t="shared" si="7"/>
        <v>2.3982094596397938</v>
      </c>
    </row>
    <row r="128" spans="1:25" x14ac:dyDescent="0.25">
      <c r="A128">
        <v>130</v>
      </c>
      <c r="B128" t="s">
        <v>650</v>
      </c>
      <c r="C128">
        <v>88600</v>
      </c>
      <c r="D128">
        <v>679</v>
      </c>
      <c r="E128">
        <f>'Raw counts'!E128/'Raw counts'!E$1246*10000</f>
        <v>0</v>
      </c>
      <c r="F128">
        <f>'Raw counts'!F128/'Raw counts'!F$1246*10000</f>
        <v>0</v>
      </c>
      <c r="G128">
        <f>'Raw counts'!G128/'Raw counts'!G$1246*10000</f>
        <v>0</v>
      </c>
      <c r="H128">
        <f>'Raw counts'!H128/'Raw counts'!H$1246*10000</f>
        <v>0</v>
      </c>
      <c r="I128">
        <f>'Raw counts'!I128/'Raw counts'!I$1246*10000</f>
        <v>0</v>
      </c>
      <c r="J128">
        <f>'Raw counts'!J128/'Raw counts'!J$1246*10000</f>
        <v>0</v>
      </c>
      <c r="K128">
        <f>'Raw counts'!K128/'Raw counts'!K$1246*10000</f>
        <v>0</v>
      </c>
      <c r="L128">
        <f>'Raw counts'!L128/'Raw counts'!L$1246*10000</f>
        <v>0</v>
      </c>
      <c r="M128">
        <f>'Raw counts'!M128/'Raw counts'!M$1246*10000</f>
        <v>0</v>
      </c>
      <c r="N128">
        <f>'Raw counts'!N128/'Raw counts'!N$1246*10000</f>
        <v>0</v>
      </c>
      <c r="O128">
        <f>'Raw counts'!O128/'Raw counts'!O$1246*10000</f>
        <v>0</v>
      </c>
      <c r="P128">
        <f>'Raw counts'!P128/'Raw counts'!P$1246*10000</f>
        <v>0</v>
      </c>
      <c r="Q128">
        <f>'Raw counts'!Q128/'Raw counts'!Q$1246*10000</f>
        <v>0</v>
      </c>
      <c r="R128">
        <f>'Raw counts'!R128/'Raw counts'!R$1246*10000</f>
        <v>0</v>
      </c>
      <c r="S128">
        <f>'Raw counts'!S128/'Raw counts'!S$1246*10000</f>
        <v>0</v>
      </c>
      <c r="T128">
        <f>'Raw counts'!T128/'Raw counts'!T$1246*10000</f>
        <v>0</v>
      </c>
      <c r="U128">
        <f>'Raw counts'!U128/'Raw counts'!U$1246*10000</f>
        <v>0</v>
      </c>
      <c r="V128">
        <f t="shared" si="5"/>
        <v>0</v>
      </c>
      <c r="W128" t="str">
        <f t="shared" si="6"/>
        <v/>
      </c>
      <c r="X128">
        <f t="shared" si="4"/>
        <v>0</v>
      </c>
      <c r="Y128">
        <f t="shared" si="7"/>
        <v>0</v>
      </c>
    </row>
    <row r="129" spans="1:25" x14ac:dyDescent="0.25">
      <c r="A129">
        <v>131</v>
      </c>
      <c r="B129" t="s">
        <v>81</v>
      </c>
      <c r="C129">
        <v>47000</v>
      </c>
      <c r="D129">
        <v>703</v>
      </c>
      <c r="E129">
        <f>'Raw counts'!E129/'Raw counts'!E$1246*10000</f>
        <v>22.363404482318845</v>
      </c>
      <c r="F129">
        <f>'Raw counts'!F129/'Raw counts'!F$1246*10000</f>
        <v>2.1409798304934591</v>
      </c>
      <c r="G129">
        <f>'Raw counts'!G129/'Raw counts'!G$1246*10000</f>
        <v>1.1382362777054769</v>
      </c>
      <c r="H129">
        <f>'Raw counts'!H129/'Raw counts'!H$1246*10000</f>
        <v>15.691738313738437</v>
      </c>
      <c r="I129">
        <f>'Raw counts'!I129/'Raw counts'!I$1246*10000</f>
        <v>6.8895668315688701</v>
      </c>
      <c r="J129">
        <f>'Raw counts'!J129/'Raw counts'!J$1246*10000</f>
        <v>8.1702730261665693</v>
      </c>
      <c r="K129">
        <f>'Raw counts'!K129/'Raw counts'!K$1246*10000</f>
        <v>8.0762584313506895</v>
      </c>
      <c r="L129">
        <f>'Raw counts'!L129/'Raw counts'!L$1246*10000</f>
        <v>16.285452720592254</v>
      </c>
      <c r="M129">
        <f>'Raw counts'!M129/'Raw counts'!M$1246*10000</f>
        <v>14.500259410424151</v>
      </c>
      <c r="N129">
        <f>'Raw counts'!N129/'Raw counts'!N$1246*10000</f>
        <v>32.807707428563049</v>
      </c>
      <c r="O129">
        <f>'Raw counts'!O129/'Raw counts'!O$1246*10000</f>
        <v>8.423448754436782</v>
      </c>
      <c r="P129">
        <f>'Raw counts'!P129/'Raw counts'!P$1246*10000</f>
        <v>18.065268314322847</v>
      </c>
      <c r="Q129">
        <f>'Raw counts'!Q129/'Raw counts'!Q$1246*10000</f>
        <v>1.862455242567731</v>
      </c>
      <c r="R129">
        <f>'Raw counts'!R129/'Raw counts'!R$1246*10000</f>
        <v>8.6830912125273727</v>
      </c>
      <c r="S129">
        <f>'Raw counts'!S129/'Raw counts'!S$1246*10000</f>
        <v>6.8290214956751338</v>
      </c>
      <c r="T129">
        <f>'Raw counts'!T129/'Raw counts'!T$1246*10000</f>
        <v>25.163100533846045</v>
      </c>
      <c r="U129">
        <f>'Raw counts'!U129/'Raw counts'!U$1246*10000</f>
        <v>5.6890424096197325</v>
      </c>
      <c r="V129">
        <f t="shared" si="5"/>
        <v>1</v>
      </c>
      <c r="W129">
        <f t="shared" si="6"/>
        <v>0.52413404893406412</v>
      </c>
      <c r="X129">
        <f t="shared" si="4"/>
        <v>10.584018813817639</v>
      </c>
      <c r="Y129">
        <f t="shared" si="7"/>
        <v>13.440391923944837</v>
      </c>
    </row>
    <row r="130" spans="1:25" x14ac:dyDescent="0.25">
      <c r="A130">
        <v>132</v>
      </c>
      <c r="B130" t="s">
        <v>82</v>
      </c>
      <c r="C130">
        <v>20700</v>
      </c>
      <c r="D130">
        <v>972</v>
      </c>
      <c r="E130">
        <f>'Raw counts'!E130/'Raw counts'!E$1246*10000</f>
        <v>1.0683928308599666</v>
      </c>
      <c r="F130">
        <f>'Raw counts'!F130/'Raw counts'!F$1246*10000</f>
        <v>1.033576469893394</v>
      </c>
      <c r="G130">
        <f>'Raw counts'!G130/'Raw counts'!G$1246*10000</f>
        <v>2.0145774826645608E-2</v>
      </c>
      <c r="H130">
        <f>'Raw counts'!H130/'Raw counts'!H$1246*10000</f>
        <v>4.8862174464488019E-2</v>
      </c>
      <c r="I130">
        <f>'Raw counts'!I130/'Raw counts'!I$1246*10000</f>
        <v>0.17854998937935407</v>
      </c>
      <c r="J130">
        <f>'Raw counts'!J130/'Raw counts'!J$1246*10000</f>
        <v>0.12819981815348871</v>
      </c>
      <c r="K130">
        <f>'Raw counts'!K130/'Raw counts'!K$1246*10000</f>
        <v>0.11148893472322871</v>
      </c>
      <c r="L130">
        <f>'Raw counts'!L130/'Raw counts'!L$1246*10000</f>
        <v>0.36601477817740519</v>
      </c>
      <c r="M130">
        <f>'Raw counts'!M130/'Raw counts'!M$1246*10000</f>
        <v>0.11058348454088962</v>
      </c>
      <c r="N130">
        <f>'Raw counts'!N130/'Raw counts'!N$1246*10000</f>
        <v>0.29325325075810549</v>
      </c>
      <c r="O130">
        <f>'Raw counts'!O130/'Raw counts'!O$1246*10000</f>
        <v>0.12788296151362274</v>
      </c>
      <c r="P130">
        <f>'Raw counts'!P130/'Raw counts'!P$1246*10000</f>
        <v>8.5475601203325504E-3</v>
      </c>
      <c r="Q130">
        <f>'Raw counts'!Q130/'Raw counts'!Q$1246*10000</f>
        <v>0.12676396938942672</v>
      </c>
      <c r="R130">
        <f>'Raw counts'!R130/'Raw counts'!R$1246*10000</f>
        <v>8.0139282072241552E-2</v>
      </c>
      <c r="S130">
        <f>'Raw counts'!S130/'Raw counts'!S$1246*10000</f>
        <v>1.0856949913632964E-2</v>
      </c>
      <c r="T130">
        <f>'Raw counts'!T130/'Raw counts'!T$1246*10000</f>
        <v>0.20618450420358658</v>
      </c>
      <c r="U130">
        <f>'Raw counts'!U130/'Raw counts'!U$1246*10000</f>
        <v>0.69865433100593199</v>
      </c>
      <c r="V130">
        <f t="shared" si="5"/>
        <v>1</v>
      </c>
      <c r="W130">
        <f t="shared" si="6"/>
        <v>0.38827195729521091</v>
      </c>
      <c r="X130">
        <f t="shared" si="4"/>
        <v>0.3406460283354289</v>
      </c>
      <c r="Y130">
        <f t="shared" si="7"/>
        <v>0.19403535112211007</v>
      </c>
    </row>
    <row r="131" spans="1:25" x14ac:dyDescent="0.25">
      <c r="A131">
        <v>133</v>
      </c>
      <c r="B131" t="s">
        <v>83</v>
      </c>
      <c r="C131">
        <v>73500</v>
      </c>
      <c r="D131">
        <v>141</v>
      </c>
      <c r="E131">
        <f>'Raw counts'!E131/'Raw counts'!E$1246*10000</f>
        <v>0</v>
      </c>
      <c r="F131">
        <f>'Raw counts'!F131/'Raw counts'!F$1246*10000</f>
        <v>0</v>
      </c>
      <c r="G131">
        <f>'Raw counts'!G131/'Raw counts'!G$1246*10000</f>
        <v>0</v>
      </c>
      <c r="H131">
        <f>'Raw counts'!H131/'Raw counts'!H$1246*10000</f>
        <v>0</v>
      </c>
      <c r="I131">
        <f>'Raw counts'!I131/'Raw counts'!I$1246*10000</f>
        <v>0</v>
      </c>
      <c r="J131">
        <f>'Raw counts'!J131/'Raw counts'!J$1246*10000</f>
        <v>0</v>
      </c>
      <c r="K131">
        <f>'Raw counts'!K131/'Raw counts'!K$1246*10000</f>
        <v>0</v>
      </c>
      <c r="L131">
        <f>'Raw counts'!L131/'Raw counts'!L$1246*10000</f>
        <v>0</v>
      </c>
      <c r="M131">
        <f>'Raw counts'!M131/'Raw counts'!M$1246*10000</f>
        <v>0</v>
      </c>
      <c r="N131">
        <f>'Raw counts'!N131/'Raw counts'!N$1246*10000</f>
        <v>0</v>
      </c>
      <c r="O131">
        <f>'Raw counts'!O131/'Raw counts'!O$1246*10000</f>
        <v>0.44759036529767954</v>
      </c>
      <c r="P131">
        <f>'Raw counts'!P131/'Raw counts'!P$1246*10000</f>
        <v>0</v>
      </c>
      <c r="Q131">
        <f>'Raw counts'!Q131/'Raw counts'!Q$1246*10000</f>
        <v>0</v>
      </c>
      <c r="R131">
        <f>'Raw counts'!R131/'Raw counts'!R$1246*10000</f>
        <v>0</v>
      </c>
      <c r="S131">
        <f>'Raw counts'!S131/'Raw counts'!S$1246*10000</f>
        <v>0</v>
      </c>
      <c r="T131">
        <f>'Raw counts'!T131/'Raw counts'!T$1246*10000</f>
        <v>0</v>
      </c>
      <c r="U131">
        <f>'Raw counts'!U131/'Raw counts'!U$1246*10000</f>
        <v>0</v>
      </c>
      <c r="V131">
        <f t="shared" si="5"/>
        <v>1</v>
      </c>
      <c r="W131">
        <f t="shared" si="6"/>
        <v>0.30367270448884121</v>
      </c>
      <c r="X131">
        <f t="shared" ref="X131:X194" si="8">AVERAGE(E131:M131)</f>
        <v>0</v>
      </c>
      <c r="Y131">
        <f t="shared" si="7"/>
        <v>5.5948795662209942E-2</v>
      </c>
    </row>
    <row r="132" spans="1:25" x14ac:dyDescent="0.25">
      <c r="A132">
        <v>134</v>
      </c>
      <c r="B132" t="s">
        <v>651</v>
      </c>
      <c r="C132">
        <v>109000</v>
      </c>
      <c r="D132">
        <v>760</v>
      </c>
      <c r="E132">
        <f>'Raw counts'!E132/'Raw counts'!E$1246*10000</f>
        <v>0</v>
      </c>
      <c r="F132">
        <f>'Raw counts'!F132/'Raw counts'!F$1246*10000</f>
        <v>0</v>
      </c>
      <c r="G132">
        <f>'Raw counts'!G132/'Raw counts'!G$1246*10000</f>
        <v>0</v>
      </c>
      <c r="H132">
        <f>'Raw counts'!H132/'Raw counts'!H$1246*10000</f>
        <v>0</v>
      </c>
      <c r="I132">
        <f>'Raw counts'!I132/'Raw counts'!I$1246*10000</f>
        <v>0</v>
      </c>
      <c r="J132">
        <f>'Raw counts'!J132/'Raw counts'!J$1246*10000</f>
        <v>0</v>
      </c>
      <c r="K132">
        <f>'Raw counts'!K132/'Raw counts'!K$1246*10000</f>
        <v>0</v>
      </c>
      <c r="L132">
        <f>'Raw counts'!L132/'Raw counts'!L$1246*10000</f>
        <v>0</v>
      </c>
      <c r="M132">
        <f>'Raw counts'!M132/'Raw counts'!M$1246*10000</f>
        <v>0</v>
      </c>
      <c r="N132">
        <f>'Raw counts'!N132/'Raw counts'!N$1246*10000</f>
        <v>0</v>
      </c>
      <c r="O132">
        <f>'Raw counts'!O132/'Raw counts'!O$1246*10000</f>
        <v>0</v>
      </c>
      <c r="P132">
        <f>'Raw counts'!P132/'Raw counts'!P$1246*10000</f>
        <v>0</v>
      </c>
      <c r="Q132">
        <f>'Raw counts'!Q132/'Raw counts'!Q$1246*10000</f>
        <v>0</v>
      </c>
      <c r="R132">
        <f>'Raw counts'!R132/'Raw counts'!R$1246*10000</f>
        <v>0</v>
      </c>
      <c r="S132">
        <f>'Raw counts'!S132/'Raw counts'!S$1246*10000</f>
        <v>0</v>
      </c>
      <c r="T132">
        <f>'Raw counts'!T132/'Raw counts'!T$1246*10000</f>
        <v>0</v>
      </c>
      <c r="U132">
        <f>'Raw counts'!U132/'Raw counts'!U$1246*10000</f>
        <v>0</v>
      </c>
      <c r="V132">
        <f t="shared" ref="V132:V195" si="9">IF(AND(X132=0,Y132=0),0,1)</f>
        <v>0</v>
      </c>
      <c r="W132" t="str">
        <f t="shared" ref="W132:W195" si="10">IFERROR(_xlfn.T.TEST(E132:M132,N132:U132,2,2),"")</f>
        <v/>
      </c>
      <c r="X132">
        <f t="shared" si="8"/>
        <v>0</v>
      </c>
      <c r="Y132">
        <f t="shared" ref="Y132:Y195" si="11">AVERAGE(N132:U132)</f>
        <v>0</v>
      </c>
    </row>
    <row r="133" spans="1:25" x14ac:dyDescent="0.25">
      <c r="A133">
        <v>135</v>
      </c>
      <c r="B133" t="s">
        <v>652</v>
      </c>
      <c r="C133">
        <v>92800</v>
      </c>
      <c r="D133">
        <v>370</v>
      </c>
      <c r="E133">
        <f>'Raw counts'!E133/'Raw counts'!E$1246*10000</f>
        <v>0</v>
      </c>
      <c r="F133">
        <f>'Raw counts'!F133/'Raw counts'!F$1246*10000</f>
        <v>0</v>
      </c>
      <c r="G133">
        <f>'Raw counts'!G133/'Raw counts'!G$1246*10000</f>
        <v>0</v>
      </c>
      <c r="H133">
        <f>'Raw counts'!H133/'Raw counts'!H$1246*10000</f>
        <v>0</v>
      </c>
      <c r="I133">
        <f>'Raw counts'!I133/'Raw counts'!I$1246*10000</f>
        <v>0</v>
      </c>
      <c r="J133">
        <f>'Raw counts'!J133/'Raw counts'!J$1246*10000</f>
        <v>0</v>
      </c>
      <c r="K133">
        <f>'Raw counts'!K133/'Raw counts'!K$1246*10000</f>
        <v>0</v>
      </c>
      <c r="L133">
        <f>'Raw counts'!L133/'Raw counts'!L$1246*10000</f>
        <v>0</v>
      </c>
      <c r="M133">
        <f>'Raw counts'!M133/'Raw counts'!M$1246*10000</f>
        <v>0</v>
      </c>
      <c r="N133">
        <f>'Raw counts'!N133/'Raw counts'!N$1246*10000</f>
        <v>0</v>
      </c>
      <c r="O133">
        <f>'Raw counts'!O133/'Raw counts'!O$1246*10000</f>
        <v>0</v>
      </c>
      <c r="P133">
        <f>'Raw counts'!P133/'Raw counts'!P$1246*10000</f>
        <v>0</v>
      </c>
      <c r="Q133">
        <f>'Raw counts'!Q133/'Raw counts'!Q$1246*10000</f>
        <v>0</v>
      </c>
      <c r="R133">
        <f>'Raw counts'!R133/'Raw counts'!R$1246*10000</f>
        <v>0</v>
      </c>
      <c r="S133">
        <f>'Raw counts'!S133/'Raw counts'!S$1246*10000</f>
        <v>0</v>
      </c>
      <c r="T133">
        <f>'Raw counts'!T133/'Raw counts'!T$1246*10000</f>
        <v>0</v>
      </c>
      <c r="U133">
        <f>'Raw counts'!U133/'Raw counts'!U$1246*10000</f>
        <v>0</v>
      </c>
      <c r="V133">
        <f t="shared" si="9"/>
        <v>0</v>
      </c>
      <c r="W133" t="str">
        <f t="shared" si="10"/>
        <v/>
      </c>
      <c r="X133">
        <f t="shared" si="8"/>
        <v>0</v>
      </c>
      <c r="Y133">
        <f t="shared" si="11"/>
        <v>0</v>
      </c>
    </row>
    <row r="134" spans="1:25" x14ac:dyDescent="0.25">
      <c r="A134">
        <v>136</v>
      </c>
      <c r="B134" t="s">
        <v>84</v>
      </c>
      <c r="C134">
        <v>93600</v>
      </c>
      <c r="D134">
        <v>370</v>
      </c>
      <c r="E134">
        <f>'Raw counts'!E134/'Raw counts'!E$1246*10000</f>
        <v>66.966937351088077</v>
      </c>
      <c r="F134">
        <f>'Raw counts'!F134/'Raw counts'!F$1246*10000</f>
        <v>65.861789498206832</v>
      </c>
      <c r="G134">
        <f>'Raw counts'!G134/'Raw counts'!G$1246*10000</f>
        <v>85.09575286775106</v>
      </c>
      <c r="H134">
        <f>'Raw counts'!H134/'Raw counts'!H$1246*10000</f>
        <v>37.414465018522257</v>
      </c>
      <c r="I134">
        <f>'Raw counts'!I134/'Raw counts'!I$1246*10000</f>
        <v>49.747721178799345</v>
      </c>
      <c r="J134">
        <f>'Raw counts'!J134/'Raw counts'!J$1246*10000</f>
        <v>0.45363012577388317</v>
      </c>
      <c r="K134">
        <f>'Raw counts'!K134/'Raw counts'!K$1246*10000</f>
        <v>0</v>
      </c>
      <c r="L134">
        <f>'Raw counts'!L134/'Raw counts'!L$1246*10000</f>
        <v>0</v>
      </c>
      <c r="M134">
        <f>'Raw counts'!M134/'Raw counts'!M$1246*10000</f>
        <v>1.4882693961128062</v>
      </c>
      <c r="N134">
        <f>'Raw counts'!N134/'Raw counts'!N$1246*10000</f>
        <v>6.4149148603335568</v>
      </c>
      <c r="O134">
        <f>'Raw counts'!O134/'Raw counts'!O$1246*10000</f>
        <v>60.929500479056308</v>
      </c>
      <c r="P134">
        <f>'Raw counts'!P134/'Raw counts'!P$1246*10000</f>
        <v>2.6625649774835902</v>
      </c>
      <c r="Q134">
        <f>'Raw counts'!Q134/'Raw counts'!Q$1246*10000</f>
        <v>234.17205576054482</v>
      </c>
      <c r="R134">
        <f>'Raw counts'!R134/'Raw counts'!R$1246*10000</f>
        <v>10.430127561702239</v>
      </c>
      <c r="S134">
        <f>'Raw counts'!S134/'Raw counts'!S$1246*10000</f>
        <v>5.8193251537072683</v>
      </c>
      <c r="T134">
        <f>'Raw counts'!T134/'Raw counts'!T$1246*10000</f>
        <v>2.3367577143073146</v>
      </c>
      <c r="U134">
        <f>'Raw counts'!U134/'Raw counts'!U$1246*10000</f>
        <v>34.090859778773925</v>
      </c>
      <c r="V134">
        <f t="shared" si="9"/>
        <v>1</v>
      </c>
      <c r="W134">
        <f t="shared" si="10"/>
        <v>0.7226027117739009</v>
      </c>
      <c r="X134">
        <f t="shared" si="8"/>
        <v>34.114285048472695</v>
      </c>
      <c r="Y134">
        <f t="shared" si="11"/>
        <v>44.607013285738631</v>
      </c>
    </row>
    <row r="135" spans="1:25" x14ac:dyDescent="0.25">
      <c r="A135">
        <v>137</v>
      </c>
      <c r="B135" t="s">
        <v>653</v>
      </c>
      <c r="C135">
        <v>88500</v>
      </c>
      <c r="D135">
        <v>679</v>
      </c>
      <c r="E135">
        <f>'Raw counts'!E135/'Raw counts'!E$1246*10000</f>
        <v>0</v>
      </c>
      <c r="F135">
        <f>'Raw counts'!F135/'Raw counts'!F$1246*10000</f>
        <v>0</v>
      </c>
      <c r="G135">
        <f>'Raw counts'!G135/'Raw counts'!G$1246*10000</f>
        <v>0</v>
      </c>
      <c r="H135">
        <f>'Raw counts'!H135/'Raw counts'!H$1246*10000</f>
        <v>0</v>
      </c>
      <c r="I135">
        <f>'Raw counts'!I135/'Raw counts'!I$1246*10000</f>
        <v>0</v>
      </c>
      <c r="J135">
        <f>'Raw counts'!J135/'Raw counts'!J$1246*10000</f>
        <v>0</v>
      </c>
      <c r="K135">
        <f>'Raw counts'!K135/'Raw counts'!K$1246*10000</f>
        <v>0</v>
      </c>
      <c r="L135">
        <f>'Raw counts'!L135/'Raw counts'!L$1246*10000</f>
        <v>0</v>
      </c>
      <c r="M135">
        <f>'Raw counts'!M135/'Raw counts'!M$1246*10000</f>
        <v>0</v>
      </c>
      <c r="N135">
        <f>'Raw counts'!N135/'Raw counts'!N$1246*10000</f>
        <v>0</v>
      </c>
      <c r="O135">
        <f>'Raw counts'!O135/'Raw counts'!O$1246*10000</f>
        <v>0</v>
      </c>
      <c r="P135">
        <f>'Raw counts'!P135/'Raw counts'!P$1246*10000</f>
        <v>0</v>
      </c>
      <c r="Q135">
        <f>'Raw counts'!Q135/'Raw counts'!Q$1246*10000</f>
        <v>0</v>
      </c>
      <c r="R135">
        <f>'Raw counts'!R135/'Raw counts'!R$1246*10000</f>
        <v>0</v>
      </c>
      <c r="S135">
        <f>'Raw counts'!S135/'Raw counts'!S$1246*10000</f>
        <v>0</v>
      </c>
      <c r="T135">
        <f>'Raw counts'!T135/'Raw counts'!T$1246*10000</f>
        <v>0</v>
      </c>
      <c r="U135">
        <f>'Raw counts'!U135/'Raw counts'!U$1246*10000</f>
        <v>0</v>
      </c>
      <c r="V135">
        <f t="shared" si="9"/>
        <v>0</v>
      </c>
      <c r="W135" t="str">
        <f t="shared" si="10"/>
        <v/>
      </c>
      <c r="X135">
        <f t="shared" si="8"/>
        <v>0</v>
      </c>
      <c r="Y135">
        <f t="shared" si="11"/>
        <v>0</v>
      </c>
    </row>
    <row r="136" spans="1:25" x14ac:dyDescent="0.25">
      <c r="A136">
        <v>138</v>
      </c>
      <c r="B136" t="s">
        <v>654</v>
      </c>
      <c r="C136">
        <v>65700</v>
      </c>
      <c r="D136">
        <v>856</v>
      </c>
      <c r="E136">
        <f>'Raw counts'!E136/'Raw counts'!E$1246*10000</f>
        <v>0</v>
      </c>
      <c r="F136">
        <f>'Raw counts'!F136/'Raw counts'!F$1246*10000</f>
        <v>0</v>
      </c>
      <c r="G136">
        <f>'Raw counts'!G136/'Raw counts'!G$1246*10000</f>
        <v>0</v>
      </c>
      <c r="H136">
        <f>'Raw counts'!H136/'Raw counts'!H$1246*10000</f>
        <v>0</v>
      </c>
      <c r="I136">
        <f>'Raw counts'!I136/'Raw counts'!I$1246*10000</f>
        <v>0</v>
      </c>
      <c r="J136">
        <f>'Raw counts'!J136/'Raw counts'!J$1246*10000</f>
        <v>0</v>
      </c>
      <c r="K136">
        <f>'Raw counts'!K136/'Raw counts'!K$1246*10000</f>
        <v>0</v>
      </c>
      <c r="L136">
        <f>'Raw counts'!L136/'Raw counts'!L$1246*10000</f>
        <v>0</v>
      </c>
      <c r="M136">
        <f>'Raw counts'!M136/'Raw counts'!M$1246*10000</f>
        <v>0</v>
      </c>
      <c r="N136">
        <f>'Raw counts'!N136/'Raw counts'!N$1246*10000</f>
        <v>0</v>
      </c>
      <c r="O136">
        <f>'Raw counts'!O136/'Raw counts'!O$1246*10000</f>
        <v>0</v>
      </c>
      <c r="P136">
        <f>'Raw counts'!P136/'Raw counts'!P$1246*10000</f>
        <v>0</v>
      </c>
      <c r="Q136">
        <f>'Raw counts'!Q136/'Raw counts'!Q$1246*10000</f>
        <v>0</v>
      </c>
      <c r="R136">
        <f>'Raw counts'!R136/'Raw counts'!R$1246*10000</f>
        <v>0</v>
      </c>
      <c r="S136">
        <f>'Raw counts'!S136/'Raw counts'!S$1246*10000</f>
        <v>0</v>
      </c>
      <c r="T136">
        <f>'Raw counts'!T136/'Raw counts'!T$1246*10000</f>
        <v>0</v>
      </c>
      <c r="U136">
        <f>'Raw counts'!U136/'Raw counts'!U$1246*10000</f>
        <v>0</v>
      </c>
      <c r="V136">
        <f t="shared" si="9"/>
        <v>0</v>
      </c>
      <c r="W136" t="str">
        <f t="shared" si="10"/>
        <v/>
      </c>
      <c r="X136">
        <f t="shared" si="8"/>
        <v>0</v>
      </c>
      <c r="Y136">
        <f t="shared" si="11"/>
        <v>0</v>
      </c>
    </row>
    <row r="137" spans="1:25" x14ac:dyDescent="0.25">
      <c r="A137">
        <v>139</v>
      </c>
      <c r="B137" t="s">
        <v>655</v>
      </c>
      <c r="C137">
        <v>42200</v>
      </c>
      <c r="D137">
        <v>918</v>
      </c>
      <c r="E137">
        <f>'Raw counts'!E137/'Raw counts'!E$1246*10000</f>
        <v>0</v>
      </c>
      <c r="F137">
        <f>'Raw counts'!F137/'Raw counts'!F$1246*10000</f>
        <v>0</v>
      </c>
      <c r="G137">
        <f>'Raw counts'!G137/'Raw counts'!G$1246*10000</f>
        <v>0</v>
      </c>
      <c r="H137">
        <f>'Raw counts'!H137/'Raw counts'!H$1246*10000</f>
        <v>0</v>
      </c>
      <c r="I137">
        <f>'Raw counts'!I137/'Raw counts'!I$1246*10000</f>
        <v>0</v>
      </c>
      <c r="J137">
        <f>'Raw counts'!J137/'Raw counts'!J$1246*10000</f>
        <v>0</v>
      </c>
      <c r="K137">
        <f>'Raw counts'!K137/'Raw counts'!K$1246*10000</f>
        <v>0</v>
      </c>
      <c r="L137">
        <f>'Raw counts'!L137/'Raw counts'!L$1246*10000</f>
        <v>0</v>
      </c>
      <c r="M137">
        <f>'Raw counts'!M137/'Raw counts'!M$1246*10000</f>
        <v>0</v>
      </c>
      <c r="N137">
        <f>'Raw counts'!N137/'Raw counts'!N$1246*10000</f>
        <v>0</v>
      </c>
      <c r="O137">
        <f>'Raw counts'!O137/'Raw counts'!O$1246*10000</f>
        <v>0</v>
      </c>
      <c r="P137">
        <f>'Raw counts'!P137/'Raw counts'!P$1246*10000</f>
        <v>0</v>
      </c>
      <c r="Q137">
        <f>'Raw counts'!Q137/'Raw counts'!Q$1246*10000</f>
        <v>0</v>
      </c>
      <c r="R137">
        <f>'Raw counts'!R137/'Raw counts'!R$1246*10000</f>
        <v>0</v>
      </c>
      <c r="S137">
        <f>'Raw counts'!S137/'Raw counts'!S$1246*10000</f>
        <v>0</v>
      </c>
      <c r="T137">
        <f>'Raw counts'!T137/'Raw counts'!T$1246*10000</f>
        <v>0</v>
      </c>
      <c r="U137">
        <f>'Raw counts'!U137/'Raw counts'!U$1246*10000</f>
        <v>0</v>
      </c>
      <c r="V137">
        <f t="shared" si="9"/>
        <v>0</v>
      </c>
      <c r="W137" t="str">
        <f t="shared" si="10"/>
        <v/>
      </c>
      <c r="X137">
        <f t="shared" si="8"/>
        <v>0</v>
      </c>
      <c r="Y137">
        <f t="shared" si="11"/>
        <v>0</v>
      </c>
    </row>
    <row r="138" spans="1:25" x14ac:dyDescent="0.25">
      <c r="A138">
        <v>140</v>
      </c>
      <c r="B138" t="s">
        <v>85</v>
      </c>
      <c r="C138">
        <v>116600</v>
      </c>
      <c r="D138">
        <v>73</v>
      </c>
      <c r="E138">
        <f>'Raw counts'!E138/'Raw counts'!E$1246*10000</f>
        <v>0</v>
      </c>
      <c r="F138">
        <f>'Raw counts'!F138/'Raw counts'!F$1246*10000</f>
        <v>8.2029878562967784E-3</v>
      </c>
      <c r="G138">
        <f>'Raw counts'!G138/'Raw counts'!G$1246*10000</f>
        <v>5.1875370178612439</v>
      </c>
      <c r="H138">
        <f>'Raw counts'!H138/'Raw counts'!H$1246*10000</f>
        <v>0</v>
      </c>
      <c r="I138">
        <f>'Raw counts'!I138/'Raw counts'!I$1246*10000</f>
        <v>0</v>
      </c>
      <c r="J138">
        <f>'Raw counts'!J138/'Raw counts'!J$1246*10000</f>
        <v>0.50293774814060954</v>
      </c>
      <c r="K138">
        <f>'Raw counts'!K138/'Raw counts'!K$1246*10000</f>
        <v>1.8596354311834551</v>
      </c>
      <c r="L138">
        <f>'Raw counts'!L138/'Raw counts'!L$1246*10000</f>
        <v>0</v>
      </c>
      <c r="M138">
        <f>'Raw counts'!M138/'Raw counts'!M$1246*10000</f>
        <v>0</v>
      </c>
      <c r="N138">
        <f>'Raw counts'!N138/'Raw counts'!N$1246*10000</f>
        <v>0.67814814237811882</v>
      </c>
      <c r="O138">
        <f>'Raw counts'!O138/'Raw counts'!O$1246*10000</f>
        <v>1.6826705462318781E-2</v>
      </c>
      <c r="P138">
        <f>'Raw counts'!P138/'Raw counts'!P$1246*10000</f>
        <v>0</v>
      </c>
      <c r="Q138">
        <f>'Raw counts'!Q138/'Raw counts'!Q$1246*10000</f>
        <v>0</v>
      </c>
      <c r="R138">
        <f>'Raw counts'!R138/'Raw counts'!R$1246*10000</f>
        <v>1.5346672516834259</v>
      </c>
      <c r="S138">
        <f>'Raw counts'!S138/'Raw counts'!S$1246*10000</f>
        <v>0</v>
      </c>
      <c r="T138">
        <f>'Raw counts'!T138/'Raw counts'!T$1246*10000</f>
        <v>8.5910210084827743E-3</v>
      </c>
      <c r="U138">
        <f>'Raw counts'!U138/'Raw counts'!U$1246*10000</f>
        <v>0.2343312663001263</v>
      </c>
      <c r="V138">
        <f t="shared" si="9"/>
        <v>1</v>
      </c>
      <c r="W138">
        <f t="shared" si="10"/>
        <v>0.4230544152023864</v>
      </c>
      <c r="X138">
        <f t="shared" si="8"/>
        <v>0.8398125761157339</v>
      </c>
      <c r="Y138">
        <f t="shared" si="11"/>
        <v>0.30907054835405912</v>
      </c>
    </row>
    <row r="139" spans="1:25" x14ac:dyDescent="0.25">
      <c r="A139">
        <v>141</v>
      </c>
      <c r="B139" t="s">
        <v>656</v>
      </c>
      <c r="C139">
        <v>71900</v>
      </c>
      <c r="D139">
        <v>1097</v>
      </c>
      <c r="E139">
        <f>'Raw counts'!E139/'Raw counts'!E$1246*10000</f>
        <v>0</v>
      </c>
      <c r="F139">
        <f>'Raw counts'!F139/'Raw counts'!F$1246*10000</f>
        <v>0</v>
      </c>
      <c r="G139">
        <f>'Raw counts'!G139/'Raw counts'!G$1246*10000</f>
        <v>0</v>
      </c>
      <c r="H139">
        <f>'Raw counts'!H139/'Raw counts'!H$1246*10000</f>
        <v>0</v>
      </c>
      <c r="I139">
        <f>'Raw counts'!I139/'Raw counts'!I$1246*10000</f>
        <v>0</v>
      </c>
      <c r="J139">
        <f>'Raw counts'!J139/'Raw counts'!J$1246*10000</f>
        <v>0</v>
      </c>
      <c r="K139">
        <f>'Raw counts'!K139/'Raw counts'!K$1246*10000</f>
        <v>0</v>
      </c>
      <c r="L139">
        <f>'Raw counts'!L139/'Raw counts'!L$1246*10000</f>
        <v>0</v>
      </c>
      <c r="M139">
        <f>'Raw counts'!M139/'Raw counts'!M$1246*10000</f>
        <v>0</v>
      </c>
      <c r="N139">
        <f>'Raw counts'!N139/'Raw counts'!N$1246*10000</f>
        <v>0</v>
      </c>
      <c r="O139">
        <f>'Raw counts'!O139/'Raw counts'!O$1246*10000</f>
        <v>0</v>
      </c>
      <c r="P139">
        <f>'Raw counts'!P139/'Raw counts'!P$1246*10000</f>
        <v>0</v>
      </c>
      <c r="Q139">
        <f>'Raw counts'!Q139/'Raw counts'!Q$1246*10000</f>
        <v>0</v>
      </c>
      <c r="R139">
        <f>'Raw counts'!R139/'Raw counts'!R$1246*10000</f>
        <v>0</v>
      </c>
      <c r="S139">
        <f>'Raw counts'!S139/'Raw counts'!S$1246*10000</f>
        <v>0</v>
      </c>
      <c r="T139">
        <f>'Raw counts'!T139/'Raw counts'!T$1246*10000</f>
        <v>0</v>
      </c>
      <c r="U139">
        <f>'Raw counts'!U139/'Raw counts'!U$1246*10000</f>
        <v>0</v>
      </c>
      <c r="V139">
        <f t="shared" si="9"/>
        <v>0</v>
      </c>
      <c r="W139" t="str">
        <f t="shared" si="10"/>
        <v/>
      </c>
      <c r="X139">
        <f t="shared" si="8"/>
        <v>0</v>
      </c>
      <c r="Y139">
        <f t="shared" si="11"/>
        <v>0</v>
      </c>
    </row>
    <row r="140" spans="1:25" x14ac:dyDescent="0.25">
      <c r="A140">
        <v>142</v>
      </c>
      <c r="B140" t="s">
        <v>657</v>
      </c>
      <c r="C140">
        <v>108700</v>
      </c>
      <c r="D140">
        <v>760</v>
      </c>
      <c r="E140">
        <f>'Raw counts'!E140/'Raw counts'!E$1246*10000</f>
        <v>0</v>
      </c>
      <c r="F140">
        <f>'Raw counts'!F140/'Raw counts'!F$1246*10000</f>
        <v>0</v>
      </c>
      <c r="G140">
        <f>'Raw counts'!G140/'Raw counts'!G$1246*10000</f>
        <v>0</v>
      </c>
      <c r="H140">
        <f>'Raw counts'!H140/'Raw counts'!H$1246*10000</f>
        <v>0</v>
      </c>
      <c r="I140">
        <f>'Raw counts'!I140/'Raw counts'!I$1246*10000</f>
        <v>0</v>
      </c>
      <c r="J140">
        <f>'Raw counts'!J140/'Raw counts'!J$1246*10000</f>
        <v>0</v>
      </c>
      <c r="K140">
        <f>'Raw counts'!K140/'Raw counts'!K$1246*10000</f>
        <v>0</v>
      </c>
      <c r="L140">
        <f>'Raw counts'!L140/'Raw counts'!L$1246*10000</f>
        <v>0</v>
      </c>
      <c r="M140">
        <f>'Raw counts'!M140/'Raw counts'!M$1246*10000</f>
        <v>0</v>
      </c>
      <c r="N140">
        <f>'Raw counts'!N140/'Raw counts'!N$1246*10000</f>
        <v>0</v>
      </c>
      <c r="O140">
        <f>'Raw counts'!O140/'Raw counts'!O$1246*10000</f>
        <v>0</v>
      </c>
      <c r="P140">
        <f>'Raw counts'!P140/'Raw counts'!P$1246*10000</f>
        <v>0</v>
      </c>
      <c r="Q140">
        <f>'Raw counts'!Q140/'Raw counts'!Q$1246*10000</f>
        <v>0</v>
      </c>
      <c r="R140">
        <f>'Raw counts'!R140/'Raw counts'!R$1246*10000</f>
        <v>0</v>
      </c>
      <c r="S140">
        <f>'Raw counts'!S140/'Raw counts'!S$1246*10000</f>
        <v>0</v>
      </c>
      <c r="T140">
        <f>'Raw counts'!T140/'Raw counts'!T$1246*10000</f>
        <v>0</v>
      </c>
      <c r="U140">
        <f>'Raw counts'!U140/'Raw counts'!U$1246*10000</f>
        <v>0</v>
      </c>
      <c r="V140">
        <f t="shared" si="9"/>
        <v>0</v>
      </c>
      <c r="W140" t="str">
        <f t="shared" si="10"/>
        <v/>
      </c>
      <c r="X140">
        <f t="shared" si="8"/>
        <v>0</v>
      </c>
      <c r="Y140">
        <f t="shared" si="11"/>
        <v>0</v>
      </c>
    </row>
    <row r="141" spans="1:25" x14ac:dyDescent="0.25">
      <c r="A141">
        <v>143</v>
      </c>
      <c r="B141" t="s">
        <v>86</v>
      </c>
      <c r="C141">
        <v>93000</v>
      </c>
      <c r="D141">
        <v>135</v>
      </c>
      <c r="E141">
        <f>'Raw counts'!E141/'Raw counts'!E$1246*10000</f>
        <v>0.68362198617962888</v>
      </c>
      <c r="F141">
        <f>'Raw counts'!F141/'Raw counts'!F$1246*10000</f>
        <v>0.19687170855112268</v>
      </c>
      <c r="G141">
        <f>'Raw counts'!G141/'Raw counts'!G$1246*10000</f>
        <v>0.24174929791974728</v>
      </c>
      <c r="H141">
        <f>'Raw counts'!H141/'Raw counts'!H$1246*10000</f>
        <v>0</v>
      </c>
      <c r="I141">
        <f>'Raw counts'!I141/'Raw counts'!I$1246*10000</f>
        <v>0</v>
      </c>
      <c r="J141">
        <f>'Raw counts'!J141/'Raw counts'!J$1246*10000</f>
        <v>0</v>
      </c>
      <c r="K141">
        <f>'Raw counts'!K141/'Raw counts'!K$1246*10000</f>
        <v>0</v>
      </c>
      <c r="L141">
        <f>'Raw counts'!L141/'Raw counts'!L$1246*10000</f>
        <v>0</v>
      </c>
      <c r="M141">
        <f>'Raw counts'!M141/'Raw counts'!M$1246*10000</f>
        <v>0</v>
      </c>
      <c r="N141">
        <f>'Raw counts'!N141/'Raw counts'!N$1246*10000</f>
        <v>0</v>
      </c>
      <c r="O141">
        <f>'Raw counts'!O141/'Raw counts'!O$1246*10000</f>
        <v>0.74710572252695384</v>
      </c>
      <c r="P141">
        <f>'Raw counts'!P141/'Raw counts'!P$1246*10000</f>
        <v>0</v>
      </c>
      <c r="Q141">
        <f>'Raw counts'!Q141/'Raw counts'!Q$1246*10000</f>
        <v>0.71182844349447305</v>
      </c>
      <c r="R141">
        <f>'Raw counts'!R141/'Raw counts'!R$1246*10000</f>
        <v>0</v>
      </c>
      <c r="S141">
        <f>'Raw counts'!S141/'Raw counts'!S$1246*10000</f>
        <v>0</v>
      </c>
      <c r="T141">
        <f>'Raw counts'!T141/'Raw counts'!T$1246*10000</f>
        <v>0</v>
      </c>
      <c r="U141">
        <f>'Raw counts'!U141/'Raw counts'!U$1246*10000</f>
        <v>1.2714640930729075</v>
      </c>
      <c r="V141">
        <f t="shared" si="9"/>
        <v>1</v>
      </c>
      <c r="W141">
        <f t="shared" si="10"/>
        <v>0.25991743900995162</v>
      </c>
      <c r="X141">
        <f t="shared" si="8"/>
        <v>0.12469366585005542</v>
      </c>
      <c r="Y141">
        <f t="shared" si="11"/>
        <v>0.34129978238679182</v>
      </c>
    </row>
    <row r="142" spans="1:25" x14ac:dyDescent="0.25">
      <c r="A142">
        <v>144</v>
      </c>
      <c r="B142" t="s">
        <v>658</v>
      </c>
      <c r="C142">
        <v>48900</v>
      </c>
      <c r="D142">
        <v>754</v>
      </c>
      <c r="E142">
        <f>'Raw counts'!E142/'Raw counts'!E$1246*10000</f>
        <v>0</v>
      </c>
      <c r="F142">
        <f>'Raw counts'!F142/'Raw counts'!F$1246*10000</f>
        <v>0</v>
      </c>
      <c r="G142">
        <f>'Raw counts'!G142/'Raw counts'!G$1246*10000</f>
        <v>0</v>
      </c>
      <c r="H142">
        <f>'Raw counts'!H142/'Raw counts'!H$1246*10000</f>
        <v>0</v>
      </c>
      <c r="I142">
        <f>'Raw counts'!I142/'Raw counts'!I$1246*10000</f>
        <v>0</v>
      </c>
      <c r="J142">
        <f>'Raw counts'!J142/'Raw counts'!J$1246*10000</f>
        <v>0</v>
      </c>
      <c r="K142">
        <f>'Raw counts'!K142/'Raw counts'!K$1246*10000</f>
        <v>0</v>
      </c>
      <c r="L142">
        <f>'Raw counts'!L142/'Raw counts'!L$1246*10000</f>
        <v>0</v>
      </c>
      <c r="M142">
        <f>'Raw counts'!M142/'Raw counts'!M$1246*10000</f>
        <v>0</v>
      </c>
      <c r="N142">
        <f>'Raw counts'!N142/'Raw counts'!N$1246*10000</f>
        <v>0</v>
      </c>
      <c r="O142">
        <f>'Raw counts'!O142/'Raw counts'!O$1246*10000</f>
        <v>0</v>
      </c>
      <c r="P142">
        <f>'Raw counts'!P142/'Raw counts'!P$1246*10000</f>
        <v>0</v>
      </c>
      <c r="Q142">
        <f>'Raw counts'!Q142/'Raw counts'!Q$1246*10000</f>
        <v>0</v>
      </c>
      <c r="R142">
        <f>'Raw counts'!R142/'Raw counts'!R$1246*10000</f>
        <v>0</v>
      </c>
      <c r="S142">
        <f>'Raw counts'!S142/'Raw counts'!S$1246*10000</f>
        <v>0</v>
      </c>
      <c r="T142">
        <f>'Raw counts'!T142/'Raw counts'!T$1246*10000</f>
        <v>0</v>
      </c>
      <c r="U142">
        <f>'Raw counts'!U142/'Raw counts'!U$1246*10000</f>
        <v>0</v>
      </c>
      <c r="V142">
        <f t="shared" si="9"/>
        <v>0</v>
      </c>
      <c r="W142" t="str">
        <f t="shared" si="10"/>
        <v/>
      </c>
      <c r="X142">
        <f t="shared" si="8"/>
        <v>0</v>
      </c>
      <c r="Y142">
        <f t="shared" si="11"/>
        <v>0</v>
      </c>
    </row>
    <row r="143" spans="1:25" x14ac:dyDescent="0.25">
      <c r="A143">
        <v>145</v>
      </c>
      <c r="B143" t="s">
        <v>87</v>
      </c>
      <c r="C143">
        <v>116700</v>
      </c>
      <c r="D143">
        <v>73</v>
      </c>
      <c r="E143">
        <f>'Raw counts'!E143/'Raw counts'!E$1246*10000</f>
        <v>0.47069054786138387</v>
      </c>
      <c r="F143">
        <f>'Raw counts'!F143/'Raw counts'!F$1246*10000</f>
        <v>0.45936731995261953</v>
      </c>
      <c r="G143">
        <f>'Raw counts'!G143/'Raw counts'!G$1246*10000</f>
        <v>2.0850876945578203</v>
      </c>
      <c r="H143">
        <f>'Raw counts'!H143/'Raw counts'!H$1246*10000</f>
        <v>1.6054714466903206</v>
      </c>
      <c r="I143">
        <f>'Raw counts'!I143/'Raw counts'!I$1246*10000</f>
        <v>3.3678222134657472</v>
      </c>
      <c r="J143">
        <f>'Raw counts'!J143/'Raw counts'!J$1246*10000</f>
        <v>3.7523100621078815</v>
      </c>
      <c r="K143">
        <f>'Raw counts'!K143/'Raw counts'!K$1246*10000</f>
        <v>2.9968225653603877</v>
      </c>
      <c r="L143">
        <f>'Raw counts'!L143/'Raw counts'!L$1246*10000</f>
        <v>0.23813009664554069</v>
      </c>
      <c r="M143">
        <f>'Raw counts'!M143/'Raw counts'!M$1246*10000</f>
        <v>0.52527155156922578</v>
      </c>
      <c r="N143">
        <f>'Raw counts'!N143/'Raw counts'!N$1246*10000</f>
        <v>1.209669659377185</v>
      </c>
      <c r="O143">
        <f>'Raw counts'!O143/'Raw counts'!O$1246*10000</f>
        <v>1.171138700177387</v>
      </c>
      <c r="P143">
        <f>'Raw counts'!P143/'Raw counts'!P$1246*10000</f>
        <v>0.47011580661829033</v>
      </c>
      <c r="Q143">
        <f>'Raw counts'!Q143/'Raw counts'!Q$1246*10000</f>
        <v>0.47780265385245457</v>
      </c>
      <c r="R143">
        <f>'Raw counts'!R143/'Raw counts'!R$1246*10000</f>
        <v>1.0217758464210798</v>
      </c>
      <c r="S143">
        <f>'Raw counts'!S143/'Raw counts'!S$1246*10000</f>
        <v>0.30399459758172298</v>
      </c>
      <c r="T143">
        <f>'Raw counts'!T143/'Raw counts'!T$1246*10000</f>
        <v>0.29209471428841433</v>
      </c>
      <c r="U143">
        <f>'Raw counts'!U143/'Raw counts'!U$1246*10000</f>
        <v>1.4840980199007998</v>
      </c>
      <c r="V143">
        <f t="shared" si="9"/>
        <v>1</v>
      </c>
      <c r="W143">
        <f t="shared" si="10"/>
        <v>9.550815543395659E-2</v>
      </c>
      <c r="X143">
        <f t="shared" si="8"/>
        <v>1.7223303886901029</v>
      </c>
      <c r="Y143">
        <f t="shared" si="11"/>
        <v>0.80383624977716672</v>
      </c>
    </row>
    <row r="144" spans="1:25" x14ac:dyDescent="0.25">
      <c r="A144">
        <v>146</v>
      </c>
      <c r="B144" t="s">
        <v>88</v>
      </c>
      <c r="C144">
        <v>89000</v>
      </c>
      <c r="D144">
        <v>1117</v>
      </c>
      <c r="E144">
        <f>'Raw counts'!E144/'Raw counts'!E$1246*10000</f>
        <v>82.032770521921108</v>
      </c>
      <c r="F144">
        <f>'Raw counts'!F144/'Raw counts'!F$1246*10000</f>
        <v>2.4526933690327368</v>
      </c>
      <c r="G144">
        <f>'Raw counts'!G144/'Raw counts'!G$1246*10000</f>
        <v>110.79168865913752</v>
      </c>
      <c r="H144">
        <f>'Raw counts'!H144/'Raw counts'!H$1246*10000</f>
        <v>34.154659950677129</v>
      </c>
      <c r="I144">
        <f>'Raw counts'!I144/'Raw counts'!I$1246*10000</f>
        <v>192.12594546837047</v>
      </c>
      <c r="J144">
        <f>'Raw counts'!J144/'Raw counts'!J$1246*10000</f>
        <v>95.92797931446627</v>
      </c>
      <c r="K144">
        <f>'Raw counts'!K144/'Raw counts'!K$1246*10000</f>
        <v>94.7477562851887</v>
      </c>
      <c r="L144">
        <f>'Raw counts'!L144/'Raw counts'!L$1246*10000</f>
        <v>22.291622935985338</v>
      </c>
      <c r="M144">
        <f>'Raw counts'!M144/'Raw counts'!M$1246*10000</f>
        <v>86.517753717678517</v>
      </c>
      <c r="N144">
        <f>'Raw counts'!N144/'Raw counts'!N$1246*10000</f>
        <v>77.400529871967464</v>
      </c>
      <c r="O144">
        <f>'Raw counts'!O144/'Raw counts'!O$1246*10000</f>
        <v>41.524943739910285</v>
      </c>
      <c r="P144">
        <f>'Raw counts'!P144/'Raw counts'!P$1246*10000</f>
        <v>80.4966474332318</v>
      </c>
      <c r="Q144">
        <f>'Raw counts'!Q144/'Raw counts'!Q$1246*10000</f>
        <v>47.721758937834949</v>
      </c>
      <c r="R144">
        <f>'Raw counts'!R144/'Raw counts'!R$1246*10000</f>
        <v>96.904419881754492</v>
      </c>
      <c r="S144">
        <f>'Raw counts'!S144/'Raw counts'!S$1246*10000</f>
        <v>36.718204607906685</v>
      </c>
      <c r="T144">
        <f>'Raw counts'!T144/'Raw counts'!T$1246*10000</f>
        <v>33.152750071735028</v>
      </c>
      <c r="U144">
        <f>'Raw counts'!U144/'Raw counts'!U$1246*10000</f>
        <v>84.801881593279035</v>
      </c>
      <c r="V144">
        <f t="shared" si="9"/>
        <v>1</v>
      </c>
      <c r="W144">
        <f t="shared" si="10"/>
        <v>0.42536411632508786</v>
      </c>
      <c r="X144">
        <f t="shared" si="8"/>
        <v>80.115874469161952</v>
      </c>
      <c r="Y144">
        <f t="shared" si="11"/>
        <v>62.340142017202467</v>
      </c>
    </row>
    <row r="145" spans="1:25" x14ac:dyDescent="0.25">
      <c r="A145">
        <v>147</v>
      </c>
      <c r="B145" t="s">
        <v>89</v>
      </c>
      <c r="C145">
        <v>88700</v>
      </c>
      <c r="D145">
        <v>1117</v>
      </c>
      <c r="E145">
        <f>'Raw counts'!E145/'Raw counts'!E$1246*10000</f>
        <v>0.18117850453394538</v>
      </c>
      <c r="F145">
        <f>'Raw counts'!F145/'Raw counts'!F$1246*10000</f>
        <v>0.16405975712593554</v>
      </c>
      <c r="G145">
        <f>'Raw counts'!G145/'Raw counts'!G$1246*10000</f>
        <v>0.2518221853330701</v>
      </c>
      <c r="H145">
        <f>'Raw counts'!H145/'Raw counts'!H$1246*10000</f>
        <v>6.9803106377840027E-3</v>
      </c>
      <c r="I145">
        <f>'Raw counts'!I145/'Raw counts'!I$1246*10000</f>
        <v>0.44329652535563774</v>
      </c>
      <c r="J145">
        <f>'Raw counts'!J145/'Raw counts'!J$1246*10000</f>
        <v>0.20709201394025098</v>
      </c>
      <c r="K145">
        <f>'Raw counts'!K145/'Raw counts'!K$1246*10000</f>
        <v>0.27203300072467806</v>
      </c>
      <c r="L145">
        <f>'Raw counts'!L145/'Raw counts'!L$1246*10000</f>
        <v>0.15434358115914673</v>
      </c>
      <c r="M145">
        <f>'Raw counts'!M145/'Raw counts'!M$1246*10000</f>
        <v>1.8430580756814939E-2</v>
      </c>
      <c r="N145">
        <f>'Raw counts'!N145/'Raw counts'!N$1246*10000</f>
        <v>9.1641640861907958E-2</v>
      </c>
      <c r="O145">
        <f>'Raw counts'!O145/'Raw counts'!O$1246*10000</f>
        <v>9.7594891681448928E-2</v>
      </c>
      <c r="P145">
        <f>'Raw counts'!P145/'Raw counts'!P$1246*10000</f>
        <v>8.9749381263491787E-2</v>
      </c>
      <c r="Q145">
        <f>'Raw counts'!Q145/'Raw counts'!Q$1246*10000</f>
        <v>0</v>
      </c>
      <c r="R145">
        <f>'Raw counts'!R145/'Raw counts'!R$1246*10000</f>
        <v>6.0104461554181164E-2</v>
      </c>
      <c r="S145">
        <f>'Raw counts'!S145/'Raw counts'!S$1246*10000</f>
        <v>0</v>
      </c>
      <c r="T145">
        <f>'Raw counts'!T145/'Raw counts'!T$1246*10000</f>
        <v>0</v>
      </c>
      <c r="U145">
        <f>'Raw counts'!U145/'Raw counts'!U$1246*10000</f>
        <v>0.28206541313904088</v>
      </c>
      <c r="V145">
        <f t="shared" si="9"/>
        <v>1</v>
      </c>
      <c r="W145">
        <f t="shared" si="10"/>
        <v>6.6736329515788104E-2</v>
      </c>
      <c r="X145">
        <f t="shared" si="8"/>
        <v>0.18880405106302928</v>
      </c>
      <c r="Y145">
        <f t="shared" si="11"/>
        <v>7.7644473562508837E-2</v>
      </c>
    </row>
    <row r="146" spans="1:25" x14ac:dyDescent="0.25">
      <c r="A146">
        <v>148</v>
      </c>
      <c r="B146" t="s">
        <v>90</v>
      </c>
      <c r="C146">
        <v>9400</v>
      </c>
      <c r="D146">
        <v>1057</v>
      </c>
      <c r="E146">
        <f>'Raw counts'!E146/'Raw counts'!E$1246*10000</f>
        <v>6.391678788816094</v>
      </c>
      <c r="F146">
        <f>'Raw counts'!F146/'Raw counts'!F$1246*10000</f>
        <v>6.3655185764862994</v>
      </c>
      <c r="G146">
        <f>'Raw counts'!G146/'Raw counts'!G$1246*10000</f>
        <v>7.2625518250057421</v>
      </c>
      <c r="H146">
        <f>'Raw counts'!H146/'Raw counts'!H$1246*10000</f>
        <v>10.714776828998444</v>
      </c>
      <c r="I146">
        <f>'Raw counts'!I146/'Raw counts'!I$1246*10000</f>
        <v>6.0953272236400178</v>
      </c>
      <c r="J146">
        <f>'Raw counts'!J146/'Raw counts'!J$1246*10000</f>
        <v>6.7452827397681752</v>
      </c>
      <c r="K146">
        <f>'Raw counts'!K146/'Raw counts'!K$1246*10000</f>
        <v>3.059256368805396</v>
      </c>
      <c r="L146">
        <f>'Raw counts'!L146/'Raw counts'!L$1246*10000</f>
        <v>7.3732133628026677</v>
      </c>
      <c r="M146">
        <f>'Raw counts'!M146/'Raw counts'!M$1246*10000</f>
        <v>4.4003011556895668</v>
      </c>
      <c r="N146">
        <f>'Raw counts'!N146/'Raw counts'!N$1246*10000</f>
        <v>5.5809759284901945</v>
      </c>
      <c r="O146">
        <f>'Raw counts'!O146/'Raw counts'!O$1246*10000</f>
        <v>4.0417746520489706</v>
      </c>
      <c r="P146">
        <f>'Raw counts'!P146/'Raw counts'!P$1246*10000</f>
        <v>2.4958875551371049</v>
      </c>
      <c r="Q146">
        <f>'Raw counts'!Q146/'Raw counts'!Q$1246*10000</f>
        <v>7.3815634482920016</v>
      </c>
      <c r="R146">
        <f>'Raw counts'!R146/'Raw counts'!R$1246*10000</f>
        <v>4.2674167703468626</v>
      </c>
      <c r="S146">
        <f>'Raw counts'!S146/'Raw counts'!S$1246*10000</f>
        <v>4.4296355647622487</v>
      </c>
      <c r="T146">
        <f>'Raw counts'!T146/'Raw counts'!T$1246*10000</f>
        <v>3.4364084033931097</v>
      </c>
      <c r="U146">
        <f>'Raw counts'!U146/'Raw counts'!U$1246*10000</f>
        <v>3.853447490268743</v>
      </c>
      <c r="V146">
        <f t="shared" si="9"/>
        <v>1</v>
      </c>
      <c r="W146">
        <f t="shared" si="10"/>
        <v>3.6577484740294625E-2</v>
      </c>
      <c r="X146">
        <f t="shared" si="8"/>
        <v>6.4897674300013772</v>
      </c>
      <c r="Y146">
        <f t="shared" si="11"/>
        <v>4.4358887265924043</v>
      </c>
    </row>
    <row r="147" spans="1:25" x14ac:dyDescent="0.25">
      <c r="A147">
        <v>149</v>
      </c>
      <c r="B147" t="s">
        <v>659</v>
      </c>
      <c r="C147">
        <v>68000</v>
      </c>
      <c r="D147">
        <v>571</v>
      </c>
      <c r="E147">
        <f>'Raw counts'!E147/'Raw counts'!E$1246*10000</f>
        <v>3.735639268741142E-3</v>
      </c>
      <c r="F147">
        <f>'Raw counts'!F147/'Raw counts'!F$1246*10000</f>
        <v>0</v>
      </c>
      <c r="G147">
        <f>'Raw counts'!G147/'Raw counts'!G$1246*10000</f>
        <v>0</v>
      </c>
      <c r="H147">
        <f>'Raw counts'!H147/'Raw counts'!H$1246*10000</f>
        <v>0</v>
      </c>
      <c r="I147">
        <f>'Raw counts'!I147/'Raw counts'!I$1246*10000</f>
        <v>6.1568961854949686E-2</v>
      </c>
      <c r="J147">
        <f>'Raw counts'!J147/'Raw counts'!J$1246*10000</f>
        <v>0.4782839369572463</v>
      </c>
      <c r="K147">
        <f>'Raw counts'!K147/'Raw counts'!K$1246*10000</f>
        <v>0.20959919727967</v>
      </c>
      <c r="L147">
        <f>'Raw counts'!L147/'Raw counts'!L$1246*10000</f>
        <v>0</v>
      </c>
      <c r="M147">
        <f>'Raw counts'!M147/'Raw counts'!M$1246*10000</f>
        <v>0</v>
      </c>
      <c r="N147">
        <f>'Raw counts'!N147/'Raw counts'!N$1246*10000</f>
        <v>0.18328328172381592</v>
      </c>
      <c r="O147">
        <f>'Raw counts'!O147/'Raw counts'!O$1246*10000</f>
        <v>4.6946508239869393</v>
      </c>
      <c r="P147">
        <f>'Raw counts'!P147/'Raw counts'!P$1246*10000</f>
        <v>0</v>
      </c>
      <c r="Q147">
        <f>'Raw counts'!Q147/'Raw counts'!Q$1246*10000</f>
        <v>0</v>
      </c>
      <c r="R147">
        <f>'Raw counts'!R147/'Raw counts'!R$1246*10000</f>
        <v>2.0034820518060388E-2</v>
      </c>
      <c r="S147">
        <f>'Raw counts'!S147/'Raw counts'!S$1246*10000</f>
        <v>0</v>
      </c>
      <c r="T147">
        <f>'Raw counts'!T147/'Raw counts'!T$1246*10000</f>
        <v>0</v>
      </c>
      <c r="U147">
        <f>'Raw counts'!U147/'Raw counts'!U$1246*10000</f>
        <v>2.1697339472233915E-2</v>
      </c>
      <c r="V147">
        <f t="shared" si="9"/>
        <v>1</v>
      </c>
      <c r="W147">
        <f t="shared" si="10"/>
        <v>0.349929867148843</v>
      </c>
      <c r="X147">
        <f t="shared" si="8"/>
        <v>8.3687526151178568E-2</v>
      </c>
      <c r="Y147">
        <f t="shared" si="11"/>
        <v>0.61495828321263124</v>
      </c>
    </row>
    <row r="148" spans="1:25" x14ac:dyDescent="0.25">
      <c r="A148">
        <v>150</v>
      </c>
      <c r="B148" t="s">
        <v>660</v>
      </c>
      <c r="C148">
        <v>114200</v>
      </c>
      <c r="D148">
        <v>824</v>
      </c>
      <c r="E148">
        <f>'Raw counts'!E148/'Raw counts'!E$1246*10000</f>
        <v>0</v>
      </c>
      <c r="F148">
        <f>'Raw counts'!F148/'Raw counts'!F$1246*10000</f>
        <v>0</v>
      </c>
      <c r="G148">
        <f>'Raw counts'!G148/'Raw counts'!G$1246*10000</f>
        <v>0</v>
      </c>
      <c r="H148">
        <f>'Raw counts'!H148/'Raw counts'!H$1246*10000</f>
        <v>0</v>
      </c>
      <c r="I148">
        <f>'Raw counts'!I148/'Raw counts'!I$1246*10000</f>
        <v>0</v>
      </c>
      <c r="J148">
        <f>'Raw counts'!J148/'Raw counts'!J$1246*10000</f>
        <v>0</v>
      </c>
      <c r="K148">
        <f>'Raw counts'!K148/'Raw counts'!K$1246*10000</f>
        <v>0</v>
      </c>
      <c r="L148">
        <f>'Raw counts'!L148/'Raw counts'!L$1246*10000</f>
        <v>0</v>
      </c>
      <c r="M148">
        <f>'Raw counts'!M148/'Raw counts'!M$1246*10000</f>
        <v>0</v>
      </c>
      <c r="N148">
        <f>'Raw counts'!N148/'Raw counts'!N$1246*10000</f>
        <v>0</v>
      </c>
      <c r="O148">
        <f>'Raw counts'!O148/'Raw counts'!O$1246*10000</f>
        <v>0</v>
      </c>
      <c r="P148">
        <f>'Raw counts'!P148/'Raw counts'!P$1246*10000</f>
        <v>0</v>
      </c>
      <c r="Q148">
        <f>'Raw counts'!Q148/'Raw counts'!Q$1246*10000</f>
        <v>0</v>
      </c>
      <c r="R148">
        <f>'Raw counts'!R148/'Raw counts'!R$1246*10000</f>
        <v>0</v>
      </c>
      <c r="S148">
        <f>'Raw counts'!S148/'Raw counts'!S$1246*10000</f>
        <v>0</v>
      </c>
      <c r="T148">
        <f>'Raw counts'!T148/'Raw counts'!T$1246*10000</f>
        <v>0</v>
      </c>
      <c r="U148">
        <f>'Raw counts'!U148/'Raw counts'!U$1246*10000</f>
        <v>0</v>
      </c>
      <c r="V148">
        <f t="shared" si="9"/>
        <v>0</v>
      </c>
      <c r="W148" t="str">
        <f t="shared" si="10"/>
        <v/>
      </c>
      <c r="X148">
        <f t="shared" si="8"/>
        <v>0</v>
      </c>
      <c r="Y148">
        <f t="shared" si="11"/>
        <v>0</v>
      </c>
    </row>
    <row r="149" spans="1:25" x14ac:dyDescent="0.25">
      <c r="A149">
        <v>151</v>
      </c>
      <c r="B149" t="s">
        <v>661</v>
      </c>
      <c r="C149">
        <v>30600</v>
      </c>
      <c r="D149">
        <v>698</v>
      </c>
      <c r="E149">
        <f>'Raw counts'!E149/'Raw counts'!E$1246*10000</f>
        <v>0</v>
      </c>
      <c r="F149">
        <f>'Raw counts'!F149/'Raw counts'!F$1246*10000</f>
        <v>0</v>
      </c>
      <c r="G149">
        <f>'Raw counts'!G149/'Raw counts'!G$1246*10000</f>
        <v>0</v>
      </c>
      <c r="H149">
        <f>'Raw counts'!H149/'Raw counts'!H$1246*10000</f>
        <v>0</v>
      </c>
      <c r="I149">
        <f>'Raw counts'!I149/'Raw counts'!I$1246*10000</f>
        <v>0</v>
      </c>
      <c r="J149">
        <f>'Raw counts'!J149/'Raw counts'!J$1246*10000</f>
        <v>0</v>
      </c>
      <c r="K149">
        <f>'Raw counts'!K149/'Raw counts'!K$1246*10000</f>
        <v>0</v>
      </c>
      <c r="L149">
        <f>'Raw counts'!L149/'Raw counts'!L$1246*10000</f>
        <v>0</v>
      </c>
      <c r="M149">
        <f>'Raw counts'!M149/'Raw counts'!M$1246*10000</f>
        <v>0</v>
      </c>
      <c r="N149">
        <f>'Raw counts'!N149/'Raw counts'!N$1246*10000</f>
        <v>0</v>
      </c>
      <c r="O149">
        <f>'Raw counts'!O149/'Raw counts'!O$1246*10000</f>
        <v>0</v>
      </c>
      <c r="P149">
        <f>'Raw counts'!P149/'Raw counts'!P$1246*10000</f>
        <v>0</v>
      </c>
      <c r="Q149">
        <f>'Raw counts'!Q149/'Raw counts'!Q$1246*10000</f>
        <v>0</v>
      </c>
      <c r="R149">
        <f>'Raw counts'!R149/'Raw counts'!R$1246*10000</f>
        <v>0</v>
      </c>
      <c r="S149">
        <f>'Raw counts'!S149/'Raw counts'!S$1246*10000</f>
        <v>0</v>
      </c>
      <c r="T149">
        <f>'Raw counts'!T149/'Raw counts'!T$1246*10000</f>
        <v>0</v>
      </c>
      <c r="U149">
        <f>'Raw counts'!U149/'Raw counts'!U$1246*10000</f>
        <v>0</v>
      </c>
      <c r="V149">
        <f t="shared" si="9"/>
        <v>0</v>
      </c>
      <c r="W149" t="str">
        <f t="shared" si="10"/>
        <v/>
      </c>
      <c r="X149">
        <f t="shared" si="8"/>
        <v>0</v>
      </c>
      <c r="Y149">
        <f t="shared" si="11"/>
        <v>0</v>
      </c>
    </row>
    <row r="150" spans="1:25" x14ac:dyDescent="0.25">
      <c r="A150">
        <v>152</v>
      </c>
      <c r="B150" t="s">
        <v>662</v>
      </c>
      <c r="C150">
        <v>33700</v>
      </c>
      <c r="D150">
        <v>961</v>
      </c>
      <c r="E150">
        <f>'Raw counts'!E150/'Raw counts'!E$1246*10000</f>
        <v>0</v>
      </c>
      <c r="F150">
        <f>'Raw counts'!F150/'Raw counts'!F$1246*10000</f>
        <v>0</v>
      </c>
      <c r="G150">
        <f>'Raw counts'!G150/'Raw counts'!G$1246*10000</f>
        <v>0</v>
      </c>
      <c r="H150">
        <f>'Raw counts'!H150/'Raw counts'!H$1246*10000</f>
        <v>0</v>
      </c>
      <c r="I150">
        <f>'Raw counts'!I150/'Raw counts'!I$1246*10000</f>
        <v>0</v>
      </c>
      <c r="J150">
        <f>'Raw counts'!J150/'Raw counts'!J$1246*10000</f>
        <v>0</v>
      </c>
      <c r="K150">
        <f>'Raw counts'!K150/'Raw counts'!K$1246*10000</f>
        <v>0</v>
      </c>
      <c r="L150">
        <f>'Raw counts'!L150/'Raw counts'!L$1246*10000</f>
        <v>0</v>
      </c>
      <c r="M150">
        <f>'Raw counts'!M150/'Raw counts'!M$1246*10000</f>
        <v>0</v>
      </c>
      <c r="N150">
        <f>'Raw counts'!N150/'Raw counts'!N$1246*10000</f>
        <v>0</v>
      </c>
      <c r="O150">
        <f>'Raw counts'!O150/'Raw counts'!O$1246*10000</f>
        <v>0</v>
      </c>
      <c r="P150">
        <f>'Raw counts'!P150/'Raw counts'!P$1246*10000</f>
        <v>0</v>
      </c>
      <c r="Q150">
        <f>'Raw counts'!Q150/'Raw counts'!Q$1246*10000</f>
        <v>0</v>
      </c>
      <c r="R150">
        <f>'Raw counts'!R150/'Raw counts'!R$1246*10000</f>
        <v>0</v>
      </c>
      <c r="S150">
        <f>'Raw counts'!S150/'Raw counts'!S$1246*10000</f>
        <v>0</v>
      </c>
      <c r="T150">
        <f>'Raw counts'!T150/'Raw counts'!T$1246*10000</f>
        <v>0</v>
      </c>
      <c r="U150">
        <f>'Raw counts'!U150/'Raw counts'!U$1246*10000</f>
        <v>0</v>
      </c>
      <c r="V150">
        <f t="shared" si="9"/>
        <v>0</v>
      </c>
      <c r="W150" t="str">
        <f t="shared" si="10"/>
        <v/>
      </c>
      <c r="X150">
        <f t="shared" si="8"/>
        <v>0</v>
      </c>
      <c r="Y150">
        <f t="shared" si="11"/>
        <v>0</v>
      </c>
    </row>
    <row r="151" spans="1:25" x14ac:dyDescent="0.25">
      <c r="A151">
        <v>153</v>
      </c>
      <c r="B151" t="s">
        <v>91</v>
      </c>
      <c r="C151">
        <v>116800</v>
      </c>
      <c r="D151">
        <v>145</v>
      </c>
      <c r="E151">
        <f>'Raw counts'!E151/'Raw counts'!E$1246*10000</f>
        <v>2.5887980132376116</v>
      </c>
      <c r="F151">
        <f>'Raw counts'!F151/'Raw counts'!F$1246*10000</f>
        <v>8.1209579777338092</v>
      </c>
      <c r="G151">
        <f>'Raw counts'!G151/'Raw counts'!G$1246*10000</f>
        <v>3.9082803163692477</v>
      </c>
      <c r="H151">
        <f>'Raw counts'!H151/'Raw counts'!H$1246*10000</f>
        <v>2.1429553657996889</v>
      </c>
      <c r="I151">
        <f>'Raw counts'!I151/'Raw counts'!I$1246*10000</f>
        <v>25.785081224852931</v>
      </c>
      <c r="J151">
        <f>'Raw counts'!J151/'Raw counts'!J$1246*10000</f>
        <v>6.9425132292350815</v>
      </c>
      <c r="K151">
        <f>'Raw counts'!K151/'Raw counts'!K$1246*10000</f>
        <v>1.3378672166787446</v>
      </c>
      <c r="L151">
        <f>'Raw counts'!L151/'Raw counts'!L$1246*10000</f>
        <v>6.896953169511586</v>
      </c>
      <c r="M151">
        <f>'Raw counts'!M151/'Raw counts'!M$1246*10000</f>
        <v>5.9162164229375946</v>
      </c>
      <c r="N151">
        <f>'Raw counts'!N151/'Raw counts'!N$1246*10000</f>
        <v>9.8056555722241523</v>
      </c>
      <c r="O151">
        <f>'Raw counts'!O151/'Raw counts'!O$1246*10000</f>
        <v>2.4937177495156431</v>
      </c>
      <c r="P151">
        <f>'Raw counts'!P151/'Raw counts'!P$1246*10000</f>
        <v>9.7912301178409376</v>
      </c>
      <c r="Q151">
        <f>'Raw counts'!Q151/'Raw counts'!Q$1246*10000</f>
        <v>3.8906787527985585</v>
      </c>
      <c r="R151">
        <f>'Raw counts'!R151/'Raw counts'!R$1246*10000</f>
        <v>12.806257275144201</v>
      </c>
      <c r="S151">
        <f>'Raw counts'!S151/'Raw counts'!S$1246*10000</f>
        <v>6.9701618445523632</v>
      </c>
      <c r="T151">
        <f>'Raw counts'!T151/'Raw counts'!T$1246*10000</f>
        <v>7.4913703193969789</v>
      </c>
      <c r="U151">
        <f>'Raw counts'!U151/'Raw counts'!U$1246*10000</f>
        <v>2.4821756356235598</v>
      </c>
      <c r="V151">
        <f t="shared" si="9"/>
        <v>1</v>
      </c>
      <c r="W151">
        <f t="shared" si="10"/>
        <v>0.97183456423405834</v>
      </c>
      <c r="X151">
        <f t="shared" si="8"/>
        <v>7.0710692151506986</v>
      </c>
      <c r="Y151">
        <f t="shared" si="11"/>
        <v>6.9664059083870491</v>
      </c>
    </row>
    <row r="152" spans="1:25" x14ac:dyDescent="0.25">
      <c r="A152">
        <v>154</v>
      </c>
      <c r="B152" t="s">
        <v>663</v>
      </c>
      <c r="C152">
        <v>95100</v>
      </c>
      <c r="D152">
        <v>370</v>
      </c>
      <c r="E152">
        <f>'Raw counts'!E152/'Raw counts'!E$1246*10000</f>
        <v>0</v>
      </c>
      <c r="F152">
        <f>'Raw counts'!F152/'Raw counts'!F$1246*10000</f>
        <v>0</v>
      </c>
      <c r="G152">
        <f>'Raw counts'!G152/'Raw counts'!G$1246*10000</f>
        <v>0</v>
      </c>
      <c r="H152">
        <f>'Raw counts'!H152/'Raw counts'!H$1246*10000</f>
        <v>0</v>
      </c>
      <c r="I152">
        <f>'Raw counts'!I152/'Raw counts'!I$1246*10000</f>
        <v>0</v>
      </c>
      <c r="J152">
        <f>'Raw counts'!J152/'Raw counts'!J$1246*10000</f>
        <v>0</v>
      </c>
      <c r="K152">
        <f>'Raw counts'!K152/'Raw counts'!K$1246*10000</f>
        <v>0</v>
      </c>
      <c r="L152">
        <f>'Raw counts'!L152/'Raw counts'!L$1246*10000</f>
        <v>0</v>
      </c>
      <c r="M152">
        <f>'Raw counts'!M152/'Raw counts'!M$1246*10000</f>
        <v>0</v>
      </c>
      <c r="N152">
        <f>'Raw counts'!N152/'Raw counts'!N$1246*10000</f>
        <v>0</v>
      </c>
      <c r="O152">
        <f>'Raw counts'!O152/'Raw counts'!O$1246*10000</f>
        <v>0</v>
      </c>
      <c r="P152">
        <f>'Raw counts'!P152/'Raw counts'!P$1246*10000</f>
        <v>0</v>
      </c>
      <c r="Q152">
        <f>'Raw counts'!Q152/'Raw counts'!Q$1246*10000</f>
        <v>0</v>
      </c>
      <c r="R152">
        <f>'Raw counts'!R152/'Raw counts'!R$1246*10000</f>
        <v>0</v>
      </c>
      <c r="S152">
        <f>'Raw counts'!S152/'Raw counts'!S$1246*10000</f>
        <v>0</v>
      </c>
      <c r="T152">
        <f>'Raw counts'!T152/'Raw counts'!T$1246*10000</f>
        <v>0</v>
      </c>
      <c r="U152">
        <f>'Raw counts'!U152/'Raw counts'!U$1246*10000</f>
        <v>0</v>
      </c>
      <c r="V152">
        <f t="shared" si="9"/>
        <v>0</v>
      </c>
      <c r="W152" t="str">
        <f t="shared" si="10"/>
        <v/>
      </c>
      <c r="X152">
        <f t="shared" si="8"/>
        <v>0</v>
      </c>
      <c r="Y152">
        <f t="shared" si="11"/>
        <v>0</v>
      </c>
    </row>
    <row r="153" spans="1:25" x14ac:dyDescent="0.25">
      <c r="A153">
        <v>155</v>
      </c>
      <c r="B153" t="s">
        <v>92</v>
      </c>
      <c r="C153">
        <v>67000</v>
      </c>
      <c r="D153">
        <v>239</v>
      </c>
      <c r="E153">
        <f>'Raw counts'!E153/'Raw counts'!E$1246*10000</f>
        <v>7.0883755124363175</v>
      </c>
      <c r="F153">
        <f>'Raw counts'!F153/'Raw counts'!F$1246*10000</f>
        <v>3.2483831910935237</v>
      </c>
      <c r="G153">
        <f>'Raw counts'!G153/'Raw counts'!G$1246*10000</f>
        <v>1.6217348735449715</v>
      </c>
      <c r="H153">
        <f>'Raw counts'!H153/'Raw counts'!H$1246*10000</f>
        <v>5.4655832293848743</v>
      </c>
      <c r="I153">
        <f>'Raw counts'!I153/'Raw counts'!I$1246*10000</f>
        <v>20.169991903681517</v>
      </c>
      <c r="J153">
        <f>'Raw counts'!J153/'Raw counts'!J$1246*10000</f>
        <v>15.738993059459077</v>
      </c>
      <c r="K153">
        <f>'Raw counts'!K153/'Raw counts'!K$1246*10000</f>
        <v>7.7640894141256478</v>
      </c>
      <c r="L153">
        <f>'Raw counts'!L153/'Raw counts'!L$1246*10000</f>
        <v>3.4043784187103228</v>
      </c>
      <c r="M153">
        <f>'Raw counts'!M153/'Raw counts'!M$1246*10000</f>
        <v>24.664724697807589</v>
      </c>
      <c r="N153">
        <f>'Raw counts'!N153/'Raw counts'!N$1246*10000</f>
        <v>6.6990039470054716</v>
      </c>
      <c r="O153">
        <f>'Raw counts'!O153/'Raw counts'!O$1246*10000</f>
        <v>27.148206592905122</v>
      </c>
      <c r="P153">
        <f>'Raw counts'!P153/'Raw counts'!P$1246*10000</f>
        <v>16.689111134949307</v>
      </c>
      <c r="Q153">
        <f>'Raw counts'!Q153/'Raw counts'!Q$1246*10000</f>
        <v>1.550420856378373</v>
      </c>
      <c r="R153">
        <f>'Raw counts'!R153/'Raw counts'!R$1246*10000</f>
        <v>14.765662721810505</v>
      </c>
      <c r="S153">
        <f>'Raw counts'!S153/'Raw counts'!S$1246*10000</f>
        <v>11.32379875991918</v>
      </c>
      <c r="T153">
        <f>'Raw counts'!T153/'Raw counts'!T$1246*10000</f>
        <v>26.855531672517152</v>
      </c>
      <c r="U153">
        <f>'Raw counts'!U153/'Raw counts'!U$1246*10000</f>
        <v>41.984351878772628</v>
      </c>
      <c r="V153">
        <f t="shared" si="9"/>
        <v>1</v>
      </c>
      <c r="W153">
        <f t="shared" si="10"/>
        <v>0.12600313250672376</v>
      </c>
      <c r="X153">
        <f t="shared" si="8"/>
        <v>9.9073615889159825</v>
      </c>
      <c r="Y153">
        <f t="shared" si="11"/>
        <v>18.377010945532216</v>
      </c>
    </row>
    <row r="154" spans="1:25" x14ac:dyDescent="0.25">
      <c r="A154">
        <v>156</v>
      </c>
      <c r="B154" t="s">
        <v>93</v>
      </c>
      <c r="C154">
        <v>11100</v>
      </c>
      <c r="D154">
        <v>1011</v>
      </c>
      <c r="E154">
        <f>'Raw counts'!E154/'Raw counts'!E$1246*10000</f>
        <v>21.931938146779245</v>
      </c>
      <c r="F154">
        <f>'Raw counts'!F154/'Raw counts'!F$1246*10000</f>
        <v>0.81209579777338092</v>
      </c>
      <c r="G154">
        <f>'Raw counts'!G154/'Raw counts'!G$1246*10000</f>
        <v>5.600525401807479</v>
      </c>
      <c r="H154">
        <f>'Raw counts'!H154/'Raw counts'!H$1246*10000</f>
        <v>6.5056495144146904</v>
      </c>
      <c r="I154">
        <f>'Raw counts'!I154/'Raw counts'!I$1246*10000</f>
        <v>1.7424016204950761</v>
      </c>
      <c r="J154">
        <f>'Raw counts'!J154/'Raw counts'!J$1246*10000</f>
        <v>17.844428534518293</v>
      </c>
      <c r="K154">
        <f>'Raw counts'!K154/'Raw counts'!K$1246*10000</f>
        <v>14.181392496794693</v>
      </c>
      <c r="L154">
        <f>'Raw counts'!L154/'Raw counts'!L$1246*10000</f>
        <v>20.073485183898171</v>
      </c>
      <c r="M154">
        <f>'Raw counts'!M154/'Raw counts'!M$1246*10000</f>
        <v>35.547982634706813</v>
      </c>
      <c r="N154">
        <f>'Raw counts'!N154/'Raw counts'!N$1246*10000</f>
        <v>52.354869424408015</v>
      </c>
      <c r="O154">
        <f>'Raw counts'!O154/'Raw counts'!O$1246*10000</f>
        <v>11.633984156647205</v>
      </c>
      <c r="P154">
        <f>'Raw counts'!P154/'Raw counts'!P$1246*10000</f>
        <v>20.407299787293969</v>
      </c>
      <c r="Q154">
        <f>'Raw counts'!Q154/'Raw counts'!Q$1246*10000</f>
        <v>1.530918707241538</v>
      </c>
      <c r="R154">
        <f>'Raw counts'!R154/'Raw counts'!R$1246*10000</f>
        <v>10.325946495008324</v>
      </c>
      <c r="S154">
        <f>'Raw counts'!S154/'Raw counts'!S$1246*10000</f>
        <v>4.9616261105302639</v>
      </c>
      <c r="T154">
        <f>'Raw counts'!T154/'Raw counts'!T$1246*10000</f>
        <v>39.329694176834138</v>
      </c>
      <c r="U154">
        <f>'Raw counts'!U154/'Raw counts'!U$1246*10000</f>
        <v>17.943699743537447</v>
      </c>
      <c r="V154">
        <f t="shared" si="9"/>
        <v>1</v>
      </c>
      <c r="W154">
        <f t="shared" si="10"/>
        <v>0.4095861565244886</v>
      </c>
      <c r="X154">
        <f t="shared" si="8"/>
        <v>13.804433259020872</v>
      </c>
      <c r="Y154">
        <f t="shared" si="11"/>
        <v>19.811004825187613</v>
      </c>
    </row>
    <row r="155" spans="1:25" x14ac:dyDescent="0.25">
      <c r="A155">
        <v>157</v>
      </c>
      <c r="B155" t="s">
        <v>664</v>
      </c>
      <c r="C155">
        <v>70100</v>
      </c>
      <c r="D155">
        <v>1097</v>
      </c>
      <c r="E155">
        <f>'Raw counts'!E155/'Raw counts'!E$1246*10000</f>
        <v>0</v>
      </c>
      <c r="F155">
        <f>'Raw counts'!F155/'Raw counts'!F$1246*10000</f>
        <v>0</v>
      </c>
      <c r="G155">
        <f>'Raw counts'!G155/'Raw counts'!G$1246*10000</f>
        <v>0</v>
      </c>
      <c r="H155">
        <f>'Raw counts'!H155/'Raw counts'!H$1246*10000</f>
        <v>0</v>
      </c>
      <c r="I155">
        <f>'Raw counts'!I155/'Raw counts'!I$1246*10000</f>
        <v>0</v>
      </c>
      <c r="J155">
        <f>'Raw counts'!J155/'Raw counts'!J$1246*10000</f>
        <v>0</v>
      </c>
      <c r="K155">
        <f>'Raw counts'!K155/'Raw counts'!K$1246*10000</f>
        <v>0</v>
      </c>
      <c r="L155">
        <f>'Raw counts'!L155/'Raw counts'!L$1246*10000</f>
        <v>0</v>
      </c>
      <c r="M155">
        <f>'Raw counts'!M155/'Raw counts'!M$1246*10000</f>
        <v>0</v>
      </c>
      <c r="N155">
        <f>'Raw counts'!N155/'Raw counts'!N$1246*10000</f>
        <v>0</v>
      </c>
      <c r="O155">
        <f>'Raw counts'!O155/'Raw counts'!O$1246*10000</f>
        <v>0</v>
      </c>
      <c r="P155">
        <f>'Raw counts'!P155/'Raw counts'!P$1246*10000</f>
        <v>0</v>
      </c>
      <c r="Q155">
        <f>'Raw counts'!Q155/'Raw counts'!Q$1246*10000</f>
        <v>0</v>
      </c>
      <c r="R155">
        <f>'Raw counts'!R155/'Raw counts'!R$1246*10000</f>
        <v>0</v>
      </c>
      <c r="S155">
        <f>'Raw counts'!S155/'Raw counts'!S$1246*10000</f>
        <v>0</v>
      </c>
      <c r="T155">
        <f>'Raw counts'!T155/'Raw counts'!T$1246*10000</f>
        <v>0</v>
      </c>
      <c r="U155">
        <f>'Raw counts'!U155/'Raw counts'!U$1246*10000</f>
        <v>0</v>
      </c>
      <c r="V155">
        <f t="shared" si="9"/>
        <v>0</v>
      </c>
      <c r="W155" t="str">
        <f t="shared" si="10"/>
        <v/>
      </c>
      <c r="X155">
        <f t="shared" si="8"/>
        <v>0</v>
      </c>
      <c r="Y155">
        <f t="shared" si="11"/>
        <v>0</v>
      </c>
    </row>
    <row r="156" spans="1:25" x14ac:dyDescent="0.25">
      <c r="A156">
        <v>158</v>
      </c>
      <c r="B156" t="s">
        <v>94</v>
      </c>
      <c r="C156">
        <v>99200</v>
      </c>
      <c r="D156">
        <v>832</v>
      </c>
      <c r="E156">
        <f>'Raw counts'!E156/'Raw counts'!E$1246*10000</f>
        <v>1.867819634370571E-3</v>
      </c>
      <c r="F156">
        <f>'Raw counts'!F156/'Raw counts'!F$1246*10000</f>
        <v>0</v>
      </c>
      <c r="G156">
        <f>'Raw counts'!G156/'Raw counts'!G$1246*10000</f>
        <v>3.021866223996841E-2</v>
      </c>
      <c r="H156">
        <f>'Raw counts'!H156/'Raw counts'!H$1246*10000</f>
        <v>0</v>
      </c>
      <c r="I156">
        <f>'Raw counts'!I156/'Raw counts'!I$1246*10000</f>
        <v>0</v>
      </c>
      <c r="J156">
        <f>'Raw counts'!J156/'Raw counts'!J$1246*10000</f>
        <v>6.4099909076744357E-2</v>
      </c>
      <c r="K156">
        <f>'Raw counts'!K156/'Raw counts'!K$1246*10000</f>
        <v>0.1650036233903785</v>
      </c>
      <c r="L156">
        <f>'Raw counts'!L156/'Raw counts'!L$1246*10000</f>
        <v>0</v>
      </c>
      <c r="M156">
        <f>'Raw counts'!M156/'Raw counts'!M$1246*10000</f>
        <v>0</v>
      </c>
      <c r="N156">
        <f>'Raw counts'!N156/'Raw counts'!N$1246*10000</f>
        <v>1.8328328172381593E-2</v>
      </c>
      <c r="O156">
        <f>'Raw counts'!O156/'Raw counts'!O$1246*10000</f>
        <v>3.3653410924637563E-2</v>
      </c>
      <c r="P156">
        <f>'Raw counts'!P156/'Raw counts'!P$1246*10000</f>
        <v>0</v>
      </c>
      <c r="Q156">
        <f>'Raw counts'!Q156/'Raw counts'!Q$1246*10000</f>
        <v>0</v>
      </c>
      <c r="R156">
        <f>'Raw counts'!R156/'Raw counts'!R$1246*10000</f>
        <v>0.1602785641444831</v>
      </c>
      <c r="S156">
        <f>'Raw counts'!S156/'Raw counts'!S$1246*10000</f>
        <v>0</v>
      </c>
      <c r="T156">
        <f>'Raw counts'!T156/'Raw counts'!T$1246*10000</f>
        <v>0</v>
      </c>
      <c r="U156">
        <f>'Raw counts'!U156/'Raw counts'!U$1246*10000</f>
        <v>2.1697339472233915E-2</v>
      </c>
      <c r="V156">
        <f t="shared" si="9"/>
        <v>1</v>
      </c>
      <c r="W156">
        <f t="shared" si="10"/>
        <v>0.99344094690436713</v>
      </c>
      <c r="X156">
        <f t="shared" si="8"/>
        <v>2.9021112704606871E-2</v>
      </c>
      <c r="Y156">
        <f t="shared" si="11"/>
        <v>2.9244705339217018E-2</v>
      </c>
    </row>
    <row r="157" spans="1:25" x14ac:dyDescent="0.25">
      <c r="A157">
        <v>159</v>
      </c>
      <c r="B157" t="s">
        <v>95</v>
      </c>
      <c r="C157">
        <v>31000</v>
      </c>
      <c r="D157">
        <v>698</v>
      </c>
      <c r="E157">
        <f>'Raw counts'!E157/'Raw counts'!E$1246*10000</f>
        <v>92.808221992604928</v>
      </c>
      <c r="F157">
        <f>'Raw counts'!F157/'Raw counts'!F$1246*10000</f>
        <v>185.26448073446269</v>
      </c>
      <c r="G157">
        <f>'Raw counts'!G157/'Raw counts'!G$1246*10000</f>
        <v>162.39509087759026</v>
      </c>
      <c r="H157">
        <f>'Raw counts'!H157/'Raw counts'!H$1246*10000</f>
        <v>81.990728751410899</v>
      </c>
      <c r="I157">
        <f>'Raw counts'!I157/'Raw counts'!I$1246*10000</f>
        <v>61.12566532959405</v>
      </c>
      <c r="J157">
        <f>'Raw counts'!J157/'Raw counts'!J$1246*10000</f>
        <v>85.267671358780007</v>
      </c>
      <c r="K157">
        <f>'Raw counts'!K157/'Raw counts'!K$1246*10000</f>
        <v>77.73008528903506</v>
      </c>
      <c r="L157">
        <f>'Raw counts'!L157/'Raw counts'!L$1246*10000</f>
        <v>24.227532425381494</v>
      </c>
      <c r="M157">
        <f>'Raw counts'!M157/'Raw counts'!M$1246*10000</f>
        <v>58.945604905483371</v>
      </c>
      <c r="N157">
        <f>'Raw counts'!N157/'Raw counts'!N$1246*10000</f>
        <v>40.413963620101406</v>
      </c>
      <c r="O157">
        <f>'Raw counts'!O157/'Raw counts'!O$1246*10000</f>
        <v>45.788830904061868</v>
      </c>
      <c r="P157">
        <f>'Raw counts'!P157/'Raw counts'!P$1246*10000</f>
        <v>74.650116310924346</v>
      </c>
      <c r="Q157">
        <f>'Raw counts'!Q157/'Raw counts'!Q$1246*10000</f>
        <v>13.836774812584347</v>
      </c>
      <c r="R157">
        <f>'Raw counts'!R157/'Raw counts'!R$1246*10000</f>
        <v>21.076631184999531</v>
      </c>
      <c r="S157">
        <f>'Raw counts'!S157/'Raw counts'!S$1246*10000</f>
        <v>41.060984573359868</v>
      </c>
      <c r="T157">
        <f>'Raw counts'!T157/'Raw counts'!T$1246*10000</f>
        <v>55.927546765222864</v>
      </c>
      <c r="U157">
        <f>'Raw counts'!U157/'Raw counts'!U$1246*10000</f>
        <v>37.870536314837075</v>
      </c>
      <c r="V157">
        <f t="shared" si="9"/>
        <v>1</v>
      </c>
      <c r="W157">
        <f t="shared" si="10"/>
        <v>1.7693893537569789E-2</v>
      </c>
      <c r="X157">
        <f t="shared" si="8"/>
        <v>92.195009073815868</v>
      </c>
      <c r="Y157">
        <f t="shared" si="11"/>
        <v>41.328173060761408</v>
      </c>
    </row>
    <row r="158" spans="1:25" x14ac:dyDescent="0.25">
      <c r="A158">
        <v>160</v>
      </c>
      <c r="B158" t="s">
        <v>665</v>
      </c>
      <c r="C158">
        <v>31600</v>
      </c>
      <c r="D158">
        <v>159</v>
      </c>
      <c r="E158">
        <f>'Raw counts'!E158/'Raw counts'!E$1246*10000</f>
        <v>0</v>
      </c>
      <c r="F158">
        <f>'Raw counts'!F158/'Raw counts'!F$1246*10000</f>
        <v>0</v>
      </c>
      <c r="G158">
        <f>'Raw counts'!G158/'Raw counts'!G$1246*10000</f>
        <v>0</v>
      </c>
      <c r="H158">
        <f>'Raw counts'!H158/'Raw counts'!H$1246*10000</f>
        <v>0</v>
      </c>
      <c r="I158">
        <f>'Raw counts'!I158/'Raw counts'!I$1246*10000</f>
        <v>0</v>
      </c>
      <c r="J158">
        <f>'Raw counts'!J158/'Raw counts'!J$1246*10000</f>
        <v>0</v>
      </c>
      <c r="K158">
        <f>'Raw counts'!K158/'Raw counts'!K$1246*10000</f>
        <v>0</v>
      </c>
      <c r="L158">
        <f>'Raw counts'!L158/'Raw counts'!L$1246*10000</f>
        <v>0</v>
      </c>
      <c r="M158">
        <f>'Raw counts'!M158/'Raw counts'!M$1246*10000</f>
        <v>0</v>
      </c>
      <c r="N158">
        <f>'Raw counts'!N158/'Raw counts'!N$1246*10000</f>
        <v>0</v>
      </c>
      <c r="O158">
        <f>'Raw counts'!O158/'Raw counts'!O$1246*10000</f>
        <v>0</v>
      </c>
      <c r="P158">
        <f>'Raw counts'!P158/'Raw counts'!P$1246*10000</f>
        <v>0</v>
      </c>
      <c r="Q158">
        <f>'Raw counts'!Q158/'Raw counts'!Q$1246*10000</f>
        <v>0</v>
      </c>
      <c r="R158">
        <f>'Raw counts'!R158/'Raw counts'!R$1246*10000</f>
        <v>0</v>
      </c>
      <c r="S158">
        <f>'Raw counts'!S158/'Raw counts'!S$1246*10000</f>
        <v>0</v>
      </c>
      <c r="T158">
        <f>'Raw counts'!T158/'Raw counts'!T$1246*10000</f>
        <v>0</v>
      </c>
      <c r="U158">
        <f>'Raw counts'!U158/'Raw counts'!U$1246*10000</f>
        <v>0</v>
      </c>
      <c r="V158">
        <f t="shared" si="9"/>
        <v>0</v>
      </c>
      <c r="W158" t="str">
        <f t="shared" si="10"/>
        <v/>
      </c>
      <c r="X158">
        <f t="shared" si="8"/>
        <v>0</v>
      </c>
      <c r="Y158">
        <f t="shared" si="11"/>
        <v>0</v>
      </c>
    </row>
    <row r="159" spans="1:25" x14ac:dyDescent="0.25">
      <c r="A159">
        <v>161</v>
      </c>
      <c r="B159" t="s">
        <v>666</v>
      </c>
      <c r="C159">
        <v>95200</v>
      </c>
      <c r="D159">
        <v>154</v>
      </c>
      <c r="E159">
        <f>'Raw counts'!E159/'Raw counts'!E$1246*10000</f>
        <v>0</v>
      </c>
      <c r="F159">
        <f>'Raw counts'!F159/'Raw counts'!F$1246*10000</f>
        <v>0</v>
      </c>
      <c r="G159">
        <f>'Raw counts'!G159/'Raw counts'!G$1246*10000</f>
        <v>0</v>
      </c>
      <c r="H159">
        <f>'Raw counts'!H159/'Raw counts'!H$1246*10000</f>
        <v>0</v>
      </c>
      <c r="I159">
        <f>'Raw counts'!I159/'Raw counts'!I$1246*10000</f>
        <v>0</v>
      </c>
      <c r="J159">
        <f>'Raw counts'!J159/'Raw counts'!J$1246*10000</f>
        <v>0</v>
      </c>
      <c r="K159">
        <f>'Raw counts'!K159/'Raw counts'!K$1246*10000</f>
        <v>0</v>
      </c>
      <c r="L159">
        <f>'Raw counts'!L159/'Raw counts'!L$1246*10000</f>
        <v>0</v>
      </c>
      <c r="M159">
        <f>'Raw counts'!M159/'Raw counts'!M$1246*10000</f>
        <v>0</v>
      </c>
      <c r="N159">
        <f>'Raw counts'!N159/'Raw counts'!N$1246*10000</f>
        <v>0</v>
      </c>
      <c r="O159">
        <f>'Raw counts'!O159/'Raw counts'!O$1246*10000</f>
        <v>0</v>
      </c>
      <c r="P159">
        <f>'Raw counts'!P159/'Raw counts'!P$1246*10000</f>
        <v>0</v>
      </c>
      <c r="Q159">
        <f>'Raw counts'!Q159/'Raw counts'!Q$1246*10000</f>
        <v>0</v>
      </c>
      <c r="R159">
        <f>'Raw counts'!R159/'Raw counts'!R$1246*10000</f>
        <v>0</v>
      </c>
      <c r="S159">
        <f>'Raw counts'!S159/'Raw counts'!S$1246*10000</f>
        <v>0</v>
      </c>
      <c r="T159">
        <f>'Raw counts'!T159/'Raw counts'!T$1246*10000</f>
        <v>0</v>
      </c>
      <c r="U159">
        <f>'Raw counts'!U159/'Raw counts'!U$1246*10000</f>
        <v>0</v>
      </c>
      <c r="V159">
        <f t="shared" si="9"/>
        <v>0</v>
      </c>
      <c r="W159" t="str">
        <f t="shared" si="10"/>
        <v/>
      </c>
      <c r="X159">
        <f t="shared" si="8"/>
        <v>0</v>
      </c>
      <c r="Y159">
        <f t="shared" si="11"/>
        <v>0</v>
      </c>
    </row>
    <row r="160" spans="1:25" x14ac:dyDescent="0.25">
      <c r="A160">
        <v>162</v>
      </c>
      <c r="B160" t="s">
        <v>96</v>
      </c>
      <c r="C160">
        <v>88800</v>
      </c>
      <c r="D160">
        <v>1117</v>
      </c>
      <c r="E160">
        <f>'Raw counts'!E160/'Raw counts'!E$1246*10000</f>
        <v>0.1288795547715694</v>
      </c>
      <c r="F160">
        <f>'Raw counts'!F160/'Raw counts'!F$1246*10000</f>
        <v>0.24608963568890332</v>
      </c>
      <c r="G160">
        <f>'Raw counts'!G160/'Raw counts'!G$1246*10000</f>
        <v>1.5915162113050032</v>
      </c>
      <c r="H160">
        <f>'Raw counts'!H160/'Raw counts'!H$1246*10000</f>
        <v>0</v>
      </c>
      <c r="I160">
        <f>'Raw counts'!I160/'Raw counts'!I$1246*10000</f>
        <v>1.1020844172035993</v>
      </c>
      <c r="J160">
        <f>'Raw counts'!J160/'Raw counts'!J$1246*10000</f>
        <v>2.2188430065026892</v>
      </c>
      <c r="K160">
        <f>'Raw counts'!K160/'Raw counts'!K$1246*10000</f>
        <v>0.5351468866714979</v>
      </c>
      <c r="L160">
        <f>'Raw counts'!L160/'Raw counts'!L$1246*10000</f>
        <v>1.322944981364115E-2</v>
      </c>
      <c r="M160">
        <f>'Raw counts'!M160/'Raw counts'!M$1246*10000</f>
        <v>0.19352109794655684</v>
      </c>
      <c r="N160">
        <f>'Raw counts'!N160/'Raw counts'!N$1246*10000</f>
        <v>0.15579078946524355</v>
      </c>
      <c r="O160">
        <f>'Raw counts'!O160/'Raw counts'!O$1246*10000</f>
        <v>1.3730591657252125</v>
      </c>
      <c r="P160">
        <f>'Raw counts'!P160/'Raw counts'!P$1246*10000</f>
        <v>0</v>
      </c>
      <c r="Q160">
        <f>'Raw counts'!Q160/'Raw counts'!Q$1246*10000</f>
        <v>0</v>
      </c>
      <c r="R160">
        <f>'Raw counts'!R160/'Raw counts'!R$1246*10000</f>
        <v>0.36463373342869909</v>
      </c>
      <c r="S160">
        <f>'Raw counts'!S160/'Raw counts'!S$1246*10000</f>
        <v>0</v>
      </c>
      <c r="T160">
        <f>'Raw counts'!T160/'Raw counts'!T$1246*10000</f>
        <v>0.23195756722903491</v>
      </c>
      <c r="U160">
        <f>'Raw counts'!U160/'Raw counts'!U$1246*10000</f>
        <v>2.7295253056070266</v>
      </c>
      <c r="V160">
        <f t="shared" si="9"/>
        <v>1</v>
      </c>
      <c r="W160">
        <f t="shared" si="10"/>
        <v>0.88482003826787936</v>
      </c>
      <c r="X160">
        <f t="shared" si="8"/>
        <v>0.66992336221149573</v>
      </c>
      <c r="Y160">
        <f t="shared" si="11"/>
        <v>0.60687082018190208</v>
      </c>
    </row>
    <row r="161" spans="1:25" x14ac:dyDescent="0.25">
      <c r="A161">
        <v>163</v>
      </c>
      <c r="B161" t="s">
        <v>97</v>
      </c>
      <c r="C161">
        <v>24200</v>
      </c>
      <c r="D161">
        <v>111</v>
      </c>
      <c r="E161">
        <f>'Raw counts'!E161/'Raw counts'!E$1246*10000</f>
        <v>5.7005855240989822</v>
      </c>
      <c r="F161">
        <f>'Raw counts'!F161/'Raw counts'!F$1246*10000</f>
        <v>8.2768147470034474</v>
      </c>
      <c r="G161">
        <f>'Raw counts'!G161/'Raw counts'!G$1246*10000</f>
        <v>6.849563441059507</v>
      </c>
      <c r="H161">
        <f>'Raw counts'!H161/'Raw counts'!H$1246*10000</f>
        <v>29.010171010630312</v>
      </c>
      <c r="I161">
        <f>'Raw counts'!I161/'Raw counts'!I$1246*10000</f>
        <v>26.591634625152768</v>
      </c>
      <c r="J161">
        <f>'Raw counts'!J161/'Raw counts'!J$1246*10000</f>
        <v>23.144997938941387</v>
      </c>
      <c r="K161">
        <f>'Raw counts'!K161/'Raw counts'!K$1246*10000</f>
        <v>12.598249623724845</v>
      </c>
      <c r="L161">
        <f>'Raw counts'!L161/'Raw counts'!L$1246*10000</f>
        <v>13.82918487185955</v>
      </c>
      <c r="M161">
        <f>'Raw counts'!M161/'Raw counts'!M$1246*10000</f>
        <v>21.586817711419496</v>
      </c>
      <c r="N161">
        <f>'Raw counts'!N161/'Raw counts'!N$1246*10000</f>
        <v>8.815925850915546</v>
      </c>
      <c r="O161">
        <f>'Raw counts'!O161/'Raw counts'!O$1246*10000</f>
        <v>20.542042028398768</v>
      </c>
      <c r="P161">
        <f>'Raw counts'!P161/'Raw counts'!P$1246*10000</f>
        <v>16.291649589353842</v>
      </c>
      <c r="Q161">
        <f>'Raw counts'!Q161/'Raw counts'!Q$1246*10000</f>
        <v>21.657136616455134</v>
      </c>
      <c r="R161">
        <f>'Raw counts'!R161/'Raw counts'!R$1246*10000</f>
        <v>17.173848148081365</v>
      </c>
      <c r="S161">
        <f>'Raw counts'!S161/'Raw counts'!S$1246*10000</f>
        <v>14.466885759915924</v>
      </c>
      <c r="T161">
        <f>'Raw counts'!T161/'Raw counts'!T$1246*10000</f>
        <v>9.5875794454667762</v>
      </c>
      <c r="U161">
        <f>'Raw counts'!U161/'Raw counts'!U$1246*10000</f>
        <v>9.7768211661886024</v>
      </c>
      <c r="V161">
        <f t="shared" si="9"/>
        <v>1</v>
      </c>
      <c r="W161">
        <f t="shared" si="10"/>
        <v>0.65743645276501006</v>
      </c>
      <c r="X161">
        <f t="shared" si="8"/>
        <v>16.398668832654476</v>
      </c>
      <c r="Y161">
        <f t="shared" si="11"/>
        <v>14.788986075596993</v>
      </c>
    </row>
    <row r="162" spans="1:25" x14ac:dyDescent="0.25">
      <c r="A162">
        <v>164</v>
      </c>
      <c r="B162" t="s">
        <v>98</v>
      </c>
      <c r="C162">
        <v>116900</v>
      </c>
      <c r="D162">
        <v>73</v>
      </c>
      <c r="E162">
        <f>'Raw counts'!E162/'Raw counts'!E$1246*10000</f>
        <v>0</v>
      </c>
      <c r="F162">
        <f>'Raw counts'!F162/'Raw counts'!F$1246*10000</f>
        <v>0</v>
      </c>
      <c r="G162">
        <f>'Raw counts'!G162/'Raw counts'!G$1246*10000</f>
        <v>0</v>
      </c>
      <c r="H162">
        <f>'Raw counts'!H162/'Raw counts'!H$1246*10000</f>
        <v>0</v>
      </c>
      <c r="I162">
        <f>'Raw counts'!I162/'Raw counts'!I$1246*10000</f>
        <v>0</v>
      </c>
      <c r="J162">
        <f>'Raw counts'!J162/'Raw counts'!J$1246*10000</f>
        <v>0</v>
      </c>
      <c r="K162">
        <f>'Raw counts'!K162/'Raw counts'!K$1246*10000</f>
        <v>0</v>
      </c>
      <c r="L162">
        <f>'Raw counts'!L162/'Raw counts'!L$1246*10000</f>
        <v>0</v>
      </c>
      <c r="M162">
        <f>'Raw counts'!M162/'Raw counts'!M$1246*10000</f>
        <v>0</v>
      </c>
      <c r="N162">
        <f>'Raw counts'!N162/'Raw counts'!N$1246*10000</f>
        <v>0</v>
      </c>
      <c r="O162">
        <f>'Raw counts'!O162/'Raw counts'!O$1246*10000</f>
        <v>0</v>
      </c>
      <c r="P162">
        <f>'Raw counts'!P162/'Raw counts'!P$1246*10000</f>
        <v>0</v>
      </c>
      <c r="Q162">
        <f>'Raw counts'!Q162/'Raw counts'!Q$1246*10000</f>
        <v>0</v>
      </c>
      <c r="R162">
        <f>'Raw counts'!R162/'Raw counts'!R$1246*10000</f>
        <v>0</v>
      </c>
      <c r="S162">
        <f>'Raw counts'!S162/'Raw counts'!S$1246*10000</f>
        <v>0</v>
      </c>
      <c r="T162">
        <f>'Raw counts'!T162/'Raw counts'!T$1246*10000</f>
        <v>0</v>
      </c>
      <c r="U162">
        <f>'Raw counts'!U162/'Raw counts'!U$1246*10000</f>
        <v>0</v>
      </c>
      <c r="V162">
        <f t="shared" si="9"/>
        <v>0</v>
      </c>
      <c r="W162" t="str">
        <f t="shared" si="10"/>
        <v/>
      </c>
      <c r="X162">
        <f t="shared" si="8"/>
        <v>0</v>
      </c>
      <c r="Y162">
        <f t="shared" si="11"/>
        <v>0</v>
      </c>
    </row>
    <row r="163" spans="1:25" x14ac:dyDescent="0.25">
      <c r="A163">
        <v>165</v>
      </c>
      <c r="B163" t="s">
        <v>667</v>
      </c>
      <c r="C163">
        <v>84000</v>
      </c>
      <c r="D163">
        <v>348</v>
      </c>
      <c r="E163">
        <f>'Raw counts'!E163/'Raw counts'!E$1246*10000</f>
        <v>0</v>
      </c>
      <c r="F163">
        <f>'Raw counts'!F163/'Raw counts'!F$1246*10000</f>
        <v>0</v>
      </c>
      <c r="G163">
        <f>'Raw counts'!G163/'Raw counts'!G$1246*10000</f>
        <v>0</v>
      </c>
      <c r="H163">
        <f>'Raw counts'!H163/'Raw counts'!H$1246*10000</f>
        <v>0</v>
      </c>
      <c r="I163">
        <f>'Raw counts'!I163/'Raw counts'!I$1246*10000</f>
        <v>0</v>
      </c>
      <c r="J163">
        <f>'Raw counts'!J163/'Raw counts'!J$1246*10000</f>
        <v>0</v>
      </c>
      <c r="K163">
        <f>'Raw counts'!K163/'Raw counts'!K$1246*10000</f>
        <v>0</v>
      </c>
      <c r="L163">
        <f>'Raw counts'!L163/'Raw counts'!L$1246*10000</f>
        <v>0</v>
      </c>
      <c r="M163">
        <f>'Raw counts'!M163/'Raw counts'!M$1246*10000</f>
        <v>0</v>
      </c>
      <c r="N163">
        <f>'Raw counts'!N163/'Raw counts'!N$1246*10000</f>
        <v>0</v>
      </c>
      <c r="O163">
        <f>'Raw counts'!O163/'Raw counts'!O$1246*10000</f>
        <v>0</v>
      </c>
      <c r="P163">
        <f>'Raw counts'!P163/'Raw counts'!P$1246*10000</f>
        <v>0</v>
      </c>
      <c r="Q163">
        <f>'Raw counts'!Q163/'Raw counts'!Q$1246*10000</f>
        <v>0</v>
      </c>
      <c r="R163">
        <f>'Raw counts'!R163/'Raw counts'!R$1246*10000</f>
        <v>0</v>
      </c>
      <c r="S163">
        <f>'Raw counts'!S163/'Raw counts'!S$1246*10000</f>
        <v>0</v>
      </c>
      <c r="T163">
        <f>'Raw counts'!T163/'Raw counts'!T$1246*10000</f>
        <v>0</v>
      </c>
      <c r="U163">
        <f>'Raw counts'!U163/'Raw counts'!U$1246*10000</f>
        <v>0</v>
      </c>
      <c r="V163">
        <f t="shared" si="9"/>
        <v>0</v>
      </c>
      <c r="W163" t="str">
        <f t="shared" si="10"/>
        <v/>
      </c>
      <c r="X163">
        <f t="shared" si="8"/>
        <v>0</v>
      </c>
      <c r="Y163">
        <f t="shared" si="11"/>
        <v>0</v>
      </c>
    </row>
    <row r="164" spans="1:25" x14ac:dyDescent="0.25">
      <c r="A164">
        <v>166</v>
      </c>
      <c r="B164" t="s">
        <v>668</v>
      </c>
      <c r="C164">
        <v>113500</v>
      </c>
      <c r="D164">
        <v>824</v>
      </c>
      <c r="E164">
        <f>'Raw counts'!E164/'Raw counts'!E$1246*10000</f>
        <v>0</v>
      </c>
      <c r="F164">
        <f>'Raw counts'!F164/'Raw counts'!F$1246*10000</f>
        <v>0</v>
      </c>
      <c r="G164">
        <f>'Raw counts'!G164/'Raw counts'!G$1246*10000</f>
        <v>0</v>
      </c>
      <c r="H164">
        <f>'Raw counts'!H164/'Raw counts'!H$1246*10000</f>
        <v>0</v>
      </c>
      <c r="I164">
        <f>'Raw counts'!I164/'Raw counts'!I$1246*10000</f>
        <v>0</v>
      </c>
      <c r="J164">
        <f>'Raw counts'!J164/'Raw counts'!J$1246*10000</f>
        <v>0</v>
      </c>
      <c r="K164">
        <f>'Raw counts'!K164/'Raw counts'!K$1246*10000</f>
        <v>0</v>
      </c>
      <c r="L164">
        <f>'Raw counts'!L164/'Raw counts'!L$1246*10000</f>
        <v>0</v>
      </c>
      <c r="M164">
        <f>'Raw counts'!M164/'Raw counts'!M$1246*10000</f>
        <v>0</v>
      </c>
      <c r="N164">
        <f>'Raw counts'!N164/'Raw counts'!N$1246*10000</f>
        <v>0</v>
      </c>
      <c r="O164">
        <f>'Raw counts'!O164/'Raw counts'!O$1246*10000</f>
        <v>0</v>
      </c>
      <c r="P164">
        <f>'Raw counts'!P164/'Raw counts'!P$1246*10000</f>
        <v>0</v>
      </c>
      <c r="Q164">
        <f>'Raw counts'!Q164/'Raw counts'!Q$1246*10000</f>
        <v>0</v>
      </c>
      <c r="R164">
        <f>'Raw counts'!R164/'Raw counts'!R$1246*10000</f>
        <v>0</v>
      </c>
      <c r="S164">
        <f>'Raw counts'!S164/'Raw counts'!S$1246*10000</f>
        <v>0</v>
      </c>
      <c r="T164">
        <f>'Raw counts'!T164/'Raw counts'!T$1246*10000</f>
        <v>0</v>
      </c>
      <c r="U164">
        <f>'Raw counts'!U164/'Raw counts'!U$1246*10000</f>
        <v>0</v>
      </c>
      <c r="V164">
        <f t="shared" si="9"/>
        <v>0</v>
      </c>
      <c r="W164" t="str">
        <f t="shared" si="10"/>
        <v/>
      </c>
      <c r="X164">
        <f t="shared" si="8"/>
        <v>0</v>
      </c>
      <c r="Y164">
        <f t="shared" si="11"/>
        <v>0</v>
      </c>
    </row>
    <row r="165" spans="1:25" x14ac:dyDescent="0.25">
      <c r="A165">
        <v>167</v>
      </c>
      <c r="B165" t="s">
        <v>669</v>
      </c>
      <c r="C165">
        <v>31100</v>
      </c>
      <c r="D165">
        <v>159</v>
      </c>
      <c r="E165">
        <f>'Raw counts'!E165/'Raw counts'!E$1246*10000</f>
        <v>0</v>
      </c>
      <c r="F165">
        <f>'Raw counts'!F165/'Raw counts'!F$1246*10000</f>
        <v>0</v>
      </c>
      <c r="G165">
        <f>'Raw counts'!G165/'Raw counts'!G$1246*10000</f>
        <v>0</v>
      </c>
      <c r="H165">
        <f>'Raw counts'!H165/'Raw counts'!H$1246*10000</f>
        <v>0</v>
      </c>
      <c r="I165">
        <f>'Raw counts'!I165/'Raw counts'!I$1246*10000</f>
        <v>0</v>
      </c>
      <c r="J165">
        <f>'Raw counts'!J165/'Raw counts'!J$1246*10000</f>
        <v>0</v>
      </c>
      <c r="K165">
        <f>'Raw counts'!K165/'Raw counts'!K$1246*10000</f>
        <v>0</v>
      </c>
      <c r="L165">
        <f>'Raw counts'!L165/'Raw counts'!L$1246*10000</f>
        <v>0</v>
      </c>
      <c r="M165">
        <f>'Raw counts'!M165/'Raw counts'!M$1246*10000</f>
        <v>0</v>
      </c>
      <c r="N165">
        <f>'Raw counts'!N165/'Raw counts'!N$1246*10000</f>
        <v>0</v>
      </c>
      <c r="O165">
        <f>'Raw counts'!O165/'Raw counts'!O$1246*10000</f>
        <v>0</v>
      </c>
      <c r="P165">
        <f>'Raw counts'!P165/'Raw counts'!P$1246*10000</f>
        <v>0</v>
      </c>
      <c r="Q165">
        <f>'Raw counts'!Q165/'Raw counts'!Q$1246*10000</f>
        <v>0</v>
      </c>
      <c r="R165">
        <f>'Raw counts'!R165/'Raw counts'!R$1246*10000</f>
        <v>0</v>
      </c>
      <c r="S165">
        <f>'Raw counts'!S165/'Raw counts'!S$1246*10000</f>
        <v>0</v>
      </c>
      <c r="T165">
        <f>'Raw counts'!T165/'Raw counts'!T$1246*10000</f>
        <v>0</v>
      </c>
      <c r="U165">
        <f>'Raw counts'!U165/'Raw counts'!U$1246*10000</f>
        <v>0</v>
      </c>
      <c r="V165">
        <f t="shared" si="9"/>
        <v>0</v>
      </c>
      <c r="W165" t="str">
        <f t="shared" si="10"/>
        <v/>
      </c>
      <c r="X165">
        <f t="shared" si="8"/>
        <v>0</v>
      </c>
      <c r="Y165">
        <f t="shared" si="11"/>
        <v>0</v>
      </c>
    </row>
    <row r="166" spans="1:25" x14ac:dyDescent="0.25">
      <c r="A166">
        <v>168</v>
      </c>
      <c r="B166" t="s">
        <v>670</v>
      </c>
      <c r="C166">
        <v>31700</v>
      </c>
      <c r="D166">
        <v>159</v>
      </c>
      <c r="E166">
        <f>'Raw counts'!E166/'Raw counts'!E$1246*10000</f>
        <v>0</v>
      </c>
      <c r="F166">
        <f>'Raw counts'!F166/'Raw counts'!F$1246*10000</f>
        <v>0</v>
      </c>
      <c r="G166">
        <f>'Raw counts'!G166/'Raw counts'!G$1246*10000</f>
        <v>0</v>
      </c>
      <c r="H166">
        <f>'Raw counts'!H166/'Raw counts'!H$1246*10000</f>
        <v>0</v>
      </c>
      <c r="I166">
        <f>'Raw counts'!I166/'Raw counts'!I$1246*10000</f>
        <v>0</v>
      </c>
      <c r="J166">
        <f>'Raw counts'!J166/'Raw counts'!J$1246*10000</f>
        <v>0</v>
      </c>
      <c r="K166">
        <f>'Raw counts'!K166/'Raw counts'!K$1246*10000</f>
        <v>0</v>
      </c>
      <c r="L166">
        <f>'Raw counts'!L166/'Raw counts'!L$1246*10000</f>
        <v>0</v>
      </c>
      <c r="M166">
        <f>'Raw counts'!M166/'Raw counts'!M$1246*10000</f>
        <v>0</v>
      </c>
      <c r="N166">
        <f>'Raw counts'!N166/'Raw counts'!N$1246*10000</f>
        <v>0</v>
      </c>
      <c r="O166">
        <f>'Raw counts'!O166/'Raw counts'!O$1246*10000</f>
        <v>0</v>
      </c>
      <c r="P166">
        <f>'Raw counts'!P166/'Raw counts'!P$1246*10000</f>
        <v>0</v>
      </c>
      <c r="Q166">
        <f>'Raw counts'!Q166/'Raw counts'!Q$1246*10000</f>
        <v>0</v>
      </c>
      <c r="R166">
        <f>'Raw counts'!R166/'Raw counts'!R$1246*10000</f>
        <v>0</v>
      </c>
      <c r="S166">
        <f>'Raw counts'!S166/'Raw counts'!S$1246*10000</f>
        <v>0</v>
      </c>
      <c r="T166">
        <f>'Raw counts'!T166/'Raw counts'!T$1246*10000</f>
        <v>0</v>
      </c>
      <c r="U166">
        <f>'Raw counts'!U166/'Raw counts'!U$1246*10000</f>
        <v>0</v>
      </c>
      <c r="V166">
        <f t="shared" si="9"/>
        <v>0</v>
      </c>
      <c r="W166" t="str">
        <f t="shared" si="10"/>
        <v/>
      </c>
      <c r="X166">
        <f t="shared" si="8"/>
        <v>0</v>
      </c>
      <c r="Y166">
        <f t="shared" si="11"/>
        <v>0</v>
      </c>
    </row>
    <row r="167" spans="1:25" x14ac:dyDescent="0.25">
      <c r="A167">
        <v>169</v>
      </c>
      <c r="B167" t="s">
        <v>99</v>
      </c>
      <c r="C167">
        <v>95400</v>
      </c>
      <c r="D167">
        <v>154</v>
      </c>
      <c r="E167">
        <f>'Raw counts'!E167/'Raw counts'!E$1246*10000</f>
        <v>0</v>
      </c>
      <c r="F167">
        <f>'Raw counts'!F167/'Raw counts'!F$1246*10000</f>
        <v>0</v>
      </c>
      <c r="G167">
        <f>'Raw counts'!G167/'Raw counts'!G$1246*10000</f>
        <v>0.55400880773275429</v>
      </c>
      <c r="H167">
        <f>'Raw counts'!H167/'Raw counts'!H$1246*10000</f>
        <v>0</v>
      </c>
      <c r="I167">
        <f>'Raw counts'!I167/'Raw counts'!I$1246*10000</f>
        <v>0</v>
      </c>
      <c r="J167">
        <f>'Raw counts'!J167/'Raw counts'!J$1246*10000</f>
        <v>0.26626116078032269</v>
      </c>
      <c r="K167">
        <f>'Raw counts'!K167/'Raw counts'!K$1246*10000</f>
        <v>0</v>
      </c>
      <c r="L167">
        <f>'Raw counts'!L167/'Raw counts'!L$1246*10000</f>
        <v>0</v>
      </c>
      <c r="M167">
        <f>'Raw counts'!M167/'Raw counts'!M$1246*10000</f>
        <v>0</v>
      </c>
      <c r="N167">
        <f>'Raw counts'!N167/'Raw counts'!N$1246*10000</f>
        <v>0.48570069656811221</v>
      </c>
      <c r="O167">
        <f>'Raw counts'!O167/'Raw counts'!O$1246*10000</f>
        <v>0</v>
      </c>
      <c r="P167">
        <f>'Raw counts'!P167/'Raw counts'!P$1246*10000</f>
        <v>0</v>
      </c>
      <c r="Q167">
        <f>'Raw counts'!Q167/'Raw counts'!Q$1246*10000</f>
        <v>0</v>
      </c>
      <c r="R167">
        <f>'Raw counts'!R167/'Raw counts'!R$1246*10000</f>
        <v>0.39668944625759572</v>
      </c>
      <c r="S167">
        <f>'Raw counts'!S167/'Raw counts'!S$1246*10000</f>
        <v>0</v>
      </c>
      <c r="T167">
        <f>'Raw counts'!T167/'Raw counts'!T$1246*10000</f>
        <v>0</v>
      </c>
      <c r="U167">
        <f>'Raw counts'!U167/'Raw counts'!U$1246*10000</f>
        <v>0.91128825783382439</v>
      </c>
      <c r="V167">
        <f t="shared" si="9"/>
        <v>1</v>
      </c>
      <c r="W167">
        <f t="shared" si="10"/>
        <v>0.33310378961407017</v>
      </c>
      <c r="X167">
        <f t="shared" si="8"/>
        <v>9.114110761256411E-2</v>
      </c>
      <c r="Y167">
        <f t="shared" si="11"/>
        <v>0.22420980008244154</v>
      </c>
    </row>
    <row r="168" spans="1:25" x14ac:dyDescent="0.25">
      <c r="A168">
        <v>170</v>
      </c>
      <c r="B168" t="s">
        <v>100</v>
      </c>
      <c r="C168">
        <v>65500</v>
      </c>
      <c r="D168">
        <v>1008</v>
      </c>
      <c r="E168">
        <f>'Raw counts'!E168/'Raw counts'!E$1246*10000</f>
        <v>16.207070967433442</v>
      </c>
      <c r="F168">
        <f>'Raw counts'!F168/'Raw counts'!F$1246*10000</f>
        <v>8.7115731033871775</v>
      </c>
      <c r="G168">
        <f>'Raw counts'!G168/'Raw counts'!G$1246*10000</f>
        <v>1.9239214959446556</v>
      </c>
      <c r="H168">
        <f>'Raw counts'!H168/'Raw counts'!H$1246*10000</f>
        <v>1.1657118765099284</v>
      </c>
      <c r="I168">
        <f>'Raw counts'!I168/'Raw counts'!I$1246*10000</f>
        <v>5.2518324462272075</v>
      </c>
      <c r="J168">
        <f>'Raw counts'!J168/'Raw counts'!J$1246*10000</f>
        <v>2.302665964526124</v>
      </c>
      <c r="K168">
        <f>'Raw counts'!K168/'Raw counts'!K$1246*10000</f>
        <v>0.92758793689726293</v>
      </c>
      <c r="L168">
        <f>'Raw counts'!L168/'Raw counts'!L$1246*10000</f>
        <v>26.873422388109724</v>
      </c>
      <c r="M168">
        <f>'Raw counts'!M168/'Raw counts'!M$1246*10000</f>
        <v>8.4089524702968159</v>
      </c>
      <c r="N168">
        <f>'Raw counts'!N168/'Raw counts'!N$1246*10000</f>
        <v>0.17411911763762511</v>
      </c>
      <c r="O168">
        <f>'Raw counts'!O168/'Raw counts'!O$1246*10000</f>
        <v>3.2239967665802785</v>
      </c>
      <c r="P168">
        <f>'Raw counts'!P168/'Raw counts'!P$1246*10000</f>
        <v>17.189143401988758</v>
      </c>
      <c r="Q168">
        <f>'Raw counts'!Q168/'Raw counts'!Q$1246*10000</f>
        <v>3.1593481601672502</v>
      </c>
      <c r="R168">
        <f>'Raw counts'!R168/'Raw counts'!R$1246*10000</f>
        <v>2.007489015909651</v>
      </c>
      <c r="S168">
        <f>'Raw counts'!S168/'Raw counts'!S$1246*10000</f>
        <v>3.246228024176256</v>
      </c>
      <c r="T168">
        <f>'Raw counts'!T168/'Raw counts'!T$1246*10000</f>
        <v>19.965532823713964</v>
      </c>
      <c r="U168">
        <f>'Raw counts'!U168/'Raw counts'!U$1246*10000</f>
        <v>7.31200340214283</v>
      </c>
      <c r="V168">
        <f t="shared" si="9"/>
        <v>1</v>
      </c>
      <c r="W168">
        <f t="shared" si="10"/>
        <v>0.81450213539577843</v>
      </c>
      <c r="X168">
        <f t="shared" si="8"/>
        <v>7.9747487388147027</v>
      </c>
      <c r="Y168">
        <f t="shared" si="11"/>
        <v>7.0347325890395771</v>
      </c>
    </row>
    <row r="169" spans="1:25" x14ac:dyDescent="0.25">
      <c r="A169">
        <v>171</v>
      </c>
      <c r="B169" t="s">
        <v>101</v>
      </c>
      <c r="C169">
        <v>20200</v>
      </c>
      <c r="D169">
        <v>972</v>
      </c>
      <c r="E169">
        <f>'Raw counts'!E169/'Raw counts'!E$1246*10000</f>
        <v>0.32873625564922049</v>
      </c>
      <c r="F169">
        <f>'Raw counts'!F169/'Raw counts'!F$1246*10000</f>
        <v>0</v>
      </c>
      <c r="G169">
        <f>'Raw counts'!G169/'Raw counts'!G$1246*10000</f>
        <v>0.2518221853330701</v>
      </c>
      <c r="H169">
        <f>'Raw counts'!H169/'Raw counts'!H$1246*10000</f>
        <v>0.40485801699147217</v>
      </c>
      <c r="I169">
        <f>'Raw counts'!I169/'Raw counts'!I$1246*10000</f>
        <v>0</v>
      </c>
      <c r="J169">
        <f>'Raw counts'!J169/'Raw counts'!J$1246*10000</f>
        <v>7.3961433550089647E-2</v>
      </c>
      <c r="K169">
        <f>'Raw counts'!K169/'Raw counts'!K$1246*10000</f>
        <v>0.43703662411505656</v>
      </c>
      <c r="L169">
        <f>'Raw counts'!L169/'Raw counts'!L$1246*10000</f>
        <v>0</v>
      </c>
      <c r="M169">
        <f>'Raw counts'!M169/'Raw counts'!M$1246*10000</f>
        <v>5.9899387459648547E-2</v>
      </c>
      <c r="N169">
        <f>'Raw counts'!N169/'Raw counts'!N$1246*10000</f>
        <v>0.95307306496384281</v>
      </c>
      <c r="O169">
        <f>'Raw counts'!O169/'Raw counts'!O$1246*10000</f>
        <v>0.27595796958202801</v>
      </c>
      <c r="P169">
        <f>'Raw counts'!P169/'Raw counts'!P$1246*10000</f>
        <v>2.8634326403114048</v>
      </c>
      <c r="Q169">
        <f>'Raw counts'!Q169/'Raw counts'!Q$1246*10000</f>
        <v>0</v>
      </c>
      <c r="R169">
        <f>'Raw counts'!R169/'Raw counts'!R$1246*10000</f>
        <v>0</v>
      </c>
      <c r="S169">
        <f>'Raw counts'!S169/'Raw counts'!S$1246*10000</f>
        <v>4.8856274611348338E-2</v>
      </c>
      <c r="T169">
        <f>'Raw counts'!T169/'Raw counts'!T$1246*10000</f>
        <v>0</v>
      </c>
      <c r="U169">
        <f>'Raw counts'!U169/'Raw counts'!U$1246*10000</f>
        <v>0.11282616525561637</v>
      </c>
      <c r="V169">
        <f t="shared" si="9"/>
        <v>1</v>
      </c>
      <c r="W169">
        <f t="shared" si="10"/>
        <v>0.3034101748702297</v>
      </c>
      <c r="X169">
        <f t="shared" si="8"/>
        <v>0.1729237670109508</v>
      </c>
      <c r="Y169">
        <f t="shared" si="11"/>
        <v>0.53176826434053004</v>
      </c>
    </row>
    <row r="170" spans="1:25" x14ac:dyDescent="0.25">
      <c r="A170">
        <v>173</v>
      </c>
      <c r="B170" t="s">
        <v>102</v>
      </c>
      <c r="C170">
        <v>77800</v>
      </c>
      <c r="D170">
        <v>290</v>
      </c>
      <c r="E170">
        <f>'Raw counts'!E170/'Raw counts'!E$1246*10000</f>
        <v>0.84425447473549808</v>
      </c>
      <c r="F170">
        <f>'Raw counts'!F170/'Raw counts'!F$1246*10000</f>
        <v>3.6831415474772533</v>
      </c>
      <c r="G170">
        <f>'Raw counts'!G170/'Raw counts'!G$1246*10000</f>
        <v>7.0510211893259622E-2</v>
      </c>
      <c r="H170">
        <f>'Raw counts'!H170/'Raw counts'!H$1246*10000</f>
        <v>2.7711833232002494</v>
      </c>
      <c r="I170">
        <f>'Raw counts'!I170/'Raw counts'!I$1246*10000</f>
        <v>5.6951289715828457</v>
      </c>
      <c r="J170">
        <f>'Raw counts'!J170/'Raw counts'!J$1246*10000</f>
        <v>1.1537983633813984</v>
      </c>
      <c r="K170">
        <f>'Raw counts'!K170/'Raw counts'!K$1246*10000</f>
        <v>2.0959919727966998</v>
      </c>
      <c r="L170">
        <f>'Raw counts'!L170/'Raw counts'!L$1246*10000</f>
        <v>5.1374363442973126</v>
      </c>
      <c r="M170">
        <f>'Raw counts'!M170/'Raw counts'!M$1246*10000</f>
        <v>0.53909448713683694</v>
      </c>
      <c r="N170">
        <f>'Raw counts'!N170/'Raw counts'!N$1246*10000</f>
        <v>8.2477476775717165E-2</v>
      </c>
      <c r="O170">
        <f>'Raw counts'!O170/'Raw counts'!O$1246*10000</f>
        <v>2.1235302293446301</v>
      </c>
      <c r="P170">
        <f>'Raw counts'!P170/'Raw counts'!P$1246*10000</f>
        <v>2.8292423998300746</v>
      </c>
      <c r="Q170">
        <f>'Raw counts'!Q170/'Raw counts'!Q$1246*10000</f>
        <v>0</v>
      </c>
      <c r="R170">
        <f>'Raw counts'!R170/'Raw counts'!R$1246*10000</f>
        <v>0.74930228737545856</v>
      </c>
      <c r="S170">
        <f>'Raw counts'!S170/'Raw counts'!S$1246*10000</f>
        <v>4.3427799654531855E-2</v>
      </c>
      <c r="T170">
        <f>'Raw counts'!T170/'Raw counts'!T$1246*10000</f>
        <v>3.9518696639020763</v>
      </c>
      <c r="U170">
        <f>'Raw counts'!U170/'Raw counts'!U$1246*10000</f>
        <v>0.81581996415599511</v>
      </c>
      <c r="V170">
        <f t="shared" si="9"/>
        <v>1</v>
      </c>
      <c r="W170">
        <f t="shared" si="10"/>
        <v>0.21935595124231808</v>
      </c>
      <c r="X170">
        <f t="shared" si="8"/>
        <v>2.4433932996112615</v>
      </c>
      <c r="Y170">
        <f t="shared" si="11"/>
        <v>1.3244587276298105</v>
      </c>
    </row>
    <row r="171" spans="1:25" x14ac:dyDescent="0.25">
      <c r="A171">
        <v>174</v>
      </c>
      <c r="B171" t="s">
        <v>671</v>
      </c>
      <c r="C171">
        <v>113000</v>
      </c>
      <c r="D171">
        <v>824</v>
      </c>
      <c r="E171">
        <f>'Raw counts'!E171/'Raw counts'!E$1246*10000</f>
        <v>0</v>
      </c>
      <c r="F171">
        <f>'Raw counts'!F171/'Raw counts'!F$1246*10000</f>
        <v>0</v>
      </c>
      <c r="G171">
        <f>'Raw counts'!G171/'Raw counts'!G$1246*10000</f>
        <v>0</v>
      </c>
      <c r="H171">
        <f>'Raw counts'!H171/'Raw counts'!H$1246*10000</f>
        <v>0</v>
      </c>
      <c r="I171">
        <f>'Raw counts'!I171/'Raw counts'!I$1246*10000</f>
        <v>0</v>
      </c>
      <c r="J171">
        <f>'Raw counts'!J171/'Raw counts'!J$1246*10000</f>
        <v>0</v>
      </c>
      <c r="K171">
        <f>'Raw counts'!K171/'Raw counts'!K$1246*10000</f>
        <v>0</v>
      </c>
      <c r="L171">
        <f>'Raw counts'!L171/'Raw counts'!L$1246*10000</f>
        <v>0</v>
      </c>
      <c r="M171">
        <f>'Raw counts'!M171/'Raw counts'!M$1246*10000</f>
        <v>0</v>
      </c>
      <c r="N171">
        <f>'Raw counts'!N171/'Raw counts'!N$1246*10000</f>
        <v>0</v>
      </c>
      <c r="O171">
        <f>'Raw counts'!O171/'Raw counts'!O$1246*10000</f>
        <v>0</v>
      </c>
      <c r="P171">
        <f>'Raw counts'!P171/'Raw counts'!P$1246*10000</f>
        <v>0</v>
      </c>
      <c r="Q171">
        <f>'Raw counts'!Q171/'Raw counts'!Q$1246*10000</f>
        <v>0</v>
      </c>
      <c r="R171">
        <f>'Raw counts'!R171/'Raw counts'!R$1246*10000</f>
        <v>0</v>
      </c>
      <c r="S171">
        <f>'Raw counts'!S171/'Raw counts'!S$1246*10000</f>
        <v>0</v>
      </c>
      <c r="T171">
        <f>'Raw counts'!T171/'Raw counts'!T$1246*10000</f>
        <v>0</v>
      </c>
      <c r="U171">
        <f>'Raw counts'!U171/'Raw counts'!U$1246*10000</f>
        <v>0</v>
      </c>
      <c r="V171">
        <f t="shared" si="9"/>
        <v>0</v>
      </c>
      <c r="W171" t="str">
        <f t="shared" si="10"/>
        <v/>
      </c>
      <c r="X171">
        <f t="shared" si="8"/>
        <v>0</v>
      </c>
      <c r="Y171">
        <f t="shared" si="11"/>
        <v>0</v>
      </c>
    </row>
    <row r="172" spans="1:25" x14ac:dyDescent="0.25">
      <c r="A172">
        <v>175</v>
      </c>
      <c r="B172" t="s">
        <v>672</v>
      </c>
      <c r="C172">
        <v>31200</v>
      </c>
      <c r="D172">
        <v>159</v>
      </c>
      <c r="E172">
        <f>'Raw counts'!E172/'Raw counts'!E$1246*10000</f>
        <v>0</v>
      </c>
      <c r="F172">
        <f>'Raw counts'!F172/'Raw counts'!F$1246*10000</f>
        <v>0</v>
      </c>
      <c r="G172">
        <f>'Raw counts'!G172/'Raw counts'!G$1246*10000</f>
        <v>0</v>
      </c>
      <c r="H172">
        <f>'Raw counts'!H172/'Raw counts'!H$1246*10000</f>
        <v>0</v>
      </c>
      <c r="I172">
        <f>'Raw counts'!I172/'Raw counts'!I$1246*10000</f>
        <v>0</v>
      </c>
      <c r="J172">
        <f>'Raw counts'!J172/'Raw counts'!J$1246*10000</f>
        <v>0</v>
      </c>
      <c r="K172">
        <f>'Raw counts'!K172/'Raw counts'!K$1246*10000</f>
        <v>0</v>
      </c>
      <c r="L172">
        <f>'Raw counts'!L172/'Raw counts'!L$1246*10000</f>
        <v>0</v>
      </c>
      <c r="M172">
        <f>'Raw counts'!M172/'Raw counts'!M$1246*10000</f>
        <v>0</v>
      </c>
      <c r="N172">
        <f>'Raw counts'!N172/'Raw counts'!N$1246*10000</f>
        <v>0</v>
      </c>
      <c r="O172">
        <f>'Raw counts'!O172/'Raw counts'!O$1246*10000</f>
        <v>0</v>
      </c>
      <c r="P172">
        <f>'Raw counts'!P172/'Raw counts'!P$1246*10000</f>
        <v>0</v>
      </c>
      <c r="Q172">
        <f>'Raw counts'!Q172/'Raw counts'!Q$1246*10000</f>
        <v>0</v>
      </c>
      <c r="R172">
        <f>'Raw counts'!R172/'Raw counts'!R$1246*10000</f>
        <v>0</v>
      </c>
      <c r="S172">
        <f>'Raw counts'!S172/'Raw counts'!S$1246*10000</f>
        <v>0</v>
      </c>
      <c r="T172">
        <f>'Raw counts'!T172/'Raw counts'!T$1246*10000</f>
        <v>0</v>
      </c>
      <c r="U172">
        <f>'Raw counts'!U172/'Raw counts'!U$1246*10000</f>
        <v>0</v>
      </c>
      <c r="V172">
        <f t="shared" si="9"/>
        <v>0</v>
      </c>
      <c r="W172" t="str">
        <f t="shared" si="10"/>
        <v/>
      </c>
      <c r="X172">
        <f t="shared" si="8"/>
        <v>0</v>
      </c>
      <c r="Y172">
        <f t="shared" si="11"/>
        <v>0</v>
      </c>
    </row>
    <row r="173" spans="1:25" x14ac:dyDescent="0.25">
      <c r="A173">
        <v>177</v>
      </c>
      <c r="B173" t="s">
        <v>103</v>
      </c>
      <c r="C173">
        <v>95300</v>
      </c>
      <c r="D173">
        <v>154</v>
      </c>
      <c r="E173">
        <f>'Raw counts'!E173/'Raw counts'!E$1246*10000</f>
        <v>0</v>
      </c>
      <c r="F173">
        <f>'Raw counts'!F173/'Raw counts'!F$1246*10000</f>
        <v>7.3826890706670992E-2</v>
      </c>
      <c r="G173">
        <f>'Raw counts'!G173/'Raw counts'!G$1246*10000</f>
        <v>0.27196796015971569</v>
      </c>
      <c r="H173">
        <f>'Raw counts'!H173/'Raw counts'!H$1246*10000</f>
        <v>0</v>
      </c>
      <c r="I173">
        <f>'Raw counts'!I173/'Raw counts'!I$1246*10000</f>
        <v>0</v>
      </c>
      <c r="J173">
        <f>'Raw counts'!J173/'Raw counts'!J$1246*10000</f>
        <v>0</v>
      </c>
      <c r="K173">
        <f>'Raw counts'!K173/'Raw counts'!K$1246*10000</f>
        <v>0</v>
      </c>
      <c r="L173">
        <f>'Raw counts'!L173/'Raw counts'!L$1246*10000</f>
        <v>0</v>
      </c>
      <c r="M173">
        <f>'Raw counts'!M173/'Raw counts'!M$1246*10000</f>
        <v>0</v>
      </c>
      <c r="N173">
        <f>'Raw counts'!N173/'Raw counts'!N$1246*10000</f>
        <v>9.1641640861907965E-3</v>
      </c>
      <c r="O173">
        <f>'Raw counts'!O173/'Raw counts'!O$1246*10000</f>
        <v>0</v>
      </c>
      <c r="P173">
        <f>'Raw counts'!P173/'Raw counts'!P$1246*10000</f>
        <v>0</v>
      </c>
      <c r="Q173">
        <f>'Raw counts'!Q173/'Raw counts'!Q$1246*10000</f>
        <v>2.9253223705252317E-2</v>
      </c>
      <c r="R173">
        <f>'Raw counts'!R173/'Raw counts'!R$1246*10000</f>
        <v>0.11620195900475026</v>
      </c>
      <c r="S173">
        <f>'Raw counts'!S173/'Raw counts'!S$1246*10000</f>
        <v>0</v>
      </c>
      <c r="T173">
        <f>'Raw counts'!T173/'Raw counts'!T$1246*10000</f>
        <v>0</v>
      </c>
      <c r="U173">
        <f>'Raw counts'!U173/'Raw counts'!U$1246*10000</f>
        <v>0.10848669736116957</v>
      </c>
      <c r="V173">
        <f t="shared" si="9"/>
        <v>1</v>
      </c>
      <c r="W173">
        <f t="shared" si="10"/>
        <v>0.88085959976940997</v>
      </c>
      <c r="X173">
        <f t="shared" si="8"/>
        <v>3.8421650096265185E-2</v>
      </c>
      <c r="Y173">
        <f t="shared" si="11"/>
        <v>3.2888255519670367E-2</v>
      </c>
    </row>
    <row r="174" spans="1:25" x14ac:dyDescent="0.25">
      <c r="A174">
        <v>178</v>
      </c>
      <c r="B174" t="s">
        <v>104</v>
      </c>
      <c r="C174">
        <v>69200</v>
      </c>
      <c r="D174">
        <v>1014</v>
      </c>
      <c r="E174">
        <f>'Raw counts'!E174/'Raw counts'!E$1246*10000</f>
        <v>8.2931191766053356</v>
      </c>
      <c r="F174">
        <f>'Raw counts'!F174/'Raw counts'!F$1246*10000</f>
        <v>4.2983656366995113</v>
      </c>
      <c r="G174">
        <f>'Raw counts'!G174/'Raw counts'!G$1246*10000</f>
        <v>7.0510211893259622E-2</v>
      </c>
      <c r="H174">
        <f>'Raw counts'!H174/'Raw counts'!H$1246*10000</f>
        <v>0.21638962977130408</v>
      </c>
      <c r="I174">
        <f>'Raw counts'!I174/'Raw counts'!I$1246*10000</f>
        <v>1.767029205237056</v>
      </c>
      <c r="J174">
        <f>'Raw counts'!J174/'Raw counts'!J$1246*10000</f>
        <v>1.2031059857481248</v>
      </c>
      <c r="K174">
        <f>'Raw counts'!K174/'Raw counts'!K$1246*10000</f>
        <v>0.87853280561904235</v>
      </c>
      <c r="L174">
        <f>'Raw counts'!L174/'Raw counts'!L$1246*10000</f>
        <v>13.983528453018696</v>
      </c>
      <c r="M174">
        <f>'Raw counts'!M174/'Raw counts'!M$1246*10000</f>
        <v>3.6815085061737838</v>
      </c>
      <c r="N174">
        <f>'Raw counts'!N174/'Raw counts'!N$1246*10000</f>
        <v>0.53152151699906625</v>
      </c>
      <c r="O174">
        <f>'Raw counts'!O174/'Raw counts'!O$1246*10000</f>
        <v>1.5244995148860814</v>
      </c>
      <c r="P174">
        <f>'Raw counts'!P174/'Raw counts'!P$1246*10000</f>
        <v>14.244508940534196</v>
      </c>
      <c r="Q174">
        <f>'Raw counts'!Q174/'Raw counts'!Q$1246*10000</f>
        <v>2.5352793877885347</v>
      </c>
      <c r="R174">
        <f>'Raw counts'!R174/'Raw counts'!R$1246*10000</f>
        <v>1.3263051182955978</v>
      </c>
      <c r="S174">
        <f>'Raw counts'!S174/'Raw counts'!S$1246*10000</f>
        <v>6.8018791208910514</v>
      </c>
      <c r="T174">
        <f>'Raw counts'!T174/'Raw counts'!T$1246*10000</f>
        <v>6.5549490294723567</v>
      </c>
      <c r="U174">
        <f>'Raw counts'!U174/'Raw counts'!U$1246*10000</f>
        <v>1.9093658735565844</v>
      </c>
      <c r="V174">
        <f t="shared" si="9"/>
        <v>1</v>
      </c>
      <c r="W174">
        <f t="shared" si="10"/>
        <v>0.79042632521974288</v>
      </c>
      <c r="X174">
        <f t="shared" si="8"/>
        <v>3.8213432900851236</v>
      </c>
      <c r="Y174">
        <f t="shared" si="11"/>
        <v>4.4285385628029328</v>
      </c>
    </row>
    <row r="175" spans="1:25" x14ac:dyDescent="0.25">
      <c r="A175">
        <v>179</v>
      </c>
      <c r="B175" t="s">
        <v>673</v>
      </c>
      <c r="C175">
        <v>18700</v>
      </c>
      <c r="D175">
        <v>31</v>
      </c>
      <c r="E175">
        <f>'Raw counts'!E175/'Raw counts'!E$1246*10000</f>
        <v>0</v>
      </c>
      <c r="F175">
        <f>'Raw counts'!F175/'Raw counts'!F$1246*10000</f>
        <v>0</v>
      </c>
      <c r="G175">
        <f>'Raw counts'!G175/'Raw counts'!G$1246*10000</f>
        <v>0</v>
      </c>
      <c r="H175">
        <f>'Raw counts'!H175/'Raw counts'!H$1246*10000</f>
        <v>0</v>
      </c>
      <c r="I175">
        <f>'Raw counts'!I175/'Raw counts'!I$1246*10000</f>
        <v>0</v>
      </c>
      <c r="J175">
        <f>'Raw counts'!J175/'Raw counts'!J$1246*10000</f>
        <v>0</v>
      </c>
      <c r="K175">
        <f>'Raw counts'!K175/'Raw counts'!K$1246*10000</f>
        <v>0</v>
      </c>
      <c r="L175">
        <f>'Raw counts'!L175/'Raw counts'!L$1246*10000</f>
        <v>0</v>
      </c>
      <c r="M175">
        <f>'Raw counts'!M175/'Raw counts'!M$1246*10000</f>
        <v>0</v>
      </c>
      <c r="N175">
        <f>'Raw counts'!N175/'Raw counts'!N$1246*10000</f>
        <v>0</v>
      </c>
      <c r="O175">
        <f>'Raw counts'!O175/'Raw counts'!O$1246*10000</f>
        <v>0</v>
      </c>
      <c r="P175">
        <f>'Raw counts'!P175/'Raw counts'!P$1246*10000</f>
        <v>0</v>
      </c>
      <c r="Q175">
        <f>'Raw counts'!Q175/'Raw counts'!Q$1246*10000</f>
        <v>0</v>
      </c>
      <c r="R175">
        <f>'Raw counts'!R175/'Raw counts'!R$1246*10000</f>
        <v>0</v>
      </c>
      <c r="S175">
        <f>'Raw counts'!S175/'Raw counts'!S$1246*10000</f>
        <v>0</v>
      </c>
      <c r="T175">
        <f>'Raw counts'!T175/'Raw counts'!T$1246*10000</f>
        <v>0</v>
      </c>
      <c r="U175">
        <f>'Raw counts'!U175/'Raw counts'!U$1246*10000</f>
        <v>0</v>
      </c>
      <c r="V175">
        <f t="shared" si="9"/>
        <v>0</v>
      </c>
      <c r="W175" t="str">
        <f t="shared" si="10"/>
        <v/>
      </c>
      <c r="X175">
        <f t="shared" si="8"/>
        <v>0</v>
      </c>
      <c r="Y175">
        <f t="shared" si="11"/>
        <v>0</v>
      </c>
    </row>
    <row r="176" spans="1:25" x14ac:dyDescent="0.25">
      <c r="A176">
        <v>180</v>
      </c>
      <c r="B176" t="s">
        <v>105</v>
      </c>
      <c r="C176">
        <v>9300</v>
      </c>
      <c r="D176">
        <v>1057</v>
      </c>
      <c r="E176">
        <f>'Raw counts'!E176/'Raw counts'!E$1246*10000</f>
        <v>16.509657748201477</v>
      </c>
      <c r="F176">
        <f>'Raw counts'!F176/'Raw counts'!F$1246*10000</f>
        <v>25.765584856628177</v>
      </c>
      <c r="G176">
        <f>'Raw counts'!G176/'Raw counts'!G$1246*10000</f>
        <v>16.3885878214762</v>
      </c>
      <c r="H176">
        <f>'Raw counts'!H176/'Raw counts'!H$1246*10000</f>
        <v>41.658493886294927</v>
      </c>
      <c r="I176">
        <f>'Raw counts'!I176/'Raw counts'!I$1246*10000</f>
        <v>20.90881944594091</v>
      </c>
      <c r="J176">
        <f>'Raw counts'!J176/'Raw counts'!J$1246*10000</f>
        <v>25.442733141230836</v>
      </c>
      <c r="K176">
        <f>'Raw counts'!K176/'Raw counts'!K$1246*10000</f>
        <v>15.92061987847706</v>
      </c>
      <c r="L176">
        <f>'Raw counts'!L176/'Raw counts'!L$1246*10000</f>
        <v>28.928396925828647</v>
      </c>
      <c r="M176">
        <f>'Raw counts'!M176/'Raw counts'!M$1246*10000</f>
        <v>16.850158456918056</v>
      </c>
      <c r="N176">
        <f>'Raw counts'!N176/'Raw counts'!N$1246*10000</f>
        <v>9.43908900877652</v>
      </c>
      <c r="O176">
        <f>'Raw counts'!O176/'Raw counts'!O$1246*10000</f>
        <v>19.444940832255583</v>
      </c>
      <c r="P176">
        <f>'Raw counts'!P176/'Raw counts'!P$1246*10000</f>
        <v>10.171596543195736</v>
      </c>
      <c r="Q176">
        <f>'Raw counts'!Q176/'Raw counts'!Q$1246*10000</f>
        <v>18.897582513592997</v>
      </c>
      <c r="R176">
        <f>'Raw counts'!R176/'Raw counts'!R$1246*10000</f>
        <v>20.97645708240923</v>
      </c>
      <c r="S176">
        <f>'Raw counts'!S176/'Raw counts'!S$1246*10000</f>
        <v>19.754220367855179</v>
      </c>
      <c r="T176">
        <f>'Raw counts'!T176/'Raw counts'!T$1246*10000</f>
        <v>11.09100812195126</v>
      </c>
      <c r="U176">
        <f>'Raw counts'!U176/'Raw counts'!U$1246*10000</f>
        <v>7.9889603936765266</v>
      </c>
      <c r="V176">
        <f t="shared" si="9"/>
        <v>1</v>
      </c>
      <c r="W176">
        <f t="shared" si="10"/>
        <v>3.0000219686670292E-2</v>
      </c>
      <c r="X176">
        <f t="shared" si="8"/>
        <v>23.152561351221809</v>
      </c>
      <c r="Y176">
        <f t="shared" si="11"/>
        <v>14.720481857964128</v>
      </c>
    </row>
    <row r="177" spans="1:25" x14ac:dyDescent="0.25">
      <c r="A177">
        <v>181</v>
      </c>
      <c r="B177" t="s">
        <v>106</v>
      </c>
      <c r="C177">
        <v>68200</v>
      </c>
      <c r="D177">
        <v>571</v>
      </c>
      <c r="E177">
        <f>'Raw counts'!E177/'Raw counts'!E$1246*10000</f>
        <v>5.0431130128005409E-2</v>
      </c>
      <c r="F177">
        <f>'Raw counts'!F177/'Raw counts'!F$1246*10000</f>
        <v>8.2029878562967784E-3</v>
      </c>
      <c r="G177">
        <f>'Raw counts'!G177/'Raw counts'!G$1246*10000</f>
        <v>0.2618950727463929</v>
      </c>
      <c r="H177">
        <f>'Raw counts'!H177/'Raw counts'!H$1246*10000</f>
        <v>0</v>
      </c>
      <c r="I177">
        <f>'Raw counts'!I177/'Raw counts'!I$1246*10000</f>
        <v>0.34478618638771819</v>
      </c>
      <c r="J177">
        <f>'Raw counts'!J177/'Raw counts'!J$1246*10000</f>
        <v>0.83329881799767658</v>
      </c>
      <c r="K177">
        <f>'Raw counts'!K177/'Raw counts'!K$1246*10000</f>
        <v>0.14270583644573276</v>
      </c>
      <c r="L177">
        <f>'Raw counts'!L177/'Raw counts'!L$1246*10000</f>
        <v>1.76392664181882E-2</v>
      </c>
      <c r="M177">
        <f>'Raw counts'!M177/'Raw counts'!M$1246*10000</f>
        <v>0</v>
      </c>
      <c r="N177">
        <f>'Raw counts'!N177/'Raw counts'!N$1246*10000</f>
        <v>0</v>
      </c>
      <c r="O177">
        <f>'Raw counts'!O177/'Raw counts'!O$1246*10000</f>
        <v>4.0485053342338988</v>
      </c>
      <c r="P177">
        <f>'Raw counts'!P177/'Raw counts'!P$1246*10000</f>
        <v>0</v>
      </c>
      <c r="Q177">
        <f>'Raw counts'!Q177/'Raw counts'!Q$1246*10000</f>
        <v>0</v>
      </c>
      <c r="R177">
        <f>'Raw counts'!R177/'Raw counts'!R$1246*10000</f>
        <v>0</v>
      </c>
      <c r="S177">
        <f>'Raw counts'!S177/'Raw counts'!S$1246*10000</f>
        <v>0</v>
      </c>
      <c r="T177">
        <f>'Raw counts'!T177/'Raw counts'!T$1246*10000</f>
        <v>0.35223186134779372</v>
      </c>
      <c r="U177">
        <f>'Raw counts'!U177/'Raw counts'!U$1246*10000</f>
        <v>0.12584456893895671</v>
      </c>
      <c r="V177">
        <f t="shared" si="9"/>
        <v>1</v>
      </c>
      <c r="W177">
        <f t="shared" si="10"/>
        <v>0.43808083802292197</v>
      </c>
      <c r="X177">
        <f t="shared" si="8"/>
        <v>0.18432881088666786</v>
      </c>
      <c r="Y177">
        <f t="shared" si="11"/>
        <v>0.56582272056508121</v>
      </c>
    </row>
    <row r="178" spans="1:25" x14ac:dyDescent="0.25">
      <c r="A178">
        <v>182</v>
      </c>
      <c r="B178" t="s">
        <v>674</v>
      </c>
      <c r="C178">
        <v>113700</v>
      </c>
      <c r="D178">
        <v>824</v>
      </c>
      <c r="E178">
        <f>'Raw counts'!E178/'Raw counts'!E$1246*10000</f>
        <v>0</v>
      </c>
      <c r="F178">
        <f>'Raw counts'!F178/'Raw counts'!F$1246*10000</f>
        <v>0</v>
      </c>
      <c r="G178">
        <f>'Raw counts'!G178/'Raw counts'!G$1246*10000</f>
        <v>0</v>
      </c>
      <c r="H178">
        <f>'Raw counts'!H178/'Raw counts'!H$1246*10000</f>
        <v>0</v>
      </c>
      <c r="I178">
        <f>'Raw counts'!I178/'Raw counts'!I$1246*10000</f>
        <v>0</v>
      </c>
      <c r="J178">
        <f>'Raw counts'!J178/'Raw counts'!J$1246*10000</f>
        <v>0</v>
      </c>
      <c r="K178">
        <f>'Raw counts'!K178/'Raw counts'!K$1246*10000</f>
        <v>0</v>
      </c>
      <c r="L178">
        <f>'Raw counts'!L178/'Raw counts'!L$1246*10000</f>
        <v>0</v>
      </c>
      <c r="M178">
        <f>'Raw counts'!M178/'Raw counts'!M$1246*10000</f>
        <v>0</v>
      </c>
      <c r="N178">
        <f>'Raw counts'!N178/'Raw counts'!N$1246*10000</f>
        <v>0</v>
      </c>
      <c r="O178">
        <f>'Raw counts'!O178/'Raw counts'!O$1246*10000</f>
        <v>0</v>
      </c>
      <c r="P178">
        <f>'Raw counts'!P178/'Raw counts'!P$1246*10000</f>
        <v>0</v>
      </c>
      <c r="Q178">
        <f>'Raw counts'!Q178/'Raw counts'!Q$1246*10000</f>
        <v>0</v>
      </c>
      <c r="R178">
        <f>'Raw counts'!R178/'Raw counts'!R$1246*10000</f>
        <v>0</v>
      </c>
      <c r="S178">
        <f>'Raw counts'!S178/'Raw counts'!S$1246*10000</f>
        <v>0</v>
      </c>
      <c r="T178">
        <f>'Raw counts'!T178/'Raw counts'!T$1246*10000</f>
        <v>0</v>
      </c>
      <c r="U178">
        <f>'Raw counts'!U178/'Raw counts'!U$1246*10000</f>
        <v>0</v>
      </c>
      <c r="V178">
        <f t="shared" si="9"/>
        <v>0</v>
      </c>
      <c r="W178" t="str">
        <f t="shared" si="10"/>
        <v/>
      </c>
      <c r="X178">
        <f t="shared" si="8"/>
        <v>0</v>
      </c>
      <c r="Y178">
        <f t="shared" si="11"/>
        <v>0</v>
      </c>
    </row>
    <row r="179" spans="1:25" x14ac:dyDescent="0.25">
      <c r="A179">
        <v>183</v>
      </c>
      <c r="B179" t="s">
        <v>675</v>
      </c>
      <c r="C179">
        <v>31300</v>
      </c>
      <c r="D179">
        <v>159</v>
      </c>
      <c r="E179">
        <f>'Raw counts'!E179/'Raw counts'!E$1246*10000</f>
        <v>0</v>
      </c>
      <c r="F179">
        <f>'Raw counts'!F179/'Raw counts'!F$1246*10000</f>
        <v>0</v>
      </c>
      <c r="G179">
        <f>'Raw counts'!G179/'Raw counts'!G$1246*10000</f>
        <v>0</v>
      </c>
      <c r="H179">
        <f>'Raw counts'!H179/'Raw counts'!H$1246*10000</f>
        <v>0</v>
      </c>
      <c r="I179">
        <f>'Raw counts'!I179/'Raw counts'!I$1246*10000</f>
        <v>0</v>
      </c>
      <c r="J179">
        <f>'Raw counts'!J179/'Raw counts'!J$1246*10000</f>
        <v>0</v>
      </c>
      <c r="K179">
        <f>'Raw counts'!K179/'Raw counts'!K$1246*10000</f>
        <v>0</v>
      </c>
      <c r="L179">
        <f>'Raw counts'!L179/'Raw counts'!L$1246*10000</f>
        <v>0</v>
      </c>
      <c r="M179">
        <f>'Raw counts'!M179/'Raw counts'!M$1246*10000</f>
        <v>0</v>
      </c>
      <c r="N179">
        <f>'Raw counts'!N179/'Raw counts'!N$1246*10000</f>
        <v>0</v>
      </c>
      <c r="O179">
        <f>'Raw counts'!O179/'Raw counts'!O$1246*10000</f>
        <v>0</v>
      </c>
      <c r="P179">
        <f>'Raw counts'!P179/'Raw counts'!P$1246*10000</f>
        <v>0</v>
      </c>
      <c r="Q179">
        <f>'Raw counts'!Q179/'Raw counts'!Q$1246*10000</f>
        <v>0</v>
      </c>
      <c r="R179">
        <f>'Raw counts'!R179/'Raw counts'!R$1246*10000</f>
        <v>0</v>
      </c>
      <c r="S179">
        <f>'Raw counts'!S179/'Raw counts'!S$1246*10000</f>
        <v>0</v>
      </c>
      <c r="T179">
        <f>'Raw counts'!T179/'Raw counts'!T$1246*10000</f>
        <v>0</v>
      </c>
      <c r="U179">
        <f>'Raw counts'!U179/'Raw counts'!U$1246*10000</f>
        <v>0</v>
      </c>
      <c r="V179">
        <f t="shared" si="9"/>
        <v>0</v>
      </c>
      <c r="W179" t="str">
        <f t="shared" si="10"/>
        <v/>
      </c>
      <c r="X179">
        <f t="shared" si="8"/>
        <v>0</v>
      </c>
      <c r="Y179">
        <f t="shared" si="11"/>
        <v>0</v>
      </c>
    </row>
    <row r="180" spans="1:25" x14ac:dyDescent="0.25">
      <c r="A180">
        <v>184</v>
      </c>
      <c r="B180" t="s">
        <v>676</v>
      </c>
      <c r="C180">
        <v>600</v>
      </c>
      <c r="D180">
        <v>315</v>
      </c>
      <c r="E180">
        <f>'Raw counts'!E180/'Raw counts'!E$1246*10000</f>
        <v>0</v>
      </c>
      <c r="F180">
        <f>'Raw counts'!F180/'Raw counts'!F$1246*10000</f>
        <v>0</v>
      </c>
      <c r="G180">
        <f>'Raw counts'!G180/'Raw counts'!G$1246*10000</f>
        <v>0</v>
      </c>
      <c r="H180">
        <f>'Raw counts'!H180/'Raw counts'!H$1246*10000</f>
        <v>0</v>
      </c>
      <c r="I180">
        <f>'Raw counts'!I180/'Raw counts'!I$1246*10000</f>
        <v>0</v>
      </c>
      <c r="J180">
        <f>'Raw counts'!J180/'Raw counts'!J$1246*10000</f>
        <v>0</v>
      </c>
      <c r="K180">
        <f>'Raw counts'!K180/'Raw counts'!K$1246*10000</f>
        <v>0</v>
      </c>
      <c r="L180">
        <f>'Raw counts'!L180/'Raw counts'!L$1246*10000</f>
        <v>0</v>
      </c>
      <c r="M180">
        <f>'Raw counts'!M180/'Raw counts'!M$1246*10000</f>
        <v>0</v>
      </c>
      <c r="N180">
        <f>'Raw counts'!N180/'Raw counts'!N$1246*10000</f>
        <v>0</v>
      </c>
      <c r="O180">
        <f>'Raw counts'!O180/'Raw counts'!O$1246*10000</f>
        <v>0</v>
      </c>
      <c r="P180">
        <f>'Raw counts'!P180/'Raw counts'!P$1246*10000</f>
        <v>0</v>
      </c>
      <c r="Q180">
        <f>'Raw counts'!Q180/'Raw counts'!Q$1246*10000</f>
        <v>0</v>
      </c>
      <c r="R180">
        <f>'Raw counts'!R180/'Raw counts'!R$1246*10000</f>
        <v>0</v>
      </c>
      <c r="S180">
        <f>'Raw counts'!S180/'Raw counts'!S$1246*10000</f>
        <v>0</v>
      </c>
      <c r="T180">
        <f>'Raw counts'!T180/'Raw counts'!T$1246*10000</f>
        <v>0</v>
      </c>
      <c r="U180">
        <f>'Raw counts'!U180/'Raw counts'!U$1246*10000</f>
        <v>0</v>
      </c>
      <c r="V180">
        <f t="shared" si="9"/>
        <v>0</v>
      </c>
      <c r="W180" t="str">
        <f t="shared" si="10"/>
        <v/>
      </c>
      <c r="X180">
        <f t="shared" si="8"/>
        <v>0</v>
      </c>
      <c r="Y180">
        <f t="shared" si="11"/>
        <v>0</v>
      </c>
    </row>
    <row r="181" spans="1:25" x14ac:dyDescent="0.25">
      <c r="A181">
        <v>185</v>
      </c>
      <c r="B181" t="s">
        <v>677</v>
      </c>
      <c r="C181">
        <v>95700</v>
      </c>
      <c r="D181">
        <v>1069</v>
      </c>
      <c r="E181">
        <f>'Raw counts'!E181/'Raw counts'!E$1246*10000</f>
        <v>0</v>
      </c>
      <c r="F181">
        <f>'Raw counts'!F181/'Raw counts'!F$1246*10000</f>
        <v>0</v>
      </c>
      <c r="G181">
        <f>'Raw counts'!G181/'Raw counts'!G$1246*10000</f>
        <v>0</v>
      </c>
      <c r="H181">
        <f>'Raw counts'!H181/'Raw counts'!H$1246*10000</f>
        <v>0</v>
      </c>
      <c r="I181">
        <f>'Raw counts'!I181/'Raw counts'!I$1246*10000</f>
        <v>0</v>
      </c>
      <c r="J181">
        <f>'Raw counts'!J181/'Raw counts'!J$1246*10000</f>
        <v>0</v>
      </c>
      <c r="K181">
        <f>'Raw counts'!K181/'Raw counts'!K$1246*10000</f>
        <v>0</v>
      </c>
      <c r="L181">
        <f>'Raw counts'!L181/'Raw counts'!L$1246*10000</f>
        <v>0</v>
      </c>
      <c r="M181">
        <f>'Raw counts'!M181/'Raw counts'!M$1246*10000</f>
        <v>0</v>
      </c>
      <c r="N181">
        <f>'Raw counts'!N181/'Raw counts'!N$1246*10000</f>
        <v>0</v>
      </c>
      <c r="O181">
        <f>'Raw counts'!O181/'Raw counts'!O$1246*10000</f>
        <v>0</v>
      </c>
      <c r="P181">
        <f>'Raw counts'!P181/'Raw counts'!P$1246*10000</f>
        <v>0</v>
      </c>
      <c r="Q181">
        <f>'Raw counts'!Q181/'Raw counts'!Q$1246*10000</f>
        <v>0</v>
      </c>
      <c r="R181">
        <f>'Raw counts'!R181/'Raw counts'!R$1246*10000</f>
        <v>0</v>
      </c>
      <c r="S181">
        <f>'Raw counts'!S181/'Raw counts'!S$1246*10000</f>
        <v>0</v>
      </c>
      <c r="T181">
        <f>'Raw counts'!T181/'Raw counts'!T$1246*10000</f>
        <v>0</v>
      </c>
      <c r="U181">
        <f>'Raw counts'!U181/'Raw counts'!U$1246*10000</f>
        <v>0</v>
      </c>
      <c r="V181">
        <f t="shared" si="9"/>
        <v>0</v>
      </c>
      <c r="W181" t="str">
        <f t="shared" si="10"/>
        <v/>
      </c>
      <c r="X181">
        <f t="shared" si="8"/>
        <v>0</v>
      </c>
      <c r="Y181">
        <f t="shared" si="11"/>
        <v>0</v>
      </c>
    </row>
    <row r="182" spans="1:25" x14ac:dyDescent="0.25">
      <c r="A182">
        <v>186</v>
      </c>
      <c r="B182" t="s">
        <v>107</v>
      </c>
      <c r="C182">
        <v>69800</v>
      </c>
      <c r="D182">
        <v>958</v>
      </c>
      <c r="E182">
        <f>'Raw counts'!E182/'Raw counts'!E$1246*10000</f>
        <v>0.35675355016477905</v>
      </c>
      <c r="F182">
        <f>'Raw counts'!F182/'Raw counts'!F$1246*10000</f>
        <v>4.921792713778067E-2</v>
      </c>
      <c r="G182">
        <f>'Raw counts'!G182/'Raw counts'!G$1246*10000</f>
        <v>0.54393592031943139</v>
      </c>
      <c r="H182">
        <f>'Raw counts'!H182/'Raw counts'!H$1246*10000</f>
        <v>4.8862174464488019E-2</v>
      </c>
      <c r="I182">
        <f>'Raw counts'!I182/'Raw counts'!I$1246*10000</f>
        <v>3.0353498194490198</v>
      </c>
      <c r="J182">
        <f>'Raw counts'!J182/'Raw counts'!J$1246*10000</f>
        <v>3.9100944536814057</v>
      </c>
      <c r="K182">
        <f>'Raw counts'!K182/'Raw counts'!K$1246*10000</f>
        <v>0.22743742683538659</v>
      </c>
      <c r="L182">
        <f>'Raw counts'!L182/'Raw counts'!L$1246*10000</f>
        <v>0.1499337645545997</v>
      </c>
      <c r="M182">
        <f>'Raw counts'!M182/'Raw counts'!M$1246*10000</f>
        <v>0</v>
      </c>
      <c r="N182">
        <f>'Raw counts'!N182/'Raw counts'!N$1246*10000</f>
        <v>2.0711010834791197</v>
      </c>
      <c r="O182">
        <f>'Raw counts'!O182/'Raw counts'!O$1246*10000</f>
        <v>8.7397908171283749</v>
      </c>
      <c r="P182">
        <f>'Raw counts'!P182/'Raw counts'!P$1246*10000</f>
        <v>1.2821340180498828E-2</v>
      </c>
      <c r="Q182">
        <f>'Raw counts'!Q182/'Raw counts'!Q$1246*10000</f>
        <v>0</v>
      </c>
      <c r="R182">
        <f>'Raw counts'!R182/'Raw counts'!R$1246*10000</f>
        <v>2.5364082775864452</v>
      </c>
      <c r="S182">
        <f>'Raw counts'!S182/'Raw counts'!S$1246*10000</f>
        <v>0.30942307253853946</v>
      </c>
      <c r="T182">
        <f>'Raw counts'!T182/'Raw counts'!T$1246*10000</f>
        <v>0</v>
      </c>
      <c r="U182">
        <f>'Raw counts'!U182/'Raw counts'!U$1246*10000</f>
        <v>4.8862408491470779</v>
      </c>
      <c r="V182">
        <f t="shared" si="9"/>
        <v>1</v>
      </c>
      <c r="W182">
        <f t="shared" si="10"/>
        <v>0.24746255859273694</v>
      </c>
      <c r="X182">
        <f t="shared" si="8"/>
        <v>0.92462055962298784</v>
      </c>
      <c r="Y182">
        <f t="shared" si="11"/>
        <v>2.319473180007507</v>
      </c>
    </row>
    <row r="183" spans="1:25" x14ac:dyDescent="0.25">
      <c r="A183">
        <v>187</v>
      </c>
      <c r="B183" t="s">
        <v>108</v>
      </c>
      <c r="C183">
        <v>9500</v>
      </c>
      <c r="D183">
        <v>1057</v>
      </c>
      <c r="E183">
        <f>'Raw counts'!E183/'Raw counts'!E$1246*10000</f>
        <v>32.447762688285557</v>
      </c>
      <c r="F183">
        <f>'Raw counts'!F183/'Raw counts'!F$1246*10000</f>
        <v>34.952931255680568</v>
      </c>
      <c r="G183">
        <f>'Raw counts'!G183/'Raw counts'!G$1246*10000</f>
        <v>37.974785548226969</v>
      </c>
      <c r="H183">
        <f>'Raw counts'!H183/'Raw counts'!H$1246*10000</f>
        <v>26.029578368296544</v>
      </c>
      <c r="I183">
        <f>'Raw counts'!I183/'Raw counts'!I$1246*10000</f>
        <v>20.527091882440224</v>
      </c>
      <c r="J183">
        <f>'Raw counts'!J183/'Raw counts'!J$1246*10000</f>
        <v>21.108593135195584</v>
      </c>
      <c r="K183">
        <f>'Raw counts'!K183/'Raw counts'!K$1246*10000</f>
        <v>15.528178828251296</v>
      </c>
      <c r="L183">
        <f>'Raw counts'!L183/'Raw counts'!L$1246*10000</f>
        <v>35.781251929294761</v>
      </c>
      <c r="M183">
        <f>'Raw counts'!M183/'Raw counts'!M$1246*10000</f>
        <v>12.952090626851698</v>
      </c>
      <c r="N183">
        <f>'Raw counts'!N183/'Raw counts'!N$1246*10000</f>
        <v>53.088002551303283</v>
      </c>
      <c r="O183">
        <f>'Raw counts'!O183/'Raw counts'!O$1246*10000</f>
        <v>13.505113804057054</v>
      </c>
      <c r="P183">
        <f>'Raw counts'!P183/'Raw counts'!P$1246*10000</f>
        <v>11.458004341305784</v>
      </c>
      <c r="Q183">
        <f>'Raw counts'!Q183/'Raw counts'!Q$1246*10000</f>
        <v>23.227059621970344</v>
      </c>
      <c r="R183">
        <f>'Raw counts'!R183/'Raw counts'!R$1246*10000</f>
        <v>15.627160004087104</v>
      </c>
      <c r="S183">
        <f>'Raw counts'!S183/'Raw counts'!S$1246*10000</f>
        <v>25.888397069057802</v>
      </c>
      <c r="T183">
        <f>'Raw counts'!T183/'Raw counts'!T$1246*10000</f>
        <v>19.166567869925068</v>
      </c>
      <c r="U183">
        <f>'Raw counts'!U183/'Raw counts'!U$1246*10000</f>
        <v>11.855426287628612</v>
      </c>
      <c r="V183">
        <f t="shared" si="9"/>
        <v>1</v>
      </c>
      <c r="W183">
        <f t="shared" si="10"/>
        <v>0.42243236417444774</v>
      </c>
      <c r="X183">
        <f t="shared" si="8"/>
        <v>26.366918251391468</v>
      </c>
      <c r="Y183">
        <f t="shared" si="11"/>
        <v>21.726966443666878</v>
      </c>
    </row>
    <row r="184" spans="1:25" x14ac:dyDescent="0.25">
      <c r="A184">
        <v>188</v>
      </c>
      <c r="B184" t="s">
        <v>109</v>
      </c>
      <c r="C184">
        <v>30700</v>
      </c>
      <c r="D184">
        <v>151</v>
      </c>
      <c r="E184">
        <f>'Raw counts'!E184/'Raw counts'!E$1246*10000</f>
        <v>0.50244348164568353</v>
      </c>
      <c r="F184">
        <f>'Raw counts'!F184/'Raw counts'!F$1246*10000</f>
        <v>7.144802422834494</v>
      </c>
      <c r="G184">
        <f>'Raw counts'!G184/'Raw counts'!G$1246*10000</f>
        <v>0.84612254271911547</v>
      </c>
      <c r="H184">
        <f>'Raw counts'!H184/'Raw counts'!H$1246*10000</f>
        <v>6.5963935527058828</v>
      </c>
      <c r="I184">
        <f>'Raw counts'!I184/'Raw counts'!I$1246*10000</f>
        <v>0.32631549783123331</v>
      </c>
      <c r="J184">
        <f>'Raw counts'!J184/'Raw counts'!J$1246*10000</f>
        <v>0.26133039854365003</v>
      </c>
      <c r="K184">
        <f>'Raw counts'!K184/'Raw counts'!K$1246*10000</f>
        <v>0.3835219354479068</v>
      </c>
      <c r="L184">
        <f>'Raw counts'!L184/'Raw counts'!L$1246*10000</f>
        <v>0</v>
      </c>
      <c r="M184">
        <f>'Raw counts'!M184/'Raw counts'!M$1246*10000</f>
        <v>1.8660963016275123</v>
      </c>
      <c r="N184">
        <f>'Raw counts'!N184/'Raw counts'!N$1246*10000</f>
        <v>0.87059558818812566</v>
      </c>
      <c r="O184">
        <f>'Raw counts'!O184/'Raw counts'!O$1246*10000</f>
        <v>1.4100779177423137</v>
      </c>
      <c r="P184">
        <f>'Raw counts'!P184/'Raw counts'!P$1246*10000</f>
        <v>6.9919041784320264</v>
      </c>
      <c r="Q184">
        <f>'Raw counts'!Q184/'Raw counts'!Q$1246*10000</f>
        <v>0.47780265385245457</v>
      </c>
      <c r="R184">
        <f>'Raw counts'!R184/'Raw counts'!R$1246*10000</f>
        <v>0.10418106669391403</v>
      </c>
      <c r="S184">
        <f>'Raw counts'!S184/'Raw counts'!S$1246*10000</f>
        <v>0.10314102417951315</v>
      </c>
      <c r="T184">
        <f>'Raw counts'!T184/'Raw counts'!T$1246*10000</f>
        <v>0.12886531512724161</v>
      </c>
      <c r="U184">
        <f>'Raw counts'!U184/'Raw counts'!U$1246*10000</f>
        <v>0.12584456893895671</v>
      </c>
      <c r="V184">
        <f t="shared" si="9"/>
        <v>1</v>
      </c>
      <c r="W184">
        <f t="shared" si="10"/>
        <v>0.58164701458899259</v>
      </c>
      <c r="X184">
        <f t="shared" si="8"/>
        <v>1.9918917925950528</v>
      </c>
      <c r="Y184">
        <f t="shared" si="11"/>
        <v>1.2765515391443183</v>
      </c>
    </row>
    <row r="185" spans="1:25" x14ac:dyDescent="0.25">
      <c r="A185">
        <v>189</v>
      </c>
      <c r="B185" t="s">
        <v>110</v>
      </c>
      <c r="C185">
        <v>68400</v>
      </c>
      <c r="D185">
        <v>51</v>
      </c>
      <c r="E185">
        <f>'Raw counts'!E185/'Raw counts'!E$1246*10000</f>
        <v>0</v>
      </c>
      <c r="F185">
        <f>'Raw counts'!F185/'Raw counts'!F$1246*10000</f>
        <v>0</v>
      </c>
      <c r="G185">
        <f>'Raw counts'!G185/'Raw counts'!G$1246*10000</f>
        <v>0</v>
      </c>
      <c r="H185">
        <f>'Raw counts'!H185/'Raw counts'!H$1246*10000</f>
        <v>0</v>
      </c>
      <c r="I185">
        <f>'Raw counts'!I185/'Raw counts'!I$1246*10000</f>
        <v>0</v>
      </c>
      <c r="J185">
        <f>'Raw counts'!J185/'Raw counts'!J$1246*10000</f>
        <v>2.4653811183363211E-2</v>
      </c>
      <c r="K185">
        <f>'Raw counts'!K185/'Raw counts'!K$1246*10000</f>
        <v>0</v>
      </c>
      <c r="L185">
        <f>'Raw counts'!L185/'Raw counts'!L$1246*10000</f>
        <v>0</v>
      </c>
      <c r="M185">
        <f>'Raw counts'!M185/'Raw counts'!M$1246*10000</f>
        <v>0</v>
      </c>
      <c r="N185">
        <f>'Raw counts'!N185/'Raw counts'!N$1246*10000</f>
        <v>0</v>
      </c>
      <c r="O185">
        <f>'Raw counts'!O185/'Raw counts'!O$1246*10000</f>
        <v>0.3701875201710132</v>
      </c>
      <c r="P185">
        <f>'Raw counts'!P185/'Raw counts'!P$1246*10000</f>
        <v>0</v>
      </c>
      <c r="Q185">
        <f>'Raw counts'!Q185/'Raw counts'!Q$1246*10000</f>
        <v>0</v>
      </c>
      <c r="R185">
        <f>'Raw counts'!R185/'Raw counts'!R$1246*10000</f>
        <v>0</v>
      </c>
      <c r="S185">
        <f>'Raw counts'!S185/'Raw counts'!S$1246*10000</f>
        <v>0</v>
      </c>
      <c r="T185">
        <f>'Raw counts'!T185/'Raw counts'!T$1246*10000</f>
        <v>0</v>
      </c>
      <c r="U185">
        <f>'Raw counts'!U185/'Raw counts'!U$1246*10000</f>
        <v>0</v>
      </c>
      <c r="V185">
        <f t="shared" si="9"/>
        <v>1</v>
      </c>
      <c r="W185">
        <f t="shared" si="10"/>
        <v>0.33326150471050564</v>
      </c>
      <c r="X185">
        <f t="shared" si="8"/>
        <v>2.7393123537070236E-3</v>
      </c>
      <c r="Y185">
        <f t="shared" si="11"/>
        <v>4.6273440021376649E-2</v>
      </c>
    </row>
    <row r="186" spans="1:25" x14ac:dyDescent="0.25">
      <c r="A186">
        <v>190</v>
      </c>
      <c r="B186" t="s">
        <v>111</v>
      </c>
      <c r="C186">
        <v>107600</v>
      </c>
      <c r="D186">
        <v>784</v>
      </c>
      <c r="E186">
        <f>'Raw counts'!E186/'Raw counts'!E$1246*10000</f>
        <v>3.8645188235127117</v>
      </c>
      <c r="F186">
        <f>'Raw counts'!F186/'Raw counts'!F$1246*10000</f>
        <v>16.988387850390627</v>
      </c>
      <c r="G186">
        <f>'Raw counts'!G186/'Raw counts'!G$1246*10000</f>
        <v>0.50364437066614021</v>
      </c>
      <c r="H186">
        <f>'Raw counts'!H186/'Raw counts'!H$1246*10000</f>
        <v>6.9803106377840027E-3</v>
      </c>
      <c r="I186">
        <f>'Raw counts'!I186/'Raw counts'!I$1246*10000</f>
        <v>0</v>
      </c>
      <c r="J186">
        <f>'Raw counts'!J186/'Raw counts'!J$1246*10000</f>
        <v>0</v>
      </c>
      <c r="K186">
        <f>'Raw counts'!K186/'Raw counts'!K$1246*10000</f>
        <v>0</v>
      </c>
      <c r="L186">
        <f>'Raw counts'!L186/'Raw counts'!L$1246*10000</f>
        <v>0</v>
      </c>
      <c r="M186">
        <f>'Raw counts'!M186/'Raw counts'!M$1246*10000</f>
        <v>0</v>
      </c>
      <c r="N186">
        <f>'Raw counts'!N186/'Raw counts'!N$1246*10000</f>
        <v>0</v>
      </c>
      <c r="O186">
        <f>'Raw counts'!O186/'Raw counts'!O$1246*10000</f>
        <v>0.4240329776504333</v>
      </c>
      <c r="P186">
        <f>'Raw counts'!P186/'Raw counts'!P$1246*10000</f>
        <v>0</v>
      </c>
      <c r="Q186">
        <f>'Raw counts'!Q186/'Raw counts'!Q$1246*10000</f>
        <v>7.6448424616392732</v>
      </c>
      <c r="R186">
        <f>'Raw counts'!R186/'Raw counts'!R$1246*10000</f>
        <v>0</v>
      </c>
      <c r="S186">
        <f>'Raw counts'!S186/'Raw counts'!S$1246*10000</f>
        <v>0</v>
      </c>
      <c r="T186">
        <f>'Raw counts'!T186/'Raw counts'!T$1246*10000</f>
        <v>0</v>
      </c>
      <c r="U186">
        <f>'Raw counts'!U186/'Raw counts'!U$1246*10000</f>
        <v>12.228620526551035</v>
      </c>
      <c r="V186">
        <f t="shared" si="9"/>
        <v>1</v>
      </c>
      <c r="W186">
        <f t="shared" si="10"/>
        <v>0.9495301305724736</v>
      </c>
      <c r="X186">
        <f t="shared" si="8"/>
        <v>2.3737257061341399</v>
      </c>
      <c r="Y186">
        <f t="shared" si="11"/>
        <v>2.5371869957300928</v>
      </c>
    </row>
    <row r="187" spans="1:25" x14ac:dyDescent="0.25">
      <c r="A187">
        <v>191</v>
      </c>
      <c r="B187" t="s">
        <v>678</v>
      </c>
      <c r="C187">
        <v>31400</v>
      </c>
      <c r="D187">
        <v>159</v>
      </c>
      <c r="E187">
        <f>'Raw counts'!E187/'Raw counts'!E$1246*10000</f>
        <v>0</v>
      </c>
      <c r="F187">
        <f>'Raw counts'!F187/'Raw counts'!F$1246*10000</f>
        <v>0</v>
      </c>
      <c r="G187">
        <f>'Raw counts'!G187/'Raw counts'!G$1246*10000</f>
        <v>0</v>
      </c>
      <c r="H187">
        <f>'Raw counts'!H187/'Raw counts'!H$1246*10000</f>
        <v>0</v>
      </c>
      <c r="I187">
        <f>'Raw counts'!I187/'Raw counts'!I$1246*10000</f>
        <v>0</v>
      </c>
      <c r="J187">
        <f>'Raw counts'!J187/'Raw counts'!J$1246*10000</f>
        <v>0</v>
      </c>
      <c r="K187">
        <f>'Raw counts'!K187/'Raw counts'!K$1246*10000</f>
        <v>0</v>
      </c>
      <c r="L187">
        <f>'Raw counts'!L187/'Raw counts'!L$1246*10000</f>
        <v>0</v>
      </c>
      <c r="M187">
        <f>'Raw counts'!M187/'Raw counts'!M$1246*10000</f>
        <v>0</v>
      </c>
      <c r="N187">
        <f>'Raw counts'!N187/'Raw counts'!N$1246*10000</f>
        <v>0</v>
      </c>
      <c r="O187">
        <f>'Raw counts'!O187/'Raw counts'!O$1246*10000</f>
        <v>0</v>
      </c>
      <c r="P187">
        <f>'Raw counts'!P187/'Raw counts'!P$1246*10000</f>
        <v>0</v>
      </c>
      <c r="Q187">
        <f>'Raw counts'!Q187/'Raw counts'!Q$1246*10000</f>
        <v>0</v>
      </c>
      <c r="R187">
        <f>'Raw counts'!R187/'Raw counts'!R$1246*10000</f>
        <v>0</v>
      </c>
      <c r="S187">
        <f>'Raw counts'!S187/'Raw counts'!S$1246*10000</f>
        <v>0</v>
      </c>
      <c r="T187">
        <f>'Raw counts'!T187/'Raw counts'!T$1246*10000</f>
        <v>0</v>
      </c>
      <c r="U187">
        <f>'Raw counts'!U187/'Raw counts'!U$1246*10000</f>
        <v>0</v>
      </c>
      <c r="V187">
        <f t="shared" si="9"/>
        <v>0</v>
      </c>
      <c r="W187" t="str">
        <f t="shared" si="10"/>
        <v/>
      </c>
      <c r="X187">
        <f t="shared" si="8"/>
        <v>0</v>
      </c>
      <c r="Y187">
        <f t="shared" si="11"/>
        <v>0</v>
      </c>
    </row>
    <row r="188" spans="1:25" x14ac:dyDescent="0.25">
      <c r="A188">
        <v>192</v>
      </c>
      <c r="B188" t="s">
        <v>679</v>
      </c>
      <c r="C188">
        <v>34800</v>
      </c>
      <c r="D188">
        <v>639</v>
      </c>
      <c r="E188">
        <f>'Raw counts'!E188/'Raw counts'!E$1246*10000</f>
        <v>0</v>
      </c>
      <c r="F188">
        <f>'Raw counts'!F188/'Raw counts'!F$1246*10000</f>
        <v>0</v>
      </c>
      <c r="G188">
        <f>'Raw counts'!G188/'Raw counts'!G$1246*10000</f>
        <v>0</v>
      </c>
      <c r="H188">
        <f>'Raw counts'!H188/'Raw counts'!H$1246*10000</f>
        <v>0</v>
      </c>
      <c r="I188">
        <f>'Raw counts'!I188/'Raw counts'!I$1246*10000</f>
        <v>0</v>
      </c>
      <c r="J188">
        <f>'Raw counts'!J188/'Raw counts'!J$1246*10000</f>
        <v>0</v>
      </c>
      <c r="K188">
        <f>'Raw counts'!K188/'Raw counts'!K$1246*10000</f>
        <v>0</v>
      </c>
      <c r="L188">
        <f>'Raw counts'!L188/'Raw counts'!L$1246*10000</f>
        <v>0</v>
      </c>
      <c r="M188">
        <f>'Raw counts'!M188/'Raw counts'!M$1246*10000</f>
        <v>0</v>
      </c>
      <c r="N188">
        <f>'Raw counts'!N188/'Raw counts'!N$1246*10000</f>
        <v>0</v>
      </c>
      <c r="O188">
        <f>'Raw counts'!O188/'Raw counts'!O$1246*10000</f>
        <v>0</v>
      </c>
      <c r="P188">
        <f>'Raw counts'!P188/'Raw counts'!P$1246*10000</f>
        <v>0</v>
      </c>
      <c r="Q188">
        <f>'Raw counts'!Q188/'Raw counts'!Q$1246*10000</f>
        <v>0</v>
      </c>
      <c r="R188">
        <f>'Raw counts'!R188/'Raw counts'!R$1246*10000</f>
        <v>0</v>
      </c>
      <c r="S188">
        <f>'Raw counts'!S188/'Raw counts'!S$1246*10000</f>
        <v>0</v>
      </c>
      <c r="T188">
        <f>'Raw counts'!T188/'Raw counts'!T$1246*10000</f>
        <v>0</v>
      </c>
      <c r="U188">
        <f>'Raw counts'!U188/'Raw counts'!U$1246*10000</f>
        <v>0</v>
      </c>
      <c r="V188">
        <f t="shared" si="9"/>
        <v>0</v>
      </c>
      <c r="W188" t="str">
        <f t="shared" si="10"/>
        <v/>
      </c>
      <c r="X188">
        <f t="shared" si="8"/>
        <v>0</v>
      </c>
      <c r="Y188">
        <f t="shared" si="11"/>
        <v>0</v>
      </c>
    </row>
    <row r="189" spans="1:25" x14ac:dyDescent="0.25">
      <c r="A189">
        <v>193</v>
      </c>
      <c r="B189" t="s">
        <v>680</v>
      </c>
      <c r="C189">
        <v>95800</v>
      </c>
      <c r="D189">
        <v>1069</v>
      </c>
      <c r="E189">
        <f>'Raw counts'!E189/'Raw counts'!E$1246*10000</f>
        <v>0</v>
      </c>
      <c r="F189">
        <f>'Raw counts'!F189/'Raw counts'!F$1246*10000</f>
        <v>0</v>
      </c>
      <c r="G189">
        <f>'Raw counts'!G189/'Raw counts'!G$1246*10000</f>
        <v>0</v>
      </c>
      <c r="H189">
        <f>'Raw counts'!H189/'Raw counts'!H$1246*10000</f>
        <v>0</v>
      </c>
      <c r="I189">
        <f>'Raw counts'!I189/'Raw counts'!I$1246*10000</f>
        <v>0</v>
      </c>
      <c r="J189">
        <f>'Raw counts'!J189/'Raw counts'!J$1246*10000</f>
        <v>0</v>
      </c>
      <c r="K189">
        <f>'Raw counts'!K189/'Raw counts'!K$1246*10000</f>
        <v>0</v>
      </c>
      <c r="L189">
        <f>'Raw counts'!L189/'Raw counts'!L$1246*10000</f>
        <v>0</v>
      </c>
      <c r="M189">
        <f>'Raw counts'!M189/'Raw counts'!M$1246*10000</f>
        <v>0</v>
      </c>
      <c r="N189">
        <f>'Raw counts'!N189/'Raw counts'!N$1246*10000</f>
        <v>0</v>
      </c>
      <c r="O189">
        <f>'Raw counts'!O189/'Raw counts'!O$1246*10000</f>
        <v>0</v>
      </c>
      <c r="P189">
        <f>'Raw counts'!P189/'Raw counts'!P$1246*10000</f>
        <v>0</v>
      </c>
      <c r="Q189">
        <f>'Raw counts'!Q189/'Raw counts'!Q$1246*10000</f>
        <v>0</v>
      </c>
      <c r="R189">
        <f>'Raw counts'!R189/'Raw counts'!R$1246*10000</f>
        <v>0</v>
      </c>
      <c r="S189">
        <f>'Raw counts'!S189/'Raw counts'!S$1246*10000</f>
        <v>0</v>
      </c>
      <c r="T189">
        <f>'Raw counts'!T189/'Raw counts'!T$1246*10000</f>
        <v>0</v>
      </c>
      <c r="U189">
        <f>'Raw counts'!U189/'Raw counts'!U$1246*10000</f>
        <v>0</v>
      </c>
      <c r="V189">
        <f t="shared" si="9"/>
        <v>0</v>
      </c>
      <c r="W189" t="str">
        <f t="shared" si="10"/>
        <v/>
      </c>
      <c r="X189">
        <f t="shared" si="8"/>
        <v>0</v>
      </c>
      <c r="Y189">
        <f t="shared" si="11"/>
        <v>0</v>
      </c>
    </row>
    <row r="190" spans="1:25" x14ac:dyDescent="0.25">
      <c r="A190">
        <v>194</v>
      </c>
      <c r="B190" t="s">
        <v>112</v>
      </c>
      <c r="C190">
        <v>77300</v>
      </c>
      <c r="D190">
        <v>290</v>
      </c>
      <c r="E190">
        <f>'Raw counts'!E190/'Raw counts'!E$1246*10000</f>
        <v>39.39791954777845</v>
      </c>
      <c r="F190">
        <f>'Raw counts'!F190/'Raw counts'!F$1246*10000</f>
        <v>15.938405404784639</v>
      </c>
      <c r="G190">
        <f>'Raw counts'!G190/'Raw counts'!G$1246*10000</f>
        <v>30.107860478421859</v>
      </c>
      <c r="H190">
        <f>'Raw counts'!H190/'Raw counts'!H$1246*10000</f>
        <v>26.043538989572113</v>
      </c>
      <c r="I190">
        <f>'Raw counts'!I190/'Raw counts'!I$1246*10000</f>
        <v>113.81638288505998</v>
      </c>
      <c r="J190">
        <f>'Raw counts'!J190/'Raw counts'!J$1246*10000</f>
        <v>115.93208170864717</v>
      </c>
      <c r="K190">
        <f>'Raw counts'!K190/'Raw counts'!K$1246*10000</f>
        <v>63.776130219075753</v>
      </c>
      <c r="L190">
        <f>'Raw counts'!L190/'Raw counts'!L$1246*10000</f>
        <v>186.50437365610838</v>
      </c>
      <c r="M190">
        <f>'Raw counts'!M190/'Raw counts'!M$1246*10000</f>
        <v>80.251356260361433</v>
      </c>
      <c r="N190">
        <f>'Raw counts'!N190/'Raw counts'!N$1246*10000</f>
        <v>12.252487383237094</v>
      </c>
      <c r="O190">
        <f>'Raw counts'!O190/'Raw counts'!O$1246*10000</f>
        <v>69.928422560304384</v>
      </c>
      <c r="P190">
        <f>'Raw counts'!P190/'Raw counts'!P$1246*10000</f>
        <v>138.79955501402014</v>
      </c>
      <c r="Q190">
        <f>'Raw counts'!Q190/'Raw counts'!Q$1246*10000</f>
        <v>4.1149534678721595</v>
      </c>
      <c r="R190">
        <f>'Raw counts'!R190/'Raw counts'!R$1246*10000</f>
        <v>76.849564543176044</v>
      </c>
      <c r="S190">
        <f>'Raw counts'!S190/'Raw counts'!S$1246*10000</f>
        <v>3.3493690483557694</v>
      </c>
      <c r="T190">
        <f>'Raw counts'!T190/'Raw counts'!T$1246*10000</f>
        <v>54.037522143356654</v>
      </c>
      <c r="U190">
        <f>'Raw counts'!U190/'Raw counts'!U$1246*10000</f>
        <v>67.28778917129182</v>
      </c>
      <c r="V190">
        <f t="shared" si="9"/>
        <v>1</v>
      </c>
      <c r="W190">
        <f t="shared" si="10"/>
        <v>0.40827994110367027</v>
      </c>
      <c r="X190">
        <f t="shared" si="8"/>
        <v>74.640894349978851</v>
      </c>
      <c r="Y190">
        <f t="shared" si="11"/>
        <v>53.327457916451763</v>
      </c>
    </row>
    <row r="191" spans="1:25" x14ac:dyDescent="0.25">
      <c r="A191">
        <v>195</v>
      </c>
      <c r="B191" t="s">
        <v>681</v>
      </c>
      <c r="C191">
        <v>20300</v>
      </c>
      <c r="D191">
        <v>972</v>
      </c>
      <c r="E191">
        <f>'Raw counts'!E191/'Raw counts'!E$1246*10000</f>
        <v>0</v>
      </c>
      <c r="F191">
        <f>'Raw counts'!F191/'Raw counts'!F$1246*10000</f>
        <v>0</v>
      </c>
      <c r="G191">
        <f>'Raw counts'!G191/'Raw counts'!G$1246*10000</f>
        <v>0</v>
      </c>
      <c r="H191">
        <f>'Raw counts'!H191/'Raw counts'!H$1246*10000</f>
        <v>0</v>
      </c>
      <c r="I191">
        <f>'Raw counts'!I191/'Raw counts'!I$1246*10000</f>
        <v>0</v>
      </c>
      <c r="J191">
        <f>'Raw counts'!J191/'Raw counts'!J$1246*10000</f>
        <v>0</v>
      </c>
      <c r="K191">
        <f>'Raw counts'!K191/'Raw counts'!K$1246*10000</f>
        <v>0</v>
      </c>
      <c r="L191">
        <f>'Raw counts'!L191/'Raw counts'!L$1246*10000</f>
        <v>0</v>
      </c>
      <c r="M191">
        <f>'Raw counts'!M191/'Raw counts'!M$1246*10000</f>
        <v>0</v>
      </c>
      <c r="N191">
        <f>'Raw counts'!N191/'Raw counts'!N$1246*10000</f>
        <v>0</v>
      </c>
      <c r="O191">
        <f>'Raw counts'!O191/'Raw counts'!O$1246*10000</f>
        <v>0</v>
      </c>
      <c r="P191">
        <f>'Raw counts'!P191/'Raw counts'!P$1246*10000</f>
        <v>0</v>
      </c>
      <c r="Q191">
        <f>'Raw counts'!Q191/'Raw counts'!Q$1246*10000</f>
        <v>0</v>
      </c>
      <c r="R191">
        <f>'Raw counts'!R191/'Raw counts'!R$1246*10000</f>
        <v>0</v>
      </c>
      <c r="S191">
        <f>'Raw counts'!S191/'Raw counts'!S$1246*10000</f>
        <v>0</v>
      </c>
      <c r="T191">
        <f>'Raw counts'!T191/'Raw counts'!T$1246*10000</f>
        <v>0</v>
      </c>
      <c r="U191">
        <f>'Raw counts'!U191/'Raw counts'!U$1246*10000</f>
        <v>0</v>
      </c>
      <c r="V191">
        <f t="shared" si="9"/>
        <v>0</v>
      </c>
      <c r="W191" t="str">
        <f t="shared" si="10"/>
        <v/>
      </c>
      <c r="X191">
        <f t="shared" si="8"/>
        <v>0</v>
      </c>
      <c r="Y191">
        <f t="shared" si="11"/>
        <v>0</v>
      </c>
    </row>
    <row r="192" spans="1:25" x14ac:dyDescent="0.25">
      <c r="A192">
        <v>196</v>
      </c>
      <c r="B192" t="s">
        <v>113</v>
      </c>
      <c r="C192">
        <v>30800</v>
      </c>
      <c r="D192">
        <v>151</v>
      </c>
      <c r="E192">
        <f>'Raw counts'!E192/'Raw counts'!E$1246*10000</f>
        <v>2.035923401463922</v>
      </c>
      <c r="F192">
        <f>'Raw counts'!F192/'Raw counts'!F$1246*10000</f>
        <v>6.8330888842952158</v>
      </c>
      <c r="G192">
        <f>'Raw counts'!G192/'Raw counts'!G$1246*10000</f>
        <v>4.0291549653291216E-2</v>
      </c>
      <c r="H192">
        <f>'Raw counts'!H192/'Raw counts'!H$1246*10000</f>
        <v>0.10470465956676003</v>
      </c>
      <c r="I192">
        <f>'Raw counts'!I192/'Raw counts'!I$1246*10000</f>
        <v>2.4627584741979874E-2</v>
      </c>
      <c r="J192">
        <f>'Raw counts'!J192/'Raw counts'!J$1246*10000</f>
        <v>0.19229972723023306</v>
      </c>
      <c r="K192">
        <f>'Raw counts'!K192/'Raw counts'!K$1246*10000</f>
        <v>0.10256981994537041</v>
      </c>
      <c r="L192">
        <f>'Raw counts'!L192/'Raw counts'!L$1246*10000</f>
        <v>0</v>
      </c>
      <c r="M192">
        <f>'Raw counts'!M192/'Raw counts'!M$1246*10000</f>
        <v>1.6172834614105107</v>
      </c>
      <c r="N192">
        <f>'Raw counts'!N192/'Raw counts'!N$1246*10000</f>
        <v>3.7939639316829896</v>
      </c>
      <c r="O192">
        <f>'Raw counts'!O192/'Raw counts'!O$1246*10000</f>
        <v>3.6412990620457841</v>
      </c>
      <c r="P192">
        <f>'Raw counts'!P192/'Raw counts'!P$1246*10000</f>
        <v>0.67525724950627164</v>
      </c>
      <c r="Q192">
        <f>'Raw counts'!Q192/'Raw counts'!Q$1246*10000</f>
        <v>2.9545755942304841</v>
      </c>
      <c r="R192">
        <f>'Raw counts'!R192/'Raw counts'!R$1246*10000</f>
        <v>0.22438998980227637</v>
      </c>
      <c r="S192">
        <f>'Raw counts'!S192/'Raw counts'!S$1246*10000</f>
        <v>2.1822469326402256</v>
      </c>
      <c r="T192">
        <f>'Raw counts'!T192/'Raw counts'!T$1246*10000</f>
        <v>6.0137147059379413E-2</v>
      </c>
      <c r="U192">
        <f>'Raw counts'!U192/'Raw counts'!U$1246*10000</f>
        <v>0.21697339472233915</v>
      </c>
      <c r="V192">
        <f t="shared" si="9"/>
        <v>1</v>
      </c>
      <c r="W192">
        <f t="shared" si="10"/>
        <v>0.60790077562152844</v>
      </c>
      <c r="X192">
        <f t="shared" si="8"/>
        <v>1.2167543431452537</v>
      </c>
      <c r="Y192">
        <f t="shared" si="11"/>
        <v>1.7186054127112187</v>
      </c>
    </row>
    <row r="193" spans="1:25" x14ac:dyDescent="0.25">
      <c r="A193">
        <v>197</v>
      </c>
      <c r="B193" t="s">
        <v>682</v>
      </c>
      <c r="C193">
        <v>84300</v>
      </c>
      <c r="D193">
        <v>165</v>
      </c>
      <c r="E193">
        <f>'Raw counts'!E193/'Raw counts'!E$1246*10000</f>
        <v>0</v>
      </c>
      <c r="F193">
        <f>'Raw counts'!F193/'Raw counts'!F$1246*10000</f>
        <v>0</v>
      </c>
      <c r="G193">
        <f>'Raw counts'!G193/'Raw counts'!G$1246*10000</f>
        <v>0</v>
      </c>
      <c r="H193">
        <f>'Raw counts'!H193/'Raw counts'!H$1246*10000</f>
        <v>0</v>
      </c>
      <c r="I193">
        <f>'Raw counts'!I193/'Raw counts'!I$1246*10000</f>
        <v>0</v>
      </c>
      <c r="J193">
        <f>'Raw counts'!J193/'Raw counts'!J$1246*10000</f>
        <v>0</v>
      </c>
      <c r="K193">
        <f>'Raw counts'!K193/'Raw counts'!K$1246*10000</f>
        <v>0</v>
      </c>
      <c r="L193">
        <f>'Raw counts'!L193/'Raw counts'!L$1246*10000</f>
        <v>0</v>
      </c>
      <c r="M193">
        <f>'Raw counts'!M193/'Raw counts'!M$1246*10000</f>
        <v>0</v>
      </c>
      <c r="N193">
        <f>'Raw counts'!N193/'Raw counts'!N$1246*10000</f>
        <v>0</v>
      </c>
      <c r="O193">
        <f>'Raw counts'!O193/'Raw counts'!O$1246*10000</f>
        <v>0</v>
      </c>
      <c r="P193">
        <f>'Raw counts'!P193/'Raw counts'!P$1246*10000</f>
        <v>0</v>
      </c>
      <c r="Q193">
        <f>'Raw counts'!Q193/'Raw counts'!Q$1246*10000</f>
        <v>0</v>
      </c>
      <c r="R193">
        <f>'Raw counts'!R193/'Raw counts'!R$1246*10000</f>
        <v>0</v>
      </c>
      <c r="S193">
        <f>'Raw counts'!S193/'Raw counts'!S$1246*10000</f>
        <v>0</v>
      </c>
      <c r="T193">
        <f>'Raw counts'!T193/'Raw counts'!T$1246*10000</f>
        <v>0</v>
      </c>
      <c r="U193">
        <f>'Raw counts'!U193/'Raw counts'!U$1246*10000</f>
        <v>0</v>
      </c>
      <c r="V193">
        <f t="shared" si="9"/>
        <v>0</v>
      </c>
      <c r="W193" t="str">
        <f t="shared" si="10"/>
        <v/>
      </c>
      <c r="X193">
        <f t="shared" si="8"/>
        <v>0</v>
      </c>
      <c r="Y193">
        <f t="shared" si="11"/>
        <v>0</v>
      </c>
    </row>
    <row r="194" spans="1:25" x14ac:dyDescent="0.25">
      <c r="A194">
        <v>198</v>
      </c>
      <c r="B194" t="s">
        <v>683</v>
      </c>
      <c r="C194">
        <v>107700</v>
      </c>
      <c r="D194">
        <v>784</v>
      </c>
      <c r="E194">
        <f>'Raw counts'!E194/'Raw counts'!E$1246*10000</f>
        <v>0</v>
      </c>
      <c r="F194">
        <f>'Raw counts'!F194/'Raw counts'!F$1246*10000</f>
        <v>0</v>
      </c>
      <c r="G194">
        <f>'Raw counts'!G194/'Raw counts'!G$1246*10000</f>
        <v>0</v>
      </c>
      <c r="H194">
        <f>'Raw counts'!H194/'Raw counts'!H$1246*10000</f>
        <v>0</v>
      </c>
      <c r="I194">
        <f>'Raw counts'!I194/'Raw counts'!I$1246*10000</f>
        <v>0</v>
      </c>
      <c r="J194">
        <f>'Raw counts'!J194/'Raw counts'!J$1246*10000</f>
        <v>0</v>
      </c>
      <c r="K194">
        <f>'Raw counts'!K194/'Raw counts'!K$1246*10000</f>
        <v>0</v>
      </c>
      <c r="L194">
        <f>'Raw counts'!L194/'Raw counts'!L$1246*10000</f>
        <v>0</v>
      </c>
      <c r="M194">
        <f>'Raw counts'!M194/'Raw counts'!M$1246*10000</f>
        <v>0</v>
      </c>
      <c r="N194">
        <f>'Raw counts'!N194/'Raw counts'!N$1246*10000</f>
        <v>0</v>
      </c>
      <c r="O194">
        <f>'Raw counts'!O194/'Raw counts'!O$1246*10000</f>
        <v>0</v>
      </c>
      <c r="P194">
        <f>'Raw counts'!P194/'Raw counts'!P$1246*10000</f>
        <v>0</v>
      </c>
      <c r="Q194">
        <f>'Raw counts'!Q194/'Raw counts'!Q$1246*10000</f>
        <v>0</v>
      </c>
      <c r="R194">
        <f>'Raw counts'!R194/'Raw counts'!R$1246*10000</f>
        <v>0</v>
      </c>
      <c r="S194">
        <f>'Raw counts'!S194/'Raw counts'!S$1246*10000</f>
        <v>0</v>
      </c>
      <c r="T194">
        <f>'Raw counts'!T194/'Raw counts'!T$1246*10000</f>
        <v>0</v>
      </c>
      <c r="U194">
        <f>'Raw counts'!U194/'Raw counts'!U$1246*10000</f>
        <v>0</v>
      </c>
      <c r="V194">
        <f t="shared" si="9"/>
        <v>0</v>
      </c>
      <c r="W194" t="str">
        <f t="shared" si="10"/>
        <v/>
      </c>
      <c r="X194">
        <f t="shared" si="8"/>
        <v>0</v>
      </c>
      <c r="Y194">
        <f t="shared" si="11"/>
        <v>0</v>
      </c>
    </row>
    <row r="195" spans="1:25" x14ac:dyDescent="0.25">
      <c r="A195">
        <v>199</v>
      </c>
      <c r="B195" t="s">
        <v>684</v>
      </c>
      <c r="C195">
        <v>31500</v>
      </c>
      <c r="D195">
        <v>159</v>
      </c>
      <c r="E195">
        <f>'Raw counts'!E195/'Raw counts'!E$1246*10000</f>
        <v>0</v>
      </c>
      <c r="F195">
        <f>'Raw counts'!F195/'Raw counts'!F$1246*10000</f>
        <v>0</v>
      </c>
      <c r="G195">
        <f>'Raw counts'!G195/'Raw counts'!G$1246*10000</f>
        <v>0</v>
      </c>
      <c r="H195">
        <f>'Raw counts'!H195/'Raw counts'!H$1246*10000</f>
        <v>0</v>
      </c>
      <c r="I195">
        <f>'Raw counts'!I195/'Raw counts'!I$1246*10000</f>
        <v>0</v>
      </c>
      <c r="J195">
        <f>'Raw counts'!J195/'Raw counts'!J$1246*10000</f>
        <v>0</v>
      </c>
      <c r="K195">
        <f>'Raw counts'!K195/'Raw counts'!K$1246*10000</f>
        <v>0</v>
      </c>
      <c r="L195">
        <f>'Raw counts'!L195/'Raw counts'!L$1246*10000</f>
        <v>0</v>
      </c>
      <c r="M195">
        <f>'Raw counts'!M195/'Raw counts'!M$1246*10000</f>
        <v>0</v>
      </c>
      <c r="N195">
        <f>'Raw counts'!N195/'Raw counts'!N$1246*10000</f>
        <v>0</v>
      </c>
      <c r="O195">
        <f>'Raw counts'!O195/'Raw counts'!O$1246*10000</f>
        <v>0</v>
      </c>
      <c r="P195">
        <f>'Raw counts'!P195/'Raw counts'!P$1246*10000</f>
        <v>0</v>
      </c>
      <c r="Q195">
        <f>'Raw counts'!Q195/'Raw counts'!Q$1246*10000</f>
        <v>0</v>
      </c>
      <c r="R195">
        <f>'Raw counts'!R195/'Raw counts'!R$1246*10000</f>
        <v>0</v>
      </c>
      <c r="S195">
        <f>'Raw counts'!S195/'Raw counts'!S$1246*10000</f>
        <v>0</v>
      </c>
      <c r="T195">
        <f>'Raw counts'!T195/'Raw counts'!T$1246*10000</f>
        <v>0</v>
      </c>
      <c r="U195">
        <f>'Raw counts'!U195/'Raw counts'!U$1246*10000</f>
        <v>0</v>
      </c>
      <c r="V195">
        <f t="shared" si="9"/>
        <v>0</v>
      </c>
      <c r="W195" t="str">
        <f t="shared" si="10"/>
        <v/>
      </c>
      <c r="X195">
        <f t="shared" ref="X195:X258" si="12">AVERAGE(E195:M195)</f>
        <v>0</v>
      </c>
      <c r="Y195">
        <f t="shared" si="11"/>
        <v>0</v>
      </c>
    </row>
    <row r="196" spans="1:25" x14ac:dyDescent="0.25">
      <c r="A196">
        <v>200</v>
      </c>
      <c r="B196" t="s">
        <v>685</v>
      </c>
      <c r="C196">
        <v>34900</v>
      </c>
      <c r="D196">
        <v>639</v>
      </c>
      <c r="E196">
        <f>'Raw counts'!E196/'Raw counts'!E$1246*10000</f>
        <v>0</v>
      </c>
      <c r="F196">
        <f>'Raw counts'!F196/'Raw counts'!F$1246*10000</f>
        <v>0</v>
      </c>
      <c r="G196">
        <f>'Raw counts'!G196/'Raw counts'!G$1246*10000</f>
        <v>0</v>
      </c>
      <c r="H196">
        <f>'Raw counts'!H196/'Raw counts'!H$1246*10000</f>
        <v>0</v>
      </c>
      <c r="I196">
        <f>'Raw counts'!I196/'Raw counts'!I$1246*10000</f>
        <v>0</v>
      </c>
      <c r="J196">
        <f>'Raw counts'!J196/'Raw counts'!J$1246*10000</f>
        <v>0</v>
      </c>
      <c r="K196">
        <f>'Raw counts'!K196/'Raw counts'!K$1246*10000</f>
        <v>0</v>
      </c>
      <c r="L196">
        <f>'Raw counts'!L196/'Raw counts'!L$1246*10000</f>
        <v>0</v>
      </c>
      <c r="M196">
        <f>'Raw counts'!M196/'Raw counts'!M$1246*10000</f>
        <v>0</v>
      </c>
      <c r="N196">
        <f>'Raw counts'!N196/'Raw counts'!N$1246*10000</f>
        <v>0</v>
      </c>
      <c r="O196">
        <f>'Raw counts'!O196/'Raw counts'!O$1246*10000</f>
        <v>0</v>
      </c>
      <c r="P196">
        <f>'Raw counts'!P196/'Raw counts'!P$1246*10000</f>
        <v>0</v>
      </c>
      <c r="Q196">
        <f>'Raw counts'!Q196/'Raw counts'!Q$1246*10000</f>
        <v>0</v>
      </c>
      <c r="R196">
        <f>'Raw counts'!R196/'Raw counts'!R$1246*10000</f>
        <v>0</v>
      </c>
      <c r="S196">
        <f>'Raw counts'!S196/'Raw counts'!S$1246*10000</f>
        <v>0</v>
      </c>
      <c r="T196">
        <f>'Raw counts'!T196/'Raw counts'!T$1246*10000</f>
        <v>0</v>
      </c>
      <c r="U196">
        <f>'Raw counts'!U196/'Raw counts'!U$1246*10000</f>
        <v>0</v>
      </c>
      <c r="V196">
        <f t="shared" ref="V196:V259" si="13">IF(AND(X196=0,Y196=0),0,1)</f>
        <v>0</v>
      </c>
      <c r="W196" t="str">
        <f t="shared" ref="W196:W259" si="14">IFERROR(_xlfn.T.TEST(E196:M196,N196:U196,2,2),"")</f>
        <v/>
      </c>
      <c r="X196">
        <f t="shared" si="12"/>
        <v>0</v>
      </c>
      <c r="Y196">
        <f t="shared" ref="Y196:Y259" si="15">AVERAGE(N196:U196)</f>
        <v>0</v>
      </c>
    </row>
    <row r="197" spans="1:25" x14ac:dyDescent="0.25">
      <c r="A197">
        <v>201</v>
      </c>
      <c r="B197" t="s">
        <v>114</v>
      </c>
      <c r="C197">
        <v>4400</v>
      </c>
      <c r="D197">
        <v>329</v>
      </c>
      <c r="E197">
        <f>'Raw counts'!E197/'Raw counts'!E$1246*10000</f>
        <v>15.105057383154806</v>
      </c>
      <c r="F197">
        <f>'Raw counts'!F197/'Raw counts'!F$1246*10000</f>
        <v>25.880426686616335</v>
      </c>
      <c r="G197">
        <f>'Raw counts'!G197/'Raw counts'!G$1246*10000</f>
        <v>109.83476435487185</v>
      </c>
      <c r="H197">
        <f>'Raw counts'!H197/'Raw counts'!H$1246*10000</f>
        <v>129.8616991053336</v>
      </c>
      <c r="I197">
        <f>'Raw counts'!I197/'Raw counts'!I$1246*10000</f>
        <v>105.7262212973196</v>
      </c>
      <c r="J197">
        <f>'Raw counts'!J197/'Raw counts'!J$1246*10000</f>
        <v>32.612061433352856</v>
      </c>
      <c r="K197">
        <f>'Raw counts'!K197/'Raw counts'!K$1246*10000</f>
        <v>107.19884051507887</v>
      </c>
      <c r="L197">
        <f>'Raw counts'!L197/'Raw counts'!L$1246*10000</f>
        <v>10.221954889340061</v>
      </c>
      <c r="M197">
        <f>'Raw counts'!M197/'Raw counts'!M$1246*10000</f>
        <v>42.053977641862488</v>
      </c>
      <c r="N197">
        <f>'Raw counts'!N197/'Raw counts'!N$1246*10000</f>
        <v>66.733442875641373</v>
      </c>
      <c r="O197">
        <f>'Raw counts'!O197/'Raw counts'!O$1246*10000</f>
        <v>61.286226634857464</v>
      </c>
      <c r="P197">
        <f>'Raw counts'!P197/'Raw counts'!P$1246*10000</f>
        <v>87.334695529497836</v>
      </c>
      <c r="Q197">
        <f>'Raw counts'!Q197/'Raw counts'!Q$1246*10000</f>
        <v>78.44739490291829</v>
      </c>
      <c r="R197">
        <f>'Raw counts'!R197/'Raw counts'!R$1246*10000</f>
        <v>55.87711442487042</v>
      </c>
      <c r="S197">
        <f>'Raw counts'!S197/'Raw counts'!S$1246*10000</f>
        <v>114.20425614150516</v>
      </c>
      <c r="T197">
        <f>'Raw counts'!T197/'Raw counts'!T$1246*10000</f>
        <v>93.350034278173823</v>
      </c>
      <c r="U197">
        <f>'Raw counts'!U197/'Raw counts'!U$1246*10000</f>
        <v>60.283887989654708</v>
      </c>
      <c r="V197">
        <f t="shared" si="13"/>
        <v>1</v>
      </c>
      <c r="W197">
        <f t="shared" si="14"/>
        <v>0.48934332221485655</v>
      </c>
      <c r="X197">
        <f t="shared" si="12"/>
        <v>64.277222589658948</v>
      </c>
      <c r="Y197">
        <f t="shared" si="15"/>
        <v>77.189631597139865</v>
      </c>
    </row>
    <row r="198" spans="1:25" x14ac:dyDescent="0.25">
      <c r="A198">
        <v>202</v>
      </c>
      <c r="B198" t="s">
        <v>115</v>
      </c>
      <c r="C198">
        <v>96100</v>
      </c>
      <c r="D198">
        <v>701</v>
      </c>
      <c r="E198">
        <f>'Raw counts'!E198/'Raw counts'!E$1246*10000</f>
        <v>8.3136651925834109</v>
      </c>
      <c r="F198">
        <f>'Raw counts'!F198/'Raw counts'!F$1246*10000</f>
        <v>20.663326410011582</v>
      </c>
      <c r="G198">
        <f>'Raw counts'!G198/'Raw counts'!G$1246*10000</f>
        <v>48.82328529237563</v>
      </c>
      <c r="H198">
        <f>'Raw counts'!H198/'Raw counts'!H$1246*10000</f>
        <v>6.5754526207925306</v>
      </c>
      <c r="I198">
        <f>'Raw counts'!I198/'Raw counts'!I$1246*10000</f>
        <v>22.368003841903221</v>
      </c>
      <c r="J198">
        <f>'Raw counts'!J198/'Raw counts'!J$1246*10000</f>
        <v>33.489737111480594</v>
      </c>
      <c r="K198">
        <f>'Raw counts'!K198/'Raw counts'!K$1246*10000</f>
        <v>3.206421762640058</v>
      </c>
      <c r="L198">
        <f>'Raw counts'!L198/'Raw counts'!L$1246*10000</f>
        <v>29.792720980319867</v>
      </c>
      <c r="M198">
        <f>'Raw counts'!M198/'Raw counts'!M$1246*10000</f>
        <v>3.9441442819583967</v>
      </c>
      <c r="N198">
        <f>'Raw counts'!N198/'Raw counts'!N$1246*10000</f>
        <v>12.289144039581856</v>
      </c>
      <c r="O198">
        <f>'Raw counts'!O198/'Raw counts'!O$1246*10000</f>
        <v>10.80611024790112</v>
      </c>
      <c r="P198">
        <f>'Raw counts'!P198/'Raw counts'!P$1246*10000</f>
        <v>4.042995936917297</v>
      </c>
      <c r="Q198">
        <f>'Raw counts'!Q198/'Raw counts'!Q$1246*10000</f>
        <v>30.452605877167663</v>
      </c>
      <c r="R198">
        <f>'Raw counts'!R198/'Raw counts'!R$1246*10000</f>
        <v>21.317049031216257</v>
      </c>
      <c r="S198">
        <f>'Raw counts'!S198/'Raw counts'!S$1246*10000</f>
        <v>4.5707759136394772</v>
      </c>
      <c r="T198">
        <f>'Raw counts'!T198/'Raw counts'!T$1246*10000</f>
        <v>3.4621814664185582</v>
      </c>
      <c r="U198">
        <f>'Raw counts'!U198/'Raw counts'!U$1246*10000</f>
        <v>12.57143849021233</v>
      </c>
      <c r="V198">
        <f t="shared" si="13"/>
        <v>1</v>
      </c>
      <c r="W198">
        <f t="shared" si="14"/>
        <v>0.27411846228342751</v>
      </c>
      <c r="X198">
        <f t="shared" si="12"/>
        <v>19.686306388229475</v>
      </c>
      <c r="Y198">
        <f t="shared" si="15"/>
        <v>12.43903762538182</v>
      </c>
    </row>
    <row r="199" spans="1:25" x14ac:dyDescent="0.25">
      <c r="A199">
        <v>203</v>
      </c>
      <c r="B199" t="s">
        <v>116</v>
      </c>
      <c r="C199">
        <v>93800</v>
      </c>
      <c r="D199">
        <v>370</v>
      </c>
      <c r="E199">
        <f>'Raw counts'!E199/'Raw counts'!E$1246*10000</f>
        <v>0.75086349301696953</v>
      </c>
      <c r="F199">
        <f>'Raw counts'!F199/'Raw counts'!F$1246*10000</f>
        <v>0.29530756282668397</v>
      </c>
      <c r="G199">
        <f>'Raw counts'!G199/'Raw counts'!G$1246*10000</f>
        <v>0.62451901962601386</v>
      </c>
      <c r="H199">
        <f>'Raw counts'!H199/'Raw counts'!H$1246*10000</f>
        <v>0.47466112336931215</v>
      </c>
      <c r="I199">
        <f>'Raw counts'!I199/'Raw counts'!I$1246*10000</f>
        <v>0.25243274360529372</v>
      </c>
      <c r="J199">
        <f>'Raw counts'!J199/'Raw counts'!J$1246*10000</f>
        <v>0</v>
      </c>
      <c r="K199">
        <f>'Raw counts'!K199/'Raw counts'!K$1246*10000</f>
        <v>0</v>
      </c>
      <c r="L199">
        <f>'Raw counts'!L199/'Raw counts'!L$1246*10000</f>
        <v>0</v>
      </c>
      <c r="M199">
        <f>'Raw counts'!M199/'Raw counts'!M$1246*10000</f>
        <v>0</v>
      </c>
      <c r="N199">
        <f>'Raw counts'!N199/'Raw counts'!N$1246*10000</f>
        <v>4.5820820430953979E-2</v>
      </c>
      <c r="O199">
        <f>'Raw counts'!O199/'Raw counts'!O$1246*10000</f>
        <v>0.70672162941738881</v>
      </c>
      <c r="P199">
        <f>'Raw counts'!P199/'Raw counts'!P$1246*10000</f>
        <v>0</v>
      </c>
      <c r="Q199">
        <f>'Raw counts'!Q199/'Raw counts'!Q$1246*10000</f>
        <v>3.5688932920407828</v>
      </c>
      <c r="R199">
        <f>'Raw counts'!R199/'Raw counts'!R$1246*10000</f>
        <v>0</v>
      </c>
      <c r="S199">
        <f>'Raw counts'!S199/'Raw counts'!S$1246*10000</f>
        <v>0</v>
      </c>
      <c r="T199">
        <f>'Raw counts'!T199/'Raw counts'!T$1246*10000</f>
        <v>0</v>
      </c>
      <c r="U199">
        <f>'Raw counts'!U199/'Raw counts'!U$1246*10000</f>
        <v>0.3211206241890619</v>
      </c>
      <c r="V199">
        <f t="shared" si="13"/>
        <v>1</v>
      </c>
      <c r="W199">
        <f t="shared" si="14"/>
        <v>0.46895305071942306</v>
      </c>
      <c r="X199">
        <f t="shared" si="12"/>
        <v>0.26642043804936372</v>
      </c>
      <c r="Y199">
        <f t="shared" si="15"/>
        <v>0.5803195457597734</v>
      </c>
    </row>
    <row r="200" spans="1:25" x14ac:dyDescent="0.25">
      <c r="A200">
        <v>204</v>
      </c>
      <c r="B200" t="s">
        <v>117</v>
      </c>
      <c r="C200">
        <v>30900</v>
      </c>
      <c r="D200">
        <v>151</v>
      </c>
      <c r="E200">
        <f>'Raw counts'!E200/'Raw counts'!E$1246*10000</f>
        <v>2.4225620657786306</v>
      </c>
      <c r="F200">
        <f>'Raw counts'!F200/'Raw counts'!F$1246*10000</f>
        <v>7.2514412649663518</v>
      </c>
      <c r="G200">
        <f>'Raw counts'!G200/'Raw counts'!G$1246*10000</f>
        <v>0.18131197343981048</v>
      </c>
      <c r="H200">
        <f>'Raw counts'!H200/'Raw counts'!H$1246*10000</f>
        <v>2.471029965775537</v>
      </c>
      <c r="I200">
        <f>'Raw counts'!I200/'Raw counts'!I$1246*10000</f>
        <v>0.15392240463737419</v>
      </c>
      <c r="J200">
        <f>'Raw counts'!J200/'Raw counts'!J$1246*10000</f>
        <v>0.33036106985706704</v>
      </c>
      <c r="K200">
        <f>'Raw counts'!K200/'Raw counts'!K$1246*10000</f>
        <v>0.20513963989074083</v>
      </c>
      <c r="L200">
        <f>'Raw counts'!L200/'Raw counts'!L$1246*10000</f>
        <v>4.40981660454705E-3</v>
      </c>
      <c r="M200">
        <f>'Raw counts'!M200/'Raw counts'!M$1246*10000</f>
        <v>3.091729921955706</v>
      </c>
      <c r="N200">
        <f>'Raw counts'!N200/'Raw counts'!N$1246*10000</f>
        <v>2.4743243032715148</v>
      </c>
      <c r="O200">
        <f>'Raw counts'!O200/'Raw counts'!O$1246*10000</f>
        <v>5.0816650496202715</v>
      </c>
      <c r="P200">
        <f>'Raw counts'!P200/'Raw counts'!P$1246*10000</f>
        <v>7.5304004660129777</v>
      </c>
      <c r="Q200">
        <f>'Raw counts'!Q200/'Raw counts'!Q$1246*10000</f>
        <v>4.0369448713248195</v>
      </c>
      <c r="R200">
        <f>'Raw counts'!R200/'Raw counts'!R$1246*10000</f>
        <v>0.24442481032033675</v>
      </c>
      <c r="S200">
        <f>'Raw counts'!S200/'Raw counts'!S$1246*10000</f>
        <v>2.3016733816901884</v>
      </c>
      <c r="T200">
        <f>'Raw counts'!T200/'Raw counts'!T$1246*10000</f>
        <v>6.8728168067862194E-2</v>
      </c>
      <c r="U200">
        <f>'Raw counts'!U200/'Raw counts'!U$1246*10000</f>
        <v>0.13452350472785027</v>
      </c>
      <c r="V200">
        <f t="shared" si="13"/>
        <v>1</v>
      </c>
      <c r="W200">
        <f t="shared" si="14"/>
        <v>0.45452662658149512</v>
      </c>
      <c r="X200">
        <f t="shared" si="12"/>
        <v>1.7902120136561959</v>
      </c>
      <c r="Y200">
        <f t="shared" si="15"/>
        <v>2.7340855693794777</v>
      </c>
    </row>
    <row r="201" spans="1:25" x14ac:dyDescent="0.25">
      <c r="A201">
        <v>205</v>
      </c>
      <c r="B201" t="s">
        <v>686</v>
      </c>
      <c r="C201">
        <v>110200</v>
      </c>
      <c r="D201">
        <v>855</v>
      </c>
      <c r="E201">
        <f>'Raw counts'!E201/'Raw counts'!E$1246*10000</f>
        <v>0</v>
      </c>
      <c r="F201">
        <f>'Raw counts'!F201/'Raw counts'!F$1246*10000</f>
        <v>0</v>
      </c>
      <c r="G201">
        <f>'Raw counts'!G201/'Raw counts'!G$1246*10000</f>
        <v>0</v>
      </c>
      <c r="H201">
        <f>'Raw counts'!H201/'Raw counts'!H$1246*10000</f>
        <v>0</v>
      </c>
      <c r="I201">
        <f>'Raw counts'!I201/'Raw counts'!I$1246*10000</f>
        <v>0</v>
      </c>
      <c r="J201">
        <f>'Raw counts'!J201/'Raw counts'!J$1246*10000</f>
        <v>0</v>
      </c>
      <c r="K201">
        <f>'Raw counts'!K201/'Raw counts'!K$1246*10000</f>
        <v>0</v>
      </c>
      <c r="L201">
        <f>'Raw counts'!L201/'Raw counts'!L$1246*10000</f>
        <v>0</v>
      </c>
      <c r="M201">
        <f>'Raw counts'!M201/'Raw counts'!M$1246*10000</f>
        <v>0</v>
      </c>
      <c r="N201">
        <f>'Raw counts'!N201/'Raw counts'!N$1246*10000</f>
        <v>0</v>
      </c>
      <c r="O201">
        <f>'Raw counts'!O201/'Raw counts'!O$1246*10000</f>
        <v>0</v>
      </c>
      <c r="P201">
        <f>'Raw counts'!P201/'Raw counts'!P$1246*10000</f>
        <v>0</v>
      </c>
      <c r="Q201">
        <f>'Raw counts'!Q201/'Raw counts'!Q$1246*10000</f>
        <v>0</v>
      </c>
      <c r="R201">
        <f>'Raw counts'!R201/'Raw counts'!R$1246*10000</f>
        <v>0</v>
      </c>
      <c r="S201">
        <f>'Raw counts'!S201/'Raw counts'!S$1246*10000</f>
        <v>0</v>
      </c>
      <c r="T201">
        <f>'Raw counts'!T201/'Raw counts'!T$1246*10000</f>
        <v>0</v>
      </c>
      <c r="U201">
        <f>'Raw counts'!U201/'Raw counts'!U$1246*10000</f>
        <v>0</v>
      </c>
      <c r="V201">
        <f t="shared" si="13"/>
        <v>0</v>
      </c>
      <c r="W201" t="str">
        <f t="shared" si="14"/>
        <v/>
      </c>
      <c r="X201">
        <f t="shared" si="12"/>
        <v>0</v>
      </c>
      <c r="Y201">
        <f t="shared" si="15"/>
        <v>0</v>
      </c>
    </row>
    <row r="202" spans="1:25" x14ac:dyDescent="0.25">
      <c r="A202">
        <v>206</v>
      </c>
      <c r="B202" t="s">
        <v>687</v>
      </c>
      <c r="C202">
        <v>96900</v>
      </c>
      <c r="D202">
        <v>379</v>
      </c>
      <c r="E202">
        <f>'Raw counts'!E202/'Raw counts'!E$1246*10000</f>
        <v>0</v>
      </c>
      <c r="F202">
        <f>'Raw counts'!F202/'Raw counts'!F$1246*10000</f>
        <v>0</v>
      </c>
      <c r="G202">
        <f>'Raw counts'!G202/'Raw counts'!G$1246*10000</f>
        <v>0</v>
      </c>
      <c r="H202">
        <f>'Raw counts'!H202/'Raw counts'!H$1246*10000</f>
        <v>0</v>
      </c>
      <c r="I202">
        <f>'Raw counts'!I202/'Raw counts'!I$1246*10000</f>
        <v>0</v>
      </c>
      <c r="J202">
        <f>'Raw counts'!J202/'Raw counts'!J$1246*10000</f>
        <v>0</v>
      </c>
      <c r="K202">
        <f>'Raw counts'!K202/'Raw counts'!K$1246*10000</f>
        <v>0</v>
      </c>
      <c r="L202">
        <f>'Raw counts'!L202/'Raw counts'!L$1246*10000</f>
        <v>0</v>
      </c>
      <c r="M202">
        <f>'Raw counts'!M202/'Raw counts'!M$1246*10000</f>
        <v>0</v>
      </c>
      <c r="N202">
        <f>'Raw counts'!N202/'Raw counts'!N$1246*10000</f>
        <v>0</v>
      </c>
      <c r="O202">
        <f>'Raw counts'!O202/'Raw counts'!O$1246*10000</f>
        <v>0</v>
      </c>
      <c r="P202">
        <f>'Raw counts'!P202/'Raw counts'!P$1246*10000</f>
        <v>0</v>
      </c>
      <c r="Q202">
        <f>'Raw counts'!Q202/'Raw counts'!Q$1246*10000</f>
        <v>0</v>
      </c>
      <c r="R202">
        <f>'Raw counts'!R202/'Raw counts'!R$1246*10000</f>
        <v>0</v>
      </c>
      <c r="S202">
        <f>'Raw counts'!S202/'Raw counts'!S$1246*10000</f>
        <v>0</v>
      </c>
      <c r="T202">
        <f>'Raw counts'!T202/'Raw counts'!T$1246*10000</f>
        <v>0</v>
      </c>
      <c r="U202">
        <f>'Raw counts'!U202/'Raw counts'!U$1246*10000</f>
        <v>0</v>
      </c>
      <c r="V202">
        <f t="shared" si="13"/>
        <v>0</v>
      </c>
      <c r="W202" t="str">
        <f t="shared" si="14"/>
        <v/>
      </c>
      <c r="X202">
        <f t="shared" si="12"/>
        <v>0</v>
      </c>
      <c r="Y202">
        <f t="shared" si="15"/>
        <v>0</v>
      </c>
    </row>
    <row r="203" spans="1:25" x14ac:dyDescent="0.25">
      <c r="A203">
        <v>207</v>
      </c>
      <c r="B203" t="s">
        <v>118</v>
      </c>
      <c r="C203">
        <v>89600</v>
      </c>
      <c r="D203">
        <v>386</v>
      </c>
      <c r="E203">
        <f>'Raw counts'!E203/'Raw counts'!E$1246*10000</f>
        <v>0</v>
      </c>
      <c r="F203">
        <f>'Raw counts'!F203/'Raw counts'!F$1246*10000</f>
        <v>0</v>
      </c>
      <c r="G203">
        <f>'Raw counts'!G203/'Raw counts'!G$1246*10000</f>
        <v>0</v>
      </c>
      <c r="H203">
        <f>'Raw counts'!H203/'Raw counts'!H$1246*10000</f>
        <v>0</v>
      </c>
      <c r="I203">
        <f>'Raw counts'!I203/'Raw counts'!I$1246*10000</f>
        <v>0</v>
      </c>
      <c r="J203">
        <f>'Raw counts'!J203/'Raw counts'!J$1246*10000</f>
        <v>9.8615244733452866E-3</v>
      </c>
      <c r="K203">
        <f>'Raw counts'!K203/'Raw counts'!K$1246*10000</f>
        <v>0</v>
      </c>
      <c r="L203">
        <f>'Raw counts'!L203/'Raw counts'!L$1246*10000</f>
        <v>0</v>
      </c>
      <c r="M203">
        <f>'Raw counts'!M203/'Raw counts'!M$1246*10000</f>
        <v>0</v>
      </c>
      <c r="N203">
        <f>'Raw counts'!N203/'Raw counts'!N$1246*10000</f>
        <v>0</v>
      </c>
      <c r="O203">
        <f>'Raw counts'!O203/'Raw counts'!O$1246*10000</f>
        <v>0</v>
      </c>
      <c r="P203">
        <f>'Raw counts'!P203/'Raw counts'!P$1246*10000</f>
        <v>0</v>
      </c>
      <c r="Q203">
        <f>'Raw counts'!Q203/'Raw counts'!Q$1246*10000</f>
        <v>0</v>
      </c>
      <c r="R203">
        <f>'Raw counts'!R203/'Raw counts'!R$1246*10000</f>
        <v>0</v>
      </c>
      <c r="S203">
        <f>'Raw counts'!S203/'Raw counts'!S$1246*10000</f>
        <v>0</v>
      </c>
      <c r="T203">
        <f>'Raw counts'!T203/'Raw counts'!T$1246*10000</f>
        <v>0</v>
      </c>
      <c r="U203">
        <f>'Raw counts'!U203/'Raw counts'!U$1246*10000</f>
        <v>0</v>
      </c>
      <c r="V203">
        <f t="shared" si="13"/>
        <v>1</v>
      </c>
      <c r="W203">
        <f t="shared" si="14"/>
        <v>0.36243906471558607</v>
      </c>
      <c r="X203">
        <f t="shared" si="12"/>
        <v>1.0957249414828096E-3</v>
      </c>
      <c r="Y203">
        <f t="shared" si="15"/>
        <v>0</v>
      </c>
    </row>
    <row r="204" spans="1:25" x14ac:dyDescent="0.25">
      <c r="A204">
        <v>208</v>
      </c>
      <c r="B204" t="s">
        <v>688</v>
      </c>
      <c r="C204">
        <v>35000</v>
      </c>
      <c r="D204">
        <v>639</v>
      </c>
      <c r="E204">
        <f>'Raw counts'!E204/'Raw counts'!E$1246*10000</f>
        <v>0</v>
      </c>
      <c r="F204">
        <f>'Raw counts'!F204/'Raw counts'!F$1246*10000</f>
        <v>0</v>
      </c>
      <c r="G204">
        <f>'Raw counts'!G204/'Raw counts'!G$1246*10000</f>
        <v>0</v>
      </c>
      <c r="H204">
        <f>'Raw counts'!H204/'Raw counts'!H$1246*10000</f>
        <v>0</v>
      </c>
      <c r="I204">
        <f>'Raw counts'!I204/'Raw counts'!I$1246*10000</f>
        <v>0</v>
      </c>
      <c r="J204">
        <f>'Raw counts'!J204/'Raw counts'!J$1246*10000</f>
        <v>0</v>
      </c>
      <c r="K204">
        <f>'Raw counts'!K204/'Raw counts'!K$1246*10000</f>
        <v>0</v>
      </c>
      <c r="L204">
        <f>'Raw counts'!L204/'Raw counts'!L$1246*10000</f>
        <v>0</v>
      </c>
      <c r="M204">
        <f>'Raw counts'!M204/'Raw counts'!M$1246*10000</f>
        <v>0</v>
      </c>
      <c r="N204">
        <f>'Raw counts'!N204/'Raw counts'!N$1246*10000</f>
        <v>0</v>
      </c>
      <c r="O204">
        <f>'Raw counts'!O204/'Raw counts'!O$1246*10000</f>
        <v>0</v>
      </c>
      <c r="P204">
        <f>'Raw counts'!P204/'Raw counts'!P$1246*10000</f>
        <v>0</v>
      </c>
      <c r="Q204">
        <f>'Raw counts'!Q204/'Raw counts'!Q$1246*10000</f>
        <v>0</v>
      </c>
      <c r="R204">
        <f>'Raw counts'!R204/'Raw counts'!R$1246*10000</f>
        <v>0</v>
      </c>
      <c r="S204">
        <f>'Raw counts'!S204/'Raw counts'!S$1246*10000</f>
        <v>0</v>
      </c>
      <c r="T204">
        <f>'Raw counts'!T204/'Raw counts'!T$1246*10000</f>
        <v>0</v>
      </c>
      <c r="U204">
        <f>'Raw counts'!U204/'Raw counts'!U$1246*10000</f>
        <v>0</v>
      </c>
      <c r="V204">
        <f t="shared" si="13"/>
        <v>0</v>
      </c>
      <c r="W204" t="str">
        <f t="shared" si="14"/>
        <v/>
      </c>
      <c r="X204">
        <f t="shared" si="12"/>
        <v>0</v>
      </c>
      <c r="Y204">
        <f t="shared" si="15"/>
        <v>0</v>
      </c>
    </row>
    <row r="205" spans="1:25" x14ac:dyDescent="0.25">
      <c r="A205">
        <v>209</v>
      </c>
      <c r="B205" t="s">
        <v>119</v>
      </c>
      <c r="C205">
        <v>96000</v>
      </c>
      <c r="D205">
        <v>701</v>
      </c>
      <c r="E205">
        <f>'Raw counts'!E205/'Raw counts'!E$1246*10000</f>
        <v>2.9156664492524613</v>
      </c>
      <c r="F205">
        <f>'Raw counts'!F205/'Raw counts'!F$1246*10000</f>
        <v>9.9010063425502093</v>
      </c>
      <c r="G205">
        <f>'Raw counts'!G205/'Raw counts'!G$1246*10000</f>
        <v>8.4310067649511868</v>
      </c>
      <c r="H205">
        <f>'Raw counts'!H205/'Raw counts'!H$1246*10000</f>
        <v>3.2528247572073452</v>
      </c>
      <c r="I205">
        <f>'Raw counts'!I205/'Raw counts'!I$1246*10000</f>
        <v>9.4631494371057663</v>
      </c>
      <c r="J205">
        <f>'Raw counts'!J205/'Raw counts'!J$1246*10000</f>
        <v>8.9000258371941197</v>
      </c>
      <c r="K205">
        <f>'Raw counts'!K205/'Raw counts'!K$1246*10000</f>
        <v>0.69123139528401811</v>
      </c>
      <c r="L205">
        <f>'Raw counts'!L205/'Raw counts'!L$1246*10000</f>
        <v>7.2717875808980859</v>
      </c>
      <c r="M205">
        <f>'Raw counts'!M205/'Raw counts'!M$1246*10000</f>
        <v>0.66810855243454148</v>
      </c>
      <c r="N205">
        <f>'Raw counts'!N205/'Raw counts'!N$1246*10000</f>
        <v>2.0619369193929291</v>
      </c>
      <c r="O205">
        <f>'Raw counts'!O205/'Raw counts'!O$1246*10000</f>
        <v>3.4393785964979591</v>
      </c>
      <c r="P205">
        <f>'Raw counts'!P205/'Raw counts'!P$1246*10000</f>
        <v>3.7481051127658236</v>
      </c>
      <c r="Q205">
        <f>'Raw counts'!Q205/'Raw counts'!Q$1246*10000</f>
        <v>3.7834169325459666</v>
      </c>
      <c r="R205">
        <f>'Raw counts'!R205/'Raw counts'!R$1246*10000</f>
        <v>2.4522620314105916</v>
      </c>
      <c r="S205">
        <f>'Raw counts'!S205/'Raw counts'!S$1246*10000</f>
        <v>1.3354048393768545</v>
      </c>
      <c r="T205">
        <f>'Raw counts'!T205/'Raw counts'!T$1246*10000</f>
        <v>0.65291759664469085</v>
      </c>
      <c r="U205">
        <f>'Raw counts'!U205/'Raw counts'!U$1246*10000</f>
        <v>4.2960732155023154</v>
      </c>
      <c r="V205">
        <f t="shared" si="13"/>
        <v>1</v>
      </c>
      <c r="W205">
        <f t="shared" si="14"/>
        <v>5.1697163149331163E-2</v>
      </c>
      <c r="X205">
        <f t="shared" si="12"/>
        <v>5.7216452352086371</v>
      </c>
      <c r="Y205">
        <f t="shared" si="15"/>
        <v>2.7211869055171412</v>
      </c>
    </row>
    <row r="206" spans="1:25" x14ac:dyDescent="0.25">
      <c r="A206">
        <v>210</v>
      </c>
      <c r="B206" t="s">
        <v>120</v>
      </c>
      <c r="C206">
        <v>74700</v>
      </c>
      <c r="D206">
        <v>331</v>
      </c>
      <c r="E206">
        <f>'Raw counts'!E206/'Raw counts'!E$1246*10000</f>
        <v>0.24842001137128591</v>
      </c>
      <c r="F206">
        <f>'Raw counts'!F206/'Raw counts'!F$1246*10000</f>
        <v>0</v>
      </c>
      <c r="G206">
        <f>'Raw counts'!G206/'Raw counts'!G$1246*10000</f>
        <v>0</v>
      </c>
      <c r="H206">
        <f>'Raw counts'!H206/'Raw counts'!H$1246*10000</f>
        <v>0</v>
      </c>
      <c r="I206">
        <f>'Raw counts'!I206/'Raw counts'!I$1246*10000</f>
        <v>0.20933447030682892</v>
      </c>
      <c r="J206">
        <f>'Raw counts'!J206/'Raw counts'!J$1246*10000</f>
        <v>4.9307622366726422E-2</v>
      </c>
      <c r="K206">
        <f>'Raw counts'!K206/'Raw counts'!K$1246*10000</f>
        <v>0.17838229555716595</v>
      </c>
      <c r="L206">
        <f>'Raw counts'!L206/'Raw counts'!L$1246*10000</f>
        <v>0.34837551175921694</v>
      </c>
      <c r="M206">
        <f>'Raw counts'!M206/'Raw counts'!M$1246*10000</f>
        <v>0.27645871135222405</v>
      </c>
      <c r="N206">
        <f>'Raw counts'!N206/'Raw counts'!N$1246*10000</f>
        <v>0</v>
      </c>
      <c r="O206">
        <f>'Raw counts'!O206/'Raw counts'!O$1246*10000</f>
        <v>0.137978984791014</v>
      </c>
      <c r="P206">
        <f>'Raw counts'!P206/'Raw counts'!P$1246*10000</f>
        <v>0.29916460421163926</v>
      </c>
      <c r="Q206">
        <f>'Raw counts'!Q206/'Raw counts'!Q$1246*10000</f>
        <v>0</v>
      </c>
      <c r="R206">
        <f>'Raw counts'!R206/'Raw counts'!R$1246*10000</f>
        <v>4.0069641036120776E-2</v>
      </c>
      <c r="S206">
        <f>'Raw counts'!S206/'Raw counts'!S$1246*10000</f>
        <v>0.32028002245217241</v>
      </c>
      <c r="T206">
        <f>'Raw counts'!T206/'Raw counts'!T$1246*10000</f>
        <v>0.22336654622055213</v>
      </c>
      <c r="U206">
        <f>'Raw counts'!U206/'Raw counts'!U$1246*10000</f>
        <v>3.9055211050021049E-2</v>
      </c>
      <c r="V206">
        <f t="shared" si="13"/>
        <v>1</v>
      </c>
      <c r="W206">
        <f t="shared" si="14"/>
        <v>0.84362712074727719</v>
      </c>
      <c r="X206">
        <f t="shared" si="12"/>
        <v>0.14558651363482758</v>
      </c>
      <c r="Y206">
        <f t="shared" si="15"/>
        <v>0.13248937622018994</v>
      </c>
    </row>
    <row r="207" spans="1:25" x14ac:dyDescent="0.25">
      <c r="A207">
        <v>211</v>
      </c>
      <c r="B207" t="s">
        <v>121</v>
      </c>
      <c r="C207">
        <v>19100</v>
      </c>
      <c r="D207">
        <v>39</v>
      </c>
      <c r="E207">
        <f>'Raw counts'!E207/'Raw counts'!E$1246*10000</f>
        <v>4.3856405015021007</v>
      </c>
      <c r="F207">
        <f>'Raw counts'!F207/'Raw counts'!F$1246*10000</f>
        <v>0.85311073705486484</v>
      </c>
      <c r="G207">
        <f>'Raw counts'!G207/'Raw counts'!G$1246*10000</f>
        <v>22.492757593949822</v>
      </c>
      <c r="H207">
        <f>'Raw counts'!H207/'Raw counts'!H$1246*10000</f>
        <v>0.60728702548720825</v>
      </c>
      <c r="I207">
        <f>'Raw counts'!I207/'Raw counts'!I$1246*10000</f>
        <v>1.563851631115722</v>
      </c>
      <c r="J207">
        <f>'Raw counts'!J207/'Raw counts'!J$1246*10000</f>
        <v>4.0925326564382933</v>
      </c>
      <c r="K207">
        <f>'Raw counts'!K207/'Raw counts'!K$1246*10000</f>
        <v>6.8989352806733937</v>
      </c>
      <c r="L207">
        <f>'Raw counts'!L207/'Raw counts'!L$1246*10000</f>
        <v>0</v>
      </c>
      <c r="M207">
        <f>'Raw counts'!M207/'Raw counts'!M$1246*10000</f>
        <v>0.35018103437948384</v>
      </c>
      <c r="N207">
        <f>'Raw counts'!N207/'Raw counts'!N$1246*10000</f>
        <v>12.206666562806141</v>
      </c>
      <c r="O207">
        <f>'Raw counts'!O207/'Raw counts'!O$1246*10000</f>
        <v>6.8720265108109899</v>
      </c>
      <c r="P207">
        <f>'Raw counts'!P207/'Raw counts'!P$1246*10000</f>
        <v>2.6070058367014282</v>
      </c>
      <c r="Q207">
        <f>'Raw counts'!Q207/'Raw counts'!Q$1246*10000</f>
        <v>0</v>
      </c>
      <c r="R207">
        <f>'Raw counts'!R207/'Raw counts'!R$1246*10000</f>
        <v>0</v>
      </c>
      <c r="S207">
        <f>'Raw counts'!S207/'Raw counts'!S$1246*10000</f>
        <v>16.915127965440156</v>
      </c>
      <c r="T207">
        <f>'Raw counts'!T207/'Raw counts'!T$1246*10000</f>
        <v>6.6064951555232536</v>
      </c>
      <c r="U207">
        <f>'Raw counts'!U207/'Raw counts'!U$1246*10000</f>
        <v>10.896403882955871</v>
      </c>
      <c r="V207">
        <f t="shared" si="13"/>
        <v>1</v>
      </c>
      <c r="W207">
        <f t="shared" si="14"/>
        <v>0.46326374547253635</v>
      </c>
      <c r="X207">
        <f t="shared" si="12"/>
        <v>4.5826996067334314</v>
      </c>
      <c r="Y207">
        <f t="shared" si="15"/>
        <v>7.0129657392797302</v>
      </c>
    </row>
    <row r="208" spans="1:25" x14ac:dyDescent="0.25">
      <c r="A208">
        <v>212</v>
      </c>
      <c r="B208" t="s">
        <v>689</v>
      </c>
      <c r="C208">
        <v>30100</v>
      </c>
      <c r="D208">
        <v>507</v>
      </c>
      <c r="E208">
        <f>'Raw counts'!E208/'Raw counts'!E$1246*10000</f>
        <v>0</v>
      </c>
      <c r="F208">
        <f>'Raw counts'!F208/'Raw counts'!F$1246*10000</f>
        <v>0</v>
      </c>
      <c r="G208">
        <f>'Raw counts'!G208/'Raw counts'!G$1246*10000</f>
        <v>0</v>
      </c>
      <c r="H208">
        <f>'Raw counts'!H208/'Raw counts'!H$1246*10000</f>
        <v>0</v>
      </c>
      <c r="I208">
        <f>'Raw counts'!I208/'Raw counts'!I$1246*10000</f>
        <v>0</v>
      </c>
      <c r="J208">
        <f>'Raw counts'!J208/'Raw counts'!J$1246*10000</f>
        <v>0</v>
      </c>
      <c r="K208">
        <f>'Raw counts'!K208/'Raw counts'!K$1246*10000</f>
        <v>0</v>
      </c>
      <c r="L208">
        <f>'Raw counts'!L208/'Raw counts'!L$1246*10000</f>
        <v>0</v>
      </c>
      <c r="M208">
        <f>'Raw counts'!M208/'Raw counts'!M$1246*10000</f>
        <v>0</v>
      </c>
      <c r="N208">
        <f>'Raw counts'!N208/'Raw counts'!N$1246*10000</f>
        <v>0</v>
      </c>
      <c r="O208">
        <f>'Raw counts'!O208/'Raw counts'!O$1246*10000</f>
        <v>0</v>
      </c>
      <c r="P208">
        <f>'Raw counts'!P208/'Raw counts'!P$1246*10000</f>
        <v>0</v>
      </c>
      <c r="Q208">
        <f>'Raw counts'!Q208/'Raw counts'!Q$1246*10000</f>
        <v>0</v>
      </c>
      <c r="R208">
        <f>'Raw counts'!R208/'Raw counts'!R$1246*10000</f>
        <v>0</v>
      </c>
      <c r="S208">
        <f>'Raw counts'!S208/'Raw counts'!S$1246*10000</f>
        <v>0</v>
      </c>
      <c r="T208">
        <f>'Raw counts'!T208/'Raw counts'!T$1246*10000</f>
        <v>0</v>
      </c>
      <c r="U208">
        <f>'Raw counts'!U208/'Raw counts'!U$1246*10000</f>
        <v>0</v>
      </c>
      <c r="V208">
        <f t="shared" si="13"/>
        <v>0</v>
      </c>
      <c r="W208" t="str">
        <f t="shared" si="14"/>
        <v/>
      </c>
      <c r="X208">
        <f t="shared" si="12"/>
        <v>0</v>
      </c>
      <c r="Y208">
        <f t="shared" si="15"/>
        <v>0</v>
      </c>
    </row>
    <row r="209" spans="1:25" x14ac:dyDescent="0.25">
      <c r="A209">
        <v>213</v>
      </c>
      <c r="B209" t="s">
        <v>690</v>
      </c>
      <c r="C209">
        <v>110300</v>
      </c>
      <c r="D209">
        <v>855</v>
      </c>
      <c r="E209">
        <f>'Raw counts'!E209/'Raw counts'!E$1246*10000</f>
        <v>0</v>
      </c>
      <c r="F209">
        <f>'Raw counts'!F209/'Raw counts'!F$1246*10000</f>
        <v>0</v>
      </c>
      <c r="G209">
        <f>'Raw counts'!G209/'Raw counts'!G$1246*10000</f>
        <v>0</v>
      </c>
      <c r="H209">
        <f>'Raw counts'!H209/'Raw counts'!H$1246*10000</f>
        <v>0</v>
      </c>
      <c r="I209">
        <f>'Raw counts'!I209/'Raw counts'!I$1246*10000</f>
        <v>0</v>
      </c>
      <c r="J209">
        <f>'Raw counts'!J209/'Raw counts'!J$1246*10000</f>
        <v>0</v>
      </c>
      <c r="K209">
        <f>'Raw counts'!K209/'Raw counts'!K$1246*10000</f>
        <v>0</v>
      </c>
      <c r="L209">
        <f>'Raw counts'!L209/'Raw counts'!L$1246*10000</f>
        <v>0</v>
      </c>
      <c r="M209">
        <f>'Raw counts'!M209/'Raw counts'!M$1246*10000</f>
        <v>0</v>
      </c>
      <c r="N209">
        <f>'Raw counts'!N209/'Raw counts'!N$1246*10000</f>
        <v>0</v>
      </c>
      <c r="O209">
        <f>'Raw counts'!O209/'Raw counts'!O$1246*10000</f>
        <v>0</v>
      </c>
      <c r="P209">
        <f>'Raw counts'!P209/'Raw counts'!P$1246*10000</f>
        <v>0</v>
      </c>
      <c r="Q209">
        <f>'Raw counts'!Q209/'Raw counts'!Q$1246*10000</f>
        <v>0</v>
      </c>
      <c r="R209">
        <f>'Raw counts'!R209/'Raw counts'!R$1246*10000</f>
        <v>0</v>
      </c>
      <c r="S209">
        <f>'Raw counts'!S209/'Raw counts'!S$1246*10000</f>
        <v>0</v>
      </c>
      <c r="T209">
        <f>'Raw counts'!T209/'Raw counts'!T$1246*10000</f>
        <v>0</v>
      </c>
      <c r="U209">
        <f>'Raw counts'!U209/'Raw counts'!U$1246*10000</f>
        <v>0</v>
      </c>
      <c r="V209">
        <f t="shared" si="13"/>
        <v>0</v>
      </c>
      <c r="W209" t="str">
        <f t="shared" si="14"/>
        <v/>
      </c>
      <c r="X209">
        <f t="shared" si="12"/>
        <v>0</v>
      </c>
      <c r="Y209">
        <f t="shared" si="15"/>
        <v>0</v>
      </c>
    </row>
    <row r="210" spans="1:25" x14ac:dyDescent="0.25">
      <c r="A210">
        <v>214</v>
      </c>
      <c r="B210" t="s">
        <v>122</v>
      </c>
      <c r="C210">
        <v>82700</v>
      </c>
      <c r="D210">
        <v>323</v>
      </c>
      <c r="E210">
        <f>'Raw counts'!E210/'Raw counts'!E$1246*10000</f>
        <v>20.519866503195093</v>
      </c>
      <c r="F210">
        <f>'Raw counts'!F210/'Raw counts'!F$1246*10000</f>
        <v>1.583176656265278</v>
      </c>
      <c r="G210">
        <f>'Raw counts'!G210/'Raw counts'!G$1246*10000</f>
        <v>20.206212151125541</v>
      </c>
      <c r="H210">
        <f>'Raw counts'!H210/'Raw counts'!H$1246*10000</f>
        <v>0</v>
      </c>
      <c r="I210">
        <f>'Raw counts'!I210/'Raw counts'!I$1246*10000</f>
        <v>39.453390756651757</v>
      </c>
      <c r="J210">
        <f>'Raw counts'!J210/'Raw counts'!J$1246*10000</f>
        <v>38.726206606826935</v>
      </c>
      <c r="K210">
        <f>'Raw counts'!K210/'Raw counts'!K$1246*10000</f>
        <v>43.832989575784602</v>
      </c>
      <c r="L210">
        <f>'Raw counts'!L210/'Raw counts'!L$1246*10000</f>
        <v>20.677630058721117</v>
      </c>
      <c r="M210">
        <f>'Raw counts'!M210/'Raw counts'!M$1246*10000</f>
        <v>9.9663365442476763</v>
      </c>
      <c r="N210">
        <f>'Raw counts'!N210/'Raw counts'!N$1246*10000</f>
        <v>22.937902707735564</v>
      </c>
      <c r="O210">
        <f>'Raw counts'!O210/'Raw counts'!O$1246*10000</f>
        <v>25.337653085159619</v>
      </c>
      <c r="P210">
        <f>'Raw counts'!P210/'Raw counts'!P$1246*10000</f>
        <v>4.6541464855210739</v>
      </c>
      <c r="Q210">
        <f>'Raw counts'!Q210/'Raw counts'!Q$1246*10000</f>
        <v>0</v>
      </c>
      <c r="R210">
        <f>'Raw counts'!R210/'Raw counts'!R$1246*10000</f>
        <v>35.421562675930772</v>
      </c>
      <c r="S210">
        <f>'Raw counts'!S210/'Raw counts'!S$1246*10000</f>
        <v>6.5413123229638606</v>
      </c>
      <c r="T210">
        <f>'Raw counts'!T210/'Raw counts'!T$1246*10000</f>
        <v>2.1219821890952453</v>
      </c>
      <c r="U210">
        <f>'Raw counts'!U210/'Raw counts'!U$1246*10000</f>
        <v>35.826646936552642</v>
      </c>
      <c r="V210">
        <f t="shared" si="13"/>
        <v>1</v>
      </c>
      <c r="W210">
        <f t="shared" si="14"/>
        <v>0.51656585284837031</v>
      </c>
      <c r="X210">
        <f t="shared" si="12"/>
        <v>21.66286765031311</v>
      </c>
      <c r="Y210">
        <f t="shared" si="15"/>
        <v>16.605150800369849</v>
      </c>
    </row>
    <row r="211" spans="1:25" x14ac:dyDescent="0.25">
      <c r="A211">
        <v>215</v>
      </c>
      <c r="B211" t="s">
        <v>123</v>
      </c>
      <c r="C211">
        <v>82000</v>
      </c>
      <c r="D211">
        <v>1100</v>
      </c>
      <c r="E211">
        <f>'Raw counts'!E211/'Raw counts'!E$1246*10000</f>
        <v>24.10794802082096</v>
      </c>
      <c r="F211">
        <f>'Raw counts'!F211/'Raw counts'!F$1246*10000</f>
        <v>14.625927347777154</v>
      </c>
      <c r="G211">
        <f>'Raw counts'!G211/'Raw counts'!G$1246*10000</f>
        <v>11.483091651187996</v>
      </c>
      <c r="H211">
        <f>'Raw counts'!H211/'Raw counts'!H$1246*10000</f>
        <v>6.9803106377840027E-2</v>
      </c>
      <c r="I211">
        <f>'Raw counts'!I211/'Raw counts'!I$1246*10000</f>
        <v>6.8895668315688701</v>
      </c>
      <c r="J211">
        <f>'Raw counts'!J211/'Raw counts'!J$1246*10000</f>
        <v>16.53284577956337</v>
      </c>
      <c r="K211">
        <f>'Raw counts'!K211/'Raw counts'!K$1246*10000</f>
        <v>31.54244941189587</v>
      </c>
      <c r="L211">
        <f>'Raw counts'!L211/'Raw counts'!L$1246*10000</f>
        <v>17.714233300465501</v>
      </c>
      <c r="M211">
        <f>'Raw counts'!M211/'Raw counts'!M$1246*10000</f>
        <v>8.2016084367826476</v>
      </c>
      <c r="N211">
        <f>'Raw counts'!N211/'Raw counts'!N$1246*10000</f>
        <v>8.8525825072603084</v>
      </c>
      <c r="O211">
        <f>'Raw counts'!O211/'Raw counts'!O$1246*10000</f>
        <v>12.576279662537056</v>
      </c>
      <c r="P211">
        <f>'Raw counts'!P211/'Raw counts'!P$1246*10000</f>
        <v>21.13384239752223</v>
      </c>
      <c r="Q211">
        <f>'Raw counts'!Q211/'Raw counts'!Q$1246*10000</f>
        <v>0.79958811461023005</v>
      </c>
      <c r="R211">
        <f>'Raw counts'!R211/'Raw counts'!R$1246*10000</f>
        <v>56.189657624952162</v>
      </c>
      <c r="S211">
        <f>'Raw counts'!S211/'Raw counts'!S$1246*10000</f>
        <v>32.652276865251139</v>
      </c>
      <c r="T211">
        <f>'Raw counts'!T211/'Raw counts'!T$1246*10000</f>
        <v>1.4261094874081404</v>
      </c>
      <c r="U211">
        <f>'Raw counts'!U211/'Raw counts'!U$1246*10000</f>
        <v>18.607638331387804</v>
      </c>
      <c r="V211">
        <f t="shared" si="13"/>
        <v>1</v>
      </c>
      <c r="W211">
        <f t="shared" si="14"/>
        <v>0.53126705782508399</v>
      </c>
      <c r="X211">
        <f t="shared" si="12"/>
        <v>14.574163765160023</v>
      </c>
      <c r="Y211">
        <f t="shared" si="15"/>
        <v>19.029746873866131</v>
      </c>
    </row>
    <row r="212" spans="1:25" x14ac:dyDescent="0.25">
      <c r="A212">
        <v>216</v>
      </c>
      <c r="B212" t="s">
        <v>691</v>
      </c>
      <c r="C212">
        <v>35500</v>
      </c>
      <c r="D212">
        <v>655</v>
      </c>
      <c r="E212">
        <f>'Raw counts'!E212/'Raw counts'!E$1246*10000</f>
        <v>0</v>
      </c>
      <c r="F212">
        <f>'Raw counts'!F212/'Raw counts'!F$1246*10000</f>
        <v>0</v>
      </c>
      <c r="G212">
        <f>'Raw counts'!G212/'Raw counts'!G$1246*10000</f>
        <v>0</v>
      </c>
      <c r="H212">
        <f>'Raw counts'!H212/'Raw counts'!H$1246*10000</f>
        <v>0</v>
      </c>
      <c r="I212">
        <f>'Raw counts'!I212/'Raw counts'!I$1246*10000</f>
        <v>0</v>
      </c>
      <c r="J212">
        <f>'Raw counts'!J212/'Raw counts'!J$1246*10000</f>
        <v>0</v>
      </c>
      <c r="K212">
        <f>'Raw counts'!K212/'Raw counts'!K$1246*10000</f>
        <v>0</v>
      </c>
      <c r="L212">
        <f>'Raw counts'!L212/'Raw counts'!L$1246*10000</f>
        <v>0</v>
      </c>
      <c r="M212">
        <f>'Raw counts'!M212/'Raw counts'!M$1246*10000</f>
        <v>0</v>
      </c>
      <c r="N212">
        <f>'Raw counts'!N212/'Raw counts'!N$1246*10000</f>
        <v>0</v>
      </c>
      <c r="O212">
        <f>'Raw counts'!O212/'Raw counts'!O$1246*10000</f>
        <v>0</v>
      </c>
      <c r="P212">
        <f>'Raw counts'!P212/'Raw counts'!P$1246*10000</f>
        <v>0</v>
      </c>
      <c r="Q212">
        <f>'Raw counts'!Q212/'Raw counts'!Q$1246*10000</f>
        <v>0</v>
      </c>
      <c r="R212">
        <f>'Raw counts'!R212/'Raw counts'!R$1246*10000</f>
        <v>0</v>
      </c>
      <c r="S212">
        <f>'Raw counts'!S212/'Raw counts'!S$1246*10000</f>
        <v>0</v>
      </c>
      <c r="T212">
        <f>'Raw counts'!T212/'Raw counts'!T$1246*10000</f>
        <v>0</v>
      </c>
      <c r="U212">
        <f>'Raw counts'!U212/'Raw counts'!U$1246*10000</f>
        <v>0</v>
      </c>
      <c r="V212">
        <f t="shared" si="13"/>
        <v>0</v>
      </c>
      <c r="W212" t="str">
        <f t="shared" si="14"/>
        <v/>
      </c>
      <c r="X212">
        <f t="shared" si="12"/>
        <v>0</v>
      </c>
      <c r="Y212">
        <f t="shared" si="15"/>
        <v>0</v>
      </c>
    </row>
    <row r="213" spans="1:25" x14ac:dyDescent="0.25">
      <c r="A213">
        <v>217</v>
      </c>
      <c r="B213" t="s">
        <v>124</v>
      </c>
      <c r="C213">
        <v>96300</v>
      </c>
      <c r="D213">
        <v>701</v>
      </c>
      <c r="E213">
        <f>'Raw counts'!E213/'Raw counts'!E$1246*10000</f>
        <v>8.1063372131682776</v>
      </c>
      <c r="F213">
        <f>'Raw counts'!F213/'Raw counts'!F$1246*10000</f>
        <v>20.638717446442691</v>
      </c>
      <c r="G213">
        <f>'Raw counts'!G213/'Raw counts'!G$1246*10000</f>
        <v>11.956517359614169</v>
      </c>
      <c r="H213">
        <f>'Raw counts'!H213/'Raw counts'!H$1246*10000</f>
        <v>5.4167210549203864</v>
      </c>
      <c r="I213">
        <f>'Raw counts'!I213/'Raw counts'!I$1246*10000</f>
        <v>14.751923260445945</v>
      </c>
      <c r="J213">
        <f>'Raw counts'!J213/'Raw counts'!J$1246*10000</f>
        <v>19.930140960630823</v>
      </c>
      <c r="K213">
        <f>'Raw counts'!K213/'Raw counts'!K$1246*10000</f>
        <v>14.011929316015387</v>
      </c>
      <c r="L213">
        <f>'Raw counts'!L213/'Raw counts'!L$1246*10000</f>
        <v>8.6873387109576896</v>
      </c>
      <c r="M213">
        <f>'Raw counts'!M213/'Raw counts'!M$1246*10000</f>
        <v>4.7182286737446244</v>
      </c>
      <c r="N213">
        <f>'Raw counts'!N213/'Raw counts'!N$1246*10000</f>
        <v>4.6553953557849246</v>
      </c>
      <c r="O213">
        <f>'Raw counts'!O213/'Raw counts'!O$1246*10000</f>
        <v>6.3874173934962091</v>
      </c>
      <c r="P213">
        <f>'Raw counts'!P213/'Raw counts'!P$1246*10000</f>
        <v>11.154565957033979</v>
      </c>
      <c r="Q213">
        <f>'Raw counts'!Q213/'Raw counts'!Q$1246*10000</f>
        <v>2.4767729403780296</v>
      </c>
      <c r="R213">
        <f>'Raw counts'!R213/'Raw counts'!R$1246*10000</f>
        <v>11.64824464920031</v>
      </c>
      <c r="S213">
        <f>'Raw counts'!S213/'Raw counts'!S$1246*10000</f>
        <v>0.91198379274516894</v>
      </c>
      <c r="T213">
        <f>'Raw counts'!T213/'Raw counts'!T$1246*10000</f>
        <v>1.254289067238485</v>
      </c>
      <c r="U213">
        <f>'Raw counts'!U213/'Raw counts'!U$1246*10000</f>
        <v>19.341008405549314</v>
      </c>
      <c r="V213">
        <f t="shared" si="13"/>
        <v>1</v>
      </c>
      <c r="W213">
        <f t="shared" si="14"/>
        <v>0.12672004515279142</v>
      </c>
      <c r="X213">
        <f t="shared" si="12"/>
        <v>12.024205999548888</v>
      </c>
      <c r="Y213">
        <f t="shared" si="15"/>
        <v>7.2287096951783028</v>
      </c>
    </row>
    <row r="214" spans="1:25" x14ac:dyDescent="0.25">
      <c r="A214">
        <v>218</v>
      </c>
      <c r="B214" t="s">
        <v>125</v>
      </c>
      <c r="C214">
        <v>65800</v>
      </c>
      <c r="D214">
        <v>138</v>
      </c>
      <c r="E214">
        <f>'Raw counts'!E214/'Raw counts'!E$1246*10000</f>
        <v>15.568276652478708</v>
      </c>
      <c r="F214">
        <f>'Raw counts'!F214/'Raw counts'!F$1246*10000</f>
        <v>7.0873815078404157</v>
      </c>
      <c r="G214">
        <f>'Raw counts'!G214/'Raw counts'!G$1246*10000</f>
        <v>3.1931053100233289</v>
      </c>
      <c r="H214">
        <f>'Raw counts'!H214/'Raw counts'!H$1246*10000</f>
        <v>0.41183832762925615</v>
      </c>
      <c r="I214">
        <f>'Raw counts'!I214/'Raw counts'!I$1246*10000</f>
        <v>7.4744719691908914</v>
      </c>
      <c r="J214">
        <f>'Raw counts'!J214/'Raw counts'!J$1246*10000</f>
        <v>10.241193165569078</v>
      </c>
      <c r="K214">
        <f>'Raw counts'!K214/'Raw counts'!K$1246*10000</f>
        <v>1.1996209376219409</v>
      </c>
      <c r="L214">
        <f>'Raw counts'!L214/'Raw counts'!L$1246*10000</f>
        <v>5.5916474545656598</v>
      </c>
      <c r="M214">
        <f>'Raw counts'!M214/'Raw counts'!M$1246*10000</f>
        <v>4.7504821900690501</v>
      </c>
      <c r="N214">
        <f>'Raw counts'!N214/'Raw counts'!N$1246*10000</f>
        <v>3.3265915632872591</v>
      </c>
      <c r="O214">
        <f>'Raw counts'!O214/'Raw counts'!O$1246*10000</f>
        <v>7.8008606523309867</v>
      </c>
      <c r="P214">
        <f>'Raw counts'!P214/'Raw counts'!P$1246*10000</f>
        <v>13.086314544229136</v>
      </c>
      <c r="Q214">
        <f>'Raw counts'!Q214/'Raw counts'!Q$1246*10000</f>
        <v>1.6381805274941297</v>
      </c>
      <c r="R214">
        <f>'Raw counts'!R214/'Raw counts'!R$1246*10000</f>
        <v>3.5221214470750164</v>
      </c>
      <c r="S214">
        <f>'Raw counts'!S214/'Raw counts'!S$1246*10000</f>
        <v>6.4110289240002656</v>
      </c>
      <c r="T214">
        <f>'Raw counts'!T214/'Raw counts'!T$1246*10000</f>
        <v>6.9243629328371163</v>
      </c>
      <c r="U214">
        <f>'Raw counts'!U214/'Raw counts'!U$1246*10000</f>
        <v>16.789401283614602</v>
      </c>
      <c r="V214">
        <f t="shared" si="13"/>
        <v>1</v>
      </c>
      <c r="W214">
        <f t="shared" si="14"/>
        <v>0.60345954326833728</v>
      </c>
      <c r="X214">
        <f t="shared" si="12"/>
        <v>6.1686686127764823</v>
      </c>
      <c r="Y214">
        <f t="shared" si="15"/>
        <v>7.4373577343585628</v>
      </c>
    </row>
    <row r="215" spans="1:25" x14ac:dyDescent="0.25">
      <c r="A215">
        <v>219</v>
      </c>
      <c r="B215" t="s">
        <v>692</v>
      </c>
      <c r="C215">
        <v>1100</v>
      </c>
      <c r="D215">
        <v>500</v>
      </c>
      <c r="E215">
        <f>'Raw counts'!E215/'Raw counts'!E$1246*10000</f>
        <v>0</v>
      </c>
      <c r="F215">
        <f>'Raw counts'!F215/'Raw counts'!F$1246*10000</f>
        <v>0</v>
      </c>
      <c r="G215">
        <f>'Raw counts'!G215/'Raw counts'!G$1246*10000</f>
        <v>0</v>
      </c>
      <c r="H215">
        <f>'Raw counts'!H215/'Raw counts'!H$1246*10000</f>
        <v>0</v>
      </c>
      <c r="I215">
        <f>'Raw counts'!I215/'Raw counts'!I$1246*10000</f>
        <v>0</v>
      </c>
      <c r="J215">
        <f>'Raw counts'!J215/'Raw counts'!J$1246*10000</f>
        <v>0</v>
      </c>
      <c r="K215">
        <f>'Raw counts'!K215/'Raw counts'!K$1246*10000</f>
        <v>0</v>
      </c>
      <c r="L215">
        <f>'Raw counts'!L215/'Raw counts'!L$1246*10000</f>
        <v>0</v>
      </c>
      <c r="M215">
        <f>'Raw counts'!M215/'Raw counts'!M$1246*10000</f>
        <v>0</v>
      </c>
      <c r="N215">
        <f>'Raw counts'!N215/'Raw counts'!N$1246*10000</f>
        <v>0</v>
      </c>
      <c r="O215">
        <f>'Raw counts'!O215/'Raw counts'!O$1246*10000</f>
        <v>0</v>
      </c>
      <c r="P215">
        <f>'Raw counts'!P215/'Raw counts'!P$1246*10000</f>
        <v>0</v>
      </c>
      <c r="Q215">
        <f>'Raw counts'!Q215/'Raw counts'!Q$1246*10000</f>
        <v>0</v>
      </c>
      <c r="R215">
        <f>'Raw counts'!R215/'Raw counts'!R$1246*10000</f>
        <v>0</v>
      </c>
      <c r="S215">
        <f>'Raw counts'!S215/'Raw counts'!S$1246*10000</f>
        <v>0</v>
      </c>
      <c r="T215">
        <f>'Raw counts'!T215/'Raw counts'!T$1246*10000</f>
        <v>0</v>
      </c>
      <c r="U215">
        <f>'Raw counts'!U215/'Raw counts'!U$1246*10000</f>
        <v>0</v>
      </c>
      <c r="V215">
        <f t="shared" si="13"/>
        <v>0</v>
      </c>
      <c r="W215" t="str">
        <f t="shared" si="14"/>
        <v/>
      </c>
      <c r="X215">
        <f t="shared" si="12"/>
        <v>0</v>
      </c>
      <c r="Y215">
        <f t="shared" si="15"/>
        <v>0</v>
      </c>
    </row>
    <row r="216" spans="1:25" x14ac:dyDescent="0.25">
      <c r="A216">
        <v>220</v>
      </c>
      <c r="B216" t="s">
        <v>693</v>
      </c>
      <c r="C216">
        <v>30200</v>
      </c>
      <c r="D216">
        <v>507</v>
      </c>
      <c r="E216">
        <f>'Raw counts'!E216/'Raw counts'!E$1246*10000</f>
        <v>0</v>
      </c>
      <c r="F216">
        <f>'Raw counts'!F216/'Raw counts'!F$1246*10000</f>
        <v>0</v>
      </c>
      <c r="G216">
        <f>'Raw counts'!G216/'Raw counts'!G$1246*10000</f>
        <v>0</v>
      </c>
      <c r="H216">
        <f>'Raw counts'!H216/'Raw counts'!H$1246*10000</f>
        <v>0</v>
      </c>
      <c r="I216">
        <f>'Raw counts'!I216/'Raw counts'!I$1246*10000</f>
        <v>0</v>
      </c>
      <c r="J216">
        <f>'Raw counts'!J216/'Raw counts'!J$1246*10000</f>
        <v>0</v>
      </c>
      <c r="K216">
        <f>'Raw counts'!K216/'Raw counts'!K$1246*10000</f>
        <v>0</v>
      </c>
      <c r="L216">
        <f>'Raw counts'!L216/'Raw counts'!L$1246*10000</f>
        <v>0</v>
      </c>
      <c r="M216">
        <f>'Raw counts'!M216/'Raw counts'!M$1246*10000</f>
        <v>0</v>
      </c>
      <c r="N216">
        <f>'Raw counts'!N216/'Raw counts'!N$1246*10000</f>
        <v>0</v>
      </c>
      <c r="O216">
        <f>'Raw counts'!O216/'Raw counts'!O$1246*10000</f>
        <v>0</v>
      </c>
      <c r="P216">
        <f>'Raw counts'!P216/'Raw counts'!P$1246*10000</f>
        <v>0</v>
      </c>
      <c r="Q216">
        <f>'Raw counts'!Q216/'Raw counts'!Q$1246*10000</f>
        <v>0</v>
      </c>
      <c r="R216">
        <f>'Raw counts'!R216/'Raw counts'!R$1246*10000</f>
        <v>0</v>
      </c>
      <c r="S216">
        <f>'Raw counts'!S216/'Raw counts'!S$1246*10000</f>
        <v>0</v>
      </c>
      <c r="T216">
        <f>'Raw counts'!T216/'Raw counts'!T$1246*10000</f>
        <v>0</v>
      </c>
      <c r="U216">
        <f>'Raw counts'!U216/'Raw counts'!U$1246*10000</f>
        <v>0</v>
      </c>
      <c r="V216">
        <f t="shared" si="13"/>
        <v>0</v>
      </c>
      <c r="W216" t="str">
        <f t="shared" si="14"/>
        <v/>
      </c>
      <c r="X216">
        <f t="shared" si="12"/>
        <v>0</v>
      </c>
      <c r="Y216">
        <f t="shared" si="15"/>
        <v>0</v>
      </c>
    </row>
    <row r="217" spans="1:25" x14ac:dyDescent="0.25">
      <c r="A217">
        <v>221</v>
      </c>
      <c r="B217" t="s">
        <v>694</v>
      </c>
      <c r="C217">
        <v>109900</v>
      </c>
      <c r="D217">
        <v>863</v>
      </c>
      <c r="E217">
        <f>'Raw counts'!E217/'Raw counts'!E$1246*10000</f>
        <v>0</v>
      </c>
      <c r="F217">
        <f>'Raw counts'!F217/'Raw counts'!F$1246*10000</f>
        <v>0</v>
      </c>
      <c r="G217">
        <f>'Raw counts'!G217/'Raw counts'!G$1246*10000</f>
        <v>0</v>
      </c>
      <c r="H217">
        <f>'Raw counts'!H217/'Raw counts'!H$1246*10000</f>
        <v>0</v>
      </c>
      <c r="I217">
        <f>'Raw counts'!I217/'Raw counts'!I$1246*10000</f>
        <v>0</v>
      </c>
      <c r="J217">
        <f>'Raw counts'!J217/'Raw counts'!J$1246*10000</f>
        <v>0</v>
      </c>
      <c r="K217">
        <f>'Raw counts'!K217/'Raw counts'!K$1246*10000</f>
        <v>0</v>
      </c>
      <c r="L217">
        <f>'Raw counts'!L217/'Raw counts'!L$1246*10000</f>
        <v>0</v>
      </c>
      <c r="M217">
        <f>'Raw counts'!M217/'Raw counts'!M$1246*10000</f>
        <v>0</v>
      </c>
      <c r="N217">
        <f>'Raw counts'!N217/'Raw counts'!N$1246*10000</f>
        <v>0</v>
      </c>
      <c r="O217">
        <f>'Raw counts'!O217/'Raw counts'!O$1246*10000</f>
        <v>0</v>
      </c>
      <c r="P217">
        <f>'Raw counts'!P217/'Raw counts'!P$1246*10000</f>
        <v>0</v>
      </c>
      <c r="Q217">
        <f>'Raw counts'!Q217/'Raw counts'!Q$1246*10000</f>
        <v>0</v>
      </c>
      <c r="R217">
        <f>'Raw counts'!R217/'Raw counts'!R$1246*10000</f>
        <v>0</v>
      </c>
      <c r="S217">
        <f>'Raw counts'!S217/'Raw counts'!S$1246*10000</f>
        <v>0</v>
      </c>
      <c r="T217">
        <f>'Raw counts'!T217/'Raw counts'!T$1246*10000</f>
        <v>0</v>
      </c>
      <c r="U217">
        <f>'Raw counts'!U217/'Raw counts'!U$1246*10000</f>
        <v>0</v>
      </c>
      <c r="V217">
        <f t="shared" si="13"/>
        <v>0</v>
      </c>
      <c r="W217" t="str">
        <f t="shared" si="14"/>
        <v/>
      </c>
      <c r="X217">
        <f t="shared" si="12"/>
        <v>0</v>
      </c>
      <c r="Y217">
        <f t="shared" si="15"/>
        <v>0</v>
      </c>
    </row>
    <row r="218" spans="1:25" x14ac:dyDescent="0.25">
      <c r="A218">
        <v>222</v>
      </c>
      <c r="B218" t="s">
        <v>695</v>
      </c>
      <c r="C218">
        <v>97100</v>
      </c>
      <c r="D218">
        <v>379</v>
      </c>
      <c r="E218">
        <f>'Raw counts'!E218/'Raw counts'!E$1246*10000</f>
        <v>0</v>
      </c>
      <c r="F218">
        <f>'Raw counts'!F218/'Raw counts'!F$1246*10000</f>
        <v>0</v>
      </c>
      <c r="G218">
        <f>'Raw counts'!G218/'Raw counts'!G$1246*10000</f>
        <v>0</v>
      </c>
      <c r="H218">
        <f>'Raw counts'!H218/'Raw counts'!H$1246*10000</f>
        <v>0</v>
      </c>
      <c r="I218">
        <f>'Raw counts'!I218/'Raw counts'!I$1246*10000</f>
        <v>0</v>
      </c>
      <c r="J218">
        <f>'Raw counts'!J218/'Raw counts'!J$1246*10000</f>
        <v>0</v>
      </c>
      <c r="K218">
        <f>'Raw counts'!K218/'Raw counts'!K$1246*10000</f>
        <v>0</v>
      </c>
      <c r="L218">
        <f>'Raw counts'!L218/'Raw counts'!L$1246*10000</f>
        <v>0</v>
      </c>
      <c r="M218">
        <f>'Raw counts'!M218/'Raw counts'!M$1246*10000</f>
        <v>0</v>
      </c>
      <c r="N218">
        <f>'Raw counts'!N218/'Raw counts'!N$1246*10000</f>
        <v>0</v>
      </c>
      <c r="O218">
        <f>'Raw counts'!O218/'Raw counts'!O$1246*10000</f>
        <v>0</v>
      </c>
      <c r="P218">
        <f>'Raw counts'!P218/'Raw counts'!P$1246*10000</f>
        <v>0</v>
      </c>
      <c r="Q218">
        <f>'Raw counts'!Q218/'Raw counts'!Q$1246*10000</f>
        <v>0</v>
      </c>
      <c r="R218">
        <f>'Raw counts'!R218/'Raw counts'!R$1246*10000</f>
        <v>0</v>
      </c>
      <c r="S218">
        <f>'Raw counts'!S218/'Raw counts'!S$1246*10000</f>
        <v>0</v>
      </c>
      <c r="T218">
        <f>'Raw counts'!T218/'Raw counts'!T$1246*10000</f>
        <v>0</v>
      </c>
      <c r="U218">
        <f>'Raw counts'!U218/'Raw counts'!U$1246*10000</f>
        <v>0</v>
      </c>
      <c r="V218">
        <f t="shared" si="13"/>
        <v>0</v>
      </c>
      <c r="W218" t="str">
        <f t="shared" si="14"/>
        <v/>
      </c>
      <c r="X218">
        <f t="shared" si="12"/>
        <v>0</v>
      </c>
      <c r="Y218">
        <f t="shared" si="15"/>
        <v>0</v>
      </c>
    </row>
    <row r="219" spans="1:25" x14ac:dyDescent="0.25">
      <c r="A219">
        <v>223</v>
      </c>
      <c r="B219" t="s">
        <v>126</v>
      </c>
      <c r="C219">
        <v>71800</v>
      </c>
      <c r="D219">
        <v>157</v>
      </c>
      <c r="E219">
        <f>'Raw counts'!E219/'Raw counts'!E$1246*10000</f>
        <v>1.1972723856315359</v>
      </c>
      <c r="F219">
        <f>'Raw counts'!F219/'Raw counts'!F$1246*10000</f>
        <v>5.7420914994077442E-2</v>
      </c>
      <c r="G219">
        <f>'Raw counts'!G219/'Raw counts'!G$1246*10000</f>
        <v>0</v>
      </c>
      <c r="H219">
        <f>'Raw counts'!H219/'Raw counts'!H$1246*10000</f>
        <v>9.0744038291192042E-2</v>
      </c>
      <c r="I219">
        <f>'Raw counts'!I219/'Raw counts'!I$1246*10000</f>
        <v>0.91122063545325538</v>
      </c>
      <c r="J219">
        <f>'Raw counts'!J219/'Raw counts'!J$1246*10000</f>
        <v>7.8892195786762292E-2</v>
      </c>
      <c r="K219">
        <f>'Raw counts'!K219/'Raw counts'!K$1246*10000</f>
        <v>3.567645911143319E-2</v>
      </c>
      <c r="L219">
        <f>'Raw counts'!L219/'Raw counts'!L$1246*10000</f>
        <v>0</v>
      </c>
      <c r="M219">
        <f>'Raw counts'!M219/'Raw counts'!M$1246*10000</f>
        <v>0</v>
      </c>
      <c r="N219">
        <f>'Raw counts'!N219/'Raw counts'!N$1246*10000</f>
        <v>0</v>
      </c>
      <c r="O219">
        <f>'Raw counts'!O219/'Raw counts'!O$1246*10000</f>
        <v>0</v>
      </c>
      <c r="P219">
        <f>'Raw counts'!P219/'Raw counts'!P$1246*10000</f>
        <v>0</v>
      </c>
      <c r="Q219">
        <f>'Raw counts'!Q219/'Raw counts'!Q$1246*10000</f>
        <v>0</v>
      </c>
      <c r="R219">
        <f>'Raw counts'!R219/'Raw counts'!R$1246*10000</f>
        <v>0</v>
      </c>
      <c r="S219">
        <f>'Raw counts'!S219/'Raw counts'!S$1246*10000</f>
        <v>0</v>
      </c>
      <c r="T219">
        <f>'Raw counts'!T219/'Raw counts'!T$1246*10000</f>
        <v>0.18041144117813826</v>
      </c>
      <c r="U219">
        <f>'Raw counts'!U219/'Raw counts'!U$1246*10000</f>
        <v>2.1697339472233915E-2</v>
      </c>
      <c r="V219">
        <f t="shared" si="13"/>
        <v>1</v>
      </c>
      <c r="W219">
        <f t="shared" si="14"/>
        <v>0.16431445275618575</v>
      </c>
      <c r="X219">
        <f t="shared" si="12"/>
        <v>0.26346962547425068</v>
      </c>
      <c r="Y219">
        <f t="shared" si="15"/>
        <v>2.5263597581296524E-2</v>
      </c>
    </row>
    <row r="220" spans="1:25" x14ac:dyDescent="0.25">
      <c r="A220">
        <v>224</v>
      </c>
      <c r="B220" t="s">
        <v>696</v>
      </c>
      <c r="C220">
        <v>35600</v>
      </c>
      <c r="D220">
        <v>655</v>
      </c>
      <c r="E220">
        <f>'Raw counts'!E220/'Raw counts'!E$1246*10000</f>
        <v>0</v>
      </c>
      <c r="F220">
        <f>'Raw counts'!F220/'Raw counts'!F$1246*10000</f>
        <v>0</v>
      </c>
      <c r="G220">
        <f>'Raw counts'!G220/'Raw counts'!G$1246*10000</f>
        <v>0</v>
      </c>
      <c r="H220">
        <f>'Raw counts'!H220/'Raw counts'!H$1246*10000</f>
        <v>0</v>
      </c>
      <c r="I220">
        <f>'Raw counts'!I220/'Raw counts'!I$1246*10000</f>
        <v>0</v>
      </c>
      <c r="J220">
        <f>'Raw counts'!J220/'Raw counts'!J$1246*10000</f>
        <v>0</v>
      </c>
      <c r="K220">
        <f>'Raw counts'!K220/'Raw counts'!K$1246*10000</f>
        <v>0</v>
      </c>
      <c r="L220">
        <f>'Raw counts'!L220/'Raw counts'!L$1246*10000</f>
        <v>0</v>
      </c>
      <c r="M220">
        <f>'Raw counts'!M220/'Raw counts'!M$1246*10000</f>
        <v>0</v>
      </c>
      <c r="N220">
        <f>'Raw counts'!N220/'Raw counts'!N$1246*10000</f>
        <v>0</v>
      </c>
      <c r="O220">
        <f>'Raw counts'!O220/'Raw counts'!O$1246*10000</f>
        <v>0</v>
      </c>
      <c r="P220">
        <f>'Raw counts'!P220/'Raw counts'!P$1246*10000</f>
        <v>0</v>
      </c>
      <c r="Q220">
        <f>'Raw counts'!Q220/'Raw counts'!Q$1246*10000</f>
        <v>0</v>
      </c>
      <c r="R220">
        <f>'Raw counts'!R220/'Raw counts'!R$1246*10000</f>
        <v>0</v>
      </c>
      <c r="S220">
        <f>'Raw counts'!S220/'Raw counts'!S$1246*10000</f>
        <v>0</v>
      </c>
      <c r="T220">
        <f>'Raw counts'!T220/'Raw counts'!T$1246*10000</f>
        <v>0</v>
      </c>
      <c r="U220">
        <f>'Raw counts'!U220/'Raw counts'!U$1246*10000</f>
        <v>0</v>
      </c>
      <c r="V220">
        <f t="shared" si="13"/>
        <v>0</v>
      </c>
      <c r="W220" t="str">
        <f t="shared" si="14"/>
        <v/>
      </c>
      <c r="X220">
        <f t="shared" si="12"/>
        <v>0</v>
      </c>
      <c r="Y220">
        <f t="shared" si="15"/>
        <v>0</v>
      </c>
    </row>
    <row r="221" spans="1:25" x14ac:dyDescent="0.25">
      <c r="A221">
        <v>225</v>
      </c>
      <c r="B221" t="s">
        <v>127</v>
      </c>
      <c r="C221">
        <v>96200</v>
      </c>
      <c r="D221">
        <v>701</v>
      </c>
      <c r="E221">
        <f>'Raw counts'!E221/'Raw counts'!E$1246*10000</f>
        <v>15.368419951601057</v>
      </c>
      <c r="F221">
        <f>'Raw counts'!F221/'Raw counts'!F$1246*10000</f>
        <v>27.201107731480114</v>
      </c>
      <c r="G221">
        <f>'Raw counts'!G221/'Raw counts'!G$1246*10000</f>
        <v>32.948414728978889</v>
      </c>
      <c r="H221">
        <f>'Raw counts'!H221/'Raw counts'!H$1246*10000</f>
        <v>18.511783811403173</v>
      </c>
      <c r="I221">
        <f>'Raw counts'!I221/'Raw counts'!I$1246*10000</f>
        <v>17.750331702781995</v>
      </c>
      <c r="J221">
        <f>'Raw counts'!J221/'Raw counts'!J$1246*10000</f>
        <v>36.354509970987394</v>
      </c>
      <c r="K221">
        <f>'Raw counts'!K221/'Raw counts'!K$1246*10000</f>
        <v>0.20068008250181169</v>
      </c>
      <c r="L221">
        <f>'Raw counts'!L221/'Raw counts'!L$1246*10000</f>
        <v>6.3898242599886759</v>
      </c>
      <c r="M221">
        <f>'Raw counts'!M221/'Raw counts'!M$1246*10000</f>
        <v>5.7319106153694452</v>
      </c>
      <c r="N221">
        <f>'Raw counts'!N221/'Raw counts'!N$1246*10000</f>
        <v>16.504659519229623</v>
      </c>
      <c r="O221">
        <f>'Raw counts'!O221/'Raw counts'!O$1246*10000</f>
        <v>12.926275136153286</v>
      </c>
      <c r="P221">
        <f>'Raw counts'!P221/'Raw counts'!P$1246*10000</f>
        <v>7.7569108092017895</v>
      </c>
      <c r="Q221">
        <f>'Raw counts'!Q221/'Raw counts'!Q$1246*10000</f>
        <v>28.190356577294818</v>
      </c>
      <c r="R221">
        <f>'Raw counts'!R221/'Raw counts'!R$1246*10000</f>
        <v>6.3951147093648766</v>
      </c>
      <c r="S221">
        <f>'Raw counts'!S221/'Raw counts'!S$1246*10000</f>
        <v>8.5172772072450602</v>
      </c>
      <c r="T221">
        <f>'Raw counts'!T221/'Raw counts'!T$1246*10000</f>
        <v>3.5996378025542821</v>
      </c>
      <c r="U221">
        <f>'Raw counts'!U221/'Raw counts'!U$1246*10000</f>
        <v>8.5704490915323959</v>
      </c>
      <c r="V221">
        <f t="shared" si="13"/>
        <v>1</v>
      </c>
      <c r="W221">
        <f t="shared" si="14"/>
        <v>0.24145770330315067</v>
      </c>
      <c r="X221">
        <f t="shared" si="12"/>
        <v>17.828553650565837</v>
      </c>
      <c r="Y221">
        <f t="shared" si="15"/>
        <v>11.557585106572017</v>
      </c>
    </row>
    <row r="222" spans="1:25" x14ac:dyDescent="0.25">
      <c r="A222">
        <v>226</v>
      </c>
      <c r="B222" t="s">
        <v>128</v>
      </c>
      <c r="C222">
        <v>77400</v>
      </c>
      <c r="D222">
        <v>290</v>
      </c>
      <c r="E222">
        <f>'Raw counts'!E222/'Raw counts'!E$1246*10000</f>
        <v>3.0520172825615131</v>
      </c>
      <c r="F222">
        <f>'Raw counts'!F222/'Raw counts'!F$1246*10000</f>
        <v>25.412856378807415</v>
      </c>
      <c r="G222">
        <f>'Raw counts'!G222/'Raw counts'!G$1246*10000</f>
        <v>11.513310313427965</v>
      </c>
      <c r="H222">
        <f>'Raw counts'!H222/'Raw counts'!H$1246*10000</f>
        <v>10.058627629046747</v>
      </c>
      <c r="I222">
        <f>'Raw counts'!I222/'Raw counts'!I$1246*10000</f>
        <v>36.294903013492835</v>
      </c>
      <c r="J222">
        <f>'Raw counts'!J222/'Raw counts'!J$1246*10000</f>
        <v>56.876342400018935</v>
      </c>
      <c r="K222">
        <f>'Raw counts'!K222/'Raw counts'!K$1246*10000</f>
        <v>28.313729862311167</v>
      </c>
      <c r="L222">
        <f>'Raw counts'!L222/'Raw counts'!L$1246*10000</f>
        <v>58.959248002794055</v>
      </c>
      <c r="M222">
        <f>'Raw counts'!M222/'Raw counts'!M$1246*10000</f>
        <v>9.9064371567880301</v>
      </c>
      <c r="N222">
        <f>'Raw counts'!N222/'Raw counts'!N$1246*10000</f>
        <v>5.663453405265912</v>
      </c>
      <c r="O222">
        <f>'Raw counts'!O222/'Raw counts'!O$1246*10000</f>
        <v>49.157537337618081</v>
      </c>
      <c r="P222">
        <f>'Raw counts'!P222/'Raw counts'!P$1246*10000</f>
        <v>27.275264343981171</v>
      </c>
      <c r="Q222">
        <f>'Raw counts'!Q222/'Raw counts'!Q$1246*10000</f>
        <v>4.3977346303562648</v>
      </c>
      <c r="R222">
        <f>'Raw counts'!R222/'Raw counts'!R$1246*10000</f>
        <v>43.840194257619743</v>
      </c>
      <c r="S222">
        <f>'Raw counts'!S222/'Raw counts'!S$1246*10000</f>
        <v>0.68398784455887662</v>
      </c>
      <c r="T222">
        <f>'Raw counts'!T222/'Raw counts'!T$1246*10000</f>
        <v>18.642515588407619</v>
      </c>
      <c r="U222">
        <f>'Raw counts'!U222/'Raw counts'!U$1246*10000</f>
        <v>23.246529510551419</v>
      </c>
      <c r="V222">
        <f t="shared" si="13"/>
        <v>1</v>
      </c>
      <c r="W222">
        <f t="shared" si="14"/>
        <v>0.59786011727945398</v>
      </c>
      <c r="X222">
        <f t="shared" si="12"/>
        <v>26.709719115472073</v>
      </c>
      <c r="Y222">
        <f t="shared" si="15"/>
        <v>21.613402114794891</v>
      </c>
    </row>
    <row r="223" spans="1:25" x14ac:dyDescent="0.25">
      <c r="A223">
        <v>227</v>
      </c>
      <c r="B223" t="s">
        <v>697</v>
      </c>
      <c r="C223">
        <v>18800</v>
      </c>
      <c r="D223">
        <v>31</v>
      </c>
      <c r="E223">
        <f>'Raw counts'!E223/'Raw counts'!E$1246*10000</f>
        <v>0</v>
      </c>
      <c r="F223">
        <f>'Raw counts'!F223/'Raw counts'!F$1246*10000</f>
        <v>0</v>
      </c>
      <c r="G223">
        <f>'Raw counts'!G223/'Raw counts'!G$1246*10000</f>
        <v>0</v>
      </c>
      <c r="H223">
        <f>'Raw counts'!H223/'Raw counts'!H$1246*10000</f>
        <v>0</v>
      </c>
      <c r="I223">
        <f>'Raw counts'!I223/'Raw counts'!I$1246*10000</f>
        <v>0</v>
      </c>
      <c r="J223">
        <f>'Raw counts'!J223/'Raw counts'!J$1246*10000</f>
        <v>0</v>
      </c>
      <c r="K223">
        <f>'Raw counts'!K223/'Raw counts'!K$1246*10000</f>
        <v>0</v>
      </c>
      <c r="L223">
        <f>'Raw counts'!L223/'Raw counts'!L$1246*10000</f>
        <v>0</v>
      </c>
      <c r="M223">
        <f>'Raw counts'!M223/'Raw counts'!M$1246*10000</f>
        <v>0</v>
      </c>
      <c r="N223">
        <f>'Raw counts'!N223/'Raw counts'!N$1246*10000</f>
        <v>0</v>
      </c>
      <c r="O223">
        <f>'Raw counts'!O223/'Raw counts'!O$1246*10000</f>
        <v>0</v>
      </c>
      <c r="P223">
        <f>'Raw counts'!P223/'Raw counts'!P$1246*10000</f>
        <v>0</v>
      </c>
      <c r="Q223">
        <f>'Raw counts'!Q223/'Raw counts'!Q$1246*10000</f>
        <v>0</v>
      </c>
      <c r="R223">
        <f>'Raw counts'!R223/'Raw counts'!R$1246*10000</f>
        <v>0</v>
      </c>
      <c r="S223">
        <f>'Raw counts'!S223/'Raw counts'!S$1246*10000</f>
        <v>0</v>
      </c>
      <c r="T223">
        <f>'Raw counts'!T223/'Raw counts'!T$1246*10000</f>
        <v>0</v>
      </c>
      <c r="U223">
        <f>'Raw counts'!U223/'Raw counts'!U$1246*10000</f>
        <v>0</v>
      </c>
      <c r="V223">
        <f t="shared" si="13"/>
        <v>0</v>
      </c>
      <c r="W223" t="str">
        <f t="shared" si="14"/>
        <v/>
      </c>
      <c r="X223">
        <f t="shared" si="12"/>
        <v>0</v>
      </c>
      <c r="Y223">
        <f t="shared" si="15"/>
        <v>0</v>
      </c>
    </row>
    <row r="224" spans="1:25" x14ac:dyDescent="0.25">
      <c r="A224">
        <v>228</v>
      </c>
      <c r="B224" t="s">
        <v>698</v>
      </c>
      <c r="C224">
        <v>30300</v>
      </c>
      <c r="D224">
        <v>507</v>
      </c>
      <c r="E224">
        <f>'Raw counts'!E224/'Raw counts'!E$1246*10000</f>
        <v>0</v>
      </c>
      <c r="F224">
        <f>'Raw counts'!F224/'Raw counts'!F$1246*10000</f>
        <v>0</v>
      </c>
      <c r="G224">
        <f>'Raw counts'!G224/'Raw counts'!G$1246*10000</f>
        <v>0</v>
      </c>
      <c r="H224">
        <f>'Raw counts'!H224/'Raw counts'!H$1246*10000</f>
        <v>0</v>
      </c>
      <c r="I224">
        <f>'Raw counts'!I224/'Raw counts'!I$1246*10000</f>
        <v>0</v>
      </c>
      <c r="J224">
        <f>'Raw counts'!J224/'Raw counts'!J$1246*10000</f>
        <v>0</v>
      </c>
      <c r="K224">
        <f>'Raw counts'!K224/'Raw counts'!K$1246*10000</f>
        <v>0</v>
      </c>
      <c r="L224">
        <f>'Raw counts'!L224/'Raw counts'!L$1246*10000</f>
        <v>0</v>
      </c>
      <c r="M224">
        <f>'Raw counts'!M224/'Raw counts'!M$1246*10000</f>
        <v>0</v>
      </c>
      <c r="N224">
        <f>'Raw counts'!N224/'Raw counts'!N$1246*10000</f>
        <v>0</v>
      </c>
      <c r="O224">
        <f>'Raw counts'!O224/'Raw counts'!O$1246*10000</f>
        <v>0</v>
      </c>
      <c r="P224">
        <f>'Raw counts'!P224/'Raw counts'!P$1246*10000</f>
        <v>0</v>
      </c>
      <c r="Q224">
        <f>'Raw counts'!Q224/'Raw counts'!Q$1246*10000</f>
        <v>0</v>
      </c>
      <c r="R224">
        <f>'Raw counts'!R224/'Raw counts'!R$1246*10000</f>
        <v>0</v>
      </c>
      <c r="S224">
        <f>'Raw counts'!S224/'Raw counts'!S$1246*10000</f>
        <v>0</v>
      </c>
      <c r="T224">
        <f>'Raw counts'!T224/'Raw counts'!T$1246*10000</f>
        <v>0</v>
      </c>
      <c r="U224">
        <f>'Raw counts'!U224/'Raw counts'!U$1246*10000</f>
        <v>0</v>
      </c>
      <c r="V224">
        <f t="shared" si="13"/>
        <v>0</v>
      </c>
      <c r="W224" t="str">
        <f t="shared" si="14"/>
        <v/>
      </c>
      <c r="X224">
        <f t="shared" si="12"/>
        <v>0</v>
      </c>
      <c r="Y224">
        <f t="shared" si="15"/>
        <v>0</v>
      </c>
    </row>
    <row r="225" spans="1:25" x14ac:dyDescent="0.25">
      <c r="A225">
        <v>229</v>
      </c>
      <c r="B225" t="s">
        <v>699</v>
      </c>
      <c r="C225">
        <v>99800</v>
      </c>
      <c r="D225">
        <v>901</v>
      </c>
      <c r="E225">
        <f>'Raw counts'!E225/'Raw counts'!E$1246*10000</f>
        <v>0</v>
      </c>
      <c r="F225">
        <f>'Raw counts'!F225/'Raw counts'!F$1246*10000</f>
        <v>0</v>
      </c>
      <c r="G225">
        <f>'Raw counts'!G225/'Raw counts'!G$1246*10000</f>
        <v>0</v>
      </c>
      <c r="H225">
        <f>'Raw counts'!H225/'Raw counts'!H$1246*10000</f>
        <v>0</v>
      </c>
      <c r="I225">
        <f>'Raw counts'!I225/'Raw counts'!I$1246*10000</f>
        <v>0</v>
      </c>
      <c r="J225">
        <f>'Raw counts'!J225/'Raw counts'!J$1246*10000</f>
        <v>0</v>
      </c>
      <c r="K225">
        <f>'Raw counts'!K225/'Raw counts'!K$1246*10000</f>
        <v>0</v>
      </c>
      <c r="L225">
        <f>'Raw counts'!L225/'Raw counts'!L$1246*10000</f>
        <v>0</v>
      </c>
      <c r="M225">
        <f>'Raw counts'!M225/'Raw counts'!M$1246*10000</f>
        <v>0</v>
      </c>
      <c r="N225">
        <f>'Raw counts'!N225/'Raw counts'!N$1246*10000</f>
        <v>0</v>
      </c>
      <c r="O225">
        <f>'Raw counts'!O225/'Raw counts'!O$1246*10000</f>
        <v>0</v>
      </c>
      <c r="P225">
        <f>'Raw counts'!P225/'Raw counts'!P$1246*10000</f>
        <v>0</v>
      </c>
      <c r="Q225">
        <f>'Raw counts'!Q225/'Raw counts'!Q$1246*10000</f>
        <v>0</v>
      </c>
      <c r="R225">
        <f>'Raw counts'!R225/'Raw counts'!R$1246*10000</f>
        <v>0</v>
      </c>
      <c r="S225">
        <f>'Raw counts'!S225/'Raw counts'!S$1246*10000</f>
        <v>0</v>
      </c>
      <c r="T225">
        <f>'Raw counts'!T225/'Raw counts'!T$1246*10000</f>
        <v>0</v>
      </c>
      <c r="U225">
        <f>'Raw counts'!U225/'Raw counts'!U$1246*10000</f>
        <v>0</v>
      </c>
      <c r="V225">
        <f t="shared" si="13"/>
        <v>0</v>
      </c>
      <c r="W225" t="str">
        <f t="shared" si="14"/>
        <v/>
      </c>
      <c r="X225">
        <f t="shared" si="12"/>
        <v>0</v>
      </c>
      <c r="Y225">
        <f t="shared" si="15"/>
        <v>0</v>
      </c>
    </row>
    <row r="226" spans="1:25" x14ac:dyDescent="0.25">
      <c r="A226">
        <v>230</v>
      </c>
      <c r="B226" t="s">
        <v>700</v>
      </c>
      <c r="C226">
        <v>97000</v>
      </c>
      <c r="D226">
        <v>379</v>
      </c>
      <c r="E226">
        <f>'Raw counts'!E226/'Raw counts'!E$1246*10000</f>
        <v>0</v>
      </c>
      <c r="F226">
        <f>'Raw counts'!F226/'Raw counts'!F$1246*10000</f>
        <v>0</v>
      </c>
      <c r="G226">
        <f>'Raw counts'!G226/'Raw counts'!G$1246*10000</f>
        <v>0</v>
      </c>
      <c r="H226">
        <f>'Raw counts'!H226/'Raw counts'!H$1246*10000</f>
        <v>0</v>
      </c>
      <c r="I226">
        <f>'Raw counts'!I226/'Raw counts'!I$1246*10000</f>
        <v>0</v>
      </c>
      <c r="J226">
        <f>'Raw counts'!J226/'Raw counts'!J$1246*10000</f>
        <v>0</v>
      </c>
      <c r="K226">
        <f>'Raw counts'!K226/'Raw counts'!K$1246*10000</f>
        <v>0</v>
      </c>
      <c r="L226">
        <f>'Raw counts'!L226/'Raw counts'!L$1246*10000</f>
        <v>0</v>
      </c>
      <c r="M226">
        <f>'Raw counts'!M226/'Raw counts'!M$1246*10000</f>
        <v>0</v>
      </c>
      <c r="N226">
        <f>'Raw counts'!N226/'Raw counts'!N$1246*10000</f>
        <v>0</v>
      </c>
      <c r="O226">
        <f>'Raw counts'!O226/'Raw counts'!O$1246*10000</f>
        <v>0</v>
      </c>
      <c r="P226">
        <f>'Raw counts'!P226/'Raw counts'!P$1246*10000</f>
        <v>0</v>
      </c>
      <c r="Q226">
        <f>'Raw counts'!Q226/'Raw counts'!Q$1246*10000</f>
        <v>0</v>
      </c>
      <c r="R226">
        <f>'Raw counts'!R226/'Raw counts'!R$1246*10000</f>
        <v>0</v>
      </c>
      <c r="S226">
        <f>'Raw counts'!S226/'Raw counts'!S$1246*10000</f>
        <v>0</v>
      </c>
      <c r="T226">
        <f>'Raw counts'!T226/'Raw counts'!T$1246*10000</f>
        <v>0</v>
      </c>
      <c r="U226">
        <f>'Raw counts'!U226/'Raw counts'!U$1246*10000</f>
        <v>0</v>
      </c>
      <c r="V226">
        <f t="shared" si="13"/>
        <v>0</v>
      </c>
      <c r="W226" t="str">
        <f t="shared" si="14"/>
        <v/>
      </c>
      <c r="X226">
        <f t="shared" si="12"/>
        <v>0</v>
      </c>
      <c r="Y226">
        <f t="shared" si="15"/>
        <v>0</v>
      </c>
    </row>
    <row r="227" spans="1:25" x14ac:dyDescent="0.25">
      <c r="A227">
        <v>231</v>
      </c>
      <c r="B227" t="s">
        <v>129</v>
      </c>
      <c r="C227">
        <v>83200</v>
      </c>
      <c r="D227">
        <v>323</v>
      </c>
      <c r="E227">
        <f>'Raw counts'!E227/'Raw counts'!E$1246*10000</f>
        <v>0.20172452051202164</v>
      </c>
      <c r="F227">
        <f>'Raw counts'!F227/'Raw counts'!F$1246*10000</f>
        <v>0</v>
      </c>
      <c r="G227">
        <f>'Raw counts'!G227/'Raw counts'!G$1246*10000</f>
        <v>0.30218662239968408</v>
      </c>
      <c r="H227">
        <f>'Raw counts'!H227/'Raw counts'!H$1246*10000</f>
        <v>0</v>
      </c>
      <c r="I227">
        <f>'Raw counts'!I227/'Raw counts'!I$1246*10000</f>
        <v>0.25243274360529372</v>
      </c>
      <c r="J227">
        <f>'Raw counts'!J227/'Raw counts'!J$1246*10000</f>
        <v>0.42897631459051994</v>
      </c>
      <c r="K227">
        <f>'Raw counts'!K227/'Raw counts'!K$1246*10000</f>
        <v>0.24527565639110319</v>
      </c>
      <c r="L227">
        <f>'Raw counts'!L227/'Raw counts'!L$1246*10000</f>
        <v>0</v>
      </c>
      <c r="M227">
        <f>'Raw counts'!M227/'Raw counts'!M$1246*10000</f>
        <v>0</v>
      </c>
      <c r="N227">
        <f>'Raw counts'!N227/'Raw counts'!N$1246*10000</f>
        <v>0.13746246129286194</v>
      </c>
      <c r="O227">
        <f>'Raw counts'!O227/'Raw counts'!O$1246*10000</f>
        <v>0.1312483026060865</v>
      </c>
      <c r="P227">
        <f>'Raw counts'!P227/'Raw counts'!P$1246*10000</f>
        <v>0</v>
      </c>
      <c r="Q227">
        <f>'Raw counts'!Q227/'Raw counts'!Q$1246*10000</f>
        <v>0</v>
      </c>
      <c r="R227">
        <f>'Raw counts'!R227/'Raw counts'!R$1246*10000</f>
        <v>0.59703765143819965</v>
      </c>
      <c r="S227">
        <f>'Raw counts'!S227/'Raw counts'!S$1246*10000</f>
        <v>0</v>
      </c>
      <c r="T227">
        <f>'Raw counts'!T227/'Raw counts'!T$1246*10000</f>
        <v>5.1546126050896646E-2</v>
      </c>
      <c r="U227">
        <f>'Raw counts'!U227/'Raw counts'!U$1246*10000</f>
        <v>0.82015943205044195</v>
      </c>
      <c r="V227">
        <f t="shared" si="13"/>
        <v>1</v>
      </c>
      <c r="W227">
        <f t="shared" si="14"/>
        <v>0.63234921323987336</v>
      </c>
      <c r="X227">
        <f t="shared" si="12"/>
        <v>0.15895509527762472</v>
      </c>
      <c r="Y227">
        <f t="shared" si="15"/>
        <v>0.21718174667981083</v>
      </c>
    </row>
    <row r="228" spans="1:25" x14ac:dyDescent="0.25">
      <c r="A228">
        <v>232</v>
      </c>
      <c r="B228" t="s">
        <v>701</v>
      </c>
      <c r="C228">
        <v>35700</v>
      </c>
      <c r="D228">
        <v>655</v>
      </c>
      <c r="E228">
        <f>'Raw counts'!E228/'Raw counts'!E$1246*10000</f>
        <v>0</v>
      </c>
      <c r="F228">
        <f>'Raw counts'!F228/'Raw counts'!F$1246*10000</f>
        <v>0</v>
      </c>
      <c r="G228">
        <f>'Raw counts'!G228/'Raw counts'!G$1246*10000</f>
        <v>0</v>
      </c>
      <c r="H228">
        <f>'Raw counts'!H228/'Raw counts'!H$1246*10000</f>
        <v>0</v>
      </c>
      <c r="I228">
        <f>'Raw counts'!I228/'Raw counts'!I$1246*10000</f>
        <v>0</v>
      </c>
      <c r="J228">
        <f>'Raw counts'!J228/'Raw counts'!J$1246*10000</f>
        <v>0</v>
      </c>
      <c r="K228">
        <f>'Raw counts'!K228/'Raw counts'!K$1246*10000</f>
        <v>0</v>
      </c>
      <c r="L228">
        <f>'Raw counts'!L228/'Raw counts'!L$1246*10000</f>
        <v>0</v>
      </c>
      <c r="M228">
        <f>'Raw counts'!M228/'Raw counts'!M$1246*10000</f>
        <v>0</v>
      </c>
      <c r="N228">
        <f>'Raw counts'!N228/'Raw counts'!N$1246*10000</f>
        <v>0</v>
      </c>
      <c r="O228">
        <f>'Raw counts'!O228/'Raw counts'!O$1246*10000</f>
        <v>0</v>
      </c>
      <c r="P228">
        <f>'Raw counts'!P228/'Raw counts'!P$1246*10000</f>
        <v>0</v>
      </c>
      <c r="Q228">
        <f>'Raw counts'!Q228/'Raw counts'!Q$1246*10000</f>
        <v>0</v>
      </c>
      <c r="R228">
        <f>'Raw counts'!R228/'Raw counts'!R$1246*10000</f>
        <v>0</v>
      </c>
      <c r="S228">
        <f>'Raw counts'!S228/'Raw counts'!S$1246*10000</f>
        <v>0</v>
      </c>
      <c r="T228">
        <f>'Raw counts'!T228/'Raw counts'!T$1246*10000</f>
        <v>0</v>
      </c>
      <c r="U228">
        <f>'Raw counts'!U228/'Raw counts'!U$1246*10000</f>
        <v>0</v>
      </c>
      <c r="V228">
        <f t="shared" si="13"/>
        <v>0</v>
      </c>
      <c r="W228" t="str">
        <f t="shared" si="14"/>
        <v/>
      </c>
      <c r="X228">
        <f t="shared" si="12"/>
        <v>0</v>
      </c>
      <c r="Y228">
        <f t="shared" si="15"/>
        <v>0</v>
      </c>
    </row>
    <row r="229" spans="1:25" x14ac:dyDescent="0.25">
      <c r="A229">
        <v>233</v>
      </c>
      <c r="B229" t="s">
        <v>130</v>
      </c>
      <c r="C229">
        <v>14500</v>
      </c>
      <c r="D229">
        <v>402</v>
      </c>
      <c r="E229">
        <f>'Raw counts'!E229/'Raw counts'!E$1246*10000</f>
        <v>3.5918171568946078</v>
      </c>
      <c r="F229">
        <f>'Raw counts'!F229/'Raw counts'!F$1246*10000</f>
        <v>0.40194640495854211</v>
      </c>
      <c r="G229">
        <f>'Raw counts'!G229/'Raw counts'!G$1246*10000</f>
        <v>3.3744172834631394</v>
      </c>
      <c r="H229">
        <f>'Raw counts'!H229/'Raw counts'!H$1246*10000</f>
        <v>4.5023003613706818</v>
      </c>
      <c r="I229">
        <f>'Raw counts'!I229/'Raw counts'!I$1246*10000</f>
        <v>0.14776550845187922</v>
      </c>
      <c r="J229">
        <f>'Raw counts'!J229/'Raw counts'!J$1246*10000</f>
        <v>3.855856069078007</v>
      </c>
      <c r="K229">
        <f>'Raw counts'!K229/'Raw counts'!K$1246*10000</f>
        <v>8.9547912369697311</v>
      </c>
      <c r="L229">
        <f>'Raw counts'!L229/'Raw counts'!L$1246*10000</f>
        <v>3.6204594323331283</v>
      </c>
      <c r="M229">
        <f>'Raw counts'!M229/'Raw counts'!M$1246*10000</f>
        <v>4.5247075757980673</v>
      </c>
      <c r="N229">
        <f>'Raw counts'!N229/'Raw counts'!N$1246*10000</f>
        <v>7.560435371107407</v>
      </c>
      <c r="O229">
        <f>'Raw counts'!O229/'Raw counts'!O$1246*10000</f>
        <v>4.1696576135625936</v>
      </c>
      <c r="P229">
        <f>'Raw counts'!P229/'Raw counts'!P$1246*10000</f>
        <v>8.8253558242433598</v>
      </c>
      <c r="Q229">
        <f>'Raw counts'!Q229/'Raw counts'!Q$1246*10000</f>
        <v>4.300223884672091</v>
      </c>
      <c r="R229">
        <f>'Raw counts'!R229/'Raw counts'!R$1246*10000</f>
        <v>4.6520853242936226</v>
      </c>
      <c r="S229">
        <f>'Raw counts'!S229/'Raw counts'!S$1246*10000</f>
        <v>5.2330498583710883</v>
      </c>
      <c r="T229">
        <f>'Raw counts'!T229/'Raw counts'!T$1246*10000</f>
        <v>4.5532411344958703</v>
      </c>
      <c r="U229">
        <f>'Raw counts'!U229/'Raw counts'!U$1246*10000</f>
        <v>6.4180730158867911</v>
      </c>
      <c r="V229">
        <f t="shared" si="13"/>
        <v>1</v>
      </c>
      <c r="W229">
        <f t="shared" si="14"/>
        <v>7.5523397208740101E-2</v>
      </c>
      <c r="X229">
        <f t="shared" si="12"/>
        <v>3.6637845588130866</v>
      </c>
      <c r="Y229">
        <f t="shared" si="15"/>
        <v>5.7140152533291033</v>
      </c>
    </row>
    <row r="230" spans="1:25" x14ac:dyDescent="0.25">
      <c r="A230">
        <v>234</v>
      </c>
      <c r="B230" t="s">
        <v>131</v>
      </c>
      <c r="C230">
        <v>28300</v>
      </c>
      <c r="D230">
        <v>541</v>
      </c>
      <c r="E230">
        <f>'Raw counts'!E230/'Raw counts'!E$1246*10000</f>
        <v>1.5091982645714213</v>
      </c>
      <c r="F230">
        <f>'Raw counts'!F230/'Raw counts'!F$1246*10000</f>
        <v>3.5108788024950206</v>
      </c>
      <c r="G230">
        <f>'Raw counts'!G230/'Raw counts'!G$1246*10000</f>
        <v>7.7259046460185905</v>
      </c>
      <c r="H230">
        <f>'Raw counts'!H230/'Raw counts'!H$1246*10000</f>
        <v>5.7866775187229385</v>
      </c>
      <c r="I230">
        <f>'Raw counts'!I230/'Raw counts'!I$1246*10000</f>
        <v>11.322532085125246</v>
      </c>
      <c r="J230">
        <f>'Raw counts'!J230/'Raw counts'!J$1246*10000</f>
        <v>2.5492040763597563</v>
      </c>
      <c r="K230">
        <f>'Raw counts'!K230/'Raw counts'!K$1246*10000</f>
        <v>5.6235018674396562</v>
      </c>
      <c r="L230">
        <f>'Raw counts'!L230/'Raw counts'!L$1246*10000</f>
        <v>6.5926758237978396</v>
      </c>
      <c r="M230">
        <f>'Raw counts'!M230/'Raw counts'!M$1246*10000</f>
        <v>2.6355730482245363</v>
      </c>
      <c r="N230">
        <f>'Raw counts'!N230/'Raw counts'!N$1246*10000</f>
        <v>5.333543498163043</v>
      </c>
      <c r="O230">
        <f>'Raw counts'!O230/'Raw counts'!O$1246*10000</f>
        <v>4.0888894273434637</v>
      </c>
      <c r="P230">
        <f>'Raw counts'!P230/'Raw counts'!P$1246*10000</f>
        <v>4.4618263828135918</v>
      </c>
      <c r="Q230">
        <f>'Raw counts'!Q230/'Raw counts'!Q$1246*10000</f>
        <v>17.590938521425059</v>
      </c>
      <c r="R230">
        <f>'Raw counts'!R230/'Raw counts'!R$1246*10000</f>
        <v>2.3320531083022291</v>
      </c>
      <c r="S230">
        <f>'Raw counts'!S230/'Raw counts'!S$1246*10000</f>
        <v>6.8670208203728489</v>
      </c>
      <c r="T230">
        <f>'Raw counts'!T230/'Raw counts'!T$1246*10000</f>
        <v>3.5309096344864201</v>
      </c>
      <c r="U230">
        <f>'Raw counts'!U230/'Raw counts'!U$1246*10000</f>
        <v>4.4479545918079531</v>
      </c>
      <c r="V230">
        <f t="shared" si="13"/>
        <v>1</v>
      </c>
      <c r="W230">
        <f t="shared" si="14"/>
        <v>0.67497810063632369</v>
      </c>
      <c r="X230">
        <f t="shared" si="12"/>
        <v>5.2506829036394453</v>
      </c>
      <c r="Y230">
        <f t="shared" si="15"/>
        <v>6.0816419980893262</v>
      </c>
    </row>
    <row r="231" spans="1:25" x14ac:dyDescent="0.25">
      <c r="A231">
        <v>235</v>
      </c>
      <c r="B231" t="s">
        <v>132</v>
      </c>
      <c r="C231">
        <v>93900</v>
      </c>
      <c r="D231">
        <v>370</v>
      </c>
      <c r="E231">
        <f>'Raw counts'!E231/'Raw counts'!E$1246*10000</f>
        <v>7.8523137428938803</v>
      </c>
      <c r="F231">
        <f>'Raw counts'!F231/'Raw counts'!F$1246*10000</f>
        <v>7.956898220607874</v>
      </c>
      <c r="G231">
        <f>'Raw counts'!G231/'Raw counts'!G$1246*10000</f>
        <v>6.1948257591935247</v>
      </c>
      <c r="H231">
        <f>'Raw counts'!H231/'Raw counts'!H$1246*10000</f>
        <v>8.3763727653408032E-2</v>
      </c>
      <c r="I231">
        <f>'Raw counts'!I231/'Raw counts'!I$1246*10000</f>
        <v>0</v>
      </c>
      <c r="J231">
        <f>'Raw counts'!J231/'Raw counts'!J$1246*10000</f>
        <v>0</v>
      </c>
      <c r="K231">
        <f>'Raw counts'!K231/'Raw counts'!K$1246*10000</f>
        <v>0</v>
      </c>
      <c r="L231">
        <f>'Raw counts'!L231/'Raw counts'!L$1246*10000</f>
        <v>0</v>
      </c>
      <c r="M231">
        <f>'Raw counts'!M231/'Raw counts'!M$1246*10000</f>
        <v>0</v>
      </c>
      <c r="N231">
        <f>'Raw counts'!N231/'Raw counts'!N$1246*10000</f>
        <v>5.2419018573011362</v>
      </c>
      <c r="O231">
        <f>'Raw counts'!O231/'Raw counts'!O$1246*10000</f>
        <v>15.137304233901975</v>
      </c>
      <c r="P231">
        <f>'Raw counts'!P231/'Raw counts'!P$1246*10000</f>
        <v>0</v>
      </c>
      <c r="Q231">
        <f>'Raw counts'!Q231/'Raw counts'!Q$1246*10000</f>
        <v>13.388225382437145</v>
      </c>
      <c r="R231">
        <f>'Raw counts'!R231/'Raw counts'!R$1246*10000</f>
        <v>0</v>
      </c>
      <c r="S231">
        <f>'Raw counts'!S231/'Raw counts'!S$1246*10000</f>
        <v>0</v>
      </c>
      <c r="T231">
        <f>'Raw counts'!T231/'Raw counts'!T$1246*10000</f>
        <v>0</v>
      </c>
      <c r="U231">
        <f>'Raw counts'!U231/'Raw counts'!U$1246*10000</f>
        <v>23.033895583723524</v>
      </c>
      <c r="V231">
        <f t="shared" si="13"/>
        <v>1</v>
      </c>
      <c r="W231">
        <f t="shared" si="14"/>
        <v>0.17372143214335065</v>
      </c>
      <c r="X231">
        <f t="shared" si="12"/>
        <v>2.4542001611498545</v>
      </c>
      <c r="Y231">
        <f t="shared" si="15"/>
        <v>7.1001658821704723</v>
      </c>
    </row>
    <row r="232" spans="1:25" x14ac:dyDescent="0.25">
      <c r="A232">
        <v>236</v>
      </c>
      <c r="B232" t="s">
        <v>702</v>
      </c>
      <c r="C232">
        <v>30400</v>
      </c>
      <c r="D232">
        <v>507</v>
      </c>
      <c r="E232">
        <f>'Raw counts'!E232/'Raw counts'!E$1246*10000</f>
        <v>0</v>
      </c>
      <c r="F232">
        <f>'Raw counts'!F232/'Raw counts'!F$1246*10000</f>
        <v>0</v>
      </c>
      <c r="G232">
        <f>'Raw counts'!G232/'Raw counts'!G$1246*10000</f>
        <v>0</v>
      </c>
      <c r="H232">
        <f>'Raw counts'!H232/'Raw counts'!H$1246*10000</f>
        <v>0</v>
      </c>
      <c r="I232">
        <f>'Raw counts'!I232/'Raw counts'!I$1246*10000</f>
        <v>0</v>
      </c>
      <c r="J232">
        <f>'Raw counts'!J232/'Raw counts'!J$1246*10000</f>
        <v>0</v>
      </c>
      <c r="K232">
        <f>'Raw counts'!K232/'Raw counts'!K$1246*10000</f>
        <v>0</v>
      </c>
      <c r="L232">
        <f>'Raw counts'!L232/'Raw counts'!L$1246*10000</f>
        <v>0</v>
      </c>
      <c r="M232">
        <f>'Raw counts'!M232/'Raw counts'!M$1246*10000</f>
        <v>0</v>
      </c>
      <c r="N232">
        <f>'Raw counts'!N232/'Raw counts'!N$1246*10000</f>
        <v>0</v>
      </c>
      <c r="O232">
        <f>'Raw counts'!O232/'Raw counts'!O$1246*10000</f>
        <v>0</v>
      </c>
      <c r="P232">
        <f>'Raw counts'!P232/'Raw counts'!P$1246*10000</f>
        <v>0</v>
      </c>
      <c r="Q232">
        <f>'Raw counts'!Q232/'Raw counts'!Q$1246*10000</f>
        <v>0</v>
      </c>
      <c r="R232">
        <f>'Raw counts'!R232/'Raw counts'!R$1246*10000</f>
        <v>0</v>
      </c>
      <c r="S232">
        <f>'Raw counts'!S232/'Raw counts'!S$1246*10000</f>
        <v>0</v>
      </c>
      <c r="T232">
        <f>'Raw counts'!T232/'Raw counts'!T$1246*10000</f>
        <v>0</v>
      </c>
      <c r="U232">
        <f>'Raw counts'!U232/'Raw counts'!U$1246*10000</f>
        <v>0</v>
      </c>
      <c r="V232">
        <f t="shared" si="13"/>
        <v>0</v>
      </c>
      <c r="W232" t="str">
        <f t="shared" si="14"/>
        <v/>
      </c>
      <c r="X232">
        <f t="shared" si="12"/>
        <v>0</v>
      </c>
      <c r="Y232">
        <f t="shared" si="15"/>
        <v>0</v>
      </c>
    </row>
    <row r="233" spans="1:25" x14ac:dyDescent="0.25">
      <c r="A233">
        <v>237</v>
      </c>
      <c r="B233" t="s">
        <v>133</v>
      </c>
      <c r="C233">
        <v>101600</v>
      </c>
      <c r="D233">
        <v>917</v>
      </c>
      <c r="E233">
        <f>'Raw counts'!E233/'Raw counts'!E$1246*10000</f>
        <v>0</v>
      </c>
      <c r="F233">
        <f>'Raw counts'!F233/'Raw counts'!F$1246*10000</f>
        <v>0.13945079355704523</v>
      </c>
      <c r="G233">
        <f>'Raw counts'!G233/'Raw counts'!G$1246*10000</f>
        <v>0.11080176154655084</v>
      </c>
      <c r="H233">
        <f>'Raw counts'!H233/'Raw counts'!H$1246*10000</f>
        <v>4.8862174464488019E-2</v>
      </c>
      <c r="I233">
        <f>'Raw counts'!I233/'Raw counts'!I$1246*10000</f>
        <v>0</v>
      </c>
      <c r="J233">
        <f>'Raw counts'!J233/'Raw counts'!J$1246*10000</f>
        <v>0</v>
      </c>
      <c r="K233">
        <f>'Raw counts'!K233/'Raw counts'!K$1246*10000</f>
        <v>0</v>
      </c>
      <c r="L233">
        <f>'Raw counts'!L233/'Raw counts'!L$1246*10000</f>
        <v>0</v>
      </c>
      <c r="M233">
        <f>'Raw counts'!M233/'Raw counts'!M$1246*10000</f>
        <v>0</v>
      </c>
      <c r="N233">
        <f>'Raw counts'!N233/'Raw counts'!N$1246*10000</f>
        <v>1.8328328172381593E-2</v>
      </c>
      <c r="O233">
        <f>'Raw counts'!O233/'Raw counts'!O$1246*10000</f>
        <v>6.7306821849275125E-2</v>
      </c>
      <c r="P233">
        <f>'Raw counts'!P233/'Raw counts'!P$1246*10000</f>
        <v>0</v>
      </c>
      <c r="Q233">
        <f>'Raw counts'!Q233/'Raw counts'!Q$1246*10000</f>
        <v>0.27303008791568834</v>
      </c>
      <c r="R233">
        <f>'Raw counts'!R233/'Raw counts'!R$1246*10000</f>
        <v>0</v>
      </c>
      <c r="S233">
        <f>'Raw counts'!S233/'Raw counts'!S$1246*10000</f>
        <v>0</v>
      </c>
      <c r="T233">
        <f>'Raw counts'!T233/'Raw counts'!T$1246*10000</f>
        <v>0</v>
      </c>
      <c r="U233">
        <f>'Raw counts'!U233/'Raw counts'!U$1246*10000</f>
        <v>2.1697339472233915E-2</v>
      </c>
      <c r="V233">
        <f t="shared" si="13"/>
        <v>1</v>
      </c>
      <c r="W233">
        <f t="shared" si="14"/>
        <v>0.7027295356217198</v>
      </c>
      <c r="X233">
        <f t="shared" si="12"/>
        <v>3.3234969952009343E-2</v>
      </c>
      <c r="Y233">
        <f t="shared" si="15"/>
        <v>4.754532217619737E-2</v>
      </c>
    </row>
    <row r="234" spans="1:25" x14ac:dyDescent="0.25">
      <c r="A234">
        <v>238</v>
      </c>
      <c r="B234" t="s">
        <v>703</v>
      </c>
      <c r="C234">
        <v>89100</v>
      </c>
      <c r="D234">
        <v>1117</v>
      </c>
      <c r="E234">
        <f>'Raw counts'!E234/'Raw counts'!E$1246*10000</f>
        <v>5.6034589031117125E-3</v>
      </c>
      <c r="F234">
        <f>'Raw counts'!F234/'Raw counts'!F$1246*10000</f>
        <v>0</v>
      </c>
      <c r="G234">
        <f>'Raw counts'!G234/'Raw counts'!G$1246*10000</f>
        <v>5.0364437066614018E-2</v>
      </c>
      <c r="H234">
        <f>'Raw counts'!H234/'Raw counts'!H$1246*10000</f>
        <v>0</v>
      </c>
      <c r="I234">
        <f>'Raw counts'!I234/'Raw counts'!I$1246*10000</f>
        <v>0</v>
      </c>
      <c r="J234">
        <f>'Raw counts'!J234/'Raw counts'!J$1246*10000</f>
        <v>0.4043225034071567</v>
      </c>
      <c r="K234">
        <f>'Raw counts'!K234/'Raw counts'!K$1246*10000</f>
        <v>0</v>
      </c>
      <c r="L234">
        <f>'Raw counts'!L234/'Raw counts'!L$1246*10000</f>
        <v>0</v>
      </c>
      <c r="M234">
        <f>'Raw counts'!M234/'Raw counts'!M$1246*10000</f>
        <v>0</v>
      </c>
      <c r="N234">
        <f>'Raw counts'!N234/'Raw counts'!N$1246*10000</f>
        <v>0</v>
      </c>
      <c r="O234">
        <f>'Raw counts'!O234/'Raw counts'!O$1246*10000</f>
        <v>0</v>
      </c>
      <c r="P234">
        <f>'Raw counts'!P234/'Raw counts'!P$1246*10000</f>
        <v>0</v>
      </c>
      <c r="Q234">
        <f>'Raw counts'!Q234/'Raw counts'!Q$1246*10000</f>
        <v>0</v>
      </c>
      <c r="R234">
        <f>'Raw counts'!R234/'Raw counts'!R$1246*10000</f>
        <v>0</v>
      </c>
      <c r="S234">
        <f>'Raw counts'!S234/'Raw counts'!S$1246*10000</f>
        <v>0</v>
      </c>
      <c r="T234">
        <f>'Raw counts'!T234/'Raw counts'!T$1246*10000</f>
        <v>0</v>
      </c>
      <c r="U234">
        <f>'Raw counts'!U234/'Raw counts'!U$1246*10000</f>
        <v>3.4715743155574262E-2</v>
      </c>
      <c r="V234">
        <f t="shared" si="13"/>
        <v>1</v>
      </c>
      <c r="W234">
        <f t="shared" si="14"/>
        <v>0.34044166575246493</v>
      </c>
      <c r="X234">
        <f t="shared" si="12"/>
        <v>5.1143377708542492E-2</v>
      </c>
      <c r="Y234">
        <f t="shared" si="15"/>
        <v>4.3394678944467828E-3</v>
      </c>
    </row>
    <row r="235" spans="1:25" x14ac:dyDescent="0.25">
      <c r="A235">
        <v>239</v>
      </c>
      <c r="B235" t="s">
        <v>704</v>
      </c>
      <c r="C235">
        <v>66200</v>
      </c>
      <c r="D235">
        <v>856</v>
      </c>
      <c r="E235">
        <f>'Raw counts'!E235/'Raw counts'!E$1246*10000</f>
        <v>0</v>
      </c>
      <c r="F235">
        <f>'Raw counts'!F235/'Raw counts'!F$1246*10000</f>
        <v>0</v>
      </c>
      <c r="G235">
        <f>'Raw counts'!G235/'Raw counts'!G$1246*10000</f>
        <v>0</v>
      </c>
      <c r="H235">
        <f>'Raw counts'!H235/'Raw counts'!H$1246*10000</f>
        <v>0</v>
      </c>
      <c r="I235">
        <f>'Raw counts'!I235/'Raw counts'!I$1246*10000</f>
        <v>0</v>
      </c>
      <c r="J235">
        <f>'Raw counts'!J235/'Raw counts'!J$1246*10000</f>
        <v>0</v>
      </c>
      <c r="K235">
        <f>'Raw counts'!K235/'Raw counts'!K$1246*10000</f>
        <v>0</v>
      </c>
      <c r="L235">
        <f>'Raw counts'!L235/'Raw counts'!L$1246*10000</f>
        <v>0</v>
      </c>
      <c r="M235">
        <f>'Raw counts'!M235/'Raw counts'!M$1246*10000</f>
        <v>0</v>
      </c>
      <c r="N235">
        <f>'Raw counts'!N235/'Raw counts'!N$1246*10000</f>
        <v>0</v>
      </c>
      <c r="O235">
        <f>'Raw counts'!O235/'Raw counts'!O$1246*10000</f>
        <v>0</v>
      </c>
      <c r="P235">
        <f>'Raw counts'!P235/'Raw counts'!P$1246*10000</f>
        <v>0</v>
      </c>
      <c r="Q235">
        <f>'Raw counts'!Q235/'Raw counts'!Q$1246*10000</f>
        <v>0</v>
      </c>
      <c r="R235">
        <f>'Raw counts'!R235/'Raw counts'!R$1246*10000</f>
        <v>0</v>
      </c>
      <c r="S235">
        <f>'Raw counts'!S235/'Raw counts'!S$1246*10000</f>
        <v>0</v>
      </c>
      <c r="T235">
        <f>'Raw counts'!T235/'Raw counts'!T$1246*10000</f>
        <v>0</v>
      </c>
      <c r="U235">
        <f>'Raw counts'!U235/'Raw counts'!U$1246*10000</f>
        <v>0</v>
      </c>
      <c r="V235">
        <f t="shared" si="13"/>
        <v>0</v>
      </c>
      <c r="W235" t="str">
        <f t="shared" si="14"/>
        <v/>
      </c>
      <c r="X235">
        <f t="shared" si="12"/>
        <v>0</v>
      </c>
      <c r="Y235">
        <f t="shared" si="15"/>
        <v>0</v>
      </c>
    </row>
    <row r="236" spans="1:25" x14ac:dyDescent="0.25">
      <c r="A236">
        <v>240</v>
      </c>
      <c r="B236" t="s">
        <v>705</v>
      </c>
      <c r="C236">
        <v>36100</v>
      </c>
      <c r="D236">
        <v>663</v>
      </c>
      <c r="E236">
        <f>'Raw counts'!E236/'Raw counts'!E$1246*10000</f>
        <v>0</v>
      </c>
      <c r="F236">
        <f>'Raw counts'!F236/'Raw counts'!F$1246*10000</f>
        <v>0</v>
      </c>
      <c r="G236">
        <f>'Raw counts'!G236/'Raw counts'!G$1246*10000</f>
        <v>0</v>
      </c>
      <c r="H236">
        <f>'Raw counts'!H236/'Raw counts'!H$1246*10000</f>
        <v>0</v>
      </c>
      <c r="I236">
        <f>'Raw counts'!I236/'Raw counts'!I$1246*10000</f>
        <v>0</v>
      </c>
      <c r="J236">
        <f>'Raw counts'!J236/'Raw counts'!J$1246*10000</f>
        <v>0</v>
      </c>
      <c r="K236">
        <f>'Raw counts'!K236/'Raw counts'!K$1246*10000</f>
        <v>0</v>
      </c>
      <c r="L236">
        <f>'Raw counts'!L236/'Raw counts'!L$1246*10000</f>
        <v>0</v>
      </c>
      <c r="M236">
        <f>'Raw counts'!M236/'Raw counts'!M$1246*10000</f>
        <v>0</v>
      </c>
      <c r="N236">
        <f>'Raw counts'!N236/'Raw counts'!N$1246*10000</f>
        <v>0</v>
      </c>
      <c r="O236">
        <f>'Raw counts'!O236/'Raw counts'!O$1246*10000</f>
        <v>0</v>
      </c>
      <c r="P236">
        <f>'Raw counts'!P236/'Raw counts'!P$1246*10000</f>
        <v>0</v>
      </c>
      <c r="Q236">
        <f>'Raw counts'!Q236/'Raw counts'!Q$1246*10000</f>
        <v>0</v>
      </c>
      <c r="R236">
        <f>'Raw counts'!R236/'Raw counts'!R$1246*10000</f>
        <v>0</v>
      </c>
      <c r="S236">
        <f>'Raw counts'!S236/'Raw counts'!S$1246*10000</f>
        <v>0</v>
      </c>
      <c r="T236">
        <f>'Raw counts'!T236/'Raw counts'!T$1246*10000</f>
        <v>0</v>
      </c>
      <c r="U236">
        <f>'Raw counts'!U236/'Raw counts'!U$1246*10000</f>
        <v>0</v>
      </c>
      <c r="V236">
        <f t="shared" si="13"/>
        <v>0</v>
      </c>
      <c r="W236" t="str">
        <f t="shared" si="14"/>
        <v/>
      </c>
      <c r="X236">
        <f t="shared" si="12"/>
        <v>0</v>
      </c>
      <c r="Y236">
        <f t="shared" si="15"/>
        <v>0</v>
      </c>
    </row>
    <row r="237" spans="1:25" x14ac:dyDescent="0.25">
      <c r="A237">
        <v>241</v>
      </c>
      <c r="B237" t="s">
        <v>706</v>
      </c>
      <c r="C237">
        <v>27500</v>
      </c>
      <c r="D237">
        <v>22</v>
      </c>
      <c r="E237">
        <f>'Raw counts'!E237/'Raw counts'!E$1246*10000</f>
        <v>0</v>
      </c>
      <c r="F237">
        <f>'Raw counts'!F237/'Raw counts'!F$1246*10000</f>
        <v>0</v>
      </c>
      <c r="G237">
        <f>'Raw counts'!G237/'Raw counts'!G$1246*10000</f>
        <v>0</v>
      </c>
      <c r="H237">
        <f>'Raw counts'!H237/'Raw counts'!H$1246*10000</f>
        <v>0</v>
      </c>
      <c r="I237">
        <f>'Raw counts'!I237/'Raw counts'!I$1246*10000</f>
        <v>0</v>
      </c>
      <c r="J237">
        <f>'Raw counts'!J237/'Raw counts'!J$1246*10000</f>
        <v>0</v>
      </c>
      <c r="K237">
        <f>'Raw counts'!K237/'Raw counts'!K$1246*10000</f>
        <v>0</v>
      </c>
      <c r="L237">
        <f>'Raw counts'!L237/'Raw counts'!L$1246*10000</f>
        <v>0</v>
      </c>
      <c r="M237">
        <f>'Raw counts'!M237/'Raw counts'!M$1246*10000</f>
        <v>0</v>
      </c>
      <c r="N237">
        <f>'Raw counts'!N237/'Raw counts'!N$1246*10000</f>
        <v>0</v>
      </c>
      <c r="O237">
        <f>'Raw counts'!O237/'Raw counts'!O$1246*10000</f>
        <v>0</v>
      </c>
      <c r="P237">
        <f>'Raw counts'!P237/'Raw counts'!P$1246*10000</f>
        <v>0</v>
      </c>
      <c r="Q237">
        <f>'Raw counts'!Q237/'Raw counts'!Q$1246*10000</f>
        <v>0</v>
      </c>
      <c r="R237">
        <f>'Raw counts'!R237/'Raw counts'!R$1246*10000</f>
        <v>0</v>
      </c>
      <c r="S237">
        <f>'Raw counts'!S237/'Raw counts'!S$1246*10000</f>
        <v>0</v>
      </c>
      <c r="T237">
        <f>'Raw counts'!T237/'Raw counts'!T$1246*10000</f>
        <v>0</v>
      </c>
      <c r="U237">
        <f>'Raw counts'!U237/'Raw counts'!U$1246*10000</f>
        <v>0</v>
      </c>
      <c r="V237">
        <f t="shared" si="13"/>
        <v>0</v>
      </c>
      <c r="W237" t="str">
        <f t="shared" si="14"/>
        <v/>
      </c>
      <c r="X237">
        <f t="shared" si="12"/>
        <v>0</v>
      </c>
      <c r="Y237">
        <f t="shared" si="15"/>
        <v>0</v>
      </c>
    </row>
    <row r="238" spans="1:25" x14ac:dyDescent="0.25">
      <c r="A238">
        <v>242</v>
      </c>
      <c r="B238" t="s">
        <v>707</v>
      </c>
      <c r="C238">
        <v>49400</v>
      </c>
      <c r="D238">
        <v>275</v>
      </c>
      <c r="E238">
        <f>'Raw counts'!E238/'Raw counts'!E$1246*10000</f>
        <v>0</v>
      </c>
      <c r="F238">
        <f>'Raw counts'!F238/'Raw counts'!F$1246*10000</f>
        <v>0</v>
      </c>
      <c r="G238">
        <f>'Raw counts'!G238/'Raw counts'!G$1246*10000</f>
        <v>0</v>
      </c>
      <c r="H238">
        <f>'Raw counts'!H238/'Raw counts'!H$1246*10000</f>
        <v>0</v>
      </c>
      <c r="I238">
        <f>'Raw counts'!I238/'Raw counts'!I$1246*10000</f>
        <v>0</v>
      </c>
      <c r="J238">
        <f>'Raw counts'!J238/'Raw counts'!J$1246*10000</f>
        <v>0</v>
      </c>
      <c r="K238">
        <f>'Raw counts'!K238/'Raw counts'!K$1246*10000</f>
        <v>0</v>
      </c>
      <c r="L238">
        <f>'Raw counts'!L238/'Raw counts'!L$1246*10000</f>
        <v>0</v>
      </c>
      <c r="M238">
        <f>'Raw counts'!M238/'Raw counts'!M$1246*10000</f>
        <v>0</v>
      </c>
      <c r="N238">
        <f>'Raw counts'!N238/'Raw counts'!N$1246*10000</f>
        <v>0</v>
      </c>
      <c r="O238">
        <f>'Raw counts'!O238/'Raw counts'!O$1246*10000</f>
        <v>0</v>
      </c>
      <c r="P238">
        <f>'Raw counts'!P238/'Raw counts'!P$1246*10000</f>
        <v>0</v>
      </c>
      <c r="Q238">
        <f>'Raw counts'!Q238/'Raw counts'!Q$1246*10000</f>
        <v>0</v>
      </c>
      <c r="R238">
        <f>'Raw counts'!R238/'Raw counts'!R$1246*10000</f>
        <v>0</v>
      </c>
      <c r="S238">
        <f>'Raw counts'!S238/'Raw counts'!S$1246*10000</f>
        <v>0</v>
      </c>
      <c r="T238">
        <f>'Raw counts'!T238/'Raw counts'!T$1246*10000</f>
        <v>0</v>
      </c>
      <c r="U238">
        <f>'Raw counts'!U238/'Raw counts'!U$1246*10000</f>
        <v>0</v>
      </c>
      <c r="V238">
        <f t="shared" si="13"/>
        <v>0</v>
      </c>
      <c r="W238" t="str">
        <f t="shared" si="14"/>
        <v/>
      </c>
      <c r="X238">
        <f t="shared" si="12"/>
        <v>0</v>
      </c>
      <c r="Y238">
        <f t="shared" si="15"/>
        <v>0</v>
      </c>
    </row>
    <row r="239" spans="1:25" x14ac:dyDescent="0.25">
      <c r="A239">
        <v>243</v>
      </c>
      <c r="B239" t="s">
        <v>134</v>
      </c>
      <c r="C239">
        <v>11200</v>
      </c>
      <c r="D239">
        <v>1011</v>
      </c>
      <c r="E239">
        <f>'Raw counts'!E239/'Raw counts'!E$1246*10000</f>
        <v>1.8678196343705709</v>
      </c>
      <c r="F239">
        <f>'Raw counts'!F239/'Raw counts'!F$1246*10000</f>
        <v>6.5623902850374227E-2</v>
      </c>
      <c r="G239">
        <f>'Raw counts'!G239/'Raw counts'!G$1246*10000</f>
        <v>1.430350012691838</v>
      </c>
      <c r="H239">
        <f>'Raw counts'!H239/'Raw counts'!H$1246*10000</f>
        <v>2.6245967998067852</v>
      </c>
      <c r="I239">
        <f>'Raw counts'!I239/'Raw counts'!I$1246*10000</f>
        <v>0.89890684308226532</v>
      </c>
      <c r="J239">
        <f>'Raw counts'!J239/'Raw counts'!J$1246*10000</f>
        <v>2.7710883770100252</v>
      </c>
      <c r="K239">
        <f>'Raw counts'!K239/'Raw counts'!K$1246*10000</f>
        <v>1.2085400523997993</v>
      </c>
      <c r="L239">
        <f>'Raw counts'!L239/'Raw counts'!L$1246*10000</f>
        <v>2.2534162849235426</v>
      </c>
      <c r="M239">
        <f>'Raw counts'!M239/'Raw counts'!M$1246*10000</f>
        <v>2.7830176942790557</v>
      </c>
      <c r="N239">
        <f>'Raw counts'!N239/'Raw counts'!N$1246*10000</f>
        <v>6.763153095608808</v>
      </c>
      <c r="O239">
        <f>'Raw counts'!O239/'Raw counts'!O$1246*10000</f>
        <v>1.0735438084959381</v>
      </c>
      <c r="P239">
        <f>'Raw counts'!P239/'Raw counts'!P$1246*10000</f>
        <v>2.9061704409130673</v>
      </c>
      <c r="Q239">
        <f>'Raw counts'!Q239/'Raw counts'!Q$1246*10000</f>
        <v>1.8136998697256437</v>
      </c>
      <c r="R239">
        <f>'Raw counts'!R239/'Raw counts'!R$1246*10000</f>
        <v>1.955398482562694</v>
      </c>
      <c r="S239">
        <f>'Raw counts'!S239/'Raw counts'!S$1246*10000</f>
        <v>1.6936841865267422</v>
      </c>
      <c r="T239">
        <f>'Raw counts'!T239/'Raw counts'!T$1246*10000</f>
        <v>10.944960764807053</v>
      </c>
      <c r="U239">
        <f>'Raw counts'!U239/'Raw counts'!U$1246*10000</f>
        <v>3.2502614529406406</v>
      </c>
      <c r="V239">
        <f t="shared" si="13"/>
        <v>1</v>
      </c>
      <c r="W239">
        <f t="shared" si="14"/>
        <v>0.10325792885513828</v>
      </c>
      <c r="X239">
        <f t="shared" si="12"/>
        <v>1.767039955712695</v>
      </c>
      <c r="Y239">
        <f t="shared" si="15"/>
        <v>3.8001090126975736</v>
      </c>
    </row>
    <row r="240" spans="1:25" x14ac:dyDescent="0.25">
      <c r="A240">
        <v>244</v>
      </c>
      <c r="B240" t="s">
        <v>708</v>
      </c>
      <c r="C240">
        <v>30500</v>
      </c>
      <c r="D240">
        <v>507</v>
      </c>
      <c r="E240">
        <f>'Raw counts'!E240/'Raw counts'!E$1246*10000</f>
        <v>0</v>
      </c>
      <c r="F240">
        <f>'Raw counts'!F240/'Raw counts'!F$1246*10000</f>
        <v>0</v>
      </c>
      <c r="G240">
        <f>'Raw counts'!G240/'Raw counts'!G$1246*10000</f>
        <v>0</v>
      </c>
      <c r="H240">
        <f>'Raw counts'!H240/'Raw counts'!H$1246*10000</f>
        <v>0</v>
      </c>
      <c r="I240">
        <f>'Raw counts'!I240/'Raw counts'!I$1246*10000</f>
        <v>0</v>
      </c>
      <c r="J240">
        <f>'Raw counts'!J240/'Raw counts'!J$1246*10000</f>
        <v>0</v>
      </c>
      <c r="K240">
        <f>'Raw counts'!K240/'Raw counts'!K$1246*10000</f>
        <v>0</v>
      </c>
      <c r="L240">
        <f>'Raw counts'!L240/'Raw counts'!L$1246*10000</f>
        <v>0</v>
      </c>
      <c r="M240">
        <f>'Raw counts'!M240/'Raw counts'!M$1246*10000</f>
        <v>0</v>
      </c>
      <c r="N240">
        <f>'Raw counts'!N240/'Raw counts'!N$1246*10000</f>
        <v>0</v>
      </c>
      <c r="O240">
        <f>'Raw counts'!O240/'Raw counts'!O$1246*10000</f>
        <v>0</v>
      </c>
      <c r="P240">
        <f>'Raw counts'!P240/'Raw counts'!P$1246*10000</f>
        <v>0</v>
      </c>
      <c r="Q240">
        <f>'Raw counts'!Q240/'Raw counts'!Q$1246*10000</f>
        <v>0</v>
      </c>
      <c r="R240">
        <f>'Raw counts'!R240/'Raw counts'!R$1246*10000</f>
        <v>0</v>
      </c>
      <c r="S240">
        <f>'Raw counts'!S240/'Raw counts'!S$1246*10000</f>
        <v>0</v>
      </c>
      <c r="T240">
        <f>'Raw counts'!T240/'Raw counts'!T$1246*10000</f>
        <v>0</v>
      </c>
      <c r="U240">
        <f>'Raw counts'!U240/'Raw counts'!U$1246*10000</f>
        <v>0</v>
      </c>
      <c r="V240">
        <f t="shared" si="13"/>
        <v>0</v>
      </c>
      <c r="W240" t="str">
        <f t="shared" si="14"/>
        <v/>
      </c>
      <c r="X240">
        <f t="shared" si="12"/>
        <v>0</v>
      </c>
      <c r="Y240">
        <f t="shared" si="15"/>
        <v>0</v>
      </c>
    </row>
    <row r="241" spans="1:25" x14ac:dyDescent="0.25">
      <c r="A241">
        <v>245</v>
      </c>
      <c r="B241" t="s">
        <v>709</v>
      </c>
      <c r="C241">
        <v>103400</v>
      </c>
      <c r="D241">
        <v>871</v>
      </c>
      <c r="E241">
        <f>'Raw counts'!E241/'Raw counts'!E$1246*10000</f>
        <v>0</v>
      </c>
      <c r="F241">
        <f>'Raw counts'!F241/'Raw counts'!F$1246*10000</f>
        <v>0</v>
      </c>
      <c r="G241">
        <f>'Raw counts'!G241/'Raw counts'!G$1246*10000</f>
        <v>0</v>
      </c>
      <c r="H241">
        <f>'Raw counts'!H241/'Raw counts'!H$1246*10000</f>
        <v>0</v>
      </c>
      <c r="I241">
        <f>'Raw counts'!I241/'Raw counts'!I$1246*10000</f>
        <v>0</v>
      </c>
      <c r="J241">
        <f>'Raw counts'!J241/'Raw counts'!J$1246*10000</f>
        <v>0</v>
      </c>
      <c r="K241">
        <f>'Raw counts'!K241/'Raw counts'!K$1246*10000</f>
        <v>0</v>
      </c>
      <c r="L241">
        <f>'Raw counts'!L241/'Raw counts'!L$1246*10000</f>
        <v>0</v>
      </c>
      <c r="M241">
        <f>'Raw counts'!M241/'Raw counts'!M$1246*10000</f>
        <v>0</v>
      </c>
      <c r="N241">
        <f>'Raw counts'!N241/'Raw counts'!N$1246*10000</f>
        <v>0</v>
      </c>
      <c r="O241">
        <f>'Raw counts'!O241/'Raw counts'!O$1246*10000</f>
        <v>0</v>
      </c>
      <c r="P241">
        <f>'Raw counts'!P241/'Raw counts'!P$1246*10000</f>
        <v>0</v>
      </c>
      <c r="Q241">
        <f>'Raw counts'!Q241/'Raw counts'!Q$1246*10000</f>
        <v>0</v>
      </c>
      <c r="R241">
        <f>'Raw counts'!R241/'Raw counts'!R$1246*10000</f>
        <v>0</v>
      </c>
      <c r="S241">
        <f>'Raw counts'!S241/'Raw counts'!S$1246*10000</f>
        <v>0</v>
      </c>
      <c r="T241">
        <f>'Raw counts'!T241/'Raw counts'!T$1246*10000</f>
        <v>0</v>
      </c>
      <c r="U241">
        <f>'Raw counts'!U241/'Raw counts'!U$1246*10000</f>
        <v>0</v>
      </c>
      <c r="V241">
        <f t="shared" si="13"/>
        <v>0</v>
      </c>
      <c r="W241" t="str">
        <f t="shared" si="14"/>
        <v/>
      </c>
      <c r="X241">
        <f t="shared" si="12"/>
        <v>0</v>
      </c>
      <c r="Y241">
        <f t="shared" si="15"/>
        <v>0</v>
      </c>
    </row>
    <row r="242" spans="1:25" x14ac:dyDescent="0.25">
      <c r="A242">
        <v>246</v>
      </c>
      <c r="B242" t="s">
        <v>135</v>
      </c>
      <c r="C242">
        <v>80200</v>
      </c>
      <c r="D242">
        <v>323</v>
      </c>
      <c r="E242">
        <f>'Raw counts'!E242/'Raw counts'!E$1246*10000</f>
        <v>15.616839962972342</v>
      </c>
      <c r="F242">
        <f>'Raw counts'!F242/'Raw counts'!F$1246*10000</f>
        <v>0.30351055068298077</v>
      </c>
      <c r="G242">
        <f>'Raw counts'!G242/'Raw counts'!G$1246*10000</f>
        <v>8.8842866985507136</v>
      </c>
      <c r="H242">
        <f>'Raw counts'!H242/'Raw counts'!H$1246*10000</f>
        <v>3.7554071231277932</v>
      </c>
      <c r="I242">
        <f>'Raw counts'!I242/'Raw counts'!I$1246*10000</f>
        <v>27.773758692767803</v>
      </c>
      <c r="J242">
        <f>'Raw counts'!J242/'Raw counts'!J$1246*10000</f>
        <v>21.360062009265889</v>
      </c>
      <c r="K242">
        <f>'Raw counts'!K242/'Raw counts'!K$1246*10000</f>
        <v>25.99030046267908</v>
      </c>
      <c r="L242">
        <f>'Raw counts'!L242/'Raw counts'!L$1246*10000</f>
        <v>5.7415812191202589</v>
      </c>
      <c r="M242">
        <f>'Raw counts'!M242/'Raw counts'!M$1246*10000</f>
        <v>18.642532435518309</v>
      </c>
      <c r="N242">
        <f>'Raw counts'!N242/'Raw counts'!N$1246*10000</f>
        <v>9.1000149375874599</v>
      </c>
      <c r="O242">
        <f>'Raw counts'!O242/'Raw counts'!O$1246*10000</f>
        <v>14.161355317087487</v>
      </c>
      <c r="P242">
        <f>'Raw counts'!P242/'Raw counts'!P$1246*10000</f>
        <v>16.599361753685816</v>
      </c>
      <c r="Q242">
        <f>'Raw counts'!Q242/'Raw counts'!Q$1246*10000</f>
        <v>2.3012535981465159</v>
      </c>
      <c r="R242">
        <f>'Raw counts'!R242/'Raw counts'!R$1246*10000</f>
        <v>21.080638149103141</v>
      </c>
      <c r="S242">
        <f>'Raw counts'!S242/'Raw counts'!S$1246*10000</f>
        <v>22.995019917074615</v>
      </c>
      <c r="T242">
        <f>'Raw counts'!T242/'Raw counts'!T$1246*10000</f>
        <v>3.4106353403676617</v>
      </c>
      <c r="U242">
        <f>'Raw counts'!U242/'Raw counts'!U$1246*10000</f>
        <v>19.965891782349651</v>
      </c>
      <c r="V242">
        <f t="shared" si="13"/>
        <v>1</v>
      </c>
      <c r="W242">
        <f t="shared" si="14"/>
        <v>0.9065982501355403</v>
      </c>
      <c r="X242">
        <f t="shared" si="12"/>
        <v>14.229808794965018</v>
      </c>
      <c r="Y242">
        <f t="shared" si="15"/>
        <v>13.701771349425293</v>
      </c>
    </row>
    <row r="243" spans="1:25" x14ac:dyDescent="0.25">
      <c r="A243">
        <v>247</v>
      </c>
      <c r="B243" t="s">
        <v>710</v>
      </c>
      <c r="C243">
        <v>10500</v>
      </c>
      <c r="D243">
        <v>315</v>
      </c>
      <c r="E243">
        <f>'Raw counts'!E243/'Raw counts'!E$1246*10000</f>
        <v>0</v>
      </c>
      <c r="F243">
        <f>'Raw counts'!F243/'Raw counts'!F$1246*10000</f>
        <v>0</v>
      </c>
      <c r="G243">
        <f>'Raw counts'!G243/'Raw counts'!G$1246*10000</f>
        <v>0</v>
      </c>
      <c r="H243">
        <f>'Raw counts'!H243/'Raw counts'!H$1246*10000</f>
        <v>0</v>
      </c>
      <c r="I243">
        <f>'Raw counts'!I243/'Raw counts'!I$1246*10000</f>
        <v>0</v>
      </c>
      <c r="J243">
        <f>'Raw counts'!J243/'Raw counts'!J$1246*10000</f>
        <v>0</v>
      </c>
      <c r="K243">
        <f>'Raw counts'!K243/'Raw counts'!K$1246*10000</f>
        <v>0</v>
      </c>
      <c r="L243">
        <f>'Raw counts'!L243/'Raw counts'!L$1246*10000</f>
        <v>0</v>
      </c>
      <c r="M243">
        <f>'Raw counts'!M243/'Raw counts'!M$1246*10000</f>
        <v>0</v>
      </c>
      <c r="N243">
        <f>'Raw counts'!N243/'Raw counts'!N$1246*10000</f>
        <v>0</v>
      </c>
      <c r="O243">
        <f>'Raw counts'!O243/'Raw counts'!O$1246*10000</f>
        <v>0</v>
      </c>
      <c r="P243">
        <f>'Raw counts'!P243/'Raw counts'!P$1246*10000</f>
        <v>0</v>
      </c>
      <c r="Q243">
        <f>'Raw counts'!Q243/'Raw counts'!Q$1246*10000</f>
        <v>0</v>
      </c>
      <c r="R243">
        <f>'Raw counts'!R243/'Raw counts'!R$1246*10000</f>
        <v>0</v>
      </c>
      <c r="S243">
        <f>'Raw counts'!S243/'Raw counts'!S$1246*10000</f>
        <v>0</v>
      </c>
      <c r="T243">
        <f>'Raw counts'!T243/'Raw counts'!T$1246*10000</f>
        <v>0</v>
      </c>
      <c r="U243">
        <f>'Raw counts'!U243/'Raw counts'!U$1246*10000</f>
        <v>0</v>
      </c>
      <c r="V243">
        <f t="shared" si="13"/>
        <v>0</v>
      </c>
      <c r="W243" t="str">
        <f t="shared" si="14"/>
        <v/>
      </c>
      <c r="X243">
        <f t="shared" si="12"/>
        <v>0</v>
      </c>
      <c r="Y243">
        <f t="shared" si="15"/>
        <v>0</v>
      </c>
    </row>
    <row r="244" spans="1:25" x14ac:dyDescent="0.25">
      <c r="A244">
        <v>248</v>
      </c>
      <c r="B244" t="s">
        <v>711</v>
      </c>
      <c r="C244">
        <v>36200</v>
      </c>
      <c r="D244">
        <v>663</v>
      </c>
      <c r="E244">
        <f>'Raw counts'!E244/'Raw counts'!E$1246*10000</f>
        <v>0</v>
      </c>
      <c r="F244">
        <f>'Raw counts'!F244/'Raw counts'!F$1246*10000</f>
        <v>0</v>
      </c>
      <c r="G244">
        <f>'Raw counts'!G244/'Raw counts'!G$1246*10000</f>
        <v>0</v>
      </c>
      <c r="H244">
        <f>'Raw counts'!H244/'Raw counts'!H$1246*10000</f>
        <v>0</v>
      </c>
      <c r="I244">
        <f>'Raw counts'!I244/'Raw counts'!I$1246*10000</f>
        <v>0</v>
      </c>
      <c r="J244">
        <f>'Raw counts'!J244/'Raw counts'!J$1246*10000</f>
        <v>0</v>
      </c>
      <c r="K244">
        <f>'Raw counts'!K244/'Raw counts'!K$1246*10000</f>
        <v>0</v>
      </c>
      <c r="L244">
        <f>'Raw counts'!L244/'Raw counts'!L$1246*10000</f>
        <v>0</v>
      </c>
      <c r="M244">
        <f>'Raw counts'!M244/'Raw counts'!M$1246*10000</f>
        <v>0</v>
      </c>
      <c r="N244">
        <f>'Raw counts'!N244/'Raw counts'!N$1246*10000</f>
        <v>0</v>
      </c>
      <c r="O244">
        <f>'Raw counts'!O244/'Raw counts'!O$1246*10000</f>
        <v>0</v>
      </c>
      <c r="P244">
        <f>'Raw counts'!P244/'Raw counts'!P$1246*10000</f>
        <v>0</v>
      </c>
      <c r="Q244">
        <f>'Raw counts'!Q244/'Raw counts'!Q$1246*10000</f>
        <v>0</v>
      </c>
      <c r="R244">
        <f>'Raw counts'!R244/'Raw counts'!R$1246*10000</f>
        <v>0</v>
      </c>
      <c r="S244">
        <f>'Raw counts'!S244/'Raw counts'!S$1246*10000</f>
        <v>0</v>
      </c>
      <c r="T244">
        <f>'Raw counts'!T244/'Raw counts'!T$1246*10000</f>
        <v>0</v>
      </c>
      <c r="U244">
        <f>'Raw counts'!U244/'Raw counts'!U$1246*10000</f>
        <v>0</v>
      </c>
      <c r="V244">
        <f t="shared" si="13"/>
        <v>0</v>
      </c>
      <c r="W244" t="str">
        <f t="shared" si="14"/>
        <v/>
      </c>
      <c r="X244">
        <f t="shared" si="12"/>
        <v>0</v>
      </c>
      <c r="Y244">
        <f t="shared" si="15"/>
        <v>0</v>
      </c>
    </row>
    <row r="245" spans="1:25" x14ac:dyDescent="0.25">
      <c r="A245">
        <v>249</v>
      </c>
      <c r="B245" t="s">
        <v>136</v>
      </c>
      <c r="C245">
        <v>12500</v>
      </c>
      <c r="D245">
        <v>1027</v>
      </c>
      <c r="E245">
        <f>'Raw counts'!E245/'Raw counts'!E$1246*10000</f>
        <v>0.31192587893988533</v>
      </c>
      <c r="F245">
        <f>'Raw counts'!F245/'Raw counts'!F$1246*10000</f>
        <v>0.73006591921041319</v>
      </c>
      <c r="G245">
        <f>'Raw counts'!G245/'Raw counts'!G$1246*10000</f>
        <v>0.18131197343981048</v>
      </c>
      <c r="H245">
        <f>'Raw counts'!H245/'Raw counts'!H$1246*10000</f>
        <v>0.42579894890482417</v>
      </c>
      <c r="I245">
        <f>'Raw counts'!I245/'Raw counts'!I$1246*10000</f>
        <v>0</v>
      </c>
      <c r="J245">
        <f>'Raw counts'!J245/'Raw counts'!J$1246*10000</f>
        <v>7.3961433550089647E-2</v>
      </c>
      <c r="K245">
        <f>'Raw counts'!K245/'Raw counts'!K$1246*10000</f>
        <v>0.30324990244718208</v>
      </c>
      <c r="L245">
        <f>'Raw counts'!L245/'Raw counts'!L$1246*10000</f>
        <v>4.4098166045470504E-2</v>
      </c>
      <c r="M245">
        <f>'Raw counts'!M245/'Raw counts'!M$1246*10000</f>
        <v>0.46076451892037346</v>
      </c>
      <c r="N245">
        <f>'Raw counts'!N245/'Raw counts'!N$1246*10000</f>
        <v>3.8397847521139439</v>
      </c>
      <c r="O245">
        <f>'Raw counts'!O245/'Raw counts'!O$1246*10000</f>
        <v>0.17836307790057906</v>
      </c>
      <c r="P245">
        <f>'Raw counts'!P245/'Raw counts'!P$1246*10000</f>
        <v>0.79919687125109351</v>
      </c>
      <c r="Q245">
        <f>'Raw counts'!Q245/'Raw counts'!Q$1246*10000</f>
        <v>5.8506447410504633E-2</v>
      </c>
      <c r="R245">
        <f>'Raw counts'!R245/'Raw counts'!R$1246*10000</f>
        <v>0.28449445135645751</v>
      </c>
      <c r="S245">
        <f>'Raw counts'!S245/'Raw counts'!S$1246*10000</f>
        <v>1.6991126614835588</v>
      </c>
      <c r="T245">
        <f>'Raw counts'!T245/'Raw counts'!T$1246*10000</f>
        <v>0.4810971764750353</v>
      </c>
      <c r="U245">
        <f>'Raw counts'!U245/'Raw counts'!U$1246*10000</f>
        <v>1.8920080019787973</v>
      </c>
      <c r="V245">
        <f t="shared" si="13"/>
        <v>1</v>
      </c>
      <c r="W245">
        <f t="shared" si="14"/>
        <v>6.2835897473277946E-2</v>
      </c>
      <c r="X245">
        <f t="shared" si="12"/>
        <v>0.28124186016200547</v>
      </c>
      <c r="Y245">
        <f t="shared" si="15"/>
        <v>1.1540704299962463</v>
      </c>
    </row>
    <row r="246" spans="1:25" x14ac:dyDescent="0.25">
      <c r="A246">
        <v>250</v>
      </c>
      <c r="B246" t="s">
        <v>137</v>
      </c>
      <c r="C246">
        <v>49500</v>
      </c>
      <c r="D246">
        <v>242</v>
      </c>
      <c r="E246">
        <f>'Raw counts'!E246/'Raw counts'!E$1246*10000</f>
        <v>1.8229919631456772</v>
      </c>
      <c r="F246">
        <f>'Raw counts'!F246/'Raw counts'!F$1246*10000</f>
        <v>2.1163708669245684</v>
      </c>
      <c r="G246">
        <f>'Raw counts'!G246/'Raw counts'!G$1246*10000</f>
        <v>3.9284260911958935</v>
      </c>
      <c r="H246">
        <f>'Raw counts'!H246/'Raw counts'!H$1246*10000</f>
        <v>0.91442069354970434</v>
      </c>
      <c r="I246">
        <f>'Raw counts'!I246/'Raw counts'!I$1246*10000</f>
        <v>2.4873860589399674</v>
      </c>
      <c r="J246">
        <f>'Raw counts'!J246/'Raw counts'!J$1246*10000</f>
        <v>2.2434968176860526</v>
      </c>
      <c r="K246">
        <f>'Raw counts'!K246/'Raw counts'!K$1246*10000</f>
        <v>1.944367021573109</v>
      </c>
      <c r="L246">
        <f>'Raw counts'!L246/'Raw counts'!L$1246*10000</f>
        <v>0.51594854273200486</v>
      </c>
      <c r="M246">
        <f>'Raw counts'!M246/'Raw counts'!M$1246*10000</f>
        <v>0.17969816237894565</v>
      </c>
      <c r="N246">
        <f>'Raw counts'!N246/'Raw counts'!N$1246*10000</f>
        <v>4.8020219811639775</v>
      </c>
      <c r="O246">
        <f>'Raw counts'!O246/'Raw counts'!O$1246*10000</f>
        <v>10.099388618483733</v>
      </c>
      <c r="P246">
        <f>'Raw counts'!P246/'Raw counts'!P$1246*10000</f>
        <v>0.12821340180498828</v>
      </c>
      <c r="Q246">
        <f>'Raw counts'!Q246/'Raw counts'!Q$1246*10000</f>
        <v>0</v>
      </c>
      <c r="R246">
        <f>'Raw counts'!R246/'Raw counts'!R$1246*10000</f>
        <v>0.6611490770959928</v>
      </c>
      <c r="S246">
        <f>'Raw counts'!S246/'Raw counts'!S$1246*10000</f>
        <v>0.96626854231333381</v>
      </c>
      <c r="T246">
        <f>'Raw counts'!T246/'Raw counts'!T$1246*10000</f>
        <v>2.1133911680867623</v>
      </c>
      <c r="U246">
        <f>'Raw counts'!U246/'Raw counts'!U$1246*10000</f>
        <v>3.7753370681687013</v>
      </c>
      <c r="V246">
        <f t="shared" si="13"/>
        <v>1</v>
      </c>
      <c r="W246">
        <f t="shared" si="14"/>
        <v>0.40845169751132337</v>
      </c>
      <c r="X246">
        <f t="shared" si="12"/>
        <v>1.794789579791769</v>
      </c>
      <c r="Y246">
        <f t="shared" si="15"/>
        <v>2.8182212321396864</v>
      </c>
    </row>
    <row r="247" spans="1:25" x14ac:dyDescent="0.25">
      <c r="A247">
        <v>251</v>
      </c>
      <c r="B247" t="s">
        <v>138</v>
      </c>
      <c r="C247">
        <v>11500</v>
      </c>
      <c r="D247">
        <v>1002</v>
      </c>
      <c r="E247">
        <f>'Raw counts'!E247/'Raw counts'!E$1246*10000</f>
        <v>3.4330524879731095</v>
      </c>
      <c r="F247">
        <f>'Raw counts'!F247/'Raw counts'!F$1246*10000</f>
        <v>9.4990599375916691</v>
      </c>
      <c r="G247">
        <f>'Raw counts'!G247/'Raw counts'!G$1246*10000</f>
        <v>42.739261294728657</v>
      </c>
      <c r="H247">
        <f>'Raw counts'!H247/'Raw counts'!H$1246*10000</f>
        <v>14.086266867048117</v>
      </c>
      <c r="I247">
        <f>'Raw counts'!I247/'Raw counts'!I$1246*10000</f>
        <v>27.422815610194586</v>
      </c>
      <c r="J247">
        <f>'Raw counts'!J247/'Raw counts'!J$1246*10000</f>
        <v>7.5046201242157631</v>
      </c>
      <c r="K247">
        <f>'Raw counts'!K247/'Raw counts'!K$1246*10000</f>
        <v>20.826133006299127</v>
      </c>
      <c r="L247">
        <f>'Raw counts'!L247/'Raw counts'!L$1246*10000</f>
        <v>29.708934464833476</v>
      </c>
      <c r="M247">
        <f>'Raw counts'!M247/'Raw counts'!M$1246*10000</f>
        <v>10.362594030519199</v>
      </c>
      <c r="N247">
        <f>'Raw counts'!N247/'Raw counts'!N$1246*10000</f>
        <v>19.189759596483526</v>
      </c>
      <c r="O247">
        <f>'Raw counts'!O247/'Raw counts'!O$1246*10000</f>
        <v>21.289147750925721</v>
      </c>
      <c r="P247">
        <f>'Raw counts'!P247/'Raw counts'!P$1246*10000</f>
        <v>24.446021944151095</v>
      </c>
      <c r="Q247">
        <f>'Raw counts'!Q247/'Raw counts'!Q$1246*10000</f>
        <v>54.342738569790392</v>
      </c>
      <c r="R247">
        <f>'Raw counts'!R247/'Raw counts'!R$1246*10000</f>
        <v>16.71705424026959</v>
      </c>
      <c r="S247">
        <f>'Raw counts'!S247/'Raw counts'!S$1246*10000</f>
        <v>37.787614174399529</v>
      </c>
      <c r="T247">
        <f>'Raw counts'!T247/'Raw counts'!T$1246*10000</f>
        <v>23.865856361565147</v>
      </c>
      <c r="U247">
        <f>'Raw counts'!U247/'Raw counts'!U$1246*10000</f>
        <v>11.521287259756209</v>
      </c>
      <c r="V247">
        <f t="shared" si="13"/>
        <v>1</v>
      </c>
      <c r="W247">
        <f t="shared" si="14"/>
        <v>0.24690884565278737</v>
      </c>
      <c r="X247">
        <f t="shared" si="12"/>
        <v>18.398081980378191</v>
      </c>
      <c r="Y247">
        <f t="shared" si="15"/>
        <v>26.144934987167648</v>
      </c>
    </row>
    <row r="248" spans="1:25" x14ac:dyDescent="0.25">
      <c r="A248">
        <v>252</v>
      </c>
      <c r="B248" t="s">
        <v>139</v>
      </c>
      <c r="C248">
        <v>11000</v>
      </c>
      <c r="D248">
        <v>1011</v>
      </c>
      <c r="E248">
        <f>'Raw counts'!E248/'Raw counts'!E$1246*10000</f>
        <v>29.461119092927014</v>
      </c>
      <c r="F248">
        <f>'Raw counts'!F248/'Raw counts'!F$1246*10000</f>
        <v>7.1694113864033842</v>
      </c>
      <c r="G248">
        <f>'Raw counts'!G248/'Raw counts'!G$1246*10000</f>
        <v>20.921387157471464</v>
      </c>
      <c r="H248">
        <f>'Raw counts'!H248/'Raw counts'!H$1246*10000</f>
        <v>17.695087466782446</v>
      </c>
      <c r="I248">
        <f>'Raw counts'!I248/'Raw counts'!I$1246*10000</f>
        <v>3.1954291202718887</v>
      </c>
      <c r="J248">
        <f>'Raw counts'!J248/'Raw counts'!J$1246*10000</f>
        <v>22.982282785131186</v>
      </c>
      <c r="K248">
        <f>'Raw counts'!K248/'Raw counts'!K$1246*10000</f>
        <v>21.396956352082054</v>
      </c>
      <c r="L248">
        <f>'Raw counts'!L248/'Raw counts'!L$1246*10000</f>
        <v>35.155057971449082</v>
      </c>
      <c r="M248">
        <f>'Raw counts'!M248/'Raw counts'!M$1246*10000</f>
        <v>30.484180571771908</v>
      </c>
      <c r="N248">
        <f>'Raw counts'!N248/'Raw counts'!N$1246*10000</f>
        <v>50.815289857927965</v>
      </c>
      <c r="O248">
        <f>'Raw counts'!O248/'Raw counts'!O$1246*10000</f>
        <v>18.085343030900226</v>
      </c>
      <c r="P248">
        <f>'Raw counts'!P248/'Raw counts'!P$1246*10000</f>
        <v>31.113118838010486</v>
      </c>
      <c r="Q248">
        <f>'Raw counts'!Q248/'Raw counts'!Q$1246*10000</f>
        <v>15.377444594394303</v>
      </c>
      <c r="R248">
        <f>'Raw counts'!R248/'Raw counts'!R$1246*10000</f>
        <v>17.478377419955883</v>
      </c>
      <c r="S248">
        <f>'Raw counts'!S248/'Raw counts'!S$1246*10000</f>
        <v>23.261015189958623</v>
      </c>
      <c r="T248">
        <f>'Raw counts'!T248/'Raw counts'!T$1246*10000</f>
        <v>33.874395836447576</v>
      </c>
      <c r="U248">
        <f>'Raw counts'!U248/'Raw counts'!U$1246*10000</f>
        <v>26.592259257169886</v>
      </c>
      <c r="V248">
        <f t="shared" si="13"/>
        <v>1</v>
      </c>
      <c r="W248">
        <f t="shared" si="14"/>
        <v>0.27168816273977014</v>
      </c>
      <c r="X248">
        <f t="shared" si="12"/>
        <v>20.940101322698936</v>
      </c>
      <c r="Y248">
        <f t="shared" si="15"/>
        <v>27.07465550309562</v>
      </c>
    </row>
    <row r="249" spans="1:25" x14ac:dyDescent="0.25">
      <c r="A249">
        <v>253</v>
      </c>
      <c r="B249" t="s">
        <v>712</v>
      </c>
      <c r="C249">
        <v>103900</v>
      </c>
      <c r="D249">
        <v>871</v>
      </c>
      <c r="E249">
        <f>'Raw counts'!E249/'Raw counts'!E$1246*10000</f>
        <v>0</v>
      </c>
      <c r="F249">
        <f>'Raw counts'!F249/'Raw counts'!F$1246*10000</f>
        <v>0</v>
      </c>
      <c r="G249">
        <f>'Raw counts'!G249/'Raw counts'!G$1246*10000</f>
        <v>0</v>
      </c>
      <c r="H249">
        <f>'Raw counts'!H249/'Raw counts'!H$1246*10000</f>
        <v>0</v>
      </c>
      <c r="I249">
        <f>'Raw counts'!I249/'Raw counts'!I$1246*10000</f>
        <v>0</v>
      </c>
      <c r="J249">
        <f>'Raw counts'!J249/'Raw counts'!J$1246*10000</f>
        <v>0</v>
      </c>
      <c r="K249">
        <f>'Raw counts'!K249/'Raw counts'!K$1246*10000</f>
        <v>0</v>
      </c>
      <c r="L249">
        <f>'Raw counts'!L249/'Raw counts'!L$1246*10000</f>
        <v>0</v>
      </c>
      <c r="M249">
        <f>'Raw counts'!M249/'Raw counts'!M$1246*10000</f>
        <v>0</v>
      </c>
      <c r="N249">
        <f>'Raw counts'!N249/'Raw counts'!N$1246*10000</f>
        <v>0</v>
      </c>
      <c r="O249">
        <f>'Raw counts'!O249/'Raw counts'!O$1246*10000</f>
        <v>0</v>
      </c>
      <c r="P249">
        <f>'Raw counts'!P249/'Raw counts'!P$1246*10000</f>
        <v>0</v>
      </c>
      <c r="Q249">
        <f>'Raw counts'!Q249/'Raw counts'!Q$1246*10000</f>
        <v>0</v>
      </c>
      <c r="R249">
        <f>'Raw counts'!R249/'Raw counts'!R$1246*10000</f>
        <v>0</v>
      </c>
      <c r="S249">
        <f>'Raw counts'!S249/'Raw counts'!S$1246*10000</f>
        <v>0</v>
      </c>
      <c r="T249">
        <f>'Raw counts'!T249/'Raw counts'!T$1246*10000</f>
        <v>0</v>
      </c>
      <c r="U249">
        <f>'Raw counts'!U249/'Raw counts'!U$1246*10000</f>
        <v>0</v>
      </c>
      <c r="V249">
        <f t="shared" si="13"/>
        <v>0</v>
      </c>
      <c r="W249" t="str">
        <f t="shared" si="14"/>
        <v/>
      </c>
      <c r="X249">
        <f t="shared" si="12"/>
        <v>0</v>
      </c>
      <c r="Y249">
        <f t="shared" si="15"/>
        <v>0</v>
      </c>
    </row>
    <row r="250" spans="1:25" x14ac:dyDescent="0.25">
      <c r="A250">
        <v>254</v>
      </c>
      <c r="B250" t="s">
        <v>140</v>
      </c>
      <c r="C250">
        <v>25200</v>
      </c>
      <c r="D250">
        <v>315</v>
      </c>
      <c r="E250">
        <f>'Raw counts'!E250/'Raw counts'!E$1246*10000</f>
        <v>0</v>
      </c>
      <c r="F250">
        <f>'Raw counts'!F250/'Raw counts'!F$1246*10000</f>
        <v>0</v>
      </c>
      <c r="G250">
        <f>'Raw counts'!G250/'Raw counts'!G$1246*10000</f>
        <v>0</v>
      </c>
      <c r="H250">
        <f>'Raw counts'!H250/'Raw counts'!H$1246*10000</f>
        <v>0</v>
      </c>
      <c r="I250">
        <f>'Raw counts'!I250/'Raw counts'!I$1246*10000</f>
        <v>0</v>
      </c>
      <c r="J250">
        <f>'Raw counts'!J250/'Raw counts'!J$1246*10000</f>
        <v>0</v>
      </c>
      <c r="K250">
        <f>'Raw counts'!K250/'Raw counts'!K$1246*10000</f>
        <v>0</v>
      </c>
      <c r="L250">
        <f>'Raw counts'!L250/'Raw counts'!L$1246*10000</f>
        <v>0</v>
      </c>
      <c r="M250">
        <f>'Raw counts'!M250/'Raw counts'!M$1246*10000</f>
        <v>0</v>
      </c>
      <c r="N250">
        <f>'Raw counts'!N250/'Raw counts'!N$1246*10000</f>
        <v>0</v>
      </c>
      <c r="O250">
        <f>'Raw counts'!O250/'Raw counts'!O$1246*10000</f>
        <v>0</v>
      </c>
      <c r="P250">
        <f>'Raw counts'!P250/'Raw counts'!P$1246*10000</f>
        <v>0</v>
      </c>
      <c r="Q250">
        <f>'Raw counts'!Q250/'Raw counts'!Q$1246*10000</f>
        <v>0</v>
      </c>
      <c r="R250">
        <f>'Raw counts'!R250/'Raw counts'!R$1246*10000</f>
        <v>0</v>
      </c>
      <c r="S250">
        <f>'Raw counts'!S250/'Raw counts'!S$1246*10000</f>
        <v>0</v>
      </c>
      <c r="T250">
        <f>'Raw counts'!T250/'Raw counts'!T$1246*10000</f>
        <v>0</v>
      </c>
      <c r="U250">
        <f>'Raw counts'!U250/'Raw counts'!U$1246*10000</f>
        <v>0</v>
      </c>
      <c r="V250">
        <f t="shared" si="13"/>
        <v>0</v>
      </c>
      <c r="W250" t="str">
        <f t="shared" si="14"/>
        <v/>
      </c>
      <c r="X250">
        <f t="shared" si="12"/>
        <v>0</v>
      </c>
      <c r="Y250">
        <f t="shared" si="15"/>
        <v>0</v>
      </c>
    </row>
    <row r="251" spans="1:25" x14ac:dyDescent="0.25">
      <c r="A251">
        <v>255</v>
      </c>
      <c r="B251" t="s">
        <v>141</v>
      </c>
      <c r="C251">
        <v>66300</v>
      </c>
      <c r="D251">
        <v>239</v>
      </c>
      <c r="E251">
        <f>'Raw counts'!E251/'Raw counts'!E$1246*10000</f>
        <v>2.8558962209526029</v>
      </c>
      <c r="F251">
        <f>'Raw counts'!F251/'Raw counts'!F$1246*10000</f>
        <v>9.3185942047531398</v>
      </c>
      <c r="G251">
        <f>'Raw counts'!G251/'Raw counts'!G$1246*10000</f>
        <v>2.2059623435176938</v>
      </c>
      <c r="H251">
        <f>'Raw counts'!H251/'Raw counts'!H$1246*10000</f>
        <v>8.3135499696007464</v>
      </c>
      <c r="I251">
        <f>'Raw counts'!I251/'Raw counts'!I$1246*10000</f>
        <v>2.2657377962621483</v>
      </c>
      <c r="J251">
        <f>'Raw counts'!J251/'Raw counts'!J$1246*10000</f>
        <v>16.577222639693424</v>
      </c>
      <c r="K251">
        <f>'Raw counts'!K251/'Raw counts'!K$1246*10000</f>
        <v>4.4506382741512907</v>
      </c>
      <c r="L251">
        <f>'Raw counts'!L251/'Raw counts'!L$1246*10000</f>
        <v>7.2365090480617091</v>
      </c>
      <c r="M251">
        <f>'Raw counts'!M251/'Raw counts'!M$1246*10000</f>
        <v>10.1183888354914</v>
      </c>
      <c r="N251">
        <f>'Raw counts'!N251/'Raw counts'!N$1246*10000</f>
        <v>1.3196396284114746</v>
      </c>
      <c r="O251">
        <f>'Raw counts'!O251/'Raw counts'!O$1246*10000</f>
        <v>18.553125442752687</v>
      </c>
      <c r="P251">
        <f>'Raw counts'!P251/'Raw counts'!P$1246*10000</f>
        <v>2.4702448747761072</v>
      </c>
      <c r="Q251">
        <f>'Raw counts'!Q251/'Raw counts'!Q$1246*10000</f>
        <v>5.8506447410504633E-2</v>
      </c>
      <c r="R251">
        <f>'Raw counts'!R251/'Raw counts'!R$1246*10000</f>
        <v>12.149115162151821</v>
      </c>
      <c r="S251">
        <f>'Raw counts'!S251/'Raw counts'!S$1246*10000</f>
        <v>0.32570849740898888</v>
      </c>
      <c r="T251">
        <f>'Raw counts'!T251/'Raw counts'!T$1246*10000</f>
        <v>1.4604735714420718</v>
      </c>
      <c r="U251">
        <f>'Raw counts'!U251/'Raw counts'!U$1246*10000</f>
        <v>22.244112426934208</v>
      </c>
      <c r="V251">
        <f t="shared" si="13"/>
        <v>1</v>
      </c>
      <c r="W251">
        <f t="shared" si="14"/>
        <v>0.93489095305158254</v>
      </c>
      <c r="X251">
        <f t="shared" si="12"/>
        <v>7.0380554813871283</v>
      </c>
      <c r="Y251">
        <f t="shared" si="15"/>
        <v>7.3226157564109835</v>
      </c>
    </row>
    <row r="252" spans="1:25" x14ac:dyDescent="0.25">
      <c r="A252">
        <v>256</v>
      </c>
      <c r="B252" t="s">
        <v>713</v>
      </c>
      <c r="C252">
        <v>36300</v>
      </c>
      <c r="D252">
        <v>663</v>
      </c>
      <c r="E252">
        <f>'Raw counts'!E252/'Raw counts'!E$1246*10000</f>
        <v>0</v>
      </c>
      <c r="F252">
        <f>'Raw counts'!F252/'Raw counts'!F$1246*10000</f>
        <v>0</v>
      </c>
      <c r="G252">
        <f>'Raw counts'!G252/'Raw counts'!G$1246*10000</f>
        <v>0</v>
      </c>
      <c r="H252">
        <f>'Raw counts'!H252/'Raw counts'!H$1246*10000</f>
        <v>0</v>
      </c>
      <c r="I252">
        <f>'Raw counts'!I252/'Raw counts'!I$1246*10000</f>
        <v>0</v>
      </c>
      <c r="J252">
        <f>'Raw counts'!J252/'Raw counts'!J$1246*10000</f>
        <v>0</v>
      </c>
      <c r="K252">
        <f>'Raw counts'!K252/'Raw counts'!K$1246*10000</f>
        <v>0</v>
      </c>
      <c r="L252">
        <f>'Raw counts'!L252/'Raw counts'!L$1246*10000</f>
        <v>0</v>
      </c>
      <c r="M252">
        <f>'Raw counts'!M252/'Raw counts'!M$1246*10000</f>
        <v>0</v>
      </c>
      <c r="N252">
        <f>'Raw counts'!N252/'Raw counts'!N$1246*10000</f>
        <v>0</v>
      </c>
      <c r="O252">
        <f>'Raw counts'!O252/'Raw counts'!O$1246*10000</f>
        <v>0</v>
      </c>
      <c r="P252">
        <f>'Raw counts'!P252/'Raw counts'!P$1246*10000</f>
        <v>0</v>
      </c>
      <c r="Q252">
        <f>'Raw counts'!Q252/'Raw counts'!Q$1246*10000</f>
        <v>0</v>
      </c>
      <c r="R252">
        <f>'Raw counts'!R252/'Raw counts'!R$1246*10000</f>
        <v>0</v>
      </c>
      <c r="S252">
        <f>'Raw counts'!S252/'Raw counts'!S$1246*10000</f>
        <v>0</v>
      </c>
      <c r="T252">
        <f>'Raw counts'!T252/'Raw counts'!T$1246*10000</f>
        <v>0</v>
      </c>
      <c r="U252">
        <f>'Raw counts'!U252/'Raw counts'!U$1246*10000</f>
        <v>0</v>
      </c>
      <c r="V252">
        <f t="shared" si="13"/>
        <v>0</v>
      </c>
      <c r="W252" t="str">
        <f t="shared" si="14"/>
        <v/>
      </c>
      <c r="X252">
        <f t="shared" si="12"/>
        <v>0</v>
      </c>
      <c r="Y252">
        <f t="shared" si="15"/>
        <v>0</v>
      </c>
    </row>
    <row r="253" spans="1:25" x14ac:dyDescent="0.25">
      <c r="A253">
        <v>257</v>
      </c>
      <c r="B253" t="s">
        <v>142</v>
      </c>
      <c r="C253">
        <v>18100</v>
      </c>
      <c r="D253">
        <v>533</v>
      </c>
      <c r="E253">
        <f>'Raw counts'!E253/'Raw counts'!E$1246*10000</f>
        <v>0.63505867568599406</v>
      </c>
      <c r="F253">
        <f>'Raw counts'!F253/'Raw counts'!F$1246*10000</f>
        <v>0.84490774919856815</v>
      </c>
      <c r="G253">
        <f>'Raw counts'!G253/'Raw counts'!G$1246*10000</f>
        <v>1.1684549399454454</v>
      </c>
      <c r="H253">
        <f>'Raw counts'!H253/'Raw counts'!H$1246*10000</f>
        <v>0.41183832762925615</v>
      </c>
      <c r="I253">
        <f>'Raw counts'!I253/'Raw counts'!I$1246*10000</f>
        <v>0.67725858040444653</v>
      </c>
      <c r="J253">
        <f>'Raw counts'!J253/'Raw counts'!J$1246*10000</f>
        <v>1.7306975450720976</v>
      </c>
      <c r="K253">
        <f>'Raw counts'!K253/'Raw counts'!K$1246*10000</f>
        <v>17.784714867049445</v>
      </c>
      <c r="L253">
        <f>'Raw counts'!L253/'Raw counts'!L$1246*10000</f>
        <v>1.0715854349049332</v>
      </c>
      <c r="M253">
        <f>'Raw counts'!M253/'Raw counts'!M$1246*10000</f>
        <v>3.6861161513629876</v>
      </c>
      <c r="N253">
        <f>'Raw counts'!N253/'Raw counts'!N$1246*10000</f>
        <v>8.4310309592955317</v>
      </c>
      <c r="O253">
        <f>'Raw counts'!O253/'Raw counts'!O$1246*10000</f>
        <v>3.2913035884295536</v>
      </c>
      <c r="P253">
        <f>'Raw counts'!P253/'Raw counts'!P$1246*10000</f>
        <v>5.9149116032701263</v>
      </c>
      <c r="Q253">
        <f>'Raw counts'!Q253/'Raw counts'!Q$1246*10000</f>
        <v>7.6448424616392732</v>
      </c>
      <c r="R253">
        <f>'Raw counts'!R253/'Raw counts'!R$1246*10000</f>
        <v>7.6412805455882324</v>
      </c>
      <c r="S253">
        <f>'Raw counts'!S253/'Raw counts'!S$1246*10000</f>
        <v>1.3516902642473039</v>
      </c>
      <c r="T253">
        <f>'Raw counts'!T253/'Raw counts'!T$1246*10000</f>
        <v>9.9999484538739498</v>
      </c>
      <c r="U253">
        <f>'Raw counts'!U253/'Raw counts'!U$1246*10000</f>
        <v>4.1355129034077835</v>
      </c>
      <c r="V253">
        <f t="shared" si="13"/>
        <v>1</v>
      </c>
      <c r="W253">
        <f t="shared" si="14"/>
        <v>0.20300926667954314</v>
      </c>
      <c r="X253">
        <f t="shared" si="12"/>
        <v>3.1122924745836857</v>
      </c>
      <c r="Y253">
        <f t="shared" si="15"/>
        <v>6.0513150974689687</v>
      </c>
    </row>
    <row r="254" spans="1:25" x14ac:dyDescent="0.25">
      <c r="A254">
        <v>258</v>
      </c>
      <c r="B254" t="s">
        <v>143</v>
      </c>
      <c r="C254">
        <v>49600</v>
      </c>
      <c r="D254">
        <v>242</v>
      </c>
      <c r="E254">
        <f>'Raw counts'!E254/'Raw counts'!E$1246*10000</f>
        <v>8.8123730349603537</v>
      </c>
      <c r="F254">
        <f>'Raw counts'!F254/'Raw counts'!F$1246*10000</f>
        <v>60.948199772285058</v>
      </c>
      <c r="G254">
        <f>'Raw counts'!G254/'Raw counts'!G$1246*10000</f>
        <v>101.83689174869355</v>
      </c>
      <c r="H254">
        <f>'Raw counts'!H254/'Raw counts'!H$1246*10000</f>
        <v>2.0591916381462809</v>
      </c>
      <c r="I254">
        <f>'Raw counts'!I254/'Raw counts'!I$1246*10000</f>
        <v>3.4786463448046572</v>
      </c>
      <c r="J254">
        <f>'Raw counts'!J254/'Raw counts'!J$1246*10000</f>
        <v>20.625378436001665</v>
      </c>
      <c r="K254">
        <f>'Raw counts'!K254/'Raw counts'!K$1246*10000</f>
        <v>24.705947934667485</v>
      </c>
      <c r="L254">
        <f>'Raw counts'!L254/'Raw counts'!L$1246*10000</f>
        <v>15.862110326555738</v>
      </c>
      <c r="M254">
        <f>'Raw counts'!M254/'Raw counts'!M$1246*10000</f>
        <v>7.3215482056447341</v>
      </c>
      <c r="N254">
        <f>'Raw counts'!N254/'Raw counts'!N$1246*10000</f>
        <v>13.269709596804274</v>
      </c>
      <c r="O254">
        <f>'Raw counts'!O254/'Raw counts'!O$1246*10000</f>
        <v>40.407650497212323</v>
      </c>
      <c r="P254">
        <f>'Raw counts'!P254/'Raw counts'!P$1246*10000</f>
        <v>6.0687676854361117</v>
      </c>
      <c r="Q254">
        <f>'Raw counts'!Q254/'Raw counts'!Q$1246*10000</f>
        <v>0</v>
      </c>
      <c r="R254">
        <f>'Raw counts'!R254/'Raw counts'!R$1246*10000</f>
        <v>2.1276979390180135</v>
      </c>
      <c r="S254">
        <f>'Raw counts'!S254/'Raw counts'!S$1246*10000</f>
        <v>1.0694095664928469</v>
      </c>
      <c r="T254">
        <f>'Raw counts'!T254/'Raw counts'!T$1246*10000</f>
        <v>9.6648986345431211</v>
      </c>
      <c r="U254">
        <f>'Raw counts'!U254/'Raw counts'!U$1246*10000</f>
        <v>26.709424890319948</v>
      </c>
      <c r="V254">
        <f t="shared" si="13"/>
        <v>1</v>
      </c>
      <c r="W254">
        <f t="shared" si="14"/>
        <v>0.25948534539758805</v>
      </c>
      <c r="X254">
        <f t="shared" si="12"/>
        <v>27.294476382417724</v>
      </c>
      <c r="Y254">
        <f t="shared" si="15"/>
        <v>12.414694851228329</v>
      </c>
    </row>
    <row r="255" spans="1:25" x14ac:dyDescent="0.25">
      <c r="A255">
        <v>259</v>
      </c>
      <c r="B255" t="s">
        <v>714</v>
      </c>
      <c r="C255">
        <v>43800</v>
      </c>
      <c r="D255">
        <v>934</v>
      </c>
      <c r="E255">
        <f>'Raw counts'!E255/'Raw counts'!E$1246*10000</f>
        <v>0</v>
      </c>
      <c r="F255">
        <f>'Raw counts'!F255/'Raw counts'!F$1246*10000</f>
        <v>0</v>
      </c>
      <c r="G255">
        <f>'Raw counts'!G255/'Raw counts'!G$1246*10000</f>
        <v>0</v>
      </c>
      <c r="H255">
        <f>'Raw counts'!H255/'Raw counts'!H$1246*10000</f>
        <v>0</v>
      </c>
      <c r="I255">
        <f>'Raw counts'!I255/'Raw counts'!I$1246*10000</f>
        <v>0</v>
      </c>
      <c r="J255">
        <f>'Raw counts'!J255/'Raw counts'!J$1246*10000</f>
        <v>0</v>
      </c>
      <c r="K255">
        <f>'Raw counts'!K255/'Raw counts'!K$1246*10000</f>
        <v>0</v>
      </c>
      <c r="L255">
        <f>'Raw counts'!L255/'Raw counts'!L$1246*10000</f>
        <v>0</v>
      </c>
      <c r="M255">
        <f>'Raw counts'!M255/'Raw counts'!M$1246*10000</f>
        <v>0</v>
      </c>
      <c r="N255">
        <f>'Raw counts'!N255/'Raw counts'!N$1246*10000</f>
        <v>0</v>
      </c>
      <c r="O255">
        <f>'Raw counts'!O255/'Raw counts'!O$1246*10000</f>
        <v>0</v>
      </c>
      <c r="P255">
        <f>'Raw counts'!P255/'Raw counts'!P$1246*10000</f>
        <v>0</v>
      </c>
      <c r="Q255">
        <f>'Raw counts'!Q255/'Raw counts'!Q$1246*10000</f>
        <v>0</v>
      </c>
      <c r="R255">
        <f>'Raw counts'!R255/'Raw counts'!R$1246*10000</f>
        <v>0</v>
      </c>
      <c r="S255">
        <f>'Raw counts'!S255/'Raw counts'!S$1246*10000</f>
        <v>0</v>
      </c>
      <c r="T255">
        <f>'Raw counts'!T255/'Raw counts'!T$1246*10000</f>
        <v>0</v>
      </c>
      <c r="U255">
        <f>'Raw counts'!U255/'Raw counts'!U$1246*10000</f>
        <v>0</v>
      </c>
      <c r="V255">
        <f t="shared" si="13"/>
        <v>0</v>
      </c>
      <c r="W255" t="str">
        <f t="shared" si="14"/>
        <v/>
      </c>
      <c r="X255">
        <f t="shared" si="12"/>
        <v>0</v>
      </c>
      <c r="Y255">
        <f t="shared" si="15"/>
        <v>0</v>
      </c>
    </row>
    <row r="256" spans="1:25" x14ac:dyDescent="0.25">
      <c r="A256">
        <v>260</v>
      </c>
      <c r="B256" t="s">
        <v>144</v>
      </c>
      <c r="C256">
        <v>34300</v>
      </c>
      <c r="D256">
        <v>619</v>
      </c>
      <c r="E256">
        <f>'Raw counts'!E256/'Raw counts'!E$1246*10000</f>
        <v>0.10646571915912255</v>
      </c>
      <c r="F256">
        <f>'Raw counts'!F256/'Raw counts'!F$1246*10000</f>
        <v>1.6652065348282457</v>
      </c>
      <c r="G256">
        <f>'Raw counts'!G256/'Raw counts'!G$1246*10000</f>
        <v>0</v>
      </c>
      <c r="H256">
        <f>'Raw counts'!H256/'Raw counts'!H$1246*10000</f>
        <v>0.87253882972300034</v>
      </c>
      <c r="I256">
        <f>'Raw counts'!I256/'Raw counts'!I$1246*10000</f>
        <v>15.718555961568654</v>
      </c>
      <c r="J256">
        <f>'Raw counts'!J256/'Raw counts'!J$1246*10000</f>
        <v>1.9772356569057297</v>
      </c>
      <c r="K256">
        <f>'Raw counts'!K256/'Raw counts'!K$1246*10000</f>
        <v>2.7024917776910642</v>
      </c>
      <c r="L256">
        <f>'Raw counts'!L256/'Raw counts'!L$1246*10000</f>
        <v>5.14184616090186</v>
      </c>
      <c r="M256">
        <f>'Raw counts'!M256/'Raw counts'!M$1246*10000</f>
        <v>3.4280880207675781</v>
      </c>
      <c r="N256">
        <f>'Raw counts'!N256/'Raw counts'!N$1246*10000</f>
        <v>2.1902352165996</v>
      </c>
      <c r="O256">
        <f>'Raw counts'!O256/'Raw counts'!O$1246*10000</f>
        <v>2.5240058193478174</v>
      </c>
      <c r="P256">
        <f>'Raw counts'!P256/'Raw counts'!P$1246*10000</f>
        <v>6.9748090581913615</v>
      </c>
      <c r="Q256">
        <f>'Raw counts'!Q256/'Raw counts'!Q$1246*10000</f>
        <v>5.6361211005452798</v>
      </c>
      <c r="R256">
        <f>'Raw counts'!R256/'Raw counts'!R$1246*10000</f>
        <v>5.0487747705512183</v>
      </c>
      <c r="S256">
        <f>'Raw counts'!S256/'Raw counts'!S$1246*10000</f>
        <v>3.4145107478375669</v>
      </c>
      <c r="T256">
        <f>'Raw counts'!T256/'Raw counts'!T$1246*10000</f>
        <v>3.0498124580113846</v>
      </c>
      <c r="U256">
        <f>'Raw counts'!U256/'Raw counts'!U$1246*10000</f>
        <v>2.1870918188011785</v>
      </c>
      <c r="V256">
        <f t="shared" si="13"/>
        <v>1</v>
      </c>
      <c r="W256">
        <f t="shared" si="14"/>
        <v>0.84383935875644223</v>
      </c>
      <c r="X256">
        <f t="shared" si="12"/>
        <v>3.5124920735050282</v>
      </c>
      <c r="Y256">
        <f t="shared" si="15"/>
        <v>3.8781701237356763</v>
      </c>
    </row>
    <row r="257" spans="1:25" x14ac:dyDescent="0.25">
      <c r="A257">
        <v>261</v>
      </c>
      <c r="B257" t="s">
        <v>715</v>
      </c>
      <c r="C257">
        <v>103500</v>
      </c>
      <c r="D257">
        <v>871</v>
      </c>
      <c r="E257">
        <f>'Raw counts'!E257/'Raw counts'!E$1246*10000</f>
        <v>0</v>
      </c>
      <c r="F257">
        <f>'Raw counts'!F257/'Raw counts'!F$1246*10000</f>
        <v>0</v>
      </c>
      <c r="G257">
        <f>'Raw counts'!G257/'Raw counts'!G$1246*10000</f>
        <v>0</v>
      </c>
      <c r="H257">
        <f>'Raw counts'!H257/'Raw counts'!H$1246*10000</f>
        <v>0</v>
      </c>
      <c r="I257">
        <f>'Raw counts'!I257/'Raw counts'!I$1246*10000</f>
        <v>0</v>
      </c>
      <c r="J257">
        <f>'Raw counts'!J257/'Raw counts'!J$1246*10000</f>
        <v>0</v>
      </c>
      <c r="K257">
        <f>'Raw counts'!K257/'Raw counts'!K$1246*10000</f>
        <v>0</v>
      </c>
      <c r="L257">
        <f>'Raw counts'!L257/'Raw counts'!L$1246*10000</f>
        <v>0</v>
      </c>
      <c r="M257">
        <f>'Raw counts'!M257/'Raw counts'!M$1246*10000</f>
        <v>0</v>
      </c>
      <c r="N257">
        <f>'Raw counts'!N257/'Raw counts'!N$1246*10000</f>
        <v>0</v>
      </c>
      <c r="O257">
        <f>'Raw counts'!O257/'Raw counts'!O$1246*10000</f>
        <v>0</v>
      </c>
      <c r="P257">
        <f>'Raw counts'!P257/'Raw counts'!P$1246*10000</f>
        <v>0</v>
      </c>
      <c r="Q257">
        <f>'Raw counts'!Q257/'Raw counts'!Q$1246*10000</f>
        <v>0</v>
      </c>
      <c r="R257">
        <f>'Raw counts'!R257/'Raw counts'!R$1246*10000</f>
        <v>0</v>
      </c>
      <c r="S257">
        <f>'Raw counts'!S257/'Raw counts'!S$1246*10000</f>
        <v>0</v>
      </c>
      <c r="T257">
        <f>'Raw counts'!T257/'Raw counts'!T$1246*10000</f>
        <v>0</v>
      </c>
      <c r="U257">
        <f>'Raw counts'!U257/'Raw counts'!U$1246*10000</f>
        <v>0</v>
      </c>
      <c r="V257">
        <f t="shared" si="13"/>
        <v>0</v>
      </c>
      <c r="W257" t="str">
        <f t="shared" si="14"/>
        <v/>
      </c>
      <c r="X257">
        <f t="shared" si="12"/>
        <v>0</v>
      </c>
      <c r="Y257">
        <f t="shared" si="15"/>
        <v>0</v>
      </c>
    </row>
    <row r="258" spans="1:25" x14ac:dyDescent="0.25">
      <c r="A258">
        <v>262</v>
      </c>
      <c r="B258" t="s">
        <v>145</v>
      </c>
      <c r="C258">
        <v>68900</v>
      </c>
      <c r="D258">
        <v>856</v>
      </c>
      <c r="E258">
        <f>'Raw counts'!E258/'Raw counts'!E$1246*10000</f>
        <v>15.187241447067112</v>
      </c>
      <c r="F258">
        <f>'Raw counts'!F258/'Raw counts'!F$1246*10000</f>
        <v>20.581296531448615</v>
      </c>
      <c r="G258">
        <f>'Raw counts'!G258/'Raw counts'!G$1246*10000</f>
        <v>18.030468469847818</v>
      </c>
      <c r="H258">
        <f>'Raw counts'!H258/'Raw counts'!H$1246*10000</f>
        <v>72.141510441497672</v>
      </c>
      <c r="I258">
        <f>'Raw counts'!I258/'Raw counts'!I$1246*10000</f>
        <v>33.179513543632382</v>
      </c>
      <c r="J258">
        <f>'Raw counts'!J258/'Raw counts'!J$1246*10000</f>
        <v>59.681946112685665</v>
      </c>
      <c r="K258">
        <f>'Raw counts'!K258/'Raw counts'!K$1246*10000</f>
        <v>42.963375884943417</v>
      </c>
      <c r="L258">
        <f>'Raw counts'!L258/'Raw counts'!L$1246*10000</f>
        <v>64.877221886096194</v>
      </c>
      <c r="M258">
        <f>'Raw counts'!M258/'Raw counts'!M$1246*10000</f>
        <v>55.291742270444807</v>
      </c>
      <c r="N258">
        <f>'Raw counts'!N258/'Raw counts'!N$1246*10000</f>
        <v>12.499919813564246</v>
      </c>
      <c r="O258">
        <f>'Raw counts'!O258/'Raw counts'!O$1246*10000</f>
        <v>41.403791460581594</v>
      </c>
      <c r="P258">
        <f>'Raw counts'!P258/'Raw counts'!P$1246*10000</f>
        <v>60.730414654962779</v>
      </c>
      <c r="Q258">
        <f>'Raw counts'!Q258/'Raw counts'!Q$1246*10000</f>
        <v>11.389255095911569</v>
      </c>
      <c r="R258">
        <f>'Raw counts'!R258/'Raw counts'!R$1246*10000</f>
        <v>40.077654964328005</v>
      </c>
      <c r="S258">
        <f>'Raw counts'!S258/'Raw counts'!S$1246*10000</f>
        <v>35.496797742622974</v>
      </c>
      <c r="T258">
        <f>'Raw counts'!T258/'Raw counts'!T$1246*10000</f>
        <v>33.376116617955581</v>
      </c>
      <c r="U258">
        <f>'Raw counts'!U258/'Raw counts'!U$1246*10000</f>
        <v>52.520579926489411</v>
      </c>
      <c r="V258">
        <f t="shared" si="13"/>
        <v>1</v>
      </c>
      <c r="W258">
        <f t="shared" si="14"/>
        <v>0.5083175702329652</v>
      </c>
      <c r="X258">
        <f t="shared" si="12"/>
        <v>42.437146287518182</v>
      </c>
      <c r="Y258">
        <f t="shared" si="15"/>
        <v>35.936816284552016</v>
      </c>
    </row>
    <row r="259" spans="1:25" x14ac:dyDescent="0.25">
      <c r="A259">
        <v>263</v>
      </c>
      <c r="B259" t="s">
        <v>146</v>
      </c>
      <c r="C259">
        <v>72200</v>
      </c>
      <c r="D259">
        <v>141</v>
      </c>
      <c r="E259">
        <f>'Raw counts'!E259/'Raw counts'!E$1246*10000</f>
        <v>8.5919703181046261E-2</v>
      </c>
      <c r="F259">
        <f>'Raw counts'!F259/'Raw counts'!F$1246*10000</f>
        <v>6.0045871108092408</v>
      </c>
      <c r="G259">
        <f>'Raw counts'!G259/'Raw counts'!G$1246*10000</f>
        <v>1.0072887413322804E-2</v>
      </c>
      <c r="H259">
        <f>'Raw counts'!H259/'Raw counts'!H$1246*10000</f>
        <v>6.9803106377840027E-3</v>
      </c>
      <c r="I259">
        <f>'Raw counts'!I259/'Raw counts'!I$1246*10000</f>
        <v>0.49870859102509241</v>
      </c>
      <c r="J259">
        <f>'Raw counts'!J259/'Raw counts'!J$1246*10000</f>
        <v>1.4200595241617211</v>
      </c>
      <c r="K259">
        <f>'Raw counts'!K259/'Raw counts'!K$1246*10000</f>
        <v>1.3690841184012488</v>
      </c>
      <c r="L259">
        <f>'Raw counts'!L259/'Raw counts'!L$1246*10000</f>
        <v>1.6316321436824084</v>
      </c>
      <c r="M259">
        <f>'Raw counts'!M259/'Raw counts'!M$1246*10000</f>
        <v>1.8430580756814939E-2</v>
      </c>
      <c r="N259">
        <f>'Raw counts'!N259/'Raw counts'!N$1246*10000</f>
        <v>9.1641640861907965E-3</v>
      </c>
      <c r="O259">
        <f>'Raw counts'!O259/'Raw counts'!O$1246*10000</f>
        <v>0.91873811824260543</v>
      </c>
      <c r="P259">
        <f>'Raw counts'!P259/'Raw counts'!P$1246*10000</f>
        <v>0.29489082415147305</v>
      </c>
      <c r="Q259">
        <f>'Raw counts'!Q259/'Raw counts'!Q$1246*10000</f>
        <v>0</v>
      </c>
      <c r="R259">
        <f>'Raw counts'!R259/'Raw counts'!R$1246*10000</f>
        <v>1.2020892310836234E-2</v>
      </c>
      <c r="S259">
        <f>'Raw counts'!S259/'Raw counts'!S$1246*10000</f>
        <v>0.21171052331584278</v>
      </c>
      <c r="T259">
        <f>'Raw counts'!T259/'Raw counts'!T$1246*10000</f>
        <v>0.63573555462772535</v>
      </c>
      <c r="U259">
        <f>'Raw counts'!U259/'Raw counts'!U$1246*10000</f>
        <v>1.657676735678671</v>
      </c>
      <c r="V259">
        <f t="shared" si="13"/>
        <v>1</v>
      </c>
      <c r="W259">
        <f t="shared" si="14"/>
        <v>0.29902420429082832</v>
      </c>
      <c r="X259">
        <f t="shared" ref="X259:X322" si="16">AVERAGE(E259:M259)</f>
        <v>1.2272749966742977</v>
      </c>
      <c r="Y259">
        <f t="shared" si="15"/>
        <v>0.46749210155166809</v>
      </c>
    </row>
    <row r="260" spans="1:25" x14ac:dyDescent="0.25">
      <c r="A260">
        <v>264</v>
      </c>
      <c r="B260" t="s">
        <v>716</v>
      </c>
      <c r="C260">
        <v>20900</v>
      </c>
      <c r="D260">
        <v>714</v>
      </c>
      <c r="E260">
        <f>'Raw counts'!E260/'Raw counts'!E$1246*10000</f>
        <v>0</v>
      </c>
      <c r="F260">
        <f>'Raw counts'!F260/'Raw counts'!F$1246*10000</f>
        <v>0</v>
      </c>
      <c r="G260">
        <f>'Raw counts'!G260/'Raw counts'!G$1246*10000</f>
        <v>0</v>
      </c>
      <c r="H260">
        <f>'Raw counts'!H260/'Raw counts'!H$1246*10000</f>
        <v>0</v>
      </c>
      <c r="I260">
        <f>'Raw counts'!I260/'Raw counts'!I$1246*10000</f>
        <v>0</v>
      </c>
      <c r="J260">
        <f>'Raw counts'!J260/'Raw counts'!J$1246*10000</f>
        <v>0</v>
      </c>
      <c r="K260">
        <f>'Raw counts'!K260/'Raw counts'!K$1246*10000</f>
        <v>0</v>
      </c>
      <c r="L260">
        <f>'Raw counts'!L260/'Raw counts'!L$1246*10000</f>
        <v>0</v>
      </c>
      <c r="M260">
        <f>'Raw counts'!M260/'Raw counts'!M$1246*10000</f>
        <v>0</v>
      </c>
      <c r="N260">
        <f>'Raw counts'!N260/'Raw counts'!N$1246*10000</f>
        <v>0</v>
      </c>
      <c r="O260">
        <f>'Raw counts'!O260/'Raw counts'!O$1246*10000</f>
        <v>0</v>
      </c>
      <c r="P260">
        <f>'Raw counts'!P260/'Raw counts'!P$1246*10000</f>
        <v>0</v>
      </c>
      <c r="Q260">
        <f>'Raw counts'!Q260/'Raw counts'!Q$1246*10000</f>
        <v>0</v>
      </c>
      <c r="R260">
        <f>'Raw counts'!R260/'Raw counts'!R$1246*10000</f>
        <v>0</v>
      </c>
      <c r="S260">
        <f>'Raw counts'!S260/'Raw counts'!S$1246*10000</f>
        <v>0</v>
      </c>
      <c r="T260">
        <f>'Raw counts'!T260/'Raw counts'!T$1246*10000</f>
        <v>0</v>
      </c>
      <c r="U260">
        <f>'Raw counts'!U260/'Raw counts'!U$1246*10000</f>
        <v>0</v>
      </c>
      <c r="V260">
        <f t="shared" ref="V260:V323" si="17">IF(AND(X260=0,Y260=0),0,1)</f>
        <v>0</v>
      </c>
      <c r="W260" t="str">
        <f t="shared" ref="W260:W323" si="18">IFERROR(_xlfn.T.TEST(E260:M260,N260:U260,2,2),"")</f>
        <v/>
      </c>
      <c r="X260">
        <f t="shared" si="16"/>
        <v>0</v>
      </c>
      <c r="Y260">
        <f t="shared" ref="Y260:Y323" si="19">AVERAGE(N260:U260)</f>
        <v>0</v>
      </c>
    </row>
    <row r="261" spans="1:25" x14ac:dyDescent="0.25">
      <c r="A261">
        <v>266</v>
      </c>
      <c r="B261" t="s">
        <v>147</v>
      </c>
      <c r="C261">
        <v>49700</v>
      </c>
      <c r="D261">
        <v>242</v>
      </c>
      <c r="E261">
        <f>'Raw counts'!E261/'Raw counts'!E$1246*10000</f>
        <v>0.39597776248656108</v>
      </c>
      <c r="F261">
        <f>'Raw counts'!F261/'Raw counts'!F$1246*10000</f>
        <v>4.1343058795735761</v>
      </c>
      <c r="G261">
        <f>'Raw counts'!G261/'Raw counts'!G$1246*10000</f>
        <v>6.3157004081533987</v>
      </c>
      <c r="H261">
        <f>'Raw counts'!H261/'Raw counts'!H$1246*10000</f>
        <v>0</v>
      </c>
      <c r="I261">
        <f>'Raw counts'!I261/'Raw counts'!I$1246*10000</f>
        <v>6.7725858040444648E-2</v>
      </c>
      <c r="J261">
        <f>'Raw counts'!J261/'Raw counts'!J$1246*10000</f>
        <v>2.6428885588565363</v>
      </c>
      <c r="K261">
        <f>'Raw counts'!K261/'Raw counts'!K$1246*10000</f>
        <v>1.2174591671776576</v>
      </c>
      <c r="L261">
        <f>'Raw counts'!L261/'Raw counts'!L$1246*10000</f>
        <v>1.0230774522549158</v>
      </c>
      <c r="M261">
        <f>'Raw counts'!M261/'Raw counts'!M$1246*10000</f>
        <v>0.10136819416248216</v>
      </c>
      <c r="N261">
        <f>'Raw counts'!N261/'Raw counts'!N$1246*10000</f>
        <v>1.7686836686348235</v>
      </c>
      <c r="O261">
        <f>'Raw counts'!O261/'Raw counts'!O$1246*10000</f>
        <v>3.9273530549052031</v>
      </c>
      <c r="P261">
        <f>'Raw counts'!P261/'Raw counts'!P$1246*10000</f>
        <v>0.12821340180498828</v>
      </c>
      <c r="Q261">
        <f>'Raw counts'!Q261/'Raw counts'!Q$1246*10000</f>
        <v>0</v>
      </c>
      <c r="R261">
        <f>'Raw counts'!R261/'Raw counts'!R$1246*10000</f>
        <v>0.28850141546006963</v>
      </c>
      <c r="S261">
        <f>'Raw counts'!S261/'Raw counts'!S$1246*10000</f>
        <v>0</v>
      </c>
      <c r="T261">
        <f>'Raw counts'!T261/'Raw counts'!T$1246*10000</f>
        <v>0.66150861765317359</v>
      </c>
      <c r="U261">
        <f>'Raw counts'!U261/'Raw counts'!U$1246*10000</f>
        <v>1.5188137630563741</v>
      </c>
      <c r="V261">
        <f t="shared" si="17"/>
        <v>1</v>
      </c>
      <c r="W261">
        <f t="shared" si="18"/>
        <v>0.42972483590757693</v>
      </c>
      <c r="X261">
        <f t="shared" si="16"/>
        <v>1.7665003645228416</v>
      </c>
      <c r="Y261">
        <f t="shared" si="19"/>
        <v>1.0366342401893289</v>
      </c>
    </row>
    <row r="262" spans="1:25" x14ac:dyDescent="0.25">
      <c r="A262">
        <v>267</v>
      </c>
      <c r="B262" t="s">
        <v>717</v>
      </c>
      <c r="C262">
        <v>33500</v>
      </c>
      <c r="D262">
        <v>814</v>
      </c>
      <c r="E262">
        <f>'Raw counts'!E262/'Raw counts'!E$1246*10000</f>
        <v>0</v>
      </c>
      <c r="F262">
        <f>'Raw counts'!F262/'Raw counts'!F$1246*10000</f>
        <v>0</v>
      </c>
      <c r="G262">
        <f>'Raw counts'!G262/'Raw counts'!G$1246*10000</f>
        <v>0</v>
      </c>
      <c r="H262">
        <f>'Raw counts'!H262/'Raw counts'!H$1246*10000</f>
        <v>0</v>
      </c>
      <c r="I262">
        <f>'Raw counts'!I262/'Raw counts'!I$1246*10000</f>
        <v>0</v>
      </c>
      <c r="J262">
        <f>'Raw counts'!J262/'Raw counts'!J$1246*10000</f>
        <v>0</v>
      </c>
      <c r="K262">
        <f>'Raw counts'!K262/'Raw counts'!K$1246*10000</f>
        <v>0</v>
      </c>
      <c r="L262">
        <f>'Raw counts'!L262/'Raw counts'!L$1246*10000</f>
        <v>0</v>
      </c>
      <c r="M262">
        <f>'Raw counts'!M262/'Raw counts'!M$1246*10000</f>
        <v>0</v>
      </c>
      <c r="N262">
        <f>'Raw counts'!N262/'Raw counts'!N$1246*10000</f>
        <v>0</v>
      </c>
      <c r="O262">
        <f>'Raw counts'!O262/'Raw counts'!O$1246*10000</f>
        <v>0</v>
      </c>
      <c r="P262">
        <f>'Raw counts'!P262/'Raw counts'!P$1246*10000</f>
        <v>0</v>
      </c>
      <c r="Q262">
        <f>'Raw counts'!Q262/'Raw counts'!Q$1246*10000</f>
        <v>0</v>
      </c>
      <c r="R262">
        <f>'Raw counts'!R262/'Raw counts'!R$1246*10000</f>
        <v>0</v>
      </c>
      <c r="S262">
        <f>'Raw counts'!S262/'Raw counts'!S$1246*10000</f>
        <v>0</v>
      </c>
      <c r="T262">
        <f>'Raw counts'!T262/'Raw counts'!T$1246*10000</f>
        <v>0</v>
      </c>
      <c r="U262">
        <f>'Raw counts'!U262/'Raw counts'!U$1246*10000</f>
        <v>0</v>
      </c>
      <c r="V262">
        <f t="shared" si="17"/>
        <v>0</v>
      </c>
      <c r="W262" t="str">
        <f t="shared" si="18"/>
        <v/>
      </c>
      <c r="X262">
        <f t="shared" si="16"/>
        <v>0</v>
      </c>
      <c r="Y262">
        <f t="shared" si="19"/>
        <v>0</v>
      </c>
    </row>
    <row r="263" spans="1:25" x14ac:dyDescent="0.25">
      <c r="A263">
        <v>268</v>
      </c>
      <c r="B263" t="s">
        <v>718</v>
      </c>
      <c r="C263">
        <v>34400</v>
      </c>
      <c r="D263">
        <v>619</v>
      </c>
      <c r="E263">
        <f>'Raw counts'!E263/'Raw counts'!E$1246*10000</f>
        <v>0</v>
      </c>
      <c r="F263">
        <f>'Raw counts'!F263/'Raw counts'!F$1246*10000</f>
        <v>0</v>
      </c>
      <c r="G263">
        <f>'Raw counts'!G263/'Raw counts'!G$1246*10000</f>
        <v>0</v>
      </c>
      <c r="H263">
        <f>'Raw counts'!H263/'Raw counts'!H$1246*10000</f>
        <v>0</v>
      </c>
      <c r="I263">
        <f>'Raw counts'!I263/'Raw counts'!I$1246*10000</f>
        <v>0</v>
      </c>
      <c r="J263">
        <f>'Raw counts'!J263/'Raw counts'!J$1246*10000</f>
        <v>0</v>
      </c>
      <c r="K263">
        <f>'Raw counts'!K263/'Raw counts'!K$1246*10000</f>
        <v>0</v>
      </c>
      <c r="L263">
        <f>'Raw counts'!L263/'Raw counts'!L$1246*10000</f>
        <v>0</v>
      </c>
      <c r="M263">
        <f>'Raw counts'!M263/'Raw counts'!M$1246*10000</f>
        <v>0</v>
      </c>
      <c r="N263">
        <f>'Raw counts'!N263/'Raw counts'!N$1246*10000</f>
        <v>0</v>
      </c>
      <c r="O263">
        <f>'Raw counts'!O263/'Raw counts'!O$1246*10000</f>
        <v>0</v>
      </c>
      <c r="P263">
        <f>'Raw counts'!P263/'Raw counts'!P$1246*10000</f>
        <v>0</v>
      </c>
      <c r="Q263">
        <f>'Raw counts'!Q263/'Raw counts'!Q$1246*10000</f>
        <v>0</v>
      </c>
      <c r="R263">
        <f>'Raw counts'!R263/'Raw counts'!R$1246*10000</f>
        <v>0</v>
      </c>
      <c r="S263">
        <f>'Raw counts'!S263/'Raw counts'!S$1246*10000</f>
        <v>0</v>
      </c>
      <c r="T263">
        <f>'Raw counts'!T263/'Raw counts'!T$1246*10000</f>
        <v>0</v>
      </c>
      <c r="U263">
        <f>'Raw counts'!U263/'Raw counts'!U$1246*10000</f>
        <v>0</v>
      </c>
      <c r="V263">
        <f t="shared" si="17"/>
        <v>0</v>
      </c>
      <c r="W263" t="str">
        <f t="shared" si="18"/>
        <v/>
      </c>
      <c r="X263">
        <f t="shared" si="16"/>
        <v>0</v>
      </c>
      <c r="Y263">
        <f t="shared" si="19"/>
        <v>0</v>
      </c>
    </row>
    <row r="264" spans="1:25" x14ac:dyDescent="0.25">
      <c r="A264">
        <v>269</v>
      </c>
      <c r="B264" t="s">
        <v>148</v>
      </c>
      <c r="C264">
        <v>17100</v>
      </c>
      <c r="D264">
        <v>425</v>
      </c>
      <c r="E264">
        <f>'Raw counts'!E264/'Raw counts'!E$1246*10000</f>
        <v>1.0795997486661901</v>
      </c>
      <c r="F264">
        <f>'Raw counts'!F264/'Raw counts'!F$1246*10000</f>
        <v>5.2663182037425305</v>
      </c>
      <c r="G264">
        <f>'Raw counts'!G264/'Raw counts'!G$1246*10000</f>
        <v>7.3431349243123236</v>
      </c>
      <c r="H264">
        <f>'Raw counts'!H264/'Raw counts'!H$1246*10000</f>
        <v>5.1375086294090266</v>
      </c>
      <c r="I264">
        <f>'Raw counts'!I264/'Raw counts'!I$1246*10000</f>
        <v>3.6448825418130215</v>
      </c>
      <c r="J264">
        <f>'Raw counts'!J264/'Raw counts'!J$1246*10000</f>
        <v>3.6931409152678092</v>
      </c>
      <c r="K264">
        <f>'Raw counts'!K264/'Raw counts'!K$1246*10000</f>
        <v>5.1909248007135282</v>
      </c>
      <c r="L264">
        <f>'Raw counts'!L264/'Raw counts'!L$1246*10000</f>
        <v>2.0726138041371138</v>
      </c>
      <c r="M264">
        <f>'Raw counts'!M264/'Raw counts'!M$1246*10000</f>
        <v>1.1795571684361561</v>
      </c>
      <c r="N264">
        <f>'Raw counts'!N264/'Raw counts'!N$1246*10000</f>
        <v>4.4171270895439632</v>
      </c>
      <c r="O264">
        <f>'Raw counts'!O264/'Raw counts'!O$1246*10000</f>
        <v>9.6854516641106905</v>
      </c>
      <c r="P264">
        <f>'Raw counts'!P264/'Raw counts'!P$1246*10000</f>
        <v>9.94935998006709</v>
      </c>
      <c r="Q264">
        <f>'Raw counts'!Q264/'Raw counts'!Q$1246*10000</f>
        <v>17.259401986098869</v>
      </c>
      <c r="R264">
        <f>'Raw counts'!R264/'Raw counts'!R$1246*10000</f>
        <v>7.3728139506462229</v>
      </c>
      <c r="S264">
        <f>'Raw counts'!S264/'Raw counts'!S$1246*10000</f>
        <v>9.7441125474855852</v>
      </c>
      <c r="T264">
        <f>'Raw counts'!T264/'Raw counts'!T$1246*10000</f>
        <v>5.1288395420642168</v>
      </c>
      <c r="U264">
        <f>'Raw counts'!U264/'Raw counts'!U$1246*10000</f>
        <v>2.4387809566790919</v>
      </c>
      <c r="V264">
        <f t="shared" si="17"/>
        <v>1</v>
      </c>
      <c r="W264">
        <f t="shared" si="18"/>
        <v>2.0307486280045937E-2</v>
      </c>
      <c r="X264">
        <f t="shared" si="16"/>
        <v>3.8452978596108554</v>
      </c>
      <c r="Y264">
        <f t="shared" si="19"/>
        <v>8.2494859645869667</v>
      </c>
    </row>
    <row r="265" spans="1:25" x14ac:dyDescent="0.25">
      <c r="A265">
        <v>270</v>
      </c>
      <c r="B265" t="s">
        <v>719</v>
      </c>
      <c r="C265">
        <v>103600</v>
      </c>
      <c r="D265">
        <v>871</v>
      </c>
      <c r="E265">
        <f>'Raw counts'!E265/'Raw counts'!E$1246*10000</f>
        <v>0</v>
      </c>
      <c r="F265">
        <f>'Raw counts'!F265/'Raw counts'!F$1246*10000</f>
        <v>0</v>
      </c>
      <c r="G265">
        <f>'Raw counts'!G265/'Raw counts'!G$1246*10000</f>
        <v>0</v>
      </c>
      <c r="H265">
        <f>'Raw counts'!H265/'Raw counts'!H$1246*10000</f>
        <v>0</v>
      </c>
      <c r="I265">
        <f>'Raw counts'!I265/'Raw counts'!I$1246*10000</f>
        <v>0</v>
      </c>
      <c r="J265">
        <f>'Raw counts'!J265/'Raw counts'!J$1246*10000</f>
        <v>0</v>
      </c>
      <c r="K265">
        <f>'Raw counts'!K265/'Raw counts'!K$1246*10000</f>
        <v>0</v>
      </c>
      <c r="L265">
        <f>'Raw counts'!L265/'Raw counts'!L$1246*10000</f>
        <v>0</v>
      </c>
      <c r="M265">
        <f>'Raw counts'!M265/'Raw counts'!M$1246*10000</f>
        <v>0</v>
      </c>
      <c r="N265">
        <f>'Raw counts'!N265/'Raw counts'!N$1246*10000</f>
        <v>0</v>
      </c>
      <c r="O265">
        <f>'Raw counts'!O265/'Raw counts'!O$1246*10000</f>
        <v>0</v>
      </c>
      <c r="P265">
        <f>'Raw counts'!P265/'Raw counts'!P$1246*10000</f>
        <v>0</v>
      </c>
      <c r="Q265">
        <f>'Raw counts'!Q265/'Raw counts'!Q$1246*10000</f>
        <v>0</v>
      </c>
      <c r="R265">
        <f>'Raw counts'!R265/'Raw counts'!R$1246*10000</f>
        <v>0</v>
      </c>
      <c r="S265">
        <f>'Raw counts'!S265/'Raw counts'!S$1246*10000</f>
        <v>0</v>
      </c>
      <c r="T265">
        <f>'Raw counts'!T265/'Raw counts'!T$1246*10000</f>
        <v>0</v>
      </c>
      <c r="U265">
        <f>'Raw counts'!U265/'Raw counts'!U$1246*10000</f>
        <v>0</v>
      </c>
      <c r="V265">
        <f t="shared" si="17"/>
        <v>0</v>
      </c>
      <c r="W265" t="str">
        <f t="shared" si="18"/>
        <v/>
      </c>
      <c r="X265">
        <f t="shared" si="16"/>
        <v>0</v>
      </c>
      <c r="Y265">
        <f t="shared" si="19"/>
        <v>0</v>
      </c>
    </row>
    <row r="266" spans="1:25" x14ac:dyDescent="0.25">
      <c r="A266">
        <v>271</v>
      </c>
      <c r="B266" t="s">
        <v>149</v>
      </c>
      <c r="C266">
        <v>79600</v>
      </c>
      <c r="D266">
        <v>339</v>
      </c>
      <c r="E266">
        <f>'Raw counts'!E266/'Raw counts'!E$1246*10000</f>
        <v>3.4330524879731095</v>
      </c>
      <c r="F266">
        <f>'Raw counts'!F266/'Raw counts'!F$1246*10000</f>
        <v>0</v>
      </c>
      <c r="G266">
        <f>'Raw counts'!G266/'Raw counts'!G$1246*10000</f>
        <v>1.4706415623451292</v>
      </c>
      <c r="H266">
        <f>'Raw counts'!H266/'Raw counts'!H$1246*10000</f>
        <v>0.64218857867612833</v>
      </c>
      <c r="I266">
        <f>'Raw counts'!I266/'Raw counts'!I$1246*10000</f>
        <v>7.0865875095047093</v>
      </c>
      <c r="J266">
        <f>'Raw counts'!J266/'Raw counts'!J$1246*10000</f>
        <v>4.950485285619334</v>
      </c>
      <c r="K266">
        <f>'Raw counts'!K266/'Raw counts'!K$1246*10000</f>
        <v>2.7961424828585759</v>
      </c>
      <c r="L266">
        <f>'Raw counts'!L266/'Raw counts'!L$1246*10000</f>
        <v>4.5817994521243852</v>
      </c>
      <c r="M266">
        <f>'Raw counts'!M266/'Raw counts'!M$1246*10000</f>
        <v>5.4877054203416478</v>
      </c>
      <c r="N266">
        <f>'Raw counts'!N266/'Raw counts'!N$1246*10000</f>
        <v>2.5018167955300874</v>
      </c>
      <c r="O266">
        <f>'Raw counts'!O266/'Raw counts'!O$1246*10000</f>
        <v>2.0393967020330361</v>
      </c>
      <c r="P266">
        <f>'Raw counts'!P266/'Raw counts'!P$1246*10000</f>
        <v>3.8891398547513107</v>
      </c>
      <c r="Q266">
        <f>'Raw counts'!Q266/'Raw counts'!Q$1246*10000</f>
        <v>0.80933918917864756</v>
      </c>
      <c r="R266">
        <f>'Raw counts'!R266/'Raw counts'!R$1246*10000</f>
        <v>3.3097523495835763</v>
      </c>
      <c r="S266">
        <f>'Raw counts'!S266/'Raw counts'!S$1246*10000</f>
        <v>2.773950702933222</v>
      </c>
      <c r="T266">
        <f>'Raw counts'!T266/'Raw counts'!T$1246*10000</f>
        <v>0.45532411344958701</v>
      </c>
      <c r="U266">
        <f>'Raw counts'!U266/'Raw counts'!U$1246*10000</f>
        <v>3.0723432692683219</v>
      </c>
      <c r="V266">
        <f t="shared" si="17"/>
        <v>1</v>
      </c>
      <c r="W266">
        <f t="shared" si="18"/>
        <v>0.28749838261553845</v>
      </c>
      <c r="X266">
        <f t="shared" si="16"/>
        <v>3.3831780866047803</v>
      </c>
      <c r="Y266">
        <f t="shared" si="19"/>
        <v>2.3563828720909736</v>
      </c>
    </row>
    <row r="267" spans="1:25" x14ac:dyDescent="0.25">
      <c r="A267">
        <v>272</v>
      </c>
      <c r="B267" t="s">
        <v>150</v>
      </c>
      <c r="C267">
        <v>72300</v>
      </c>
      <c r="D267">
        <v>141</v>
      </c>
      <c r="E267">
        <f>'Raw counts'!E267/'Raw counts'!E$1246*10000</f>
        <v>0.14008647257779283</v>
      </c>
      <c r="F267">
        <f>'Raw counts'!F267/'Raw counts'!F$1246*10000</f>
        <v>0.28710457497038722</v>
      </c>
      <c r="G267">
        <f>'Raw counts'!G267/'Raw counts'!G$1246*10000</f>
        <v>0</v>
      </c>
      <c r="H267">
        <f>'Raw counts'!H267/'Raw counts'!H$1246*10000</f>
        <v>6.9803106377840027E-3</v>
      </c>
      <c r="I267">
        <f>'Raw counts'!I267/'Raw counts'!I$1246*10000</f>
        <v>3.6941377112969805E-2</v>
      </c>
      <c r="J267">
        <f>'Raw counts'!J267/'Raw counts'!J$1246*10000</f>
        <v>7.8892195786762292E-2</v>
      </c>
      <c r="K267">
        <f>'Raw counts'!K267/'Raw counts'!K$1246*10000</f>
        <v>0.24527565639110319</v>
      </c>
      <c r="L267">
        <f>'Raw counts'!L267/'Raw counts'!L$1246*10000</f>
        <v>0.51594854273200486</v>
      </c>
      <c r="M267">
        <f>'Raw counts'!M267/'Raw counts'!M$1246*10000</f>
        <v>1.8430580756814939E-2</v>
      </c>
      <c r="N267">
        <f>'Raw counts'!N267/'Raw counts'!N$1246*10000</f>
        <v>0</v>
      </c>
      <c r="O267">
        <f>'Raw counts'!O267/'Raw counts'!O$1246*10000</f>
        <v>1.1576773358075321</v>
      </c>
      <c r="P267">
        <f>'Raw counts'!P267/'Raw counts'!P$1246*10000</f>
        <v>0</v>
      </c>
      <c r="Q267">
        <f>'Raw counts'!Q267/'Raw counts'!Q$1246*10000</f>
        <v>0</v>
      </c>
      <c r="R267">
        <f>'Raw counts'!R267/'Raw counts'!R$1246*10000</f>
        <v>0</v>
      </c>
      <c r="S267">
        <f>'Raw counts'!S267/'Raw counts'!S$1246*10000</f>
        <v>0</v>
      </c>
      <c r="T267">
        <f>'Raw counts'!T267/'Raw counts'!T$1246*10000</f>
        <v>0.12886531512724161</v>
      </c>
      <c r="U267">
        <f>'Raw counts'!U267/'Raw counts'!U$1246*10000</f>
        <v>0.3211206241890619</v>
      </c>
      <c r="V267">
        <f t="shared" si="17"/>
        <v>1</v>
      </c>
      <c r="W267">
        <f t="shared" si="18"/>
        <v>0.72276785532942067</v>
      </c>
      <c r="X267">
        <f t="shared" si="16"/>
        <v>0.1477399678850688</v>
      </c>
      <c r="Y267">
        <f t="shared" si="19"/>
        <v>0.20095790939047944</v>
      </c>
    </row>
    <row r="268" spans="1:25" x14ac:dyDescent="0.25">
      <c r="A268">
        <v>274</v>
      </c>
      <c r="B268" t="s">
        <v>151</v>
      </c>
      <c r="C268">
        <v>26400</v>
      </c>
      <c r="D268">
        <v>879</v>
      </c>
      <c r="E268">
        <f>'Raw counts'!E268/'Raw counts'!E$1246*10000</f>
        <v>3.6235700906789075</v>
      </c>
      <c r="F268">
        <f>'Raw counts'!F268/'Raw counts'!F$1246*10000</f>
        <v>0.13124780570074845</v>
      </c>
      <c r="G268">
        <f>'Raw counts'!G268/'Raw counts'!G$1246*10000</f>
        <v>26.93490094322518</v>
      </c>
      <c r="H268">
        <f>'Raw counts'!H268/'Raw counts'!H$1246*10000</f>
        <v>19.042287419874761</v>
      </c>
      <c r="I268">
        <f>'Raw counts'!I268/'Raw counts'!I$1246*10000</f>
        <v>7.1727840561016389</v>
      </c>
      <c r="J268">
        <f>'Raw counts'!J268/'Raw counts'!J$1246*10000</f>
        <v>12.297321018261572</v>
      </c>
      <c r="K268">
        <f>'Raw counts'!K268/'Raw counts'!K$1246*10000</f>
        <v>24.902168459780366</v>
      </c>
      <c r="L268">
        <f>'Raw counts'!L268/'Raw counts'!L$1246*10000</f>
        <v>2.7473157446328123</v>
      </c>
      <c r="M268">
        <f>'Raw counts'!M268/'Raw counts'!M$1246*10000</f>
        <v>12.998167078743736</v>
      </c>
      <c r="N268">
        <f>'Raw counts'!N268/'Raw counts'!N$1246*10000</f>
        <v>44.886075694162514</v>
      </c>
      <c r="O268">
        <f>'Raw counts'!O268/'Raw counts'!O$1246*10000</f>
        <v>23.422774003547744</v>
      </c>
      <c r="P268">
        <f>'Raw counts'!P268/'Raw counts'!P$1246*10000</f>
        <v>17.321630583853914</v>
      </c>
      <c r="Q268">
        <f>'Raw counts'!Q268/'Raw counts'!Q$1246*10000</f>
        <v>23.841377319780637</v>
      </c>
      <c r="R268">
        <f>'Raw counts'!R268/'Raw counts'!R$1246*10000</f>
        <v>30.460941115659015</v>
      </c>
      <c r="S268">
        <f>'Raw counts'!S268/'Raw counts'!S$1246*10000</f>
        <v>20.405637362673154</v>
      </c>
      <c r="T268">
        <f>'Raw counts'!T268/'Raw counts'!T$1246*10000</f>
        <v>39.38124030288504</v>
      </c>
      <c r="U268">
        <f>'Raw counts'!U268/'Raw counts'!U$1246*10000</f>
        <v>23.307282061073671</v>
      </c>
      <c r="V268">
        <f t="shared" si="17"/>
        <v>1</v>
      </c>
      <c r="W268">
        <f t="shared" si="18"/>
        <v>4.625237012885205E-3</v>
      </c>
      <c r="X268">
        <f t="shared" si="16"/>
        <v>12.205529179666636</v>
      </c>
      <c r="Y268">
        <f t="shared" si="19"/>
        <v>27.878369805454462</v>
      </c>
    </row>
    <row r="269" spans="1:25" x14ac:dyDescent="0.25">
      <c r="A269">
        <v>275</v>
      </c>
      <c r="B269" t="s">
        <v>720</v>
      </c>
      <c r="C269">
        <v>49300</v>
      </c>
      <c r="D269">
        <v>477</v>
      </c>
      <c r="E269">
        <f>'Raw counts'!E269/'Raw counts'!E$1246*10000</f>
        <v>0</v>
      </c>
      <c r="F269">
        <f>'Raw counts'!F269/'Raw counts'!F$1246*10000</f>
        <v>0</v>
      </c>
      <c r="G269">
        <f>'Raw counts'!G269/'Raw counts'!G$1246*10000</f>
        <v>0</v>
      </c>
      <c r="H269">
        <f>'Raw counts'!H269/'Raw counts'!H$1246*10000</f>
        <v>0</v>
      </c>
      <c r="I269">
        <f>'Raw counts'!I269/'Raw counts'!I$1246*10000</f>
        <v>0</v>
      </c>
      <c r="J269">
        <f>'Raw counts'!J269/'Raw counts'!J$1246*10000</f>
        <v>0</v>
      </c>
      <c r="K269">
        <f>'Raw counts'!K269/'Raw counts'!K$1246*10000</f>
        <v>0</v>
      </c>
      <c r="L269">
        <f>'Raw counts'!L269/'Raw counts'!L$1246*10000</f>
        <v>0</v>
      </c>
      <c r="M269">
        <f>'Raw counts'!M269/'Raw counts'!M$1246*10000</f>
        <v>0</v>
      </c>
      <c r="N269">
        <f>'Raw counts'!N269/'Raw counts'!N$1246*10000</f>
        <v>0</v>
      </c>
      <c r="O269">
        <f>'Raw counts'!O269/'Raw counts'!O$1246*10000</f>
        <v>0</v>
      </c>
      <c r="P269">
        <f>'Raw counts'!P269/'Raw counts'!P$1246*10000</f>
        <v>0</v>
      </c>
      <c r="Q269">
        <f>'Raw counts'!Q269/'Raw counts'!Q$1246*10000</f>
        <v>0</v>
      </c>
      <c r="R269">
        <f>'Raw counts'!R269/'Raw counts'!R$1246*10000</f>
        <v>0</v>
      </c>
      <c r="S269">
        <f>'Raw counts'!S269/'Raw counts'!S$1246*10000</f>
        <v>0</v>
      </c>
      <c r="T269">
        <f>'Raw counts'!T269/'Raw counts'!T$1246*10000</f>
        <v>0</v>
      </c>
      <c r="U269">
        <f>'Raw counts'!U269/'Raw counts'!U$1246*10000</f>
        <v>0</v>
      </c>
      <c r="V269">
        <f t="shared" si="17"/>
        <v>0</v>
      </c>
      <c r="W269" t="str">
        <f t="shared" si="18"/>
        <v/>
      </c>
      <c r="X269">
        <f t="shared" si="16"/>
        <v>0</v>
      </c>
      <c r="Y269">
        <f t="shared" si="19"/>
        <v>0</v>
      </c>
    </row>
    <row r="270" spans="1:25" x14ac:dyDescent="0.25">
      <c r="A270">
        <v>276</v>
      </c>
      <c r="B270" t="s">
        <v>721</v>
      </c>
      <c r="C270">
        <v>33800</v>
      </c>
      <c r="D270">
        <v>961</v>
      </c>
      <c r="E270">
        <f>'Raw counts'!E270/'Raw counts'!E$1246*10000</f>
        <v>0</v>
      </c>
      <c r="F270">
        <f>'Raw counts'!F270/'Raw counts'!F$1246*10000</f>
        <v>0</v>
      </c>
      <c r="G270">
        <f>'Raw counts'!G270/'Raw counts'!G$1246*10000</f>
        <v>0</v>
      </c>
      <c r="H270">
        <f>'Raw counts'!H270/'Raw counts'!H$1246*10000</f>
        <v>0</v>
      </c>
      <c r="I270">
        <f>'Raw counts'!I270/'Raw counts'!I$1246*10000</f>
        <v>0</v>
      </c>
      <c r="J270">
        <f>'Raw counts'!J270/'Raw counts'!J$1246*10000</f>
        <v>0</v>
      </c>
      <c r="K270">
        <f>'Raw counts'!K270/'Raw counts'!K$1246*10000</f>
        <v>0</v>
      </c>
      <c r="L270">
        <f>'Raw counts'!L270/'Raw counts'!L$1246*10000</f>
        <v>0</v>
      </c>
      <c r="M270">
        <f>'Raw counts'!M270/'Raw counts'!M$1246*10000</f>
        <v>0</v>
      </c>
      <c r="N270">
        <f>'Raw counts'!N270/'Raw counts'!N$1246*10000</f>
        <v>0</v>
      </c>
      <c r="O270">
        <f>'Raw counts'!O270/'Raw counts'!O$1246*10000</f>
        <v>0</v>
      </c>
      <c r="P270">
        <f>'Raw counts'!P270/'Raw counts'!P$1246*10000</f>
        <v>0</v>
      </c>
      <c r="Q270">
        <f>'Raw counts'!Q270/'Raw counts'!Q$1246*10000</f>
        <v>0</v>
      </c>
      <c r="R270">
        <f>'Raw counts'!R270/'Raw counts'!R$1246*10000</f>
        <v>0</v>
      </c>
      <c r="S270">
        <f>'Raw counts'!S270/'Raw counts'!S$1246*10000</f>
        <v>0</v>
      </c>
      <c r="T270">
        <f>'Raw counts'!T270/'Raw counts'!T$1246*10000</f>
        <v>0</v>
      </c>
      <c r="U270">
        <f>'Raw counts'!U270/'Raw counts'!U$1246*10000</f>
        <v>0</v>
      </c>
      <c r="V270">
        <f t="shared" si="17"/>
        <v>0</v>
      </c>
      <c r="W270" t="str">
        <f t="shared" si="18"/>
        <v/>
      </c>
      <c r="X270">
        <f t="shared" si="16"/>
        <v>0</v>
      </c>
      <c r="Y270">
        <f t="shared" si="19"/>
        <v>0</v>
      </c>
    </row>
    <row r="271" spans="1:25" x14ac:dyDescent="0.25">
      <c r="A271">
        <v>277</v>
      </c>
      <c r="B271" t="s">
        <v>722</v>
      </c>
      <c r="C271">
        <v>103800</v>
      </c>
      <c r="D271">
        <v>871</v>
      </c>
      <c r="E271">
        <f>'Raw counts'!E271/'Raw counts'!E$1246*10000</f>
        <v>0</v>
      </c>
      <c r="F271">
        <f>'Raw counts'!F271/'Raw counts'!F$1246*10000</f>
        <v>0</v>
      </c>
      <c r="G271">
        <f>'Raw counts'!G271/'Raw counts'!G$1246*10000</f>
        <v>0</v>
      </c>
      <c r="H271">
        <f>'Raw counts'!H271/'Raw counts'!H$1246*10000</f>
        <v>0</v>
      </c>
      <c r="I271">
        <f>'Raw counts'!I271/'Raw counts'!I$1246*10000</f>
        <v>0</v>
      </c>
      <c r="J271">
        <f>'Raw counts'!J271/'Raw counts'!J$1246*10000</f>
        <v>0</v>
      </c>
      <c r="K271">
        <f>'Raw counts'!K271/'Raw counts'!K$1246*10000</f>
        <v>0</v>
      </c>
      <c r="L271">
        <f>'Raw counts'!L271/'Raw counts'!L$1246*10000</f>
        <v>0</v>
      </c>
      <c r="M271">
        <f>'Raw counts'!M271/'Raw counts'!M$1246*10000</f>
        <v>0</v>
      </c>
      <c r="N271">
        <f>'Raw counts'!N271/'Raw counts'!N$1246*10000</f>
        <v>0</v>
      </c>
      <c r="O271">
        <f>'Raw counts'!O271/'Raw counts'!O$1246*10000</f>
        <v>0</v>
      </c>
      <c r="P271">
        <f>'Raw counts'!P271/'Raw counts'!P$1246*10000</f>
        <v>0</v>
      </c>
      <c r="Q271">
        <f>'Raw counts'!Q271/'Raw counts'!Q$1246*10000</f>
        <v>0</v>
      </c>
      <c r="R271">
        <f>'Raw counts'!R271/'Raw counts'!R$1246*10000</f>
        <v>0</v>
      </c>
      <c r="S271">
        <f>'Raw counts'!S271/'Raw counts'!S$1246*10000</f>
        <v>0</v>
      </c>
      <c r="T271">
        <f>'Raw counts'!T271/'Raw counts'!T$1246*10000</f>
        <v>0</v>
      </c>
      <c r="U271">
        <f>'Raw counts'!U271/'Raw counts'!U$1246*10000</f>
        <v>0</v>
      </c>
      <c r="V271">
        <f t="shared" si="17"/>
        <v>0</v>
      </c>
      <c r="W271" t="str">
        <f t="shared" si="18"/>
        <v/>
      </c>
      <c r="X271">
        <f t="shared" si="16"/>
        <v>0</v>
      </c>
      <c r="Y271">
        <f t="shared" si="19"/>
        <v>0</v>
      </c>
    </row>
    <row r="272" spans="1:25" x14ac:dyDescent="0.25">
      <c r="A272">
        <v>278</v>
      </c>
      <c r="B272" t="s">
        <v>152</v>
      </c>
      <c r="C272">
        <v>50000</v>
      </c>
      <c r="D272">
        <v>477</v>
      </c>
      <c r="E272">
        <f>'Raw counts'!E272/'Raw counts'!E$1246*10000</f>
        <v>3.1024484126895184</v>
      </c>
      <c r="F272">
        <f>'Raw counts'!F272/'Raw counts'!F$1246*10000</f>
        <v>7.3006591921041322</v>
      </c>
      <c r="G272">
        <f>'Raw counts'!G272/'Raw counts'!G$1246*10000</f>
        <v>3.5557292569029499</v>
      </c>
      <c r="H272">
        <f>'Raw counts'!H272/'Raw counts'!H$1246*10000</f>
        <v>5.6749925485183947</v>
      </c>
      <c r="I272">
        <f>'Raw counts'!I272/'Raw counts'!I$1246*10000</f>
        <v>6.5694082299231313</v>
      </c>
      <c r="J272">
        <f>'Raw counts'!J272/'Raw counts'!J$1246*10000</f>
        <v>4.8420085164125348</v>
      </c>
      <c r="K272">
        <f>'Raw counts'!K272/'Raw counts'!K$1246*10000</f>
        <v>3.0146607949161046</v>
      </c>
      <c r="L272">
        <f>'Raw counts'!L272/'Raw counts'!L$1246*10000</f>
        <v>13.110384765318379</v>
      </c>
      <c r="M272">
        <f>'Raw counts'!M272/'Raw counts'!M$1246*10000</f>
        <v>5.6904418086666118</v>
      </c>
      <c r="N272">
        <f>'Raw counts'!N272/'Raw counts'!N$1246*10000</f>
        <v>3.1158157893048704</v>
      </c>
      <c r="O272">
        <f>'Raw counts'!O272/'Raw counts'!O$1246*10000</f>
        <v>2.8302518587620185</v>
      </c>
      <c r="P272">
        <f>'Raw counts'!P272/'Raw counts'!P$1246*10000</f>
        <v>6.4833243512722403</v>
      </c>
      <c r="Q272">
        <f>'Raw counts'!Q272/'Raw counts'!Q$1246*10000</f>
        <v>1.3066439921679369</v>
      </c>
      <c r="R272">
        <f>'Raw counts'!R272/'Raw counts'!R$1246*10000</f>
        <v>2.7768261238031697</v>
      </c>
      <c r="S272">
        <f>'Raw counts'!S272/'Raw counts'!S$1246*10000</f>
        <v>2.773950702933222</v>
      </c>
      <c r="T272">
        <f>'Raw counts'!T272/'Raw counts'!T$1246*10000</f>
        <v>6.4346747353535978</v>
      </c>
      <c r="U272">
        <f>'Raw counts'!U272/'Raw counts'!U$1246*10000</f>
        <v>3.172151030840598</v>
      </c>
      <c r="V272">
        <f t="shared" si="17"/>
        <v>1</v>
      </c>
      <c r="W272">
        <f t="shared" si="18"/>
        <v>9.3372703062487419E-2</v>
      </c>
      <c r="X272">
        <f t="shared" si="16"/>
        <v>5.8734148361613059</v>
      </c>
      <c r="Y272">
        <f t="shared" si="19"/>
        <v>3.6117048230547062</v>
      </c>
    </row>
    <row r="273" spans="1:25" x14ac:dyDescent="0.25">
      <c r="A273">
        <v>279</v>
      </c>
      <c r="B273" t="s">
        <v>153</v>
      </c>
      <c r="C273">
        <v>25800</v>
      </c>
      <c r="D273">
        <v>894</v>
      </c>
      <c r="E273">
        <f>'Raw counts'!E273/'Raw counts'!E$1246*10000</f>
        <v>0</v>
      </c>
      <c r="F273">
        <f>'Raw counts'!F273/'Raw counts'!F$1246*10000</f>
        <v>0</v>
      </c>
      <c r="G273">
        <f>'Raw counts'!G273/'Raw counts'!G$1246*10000</f>
        <v>2.0145774826645608E-2</v>
      </c>
      <c r="H273">
        <f>'Raw counts'!H273/'Raw counts'!H$1246*10000</f>
        <v>0</v>
      </c>
      <c r="I273">
        <f>'Raw counts'!I273/'Raw counts'!I$1246*10000</f>
        <v>0</v>
      </c>
      <c r="J273">
        <f>'Raw counts'!J273/'Raw counts'!J$1246*10000</f>
        <v>2.9584573420035856E-2</v>
      </c>
      <c r="K273">
        <f>'Raw counts'!K273/'Raw counts'!K$1246*10000</f>
        <v>4.4595573889291487E-2</v>
      </c>
      <c r="L273">
        <f>'Raw counts'!L273/'Raw counts'!L$1246*10000</f>
        <v>0</v>
      </c>
      <c r="M273">
        <f>'Raw counts'!M273/'Raw counts'!M$1246*10000</f>
        <v>9.2152903784074695E-3</v>
      </c>
      <c r="N273">
        <f>'Raw counts'!N273/'Raw counts'!N$1246*10000</f>
        <v>6.4149148603335579E-2</v>
      </c>
      <c r="O273">
        <f>'Raw counts'!O273/'Raw counts'!O$1246*10000</f>
        <v>4.3749434202028828E-2</v>
      </c>
      <c r="P273">
        <f>'Raw counts'!P273/'Raw counts'!P$1246*10000</f>
        <v>2.5642680360997656E-2</v>
      </c>
      <c r="Q273">
        <f>'Raw counts'!Q273/'Raw counts'!Q$1246*10000</f>
        <v>0</v>
      </c>
      <c r="R273">
        <f>'Raw counts'!R273/'Raw counts'!R$1246*10000</f>
        <v>8.0139282072241545E-3</v>
      </c>
      <c r="S273">
        <f>'Raw counts'!S273/'Raw counts'!S$1246*10000</f>
        <v>0</v>
      </c>
      <c r="T273">
        <f>'Raw counts'!T273/'Raw counts'!T$1246*10000</f>
        <v>6.0137147059379413E-2</v>
      </c>
      <c r="U273">
        <f>'Raw counts'!U273/'Raw counts'!U$1246*10000</f>
        <v>1.3018403683340349E-2</v>
      </c>
      <c r="V273">
        <f t="shared" si="17"/>
        <v>1</v>
      </c>
      <c r="W273">
        <f t="shared" si="18"/>
        <v>0.1629304515449071</v>
      </c>
      <c r="X273">
        <f t="shared" si="16"/>
        <v>1.1504579168264492E-2</v>
      </c>
      <c r="Y273">
        <f t="shared" si="19"/>
        <v>2.6838842764538247E-2</v>
      </c>
    </row>
    <row r="274" spans="1:25" x14ac:dyDescent="0.25">
      <c r="A274">
        <v>280</v>
      </c>
      <c r="B274" t="s">
        <v>154</v>
      </c>
      <c r="C274">
        <v>87100</v>
      </c>
      <c r="D274">
        <v>987</v>
      </c>
      <c r="E274">
        <f>'Raw counts'!E274/'Raw counts'!E$1246*10000</f>
        <v>1.6810376709335138E-2</v>
      </c>
      <c r="F274">
        <f>'Raw counts'!F274/'Raw counts'!F$1246*10000</f>
        <v>0.41014939281483886</v>
      </c>
      <c r="G274">
        <f>'Raw counts'!G274/'Raw counts'!G$1246*10000</f>
        <v>0.33240528463965258</v>
      </c>
      <c r="H274">
        <f>'Raw counts'!H274/'Raw counts'!H$1246*10000</f>
        <v>2.7921242551136011E-2</v>
      </c>
      <c r="I274">
        <f>'Raw counts'!I274/'Raw counts'!I$1246*10000</f>
        <v>1.2560068218409735</v>
      </c>
      <c r="J274">
        <f>'Raw counts'!J274/'Raw counts'!J$1246*10000</f>
        <v>0.35008411880375762</v>
      </c>
      <c r="K274">
        <f>'Raw counts'!K274/'Raw counts'!K$1246*10000</f>
        <v>4.4595573889291487E-2</v>
      </c>
      <c r="L274">
        <f>'Raw counts'!L274/'Raw counts'!L$1246*10000</f>
        <v>0.27340862948191713</v>
      </c>
      <c r="M274">
        <f>'Raw counts'!M274/'Raw counts'!M$1246*10000</f>
        <v>5.529174227044481E-2</v>
      </c>
      <c r="N274">
        <f>'Raw counts'!N274/'Raw counts'!N$1246*10000</f>
        <v>5.4984984517144779E-2</v>
      </c>
      <c r="O274">
        <f>'Raw counts'!O274/'Raw counts'!O$1246*10000</f>
        <v>0.12115227932869523</v>
      </c>
      <c r="P274">
        <f>'Raw counts'!P274/'Raw counts'!P$1246*10000</f>
        <v>0</v>
      </c>
      <c r="Q274">
        <f>'Raw counts'!Q274/'Raw counts'!Q$1246*10000</f>
        <v>0.13651504395784417</v>
      </c>
      <c r="R274">
        <f>'Raw counts'!R274/'Raw counts'!R$1246*10000</f>
        <v>0.20435516928421596</v>
      </c>
      <c r="S274">
        <f>'Raw counts'!S274/'Raw counts'!S$1246*10000</f>
        <v>0</v>
      </c>
      <c r="T274">
        <f>'Raw counts'!T274/'Raw counts'!T$1246*10000</f>
        <v>2.5773063025448323E-2</v>
      </c>
      <c r="U274">
        <f>'Raw counts'!U274/'Raw counts'!U$1246*10000</f>
        <v>0.84185677152267591</v>
      </c>
      <c r="V274">
        <f t="shared" si="17"/>
        <v>1</v>
      </c>
      <c r="W274">
        <f t="shared" si="18"/>
        <v>0.43186886351704035</v>
      </c>
      <c r="X274">
        <f t="shared" si="16"/>
        <v>0.30740813144459411</v>
      </c>
      <c r="Y274">
        <f t="shared" si="19"/>
        <v>0.17307966395450303</v>
      </c>
    </row>
    <row r="275" spans="1:25" x14ac:dyDescent="0.25">
      <c r="A275">
        <v>281</v>
      </c>
      <c r="B275" t="s">
        <v>155</v>
      </c>
      <c r="C275">
        <v>14900</v>
      </c>
      <c r="D275">
        <v>394</v>
      </c>
      <c r="E275">
        <f>'Raw counts'!E275/'Raw counts'!E$1246*10000</f>
        <v>0.49684002274257183</v>
      </c>
      <c r="F275">
        <f>'Raw counts'!F275/'Raw counts'!F$1246*10000</f>
        <v>0.29530756282668397</v>
      </c>
      <c r="G275">
        <f>'Raw counts'!G275/'Raw counts'!G$1246*10000</f>
        <v>0.69502923151927354</v>
      </c>
      <c r="H275">
        <f>'Raw counts'!H275/'Raw counts'!H$1246*10000</f>
        <v>3.8531314720567691</v>
      </c>
      <c r="I275">
        <f>'Raw counts'!I275/'Raw counts'!I$1246*10000</f>
        <v>0.27090343216177859</v>
      </c>
      <c r="J275">
        <f>'Raw counts'!J275/'Raw counts'!J$1246*10000</f>
        <v>4.4327552507687056</v>
      </c>
      <c r="K275">
        <f>'Raw counts'!K275/'Raw counts'!K$1246*10000</f>
        <v>0.86961369084118412</v>
      </c>
      <c r="L275">
        <f>'Raw counts'!L275/'Raw counts'!L$1246*10000</f>
        <v>0.1499337645545997</v>
      </c>
      <c r="M275">
        <f>'Raw counts'!M275/'Raw counts'!M$1246*10000</f>
        <v>0.39164984108231743</v>
      </c>
      <c r="N275">
        <f>'Raw counts'!N275/'Raw counts'!N$1246*10000</f>
        <v>8.3760459747783873</v>
      </c>
      <c r="O275">
        <f>'Raw counts'!O275/'Raw counts'!O$1246*10000</f>
        <v>1.1677733590849235</v>
      </c>
      <c r="P275">
        <f>'Raw counts'!P275/'Raw counts'!P$1246*10000</f>
        <v>2.1411638101433041</v>
      </c>
      <c r="Q275">
        <f>'Raw counts'!Q275/'Raw counts'!Q$1246*10000</f>
        <v>8.3664219797021637</v>
      </c>
      <c r="R275">
        <f>'Raw counts'!R275/'Raw counts'!R$1246*10000</f>
        <v>0.51689836936595801</v>
      </c>
      <c r="S275">
        <f>'Raw counts'!S275/'Raw counts'!S$1246*10000</f>
        <v>0.77084344386794035</v>
      </c>
      <c r="T275">
        <f>'Raw counts'!T275/'Raw counts'!T$1246*10000</f>
        <v>5.9020314328276662</v>
      </c>
      <c r="U275">
        <f>'Raw counts'!U275/'Raw counts'!U$1246*10000</f>
        <v>1.2324088820228865</v>
      </c>
      <c r="V275">
        <f t="shared" si="17"/>
        <v>1</v>
      </c>
      <c r="W275">
        <f t="shared" si="18"/>
        <v>9.3745608341877257E-2</v>
      </c>
      <c r="X275">
        <f t="shared" si="16"/>
        <v>1.2727960298393206</v>
      </c>
      <c r="Y275">
        <f t="shared" si="19"/>
        <v>3.5591984064741538</v>
      </c>
    </row>
    <row r="276" spans="1:25" x14ac:dyDescent="0.25">
      <c r="A276">
        <v>283</v>
      </c>
      <c r="B276" t="s">
        <v>723</v>
      </c>
      <c r="C276">
        <v>87300</v>
      </c>
      <c r="D276">
        <v>987</v>
      </c>
      <c r="E276">
        <f>'Raw counts'!E276/'Raw counts'!E$1246*10000</f>
        <v>0</v>
      </c>
      <c r="F276">
        <f>'Raw counts'!F276/'Raw counts'!F$1246*10000</f>
        <v>0</v>
      </c>
      <c r="G276">
        <f>'Raw counts'!G276/'Raw counts'!G$1246*10000</f>
        <v>0</v>
      </c>
      <c r="H276">
        <f>'Raw counts'!H276/'Raw counts'!H$1246*10000</f>
        <v>0</v>
      </c>
      <c r="I276">
        <f>'Raw counts'!I276/'Raw counts'!I$1246*10000</f>
        <v>0</v>
      </c>
      <c r="J276">
        <f>'Raw counts'!J276/'Raw counts'!J$1246*10000</f>
        <v>0</v>
      </c>
      <c r="K276">
        <f>'Raw counts'!K276/'Raw counts'!K$1246*10000</f>
        <v>0</v>
      </c>
      <c r="L276">
        <f>'Raw counts'!L276/'Raw counts'!L$1246*10000</f>
        <v>0</v>
      </c>
      <c r="M276">
        <f>'Raw counts'!M276/'Raw counts'!M$1246*10000</f>
        <v>0</v>
      </c>
      <c r="N276">
        <f>'Raw counts'!N276/'Raw counts'!N$1246*10000</f>
        <v>0</v>
      </c>
      <c r="O276">
        <f>'Raw counts'!O276/'Raw counts'!O$1246*10000</f>
        <v>0</v>
      </c>
      <c r="P276">
        <f>'Raw counts'!P276/'Raw counts'!P$1246*10000</f>
        <v>0</v>
      </c>
      <c r="Q276">
        <f>'Raw counts'!Q276/'Raw counts'!Q$1246*10000</f>
        <v>0</v>
      </c>
      <c r="R276">
        <f>'Raw counts'!R276/'Raw counts'!R$1246*10000</f>
        <v>0</v>
      </c>
      <c r="S276">
        <f>'Raw counts'!S276/'Raw counts'!S$1246*10000</f>
        <v>0</v>
      </c>
      <c r="T276">
        <f>'Raw counts'!T276/'Raw counts'!T$1246*10000</f>
        <v>0</v>
      </c>
      <c r="U276">
        <f>'Raw counts'!U276/'Raw counts'!U$1246*10000</f>
        <v>0</v>
      </c>
      <c r="V276">
        <f t="shared" si="17"/>
        <v>0</v>
      </c>
      <c r="W276" t="str">
        <f t="shared" si="18"/>
        <v/>
      </c>
      <c r="X276">
        <f t="shared" si="16"/>
        <v>0</v>
      </c>
      <c r="Y276">
        <f t="shared" si="19"/>
        <v>0</v>
      </c>
    </row>
    <row r="277" spans="1:25" x14ac:dyDescent="0.25">
      <c r="A277">
        <v>284</v>
      </c>
      <c r="B277" t="s">
        <v>724</v>
      </c>
      <c r="C277">
        <v>33900</v>
      </c>
      <c r="D277">
        <v>961</v>
      </c>
      <c r="E277">
        <f>'Raw counts'!E277/'Raw counts'!E$1246*10000</f>
        <v>0</v>
      </c>
      <c r="F277">
        <f>'Raw counts'!F277/'Raw counts'!F$1246*10000</f>
        <v>0</v>
      </c>
      <c r="G277">
        <f>'Raw counts'!G277/'Raw counts'!G$1246*10000</f>
        <v>0</v>
      </c>
      <c r="H277">
        <f>'Raw counts'!H277/'Raw counts'!H$1246*10000</f>
        <v>0</v>
      </c>
      <c r="I277">
        <f>'Raw counts'!I277/'Raw counts'!I$1246*10000</f>
        <v>0</v>
      </c>
      <c r="J277">
        <f>'Raw counts'!J277/'Raw counts'!J$1246*10000</f>
        <v>0</v>
      </c>
      <c r="K277">
        <f>'Raw counts'!K277/'Raw counts'!K$1246*10000</f>
        <v>0</v>
      </c>
      <c r="L277">
        <f>'Raw counts'!L277/'Raw counts'!L$1246*10000</f>
        <v>0</v>
      </c>
      <c r="M277">
        <f>'Raw counts'!M277/'Raw counts'!M$1246*10000</f>
        <v>0</v>
      </c>
      <c r="N277">
        <f>'Raw counts'!N277/'Raw counts'!N$1246*10000</f>
        <v>0</v>
      </c>
      <c r="O277">
        <f>'Raw counts'!O277/'Raw counts'!O$1246*10000</f>
        <v>0</v>
      </c>
      <c r="P277">
        <f>'Raw counts'!P277/'Raw counts'!P$1246*10000</f>
        <v>0</v>
      </c>
      <c r="Q277">
        <f>'Raw counts'!Q277/'Raw counts'!Q$1246*10000</f>
        <v>0</v>
      </c>
      <c r="R277">
        <f>'Raw counts'!R277/'Raw counts'!R$1246*10000</f>
        <v>0</v>
      </c>
      <c r="S277">
        <f>'Raw counts'!S277/'Raw counts'!S$1246*10000</f>
        <v>0</v>
      </c>
      <c r="T277">
        <f>'Raw counts'!T277/'Raw counts'!T$1246*10000</f>
        <v>0</v>
      </c>
      <c r="U277">
        <f>'Raw counts'!U277/'Raw counts'!U$1246*10000</f>
        <v>0</v>
      </c>
      <c r="V277">
        <f t="shared" si="17"/>
        <v>0</v>
      </c>
      <c r="W277" t="str">
        <f t="shared" si="18"/>
        <v/>
      </c>
      <c r="X277">
        <f t="shared" si="16"/>
        <v>0</v>
      </c>
      <c r="Y277">
        <f t="shared" si="19"/>
        <v>0</v>
      </c>
    </row>
    <row r="278" spans="1:25" x14ac:dyDescent="0.25">
      <c r="A278">
        <v>285</v>
      </c>
      <c r="B278" t="s">
        <v>725</v>
      </c>
      <c r="C278">
        <v>104000</v>
      </c>
      <c r="D278">
        <v>871</v>
      </c>
      <c r="E278">
        <f>'Raw counts'!E278/'Raw counts'!E$1246*10000</f>
        <v>0</v>
      </c>
      <c r="F278">
        <f>'Raw counts'!F278/'Raw counts'!F$1246*10000</f>
        <v>0</v>
      </c>
      <c r="G278">
        <f>'Raw counts'!G278/'Raw counts'!G$1246*10000</f>
        <v>0</v>
      </c>
      <c r="H278">
        <f>'Raw counts'!H278/'Raw counts'!H$1246*10000</f>
        <v>0</v>
      </c>
      <c r="I278">
        <f>'Raw counts'!I278/'Raw counts'!I$1246*10000</f>
        <v>0</v>
      </c>
      <c r="J278">
        <f>'Raw counts'!J278/'Raw counts'!J$1246*10000</f>
        <v>0</v>
      </c>
      <c r="K278">
        <f>'Raw counts'!K278/'Raw counts'!K$1246*10000</f>
        <v>0</v>
      </c>
      <c r="L278">
        <f>'Raw counts'!L278/'Raw counts'!L$1246*10000</f>
        <v>0</v>
      </c>
      <c r="M278">
        <f>'Raw counts'!M278/'Raw counts'!M$1246*10000</f>
        <v>0</v>
      </c>
      <c r="N278">
        <f>'Raw counts'!N278/'Raw counts'!N$1246*10000</f>
        <v>0</v>
      </c>
      <c r="O278">
        <f>'Raw counts'!O278/'Raw counts'!O$1246*10000</f>
        <v>0</v>
      </c>
      <c r="P278">
        <f>'Raw counts'!P278/'Raw counts'!P$1246*10000</f>
        <v>0</v>
      </c>
      <c r="Q278">
        <f>'Raw counts'!Q278/'Raw counts'!Q$1246*10000</f>
        <v>0</v>
      </c>
      <c r="R278">
        <f>'Raw counts'!R278/'Raw counts'!R$1246*10000</f>
        <v>0</v>
      </c>
      <c r="S278">
        <f>'Raw counts'!S278/'Raw counts'!S$1246*10000</f>
        <v>0</v>
      </c>
      <c r="T278">
        <f>'Raw counts'!T278/'Raw counts'!T$1246*10000</f>
        <v>0</v>
      </c>
      <c r="U278">
        <f>'Raw counts'!U278/'Raw counts'!U$1246*10000</f>
        <v>0</v>
      </c>
      <c r="V278">
        <f t="shared" si="17"/>
        <v>0</v>
      </c>
      <c r="W278" t="str">
        <f t="shared" si="18"/>
        <v/>
      </c>
      <c r="X278">
        <f t="shared" si="16"/>
        <v>0</v>
      </c>
      <c r="Y278">
        <f t="shared" si="19"/>
        <v>0</v>
      </c>
    </row>
    <row r="279" spans="1:25" x14ac:dyDescent="0.25">
      <c r="A279">
        <v>286</v>
      </c>
      <c r="B279" t="s">
        <v>726</v>
      </c>
      <c r="C279">
        <v>73700</v>
      </c>
      <c r="D279">
        <v>141</v>
      </c>
      <c r="E279">
        <f>'Raw counts'!E279/'Raw counts'!E$1246*10000</f>
        <v>0</v>
      </c>
      <c r="F279">
        <f>'Raw counts'!F279/'Raw counts'!F$1246*10000</f>
        <v>0</v>
      </c>
      <c r="G279">
        <f>'Raw counts'!G279/'Raw counts'!G$1246*10000</f>
        <v>0</v>
      </c>
      <c r="H279">
        <f>'Raw counts'!H279/'Raw counts'!H$1246*10000</f>
        <v>6.9803106377840027E-3</v>
      </c>
      <c r="I279">
        <f>'Raw counts'!I279/'Raw counts'!I$1246*10000</f>
        <v>3.6941377112969805E-2</v>
      </c>
      <c r="J279">
        <f>'Raw counts'!J279/'Raw counts'!J$1246*10000</f>
        <v>0</v>
      </c>
      <c r="K279">
        <f>'Raw counts'!K279/'Raw counts'!K$1246*10000</f>
        <v>8.9191147778582974E-3</v>
      </c>
      <c r="L279">
        <f>'Raw counts'!L279/'Raw counts'!L$1246*10000</f>
        <v>4.40981660454705E-3</v>
      </c>
      <c r="M279">
        <f>'Raw counts'!M279/'Raw counts'!M$1246*10000</f>
        <v>0</v>
      </c>
      <c r="N279">
        <f>'Raw counts'!N279/'Raw counts'!N$1246*10000</f>
        <v>0</v>
      </c>
      <c r="O279">
        <f>'Raw counts'!O279/'Raw counts'!O$1246*10000</f>
        <v>0.25913126411970921</v>
      </c>
      <c r="P279">
        <f>'Raw counts'!P279/'Raw counts'!P$1246*10000</f>
        <v>0</v>
      </c>
      <c r="Q279">
        <f>'Raw counts'!Q279/'Raw counts'!Q$1246*10000</f>
        <v>0</v>
      </c>
      <c r="R279">
        <f>'Raw counts'!R279/'Raw counts'!R$1246*10000</f>
        <v>0</v>
      </c>
      <c r="S279">
        <f>'Raw counts'!S279/'Raw counts'!S$1246*10000</f>
        <v>0</v>
      </c>
      <c r="T279">
        <f>'Raw counts'!T279/'Raw counts'!T$1246*10000</f>
        <v>8.5910210084827743E-3</v>
      </c>
      <c r="U279">
        <f>'Raw counts'!U279/'Raw counts'!U$1246*10000</f>
        <v>0</v>
      </c>
      <c r="V279">
        <f t="shared" si="17"/>
        <v>1</v>
      </c>
      <c r="W279">
        <f t="shared" si="18"/>
        <v>0.38943805482417648</v>
      </c>
      <c r="X279">
        <f t="shared" si="16"/>
        <v>6.3611799036843502E-3</v>
      </c>
      <c r="Y279">
        <f t="shared" si="19"/>
        <v>3.3465285641023995E-2</v>
      </c>
    </row>
    <row r="280" spans="1:25" x14ac:dyDescent="0.25">
      <c r="A280">
        <v>287</v>
      </c>
      <c r="B280" t="s">
        <v>156</v>
      </c>
      <c r="C280">
        <v>54600</v>
      </c>
      <c r="D280">
        <v>809</v>
      </c>
      <c r="E280">
        <f>'Raw counts'!E280/'Raw counts'!E$1246*10000</f>
        <v>1.867819634370571E-3</v>
      </c>
      <c r="F280">
        <f>'Raw counts'!F280/'Raw counts'!F$1246*10000</f>
        <v>0</v>
      </c>
      <c r="G280">
        <f>'Raw counts'!G280/'Raw counts'!G$1246*10000</f>
        <v>0.21153063567977887</v>
      </c>
      <c r="H280">
        <f>'Raw counts'!H280/'Raw counts'!H$1246*10000</f>
        <v>0</v>
      </c>
      <c r="I280">
        <f>'Raw counts'!I280/'Raw counts'!I$1246*10000</f>
        <v>0</v>
      </c>
      <c r="J280">
        <f>'Raw counts'!J280/'Raw counts'!J$1246*10000</f>
        <v>0.44869936353721046</v>
      </c>
      <c r="K280">
        <f>'Raw counts'!K280/'Raw counts'!K$1246*10000</f>
        <v>4.4595573889291487E-2</v>
      </c>
      <c r="L280">
        <f>'Raw counts'!L280/'Raw counts'!L$1246*10000</f>
        <v>4.40981660454705E-3</v>
      </c>
      <c r="M280">
        <f>'Raw counts'!M280/'Raw counts'!M$1246*10000</f>
        <v>0</v>
      </c>
      <c r="N280">
        <f>'Raw counts'!N280/'Raw counts'!N$1246*10000</f>
        <v>0</v>
      </c>
      <c r="O280">
        <f>'Raw counts'!O280/'Raw counts'!O$1246*10000</f>
        <v>0.38028354344840448</v>
      </c>
      <c r="P280">
        <f>'Raw counts'!P280/'Raw counts'!P$1246*10000</f>
        <v>0</v>
      </c>
      <c r="Q280">
        <f>'Raw counts'!Q280/'Raw counts'!Q$1246*10000</f>
        <v>0</v>
      </c>
      <c r="R280">
        <f>'Raw counts'!R280/'Raw counts'!R$1246*10000</f>
        <v>0</v>
      </c>
      <c r="S280">
        <f>'Raw counts'!S280/'Raw counts'!S$1246*10000</f>
        <v>0</v>
      </c>
      <c r="T280">
        <f>'Raw counts'!T280/'Raw counts'!T$1246*10000</f>
        <v>1.7182042016965549E-2</v>
      </c>
      <c r="U280">
        <f>'Raw counts'!U280/'Raw counts'!U$1246*10000</f>
        <v>9.1128825783382439E-2</v>
      </c>
      <c r="V280">
        <f t="shared" si="17"/>
        <v>1</v>
      </c>
      <c r="W280">
        <f t="shared" si="18"/>
        <v>0.80247328290225506</v>
      </c>
      <c r="X280">
        <f t="shared" si="16"/>
        <v>7.9011467705022043E-2</v>
      </c>
      <c r="Y280">
        <f t="shared" si="19"/>
        <v>6.1074301406094059E-2</v>
      </c>
    </row>
    <row r="281" spans="1:25" x14ac:dyDescent="0.25">
      <c r="A281">
        <v>288</v>
      </c>
      <c r="B281" t="s">
        <v>157</v>
      </c>
      <c r="C281">
        <v>22900</v>
      </c>
      <c r="D281">
        <v>746</v>
      </c>
      <c r="E281">
        <f>'Raw counts'!E281/'Raw counts'!E$1246*10000</f>
        <v>16.418134586117318</v>
      </c>
      <c r="F281">
        <f>'Raw counts'!F281/'Raw counts'!F$1246*10000</f>
        <v>30.662768606837354</v>
      </c>
      <c r="G281">
        <f>'Raw counts'!G281/'Raw counts'!G$1246*10000</f>
        <v>15.623048378063668</v>
      </c>
      <c r="H281">
        <f>'Raw counts'!H281/'Raw counts'!H$1246*10000</f>
        <v>13.032239960742732</v>
      </c>
      <c r="I281">
        <f>'Raw counts'!I281/'Raw counts'!I$1246*10000</f>
        <v>8.4472615664990975</v>
      </c>
      <c r="J281">
        <f>'Raw counts'!J281/'Raw counts'!J$1246*10000</f>
        <v>10.270777738989114</v>
      </c>
      <c r="K281">
        <f>'Raw counts'!K281/'Raw counts'!K$1246*10000</f>
        <v>30.271475556051062</v>
      </c>
      <c r="L281">
        <f>'Raw counts'!L281/'Raw counts'!L$1246*10000</f>
        <v>2.8222826269101122</v>
      </c>
      <c r="M281">
        <f>'Raw counts'!M281/'Raw counts'!M$1246*10000</f>
        <v>5.6259347760177594</v>
      </c>
      <c r="N281">
        <f>'Raw counts'!N281/'Raw counts'!N$1246*10000</f>
        <v>8.2019268571407622</v>
      </c>
      <c r="O281">
        <f>'Raw counts'!O281/'Raw counts'!O$1246*10000</f>
        <v>3.055729711957091</v>
      </c>
      <c r="P281">
        <f>'Raw counts'!P281/'Raw counts'!P$1246*10000</f>
        <v>19.855982159532516</v>
      </c>
      <c r="Q281">
        <f>'Raw counts'!Q281/'Raw counts'!Q$1246*10000</f>
        <v>1.7551934223151391</v>
      </c>
      <c r="R281">
        <f>'Raw counts'!R281/'Raw counts'!R$1246*10000</f>
        <v>22.370880590466228</v>
      </c>
      <c r="S281">
        <f>'Raw counts'!S281/'Raw counts'!S$1246*10000</f>
        <v>5.6998987046573051</v>
      </c>
      <c r="T281">
        <f>'Raw counts'!T281/'Raw counts'!T$1246*10000</f>
        <v>12.070384516918297</v>
      </c>
      <c r="U281">
        <f>'Raw counts'!U281/'Raw counts'!U$1246*10000</f>
        <v>8.1234838984043769</v>
      </c>
      <c r="V281">
        <f t="shared" si="17"/>
        <v>1</v>
      </c>
      <c r="W281">
        <f t="shared" si="18"/>
        <v>0.29744308943785364</v>
      </c>
      <c r="X281">
        <f t="shared" si="16"/>
        <v>14.797102644025355</v>
      </c>
      <c r="Y281">
        <f t="shared" si="19"/>
        <v>10.141684982673965</v>
      </c>
    </row>
    <row r="282" spans="1:25" x14ac:dyDescent="0.25">
      <c r="A282">
        <v>289</v>
      </c>
      <c r="B282" t="s">
        <v>158</v>
      </c>
      <c r="C282">
        <v>28400</v>
      </c>
      <c r="D282">
        <v>541</v>
      </c>
      <c r="E282">
        <f>'Raw counts'!E282/'Raw counts'!E$1246*10000</f>
        <v>14.858505191417892</v>
      </c>
      <c r="F282">
        <f>'Raw counts'!F282/'Raw counts'!F$1246*10000</f>
        <v>16.791516141839502</v>
      </c>
      <c r="G282">
        <f>'Raw counts'!G282/'Raw counts'!G$1246*10000</f>
        <v>30.782743935114489</v>
      </c>
      <c r="H282">
        <f>'Raw counts'!H282/'Raw counts'!H$1246*10000</f>
        <v>25.052334879006786</v>
      </c>
      <c r="I282">
        <f>'Raw counts'!I282/'Raw counts'!I$1246*10000</f>
        <v>21.481410791191944</v>
      </c>
      <c r="J282">
        <f>'Raw counts'!J282/'Raw counts'!J$1246*10000</f>
        <v>16.34547681456981</v>
      </c>
      <c r="K282">
        <f>'Raw counts'!K282/'Raw counts'!K$1246*10000</f>
        <v>15.29628184402698</v>
      </c>
      <c r="L282">
        <f>'Raw counts'!L282/'Raw counts'!L$1246*10000</f>
        <v>48.053771539749206</v>
      </c>
      <c r="M282">
        <f>'Raw counts'!M282/'Raw counts'!M$1246*10000</f>
        <v>19.946496024062967</v>
      </c>
      <c r="N282">
        <f>'Raw counts'!N282/'Raw counts'!N$1246*10000</f>
        <v>41.605304951306216</v>
      </c>
      <c r="O282">
        <f>'Raw counts'!O282/'Raw counts'!O$1246*10000</f>
        <v>13.525305850611835</v>
      </c>
      <c r="P282">
        <f>'Raw counts'!P282/'Raw counts'!P$1246*10000</f>
        <v>25.997404105991457</v>
      </c>
      <c r="Q282">
        <f>'Raw counts'!Q282/'Raw counts'!Q$1246*10000</f>
        <v>43.333775382047101</v>
      </c>
      <c r="R282">
        <f>'Raw counts'!R282/'Raw counts'!R$1246*10000</f>
        <v>11.652251613303921</v>
      </c>
      <c r="S282">
        <f>'Raw counts'!S282/'Raw counts'!S$1246*10000</f>
        <v>24.118714233135631</v>
      </c>
      <c r="T282">
        <f>'Raw counts'!T282/'Raw counts'!T$1246*10000</f>
        <v>24.561729063252255</v>
      </c>
      <c r="U282">
        <f>'Raw counts'!U282/'Raw counts'!U$1246*10000</f>
        <v>24.435543713629833</v>
      </c>
      <c r="V282">
        <f t="shared" si="17"/>
        <v>1</v>
      </c>
      <c r="W282">
        <f t="shared" si="18"/>
        <v>0.58709151022643269</v>
      </c>
      <c r="X282">
        <f t="shared" si="16"/>
        <v>23.178726351219957</v>
      </c>
      <c r="Y282">
        <f t="shared" si="19"/>
        <v>26.153753614159779</v>
      </c>
    </row>
    <row r="283" spans="1:25" x14ac:dyDescent="0.25">
      <c r="A283">
        <v>290</v>
      </c>
      <c r="B283" t="s">
        <v>727</v>
      </c>
      <c r="C283">
        <v>77200</v>
      </c>
      <c r="D283">
        <v>1097</v>
      </c>
      <c r="E283">
        <f>'Raw counts'!E283/'Raw counts'!E$1246*10000</f>
        <v>0</v>
      </c>
      <c r="F283">
        <f>'Raw counts'!F283/'Raw counts'!F$1246*10000</f>
        <v>0</v>
      </c>
      <c r="G283">
        <f>'Raw counts'!G283/'Raw counts'!G$1246*10000</f>
        <v>0</v>
      </c>
      <c r="H283">
        <f>'Raw counts'!H283/'Raw counts'!H$1246*10000</f>
        <v>0</v>
      </c>
      <c r="I283">
        <f>'Raw counts'!I283/'Raw counts'!I$1246*10000</f>
        <v>0</v>
      </c>
      <c r="J283">
        <f>'Raw counts'!J283/'Raw counts'!J$1246*10000</f>
        <v>0</v>
      </c>
      <c r="K283">
        <f>'Raw counts'!K283/'Raw counts'!K$1246*10000</f>
        <v>0</v>
      </c>
      <c r="L283">
        <f>'Raw counts'!L283/'Raw counts'!L$1246*10000</f>
        <v>0</v>
      </c>
      <c r="M283">
        <f>'Raw counts'!M283/'Raw counts'!M$1246*10000</f>
        <v>0</v>
      </c>
      <c r="N283">
        <f>'Raw counts'!N283/'Raw counts'!N$1246*10000</f>
        <v>0</v>
      </c>
      <c r="O283">
        <f>'Raw counts'!O283/'Raw counts'!O$1246*10000</f>
        <v>0</v>
      </c>
      <c r="P283">
        <f>'Raw counts'!P283/'Raw counts'!P$1246*10000</f>
        <v>0</v>
      </c>
      <c r="Q283">
        <f>'Raw counts'!Q283/'Raw counts'!Q$1246*10000</f>
        <v>0</v>
      </c>
      <c r="R283">
        <f>'Raw counts'!R283/'Raw counts'!R$1246*10000</f>
        <v>0</v>
      </c>
      <c r="S283">
        <f>'Raw counts'!S283/'Raw counts'!S$1246*10000</f>
        <v>0</v>
      </c>
      <c r="T283">
        <f>'Raw counts'!T283/'Raw counts'!T$1246*10000</f>
        <v>0</v>
      </c>
      <c r="U283">
        <f>'Raw counts'!U283/'Raw counts'!U$1246*10000</f>
        <v>0</v>
      </c>
      <c r="V283">
        <f t="shared" si="17"/>
        <v>0</v>
      </c>
      <c r="W283" t="str">
        <f t="shared" si="18"/>
        <v/>
      </c>
      <c r="X283">
        <f t="shared" si="16"/>
        <v>0</v>
      </c>
      <c r="Y283">
        <f t="shared" si="19"/>
        <v>0</v>
      </c>
    </row>
    <row r="284" spans="1:25" x14ac:dyDescent="0.25">
      <c r="A284">
        <v>291</v>
      </c>
      <c r="B284" t="s">
        <v>728</v>
      </c>
      <c r="C284">
        <v>34000</v>
      </c>
      <c r="D284">
        <v>961</v>
      </c>
      <c r="E284">
        <f>'Raw counts'!E284/'Raw counts'!E$1246*10000</f>
        <v>0</v>
      </c>
      <c r="F284">
        <f>'Raw counts'!F284/'Raw counts'!F$1246*10000</f>
        <v>0</v>
      </c>
      <c r="G284">
        <f>'Raw counts'!G284/'Raw counts'!G$1246*10000</f>
        <v>0</v>
      </c>
      <c r="H284">
        <f>'Raw counts'!H284/'Raw counts'!H$1246*10000</f>
        <v>0</v>
      </c>
      <c r="I284">
        <f>'Raw counts'!I284/'Raw counts'!I$1246*10000</f>
        <v>0</v>
      </c>
      <c r="J284">
        <f>'Raw counts'!J284/'Raw counts'!J$1246*10000</f>
        <v>0</v>
      </c>
      <c r="K284">
        <f>'Raw counts'!K284/'Raw counts'!K$1246*10000</f>
        <v>0</v>
      </c>
      <c r="L284">
        <f>'Raw counts'!L284/'Raw counts'!L$1246*10000</f>
        <v>0</v>
      </c>
      <c r="M284">
        <f>'Raw counts'!M284/'Raw counts'!M$1246*10000</f>
        <v>0</v>
      </c>
      <c r="N284">
        <f>'Raw counts'!N284/'Raw counts'!N$1246*10000</f>
        <v>0</v>
      </c>
      <c r="O284">
        <f>'Raw counts'!O284/'Raw counts'!O$1246*10000</f>
        <v>0</v>
      </c>
      <c r="P284">
        <f>'Raw counts'!P284/'Raw counts'!P$1246*10000</f>
        <v>0</v>
      </c>
      <c r="Q284">
        <f>'Raw counts'!Q284/'Raw counts'!Q$1246*10000</f>
        <v>0</v>
      </c>
      <c r="R284">
        <f>'Raw counts'!R284/'Raw counts'!R$1246*10000</f>
        <v>0</v>
      </c>
      <c r="S284">
        <f>'Raw counts'!S284/'Raw counts'!S$1246*10000</f>
        <v>0</v>
      </c>
      <c r="T284">
        <f>'Raw counts'!T284/'Raw counts'!T$1246*10000</f>
        <v>0</v>
      </c>
      <c r="U284">
        <f>'Raw counts'!U284/'Raw counts'!U$1246*10000</f>
        <v>0</v>
      </c>
      <c r="V284">
        <f t="shared" si="17"/>
        <v>0</v>
      </c>
      <c r="W284" t="str">
        <f t="shared" si="18"/>
        <v/>
      </c>
      <c r="X284">
        <f t="shared" si="16"/>
        <v>0</v>
      </c>
      <c r="Y284">
        <f t="shared" si="19"/>
        <v>0</v>
      </c>
    </row>
    <row r="285" spans="1:25" x14ac:dyDescent="0.25">
      <c r="A285">
        <v>292</v>
      </c>
      <c r="B285" t="s">
        <v>159</v>
      </c>
      <c r="C285">
        <v>50200</v>
      </c>
      <c r="D285">
        <v>278</v>
      </c>
      <c r="E285">
        <f>'Raw counts'!E285/'Raw counts'!E$1246*10000</f>
        <v>0.3530179108960379</v>
      </c>
      <c r="F285">
        <f>'Raw counts'!F285/'Raw counts'!F$1246*10000</f>
        <v>0.7218629313541165</v>
      </c>
      <c r="G285">
        <f>'Raw counts'!G285/'Raw counts'!G$1246*10000</f>
        <v>0.86626831754576106</v>
      </c>
      <c r="H285">
        <f>'Raw counts'!H285/'Raw counts'!H$1246*10000</f>
        <v>1.2285346722499844</v>
      </c>
      <c r="I285">
        <f>'Raw counts'!I285/'Raw counts'!I$1246*10000</f>
        <v>2.739818802545261</v>
      </c>
      <c r="J285">
        <f>'Raw counts'!J285/'Raw counts'!J$1246*10000</f>
        <v>1.8293127898055506</v>
      </c>
      <c r="K285">
        <f>'Raw counts'!K285/'Raw counts'!K$1246*10000</f>
        <v>2.2743742683538661</v>
      </c>
      <c r="L285">
        <f>'Raw counts'!L285/'Raw counts'!L$1246*10000</f>
        <v>1.2700271821095503</v>
      </c>
      <c r="M285">
        <f>'Raw counts'!M285/'Raw counts'!M$1246*10000</f>
        <v>1.7140440103837891</v>
      </c>
      <c r="N285">
        <f>'Raw counts'!N285/'Raw counts'!N$1246*10000</f>
        <v>0.64149148603335571</v>
      </c>
      <c r="O285">
        <f>'Raw counts'!O285/'Raw counts'!O$1246*10000</f>
        <v>1.0567171030336195</v>
      </c>
      <c r="P285">
        <f>'Raw counts'!P285/'Raw counts'!P$1246*10000</f>
        <v>2.6711125376039226</v>
      </c>
      <c r="Q285">
        <f>'Raw counts'!Q285/'Raw counts'!Q$1246*10000</f>
        <v>0.13651504395784417</v>
      </c>
      <c r="R285">
        <f>'Raw counts'!R285/'Raw counts'!R$1246*10000</f>
        <v>2.0876282979818925</v>
      </c>
      <c r="S285">
        <f>'Raw counts'!S285/'Raw counts'!S$1246*10000</f>
        <v>1.2702631398950568</v>
      </c>
      <c r="T285">
        <f>'Raw counts'!T285/'Raw counts'!T$1246*10000</f>
        <v>1.7697503277474513</v>
      </c>
      <c r="U285">
        <f>'Raw counts'!U285/'Raw counts'!U$1246*10000</f>
        <v>0.67261752363925142</v>
      </c>
      <c r="V285">
        <f t="shared" si="17"/>
        <v>1</v>
      </c>
      <c r="W285">
        <f t="shared" si="18"/>
        <v>0.69517367187190571</v>
      </c>
      <c r="X285">
        <f t="shared" si="16"/>
        <v>1.4441400983604351</v>
      </c>
      <c r="Y285">
        <f t="shared" si="19"/>
        <v>1.2882619324865492</v>
      </c>
    </row>
    <row r="286" spans="1:25" x14ac:dyDescent="0.25">
      <c r="A286">
        <v>293</v>
      </c>
      <c r="B286" t="s">
        <v>729</v>
      </c>
      <c r="C286">
        <v>103700</v>
      </c>
      <c r="D286">
        <v>871</v>
      </c>
      <c r="E286">
        <f>'Raw counts'!E286/'Raw counts'!E$1246*10000</f>
        <v>0</v>
      </c>
      <c r="F286">
        <f>'Raw counts'!F286/'Raw counts'!F$1246*10000</f>
        <v>0</v>
      </c>
      <c r="G286">
        <f>'Raw counts'!G286/'Raw counts'!G$1246*10000</f>
        <v>0</v>
      </c>
      <c r="H286">
        <f>'Raw counts'!H286/'Raw counts'!H$1246*10000</f>
        <v>0</v>
      </c>
      <c r="I286">
        <f>'Raw counts'!I286/'Raw counts'!I$1246*10000</f>
        <v>0</v>
      </c>
      <c r="J286">
        <f>'Raw counts'!J286/'Raw counts'!J$1246*10000</f>
        <v>0</v>
      </c>
      <c r="K286">
        <f>'Raw counts'!K286/'Raw counts'!K$1246*10000</f>
        <v>0</v>
      </c>
      <c r="L286">
        <f>'Raw counts'!L286/'Raw counts'!L$1246*10000</f>
        <v>0</v>
      </c>
      <c r="M286">
        <f>'Raw counts'!M286/'Raw counts'!M$1246*10000</f>
        <v>0</v>
      </c>
      <c r="N286">
        <f>'Raw counts'!N286/'Raw counts'!N$1246*10000</f>
        <v>0</v>
      </c>
      <c r="O286">
        <f>'Raw counts'!O286/'Raw counts'!O$1246*10000</f>
        <v>0</v>
      </c>
      <c r="P286">
        <f>'Raw counts'!P286/'Raw counts'!P$1246*10000</f>
        <v>0</v>
      </c>
      <c r="Q286">
        <f>'Raw counts'!Q286/'Raw counts'!Q$1246*10000</f>
        <v>0</v>
      </c>
      <c r="R286">
        <f>'Raw counts'!R286/'Raw counts'!R$1246*10000</f>
        <v>0</v>
      </c>
      <c r="S286">
        <f>'Raw counts'!S286/'Raw counts'!S$1246*10000</f>
        <v>0</v>
      </c>
      <c r="T286">
        <f>'Raw counts'!T286/'Raw counts'!T$1246*10000</f>
        <v>0</v>
      </c>
      <c r="U286">
        <f>'Raw counts'!U286/'Raw counts'!U$1246*10000</f>
        <v>0</v>
      </c>
      <c r="V286">
        <f t="shared" si="17"/>
        <v>0</v>
      </c>
      <c r="W286" t="str">
        <f t="shared" si="18"/>
        <v/>
      </c>
      <c r="X286">
        <f t="shared" si="16"/>
        <v>0</v>
      </c>
      <c r="Y286">
        <f t="shared" si="19"/>
        <v>0</v>
      </c>
    </row>
    <row r="287" spans="1:25" x14ac:dyDescent="0.25">
      <c r="A287">
        <v>294</v>
      </c>
      <c r="B287" t="s">
        <v>730</v>
      </c>
      <c r="C287">
        <v>80700</v>
      </c>
      <c r="D287">
        <v>323</v>
      </c>
      <c r="E287">
        <f>'Raw counts'!E287/'Raw counts'!E$1246*10000</f>
        <v>0</v>
      </c>
      <c r="F287">
        <f>'Raw counts'!F287/'Raw counts'!F$1246*10000</f>
        <v>0</v>
      </c>
      <c r="G287">
        <f>'Raw counts'!G287/'Raw counts'!G$1246*10000</f>
        <v>0</v>
      </c>
      <c r="H287">
        <f>'Raw counts'!H287/'Raw counts'!H$1246*10000</f>
        <v>0</v>
      </c>
      <c r="I287">
        <f>'Raw counts'!I287/'Raw counts'!I$1246*10000</f>
        <v>0</v>
      </c>
      <c r="J287">
        <f>'Raw counts'!J287/'Raw counts'!J$1246*10000</f>
        <v>0</v>
      </c>
      <c r="K287">
        <f>'Raw counts'!K287/'Raw counts'!K$1246*10000</f>
        <v>0</v>
      </c>
      <c r="L287">
        <f>'Raw counts'!L287/'Raw counts'!L$1246*10000</f>
        <v>0</v>
      </c>
      <c r="M287">
        <f>'Raw counts'!M287/'Raw counts'!M$1246*10000</f>
        <v>0</v>
      </c>
      <c r="N287">
        <f>'Raw counts'!N287/'Raw counts'!N$1246*10000</f>
        <v>0</v>
      </c>
      <c r="O287">
        <f>'Raw counts'!O287/'Raw counts'!O$1246*10000</f>
        <v>0</v>
      </c>
      <c r="P287">
        <f>'Raw counts'!P287/'Raw counts'!P$1246*10000</f>
        <v>0</v>
      </c>
      <c r="Q287">
        <f>'Raw counts'!Q287/'Raw counts'!Q$1246*10000</f>
        <v>0</v>
      </c>
      <c r="R287">
        <f>'Raw counts'!R287/'Raw counts'!R$1246*10000</f>
        <v>0</v>
      </c>
      <c r="S287">
        <f>'Raw counts'!S287/'Raw counts'!S$1246*10000</f>
        <v>0</v>
      </c>
      <c r="T287">
        <f>'Raw counts'!T287/'Raw counts'!T$1246*10000</f>
        <v>0</v>
      </c>
      <c r="U287">
        <f>'Raw counts'!U287/'Raw counts'!U$1246*10000</f>
        <v>0</v>
      </c>
      <c r="V287">
        <f t="shared" si="17"/>
        <v>0</v>
      </c>
      <c r="W287" t="str">
        <f t="shared" si="18"/>
        <v/>
      </c>
      <c r="X287">
        <f t="shared" si="16"/>
        <v>0</v>
      </c>
      <c r="Y287">
        <f t="shared" si="19"/>
        <v>0</v>
      </c>
    </row>
    <row r="288" spans="1:25" x14ac:dyDescent="0.25">
      <c r="A288">
        <v>295</v>
      </c>
      <c r="B288" t="s">
        <v>160</v>
      </c>
      <c r="C288">
        <v>47100</v>
      </c>
      <c r="D288">
        <v>703</v>
      </c>
      <c r="E288">
        <f>'Raw counts'!E288/'Raw counts'!E$1246*10000</f>
        <v>0</v>
      </c>
      <c r="F288">
        <f>'Raw counts'!F288/'Raw counts'!F$1246*10000</f>
        <v>0</v>
      </c>
      <c r="G288">
        <f>'Raw counts'!G288/'Raw counts'!G$1246*10000</f>
        <v>0</v>
      </c>
      <c r="H288">
        <f>'Raw counts'!H288/'Raw counts'!H$1246*10000</f>
        <v>0</v>
      </c>
      <c r="I288">
        <f>'Raw counts'!I288/'Raw counts'!I$1246*10000</f>
        <v>0</v>
      </c>
      <c r="J288">
        <f>'Raw counts'!J288/'Raw counts'!J$1246*10000</f>
        <v>0</v>
      </c>
      <c r="K288">
        <f>'Raw counts'!K288/'Raw counts'!K$1246*10000</f>
        <v>0</v>
      </c>
      <c r="L288">
        <f>'Raw counts'!L288/'Raw counts'!L$1246*10000</f>
        <v>0</v>
      </c>
      <c r="M288">
        <f>'Raw counts'!M288/'Raw counts'!M$1246*10000</f>
        <v>0</v>
      </c>
      <c r="N288">
        <f>'Raw counts'!N288/'Raw counts'!N$1246*10000</f>
        <v>0</v>
      </c>
      <c r="O288">
        <f>'Raw counts'!O288/'Raw counts'!O$1246*10000</f>
        <v>0</v>
      </c>
      <c r="P288">
        <f>'Raw counts'!P288/'Raw counts'!P$1246*10000</f>
        <v>0</v>
      </c>
      <c r="Q288">
        <f>'Raw counts'!Q288/'Raw counts'!Q$1246*10000</f>
        <v>0</v>
      </c>
      <c r="R288">
        <f>'Raw counts'!R288/'Raw counts'!R$1246*10000</f>
        <v>0</v>
      </c>
      <c r="S288">
        <f>'Raw counts'!S288/'Raw counts'!S$1246*10000</f>
        <v>0</v>
      </c>
      <c r="T288">
        <f>'Raw counts'!T288/'Raw counts'!T$1246*10000</f>
        <v>0</v>
      </c>
      <c r="U288">
        <f>'Raw counts'!U288/'Raw counts'!U$1246*10000</f>
        <v>0</v>
      </c>
      <c r="V288">
        <f t="shared" si="17"/>
        <v>0</v>
      </c>
      <c r="W288" t="str">
        <f t="shared" si="18"/>
        <v/>
      </c>
      <c r="X288">
        <f t="shared" si="16"/>
        <v>0</v>
      </c>
      <c r="Y288">
        <f t="shared" si="19"/>
        <v>0</v>
      </c>
    </row>
    <row r="289" spans="1:25" x14ac:dyDescent="0.25">
      <c r="A289">
        <v>296</v>
      </c>
      <c r="B289" t="s">
        <v>161</v>
      </c>
      <c r="C289">
        <v>19700</v>
      </c>
      <c r="D289">
        <v>48</v>
      </c>
      <c r="E289">
        <f>'Raw counts'!E289/'Raw counts'!E$1246*10000</f>
        <v>2.8951204332743852</v>
      </c>
      <c r="F289">
        <f>'Raw counts'!F289/'Raw counts'!F$1246*10000</f>
        <v>1.2304481784445167</v>
      </c>
      <c r="G289">
        <f>'Raw counts'!G289/'Raw counts'!G$1246*10000</f>
        <v>12.701911028200055</v>
      </c>
      <c r="H289">
        <f>'Raw counts'!H289/'Raw counts'!H$1246*10000</f>
        <v>1.3960621275568005E-2</v>
      </c>
      <c r="I289">
        <f>'Raw counts'!I289/'Raw counts'!I$1246*10000</f>
        <v>1.2313792370989937E-2</v>
      </c>
      <c r="J289">
        <f>'Raw counts'!J289/'Raw counts'!J$1246*10000</f>
        <v>3.2296492650205808</v>
      </c>
      <c r="K289">
        <f>'Raw counts'!K289/'Raw counts'!K$1246*10000</f>
        <v>4.1830648308155416</v>
      </c>
      <c r="L289">
        <f>'Raw counts'!L289/'Raw counts'!L$1246*10000</f>
        <v>0</v>
      </c>
      <c r="M289">
        <f>'Raw counts'!M289/'Raw counts'!M$1246*10000</f>
        <v>9.2152903784074695E-3</v>
      </c>
      <c r="N289">
        <f>'Raw counts'!N289/'Raw counts'!N$1246*10000</f>
        <v>8.495180107898868</v>
      </c>
      <c r="O289">
        <f>'Raw counts'!O289/'Raw counts'!O$1246*10000</f>
        <v>4.8393604909628811</v>
      </c>
      <c r="P289">
        <f>'Raw counts'!P289/'Raw counts'!P$1246*10000</f>
        <v>1.7095120240665101E-2</v>
      </c>
      <c r="Q289">
        <f>'Raw counts'!Q289/'Raw counts'!Q$1246*10000</f>
        <v>0</v>
      </c>
      <c r="R289">
        <f>'Raw counts'!R289/'Raw counts'!R$1246*10000</f>
        <v>0</v>
      </c>
      <c r="S289">
        <f>'Raw counts'!S289/'Raw counts'!S$1246*10000</f>
        <v>3.7890755198579043</v>
      </c>
      <c r="T289">
        <f>'Raw counts'!T289/'Raw counts'!T$1246*10000</f>
        <v>2.3195756722903491</v>
      </c>
      <c r="U289">
        <f>'Raw counts'!U289/'Raw counts'!U$1246*10000</f>
        <v>7.758968595270848</v>
      </c>
      <c r="V289">
        <f t="shared" si="17"/>
        <v>1</v>
      </c>
      <c r="W289">
        <f t="shared" si="18"/>
        <v>0.70791442972024998</v>
      </c>
      <c r="X289">
        <f t="shared" si="16"/>
        <v>2.6972981599755603</v>
      </c>
      <c r="Y289">
        <f t="shared" si="19"/>
        <v>3.4024069383151891</v>
      </c>
    </row>
    <row r="290" spans="1:25" x14ac:dyDescent="0.25">
      <c r="A290">
        <v>297</v>
      </c>
      <c r="B290" t="s">
        <v>731</v>
      </c>
      <c r="C290">
        <v>32000</v>
      </c>
      <c r="D290">
        <v>589</v>
      </c>
      <c r="E290">
        <f>'Raw counts'!E290/'Raw counts'!E$1246*10000</f>
        <v>0</v>
      </c>
      <c r="F290">
        <f>'Raw counts'!F290/'Raw counts'!F$1246*10000</f>
        <v>0</v>
      </c>
      <c r="G290">
        <f>'Raw counts'!G290/'Raw counts'!G$1246*10000</f>
        <v>0</v>
      </c>
      <c r="H290">
        <f>'Raw counts'!H290/'Raw counts'!H$1246*10000</f>
        <v>0</v>
      </c>
      <c r="I290">
        <f>'Raw counts'!I290/'Raw counts'!I$1246*10000</f>
        <v>0</v>
      </c>
      <c r="J290">
        <f>'Raw counts'!J290/'Raw counts'!J$1246*10000</f>
        <v>0</v>
      </c>
      <c r="K290">
        <f>'Raw counts'!K290/'Raw counts'!K$1246*10000</f>
        <v>0</v>
      </c>
      <c r="L290">
        <f>'Raw counts'!L290/'Raw counts'!L$1246*10000</f>
        <v>0</v>
      </c>
      <c r="M290">
        <f>'Raw counts'!M290/'Raw counts'!M$1246*10000</f>
        <v>0</v>
      </c>
      <c r="N290">
        <f>'Raw counts'!N290/'Raw counts'!N$1246*10000</f>
        <v>0</v>
      </c>
      <c r="O290">
        <f>'Raw counts'!O290/'Raw counts'!O$1246*10000</f>
        <v>0</v>
      </c>
      <c r="P290">
        <f>'Raw counts'!P290/'Raw counts'!P$1246*10000</f>
        <v>0</v>
      </c>
      <c r="Q290">
        <f>'Raw counts'!Q290/'Raw counts'!Q$1246*10000</f>
        <v>0</v>
      </c>
      <c r="R290">
        <f>'Raw counts'!R290/'Raw counts'!R$1246*10000</f>
        <v>0</v>
      </c>
      <c r="S290">
        <f>'Raw counts'!S290/'Raw counts'!S$1246*10000</f>
        <v>0</v>
      </c>
      <c r="T290">
        <f>'Raw counts'!T290/'Raw counts'!T$1246*10000</f>
        <v>0</v>
      </c>
      <c r="U290">
        <f>'Raw counts'!U290/'Raw counts'!U$1246*10000</f>
        <v>0</v>
      </c>
      <c r="V290">
        <f t="shared" si="17"/>
        <v>0</v>
      </c>
      <c r="W290" t="str">
        <f t="shared" si="18"/>
        <v/>
      </c>
      <c r="X290">
        <f t="shared" si="16"/>
        <v>0</v>
      </c>
      <c r="Y290">
        <f t="shared" si="19"/>
        <v>0</v>
      </c>
    </row>
    <row r="291" spans="1:25" x14ac:dyDescent="0.25">
      <c r="A291">
        <v>298</v>
      </c>
      <c r="B291" t="s">
        <v>162</v>
      </c>
      <c r="C291">
        <v>52200</v>
      </c>
      <c r="D291">
        <v>835</v>
      </c>
      <c r="E291">
        <f>'Raw counts'!E291/'Raw counts'!E$1246*10000</f>
        <v>2.3030216091789137</v>
      </c>
      <c r="F291">
        <f>'Raw counts'!F291/'Raw counts'!F$1246*10000</f>
        <v>4.2491477095617309</v>
      </c>
      <c r="G291">
        <f>'Raw counts'!G291/'Raw counts'!G$1246*10000</f>
        <v>0.37269683429294376</v>
      </c>
      <c r="H291">
        <f>'Raw counts'!H291/'Raw counts'!H$1246*10000</f>
        <v>9.4792618461106759</v>
      </c>
      <c r="I291">
        <f>'Raw counts'!I291/'Raw counts'!I$1246*10000</f>
        <v>20.674857390892104</v>
      </c>
      <c r="J291">
        <f>'Raw counts'!J291/'Raw counts'!J$1246*10000</f>
        <v>19.190526625129923</v>
      </c>
      <c r="K291">
        <f>'Raw counts'!K291/'Raw counts'!K$1246*10000</f>
        <v>15.510340598695578</v>
      </c>
      <c r="L291">
        <f>'Raw counts'!L291/'Raw counts'!L$1246*10000</f>
        <v>29.991162727524486</v>
      </c>
      <c r="M291">
        <f>'Raw counts'!M291/'Raw counts'!M$1246*10000</f>
        <v>16.794866714647611</v>
      </c>
      <c r="N291">
        <f>'Raw counts'!N291/'Raw counts'!N$1246*10000</f>
        <v>6.1033332814030707</v>
      </c>
      <c r="O291">
        <f>'Raw counts'!O291/'Raw counts'!O$1246*10000</f>
        <v>12.172438731441405</v>
      </c>
      <c r="P291">
        <f>'Raw counts'!P291/'Raw counts'!P$1246*10000</f>
        <v>16.475422131940991</v>
      </c>
      <c r="Q291">
        <f>'Raw counts'!Q291/'Raw counts'!Q$1246*10000</f>
        <v>5.6946275479557844</v>
      </c>
      <c r="R291">
        <f>'Raw counts'!R291/'Raw counts'!R$1246*10000</f>
        <v>13.751900803596651</v>
      </c>
      <c r="S291">
        <f>'Raw counts'!S291/'Raw counts'!S$1246*10000</f>
        <v>10.02639324524004</v>
      </c>
      <c r="T291">
        <f>'Raw counts'!T291/'Raw counts'!T$1246*10000</f>
        <v>4.4329668403771114</v>
      </c>
      <c r="U291">
        <f>'Raw counts'!U291/'Raw counts'!U$1246*10000</f>
        <v>13.291790160690494</v>
      </c>
      <c r="V291">
        <f t="shared" si="17"/>
        <v>1</v>
      </c>
      <c r="W291">
        <f t="shared" si="18"/>
        <v>0.44958277478165853</v>
      </c>
      <c r="X291">
        <f t="shared" si="16"/>
        <v>13.173986895114885</v>
      </c>
      <c r="Y291">
        <f t="shared" si="19"/>
        <v>10.243609092830694</v>
      </c>
    </row>
    <row r="292" spans="1:25" x14ac:dyDescent="0.25">
      <c r="A292">
        <v>299</v>
      </c>
      <c r="B292" t="s">
        <v>732</v>
      </c>
      <c r="C292">
        <v>1200</v>
      </c>
      <c r="D292">
        <v>500</v>
      </c>
      <c r="E292">
        <f>'Raw counts'!E292/'Raw counts'!E$1246*10000</f>
        <v>0</v>
      </c>
      <c r="F292">
        <f>'Raw counts'!F292/'Raw counts'!F$1246*10000</f>
        <v>0</v>
      </c>
      <c r="G292">
        <f>'Raw counts'!G292/'Raw counts'!G$1246*10000</f>
        <v>0</v>
      </c>
      <c r="H292">
        <f>'Raw counts'!H292/'Raw counts'!H$1246*10000</f>
        <v>0</v>
      </c>
      <c r="I292">
        <f>'Raw counts'!I292/'Raw counts'!I$1246*10000</f>
        <v>0</v>
      </c>
      <c r="J292">
        <f>'Raw counts'!J292/'Raw counts'!J$1246*10000</f>
        <v>0</v>
      </c>
      <c r="K292">
        <f>'Raw counts'!K292/'Raw counts'!K$1246*10000</f>
        <v>0</v>
      </c>
      <c r="L292">
        <f>'Raw counts'!L292/'Raw counts'!L$1246*10000</f>
        <v>0</v>
      </c>
      <c r="M292">
        <f>'Raw counts'!M292/'Raw counts'!M$1246*10000</f>
        <v>0</v>
      </c>
      <c r="N292">
        <f>'Raw counts'!N292/'Raw counts'!N$1246*10000</f>
        <v>0</v>
      </c>
      <c r="O292">
        <f>'Raw counts'!O292/'Raw counts'!O$1246*10000</f>
        <v>0</v>
      </c>
      <c r="P292">
        <f>'Raw counts'!P292/'Raw counts'!P$1246*10000</f>
        <v>0</v>
      </c>
      <c r="Q292">
        <f>'Raw counts'!Q292/'Raw counts'!Q$1246*10000</f>
        <v>0</v>
      </c>
      <c r="R292">
        <f>'Raw counts'!R292/'Raw counts'!R$1246*10000</f>
        <v>0</v>
      </c>
      <c r="S292">
        <f>'Raw counts'!S292/'Raw counts'!S$1246*10000</f>
        <v>0</v>
      </c>
      <c r="T292">
        <f>'Raw counts'!T292/'Raw counts'!T$1246*10000</f>
        <v>0</v>
      </c>
      <c r="U292">
        <f>'Raw counts'!U292/'Raw counts'!U$1246*10000</f>
        <v>0</v>
      </c>
      <c r="V292">
        <f t="shared" si="17"/>
        <v>0</v>
      </c>
      <c r="W292" t="str">
        <f t="shared" si="18"/>
        <v/>
      </c>
      <c r="X292">
        <f t="shared" si="16"/>
        <v>0</v>
      </c>
      <c r="Y292">
        <f t="shared" si="19"/>
        <v>0</v>
      </c>
    </row>
    <row r="293" spans="1:25" x14ac:dyDescent="0.25">
      <c r="A293">
        <v>300</v>
      </c>
      <c r="B293" t="s">
        <v>733</v>
      </c>
      <c r="C293">
        <v>69300</v>
      </c>
      <c r="D293">
        <v>178</v>
      </c>
      <c r="E293">
        <f>'Raw counts'!E293/'Raw counts'!E$1246*10000</f>
        <v>0</v>
      </c>
      <c r="F293">
        <f>'Raw counts'!F293/'Raw counts'!F$1246*10000</f>
        <v>0</v>
      </c>
      <c r="G293">
        <f>'Raw counts'!G293/'Raw counts'!G$1246*10000</f>
        <v>0</v>
      </c>
      <c r="H293">
        <f>'Raw counts'!H293/'Raw counts'!H$1246*10000</f>
        <v>0</v>
      </c>
      <c r="I293">
        <f>'Raw counts'!I293/'Raw counts'!I$1246*10000</f>
        <v>0</v>
      </c>
      <c r="J293">
        <f>'Raw counts'!J293/'Raw counts'!J$1246*10000</f>
        <v>0</v>
      </c>
      <c r="K293">
        <f>'Raw counts'!K293/'Raw counts'!K$1246*10000</f>
        <v>0</v>
      </c>
      <c r="L293">
        <f>'Raw counts'!L293/'Raw counts'!L$1246*10000</f>
        <v>0</v>
      </c>
      <c r="M293">
        <f>'Raw counts'!M293/'Raw counts'!M$1246*10000</f>
        <v>0</v>
      </c>
      <c r="N293">
        <f>'Raw counts'!N293/'Raw counts'!N$1246*10000</f>
        <v>0</v>
      </c>
      <c r="O293">
        <f>'Raw counts'!O293/'Raw counts'!O$1246*10000</f>
        <v>0</v>
      </c>
      <c r="P293">
        <f>'Raw counts'!P293/'Raw counts'!P$1246*10000</f>
        <v>0</v>
      </c>
      <c r="Q293">
        <f>'Raw counts'!Q293/'Raw counts'!Q$1246*10000</f>
        <v>0</v>
      </c>
      <c r="R293">
        <f>'Raw counts'!R293/'Raw counts'!R$1246*10000</f>
        <v>0</v>
      </c>
      <c r="S293">
        <f>'Raw counts'!S293/'Raw counts'!S$1246*10000</f>
        <v>0</v>
      </c>
      <c r="T293">
        <f>'Raw counts'!T293/'Raw counts'!T$1246*10000</f>
        <v>0</v>
      </c>
      <c r="U293">
        <f>'Raw counts'!U293/'Raw counts'!U$1246*10000</f>
        <v>0</v>
      </c>
      <c r="V293">
        <f t="shared" si="17"/>
        <v>0</v>
      </c>
      <c r="W293" t="str">
        <f t="shared" si="18"/>
        <v/>
      </c>
      <c r="X293">
        <f t="shared" si="16"/>
        <v>0</v>
      </c>
      <c r="Y293">
        <f t="shared" si="19"/>
        <v>0</v>
      </c>
    </row>
    <row r="294" spans="1:25" x14ac:dyDescent="0.25">
      <c r="A294">
        <v>301</v>
      </c>
      <c r="B294" t="s">
        <v>163</v>
      </c>
      <c r="C294">
        <v>112600</v>
      </c>
      <c r="D294">
        <v>768</v>
      </c>
      <c r="E294">
        <f>'Raw counts'!E294/'Raw counts'!E$1246*10000</f>
        <v>10.646571915912254</v>
      </c>
      <c r="F294">
        <f>'Raw counts'!F294/'Raw counts'!F$1246*10000</f>
        <v>10.081472075388739</v>
      </c>
      <c r="G294">
        <f>'Raw counts'!G294/'Raw counts'!G$1246*10000</f>
        <v>4.5025806737552934</v>
      </c>
      <c r="H294">
        <f>'Raw counts'!H294/'Raw counts'!H$1246*10000</f>
        <v>7.8668100887825707</v>
      </c>
      <c r="I294">
        <f>'Raw counts'!I294/'Raw counts'!I$1246*10000</f>
        <v>4.0635514824266794</v>
      </c>
      <c r="J294">
        <f>'Raw counts'!J294/'Raw counts'!J$1246*10000</f>
        <v>6.5924291104313228</v>
      </c>
      <c r="K294">
        <f>'Raw counts'!K294/'Raw counts'!K$1246*10000</f>
        <v>4.4550978315402192</v>
      </c>
      <c r="L294">
        <f>'Raw counts'!L294/'Raw counts'!L$1246*10000</f>
        <v>8.5726834792394655</v>
      </c>
      <c r="M294">
        <f>'Raw counts'!M294/'Raw counts'!M$1246*10000</f>
        <v>7.7684897889974955</v>
      </c>
      <c r="N294">
        <f>'Raw counts'!N294/'Raw counts'!N$1246*10000</f>
        <v>3.8214564239415618</v>
      </c>
      <c r="O294">
        <f>'Raw counts'!O294/'Raw counts'!O$1246*10000</f>
        <v>6.5085696728249047</v>
      </c>
      <c r="P294">
        <f>'Raw counts'!P294/'Raw counts'!P$1246*10000</f>
        <v>7.9748735922702707</v>
      </c>
      <c r="Q294">
        <f>'Raw counts'!Q294/'Raw counts'!Q$1246*10000</f>
        <v>4.1247045424405773</v>
      </c>
      <c r="R294">
        <f>'Raw counts'!R294/'Raw counts'!R$1246*10000</f>
        <v>7.1724657454656198</v>
      </c>
      <c r="S294">
        <f>'Raw counts'!S294/'Raw counts'!S$1246*10000</f>
        <v>5.471902756471013</v>
      </c>
      <c r="T294">
        <f>'Raw counts'!T294/'Raw counts'!T$1246*10000</f>
        <v>12.199249832045538</v>
      </c>
      <c r="U294">
        <f>'Raw counts'!U294/'Raw counts'!U$1246*10000</f>
        <v>7.6287845584374443</v>
      </c>
      <c r="V294">
        <f t="shared" si="17"/>
        <v>1</v>
      </c>
      <c r="W294">
        <f t="shared" si="18"/>
        <v>0.80570523612352163</v>
      </c>
      <c r="X294">
        <f t="shared" si="16"/>
        <v>7.1721873829415603</v>
      </c>
      <c r="Y294">
        <f t="shared" si="19"/>
        <v>6.8627508904871162</v>
      </c>
    </row>
    <row r="295" spans="1:25" x14ac:dyDescent="0.25">
      <c r="A295">
        <v>302</v>
      </c>
      <c r="B295" t="s">
        <v>734</v>
      </c>
      <c r="C295">
        <v>78700</v>
      </c>
      <c r="D295">
        <v>339</v>
      </c>
      <c r="E295">
        <f>'Raw counts'!E295/'Raw counts'!E$1246*10000</f>
        <v>0</v>
      </c>
      <c r="F295">
        <f>'Raw counts'!F295/'Raw counts'!F$1246*10000</f>
        <v>0</v>
      </c>
      <c r="G295">
        <f>'Raw counts'!G295/'Raw counts'!G$1246*10000</f>
        <v>0</v>
      </c>
      <c r="H295">
        <f>'Raw counts'!H295/'Raw counts'!H$1246*10000</f>
        <v>0</v>
      </c>
      <c r="I295">
        <f>'Raw counts'!I295/'Raw counts'!I$1246*10000</f>
        <v>0</v>
      </c>
      <c r="J295">
        <f>'Raw counts'!J295/'Raw counts'!J$1246*10000</f>
        <v>0</v>
      </c>
      <c r="K295">
        <f>'Raw counts'!K295/'Raw counts'!K$1246*10000</f>
        <v>0</v>
      </c>
      <c r="L295">
        <f>'Raw counts'!L295/'Raw counts'!L$1246*10000</f>
        <v>0</v>
      </c>
      <c r="M295">
        <f>'Raw counts'!M295/'Raw counts'!M$1246*10000</f>
        <v>0</v>
      </c>
      <c r="N295">
        <f>'Raw counts'!N295/'Raw counts'!N$1246*10000</f>
        <v>0</v>
      </c>
      <c r="O295">
        <f>'Raw counts'!O295/'Raw counts'!O$1246*10000</f>
        <v>0</v>
      </c>
      <c r="P295">
        <f>'Raw counts'!P295/'Raw counts'!P$1246*10000</f>
        <v>0</v>
      </c>
      <c r="Q295">
        <f>'Raw counts'!Q295/'Raw counts'!Q$1246*10000</f>
        <v>0</v>
      </c>
      <c r="R295">
        <f>'Raw counts'!R295/'Raw counts'!R$1246*10000</f>
        <v>0</v>
      </c>
      <c r="S295">
        <f>'Raw counts'!S295/'Raw counts'!S$1246*10000</f>
        <v>0</v>
      </c>
      <c r="T295">
        <f>'Raw counts'!T295/'Raw counts'!T$1246*10000</f>
        <v>0</v>
      </c>
      <c r="U295">
        <f>'Raw counts'!U295/'Raw counts'!U$1246*10000</f>
        <v>0</v>
      </c>
      <c r="V295">
        <f t="shared" si="17"/>
        <v>0</v>
      </c>
      <c r="W295" t="str">
        <f t="shared" si="18"/>
        <v/>
      </c>
      <c r="X295">
        <f t="shared" si="16"/>
        <v>0</v>
      </c>
      <c r="Y295">
        <f t="shared" si="19"/>
        <v>0</v>
      </c>
    </row>
    <row r="296" spans="1:25" x14ac:dyDescent="0.25">
      <c r="A296">
        <v>303</v>
      </c>
      <c r="B296" t="s">
        <v>164</v>
      </c>
      <c r="C296">
        <v>47200</v>
      </c>
      <c r="D296">
        <v>295</v>
      </c>
      <c r="E296">
        <f>'Raw counts'!E296/'Raw counts'!E$1246*10000</f>
        <v>15.762529894453246</v>
      </c>
      <c r="F296">
        <f>'Raw counts'!F296/'Raw counts'!F$1246*10000</f>
        <v>3.9866520981602336</v>
      </c>
      <c r="G296">
        <f>'Raw counts'!G296/'Raw counts'!G$1246*10000</f>
        <v>3.243469747089943</v>
      </c>
      <c r="H296">
        <f>'Raw counts'!H296/'Raw counts'!H$1246*10000</f>
        <v>18.372177598647493</v>
      </c>
      <c r="I296">
        <f>'Raw counts'!I296/'Raw counts'!I$1246*10000</f>
        <v>12.560068218409736</v>
      </c>
      <c r="J296">
        <f>'Raw counts'!J296/'Raw counts'!J$1246*10000</f>
        <v>3.7621715865812266</v>
      </c>
      <c r="K296">
        <f>'Raw counts'!K296/'Raw counts'!K$1246*10000</f>
        <v>10.252522437148112</v>
      </c>
      <c r="L296">
        <f>'Raw counts'!L296/'Raw counts'!L$1246*10000</f>
        <v>57.455500540643513</v>
      </c>
      <c r="M296">
        <f>'Raw counts'!M296/'Raw counts'!M$1246*10000</f>
        <v>17.753256914001991</v>
      </c>
      <c r="N296">
        <f>'Raw counts'!N296/'Raw counts'!N$1246*10000</f>
        <v>22.635485292891268</v>
      </c>
      <c r="O296">
        <f>'Raw counts'!O296/'Raw counts'!O$1246*10000</f>
        <v>9.6215101833538785</v>
      </c>
      <c r="P296">
        <f>'Raw counts'!P296/'Raw counts'!P$1246*10000</f>
        <v>12.445247535204196</v>
      </c>
      <c r="Q296">
        <f>'Raw counts'!Q296/'Raw counts'!Q$1246*10000</f>
        <v>1.3261461413047719</v>
      </c>
      <c r="R296">
        <f>'Raw counts'!R296/'Raw counts'!R$1246*10000</f>
        <v>10.710615048955082</v>
      </c>
      <c r="S296">
        <f>'Raw counts'!S296/'Raw counts'!S$1246*10000</f>
        <v>4.7444871122576053</v>
      </c>
      <c r="T296">
        <f>'Raw counts'!T296/'Raw counts'!T$1246*10000</f>
        <v>39.570242765071661</v>
      </c>
      <c r="U296">
        <f>'Raw counts'!U296/'Raw counts'!U$1246*10000</f>
        <v>11.989949792356462</v>
      </c>
      <c r="V296">
        <f t="shared" si="17"/>
        <v>1</v>
      </c>
      <c r="W296">
        <f t="shared" si="18"/>
        <v>0.80708722481378981</v>
      </c>
      <c r="X296">
        <f t="shared" si="16"/>
        <v>15.905372115015053</v>
      </c>
      <c r="Y296">
        <f t="shared" si="19"/>
        <v>14.130460483924367</v>
      </c>
    </row>
    <row r="297" spans="1:25" x14ac:dyDescent="0.25">
      <c r="A297">
        <v>304</v>
      </c>
      <c r="B297" t="s">
        <v>165</v>
      </c>
      <c r="C297">
        <v>20400</v>
      </c>
      <c r="D297">
        <v>972</v>
      </c>
      <c r="E297">
        <f>'Raw counts'!E297/'Raw counts'!E$1246*10000</f>
        <v>3.124862248301965</v>
      </c>
      <c r="F297">
        <f>'Raw counts'!F297/'Raw counts'!F$1246*10000</f>
        <v>0.15585676926963879</v>
      </c>
      <c r="G297">
        <f>'Raw counts'!G297/'Raw counts'!G$1246*10000</f>
        <v>13.890511742972146</v>
      </c>
      <c r="H297">
        <f>'Raw counts'!H297/'Raw counts'!H$1246*10000</f>
        <v>3.5948599784587612</v>
      </c>
      <c r="I297">
        <f>'Raw counts'!I297/'Raw counts'!I$1246*10000</f>
        <v>1.372987849365378</v>
      </c>
      <c r="J297">
        <f>'Raw counts'!J297/'Raw counts'!J$1246*10000</f>
        <v>0.70509899984418789</v>
      </c>
      <c r="K297">
        <f>'Raw counts'!K297/'Raw counts'!K$1246*10000</f>
        <v>3.9377891744244384</v>
      </c>
      <c r="L297">
        <f>'Raw counts'!L297/'Raw counts'!L$1246*10000</f>
        <v>0</v>
      </c>
      <c r="M297">
        <f>'Raw counts'!M297/'Raw counts'!M$1246*10000</f>
        <v>0.30410458248744648</v>
      </c>
      <c r="N297">
        <f>'Raw counts'!N297/'Raw counts'!N$1246*10000</f>
        <v>3.6015164858729829</v>
      </c>
      <c r="O297">
        <f>'Raw counts'!O297/'Raw counts'!O$1246*10000</f>
        <v>1.161042676899996</v>
      </c>
      <c r="P297">
        <f>'Raw counts'!P297/'Raw counts'!P$1246*10000</f>
        <v>8.8638198447848566</v>
      </c>
      <c r="Q297">
        <f>'Raw counts'!Q297/'Raw counts'!Q$1246*10000</f>
        <v>0</v>
      </c>
      <c r="R297">
        <f>'Raw counts'!R297/'Raw counts'!R$1246*10000</f>
        <v>0</v>
      </c>
      <c r="S297">
        <f>'Raw counts'!S297/'Raw counts'!S$1246*10000</f>
        <v>0.96626854231333381</v>
      </c>
      <c r="T297">
        <f>'Raw counts'!T297/'Raw counts'!T$1246*10000</f>
        <v>0.70446372269558744</v>
      </c>
      <c r="U297">
        <f>'Raw counts'!U297/'Raw counts'!U$1246*10000</f>
        <v>2.2044496903789654</v>
      </c>
      <c r="V297">
        <f t="shared" si="17"/>
        <v>1</v>
      </c>
      <c r="W297">
        <f t="shared" si="18"/>
        <v>0.65996458959853022</v>
      </c>
      <c r="X297">
        <f t="shared" si="16"/>
        <v>3.0095634827915512</v>
      </c>
      <c r="Y297">
        <f t="shared" si="19"/>
        <v>2.1876951203682151</v>
      </c>
    </row>
    <row r="298" spans="1:25" x14ac:dyDescent="0.25">
      <c r="A298">
        <v>305</v>
      </c>
      <c r="B298" t="s">
        <v>166</v>
      </c>
      <c r="C298">
        <v>16800</v>
      </c>
      <c r="D298">
        <v>385</v>
      </c>
      <c r="E298">
        <f>'Raw counts'!E298/'Raw counts'!E$1246*10000</f>
        <v>0.7938233446074926</v>
      </c>
      <c r="F298">
        <f>'Raw counts'!F298/'Raw counts'!F$1246*10000</f>
        <v>6.5623902850374227E-2</v>
      </c>
      <c r="G298">
        <f>'Raw counts'!G298/'Raw counts'!G$1246*10000</f>
        <v>2.3973472043708273</v>
      </c>
      <c r="H298">
        <f>'Raw counts'!H298/'Raw counts'!H$1246*10000</f>
        <v>1.5496289615880485</v>
      </c>
      <c r="I298">
        <f>'Raw counts'!I298/'Raw counts'!I$1246*10000</f>
        <v>0.48639479865410251</v>
      </c>
      <c r="J298">
        <f>'Raw counts'!J298/'Raw counts'!J$1246*10000</f>
        <v>4.5215089710288137</v>
      </c>
      <c r="K298">
        <f>'Raw counts'!K298/'Raw counts'!K$1246*10000</f>
        <v>13.891521266514298</v>
      </c>
      <c r="L298">
        <f>'Raw counts'!L298/'Raw counts'!L$1246*10000</f>
        <v>2.0549745377189255</v>
      </c>
      <c r="M298">
        <f>'Raw counts'!M298/'Raw counts'!M$1246*10000</f>
        <v>7.0957735913737512</v>
      </c>
      <c r="N298">
        <f>'Raw counts'!N298/'Raw counts'!N$1246*10000</f>
        <v>11.675145045807074</v>
      </c>
      <c r="O298">
        <f>'Raw counts'!O298/'Raw counts'!O$1246*10000</f>
        <v>6.3975134167736005</v>
      </c>
      <c r="P298">
        <f>'Raw counts'!P298/'Raw counts'!P$1246*10000</f>
        <v>8.128729674436256</v>
      </c>
      <c r="Q298">
        <f>'Raw counts'!Q298/'Raw counts'!Q$1246*10000</f>
        <v>1.9307127645466529</v>
      </c>
      <c r="R298">
        <f>'Raw counts'!R298/'Raw counts'!R$1246*10000</f>
        <v>3.4820518060388959</v>
      </c>
      <c r="S298">
        <f>'Raw counts'!S298/'Raw counts'!S$1246*10000</f>
        <v>2.0791059084607122</v>
      </c>
      <c r="T298">
        <f>'Raw counts'!T298/'Raw counts'!T$1246*10000</f>
        <v>4.7594256386994571</v>
      </c>
      <c r="U298">
        <f>'Raw counts'!U298/'Raw counts'!U$1246*10000</f>
        <v>8.0063182652543148</v>
      </c>
      <c r="V298">
        <f t="shared" si="17"/>
        <v>1</v>
      </c>
      <c r="W298">
        <f t="shared" si="18"/>
        <v>0.28222442554948446</v>
      </c>
      <c r="X298">
        <f t="shared" si="16"/>
        <v>3.6507329531896264</v>
      </c>
      <c r="Y298">
        <f t="shared" si="19"/>
        <v>5.8073753150021208</v>
      </c>
    </row>
    <row r="299" spans="1:25" x14ac:dyDescent="0.25">
      <c r="A299">
        <v>306</v>
      </c>
      <c r="B299" t="s">
        <v>735</v>
      </c>
      <c r="C299">
        <v>32600</v>
      </c>
      <c r="D299">
        <v>589</v>
      </c>
      <c r="E299">
        <f>'Raw counts'!E299/'Raw counts'!E$1246*10000</f>
        <v>0</v>
      </c>
      <c r="F299">
        <f>'Raw counts'!F299/'Raw counts'!F$1246*10000</f>
        <v>0</v>
      </c>
      <c r="G299">
        <f>'Raw counts'!G299/'Raw counts'!G$1246*10000</f>
        <v>0</v>
      </c>
      <c r="H299">
        <f>'Raw counts'!H299/'Raw counts'!H$1246*10000</f>
        <v>0</v>
      </c>
      <c r="I299">
        <f>'Raw counts'!I299/'Raw counts'!I$1246*10000</f>
        <v>0</v>
      </c>
      <c r="J299">
        <f>'Raw counts'!J299/'Raw counts'!J$1246*10000</f>
        <v>0</v>
      </c>
      <c r="K299">
        <f>'Raw counts'!K299/'Raw counts'!K$1246*10000</f>
        <v>0</v>
      </c>
      <c r="L299">
        <f>'Raw counts'!L299/'Raw counts'!L$1246*10000</f>
        <v>0</v>
      </c>
      <c r="M299">
        <f>'Raw counts'!M299/'Raw counts'!M$1246*10000</f>
        <v>0</v>
      </c>
      <c r="N299">
        <f>'Raw counts'!N299/'Raw counts'!N$1246*10000</f>
        <v>0</v>
      </c>
      <c r="O299">
        <f>'Raw counts'!O299/'Raw counts'!O$1246*10000</f>
        <v>0</v>
      </c>
      <c r="P299">
        <f>'Raw counts'!P299/'Raw counts'!P$1246*10000</f>
        <v>0</v>
      </c>
      <c r="Q299">
        <f>'Raw counts'!Q299/'Raw counts'!Q$1246*10000</f>
        <v>0</v>
      </c>
      <c r="R299">
        <f>'Raw counts'!R299/'Raw counts'!R$1246*10000</f>
        <v>0</v>
      </c>
      <c r="S299">
        <f>'Raw counts'!S299/'Raw counts'!S$1246*10000</f>
        <v>0</v>
      </c>
      <c r="T299">
        <f>'Raw counts'!T299/'Raw counts'!T$1246*10000</f>
        <v>0</v>
      </c>
      <c r="U299">
        <f>'Raw counts'!U299/'Raw counts'!U$1246*10000</f>
        <v>0</v>
      </c>
      <c r="V299">
        <f t="shared" si="17"/>
        <v>0</v>
      </c>
      <c r="W299" t="str">
        <f t="shared" si="18"/>
        <v/>
      </c>
      <c r="X299">
        <f t="shared" si="16"/>
        <v>0</v>
      </c>
      <c r="Y299">
        <f t="shared" si="19"/>
        <v>0</v>
      </c>
    </row>
    <row r="300" spans="1:25" x14ac:dyDescent="0.25">
      <c r="A300">
        <v>307</v>
      </c>
      <c r="B300" t="s">
        <v>167</v>
      </c>
      <c r="C300">
        <v>94200</v>
      </c>
      <c r="D300">
        <v>370</v>
      </c>
      <c r="E300">
        <f>'Raw counts'!E300/'Raw counts'!E$1246*10000</f>
        <v>2.2208375452666087</v>
      </c>
      <c r="F300">
        <f>'Raw counts'!F300/'Raw counts'!F$1246*10000</f>
        <v>10.425997565353205</v>
      </c>
      <c r="G300">
        <f>'Raw counts'!G300/'Raw counts'!G$1246*10000</f>
        <v>6.4970123815932084</v>
      </c>
      <c r="H300">
        <f>'Raw counts'!H300/'Raw counts'!H$1246*10000</f>
        <v>1.3960621275568005E-2</v>
      </c>
      <c r="I300">
        <f>'Raw counts'!I300/'Raw counts'!I$1246*10000</f>
        <v>0</v>
      </c>
      <c r="J300">
        <f>'Raw counts'!J300/'Raw counts'!J$1246*10000</f>
        <v>0</v>
      </c>
      <c r="K300">
        <f>'Raw counts'!K300/'Raw counts'!K$1246*10000</f>
        <v>0</v>
      </c>
      <c r="L300">
        <f>'Raw counts'!L300/'Raw counts'!L$1246*10000</f>
        <v>0</v>
      </c>
      <c r="M300">
        <f>'Raw counts'!M300/'Raw counts'!M$1246*10000</f>
        <v>0</v>
      </c>
      <c r="N300">
        <f>'Raw counts'!N300/'Raw counts'!N$1246*10000</f>
        <v>0.30241741484429624</v>
      </c>
      <c r="O300">
        <f>'Raw counts'!O300/'Raw counts'!O$1246*10000</f>
        <v>5.7446372448356318</v>
      </c>
      <c r="P300">
        <f>'Raw counts'!P300/'Raw counts'!P$1246*10000</f>
        <v>0</v>
      </c>
      <c r="Q300">
        <f>'Raw counts'!Q300/'Raw counts'!Q$1246*10000</f>
        <v>6.2699409474924144</v>
      </c>
      <c r="R300">
        <f>'Raw counts'!R300/'Raw counts'!R$1246*10000</f>
        <v>0</v>
      </c>
      <c r="S300">
        <f>'Raw counts'!S300/'Raw counts'!S$1246*10000</f>
        <v>0</v>
      </c>
      <c r="T300">
        <f>'Raw counts'!T300/'Raw counts'!T$1246*10000</f>
        <v>0</v>
      </c>
      <c r="U300">
        <f>'Raw counts'!U300/'Raw counts'!U$1246*10000</f>
        <v>15.964902383669715</v>
      </c>
      <c r="V300">
        <f t="shared" si="17"/>
        <v>1</v>
      </c>
      <c r="W300">
        <f t="shared" si="18"/>
        <v>0.55363040622830861</v>
      </c>
      <c r="X300">
        <f t="shared" si="16"/>
        <v>2.1286453459431764</v>
      </c>
      <c r="Y300">
        <f t="shared" si="19"/>
        <v>3.5352372488552568</v>
      </c>
    </row>
    <row r="301" spans="1:25" x14ac:dyDescent="0.25">
      <c r="A301">
        <v>308</v>
      </c>
      <c r="B301" t="s">
        <v>736</v>
      </c>
      <c r="C301">
        <v>27800</v>
      </c>
      <c r="D301">
        <v>22</v>
      </c>
      <c r="E301">
        <f>'Raw counts'!E301/'Raw counts'!E$1246*10000</f>
        <v>0</v>
      </c>
      <c r="F301">
        <f>'Raw counts'!F301/'Raw counts'!F$1246*10000</f>
        <v>0</v>
      </c>
      <c r="G301">
        <f>'Raw counts'!G301/'Raw counts'!G$1246*10000</f>
        <v>0</v>
      </c>
      <c r="H301">
        <f>'Raw counts'!H301/'Raw counts'!H$1246*10000</f>
        <v>0</v>
      </c>
      <c r="I301">
        <f>'Raw counts'!I301/'Raw counts'!I$1246*10000</f>
        <v>0</v>
      </c>
      <c r="J301">
        <f>'Raw counts'!J301/'Raw counts'!J$1246*10000</f>
        <v>0</v>
      </c>
      <c r="K301">
        <f>'Raw counts'!K301/'Raw counts'!K$1246*10000</f>
        <v>0</v>
      </c>
      <c r="L301">
        <f>'Raw counts'!L301/'Raw counts'!L$1246*10000</f>
        <v>0</v>
      </c>
      <c r="M301">
        <f>'Raw counts'!M301/'Raw counts'!M$1246*10000</f>
        <v>0</v>
      </c>
      <c r="N301">
        <f>'Raw counts'!N301/'Raw counts'!N$1246*10000</f>
        <v>0</v>
      </c>
      <c r="O301">
        <f>'Raw counts'!O301/'Raw counts'!O$1246*10000</f>
        <v>0</v>
      </c>
      <c r="P301">
        <f>'Raw counts'!P301/'Raw counts'!P$1246*10000</f>
        <v>0</v>
      </c>
      <c r="Q301">
        <f>'Raw counts'!Q301/'Raw counts'!Q$1246*10000</f>
        <v>0</v>
      </c>
      <c r="R301">
        <f>'Raw counts'!R301/'Raw counts'!R$1246*10000</f>
        <v>0</v>
      </c>
      <c r="S301">
        <f>'Raw counts'!S301/'Raw counts'!S$1246*10000</f>
        <v>0</v>
      </c>
      <c r="T301">
        <f>'Raw counts'!T301/'Raw counts'!T$1246*10000</f>
        <v>0</v>
      </c>
      <c r="U301">
        <f>'Raw counts'!U301/'Raw counts'!U$1246*10000</f>
        <v>0</v>
      </c>
      <c r="V301">
        <f t="shared" si="17"/>
        <v>0</v>
      </c>
      <c r="W301" t="str">
        <f t="shared" si="18"/>
        <v/>
      </c>
      <c r="X301">
        <f t="shared" si="16"/>
        <v>0</v>
      </c>
      <c r="Y301">
        <f t="shared" si="19"/>
        <v>0</v>
      </c>
    </row>
    <row r="302" spans="1:25" x14ac:dyDescent="0.25">
      <c r="A302">
        <v>309</v>
      </c>
      <c r="B302" t="s">
        <v>737</v>
      </c>
      <c r="C302">
        <v>109100</v>
      </c>
      <c r="D302">
        <v>760</v>
      </c>
      <c r="E302">
        <f>'Raw counts'!E302/'Raw counts'!E$1246*10000</f>
        <v>0</v>
      </c>
      <c r="F302">
        <f>'Raw counts'!F302/'Raw counts'!F$1246*10000</f>
        <v>0</v>
      </c>
      <c r="G302">
        <f>'Raw counts'!G302/'Raw counts'!G$1246*10000</f>
        <v>0</v>
      </c>
      <c r="H302">
        <f>'Raw counts'!H302/'Raw counts'!H$1246*10000</f>
        <v>0</v>
      </c>
      <c r="I302">
        <f>'Raw counts'!I302/'Raw counts'!I$1246*10000</f>
        <v>0</v>
      </c>
      <c r="J302">
        <f>'Raw counts'!J302/'Raw counts'!J$1246*10000</f>
        <v>0</v>
      </c>
      <c r="K302">
        <f>'Raw counts'!K302/'Raw counts'!K$1246*10000</f>
        <v>0</v>
      </c>
      <c r="L302">
        <f>'Raw counts'!L302/'Raw counts'!L$1246*10000</f>
        <v>0</v>
      </c>
      <c r="M302">
        <f>'Raw counts'!M302/'Raw counts'!M$1246*10000</f>
        <v>0</v>
      </c>
      <c r="N302">
        <f>'Raw counts'!N302/'Raw counts'!N$1246*10000</f>
        <v>0</v>
      </c>
      <c r="O302">
        <f>'Raw counts'!O302/'Raw counts'!O$1246*10000</f>
        <v>0</v>
      </c>
      <c r="P302">
        <f>'Raw counts'!P302/'Raw counts'!P$1246*10000</f>
        <v>0</v>
      </c>
      <c r="Q302">
        <f>'Raw counts'!Q302/'Raw counts'!Q$1246*10000</f>
        <v>0</v>
      </c>
      <c r="R302">
        <f>'Raw counts'!R302/'Raw counts'!R$1246*10000</f>
        <v>0</v>
      </c>
      <c r="S302">
        <f>'Raw counts'!S302/'Raw counts'!S$1246*10000</f>
        <v>0</v>
      </c>
      <c r="T302">
        <f>'Raw counts'!T302/'Raw counts'!T$1246*10000</f>
        <v>0</v>
      </c>
      <c r="U302">
        <f>'Raw counts'!U302/'Raw counts'!U$1246*10000</f>
        <v>0</v>
      </c>
      <c r="V302">
        <f t="shared" si="17"/>
        <v>0</v>
      </c>
      <c r="W302" t="str">
        <f t="shared" si="18"/>
        <v/>
      </c>
      <c r="X302">
        <f t="shared" si="16"/>
        <v>0</v>
      </c>
      <c r="Y302">
        <f t="shared" si="19"/>
        <v>0</v>
      </c>
    </row>
    <row r="303" spans="1:25" x14ac:dyDescent="0.25">
      <c r="A303">
        <v>310</v>
      </c>
      <c r="B303" t="s">
        <v>168</v>
      </c>
      <c r="C303">
        <v>49800</v>
      </c>
      <c r="D303">
        <v>275</v>
      </c>
      <c r="E303">
        <f>'Raw counts'!E303/'Raw counts'!E$1246*10000</f>
        <v>0.37543174650848476</v>
      </c>
      <c r="F303">
        <f>'Raw counts'!F303/'Raw counts'!F$1246*10000</f>
        <v>2.7151889804342333</v>
      </c>
      <c r="G303">
        <f>'Raw counts'!G303/'Raw counts'!G$1246*10000</f>
        <v>6.295554633326752</v>
      </c>
      <c r="H303">
        <f>'Raw counts'!H303/'Raw counts'!H$1246*10000</f>
        <v>5.5842485102272021E-2</v>
      </c>
      <c r="I303">
        <f>'Raw counts'!I303/'Raw counts'!I$1246*10000</f>
        <v>3.6941377112969805E-2</v>
      </c>
      <c r="J303">
        <f>'Raw counts'!J303/'Raw counts'!J$1246*10000</f>
        <v>3.2592338384406165</v>
      </c>
      <c r="K303">
        <f>'Raw counts'!K303/'Raw counts'!K$1246*10000</f>
        <v>0.38798149283683597</v>
      </c>
      <c r="L303">
        <f>'Raw counts'!L303/'Raw counts'!L$1246*10000</f>
        <v>2.637070329519136</v>
      </c>
      <c r="M303">
        <f>'Raw counts'!M303/'Raw counts'!M$1246*10000</f>
        <v>0.23498990464939046</v>
      </c>
      <c r="N303">
        <f>'Raw counts'!N303/'Raw counts'!N$1246*10000</f>
        <v>0.73313312689526366</v>
      </c>
      <c r="O303">
        <f>'Raw counts'!O303/'Raw counts'!O$1246*10000</f>
        <v>7.9893197535089566</v>
      </c>
      <c r="P303">
        <f>'Raw counts'!P303/'Raw counts'!P$1246*10000</f>
        <v>8.1201821143159242E-2</v>
      </c>
      <c r="Q303">
        <f>'Raw counts'!Q303/'Raw counts'!Q$1246*10000</f>
        <v>0</v>
      </c>
      <c r="R303">
        <f>'Raw counts'!R303/'Raw counts'!R$1246*10000</f>
        <v>1.6468622465845641</v>
      </c>
      <c r="S303">
        <f>'Raw counts'!S303/'Raw counts'!S$1246*10000</f>
        <v>2.7142374784082407E-2</v>
      </c>
      <c r="T303">
        <f>'Raw counts'!T303/'Raw counts'!T$1246*10000</f>
        <v>0.76460086975496688</v>
      </c>
      <c r="U303">
        <f>'Raw counts'!U303/'Raw counts'!U$1246*10000</f>
        <v>5.524142629630755</v>
      </c>
      <c r="V303">
        <f t="shared" si="17"/>
        <v>1</v>
      </c>
      <c r="W303">
        <f t="shared" si="18"/>
        <v>0.80277934783226002</v>
      </c>
      <c r="X303">
        <f t="shared" si="16"/>
        <v>1.7775816431034099</v>
      </c>
      <c r="Y303">
        <f t="shared" si="19"/>
        <v>2.0958003527877183</v>
      </c>
    </row>
    <row r="304" spans="1:25" x14ac:dyDescent="0.25">
      <c r="A304">
        <v>311</v>
      </c>
      <c r="B304" t="s">
        <v>169</v>
      </c>
      <c r="C304">
        <v>47300</v>
      </c>
      <c r="D304">
        <v>295</v>
      </c>
      <c r="E304">
        <f>'Raw counts'!E304/'Raw counts'!E$1246*10000</f>
        <v>34.552795416221187</v>
      </c>
      <c r="F304">
        <f>'Raw counts'!F304/'Raw counts'!F$1246*10000</f>
        <v>14.880219971322354</v>
      </c>
      <c r="G304">
        <f>'Raw counts'!G304/'Raw counts'!G$1246*10000</f>
        <v>0.37269683429294376</v>
      </c>
      <c r="H304">
        <f>'Raw counts'!H304/'Raw counts'!H$1246*10000</f>
        <v>12.913574679900405</v>
      </c>
      <c r="I304">
        <f>'Raw counts'!I304/'Raw counts'!I$1246*10000</f>
        <v>13.243483694999677</v>
      </c>
      <c r="J304">
        <f>'Raw counts'!J304/'Raw counts'!J$1246*10000</f>
        <v>1.2573443703515239</v>
      </c>
      <c r="K304">
        <f>'Raw counts'!K304/'Raw counts'!K$1246*10000</f>
        <v>5.1730865711578122</v>
      </c>
      <c r="L304">
        <f>'Raw counts'!L304/'Raw counts'!L$1246*10000</f>
        <v>12.620895122213657</v>
      </c>
      <c r="M304">
        <f>'Raw counts'!M304/'Raw counts'!M$1246*10000</f>
        <v>4.1883494769861942</v>
      </c>
      <c r="N304">
        <f>'Raw counts'!N304/'Raw counts'!N$1246*10000</f>
        <v>12.52741230582282</v>
      </c>
      <c r="O304">
        <f>'Raw counts'!O304/'Raw counts'!O$1246*10000</f>
        <v>6.1451128348388186</v>
      </c>
      <c r="P304">
        <f>'Raw counts'!P304/'Raw counts'!P$1246*10000</f>
        <v>4.1241977580604559</v>
      </c>
      <c r="Q304">
        <f>'Raw counts'!Q304/'Raw counts'!Q$1246*10000</f>
        <v>3.7346615597038797</v>
      </c>
      <c r="R304">
        <f>'Raw counts'!R304/'Raw counts'!R$1246*10000</f>
        <v>4.8323987089561662</v>
      </c>
      <c r="S304">
        <f>'Raw counts'!S304/'Raw counts'!S$1246*10000</f>
        <v>3.7782185699442712</v>
      </c>
      <c r="T304">
        <f>'Raw counts'!T304/'Raw counts'!T$1246*10000</f>
        <v>16.443214210236029</v>
      </c>
      <c r="U304">
        <f>'Raw counts'!U304/'Raw counts'!U$1246*10000</f>
        <v>5.8105475106642421</v>
      </c>
      <c r="V304">
        <f t="shared" si="17"/>
        <v>1</v>
      </c>
      <c r="W304">
        <f t="shared" si="18"/>
        <v>0.35324314972545001</v>
      </c>
      <c r="X304">
        <f t="shared" si="16"/>
        <v>11.02249401527175</v>
      </c>
      <c r="Y304">
        <f t="shared" si="19"/>
        <v>7.1744704322783353</v>
      </c>
    </row>
    <row r="305" spans="1:25" x14ac:dyDescent="0.25">
      <c r="A305">
        <v>312</v>
      </c>
      <c r="B305" t="s">
        <v>738</v>
      </c>
      <c r="C305">
        <v>42100</v>
      </c>
      <c r="D305">
        <v>918</v>
      </c>
      <c r="E305">
        <f>'Raw counts'!E305/'Raw counts'!E$1246*10000</f>
        <v>0</v>
      </c>
      <c r="F305">
        <f>'Raw counts'!F305/'Raw counts'!F$1246*10000</f>
        <v>0</v>
      </c>
      <c r="G305">
        <f>'Raw counts'!G305/'Raw counts'!G$1246*10000</f>
        <v>0</v>
      </c>
      <c r="H305">
        <f>'Raw counts'!H305/'Raw counts'!H$1246*10000</f>
        <v>0</v>
      </c>
      <c r="I305">
        <f>'Raw counts'!I305/'Raw counts'!I$1246*10000</f>
        <v>0</v>
      </c>
      <c r="J305">
        <f>'Raw counts'!J305/'Raw counts'!J$1246*10000</f>
        <v>0</v>
      </c>
      <c r="K305">
        <f>'Raw counts'!K305/'Raw counts'!K$1246*10000</f>
        <v>0</v>
      </c>
      <c r="L305">
        <f>'Raw counts'!L305/'Raw counts'!L$1246*10000</f>
        <v>0</v>
      </c>
      <c r="M305">
        <f>'Raw counts'!M305/'Raw counts'!M$1246*10000</f>
        <v>0</v>
      </c>
      <c r="N305">
        <f>'Raw counts'!N305/'Raw counts'!N$1246*10000</f>
        <v>0</v>
      </c>
      <c r="O305">
        <f>'Raw counts'!O305/'Raw counts'!O$1246*10000</f>
        <v>0</v>
      </c>
      <c r="P305">
        <f>'Raw counts'!P305/'Raw counts'!P$1246*10000</f>
        <v>0</v>
      </c>
      <c r="Q305">
        <f>'Raw counts'!Q305/'Raw counts'!Q$1246*10000</f>
        <v>0</v>
      </c>
      <c r="R305">
        <f>'Raw counts'!R305/'Raw counts'!R$1246*10000</f>
        <v>0</v>
      </c>
      <c r="S305">
        <f>'Raw counts'!S305/'Raw counts'!S$1246*10000</f>
        <v>0</v>
      </c>
      <c r="T305">
        <f>'Raw counts'!T305/'Raw counts'!T$1246*10000</f>
        <v>0</v>
      </c>
      <c r="U305">
        <f>'Raw counts'!U305/'Raw counts'!U$1246*10000</f>
        <v>0</v>
      </c>
      <c r="V305">
        <f t="shared" si="17"/>
        <v>0</v>
      </c>
      <c r="W305" t="str">
        <f t="shared" si="18"/>
        <v/>
      </c>
      <c r="X305">
        <f t="shared" si="16"/>
        <v>0</v>
      </c>
      <c r="Y305">
        <f t="shared" si="19"/>
        <v>0</v>
      </c>
    </row>
    <row r="306" spans="1:25" x14ac:dyDescent="0.25">
      <c r="A306">
        <v>313</v>
      </c>
      <c r="B306" t="s">
        <v>170</v>
      </c>
      <c r="C306">
        <v>78500</v>
      </c>
      <c r="D306">
        <v>343</v>
      </c>
      <c r="E306">
        <f>'Raw counts'!E306/'Raw counts'!E$1246*10000</f>
        <v>106.79445541477176</v>
      </c>
      <c r="F306">
        <f>'Raw counts'!F306/'Raw counts'!F$1246*10000</f>
        <v>24.190611188219197</v>
      </c>
      <c r="G306">
        <f>'Raw counts'!G306/'Raw counts'!G$1246*10000</f>
        <v>64.557135431985856</v>
      </c>
      <c r="H306">
        <f>'Raw counts'!H306/'Raw counts'!H$1246*10000</f>
        <v>15.614954896722814</v>
      </c>
      <c r="I306">
        <f>'Raw counts'!I306/'Raw counts'!I$1246*10000</f>
        <v>109.45114348954407</v>
      </c>
      <c r="J306">
        <f>'Raw counts'!J306/'Raw counts'!J$1246*10000</f>
        <v>181.4964271696833</v>
      </c>
      <c r="K306">
        <f>'Raw counts'!K306/'Raw counts'!K$1246*10000</f>
        <v>125.20653325157478</v>
      </c>
      <c r="L306">
        <f>'Raw counts'!L306/'Raw counts'!L$1246*10000</f>
        <v>77.449609025659839</v>
      </c>
      <c r="M306">
        <f>'Raw counts'!M306/'Raw counts'!M$1246*10000</f>
        <v>86.35648613605639</v>
      </c>
      <c r="N306">
        <f>'Raw counts'!N306/'Raw counts'!N$1246*10000</f>
        <v>46.737236839573058</v>
      </c>
      <c r="O306">
        <f>'Raw counts'!O306/'Raw counts'!O$1246*10000</f>
        <v>90.867574837613873</v>
      </c>
      <c r="P306">
        <f>'Raw counts'!P306/'Raw counts'!P$1246*10000</f>
        <v>77.808439775387214</v>
      </c>
      <c r="Q306">
        <f>'Raw counts'!Q306/'Raw counts'!Q$1246*10000</f>
        <v>32.549086909377415</v>
      </c>
      <c r="R306">
        <f>'Raw counts'!R306/'Raw counts'!R$1246*10000</f>
        <v>153.7031360504557</v>
      </c>
      <c r="S306">
        <f>'Raw counts'!S306/'Raw counts'!S$1246*10000</f>
        <v>64.246001113923057</v>
      </c>
      <c r="T306">
        <f>'Raw counts'!T306/'Raw counts'!T$1246*10000</f>
        <v>28.238686054882876</v>
      </c>
      <c r="U306">
        <f>'Raw counts'!U306/'Raw counts'!U$1246*10000</f>
        <v>159.59261075406934</v>
      </c>
      <c r="V306">
        <f t="shared" si="17"/>
        <v>1</v>
      </c>
      <c r="W306">
        <f t="shared" si="18"/>
        <v>0.80644853525073912</v>
      </c>
      <c r="X306">
        <f t="shared" si="16"/>
        <v>87.901928444913111</v>
      </c>
      <c r="Y306">
        <f t="shared" si="19"/>
        <v>81.717846541910319</v>
      </c>
    </row>
    <row r="307" spans="1:25" x14ac:dyDescent="0.25">
      <c r="A307">
        <v>314</v>
      </c>
      <c r="B307" t="s">
        <v>171</v>
      </c>
      <c r="C307">
        <v>24400</v>
      </c>
      <c r="D307">
        <v>111</v>
      </c>
      <c r="E307">
        <f>'Raw counts'!E307/'Raw counts'!E$1246*10000</f>
        <v>1.5876466892149852</v>
      </c>
      <c r="F307">
        <f>'Raw counts'!F307/'Raw counts'!F$1246*10000</f>
        <v>5.3975660094432802</v>
      </c>
      <c r="G307">
        <f>'Raw counts'!G307/'Raw counts'!G$1246*10000</f>
        <v>10.103106075562771</v>
      </c>
      <c r="H307">
        <f>'Raw counts'!H307/'Raw counts'!H$1246*10000</f>
        <v>3.1062382338138814</v>
      </c>
      <c r="I307">
        <f>'Raw counts'!I307/'Raw counts'!I$1246*10000</f>
        <v>7.3574909416664873</v>
      </c>
      <c r="J307">
        <f>'Raw counts'!J307/'Raw counts'!J$1246*10000</f>
        <v>5.4336999848132521</v>
      </c>
      <c r="K307">
        <f>'Raw counts'!K307/'Raw counts'!K$1246*10000</f>
        <v>2.6846535481353473</v>
      </c>
      <c r="L307">
        <f>'Raw counts'!L307/'Raw counts'!L$1246*10000</f>
        <v>22.644408264349099</v>
      </c>
      <c r="M307">
        <f>'Raw counts'!M307/'Raw counts'!M$1246*10000</f>
        <v>5.6443653567745748</v>
      </c>
      <c r="N307">
        <f>'Raw counts'!N307/'Raw counts'!N$1246*10000</f>
        <v>12.747352243891397</v>
      </c>
      <c r="O307">
        <f>'Raw counts'!O307/'Raw counts'!O$1246*10000</f>
        <v>3.308130293891872</v>
      </c>
      <c r="P307">
        <f>'Raw counts'!P307/'Raw counts'!P$1246*10000</f>
        <v>4.1712093387222851</v>
      </c>
      <c r="Q307">
        <f>'Raw counts'!Q307/'Raw counts'!Q$1246*10000</f>
        <v>8.5614434710705112</v>
      </c>
      <c r="R307">
        <f>'Raw counts'!R307/'Raw counts'!R$1246*10000</f>
        <v>2.3360600724058416</v>
      </c>
      <c r="S307">
        <f>'Raw counts'!S307/'Raw counts'!S$1246*10000</f>
        <v>6.2807455250366688</v>
      </c>
      <c r="T307">
        <f>'Raw counts'!T307/'Raw counts'!T$1246*10000</f>
        <v>6.8298617017438055</v>
      </c>
      <c r="U307">
        <f>'Raw counts'!U307/'Raw counts'!U$1246*10000</f>
        <v>4.7213410691581004</v>
      </c>
      <c r="V307">
        <f t="shared" si="17"/>
        <v>1</v>
      </c>
      <c r="W307">
        <f t="shared" si="18"/>
        <v>0.70054728407119715</v>
      </c>
      <c r="X307">
        <f t="shared" si="16"/>
        <v>7.106575011530408</v>
      </c>
      <c r="Y307">
        <f t="shared" si="19"/>
        <v>6.1195179644900612</v>
      </c>
    </row>
    <row r="308" spans="1:25" x14ac:dyDescent="0.25">
      <c r="A308">
        <v>315</v>
      </c>
      <c r="B308" t="s">
        <v>739</v>
      </c>
      <c r="C308">
        <v>500</v>
      </c>
      <c r="D308">
        <v>695</v>
      </c>
      <c r="E308">
        <f>'Raw counts'!E308/'Raw counts'!E$1246*10000</f>
        <v>0</v>
      </c>
      <c r="F308">
        <f>'Raw counts'!F308/'Raw counts'!F$1246*10000</f>
        <v>0</v>
      </c>
      <c r="G308">
        <f>'Raw counts'!G308/'Raw counts'!G$1246*10000</f>
        <v>0</v>
      </c>
      <c r="H308">
        <f>'Raw counts'!H308/'Raw counts'!H$1246*10000</f>
        <v>0</v>
      </c>
      <c r="I308">
        <f>'Raw counts'!I308/'Raw counts'!I$1246*10000</f>
        <v>0</v>
      </c>
      <c r="J308">
        <f>'Raw counts'!J308/'Raw counts'!J$1246*10000</f>
        <v>0</v>
      </c>
      <c r="K308">
        <f>'Raw counts'!K308/'Raw counts'!K$1246*10000</f>
        <v>0</v>
      </c>
      <c r="L308">
        <f>'Raw counts'!L308/'Raw counts'!L$1246*10000</f>
        <v>0</v>
      </c>
      <c r="M308">
        <f>'Raw counts'!M308/'Raw counts'!M$1246*10000</f>
        <v>0</v>
      </c>
      <c r="N308">
        <f>'Raw counts'!N308/'Raw counts'!N$1246*10000</f>
        <v>0</v>
      </c>
      <c r="O308">
        <f>'Raw counts'!O308/'Raw counts'!O$1246*10000</f>
        <v>0</v>
      </c>
      <c r="P308">
        <f>'Raw counts'!P308/'Raw counts'!P$1246*10000</f>
        <v>0</v>
      </c>
      <c r="Q308">
        <f>'Raw counts'!Q308/'Raw counts'!Q$1246*10000</f>
        <v>0</v>
      </c>
      <c r="R308">
        <f>'Raw counts'!R308/'Raw counts'!R$1246*10000</f>
        <v>0</v>
      </c>
      <c r="S308">
        <f>'Raw counts'!S308/'Raw counts'!S$1246*10000</f>
        <v>0</v>
      </c>
      <c r="T308">
        <f>'Raw counts'!T308/'Raw counts'!T$1246*10000</f>
        <v>0</v>
      </c>
      <c r="U308">
        <f>'Raw counts'!U308/'Raw counts'!U$1246*10000</f>
        <v>0</v>
      </c>
      <c r="V308">
        <f t="shared" si="17"/>
        <v>0</v>
      </c>
      <c r="W308" t="str">
        <f t="shared" si="18"/>
        <v/>
      </c>
      <c r="X308">
        <f t="shared" si="16"/>
        <v>0</v>
      </c>
      <c r="Y308">
        <f t="shared" si="19"/>
        <v>0</v>
      </c>
    </row>
    <row r="309" spans="1:25" x14ac:dyDescent="0.25">
      <c r="A309">
        <v>316</v>
      </c>
      <c r="B309" t="s">
        <v>740</v>
      </c>
      <c r="C309">
        <v>69400</v>
      </c>
      <c r="D309">
        <v>178</v>
      </c>
      <c r="E309">
        <f>'Raw counts'!E309/'Raw counts'!E$1246*10000</f>
        <v>0</v>
      </c>
      <c r="F309">
        <f>'Raw counts'!F309/'Raw counts'!F$1246*10000</f>
        <v>0</v>
      </c>
      <c r="G309">
        <f>'Raw counts'!G309/'Raw counts'!G$1246*10000</f>
        <v>0</v>
      </c>
      <c r="H309">
        <f>'Raw counts'!H309/'Raw counts'!H$1246*10000</f>
        <v>0</v>
      </c>
      <c r="I309">
        <f>'Raw counts'!I309/'Raw counts'!I$1246*10000</f>
        <v>0</v>
      </c>
      <c r="J309">
        <f>'Raw counts'!J309/'Raw counts'!J$1246*10000</f>
        <v>0</v>
      </c>
      <c r="K309">
        <f>'Raw counts'!K309/'Raw counts'!K$1246*10000</f>
        <v>0</v>
      </c>
      <c r="L309">
        <f>'Raw counts'!L309/'Raw counts'!L$1246*10000</f>
        <v>0</v>
      </c>
      <c r="M309">
        <f>'Raw counts'!M309/'Raw counts'!M$1246*10000</f>
        <v>0</v>
      </c>
      <c r="N309">
        <f>'Raw counts'!N309/'Raw counts'!N$1246*10000</f>
        <v>0</v>
      </c>
      <c r="O309">
        <f>'Raw counts'!O309/'Raw counts'!O$1246*10000</f>
        <v>0</v>
      </c>
      <c r="P309">
        <f>'Raw counts'!P309/'Raw counts'!P$1246*10000</f>
        <v>0</v>
      </c>
      <c r="Q309">
        <f>'Raw counts'!Q309/'Raw counts'!Q$1246*10000</f>
        <v>0</v>
      </c>
      <c r="R309">
        <f>'Raw counts'!R309/'Raw counts'!R$1246*10000</f>
        <v>0</v>
      </c>
      <c r="S309">
        <f>'Raw counts'!S309/'Raw counts'!S$1246*10000</f>
        <v>0</v>
      </c>
      <c r="T309">
        <f>'Raw counts'!T309/'Raw counts'!T$1246*10000</f>
        <v>0</v>
      </c>
      <c r="U309">
        <f>'Raw counts'!U309/'Raw counts'!U$1246*10000</f>
        <v>0</v>
      </c>
      <c r="V309">
        <f t="shared" si="17"/>
        <v>0</v>
      </c>
      <c r="W309" t="str">
        <f t="shared" si="18"/>
        <v/>
      </c>
      <c r="X309">
        <f t="shared" si="16"/>
        <v>0</v>
      </c>
      <c r="Y309">
        <f t="shared" si="19"/>
        <v>0</v>
      </c>
    </row>
    <row r="310" spans="1:25" x14ac:dyDescent="0.25">
      <c r="A310">
        <v>317</v>
      </c>
      <c r="B310" t="s">
        <v>741</v>
      </c>
      <c r="C310">
        <v>109200</v>
      </c>
      <c r="D310">
        <v>760</v>
      </c>
      <c r="E310">
        <f>'Raw counts'!E310/'Raw counts'!E$1246*10000</f>
        <v>0</v>
      </c>
      <c r="F310">
        <f>'Raw counts'!F310/'Raw counts'!F$1246*10000</f>
        <v>0</v>
      </c>
      <c r="G310">
        <f>'Raw counts'!G310/'Raw counts'!G$1246*10000</f>
        <v>0</v>
      </c>
      <c r="H310">
        <f>'Raw counts'!H310/'Raw counts'!H$1246*10000</f>
        <v>0</v>
      </c>
      <c r="I310">
        <f>'Raw counts'!I310/'Raw counts'!I$1246*10000</f>
        <v>0</v>
      </c>
      <c r="J310">
        <f>'Raw counts'!J310/'Raw counts'!J$1246*10000</f>
        <v>0</v>
      </c>
      <c r="K310">
        <f>'Raw counts'!K310/'Raw counts'!K$1246*10000</f>
        <v>0</v>
      </c>
      <c r="L310">
        <f>'Raw counts'!L310/'Raw counts'!L$1246*10000</f>
        <v>0</v>
      </c>
      <c r="M310">
        <f>'Raw counts'!M310/'Raw counts'!M$1246*10000</f>
        <v>0</v>
      </c>
      <c r="N310">
        <f>'Raw counts'!N310/'Raw counts'!N$1246*10000</f>
        <v>0</v>
      </c>
      <c r="O310">
        <f>'Raw counts'!O310/'Raw counts'!O$1246*10000</f>
        <v>0</v>
      </c>
      <c r="P310">
        <f>'Raw counts'!P310/'Raw counts'!P$1246*10000</f>
        <v>0</v>
      </c>
      <c r="Q310">
        <f>'Raw counts'!Q310/'Raw counts'!Q$1246*10000</f>
        <v>0</v>
      </c>
      <c r="R310">
        <f>'Raw counts'!R310/'Raw counts'!R$1246*10000</f>
        <v>0</v>
      </c>
      <c r="S310">
        <f>'Raw counts'!S310/'Raw counts'!S$1246*10000</f>
        <v>0</v>
      </c>
      <c r="T310">
        <f>'Raw counts'!T310/'Raw counts'!T$1246*10000</f>
        <v>0</v>
      </c>
      <c r="U310">
        <f>'Raw counts'!U310/'Raw counts'!U$1246*10000</f>
        <v>0</v>
      </c>
      <c r="V310">
        <f t="shared" si="17"/>
        <v>0</v>
      </c>
      <c r="W310" t="str">
        <f t="shared" si="18"/>
        <v/>
      </c>
      <c r="X310">
        <f t="shared" si="16"/>
        <v>0</v>
      </c>
      <c r="Y310">
        <f t="shared" si="19"/>
        <v>0</v>
      </c>
    </row>
    <row r="311" spans="1:25" x14ac:dyDescent="0.25">
      <c r="A311">
        <v>318</v>
      </c>
      <c r="B311" t="s">
        <v>172</v>
      </c>
      <c r="C311">
        <v>87800</v>
      </c>
      <c r="D311">
        <v>987</v>
      </c>
      <c r="E311">
        <f>'Raw counts'!E311/'Raw counts'!E$1246*10000</f>
        <v>0</v>
      </c>
      <c r="F311">
        <f>'Raw counts'!F311/'Raw counts'!F$1246*10000</f>
        <v>0</v>
      </c>
      <c r="G311">
        <f>'Raw counts'!G311/'Raw counts'!G$1246*10000</f>
        <v>5.0364437066614018E-2</v>
      </c>
      <c r="H311">
        <f>'Raw counts'!H311/'Raw counts'!H$1246*10000</f>
        <v>0</v>
      </c>
      <c r="I311">
        <f>'Raw counts'!I311/'Raw counts'!I$1246*10000</f>
        <v>0</v>
      </c>
      <c r="J311">
        <f>'Raw counts'!J311/'Raw counts'!J$1246*10000</f>
        <v>0</v>
      </c>
      <c r="K311">
        <f>'Raw counts'!K311/'Raw counts'!K$1246*10000</f>
        <v>4.4595573889291487E-3</v>
      </c>
      <c r="L311">
        <f>'Raw counts'!L311/'Raw counts'!L$1246*10000</f>
        <v>0</v>
      </c>
      <c r="M311">
        <f>'Raw counts'!M311/'Raw counts'!M$1246*10000</f>
        <v>0</v>
      </c>
      <c r="N311">
        <f>'Raw counts'!N311/'Raw counts'!N$1246*10000</f>
        <v>4.5820820430953979E-2</v>
      </c>
      <c r="O311">
        <f>'Raw counts'!O311/'Raw counts'!O$1246*10000</f>
        <v>0</v>
      </c>
      <c r="P311">
        <f>'Raw counts'!P311/'Raw counts'!P$1246*10000</f>
        <v>0</v>
      </c>
      <c r="Q311">
        <f>'Raw counts'!Q311/'Raw counts'!Q$1246*10000</f>
        <v>0</v>
      </c>
      <c r="R311">
        <f>'Raw counts'!R311/'Raw counts'!R$1246*10000</f>
        <v>0.12020892310836233</v>
      </c>
      <c r="S311">
        <f>'Raw counts'!S311/'Raw counts'!S$1246*10000</f>
        <v>0</v>
      </c>
      <c r="T311">
        <f>'Raw counts'!T311/'Raw counts'!T$1246*10000</f>
        <v>0</v>
      </c>
      <c r="U311">
        <f>'Raw counts'!U311/'Raw counts'!U$1246*10000</f>
        <v>8.6789357888935655E-3</v>
      </c>
      <c r="V311">
        <f t="shared" si="17"/>
        <v>1</v>
      </c>
      <c r="W311">
        <f t="shared" si="18"/>
        <v>0.32220121639707766</v>
      </c>
      <c r="X311">
        <f t="shared" si="16"/>
        <v>6.0915549395047959E-3</v>
      </c>
      <c r="Y311">
        <f t="shared" si="19"/>
        <v>2.1838584916026235E-2</v>
      </c>
    </row>
    <row r="312" spans="1:25" x14ac:dyDescent="0.25">
      <c r="A312">
        <v>319</v>
      </c>
      <c r="B312" t="s">
        <v>173</v>
      </c>
      <c r="C312">
        <v>47500</v>
      </c>
      <c r="D312">
        <v>703</v>
      </c>
      <c r="E312">
        <f>'Raw counts'!E312/'Raw counts'!E$1246*10000</f>
        <v>20.719723204072746</v>
      </c>
      <c r="F312">
        <f>'Raw counts'!F312/'Raw counts'!F$1246*10000</f>
        <v>24.075769358231042</v>
      </c>
      <c r="G312">
        <f>'Raw counts'!G312/'Raw counts'!G$1246*10000</f>
        <v>15.834579013743447</v>
      </c>
      <c r="H312">
        <f>'Raw counts'!H312/'Raw counts'!H$1246*10000</f>
        <v>15.796442973305199</v>
      </c>
      <c r="I312">
        <f>'Raw counts'!I312/'Raw counts'!I$1246*10000</f>
        <v>35.063523776393843</v>
      </c>
      <c r="J312">
        <f>'Raw counts'!J312/'Raw counts'!J$1246*10000</f>
        <v>8.5154263827336543</v>
      </c>
      <c r="K312">
        <f>'Raw counts'!K312/'Raw counts'!K$1246*10000</f>
        <v>15.679803779474886</v>
      </c>
      <c r="L312">
        <f>'Raw counts'!L312/'Raw counts'!L$1246*10000</f>
        <v>25.872394018877543</v>
      </c>
      <c r="M312">
        <f>'Raw counts'!M312/'Raw counts'!M$1246*10000</f>
        <v>10.745028581223108</v>
      </c>
      <c r="N312">
        <f>'Raw counts'!N312/'Raw counts'!N$1246*10000</f>
        <v>13.132247135511411</v>
      </c>
      <c r="O312">
        <f>'Raw counts'!O312/'Raw counts'!O$1246*10000</f>
        <v>11.815712575640248</v>
      </c>
      <c r="P312">
        <f>'Raw counts'!P312/'Raw counts'!P$1246*10000</f>
        <v>11.274231798718635</v>
      </c>
      <c r="Q312">
        <f>'Raw counts'!Q312/'Raw counts'!Q$1246*10000</f>
        <v>3.7444126342722965</v>
      </c>
      <c r="R312">
        <f>'Raw counts'!R312/'Raw counts'!R$1246*10000</f>
        <v>11.503993941470275</v>
      </c>
      <c r="S312">
        <f>'Raw counts'!S312/'Raw counts'!S$1246*10000</f>
        <v>14.87402138167716</v>
      </c>
      <c r="T312">
        <f>'Raw counts'!T312/'Raw counts'!T$1246*10000</f>
        <v>39.98261177347883</v>
      </c>
      <c r="U312">
        <f>'Raw counts'!U312/'Raw counts'!U$1246*10000</f>
        <v>8.7961014220436287</v>
      </c>
      <c r="V312">
        <f t="shared" si="17"/>
        <v>1</v>
      </c>
      <c r="W312">
        <f t="shared" si="18"/>
        <v>0.32203043437927598</v>
      </c>
      <c r="X312">
        <f t="shared" si="16"/>
        <v>19.144743454228387</v>
      </c>
      <c r="Y312">
        <f t="shared" si="19"/>
        <v>14.390416582851563</v>
      </c>
    </row>
    <row r="313" spans="1:25" x14ac:dyDescent="0.25">
      <c r="A313">
        <v>320</v>
      </c>
      <c r="B313" t="s">
        <v>174</v>
      </c>
      <c r="C313">
        <v>1600</v>
      </c>
      <c r="D313">
        <v>985</v>
      </c>
      <c r="E313">
        <f>'Raw counts'!E313/'Raw counts'!E$1246*10000</f>
        <v>23.390705281222658</v>
      </c>
      <c r="F313">
        <f>'Raw counts'!F313/'Raw counts'!F$1246*10000</f>
        <v>73.638221985976173</v>
      </c>
      <c r="G313">
        <f>'Raw counts'!G313/'Raw counts'!G$1246*10000</f>
        <v>44.471797929820177</v>
      </c>
      <c r="H313">
        <f>'Raw counts'!H313/'Raw counts'!H$1246*10000</f>
        <v>54.167210549203858</v>
      </c>
      <c r="I313">
        <f>'Raw counts'!I313/'Raw counts'!I$1246*10000</f>
        <v>46.238290353067214</v>
      </c>
      <c r="J313">
        <f>'Raw counts'!J313/'Raw counts'!J$1246*10000</f>
        <v>28.381467434287732</v>
      </c>
      <c r="K313">
        <f>'Raw counts'!K313/'Raw counts'!K$1246*10000</f>
        <v>83.161826188750766</v>
      </c>
      <c r="L313">
        <f>'Raw counts'!L313/'Raw counts'!L$1246*10000</f>
        <v>14.96250773922814</v>
      </c>
      <c r="M313">
        <f>'Raw counts'!M313/'Raw counts'!M$1246*10000</f>
        <v>66.304014272641737</v>
      </c>
      <c r="N313">
        <f>'Raw counts'!N313/'Raw counts'!N$1246*10000</f>
        <v>61.042496978116894</v>
      </c>
      <c r="O313">
        <f>'Raw counts'!O313/'Raw counts'!O$1246*10000</f>
        <v>47.458040085923891</v>
      </c>
      <c r="P313">
        <f>'Raw counts'!P313/'Raw counts'!P$1246*10000</f>
        <v>46.084170388772947</v>
      </c>
      <c r="Q313">
        <f>'Raw counts'!Q313/'Raw counts'!Q$1246*10000</f>
        <v>47.868025056361212</v>
      </c>
      <c r="R313">
        <f>'Raw counts'!R313/'Raw counts'!R$1246*10000</f>
        <v>39.684972482174018</v>
      </c>
      <c r="S313">
        <f>'Raw counts'!S313/'Raw counts'!S$1246*10000</f>
        <v>46.988879226203473</v>
      </c>
      <c r="T313">
        <f>'Raw counts'!T313/'Raw counts'!T$1246*10000</f>
        <v>53.522060882847683</v>
      </c>
      <c r="U313">
        <f>'Raw counts'!U313/'Raw counts'!U$1246*10000</f>
        <v>20.169846773388645</v>
      </c>
      <c r="V313">
        <f t="shared" si="17"/>
        <v>1</v>
      </c>
      <c r="W313">
        <f t="shared" si="18"/>
        <v>0.75248525102041064</v>
      </c>
      <c r="X313">
        <f t="shared" si="16"/>
        <v>48.301782414910946</v>
      </c>
      <c r="Y313">
        <f t="shared" si="19"/>
        <v>45.352311484223598</v>
      </c>
    </row>
    <row r="314" spans="1:25" x14ac:dyDescent="0.25">
      <c r="A314">
        <v>321</v>
      </c>
      <c r="B314" t="s">
        <v>175</v>
      </c>
      <c r="C314">
        <v>69500</v>
      </c>
      <c r="D314">
        <v>1014</v>
      </c>
      <c r="E314">
        <f>'Raw counts'!E314/'Raw counts'!E$1246*10000</f>
        <v>0.79569116424186326</v>
      </c>
      <c r="F314">
        <f>'Raw counts'!F314/'Raw counts'!F$1246*10000</f>
        <v>0.86131372491116165</v>
      </c>
      <c r="G314">
        <f>'Raw counts'!G314/'Raw counts'!G$1246*10000</f>
        <v>2.0145774826645608E-2</v>
      </c>
      <c r="H314">
        <f>'Raw counts'!H314/'Raw counts'!H$1246*10000</f>
        <v>4.1881863826704016E-2</v>
      </c>
      <c r="I314">
        <f>'Raw counts'!I314/'Raw counts'!I$1246*10000</f>
        <v>0.14776550845187922</v>
      </c>
      <c r="J314">
        <f>'Raw counts'!J314/'Raw counts'!J$1246*10000</f>
        <v>0.27612268525366801</v>
      </c>
      <c r="K314">
        <f>'Raw counts'!K314/'Raw counts'!K$1246*10000</f>
        <v>7.1352918222866379E-2</v>
      </c>
      <c r="L314">
        <f>'Raw counts'!L314/'Raw counts'!L$1246*10000</f>
        <v>0.91283203714123939</v>
      </c>
      <c r="M314">
        <f>'Raw counts'!M314/'Raw counts'!M$1246*10000</f>
        <v>0.60820916497489297</v>
      </c>
      <c r="N314">
        <f>'Raw counts'!N314/'Raw counts'!N$1246*10000</f>
        <v>7.3313312689526372E-2</v>
      </c>
      <c r="O314">
        <f>'Raw counts'!O314/'Raw counts'!O$1246*10000</f>
        <v>0.22884319428753541</v>
      </c>
      <c r="P314">
        <f>'Raw counts'!P314/'Raw counts'!P$1246*10000</f>
        <v>1.8975583467138264</v>
      </c>
      <c r="Q314">
        <f>'Raw counts'!Q314/'Raw counts'!Q$1246*10000</f>
        <v>0.41929620644194993</v>
      </c>
      <c r="R314">
        <f>'Raw counts'!R314/'Raw counts'!R$1246*10000</f>
        <v>0.36463373342869909</v>
      </c>
      <c r="S314">
        <f>'Raw counts'!S314/'Raw counts'!S$1246*10000</f>
        <v>0.24428137305674169</v>
      </c>
      <c r="T314">
        <f>'Raw counts'!T314/'Raw counts'!T$1246*10000</f>
        <v>0.10309225210179329</v>
      </c>
      <c r="U314">
        <f>'Raw counts'!U314/'Raw counts'!U$1246*10000</f>
        <v>0.14320244051674386</v>
      </c>
      <c r="V314">
        <f t="shared" si="17"/>
        <v>1</v>
      </c>
      <c r="W314">
        <f t="shared" si="18"/>
        <v>0.93735365441375018</v>
      </c>
      <c r="X314">
        <f t="shared" si="16"/>
        <v>0.41503498242788001</v>
      </c>
      <c r="Y314">
        <f t="shared" si="19"/>
        <v>0.43427760740460197</v>
      </c>
    </row>
    <row r="315" spans="1:25" x14ac:dyDescent="0.25">
      <c r="A315">
        <v>322</v>
      </c>
      <c r="B315" t="s">
        <v>742</v>
      </c>
      <c r="C315">
        <v>2800</v>
      </c>
      <c r="D315">
        <v>453</v>
      </c>
      <c r="E315">
        <f>'Raw counts'!E315/'Raw counts'!E$1246*10000</f>
        <v>0</v>
      </c>
      <c r="F315">
        <f>'Raw counts'!F315/'Raw counts'!F$1246*10000</f>
        <v>0</v>
      </c>
      <c r="G315">
        <f>'Raw counts'!G315/'Raw counts'!G$1246*10000</f>
        <v>0</v>
      </c>
      <c r="H315">
        <f>'Raw counts'!H315/'Raw counts'!H$1246*10000</f>
        <v>0</v>
      </c>
      <c r="I315">
        <f>'Raw counts'!I315/'Raw counts'!I$1246*10000</f>
        <v>0</v>
      </c>
      <c r="J315">
        <f>'Raw counts'!J315/'Raw counts'!J$1246*10000</f>
        <v>0</v>
      </c>
      <c r="K315">
        <f>'Raw counts'!K315/'Raw counts'!K$1246*10000</f>
        <v>0</v>
      </c>
      <c r="L315">
        <f>'Raw counts'!L315/'Raw counts'!L$1246*10000</f>
        <v>0</v>
      </c>
      <c r="M315">
        <f>'Raw counts'!M315/'Raw counts'!M$1246*10000</f>
        <v>0</v>
      </c>
      <c r="N315">
        <f>'Raw counts'!N315/'Raw counts'!N$1246*10000</f>
        <v>0</v>
      </c>
      <c r="O315">
        <f>'Raw counts'!O315/'Raw counts'!O$1246*10000</f>
        <v>0</v>
      </c>
      <c r="P315">
        <f>'Raw counts'!P315/'Raw counts'!P$1246*10000</f>
        <v>0</v>
      </c>
      <c r="Q315">
        <f>'Raw counts'!Q315/'Raw counts'!Q$1246*10000</f>
        <v>0</v>
      </c>
      <c r="R315">
        <f>'Raw counts'!R315/'Raw counts'!R$1246*10000</f>
        <v>0</v>
      </c>
      <c r="S315">
        <f>'Raw counts'!S315/'Raw counts'!S$1246*10000</f>
        <v>0</v>
      </c>
      <c r="T315">
        <f>'Raw counts'!T315/'Raw counts'!T$1246*10000</f>
        <v>0</v>
      </c>
      <c r="U315">
        <f>'Raw counts'!U315/'Raw counts'!U$1246*10000</f>
        <v>0</v>
      </c>
      <c r="V315">
        <f t="shared" si="17"/>
        <v>0</v>
      </c>
      <c r="W315" t="str">
        <f t="shared" si="18"/>
        <v/>
      </c>
      <c r="X315">
        <f t="shared" si="16"/>
        <v>0</v>
      </c>
      <c r="Y315">
        <f t="shared" si="19"/>
        <v>0</v>
      </c>
    </row>
    <row r="316" spans="1:25" x14ac:dyDescent="0.25">
      <c r="A316">
        <v>323</v>
      </c>
      <c r="B316" t="s">
        <v>743</v>
      </c>
      <c r="C316">
        <v>79900</v>
      </c>
      <c r="D316">
        <v>313</v>
      </c>
      <c r="E316">
        <f>'Raw counts'!E316/'Raw counts'!E$1246*10000</f>
        <v>0</v>
      </c>
      <c r="F316">
        <f>'Raw counts'!F316/'Raw counts'!F$1246*10000</f>
        <v>0</v>
      </c>
      <c r="G316">
        <f>'Raw counts'!G316/'Raw counts'!G$1246*10000</f>
        <v>0</v>
      </c>
      <c r="H316">
        <f>'Raw counts'!H316/'Raw counts'!H$1246*10000</f>
        <v>0</v>
      </c>
      <c r="I316">
        <f>'Raw counts'!I316/'Raw counts'!I$1246*10000</f>
        <v>0</v>
      </c>
      <c r="J316">
        <f>'Raw counts'!J316/'Raw counts'!J$1246*10000</f>
        <v>0</v>
      </c>
      <c r="K316">
        <f>'Raw counts'!K316/'Raw counts'!K$1246*10000</f>
        <v>0</v>
      </c>
      <c r="L316">
        <f>'Raw counts'!L316/'Raw counts'!L$1246*10000</f>
        <v>0</v>
      </c>
      <c r="M316">
        <f>'Raw counts'!M316/'Raw counts'!M$1246*10000</f>
        <v>0</v>
      </c>
      <c r="N316">
        <f>'Raw counts'!N316/'Raw counts'!N$1246*10000</f>
        <v>0</v>
      </c>
      <c r="O316">
        <f>'Raw counts'!O316/'Raw counts'!O$1246*10000</f>
        <v>0</v>
      </c>
      <c r="P316">
        <f>'Raw counts'!P316/'Raw counts'!P$1246*10000</f>
        <v>0</v>
      </c>
      <c r="Q316">
        <f>'Raw counts'!Q316/'Raw counts'!Q$1246*10000</f>
        <v>0</v>
      </c>
      <c r="R316">
        <f>'Raw counts'!R316/'Raw counts'!R$1246*10000</f>
        <v>0</v>
      </c>
      <c r="S316">
        <f>'Raw counts'!S316/'Raw counts'!S$1246*10000</f>
        <v>0</v>
      </c>
      <c r="T316">
        <f>'Raw counts'!T316/'Raw counts'!T$1246*10000</f>
        <v>0</v>
      </c>
      <c r="U316">
        <f>'Raw counts'!U316/'Raw counts'!U$1246*10000</f>
        <v>0</v>
      </c>
      <c r="V316">
        <f t="shared" si="17"/>
        <v>0</v>
      </c>
      <c r="W316" t="str">
        <f t="shared" si="18"/>
        <v/>
      </c>
      <c r="X316">
        <f t="shared" si="16"/>
        <v>0</v>
      </c>
      <c r="Y316">
        <f t="shared" si="19"/>
        <v>0</v>
      </c>
    </row>
    <row r="317" spans="1:25" x14ac:dyDescent="0.25">
      <c r="A317">
        <v>324</v>
      </c>
      <c r="B317" t="s">
        <v>744</v>
      </c>
      <c r="C317">
        <v>43900</v>
      </c>
      <c r="D317">
        <v>934</v>
      </c>
      <c r="E317">
        <f>'Raw counts'!E317/'Raw counts'!E$1246*10000</f>
        <v>0</v>
      </c>
      <c r="F317">
        <f>'Raw counts'!F317/'Raw counts'!F$1246*10000</f>
        <v>0</v>
      </c>
      <c r="G317">
        <f>'Raw counts'!G317/'Raw counts'!G$1246*10000</f>
        <v>0</v>
      </c>
      <c r="H317">
        <f>'Raw counts'!H317/'Raw counts'!H$1246*10000</f>
        <v>0</v>
      </c>
      <c r="I317">
        <f>'Raw counts'!I317/'Raw counts'!I$1246*10000</f>
        <v>0</v>
      </c>
      <c r="J317">
        <f>'Raw counts'!J317/'Raw counts'!J$1246*10000</f>
        <v>0</v>
      </c>
      <c r="K317">
        <f>'Raw counts'!K317/'Raw counts'!K$1246*10000</f>
        <v>0</v>
      </c>
      <c r="L317">
        <f>'Raw counts'!L317/'Raw counts'!L$1246*10000</f>
        <v>0</v>
      </c>
      <c r="M317">
        <f>'Raw counts'!M317/'Raw counts'!M$1246*10000</f>
        <v>0</v>
      </c>
      <c r="N317">
        <f>'Raw counts'!N317/'Raw counts'!N$1246*10000</f>
        <v>0</v>
      </c>
      <c r="O317">
        <f>'Raw counts'!O317/'Raw counts'!O$1246*10000</f>
        <v>0</v>
      </c>
      <c r="P317">
        <f>'Raw counts'!P317/'Raw counts'!P$1246*10000</f>
        <v>0</v>
      </c>
      <c r="Q317">
        <f>'Raw counts'!Q317/'Raw counts'!Q$1246*10000</f>
        <v>0</v>
      </c>
      <c r="R317">
        <f>'Raw counts'!R317/'Raw counts'!R$1246*10000</f>
        <v>0</v>
      </c>
      <c r="S317">
        <f>'Raw counts'!S317/'Raw counts'!S$1246*10000</f>
        <v>0</v>
      </c>
      <c r="T317">
        <f>'Raw counts'!T317/'Raw counts'!T$1246*10000</f>
        <v>0</v>
      </c>
      <c r="U317">
        <f>'Raw counts'!U317/'Raw counts'!U$1246*10000</f>
        <v>0</v>
      </c>
      <c r="V317">
        <f t="shared" si="17"/>
        <v>0</v>
      </c>
      <c r="W317" t="str">
        <f t="shared" si="18"/>
        <v/>
      </c>
      <c r="X317">
        <f t="shared" si="16"/>
        <v>0</v>
      </c>
      <c r="Y317">
        <f t="shared" si="19"/>
        <v>0</v>
      </c>
    </row>
    <row r="318" spans="1:25" x14ac:dyDescent="0.25">
      <c r="A318">
        <v>325</v>
      </c>
      <c r="B318" t="s">
        <v>176</v>
      </c>
      <c r="C318">
        <v>66100</v>
      </c>
      <c r="D318">
        <v>138</v>
      </c>
      <c r="E318">
        <f>'Raw counts'!E318/'Raw counts'!E$1246*10000</f>
        <v>0.78635206607001029</v>
      </c>
      <c r="F318">
        <f>'Raw counts'!F318/'Raw counts'!F$1246*10000</f>
        <v>0.26249561140149691</v>
      </c>
      <c r="G318">
        <f>'Raw counts'!G318/'Raw counts'!G$1246*10000</f>
        <v>0</v>
      </c>
      <c r="H318">
        <f>'Raw counts'!H318/'Raw counts'!H$1246*10000</f>
        <v>0</v>
      </c>
      <c r="I318">
        <f>'Raw counts'!I318/'Raw counts'!I$1246*10000</f>
        <v>0.22780515886331384</v>
      </c>
      <c r="J318">
        <f>'Raw counts'!J318/'Raw counts'!J$1246*10000</f>
        <v>0.28105344749034067</v>
      </c>
      <c r="K318">
        <f>'Raw counts'!K318/'Raw counts'!K$1246*10000</f>
        <v>0.17838229555716595</v>
      </c>
      <c r="L318">
        <f>'Raw counts'!L318/'Raw counts'!L$1246*10000</f>
        <v>0.83786515486393953</v>
      </c>
      <c r="M318">
        <f>'Raw counts'!M318/'Raw counts'!M$1246*10000</f>
        <v>1.0090742964356179</v>
      </c>
      <c r="N318">
        <f>'Raw counts'!N318/'Raw counts'!N$1246*10000</f>
        <v>9.1641640861907965E-3</v>
      </c>
      <c r="O318">
        <f>'Raw counts'!O318/'Raw counts'!O$1246*10000</f>
        <v>0.15817103134579655</v>
      </c>
      <c r="P318">
        <f>'Raw counts'!P318/'Raw counts'!P$1246*10000</f>
        <v>2.709576558145419</v>
      </c>
      <c r="Q318">
        <f>'Raw counts'!Q318/'Raw counts'!Q$1246*10000</f>
        <v>4.8755372842087197E-2</v>
      </c>
      <c r="R318">
        <f>'Raw counts'!R318/'Raw counts'!R$1246*10000</f>
        <v>6.8118389761405329E-2</v>
      </c>
      <c r="S318">
        <f>'Raw counts'!S318/'Raw counts'!S$1246*10000</f>
        <v>0.34742239723625484</v>
      </c>
      <c r="T318">
        <f>'Raw counts'!T318/'Raw counts'!T$1246*10000</f>
        <v>1.7182042016965549E-2</v>
      </c>
      <c r="U318">
        <f>'Raw counts'!U318/'Raw counts'!U$1246*10000</f>
        <v>0.37753370681687015</v>
      </c>
      <c r="V318">
        <f t="shared" si="17"/>
        <v>1</v>
      </c>
      <c r="W318">
        <f t="shared" si="18"/>
        <v>0.83882802205596119</v>
      </c>
      <c r="X318">
        <f t="shared" si="16"/>
        <v>0.39811422563132054</v>
      </c>
      <c r="Y318">
        <f t="shared" si="19"/>
        <v>0.46699045778137371</v>
      </c>
    </row>
    <row r="319" spans="1:25" x14ac:dyDescent="0.25">
      <c r="A319">
        <v>326</v>
      </c>
      <c r="B319" t="s">
        <v>177</v>
      </c>
      <c r="C319">
        <v>104500</v>
      </c>
      <c r="D319">
        <v>752</v>
      </c>
      <c r="E319">
        <f>'Raw counts'!E319/'Raw counts'!E$1246*10000</f>
        <v>13.805054917632889</v>
      </c>
      <c r="F319">
        <f>'Raw counts'!F319/'Raw counts'!F$1246*10000</f>
        <v>2.067152939786788</v>
      </c>
      <c r="G319">
        <f>'Raw counts'!G319/'Raw counts'!G$1246*10000</f>
        <v>8.2698405663380221</v>
      </c>
      <c r="H319">
        <f>'Raw counts'!H319/'Raw counts'!H$1246*10000</f>
        <v>2.1080538126107689</v>
      </c>
      <c r="I319">
        <f>'Raw counts'!I319/'Raw counts'!I$1246*10000</f>
        <v>23.402362401066377</v>
      </c>
      <c r="J319">
        <f>'Raw counts'!J319/'Raw counts'!J$1246*10000</f>
        <v>17.750744052021513</v>
      </c>
      <c r="K319">
        <f>'Raw counts'!K319/'Raw counts'!K$1246*10000</f>
        <v>16.553877027705003</v>
      </c>
      <c r="L319">
        <f>'Raw counts'!L319/'Raw counts'!L$1246*10000</f>
        <v>1.6404517768915026</v>
      </c>
      <c r="M319">
        <f>'Raw counts'!M319/'Raw counts'!M$1246*10000</f>
        <v>10.288871707491939</v>
      </c>
      <c r="N319">
        <f>'Raw counts'!N319/'Raw counts'!N$1246*10000</f>
        <v>4.8936636220258851</v>
      </c>
      <c r="O319">
        <f>'Raw counts'!O319/'Raw counts'!O$1246*10000</f>
        <v>14.709905915159078</v>
      </c>
      <c r="P319">
        <f>'Raw counts'!P319/'Raw counts'!P$1246*10000</f>
        <v>7.132938920417514</v>
      </c>
      <c r="Q319">
        <f>'Raw counts'!Q319/'Raw counts'!Q$1246*10000</f>
        <v>1.3846525887152765</v>
      </c>
      <c r="R319">
        <f>'Raw counts'!R319/'Raw counts'!R$1246*10000</f>
        <v>15.975765881101353</v>
      </c>
      <c r="S319">
        <f>'Raw counts'!S319/'Raw counts'!S$1246*10000</f>
        <v>3.2787988739171552</v>
      </c>
      <c r="T319">
        <f>'Raw counts'!T319/'Raw counts'!T$1246*10000</f>
        <v>1.4432915294251061</v>
      </c>
      <c r="U319">
        <f>'Raw counts'!U319/'Raw counts'!U$1246*10000</f>
        <v>21.302447893839258</v>
      </c>
      <c r="V319">
        <f t="shared" si="17"/>
        <v>1</v>
      </c>
      <c r="W319">
        <f t="shared" si="18"/>
        <v>0.62148502080135437</v>
      </c>
      <c r="X319">
        <f t="shared" si="16"/>
        <v>10.65404546683831</v>
      </c>
      <c r="Y319">
        <f t="shared" si="19"/>
        <v>8.7651831530750783</v>
      </c>
    </row>
    <row r="320" spans="1:25" x14ac:dyDescent="0.25">
      <c r="A320">
        <v>327</v>
      </c>
      <c r="B320" t="s">
        <v>745</v>
      </c>
      <c r="C320">
        <v>47600</v>
      </c>
      <c r="D320">
        <v>319</v>
      </c>
      <c r="E320">
        <f>'Raw counts'!E320/'Raw counts'!E$1246*10000</f>
        <v>0</v>
      </c>
      <c r="F320">
        <f>'Raw counts'!F320/'Raw counts'!F$1246*10000</f>
        <v>0</v>
      </c>
      <c r="G320">
        <f>'Raw counts'!G320/'Raw counts'!G$1246*10000</f>
        <v>0</v>
      </c>
      <c r="H320">
        <f>'Raw counts'!H320/'Raw counts'!H$1246*10000</f>
        <v>0</v>
      </c>
      <c r="I320">
        <f>'Raw counts'!I320/'Raw counts'!I$1246*10000</f>
        <v>0</v>
      </c>
      <c r="J320">
        <f>'Raw counts'!J320/'Raw counts'!J$1246*10000</f>
        <v>0</v>
      </c>
      <c r="K320">
        <f>'Raw counts'!K320/'Raw counts'!K$1246*10000</f>
        <v>0</v>
      </c>
      <c r="L320">
        <f>'Raw counts'!L320/'Raw counts'!L$1246*10000</f>
        <v>0</v>
      </c>
      <c r="M320">
        <f>'Raw counts'!M320/'Raw counts'!M$1246*10000</f>
        <v>0</v>
      </c>
      <c r="N320">
        <f>'Raw counts'!N320/'Raw counts'!N$1246*10000</f>
        <v>0</v>
      </c>
      <c r="O320">
        <f>'Raw counts'!O320/'Raw counts'!O$1246*10000</f>
        <v>0</v>
      </c>
      <c r="P320">
        <f>'Raw counts'!P320/'Raw counts'!P$1246*10000</f>
        <v>0</v>
      </c>
      <c r="Q320">
        <f>'Raw counts'!Q320/'Raw counts'!Q$1246*10000</f>
        <v>0</v>
      </c>
      <c r="R320">
        <f>'Raw counts'!R320/'Raw counts'!R$1246*10000</f>
        <v>0</v>
      </c>
      <c r="S320">
        <f>'Raw counts'!S320/'Raw counts'!S$1246*10000</f>
        <v>0</v>
      </c>
      <c r="T320">
        <f>'Raw counts'!T320/'Raw counts'!T$1246*10000</f>
        <v>0</v>
      </c>
      <c r="U320">
        <f>'Raw counts'!U320/'Raw counts'!U$1246*10000</f>
        <v>0</v>
      </c>
      <c r="V320">
        <f t="shared" si="17"/>
        <v>0</v>
      </c>
      <c r="W320" t="str">
        <f t="shared" si="18"/>
        <v/>
      </c>
      <c r="X320">
        <f t="shared" si="16"/>
        <v>0</v>
      </c>
      <c r="Y320">
        <f t="shared" si="19"/>
        <v>0</v>
      </c>
    </row>
    <row r="321" spans="1:25" x14ac:dyDescent="0.25">
      <c r="A321">
        <v>328</v>
      </c>
      <c r="B321" t="s">
        <v>178</v>
      </c>
      <c r="C321">
        <v>23600</v>
      </c>
      <c r="D321">
        <v>104</v>
      </c>
      <c r="E321">
        <f>'Raw counts'!E321/'Raw counts'!E$1246*10000</f>
        <v>39.36616661399416</v>
      </c>
      <c r="F321">
        <f>'Raw counts'!F321/'Raw counts'!F$1246*10000</f>
        <v>74.384693880899178</v>
      </c>
      <c r="G321">
        <f>'Raw counts'!G321/'Raw counts'!G$1246*10000</f>
        <v>53.023679343731239</v>
      </c>
      <c r="H321">
        <f>'Raw counts'!H321/'Raw counts'!H$1246*10000</f>
        <v>58.508963765905506</v>
      </c>
      <c r="I321">
        <f>'Raw counts'!I321/'Raw counts'!I$1246*10000</f>
        <v>21.382900452224025</v>
      </c>
      <c r="J321">
        <f>'Raw counts'!J321/'Raw counts'!J$1246*10000</f>
        <v>30.906017699464122</v>
      </c>
      <c r="K321">
        <f>'Raw counts'!K321/'Raw counts'!K$1246*10000</f>
        <v>44.439489380678964</v>
      </c>
      <c r="L321">
        <f>'Raw counts'!L321/'Raw counts'!L$1246*10000</f>
        <v>29.700114831624383</v>
      </c>
      <c r="M321">
        <f>'Raw counts'!M321/'Raw counts'!M$1246*10000</f>
        <v>28.682591302793249</v>
      </c>
      <c r="N321">
        <f>'Raw counts'!N321/'Raw counts'!N$1246*10000</f>
        <v>14.561856732957175</v>
      </c>
      <c r="O321">
        <f>'Raw counts'!O321/'Raw counts'!O$1246*10000</f>
        <v>23.614598445818174</v>
      </c>
      <c r="P321">
        <f>'Raw counts'!P321/'Raw counts'!P$1246*10000</f>
        <v>23.091233665078384</v>
      </c>
      <c r="Q321">
        <f>'Raw counts'!Q321/'Raw counts'!Q$1246*10000</f>
        <v>23.734115499528048</v>
      </c>
      <c r="R321">
        <f>'Raw counts'!R321/'Raw counts'!R$1246*10000</f>
        <v>61.282509000643124</v>
      </c>
      <c r="S321">
        <f>'Raw counts'!S321/'Raw counts'!S$1246*10000</f>
        <v>31.164874727083422</v>
      </c>
      <c r="T321">
        <f>'Raw counts'!T321/'Raw counts'!T$1246*10000</f>
        <v>19.965532823713964</v>
      </c>
      <c r="U321">
        <f>'Raw counts'!U321/'Raw counts'!U$1246*10000</f>
        <v>15.144742951619273</v>
      </c>
      <c r="V321">
        <f t="shared" si="17"/>
        <v>1</v>
      </c>
      <c r="W321">
        <f t="shared" si="18"/>
        <v>6.371066576202547E-2</v>
      </c>
      <c r="X321">
        <f t="shared" si="16"/>
        <v>42.266068585701646</v>
      </c>
      <c r="Y321">
        <f t="shared" si="19"/>
        <v>26.569932980805195</v>
      </c>
    </row>
    <row r="322" spans="1:25" x14ac:dyDescent="0.25">
      <c r="A322">
        <v>329</v>
      </c>
      <c r="B322" t="s">
        <v>746</v>
      </c>
      <c r="C322">
        <v>4200</v>
      </c>
      <c r="D322">
        <v>322</v>
      </c>
      <c r="E322">
        <f>'Raw counts'!E322/'Raw counts'!E$1246*10000</f>
        <v>0</v>
      </c>
      <c r="F322">
        <f>'Raw counts'!F322/'Raw counts'!F$1246*10000</f>
        <v>0</v>
      </c>
      <c r="G322">
        <f>'Raw counts'!G322/'Raw counts'!G$1246*10000</f>
        <v>0</v>
      </c>
      <c r="H322">
        <f>'Raw counts'!H322/'Raw counts'!H$1246*10000</f>
        <v>0</v>
      </c>
      <c r="I322">
        <f>'Raw counts'!I322/'Raw counts'!I$1246*10000</f>
        <v>0</v>
      </c>
      <c r="J322">
        <f>'Raw counts'!J322/'Raw counts'!J$1246*10000</f>
        <v>0</v>
      </c>
      <c r="K322">
        <f>'Raw counts'!K322/'Raw counts'!K$1246*10000</f>
        <v>0</v>
      </c>
      <c r="L322">
        <f>'Raw counts'!L322/'Raw counts'!L$1246*10000</f>
        <v>0</v>
      </c>
      <c r="M322">
        <f>'Raw counts'!M322/'Raw counts'!M$1246*10000</f>
        <v>0</v>
      </c>
      <c r="N322">
        <f>'Raw counts'!N322/'Raw counts'!N$1246*10000</f>
        <v>0</v>
      </c>
      <c r="O322">
        <f>'Raw counts'!O322/'Raw counts'!O$1246*10000</f>
        <v>0</v>
      </c>
      <c r="P322">
        <f>'Raw counts'!P322/'Raw counts'!P$1246*10000</f>
        <v>0</v>
      </c>
      <c r="Q322">
        <f>'Raw counts'!Q322/'Raw counts'!Q$1246*10000</f>
        <v>0</v>
      </c>
      <c r="R322">
        <f>'Raw counts'!R322/'Raw counts'!R$1246*10000</f>
        <v>0</v>
      </c>
      <c r="S322">
        <f>'Raw counts'!S322/'Raw counts'!S$1246*10000</f>
        <v>0</v>
      </c>
      <c r="T322">
        <f>'Raw counts'!T322/'Raw counts'!T$1246*10000</f>
        <v>0</v>
      </c>
      <c r="U322">
        <f>'Raw counts'!U322/'Raw counts'!U$1246*10000</f>
        <v>0</v>
      </c>
      <c r="V322">
        <f t="shared" si="17"/>
        <v>0</v>
      </c>
      <c r="W322" t="str">
        <f t="shared" si="18"/>
        <v/>
      </c>
      <c r="X322">
        <f t="shared" si="16"/>
        <v>0</v>
      </c>
      <c r="Y322">
        <f t="shared" si="19"/>
        <v>0</v>
      </c>
    </row>
    <row r="323" spans="1:25" x14ac:dyDescent="0.25">
      <c r="A323">
        <v>330</v>
      </c>
      <c r="B323" t="s">
        <v>179</v>
      </c>
      <c r="C323">
        <v>26500</v>
      </c>
      <c r="D323">
        <v>879</v>
      </c>
      <c r="E323">
        <f>'Raw counts'!E323/'Raw counts'!E$1246*10000</f>
        <v>7.658060500919342E-2</v>
      </c>
      <c r="F323">
        <f>'Raw counts'!F323/'Raw counts'!F$1246*10000</f>
        <v>0</v>
      </c>
      <c r="G323">
        <f>'Raw counts'!G323/'Raw counts'!G$1246*10000</f>
        <v>0.27196796015971569</v>
      </c>
      <c r="H323">
        <f>'Raw counts'!H323/'Raw counts'!H$1246*10000</f>
        <v>0.36297615316476817</v>
      </c>
      <c r="I323">
        <f>'Raw counts'!I323/'Raw counts'!I$1246*10000</f>
        <v>0.30784480927474839</v>
      </c>
      <c r="J323">
        <f>'Raw counts'!J323/'Raw counts'!J$1246*10000</f>
        <v>0.138061342626834</v>
      </c>
      <c r="K323">
        <f>'Raw counts'!K323/'Raw counts'!K$1246*10000</f>
        <v>0.28541167289146552</v>
      </c>
      <c r="L323">
        <f>'Raw counts'!L323/'Raw counts'!L$1246*10000</f>
        <v>0.19844174720461727</v>
      </c>
      <c r="M323">
        <f>'Raw counts'!M323/'Raw counts'!M$1246*10000</f>
        <v>0.20273638832496432</v>
      </c>
      <c r="N323">
        <f>'Raw counts'!N323/'Raw counts'!N$1246*10000</f>
        <v>1.4479379256181457</v>
      </c>
      <c r="O323">
        <f>'Raw counts'!O323/'Raw counts'!O$1246*10000</f>
        <v>0.39711024891072322</v>
      </c>
      <c r="P323">
        <f>'Raw counts'!P323/'Raw counts'!P$1246*10000</f>
        <v>0.15812986222615222</v>
      </c>
      <c r="Q323">
        <f>'Raw counts'!Q323/'Raw counts'!Q$1246*10000</f>
        <v>0.61431769781029866</v>
      </c>
      <c r="R323">
        <f>'Raw counts'!R323/'Raw counts'!R$1246*10000</f>
        <v>0.45278694370816475</v>
      </c>
      <c r="S323">
        <f>'Raw counts'!S323/'Raw counts'!S$1246*10000</f>
        <v>0.4722773212430339</v>
      </c>
      <c r="T323">
        <f>'Raw counts'!T323/'Raw counts'!T$1246*10000</f>
        <v>0.65291759664469085</v>
      </c>
      <c r="U323">
        <f>'Raw counts'!U323/'Raw counts'!U$1246*10000</f>
        <v>0.46432306470580575</v>
      </c>
      <c r="V323">
        <f t="shared" si="17"/>
        <v>1</v>
      </c>
      <c r="W323">
        <f t="shared" si="18"/>
        <v>1.238083145691349E-2</v>
      </c>
      <c r="X323">
        <f t="shared" ref="X323:X386" si="20">AVERAGE(E323:M323)</f>
        <v>0.2048911865173674</v>
      </c>
      <c r="Y323">
        <f t="shared" si="19"/>
        <v>0.58247508260837688</v>
      </c>
    </row>
    <row r="324" spans="1:25" x14ac:dyDescent="0.25">
      <c r="A324">
        <v>331</v>
      </c>
      <c r="B324" t="s">
        <v>747</v>
      </c>
      <c r="C324">
        <v>74600</v>
      </c>
      <c r="D324">
        <v>467</v>
      </c>
      <c r="E324">
        <f>'Raw counts'!E324/'Raw counts'!E$1246*10000</f>
        <v>0</v>
      </c>
      <c r="F324">
        <f>'Raw counts'!F324/'Raw counts'!F$1246*10000</f>
        <v>0</v>
      </c>
      <c r="G324">
        <f>'Raw counts'!G324/'Raw counts'!G$1246*10000</f>
        <v>0</v>
      </c>
      <c r="H324">
        <f>'Raw counts'!H324/'Raw counts'!H$1246*10000</f>
        <v>0</v>
      </c>
      <c r="I324">
        <f>'Raw counts'!I324/'Raw counts'!I$1246*10000</f>
        <v>0</v>
      </c>
      <c r="J324">
        <f>'Raw counts'!J324/'Raw counts'!J$1246*10000</f>
        <v>0</v>
      </c>
      <c r="K324">
        <f>'Raw counts'!K324/'Raw counts'!K$1246*10000</f>
        <v>0</v>
      </c>
      <c r="L324">
        <f>'Raw counts'!L324/'Raw counts'!L$1246*10000</f>
        <v>0</v>
      </c>
      <c r="M324">
        <f>'Raw counts'!M324/'Raw counts'!M$1246*10000</f>
        <v>0</v>
      </c>
      <c r="N324">
        <f>'Raw counts'!N324/'Raw counts'!N$1246*10000</f>
        <v>0</v>
      </c>
      <c r="O324">
        <f>'Raw counts'!O324/'Raw counts'!O$1246*10000</f>
        <v>0</v>
      </c>
      <c r="P324">
        <f>'Raw counts'!P324/'Raw counts'!P$1246*10000</f>
        <v>0</v>
      </c>
      <c r="Q324">
        <f>'Raw counts'!Q324/'Raw counts'!Q$1246*10000</f>
        <v>0</v>
      </c>
      <c r="R324">
        <f>'Raw counts'!R324/'Raw counts'!R$1246*10000</f>
        <v>0</v>
      </c>
      <c r="S324">
        <f>'Raw counts'!S324/'Raw counts'!S$1246*10000</f>
        <v>0</v>
      </c>
      <c r="T324">
        <f>'Raw counts'!T324/'Raw counts'!T$1246*10000</f>
        <v>0</v>
      </c>
      <c r="U324">
        <f>'Raw counts'!U324/'Raw counts'!U$1246*10000</f>
        <v>0</v>
      </c>
      <c r="V324">
        <f t="shared" ref="V324:V387" si="21">IF(AND(X324=0,Y324=0),0,1)</f>
        <v>0</v>
      </c>
      <c r="W324" t="str">
        <f t="shared" ref="W324:W387" si="22">IFERROR(_xlfn.T.TEST(E324:M324,N324:U324,2,2),"")</f>
        <v/>
      </c>
      <c r="X324">
        <f t="shared" si="20"/>
        <v>0</v>
      </c>
      <c r="Y324">
        <f t="shared" ref="Y324:Y387" si="23">AVERAGE(N324:U324)</f>
        <v>0</v>
      </c>
    </row>
    <row r="325" spans="1:25" x14ac:dyDescent="0.25">
      <c r="A325">
        <v>332</v>
      </c>
      <c r="B325" t="s">
        <v>180</v>
      </c>
      <c r="C325">
        <v>70300</v>
      </c>
      <c r="D325">
        <v>157</v>
      </c>
      <c r="E325">
        <f>'Raw counts'!E325/'Raw counts'!E$1246*10000</f>
        <v>0</v>
      </c>
      <c r="F325">
        <f>'Raw counts'!F325/'Raw counts'!F$1246*10000</f>
        <v>4.1014939281483885E-2</v>
      </c>
      <c r="G325">
        <f>'Raw counts'!G325/'Raw counts'!G$1246*10000</f>
        <v>3.021866223996841E-2</v>
      </c>
      <c r="H325">
        <f>'Raw counts'!H325/'Raw counts'!H$1246*10000</f>
        <v>0</v>
      </c>
      <c r="I325">
        <f>'Raw counts'!I325/'Raw counts'!I$1246*10000</f>
        <v>4.9255169483959749E-2</v>
      </c>
      <c r="J325">
        <f>'Raw counts'!J325/'Raw counts'!J$1246*10000</f>
        <v>2.4653811183363211E-2</v>
      </c>
      <c r="K325">
        <f>'Raw counts'!K325/'Raw counts'!K$1246*10000</f>
        <v>1.7838229555716595E-2</v>
      </c>
      <c r="L325">
        <f>'Raw counts'!L325/'Raw counts'!L$1246*10000</f>
        <v>6.1737432463658704E-2</v>
      </c>
      <c r="M325">
        <f>'Raw counts'!M325/'Raw counts'!M$1246*10000</f>
        <v>0</v>
      </c>
      <c r="N325">
        <f>'Raw counts'!N325/'Raw counts'!N$1246*10000</f>
        <v>0</v>
      </c>
      <c r="O325">
        <f>'Raw counts'!O325/'Raw counts'!O$1246*10000</f>
        <v>1.3461364369855025E-2</v>
      </c>
      <c r="P325">
        <f>'Raw counts'!P325/'Raw counts'!P$1246*10000</f>
        <v>0</v>
      </c>
      <c r="Q325">
        <f>'Raw counts'!Q325/'Raw counts'!Q$1246*10000</f>
        <v>0</v>
      </c>
      <c r="R325">
        <f>'Raw counts'!R325/'Raw counts'!R$1246*10000</f>
        <v>0</v>
      </c>
      <c r="S325">
        <f>'Raw counts'!S325/'Raw counts'!S$1246*10000</f>
        <v>0</v>
      </c>
      <c r="T325">
        <f>'Raw counts'!T325/'Raw counts'!T$1246*10000</f>
        <v>0</v>
      </c>
      <c r="U325">
        <f>'Raw counts'!U325/'Raw counts'!U$1246*10000</f>
        <v>4.3394678944467828E-3</v>
      </c>
      <c r="V325">
        <f t="shared" si="21"/>
        <v>1</v>
      </c>
      <c r="W325">
        <f t="shared" si="22"/>
        <v>1.4538508050218312E-2</v>
      </c>
      <c r="X325">
        <f t="shared" si="20"/>
        <v>2.4968693800905616E-2</v>
      </c>
      <c r="Y325">
        <f t="shared" si="23"/>
        <v>2.2251040330377261E-3</v>
      </c>
    </row>
    <row r="326" spans="1:25" x14ac:dyDescent="0.25">
      <c r="A326">
        <v>333</v>
      </c>
      <c r="B326" t="s">
        <v>181</v>
      </c>
      <c r="C326">
        <v>49900</v>
      </c>
      <c r="D326">
        <v>275</v>
      </c>
      <c r="E326">
        <f>'Raw counts'!E326/'Raw counts'!E$1246*10000</f>
        <v>0</v>
      </c>
      <c r="F326">
        <f>'Raw counts'!F326/'Raw counts'!F$1246*10000</f>
        <v>0</v>
      </c>
      <c r="G326">
        <f>'Raw counts'!G326/'Raw counts'!G$1246*10000</f>
        <v>4.0291549653291216E-2</v>
      </c>
      <c r="H326">
        <f>'Raw counts'!H326/'Raw counts'!H$1246*10000</f>
        <v>0</v>
      </c>
      <c r="I326">
        <f>'Raw counts'!I326/'Raw counts'!I$1246*10000</f>
        <v>0</v>
      </c>
      <c r="J326">
        <f>'Raw counts'!J326/'Raw counts'!J$1246*10000</f>
        <v>2.9584573420035856E-2</v>
      </c>
      <c r="K326">
        <f>'Raw counts'!K326/'Raw counts'!K$1246*10000</f>
        <v>4.4595573889291487E-2</v>
      </c>
      <c r="L326">
        <f>'Raw counts'!L326/'Raw counts'!L$1246*10000</f>
        <v>0</v>
      </c>
      <c r="M326">
        <f>'Raw counts'!M326/'Raw counts'!M$1246*10000</f>
        <v>0</v>
      </c>
      <c r="N326">
        <f>'Raw counts'!N326/'Raw counts'!N$1246*10000</f>
        <v>0</v>
      </c>
      <c r="O326">
        <f>'Raw counts'!O326/'Raw counts'!O$1246*10000</f>
        <v>1.0600824441260832</v>
      </c>
      <c r="P326">
        <f>'Raw counts'!P326/'Raw counts'!P$1246*10000</f>
        <v>0</v>
      </c>
      <c r="Q326">
        <f>'Raw counts'!Q326/'Raw counts'!Q$1246*10000</f>
        <v>0</v>
      </c>
      <c r="R326">
        <f>'Raw counts'!R326/'Raw counts'!R$1246*10000</f>
        <v>0</v>
      </c>
      <c r="S326">
        <f>'Raw counts'!S326/'Raw counts'!S$1246*10000</f>
        <v>0</v>
      </c>
      <c r="T326">
        <f>'Raw counts'!T326/'Raw counts'!T$1246*10000</f>
        <v>0</v>
      </c>
      <c r="U326">
        <f>'Raw counts'!U326/'Raw counts'!U$1246*10000</f>
        <v>0.10414722946672279</v>
      </c>
      <c r="V326">
        <f t="shared" si="21"/>
        <v>1</v>
      </c>
      <c r="W326">
        <f t="shared" si="22"/>
        <v>0.29901919238554253</v>
      </c>
      <c r="X326">
        <f t="shared" si="20"/>
        <v>1.2719077440290952E-2</v>
      </c>
      <c r="Y326">
        <f t="shared" si="23"/>
        <v>0.14552870919910074</v>
      </c>
    </row>
    <row r="327" spans="1:25" x14ac:dyDescent="0.25">
      <c r="A327">
        <v>334</v>
      </c>
      <c r="B327" t="s">
        <v>748</v>
      </c>
      <c r="C327">
        <v>47700</v>
      </c>
      <c r="D327">
        <v>319</v>
      </c>
      <c r="E327">
        <f>'Raw counts'!E327/'Raw counts'!E$1246*10000</f>
        <v>0</v>
      </c>
      <c r="F327">
        <f>'Raw counts'!F327/'Raw counts'!F$1246*10000</f>
        <v>0</v>
      </c>
      <c r="G327">
        <f>'Raw counts'!G327/'Raw counts'!G$1246*10000</f>
        <v>0</v>
      </c>
      <c r="H327">
        <f>'Raw counts'!H327/'Raw counts'!H$1246*10000</f>
        <v>0</v>
      </c>
      <c r="I327">
        <f>'Raw counts'!I327/'Raw counts'!I$1246*10000</f>
        <v>0</v>
      </c>
      <c r="J327">
        <f>'Raw counts'!J327/'Raw counts'!J$1246*10000</f>
        <v>0</v>
      </c>
      <c r="K327">
        <f>'Raw counts'!K327/'Raw counts'!K$1246*10000</f>
        <v>0</v>
      </c>
      <c r="L327">
        <f>'Raw counts'!L327/'Raw counts'!L$1246*10000</f>
        <v>0</v>
      </c>
      <c r="M327">
        <f>'Raw counts'!M327/'Raw counts'!M$1246*10000</f>
        <v>0</v>
      </c>
      <c r="N327">
        <f>'Raw counts'!N327/'Raw counts'!N$1246*10000</f>
        <v>0</v>
      </c>
      <c r="O327">
        <f>'Raw counts'!O327/'Raw counts'!O$1246*10000</f>
        <v>0</v>
      </c>
      <c r="P327">
        <f>'Raw counts'!P327/'Raw counts'!P$1246*10000</f>
        <v>0</v>
      </c>
      <c r="Q327">
        <f>'Raw counts'!Q327/'Raw counts'!Q$1246*10000</f>
        <v>0</v>
      </c>
      <c r="R327">
        <f>'Raw counts'!R327/'Raw counts'!R$1246*10000</f>
        <v>0</v>
      </c>
      <c r="S327">
        <f>'Raw counts'!S327/'Raw counts'!S$1246*10000</f>
        <v>0</v>
      </c>
      <c r="T327">
        <f>'Raw counts'!T327/'Raw counts'!T$1246*10000</f>
        <v>0</v>
      </c>
      <c r="U327">
        <f>'Raw counts'!U327/'Raw counts'!U$1246*10000</f>
        <v>0</v>
      </c>
      <c r="V327">
        <f t="shared" si="21"/>
        <v>0</v>
      </c>
      <c r="W327" t="str">
        <f t="shared" si="22"/>
        <v/>
      </c>
      <c r="X327">
        <f t="shared" si="20"/>
        <v>0</v>
      </c>
      <c r="Y327">
        <f t="shared" si="23"/>
        <v>0</v>
      </c>
    </row>
    <row r="328" spans="1:25" x14ac:dyDescent="0.25">
      <c r="A328">
        <v>335</v>
      </c>
      <c r="B328" t="s">
        <v>182</v>
      </c>
      <c r="C328">
        <v>28800</v>
      </c>
      <c r="D328">
        <v>922</v>
      </c>
      <c r="E328">
        <f>'Raw counts'!E328/'Raw counts'!E$1246*10000</f>
        <v>10.799733125930642</v>
      </c>
      <c r="F328">
        <f>'Raw counts'!F328/'Raw counts'!F$1246*10000</f>
        <v>4.8643717987839894</v>
      </c>
      <c r="G328">
        <f>'Raw counts'!G328/'Raw counts'!G$1246*10000</f>
        <v>3.0319391114101641</v>
      </c>
      <c r="H328">
        <f>'Raw counts'!H328/'Raw counts'!H$1246*10000</f>
        <v>3.9997179954502333</v>
      </c>
      <c r="I328">
        <f>'Raw counts'!I328/'Raw counts'!I$1246*10000</f>
        <v>4.9008893636539943</v>
      </c>
      <c r="J328">
        <f>'Raw counts'!J328/'Raw counts'!J$1246*10000</f>
        <v>2.0018894680890926</v>
      </c>
      <c r="K328">
        <f>'Raw counts'!K328/'Raw counts'!K$1246*10000</f>
        <v>4.481855175873795</v>
      </c>
      <c r="L328">
        <f>'Raw counts'!L328/'Raw counts'!L$1246*10000</f>
        <v>13.202990914013867</v>
      </c>
      <c r="M328">
        <f>'Raw counts'!M328/'Raw counts'!M$1246*10000</f>
        <v>5.5936812596933336</v>
      </c>
      <c r="N328">
        <f>'Raw counts'!N328/'Raw counts'!N$1246*10000</f>
        <v>12.142517414202803</v>
      </c>
      <c r="O328">
        <f>'Raw counts'!O328/'Raw counts'!O$1246*10000</f>
        <v>2.4062188811115854</v>
      </c>
      <c r="P328">
        <f>'Raw counts'!P328/'Raw counts'!P$1246*10000</f>
        <v>5.376415315689175</v>
      </c>
      <c r="Q328">
        <f>'Raw counts'!Q328/'Raw counts'!Q$1246*10000</f>
        <v>4.7292711656824586</v>
      </c>
      <c r="R328">
        <f>'Raw counts'!R328/'Raw counts'!R$1246*10000</f>
        <v>2.6566172006948077</v>
      </c>
      <c r="S328">
        <f>'Raw counts'!S328/'Raw counts'!S$1246*10000</f>
        <v>7.7030059637225881</v>
      </c>
      <c r="T328">
        <f>'Raw counts'!T328/'Raw counts'!T$1246*10000</f>
        <v>8.5394748824318771</v>
      </c>
      <c r="U328">
        <f>'Raw counts'!U328/'Raw counts'!U$1246*10000</f>
        <v>4.6605885186358451</v>
      </c>
      <c r="V328">
        <f t="shared" si="21"/>
        <v>1</v>
      </c>
      <c r="W328">
        <f t="shared" si="22"/>
        <v>0.93013446966438962</v>
      </c>
      <c r="X328">
        <f t="shared" si="20"/>
        <v>5.8752298014332345</v>
      </c>
      <c r="Y328">
        <f t="shared" si="23"/>
        <v>6.0267636677713927</v>
      </c>
    </row>
    <row r="329" spans="1:25" x14ac:dyDescent="0.25">
      <c r="A329">
        <v>336</v>
      </c>
      <c r="B329" t="s">
        <v>749</v>
      </c>
      <c r="C329">
        <v>98600</v>
      </c>
      <c r="D329">
        <v>848</v>
      </c>
      <c r="E329">
        <f>'Raw counts'!E329/'Raw counts'!E$1246*10000</f>
        <v>0</v>
      </c>
      <c r="F329">
        <f>'Raw counts'!F329/'Raw counts'!F$1246*10000</f>
        <v>0</v>
      </c>
      <c r="G329">
        <f>'Raw counts'!G329/'Raw counts'!G$1246*10000</f>
        <v>0</v>
      </c>
      <c r="H329">
        <f>'Raw counts'!H329/'Raw counts'!H$1246*10000</f>
        <v>0</v>
      </c>
      <c r="I329">
        <f>'Raw counts'!I329/'Raw counts'!I$1246*10000</f>
        <v>0</v>
      </c>
      <c r="J329">
        <f>'Raw counts'!J329/'Raw counts'!J$1246*10000</f>
        <v>0</v>
      </c>
      <c r="K329">
        <f>'Raw counts'!K329/'Raw counts'!K$1246*10000</f>
        <v>0</v>
      </c>
      <c r="L329">
        <f>'Raw counts'!L329/'Raw counts'!L$1246*10000</f>
        <v>0</v>
      </c>
      <c r="M329">
        <f>'Raw counts'!M329/'Raw counts'!M$1246*10000</f>
        <v>0</v>
      </c>
      <c r="N329">
        <f>'Raw counts'!N329/'Raw counts'!N$1246*10000</f>
        <v>0</v>
      </c>
      <c r="O329">
        <f>'Raw counts'!O329/'Raw counts'!O$1246*10000</f>
        <v>0</v>
      </c>
      <c r="P329">
        <f>'Raw counts'!P329/'Raw counts'!P$1246*10000</f>
        <v>0</v>
      </c>
      <c r="Q329">
        <f>'Raw counts'!Q329/'Raw counts'!Q$1246*10000</f>
        <v>0</v>
      </c>
      <c r="R329">
        <f>'Raw counts'!R329/'Raw counts'!R$1246*10000</f>
        <v>0</v>
      </c>
      <c r="S329">
        <f>'Raw counts'!S329/'Raw counts'!S$1246*10000</f>
        <v>0</v>
      </c>
      <c r="T329">
        <f>'Raw counts'!T329/'Raw counts'!T$1246*10000</f>
        <v>0</v>
      </c>
      <c r="U329">
        <f>'Raw counts'!U329/'Raw counts'!U$1246*10000</f>
        <v>0</v>
      </c>
      <c r="V329">
        <f t="shared" si="21"/>
        <v>0</v>
      </c>
      <c r="W329" t="str">
        <f t="shared" si="22"/>
        <v/>
      </c>
      <c r="X329">
        <f t="shared" si="20"/>
        <v>0</v>
      </c>
      <c r="Y329">
        <f t="shared" si="23"/>
        <v>0</v>
      </c>
    </row>
    <row r="330" spans="1:25" x14ac:dyDescent="0.25">
      <c r="A330">
        <v>337</v>
      </c>
      <c r="B330" t="s">
        <v>750</v>
      </c>
      <c r="C330">
        <v>4900</v>
      </c>
      <c r="D330">
        <v>322</v>
      </c>
      <c r="E330">
        <f>'Raw counts'!E330/'Raw counts'!E$1246*10000</f>
        <v>0</v>
      </c>
      <c r="F330">
        <f>'Raw counts'!F330/'Raw counts'!F$1246*10000</f>
        <v>0</v>
      </c>
      <c r="G330">
        <f>'Raw counts'!G330/'Raw counts'!G$1246*10000</f>
        <v>0</v>
      </c>
      <c r="H330">
        <f>'Raw counts'!H330/'Raw counts'!H$1246*10000</f>
        <v>0</v>
      </c>
      <c r="I330">
        <f>'Raw counts'!I330/'Raw counts'!I$1246*10000</f>
        <v>0</v>
      </c>
      <c r="J330">
        <f>'Raw counts'!J330/'Raw counts'!J$1246*10000</f>
        <v>0</v>
      </c>
      <c r="K330">
        <f>'Raw counts'!K330/'Raw counts'!K$1246*10000</f>
        <v>0</v>
      </c>
      <c r="L330">
        <f>'Raw counts'!L330/'Raw counts'!L$1246*10000</f>
        <v>0</v>
      </c>
      <c r="M330">
        <f>'Raw counts'!M330/'Raw counts'!M$1246*10000</f>
        <v>0</v>
      </c>
      <c r="N330">
        <f>'Raw counts'!N330/'Raw counts'!N$1246*10000</f>
        <v>0</v>
      </c>
      <c r="O330">
        <f>'Raw counts'!O330/'Raw counts'!O$1246*10000</f>
        <v>0</v>
      </c>
      <c r="P330">
        <f>'Raw counts'!P330/'Raw counts'!P$1246*10000</f>
        <v>0</v>
      </c>
      <c r="Q330">
        <f>'Raw counts'!Q330/'Raw counts'!Q$1246*10000</f>
        <v>0</v>
      </c>
      <c r="R330">
        <f>'Raw counts'!R330/'Raw counts'!R$1246*10000</f>
        <v>0</v>
      </c>
      <c r="S330">
        <f>'Raw counts'!S330/'Raw counts'!S$1246*10000</f>
        <v>0</v>
      </c>
      <c r="T330">
        <f>'Raw counts'!T330/'Raw counts'!T$1246*10000</f>
        <v>0</v>
      </c>
      <c r="U330">
        <f>'Raw counts'!U330/'Raw counts'!U$1246*10000</f>
        <v>0</v>
      </c>
      <c r="V330">
        <f t="shared" si="21"/>
        <v>0</v>
      </c>
      <c r="W330" t="str">
        <f t="shared" si="22"/>
        <v/>
      </c>
      <c r="X330">
        <f t="shared" si="20"/>
        <v>0</v>
      </c>
      <c r="Y330">
        <f t="shared" si="23"/>
        <v>0</v>
      </c>
    </row>
    <row r="331" spans="1:25" x14ac:dyDescent="0.25">
      <c r="A331">
        <v>338</v>
      </c>
      <c r="B331" t="s">
        <v>751</v>
      </c>
      <c r="C331">
        <v>73800</v>
      </c>
      <c r="D331">
        <v>141</v>
      </c>
      <c r="E331">
        <f>'Raw counts'!E331/'Raw counts'!E$1246*10000</f>
        <v>0</v>
      </c>
      <c r="F331">
        <f>'Raw counts'!F331/'Raw counts'!F$1246*10000</f>
        <v>0</v>
      </c>
      <c r="G331">
        <f>'Raw counts'!G331/'Raw counts'!G$1246*10000</f>
        <v>0</v>
      </c>
      <c r="H331">
        <f>'Raw counts'!H331/'Raw counts'!H$1246*10000</f>
        <v>0</v>
      </c>
      <c r="I331">
        <f>'Raw counts'!I331/'Raw counts'!I$1246*10000</f>
        <v>0</v>
      </c>
      <c r="J331">
        <f>'Raw counts'!J331/'Raw counts'!J$1246*10000</f>
        <v>1.9723048946690573E-2</v>
      </c>
      <c r="K331">
        <f>'Raw counts'!K331/'Raw counts'!K$1246*10000</f>
        <v>0</v>
      </c>
      <c r="L331">
        <f>'Raw counts'!L331/'Raw counts'!L$1246*10000</f>
        <v>0</v>
      </c>
      <c r="M331">
        <f>'Raw counts'!M331/'Raw counts'!M$1246*10000</f>
        <v>0</v>
      </c>
      <c r="N331">
        <f>'Raw counts'!N331/'Raw counts'!N$1246*10000</f>
        <v>0</v>
      </c>
      <c r="O331">
        <f>'Raw counts'!O331/'Raw counts'!O$1246*10000</f>
        <v>0.49470514059217219</v>
      </c>
      <c r="P331">
        <f>'Raw counts'!P331/'Raw counts'!P$1246*10000</f>
        <v>0</v>
      </c>
      <c r="Q331">
        <f>'Raw counts'!Q331/'Raw counts'!Q$1246*10000</f>
        <v>0</v>
      </c>
      <c r="R331">
        <f>'Raw counts'!R331/'Raw counts'!R$1246*10000</f>
        <v>0</v>
      </c>
      <c r="S331">
        <f>'Raw counts'!S331/'Raw counts'!S$1246*10000</f>
        <v>0</v>
      </c>
      <c r="T331">
        <f>'Raw counts'!T331/'Raw counts'!T$1246*10000</f>
        <v>0</v>
      </c>
      <c r="U331">
        <f>'Raw counts'!U331/'Raw counts'!U$1246*10000</f>
        <v>0</v>
      </c>
      <c r="V331">
        <f t="shared" si="21"/>
        <v>1</v>
      </c>
      <c r="W331">
        <f t="shared" si="22"/>
        <v>0.32091061514856484</v>
      </c>
      <c r="X331">
        <f t="shared" si="20"/>
        <v>2.1914498829656193E-3</v>
      </c>
      <c r="Y331">
        <f t="shared" si="23"/>
        <v>6.1838142574021523E-2</v>
      </c>
    </row>
    <row r="332" spans="1:25" x14ac:dyDescent="0.25">
      <c r="A332">
        <v>339</v>
      </c>
      <c r="B332" t="s">
        <v>752</v>
      </c>
      <c r="C332">
        <v>78600</v>
      </c>
      <c r="D332">
        <v>313</v>
      </c>
      <c r="E332">
        <f>'Raw counts'!E332/'Raw counts'!E$1246*10000</f>
        <v>0</v>
      </c>
      <c r="F332">
        <f>'Raw counts'!F332/'Raw counts'!F$1246*10000</f>
        <v>0</v>
      </c>
      <c r="G332">
        <f>'Raw counts'!G332/'Raw counts'!G$1246*10000</f>
        <v>0</v>
      </c>
      <c r="H332">
        <f>'Raw counts'!H332/'Raw counts'!H$1246*10000</f>
        <v>0</v>
      </c>
      <c r="I332">
        <f>'Raw counts'!I332/'Raw counts'!I$1246*10000</f>
        <v>0</v>
      </c>
      <c r="J332">
        <f>'Raw counts'!J332/'Raw counts'!J$1246*10000</f>
        <v>0</v>
      </c>
      <c r="K332">
        <f>'Raw counts'!K332/'Raw counts'!K$1246*10000</f>
        <v>0</v>
      </c>
      <c r="L332">
        <f>'Raw counts'!L332/'Raw counts'!L$1246*10000</f>
        <v>0</v>
      </c>
      <c r="M332">
        <f>'Raw counts'!M332/'Raw counts'!M$1246*10000</f>
        <v>0</v>
      </c>
      <c r="N332">
        <f>'Raw counts'!N332/'Raw counts'!N$1246*10000</f>
        <v>0</v>
      </c>
      <c r="O332">
        <f>'Raw counts'!O332/'Raw counts'!O$1246*10000</f>
        <v>0</v>
      </c>
      <c r="P332">
        <f>'Raw counts'!P332/'Raw counts'!P$1246*10000</f>
        <v>0</v>
      </c>
      <c r="Q332">
        <f>'Raw counts'!Q332/'Raw counts'!Q$1246*10000</f>
        <v>0</v>
      </c>
      <c r="R332">
        <f>'Raw counts'!R332/'Raw counts'!R$1246*10000</f>
        <v>0</v>
      </c>
      <c r="S332">
        <f>'Raw counts'!S332/'Raw counts'!S$1246*10000</f>
        <v>0</v>
      </c>
      <c r="T332">
        <f>'Raw counts'!T332/'Raw counts'!T$1246*10000</f>
        <v>0</v>
      </c>
      <c r="U332">
        <f>'Raw counts'!U332/'Raw counts'!U$1246*10000</f>
        <v>0</v>
      </c>
      <c r="V332">
        <f t="shared" si="21"/>
        <v>0</v>
      </c>
      <c r="W332" t="str">
        <f t="shared" si="22"/>
        <v/>
      </c>
      <c r="X332">
        <f t="shared" si="20"/>
        <v>0</v>
      </c>
      <c r="Y332">
        <f t="shared" si="23"/>
        <v>0</v>
      </c>
    </row>
    <row r="333" spans="1:25" x14ac:dyDescent="0.25">
      <c r="A333">
        <v>340</v>
      </c>
      <c r="B333" t="s">
        <v>753</v>
      </c>
      <c r="C333">
        <v>27900</v>
      </c>
      <c r="D333">
        <v>22</v>
      </c>
      <c r="E333">
        <f>'Raw counts'!E333/'Raw counts'!E$1246*10000</f>
        <v>0</v>
      </c>
      <c r="F333">
        <f>'Raw counts'!F333/'Raw counts'!F$1246*10000</f>
        <v>0</v>
      </c>
      <c r="G333">
        <f>'Raw counts'!G333/'Raw counts'!G$1246*10000</f>
        <v>0</v>
      </c>
      <c r="H333">
        <f>'Raw counts'!H333/'Raw counts'!H$1246*10000</f>
        <v>0</v>
      </c>
      <c r="I333">
        <f>'Raw counts'!I333/'Raw counts'!I$1246*10000</f>
        <v>0</v>
      </c>
      <c r="J333">
        <f>'Raw counts'!J333/'Raw counts'!J$1246*10000</f>
        <v>0</v>
      </c>
      <c r="K333">
        <f>'Raw counts'!K333/'Raw counts'!K$1246*10000</f>
        <v>0</v>
      </c>
      <c r="L333">
        <f>'Raw counts'!L333/'Raw counts'!L$1246*10000</f>
        <v>0</v>
      </c>
      <c r="M333">
        <f>'Raw counts'!M333/'Raw counts'!M$1246*10000</f>
        <v>0</v>
      </c>
      <c r="N333">
        <f>'Raw counts'!N333/'Raw counts'!N$1246*10000</f>
        <v>0</v>
      </c>
      <c r="O333">
        <f>'Raw counts'!O333/'Raw counts'!O$1246*10000</f>
        <v>0</v>
      </c>
      <c r="P333">
        <f>'Raw counts'!P333/'Raw counts'!P$1246*10000</f>
        <v>0</v>
      </c>
      <c r="Q333">
        <f>'Raw counts'!Q333/'Raw counts'!Q$1246*10000</f>
        <v>0</v>
      </c>
      <c r="R333">
        <f>'Raw counts'!R333/'Raw counts'!R$1246*10000</f>
        <v>0</v>
      </c>
      <c r="S333">
        <f>'Raw counts'!S333/'Raw counts'!S$1246*10000</f>
        <v>0</v>
      </c>
      <c r="T333">
        <f>'Raw counts'!T333/'Raw counts'!T$1246*10000</f>
        <v>0</v>
      </c>
      <c r="U333">
        <f>'Raw counts'!U333/'Raw counts'!U$1246*10000</f>
        <v>0</v>
      </c>
      <c r="V333">
        <f t="shared" si="21"/>
        <v>0</v>
      </c>
      <c r="W333" t="str">
        <f t="shared" si="22"/>
        <v/>
      </c>
      <c r="X333">
        <f t="shared" si="20"/>
        <v>0</v>
      </c>
      <c r="Y333">
        <f t="shared" si="23"/>
        <v>0</v>
      </c>
    </row>
    <row r="334" spans="1:25" x14ac:dyDescent="0.25">
      <c r="A334">
        <v>341</v>
      </c>
      <c r="B334" t="s">
        <v>183</v>
      </c>
      <c r="C334">
        <v>113600</v>
      </c>
      <c r="D334">
        <v>824</v>
      </c>
      <c r="E334">
        <f>'Raw counts'!E334/'Raw counts'!E$1246*10000</f>
        <v>1.867819634370571E-3</v>
      </c>
      <c r="F334">
        <f>'Raw counts'!F334/'Raw counts'!F$1246*10000</f>
        <v>0</v>
      </c>
      <c r="G334">
        <f>'Raw counts'!G334/'Raw counts'!G$1246*10000</f>
        <v>0</v>
      </c>
      <c r="H334">
        <f>'Raw counts'!H334/'Raw counts'!H$1246*10000</f>
        <v>0</v>
      </c>
      <c r="I334">
        <f>'Raw counts'!I334/'Raw counts'!I$1246*10000</f>
        <v>1.8470688556484902E-2</v>
      </c>
      <c r="J334">
        <f>'Raw counts'!J334/'Raw counts'!J$1246*10000</f>
        <v>0</v>
      </c>
      <c r="K334">
        <f>'Raw counts'!K334/'Raw counts'!K$1246*10000</f>
        <v>1.3378672166787446E-2</v>
      </c>
      <c r="L334">
        <f>'Raw counts'!L334/'Raw counts'!L$1246*10000</f>
        <v>2.64588996272823E-2</v>
      </c>
      <c r="M334">
        <f>'Raw counts'!M334/'Raw counts'!M$1246*10000</f>
        <v>0</v>
      </c>
      <c r="N334">
        <f>'Raw counts'!N334/'Raw counts'!N$1246*10000</f>
        <v>0</v>
      </c>
      <c r="O334">
        <f>'Raw counts'!O334/'Raw counts'!O$1246*10000</f>
        <v>0</v>
      </c>
      <c r="P334">
        <f>'Raw counts'!P334/'Raw counts'!P$1246*10000</f>
        <v>0</v>
      </c>
      <c r="Q334">
        <f>'Raw counts'!Q334/'Raw counts'!Q$1246*10000</f>
        <v>0</v>
      </c>
      <c r="R334">
        <f>'Raw counts'!R334/'Raw counts'!R$1246*10000</f>
        <v>0</v>
      </c>
      <c r="S334">
        <f>'Raw counts'!S334/'Raw counts'!S$1246*10000</f>
        <v>0</v>
      </c>
      <c r="T334">
        <f>'Raw counts'!T334/'Raw counts'!T$1246*10000</f>
        <v>0</v>
      </c>
      <c r="U334">
        <f>'Raw counts'!U334/'Raw counts'!U$1246*10000</f>
        <v>0</v>
      </c>
      <c r="V334">
        <f t="shared" si="21"/>
        <v>1</v>
      </c>
      <c r="W334">
        <f t="shared" si="22"/>
        <v>8.2680304709054867E-2</v>
      </c>
      <c r="X334">
        <f t="shared" si="20"/>
        <v>6.6862311094361354E-3</v>
      </c>
      <c r="Y334">
        <f t="shared" si="23"/>
        <v>0</v>
      </c>
    </row>
    <row r="335" spans="1:25" x14ac:dyDescent="0.25">
      <c r="A335">
        <v>342</v>
      </c>
      <c r="B335" t="s">
        <v>184</v>
      </c>
      <c r="C335">
        <v>52100</v>
      </c>
      <c r="D335">
        <v>835</v>
      </c>
      <c r="E335">
        <f>'Raw counts'!E335/'Raw counts'!E$1246*10000</f>
        <v>30.337126501446811</v>
      </c>
      <c r="F335">
        <f>'Raw counts'!F335/'Raw counts'!F$1246*10000</f>
        <v>39.259499880236376</v>
      </c>
      <c r="G335">
        <f>'Raw counts'!G335/'Raw counts'!G$1246*10000</f>
        <v>13.658835332465721</v>
      </c>
      <c r="H335">
        <f>'Raw counts'!H335/'Raw counts'!H$1246*10000</f>
        <v>54.020624025810399</v>
      </c>
      <c r="I335">
        <f>'Raw counts'!I335/'Raw counts'!I$1246*10000</f>
        <v>65.626356441190865</v>
      </c>
      <c r="J335">
        <f>'Raw counts'!J335/'Raw counts'!J$1246*10000</f>
        <v>188.20719457379477</v>
      </c>
      <c r="K335">
        <f>'Raw counts'!K335/'Raw counts'!K$1246*10000</f>
        <v>102.85077206087297</v>
      </c>
      <c r="L335">
        <f>'Raw counts'!L335/'Raw counts'!L$1246*10000</f>
        <v>187.27609156190414</v>
      </c>
      <c r="M335">
        <f>'Raw counts'!M335/'Raw counts'!M$1246*10000</f>
        <v>103.88857608097661</v>
      </c>
      <c r="N335">
        <f>'Raw counts'!N335/'Raw counts'!N$1246*10000</f>
        <v>25.448883667351843</v>
      </c>
      <c r="O335">
        <f>'Raw counts'!O335/'Raw counts'!O$1246*10000</f>
        <v>104.37605398276339</v>
      </c>
      <c r="P335">
        <f>'Raw counts'!P335/'Raw counts'!P$1246*10000</f>
        <v>135.12410416227715</v>
      </c>
      <c r="Q335">
        <f>'Raw counts'!Q335/'Raw counts'!Q$1246*10000</f>
        <v>30.647627368536011</v>
      </c>
      <c r="R335">
        <f>'Raw counts'!R335/'Raw counts'!R$1246*10000</f>
        <v>143.30907116568596</v>
      </c>
      <c r="S335">
        <f>'Raw counts'!S335/'Raw counts'!S$1246*10000</f>
        <v>34.307961727080169</v>
      </c>
      <c r="T335">
        <f>'Raw counts'!T335/'Raw counts'!T$1246*10000</f>
        <v>26.082339781753703</v>
      </c>
      <c r="U335">
        <f>'Raw counts'!U335/'Raw counts'!U$1246*10000</f>
        <v>92.165958610155215</v>
      </c>
      <c r="V335">
        <f t="shared" si="21"/>
        <v>1</v>
      </c>
      <c r="W335">
        <f t="shared" si="22"/>
        <v>0.6459183126543101</v>
      </c>
      <c r="X335">
        <f t="shared" si="20"/>
        <v>87.236119606522067</v>
      </c>
      <c r="Y335">
        <f t="shared" si="23"/>
        <v>73.932750058200426</v>
      </c>
    </row>
    <row r="336" spans="1:25" x14ac:dyDescent="0.25">
      <c r="A336">
        <v>343</v>
      </c>
      <c r="B336" t="s">
        <v>754</v>
      </c>
      <c r="C336">
        <v>63300</v>
      </c>
      <c r="D336">
        <v>8</v>
      </c>
      <c r="E336">
        <f>'Raw counts'!E336/'Raw counts'!E$1246*10000</f>
        <v>0</v>
      </c>
      <c r="F336">
        <f>'Raw counts'!F336/'Raw counts'!F$1246*10000</f>
        <v>0</v>
      </c>
      <c r="G336">
        <f>'Raw counts'!G336/'Raw counts'!G$1246*10000</f>
        <v>0</v>
      </c>
      <c r="H336">
        <f>'Raw counts'!H336/'Raw counts'!H$1246*10000</f>
        <v>0</v>
      </c>
      <c r="I336">
        <f>'Raw counts'!I336/'Raw counts'!I$1246*10000</f>
        <v>0</v>
      </c>
      <c r="J336">
        <f>'Raw counts'!J336/'Raw counts'!J$1246*10000</f>
        <v>0</v>
      </c>
      <c r="K336">
        <f>'Raw counts'!K336/'Raw counts'!K$1246*10000</f>
        <v>0</v>
      </c>
      <c r="L336">
        <f>'Raw counts'!L336/'Raw counts'!L$1246*10000</f>
        <v>0</v>
      </c>
      <c r="M336">
        <f>'Raw counts'!M336/'Raw counts'!M$1246*10000</f>
        <v>0</v>
      </c>
      <c r="N336">
        <f>'Raw counts'!N336/'Raw counts'!N$1246*10000</f>
        <v>0</v>
      </c>
      <c r="O336">
        <f>'Raw counts'!O336/'Raw counts'!O$1246*10000</f>
        <v>0</v>
      </c>
      <c r="P336">
        <f>'Raw counts'!P336/'Raw counts'!P$1246*10000</f>
        <v>0</v>
      </c>
      <c r="Q336">
        <f>'Raw counts'!Q336/'Raw counts'!Q$1246*10000</f>
        <v>0</v>
      </c>
      <c r="R336">
        <f>'Raw counts'!R336/'Raw counts'!R$1246*10000</f>
        <v>0</v>
      </c>
      <c r="S336">
        <f>'Raw counts'!S336/'Raw counts'!S$1246*10000</f>
        <v>0</v>
      </c>
      <c r="T336">
        <f>'Raw counts'!T336/'Raw counts'!T$1246*10000</f>
        <v>0</v>
      </c>
      <c r="U336">
        <f>'Raw counts'!U336/'Raw counts'!U$1246*10000</f>
        <v>0</v>
      </c>
      <c r="V336">
        <f t="shared" si="21"/>
        <v>0</v>
      </c>
      <c r="W336" t="str">
        <f t="shared" si="22"/>
        <v/>
      </c>
      <c r="X336">
        <f t="shared" si="20"/>
        <v>0</v>
      </c>
      <c r="Y336">
        <f t="shared" si="23"/>
        <v>0</v>
      </c>
    </row>
    <row r="337" spans="1:25" x14ac:dyDescent="0.25">
      <c r="A337">
        <v>344</v>
      </c>
      <c r="B337" t="s">
        <v>185</v>
      </c>
      <c r="C337">
        <v>24300</v>
      </c>
      <c r="D337">
        <v>111</v>
      </c>
      <c r="E337">
        <f>'Raw counts'!E337/'Raw counts'!E$1246*10000</f>
        <v>5.3942631040622091</v>
      </c>
      <c r="F337">
        <f>'Raw counts'!F337/'Raw counts'!F$1246*10000</f>
        <v>7.0709755321278216</v>
      </c>
      <c r="G337">
        <f>'Raw counts'!G337/'Raw counts'!G$1246*10000</f>
        <v>14.756780060517908</v>
      </c>
      <c r="H337">
        <f>'Raw counts'!H337/'Raw counts'!H$1246*10000</f>
        <v>11.322063854485652</v>
      </c>
      <c r="I337">
        <f>'Raw counts'!I337/'Raw counts'!I$1246*10000</f>
        <v>24.171974424253246</v>
      </c>
      <c r="J337">
        <f>'Raw counts'!J337/'Raw counts'!J$1246*10000</f>
        <v>17.509136702424556</v>
      </c>
      <c r="K337">
        <f>'Raw counts'!K337/'Raw counts'!K$1246*10000</f>
        <v>5.7171525726071684</v>
      </c>
      <c r="L337">
        <f>'Raw counts'!L337/'Raw counts'!L$1246*10000</f>
        <v>34.661158511739814</v>
      </c>
      <c r="M337">
        <f>'Raw counts'!M337/'Raw counts'!M$1246*10000</f>
        <v>20.116978896063507</v>
      </c>
      <c r="N337">
        <f>'Raw counts'!N337/'Raw counts'!N$1246*10000</f>
        <v>21.251696515876453</v>
      </c>
      <c r="O337">
        <f>'Raw counts'!O337/'Raw counts'!O$1246*10000</f>
        <v>12.40801260791387</v>
      </c>
      <c r="P337">
        <f>'Raw counts'!P337/'Raw counts'!P$1246*10000</f>
        <v>12.69312677869384</v>
      </c>
      <c r="Q337">
        <f>'Raw counts'!Q337/'Raw counts'!Q$1246*10000</f>
        <v>25.69408148777995</v>
      </c>
      <c r="R337">
        <f>'Raw counts'!R337/'Raw counts'!R$1246*10000</f>
        <v>10.317932566801099</v>
      </c>
      <c r="S337">
        <f>'Raw counts'!S337/'Raw counts'!S$1246*10000</f>
        <v>10.748380414496634</v>
      </c>
      <c r="T337">
        <f>'Raw counts'!T337/'Raw counts'!T$1246*10000</f>
        <v>8.3418813992367742</v>
      </c>
      <c r="U337">
        <f>'Raw counts'!U337/'Raw counts'!U$1246*10000</f>
        <v>12.23295999444548</v>
      </c>
      <c r="V337">
        <f t="shared" si="21"/>
        <v>1</v>
      </c>
      <c r="W337">
        <f t="shared" si="22"/>
        <v>0.72545194125632251</v>
      </c>
      <c r="X337">
        <f t="shared" si="20"/>
        <v>15.635609295364652</v>
      </c>
      <c r="Y337">
        <f t="shared" si="23"/>
        <v>14.211008970655513</v>
      </c>
    </row>
    <row r="338" spans="1:25" x14ac:dyDescent="0.25">
      <c r="A338">
        <v>345</v>
      </c>
      <c r="B338" t="s">
        <v>755</v>
      </c>
      <c r="C338">
        <v>5600</v>
      </c>
      <c r="D338">
        <v>322</v>
      </c>
      <c r="E338">
        <f>'Raw counts'!E338/'Raw counts'!E$1246*10000</f>
        <v>0</v>
      </c>
      <c r="F338">
        <f>'Raw counts'!F338/'Raw counts'!F$1246*10000</f>
        <v>0</v>
      </c>
      <c r="G338">
        <f>'Raw counts'!G338/'Raw counts'!G$1246*10000</f>
        <v>0</v>
      </c>
      <c r="H338">
        <f>'Raw counts'!H338/'Raw counts'!H$1246*10000</f>
        <v>0</v>
      </c>
      <c r="I338">
        <f>'Raw counts'!I338/'Raw counts'!I$1246*10000</f>
        <v>0</v>
      </c>
      <c r="J338">
        <f>'Raw counts'!J338/'Raw counts'!J$1246*10000</f>
        <v>0</v>
      </c>
      <c r="K338">
        <f>'Raw counts'!K338/'Raw counts'!K$1246*10000</f>
        <v>0</v>
      </c>
      <c r="L338">
        <f>'Raw counts'!L338/'Raw counts'!L$1246*10000</f>
        <v>0</v>
      </c>
      <c r="M338">
        <f>'Raw counts'!M338/'Raw counts'!M$1246*10000</f>
        <v>0</v>
      </c>
      <c r="N338">
        <f>'Raw counts'!N338/'Raw counts'!N$1246*10000</f>
        <v>0</v>
      </c>
      <c r="O338">
        <f>'Raw counts'!O338/'Raw counts'!O$1246*10000</f>
        <v>0</v>
      </c>
      <c r="P338">
        <f>'Raw counts'!P338/'Raw counts'!P$1246*10000</f>
        <v>0</v>
      </c>
      <c r="Q338">
        <f>'Raw counts'!Q338/'Raw counts'!Q$1246*10000</f>
        <v>0</v>
      </c>
      <c r="R338">
        <f>'Raw counts'!R338/'Raw counts'!R$1246*10000</f>
        <v>0</v>
      </c>
      <c r="S338">
        <f>'Raw counts'!S338/'Raw counts'!S$1246*10000</f>
        <v>0</v>
      </c>
      <c r="T338">
        <f>'Raw counts'!T338/'Raw counts'!T$1246*10000</f>
        <v>0</v>
      </c>
      <c r="U338">
        <f>'Raw counts'!U338/'Raw counts'!U$1246*10000</f>
        <v>0</v>
      </c>
      <c r="V338">
        <f t="shared" si="21"/>
        <v>0</v>
      </c>
      <c r="W338" t="str">
        <f t="shared" si="22"/>
        <v/>
      </c>
      <c r="X338">
        <f t="shared" si="20"/>
        <v>0</v>
      </c>
      <c r="Y338">
        <f t="shared" si="23"/>
        <v>0</v>
      </c>
    </row>
    <row r="339" spans="1:25" x14ac:dyDescent="0.25">
      <c r="A339">
        <v>346</v>
      </c>
      <c r="B339" t="s">
        <v>756</v>
      </c>
      <c r="C339">
        <v>3000</v>
      </c>
      <c r="D339">
        <v>322</v>
      </c>
      <c r="E339">
        <f>'Raw counts'!E339/'Raw counts'!E$1246*10000</f>
        <v>0</v>
      </c>
      <c r="F339">
        <f>'Raw counts'!F339/'Raw counts'!F$1246*10000</f>
        <v>0</v>
      </c>
      <c r="G339">
        <f>'Raw counts'!G339/'Raw counts'!G$1246*10000</f>
        <v>0</v>
      </c>
      <c r="H339">
        <f>'Raw counts'!H339/'Raw counts'!H$1246*10000</f>
        <v>0</v>
      </c>
      <c r="I339">
        <f>'Raw counts'!I339/'Raw counts'!I$1246*10000</f>
        <v>0</v>
      </c>
      <c r="J339">
        <f>'Raw counts'!J339/'Raw counts'!J$1246*10000</f>
        <v>0</v>
      </c>
      <c r="K339">
        <f>'Raw counts'!K339/'Raw counts'!K$1246*10000</f>
        <v>0</v>
      </c>
      <c r="L339">
        <f>'Raw counts'!L339/'Raw counts'!L$1246*10000</f>
        <v>0</v>
      </c>
      <c r="M339">
        <f>'Raw counts'!M339/'Raw counts'!M$1246*10000</f>
        <v>0</v>
      </c>
      <c r="N339">
        <f>'Raw counts'!N339/'Raw counts'!N$1246*10000</f>
        <v>0</v>
      </c>
      <c r="O339">
        <f>'Raw counts'!O339/'Raw counts'!O$1246*10000</f>
        <v>0</v>
      </c>
      <c r="P339">
        <f>'Raw counts'!P339/'Raw counts'!P$1246*10000</f>
        <v>0</v>
      </c>
      <c r="Q339">
        <f>'Raw counts'!Q339/'Raw counts'!Q$1246*10000</f>
        <v>0</v>
      </c>
      <c r="R339">
        <f>'Raw counts'!R339/'Raw counts'!R$1246*10000</f>
        <v>0</v>
      </c>
      <c r="S339">
        <f>'Raw counts'!S339/'Raw counts'!S$1246*10000</f>
        <v>0</v>
      </c>
      <c r="T339">
        <f>'Raw counts'!T339/'Raw counts'!T$1246*10000</f>
        <v>0</v>
      </c>
      <c r="U339">
        <f>'Raw counts'!U339/'Raw counts'!U$1246*10000</f>
        <v>0</v>
      </c>
      <c r="V339">
        <f t="shared" si="21"/>
        <v>0</v>
      </c>
      <c r="W339" t="str">
        <f t="shared" si="22"/>
        <v/>
      </c>
      <c r="X339">
        <f t="shared" si="20"/>
        <v>0</v>
      </c>
      <c r="Y339">
        <f t="shared" si="23"/>
        <v>0</v>
      </c>
    </row>
    <row r="340" spans="1:25" x14ac:dyDescent="0.25">
      <c r="A340">
        <v>347</v>
      </c>
      <c r="B340" t="s">
        <v>186</v>
      </c>
      <c r="C340">
        <v>73600</v>
      </c>
      <c r="D340">
        <v>141</v>
      </c>
      <c r="E340">
        <f>'Raw counts'!E340/'Raw counts'!E$1246*10000</f>
        <v>3.735639268741142E-3</v>
      </c>
      <c r="F340">
        <f>'Raw counts'!F340/'Raw counts'!F$1246*10000</f>
        <v>0</v>
      </c>
      <c r="G340">
        <f>'Raw counts'!G340/'Raw counts'!G$1246*10000</f>
        <v>2.0145774826645608E-2</v>
      </c>
      <c r="H340">
        <f>'Raw counts'!H340/'Raw counts'!H$1246*10000</f>
        <v>4.1881863826704016E-2</v>
      </c>
      <c r="I340">
        <f>'Raw counts'!I340/'Raw counts'!I$1246*10000</f>
        <v>0.22164826267781887</v>
      </c>
      <c r="J340">
        <f>'Raw counts'!J340/'Raw counts'!J$1246*10000</f>
        <v>9.8615244733452866E-3</v>
      </c>
      <c r="K340">
        <f>'Raw counts'!K340/'Raw counts'!K$1246*10000</f>
        <v>0.11148893472322871</v>
      </c>
      <c r="L340">
        <f>'Raw counts'!L340/'Raw counts'!L$1246*10000</f>
        <v>0.29104789590010527</v>
      </c>
      <c r="M340">
        <f>'Raw counts'!M340/'Raw counts'!M$1246*10000</f>
        <v>0</v>
      </c>
      <c r="N340">
        <f>'Raw counts'!N340/'Raw counts'!N$1246*10000</f>
        <v>0</v>
      </c>
      <c r="O340">
        <f>'Raw counts'!O340/'Raw counts'!O$1246*10000</f>
        <v>1.2451762042115899</v>
      </c>
      <c r="P340">
        <f>'Raw counts'!P340/'Raw counts'!P$1246*10000</f>
        <v>0</v>
      </c>
      <c r="Q340">
        <f>'Raw counts'!Q340/'Raw counts'!Q$1246*10000</f>
        <v>0</v>
      </c>
      <c r="R340">
        <f>'Raw counts'!R340/'Raw counts'!R$1246*10000</f>
        <v>0</v>
      </c>
      <c r="S340">
        <f>'Raw counts'!S340/'Raw counts'!S$1246*10000</f>
        <v>0</v>
      </c>
      <c r="T340">
        <f>'Raw counts'!T340/'Raw counts'!T$1246*10000</f>
        <v>4.2955105042413871E-2</v>
      </c>
      <c r="U340">
        <f>'Raw counts'!U340/'Raw counts'!U$1246*10000</f>
        <v>2.6036807366680698E-2</v>
      </c>
      <c r="V340">
        <f t="shared" si="21"/>
        <v>1</v>
      </c>
      <c r="W340">
        <f t="shared" si="22"/>
        <v>0.57289583822184453</v>
      </c>
      <c r="X340">
        <f t="shared" si="20"/>
        <v>7.7756655077398762E-2</v>
      </c>
      <c r="Y340">
        <f t="shared" si="23"/>
        <v>0.16427101457758558</v>
      </c>
    </row>
    <row r="341" spans="1:25" x14ac:dyDescent="0.25">
      <c r="A341">
        <v>348</v>
      </c>
      <c r="B341" t="s">
        <v>757</v>
      </c>
      <c r="C341">
        <v>83700</v>
      </c>
      <c r="D341">
        <v>313</v>
      </c>
      <c r="E341">
        <f>'Raw counts'!E341/'Raw counts'!E$1246*10000</f>
        <v>0</v>
      </c>
      <c r="F341">
        <f>'Raw counts'!F341/'Raw counts'!F$1246*10000</f>
        <v>0</v>
      </c>
      <c r="G341">
        <f>'Raw counts'!G341/'Raw counts'!G$1246*10000</f>
        <v>0</v>
      </c>
      <c r="H341">
        <f>'Raw counts'!H341/'Raw counts'!H$1246*10000</f>
        <v>0</v>
      </c>
      <c r="I341">
        <f>'Raw counts'!I341/'Raw counts'!I$1246*10000</f>
        <v>0</v>
      </c>
      <c r="J341">
        <f>'Raw counts'!J341/'Raw counts'!J$1246*10000</f>
        <v>0</v>
      </c>
      <c r="K341">
        <f>'Raw counts'!K341/'Raw counts'!K$1246*10000</f>
        <v>0</v>
      </c>
      <c r="L341">
        <f>'Raw counts'!L341/'Raw counts'!L$1246*10000</f>
        <v>0</v>
      </c>
      <c r="M341">
        <f>'Raw counts'!M341/'Raw counts'!M$1246*10000</f>
        <v>0</v>
      </c>
      <c r="N341">
        <f>'Raw counts'!N341/'Raw counts'!N$1246*10000</f>
        <v>0</v>
      </c>
      <c r="O341">
        <f>'Raw counts'!O341/'Raw counts'!O$1246*10000</f>
        <v>0</v>
      </c>
      <c r="P341">
        <f>'Raw counts'!P341/'Raw counts'!P$1246*10000</f>
        <v>0</v>
      </c>
      <c r="Q341">
        <f>'Raw counts'!Q341/'Raw counts'!Q$1246*10000</f>
        <v>0</v>
      </c>
      <c r="R341">
        <f>'Raw counts'!R341/'Raw counts'!R$1246*10000</f>
        <v>0</v>
      </c>
      <c r="S341">
        <f>'Raw counts'!S341/'Raw counts'!S$1246*10000</f>
        <v>0</v>
      </c>
      <c r="T341">
        <f>'Raw counts'!T341/'Raw counts'!T$1246*10000</f>
        <v>0</v>
      </c>
      <c r="U341">
        <f>'Raw counts'!U341/'Raw counts'!U$1246*10000</f>
        <v>0</v>
      </c>
      <c r="V341">
        <f t="shared" si="21"/>
        <v>0</v>
      </c>
      <c r="W341" t="str">
        <f t="shared" si="22"/>
        <v/>
      </c>
      <c r="X341">
        <f t="shared" si="20"/>
        <v>0</v>
      </c>
      <c r="Y341">
        <f t="shared" si="23"/>
        <v>0</v>
      </c>
    </row>
    <row r="342" spans="1:25" x14ac:dyDescent="0.25">
      <c r="A342">
        <v>349</v>
      </c>
      <c r="B342" t="s">
        <v>758</v>
      </c>
      <c r="C342">
        <v>113100</v>
      </c>
      <c r="D342">
        <v>824</v>
      </c>
      <c r="E342">
        <f>'Raw counts'!E342/'Raw counts'!E$1246*10000</f>
        <v>0</v>
      </c>
      <c r="F342">
        <f>'Raw counts'!F342/'Raw counts'!F$1246*10000</f>
        <v>0</v>
      </c>
      <c r="G342">
        <f>'Raw counts'!G342/'Raw counts'!G$1246*10000</f>
        <v>0</v>
      </c>
      <c r="H342">
        <f>'Raw counts'!H342/'Raw counts'!H$1246*10000</f>
        <v>0</v>
      </c>
      <c r="I342">
        <f>'Raw counts'!I342/'Raw counts'!I$1246*10000</f>
        <v>0</v>
      </c>
      <c r="J342">
        <f>'Raw counts'!J342/'Raw counts'!J$1246*10000</f>
        <v>0</v>
      </c>
      <c r="K342">
        <f>'Raw counts'!K342/'Raw counts'!K$1246*10000</f>
        <v>0</v>
      </c>
      <c r="L342">
        <f>'Raw counts'!L342/'Raw counts'!L$1246*10000</f>
        <v>0</v>
      </c>
      <c r="M342">
        <f>'Raw counts'!M342/'Raw counts'!M$1246*10000</f>
        <v>0</v>
      </c>
      <c r="N342">
        <f>'Raw counts'!N342/'Raw counts'!N$1246*10000</f>
        <v>0</v>
      </c>
      <c r="O342">
        <f>'Raw counts'!O342/'Raw counts'!O$1246*10000</f>
        <v>0</v>
      </c>
      <c r="P342">
        <f>'Raw counts'!P342/'Raw counts'!P$1246*10000</f>
        <v>0</v>
      </c>
      <c r="Q342">
        <f>'Raw counts'!Q342/'Raw counts'!Q$1246*10000</f>
        <v>0</v>
      </c>
      <c r="R342">
        <f>'Raw counts'!R342/'Raw counts'!R$1246*10000</f>
        <v>0</v>
      </c>
      <c r="S342">
        <f>'Raw counts'!S342/'Raw counts'!S$1246*10000</f>
        <v>0</v>
      </c>
      <c r="T342">
        <f>'Raw counts'!T342/'Raw counts'!T$1246*10000</f>
        <v>0</v>
      </c>
      <c r="U342">
        <f>'Raw counts'!U342/'Raw counts'!U$1246*10000</f>
        <v>0</v>
      </c>
      <c r="V342">
        <f t="shared" si="21"/>
        <v>0</v>
      </c>
      <c r="W342" t="str">
        <f t="shared" si="22"/>
        <v/>
      </c>
      <c r="X342">
        <f t="shared" si="20"/>
        <v>0</v>
      </c>
      <c r="Y342">
        <f t="shared" si="23"/>
        <v>0</v>
      </c>
    </row>
    <row r="343" spans="1:25" x14ac:dyDescent="0.25">
      <c r="A343">
        <v>350</v>
      </c>
      <c r="B343" t="s">
        <v>187</v>
      </c>
      <c r="C343">
        <v>89200</v>
      </c>
      <c r="D343">
        <v>1117</v>
      </c>
      <c r="E343">
        <f>'Raw counts'!E343/'Raw counts'!E$1246*10000</f>
        <v>0.85919703181046259</v>
      </c>
      <c r="F343">
        <f>'Raw counts'!F343/'Raw counts'!F$1246*10000</f>
        <v>0.28710457497038722</v>
      </c>
      <c r="G343">
        <f>'Raw counts'!G343/'Raw counts'!G$1246*10000</f>
        <v>0.45327993359952617</v>
      </c>
      <c r="H343">
        <f>'Raw counts'!H343/'Raw counts'!H$1246*10000</f>
        <v>0.41881863826704013</v>
      </c>
      <c r="I343">
        <f>'Raw counts'!I343/'Raw counts'!I$1246*10000</f>
        <v>2.7644463872872409</v>
      </c>
      <c r="J343">
        <f>'Raw counts'!J343/'Raw counts'!J$1246*10000</f>
        <v>2.5541348385964291</v>
      </c>
      <c r="K343">
        <f>'Raw counts'!K343/'Raw counts'!K$1246*10000</f>
        <v>0.53960644406042702</v>
      </c>
      <c r="L343">
        <f>'Raw counts'!L343/'Raw counts'!L$1246*10000</f>
        <v>6.6147249068205752E-2</v>
      </c>
      <c r="M343">
        <f>'Raw counts'!M343/'Raw counts'!M$1246*10000</f>
        <v>0.95839019935437675</v>
      </c>
      <c r="N343">
        <f>'Raw counts'!N343/'Raw counts'!N$1246*10000</f>
        <v>9.1641640861907958E-2</v>
      </c>
      <c r="O343">
        <f>'Raw counts'!O343/'Raw counts'!O$1246*10000</f>
        <v>5.38454574794201E-2</v>
      </c>
      <c r="P343">
        <f>'Raw counts'!P343/'Raw counts'!P$1246*10000</f>
        <v>0.39746154559546365</v>
      </c>
      <c r="Q343">
        <f>'Raw counts'!Q343/'Raw counts'!Q$1246*10000</f>
        <v>0.29253223705252318</v>
      </c>
      <c r="R343">
        <f>'Raw counts'!R343/'Raw counts'!R$1246*10000</f>
        <v>2.0195099082204875</v>
      </c>
      <c r="S343">
        <f>'Raw counts'!S343/'Raw counts'!S$1246*10000</f>
        <v>0.17371119861812742</v>
      </c>
      <c r="T343">
        <f>'Raw counts'!T343/'Raw counts'!T$1246*10000</f>
        <v>0.43814207143262152</v>
      </c>
      <c r="U343">
        <f>'Raw counts'!U343/'Raw counts'!U$1246*10000</f>
        <v>1.6533372677842242</v>
      </c>
      <c r="V343">
        <f t="shared" si="21"/>
        <v>1</v>
      </c>
      <c r="W343">
        <f t="shared" si="22"/>
        <v>0.4305395083953556</v>
      </c>
      <c r="X343">
        <f t="shared" si="20"/>
        <v>0.98901392189045501</v>
      </c>
      <c r="Y343">
        <f t="shared" si="23"/>
        <v>0.64002266588059697</v>
      </c>
    </row>
    <row r="344" spans="1:25" x14ac:dyDescent="0.25">
      <c r="A344">
        <v>351</v>
      </c>
      <c r="B344" t="s">
        <v>188</v>
      </c>
      <c r="C344">
        <v>52900</v>
      </c>
      <c r="D344">
        <v>809</v>
      </c>
      <c r="E344">
        <f>'Raw counts'!E344/'Raw counts'!E$1246*10000</f>
        <v>5.896706585707892</v>
      </c>
      <c r="F344">
        <f>'Raw counts'!F344/'Raw counts'!F$1246*10000</f>
        <v>27.037047974354181</v>
      </c>
      <c r="G344">
        <f>'Raw counts'!G344/'Raw counts'!G$1246*10000</f>
        <v>44.844494764113122</v>
      </c>
      <c r="H344">
        <f>'Raw counts'!H344/'Raw counts'!H$1246*10000</f>
        <v>14.379439913835045</v>
      </c>
      <c r="I344">
        <f>'Raw counts'!I344/'Raw counts'!I$1246*10000</f>
        <v>37.335418468841489</v>
      </c>
      <c r="J344">
        <f>'Raw counts'!J344/'Raw counts'!J$1246*10000</f>
        <v>38.588145264200101</v>
      </c>
      <c r="K344">
        <f>'Raw counts'!K344/'Raw counts'!K$1246*10000</f>
        <v>14.190311611572552</v>
      </c>
      <c r="L344">
        <f>'Raw counts'!L344/'Raw counts'!L$1246*10000</f>
        <v>25.515198873909231</v>
      </c>
      <c r="M344">
        <f>'Raw counts'!M344/'Raw counts'!M$1246*10000</f>
        <v>8.3352301472695558</v>
      </c>
      <c r="N344">
        <f>'Raw counts'!N344/'Raw counts'!N$1246*10000</f>
        <v>8.7517767023122097</v>
      </c>
      <c r="O344">
        <f>'Raw counts'!O344/'Raw counts'!O$1246*10000</f>
        <v>39.162474293000734</v>
      </c>
      <c r="P344">
        <f>'Raw counts'!P344/'Raw counts'!P$1246*10000</f>
        <v>9.6117313553139549</v>
      </c>
      <c r="Q344">
        <f>'Raw counts'!Q344/'Raw counts'!Q$1246*10000</f>
        <v>0</v>
      </c>
      <c r="R344">
        <f>'Raw counts'!R344/'Raw counts'!R$1246*10000</f>
        <v>20.571753707944406</v>
      </c>
      <c r="S344">
        <f>'Raw counts'!S344/'Raw counts'!S$1246*10000</f>
        <v>1.3896895889450194</v>
      </c>
      <c r="T344">
        <f>'Raw counts'!T344/'Raw counts'!T$1246*10000</f>
        <v>23.238711827945906</v>
      </c>
      <c r="U344">
        <f>'Raw counts'!U344/'Raw counts'!U$1246*10000</f>
        <v>20.38248070021654</v>
      </c>
      <c r="V344">
        <f t="shared" si="21"/>
        <v>1</v>
      </c>
      <c r="W344">
        <f t="shared" si="22"/>
        <v>0.21251989168554447</v>
      </c>
      <c r="X344">
        <f t="shared" si="20"/>
        <v>24.01355484486702</v>
      </c>
      <c r="Y344">
        <f t="shared" si="23"/>
        <v>15.388577271959846</v>
      </c>
    </row>
    <row r="345" spans="1:25" x14ac:dyDescent="0.25">
      <c r="A345">
        <v>352</v>
      </c>
      <c r="B345" t="s">
        <v>759</v>
      </c>
      <c r="C345">
        <v>21100</v>
      </c>
      <c r="D345">
        <v>714</v>
      </c>
      <c r="E345">
        <f>'Raw counts'!E345/'Raw counts'!E$1246*10000</f>
        <v>0</v>
      </c>
      <c r="F345">
        <f>'Raw counts'!F345/'Raw counts'!F$1246*10000</f>
        <v>0</v>
      </c>
      <c r="G345">
        <f>'Raw counts'!G345/'Raw counts'!G$1246*10000</f>
        <v>0</v>
      </c>
      <c r="H345">
        <f>'Raw counts'!H345/'Raw counts'!H$1246*10000</f>
        <v>0</v>
      </c>
      <c r="I345">
        <f>'Raw counts'!I345/'Raw counts'!I$1246*10000</f>
        <v>0</v>
      </c>
      <c r="J345">
        <f>'Raw counts'!J345/'Raw counts'!J$1246*10000</f>
        <v>0</v>
      </c>
      <c r="K345">
        <f>'Raw counts'!K345/'Raw counts'!K$1246*10000</f>
        <v>0</v>
      </c>
      <c r="L345">
        <f>'Raw counts'!L345/'Raw counts'!L$1246*10000</f>
        <v>0</v>
      </c>
      <c r="M345">
        <f>'Raw counts'!M345/'Raw counts'!M$1246*10000</f>
        <v>0</v>
      </c>
      <c r="N345">
        <f>'Raw counts'!N345/'Raw counts'!N$1246*10000</f>
        <v>0</v>
      </c>
      <c r="O345">
        <f>'Raw counts'!O345/'Raw counts'!O$1246*10000</f>
        <v>0</v>
      </c>
      <c r="P345">
        <f>'Raw counts'!P345/'Raw counts'!P$1246*10000</f>
        <v>0</v>
      </c>
      <c r="Q345">
        <f>'Raw counts'!Q345/'Raw counts'!Q$1246*10000</f>
        <v>0</v>
      </c>
      <c r="R345">
        <f>'Raw counts'!R345/'Raw counts'!R$1246*10000</f>
        <v>0</v>
      </c>
      <c r="S345">
        <f>'Raw counts'!S345/'Raw counts'!S$1246*10000</f>
        <v>0</v>
      </c>
      <c r="T345">
        <f>'Raw counts'!T345/'Raw counts'!T$1246*10000</f>
        <v>0</v>
      </c>
      <c r="U345">
        <f>'Raw counts'!U345/'Raw counts'!U$1246*10000</f>
        <v>0</v>
      </c>
      <c r="V345">
        <f t="shared" si="21"/>
        <v>0</v>
      </c>
      <c r="W345" t="str">
        <f t="shared" si="22"/>
        <v/>
      </c>
      <c r="X345">
        <f t="shared" si="20"/>
        <v>0</v>
      </c>
      <c r="Y345">
        <f t="shared" si="23"/>
        <v>0</v>
      </c>
    </row>
    <row r="346" spans="1:25" x14ac:dyDescent="0.25">
      <c r="A346">
        <v>353</v>
      </c>
      <c r="B346" t="s">
        <v>760</v>
      </c>
      <c r="C346">
        <v>3500</v>
      </c>
      <c r="D346">
        <v>322</v>
      </c>
      <c r="E346">
        <f>'Raw counts'!E346/'Raw counts'!E$1246*10000</f>
        <v>0</v>
      </c>
      <c r="F346">
        <f>'Raw counts'!F346/'Raw counts'!F$1246*10000</f>
        <v>0</v>
      </c>
      <c r="G346">
        <f>'Raw counts'!G346/'Raw counts'!G$1246*10000</f>
        <v>0</v>
      </c>
      <c r="H346">
        <f>'Raw counts'!H346/'Raw counts'!H$1246*10000</f>
        <v>0</v>
      </c>
      <c r="I346">
        <f>'Raw counts'!I346/'Raw counts'!I$1246*10000</f>
        <v>0</v>
      </c>
      <c r="J346">
        <f>'Raw counts'!J346/'Raw counts'!J$1246*10000</f>
        <v>0</v>
      </c>
      <c r="K346">
        <f>'Raw counts'!K346/'Raw counts'!K$1246*10000</f>
        <v>0</v>
      </c>
      <c r="L346">
        <f>'Raw counts'!L346/'Raw counts'!L$1246*10000</f>
        <v>0</v>
      </c>
      <c r="M346">
        <f>'Raw counts'!M346/'Raw counts'!M$1246*10000</f>
        <v>0</v>
      </c>
      <c r="N346">
        <f>'Raw counts'!N346/'Raw counts'!N$1246*10000</f>
        <v>0</v>
      </c>
      <c r="O346">
        <f>'Raw counts'!O346/'Raw counts'!O$1246*10000</f>
        <v>0</v>
      </c>
      <c r="P346">
        <f>'Raw counts'!P346/'Raw counts'!P$1246*10000</f>
        <v>0</v>
      </c>
      <c r="Q346">
        <f>'Raw counts'!Q346/'Raw counts'!Q$1246*10000</f>
        <v>0</v>
      </c>
      <c r="R346">
        <f>'Raw counts'!R346/'Raw counts'!R$1246*10000</f>
        <v>0</v>
      </c>
      <c r="S346">
        <f>'Raw counts'!S346/'Raw counts'!S$1246*10000</f>
        <v>0</v>
      </c>
      <c r="T346">
        <f>'Raw counts'!T346/'Raw counts'!T$1246*10000</f>
        <v>0</v>
      </c>
      <c r="U346">
        <f>'Raw counts'!U346/'Raw counts'!U$1246*10000</f>
        <v>0</v>
      </c>
      <c r="V346">
        <f t="shared" si="21"/>
        <v>0</v>
      </c>
      <c r="W346" t="str">
        <f t="shared" si="22"/>
        <v/>
      </c>
      <c r="X346">
        <f t="shared" si="20"/>
        <v>0</v>
      </c>
      <c r="Y346">
        <f t="shared" si="23"/>
        <v>0</v>
      </c>
    </row>
    <row r="347" spans="1:25" x14ac:dyDescent="0.25">
      <c r="A347">
        <v>354</v>
      </c>
      <c r="B347" t="s">
        <v>189</v>
      </c>
      <c r="C347">
        <v>89400</v>
      </c>
      <c r="D347">
        <v>1065</v>
      </c>
      <c r="E347">
        <f>'Raw counts'!E347/'Raw counts'!E$1246*10000</f>
        <v>158.71236997173614</v>
      </c>
      <c r="F347">
        <f>'Raw counts'!F347/'Raw counts'!F$1246*10000</f>
        <v>209.00392759058559</v>
      </c>
      <c r="G347">
        <f>'Raw counts'!G347/'Raw counts'!G$1246*10000</f>
        <v>165.15506202884069</v>
      </c>
      <c r="H347">
        <f>'Raw counts'!H347/'Raw counts'!H$1246*10000</f>
        <v>134.32909791351534</v>
      </c>
      <c r="I347">
        <f>'Raw counts'!I347/'Raw counts'!I$1246*10000</f>
        <v>149.22469284784157</v>
      </c>
      <c r="J347">
        <f>'Raw counts'!J347/'Raw counts'!J$1246*10000</f>
        <v>101.90899390755018</v>
      </c>
      <c r="K347">
        <f>'Raw counts'!K347/'Raw counts'!K$1246*10000</f>
        <v>24.367021573108868</v>
      </c>
      <c r="L347">
        <f>'Raw counts'!L347/'Raw counts'!L$1246*10000</f>
        <v>47.943526124635532</v>
      </c>
      <c r="M347">
        <f>'Raw counts'!M347/'Raw counts'!M$1246*10000</f>
        <v>50.896048759944449</v>
      </c>
      <c r="N347">
        <f>'Raw counts'!N347/'Raw counts'!N$1246*10000</f>
        <v>115.4959599782626</v>
      </c>
      <c r="O347">
        <f>'Raw counts'!O347/'Raw counts'!O$1246*10000</f>
        <v>137.85446717059284</v>
      </c>
      <c r="P347">
        <f>'Raw counts'!P347/'Raw counts'!P$1246*10000</f>
        <v>76.090380191200367</v>
      </c>
      <c r="Q347">
        <f>'Raw counts'!Q347/'Raw counts'!Q$1246*10000</f>
        <v>262.93772573737624</v>
      </c>
      <c r="R347">
        <f>'Raw counts'!R347/'Raw counts'!R$1246*10000</f>
        <v>80.455832236426915</v>
      </c>
      <c r="S347">
        <f>'Raw counts'!S347/'Raw counts'!S$1246*10000</f>
        <v>56.656993124293614</v>
      </c>
      <c r="T347">
        <f>'Raw counts'!T347/'Raw counts'!T$1246*10000</f>
        <v>39.681926038181928</v>
      </c>
      <c r="U347">
        <f>'Raw counts'!U347/'Raw counts'!U$1246*10000</f>
        <v>211.61849134059182</v>
      </c>
      <c r="V347">
        <f t="shared" si="21"/>
        <v>1</v>
      </c>
      <c r="W347">
        <f t="shared" si="22"/>
        <v>0.84401480801930562</v>
      </c>
      <c r="X347">
        <f t="shared" si="20"/>
        <v>115.72674896863984</v>
      </c>
      <c r="Y347">
        <f t="shared" si="23"/>
        <v>122.5989719771158</v>
      </c>
    </row>
    <row r="348" spans="1:25" x14ac:dyDescent="0.25">
      <c r="A348">
        <v>355</v>
      </c>
      <c r="B348" t="s">
        <v>761</v>
      </c>
      <c r="C348">
        <v>24500</v>
      </c>
      <c r="D348">
        <v>111</v>
      </c>
      <c r="E348">
        <f>'Raw counts'!E348/'Raw counts'!E$1246*10000</f>
        <v>0</v>
      </c>
      <c r="F348">
        <f>'Raw counts'!F348/'Raw counts'!F$1246*10000</f>
        <v>0</v>
      </c>
      <c r="G348">
        <f>'Raw counts'!G348/'Raw counts'!G$1246*10000</f>
        <v>0</v>
      </c>
      <c r="H348">
        <f>'Raw counts'!H348/'Raw counts'!H$1246*10000</f>
        <v>0</v>
      </c>
      <c r="I348">
        <f>'Raw counts'!I348/'Raw counts'!I$1246*10000</f>
        <v>0</v>
      </c>
      <c r="J348">
        <f>'Raw counts'!J348/'Raw counts'!J$1246*10000</f>
        <v>0</v>
      </c>
      <c r="K348">
        <f>'Raw counts'!K348/'Raw counts'!K$1246*10000</f>
        <v>0</v>
      </c>
      <c r="L348">
        <f>'Raw counts'!L348/'Raw counts'!L$1246*10000</f>
        <v>0</v>
      </c>
      <c r="M348">
        <f>'Raw counts'!M348/'Raw counts'!M$1246*10000</f>
        <v>0</v>
      </c>
      <c r="N348">
        <f>'Raw counts'!N348/'Raw counts'!N$1246*10000</f>
        <v>0</v>
      </c>
      <c r="O348">
        <f>'Raw counts'!O348/'Raw counts'!O$1246*10000</f>
        <v>0</v>
      </c>
      <c r="P348">
        <f>'Raw counts'!P348/'Raw counts'!P$1246*10000</f>
        <v>0</v>
      </c>
      <c r="Q348">
        <f>'Raw counts'!Q348/'Raw counts'!Q$1246*10000</f>
        <v>0</v>
      </c>
      <c r="R348">
        <f>'Raw counts'!R348/'Raw counts'!R$1246*10000</f>
        <v>0</v>
      </c>
      <c r="S348">
        <f>'Raw counts'!S348/'Raw counts'!S$1246*10000</f>
        <v>0</v>
      </c>
      <c r="T348">
        <f>'Raw counts'!T348/'Raw counts'!T$1246*10000</f>
        <v>0</v>
      </c>
      <c r="U348">
        <f>'Raw counts'!U348/'Raw counts'!U$1246*10000</f>
        <v>0</v>
      </c>
      <c r="V348">
        <f t="shared" si="21"/>
        <v>0</v>
      </c>
      <c r="W348" t="str">
        <f t="shared" si="22"/>
        <v/>
      </c>
      <c r="X348">
        <f t="shared" si="20"/>
        <v>0</v>
      </c>
      <c r="Y348">
        <f t="shared" si="23"/>
        <v>0</v>
      </c>
    </row>
    <row r="349" spans="1:25" x14ac:dyDescent="0.25">
      <c r="A349">
        <v>356</v>
      </c>
      <c r="B349" t="s">
        <v>190</v>
      </c>
      <c r="C349">
        <v>77600</v>
      </c>
      <c r="D349">
        <v>290</v>
      </c>
      <c r="E349">
        <f>'Raw counts'!E349/'Raw counts'!E$1246*10000</f>
        <v>0.38663866431470817</v>
      </c>
      <c r="F349">
        <f>'Raw counts'!F349/'Raw counts'!F$1246*10000</f>
        <v>8.2029878562967784E-3</v>
      </c>
      <c r="G349">
        <f>'Raw counts'!G349/'Raw counts'!G$1246*10000</f>
        <v>4.0291549653291216E-2</v>
      </c>
      <c r="H349">
        <f>'Raw counts'!H349/'Raw counts'!H$1246*10000</f>
        <v>2.0940931913352008E-2</v>
      </c>
      <c r="I349">
        <f>'Raw counts'!I349/'Raw counts'!I$1246*10000</f>
        <v>0.32015860164573834</v>
      </c>
      <c r="J349">
        <f>'Raw counts'!J349/'Raw counts'!J$1246*10000</f>
        <v>0.28598420972701327</v>
      </c>
      <c r="K349">
        <f>'Raw counts'!K349/'Raw counts'!K$1246*10000</f>
        <v>0.51730865711578133</v>
      </c>
      <c r="L349">
        <f>'Raw counts'!L349/'Raw counts'!L$1246*10000</f>
        <v>0.39688349440923454</v>
      </c>
      <c r="M349">
        <f>'Raw counts'!M349/'Raw counts'!M$1246*10000</f>
        <v>3.2253516324426142E-2</v>
      </c>
      <c r="N349">
        <f>'Raw counts'!N349/'Raw counts'!N$1246*10000</f>
        <v>4.5820820430953979E-2</v>
      </c>
      <c r="O349">
        <f>'Raw counts'!O349/'Raw counts'!O$1246*10000</f>
        <v>0.20528580664028911</v>
      </c>
      <c r="P349">
        <f>'Raw counts'!P349/'Raw counts'!P$1246*10000</f>
        <v>1.1069090355830655</v>
      </c>
      <c r="Q349">
        <f>'Raw counts'!Q349/'Raw counts'!Q$1246*10000</f>
        <v>0</v>
      </c>
      <c r="R349">
        <f>'Raw counts'!R349/'Raw counts'!R$1246*10000</f>
        <v>0.37264766163592322</v>
      </c>
      <c r="S349">
        <f>'Raw counts'!S349/'Raw counts'!S$1246*10000</f>
        <v>1.6285424870449445E-2</v>
      </c>
      <c r="T349">
        <f>'Raw counts'!T349/'Raw counts'!T$1246*10000</f>
        <v>0.29209471428841433</v>
      </c>
      <c r="U349">
        <f>'Raw counts'!U349/'Raw counts'!U$1246*10000</f>
        <v>9.9807761572276013E-2</v>
      </c>
      <c r="V349">
        <f t="shared" si="21"/>
        <v>1</v>
      </c>
      <c r="W349">
        <f t="shared" si="22"/>
        <v>0.75678223820806356</v>
      </c>
      <c r="X349">
        <f t="shared" si="20"/>
        <v>0.22318473477331574</v>
      </c>
      <c r="Y349">
        <f t="shared" si="23"/>
        <v>0.26735640312767145</v>
      </c>
    </row>
    <row r="350" spans="1:25" x14ac:dyDescent="0.25">
      <c r="A350">
        <v>357</v>
      </c>
      <c r="B350" t="s">
        <v>762</v>
      </c>
      <c r="C350">
        <v>98900</v>
      </c>
      <c r="D350">
        <v>848</v>
      </c>
      <c r="E350">
        <f>'Raw counts'!E350/'Raw counts'!E$1246*10000</f>
        <v>0</v>
      </c>
      <c r="F350">
        <f>'Raw counts'!F350/'Raw counts'!F$1246*10000</f>
        <v>0</v>
      </c>
      <c r="G350">
        <f>'Raw counts'!G350/'Raw counts'!G$1246*10000</f>
        <v>0</v>
      </c>
      <c r="H350">
        <f>'Raw counts'!H350/'Raw counts'!H$1246*10000</f>
        <v>0</v>
      </c>
      <c r="I350">
        <f>'Raw counts'!I350/'Raw counts'!I$1246*10000</f>
        <v>0</v>
      </c>
      <c r="J350">
        <f>'Raw counts'!J350/'Raw counts'!J$1246*10000</f>
        <v>0</v>
      </c>
      <c r="K350">
        <f>'Raw counts'!K350/'Raw counts'!K$1246*10000</f>
        <v>0</v>
      </c>
      <c r="L350">
        <f>'Raw counts'!L350/'Raw counts'!L$1246*10000</f>
        <v>0</v>
      </c>
      <c r="M350">
        <f>'Raw counts'!M350/'Raw counts'!M$1246*10000</f>
        <v>0</v>
      </c>
      <c r="N350">
        <f>'Raw counts'!N350/'Raw counts'!N$1246*10000</f>
        <v>0</v>
      </c>
      <c r="O350">
        <f>'Raw counts'!O350/'Raw counts'!O$1246*10000</f>
        <v>0</v>
      </c>
      <c r="P350">
        <f>'Raw counts'!P350/'Raw counts'!P$1246*10000</f>
        <v>0</v>
      </c>
      <c r="Q350">
        <f>'Raw counts'!Q350/'Raw counts'!Q$1246*10000</f>
        <v>0</v>
      </c>
      <c r="R350">
        <f>'Raw counts'!R350/'Raw counts'!R$1246*10000</f>
        <v>0</v>
      </c>
      <c r="S350">
        <f>'Raw counts'!S350/'Raw counts'!S$1246*10000</f>
        <v>0</v>
      </c>
      <c r="T350">
        <f>'Raw counts'!T350/'Raw counts'!T$1246*10000</f>
        <v>0</v>
      </c>
      <c r="U350">
        <f>'Raw counts'!U350/'Raw counts'!U$1246*10000</f>
        <v>0</v>
      </c>
      <c r="V350">
        <f t="shared" si="21"/>
        <v>0</v>
      </c>
      <c r="W350" t="str">
        <f t="shared" si="22"/>
        <v/>
      </c>
      <c r="X350">
        <f t="shared" si="20"/>
        <v>0</v>
      </c>
      <c r="Y350">
        <f t="shared" si="23"/>
        <v>0</v>
      </c>
    </row>
    <row r="351" spans="1:25" x14ac:dyDescent="0.25">
      <c r="A351">
        <v>358</v>
      </c>
      <c r="B351" t="s">
        <v>191</v>
      </c>
      <c r="C351">
        <v>89300</v>
      </c>
      <c r="D351">
        <v>1117</v>
      </c>
      <c r="E351">
        <f>'Raw counts'!E351/'Raw counts'!E$1246*10000</f>
        <v>2.428165524681742</v>
      </c>
      <c r="F351">
        <f>'Raw counts'!F351/'Raw counts'!F$1246*10000</f>
        <v>0.41014939281483886</v>
      </c>
      <c r="G351">
        <f>'Raw counts'!G351/'Raw counts'!G$1246*10000</f>
        <v>1.3296211385586103</v>
      </c>
      <c r="H351">
        <f>'Raw counts'!H351/'Raw counts'!H$1246*10000</f>
        <v>1.3960621275568005E-2</v>
      </c>
      <c r="I351">
        <f>'Raw counts'!I351/'Raw counts'!I$1246*10000</f>
        <v>4.987085910250924</v>
      </c>
      <c r="J351">
        <f>'Raw counts'!J351/'Raw counts'!J$1246*10000</f>
        <v>4.5510935444488494</v>
      </c>
      <c r="K351">
        <f>'Raw counts'!K351/'Raw counts'!K$1246*10000</f>
        <v>0.99894085512012931</v>
      </c>
      <c r="L351">
        <f>'Raw counts'!L351/'Raw counts'!L$1246*10000</f>
        <v>0.74525900616845153</v>
      </c>
      <c r="M351">
        <f>'Raw counts'!M351/'Raw counts'!M$1246*10000</f>
        <v>0.71418500432657872</v>
      </c>
      <c r="N351">
        <f>'Raw counts'!N351/'Raw counts'!N$1246*10000</f>
        <v>0.43987987613715823</v>
      </c>
      <c r="O351">
        <f>'Raw counts'!O351/'Raw counts'!O$1246*10000</f>
        <v>0.64951083084550487</v>
      </c>
      <c r="P351">
        <f>'Raw counts'!P351/'Raw counts'!P$1246*10000</f>
        <v>0.26070058367014282</v>
      </c>
      <c r="Q351">
        <f>'Raw counts'!Q351/'Raw counts'!Q$1246*10000</f>
        <v>0.26327901334727088</v>
      </c>
      <c r="R351">
        <f>'Raw counts'!R351/'Raw counts'!R$1246*10000</f>
        <v>3.2496478880293949</v>
      </c>
      <c r="S351">
        <f>'Raw counts'!S351/'Raw counts'!S$1246*10000</f>
        <v>8.1427124352247221E-2</v>
      </c>
      <c r="T351">
        <f>'Raw counts'!T351/'Raw counts'!T$1246*10000</f>
        <v>0.90205720589069138</v>
      </c>
      <c r="U351">
        <f>'Raw counts'!U351/'Raw counts'!U$1246*10000</f>
        <v>4.5824780965358034</v>
      </c>
      <c r="V351">
        <f t="shared" si="21"/>
        <v>1</v>
      </c>
      <c r="W351">
        <f t="shared" si="22"/>
        <v>0.56990333282498262</v>
      </c>
      <c r="X351">
        <f t="shared" si="20"/>
        <v>1.7976067775161881</v>
      </c>
      <c r="Y351">
        <f t="shared" si="23"/>
        <v>1.3036225773510268</v>
      </c>
    </row>
    <row r="352" spans="1:25" x14ac:dyDescent="0.25">
      <c r="A352">
        <v>359</v>
      </c>
      <c r="B352" t="s">
        <v>763</v>
      </c>
      <c r="C352">
        <v>53000</v>
      </c>
      <c r="D352">
        <v>351</v>
      </c>
      <c r="E352">
        <f>'Raw counts'!E352/'Raw counts'!E$1246*10000</f>
        <v>0</v>
      </c>
      <c r="F352">
        <f>'Raw counts'!F352/'Raw counts'!F$1246*10000</f>
        <v>0</v>
      </c>
      <c r="G352">
        <f>'Raw counts'!G352/'Raw counts'!G$1246*10000</f>
        <v>0</v>
      </c>
      <c r="H352">
        <f>'Raw counts'!H352/'Raw counts'!H$1246*10000</f>
        <v>0</v>
      </c>
      <c r="I352">
        <f>'Raw counts'!I352/'Raw counts'!I$1246*10000</f>
        <v>0</v>
      </c>
      <c r="J352">
        <f>'Raw counts'!J352/'Raw counts'!J$1246*10000</f>
        <v>0</v>
      </c>
      <c r="K352">
        <f>'Raw counts'!K352/'Raw counts'!K$1246*10000</f>
        <v>0</v>
      </c>
      <c r="L352">
        <f>'Raw counts'!L352/'Raw counts'!L$1246*10000</f>
        <v>0</v>
      </c>
      <c r="M352">
        <f>'Raw counts'!M352/'Raw counts'!M$1246*10000</f>
        <v>0</v>
      </c>
      <c r="N352">
        <f>'Raw counts'!N352/'Raw counts'!N$1246*10000</f>
        <v>0</v>
      </c>
      <c r="O352">
        <f>'Raw counts'!O352/'Raw counts'!O$1246*10000</f>
        <v>0</v>
      </c>
      <c r="P352">
        <f>'Raw counts'!P352/'Raw counts'!P$1246*10000</f>
        <v>0</v>
      </c>
      <c r="Q352">
        <f>'Raw counts'!Q352/'Raw counts'!Q$1246*10000</f>
        <v>0</v>
      </c>
      <c r="R352">
        <f>'Raw counts'!R352/'Raw counts'!R$1246*10000</f>
        <v>0</v>
      </c>
      <c r="S352">
        <f>'Raw counts'!S352/'Raw counts'!S$1246*10000</f>
        <v>0</v>
      </c>
      <c r="T352">
        <f>'Raw counts'!T352/'Raw counts'!T$1246*10000</f>
        <v>0</v>
      </c>
      <c r="U352">
        <f>'Raw counts'!U352/'Raw counts'!U$1246*10000</f>
        <v>0</v>
      </c>
      <c r="V352">
        <f t="shared" si="21"/>
        <v>0</v>
      </c>
      <c r="W352" t="str">
        <f t="shared" si="22"/>
        <v/>
      </c>
      <c r="X352">
        <f t="shared" si="20"/>
        <v>0</v>
      </c>
      <c r="Y352">
        <f t="shared" si="23"/>
        <v>0</v>
      </c>
    </row>
    <row r="353" spans="1:25" x14ac:dyDescent="0.25">
      <c r="A353">
        <v>360</v>
      </c>
      <c r="B353" t="s">
        <v>764</v>
      </c>
      <c r="C353">
        <v>33300</v>
      </c>
      <c r="D353">
        <v>814</v>
      </c>
      <c r="E353">
        <f>'Raw counts'!E353/'Raw counts'!E$1246*10000</f>
        <v>0</v>
      </c>
      <c r="F353">
        <f>'Raw counts'!F353/'Raw counts'!F$1246*10000</f>
        <v>0</v>
      </c>
      <c r="G353">
        <f>'Raw counts'!G353/'Raw counts'!G$1246*10000</f>
        <v>0</v>
      </c>
      <c r="H353">
        <f>'Raw counts'!H353/'Raw counts'!H$1246*10000</f>
        <v>0</v>
      </c>
      <c r="I353">
        <f>'Raw counts'!I353/'Raw counts'!I$1246*10000</f>
        <v>0</v>
      </c>
      <c r="J353">
        <f>'Raw counts'!J353/'Raw counts'!J$1246*10000</f>
        <v>0</v>
      </c>
      <c r="K353">
        <f>'Raw counts'!K353/'Raw counts'!K$1246*10000</f>
        <v>0</v>
      </c>
      <c r="L353">
        <f>'Raw counts'!L353/'Raw counts'!L$1246*10000</f>
        <v>0</v>
      </c>
      <c r="M353">
        <f>'Raw counts'!M353/'Raw counts'!M$1246*10000</f>
        <v>0</v>
      </c>
      <c r="N353">
        <f>'Raw counts'!N353/'Raw counts'!N$1246*10000</f>
        <v>0</v>
      </c>
      <c r="O353">
        <f>'Raw counts'!O353/'Raw counts'!O$1246*10000</f>
        <v>0</v>
      </c>
      <c r="P353">
        <f>'Raw counts'!P353/'Raw counts'!P$1246*10000</f>
        <v>0</v>
      </c>
      <c r="Q353">
        <f>'Raw counts'!Q353/'Raw counts'!Q$1246*10000</f>
        <v>0</v>
      </c>
      <c r="R353">
        <f>'Raw counts'!R353/'Raw counts'!R$1246*10000</f>
        <v>0</v>
      </c>
      <c r="S353">
        <f>'Raw counts'!S353/'Raw counts'!S$1246*10000</f>
        <v>0</v>
      </c>
      <c r="T353">
        <f>'Raw counts'!T353/'Raw counts'!T$1246*10000</f>
        <v>0</v>
      </c>
      <c r="U353">
        <f>'Raw counts'!U353/'Raw counts'!U$1246*10000</f>
        <v>0</v>
      </c>
      <c r="V353">
        <f t="shared" si="21"/>
        <v>0</v>
      </c>
      <c r="W353" t="str">
        <f t="shared" si="22"/>
        <v/>
      </c>
      <c r="X353">
        <f t="shared" si="20"/>
        <v>0</v>
      </c>
      <c r="Y353">
        <f t="shared" si="23"/>
        <v>0</v>
      </c>
    </row>
    <row r="354" spans="1:25" x14ac:dyDescent="0.25">
      <c r="A354">
        <v>361</v>
      </c>
      <c r="B354" t="s">
        <v>765</v>
      </c>
      <c r="C354">
        <v>7000</v>
      </c>
      <c r="D354">
        <v>322</v>
      </c>
      <c r="E354">
        <f>'Raw counts'!E354/'Raw counts'!E$1246*10000</f>
        <v>0</v>
      </c>
      <c r="F354">
        <f>'Raw counts'!F354/'Raw counts'!F$1246*10000</f>
        <v>0</v>
      </c>
      <c r="G354">
        <f>'Raw counts'!G354/'Raw counts'!G$1246*10000</f>
        <v>0</v>
      </c>
      <c r="H354">
        <f>'Raw counts'!H354/'Raw counts'!H$1246*10000</f>
        <v>0</v>
      </c>
      <c r="I354">
        <f>'Raw counts'!I354/'Raw counts'!I$1246*10000</f>
        <v>0</v>
      </c>
      <c r="J354">
        <f>'Raw counts'!J354/'Raw counts'!J$1246*10000</f>
        <v>0</v>
      </c>
      <c r="K354">
        <f>'Raw counts'!K354/'Raw counts'!K$1246*10000</f>
        <v>0</v>
      </c>
      <c r="L354">
        <f>'Raw counts'!L354/'Raw counts'!L$1246*10000</f>
        <v>0</v>
      </c>
      <c r="M354">
        <f>'Raw counts'!M354/'Raw counts'!M$1246*10000</f>
        <v>0</v>
      </c>
      <c r="N354">
        <f>'Raw counts'!N354/'Raw counts'!N$1246*10000</f>
        <v>0</v>
      </c>
      <c r="O354">
        <f>'Raw counts'!O354/'Raw counts'!O$1246*10000</f>
        <v>0</v>
      </c>
      <c r="P354">
        <f>'Raw counts'!P354/'Raw counts'!P$1246*10000</f>
        <v>0</v>
      </c>
      <c r="Q354">
        <f>'Raw counts'!Q354/'Raw counts'!Q$1246*10000</f>
        <v>0</v>
      </c>
      <c r="R354">
        <f>'Raw counts'!R354/'Raw counts'!R$1246*10000</f>
        <v>0</v>
      </c>
      <c r="S354">
        <f>'Raw counts'!S354/'Raw counts'!S$1246*10000</f>
        <v>0</v>
      </c>
      <c r="T354">
        <f>'Raw counts'!T354/'Raw counts'!T$1246*10000</f>
        <v>0</v>
      </c>
      <c r="U354">
        <f>'Raw counts'!U354/'Raw counts'!U$1246*10000</f>
        <v>0</v>
      </c>
      <c r="V354">
        <f t="shared" si="21"/>
        <v>0</v>
      </c>
      <c r="W354" t="str">
        <f t="shared" si="22"/>
        <v/>
      </c>
      <c r="X354">
        <f t="shared" si="20"/>
        <v>0</v>
      </c>
      <c r="Y354">
        <f t="shared" si="23"/>
        <v>0</v>
      </c>
    </row>
    <row r="355" spans="1:25" x14ac:dyDescent="0.25">
      <c r="A355">
        <v>362</v>
      </c>
      <c r="B355" t="s">
        <v>192</v>
      </c>
      <c r="C355">
        <v>67300</v>
      </c>
      <c r="D355">
        <v>444</v>
      </c>
      <c r="E355">
        <f>'Raw counts'!E355/'Raw counts'!E$1246*10000</f>
        <v>6.152597875616661</v>
      </c>
      <c r="F355">
        <f>'Raw counts'!F355/'Raw counts'!F$1246*10000</f>
        <v>0.68905097992892927</v>
      </c>
      <c r="G355">
        <f>'Raw counts'!G355/'Raw counts'!G$1246*10000</f>
        <v>0.68495634410595063</v>
      </c>
      <c r="H355">
        <f>'Raw counts'!H355/'Raw counts'!H$1246*10000</f>
        <v>2.7921242551136011E-2</v>
      </c>
      <c r="I355">
        <f>'Raw counts'!I355/'Raw counts'!I$1246*10000</f>
        <v>2.1856981458507136</v>
      </c>
      <c r="J355">
        <f>'Raw counts'!J355/'Raw counts'!J$1246*10000</f>
        <v>40.67385769031263</v>
      </c>
      <c r="K355">
        <f>'Raw counts'!K355/'Raw counts'!K$1246*10000</f>
        <v>4.6111823401527401</v>
      </c>
      <c r="L355">
        <f>'Raw counts'!L355/'Raw counts'!L$1246*10000</f>
        <v>1.3008958983413796</v>
      </c>
      <c r="M355">
        <f>'Raw counts'!M355/'Raw counts'!M$1246*10000</f>
        <v>0.61281681016409673</v>
      </c>
      <c r="N355">
        <f>'Raw counts'!N355/'Raw counts'!N$1246*10000</f>
        <v>3.9680830493206147</v>
      </c>
      <c r="O355">
        <f>'Raw counts'!O355/'Raw counts'!O$1246*10000</f>
        <v>36.066360487934077</v>
      </c>
      <c r="P355">
        <f>'Raw counts'!P355/'Raw counts'!P$1246*10000</f>
        <v>2.1368900300831377E-2</v>
      </c>
      <c r="Q355">
        <f>'Raw counts'!Q355/'Raw counts'!Q$1246*10000</f>
        <v>0</v>
      </c>
      <c r="R355">
        <f>'Raw counts'!R355/'Raw counts'!R$1246*10000</f>
        <v>5.0127120936187088</v>
      </c>
      <c r="S355">
        <f>'Raw counts'!S355/'Raw counts'!S$1246*10000</f>
        <v>1.6285424870449445E-2</v>
      </c>
      <c r="T355">
        <f>'Raw counts'!T355/'Raw counts'!T$1246*10000</f>
        <v>0.29209471428841433</v>
      </c>
      <c r="U355">
        <f>'Raw counts'!U355/'Raw counts'!U$1246*10000</f>
        <v>10.766219846122468</v>
      </c>
      <c r="V355">
        <f t="shared" si="21"/>
        <v>1</v>
      </c>
      <c r="W355">
        <f t="shared" si="22"/>
        <v>0.91238248781467068</v>
      </c>
      <c r="X355">
        <f t="shared" si="20"/>
        <v>6.3265530363360263</v>
      </c>
      <c r="Y355">
        <f t="shared" si="23"/>
        <v>7.0178905645569447</v>
      </c>
    </row>
    <row r="356" spans="1:25" x14ac:dyDescent="0.25">
      <c r="A356">
        <v>363</v>
      </c>
      <c r="B356" t="s">
        <v>193</v>
      </c>
      <c r="C356">
        <v>20500</v>
      </c>
      <c r="D356">
        <v>972</v>
      </c>
      <c r="E356">
        <f>'Raw counts'!E356/'Raw counts'!E$1246*10000</f>
        <v>8.0409635259653083</v>
      </c>
      <c r="F356">
        <f>'Raw counts'!F356/'Raw counts'!F$1246*10000</f>
        <v>12.074798124468856</v>
      </c>
      <c r="G356">
        <f>'Raw counts'!G356/'Raw counts'!G$1246*10000</f>
        <v>31.679230914900216</v>
      </c>
      <c r="H356">
        <f>'Raw counts'!H356/'Raw counts'!H$1246*10000</f>
        <v>5.3678588804558975</v>
      </c>
      <c r="I356">
        <f>'Raw counts'!I356/'Raw counts'!I$1246*10000</f>
        <v>3.0599774041909993</v>
      </c>
      <c r="J356">
        <f>'Raw counts'!J356/'Raw counts'!J$1246*10000</f>
        <v>4.3982399151119971</v>
      </c>
      <c r="K356">
        <f>'Raw counts'!K356/'Raw counts'!K$1246*10000</f>
        <v>5.989185573331846</v>
      </c>
      <c r="L356">
        <f>'Raw counts'!L356/'Raw counts'!L$1246*10000</f>
        <v>4.40981660454705E-3</v>
      </c>
      <c r="M356">
        <f>'Raw counts'!M356/'Raw counts'!M$1246*10000</f>
        <v>2.3360761109262933</v>
      </c>
      <c r="N356">
        <f>'Raw counts'!N356/'Raw counts'!N$1246*10000</f>
        <v>7.6887336683140779</v>
      </c>
      <c r="O356">
        <f>'Raw counts'!O356/'Raw counts'!O$1246*10000</f>
        <v>3.4696666663301325</v>
      </c>
      <c r="P356">
        <f>'Raw counts'!P356/'Raw counts'!P$1246*10000</f>
        <v>10.457939807226877</v>
      </c>
      <c r="Q356">
        <f>'Raw counts'!Q356/'Raw counts'!Q$1246*10000</f>
        <v>5.8506447410504633E-2</v>
      </c>
      <c r="R356">
        <f>'Raw counts'!R356/'Raw counts'!R$1246*10000</f>
        <v>0</v>
      </c>
      <c r="S356">
        <f>'Raw counts'!S356/'Raw counts'!S$1246*10000</f>
        <v>4.679345412775807</v>
      </c>
      <c r="T356">
        <f>'Raw counts'!T356/'Raw counts'!T$1246*10000</f>
        <v>4.1666451891141456</v>
      </c>
      <c r="U356">
        <f>'Raw counts'!U356/'Raw counts'!U$1246*10000</f>
        <v>7.1297457505760651</v>
      </c>
      <c r="V356">
        <f t="shared" si="21"/>
        <v>1</v>
      </c>
      <c r="W356">
        <f t="shared" si="22"/>
        <v>0.35762179007513517</v>
      </c>
      <c r="X356">
        <f t="shared" si="20"/>
        <v>8.1056378073284421</v>
      </c>
      <c r="Y356">
        <f t="shared" si="23"/>
        <v>4.706322867718451</v>
      </c>
    </row>
    <row r="357" spans="1:25" x14ac:dyDescent="0.25">
      <c r="A357">
        <v>364</v>
      </c>
      <c r="B357" t="s">
        <v>194</v>
      </c>
      <c r="C357">
        <v>77700</v>
      </c>
      <c r="D357">
        <v>290</v>
      </c>
      <c r="E357">
        <f>'Raw counts'!E357/'Raw counts'!E$1246*10000</f>
        <v>1.5652328536025384</v>
      </c>
      <c r="F357">
        <f>'Raw counts'!F357/'Raw counts'!F$1246*10000</f>
        <v>0.43475835638372923</v>
      </c>
      <c r="G357">
        <f>'Raw counts'!G357/'Raw counts'!G$1246*10000</f>
        <v>1.2288922644253821</v>
      </c>
      <c r="H357">
        <f>'Raw counts'!H357/'Raw counts'!H$1246*10000</f>
        <v>5.5842485102272021E-2</v>
      </c>
      <c r="I357">
        <f>'Raw counts'!I357/'Raw counts'!I$1246*10000</f>
        <v>1.0466723515341445</v>
      </c>
      <c r="J357">
        <f>'Raw counts'!J357/'Raw counts'!J$1246*10000</f>
        <v>0.65579137747746141</v>
      </c>
      <c r="K357">
        <f>'Raw counts'!K357/'Raw counts'!K$1246*10000</f>
        <v>0.28987123028039463</v>
      </c>
      <c r="L357">
        <f>'Raw counts'!L357/'Raw counts'!L$1246*10000</f>
        <v>1.6757303097278791</v>
      </c>
      <c r="M357">
        <f>'Raw counts'!M357/'Raw counts'!M$1246*10000</f>
        <v>0.10136819416248216</v>
      </c>
      <c r="N357">
        <f>'Raw counts'!N357/'Raw counts'!N$1246*10000</f>
        <v>0.16495495355143433</v>
      </c>
      <c r="O357">
        <f>'Raw counts'!O357/'Raw counts'!O$1246*10000</f>
        <v>0.2389392175649267</v>
      </c>
      <c r="P357">
        <f>'Raw counts'!P357/'Raw counts'!P$1246*10000</f>
        <v>1.7266071443071753</v>
      </c>
      <c r="Q357">
        <f>'Raw counts'!Q357/'Raw counts'!Q$1246*10000</f>
        <v>0</v>
      </c>
      <c r="R357">
        <f>'Raw counts'!R357/'Raw counts'!R$1246*10000</f>
        <v>0.32456409239257833</v>
      </c>
      <c r="S357">
        <f>'Raw counts'!S357/'Raw counts'!S$1246*10000</f>
        <v>1.0856949913632964E-2</v>
      </c>
      <c r="T357">
        <f>'Raw counts'!T357/'Raw counts'!T$1246*10000</f>
        <v>1.0051494579924845</v>
      </c>
      <c r="U357">
        <f>'Raw counts'!U357/'Raw counts'!U$1246*10000</f>
        <v>0.40790998207799756</v>
      </c>
      <c r="V357">
        <f t="shared" si="21"/>
        <v>1</v>
      </c>
      <c r="W357">
        <f t="shared" si="22"/>
        <v>0.3265354525760612</v>
      </c>
      <c r="X357">
        <f t="shared" si="20"/>
        <v>0.78379549141069815</v>
      </c>
      <c r="Y357">
        <f t="shared" si="23"/>
        <v>0.48487272472502874</v>
      </c>
    </row>
    <row r="358" spans="1:25" x14ac:dyDescent="0.25">
      <c r="A358">
        <v>365</v>
      </c>
      <c r="B358" t="s">
        <v>766</v>
      </c>
      <c r="C358">
        <v>108400</v>
      </c>
      <c r="D358">
        <v>896</v>
      </c>
      <c r="E358">
        <f>'Raw counts'!E358/'Raw counts'!E$1246*10000</f>
        <v>0</v>
      </c>
      <c r="F358">
        <f>'Raw counts'!F358/'Raw counts'!F$1246*10000</f>
        <v>0</v>
      </c>
      <c r="G358">
        <f>'Raw counts'!G358/'Raw counts'!G$1246*10000</f>
        <v>0</v>
      </c>
      <c r="H358">
        <f>'Raw counts'!H358/'Raw counts'!H$1246*10000</f>
        <v>0</v>
      </c>
      <c r="I358">
        <f>'Raw counts'!I358/'Raw counts'!I$1246*10000</f>
        <v>0</v>
      </c>
      <c r="J358">
        <f>'Raw counts'!J358/'Raw counts'!J$1246*10000</f>
        <v>0</v>
      </c>
      <c r="K358">
        <f>'Raw counts'!K358/'Raw counts'!K$1246*10000</f>
        <v>0</v>
      </c>
      <c r="L358">
        <f>'Raw counts'!L358/'Raw counts'!L$1246*10000</f>
        <v>0</v>
      </c>
      <c r="M358">
        <f>'Raw counts'!M358/'Raw counts'!M$1246*10000</f>
        <v>0</v>
      </c>
      <c r="N358">
        <f>'Raw counts'!N358/'Raw counts'!N$1246*10000</f>
        <v>0</v>
      </c>
      <c r="O358">
        <f>'Raw counts'!O358/'Raw counts'!O$1246*10000</f>
        <v>0</v>
      </c>
      <c r="P358">
        <f>'Raw counts'!P358/'Raw counts'!P$1246*10000</f>
        <v>0</v>
      </c>
      <c r="Q358">
        <f>'Raw counts'!Q358/'Raw counts'!Q$1246*10000</f>
        <v>0</v>
      </c>
      <c r="R358">
        <f>'Raw counts'!R358/'Raw counts'!R$1246*10000</f>
        <v>0</v>
      </c>
      <c r="S358">
        <f>'Raw counts'!S358/'Raw counts'!S$1246*10000</f>
        <v>0</v>
      </c>
      <c r="T358">
        <f>'Raw counts'!T358/'Raw counts'!T$1246*10000</f>
        <v>0</v>
      </c>
      <c r="U358">
        <f>'Raw counts'!U358/'Raw counts'!U$1246*10000</f>
        <v>0</v>
      </c>
      <c r="V358">
        <f t="shared" si="21"/>
        <v>0</v>
      </c>
      <c r="W358" t="str">
        <f t="shared" si="22"/>
        <v/>
      </c>
      <c r="X358">
        <f t="shared" si="20"/>
        <v>0</v>
      </c>
      <c r="Y358">
        <f t="shared" si="23"/>
        <v>0</v>
      </c>
    </row>
    <row r="359" spans="1:25" x14ac:dyDescent="0.25">
      <c r="A359">
        <v>366</v>
      </c>
      <c r="B359" t="s">
        <v>195</v>
      </c>
      <c r="C359">
        <v>67700</v>
      </c>
      <c r="D359">
        <v>444</v>
      </c>
      <c r="E359">
        <f>'Raw counts'!E359/'Raw counts'!E$1246*10000</f>
        <v>0.16623594745898082</v>
      </c>
      <c r="F359">
        <f>'Raw counts'!F359/'Raw counts'!F$1246*10000</f>
        <v>0.10663884213185811</v>
      </c>
      <c r="G359">
        <f>'Raw counts'!G359/'Raw counts'!G$1246*10000</f>
        <v>0.13094753637319645</v>
      </c>
      <c r="H359">
        <f>'Raw counts'!H359/'Raw counts'!H$1246*10000</f>
        <v>0</v>
      </c>
      <c r="I359">
        <f>'Raw counts'!I359/'Raw counts'!I$1246*10000</f>
        <v>0.73882754225939617</v>
      </c>
      <c r="J359">
        <f>'Raw counts'!J359/'Raw counts'!J$1246*10000</f>
        <v>3.3479875587007246</v>
      </c>
      <c r="K359">
        <f>'Raw counts'!K359/'Raw counts'!K$1246*10000</f>
        <v>0.20068008250181169</v>
      </c>
      <c r="L359">
        <f>'Raw counts'!L359/'Raw counts'!L$1246*10000</f>
        <v>0.31750679552738759</v>
      </c>
      <c r="M359">
        <f>'Raw counts'!M359/'Raw counts'!M$1246*10000</f>
        <v>0</v>
      </c>
      <c r="N359">
        <f>'Raw counts'!N359/'Raw counts'!N$1246*10000</f>
        <v>2.749249225857239E-2</v>
      </c>
      <c r="O359">
        <f>'Raw counts'!O359/'Raw counts'!O$1246*10000</f>
        <v>4.5634025213808531</v>
      </c>
      <c r="P359">
        <f>'Raw counts'!P359/'Raw counts'!P$1246*10000</f>
        <v>0</v>
      </c>
      <c r="Q359">
        <f>'Raw counts'!Q359/'Raw counts'!Q$1246*10000</f>
        <v>0</v>
      </c>
      <c r="R359">
        <f>'Raw counts'!R359/'Raw counts'!R$1246*10000</f>
        <v>2.8048748725284546E-2</v>
      </c>
      <c r="S359">
        <f>'Raw counts'!S359/'Raw counts'!S$1246*10000</f>
        <v>0</v>
      </c>
      <c r="T359">
        <f>'Raw counts'!T359/'Raw counts'!T$1246*10000</f>
        <v>0</v>
      </c>
      <c r="U359">
        <f>'Raw counts'!U359/'Raw counts'!U$1246*10000</f>
        <v>0.36017583523908303</v>
      </c>
      <c r="V359">
        <f t="shared" si="21"/>
        <v>1</v>
      </c>
      <c r="W359">
        <f t="shared" si="22"/>
        <v>0.92090754618414827</v>
      </c>
      <c r="X359">
        <f t="shared" si="20"/>
        <v>0.5565360338837062</v>
      </c>
      <c r="Y359">
        <f t="shared" si="23"/>
        <v>0.62238994970047412</v>
      </c>
    </row>
    <row r="360" spans="1:25" x14ac:dyDescent="0.25">
      <c r="A360">
        <v>367</v>
      </c>
      <c r="B360" t="s">
        <v>767</v>
      </c>
      <c r="C360">
        <v>54000</v>
      </c>
      <c r="D360">
        <v>351</v>
      </c>
      <c r="E360">
        <f>'Raw counts'!E360/'Raw counts'!E$1246*10000</f>
        <v>0</v>
      </c>
      <c r="F360">
        <f>'Raw counts'!F360/'Raw counts'!F$1246*10000</f>
        <v>0</v>
      </c>
      <c r="G360">
        <f>'Raw counts'!G360/'Raw counts'!G$1246*10000</f>
        <v>0</v>
      </c>
      <c r="H360">
        <f>'Raw counts'!H360/'Raw counts'!H$1246*10000</f>
        <v>0</v>
      </c>
      <c r="I360">
        <f>'Raw counts'!I360/'Raw counts'!I$1246*10000</f>
        <v>0</v>
      </c>
      <c r="J360">
        <f>'Raw counts'!J360/'Raw counts'!J$1246*10000</f>
        <v>0</v>
      </c>
      <c r="K360">
        <f>'Raw counts'!K360/'Raw counts'!K$1246*10000</f>
        <v>0</v>
      </c>
      <c r="L360">
        <f>'Raw counts'!L360/'Raw counts'!L$1246*10000</f>
        <v>0</v>
      </c>
      <c r="M360">
        <f>'Raw counts'!M360/'Raw counts'!M$1246*10000</f>
        <v>0</v>
      </c>
      <c r="N360">
        <f>'Raw counts'!N360/'Raw counts'!N$1246*10000</f>
        <v>0</v>
      </c>
      <c r="O360">
        <f>'Raw counts'!O360/'Raw counts'!O$1246*10000</f>
        <v>0</v>
      </c>
      <c r="P360">
        <f>'Raw counts'!P360/'Raw counts'!P$1246*10000</f>
        <v>0</v>
      </c>
      <c r="Q360">
        <f>'Raw counts'!Q360/'Raw counts'!Q$1246*10000</f>
        <v>0</v>
      </c>
      <c r="R360">
        <f>'Raw counts'!R360/'Raw counts'!R$1246*10000</f>
        <v>0</v>
      </c>
      <c r="S360">
        <f>'Raw counts'!S360/'Raw counts'!S$1246*10000</f>
        <v>0</v>
      </c>
      <c r="T360">
        <f>'Raw counts'!T360/'Raw counts'!T$1246*10000</f>
        <v>0</v>
      </c>
      <c r="U360">
        <f>'Raw counts'!U360/'Raw counts'!U$1246*10000</f>
        <v>0</v>
      </c>
      <c r="V360">
        <f t="shared" si="21"/>
        <v>0</v>
      </c>
      <c r="W360" t="str">
        <f t="shared" si="22"/>
        <v/>
      </c>
      <c r="X360">
        <f t="shared" si="20"/>
        <v>0</v>
      </c>
      <c r="Y360">
        <f t="shared" si="23"/>
        <v>0</v>
      </c>
    </row>
    <row r="361" spans="1:25" x14ac:dyDescent="0.25">
      <c r="A361">
        <v>368</v>
      </c>
      <c r="B361" t="s">
        <v>196</v>
      </c>
      <c r="C361">
        <v>28900</v>
      </c>
      <c r="D361">
        <v>922</v>
      </c>
      <c r="E361">
        <f>'Raw counts'!E361/'Raw counts'!E$1246*10000</f>
        <v>3.0800345770770714</v>
      </c>
      <c r="F361">
        <f>'Raw counts'!F361/'Raw counts'!F$1246*10000</f>
        <v>2.3624605026134717</v>
      </c>
      <c r="G361">
        <f>'Raw counts'!G361/'Raw counts'!G$1246*10000</f>
        <v>0.2518221853330701</v>
      </c>
      <c r="H361">
        <f>'Raw counts'!H361/'Raw counts'!H$1246*10000</f>
        <v>1.6264123786036726</v>
      </c>
      <c r="I361">
        <f>'Raw counts'!I361/'Raw counts'!I$1246*10000</f>
        <v>1.5084395654462672</v>
      </c>
      <c r="J361">
        <f>'Raw counts'!J361/'Raw counts'!J$1246*10000</f>
        <v>0.80864500681431339</v>
      </c>
      <c r="K361">
        <f>'Raw counts'!K361/'Raw counts'!K$1246*10000</f>
        <v>0.75812475611795527</v>
      </c>
      <c r="L361">
        <f>'Raw counts'!L361/'Raw counts'!L$1246*10000</f>
        <v>2.1872690358553371</v>
      </c>
      <c r="M361">
        <f>'Raw counts'!M361/'Raw counts'!M$1246*10000</f>
        <v>2.607927177089314</v>
      </c>
      <c r="N361">
        <f>'Raw counts'!N361/'Raw counts'!N$1246*10000</f>
        <v>2.0619369193929291</v>
      </c>
      <c r="O361">
        <f>'Raw counts'!O361/'Raw counts'!O$1246*10000</f>
        <v>1.0331597153863732</v>
      </c>
      <c r="P361">
        <f>'Raw counts'!P361/'Raw counts'!P$1246*10000</f>
        <v>2.2266394113466297</v>
      </c>
      <c r="Q361">
        <f>'Raw counts'!Q361/'Raw counts'!Q$1246*10000</f>
        <v>1.1018714262311706</v>
      </c>
      <c r="R361">
        <f>'Raw counts'!R361/'Raw counts'!R$1246*10000</f>
        <v>0.8815321027946571</v>
      </c>
      <c r="S361">
        <f>'Raw counts'!S361/'Raw counts'!S$1246*10000</f>
        <v>2.2853879568197386</v>
      </c>
      <c r="T361">
        <f>'Raw counts'!T361/'Raw counts'!T$1246*10000</f>
        <v>2.1563462731291763</v>
      </c>
      <c r="U361">
        <f>'Raw counts'!U361/'Raw counts'!U$1246*10000</f>
        <v>1.141280056239504</v>
      </c>
      <c r="V361">
        <f t="shared" si="21"/>
        <v>1</v>
      </c>
      <c r="W361">
        <f t="shared" si="22"/>
        <v>0.84823008669461797</v>
      </c>
      <c r="X361">
        <f t="shared" si="20"/>
        <v>1.6879039094389414</v>
      </c>
      <c r="Y361">
        <f t="shared" si="23"/>
        <v>1.6110192326675221</v>
      </c>
    </row>
    <row r="362" spans="1:25" x14ac:dyDescent="0.25">
      <c r="A362">
        <v>369</v>
      </c>
      <c r="B362" t="s">
        <v>768</v>
      </c>
      <c r="C362">
        <v>6300</v>
      </c>
      <c r="D362">
        <v>322</v>
      </c>
      <c r="E362">
        <f>'Raw counts'!E362/'Raw counts'!E$1246*10000</f>
        <v>0</v>
      </c>
      <c r="F362">
        <f>'Raw counts'!F362/'Raw counts'!F$1246*10000</f>
        <v>0</v>
      </c>
      <c r="G362">
        <f>'Raw counts'!G362/'Raw counts'!G$1246*10000</f>
        <v>0</v>
      </c>
      <c r="H362">
        <f>'Raw counts'!H362/'Raw counts'!H$1246*10000</f>
        <v>0</v>
      </c>
      <c r="I362">
        <f>'Raw counts'!I362/'Raw counts'!I$1246*10000</f>
        <v>0</v>
      </c>
      <c r="J362">
        <f>'Raw counts'!J362/'Raw counts'!J$1246*10000</f>
        <v>0</v>
      </c>
      <c r="K362">
        <f>'Raw counts'!K362/'Raw counts'!K$1246*10000</f>
        <v>0</v>
      </c>
      <c r="L362">
        <f>'Raw counts'!L362/'Raw counts'!L$1246*10000</f>
        <v>0</v>
      </c>
      <c r="M362">
        <f>'Raw counts'!M362/'Raw counts'!M$1246*10000</f>
        <v>0</v>
      </c>
      <c r="N362">
        <f>'Raw counts'!N362/'Raw counts'!N$1246*10000</f>
        <v>0</v>
      </c>
      <c r="O362">
        <f>'Raw counts'!O362/'Raw counts'!O$1246*10000</f>
        <v>0</v>
      </c>
      <c r="P362">
        <f>'Raw counts'!P362/'Raw counts'!P$1246*10000</f>
        <v>0</v>
      </c>
      <c r="Q362">
        <f>'Raw counts'!Q362/'Raw counts'!Q$1246*10000</f>
        <v>0</v>
      </c>
      <c r="R362">
        <f>'Raw counts'!R362/'Raw counts'!R$1246*10000</f>
        <v>0</v>
      </c>
      <c r="S362">
        <f>'Raw counts'!S362/'Raw counts'!S$1246*10000</f>
        <v>0</v>
      </c>
      <c r="T362">
        <f>'Raw counts'!T362/'Raw counts'!T$1246*10000</f>
        <v>0</v>
      </c>
      <c r="U362">
        <f>'Raw counts'!U362/'Raw counts'!U$1246*10000</f>
        <v>0</v>
      </c>
      <c r="V362">
        <f t="shared" si="21"/>
        <v>0</v>
      </c>
      <c r="W362" t="str">
        <f t="shared" si="22"/>
        <v/>
      </c>
      <c r="X362">
        <f t="shared" si="20"/>
        <v>0</v>
      </c>
      <c r="Y362">
        <f t="shared" si="23"/>
        <v>0</v>
      </c>
    </row>
    <row r="363" spans="1:25" x14ac:dyDescent="0.25">
      <c r="A363">
        <v>370</v>
      </c>
      <c r="B363" t="s">
        <v>769</v>
      </c>
      <c r="C363">
        <v>92200</v>
      </c>
      <c r="D363">
        <v>354</v>
      </c>
      <c r="E363">
        <f>'Raw counts'!E363/'Raw counts'!E$1246*10000</f>
        <v>0</v>
      </c>
      <c r="F363">
        <f>'Raw counts'!F363/'Raw counts'!F$1246*10000</f>
        <v>0</v>
      </c>
      <c r="G363">
        <f>'Raw counts'!G363/'Raw counts'!G$1246*10000</f>
        <v>0</v>
      </c>
      <c r="H363">
        <f>'Raw counts'!H363/'Raw counts'!H$1246*10000</f>
        <v>0</v>
      </c>
      <c r="I363">
        <f>'Raw counts'!I363/'Raw counts'!I$1246*10000</f>
        <v>0</v>
      </c>
      <c r="J363">
        <f>'Raw counts'!J363/'Raw counts'!J$1246*10000</f>
        <v>0</v>
      </c>
      <c r="K363">
        <f>'Raw counts'!K363/'Raw counts'!K$1246*10000</f>
        <v>0</v>
      </c>
      <c r="L363">
        <f>'Raw counts'!L363/'Raw counts'!L$1246*10000</f>
        <v>0</v>
      </c>
      <c r="M363">
        <f>'Raw counts'!M363/'Raw counts'!M$1246*10000</f>
        <v>0</v>
      </c>
      <c r="N363">
        <f>'Raw counts'!N363/'Raw counts'!N$1246*10000</f>
        <v>0</v>
      </c>
      <c r="O363">
        <f>'Raw counts'!O363/'Raw counts'!O$1246*10000</f>
        <v>0</v>
      </c>
      <c r="P363">
        <f>'Raw counts'!P363/'Raw counts'!P$1246*10000</f>
        <v>0</v>
      </c>
      <c r="Q363">
        <f>'Raw counts'!Q363/'Raw counts'!Q$1246*10000</f>
        <v>0</v>
      </c>
      <c r="R363">
        <f>'Raw counts'!R363/'Raw counts'!R$1246*10000</f>
        <v>0</v>
      </c>
      <c r="S363">
        <f>'Raw counts'!S363/'Raw counts'!S$1246*10000</f>
        <v>0</v>
      </c>
      <c r="T363">
        <f>'Raw counts'!T363/'Raw counts'!T$1246*10000</f>
        <v>0</v>
      </c>
      <c r="U363">
        <f>'Raw counts'!U363/'Raw counts'!U$1246*10000</f>
        <v>0</v>
      </c>
      <c r="V363">
        <f t="shared" si="21"/>
        <v>0</v>
      </c>
      <c r="W363" t="str">
        <f t="shared" si="22"/>
        <v/>
      </c>
      <c r="X363">
        <f t="shared" si="20"/>
        <v>0</v>
      </c>
      <c r="Y363">
        <f t="shared" si="23"/>
        <v>0</v>
      </c>
    </row>
    <row r="364" spans="1:25" x14ac:dyDescent="0.25">
      <c r="A364">
        <v>371</v>
      </c>
      <c r="B364" t="s">
        <v>770</v>
      </c>
      <c r="C364">
        <v>44000</v>
      </c>
      <c r="D364">
        <v>934</v>
      </c>
      <c r="E364">
        <f>'Raw counts'!E364/'Raw counts'!E$1246*10000</f>
        <v>0</v>
      </c>
      <c r="F364">
        <f>'Raw counts'!F364/'Raw counts'!F$1246*10000</f>
        <v>0</v>
      </c>
      <c r="G364">
        <f>'Raw counts'!G364/'Raw counts'!G$1246*10000</f>
        <v>0</v>
      </c>
      <c r="H364">
        <f>'Raw counts'!H364/'Raw counts'!H$1246*10000</f>
        <v>0</v>
      </c>
      <c r="I364">
        <f>'Raw counts'!I364/'Raw counts'!I$1246*10000</f>
        <v>0</v>
      </c>
      <c r="J364">
        <f>'Raw counts'!J364/'Raw counts'!J$1246*10000</f>
        <v>0</v>
      </c>
      <c r="K364">
        <f>'Raw counts'!K364/'Raw counts'!K$1246*10000</f>
        <v>0</v>
      </c>
      <c r="L364">
        <f>'Raw counts'!L364/'Raw counts'!L$1246*10000</f>
        <v>0</v>
      </c>
      <c r="M364">
        <f>'Raw counts'!M364/'Raw counts'!M$1246*10000</f>
        <v>0</v>
      </c>
      <c r="N364">
        <f>'Raw counts'!N364/'Raw counts'!N$1246*10000</f>
        <v>0</v>
      </c>
      <c r="O364">
        <f>'Raw counts'!O364/'Raw counts'!O$1246*10000</f>
        <v>0</v>
      </c>
      <c r="P364">
        <f>'Raw counts'!P364/'Raw counts'!P$1246*10000</f>
        <v>0</v>
      </c>
      <c r="Q364">
        <f>'Raw counts'!Q364/'Raw counts'!Q$1246*10000</f>
        <v>0</v>
      </c>
      <c r="R364">
        <f>'Raw counts'!R364/'Raw counts'!R$1246*10000</f>
        <v>0</v>
      </c>
      <c r="S364">
        <f>'Raw counts'!S364/'Raw counts'!S$1246*10000</f>
        <v>0</v>
      </c>
      <c r="T364">
        <f>'Raw counts'!T364/'Raw counts'!T$1246*10000</f>
        <v>0</v>
      </c>
      <c r="U364">
        <f>'Raw counts'!U364/'Raw counts'!U$1246*10000</f>
        <v>0</v>
      </c>
      <c r="V364">
        <f t="shared" si="21"/>
        <v>0</v>
      </c>
      <c r="W364" t="str">
        <f t="shared" si="22"/>
        <v/>
      </c>
      <c r="X364">
        <f t="shared" si="20"/>
        <v>0</v>
      </c>
      <c r="Y364">
        <f t="shared" si="23"/>
        <v>0</v>
      </c>
    </row>
    <row r="365" spans="1:25" x14ac:dyDescent="0.25">
      <c r="A365">
        <v>372</v>
      </c>
      <c r="B365" t="s">
        <v>197</v>
      </c>
      <c r="C365">
        <v>93400</v>
      </c>
      <c r="D365">
        <v>370</v>
      </c>
      <c r="E365">
        <f>'Raw counts'!E365/'Raw counts'!E$1246*10000</f>
        <v>0.13821865294342225</v>
      </c>
      <c r="F365">
        <f>'Raw counts'!F365/'Raw counts'!F$1246*10000</f>
        <v>0.30351055068298077</v>
      </c>
      <c r="G365">
        <f>'Raw counts'!G365/'Raw counts'!G$1246*10000</f>
        <v>0.13094753637319645</v>
      </c>
      <c r="H365">
        <f>'Raw counts'!H365/'Raw counts'!H$1246*10000</f>
        <v>3.4901553188920013E-2</v>
      </c>
      <c r="I365">
        <f>'Raw counts'!I365/'Raw counts'!I$1246*10000</f>
        <v>0.22780515886331384</v>
      </c>
      <c r="J365">
        <f>'Raw counts'!J365/'Raw counts'!J$1246*10000</f>
        <v>7.8892195786762292E-2</v>
      </c>
      <c r="K365">
        <f>'Raw counts'!K365/'Raw counts'!K$1246*10000</f>
        <v>0.17838229555716595</v>
      </c>
      <c r="L365">
        <f>'Raw counts'!L365/'Raw counts'!L$1246*10000</f>
        <v>0.2116711970182584</v>
      </c>
      <c r="M365">
        <f>'Raw counts'!M365/'Raw counts'!M$1246*10000</f>
        <v>0.48841039005559589</v>
      </c>
      <c r="N365">
        <f>'Raw counts'!N365/'Raw counts'!N$1246*10000</f>
        <v>0.54068568108525694</v>
      </c>
      <c r="O365">
        <f>'Raw counts'!O365/'Raw counts'!O$1246*10000</f>
        <v>0.61922276101333118</v>
      </c>
      <c r="P365">
        <f>'Raw counts'!P365/'Raw counts'!P$1246*10000</f>
        <v>0.3846402054149648</v>
      </c>
      <c r="Q365">
        <f>'Raw counts'!Q365/'Raw counts'!Q$1246*10000</f>
        <v>0</v>
      </c>
      <c r="R365">
        <f>'Raw counts'!R365/'Raw counts'!R$1246*10000</f>
        <v>0.43275212319010437</v>
      </c>
      <c r="S365">
        <f>'Raw counts'!S365/'Raw counts'!S$1246*10000</f>
        <v>0.22799594818629224</v>
      </c>
      <c r="T365">
        <f>'Raw counts'!T365/'Raw counts'!T$1246*10000</f>
        <v>0</v>
      </c>
      <c r="U365">
        <f>'Raw counts'!U365/'Raw counts'!U$1246*10000</f>
        <v>0.17357871577787132</v>
      </c>
      <c r="V365">
        <f t="shared" si="21"/>
        <v>1</v>
      </c>
      <c r="W365">
        <f t="shared" si="22"/>
        <v>0.30012864615245172</v>
      </c>
      <c r="X365">
        <f t="shared" si="20"/>
        <v>0.19919328116329063</v>
      </c>
      <c r="Y365">
        <f t="shared" si="23"/>
        <v>0.29735942933347759</v>
      </c>
    </row>
    <row r="366" spans="1:25" x14ac:dyDescent="0.25">
      <c r="A366">
        <v>373</v>
      </c>
      <c r="B366" t="s">
        <v>771</v>
      </c>
      <c r="C366">
        <v>105800</v>
      </c>
      <c r="D366">
        <v>752</v>
      </c>
      <c r="E366">
        <f>'Raw counts'!E366/'Raw counts'!E$1246*10000</f>
        <v>0</v>
      </c>
      <c r="F366">
        <f>'Raw counts'!F366/'Raw counts'!F$1246*10000</f>
        <v>0</v>
      </c>
      <c r="G366">
        <f>'Raw counts'!G366/'Raw counts'!G$1246*10000</f>
        <v>0</v>
      </c>
      <c r="H366">
        <f>'Raw counts'!H366/'Raw counts'!H$1246*10000</f>
        <v>0</v>
      </c>
      <c r="I366">
        <f>'Raw counts'!I366/'Raw counts'!I$1246*10000</f>
        <v>0</v>
      </c>
      <c r="J366">
        <f>'Raw counts'!J366/'Raw counts'!J$1246*10000</f>
        <v>0</v>
      </c>
      <c r="K366">
        <f>'Raw counts'!K366/'Raw counts'!K$1246*10000</f>
        <v>0</v>
      </c>
      <c r="L366">
        <f>'Raw counts'!L366/'Raw counts'!L$1246*10000</f>
        <v>0</v>
      </c>
      <c r="M366">
        <f>'Raw counts'!M366/'Raw counts'!M$1246*10000</f>
        <v>0</v>
      </c>
      <c r="N366">
        <f>'Raw counts'!N366/'Raw counts'!N$1246*10000</f>
        <v>0</v>
      </c>
      <c r="O366">
        <f>'Raw counts'!O366/'Raw counts'!O$1246*10000</f>
        <v>0</v>
      </c>
      <c r="P366">
        <f>'Raw counts'!P366/'Raw counts'!P$1246*10000</f>
        <v>0</v>
      </c>
      <c r="Q366">
        <f>'Raw counts'!Q366/'Raw counts'!Q$1246*10000</f>
        <v>0</v>
      </c>
      <c r="R366">
        <f>'Raw counts'!R366/'Raw counts'!R$1246*10000</f>
        <v>0</v>
      </c>
      <c r="S366">
        <f>'Raw counts'!S366/'Raw counts'!S$1246*10000</f>
        <v>0</v>
      </c>
      <c r="T366">
        <f>'Raw counts'!T366/'Raw counts'!T$1246*10000</f>
        <v>0</v>
      </c>
      <c r="U366">
        <f>'Raw counts'!U366/'Raw counts'!U$1246*10000</f>
        <v>0</v>
      </c>
      <c r="V366">
        <f t="shared" si="21"/>
        <v>0</v>
      </c>
      <c r="W366" t="str">
        <f t="shared" si="22"/>
        <v/>
      </c>
      <c r="X366">
        <f t="shared" si="20"/>
        <v>0</v>
      </c>
      <c r="Y366">
        <f t="shared" si="23"/>
        <v>0</v>
      </c>
    </row>
    <row r="367" spans="1:25" x14ac:dyDescent="0.25">
      <c r="A367">
        <v>374</v>
      </c>
      <c r="B367" t="s">
        <v>198</v>
      </c>
      <c r="C367">
        <v>83800</v>
      </c>
      <c r="D367">
        <v>348</v>
      </c>
      <c r="E367">
        <f>'Raw counts'!E367/'Raw counts'!E$1246*10000</f>
        <v>6.5784607522531502</v>
      </c>
      <c r="F367">
        <f>'Raw counts'!F367/'Raw counts'!F$1246*10000</f>
        <v>0.69725396778522608</v>
      </c>
      <c r="G367">
        <f>'Raw counts'!G367/'Raw counts'!G$1246*10000</f>
        <v>0.23167641050642451</v>
      </c>
      <c r="H367">
        <f>'Raw counts'!H367/'Raw counts'!H$1246*10000</f>
        <v>0.15356683403124805</v>
      </c>
      <c r="I367">
        <f>'Raw counts'!I367/'Raw counts'!I$1246*10000</f>
        <v>6.4401134100277364</v>
      </c>
      <c r="J367">
        <f>'Raw counts'!J367/'Raw counts'!J$1246*10000</f>
        <v>4.9850006212760416</v>
      </c>
      <c r="K367">
        <f>'Raw counts'!K367/'Raw counts'!K$1246*10000</f>
        <v>6.7606890016165888</v>
      </c>
      <c r="L367">
        <f>'Raw counts'!L367/'Raw counts'!L$1246*10000</f>
        <v>5.8782855338612174</v>
      </c>
      <c r="M367">
        <f>'Raw counts'!M367/'Raw counts'!M$1246*10000</f>
        <v>5.142132031151367</v>
      </c>
      <c r="N367">
        <f>'Raw counts'!N367/'Raw counts'!N$1246*10000</f>
        <v>3.3999048759767851</v>
      </c>
      <c r="O367">
        <f>'Raw counts'!O367/'Raw counts'!O$1246*10000</f>
        <v>3.7422592948196969</v>
      </c>
      <c r="P367">
        <f>'Raw counts'!P367/'Raw counts'!P$1246*10000</f>
        <v>5.6798536999609803</v>
      </c>
      <c r="Q367">
        <f>'Raw counts'!Q367/'Raw counts'!Q$1246*10000</f>
        <v>1.0531160533890835</v>
      </c>
      <c r="R367">
        <f>'Raw counts'!R367/'Raw counts'!R$1246*10000</f>
        <v>5.758007416890556</v>
      </c>
      <c r="S367">
        <f>'Raw counts'!S367/'Raw counts'!S$1246*10000</f>
        <v>4.5544904887690283</v>
      </c>
      <c r="T367">
        <f>'Raw counts'!T367/'Raw counts'!T$1246*10000</f>
        <v>0.16322939916117271</v>
      </c>
      <c r="U367">
        <f>'Raw counts'!U367/'Raw counts'!U$1246*10000</f>
        <v>3.7753370681687013</v>
      </c>
      <c r="V367">
        <f t="shared" si="21"/>
        <v>1</v>
      </c>
      <c r="W367">
        <f t="shared" si="22"/>
        <v>0.64016215988297809</v>
      </c>
      <c r="X367">
        <f t="shared" si="20"/>
        <v>4.0963531736121119</v>
      </c>
      <c r="Y367">
        <f t="shared" si="23"/>
        <v>3.515774787142</v>
      </c>
    </row>
    <row r="368" spans="1:25" x14ac:dyDescent="0.25">
      <c r="A368">
        <v>375</v>
      </c>
      <c r="B368" t="s">
        <v>772</v>
      </c>
      <c r="C368">
        <v>37600</v>
      </c>
      <c r="D368">
        <v>1080</v>
      </c>
      <c r="E368">
        <f>'Raw counts'!E368/'Raw counts'!E$1246*10000</f>
        <v>0</v>
      </c>
      <c r="F368">
        <f>'Raw counts'!F368/'Raw counts'!F$1246*10000</f>
        <v>0</v>
      </c>
      <c r="G368">
        <f>'Raw counts'!G368/'Raw counts'!G$1246*10000</f>
        <v>0</v>
      </c>
      <c r="H368">
        <f>'Raw counts'!H368/'Raw counts'!H$1246*10000</f>
        <v>0</v>
      </c>
      <c r="I368">
        <f>'Raw counts'!I368/'Raw counts'!I$1246*10000</f>
        <v>0</v>
      </c>
      <c r="J368">
        <f>'Raw counts'!J368/'Raw counts'!J$1246*10000</f>
        <v>0</v>
      </c>
      <c r="K368">
        <f>'Raw counts'!K368/'Raw counts'!K$1246*10000</f>
        <v>0</v>
      </c>
      <c r="L368">
        <f>'Raw counts'!L368/'Raw counts'!L$1246*10000</f>
        <v>0</v>
      </c>
      <c r="M368">
        <f>'Raw counts'!M368/'Raw counts'!M$1246*10000</f>
        <v>0</v>
      </c>
      <c r="N368">
        <f>'Raw counts'!N368/'Raw counts'!N$1246*10000</f>
        <v>0</v>
      </c>
      <c r="O368">
        <f>'Raw counts'!O368/'Raw counts'!O$1246*10000</f>
        <v>0</v>
      </c>
      <c r="P368">
        <f>'Raw counts'!P368/'Raw counts'!P$1246*10000</f>
        <v>0</v>
      </c>
      <c r="Q368">
        <f>'Raw counts'!Q368/'Raw counts'!Q$1246*10000</f>
        <v>0</v>
      </c>
      <c r="R368">
        <f>'Raw counts'!R368/'Raw counts'!R$1246*10000</f>
        <v>0</v>
      </c>
      <c r="S368">
        <f>'Raw counts'!S368/'Raw counts'!S$1246*10000</f>
        <v>0</v>
      </c>
      <c r="T368">
        <f>'Raw counts'!T368/'Raw counts'!T$1246*10000</f>
        <v>0</v>
      </c>
      <c r="U368">
        <f>'Raw counts'!U368/'Raw counts'!U$1246*10000</f>
        <v>0</v>
      </c>
      <c r="V368">
        <f t="shared" si="21"/>
        <v>0</v>
      </c>
      <c r="W368" t="str">
        <f t="shared" si="22"/>
        <v/>
      </c>
      <c r="X368">
        <f t="shared" si="20"/>
        <v>0</v>
      </c>
      <c r="Y368">
        <f t="shared" si="23"/>
        <v>0</v>
      </c>
    </row>
    <row r="369" spans="1:25" x14ac:dyDescent="0.25">
      <c r="A369">
        <v>376</v>
      </c>
      <c r="B369" t="s">
        <v>773</v>
      </c>
      <c r="C369">
        <v>35400</v>
      </c>
      <c r="D369">
        <v>655</v>
      </c>
      <c r="E369">
        <f>'Raw counts'!E369/'Raw counts'!E$1246*10000</f>
        <v>0</v>
      </c>
      <c r="F369">
        <f>'Raw counts'!F369/'Raw counts'!F$1246*10000</f>
        <v>0</v>
      </c>
      <c r="G369">
        <f>'Raw counts'!G369/'Raw counts'!G$1246*10000</f>
        <v>0</v>
      </c>
      <c r="H369">
        <f>'Raw counts'!H369/'Raw counts'!H$1246*10000</f>
        <v>0</v>
      </c>
      <c r="I369">
        <f>'Raw counts'!I369/'Raw counts'!I$1246*10000</f>
        <v>0</v>
      </c>
      <c r="J369">
        <f>'Raw counts'!J369/'Raw counts'!J$1246*10000</f>
        <v>0</v>
      </c>
      <c r="K369">
        <f>'Raw counts'!K369/'Raw counts'!K$1246*10000</f>
        <v>0</v>
      </c>
      <c r="L369">
        <f>'Raw counts'!L369/'Raw counts'!L$1246*10000</f>
        <v>0</v>
      </c>
      <c r="M369">
        <f>'Raw counts'!M369/'Raw counts'!M$1246*10000</f>
        <v>0</v>
      </c>
      <c r="N369">
        <f>'Raw counts'!N369/'Raw counts'!N$1246*10000</f>
        <v>0</v>
      </c>
      <c r="O369">
        <f>'Raw counts'!O369/'Raw counts'!O$1246*10000</f>
        <v>0</v>
      </c>
      <c r="P369">
        <f>'Raw counts'!P369/'Raw counts'!P$1246*10000</f>
        <v>0</v>
      </c>
      <c r="Q369">
        <f>'Raw counts'!Q369/'Raw counts'!Q$1246*10000</f>
        <v>0</v>
      </c>
      <c r="R369">
        <f>'Raw counts'!R369/'Raw counts'!R$1246*10000</f>
        <v>0</v>
      </c>
      <c r="S369">
        <f>'Raw counts'!S369/'Raw counts'!S$1246*10000</f>
        <v>0</v>
      </c>
      <c r="T369">
        <f>'Raw counts'!T369/'Raw counts'!T$1246*10000</f>
        <v>0</v>
      </c>
      <c r="U369">
        <f>'Raw counts'!U369/'Raw counts'!U$1246*10000</f>
        <v>0</v>
      </c>
      <c r="V369">
        <f t="shared" si="21"/>
        <v>0</v>
      </c>
      <c r="W369" t="str">
        <f t="shared" si="22"/>
        <v/>
      </c>
      <c r="X369">
        <f t="shared" si="20"/>
        <v>0</v>
      </c>
      <c r="Y369">
        <f t="shared" si="23"/>
        <v>0</v>
      </c>
    </row>
    <row r="370" spans="1:25" x14ac:dyDescent="0.25">
      <c r="A370">
        <v>377</v>
      </c>
      <c r="B370" t="s">
        <v>199</v>
      </c>
      <c r="C370">
        <v>17400</v>
      </c>
      <c r="D370">
        <v>425</v>
      </c>
      <c r="E370">
        <f>'Raw counts'!E370/'Raw counts'!E$1246*10000</f>
        <v>2.2357801023415735</v>
      </c>
      <c r="F370">
        <f>'Raw counts'!F370/'Raw counts'!F$1246*10000</f>
        <v>2.6823770290090465</v>
      </c>
      <c r="G370">
        <f>'Raw counts'!G370/'Raw counts'!G$1246*10000</f>
        <v>3.9787905282625076</v>
      </c>
      <c r="H370">
        <f>'Raw counts'!H370/'Raw counts'!H$1246*10000</f>
        <v>8.6067230163876758</v>
      </c>
      <c r="I370">
        <f>'Raw counts'!I370/'Raw counts'!I$1246*10000</f>
        <v>3.4724894486191622</v>
      </c>
      <c r="J370">
        <f>'Raw counts'!J370/'Raw counts'!J$1246*10000</f>
        <v>4.4426167752420511</v>
      </c>
      <c r="K370">
        <f>'Raw counts'!K370/'Raw counts'!K$1246*10000</f>
        <v>7.4296226099559624</v>
      </c>
      <c r="L370">
        <f>'Raw counts'!L370/'Raw counts'!L$1246*10000</f>
        <v>2.1872690358553371</v>
      </c>
      <c r="M370">
        <f>'Raw counts'!M370/'Raw counts'!M$1246*10000</f>
        <v>1.2256336203281935</v>
      </c>
      <c r="N370">
        <f>'Raw counts'!N370/'Raw counts'!N$1246*10000</f>
        <v>9.9431180335170151</v>
      </c>
      <c r="O370">
        <f>'Raw counts'!O370/'Raw counts'!O$1246*10000</f>
        <v>16.399307143575886</v>
      </c>
      <c r="P370">
        <f>'Raw counts'!P370/'Raw counts'!P$1246*10000</f>
        <v>6.9277974775295332</v>
      </c>
      <c r="Q370">
        <f>'Raw counts'!Q370/'Raw counts'!Q$1246*10000</f>
        <v>6.4357092151555104</v>
      </c>
      <c r="R370">
        <f>'Raw counts'!R370/'Raw counts'!R$1246*10000</f>
        <v>4.9686354884789763</v>
      </c>
      <c r="S370">
        <f>'Raw counts'!S370/'Raw counts'!S$1246*10000</f>
        <v>3.4090822728807502</v>
      </c>
      <c r="T370">
        <f>'Raw counts'!T370/'Raw counts'!T$1246*10000</f>
        <v>5.2319317941660097</v>
      </c>
      <c r="U370">
        <f>'Raw counts'!U370/'Raw counts'!U$1246*10000</f>
        <v>4.2179627934022736</v>
      </c>
      <c r="V370">
        <f t="shared" si="21"/>
        <v>1</v>
      </c>
      <c r="W370">
        <f t="shared" si="22"/>
        <v>7.5461550658982635E-2</v>
      </c>
      <c r="X370">
        <f t="shared" si="20"/>
        <v>4.0290335740001675</v>
      </c>
      <c r="Y370">
        <f t="shared" si="23"/>
        <v>7.1916930273382436</v>
      </c>
    </row>
    <row r="371" spans="1:25" x14ac:dyDescent="0.25">
      <c r="A371">
        <v>378</v>
      </c>
      <c r="B371" t="s">
        <v>774</v>
      </c>
      <c r="C371">
        <v>7700</v>
      </c>
      <c r="D371">
        <v>453</v>
      </c>
      <c r="E371">
        <f>'Raw counts'!E371/'Raw counts'!E$1246*10000</f>
        <v>0</v>
      </c>
      <c r="F371">
        <f>'Raw counts'!F371/'Raw counts'!F$1246*10000</f>
        <v>0</v>
      </c>
      <c r="G371">
        <f>'Raw counts'!G371/'Raw counts'!G$1246*10000</f>
        <v>0</v>
      </c>
      <c r="H371">
        <f>'Raw counts'!H371/'Raw counts'!H$1246*10000</f>
        <v>0</v>
      </c>
      <c r="I371">
        <f>'Raw counts'!I371/'Raw counts'!I$1246*10000</f>
        <v>0</v>
      </c>
      <c r="J371">
        <f>'Raw counts'!J371/'Raw counts'!J$1246*10000</f>
        <v>0</v>
      </c>
      <c r="K371">
        <f>'Raw counts'!K371/'Raw counts'!K$1246*10000</f>
        <v>0</v>
      </c>
      <c r="L371">
        <f>'Raw counts'!L371/'Raw counts'!L$1246*10000</f>
        <v>0</v>
      </c>
      <c r="M371">
        <f>'Raw counts'!M371/'Raw counts'!M$1246*10000</f>
        <v>0</v>
      </c>
      <c r="N371">
        <f>'Raw counts'!N371/'Raw counts'!N$1246*10000</f>
        <v>0</v>
      </c>
      <c r="O371">
        <f>'Raw counts'!O371/'Raw counts'!O$1246*10000</f>
        <v>0</v>
      </c>
      <c r="P371">
        <f>'Raw counts'!P371/'Raw counts'!P$1246*10000</f>
        <v>0</v>
      </c>
      <c r="Q371">
        <f>'Raw counts'!Q371/'Raw counts'!Q$1246*10000</f>
        <v>0</v>
      </c>
      <c r="R371">
        <f>'Raw counts'!R371/'Raw counts'!R$1246*10000</f>
        <v>0</v>
      </c>
      <c r="S371">
        <f>'Raw counts'!S371/'Raw counts'!S$1246*10000</f>
        <v>0</v>
      </c>
      <c r="T371">
        <f>'Raw counts'!T371/'Raw counts'!T$1246*10000</f>
        <v>0</v>
      </c>
      <c r="U371">
        <f>'Raw counts'!U371/'Raw counts'!U$1246*10000</f>
        <v>0</v>
      </c>
      <c r="V371">
        <f t="shared" si="21"/>
        <v>0</v>
      </c>
      <c r="W371" t="str">
        <f t="shared" si="22"/>
        <v/>
      </c>
      <c r="X371">
        <f t="shared" si="20"/>
        <v>0</v>
      </c>
      <c r="Y371">
        <f t="shared" si="23"/>
        <v>0</v>
      </c>
    </row>
    <row r="372" spans="1:25" x14ac:dyDescent="0.25">
      <c r="A372">
        <v>379</v>
      </c>
      <c r="B372" t="s">
        <v>775</v>
      </c>
      <c r="C372">
        <v>96800</v>
      </c>
      <c r="D372">
        <v>354</v>
      </c>
      <c r="E372">
        <f>'Raw counts'!E372/'Raw counts'!E$1246*10000</f>
        <v>0</v>
      </c>
      <c r="F372">
        <f>'Raw counts'!F372/'Raw counts'!F$1246*10000</f>
        <v>0</v>
      </c>
      <c r="G372">
        <f>'Raw counts'!G372/'Raw counts'!G$1246*10000</f>
        <v>0</v>
      </c>
      <c r="H372">
        <f>'Raw counts'!H372/'Raw counts'!H$1246*10000</f>
        <v>0</v>
      </c>
      <c r="I372">
        <f>'Raw counts'!I372/'Raw counts'!I$1246*10000</f>
        <v>0</v>
      </c>
      <c r="J372">
        <f>'Raw counts'!J372/'Raw counts'!J$1246*10000</f>
        <v>0</v>
      </c>
      <c r="K372">
        <f>'Raw counts'!K372/'Raw counts'!K$1246*10000</f>
        <v>0</v>
      </c>
      <c r="L372">
        <f>'Raw counts'!L372/'Raw counts'!L$1246*10000</f>
        <v>0</v>
      </c>
      <c r="M372">
        <f>'Raw counts'!M372/'Raw counts'!M$1246*10000</f>
        <v>0</v>
      </c>
      <c r="N372">
        <f>'Raw counts'!N372/'Raw counts'!N$1246*10000</f>
        <v>0</v>
      </c>
      <c r="O372">
        <f>'Raw counts'!O372/'Raw counts'!O$1246*10000</f>
        <v>0</v>
      </c>
      <c r="P372">
        <f>'Raw counts'!P372/'Raw counts'!P$1246*10000</f>
        <v>0</v>
      </c>
      <c r="Q372">
        <f>'Raw counts'!Q372/'Raw counts'!Q$1246*10000</f>
        <v>0</v>
      </c>
      <c r="R372">
        <f>'Raw counts'!R372/'Raw counts'!R$1246*10000</f>
        <v>0</v>
      </c>
      <c r="S372">
        <f>'Raw counts'!S372/'Raw counts'!S$1246*10000</f>
        <v>0</v>
      </c>
      <c r="T372">
        <f>'Raw counts'!T372/'Raw counts'!T$1246*10000</f>
        <v>0</v>
      </c>
      <c r="U372">
        <f>'Raw counts'!U372/'Raw counts'!U$1246*10000</f>
        <v>0</v>
      </c>
      <c r="V372">
        <f t="shared" si="21"/>
        <v>0</v>
      </c>
      <c r="W372" t="str">
        <f t="shared" si="22"/>
        <v/>
      </c>
      <c r="X372">
        <f t="shared" si="20"/>
        <v>0</v>
      </c>
      <c r="Y372">
        <f t="shared" si="23"/>
        <v>0</v>
      </c>
    </row>
    <row r="373" spans="1:25" x14ac:dyDescent="0.25">
      <c r="A373">
        <v>380</v>
      </c>
      <c r="B373" t="s">
        <v>200</v>
      </c>
      <c r="C373">
        <v>102700</v>
      </c>
      <c r="D373">
        <v>514</v>
      </c>
      <c r="E373">
        <f>'Raw counts'!E373/'Raw counts'!E$1246*10000</f>
        <v>0.10459789952475197</v>
      </c>
      <c r="F373">
        <f>'Raw counts'!F373/'Raw counts'!F$1246*10000</f>
        <v>0.24608963568890332</v>
      </c>
      <c r="G373">
        <f>'Raw counts'!G373/'Raw counts'!G$1246*10000</f>
        <v>0</v>
      </c>
      <c r="H373">
        <f>'Raw counts'!H373/'Raw counts'!H$1246*10000</f>
        <v>0.50956267655823217</v>
      </c>
      <c r="I373">
        <f>'Raw counts'!I373/'Raw counts'!I$1246*10000</f>
        <v>9.8510338967919497E-2</v>
      </c>
      <c r="J373">
        <f>'Raw counts'!J373/'Raw counts'!J$1246*10000</f>
        <v>9.8615244733452866E-3</v>
      </c>
      <c r="K373">
        <f>'Raw counts'!K373/'Raw counts'!K$1246*10000</f>
        <v>0</v>
      </c>
      <c r="L373">
        <f>'Raw counts'!L373/'Raw counts'!L$1246*10000</f>
        <v>0</v>
      </c>
      <c r="M373">
        <f>'Raw counts'!M373/'Raw counts'!M$1246*10000</f>
        <v>0</v>
      </c>
      <c r="N373">
        <f>'Raw counts'!N373/'Raw counts'!N$1246*10000</f>
        <v>0.11913413312048035</v>
      </c>
      <c r="O373">
        <f>'Raw counts'!O373/'Raw counts'!O$1246*10000</f>
        <v>0.1312483026060865</v>
      </c>
      <c r="P373">
        <f>'Raw counts'!P373/'Raw counts'!P$1246*10000</f>
        <v>0.19659388276764869</v>
      </c>
      <c r="Q373">
        <f>'Raw counts'!Q373/'Raw counts'!Q$1246*10000</f>
        <v>9.7510745684174401E-3</v>
      </c>
      <c r="R373">
        <f>'Raw counts'!R373/'Raw counts'!R$1246*10000</f>
        <v>1.2020892310836234E-2</v>
      </c>
      <c r="S373">
        <f>'Raw counts'!S373/'Raw counts'!S$1246*10000</f>
        <v>0.66227394473161072</v>
      </c>
      <c r="T373">
        <f>'Raw counts'!T373/'Raw counts'!T$1246*10000</f>
        <v>3.4364084033931097E-2</v>
      </c>
      <c r="U373">
        <f>'Raw counts'!U373/'Raw counts'!U$1246*10000</f>
        <v>6.5092018416701744E-2</v>
      </c>
      <c r="V373">
        <f t="shared" si="21"/>
        <v>1</v>
      </c>
      <c r="W373">
        <f t="shared" si="22"/>
        <v>0.63043525096354991</v>
      </c>
      <c r="X373">
        <f t="shared" si="20"/>
        <v>0.1076246750236836</v>
      </c>
      <c r="Y373">
        <f t="shared" si="23"/>
        <v>0.15380979156946409</v>
      </c>
    </row>
    <row r="374" spans="1:25" x14ac:dyDescent="0.25">
      <c r="A374">
        <v>381</v>
      </c>
      <c r="B374" t="s">
        <v>201</v>
      </c>
      <c r="C374">
        <v>80000</v>
      </c>
      <c r="D374">
        <v>323</v>
      </c>
      <c r="E374">
        <f>'Raw counts'!E374/'Raw counts'!E$1246*10000</f>
        <v>40.942606385402918</v>
      </c>
      <c r="F374">
        <f>'Raw counts'!F374/'Raw counts'!F$1246*10000</f>
        <v>9.3678121318909202</v>
      </c>
      <c r="G374">
        <f>'Raw counts'!G374/'Raw counts'!G$1246*10000</f>
        <v>1.6116619861316486</v>
      </c>
      <c r="H374">
        <f>'Raw counts'!H374/'Raw counts'!H$1246*10000</f>
        <v>1.4658652339346405</v>
      </c>
      <c r="I374">
        <f>'Raw counts'!I374/'Raw counts'!I$1246*10000</f>
        <v>14.961257730752772</v>
      </c>
      <c r="J374">
        <f>'Raw counts'!J374/'Raw counts'!J$1246*10000</f>
        <v>14.294279724113991</v>
      </c>
      <c r="K374">
        <f>'Raw counts'!K374/'Raw counts'!K$1246*10000</f>
        <v>19.483806232231451</v>
      </c>
      <c r="L374">
        <f>'Raw counts'!L374/'Raw counts'!L$1246*10000</f>
        <v>34.762584293644395</v>
      </c>
      <c r="M374">
        <f>'Raw counts'!M374/'Raw counts'!M$1246*10000</f>
        <v>31.447178416315488</v>
      </c>
      <c r="N374">
        <f>'Raw counts'!N374/'Raw counts'!N$1246*10000</f>
        <v>11.638488389462312</v>
      </c>
      <c r="O374">
        <f>'Raw counts'!O374/'Raw counts'!O$1246*10000</f>
        <v>6.7979890067767874</v>
      </c>
      <c r="P374">
        <f>'Raw counts'!P374/'Raw counts'!P$1246*10000</f>
        <v>33.839790516396569</v>
      </c>
      <c r="Q374">
        <f>'Raw counts'!Q374/'Raw counts'!Q$1246*10000</f>
        <v>17.922475056751253</v>
      </c>
      <c r="R374">
        <f>'Raw counts'!R374/'Raw counts'!R$1246*10000</f>
        <v>20.511649246390228</v>
      </c>
      <c r="S374">
        <f>'Raw counts'!S374/'Raw counts'!S$1246*10000</f>
        <v>18.380816203780608</v>
      </c>
      <c r="T374">
        <f>'Raw counts'!T374/'Raw counts'!T$1246*10000</f>
        <v>2.6718075336381424</v>
      </c>
      <c r="U374">
        <f>'Raw counts'!U374/'Raw counts'!U$1246*10000</f>
        <v>20.733977599666726</v>
      </c>
      <c r="V374">
        <f t="shared" si="21"/>
        <v>1</v>
      </c>
      <c r="W374">
        <f t="shared" si="22"/>
        <v>0.72534656378376094</v>
      </c>
      <c r="X374">
        <f t="shared" si="20"/>
        <v>18.70411690382425</v>
      </c>
      <c r="Y374">
        <f t="shared" si="23"/>
        <v>16.562124194107827</v>
      </c>
    </row>
    <row r="375" spans="1:25" x14ac:dyDescent="0.25">
      <c r="A375">
        <v>382</v>
      </c>
      <c r="B375" t="s">
        <v>202</v>
      </c>
      <c r="C375">
        <v>37700</v>
      </c>
      <c r="D375">
        <v>375</v>
      </c>
      <c r="E375">
        <f>'Raw counts'!E375/'Raw counts'!E$1246*10000</f>
        <v>2.4505793602941894</v>
      </c>
      <c r="F375">
        <f>'Raw counts'!F375/'Raw counts'!F$1246*10000</f>
        <v>0.20507469640741943</v>
      </c>
      <c r="G375">
        <f>'Raw counts'!G375/'Raw counts'!G$1246*10000</f>
        <v>15.602902603237023</v>
      </c>
      <c r="H375">
        <f>'Raw counts'!H375/'Raw counts'!H$1246*10000</f>
        <v>3.8461511614189856</v>
      </c>
      <c r="I375">
        <f>'Raw counts'!I375/'Raw counts'!I$1246*10000</f>
        <v>2.0748740145118041</v>
      </c>
      <c r="J375">
        <f>'Raw counts'!J375/'Raw counts'!J$1246*10000</f>
        <v>15.916500499979289</v>
      </c>
      <c r="K375">
        <f>'Raw counts'!K375/'Raw counts'!K$1246*10000</f>
        <v>8.9012765483025813</v>
      </c>
      <c r="L375">
        <f>'Raw counts'!L375/'Raw counts'!L$1246*10000</f>
        <v>4.6038485351471206</v>
      </c>
      <c r="M375">
        <f>'Raw counts'!M375/'Raw counts'!M$1246*10000</f>
        <v>5.0269409014212743</v>
      </c>
      <c r="N375">
        <f>'Raw counts'!N375/'Raw counts'!N$1246*10000</f>
        <v>31.460575307893002</v>
      </c>
      <c r="O375">
        <f>'Raw counts'!O375/'Raw counts'!O$1246*10000</f>
        <v>23.345371158421074</v>
      </c>
      <c r="P375">
        <f>'Raw counts'!P375/'Raw counts'!P$1246*10000</f>
        <v>6.9577139379506967</v>
      </c>
      <c r="Q375">
        <f>'Raw counts'!Q375/'Raw counts'!Q$1246*10000</f>
        <v>4.1149534678721595</v>
      </c>
      <c r="R375">
        <f>'Raw counts'!R375/'Raw counts'!R$1246*10000</f>
        <v>6.8799573659019373</v>
      </c>
      <c r="S375">
        <f>'Raw counts'!S375/'Raw counts'!S$1246*10000</f>
        <v>3.3656544732262184</v>
      </c>
      <c r="T375">
        <f>'Raw counts'!T375/'Raw counts'!T$1246*10000</f>
        <v>11.065235058925815</v>
      </c>
      <c r="U375">
        <f>'Raw counts'!U375/'Raw counts'!U$1246*10000</f>
        <v>6.0709155843310487</v>
      </c>
      <c r="V375">
        <f t="shared" si="21"/>
        <v>1</v>
      </c>
      <c r="W375">
        <f t="shared" si="22"/>
        <v>0.21369677976805806</v>
      </c>
      <c r="X375">
        <f t="shared" si="20"/>
        <v>6.5142387023021886</v>
      </c>
      <c r="Y375">
        <f t="shared" si="23"/>
        <v>11.657547044315242</v>
      </c>
    </row>
    <row r="376" spans="1:25" x14ac:dyDescent="0.25">
      <c r="A376">
        <v>383</v>
      </c>
      <c r="B376" t="s">
        <v>776</v>
      </c>
      <c r="C376">
        <v>36000</v>
      </c>
      <c r="D376">
        <v>663</v>
      </c>
      <c r="E376">
        <f>'Raw counts'!E376/'Raw counts'!E$1246*10000</f>
        <v>0</v>
      </c>
      <c r="F376">
        <f>'Raw counts'!F376/'Raw counts'!F$1246*10000</f>
        <v>0</v>
      </c>
      <c r="G376">
        <f>'Raw counts'!G376/'Raw counts'!G$1246*10000</f>
        <v>0</v>
      </c>
      <c r="H376">
        <f>'Raw counts'!H376/'Raw counts'!H$1246*10000</f>
        <v>0</v>
      </c>
      <c r="I376">
        <f>'Raw counts'!I376/'Raw counts'!I$1246*10000</f>
        <v>0</v>
      </c>
      <c r="J376">
        <f>'Raw counts'!J376/'Raw counts'!J$1246*10000</f>
        <v>0</v>
      </c>
      <c r="K376">
        <f>'Raw counts'!K376/'Raw counts'!K$1246*10000</f>
        <v>0</v>
      </c>
      <c r="L376">
        <f>'Raw counts'!L376/'Raw counts'!L$1246*10000</f>
        <v>0</v>
      </c>
      <c r="M376">
        <f>'Raw counts'!M376/'Raw counts'!M$1246*10000</f>
        <v>0</v>
      </c>
      <c r="N376">
        <f>'Raw counts'!N376/'Raw counts'!N$1246*10000</f>
        <v>0</v>
      </c>
      <c r="O376">
        <f>'Raw counts'!O376/'Raw counts'!O$1246*10000</f>
        <v>0</v>
      </c>
      <c r="P376">
        <f>'Raw counts'!P376/'Raw counts'!P$1246*10000</f>
        <v>0</v>
      </c>
      <c r="Q376">
        <f>'Raw counts'!Q376/'Raw counts'!Q$1246*10000</f>
        <v>0</v>
      </c>
      <c r="R376">
        <f>'Raw counts'!R376/'Raw counts'!R$1246*10000</f>
        <v>0</v>
      </c>
      <c r="S376">
        <f>'Raw counts'!S376/'Raw counts'!S$1246*10000</f>
        <v>0</v>
      </c>
      <c r="T376">
        <f>'Raw counts'!T376/'Raw counts'!T$1246*10000</f>
        <v>0</v>
      </c>
      <c r="U376">
        <f>'Raw counts'!U376/'Raw counts'!U$1246*10000</f>
        <v>0</v>
      </c>
      <c r="V376">
        <f t="shared" si="21"/>
        <v>0</v>
      </c>
      <c r="W376" t="str">
        <f t="shared" si="22"/>
        <v/>
      </c>
      <c r="X376">
        <f t="shared" si="20"/>
        <v>0</v>
      </c>
      <c r="Y376">
        <f t="shared" si="23"/>
        <v>0</v>
      </c>
    </row>
    <row r="377" spans="1:25" x14ac:dyDescent="0.25">
      <c r="A377">
        <v>384</v>
      </c>
      <c r="B377" t="s">
        <v>777</v>
      </c>
      <c r="C377">
        <v>99400</v>
      </c>
      <c r="D377">
        <v>911</v>
      </c>
      <c r="E377">
        <f>'Raw counts'!E377/'Raw counts'!E$1246*10000</f>
        <v>0</v>
      </c>
      <c r="F377">
        <f>'Raw counts'!F377/'Raw counts'!F$1246*10000</f>
        <v>0</v>
      </c>
      <c r="G377">
        <f>'Raw counts'!G377/'Raw counts'!G$1246*10000</f>
        <v>0</v>
      </c>
      <c r="H377">
        <f>'Raw counts'!H377/'Raw counts'!H$1246*10000</f>
        <v>0</v>
      </c>
      <c r="I377">
        <f>'Raw counts'!I377/'Raw counts'!I$1246*10000</f>
        <v>0</v>
      </c>
      <c r="J377">
        <f>'Raw counts'!J377/'Raw counts'!J$1246*10000</f>
        <v>0</v>
      </c>
      <c r="K377">
        <f>'Raw counts'!K377/'Raw counts'!K$1246*10000</f>
        <v>0</v>
      </c>
      <c r="L377">
        <f>'Raw counts'!L377/'Raw counts'!L$1246*10000</f>
        <v>0</v>
      </c>
      <c r="M377">
        <f>'Raw counts'!M377/'Raw counts'!M$1246*10000</f>
        <v>0</v>
      </c>
      <c r="N377">
        <f>'Raw counts'!N377/'Raw counts'!N$1246*10000</f>
        <v>0</v>
      </c>
      <c r="O377">
        <f>'Raw counts'!O377/'Raw counts'!O$1246*10000</f>
        <v>0</v>
      </c>
      <c r="P377">
        <f>'Raw counts'!P377/'Raw counts'!P$1246*10000</f>
        <v>0</v>
      </c>
      <c r="Q377">
        <f>'Raw counts'!Q377/'Raw counts'!Q$1246*10000</f>
        <v>0</v>
      </c>
      <c r="R377">
        <f>'Raw counts'!R377/'Raw counts'!R$1246*10000</f>
        <v>0</v>
      </c>
      <c r="S377">
        <f>'Raw counts'!S377/'Raw counts'!S$1246*10000</f>
        <v>0</v>
      </c>
      <c r="T377">
        <f>'Raw counts'!T377/'Raw counts'!T$1246*10000</f>
        <v>0</v>
      </c>
      <c r="U377">
        <f>'Raw counts'!U377/'Raw counts'!U$1246*10000</f>
        <v>0</v>
      </c>
      <c r="V377">
        <f t="shared" si="21"/>
        <v>0</v>
      </c>
      <c r="W377" t="str">
        <f t="shared" si="22"/>
        <v/>
      </c>
      <c r="X377">
        <f t="shared" si="20"/>
        <v>0</v>
      </c>
      <c r="Y377">
        <f t="shared" si="23"/>
        <v>0</v>
      </c>
    </row>
    <row r="378" spans="1:25" x14ac:dyDescent="0.25">
      <c r="A378">
        <v>385</v>
      </c>
      <c r="B378" t="s">
        <v>778</v>
      </c>
      <c r="C378">
        <v>16200</v>
      </c>
      <c r="D378">
        <v>669</v>
      </c>
      <c r="E378">
        <f>'Raw counts'!E378/'Raw counts'!E$1246*10000</f>
        <v>0</v>
      </c>
      <c r="F378">
        <f>'Raw counts'!F378/'Raw counts'!F$1246*10000</f>
        <v>0</v>
      </c>
      <c r="G378">
        <f>'Raw counts'!G378/'Raw counts'!G$1246*10000</f>
        <v>0</v>
      </c>
      <c r="H378">
        <f>'Raw counts'!H378/'Raw counts'!H$1246*10000</f>
        <v>0</v>
      </c>
      <c r="I378">
        <f>'Raw counts'!I378/'Raw counts'!I$1246*10000</f>
        <v>0</v>
      </c>
      <c r="J378">
        <f>'Raw counts'!J378/'Raw counts'!J$1246*10000</f>
        <v>0</v>
      </c>
      <c r="K378">
        <f>'Raw counts'!K378/'Raw counts'!K$1246*10000</f>
        <v>0</v>
      </c>
      <c r="L378">
        <f>'Raw counts'!L378/'Raw counts'!L$1246*10000</f>
        <v>0</v>
      </c>
      <c r="M378">
        <f>'Raw counts'!M378/'Raw counts'!M$1246*10000</f>
        <v>0</v>
      </c>
      <c r="N378">
        <f>'Raw counts'!N378/'Raw counts'!N$1246*10000</f>
        <v>0</v>
      </c>
      <c r="O378">
        <f>'Raw counts'!O378/'Raw counts'!O$1246*10000</f>
        <v>0</v>
      </c>
      <c r="P378">
        <f>'Raw counts'!P378/'Raw counts'!P$1246*10000</f>
        <v>0</v>
      </c>
      <c r="Q378">
        <f>'Raw counts'!Q378/'Raw counts'!Q$1246*10000</f>
        <v>0</v>
      </c>
      <c r="R378">
        <f>'Raw counts'!R378/'Raw counts'!R$1246*10000</f>
        <v>0</v>
      </c>
      <c r="S378">
        <f>'Raw counts'!S378/'Raw counts'!S$1246*10000</f>
        <v>0</v>
      </c>
      <c r="T378">
        <f>'Raw counts'!T378/'Raw counts'!T$1246*10000</f>
        <v>0</v>
      </c>
      <c r="U378">
        <f>'Raw counts'!U378/'Raw counts'!U$1246*10000</f>
        <v>0</v>
      </c>
      <c r="V378">
        <f t="shared" si="21"/>
        <v>0</v>
      </c>
      <c r="W378" t="str">
        <f t="shared" si="22"/>
        <v/>
      </c>
      <c r="X378">
        <f t="shared" si="20"/>
        <v>0</v>
      </c>
      <c r="Y378">
        <f t="shared" si="23"/>
        <v>0</v>
      </c>
    </row>
    <row r="379" spans="1:25" x14ac:dyDescent="0.25">
      <c r="A379">
        <v>386</v>
      </c>
      <c r="B379" t="s">
        <v>779</v>
      </c>
      <c r="C379">
        <v>89500</v>
      </c>
      <c r="D379">
        <v>354</v>
      </c>
      <c r="E379">
        <f>'Raw counts'!E379/'Raw counts'!E$1246*10000</f>
        <v>0</v>
      </c>
      <c r="F379">
        <f>'Raw counts'!F379/'Raw counts'!F$1246*10000</f>
        <v>0</v>
      </c>
      <c r="G379">
        <f>'Raw counts'!G379/'Raw counts'!G$1246*10000</f>
        <v>0</v>
      </c>
      <c r="H379">
        <f>'Raw counts'!H379/'Raw counts'!H$1246*10000</f>
        <v>0</v>
      </c>
      <c r="I379">
        <f>'Raw counts'!I379/'Raw counts'!I$1246*10000</f>
        <v>0</v>
      </c>
      <c r="J379">
        <f>'Raw counts'!J379/'Raw counts'!J$1246*10000</f>
        <v>0</v>
      </c>
      <c r="K379">
        <f>'Raw counts'!K379/'Raw counts'!K$1246*10000</f>
        <v>0</v>
      </c>
      <c r="L379">
        <f>'Raw counts'!L379/'Raw counts'!L$1246*10000</f>
        <v>0</v>
      </c>
      <c r="M379">
        <f>'Raw counts'!M379/'Raw counts'!M$1246*10000</f>
        <v>0</v>
      </c>
      <c r="N379">
        <f>'Raw counts'!N379/'Raw counts'!N$1246*10000</f>
        <v>0</v>
      </c>
      <c r="O379">
        <f>'Raw counts'!O379/'Raw counts'!O$1246*10000</f>
        <v>0</v>
      </c>
      <c r="P379">
        <f>'Raw counts'!P379/'Raw counts'!P$1246*10000</f>
        <v>0</v>
      </c>
      <c r="Q379">
        <f>'Raw counts'!Q379/'Raw counts'!Q$1246*10000</f>
        <v>0</v>
      </c>
      <c r="R379">
        <f>'Raw counts'!R379/'Raw counts'!R$1246*10000</f>
        <v>0</v>
      </c>
      <c r="S379">
        <f>'Raw counts'!S379/'Raw counts'!S$1246*10000</f>
        <v>0</v>
      </c>
      <c r="T379">
        <f>'Raw counts'!T379/'Raw counts'!T$1246*10000</f>
        <v>0</v>
      </c>
      <c r="U379">
        <f>'Raw counts'!U379/'Raw counts'!U$1246*10000</f>
        <v>0</v>
      </c>
      <c r="V379">
        <f t="shared" si="21"/>
        <v>0</v>
      </c>
      <c r="W379" t="str">
        <f t="shared" si="22"/>
        <v/>
      </c>
      <c r="X379">
        <f t="shared" si="20"/>
        <v>0</v>
      </c>
      <c r="Y379">
        <f t="shared" si="23"/>
        <v>0</v>
      </c>
    </row>
    <row r="380" spans="1:25" x14ac:dyDescent="0.25">
      <c r="A380">
        <v>387</v>
      </c>
      <c r="B380" t="s">
        <v>780</v>
      </c>
      <c r="C380">
        <v>42300</v>
      </c>
      <c r="D380">
        <v>918</v>
      </c>
      <c r="E380">
        <f>'Raw counts'!E380/'Raw counts'!E$1246*10000</f>
        <v>0</v>
      </c>
      <c r="F380">
        <f>'Raw counts'!F380/'Raw counts'!F$1246*10000</f>
        <v>0</v>
      </c>
      <c r="G380">
        <f>'Raw counts'!G380/'Raw counts'!G$1246*10000</f>
        <v>0</v>
      </c>
      <c r="H380">
        <f>'Raw counts'!H380/'Raw counts'!H$1246*10000</f>
        <v>0</v>
      </c>
      <c r="I380">
        <f>'Raw counts'!I380/'Raw counts'!I$1246*10000</f>
        <v>0</v>
      </c>
      <c r="J380">
        <f>'Raw counts'!J380/'Raw counts'!J$1246*10000</f>
        <v>0</v>
      </c>
      <c r="K380">
        <f>'Raw counts'!K380/'Raw counts'!K$1246*10000</f>
        <v>0</v>
      </c>
      <c r="L380">
        <f>'Raw counts'!L380/'Raw counts'!L$1246*10000</f>
        <v>0</v>
      </c>
      <c r="M380">
        <f>'Raw counts'!M380/'Raw counts'!M$1246*10000</f>
        <v>0</v>
      </c>
      <c r="N380">
        <f>'Raw counts'!N380/'Raw counts'!N$1246*10000</f>
        <v>0</v>
      </c>
      <c r="O380">
        <f>'Raw counts'!O380/'Raw counts'!O$1246*10000</f>
        <v>0</v>
      </c>
      <c r="P380">
        <f>'Raw counts'!P380/'Raw counts'!P$1246*10000</f>
        <v>0</v>
      </c>
      <c r="Q380">
        <f>'Raw counts'!Q380/'Raw counts'!Q$1246*10000</f>
        <v>0</v>
      </c>
      <c r="R380">
        <f>'Raw counts'!R380/'Raw counts'!R$1246*10000</f>
        <v>0</v>
      </c>
      <c r="S380">
        <f>'Raw counts'!S380/'Raw counts'!S$1246*10000</f>
        <v>0</v>
      </c>
      <c r="T380">
        <f>'Raw counts'!T380/'Raw counts'!T$1246*10000</f>
        <v>0</v>
      </c>
      <c r="U380">
        <f>'Raw counts'!U380/'Raw counts'!U$1246*10000</f>
        <v>0</v>
      </c>
      <c r="V380">
        <f t="shared" si="21"/>
        <v>0</v>
      </c>
      <c r="W380" t="str">
        <f t="shared" si="22"/>
        <v/>
      </c>
      <c r="X380">
        <f t="shared" si="20"/>
        <v>0</v>
      </c>
      <c r="Y380">
        <f t="shared" si="23"/>
        <v>0</v>
      </c>
    </row>
    <row r="381" spans="1:25" x14ac:dyDescent="0.25">
      <c r="A381">
        <v>388</v>
      </c>
      <c r="B381" t="s">
        <v>781</v>
      </c>
      <c r="C381">
        <v>102800</v>
      </c>
      <c r="D381">
        <v>514</v>
      </c>
      <c r="E381">
        <f>'Raw counts'!E381/'Raw counts'!E$1246*10000</f>
        <v>0</v>
      </c>
      <c r="F381">
        <f>'Raw counts'!F381/'Raw counts'!F$1246*10000</f>
        <v>0</v>
      </c>
      <c r="G381">
        <f>'Raw counts'!G381/'Raw counts'!G$1246*10000</f>
        <v>0</v>
      </c>
      <c r="H381">
        <f>'Raw counts'!H381/'Raw counts'!H$1246*10000</f>
        <v>0</v>
      </c>
      <c r="I381">
        <f>'Raw counts'!I381/'Raw counts'!I$1246*10000</f>
        <v>0</v>
      </c>
      <c r="J381">
        <f>'Raw counts'!J381/'Raw counts'!J$1246*10000</f>
        <v>0</v>
      </c>
      <c r="K381">
        <f>'Raw counts'!K381/'Raw counts'!K$1246*10000</f>
        <v>0</v>
      </c>
      <c r="L381">
        <f>'Raw counts'!L381/'Raw counts'!L$1246*10000</f>
        <v>0</v>
      </c>
      <c r="M381">
        <f>'Raw counts'!M381/'Raw counts'!M$1246*10000</f>
        <v>0</v>
      </c>
      <c r="N381">
        <f>'Raw counts'!N381/'Raw counts'!N$1246*10000</f>
        <v>0</v>
      </c>
      <c r="O381">
        <f>'Raw counts'!O381/'Raw counts'!O$1246*10000</f>
        <v>0</v>
      </c>
      <c r="P381">
        <f>'Raw counts'!P381/'Raw counts'!P$1246*10000</f>
        <v>0</v>
      </c>
      <c r="Q381">
        <f>'Raw counts'!Q381/'Raw counts'!Q$1246*10000</f>
        <v>0</v>
      </c>
      <c r="R381">
        <f>'Raw counts'!R381/'Raw counts'!R$1246*10000</f>
        <v>0</v>
      </c>
      <c r="S381">
        <f>'Raw counts'!S381/'Raw counts'!S$1246*10000</f>
        <v>0</v>
      </c>
      <c r="T381">
        <f>'Raw counts'!T381/'Raw counts'!T$1246*10000</f>
        <v>0</v>
      </c>
      <c r="U381">
        <f>'Raw counts'!U381/'Raw counts'!U$1246*10000</f>
        <v>0</v>
      </c>
      <c r="V381">
        <f t="shared" si="21"/>
        <v>0</v>
      </c>
      <c r="W381" t="str">
        <f t="shared" si="22"/>
        <v/>
      </c>
      <c r="X381">
        <f t="shared" si="20"/>
        <v>0</v>
      </c>
      <c r="Y381">
        <f t="shared" si="23"/>
        <v>0</v>
      </c>
    </row>
    <row r="382" spans="1:25" x14ac:dyDescent="0.25">
      <c r="A382">
        <v>389</v>
      </c>
      <c r="B382" t="s">
        <v>782</v>
      </c>
      <c r="C382">
        <v>103300</v>
      </c>
      <c r="D382">
        <v>871</v>
      </c>
      <c r="E382">
        <f>'Raw counts'!E382/'Raw counts'!E$1246*10000</f>
        <v>0</v>
      </c>
      <c r="F382">
        <f>'Raw counts'!F382/'Raw counts'!F$1246*10000</f>
        <v>0</v>
      </c>
      <c r="G382">
        <f>'Raw counts'!G382/'Raw counts'!G$1246*10000</f>
        <v>0</v>
      </c>
      <c r="H382">
        <f>'Raw counts'!H382/'Raw counts'!H$1246*10000</f>
        <v>0</v>
      </c>
      <c r="I382">
        <f>'Raw counts'!I382/'Raw counts'!I$1246*10000</f>
        <v>0</v>
      </c>
      <c r="J382">
        <f>'Raw counts'!J382/'Raw counts'!J$1246*10000</f>
        <v>0</v>
      </c>
      <c r="K382">
        <f>'Raw counts'!K382/'Raw counts'!K$1246*10000</f>
        <v>0</v>
      </c>
      <c r="L382">
        <f>'Raw counts'!L382/'Raw counts'!L$1246*10000</f>
        <v>0</v>
      </c>
      <c r="M382">
        <f>'Raw counts'!M382/'Raw counts'!M$1246*10000</f>
        <v>0</v>
      </c>
      <c r="N382">
        <f>'Raw counts'!N382/'Raw counts'!N$1246*10000</f>
        <v>0</v>
      </c>
      <c r="O382">
        <f>'Raw counts'!O382/'Raw counts'!O$1246*10000</f>
        <v>0</v>
      </c>
      <c r="P382">
        <f>'Raw counts'!P382/'Raw counts'!P$1246*10000</f>
        <v>0</v>
      </c>
      <c r="Q382">
        <f>'Raw counts'!Q382/'Raw counts'!Q$1246*10000</f>
        <v>0</v>
      </c>
      <c r="R382">
        <f>'Raw counts'!R382/'Raw counts'!R$1246*10000</f>
        <v>0</v>
      </c>
      <c r="S382">
        <f>'Raw counts'!S382/'Raw counts'!S$1246*10000</f>
        <v>0</v>
      </c>
      <c r="T382">
        <f>'Raw counts'!T382/'Raw counts'!T$1246*10000</f>
        <v>0</v>
      </c>
      <c r="U382">
        <f>'Raw counts'!U382/'Raw counts'!U$1246*10000</f>
        <v>0</v>
      </c>
      <c r="V382">
        <f t="shared" si="21"/>
        <v>0</v>
      </c>
      <c r="W382" t="str">
        <f t="shared" si="22"/>
        <v/>
      </c>
      <c r="X382">
        <f t="shared" si="20"/>
        <v>0</v>
      </c>
      <c r="Y382">
        <f t="shared" si="23"/>
        <v>0</v>
      </c>
    </row>
    <row r="383" spans="1:25" x14ac:dyDescent="0.25">
      <c r="A383">
        <v>390</v>
      </c>
      <c r="B383" t="s">
        <v>203</v>
      </c>
      <c r="C383">
        <v>70200</v>
      </c>
      <c r="D383">
        <v>157</v>
      </c>
      <c r="E383">
        <f>'Raw counts'!E383/'Raw counts'!E$1246*10000</f>
        <v>0.21106361868387452</v>
      </c>
      <c r="F383">
        <f>'Raw counts'!F383/'Raw counts'!F$1246*10000</f>
        <v>0.71365994349781958</v>
      </c>
      <c r="G383">
        <f>'Raw counts'!G383/'Raw counts'!G$1246*10000</f>
        <v>0.17123908602648766</v>
      </c>
      <c r="H383">
        <f>'Raw counts'!H383/'Raw counts'!H$1246*10000</f>
        <v>0.96328286801419227</v>
      </c>
      <c r="I383">
        <f>'Raw counts'!I383/'Raw counts'!I$1246*10000</f>
        <v>1.7547154128660658</v>
      </c>
      <c r="J383">
        <f>'Raw counts'!J383/'Raw counts'!J$1246*10000</f>
        <v>0.86781415365438519</v>
      </c>
      <c r="K383">
        <f>'Raw counts'!K383/'Raw counts'!K$1246*10000</f>
        <v>1.3869223479569652</v>
      </c>
      <c r="L383">
        <f>'Raw counts'!L383/'Raw counts'!L$1246*10000</f>
        <v>3.2985428202011935</v>
      </c>
      <c r="M383">
        <f>'Raw counts'!M383/'Raw counts'!M$1246*10000</f>
        <v>1.0551507483276552</v>
      </c>
      <c r="N383">
        <f>'Raw counts'!N383/'Raw counts'!N$1246*10000</f>
        <v>0.43071571205096737</v>
      </c>
      <c r="O383">
        <f>'Raw counts'!O383/'Raw counts'!O$1246*10000</f>
        <v>1.0196983510165181</v>
      </c>
      <c r="P383">
        <f>'Raw counts'!P383/'Raw counts'!P$1246*10000</f>
        <v>2.7010289980250866</v>
      </c>
      <c r="Q383">
        <f>'Raw counts'!Q383/'Raw counts'!Q$1246*10000</f>
        <v>3.900429827366976E-2</v>
      </c>
      <c r="R383">
        <f>'Raw counts'!R383/'Raw counts'!R$1246*10000</f>
        <v>2.6285684519695232</v>
      </c>
      <c r="S383">
        <f>'Raw counts'!S383/'Raw counts'!S$1246*10000</f>
        <v>0</v>
      </c>
      <c r="T383">
        <f>'Raw counts'!T383/'Raw counts'!T$1246*10000</f>
        <v>0.80755597479738073</v>
      </c>
      <c r="U383">
        <f>'Raw counts'!U383/'Raw counts'!U$1246*10000</f>
        <v>0.47300200049469932</v>
      </c>
      <c r="V383">
        <f t="shared" si="21"/>
        <v>1</v>
      </c>
      <c r="W383">
        <f t="shared" si="22"/>
        <v>0.77076343094142019</v>
      </c>
      <c r="X383">
        <f t="shared" si="20"/>
        <v>1.1580434443587377</v>
      </c>
      <c r="Y383">
        <f t="shared" si="23"/>
        <v>1.0124467233284806</v>
      </c>
    </row>
    <row r="384" spans="1:25" x14ac:dyDescent="0.25">
      <c r="A384">
        <v>391</v>
      </c>
      <c r="B384" t="s">
        <v>783</v>
      </c>
      <c r="C384">
        <v>37800</v>
      </c>
      <c r="D384">
        <v>382</v>
      </c>
      <c r="E384">
        <f>'Raw counts'!E384/'Raw counts'!E$1246*10000</f>
        <v>0</v>
      </c>
      <c r="F384">
        <f>'Raw counts'!F384/'Raw counts'!F$1246*10000</f>
        <v>0</v>
      </c>
      <c r="G384">
        <f>'Raw counts'!G384/'Raw counts'!G$1246*10000</f>
        <v>0</v>
      </c>
      <c r="H384">
        <f>'Raw counts'!H384/'Raw counts'!H$1246*10000</f>
        <v>0</v>
      </c>
      <c r="I384">
        <f>'Raw counts'!I384/'Raw counts'!I$1246*10000</f>
        <v>0</v>
      </c>
      <c r="J384">
        <f>'Raw counts'!J384/'Raw counts'!J$1246*10000</f>
        <v>0</v>
      </c>
      <c r="K384">
        <f>'Raw counts'!K384/'Raw counts'!K$1246*10000</f>
        <v>0</v>
      </c>
      <c r="L384">
        <f>'Raw counts'!L384/'Raw counts'!L$1246*10000</f>
        <v>0</v>
      </c>
      <c r="M384">
        <f>'Raw counts'!M384/'Raw counts'!M$1246*10000</f>
        <v>0</v>
      </c>
      <c r="N384">
        <f>'Raw counts'!N384/'Raw counts'!N$1246*10000</f>
        <v>0</v>
      </c>
      <c r="O384">
        <f>'Raw counts'!O384/'Raw counts'!O$1246*10000</f>
        <v>0</v>
      </c>
      <c r="P384">
        <f>'Raw counts'!P384/'Raw counts'!P$1246*10000</f>
        <v>0</v>
      </c>
      <c r="Q384">
        <f>'Raw counts'!Q384/'Raw counts'!Q$1246*10000</f>
        <v>0</v>
      </c>
      <c r="R384">
        <f>'Raw counts'!R384/'Raw counts'!R$1246*10000</f>
        <v>0</v>
      </c>
      <c r="S384">
        <f>'Raw counts'!S384/'Raw counts'!S$1246*10000</f>
        <v>0</v>
      </c>
      <c r="T384">
        <f>'Raw counts'!T384/'Raw counts'!T$1246*10000</f>
        <v>0</v>
      </c>
      <c r="U384">
        <f>'Raw counts'!U384/'Raw counts'!U$1246*10000</f>
        <v>0</v>
      </c>
      <c r="V384">
        <f t="shared" si="21"/>
        <v>0</v>
      </c>
      <c r="W384" t="str">
        <f t="shared" si="22"/>
        <v/>
      </c>
      <c r="X384">
        <f t="shared" si="20"/>
        <v>0</v>
      </c>
      <c r="Y384">
        <f t="shared" si="23"/>
        <v>0</v>
      </c>
    </row>
    <row r="385" spans="1:25" x14ac:dyDescent="0.25">
      <c r="A385">
        <v>392</v>
      </c>
      <c r="B385" t="s">
        <v>784</v>
      </c>
      <c r="C385">
        <v>34200</v>
      </c>
      <c r="D385">
        <v>619</v>
      </c>
      <c r="E385">
        <f>'Raw counts'!E385/'Raw counts'!E$1246*10000</f>
        <v>0</v>
      </c>
      <c r="F385">
        <f>'Raw counts'!F385/'Raw counts'!F$1246*10000</f>
        <v>0</v>
      </c>
      <c r="G385">
        <f>'Raw counts'!G385/'Raw counts'!G$1246*10000</f>
        <v>0</v>
      </c>
      <c r="H385">
        <f>'Raw counts'!H385/'Raw counts'!H$1246*10000</f>
        <v>0</v>
      </c>
      <c r="I385">
        <f>'Raw counts'!I385/'Raw counts'!I$1246*10000</f>
        <v>0</v>
      </c>
      <c r="J385">
        <f>'Raw counts'!J385/'Raw counts'!J$1246*10000</f>
        <v>0</v>
      </c>
      <c r="K385">
        <f>'Raw counts'!K385/'Raw counts'!K$1246*10000</f>
        <v>0</v>
      </c>
      <c r="L385">
        <f>'Raw counts'!L385/'Raw counts'!L$1246*10000</f>
        <v>0</v>
      </c>
      <c r="M385">
        <f>'Raw counts'!M385/'Raw counts'!M$1246*10000</f>
        <v>0</v>
      </c>
      <c r="N385">
        <f>'Raw counts'!N385/'Raw counts'!N$1246*10000</f>
        <v>0</v>
      </c>
      <c r="O385">
        <f>'Raw counts'!O385/'Raw counts'!O$1246*10000</f>
        <v>0</v>
      </c>
      <c r="P385">
        <f>'Raw counts'!P385/'Raw counts'!P$1246*10000</f>
        <v>0</v>
      </c>
      <c r="Q385">
        <f>'Raw counts'!Q385/'Raw counts'!Q$1246*10000</f>
        <v>0</v>
      </c>
      <c r="R385">
        <f>'Raw counts'!R385/'Raw counts'!R$1246*10000</f>
        <v>0</v>
      </c>
      <c r="S385">
        <f>'Raw counts'!S385/'Raw counts'!S$1246*10000</f>
        <v>0</v>
      </c>
      <c r="T385">
        <f>'Raw counts'!T385/'Raw counts'!T$1246*10000</f>
        <v>0</v>
      </c>
      <c r="U385">
        <f>'Raw counts'!U385/'Raw counts'!U$1246*10000</f>
        <v>0</v>
      </c>
      <c r="V385">
        <f t="shared" si="21"/>
        <v>0</v>
      </c>
      <c r="W385" t="str">
        <f t="shared" si="22"/>
        <v/>
      </c>
      <c r="X385">
        <f t="shared" si="20"/>
        <v>0</v>
      </c>
      <c r="Y385">
        <f t="shared" si="23"/>
        <v>0</v>
      </c>
    </row>
    <row r="386" spans="1:25" x14ac:dyDescent="0.25">
      <c r="A386">
        <v>393</v>
      </c>
      <c r="B386" t="s">
        <v>204</v>
      </c>
      <c r="C386">
        <v>17500</v>
      </c>
      <c r="D386">
        <v>425</v>
      </c>
      <c r="E386">
        <f>'Raw counts'!E386/'Raw counts'!E$1246*10000</f>
        <v>3.735639268741142E-3</v>
      </c>
      <c r="F386">
        <f>'Raw counts'!F386/'Raw counts'!F$1246*10000</f>
        <v>0</v>
      </c>
      <c r="G386">
        <f>'Raw counts'!G386/'Raw counts'!G$1246*10000</f>
        <v>0</v>
      </c>
      <c r="H386">
        <f>'Raw counts'!H386/'Raw counts'!H$1246*10000</f>
        <v>9.7724348928976038E-2</v>
      </c>
      <c r="I386">
        <f>'Raw counts'!I386/'Raw counts'!I$1246*10000</f>
        <v>6.1568961854949686E-3</v>
      </c>
      <c r="J386">
        <f>'Raw counts'!J386/'Raw counts'!J$1246*10000</f>
        <v>9.8615244733452845E-2</v>
      </c>
      <c r="K386">
        <f>'Raw counts'!K386/'Raw counts'!K$1246*10000</f>
        <v>0.12040804950108701</v>
      </c>
      <c r="L386">
        <f>'Raw counts'!L386/'Raw counts'!L$1246*10000</f>
        <v>1.76392664181882E-2</v>
      </c>
      <c r="M386">
        <f>'Raw counts'!M386/'Raw counts'!M$1246*10000</f>
        <v>2.7645871135222405E-2</v>
      </c>
      <c r="N386">
        <f>'Raw counts'!N386/'Raw counts'!N$1246*10000</f>
        <v>5.4984984517144779E-2</v>
      </c>
      <c r="O386">
        <f>'Raw counts'!O386/'Raw counts'!O$1246*10000</f>
        <v>8.4133527311593903E-2</v>
      </c>
      <c r="P386">
        <f>'Raw counts'!P386/'Raw counts'!P$1246*10000</f>
        <v>0.11111828156432317</v>
      </c>
      <c r="Q386">
        <f>'Raw counts'!Q386/'Raw counts'!Q$1246*10000</f>
        <v>0</v>
      </c>
      <c r="R386">
        <f>'Raw counts'!R386/'Raw counts'!R$1246*10000</f>
        <v>4.4076605139732855E-2</v>
      </c>
      <c r="S386">
        <f>'Raw counts'!S386/'Raw counts'!S$1246*10000</f>
        <v>0</v>
      </c>
      <c r="T386">
        <f>'Raw counts'!T386/'Raw counts'!T$1246*10000</f>
        <v>5.1546126050896646E-2</v>
      </c>
      <c r="U386">
        <f>'Raw counts'!U386/'Raw counts'!U$1246*10000</f>
        <v>0.13018403683340349</v>
      </c>
      <c r="V386">
        <f t="shared" si="21"/>
        <v>1</v>
      </c>
      <c r="W386">
        <f t="shared" si="22"/>
        <v>0.45190046340004353</v>
      </c>
      <c r="X386">
        <f t="shared" si="20"/>
        <v>4.1325035130129181E-2</v>
      </c>
      <c r="Y386">
        <f t="shared" si="23"/>
        <v>5.9505445177136851E-2</v>
      </c>
    </row>
    <row r="387" spans="1:25" x14ac:dyDescent="0.25">
      <c r="A387">
        <v>394</v>
      </c>
      <c r="B387" t="s">
        <v>785</v>
      </c>
      <c r="C387">
        <v>14800</v>
      </c>
      <c r="D387">
        <v>669</v>
      </c>
      <c r="E387">
        <f>'Raw counts'!E387/'Raw counts'!E$1246*10000</f>
        <v>0</v>
      </c>
      <c r="F387">
        <f>'Raw counts'!F387/'Raw counts'!F$1246*10000</f>
        <v>0</v>
      </c>
      <c r="G387">
        <f>'Raw counts'!G387/'Raw counts'!G$1246*10000</f>
        <v>0</v>
      </c>
      <c r="H387">
        <f>'Raw counts'!H387/'Raw counts'!H$1246*10000</f>
        <v>0</v>
      </c>
      <c r="I387">
        <f>'Raw counts'!I387/'Raw counts'!I$1246*10000</f>
        <v>0</v>
      </c>
      <c r="J387">
        <f>'Raw counts'!J387/'Raw counts'!J$1246*10000</f>
        <v>0</v>
      </c>
      <c r="K387">
        <f>'Raw counts'!K387/'Raw counts'!K$1246*10000</f>
        <v>0</v>
      </c>
      <c r="L387">
        <f>'Raw counts'!L387/'Raw counts'!L$1246*10000</f>
        <v>0</v>
      </c>
      <c r="M387">
        <f>'Raw counts'!M387/'Raw counts'!M$1246*10000</f>
        <v>0</v>
      </c>
      <c r="N387">
        <f>'Raw counts'!N387/'Raw counts'!N$1246*10000</f>
        <v>0</v>
      </c>
      <c r="O387">
        <f>'Raw counts'!O387/'Raw counts'!O$1246*10000</f>
        <v>0</v>
      </c>
      <c r="P387">
        <f>'Raw counts'!P387/'Raw counts'!P$1246*10000</f>
        <v>0</v>
      </c>
      <c r="Q387">
        <f>'Raw counts'!Q387/'Raw counts'!Q$1246*10000</f>
        <v>0</v>
      </c>
      <c r="R387">
        <f>'Raw counts'!R387/'Raw counts'!R$1246*10000</f>
        <v>0</v>
      </c>
      <c r="S387">
        <f>'Raw counts'!S387/'Raw counts'!S$1246*10000</f>
        <v>0</v>
      </c>
      <c r="T387">
        <f>'Raw counts'!T387/'Raw counts'!T$1246*10000</f>
        <v>0</v>
      </c>
      <c r="U387">
        <f>'Raw counts'!U387/'Raw counts'!U$1246*10000</f>
        <v>0</v>
      </c>
      <c r="V387">
        <f t="shared" si="21"/>
        <v>0</v>
      </c>
      <c r="W387" t="str">
        <f t="shared" si="22"/>
        <v/>
      </c>
      <c r="X387">
        <f t="shared" ref="X387:X450" si="24">AVERAGE(E387:M387)</f>
        <v>0</v>
      </c>
      <c r="Y387">
        <f t="shared" si="23"/>
        <v>0</v>
      </c>
    </row>
    <row r="388" spans="1:25" x14ac:dyDescent="0.25">
      <c r="A388">
        <v>395</v>
      </c>
      <c r="B388" t="s">
        <v>786</v>
      </c>
      <c r="C388">
        <v>94300</v>
      </c>
      <c r="D388">
        <v>370</v>
      </c>
      <c r="E388">
        <f>'Raw counts'!E388/'Raw counts'!E$1246*10000</f>
        <v>0</v>
      </c>
      <c r="F388">
        <f>'Raw counts'!F388/'Raw counts'!F$1246*10000</f>
        <v>0</v>
      </c>
      <c r="G388">
        <f>'Raw counts'!G388/'Raw counts'!G$1246*10000</f>
        <v>0</v>
      </c>
      <c r="H388">
        <f>'Raw counts'!H388/'Raw counts'!H$1246*10000</f>
        <v>0</v>
      </c>
      <c r="I388">
        <f>'Raw counts'!I388/'Raw counts'!I$1246*10000</f>
        <v>0</v>
      </c>
      <c r="J388">
        <f>'Raw counts'!J388/'Raw counts'!J$1246*10000</f>
        <v>0</v>
      </c>
      <c r="K388">
        <f>'Raw counts'!K388/'Raw counts'!K$1246*10000</f>
        <v>0</v>
      </c>
      <c r="L388">
        <f>'Raw counts'!L388/'Raw counts'!L$1246*10000</f>
        <v>0</v>
      </c>
      <c r="M388">
        <f>'Raw counts'!M388/'Raw counts'!M$1246*10000</f>
        <v>0</v>
      </c>
      <c r="N388">
        <f>'Raw counts'!N388/'Raw counts'!N$1246*10000</f>
        <v>0</v>
      </c>
      <c r="O388">
        <f>'Raw counts'!O388/'Raw counts'!O$1246*10000</f>
        <v>0</v>
      </c>
      <c r="P388">
        <f>'Raw counts'!P388/'Raw counts'!P$1246*10000</f>
        <v>0</v>
      </c>
      <c r="Q388">
        <f>'Raw counts'!Q388/'Raw counts'!Q$1246*10000</f>
        <v>0</v>
      </c>
      <c r="R388">
        <f>'Raw counts'!R388/'Raw counts'!R$1246*10000</f>
        <v>0</v>
      </c>
      <c r="S388">
        <f>'Raw counts'!S388/'Raw counts'!S$1246*10000</f>
        <v>0</v>
      </c>
      <c r="T388">
        <f>'Raw counts'!T388/'Raw counts'!T$1246*10000</f>
        <v>0</v>
      </c>
      <c r="U388">
        <f>'Raw counts'!U388/'Raw counts'!U$1246*10000</f>
        <v>0</v>
      </c>
      <c r="V388">
        <f t="shared" ref="V388:V451" si="25">IF(AND(X388=0,Y388=0),0,1)</f>
        <v>0</v>
      </c>
      <c r="W388" t="str">
        <f t="shared" ref="W388:W451" si="26">IFERROR(_xlfn.T.TEST(E388:M388,N388:U388,2,2),"")</f>
        <v/>
      </c>
      <c r="X388">
        <f t="shared" si="24"/>
        <v>0</v>
      </c>
      <c r="Y388">
        <f t="shared" ref="Y388:Y451" si="27">AVERAGE(N388:U388)</f>
        <v>0</v>
      </c>
    </row>
    <row r="389" spans="1:25" x14ac:dyDescent="0.25">
      <c r="A389">
        <v>396</v>
      </c>
      <c r="B389" t="s">
        <v>787</v>
      </c>
      <c r="C389">
        <v>102900</v>
      </c>
      <c r="D389">
        <v>514</v>
      </c>
      <c r="E389">
        <f>'Raw counts'!E389/'Raw counts'!E$1246*10000</f>
        <v>0</v>
      </c>
      <c r="F389">
        <f>'Raw counts'!F389/'Raw counts'!F$1246*10000</f>
        <v>0</v>
      </c>
      <c r="G389">
        <f>'Raw counts'!G389/'Raw counts'!G$1246*10000</f>
        <v>0</v>
      </c>
      <c r="H389">
        <f>'Raw counts'!H389/'Raw counts'!H$1246*10000</f>
        <v>0</v>
      </c>
      <c r="I389">
        <f>'Raw counts'!I389/'Raw counts'!I$1246*10000</f>
        <v>0</v>
      </c>
      <c r="J389">
        <f>'Raw counts'!J389/'Raw counts'!J$1246*10000</f>
        <v>0</v>
      </c>
      <c r="K389">
        <f>'Raw counts'!K389/'Raw counts'!K$1246*10000</f>
        <v>0</v>
      </c>
      <c r="L389">
        <f>'Raw counts'!L389/'Raw counts'!L$1246*10000</f>
        <v>0</v>
      </c>
      <c r="M389">
        <f>'Raw counts'!M389/'Raw counts'!M$1246*10000</f>
        <v>0</v>
      </c>
      <c r="N389">
        <f>'Raw counts'!N389/'Raw counts'!N$1246*10000</f>
        <v>0</v>
      </c>
      <c r="O389">
        <f>'Raw counts'!O389/'Raw counts'!O$1246*10000</f>
        <v>0</v>
      </c>
      <c r="P389">
        <f>'Raw counts'!P389/'Raw counts'!P$1246*10000</f>
        <v>0</v>
      </c>
      <c r="Q389">
        <f>'Raw counts'!Q389/'Raw counts'!Q$1246*10000</f>
        <v>0</v>
      </c>
      <c r="R389">
        <f>'Raw counts'!R389/'Raw counts'!R$1246*10000</f>
        <v>0</v>
      </c>
      <c r="S389">
        <f>'Raw counts'!S389/'Raw counts'!S$1246*10000</f>
        <v>0</v>
      </c>
      <c r="T389">
        <f>'Raw counts'!T389/'Raw counts'!T$1246*10000</f>
        <v>0</v>
      </c>
      <c r="U389">
        <f>'Raw counts'!U389/'Raw counts'!U$1246*10000</f>
        <v>0</v>
      </c>
      <c r="V389">
        <f t="shared" si="25"/>
        <v>0</v>
      </c>
      <c r="W389" t="str">
        <f t="shared" si="26"/>
        <v/>
      </c>
      <c r="X389">
        <f t="shared" si="24"/>
        <v>0</v>
      </c>
      <c r="Y389">
        <f t="shared" si="27"/>
        <v>0</v>
      </c>
    </row>
    <row r="390" spans="1:25" x14ac:dyDescent="0.25">
      <c r="A390">
        <v>397</v>
      </c>
      <c r="B390" t="s">
        <v>205</v>
      </c>
      <c r="C390">
        <v>109800</v>
      </c>
      <c r="D390">
        <v>863</v>
      </c>
      <c r="E390">
        <f>'Raw counts'!E390/'Raw counts'!E$1246*10000</f>
        <v>3.1752933784299706E-2</v>
      </c>
      <c r="F390">
        <f>'Raw counts'!F390/'Raw counts'!F$1246*10000</f>
        <v>0</v>
      </c>
      <c r="G390">
        <f>'Raw counts'!G390/'Raw counts'!G$1246*10000</f>
        <v>0.55400880773275429</v>
      </c>
      <c r="H390">
        <f>'Raw counts'!H390/'Raw counts'!H$1246*10000</f>
        <v>0</v>
      </c>
      <c r="I390">
        <f>'Raw counts'!I390/'Raw counts'!I$1246*10000</f>
        <v>0.15392240463737419</v>
      </c>
      <c r="J390">
        <f>'Raw counts'!J390/'Raw counts'!J$1246*10000</f>
        <v>0.12819981815348871</v>
      </c>
      <c r="K390">
        <f>'Raw counts'!K390/'Raw counts'!K$1246*10000</f>
        <v>0.56636378839400192</v>
      </c>
      <c r="L390">
        <f>'Raw counts'!L390/'Raw counts'!L$1246*10000</f>
        <v>8.8196332090941E-3</v>
      </c>
      <c r="M390">
        <f>'Raw counts'!M390/'Raw counts'!M$1246*10000</f>
        <v>0</v>
      </c>
      <c r="N390">
        <f>'Raw counts'!N390/'Raw counts'!N$1246*10000</f>
        <v>0</v>
      </c>
      <c r="O390">
        <f>'Raw counts'!O390/'Raw counts'!O$1246*10000</f>
        <v>1.0096023277391267E-2</v>
      </c>
      <c r="P390">
        <f>'Raw counts'!P390/'Raw counts'!P$1246*10000</f>
        <v>0</v>
      </c>
      <c r="Q390">
        <f>'Raw counts'!Q390/'Raw counts'!Q$1246*10000</f>
        <v>0</v>
      </c>
      <c r="R390">
        <f>'Raw counts'!R390/'Raw counts'!R$1246*10000</f>
        <v>3.6062676932508704E-2</v>
      </c>
      <c r="S390">
        <f>'Raw counts'!S390/'Raw counts'!S$1246*10000</f>
        <v>0</v>
      </c>
      <c r="T390">
        <f>'Raw counts'!T390/'Raw counts'!T$1246*10000</f>
        <v>5.1546126050896646E-2</v>
      </c>
      <c r="U390">
        <f>'Raw counts'!U390/'Raw counts'!U$1246*10000</f>
        <v>0.56413082627808175</v>
      </c>
      <c r="V390">
        <f t="shared" si="25"/>
        <v>1</v>
      </c>
      <c r="W390">
        <f t="shared" si="26"/>
        <v>0.47266594948412555</v>
      </c>
      <c r="X390">
        <f t="shared" si="24"/>
        <v>0.16034082065677921</v>
      </c>
      <c r="Y390">
        <f t="shared" si="27"/>
        <v>8.2729456567359791E-2</v>
      </c>
    </row>
    <row r="391" spans="1:25" x14ac:dyDescent="0.25">
      <c r="A391">
        <v>398</v>
      </c>
      <c r="B391" t="s">
        <v>788</v>
      </c>
      <c r="C391">
        <v>86600</v>
      </c>
      <c r="D391">
        <v>1132</v>
      </c>
      <c r="E391">
        <f>'Raw counts'!E391/'Raw counts'!E$1246*10000</f>
        <v>0</v>
      </c>
      <c r="F391">
        <f>'Raw counts'!F391/'Raw counts'!F$1246*10000</f>
        <v>0</v>
      </c>
      <c r="G391">
        <f>'Raw counts'!G391/'Raw counts'!G$1246*10000</f>
        <v>0</v>
      </c>
      <c r="H391">
        <f>'Raw counts'!H391/'Raw counts'!H$1246*10000</f>
        <v>0</v>
      </c>
      <c r="I391">
        <f>'Raw counts'!I391/'Raw counts'!I$1246*10000</f>
        <v>0</v>
      </c>
      <c r="J391">
        <f>'Raw counts'!J391/'Raw counts'!J$1246*10000</f>
        <v>0</v>
      </c>
      <c r="K391">
        <f>'Raw counts'!K391/'Raw counts'!K$1246*10000</f>
        <v>0</v>
      </c>
      <c r="L391">
        <f>'Raw counts'!L391/'Raw counts'!L$1246*10000</f>
        <v>0</v>
      </c>
      <c r="M391">
        <f>'Raw counts'!M391/'Raw counts'!M$1246*10000</f>
        <v>0</v>
      </c>
      <c r="N391">
        <f>'Raw counts'!N391/'Raw counts'!N$1246*10000</f>
        <v>0</v>
      </c>
      <c r="O391">
        <f>'Raw counts'!O391/'Raw counts'!O$1246*10000</f>
        <v>0</v>
      </c>
      <c r="P391">
        <f>'Raw counts'!P391/'Raw counts'!P$1246*10000</f>
        <v>0</v>
      </c>
      <c r="Q391">
        <f>'Raw counts'!Q391/'Raw counts'!Q$1246*10000</f>
        <v>0</v>
      </c>
      <c r="R391">
        <f>'Raw counts'!R391/'Raw counts'!R$1246*10000</f>
        <v>0</v>
      </c>
      <c r="S391">
        <f>'Raw counts'!S391/'Raw counts'!S$1246*10000</f>
        <v>0</v>
      </c>
      <c r="T391">
        <f>'Raw counts'!T391/'Raw counts'!T$1246*10000</f>
        <v>0</v>
      </c>
      <c r="U391">
        <f>'Raw counts'!U391/'Raw counts'!U$1246*10000</f>
        <v>0</v>
      </c>
      <c r="V391">
        <f t="shared" si="25"/>
        <v>0</v>
      </c>
      <c r="W391" t="str">
        <f t="shared" si="26"/>
        <v/>
      </c>
      <c r="X391">
        <f t="shared" si="24"/>
        <v>0</v>
      </c>
      <c r="Y391">
        <f t="shared" si="27"/>
        <v>0</v>
      </c>
    </row>
    <row r="392" spans="1:25" x14ac:dyDescent="0.25">
      <c r="A392">
        <v>399</v>
      </c>
      <c r="B392" t="s">
        <v>789</v>
      </c>
      <c r="C392">
        <v>37900</v>
      </c>
      <c r="D392">
        <v>382</v>
      </c>
      <c r="E392">
        <f>'Raw counts'!E392/'Raw counts'!E$1246*10000</f>
        <v>0</v>
      </c>
      <c r="F392">
        <f>'Raw counts'!F392/'Raw counts'!F$1246*10000</f>
        <v>0</v>
      </c>
      <c r="G392">
        <f>'Raw counts'!G392/'Raw counts'!G$1246*10000</f>
        <v>0</v>
      </c>
      <c r="H392">
        <f>'Raw counts'!H392/'Raw counts'!H$1246*10000</f>
        <v>0</v>
      </c>
      <c r="I392">
        <f>'Raw counts'!I392/'Raw counts'!I$1246*10000</f>
        <v>0</v>
      </c>
      <c r="J392">
        <f>'Raw counts'!J392/'Raw counts'!J$1246*10000</f>
        <v>0</v>
      </c>
      <c r="K392">
        <f>'Raw counts'!K392/'Raw counts'!K$1246*10000</f>
        <v>0</v>
      </c>
      <c r="L392">
        <f>'Raw counts'!L392/'Raw counts'!L$1246*10000</f>
        <v>0</v>
      </c>
      <c r="M392">
        <f>'Raw counts'!M392/'Raw counts'!M$1246*10000</f>
        <v>0</v>
      </c>
      <c r="N392">
        <f>'Raw counts'!N392/'Raw counts'!N$1246*10000</f>
        <v>0</v>
      </c>
      <c r="O392">
        <f>'Raw counts'!O392/'Raw counts'!O$1246*10000</f>
        <v>0</v>
      </c>
      <c r="P392">
        <f>'Raw counts'!P392/'Raw counts'!P$1246*10000</f>
        <v>0</v>
      </c>
      <c r="Q392">
        <f>'Raw counts'!Q392/'Raw counts'!Q$1246*10000</f>
        <v>0</v>
      </c>
      <c r="R392">
        <f>'Raw counts'!R392/'Raw counts'!R$1246*10000</f>
        <v>0</v>
      </c>
      <c r="S392">
        <f>'Raw counts'!S392/'Raw counts'!S$1246*10000</f>
        <v>0</v>
      </c>
      <c r="T392">
        <f>'Raw counts'!T392/'Raw counts'!T$1246*10000</f>
        <v>0</v>
      </c>
      <c r="U392">
        <f>'Raw counts'!U392/'Raw counts'!U$1246*10000</f>
        <v>0</v>
      </c>
      <c r="V392">
        <f t="shared" si="25"/>
        <v>0</v>
      </c>
      <c r="W392" t="str">
        <f t="shared" si="26"/>
        <v/>
      </c>
      <c r="X392">
        <f t="shared" si="24"/>
        <v>0</v>
      </c>
      <c r="Y392">
        <f t="shared" si="27"/>
        <v>0</v>
      </c>
    </row>
    <row r="393" spans="1:25" x14ac:dyDescent="0.25">
      <c r="A393">
        <v>400</v>
      </c>
      <c r="B393" t="s">
        <v>790</v>
      </c>
      <c r="C393">
        <v>36500</v>
      </c>
      <c r="D393">
        <v>788</v>
      </c>
      <c r="E393">
        <f>'Raw counts'!E393/'Raw counts'!E$1246*10000</f>
        <v>0</v>
      </c>
      <c r="F393">
        <f>'Raw counts'!F393/'Raw counts'!F$1246*10000</f>
        <v>0</v>
      </c>
      <c r="G393">
        <f>'Raw counts'!G393/'Raw counts'!G$1246*10000</f>
        <v>0</v>
      </c>
      <c r="H393">
        <f>'Raw counts'!H393/'Raw counts'!H$1246*10000</f>
        <v>0</v>
      </c>
      <c r="I393">
        <f>'Raw counts'!I393/'Raw counts'!I$1246*10000</f>
        <v>0</v>
      </c>
      <c r="J393">
        <f>'Raw counts'!J393/'Raw counts'!J$1246*10000</f>
        <v>0</v>
      </c>
      <c r="K393">
        <f>'Raw counts'!K393/'Raw counts'!K$1246*10000</f>
        <v>0</v>
      </c>
      <c r="L393">
        <f>'Raw counts'!L393/'Raw counts'!L$1246*10000</f>
        <v>0</v>
      </c>
      <c r="M393">
        <f>'Raw counts'!M393/'Raw counts'!M$1246*10000</f>
        <v>0</v>
      </c>
      <c r="N393">
        <f>'Raw counts'!N393/'Raw counts'!N$1246*10000</f>
        <v>0</v>
      </c>
      <c r="O393">
        <f>'Raw counts'!O393/'Raw counts'!O$1246*10000</f>
        <v>0</v>
      </c>
      <c r="P393">
        <f>'Raw counts'!P393/'Raw counts'!P$1246*10000</f>
        <v>0</v>
      </c>
      <c r="Q393">
        <f>'Raw counts'!Q393/'Raw counts'!Q$1246*10000</f>
        <v>0</v>
      </c>
      <c r="R393">
        <f>'Raw counts'!R393/'Raw counts'!R$1246*10000</f>
        <v>0</v>
      </c>
      <c r="S393">
        <f>'Raw counts'!S393/'Raw counts'!S$1246*10000</f>
        <v>0</v>
      </c>
      <c r="T393">
        <f>'Raw counts'!T393/'Raw counts'!T$1246*10000</f>
        <v>0</v>
      </c>
      <c r="U393">
        <f>'Raw counts'!U393/'Raw counts'!U$1246*10000</f>
        <v>0</v>
      </c>
      <c r="V393">
        <f t="shared" si="25"/>
        <v>0</v>
      </c>
      <c r="W393" t="str">
        <f t="shared" si="26"/>
        <v/>
      </c>
      <c r="X393">
        <f t="shared" si="24"/>
        <v>0</v>
      </c>
      <c r="Y393">
        <f t="shared" si="27"/>
        <v>0</v>
      </c>
    </row>
    <row r="394" spans="1:25" x14ac:dyDescent="0.25">
      <c r="A394">
        <v>401</v>
      </c>
      <c r="B394" t="s">
        <v>206</v>
      </c>
      <c r="C394">
        <v>15100</v>
      </c>
      <c r="D394">
        <v>394</v>
      </c>
      <c r="E394">
        <f>'Raw counts'!E394/'Raw counts'!E$1246*10000</f>
        <v>0.2689660273493622</v>
      </c>
      <c r="F394">
        <f>'Raw counts'!F394/'Raw counts'!F$1246*10000</f>
        <v>8.202987856296777E-2</v>
      </c>
      <c r="G394">
        <f>'Raw counts'!G394/'Raw counts'!G$1246*10000</f>
        <v>1.9239214959446556</v>
      </c>
      <c r="H394">
        <f>'Raw counts'!H394/'Raw counts'!H$1246*10000</f>
        <v>1.6752745530681605</v>
      </c>
      <c r="I394">
        <f>'Raw counts'!I394/'Raw counts'!I$1246*10000</f>
        <v>0.52949307195256723</v>
      </c>
      <c r="J394">
        <f>'Raw counts'!J394/'Raw counts'!J$1246*10000</f>
        <v>1.6123592513919542</v>
      </c>
      <c r="K394">
        <f>'Raw counts'!K394/'Raw counts'!K$1246*10000</f>
        <v>3.92887005964658</v>
      </c>
      <c r="L394">
        <f>'Raw counts'!L394/'Raw counts'!L$1246*10000</f>
        <v>9.2606148695488055E-2</v>
      </c>
      <c r="M394">
        <f>'Raw counts'!M394/'Raw counts'!M$1246*10000</f>
        <v>0.77408439178622734</v>
      </c>
      <c r="N394">
        <f>'Raw counts'!N394/'Raw counts'!N$1246*10000</f>
        <v>2.2085635447719816</v>
      </c>
      <c r="O394">
        <f>'Raw counts'!O394/'Raw counts'!O$1246*10000</f>
        <v>1.6052677011052117</v>
      </c>
      <c r="P394">
        <f>'Raw counts'!P394/'Raw counts'!P$1246*10000</f>
        <v>3.2908106463280324</v>
      </c>
      <c r="Q394">
        <f>'Raw counts'!Q394/'Raw counts'!Q$1246*10000</f>
        <v>0.36078975903144528</v>
      </c>
      <c r="R394">
        <f>'Raw counts'!R394/'Raw counts'!R$1246*10000</f>
        <v>1.0939012002860973</v>
      </c>
      <c r="S394">
        <f>'Raw counts'!S394/'Raw counts'!S$1246*10000</f>
        <v>0.39627867184760318</v>
      </c>
      <c r="T394">
        <f>'Raw counts'!T394/'Raw counts'!T$1246*10000</f>
        <v>3.3762712563337303</v>
      </c>
      <c r="U394">
        <f>'Raw counts'!U394/'Raw counts'!U$1246*10000</f>
        <v>0.80280156047265483</v>
      </c>
      <c r="V394">
        <f t="shared" si="25"/>
        <v>1</v>
      </c>
      <c r="W394">
        <f t="shared" si="26"/>
        <v>0.47979770785519438</v>
      </c>
      <c r="X394">
        <f t="shared" si="24"/>
        <v>1.2097338753775513</v>
      </c>
      <c r="Y394">
        <f t="shared" si="27"/>
        <v>1.6418355425220947</v>
      </c>
    </row>
    <row r="395" spans="1:25" x14ac:dyDescent="0.25">
      <c r="A395">
        <v>402</v>
      </c>
      <c r="B395" t="s">
        <v>791</v>
      </c>
      <c r="C395">
        <v>14100</v>
      </c>
      <c r="D395">
        <v>669</v>
      </c>
      <c r="E395">
        <f>'Raw counts'!E395/'Raw counts'!E$1246*10000</f>
        <v>0</v>
      </c>
      <c r="F395">
        <f>'Raw counts'!F395/'Raw counts'!F$1246*10000</f>
        <v>0</v>
      </c>
      <c r="G395">
        <f>'Raw counts'!G395/'Raw counts'!G$1246*10000</f>
        <v>0</v>
      </c>
      <c r="H395">
        <f>'Raw counts'!H395/'Raw counts'!H$1246*10000</f>
        <v>0</v>
      </c>
      <c r="I395">
        <f>'Raw counts'!I395/'Raw counts'!I$1246*10000</f>
        <v>0</v>
      </c>
      <c r="J395">
        <f>'Raw counts'!J395/'Raw counts'!J$1246*10000</f>
        <v>0</v>
      </c>
      <c r="K395">
        <f>'Raw counts'!K395/'Raw counts'!K$1246*10000</f>
        <v>0</v>
      </c>
      <c r="L395">
        <f>'Raw counts'!L395/'Raw counts'!L$1246*10000</f>
        <v>0</v>
      </c>
      <c r="M395">
        <f>'Raw counts'!M395/'Raw counts'!M$1246*10000</f>
        <v>0</v>
      </c>
      <c r="N395">
        <f>'Raw counts'!N395/'Raw counts'!N$1246*10000</f>
        <v>0</v>
      </c>
      <c r="O395">
        <f>'Raw counts'!O395/'Raw counts'!O$1246*10000</f>
        <v>0</v>
      </c>
      <c r="P395">
        <f>'Raw counts'!P395/'Raw counts'!P$1246*10000</f>
        <v>0</v>
      </c>
      <c r="Q395">
        <f>'Raw counts'!Q395/'Raw counts'!Q$1246*10000</f>
        <v>0</v>
      </c>
      <c r="R395">
        <f>'Raw counts'!R395/'Raw counts'!R$1246*10000</f>
        <v>0</v>
      </c>
      <c r="S395">
        <f>'Raw counts'!S395/'Raw counts'!S$1246*10000</f>
        <v>0</v>
      </c>
      <c r="T395">
        <f>'Raw counts'!T395/'Raw counts'!T$1246*10000</f>
        <v>0</v>
      </c>
      <c r="U395">
        <f>'Raw counts'!U395/'Raw counts'!U$1246*10000</f>
        <v>0</v>
      </c>
      <c r="V395">
        <f t="shared" si="25"/>
        <v>0</v>
      </c>
      <c r="W395" t="str">
        <f t="shared" si="26"/>
        <v/>
      </c>
      <c r="X395">
        <f t="shared" si="24"/>
        <v>0</v>
      </c>
      <c r="Y395">
        <f t="shared" si="27"/>
        <v>0</v>
      </c>
    </row>
    <row r="396" spans="1:25" x14ac:dyDescent="0.25">
      <c r="A396">
        <v>403</v>
      </c>
      <c r="B396" t="s">
        <v>207</v>
      </c>
      <c r="C396">
        <v>50800</v>
      </c>
      <c r="D396">
        <v>278</v>
      </c>
      <c r="E396">
        <f>'Raw counts'!E396/'Raw counts'!E$1246*10000</f>
        <v>12.271574997814652</v>
      </c>
      <c r="F396">
        <f>'Raw counts'!F396/'Raw counts'!F$1246*10000</f>
        <v>32.451019959510049</v>
      </c>
      <c r="G396">
        <f>'Raw counts'!G396/'Raw counts'!G$1246*10000</f>
        <v>38.54894013078637</v>
      </c>
      <c r="H396">
        <f>'Raw counts'!H396/'Raw counts'!H$1246*10000</f>
        <v>32.207153282735391</v>
      </c>
      <c r="I396">
        <f>'Raw counts'!I396/'Raw counts'!I$1246*10000</f>
        <v>43.067488817537303</v>
      </c>
      <c r="J396">
        <f>'Raw counts'!J396/'Raw counts'!J$1246*10000</f>
        <v>18.914403939876259</v>
      </c>
      <c r="K396">
        <f>'Raw counts'!K396/'Raw counts'!K$1246*10000</f>
        <v>25.901109314900495</v>
      </c>
      <c r="L396">
        <f>'Raw counts'!L396/'Raw counts'!L$1246*10000</f>
        <v>36.605887634345066</v>
      </c>
      <c r="M396">
        <f>'Raw counts'!M396/'Raw counts'!M$1246*10000</f>
        <v>23.01979536526186</v>
      </c>
      <c r="N396">
        <f>'Raw counts'!N396/'Raw counts'!N$1246*10000</f>
        <v>12.921471361529024</v>
      </c>
      <c r="O396">
        <f>'Raw counts'!O396/'Raw counts'!O$1246*10000</f>
        <v>17.139682183917909</v>
      </c>
      <c r="P396">
        <f>'Raw counts'!P396/'Raw counts'!P$1246*10000</f>
        <v>35.810003124133225</v>
      </c>
      <c r="Q396">
        <f>'Raw counts'!Q396/'Raw counts'!Q$1246*10000</f>
        <v>3.6664040377249574</v>
      </c>
      <c r="R396">
        <f>'Raw counts'!R396/'Raw counts'!R$1246*10000</f>
        <v>19.738305174393094</v>
      </c>
      <c r="S396">
        <f>'Raw counts'!S396/'Raw counts'!S$1246*10000</f>
        <v>20.991912658009337</v>
      </c>
      <c r="T396">
        <f>'Raw counts'!T396/'Raw counts'!T$1246*10000</f>
        <v>42.628646244091527</v>
      </c>
      <c r="U396">
        <f>'Raw counts'!U396/'Raw counts'!U$1246*10000</f>
        <v>13.28745069279605</v>
      </c>
      <c r="V396">
        <f t="shared" si="25"/>
        <v>1</v>
      </c>
      <c r="W396">
        <f t="shared" si="26"/>
        <v>0.14558809413021326</v>
      </c>
      <c r="X396">
        <f t="shared" si="24"/>
        <v>29.220819271418602</v>
      </c>
      <c r="Y396">
        <f t="shared" si="27"/>
        <v>20.772984434574393</v>
      </c>
    </row>
    <row r="397" spans="1:25" x14ac:dyDescent="0.25">
      <c r="A397">
        <v>404</v>
      </c>
      <c r="B397" t="s">
        <v>792</v>
      </c>
      <c r="C397">
        <v>105600</v>
      </c>
      <c r="D397">
        <v>490</v>
      </c>
      <c r="E397">
        <f>'Raw counts'!E397/'Raw counts'!E$1246*10000</f>
        <v>0</v>
      </c>
      <c r="F397">
        <f>'Raw counts'!F397/'Raw counts'!F$1246*10000</f>
        <v>0</v>
      </c>
      <c r="G397">
        <f>'Raw counts'!G397/'Raw counts'!G$1246*10000</f>
        <v>0</v>
      </c>
      <c r="H397">
        <f>'Raw counts'!H397/'Raw counts'!H$1246*10000</f>
        <v>0</v>
      </c>
      <c r="I397">
        <f>'Raw counts'!I397/'Raw counts'!I$1246*10000</f>
        <v>0</v>
      </c>
      <c r="J397">
        <f>'Raw counts'!J397/'Raw counts'!J$1246*10000</f>
        <v>0</v>
      </c>
      <c r="K397">
        <f>'Raw counts'!K397/'Raw counts'!K$1246*10000</f>
        <v>0</v>
      </c>
      <c r="L397">
        <f>'Raw counts'!L397/'Raw counts'!L$1246*10000</f>
        <v>0</v>
      </c>
      <c r="M397">
        <f>'Raw counts'!M397/'Raw counts'!M$1246*10000</f>
        <v>0</v>
      </c>
      <c r="N397">
        <f>'Raw counts'!N397/'Raw counts'!N$1246*10000</f>
        <v>0</v>
      </c>
      <c r="O397">
        <f>'Raw counts'!O397/'Raw counts'!O$1246*10000</f>
        <v>0</v>
      </c>
      <c r="P397">
        <f>'Raw counts'!P397/'Raw counts'!P$1246*10000</f>
        <v>0</v>
      </c>
      <c r="Q397">
        <f>'Raw counts'!Q397/'Raw counts'!Q$1246*10000</f>
        <v>0</v>
      </c>
      <c r="R397">
        <f>'Raw counts'!R397/'Raw counts'!R$1246*10000</f>
        <v>0</v>
      </c>
      <c r="S397">
        <f>'Raw counts'!S397/'Raw counts'!S$1246*10000</f>
        <v>0</v>
      </c>
      <c r="T397">
        <f>'Raw counts'!T397/'Raw counts'!T$1246*10000</f>
        <v>0</v>
      </c>
      <c r="U397">
        <f>'Raw counts'!U397/'Raw counts'!U$1246*10000</f>
        <v>0</v>
      </c>
      <c r="V397">
        <f t="shared" si="25"/>
        <v>0</v>
      </c>
      <c r="W397" t="str">
        <f t="shared" si="26"/>
        <v/>
      </c>
      <c r="X397">
        <f t="shared" si="24"/>
        <v>0</v>
      </c>
      <c r="Y397">
        <f t="shared" si="27"/>
        <v>0</v>
      </c>
    </row>
    <row r="398" spans="1:25" x14ac:dyDescent="0.25">
      <c r="A398">
        <v>405</v>
      </c>
      <c r="B398" t="s">
        <v>793</v>
      </c>
      <c r="C398">
        <v>112900</v>
      </c>
      <c r="D398">
        <v>824</v>
      </c>
      <c r="E398">
        <f>'Raw counts'!E398/'Raw counts'!E$1246*10000</f>
        <v>0</v>
      </c>
      <c r="F398">
        <f>'Raw counts'!F398/'Raw counts'!F$1246*10000</f>
        <v>0</v>
      </c>
      <c r="G398">
        <f>'Raw counts'!G398/'Raw counts'!G$1246*10000</f>
        <v>0</v>
      </c>
      <c r="H398">
        <f>'Raw counts'!H398/'Raw counts'!H$1246*10000</f>
        <v>0</v>
      </c>
      <c r="I398">
        <f>'Raw counts'!I398/'Raw counts'!I$1246*10000</f>
        <v>0</v>
      </c>
      <c r="J398">
        <f>'Raw counts'!J398/'Raw counts'!J$1246*10000</f>
        <v>0</v>
      </c>
      <c r="K398">
        <f>'Raw counts'!K398/'Raw counts'!K$1246*10000</f>
        <v>0</v>
      </c>
      <c r="L398">
        <f>'Raw counts'!L398/'Raw counts'!L$1246*10000</f>
        <v>0</v>
      </c>
      <c r="M398">
        <f>'Raw counts'!M398/'Raw counts'!M$1246*10000</f>
        <v>0</v>
      </c>
      <c r="N398">
        <f>'Raw counts'!N398/'Raw counts'!N$1246*10000</f>
        <v>0</v>
      </c>
      <c r="O398">
        <f>'Raw counts'!O398/'Raw counts'!O$1246*10000</f>
        <v>0</v>
      </c>
      <c r="P398">
        <f>'Raw counts'!P398/'Raw counts'!P$1246*10000</f>
        <v>0</v>
      </c>
      <c r="Q398">
        <f>'Raw counts'!Q398/'Raw counts'!Q$1246*10000</f>
        <v>0</v>
      </c>
      <c r="R398">
        <f>'Raw counts'!R398/'Raw counts'!R$1246*10000</f>
        <v>0</v>
      </c>
      <c r="S398">
        <f>'Raw counts'!S398/'Raw counts'!S$1246*10000</f>
        <v>0</v>
      </c>
      <c r="T398">
        <f>'Raw counts'!T398/'Raw counts'!T$1246*10000</f>
        <v>0</v>
      </c>
      <c r="U398">
        <f>'Raw counts'!U398/'Raw counts'!U$1246*10000</f>
        <v>0</v>
      </c>
      <c r="V398">
        <f t="shared" si="25"/>
        <v>0</v>
      </c>
      <c r="W398" t="str">
        <f t="shared" si="26"/>
        <v/>
      </c>
      <c r="X398">
        <f t="shared" si="24"/>
        <v>0</v>
      </c>
      <c r="Y398">
        <f t="shared" si="27"/>
        <v>0</v>
      </c>
    </row>
    <row r="399" spans="1:25" x14ac:dyDescent="0.25">
      <c r="A399">
        <v>406</v>
      </c>
      <c r="B399" t="s">
        <v>794</v>
      </c>
      <c r="C399">
        <v>64500</v>
      </c>
      <c r="D399">
        <v>864</v>
      </c>
      <c r="E399">
        <f>'Raw counts'!E399/'Raw counts'!E$1246*10000</f>
        <v>0</v>
      </c>
      <c r="F399">
        <f>'Raw counts'!F399/'Raw counts'!F$1246*10000</f>
        <v>0</v>
      </c>
      <c r="G399">
        <f>'Raw counts'!G399/'Raw counts'!G$1246*10000</f>
        <v>0</v>
      </c>
      <c r="H399">
        <f>'Raw counts'!H399/'Raw counts'!H$1246*10000</f>
        <v>0</v>
      </c>
      <c r="I399">
        <f>'Raw counts'!I399/'Raw counts'!I$1246*10000</f>
        <v>0</v>
      </c>
      <c r="J399">
        <f>'Raw counts'!J399/'Raw counts'!J$1246*10000</f>
        <v>0</v>
      </c>
      <c r="K399">
        <f>'Raw counts'!K399/'Raw counts'!K$1246*10000</f>
        <v>0</v>
      </c>
      <c r="L399">
        <f>'Raw counts'!L399/'Raw counts'!L$1246*10000</f>
        <v>0</v>
      </c>
      <c r="M399">
        <f>'Raw counts'!M399/'Raw counts'!M$1246*10000</f>
        <v>0</v>
      </c>
      <c r="N399">
        <f>'Raw counts'!N399/'Raw counts'!N$1246*10000</f>
        <v>0</v>
      </c>
      <c r="O399">
        <f>'Raw counts'!O399/'Raw counts'!O$1246*10000</f>
        <v>0</v>
      </c>
      <c r="P399">
        <f>'Raw counts'!P399/'Raw counts'!P$1246*10000</f>
        <v>0</v>
      </c>
      <c r="Q399">
        <f>'Raw counts'!Q399/'Raw counts'!Q$1246*10000</f>
        <v>0</v>
      </c>
      <c r="R399">
        <f>'Raw counts'!R399/'Raw counts'!R$1246*10000</f>
        <v>0</v>
      </c>
      <c r="S399">
        <f>'Raw counts'!S399/'Raw counts'!S$1246*10000</f>
        <v>0</v>
      </c>
      <c r="T399">
        <f>'Raw counts'!T399/'Raw counts'!T$1246*10000</f>
        <v>0</v>
      </c>
      <c r="U399">
        <f>'Raw counts'!U399/'Raw counts'!U$1246*10000</f>
        <v>0</v>
      </c>
      <c r="V399">
        <f t="shared" si="25"/>
        <v>0</v>
      </c>
      <c r="W399" t="str">
        <f t="shared" si="26"/>
        <v/>
      </c>
      <c r="X399">
        <f t="shared" si="24"/>
        <v>0</v>
      </c>
      <c r="Y399">
        <f t="shared" si="27"/>
        <v>0</v>
      </c>
    </row>
    <row r="400" spans="1:25" x14ac:dyDescent="0.25">
      <c r="A400">
        <v>407</v>
      </c>
      <c r="B400" t="s">
        <v>795</v>
      </c>
      <c r="C400">
        <v>38000</v>
      </c>
      <c r="D400">
        <v>382</v>
      </c>
      <c r="E400">
        <f>'Raw counts'!E400/'Raw counts'!E$1246*10000</f>
        <v>0</v>
      </c>
      <c r="F400">
        <f>'Raw counts'!F400/'Raw counts'!F$1246*10000</f>
        <v>0</v>
      </c>
      <c r="G400">
        <f>'Raw counts'!G400/'Raw counts'!G$1246*10000</f>
        <v>0</v>
      </c>
      <c r="H400">
        <f>'Raw counts'!H400/'Raw counts'!H$1246*10000</f>
        <v>0</v>
      </c>
      <c r="I400">
        <f>'Raw counts'!I400/'Raw counts'!I$1246*10000</f>
        <v>0</v>
      </c>
      <c r="J400">
        <f>'Raw counts'!J400/'Raw counts'!J$1246*10000</f>
        <v>0</v>
      </c>
      <c r="K400">
        <f>'Raw counts'!K400/'Raw counts'!K$1246*10000</f>
        <v>0</v>
      </c>
      <c r="L400">
        <f>'Raw counts'!L400/'Raw counts'!L$1246*10000</f>
        <v>0</v>
      </c>
      <c r="M400">
        <f>'Raw counts'!M400/'Raw counts'!M$1246*10000</f>
        <v>0</v>
      </c>
      <c r="N400">
        <f>'Raw counts'!N400/'Raw counts'!N$1246*10000</f>
        <v>0</v>
      </c>
      <c r="O400">
        <f>'Raw counts'!O400/'Raw counts'!O$1246*10000</f>
        <v>0</v>
      </c>
      <c r="P400">
        <f>'Raw counts'!P400/'Raw counts'!P$1246*10000</f>
        <v>0</v>
      </c>
      <c r="Q400">
        <f>'Raw counts'!Q400/'Raw counts'!Q$1246*10000</f>
        <v>0</v>
      </c>
      <c r="R400">
        <f>'Raw counts'!R400/'Raw counts'!R$1246*10000</f>
        <v>0</v>
      </c>
      <c r="S400">
        <f>'Raw counts'!S400/'Raw counts'!S$1246*10000</f>
        <v>0</v>
      </c>
      <c r="T400">
        <f>'Raw counts'!T400/'Raw counts'!T$1246*10000</f>
        <v>0</v>
      </c>
      <c r="U400">
        <f>'Raw counts'!U400/'Raw counts'!U$1246*10000</f>
        <v>0</v>
      </c>
      <c r="V400">
        <f t="shared" si="25"/>
        <v>0</v>
      </c>
      <c r="W400" t="str">
        <f t="shared" si="26"/>
        <v/>
      </c>
      <c r="X400">
        <f t="shared" si="24"/>
        <v>0</v>
      </c>
      <c r="Y400">
        <f t="shared" si="27"/>
        <v>0</v>
      </c>
    </row>
    <row r="401" spans="1:25" x14ac:dyDescent="0.25">
      <c r="A401">
        <v>408</v>
      </c>
      <c r="B401" t="s">
        <v>796</v>
      </c>
      <c r="C401">
        <v>36600</v>
      </c>
      <c r="D401">
        <v>788</v>
      </c>
      <c r="E401">
        <f>'Raw counts'!E401/'Raw counts'!E$1246*10000</f>
        <v>0</v>
      </c>
      <c r="F401">
        <f>'Raw counts'!F401/'Raw counts'!F$1246*10000</f>
        <v>0</v>
      </c>
      <c r="G401">
        <f>'Raw counts'!G401/'Raw counts'!G$1246*10000</f>
        <v>0</v>
      </c>
      <c r="H401">
        <f>'Raw counts'!H401/'Raw counts'!H$1246*10000</f>
        <v>0</v>
      </c>
      <c r="I401">
        <f>'Raw counts'!I401/'Raw counts'!I$1246*10000</f>
        <v>0</v>
      </c>
      <c r="J401">
        <f>'Raw counts'!J401/'Raw counts'!J$1246*10000</f>
        <v>0</v>
      </c>
      <c r="K401">
        <f>'Raw counts'!K401/'Raw counts'!K$1246*10000</f>
        <v>0</v>
      </c>
      <c r="L401">
        <f>'Raw counts'!L401/'Raw counts'!L$1246*10000</f>
        <v>0</v>
      </c>
      <c r="M401">
        <f>'Raw counts'!M401/'Raw counts'!M$1246*10000</f>
        <v>0</v>
      </c>
      <c r="N401">
        <f>'Raw counts'!N401/'Raw counts'!N$1246*10000</f>
        <v>0</v>
      </c>
      <c r="O401">
        <f>'Raw counts'!O401/'Raw counts'!O$1246*10000</f>
        <v>0</v>
      </c>
      <c r="P401">
        <f>'Raw counts'!P401/'Raw counts'!P$1246*10000</f>
        <v>0</v>
      </c>
      <c r="Q401">
        <f>'Raw counts'!Q401/'Raw counts'!Q$1246*10000</f>
        <v>0</v>
      </c>
      <c r="R401">
        <f>'Raw counts'!R401/'Raw counts'!R$1246*10000</f>
        <v>0</v>
      </c>
      <c r="S401">
        <f>'Raw counts'!S401/'Raw counts'!S$1246*10000</f>
        <v>0</v>
      </c>
      <c r="T401">
        <f>'Raw counts'!T401/'Raw counts'!T$1246*10000</f>
        <v>0</v>
      </c>
      <c r="U401">
        <f>'Raw counts'!U401/'Raw counts'!U$1246*10000</f>
        <v>0</v>
      </c>
      <c r="V401">
        <f t="shared" si="25"/>
        <v>0</v>
      </c>
      <c r="W401" t="str">
        <f t="shared" si="26"/>
        <v/>
      </c>
      <c r="X401">
        <f t="shared" si="24"/>
        <v>0</v>
      </c>
      <c r="Y401">
        <f t="shared" si="27"/>
        <v>0</v>
      </c>
    </row>
    <row r="402" spans="1:25" x14ac:dyDescent="0.25">
      <c r="A402">
        <v>409</v>
      </c>
      <c r="B402" t="s">
        <v>797</v>
      </c>
      <c r="C402">
        <v>15500</v>
      </c>
      <c r="D402">
        <v>669</v>
      </c>
      <c r="E402">
        <f>'Raw counts'!E402/'Raw counts'!E$1246*10000</f>
        <v>0</v>
      </c>
      <c r="F402">
        <f>'Raw counts'!F402/'Raw counts'!F$1246*10000</f>
        <v>0</v>
      </c>
      <c r="G402">
        <f>'Raw counts'!G402/'Raw counts'!G$1246*10000</f>
        <v>0</v>
      </c>
      <c r="H402">
        <f>'Raw counts'!H402/'Raw counts'!H$1246*10000</f>
        <v>0</v>
      </c>
      <c r="I402">
        <f>'Raw counts'!I402/'Raw counts'!I$1246*10000</f>
        <v>0</v>
      </c>
      <c r="J402">
        <f>'Raw counts'!J402/'Raw counts'!J$1246*10000</f>
        <v>0</v>
      </c>
      <c r="K402">
        <f>'Raw counts'!K402/'Raw counts'!K$1246*10000</f>
        <v>0</v>
      </c>
      <c r="L402">
        <f>'Raw counts'!L402/'Raw counts'!L$1246*10000</f>
        <v>0</v>
      </c>
      <c r="M402">
        <f>'Raw counts'!M402/'Raw counts'!M$1246*10000</f>
        <v>0</v>
      </c>
      <c r="N402">
        <f>'Raw counts'!N402/'Raw counts'!N$1246*10000</f>
        <v>0</v>
      </c>
      <c r="O402">
        <f>'Raw counts'!O402/'Raw counts'!O$1246*10000</f>
        <v>0</v>
      </c>
      <c r="P402">
        <f>'Raw counts'!P402/'Raw counts'!P$1246*10000</f>
        <v>0</v>
      </c>
      <c r="Q402">
        <f>'Raw counts'!Q402/'Raw counts'!Q$1246*10000</f>
        <v>0</v>
      </c>
      <c r="R402">
        <f>'Raw counts'!R402/'Raw counts'!R$1246*10000</f>
        <v>0</v>
      </c>
      <c r="S402">
        <f>'Raw counts'!S402/'Raw counts'!S$1246*10000</f>
        <v>0</v>
      </c>
      <c r="T402">
        <f>'Raw counts'!T402/'Raw counts'!T$1246*10000</f>
        <v>0</v>
      </c>
      <c r="U402">
        <f>'Raw counts'!U402/'Raw counts'!U$1246*10000</f>
        <v>0</v>
      </c>
      <c r="V402">
        <f t="shared" si="25"/>
        <v>0</v>
      </c>
      <c r="W402" t="str">
        <f t="shared" si="26"/>
        <v/>
      </c>
      <c r="X402">
        <f t="shared" si="24"/>
        <v>0</v>
      </c>
      <c r="Y402">
        <f t="shared" si="27"/>
        <v>0</v>
      </c>
    </row>
    <row r="403" spans="1:25" x14ac:dyDescent="0.25">
      <c r="A403">
        <v>410</v>
      </c>
      <c r="B403" t="s">
        <v>798</v>
      </c>
      <c r="C403">
        <v>105700</v>
      </c>
      <c r="D403">
        <v>490</v>
      </c>
      <c r="E403">
        <f>'Raw counts'!E403/'Raw counts'!E$1246*10000</f>
        <v>0</v>
      </c>
      <c r="F403">
        <f>'Raw counts'!F403/'Raw counts'!F$1246*10000</f>
        <v>0</v>
      </c>
      <c r="G403">
        <f>'Raw counts'!G403/'Raw counts'!G$1246*10000</f>
        <v>0</v>
      </c>
      <c r="H403">
        <f>'Raw counts'!H403/'Raw counts'!H$1246*10000</f>
        <v>0</v>
      </c>
      <c r="I403">
        <f>'Raw counts'!I403/'Raw counts'!I$1246*10000</f>
        <v>0</v>
      </c>
      <c r="J403">
        <f>'Raw counts'!J403/'Raw counts'!J$1246*10000</f>
        <v>0</v>
      </c>
      <c r="K403">
        <f>'Raw counts'!K403/'Raw counts'!K$1246*10000</f>
        <v>0</v>
      </c>
      <c r="L403">
        <f>'Raw counts'!L403/'Raw counts'!L$1246*10000</f>
        <v>0</v>
      </c>
      <c r="M403">
        <f>'Raw counts'!M403/'Raw counts'!M$1246*10000</f>
        <v>0</v>
      </c>
      <c r="N403">
        <f>'Raw counts'!N403/'Raw counts'!N$1246*10000</f>
        <v>0</v>
      </c>
      <c r="O403">
        <f>'Raw counts'!O403/'Raw counts'!O$1246*10000</f>
        <v>0</v>
      </c>
      <c r="P403">
        <f>'Raw counts'!P403/'Raw counts'!P$1246*10000</f>
        <v>0</v>
      </c>
      <c r="Q403">
        <f>'Raw counts'!Q403/'Raw counts'!Q$1246*10000</f>
        <v>0</v>
      </c>
      <c r="R403">
        <f>'Raw counts'!R403/'Raw counts'!R$1246*10000</f>
        <v>0</v>
      </c>
      <c r="S403">
        <f>'Raw counts'!S403/'Raw counts'!S$1246*10000</f>
        <v>0</v>
      </c>
      <c r="T403">
        <f>'Raw counts'!T403/'Raw counts'!T$1246*10000</f>
        <v>0</v>
      </c>
      <c r="U403">
        <f>'Raw counts'!U403/'Raw counts'!U$1246*10000</f>
        <v>0</v>
      </c>
      <c r="V403">
        <f t="shared" si="25"/>
        <v>0</v>
      </c>
      <c r="W403" t="str">
        <f t="shared" si="26"/>
        <v/>
      </c>
      <c r="X403">
        <f t="shared" si="24"/>
        <v>0</v>
      </c>
      <c r="Y403">
        <f t="shared" si="27"/>
        <v>0</v>
      </c>
    </row>
    <row r="404" spans="1:25" x14ac:dyDescent="0.25">
      <c r="A404">
        <v>411</v>
      </c>
      <c r="B404" t="s">
        <v>799</v>
      </c>
      <c r="C404">
        <v>50900</v>
      </c>
      <c r="D404">
        <v>403</v>
      </c>
      <c r="E404">
        <f>'Raw counts'!E404/'Raw counts'!E$1246*10000</f>
        <v>0</v>
      </c>
      <c r="F404">
        <f>'Raw counts'!F404/'Raw counts'!F$1246*10000</f>
        <v>0</v>
      </c>
      <c r="G404">
        <f>'Raw counts'!G404/'Raw counts'!G$1246*10000</f>
        <v>0</v>
      </c>
      <c r="H404">
        <f>'Raw counts'!H404/'Raw counts'!H$1246*10000</f>
        <v>0</v>
      </c>
      <c r="I404">
        <f>'Raw counts'!I404/'Raw counts'!I$1246*10000</f>
        <v>0</v>
      </c>
      <c r="J404">
        <f>'Raw counts'!J404/'Raw counts'!J$1246*10000</f>
        <v>0</v>
      </c>
      <c r="K404">
        <f>'Raw counts'!K404/'Raw counts'!K$1246*10000</f>
        <v>0</v>
      </c>
      <c r="L404">
        <f>'Raw counts'!L404/'Raw counts'!L$1246*10000</f>
        <v>0</v>
      </c>
      <c r="M404">
        <f>'Raw counts'!M404/'Raw counts'!M$1246*10000</f>
        <v>0</v>
      </c>
      <c r="N404">
        <f>'Raw counts'!N404/'Raw counts'!N$1246*10000</f>
        <v>0</v>
      </c>
      <c r="O404">
        <f>'Raw counts'!O404/'Raw counts'!O$1246*10000</f>
        <v>0</v>
      </c>
      <c r="P404">
        <f>'Raw counts'!P404/'Raw counts'!P$1246*10000</f>
        <v>0</v>
      </c>
      <c r="Q404">
        <f>'Raw counts'!Q404/'Raw counts'!Q$1246*10000</f>
        <v>0</v>
      </c>
      <c r="R404">
        <f>'Raw counts'!R404/'Raw counts'!R$1246*10000</f>
        <v>0</v>
      </c>
      <c r="S404">
        <f>'Raw counts'!S404/'Raw counts'!S$1246*10000</f>
        <v>0</v>
      </c>
      <c r="T404">
        <f>'Raw counts'!T404/'Raw counts'!T$1246*10000</f>
        <v>0</v>
      </c>
      <c r="U404">
        <f>'Raw counts'!U404/'Raw counts'!U$1246*10000</f>
        <v>0</v>
      </c>
      <c r="V404">
        <f t="shared" si="25"/>
        <v>0</v>
      </c>
      <c r="W404" t="str">
        <f t="shared" si="26"/>
        <v/>
      </c>
      <c r="X404">
        <f t="shared" si="24"/>
        <v>0</v>
      </c>
      <c r="Y404">
        <f t="shared" si="27"/>
        <v>0</v>
      </c>
    </row>
    <row r="405" spans="1:25" x14ac:dyDescent="0.25">
      <c r="A405">
        <v>412</v>
      </c>
      <c r="B405" t="s">
        <v>208</v>
      </c>
      <c r="C405">
        <v>21600</v>
      </c>
      <c r="D405">
        <v>723</v>
      </c>
      <c r="E405">
        <f>'Raw counts'!E405/'Raw counts'!E$1246*10000</f>
        <v>26.254072780712747</v>
      </c>
      <c r="F405">
        <f>'Raw counts'!F405/'Raw counts'!F$1246*10000</f>
        <v>64.713371198325277</v>
      </c>
      <c r="G405">
        <f>'Raw counts'!G405/'Raw counts'!G$1246*10000</f>
        <v>12.389651518387049</v>
      </c>
      <c r="H405">
        <f>'Raw counts'!H405/'Raw counts'!H$1246*10000</f>
        <v>37.016587312168568</v>
      </c>
      <c r="I405">
        <f>'Raw counts'!I405/'Raw counts'!I$1246*10000</f>
        <v>5.2395186538562184</v>
      </c>
      <c r="J405">
        <f>'Raw counts'!J405/'Raw counts'!J$1246*10000</f>
        <v>16.902652947313818</v>
      </c>
      <c r="K405">
        <f>'Raw counts'!K405/'Raw counts'!K$1246*10000</f>
        <v>36.693238196109036</v>
      </c>
      <c r="L405">
        <f>'Raw counts'!L405/'Raw counts'!L$1246*10000</f>
        <v>7.104214549925298</v>
      </c>
      <c r="M405">
        <f>'Raw counts'!M405/'Raw counts'!M$1246*10000</f>
        <v>14.827402218857618</v>
      </c>
      <c r="N405">
        <f>'Raw counts'!N405/'Raw counts'!N$1246*10000</f>
        <v>14.635170045646701</v>
      </c>
      <c r="O405">
        <f>'Raw counts'!O405/'Raw counts'!O$1246*10000</f>
        <v>6.9056799217356275</v>
      </c>
      <c r="P405">
        <f>'Raw counts'!P405/'Raw counts'!P$1246*10000</f>
        <v>20.659452810843774</v>
      </c>
      <c r="Q405">
        <f>'Raw counts'!Q405/'Raw counts'!Q$1246*10000</f>
        <v>3.8126701562512189</v>
      </c>
      <c r="R405">
        <f>'Raw counts'!R405/'Raw counts'!R$1246*10000</f>
        <v>52.891926167679429</v>
      </c>
      <c r="S405">
        <f>'Raw counts'!S405/'Raw counts'!S$1246*10000</f>
        <v>27.478940231405034</v>
      </c>
      <c r="T405">
        <f>'Raw counts'!T405/'Raw counts'!T$1246*10000</f>
        <v>16.846992197634719</v>
      </c>
      <c r="U405">
        <f>'Raw counts'!U405/'Raw counts'!U$1246*10000</f>
        <v>10.931119626111446</v>
      </c>
      <c r="V405">
        <f t="shared" si="25"/>
        <v>1</v>
      </c>
      <c r="W405">
        <f t="shared" si="26"/>
        <v>0.54203390210929281</v>
      </c>
      <c r="X405">
        <f t="shared" si="24"/>
        <v>24.571189930628403</v>
      </c>
      <c r="Y405">
        <f t="shared" si="27"/>
        <v>19.270243894663491</v>
      </c>
    </row>
    <row r="406" spans="1:25" x14ac:dyDescent="0.25">
      <c r="A406">
        <v>413</v>
      </c>
      <c r="B406" t="s">
        <v>209</v>
      </c>
      <c r="C406">
        <v>100600</v>
      </c>
      <c r="D406">
        <v>933</v>
      </c>
      <c r="E406">
        <f>'Raw counts'!E406/'Raw counts'!E$1246*10000</f>
        <v>13.339967828674617</v>
      </c>
      <c r="F406">
        <f>'Raw counts'!F406/'Raw counts'!F$1246*10000</f>
        <v>12.731037152972599</v>
      </c>
      <c r="G406">
        <f>'Raw counts'!G406/'Raw counts'!G$1246*10000</f>
        <v>5.4494320906076368</v>
      </c>
      <c r="H406">
        <f>'Raw counts'!H406/'Raw counts'!H$1246*10000</f>
        <v>9.7375333397086834</v>
      </c>
      <c r="I406">
        <f>'Raw counts'!I406/'Raw counts'!I$1246*10000</f>
        <v>12.338419955731917</v>
      </c>
      <c r="J406">
        <f>'Raw counts'!J406/'Raw counts'!J$1246*10000</f>
        <v>8.8704412637740848</v>
      </c>
      <c r="K406">
        <f>'Raw counts'!K406/'Raw counts'!K$1246*10000</f>
        <v>0</v>
      </c>
      <c r="L406">
        <f>'Raw counts'!L406/'Raw counts'!L$1246*10000</f>
        <v>6.7867077543979093</v>
      </c>
      <c r="M406">
        <f>'Raw counts'!M406/'Raw counts'!M$1246*10000</f>
        <v>10.238187610410696</v>
      </c>
      <c r="N406">
        <f>'Raw counts'!N406/'Raw counts'!N$1246*10000</f>
        <v>4.243007971906338</v>
      </c>
      <c r="O406">
        <f>'Raw counts'!O406/'Raw counts'!O$1246*10000</f>
        <v>5.620119624414472</v>
      </c>
      <c r="P406">
        <f>'Raw counts'!P406/'Raw counts'!P$1246*10000</f>
        <v>10.504951387888706</v>
      </c>
      <c r="Q406">
        <f>'Raw counts'!Q406/'Raw counts'!Q$1246*10000</f>
        <v>11.525770139869413</v>
      </c>
      <c r="R406">
        <f>'Raw counts'!R406/'Raw counts'!R$1246*10000</f>
        <v>8.9555647715729947</v>
      </c>
      <c r="S406">
        <f>'Raw counts'!S406/'Raw counts'!S$1246*10000</f>
        <v>7.7735761381612019</v>
      </c>
      <c r="T406">
        <f>'Raw counts'!T406/'Raw counts'!T$1246*10000</f>
        <v>1.1254237521112433</v>
      </c>
      <c r="U406">
        <f>'Raw counts'!U406/'Raw counts'!U$1246*10000</f>
        <v>11.100358873994871</v>
      </c>
      <c r="V406">
        <f t="shared" si="25"/>
        <v>1</v>
      </c>
      <c r="W406">
        <f t="shared" si="26"/>
        <v>0.53701469465258178</v>
      </c>
      <c r="X406">
        <f t="shared" si="24"/>
        <v>8.8324141106975702</v>
      </c>
      <c r="Y406">
        <f t="shared" si="27"/>
        <v>7.6060965824899061</v>
      </c>
    </row>
    <row r="407" spans="1:25" x14ac:dyDescent="0.25">
      <c r="A407">
        <v>414</v>
      </c>
      <c r="B407" t="s">
        <v>210</v>
      </c>
      <c r="C407">
        <v>64600</v>
      </c>
      <c r="D407">
        <v>406</v>
      </c>
      <c r="E407">
        <f>'Raw counts'!E407/'Raw counts'!E$1246*10000</f>
        <v>7.658060500919342E-2</v>
      </c>
      <c r="F407">
        <f>'Raw counts'!F407/'Raw counts'!F$1246*10000</f>
        <v>0</v>
      </c>
      <c r="G407">
        <f>'Raw counts'!G407/'Raw counts'!G$1246*10000</f>
        <v>1.178527827358768</v>
      </c>
      <c r="H407">
        <f>'Raw counts'!H407/'Raw counts'!H$1246*10000</f>
        <v>0</v>
      </c>
      <c r="I407">
        <f>'Raw counts'!I407/'Raw counts'!I$1246*10000</f>
        <v>0.17239309319385909</v>
      </c>
      <c r="J407">
        <f>'Raw counts'!J407/'Raw counts'!J$1246*10000</f>
        <v>0.15285362933685195</v>
      </c>
      <c r="K407">
        <f>'Raw counts'!K407/'Raw counts'!K$1246*10000</f>
        <v>0.44149618150398573</v>
      </c>
      <c r="L407">
        <f>'Raw counts'!L407/'Raw counts'!L$1246*10000</f>
        <v>0.45421111026834615</v>
      </c>
      <c r="M407">
        <f>'Raw counts'!M407/'Raw counts'!M$1246*10000</f>
        <v>0</v>
      </c>
      <c r="N407">
        <f>'Raw counts'!N407/'Raw counts'!N$1246*10000</f>
        <v>0</v>
      </c>
      <c r="O407">
        <f>'Raw counts'!O407/'Raw counts'!O$1246*10000</f>
        <v>0.2995153572292743</v>
      </c>
      <c r="P407">
        <f>'Raw counts'!P407/'Raw counts'!P$1246*10000</f>
        <v>0</v>
      </c>
      <c r="Q407">
        <f>'Raw counts'!Q407/'Raw counts'!Q$1246*10000</f>
        <v>0</v>
      </c>
      <c r="R407">
        <f>'Raw counts'!R407/'Raw counts'!R$1246*10000</f>
        <v>0</v>
      </c>
      <c r="S407">
        <f>'Raw counts'!S407/'Raw counts'!S$1246*10000</f>
        <v>0</v>
      </c>
      <c r="T407">
        <f>'Raw counts'!T407/'Raw counts'!T$1246*10000</f>
        <v>1.1082417100942779</v>
      </c>
      <c r="U407">
        <f>'Raw counts'!U407/'Raw counts'!U$1246*10000</f>
        <v>0.22999179840567949</v>
      </c>
      <c r="V407">
        <f t="shared" si="25"/>
        <v>1</v>
      </c>
      <c r="W407">
        <f t="shared" si="26"/>
        <v>0.71071593621615903</v>
      </c>
      <c r="X407">
        <f t="shared" si="24"/>
        <v>0.27511804963011166</v>
      </c>
      <c r="Y407">
        <f t="shared" si="27"/>
        <v>0.20471860821615395</v>
      </c>
    </row>
    <row r="408" spans="1:25" x14ac:dyDescent="0.25">
      <c r="A408">
        <v>415</v>
      </c>
      <c r="B408" t="s">
        <v>800</v>
      </c>
      <c r="C408">
        <v>38100</v>
      </c>
      <c r="D408">
        <v>382</v>
      </c>
      <c r="E408">
        <f>'Raw counts'!E408/'Raw counts'!E$1246*10000</f>
        <v>0</v>
      </c>
      <c r="F408">
        <f>'Raw counts'!F408/'Raw counts'!F$1246*10000</f>
        <v>0</v>
      </c>
      <c r="G408">
        <f>'Raw counts'!G408/'Raw counts'!G$1246*10000</f>
        <v>0</v>
      </c>
      <c r="H408">
        <f>'Raw counts'!H408/'Raw counts'!H$1246*10000</f>
        <v>0</v>
      </c>
      <c r="I408">
        <f>'Raw counts'!I408/'Raw counts'!I$1246*10000</f>
        <v>0</v>
      </c>
      <c r="J408">
        <f>'Raw counts'!J408/'Raw counts'!J$1246*10000</f>
        <v>0</v>
      </c>
      <c r="K408">
        <f>'Raw counts'!K408/'Raw counts'!K$1246*10000</f>
        <v>0</v>
      </c>
      <c r="L408">
        <f>'Raw counts'!L408/'Raw counts'!L$1246*10000</f>
        <v>0</v>
      </c>
      <c r="M408">
        <f>'Raw counts'!M408/'Raw counts'!M$1246*10000</f>
        <v>0</v>
      </c>
      <c r="N408">
        <f>'Raw counts'!N408/'Raw counts'!N$1246*10000</f>
        <v>0</v>
      </c>
      <c r="O408">
        <f>'Raw counts'!O408/'Raw counts'!O$1246*10000</f>
        <v>0</v>
      </c>
      <c r="P408">
        <f>'Raw counts'!P408/'Raw counts'!P$1246*10000</f>
        <v>0</v>
      </c>
      <c r="Q408">
        <f>'Raw counts'!Q408/'Raw counts'!Q$1246*10000</f>
        <v>0</v>
      </c>
      <c r="R408">
        <f>'Raw counts'!R408/'Raw counts'!R$1246*10000</f>
        <v>0</v>
      </c>
      <c r="S408">
        <f>'Raw counts'!S408/'Raw counts'!S$1246*10000</f>
        <v>0</v>
      </c>
      <c r="T408">
        <f>'Raw counts'!T408/'Raw counts'!T$1246*10000</f>
        <v>0</v>
      </c>
      <c r="U408">
        <f>'Raw counts'!U408/'Raw counts'!U$1246*10000</f>
        <v>0</v>
      </c>
      <c r="V408">
        <f t="shared" si="25"/>
        <v>0</v>
      </c>
      <c r="W408" t="str">
        <f t="shared" si="26"/>
        <v/>
      </c>
      <c r="X408">
        <f t="shared" si="24"/>
        <v>0</v>
      </c>
      <c r="Y408">
        <f t="shared" si="27"/>
        <v>0</v>
      </c>
    </row>
    <row r="409" spans="1:25" x14ac:dyDescent="0.25">
      <c r="A409">
        <v>416</v>
      </c>
      <c r="B409" t="s">
        <v>801</v>
      </c>
      <c r="C409">
        <v>36700</v>
      </c>
      <c r="D409">
        <v>788</v>
      </c>
      <c r="E409">
        <f>'Raw counts'!E409/'Raw counts'!E$1246*10000</f>
        <v>0</v>
      </c>
      <c r="F409">
        <f>'Raw counts'!F409/'Raw counts'!F$1246*10000</f>
        <v>0</v>
      </c>
      <c r="G409">
        <f>'Raw counts'!G409/'Raw counts'!G$1246*10000</f>
        <v>0</v>
      </c>
      <c r="H409">
        <f>'Raw counts'!H409/'Raw counts'!H$1246*10000</f>
        <v>0</v>
      </c>
      <c r="I409">
        <f>'Raw counts'!I409/'Raw counts'!I$1246*10000</f>
        <v>0</v>
      </c>
      <c r="J409">
        <f>'Raw counts'!J409/'Raw counts'!J$1246*10000</f>
        <v>0</v>
      </c>
      <c r="K409">
        <f>'Raw counts'!K409/'Raw counts'!K$1246*10000</f>
        <v>0</v>
      </c>
      <c r="L409">
        <f>'Raw counts'!L409/'Raw counts'!L$1246*10000</f>
        <v>0</v>
      </c>
      <c r="M409">
        <f>'Raw counts'!M409/'Raw counts'!M$1246*10000</f>
        <v>0</v>
      </c>
      <c r="N409">
        <f>'Raw counts'!N409/'Raw counts'!N$1246*10000</f>
        <v>0</v>
      </c>
      <c r="O409">
        <f>'Raw counts'!O409/'Raw counts'!O$1246*10000</f>
        <v>0</v>
      </c>
      <c r="P409">
        <f>'Raw counts'!P409/'Raw counts'!P$1246*10000</f>
        <v>0</v>
      </c>
      <c r="Q409">
        <f>'Raw counts'!Q409/'Raw counts'!Q$1246*10000</f>
        <v>0</v>
      </c>
      <c r="R409">
        <f>'Raw counts'!R409/'Raw counts'!R$1246*10000</f>
        <v>0</v>
      </c>
      <c r="S409">
        <f>'Raw counts'!S409/'Raw counts'!S$1246*10000</f>
        <v>0</v>
      </c>
      <c r="T409">
        <f>'Raw counts'!T409/'Raw counts'!T$1246*10000</f>
        <v>0</v>
      </c>
      <c r="U409">
        <f>'Raw counts'!U409/'Raw counts'!U$1246*10000</f>
        <v>0</v>
      </c>
      <c r="V409">
        <f t="shared" si="25"/>
        <v>0</v>
      </c>
      <c r="W409" t="str">
        <f t="shared" si="26"/>
        <v/>
      </c>
      <c r="X409">
        <f t="shared" si="24"/>
        <v>0</v>
      </c>
      <c r="Y409">
        <f t="shared" si="27"/>
        <v>0</v>
      </c>
    </row>
    <row r="410" spans="1:25" x14ac:dyDescent="0.25">
      <c r="A410">
        <v>418</v>
      </c>
      <c r="B410" t="s">
        <v>802</v>
      </c>
      <c r="C410">
        <v>51000</v>
      </c>
      <c r="D410">
        <v>403</v>
      </c>
      <c r="E410">
        <f>'Raw counts'!E410/'Raw counts'!E$1246*10000</f>
        <v>0</v>
      </c>
      <c r="F410">
        <f>'Raw counts'!F410/'Raw counts'!F$1246*10000</f>
        <v>0</v>
      </c>
      <c r="G410">
        <f>'Raw counts'!G410/'Raw counts'!G$1246*10000</f>
        <v>0</v>
      </c>
      <c r="H410">
        <f>'Raw counts'!H410/'Raw counts'!H$1246*10000</f>
        <v>0</v>
      </c>
      <c r="I410">
        <f>'Raw counts'!I410/'Raw counts'!I$1246*10000</f>
        <v>0</v>
      </c>
      <c r="J410">
        <f>'Raw counts'!J410/'Raw counts'!J$1246*10000</f>
        <v>0</v>
      </c>
      <c r="K410">
        <f>'Raw counts'!K410/'Raw counts'!K$1246*10000</f>
        <v>0</v>
      </c>
      <c r="L410">
        <f>'Raw counts'!L410/'Raw counts'!L$1246*10000</f>
        <v>0</v>
      </c>
      <c r="M410">
        <f>'Raw counts'!M410/'Raw counts'!M$1246*10000</f>
        <v>0</v>
      </c>
      <c r="N410">
        <f>'Raw counts'!N410/'Raw counts'!N$1246*10000</f>
        <v>0</v>
      </c>
      <c r="O410">
        <f>'Raw counts'!O410/'Raw counts'!O$1246*10000</f>
        <v>0</v>
      </c>
      <c r="P410">
        <f>'Raw counts'!P410/'Raw counts'!P$1246*10000</f>
        <v>0</v>
      </c>
      <c r="Q410">
        <f>'Raw counts'!Q410/'Raw counts'!Q$1246*10000</f>
        <v>0</v>
      </c>
      <c r="R410">
        <f>'Raw counts'!R410/'Raw counts'!R$1246*10000</f>
        <v>0</v>
      </c>
      <c r="S410">
        <f>'Raw counts'!S410/'Raw counts'!S$1246*10000</f>
        <v>0</v>
      </c>
      <c r="T410">
        <f>'Raw counts'!T410/'Raw counts'!T$1246*10000</f>
        <v>0</v>
      </c>
      <c r="U410">
        <f>'Raw counts'!U410/'Raw counts'!U$1246*10000</f>
        <v>0</v>
      </c>
      <c r="V410">
        <f t="shared" si="25"/>
        <v>0</v>
      </c>
      <c r="W410" t="str">
        <f t="shared" si="26"/>
        <v/>
      </c>
      <c r="X410">
        <f t="shared" si="24"/>
        <v>0</v>
      </c>
      <c r="Y410">
        <f t="shared" si="27"/>
        <v>0</v>
      </c>
    </row>
    <row r="411" spans="1:25" x14ac:dyDescent="0.25">
      <c r="A411">
        <v>419</v>
      </c>
      <c r="B411" t="s">
        <v>803</v>
      </c>
      <c r="C411">
        <v>44100</v>
      </c>
      <c r="D411">
        <v>934</v>
      </c>
      <c r="E411">
        <f>'Raw counts'!E411/'Raw counts'!E$1246*10000</f>
        <v>0</v>
      </c>
      <c r="F411">
        <f>'Raw counts'!F411/'Raw counts'!F$1246*10000</f>
        <v>0</v>
      </c>
      <c r="G411">
        <f>'Raw counts'!G411/'Raw counts'!G$1246*10000</f>
        <v>0</v>
      </c>
      <c r="H411">
        <f>'Raw counts'!H411/'Raw counts'!H$1246*10000</f>
        <v>0</v>
      </c>
      <c r="I411">
        <f>'Raw counts'!I411/'Raw counts'!I$1246*10000</f>
        <v>0</v>
      </c>
      <c r="J411">
        <f>'Raw counts'!J411/'Raw counts'!J$1246*10000</f>
        <v>0</v>
      </c>
      <c r="K411">
        <f>'Raw counts'!K411/'Raw counts'!K$1246*10000</f>
        <v>0</v>
      </c>
      <c r="L411">
        <f>'Raw counts'!L411/'Raw counts'!L$1246*10000</f>
        <v>0</v>
      </c>
      <c r="M411">
        <f>'Raw counts'!M411/'Raw counts'!M$1246*10000</f>
        <v>0</v>
      </c>
      <c r="N411">
        <f>'Raw counts'!N411/'Raw counts'!N$1246*10000</f>
        <v>0</v>
      </c>
      <c r="O411">
        <f>'Raw counts'!O411/'Raw counts'!O$1246*10000</f>
        <v>0</v>
      </c>
      <c r="P411">
        <f>'Raw counts'!P411/'Raw counts'!P$1246*10000</f>
        <v>0</v>
      </c>
      <c r="Q411">
        <f>'Raw counts'!Q411/'Raw counts'!Q$1246*10000</f>
        <v>0</v>
      </c>
      <c r="R411">
        <f>'Raw counts'!R411/'Raw counts'!R$1246*10000</f>
        <v>0</v>
      </c>
      <c r="S411">
        <f>'Raw counts'!S411/'Raw counts'!S$1246*10000</f>
        <v>0</v>
      </c>
      <c r="T411">
        <f>'Raw counts'!T411/'Raw counts'!T$1246*10000</f>
        <v>0</v>
      </c>
      <c r="U411">
        <f>'Raw counts'!U411/'Raw counts'!U$1246*10000</f>
        <v>0</v>
      </c>
      <c r="V411">
        <f t="shared" si="25"/>
        <v>0</v>
      </c>
      <c r="W411" t="str">
        <f t="shared" si="26"/>
        <v/>
      </c>
      <c r="X411">
        <f t="shared" si="24"/>
        <v>0</v>
      </c>
      <c r="Y411">
        <f t="shared" si="27"/>
        <v>0</v>
      </c>
    </row>
    <row r="412" spans="1:25" x14ac:dyDescent="0.25">
      <c r="A412">
        <v>420</v>
      </c>
      <c r="B412" t="s">
        <v>804</v>
      </c>
      <c r="C412">
        <v>111600</v>
      </c>
      <c r="D412">
        <v>745</v>
      </c>
      <c r="E412">
        <f>'Raw counts'!E412/'Raw counts'!E$1246*10000</f>
        <v>0</v>
      </c>
      <c r="F412">
        <f>'Raw counts'!F412/'Raw counts'!F$1246*10000</f>
        <v>0</v>
      </c>
      <c r="G412">
        <f>'Raw counts'!G412/'Raw counts'!G$1246*10000</f>
        <v>0</v>
      </c>
      <c r="H412">
        <f>'Raw counts'!H412/'Raw counts'!H$1246*10000</f>
        <v>0</v>
      </c>
      <c r="I412">
        <f>'Raw counts'!I412/'Raw counts'!I$1246*10000</f>
        <v>0</v>
      </c>
      <c r="J412">
        <f>'Raw counts'!J412/'Raw counts'!J$1246*10000</f>
        <v>0</v>
      </c>
      <c r="K412">
        <f>'Raw counts'!K412/'Raw counts'!K$1246*10000</f>
        <v>0</v>
      </c>
      <c r="L412">
        <f>'Raw counts'!L412/'Raw counts'!L$1246*10000</f>
        <v>0</v>
      </c>
      <c r="M412">
        <f>'Raw counts'!M412/'Raw counts'!M$1246*10000</f>
        <v>0</v>
      </c>
      <c r="N412">
        <f>'Raw counts'!N412/'Raw counts'!N$1246*10000</f>
        <v>0</v>
      </c>
      <c r="O412">
        <f>'Raw counts'!O412/'Raw counts'!O$1246*10000</f>
        <v>0</v>
      </c>
      <c r="P412">
        <f>'Raw counts'!P412/'Raw counts'!P$1246*10000</f>
        <v>0</v>
      </c>
      <c r="Q412">
        <f>'Raw counts'!Q412/'Raw counts'!Q$1246*10000</f>
        <v>0</v>
      </c>
      <c r="R412">
        <f>'Raw counts'!R412/'Raw counts'!R$1246*10000</f>
        <v>0</v>
      </c>
      <c r="S412">
        <f>'Raw counts'!S412/'Raw counts'!S$1246*10000</f>
        <v>0</v>
      </c>
      <c r="T412">
        <f>'Raw counts'!T412/'Raw counts'!T$1246*10000</f>
        <v>0</v>
      </c>
      <c r="U412">
        <f>'Raw counts'!U412/'Raw counts'!U$1246*10000</f>
        <v>0</v>
      </c>
      <c r="V412">
        <f t="shared" si="25"/>
        <v>0</v>
      </c>
      <c r="W412" t="str">
        <f t="shared" si="26"/>
        <v/>
      </c>
      <c r="X412">
        <f t="shared" si="24"/>
        <v>0</v>
      </c>
      <c r="Y412">
        <f t="shared" si="27"/>
        <v>0</v>
      </c>
    </row>
    <row r="413" spans="1:25" x14ac:dyDescent="0.25">
      <c r="A413">
        <v>421</v>
      </c>
      <c r="B413" t="s">
        <v>211</v>
      </c>
      <c r="C413">
        <v>15600</v>
      </c>
      <c r="D413">
        <v>409</v>
      </c>
      <c r="E413">
        <f>'Raw counts'!E413/'Raw counts'!E$1246*10000</f>
        <v>0.21106361868387452</v>
      </c>
      <c r="F413">
        <f>'Raw counts'!F413/'Raw counts'!F$1246*10000</f>
        <v>1.6734095226845425</v>
      </c>
      <c r="G413">
        <f>'Raw counts'!G413/'Raw counts'!G$1246*10000</f>
        <v>8.1791845796181164</v>
      </c>
      <c r="H413">
        <f>'Raw counts'!H413/'Raw counts'!H$1246*10000</f>
        <v>0.88649945099856842</v>
      </c>
      <c r="I413">
        <f>'Raw counts'!I413/'Raw counts'!I$1246*10000</f>
        <v>3.7557066731519306</v>
      </c>
      <c r="J413">
        <f>'Raw counts'!J413/'Raw counts'!J$1246*10000</f>
        <v>4.3193477193252354</v>
      </c>
      <c r="K413">
        <f>'Raw counts'!K413/'Raw counts'!K$1246*10000</f>
        <v>7.7373320697920729</v>
      </c>
      <c r="L413">
        <f>'Raw counts'!L413/'Raw counts'!L$1246*10000</f>
        <v>0.73202955635481037</v>
      </c>
      <c r="M413">
        <f>'Raw counts'!M413/'Raw counts'!M$1246*10000</f>
        <v>0.7280079398941901</v>
      </c>
      <c r="N413">
        <f>'Raw counts'!N413/'Raw counts'!N$1246*10000</f>
        <v>7.9270019345550384</v>
      </c>
      <c r="O413">
        <f>'Raw counts'!O413/'Raw counts'!O$1246*10000</f>
        <v>6.9965441312321488</v>
      </c>
      <c r="P413">
        <f>'Raw counts'!P413/'Raw counts'!P$1246*10000</f>
        <v>3.6540819514421656</v>
      </c>
      <c r="Q413">
        <f>'Raw counts'!Q413/'Raw counts'!Q$1246*10000</f>
        <v>8.444430576249502</v>
      </c>
      <c r="R413">
        <f>'Raw counts'!R413/'Raw counts'!R$1246*10000</f>
        <v>4.3235142677974316</v>
      </c>
      <c r="S413">
        <f>'Raw counts'!S413/'Raw counts'!S$1246*10000</f>
        <v>5.9387516027572316</v>
      </c>
      <c r="T413">
        <f>'Raw counts'!T413/'Raw counts'!T$1246*10000</f>
        <v>3.041221437002902</v>
      </c>
      <c r="U413">
        <f>'Raw counts'!U413/'Raw counts'!U$1246*10000</f>
        <v>1.37561132253963</v>
      </c>
      <c r="V413">
        <f t="shared" si="25"/>
        <v>1</v>
      </c>
      <c r="W413">
        <f t="shared" si="26"/>
        <v>0.15138603880750867</v>
      </c>
      <c r="X413">
        <f t="shared" si="24"/>
        <v>3.1358423478337047</v>
      </c>
      <c r="Y413">
        <f t="shared" si="27"/>
        <v>5.2126446529470067</v>
      </c>
    </row>
    <row r="414" spans="1:25" x14ac:dyDescent="0.25">
      <c r="A414">
        <v>422</v>
      </c>
      <c r="B414" t="s">
        <v>212</v>
      </c>
      <c r="C414">
        <v>64700</v>
      </c>
      <c r="D414">
        <v>406</v>
      </c>
      <c r="E414">
        <f>'Raw counts'!E414/'Raw counts'!E$1246*10000</f>
        <v>6.6550413572623439</v>
      </c>
      <c r="F414">
        <f>'Raw counts'!F414/'Raw counts'!F$1246*10000</f>
        <v>3.6667355717646597</v>
      </c>
      <c r="G414">
        <f>'Raw counts'!G414/'Raw counts'!G$1246*10000</f>
        <v>0.2518221853330701</v>
      </c>
      <c r="H414">
        <f>'Raw counts'!H414/'Raw counts'!H$1246*10000</f>
        <v>0.13960621275568005</v>
      </c>
      <c r="I414">
        <f>'Raw counts'!I414/'Raw counts'!I$1246*10000</f>
        <v>0.37557066731519306</v>
      </c>
      <c r="J414">
        <f>'Raw counts'!J414/'Raw counts'!J$1246*10000</f>
        <v>2.8006729504300609</v>
      </c>
      <c r="K414">
        <f>'Raw counts'!K414/'Raw counts'!K$1246*10000</f>
        <v>2.3635654161324489</v>
      </c>
      <c r="L414">
        <f>'Raw counts'!L414/'Raw counts'!L$1246*10000</f>
        <v>14.803754341464446</v>
      </c>
      <c r="M414">
        <f>'Raw counts'!M414/'Raw counts'!M$1246*10000</f>
        <v>4.3726552845543445</v>
      </c>
      <c r="N414">
        <f>'Raw counts'!N414/'Raw counts'!N$1246*10000</f>
        <v>2.6392792568229493</v>
      </c>
      <c r="O414">
        <f>'Raw counts'!O414/'Raw counts'!O$1246*10000</f>
        <v>0.70335628832492503</v>
      </c>
      <c r="P414">
        <f>'Raw counts'!P414/'Raw counts'!P$1246*10000</f>
        <v>8.1458247946769209</v>
      </c>
      <c r="Q414">
        <f>'Raw counts'!Q414/'Raw counts'!Q$1246*10000</f>
        <v>0.16576826766309649</v>
      </c>
      <c r="R414">
        <f>'Raw counts'!R414/'Raw counts'!R$1246*10000</f>
        <v>4.1351869549276641</v>
      </c>
      <c r="S414">
        <f>'Raw counts'!S414/'Raw counts'!S$1246*10000</f>
        <v>6.3458872245184663</v>
      </c>
      <c r="T414">
        <f>'Raw counts'!T414/'Raw counts'!T$1246*10000</f>
        <v>0.61855351261075964</v>
      </c>
      <c r="U414">
        <f>'Raw counts'!U414/'Raw counts'!U$1246*10000</f>
        <v>3.0593248655849821</v>
      </c>
      <c r="V414">
        <f t="shared" si="25"/>
        <v>1</v>
      </c>
      <c r="W414">
        <f t="shared" si="26"/>
        <v>0.71299783489995638</v>
      </c>
      <c r="X414">
        <f t="shared" si="24"/>
        <v>3.9366026652235826</v>
      </c>
      <c r="Y414">
        <f t="shared" si="27"/>
        <v>3.2266476456412208</v>
      </c>
    </row>
    <row r="415" spans="1:25" x14ac:dyDescent="0.25">
      <c r="A415">
        <v>423</v>
      </c>
      <c r="B415" t="s">
        <v>213</v>
      </c>
      <c r="C415">
        <v>38200</v>
      </c>
      <c r="D415">
        <v>375</v>
      </c>
      <c r="E415">
        <f>'Raw counts'!E415/'Raw counts'!E$1246*10000</f>
        <v>2.2002915292885326</v>
      </c>
      <c r="F415">
        <f>'Raw counts'!F415/'Raw counts'!F$1246*10000</f>
        <v>0.21327768426371621</v>
      </c>
      <c r="G415">
        <f>'Raw counts'!G415/'Raw counts'!G$1246*10000</f>
        <v>2.3973472043708273</v>
      </c>
      <c r="H415">
        <f>'Raw counts'!H415/'Raw counts'!H$1246*10000</f>
        <v>0.51654298719601621</v>
      </c>
      <c r="I415">
        <f>'Raw counts'!I415/'Raw counts'!I$1246*10000</f>
        <v>0.23396205504880879</v>
      </c>
      <c r="J415">
        <f>'Raw counts'!J415/'Raw counts'!J$1246*10000</f>
        <v>1.7602821184921336</v>
      </c>
      <c r="K415">
        <f>'Raw counts'!K415/'Raw counts'!K$1246*10000</f>
        <v>1.9934221528513296</v>
      </c>
      <c r="L415">
        <f>'Raw counts'!L415/'Raw counts'!L$1246*10000</f>
        <v>2.4077598660826895</v>
      </c>
      <c r="M415">
        <f>'Raw counts'!M415/'Raw counts'!M$1246*10000</f>
        <v>0.97682078011119178</v>
      </c>
      <c r="N415">
        <f>'Raw counts'!N415/'Raw counts'!N$1246*10000</f>
        <v>3.1708007738220152</v>
      </c>
      <c r="O415">
        <f>'Raw counts'!O415/'Raw counts'!O$1246*10000</f>
        <v>2.2244904621185428</v>
      </c>
      <c r="P415">
        <f>'Raw counts'!P415/'Raw counts'!P$1246*10000</f>
        <v>0.87185113227392019</v>
      </c>
      <c r="Q415">
        <f>'Raw counts'!Q415/'Raw counts'!Q$1246*10000</f>
        <v>1.0726182025259183</v>
      </c>
      <c r="R415">
        <f>'Raw counts'!R415/'Raw counts'!R$1246*10000</f>
        <v>1.7029597440351329</v>
      </c>
      <c r="S415">
        <f>'Raw counts'!S415/'Raw counts'!S$1246*10000</f>
        <v>0.43970647150213504</v>
      </c>
      <c r="T415">
        <f>'Raw counts'!T415/'Raw counts'!T$1246*10000</f>
        <v>2.0790270840528313</v>
      </c>
      <c r="U415">
        <f>'Raw counts'!U415/'Raw counts'!U$1246*10000</f>
        <v>1.1586379278172911</v>
      </c>
      <c r="V415">
        <f t="shared" si="25"/>
        <v>1</v>
      </c>
      <c r="W415">
        <f t="shared" si="26"/>
        <v>0.69006696945878621</v>
      </c>
      <c r="X415">
        <f t="shared" si="24"/>
        <v>1.4110784864116939</v>
      </c>
      <c r="Y415">
        <f t="shared" si="27"/>
        <v>1.5900114747684735</v>
      </c>
    </row>
    <row r="416" spans="1:25" x14ac:dyDescent="0.25">
      <c r="A416">
        <v>424</v>
      </c>
      <c r="B416" t="s">
        <v>805</v>
      </c>
      <c r="C416">
        <v>36800</v>
      </c>
      <c r="D416">
        <v>788</v>
      </c>
      <c r="E416">
        <f>'Raw counts'!E416/'Raw counts'!E$1246*10000</f>
        <v>0</v>
      </c>
      <c r="F416">
        <f>'Raw counts'!F416/'Raw counts'!F$1246*10000</f>
        <v>0</v>
      </c>
      <c r="G416">
        <f>'Raw counts'!G416/'Raw counts'!G$1246*10000</f>
        <v>0</v>
      </c>
      <c r="H416">
        <f>'Raw counts'!H416/'Raw counts'!H$1246*10000</f>
        <v>0</v>
      </c>
      <c r="I416">
        <f>'Raw counts'!I416/'Raw counts'!I$1246*10000</f>
        <v>0</v>
      </c>
      <c r="J416">
        <f>'Raw counts'!J416/'Raw counts'!J$1246*10000</f>
        <v>0</v>
      </c>
      <c r="K416">
        <f>'Raw counts'!K416/'Raw counts'!K$1246*10000</f>
        <v>0</v>
      </c>
      <c r="L416">
        <f>'Raw counts'!L416/'Raw counts'!L$1246*10000</f>
        <v>0</v>
      </c>
      <c r="M416">
        <f>'Raw counts'!M416/'Raw counts'!M$1246*10000</f>
        <v>0</v>
      </c>
      <c r="N416">
        <f>'Raw counts'!N416/'Raw counts'!N$1246*10000</f>
        <v>0</v>
      </c>
      <c r="O416">
        <f>'Raw counts'!O416/'Raw counts'!O$1246*10000</f>
        <v>0</v>
      </c>
      <c r="P416">
        <f>'Raw counts'!P416/'Raw counts'!P$1246*10000</f>
        <v>0</v>
      </c>
      <c r="Q416">
        <f>'Raw counts'!Q416/'Raw counts'!Q$1246*10000</f>
        <v>0</v>
      </c>
      <c r="R416">
        <f>'Raw counts'!R416/'Raw counts'!R$1246*10000</f>
        <v>0</v>
      </c>
      <c r="S416">
        <f>'Raw counts'!S416/'Raw counts'!S$1246*10000</f>
        <v>0</v>
      </c>
      <c r="T416">
        <f>'Raw counts'!T416/'Raw counts'!T$1246*10000</f>
        <v>0</v>
      </c>
      <c r="U416">
        <f>'Raw counts'!U416/'Raw counts'!U$1246*10000</f>
        <v>0</v>
      </c>
      <c r="V416">
        <f t="shared" si="25"/>
        <v>0</v>
      </c>
      <c r="W416" t="str">
        <f t="shared" si="26"/>
        <v/>
      </c>
      <c r="X416">
        <f t="shared" si="24"/>
        <v>0</v>
      </c>
      <c r="Y416">
        <f t="shared" si="27"/>
        <v>0</v>
      </c>
    </row>
    <row r="417" spans="1:25" x14ac:dyDescent="0.25">
      <c r="A417">
        <v>425</v>
      </c>
      <c r="B417" t="s">
        <v>806</v>
      </c>
      <c r="C417">
        <v>16900</v>
      </c>
      <c r="D417">
        <v>669</v>
      </c>
      <c r="E417">
        <f>'Raw counts'!E417/'Raw counts'!E$1246*10000</f>
        <v>0</v>
      </c>
      <c r="F417">
        <f>'Raw counts'!F417/'Raw counts'!F$1246*10000</f>
        <v>0</v>
      </c>
      <c r="G417">
        <f>'Raw counts'!G417/'Raw counts'!G$1246*10000</f>
        <v>0</v>
      </c>
      <c r="H417">
        <f>'Raw counts'!H417/'Raw counts'!H$1246*10000</f>
        <v>0</v>
      </c>
      <c r="I417">
        <f>'Raw counts'!I417/'Raw counts'!I$1246*10000</f>
        <v>0</v>
      </c>
      <c r="J417">
        <f>'Raw counts'!J417/'Raw counts'!J$1246*10000</f>
        <v>0</v>
      </c>
      <c r="K417">
        <f>'Raw counts'!K417/'Raw counts'!K$1246*10000</f>
        <v>0</v>
      </c>
      <c r="L417">
        <f>'Raw counts'!L417/'Raw counts'!L$1246*10000</f>
        <v>0</v>
      </c>
      <c r="M417">
        <f>'Raw counts'!M417/'Raw counts'!M$1246*10000</f>
        <v>0</v>
      </c>
      <c r="N417">
        <f>'Raw counts'!N417/'Raw counts'!N$1246*10000</f>
        <v>0</v>
      </c>
      <c r="O417">
        <f>'Raw counts'!O417/'Raw counts'!O$1246*10000</f>
        <v>0</v>
      </c>
      <c r="P417">
        <f>'Raw counts'!P417/'Raw counts'!P$1246*10000</f>
        <v>0</v>
      </c>
      <c r="Q417">
        <f>'Raw counts'!Q417/'Raw counts'!Q$1246*10000</f>
        <v>0</v>
      </c>
      <c r="R417">
        <f>'Raw counts'!R417/'Raw counts'!R$1246*10000</f>
        <v>0</v>
      </c>
      <c r="S417">
        <f>'Raw counts'!S417/'Raw counts'!S$1246*10000</f>
        <v>0</v>
      </c>
      <c r="T417">
        <f>'Raw counts'!T417/'Raw counts'!T$1246*10000</f>
        <v>0</v>
      </c>
      <c r="U417">
        <f>'Raw counts'!U417/'Raw counts'!U$1246*10000</f>
        <v>0</v>
      </c>
      <c r="V417">
        <f t="shared" si="25"/>
        <v>0</v>
      </c>
      <c r="W417" t="str">
        <f t="shared" si="26"/>
        <v/>
      </c>
      <c r="X417">
        <f t="shared" si="24"/>
        <v>0</v>
      </c>
      <c r="Y417">
        <f t="shared" si="27"/>
        <v>0</v>
      </c>
    </row>
    <row r="418" spans="1:25" x14ac:dyDescent="0.25">
      <c r="A418">
        <v>426</v>
      </c>
      <c r="B418" t="s">
        <v>807</v>
      </c>
      <c r="C418">
        <v>51100</v>
      </c>
      <c r="D418">
        <v>403</v>
      </c>
      <c r="E418">
        <f>'Raw counts'!E418/'Raw counts'!E$1246*10000</f>
        <v>0</v>
      </c>
      <c r="F418">
        <f>'Raw counts'!F418/'Raw counts'!F$1246*10000</f>
        <v>0</v>
      </c>
      <c r="G418">
        <f>'Raw counts'!G418/'Raw counts'!G$1246*10000</f>
        <v>0</v>
      </c>
      <c r="H418">
        <f>'Raw counts'!H418/'Raw counts'!H$1246*10000</f>
        <v>0</v>
      </c>
      <c r="I418">
        <f>'Raw counts'!I418/'Raw counts'!I$1246*10000</f>
        <v>0</v>
      </c>
      <c r="J418">
        <f>'Raw counts'!J418/'Raw counts'!J$1246*10000</f>
        <v>0</v>
      </c>
      <c r="K418">
        <f>'Raw counts'!K418/'Raw counts'!K$1246*10000</f>
        <v>0</v>
      </c>
      <c r="L418">
        <f>'Raw counts'!L418/'Raw counts'!L$1246*10000</f>
        <v>0</v>
      </c>
      <c r="M418">
        <f>'Raw counts'!M418/'Raw counts'!M$1246*10000</f>
        <v>0</v>
      </c>
      <c r="N418">
        <f>'Raw counts'!N418/'Raw counts'!N$1246*10000</f>
        <v>0</v>
      </c>
      <c r="O418">
        <f>'Raw counts'!O418/'Raw counts'!O$1246*10000</f>
        <v>0</v>
      </c>
      <c r="P418">
        <f>'Raw counts'!P418/'Raw counts'!P$1246*10000</f>
        <v>0</v>
      </c>
      <c r="Q418">
        <f>'Raw counts'!Q418/'Raw counts'!Q$1246*10000</f>
        <v>0</v>
      </c>
      <c r="R418">
        <f>'Raw counts'!R418/'Raw counts'!R$1246*10000</f>
        <v>0</v>
      </c>
      <c r="S418">
        <f>'Raw counts'!S418/'Raw counts'!S$1246*10000</f>
        <v>0</v>
      </c>
      <c r="T418">
        <f>'Raw counts'!T418/'Raw counts'!T$1246*10000</f>
        <v>0</v>
      </c>
      <c r="U418">
        <f>'Raw counts'!U418/'Raw counts'!U$1246*10000</f>
        <v>0</v>
      </c>
      <c r="V418">
        <f t="shared" si="25"/>
        <v>0</v>
      </c>
      <c r="W418" t="str">
        <f t="shared" si="26"/>
        <v/>
      </c>
      <c r="X418">
        <f t="shared" si="24"/>
        <v>0</v>
      </c>
      <c r="Y418">
        <f t="shared" si="27"/>
        <v>0</v>
      </c>
    </row>
    <row r="419" spans="1:25" x14ac:dyDescent="0.25">
      <c r="A419">
        <v>427</v>
      </c>
      <c r="B419" t="s">
        <v>214</v>
      </c>
      <c r="C419">
        <v>29500</v>
      </c>
      <c r="D419">
        <v>895</v>
      </c>
      <c r="E419">
        <f>'Raw counts'!E419/'Raw counts'!E$1246*10000</f>
        <v>8.188521277080584</v>
      </c>
      <c r="F419">
        <f>'Raw counts'!F419/'Raw counts'!F$1246*10000</f>
        <v>6.8987127871455902</v>
      </c>
      <c r="G419">
        <f>'Raw counts'!G419/'Raw counts'!G$1246*10000</f>
        <v>21.203428005044504</v>
      </c>
      <c r="H419">
        <f>'Raw counts'!H419/'Raw counts'!H$1246*10000</f>
        <v>22.022880062208529</v>
      </c>
      <c r="I419">
        <f>'Raw counts'!I419/'Raw counts'!I$1246*10000</f>
        <v>13.945369860146103</v>
      </c>
      <c r="J419">
        <f>'Raw counts'!J419/'Raw counts'!J$1246*10000</f>
        <v>6.6910443551647756</v>
      </c>
      <c r="K419">
        <f>'Raw counts'!K419/'Raw counts'!K$1246*10000</f>
        <v>11.554713194715424</v>
      </c>
      <c r="L419">
        <f>'Raw counts'!L419/'Raw counts'!L$1246*10000</f>
        <v>10.773181964908442</v>
      </c>
      <c r="M419">
        <f>'Raw counts'!M419/'Raw counts'!M$1246*10000</f>
        <v>13.505008049556144</v>
      </c>
      <c r="N419">
        <f>'Raw counts'!N419/'Raw counts'!N$1246*10000</f>
        <v>11.574339240858974</v>
      </c>
      <c r="O419">
        <f>'Raw counts'!O419/'Raw counts'!O$1246*10000</f>
        <v>13.7608797270843</v>
      </c>
      <c r="P419">
        <f>'Raw counts'!P419/'Raw counts'!P$1246*10000</f>
        <v>11.513563482087948</v>
      </c>
      <c r="Q419">
        <f>'Raw counts'!Q419/'Raw counts'!Q$1246*10000</f>
        <v>33.212159980029796</v>
      </c>
      <c r="R419">
        <f>'Raw counts'!R419/'Raw counts'!R$1246*10000</f>
        <v>10.109570433413273</v>
      </c>
      <c r="S419">
        <f>'Raw counts'!S419/'Raw counts'!S$1246*10000</f>
        <v>21.708471352309111</v>
      </c>
      <c r="T419">
        <f>'Raw counts'!T419/'Raw counts'!T$1246*10000</f>
        <v>11.254237521112435</v>
      </c>
      <c r="U419">
        <f>'Raw counts'!U419/'Raw counts'!U$1246*10000</f>
        <v>8.7310094036269277</v>
      </c>
      <c r="V419">
        <f t="shared" si="25"/>
        <v>1</v>
      </c>
      <c r="W419">
        <f t="shared" si="26"/>
        <v>0.47740790200979599</v>
      </c>
      <c r="X419">
        <f t="shared" si="24"/>
        <v>12.753651061774455</v>
      </c>
      <c r="Y419">
        <f t="shared" si="27"/>
        <v>15.233028892565343</v>
      </c>
    </row>
    <row r="420" spans="1:25" x14ac:dyDescent="0.25">
      <c r="A420">
        <v>428</v>
      </c>
      <c r="B420" t="s">
        <v>808</v>
      </c>
      <c r="C420">
        <v>111800</v>
      </c>
      <c r="D420">
        <v>737</v>
      </c>
      <c r="E420">
        <f>'Raw counts'!E420/'Raw counts'!E$1246*10000</f>
        <v>0</v>
      </c>
      <c r="F420">
        <f>'Raw counts'!F420/'Raw counts'!F$1246*10000</f>
        <v>0</v>
      </c>
      <c r="G420">
        <f>'Raw counts'!G420/'Raw counts'!G$1246*10000</f>
        <v>0</v>
      </c>
      <c r="H420">
        <f>'Raw counts'!H420/'Raw counts'!H$1246*10000</f>
        <v>0</v>
      </c>
      <c r="I420">
        <f>'Raw counts'!I420/'Raw counts'!I$1246*10000</f>
        <v>0</v>
      </c>
      <c r="J420">
        <f>'Raw counts'!J420/'Raw counts'!J$1246*10000</f>
        <v>0</v>
      </c>
      <c r="K420">
        <f>'Raw counts'!K420/'Raw counts'!K$1246*10000</f>
        <v>0</v>
      </c>
      <c r="L420">
        <f>'Raw counts'!L420/'Raw counts'!L$1246*10000</f>
        <v>0</v>
      </c>
      <c r="M420">
        <f>'Raw counts'!M420/'Raw counts'!M$1246*10000</f>
        <v>0</v>
      </c>
      <c r="N420">
        <f>'Raw counts'!N420/'Raw counts'!N$1246*10000</f>
        <v>0</v>
      </c>
      <c r="O420">
        <f>'Raw counts'!O420/'Raw counts'!O$1246*10000</f>
        <v>0</v>
      </c>
      <c r="P420">
        <f>'Raw counts'!P420/'Raw counts'!P$1246*10000</f>
        <v>0</v>
      </c>
      <c r="Q420">
        <f>'Raw counts'!Q420/'Raw counts'!Q$1246*10000</f>
        <v>0</v>
      </c>
      <c r="R420">
        <f>'Raw counts'!R420/'Raw counts'!R$1246*10000</f>
        <v>0</v>
      </c>
      <c r="S420">
        <f>'Raw counts'!S420/'Raw counts'!S$1246*10000</f>
        <v>0</v>
      </c>
      <c r="T420">
        <f>'Raw counts'!T420/'Raw counts'!T$1246*10000</f>
        <v>0</v>
      </c>
      <c r="U420">
        <f>'Raw counts'!U420/'Raw counts'!U$1246*10000</f>
        <v>0</v>
      </c>
      <c r="V420">
        <f t="shared" si="25"/>
        <v>0</v>
      </c>
      <c r="W420" t="str">
        <f t="shared" si="26"/>
        <v/>
      </c>
      <c r="X420">
        <f t="shared" si="24"/>
        <v>0</v>
      </c>
      <c r="Y420">
        <f t="shared" si="27"/>
        <v>0</v>
      </c>
    </row>
    <row r="421" spans="1:25" x14ac:dyDescent="0.25">
      <c r="A421">
        <v>429</v>
      </c>
      <c r="B421" t="s">
        <v>215</v>
      </c>
      <c r="C421">
        <v>91300</v>
      </c>
      <c r="D421">
        <v>386</v>
      </c>
      <c r="E421">
        <f>'Raw counts'!E421/'Raw counts'!E$1246*10000</f>
        <v>18.164545944253803</v>
      </c>
      <c r="F421">
        <f>'Raw counts'!F421/'Raw counts'!F$1246*10000</f>
        <v>29.251854695554307</v>
      </c>
      <c r="G421">
        <f>'Raw counts'!G421/'Raw counts'!G$1246*10000</f>
        <v>17.466386774701743</v>
      </c>
      <c r="H421">
        <f>'Raw counts'!H421/'Raw counts'!H$1246*10000</f>
        <v>39.780790324731029</v>
      </c>
      <c r="I421">
        <f>'Raw counts'!I421/'Raw counts'!I$1246*10000</f>
        <v>14.862747391784854</v>
      </c>
      <c r="J421">
        <f>'Raw counts'!J421/'Raw counts'!J$1246*10000</f>
        <v>0</v>
      </c>
      <c r="K421">
        <f>'Raw counts'!K421/'Raw counts'!K$1246*10000</f>
        <v>0</v>
      </c>
      <c r="L421">
        <f>'Raw counts'!L421/'Raw counts'!L$1246*10000</f>
        <v>0</v>
      </c>
      <c r="M421">
        <f>'Raw counts'!M421/'Raw counts'!M$1246*10000</f>
        <v>0</v>
      </c>
      <c r="N421">
        <f>'Raw counts'!N421/'Raw counts'!N$1246*10000</f>
        <v>40.863007660324762</v>
      </c>
      <c r="O421">
        <f>'Raw counts'!O421/'Raw counts'!O$1246*10000</f>
        <v>13.929146781707486</v>
      </c>
      <c r="P421">
        <f>'Raw counts'!P421/'Raw counts'!P$1246*10000</f>
        <v>0.68807858968677038</v>
      </c>
      <c r="Q421">
        <f>'Raw counts'!Q421/'Raw counts'!Q$1246*10000</f>
        <v>19.901943194139996</v>
      </c>
      <c r="R421">
        <f>'Raw counts'!R421/'Raw counts'!R$1246*10000</f>
        <v>0.14024374362642272</v>
      </c>
      <c r="S421">
        <f>'Raw counts'!S421/'Raw counts'!S$1246*10000</f>
        <v>7.4098683160544976</v>
      </c>
      <c r="T421">
        <f>'Raw counts'!T421/'Raw counts'!T$1246*10000</f>
        <v>4.2955105042413871E-2</v>
      </c>
      <c r="U421">
        <f>'Raw counts'!U421/'Raw counts'!U$1246*10000</f>
        <v>13.278771757007156</v>
      </c>
      <c r="V421">
        <f t="shared" si="25"/>
        <v>1</v>
      </c>
      <c r="W421">
        <f t="shared" si="26"/>
        <v>0.85914333111662611</v>
      </c>
      <c r="X421">
        <f t="shared" si="24"/>
        <v>13.280702792336193</v>
      </c>
      <c r="Y421">
        <f t="shared" si="27"/>
        <v>12.031751893448689</v>
      </c>
    </row>
    <row r="422" spans="1:25" x14ac:dyDescent="0.25">
      <c r="A422">
        <v>430</v>
      </c>
      <c r="B422" t="s">
        <v>216</v>
      </c>
      <c r="C422">
        <v>26900</v>
      </c>
      <c r="D422">
        <v>886</v>
      </c>
      <c r="E422">
        <f>'Raw counts'!E422/'Raw counts'!E$1246*10000</f>
        <v>2.0807510726888161</v>
      </c>
      <c r="F422">
        <f>'Raw counts'!F422/'Raw counts'!F$1246*10000</f>
        <v>0.3855404292459485</v>
      </c>
      <c r="G422">
        <f>'Raw counts'!G422/'Raw counts'!G$1246*10000</f>
        <v>14.83736315982449</v>
      </c>
      <c r="H422">
        <f>'Raw counts'!H422/'Raw counts'!H$1246*10000</f>
        <v>2.554793693428945</v>
      </c>
      <c r="I422">
        <f>'Raw counts'!I422/'Raw counts'!I$1246*10000</f>
        <v>7.7453754013526694</v>
      </c>
      <c r="J422">
        <f>'Raw counts'!J422/'Raw counts'!J$1246*10000</f>
        <v>4.4376860130053783</v>
      </c>
      <c r="K422">
        <f>'Raw counts'!K422/'Raw counts'!K$1246*10000</f>
        <v>4.6513183566531024</v>
      </c>
      <c r="L422">
        <f>'Raw counts'!L422/'Raw counts'!L$1246*10000</f>
        <v>0.9745694696048981</v>
      </c>
      <c r="M422">
        <f>'Raw counts'!M422/'Raw counts'!M$1246*10000</f>
        <v>2.7092953712517955</v>
      </c>
      <c r="N422">
        <f>'Raw counts'!N422/'Raw counts'!N$1246*10000</f>
        <v>14.680990866077655</v>
      </c>
      <c r="O422">
        <f>'Raw counts'!O422/'Raw counts'!O$1246*10000</f>
        <v>6.9460640148451933</v>
      </c>
      <c r="P422">
        <f>'Raw counts'!P422/'Raw counts'!P$1246*10000</f>
        <v>6.6072639730170621</v>
      </c>
      <c r="Q422">
        <f>'Raw counts'!Q422/'Raw counts'!Q$1246*10000</f>
        <v>3.1983524584409202</v>
      </c>
      <c r="R422">
        <f>'Raw counts'!R422/'Raw counts'!R$1246*10000</f>
        <v>6.4271704221937727</v>
      </c>
      <c r="S422">
        <f>'Raw counts'!S422/'Raw counts'!S$1246*10000</f>
        <v>7.4207252659681302</v>
      </c>
      <c r="T422">
        <f>'Raw counts'!T422/'Raw counts'!T$1246*10000</f>
        <v>8.7198863236100159</v>
      </c>
      <c r="U422">
        <f>'Raw counts'!U422/'Raw counts'!U$1246*10000</f>
        <v>7.6895371089596996</v>
      </c>
      <c r="V422">
        <f t="shared" si="25"/>
        <v>1</v>
      </c>
      <c r="W422">
        <f t="shared" si="26"/>
        <v>0.11296171880454285</v>
      </c>
      <c r="X422">
        <f t="shared" si="24"/>
        <v>4.4862992185617827</v>
      </c>
      <c r="Y422">
        <f t="shared" si="27"/>
        <v>7.7112488041390552</v>
      </c>
    </row>
    <row r="423" spans="1:25" x14ac:dyDescent="0.25">
      <c r="A423">
        <v>431</v>
      </c>
      <c r="B423" t="s">
        <v>809</v>
      </c>
      <c r="C423">
        <v>38300</v>
      </c>
      <c r="D423">
        <v>423</v>
      </c>
      <c r="E423">
        <f>'Raw counts'!E423/'Raw counts'!E$1246*10000</f>
        <v>0</v>
      </c>
      <c r="F423">
        <f>'Raw counts'!F423/'Raw counts'!F$1246*10000</f>
        <v>0</v>
      </c>
      <c r="G423">
        <f>'Raw counts'!G423/'Raw counts'!G$1246*10000</f>
        <v>0</v>
      </c>
      <c r="H423">
        <f>'Raw counts'!H423/'Raw counts'!H$1246*10000</f>
        <v>0</v>
      </c>
      <c r="I423">
        <f>'Raw counts'!I423/'Raw counts'!I$1246*10000</f>
        <v>0</v>
      </c>
      <c r="J423">
        <f>'Raw counts'!J423/'Raw counts'!J$1246*10000</f>
        <v>0</v>
      </c>
      <c r="K423">
        <f>'Raw counts'!K423/'Raw counts'!K$1246*10000</f>
        <v>0</v>
      </c>
      <c r="L423">
        <f>'Raw counts'!L423/'Raw counts'!L$1246*10000</f>
        <v>0</v>
      </c>
      <c r="M423">
        <f>'Raw counts'!M423/'Raw counts'!M$1246*10000</f>
        <v>0</v>
      </c>
      <c r="N423">
        <f>'Raw counts'!N423/'Raw counts'!N$1246*10000</f>
        <v>0</v>
      </c>
      <c r="O423">
        <f>'Raw counts'!O423/'Raw counts'!O$1246*10000</f>
        <v>0</v>
      </c>
      <c r="P423">
        <f>'Raw counts'!P423/'Raw counts'!P$1246*10000</f>
        <v>0</v>
      </c>
      <c r="Q423">
        <f>'Raw counts'!Q423/'Raw counts'!Q$1246*10000</f>
        <v>0</v>
      </c>
      <c r="R423">
        <f>'Raw counts'!R423/'Raw counts'!R$1246*10000</f>
        <v>0</v>
      </c>
      <c r="S423">
        <f>'Raw counts'!S423/'Raw counts'!S$1246*10000</f>
        <v>0</v>
      </c>
      <c r="T423">
        <f>'Raw counts'!T423/'Raw counts'!T$1246*10000</f>
        <v>0</v>
      </c>
      <c r="U423">
        <f>'Raw counts'!U423/'Raw counts'!U$1246*10000</f>
        <v>0</v>
      </c>
      <c r="V423">
        <f t="shared" si="25"/>
        <v>0</v>
      </c>
      <c r="W423" t="str">
        <f t="shared" si="26"/>
        <v/>
      </c>
      <c r="X423">
        <f t="shared" si="24"/>
        <v>0</v>
      </c>
      <c r="Y423">
        <f t="shared" si="27"/>
        <v>0</v>
      </c>
    </row>
    <row r="424" spans="1:25" x14ac:dyDescent="0.25">
      <c r="A424">
        <v>432</v>
      </c>
      <c r="B424" t="s">
        <v>810</v>
      </c>
      <c r="C424">
        <v>70400</v>
      </c>
      <c r="D424">
        <v>332</v>
      </c>
      <c r="E424">
        <f>'Raw counts'!E424/'Raw counts'!E$1246*10000</f>
        <v>0</v>
      </c>
      <c r="F424">
        <f>'Raw counts'!F424/'Raw counts'!F$1246*10000</f>
        <v>0</v>
      </c>
      <c r="G424">
        <f>'Raw counts'!G424/'Raw counts'!G$1246*10000</f>
        <v>0</v>
      </c>
      <c r="H424">
        <f>'Raw counts'!H424/'Raw counts'!H$1246*10000</f>
        <v>0</v>
      </c>
      <c r="I424">
        <f>'Raw counts'!I424/'Raw counts'!I$1246*10000</f>
        <v>0</v>
      </c>
      <c r="J424">
        <f>'Raw counts'!J424/'Raw counts'!J$1246*10000</f>
        <v>0</v>
      </c>
      <c r="K424">
        <f>'Raw counts'!K424/'Raw counts'!K$1246*10000</f>
        <v>0</v>
      </c>
      <c r="L424">
        <f>'Raw counts'!L424/'Raw counts'!L$1246*10000</f>
        <v>0</v>
      </c>
      <c r="M424">
        <f>'Raw counts'!M424/'Raw counts'!M$1246*10000</f>
        <v>0</v>
      </c>
      <c r="N424">
        <f>'Raw counts'!N424/'Raw counts'!N$1246*10000</f>
        <v>0</v>
      </c>
      <c r="O424">
        <f>'Raw counts'!O424/'Raw counts'!O$1246*10000</f>
        <v>0</v>
      </c>
      <c r="P424">
        <f>'Raw counts'!P424/'Raw counts'!P$1246*10000</f>
        <v>0</v>
      </c>
      <c r="Q424">
        <f>'Raw counts'!Q424/'Raw counts'!Q$1246*10000</f>
        <v>0</v>
      </c>
      <c r="R424">
        <f>'Raw counts'!R424/'Raw counts'!R$1246*10000</f>
        <v>0</v>
      </c>
      <c r="S424">
        <f>'Raw counts'!S424/'Raw counts'!S$1246*10000</f>
        <v>0</v>
      </c>
      <c r="T424">
        <f>'Raw counts'!T424/'Raw counts'!T$1246*10000</f>
        <v>0</v>
      </c>
      <c r="U424">
        <f>'Raw counts'!U424/'Raw counts'!U$1246*10000</f>
        <v>0</v>
      </c>
      <c r="V424">
        <f t="shared" si="25"/>
        <v>0</v>
      </c>
      <c r="W424" t="str">
        <f t="shared" si="26"/>
        <v/>
      </c>
      <c r="X424">
        <f t="shared" si="24"/>
        <v>0</v>
      </c>
      <c r="Y424">
        <f t="shared" si="27"/>
        <v>0</v>
      </c>
    </row>
    <row r="425" spans="1:25" x14ac:dyDescent="0.25">
      <c r="A425">
        <v>433</v>
      </c>
      <c r="B425" t="s">
        <v>217</v>
      </c>
      <c r="C425">
        <v>15200</v>
      </c>
      <c r="D425">
        <v>394</v>
      </c>
      <c r="E425">
        <f>'Raw counts'!E425/'Raw counts'!E$1246*10000</f>
        <v>1.0908066664724134</v>
      </c>
      <c r="F425">
        <f>'Raw counts'!F425/'Raw counts'!F$1246*10000</f>
        <v>5.7420914994077442E-2</v>
      </c>
      <c r="G425">
        <f>'Raw counts'!G425/'Raw counts'!G$1246*10000</f>
        <v>0.24174929791974728</v>
      </c>
      <c r="H425">
        <f>'Raw counts'!H425/'Raw counts'!H$1246*10000</f>
        <v>1.6962154849815125</v>
      </c>
      <c r="I425">
        <f>'Raw counts'!I425/'Raw counts'!I$1246*10000</f>
        <v>0.97894649349369989</v>
      </c>
      <c r="J425">
        <f>'Raw counts'!J425/'Raw counts'!J$1246*10000</f>
        <v>3.604387195007702</v>
      </c>
      <c r="K425">
        <f>'Raw counts'!K425/'Raw counts'!K$1246*10000</f>
        <v>4.6646970288198899</v>
      </c>
      <c r="L425">
        <f>'Raw counts'!L425/'Raw counts'!L$1246*10000</f>
        <v>0.49830927631381666</v>
      </c>
      <c r="M425">
        <f>'Raw counts'!M425/'Raw counts'!M$1246*10000</f>
        <v>1.4652311701667875</v>
      </c>
      <c r="N425">
        <f>'Raw counts'!N425/'Raw counts'!N$1246*10000</f>
        <v>6.8273022442121434</v>
      </c>
      <c r="O425">
        <f>'Raw counts'!O425/'Raw counts'!O$1246*10000</f>
        <v>3.7624513413744793</v>
      </c>
      <c r="P425">
        <f>'Raw counts'!P425/'Raw counts'!P$1246*10000</f>
        <v>9.7869563377807722</v>
      </c>
      <c r="Q425">
        <f>'Raw counts'!Q425/'Raw counts'!Q$1246*10000</f>
        <v>1.4334079615573636</v>
      </c>
      <c r="R425">
        <f>'Raw counts'!R425/'Raw counts'!R$1246*10000</f>
        <v>2.4602759596178156</v>
      </c>
      <c r="S425">
        <f>'Raw counts'!S425/'Raw counts'!S$1246*10000</f>
        <v>0.84141361830655459</v>
      </c>
      <c r="T425">
        <f>'Raw counts'!T425/'Raw counts'!T$1246*10000</f>
        <v>6.4776298403960118</v>
      </c>
      <c r="U425">
        <f>'Raw counts'!U425/'Raw counts'!U$1246*10000</f>
        <v>0.7984620925782081</v>
      </c>
      <c r="V425">
        <f t="shared" si="25"/>
        <v>1</v>
      </c>
      <c r="W425">
        <f t="shared" si="26"/>
        <v>6.4266729554072102E-2</v>
      </c>
      <c r="X425">
        <f t="shared" si="24"/>
        <v>1.5886403920188497</v>
      </c>
      <c r="Y425">
        <f t="shared" si="27"/>
        <v>4.0484874244779183</v>
      </c>
    </row>
    <row r="426" spans="1:25" x14ac:dyDescent="0.25">
      <c r="A426">
        <v>434</v>
      </c>
      <c r="B426" t="s">
        <v>218</v>
      </c>
      <c r="C426">
        <v>26100</v>
      </c>
      <c r="D426">
        <v>879</v>
      </c>
      <c r="E426">
        <f>'Raw counts'!E426/'Raw counts'!E$1246*10000</f>
        <v>3.8719901020501934</v>
      </c>
      <c r="F426">
        <f>'Raw counts'!F426/'Raw counts'!F$1246*10000</f>
        <v>0.54139719851558732</v>
      </c>
      <c r="G426">
        <f>'Raw counts'!G426/'Raw counts'!G$1246*10000</f>
        <v>27.740731936291002</v>
      </c>
      <c r="H426">
        <f>'Raw counts'!H426/'Raw counts'!H$1246*10000</f>
        <v>21.980998198381823</v>
      </c>
      <c r="I426">
        <f>'Raw counts'!I426/'Raw counts'!I$1246*10000</f>
        <v>10.214290771736152</v>
      </c>
      <c r="J426">
        <f>'Raw counts'!J426/'Raw counts'!J$1246*10000</f>
        <v>11.730283361044217</v>
      </c>
      <c r="K426">
        <f>'Raw counts'!K426/'Raw counts'!K$1246*10000</f>
        <v>25.049333853615028</v>
      </c>
      <c r="L426">
        <f>'Raw counts'!L426/'Raw counts'!L$1246*10000</f>
        <v>2.5797427136600244</v>
      </c>
      <c r="M426">
        <f>'Raw counts'!M426/'Raw counts'!M$1246*10000</f>
        <v>7.1142041721305658</v>
      </c>
      <c r="N426">
        <f>'Raw counts'!N426/'Raw counts'!N$1246*10000</f>
        <v>12.170009906461377</v>
      </c>
      <c r="O426">
        <f>'Raw counts'!O426/'Raw counts'!O$1246*10000</f>
        <v>33.30341545102133</v>
      </c>
      <c r="P426">
        <f>'Raw counts'!P426/'Raw counts'!P$1246*10000</f>
        <v>23.954537237231975</v>
      </c>
      <c r="Q426">
        <f>'Raw counts'!Q426/'Raw counts'!Q$1246*10000</f>
        <v>3.6859061868617924</v>
      </c>
      <c r="R426">
        <f>'Raw counts'!R426/'Raw counts'!R$1246*10000</f>
        <v>29.367039915372917</v>
      </c>
      <c r="S426">
        <f>'Raw counts'!S426/'Raw counts'!S$1246*10000</f>
        <v>34.329675626907431</v>
      </c>
      <c r="T426">
        <f>'Raw counts'!T426/'Raw counts'!T$1246*10000</f>
        <v>35.824557605373165</v>
      </c>
      <c r="U426">
        <f>'Raw counts'!U426/'Raw counts'!U$1246*10000</f>
        <v>20.651527709672237</v>
      </c>
      <c r="V426">
        <f t="shared" si="25"/>
        <v>1</v>
      </c>
      <c r="W426">
        <f t="shared" si="26"/>
        <v>3.9604629057346123E-2</v>
      </c>
      <c r="X426">
        <f t="shared" si="24"/>
        <v>12.313663589713846</v>
      </c>
      <c r="Y426">
        <f t="shared" si="27"/>
        <v>24.160833704862775</v>
      </c>
    </row>
    <row r="427" spans="1:25" x14ac:dyDescent="0.25">
      <c r="A427">
        <v>435</v>
      </c>
      <c r="B427" t="s">
        <v>811</v>
      </c>
      <c r="C427">
        <v>51500</v>
      </c>
      <c r="D427">
        <v>403</v>
      </c>
      <c r="E427">
        <f>'Raw counts'!E427/'Raw counts'!E$1246*10000</f>
        <v>0</v>
      </c>
      <c r="F427">
        <f>'Raw counts'!F427/'Raw counts'!F$1246*10000</f>
        <v>0</v>
      </c>
      <c r="G427">
        <f>'Raw counts'!G427/'Raw counts'!G$1246*10000</f>
        <v>0</v>
      </c>
      <c r="H427">
        <f>'Raw counts'!H427/'Raw counts'!H$1246*10000</f>
        <v>0</v>
      </c>
      <c r="I427">
        <f>'Raw counts'!I427/'Raw counts'!I$1246*10000</f>
        <v>0</v>
      </c>
      <c r="J427">
        <f>'Raw counts'!J427/'Raw counts'!J$1246*10000</f>
        <v>0</v>
      </c>
      <c r="K427">
        <f>'Raw counts'!K427/'Raw counts'!K$1246*10000</f>
        <v>0</v>
      </c>
      <c r="L427">
        <f>'Raw counts'!L427/'Raw counts'!L$1246*10000</f>
        <v>0</v>
      </c>
      <c r="M427">
        <f>'Raw counts'!M427/'Raw counts'!M$1246*10000</f>
        <v>0</v>
      </c>
      <c r="N427">
        <f>'Raw counts'!N427/'Raw counts'!N$1246*10000</f>
        <v>0</v>
      </c>
      <c r="O427">
        <f>'Raw counts'!O427/'Raw counts'!O$1246*10000</f>
        <v>0</v>
      </c>
      <c r="P427">
        <f>'Raw counts'!P427/'Raw counts'!P$1246*10000</f>
        <v>0</v>
      </c>
      <c r="Q427">
        <f>'Raw counts'!Q427/'Raw counts'!Q$1246*10000</f>
        <v>0</v>
      </c>
      <c r="R427">
        <f>'Raw counts'!R427/'Raw counts'!R$1246*10000</f>
        <v>0</v>
      </c>
      <c r="S427">
        <f>'Raw counts'!S427/'Raw counts'!S$1246*10000</f>
        <v>0</v>
      </c>
      <c r="T427">
        <f>'Raw counts'!T427/'Raw counts'!T$1246*10000</f>
        <v>0</v>
      </c>
      <c r="U427">
        <f>'Raw counts'!U427/'Raw counts'!U$1246*10000</f>
        <v>0</v>
      </c>
      <c r="V427">
        <f t="shared" si="25"/>
        <v>0</v>
      </c>
      <c r="W427" t="str">
        <f t="shared" si="26"/>
        <v/>
      </c>
      <c r="X427">
        <f t="shared" si="24"/>
        <v>0</v>
      </c>
      <c r="Y427">
        <f t="shared" si="27"/>
        <v>0</v>
      </c>
    </row>
    <row r="428" spans="1:25" x14ac:dyDescent="0.25">
      <c r="A428">
        <v>436</v>
      </c>
      <c r="B428" t="s">
        <v>219</v>
      </c>
      <c r="C428">
        <v>111900</v>
      </c>
      <c r="D428">
        <v>737</v>
      </c>
      <c r="E428">
        <f>'Raw counts'!E428/'Raw counts'!E$1246*10000</f>
        <v>1.3765830705311108</v>
      </c>
      <c r="F428">
        <f>'Raw counts'!F428/'Raw counts'!F$1246*10000</f>
        <v>0.5003822592341034</v>
      </c>
      <c r="G428">
        <f>'Raw counts'!G428/'Raw counts'!G$1246*10000</f>
        <v>1.9239214959446556</v>
      </c>
      <c r="H428">
        <f>'Raw counts'!H428/'Raw counts'!H$1246*10000</f>
        <v>0.48862174464488017</v>
      </c>
      <c r="I428">
        <f>'Raw counts'!I428/'Raw counts'!I$1246*10000</f>
        <v>1.7116171395676012</v>
      </c>
      <c r="J428">
        <f>'Raw counts'!J428/'Raw counts'!J$1246*10000</f>
        <v>3.4022259433041238</v>
      </c>
      <c r="K428">
        <f>'Raw counts'!K428/'Raw counts'!K$1246*10000</f>
        <v>1.7570656112380847</v>
      </c>
      <c r="L428">
        <f>'Raw counts'!L428/'Raw counts'!L$1246*10000</f>
        <v>4.3657184385015793</v>
      </c>
      <c r="M428">
        <f>'Raw counts'!M428/'Raw counts'!M$1246*10000</f>
        <v>1.4099394278963426</v>
      </c>
      <c r="N428">
        <f>'Raw counts'!N428/'Raw counts'!N$1246*10000</f>
        <v>9.1641640861907958E-2</v>
      </c>
      <c r="O428">
        <f>'Raw counts'!O428/'Raw counts'!O$1246*10000</f>
        <v>7.763841900313885</v>
      </c>
      <c r="P428">
        <f>'Raw counts'!P428/'Raw counts'!P$1246*10000</f>
        <v>1.3590620591328757</v>
      </c>
      <c r="Q428">
        <f>'Raw counts'!Q428/'Raw counts'!Q$1246*10000</f>
        <v>0</v>
      </c>
      <c r="R428">
        <f>'Raw counts'!R428/'Raw counts'!R$1246*10000</f>
        <v>0.40470337446481991</v>
      </c>
      <c r="S428">
        <f>'Raw counts'!S428/'Raw counts'!S$1246*10000</f>
        <v>0</v>
      </c>
      <c r="T428">
        <f>'Raw counts'!T428/'Raw counts'!T$1246*10000</f>
        <v>1.0910596680773124</v>
      </c>
      <c r="U428">
        <f>'Raw counts'!U428/'Raw counts'!U$1246*10000</f>
        <v>2.278220644584561</v>
      </c>
      <c r="V428">
        <f t="shared" si="25"/>
        <v>1</v>
      </c>
      <c r="W428">
        <f t="shared" si="26"/>
        <v>0.79482246684204971</v>
      </c>
      <c r="X428">
        <f t="shared" si="24"/>
        <v>1.8817861256513868</v>
      </c>
      <c r="Y428">
        <f t="shared" si="27"/>
        <v>1.6235661609294201</v>
      </c>
    </row>
    <row r="429" spans="1:25" x14ac:dyDescent="0.25">
      <c r="A429">
        <v>437</v>
      </c>
      <c r="B429" t="s">
        <v>220</v>
      </c>
      <c r="C429">
        <v>91400</v>
      </c>
      <c r="D429">
        <v>386</v>
      </c>
      <c r="E429">
        <f>'Raw counts'!E429/'Raw counts'!E$1246*10000</f>
        <v>23.127342712776407</v>
      </c>
      <c r="F429">
        <f>'Raw counts'!F429/'Raw counts'!F$1246*10000</f>
        <v>51.728041421807475</v>
      </c>
      <c r="G429">
        <f>'Raw counts'!G429/'Raw counts'!G$1246*10000</f>
        <v>28.093282995757299</v>
      </c>
      <c r="H429">
        <f>'Raw counts'!H429/'Raw counts'!H$1246*10000</f>
        <v>53.797254085401306</v>
      </c>
      <c r="I429">
        <f>'Raw counts'!I429/'Raw counts'!I$1246*10000</f>
        <v>28.543370715954673</v>
      </c>
      <c r="J429">
        <f>'Raw counts'!J429/'Raw counts'!J$1246*10000</f>
        <v>0</v>
      </c>
      <c r="K429">
        <f>'Raw counts'!K429/'Raw counts'!K$1246*10000</f>
        <v>0</v>
      </c>
      <c r="L429">
        <f>'Raw counts'!L429/'Raw counts'!L$1246*10000</f>
        <v>0</v>
      </c>
      <c r="M429">
        <f>'Raw counts'!M429/'Raw counts'!M$1246*10000</f>
        <v>0.11058348454088962</v>
      </c>
      <c r="N429">
        <f>'Raw counts'!N429/'Raw counts'!N$1246*10000</f>
        <v>59.200499996792544</v>
      </c>
      <c r="O429">
        <f>'Raw counts'!O429/'Raw counts'!O$1246*10000</f>
        <v>25.351114449529472</v>
      </c>
      <c r="P429">
        <f>'Raw counts'!P429/'Raw counts'!P$1246*10000</f>
        <v>3.1711448046433763</v>
      </c>
      <c r="Q429">
        <f>'Raw counts'!Q429/'Raw counts'!Q$1246*10000</f>
        <v>59.111014033746514</v>
      </c>
      <c r="R429">
        <f>'Raw counts'!R429/'Raw counts'!R$1246*10000</f>
        <v>0.25243873852756094</v>
      </c>
      <c r="S429">
        <f>'Raw counts'!S429/'Raw counts'!S$1246*10000</f>
        <v>10.813522113978431</v>
      </c>
      <c r="T429">
        <f>'Raw counts'!T429/'Raw counts'!T$1246*10000</f>
        <v>1.6151119495947615</v>
      </c>
      <c r="U429">
        <f>'Raw counts'!U429/'Raw counts'!U$1246*10000</f>
        <v>23.571989602634925</v>
      </c>
      <c r="V429">
        <f t="shared" si="25"/>
        <v>1</v>
      </c>
      <c r="W429">
        <f t="shared" si="26"/>
        <v>0.84158049100774235</v>
      </c>
      <c r="X429">
        <f t="shared" si="24"/>
        <v>20.599986157359783</v>
      </c>
      <c r="Y429">
        <f t="shared" si="27"/>
        <v>22.885854461180948</v>
      </c>
    </row>
    <row r="430" spans="1:25" x14ac:dyDescent="0.25">
      <c r="A430">
        <v>438</v>
      </c>
      <c r="B430" t="s">
        <v>812</v>
      </c>
      <c r="C430">
        <v>38400</v>
      </c>
      <c r="D430">
        <v>423</v>
      </c>
      <c r="E430">
        <f>'Raw counts'!E430/'Raw counts'!E$1246*10000</f>
        <v>0</v>
      </c>
      <c r="F430">
        <f>'Raw counts'!F430/'Raw counts'!F$1246*10000</f>
        <v>0</v>
      </c>
      <c r="G430">
        <f>'Raw counts'!G430/'Raw counts'!G$1246*10000</f>
        <v>0</v>
      </c>
      <c r="H430">
        <f>'Raw counts'!H430/'Raw counts'!H$1246*10000</f>
        <v>0</v>
      </c>
      <c r="I430">
        <f>'Raw counts'!I430/'Raw counts'!I$1246*10000</f>
        <v>0</v>
      </c>
      <c r="J430">
        <f>'Raw counts'!J430/'Raw counts'!J$1246*10000</f>
        <v>0</v>
      </c>
      <c r="K430">
        <f>'Raw counts'!K430/'Raw counts'!K$1246*10000</f>
        <v>0</v>
      </c>
      <c r="L430">
        <f>'Raw counts'!L430/'Raw counts'!L$1246*10000</f>
        <v>0</v>
      </c>
      <c r="M430">
        <f>'Raw counts'!M430/'Raw counts'!M$1246*10000</f>
        <v>0</v>
      </c>
      <c r="N430">
        <f>'Raw counts'!N430/'Raw counts'!N$1246*10000</f>
        <v>0</v>
      </c>
      <c r="O430">
        <f>'Raw counts'!O430/'Raw counts'!O$1246*10000</f>
        <v>0</v>
      </c>
      <c r="P430">
        <f>'Raw counts'!P430/'Raw counts'!P$1246*10000</f>
        <v>0</v>
      </c>
      <c r="Q430">
        <f>'Raw counts'!Q430/'Raw counts'!Q$1246*10000</f>
        <v>0</v>
      </c>
      <c r="R430">
        <f>'Raw counts'!R430/'Raw counts'!R$1246*10000</f>
        <v>0</v>
      </c>
      <c r="S430">
        <f>'Raw counts'!S430/'Raw counts'!S$1246*10000</f>
        <v>0</v>
      </c>
      <c r="T430">
        <f>'Raw counts'!T430/'Raw counts'!T$1246*10000</f>
        <v>0</v>
      </c>
      <c r="U430">
        <f>'Raw counts'!U430/'Raw counts'!U$1246*10000</f>
        <v>0</v>
      </c>
      <c r="V430">
        <f t="shared" si="25"/>
        <v>0</v>
      </c>
      <c r="W430" t="str">
        <f t="shared" si="26"/>
        <v/>
      </c>
      <c r="X430">
        <f t="shared" si="24"/>
        <v>0</v>
      </c>
      <c r="Y430">
        <f t="shared" si="27"/>
        <v>0</v>
      </c>
    </row>
    <row r="431" spans="1:25" x14ac:dyDescent="0.25">
      <c r="A431">
        <v>439</v>
      </c>
      <c r="B431" t="s">
        <v>813</v>
      </c>
      <c r="C431">
        <v>76300</v>
      </c>
      <c r="D431">
        <v>63</v>
      </c>
      <c r="E431">
        <f>'Raw counts'!E431/'Raw counts'!E$1246*10000</f>
        <v>0</v>
      </c>
      <c r="F431">
        <f>'Raw counts'!F431/'Raw counts'!F$1246*10000</f>
        <v>0</v>
      </c>
      <c r="G431">
        <f>'Raw counts'!G431/'Raw counts'!G$1246*10000</f>
        <v>0</v>
      </c>
      <c r="H431">
        <f>'Raw counts'!H431/'Raw counts'!H$1246*10000</f>
        <v>0</v>
      </c>
      <c r="I431">
        <f>'Raw counts'!I431/'Raw counts'!I$1246*10000</f>
        <v>0</v>
      </c>
      <c r="J431">
        <f>'Raw counts'!J431/'Raw counts'!J$1246*10000</f>
        <v>0</v>
      </c>
      <c r="K431">
        <f>'Raw counts'!K431/'Raw counts'!K$1246*10000</f>
        <v>0</v>
      </c>
      <c r="L431">
        <f>'Raw counts'!L431/'Raw counts'!L$1246*10000</f>
        <v>0</v>
      </c>
      <c r="M431">
        <f>'Raw counts'!M431/'Raw counts'!M$1246*10000</f>
        <v>0</v>
      </c>
      <c r="N431">
        <f>'Raw counts'!N431/'Raw counts'!N$1246*10000</f>
        <v>0</v>
      </c>
      <c r="O431">
        <f>'Raw counts'!O431/'Raw counts'!O$1246*10000</f>
        <v>0</v>
      </c>
      <c r="P431">
        <f>'Raw counts'!P431/'Raw counts'!P$1246*10000</f>
        <v>0</v>
      </c>
      <c r="Q431">
        <f>'Raw counts'!Q431/'Raw counts'!Q$1246*10000</f>
        <v>0</v>
      </c>
      <c r="R431">
        <f>'Raw counts'!R431/'Raw counts'!R$1246*10000</f>
        <v>0</v>
      </c>
      <c r="S431">
        <f>'Raw counts'!S431/'Raw counts'!S$1246*10000</f>
        <v>0</v>
      </c>
      <c r="T431">
        <f>'Raw counts'!T431/'Raw counts'!T$1246*10000</f>
        <v>0</v>
      </c>
      <c r="U431">
        <f>'Raw counts'!U431/'Raw counts'!U$1246*10000</f>
        <v>0</v>
      </c>
      <c r="V431">
        <f t="shared" si="25"/>
        <v>0</v>
      </c>
      <c r="W431" t="str">
        <f t="shared" si="26"/>
        <v/>
      </c>
      <c r="X431">
        <f t="shared" si="24"/>
        <v>0</v>
      </c>
      <c r="Y431">
        <f t="shared" si="27"/>
        <v>0</v>
      </c>
    </row>
    <row r="432" spans="1:25" x14ac:dyDescent="0.25">
      <c r="A432">
        <v>440</v>
      </c>
      <c r="B432" t="s">
        <v>221</v>
      </c>
      <c r="C432">
        <v>21800</v>
      </c>
      <c r="D432">
        <v>723</v>
      </c>
      <c r="E432">
        <f>'Raw counts'!E432/'Raw counts'!E$1246*10000</f>
        <v>9.9143866192389911</v>
      </c>
      <c r="F432">
        <f>'Raw counts'!F432/'Raw counts'!F$1246*10000</f>
        <v>9.7041346339990877</v>
      </c>
      <c r="G432">
        <f>'Raw counts'!G432/'Raw counts'!G$1246*10000</f>
        <v>0.28204084757303849</v>
      </c>
      <c r="H432">
        <f>'Raw counts'!H432/'Raw counts'!H$1246*10000</f>
        <v>5.3189967059914096</v>
      </c>
      <c r="I432">
        <f>'Raw counts'!I432/'Raw counts'!I$1246*10000</f>
        <v>1.1205551057600842</v>
      </c>
      <c r="J432">
        <f>'Raw counts'!J432/'Raw counts'!J$1246*10000</f>
        <v>3.1704801181805093</v>
      </c>
      <c r="K432">
        <f>'Raw counts'!K432/'Raw counts'!K$1246*10000</f>
        <v>7.0639389040637717</v>
      </c>
      <c r="L432">
        <f>'Raw counts'!L432/'Raw counts'!L$1246*10000</f>
        <v>0.94811056997761578</v>
      </c>
      <c r="M432">
        <f>'Raw counts'!M432/'Raw counts'!M$1246*10000</f>
        <v>3.4741644726596159</v>
      </c>
      <c r="N432">
        <f>'Raw counts'!N432/'Raw counts'!N$1246*10000</f>
        <v>11.427712615479923</v>
      </c>
      <c r="O432">
        <f>'Raw counts'!O432/'Raw counts'!O$1246*10000</f>
        <v>2.1504529580843399</v>
      </c>
      <c r="P432">
        <f>'Raw counts'!P432/'Raw counts'!P$1246*10000</f>
        <v>5.6371158993593173</v>
      </c>
      <c r="Q432">
        <f>'Raw counts'!Q432/'Raw counts'!Q$1246*10000</f>
        <v>0.51680695212612426</v>
      </c>
      <c r="R432">
        <f>'Raw counts'!R432/'Raw counts'!R$1246*10000</f>
        <v>9.179954761375269</v>
      </c>
      <c r="S432">
        <f>'Raw counts'!S432/'Raw counts'!S$1246*10000</f>
        <v>1.0639810915360304</v>
      </c>
      <c r="T432">
        <f>'Raw counts'!T432/'Raw counts'!T$1246*10000</f>
        <v>15.111605953921201</v>
      </c>
      <c r="U432">
        <f>'Raw counts'!U432/'Raw counts'!U$1246*10000</f>
        <v>8.4185677152267591</v>
      </c>
      <c r="V432">
        <f t="shared" si="25"/>
        <v>1</v>
      </c>
      <c r="W432">
        <f t="shared" si="26"/>
        <v>0.3436523837099118</v>
      </c>
      <c r="X432">
        <f t="shared" si="24"/>
        <v>4.5552008863826812</v>
      </c>
      <c r="Y432">
        <f t="shared" si="27"/>
        <v>6.6882747433886198</v>
      </c>
    </row>
    <row r="433" spans="1:25" x14ac:dyDescent="0.25">
      <c r="A433">
        <v>441</v>
      </c>
      <c r="B433" t="s">
        <v>222</v>
      </c>
      <c r="C433">
        <v>15400</v>
      </c>
      <c r="D433">
        <v>394</v>
      </c>
      <c r="E433">
        <f>'Raw counts'!E433/'Raw counts'!E$1246*10000</f>
        <v>4.8563310493634847E-2</v>
      </c>
      <c r="F433">
        <f>'Raw counts'!F433/'Raw counts'!F$1246*10000</f>
        <v>0</v>
      </c>
      <c r="G433">
        <f>'Raw counts'!G433/'Raw counts'!G$1246*10000</f>
        <v>0</v>
      </c>
      <c r="H433">
        <f>'Raw counts'!H433/'Raw counts'!H$1246*10000</f>
        <v>1.3960621275568005E-2</v>
      </c>
      <c r="I433">
        <f>'Raw counts'!I433/'Raw counts'!I$1246*10000</f>
        <v>0</v>
      </c>
      <c r="J433">
        <f>'Raw counts'!J433/'Raw counts'!J$1246*10000</f>
        <v>0.4782839369572463</v>
      </c>
      <c r="K433">
        <f>'Raw counts'!K433/'Raw counts'!K$1246*10000</f>
        <v>0.75812475611795527</v>
      </c>
      <c r="L433">
        <f>'Raw counts'!L433/'Raw counts'!L$1246*10000</f>
        <v>2.64588996272823E-2</v>
      </c>
      <c r="M433">
        <f>'Raw counts'!M433/'Raw counts'!M$1246*10000</f>
        <v>8.2937613405667215E-2</v>
      </c>
      <c r="N433">
        <f>'Raw counts'!N433/'Raw counts'!N$1246*10000</f>
        <v>1.255490479808139</v>
      </c>
      <c r="O433">
        <f>'Raw counts'!O433/'Raw counts'!O$1246*10000</f>
        <v>0.17499773680811531</v>
      </c>
      <c r="P433">
        <f>'Raw counts'!P433/'Raw counts'!P$1246*10000</f>
        <v>1.1154565957033979</v>
      </c>
      <c r="Q433">
        <f>'Raw counts'!Q433/'Raw counts'!Q$1246*10000</f>
        <v>0</v>
      </c>
      <c r="R433">
        <f>'Raw counts'!R433/'Raw counts'!R$1246*10000</f>
        <v>0.11219499490113818</v>
      </c>
      <c r="S433">
        <f>'Raw counts'!S433/'Raw counts'!S$1246*10000</f>
        <v>1.0856949913632964E-2</v>
      </c>
      <c r="T433">
        <f>'Raw counts'!T433/'Raw counts'!T$1246*10000</f>
        <v>0.16322939916117271</v>
      </c>
      <c r="U433">
        <f>'Raw counts'!U433/'Raw counts'!U$1246*10000</f>
        <v>0</v>
      </c>
      <c r="V433">
        <f t="shared" si="25"/>
        <v>1</v>
      </c>
      <c r="W433">
        <f t="shared" si="26"/>
        <v>0.33334186065596527</v>
      </c>
      <c r="X433">
        <f t="shared" si="24"/>
        <v>0.15648101531970598</v>
      </c>
      <c r="Y433">
        <f t="shared" si="27"/>
        <v>0.35402826953694949</v>
      </c>
    </row>
    <row r="434" spans="1:25" x14ac:dyDescent="0.25">
      <c r="A434">
        <v>442</v>
      </c>
      <c r="B434" t="s">
        <v>223</v>
      </c>
      <c r="C434">
        <v>26000</v>
      </c>
      <c r="D434">
        <v>879</v>
      </c>
      <c r="E434">
        <f>'Raw counts'!E434/'Raw counts'!E$1246*10000</f>
        <v>2.5421025223783471</v>
      </c>
      <c r="F434">
        <f>'Raw counts'!F434/'Raw counts'!F$1246*10000</f>
        <v>0.16405975712593554</v>
      </c>
      <c r="G434">
        <f>'Raw counts'!G434/'Raw counts'!G$1246*10000</f>
        <v>3.5255105946629812</v>
      </c>
      <c r="H434">
        <f>'Raw counts'!H434/'Raw counts'!H$1246*10000</f>
        <v>6.9384287739572983</v>
      </c>
      <c r="I434">
        <f>'Raw counts'!I434/'Raw counts'!I$1246*10000</f>
        <v>5.5288927745744818</v>
      </c>
      <c r="J434">
        <f>'Raw counts'!J434/'Raw counts'!J$1246*10000</f>
        <v>1.9476510834856939</v>
      </c>
      <c r="K434">
        <f>'Raw counts'!K434/'Raw counts'!K$1246*10000</f>
        <v>13.998550643848599</v>
      </c>
      <c r="L434">
        <f>'Raw counts'!L434/'Raw counts'!L$1246*10000</f>
        <v>3.0868716231829352E-2</v>
      </c>
      <c r="M434">
        <f>'Raw counts'!M434/'Raw counts'!M$1246*10000</f>
        <v>4.1376653799049539</v>
      </c>
      <c r="N434">
        <f>'Raw counts'!N434/'Raw counts'!N$1246*10000</f>
        <v>1.9977877707895935</v>
      </c>
      <c r="O434">
        <f>'Raw counts'!O434/'Raw counts'!O$1246*10000</f>
        <v>8.9417112826762004</v>
      </c>
      <c r="P434">
        <f>'Raw counts'!P434/'Raw counts'!P$1246*10000</f>
        <v>12.227284752135713</v>
      </c>
      <c r="Q434">
        <f>'Raw counts'!Q434/'Raw counts'!Q$1246*10000</f>
        <v>0.94585423313649164</v>
      </c>
      <c r="R434">
        <f>'Raw counts'!R434/'Raw counts'!R$1246*10000</f>
        <v>8.6229867509731921</v>
      </c>
      <c r="S434">
        <f>'Raw counts'!S434/'Raw counts'!S$1246*10000</f>
        <v>3.0182320759899639</v>
      </c>
      <c r="T434">
        <f>'Raw counts'!T434/'Raw counts'!T$1246*10000</f>
        <v>14.398551210217128</v>
      </c>
      <c r="U434">
        <f>'Raw counts'!U434/'Raw counts'!U$1246*10000</f>
        <v>1.8963474698732441</v>
      </c>
      <c r="V434">
        <f t="shared" si="25"/>
        <v>1</v>
      </c>
      <c r="W434">
        <f t="shared" si="26"/>
        <v>0.356151712119116</v>
      </c>
      <c r="X434">
        <f t="shared" si="24"/>
        <v>4.3126366940189023</v>
      </c>
      <c r="Y434">
        <f t="shared" si="27"/>
        <v>6.5060944432239403</v>
      </c>
    </row>
    <row r="435" spans="1:25" x14ac:dyDescent="0.25">
      <c r="A435">
        <v>443</v>
      </c>
      <c r="B435" t="s">
        <v>224</v>
      </c>
      <c r="C435">
        <v>112100</v>
      </c>
      <c r="D435">
        <v>618</v>
      </c>
      <c r="E435">
        <f>'Raw counts'!E435/'Raw counts'!E$1246*10000</f>
        <v>8.4929758774829871</v>
      </c>
      <c r="F435">
        <f>'Raw counts'!F435/'Raw counts'!F$1246*10000</f>
        <v>0.64803604064744535</v>
      </c>
      <c r="G435">
        <f>'Raw counts'!G435/'Raw counts'!G$1246*10000</f>
        <v>17.949885370541235</v>
      </c>
      <c r="H435">
        <f>'Raw counts'!H435/'Raw counts'!H$1246*10000</f>
        <v>31.362535695563526</v>
      </c>
      <c r="I435">
        <f>'Raw counts'!I435/'Raw counts'!I$1246*10000</f>
        <v>1.9948343641003696</v>
      </c>
      <c r="J435">
        <f>'Raw counts'!J435/'Raw counts'!J$1246*10000</f>
        <v>10.867399969626504</v>
      </c>
      <c r="K435">
        <f>'Raw counts'!K435/'Raw counts'!K$1246*10000</f>
        <v>18.315402196332013</v>
      </c>
      <c r="L435">
        <f>'Raw counts'!L435/'Raw counts'!L$1246*10000</f>
        <v>3.6469183319604102</v>
      </c>
      <c r="M435">
        <f>'Raw counts'!M435/'Raw counts'!M$1246*10000</f>
        <v>25.365086766566559</v>
      </c>
      <c r="N435">
        <f>'Raw counts'!N435/'Raw counts'!N$1246*10000</f>
        <v>15.560750618351973</v>
      </c>
      <c r="O435">
        <f>'Raw counts'!O435/'Raw counts'!O$1246*10000</f>
        <v>8.5176783050257665</v>
      </c>
      <c r="P435">
        <f>'Raw counts'!P435/'Raw counts'!P$1246*10000</f>
        <v>15.018063131424293</v>
      </c>
      <c r="Q435">
        <f>'Raw counts'!Q435/'Raw counts'!Q$1246*10000</f>
        <v>13.202954965637213</v>
      </c>
      <c r="R435">
        <f>'Raw counts'!R435/'Raw counts'!R$1246*10000</f>
        <v>15.314616804005361</v>
      </c>
      <c r="S435">
        <f>'Raw counts'!S435/'Raw counts'!S$1246*10000</f>
        <v>18.967091499116787</v>
      </c>
      <c r="T435">
        <f>'Raw counts'!T435/'Raw counts'!T$1246*10000</f>
        <v>18.393375979161622</v>
      </c>
      <c r="U435">
        <f>'Raw counts'!U435/'Raw counts'!U$1246*10000</f>
        <v>23.420108226329287</v>
      </c>
      <c r="V435">
        <f t="shared" si="25"/>
        <v>1</v>
      </c>
      <c r="W435">
        <f t="shared" si="26"/>
        <v>0.49425065990113382</v>
      </c>
      <c r="X435">
        <f t="shared" si="24"/>
        <v>13.182563845869005</v>
      </c>
      <c r="Y435">
        <f t="shared" si="27"/>
        <v>16.049329941131536</v>
      </c>
    </row>
    <row r="436" spans="1:25" x14ac:dyDescent="0.25">
      <c r="A436">
        <v>444</v>
      </c>
      <c r="B436" t="s">
        <v>814</v>
      </c>
      <c r="C436">
        <v>67100</v>
      </c>
      <c r="D436">
        <v>856</v>
      </c>
      <c r="E436">
        <f>'Raw counts'!E436/'Raw counts'!E$1246*10000</f>
        <v>0</v>
      </c>
      <c r="F436">
        <f>'Raw counts'!F436/'Raw counts'!F$1246*10000</f>
        <v>0</v>
      </c>
      <c r="G436">
        <f>'Raw counts'!G436/'Raw counts'!G$1246*10000</f>
        <v>0</v>
      </c>
      <c r="H436">
        <f>'Raw counts'!H436/'Raw counts'!H$1246*10000</f>
        <v>0</v>
      </c>
      <c r="I436">
        <f>'Raw counts'!I436/'Raw counts'!I$1246*10000</f>
        <v>0</v>
      </c>
      <c r="J436">
        <f>'Raw counts'!J436/'Raw counts'!J$1246*10000</f>
        <v>0</v>
      </c>
      <c r="K436">
        <f>'Raw counts'!K436/'Raw counts'!K$1246*10000</f>
        <v>0</v>
      </c>
      <c r="L436">
        <f>'Raw counts'!L436/'Raw counts'!L$1246*10000</f>
        <v>0</v>
      </c>
      <c r="M436">
        <f>'Raw counts'!M436/'Raw counts'!M$1246*10000</f>
        <v>0</v>
      </c>
      <c r="N436">
        <f>'Raw counts'!N436/'Raw counts'!N$1246*10000</f>
        <v>0</v>
      </c>
      <c r="O436">
        <f>'Raw counts'!O436/'Raw counts'!O$1246*10000</f>
        <v>0</v>
      </c>
      <c r="P436">
        <f>'Raw counts'!P436/'Raw counts'!P$1246*10000</f>
        <v>0</v>
      </c>
      <c r="Q436">
        <f>'Raw counts'!Q436/'Raw counts'!Q$1246*10000</f>
        <v>0</v>
      </c>
      <c r="R436">
        <f>'Raw counts'!R436/'Raw counts'!R$1246*10000</f>
        <v>0</v>
      </c>
      <c r="S436">
        <f>'Raw counts'!S436/'Raw counts'!S$1246*10000</f>
        <v>0</v>
      </c>
      <c r="T436">
        <f>'Raw counts'!T436/'Raw counts'!T$1246*10000</f>
        <v>0</v>
      </c>
      <c r="U436">
        <f>'Raw counts'!U436/'Raw counts'!U$1246*10000</f>
        <v>0</v>
      </c>
      <c r="V436">
        <f t="shared" si="25"/>
        <v>0</v>
      </c>
      <c r="W436" t="str">
        <f t="shared" si="26"/>
        <v/>
      </c>
      <c r="X436">
        <f t="shared" si="24"/>
        <v>0</v>
      </c>
      <c r="Y436">
        <f t="shared" si="27"/>
        <v>0</v>
      </c>
    </row>
    <row r="437" spans="1:25" x14ac:dyDescent="0.25">
      <c r="A437">
        <v>445</v>
      </c>
      <c r="B437" t="s">
        <v>225</v>
      </c>
      <c r="C437">
        <v>91500</v>
      </c>
      <c r="D437">
        <v>386</v>
      </c>
      <c r="E437">
        <f>'Raw counts'!E437/'Raw counts'!E$1246*10000</f>
        <v>15.67100673236909</v>
      </c>
      <c r="F437">
        <f>'Raw counts'!F437/'Raw counts'!F$1246*10000</f>
        <v>27.389776452174942</v>
      </c>
      <c r="G437">
        <f>'Raw counts'!G437/'Raw counts'!G$1246*10000</f>
        <v>23.701504083548556</v>
      </c>
      <c r="H437">
        <f>'Raw counts'!H437/'Raw counts'!H$1246*10000</f>
        <v>24.270540087574979</v>
      </c>
      <c r="I437">
        <f>'Raw counts'!I437/'Raw counts'!I$1246*10000</f>
        <v>21.635333195829318</v>
      </c>
      <c r="J437">
        <f>'Raw counts'!J437/'Raw counts'!J$1246*10000</f>
        <v>0</v>
      </c>
      <c r="K437">
        <f>'Raw counts'!K437/'Raw counts'!K$1246*10000</f>
        <v>0</v>
      </c>
      <c r="L437">
        <f>'Raw counts'!L437/'Raw counts'!L$1246*10000</f>
        <v>0</v>
      </c>
      <c r="M437">
        <f>'Raw counts'!M437/'Raw counts'!M$1246*10000</f>
        <v>0</v>
      </c>
      <c r="N437">
        <f>'Raw counts'!N437/'Raw counts'!N$1246*10000</f>
        <v>10.676251160412278</v>
      </c>
      <c r="O437">
        <f>'Raw counts'!O437/'Raw counts'!O$1246*10000</f>
        <v>12.926275136153286</v>
      </c>
      <c r="P437">
        <f>'Raw counts'!P437/'Raw counts'!P$1246*10000</f>
        <v>4.0472697169774632</v>
      </c>
      <c r="Q437">
        <f>'Raw counts'!Q437/'Raw counts'!Q$1246*10000</f>
        <v>39.384590181838036</v>
      </c>
      <c r="R437">
        <f>'Raw counts'!R437/'Raw counts'!R$1246*10000</f>
        <v>5.6097497450569092E-2</v>
      </c>
      <c r="S437">
        <f>'Raw counts'!S437/'Raw counts'!S$1246*10000</f>
        <v>10.335816317778582</v>
      </c>
      <c r="T437">
        <f>'Raw counts'!T437/'Raw counts'!T$1246*10000</f>
        <v>0.29209471428841433</v>
      </c>
      <c r="U437">
        <f>'Raw counts'!U437/'Raw counts'!U$1246*10000</f>
        <v>15.78264473210295</v>
      </c>
      <c r="V437">
        <f t="shared" si="25"/>
        <v>1</v>
      </c>
      <c r="W437">
        <f t="shared" si="26"/>
        <v>0.8923555512827035</v>
      </c>
      <c r="X437">
        <f t="shared" si="24"/>
        <v>12.518684505721875</v>
      </c>
      <c r="Y437">
        <f t="shared" si="27"/>
        <v>11.687629932125196</v>
      </c>
    </row>
    <row r="438" spans="1:25" x14ac:dyDescent="0.25">
      <c r="A438">
        <v>446</v>
      </c>
      <c r="B438" t="s">
        <v>815</v>
      </c>
      <c r="C438">
        <v>38500</v>
      </c>
      <c r="D438">
        <v>423</v>
      </c>
      <c r="E438">
        <f>'Raw counts'!E438/'Raw counts'!E$1246*10000</f>
        <v>0</v>
      </c>
      <c r="F438">
        <f>'Raw counts'!F438/'Raw counts'!F$1246*10000</f>
        <v>0</v>
      </c>
      <c r="G438">
        <f>'Raw counts'!G438/'Raw counts'!G$1246*10000</f>
        <v>0</v>
      </c>
      <c r="H438">
        <f>'Raw counts'!H438/'Raw counts'!H$1246*10000</f>
        <v>0</v>
      </c>
      <c r="I438">
        <f>'Raw counts'!I438/'Raw counts'!I$1246*10000</f>
        <v>0</v>
      </c>
      <c r="J438">
        <f>'Raw counts'!J438/'Raw counts'!J$1246*10000</f>
        <v>0</v>
      </c>
      <c r="K438">
        <f>'Raw counts'!K438/'Raw counts'!K$1246*10000</f>
        <v>0</v>
      </c>
      <c r="L438">
        <f>'Raw counts'!L438/'Raw counts'!L$1246*10000</f>
        <v>0</v>
      </c>
      <c r="M438">
        <f>'Raw counts'!M438/'Raw counts'!M$1246*10000</f>
        <v>0</v>
      </c>
      <c r="N438">
        <f>'Raw counts'!N438/'Raw counts'!N$1246*10000</f>
        <v>0</v>
      </c>
      <c r="O438">
        <f>'Raw counts'!O438/'Raw counts'!O$1246*10000</f>
        <v>0</v>
      </c>
      <c r="P438">
        <f>'Raw counts'!P438/'Raw counts'!P$1246*10000</f>
        <v>0</v>
      </c>
      <c r="Q438">
        <f>'Raw counts'!Q438/'Raw counts'!Q$1246*10000</f>
        <v>0</v>
      </c>
      <c r="R438">
        <f>'Raw counts'!R438/'Raw counts'!R$1246*10000</f>
        <v>0</v>
      </c>
      <c r="S438">
        <f>'Raw counts'!S438/'Raw counts'!S$1246*10000</f>
        <v>0</v>
      </c>
      <c r="T438">
        <f>'Raw counts'!T438/'Raw counts'!T$1246*10000</f>
        <v>0</v>
      </c>
      <c r="U438">
        <f>'Raw counts'!U438/'Raw counts'!U$1246*10000</f>
        <v>0</v>
      </c>
      <c r="V438">
        <f t="shared" si="25"/>
        <v>0</v>
      </c>
      <c r="W438" t="str">
        <f t="shared" si="26"/>
        <v/>
      </c>
      <c r="X438">
        <f t="shared" si="24"/>
        <v>0</v>
      </c>
      <c r="Y438">
        <f t="shared" si="27"/>
        <v>0</v>
      </c>
    </row>
    <row r="439" spans="1:25" x14ac:dyDescent="0.25">
      <c r="A439">
        <v>447</v>
      </c>
      <c r="B439" t="s">
        <v>816</v>
      </c>
      <c r="C439">
        <v>76400</v>
      </c>
      <c r="D439">
        <v>63</v>
      </c>
      <c r="E439">
        <f>'Raw counts'!E439/'Raw counts'!E$1246*10000</f>
        <v>0</v>
      </c>
      <c r="F439">
        <f>'Raw counts'!F439/'Raw counts'!F$1246*10000</f>
        <v>0</v>
      </c>
      <c r="G439">
        <f>'Raw counts'!G439/'Raw counts'!G$1246*10000</f>
        <v>0</v>
      </c>
      <c r="H439">
        <f>'Raw counts'!H439/'Raw counts'!H$1246*10000</f>
        <v>0</v>
      </c>
      <c r="I439">
        <f>'Raw counts'!I439/'Raw counts'!I$1246*10000</f>
        <v>0</v>
      </c>
      <c r="J439">
        <f>'Raw counts'!J439/'Raw counts'!J$1246*10000</f>
        <v>0</v>
      </c>
      <c r="K439">
        <f>'Raw counts'!K439/'Raw counts'!K$1246*10000</f>
        <v>0</v>
      </c>
      <c r="L439">
        <f>'Raw counts'!L439/'Raw counts'!L$1246*10000</f>
        <v>0</v>
      </c>
      <c r="M439">
        <f>'Raw counts'!M439/'Raw counts'!M$1246*10000</f>
        <v>0</v>
      </c>
      <c r="N439">
        <f>'Raw counts'!N439/'Raw counts'!N$1246*10000</f>
        <v>0</v>
      </c>
      <c r="O439">
        <f>'Raw counts'!O439/'Raw counts'!O$1246*10000</f>
        <v>0</v>
      </c>
      <c r="P439">
        <f>'Raw counts'!P439/'Raw counts'!P$1246*10000</f>
        <v>0</v>
      </c>
      <c r="Q439">
        <f>'Raw counts'!Q439/'Raw counts'!Q$1246*10000</f>
        <v>0</v>
      </c>
      <c r="R439">
        <f>'Raw counts'!R439/'Raw counts'!R$1246*10000</f>
        <v>0</v>
      </c>
      <c r="S439">
        <f>'Raw counts'!S439/'Raw counts'!S$1246*10000</f>
        <v>0</v>
      </c>
      <c r="T439">
        <f>'Raw counts'!T439/'Raw counts'!T$1246*10000</f>
        <v>0</v>
      </c>
      <c r="U439">
        <f>'Raw counts'!U439/'Raw counts'!U$1246*10000</f>
        <v>0</v>
      </c>
      <c r="V439">
        <f t="shared" si="25"/>
        <v>0</v>
      </c>
      <c r="W439" t="str">
        <f t="shared" si="26"/>
        <v/>
      </c>
      <c r="X439">
        <f t="shared" si="24"/>
        <v>0</v>
      </c>
      <c r="Y439">
        <f t="shared" si="27"/>
        <v>0</v>
      </c>
    </row>
    <row r="440" spans="1:25" x14ac:dyDescent="0.25">
      <c r="A440">
        <v>448</v>
      </c>
      <c r="B440" t="s">
        <v>226</v>
      </c>
      <c r="C440">
        <v>21500</v>
      </c>
      <c r="D440">
        <v>723</v>
      </c>
      <c r="E440">
        <f>'Raw counts'!E440/'Raw counts'!E$1246*10000</f>
        <v>8.9674020646131112</v>
      </c>
      <c r="F440">
        <f>'Raw counts'!F440/'Raw counts'!F$1246*10000</f>
        <v>25.470277293801495</v>
      </c>
      <c r="G440">
        <f>'Raw counts'!G440/'Raw counts'!G$1246*10000</f>
        <v>5.2983387794077945</v>
      </c>
      <c r="H440">
        <f>'Raw counts'!H440/'Raw counts'!H$1246*10000</f>
        <v>21.743667636697168</v>
      </c>
      <c r="I440">
        <f>'Raw counts'!I440/'Raw counts'!I$1246*10000</f>
        <v>3.0784480927474842</v>
      </c>
      <c r="J440">
        <f>'Raw counts'!J440/'Raw counts'!J$1246*10000</f>
        <v>5.8380224882204086</v>
      </c>
      <c r="K440">
        <f>'Raw counts'!K440/'Raw counts'!K$1246*10000</f>
        <v>12.584870951558058</v>
      </c>
      <c r="L440">
        <f>'Raw counts'!L440/'Raw counts'!L$1246*10000</f>
        <v>2.7429059280282653</v>
      </c>
      <c r="M440">
        <f>'Raw counts'!M440/'Raw counts'!M$1246*10000</f>
        <v>5.9346470036944101</v>
      </c>
      <c r="N440">
        <f>'Raw counts'!N440/'Raw counts'!N$1246*10000</f>
        <v>4.3896345972853918</v>
      </c>
      <c r="O440">
        <f>'Raw counts'!O440/'Raw counts'!O$1246*10000</f>
        <v>4.1730229546550577</v>
      </c>
      <c r="P440">
        <f>'Raw counts'!P440/'Raw counts'!P$1246*10000</f>
        <v>18.17638659588717</v>
      </c>
      <c r="Q440">
        <f>'Raw counts'!Q440/'Raw counts'!Q$1246*10000</f>
        <v>2.4962750895148647</v>
      </c>
      <c r="R440">
        <f>'Raw counts'!R440/'Raw counts'!R$1246*10000</f>
        <v>13.158870116262063</v>
      </c>
      <c r="S440">
        <f>'Raw counts'!S440/'Raw counts'!S$1246*10000</f>
        <v>3.0182320759899639</v>
      </c>
      <c r="T440">
        <f>'Raw counts'!T440/'Raw counts'!T$1246*10000</f>
        <v>3.0498124580113846</v>
      </c>
      <c r="U440">
        <f>'Raw counts'!U440/'Raw counts'!U$1246*10000</f>
        <v>3.8100528113242751</v>
      </c>
      <c r="V440">
        <f t="shared" si="25"/>
        <v>1</v>
      </c>
      <c r="W440">
        <f t="shared" si="26"/>
        <v>0.31374185525368437</v>
      </c>
      <c r="X440">
        <f t="shared" si="24"/>
        <v>10.184286693196464</v>
      </c>
      <c r="Y440">
        <f t="shared" si="27"/>
        <v>6.5340358373662708</v>
      </c>
    </row>
    <row r="441" spans="1:25" x14ac:dyDescent="0.25">
      <c r="A441">
        <v>449</v>
      </c>
      <c r="B441" t="s">
        <v>227</v>
      </c>
      <c r="C441">
        <v>112200</v>
      </c>
      <c r="D441">
        <v>618</v>
      </c>
      <c r="E441">
        <f>'Raw counts'!E441/'Raw counts'!E$1246*10000</f>
        <v>9.3390981718528554E-3</v>
      </c>
      <c r="F441">
        <f>'Raw counts'!F441/'Raw counts'!F$1246*10000</f>
        <v>1.6405975712593557E-2</v>
      </c>
      <c r="G441">
        <f>'Raw counts'!G441/'Raw counts'!G$1246*10000</f>
        <v>0.62451901962601386</v>
      </c>
      <c r="H441">
        <f>'Raw counts'!H441/'Raw counts'!H$1246*10000</f>
        <v>0.16752745530681606</v>
      </c>
      <c r="I441">
        <f>'Raw counts'!I441/'Raw counts'!I$1246*10000</f>
        <v>4.3098273298464773E-2</v>
      </c>
      <c r="J441">
        <f>'Raw counts'!J441/'Raw counts'!J$1246*10000</f>
        <v>1.3017212304815777</v>
      </c>
      <c r="K441">
        <f>'Raw counts'!K441/'Raw counts'!K$1246*10000</f>
        <v>0.83839678911867999</v>
      </c>
      <c r="L441">
        <f>'Raw counts'!L441/'Raw counts'!L$1246*10000</f>
        <v>4.40981660454705E-3</v>
      </c>
      <c r="M441">
        <f>'Raw counts'!M441/'Raw counts'!M$1246*10000</f>
        <v>0</v>
      </c>
      <c r="N441">
        <f>'Raw counts'!N441/'Raw counts'!N$1246*10000</f>
        <v>0.58650650151621098</v>
      </c>
      <c r="O441">
        <f>'Raw counts'!O441/'Raw counts'!O$1246*10000</f>
        <v>1.9754552212762249</v>
      </c>
      <c r="P441">
        <f>'Raw counts'!P441/'Raw counts'!P$1246*10000</f>
        <v>0</v>
      </c>
      <c r="Q441">
        <f>'Raw counts'!Q441/'Raw counts'!Q$1246*10000</f>
        <v>0</v>
      </c>
      <c r="R441">
        <f>'Raw counts'!R441/'Raw counts'!R$1246*10000</f>
        <v>0.17229945645531936</v>
      </c>
      <c r="S441">
        <f>'Raw counts'!S441/'Raw counts'!S$1246*10000</f>
        <v>2.1713899827265928E-2</v>
      </c>
      <c r="T441">
        <f>'Raw counts'!T441/'Raw counts'!T$1246*10000</f>
        <v>0.89346618488220853</v>
      </c>
      <c r="U441">
        <f>'Raw counts'!U441/'Raw counts'!U$1246*10000</f>
        <v>0.35149689945018942</v>
      </c>
      <c r="V441">
        <f t="shared" si="25"/>
        <v>1</v>
      </c>
      <c r="W441">
        <f t="shared" si="26"/>
        <v>0.56287871592122973</v>
      </c>
      <c r="X441">
        <f t="shared" si="24"/>
        <v>0.3339352953689495</v>
      </c>
      <c r="Y441">
        <f t="shared" si="27"/>
        <v>0.50011727042592735</v>
      </c>
    </row>
    <row r="442" spans="1:25" x14ac:dyDescent="0.25">
      <c r="A442">
        <v>450</v>
      </c>
      <c r="B442" t="s">
        <v>228</v>
      </c>
      <c r="C442">
        <v>6400</v>
      </c>
      <c r="D442">
        <v>369</v>
      </c>
      <c r="E442">
        <f>'Raw counts'!E442/'Raw counts'!E$1246*10000</f>
        <v>1.1449734358691599</v>
      </c>
      <c r="F442">
        <f>'Raw counts'!F442/'Raw counts'!F$1246*10000</f>
        <v>3.3468190453690849</v>
      </c>
      <c r="G442">
        <f>'Raw counts'!G442/'Raw counts'!G$1246*10000</f>
        <v>1.65195353578494</v>
      </c>
      <c r="H442">
        <f>'Raw counts'!H442/'Raw counts'!H$1246*10000</f>
        <v>2.9945532636093373</v>
      </c>
      <c r="I442">
        <f>'Raw counts'!I442/'Raw counts'!I$1246*10000</f>
        <v>12.523126841296765</v>
      </c>
      <c r="J442">
        <f>'Raw counts'!J442/'Raw counts'!J$1246*10000</f>
        <v>1.6764591604686985</v>
      </c>
      <c r="K442">
        <f>'Raw counts'!K442/'Raw counts'!K$1246*10000</f>
        <v>1.4582752661798317</v>
      </c>
      <c r="L442">
        <f>'Raw counts'!L442/'Raw counts'!L$1246*10000</f>
        <v>1.2788468153186445</v>
      </c>
      <c r="M442">
        <f>'Raw counts'!M442/'Raw counts'!M$1246*10000</f>
        <v>3.7414078936334323</v>
      </c>
      <c r="N442">
        <f>'Raw counts'!N442/'Raw counts'!N$1246*10000</f>
        <v>4.6187386994401614</v>
      </c>
      <c r="O442">
        <f>'Raw counts'!O442/'Raw counts'!O$1246*10000</f>
        <v>3.5807229223814363</v>
      </c>
      <c r="P442">
        <f>'Raw counts'!P442/'Raw counts'!P$1246*10000</f>
        <v>1.5855724023216882</v>
      </c>
      <c r="Q442">
        <f>'Raw counts'!Q442/'Raw counts'!Q$1246*10000</f>
        <v>13.534491500963405</v>
      </c>
      <c r="R442">
        <f>'Raw counts'!R442/'Raw counts'!R$1246*10000</f>
        <v>8.6510354996984766</v>
      </c>
      <c r="S442">
        <f>'Raw counts'!S442/'Raw counts'!S$1246*10000</f>
        <v>8.6475606062086552</v>
      </c>
      <c r="T442">
        <f>'Raw counts'!T442/'Raw counts'!T$1246*10000</f>
        <v>12.11333962196071</v>
      </c>
      <c r="U442">
        <f>'Raw counts'!U442/'Raw counts'!U$1246*10000</f>
        <v>1.4059875978007577</v>
      </c>
      <c r="V442">
        <f t="shared" si="25"/>
        <v>1</v>
      </c>
      <c r="W442">
        <f t="shared" si="26"/>
        <v>0.10500712182179488</v>
      </c>
      <c r="X442">
        <f t="shared" si="24"/>
        <v>3.312935028614433</v>
      </c>
      <c r="Y442">
        <f t="shared" si="27"/>
        <v>6.7671811063469116</v>
      </c>
    </row>
    <row r="443" spans="1:25" x14ac:dyDescent="0.25">
      <c r="A443">
        <v>451</v>
      </c>
      <c r="B443" t="s">
        <v>229</v>
      </c>
      <c r="C443">
        <v>47400</v>
      </c>
      <c r="D443">
        <v>295</v>
      </c>
      <c r="E443">
        <f>'Raw counts'!E443/'Raw counts'!E$1246*10000</f>
        <v>7.4021692110105723</v>
      </c>
      <c r="F443">
        <f>'Raw counts'!F443/'Raw counts'!F$1246*10000</f>
        <v>3.5272847782076142</v>
      </c>
      <c r="G443">
        <f>'Raw counts'!G443/'Raw counts'!G$1246*10000</f>
        <v>2.8204084757303849</v>
      </c>
      <c r="H443">
        <f>'Raw counts'!H443/'Raw counts'!H$1246*10000</f>
        <v>3.3714900380496733</v>
      </c>
      <c r="I443">
        <f>'Raw counts'!I443/'Raw counts'!I$1246*10000</f>
        <v>9.7463666616385343</v>
      </c>
      <c r="J443">
        <f>'Raw counts'!J443/'Raw counts'!J$1246*10000</f>
        <v>0.36487640551377554</v>
      </c>
      <c r="K443">
        <f>'Raw counts'!K443/'Raw counts'!K$1246*10000</f>
        <v>2.9254696471375214</v>
      </c>
      <c r="L443">
        <f>'Raw counts'!L443/'Raw counts'!L$1246*10000</f>
        <v>4.2731122898060914</v>
      </c>
      <c r="M443">
        <f>'Raw counts'!M443/'Raw counts'!M$1246*10000</f>
        <v>1.4514082345991763</v>
      </c>
      <c r="N443">
        <f>'Raw counts'!N443/'Raw counts'!N$1246*10000</f>
        <v>3.5831881577006013</v>
      </c>
      <c r="O443">
        <f>'Raw counts'!O443/'Raw counts'!O$1246*10000</f>
        <v>2.3523734236321658</v>
      </c>
      <c r="P443">
        <f>'Raw counts'!P443/'Raw counts'!P$1246*10000</f>
        <v>2.1026997896018074</v>
      </c>
      <c r="Q443">
        <f>'Raw counts'!Q443/'Raw counts'!Q$1246*10000</f>
        <v>0.51680695212612426</v>
      </c>
      <c r="R443">
        <f>'Raw counts'!R443/'Raw counts'!R$1246*10000</f>
        <v>3.5461632316966889</v>
      </c>
      <c r="S443">
        <f>'Raw counts'!S443/'Raw counts'!S$1246*10000</f>
        <v>3.0942307253853945</v>
      </c>
      <c r="T443">
        <f>'Raw counts'!T443/'Raw counts'!T$1246*10000</f>
        <v>7.6803727815835998</v>
      </c>
      <c r="U443">
        <f>'Raw counts'!U443/'Raw counts'!U$1246*10000</f>
        <v>0.75072794573929347</v>
      </c>
      <c r="V443">
        <f t="shared" si="25"/>
        <v>1</v>
      </c>
      <c r="W443">
        <f t="shared" si="26"/>
        <v>0.42857864505237531</v>
      </c>
      <c r="X443">
        <f t="shared" si="24"/>
        <v>3.9869539712992608</v>
      </c>
      <c r="Y443">
        <f t="shared" si="27"/>
        <v>2.9533203759332092</v>
      </c>
    </row>
    <row r="444" spans="1:25" x14ac:dyDescent="0.25">
      <c r="A444">
        <v>452</v>
      </c>
      <c r="B444" t="s">
        <v>230</v>
      </c>
      <c r="C444">
        <v>72800</v>
      </c>
      <c r="D444">
        <v>141</v>
      </c>
      <c r="E444">
        <f>'Raw counts'!E444/'Raw counts'!E$1246*10000</f>
        <v>0</v>
      </c>
      <c r="F444">
        <f>'Raw counts'!F444/'Raw counts'!F$1246*10000</f>
        <v>0</v>
      </c>
      <c r="G444">
        <f>'Raw counts'!G444/'Raw counts'!G$1246*10000</f>
        <v>0</v>
      </c>
      <c r="H444">
        <f>'Raw counts'!H444/'Raw counts'!H$1246*10000</f>
        <v>0</v>
      </c>
      <c r="I444">
        <f>'Raw counts'!I444/'Raw counts'!I$1246*10000</f>
        <v>0</v>
      </c>
      <c r="J444">
        <f>'Raw counts'!J444/'Raw counts'!J$1246*10000</f>
        <v>2.9584573420035856E-2</v>
      </c>
      <c r="K444">
        <f>'Raw counts'!K444/'Raw counts'!K$1246*10000</f>
        <v>0</v>
      </c>
      <c r="L444">
        <f>'Raw counts'!L444/'Raw counts'!L$1246*10000</f>
        <v>0</v>
      </c>
      <c r="M444">
        <f>'Raw counts'!M444/'Raw counts'!M$1246*10000</f>
        <v>0</v>
      </c>
      <c r="N444">
        <f>'Raw counts'!N444/'Raw counts'!N$1246*10000</f>
        <v>0</v>
      </c>
      <c r="O444">
        <f>'Raw counts'!O444/'Raw counts'!O$1246*10000</f>
        <v>1.9182444227043409</v>
      </c>
      <c r="P444">
        <f>'Raw counts'!P444/'Raw counts'!P$1246*10000</f>
        <v>0</v>
      </c>
      <c r="Q444">
        <f>'Raw counts'!Q444/'Raw counts'!Q$1246*10000</f>
        <v>0</v>
      </c>
      <c r="R444">
        <f>'Raw counts'!R444/'Raw counts'!R$1246*10000</f>
        <v>0</v>
      </c>
      <c r="S444">
        <f>'Raw counts'!S444/'Raw counts'!S$1246*10000</f>
        <v>0</v>
      </c>
      <c r="T444">
        <f>'Raw counts'!T444/'Raw counts'!T$1246*10000</f>
        <v>0</v>
      </c>
      <c r="U444">
        <f>'Raw counts'!U444/'Raw counts'!U$1246*10000</f>
        <v>0</v>
      </c>
      <c r="V444">
        <f t="shared" si="25"/>
        <v>1</v>
      </c>
      <c r="W444">
        <f t="shared" si="26"/>
        <v>0.31017298866141968</v>
      </c>
      <c r="X444">
        <f t="shared" si="24"/>
        <v>3.2871748244484283E-3</v>
      </c>
      <c r="Y444">
        <f t="shared" si="27"/>
        <v>0.23978055283804262</v>
      </c>
    </row>
    <row r="445" spans="1:25" x14ac:dyDescent="0.25">
      <c r="A445">
        <v>453</v>
      </c>
      <c r="B445" t="s">
        <v>817</v>
      </c>
      <c r="C445">
        <v>2700</v>
      </c>
      <c r="D445">
        <v>315</v>
      </c>
      <c r="E445">
        <f>'Raw counts'!E445/'Raw counts'!E$1246*10000</f>
        <v>0</v>
      </c>
      <c r="F445">
        <f>'Raw counts'!F445/'Raw counts'!F$1246*10000</f>
        <v>0</v>
      </c>
      <c r="G445">
        <f>'Raw counts'!G445/'Raw counts'!G$1246*10000</f>
        <v>0</v>
      </c>
      <c r="H445">
        <f>'Raw counts'!H445/'Raw counts'!H$1246*10000</f>
        <v>0</v>
      </c>
      <c r="I445">
        <f>'Raw counts'!I445/'Raw counts'!I$1246*10000</f>
        <v>0</v>
      </c>
      <c r="J445">
        <f>'Raw counts'!J445/'Raw counts'!J$1246*10000</f>
        <v>0</v>
      </c>
      <c r="K445">
        <f>'Raw counts'!K445/'Raw counts'!K$1246*10000</f>
        <v>0</v>
      </c>
      <c r="L445">
        <f>'Raw counts'!L445/'Raw counts'!L$1246*10000</f>
        <v>0</v>
      </c>
      <c r="M445">
        <f>'Raw counts'!M445/'Raw counts'!M$1246*10000</f>
        <v>0</v>
      </c>
      <c r="N445">
        <f>'Raw counts'!N445/'Raw counts'!N$1246*10000</f>
        <v>0</v>
      </c>
      <c r="O445">
        <f>'Raw counts'!O445/'Raw counts'!O$1246*10000</f>
        <v>0</v>
      </c>
      <c r="P445">
        <f>'Raw counts'!P445/'Raw counts'!P$1246*10000</f>
        <v>0</v>
      </c>
      <c r="Q445">
        <f>'Raw counts'!Q445/'Raw counts'!Q$1246*10000</f>
        <v>0</v>
      </c>
      <c r="R445">
        <f>'Raw counts'!R445/'Raw counts'!R$1246*10000</f>
        <v>0</v>
      </c>
      <c r="S445">
        <f>'Raw counts'!S445/'Raw counts'!S$1246*10000</f>
        <v>0</v>
      </c>
      <c r="T445">
        <f>'Raw counts'!T445/'Raw counts'!T$1246*10000</f>
        <v>0</v>
      </c>
      <c r="U445">
        <f>'Raw counts'!U445/'Raw counts'!U$1246*10000</f>
        <v>0</v>
      </c>
      <c r="V445">
        <f t="shared" si="25"/>
        <v>0</v>
      </c>
      <c r="W445" t="str">
        <f t="shared" si="26"/>
        <v/>
      </c>
      <c r="X445">
        <f t="shared" si="24"/>
        <v>0</v>
      </c>
      <c r="Y445">
        <f t="shared" si="27"/>
        <v>0</v>
      </c>
    </row>
    <row r="446" spans="1:25" x14ac:dyDescent="0.25">
      <c r="A446">
        <v>454</v>
      </c>
      <c r="B446" t="s">
        <v>818</v>
      </c>
      <c r="C446">
        <v>38600</v>
      </c>
      <c r="D446">
        <v>423</v>
      </c>
      <c r="E446">
        <f>'Raw counts'!E446/'Raw counts'!E$1246*10000</f>
        <v>0</v>
      </c>
      <c r="F446">
        <f>'Raw counts'!F446/'Raw counts'!F$1246*10000</f>
        <v>0</v>
      </c>
      <c r="G446">
        <f>'Raw counts'!G446/'Raw counts'!G$1246*10000</f>
        <v>0</v>
      </c>
      <c r="H446">
        <f>'Raw counts'!H446/'Raw counts'!H$1246*10000</f>
        <v>0</v>
      </c>
      <c r="I446">
        <f>'Raw counts'!I446/'Raw counts'!I$1246*10000</f>
        <v>0</v>
      </c>
      <c r="J446">
        <f>'Raw counts'!J446/'Raw counts'!J$1246*10000</f>
        <v>0</v>
      </c>
      <c r="K446">
        <f>'Raw counts'!K446/'Raw counts'!K$1246*10000</f>
        <v>0</v>
      </c>
      <c r="L446">
        <f>'Raw counts'!L446/'Raw counts'!L$1246*10000</f>
        <v>0</v>
      </c>
      <c r="M446">
        <f>'Raw counts'!M446/'Raw counts'!M$1246*10000</f>
        <v>0</v>
      </c>
      <c r="N446">
        <f>'Raw counts'!N446/'Raw counts'!N$1246*10000</f>
        <v>0</v>
      </c>
      <c r="O446">
        <f>'Raw counts'!O446/'Raw counts'!O$1246*10000</f>
        <v>0</v>
      </c>
      <c r="P446">
        <f>'Raw counts'!P446/'Raw counts'!P$1246*10000</f>
        <v>0</v>
      </c>
      <c r="Q446">
        <f>'Raw counts'!Q446/'Raw counts'!Q$1246*10000</f>
        <v>0</v>
      </c>
      <c r="R446">
        <f>'Raw counts'!R446/'Raw counts'!R$1246*10000</f>
        <v>0</v>
      </c>
      <c r="S446">
        <f>'Raw counts'!S446/'Raw counts'!S$1246*10000</f>
        <v>0</v>
      </c>
      <c r="T446">
        <f>'Raw counts'!T446/'Raw counts'!T$1246*10000</f>
        <v>0</v>
      </c>
      <c r="U446">
        <f>'Raw counts'!U446/'Raw counts'!U$1246*10000</f>
        <v>0</v>
      </c>
      <c r="V446">
        <f t="shared" si="25"/>
        <v>0</v>
      </c>
      <c r="W446" t="str">
        <f t="shared" si="26"/>
        <v/>
      </c>
      <c r="X446">
        <f t="shared" si="24"/>
        <v>0</v>
      </c>
      <c r="Y446">
        <f t="shared" si="27"/>
        <v>0</v>
      </c>
    </row>
    <row r="447" spans="1:25" x14ac:dyDescent="0.25">
      <c r="A447">
        <v>455</v>
      </c>
      <c r="B447" t="s">
        <v>819</v>
      </c>
      <c r="C447">
        <v>76500</v>
      </c>
      <c r="D447">
        <v>63</v>
      </c>
      <c r="E447">
        <f>'Raw counts'!E447/'Raw counts'!E$1246*10000</f>
        <v>0</v>
      </c>
      <c r="F447">
        <f>'Raw counts'!F447/'Raw counts'!F$1246*10000</f>
        <v>0</v>
      </c>
      <c r="G447">
        <f>'Raw counts'!G447/'Raw counts'!G$1246*10000</f>
        <v>0</v>
      </c>
      <c r="H447">
        <f>'Raw counts'!H447/'Raw counts'!H$1246*10000</f>
        <v>0</v>
      </c>
      <c r="I447">
        <f>'Raw counts'!I447/'Raw counts'!I$1246*10000</f>
        <v>0</v>
      </c>
      <c r="J447">
        <f>'Raw counts'!J447/'Raw counts'!J$1246*10000</f>
        <v>0</v>
      </c>
      <c r="K447">
        <f>'Raw counts'!K447/'Raw counts'!K$1246*10000</f>
        <v>0</v>
      </c>
      <c r="L447">
        <f>'Raw counts'!L447/'Raw counts'!L$1246*10000</f>
        <v>0</v>
      </c>
      <c r="M447">
        <f>'Raw counts'!M447/'Raw counts'!M$1246*10000</f>
        <v>0</v>
      </c>
      <c r="N447">
        <f>'Raw counts'!N447/'Raw counts'!N$1246*10000</f>
        <v>0</v>
      </c>
      <c r="O447">
        <f>'Raw counts'!O447/'Raw counts'!O$1246*10000</f>
        <v>0</v>
      </c>
      <c r="P447">
        <f>'Raw counts'!P447/'Raw counts'!P$1246*10000</f>
        <v>0</v>
      </c>
      <c r="Q447">
        <f>'Raw counts'!Q447/'Raw counts'!Q$1246*10000</f>
        <v>0</v>
      </c>
      <c r="R447">
        <f>'Raw counts'!R447/'Raw counts'!R$1246*10000</f>
        <v>0</v>
      </c>
      <c r="S447">
        <f>'Raw counts'!S447/'Raw counts'!S$1246*10000</f>
        <v>0</v>
      </c>
      <c r="T447">
        <f>'Raw counts'!T447/'Raw counts'!T$1246*10000</f>
        <v>0</v>
      </c>
      <c r="U447">
        <f>'Raw counts'!U447/'Raw counts'!U$1246*10000</f>
        <v>0</v>
      </c>
      <c r="V447">
        <f t="shared" si="25"/>
        <v>0</v>
      </c>
      <c r="W447" t="str">
        <f t="shared" si="26"/>
        <v/>
      </c>
      <c r="X447">
        <f t="shared" si="24"/>
        <v>0</v>
      </c>
      <c r="Y447">
        <f t="shared" si="27"/>
        <v>0</v>
      </c>
    </row>
    <row r="448" spans="1:25" x14ac:dyDescent="0.25">
      <c r="A448">
        <v>456</v>
      </c>
      <c r="B448" t="s">
        <v>231</v>
      </c>
      <c r="C448">
        <v>12600</v>
      </c>
      <c r="D448">
        <v>1027</v>
      </c>
      <c r="E448">
        <f>'Raw counts'!E448/'Raw counts'!E$1246*10000</f>
        <v>0.19798888124328054</v>
      </c>
      <c r="F448">
        <f>'Raw counts'!F448/'Raw counts'!F$1246*10000</f>
        <v>7.3826890706670992E-2</v>
      </c>
      <c r="G448">
        <f>'Raw counts'!G448/'Raw counts'!G$1246*10000</f>
        <v>1.0072887413322804E-2</v>
      </c>
      <c r="H448">
        <f>'Raw counts'!H448/'Raw counts'!H$1246*10000</f>
        <v>8.3763727653408032E-2</v>
      </c>
      <c r="I448">
        <f>'Raw counts'!I448/'Raw counts'!I$1246*10000</f>
        <v>0</v>
      </c>
      <c r="J448">
        <f>'Raw counts'!J448/'Raw counts'!J$1246*10000</f>
        <v>9.8615244733452866E-3</v>
      </c>
      <c r="K448">
        <f>'Raw counts'!K448/'Raw counts'!K$1246*10000</f>
        <v>0.10256981994537041</v>
      </c>
      <c r="L448">
        <f>'Raw counts'!L448/'Raw counts'!L$1246*10000</f>
        <v>0</v>
      </c>
      <c r="M448">
        <f>'Raw counts'!M448/'Raw counts'!M$1246*10000</f>
        <v>7.3722323027259756E-2</v>
      </c>
      <c r="N448">
        <f>'Raw counts'!N448/'Raw counts'!N$1246*10000</f>
        <v>0.72396896280907286</v>
      </c>
      <c r="O448">
        <f>'Raw counts'!O448/'Raw counts'!O$1246*10000</f>
        <v>5.048011638695634E-2</v>
      </c>
      <c r="P448">
        <f>'Raw counts'!P448/'Raw counts'!P$1246*10000</f>
        <v>0.15812986222615222</v>
      </c>
      <c r="Q448">
        <f>'Raw counts'!Q448/'Raw counts'!Q$1246*10000</f>
        <v>1.950214913683488E-2</v>
      </c>
      <c r="R448">
        <f>'Raw counts'!R448/'Raw counts'!R$1246*10000</f>
        <v>0.10017410259030195</v>
      </c>
      <c r="S448">
        <f>'Raw counts'!S448/'Raw counts'!S$1246*10000</f>
        <v>0.19542509844539335</v>
      </c>
      <c r="T448">
        <f>'Raw counts'!T448/'Raw counts'!T$1246*10000</f>
        <v>0.15463837815268991</v>
      </c>
      <c r="U448">
        <f>'Raw counts'!U448/'Raw counts'!U$1246*10000</f>
        <v>0.29074434892793444</v>
      </c>
      <c r="V448">
        <f t="shared" si="25"/>
        <v>1</v>
      </c>
      <c r="W448">
        <f t="shared" si="26"/>
        <v>7.2414588343621383E-2</v>
      </c>
      <c r="X448">
        <f t="shared" si="24"/>
        <v>6.1311783829184195E-2</v>
      </c>
      <c r="Y448">
        <f t="shared" si="27"/>
        <v>0.21163287733441699</v>
      </c>
    </row>
    <row r="449" spans="1:25" x14ac:dyDescent="0.25">
      <c r="A449">
        <v>457</v>
      </c>
      <c r="B449" t="s">
        <v>820</v>
      </c>
      <c r="C449">
        <v>13900</v>
      </c>
      <c r="D449">
        <v>669</v>
      </c>
      <c r="E449">
        <f>'Raw counts'!E449/'Raw counts'!E$1246*10000</f>
        <v>0</v>
      </c>
      <c r="F449">
        <f>'Raw counts'!F449/'Raw counts'!F$1246*10000</f>
        <v>0</v>
      </c>
      <c r="G449">
        <f>'Raw counts'!G449/'Raw counts'!G$1246*10000</f>
        <v>0</v>
      </c>
      <c r="H449">
        <f>'Raw counts'!H449/'Raw counts'!H$1246*10000</f>
        <v>0</v>
      </c>
      <c r="I449">
        <f>'Raw counts'!I449/'Raw counts'!I$1246*10000</f>
        <v>0</v>
      </c>
      <c r="J449">
        <f>'Raw counts'!J449/'Raw counts'!J$1246*10000</f>
        <v>0</v>
      </c>
      <c r="K449">
        <f>'Raw counts'!K449/'Raw counts'!K$1246*10000</f>
        <v>0</v>
      </c>
      <c r="L449">
        <f>'Raw counts'!L449/'Raw counts'!L$1246*10000</f>
        <v>0</v>
      </c>
      <c r="M449">
        <f>'Raw counts'!M449/'Raw counts'!M$1246*10000</f>
        <v>0</v>
      </c>
      <c r="N449">
        <f>'Raw counts'!N449/'Raw counts'!N$1246*10000</f>
        <v>0</v>
      </c>
      <c r="O449">
        <f>'Raw counts'!O449/'Raw counts'!O$1246*10000</f>
        <v>0</v>
      </c>
      <c r="P449">
        <f>'Raw counts'!P449/'Raw counts'!P$1246*10000</f>
        <v>0</v>
      </c>
      <c r="Q449">
        <f>'Raw counts'!Q449/'Raw counts'!Q$1246*10000</f>
        <v>0</v>
      </c>
      <c r="R449">
        <f>'Raw counts'!R449/'Raw counts'!R$1246*10000</f>
        <v>0</v>
      </c>
      <c r="S449">
        <f>'Raw counts'!S449/'Raw counts'!S$1246*10000</f>
        <v>0</v>
      </c>
      <c r="T449">
        <f>'Raw counts'!T449/'Raw counts'!T$1246*10000</f>
        <v>0</v>
      </c>
      <c r="U449">
        <f>'Raw counts'!U449/'Raw counts'!U$1246*10000</f>
        <v>0</v>
      </c>
      <c r="V449">
        <f t="shared" si="25"/>
        <v>0</v>
      </c>
      <c r="W449" t="str">
        <f t="shared" si="26"/>
        <v/>
      </c>
      <c r="X449">
        <f t="shared" si="24"/>
        <v>0</v>
      </c>
      <c r="Y449">
        <f t="shared" si="27"/>
        <v>0</v>
      </c>
    </row>
    <row r="450" spans="1:25" x14ac:dyDescent="0.25">
      <c r="A450">
        <v>458</v>
      </c>
      <c r="B450" t="s">
        <v>821</v>
      </c>
      <c r="C450">
        <v>49000</v>
      </c>
      <c r="D450">
        <v>754</v>
      </c>
      <c r="E450">
        <f>'Raw counts'!E450/'Raw counts'!E$1246*10000</f>
        <v>0</v>
      </c>
      <c r="F450">
        <f>'Raw counts'!F450/'Raw counts'!F$1246*10000</f>
        <v>0</v>
      </c>
      <c r="G450">
        <f>'Raw counts'!G450/'Raw counts'!G$1246*10000</f>
        <v>0</v>
      </c>
      <c r="H450">
        <f>'Raw counts'!H450/'Raw counts'!H$1246*10000</f>
        <v>0</v>
      </c>
      <c r="I450">
        <f>'Raw counts'!I450/'Raw counts'!I$1246*10000</f>
        <v>0</v>
      </c>
      <c r="J450">
        <f>'Raw counts'!J450/'Raw counts'!J$1246*10000</f>
        <v>0</v>
      </c>
      <c r="K450">
        <f>'Raw counts'!K450/'Raw counts'!K$1246*10000</f>
        <v>0</v>
      </c>
      <c r="L450">
        <f>'Raw counts'!L450/'Raw counts'!L$1246*10000</f>
        <v>0</v>
      </c>
      <c r="M450">
        <f>'Raw counts'!M450/'Raw counts'!M$1246*10000</f>
        <v>0</v>
      </c>
      <c r="N450">
        <f>'Raw counts'!N450/'Raw counts'!N$1246*10000</f>
        <v>0</v>
      </c>
      <c r="O450">
        <f>'Raw counts'!O450/'Raw counts'!O$1246*10000</f>
        <v>0</v>
      </c>
      <c r="P450">
        <f>'Raw counts'!P450/'Raw counts'!P$1246*10000</f>
        <v>0</v>
      </c>
      <c r="Q450">
        <f>'Raw counts'!Q450/'Raw counts'!Q$1246*10000</f>
        <v>0</v>
      </c>
      <c r="R450">
        <f>'Raw counts'!R450/'Raw counts'!R$1246*10000</f>
        <v>0</v>
      </c>
      <c r="S450">
        <f>'Raw counts'!S450/'Raw counts'!S$1246*10000</f>
        <v>0</v>
      </c>
      <c r="T450">
        <f>'Raw counts'!T450/'Raw counts'!T$1246*10000</f>
        <v>0</v>
      </c>
      <c r="U450">
        <f>'Raw counts'!U450/'Raw counts'!U$1246*10000</f>
        <v>0</v>
      </c>
      <c r="V450">
        <f t="shared" si="25"/>
        <v>0</v>
      </c>
      <c r="W450" t="str">
        <f t="shared" si="26"/>
        <v/>
      </c>
      <c r="X450">
        <f t="shared" si="24"/>
        <v>0</v>
      </c>
      <c r="Y450">
        <f t="shared" si="27"/>
        <v>0</v>
      </c>
    </row>
    <row r="451" spans="1:25" x14ac:dyDescent="0.25">
      <c r="A451">
        <v>459</v>
      </c>
      <c r="B451" t="s">
        <v>822</v>
      </c>
      <c r="C451">
        <v>98100</v>
      </c>
      <c r="D451">
        <v>21</v>
      </c>
      <c r="E451">
        <f>'Raw counts'!E451/'Raw counts'!E$1246*10000</f>
        <v>0</v>
      </c>
      <c r="F451">
        <f>'Raw counts'!F451/'Raw counts'!F$1246*10000</f>
        <v>0</v>
      </c>
      <c r="G451">
        <f>'Raw counts'!G451/'Raw counts'!G$1246*10000</f>
        <v>0</v>
      </c>
      <c r="H451">
        <f>'Raw counts'!H451/'Raw counts'!H$1246*10000</f>
        <v>0</v>
      </c>
      <c r="I451">
        <f>'Raw counts'!I451/'Raw counts'!I$1246*10000</f>
        <v>0</v>
      </c>
      <c r="J451">
        <f>'Raw counts'!J451/'Raw counts'!J$1246*10000</f>
        <v>0</v>
      </c>
      <c r="K451">
        <f>'Raw counts'!K451/'Raw counts'!K$1246*10000</f>
        <v>0</v>
      </c>
      <c r="L451">
        <f>'Raw counts'!L451/'Raw counts'!L$1246*10000</f>
        <v>0</v>
      </c>
      <c r="M451">
        <f>'Raw counts'!M451/'Raw counts'!M$1246*10000</f>
        <v>0</v>
      </c>
      <c r="N451">
        <f>'Raw counts'!N451/'Raw counts'!N$1246*10000</f>
        <v>0</v>
      </c>
      <c r="O451">
        <f>'Raw counts'!O451/'Raw counts'!O$1246*10000</f>
        <v>0</v>
      </c>
      <c r="P451">
        <f>'Raw counts'!P451/'Raw counts'!P$1246*10000</f>
        <v>0</v>
      </c>
      <c r="Q451">
        <f>'Raw counts'!Q451/'Raw counts'!Q$1246*10000</f>
        <v>0</v>
      </c>
      <c r="R451">
        <f>'Raw counts'!R451/'Raw counts'!R$1246*10000</f>
        <v>0</v>
      </c>
      <c r="S451">
        <f>'Raw counts'!S451/'Raw counts'!S$1246*10000</f>
        <v>0</v>
      </c>
      <c r="T451">
        <f>'Raw counts'!T451/'Raw counts'!T$1246*10000</f>
        <v>0</v>
      </c>
      <c r="U451">
        <f>'Raw counts'!U451/'Raw counts'!U$1246*10000</f>
        <v>0</v>
      </c>
      <c r="V451">
        <f t="shared" si="25"/>
        <v>0</v>
      </c>
      <c r="W451" t="str">
        <f t="shared" si="26"/>
        <v/>
      </c>
      <c r="X451">
        <f t="shared" ref="X451:X514" si="28">AVERAGE(E451:M451)</f>
        <v>0</v>
      </c>
      <c r="Y451">
        <f t="shared" si="27"/>
        <v>0</v>
      </c>
    </row>
    <row r="452" spans="1:25" x14ac:dyDescent="0.25">
      <c r="A452">
        <v>460</v>
      </c>
      <c r="B452" t="s">
        <v>232</v>
      </c>
      <c r="C452">
        <v>79800</v>
      </c>
      <c r="D452">
        <v>339</v>
      </c>
      <c r="E452">
        <f>'Raw counts'!E452/'Raw counts'!E$1246*10000</f>
        <v>0.82557627839179237</v>
      </c>
      <c r="F452">
        <f>'Raw counts'!F452/'Raw counts'!F$1246*10000</f>
        <v>0.13124780570074845</v>
      </c>
      <c r="G452">
        <f>'Raw counts'!G452/'Raw counts'!G$1246*10000</f>
        <v>0.33240528463965258</v>
      </c>
      <c r="H452">
        <f>'Raw counts'!H452/'Raw counts'!H$1246*10000</f>
        <v>2.0940931913352008E-2</v>
      </c>
      <c r="I452">
        <f>'Raw counts'!I452/'Raw counts'!I$1246*10000</f>
        <v>1.2621637180264684</v>
      </c>
      <c r="J452">
        <f>'Raw counts'!J452/'Raw counts'!J$1246*10000</f>
        <v>0.86288339141771253</v>
      </c>
      <c r="K452">
        <f>'Raw counts'!K452/'Raw counts'!K$1246*10000</f>
        <v>0.41919839455933999</v>
      </c>
      <c r="L452">
        <f>'Raw counts'!L452/'Raw counts'!L$1246*10000</f>
        <v>0.16757303097278792</v>
      </c>
      <c r="M452">
        <f>'Raw counts'!M452/'Raw counts'!M$1246*10000</f>
        <v>0.4561568737311697</v>
      </c>
      <c r="N452">
        <f>'Raw counts'!N452/'Raw counts'!N$1246*10000</f>
        <v>7.3313312689526372E-2</v>
      </c>
      <c r="O452">
        <f>'Raw counts'!O452/'Raw counts'!O$1246*10000</f>
        <v>0.57547332681130237</v>
      </c>
      <c r="P452">
        <f>'Raw counts'!P452/'Raw counts'!P$1246*10000</f>
        <v>0.15812986222615222</v>
      </c>
      <c r="Q452">
        <f>'Raw counts'!Q452/'Raw counts'!Q$1246*10000</f>
        <v>0</v>
      </c>
      <c r="R452">
        <f>'Raw counts'!R452/'Raw counts'!R$1246*10000</f>
        <v>0.70522568223572568</v>
      </c>
      <c r="S452">
        <f>'Raw counts'!S452/'Raw counts'!S$1246*10000</f>
        <v>0.1791396735749439</v>
      </c>
      <c r="T452">
        <f>'Raw counts'!T452/'Raw counts'!T$1246*10000</f>
        <v>6.0137147059379413E-2</v>
      </c>
      <c r="U452">
        <f>'Raw counts'!U452/'Raw counts'!U$1246*10000</f>
        <v>1.2497667536006736</v>
      </c>
      <c r="V452">
        <f t="shared" ref="V452:V515" si="29">IF(AND(X452=0,Y452=0),0,1)</f>
        <v>1</v>
      </c>
      <c r="W452">
        <f t="shared" ref="W452:W515" si="30">IFERROR(_xlfn.T.TEST(E452:M452,N452:U452,2,2),"")</f>
        <v>0.55869556070702286</v>
      </c>
      <c r="X452">
        <f t="shared" si="28"/>
        <v>0.49757174548366945</v>
      </c>
      <c r="Y452">
        <f t="shared" ref="Y452:Y515" si="31">AVERAGE(N452:U452)</f>
        <v>0.37514821977471297</v>
      </c>
    </row>
    <row r="453" spans="1:25" x14ac:dyDescent="0.25">
      <c r="A453">
        <v>461</v>
      </c>
      <c r="B453" t="s">
        <v>233</v>
      </c>
      <c r="C453">
        <v>7600</v>
      </c>
      <c r="D453">
        <v>361</v>
      </c>
      <c r="E453">
        <f>'Raw counts'!E453/'Raw counts'!E$1246*10000</f>
        <v>1.867819634370571E-3</v>
      </c>
      <c r="F453">
        <f>'Raw counts'!F453/'Raw counts'!F$1246*10000</f>
        <v>0</v>
      </c>
      <c r="G453">
        <f>'Raw counts'!G453/'Raw counts'!G$1246*10000</f>
        <v>0</v>
      </c>
      <c r="H453">
        <f>'Raw counts'!H453/'Raw counts'!H$1246*10000</f>
        <v>6.9803106377840027E-3</v>
      </c>
      <c r="I453">
        <f>'Raw counts'!I453/'Raw counts'!I$1246*10000</f>
        <v>4.9255169483959749E-2</v>
      </c>
      <c r="J453">
        <f>'Raw counts'!J453/'Raw counts'!J$1246*10000</f>
        <v>0.4388378390638652</v>
      </c>
      <c r="K453">
        <f>'Raw counts'!K453/'Raw counts'!K$1246*10000</f>
        <v>0.49501087017113554</v>
      </c>
      <c r="L453">
        <f>'Raw counts'!L453/'Raw counts'!L$1246*10000</f>
        <v>1.76392664181882E-2</v>
      </c>
      <c r="M453">
        <f>'Raw counts'!M453/'Raw counts'!M$1246*10000</f>
        <v>0</v>
      </c>
      <c r="N453">
        <f>'Raw counts'!N453/'Raw counts'!N$1246*10000</f>
        <v>1.5487437305662446</v>
      </c>
      <c r="O453">
        <f>'Raw counts'!O453/'Raw counts'!O$1246*10000</f>
        <v>0.15144034916086901</v>
      </c>
      <c r="P453">
        <f>'Raw counts'!P453/'Raw counts'!P$1246*10000</f>
        <v>2.1368900300831377E-2</v>
      </c>
      <c r="Q453">
        <f>'Raw counts'!Q453/'Raw counts'!Q$1246*10000</f>
        <v>9.7510745684174401E-3</v>
      </c>
      <c r="R453">
        <f>'Raw counts'!R453/'Raw counts'!R$1246*10000</f>
        <v>8.0139282072241545E-3</v>
      </c>
      <c r="S453">
        <f>'Raw counts'!S453/'Raw counts'!S$1246*10000</f>
        <v>2.1713899827265928E-2</v>
      </c>
      <c r="T453">
        <f>'Raw counts'!T453/'Raw counts'!T$1246*10000</f>
        <v>8.5910210084827743E-3</v>
      </c>
      <c r="U453">
        <f>'Raw counts'!U453/'Raw counts'!U$1246*10000</f>
        <v>4.3394678944467828E-3</v>
      </c>
      <c r="V453">
        <f t="shared" si="29"/>
        <v>1</v>
      </c>
      <c r="W453">
        <f t="shared" si="30"/>
        <v>0.57784084038166172</v>
      </c>
      <c r="X453">
        <f t="shared" si="28"/>
        <v>0.11217680837881147</v>
      </c>
      <c r="Y453">
        <f t="shared" si="31"/>
        <v>0.22174529644172275</v>
      </c>
    </row>
    <row r="454" spans="1:25" x14ac:dyDescent="0.25">
      <c r="A454">
        <v>462</v>
      </c>
      <c r="B454" t="s">
        <v>823</v>
      </c>
      <c r="C454">
        <v>87900</v>
      </c>
      <c r="D454">
        <v>987</v>
      </c>
      <c r="E454">
        <f>'Raw counts'!E454/'Raw counts'!E$1246*10000</f>
        <v>0</v>
      </c>
      <c r="F454">
        <f>'Raw counts'!F454/'Raw counts'!F$1246*10000</f>
        <v>0</v>
      </c>
      <c r="G454">
        <f>'Raw counts'!G454/'Raw counts'!G$1246*10000</f>
        <v>0</v>
      </c>
      <c r="H454">
        <f>'Raw counts'!H454/'Raw counts'!H$1246*10000</f>
        <v>0</v>
      </c>
      <c r="I454">
        <f>'Raw counts'!I454/'Raw counts'!I$1246*10000</f>
        <v>0</v>
      </c>
      <c r="J454">
        <f>'Raw counts'!J454/'Raw counts'!J$1246*10000</f>
        <v>0</v>
      </c>
      <c r="K454">
        <f>'Raw counts'!K454/'Raw counts'!K$1246*10000</f>
        <v>0</v>
      </c>
      <c r="L454">
        <f>'Raw counts'!L454/'Raw counts'!L$1246*10000</f>
        <v>0</v>
      </c>
      <c r="M454">
        <f>'Raw counts'!M454/'Raw counts'!M$1246*10000</f>
        <v>0</v>
      </c>
      <c r="N454">
        <f>'Raw counts'!N454/'Raw counts'!N$1246*10000</f>
        <v>0</v>
      </c>
      <c r="O454">
        <f>'Raw counts'!O454/'Raw counts'!O$1246*10000</f>
        <v>0</v>
      </c>
      <c r="P454">
        <f>'Raw counts'!P454/'Raw counts'!P$1246*10000</f>
        <v>0</v>
      </c>
      <c r="Q454">
        <f>'Raw counts'!Q454/'Raw counts'!Q$1246*10000</f>
        <v>0</v>
      </c>
      <c r="R454">
        <f>'Raw counts'!R454/'Raw counts'!R$1246*10000</f>
        <v>0</v>
      </c>
      <c r="S454">
        <f>'Raw counts'!S454/'Raw counts'!S$1246*10000</f>
        <v>0</v>
      </c>
      <c r="T454">
        <f>'Raw counts'!T454/'Raw counts'!T$1246*10000</f>
        <v>0</v>
      </c>
      <c r="U454">
        <f>'Raw counts'!U454/'Raw counts'!U$1246*10000</f>
        <v>0</v>
      </c>
      <c r="V454">
        <f t="shared" si="29"/>
        <v>0</v>
      </c>
      <c r="W454" t="str">
        <f t="shared" si="30"/>
        <v/>
      </c>
      <c r="X454">
        <f t="shared" si="28"/>
        <v>0</v>
      </c>
      <c r="Y454">
        <f t="shared" si="31"/>
        <v>0</v>
      </c>
    </row>
    <row r="455" spans="1:25" x14ac:dyDescent="0.25">
      <c r="A455">
        <v>463</v>
      </c>
      <c r="B455" t="s">
        <v>234</v>
      </c>
      <c r="C455">
        <v>38700</v>
      </c>
      <c r="D455">
        <v>375</v>
      </c>
      <c r="E455">
        <f>'Raw counts'!E455/'Raw counts'!E$1246*10000</f>
        <v>4.3931117800395825</v>
      </c>
      <c r="F455">
        <f>'Raw counts'!F455/'Raw counts'!F$1246*10000</f>
        <v>0.17226274498223232</v>
      </c>
      <c r="G455">
        <f>'Raw counts'!G455/'Raw counts'!G$1246*10000</f>
        <v>5.1573183556212756</v>
      </c>
      <c r="H455">
        <f>'Raw counts'!H455/'Raw counts'!H$1246*10000</f>
        <v>1.1657118765099284</v>
      </c>
      <c r="I455">
        <f>'Raw counts'!I455/'Raw counts'!I$1246*10000</f>
        <v>1.5084395654462672</v>
      </c>
      <c r="J455">
        <f>'Raw counts'!J455/'Raw counts'!J$1246*10000</f>
        <v>13.244027367702719</v>
      </c>
      <c r="K455">
        <f>'Raw counts'!K455/'Raw counts'!K$1246*10000</f>
        <v>7.5009755281788282</v>
      </c>
      <c r="L455">
        <f>'Raw counts'!L455/'Raw counts'!L$1246*10000</f>
        <v>6.0105800319976295</v>
      </c>
      <c r="M455">
        <f>'Raw counts'!M455/'Raw counts'!M$1246*10000</f>
        <v>4.1192347991481384</v>
      </c>
      <c r="N455">
        <f>'Raw counts'!N455/'Raw counts'!N$1246*10000</f>
        <v>12.903143033356642</v>
      </c>
      <c r="O455">
        <f>'Raw counts'!O455/'Raw counts'!O$1246*10000</f>
        <v>6.723951502742584</v>
      </c>
      <c r="P455">
        <f>'Raw counts'!P455/'Raw counts'!P$1246*10000</f>
        <v>4.4233623622720959</v>
      </c>
      <c r="Q455">
        <f>'Raw counts'!Q455/'Raw counts'!Q$1246*10000</f>
        <v>3.6469018885881224</v>
      </c>
      <c r="R455">
        <f>'Raw counts'!R455/'Raw counts'!R$1246*10000</f>
        <v>6.7837902274152482</v>
      </c>
      <c r="S455">
        <f>'Raw counts'!S455/'Raw counts'!S$1246*10000</f>
        <v>1.5254014628654313</v>
      </c>
      <c r="T455">
        <f>'Raw counts'!T455/'Raw counts'!T$1246*10000</f>
        <v>9.5618063824413273</v>
      </c>
      <c r="U455">
        <f>'Raw counts'!U455/'Raw counts'!U$1246*10000</f>
        <v>4.8645435096748439</v>
      </c>
      <c r="V455">
        <f t="shared" si="29"/>
        <v>1</v>
      </c>
      <c r="W455">
        <f t="shared" si="30"/>
        <v>0.43018803544711914</v>
      </c>
      <c r="X455">
        <f t="shared" si="28"/>
        <v>4.8079624499585112</v>
      </c>
      <c r="Y455">
        <f t="shared" si="31"/>
        <v>6.3041125461695371</v>
      </c>
    </row>
    <row r="456" spans="1:25" x14ac:dyDescent="0.25">
      <c r="A456">
        <v>464</v>
      </c>
      <c r="B456" t="s">
        <v>824</v>
      </c>
      <c r="C456">
        <v>76600</v>
      </c>
      <c r="D456">
        <v>63</v>
      </c>
      <c r="E456">
        <f>'Raw counts'!E456/'Raw counts'!E$1246*10000</f>
        <v>0</v>
      </c>
      <c r="F456">
        <f>'Raw counts'!F456/'Raw counts'!F$1246*10000</f>
        <v>0</v>
      </c>
      <c r="G456">
        <f>'Raw counts'!G456/'Raw counts'!G$1246*10000</f>
        <v>0</v>
      </c>
      <c r="H456">
        <f>'Raw counts'!H456/'Raw counts'!H$1246*10000</f>
        <v>0</v>
      </c>
      <c r="I456">
        <f>'Raw counts'!I456/'Raw counts'!I$1246*10000</f>
        <v>0</v>
      </c>
      <c r="J456">
        <f>'Raw counts'!J456/'Raw counts'!J$1246*10000</f>
        <v>0</v>
      </c>
      <c r="K456">
        <f>'Raw counts'!K456/'Raw counts'!K$1246*10000</f>
        <v>0</v>
      </c>
      <c r="L456">
        <f>'Raw counts'!L456/'Raw counts'!L$1246*10000</f>
        <v>0</v>
      </c>
      <c r="M456">
        <f>'Raw counts'!M456/'Raw counts'!M$1246*10000</f>
        <v>0</v>
      </c>
      <c r="N456">
        <f>'Raw counts'!N456/'Raw counts'!N$1246*10000</f>
        <v>0</v>
      </c>
      <c r="O456">
        <f>'Raw counts'!O456/'Raw counts'!O$1246*10000</f>
        <v>0</v>
      </c>
      <c r="P456">
        <f>'Raw counts'!P456/'Raw counts'!P$1246*10000</f>
        <v>0</v>
      </c>
      <c r="Q456">
        <f>'Raw counts'!Q456/'Raw counts'!Q$1246*10000</f>
        <v>0</v>
      </c>
      <c r="R456">
        <f>'Raw counts'!R456/'Raw counts'!R$1246*10000</f>
        <v>0</v>
      </c>
      <c r="S456">
        <f>'Raw counts'!S456/'Raw counts'!S$1246*10000</f>
        <v>0</v>
      </c>
      <c r="T456">
        <f>'Raw counts'!T456/'Raw counts'!T$1246*10000</f>
        <v>0</v>
      </c>
      <c r="U456">
        <f>'Raw counts'!U456/'Raw counts'!U$1246*10000</f>
        <v>0</v>
      </c>
      <c r="V456">
        <f t="shared" si="29"/>
        <v>0</v>
      </c>
      <c r="W456" t="str">
        <f t="shared" si="30"/>
        <v/>
      </c>
      <c r="X456">
        <f t="shared" si="28"/>
        <v>0</v>
      </c>
      <c r="Y456">
        <f t="shared" si="31"/>
        <v>0</v>
      </c>
    </row>
    <row r="457" spans="1:25" x14ac:dyDescent="0.25">
      <c r="A457">
        <v>465</v>
      </c>
      <c r="B457" t="s">
        <v>825</v>
      </c>
      <c r="C457">
        <v>49100</v>
      </c>
      <c r="D457">
        <v>754</v>
      </c>
      <c r="E457">
        <f>'Raw counts'!E457/'Raw counts'!E$1246*10000</f>
        <v>0</v>
      </c>
      <c r="F457">
        <f>'Raw counts'!F457/'Raw counts'!F$1246*10000</f>
        <v>0</v>
      </c>
      <c r="G457">
        <f>'Raw counts'!G457/'Raw counts'!G$1246*10000</f>
        <v>0</v>
      </c>
      <c r="H457">
        <f>'Raw counts'!H457/'Raw counts'!H$1246*10000</f>
        <v>0</v>
      </c>
      <c r="I457">
        <f>'Raw counts'!I457/'Raw counts'!I$1246*10000</f>
        <v>0</v>
      </c>
      <c r="J457">
        <f>'Raw counts'!J457/'Raw counts'!J$1246*10000</f>
        <v>0</v>
      </c>
      <c r="K457">
        <f>'Raw counts'!K457/'Raw counts'!K$1246*10000</f>
        <v>0</v>
      </c>
      <c r="L457">
        <f>'Raw counts'!L457/'Raw counts'!L$1246*10000</f>
        <v>0</v>
      </c>
      <c r="M457">
        <f>'Raw counts'!M457/'Raw counts'!M$1246*10000</f>
        <v>0</v>
      </c>
      <c r="N457">
        <f>'Raw counts'!N457/'Raw counts'!N$1246*10000</f>
        <v>0</v>
      </c>
      <c r="O457">
        <f>'Raw counts'!O457/'Raw counts'!O$1246*10000</f>
        <v>0</v>
      </c>
      <c r="P457">
        <f>'Raw counts'!P457/'Raw counts'!P$1246*10000</f>
        <v>0</v>
      </c>
      <c r="Q457">
        <f>'Raw counts'!Q457/'Raw counts'!Q$1246*10000</f>
        <v>0</v>
      </c>
      <c r="R457">
        <f>'Raw counts'!R457/'Raw counts'!R$1246*10000</f>
        <v>0</v>
      </c>
      <c r="S457">
        <f>'Raw counts'!S457/'Raw counts'!S$1246*10000</f>
        <v>0</v>
      </c>
      <c r="T457">
        <f>'Raw counts'!T457/'Raw counts'!T$1246*10000</f>
        <v>0</v>
      </c>
      <c r="U457">
        <f>'Raw counts'!U457/'Raw counts'!U$1246*10000</f>
        <v>0</v>
      </c>
      <c r="V457">
        <f t="shared" si="29"/>
        <v>0</v>
      </c>
      <c r="W457" t="str">
        <f t="shared" si="30"/>
        <v/>
      </c>
      <c r="X457">
        <f t="shared" si="28"/>
        <v>0</v>
      </c>
      <c r="Y457">
        <f t="shared" si="31"/>
        <v>0</v>
      </c>
    </row>
    <row r="458" spans="1:25" x14ac:dyDescent="0.25">
      <c r="A458">
        <v>466</v>
      </c>
      <c r="B458" t="s">
        <v>235</v>
      </c>
      <c r="C458">
        <v>111200</v>
      </c>
      <c r="D458">
        <v>1099</v>
      </c>
      <c r="E458">
        <f>'Raw counts'!E458/'Raw counts'!E$1246*10000</f>
        <v>8.0951302953620541</v>
      </c>
      <c r="F458">
        <f>'Raw counts'!F458/'Raw counts'!F$1246*10000</f>
        <v>5.6026407058506988</v>
      </c>
      <c r="G458">
        <f>'Raw counts'!G458/'Raw counts'!G$1246*10000</f>
        <v>4.5529451108219074</v>
      </c>
      <c r="H458">
        <f>'Raw counts'!H458/'Raw counts'!H$1246*10000</f>
        <v>2.6943999061846249</v>
      </c>
      <c r="I458">
        <f>'Raw counts'!I458/'Raw counts'!I$1246*10000</f>
        <v>2.9799377537795646</v>
      </c>
      <c r="J458">
        <f>'Raw counts'!J458/'Raw counts'!J$1246*10000</f>
        <v>2.1448815729525998</v>
      </c>
      <c r="K458">
        <f>'Raw counts'!K458/'Raw counts'!K$1246*10000</f>
        <v>2.8407380567478677</v>
      </c>
      <c r="L458">
        <f>'Raw counts'!L458/'Raw counts'!L$1246*10000</f>
        <v>4.2951613728288267</v>
      </c>
      <c r="M458">
        <f>'Raw counts'!M458/'Raw counts'!M$1246*10000</f>
        <v>5.2204619993678314</v>
      </c>
      <c r="N458">
        <f>'Raw counts'!N458/'Raw counts'!N$1246*10000</f>
        <v>6.7356606033502358</v>
      </c>
      <c r="O458">
        <f>'Raw counts'!O458/'Raw counts'!O$1246*10000</f>
        <v>2.4028535400191218</v>
      </c>
      <c r="P458">
        <f>'Raw counts'!P458/'Raw counts'!P$1246*10000</f>
        <v>2.2950198923092899</v>
      </c>
      <c r="Q458">
        <f>'Raw counts'!Q458/'Raw counts'!Q$1246*10000</f>
        <v>8.6979585150283558</v>
      </c>
      <c r="R458">
        <f>'Raw counts'!R458/'Raw counts'!R$1246*10000</f>
        <v>2.4602759596178156</v>
      </c>
      <c r="S458">
        <f>'Raw counts'!S458/'Raw counts'!S$1246*10000</f>
        <v>4.6142037132940095</v>
      </c>
      <c r="T458">
        <f>'Raw counts'!T458/'Raw counts'!T$1246*10000</f>
        <v>8.5910210084827732</v>
      </c>
      <c r="U458">
        <f>'Raw counts'!U458/'Raw counts'!U$1246*10000</f>
        <v>5.1509483907083311</v>
      </c>
      <c r="V458">
        <f t="shared" si="29"/>
        <v>1</v>
      </c>
      <c r="W458">
        <f t="shared" si="30"/>
        <v>0.45620310693203392</v>
      </c>
      <c r="X458">
        <f t="shared" si="28"/>
        <v>4.2695885304328858</v>
      </c>
      <c r="Y458">
        <f t="shared" si="31"/>
        <v>5.118492702851241</v>
      </c>
    </row>
    <row r="459" spans="1:25" x14ac:dyDescent="0.25">
      <c r="A459">
        <v>467</v>
      </c>
      <c r="B459" t="s">
        <v>826</v>
      </c>
      <c r="C459">
        <v>74000</v>
      </c>
      <c r="D459">
        <v>1097</v>
      </c>
      <c r="E459">
        <f>'Raw counts'!E459/'Raw counts'!E$1246*10000</f>
        <v>0</v>
      </c>
      <c r="F459">
        <f>'Raw counts'!F459/'Raw counts'!F$1246*10000</f>
        <v>0</v>
      </c>
      <c r="G459">
        <f>'Raw counts'!G459/'Raw counts'!G$1246*10000</f>
        <v>0</v>
      </c>
      <c r="H459">
        <f>'Raw counts'!H459/'Raw counts'!H$1246*10000</f>
        <v>0</v>
      </c>
      <c r="I459">
        <f>'Raw counts'!I459/'Raw counts'!I$1246*10000</f>
        <v>0</v>
      </c>
      <c r="J459">
        <f>'Raw counts'!J459/'Raw counts'!J$1246*10000</f>
        <v>0</v>
      </c>
      <c r="K459">
        <f>'Raw counts'!K459/'Raw counts'!K$1246*10000</f>
        <v>0</v>
      </c>
      <c r="L459">
        <f>'Raw counts'!L459/'Raw counts'!L$1246*10000</f>
        <v>0</v>
      </c>
      <c r="M459">
        <f>'Raw counts'!M459/'Raw counts'!M$1246*10000</f>
        <v>0</v>
      </c>
      <c r="N459">
        <f>'Raw counts'!N459/'Raw counts'!N$1246*10000</f>
        <v>0</v>
      </c>
      <c r="O459">
        <f>'Raw counts'!O459/'Raw counts'!O$1246*10000</f>
        <v>0</v>
      </c>
      <c r="P459">
        <f>'Raw counts'!P459/'Raw counts'!P$1246*10000</f>
        <v>0</v>
      </c>
      <c r="Q459">
        <f>'Raw counts'!Q459/'Raw counts'!Q$1246*10000</f>
        <v>0</v>
      </c>
      <c r="R459">
        <f>'Raw counts'!R459/'Raw counts'!R$1246*10000</f>
        <v>0</v>
      </c>
      <c r="S459">
        <f>'Raw counts'!S459/'Raw counts'!S$1246*10000</f>
        <v>0</v>
      </c>
      <c r="T459">
        <f>'Raw counts'!T459/'Raw counts'!T$1246*10000</f>
        <v>0</v>
      </c>
      <c r="U459">
        <f>'Raw counts'!U459/'Raw counts'!U$1246*10000</f>
        <v>0</v>
      </c>
      <c r="V459">
        <f t="shared" si="29"/>
        <v>0</v>
      </c>
      <c r="W459" t="str">
        <f t="shared" si="30"/>
        <v/>
      </c>
      <c r="X459">
        <f t="shared" si="28"/>
        <v>0</v>
      </c>
      <c r="Y459">
        <f t="shared" si="31"/>
        <v>0</v>
      </c>
    </row>
    <row r="460" spans="1:25" x14ac:dyDescent="0.25">
      <c r="A460">
        <v>468</v>
      </c>
      <c r="B460" t="s">
        <v>827</v>
      </c>
      <c r="C460">
        <v>43000</v>
      </c>
      <c r="D460">
        <v>926</v>
      </c>
      <c r="E460">
        <f>'Raw counts'!E460/'Raw counts'!E$1246*10000</f>
        <v>0</v>
      </c>
      <c r="F460">
        <f>'Raw counts'!F460/'Raw counts'!F$1246*10000</f>
        <v>0</v>
      </c>
      <c r="G460">
        <f>'Raw counts'!G460/'Raw counts'!G$1246*10000</f>
        <v>0</v>
      </c>
      <c r="H460">
        <f>'Raw counts'!H460/'Raw counts'!H$1246*10000</f>
        <v>0</v>
      </c>
      <c r="I460">
        <f>'Raw counts'!I460/'Raw counts'!I$1246*10000</f>
        <v>0</v>
      </c>
      <c r="J460">
        <f>'Raw counts'!J460/'Raw counts'!J$1246*10000</f>
        <v>0</v>
      </c>
      <c r="K460">
        <f>'Raw counts'!K460/'Raw counts'!K$1246*10000</f>
        <v>0</v>
      </c>
      <c r="L460">
        <f>'Raw counts'!L460/'Raw counts'!L$1246*10000</f>
        <v>0</v>
      </c>
      <c r="M460">
        <f>'Raw counts'!M460/'Raw counts'!M$1246*10000</f>
        <v>0</v>
      </c>
      <c r="N460">
        <f>'Raw counts'!N460/'Raw counts'!N$1246*10000</f>
        <v>0</v>
      </c>
      <c r="O460">
        <f>'Raw counts'!O460/'Raw counts'!O$1246*10000</f>
        <v>0</v>
      </c>
      <c r="P460">
        <f>'Raw counts'!P460/'Raw counts'!P$1246*10000</f>
        <v>0</v>
      </c>
      <c r="Q460">
        <f>'Raw counts'!Q460/'Raw counts'!Q$1246*10000</f>
        <v>0</v>
      </c>
      <c r="R460">
        <f>'Raw counts'!R460/'Raw counts'!R$1246*10000</f>
        <v>0</v>
      </c>
      <c r="S460">
        <f>'Raw counts'!S460/'Raw counts'!S$1246*10000</f>
        <v>0</v>
      </c>
      <c r="T460">
        <f>'Raw counts'!T460/'Raw counts'!T$1246*10000</f>
        <v>0</v>
      </c>
      <c r="U460">
        <f>'Raw counts'!U460/'Raw counts'!U$1246*10000</f>
        <v>0</v>
      </c>
      <c r="V460">
        <f t="shared" si="29"/>
        <v>0</v>
      </c>
      <c r="W460" t="str">
        <f t="shared" si="30"/>
        <v/>
      </c>
      <c r="X460">
        <f t="shared" si="28"/>
        <v>0</v>
      </c>
      <c r="Y460">
        <f t="shared" si="31"/>
        <v>0</v>
      </c>
    </row>
    <row r="461" spans="1:25" x14ac:dyDescent="0.25">
      <c r="A461">
        <v>469</v>
      </c>
      <c r="B461" t="s">
        <v>236</v>
      </c>
      <c r="C461">
        <v>18200</v>
      </c>
      <c r="D461">
        <v>533</v>
      </c>
      <c r="E461">
        <f>'Raw counts'!E461/'Raw counts'!E$1246*10000</f>
        <v>3.735639268741142E-3</v>
      </c>
      <c r="F461">
        <f>'Raw counts'!F461/'Raw counts'!F$1246*10000</f>
        <v>4.1014939281483885E-2</v>
      </c>
      <c r="G461">
        <f>'Raw counts'!G461/'Raw counts'!G$1246*10000</f>
        <v>0.20145774826645607</v>
      </c>
      <c r="H461">
        <f>'Raw counts'!H461/'Raw counts'!H$1246*10000</f>
        <v>4.8862174464488019E-2</v>
      </c>
      <c r="I461">
        <f>'Raw counts'!I461/'Raw counts'!I$1246*10000</f>
        <v>0</v>
      </c>
      <c r="J461">
        <f>'Raw counts'!J461/'Raw counts'!J$1246*10000</f>
        <v>0.39939174117048409</v>
      </c>
      <c r="K461">
        <f>'Raw counts'!K461/'Raw counts'!K$1246*10000</f>
        <v>1.88639277551703</v>
      </c>
      <c r="L461">
        <f>'Raw counts'!L461/'Raw counts'!L$1246*10000</f>
        <v>0.25135954645918185</v>
      </c>
      <c r="M461">
        <f>'Raw counts'!M461/'Raw counts'!M$1246*10000</f>
        <v>0.81555319848906094</v>
      </c>
      <c r="N461">
        <f>'Raw counts'!N461/'Raw counts'!N$1246*10000</f>
        <v>2.1352502320824556</v>
      </c>
      <c r="O461">
        <f>'Raw counts'!O461/'Raw counts'!O$1246*10000</f>
        <v>0.97258357572202558</v>
      </c>
      <c r="P461">
        <f>'Raw counts'!P461/'Raw counts'!P$1246*10000</f>
        <v>2.2992936723694561</v>
      </c>
      <c r="Q461">
        <f>'Raw counts'!Q461/'Raw counts'!Q$1246*10000</f>
        <v>0.66307307065238597</v>
      </c>
      <c r="R461">
        <f>'Raw counts'!R461/'Raw counts'!R$1246*10000</f>
        <v>0.8574903181729846</v>
      </c>
      <c r="S461">
        <f>'Raw counts'!S461/'Raw counts'!S$1246*10000</f>
        <v>0.26056679792719112</v>
      </c>
      <c r="T461">
        <f>'Raw counts'!T461/'Raw counts'!T$1246*10000</f>
        <v>2.8694010168332462</v>
      </c>
      <c r="U461">
        <f>'Raw counts'!U461/'Raw counts'!U$1246*10000</f>
        <v>0.51205721154472039</v>
      </c>
      <c r="V461">
        <f t="shared" si="29"/>
        <v>1</v>
      </c>
      <c r="W461">
        <f t="shared" si="30"/>
        <v>3.2317667763203592E-2</v>
      </c>
      <c r="X461">
        <f t="shared" si="28"/>
        <v>0.40530752921299179</v>
      </c>
      <c r="Y461">
        <f t="shared" si="31"/>
        <v>1.321214486913058</v>
      </c>
    </row>
    <row r="462" spans="1:25" x14ac:dyDescent="0.25">
      <c r="A462">
        <v>470</v>
      </c>
      <c r="B462" t="s">
        <v>237</v>
      </c>
      <c r="C462">
        <v>77900</v>
      </c>
      <c r="D462">
        <v>290</v>
      </c>
      <c r="E462">
        <f>'Raw counts'!E462/'Raw counts'!E$1246*10000</f>
        <v>3.2257245085579762</v>
      </c>
      <c r="F462">
        <f>'Raw counts'!F462/'Raw counts'!F$1246*10000</f>
        <v>6.2260677829292534</v>
      </c>
      <c r="G462">
        <f>'Raw counts'!G462/'Raw counts'!G$1246*10000</f>
        <v>0.58422746997272268</v>
      </c>
      <c r="H462">
        <f>'Raw counts'!H462/'Raw counts'!H$1246*10000</f>
        <v>4.5092806720084662</v>
      </c>
      <c r="I462">
        <f>'Raw counts'!I462/'Raw counts'!I$1246*10000</f>
        <v>2.1795412496652187</v>
      </c>
      <c r="J462">
        <f>'Raw counts'!J462/'Raw counts'!J$1246*10000</f>
        <v>3.7769638732912445</v>
      </c>
      <c r="K462">
        <f>'Raw counts'!K462/'Raw counts'!K$1246*10000</f>
        <v>4.6334801270973855</v>
      </c>
      <c r="L462">
        <f>'Raw counts'!L462/'Raw counts'!L$1246*10000</f>
        <v>6.597085640402387</v>
      </c>
      <c r="M462">
        <f>'Raw counts'!M462/'Raw counts'!M$1246*10000</f>
        <v>4.2298182836890286</v>
      </c>
      <c r="N462">
        <f>'Raw counts'!N462/'Raw counts'!N$1246*10000</f>
        <v>1.0538788699119415</v>
      </c>
      <c r="O462">
        <f>'Raw counts'!O462/'Raw counts'!O$1246*10000</f>
        <v>2.153818299176804</v>
      </c>
      <c r="P462">
        <f>'Raw counts'!P462/'Raw counts'!P$1246*10000</f>
        <v>11.25713667847797</v>
      </c>
      <c r="Q462">
        <f>'Raw counts'!Q462/'Raw counts'!Q$1246*10000</f>
        <v>0.13651504395784417</v>
      </c>
      <c r="R462">
        <f>'Raw counts'!R462/'Raw counts'!R$1246*10000</f>
        <v>3.5101005547641804</v>
      </c>
      <c r="S462">
        <f>'Raw counts'!S462/'Raw counts'!S$1246*10000</f>
        <v>2.3233872815174541</v>
      </c>
      <c r="T462">
        <f>'Raw counts'!T462/'Raw counts'!T$1246*10000</f>
        <v>3.0498124580113846</v>
      </c>
      <c r="U462">
        <f>'Raw counts'!U462/'Raw counts'!U$1246*10000</f>
        <v>1.8355949193509891</v>
      </c>
      <c r="V462">
        <f t="shared" si="29"/>
        <v>1</v>
      </c>
      <c r="W462">
        <f t="shared" si="30"/>
        <v>0.53874247063272884</v>
      </c>
      <c r="X462">
        <f t="shared" si="28"/>
        <v>3.9957988452904099</v>
      </c>
      <c r="Y462">
        <f t="shared" si="31"/>
        <v>3.1650305131460712</v>
      </c>
    </row>
    <row r="463" spans="1:25" x14ac:dyDescent="0.25">
      <c r="A463">
        <v>471</v>
      </c>
      <c r="B463" t="s">
        <v>828</v>
      </c>
      <c r="C463">
        <v>38800</v>
      </c>
      <c r="D463">
        <v>463</v>
      </c>
      <c r="E463">
        <f>'Raw counts'!E463/'Raw counts'!E$1246*10000</f>
        <v>0</v>
      </c>
      <c r="F463">
        <f>'Raw counts'!F463/'Raw counts'!F$1246*10000</f>
        <v>0</v>
      </c>
      <c r="G463">
        <f>'Raw counts'!G463/'Raw counts'!G$1246*10000</f>
        <v>0</v>
      </c>
      <c r="H463">
        <f>'Raw counts'!H463/'Raw counts'!H$1246*10000</f>
        <v>0</v>
      </c>
      <c r="I463">
        <f>'Raw counts'!I463/'Raw counts'!I$1246*10000</f>
        <v>0</v>
      </c>
      <c r="J463">
        <f>'Raw counts'!J463/'Raw counts'!J$1246*10000</f>
        <v>0</v>
      </c>
      <c r="K463">
        <f>'Raw counts'!K463/'Raw counts'!K$1246*10000</f>
        <v>0</v>
      </c>
      <c r="L463">
        <f>'Raw counts'!L463/'Raw counts'!L$1246*10000</f>
        <v>0</v>
      </c>
      <c r="M463">
        <f>'Raw counts'!M463/'Raw counts'!M$1246*10000</f>
        <v>0</v>
      </c>
      <c r="N463">
        <f>'Raw counts'!N463/'Raw counts'!N$1246*10000</f>
        <v>0</v>
      </c>
      <c r="O463">
        <f>'Raw counts'!O463/'Raw counts'!O$1246*10000</f>
        <v>0</v>
      </c>
      <c r="P463">
        <f>'Raw counts'!P463/'Raw counts'!P$1246*10000</f>
        <v>0</v>
      </c>
      <c r="Q463">
        <f>'Raw counts'!Q463/'Raw counts'!Q$1246*10000</f>
        <v>0</v>
      </c>
      <c r="R463">
        <f>'Raw counts'!R463/'Raw counts'!R$1246*10000</f>
        <v>0</v>
      </c>
      <c r="S463">
        <f>'Raw counts'!S463/'Raw counts'!S$1246*10000</f>
        <v>0</v>
      </c>
      <c r="T463">
        <f>'Raw counts'!T463/'Raw counts'!T$1246*10000</f>
        <v>0</v>
      </c>
      <c r="U463">
        <f>'Raw counts'!U463/'Raw counts'!U$1246*10000</f>
        <v>0</v>
      </c>
      <c r="V463">
        <f t="shared" si="29"/>
        <v>0</v>
      </c>
      <c r="W463" t="str">
        <f t="shared" si="30"/>
        <v/>
      </c>
      <c r="X463">
        <f t="shared" si="28"/>
        <v>0</v>
      </c>
      <c r="Y463">
        <f t="shared" si="31"/>
        <v>0</v>
      </c>
    </row>
    <row r="464" spans="1:25" x14ac:dyDescent="0.25">
      <c r="A464">
        <v>472</v>
      </c>
      <c r="B464" t="s">
        <v>829</v>
      </c>
      <c r="C464">
        <v>51200</v>
      </c>
      <c r="D464">
        <v>426</v>
      </c>
      <c r="E464">
        <f>'Raw counts'!E464/'Raw counts'!E$1246*10000</f>
        <v>0</v>
      </c>
      <c r="F464">
        <f>'Raw counts'!F464/'Raw counts'!F$1246*10000</f>
        <v>0</v>
      </c>
      <c r="G464">
        <f>'Raw counts'!G464/'Raw counts'!G$1246*10000</f>
        <v>0</v>
      </c>
      <c r="H464">
        <f>'Raw counts'!H464/'Raw counts'!H$1246*10000</f>
        <v>0</v>
      </c>
      <c r="I464">
        <f>'Raw counts'!I464/'Raw counts'!I$1246*10000</f>
        <v>0</v>
      </c>
      <c r="J464">
        <f>'Raw counts'!J464/'Raw counts'!J$1246*10000</f>
        <v>0</v>
      </c>
      <c r="K464">
        <f>'Raw counts'!K464/'Raw counts'!K$1246*10000</f>
        <v>0</v>
      </c>
      <c r="L464">
        <f>'Raw counts'!L464/'Raw counts'!L$1246*10000</f>
        <v>0</v>
      </c>
      <c r="M464">
        <f>'Raw counts'!M464/'Raw counts'!M$1246*10000</f>
        <v>0</v>
      </c>
      <c r="N464">
        <f>'Raw counts'!N464/'Raw counts'!N$1246*10000</f>
        <v>0</v>
      </c>
      <c r="O464">
        <f>'Raw counts'!O464/'Raw counts'!O$1246*10000</f>
        <v>0</v>
      </c>
      <c r="P464">
        <f>'Raw counts'!P464/'Raw counts'!P$1246*10000</f>
        <v>0</v>
      </c>
      <c r="Q464">
        <f>'Raw counts'!Q464/'Raw counts'!Q$1246*10000</f>
        <v>0</v>
      </c>
      <c r="R464">
        <f>'Raw counts'!R464/'Raw counts'!R$1246*10000</f>
        <v>0</v>
      </c>
      <c r="S464">
        <f>'Raw counts'!S464/'Raw counts'!S$1246*10000</f>
        <v>0</v>
      </c>
      <c r="T464">
        <f>'Raw counts'!T464/'Raw counts'!T$1246*10000</f>
        <v>0</v>
      </c>
      <c r="U464">
        <f>'Raw counts'!U464/'Raw counts'!U$1246*10000</f>
        <v>0</v>
      </c>
      <c r="V464">
        <f t="shared" si="29"/>
        <v>0</v>
      </c>
      <c r="W464" t="str">
        <f t="shared" si="30"/>
        <v/>
      </c>
      <c r="X464">
        <f t="shared" si="28"/>
        <v>0</v>
      </c>
      <c r="Y464">
        <f t="shared" si="31"/>
        <v>0</v>
      </c>
    </row>
    <row r="465" spans="1:25" x14ac:dyDescent="0.25">
      <c r="A465">
        <v>473</v>
      </c>
      <c r="B465" t="s">
        <v>830</v>
      </c>
      <c r="C465">
        <v>49200</v>
      </c>
      <c r="D465">
        <v>754</v>
      </c>
      <c r="E465">
        <f>'Raw counts'!E465/'Raw counts'!E$1246*10000</f>
        <v>0</v>
      </c>
      <c r="F465">
        <f>'Raw counts'!F465/'Raw counts'!F$1246*10000</f>
        <v>0</v>
      </c>
      <c r="G465">
        <f>'Raw counts'!G465/'Raw counts'!G$1246*10000</f>
        <v>0</v>
      </c>
      <c r="H465">
        <f>'Raw counts'!H465/'Raw counts'!H$1246*10000</f>
        <v>0</v>
      </c>
      <c r="I465">
        <f>'Raw counts'!I465/'Raw counts'!I$1246*10000</f>
        <v>0</v>
      </c>
      <c r="J465">
        <f>'Raw counts'!J465/'Raw counts'!J$1246*10000</f>
        <v>0</v>
      </c>
      <c r="K465">
        <f>'Raw counts'!K465/'Raw counts'!K$1246*10000</f>
        <v>0</v>
      </c>
      <c r="L465">
        <f>'Raw counts'!L465/'Raw counts'!L$1246*10000</f>
        <v>0</v>
      </c>
      <c r="M465">
        <f>'Raw counts'!M465/'Raw counts'!M$1246*10000</f>
        <v>0</v>
      </c>
      <c r="N465">
        <f>'Raw counts'!N465/'Raw counts'!N$1246*10000</f>
        <v>0</v>
      </c>
      <c r="O465">
        <f>'Raw counts'!O465/'Raw counts'!O$1246*10000</f>
        <v>0</v>
      </c>
      <c r="P465">
        <f>'Raw counts'!P465/'Raw counts'!P$1246*10000</f>
        <v>0</v>
      </c>
      <c r="Q465">
        <f>'Raw counts'!Q465/'Raw counts'!Q$1246*10000</f>
        <v>0</v>
      </c>
      <c r="R465">
        <f>'Raw counts'!R465/'Raw counts'!R$1246*10000</f>
        <v>0</v>
      </c>
      <c r="S465">
        <f>'Raw counts'!S465/'Raw counts'!S$1246*10000</f>
        <v>0</v>
      </c>
      <c r="T465">
        <f>'Raw counts'!T465/'Raw counts'!T$1246*10000</f>
        <v>0</v>
      </c>
      <c r="U465">
        <f>'Raw counts'!U465/'Raw counts'!U$1246*10000</f>
        <v>0</v>
      </c>
      <c r="V465">
        <f t="shared" si="29"/>
        <v>0</v>
      </c>
      <c r="W465" t="str">
        <f t="shared" si="30"/>
        <v/>
      </c>
      <c r="X465">
        <f t="shared" si="28"/>
        <v>0</v>
      </c>
      <c r="Y465">
        <f t="shared" si="31"/>
        <v>0</v>
      </c>
    </row>
    <row r="466" spans="1:25" x14ac:dyDescent="0.25">
      <c r="A466">
        <v>474</v>
      </c>
      <c r="B466" t="s">
        <v>831</v>
      </c>
      <c r="C466">
        <v>112400</v>
      </c>
      <c r="D466">
        <v>1099</v>
      </c>
      <c r="E466">
        <f>'Raw counts'!E466/'Raw counts'!E$1246*10000</f>
        <v>0</v>
      </c>
      <c r="F466">
        <f>'Raw counts'!F466/'Raw counts'!F$1246*10000</f>
        <v>0</v>
      </c>
      <c r="G466">
        <f>'Raw counts'!G466/'Raw counts'!G$1246*10000</f>
        <v>0</v>
      </c>
      <c r="H466">
        <f>'Raw counts'!H466/'Raw counts'!H$1246*10000</f>
        <v>0</v>
      </c>
      <c r="I466">
        <f>'Raw counts'!I466/'Raw counts'!I$1246*10000</f>
        <v>0</v>
      </c>
      <c r="J466">
        <f>'Raw counts'!J466/'Raw counts'!J$1246*10000</f>
        <v>0</v>
      </c>
      <c r="K466">
        <f>'Raw counts'!K466/'Raw counts'!K$1246*10000</f>
        <v>0</v>
      </c>
      <c r="L466">
        <f>'Raw counts'!L466/'Raw counts'!L$1246*10000</f>
        <v>0</v>
      </c>
      <c r="M466">
        <f>'Raw counts'!M466/'Raw counts'!M$1246*10000</f>
        <v>0</v>
      </c>
      <c r="N466">
        <f>'Raw counts'!N466/'Raw counts'!N$1246*10000</f>
        <v>0</v>
      </c>
      <c r="O466">
        <f>'Raw counts'!O466/'Raw counts'!O$1246*10000</f>
        <v>0</v>
      </c>
      <c r="P466">
        <f>'Raw counts'!P466/'Raw counts'!P$1246*10000</f>
        <v>0</v>
      </c>
      <c r="Q466">
        <f>'Raw counts'!Q466/'Raw counts'!Q$1246*10000</f>
        <v>0</v>
      </c>
      <c r="R466">
        <f>'Raw counts'!R466/'Raw counts'!R$1246*10000</f>
        <v>0</v>
      </c>
      <c r="S466">
        <f>'Raw counts'!S466/'Raw counts'!S$1246*10000</f>
        <v>0</v>
      </c>
      <c r="T466">
        <f>'Raw counts'!T466/'Raw counts'!T$1246*10000</f>
        <v>0</v>
      </c>
      <c r="U466">
        <f>'Raw counts'!U466/'Raw counts'!U$1246*10000</f>
        <v>0</v>
      </c>
      <c r="V466">
        <f t="shared" si="29"/>
        <v>0</v>
      </c>
      <c r="W466" t="str">
        <f t="shared" si="30"/>
        <v/>
      </c>
      <c r="X466">
        <f t="shared" si="28"/>
        <v>0</v>
      </c>
      <c r="Y466">
        <f t="shared" si="31"/>
        <v>0</v>
      </c>
    </row>
    <row r="467" spans="1:25" x14ac:dyDescent="0.25">
      <c r="A467">
        <v>475</v>
      </c>
      <c r="B467" t="s">
        <v>238</v>
      </c>
      <c r="C467">
        <v>65100</v>
      </c>
      <c r="D467">
        <v>1008</v>
      </c>
      <c r="E467">
        <f>'Raw counts'!E467/'Raw counts'!E$1246*10000</f>
        <v>10.83335387934931</v>
      </c>
      <c r="F467">
        <f>'Raw counts'!F467/'Raw counts'!F$1246*10000</f>
        <v>4.2655536852743241</v>
      </c>
      <c r="G467">
        <f>'Raw counts'!G467/'Raw counts'!G$1246*10000</f>
        <v>0.2618950727463929</v>
      </c>
      <c r="H467">
        <f>'Raw counts'!H467/'Raw counts'!H$1246*10000</f>
        <v>1.0540269063053844</v>
      </c>
      <c r="I467">
        <f>'Raw counts'!I467/'Raw counts'!I$1246*10000</f>
        <v>0.92969132400974019</v>
      </c>
      <c r="J467">
        <f>'Raw counts'!J467/'Raw counts'!J$1246*10000</f>
        <v>4.7877701318091361</v>
      </c>
      <c r="K467">
        <f>'Raw counts'!K467/'Raw counts'!K$1246*10000</f>
        <v>5.6413400969953731</v>
      </c>
      <c r="L467">
        <f>'Raw counts'!L467/'Raw counts'!L$1246*10000</f>
        <v>13.767447439395891</v>
      </c>
      <c r="M467">
        <f>'Raw counts'!M467/'Raw counts'!M$1246*10000</f>
        <v>24.461988309482624</v>
      </c>
      <c r="N467">
        <f>'Raw counts'!N467/'Raw counts'!N$1246*10000</f>
        <v>2.6667717490815215</v>
      </c>
      <c r="O467">
        <f>'Raw counts'!O467/'Raw counts'!O$1246*10000</f>
        <v>4.3648473969254917</v>
      </c>
      <c r="P467">
        <f>'Raw counts'!P467/'Raw counts'!P$1246*10000</f>
        <v>12.697400558754005</v>
      </c>
      <c r="Q467">
        <f>'Raw counts'!Q467/'Raw counts'!Q$1246*10000</f>
        <v>2.1062321067781671</v>
      </c>
      <c r="R467">
        <f>'Raw counts'!R467/'Raw counts'!R$1246*10000</f>
        <v>7.5370994788943184</v>
      </c>
      <c r="S467">
        <f>'Raw counts'!S467/'Raw counts'!S$1246*10000</f>
        <v>11.226086210696485</v>
      </c>
      <c r="T467">
        <f>'Raw counts'!T467/'Raw counts'!T$1246*10000</f>
        <v>2.0360719790104174</v>
      </c>
      <c r="U467">
        <f>'Raw counts'!U467/'Raw counts'!U$1246*10000</f>
        <v>13.651965995929579</v>
      </c>
      <c r="V467">
        <f t="shared" si="29"/>
        <v>1</v>
      </c>
      <c r="W467">
        <f t="shared" si="30"/>
        <v>0.92788571715605184</v>
      </c>
      <c r="X467">
        <f t="shared" si="28"/>
        <v>7.3336740939297966</v>
      </c>
      <c r="Y467">
        <f t="shared" si="31"/>
        <v>7.0358094345087485</v>
      </c>
    </row>
    <row r="468" spans="1:25" x14ac:dyDescent="0.25">
      <c r="A468">
        <v>476</v>
      </c>
      <c r="B468" t="s">
        <v>832</v>
      </c>
      <c r="C468">
        <v>21200</v>
      </c>
      <c r="D468">
        <v>714</v>
      </c>
      <c r="E468">
        <f>'Raw counts'!E468/'Raw counts'!E$1246*10000</f>
        <v>0</v>
      </c>
      <c r="F468">
        <f>'Raw counts'!F468/'Raw counts'!F$1246*10000</f>
        <v>0</v>
      </c>
      <c r="G468">
        <f>'Raw counts'!G468/'Raw counts'!G$1246*10000</f>
        <v>0</v>
      </c>
      <c r="H468">
        <f>'Raw counts'!H468/'Raw counts'!H$1246*10000</f>
        <v>0</v>
      </c>
      <c r="I468">
        <f>'Raw counts'!I468/'Raw counts'!I$1246*10000</f>
        <v>0</v>
      </c>
      <c r="J468">
        <f>'Raw counts'!J468/'Raw counts'!J$1246*10000</f>
        <v>0</v>
      </c>
      <c r="K468">
        <f>'Raw counts'!K468/'Raw counts'!K$1246*10000</f>
        <v>0</v>
      </c>
      <c r="L468">
        <f>'Raw counts'!L468/'Raw counts'!L$1246*10000</f>
        <v>0</v>
      </c>
      <c r="M468">
        <f>'Raw counts'!M468/'Raw counts'!M$1246*10000</f>
        <v>0</v>
      </c>
      <c r="N468">
        <f>'Raw counts'!N468/'Raw counts'!N$1246*10000</f>
        <v>0</v>
      </c>
      <c r="O468">
        <f>'Raw counts'!O468/'Raw counts'!O$1246*10000</f>
        <v>0</v>
      </c>
      <c r="P468">
        <f>'Raw counts'!P468/'Raw counts'!P$1246*10000</f>
        <v>0</v>
      </c>
      <c r="Q468">
        <f>'Raw counts'!Q468/'Raw counts'!Q$1246*10000</f>
        <v>0</v>
      </c>
      <c r="R468">
        <f>'Raw counts'!R468/'Raw counts'!R$1246*10000</f>
        <v>0</v>
      </c>
      <c r="S468">
        <f>'Raw counts'!S468/'Raw counts'!S$1246*10000</f>
        <v>0</v>
      </c>
      <c r="T468">
        <f>'Raw counts'!T468/'Raw counts'!T$1246*10000</f>
        <v>0</v>
      </c>
      <c r="U468">
        <f>'Raw counts'!U468/'Raw counts'!U$1246*10000</f>
        <v>0</v>
      </c>
      <c r="V468">
        <f t="shared" si="29"/>
        <v>0</v>
      </c>
      <c r="W468" t="str">
        <f t="shared" si="30"/>
        <v/>
      </c>
      <c r="X468">
        <f t="shared" si="28"/>
        <v>0</v>
      </c>
      <c r="Y468">
        <f t="shared" si="31"/>
        <v>0</v>
      </c>
    </row>
    <row r="469" spans="1:25" x14ac:dyDescent="0.25">
      <c r="A469">
        <v>477</v>
      </c>
      <c r="B469" t="s">
        <v>239</v>
      </c>
      <c r="C469">
        <v>48000</v>
      </c>
      <c r="D469">
        <v>623</v>
      </c>
      <c r="E469">
        <f>'Raw counts'!E469/'Raw counts'!E$1246*10000</f>
        <v>32.348768247663919</v>
      </c>
      <c r="F469">
        <f>'Raw counts'!F469/'Raw counts'!F$1246*10000</f>
        <v>59.307602201025702</v>
      </c>
      <c r="G469">
        <f>'Raw counts'!G469/'Raw counts'!G$1246*10000</f>
        <v>51.935807503092384</v>
      </c>
      <c r="H469">
        <f>'Raw counts'!H469/'Raw counts'!H$1246*10000</f>
        <v>38.28002353760747</v>
      </c>
      <c r="I469">
        <f>'Raw counts'!I469/'Raw counts'!I$1246*10000</f>
        <v>53.706605426072606</v>
      </c>
      <c r="J469">
        <f>'Raw counts'!J469/'Raw counts'!J$1246*10000</f>
        <v>58.754962812191209</v>
      </c>
      <c r="K469">
        <f>'Raw counts'!K469/'Raw counts'!K$1246*10000</f>
        <v>46.910084174145716</v>
      </c>
      <c r="L469">
        <f>'Raw counts'!L469/'Raw counts'!L$1246*10000</f>
        <v>103.93055773596487</v>
      </c>
      <c r="M469">
        <f>'Raw counts'!M469/'Raw counts'!M$1246*10000</f>
        <v>60.12055442873033</v>
      </c>
      <c r="N469">
        <f>'Raw counts'!N469/'Raw counts'!N$1246*10000</f>
        <v>41.321215864634297</v>
      </c>
      <c r="O469">
        <f>'Raw counts'!O469/'Raw counts'!O$1246*10000</f>
        <v>52.86950856260561</v>
      </c>
      <c r="P469">
        <f>'Raw counts'!P469/'Raw counts'!P$1246*10000</f>
        <v>49.896382202441266</v>
      </c>
      <c r="Q469">
        <f>'Raw counts'!Q469/'Raw counts'!Q$1246*10000</f>
        <v>7.4595720448393417</v>
      </c>
      <c r="R469">
        <f>'Raw counts'!R469/'Raw counts'!R$1246*10000</f>
        <v>42.109185764859326</v>
      </c>
      <c r="S469">
        <f>'Raw counts'!S469/'Raw counts'!S$1246*10000</f>
        <v>36.262212711534097</v>
      </c>
      <c r="T469">
        <f>'Raw counts'!T469/'Raw counts'!T$1246*10000</f>
        <v>45.566775428992635</v>
      </c>
      <c r="U469">
        <f>'Raw counts'!U469/'Raw counts'!U$1246*10000</f>
        <v>47.373971003675528</v>
      </c>
      <c r="V469">
        <f t="shared" si="29"/>
        <v>1</v>
      </c>
      <c r="W469">
        <f t="shared" si="30"/>
        <v>8.7487730136694877E-2</v>
      </c>
      <c r="X469">
        <f t="shared" si="28"/>
        <v>56.143885118499348</v>
      </c>
      <c r="Y469">
        <f t="shared" si="31"/>
        <v>40.35735294794776</v>
      </c>
    </row>
    <row r="470" spans="1:25" x14ac:dyDescent="0.25">
      <c r="A470">
        <v>478</v>
      </c>
      <c r="B470" t="s">
        <v>240</v>
      </c>
      <c r="C470">
        <v>5400</v>
      </c>
      <c r="D470">
        <v>337</v>
      </c>
      <c r="E470">
        <f>'Raw counts'!E470/'Raw counts'!E$1246*10000</f>
        <v>2.758769599965333</v>
      </c>
      <c r="F470">
        <f>'Raw counts'!F470/'Raw counts'!F$1246*10000</f>
        <v>0</v>
      </c>
      <c r="G470">
        <f>'Raw counts'!G470/'Raw counts'!G$1246*10000</f>
        <v>8.0583099306582431E-2</v>
      </c>
      <c r="H470">
        <f>'Raw counts'!H470/'Raw counts'!H$1246*10000</f>
        <v>0.17450776594460007</v>
      </c>
      <c r="I470">
        <f>'Raw counts'!I470/'Raw counts'!I$1246*10000</f>
        <v>1.2498499256554787</v>
      </c>
      <c r="J470">
        <f>'Raw counts'!J470/'Raw counts'!J$1246*10000</f>
        <v>8.5203571449703261</v>
      </c>
      <c r="K470">
        <f>'Raw counts'!K470/'Raw counts'!K$1246*10000</f>
        <v>1.6277384469591392</v>
      </c>
      <c r="L470">
        <f>'Raw counts'!L470/'Raw counts'!L$1246*10000</f>
        <v>7.2982464805253677</v>
      </c>
      <c r="M470">
        <f>'Raw counts'!M470/'Raw counts'!M$1246*10000</f>
        <v>14.4357523777753</v>
      </c>
      <c r="N470">
        <f>'Raw counts'!N470/'Raw counts'!N$1246*10000</f>
        <v>9.1916565784493685</v>
      </c>
      <c r="O470">
        <f>'Raw counts'!O470/'Raw counts'!O$1246*10000</f>
        <v>13.979626898094443</v>
      </c>
      <c r="P470">
        <f>'Raw counts'!P470/'Raw counts'!P$1246*10000</f>
        <v>5.0857982715978682</v>
      </c>
      <c r="Q470">
        <f>'Raw counts'!Q470/'Raw counts'!Q$1246*10000</f>
        <v>1.4529101106941986</v>
      </c>
      <c r="R470">
        <f>'Raw counts'!R470/'Raw counts'!R$1246*10000</f>
        <v>0.34860587701425078</v>
      </c>
      <c r="S470">
        <f>'Raw counts'!S470/'Raw counts'!S$1246*10000</f>
        <v>0.54827597063846467</v>
      </c>
      <c r="T470">
        <f>'Raw counts'!T470/'Raw counts'!T$1246*10000</f>
        <v>3.1443136891046954</v>
      </c>
      <c r="U470">
        <f>'Raw counts'!U470/'Raw counts'!U$1246*10000</f>
        <v>1.3842902583285237</v>
      </c>
      <c r="V470">
        <f t="shared" si="29"/>
        <v>1</v>
      </c>
      <c r="W470">
        <f t="shared" si="30"/>
        <v>0.8778178747068377</v>
      </c>
      <c r="X470">
        <f t="shared" si="28"/>
        <v>4.0162005379002359</v>
      </c>
      <c r="Y470">
        <f t="shared" si="31"/>
        <v>4.3919347067402272</v>
      </c>
    </row>
    <row r="471" spans="1:25" x14ac:dyDescent="0.25">
      <c r="A471">
        <v>479</v>
      </c>
      <c r="B471" t="s">
        <v>833</v>
      </c>
      <c r="C471">
        <v>38900</v>
      </c>
      <c r="D471">
        <v>463</v>
      </c>
      <c r="E471">
        <f>'Raw counts'!E471/'Raw counts'!E$1246*10000</f>
        <v>0</v>
      </c>
      <c r="F471">
        <f>'Raw counts'!F471/'Raw counts'!F$1246*10000</f>
        <v>0</v>
      </c>
      <c r="G471">
        <f>'Raw counts'!G471/'Raw counts'!G$1246*10000</f>
        <v>0</v>
      </c>
      <c r="H471">
        <f>'Raw counts'!H471/'Raw counts'!H$1246*10000</f>
        <v>0</v>
      </c>
      <c r="I471">
        <f>'Raw counts'!I471/'Raw counts'!I$1246*10000</f>
        <v>0</v>
      </c>
      <c r="J471">
        <f>'Raw counts'!J471/'Raw counts'!J$1246*10000</f>
        <v>0</v>
      </c>
      <c r="K471">
        <f>'Raw counts'!K471/'Raw counts'!K$1246*10000</f>
        <v>0</v>
      </c>
      <c r="L471">
        <f>'Raw counts'!L471/'Raw counts'!L$1246*10000</f>
        <v>0</v>
      </c>
      <c r="M471">
        <f>'Raw counts'!M471/'Raw counts'!M$1246*10000</f>
        <v>0</v>
      </c>
      <c r="N471">
        <f>'Raw counts'!N471/'Raw counts'!N$1246*10000</f>
        <v>0</v>
      </c>
      <c r="O471">
        <f>'Raw counts'!O471/'Raw counts'!O$1246*10000</f>
        <v>0</v>
      </c>
      <c r="P471">
        <f>'Raw counts'!P471/'Raw counts'!P$1246*10000</f>
        <v>0</v>
      </c>
      <c r="Q471">
        <f>'Raw counts'!Q471/'Raw counts'!Q$1246*10000</f>
        <v>0</v>
      </c>
      <c r="R471">
        <f>'Raw counts'!R471/'Raw counts'!R$1246*10000</f>
        <v>0</v>
      </c>
      <c r="S471">
        <f>'Raw counts'!S471/'Raw counts'!S$1246*10000</f>
        <v>0</v>
      </c>
      <c r="T471">
        <f>'Raw counts'!T471/'Raw counts'!T$1246*10000</f>
        <v>0</v>
      </c>
      <c r="U471">
        <f>'Raw counts'!U471/'Raw counts'!U$1246*10000</f>
        <v>0</v>
      </c>
      <c r="V471">
        <f t="shared" si="29"/>
        <v>0</v>
      </c>
      <c r="W471" t="str">
        <f t="shared" si="30"/>
        <v/>
      </c>
      <c r="X471">
        <f t="shared" si="28"/>
        <v>0</v>
      </c>
      <c r="Y471">
        <f t="shared" si="31"/>
        <v>0</v>
      </c>
    </row>
    <row r="472" spans="1:25" x14ac:dyDescent="0.25">
      <c r="A472">
        <v>480</v>
      </c>
      <c r="B472" t="s">
        <v>834</v>
      </c>
      <c r="C472">
        <v>51300</v>
      </c>
      <c r="D472">
        <v>426</v>
      </c>
      <c r="E472">
        <f>'Raw counts'!E472/'Raw counts'!E$1246*10000</f>
        <v>0</v>
      </c>
      <c r="F472">
        <f>'Raw counts'!F472/'Raw counts'!F$1246*10000</f>
        <v>0</v>
      </c>
      <c r="G472">
        <f>'Raw counts'!G472/'Raw counts'!G$1246*10000</f>
        <v>0</v>
      </c>
      <c r="H472">
        <f>'Raw counts'!H472/'Raw counts'!H$1246*10000</f>
        <v>0</v>
      </c>
      <c r="I472">
        <f>'Raw counts'!I472/'Raw counts'!I$1246*10000</f>
        <v>0</v>
      </c>
      <c r="J472">
        <f>'Raw counts'!J472/'Raw counts'!J$1246*10000</f>
        <v>0</v>
      </c>
      <c r="K472">
        <f>'Raw counts'!K472/'Raw counts'!K$1246*10000</f>
        <v>0</v>
      </c>
      <c r="L472">
        <f>'Raw counts'!L472/'Raw counts'!L$1246*10000</f>
        <v>0</v>
      </c>
      <c r="M472">
        <f>'Raw counts'!M472/'Raw counts'!M$1246*10000</f>
        <v>0</v>
      </c>
      <c r="N472">
        <f>'Raw counts'!N472/'Raw counts'!N$1246*10000</f>
        <v>0</v>
      </c>
      <c r="O472">
        <f>'Raw counts'!O472/'Raw counts'!O$1246*10000</f>
        <v>0</v>
      </c>
      <c r="P472">
        <f>'Raw counts'!P472/'Raw counts'!P$1246*10000</f>
        <v>0</v>
      </c>
      <c r="Q472">
        <f>'Raw counts'!Q472/'Raw counts'!Q$1246*10000</f>
        <v>0</v>
      </c>
      <c r="R472">
        <f>'Raw counts'!R472/'Raw counts'!R$1246*10000</f>
        <v>0</v>
      </c>
      <c r="S472">
        <f>'Raw counts'!S472/'Raw counts'!S$1246*10000</f>
        <v>0</v>
      </c>
      <c r="T472">
        <f>'Raw counts'!T472/'Raw counts'!T$1246*10000</f>
        <v>0</v>
      </c>
      <c r="U472">
        <f>'Raw counts'!U472/'Raw counts'!U$1246*10000</f>
        <v>0</v>
      </c>
      <c r="V472">
        <f t="shared" si="29"/>
        <v>0</v>
      </c>
      <c r="W472" t="str">
        <f t="shared" si="30"/>
        <v/>
      </c>
      <c r="X472">
        <f t="shared" si="28"/>
        <v>0</v>
      </c>
      <c r="Y472">
        <f t="shared" si="31"/>
        <v>0</v>
      </c>
    </row>
    <row r="473" spans="1:25" x14ac:dyDescent="0.25">
      <c r="A473">
        <v>481</v>
      </c>
      <c r="B473" t="s">
        <v>835</v>
      </c>
      <c r="C473">
        <v>48700</v>
      </c>
      <c r="D473">
        <v>754</v>
      </c>
      <c r="E473">
        <f>'Raw counts'!E473/'Raw counts'!E$1246*10000</f>
        <v>0</v>
      </c>
      <c r="F473">
        <f>'Raw counts'!F473/'Raw counts'!F$1246*10000</f>
        <v>0</v>
      </c>
      <c r="G473">
        <f>'Raw counts'!G473/'Raw counts'!G$1246*10000</f>
        <v>0</v>
      </c>
      <c r="H473">
        <f>'Raw counts'!H473/'Raw counts'!H$1246*10000</f>
        <v>0</v>
      </c>
      <c r="I473">
        <f>'Raw counts'!I473/'Raw counts'!I$1246*10000</f>
        <v>0</v>
      </c>
      <c r="J473">
        <f>'Raw counts'!J473/'Raw counts'!J$1246*10000</f>
        <v>0</v>
      </c>
      <c r="K473">
        <f>'Raw counts'!K473/'Raw counts'!K$1246*10000</f>
        <v>0</v>
      </c>
      <c r="L473">
        <f>'Raw counts'!L473/'Raw counts'!L$1246*10000</f>
        <v>0</v>
      </c>
      <c r="M473">
        <f>'Raw counts'!M473/'Raw counts'!M$1246*10000</f>
        <v>0</v>
      </c>
      <c r="N473">
        <f>'Raw counts'!N473/'Raw counts'!N$1246*10000</f>
        <v>0</v>
      </c>
      <c r="O473">
        <f>'Raw counts'!O473/'Raw counts'!O$1246*10000</f>
        <v>0</v>
      </c>
      <c r="P473">
        <f>'Raw counts'!P473/'Raw counts'!P$1246*10000</f>
        <v>0</v>
      </c>
      <c r="Q473">
        <f>'Raw counts'!Q473/'Raw counts'!Q$1246*10000</f>
        <v>0</v>
      </c>
      <c r="R473">
        <f>'Raw counts'!R473/'Raw counts'!R$1246*10000</f>
        <v>0</v>
      </c>
      <c r="S473">
        <f>'Raw counts'!S473/'Raw counts'!S$1246*10000</f>
        <v>0</v>
      </c>
      <c r="T473">
        <f>'Raw counts'!T473/'Raw counts'!T$1246*10000</f>
        <v>0</v>
      </c>
      <c r="U473">
        <f>'Raw counts'!U473/'Raw counts'!U$1246*10000</f>
        <v>0</v>
      </c>
      <c r="V473">
        <f t="shared" si="29"/>
        <v>0</v>
      </c>
      <c r="W473" t="str">
        <f t="shared" si="30"/>
        <v/>
      </c>
      <c r="X473">
        <f t="shared" si="28"/>
        <v>0</v>
      </c>
      <c r="Y473">
        <f t="shared" si="31"/>
        <v>0</v>
      </c>
    </row>
    <row r="474" spans="1:25" x14ac:dyDescent="0.25">
      <c r="A474">
        <v>482</v>
      </c>
      <c r="B474" t="s">
        <v>241</v>
      </c>
      <c r="C474">
        <v>101300</v>
      </c>
      <c r="D474">
        <v>948</v>
      </c>
      <c r="E474">
        <f>'Raw counts'!E474/'Raw counts'!E$1246*10000</f>
        <v>4.6919629215388738</v>
      </c>
      <c r="F474">
        <f>'Raw counts'!F474/'Raw counts'!F$1246*10000</f>
        <v>3.7241564867587371</v>
      </c>
      <c r="G474">
        <f>'Raw counts'!G474/'Raw counts'!G$1246*10000</f>
        <v>1.803046846984782</v>
      </c>
      <c r="H474">
        <f>'Raw counts'!H474/'Raw counts'!H$1246*10000</f>
        <v>3.6646630848366013</v>
      </c>
      <c r="I474">
        <f>'Raw counts'!I474/'Raw counts'!I$1246*10000</f>
        <v>7.5729823081588101</v>
      </c>
      <c r="J474">
        <f>'Raw counts'!J474/'Raw counts'!J$1246*10000</f>
        <v>5.9859453553205881</v>
      </c>
      <c r="K474">
        <f>'Raw counts'!K474/'Raw counts'!K$1246*10000</f>
        <v>4.8609175539327723</v>
      </c>
      <c r="L474">
        <f>'Raw counts'!L474/'Raw counts'!L$1246*10000</f>
        <v>1.6933695761460672</v>
      </c>
      <c r="M474">
        <f>'Raw counts'!M474/'Raw counts'!M$1246*10000</f>
        <v>9.1185298294341912</v>
      </c>
      <c r="N474">
        <f>'Raw counts'!N474/'Raw counts'!N$1246*10000</f>
        <v>5.1594243805254187</v>
      </c>
      <c r="O474">
        <f>'Raw counts'!O474/'Raw counts'!O$1246*10000</f>
        <v>9.7258357572202563</v>
      </c>
      <c r="P474">
        <f>'Raw counts'!P474/'Raw counts'!P$1246*10000</f>
        <v>4.2096733592637818</v>
      </c>
      <c r="Q474">
        <f>'Raw counts'!Q474/'Raw counts'!Q$1246*10000</f>
        <v>10.979709964038037</v>
      </c>
      <c r="R474">
        <f>'Raw counts'!R474/'Raw counts'!R$1246*10000</f>
        <v>5.685882063025538</v>
      </c>
      <c r="S474">
        <f>'Raw counts'!S474/'Raw counts'!S$1246*10000</f>
        <v>4.9996254352279799</v>
      </c>
      <c r="T474">
        <f>'Raw counts'!T474/'Raw counts'!T$1246*10000</f>
        <v>2.8608099958247637</v>
      </c>
      <c r="U474">
        <f>'Raw counts'!U474/'Raw counts'!U$1246*10000</f>
        <v>8.1365023020877185</v>
      </c>
      <c r="V474">
        <f t="shared" si="29"/>
        <v>1</v>
      </c>
      <c r="W474">
        <f t="shared" si="30"/>
        <v>0.21159002485303186</v>
      </c>
      <c r="X474">
        <f t="shared" si="28"/>
        <v>4.7906193292346035</v>
      </c>
      <c r="Y474">
        <f t="shared" si="31"/>
        <v>6.4696829071516877</v>
      </c>
    </row>
    <row r="475" spans="1:25" x14ac:dyDescent="0.25">
      <c r="A475">
        <v>483</v>
      </c>
      <c r="B475" t="s">
        <v>242</v>
      </c>
      <c r="C475">
        <v>69700</v>
      </c>
      <c r="D475">
        <v>958</v>
      </c>
      <c r="E475">
        <f>'Raw counts'!E475/'Raw counts'!E$1246*10000</f>
        <v>0.22227053649009795</v>
      </c>
      <c r="F475">
        <f>'Raw counts'!F475/'Raw counts'!F$1246*10000</f>
        <v>0</v>
      </c>
      <c r="G475">
        <f>'Raw counts'!G475/'Raw counts'!G$1246*10000</f>
        <v>1.0677260658122172</v>
      </c>
      <c r="H475">
        <f>'Raw counts'!H475/'Raw counts'!H$1246*10000</f>
        <v>0.13262590211789607</v>
      </c>
      <c r="I475">
        <f>'Raw counts'!I475/'Raw counts'!I$1246*10000</f>
        <v>0.73882754225939617</v>
      </c>
      <c r="J475">
        <f>'Raw counts'!J475/'Raw counts'!J$1246*10000</f>
        <v>1.9821664191424024</v>
      </c>
      <c r="K475">
        <f>'Raw counts'!K475/'Raw counts'!K$1246*10000</f>
        <v>8.9191147778582974E-2</v>
      </c>
      <c r="L475">
        <f>'Raw counts'!L475/'Raw counts'!L$1246*10000</f>
        <v>0</v>
      </c>
      <c r="M475">
        <f>'Raw counts'!M475/'Raw counts'!M$1246*10000</f>
        <v>9.2152903784074695E-3</v>
      </c>
      <c r="N475">
        <f>'Raw counts'!N475/'Raw counts'!N$1246*10000</f>
        <v>0.79728227549859931</v>
      </c>
      <c r="O475">
        <f>'Raw counts'!O475/'Raw counts'!O$1246*10000</f>
        <v>3.3283223404466544</v>
      </c>
      <c r="P475">
        <f>'Raw counts'!P475/'Raw counts'!P$1246*10000</f>
        <v>0</v>
      </c>
      <c r="Q475">
        <f>'Raw counts'!Q475/'Raw counts'!Q$1246*10000</f>
        <v>0</v>
      </c>
      <c r="R475">
        <f>'Raw counts'!R475/'Raw counts'!R$1246*10000</f>
        <v>6.4111425657793236E-2</v>
      </c>
      <c r="S475">
        <f>'Raw counts'!S475/'Raw counts'!S$1246*10000</f>
        <v>0.29313764766809003</v>
      </c>
      <c r="T475">
        <f>'Raw counts'!T475/'Raw counts'!T$1246*10000</f>
        <v>5.1546126050896646E-2</v>
      </c>
      <c r="U475">
        <f>'Raw counts'!U475/'Raw counts'!U$1246*10000</f>
        <v>0.6422412483781238</v>
      </c>
      <c r="V475">
        <f t="shared" si="29"/>
        <v>1</v>
      </c>
      <c r="W475">
        <f t="shared" si="30"/>
        <v>0.6982139241441353</v>
      </c>
      <c r="X475">
        <f t="shared" si="28"/>
        <v>0.47133587821988893</v>
      </c>
      <c r="Y475">
        <f t="shared" si="31"/>
        <v>0.64708013296251965</v>
      </c>
    </row>
    <row r="476" spans="1:25" x14ac:dyDescent="0.25">
      <c r="A476">
        <v>484</v>
      </c>
      <c r="B476" t="s">
        <v>243</v>
      </c>
      <c r="C476">
        <v>22100</v>
      </c>
      <c r="D476">
        <v>731</v>
      </c>
      <c r="E476">
        <f>'Raw counts'!E476/'Raw counts'!E$1246*10000</f>
        <v>0.2614947488118799</v>
      </c>
      <c r="F476">
        <f>'Raw counts'!F476/'Raw counts'!F$1246*10000</f>
        <v>0</v>
      </c>
      <c r="G476">
        <f>'Raw counts'!G476/'Raw counts'!G$1246*10000</f>
        <v>0.63459190703933654</v>
      </c>
      <c r="H476">
        <f>'Raw counts'!H476/'Raw counts'!H$1246*10000</f>
        <v>9.0744038291192042E-2</v>
      </c>
      <c r="I476">
        <f>'Raw counts'!I476/'Raw counts'!I$1246*10000</f>
        <v>4.9255169483959749E-2</v>
      </c>
      <c r="J476">
        <f>'Raw counts'!J476/'Raw counts'!J$1246*10000</f>
        <v>4.9307622366726433E-3</v>
      </c>
      <c r="K476">
        <f>'Raw counts'!K476/'Raw counts'!K$1246*10000</f>
        <v>0.36568370589219018</v>
      </c>
      <c r="L476">
        <f>'Raw counts'!L476/'Raw counts'!L$1246*10000</f>
        <v>0</v>
      </c>
      <c r="M476">
        <f>'Raw counts'!M476/'Raw counts'!M$1246*10000</f>
        <v>0</v>
      </c>
      <c r="N476">
        <f>'Raw counts'!N476/'Raw counts'!N$1246*10000</f>
        <v>0.12829829720667116</v>
      </c>
      <c r="O476">
        <f>'Raw counts'!O476/'Raw counts'!O$1246*10000</f>
        <v>0.74037504034202639</v>
      </c>
      <c r="P476">
        <f>'Raw counts'!P476/'Raw counts'!P$1246*10000</f>
        <v>3.1198594439213814</v>
      </c>
      <c r="Q476">
        <f>'Raw counts'!Q476/'Raw counts'!Q$1246*10000</f>
        <v>0</v>
      </c>
      <c r="R476">
        <f>'Raw counts'!R476/'Raw counts'!R$1246*10000</f>
        <v>0</v>
      </c>
      <c r="S476">
        <f>'Raw counts'!S476/'Raw counts'!S$1246*10000</f>
        <v>3.7999324697715373E-2</v>
      </c>
      <c r="T476">
        <f>'Raw counts'!T476/'Raw counts'!T$1246*10000</f>
        <v>0</v>
      </c>
      <c r="U476">
        <f>'Raw counts'!U476/'Raw counts'!U$1246*10000</f>
        <v>5.2073614733361397E-2</v>
      </c>
      <c r="V476">
        <f t="shared" si="29"/>
        <v>1</v>
      </c>
      <c r="W476">
        <f t="shared" si="30"/>
        <v>0.35236117083995078</v>
      </c>
      <c r="X476">
        <f t="shared" si="28"/>
        <v>0.15630003686169233</v>
      </c>
      <c r="Y476">
        <f t="shared" si="31"/>
        <v>0.50982571511264441</v>
      </c>
    </row>
    <row r="477" spans="1:25" x14ac:dyDescent="0.25">
      <c r="A477">
        <v>485</v>
      </c>
      <c r="B477" t="s">
        <v>836</v>
      </c>
      <c r="C477">
        <v>48100</v>
      </c>
      <c r="D477">
        <v>477</v>
      </c>
      <c r="E477">
        <f>'Raw counts'!E477/'Raw counts'!E$1246*10000</f>
        <v>0</v>
      </c>
      <c r="F477">
        <f>'Raw counts'!F477/'Raw counts'!F$1246*10000</f>
        <v>0</v>
      </c>
      <c r="G477">
        <f>'Raw counts'!G477/'Raw counts'!G$1246*10000</f>
        <v>0</v>
      </c>
      <c r="H477">
        <f>'Raw counts'!H477/'Raw counts'!H$1246*10000</f>
        <v>0</v>
      </c>
      <c r="I477">
        <f>'Raw counts'!I477/'Raw counts'!I$1246*10000</f>
        <v>0</v>
      </c>
      <c r="J477">
        <f>'Raw counts'!J477/'Raw counts'!J$1246*10000</f>
        <v>0</v>
      </c>
      <c r="K477">
        <f>'Raw counts'!K477/'Raw counts'!K$1246*10000</f>
        <v>0</v>
      </c>
      <c r="L477">
        <f>'Raw counts'!L477/'Raw counts'!L$1246*10000</f>
        <v>0</v>
      </c>
      <c r="M477">
        <f>'Raw counts'!M477/'Raw counts'!M$1246*10000</f>
        <v>0</v>
      </c>
      <c r="N477">
        <f>'Raw counts'!N477/'Raw counts'!N$1246*10000</f>
        <v>0</v>
      </c>
      <c r="O477">
        <f>'Raw counts'!O477/'Raw counts'!O$1246*10000</f>
        <v>0</v>
      </c>
      <c r="P477">
        <f>'Raw counts'!P477/'Raw counts'!P$1246*10000</f>
        <v>0</v>
      </c>
      <c r="Q477">
        <f>'Raw counts'!Q477/'Raw counts'!Q$1246*10000</f>
        <v>0</v>
      </c>
      <c r="R477">
        <f>'Raw counts'!R477/'Raw counts'!R$1246*10000</f>
        <v>0</v>
      </c>
      <c r="S477">
        <f>'Raw counts'!S477/'Raw counts'!S$1246*10000</f>
        <v>0</v>
      </c>
      <c r="T477">
        <f>'Raw counts'!T477/'Raw counts'!T$1246*10000</f>
        <v>0</v>
      </c>
      <c r="U477">
        <f>'Raw counts'!U477/'Raw counts'!U$1246*10000</f>
        <v>0</v>
      </c>
      <c r="V477">
        <f t="shared" si="29"/>
        <v>0</v>
      </c>
      <c r="W477" t="str">
        <f t="shared" si="30"/>
        <v/>
      </c>
      <c r="X477">
        <f t="shared" si="28"/>
        <v>0</v>
      </c>
      <c r="Y477">
        <f t="shared" si="31"/>
        <v>0</v>
      </c>
    </row>
    <row r="478" spans="1:25" x14ac:dyDescent="0.25">
      <c r="A478">
        <v>486</v>
      </c>
      <c r="B478" t="s">
        <v>837</v>
      </c>
      <c r="C478">
        <v>39000</v>
      </c>
      <c r="D478">
        <v>463</v>
      </c>
      <c r="E478">
        <f>'Raw counts'!E478/'Raw counts'!E$1246*10000</f>
        <v>0</v>
      </c>
      <c r="F478">
        <f>'Raw counts'!F478/'Raw counts'!F$1246*10000</f>
        <v>0</v>
      </c>
      <c r="G478">
        <f>'Raw counts'!G478/'Raw counts'!G$1246*10000</f>
        <v>0</v>
      </c>
      <c r="H478">
        <f>'Raw counts'!H478/'Raw counts'!H$1246*10000</f>
        <v>0</v>
      </c>
      <c r="I478">
        <f>'Raw counts'!I478/'Raw counts'!I$1246*10000</f>
        <v>0</v>
      </c>
      <c r="J478">
        <f>'Raw counts'!J478/'Raw counts'!J$1246*10000</f>
        <v>0</v>
      </c>
      <c r="K478">
        <f>'Raw counts'!K478/'Raw counts'!K$1246*10000</f>
        <v>0</v>
      </c>
      <c r="L478">
        <f>'Raw counts'!L478/'Raw counts'!L$1246*10000</f>
        <v>0</v>
      </c>
      <c r="M478">
        <f>'Raw counts'!M478/'Raw counts'!M$1246*10000</f>
        <v>0</v>
      </c>
      <c r="N478">
        <f>'Raw counts'!N478/'Raw counts'!N$1246*10000</f>
        <v>0</v>
      </c>
      <c r="O478">
        <f>'Raw counts'!O478/'Raw counts'!O$1246*10000</f>
        <v>0</v>
      </c>
      <c r="P478">
        <f>'Raw counts'!P478/'Raw counts'!P$1246*10000</f>
        <v>0</v>
      </c>
      <c r="Q478">
        <f>'Raw counts'!Q478/'Raw counts'!Q$1246*10000</f>
        <v>0</v>
      </c>
      <c r="R478">
        <f>'Raw counts'!R478/'Raw counts'!R$1246*10000</f>
        <v>0</v>
      </c>
      <c r="S478">
        <f>'Raw counts'!S478/'Raw counts'!S$1246*10000</f>
        <v>0</v>
      </c>
      <c r="T478">
        <f>'Raw counts'!T478/'Raw counts'!T$1246*10000</f>
        <v>0</v>
      </c>
      <c r="U478">
        <f>'Raw counts'!U478/'Raw counts'!U$1246*10000</f>
        <v>0</v>
      </c>
      <c r="V478">
        <f t="shared" si="29"/>
        <v>0</v>
      </c>
      <c r="W478" t="str">
        <f t="shared" si="30"/>
        <v/>
      </c>
      <c r="X478">
        <f t="shared" si="28"/>
        <v>0</v>
      </c>
      <c r="Y478">
        <f t="shared" si="31"/>
        <v>0</v>
      </c>
    </row>
    <row r="479" spans="1:25" x14ac:dyDescent="0.25">
      <c r="A479">
        <v>487</v>
      </c>
      <c r="B479" t="s">
        <v>838</v>
      </c>
      <c r="C479">
        <v>51400</v>
      </c>
      <c r="D479">
        <v>426</v>
      </c>
      <c r="E479">
        <f>'Raw counts'!E479/'Raw counts'!E$1246*10000</f>
        <v>0</v>
      </c>
      <c r="F479">
        <f>'Raw counts'!F479/'Raw counts'!F$1246*10000</f>
        <v>0</v>
      </c>
      <c r="G479">
        <f>'Raw counts'!G479/'Raw counts'!G$1246*10000</f>
        <v>0</v>
      </c>
      <c r="H479">
        <f>'Raw counts'!H479/'Raw counts'!H$1246*10000</f>
        <v>0</v>
      </c>
      <c r="I479">
        <f>'Raw counts'!I479/'Raw counts'!I$1246*10000</f>
        <v>0</v>
      </c>
      <c r="J479">
        <f>'Raw counts'!J479/'Raw counts'!J$1246*10000</f>
        <v>0</v>
      </c>
      <c r="K479">
        <f>'Raw counts'!K479/'Raw counts'!K$1246*10000</f>
        <v>0</v>
      </c>
      <c r="L479">
        <f>'Raw counts'!L479/'Raw counts'!L$1246*10000</f>
        <v>0</v>
      </c>
      <c r="M479">
        <f>'Raw counts'!M479/'Raw counts'!M$1246*10000</f>
        <v>0</v>
      </c>
      <c r="N479">
        <f>'Raw counts'!N479/'Raw counts'!N$1246*10000</f>
        <v>0</v>
      </c>
      <c r="O479">
        <f>'Raw counts'!O479/'Raw counts'!O$1246*10000</f>
        <v>0</v>
      </c>
      <c r="P479">
        <f>'Raw counts'!P479/'Raw counts'!P$1246*10000</f>
        <v>0</v>
      </c>
      <c r="Q479">
        <f>'Raw counts'!Q479/'Raw counts'!Q$1246*10000</f>
        <v>0</v>
      </c>
      <c r="R479">
        <f>'Raw counts'!R479/'Raw counts'!R$1246*10000</f>
        <v>0</v>
      </c>
      <c r="S479">
        <f>'Raw counts'!S479/'Raw counts'!S$1246*10000</f>
        <v>0</v>
      </c>
      <c r="T479">
        <f>'Raw counts'!T479/'Raw counts'!T$1246*10000</f>
        <v>0</v>
      </c>
      <c r="U479">
        <f>'Raw counts'!U479/'Raw counts'!U$1246*10000</f>
        <v>0</v>
      </c>
      <c r="V479">
        <f t="shared" si="29"/>
        <v>0</v>
      </c>
      <c r="W479" t="str">
        <f t="shared" si="30"/>
        <v/>
      </c>
      <c r="X479">
        <f t="shared" si="28"/>
        <v>0</v>
      </c>
      <c r="Y479">
        <f t="shared" si="31"/>
        <v>0</v>
      </c>
    </row>
    <row r="480" spans="1:25" x14ac:dyDescent="0.25">
      <c r="A480">
        <v>488</v>
      </c>
      <c r="B480" t="s">
        <v>244</v>
      </c>
      <c r="C480">
        <v>21900</v>
      </c>
      <c r="D480">
        <v>723</v>
      </c>
      <c r="E480">
        <f>'Raw counts'!E480/'Raw counts'!E$1246*10000</f>
        <v>1.8678196343705711E-2</v>
      </c>
      <c r="F480">
        <f>'Raw counts'!F480/'Raw counts'!F$1246*10000</f>
        <v>8.2029878562967784E-3</v>
      </c>
      <c r="G480">
        <f>'Raw counts'!G480/'Raw counts'!G$1246*10000</f>
        <v>0</v>
      </c>
      <c r="H480">
        <f>'Raw counts'!H480/'Raw counts'!H$1246*10000</f>
        <v>0</v>
      </c>
      <c r="I480">
        <f>'Raw counts'!I480/'Raw counts'!I$1246*10000</f>
        <v>0</v>
      </c>
      <c r="J480">
        <f>'Raw counts'!J480/'Raw counts'!J$1246*10000</f>
        <v>0</v>
      </c>
      <c r="K480">
        <f>'Raw counts'!K480/'Raw counts'!K$1246*10000</f>
        <v>0</v>
      </c>
      <c r="L480">
        <f>'Raw counts'!L480/'Raw counts'!L$1246*10000</f>
        <v>0</v>
      </c>
      <c r="M480">
        <f>'Raw counts'!M480/'Raw counts'!M$1246*10000</f>
        <v>9.2152903784074695E-3</v>
      </c>
      <c r="N480">
        <f>'Raw counts'!N480/'Raw counts'!N$1246*10000</f>
        <v>1.8328328172381593E-2</v>
      </c>
      <c r="O480">
        <f>'Raw counts'!O480/'Raw counts'!O$1246*10000</f>
        <v>2.3557387647246294E-2</v>
      </c>
      <c r="P480">
        <f>'Raw counts'!P480/'Raw counts'!P$1246*10000</f>
        <v>0</v>
      </c>
      <c r="Q480">
        <f>'Raw counts'!Q480/'Raw counts'!Q$1246*10000</f>
        <v>0</v>
      </c>
      <c r="R480">
        <f>'Raw counts'!R480/'Raw counts'!R$1246*10000</f>
        <v>1.6027856414448309E-2</v>
      </c>
      <c r="S480">
        <f>'Raw counts'!S480/'Raw counts'!S$1246*10000</f>
        <v>0</v>
      </c>
      <c r="T480">
        <f>'Raw counts'!T480/'Raw counts'!T$1246*10000</f>
        <v>0</v>
      </c>
      <c r="U480">
        <f>'Raw counts'!U480/'Raw counts'!U$1246*10000</f>
        <v>0</v>
      </c>
      <c r="V480">
        <f t="shared" si="29"/>
        <v>1</v>
      </c>
      <c r="W480">
        <f t="shared" si="30"/>
        <v>0.44679786806349531</v>
      </c>
      <c r="X480">
        <f t="shared" si="28"/>
        <v>4.0107193976011068E-3</v>
      </c>
      <c r="Y480">
        <f t="shared" si="31"/>
        <v>7.2391965292595241E-3</v>
      </c>
    </row>
    <row r="481" spans="1:25" x14ac:dyDescent="0.25">
      <c r="A481">
        <v>489</v>
      </c>
      <c r="B481" t="s">
        <v>839</v>
      </c>
      <c r="C481">
        <v>48800</v>
      </c>
      <c r="D481">
        <v>754</v>
      </c>
      <c r="E481">
        <f>'Raw counts'!E481/'Raw counts'!E$1246*10000</f>
        <v>0</v>
      </c>
      <c r="F481">
        <f>'Raw counts'!F481/'Raw counts'!F$1246*10000</f>
        <v>0</v>
      </c>
      <c r="G481">
        <f>'Raw counts'!G481/'Raw counts'!G$1246*10000</f>
        <v>0</v>
      </c>
      <c r="H481">
        <f>'Raw counts'!H481/'Raw counts'!H$1246*10000</f>
        <v>0</v>
      </c>
      <c r="I481">
        <f>'Raw counts'!I481/'Raw counts'!I$1246*10000</f>
        <v>0</v>
      </c>
      <c r="J481">
        <f>'Raw counts'!J481/'Raw counts'!J$1246*10000</f>
        <v>0</v>
      </c>
      <c r="K481">
        <f>'Raw counts'!K481/'Raw counts'!K$1246*10000</f>
        <v>0</v>
      </c>
      <c r="L481">
        <f>'Raw counts'!L481/'Raw counts'!L$1246*10000</f>
        <v>0</v>
      </c>
      <c r="M481">
        <f>'Raw counts'!M481/'Raw counts'!M$1246*10000</f>
        <v>0</v>
      </c>
      <c r="N481">
        <f>'Raw counts'!N481/'Raw counts'!N$1246*10000</f>
        <v>0</v>
      </c>
      <c r="O481">
        <f>'Raw counts'!O481/'Raw counts'!O$1246*10000</f>
        <v>0</v>
      </c>
      <c r="P481">
        <f>'Raw counts'!P481/'Raw counts'!P$1246*10000</f>
        <v>0</v>
      </c>
      <c r="Q481">
        <f>'Raw counts'!Q481/'Raw counts'!Q$1246*10000</f>
        <v>0</v>
      </c>
      <c r="R481">
        <f>'Raw counts'!R481/'Raw counts'!R$1246*10000</f>
        <v>0</v>
      </c>
      <c r="S481">
        <f>'Raw counts'!S481/'Raw counts'!S$1246*10000</f>
        <v>0</v>
      </c>
      <c r="T481">
        <f>'Raw counts'!T481/'Raw counts'!T$1246*10000</f>
        <v>0</v>
      </c>
      <c r="U481">
        <f>'Raw counts'!U481/'Raw counts'!U$1246*10000</f>
        <v>0</v>
      </c>
      <c r="V481">
        <f t="shared" si="29"/>
        <v>0</v>
      </c>
      <c r="W481" t="str">
        <f t="shared" si="30"/>
        <v/>
      </c>
      <c r="X481">
        <f t="shared" si="28"/>
        <v>0</v>
      </c>
      <c r="Y481">
        <f t="shared" si="31"/>
        <v>0</v>
      </c>
    </row>
    <row r="482" spans="1:25" x14ac:dyDescent="0.25">
      <c r="A482">
        <v>490</v>
      </c>
      <c r="B482" t="s">
        <v>840</v>
      </c>
      <c r="C482">
        <v>105500</v>
      </c>
      <c r="D482">
        <v>1123</v>
      </c>
      <c r="E482">
        <f>'Raw counts'!E482/'Raw counts'!E$1246*10000</f>
        <v>0</v>
      </c>
      <c r="F482">
        <f>'Raw counts'!F482/'Raw counts'!F$1246*10000</f>
        <v>0</v>
      </c>
      <c r="G482">
        <f>'Raw counts'!G482/'Raw counts'!G$1246*10000</f>
        <v>0</v>
      </c>
      <c r="H482">
        <f>'Raw counts'!H482/'Raw counts'!H$1246*10000</f>
        <v>0</v>
      </c>
      <c r="I482">
        <f>'Raw counts'!I482/'Raw counts'!I$1246*10000</f>
        <v>0</v>
      </c>
      <c r="J482">
        <f>'Raw counts'!J482/'Raw counts'!J$1246*10000</f>
        <v>0</v>
      </c>
      <c r="K482">
        <f>'Raw counts'!K482/'Raw counts'!K$1246*10000</f>
        <v>0</v>
      </c>
      <c r="L482">
        <f>'Raw counts'!L482/'Raw counts'!L$1246*10000</f>
        <v>0</v>
      </c>
      <c r="M482">
        <f>'Raw counts'!M482/'Raw counts'!M$1246*10000</f>
        <v>0</v>
      </c>
      <c r="N482">
        <f>'Raw counts'!N482/'Raw counts'!N$1246*10000</f>
        <v>0</v>
      </c>
      <c r="O482">
        <f>'Raw counts'!O482/'Raw counts'!O$1246*10000</f>
        <v>0</v>
      </c>
      <c r="P482">
        <f>'Raw counts'!P482/'Raw counts'!P$1246*10000</f>
        <v>0</v>
      </c>
      <c r="Q482">
        <f>'Raw counts'!Q482/'Raw counts'!Q$1246*10000</f>
        <v>0</v>
      </c>
      <c r="R482">
        <f>'Raw counts'!R482/'Raw counts'!R$1246*10000</f>
        <v>0</v>
      </c>
      <c r="S482">
        <f>'Raw counts'!S482/'Raw counts'!S$1246*10000</f>
        <v>0</v>
      </c>
      <c r="T482">
        <f>'Raw counts'!T482/'Raw counts'!T$1246*10000</f>
        <v>0</v>
      </c>
      <c r="U482">
        <f>'Raw counts'!U482/'Raw counts'!U$1246*10000</f>
        <v>0</v>
      </c>
      <c r="V482">
        <f t="shared" si="29"/>
        <v>0</v>
      </c>
      <c r="W482" t="str">
        <f t="shared" si="30"/>
        <v/>
      </c>
      <c r="X482">
        <f t="shared" si="28"/>
        <v>0</v>
      </c>
      <c r="Y482">
        <f t="shared" si="31"/>
        <v>0</v>
      </c>
    </row>
    <row r="483" spans="1:25" x14ac:dyDescent="0.25">
      <c r="A483">
        <v>491</v>
      </c>
      <c r="B483" t="s">
        <v>245</v>
      </c>
      <c r="C483">
        <v>74800</v>
      </c>
      <c r="D483">
        <v>331</v>
      </c>
      <c r="E483">
        <f>'Raw counts'!E483/'Raw counts'!E$1246*10000</f>
        <v>1.301870285156288</v>
      </c>
      <c r="F483">
        <f>'Raw counts'!F483/'Raw counts'!F$1246*10000</f>
        <v>8.202987856296777E-2</v>
      </c>
      <c r="G483">
        <f>'Raw counts'!G483/'Raw counts'!G$1246*10000</f>
        <v>0.99721585391895751</v>
      </c>
      <c r="H483">
        <f>'Raw counts'!H483/'Raw counts'!H$1246*10000</f>
        <v>0</v>
      </c>
      <c r="I483">
        <f>'Raw counts'!I483/'Raw counts'!I$1246*10000</f>
        <v>2.6043670864643715</v>
      </c>
      <c r="J483">
        <f>'Raw counts'!J483/'Raw counts'!J$1246*10000</f>
        <v>0.30077649643703119</v>
      </c>
      <c r="K483">
        <f>'Raw counts'!K483/'Raw counts'!K$1246*10000</f>
        <v>3.1350688444171917</v>
      </c>
      <c r="L483">
        <f>'Raw counts'!L483/'Raw counts'!L$1246*10000</f>
        <v>1.8653524237234023</v>
      </c>
      <c r="M483">
        <f>'Raw counts'!M483/'Raw counts'!M$1246*10000</f>
        <v>1.1380883617333224</v>
      </c>
      <c r="N483">
        <f>'Raw counts'!N483/'Raw counts'!N$1246*10000</f>
        <v>0</v>
      </c>
      <c r="O483">
        <f>'Raw counts'!O483/'Raw counts'!O$1246*10000</f>
        <v>1.3629631424478212</v>
      </c>
      <c r="P483">
        <f>'Raw counts'!P483/'Raw counts'!P$1246*10000</f>
        <v>0.10257072144399063</v>
      </c>
      <c r="Q483">
        <f>'Raw counts'!Q483/'Raw counts'!Q$1246*10000</f>
        <v>0</v>
      </c>
      <c r="R483">
        <f>'Raw counts'!R483/'Raw counts'!R$1246*10000</f>
        <v>0.15627160004087101</v>
      </c>
      <c r="S483">
        <f>'Raw counts'!S483/'Raw counts'!S$1246*10000</f>
        <v>0</v>
      </c>
      <c r="T483">
        <f>'Raw counts'!T483/'Raw counts'!T$1246*10000</f>
        <v>7.3109588782188411</v>
      </c>
      <c r="U483">
        <f>'Raw counts'!U483/'Raw counts'!U$1246*10000</f>
        <v>0.69431486311148527</v>
      </c>
      <c r="V483">
        <f t="shared" si="29"/>
        <v>1</v>
      </c>
      <c r="W483">
        <f t="shared" si="30"/>
        <v>0.94380055456794576</v>
      </c>
      <c r="X483">
        <f t="shared" si="28"/>
        <v>1.2694188033792813</v>
      </c>
      <c r="Y483">
        <f t="shared" si="31"/>
        <v>1.2033849006578761</v>
      </c>
    </row>
    <row r="484" spans="1:25" x14ac:dyDescent="0.25">
      <c r="A484">
        <v>492</v>
      </c>
      <c r="B484" t="s">
        <v>841</v>
      </c>
      <c r="C484">
        <v>21000</v>
      </c>
      <c r="D484">
        <v>714</v>
      </c>
      <c r="E484">
        <f>'Raw counts'!E484/'Raw counts'!E$1246*10000</f>
        <v>0</v>
      </c>
      <c r="F484">
        <f>'Raw counts'!F484/'Raw counts'!F$1246*10000</f>
        <v>0</v>
      </c>
      <c r="G484">
        <f>'Raw counts'!G484/'Raw counts'!G$1246*10000</f>
        <v>0</v>
      </c>
      <c r="H484">
        <f>'Raw counts'!H484/'Raw counts'!H$1246*10000</f>
        <v>0</v>
      </c>
      <c r="I484">
        <f>'Raw counts'!I484/'Raw counts'!I$1246*10000</f>
        <v>0</v>
      </c>
      <c r="J484">
        <f>'Raw counts'!J484/'Raw counts'!J$1246*10000</f>
        <v>0</v>
      </c>
      <c r="K484">
        <f>'Raw counts'!K484/'Raw counts'!K$1246*10000</f>
        <v>0</v>
      </c>
      <c r="L484">
        <f>'Raw counts'!L484/'Raw counts'!L$1246*10000</f>
        <v>0</v>
      </c>
      <c r="M484">
        <f>'Raw counts'!M484/'Raw counts'!M$1246*10000</f>
        <v>0</v>
      </c>
      <c r="N484">
        <f>'Raw counts'!N484/'Raw counts'!N$1246*10000</f>
        <v>0</v>
      </c>
      <c r="O484">
        <f>'Raw counts'!O484/'Raw counts'!O$1246*10000</f>
        <v>0</v>
      </c>
      <c r="P484">
        <f>'Raw counts'!P484/'Raw counts'!P$1246*10000</f>
        <v>0</v>
      </c>
      <c r="Q484">
        <f>'Raw counts'!Q484/'Raw counts'!Q$1246*10000</f>
        <v>0</v>
      </c>
      <c r="R484">
        <f>'Raw counts'!R484/'Raw counts'!R$1246*10000</f>
        <v>0</v>
      </c>
      <c r="S484">
        <f>'Raw counts'!S484/'Raw counts'!S$1246*10000</f>
        <v>0</v>
      </c>
      <c r="T484">
        <f>'Raw counts'!T484/'Raw counts'!T$1246*10000</f>
        <v>0</v>
      </c>
      <c r="U484">
        <f>'Raw counts'!U484/'Raw counts'!U$1246*10000</f>
        <v>0</v>
      </c>
      <c r="V484">
        <f t="shared" si="29"/>
        <v>0</v>
      </c>
      <c r="W484" t="str">
        <f t="shared" si="30"/>
        <v/>
      </c>
      <c r="X484">
        <f t="shared" si="28"/>
        <v>0</v>
      </c>
      <c r="Y484">
        <f t="shared" si="31"/>
        <v>0</v>
      </c>
    </row>
    <row r="485" spans="1:25" x14ac:dyDescent="0.25">
      <c r="A485">
        <v>493</v>
      </c>
      <c r="B485" t="s">
        <v>842</v>
      </c>
      <c r="C485">
        <v>48300</v>
      </c>
      <c r="D485">
        <v>477</v>
      </c>
      <c r="E485">
        <f>'Raw counts'!E485/'Raw counts'!E$1246*10000</f>
        <v>0</v>
      </c>
      <c r="F485">
        <f>'Raw counts'!F485/'Raw counts'!F$1246*10000</f>
        <v>0</v>
      </c>
      <c r="G485">
        <f>'Raw counts'!G485/'Raw counts'!G$1246*10000</f>
        <v>0</v>
      </c>
      <c r="H485">
        <f>'Raw counts'!H485/'Raw counts'!H$1246*10000</f>
        <v>0</v>
      </c>
      <c r="I485">
        <f>'Raw counts'!I485/'Raw counts'!I$1246*10000</f>
        <v>0</v>
      </c>
      <c r="J485">
        <f>'Raw counts'!J485/'Raw counts'!J$1246*10000</f>
        <v>0</v>
      </c>
      <c r="K485">
        <f>'Raw counts'!K485/'Raw counts'!K$1246*10000</f>
        <v>0</v>
      </c>
      <c r="L485">
        <f>'Raw counts'!L485/'Raw counts'!L$1246*10000</f>
        <v>0</v>
      </c>
      <c r="M485">
        <f>'Raw counts'!M485/'Raw counts'!M$1246*10000</f>
        <v>0</v>
      </c>
      <c r="N485">
        <f>'Raw counts'!N485/'Raw counts'!N$1246*10000</f>
        <v>0</v>
      </c>
      <c r="O485">
        <f>'Raw counts'!O485/'Raw counts'!O$1246*10000</f>
        <v>0</v>
      </c>
      <c r="P485">
        <f>'Raw counts'!P485/'Raw counts'!P$1246*10000</f>
        <v>0</v>
      </c>
      <c r="Q485">
        <f>'Raw counts'!Q485/'Raw counts'!Q$1246*10000</f>
        <v>0</v>
      </c>
      <c r="R485">
        <f>'Raw counts'!R485/'Raw counts'!R$1246*10000</f>
        <v>0</v>
      </c>
      <c r="S485">
        <f>'Raw counts'!S485/'Raw counts'!S$1246*10000</f>
        <v>0</v>
      </c>
      <c r="T485">
        <f>'Raw counts'!T485/'Raw counts'!T$1246*10000</f>
        <v>0</v>
      </c>
      <c r="U485">
        <f>'Raw counts'!U485/'Raw counts'!U$1246*10000</f>
        <v>0</v>
      </c>
      <c r="V485">
        <f t="shared" si="29"/>
        <v>0</v>
      </c>
      <c r="W485" t="str">
        <f t="shared" si="30"/>
        <v/>
      </c>
      <c r="X485">
        <f t="shared" si="28"/>
        <v>0</v>
      </c>
      <c r="Y485">
        <f t="shared" si="31"/>
        <v>0</v>
      </c>
    </row>
    <row r="486" spans="1:25" x14ac:dyDescent="0.25">
      <c r="A486">
        <v>494</v>
      </c>
      <c r="B486" t="s">
        <v>246</v>
      </c>
      <c r="C486">
        <v>81200</v>
      </c>
      <c r="D486">
        <v>10</v>
      </c>
      <c r="E486">
        <f>'Raw counts'!E486/'Raw counts'!E$1246*10000</f>
        <v>1.3541692349186638</v>
      </c>
      <c r="F486">
        <f>'Raw counts'!F486/'Raw counts'!F$1246*10000</f>
        <v>0.28710457497038722</v>
      </c>
      <c r="G486">
        <f>'Raw counts'!G486/'Raw counts'!G$1246*10000</f>
        <v>2.4577845288507643</v>
      </c>
      <c r="H486">
        <f>'Raw counts'!H486/'Raw counts'!H$1246*10000</f>
        <v>2.0940931913352008E-2</v>
      </c>
      <c r="I486">
        <f>'Raw counts'!I486/'Raw counts'!I$1246*10000</f>
        <v>0.35709997875870814</v>
      </c>
      <c r="J486">
        <f>'Raw counts'!J486/'Raw counts'!J$1246*10000</f>
        <v>3.2395107894939263</v>
      </c>
      <c r="K486">
        <f>'Raw counts'!K486/'Raw counts'!K$1246*10000</f>
        <v>3.1350688444171917</v>
      </c>
      <c r="L486">
        <f>'Raw counts'!L486/'Raw counts'!L$1246*10000</f>
        <v>0.33073624534102875</v>
      </c>
      <c r="M486">
        <f>'Raw counts'!M486/'Raw counts'!M$1246*10000</f>
        <v>2.3360761109262933</v>
      </c>
      <c r="N486">
        <f>'Raw counts'!N486/'Raw counts'!N$1246*10000</f>
        <v>0.94390890087765189</v>
      </c>
      <c r="O486">
        <f>'Raw counts'!O486/'Raw counts'!O$1246*10000</f>
        <v>0.31297672159912931</v>
      </c>
      <c r="P486">
        <f>'Raw counts'!P486/'Raw counts'!P$1246*10000</f>
        <v>4.2737800601662752E-3</v>
      </c>
      <c r="Q486">
        <f>'Raw counts'!Q486/'Raw counts'!Q$1246*10000</f>
        <v>0.25352793877885343</v>
      </c>
      <c r="R486">
        <f>'Raw counts'!R486/'Raw counts'!R$1246*10000</f>
        <v>4.3876256934552256</v>
      </c>
      <c r="S486">
        <f>'Raw counts'!S486/'Raw counts'!S$1246*10000</f>
        <v>1.3136909395495886</v>
      </c>
      <c r="T486">
        <f>'Raw counts'!T486/'Raw counts'!T$1246*10000</f>
        <v>0.93642128992462237</v>
      </c>
      <c r="U486">
        <f>'Raw counts'!U486/'Raw counts'!U$1246*10000</f>
        <v>0.46432306470580575</v>
      </c>
      <c r="V486">
        <f t="shared" si="29"/>
        <v>1</v>
      </c>
      <c r="W486">
        <f t="shared" si="30"/>
        <v>0.52817755509902797</v>
      </c>
      <c r="X486">
        <f t="shared" si="28"/>
        <v>1.5020545821767017</v>
      </c>
      <c r="Y486">
        <f t="shared" si="31"/>
        <v>1.0770935411188804</v>
      </c>
    </row>
    <row r="487" spans="1:25" x14ac:dyDescent="0.25">
      <c r="A487">
        <v>495</v>
      </c>
      <c r="B487" t="s">
        <v>843</v>
      </c>
      <c r="C487">
        <v>39100</v>
      </c>
      <c r="D487">
        <v>463</v>
      </c>
      <c r="E487">
        <f>'Raw counts'!E487/'Raw counts'!E$1246*10000</f>
        <v>0</v>
      </c>
      <c r="F487">
        <f>'Raw counts'!F487/'Raw counts'!F$1246*10000</f>
        <v>0</v>
      </c>
      <c r="G487">
        <f>'Raw counts'!G487/'Raw counts'!G$1246*10000</f>
        <v>0</v>
      </c>
      <c r="H487">
        <f>'Raw counts'!H487/'Raw counts'!H$1246*10000</f>
        <v>0</v>
      </c>
      <c r="I487">
        <f>'Raw counts'!I487/'Raw counts'!I$1246*10000</f>
        <v>0</v>
      </c>
      <c r="J487">
        <f>'Raw counts'!J487/'Raw counts'!J$1246*10000</f>
        <v>0</v>
      </c>
      <c r="K487">
        <f>'Raw counts'!K487/'Raw counts'!K$1246*10000</f>
        <v>0</v>
      </c>
      <c r="L487">
        <f>'Raw counts'!L487/'Raw counts'!L$1246*10000</f>
        <v>0</v>
      </c>
      <c r="M487">
        <f>'Raw counts'!M487/'Raw counts'!M$1246*10000</f>
        <v>0</v>
      </c>
      <c r="N487">
        <f>'Raw counts'!N487/'Raw counts'!N$1246*10000</f>
        <v>0</v>
      </c>
      <c r="O487">
        <f>'Raw counts'!O487/'Raw counts'!O$1246*10000</f>
        <v>0</v>
      </c>
      <c r="P487">
        <f>'Raw counts'!P487/'Raw counts'!P$1246*10000</f>
        <v>0</v>
      </c>
      <c r="Q487">
        <f>'Raw counts'!Q487/'Raw counts'!Q$1246*10000</f>
        <v>0</v>
      </c>
      <c r="R487">
        <f>'Raw counts'!R487/'Raw counts'!R$1246*10000</f>
        <v>0</v>
      </c>
      <c r="S487">
        <f>'Raw counts'!S487/'Raw counts'!S$1246*10000</f>
        <v>0</v>
      </c>
      <c r="T487">
        <f>'Raw counts'!T487/'Raw counts'!T$1246*10000</f>
        <v>0</v>
      </c>
      <c r="U487">
        <f>'Raw counts'!U487/'Raw counts'!U$1246*10000</f>
        <v>0</v>
      </c>
      <c r="V487">
        <f t="shared" si="29"/>
        <v>0</v>
      </c>
      <c r="W487" t="str">
        <f t="shared" si="30"/>
        <v/>
      </c>
      <c r="X487">
        <f t="shared" si="28"/>
        <v>0</v>
      </c>
      <c r="Y487">
        <f t="shared" si="31"/>
        <v>0</v>
      </c>
    </row>
    <row r="488" spans="1:25" x14ac:dyDescent="0.25">
      <c r="A488">
        <v>496</v>
      </c>
      <c r="B488" t="s">
        <v>844</v>
      </c>
      <c r="C488">
        <v>33100</v>
      </c>
      <c r="D488">
        <v>814</v>
      </c>
      <c r="E488">
        <f>'Raw counts'!E488/'Raw counts'!E$1246*10000</f>
        <v>0</v>
      </c>
      <c r="F488">
        <f>'Raw counts'!F488/'Raw counts'!F$1246*10000</f>
        <v>0</v>
      </c>
      <c r="G488">
        <f>'Raw counts'!G488/'Raw counts'!G$1246*10000</f>
        <v>0</v>
      </c>
      <c r="H488">
        <f>'Raw counts'!H488/'Raw counts'!H$1246*10000</f>
        <v>0</v>
      </c>
      <c r="I488">
        <f>'Raw counts'!I488/'Raw counts'!I$1246*10000</f>
        <v>0</v>
      </c>
      <c r="J488">
        <f>'Raw counts'!J488/'Raw counts'!J$1246*10000</f>
        <v>0</v>
      </c>
      <c r="K488">
        <f>'Raw counts'!K488/'Raw counts'!K$1246*10000</f>
        <v>0</v>
      </c>
      <c r="L488">
        <f>'Raw counts'!L488/'Raw counts'!L$1246*10000</f>
        <v>0</v>
      </c>
      <c r="M488">
        <f>'Raw counts'!M488/'Raw counts'!M$1246*10000</f>
        <v>0</v>
      </c>
      <c r="N488">
        <f>'Raw counts'!N488/'Raw counts'!N$1246*10000</f>
        <v>0</v>
      </c>
      <c r="O488">
        <f>'Raw counts'!O488/'Raw counts'!O$1246*10000</f>
        <v>0</v>
      </c>
      <c r="P488">
        <f>'Raw counts'!P488/'Raw counts'!P$1246*10000</f>
        <v>0</v>
      </c>
      <c r="Q488">
        <f>'Raw counts'!Q488/'Raw counts'!Q$1246*10000</f>
        <v>0</v>
      </c>
      <c r="R488">
        <f>'Raw counts'!R488/'Raw counts'!R$1246*10000</f>
        <v>0</v>
      </c>
      <c r="S488">
        <f>'Raw counts'!S488/'Raw counts'!S$1246*10000</f>
        <v>0</v>
      </c>
      <c r="T488">
        <f>'Raw counts'!T488/'Raw counts'!T$1246*10000</f>
        <v>0</v>
      </c>
      <c r="U488">
        <f>'Raw counts'!U488/'Raw counts'!U$1246*10000</f>
        <v>0</v>
      </c>
      <c r="V488">
        <f t="shared" si="29"/>
        <v>0</v>
      </c>
      <c r="W488" t="str">
        <f t="shared" si="30"/>
        <v/>
      </c>
      <c r="X488">
        <f t="shared" si="28"/>
        <v>0</v>
      </c>
      <c r="Y488">
        <f t="shared" si="31"/>
        <v>0</v>
      </c>
    </row>
    <row r="489" spans="1:25" x14ac:dyDescent="0.25">
      <c r="A489">
        <v>497</v>
      </c>
      <c r="B489" t="s">
        <v>845</v>
      </c>
      <c r="C489">
        <v>14000</v>
      </c>
      <c r="D489">
        <v>669</v>
      </c>
      <c r="E489">
        <f>'Raw counts'!E489/'Raw counts'!E$1246*10000</f>
        <v>0</v>
      </c>
      <c r="F489">
        <f>'Raw counts'!F489/'Raw counts'!F$1246*10000</f>
        <v>0</v>
      </c>
      <c r="G489">
        <f>'Raw counts'!G489/'Raw counts'!G$1246*10000</f>
        <v>0</v>
      </c>
      <c r="H489">
        <f>'Raw counts'!H489/'Raw counts'!H$1246*10000</f>
        <v>0</v>
      </c>
      <c r="I489">
        <f>'Raw counts'!I489/'Raw counts'!I$1246*10000</f>
        <v>0</v>
      </c>
      <c r="J489">
        <f>'Raw counts'!J489/'Raw counts'!J$1246*10000</f>
        <v>0</v>
      </c>
      <c r="K489">
        <f>'Raw counts'!K489/'Raw counts'!K$1246*10000</f>
        <v>0</v>
      </c>
      <c r="L489">
        <f>'Raw counts'!L489/'Raw counts'!L$1246*10000</f>
        <v>0</v>
      </c>
      <c r="M489">
        <f>'Raw counts'!M489/'Raw counts'!M$1246*10000</f>
        <v>0</v>
      </c>
      <c r="N489">
        <f>'Raw counts'!N489/'Raw counts'!N$1246*10000</f>
        <v>0</v>
      </c>
      <c r="O489">
        <f>'Raw counts'!O489/'Raw counts'!O$1246*10000</f>
        <v>0</v>
      </c>
      <c r="P489">
        <f>'Raw counts'!P489/'Raw counts'!P$1246*10000</f>
        <v>0</v>
      </c>
      <c r="Q489">
        <f>'Raw counts'!Q489/'Raw counts'!Q$1246*10000</f>
        <v>0</v>
      </c>
      <c r="R489">
        <f>'Raw counts'!R489/'Raw counts'!R$1246*10000</f>
        <v>0</v>
      </c>
      <c r="S489">
        <f>'Raw counts'!S489/'Raw counts'!S$1246*10000</f>
        <v>0</v>
      </c>
      <c r="T489">
        <f>'Raw counts'!T489/'Raw counts'!T$1246*10000</f>
        <v>0</v>
      </c>
      <c r="U489">
        <f>'Raw counts'!U489/'Raw counts'!U$1246*10000</f>
        <v>0</v>
      </c>
      <c r="V489">
        <f t="shared" si="29"/>
        <v>0</v>
      </c>
      <c r="W489" t="str">
        <f t="shared" si="30"/>
        <v/>
      </c>
      <c r="X489">
        <f t="shared" si="28"/>
        <v>0</v>
      </c>
      <c r="Y489">
        <f t="shared" si="31"/>
        <v>0</v>
      </c>
    </row>
    <row r="490" spans="1:25" x14ac:dyDescent="0.25">
      <c r="A490">
        <v>498</v>
      </c>
      <c r="B490" t="s">
        <v>846</v>
      </c>
      <c r="C490">
        <v>53200</v>
      </c>
      <c r="D490">
        <v>359</v>
      </c>
      <c r="E490">
        <f>'Raw counts'!E490/'Raw counts'!E$1246*10000</f>
        <v>0</v>
      </c>
      <c r="F490">
        <f>'Raw counts'!F490/'Raw counts'!F$1246*10000</f>
        <v>0</v>
      </c>
      <c r="G490">
        <f>'Raw counts'!G490/'Raw counts'!G$1246*10000</f>
        <v>0</v>
      </c>
      <c r="H490">
        <f>'Raw counts'!H490/'Raw counts'!H$1246*10000</f>
        <v>0</v>
      </c>
      <c r="I490">
        <f>'Raw counts'!I490/'Raw counts'!I$1246*10000</f>
        <v>0</v>
      </c>
      <c r="J490">
        <f>'Raw counts'!J490/'Raw counts'!J$1246*10000</f>
        <v>0</v>
      </c>
      <c r="K490">
        <f>'Raw counts'!K490/'Raw counts'!K$1246*10000</f>
        <v>0</v>
      </c>
      <c r="L490">
        <f>'Raw counts'!L490/'Raw counts'!L$1246*10000</f>
        <v>0</v>
      </c>
      <c r="M490">
        <f>'Raw counts'!M490/'Raw counts'!M$1246*10000</f>
        <v>0</v>
      </c>
      <c r="N490">
        <f>'Raw counts'!N490/'Raw counts'!N$1246*10000</f>
        <v>0</v>
      </c>
      <c r="O490">
        <f>'Raw counts'!O490/'Raw counts'!O$1246*10000</f>
        <v>0</v>
      </c>
      <c r="P490">
        <f>'Raw counts'!P490/'Raw counts'!P$1246*10000</f>
        <v>0</v>
      </c>
      <c r="Q490">
        <f>'Raw counts'!Q490/'Raw counts'!Q$1246*10000</f>
        <v>0</v>
      </c>
      <c r="R490">
        <f>'Raw counts'!R490/'Raw counts'!R$1246*10000</f>
        <v>0</v>
      </c>
      <c r="S490">
        <f>'Raw counts'!S490/'Raw counts'!S$1246*10000</f>
        <v>0</v>
      </c>
      <c r="T490">
        <f>'Raw counts'!T490/'Raw counts'!T$1246*10000</f>
        <v>0</v>
      </c>
      <c r="U490">
        <f>'Raw counts'!U490/'Raw counts'!U$1246*10000</f>
        <v>0</v>
      </c>
      <c r="V490">
        <f t="shared" si="29"/>
        <v>0</v>
      </c>
      <c r="W490" t="str">
        <f t="shared" si="30"/>
        <v/>
      </c>
      <c r="X490">
        <f t="shared" si="28"/>
        <v>0</v>
      </c>
      <c r="Y490">
        <f t="shared" si="31"/>
        <v>0</v>
      </c>
    </row>
    <row r="491" spans="1:25" x14ac:dyDescent="0.25">
      <c r="A491">
        <v>499</v>
      </c>
      <c r="B491" t="s">
        <v>847</v>
      </c>
      <c r="C491">
        <v>105300</v>
      </c>
      <c r="D491">
        <v>1123</v>
      </c>
      <c r="E491">
        <f>'Raw counts'!E491/'Raw counts'!E$1246*10000</f>
        <v>0</v>
      </c>
      <c r="F491">
        <f>'Raw counts'!F491/'Raw counts'!F$1246*10000</f>
        <v>0</v>
      </c>
      <c r="G491">
        <f>'Raw counts'!G491/'Raw counts'!G$1246*10000</f>
        <v>0</v>
      </c>
      <c r="H491">
        <f>'Raw counts'!H491/'Raw counts'!H$1246*10000</f>
        <v>0</v>
      </c>
      <c r="I491">
        <f>'Raw counts'!I491/'Raw counts'!I$1246*10000</f>
        <v>0</v>
      </c>
      <c r="J491">
        <f>'Raw counts'!J491/'Raw counts'!J$1246*10000</f>
        <v>0</v>
      </c>
      <c r="K491">
        <f>'Raw counts'!K491/'Raw counts'!K$1246*10000</f>
        <v>0</v>
      </c>
      <c r="L491">
        <f>'Raw counts'!L491/'Raw counts'!L$1246*10000</f>
        <v>0</v>
      </c>
      <c r="M491">
        <f>'Raw counts'!M491/'Raw counts'!M$1246*10000</f>
        <v>0</v>
      </c>
      <c r="N491">
        <f>'Raw counts'!N491/'Raw counts'!N$1246*10000</f>
        <v>0</v>
      </c>
      <c r="O491">
        <f>'Raw counts'!O491/'Raw counts'!O$1246*10000</f>
        <v>0</v>
      </c>
      <c r="P491">
        <f>'Raw counts'!P491/'Raw counts'!P$1246*10000</f>
        <v>0</v>
      </c>
      <c r="Q491">
        <f>'Raw counts'!Q491/'Raw counts'!Q$1246*10000</f>
        <v>0</v>
      </c>
      <c r="R491">
        <f>'Raw counts'!R491/'Raw counts'!R$1246*10000</f>
        <v>0</v>
      </c>
      <c r="S491">
        <f>'Raw counts'!S491/'Raw counts'!S$1246*10000</f>
        <v>0</v>
      </c>
      <c r="T491">
        <f>'Raw counts'!T491/'Raw counts'!T$1246*10000</f>
        <v>0</v>
      </c>
      <c r="U491">
        <f>'Raw counts'!U491/'Raw counts'!U$1246*10000</f>
        <v>0</v>
      </c>
      <c r="V491">
        <f t="shared" si="29"/>
        <v>0</v>
      </c>
      <c r="W491" t="str">
        <f t="shared" si="30"/>
        <v/>
      </c>
      <c r="X491">
        <f t="shared" si="28"/>
        <v>0</v>
      </c>
      <c r="Y491">
        <f t="shared" si="31"/>
        <v>0</v>
      </c>
    </row>
    <row r="492" spans="1:25" x14ac:dyDescent="0.25">
      <c r="A492">
        <v>500</v>
      </c>
      <c r="B492" t="s">
        <v>848</v>
      </c>
      <c r="C492">
        <v>900</v>
      </c>
      <c r="D492">
        <v>315</v>
      </c>
      <c r="E492">
        <f>'Raw counts'!E492/'Raw counts'!E$1246*10000</f>
        <v>0</v>
      </c>
      <c r="F492">
        <f>'Raw counts'!F492/'Raw counts'!F$1246*10000</f>
        <v>0</v>
      </c>
      <c r="G492">
        <f>'Raw counts'!G492/'Raw counts'!G$1246*10000</f>
        <v>0</v>
      </c>
      <c r="H492">
        <f>'Raw counts'!H492/'Raw counts'!H$1246*10000</f>
        <v>0</v>
      </c>
      <c r="I492">
        <f>'Raw counts'!I492/'Raw counts'!I$1246*10000</f>
        <v>0</v>
      </c>
      <c r="J492">
        <f>'Raw counts'!J492/'Raw counts'!J$1246*10000</f>
        <v>0</v>
      </c>
      <c r="K492">
        <f>'Raw counts'!K492/'Raw counts'!K$1246*10000</f>
        <v>0</v>
      </c>
      <c r="L492">
        <f>'Raw counts'!L492/'Raw counts'!L$1246*10000</f>
        <v>0</v>
      </c>
      <c r="M492">
        <f>'Raw counts'!M492/'Raw counts'!M$1246*10000</f>
        <v>0</v>
      </c>
      <c r="N492">
        <f>'Raw counts'!N492/'Raw counts'!N$1246*10000</f>
        <v>0</v>
      </c>
      <c r="O492">
        <f>'Raw counts'!O492/'Raw counts'!O$1246*10000</f>
        <v>0</v>
      </c>
      <c r="P492">
        <f>'Raw counts'!P492/'Raw counts'!P$1246*10000</f>
        <v>0</v>
      </c>
      <c r="Q492">
        <f>'Raw counts'!Q492/'Raw counts'!Q$1246*10000</f>
        <v>0</v>
      </c>
      <c r="R492">
        <f>'Raw counts'!R492/'Raw counts'!R$1246*10000</f>
        <v>0</v>
      </c>
      <c r="S492">
        <f>'Raw counts'!S492/'Raw counts'!S$1246*10000</f>
        <v>0</v>
      </c>
      <c r="T492">
        <f>'Raw counts'!T492/'Raw counts'!T$1246*10000</f>
        <v>0</v>
      </c>
      <c r="U492">
        <f>'Raw counts'!U492/'Raw counts'!U$1246*10000</f>
        <v>0</v>
      </c>
      <c r="V492">
        <f t="shared" si="29"/>
        <v>0</v>
      </c>
      <c r="W492" t="str">
        <f t="shared" si="30"/>
        <v/>
      </c>
      <c r="X492">
        <f t="shared" si="28"/>
        <v>0</v>
      </c>
      <c r="Y492">
        <f t="shared" si="31"/>
        <v>0</v>
      </c>
    </row>
    <row r="493" spans="1:25" x14ac:dyDescent="0.25">
      <c r="A493">
        <v>501</v>
      </c>
      <c r="B493" t="s">
        <v>247</v>
      </c>
      <c r="C493">
        <v>17900</v>
      </c>
      <c r="D493">
        <v>533</v>
      </c>
      <c r="E493">
        <f>'Raw counts'!E493/'Raw counts'!E$1246*10000</f>
        <v>0.40905249992715503</v>
      </c>
      <c r="F493">
        <f>'Raw counts'!F493/'Raw counts'!F$1246*10000</f>
        <v>0.56600616208447763</v>
      </c>
      <c r="G493">
        <f>'Raw counts'!G493/'Raw counts'!G$1246*10000</f>
        <v>1.5008602245850979</v>
      </c>
      <c r="H493">
        <f>'Raw counts'!H493/'Raw counts'!H$1246*10000</f>
        <v>0.34203522125141617</v>
      </c>
      <c r="I493">
        <f>'Raw counts'!I493/'Raw counts'!I$1246*10000</f>
        <v>0.48023790246860754</v>
      </c>
      <c r="J493">
        <f>'Raw counts'!J493/'Raw counts'!J$1246*10000</f>
        <v>1.2080367479847975</v>
      </c>
      <c r="K493">
        <f>'Raw counts'!K493/'Raw counts'!K$1246*10000</f>
        <v>8.9949272534700935</v>
      </c>
      <c r="L493">
        <f>'Raw counts'!L493/'Raw counts'!L$1246*10000</f>
        <v>0.82022588844575128</v>
      </c>
      <c r="M493">
        <f>'Raw counts'!M493/'Raw counts'!M$1246*10000</f>
        <v>1.575814654707677</v>
      </c>
      <c r="N493">
        <f>'Raw counts'!N493/'Raw counts'!N$1246*10000</f>
        <v>4.6187386994401614</v>
      </c>
      <c r="O493">
        <f>'Raw counts'!O493/'Raw counts'!O$1246*10000</f>
        <v>2.5643899124573823</v>
      </c>
      <c r="P493">
        <f>'Raw counts'!P493/'Raw counts'!P$1246*10000</f>
        <v>0.34190240481330203</v>
      </c>
      <c r="Q493">
        <f>'Raw counts'!Q493/'Raw counts'!Q$1246*10000</f>
        <v>7.5083274176814285</v>
      </c>
      <c r="R493">
        <f>'Raw counts'!R493/'Raw counts'!R$1246*10000</f>
        <v>7.845635714872448</v>
      </c>
      <c r="S493">
        <f>'Raw counts'!S493/'Raw counts'!S$1246*10000</f>
        <v>5.2547637581983544</v>
      </c>
      <c r="T493">
        <f>'Raw counts'!T493/'Raw counts'!T$1246*10000</f>
        <v>12.774848239613885</v>
      </c>
      <c r="U493">
        <f>'Raw counts'!U493/'Raw counts'!U$1246*10000</f>
        <v>3.0376275261127481</v>
      </c>
      <c r="V493">
        <f t="shared" si="29"/>
        <v>1</v>
      </c>
      <c r="W493">
        <f t="shared" si="30"/>
        <v>3.5408513983948349E-2</v>
      </c>
      <c r="X493">
        <f t="shared" si="28"/>
        <v>1.7663551727694526</v>
      </c>
      <c r="Y493">
        <f t="shared" si="31"/>
        <v>5.4932792091487146</v>
      </c>
    </row>
    <row r="494" spans="1:25" x14ac:dyDescent="0.25">
      <c r="A494">
        <v>502</v>
      </c>
      <c r="B494" t="s">
        <v>248</v>
      </c>
      <c r="C494">
        <v>45500</v>
      </c>
      <c r="D494">
        <v>822</v>
      </c>
      <c r="E494">
        <f>'Raw counts'!E494/'Raw counts'!E$1246*10000</f>
        <v>106.7477599239125</v>
      </c>
      <c r="F494">
        <f>'Raw counts'!F494/'Raw counts'!F$1246*10000</f>
        <v>82.218547283662602</v>
      </c>
      <c r="G494">
        <f>'Raw counts'!G494/'Raw counts'!G$1246*10000</f>
        <v>108.33390413028675</v>
      </c>
      <c r="H494">
        <f>'Raw counts'!H494/'Raw counts'!H$1246*10000</f>
        <v>68.804921956636917</v>
      </c>
      <c r="I494">
        <f>'Raw counts'!I494/'Raw counts'!I$1246*10000</f>
        <v>69.517514830423693</v>
      </c>
      <c r="J494">
        <f>'Raw counts'!J494/'Raw counts'!J$1246*10000</f>
        <v>53.666416183945039</v>
      </c>
      <c r="K494">
        <f>'Raw counts'!K494/'Raw counts'!K$1246*10000</f>
        <v>57.332069792073135</v>
      </c>
      <c r="L494">
        <f>'Raw counts'!L494/'Raw counts'!L$1246*10000</f>
        <v>79.78240200946523</v>
      </c>
      <c r="M494">
        <f>'Raw counts'!M494/'Raw counts'!M$1246*10000</f>
        <v>88.872260409361616</v>
      </c>
      <c r="N494">
        <f>'Raw counts'!N494/'Raw counts'!N$1246*10000</f>
        <v>85.391680955125835</v>
      </c>
      <c r="O494">
        <f>'Raw counts'!O494/'Raw counts'!O$1246*10000</f>
        <v>50.557519232083003</v>
      </c>
      <c r="P494">
        <f>'Raw counts'!P494/'Raw counts'!P$1246*10000</f>
        <v>59.96113424413285</v>
      </c>
      <c r="Q494">
        <f>'Raw counts'!Q494/'Raw counts'!Q$1246*10000</f>
        <v>66.736354346248959</v>
      </c>
      <c r="R494">
        <f>'Raw counts'!R494/'Raw counts'!R$1246*10000</f>
        <v>66.030761463423431</v>
      </c>
      <c r="S494">
        <f>'Raw counts'!S494/'Raw counts'!S$1246*10000</f>
        <v>74.831527279715203</v>
      </c>
      <c r="T494">
        <f>'Raw counts'!T494/'Raw counts'!T$1246*10000</f>
        <v>108.34136593797626</v>
      </c>
      <c r="U494">
        <f>'Raw counts'!U494/'Raw counts'!U$1246*10000</f>
        <v>73.983588132423208</v>
      </c>
      <c r="V494">
        <f t="shared" si="29"/>
        <v>1</v>
      </c>
      <c r="W494">
        <f t="shared" si="30"/>
        <v>0.5009113251187709</v>
      </c>
      <c r="X494">
        <f t="shared" si="28"/>
        <v>79.475088502196385</v>
      </c>
      <c r="Y494">
        <f t="shared" si="31"/>
        <v>73.229241448891088</v>
      </c>
    </row>
    <row r="495" spans="1:25" x14ac:dyDescent="0.25">
      <c r="A495">
        <v>503</v>
      </c>
      <c r="B495" t="s">
        <v>249</v>
      </c>
      <c r="C495">
        <v>81300</v>
      </c>
      <c r="D495">
        <v>10</v>
      </c>
      <c r="E495">
        <f>'Raw counts'!E495/'Raw counts'!E$1246*10000</f>
        <v>7.4507325215042073</v>
      </c>
      <c r="F495">
        <f>'Raw counts'!F495/'Raw counts'!F$1246*10000</f>
        <v>2.7972188589972009</v>
      </c>
      <c r="G495">
        <f>'Raw counts'!G495/'Raw counts'!G$1246*10000</f>
        <v>6.466793719353241</v>
      </c>
      <c r="H495">
        <f>'Raw counts'!H495/'Raw counts'!H$1246*10000</f>
        <v>0.22336994040908809</v>
      </c>
      <c r="I495">
        <f>'Raw counts'!I495/'Raw counts'!I$1246*10000</f>
        <v>2.869113622440655</v>
      </c>
      <c r="J495">
        <f>'Raw counts'!J495/'Raw counts'!J$1246*10000</f>
        <v>14.673948416337785</v>
      </c>
      <c r="K495">
        <f>'Raw counts'!K495/'Raw counts'!K$1246*10000</f>
        <v>24.264451753163495</v>
      </c>
      <c r="L495">
        <f>'Raw counts'!L495/'Raw counts'!L$1246*10000</f>
        <v>7.9861778708347071</v>
      </c>
      <c r="M495">
        <f>'Raw counts'!M495/'Raw counts'!M$1246*10000</f>
        <v>2.8797782432523342</v>
      </c>
      <c r="N495">
        <f>'Raw counts'!N495/'Raw counts'!N$1246*10000</f>
        <v>1.1363563466876587</v>
      </c>
      <c r="O495">
        <f>'Raw counts'!O495/'Raw counts'!O$1246*10000</f>
        <v>5.6874264462637472</v>
      </c>
      <c r="P495">
        <f>'Raw counts'!P495/'Raw counts'!P$1246*10000</f>
        <v>1.3419669388922106</v>
      </c>
      <c r="Q495">
        <f>'Raw counts'!Q495/'Raw counts'!Q$1246*10000</f>
        <v>2.9253223705252317E-2</v>
      </c>
      <c r="R495">
        <f>'Raw counts'!R495/'Raw counts'!R$1246*10000</f>
        <v>21.176805287589829</v>
      </c>
      <c r="S495">
        <f>'Raw counts'!S495/'Raw counts'!S$1246*10000</f>
        <v>3.8705026442101516</v>
      </c>
      <c r="T495">
        <f>'Raw counts'!T495/'Raw counts'!T$1246*10000</f>
        <v>0.49827921849200091</v>
      </c>
      <c r="U495">
        <f>'Raw counts'!U495/'Raw counts'!U$1246*10000</f>
        <v>8.770064614676949</v>
      </c>
      <c r="V495">
        <f t="shared" si="29"/>
        <v>1</v>
      </c>
      <c r="W495">
        <f t="shared" si="30"/>
        <v>0.5058704019605057</v>
      </c>
      <c r="X495">
        <f t="shared" si="28"/>
        <v>7.7346205495880787</v>
      </c>
      <c r="Y495">
        <f t="shared" si="31"/>
        <v>5.3138318400647249</v>
      </c>
    </row>
    <row r="496" spans="1:25" x14ac:dyDescent="0.25">
      <c r="A496">
        <v>504</v>
      </c>
      <c r="B496" t="s">
        <v>849</v>
      </c>
      <c r="C496">
        <v>39200</v>
      </c>
      <c r="D496">
        <v>463</v>
      </c>
      <c r="E496">
        <f>'Raw counts'!E496/'Raw counts'!E$1246*10000</f>
        <v>0</v>
      </c>
      <c r="F496">
        <f>'Raw counts'!F496/'Raw counts'!F$1246*10000</f>
        <v>0</v>
      </c>
      <c r="G496">
        <f>'Raw counts'!G496/'Raw counts'!G$1246*10000</f>
        <v>0</v>
      </c>
      <c r="H496">
        <f>'Raw counts'!H496/'Raw counts'!H$1246*10000</f>
        <v>0</v>
      </c>
      <c r="I496">
        <f>'Raw counts'!I496/'Raw counts'!I$1246*10000</f>
        <v>0</v>
      </c>
      <c r="J496">
        <f>'Raw counts'!J496/'Raw counts'!J$1246*10000</f>
        <v>0</v>
      </c>
      <c r="K496">
        <f>'Raw counts'!K496/'Raw counts'!K$1246*10000</f>
        <v>0</v>
      </c>
      <c r="L496">
        <f>'Raw counts'!L496/'Raw counts'!L$1246*10000</f>
        <v>0</v>
      </c>
      <c r="M496">
        <f>'Raw counts'!M496/'Raw counts'!M$1246*10000</f>
        <v>0</v>
      </c>
      <c r="N496">
        <f>'Raw counts'!N496/'Raw counts'!N$1246*10000</f>
        <v>0</v>
      </c>
      <c r="O496">
        <f>'Raw counts'!O496/'Raw counts'!O$1246*10000</f>
        <v>0</v>
      </c>
      <c r="P496">
        <f>'Raw counts'!P496/'Raw counts'!P$1246*10000</f>
        <v>0</v>
      </c>
      <c r="Q496">
        <f>'Raw counts'!Q496/'Raw counts'!Q$1246*10000</f>
        <v>0</v>
      </c>
      <c r="R496">
        <f>'Raw counts'!R496/'Raw counts'!R$1246*10000</f>
        <v>0</v>
      </c>
      <c r="S496">
        <f>'Raw counts'!S496/'Raw counts'!S$1246*10000</f>
        <v>0</v>
      </c>
      <c r="T496">
        <f>'Raw counts'!T496/'Raw counts'!T$1246*10000</f>
        <v>0</v>
      </c>
      <c r="U496">
        <f>'Raw counts'!U496/'Raw counts'!U$1246*10000</f>
        <v>0</v>
      </c>
      <c r="V496">
        <f t="shared" si="29"/>
        <v>0</v>
      </c>
      <c r="W496" t="str">
        <f t="shared" si="30"/>
        <v/>
      </c>
      <c r="X496">
        <f t="shared" si="28"/>
        <v>0</v>
      </c>
      <c r="Y496">
        <f t="shared" si="31"/>
        <v>0</v>
      </c>
    </row>
    <row r="497" spans="1:25" x14ac:dyDescent="0.25">
      <c r="A497">
        <v>505</v>
      </c>
      <c r="B497" t="s">
        <v>850</v>
      </c>
      <c r="C497">
        <v>53300</v>
      </c>
      <c r="D497">
        <v>359</v>
      </c>
      <c r="E497">
        <f>'Raw counts'!E497/'Raw counts'!E$1246*10000</f>
        <v>0</v>
      </c>
      <c r="F497">
        <f>'Raw counts'!F497/'Raw counts'!F$1246*10000</f>
        <v>0</v>
      </c>
      <c r="G497">
        <f>'Raw counts'!G497/'Raw counts'!G$1246*10000</f>
        <v>0</v>
      </c>
      <c r="H497">
        <f>'Raw counts'!H497/'Raw counts'!H$1246*10000</f>
        <v>0</v>
      </c>
      <c r="I497">
        <f>'Raw counts'!I497/'Raw counts'!I$1246*10000</f>
        <v>0</v>
      </c>
      <c r="J497">
        <f>'Raw counts'!J497/'Raw counts'!J$1246*10000</f>
        <v>0</v>
      </c>
      <c r="K497">
        <f>'Raw counts'!K497/'Raw counts'!K$1246*10000</f>
        <v>0</v>
      </c>
      <c r="L497">
        <f>'Raw counts'!L497/'Raw counts'!L$1246*10000</f>
        <v>0</v>
      </c>
      <c r="M497">
        <f>'Raw counts'!M497/'Raw counts'!M$1246*10000</f>
        <v>0</v>
      </c>
      <c r="N497">
        <f>'Raw counts'!N497/'Raw counts'!N$1246*10000</f>
        <v>0</v>
      </c>
      <c r="O497">
        <f>'Raw counts'!O497/'Raw counts'!O$1246*10000</f>
        <v>0</v>
      </c>
      <c r="P497">
        <f>'Raw counts'!P497/'Raw counts'!P$1246*10000</f>
        <v>0</v>
      </c>
      <c r="Q497">
        <f>'Raw counts'!Q497/'Raw counts'!Q$1246*10000</f>
        <v>0</v>
      </c>
      <c r="R497">
        <f>'Raw counts'!R497/'Raw counts'!R$1246*10000</f>
        <v>0</v>
      </c>
      <c r="S497">
        <f>'Raw counts'!S497/'Raw counts'!S$1246*10000</f>
        <v>0</v>
      </c>
      <c r="T497">
        <f>'Raw counts'!T497/'Raw counts'!T$1246*10000</f>
        <v>0</v>
      </c>
      <c r="U497">
        <f>'Raw counts'!U497/'Raw counts'!U$1246*10000</f>
        <v>0</v>
      </c>
      <c r="V497">
        <f t="shared" si="29"/>
        <v>0</v>
      </c>
      <c r="W497" t="str">
        <f t="shared" si="30"/>
        <v/>
      </c>
      <c r="X497">
        <f t="shared" si="28"/>
        <v>0</v>
      </c>
      <c r="Y497">
        <f t="shared" si="31"/>
        <v>0</v>
      </c>
    </row>
    <row r="498" spans="1:25" x14ac:dyDescent="0.25">
      <c r="A498">
        <v>506</v>
      </c>
      <c r="B498" t="s">
        <v>851</v>
      </c>
      <c r="C498">
        <v>101000</v>
      </c>
      <c r="D498">
        <v>948</v>
      </c>
      <c r="E498">
        <f>'Raw counts'!E498/'Raw counts'!E$1246*10000</f>
        <v>0</v>
      </c>
      <c r="F498">
        <f>'Raw counts'!F498/'Raw counts'!F$1246*10000</f>
        <v>0</v>
      </c>
      <c r="G498">
        <f>'Raw counts'!G498/'Raw counts'!G$1246*10000</f>
        <v>0</v>
      </c>
      <c r="H498">
        <f>'Raw counts'!H498/'Raw counts'!H$1246*10000</f>
        <v>0</v>
      </c>
      <c r="I498">
        <f>'Raw counts'!I498/'Raw counts'!I$1246*10000</f>
        <v>0</v>
      </c>
      <c r="J498">
        <f>'Raw counts'!J498/'Raw counts'!J$1246*10000</f>
        <v>0</v>
      </c>
      <c r="K498">
        <f>'Raw counts'!K498/'Raw counts'!K$1246*10000</f>
        <v>0</v>
      </c>
      <c r="L498">
        <f>'Raw counts'!L498/'Raw counts'!L$1246*10000</f>
        <v>0</v>
      </c>
      <c r="M498">
        <f>'Raw counts'!M498/'Raw counts'!M$1246*10000</f>
        <v>0</v>
      </c>
      <c r="N498">
        <f>'Raw counts'!N498/'Raw counts'!N$1246*10000</f>
        <v>0</v>
      </c>
      <c r="O498">
        <f>'Raw counts'!O498/'Raw counts'!O$1246*10000</f>
        <v>0</v>
      </c>
      <c r="P498">
        <f>'Raw counts'!P498/'Raw counts'!P$1246*10000</f>
        <v>0</v>
      </c>
      <c r="Q498">
        <f>'Raw counts'!Q498/'Raw counts'!Q$1246*10000</f>
        <v>0</v>
      </c>
      <c r="R498">
        <f>'Raw counts'!R498/'Raw counts'!R$1246*10000</f>
        <v>0</v>
      </c>
      <c r="S498">
        <f>'Raw counts'!S498/'Raw counts'!S$1246*10000</f>
        <v>0</v>
      </c>
      <c r="T498">
        <f>'Raw counts'!T498/'Raw counts'!T$1246*10000</f>
        <v>0</v>
      </c>
      <c r="U498">
        <f>'Raw counts'!U498/'Raw counts'!U$1246*10000</f>
        <v>0</v>
      </c>
      <c r="V498">
        <f t="shared" si="29"/>
        <v>0</v>
      </c>
      <c r="W498" t="str">
        <f t="shared" si="30"/>
        <v/>
      </c>
      <c r="X498">
        <f t="shared" si="28"/>
        <v>0</v>
      </c>
      <c r="Y498">
        <f t="shared" si="31"/>
        <v>0</v>
      </c>
    </row>
    <row r="499" spans="1:25" x14ac:dyDescent="0.25">
      <c r="A499">
        <v>507</v>
      </c>
      <c r="B499" t="s">
        <v>250</v>
      </c>
      <c r="C499">
        <v>30000</v>
      </c>
      <c r="D499">
        <v>698</v>
      </c>
      <c r="E499">
        <f>'Raw counts'!E499/'Raw counts'!E$1246*10000</f>
        <v>86.784503671759836</v>
      </c>
      <c r="F499">
        <f>'Raw counts'!F499/'Raw counts'!F$1246*10000</f>
        <v>54.377606499391334</v>
      </c>
      <c r="G499">
        <f>'Raw counts'!G499/'Raw counts'!G$1246*10000</f>
        <v>42.900427493341823</v>
      </c>
      <c r="H499">
        <f>'Raw counts'!H499/'Raw counts'!H$1246*10000</f>
        <v>25.980716193832059</v>
      </c>
      <c r="I499">
        <f>'Raw counts'!I499/'Raw counts'!I$1246*10000</f>
        <v>40.844849294573621</v>
      </c>
      <c r="J499">
        <f>'Raw counts'!J499/'Raw counts'!J$1246*10000</f>
        <v>27.040300105912774</v>
      </c>
      <c r="K499">
        <f>'Raw counts'!K499/'Raw counts'!K$1246*10000</f>
        <v>15.488042811750933</v>
      </c>
      <c r="L499">
        <f>'Raw counts'!L499/'Raw counts'!L$1246*10000</f>
        <v>0.18521229739097611</v>
      </c>
      <c r="M499">
        <f>'Raw counts'!M499/'Raw counts'!M$1246*10000</f>
        <v>70.487756104438731</v>
      </c>
      <c r="N499">
        <f>'Raw counts'!N499/'Raw counts'!N$1246*10000</f>
        <v>17.970925773020152</v>
      </c>
      <c r="O499">
        <f>'Raw counts'!O499/'Raw counts'!O$1246*10000</f>
        <v>99.028526986838486</v>
      </c>
      <c r="P499">
        <f>'Raw counts'!P499/'Raw counts'!P$1246*10000</f>
        <v>10.180144103316069</v>
      </c>
      <c r="Q499">
        <f>'Raw counts'!Q499/'Raw counts'!Q$1246*10000</f>
        <v>37.385619895312466</v>
      </c>
      <c r="R499">
        <f>'Raw counts'!R499/'Raw counts'!R$1246*10000</f>
        <v>4.8123638884381057</v>
      </c>
      <c r="S499">
        <f>'Raw counts'!S499/'Raw counts'!S$1246*10000</f>
        <v>102.38646616051567</v>
      </c>
      <c r="T499">
        <f>'Raw counts'!T499/'Raw counts'!T$1246*10000</f>
        <v>14.200957727022026</v>
      </c>
      <c r="U499">
        <f>'Raw counts'!U499/'Raw counts'!U$1246*10000</f>
        <v>17.839552514070725</v>
      </c>
      <c r="V499">
        <f t="shared" si="29"/>
        <v>1</v>
      </c>
      <c r="W499">
        <f t="shared" si="30"/>
        <v>0.88158398395999704</v>
      </c>
      <c r="X499">
        <f t="shared" si="28"/>
        <v>40.454379385821341</v>
      </c>
      <c r="Y499">
        <f t="shared" si="31"/>
        <v>37.975569631066705</v>
      </c>
    </row>
    <row r="500" spans="1:25" x14ac:dyDescent="0.25">
      <c r="A500">
        <v>508</v>
      </c>
      <c r="B500" t="s">
        <v>852</v>
      </c>
      <c r="C500">
        <v>43100</v>
      </c>
      <c r="D500">
        <v>926</v>
      </c>
      <c r="E500">
        <f>'Raw counts'!E500/'Raw counts'!E$1246*10000</f>
        <v>0</v>
      </c>
      <c r="F500">
        <f>'Raw counts'!F500/'Raw counts'!F$1246*10000</f>
        <v>0</v>
      </c>
      <c r="G500">
        <f>'Raw counts'!G500/'Raw counts'!G$1246*10000</f>
        <v>0</v>
      </c>
      <c r="H500">
        <f>'Raw counts'!H500/'Raw counts'!H$1246*10000</f>
        <v>0</v>
      </c>
      <c r="I500">
        <f>'Raw counts'!I500/'Raw counts'!I$1246*10000</f>
        <v>0</v>
      </c>
      <c r="J500">
        <f>'Raw counts'!J500/'Raw counts'!J$1246*10000</f>
        <v>0</v>
      </c>
      <c r="K500">
        <f>'Raw counts'!K500/'Raw counts'!K$1246*10000</f>
        <v>0</v>
      </c>
      <c r="L500">
        <f>'Raw counts'!L500/'Raw counts'!L$1246*10000</f>
        <v>0</v>
      </c>
      <c r="M500">
        <f>'Raw counts'!M500/'Raw counts'!M$1246*10000</f>
        <v>0</v>
      </c>
      <c r="N500">
        <f>'Raw counts'!N500/'Raw counts'!N$1246*10000</f>
        <v>0</v>
      </c>
      <c r="O500">
        <f>'Raw counts'!O500/'Raw counts'!O$1246*10000</f>
        <v>0</v>
      </c>
      <c r="P500">
        <f>'Raw counts'!P500/'Raw counts'!P$1246*10000</f>
        <v>0</v>
      </c>
      <c r="Q500">
        <f>'Raw counts'!Q500/'Raw counts'!Q$1246*10000</f>
        <v>0</v>
      </c>
      <c r="R500">
        <f>'Raw counts'!R500/'Raw counts'!R$1246*10000</f>
        <v>0</v>
      </c>
      <c r="S500">
        <f>'Raw counts'!S500/'Raw counts'!S$1246*10000</f>
        <v>0</v>
      </c>
      <c r="T500">
        <f>'Raw counts'!T500/'Raw counts'!T$1246*10000</f>
        <v>0</v>
      </c>
      <c r="U500">
        <f>'Raw counts'!U500/'Raw counts'!U$1246*10000</f>
        <v>0</v>
      </c>
      <c r="V500">
        <f t="shared" si="29"/>
        <v>0</v>
      </c>
      <c r="W500" t="str">
        <f t="shared" si="30"/>
        <v/>
      </c>
      <c r="X500">
        <f t="shared" si="28"/>
        <v>0</v>
      </c>
      <c r="Y500">
        <f t="shared" si="31"/>
        <v>0</v>
      </c>
    </row>
    <row r="501" spans="1:25" x14ac:dyDescent="0.25">
      <c r="A501">
        <v>509</v>
      </c>
      <c r="B501" t="s">
        <v>853</v>
      </c>
      <c r="C501">
        <v>45600</v>
      </c>
      <c r="D501">
        <v>502</v>
      </c>
      <c r="E501">
        <f>'Raw counts'!E501/'Raw counts'!E$1246*10000</f>
        <v>0</v>
      </c>
      <c r="F501">
        <f>'Raw counts'!F501/'Raw counts'!F$1246*10000</f>
        <v>0</v>
      </c>
      <c r="G501">
        <f>'Raw counts'!G501/'Raw counts'!G$1246*10000</f>
        <v>0</v>
      </c>
      <c r="H501">
        <f>'Raw counts'!H501/'Raw counts'!H$1246*10000</f>
        <v>0</v>
      </c>
      <c r="I501">
        <f>'Raw counts'!I501/'Raw counts'!I$1246*10000</f>
        <v>0</v>
      </c>
      <c r="J501">
        <f>'Raw counts'!J501/'Raw counts'!J$1246*10000</f>
        <v>0</v>
      </c>
      <c r="K501">
        <f>'Raw counts'!K501/'Raw counts'!K$1246*10000</f>
        <v>0</v>
      </c>
      <c r="L501">
        <f>'Raw counts'!L501/'Raw counts'!L$1246*10000</f>
        <v>0</v>
      </c>
      <c r="M501">
        <f>'Raw counts'!M501/'Raw counts'!M$1246*10000</f>
        <v>0</v>
      </c>
      <c r="N501">
        <f>'Raw counts'!N501/'Raw counts'!N$1246*10000</f>
        <v>0</v>
      </c>
      <c r="O501">
        <f>'Raw counts'!O501/'Raw counts'!O$1246*10000</f>
        <v>0</v>
      </c>
      <c r="P501">
        <f>'Raw counts'!P501/'Raw counts'!P$1246*10000</f>
        <v>0</v>
      </c>
      <c r="Q501">
        <f>'Raw counts'!Q501/'Raw counts'!Q$1246*10000</f>
        <v>0</v>
      </c>
      <c r="R501">
        <f>'Raw counts'!R501/'Raw counts'!R$1246*10000</f>
        <v>0</v>
      </c>
      <c r="S501">
        <f>'Raw counts'!S501/'Raw counts'!S$1246*10000</f>
        <v>0</v>
      </c>
      <c r="T501">
        <f>'Raw counts'!T501/'Raw counts'!T$1246*10000</f>
        <v>0</v>
      </c>
      <c r="U501">
        <f>'Raw counts'!U501/'Raw counts'!U$1246*10000</f>
        <v>0</v>
      </c>
      <c r="V501">
        <f t="shared" si="29"/>
        <v>0</v>
      </c>
      <c r="W501" t="str">
        <f t="shared" si="30"/>
        <v/>
      </c>
      <c r="X501">
        <f t="shared" si="28"/>
        <v>0</v>
      </c>
      <c r="Y501">
        <f t="shared" si="31"/>
        <v>0</v>
      </c>
    </row>
    <row r="502" spans="1:25" x14ac:dyDescent="0.25">
      <c r="A502">
        <v>510</v>
      </c>
      <c r="B502" t="s">
        <v>251</v>
      </c>
      <c r="C502">
        <v>5500</v>
      </c>
      <c r="D502">
        <v>337</v>
      </c>
      <c r="E502">
        <f>'Raw counts'!E502/'Raw counts'!E$1246*10000</f>
        <v>0.15876466892149851</v>
      </c>
      <c r="F502">
        <f>'Raw counts'!F502/'Raw counts'!F$1246*10000</f>
        <v>0</v>
      </c>
      <c r="G502">
        <f>'Raw counts'!G502/'Raw counts'!G$1246*10000</f>
        <v>0</v>
      </c>
      <c r="H502">
        <f>'Raw counts'!H502/'Raw counts'!H$1246*10000</f>
        <v>0</v>
      </c>
      <c r="I502">
        <f>'Raw counts'!I502/'Raw counts'!I$1246*10000</f>
        <v>0.1354517160808893</v>
      </c>
      <c r="J502">
        <f>'Raw counts'!J502/'Raw counts'!J$1246*10000</f>
        <v>0.5768991816906992</v>
      </c>
      <c r="K502">
        <f>'Raw counts'!K502/'Raw counts'!K$1246*10000</f>
        <v>7.1352918222866379E-2</v>
      </c>
      <c r="L502">
        <f>'Raw counts'!L502/'Raw counts'!L$1246*10000</f>
        <v>0.28663807929555823</v>
      </c>
      <c r="M502">
        <f>'Raw counts'!M502/'Raw counts'!M$1246*10000</f>
        <v>0.53909448713683694</v>
      </c>
      <c r="N502">
        <f>'Raw counts'!N502/'Raw counts'!N$1246*10000</f>
        <v>2.9691891639258179</v>
      </c>
      <c r="O502">
        <f>'Raw counts'!O502/'Raw counts'!O$1246*10000</f>
        <v>0.81104720328376523</v>
      </c>
      <c r="P502">
        <f>'Raw counts'!P502/'Raw counts'!P$1246*10000</f>
        <v>0.40173532565562992</v>
      </c>
      <c r="Q502">
        <f>'Raw counts'!Q502/'Raw counts'!Q$1246*10000</f>
        <v>1.7844466460203914</v>
      </c>
      <c r="R502">
        <f>'Raw counts'!R502/'Raw counts'!R$1246*10000</f>
        <v>0.63310032837070829</v>
      </c>
      <c r="S502">
        <f>'Raw counts'!S502/'Raw counts'!S$1246*10000</f>
        <v>6.514169948179778E-2</v>
      </c>
      <c r="T502">
        <f>'Raw counts'!T502/'Raw counts'!T$1246*10000</f>
        <v>0.36082288235627652</v>
      </c>
      <c r="U502">
        <f>'Raw counts'!U502/'Raw counts'!U$1246*10000</f>
        <v>0.24301020208901986</v>
      </c>
      <c r="V502">
        <f t="shared" si="29"/>
        <v>1</v>
      </c>
      <c r="W502">
        <f t="shared" si="30"/>
        <v>5.1794214879802188E-2</v>
      </c>
      <c r="X502">
        <f t="shared" si="28"/>
        <v>0.19646678348314983</v>
      </c>
      <c r="Y502">
        <f t="shared" si="31"/>
        <v>0.90856168139792592</v>
      </c>
    </row>
    <row r="503" spans="1:25" x14ac:dyDescent="0.25">
      <c r="A503">
        <v>511</v>
      </c>
      <c r="B503" t="s">
        <v>252</v>
      </c>
      <c r="C503">
        <v>81400</v>
      </c>
      <c r="D503">
        <v>10</v>
      </c>
      <c r="E503">
        <f>'Raw counts'!E503/'Raw counts'!E$1246*10000</f>
        <v>0.36422482870226136</v>
      </c>
      <c r="F503">
        <f>'Raw counts'!F503/'Raw counts'!F$1246*10000</f>
        <v>6.5623902850374227E-2</v>
      </c>
      <c r="G503">
        <f>'Raw counts'!G503/'Raw counts'!G$1246*10000</f>
        <v>0.57415458255939977</v>
      </c>
      <c r="H503">
        <f>'Raw counts'!H503/'Raw counts'!H$1246*10000</f>
        <v>0</v>
      </c>
      <c r="I503">
        <f>'Raw counts'!I503/'Raw counts'!I$1246*10000</f>
        <v>0</v>
      </c>
      <c r="J503">
        <f>'Raw counts'!J503/'Raw counts'!J$1246*10000</f>
        <v>1.035460069701255</v>
      </c>
      <c r="K503">
        <f>'Raw counts'!K503/'Raw counts'!K$1246*10000</f>
        <v>1.4805730531244774</v>
      </c>
      <c r="L503">
        <f>'Raw counts'!L503/'Raw counts'!L$1246*10000</f>
        <v>8.8196332090941E-3</v>
      </c>
      <c r="M503">
        <f>'Raw counts'!M503/'Raw counts'!M$1246*10000</f>
        <v>0</v>
      </c>
      <c r="N503">
        <f>'Raw counts'!N503/'Raw counts'!N$1246*10000</f>
        <v>5.4984984517144779E-2</v>
      </c>
      <c r="O503">
        <f>'Raw counts'!O503/'Raw counts'!O$1246*10000</f>
        <v>9.7594891681448928E-2</v>
      </c>
      <c r="P503">
        <f>'Raw counts'!P503/'Raw counts'!P$1246*10000</f>
        <v>0</v>
      </c>
      <c r="Q503">
        <f>'Raw counts'!Q503/'Raw counts'!Q$1246*10000</f>
        <v>0</v>
      </c>
      <c r="R503">
        <f>'Raw counts'!R503/'Raw counts'!R$1246*10000</f>
        <v>1.133970841322218</v>
      </c>
      <c r="S503">
        <f>'Raw counts'!S503/'Raw counts'!S$1246*10000</f>
        <v>5.4284749568164819E-3</v>
      </c>
      <c r="T503">
        <f>'Raw counts'!T503/'Raw counts'!T$1246*10000</f>
        <v>1.7182042016965549E-2</v>
      </c>
      <c r="U503">
        <f>'Raw counts'!U503/'Raw counts'!U$1246*10000</f>
        <v>0.38621264260576366</v>
      </c>
      <c r="V503">
        <f t="shared" si="29"/>
        <v>1</v>
      </c>
      <c r="W503">
        <f t="shared" si="30"/>
        <v>0.45053606138238689</v>
      </c>
      <c r="X503">
        <f t="shared" si="28"/>
        <v>0.39209511890520687</v>
      </c>
      <c r="Y503">
        <f t="shared" si="31"/>
        <v>0.21192173463754468</v>
      </c>
    </row>
    <row r="504" spans="1:25" x14ac:dyDescent="0.25">
      <c r="A504">
        <v>512</v>
      </c>
      <c r="B504" t="s">
        <v>854</v>
      </c>
      <c r="C504">
        <v>54700</v>
      </c>
      <c r="D504">
        <v>8</v>
      </c>
      <c r="E504">
        <f>'Raw counts'!E504/'Raw counts'!E$1246*10000</f>
        <v>0</v>
      </c>
      <c r="F504">
        <f>'Raw counts'!F504/'Raw counts'!F$1246*10000</f>
        <v>0</v>
      </c>
      <c r="G504">
        <f>'Raw counts'!G504/'Raw counts'!G$1246*10000</f>
        <v>0</v>
      </c>
      <c r="H504">
        <f>'Raw counts'!H504/'Raw counts'!H$1246*10000</f>
        <v>0</v>
      </c>
      <c r="I504">
        <f>'Raw counts'!I504/'Raw counts'!I$1246*10000</f>
        <v>0</v>
      </c>
      <c r="J504">
        <f>'Raw counts'!J504/'Raw counts'!J$1246*10000</f>
        <v>0</v>
      </c>
      <c r="K504">
        <f>'Raw counts'!K504/'Raw counts'!K$1246*10000</f>
        <v>0</v>
      </c>
      <c r="L504">
        <f>'Raw counts'!L504/'Raw counts'!L$1246*10000</f>
        <v>0</v>
      </c>
      <c r="M504">
        <f>'Raw counts'!M504/'Raw counts'!M$1246*10000</f>
        <v>0</v>
      </c>
      <c r="N504">
        <f>'Raw counts'!N504/'Raw counts'!N$1246*10000</f>
        <v>0</v>
      </c>
      <c r="O504">
        <f>'Raw counts'!O504/'Raw counts'!O$1246*10000</f>
        <v>0</v>
      </c>
      <c r="P504">
        <f>'Raw counts'!P504/'Raw counts'!P$1246*10000</f>
        <v>0</v>
      </c>
      <c r="Q504">
        <f>'Raw counts'!Q504/'Raw counts'!Q$1246*10000</f>
        <v>0</v>
      </c>
      <c r="R504">
        <f>'Raw counts'!R504/'Raw counts'!R$1246*10000</f>
        <v>0</v>
      </c>
      <c r="S504">
        <f>'Raw counts'!S504/'Raw counts'!S$1246*10000</f>
        <v>0</v>
      </c>
      <c r="T504">
        <f>'Raw counts'!T504/'Raw counts'!T$1246*10000</f>
        <v>0</v>
      </c>
      <c r="U504">
        <f>'Raw counts'!U504/'Raw counts'!U$1246*10000</f>
        <v>0</v>
      </c>
      <c r="V504">
        <f t="shared" si="29"/>
        <v>0</v>
      </c>
      <c r="W504" t="str">
        <f t="shared" si="30"/>
        <v/>
      </c>
      <c r="X504">
        <f t="shared" si="28"/>
        <v>0</v>
      </c>
      <c r="Y504">
        <f t="shared" si="31"/>
        <v>0</v>
      </c>
    </row>
    <row r="505" spans="1:25" x14ac:dyDescent="0.25">
      <c r="A505">
        <v>513</v>
      </c>
      <c r="B505" t="s">
        <v>855</v>
      </c>
      <c r="C505">
        <v>53400</v>
      </c>
      <c r="D505">
        <v>359</v>
      </c>
      <c r="E505">
        <f>'Raw counts'!E505/'Raw counts'!E$1246*10000</f>
        <v>0</v>
      </c>
      <c r="F505">
        <f>'Raw counts'!F505/'Raw counts'!F$1246*10000</f>
        <v>0</v>
      </c>
      <c r="G505">
        <f>'Raw counts'!G505/'Raw counts'!G$1246*10000</f>
        <v>0</v>
      </c>
      <c r="H505">
        <f>'Raw counts'!H505/'Raw counts'!H$1246*10000</f>
        <v>0</v>
      </c>
      <c r="I505">
        <f>'Raw counts'!I505/'Raw counts'!I$1246*10000</f>
        <v>0</v>
      </c>
      <c r="J505">
        <f>'Raw counts'!J505/'Raw counts'!J$1246*10000</f>
        <v>0</v>
      </c>
      <c r="K505">
        <f>'Raw counts'!K505/'Raw counts'!K$1246*10000</f>
        <v>0</v>
      </c>
      <c r="L505">
        <f>'Raw counts'!L505/'Raw counts'!L$1246*10000</f>
        <v>0</v>
      </c>
      <c r="M505">
        <f>'Raw counts'!M505/'Raw counts'!M$1246*10000</f>
        <v>0</v>
      </c>
      <c r="N505">
        <f>'Raw counts'!N505/'Raw counts'!N$1246*10000</f>
        <v>0</v>
      </c>
      <c r="O505">
        <f>'Raw counts'!O505/'Raw counts'!O$1246*10000</f>
        <v>0</v>
      </c>
      <c r="P505">
        <f>'Raw counts'!P505/'Raw counts'!P$1246*10000</f>
        <v>0</v>
      </c>
      <c r="Q505">
        <f>'Raw counts'!Q505/'Raw counts'!Q$1246*10000</f>
        <v>0</v>
      </c>
      <c r="R505">
        <f>'Raw counts'!R505/'Raw counts'!R$1246*10000</f>
        <v>0</v>
      </c>
      <c r="S505">
        <f>'Raw counts'!S505/'Raw counts'!S$1246*10000</f>
        <v>0</v>
      </c>
      <c r="T505">
        <f>'Raw counts'!T505/'Raw counts'!T$1246*10000</f>
        <v>0</v>
      </c>
      <c r="U505">
        <f>'Raw counts'!U505/'Raw counts'!U$1246*10000</f>
        <v>0</v>
      </c>
      <c r="V505">
        <f t="shared" si="29"/>
        <v>0</v>
      </c>
      <c r="W505" t="str">
        <f t="shared" si="30"/>
        <v/>
      </c>
      <c r="X505">
        <f t="shared" si="28"/>
        <v>0</v>
      </c>
      <c r="Y505">
        <f t="shared" si="31"/>
        <v>0</v>
      </c>
    </row>
    <row r="506" spans="1:25" x14ac:dyDescent="0.25">
      <c r="A506">
        <v>514</v>
      </c>
      <c r="B506" t="s">
        <v>856</v>
      </c>
      <c r="C506">
        <v>102600</v>
      </c>
      <c r="D506">
        <v>932</v>
      </c>
      <c r="E506">
        <f>'Raw counts'!E506/'Raw counts'!E$1246*10000</f>
        <v>0</v>
      </c>
      <c r="F506">
        <f>'Raw counts'!F506/'Raw counts'!F$1246*10000</f>
        <v>0</v>
      </c>
      <c r="G506">
        <f>'Raw counts'!G506/'Raw counts'!G$1246*10000</f>
        <v>0</v>
      </c>
      <c r="H506">
        <f>'Raw counts'!H506/'Raw counts'!H$1246*10000</f>
        <v>0</v>
      </c>
      <c r="I506">
        <f>'Raw counts'!I506/'Raw counts'!I$1246*10000</f>
        <v>0</v>
      </c>
      <c r="J506">
        <f>'Raw counts'!J506/'Raw counts'!J$1246*10000</f>
        <v>0</v>
      </c>
      <c r="K506">
        <f>'Raw counts'!K506/'Raw counts'!K$1246*10000</f>
        <v>0</v>
      </c>
      <c r="L506">
        <f>'Raw counts'!L506/'Raw counts'!L$1246*10000</f>
        <v>0</v>
      </c>
      <c r="M506">
        <f>'Raw counts'!M506/'Raw counts'!M$1246*10000</f>
        <v>0</v>
      </c>
      <c r="N506">
        <f>'Raw counts'!N506/'Raw counts'!N$1246*10000</f>
        <v>0</v>
      </c>
      <c r="O506">
        <f>'Raw counts'!O506/'Raw counts'!O$1246*10000</f>
        <v>0</v>
      </c>
      <c r="P506">
        <f>'Raw counts'!P506/'Raw counts'!P$1246*10000</f>
        <v>0</v>
      </c>
      <c r="Q506">
        <f>'Raw counts'!Q506/'Raw counts'!Q$1246*10000</f>
        <v>0</v>
      </c>
      <c r="R506">
        <f>'Raw counts'!R506/'Raw counts'!R$1246*10000</f>
        <v>0</v>
      </c>
      <c r="S506">
        <f>'Raw counts'!S506/'Raw counts'!S$1246*10000</f>
        <v>0</v>
      </c>
      <c r="T506">
        <f>'Raw counts'!T506/'Raw counts'!T$1246*10000</f>
        <v>0</v>
      </c>
      <c r="U506">
        <f>'Raw counts'!U506/'Raw counts'!U$1246*10000</f>
        <v>0</v>
      </c>
      <c r="V506">
        <f t="shared" si="29"/>
        <v>0</v>
      </c>
      <c r="W506" t="str">
        <f t="shared" si="30"/>
        <v/>
      </c>
      <c r="X506">
        <f t="shared" si="28"/>
        <v>0</v>
      </c>
      <c r="Y506">
        <f t="shared" si="31"/>
        <v>0</v>
      </c>
    </row>
    <row r="507" spans="1:25" x14ac:dyDescent="0.25">
      <c r="A507">
        <v>515</v>
      </c>
      <c r="B507" t="s">
        <v>253</v>
      </c>
      <c r="C507">
        <v>75600</v>
      </c>
      <c r="D507">
        <v>467</v>
      </c>
      <c r="E507">
        <f>'Raw counts'!E507/'Raw counts'!E$1246*10000</f>
        <v>3.1752933784299706E-2</v>
      </c>
      <c r="F507">
        <f>'Raw counts'!F507/'Raw counts'!F$1246*10000</f>
        <v>0.53319421065929051</v>
      </c>
      <c r="G507">
        <f>'Raw counts'!G507/'Raw counts'!G$1246*10000</f>
        <v>1.1886007147720909</v>
      </c>
      <c r="H507">
        <f>'Raw counts'!H507/'Raw counts'!H$1246*10000</f>
        <v>0</v>
      </c>
      <c r="I507">
        <f>'Raw counts'!I507/'Raw counts'!I$1246*10000</f>
        <v>3.8911583892328201</v>
      </c>
      <c r="J507">
        <f>'Raw counts'!J507/'Raw counts'!J$1246*10000</f>
        <v>0.56703765721735389</v>
      </c>
      <c r="K507">
        <f>'Raw counts'!K507/'Raw counts'!K$1246*10000</f>
        <v>1.2888120854005241</v>
      </c>
      <c r="L507">
        <f>'Raw counts'!L507/'Raw counts'!L$1246*10000</f>
        <v>5.5651885549383779</v>
      </c>
      <c r="M507">
        <f>'Raw counts'!M507/'Raw counts'!M$1246*10000</f>
        <v>5.529174227044481E-2</v>
      </c>
      <c r="N507">
        <f>'Raw counts'!N507/'Raw counts'!N$1246*10000</f>
        <v>0</v>
      </c>
      <c r="O507">
        <f>'Raw counts'!O507/'Raw counts'!O$1246*10000</f>
        <v>6.5321270604721509</v>
      </c>
      <c r="P507">
        <f>'Raw counts'!P507/'Raw counts'!P$1246*10000</f>
        <v>0</v>
      </c>
      <c r="Q507">
        <f>'Raw counts'!Q507/'Raw counts'!Q$1246*10000</f>
        <v>0</v>
      </c>
      <c r="R507">
        <f>'Raw counts'!R507/'Raw counts'!R$1246*10000</f>
        <v>0</v>
      </c>
      <c r="S507">
        <f>'Raw counts'!S507/'Raw counts'!S$1246*10000</f>
        <v>0</v>
      </c>
      <c r="T507">
        <f>'Raw counts'!T507/'Raw counts'!T$1246*10000</f>
        <v>0.5240522815174492</v>
      </c>
      <c r="U507">
        <f>'Raw counts'!U507/'Raw counts'!U$1246*10000</f>
        <v>1.0241144230894408</v>
      </c>
      <c r="V507">
        <f t="shared" si="29"/>
        <v>1</v>
      </c>
      <c r="W507">
        <f t="shared" si="30"/>
        <v>0.66780791774751225</v>
      </c>
      <c r="X507">
        <f t="shared" si="28"/>
        <v>1.4578929209194671</v>
      </c>
      <c r="Y507">
        <f t="shared" si="31"/>
        <v>1.0100367206348801</v>
      </c>
    </row>
    <row r="508" spans="1:25" x14ac:dyDescent="0.25">
      <c r="A508">
        <v>516</v>
      </c>
      <c r="B508" t="s">
        <v>857</v>
      </c>
      <c r="C508">
        <v>21300</v>
      </c>
      <c r="D508">
        <v>714</v>
      </c>
      <c r="E508">
        <f>'Raw counts'!E508/'Raw counts'!E$1246*10000</f>
        <v>0</v>
      </c>
      <c r="F508">
        <f>'Raw counts'!F508/'Raw counts'!F$1246*10000</f>
        <v>0</v>
      </c>
      <c r="G508">
        <f>'Raw counts'!G508/'Raw counts'!G$1246*10000</f>
        <v>0</v>
      </c>
      <c r="H508">
        <f>'Raw counts'!H508/'Raw counts'!H$1246*10000</f>
        <v>0</v>
      </c>
      <c r="I508">
        <f>'Raw counts'!I508/'Raw counts'!I$1246*10000</f>
        <v>0</v>
      </c>
      <c r="J508">
        <f>'Raw counts'!J508/'Raw counts'!J$1246*10000</f>
        <v>0</v>
      </c>
      <c r="K508">
        <f>'Raw counts'!K508/'Raw counts'!K$1246*10000</f>
        <v>0</v>
      </c>
      <c r="L508">
        <f>'Raw counts'!L508/'Raw counts'!L$1246*10000</f>
        <v>0</v>
      </c>
      <c r="M508">
        <f>'Raw counts'!M508/'Raw counts'!M$1246*10000</f>
        <v>0</v>
      </c>
      <c r="N508">
        <f>'Raw counts'!N508/'Raw counts'!N$1246*10000</f>
        <v>0</v>
      </c>
      <c r="O508">
        <f>'Raw counts'!O508/'Raw counts'!O$1246*10000</f>
        <v>0</v>
      </c>
      <c r="P508">
        <f>'Raw counts'!P508/'Raw counts'!P$1246*10000</f>
        <v>0</v>
      </c>
      <c r="Q508">
        <f>'Raw counts'!Q508/'Raw counts'!Q$1246*10000</f>
        <v>0</v>
      </c>
      <c r="R508">
        <f>'Raw counts'!R508/'Raw counts'!R$1246*10000</f>
        <v>0</v>
      </c>
      <c r="S508">
        <f>'Raw counts'!S508/'Raw counts'!S$1246*10000</f>
        <v>0</v>
      </c>
      <c r="T508">
        <f>'Raw counts'!T508/'Raw counts'!T$1246*10000</f>
        <v>0</v>
      </c>
      <c r="U508">
        <f>'Raw counts'!U508/'Raw counts'!U$1246*10000</f>
        <v>0</v>
      </c>
      <c r="V508">
        <f t="shared" si="29"/>
        <v>0</v>
      </c>
      <c r="W508" t="str">
        <f t="shared" si="30"/>
        <v/>
      </c>
      <c r="X508">
        <f t="shared" si="28"/>
        <v>0</v>
      </c>
      <c r="Y508">
        <f t="shared" si="31"/>
        <v>0</v>
      </c>
    </row>
    <row r="509" spans="1:25" x14ac:dyDescent="0.25">
      <c r="A509">
        <v>517</v>
      </c>
      <c r="B509" t="s">
        <v>858</v>
      </c>
      <c r="C509">
        <v>37000</v>
      </c>
      <c r="D509">
        <v>566</v>
      </c>
      <c r="E509">
        <f>'Raw counts'!E509/'Raw counts'!E$1246*10000</f>
        <v>0</v>
      </c>
      <c r="F509">
        <f>'Raw counts'!F509/'Raw counts'!F$1246*10000</f>
        <v>0</v>
      </c>
      <c r="G509">
        <f>'Raw counts'!G509/'Raw counts'!G$1246*10000</f>
        <v>0</v>
      </c>
      <c r="H509">
        <f>'Raw counts'!H509/'Raw counts'!H$1246*10000</f>
        <v>0</v>
      </c>
      <c r="I509">
        <f>'Raw counts'!I509/'Raw counts'!I$1246*10000</f>
        <v>0</v>
      </c>
      <c r="J509">
        <f>'Raw counts'!J509/'Raw counts'!J$1246*10000</f>
        <v>0</v>
      </c>
      <c r="K509">
        <f>'Raw counts'!K509/'Raw counts'!K$1246*10000</f>
        <v>0</v>
      </c>
      <c r="L509">
        <f>'Raw counts'!L509/'Raw counts'!L$1246*10000</f>
        <v>0</v>
      </c>
      <c r="M509">
        <f>'Raw counts'!M509/'Raw counts'!M$1246*10000</f>
        <v>0</v>
      </c>
      <c r="N509">
        <f>'Raw counts'!N509/'Raw counts'!N$1246*10000</f>
        <v>0</v>
      </c>
      <c r="O509">
        <f>'Raw counts'!O509/'Raw counts'!O$1246*10000</f>
        <v>0</v>
      </c>
      <c r="P509">
        <f>'Raw counts'!P509/'Raw counts'!P$1246*10000</f>
        <v>0</v>
      </c>
      <c r="Q509">
        <f>'Raw counts'!Q509/'Raw counts'!Q$1246*10000</f>
        <v>0</v>
      </c>
      <c r="R509">
        <f>'Raw counts'!R509/'Raw counts'!R$1246*10000</f>
        <v>0</v>
      </c>
      <c r="S509">
        <f>'Raw counts'!S509/'Raw counts'!S$1246*10000</f>
        <v>0</v>
      </c>
      <c r="T509">
        <f>'Raw counts'!T509/'Raw counts'!T$1246*10000</f>
        <v>0</v>
      </c>
      <c r="U509">
        <f>'Raw counts'!U509/'Raw counts'!U$1246*10000</f>
        <v>0</v>
      </c>
      <c r="V509">
        <f t="shared" si="29"/>
        <v>0</v>
      </c>
      <c r="W509" t="str">
        <f t="shared" si="30"/>
        <v/>
      </c>
      <c r="X509">
        <f t="shared" si="28"/>
        <v>0</v>
      </c>
      <c r="Y509">
        <f t="shared" si="31"/>
        <v>0</v>
      </c>
    </row>
    <row r="510" spans="1:25" x14ac:dyDescent="0.25">
      <c r="A510">
        <v>518</v>
      </c>
      <c r="B510" t="s">
        <v>859</v>
      </c>
      <c r="C510">
        <v>46000</v>
      </c>
      <c r="D510">
        <v>502</v>
      </c>
      <c r="E510">
        <f>'Raw counts'!E510/'Raw counts'!E$1246*10000</f>
        <v>0</v>
      </c>
      <c r="F510">
        <f>'Raw counts'!F510/'Raw counts'!F$1246*10000</f>
        <v>0</v>
      </c>
      <c r="G510">
        <f>'Raw counts'!G510/'Raw counts'!G$1246*10000</f>
        <v>0</v>
      </c>
      <c r="H510">
        <f>'Raw counts'!H510/'Raw counts'!H$1246*10000</f>
        <v>0</v>
      </c>
      <c r="I510">
        <f>'Raw counts'!I510/'Raw counts'!I$1246*10000</f>
        <v>0</v>
      </c>
      <c r="J510">
        <f>'Raw counts'!J510/'Raw counts'!J$1246*10000</f>
        <v>0</v>
      </c>
      <c r="K510">
        <f>'Raw counts'!K510/'Raw counts'!K$1246*10000</f>
        <v>0</v>
      </c>
      <c r="L510">
        <f>'Raw counts'!L510/'Raw counts'!L$1246*10000</f>
        <v>0</v>
      </c>
      <c r="M510">
        <f>'Raw counts'!M510/'Raw counts'!M$1246*10000</f>
        <v>0</v>
      </c>
      <c r="N510">
        <f>'Raw counts'!N510/'Raw counts'!N$1246*10000</f>
        <v>0</v>
      </c>
      <c r="O510">
        <f>'Raw counts'!O510/'Raw counts'!O$1246*10000</f>
        <v>0</v>
      </c>
      <c r="P510">
        <f>'Raw counts'!P510/'Raw counts'!P$1246*10000</f>
        <v>0</v>
      </c>
      <c r="Q510">
        <f>'Raw counts'!Q510/'Raw counts'!Q$1246*10000</f>
        <v>0</v>
      </c>
      <c r="R510">
        <f>'Raw counts'!R510/'Raw counts'!R$1246*10000</f>
        <v>0</v>
      </c>
      <c r="S510">
        <f>'Raw counts'!S510/'Raw counts'!S$1246*10000</f>
        <v>0</v>
      </c>
      <c r="T510">
        <f>'Raw counts'!T510/'Raw counts'!T$1246*10000</f>
        <v>0</v>
      </c>
      <c r="U510">
        <f>'Raw counts'!U510/'Raw counts'!U$1246*10000</f>
        <v>0</v>
      </c>
      <c r="V510">
        <f t="shared" si="29"/>
        <v>0</v>
      </c>
      <c r="W510" t="str">
        <f t="shared" si="30"/>
        <v/>
      </c>
      <c r="X510">
        <f t="shared" si="28"/>
        <v>0</v>
      </c>
      <c r="Y510">
        <f t="shared" si="31"/>
        <v>0</v>
      </c>
    </row>
    <row r="511" spans="1:25" x14ac:dyDescent="0.25">
      <c r="A511">
        <v>519</v>
      </c>
      <c r="B511" t="s">
        <v>860</v>
      </c>
      <c r="C511">
        <v>62900</v>
      </c>
      <c r="D511">
        <v>512</v>
      </c>
      <c r="E511">
        <f>'Raw counts'!E511/'Raw counts'!E$1246*10000</f>
        <v>0</v>
      </c>
      <c r="F511">
        <f>'Raw counts'!F511/'Raw counts'!F$1246*10000</f>
        <v>0</v>
      </c>
      <c r="G511">
        <f>'Raw counts'!G511/'Raw counts'!G$1246*10000</f>
        <v>0</v>
      </c>
      <c r="H511">
        <f>'Raw counts'!H511/'Raw counts'!H$1246*10000</f>
        <v>0</v>
      </c>
      <c r="I511">
        <f>'Raw counts'!I511/'Raw counts'!I$1246*10000</f>
        <v>0</v>
      </c>
      <c r="J511">
        <f>'Raw counts'!J511/'Raw counts'!J$1246*10000</f>
        <v>0</v>
      </c>
      <c r="K511">
        <f>'Raw counts'!K511/'Raw counts'!K$1246*10000</f>
        <v>0</v>
      </c>
      <c r="L511">
        <f>'Raw counts'!L511/'Raw counts'!L$1246*10000</f>
        <v>0</v>
      </c>
      <c r="M511">
        <f>'Raw counts'!M511/'Raw counts'!M$1246*10000</f>
        <v>0</v>
      </c>
      <c r="N511">
        <f>'Raw counts'!N511/'Raw counts'!N$1246*10000</f>
        <v>0</v>
      </c>
      <c r="O511">
        <f>'Raw counts'!O511/'Raw counts'!O$1246*10000</f>
        <v>0</v>
      </c>
      <c r="P511">
        <f>'Raw counts'!P511/'Raw counts'!P$1246*10000</f>
        <v>0</v>
      </c>
      <c r="Q511">
        <f>'Raw counts'!Q511/'Raw counts'!Q$1246*10000</f>
        <v>0</v>
      </c>
      <c r="R511">
        <f>'Raw counts'!R511/'Raw counts'!R$1246*10000</f>
        <v>0</v>
      </c>
      <c r="S511">
        <f>'Raw counts'!S511/'Raw counts'!S$1246*10000</f>
        <v>0</v>
      </c>
      <c r="T511">
        <f>'Raw counts'!T511/'Raw counts'!T$1246*10000</f>
        <v>0</v>
      </c>
      <c r="U511">
        <f>'Raw counts'!U511/'Raw counts'!U$1246*10000</f>
        <v>0</v>
      </c>
      <c r="V511">
        <f t="shared" si="29"/>
        <v>0</v>
      </c>
      <c r="W511" t="str">
        <f t="shared" si="30"/>
        <v/>
      </c>
      <c r="X511">
        <f t="shared" si="28"/>
        <v>0</v>
      </c>
      <c r="Y511">
        <f t="shared" si="31"/>
        <v>0</v>
      </c>
    </row>
    <row r="512" spans="1:25" x14ac:dyDescent="0.25">
      <c r="A512">
        <v>520</v>
      </c>
      <c r="B512" t="s">
        <v>254</v>
      </c>
      <c r="C512">
        <v>13200</v>
      </c>
      <c r="D512">
        <v>1018</v>
      </c>
      <c r="E512">
        <f>'Raw counts'!E512/'Raw counts'!E$1246*10000</f>
        <v>11.890539792403054</v>
      </c>
      <c r="F512">
        <f>'Raw counts'!F512/'Raw counts'!F$1246*10000</f>
        <v>4.4378164302565564</v>
      </c>
      <c r="G512">
        <f>'Raw counts'!G512/'Raw counts'!G$1246*10000</f>
        <v>1.5814433238916801</v>
      </c>
      <c r="H512">
        <f>'Raw counts'!H512/'Raw counts'!H$1246*10000</f>
        <v>10.302938501369189</v>
      </c>
      <c r="I512">
        <f>'Raw counts'!I512/'Raw counts'!I$1246*10000</f>
        <v>1.3175757836959232</v>
      </c>
      <c r="J512">
        <f>'Raw counts'!J512/'Raw counts'!J$1246*10000</f>
        <v>4.3785168661653069</v>
      </c>
      <c r="K512">
        <f>'Raw counts'!K512/'Raw counts'!K$1246*10000</f>
        <v>11.554713194715424</v>
      </c>
      <c r="L512">
        <f>'Raw counts'!L512/'Raw counts'!L$1246*10000</f>
        <v>35.150648154844532</v>
      </c>
      <c r="M512">
        <f>'Raw counts'!M512/'Raw counts'!M$1246*10000</f>
        <v>25.544784928945504</v>
      </c>
      <c r="N512">
        <f>'Raw counts'!N512/'Raw counts'!N$1246*10000</f>
        <v>33.045975694804014</v>
      </c>
      <c r="O512">
        <f>'Raw counts'!O512/'Raw counts'!O$1246*10000</f>
        <v>14.921922403984295</v>
      </c>
      <c r="P512">
        <f>'Raw counts'!P512/'Raw counts'!P$1246*10000</f>
        <v>23.326291568387536</v>
      </c>
      <c r="Q512">
        <f>'Raw counts'!Q512/'Raw counts'!Q$1246*10000</f>
        <v>2.0184724356624097</v>
      </c>
      <c r="R512">
        <f>'Raw counts'!R512/'Raw counts'!R$1246*10000</f>
        <v>10.281869889868592</v>
      </c>
      <c r="S512">
        <f>'Raw counts'!S512/'Raw counts'!S$1246*10000</f>
        <v>5.5804722556073436</v>
      </c>
      <c r="T512">
        <f>'Raw counts'!T512/'Raw counts'!T$1246*10000</f>
        <v>27.62013254227212</v>
      </c>
      <c r="U512">
        <f>'Raw counts'!U512/'Raw counts'!U$1246*10000</f>
        <v>24.674214447824408</v>
      </c>
      <c r="V512">
        <f t="shared" si="29"/>
        <v>1</v>
      </c>
      <c r="W512">
        <f t="shared" si="30"/>
        <v>0.30225291024085643</v>
      </c>
      <c r="X512">
        <f t="shared" si="28"/>
        <v>11.795441886254132</v>
      </c>
      <c r="Y512">
        <f t="shared" si="31"/>
        <v>17.683668904801337</v>
      </c>
    </row>
    <row r="513" spans="1:25" x14ac:dyDescent="0.25">
      <c r="A513">
        <v>521</v>
      </c>
      <c r="B513" t="s">
        <v>861</v>
      </c>
      <c r="C513">
        <v>53600</v>
      </c>
      <c r="D513">
        <v>359</v>
      </c>
      <c r="E513">
        <f>'Raw counts'!E513/'Raw counts'!E$1246*10000</f>
        <v>0</v>
      </c>
      <c r="F513">
        <f>'Raw counts'!F513/'Raw counts'!F$1246*10000</f>
        <v>0</v>
      </c>
      <c r="G513">
        <f>'Raw counts'!G513/'Raw counts'!G$1246*10000</f>
        <v>0</v>
      </c>
      <c r="H513">
        <f>'Raw counts'!H513/'Raw counts'!H$1246*10000</f>
        <v>0</v>
      </c>
      <c r="I513">
        <f>'Raw counts'!I513/'Raw counts'!I$1246*10000</f>
        <v>0</v>
      </c>
      <c r="J513">
        <f>'Raw counts'!J513/'Raw counts'!J$1246*10000</f>
        <v>0</v>
      </c>
      <c r="K513">
        <f>'Raw counts'!K513/'Raw counts'!K$1246*10000</f>
        <v>0</v>
      </c>
      <c r="L513">
        <f>'Raw counts'!L513/'Raw counts'!L$1246*10000</f>
        <v>0</v>
      </c>
      <c r="M513">
        <f>'Raw counts'!M513/'Raw counts'!M$1246*10000</f>
        <v>0</v>
      </c>
      <c r="N513">
        <f>'Raw counts'!N513/'Raw counts'!N$1246*10000</f>
        <v>0</v>
      </c>
      <c r="O513">
        <f>'Raw counts'!O513/'Raw counts'!O$1246*10000</f>
        <v>0</v>
      </c>
      <c r="P513">
        <f>'Raw counts'!P513/'Raw counts'!P$1246*10000</f>
        <v>0</v>
      </c>
      <c r="Q513">
        <f>'Raw counts'!Q513/'Raw counts'!Q$1246*10000</f>
        <v>0</v>
      </c>
      <c r="R513">
        <f>'Raw counts'!R513/'Raw counts'!R$1246*10000</f>
        <v>0</v>
      </c>
      <c r="S513">
        <f>'Raw counts'!S513/'Raw counts'!S$1246*10000</f>
        <v>0</v>
      </c>
      <c r="T513">
        <f>'Raw counts'!T513/'Raw counts'!T$1246*10000</f>
        <v>0</v>
      </c>
      <c r="U513">
        <f>'Raw counts'!U513/'Raw counts'!U$1246*10000</f>
        <v>0</v>
      </c>
      <c r="V513">
        <f t="shared" si="29"/>
        <v>0</v>
      </c>
      <c r="W513" t="str">
        <f t="shared" si="30"/>
        <v/>
      </c>
      <c r="X513">
        <f t="shared" si="28"/>
        <v>0</v>
      </c>
      <c r="Y513">
        <f t="shared" si="31"/>
        <v>0</v>
      </c>
    </row>
    <row r="514" spans="1:25" x14ac:dyDescent="0.25">
      <c r="A514">
        <v>522</v>
      </c>
      <c r="B514" t="s">
        <v>862</v>
      </c>
      <c r="C514">
        <v>102300</v>
      </c>
      <c r="D514">
        <v>932</v>
      </c>
      <c r="E514">
        <f>'Raw counts'!E514/'Raw counts'!E$1246*10000</f>
        <v>0</v>
      </c>
      <c r="F514">
        <f>'Raw counts'!F514/'Raw counts'!F$1246*10000</f>
        <v>0</v>
      </c>
      <c r="G514">
        <f>'Raw counts'!G514/'Raw counts'!G$1246*10000</f>
        <v>0</v>
      </c>
      <c r="H514">
        <f>'Raw counts'!H514/'Raw counts'!H$1246*10000</f>
        <v>0</v>
      </c>
      <c r="I514">
        <f>'Raw counts'!I514/'Raw counts'!I$1246*10000</f>
        <v>0</v>
      </c>
      <c r="J514">
        <f>'Raw counts'!J514/'Raw counts'!J$1246*10000</f>
        <v>0</v>
      </c>
      <c r="K514">
        <f>'Raw counts'!K514/'Raw counts'!K$1246*10000</f>
        <v>0</v>
      </c>
      <c r="L514">
        <f>'Raw counts'!L514/'Raw counts'!L$1246*10000</f>
        <v>0</v>
      </c>
      <c r="M514">
        <f>'Raw counts'!M514/'Raw counts'!M$1246*10000</f>
        <v>0</v>
      </c>
      <c r="N514">
        <f>'Raw counts'!N514/'Raw counts'!N$1246*10000</f>
        <v>0</v>
      </c>
      <c r="O514">
        <f>'Raw counts'!O514/'Raw counts'!O$1246*10000</f>
        <v>0</v>
      </c>
      <c r="P514">
        <f>'Raw counts'!P514/'Raw counts'!P$1246*10000</f>
        <v>0</v>
      </c>
      <c r="Q514">
        <f>'Raw counts'!Q514/'Raw counts'!Q$1246*10000</f>
        <v>0</v>
      </c>
      <c r="R514">
        <f>'Raw counts'!R514/'Raw counts'!R$1246*10000</f>
        <v>0</v>
      </c>
      <c r="S514">
        <f>'Raw counts'!S514/'Raw counts'!S$1246*10000</f>
        <v>0</v>
      </c>
      <c r="T514">
        <f>'Raw counts'!T514/'Raw counts'!T$1246*10000</f>
        <v>0</v>
      </c>
      <c r="U514">
        <f>'Raw counts'!U514/'Raw counts'!U$1246*10000</f>
        <v>0</v>
      </c>
      <c r="V514">
        <f t="shared" si="29"/>
        <v>0</v>
      </c>
      <c r="W514" t="str">
        <f t="shared" si="30"/>
        <v/>
      </c>
      <c r="X514">
        <f t="shared" si="28"/>
        <v>0</v>
      </c>
      <c r="Y514">
        <f t="shared" si="31"/>
        <v>0</v>
      </c>
    </row>
    <row r="515" spans="1:25" x14ac:dyDescent="0.25">
      <c r="A515">
        <v>523</v>
      </c>
      <c r="B515" t="s">
        <v>255</v>
      </c>
      <c r="C515">
        <v>72900</v>
      </c>
      <c r="D515">
        <v>141</v>
      </c>
      <c r="E515">
        <f>'Raw counts'!E515/'Raw counts'!E$1246*10000</f>
        <v>0.47816182639886617</v>
      </c>
      <c r="F515">
        <f>'Raw counts'!F515/'Raw counts'!F$1246*10000</f>
        <v>15.397008206269051</v>
      </c>
      <c r="G515">
        <f>'Raw counts'!G515/'Raw counts'!G$1246*10000</f>
        <v>6.2754088585001062</v>
      </c>
      <c r="H515">
        <f>'Raw counts'!H515/'Raw counts'!H$1246*10000</f>
        <v>1.5286880296746965</v>
      </c>
      <c r="I515">
        <f>'Raw counts'!I515/'Raw counts'!I$1246*10000</f>
        <v>9.8387201044209593</v>
      </c>
      <c r="J515">
        <f>'Raw counts'!J515/'Raw counts'!J$1246*10000</f>
        <v>18.376950856078938</v>
      </c>
      <c r="K515">
        <f>'Raw counts'!K515/'Raw counts'!K$1246*10000</f>
        <v>10.444283404872065</v>
      </c>
      <c r="L515">
        <f>'Raw counts'!L515/'Raw counts'!L$1246*10000</f>
        <v>24.134926276686006</v>
      </c>
      <c r="M515">
        <f>'Raw counts'!M515/'Raw counts'!M$1246*10000</f>
        <v>0.79251497254304237</v>
      </c>
      <c r="N515">
        <f>'Raw counts'!N515/'Raw counts'!N$1246*10000</f>
        <v>0.37573072753382264</v>
      </c>
      <c r="O515">
        <f>'Raw counts'!O515/'Raw counts'!O$1246*10000</f>
        <v>27.595796958202801</v>
      </c>
      <c r="P515">
        <f>'Raw counts'!P515/'Raw counts'!P$1246*10000</f>
        <v>3.9105087550521422</v>
      </c>
      <c r="Q515">
        <f>'Raw counts'!Q515/'Raw counts'!Q$1246*10000</f>
        <v>0</v>
      </c>
      <c r="R515">
        <f>'Raw counts'!R515/'Raw counts'!R$1246*10000</f>
        <v>4.1832705241710091</v>
      </c>
      <c r="S515">
        <f>'Raw counts'!S515/'Raw counts'!S$1246*10000</f>
        <v>3.7999324697715373E-2</v>
      </c>
      <c r="T515">
        <f>'Raw counts'!T515/'Raw counts'!T$1246*10000</f>
        <v>4.853926869792768</v>
      </c>
      <c r="U515">
        <f>'Raw counts'!U515/'Raw counts'!U$1246*10000</f>
        <v>5.9711078227587731</v>
      </c>
      <c r="V515">
        <f t="shared" si="29"/>
        <v>1</v>
      </c>
      <c r="W515">
        <f t="shared" si="30"/>
        <v>0.37976952382027895</v>
      </c>
      <c r="X515">
        <f t="shared" ref="X515:X578" si="32">AVERAGE(E515:M515)</f>
        <v>9.696295837271526</v>
      </c>
      <c r="Y515">
        <f t="shared" si="31"/>
        <v>5.8660426227761286</v>
      </c>
    </row>
    <row r="516" spans="1:25" x14ac:dyDescent="0.25">
      <c r="A516">
        <v>524</v>
      </c>
      <c r="B516" t="s">
        <v>863</v>
      </c>
      <c r="C516">
        <v>22200</v>
      </c>
      <c r="D516">
        <v>731</v>
      </c>
      <c r="E516">
        <f>'Raw counts'!E516/'Raw counts'!E$1246*10000</f>
        <v>0</v>
      </c>
      <c r="F516">
        <f>'Raw counts'!F516/'Raw counts'!F$1246*10000</f>
        <v>0</v>
      </c>
      <c r="G516">
        <f>'Raw counts'!G516/'Raw counts'!G$1246*10000</f>
        <v>0</v>
      </c>
      <c r="H516">
        <f>'Raw counts'!H516/'Raw counts'!H$1246*10000</f>
        <v>0</v>
      </c>
      <c r="I516">
        <f>'Raw counts'!I516/'Raw counts'!I$1246*10000</f>
        <v>0</v>
      </c>
      <c r="J516">
        <f>'Raw counts'!J516/'Raw counts'!J$1246*10000</f>
        <v>0</v>
      </c>
      <c r="K516">
        <f>'Raw counts'!K516/'Raw counts'!K$1246*10000</f>
        <v>0</v>
      </c>
      <c r="L516">
        <f>'Raw counts'!L516/'Raw counts'!L$1246*10000</f>
        <v>0</v>
      </c>
      <c r="M516">
        <f>'Raw counts'!M516/'Raw counts'!M$1246*10000</f>
        <v>0</v>
      </c>
      <c r="N516">
        <f>'Raw counts'!N516/'Raw counts'!N$1246*10000</f>
        <v>0</v>
      </c>
      <c r="O516">
        <f>'Raw counts'!O516/'Raw counts'!O$1246*10000</f>
        <v>0</v>
      </c>
      <c r="P516">
        <f>'Raw counts'!P516/'Raw counts'!P$1246*10000</f>
        <v>0</v>
      </c>
      <c r="Q516">
        <f>'Raw counts'!Q516/'Raw counts'!Q$1246*10000</f>
        <v>0</v>
      </c>
      <c r="R516">
        <f>'Raw counts'!R516/'Raw counts'!R$1246*10000</f>
        <v>0</v>
      </c>
      <c r="S516">
        <f>'Raw counts'!S516/'Raw counts'!S$1246*10000</f>
        <v>0</v>
      </c>
      <c r="T516">
        <f>'Raw counts'!T516/'Raw counts'!T$1246*10000</f>
        <v>0</v>
      </c>
      <c r="U516">
        <f>'Raw counts'!U516/'Raw counts'!U$1246*10000</f>
        <v>0</v>
      </c>
      <c r="V516">
        <f t="shared" ref="V516:V579" si="33">IF(AND(X516=0,Y516=0),0,1)</f>
        <v>0</v>
      </c>
      <c r="W516" t="str">
        <f t="shared" ref="W516:W579" si="34">IFERROR(_xlfn.T.TEST(E516:M516,N516:U516,2,2),"")</f>
        <v/>
      </c>
      <c r="X516">
        <f t="shared" si="32"/>
        <v>0</v>
      </c>
      <c r="Y516">
        <f t="shared" ref="Y516:Y579" si="35">AVERAGE(N516:U516)</f>
        <v>0</v>
      </c>
    </row>
    <row r="517" spans="1:25" x14ac:dyDescent="0.25">
      <c r="A517">
        <v>525</v>
      </c>
      <c r="B517" t="s">
        <v>256</v>
      </c>
      <c r="C517">
        <v>75000</v>
      </c>
      <c r="D517">
        <v>331</v>
      </c>
      <c r="E517">
        <f>'Raw counts'!E517/'Raw counts'!E$1246*10000</f>
        <v>1.0889388468380428</v>
      </c>
      <c r="F517">
        <f>'Raw counts'!F517/'Raw counts'!F$1246*10000</f>
        <v>0.56600616208447763</v>
      </c>
      <c r="G517">
        <f>'Raw counts'!G517/'Raw counts'!G$1246*10000</f>
        <v>0.18131197343981048</v>
      </c>
      <c r="H517">
        <f>'Raw counts'!H517/'Raw counts'!H$1246*10000</f>
        <v>0</v>
      </c>
      <c r="I517">
        <f>'Raw counts'!I517/'Raw counts'!I$1246*10000</f>
        <v>2.1856981458507136</v>
      </c>
      <c r="J517">
        <f>'Raw counts'!J517/'Raw counts'!J$1246*10000</f>
        <v>1.4792286710017928E-2</v>
      </c>
      <c r="K517">
        <f>'Raw counts'!K517/'Raw counts'!K$1246*10000</f>
        <v>0.60649980489436417</v>
      </c>
      <c r="L517">
        <f>'Raw counts'!L517/'Raw counts'!L$1246*10000</f>
        <v>0.85550442128212778</v>
      </c>
      <c r="M517">
        <f>'Raw counts'!M517/'Raw counts'!M$1246*10000</f>
        <v>0.16126758162213073</v>
      </c>
      <c r="N517">
        <f>'Raw counts'!N517/'Raw counts'!N$1246*10000</f>
        <v>0</v>
      </c>
      <c r="O517">
        <f>'Raw counts'!O517/'Raw counts'!O$1246*10000</f>
        <v>0.11778693823623146</v>
      </c>
      <c r="P517">
        <f>'Raw counts'!P517/'Raw counts'!P$1246*10000</f>
        <v>0.13676096192532081</v>
      </c>
      <c r="Q517">
        <f>'Raw counts'!Q517/'Raw counts'!Q$1246*10000</f>
        <v>0</v>
      </c>
      <c r="R517">
        <f>'Raw counts'!R517/'Raw counts'!R$1246*10000</f>
        <v>0.14825767183364688</v>
      </c>
      <c r="S517">
        <f>'Raw counts'!S517/'Raw counts'!S$1246*10000</f>
        <v>0</v>
      </c>
      <c r="T517">
        <f>'Raw counts'!T517/'Raw counts'!T$1246*10000</f>
        <v>0.46391513445806981</v>
      </c>
      <c r="U517">
        <f>'Raw counts'!U517/'Raw counts'!U$1246*10000</f>
        <v>1.7357871577787131E-2</v>
      </c>
      <c r="V517">
        <f t="shared" si="33"/>
        <v>1</v>
      </c>
      <c r="W517">
        <f t="shared" si="34"/>
        <v>5.8071805870955666E-2</v>
      </c>
      <c r="X517">
        <f t="shared" si="32"/>
        <v>0.62889102474685399</v>
      </c>
      <c r="Y517">
        <f t="shared" si="35"/>
        <v>0.11050982225388201</v>
      </c>
    </row>
    <row r="518" spans="1:25" x14ac:dyDescent="0.25">
      <c r="A518">
        <v>526</v>
      </c>
      <c r="B518" t="s">
        <v>864</v>
      </c>
      <c r="C518">
        <v>42800</v>
      </c>
      <c r="D518">
        <v>926</v>
      </c>
      <c r="E518">
        <f>'Raw counts'!E518/'Raw counts'!E$1246*10000</f>
        <v>0</v>
      </c>
      <c r="F518">
        <f>'Raw counts'!F518/'Raw counts'!F$1246*10000</f>
        <v>0</v>
      </c>
      <c r="G518">
        <f>'Raw counts'!G518/'Raw counts'!G$1246*10000</f>
        <v>0</v>
      </c>
      <c r="H518">
        <f>'Raw counts'!H518/'Raw counts'!H$1246*10000</f>
        <v>0</v>
      </c>
      <c r="I518">
        <f>'Raw counts'!I518/'Raw counts'!I$1246*10000</f>
        <v>0</v>
      </c>
      <c r="J518">
        <f>'Raw counts'!J518/'Raw counts'!J$1246*10000</f>
        <v>0</v>
      </c>
      <c r="K518">
        <f>'Raw counts'!K518/'Raw counts'!K$1246*10000</f>
        <v>0</v>
      </c>
      <c r="L518">
        <f>'Raw counts'!L518/'Raw counts'!L$1246*10000</f>
        <v>0</v>
      </c>
      <c r="M518">
        <f>'Raw counts'!M518/'Raw counts'!M$1246*10000</f>
        <v>0</v>
      </c>
      <c r="N518">
        <f>'Raw counts'!N518/'Raw counts'!N$1246*10000</f>
        <v>0</v>
      </c>
      <c r="O518">
        <f>'Raw counts'!O518/'Raw counts'!O$1246*10000</f>
        <v>0</v>
      </c>
      <c r="P518">
        <f>'Raw counts'!P518/'Raw counts'!P$1246*10000</f>
        <v>0</v>
      </c>
      <c r="Q518">
        <f>'Raw counts'!Q518/'Raw counts'!Q$1246*10000</f>
        <v>0</v>
      </c>
      <c r="R518">
        <f>'Raw counts'!R518/'Raw counts'!R$1246*10000</f>
        <v>0</v>
      </c>
      <c r="S518">
        <f>'Raw counts'!S518/'Raw counts'!S$1246*10000</f>
        <v>0</v>
      </c>
      <c r="T518">
        <f>'Raw counts'!T518/'Raw counts'!T$1246*10000</f>
        <v>0</v>
      </c>
      <c r="U518">
        <f>'Raw counts'!U518/'Raw counts'!U$1246*10000</f>
        <v>0</v>
      </c>
      <c r="V518">
        <f t="shared" si="33"/>
        <v>0</v>
      </c>
      <c r="W518" t="str">
        <f t="shared" si="34"/>
        <v/>
      </c>
      <c r="X518">
        <f t="shared" si="32"/>
        <v>0</v>
      </c>
      <c r="Y518">
        <f t="shared" si="35"/>
        <v>0</v>
      </c>
    </row>
    <row r="519" spans="1:25" x14ac:dyDescent="0.25">
      <c r="A519">
        <v>527</v>
      </c>
      <c r="B519" t="s">
        <v>257</v>
      </c>
      <c r="C519">
        <v>10700</v>
      </c>
      <c r="D519">
        <v>1011</v>
      </c>
      <c r="E519">
        <f>'Raw counts'!E519/'Raw counts'!E$1246*10000</f>
        <v>2.8484249424151207</v>
      </c>
      <c r="F519">
        <f>'Raw counts'!F519/'Raw counts'!F$1246*10000</f>
        <v>11.164266472419914</v>
      </c>
      <c r="G519">
        <f>'Raw counts'!G519/'Raw counts'!G$1246*10000</f>
        <v>15.794287464090157</v>
      </c>
      <c r="H519">
        <f>'Raw counts'!H519/'Raw counts'!H$1246*10000</f>
        <v>9.9190214162910664</v>
      </c>
      <c r="I519">
        <f>'Raw counts'!I519/'Raw counts'!I$1246*10000</f>
        <v>7.6037667890862854</v>
      </c>
      <c r="J519">
        <f>'Raw counts'!J519/'Raw counts'!J$1246*10000</f>
        <v>11.582360493944037</v>
      </c>
      <c r="K519">
        <f>'Raw counts'!K519/'Raw counts'!K$1246*10000</f>
        <v>11.973911589274765</v>
      </c>
      <c r="L519">
        <f>'Raw counts'!L519/'Raw counts'!L$1246*10000</f>
        <v>3.3073624534102879</v>
      </c>
      <c r="M519">
        <f>'Raw counts'!M519/'Raw counts'!M$1246*10000</f>
        <v>5.5245665818552778</v>
      </c>
      <c r="N519">
        <f>'Raw counts'!N519/'Raw counts'!N$1246*10000</f>
        <v>11.198608513325151</v>
      </c>
      <c r="O519">
        <f>'Raw counts'!O519/'Raw counts'!O$1246*10000</f>
        <v>12.532530228335029</v>
      </c>
      <c r="P519">
        <f>'Raw counts'!P519/'Raw counts'!P$1246*10000</f>
        <v>11.40671898058379</v>
      </c>
      <c r="Q519">
        <f>'Raw counts'!Q519/'Raw counts'!Q$1246*10000</f>
        <v>24.806733702053968</v>
      </c>
      <c r="R519">
        <f>'Raw counts'!R519/'Raw counts'!R$1246*10000</f>
        <v>18.692487543350342</v>
      </c>
      <c r="S519">
        <f>'Raw counts'!S519/'Raw counts'!S$1246*10000</f>
        <v>14.727452557843113</v>
      </c>
      <c r="T519">
        <f>'Raw counts'!T519/'Raw counts'!T$1246*10000</f>
        <v>34.458585265024404</v>
      </c>
      <c r="U519">
        <f>'Raw counts'!U519/'Raw counts'!U$1246*10000</f>
        <v>3.0680038013738753</v>
      </c>
      <c r="V519">
        <f t="shared" si="33"/>
        <v>1</v>
      </c>
      <c r="W519">
        <f t="shared" si="34"/>
        <v>5.1721525582804254E-2</v>
      </c>
      <c r="X519">
        <f t="shared" si="32"/>
        <v>8.8575520225318805</v>
      </c>
      <c r="Y519">
        <f t="shared" si="35"/>
        <v>16.361390073986207</v>
      </c>
    </row>
    <row r="520" spans="1:25" x14ac:dyDescent="0.25">
      <c r="A520">
        <v>528</v>
      </c>
      <c r="B520" t="s">
        <v>865</v>
      </c>
      <c r="C520">
        <v>54800</v>
      </c>
      <c r="D520">
        <v>512</v>
      </c>
      <c r="E520">
        <f>'Raw counts'!E520/'Raw counts'!E$1246*10000</f>
        <v>0</v>
      </c>
      <c r="F520">
        <f>'Raw counts'!F520/'Raw counts'!F$1246*10000</f>
        <v>0</v>
      </c>
      <c r="G520">
        <f>'Raw counts'!G520/'Raw counts'!G$1246*10000</f>
        <v>0</v>
      </c>
      <c r="H520">
        <f>'Raw counts'!H520/'Raw counts'!H$1246*10000</f>
        <v>0</v>
      </c>
      <c r="I520">
        <f>'Raw counts'!I520/'Raw counts'!I$1246*10000</f>
        <v>0</v>
      </c>
      <c r="J520">
        <f>'Raw counts'!J520/'Raw counts'!J$1246*10000</f>
        <v>0</v>
      </c>
      <c r="K520">
        <f>'Raw counts'!K520/'Raw counts'!K$1246*10000</f>
        <v>0</v>
      </c>
      <c r="L520">
        <f>'Raw counts'!L520/'Raw counts'!L$1246*10000</f>
        <v>0</v>
      </c>
      <c r="M520">
        <f>'Raw counts'!M520/'Raw counts'!M$1246*10000</f>
        <v>0</v>
      </c>
      <c r="N520">
        <f>'Raw counts'!N520/'Raw counts'!N$1246*10000</f>
        <v>0</v>
      </c>
      <c r="O520">
        <f>'Raw counts'!O520/'Raw counts'!O$1246*10000</f>
        <v>0</v>
      </c>
      <c r="P520">
        <f>'Raw counts'!P520/'Raw counts'!P$1246*10000</f>
        <v>0</v>
      </c>
      <c r="Q520">
        <f>'Raw counts'!Q520/'Raw counts'!Q$1246*10000</f>
        <v>0</v>
      </c>
      <c r="R520">
        <f>'Raw counts'!R520/'Raw counts'!R$1246*10000</f>
        <v>0</v>
      </c>
      <c r="S520">
        <f>'Raw counts'!S520/'Raw counts'!S$1246*10000</f>
        <v>0</v>
      </c>
      <c r="T520">
        <f>'Raw counts'!T520/'Raw counts'!T$1246*10000</f>
        <v>0</v>
      </c>
      <c r="U520">
        <f>'Raw counts'!U520/'Raw counts'!U$1246*10000</f>
        <v>0</v>
      </c>
      <c r="V520">
        <f t="shared" si="33"/>
        <v>0</v>
      </c>
      <c r="W520" t="str">
        <f t="shared" si="34"/>
        <v/>
      </c>
      <c r="X520">
        <f t="shared" si="32"/>
        <v>0</v>
      </c>
      <c r="Y520">
        <f t="shared" si="35"/>
        <v>0</v>
      </c>
    </row>
    <row r="521" spans="1:25" x14ac:dyDescent="0.25">
      <c r="A521">
        <v>529</v>
      </c>
      <c r="B521" t="s">
        <v>866</v>
      </c>
      <c r="C521">
        <v>53900</v>
      </c>
      <c r="D521">
        <v>359</v>
      </c>
      <c r="E521">
        <f>'Raw counts'!E521/'Raw counts'!E$1246*10000</f>
        <v>0</v>
      </c>
      <c r="F521">
        <f>'Raw counts'!F521/'Raw counts'!F$1246*10000</f>
        <v>0</v>
      </c>
      <c r="G521">
        <f>'Raw counts'!G521/'Raw counts'!G$1246*10000</f>
        <v>0</v>
      </c>
      <c r="H521">
        <f>'Raw counts'!H521/'Raw counts'!H$1246*10000</f>
        <v>0</v>
      </c>
      <c r="I521">
        <f>'Raw counts'!I521/'Raw counts'!I$1246*10000</f>
        <v>0</v>
      </c>
      <c r="J521">
        <f>'Raw counts'!J521/'Raw counts'!J$1246*10000</f>
        <v>0</v>
      </c>
      <c r="K521">
        <f>'Raw counts'!K521/'Raw counts'!K$1246*10000</f>
        <v>0</v>
      </c>
      <c r="L521">
        <f>'Raw counts'!L521/'Raw counts'!L$1246*10000</f>
        <v>0</v>
      </c>
      <c r="M521">
        <f>'Raw counts'!M521/'Raw counts'!M$1246*10000</f>
        <v>0</v>
      </c>
      <c r="N521">
        <f>'Raw counts'!N521/'Raw counts'!N$1246*10000</f>
        <v>0</v>
      </c>
      <c r="O521">
        <f>'Raw counts'!O521/'Raw counts'!O$1246*10000</f>
        <v>0</v>
      </c>
      <c r="P521">
        <f>'Raw counts'!P521/'Raw counts'!P$1246*10000</f>
        <v>0</v>
      </c>
      <c r="Q521">
        <f>'Raw counts'!Q521/'Raw counts'!Q$1246*10000</f>
        <v>0</v>
      </c>
      <c r="R521">
        <f>'Raw counts'!R521/'Raw counts'!R$1246*10000</f>
        <v>0</v>
      </c>
      <c r="S521">
        <f>'Raw counts'!S521/'Raw counts'!S$1246*10000</f>
        <v>0</v>
      </c>
      <c r="T521">
        <f>'Raw counts'!T521/'Raw counts'!T$1246*10000</f>
        <v>0</v>
      </c>
      <c r="U521">
        <f>'Raw counts'!U521/'Raw counts'!U$1246*10000</f>
        <v>0</v>
      </c>
      <c r="V521">
        <f t="shared" si="33"/>
        <v>0</v>
      </c>
      <c r="W521" t="str">
        <f t="shared" si="34"/>
        <v/>
      </c>
      <c r="X521">
        <f t="shared" si="32"/>
        <v>0</v>
      </c>
      <c r="Y521">
        <f t="shared" si="35"/>
        <v>0</v>
      </c>
    </row>
    <row r="522" spans="1:25" x14ac:dyDescent="0.25">
      <c r="A522">
        <v>530</v>
      </c>
      <c r="B522" t="s">
        <v>258</v>
      </c>
      <c r="C522">
        <v>111300</v>
      </c>
      <c r="D522">
        <v>1099</v>
      </c>
      <c r="E522">
        <f>'Raw counts'!E522/'Raw counts'!E$1246*10000</f>
        <v>0</v>
      </c>
      <c r="F522">
        <f>'Raw counts'!F522/'Raw counts'!F$1246*10000</f>
        <v>0</v>
      </c>
      <c r="G522">
        <f>'Raw counts'!G522/'Raw counts'!G$1246*10000</f>
        <v>5.0364437066614018E-2</v>
      </c>
      <c r="H522">
        <f>'Raw counts'!H522/'Raw counts'!H$1246*10000</f>
        <v>0</v>
      </c>
      <c r="I522">
        <f>'Raw counts'!I522/'Raw counts'!I$1246*10000</f>
        <v>0</v>
      </c>
      <c r="J522">
        <f>'Raw counts'!J522/'Raw counts'!J$1246*10000</f>
        <v>1.4792286710017928E-2</v>
      </c>
      <c r="K522">
        <f>'Raw counts'!K522/'Raw counts'!K$1246*10000</f>
        <v>8.9191147778582974E-3</v>
      </c>
      <c r="L522">
        <f>'Raw counts'!L522/'Raw counts'!L$1246*10000</f>
        <v>0</v>
      </c>
      <c r="M522">
        <f>'Raw counts'!M522/'Raw counts'!M$1246*10000</f>
        <v>0</v>
      </c>
      <c r="N522">
        <f>'Raw counts'!N522/'Raw counts'!N$1246*10000</f>
        <v>5.4984984517144779E-2</v>
      </c>
      <c r="O522">
        <f>'Raw counts'!O522/'Raw counts'!O$1246*10000</f>
        <v>1.3999818944649225</v>
      </c>
      <c r="P522">
        <f>'Raw counts'!P522/'Raw counts'!P$1246*10000</f>
        <v>0</v>
      </c>
      <c r="Q522">
        <f>'Raw counts'!Q522/'Raw counts'!Q$1246*10000</f>
        <v>0</v>
      </c>
      <c r="R522">
        <f>'Raw counts'!R522/'Raw counts'!R$1246*10000</f>
        <v>0</v>
      </c>
      <c r="S522">
        <f>'Raw counts'!S522/'Raw counts'!S$1246*10000</f>
        <v>0</v>
      </c>
      <c r="T522">
        <f>'Raw counts'!T522/'Raw counts'!T$1246*10000</f>
        <v>4.2955105042413871E-2</v>
      </c>
      <c r="U522">
        <f>'Raw counts'!U522/'Raw counts'!U$1246*10000</f>
        <v>0.21697339472233915</v>
      </c>
      <c r="V522">
        <f t="shared" si="33"/>
        <v>1</v>
      </c>
      <c r="W522">
        <f t="shared" si="34"/>
        <v>0.21984742664087531</v>
      </c>
      <c r="X522">
        <f t="shared" si="32"/>
        <v>8.2306487282766943E-3</v>
      </c>
      <c r="Y522">
        <f t="shared" si="35"/>
        <v>0.21436192234335255</v>
      </c>
    </row>
    <row r="523" spans="1:25" x14ac:dyDescent="0.25">
      <c r="A523">
        <v>531</v>
      </c>
      <c r="B523" t="s">
        <v>259</v>
      </c>
      <c r="C523">
        <v>82100</v>
      </c>
      <c r="D523">
        <v>1100</v>
      </c>
      <c r="E523">
        <f>'Raw counts'!E523/'Raw counts'!E$1246*10000</f>
        <v>0.14942557074964569</v>
      </c>
      <c r="F523">
        <f>'Raw counts'!F523/'Raw counts'!F$1246*10000</f>
        <v>5.7420914994077442E-2</v>
      </c>
      <c r="G523">
        <f>'Raw counts'!G523/'Raw counts'!G$1246*10000</f>
        <v>4.0291549653291216E-2</v>
      </c>
      <c r="H523">
        <f>'Raw counts'!H523/'Raw counts'!H$1246*10000</f>
        <v>0</v>
      </c>
      <c r="I523">
        <f>'Raw counts'!I523/'Raw counts'!I$1246*10000</f>
        <v>0.39404135587167799</v>
      </c>
      <c r="J523">
        <f>'Raw counts'!J523/'Raw counts'!J$1246*10000</f>
        <v>4.9307622366726422E-2</v>
      </c>
      <c r="K523">
        <f>'Raw counts'!K523/'Raw counts'!K$1246*10000</f>
        <v>0.38798149283683597</v>
      </c>
      <c r="L523">
        <f>'Raw counts'!L523/'Raw counts'!L$1246*10000</f>
        <v>0</v>
      </c>
      <c r="M523">
        <f>'Raw counts'!M523/'Raw counts'!M$1246*10000</f>
        <v>0</v>
      </c>
      <c r="N523">
        <f>'Raw counts'!N523/'Raw counts'!N$1246*10000</f>
        <v>0.1924474458100067</v>
      </c>
      <c r="O523">
        <f>'Raw counts'!O523/'Raw counts'!O$1246*10000</f>
        <v>0.40047559000318694</v>
      </c>
      <c r="P523">
        <f>'Raw counts'!P523/'Raw counts'!P$1246*10000</f>
        <v>0</v>
      </c>
      <c r="Q523">
        <f>'Raw counts'!Q523/'Raw counts'!Q$1246*10000</f>
        <v>0</v>
      </c>
      <c r="R523">
        <f>'Raw counts'!R523/'Raw counts'!R$1246*10000</f>
        <v>0.51289140526234589</v>
      </c>
      <c r="S523">
        <f>'Raw counts'!S523/'Raw counts'!S$1246*10000</f>
        <v>1.0856949913632964E-2</v>
      </c>
      <c r="T523">
        <f>'Raw counts'!T523/'Raw counts'!T$1246*10000</f>
        <v>4.2955105042413871E-2</v>
      </c>
      <c r="U523">
        <f>'Raw counts'!U523/'Raw counts'!U$1246*10000</f>
        <v>3.9055211050021049E-2</v>
      </c>
      <c r="V523">
        <f t="shared" si="33"/>
        <v>1</v>
      </c>
      <c r="W523">
        <f t="shared" si="34"/>
        <v>0.7375044474420972</v>
      </c>
      <c r="X523">
        <f t="shared" si="32"/>
        <v>0.11982983405247273</v>
      </c>
      <c r="Y523">
        <f t="shared" si="35"/>
        <v>0.14983521338520095</v>
      </c>
    </row>
    <row r="524" spans="1:25" x14ac:dyDescent="0.25">
      <c r="A524">
        <v>532</v>
      </c>
      <c r="B524" t="s">
        <v>867</v>
      </c>
      <c r="C524">
        <v>27400</v>
      </c>
      <c r="D524">
        <v>22</v>
      </c>
      <c r="E524">
        <f>'Raw counts'!E524/'Raw counts'!E$1246*10000</f>
        <v>0</v>
      </c>
      <c r="F524">
        <f>'Raw counts'!F524/'Raw counts'!F$1246*10000</f>
        <v>0</v>
      </c>
      <c r="G524">
        <f>'Raw counts'!G524/'Raw counts'!G$1246*10000</f>
        <v>0</v>
      </c>
      <c r="H524">
        <f>'Raw counts'!H524/'Raw counts'!H$1246*10000</f>
        <v>0</v>
      </c>
      <c r="I524">
        <f>'Raw counts'!I524/'Raw counts'!I$1246*10000</f>
        <v>0</v>
      </c>
      <c r="J524">
        <f>'Raw counts'!J524/'Raw counts'!J$1246*10000</f>
        <v>0</v>
      </c>
      <c r="K524">
        <f>'Raw counts'!K524/'Raw counts'!K$1246*10000</f>
        <v>0</v>
      </c>
      <c r="L524">
        <f>'Raw counts'!L524/'Raw counts'!L$1246*10000</f>
        <v>0</v>
      </c>
      <c r="M524">
        <f>'Raw counts'!M524/'Raw counts'!M$1246*10000</f>
        <v>0</v>
      </c>
      <c r="N524">
        <f>'Raw counts'!N524/'Raw counts'!N$1246*10000</f>
        <v>0</v>
      </c>
      <c r="O524">
        <f>'Raw counts'!O524/'Raw counts'!O$1246*10000</f>
        <v>0</v>
      </c>
      <c r="P524">
        <f>'Raw counts'!P524/'Raw counts'!P$1246*10000</f>
        <v>0</v>
      </c>
      <c r="Q524">
        <f>'Raw counts'!Q524/'Raw counts'!Q$1246*10000</f>
        <v>0</v>
      </c>
      <c r="R524">
        <f>'Raw counts'!R524/'Raw counts'!R$1246*10000</f>
        <v>0</v>
      </c>
      <c r="S524">
        <f>'Raw counts'!S524/'Raw counts'!S$1246*10000</f>
        <v>0</v>
      </c>
      <c r="T524">
        <f>'Raw counts'!T524/'Raw counts'!T$1246*10000</f>
        <v>0</v>
      </c>
      <c r="U524">
        <f>'Raw counts'!U524/'Raw counts'!U$1246*10000</f>
        <v>0</v>
      </c>
      <c r="V524">
        <f t="shared" si="33"/>
        <v>0</v>
      </c>
      <c r="W524" t="str">
        <f t="shared" si="34"/>
        <v/>
      </c>
      <c r="X524">
        <f t="shared" si="32"/>
        <v>0</v>
      </c>
      <c r="Y524">
        <f t="shared" si="35"/>
        <v>0</v>
      </c>
    </row>
    <row r="525" spans="1:25" x14ac:dyDescent="0.25">
      <c r="A525">
        <v>533</v>
      </c>
      <c r="B525" t="s">
        <v>868</v>
      </c>
      <c r="C525">
        <v>17600</v>
      </c>
      <c r="D525">
        <v>669</v>
      </c>
      <c r="E525">
        <f>'Raw counts'!E525/'Raw counts'!E$1246*10000</f>
        <v>0</v>
      </c>
      <c r="F525">
        <f>'Raw counts'!F525/'Raw counts'!F$1246*10000</f>
        <v>0</v>
      </c>
      <c r="G525">
        <f>'Raw counts'!G525/'Raw counts'!G$1246*10000</f>
        <v>0</v>
      </c>
      <c r="H525">
        <f>'Raw counts'!H525/'Raw counts'!H$1246*10000</f>
        <v>0</v>
      </c>
      <c r="I525">
        <f>'Raw counts'!I525/'Raw counts'!I$1246*10000</f>
        <v>0</v>
      </c>
      <c r="J525">
        <f>'Raw counts'!J525/'Raw counts'!J$1246*10000</f>
        <v>0</v>
      </c>
      <c r="K525">
        <f>'Raw counts'!K525/'Raw counts'!K$1246*10000</f>
        <v>0</v>
      </c>
      <c r="L525">
        <f>'Raw counts'!L525/'Raw counts'!L$1246*10000</f>
        <v>0</v>
      </c>
      <c r="M525">
        <f>'Raw counts'!M525/'Raw counts'!M$1246*10000</f>
        <v>0</v>
      </c>
      <c r="N525">
        <f>'Raw counts'!N525/'Raw counts'!N$1246*10000</f>
        <v>0</v>
      </c>
      <c r="O525">
        <f>'Raw counts'!O525/'Raw counts'!O$1246*10000</f>
        <v>0</v>
      </c>
      <c r="P525">
        <f>'Raw counts'!P525/'Raw counts'!P$1246*10000</f>
        <v>0</v>
      </c>
      <c r="Q525">
        <f>'Raw counts'!Q525/'Raw counts'!Q$1246*10000</f>
        <v>0</v>
      </c>
      <c r="R525">
        <f>'Raw counts'!R525/'Raw counts'!R$1246*10000</f>
        <v>0</v>
      </c>
      <c r="S525">
        <f>'Raw counts'!S525/'Raw counts'!S$1246*10000</f>
        <v>0</v>
      </c>
      <c r="T525">
        <f>'Raw counts'!T525/'Raw counts'!T$1246*10000</f>
        <v>0</v>
      </c>
      <c r="U525">
        <f>'Raw counts'!U525/'Raw counts'!U$1246*10000</f>
        <v>0</v>
      </c>
      <c r="V525">
        <f t="shared" si="33"/>
        <v>0</v>
      </c>
      <c r="W525" t="str">
        <f t="shared" si="34"/>
        <v/>
      </c>
      <c r="X525">
        <f t="shared" si="32"/>
        <v>0</v>
      </c>
      <c r="Y525">
        <f t="shared" si="35"/>
        <v>0</v>
      </c>
    </row>
    <row r="526" spans="1:25" x14ac:dyDescent="0.25">
      <c r="A526">
        <v>534</v>
      </c>
      <c r="B526" t="s">
        <v>260</v>
      </c>
      <c r="C526">
        <v>88000</v>
      </c>
      <c r="D526">
        <v>987</v>
      </c>
      <c r="E526">
        <f>'Raw counts'!E526/'Raw counts'!E$1246*10000</f>
        <v>6.3879431495473531</v>
      </c>
      <c r="F526">
        <f>'Raw counts'!F526/'Raw counts'!F$1246*10000</f>
        <v>3.9538401467350468</v>
      </c>
      <c r="G526">
        <f>'Raw counts'!G526/'Raw counts'!G$1246*10000</f>
        <v>6.3459190703933661</v>
      </c>
      <c r="H526">
        <f>'Raw counts'!H526/'Raw counts'!H$1246*10000</f>
        <v>3.8531314720567691</v>
      </c>
      <c r="I526">
        <f>'Raw counts'!I526/'Raw counts'!I$1246*10000</f>
        <v>10.263545941220112</v>
      </c>
      <c r="J526">
        <f>'Raw counts'!J526/'Raw counts'!J$1246*10000</f>
        <v>9.5114403545415271</v>
      </c>
      <c r="K526">
        <f>'Raw counts'!K526/'Raw counts'!K$1246*10000</f>
        <v>6.930152182395898</v>
      </c>
      <c r="L526">
        <f>'Raw counts'!L526/'Raw counts'!L$1246*10000</f>
        <v>1.940319306000702</v>
      </c>
      <c r="M526">
        <f>'Raw counts'!M526/'Raw counts'!M$1246*10000</f>
        <v>8.7407029239194838</v>
      </c>
      <c r="N526">
        <f>'Raw counts'!N526/'Raw counts'!N$1246*10000</f>
        <v>1.301311300239093</v>
      </c>
      <c r="O526">
        <f>'Raw counts'!O526/'Raw counts'!O$1246*10000</f>
        <v>1.3023870027834734</v>
      </c>
      <c r="P526">
        <f>'Raw counts'!P526/'Raw counts'!P$1246*10000</f>
        <v>5.5302713978551603</v>
      </c>
      <c r="Q526">
        <f>'Raw counts'!Q526/'Raw counts'!Q$1246*10000</f>
        <v>0.40954513187353242</v>
      </c>
      <c r="R526">
        <f>'Raw counts'!R526/'Raw counts'!R$1246*10000</f>
        <v>10.281869889868592</v>
      </c>
      <c r="S526">
        <f>'Raw counts'!S526/'Raw counts'!S$1246*10000</f>
        <v>2.464527630394683</v>
      </c>
      <c r="T526">
        <f>'Raw counts'!T526/'Raw counts'!T$1246*10000</f>
        <v>1.7869323697644171</v>
      </c>
      <c r="U526">
        <f>'Raw counts'!U526/'Raw counts'!U$1246*10000</f>
        <v>8.1451812378766117</v>
      </c>
      <c r="V526">
        <f t="shared" si="33"/>
        <v>1</v>
      </c>
      <c r="W526">
        <f t="shared" si="34"/>
        <v>0.12712772139139525</v>
      </c>
      <c r="X526">
        <f t="shared" si="32"/>
        <v>6.4363327274233626</v>
      </c>
      <c r="Y526">
        <f t="shared" si="35"/>
        <v>3.9027532450819455</v>
      </c>
    </row>
    <row r="527" spans="1:25" x14ac:dyDescent="0.25">
      <c r="A527">
        <v>535</v>
      </c>
      <c r="B527" t="s">
        <v>869</v>
      </c>
      <c r="C527">
        <v>33200</v>
      </c>
      <c r="D527">
        <v>814</v>
      </c>
      <c r="E527">
        <f>'Raw counts'!E527/'Raw counts'!E$1246*10000</f>
        <v>0</v>
      </c>
      <c r="F527">
        <f>'Raw counts'!F527/'Raw counts'!F$1246*10000</f>
        <v>0</v>
      </c>
      <c r="G527">
        <f>'Raw counts'!G527/'Raw counts'!G$1246*10000</f>
        <v>0</v>
      </c>
      <c r="H527">
        <f>'Raw counts'!H527/'Raw counts'!H$1246*10000</f>
        <v>0</v>
      </c>
      <c r="I527">
        <f>'Raw counts'!I527/'Raw counts'!I$1246*10000</f>
        <v>0</v>
      </c>
      <c r="J527">
        <f>'Raw counts'!J527/'Raw counts'!J$1246*10000</f>
        <v>0</v>
      </c>
      <c r="K527">
        <f>'Raw counts'!K527/'Raw counts'!K$1246*10000</f>
        <v>0</v>
      </c>
      <c r="L527">
        <f>'Raw counts'!L527/'Raw counts'!L$1246*10000</f>
        <v>0</v>
      </c>
      <c r="M527">
        <f>'Raw counts'!M527/'Raw counts'!M$1246*10000</f>
        <v>0</v>
      </c>
      <c r="N527">
        <f>'Raw counts'!N527/'Raw counts'!N$1246*10000</f>
        <v>0</v>
      </c>
      <c r="O527">
        <f>'Raw counts'!O527/'Raw counts'!O$1246*10000</f>
        <v>0</v>
      </c>
      <c r="P527">
        <f>'Raw counts'!P527/'Raw counts'!P$1246*10000</f>
        <v>0</v>
      </c>
      <c r="Q527">
        <f>'Raw counts'!Q527/'Raw counts'!Q$1246*10000</f>
        <v>0</v>
      </c>
      <c r="R527">
        <f>'Raw counts'!R527/'Raw counts'!R$1246*10000</f>
        <v>0</v>
      </c>
      <c r="S527">
        <f>'Raw counts'!S527/'Raw counts'!S$1246*10000</f>
        <v>0</v>
      </c>
      <c r="T527">
        <f>'Raw counts'!T527/'Raw counts'!T$1246*10000</f>
        <v>0</v>
      </c>
      <c r="U527">
        <f>'Raw counts'!U527/'Raw counts'!U$1246*10000</f>
        <v>0</v>
      </c>
      <c r="V527">
        <f t="shared" si="33"/>
        <v>0</v>
      </c>
      <c r="W527" t="str">
        <f t="shared" si="34"/>
        <v/>
      </c>
      <c r="X527">
        <f t="shared" si="32"/>
        <v>0</v>
      </c>
      <c r="Y527">
        <f t="shared" si="35"/>
        <v>0</v>
      </c>
    </row>
    <row r="528" spans="1:25" x14ac:dyDescent="0.25">
      <c r="A528">
        <v>536</v>
      </c>
      <c r="B528" t="s">
        <v>261</v>
      </c>
      <c r="C528">
        <v>50300</v>
      </c>
      <c r="D528">
        <v>278</v>
      </c>
      <c r="E528">
        <f>'Raw counts'!E528/'Raw counts'!E$1246*10000</f>
        <v>18.885524323120844</v>
      </c>
      <c r="F528">
        <f>'Raw counts'!F528/'Raw counts'!F$1246*10000</f>
        <v>3.2237742275246335</v>
      </c>
      <c r="G528">
        <f>'Raw counts'!G528/'Raw counts'!G$1246*10000</f>
        <v>6.9905838648460259</v>
      </c>
      <c r="H528">
        <f>'Raw counts'!H528/'Raw counts'!H$1246*10000</f>
        <v>16.473533105170247</v>
      </c>
      <c r="I528">
        <f>'Raw counts'!I528/'Raw counts'!I$1246*10000</f>
        <v>28.118544879155522</v>
      </c>
      <c r="J528">
        <f>'Raw counts'!J528/'Raw counts'!J$1246*10000</f>
        <v>22.045437960163387</v>
      </c>
      <c r="K528">
        <f>'Raw counts'!K528/'Raw counts'!K$1246*10000</f>
        <v>26.50314956240593</v>
      </c>
      <c r="L528">
        <f>'Raw counts'!L528/'Raw counts'!L$1246*10000</f>
        <v>99.026841671708553</v>
      </c>
      <c r="M528">
        <f>'Raw counts'!M528/'Raw counts'!M$1246*10000</f>
        <v>45.403735694413598</v>
      </c>
      <c r="N528">
        <f>'Raw counts'!N528/'Raw counts'!N$1246*10000</f>
        <v>17.146151005262979</v>
      </c>
      <c r="O528">
        <f>'Raw counts'!O528/'Raw counts'!O$1246*10000</f>
        <v>20.710309083021954</v>
      </c>
      <c r="P528">
        <f>'Raw counts'!P528/'Raw counts'!P$1246*10000</f>
        <v>37.639180989884395</v>
      </c>
      <c r="Q528">
        <f>'Raw counts'!Q528/'Raw counts'!Q$1246*10000</f>
        <v>7.5960870887971854</v>
      </c>
      <c r="R528">
        <f>'Raw counts'!R528/'Raw counts'!R$1246*10000</f>
        <v>18.980988958810411</v>
      </c>
      <c r="S528">
        <f>'Raw counts'!S528/'Raw counts'!S$1246*10000</f>
        <v>10.466099716742177</v>
      </c>
      <c r="T528">
        <f>'Raw counts'!T528/'Raw counts'!T$1246*10000</f>
        <v>37.370941386900071</v>
      </c>
      <c r="U528">
        <f>'Raw counts'!U528/'Raw counts'!U$1246*10000</f>
        <v>24.491956796257643</v>
      </c>
      <c r="V528">
        <f t="shared" si="33"/>
        <v>1</v>
      </c>
      <c r="W528">
        <f t="shared" si="34"/>
        <v>0.48205174887331104</v>
      </c>
      <c r="X528">
        <f t="shared" si="32"/>
        <v>29.630125032056526</v>
      </c>
      <c r="Y528">
        <f t="shared" si="35"/>
        <v>21.800214378209606</v>
      </c>
    </row>
    <row r="529" spans="1:25" x14ac:dyDescent="0.25">
      <c r="A529">
        <v>537</v>
      </c>
      <c r="B529" t="s">
        <v>870</v>
      </c>
      <c r="C529">
        <v>53100</v>
      </c>
      <c r="D529">
        <v>359</v>
      </c>
      <c r="E529">
        <f>'Raw counts'!E529/'Raw counts'!E$1246*10000</f>
        <v>0</v>
      </c>
      <c r="F529">
        <f>'Raw counts'!F529/'Raw counts'!F$1246*10000</f>
        <v>0</v>
      </c>
      <c r="G529">
        <f>'Raw counts'!G529/'Raw counts'!G$1246*10000</f>
        <v>0</v>
      </c>
      <c r="H529">
        <f>'Raw counts'!H529/'Raw counts'!H$1246*10000</f>
        <v>0</v>
      </c>
      <c r="I529">
        <f>'Raw counts'!I529/'Raw counts'!I$1246*10000</f>
        <v>0</v>
      </c>
      <c r="J529">
        <f>'Raw counts'!J529/'Raw counts'!J$1246*10000</f>
        <v>0</v>
      </c>
      <c r="K529">
        <f>'Raw counts'!K529/'Raw counts'!K$1246*10000</f>
        <v>0</v>
      </c>
      <c r="L529">
        <f>'Raw counts'!L529/'Raw counts'!L$1246*10000</f>
        <v>0</v>
      </c>
      <c r="M529">
        <f>'Raw counts'!M529/'Raw counts'!M$1246*10000</f>
        <v>0</v>
      </c>
      <c r="N529">
        <f>'Raw counts'!N529/'Raw counts'!N$1246*10000</f>
        <v>0</v>
      </c>
      <c r="O529">
        <f>'Raw counts'!O529/'Raw counts'!O$1246*10000</f>
        <v>0</v>
      </c>
      <c r="P529">
        <f>'Raw counts'!P529/'Raw counts'!P$1246*10000</f>
        <v>0</v>
      </c>
      <c r="Q529">
        <f>'Raw counts'!Q529/'Raw counts'!Q$1246*10000</f>
        <v>0</v>
      </c>
      <c r="R529">
        <f>'Raw counts'!R529/'Raw counts'!R$1246*10000</f>
        <v>0</v>
      </c>
      <c r="S529">
        <f>'Raw counts'!S529/'Raw counts'!S$1246*10000</f>
        <v>0</v>
      </c>
      <c r="T529">
        <f>'Raw counts'!T529/'Raw counts'!T$1246*10000</f>
        <v>0</v>
      </c>
      <c r="U529">
        <f>'Raw counts'!U529/'Raw counts'!U$1246*10000</f>
        <v>0</v>
      </c>
      <c r="V529">
        <f t="shared" si="33"/>
        <v>0</v>
      </c>
      <c r="W529" t="str">
        <f t="shared" si="34"/>
        <v/>
      </c>
      <c r="X529">
        <f t="shared" si="32"/>
        <v>0</v>
      </c>
      <c r="Y529">
        <f t="shared" si="35"/>
        <v>0</v>
      </c>
    </row>
    <row r="530" spans="1:25" x14ac:dyDescent="0.25">
      <c r="A530">
        <v>538</v>
      </c>
      <c r="B530" t="s">
        <v>871</v>
      </c>
      <c r="C530">
        <v>98000</v>
      </c>
      <c r="D530">
        <v>21</v>
      </c>
      <c r="E530">
        <f>'Raw counts'!E530/'Raw counts'!E$1246*10000</f>
        <v>0</v>
      </c>
      <c r="F530">
        <f>'Raw counts'!F530/'Raw counts'!F$1246*10000</f>
        <v>0</v>
      </c>
      <c r="G530">
        <f>'Raw counts'!G530/'Raw counts'!G$1246*10000</f>
        <v>0</v>
      </c>
      <c r="H530">
        <f>'Raw counts'!H530/'Raw counts'!H$1246*10000</f>
        <v>0</v>
      </c>
      <c r="I530">
        <f>'Raw counts'!I530/'Raw counts'!I$1246*10000</f>
        <v>0</v>
      </c>
      <c r="J530">
        <f>'Raw counts'!J530/'Raw counts'!J$1246*10000</f>
        <v>0</v>
      </c>
      <c r="K530">
        <f>'Raw counts'!K530/'Raw counts'!K$1246*10000</f>
        <v>0</v>
      </c>
      <c r="L530">
        <f>'Raw counts'!L530/'Raw counts'!L$1246*10000</f>
        <v>0</v>
      </c>
      <c r="M530">
        <f>'Raw counts'!M530/'Raw counts'!M$1246*10000</f>
        <v>0</v>
      </c>
      <c r="N530">
        <f>'Raw counts'!N530/'Raw counts'!N$1246*10000</f>
        <v>0</v>
      </c>
      <c r="O530">
        <f>'Raw counts'!O530/'Raw counts'!O$1246*10000</f>
        <v>0</v>
      </c>
      <c r="P530">
        <f>'Raw counts'!P530/'Raw counts'!P$1246*10000</f>
        <v>0</v>
      </c>
      <c r="Q530">
        <f>'Raw counts'!Q530/'Raw counts'!Q$1246*10000</f>
        <v>0</v>
      </c>
      <c r="R530">
        <f>'Raw counts'!R530/'Raw counts'!R$1246*10000</f>
        <v>0</v>
      </c>
      <c r="S530">
        <f>'Raw counts'!S530/'Raw counts'!S$1246*10000</f>
        <v>0</v>
      </c>
      <c r="T530">
        <f>'Raw counts'!T530/'Raw counts'!T$1246*10000</f>
        <v>0</v>
      </c>
      <c r="U530">
        <f>'Raw counts'!U530/'Raw counts'!U$1246*10000</f>
        <v>0</v>
      </c>
      <c r="V530">
        <f t="shared" si="33"/>
        <v>0</v>
      </c>
      <c r="W530" t="str">
        <f t="shared" si="34"/>
        <v/>
      </c>
      <c r="X530">
        <f t="shared" si="32"/>
        <v>0</v>
      </c>
      <c r="Y530">
        <f t="shared" si="35"/>
        <v>0</v>
      </c>
    </row>
    <row r="531" spans="1:25" x14ac:dyDescent="0.25">
      <c r="A531">
        <v>539</v>
      </c>
      <c r="B531" t="s">
        <v>872</v>
      </c>
      <c r="C531">
        <v>80400</v>
      </c>
      <c r="D531">
        <v>128</v>
      </c>
      <c r="E531">
        <f>'Raw counts'!E531/'Raw counts'!E$1246*10000</f>
        <v>0</v>
      </c>
      <c r="F531">
        <f>'Raw counts'!F531/'Raw counts'!F$1246*10000</f>
        <v>0</v>
      </c>
      <c r="G531">
        <f>'Raw counts'!G531/'Raw counts'!G$1246*10000</f>
        <v>0</v>
      </c>
      <c r="H531">
        <f>'Raw counts'!H531/'Raw counts'!H$1246*10000</f>
        <v>0</v>
      </c>
      <c r="I531">
        <f>'Raw counts'!I531/'Raw counts'!I$1246*10000</f>
        <v>0</v>
      </c>
      <c r="J531">
        <f>'Raw counts'!J531/'Raw counts'!J$1246*10000</f>
        <v>0</v>
      </c>
      <c r="K531">
        <f>'Raw counts'!K531/'Raw counts'!K$1246*10000</f>
        <v>0</v>
      </c>
      <c r="L531">
        <f>'Raw counts'!L531/'Raw counts'!L$1246*10000</f>
        <v>0</v>
      </c>
      <c r="M531">
        <f>'Raw counts'!M531/'Raw counts'!M$1246*10000</f>
        <v>0</v>
      </c>
      <c r="N531">
        <f>'Raw counts'!N531/'Raw counts'!N$1246*10000</f>
        <v>0</v>
      </c>
      <c r="O531">
        <f>'Raw counts'!O531/'Raw counts'!O$1246*10000</f>
        <v>0</v>
      </c>
      <c r="P531">
        <f>'Raw counts'!P531/'Raw counts'!P$1246*10000</f>
        <v>0</v>
      </c>
      <c r="Q531">
        <f>'Raw counts'!Q531/'Raw counts'!Q$1246*10000</f>
        <v>0</v>
      </c>
      <c r="R531">
        <f>'Raw counts'!R531/'Raw counts'!R$1246*10000</f>
        <v>0</v>
      </c>
      <c r="S531">
        <f>'Raw counts'!S531/'Raw counts'!S$1246*10000</f>
        <v>0</v>
      </c>
      <c r="T531">
        <f>'Raw counts'!T531/'Raw counts'!T$1246*10000</f>
        <v>0</v>
      </c>
      <c r="U531">
        <f>'Raw counts'!U531/'Raw counts'!U$1246*10000</f>
        <v>0</v>
      </c>
      <c r="V531">
        <f t="shared" si="33"/>
        <v>0</v>
      </c>
      <c r="W531" t="str">
        <f t="shared" si="34"/>
        <v/>
      </c>
      <c r="X531">
        <f t="shared" si="32"/>
        <v>0</v>
      </c>
      <c r="Y531">
        <f t="shared" si="35"/>
        <v>0</v>
      </c>
    </row>
    <row r="532" spans="1:25" x14ac:dyDescent="0.25">
      <c r="A532">
        <v>540</v>
      </c>
      <c r="B532" t="s">
        <v>262</v>
      </c>
      <c r="C532">
        <v>29000</v>
      </c>
      <c r="D532">
        <v>922</v>
      </c>
      <c r="E532">
        <f>'Raw counts'!E532/'Raw counts'!E$1246*10000</f>
        <v>7.8765953981406973</v>
      </c>
      <c r="F532">
        <f>'Raw counts'!F532/'Raw counts'!F$1246*10000</f>
        <v>8.7771970062375519</v>
      </c>
      <c r="G532">
        <f>'Raw counts'!G532/'Raw counts'!G$1246*10000</f>
        <v>12.520599054760245</v>
      </c>
      <c r="H532">
        <f>'Raw counts'!H532/'Raw counts'!H$1246*10000</f>
        <v>9.7165924077953321</v>
      </c>
      <c r="I532">
        <f>'Raw counts'!I532/'Raw counts'!I$1246*10000</f>
        <v>4.8947324674684998</v>
      </c>
      <c r="J532">
        <f>'Raw counts'!J532/'Raw counts'!J$1246*10000</f>
        <v>6.3163064251776557</v>
      </c>
      <c r="K532">
        <f>'Raw counts'!K532/'Raw counts'!K$1246*10000</f>
        <v>5.6814761134957354</v>
      </c>
      <c r="L532">
        <f>'Raw counts'!L532/'Raw counts'!L$1246*10000</f>
        <v>6.8704942698843041</v>
      </c>
      <c r="M532">
        <f>'Raw counts'!M532/'Raw counts'!M$1246*10000</f>
        <v>10.381024611276013</v>
      </c>
      <c r="N532">
        <f>'Raw counts'!N532/'Raw counts'!N$1246*10000</f>
        <v>7.3496595971250178</v>
      </c>
      <c r="O532">
        <f>'Raw counts'!O532/'Raw counts'!O$1246*10000</f>
        <v>8.9955567401556209</v>
      </c>
      <c r="P532">
        <f>'Raw counts'!P532/'Raw counts'!P$1246*10000</f>
        <v>10.654533689994526</v>
      </c>
      <c r="Q532">
        <f>'Raw counts'!Q532/'Raw counts'!Q$1246*10000</f>
        <v>19.394887316582288</v>
      </c>
      <c r="R532">
        <f>'Raw counts'!R532/'Raw counts'!R$1246*10000</f>
        <v>3.2135852110968863</v>
      </c>
      <c r="S532">
        <f>'Raw counts'!S532/'Raw counts'!S$1246*10000</f>
        <v>25.741828245223758</v>
      </c>
      <c r="T532">
        <f>'Raw counts'!T532/'Raw counts'!T$1246*10000</f>
        <v>3.2130418571725579</v>
      </c>
      <c r="U532">
        <f>'Raw counts'!U532/'Raw counts'!U$1246*10000</f>
        <v>2.7382042413959202</v>
      </c>
      <c r="V532">
        <f t="shared" si="33"/>
        <v>1</v>
      </c>
      <c r="W532">
        <f t="shared" si="34"/>
        <v>0.49237360922194395</v>
      </c>
      <c r="X532">
        <f t="shared" si="32"/>
        <v>8.1150019726928928</v>
      </c>
      <c r="Y532">
        <f t="shared" si="35"/>
        <v>10.162662112343321</v>
      </c>
    </row>
    <row r="533" spans="1:25" x14ac:dyDescent="0.25">
      <c r="A533">
        <v>541</v>
      </c>
      <c r="B533" t="s">
        <v>873</v>
      </c>
      <c r="C533">
        <v>28000</v>
      </c>
      <c r="D533">
        <v>315</v>
      </c>
      <c r="E533">
        <f>'Raw counts'!E533/'Raw counts'!E$1246*10000</f>
        <v>0</v>
      </c>
      <c r="F533">
        <f>'Raw counts'!F533/'Raw counts'!F$1246*10000</f>
        <v>0</v>
      </c>
      <c r="G533">
        <f>'Raw counts'!G533/'Raw counts'!G$1246*10000</f>
        <v>0</v>
      </c>
      <c r="H533">
        <f>'Raw counts'!H533/'Raw counts'!H$1246*10000</f>
        <v>0</v>
      </c>
      <c r="I533">
        <f>'Raw counts'!I533/'Raw counts'!I$1246*10000</f>
        <v>0</v>
      </c>
      <c r="J533">
        <f>'Raw counts'!J533/'Raw counts'!J$1246*10000</f>
        <v>0</v>
      </c>
      <c r="K533">
        <f>'Raw counts'!K533/'Raw counts'!K$1246*10000</f>
        <v>0</v>
      </c>
      <c r="L533">
        <f>'Raw counts'!L533/'Raw counts'!L$1246*10000</f>
        <v>0</v>
      </c>
      <c r="M533">
        <f>'Raw counts'!M533/'Raw counts'!M$1246*10000</f>
        <v>0</v>
      </c>
      <c r="N533">
        <f>'Raw counts'!N533/'Raw counts'!N$1246*10000</f>
        <v>0</v>
      </c>
      <c r="O533">
        <f>'Raw counts'!O533/'Raw counts'!O$1246*10000</f>
        <v>0</v>
      </c>
      <c r="P533">
        <f>'Raw counts'!P533/'Raw counts'!P$1246*10000</f>
        <v>0</v>
      </c>
      <c r="Q533">
        <f>'Raw counts'!Q533/'Raw counts'!Q$1246*10000</f>
        <v>0</v>
      </c>
      <c r="R533">
        <f>'Raw counts'!R533/'Raw counts'!R$1246*10000</f>
        <v>0</v>
      </c>
      <c r="S533">
        <f>'Raw counts'!S533/'Raw counts'!S$1246*10000</f>
        <v>0</v>
      </c>
      <c r="T533">
        <f>'Raw counts'!T533/'Raw counts'!T$1246*10000</f>
        <v>0</v>
      </c>
      <c r="U533">
        <f>'Raw counts'!U533/'Raw counts'!U$1246*10000</f>
        <v>0</v>
      </c>
      <c r="V533">
        <f t="shared" si="33"/>
        <v>0</v>
      </c>
      <c r="W533" t="str">
        <f t="shared" si="34"/>
        <v/>
      </c>
      <c r="X533">
        <f t="shared" si="32"/>
        <v>0</v>
      </c>
      <c r="Y533">
        <f t="shared" si="35"/>
        <v>0</v>
      </c>
    </row>
    <row r="534" spans="1:25" x14ac:dyDescent="0.25">
      <c r="A534">
        <v>542</v>
      </c>
      <c r="B534" t="s">
        <v>263</v>
      </c>
      <c r="C534">
        <v>26700</v>
      </c>
      <c r="D534">
        <v>886</v>
      </c>
      <c r="E534">
        <f>'Raw counts'!E534/'Raw counts'!E$1246*10000</f>
        <v>0.526725136892501</v>
      </c>
      <c r="F534">
        <f>'Raw counts'!F534/'Raw counts'!F$1246*10000</f>
        <v>4.1014939281483885E-2</v>
      </c>
      <c r="G534">
        <f>'Raw counts'!G534/'Raw counts'!G$1246*10000</f>
        <v>1.843338396638073</v>
      </c>
      <c r="H534">
        <f>'Raw counts'!H534/'Raw counts'!H$1246*10000</f>
        <v>0.27223211487357613</v>
      </c>
      <c r="I534">
        <f>'Raw counts'!I534/'Raw counts'!I$1246*10000</f>
        <v>3.3000963554253029</v>
      </c>
      <c r="J534">
        <f>'Raw counts'!J534/'Raw counts'!J$1246*10000</f>
        <v>0.83822958023434924</v>
      </c>
      <c r="K534">
        <f>'Raw counts'!K534/'Raw counts'!K$1246*10000</f>
        <v>0.84731590389653832</v>
      </c>
      <c r="L534">
        <f>'Raw counts'!L534/'Raw counts'!L$1246*10000</f>
        <v>0.18962211399552314</v>
      </c>
      <c r="M534">
        <f>'Raw counts'!M534/'Raw counts'!M$1246*10000</f>
        <v>0.70496971394817132</v>
      </c>
      <c r="N534">
        <f>'Raw counts'!N534/'Raw counts'!N$1246*10000</f>
        <v>2.8042342103743834</v>
      </c>
      <c r="O534">
        <f>'Raw counts'!O534/'Raw counts'!O$1246*10000</f>
        <v>0.82450856765362024</v>
      </c>
      <c r="P534">
        <f>'Raw counts'!P534/'Raw counts'!P$1246*10000</f>
        <v>1.5171919213590279</v>
      </c>
      <c r="Q534">
        <f>'Raw counts'!Q534/'Raw counts'!Q$1246*10000</f>
        <v>0.11701289482100927</v>
      </c>
      <c r="R534">
        <f>'Raw counts'!R534/'Raw counts'!R$1246*10000</f>
        <v>0.98170620538495901</v>
      </c>
      <c r="S534">
        <f>'Raw counts'!S534/'Raw counts'!S$1246*10000</f>
        <v>1.2865485647655062</v>
      </c>
      <c r="T534">
        <f>'Raw counts'!T534/'Raw counts'!T$1246*10000</f>
        <v>3.4278173823846267</v>
      </c>
      <c r="U534">
        <f>'Raw counts'!U534/'Raw counts'!U$1246*10000</f>
        <v>1.2975009004395881</v>
      </c>
      <c r="V534">
        <f t="shared" si="33"/>
        <v>1</v>
      </c>
      <c r="W534">
        <f t="shared" si="34"/>
        <v>0.27361771554123393</v>
      </c>
      <c r="X534">
        <f t="shared" si="32"/>
        <v>0.95150491724283548</v>
      </c>
      <c r="Y534">
        <f t="shared" si="35"/>
        <v>1.5320650808978402</v>
      </c>
    </row>
    <row r="535" spans="1:25" x14ac:dyDescent="0.25">
      <c r="A535">
        <v>543</v>
      </c>
      <c r="B535" t="s">
        <v>874</v>
      </c>
      <c r="C535">
        <v>42900</v>
      </c>
      <c r="D535">
        <v>926</v>
      </c>
      <c r="E535">
        <f>'Raw counts'!E535/'Raw counts'!E$1246*10000</f>
        <v>0</v>
      </c>
      <c r="F535">
        <f>'Raw counts'!F535/'Raw counts'!F$1246*10000</f>
        <v>0</v>
      </c>
      <c r="G535">
        <f>'Raw counts'!G535/'Raw counts'!G$1246*10000</f>
        <v>0</v>
      </c>
      <c r="H535">
        <f>'Raw counts'!H535/'Raw counts'!H$1246*10000</f>
        <v>0</v>
      </c>
      <c r="I535">
        <f>'Raw counts'!I535/'Raw counts'!I$1246*10000</f>
        <v>0</v>
      </c>
      <c r="J535">
        <f>'Raw counts'!J535/'Raw counts'!J$1246*10000</f>
        <v>0</v>
      </c>
      <c r="K535">
        <f>'Raw counts'!K535/'Raw counts'!K$1246*10000</f>
        <v>0</v>
      </c>
      <c r="L535">
        <f>'Raw counts'!L535/'Raw counts'!L$1246*10000</f>
        <v>0</v>
      </c>
      <c r="M535">
        <f>'Raw counts'!M535/'Raw counts'!M$1246*10000</f>
        <v>0</v>
      </c>
      <c r="N535">
        <f>'Raw counts'!N535/'Raw counts'!N$1246*10000</f>
        <v>0</v>
      </c>
      <c r="O535">
        <f>'Raw counts'!O535/'Raw counts'!O$1246*10000</f>
        <v>0</v>
      </c>
      <c r="P535">
        <f>'Raw counts'!P535/'Raw counts'!P$1246*10000</f>
        <v>0</v>
      </c>
      <c r="Q535">
        <f>'Raw counts'!Q535/'Raw counts'!Q$1246*10000</f>
        <v>0</v>
      </c>
      <c r="R535">
        <f>'Raw counts'!R535/'Raw counts'!R$1246*10000</f>
        <v>0</v>
      </c>
      <c r="S535">
        <f>'Raw counts'!S535/'Raw counts'!S$1246*10000</f>
        <v>0</v>
      </c>
      <c r="T535">
        <f>'Raw counts'!T535/'Raw counts'!T$1246*10000</f>
        <v>0</v>
      </c>
      <c r="U535">
        <f>'Raw counts'!U535/'Raw counts'!U$1246*10000</f>
        <v>0</v>
      </c>
      <c r="V535">
        <f t="shared" si="33"/>
        <v>0</v>
      </c>
      <c r="W535" t="str">
        <f t="shared" si="34"/>
        <v/>
      </c>
      <c r="X535">
        <f t="shared" si="32"/>
        <v>0</v>
      </c>
      <c r="Y535">
        <f t="shared" si="35"/>
        <v>0</v>
      </c>
    </row>
    <row r="536" spans="1:25" x14ac:dyDescent="0.25">
      <c r="A536">
        <v>544</v>
      </c>
      <c r="B536" t="s">
        <v>875</v>
      </c>
      <c r="C536">
        <v>50400</v>
      </c>
      <c r="D536">
        <v>536</v>
      </c>
      <c r="E536">
        <f>'Raw counts'!E536/'Raw counts'!E$1246*10000</f>
        <v>0</v>
      </c>
      <c r="F536">
        <f>'Raw counts'!F536/'Raw counts'!F$1246*10000</f>
        <v>0</v>
      </c>
      <c r="G536">
        <f>'Raw counts'!G536/'Raw counts'!G$1246*10000</f>
        <v>0</v>
      </c>
      <c r="H536">
        <f>'Raw counts'!H536/'Raw counts'!H$1246*10000</f>
        <v>0</v>
      </c>
      <c r="I536">
        <f>'Raw counts'!I536/'Raw counts'!I$1246*10000</f>
        <v>0</v>
      </c>
      <c r="J536">
        <f>'Raw counts'!J536/'Raw counts'!J$1246*10000</f>
        <v>0</v>
      </c>
      <c r="K536">
        <f>'Raw counts'!K536/'Raw counts'!K$1246*10000</f>
        <v>0</v>
      </c>
      <c r="L536">
        <f>'Raw counts'!L536/'Raw counts'!L$1246*10000</f>
        <v>0</v>
      </c>
      <c r="M536">
        <f>'Raw counts'!M536/'Raw counts'!M$1246*10000</f>
        <v>0</v>
      </c>
      <c r="N536">
        <f>'Raw counts'!N536/'Raw counts'!N$1246*10000</f>
        <v>0</v>
      </c>
      <c r="O536">
        <f>'Raw counts'!O536/'Raw counts'!O$1246*10000</f>
        <v>0</v>
      </c>
      <c r="P536">
        <f>'Raw counts'!P536/'Raw counts'!P$1246*10000</f>
        <v>0</v>
      </c>
      <c r="Q536">
        <f>'Raw counts'!Q536/'Raw counts'!Q$1246*10000</f>
        <v>0</v>
      </c>
      <c r="R536">
        <f>'Raw counts'!R536/'Raw counts'!R$1246*10000</f>
        <v>0</v>
      </c>
      <c r="S536">
        <f>'Raw counts'!S536/'Raw counts'!S$1246*10000</f>
        <v>0</v>
      </c>
      <c r="T536">
        <f>'Raw counts'!T536/'Raw counts'!T$1246*10000</f>
        <v>0</v>
      </c>
      <c r="U536">
        <f>'Raw counts'!U536/'Raw counts'!U$1246*10000</f>
        <v>0</v>
      </c>
      <c r="V536">
        <f t="shared" si="33"/>
        <v>0</v>
      </c>
      <c r="W536" t="str">
        <f t="shared" si="34"/>
        <v/>
      </c>
      <c r="X536">
        <f t="shared" si="32"/>
        <v>0</v>
      </c>
      <c r="Y536">
        <f t="shared" si="35"/>
        <v>0</v>
      </c>
    </row>
    <row r="537" spans="1:25" x14ac:dyDescent="0.25">
      <c r="A537">
        <v>545</v>
      </c>
      <c r="B537" t="s">
        <v>264</v>
      </c>
      <c r="C537">
        <v>26200</v>
      </c>
      <c r="D537">
        <v>879</v>
      </c>
      <c r="E537">
        <f>'Raw counts'!E537/'Raw counts'!E$1246*10000</f>
        <v>8.7787522815416838E-2</v>
      </c>
      <c r="F537">
        <f>'Raw counts'!F537/'Raw counts'!F$1246*10000</f>
        <v>0</v>
      </c>
      <c r="G537">
        <f>'Raw counts'!G537/'Raw counts'!G$1246*10000</f>
        <v>1.6821721980249082</v>
      </c>
      <c r="H537">
        <f>'Raw counts'!H537/'Raw counts'!H$1246*10000</f>
        <v>0.53748391910936821</v>
      </c>
      <c r="I537">
        <f>'Raw counts'!I537/'Raw counts'!I$1246*10000</f>
        <v>0.18470688556484904</v>
      </c>
      <c r="J537">
        <f>'Raw counts'!J537/'Raw counts'!J$1246*10000</f>
        <v>0.12819981815348871</v>
      </c>
      <c r="K537">
        <f>'Raw counts'!K537/'Raw counts'!K$1246*10000</f>
        <v>9.3650705167512116E-2</v>
      </c>
      <c r="L537">
        <f>'Raw counts'!L537/'Raw counts'!L$1246*10000</f>
        <v>0.23813009664554069</v>
      </c>
      <c r="M537">
        <f>'Raw counts'!M537/'Raw counts'!M$1246*10000</f>
        <v>0.19352109794655684</v>
      </c>
      <c r="N537">
        <f>'Raw counts'!N537/'Raw counts'!N$1246*10000</f>
        <v>0.32074574301667785</v>
      </c>
      <c r="O537">
        <f>'Raw counts'!O537/'Raw counts'!O$1246*10000</f>
        <v>0.21201648882521665</v>
      </c>
      <c r="P537">
        <f>'Raw counts'!P537/'Raw counts'!P$1246*10000</f>
        <v>0.13676096192532081</v>
      </c>
      <c r="Q537">
        <f>'Raw counts'!Q537/'Raw counts'!Q$1246*10000</f>
        <v>0.29253223705252318</v>
      </c>
      <c r="R537">
        <f>'Raw counts'!R537/'Raw counts'!R$1246*10000</f>
        <v>0.38867551805037154</v>
      </c>
      <c r="S537">
        <f>'Raw counts'!S537/'Raw counts'!S$1246*10000</f>
        <v>1.6285424870449445</v>
      </c>
      <c r="T537">
        <f>'Raw counts'!T537/'Raw counts'!T$1246*10000</f>
        <v>0.49827921849200091</v>
      </c>
      <c r="U537">
        <f>'Raw counts'!U537/'Raw counts'!U$1246*10000</f>
        <v>0.1562208442000842</v>
      </c>
      <c r="V537">
        <f t="shared" si="33"/>
        <v>1</v>
      </c>
      <c r="W537">
        <f t="shared" si="34"/>
        <v>0.67694338048184921</v>
      </c>
      <c r="X537">
        <f t="shared" si="32"/>
        <v>0.3495169159364046</v>
      </c>
      <c r="Y537">
        <f t="shared" si="35"/>
        <v>0.45422168732589246</v>
      </c>
    </row>
    <row r="538" spans="1:25" x14ac:dyDescent="0.25">
      <c r="A538">
        <v>546</v>
      </c>
      <c r="B538" t="s">
        <v>876</v>
      </c>
      <c r="C538">
        <v>53500</v>
      </c>
      <c r="D538">
        <v>359</v>
      </c>
      <c r="E538">
        <f>'Raw counts'!E538/'Raw counts'!E$1246*10000</f>
        <v>0</v>
      </c>
      <c r="F538">
        <f>'Raw counts'!F538/'Raw counts'!F$1246*10000</f>
        <v>0</v>
      </c>
      <c r="G538">
        <f>'Raw counts'!G538/'Raw counts'!G$1246*10000</f>
        <v>0</v>
      </c>
      <c r="H538">
        <f>'Raw counts'!H538/'Raw counts'!H$1246*10000</f>
        <v>0</v>
      </c>
      <c r="I538">
        <f>'Raw counts'!I538/'Raw counts'!I$1246*10000</f>
        <v>0</v>
      </c>
      <c r="J538">
        <f>'Raw counts'!J538/'Raw counts'!J$1246*10000</f>
        <v>0</v>
      </c>
      <c r="K538">
        <f>'Raw counts'!K538/'Raw counts'!K$1246*10000</f>
        <v>0</v>
      </c>
      <c r="L538">
        <f>'Raw counts'!L538/'Raw counts'!L$1246*10000</f>
        <v>0</v>
      </c>
      <c r="M538">
        <f>'Raw counts'!M538/'Raw counts'!M$1246*10000</f>
        <v>0</v>
      </c>
      <c r="N538">
        <f>'Raw counts'!N538/'Raw counts'!N$1246*10000</f>
        <v>0</v>
      </c>
      <c r="O538">
        <f>'Raw counts'!O538/'Raw counts'!O$1246*10000</f>
        <v>0</v>
      </c>
      <c r="P538">
        <f>'Raw counts'!P538/'Raw counts'!P$1246*10000</f>
        <v>0</v>
      </c>
      <c r="Q538">
        <f>'Raw counts'!Q538/'Raw counts'!Q$1246*10000</f>
        <v>0</v>
      </c>
      <c r="R538">
        <f>'Raw counts'!R538/'Raw counts'!R$1246*10000</f>
        <v>0</v>
      </c>
      <c r="S538">
        <f>'Raw counts'!S538/'Raw counts'!S$1246*10000</f>
        <v>0</v>
      </c>
      <c r="T538">
        <f>'Raw counts'!T538/'Raw counts'!T$1246*10000</f>
        <v>0</v>
      </c>
      <c r="U538">
        <f>'Raw counts'!U538/'Raw counts'!U$1246*10000</f>
        <v>0</v>
      </c>
      <c r="V538">
        <f t="shared" si="33"/>
        <v>0</v>
      </c>
      <c r="W538" t="str">
        <f t="shared" si="34"/>
        <v/>
      </c>
      <c r="X538">
        <f t="shared" si="32"/>
        <v>0</v>
      </c>
      <c r="Y538">
        <f t="shared" si="35"/>
        <v>0</v>
      </c>
    </row>
    <row r="539" spans="1:25" x14ac:dyDescent="0.25">
      <c r="A539">
        <v>547</v>
      </c>
      <c r="B539" t="s">
        <v>877</v>
      </c>
      <c r="C539">
        <v>115600</v>
      </c>
      <c r="D539">
        <v>70</v>
      </c>
      <c r="E539">
        <f>'Raw counts'!E539/'Raw counts'!E$1246*10000</f>
        <v>0</v>
      </c>
      <c r="F539">
        <f>'Raw counts'!F539/'Raw counts'!F$1246*10000</f>
        <v>0</v>
      </c>
      <c r="G539">
        <f>'Raw counts'!G539/'Raw counts'!G$1246*10000</f>
        <v>0</v>
      </c>
      <c r="H539">
        <f>'Raw counts'!H539/'Raw counts'!H$1246*10000</f>
        <v>0</v>
      </c>
      <c r="I539">
        <f>'Raw counts'!I539/'Raw counts'!I$1246*10000</f>
        <v>0</v>
      </c>
      <c r="J539">
        <f>'Raw counts'!J539/'Raw counts'!J$1246*10000</f>
        <v>0</v>
      </c>
      <c r="K539">
        <f>'Raw counts'!K539/'Raw counts'!K$1246*10000</f>
        <v>0</v>
      </c>
      <c r="L539">
        <f>'Raw counts'!L539/'Raw counts'!L$1246*10000</f>
        <v>0</v>
      </c>
      <c r="M539">
        <f>'Raw counts'!M539/'Raw counts'!M$1246*10000</f>
        <v>0</v>
      </c>
      <c r="N539">
        <f>'Raw counts'!N539/'Raw counts'!N$1246*10000</f>
        <v>0</v>
      </c>
      <c r="O539">
        <f>'Raw counts'!O539/'Raw counts'!O$1246*10000</f>
        <v>0</v>
      </c>
      <c r="P539">
        <f>'Raw counts'!P539/'Raw counts'!P$1246*10000</f>
        <v>0</v>
      </c>
      <c r="Q539">
        <f>'Raw counts'!Q539/'Raw counts'!Q$1246*10000</f>
        <v>0</v>
      </c>
      <c r="R539">
        <f>'Raw counts'!R539/'Raw counts'!R$1246*10000</f>
        <v>0</v>
      </c>
      <c r="S539">
        <f>'Raw counts'!S539/'Raw counts'!S$1246*10000</f>
        <v>0</v>
      </c>
      <c r="T539">
        <f>'Raw counts'!T539/'Raw counts'!T$1246*10000</f>
        <v>0</v>
      </c>
      <c r="U539">
        <f>'Raw counts'!U539/'Raw counts'!U$1246*10000</f>
        <v>0</v>
      </c>
      <c r="V539">
        <f t="shared" si="33"/>
        <v>0</v>
      </c>
      <c r="W539" t="str">
        <f t="shared" si="34"/>
        <v/>
      </c>
      <c r="X539">
        <f t="shared" si="32"/>
        <v>0</v>
      </c>
      <c r="Y539">
        <f t="shared" si="35"/>
        <v>0</v>
      </c>
    </row>
    <row r="540" spans="1:25" x14ac:dyDescent="0.25">
      <c r="A540">
        <v>548</v>
      </c>
      <c r="B540" t="s">
        <v>878</v>
      </c>
      <c r="C540">
        <v>80500</v>
      </c>
      <c r="D540">
        <v>128</v>
      </c>
      <c r="E540">
        <f>'Raw counts'!E540/'Raw counts'!E$1246*10000</f>
        <v>0</v>
      </c>
      <c r="F540">
        <f>'Raw counts'!F540/'Raw counts'!F$1246*10000</f>
        <v>0</v>
      </c>
      <c r="G540">
        <f>'Raw counts'!G540/'Raw counts'!G$1246*10000</f>
        <v>0</v>
      </c>
      <c r="H540">
        <f>'Raw counts'!H540/'Raw counts'!H$1246*10000</f>
        <v>0</v>
      </c>
      <c r="I540">
        <f>'Raw counts'!I540/'Raw counts'!I$1246*10000</f>
        <v>0</v>
      </c>
      <c r="J540">
        <f>'Raw counts'!J540/'Raw counts'!J$1246*10000</f>
        <v>0</v>
      </c>
      <c r="K540">
        <f>'Raw counts'!K540/'Raw counts'!K$1246*10000</f>
        <v>0</v>
      </c>
      <c r="L540">
        <f>'Raw counts'!L540/'Raw counts'!L$1246*10000</f>
        <v>0</v>
      </c>
      <c r="M540">
        <f>'Raw counts'!M540/'Raw counts'!M$1246*10000</f>
        <v>0</v>
      </c>
      <c r="N540">
        <f>'Raw counts'!N540/'Raw counts'!N$1246*10000</f>
        <v>0</v>
      </c>
      <c r="O540">
        <f>'Raw counts'!O540/'Raw counts'!O$1246*10000</f>
        <v>0</v>
      </c>
      <c r="P540">
        <f>'Raw counts'!P540/'Raw counts'!P$1246*10000</f>
        <v>0</v>
      </c>
      <c r="Q540">
        <f>'Raw counts'!Q540/'Raw counts'!Q$1246*10000</f>
        <v>0</v>
      </c>
      <c r="R540">
        <f>'Raw counts'!R540/'Raw counts'!R$1246*10000</f>
        <v>0</v>
      </c>
      <c r="S540">
        <f>'Raw counts'!S540/'Raw counts'!S$1246*10000</f>
        <v>0</v>
      </c>
      <c r="T540">
        <f>'Raw counts'!T540/'Raw counts'!T$1246*10000</f>
        <v>0</v>
      </c>
      <c r="U540">
        <f>'Raw counts'!U540/'Raw counts'!U$1246*10000</f>
        <v>0</v>
      </c>
      <c r="V540">
        <f t="shared" si="33"/>
        <v>0</v>
      </c>
      <c r="W540" t="str">
        <f t="shared" si="34"/>
        <v/>
      </c>
      <c r="X540">
        <f t="shared" si="32"/>
        <v>0</v>
      </c>
      <c r="Y540">
        <f t="shared" si="35"/>
        <v>0</v>
      </c>
    </row>
    <row r="541" spans="1:25" x14ac:dyDescent="0.25">
      <c r="A541">
        <v>549</v>
      </c>
      <c r="B541" t="s">
        <v>265</v>
      </c>
      <c r="C541">
        <v>63500</v>
      </c>
      <c r="D541">
        <v>1129</v>
      </c>
      <c r="E541">
        <f>'Raw counts'!E541/'Raw counts'!E$1246*10000</f>
        <v>59.928992968779767</v>
      </c>
      <c r="F541">
        <f>'Raw counts'!F541/'Raw counts'!F$1246*10000</f>
        <v>66.083270170326841</v>
      </c>
      <c r="G541">
        <f>'Raw counts'!G541/'Raw counts'!G$1246*10000</f>
        <v>15.189914219290788</v>
      </c>
      <c r="H541">
        <f>'Raw counts'!H541/'Raw counts'!H$1246*10000</f>
        <v>29.875729529715532</v>
      </c>
      <c r="I541">
        <f>'Raw counts'!I541/'Raw counts'!I$1246*10000</f>
        <v>32.619235990752344</v>
      </c>
      <c r="J541">
        <f>'Raw counts'!J541/'Raw counts'!J$1246*10000</f>
        <v>104.98578954323391</v>
      </c>
      <c r="K541">
        <f>'Raw counts'!K541/'Raw counts'!K$1246*10000</f>
        <v>47.253470093093263</v>
      </c>
      <c r="L541">
        <f>'Raw counts'!L541/'Raw counts'!L$1246*10000</f>
        <v>112.61348663031802</v>
      </c>
      <c r="M541">
        <f>'Raw counts'!M541/'Raw counts'!M$1246*10000</f>
        <v>65.617475139450377</v>
      </c>
      <c r="N541">
        <f>'Raw counts'!N541/'Raw counts'!N$1246*10000</f>
        <v>14.51603591252622</v>
      </c>
      <c r="O541">
        <f>'Raw counts'!O541/'Raw counts'!O$1246*10000</f>
        <v>75.171623982362917</v>
      </c>
      <c r="P541">
        <f>'Raw counts'!P541/'Raw counts'!P$1246*10000</f>
        <v>113.76375142156608</v>
      </c>
      <c r="Q541">
        <f>'Raw counts'!Q541/'Raw counts'!Q$1246*10000</f>
        <v>9.2635208399965681</v>
      </c>
      <c r="R541">
        <f>'Raw counts'!R541/'Raw counts'!R$1246*10000</f>
        <v>69.436680951493699</v>
      </c>
      <c r="S541">
        <f>'Raw counts'!S541/'Raw counts'!S$1246*10000</f>
        <v>52.553066056940359</v>
      </c>
      <c r="T541">
        <f>'Raw counts'!T541/'Raw counts'!T$1246*10000</f>
        <v>46.262648130679736</v>
      </c>
      <c r="U541">
        <f>'Raw counts'!U541/'Raw counts'!U$1246*10000</f>
        <v>83.408912399161608</v>
      </c>
      <c r="V541">
        <f t="shared" si="33"/>
        <v>1</v>
      </c>
      <c r="W541">
        <f t="shared" si="34"/>
        <v>0.93801555743374454</v>
      </c>
      <c r="X541">
        <f t="shared" si="32"/>
        <v>59.351929364995641</v>
      </c>
      <c r="Y541">
        <f t="shared" si="35"/>
        <v>58.047029961840892</v>
      </c>
    </row>
    <row r="542" spans="1:25" x14ac:dyDescent="0.25">
      <c r="A542">
        <v>550</v>
      </c>
      <c r="B542" t="s">
        <v>879</v>
      </c>
      <c r="C542">
        <v>43500</v>
      </c>
      <c r="D542">
        <v>926</v>
      </c>
      <c r="E542">
        <f>'Raw counts'!E542/'Raw counts'!E$1246*10000</f>
        <v>0</v>
      </c>
      <c r="F542">
        <f>'Raw counts'!F542/'Raw counts'!F$1246*10000</f>
        <v>0</v>
      </c>
      <c r="G542">
        <f>'Raw counts'!G542/'Raw counts'!G$1246*10000</f>
        <v>0</v>
      </c>
      <c r="H542">
        <f>'Raw counts'!H542/'Raw counts'!H$1246*10000</f>
        <v>0</v>
      </c>
      <c r="I542">
        <f>'Raw counts'!I542/'Raw counts'!I$1246*10000</f>
        <v>0</v>
      </c>
      <c r="J542">
        <f>'Raw counts'!J542/'Raw counts'!J$1246*10000</f>
        <v>0</v>
      </c>
      <c r="K542">
        <f>'Raw counts'!K542/'Raw counts'!K$1246*10000</f>
        <v>0</v>
      </c>
      <c r="L542">
        <f>'Raw counts'!L542/'Raw counts'!L$1246*10000</f>
        <v>0</v>
      </c>
      <c r="M542">
        <f>'Raw counts'!M542/'Raw counts'!M$1246*10000</f>
        <v>0</v>
      </c>
      <c r="N542">
        <f>'Raw counts'!N542/'Raw counts'!N$1246*10000</f>
        <v>0</v>
      </c>
      <c r="O542">
        <f>'Raw counts'!O542/'Raw counts'!O$1246*10000</f>
        <v>0</v>
      </c>
      <c r="P542">
        <f>'Raw counts'!P542/'Raw counts'!P$1246*10000</f>
        <v>0</v>
      </c>
      <c r="Q542">
        <f>'Raw counts'!Q542/'Raw counts'!Q$1246*10000</f>
        <v>0</v>
      </c>
      <c r="R542">
        <f>'Raw counts'!R542/'Raw counts'!R$1246*10000</f>
        <v>0</v>
      </c>
      <c r="S542">
        <f>'Raw counts'!S542/'Raw counts'!S$1246*10000</f>
        <v>0</v>
      </c>
      <c r="T542">
        <f>'Raw counts'!T542/'Raw counts'!T$1246*10000</f>
        <v>0</v>
      </c>
      <c r="U542">
        <f>'Raw counts'!U542/'Raw counts'!U$1246*10000</f>
        <v>0</v>
      </c>
      <c r="V542">
        <f t="shared" si="33"/>
        <v>0</v>
      </c>
      <c r="W542" t="str">
        <f t="shared" si="34"/>
        <v/>
      </c>
      <c r="X542">
        <f t="shared" si="32"/>
        <v>0</v>
      </c>
      <c r="Y542">
        <f t="shared" si="35"/>
        <v>0</v>
      </c>
    </row>
    <row r="543" spans="1:25" x14ac:dyDescent="0.25">
      <c r="A543">
        <v>551</v>
      </c>
      <c r="B543" t="s">
        <v>880</v>
      </c>
      <c r="C543">
        <v>50500</v>
      </c>
      <c r="D543">
        <v>536</v>
      </c>
      <c r="E543">
        <f>'Raw counts'!E543/'Raw counts'!E$1246*10000</f>
        <v>0</v>
      </c>
      <c r="F543">
        <f>'Raw counts'!F543/'Raw counts'!F$1246*10000</f>
        <v>0</v>
      </c>
      <c r="G543">
        <f>'Raw counts'!G543/'Raw counts'!G$1246*10000</f>
        <v>0</v>
      </c>
      <c r="H543">
        <f>'Raw counts'!H543/'Raw counts'!H$1246*10000</f>
        <v>0</v>
      </c>
      <c r="I543">
        <f>'Raw counts'!I543/'Raw counts'!I$1246*10000</f>
        <v>0</v>
      </c>
      <c r="J543">
        <f>'Raw counts'!J543/'Raw counts'!J$1246*10000</f>
        <v>0</v>
      </c>
      <c r="K543">
        <f>'Raw counts'!K543/'Raw counts'!K$1246*10000</f>
        <v>0</v>
      </c>
      <c r="L543">
        <f>'Raw counts'!L543/'Raw counts'!L$1246*10000</f>
        <v>0</v>
      </c>
      <c r="M543">
        <f>'Raw counts'!M543/'Raw counts'!M$1246*10000</f>
        <v>0</v>
      </c>
      <c r="N543">
        <f>'Raw counts'!N543/'Raw counts'!N$1246*10000</f>
        <v>0</v>
      </c>
      <c r="O543">
        <f>'Raw counts'!O543/'Raw counts'!O$1246*10000</f>
        <v>0</v>
      </c>
      <c r="P543">
        <f>'Raw counts'!P543/'Raw counts'!P$1246*10000</f>
        <v>0</v>
      </c>
      <c r="Q543">
        <f>'Raw counts'!Q543/'Raw counts'!Q$1246*10000</f>
        <v>0</v>
      </c>
      <c r="R543">
        <f>'Raw counts'!R543/'Raw counts'!R$1246*10000</f>
        <v>0</v>
      </c>
      <c r="S543">
        <f>'Raw counts'!S543/'Raw counts'!S$1246*10000</f>
        <v>0</v>
      </c>
      <c r="T543">
        <f>'Raw counts'!T543/'Raw counts'!T$1246*10000</f>
        <v>0</v>
      </c>
      <c r="U543">
        <f>'Raw counts'!U543/'Raw counts'!U$1246*10000</f>
        <v>0</v>
      </c>
      <c r="V543">
        <f t="shared" si="33"/>
        <v>0</v>
      </c>
      <c r="W543" t="str">
        <f t="shared" si="34"/>
        <v/>
      </c>
      <c r="X543">
        <f t="shared" si="32"/>
        <v>0</v>
      </c>
      <c r="Y543">
        <f t="shared" si="35"/>
        <v>0</v>
      </c>
    </row>
    <row r="544" spans="1:25" x14ac:dyDescent="0.25">
      <c r="A544">
        <v>552</v>
      </c>
      <c r="B544" t="s">
        <v>881</v>
      </c>
      <c r="C544">
        <v>87700</v>
      </c>
      <c r="D544">
        <v>987</v>
      </c>
      <c r="E544">
        <f>'Raw counts'!E544/'Raw counts'!E$1246*10000</f>
        <v>0</v>
      </c>
      <c r="F544">
        <f>'Raw counts'!F544/'Raw counts'!F$1246*10000</f>
        <v>0</v>
      </c>
      <c r="G544">
        <f>'Raw counts'!G544/'Raw counts'!G$1246*10000</f>
        <v>0</v>
      </c>
      <c r="H544">
        <f>'Raw counts'!H544/'Raw counts'!H$1246*10000</f>
        <v>0</v>
      </c>
      <c r="I544">
        <f>'Raw counts'!I544/'Raw counts'!I$1246*10000</f>
        <v>0</v>
      </c>
      <c r="J544">
        <f>'Raw counts'!J544/'Raw counts'!J$1246*10000</f>
        <v>0</v>
      </c>
      <c r="K544">
        <f>'Raw counts'!K544/'Raw counts'!K$1246*10000</f>
        <v>0</v>
      </c>
      <c r="L544">
        <f>'Raw counts'!L544/'Raw counts'!L$1246*10000</f>
        <v>0</v>
      </c>
      <c r="M544">
        <f>'Raw counts'!M544/'Raw counts'!M$1246*10000</f>
        <v>0</v>
      </c>
      <c r="N544">
        <f>'Raw counts'!N544/'Raw counts'!N$1246*10000</f>
        <v>0</v>
      </c>
      <c r="O544">
        <f>'Raw counts'!O544/'Raw counts'!O$1246*10000</f>
        <v>0</v>
      </c>
      <c r="P544">
        <f>'Raw counts'!P544/'Raw counts'!P$1246*10000</f>
        <v>0</v>
      </c>
      <c r="Q544">
        <f>'Raw counts'!Q544/'Raw counts'!Q$1246*10000</f>
        <v>0</v>
      </c>
      <c r="R544">
        <f>'Raw counts'!R544/'Raw counts'!R$1246*10000</f>
        <v>0</v>
      </c>
      <c r="S544">
        <f>'Raw counts'!S544/'Raw counts'!S$1246*10000</f>
        <v>0</v>
      </c>
      <c r="T544">
        <f>'Raw counts'!T544/'Raw counts'!T$1246*10000</f>
        <v>0</v>
      </c>
      <c r="U544">
        <f>'Raw counts'!U544/'Raw counts'!U$1246*10000</f>
        <v>0</v>
      </c>
      <c r="V544">
        <f t="shared" si="33"/>
        <v>0</v>
      </c>
      <c r="W544" t="str">
        <f t="shared" si="34"/>
        <v/>
      </c>
      <c r="X544">
        <f t="shared" si="32"/>
        <v>0</v>
      </c>
      <c r="Y544">
        <f t="shared" si="35"/>
        <v>0</v>
      </c>
    </row>
    <row r="545" spans="1:25" x14ac:dyDescent="0.25">
      <c r="A545">
        <v>553</v>
      </c>
      <c r="B545" t="s">
        <v>882</v>
      </c>
      <c r="C545">
        <v>105200</v>
      </c>
      <c r="D545">
        <v>1123</v>
      </c>
      <c r="E545">
        <f>'Raw counts'!E545/'Raw counts'!E$1246*10000</f>
        <v>0</v>
      </c>
      <c r="F545">
        <f>'Raw counts'!F545/'Raw counts'!F$1246*10000</f>
        <v>0</v>
      </c>
      <c r="G545">
        <f>'Raw counts'!G545/'Raw counts'!G$1246*10000</f>
        <v>0</v>
      </c>
      <c r="H545">
        <f>'Raw counts'!H545/'Raw counts'!H$1246*10000</f>
        <v>0</v>
      </c>
      <c r="I545">
        <f>'Raw counts'!I545/'Raw counts'!I$1246*10000</f>
        <v>0</v>
      </c>
      <c r="J545">
        <f>'Raw counts'!J545/'Raw counts'!J$1246*10000</f>
        <v>0</v>
      </c>
      <c r="K545">
        <f>'Raw counts'!K545/'Raw counts'!K$1246*10000</f>
        <v>0</v>
      </c>
      <c r="L545">
        <f>'Raw counts'!L545/'Raw counts'!L$1246*10000</f>
        <v>0</v>
      </c>
      <c r="M545">
        <f>'Raw counts'!M545/'Raw counts'!M$1246*10000</f>
        <v>0</v>
      </c>
      <c r="N545">
        <f>'Raw counts'!N545/'Raw counts'!N$1246*10000</f>
        <v>0</v>
      </c>
      <c r="O545">
        <f>'Raw counts'!O545/'Raw counts'!O$1246*10000</f>
        <v>0</v>
      </c>
      <c r="P545">
        <f>'Raw counts'!P545/'Raw counts'!P$1246*10000</f>
        <v>0</v>
      </c>
      <c r="Q545">
        <f>'Raw counts'!Q545/'Raw counts'!Q$1246*10000</f>
        <v>0</v>
      </c>
      <c r="R545">
        <f>'Raw counts'!R545/'Raw counts'!R$1246*10000</f>
        <v>0</v>
      </c>
      <c r="S545">
        <f>'Raw counts'!S545/'Raw counts'!S$1246*10000</f>
        <v>0</v>
      </c>
      <c r="T545">
        <f>'Raw counts'!T545/'Raw counts'!T$1246*10000</f>
        <v>0</v>
      </c>
      <c r="U545">
        <f>'Raw counts'!U545/'Raw counts'!U$1246*10000</f>
        <v>0</v>
      </c>
      <c r="V545">
        <f t="shared" si="33"/>
        <v>0</v>
      </c>
      <c r="W545" t="str">
        <f t="shared" si="34"/>
        <v/>
      </c>
      <c r="X545">
        <f t="shared" si="32"/>
        <v>0</v>
      </c>
      <c r="Y545">
        <f t="shared" si="35"/>
        <v>0</v>
      </c>
    </row>
    <row r="546" spans="1:25" x14ac:dyDescent="0.25">
      <c r="A546">
        <v>554</v>
      </c>
      <c r="B546" t="s">
        <v>883</v>
      </c>
      <c r="C546">
        <v>53700</v>
      </c>
      <c r="D546">
        <v>359</v>
      </c>
      <c r="E546">
        <f>'Raw counts'!E546/'Raw counts'!E$1246*10000</f>
        <v>0</v>
      </c>
      <c r="F546">
        <f>'Raw counts'!F546/'Raw counts'!F$1246*10000</f>
        <v>0</v>
      </c>
      <c r="G546">
        <f>'Raw counts'!G546/'Raw counts'!G$1246*10000</f>
        <v>0</v>
      </c>
      <c r="H546">
        <f>'Raw counts'!H546/'Raw counts'!H$1246*10000</f>
        <v>0</v>
      </c>
      <c r="I546">
        <f>'Raw counts'!I546/'Raw counts'!I$1246*10000</f>
        <v>0</v>
      </c>
      <c r="J546">
        <f>'Raw counts'!J546/'Raw counts'!J$1246*10000</f>
        <v>0</v>
      </c>
      <c r="K546">
        <f>'Raw counts'!K546/'Raw counts'!K$1246*10000</f>
        <v>0</v>
      </c>
      <c r="L546">
        <f>'Raw counts'!L546/'Raw counts'!L$1246*10000</f>
        <v>0</v>
      </c>
      <c r="M546">
        <f>'Raw counts'!M546/'Raw counts'!M$1246*10000</f>
        <v>0</v>
      </c>
      <c r="N546">
        <f>'Raw counts'!N546/'Raw counts'!N$1246*10000</f>
        <v>0</v>
      </c>
      <c r="O546">
        <f>'Raw counts'!O546/'Raw counts'!O$1246*10000</f>
        <v>0</v>
      </c>
      <c r="P546">
        <f>'Raw counts'!P546/'Raw counts'!P$1246*10000</f>
        <v>0</v>
      </c>
      <c r="Q546">
        <f>'Raw counts'!Q546/'Raw counts'!Q$1246*10000</f>
        <v>0</v>
      </c>
      <c r="R546">
        <f>'Raw counts'!R546/'Raw counts'!R$1246*10000</f>
        <v>0</v>
      </c>
      <c r="S546">
        <f>'Raw counts'!S546/'Raw counts'!S$1246*10000</f>
        <v>0</v>
      </c>
      <c r="T546">
        <f>'Raw counts'!T546/'Raw counts'!T$1246*10000</f>
        <v>0</v>
      </c>
      <c r="U546">
        <f>'Raw counts'!U546/'Raw counts'!U$1246*10000</f>
        <v>0</v>
      </c>
      <c r="V546">
        <f t="shared" si="33"/>
        <v>0</v>
      </c>
      <c r="W546" t="str">
        <f t="shared" si="34"/>
        <v/>
      </c>
      <c r="X546">
        <f t="shared" si="32"/>
        <v>0</v>
      </c>
      <c r="Y546">
        <f t="shared" si="35"/>
        <v>0</v>
      </c>
    </row>
    <row r="547" spans="1:25" x14ac:dyDescent="0.25">
      <c r="A547">
        <v>555</v>
      </c>
      <c r="B547" t="s">
        <v>884</v>
      </c>
      <c r="C547">
        <v>80600</v>
      </c>
      <c r="D547">
        <v>128</v>
      </c>
      <c r="E547">
        <f>'Raw counts'!E547/'Raw counts'!E$1246*10000</f>
        <v>0</v>
      </c>
      <c r="F547">
        <f>'Raw counts'!F547/'Raw counts'!F$1246*10000</f>
        <v>0</v>
      </c>
      <c r="G547">
        <f>'Raw counts'!G547/'Raw counts'!G$1246*10000</f>
        <v>0</v>
      </c>
      <c r="H547">
        <f>'Raw counts'!H547/'Raw counts'!H$1246*10000</f>
        <v>0</v>
      </c>
      <c r="I547">
        <f>'Raw counts'!I547/'Raw counts'!I$1246*10000</f>
        <v>0</v>
      </c>
      <c r="J547">
        <f>'Raw counts'!J547/'Raw counts'!J$1246*10000</f>
        <v>0</v>
      </c>
      <c r="K547">
        <f>'Raw counts'!K547/'Raw counts'!K$1246*10000</f>
        <v>0</v>
      </c>
      <c r="L547">
        <f>'Raw counts'!L547/'Raw counts'!L$1246*10000</f>
        <v>0</v>
      </c>
      <c r="M547">
        <f>'Raw counts'!M547/'Raw counts'!M$1246*10000</f>
        <v>0</v>
      </c>
      <c r="N547">
        <f>'Raw counts'!N547/'Raw counts'!N$1246*10000</f>
        <v>0</v>
      </c>
      <c r="O547">
        <f>'Raw counts'!O547/'Raw counts'!O$1246*10000</f>
        <v>0</v>
      </c>
      <c r="P547">
        <f>'Raw counts'!P547/'Raw counts'!P$1246*10000</f>
        <v>0</v>
      </c>
      <c r="Q547">
        <f>'Raw counts'!Q547/'Raw counts'!Q$1246*10000</f>
        <v>0</v>
      </c>
      <c r="R547">
        <f>'Raw counts'!R547/'Raw counts'!R$1246*10000</f>
        <v>0</v>
      </c>
      <c r="S547">
        <f>'Raw counts'!S547/'Raw counts'!S$1246*10000</f>
        <v>0</v>
      </c>
      <c r="T547">
        <f>'Raw counts'!T547/'Raw counts'!T$1246*10000</f>
        <v>0</v>
      </c>
      <c r="U547">
        <f>'Raw counts'!U547/'Raw counts'!U$1246*10000</f>
        <v>0</v>
      </c>
      <c r="V547">
        <f t="shared" si="33"/>
        <v>0</v>
      </c>
      <c r="W547" t="str">
        <f t="shared" si="34"/>
        <v/>
      </c>
      <c r="X547">
        <f t="shared" si="32"/>
        <v>0</v>
      </c>
      <c r="Y547">
        <f t="shared" si="35"/>
        <v>0</v>
      </c>
    </row>
    <row r="548" spans="1:25" x14ac:dyDescent="0.25">
      <c r="A548">
        <v>556</v>
      </c>
      <c r="B548" t="s">
        <v>266</v>
      </c>
      <c r="C548">
        <v>8700</v>
      </c>
      <c r="D548">
        <v>44</v>
      </c>
      <c r="E548">
        <f>'Raw counts'!E548/'Raw counts'!E$1246*10000</f>
        <v>5.9620802729108622</v>
      </c>
      <c r="F548">
        <f>'Raw counts'!F548/'Raw counts'!F$1246*10000</f>
        <v>5.7092795479825567</v>
      </c>
      <c r="G548">
        <f>'Raw counts'!G548/'Raw counts'!G$1246*10000</f>
        <v>15.784214576676833</v>
      </c>
      <c r="H548">
        <f>'Raw counts'!H548/'Raw counts'!H$1246*10000</f>
        <v>1.8009201445482728</v>
      </c>
      <c r="I548">
        <f>'Raw counts'!I548/'Raw counts'!I$1246*10000</f>
        <v>1.1882809638005289</v>
      </c>
      <c r="J548">
        <f>'Raw counts'!J548/'Raw counts'!J$1246*10000</f>
        <v>1.8441050765155684</v>
      </c>
      <c r="K548">
        <f>'Raw counts'!K548/'Raw counts'!K$1246*10000</f>
        <v>2.8541167289146552</v>
      </c>
      <c r="L548">
        <f>'Raw counts'!L548/'Raw counts'!L$1246*10000</f>
        <v>0.56886634198656949</v>
      </c>
      <c r="M548">
        <f>'Raw counts'!M548/'Raw counts'!M$1246*10000</f>
        <v>2.6632189193597586</v>
      </c>
      <c r="N548">
        <f>'Raw counts'!N548/'Raw counts'!N$1246*10000</f>
        <v>1.0905355262567047</v>
      </c>
      <c r="O548">
        <f>'Raw counts'!O548/'Raw counts'!O$1246*10000</f>
        <v>3.2307274487652058</v>
      </c>
      <c r="P548">
        <f>'Raw counts'!P548/'Raw counts'!P$1246*10000</f>
        <v>2.4616973146557748</v>
      </c>
      <c r="Q548">
        <f>'Raw counts'!Q548/'Raw counts'!Q$1246*10000</f>
        <v>0.24377686421043598</v>
      </c>
      <c r="R548">
        <f>'Raw counts'!R548/'Raw counts'!R$1246*10000</f>
        <v>1.5987786773412191</v>
      </c>
      <c r="S548">
        <f>'Raw counts'!S548/'Raw counts'!S$1246*10000</f>
        <v>0.98798244214059971</v>
      </c>
      <c r="T548">
        <f>'Raw counts'!T548/'Raw counts'!T$1246*10000</f>
        <v>1.9501617689255899</v>
      </c>
      <c r="U548">
        <f>'Raw counts'!U548/'Raw counts'!U$1246*10000</f>
        <v>2.794617324023728</v>
      </c>
      <c r="V548">
        <f t="shared" si="33"/>
        <v>1</v>
      </c>
      <c r="W548">
        <f t="shared" si="34"/>
        <v>0.16784317221499281</v>
      </c>
      <c r="X548">
        <f t="shared" si="32"/>
        <v>4.263898063632845</v>
      </c>
      <c r="Y548">
        <f t="shared" si="35"/>
        <v>1.7947846707899073</v>
      </c>
    </row>
    <row r="549" spans="1:25" x14ac:dyDescent="0.25">
      <c r="A549">
        <v>557</v>
      </c>
      <c r="B549" t="s">
        <v>885</v>
      </c>
      <c r="C549">
        <v>75300</v>
      </c>
      <c r="D549">
        <v>331</v>
      </c>
      <c r="E549">
        <f>'Raw counts'!E549/'Raw counts'!E$1246*10000</f>
        <v>0</v>
      </c>
      <c r="F549">
        <f>'Raw counts'!F549/'Raw counts'!F$1246*10000</f>
        <v>0</v>
      </c>
      <c r="G549">
        <f>'Raw counts'!G549/'Raw counts'!G$1246*10000</f>
        <v>0</v>
      </c>
      <c r="H549">
        <f>'Raw counts'!H549/'Raw counts'!H$1246*10000</f>
        <v>0</v>
      </c>
      <c r="I549">
        <f>'Raw counts'!I549/'Raw counts'!I$1246*10000</f>
        <v>0</v>
      </c>
      <c r="J549">
        <f>'Raw counts'!J549/'Raw counts'!J$1246*10000</f>
        <v>0</v>
      </c>
      <c r="K549">
        <f>'Raw counts'!K549/'Raw counts'!K$1246*10000</f>
        <v>0</v>
      </c>
      <c r="L549">
        <f>'Raw counts'!L549/'Raw counts'!L$1246*10000</f>
        <v>0</v>
      </c>
      <c r="M549">
        <f>'Raw counts'!M549/'Raw counts'!M$1246*10000</f>
        <v>0</v>
      </c>
      <c r="N549">
        <f>'Raw counts'!N549/'Raw counts'!N$1246*10000</f>
        <v>0</v>
      </c>
      <c r="O549">
        <f>'Raw counts'!O549/'Raw counts'!O$1246*10000</f>
        <v>0</v>
      </c>
      <c r="P549">
        <f>'Raw counts'!P549/'Raw counts'!P$1246*10000</f>
        <v>0</v>
      </c>
      <c r="Q549">
        <f>'Raw counts'!Q549/'Raw counts'!Q$1246*10000</f>
        <v>0</v>
      </c>
      <c r="R549">
        <f>'Raw counts'!R549/'Raw counts'!R$1246*10000</f>
        <v>0</v>
      </c>
      <c r="S549">
        <f>'Raw counts'!S549/'Raw counts'!S$1246*10000</f>
        <v>0</v>
      </c>
      <c r="T549">
        <f>'Raw counts'!T549/'Raw counts'!T$1246*10000</f>
        <v>0</v>
      </c>
      <c r="U549">
        <f>'Raw counts'!U549/'Raw counts'!U$1246*10000</f>
        <v>0</v>
      </c>
      <c r="V549">
        <f t="shared" si="33"/>
        <v>0</v>
      </c>
      <c r="W549" t="str">
        <f t="shared" si="34"/>
        <v/>
      </c>
      <c r="X549">
        <f t="shared" si="32"/>
        <v>0</v>
      </c>
      <c r="Y549">
        <f t="shared" si="35"/>
        <v>0</v>
      </c>
    </row>
    <row r="550" spans="1:25" x14ac:dyDescent="0.25">
      <c r="A550">
        <v>558</v>
      </c>
      <c r="B550" t="s">
        <v>267</v>
      </c>
      <c r="C550">
        <v>3600</v>
      </c>
      <c r="D550">
        <v>353</v>
      </c>
      <c r="E550">
        <f>'Raw counts'!E550/'Raw counts'!E$1246*10000</f>
        <v>4.3296059124709831</v>
      </c>
      <c r="F550">
        <f>'Raw counts'!F550/'Raw counts'!F$1246*10000</f>
        <v>16.832531081120987</v>
      </c>
      <c r="G550">
        <f>'Raw counts'!G550/'Raw counts'!G$1246*10000</f>
        <v>8.1993303544447631</v>
      </c>
      <c r="H550">
        <f>'Raw counts'!H550/'Raw counts'!H$1246*10000</f>
        <v>12.494756041633364</v>
      </c>
      <c r="I550">
        <f>'Raw counts'!I550/'Raw counts'!I$1246*10000</f>
        <v>3.2939394592398079</v>
      </c>
      <c r="J550">
        <f>'Raw counts'!J550/'Raw counts'!J$1246*10000</f>
        <v>7.0805745718619146</v>
      </c>
      <c r="K550">
        <f>'Raw counts'!K550/'Raw counts'!K$1246*10000</f>
        <v>8.6782986788561232</v>
      </c>
      <c r="L550">
        <f>'Raw counts'!L550/'Raw counts'!L$1246*10000</f>
        <v>14.764065992023525</v>
      </c>
      <c r="M550">
        <f>'Raw counts'!M550/'Raw counts'!M$1246*10000</f>
        <v>9.473318509002878</v>
      </c>
      <c r="N550">
        <f>'Raw counts'!N550/'Raw counts'!N$1246*10000</f>
        <v>13.691261144769049</v>
      </c>
      <c r="O550">
        <f>'Raw counts'!O550/'Raw counts'!O$1246*10000</f>
        <v>10.83976365882576</v>
      </c>
      <c r="P550">
        <f>'Raw counts'!P550/'Raw counts'!P$1246*10000</f>
        <v>7.3295328031851632</v>
      </c>
      <c r="Q550">
        <f>'Raw counts'!Q550/'Raw counts'!Q$1246*10000</f>
        <v>19.64841525536114</v>
      </c>
      <c r="R550">
        <f>'Raw counts'!R550/'Raw counts'!R$1246*10000</f>
        <v>15.907647491339947</v>
      </c>
      <c r="S550">
        <f>'Raw counts'!S550/'Raw counts'!S$1246*10000</f>
        <v>8.001572086347494</v>
      </c>
      <c r="T550">
        <f>'Raw counts'!T550/'Raw counts'!T$1246*10000</f>
        <v>10.609910945476226</v>
      </c>
      <c r="U550">
        <f>'Raw counts'!U550/'Raw counts'!U$1246*10000</f>
        <v>4.0574024813077418</v>
      </c>
      <c r="V550">
        <f t="shared" si="33"/>
        <v>1</v>
      </c>
      <c r="W550">
        <f t="shared" si="34"/>
        <v>0.44884116641124472</v>
      </c>
      <c r="X550">
        <f t="shared" si="32"/>
        <v>9.4607134000727058</v>
      </c>
      <c r="Y550">
        <f t="shared" si="35"/>
        <v>11.260688233326567</v>
      </c>
    </row>
    <row r="551" spans="1:25" x14ac:dyDescent="0.25">
      <c r="A551">
        <v>559</v>
      </c>
      <c r="B551" t="s">
        <v>886</v>
      </c>
      <c r="C551">
        <v>50600</v>
      </c>
      <c r="D551">
        <v>536</v>
      </c>
      <c r="E551">
        <f>'Raw counts'!E551/'Raw counts'!E$1246*10000</f>
        <v>0</v>
      </c>
      <c r="F551">
        <f>'Raw counts'!F551/'Raw counts'!F$1246*10000</f>
        <v>0</v>
      </c>
      <c r="G551">
        <f>'Raw counts'!G551/'Raw counts'!G$1246*10000</f>
        <v>0</v>
      </c>
      <c r="H551">
        <f>'Raw counts'!H551/'Raw counts'!H$1246*10000</f>
        <v>0</v>
      </c>
      <c r="I551">
        <f>'Raw counts'!I551/'Raw counts'!I$1246*10000</f>
        <v>0</v>
      </c>
      <c r="J551">
        <f>'Raw counts'!J551/'Raw counts'!J$1246*10000</f>
        <v>0</v>
      </c>
      <c r="K551">
        <f>'Raw counts'!K551/'Raw counts'!K$1246*10000</f>
        <v>0</v>
      </c>
      <c r="L551">
        <f>'Raw counts'!L551/'Raw counts'!L$1246*10000</f>
        <v>0</v>
      </c>
      <c r="M551">
        <f>'Raw counts'!M551/'Raw counts'!M$1246*10000</f>
        <v>0</v>
      </c>
      <c r="N551">
        <f>'Raw counts'!N551/'Raw counts'!N$1246*10000</f>
        <v>0</v>
      </c>
      <c r="O551">
        <f>'Raw counts'!O551/'Raw counts'!O$1246*10000</f>
        <v>0</v>
      </c>
      <c r="P551">
        <f>'Raw counts'!P551/'Raw counts'!P$1246*10000</f>
        <v>0</v>
      </c>
      <c r="Q551">
        <f>'Raw counts'!Q551/'Raw counts'!Q$1246*10000</f>
        <v>0</v>
      </c>
      <c r="R551">
        <f>'Raw counts'!R551/'Raw counts'!R$1246*10000</f>
        <v>0</v>
      </c>
      <c r="S551">
        <f>'Raw counts'!S551/'Raw counts'!S$1246*10000</f>
        <v>0</v>
      </c>
      <c r="T551">
        <f>'Raw counts'!T551/'Raw counts'!T$1246*10000</f>
        <v>0</v>
      </c>
      <c r="U551">
        <f>'Raw counts'!U551/'Raw counts'!U$1246*10000</f>
        <v>0</v>
      </c>
      <c r="V551">
        <f t="shared" si="33"/>
        <v>0</v>
      </c>
      <c r="W551" t="str">
        <f t="shared" si="34"/>
        <v/>
      </c>
      <c r="X551">
        <f t="shared" si="32"/>
        <v>0</v>
      </c>
      <c r="Y551">
        <f t="shared" si="35"/>
        <v>0</v>
      </c>
    </row>
    <row r="552" spans="1:25" x14ac:dyDescent="0.25">
      <c r="A552">
        <v>560</v>
      </c>
      <c r="B552" t="s">
        <v>887</v>
      </c>
      <c r="C552">
        <v>89900</v>
      </c>
      <c r="D552">
        <v>607</v>
      </c>
      <c r="E552">
        <f>'Raw counts'!E552/'Raw counts'!E$1246*10000</f>
        <v>0</v>
      </c>
      <c r="F552">
        <f>'Raw counts'!F552/'Raw counts'!F$1246*10000</f>
        <v>0</v>
      </c>
      <c r="G552">
        <f>'Raw counts'!G552/'Raw counts'!G$1246*10000</f>
        <v>0</v>
      </c>
      <c r="H552">
        <f>'Raw counts'!H552/'Raw counts'!H$1246*10000</f>
        <v>0</v>
      </c>
      <c r="I552">
        <f>'Raw counts'!I552/'Raw counts'!I$1246*10000</f>
        <v>0</v>
      </c>
      <c r="J552">
        <f>'Raw counts'!J552/'Raw counts'!J$1246*10000</f>
        <v>0</v>
      </c>
      <c r="K552">
        <f>'Raw counts'!K552/'Raw counts'!K$1246*10000</f>
        <v>0</v>
      </c>
      <c r="L552">
        <f>'Raw counts'!L552/'Raw counts'!L$1246*10000</f>
        <v>0</v>
      </c>
      <c r="M552">
        <f>'Raw counts'!M552/'Raw counts'!M$1246*10000</f>
        <v>0</v>
      </c>
      <c r="N552">
        <f>'Raw counts'!N552/'Raw counts'!N$1246*10000</f>
        <v>0</v>
      </c>
      <c r="O552">
        <f>'Raw counts'!O552/'Raw counts'!O$1246*10000</f>
        <v>0</v>
      </c>
      <c r="P552">
        <f>'Raw counts'!P552/'Raw counts'!P$1246*10000</f>
        <v>0</v>
      </c>
      <c r="Q552">
        <f>'Raw counts'!Q552/'Raw counts'!Q$1246*10000</f>
        <v>0</v>
      </c>
      <c r="R552">
        <f>'Raw counts'!R552/'Raw counts'!R$1246*10000</f>
        <v>0</v>
      </c>
      <c r="S552">
        <f>'Raw counts'!S552/'Raw counts'!S$1246*10000</f>
        <v>0</v>
      </c>
      <c r="T552">
        <f>'Raw counts'!T552/'Raw counts'!T$1246*10000</f>
        <v>0</v>
      </c>
      <c r="U552">
        <f>'Raw counts'!U552/'Raw counts'!U$1246*10000</f>
        <v>0</v>
      </c>
      <c r="V552">
        <f t="shared" si="33"/>
        <v>0</v>
      </c>
      <c r="W552" t="str">
        <f t="shared" si="34"/>
        <v/>
      </c>
      <c r="X552">
        <f t="shared" si="32"/>
        <v>0</v>
      </c>
      <c r="Y552">
        <f t="shared" si="35"/>
        <v>0</v>
      </c>
    </row>
    <row r="553" spans="1:25" x14ac:dyDescent="0.25">
      <c r="A553">
        <v>561</v>
      </c>
      <c r="B553" t="s">
        <v>888</v>
      </c>
      <c r="C553">
        <v>13600</v>
      </c>
      <c r="D553">
        <v>669</v>
      </c>
      <c r="E553">
        <f>'Raw counts'!E553/'Raw counts'!E$1246*10000</f>
        <v>0</v>
      </c>
      <c r="F553">
        <f>'Raw counts'!F553/'Raw counts'!F$1246*10000</f>
        <v>0</v>
      </c>
      <c r="G553">
        <f>'Raw counts'!G553/'Raw counts'!G$1246*10000</f>
        <v>0</v>
      </c>
      <c r="H553">
        <f>'Raw counts'!H553/'Raw counts'!H$1246*10000</f>
        <v>0</v>
      </c>
      <c r="I553">
        <f>'Raw counts'!I553/'Raw counts'!I$1246*10000</f>
        <v>0</v>
      </c>
      <c r="J553">
        <f>'Raw counts'!J553/'Raw counts'!J$1246*10000</f>
        <v>0</v>
      </c>
      <c r="K553">
        <f>'Raw counts'!K553/'Raw counts'!K$1246*10000</f>
        <v>0</v>
      </c>
      <c r="L553">
        <f>'Raw counts'!L553/'Raw counts'!L$1246*10000</f>
        <v>0</v>
      </c>
      <c r="M553">
        <f>'Raw counts'!M553/'Raw counts'!M$1246*10000</f>
        <v>0</v>
      </c>
      <c r="N553">
        <f>'Raw counts'!N553/'Raw counts'!N$1246*10000</f>
        <v>0</v>
      </c>
      <c r="O553">
        <f>'Raw counts'!O553/'Raw counts'!O$1246*10000</f>
        <v>0</v>
      </c>
      <c r="P553">
        <f>'Raw counts'!P553/'Raw counts'!P$1246*10000</f>
        <v>0</v>
      </c>
      <c r="Q553">
        <f>'Raw counts'!Q553/'Raw counts'!Q$1246*10000</f>
        <v>0</v>
      </c>
      <c r="R553">
        <f>'Raw counts'!R553/'Raw counts'!R$1246*10000</f>
        <v>0</v>
      </c>
      <c r="S553">
        <f>'Raw counts'!S553/'Raw counts'!S$1246*10000</f>
        <v>0</v>
      </c>
      <c r="T553">
        <f>'Raw counts'!T553/'Raw counts'!T$1246*10000</f>
        <v>0</v>
      </c>
      <c r="U553">
        <f>'Raw counts'!U553/'Raw counts'!U$1246*10000</f>
        <v>0</v>
      </c>
      <c r="V553">
        <f t="shared" si="33"/>
        <v>0</v>
      </c>
      <c r="W553" t="str">
        <f t="shared" si="34"/>
        <v/>
      </c>
      <c r="X553">
        <f t="shared" si="32"/>
        <v>0</v>
      </c>
      <c r="Y553">
        <f t="shared" si="35"/>
        <v>0</v>
      </c>
    </row>
    <row r="554" spans="1:25" x14ac:dyDescent="0.25">
      <c r="A554">
        <v>562</v>
      </c>
      <c r="B554" t="s">
        <v>889</v>
      </c>
      <c r="C554">
        <v>53800</v>
      </c>
      <c r="D554">
        <v>359</v>
      </c>
      <c r="E554">
        <f>'Raw counts'!E554/'Raw counts'!E$1246*10000</f>
        <v>0</v>
      </c>
      <c r="F554">
        <f>'Raw counts'!F554/'Raw counts'!F$1246*10000</f>
        <v>0</v>
      </c>
      <c r="G554">
        <f>'Raw counts'!G554/'Raw counts'!G$1246*10000</f>
        <v>0</v>
      </c>
      <c r="H554">
        <f>'Raw counts'!H554/'Raw counts'!H$1246*10000</f>
        <v>0</v>
      </c>
      <c r="I554">
        <f>'Raw counts'!I554/'Raw counts'!I$1246*10000</f>
        <v>0</v>
      </c>
      <c r="J554">
        <f>'Raw counts'!J554/'Raw counts'!J$1246*10000</f>
        <v>0</v>
      </c>
      <c r="K554">
        <f>'Raw counts'!K554/'Raw counts'!K$1246*10000</f>
        <v>0</v>
      </c>
      <c r="L554">
        <f>'Raw counts'!L554/'Raw counts'!L$1246*10000</f>
        <v>0</v>
      </c>
      <c r="M554">
        <f>'Raw counts'!M554/'Raw counts'!M$1246*10000</f>
        <v>0</v>
      </c>
      <c r="N554">
        <f>'Raw counts'!N554/'Raw counts'!N$1246*10000</f>
        <v>0</v>
      </c>
      <c r="O554">
        <f>'Raw counts'!O554/'Raw counts'!O$1246*10000</f>
        <v>0</v>
      </c>
      <c r="P554">
        <f>'Raw counts'!P554/'Raw counts'!P$1246*10000</f>
        <v>0</v>
      </c>
      <c r="Q554">
        <f>'Raw counts'!Q554/'Raw counts'!Q$1246*10000</f>
        <v>0</v>
      </c>
      <c r="R554">
        <f>'Raw counts'!R554/'Raw counts'!R$1246*10000</f>
        <v>0</v>
      </c>
      <c r="S554">
        <f>'Raw counts'!S554/'Raw counts'!S$1246*10000</f>
        <v>0</v>
      </c>
      <c r="T554">
        <f>'Raw counts'!T554/'Raw counts'!T$1246*10000</f>
        <v>0</v>
      </c>
      <c r="U554">
        <f>'Raw counts'!U554/'Raw counts'!U$1246*10000</f>
        <v>0</v>
      </c>
      <c r="V554">
        <f t="shared" si="33"/>
        <v>0</v>
      </c>
      <c r="W554" t="str">
        <f t="shared" si="34"/>
        <v/>
      </c>
      <c r="X554">
        <f t="shared" si="32"/>
        <v>0</v>
      </c>
      <c r="Y554">
        <f t="shared" si="35"/>
        <v>0</v>
      </c>
    </row>
    <row r="555" spans="1:25" x14ac:dyDescent="0.25">
      <c r="A555">
        <v>563</v>
      </c>
      <c r="B555" t="s">
        <v>890</v>
      </c>
      <c r="C555">
        <v>115700</v>
      </c>
      <c r="D555">
        <v>70</v>
      </c>
      <c r="E555">
        <f>'Raw counts'!E555/'Raw counts'!E$1246*10000</f>
        <v>0</v>
      </c>
      <c r="F555">
        <f>'Raw counts'!F555/'Raw counts'!F$1246*10000</f>
        <v>0</v>
      </c>
      <c r="G555">
        <f>'Raw counts'!G555/'Raw counts'!G$1246*10000</f>
        <v>0</v>
      </c>
      <c r="H555">
        <f>'Raw counts'!H555/'Raw counts'!H$1246*10000</f>
        <v>0</v>
      </c>
      <c r="I555">
        <f>'Raw counts'!I555/'Raw counts'!I$1246*10000</f>
        <v>0</v>
      </c>
      <c r="J555">
        <f>'Raw counts'!J555/'Raw counts'!J$1246*10000</f>
        <v>0</v>
      </c>
      <c r="K555">
        <f>'Raw counts'!K555/'Raw counts'!K$1246*10000</f>
        <v>0</v>
      </c>
      <c r="L555">
        <f>'Raw counts'!L555/'Raw counts'!L$1246*10000</f>
        <v>0</v>
      </c>
      <c r="M555">
        <f>'Raw counts'!M555/'Raw counts'!M$1246*10000</f>
        <v>0</v>
      </c>
      <c r="N555">
        <f>'Raw counts'!N555/'Raw counts'!N$1246*10000</f>
        <v>0</v>
      </c>
      <c r="O555">
        <f>'Raw counts'!O555/'Raw counts'!O$1246*10000</f>
        <v>0</v>
      </c>
      <c r="P555">
        <f>'Raw counts'!P555/'Raw counts'!P$1246*10000</f>
        <v>0</v>
      </c>
      <c r="Q555">
        <f>'Raw counts'!Q555/'Raw counts'!Q$1246*10000</f>
        <v>0</v>
      </c>
      <c r="R555">
        <f>'Raw counts'!R555/'Raw counts'!R$1246*10000</f>
        <v>0</v>
      </c>
      <c r="S555">
        <f>'Raw counts'!S555/'Raw counts'!S$1246*10000</f>
        <v>0</v>
      </c>
      <c r="T555">
        <f>'Raw counts'!T555/'Raw counts'!T$1246*10000</f>
        <v>0</v>
      </c>
      <c r="U555">
        <f>'Raw counts'!U555/'Raw counts'!U$1246*10000</f>
        <v>0</v>
      </c>
      <c r="V555">
        <f t="shared" si="33"/>
        <v>0</v>
      </c>
      <c r="W555" t="str">
        <f t="shared" si="34"/>
        <v/>
      </c>
      <c r="X555">
        <f t="shared" si="32"/>
        <v>0</v>
      </c>
      <c r="Y555">
        <f t="shared" si="35"/>
        <v>0</v>
      </c>
    </row>
    <row r="556" spans="1:25" x14ac:dyDescent="0.25">
      <c r="A556">
        <v>564</v>
      </c>
      <c r="B556" t="s">
        <v>268</v>
      </c>
      <c r="C556">
        <v>52500</v>
      </c>
      <c r="D556">
        <v>904</v>
      </c>
      <c r="E556">
        <f>'Raw counts'!E556/'Raw counts'!E$1246*10000</f>
        <v>0.1737072259964631</v>
      </c>
      <c r="F556">
        <f>'Raw counts'!F556/'Raw counts'!F$1246*10000</f>
        <v>0.29530756282668397</v>
      </c>
      <c r="G556">
        <f>'Raw counts'!G556/'Raw counts'!G$1246*10000</f>
        <v>4.0593736275690899</v>
      </c>
      <c r="H556">
        <f>'Raw counts'!H556/'Raw counts'!H$1246*10000</f>
        <v>0</v>
      </c>
      <c r="I556">
        <f>'Raw counts'!I556/'Raw counts'!I$1246*10000</f>
        <v>6.1568961854949686E-3</v>
      </c>
      <c r="J556">
        <f>'Raw counts'!J556/'Raw counts'!J$1246*10000</f>
        <v>0.94177558720447474</v>
      </c>
      <c r="K556">
        <f>'Raw counts'!K556/'Raw counts'!K$1246*10000</f>
        <v>1.2486760689001615</v>
      </c>
      <c r="L556">
        <f>'Raw counts'!L556/'Raw counts'!L$1246*10000</f>
        <v>3.52785328363764E-2</v>
      </c>
      <c r="M556">
        <f>'Raw counts'!M556/'Raw counts'!M$1246*10000</f>
        <v>2.3038225946018672E-2</v>
      </c>
      <c r="N556">
        <f>'Raw counts'!N556/'Raw counts'!N$1246*10000</f>
        <v>0</v>
      </c>
      <c r="O556">
        <f>'Raw counts'!O556/'Raw counts'!O$1246*10000</f>
        <v>13.659919494310385</v>
      </c>
      <c r="P556">
        <f>'Raw counts'!P556/'Raw counts'!P$1246*10000</f>
        <v>0</v>
      </c>
      <c r="Q556">
        <f>'Raw counts'!Q556/'Raw counts'!Q$1246*10000</f>
        <v>0</v>
      </c>
      <c r="R556">
        <f>'Raw counts'!R556/'Raw counts'!R$1246*10000</f>
        <v>0</v>
      </c>
      <c r="S556">
        <f>'Raw counts'!S556/'Raw counts'!S$1246*10000</f>
        <v>0</v>
      </c>
      <c r="T556">
        <f>'Raw counts'!T556/'Raw counts'!T$1246*10000</f>
        <v>0.39518696639020756</v>
      </c>
      <c r="U556">
        <f>'Raw counts'!U556/'Raw counts'!U$1246*10000</f>
        <v>0.7984620925782081</v>
      </c>
      <c r="V556">
        <f t="shared" si="33"/>
        <v>1</v>
      </c>
      <c r="W556">
        <f t="shared" si="34"/>
        <v>0.51491631766125989</v>
      </c>
      <c r="X556">
        <f t="shared" si="32"/>
        <v>0.75370152527386258</v>
      </c>
      <c r="Y556">
        <f t="shared" si="35"/>
        <v>1.8566960691598502</v>
      </c>
    </row>
    <row r="557" spans="1:25" x14ac:dyDescent="0.25">
      <c r="A557">
        <v>565</v>
      </c>
      <c r="B557" t="s">
        <v>269</v>
      </c>
      <c r="C557">
        <v>18000</v>
      </c>
      <c r="D557">
        <v>533</v>
      </c>
      <c r="E557">
        <f>'Raw counts'!E557/'Raw counts'!E$1246*10000</f>
        <v>0.60517356153606494</v>
      </c>
      <c r="F557">
        <f>'Raw counts'!F557/'Raw counts'!F$1246*10000</f>
        <v>0.63163006493485185</v>
      </c>
      <c r="G557">
        <f>'Raw counts'!G557/'Raw counts'!G$1246*10000</f>
        <v>0.76553944341253299</v>
      </c>
      <c r="H557">
        <f>'Raw counts'!H557/'Raw counts'!H$1246*10000</f>
        <v>0.18148807658238408</v>
      </c>
      <c r="I557">
        <f>'Raw counts'!I557/'Raw counts'!I$1246*10000</f>
        <v>2.5797395017223916</v>
      </c>
      <c r="J557">
        <f>'Raw counts'!J557/'Raw counts'!J$1246*10000</f>
        <v>2.3519735868928509</v>
      </c>
      <c r="K557">
        <f>'Raw counts'!K557/'Raw counts'!K$1246*10000</f>
        <v>13.432186855454596</v>
      </c>
      <c r="L557">
        <f>'Raw counts'!L557/'Raw counts'!L$1246*10000</f>
        <v>2.5400543642191007</v>
      </c>
      <c r="M557">
        <f>'Raw counts'!M557/'Raw counts'!M$1246*10000</f>
        <v>2.4789131117916092</v>
      </c>
      <c r="N557">
        <f>'Raw counts'!N557/'Raw counts'!N$1246*10000</f>
        <v>8.8342541790879263</v>
      </c>
      <c r="O557">
        <f>'Raw counts'!O557/'Raw counts'!O$1246*10000</f>
        <v>2.9581348202756415</v>
      </c>
      <c r="P557">
        <f>'Raw counts'!P557/'Raw counts'!P$1246*10000</f>
        <v>1.8761894464129949</v>
      </c>
      <c r="Q557">
        <f>'Raw counts'!Q557/'Raw counts'!Q$1246*10000</f>
        <v>8.4054262779758329</v>
      </c>
      <c r="R557">
        <f>'Raw counts'!R557/'Raw counts'!R$1246*10000</f>
        <v>7.0001662890103002</v>
      </c>
      <c r="S557">
        <f>'Raw counts'!S557/'Raw counts'!S$1246*10000</f>
        <v>9.0818386027539741</v>
      </c>
      <c r="T557">
        <f>'Raw counts'!T557/'Raw counts'!T$1246*10000</f>
        <v>17.388226521169134</v>
      </c>
      <c r="U557">
        <f>'Raw counts'!U557/'Raw counts'!U$1246*10000</f>
        <v>4.9383144638804382</v>
      </c>
      <c r="V557">
        <f t="shared" si="33"/>
        <v>1</v>
      </c>
      <c r="W557">
        <f t="shared" si="34"/>
        <v>4.500466334792385E-2</v>
      </c>
      <c r="X557">
        <f t="shared" si="32"/>
        <v>2.8407442851718203</v>
      </c>
      <c r="Y557">
        <f t="shared" si="35"/>
        <v>7.5603188250707811</v>
      </c>
    </row>
    <row r="558" spans="1:25" x14ac:dyDescent="0.25">
      <c r="A558">
        <v>566</v>
      </c>
      <c r="B558" t="s">
        <v>270</v>
      </c>
      <c r="C558">
        <v>36900</v>
      </c>
      <c r="D558">
        <v>698</v>
      </c>
      <c r="E558">
        <f>'Raw counts'!E558/'Raw counts'!E$1246*10000</f>
        <v>43.339018976300359</v>
      </c>
      <c r="F558">
        <f>'Raw counts'!F558/'Raw counts'!F$1246*10000</f>
        <v>22.156270199857595</v>
      </c>
      <c r="G558">
        <f>'Raw counts'!G558/'Raw counts'!G$1246*10000</f>
        <v>34.157161218577627</v>
      </c>
      <c r="H558">
        <f>'Raw counts'!H558/'Raw counts'!H$1246*10000</f>
        <v>14.051365313859199</v>
      </c>
      <c r="I558">
        <f>'Raw counts'!I558/'Raw counts'!I$1246*10000</f>
        <v>17.350133450724819</v>
      </c>
      <c r="J558">
        <f>'Raw counts'!J558/'Raw counts'!J$1246*10000</f>
        <v>2.5344117896497385</v>
      </c>
      <c r="K558">
        <f>'Raw counts'!K558/'Raw counts'!K$1246*10000</f>
        <v>4.9724064886560004</v>
      </c>
      <c r="L558">
        <f>'Raw counts'!L558/'Raw counts'!L$1246*10000</f>
        <v>9.1635989042487704</v>
      </c>
      <c r="M558">
        <f>'Raw counts'!M558/'Raw counts'!M$1246*10000</f>
        <v>4.9946873850968485</v>
      </c>
      <c r="N558">
        <f>'Raw counts'!N558/'Raw counts'!N$1246*10000</f>
        <v>27.382522289538098</v>
      </c>
      <c r="O558">
        <f>'Raw counts'!O558/'Raw counts'!O$1246*10000</f>
        <v>4.9033019717196931</v>
      </c>
      <c r="P558">
        <f>'Raw counts'!P558/'Raw counts'!P$1246*10000</f>
        <v>5.6670323597804817</v>
      </c>
      <c r="Q558">
        <f>'Raw counts'!Q558/'Raw counts'!Q$1246*10000</f>
        <v>17.220397687825198</v>
      </c>
      <c r="R558">
        <f>'Raw counts'!R558/'Raw counts'!R$1246*10000</f>
        <v>4.7482524627803127</v>
      </c>
      <c r="S558">
        <f>'Raw counts'!S558/'Raw counts'!S$1246*10000</f>
        <v>12.626632749555137</v>
      </c>
      <c r="T558">
        <f>'Raw counts'!T558/'Raw counts'!T$1246*10000</f>
        <v>15.103014932912718</v>
      </c>
      <c r="U558">
        <f>'Raw counts'!U558/'Raw counts'!U$1246*10000</f>
        <v>5.6499871985697112</v>
      </c>
      <c r="V558">
        <f t="shared" si="33"/>
        <v>1</v>
      </c>
      <c r="W558">
        <f t="shared" si="34"/>
        <v>0.36383367804190192</v>
      </c>
      <c r="X558">
        <f t="shared" si="32"/>
        <v>16.968783747441215</v>
      </c>
      <c r="Y558">
        <f t="shared" si="35"/>
        <v>11.662642706585171</v>
      </c>
    </row>
    <row r="559" spans="1:25" x14ac:dyDescent="0.25">
      <c r="A559">
        <v>567</v>
      </c>
      <c r="B559" t="s">
        <v>891</v>
      </c>
      <c r="C559">
        <v>200</v>
      </c>
      <c r="D559">
        <v>8</v>
      </c>
      <c r="E559">
        <f>'Raw counts'!E559/'Raw counts'!E$1246*10000</f>
        <v>0</v>
      </c>
      <c r="F559">
        <f>'Raw counts'!F559/'Raw counts'!F$1246*10000</f>
        <v>0</v>
      </c>
      <c r="G559">
        <f>'Raw counts'!G559/'Raw counts'!G$1246*10000</f>
        <v>0</v>
      </c>
      <c r="H559">
        <f>'Raw counts'!H559/'Raw counts'!H$1246*10000</f>
        <v>0</v>
      </c>
      <c r="I559">
        <f>'Raw counts'!I559/'Raw counts'!I$1246*10000</f>
        <v>0</v>
      </c>
      <c r="J559">
        <f>'Raw counts'!J559/'Raw counts'!J$1246*10000</f>
        <v>0</v>
      </c>
      <c r="K559">
        <f>'Raw counts'!K559/'Raw counts'!K$1246*10000</f>
        <v>0</v>
      </c>
      <c r="L559">
        <f>'Raw counts'!L559/'Raw counts'!L$1246*10000</f>
        <v>0</v>
      </c>
      <c r="M559">
        <f>'Raw counts'!M559/'Raw counts'!M$1246*10000</f>
        <v>0</v>
      </c>
      <c r="N559">
        <f>'Raw counts'!N559/'Raw counts'!N$1246*10000</f>
        <v>0</v>
      </c>
      <c r="O559">
        <f>'Raw counts'!O559/'Raw counts'!O$1246*10000</f>
        <v>0</v>
      </c>
      <c r="P559">
        <f>'Raw counts'!P559/'Raw counts'!P$1246*10000</f>
        <v>0</v>
      </c>
      <c r="Q559">
        <f>'Raw counts'!Q559/'Raw counts'!Q$1246*10000</f>
        <v>0</v>
      </c>
      <c r="R559">
        <f>'Raw counts'!R559/'Raw counts'!R$1246*10000</f>
        <v>0</v>
      </c>
      <c r="S559">
        <f>'Raw counts'!S559/'Raw counts'!S$1246*10000</f>
        <v>0</v>
      </c>
      <c r="T559">
        <f>'Raw counts'!T559/'Raw counts'!T$1246*10000</f>
        <v>0</v>
      </c>
      <c r="U559">
        <f>'Raw counts'!U559/'Raw counts'!U$1246*10000</f>
        <v>0</v>
      </c>
      <c r="V559">
        <f t="shared" si="33"/>
        <v>0</v>
      </c>
      <c r="W559" t="str">
        <f t="shared" si="34"/>
        <v/>
      </c>
      <c r="X559">
        <f t="shared" si="32"/>
        <v>0</v>
      </c>
      <c r="Y559">
        <f t="shared" si="35"/>
        <v>0</v>
      </c>
    </row>
    <row r="560" spans="1:25" x14ac:dyDescent="0.25">
      <c r="A560">
        <v>568</v>
      </c>
      <c r="B560" t="s">
        <v>892</v>
      </c>
      <c r="C560">
        <v>92400</v>
      </c>
      <c r="D560">
        <v>370</v>
      </c>
      <c r="E560">
        <f>'Raw counts'!E560/'Raw counts'!E$1246*10000</f>
        <v>0</v>
      </c>
      <c r="F560">
        <f>'Raw counts'!F560/'Raw counts'!F$1246*10000</f>
        <v>0</v>
      </c>
      <c r="G560">
        <f>'Raw counts'!G560/'Raw counts'!G$1246*10000</f>
        <v>0</v>
      </c>
      <c r="H560">
        <f>'Raw counts'!H560/'Raw counts'!H$1246*10000</f>
        <v>0</v>
      </c>
      <c r="I560">
        <f>'Raw counts'!I560/'Raw counts'!I$1246*10000</f>
        <v>0</v>
      </c>
      <c r="J560">
        <f>'Raw counts'!J560/'Raw counts'!J$1246*10000</f>
        <v>0</v>
      </c>
      <c r="K560">
        <f>'Raw counts'!K560/'Raw counts'!K$1246*10000</f>
        <v>0</v>
      </c>
      <c r="L560">
        <f>'Raw counts'!L560/'Raw counts'!L$1246*10000</f>
        <v>0</v>
      </c>
      <c r="M560">
        <f>'Raw counts'!M560/'Raw counts'!M$1246*10000</f>
        <v>0</v>
      </c>
      <c r="N560">
        <f>'Raw counts'!N560/'Raw counts'!N$1246*10000</f>
        <v>0</v>
      </c>
      <c r="O560">
        <f>'Raw counts'!O560/'Raw counts'!O$1246*10000</f>
        <v>0</v>
      </c>
      <c r="P560">
        <f>'Raw counts'!P560/'Raw counts'!P$1246*10000</f>
        <v>0</v>
      </c>
      <c r="Q560">
        <f>'Raw counts'!Q560/'Raw counts'!Q$1246*10000</f>
        <v>0</v>
      </c>
      <c r="R560">
        <f>'Raw counts'!R560/'Raw counts'!R$1246*10000</f>
        <v>0</v>
      </c>
      <c r="S560">
        <f>'Raw counts'!S560/'Raw counts'!S$1246*10000</f>
        <v>0</v>
      </c>
      <c r="T560">
        <f>'Raw counts'!T560/'Raw counts'!T$1246*10000</f>
        <v>0</v>
      </c>
      <c r="U560">
        <f>'Raw counts'!U560/'Raw counts'!U$1246*10000</f>
        <v>0</v>
      </c>
      <c r="V560">
        <f t="shared" si="33"/>
        <v>0</v>
      </c>
      <c r="W560" t="str">
        <f t="shared" si="34"/>
        <v/>
      </c>
      <c r="X560">
        <f t="shared" si="32"/>
        <v>0</v>
      </c>
      <c r="Y560">
        <f t="shared" si="35"/>
        <v>0</v>
      </c>
    </row>
    <row r="561" spans="1:25" x14ac:dyDescent="0.25">
      <c r="A561">
        <v>569</v>
      </c>
      <c r="B561" t="s">
        <v>893</v>
      </c>
      <c r="C561">
        <v>54100</v>
      </c>
      <c r="D561">
        <v>367</v>
      </c>
      <c r="E561">
        <f>'Raw counts'!E561/'Raw counts'!E$1246*10000</f>
        <v>0</v>
      </c>
      <c r="F561">
        <f>'Raw counts'!F561/'Raw counts'!F$1246*10000</f>
        <v>0</v>
      </c>
      <c r="G561">
        <f>'Raw counts'!G561/'Raw counts'!G$1246*10000</f>
        <v>0</v>
      </c>
      <c r="H561">
        <f>'Raw counts'!H561/'Raw counts'!H$1246*10000</f>
        <v>0</v>
      </c>
      <c r="I561">
        <f>'Raw counts'!I561/'Raw counts'!I$1246*10000</f>
        <v>0</v>
      </c>
      <c r="J561">
        <f>'Raw counts'!J561/'Raw counts'!J$1246*10000</f>
        <v>0</v>
      </c>
      <c r="K561">
        <f>'Raw counts'!K561/'Raw counts'!K$1246*10000</f>
        <v>0</v>
      </c>
      <c r="L561">
        <f>'Raw counts'!L561/'Raw counts'!L$1246*10000</f>
        <v>0</v>
      </c>
      <c r="M561">
        <f>'Raw counts'!M561/'Raw counts'!M$1246*10000</f>
        <v>0</v>
      </c>
      <c r="N561">
        <f>'Raw counts'!N561/'Raw counts'!N$1246*10000</f>
        <v>0</v>
      </c>
      <c r="O561">
        <f>'Raw counts'!O561/'Raw counts'!O$1246*10000</f>
        <v>0</v>
      </c>
      <c r="P561">
        <f>'Raw counts'!P561/'Raw counts'!P$1246*10000</f>
        <v>0</v>
      </c>
      <c r="Q561">
        <f>'Raw counts'!Q561/'Raw counts'!Q$1246*10000</f>
        <v>0</v>
      </c>
      <c r="R561">
        <f>'Raw counts'!R561/'Raw counts'!R$1246*10000</f>
        <v>0</v>
      </c>
      <c r="S561">
        <f>'Raw counts'!S561/'Raw counts'!S$1246*10000</f>
        <v>0</v>
      </c>
      <c r="T561">
        <f>'Raw counts'!T561/'Raw counts'!T$1246*10000</f>
        <v>0</v>
      </c>
      <c r="U561">
        <f>'Raw counts'!U561/'Raw counts'!U$1246*10000</f>
        <v>0</v>
      </c>
      <c r="V561">
        <f t="shared" si="33"/>
        <v>0</v>
      </c>
      <c r="W561" t="str">
        <f t="shared" si="34"/>
        <v/>
      </c>
      <c r="X561">
        <f t="shared" si="32"/>
        <v>0</v>
      </c>
      <c r="Y561">
        <f t="shared" si="35"/>
        <v>0</v>
      </c>
    </row>
    <row r="562" spans="1:25" x14ac:dyDescent="0.25">
      <c r="A562">
        <v>570</v>
      </c>
      <c r="B562" t="s">
        <v>894</v>
      </c>
      <c r="C562">
        <v>102200</v>
      </c>
      <c r="D562">
        <v>932</v>
      </c>
      <c r="E562">
        <f>'Raw counts'!E562/'Raw counts'!E$1246*10000</f>
        <v>0</v>
      </c>
      <c r="F562">
        <f>'Raw counts'!F562/'Raw counts'!F$1246*10000</f>
        <v>0</v>
      </c>
      <c r="G562">
        <f>'Raw counts'!G562/'Raw counts'!G$1246*10000</f>
        <v>0</v>
      </c>
      <c r="H562">
        <f>'Raw counts'!H562/'Raw counts'!H$1246*10000</f>
        <v>0</v>
      </c>
      <c r="I562">
        <f>'Raw counts'!I562/'Raw counts'!I$1246*10000</f>
        <v>0</v>
      </c>
      <c r="J562">
        <f>'Raw counts'!J562/'Raw counts'!J$1246*10000</f>
        <v>0</v>
      </c>
      <c r="K562">
        <f>'Raw counts'!K562/'Raw counts'!K$1246*10000</f>
        <v>0</v>
      </c>
      <c r="L562">
        <f>'Raw counts'!L562/'Raw counts'!L$1246*10000</f>
        <v>0</v>
      </c>
      <c r="M562">
        <f>'Raw counts'!M562/'Raw counts'!M$1246*10000</f>
        <v>0</v>
      </c>
      <c r="N562">
        <f>'Raw counts'!N562/'Raw counts'!N$1246*10000</f>
        <v>0</v>
      </c>
      <c r="O562">
        <f>'Raw counts'!O562/'Raw counts'!O$1246*10000</f>
        <v>0</v>
      </c>
      <c r="P562">
        <f>'Raw counts'!P562/'Raw counts'!P$1246*10000</f>
        <v>0</v>
      </c>
      <c r="Q562">
        <f>'Raw counts'!Q562/'Raw counts'!Q$1246*10000</f>
        <v>0</v>
      </c>
      <c r="R562">
        <f>'Raw counts'!R562/'Raw counts'!R$1246*10000</f>
        <v>0</v>
      </c>
      <c r="S562">
        <f>'Raw counts'!S562/'Raw counts'!S$1246*10000</f>
        <v>0</v>
      </c>
      <c r="T562">
        <f>'Raw counts'!T562/'Raw counts'!T$1246*10000</f>
        <v>0</v>
      </c>
      <c r="U562">
        <f>'Raw counts'!U562/'Raw counts'!U$1246*10000</f>
        <v>0</v>
      </c>
      <c r="V562">
        <f t="shared" si="33"/>
        <v>0</v>
      </c>
      <c r="W562" t="str">
        <f t="shared" si="34"/>
        <v/>
      </c>
      <c r="X562">
        <f t="shared" si="32"/>
        <v>0</v>
      </c>
      <c r="Y562">
        <f t="shared" si="35"/>
        <v>0</v>
      </c>
    </row>
    <row r="563" spans="1:25" x14ac:dyDescent="0.25">
      <c r="A563">
        <v>571</v>
      </c>
      <c r="B563" t="s">
        <v>895</v>
      </c>
      <c r="C563">
        <v>67900</v>
      </c>
      <c r="D563">
        <v>856</v>
      </c>
      <c r="E563">
        <f>'Raw counts'!E563/'Raw counts'!E$1246*10000</f>
        <v>0</v>
      </c>
      <c r="F563">
        <f>'Raw counts'!F563/'Raw counts'!F$1246*10000</f>
        <v>0</v>
      </c>
      <c r="G563">
        <f>'Raw counts'!G563/'Raw counts'!G$1246*10000</f>
        <v>0</v>
      </c>
      <c r="H563">
        <f>'Raw counts'!H563/'Raw counts'!H$1246*10000</f>
        <v>0</v>
      </c>
      <c r="I563">
        <f>'Raw counts'!I563/'Raw counts'!I$1246*10000</f>
        <v>0</v>
      </c>
      <c r="J563">
        <f>'Raw counts'!J563/'Raw counts'!J$1246*10000</f>
        <v>0</v>
      </c>
      <c r="K563">
        <f>'Raw counts'!K563/'Raw counts'!K$1246*10000</f>
        <v>0</v>
      </c>
      <c r="L563">
        <f>'Raw counts'!L563/'Raw counts'!L$1246*10000</f>
        <v>0</v>
      </c>
      <c r="M563">
        <f>'Raw counts'!M563/'Raw counts'!M$1246*10000</f>
        <v>0</v>
      </c>
      <c r="N563">
        <f>'Raw counts'!N563/'Raw counts'!N$1246*10000</f>
        <v>0</v>
      </c>
      <c r="O563">
        <f>'Raw counts'!O563/'Raw counts'!O$1246*10000</f>
        <v>0</v>
      </c>
      <c r="P563">
        <f>'Raw counts'!P563/'Raw counts'!P$1246*10000</f>
        <v>0</v>
      </c>
      <c r="Q563">
        <f>'Raw counts'!Q563/'Raw counts'!Q$1246*10000</f>
        <v>0</v>
      </c>
      <c r="R563">
        <f>'Raw counts'!R563/'Raw counts'!R$1246*10000</f>
        <v>0</v>
      </c>
      <c r="S563">
        <f>'Raw counts'!S563/'Raw counts'!S$1246*10000</f>
        <v>0</v>
      </c>
      <c r="T563">
        <f>'Raw counts'!T563/'Raw counts'!T$1246*10000</f>
        <v>0</v>
      </c>
      <c r="U563">
        <f>'Raw counts'!U563/'Raw counts'!U$1246*10000</f>
        <v>0</v>
      </c>
      <c r="V563">
        <f t="shared" si="33"/>
        <v>0</v>
      </c>
      <c r="W563" t="str">
        <f t="shared" si="34"/>
        <v/>
      </c>
      <c r="X563">
        <f t="shared" si="32"/>
        <v>0</v>
      </c>
      <c r="Y563">
        <f t="shared" si="35"/>
        <v>0</v>
      </c>
    </row>
    <row r="564" spans="1:25" x14ac:dyDescent="0.25">
      <c r="A564">
        <v>572</v>
      </c>
      <c r="B564" t="s">
        <v>896</v>
      </c>
      <c r="C564">
        <v>18400</v>
      </c>
      <c r="D564">
        <v>31</v>
      </c>
      <c r="E564">
        <f>'Raw counts'!E564/'Raw counts'!E$1246*10000</f>
        <v>0</v>
      </c>
      <c r="F564">
        <f>'Raw counts'!F564/'Raw counts'!F$1246*10000</f>
        <v>0</v>
      </c>
      <c r="G564">
        <f>'Raw counts'!G564/'Raw counts'!G$1246*10000</f>
        <v>0</v>
      </c>
      <c r="H564">
        <f>'Raw counts'!H564/'Raw counts'!H$1246*10000</f>
        <v>0</v>
      </c>
      <c r="I564">
        <f>'Raw counts'!I564/'Raw counts'!I$1246*10000</f>
        <v>0</v>
      </c>
      <c r="J564">
        <f>'Raw counts'!J564/'Raw counts'!J$1246*10000</f>
        <v>0</v>
      </c>
      <c r="K564">
        <f>'Raw counts'!K564/'Raw counts'!K$1246*10000</f>
        <v>0</v>
      </c>
      <c r="L564">
        <f>'Raw counts'!L564/'Raw counts'!L$1246*10000</f>
        <v>0</v>
      </c>
      <c r="M564">
        <f>'Raw counts'!M564/'Raw counts'!M$1246*10000</f>
        <v>0</v>
      </c>
      <c r="N564">
        <f>'Raw counts'!N564/'Raw counts'!N$1246*10000</f>
        <v>0</v>
      </c>
      <c r="O564">
        <f>'Raw counts'!O564/'Raw counts'!O$1246*10000</f>
        <v>0</v>
      </c>
      <c r="P564">
        <f>'Raw counts'!P564/'Raw counts'!P$1246*10000</f>
        <v>0</v>
      </c>
      <c r="Q564">
        <f>'Raw counts'!Q564/'Raw counts'!Q$1246*10000</f>
        <v>0</v>
      </c>
      <c r="R564">
        <f>'Raw counts'!R564/'Raw counts'!R$1246*10000</f>
        <v>0</v>
      </c>
      <c r="S564">
        <f>'Raw counts'!S564/'Raw counts'!S$1246*10000</f>
        <v>0</v>
      </c>
      <c r="T564">
        <f>'Raw counts'!T564/'Raw counts'!T$1246*10000</f>
        <v>0</v>
      </c>
      <c r="U564">
        <f>'Raw counts'!U564/'Raw counts'!U$1246*10000</f>
        <v>0</v>
      </c>
      <c r="V564">
        <f t="shared" si="33"/>
        <v>0</v>
      </c>
      <c r="W564" t="str">
        <f t="shared" si="34"/>
        <v/>
      </c>
      <c r="X564">
        <f t="shared" si="32"/>
        <v>0</v>
      </c>
      <c r="Y564">
        <f t="shared" si="35"/>
        <v>0</v>
      </c>
    </row>
    <row r="565" spans="1:25" x14ac:dyDescent="0.25">
      <c r="A565">
        <v>573</v>
      </c>
      <c r="B565" t="s">
        <v>271</v>
      </c>
      <c r="C565">
        <v>15800</v>
      </c>
      <c r="D565">
        <v>409</v>
      </c>
      <c r="E565">
        <f>'Raw counts'!E565/'Raw counts'!E$1246*10000</f>
        <v>2.9436837437680201</v>
      </c>
      <c r="F565">
        <f>'Raw counts'!F565/'Raw counts'!F$1246*10000</f>
        <v>0.20507469640741943</v>
      </c>
      <c r="G565">
        <f>'Raw counts'!G565/'Raw counts'!G$1246*10000</f>
        <v>5.3487032164744086</v>
      </c>
      <c r="H565">
        <f>'Raw counts'!H565/'Raw counts'!H$1246*10000</f>
        <v>5.3608785698181141</v>
      </c>
      <c r="I565">
        <f>'Raw counts'!I565/'Raw counts'!I$1246*10000</f>
        <v>0.12929481989539435</v>
      </c>
      <c r="J565">
        <f>'Raw counts'!J565/'Raw counts'!J$1246*10000</f>
        <v>1.2474828458781786</v>
      </c>
      <c r="K565">
        <f>'Raw counts'!K565/'Raw counts'!K$1246*10000</f>
        <v>10.89469870115391</v>
      </c>
      <c r="L565">
        <f>'Raw counts'!L565/'Raw counts'!L$1246*10000</f>
        <v>3.0427734571374647</v>
      </c>
      <c r="M565">
        <f>'Raw counts'!M565/'Raw counts'!M$1246*10000</f>
        <v>1.6910057844377706</v>
      </c>
      <c r="N565">
        <f>'Raw counts'!N565/'Raw counts'!N$1246*10000</f>
        <v>3.0241741484429627</v>
      </c>
      <c r="O565">
        <f>'Raw counts'!O565/'Raw counts'!O$1246*10000</f>
        <v>11.529658582780829</v>
      </c>
      <c r="P565">
        <f>'Raw counts'!P565/'Raw counts'!P$1246*10000</f>
        <v>5.6755799199008141</v>
      </c>
      <c r="Q565">
        <f>'Raw counts'!Q565/'Raw counts'!Q$1246*10000</f>
        <v>6.5137178117028505</v>
      </c>
      <c r="R565">
        <f>'Raw counts'!R565/'Raw counts'!R$1246*10000</f>
        <v>4.3956396216624496</v>
      </c>
      <c r="S565">
        <f>'Raw counts'!S565/'Raw counts'!S$1246*10000</f>
        <v>8.2078541347065208</v>
      </c>
      <c r="T565">
        <f>'Raw counts'!T565/'Raw counts'!T$1246*10000</f>
        <v>3.4364084033931097</v>
      </c>
      <c r="U565">
        <f>'Raw counts'!U565/'Raw counts'!U$1246*10000</f>
        <v>6.791267254809215</v>
      </c>
      <c r="V565">
        <f t="shared" si="33"/>
        <v>1</v>
      </c>
      <c r="W565">
        <f t="shared" si="34"/>
        <v>8.8616737659261965E-2</v>
      </c>
      <c r="X565">
        <f t="shared" si="32"/>
        <v>3.4292884261078536</v>
      </c>
      <c r="Y565">
        <f t="shared" si="35"/>
        <v>6.1967874846748439</v>
      </c>
    </row>
    <row r="566" spans="1:25" x14ac:dyDescent="0.25">
      <c r="A566">
        <v>574</v>
      </c>
      <c r="B566" t="s">
        <v>272</v>
      </c>
      <c r="C566">
        <v>88100</v>
      </c>
      <c r="D566">
        <v>987</v>
      </c>
      <c r="E566">
        <f>'Raw counts'!E566/'Raw counts'!E$1246*10000</f>
        <v>7.3816231950324962</v>
      </c>
      <c r="F566">
        <f>'Raw counts'!F566/'Raw counts'!F$1246*10000</f>
        <v>0.27069859925779366</v>
      </c>
      <c r="G566">
        <f>'Raw counts'!G566/'Raw counts'!G$1246*10000</f>
        <v>11.301779677748186</v>
      </c>
      <c r="H566">
        <f>'Raw counts'!H566/'Raw counts'!H$1246*10000</f>
        <v>0.11866528084232804</v>
      </c>
      <c r="I566">
        <f>'Raw counts'!I566/'Raw counts'!I$1246*10000</f>
        <v>23.759462379825081</v>
      </c>
      <c r="J566">
        <f>'Raw counts'!J566/'Raw counts'!J$1246*10000</f>
        <v>3.6832793907944641</v>
      </c>
      <c r="K566">
        <f>'Raw counts'!K566/'Raw counts'!K$1246*10000</f>
        <v>1.4270583644573276</v>
      </c>
      <c r="L566">
        <f>'Raw counts'!L566/'Raw counts'!L$1246*10000</f>
        <v>0.51153872612745788</v>
      </c>
      <c r="M566">
        <f>'Raw counts'!M566/'Raw counts'!M$1246*10000</f>
        <v>2.1149091418445143</v>
      </c>
      <c r="N566">
        <f>'Raw counts'!N566/'Raw counts'!N$1246*10000</f>
        <v>0.75146145506764528</v>
      </c>
      <c r="O566">
        <f>'Raw counts'!O566/'Raw counts'!O$1246*10000</f>
        <v>6.4244361455133108</v>
      </c>
      <c r="P566">
        <f>'Raw counts'!P566/'Raw counts'!P$1246*10000</f>
        <v>2.064235769060311</v>
      </c>
      <c r="Q566">
        <f>'Raw counts'!Q566/'Raw counts'!Q$1246*10000</f>
        <v>7.0792801366710609</v>
      </c>
      <c r="R566">
        <f>'Raw counts'!R566/'Raw counts'!R$1246*10000</f>
        <v>9.6888392025340035</v>
      </c>
      <c r="S566">
        <f>'Raw counts'!S566/'Raw counts'!S$1246*10000</f>
        <v>0</v>
      </c>
      <c r="T566">
        <f>'Raw counts'!T566/'Raw counts'!T$1246*10000</f>
        <v>2.3367577143073146</v>
      </c>
      <c r="U566">
        <f>'Raw counts'!U566/'Raw counts'!U$1246*10000</f>
        <v>4.1181550318299971</v>
      </c>
      <c r="V566">
        <f t="shared" si="33"/>
        <v>1</v>
      </c>
      <c r="W566">
        <f t="shared" si="34"/>
        <v>0.60796297367170826</v>
      </c>
      <c r="X566">
        <f t="shared" si="32"/>
        <v>5.6187794173255172</v>
      </c>
      <c r="Y566">
        <f t="shared" si="35"/>
        <v>4.0578956818729557</v>
      </c>
    </row>
    <row r="567" spans="1:25" x14ac:dyDescent="0.25">
      <c r="A567">
        <v>575</v>
      </c>
      <c r="B567" t="s">
        <v>273</v>
      </c>
      <c r="C567">
        <v>68700</v>
      </c>
      <c r="D567">
        <v>51</v>
      </c>
      <c r="E567">
        <f>'Raw counts'!E567/'Raw counts'!E$1246*10000</f>
        <v>2.4206942461442598</v>
      </c>
      <c r="F567">
        <f>'Raw counts'!F567/'Raw counts'!F$1246*10000</f>
        <v>1.0253734820370972</v>
      </c>
      <c r="G567">
        <f>'Raw counts'!G567/'Raw counts'!G$1246*10000</f>
        <v>2.0145774826645608E-2</v>
      </c>
      <c r="H567">
        <f>'Raw counts'!H567/'Raw counts'!H$1246*10000</f>
        <v>6.9803106377840027E-3</v>
      </c>
      <c r="I567">
        <f>'Raw counts'!I567/'Raw counts'!I$1246*10000</f>
        <v>0.87427925834028541</v>
      </c>
      <c r="J567">
        <f>'Raw counts'!J567/'Raw counts'!J$1246*10000</f>
        <v>7.9040118653862468</v>
      </c>
      <c r="K567">
        <f>'Raw counts'!K567/'Raw counts'!K$1246*10000</f>
        <v>1.1862422654551537</v>
      </c>
      <c r="L567">
        <f>'Raw counts'!L567/'Raw counts'!L$1246*10000</f>
        <v>1.3008958983413796</v>
      </c>
      <c r="M567">
        <f>'Raw counts'!M567/'Raw counts'!M$1246*10000</f>
        <v>0.67271619762374524</v>
      </c>
      <c r="N567">
        <f>'Raw counts'!N567/'Raw counts'!N$1246*10000</f>
        <v>1.5212512383076722</v>
      </c>
      <c r="O567">
        <f>'Raw counts'!O567/'Raw counts'!O$1246*10000</f>
        <v>3.9105263494428848</v>
      </c>
      <c r="P567">
        <f>'Raw counts'!P567/'Raw counts'!P$1246*10000</f>
        <v>0.27779570391080793</v>
      </c>
      <c r="Q567">
        <f>'Raw counts'!Q567/'Raw counts'!Q$1246*10000</f>
        <v>0</v>
      </c>
      <c r="R567">
        <f>'Raw counts'!R567/'Raw counts'!R$1246*10000</f>
        <v>2.5965127391406266</v>
      </c>
      <c r="S567">
        <f>'Raw counts'!S567/'Raw counts'!S$1246*10000</f>
        <v>5.4284749568164819E-3</v>
      </c>
      <c r="T567">
        <f>'Raw counts'!T567/'Raw counts'!T$1246*10000</f>
        <v>0</v>
      </c>
      <c r="U567">
        <f>'Raw counts'!U567/'Raw counts'!U$1246*10000</f>
        <v>10.176052212477705</v>
      </c>
      <c r="V567">
        <f t="shared" si="33"/>
        <v>1</v>
      </c>
      <c r="W567">
        <f t="shared" si="34"/>
        <v>0.68446624649796139</v>
      </c>
      <c r="X567">
        <f t="shared" si="32"/>
        <v>1.7123710331991775</v>
      </c>
      <c r="Y567">
        <f t="shared" si="35"/>
        <v>2.3109458397795644</v>
      </c>
    </row>
    <row r="568" spans="1:25" x14ac:dyDescent="0.25">
      <c r="A568">
        <v>576</v>
      </c>
      <c r="B568" t="s">
        <v>274</v>
      </c>
      <c r="C568">
        <v>92600</v>
      </c>
      <c r="D568">
        <v>370</v>
      </c>
      <c r="E568">
        <f>'Raw counts'!E568/'Raw counts'!E$1246*10000</f>
        <v>0.14382211184653396</v>
      </c>
      <c r="F568">
        <f>'Raw counts'!F568/'Raw counts'!F$1246*10000</f>
        <v>3.2811951425187114E-2</v>
      </c>
      <c r="G568">
        <f>'Raw counts'!G568/'Raw counts'!G$1246*10000</f>
        <v>0.2618950727463929</v>
      </c>
      <c r="H568">
        <f>'Raw counts'!H568/'Raw counts'!H$1246*10000</f>
        <v>5.5842485102272021E-2</v>
      </c>
      <c r="I568">
        <f>'Raw counts'!I568/'Raw counts'!I$1246*10000</f>
        <v>0.40635514824266789</v>
      </c>
      <c r="J568">
        <f>'Raw counts'!J568/'Raw counts'!J$1246*10000</f>
        <v>0</v>
      </c>
      <c r="K568">
        <f>'Raw counts'!K568/'Raw counts'!K$1246*10000</f>
        <v>0</v>
      </c>
      <c r="L568">
        <f>'Raw counts'!L568/'Raw counts'!L$1246*10000</f>
        <v>0</v>
      </c>
      <c r="M568">
        <f>'Raw counts'!M568/'Raw counts'!M$1246*10000</f>
        <v>0</v>
      </c>
      <c r="N568">
        <f>'Raw counts'!N568/'Raw counts'!N$1246*10000</f>
        <v>0</v>
      </c>
      <c r="O568">
        <f>'Raw counts'!O568/'Raw counts'!O$1246*10000</f>
        <v>2.692272873971005E-2</v>
      </c>
      <c r="P568">
        <f>'Raw counts'!P568/'Raw counts'!P$1246*10000</f>
        <v>0</v>
      </c>
      <c r="Q568">
        <f>'Raw counts'!Q568/'Raw counts'!Q$1246*10000</f>
        <v>0.23402578964201853</v>
      </c>
      <c r="R568">
        <f>'Raw counts'!R568/'Raw counts'!R$1246*10000</f>
        <v>0</v>
      </c>
      <c r="S568">
        <f>'Raw counts'!S568/'Raw counts'!S$1246*10000</f>
        <v>0</v>
      </c>
      <c r="T568">
        <f>'Raw counts'!T568/'Raw counts'!T$1246*10000</f>
        <v>0</v>
      </c>
      <c r="U568">
        <f>'Raw counts'!U568/'Raw counts'!U$1246*10000</f>
        <v>1.3018403683340349E-2</v>
      </c>
      <c r="V568">
        <f t="shared" si="33"/>
        <v>1</v>
      </c>
      <c r="W568">
        <f t="shared" si="34"/>
        <v>0.27524492958783531</v>
      </c>
      <c r="X568">
        <f t="shared" si="32"/>
        <v>0.10008075215145043</v>
      </c>
      <c r="Y568">
        <f t="shared" si="35"/>
        <v>3.4245865258133619E-2</v>
      </c>
    </row>
    <row r="569" spans="1:25" x14ac:dyDescent="0.25">
      <c r="A569">
        <v>577</v>
      </c>
      <c r="B569" t="s">
        <v>275</v>
      </c>
      <c r="C569">
        <v>6600</v>
      </c>
      <c r="D569">
        <v>369</v>
      </c>
      <c r="E569">
        <f>'Raw counts'!E569/'Raw counts'!E$1246*10000</f>
        <v>12.058643559496405</v>
      </c>
      <c r="F569">
        <f>'Raw counts'!F569/'Raw counts'!F$1246*10000</f>
        <v>0.43475835638372923</v>
      </c>
      <c r="G569">
        <f>'Raw counts'!G569/'Raw counts'!G$1246*10000</f>
        <v>3.4751461575963676</v>
      </c>
      <c r="H569">
        <f>'Raw counts'!H569/'Raw counts'!H$1246*10000</f>
        <v>14.546967369141862</v>
      </c>
      <c r="I569">
        <f>'Raw counts'!I569/'Raw counts'!I$1246*10000</f>
        <v>25.594217443102586</v>
      </c>
      <c r="J569">
        <f>'Raw counts'!J569/'Raw counts'!J$1246*10000</f>
        <v>3.811479208947953</v>
      </c>
      <c r="K569">
        <f>'Raw counts'!K569/'Raw counts'!K$1246*10000</f>
        <v>16.625229945927867</v>
      </c>
      <c r="L569">
        <f>'Raw counts'!L569/'Raw counts'!L$1246*10000</f>
        <v>10.146988007062763</v>
      </c>
      <c r="M569">
        <f>'Raw counts'!M569/'Raw counts'!M$1246*10000</f>
        <v>8.6024735682433722</v>
      </c>
      <c r="N569">
        <f>'Raw counts'!N569/'Raw counts'!N$1246*10000</f>
        <v>7.6978978324002689</v>
      </c>
      <c r="O569">
        <f>'Raw counts'!O569/'Raw counts'!O$1246*10000</f>
        <v>9.0965169729295319</v>
      </c>
      <c r="P569">
        <f>'Raw counts'!P569/'Raw counts'!P$1246*10000</f>
        <v>12.445247535204196</v>
      </c>
      <c r="Q569">
        <f>'Raw counts'!Q569/'Raw counts'!Q$1246*10000</f>
        <v>13.495487202689738</v>
      </c>
      <c r="R569">
        <f>'Raw counts'!R569/'Raw counts'!R$1246*10000</f>
        <v>14.781690578224955</v>
      </c>
      <c r="S569">
        <f>'Raw counts'!S569/'Raw counts'!S$1246*10000</f>
        <v>6.0418926269367441</v>
      </c>
      <c r="T569">
        <f>'Raw counts'!T569/'Raw counts'!T$1246*10000</f>
        <v>20.266218559010863</v>
      </c>
      <c r="U569">
        <f>'Raw counts'!U569/'Raw counts'!U$1246*10000</f>
        <v>13.860260454863026</v>
      </c>
      <c r="V569">
        <f t="shared" si="33"/>
        <v>1</v>
      </c>
      <c r="W569">
        <f t="shared" si="34"/>
        <v>0.61319459582481062</v>
      </c>
      <c r="X569">
        <f t="shared" si="32"/>
        <v>10.588433735100322</v>
      </c>
      <c r="Y569">
        <f t="shared" si="35"/>
        <v>12.210651470282414</v>
      </c>
    </row>
    <row r="570" spans="1:25" x14ac:dyDescent="0.25">
      <c r="A570">
        <v>578</v>
      </c>
      <c r="B570" t="s">
        <v>897</v>
      </c>
      <c r="C570">
        <v>54200</v>
      </c>
      <c r="D570">
        <v>367</v>
      </c>
      <c r="E570">
        <f>'Raw counts'!E570/'Raw counts'!E$1246*10000</f>
        <v>0</v>
      </c>
      <c r="F570">
        <f>'Raw counts'!F570/'Raw counts'!F$1246*10000</f>
        <v>0</v>
      </c>
      <c r="G570">
        <f>'Raw counts'!G570/'Raw counts'!G$1246*10000</f>
        <v>0</v>
      </c>
      <c r="H570">
        <f>'Raw counts'!H570/'Raw counts'!H$1246*10000</f>
        <v>0</v>
      </c>
      <c r="I570">
        <f>'Raw counts'!I570/'Raw counts'!I$1246*10000</f>
        <v>0</v>
      </c>
      <c r="J570">
        <f>'Raw counts'!J570/'Raw counts'!J$1246*10000</f>
        <v>0</v>
      </c>
      <c r="K570">
        <f>'Raw counts'!K570/'Raw counts'!K$1246*10000</f>
        <v>0</v>
      </c>
      <c r="L570">
        <f>'Raw counts'!L570/'Raw counts'!L$1246*10000</f>
        <v>0</v>
      </c>
      <c r="M570">
        <f>'Raw counts'!M570/'Raw counts'!M$1246*10000</f>
        <v>0</v>
      </c>
      <c r="N570">
        <f>'Raw counts'!N570/'Raw counts'!N$1246*10000</f>
        <v>0</v>
      </c>
      <c r="O570">
        <f>'Raw counts'!O570/'Raw counts'!O$1246*10000</f>
        <v>0</v>
      </c>
      <c r="P570">
        <f>'Raw counts'!P570/'Raw counts'!P$1246*10000</f>
        <v>0</v>
      </c>
      <c r="Q570">
        <f>'Raw counts'!Q570/'Raw counts'!Q$1246*10000</f>
        <v>0</v>
      </c>
      <c r="R570">
        <f>'Raw counts'!R570/'Raw counts'!R$1246*10000</f>
        <v>0</v>
      </c>
      <c r="S570">
        <f>'Raw counts'!S570/'Raw counts'!S$1246*10000</f>
        <v>0</v>
      </c>
      <c r="T570">
        <f>'Raw counts'!T570/'Raw counts'!T$1246*10000</f>
        <v>0</v>
      </c>
      <c r="U570">
        <f>'Raw counts'!U570/'Raw counts'!U$1246*10000</f>
        <v>0</v>
      </c>
      <c r="V570">
        <f t="shared" si="33"/>
        <v>0</v>
      </c>
      <c r="W570" t="str">
        <f t="shared" si="34"/>
        <v/>
      </c>
      <c r="X570">
        <f t="shared" si="32"/>
        <v>0</v>
      </c>
      <c r="Y570">
        <f t="shared" si="35"/>
        <v>0</v>
      </c>
    </row>
    <row r="571" spans="1:25" x14ac:dyDescent="0.25">
      <c r="A571">
        <v>579</v>
      </c>
      <c r="B571" t="s">
        <v>898</v>
      </c>
      <c r="C571">
        <v>106300</v>
      </c>
      <c r="D571">
        <v>956</v>
      </c>
      <c r="E571">
        <f>'Raw counts'!E571/'Raw counts'!E$1246*10000</f>
        <v>0</v>
      </c>
      <c r="F571">
        <f>'Raw counts'!F571/'Raw counts'!F$1246*10000</f>
        <v>0</v>
      </c>
      <c r="G571">
        <f>'Raw counts'!G571/'Raw counts'!G$1246*10000</f>
        <v>0</v>
      </c>
      <c r="H571">
        <f>'Raw counts'!H571/'Raw counts'!H$1246*10000</f>
        <v>0</v>
      </c>
      <c r="I571">
        <f>'Raw counts'!I571/'Raw counts'!I$1246*10000</f>
        <v>0</v>
      </c>
      <c r="J571">
        <f>'Raw counts'!J571/'Raw counts'!J$1246*10000</f>
        <v>0</v>
      </c>
      <c r="K571">
        <f>'Raw counts'!K571/'Raw counts'!K$1246*10000</f>
        <v>0</v>
      </c>
      <c r="L571">
        <f>'Raw counts'!L571/'Raw counts'!L$1246*10000</f>
        <v>0</v>
      </c>
      <c r="M571">
        <f>'Raw counts'!M571/'Raw counts'!M$1246*10000</f>
        <v>0</v>
      </c>
      <c r="N571">
        <f>'Raw counts'!N571/'Raw counts'!N$1246*10000</f>
        <v>0</v>
      </c>
      <c r="O571">
        <f>'Raw counts'!O571/'Raw counts'!O$1246*10000</f>
        <v>0</v>
      </c>
      <c r="P571">
        <f>'Raw counts'!P571/'Raw counts'!P$1246*10000</f>
        <v>0</v>
      </c>
      <c r="Q571">
        <f>'Raw counts'!Q571/'Raw counts'!Q$1246*10000</f>
        <v>0</v>
      </c>
      <c r="R571">
        <f>'Raw counts'!R571/'Raw counts'!R$1246*10000</f>
        <v>0</v>
      </c>
      <c r="S571">
        <f>'Raw counts'!S571/'Raw counts'!S$1246*10000</f>
        <v>0</v>
      </c>
      <c r="T571">
        <f>'Raw counts'!T571/'Raw counts'!T$1246*10000</f>
        <v>0</v>
      </c>
      <c r="U571">
        <f>'Raw counts'!U571/'Raw counts'!U$1246*10000</f>
        <v>0</v>
      </c>
      <c r="V571">
        <f t="shared" si="33"/>
        <v>0</v>
      </c>
      <c r="W571" t="str">
        <f t="shared" si="34"/>
        <v/>
      </c>
      <c r="X571">
        <f t="shared" si="32"/>
        <v>0</v>
      </c>
      <c r="Y571">
        <f t="shared" si="35"/>
        <v>0</v>
      </c>
    </row>
    <row r="572" spans="1:25" x14ac:dyDescent="0.25">
      <c r="A572">
        <v>580</v>
      </c>
      <c r="B572" t="s">
        <v>276</v>
      </c>
      <c r="C572">
        <v>79500</v>
      </c>
      <c r="D572">
        <v>339</v>
      </c>
      <c r="E572">
        <f>'Raw counts'!E572/'Raw counts'!E$1246*10000</f>
        <v>4.3258702732022423</v>
      </c>
      <c r="F572">
        <f>'Raw counts'!F572/'Raw counts'!F$1246*10000</f>
        <v>2.5101142840268138</v>
      </c>
      <c r="G572">
        <f>'Raw counts'!G572/'Raw counts'!G$1246*10000</f>
        <v>1.7829010721581362</v>
      </c>
      <c r="H572">
        <f>'Raw counts'!H572/'Raw counts'!H$1246*10000</f>
        <v>3.5110962508053536</v>
      </c>
      <c r="I572">
        <f>'Raw counts'!I572/'Raw counts'!I$1246*10000</f>
        <v>5.879835857147695</v>
      </c>
      <c r="J572">
        <f>'Raw counts'!J572/'Raw counts'!J$1246*10000</f>
        <v>4.7680470828624451</v>
      </c>
      <c r="K572">
        <f>'Raw counts'!K572/'Raw counts'!K$1246*10000</f>
        <v>5.0080829477674342</v>
      </c>
      <c r="L572">
        <f>'Raw counts'!L572/'Raw counts'!L$1246*10000</f>
        <v>1.1289130507640448</v>
      </c>
      <c r="M572">
        <f>'Raw counts'!M572/'Raw counts'!M$1246*10000</f>
        <v>6.4875644263988583</v>
      </c>
      <c r="N572">
        <f>'Raw counts'!N572/'Raw counts'!N$1246*10000</f>
        <v>2.8042342103743834</v>
      </c>
      <c r="O572">
        <f>'Raw counts'!O572/'Raw counts'!O$1246*10000</f>
        <v>6.660010021985773</v>
      </c>
      <c r="P572">
        <f>'Raw counts'!P572/'Raw counts'!P$1246*10000</f>
        <v>4.0173532565562988</v>
      </c>
      <c r="Q572">
        <f>'Raw counts'!Q572/'Raw counts'!Q$1246*10000</f>
        <v>4.5244985997456917</v>
      </c>
      <c r="R572">
        <f>'Raw counts'!R572/'Raw counts'!R$1246*10000</f>
        <v>7.3527791301281624</v>
      </c>
      <c r="S572">
        <f>'Raw counts'!S572/'Raw counts'!S$1246*10000</f>
        <v>6.5738831727047593</v>
      </c>
      <c r="T572">
        <f>'Raw counts'!T572/'Raw counts'!T$1246*10000</f>
        <v>0.78178291177193249</v>
      </c>
      <c r="U572">
        <f>'Raw counts'!U572/'Raw counts'!U$1246*10000</f>
        <v>7.8327395494764431</v>
      </c>
      <c r="V572">
        <f t="shared" si="33"/>
        <v>1</v>
      </c>
      <c r="W572">
        <f t="shared" si="34"/>
        <v>0.29531216591890763</v>
      </c>
      <c r="X572">
        <f t="shared" si="32"/>
        <v>3.9336028050147807</v>
      </c>
      <c r="Y572">
        <f t="shared" si="35"/>
        <v>5.068410106592931</v>
      </c>
    </row>
    <row r="573" spans="1:25" x14ac:dyDescent="0.25">
      <c r="A573">
        <v>581</v>
      </c>
      <c r="B573" t="s">
        <v>277</v>
      </c>
      <c r="C573">
        <v>52700</v>
      </c>
      <c r="D573">
        <v>826</v>
      </c>
      <c r="E573">
        <f>'Raw counts'!E573/'Raw counts'!E$1246*10000</f>
        <v>0.37356392687411416</v>
      </c>
      <c r="F573">
        <f>'Raw counts'!F573/'Raw counts'!F$1246*10000</f>
        <v>0.45936731995261953</v>
      </c>
      <c r="G573">
        <f>'Raw counts'!G573/'Raw counts'!G$1246*10000</f>
        <v>2.0145774826645608</v>
      </c>
      <c r="H573">
        <f>'Raw counts'!H573/'Raw counts'!H$1246*10000</f>
        <v>1.1168497020454404</v>
      </c>
      <c r="I573">
        <f>'Raw counts'!I573/'Raw counts'!I$1246*10000</f>
        <v>1.2313792370989937E-2</v>
      </c>
      <c r="J573">
        <f>'Raw counts'!J573/'Raw counts'!J$1246*10000</f>
        <v>4.9850006212760416</v>
      </c>
      <c r="K573">
        <f>'Raw counts'!K573/'Raw counts'!K$1246*10000</f>
        <v>0.23189698422431573</v>
      </c>
      <c r="L573">
        <f>'Raw counts'!L573/'Raw counts'!L$1246*10000</f>
        <v>0.30427734571374648</v>
      </c>
      <c r="M573">
        <f>'Raw counts'!M573/'Raw counts'!M$1246*10000</f>
        <v>4.6076451892037348E-3</v>
      </c>
      <c r="N573">
        <f>'Raw counts'!N573/'Raw counts'!N$1246*10000</f>
        <v>0.2291041021547699</v>
      </c>
      <c r="O573">
        <f>'Raw counts'!O573/'Raw counts'!O$1246*10000</f>
        <v>6.7071247972802661</v>
      </c>
      <c r="P573">
        <f>'Raw counts'!P573/'Raw counts'!P$1246*10000</f>
        <v>0</v>
      </c>
      <c r="Q573">
        <f>'Raw counts'!Q573/'Raw counts'!Q$1246*10000</f>
        <v>0</v>
      </c>
      <c r="R573">
        <f>'Raw counts'!R573/'Raw counts'!R$1246*10000</f>
        <v>0.29651534366729376</v>
      </c>
      <c r="S573">
        <f>'Raw counts'!S573/'Raw counts'!S$1246*10000</f>
        <v>0</v>
      </c>
      <c r="T573">
        <f>'Raw counts'!T573/'Raw counts'!T$1246*10000</f>
        <v>6.0137147059379413E-2</v>
      </c>
      <c r="U573">
        <f>'Raw counts'!U573/'Raw counts'!U$1246*10000</f>
        <v>3.0376275261127481</v>
      </c>
      <c r="V573">
        <f t="shared" si="33"/>
        <v>1</v>
      </c>
      <c r="W573">
        <f t="shared" si="34"/>
        <v>0.81428480399207304</v>
      </c>
      <c r="X573">
        <f t="shared" si="32"/>
        <v>1.0558283133678925</v>
      </c>
      <c r="Y573">
        <f t="shared" si="35"/>
        <v>1.2913136145343072</v>
      </c>
    </row>
    <row r="574" spans="1:25" x14ac:dyDescent="0.25">
      <c r="A574">
        <v>582</v>
      </c>
      <c r="B574" t="s">
        <v>278</v>
      </c>
      <c r="C574">
        <v>22300</v>
      </c>
      <c r="D574">
        <v>731</v>
      </c>
      <c r="E574">
        <f>'Raw counts'!E574/'Raw counts'!E$1246*10000</f>
        <v>3.7898060381378884</v>
      </c>
      <c r="F574">
        <f>'Raw counts'!F574/'Raw counts'!F$1246*10000</f>
        <v>0.27069859925779366</v>
      </c>
      <c r="G574">
        <f>'Raw counts'!G574/'Raw counts'!G$1246*10000</f>
        <v>12.530671942173569</v>
      </c>
      <c r="H574">
        <f>'Raw counts'!H574/'Raw counts'!H$1246*10000</f>
        <v>2.4012268593976969</v>
      </c>
      <c r="I574">
        <f>'Raw counts'!I574/'Raw counts'!I$1246*10000</f>
        <v>1.8778533365759653</v>
      </c>
      <c r="J574">
        <f>'Raw counts'!J574/'Raw counts'!J$1246*10000</f>
        <v>0.78892195786762276</v>
      </c>
      <c r="K574">
        <f>'Raw counts'!K574/'Raw counts'!K$1246*10000</f>
        <v>4.1518479290930372</v>
      </c>
      <c r="L574">
        <f>'Raw counts'!L574/'Raw counts'!L$1246*10000</f>
        <v>0</v>
      </c>
      <c r="M574">
        <f>'Raw counts'!M574/'Raw counts'!M$1246*10000</f>
        <v>0.79251497254304237</v>
      </c>
      <c r="N574">
        <f>'Raw counts'!N574/'Raw counts'!N$1246*10000</f>
        <v>1.6312212073419616</v>
      </c>
      <c r="O574">
        <f>'Raw counts'!O574/'Raw counts'!O$1246*10000</f>
        <v>1.9552631747214424</v>
      </c>
      <c r="P574">
        <f>'Raw counts'!P574/'Raw counts'!P$1246*10000</f>
        <v>11.534932382388778</v>
      </c>
      <c r="Q574">
        <f>'Raw counts'!Q574/'Raw counts'!Q$1246*10000</f>
        <v>0</v>
      </c>
      <c r="R574">
        <f>'Raw counts'!R574/'Raw counts'!R$1246*10000</f>
        <v>0</v>
      </c>
      <c r="S574">
        <f>'Raw counts'!S574/'Raw counts'!S$1246*10000</f>
        <v>0.7599864939543074</v>
      </c>
      <c r="T574">
        <f>'Raw counts'!T574/'Raw counts'!T$1246*10000</f>
        <v>0.23195756722903491</v>
      </c>
      <c r="U574">
        <f>'Raw counts'!U574/'Raw counts'!U$1246*10000</f>
        <v>2.7034884982403455</v>
      </c>
      <c r="V574">
        <f t="shared" si="33"/>
        <v>1</v>
      </c>
      <c r="W574">
        <f t="shared" si="34"/>
        <v>0.75211073497520031</v>
      </c>
      <c r="X574">
        <f t="shared" si="32"/>
        <v>2.955949070560735</v>
      </c>
      <c r="Y574">
        <f t="shared" si="35"/>
        <v>2.3521061654844839</v>
      </c>
    </row>
    <row r="575" spans="1:25" x14ac:dyDescent="0.25">
      <c r="A575">
        <v>583</v>
      </c>
      <c r="B575" t="s">
        <v>279</v>
      </c>
      <c r="C575">
        <v>46600</v>
      </c>
      <c r="D575">
        <v>703</v>
      </c>
      <c r="E575">
        <f>'Raw counts'!E575/'Raw counts'!E$1246*10000</f>
        <v>7.8672562999688447</v>
      </c>
      <c r="F575">
        <f>'Raw counts'!F575/'Raw counts'!F$1246*10000</f>
        <v>21.344174402084214</v>
      </c>
      <c r="G575">
        <f>'Raw counts'!G575/'Raw counts'!G$1246*10000</f>
        <v>14.998529358437654</v>
      </c>
      <c r="H575">
        <f>'Raw counts'!H575/'Raw counts'!H$1246*10000</f>
        <v>9.1372266248592595</v>
      </c>
      <c r="I575">
        <f>'Raw counts'!I575/'Raw counts'!I$1246*10000</f>
        <v>9.3276977210248777</v>
      </c>
      <c r="J575">
        <f>'Raw counts'!J575/'Raw counts'!J$1246*10000</f>
        <v>15.867192877612563</v>
      </c>
      <c r="K575">
        <f>'Raw counts'!K575/'Raw counts'!K$1246*10000</f>
        <v>5.6502592117732311</v>
      </c>
      <c r="L575">
        <f>'Raw counts'!L575/'Raw counts'!L$1246*10000</f>
        <v>50.201352226163621</v>
      </c>
      <c r="M575">
        <f>'Raw counts'!M575/'Raw counts'!M$1246*10000</f>
        <v>13.938126697341296</v>
      </c>
      <c r="N575">
        <f>'Raw counts'!N575/'Raw counts'!N$1246*10000</f>
        <v>17.732657506779191</v>
      </c>
      <c r="O575">
        <f>'Raw counts'!O575/'Raw counts'!O$1246*10000</f>
        <v>7.1008697050985257</v>
      </c>
      <c r="P575">
        <f>'Raw counts'!P575/'Raw counts'!P$1246*10000</f>
        <v>4.889204388830219</v>
      </c>
      <c r="Q575">
        <f>'Raw counts'!Q575/'Raw counts'!Q$1246*10000</f>
        <v>21.598630169044629</v>
      </c>
      <c r="R575">
        <f>'Raw counts'!R575/'Raw counts'!R$1246*10000</f>
        <v>6.1787386477698236</v>
      </c>
      <c r="S575">
        <f>'Raw counts'!S575/'Raw counts'!S$1246*10000</f>
        <v>10.053535620024123</v>
      </c>
      <c r="T575">
        <f>'Raw counts'!T575/'Raw counts'!T$1246*10000</f>
        <v>31.855505899454126</v>
      </c>
      <c r="U575">
        <f>'Raw counts'!U575/'Raw counts'!U$1246*10000</f>
        <v>9.7464448909274743</v>
      </c>
      <c r="V575">
        <f t="shared" si="33"/>
        <v>1</v>
      </c>
      <c r="W575">
        <f t="shared" si="34"/>
        <v>0.62733541744665455</v>
      </c>
      <c r="X575">
        <f t="shared" si="32"/>
        <v>16.481312824362838</v>
      </c>
      <c r="Y575">
        <f t="shared" si="35"/>
        <v>13.644448353491015</v>
      </c>
    </row>
    <row r="576" spans="1:25" x14ac:dyDescent="0.25">
      <c r="A576">
        <v>584</v>
      </c>
      <c r="B576" t="s">
        <v>899</v>
      </c>
      <c r="C576">
        <v>35300</v>
      </c>
      <c r="D576">
        <v>655</v>
      </c>
      <c r="E576">
        <f>'Raw counts'!E576/'Raw counts'!E$1246*10000</f>
        <v>0</v>
      </c>
      <c r="F576">
        <f>'Raw counts'!F576/'Raw counts'!F$1246*10000</f>
        <v>0</v>
      </c>
      <c r="G576">
        <f>'Raw counts'!G576/'Raw counts'!G$1246*10000</f>
        <v>0</v>
      </c>
      <c r="H576">
        <f>'Raw counts'!H576/'Raw counts'!H$1246*10000</f>
        <v>0</v>
      </c>
      <c r="I576">
        <f>'Raw counts'!I576/'Raw counts'!I$1246*10000</f>
        <v>0</v>
      </c>
      <c r="J576">
        <f>'Raw counts'!J576/'Raw counts'!J$1246*10000</f>
        <v>0</v>
      </c>
      <c r="K576">
        <f>'Raw counts'!K576/'Raw counts'!K$1246*10000</f>
        <v>0</v>
      </c>
      <c r="L576">
        <f>'Raw counts'!L576/'Raw counts'!L$1246*10000</f>
        <v>0</v>
      </c>
      <c r="M576">
        <f>'Raw counts'!M576/'Raw counts'!M$1246*10000</f>
        <v>0</v>
      </c>
      <c r="N576">
        <f>'Raw counts'!N576/'Raw counts'!N$1246*10000</f>
        <v>0</v>
      </c>
      <c r="O576">
        <f>'Raw counts'!O576/'Raw counts'!O$1246*10000</f>
        <v>0</v>
      </c>
      <c r="P576">
        <f>'Raw counts'!P576/'Raw counts'!P$1246*10000</f>
        <v>0</v>
      </c>
      <c r="Q576">
        <f>'Raw counts'!Q576/'Raw counts'!Q$1246*10000</f>
        <v>0</v>
      </c>
      <c r="R576">
        <f>'Raw counts'!R576/'Raw counts'!R$1246*10000</f>
        <v>0</v>
      </c>
      <c r="S576">
        <f>'Raw counts'!S576/'Raw counts'!S$1246*10000</f>
        <v>0</v>
      </c>
      <c r="T576">
        <f>'Raw counts'!T576/'Raw counts'!T$1246*10000</f>
        <v>0</v>
      </c>
      <c r="U576">
        <f>'Raw counts'!U576/'Raw counts'!U$1246*10000</f>
        <v>0</v>
      </c>
      <c r="V576">
        <f t="shared" si="33"/>
        <v>0</v>
      </c>
      <c r="W576" t="str">
        <f t="shared" si="34"/>
        <v/>
      </c>
      <c r="X576">
        <f t="shared" si="32"/>
        <v>0</v>
      </c>
      <c r="Y576">
        <f t="shared" si="35"/>
        <v>0</v>
      </c>
    </row>
    <row r="577" spans="1:25" x14ac:dyDescent="0.25">
      <c r="A577">
        <v>585</v>
      </c>
      <c r="B577" t="s">
        <v>900</v>
      </c>
      <c r="C577">
        <v>54300</v>
      </c>
      <c r="D577">
        <v>367</v>
      </c>
      <c r="E577">
        <f>'Raw counts'!E577/'Raw counts'!E$1246*10000</f>
        <v>0</v>
      </c>
      <c r="F577">
        <f>'Raw counts'!F577/'Raw counts'!F$1246*10000</f>
        <v>0</v>
      </c>
      <c r="G577">
        <f>'Raw counts'!G577/'Raw counts'!G$1246*10000</f>
        <v>0</v>
      </c>
      <c r="H577">
        <f>'Raw counts'!H577/'Raw counts'!H$1246*10000</f>
        <v>0</v>
      </c>
      <c r="I577">
        <f>'Raw counts'!I577/'Raw counts'!I$1246*10000</f>
        <v>0</v>
      </c>
      <c r="J577">
        <f>'Raw counts'!J577/'Raw counts'!J$1246*10000</f>
        <v>0</v>
      </c>
      <c r="K577">
        <f>'Raw counts'!K577/'Raw counts'!K$1246*10000</f>
        <v>0</v>
      </c>
      <c r="L577">
        <f>'Raw counts'!L577/'Raw counts'!L$1246*10000</f>
        <v>0</v>
      </c>
      <c r="M577">
        <f>'Raw counts'!M577/'Raw counts'!M$1246*10000</f>
        <v>0</v>
      </c>
      <c r="N577">
        <f>'Raw counts'!N577/'Raw counts'!N$1246*10000</f>
        <v>0</v>
      </c>
      <c r="O577">
        <f>'Raw counts'!O577/'Raw counts'!O$1246*10000</f>
        <v>0</v>
      </c>
      <c r="P577">
        <f>'Raw counts'!P577/'Raw counts'!P$1246*10000</f>
        <v>0</v>
      </c>
      <c r="Q577">
        <f>'Raw counts'!Q577/'Raw counts'!Q$1246*10000</f>
        <v>0</v>
      </c>
      <c r="R577">
        <f>'Raw counts'!R577/'Raw counts'!R$1246*10000</f>
        <v>0</v>
      </c>
      <c r="S577">
        <f>'Raw counts'!S577/'Raw counts'!S$1246*10000</f>
        <v>0</v>
      </c>
      <c r="T577">
        <f>'Raw counts'!T577/'Raw counts'!T$1246*10000</f>
        <v>0</v>
      </c>
      <c r="U577">
        <f>'Raw counts'!U577/'Raw counts'!U$1246*10000</f>
        <v>0</v>
      </c>
      <c r="V577">
        <f t="shared" si="33"/>
        <v>0</v>
      </c>
      <c r="W577" t="str">
        <f t="shared" si="34"/>
        <v/>
      </c>
      <c r="X577">
        <f t="shared" si="32"/>
        <v>0</v>
      </c>
      <c r="Y577">
        <f t="shared" si="35"/>
        <v>0</v>
      </c>
    </row>
    <row r="578" spans="1:25" x14ac:dyDescent="0.25">
      <c r="A578">
        <v>586</v>
      </c>
      <c r="B578" t="s">
        <v>901</v>
      </c>
      <c r="C578">
        <v>102500</v>
      </c>
      <c r="D578">
        <v>932</v>
      </c>
      <c r="E578">
        <f>'Raw counts'!E578/'Raw counts'!E$1246*10000</f>
        <v>0</v>
      </c>
      <c r="F578">
        <f>'Raw counts'!F578/'Raw counts'!F$1246*10000</f>
        <v>0</v>
      </c>
      <c r="G578">
        <f>'Raw counts'!G578/'Raw counts'!G$1246*10000</f>
        <v>0</v>
      </c>
      <c r="H578">
        <f>'Raw counts'!H578/'Raw counts'!H$1246*10000</f>
        <v>0</v>
      </c>
      <c r="I578">
        <f>'Raw counts'!I578/'Raw counts'!I$1246*10000</f>
        <v>0</v>
      </c>
      <c r="J578">
        <f>'Raw counts'!J578/'Raw counts'!J$1246*10000</f>
        <v>0</v>
      </c>
      <c r="K578">
        <f>'Raw counts'!K578/'Raw counts'!K$1246*10000</f>
        <v>0</v>
      </c>
      <c r="L578">
        <f>'Raw counts'!L578/'Raw counts'!L$1246*10000</f>
        <v>0</v>
      </c>
      <c r="M578">
        <f>'Raw counts'!M578/'Raw counts'!M$1246*10000</f>
        <v>0</v>
      </c>
      <c r="N578">
        <f>'Raw counts'!N578/'Raw counts'!N$1246*10000</f>
        <v>0</v>
      </c>
      <c r="O578">
        <f>'Raw counts'!O578/'Raw counts'!O$1246*10000</f>
        <v>0</v>
      </c>
      <c r="P578">
        <f>'Raw counts'!P578/'Raw counts'!P$1246*10000</f>
        <v>0</v>
      </c>
      <c r="Q578">
        <f>'Raw counts'!Q578/'Raw counts'!Q$1246*10000</f>
        <v>0</v>
      </c>
      <c r="R578">
        <f>'Raw counts'!R578/'Raw counts'!R$1246*10000</f>
        <v>0</v>
      </c>
      <c r="S578">
        <f>'Raw counts'!S578/'Raw counts'!S$1246*10000</f>
        <v>0</v>
      </c>
      <c r="T578">
        <f>'Raw counts'!T578/'Raw counts'!T$1246*10000</f>
        <v>0</v>
      </c>
      <c r="U578">
        <f>'Raw counts'!U578/'Raw counts'!U$1246*10000</f>
        <v>0</v>
      </c>
      <c r="V578">
        <f t="shared" si="33"/>
        <v>0</v>
      </c>
      <c r="W578" t="str">
        <f t="shared" si="34"/>
        <v/>
      </c>
      <c r="X578">
        <f t="shared" si="32"/>
        <v>0</v>
      </c>
      <c r="Y578">
        <f t="shared" si="35"/>
        <v>0</v>
      </c>
    </row>
    <row r="579" spans="1:25" x14ac:dyDescent="0.25">
      <c r="A579">
        <v>587</v>
      </c>
      <c r="B579" t="s">
        <v>280</v>
      </c>
      <c r="C579">
        <v>81800</v>
      </c>
      <c r="D579">
        <v>795</v>
      </c>
      <c r="E579">
        <f>'Raw counts'!E579/'Raw counts'!E$1246*10000</f>
        <v>0.11580481733097539</v>
      </c>
      <c r="F579">
        <f>'Raw counts'!F579/'Raw counts'!F$1246*10000</f>
        <v>4.1014939281483885E-2</v>
      </c>
      <c r="G579">
        <f>'Raw counts'!G579/'Raw counts'!G$1246*10000</f>
        <v>0.17123908602648766</v>
      </c>
      <c r="H579">
        <f>'Raw counts'!H579/'Raw counts'!H$1246*10000</f>
        <v>0</v>
      </c>
      <c r="I579">
        <f>'Raw counts'!I579/'Raw counts'!I$1246*10000</f>
        <v>6.1568961854949686E-3</v>
      </c>
      <c r="J579">
        <f>'Raw counts'!J579/'Raw counts'!J$1246*10000</f>
        <v>0.69523747537084268</v>
      </c>
      <c r="K579">
        <f>'Raw counts'!K579/'Raw counts'!K$1246*10000</f>
        <v>9.8110262556441272E-2</v>
      </c>
      <c r="L579">
        <f>'Raw counts'!L579/'Raw counts'!L$1246*10000</f>
        <v>0</v>
      </c>
      <c r="M579">
        <f>'Raw counts'!M579/'Raw counts'!M$1246*10000</f>
        <v>0</v>
      </c>
      <c r="N579">
        <f>'Raw counts'!N579/'Raw counts'!N$1246*10000</f>
        <v>9.1641640861907965E-3</v>
      </c>
      <c r="O579">
        <f>'Raw counts'!O579/'Raw counts'!O$1246*10000</f>
        <v>0</v>
      </c>
      <c r="P579">
        <f>'Raw counts'!P579/'Raw counts'!P$1246*10000</f>
        <v>0</v>
      </c>
      <c r="Q579">
        <f>'Raw counts'!Q579/'Raw counts'!Q$1246*10000</f>
        <v>0</v>
      </c>
      <c r="R579">
        <f>'Raw counts'!R579/'Raw counts'!R$1246*10000</f>
        <v>0.1642855282480952</v>
      </c>
      <c r="S579">
        <f>'Raw counts'!S579/'Raw counts'!S$1246*10000</f>
        <v>0</v>
      </c>
      <c r="T579">
        <f>'Raw counts'!T579/'Raw counts'!T$1246*10000</f>
        <v>8.5910210084827743E-2</v>
      </c>
      <c r="U579">
        <f>'Raw counts'!U579/'Raw counts'!U$1246*10000</f>
        <v>0.11716563315006315</v>
      </c>
      <c r="V579">
        <f t="shared" si="33"/>
        <v>1</v>
      </c>
      <c r="W579">
        <f t="shared" si="34"/>
        <v>0.3549613972260679</v>
      </c>
      <c r="X579">
        <f t="shared" ref="X579:X642" si="36">AVERAGE(E579:M579)</f>
        <v>0.12528483075019176</v>
      </c>
      <c r="Y579">
        <f t="shared" si="35"/>
        <v>4.7065691946147112E-2</v>
      </c>
    </row>
    <row r="580" spans="1:25" x14ac:dyDescent="0.25">
      <c r="A580">
        <v>588</v>
      </c>
      <c r="B580" t="s">
        <v>281</v>
      </c>
      <c r="C580">
        <v>19600</v>
      </c>
      <c r="D580">
        <v>48</v>
      </c>
      <c r="E580">
        <f>'Raw counts'!E580/'Raw counts'!E$1246*10000</f>
        <v>3.735639268741142E-3</v>
      </c>
      <c r="F580">
        <f>'Raw counts'!F580/'Raw counts'!F$1246*10000</f>
        <v>0</v>
      </c>
      <c r="G580">
        <f>'Raw counts'!G580/'Raw counts'!G$1246*10000</f>
        <v>2.0145774826645608E-2</v>
      </c>
      <c r="H580">
        <f>'Raw counts'!H580/'Raw counts'!H$1246*10000</f>
        <v>0</v>
      </c>
      <c r="I580">
        <f>'Raw counts'!I580/'Raw counts'!I$1246*10000</f>
        <v>0</v>
      </c>
      <c r="J580">
        <f>'Raw counts'!J580/'Raw counts'!J$1246*10000</f>
        <v>3.4515335656708501E-2</v>
      </c>
      <c r="K580">
        <f>'Raw counts'!K580/'Raw counts'!K$1246*10000</f>
        <v>8.9191147778582974E-3</v>
      </c>
      <c r="L580">
        <f>'Raw counts'!L580/'Raw counts'!L$1246*10000</f>
        <v>0</v>
      </c>
      <c r="M580">
        <f>'Raw counts'!M580/'Raw counts'!M$1246*10000</f>
        <v>0</v>
      </c>
      <c r="N580">
        <f>'Raw counts'!N580/'Raw counts'!N$1246*10000</f>
        <v>9.1641640861907965E-3</v>
      </c>
      <c r="O580">
        <f>'Raw counts'!O580/'Raw counts'!O$1246*10000</f>
        <v>0.10432557386637645</v>
      </c>
      <c r="P580">
        <f>'Raw counts'!P580/'Raw counts'!P$1246*10000</f>
        <v>0</v>
      </c>
      <c r="Q580">
        <f>'Raw counts'!Q580/'Raw counts'!Q$1246*10000</f>
        <v>0</v>
      </c>
      <c r="R580">
        <f>'Raw counts'!R580/'Raw counts'!R$1246*10000</f>
        <v>0</v>
      </c>
      <c r="S580">
        <f>'Raw counts'!S580/'Raw counts'!S$1246*10000</f>
        <v>0</v>
      </c>
      <c r="T580">
        <f>'Raw counts'!T580/'Raw counts'!T$1246*10000</f>
        <v>0</v>
      </c>
      <c r="U580">
        <f>'Raw counts'!U580/'Raw counts'!U$1246*10000</f>
        <v>2.1697339472233915E-2</v>
      </c>
      <c r="V580">
        <f t="shared" ref="V580:V643" si="37">IF(AND(X580=0,Y580=0),0,1)</f>
        <v>1</v>
      </c>
      <c r="W580">
        <f t="shared" ref="W580:W643" si="38">IFERROR(_xlfn.T.TEST(E580:M580,N580:U580,2,2),"")</f>
        <v>0.471762171694875</v>
      </c>
      <c r="X580">
        <f t="shared" si="36"/>
        <v>7.4795405033281732E-3</v>
      </c>
      <c r="Y580">
        <f t="shared" ref="Y580:Y643" si="39">AVERAGE(N580:U580)</f>
        <v>1.6898384678100144E-2</v>
      </c>
    </row>
    <row r="581" spans="1:25" x14ac:dyDescent="0.25">
      <c r="A581">
        <v>589</v>
      </c>
      <c r="B581" t="s">
        <v>282</v>
      </c>
      <c r="C581">
        <v>31800</v>
      </c>
      <c r="D581">
        <v>698</v>
      </c>
      <c r="E581">
        <f>'Raw counts'!E581/'Raw counts'!E$1246*10000</f>
        <v>16.653479860048009</v>
      </c>
      <c r="F581">
        <f>'Raw counts'!F581/'Raw counts'!F$1246*10000</f>
        <v>18.382895785961079</v>
      </c>
      <c r="G581">
        <f>'Raw counts'!G581/'Raw counts'!G$1246*10000</f>
        <v>28.294740744023755</v>
      </c>
      <c r="H581">
        <f>'Raw counts'!H581/'Raw counts'!H$1246*10000</f>
        <v>15.970950739249798</v>
      </c>
      <c r="I581">
        <f>'Raw counts'!I581/'Raw counts'!I$1246*10000</f>
        <v>20.071481564713597</v>
      </c>
      <c r="J581">
        <f>'Raw counts'!J581/'Raw counts'!J$1246*10000</f>
        <v>15.886915926559256</v>
      </c>
      <c r="K581">
        <f>'Raw counts'!K581/'Raw counts'!K$1246*10000</f>
        <v>19.831651708567925</v>
      </c>
      <c r="L581">
        <f>'Raw counts'!L581/'Raw counts'!L$1246*10000</f>
        <v>8.2463570505029846</v>
      </c>
      <c r="M581">
        <f>'Raw counts'!M581/'Raw counts'!M$1246*10000</f>
        <v>10.288871707491939</v>
      </c>
      <c r="N581">
        <f>'Raw counts'!N581/'Raw counts'!N$1246*10000</f>
        <v>1.7778478327210145</v>
      </c>
      <c r="O581">
        <f>'Raw counts'!O581/'Raw counts'!O$1246*10000</f>
        <v>24.435741672379333</v>
      </c>
      <c r="P581">
        <f>'Raw counts'!P581/'Raw counts'!P$1246*10000</f>
        <v>21.625327104441354</v>
      </c>
      <c r="Q581">
        <f>'Raw counts'!Q581/'Raw counts'!Q$1246*10000</f>
        <v>3.900429827366976E-2</v>
      </c>
      <c r="R581">
        <f>'Raw counts'!R581/'Raw counts'!R$1246*10000</f>
        <v>0.33658498470341458</v>
      </c>
      <c r="S581">
        <f>'Raw counts'!S581/'Raw counts'!S$1246*10000</f>
        <v>3.5013663471466305</v>
      </c>
      <c r="T581">
        <f>'Raw counts'!T581/'Raw counts'!T$1246*10000</f>
        <v>13.032578869868368</v>
      </c>
      <c r="U581">
        <f>'Raw counts'!U581/'Raw counts'!U$1246*10000</f>
        <v>8.3187599536544834</v>
      </c>
      <c r="V581">
        <f t="shared" si="37"/>
        <v>1</v>
      </c>
      <c r="W581">
        <f t="shared" si="38"/>
        <v>5.4864776884030068E-2</v>
      </c>
      <c r="X581">
        <f t="shared" si="36"/>
        <v>17.069705009679819</v>
      </c>
      <c r="Y581">
        <f t="shared" si="39"/>
        <v>9.1334013828985317</v>
      </c>
    </row>
    <row r="582" spans="1:25" x14ac:dyDescent="0.25">
      <c r="A582">
        <v>590</v>
      </c>
      <c r="B582" t="s">
        <v>283</v>
      </c>
      <c r="C582">
        <v>27100</v>
      </c>
      <c r="D582">
        <v>886</v>
      </c>
      <c r="E582">
        <f>'Raw counts'!E582/'Raw counts'!E$1246*10000</f>
        <v>3.2705521797828698</v>
      </c>
      <c r="F582">
        <f>'Raw counts'!F582/'Raw counts'!F$1246*10000</f>
        <v>9.8435854275561341E-2</v>
      </c>
      <c r="G582">
        <f>'Raw counts'!G582/'Raw counts'!G$1246*10000</f>
        <v>44.683328565499963</v>
      </c>
      <c r="H582">
        <f>'Raw counts'!H582/'Raw counts'!H$1246*10000</f>
        <v>5.158449561322378</v>
      </c>
      <c r="I582">
        <f>'Raw counts'!I582/'Raw counts'!I$1246*10000</f>
        <v>5.6828151792118557</v>
      </c>
      <c r="J582">
        <f>'Raw counts'!J582/'Raw counts'!J$1246*10000</f>
        <v>11.158314941590191</v>
      </c>
      <c r="K582">
        <f>'Raw counts'!K582/'Raw counts'!K$1246*10000</f>
        <v>15.893862534143487</v>
      </c>
      <c r="L582">
        <f>'Raw counts'!L582/'Raw counts'!L$1246*10000</f>
        <v>3.5719514496831106</v>
      </c>
      <c r="M582">
        <f>'Raw counts'!M582/'Raw counts'!M$1246*10000</f>
        <v>9.8787912856528077</v>
      </c>
      <c r="N582">
        <f>'Raw counts'!N582/'Raw counts'!N$1246*10000</f>
        <v>28.32643119041575</v>
      </c>
      <c r="O582">
        <f>'Raw counts'!O582/'Raw counts'!O$1246*10000</f>
        <v>17.913710635184575</v>
      </c>
      <c r="P582">
        <f>'Raw counts'!P582/'Raw counts'!P$1246*10000</f>
        <v>8.4749058593097253</v>
      </c>
      <c r="Q582">
        <f>'Raw counts'!Q582/'Raw counts'!Q$1246*10000</f>
        <v>5.9481554867346382</v>
      </c>
      <c r="R582">
        <f>'Raw counts'!R582/'Raw counts'!R$1246*10000</f>
        <v>22.843702354692457</v>
      </c>
      <c r="S582">
        <f>'Raw counts'!S582/'Raw counts'!S$1246*10000</f>
        <v>10.069821044894574</v>
      </c>
      <c r="T582">
        <f>'Raw counts'!T582/'Raw counts'!T$1246*10000</f>
        <v>26.236978159906393</v>
      </c>
      <c r="U582">
        <f>'Raw counts'!U582/'Raw counts'!U$1246*10000</f>
        <v>27.794291863931644</v>
      </c>
      <c r="V582">
        <f t="shared" si="37"/>
        <v>1</v>
      </c>
      <c r="W582">
        <f t="shared" si="38"/>
        <v>0.21160722207352531</v>
      </c>
      <c r="X582">
        <f t="shared" si="36"/>
        <v>11.044055727906915</v>
      </c>
      <c r="Y582">
        <f t="shared" si="39"/>
        <v>18.450999574383719</v>
      </c>
    </row>
    <row r="583" spans="1:25" x14ac:dyDescent="0.25">
      <c r="A583">
        <v>591</v>
      </c>
      <c r="B583" t="s">
        <v>902</v>
      </c>
      <c r="C583">
        <v>84400</v>
      </c>
      <c r="D583">
        <v>165</v>
      </c>
      <c r="E583">
        <f>'Raw counts'!E583/'Raw counts'!E$1246*10000</f>
        <v>0</v>
      </c>
      <c r="F583">
        <f>'Raw counts'!F583/'Raw counts'!F$1246*10000</f>
        <v>0</v>
      </c>
      <c r="G583">
        <f>'Raw counts'!G583/'Raw counts'!G$1246*10000</f>
        <v>0</v>
      </c>
      <c r="H583">
        <f>'Raw counts'!H583/'Raw counts'!H$1246*10000</f>
        <v>0</v>
      </c>
      <c r="I583">
        <f>'Raw counts'!I583/'Raw counts'!I$1246*10000</f>
        <v>0</v>
      </c>
      <c r="J583">
        <f>'Raw counts'!J583/'Raw counts'!J$1246*10000</f>
        <v>4.9307622366726433E-3</v>
      </c>
      <c r="K583">
        <f>'Raw counts'!K583/'Raw counts'!K$1246*10000</f>
        <v>4.4595573889291487E-2</v>
      </c>
      <c r="L583">
        <f>'Raw counts'!L583/'Raw counts'!L$1246*10000</f>
        <v>0</v>
      </c>
      <c r="M583">
        <f>'Raw counts'!M583/'Raw counts'!M$1246*10000</f>
        <v>0</v>
      </c>
      <c r="N583">
        <f>'Raw counts'!N583/'Raw counts'!N$1246*10000</f>
        <v>0</v>
      </c>
      <c r="O583">
        <f>'Raw counts'!O583/'Raw counts'!O$1246*10000</f>
        <v>0</v>
      </c>
      <c r="P583">
        <f>'Raw counts'!P583/'Raw counts'!P$1246*10000</f>
        <v>0</v>
      </c>
      <c r="Q583">
        <f>'Raw counts'!Q583/'Raw counts'!Q$1246*10000</f>
        <v>0</v>
      </c>
      <c r="R583">
        <f>'Raw counts'!R583/'Raw counts'!R$1246*10000</f>
        <v>0</v>
      </c>
      <c r="S583">
        <f>'Raw counts'!S583/'Raw counts'!S$1246*10000</f>
        <v>0</v>
      </c>
      <c r="T583">
        <f>'Raw counts'!T583/'Raw counts'!T$1246*10000</f>
        <v>0</v>
      </c>
      <c r="U583">
        <f>'Raw counts'!U583/'Raw counts'!U$1246*10000</f>
        <v>0</v>
      </c>
      <c r="V583">
        <f t="shared" si="37"/>
        <v>1</v>
      </c>
      <c r="W583">
        <f t="shared" si="38"/>
        <v>0.30974983119207478</v>
      </c>
      <c r="X583">
        <f t="shared" si="36"/>
        <v>5.5029262362182368E-3</v>
      </c>
      <c r="Y583">
        <f t="shared" si="39"/>
        <v>0</v>
      </c>
    </row>
    <row r="584" spans="1:25" x14ac:dyDescent="0.25">
      <c r="A584">
        <v>592</v>
      </c>
      <c r="B584" t="s">
        <v>903</v>
      </c>
      <c r="C584">
        <v>35900</v>
      </c>
      <c r="D584">
        <v>663</v>
      </c>
      <c r="E584">
        <f>'Raw counts'!E584/'Raw counts'!E$1246*10000</f>
        <v>0</v>
      </c>
      <c r="F584">
        <f>'Raw counts'!F584/'Raw counts'!F$1246*10000</f>
        <v>0</v>
      </c>
      <c r="G584">
        <f>'Raw counts'!G584/'Raw counts'!G$1246*10000</f>
        <v>0</v>
      </c>
      <c r="H584">
        <f>'Raw counts'!H584/'Raw counts'!H$1246*10000</f>
        <v>0</v>
      </c>
      <c r="I584">
        <f>'Raw counts'!I584/'Raw counts'!I$1246*10000</f>
        <v>0</v>
      </c>
      <c r="J584">
        <f>'Raw counts'!J584/'Raw counts'!J$1246*10000</f>
        <v>0</v>
      </c>
      <c r="K584">
        <f>'Raw counts'!K584/'Raw counts'!K$1246*10000</f>
        <v>0</v>
      </c>
      <c r="L584">
        <f>'Raw counts'!L584/'Raw counts'!L$1246*10000</f>
        <v>0</v>
      </c>
      <c r="M584">
        <f>'Raw counts'!M584/'Raw counts'!M$1246*10000</f>
        <v>0</v>
      </c>
      <c r="N584">
        <f>'Raw counts'!N584/'Raw counts'!N$1246*10000</f>
        <v>0</v>
      </c>
      <c r="O584">
        <f>'Raw counts'!O584/'Raw counts'!O$1246*10000</f>
        <v>0</v>
      </c>
      <c r="P584">
        <f>'Raw counts'!P584/'Raw counts'!P$1246*10000</f>
        <v>0</v>
      </c>
      <c r="Q584">
        <f>'Raw counts'!Q584/'Raw counts'!Q$1246*10000</f>
        <v>0</v>
      </c>
      <c r="R584">
        <f>'Raw counts'!R584/'Raw counts'!R$1246*10000</f>
        <v>0</v>
      </c>
      <c r="S584">
        <f>'Raw counts'!S584/'Raw counts'!S$1246*10000</f>
        <v>0</v>
      </c>
      <c r="T584">
        <f>'Raw counts'!T584/'Raw counts'!T$1246*10000</f>
        <v>0</v>
      </c>
      <c r="U584">
        <f>'Raw counts'!U584/'Raw counts'!U$1246*10000</f>
        <v>0</v>
      </c>
      <c r="V584">
        <f t="shared" si="37"/>
        <v>0</v>
      </c>
      <c r="W584" t="str">
        <f t="shared" si="38"/>
        <v/>
      </c>
      <c r="X584">
        <f t="shared" si="36"/>
        <v>0</v>
      </c>
      <c r="Y584">
        <f t="shared" si="39"/>
        <v>0</v>
      </c>
    </row>
    <row r="585" spans="1:25" x14ac:dyDescent="0.25">
      <c r="A585">
        <v>593</v>
      </c>
      <c r="B585" t="s">
        <v>284</v>
      </c>
      <c r="C585">
        <v>16300</v>
      </c>
      <c r="D585">
        <v>385</v>
      </c>
      <c r="E585">
        <f>'Raw counts'!E585/'Raw counts'!E$1246*10000</f>
        <v>4.0737146225622158</v>
      </c>
      <c r="F585">
        <f>'Raw counts'!F585/'Raw counts'!F$1246*10000</f>
        <v>14.929437898460135</v>
      </c>
      <c r="G585">
        <f>'Raw counts'!G585/'Raw counts'!G$1246*10000</f>
        <v>14.484812100358193</v>
      </c>
      <c r="H585">
        <f>'Raw counts'!H585/'Raw counts'!H$1246*10000</f>
        <v>19.775220036842082</v>
      </c>
      <c r="I585">
        <f>'Raw counts'!I585/'Raw counts'!I$1246*10000</f>
        <v>14.78270774137342</v>
      </c>
      <c r="J585">
        <f>'Raw counts'!J585/'Raw counts'!J$1246*10000</f>
        <v>9.8763167600553032</v>
      </c>
      <c r="K585">
        <f>'Raw counts'!K585/'Raw counts'!K$1246*10000</f>
        <v>20.732482301131615</v>
      </c>
      <c r="L585">
        <f>'Raw counts'!L585/'Raw counts'!L$1246*10000</f>
        <v>12.616485305609109</v>
      </c>
      <c r="M585">
        <f>'Raw counts'!M585/'Raw counts'!M$1246*10000</f>
        <v>5.5706430337473147</v>
      </c>
      <c r="N585">
        <f>'Raw counts'!N585/'Raw counts'!N$1246*10000</f>
        <v>15.643228095127688</v>
      </c>
      <c r="O585">
        <f>'Raw counts'!O585/'Raw counts'!O$1246*10000</f>
        <v>34.901952469941612</v>
      </c>
      <c r="P585">
        <f>'Raw counts'!P585/'Raw counts'!P$1246*10000</f>
        <v>31.651615125591437</v>
      </c>
      <c r="Q585">
        <f>'Raw counts'!Q585/'Raw counts'!Q$1246*10000</f>
        <v>34.694323314429248</v>
      </c>
      <c r="R585">
        <f>'Raw counts'!R585/'Raw counts'!R$1246*10000</f>
        <v>7.9458098174627505</v>
      </c>
      <c r="S585">
        <f>'Raw counts'!S585/'Raw counts'!S$1246*10000</f>
        <v>20.031072590652819</v>
      </c>
      <c r="T585">
        <f>'Raw counts'!T585/'Raw counts'!T$1246*10000</f>
        <v>15.20610718501451</v>
      </c>
      <c r="U585">
        <f>'Raw counts'!U585/'Raw counts'!U$1246*10000</f>
        <v>7.3250218058261698</v>
      </c>
      <c r="V585">
        <f t="shared" si="37"/>
        <v>1</v>
      </c>
      <c r="W585">
        <f t="shared" si="38"/>
        <v>8.452471621394142E-2</v>
      </c>
      <c r="X585">
        <f t="shared" si="36"/>
        <v>12.982424422237708</v>
      </c>
      <c r="Y585">
        <f t="shared" si="39"/>
        <v>20.924891300505777</v>
      </c>
    </row>
    <row r="586" spans="1:25" x14ac:dyDescent="0.25">
      <c r="A586">
        <v>594</v>
      </c>
      <c r="B586" t="s">
        <v>904</v>
      </c>
      <c r="C586">
        <v>54400</v>
      </c>
      <c r="D586">
        <v>367</v>
      </c>
      <c r="E586">
        <f>'Raw counts'!E586/'Raw counts'!E$1246*10000</f>
        <v>0</v>
      </c>
      <c r="F586">
        <f>'Raw counts'!F586/'Raw counts'!F$1246*10000</f>
        <v>0</v>
      </c>
      <c r="G586">
        <f>'Raw counts'!G586/'Raw counts'!G$1246*10000</f>
        <v>0</v>
      </c>
      <c r="H586">
        <f>'Raw counts'!H586/'Raw counts'!H$1246*10000</f>
        <v>0</v>
      </c>
      <c r="I586">
        <f>'Raw counts'!I586/'Raw counts'!I$1246*10000</f>
        <v>0</v>
      </c>
      <c r="J586">
        <f>'Raw counts'!J586/'Raw counts'!J$1246*10000</f>
        <v>0</v>
      </c>
      <c r="K586">
        <f>'Raw counts'!K586/'Raw counts'!K$1246*10000</f>
        <v>0</v>
      </c>
      <c r="L586">
        <f>'Raw counts'!L586/'Raw counts'!L$1246*10000</f>
        <v>0</v>
      </c>
      <c r="M586">
        <f>'Raw counts'!M586/'Raw counts'!M$1246*10000</f>
        <v>0</v>
      </c>
      <c r="N586">
        <f>'Raw counts'!N586/'Raw counts'!N$1246*10000</f>
        <v>0</v>
      </c>
      <c r="O586">
        <f>'Raw counts'!O586/'Raw counts'!O$1246*10000</f>
        <v>0</v>
      </c>
      <c r="P586">
        <f>'Raw counts'!P586/'Raw counts'!P$1246*10000</f>
        <v>0</v>
      </c>
      <c r="Q586">
        <f>'Raw counts'!Q586/'Raw counts'!Q$1246*10000</f>
        <v>0</v>
      </c>
      <c r="R586">
        <f>'Raw counts'!R586/'Raw counts'!R$1246*10000</f>
        <v>0</v>
      </c>
      <c r="S586">
        <f>'Raw counts'!S586/'Raw counts'!S$1246*10000</f>
        <v>0</v>
      </c>
      <c r="T586">
        <f>'Raw counts'!T586/'Raw counts'!T$1246*10000</f>
        <v>0</v>
      </c>
      <c r="U586">
        <f>'Raw counts'!U586/'Raw counts'!U$1246*10000</f>
        <v>0</v>
      </c>
      <c r="V586">
        <f t="shared" si="37"/>
        <v>0</v>
      </c>
      <c r="W586" t="str">
        <f t="shared" si="38"/>
        <v/>
      </c>
      <c r="X586">
        <f t="shared" si="36"/>
        <v>0</v>
      </c>
      <c r="Y586">
        <f t="shared" si="39"/>
        <v>0</v>
      </c>
    </row>
    <row r="587" spans="1:25" x14ac:dyDescent="0.25">
      <c r="A587">
        <v>595</v>
      </c>
      <c r="B587" t="s">
        <v>285</v>
      </c>
      <c r="C587">
        <v>115200</v>
      </c>
      <c r="D587">
        <v>1083</v>
      </c>
      <c r="E587">
        <f>'Raw counts'!E587/'Raw counts'!E$1246*10000</f>
        <v>0.7938233446074926</v>
      </c>
      <c r="F587">
        <f>'Raw counts'!F587/'Raw counts'!F$1246*10000</f>
        <v>0.14765378141334198</v>
      </c>
      <c r="G587">
        <f>'Raw counts'!G587/'Raw counts'!G$1246*10000</f>
        <v>0.30218662239968408</v>
      </c>
      <c r="H587">
        <f>'Raw counts'!H587/'Raw counts'!H$1246*10000</f>
        <v>9.0744038291192042E-2</v>
      </c>
      <c r="I587">
        <f>'Raw counts'!I587/'Raw counts'!I$1246*10000</f>
        <v>0.23396205504880879</v>
      </c>
      <c r="J587">
        <f>'Raw counts'!J587/'Raw counts'!J$1246*10000</f>
        <v>1.819451265332205</v>
      </c>
      <c r="K587">
        <f>'Raw counts'!K587/'Raw counts'!K$1246*10000</f>
        <v>1.0702937733429958</v>
      </c>
      <c r="L587">
        <f>'Raw counts'!L587/'Raw counts'!L$1246*10000</f>
        <v>0.85109460467758069</v>
      </c>
      <c r="M587">
        <f>'Raw counts'!M587/'Raw counts'!M$1246*10000</f>
        <v>0</v>
      </c>
      <c r="N587">
        <f>'Raw counts'!N587/'Raw counts'!N$1246*10000</f>
        <v>0.29325325075810549</v>
      </c>
      <c r="O587">
        <f>'Raw counts'!O587/'Raw counts'!O$1246*10000</f>
        <v>0.66297219521535988</v>
      </c>
      <c r="P587">
        <f>'Raw counts'!P587/'Raw counts'!P$1246*10000</f>
        <v>0</v>
      </c>
      <c r="Q587">
        <f>'Raw counts'!Q587/'Raw counts'!Q$1246*10000</f>
        <v>0</v>
      </c>
      <c r="R587">
        <f>'Raw counts'!R587/'Raw counts'!R$1246*10000</f>
        <v>0.36864069753231116</v>
      </c>
      <c r="S587">
        <f>'Raw counts'!S587/'Raw counts'!S$1246*10000</f>
        <v>1.0856949913632964E-2</v>
      </c>
      <c r="T587">
        <f>'Raw counts'!T587/'Raw counts'!T$1246*10000</f>
        <v>0.35223186134779372</v>
      </c>
      <c r="U587">
        <f>'Raw counts'!U587/'Raw counts'!U$1246*10000</f>
        <v>0.87223304678380331</v>
      </c>
      <c r="V587">
        <f t="shared" si="37"/>
        <v>1</v>
      </c>
      <c r="W587">
        <f t="shared" si="38"/>
        <v>0.27351430682982947</v>
      </c>
      <c r="X587">
        <f t="shared" si="36"/>
        <v>0.58991216501258903</v>
      </c>
      <c r="Y587">
        <f t="shared" si="39"/>
        <v>0.32002350019387582</v>
      </c>
    </row>
    <row r="588" spans="1:25" x14ac:dyDescent="0.25">
      <c r="A588">
        <v>596</v>
      </c>
      <c r="B588" t="s">
        <v>286</v>
      </c>
      <c r="C588">
        <v>52600</v>
      </c>
      <c r="D588">
        <v>904</v>
      </c>
      <c r="E588">
        <f>'Raw counts'!E588/'Raw counts'!E$1246*10000</f>
        <v>2.3665274767475135</v>
      </c>
      <c r="F588">
        <f>'Raw counts'!F588/'Raw counts'!F$1246*10000</f>
        <v>17.283695413217309</v>
      </c>
      <c r="G588">
        <f>'Raw counts'!G588/'Raw counts'!G$1246*10000</f>
        <v>2.4678574162640867</v>
      </c>
      <c r="H588">
        <f>'Raw counts'!H588/'Raw counts'!H$1246*10000</f>
        <v>6.3102008165567378</v>
      </c>
      <c r="I588">
        <f>'Raw counts'!I588/'Raw counts'!I$1246*10000</f>
        <v>13.834545728807193</v>
      </c>
      <c r="J588">
        <f>'Raw counts'!J588/'Raw counts'!J$1246*10000</f>
        <v>26.764177420659102</v>
      </c>
      <c r="K588">
        <f>'Raw counts'!K588/'Raw counts'!K$1246*10000</f>
        <v>26.213278332125537</v>
      </c>
      <c r="L588">
        <f>'Raw counts'!L588/'Raw counts'!L$1246*10000</f>
        <v>31.212681926984018</v>
      </c>
      <c r="M588">
        <f>'Raw counts'!M588/'Raw counts'!M$1246*10000</f>
        <v>5.1697779022865902</v>
      </c>
      <c r="N588">
        <f>'Raw counts'!N588/'Raw counts'!N$1246*10000</f>
        <v>3.6015164858729829</v>
      </c>
      <c r="O588">
        <f>'Raw counts'!O588/'Raw counts'!O$1246*10000</f>
        <v>28.416940184763959</v>
      </c>
      <c r="P588">
        <f>'Raw counts'!P588/'Raw counts'!P$1246*10000</f>
        <v>13.056398083807972</v>
      </c>
      <c r="Q588">
        <f>'Raw counts'!Q588/'Raw counts'!Q$1246*10000</f>
        <v>2.0769788830729143</v>
      </c>
      <c r="R588">
        <f>'Raw counts'!R588/'Raw counts'!R$1246*10000</f>
        <v>6.9039991505236102</v>
      </c>
      <c r="S588">
        <f>'Raw counts'!S588/'Raw counts'!S$1246*10000</f>
        <v>5.1841935837597397</v>
      </c>
      <c r="T588">
        <f>'Raw counts'!T588/'Raw counts'!T$1246*10000</f>
        <v>4.6821064496231122</v>
      </c>
      <c r="U588">
        <f>'Raw counts'!U588/'Raw counts'!U$1246*10000</f>
        <v>8.1321628341932719</v>
      </c>
      <c r="V588">
        <f t="shared" si="37"/>
        <v>1</v>
      </c>
      <c r="W588">
        <f t="shared" si="38"/>
        <v>0.27023897243931383</v>
      </c>
      <c r="X588">
        <f t="shared" si="36"/>
        <v>14.624749159294232</v>
      </c>
      <c r="Y588">
        <f t="shared" si="39"/>
        <v>9.0067869569521957</v>
      </c>
    </row>
    <row r="589" spans="1:25" x14ac:dyDescent="0.25">
      <c r="A589">
        <v>597</v>
      </c>
      <c r="B589" t="s">
        <v>905</v>
      </c>
      <c r="C589">
        <v>31900</v>
      </c>
      <c r="D589">
        <v>589</v>
      </c>
      <c r="E589">
        <f>'Raw counts'!E589/'Raw counts'!E$1246*10000</f>
        <v>0</v>
      </c>
      <c r="F589">
        <f>'Raw counts'!F589/'Raw counts'!F$1246*10000</f>
        <v>0</v>
      </c>
      <c r="G589">
        <f>'Raw counts'!G589/'Raw counts'!G$1246*10000</f>
        <v>0</v>
      </c>
      <c r="H589">
        <f>'Raw counts'!H589/'Raw counts'!H$1246*10000</f>
        <v>0</v>
      </c>
      <c r="I589">
        <f>'Raw counts'!I589/'Raw counts'!I$1246*10000</f>
        <v>0</v>
      </c>
      <c r="J589">
        <f>'Raw counts'!J589/'Raw counts'!J$1246*10000</f>
        <v>0</v>
      </c>
      <c r="K589">
        <f>'Raw counts'!K589/'Raw counts'!K$1246*10000</f>
        <v>0</v>
      </c>
      <c r="L589">
        <f>'Raw counts'!L589/'Raw counts'!L$1246*10000</f>
        <v>0</v>
      </c>
      <c r="M589">
        <f>'Raw counts'!M589/'Raw counts'!M$1246*10000</f>
        <v>0</v>
      </c>
      <c r="N589">
        <f>'Raw counts'!N589/'Raw counts'!N$1246*10000</f>
        <v>0</v>
      </c>
      <c r="O589">
        <f>'Raw counts'!O589/'Raw counts'!O$1246*10000</f>
        <v>0</v>
      </c>
      <c r="P589">
        <f>'Raw counts'!P589/'Raw counts'!P$1246*10000</f>
        <v>0</v>
      </c>
      <c r="Q589">
        <f>'Raw counts'!Q589/'Raw counts'!Q$1246*10000</f>
        <v>0</v>
      </c>
      <c r="R589">
        <f>'Raw counts'!R589/'Raw counts'!R$1246*10000</f>
        <v>0</v>
      </c>
      <c r="S589">
        <f>'Raw counts'!S589/'Raw counts'!S$1246*10000</f>
        <v>0</v>
      </c>
      <c r="T589">
        <f>'Raw counts'!T589/'Raw counts'!T$1246*10000</f>
        <v>0</v>
      </c>
      <c r="U589">
        <f>'Raw counts'!U589/'Raw counts'!U$1246*10000</f>
        <v>0</v>
      </c>
      <c r="V589">
        <f t="shared" si="37"/>
        <v>0</v>
      </c>
      <c r="W589" t="str">
        <f t="shared" si="38"/>
        <v/>
      </c>
      <c r="X589">
        <f t="shared" si="36"/>
        <v>0</v>
      </c>
      <c r="Y589">
        <f t="shared" si="39"/>
        <v>0</v>
      </c>
    </row>
    <row r="590" spans="1:25" x14ac:dyDescent="0.25">
      <c r="A590">
        <v>598</v>
      </c>
      <c r="B590" t="s">
        <v>287</v>
      </c>
      <c r="C590">
        <v>13300</v>
      </c>
      <c r="D590">
        <v>1018</v>
      </c>
      <c r="E590">
        <f>'Raw counts'!E590/'Raw counts'!E$1246*10000</f>
        <v>2.3534527393069196</v>
      </c>
      <c r="F590">
        <f>'Raw counts'!F590/'Raw counts'!F$1246*10000</f>
        <v>1.1402153120252521</v>
      </c>
      <c r="G590">
        <f>'Raw counts'!G590/'Raw counts'!G$1246*10000</f>
        <v>1.0072887413322804E-2</v>
      </c>
      <c r="H590">
        <f>'Raw counts'!H590/'Raw counts'!H$1246*10000</f>
        <v>0.8027357233451603</v>
      </c>
      <c r="I590">
        <f>'Raw counts'!I590/'Raw counts'!I$1246*10000</f>
        <v>0.33862929020222327</v>
      </c>
      <c r="J590">
        <f>'Raw counts'!J590/'Raw counts'!J$1246*10000</f>
        <v>0.74454509773756905</v>
      </c>
      <c r="K590">
        <f>'Raw counts'!K590/'Raw counts'!K$1246*10000</f>
        <v>1.1505658063437203</v>
      </c>
      <c r="L590">
        <f>'Raw counts'!L590/'Raw counts'!L$1246*10000</f>
        <v>2.4562678487327068</v>
      </c>
      <c r="M590">
        <f>'Raw counts'!M590/'Raw counts'!M$1246*10000</f>
        <v>4.3726552845543445</v>
      </c>
      <c r="N590">
        <f>'Raw counts'!N590/'Raw counts'!N$1246*10000</f>
        <v>2.1627427243410278</v>
      </c>
      <c r="O590">
        <f>'Raw counts'!O590/'Raw counts'!O$1246*10000</f>
        <v>1.2014267700095609</v>
      </c>
      <c r="P590">
        <f>'Raw counts'!P590/'Raw counts'!P$1246*10000</f>
        <v>4.1455666583612878</v>
      </c>
      <c r="Q590">
        <f>'Raw counts'!Q590/'Raw counts'!Q$1246*10000</f>
        <v>0.57531339953662897</v>
      </c>
      <c r="R590">
        <f>'Raw counts'!R590/'Raw counts'!R$1246*10000</f>
        <v>1.1019151284933213</v>
      </c>
      <c r="S590">
        <f>'Raw counts'!S590/'Raw counts'!S$1246*10000</f>
        <v>1.0965519412769293</v>
      </c>
      <c r="T590">
        <f>'Raw counts'!T590/'Raw counts'!T$1246*10000</f>
        <v>3.2044508361640744</v>
      </c>
      <c r="U590">
        <f>'Raw counts'!U590/'Raw counts'!U$1246*10000</f>
        <v>2.3346337272123692</v>
      </c>
      <c r="V590">
        <f t="shared" si="37"/>
        <v>1</v>
      </c>
      <c r="W590">
        <f t="shared" si="38"/>
        <v>0.44695319041714066</v>
      </c>
      <c r="X590">
        <f t="shared" si="36"/>
        <v>1.4854599988512465</v>
      </c>
      <c r="Y590">
        <f t="shared" si="39"/>
        <v>1.9778251481743998</v>
      </c>
    </row>
    <row r="591" spans="1:25" x14ac:dyDescent="0.25">
      <c r="A591">
        <v>599</v>
      </c>
      <c r="B591" t="s">
        <v>288</v>
      </c>
      <c r="C591">
        <v>68500</v>
      </c>
      <c r="D591">
        <v>51</v>
      </c>
      <c r="E591">
        <f>'Raw counts'!E591/'Raw counts'!E$1246*10000</f>
        <v>0</v>
      </c>
      <c r="F591">
        <f>'Raw counts'!F591/'Raw counts'!F$1246*10000</f>
        <v>0</v>
      </c>
      <c r="G591">
        <f>'Raw counts'!G591/'Raw counts'!G$1246*10000</f>
        <v>0</v>
      </c>
      <c r="H591">
        <f>'Raw counts'!H591/'Raw counts'!H$1246*10000</f>
        <v>0</v>
      </c>
      <c r="I591">
        <f>'Raw counts'!I591/'Raw counts'!I$1246*10000</f>
        <v>0</v>
      </c>
      <c r="J591">
        <f>'Raw counts'!J591/'Raw counts'!J$1246*10000</f>
        <v>4.9307622366726422E-2</v>
      </c>
      <c r="K591">
        <f>'Raw counts'!K591/'Raw counts'!K$1246*10000</f>
        <v>4.4595573889291487E-3</v>
      </c>
      <c r="L591">
        <f>'Raw counts'!L591/'Raw counts'!L$1246*10000</f>
        <v>0</v>
      </c>
      <c r="M591">
        <f>'Raw counts'!M591/'Raw counts'!M$1246*10000</f>
        <v>0</v>
      </c>
      <c r="N591">
        <f>'Raw counts'!N591/'Raw counts'!N$1246*10000</f>
        <v>0</v>
      </c>
      <c r="O591">
        <f>'Raw counts'!O591/'Raw counts'!O$1246*10000</f>
        <v>0.76393242798927274</v>
      </c>
      <c r="P591">
        <f>'Raw counts'!P591/'Raw counts'!P$1246*10000</f>
        <v>0</v>
      </c>
      <c r="Q591">
        <f>'Raw counts'!Q591/'Raw counts'!Q$1246*10000</f>
        <v>0</v>
      </c>
      <c r="R591">
        <f>'Raw counts'!R591/'Raw counts'!R$1246*10000</f>
        <v>0</v>
      </c>
      <c r="S591">
        <f>'Raw counts'!S591/'Raw counts'!S$1246*10000</f>
        <v>0</v>
      </c>
      <c r="T591">
        <f>'Raw counts'!T591/'Raw counts'!T$1246*10000</f>
        <v>0</v>
      </c>
      <c r="U591">
        <f>'Raw counts'!U591/'Raw counts'!U$1246*10000</f>
        <v>0</v>
      </c>
      <c r="V591">
        <f t="shared" si="37"/>
        <v>1</v>
      </c>
      <c r="W591">
        <f t="shared" si="38"/>
        <v>0.33486054280181343</v>
      </c>
      <c r="X591">
        <f t="shared" si="36"/>
        <v>5.9741310839617305E-3</v>
      </c>
      <c r="Y591">
        <f t="shared" si="39"/>
        <v>9.5491553498659093E-2</v>
      </c>
    </row>
    <row r="592" spans="1:25" x14ac:dyDescent="0.25">
      <c r="A592">
        <v>600</v>
      </c>
      <c r="B592" t="s">
        <v>289</v>
      </c>
      <c r="C592">
        <v>10800</v>
      </c>
      <c r="D592">
        <v>1011</v>
      </c>
      <c r="E592">
        <f>'Raw counts'!E592/'Raw counts'!E$1246*10000</f>
        <v>4.4323359923613648</v>
      </c>
      <c r="F592">
        <f>'Raw counts'!F592/'Raw counts'!F$1246*10000</f>
        <v>36.27361230054435</v>
      </c>
      <c r="G592">
        <f>'Raw counts'!G592/'Raw counts'!G$1246*10000</f>
        <v>68.525853072835034</v>
      </c>
      <c r="H592">
        <f>'Raw counts'!H592/'Raw counts'!H$1246*10000</f>
        <v>22.316053108995455</v>
      </c>
      <c r="I592">
        <f>'Raw counts'!I592/'Raw counts'!I$1246*10000</f>
        <v>14.930473249825297</v>
      </c>
      <c r="J592">
        <f>'Raw counts'!J592/'Raw counts'!J$1246*10000</f>
        <v>15.581208667885551</v>
      </c>
      <c r="K592">
        <f>'Raw counts'!K592/'Raw counts'!K$1246*10000</f>
        <v>50.455432298344391</v>
      </c>
      <c r="L592">
        <f>'Raw counts'!L592/'Raw counts'!L$1246*10000</f>
        <v>25.762148603763869</v>
      </c>
      <c r="M592">
        <f>'Raw counts'!M592/'Raw counts'!M$1246*10000</f>
        <v>15.76736183745518</v>
      </c>
      <c r="N592">
        <f>'Raw counts'!N592/'Raw counts'!N$1246*10000</f>
        <v>27.272552320503813</v>
      </c>
      <c r="O592">
        <f>'Raw counts'!O592/'Raw counts'!O$1246*10000</f>
        <v>34.457727445736396</v>
      </c>
      <c r="P592">
        <f>'Raw counts'!P592/'Raw counts'!P$1246*10000</f>
        <v>50.058785844727588</v>
      </c>
      <c r="Q592">
        <f>'Raw counts'!Q592/'Raw counts'!Q$1246*10000</f>
        <v>93.69807552792318</v>
      </c>
      <c r="R592">
        <f>'Raw counts'!R592/'Raw counts'!R$1246*10000</f>
        <v>32.792994223961244</v>
      </c>
      <c r="S592">
        <f>'Raw counts'!S592/'Raw counts'!S$1246*10000</f>
        <v>54.968737412723691</v>
      </c>
      <c r="T592">
        <f>'Raw counts'!T592/'Raw counts'!T$1246*10000</f>
        <v>35.07713877763517</v>
      </c>
      <c r="U592">
        <f>'Raw counts'!U592/'Raw counts'!U$1246*10000</f>
        <v>21.645265857500551</v>
      </c>
      <c r="V592">
        <f t="shared" si="37"/>
        <v>1</v>
      </c>
      <c r="W592">
        <f t="shared" si="38"/>
        <v>0.15953543226727146</v>
      </c>
      <c r="X592">
        <f t="shared" si="36"/>
        <v>28.227164348001168</v>
      </c>
      <c r="Y592">
        <f t="shared" si="39"/>
        <v>43.746409676338956</v>
      </c>
    </row>
    <row r="593" spans="1:25" x14ac:dyDescent="0.25">
      <c r="A593">
        <v>601</v>
      </c>
      <c r="B593" t="s">
        <v>290</v>
      </c>
      <c r="C593">
        <v>14600</v>
      </c>
      <c r="D593">
        <v>402</v>
      </c>
      <c r="E593">
        <f>'Raw counts'!E593/'Raw counts'!E$1246*10000</f>
        <v>2.1349178420855623</v>
      </c>
      <c r="F593">
        <f>'Raw counts'!F593/'Raw counts'!F$1246*10000</f>
        <v>3.2811951425187114E-2</v>
      </c>
      <c r="G593">
        <f>'Raw counts'!G593/'Raw counts'!G$1246*10000</f>
        <v>1.803046846984782</v>
      </c>
      <c r="H593">
        <f>'Raw counts'!H593/'Raw counts'!H$1246*10000</f>
        <v>0.8236766552585123</v>
      </c>
      <c r="I593">
        <f>'Raw counts'!I593/'Raw counts'!I$1246*10000</f>
        <v>1.8470688556484902E-2</v>
      </c>
      <c r="J593">
        <f>'Raw counts'!J593/'Raw counts'!J$1246*10000</f>
        <v>3.362779845410742</v>
      </c>
      <c r="K593">
        <f>'Raw counts'!K593/'Raw counts'!K$1246*10000</f>
        <v>4.232119962093762</v>
      </c>
      <c r="L593">
        <f>'Raw counts'!L593/'Raw counts'!L$1246*10000</f>
        <v>2.9237084088146941</v>
      </c>
      <c r="M593">
        <f>'Raw counts'!M593/'Raw counts'!M$1246*10000</f>
        <v>4.0316895405532671</v>
      </c>
      <c r="N593">
        <f>'Raw counts'!N593/'Raw counts'!N$1246*10000</f>
        <v>7.4046445816421631</v>
      </c>
      <c r="O593">
        <f>'Raw counts'!O593/'Raw counts'!O$1246*10000</f>
        <v>3.2441888131350609</v>
      </c>
      <c r="P593">
        <f>'Raw counts'!P593/'Raw counts'!P$1246*10000</f>
        <v>5.4960811573738306</v>
      </c>
      <c r="Q593">
        <f>'Raw counts'!Q593/'Raw counts'!Q$1246*10000</f>
        <v>0.53630910126295916</v>
      </c>
      <c r="R593">
        <f>'Raw counts'!R593/'Raw counts'!R$1246*10000</f>
        <v>0.72926746685739818</v>
      </c>
      <c r="S593">
        <f>'Raw counts'!S593/'Raw counts'!S$1246*10000</f>
        <v>0.31485154749535593</v>
      </c>
      <c r="T593">
        <f>'Raw counts'!T593/'Raw counts'!T$1246*10000</f>
        <v>0.14604735714420716</v>
      </c>
      <c r="U593">
        <f>'Raw counts'!U593/'Raw counts'!U$1246*10000</f>
        <v>3.4064822971407245</v>
      </c>
      <c r="V593">
        <f t="shared" si="37"/>
        <v>1</v>
      </c>
      <c r="W593">
        <f t="shared" si="38"/>
        <v>0.64076881709815869</v>
      </c>
      <c r="X593">
        <f t="shared" si="36"/>
        <v>2.1514690823536657</v>
      </c>
      <c r="Y593">
        <f t="shared" si="39"/>
        <v>2.659734040256462</v>
      </c>
    </row>
    <row r="594" spans="1:25" x14ac:dyDescent="0.25">
      <c r="A594">
        <v>602</v>
      </c>
      <c r="B594" t="s">
        <v>906</v>
      </c>
      <c r="C594">
        <v>54500</v>
      </c>
      <c r="D594">
        <v>367</v>
      </c>
      <c r="E594">
        <f>'Raw counts'!E594/'Raw counts'!E$1246*10000</f>
        <v>0</v>
      </c>
      <c r="F594">
        <f>'Raw counts'!F594/'Raw counts'!F$1246*10000</f>
        <v>0</v>
      </c>
      <c r="G594">
        <f>'Raw counts'!G594/'Raw counts'!G$1246*10000</f>
        <v>0</v>
      </c>
      <c r="H594">
        <f>'Raw counts'!H594/'Raw counts'!H$1246*10000</f>
        <v>0</v>
      </c>
      <c r="I594">
        <f>'Raw counts'!I594/'Raw counts'!I$1246*10000</f>
        <v>0</v>
      </c>
      <c r="J594">
        <f>'Raw counts'!J594/'Raw counts'!J$1246*10000</f>
        <v>0</v>
      </c>
      <c r="K594">
        <f>'Raw counts'!K594/'Raw counts'!K$1246*10000</f>
        <v>0</v>
      </c>
      <c r="L594">
        <f>'Raw counts'!L594/'Raw counts'!L$1246*10000</f>
        <v>0</v>
      </c>
      <c r="M594">
        <f>'Raw counts'!M594/'Raw counts'!M$1246*10000</f>
        <v>0</v>
      </c>
      <c r="N594">
        <f>'Raw counts'!N594/'Raw counts'!N$1246*10000</f>
        <v>0</v>
      </c>
      <c r="O594">
        <f>'Raw counts'!O594/'Raw counts'!O$1246*10000</f>
        <v>0</v>
      </c>
      <c r="P594">
        <f>'Raw counts'!P594/'Raw counts'!P$1246*10000</f>
        <v>0</v>
      </c>
      <c r="Q594">
        <f>'Raw counts'!Q594/'Raw counts'!Q$1246*10000</f>
        <v>0</v>
      </c>
      <c r="R594">
        <f>'Raw counts'!R594/'Raw counts'!R$1246*10000</f>
        <v>0</v>
      </c>
      <c r="S594">
        <f>'Raw counts'!S594/'Raw counts'!S$1246*10000</f>
        <v>0</v>
      </c>
      <c r="T594">
        <f>'Raw counts'!T594/'Raw counts'!T$1246*10000</f>
        <v>0</v>
      </c>
      <c r="U594">
        <f>'Raw counts'!U594/'Raw counts'!U$1246*10000</f>
        <v>0</v>
      </c>
      <c r="V594">
        <f t="shared" si="37"/>
        <v>0</v>
      </c>
      <c r="W594" t="str">
        <f t="shared" si="38"/>
        <v/>
      </c>
      <c r="X594">
        <f t="shared" si="36"/>
        <v>0</v>
      </c>
      <c r="Y594">
        <f t="shared" si="39"/>
        <v>0</v>
      </c>
    </row>
    <row r="595" spans="1:25" x14ac:dyDescent="0.25">
      <c r="A595">
        <v>603</v>
      </c>
      <c r="B595" t="s">
        <v>291</v>
      </c>
      <c r="C595">
        <v>111400</v>
      </c>
      <c r="D595">
        <v>1099</v>
      </c>
      <c r="E595">
        <f>'Raw counts'!E595/'Raw counts'!E$1246*10000</f>
        <v>5.3569067113747968</v>
      </c>
      <c r="F595">
        <f>'Raw counts'!F595/'Raw counts'!F$1246*10000</f>
        <v>7.6451846820685958</v>
      </c>
      <c r="G595">
        <f>'Raw counts'!G595/'Raw counts'!G$1246*10000</f>
        <v>13.880438855558824</v>
      </c>
      <c r="H595">
        <f>'Raw counts'!H595/'Raw counts'!H$1246*10000</f>
        <v>6.5684723101547462</v>
      </c>
      <c r="I595">
        <f>'Raw counts'!I595/'Raw counts'!I$1246*10000</f>
        <v>1.8840102327614603</v>
      </c>
      <c r="J595">
        <f>'Raw counts'!J595/'Raw counts'!J$1246*10000</f>
        <v>11.345683906583751</v>
      </c>
      <c r="K595">
        <f>'Raw counts'!K595/'Raw counts'!K$1246*10000</f>
        <v>8.7987067283572102</v>
      </c>
      <c r="L595">
        <f>'Raw counts'!L595/'Raw counts'!L$1246*10000</f>
        <v>11.937373548508864</v>
      </c>
      <c r="M595">
        <f>'Raw counts'!M595/'Raw counts'!M$1246*10000</f>
        <v>9.0125539900825054</v>
      </c>
      <c r="N595">
        <f>'Raw counts'!N595/'Raw counts'!N$1246*10000</f>
        <v>7.5787636992797891</v>
      </c>
      <c r="O595">
        <f>'Raw counts'!O595/'Raw counts'!O$1246*10000</f>
        <v>15.110381505162266</v>
      </c>
      <c r="P595">
        <f>'Raw counts'!P595/'Raw counts'!P$1246*10000</f>
        <v>12.564913376888851</v>
      </c>
      <c r="Q595">
        <f>'Raw counts'!Q595/'Raw counts'!Q$1246*10000</f>
        <v>4.3294771083773433</v>
      </c>
      <c r="R595">
        <f>'Raw counts'!R595/'Raw counts'!R$1246*10000</f>
        <v>9.1679338690644343</v>
      </c>
      <c r="S595">
        <f>'Raw counts'!S595/'Raw counts'!S$1246*10000</f>
        <v>15.720863474940531</v>
      </c>
      <c r="T595">
        <f>'Raw counts'!T595/'Raw counts'!T$1246*10000</f>
        <v>30.979221756588885</v>
      </c>
      <c r="U595">
        <f>'Raw counts'!U595/'Raw counts'!U$1246*10000</f>
        <v>27.19544529449799</v>
      </c>
      <c r="V595">
        <f t="shared" si="37"/>
        <v>1</v>
      </c>
      <c r="W595">
        <f t="shared" si="38"/>
        <v>6.0311042958417806E-2</v>
      </c>
      <c r="X595">
        <f t="shared" si="36"/>
        <v>8.492147885050084</v>
      </c>
      <c r="Y595">
        <f t="shared" si="39"/>
        <v>15.330875010600012</v>
      </c>
    </row>
    <row r="596" spans="1:25" x14ac:dyDescent="0.25">
      <c r="A596">
        <v>604</v>
      </c>
      <c r="B596" t="s">
        <v>292</v>
      </c>
      <c r="C596">
        <v>88900</v>
      </c>
      <c r="D596">
        <v>1117</v>
      </c>
      <c r="E596">
        <f>'Raw counts'!E596/'Raw counts'!E$1246*10000</f>
        <v>0.45948363005516041</v>
      </c>
      <c r="F596">
        <f>'Raw counts'!F596/'Raw counts'!F$1246*10000</f>
        <v>0.41014939281483886</v>
      </c>
      <c r="G596">
        <f>'Raw counts'!G596/'Raw counts'!G$1246*10000</f>
        <v>0.21153063567977887</v>
      </c>
      <c r="H596">
        <f>'Raw counts'!H596/'Raw counts'!H$1246*10000</f>
        <v>0</v>
      </c>
      <c r="I596">
        <f>'Raw counts'!I596/'Raw counts'!I$1246*10000</f>
        <v>0.49255169483959749</v>
      </c>
      <c r="J596">
        <f>'Raw counts'!J596/'Raw counts'!J$1246*10000</f>
        <v>1.9229972723023305</v>
      </c>
      <c r="K596">
        <f>'Raw counts'!K596/'Raw counts'!K$1246*10000</f>
        <v>0.87853280561904235</v>
      </c>
      <c r="L596">
        <f>'Raw counts'!L596/'Raw counts'!L$1246*10000</f>
        <v>0</v>
      </c>
      <c r="M596">
        <f>'Raw counts'!M596/'Raw counts'!M$1246*10000</f>
        <v>0</v>
      </c>
      <c r="N596">
        <f>'Raw counts'!N596/'Raw counts'!N$1246*10000</f>
        <v>0.2291041021547699</v>
      </c>
      <c r="O596">
        <f>'Raw counts'!O596/'Raw counts'!O$1246*10000</f>
        <v>1.3461364369855025E-2</v>
      </c>
      <c r="P596">
        <f>'Raw counts'!P596/'Raw counts'!P$1246*10000</f>
        <v>0</v>
      </c>
      <c r="Q596">
        <f>'Raw counts'!Q596/'Raw counts'!Q$1246*10000</f>
        <v>0.32178546075777548</v>
      </c>
      <c r="R596">
        <f>'Raw counts'!R596/'Raw counts'!R$1246*10000</f>
        <v>2.6205545237622987</v>
      </c>
      <c r="S596">
        <f>'Raw counts'!S596/'Raw counts'!S$1246*10000</f>
        <v>0</v>
      </c>
      <c r="T596">
        <f>'Raw counts'!T596/'Raw counts'!T$1246*10000</f>
        <v>0.28350369327993152</v>
      </c>
      <c r="U596">
        <f>'Raw counts'!U596/'Raw counts'!U$1246*10000</f>
        <v>2.4648177640457729</v>
      </c>
      <c r="V596">
        <f t="shared" si="37"/>
        <v>1</v>
      </c>
      <c r="W596">
        <f t="shared" si="38"/>
        <v>0.56190587756370536</v>
      </c>
      <c r="X596">
        <f t="shared" si="36"/>
        <v>0.48613838125674985</v>
      </c>
      <c r="Y596">
        <f t="shared" si="39"/>
        <v>0.74165336354630051</v>
      </c>
    </row>
    <row r="597" spans="1:25" x14ac:dyDescent="0.25">
      <c r="A597">
        <v>605</v>
      </c>
      <c r="B597" t="s">
        <v>907</v>
      </c>
      <c r="C597">
        <v>32500</v>
      </c>
      <c r="D597">
        <v>589</v>
      </c>
      <c r="E597">
        <f>'Raw counts'!E597/'Raw counts'!E$1246*10000</f>
        <v>0</v>
      </c>
      <c r="F597">
        <f>'Raw counts'!F597/'Raw counts'!F$1246*10000</f>
        <v>0</v>
      </c>
      <c r="G597">
        <f>'Raw counts'!G597/'Raw counts'!G$1246*10000</f>
        <v>0</v>
      </c>
      <c r="H597">
        <f>'Raw counts'!H597/'Raw counts'!H$1246*10000</f>
        <v>0</v>
      </c>
      <c r="I597">
        <f>'Raw counts'!I597/'Raw counts'!I$1246*10000</f>
        <v>0</v>
      </c>
      <c r="J597">
        <f>'Raw counts'!J597/'Raw counts'!J$1246*10000</f>
        <v>0</v>
      </c>
      <c r="K597">
        <f>'Raw counts'!K597/'Raw counts'!K$1246*10000</f>
        <v>0</v>
      </c>
      <c r="L597">
        <f>'Raw counts'!L597/'Raw counts'!L$1246*10000</f>
        <v>0</v>
      </c>
      <c r="M597">
        <f>'Raw counts'!M597/'Raw counts'!M$1246*10000</f>
        <v>0</v>
      </c>
      <c r="N597">
        <f>'Raw counts'!N597/'Raw counts'!N$1246*10000</f>
        <v>0</v>
      </c>
      <c r="O597">
        <f>'Raw counts'!O597/'Raw counts'!O$1246*10000</f>
        <v>0</v>
      </c>
      <c r="P597">
        <f>'Raw counts'!P597/'Raw counts'!P$1246*10000</f>
        <v>0</v>
      </c>
      <c r="Q597">
        <f>'Raw counts'!Q597/'Raw counts'!Q$1246*10000</f>
        <v>0</v>
      </c>
      <c r="R597">
        <f>'Raw counts'!R597/'Raw counts'!R$1246*10000</f>
        <v>0</v>
      </c>
      <c r="S597">
        <f>'Raw counts'!S597/'Raw counts'!S$1246*10000</f>
        <v>0</v>
      </c>
      <c r="T597">
        <f>'Raw counts'!T597/'Raw counts'!T$1246*10000</f>
        <v>0</v>
      </c>
      <c r="U597">
        <f>'Raw counts'!U597/'Raw counts'!U$1246*10000</f>
        <v>0</v>
      </c>
      <c r="V597">
        <f t="shared" si="37"/>
        <v>0</v>
      </c>
      <c r="W597" t="str">
        <f t="shared" si="38"/>
        <v/>
      </c>
      <c r="X597">
        <f t="shared" si="36"/>
        <v>0</v>
      </c>
      <c r="Y597">
        <f t="shared" si="39"/>
        <v>0</v>
      </c>
    </row>
    <row r="598" spans="1:25" x14ac:dyDescent="0.25">
      <c r="A598">
        <v>606</v>
      </c>
      <c r="B598" t="s">
        <v>908</v>
      </c>
      <c r="C598">
        <v>26800</v>
      </c>
      <c r="D598">
        <v>886</v>
      </c>
      <c r="E598">
        <f>'Raw counts'!E598/'Raw counts'!E$1246*10000</f>
        <v>0</v>
      </c>
      <c r="F598">
        <f>'Raw counts'!F598/'Raw counts'!F$1246*10000</f>
        <v>0</v>
      </c>
      <c r="G598">
        <f>'Raw counts'!G598/'Raw counts'!G$1246*10000</f>
        <v>0</v>
      </c>
      <c r="H598">
        <f>'Raw counts'!H598/'Raw counts'!H$1246*10000</f>
        <v>0</v>
      </c>
      <c r="I598">
        <f>'Raw counts'!I598/'Raw counts'!I$1246*10000</f>
        <v>0</v>
      </c>
      <c r="J598">
        <f>'Raw counts'!J598/'Raw counts'!J$1246*10000</f>
        <v>0</v>
      </c>
      <c r="K598">
        <f>'Raw counts'!K598/'Raw counts'!K$1246*10000</f>
        <v>0</v>
      </c>
      <c r="L598">
        <f>'Raw counts'!L598/'Raw counts'!L$1246*10000</f>
        <v>0</v>
      </c>
      <c r="M598">
        <f>'Raw counts'!M598/'Raw counts'!M$1246*10000</f>
        <v>0</v>
      </c>
      <c r="N598">
        <f>'Raw counts'!N598/'Raw counts'!N$1246*10000</f>
        <v>0</v>
      </c>
      <c r="O598">
        <f>'Raw counts'!O598/'Raw counts'!O$1246*10000</f>
        <v>0</v>
      </c>
      <c r="P598">
        <f>'Raw counts'!P598/'Raw counts'!P$1246*10000</f>
        <v>0</v>
      </c>
      <c r="Q598">
        <f>'Raw counts'!Q598/'Raw counts'!Q$1246*10000</f>
        <v>0</v>
      </c>
      <c r="R598">
        <f>'Raw counts'!R598/'Raw counts'!R$1246*10000</f>
        <v>0</v>
      </c>
      <c r="S598">
        <f>'Raw counts'!S598/'Raw counts'!S$1246*10000</f>
        <v>0</v>
      </c>
      <c r="T598">
        <f>'Raw counts'!T598/'Raw counts'!T$1246*10000</f>
        <v>0</v>
      </c>
      <c r="U598">
        <f>'Raw counts'!U598/'Raw counts'!U$1246*10000</f>
        <v>0</v>
      </c>
      <c r="V598">
        <f t="shared" si="37"/>
        <v>0</v>
      </c>
      <c r="W598" t="str">
        <f t="shared" si="38"/>
        <v/>
      </c>
      <c r="X598">
        <f t="shared" si="36"/>
        <v>0</v>
      </c>
      <c r="Y598">
        <f t="shared" si="39"/>
        <v>0</v>
      </c>
    </row>
    <row r="599" spans="1:25" x14ac:dyDescent="0.25">
      <c r="A599">
        <v>607</v>
      </c>
      <c r="B599" t="s">
        <v>909</v>
      </c>
      <c r="C599">
        <v>89700</v>
      </c>
      <c r="D599">
        <v>386</v>
      </c>
      <c r="E599">
        <f>'Raw counts'!E599/'Raw counts'!E$1246*10000</f>
        <v>0</v>
      </c>
      <c r="F599">
        <f>'Raw counts'!F599/'Raw counts'!F$1246*10000</f>
        <v>0</v>
      </c>
      <c r="G599">
        <f>'Raw counts'!G599/'Raw counts'!G$1246*10000</f>
        <v>0</v>
      </c>
      <c r="H599">
        <f>'Raw counts'!H599/'Raw counts'!H$1246*10000</f>
        <v>0</v>
      </c>
      <c r="I599">
        <f>'Raw counts'!I599/'Raw counts'!I$1246*10000</f>
        <v>0</v>
      </c>
      <c r="J599">
        <f>'Raw counts'!J599/'Raw counts'!J$1246*10000</f>
        <v>0</v>
      </c>
      <c r="K599">
        <f>'Raw counts'!K599/'Raw counts'!K$1246*10000</f>
        <v>0</v>
      </c>
      <c r="L599">
        <f>'Raw counts'!L599/'Raw counts'!L$1246*10000</f>
        <v>0</v>
      </c>
      <c r="M599">
        <f>'Raw counts'!M599/'Raw counts'!M$1246*10000</f>
        <v>0</v>
      </c>
      <c r="N599">
        <f>'Raw counts'!N599/'Raw counts'!N$1246*10000</f>
        <v>0</v>
      </c>
      <c r="O599">
        <f>'Raw counts'!O599/'Raw counts'!O$1246*10000</f>
        <v>0</v>
      </c>
      <c r="P599">
        <f>'Raw counts'!P599/'Raw counts'!P$1246*10000</f>
        <v>0</v>
      </c>
      <c r="Q599">
        <f>'Raw counts'!Q599/'Raw counts'!Q$1246*10000</f>
        <v>0</v>
      </c>
      <c r="R599">
        <f>'Raw counts'!R599/'Raw counts'!R$1246*10000</f>
        <v>0</v>
      </c>
      <c r="S599">
        <f>'Raw counts'!S599/'Raw counts'!S$1246*10000</f>
        <v>0</v>
      </c>
      <c r="T599">
        <f>'Raw counts'!T599/'Raw counts'!T$1246*10000</f>
        <v>0</v>
      </c>
      <c r="U599">
        <f>'Raw counts'!U599/'Raw counts'!U$1246*10000</f>
        <v>0</v>
      </c>
      <c r="V599">
        <f t="shared" si="37"/>
        <v>0</v>
      </c>
      <c r="W599" t="str">
        <f t="shared" si="38"/>
        <v/>
      </c>
      <c r="X599">
        <f t="shared" si="36"/>
        <v>0</v>
      </c>
      <c r="Y599">
        <f t="shared" si="39"/>
        <v>0</v>
      </c>
    </row>
    <row r="600" spans="1:25" x14ac:dyDescent="0.25">
      <c r="A600">
        <v>608</v>
      </c>
      <c r="B600" t="s">
        <v>293</v>
      </c>
      <c r="C600">
        <v>23100</v>
      </c>
      <c r="D600">
        <v>746</v>
      </c>
      <c r="E600">
        <f>'Raw counts'!E600/'Raw counts'!E$1246*10000</f>
        <v>8.3286077496583761</v>
      </c>
      <c r="F600">
        <f>'Raw counts'!F600/'Raw counts'!F$1246*10000</f>
        <v>9.220158350477579</v>
      </c>
      <c r="G600">
        <f>'Raw counts'!G600/'Raw counts'!G$1246*10000</f>
        <v>0.20145774826645607</v>
      </c>
      <c r="H600">
        <f>'Raw counts'!H600/'Raw counts'!H$1246*10000</f>
        <v>3.525056872080921</v>
      </c>
      <c r="I600">
        <f>'Raw counts'!I600/'Raw counts'!I$1246*10000</f>
        <v>0.94816201256622512</v>
      </c>
      <c r="J600">
        <f>'Raw counts'!J600/'Raw counts'!J$1246*10000</f>
        <v>1.8983434611189673</v>
      </c>
      <c r="K600">
        <f>'Raw counts'!K600/'Raw counts'!K$1246*10000</f>
        <v>4.3837449133173534</v>
      </c>
      <c r="L600">
        <f>'Raw counts'!L600/'Raw counts'!L$1246*10000</f>
        <v>2.3724813332463128</v>
      </c>
      <c r="M600">
        <f>'Raw counts'!M600/'Raw counts'!M$1246*10000</f>
        <v>1.405331782707139</v>
      </c>
      <c r="N600">
        <f>'Raw counts'!N600/'Raw counts'!N$1246*10000</f>
        <v>5.0402902474049371</v>
      </c>
      <c r="O600">
        <f>'Raw counts'!O600/'Raw counts'!O$1246*10000</f>
        <v>1.1374852892527496</v>
      </c>
      <c r="P600">
        <f>'Raw counts'!P600/'Raw counts'!P$1246*10000</f>
        <v>2.6454698572429245</v>
      </c>
      <c r="Q600">
        <f>'Raw counts'!Q600/'Raw counts'!Q$1246*10000</f>
        <v>0.25352793877885343</v>
      </c>
      <c r="R600">
        <f>'Raw counts'!R600/'Raw counts'!R$1246*10000</f>
        <v>5.86218848358447</v>
      </c>
      <c r="S600">
        <f>'Raw counts'!S600/'Raw counts'!S$1246*10000</f>
        <v>0.36370782210670427</v>
      </c>
      <c r="T600">
        <f>'Raw counts'!T600/'Raw counts'!T$1246*10000</f>
        <v>3.3075430882658678</v>
      </c>
      <c r="U600">
        <f>'Raw counts'!U600/'Raw counts'!U$1246*10000</f>
        <v>5.4199954001640318</v>
      </c>
      <c r="V600">
        <f t="shared" si="37"/>
        <v>1</v>
      </c>
      <c r="W600">
        <f t="shared" si="38"/>
        <v>0.67573215526600516</v>
      </c>
      <c r="X600">
        <f t="shared" si="36"/>
        <v>3.5870382470488145</v>
      </c>
      <c r="Y600">
        <f t="shared" si="39"/>
        <v>3.0037760158500673</v>
      </c>
    </row>
    <row r="601" spans="1:25" x14ac:dyDescent="0.25">
      <c r="A601">
        <v>609</v>
      </c>
      <c r="B601" t="s">
        <v>294</v>
      </c>
      <c r="C601">
        <v>64800</v>
      </c>
      <c r="D601">
        <v>864</v>
      </c>
      <c r="E601">
        <f>'Raw counts'!E601/'Raw counts'!E$1246*10000</f>
        <v>0</v>
      </c>
      <c r="F601">
        <f>'Raw counts'!F601/'Raw counts'!F$1246*10000</f>
        <v>0</v>
      </c>
      <c r="G601">
        <f>'Raw counts'!G601/'Raw counts'!G$1246*10000</f>
        <v>0</v>
      </c>
      <c r="H601">
        <f>'Raw counts'!H601/'Raw counts'!H$1246*10000</f>
        <v>0</v>
      </c>
      <c r="I601">
        <f>'Raw counts'!I601/'Raw counts'!I$1246*10000</f>
        <v>0</v>
      </c>
      <c r="J601">
        <f>'Raw counts'!J601/'Raw counts'!J$1246*10000</f>
        <v>0</v>
      </c>
      <c r="K601">
        <f>'Raw counts'!K601/'Raw counts'!K$1246*10000</f>
        <v>0</v>
      </c>
      <c r="L601">
        <f>'Raw counts'!L601/'Raw counts'!L$1246*10000</f>
        <v>0</v>
      </c>
      <c r="M601">
        <f>'Raw counts'!M601/'Raw counts'!M$1246*10000</f>
        <v>0</v>
      </c>
      <c r="N601">
        <f>'Raw counts'!N601/'Raw counts'!N$1246*10000</f>
        <v>0</v>
      </c>
      <c r="O601">
        <f>'Raw counts'!O601/'Raw counts'!O$1246*10000</f>
        <v>0</v>
      </c>
      <c r="P601">
        <f>'Raw counts'!P601/'Raw counts'!P$1246*10000</f>
        <v>0</v>
      </c>
      <c r="Q601">
        <f>'Raw counts'!Q601/'Raw counts'!Q$1246*10000</f>
        <v>0</v>
      </c>
      <c r="R601">
        <f>'Raw counts'!R601/'Raw counts'!R$1246*10000</f>
        <v>0</v>
      </c>
      <c r="S601">
        <f>'Raw counts'!S601/'Raw counts'!S$1246*10000</f>
        <v>0</v>
      </c>
      <c r="T601">
        <f>'Raw counts'!T601/'Raw counts'!T$1246*10000</f>
        <v>4.2955105042413871E-2</v>
      </c>
      <c r="U601">
        <f>'Raw counts'!U601/'Raw counts'!U$1246*10000</f>
        <v>0</v>
      </c>
      <c r="V601">
        <f t="shared" si="37"/>
        <v>1</v>
      </c>
      <c r="W601">
        <f t="shared" si="38"/>
        <v>0.30367270448884121</v>
      </c>
      <c r="X601">
        <f t="shared" si="36"/>
        <v>0</v>
      </c>
      <c r="Y601">
        <f t="shared" si="39"/>
        <v>5.3693881303017339E-3</v>
      </c>
    </row>
    <row r="602" spans="1:25" x14ac:dyDescent="0.25">
      <c r="A602">
        <v>610</v>
      </c>
      <c r="B602" t="s">
        <v>295</v>
      </c>
      <c r="C602">
        <v>26300</v>
      </c>
      <c r="D602">
        <v>879</v>
      </c>
      <c r="E602">
        <f>'Raw counts'!E602/'Raw counts'!E$1246*10000</f>
        <v>4.28664606088046</v>
      </c>
      <c r="F602">
        <f>'Raw counts'!F602/'Raw counts'!F$1246*10000</f>
        <v>0.63163006493485185</v>
      </c>
      <c r="G602">
        <f>'Raw counts'!G602/'Raw counts'!G$1246*10000</f>
        <v>35.668094330576047</v>
      </c>
      <c r="H602">
        <f>'Raw counts'!H602/'Raw counts'!H$1246*10000</f>
        <v>29.729143006322069</v>
      </c>
      <c r="I602">
        <f>'Raw counts'!I602/'Raw counts'!I$1246*10000</f>
        <v>17.399388620208779</v>
      </c>
      <c r="J602">
        <f>'Raw counts'!J602/'Raw counts'!J$1246*10000</f>
        <v>15.38890894065532</v>
      </c>
      <c r="K602">
        <f>'Raw counts'!K602/'Raw counts'!K$1246*10000</f>
        <v>26.917888399576345</v>
      </c>
      <c r="L602">
        <f>'Raw counts'!L602/'Raw counts'!L$1246*10000</f>
        <v>4.251063206783356</v>
      </c>
      <c r="M602">
        <f>'Raw counts'!M602/'Raw counts'!M$1246*10000</f>
        <v>9.390380895597211</v>
      </c>
      <c r="N602">
        <f>'Raw counts'!N602/'Raw counts'!N$1246*10000</f>
        <v>35.978508202385065</v>
      </c>
      <c r="O602">
        <f>'Raw counts'!O602/'Raw counts'!O$1246*10000</f>
        <v>41.174948266294059</v>
      </c>
      <c r="P602">
        <f>'Raw counts'!P602/'Raw counts'!P$1246*10000</f>
        <v>27.535964927651314</v>
      </c>
      <c r="Q602">
        <f>'Raw counts'!Q602/'Raw counts'!Q$1246*10000</f>
        <v>41.91011849505815</v>
      </c>
      <c r="R602">
        <f>'Raw counts'!R602/'Raw counts'!R$1246*10000</f>
        <v>38.174347015112268</v>
      </c>
      <c r="S602">
        <f>'Raw counts'!S602/'Raw counts'!S$1246*10000</f>
        <v>50.995093744334028</v>
      </c>
      <c r="T602">
        <f>'Raw counts'!T602/'Raw counts'!T$1246*10000</f>
        <v>52.851961244186029</v>
      </c>
      <c r="U602">
        <f>'Raw counts'!U602/'Raw counts'!U$1246*10000</f>
        <v>29.768749755904931</v>
      </c>
      <c r="V602">
        <f t="shared" si="37"/>
        <v>1</v>
      </c>
      <c r="W602">
        <f t="shared" si="38"/>
        <v>4.6715747322367525E-4</v>
      </c>
      <c r="X602">
        <f t="shared" si="36"/>
        <v>15.962571502837161</v>
      </c>
      <c r="Y602">
        <f t="shared" si="39"/>
        <v>39.79871145636573</v>
      </c>
    </row>
    <row r="603" spans="1:25" x14ac:dyDescent="0.25">
      <c r="A603">
        <v>611</v>
      </c>
      <c r="B603" t="s">
        <v>296</v>
      </c>
      <c r="C603">
        <v>115300</v>
      </c>
      <c r="D603">
        <v>1083</v>
      </c>
      <c r="E603">
        <f>'Raw counts'!E603/'Raw counts'!E$1246*10000</f>
        <v>0.11954045659971654</v>
      </c>
      <c r="F603">
        <f>'Raw counts'!F603/'Raw counts'!F$1246*10000</f>
        <v>1.6405975712593557E-2</v>
      </c>
      <c r="G603">
        <f>'Raw counts'!G603/'Raw counts'!G$1246*10000</f>
        <v>0.75546655599921031</v>
      </c>
      <c r="H603">
        <f>'Raw counts'!H603/'Raw counts'!H$1246*10000</f>
        <v>0.45372019145596015</v>
      </c>
      <c r="I603">
        <f>'Raw counts'!I603/'Raw counts'!I$1246*10000</f>
        <v>0.41251204442816286</v>
      </c>
      <c r="J603">
        <f>'Raw counts'!J603/'Raw counts'!J$1246*10000</f>
        <v>0.26133039854365003</v>
      </c>
      <c r="K603">
        <f>'Raw counts'!K603/'Raw counts'!K$1246*10000</f>
        <v>8.0272033000724691E-2</v>
      </c>
      <c r="L603">
        <f>'Raw counts'!L603/'Raw counts'!L$1246*10000</f>
        <v>0</v>
      </c>
      <c r="M603">
        <f>'Raw counts'!M603/'Raw counts'!M$1246*10000</f>
        <v>0</v>
      </c>
      <c r="N603">
        <f>'Raw counts'!N603/'Raw counts'!N$1246*10000</f>
        <v>0.13746246129286194</v>
      </c>
      <c r="O603">
        <f>'Raw counts'!O603/'Raw counts'!O$1246*10000</f>
        <v>0.48797445840724463</v>
      </c>
      <c r="P603">
        <f>'Raw counts'!P603/'Raw counts'!P$1246*10000</f>
        <v>0</v>
      </c>
      <c r="Q603">
        <f>'Raw counts'!Q603/'Raw counts'!Q$1246*10000</f>
        <v>0</v>
      </c>
      <c r="R603">
        <f>'Raw counts'!R603/'Raw counts'!R$1246*10000</f>
        <v>4.4076605139732855E-2</v>
      </c>
      <c r="S603">
        <f>'Raw counts'!S603/'Raw counts'!S$1246*10000</f>
        <v>0.35827934714988779</v>
      </c>
      <c r="T603">
        <f>'Raw counts'!T603/'Raw counts'!T$1246*10000</f>
        <v>0</v>
      </c>
      <c r="U603">
        <f>'Raw counts'!U603/'Raw counts'!U$1246*10000</f>
        <v>0.16923924788342454</v>
      </c>
      <c r="V603">
        <f t="shared" si="37"/>
        <v>1</v>
      </c>
      <c r="W603">
        <f t="shared" si="38"/>
        <v>0.46305064439435129</v>
      </c>
      <c r="X603">
        <f t="shared" si="36"/>
        <v>0.23324973952666872</v>
      </c>
      <c r="Y603">
        <f t="shared" si="39"/>
        <v>0.14962901498414399</v>
      </c>
    </row>
    <row r="604" spans="1:25" x14ac:dyDescent="0.25">
      <c r="A604">
        <v>612</v>
      </c>
      <c r="B604" t="s">
        <v>297</v>
      </c>
      <c r="C604">
        <v>84900</v>
      </c>
      <c r="D604">
        <v>1132</v>
      </c>
      <c r="E604">
        <f>'Raw counts'!E604/'Raw counts'!E$1246*10000</f>
        <v>24.248034493398752</v>
      </c>
      <c r="F604">
        <f>'Raw counts'!F604/'Raw counts'!F$1246*10000</f>
        <v>2.4198814176075492</v>
      </c>
      <c r="G604">
        <f>'Raw counts'!G604/'Raw counts'!G$1246*10000</f>
        <v>30.520848862368098</v>
      </c>
      <c r="H604">
        <f>'Raw counts'!H604/'Raw counts'!H$1246*10000</f>
        <v>19.991609666613385</v>
      </c>
      <c r="I604">
        <f>'Raw counts'!I604/'Raw counts'!I$1246*10000</f>
        <v>49.889329791065727</v>
      </c>
      <c r="J604">
        <f>'Raw counts'!J604/'Raw counts'!J$1246*10000</f>
        <v>25.324394847550696</v>
      </c>
      <c r="K604">
        <f>'Raw counts'!K604/'Raw counts'!K$1246*10000</f>
        <v>13.900440381292157</v>
      </c>
      <c r="L604">
        <f>'Raw counts'!L604/'Raw counts'!L$1246*10000</f>
        <v>13.754217989582248</v>
      </c>
      <c r="M604">
        <f>'Raw counts'!M604/'Raw counts'!M$1246*10000</f>
        <v>32.004703484209138</v>
      </c>
      <c r="N604">
        <f>'Raw counts'!N604/'Raw counts'!N$1246*10000</f>
        <v>19.336386221862579</v>
      </c>
      <c r="O604">
        <f>'Raw counts'!O604/'Raw counts'!O$1246*10000</f>
        <v>15.430088908946322</v>
      </c>
      <c r="P604">
        <f>'Raw counts'!P604/'Raw counts'!P$1246*10000</f>
        <v>31.698626706253268</v>
      </c>
      <c r="Q604">
        <f>'Raw counts'!Q604/'Raw counts'!Q$1246*10000</f>
        <v>15.445702116373223</v>
      </c>
      <c r="R604">
        <f>'Raw counts'!R604/'Raw counts'!R$1246*10000</f>
        <v>23.396663400990924</v>
      </c>
      <c r="S604">
        <f>'Raw counts'!S604/'Raw counts'!S$1246*10000</f>
        <v>24.645276303946829</v>
      </c>
      <c r="T604">
        <f>'Raw counts'!T604/'Raw counts'!T$1246*10000</f>
        <v>7.319549899227324</v>
      </c>
      <c r="U604">
        <f>'Raw counts'!U604/'Raw counts'!U$1246*10000</f>
        <v>22.747490702690037</v>
      </c>
      <c r="V604">
        <f t="shared" si="37"/>
        <v>1</v>
      </c>
      <c r="W604">
        <f t="shared" si="38"/>
        <v>0.51911773701263186</v>
      </c>
      <c r="X604">
        <f t="shared" si="36"/>
        <v>23.561495659298643</v>
      </c>
      <c r="Y604">
        <f t="shared" si="39"/>
        <v>20.002473032536315</v>
      </c>
    </row>
    <row r="605" spans="1:25" x14ac:dyDescent="0.25">
      <c r="A605">
        <v>613</v>
      </c>
      <c r="B605" t="s">
        <v>298</v>
      </c>
      <c r="C605">
        <v>15900</v>
      </c>
      <c r="D605">
        <v>409</v>
      </c>
      <c r="E605">
        <f>'Raw counts'!E605/'Raw counts'!E$1246*10000</f>
        <v>11.475883833572787</v>
      </c>
      <c r="F605">
        <f>'Raw counts'!F605/'Raw counts'!F$1246*10000</f>
        <v>1.6405975712593557E-2</v>
      </c>
      <c r="G605">
        <f>'Raw counts'!G605/'Raw counts'!G$1246*10000</f>
        <v>8.3403507782312811</v>
      </c>
      <c r="H605">
        <f>'Raw counts'!H605/'Raw counts'!H$1246*10000</f>
        <v>9.060443207843635</v>
      </c>
      <c r="I605">
        <f>'Raw counts'!I605/'Raw counts'!I$1246*10000</f>
        <v>1.6869895548256213</v>
      </c>
      <c r="J605">
        <f>'Raw counts'!J605/'Raw counts'!J$1246*10000</f>
        <v>9.2698330049445676</v>
      </c>
      <c r="K605">
        <f>'Raw counts'!K605/'Raw counts'!K$1246*10000</f>
        <v>13.423267740676737</v>
      </c>
      <c r="L605">
        <f>'Raw counts'!L605/'Raw counts'!L$1246*10000</f>
        <v>2.8531513431419415</v>
      </c>
      <c r="M605">
        <f>'Raw counts'!M605/'Raw counts'!M$1246*10000</f>
        <v>9.2613668302995062</v>
      </c>
      <c r="N605">
        <f>'Raw counts'!N605/'Raw counts'!N$1246*10000</f>
        <v>14.653498373819083</v>
      </c>
      <c r="O605">
        <f>'Raw counts'!O605/'Raw counts'!O$1246*10000</f>
        <v>10.133042029408369</v>
      </c>
      <c r="P605">
        <f>'Raw counts'!P605/'Raw counts'!P$1246*10000</f>
        <v>18.390075598895486</v>
      </c>
      <c r="Q605">
        <f>'Raw counts'!Q605/'Raw counts'!Q$1246*10000</f>
        <v>5.33383778892434</v>
      </c>
      <c r="R605">
        <f>'Raw counts'!R605/'Raw counts'!R$1246*10000</f>
        <v>8.6069588945587423</v>
      </c>
      <c r="S605">
        <f>'Raw counts'!S605/'Raw counts'!S$1246*10000</f>
        <v>8.6964168808200029</v>
      </c>
      <c r="T605">
        <f>'Raw counts'!T605/'Raw counts'!T$1246*10000</f>
        <v>7.6545997185581509</v>
      </c>
      <c r="U605">
        <f>'Raw counts'!U605/'Raw counts'!U$1246*10000</f>
        <v>17.661634330398407</v>
      </c>
      <c r="V605">
        <f t="shared" si="37"/>
        <v>1</v>
      </c>
      <c r="W605">
        <f t="shared" si="38"/>
        <v>9.3578088714366278E-2</v>
      </c>
      <c r="X605">
        <f t="shared" si="36"/>
        <v>7.2652991410276293</v>
      </c>
      <c r="Y605">
        <f t="shared" si="39"/>
        <v>11.391257951922821</v>
      </c>
    </row>
    <row r="606" spans="1:25" x14ac:dyDescent="0.25">
      <c r="A606">
        <v>614</v>
      </c>
      <c r="B606" t="s">
        <v>299</v>
      </c>
      <c r="C606">
        <v>78000</v>
      </c>
      <c r="D606">
        <v>290</v>
      </c>
      <c r="E606">
        <f>'Raw counts'!E606/'Raw counts'!E$1246*10000</f>
        <v>5.0692624876817289</v>
      </c>
      <c r="F606">
        <f>'Raw counts'!F606/'Raw counts'!F$1246*10000</f>
        <v>8.801805969806443</v>
      </c>
      <c r="G606">
        <f>'Raw counts'!G606/'Raw counts'!G$1246*10000</f>
        <v>1.8534112840513961</v>
      </c>
      <c r="H606">
        <f>'Raw counts'!H606/'Raw counts'!H$1246*10000</f>
        <v>1.4519046126590727</v>
      </c>
      <c r="I606">
        <f>'Raw counts'!I606/'Raw counts'!I$1246*10000</f>
        <v>12.59085269933721</v>
      </c>
      <c r="J606">
        <f>'Raw counts'!J606/'Raw counts'!J$1246*10000</f>
        <v>3.6093179572443743</v>
      </c>
      <c r="K606">
        <f>'Raw counts'!K606/'Raw counts'!K$1246*10000</f>
        <v>3.3937231729750819</v>
      </c>
      <c r="L606">
        <f>'Raw counts'!L606/'Raw counts'!L$1246*10000</f>
        <v>4.0173429267423622</v>
      </c>
      <c r="M606">
        <f>'Raw counts'!M606/'Raw counts'!M$1246*10000</f>
        <v>6.9068601386163975</v>
      </c>
      <c r="N606">
        <f>'Raw counts'!N606/'Raw counts'!N$1246*10000</f>
        <v>1.5212512383076722</v>
      </c>
      <c r="O606">
        <f>'Raw counts'!O606/'Raw counts'!O$1246*10000</f>
        <v>2.4365069509437594</v>
      </c>
      <c r="P606">
        <f>'Raw counts'!P606/'Raw counts'!P$1246*10000</f>
        <v>9.9408124199467576</v>
      </c>
      <c r="Q606">
        <f>'Raw counts'!Q606/'Raw counts'!Q$1246*10000</f>
        <v>0</v>
      </c>
      <c r="R606">
        <f>'Raw counts'!R606/'Raw counts'!R$1246*10000</f>
        <v>2.9891952212946102</v>
      </c>
      <c r="S606">
        <f>'Raw counts'!S606/'Raw counts'!S$1246*10000</f>
        <v>0.21713899827265926</v>
      </c>
      <c r="T606">
        <f>'Raw counts'!T606/'Raw counts'!T$1246*10000</f>
        <v>11.769698781621402</v>
      </c>
      <c r="U606">
        <f>'Raw counts'!U606/'Raw counts'!U$1246*10000</f>
        <v>1.5318321667397146</v>
      </c>
      <c r="V606">
        <f t="shared" si="37"/>
        <v>1</v>
      </c>
      <c r="W606">
        <f t="shared" si="38"/>
        <v>0.45654403099525143</v>
      </c>
      <c r="X606">
        <f t="shared" si="36"/>
        <v>5.299386805457118</v>
      </c>
      <c r="Y606">
        <f t="shared" si="39"/>
        <v>3.8008044721408223</v>
      </c>
    </row>
    <row r="607" spans="1:25" x14ac:dyDescent="0.25">
      <c r="A607">
        <v>615</v>
      </c>
      <c r="B607" t="s">
        <v>910</v>
      </c>
      <c r="C607">
        <v>83600</v>
      </c>
      <c r="D607">
        <v>323</v>
      </c>
      <c r="E607">
        <f>'Raw counts'!E607/'Raw counts'!E$1246*10000</f>
        <v>0</v>
      </c>
      <c r="F607">
        <f>'Raw counts'!F607/'Raw counts'!F$1246*10000</f>
        <v>0</v>
      </c>
      <c r="G607">
        <f>'Raw counts'!G607/'Raw counts'!G$1246*10000</f>
        <v>0</v>
      </c>
      <c r="H607">
        <f>'Raw counts'!H607/'Raw counts'!H$1246*10000</f>
        <v>0</v>
      </c>
      <c r="I607">
        <f>'Raw counts'!I607/'Raw counts'!I$1246*10000</f>
        <v>0</v>
      </c>
      <c r="J607">
        <f>'Raw counts'!J607/'Raw counts'!J$1246*10000</f>
        <v>0</v>
      </c>
      <c r="K607">
        <f>'Raw counts'!K607/'Raw counts'!K$1246*10000</f>
        <v>0</v>
      </c>
      <c r="L607">
        <f>'Raw counts'!L607/'Raw counts'!L$1246*10000</f>
        <v>0</v>
      </c>
      <c r="M607">
        <f>'Raw counts'!M607/'Raw counts'!M$1246*10000</f>
        <v>0</v>
      </c>
      <c r="N607">
        <f>'Raw counts'!N607/'Raw counts'!N$1246*10000</f>
        <v>0</v>
      </c>
      <c r="O607">
        <f>'Raw counts'!O607/'Raw counts'!O$1246*10000</f>
        <v>0</v>
      </c>
      <c r="P607">
        <f>'Raw counts'!P607/'Raw counts'!P$1246*10000</f>
        <v>0</v>
      </c>
      <c r="Q607">
        <f>'Raw counts'!Q607/'Raw counts'!Q$1246*10000</f>
        <v>0</v>
      </c>
      <c r="R607">
        <f>'Raw counts'!R607/'Raw counts'!R$1246*10000</f>
        <v>0</v>
      </c>
      <c r="S607">
        <f>'Raw counts'!S607/'Raw counts'!S$1246*10000</f>
        <v>0</v>
      </c>
      <c r="T607">
        <f>'Raw counts'!T607/'Raw counts'!T$1246*10000</f>
        <v>0</v>
      </c>
      <c r="U607">
        <f>'Raw counts'!U607/'Raw counts'!U$1246*10000</f>
        <v>0</v>
      </c>
      <c r="V607">
        <f t="shared" si="37"/>
        <v>0</v>
      </c>
      <c r="W607" t="str">
        <f t="shared" si="38"/>
        <v/>
      </c>
      <c r="X607">
        <f t="shared" si="36"/>
        <v>0</v>
      </c>
      <c r="Y607">
        <f t="shared" si="39"/>
        <v>0</v>
      </c>
    </row>
    <row r="608" spans="1:25" x14ac:dyDescent="0.25">
      <c r="A608">
        <v>616</v>
      </c>
      <c r="B608" t="s">
        <v>300</v>
      </c>
      <c r="C608">
        <v>82600</v>
      </c>
      <c r="D608">
        <v>323</v>
      </c>
      <c r="E608">
        <f>'Raw counts'!E608/'Raw counts'!E$1246*10000</f>
        <v>14.189825762313227</v>
      </c>
      <c r="F608">
        <f>'Raw counts'!F608/'Raw counts'!F$1246*10000</f>
        <v>0</v>
      </c>
      <c r="G608">
        <f>'Raw counts'!G608/'Raw counts'!G$1246*10000</f>
        <v>3.0218662239968412</v>
      </c>
      <c r="H608">
        <f>'Raw counts'!H608/'Raw counts'!H$1246*10000</f>
        <v>0.42579894890482417</v>
      </c>
      <c r="I608">
        <f>'Raw counts'!I608/'Raw counts'!I$1246*10000</f>
        <v>15.275259436213016</v>
      </c>
      <c r="J608">
        <f>'Raw counts'!J608/'Raw counts'!J$1246*10000</f>
        <v>15.985531171292708</v>
      </c>
      <c r="K608">
        <f>'Raw counts'!K608/'Raw counts'!K$1246*10000</f>
        <v>6.3325714922793921</v>
      </c>
      <c r="L608">
        <f>'Raw counts'!L608/'Raw counts'!L$1246*10000</f>
        <v>3.2412152043420819</v>
      </c>
      <c r="M608">
        <f>'Raw counts'!M608/'Raw counts'!M$1246*10000</f>
        <v>10.500823386195309</v>
      </c>
      <c r="N608">
        <f>'Raw counts'!N608/'Raw counts'!N$1246*10000</f>
        <v>1.26465464389433</v>
      </c>
      <c r="O608">
        <f>'Raw counts'!O608/'Raw counts'!O$1246*10000</f>
        <v>7.7234578072043201</v>
      </c>
      <c r="P608">
        <f>'Raw counts'!P608/'Raw counts'!P$1246*10000</f>
        <v>3.8506758342098144</v>
      </c>
      <c r="Q608">
        <f>'Raw counts'!Q608/'Raw counts'!Q$1246*10000</f>
        <v>0.78008596547339515</v>
      </c>
      <c r="R608">
        <f>'Raw counts'!R608/'Raw counts'!R$1246*10000</f>
        <v>10.874900577203178</v>
      </c>
      <c r="S608">
        <f>'Raw counts'!S608/'Raw counts'!S$1246*10000</f>
        <v>5.4881881813414637</v>
      </c>
      <c r="T608">
        <f>'Raw counts'!T608/'Raw counts'!T$1246*10000</f>
        <v>0.15463837815268991</v>
      </c>
      <c r="U608">
        <f>'Raw counts'!U608/'Raw counts'!U$1246*10000</f>
        <v>18.264820367726511</v>
      </c>
      <c r="V608">
        <f t="shared" si="37"/>
        <v>1</v>
      </c>
      <c r="W608">
        <f t="shared" si="38"/>
        <v>0.60655539053575125</v>
      </c>
      <c r="X608">
        <f t="shared" si="36"/>
        <v>7.6636546250597108</v>
      </c>
      <c r="Y608">
        <f t="shared" si="39"/>
        <v>6.0501777194007129</v>
      </c>
    </row>
    <row r="609" spans="1:25" x14ac:dyDescent="0.25">
      <c r="A609">
        <v>617</v>
      </c>
      <c r="B609" t="s">
        <v>911</v>
      </c>
      <c r="C609">
        <v>67400</v>
      </c>
      <c r="D609">
        <v>362</v>
      </c>
      <c r="E609">
        <f>'Raw counts'!E609/'Raw counts'!E$1246*10000</f>
        <v>0</v>
      </c>
      <c r="F609">
        <f>'Raw counts'!F609/'Raw counts'!F$1246*10000</f>
        <v>0</v>
      </c>
      <c r="G609">
        <f>'Raw counts'!G609/'Raw counts'!G$1246*10000</f>
        <v>0</v>
      </c>
      <c r="H609">
        <f>'Raw counts'!H609/'Raw counts'!H$1246*10000</f>
        <v>0</v>
      </c>
      <c r="I609">
        <f>'Raw counts'!I609/'Raw counts'!I$1246*10000</f>
        <v>0</v>
      </c>
      <c r="J609">
        <f>'Raw counts'!J609/'Raw counts'!J$1246*10000</f>
        <v>0</v>
      </c>
      <c r="K609">
        <f>'Raw counts'!K609/'Raw counts'!K$1246*10000</f>
        <v>0</v>
      </c>
      <c r="L609">
        <f>'Raw counts'!L609/'Raw counts'!L$1246*10000</f>
        <v>0</v>
      </c>
      <c r="M609">
        <f>'Raw counts'!M609/'Raw counts'!M$1246*10000</f>
        <v>0</v>
      </c>
      <c r="N609">
        <f>'Raw counts'!N609/'Raw counts'!N$1246*10000</f>
        <v>0</v>
      </c>
      <c r="O609">
        <f>'Raw counts'!O609/'Raw counts'!O$1246*10000</f>
        <v>0</v>
      </c>
      <c r="P609">
        <f>'Raw counts'!P609/'Raw counts'!P$1246*10000</f>
        <v>0</v>
      </c>
      <c r="Q609">
        <f>'Raw counts'!Q609/'Raw counts'!Q$1246*10000</f>
        <v>0</v>
      </c>
      <c r="R609">
        <f>'Raw counts'!R609/'Raw counts'!R$1246*10000</f>
        <v>0</v>
      </c>
      <c r="S609">
        <f>'Raw counts'!S609/'Raw counts'!S$1246*10000</f>
        <v>0</v>
      </c>
      <c r="T609">
        <f>'Raw counts'!T609/'Raw counts'!T$1246*10000</f>
        <v>0</v>
      </c>
      <c r="U609">
        <f>'Raw counts'!U609/'Raw counts'!U$1246*10000</f>
        <v>0</v>
      </c>
      <c r="V609">
        <f t="shared" si="37"/>
        <v>0</v>
      </c>
      <c r="W609" t="str">
        <f t="shared" si="38"/>
        <v/>
      </c>
      <c r="X609">
        <f t="shared" si="36"/>
        <v>0</v>
      </c>
      <c r="Y609">
        <f t="shared" si="39"/>
        <v>0</v>
      </c>
    </row>
    <row r="610" spans="1:25" x14ac:dyDescent="0.25">
      <c r="A610">
        <v>618</v>
      </c>
      <c r="B610" t="s">
        <v>912</v>
      </c>
      <c r="C610">
        <v>112000</v>
      </c>
      <c r="D610">
        <v>1099</v>
      </c>
      <c r="E610">
        <f>'Raw counts'!E610/'Raw counts'!E$1246*10000</f>
        <v>0</v>
      </c>
      <c r="F610">
        <f>'Raw counts'!F610/'Raw counts'!F$1246*10000</f>
        <v>0</v>
      </c>
      <c r="G610">
        <f>'Raw counts'!G610/'Raw counts'!G$1246*10000</f>
        <v>0</v>
      </c>
      <c r="H610">
        <f>'Raw counts'!H610/'Raw counts'!H$1246*10000</f>
        <v>0</v>
      </c>
      <c r="I610">
        <f>'Raw counts'!I610/'Raw counts'!I$1246*10000</f>
        <v>0</v>
      </c>
      <c r="J610">
        <f>'Raw counts'!J610/'Raw counts'!J$1246*10000</f>
        <v>0</v>
      </c>
      <c r="K610">
        <f>'Raw counts'!K610/'Raw counts'!K$1246*10000</f>
        <v>0</v>
      </c>
      <c r="L610">
        <f>'Raw counts'!L610/'Raw counts'!L$1246*10000</f>
        <v>0</v>
      </c>
      <c r="M610">
        <f>'Raw counts'!M610/'Raw counts'!M$1246*10000</f>
        <v>0</v>
      </c>
      <c r="N610">
        <f>'Raw counts'!N610/'Raw counts'!N$1246*10000</f>
        <v>0</v>
      </c>
      <c r="O610">
        <f>'Raw counts'!O610/'Raw counts'!O$1246*10000</f>
        <v>0</v>
      </c>
      <c r="P610">
        <f>'Raw counts'!P610/'Raw counts'!P$1246*10000</f>
        <v>0</v>
      </c>
      <c r="Q610">
        <f>'Raw counts'!Q610/'Raw counts'!Q$1246*10000</f>
        <v>0</v>
      </c>
      <c r="R610">
        <f>'Raw counts'!R610/'Raw counts'!R$1246*10000</f>
        <v>0</v>
      </c>
      <c r="S610">
        <f>'Raw counts'!S610/'Raw counts'!S$1246*10000</f>
        <v>0</v>
      </c>
      <c r="T610">
        <f>'Raw counts'!T610/'Raw counts'!T$1246*10000</f>
        <v>0</v>
      </c>
      <c r="U610">
        <f>'Raw counts'!U610/'Raw counts'!U$1246*10000</f>
        <v>0</v>
      </c>
      <c r="V610">
        <f t="shared" si="37"/>
        <v>0</v>
      </c>
      <c r="W610" t="str">
        <f t="shared" si="38"/>
        <v/>
      </c>
      <c r="X610">
        <f t="shared" si="36"/>
        <v>0</v>
      </c>
      <c r="Y610">
        <f t="shared" si="39"/>
        <v>0</v>
      </c>
    </row>
    <row r="611" spans="1:25" x14ac:dyDescent="0.25">
      <c r="A611">
        <v>619</v>
      </c>
      <c r="B611" t="s">
        <v>913</v>
      </c>
      <c r="C611">
        <v>34100</v>
      </c>
      <c r="D611">
        <v>698</v>
      </c>
      <c r="E611">
        <f>'Raw counts'!E611/'Raw counts'!E$1246*10000</f>
        <v>0</v>
      </c>
      <c r="F611">
        <f>'Raw counts'!F611/'Raw counts'!F$1246*10000</f>
        <v>0</v>
      </c>
      <c r="G611">
        <f>'Raw counts'!G611/'Raw counts'!G$1246*10000</f>
        <v>0</v>
      </c>
      <c r="H611">
        <f>'Raw counts'!H611/'Raw counts'!H$1246*10000</f>
        <v>0</v>
      </c>
      <c r="I611">
        <f>'Raw counts'!I611/'Raw counts'!I$1246*10000</f>
        <v>0</v>
      </c>
      <c r="J611">
        <f>'Raw counts'!J611/'Raw counts'!J$1246*10000</f>
        <v>0</v>
      </c>
      <c r="K611">
        <f>'Raw counts'!K611/'Raw counts'!K$1246*10000</f>
        <v>0</v>
      </c>
      <c r="L611">
        <f>'Raw counts'!L611/'Raw counts'!L$1246*10000</f>
        <v>0</v>
      </c>
      <c r="M611">
        <f>'Raw counts'!M611/'Raw counts'!M$1246*10000</f>
        <v>0</v>
      </c>
      <c r="N611">
        <f>'Raw counts'!N611/'Raw counts'!N$1246*10000</f>
        <v>0</v>
      </c>
      <c r="O611">
        <f>'Raw counts'!O611/'Raw counts'!O$1246*10000</f>
        <v>0</v>
      </c>
      <c r="P611">
        <f>'Raw counts'!P611/'Raw counts'!P$1246*10000</f>
        <v>0</v>
      </c>
      <c r="Q611">
        <f>'Raw counts'!Q611/'Raw counts'!Q$1246*10000</f>
        <v>0</v>
      </c>
      <c r="R611">
        <f>'Raw counts'!R611/'Raw counts'!R$1246*10000</f>
        <v>0</v>
      </c>
      <c r="S611">
        <f>'Raw counts'!S611/'Raw counts'!S$1246*10000</f>
        <v>0</v>
      </c>
      <c r="T611">
        <f>'Raw counts'!T611/'Raw counts'!T$1246*10000</f>
        <v>0</v>
      </c>
      <c r="U611">
        <f>'Raw counts'!U611/'Raw counts'!U$1246*10000</f>
        <v>0</v>
      </c>
      <c r="V611">
        <f t="shared" si="37"/>
        <v>0</v>
      </c>
      <c r="W611" t="str">
        <f t="shared" si="38"/>
        <v/>
      </c>
      <c r="X611">
        <f t="shared" si="36"/>
        <v>0</v>
      </c>
      <c r="Y611">
        <f t="shared" si="39"/>
        <v>0</v>
      </c>
    </row>
    <row r="612" spans="1:25" x14ac:dyDescent="0.25">
      <c r="A612">
        <v>620</v>
      </c>
      <c r="B612" t="s">
        <v>301</v>
      </c>
      <c r="C612">
        <v>22400</v>
      </c>
      <c r="D612">
        <v>731</v>
      </c>
      <c r="E612">
        <f>'Raw counts'!E612/'Raw counts'!E$1246*10000</f>
        <v>4.0531686065841388</v>
      </c>
      <c r="F612">
        <f>'Raw counts'!F612/'Raw counts'!F$1246*10000</f>
        <v>6.5131723578996414</v>
      </c>
      <c r="G612">
        <f>'Raw counts'!G612/'Raw counts'!G$1246*10000</f>
        <v>17.365657900568515</v>
      </c>
      <c r="H612">
        <f>'Raw counts'!H612/'Raw counts'!H$1246*10000</f>
        <v>3.6856040167499531</v>
      </c>
      <c r="I612">
        <f>'Raw counts'!I612/'Raw counts'!I$1246*10000</f>
        <v>3.3431946287237677</v>
      </c>
      <c r="J612">
        <f>'Raw counts'!J612/'Raw counts'!J$1246*10000</f>
        <v>4.3489322927452712</v>
      </c>
      <c r="K612">
        <f>'Raw counts'!K612/'Raw counts'!K$1246*10000</f>
        <v>4.6334801270973855</v>
      </c>
      <c r="L612">
        <f>'Raw counts'!L612/'Raw counts'!L$1246*10000</f>
        <v>8.8196332090941E-3</v>
      </c>
      <c r="M612">
        <f>'Raw counts'!M612/'Raw counts'!M$1246*10000</f>
        <v>2.0780479803308842</v>
      </c>
      <c r="N612">
        <f>'Raw counts'!N612/'Raw counts'!N$1246*10000</f>
        <v>3.9497547211482331</v>
      </c>
      <c r="O612">
        <f>'Raw counts'!O612/'Raw counts'!O$1246*10000</f>
        <v>3.0086149366625983</v>
      </c>
      <c r="P612">
        <f>'Raw counts'!P612/'Raw counts'!P$1246*10000</f>
        <v>15.171919213590279</v>
      </c>
      <c r="Q612">
        <f>'Raw counts'!Q612/'Raw counts'!Q$1246*10000</f>
        <v>1.950214913683488E-2</v>
      </c>
      <c r="R612">
        <f>'Raw counts'!R612/'Raw counts'!R$1246*10000</f>
        <v>1.2020892310836234E-2</v>
      </c>
      <c r="S612">
        <f>'Raw counts'!S612/'Raw counts'!S$1246*10000</f>
        <v>2.5568117046605625</v>
      </c>
      <c r="T612">
        <f>'Raw counts'!T612/'Raw counts'!T$1246*10000</f>
        <v>1.1426057941282091</v>
      </c>
      <c r="U612">
        <f>'Raw counts'!U612/'Raw counts'!U$1246*10000</f>
        <v>5.8148869785586887</v>
      </c>
      <c r="V612">
        <f t="shared" si="37"/>
        <v>1</v>
      </c>
      <c r="W612">
        <f t="shared" si="38"/>
        <v>0.63711999876371683</v>
      </c>
      <c r="X612">
        <f t="shared" si="36"/>
        <v>5.1144530604342942</v>
      </c>
      <c r="Y612">
        <f t="shared" si="39"/>
        <v>3.9595145487745302</v>
      </c>
    </row>
    <row r="613" spans="1:25" x14ac:dyDescent="0.25">
      <c r="A613">
        <v>621</v>
      </c>
      <c r="B613" t="s">
        <v>302</v>
      </c>
      <c r="C613">
        <v>88200</v>
      </c>
      <c r="D613">
        <v>987</v>
      </c>
      <c r="E613">
        <f>'Raw counts'!E613/'Raw counts'!E$1246*10000</f>
        <v>16.662818958219862</v>
      </c>
      <c r="F613">
        <f>'Raw counts'!F613/'Raw counts'!F$1246*10000</f>
        <v>12.903299897954833</v>
      </c>
      <c r="G613">
        <f>'Raw counts'!G613/'Raw counts'!G$1246*10000</f>
        <v>16.177057185796421</v>
      </c>
      <c r="H613">
        <f>'Raw counts'!H613/'Raw counts'!H$1246*10000</f>
        <v>14.777317620188732</v>
      </c>
      <c r="I613">
        <f>'Raw counts'!I613/'Raw counts'!I$1246*10000</f>
        <v>31.818839486637998</v>
      </c>
      <c r="J613">
        <f>'Raw counts'!J613/'Raw counts'!J$1246*10000</f>
        <v>21.034631701645495</v>
      </c>
      <c r="K613">
        <f>'Raw counts'!K613/'Raw counts'!K$1246*10000</f>
        <v>11.648363899882936</v>
      </c>
      <c r="L613">
        <f>'Raw counts'!L613/'Raw counts'!L$1246*10000</f>
        <v>8.577093295844012</v>
      </c>
      <c r="M613">
        <f>'Raw counts'!M613/'Raw counts'!M$1246*10000</f>
        <v>30.133999537392423</v>
      </c>
      <c r="N613">
        <f>'Raw counts'!N613/'Raw counts'!N$1246*10000</f>
        <v>6.9647647055050053</v>
      </c>
      <c r="O613">
        <f>'Raw counts'!O613/'Raw counts'!O$1246*10000</f>
        <v>6.3167452305544698</v>
      </c>
      <c r="P613">
        <f>'Raw counts'!P613/'Raw counts'!P$1246*10000</f>
        <v>21.497113702636366</v>
      </c>
      <c r="Q613">
        <f>'Raw counts'!Q613/'Raw counts'!Q$1246*10000</f>
        <v>17.551934223151392</v>
      </c>
      <c r="R613">
        <f>'Raw counts'!R613/'Raw counts'!R$1246*10000</f>
        <v>20.511649246390228</v>
      </c>
      <c r="S613">
        <f>'Raw counts'!S613/'Raw counts'!S$1246*10000</f>
        <v>6.3404587495616509</v>
      </c>
      <c r="T613">
        <f>'Raw counts'!T613/'Raw counts'!T$1246*10000</f>
        <v>11.116781184976709</v>
      </c>
      <c r="U613">
        <f>'Raw counts'!U613/'Raw counts'!U$1246*10000</f>
        <v>6.8303224658592363</v>
      </c>
      <c r="V613">
        <f t="shared" si="37"/>
        <v>1</v>
      </c>
      <c r="W613">
        <f t="shared" si="38"/>
        <v>0.11444548669716352</v>
      </c>
      <c r="X613">
        <f t="shared" si="36"/>
        <v>18.192602398173634</v>
      </c>
      <c r="Y613">
        <f t="shared" si="39"/>
        <v>12.141221188579383</v>
      </c>
    </row>
    <row r="614" spans="1:25" x14ac:dyDescent="0.25">
      <c r="A614">
        <v>622</v>
      </c>
      <c r="B614" t="s">
        <v>303</v>
      </c>
      <c r="C614">
        <v>27200</v>
      </c>
      <c r="D614">
        <v>886</v>
      </c>
      <c r="E614">
        <f>'Raw counts'!E614/'Raw counts'!E$1246*10000</f>
        <v>6.9109326471711127E-2</v>
      </c>
      <c r="F614">
        <f>'Raw counts'!F614/'Raw counts'!F$1246*10000</f>
        <v>8.2029878562967784E-3</v>
      </c>
      <c r="G614">
        <f>'Raw counts'!G614/'Raw counts'!G$1246*10000</f>
        <v>2.2361810057576625</v>
      </c>
      <c r="H614">
        <f>'Raw counts'!H614/'Raw counts'!H$1246*10000</f>
        <v>0.20940931913352007</v>
      </c>
      <c r="I614">
        <f>'Raw counts'!I614/'Raw counts'!I$1246*10000</f>
        <v>0.44945342154113266</v>
      </c>
      <c r="J614">
        <f>'Raw counts'!J614/'Raw counts'!J$1246*10000</f>
        <v>0.63113756629409834</v>
      </c>
      <c r="K614">
        <f>'Raw counts'!K614/'Raw counts'!K$1246*10000</f>
        <v>0.37906237805897763</v>
      </c>
      <c r="L614">
        <f>'Raw counts'!L614/'Raw counts'!L$1246*10000</f>
        <v>0.18962211399552314</v>
      </c>
      <c r="M614">
        <f>'Raw counts'!M614/'Raw counts'!M$1246*10000</f>
        <v>0.29028164691983527</v>
      </c>
      <c r="N614">
        <f>'Raw counts'!N614/'Raw counts'!N$1246*10000</f>
        <v>3.6748297985625089</v>
      </c>
      <c r="O614">
        <f>'Raw counts'!O614/'Raw counts'!O$1246*10000</f>
        <v>1.2754642740437636</v>
      </c>
      <c r="P614">
        <f>'Raw counts'!P614/'Raw counts'!P$1246*10000</f>
        <v>0.25215302354981028</v>
      </c>
      <c r="Q614">
        <f>'Raw counts'!Q614/'Raw counts'!Q$1246*10000</f>
        <v>0.48755372842087197</v>
      </c>
      <c r="R614">
        <f>'Raw counts'!R614/'Raw counts'!R$1246*10000</f>
        <v>2.8088818366320663</v>
      </c>
      <c r="S614">
        <f>'Raw counts'!S614/'Raw counts'!S$1246*10000</f>
        <v>0.15199729879086149</v>
      </c>
      <c r="T614">
        <f>'Raw counts'!T614/'Raw counts'!T$1246*10000</f>
        <v>1.1511968151366916</v>
      </c>
      <c r="U614">
        <f>'Raw counts'!U614/'Raw counts'!U$1246*10000</f>
        <v>1.761823965145394</v>
      </c>
      <c r="V614">
        <f t="shared" si="37"/>
        <v>1</v>
      </c>
      <c r="W614">
        <f t="shared" si="38"/>
        <v>6.7563002504154729E-2</v>
      </c>
      <c r="X614">
        <f t="shared" si="36"/>
        <v>0.49582886289208417</v>
      </c>
      <c r="Y614">
        <f t="shared" si="39"/>
        <v>1.4454875925352459</v>
      </c>
    </row>
    <row r="615" spans="1:25" x14ac:dyDescent="0.25">
      <c r="A615">
        <v>623</v>
      </c>
      <c r="B615" t="s">
        <v>914</v>
      </c>
      <c r="C615">
        <v>47900</v>
      </c>
      <c r="D615">
        <v>567</v>
      </c>
      <c r="E615">
        <f>'Raw counts'!E615/'Raw counts'!E$1246*10000</f>
        <v>0</v>
      </c>
      <c r="F615">
        <f>'Raw counts'!F615/'Raw counts'!F$1246*10000</f>
        <v>0</v>
      </c>
      <c r="G615">
        <f>'Raw counts'!G615/'Raw counts'!G$1246*10000</f>
        <v>0</v>
      </c>
      <c r="H615">
        <f>'Raw counts'!H615/'Raw counts'!H$1246*10000</f>
        <v>0</v>
      </c>
      <c r="I615">
        <f>'Raw counts'!I615/'Raw counts'!I$1246*10000</f>
        <v>0</v>
      </c>
      <c r="J615">
        <f>'Raw counts'!J615/'Raw counts'!J$1246*10000</f>
        <v>0</v>
      </c>
      <c r="K615">
        <f>'Raw counts'!K615/'Raw counts'!K$1246*10000</f>
        <v>0</v>
      </c>
      <c r="L615">
        <f>'Raw counts'!L615/'Raw counts'!L$1246*10000</f>
        <v>0</v>
      </c>
      <c r="M615">
        <f>'Raw counts'!M615/'Raw counts'!M$1246*10000</f>
        <v>0</v>
      </c>
      <c r="N615">
        <f>'Raw counts'!N615/'Raw counts'!N$1246*10000</f>
        <v>0</v>
      </c>
      <c r="O615">
        <f>'Raw counts'!O615/'Raw counts'!O$1246*10000</f>
        <v>0</v>
      </c>
      <c r="P615">
        <f>'Raw counts'!P615/'Raw counts'!P$1246*10000</f>
        <v>0</v>
      </c>
      <c r="Q615">
        <f>'Raw counts'!Q615/'Raw counts'!Q$1246*10000</f>
        <v>0</v>
      </c>
      <c r="R615">
        <f>'Raw counts'!R615/'Raw counts'!R$1246*10000</f>
        <v>0</v>
      </c>
      <c r="S615">
        <f>'Raw counts'!S615/'Raw counts'!S$1246*10000</f>
        <v>0</v>
      </c>
      <c r="T615">
        <f>'Raw counts'!T615/'Raw counts'!T$1246*10000</f>
        <v>0</v>
      </c>
      <c r="U615">
        <f>'Raw counts'!U615/'Raw counts'!U$1246*10000</f>
        <v>0</v>
      </c>
      <c r="V615">
        <f t="shared" si="37"/>
        <v>0</v>
      </c>
      <c r="W615" t="str">
        <f t="shared" si="38"/>
        <v/>
      </c>
      <c r="X615">
        <f t="shared" si="36"/>
        <v>0</v>
      </c>
      <c r="Y615">
        <f t="shared" si="39"/>
        <v>0</v>
      </c>
    </row>
    <row r="616" spans="1:25" x14ac:dyDescent="0.25">
      <c r="A616">
        <v>624</v>
      </c>
      <c r="B616" t="s">
        <v>915</v>
      </c>
      <c r="C616">
        <v>119100</v>
      </c>
      <c r="D616">
        <v>1024</v>
      </c>
      <c r="E616">
        <f>'Raw counts'!E616/'Raw counts'!E$1246*10000</f>
        <v>0</v>
      </c>
      <c r="F616">
        <f>'Raw counts'!F616/'Raw counts'!F$1246*10000</f>
        <v>0</v>
      </c>
      <c r="G616">
        <f>'Raw counts'!G616/'Raw counts'!G$1246*10000</f>
        <v>0</v>
      </c>
      <c r="H616">
        <f>'Raw counts'!H616/'Raw counts'!H$1246*10000</f>
        <v>0</v>
      </c>
      <c r="I616">
        <f>'Raw counts'!I616/'Raw counts'!I$1246*10000</f>
        <v>0</v>
      </c>
      <c r="J616">
        <f>'Raw counts'!J616/'Raw counts'!J$1246*10000</f>
        <v>0</v>
      </c>
      <c r="K616">
        <f>'Raw counts'!K616/'Raw counts'!K$1246*10000</f>
        <v>0</v>
      </c>
      <c r="L616">
        <f>'Raw counts'!L616/'Raw counts'!L$1246*10000</f>
        <v>0</v>
      </c>
      <c r="M616">
        <f>'Raw counts'!M616/'Raw counts'!M$1246*10000</f>
        <v>0</v>
      </c>
      <c r="N616">
        <f>'Raw counts'!N616/'Raw counts'!N$1246*10000</f>
        <v>0</v>
      </c>
      <c r="O616">
        <f>'Raw counts'!O616/'Raw counts'!O$1246*10000</f>
        <v>0</v>
      </c>
      <c r="P616">
        <f>'Raw counts'!P616/'Raw counts'!P$1246*10000</f>
        <v>0</v>
      </c>
      <c r="Q616">
        <f>'Raw counts'!Q616/'Raw counts'!Q$1246*10000</f>
        <v>0</v>
      </c>
      <c r="R616">
        <f>'Raw counts'!R616/'Raw counts'!R$1246*10000</f>
        <v>0</v>
      </c>
      <c r="S616">
        <f>'Raw counts'!S616/'Raw counts'!S$1246*10000</f>
        <v>0</v>
      </c>
      <c r="T616">
        <f>'Raw counts'!T616/'Raw counts'!T$1246*10000</f>
        <v>0</v>
      </c>
      <c r="U616">
        <f>'Raw counts'!U616/'Raw counts'!U$1246*10000</f>
        <v>0</v>
      </c>
      <c r="V616">
        <f t="shared" si="37"/>
        <v>0</v>
      </c>
      <c r="W616" t="str">
        <f t="shared" si="38"/>
        <v/>
      </c>
      <c r="X616">
        <f t="shared" si="36"/>
        <v>0</v>
      </c>
      <c r="Y616">
        <f t="shared" si="39"/>
        <v>0</v>
      </c>
    </row>
    <row r="617" spans="1:25" x14ac:dyDescent="0.25">
      <c r="A617">
        <v>625</v>
      </c>
      <c r="B617" t="s">
        <v>304</v>
      </c>
      <c r="C617">
        <v>6700</v>
      </c>
      <c r="D617">
        <v>369</v>
      </c>
      <c r="E617">
        <f>'Raw counts'!E617/'Raw counts'!E$1246*10000</f>
        <v>27.159965303382474</v>
      </c>
      <c r="F617">
        <f>'Raw counts'!F617/'Raw counts'!F$1246*10000</f>
        <v>0.16405975712593554</v>
      </c>
      <c r="G617">
        <f>'Raw counts'!G617/'Raw counts'!G$1246*10000</f>
        <v>1.2691838140786731</v>
      </c>
      <c r="H617">
        <f>'Raw counts'!H617/'Raw counts'!H$1246*10000</f>
        <v>3.8950133358834735</v>
      </c>
      <c r="I617">
        <f>'Raw counts'!I617/'Raw counts'!I$1246*10000</f>
        <v>7.0065478590932742</v>
      </c>
      <c r="J617">
        <f>'Raw counts'!J617/'Raw counts'!J$1246*10000</f>
        <v>18.80592717066946</v>
      </c>
      <c r="K617">
        <f>'Raw counts'!K617/'Raw counts'!K$1246*10000</f>
        <v>7.7373320697920729</v>
      </c>
      <c r="L617">
        <f>'Raw counts'!L617/'Raw counts'!L$1246*10000</f>
        <v>49.597207351340671</v>
      </c>
      <c r="M617">
        <f>'Raw counts'!M617/'Raw counts'!M$1246*10000</f>
        <v>36.787439190602612</v>
      </c>
      <c r="N617">
        <f>'Raw counts'!N617/'Raw counts'!N$1246*10000</f>
        <v>19.977877707895935</v>
      </c>
      <c r="O617">
        <f>'Raw counts'!O617/'Raw counts'!O$1246*10000</f>
        <v>31.048636919070614</v>
      </c>
      <c r="P617">
        <f>'Raw counts'!P617/'Raw counts'!P$1246*10000</f>
        <v>25.078541393055705</v>
      </c>
      <c r="Q617">
        <f>'Raw counts'!Q617/'Raw counts'!Q$1246*10000</f>
        <v>5.4313485346085137</v>
      </c>
      <c r="R617">
        <f>'Raw counts'!R617/'Raw counts'!R$1246*10000</f>
        <v>9.1919756536861055</v>
      </c>
      <c r="S617">
        <f>'Raw counts'!S617/'Raw counts'!S$1246*10000</f>
        <v>1.9759648842811994</v>
      </c>
      <c r="T617">
        <f>'Raw counts'!T617/'Raw counts'!T$1246*10000</f>
        <v>10.051494579924846</v>
      </c>
      <c r="U617">
        <f>'Raw counts'!U617/'Raw counts'!U$1246*10000</f>
        <v>15.209834970035974</v>
      </c>
      <c r="V617">
        <f t="shared" si="37"/>
        <v>1</v>
      </c>
      <c r="W617">
        <f t="shared" si="38"/>
        <v>0.76012069740491484</v>
      </c>
      <c r="X617">
        <f t="shared" si="36"/>
        <v>16.935852872440961</v>
      </c>
      <c r="Y617">
        <f t="shared" si="39"/>
        <v>14.74570933031986</v>
      </c>
    </row>
    <row r="618" spans="1:25" x14ac:dyDescent="0.25">
      <c r="A618">
        <v>626</v>
      </c>
      <c r="B618" t="s">
        <v>916</v>
      </c>
      <c r="C618">
        <v>67500</v>
      </c>
      <c r="D618">
        <v>362</v>
      </c>
      <c r="E618">
        <f>'Raw counts'!E618/'Raw counts'!E$1246*10000</f>
        <v>0</v>
      </c>
      <c r="F618">
        <f>'Raw counts'!F618/'Raw counts'!F$1246*10000</f>
        <v>0</v>
      </c>
      <c r="G618">
        <f>'Raw counts'!G618/'Raw counts'!G$1246*10000</f>
        <v>0</v>
      </c>
      <c r="H618">
        <f>'Raw counts'!H618/'Raw counts'!H$1246*10000</f>
        <v>0</v>
      </c>
      <c r="I618">
        <f>'Raw counts'!I618/'Raw counts'!I$1246*10000</f>
        <v>0</v>
      </c>
      <c r="J618">
        <f>'Raw counts'!J618/'Raw counts'!J$1246*10000</f>
        <v>0</v>
      </c>
      <c r="K618">
        <f>'Raw counts'!K618/'Raw counts'!K$1246*10000</f>
        <v>0</v>
      </c>
      <c r="L618">
        <f>'Raw counts'!L618/'Raw counts'!L$1246*10000</f>
        <v>0</v>
      </c>
      <c r="M618">
        <f>'Raw counts'!M618/'Raw counts'!M$1246*10000</f>
        <v>0</v>
      </c>
      <c r="N618">
        <f>'Raw counts'!N618/'Raw counts'!N$1246*10000</f>
        <v>0</v>
      </c>
      <c r="O618">
        <f>'Raw counts'!O618/'Raw counts'!O$1246*10000</f>
        <v>0</v>
      </c>
      <c r="P618">
        <f>'Raw counts'!P618/'Raw counts'!P$1246*10000</f>
        <v>0</v>
      </c>
      <c r="Q618">
        <f>'Raw counts'!Q618/'Raw counts'!Q$1246*10000</f>
        <v>0</v>
      </c>
      <c r="R618">
        <f>'Raw counts'!R618/'Raw counts'!R$1246*10000</f>
        <v>0</v>
      </c>
      <c r="S618">
        <f>'Raw counts'!S618/'Raw counts'!S$1246*10000</f>
        <v>0</v>
      </c>
      <c r="T618">
        <f>'Raw counts'!T618/'Raw counts'!T$1246*10000</f>
        <v>0</v>
      </c>
      <c r="U618">
        <f>'Raw counts'!U618/'Raw counts'!U$1246*10000</f>
        <v>0</v>
      </c>
      <c r="V618">
        <f t="shared" si="37"/>
        <v>0</v>
      </c>
      <c r="W618" t="str">
        <f t="shared" si="38"/>
        <v/>
      </c>
      <c r="X618">
        <f t="shared" si="36"/>
        <v>0</v>
      </c>
      <c r="Y618">
        <f t="shared" si="39"/>
        <v>0</v>
      </c>
    </row>
    <row r="619" spans="1:25" x14ac:dyDescent="0.25">
      <c r="A619">
        <v>627</v>
      </c>
      <c r="B619" t="s">
        <v>917</v>
      </c>
      <c r="C619">
        <v>104100</v>
      </c>
      <c r="D619">
        <v>285</v>
      </c>
      <c r="E619">
        <f>'Raw counts'!E619/'Raw counts'!E$1246*10000</f>
        <v>0</v>
      </c>
      <c r="F619">
        <f>'Raw counts'!F619/'Raw counts'!F$1246*10000</f>
        <v>0</v>
      </c>
      <c r="G619">
        <f>'Raw counts'!G619/'Raw counts'!G$1246*10000</f>
        <v>0</v>
      </c>
      <c r="H619">
        <f>'Raw counts'!H619/'Raw counts'!H$1246*10000</f>
        <v>0</v>
      </c>
      <c r="I619">
        <f>'Raw counts'!I619/'Raw counts'!I$1246*10000</f>
        <v>0</v>
      </c>
      <c r="J619">
        <f>'Raw counts'!J619/'Raw counts'!J$1246*10000</f>
        <v>0</v>
      </c>
      <c r="K619">
        <f>'Raw counts'!K619/'Raw counts'!K$1246*10000</f>
        <v>0</v>
      </c>
      <c r="L619">
        <f>'Raw counts'!L619/'Raw counts'!L$1246*10000</f>
        <v>0</v>
      </c>
      <c r="M619">
        <f>'Raw counts'!M619/'Raw counts'!M$1246*10000</f>
        <v>0</v>
      </c>
      <c r="N619">
        <f>'Raw counts'!N619/'Raw counts'!N$1246*10000</f>
        <v>0</v>
      </c>
      <c r="O619">
        <f>'Raw counts'!O619/'Raw counts'!O$1246*10000</f>
        <v>0</v>
      </c>
      <c r="P619">
        <f>'Raw counts'!P619/'Raw counts'!P$1246*10000</f>
        <v>0</v>
      </c>
      <c r="Q619">
        <f>'Raw counts'!Q619/'Raw counts'!Q$1246*10000</f>
        <v>0</v>
      </c>
      <c r="R619">
        <f>'Raw counts'!R619/'Raw counts'!R$1246*10000</f>
        <v>0</v>
      </c>
      <c r="S619">
        <f>'Raw counts'!S619/'Raw counts'!S$1246*10000</f>
        <v>0</v>
      </c>
      <c r="T619">
        <f>'Raw counts'!T619/'Raw counts'!T$1246*10000</f>
        <v>0</v>
      </c>
      <c r="U619">
        <f>'Raw counts'!U619/'Raw counts'!U$1246*10000</f>
        <v>0</v>
      </c>
      <c r="V619">
        <f t="shared" si="37"/>
        <v>0</v>
      </c>
      <c r="W619" t="str">
        <f t="shared" si="38"/>
        <v/>
      </c>
      <c r="X619">
        <f t="shared" si="36"/>
        <v>0</v>
      </c>
      <c r="Y619">
        <f t="shared" si="39"/>
        <v>0</v>
      </c>
    </row>
    <row r="620" spans="1:25" x14ac:dyDescent="0.25">
      <c r="A620">
        <v>628</v>
      </c>
      <c r="B620" t="s">
        <v>305</v>
      </c>
      <c r="C620">
        <v>82200</v>
      </c>
      <c r="D620">
        <v>1100</v>
      </c>
      <c r="E620">
        <f>'Raw counts'!E620/'Raw counts'!E$1246*10000</f>
        <v>1.2906633673500645</v>
      </c>
      <c r="F620">
        <f>'Raw counts'!F620/'Raw counts'!F$1246*10000</f>
        <v>0.40194640495854211</v>
      </c>
      <c r="G620">
        <f>'Raw counts'!G620/'Raw counts'!G$1246*10000</f>
        <v>0.81590388047914708</v>
      </c>
      <c r="H620">
        <f>'Raw counts'!H620/'Raw counts'!H$1246*10000</f>
        <v>1.3960621275568005E-2</v>
      </c>
      <c r="I620">
        <f>'Raw counts'!I620/'Raw counts'!I$1246*10000</f>
        <v>8.6196546596929546E-2</v>
      </c>
      <c r="J620">
        <f>'Raw counts'!J620/'Raw counts'!J$1246*10000</f>
        <v>0.5768991816906992</v>
      </c>
      <c r="K620">
        <f>'Raw counts'!K620/'Raw counts'!K$1246*10000</f>
        <v>1.2888120854005241</v>
      </c>
      <c r="L620">
        <f>'Raw counts'!L620/'Raw counts'!L$1246*10000</f>
        <v>0.12788468153186447</v>
      </c>
      <c r="M620">
        <f>'Raw counts'!M620/'Raw counts'!M$1246*10000</f>
        <v>2.2853920138450521</v>
      </c>
      <c r="N620">
        <f>'Raw counts'!N620/'Raw counts'!N$1246*10000</f>
        <v>1.5212512383076722</v>
      </c>
      <c r="O620">
        <f>'Raw counts'!O620/'Raw counts'!O$1246*10000</f>
        <v>0.39037956672579571</v>
      </c>
      <c r="P620">
        <f>'Raw counts'!P620/'Raw counts'!P$1246*10000</f>
        <v>0.11111828156432317</v>
      </c>
      <c r="Q620">
        <f>'Raw counts'!Q620/'Raw counts'!Q$1246*10000</f>
        <v>0.39979405730511502</v>
      </c>
      <c r="R620">
        <f>'Raw counts'!R620/'Raw counts'!R$1246*10000</f>
        <v>3.3858846675522059</v>
      </c>
      <c r="S620">
        <f>'Raw counts'!S620/'Raw counts'!S$1246*10000</f>
        <v>3.0453744507740463</v>
      </c>
      <c r="T620">
        <f>'Raw counts'!T620/'Raw counts'!T$1246*10000</f>
        <v>0.5927804495853114</v>
      </c>
      <c r="U620">
        <f>'Raw counts'!U620/'Raw counts'!U$1246*10000</f>
        <v>0.16489977998897776</v>
      </c>
      <c r="V620">
        <f t="shared" si="37"/>
        <v>1</v>
      </c>
      <c r="W620">
        <f t="shared" si="38"/>
        <v>0.4079375396965399</v>
      </c>
      <c r="X620">
        <f t="shared" si="36"/>
        <v>0.76529542034759901</v>
      </c>
      <c r="Y620">
        <f t="shared" si="39"/>
        <v>1.2014353114754308</v>
      </c>
    </row>
    <row r="621" spans="1:25" x14ac:dyDescent="0.25">
      <c r="A621">
        <v>629</v>
      </c>
      <c r="B621" t="s">
        <v>306</v>
      </c>
      <c r="C621">
        <v>63800</v>
      </c>
      <c r="D621">
        <v>637</v>
      </c>
      <c r="E621">
        <f>'Raw counts'!E621/'Raw counts'!E$1246*10000</f>
        <v>9.3260234344122601</v>
      </c>
      <c r="F621">
        <f>'Raw counts'!F621/'Raw counts'!F$1246*10000</f>
        <v>19.744591770106346</v>
      </c>
      <c r="G621">
        <f>'Raw counts'!G621/'Raw counts'!G$1246*10000</f>
        <v>0.69502923151927354</v>
      </c>
      <c r="H621">
        <f>'Raw counts'!H621/'Raw counts'!H$1246*10000</f>
        <v>25.680562836407347</v>
      </c>
      <c r="I621">
        <f>'Raw counts'!I621/'Raw counts'!I$1246*10000</f>
        <v>17.33781965835383</v>
      </c>
      <c r="J621">
        <f>'Raw counts'!J621/'Raw counts'!J$1246*10000</f>
        <v>44.465613850313893</v>
      </c>
      <c r="K621">
        <f>'Raw counts'!K621/'Raw counts'!K$1246*10000</f>
        <v>32.206923462846312</v>
      </c>
      <c r="L621">
        <f>'Raw counts'!L621/'Raw counts'!L$1246*10000</f>
        <v>47.72744511101272</v>
      </c>
      <c r="M621">
        <f>'Raw counts'!M621/'Raw counts'!M$1246*10000</f>
        <v>29.419814533065843</v>
      </c>
      <c r="N621">
        <f>'Raw counts'!N621/'Raw counts'!N$1246*10000</f>
        <v>1.6403853714281527</v>
      </c>
      <c r="O621">
        <f>'Raw counts'!O621/'Raw counts'!O$1246*10000</f>
        <v>33.700525699932058</v>
      </c>
      <c r="P621">
        <f>'Raw counts'!P621/'Raw counts'!P$1246*10000</f>
        <v>25.095636513296373</v>
      </c>
      <c r="Q621">
        <f>'Raw counts'!Q621/'Raw counts'!Q$1246*10000</f>
        <v>0.15601719309467904</v>
      </c>
      <c r="R621">
        <f>'Raw counts'!R621/'Raw counts'!R$1246*10000</f>
        <v>34.407800757716913</v>
      </c>
      <c r="S621">
        <f>'Raw counts'!S621/'Raw counts'!S$1246*10000</f>
        <v>1.329976364420038</v>
      </c>
      <c r="T621">
        <f>'Raw counts'!T621/'Raw counts'!T$1246*10000</f>
        <v>11.297192626154848</v>
      </c>
      <c r="U621">
        <f>'Raw counts'!U621/'Raw counts'!U$1246*10000</f>
        <v>46.028735956397028</v>
      </c>
      <c r="V621">
        <f t="shared" si="37"/>
        <v>1</v>
      </c>
      <c r="W621">
        <f t="shared" si="38"/>
        <v>0.47084277418751375</v>
      </c>
      <c r="X621">
        <f t="shared" si="36"/>
        <v>25.178202654226425</v>
      </c>
      <c r="Y621">
        <f t="shared" si="39"/>
        <v>19.207033810305013</v>
      </c>
    </row>
    <row r="622" spans="1:25" x14ac:dyDescent="0.25">
      <c r="A622">
        <v>630</v>
      </c>
      <c r="B622" t="s">
        <v>307</v>
      </c>
      <c r="C622">
        <v>21700</v>
      </c>
      <c r="D622">
        <v>723</v>
      </c>
      <c r="E622">
        <f>'Raw counts'!E622/'Raw counts'!E$1246*10000</f>
        <v>21.078344573871892</v>
      </c>
      <c r="F622">
        <f>'Raw counts'!F622/'Raw counts'!F$1246*10000</f>
        <v>23.148831730469507</v>
      </c>
      <c r="G622">
        <f>'Raw counts'!G622/'Raw counts'!G$1246*10000</f>
        <v>0.39284260911958935</v>
      </c>
      <c r="H622">
        <f>'Raw counts'!H622/'Raw counts'!H$1246*10000</f>
        <v>30.657524321147338</v>
      </c>
      <c r="I622">
        <f>'Raw counts'!I622/'Raw counts'!I$1246*10000</f>
        <v>3.7495497769664357</v>
      </c>
      <c r="J622">
        <f>'Raw counts'!J622/'Raw counts'!J$1246*10000</f>
        <v>10.241193165569078</v>
      </c>
      <c r="K622">
        <f>'Raw counts'!K622/'Raw counts'!K$1246*10000</f>
        <v>11.808907965884387</v>
      </c>
      <c r="L622">
        <f>'Raw counts'!L622/'Raw counts'!L$1246*10000</f>
        <v>6.2487101286431699</v>
      </c>
      <c r="M622">
        <f>'Raw counts'!M622/'Raw counts'!M$1246*10000</f>
        <v>7.9389726609980347</v>
      </c>
      <c r="N622">
        <f>'Raw counts'!N622/'Raw counts'!N$1246*10000</f>
        <v>12.454098993133291</v>
      </c>
      <c r="O622">
        <f>'Raw counts'!O622/'Raw counts'!O$1246*10000</f>
        <v>5.2936815384454885</v>
      </c>
      <c r="P622">
        <f>'Raw counts'!P622/'Raw counts'!P$1246*10000</f>
        <v>13.996629697044552</v>
      </c>
      <c r="Q622">
        <f>'Raw counts'!Q622/'Raw counts'!Q$1246*10000</f>
        <v>1.1896310973469275</v>
      </c>
      <c r="R622">
        <f>'Raw counts'!R622/'Raw counts'!R$1246*10000</f>
        <v>18.63238308179616</v>
      </c>
      <c r="S622">
        <f>'Raw counts'!S622/'Raw counts'!S$1246*10000</f>
        <v>7.4967239153635612</v>
      </c>
      <c r="T622">
        <f>'Raw counts'!T622/'Raw counts'!T$1246*10000</f>
        <v>24.596093147286183</v>
      </c>
      <c r="U622">
        <f>'Raw counts'!U622/'Raw counts'!U$1246*10000</f>
        <v>11.295634929244976</v>
      </c>
      <c r="V622">
        <f t="shared" si="37"/>
        <v>1</v>
      </c>
      <c r="W622">
        <f t="shared" si="38"/>
        <v>0.83162834101397287</v>
      </c>
      <c r="X622">
        <f t="shared" si="36"/>
        <v>12.80720854807438</v>
      </c>
      <c r="Y622">
        <f t="shared" si="39"/>
        <v>11.869359549957643</v>
      </c>
    </row>
    <row r="623" spans="1:25" x14ac:dyDescent="0.25">
      <c r="A623">
        <v>631</v>
      </c>
      <c r="B623" t="s">
        <v>918</v>
      </c>
      <c r="C623">
        <v>34600</v>
      </c>
      <c r="D623">
        <v>698</v>
      </c>
      <c r="E623">
        <f>'Raw counts'!E623/'Raw counts'!E$1246*10000</f>
        <v>0</v>
      </c>
      <c r="F623">
        <f>'Raw counts'!F623/'Raw counts'!F$1246*10000</f>
        <v>0</v>
      </c>
      <c r="G623">
        <f>'Raw counts'!G623/'Raw counts'!G$1246*10000</f>
        <v>0</v>
      </c>
      <c r="H623">
        <f>'Raw counts'!H623/'Raw counts'!H$1246*10000</f>
        <v>0</v>
      </c>
      <c r="I623">
        <f>'Raw counts'!I623/'Raw counts'!I$1246*10000</f>
        <v>0</v>
      </c>
      <c r="J623">
        <f>'Raw counts'!J623/'Raw counts'!J$1246*10000</f>
        <v>0</v>
      </c>
      <c r="K623">
        <f>'Raw counts'!K623/'Raw counts'!K$1246*10000</f>
        <v>0</v>
      </c>
      <c r="L623">
        <f>'Raw counts'!L623/'Raw counts'!L$1246*10000</f>
        <v>0</v>
      </c>
      <c r="M623">
        <f>'Raw counts'!M623/'Raw counts'!M$1246*10000</f>
        <v>0</v>
      </c>
      <c r="N623">
        <f>'Raw counts'!N623/'Raw counts'!N$1246*10000</f>
        <v>0</v>
      </c>
      <c r="O623">
        <f>'Raw counts'!O623/'Raw counts'!O$1246*10000</f>
        <v>0</v>
      </c>
      <c r="P623">
        <f>'Raw counts'!P623/'Raw counts'!P$1246*10000</f>
        <v>0</v>
      </c>
      <c r="Q623">
        <f>'Raw counts'!Q623/'Raw counts'!Q$1246*10000</f>
        <v>0</v>
      </c>
      <c r="R623">
        <f>'Raw counts'!R623/'Raw counts'!R$1246*10000</f>
        <v>0</v>
      </c>
      <c r="S623">
        <f>'Raw counts'!S623/'Raw counts'!S$1246*10000</f>
        <v>0</v>
      </c>
      <c r="T623">
        <f>'Raw counts'!T623/'Raw counts'!T$1246*10000</f>
        <v>0</v>
      </c>
      <c r="U623">
        <f>'Raw counts'!U623/'Raw counts'!U$1246*10000</f>
        <v>0</v>
      </c>
      <c r="V623">
        <f t="shared" si="37"/>
        <v>0</v>
      </c>
      <c r="W623" t="str">
        <f t="shared" si="38"/>
        <v/>
      </c>
      <c r="X623">
        <f t="shared" si="36"/>
        <v>0</v>
      </c>
      <c r="Y623">
        <f t="shared" si="39"/>
        <v>0</v>
      </c>
    </row>
    <row r="624" spans="1:25" x14ac:dyDescent="0.25">
      <c r="A624">
        <v>632</v>
      </c>
      <c r="B624" t="s">
        <v>308</v>
      </c>
      <c r="C624">
        <v>39600</v>
      </c>
      <c r="D624">
        <v>726</v>
      </c>
      <c r="E624">
        <f>'Raw counts'!E624/'Raw counts'!E$1246*10000</f>
        <v>0.71163928069518745</v>
      </c>
      <c r="F624">
        <f>'Raw counts'!F624/'Raw counts'!F$1246*10000</f>
        <v>1.3616959841452652</v>
      </c>
      <c r="G624">
        <f>'Raw counts'!G624/'Raw counts'!G$1246*10000</f>
        <v>28.647291803490056</v>
      </c>
      <c r="H624">
        <f>'Raw counts'!H624/'Raw counts'!H$1246*10000</f>
        <v>8.1250815823805791</v>
      </c>
      <c r="I624">
        <f>'Raw counts'!I624/'Raw counts'!I$1246*10000</f>
        <v>9.9987994052438296</v>
      </c>
      <c r="J624">
        <f>'Raw counts'!J624/'Raw counts'!J$1246*10000</f>
        <v>7.4898278375057448</v>
      </c>
      <c r="K624">
        <f>'Raw counts'!K624/'Raw counts'!K$1246*10000</f>
        <v>15.991972796699928</v>
      </c>
      <c r="L624">
        <f>'Raw counts'!L624/'Raw counts'!L$1246*10000</f>
        <v>0.51594854273200486</v>
      </c>
      <c r="M624">
        <f>'Raw counts'!M624/'Raw counts'!M$1246*10000</f>
        <v>4.5431381565548818</v>
      </c>
      <c r="N624">
        <f>'Raw counts'!N624/'Raw counts'!N$1246*10000</f>
        <v>28.931266020104342</v>
      </c>
      <c r="O624">
        <f>'Raw counts'!O624/'Raw counts'!O$1246*10000</f>
        <v>15.386339474744293</v>
      </c>
      <c r="P624">
        <f>'Raw counts'!P624/'Raw counts'!P$1246*10000</f>
        <v>4.2866014003467745</v>
      </c>
      <c r="Q624">
        <f>'Raw counts'!Q624/'Raw counts'!Q$1246*10000</f>
        <v>3.0520863399146583</v>
      </c>
      <c r="R624">
        <f>'Raw counts'!R624/'Raw counts'!R$1246*10000</f>
        <v>19.089176989607939</v>
      </c>
      <c r="S624">
        <f>'Raw counts'!S624/'Raw counts'!S$1246*10000</f>
        <v>9.6029721986083558</v>
      </c>
      <c r="T624">
        <f>'Raw counts'!T624/'Raw counts'!T$1246*10000</f>
        <v>18.968974386729965</v>
      </c>
      <c r="U624">
        <f>'Raw counts'!U624/'Raw counts'!U$1246*10000</f>
        <v>11.521287259756209</v>
      </c>
      <c r="V624">
        <f t="shared" si="37"/>
        <v>1</v>
      </c>
      <c r="W624">
        <f t="shared" si="38"/>
        <v>0.23977269744334678</v>
      </c>
      <c r="X624">
        <f t="shared" si="36"/>
        <v>8.5983772654941628</v>
      </c>
      <c r="Y624">
        <f t="shared" si="39"/>
        <v>13.854838008726567</v>
      </c>
    </row>
    <row r="625" spans="1:25" x14ac:dyDescent="0.25">
      <c r="A625">
        <v>633</v>
      </c>
      <c r="B625" t="s">
        <v>309</v>
      </c>
      <c r="C625">
        <v>101200</v>
      </c>
      <c r="D625">
        <v>948</v>
      </c>
      <c r="E625">
        <f>'Raw counts'!E625/'Raw counts'!E$1246*10000</f>
        <v>7.471278537482284E-3</v>
      </c>
      <c r="F625">
        <f>'Raw counts'!F625/'Raw counts'!F$1246*10000</f>
        <v>0</v>
      </c>
      <c r="G625">
        <f>'Raw counts'!G625/'Raw counts'!G$1246*10000</f>
        <v>0.17123908602648766</v>
      </c>
      <c r="H625">
        <f>'Raw counts'!H625/'Raw counts'!H$1246*10000</f>
        <v>0</v>
      </c>
      <c r="I625">
        <f>'Raw counts'!I625/'Raw counts'!I$1246*10000</f>
        <v>0</v>
      </c>
      <c r="J625">
        <f>'Raw counts'!J625/'Raw counts'!J$1246*10000</f>
        <v>1.4792286710017928E-2</v>
      </c>
      <c r="K625">
        <f>'Raw counts'!K625/'Raw counts'!K$1246*10000</f>
        <v>0.28541167289146552</v>
      </c>
      <c r="L625">
        <f>'Raw counts'!L625/'Raw counts'!L$1246*10000</f>
        <v>0</v>
      </c>
      <c r="M625">
        <f>'Raw counts'!M625/'Raw counts'!M$1246*10000</f>
        <v>0</v>
      </c>
      <c r="N625">
        <f>'Raw counts'!N625/'Raw counts'!N$1246*10000</f>
        <v>0</v>
      </c>
      <c r="O625">
        <f>'Raw counts'!O625/'Raw counts'!O$1246*10000</f>
        <v>3.7018752017101322E-2</v>
      </c>
      <c r="P625">
        <f>'Raw counts'!P625/'Raw counts'!P$1246*10000</f>
        <v>0</v>
      </c>
      <c r="Q625">
        <f>'Raw counts'!Q625/'Raw counts'!Q$1246*10000</f>
        <v>0</v>
      </c>
      <c r="R625">
        <f>'Raw counts'!R625/'Raw counts'!R$1246*10000</f>
        <v>0.10818803079752609</v>
      </c>
      <c r="S625">
        <f>'Raw counts'!S625/'Raw counts'!S$1246*10000</f>
        <v>0</v>
      </c>
      <c r="T625">
        <f>'Raw counts'!T625/'Raw counts'!T$1246*10000</f>
        <v>0</v>
      </c>
      <c r="U625">
        <f>'Raw counts'!U625/'Raw counts'!U$1246*10000</f>
        <v>2.1697339472233915E-2</v>
      </c>
      <c r="V625">
        <f t="shared" si="37"/>
        <v>1</v>
      </c>
      <c r="W625">
        <f t="shared" si="38"/>
        <v>0.417491659350683</v>
      </c>
      <c r="X625">
        <f t="shared" si="36"/>
        <v>5.3212702685050378E-2</v>
      </c>
      <c r="Y625">
        <f t="shared" si="39"/>
        <v>2.0863015285857663E-2</v>
      </c>
    </row>
    <row r="626" spans="1:25" x14ac:dyDescent="0.25">
      <c r="A626">
        <v>634</v>
      </c>
      <c r="B626" t="s">
        <v>310</v>
      </c>
      <c r="C626">
        <v>82300</v>
      </c>
      <c r="D626">
        <v>1100</v>
      </c>
      <c r="E626">
        <f>'Raw counts'!E626/'Raw counts'!E$1246*10000</f>
        <v>4.1204101134214799</v>
      </c>
      <c r="F626">
        <f>'Raw counts'!F626/'Raw counts'!F$1246*10000</f>
        <v>3.8225923410342979</v>
      </c>
      <c r="G626">
        <f>'Raw counts'!G626/'Raw counts'!G$1246*10000</f>
        <v>0.58422746997272268</v>
      </c>
      <c r="H626">
        <f>'Raw counts'!H626/'Raw counts'!H$1246*10000</f>
        <v>6.9803106377840027E-3</v>
      </c>
      <c r="I626">
        <f>'Raw counts'!I626/'Raw counts'!I$1246*10000</f>
        <v>1.8963240251324502</v>
      </c>
      <c r="J626">
        <f>'Raw counts'!J626/'Raw counts'!J$1246*10000</f>
        <v>1.9328587967756758</v>
      </c>
      <c r="K626">
        <f>'Raw counts'!K626/'Raw counts'!K$1246*10000</f>
        <v>4.5487485367077323</v>
      </c>
      <c r="L626">
        <f>'Raw counts'!L626/'Raw counts'!L$1246*10000</f>
        <v>1.0848148847185743</v>
      </c>
      <c r="M626">
        <f>'Raw counts'!M626/'Raw counts'!M$1246*10000</f>
        <v>9.2152903784074695E-3</v>
      </c>
      <c r="N626">
        <f>'Raw counts'!N626/'Raw counts'!N$1246*10000</f>
        <v>0.81561060367098082</v>
      </c>
      <c r="O626">
        <f>'Raw counts'!O626/'Raw counts'!O$1246*10000</f>
        <v>1.3023870027834734</v>
      </c>
      <c r="P626">
        <f>'Raw counts'!P626/'Raw counts'!P$1246*10000</f>
        <v>0.20086766282781496</v>
      </c>
      <c r="Q626">
        <f>'Raw counts'!Q626/'Raw counts'!Q$1246*10000</f>
        <v>0</v>
      </c>
      <c r="R626">
        <f>'Raw counts'!R626/'Raw counts'!R$1246*10000</f>
        <v>7.6012109045521115</v>
      </c>
      <c r="S626">
        <f>'Raw counts'!S626/'Raw counts'!S$1246*10000</f>
        <v>2.1713899827265928E-2</v>
      </c>
      <c r="T626">
        <f>'Raw counts'!T626/'Raw counts'!T$1246*10000</f>
        <v>0.30927675630537982</v>
      </c>
      <c r="U626">
        <f>'Raw counts'!U626/'Raw counts'!U$1246*10000</f>
        <v>0.78110422100042087</v>
      </c>
      <c r="V626">
        <f t="shared" si="37"/>
        <v>1</v>
      </c>
      <c r="W626">
        <f t="shared" si="38"/>
        <v>0.564649696297988</v>
      </c>
      <c r="X626">
        <f t="shared" si="36"/>
        <v>2.0006857520865697</v>
      </c>
      <c r="Y626">
        <f t="shared" si="39"/>
        <v>1.3790213813709309</v>
      </c>
    </row>
    <row r="627" spans="1:25" x14ac:dyDescent="0.25">
      <c r="A627">
        <v>635</v>
      </c>
      <c r="B627" t="s">
        <v>919</v>
      </c>
      <c r="C627">
        <v>27600</v>
      </c>
      <c r="D627">
        <v>22</v>
      </c>
      <c r="E627">
        <f>'Raw counts'!E627/'Raw counts'!E$1246*10000</f>
        <v>0</v>
      </c>
      <c r="F627">
        <f>'Raw counts'!F627/'Raw counts'!F$1246*10000</f>
        <v>0</v>
      </c>
      <c r="G627">
        <f>'Raw counts'!G627/'Raw counts'!G$1246*10000</f>
        <v>0</v>
      </c>
      <c r="H627">
        <f>'Raw counts'!H627/'Raw counts'!H$1246*10000</f>
        <v>0</v>
      </c>
      <c r="I627">
        <f>'Raw counts'!I627/'Raw counts'!I$1246*10000</f>
        <v>0</v>
      </c>
      <c r="J627">
        <f>'Raw counts'!J627/'Raw counts'!J$1246*10000</f>
        <v>0</v>
      </c>
      <c r="K627">
        <f>'Raw counts'!K627/'Raw counts'!K$1246*10000</f>
        <v>0</v>
      </c>
      <c r="L627">
        <f>'Raw counts'!L627/'Raw counts'!L$1246*10000</f>
        <v>0</v>
      </c>
      <c r="M627">
        <f>'Raw counts'!M627/'Raw counts'!M$1246*10000</f>
        <v>0</v>
      </c>
      <c r="N627">
        <f>'Raw counts'!N627/'Raw counts'!N$1246*10000</f>
        <v>0</v>
      </c>
      <c r="O627">
        <f>'Raw counts'!O627/'Raw counts'!O$1246*10000</f>
        <v>0</v>
      </c>
      <c r="P627">
        <f>'Raw counts'!P627/'Raw counts'!P$1246*10000</f>
        <v>0</v>
      </c>
      <c r="Q627">
        <f>'Raw counts'!Q627/'Raw counts'!Q$1246*10000</f>
        <v>0</v>
      </c>
      <c r="R627">
        <f>'Raw counts'!R627/'Raw counts'!R$1246*10000</f>
        <v>0</v>
      </c>
      <c r="S627">
        <f>'Raw counts'!S627/'Raw counts'!S$1246*10000</f>
        <v>0</v>
      </c>
      <c r="T627">
        <f>'Raw counts'!T627/'Raw counts'!T$1246*10000</f>
        <v>0</v>
      </c>
      <c r="U627">
        <f>'Raw counts'!U627/'Raw counts'!U$1246*10000</f>
        <v>0</v>
      </c>
      <c r="V627">
        <f t="shared" si="37"/>
        <v>0</v>
      </c>
      <c r="W627" t="str">
        <f t="shared" si="38"/>
        <v/>
      </c>
      <c r="X627">
        <f t="shared" si="36"/>
        <v>0</v>
      </c>
      <c r="Y627">
        <f t="shared" si="39"/>
        <v>0</v>
      </c>
    </row>
    <row r="628" spans="1:25" x14ac:dyDescent="0.25">
      <c r="A628">
        <v>636</v>
      </c>
      <c r="B628" t="s">
        <v>920</v>
      </c>
      <c r="C628">
        <v>67600</v>
      </c>
      <c r="D628">
        <v>362</v>
      </c>
      <c r="E628">
        <f>'Raw counts'!E628/'Raw counts'!E$1246*10000</f>
        <v>0</v>
      </c>
      <c r="F628">
        <f>'Raw counts'!F628/'Raw counts'!F$1246*10000</f>
        <v>0</v>
      </c>
      <c r="G628">
        <f>'Raw counts'!G628/'Raw counts'!G$1246*10000</f>
        <v>0</v>
      </c>
      <c r="H628">
        <f>'Raw counts'!H628/'Raw counts'!H$1246*10000</f>
        <v>0</v>
      </c>
      <c r="I628">
        <f>'Raw counts'!I628/'Raw counts'!I$1246*10000</f>
        <v>0</v>
      </c>
      <c r="J628">
        <f>'Raw counts'!J628/'Raw counts'!J$1246*10000</f>
        <v>0</v>
      </c>
      <c r="K628">
        <f>'Raw counts'!K628/'Raw counts'!K$1246*10000</f>
        <v>0</v>
      </c>
      <c r="L628">
        <f>'Raw counts'!L628/'Raw counts'!L$1246*10000</f>
        <v>0</v>
      </c>
      <c r="M628">
        <f>'Raw counts'!M628/'Raw counts'!M$1246*10000</f>
        <v>0</v>
      </c>
      <c r="N628">
        <f>'Raw counts'!N628/'Raw counts'!N$1246*10000</f>
        <v>0</v>
      </c>
      <c r="O628">
        <f>'Raw counts'!O628/'Raw counts'!O$1246*10000</f>
        <v>0</v>
      </c>
      <c r="P628">
        <f>'Raw counts'!P628/'Raw counts'!P$1246*10000</f>
        <v>0</v>
      </c>
      <c r="Q628">
        <f>'Raw counts'!Q628/'Raw counts'!Q$1246*10000</f>
        <v>0</v>
      </c>
      <c r="R628">
        <f>'Raw counts'!R628/'Raw counts'!R$1246*10000</f>
        <v>0</v>
      </c>
      <c r="S628">
        <f>'Raw counts'!S628/'Raw counts'!S$1246*10000</f>
        <v>0</v>
      </c>
      <c r="T628">
        <f>'Raw counts'!T628/'Raw counts'!T$1246*10000</f>
        <v>0</v>
      </c>
      <c r="U628">
        <f>'Raw counts'!U628/'Raw counts'!U$1246*10000</f>
        <v>0</v>
      </c>
      <c r="V628">
        <f t="shared" si="37"/>
        <v>0</v>
      </c>
      <c r="W628" t="str">
        <f t="shared" si="38"/>
        <v/>
      </c>
      <c r="X628">
        <f t="shared" si="36"/>
        <v>0</v>
      </c>
      <c r="Y628">
        <f t="shared" si="39"/>
        <v>0</v>
      </c>
    </row>
    <row r="629" spans="1:25" x14ac:dyDescent="0.25">
      <c r="A629">
        <v>637</v>
      </c>
      <c r="B629" t="s">
        <v>921</v>
      </c>
      <c r="C629">
        <v>63700</v>
      </c>
      <c r="D629">
        <v>864</v>
      </c>
      <c r="E629">
        <f>'Raw counts'!E629/'Raw counts'!E$1246*10000</f>
        <v>0</v>
      </c>
      <c r="F629">
        <f>'Raw counts'!F629/'Raw counts'!F$1246*10000</f>
        <v>0</v>
      </c>
      <c r="G629">
        <f>'Raw counts'!G629/'Raw counts'!G$1246*10000</f>
        <v>0</v>
      </c>
      <c r="H629">
        <f>'Raw counts'!H629/'Raw counts'!H$1246*10000</f>
        <v>0</v>
      </c>
      <c r="I629">
        <f>'Raw counts'!I629/'Raw counts'!I$1246*10000</f>
        <v>0</v>
      </c>
      <c r="J629">
        <f>'Raw counts'!J629/'Raw counts'!J$1246*10000</f>
        <v>0</v>
      </c>
      <c r="K629">
        <f>'Raw counts'!K629/'Raw counts'!K$1246*10000</f>
        <v>0</v>
      </c>
      <c r="L629">
        <f>'Raw counts'!L629/'Raw counts'!L$1246*10000</f>
        <v>0</v>
      </c>
      <c r="M629">
        <f>'Raw counts'!M629/'Raw counts'!M$1246*10000</f>
        <v>0</v>
      </c>
      <c r="N629">
        <f>'Raw counts'!N629/'Raw counts'!N$1246*10000</f>
        <v>0</v>
      </c>
      <c r="O629">
        <f>'Raw counts'!O629/'Raw counts'!O$1246*10000</f>
        <v>0</v>
      </c>
      <c r="P629">
        <f>'Raw counts'!P629/'Raw counts'!P$1246*10000</f>
        <v>0</v>
      </c>
      <c r="Q629">
        <f>'Raw counts'!Q629/'Raw counts'!Q$1246*10000</f>
        <v>0</v>
      </c>
      <c r="R629">
        <f>'Raw counts'!R629/'Raw counts'!R$1246*10000</f>
        <v>0</v>
      </c>
      <c r="S629">
        <f>'Raw counts'!S629/'Raw counts'!S$1246*10000</f>
        <v>0</v>
      </c>
      <c r="T629">
        <f>'Raw counts'!T629/'Raw counts'!T$1246*10000</f>
        <v>0</v>
      </c>
      <c r="U629">
        <f>'Raw counts'!U629/'Raw counts'!U$1246*10000</f>
        <v>0</v>
      </c>
      <c r="V629">
        <f t="shared" si="37"/>
        <v>0</v>
      </c>
      <c r="W629" t="str">
        <f t="shared" si="38"/>
        <v/>
      </c>
      <c r="X629">
        <f t="shared" si="36"/>
        <v>0</v>
      </c>
      <c r="Y629">
        <f t="shared" si="39"/>
        <v>0</v>
      </c>
    </row>
    <row r="630" spans="1:25" x14ac:dyDescent="0.25">
      <c r="A630">
        <v>638</v>
      </c>
      <c r="B630" t="s">
        <v>311</v>
      </c>
      <c r="C630">
        <v>9600</v>
      </c>
      <c r="D630">
        <v>1057</v>
      </c>
      <c r="E630">
        <f>'Raw counts'!E630/'Raw counts'!E$1246*10000</f>
        <v>27.451345166344282</v>
      </c>
      <c r="F630">
        <f>'Raw counts'!F630/'Raw counts'!F$1246*10000</f>
        <v>38.291547313193355</v>
      </c>
      <c r="G630">
        <f>'Raw counts'!G630/'Raw counts'!G$1246*10000</f>
        <v>7.2021145005258047</v>
      </c>
      <c r="H630">
        <f>'Raw counts'!H630/'Raw counts'!H$1246*10000</f>
        <v>16.04773415626542</v>
      </c>
      <c r="I630">
        <f>'Raw counts'!I630/'Raw counts'!I$1246*10000</f>
        <v>6.2677203168338771</v>
      </c>
      <c r="J630">
        <f>'Raw counts'!J630/'Raw counts'!J$1246*10000</f>
        <v>11.720421836570873</v>
      </c>
      <c r="K630">
        <f>'Raw counts'!K630/'Raw counts'!K$1246*10000</f>
        <v>11.238084620101453</v>
      </c>
      <c r="L630">
        <f>'Raw counts'!L630/'Raw counts'!L$1246*10000</f>
        <v>37.073328194427049</v>
      </c>
      <c r="M630">
        <f>'Raw counts'!M630/'Raw counts'!M$1246*10000</f>
        <v>10.007805350950511</v>
      </c>
      <c r="N630">
        <f>'Raw counts'!N630/'Raw counts'!N$1246*10000</f>
        <v>47.351235833347843</v>
      </c>
      <c r="O630">
        <f>'Raw counts'!O630/'Raw counts'!O$1246*10000</f>
        <v>12.344071127157058</v>
      </c>
      <c r="P630">
        <f>'Raw counts'!P630/'Raw counts'!P$1246*10000</f>
        <v>8.1842888152184177</v>
      </c>
      <c r="Q630">
        <f>'Raw counts'!Q630/'Raw counts'!Q$1246*10000</f>
        <v>7.6740956853445255</v>
      </c>
      <c r="R630">
        <f>'Raw counts'!R630/'Raw counts'!R$1246*10000</f>
        <v>12.313400690399915</v>
      </c>
      <c r="S630">
        <f>'Raw counts'!S630/'Raw counts'!S$1246*10000</f>
        <v>24.846129877349036</v>
      </c>
      <c r="T630">
        <f>'Raw counts'!T630/'Raw counts'!T$1246*10000</f>
        <v>25.051417260735768</v>
      </c>
      <c r="U630">
        <f>'Raw counts'!U630/'Raw counts'!U$1246*10000</f>
        <v>15.93018664051414</v>
      </c>
      <c r="V630">
        <f t="shared" si="37"/>
        <v>1</v>
      </c>
      <c r="W630">
        <f t="shared" si="38"/>
        <v>0.89437837533140563</v>
      </c>
      <c r="X630">
        <f t="shared" si="36"/>
        <v>18.366677939468069</v>
      </c>
      <c r="Y630">
        <f t="shared" si="39"/>
        <v>19.211853241258339</v>
      </c>
    </row>
    <row r="631" spans="1:25" x14ac:dyDescent="0.25">
      <c r="A631">
        <v>639</v>
      </c>
      <c r="B631" t="s">
        <v>312</v>
      </c>
      <c r="C631">
        <v>34700</v>
      </c>
      <c r="D631">
        <v>631</v>
      </c>
      <c r="E631">
        <f>'Raw counts'!E631/'Raw counts'!E$1246*10000</f>
        <v>3.04267818438966</v>
      </c>
      <c r="F631">
        <f>'Raw counts'!F631/'Raw counts'!F$1246*10000</f>
        <v>8.2768147470034474</v>
      </c>
      <c r="G631">
        <f>'Raw counts'!G631/'Raw counts'!G$1246*10000</f>
        <v>0.19138486085313325</v>
      </c>
      <c r="H631">
        <f>'Raw counts'!H631/'Raw counts'!H$1246*10000</f>
        <v>9.1511872461348283</v>
      </c>
      <c r="I631">
        <f>'Raw counts'!I631/'Raw counts'!I$1246*10000</f>
        <v>33.358063533011737</v>
      </c>
      <c r="J631">
        <f>'Raw counts'!J631/'Raw counts'!J$1246*10000</f>
        <v>9.5459556901982356</v>
      </c>
      <c r="K631">
        <f>'Raw counts'!K631/'Raw counts'!K$1246*10000</f>
        <v>9.735213780032332</v>
      </c>
      <c r="L631">
        <f>'Raw counts'!L631/'Raw counts'!L$1246*10000</f>
        <v>16.223715288128595</v>
      </c>
      <c r="M631">
        <f>'Raw counts'!M631/'Raw counts'!M$1246*10000</f>
        <v>9.6852701877062497</v>
      </c>
      <c r="N631">
        <f>'Raw counts'!N631/'Raw counts'!N$1246*10000</f>
        <v>10.492967878688463</v>
      </c>
      <c r="O631">
        <f>'Raw counts'!O631/'Raw counts'!O$1246*10000</f>
        <v>9.0325754921727217</v>
      </c>
      <c r="P631">
        <f>'Raw counts'!P631/'Raw counts'!P$1246*10000</f>
        <v>14.783005228115147</v>
      </c>
      <c r="Q631">
        <f>'Raw counts'!Q631/'Raw counts'!Q$1246*10000</f>
        <v>16.518320318899143</v>
      </c>
      <c r="R631">
        <f>'Raw counts'!R631/'Raw counts'!R$1246*10000</f>
        <v>9.2200244024113918</v>
      </c>
      <c r="S631">
        <f>'Raw counts'!S631/'Raw counts'!S$1246*10000</f>
        <v>14.179176587204649</v>
      </c>
      <c r="T631">
        <f>'Raw counts'!T631/'Raw counts'!T$1246*10000</f>
        <v>13.96040913878451</v>
      </c>
      <c r="U631">
        <f>'Raw counts'!U631/'Raw counts'!U$1246*10000</f>
        <v>12.93595379334586</v>
      </c>
      <c r="V631">
        <f t="shared" si="37"/>
        <v>1</v>
      </c>
      <c r="W631">
        <f t="shared" si="38"/>
        <v>0.65041184090519166</v>
      </c>
      <c r="X631">
        <f t="shared" si="36"/>
        <v>11.023364835273135</v>
      </c>
      <c r="Y631">
        <f t="shared" si="39"/>
        <v>12.640304104952735</v>
      </c>
    </row>
    <row r="632" spans="1:25" x14ac:dyDescent="0.25">
      <c r="A632">
        <v>640</v>
      </c>
      <c r="B632" t="s">
        <v>922</v>
      </c>
      <c r="C632">
        <v>92700</v>
      </c>
      <c r="D632">
        <v>370</v>
      </c>
      <c r="E632">
        <f>'Raw counts'!E632/'Raw counts'!E$1246*10000</f>
        <v>0</v>
      </c>
      <c r="F632">
        <f>'Raw counts'!F632/'Raw counts'!F$1246*10000</f>
        <v>0</v>
      </c>
      <c r="G632">
        <f>'Raw counts'!G632/'Raw counts'!G$1246*10000</f>
        <v>0</v>
      </c>
      <c r="H632">
        <f>'Raw counts'!H632/'Raw counts'!H$1246*10000</f>
        <v>0</v>
      </c>
      <c r="I632">
        <f>'Raw counts'!I632/'Raw counts'!I$1246*10000</f>
        <v>0</v>
      </c>
      <c r="J632">
        <f>'Raw counts'!J632/'Raw counts'!J$1246*10000</f>
        <v>0</v>
      </c>
      <c r="K632">
        <f>'Raw counts'!K632/'Raw counts'!K$1246*10000</f>
        <v>0</v>
      </c>
      <c r="L632">
        <f>'Raw counts'!L632/'Raw counts'!L$1246*10000</f>
        <v>0</v>
      </c>
      <c r="M632">
        <f>'Raw counts'!M632/'Raw counts'!M$1246*10000</f>
        <v>0</v>
      </c>
      <c r="N632">
        <f>'Raw counts'!N632/'Raw counts'!N$1246*10000</f>
        <v>0</v>
      </c>
      <c r="O632">
        <f>'Raw counts'!O632/'Raw counts'!O$1246*10000</f>
        <v>0</v>
      </c>
      <c r="P632">
        <f>'Raw counts'!P632/'Raw counts'!P$1246*10000</f>
        <v>0</v>
      </c>
      <c r="Q632">
        <f>'Raw counts'!Q632/'Raw counts'!Q$1246*10000</f>
        <v>0</v>
      </c>
      <c r="R632">
        <f>'Raw counts'!R632/'Raw counts'!R$1246*10000</f>
        <v>0</v>
      </c>
      <c r="S632">
        <f>'Raw counts'!S632/'Raw counts'!S$1246*10000</f>
        <v>0</v>
      </c>
      <c r="T632">
        <f>'Raw counts'!T632/'Raw counts'!T$1246*10000</f>
        <v>0</v>
      </c>
      <c r="U632">
        <f>'Raw counts'!U632/'Raw counts'!U$1246*10000</f>
        <v>0</v>
      </c>
      <c r="V632">
        <f t="shared" si="37"/>
        <v>0</v>
      </c>
      <c r="W632" t="str">
        <f t="shared" si="38"/>
        <v/>
      </c>
      <c r="X632">
        <f t="shared" si="36"/>
        <v>0</v>
      </c>
      <c r="Y632">
        <f t="shared" si="39"/>
        <v>0</v>
      </c>
    </row>
    <row r="633" spans="1:25" x14ac:dyDescent="0.25">
      <c r="A633">
        <v>641</v>
      </c>
      <c r="B633" t="s">
        <v>923</v>
      </c>
      <c r="C633">
        <v>100900</v>
      </c>
      <c r="D633">
        <v>948</v>
      </c>
      <c r="E633">
        <f>'Raw counts'!E633/'Raw counts'!E$1246*10000</f>
        <v>0</v>
      </c>
      <c r="F633">
        <f>'Raw counts'!F633/'Raw counts'!F$1246*10000</f>
        <v>0</v>
      </c>
      <c r="G633">
        <f>'Raw counts'!G633/'Raw counts'!G$1246*10000</f>
        <v>0</v>
      </c>
      <c r="H633">
        <f>'Raw counts'!H633/'Raw counts'!H$1246*10000</f>
        <v>0</v>
      </c>
      <c r="I633">
        <f>'Raw counts'!I633/'Raw counts'!I$1246*10000</f>
        <v>0</v>
      </c>
      <c r="J633">
        <f>'Raw counts'!J633/'Raw counts'!J$1246*10000</f>
        <v>0</v>
      </c>
      <c r="K633">
        <f>'Raw counts'!K633/'Raw counts'!K$1246*10000</f>
        <v>0</v>
      </c>
      <c r="L633">
        <f>'Raw counts'!L633/'Raw counts'!L$1246*10000</f>
        <v>0</v>
      </c>
      <c r="M633">
        <f>'Raw counts'!M633/'Raw counts'!M$1246*10000</f>
        <v>0</v>
      </c>
      <c r="N633">
        <f>'Raw counts'!N633/'Raw counts'!N$1246*10000</f>
        <v>0</v>
      </c>
      <c r="O633">
        <f>'Raw counts'!O633/'Raw counts'!O$1246*10000</f>
        <v>0</v>
      </c>
      <c r="P633">
        <f>'Raw counts'!P633/'Raw counts'!P$1246*10000</f>
        <v>0</v>
      </c>
      <c r="Q633">
        <f>'Raw counts'!Q633/'Raw counts'!Q$1246*10000</f>
        <v>0</v>
      </c>
      <c r="R633">
        <f>'Raw counts'!R633/'Raw counts'!R$1246*10000</f>
        <v>0</v>
      </c>
      <c r="S633">
        <f>'Raw counts'!S633/'Raw counts'!S$1246*10000</f>
        <v>0</v>
      </c>
      <c r="T633">
        <f>'Raw counts'!T633/'Raw counts'!T$1246*10000</f>
        <v>0</v>
      </c>
      <c r="U633">
        <f>'Raw counts'!U633/'Raw counts'!U$1246*10000</f>
        <v>0</v>
      </c>
      <c r="V633">
        <f t="shared" si="37"/>
        <v>0</v>
      </c>
      <c r="W633" t="str">
        <f t="shared" si="38"/>
        <v/>
      </c>
      <c r="X633">
        <f t="shared" si="36"/>
        <v>0</v>
      </c>
      <c r="Y633">
        <f t="shared" si="39"/>
        <v>0</v>
      </c>
    </row>
    <row r="634" spans="1:25" x14ac:dyDescent="0.25">
      <c r="A634">
        <v>642</v>
      </c>
      <c r="B634" t="s">
        <v>313</v>
      </c>
      <c r="C634">
        <v>90600</v>
      </c>
      <c r="D634">
        <v>386</v>
      </c>
      <c r="E634">
        <f>'Raw counts'!E634/'Raw counts'!E$1246*10000</f>
        <v>1.7482791777708544</v>
      </c>
      <c r="F634">
        <f>'Raw counts'!F634/'Raw counts'!F$1246*10000</f>
        <v>1.952311109798633</v>
      </c>
      <c r="G634">
        <f>'Raw counts'!G634/'Raw counts'!G$1246*10000</f>
        <v>4.0795194023957357</v>
      </c>
      <c r="H634">
        <f>'Raw counts'!H634/'Raw counts'!H$1246*10000</f>
        <v>9.0744038291192042E-2</v>
      </c>
      <c r="I634">
        <f>'Raw counts'!I634/'Raw counts'!I$1246*10000</f>
        <v>0.94816201256622512</v>
      </c>
      <c r="J634">
        <f>'Raw counts'!J634/'Raw counts'!J$1246*10000</f>
        <v>0</v>
      </c>
      <c r="K634">
        <f>'Raw counts'!K634/'Raw counts'!K$1246*10000</f>
        <v>0</v>
      </c>
      <c r="L634">
        <f>'Raw counts'!L634/'Raw counts'!L$1246*10000</f>
        <v>0</v>
      </c>
      <c r="M634">
        <f>'Raw counts'!M634/'Raw counts'!M$1246*10000</f>
        <v>0</v>
      </c>
      <c r="N634">
        <f>'Raw counts'!N634/'Raw counts'!N$1246*10000</f>
        <v>1.8328328172381593E-2</v>
      </c>
      <c r="O634">
        <f>'Raw counts'!O634/'Raw counts'!O$1246*10000</f>
        <v>1.7297853215263708</v>
      </c>
      <c r="P634">
        <f>'Raw counts'!P634/'Raw counts'!P$1246*10000</f>
        <v>0</v>
      </c>
      <c r="Q634">
        <f>'Raw counts'!Q634/'Raw counts'!Q$1246*10000</f>
        <v>2.5742836860622038</v>
      </c>
      <c r="R634">
        <f>'Raw counts'!R634/'Raw counts'!R$1246*10000</f>
        <v>0</v>
      </c>
      <c r="S634">
        <f>'Raw counts'!S634/'Raw counts'!S$1246*10000</f>
        <v>0</v>
      </c>
      <c r="T634">
        <f>'Raw counts'!T634/'Raw counts'!T$1246*10000</f>
        <v>0</v>
      </c>
      <c r="U634">
        <f>'Raw counts'!U634/'Raw counts'!U$1246*10000</f>
        <v>1.0718485699283553</v>
      </c>
      <c r="V634">
        <f t="shared" si="37"/>
        <v>1</v>
      </c>
      <c r="W634">
        <f t="shared" si="38"/>
        <v>0.61819573118783455</v>
      </c>
      <c r="X634">
        <f t="shared" si="36"/>
        <v>0.97989063786918229</v>
      </c>
      <c r="Y634">
        <f t="shared" si="39"/>
        <v>0.67428073821116397</v>
      </c>
    </row>
    <row r="635" spans="1:25" x14ac:dyDescent="0.25">
      <c r="A635">
        <v>643</v>
      </c>
      <c r="B635" t="s">
        <v>314</v>
      </c>
      <c r="C635">
        <v>12200</v>
      </c>
      <c r="D635">
        <v>1027</v>
      </c>
      <c r="E635">
        <f>'Raw counts'!E635/'Raw counts'!E$1246*10000</f>
        <v>0.46882272822701332</v>
      </c>
      <c r="F635">
        <f>'Raw counts'!F635/'Raw counts'!F$1246*10000</f>
        <v>0.13124780570074845</v>
      </c>
      <c r="G635">
        <f>'Raw counts'!G635/'Raw counts'!G$1246*10000</f>
        <v>1.5210059994117433</v>
      </c>
      <c r="H635">
        <f>'Raw counts'!H635/'Raw counts'!H$1246*10000</f>
        <v>1.7939398339104886</v>
      </c>
      <c r="I635">
        <f>'Raw counts'!I635/'Raw counts'!I$1246*10000</f>
        <v>1.570008527301217</v>
      </c>
      <c r="J635">
        <f>'Raw counts'!J635/'Raw counts'!J$1246*10000</f>
        <v>0.5768991816906992</v>
      </c>
      <c r="K635">
        <f>'Raw counts'!K635/'Raw counts'!K$1246*10000</f>
        <v>7.3404314621773787</v>
      </c>
      <c r="L635">
        <f>'Raw counts'!L635/'Raw counts'!L$1246*10000</f>
        <v>1.7462873754006316</v>
      </c>
      <c r="M635">
        <f>'Raw counts'!M635/'Raw counts'!M$1246*10000</f>
        <v>1.4468005894099727</v>
      </c>
      <c r="N635">
        <f>'Raw counts'!N635/'Raw counts'!N$1246*10000</f>
        <v>1.0996996903428955</v>
      </c>
      <c r="O635">
        <f>'Raw counts'!O635/'Raw counts'!O$1246*10000</f>
        <v>2.1504529580843399</v>
      </c>
      <c r="P635">
        <f>'Raw counts'!P635/'Raw counts'!P$1246*10000</f>
        <v>1.64113154310385</v>
      </c>
      <c r="Q635">
        <f>'Raw counts'!Q635/'Raw counts'!Q$1246*10000</f>
        <v>6.2991941711976658</v>
      </c>
      <c r="R635">
        <f>'Raw counts'!R635/'Raw counts'!R$1246*10000</f>
        <v>1.8832731286976765</v>
      </c>
      <c r="S635">
        <f>'Raw counts'!S635/'Raw counts'!S$1246*10000</f>
        <v>9.9449661208877949</v>
      </c>
      <c r="T635">
        <f>'Raw counts'!T635/'Raw counts'!T$1246*10000</f>
        <v>1.6666580756456582</v>
      </c>
      <c r="U635">
        <f>'Raw counts'!U635/'Raw counts'!U$1246*10000</f>
        <v>1.6316399283119902</v>
      </c>
      <c r="V635">
        <f t="shared" si="37"/>
        <v>1</v>
      </c>
      <c r="W635">
        <f t="shared" si="38"/>
        <v>0.28177210450509266</v>
      </c>
      <c r="X635">
        <f t="shared" si="36"/>
        <v>1.8439381670255439</v>
      </c>
      <c r="Y635">
        <f t="shared" si="39"/>
        <v>3.2896269520339838</v>
      </c>
    </row>
    <row r="636" spans="1:25" x14ac:dyDescent="0.25">
      <c r="A636">
        <v>644</v>
      </c>
      <c r="B636" t="s">
        <v>924</v>
      </c>
      <c r="C636">
        <v>1300</v>
      </c>
      <c r="D636">
        <v>500</v>
      </c>
      <c r="E636">
        <f>'Raw counts'!E636/'Raw counts'!E$1246*10000</f>
        <v>0</v>
      </c>
      <c r="F636">
        <f>'Raw counts'!F636/'Raw counts'!F$1246*10000</f>
        <v>0</v>
      </c>
      <c r="G636">
        <f>'Raw counts'!G636/'Raw counts'!G$1246*10000</f>
        <v>0</v>
      </c>
      <c r="H636">
        <f>'Raw counts'!H636/'Raw counts'!H$1246*10000</f>
        <v>0</v>
      </c>
      <c r="I636">
        <f>'Raw counts'!I636/'Raw counts'!I$1246*10000</f>
        <v>0</v>
      </c>
      <c r="J636">
        <f>'Raw counts'!J636/'Raw counts'!J$1246*10000</f>
        <v>0</v>
      </c>
      <c r="K636">
        <f>'Raw counts'!K636/'Raw counts'!K$1246*10000</f>
        <v>0</v>
      </c>
      <c r="L636">
        <f>'Raw counts'!L636/'Raw counts'!L$1246*10000</f>
        <v>0</v>
      </c>
      <c r="M636">
        <f>'Raw counts'!M636/'Raw counts'!M$1246*10000</f>
        <v>0</v>
      </c>
      <c r="N636">
        <f>'Raw counts'!N636/'Raw counts'!N$1246*10000</f>
        <v>0</v>
      </c>
      <c r="O636">
        <f>'Raw counts'!O636/'Raw counts'!O$1246*10000</f>
        <v>0</v>
      </c>
      <c r="P636">
        <f>'Raw counts'!P636/'Raw counts'!P$1246*10000</f>
        <v>0</v>
      </c>
      <c r="Q636">
        <f>'Raw counts'!Q636/'Raw counts'!Q$1246*10000</f>
        <v>0</v>
      </c>
      <c r="R636">
        <f>'Raw counts'!R636/'Raw counts'!R$1246*10000</f>
        <v>0</v>
      </c>
      <c r="S636">
        <f>'Raw counts'!S636/'Raw counts'!S$1246*10000</f>
        <v>0</v>
      </c>
      <c r="T636">
        <f>'Raw counts'!T636/'Raw counts'!T$1246*10000</f>
        <v>0</v>
      </c>
      <c r="U636">
        <f>'Raw counts'!U636/'Raw counts'!U$1246*10000</f>
        <v>0</v>
      </c>
      <c r="V636">
        <f t="shared" si="37"/>
        <v>0</v>
      </c>
      <c r="W636" t="str">
        <f t="shared" si="38"/>
        <v/>
      </c>
      <c r="X636">
        <f t="shared" si="36"/>
        <v>0</v>
      </c>
      <c r="Y636">
        <f t="shared" si="39"/>
        <v>0</v>
      </c>
    </row>
    <row r="637" spans="1:25" x14ac:dyDescent="0.25">
      <c r="A637">
        <v>645</v>
      </c>
      <c r="B637" t="s">
        <v>925</v>
      </c>
      <c r="C637">
        <v>54900</v>
      </c>
      <c r="D637">
        <v>528</v>
      </c>
      <c r="E637">
        <f>'Raw counts'!E637/'Raw counts'!E$1246*10000</f>
        <v>0</v>
      </c>
      <c r="F637">
        <f>'Raw counts'!F637/'Raw counts'!F$1246*10000</f>
        <v>0</v>
      </c>
      <c r="G637">
        <f>'Raw counts'!G637/'Raw counts'!G$1246*10000</f>
        <v>0</v>
      </c>
      <c r="H637">
        <f>'Raw counts'!H637/'Raw counts'!H$1246*10000</f>
        <v>0</v>
      </c>
      <c r="I637">
        <f>'Raw counts'!I637/'Raw counts'!I$1246*10000</f>
        <v>0</v>
      </c>
      <c r="J637">
        <f>'Raw counts'!J637/'Raw counts'!J$1246*10000</f>
        <v>0</v>
      </c>
      <c r="K637">
        <f>'Raw counts'!K637/'Raw counts'!K$1246*10000</f>
        <v>0</v>
      </c>
      <c r="L637">
        <f>'Raw counts'!L637/'Raw counts'!L$1246*10000</f>
        <v>0</v>
      </c>
      <c r="M637">
        <f>'Raw counts'!M637/'Raw counts'!M$1246*10000</f>
        <v>0</v>
      </c>
      <c r="N637">
        <f>'Raw counts'!N637/'Raw counts'!N$1246*10000</f>
        <v>0</v>
      </c>
      <c r="O637">
        <f>'Raw counts'!O637/'Raw counts'!O$1246*10000</f>
        <v>0</v>
      </c>
      <c r="P637">
        <f>'Raw counts'!P637/'Raw counts'!P$1246*10000</f>
        <v>0</v>
      </c>
      <c r="Q637">
        <f>'Raw counts'!Q637/'Raw counts'!Q$1246*10000</f>
        <v>0</v>
      </c>
      <c r="R637">
        <f>'Raw counts'!R637/'Raw counts'!R$1246*10000</f>
        <v>0</v>
      </c>
      <c r="S637">
        <f>'Raw counts'!S637/'Raw counts'!S$1246*10000</f>
        <v>0</v>
      </c>
      <c r="T637">
        <f>'Raw counts'!T637/'Raw counts'!T$1246*10000</f>
        <v>0</v>
      </c>
      <c r="U637">
        <f>'Raw counts'!U637/'Raw counts'!U$1246*10000</f>
        <v>0</v>
      </c>
      <c r="V637">
        <f t="shared" si="37"/>
        <v>0</v>
      </c>
      <c r="W637" t="str">
        <f t="shared" si="38"/>
        <v/>
      </c>
      <c r="X637">
        <f t="shared" si="36"/>
        <v>0</v>
      </c>
      <c r="Y637">
        <f t="shared" si="39"/>
        <v>0</v>
      </c>
    </row>
    <row r="638" spans="1:25" x14ac:dyDescent="0.25">
      <c r="A638">
        <v>646</v>
      </c>
      <c r="B638" t="s">
        <v>926</v>
      </c>
      <c r="C638">
        <v>33400</v>
      </c>
      <c r="D638">
        <v>814</v>
      </c>
      <c r="E638">
        <f>'Raw counts'!E638/'Raw counts'!E$1246*10000</f>
        <v>0</v>
      </c>
      <c r="F638">
        <f>'Raw counts'!F638/'Raw counts'!F$1246*10000</f>
        <v>0</v>
      </c>
      <c r="G638">
        <f>'Raw counts'!G638/'Raw counts'!G$1246*10000</f>
        <v>0</v>
      </c>
      <c r="H638">
        <f>'Raw counts'!H638/'Raw counts'!H$1246*10000</f>
        <v>0</v>
      </c>
      <c r="I638">
        <f>'Raw counts'!I638/'Raw counts'!I$1246*10000</f>
        <v>0</v>
      </c>
      <c r="J638">
        <f>'Raw counts'!J638/'Raw counts'!J$1246*10000</f>
        <v>0</v>
      </c>
      <c r="K638">
        <f>'Raw counts'!K638/'Raw counts'!K$1246*10000</f>
        <v>0</v>
      </c>
      <c r="L638">
        <f>'Raw counts'!L638/'Raw counts'!L$1246*10000</f>
        <v>0</v>
      </c>
      <c r="M638">
        <f>'Raw counts'!M638/'Raw counts'!M$1246*10000</f>
        <v>0</v>
      </c>
      <c r="N638">
        <f>'Raw counts'!N638/'Raw counts'!N$1246*10000</f>
        <v>0</v>
      </c>
      <c r="O638">
        <f>'Raw counts'!O638/'Raw counts'!O$1246*10000</f>
        <v>0</v>
      </c>
      <c r="P638">
        <f>'Raw counts'!P638/'Raw counts'!P$1246*10000</f>
        <v>0</v>
      </c>
      <c r="Q638">
        <f>'Raw counts'!Q638/'Raw counts'!Q$1246*10000</f>
        <v>0</v>
      </c>
      <c r="R638">
        <f>'Raw counts'!R638/'Raw counts'!R$1246*10000</f>
        <v>0</v>
      </c>
      <c r="S638">
        <f>'Raw counts'!S638/'Raw counts'!S$1246*10000</f>
        <v>0</v>
      </c>
      <c r="T638">
        <f>'Raw counts'!T638/'Raw counts'!T$1246*10000</f>
        <v>0</v>
      </c>
      <c r="U638">
        <f>'Raw counts'!U638/'Raw counts'!U$1246*10000</f>
        <v>0</v>
      </c>
      <c r="V638">
        <f t="shared" si="37"/>
        <v>0</v>
      </c>
      <c r="W638" t="str">
        <f t="shared" si="38"/>
        <v/>
      </c>
      <c r="X638">
        <f t="shared" si="36"/>
        <v>0</v>
      </c>
      <c r="Y638">
        <f t="shared" si="39"/>
        <v>0</v>
      </c>
    </row>
    <row r="639" spans="1:25" x14ac:dyDescent="0.25">
      <c r="A639">
        <v>647</v>
      </c>
      <c r="B639" t="s">
        <v>315</v>
      </c>
      <c r="C639">
        <v>35100</v>
      </c>
      <c r="D639">
        <v>631</v>
      </c>
      <c r="E639">
        <f>'Raw counts'!E639/'Raw counts'!E$1246*10000</f>
        <v>32.053652745433368</v>
      </c>
      <c r="F639">
        <f>'Raw counts'!F639/'Raw counts'!F$1246*10000</f>
        <v>70.151952147050039</v>
      </c>
      <c r="G639">
        <f>'Raw counts'!G639/'Raw counts'!G$1246*10000</f>
        <v>51.593329331039406</v>
      </c>
      <c r="H639">
        <f>'Raw counts'!H639/'Raw counts'!H$1246*10000</f>
        <v>27.230191797995396</v>
      </c>
      <c r="I639">
        <f>'Raw counts'!I639/'Raw counts'!I$1246*10000</f>
        <v>56.046225976560699</v>
      </c>
      <c r="J639">
        <f>'Raw counts'!J639/'Raw counts'!J$1246*10000</f>
        <v>6.9474439914717534</v>
      </c>
      <c r="K639">
        <f>'Raw counts'!K639/'Raw counts'!K$1246*10000</f>
        <v>21.147221138302026</v>
      </c>
      <c r="L639">
        <f>'Raw counts'!L639/'Raw counts'!L$1246*10000</f>
        <v>19.628093706838918</v>
      </c>
      <c r="M639">
        <f>'Raw counts'!M639/'Raw counts'!M$1246*10000</f>
        <v>6.1373833920193741</v>
      </c>
      <c r="N639">
        <f>'Raw counts'!N639/'Raw counts'!N$1246*10000</f>
        <v>37.197342025848442</v>
      </c>
      <c r="O639">
        <f>'Raw counts'!O639/'Raw counts'!O$1246*10000</f>
        <v>19.290135142002249</v>
      </c>
      <c r="P639">
        <f>'Raw counts'!P639/'Raw counts'!P$1246*10000</f>
        <v>19.988469341397671</v>
      </c>
      <c r="Q639">
        <f>'Raw counts'!Q639/'Raw counts'!Q$1246*10000</f>
        <v>39.101809019353936</v>
      </c>
      <c r="R639">
        <f>'Raw counts'!R639/'Raw counts'!R$1246*10000</f>
        <v>17.526460989199229</v>
      </c>
      <c r="S639">
        <f>'Raw counts'!S639/'Raw counts'!S$1246*10000</f>
        <v>23.342442314310869</v>
      </c>
      <c r="T639">
        <f>'Raw counts'!T639/'Raw counts'!T$1246*10000</f>
        <v>47.843395996240574</v>
      </c>
      <c r="U639">
        <f>'Raw counts'!U639/'Raw counts'!U$1246*10000</f>
        <v>12.675585719679054</v>
      </c>
      <c r="V639">
        <f t="shared" si="37"/>
        <v>1</v>
      </c>
      <c r="W639">
        <f t="shared" si="38"/>
        <v>0.57019948550286959</v>
      </c>
      <c r="X639">
        <f t="shared" si="36"/>
        <v>32.326166025190105</v>
      </c>
      <c r="Y639">
        <f t="shared" si="39"/>
        <v>27.120705068503998</v>
      </c>
    </row>
    <row r="640" spans="1:25" x14ac:dyDescent="0.25">
      <c r="A640">
        <v>648</v>
      </c>
      <c r="B640" t="s">
        <v>316</v>
      </c>
      <c r="C640">
        <v>1800</v>
      </c>
      <c r="D640">
        <v>985</v>
      </c>
      <c r="E640">
        <f>'Raw counts'!E640/'Raw counts'!E$1246*10000</f>
        <v>268.64849801151922</v>
      </c>
      <c r="F640">
        <f>'Raw counts'!F640/'Raw counts'!F$1246*10000</f>
        <v>129.91892166802836</v>
      </c>
      <c r="G640">
        <f>'Raw counts'!G640/'Raw counts'!G$1246*10000</f>
        <v>31.618793590420282</v>
      </c>
      <c r="H640">
        <f>'Raw counts'!H640/'Raw counts'!H$1246*10000</f>
        <v>97.745289860889386</v>
      </c>
      <c r="I640">
        <f>'Raw counts'!I640/'Raw counts'!I$1246*10000</f>
        <v>47.906809219336346</v>
      </c>
      <c r="J640">
        <f>'Raw counts'!J640/'Raw counts'!J$1246*10000</f>
        <v>75.904153871338664</v>
      </c>
      <c r="K640">
        <f>'Raw counts'!K640/'Raw counts'!K$1246*10000</f>
        <v>131.16450192318413</v>
      </c>
      <c r="L640">
        <f>'Raw counts'!L640/'Raw counts'!L$1246*10000</f>
        <v>114.05990647660946</v>
      </c>
      <c r="M640">
        <f>'Raw counts'!M640/'Raw counts'!M$1246*10000</f>
        <v>137.47830951027183</v>
      </c>
      <c r="N640">
        <f>'Raw counts'!N640/'Raw counts'!N$1246*10000</f>
        <v>191.61350687816335</v>
      </c>
      <c r="O640">
        <f>'Raw counts'!O640/'Raw counts'!O$1246*10000</f>
        <v>83.221519875536217</v>
      </c>
      <c r="P640">
        <f>'Raw counts'!P640/'Raw counts'!P$1246*10000</f>
        <v>100.83984051962328</v>
      </c>
      <c r="Q640">
        <f>'Raw counts'!Q640/'Raw counts'!Q$1246*10000</f>
        <v>50.081518983391973</v>
      </c>
      <c r="R640">
        <f>'Raw counts'!R640/'Raw counts'!R$1246*10000</f>
        <v>144.37091665314315</v>
      </c>
      <c r="S640">
        <f>'Raw counts'!S640/'Raw counts'!S$1246*10000</f>
        <v>32.299425993058065</v>
      </c>
      <c r="T640">
        <f>'Raw counts'!T640/'Raw counts'!T$1246*10000</f>
        <v>186.54543017819495</v>
      </c>
      <c r="U640">
        <f>'Raw counts'!U640/'Raw counts'!U$1246*10000</f>
        <v>140.04764735748103</v>
      </c>
      <c r="V640">
        <f t="shared" si="37"/>
        <v>1</v>
      </c>
      <c r="W640">
        <f t="shared" si="38"/>
        <v>0.97028423043573042</v>
      </c>
      <c r="X640">
        <f t="shared" si="36"/>
        <v>114.93835379239974</v>
      </c>
      <c r="Y640">
        <f t="shared" si="39"/>
        <v>116.127475804824</v>
      </c>
    </row>
    <row r="641" spans="1:25" x14ac:dyDescent="0.25">
      <c r="A641">
        <v>649</v>
      </c>
      <c r="B641" t="s">
        <v>317</v>
      </c>
      <c r="C641">
        <v>14700</v>
      </c>
      <c r="D641">
        <v>402</v>
      </c>
      <c r="E641">
        <f>'Raw counts'!E641/'Raw counts'!E$1246*10000</f>
        <v>0.39597776248656108</v>
      </c>
      <c r="F641">
        <f>'Raw counts'!F641/'Raw counts'!F$1246*10000</f>
        <v>8.2029878562967784E-3</v>
      </c>
      <c r="G641">
        <f>'Raw counts'!G641/'Raw counts'!G$1246*10000</f>
        <v>0.34247817205297532</v>
      </c>
      <c r="H641">
        <f>'Raw counts'!H641/'Raw counts'!H$1246*10000</f>
        <v>2.7921242551136011E-2</v>
      </c>
      <c r="I641">
        <f>'Raw counts'!I641/'Raw counts'!I$1246*10000</f>
        <v>0</v>
      </c>
      <c r="J641">
        <f>'Raw counts'!J641/'Raw counts'!J$1246*10000</f>
        <v>0.52759155932397284</v>
      </c>
      <c r="K641">
        <f>'Raw counts'!K641/'Raw counts'!K$1246*10000</f>
        <v>0.51284909972685211</v>
      </c>
      <c r="L641">
        <f>'Raw counts'!L641/'Raw counts'!L$1246*10000</f>
        <v>0.29104789590010527</v>
      </c>
      <c r="M641">
        <f>'Raw counts'!M641/'Raw counts'!M$1246*10000</f>
        <v>2.7645871135222405E-2</v>
      </c>
      <c r="N641">
        <f>'Raw counts'!N641/'Raw counts'!N$1246*10000</f>
        <v>2.1444143961686462</v>
      </c>
      <c r="O641">
        <f>'Raw counts'!O641/'Raw counts'!O$1246*10000</f>
        <v>0.74037504034202639</v>
      </c>
      <c r="P641">
        <f>'Raw counts'!P641/'Raw counts'!P$1246*10000</f>
        <v>0.88894625251458537</v>
      </c>
      <c r="Q641">
        <f>'Raw counts'!Q641/'Raw counts'!Q$1246*10000</f>
        <v>1.950214913683488E-2</v>
      </c>
      <c r="R641">
        <f>'Raw counts'!R641/'Raw counts'!R$1246*10000</f>
        <v>8.0139282072241545E-3</v>
      </c>
      <c r="S641">
        <f>'Raw counts'!S641/'Raw counts'!S$1246*10000</f>
        <v>2.7142374784082407E-2</v>
      </c>
      <c r="T641">
        <f>'Raw counts'!T641/'Raw counts'!T$1246*10000</f>
        <v>0</v>
      </c>
      <c r="U641">
        <f>'Raw counts'!U641/'Raw counts'!U$1246*10000</f>
        <v>3.0376275261127482E-2</v>
      </c>
      <c r="V641">
        <f t="shared" si="37"/>
        <v>1</v>
      </c>
      <c r="W641">
        <f t="shared" si="38"/>
        <v>0.36998013532555096</v>
      </c>
      <c r="X641">
        <f t="shared" si="36"/>
        <v>0.23707939900368016</v>
      </c>
      <c r="Y641">
        <f t="shared" si="39"/>
        <v>0.48234630205181589</v>
      </c>
    </row>
    <row r="642" spans="1:25" x14ac:dyDescent="0.25">
      <c r="A642">
        <v>650</v>
      </c>
      <c r="B642" t="s">
        <v>927</v>
      </c>
      <c r="C642">
        <v>105400</v>
      </c>
      <c r="D642">
        <v>1123</v>
      </c>
      <c r="E642">
        <f>'Raw counts'!E642/'Raw counts'!E$1246*10000</f>
        <v>0</v>
      </c>
      <c r="F642">
        <f>'Raw counts'!F642/'Raw counts'!F$1246*10000</f>
        <v>0</v>
      </c>
      <c r="G642">
        <f>'Raw counts'!G642/'Raw counts'!G$1246*10000</f>
        <v>0</v>
      </c>
      <c r="H642">
        <f>'Raw counts'!H642/'Raw counts'!H$1246*10000</f>
        <v>0</v>
      </c>
      <c r="I642">
        <f>'Raw counts'!I642/'Raw counts'!I$1246*10000</f>
        <v>0</v>
      </c>
      <c r="J642">
        <f>'Raw counts'!J642/'Raw counts'!J$1246*10000</f>
        <v>0</v>
      </c>
      <c r="K642">
        <f>'Raw counts'!K642/'Raw counts'!K$1246*10000</f>
        <v>0</v>
      </c>
      <c r="L642">
        <f>'Raw counts'!L642/'Raw counts'!L$1246*10000</f>
        <v>0</v>
      </c>
      <c r="M642">
        <f>'Raw counts'!M642/'Raw counts'!M$1246*10000</f>
        <v>0</v>
      </c>
      <c r="N642">
        <f>'Raw counts'!N642/'Raw counts'!N$1246*10000</f>
        <v>0</v>
      </c>
      <c r="O642">
        <f>'Raw counts'!O642/'Raw counts'!O$1246*10000</f>
        <v>0</v>
      </c>
      <c r="P642">
        <f>'Raw counts'!P642/'Raw counts'!P$1246*10000</f>
        <v>0</v>
      </c>
      <c r="Q642">
        <f>'Raw counts'!Q642/'Raw counts'!Q$1246*10000</f>
        <v>0</v>
      </c>
      <c r="R642">
        <f>'Raw counts'!R642/'Raw counts'!R$1246*10000</f>
        <v>0</v>
      </c>
      <c r="S642">
        <f>'Raw counts'!S642/'Raw counts'!S$1246*10000</f>
        <v>0</v>
      </c>
      <c r="T642">
        <f>'Raw counts'!T642/'Raw counts'!T$1246*10000</f>
        <v>0</v>
      </c>
      <c r="U642">
        <f>'Raw counts'!U642/'Raw counts'!U$1246*10000</f>
        <v>0</v>
      </c>
      <c r="V642">
        <f t="shared" si="37"/>
        <v>0</v>
      </c>
      <c r="W642" t="str">
        <f t="shared" si="38"/>
        <v/>
      </c>
      <c r="X642">
        <f t="shared" si="36"/>
        <v>0</v>
      </c>
      <c r="Y642">
        <f t="shared" si="39"/>
        <v>0</v>
      </c>
    </row>
    <row r="643" spans="1:25" x14ac:dyDescent="0.25">
      <c r="A643">
        <v>651</v>
      </c>
      <c r="B643" t="s">
        <v>318</v>
      </c>
      <c r="C643">
        <v>90700</v>
      </c>
      <c r="D643">
        <v>386</v>
      </c>
      <c r="E643">
        <f>'Raw counts'!E643/'Raw counts'!E$1246*10000</f>
        <v>2.4711253762722656</v>
      </c>
      <c r="F643">
        <f>'Raw counts'!F643/'Raw counts'!F$1246*10000</f>
        <v>5.9963841229529447</v>
      </c>
      <c r="G643">
        <f>'Raw counts'!G643/'Raw counts'!G$1246*10000</f>
        <v>7.0610940767392858</v>
      </c>
      <c r="H643">
        <f>'Raw counts'!H643/'Raw counts'!H$1246*10000</f>
        <v>2.1638962977130407</v>
      </c>
      <c r="I643">
        <f>'Raw counts'!I643/'Raw counts'!I$1246*10000</f>
        <v>2.0810309106972991</v>
      </c>
      <c r="J643">
        <f>'Raw counts'!J643/'Raw counts'!J$1246*10000</f>
        <v>1.0946292165413267</v>
      </c>
      <c r="K643">
        <f>'Raw counts'!K643/'Raw counts'!K$1246*10000</f>
        <v>0</v>
      </c>
      <c r="L643">
        <f>'Raw counts'!L643/'Raw counts'!L$1246*10000</f>
        <v>0</v>
      </c>
      <c r="M643">
        <f>'Raw counts'!M643/'Raw counts'!M$1246*10000</f>
        <v>1.004466651246414</v>
      </c>
      <c r="N643">
        <f>'Raw counts'!N643/'Raw counts'!N$1246*10000</f>
        <v>2.5568017800472322</v>
      </c>
      <c r="O643">
        <f>'Raw counts'!O643/'Raw counts'!O$1246*10000</f>
        <v>2.7090995794333237</v>
      </c>
      <c r="P643">
        <f>'Raw counts'!P643/'Raw counts'!P$1246*10000</f>
        <v>3.2309777254857042</v>
      </c>
      <c r="Q643">
        <f>'Raw counts'!Q643/'Raw counts'!Q$1246*10000</f>
        <v>12.032826017427121</v>
      </c>
      <c r="R643">
        <f>'Raw counts'!R643/'Raw counts'!R$1246*10000</f>
        <v>5.1850115500740284</v>
      </c>
      <c r="S643">
        <f>'Raw counts'!S643/'Raw counts'!S$1246*10000</f>
        <v>0.54284749568164814</v>
      </c>
      <c r="T643">
        <f>'Raw counts'!T643/'Raw counts'!T$1246*10000</f>
        <v>2.1219821890952453</v>
      </c>
      <c r="U643">
        <f>'Raw counts'!U643/'Raw counts'!U$1246*10000</f>
        <v>2.6470754156125378</v>
      </c>
      <c r="V643">
        <f t="shared" si="37"/>
        <v>1</v>
      </c>
      <c r="W643">
        <f t="shared" si="38"/>
        <v>0.34050318923544376</v>
      </c>
      <c r="X643">
        <f t="shared" ref="X643:X706" si="40">AVERAGE(E643:M643)</f>
        <v>2.4302918502402862</v>
      </c>
      <c r="Y643">
        <f t="shared" si="39"/>
        <v>3.8783277191071051</v>
      </c>
    </row>
    <row r="644" spans="1:25" x14ac:dyDescent="0.25">
      <c r="A644">
        <v>652</v>
      </c>
      <c r="B644" t="s">
        <v>928</v>
      </c>
      <c r="C644">
        <v>71000</v>
      </c>
      <c r="D644">
        <v>103</v>
      </c>
      <c r="E644">
        <f>'Raw counts'!E644/'Raw counts'!E$1246*10000</f>
        <v>0</v>
      </c>
      <c r="F644">
        <f>'Raw counts'!F644/'Raw counts'!F$1246*10000</f>
        <v>0</v>
      </c>
      <c r="G644">
        <f>'Raw counts'!G644/'Raw counts'!G$1246*10000</f>
        <v>0</v>
      </c>
      <c r="H644">
        <f>'Raw counts'!H644/'Raw counts'!H$1246*10000</f>
        <v>0</v>
      </c>
      <c r="I644">
        <f>'Raw counts'!I644/'Raw counts'!I$1246*10000</f>
        <v>0</v>
      </c>
      <c r="J644">
        <f>'Raw counts'!J644/'Raw counts'!J$1246*10000</f>
        <v>0</v>
      </c>
      <c r="K644">
        <f>'Raw counts'!K644/'Raw counts'!K$1246*10000</f>
        <v>0</v>
      </c>
      <c r="L644">
        <f>'Raw counts'!L644/'Raw counts'!L$1246*10000</f>
        <v>0</v>
      </c>
      <c r="M644">
        <f>'Raw counts'!M644/'Raw counts'!M$1246*10000</f>
        <v>0</v>
      </c>
      <c r="N644">
        <f>'Raw counts'!N644/'Raw counts'!N$1246*10000</f>
        <v>0</v>
      </c>
      <c r="O644">
        <f>'Raw counts'!O644/'Raw counts'!O$1246*10000</f>
        <v>0</v>
      </c>
      <c r="P644">
        <f>'Raw counts'!P644/'Raw counts'!P$1246*10000</f>
        <v>0</v>
      </c>
      <c r="Q644">
        <f>'Raw counts'!Q644/'Raw counts'!Q$1246*10000</f>
        <v>0</v>
      </c>
      <c r="R644">
        <f>'Raw counts'!R644/'Raw counts'!R$1246*10000</f>
        <v>0</v>
      </c>
      <c r="S644">
        <f>'Raw counts'!S644/'Raw counts'!S$1246*10000</f>
        <v>0</v>
      </c>
      <c r="T644">
        <f>'Raw counts'!T644/'Raw counts'!T$1246*10000</f>
        <v>0</v>
      </c>
      <c r="U644">
        <f>'Raw counts'!U644/'Raw counts'!U$1246*10000</f>
        <v>0</v>
      </c>
      <c r="V644">
        <f t="shared" ref="V644:V707" si="41">IF(AND(X644=0,Y644=0),0,1)</f>
        <v>0</v>
      </c>
      <c r="W644" t="str">
        <f t="shared" ref="W644:W707" si="42">IFERROR(_xlfn.T.TEST(E644:M644,N644:U644,2,2),"")</f>
        <v/>
      </c>
      <c r="X644">
        <f t="shared" si="40"/>
        <v>0</v>
      </c>
      <c r="Y644">
        <f t="shared" ref="Y644:Y707" si="43">AVERAGE(N644:U644)</f>
        <v>0</v>
      </c>
    </row>
    <row r="645" spans="1:25" x14ac:dyDescent="0.25">
      <c r="A645">
        <v>653</v>
      </c>
      <c r="B645" t="s">
        <v>319</v>
      </c>
      <c r="C645">
        <v>92300</v>
      </c>
      <c r="D645">
        <v>370</v>
      </c>
      <c r="E645">
        <f>'Raw counts'!E645/'Raw counts'!E$1246*10000</f>
        <v>9.3390981718528554E-3</v>
      </c>
      <c r="F645">
        <f>'Raw counts'!F645/'Raw counts'!F$1246*10000</f>
        <v>4.1014939281483885E-2</v>
      </c>
      <c r="G645">
        <f>'Raw counts'!G645/'Raw counts'!G$1246*10000</f>
        <v>0.43313415877288053</v>
      </c>
      <c r="H645">
        <f>'Raw counts'!H645/'Raw counts'!H$1246*10000</f>
        <v>0</v>
      </c>
      <c r="I645">
        <f>'Raw counts'!I645/'Raw counts'!I$1246*10000</f>
        <v>0</v>
      </c>
      <c r="J645">
        <f>'Raw counts'!J645/'Raw counts'!J$1246*10000</f>
        <v>1.1094215032513446</v>
      </c>
      <c r="K645">
        <f>'Raw counts'!K645/'Raw counts'!K$1246*10000</f>
        <v>0</v>
      </c>
      <c r="L645">
        <f>'Raw counts'!L645/'Raw counts'!L$1246*10000</f>
        <v>0</v>
      </c>
      <c r="M645">
        <f>'Raw counts'!M645/'Raw counts'!M$1246*10000</f>
        <v>0</v>
      </c>
      <c r="N645">
        <f>'Raw counts'!N645/'Raw counts'!N$1246*10000</f>
        <v>2.749249225857239E-2</v>
      </c>
      <c r="O645">
        <f>'Raw counts'!O645/'Raw counts'!O$1246*10000</f>
        <v>0</v>
      </c>
      <c r="P645">
        <f>'Raw counts'!P645/'Raw counts'!P$1246*10000</f>
        <v>0</v>
      </c>
      <c r="Q645">
        <f>'Raw counts'!Q645/'Raw counts'!Q$1246*10000</f>
        <v>8.7759671115756957E-2</v>
      </c>
      <c r="R645">
        <f>'Raw counts'!R645/'Raw counts'!R$1246*10000</f>
        <v>0.55696801040207877</v>
      </c>
      <c r="S645">
        <f>'Raw counts'!S645/'Raw counts'!S$1246*10000</f>
        <v>0</v>
      </c>
      <c r="T645">
        <f>'Raw counts'!T645/'Raw counts'!T$1246*10000</f>
        <v>6.0137147059379413E-2</v>
      </c>
      <c r="U645">
        <f>'Raw counts'!U645/'Raw counts'!U$1246*10000</f>
        <v>0.49035987207248649</v>
      </c>
      <c r="V645">
        <f t="shared" si="41"/>
        <v>1</v>
      </c>
      <c r="W645">
        <f t="shared" si="42"/>
        <v>0.87777733211974029</v>
      </c>
      <c r="X645">
        <f t="shared" si="40"/>
        <v>0.17698996660861799</v>
      </c>
      <c r="Y645">
        <f t="shared" si="43"/>
        <v>0.15283964911353426</v>
      </c>
    </row>
    <row r="646" spans="1:25" x14ac:dyDescent="0.25">
      <c r="A646">
        <v>654</v>
      </c>
      <c r="B646" t="s">
        <v>320</v>
      </c>
      <c r="C646">
        <v>3800</v>
      </c>
      <c r="D646">
        <v>353</v>
      </c>
      <c r="E646">
        <f>'Raw counts'!E646/'Raw counts'!E$1246*10000</f>
        <v>10.986515089367698</v>
      </c>
      <c r="F646">
        <f>'Raw counts'!F646/'Raw counts'!F$1246*10000</f>
        <v>3.4534578875009432</v>
      </c>
      <c r="G646">
        <f>'Raw counts'!G646/'Raw counts'!G$1246*10000</f>
        <v>14.666124073798002</v>
      </c>
      <c r="H646">
        <f>'Raw counts'!H646/'Raw counts'!H$1246*10000</f>
        <v>18.825897790103454</v>
      </c>
      <c r="I646">
        <f>'Raw counts'!I646/'Raw counts'!I$1246*10000</f>
        <v>3.7002946074824759</v>
      </c>
      <c r="J646">
        <f>'Raw counts'!J646/'Raw counts'!J$1246*10000</f>
        <v>6.2374142293908923</v>
      </c>
      <c r="K646">
        <f>'Raw counts'!K646/'Raw counts'!K$1246*10000</f>
        <v>16.790233569318247</v>
      </c>
      <c r="L646">
        <f>'Raw counts'!L646/'Raw counts'!L$1246*10000</f>
        <v>28.725545362019485</v>
      </c>
      <c r="M646">
        <f>'Raw counts'!M646/'Raw counts'!M$1246*10000</f>
        <v>12.334666171498396</v>
      </c>
      <c r="N646">
        <f>'Raw counts'!N646/'Raw counts'!N$1246*10000</f>
        <v>11.904249147961844</v>
      </c>
      <c r="O646">
        <f>'Raw counts'!O646/'Raw counts'!O$1246*10000</f>
        <v>10.486402844117064</v>
      </c>
      <c r="P646">
        <f>'Raw counts'!P646/'Raw counts'!P$1246*10000</f>
        <v>12.415331074783031</v>
      </c>
      <c r="Q646">
        <f>'Raw counts'!Q646/'Raw counts'!Q$1246*10000</f>
        <v>30.286837609504566</v>
      </c>
      <c r="R646">
        <f>'Raw counts'!R646/'Raw counts'!R$1246*10000</f>
        <v>14.557300588422677</v>
      </c>
      <c r="S646">
        <f>'Raw counts'!S646/'Raw counts'!S$1246*10000</f>
        <v>20.769345184779858</v>
      </c>
      <c r="T646">
        <f>'Raw counts'!T646/'Raw counts'!T$1246*10000</f>
        <v>28.307414222950744</v>
      </c>
      <c r="U646">
        <f>'Raw counts'!U646/'Raw counts'!U$1246*10000</f>
        <v>16.190554714180948</v>
      </c>
      <c r="V646">
        <f t="shared" si="41"/>
        <v>1</v>
      </c>
      <c r="W646">
        <f t="shared" si="42"/>
        <v>0.18980547584315244</v>
      </c>
      <c r="X646">
        <f t="shared" si="40"/>
        <v>12.857794308942179</v>
      </c>
      <c r="Y646">
        <f t="shared" si="43"/>
        <v>18.114679423337591</v>
      </c>
    </row>
    <row r="647" spans="1:25" x14ac:dyDescent="0.25">
      <c r="A647">
        <v>655</v>
      </c>
      <c r="B647" t="s">
        <v>929</v>
      </c>
      <c r="C647">
        <v>35200</v>
      </c>
      <c r="D647">
        <v>647</v>
      </c>
      <c r="E647">
        <f>'Raw counts'!E647/'Raw counts'!E$1246*10000</f>
        <v>0</v>
      </c>
      <c r="F647">
        <f>'Raw counts'!F647/'Raw counts'!F$1246*10000</f>
        <v>0</v>
      </c>
      <c r="G647">
        <f>'Raw counts'!G647/'Raw counts'!G$1246*10000</f>
        <v>0</v>
      </c>
      <c r="H647">
        <f>'Raw counts'!H647/'Raw counts'!H$1246*10000</f>
        <v>0</v>
      </c>
      <c r="I647">
        <f>'Raw counts'!I647/'Raw counts'!I$1246*10000</f>
        <v>0</v>
      </c>
      <c r="J647">
        <f>'Raw counts'!J647/'Raw counts'!J$1246*10000</f>
        <v>0</v>
      </c>
      <c r="K647">
        <f>'Raw counts'!K647/'Raw counts'!K$1246*10000</f>
        <v>0</v>
      </c>
      <c r="L647">
        <f>'Raw counts'!L647/'Raw counts'!L$1246*10000</f>
        <v>0</v>
      </c>
      <c r="M647">
        <f>'Raw counts'!M647/'Raw counts'!M$1246*10000</f>
        <v>0</v>
      </c>
      <c r="N647">
        <f>'Raw counts'!N647/'Raw counts'!N$1246*10000</f>
        <v>0</v>
      </c>
      <c r="O647">
        <f>'Raw counts'!O647/'Raw counts'!O$1246*10000</f>
        <v>0</v>
      </c>
      <c r="P647">
        <f>'Raw counts'!P647/'Raw counts'!P$1246*10000</f>
        <v>0</v>
      </c>
      <c r="Q647">
        <f>'Raw counts'!Q647/'Raw counts'!Q$1246*10000</f>
        <v>0</v>
      </c>
      <c r="R647">
        <f>'Raw counts'!R647/'Raw counts'!R$1246*10000</f>
        <v>0</v>
      </c>
      <c r="S647">
        <f>'Raw counts'!S647/'Raw counts'!S$1246*10000</f>
        <v>0</v>
      </c>
      <c r="T647">
        <f>'Raw counts'!T647/'Raw counts'!T$1246*10000</f>
        <v>0</v>
      </c>
      <c r="U647">
        <f>'Raw counts'!U647/'Raw counts'!U$1246*10000</f>
        <v>0</v>
      </c>
      <c r="V647">
        <f t="shared" si="41"/>
        <v>0</v>
      </c>
      <c r="W647" t="str">
        <f t="shared" si="42"/>
        <v/>
      </c>
      <c r="X647">
        <f t="shared" si="40"/>
        <v>0</v>
      </c>
      <c r="Y647">
        <f t="shared" si="43"/>
        <v>0</v>
      </c>
    </row>
    <row r="648" spans="1:25" x14ac:dyDescent="0.25">
      <c r="A648">
        <v>656</v>
      </c>
      <c r="B648" t="s">
        <v>321</v>
      </c>
      <c r="C648">
        <v>2200</v>
      </c>
      <c r="D648">
        <v>993</v>
      </c>
      <c r="E648">
        <f>'Raw counts'!E648/'Raw counts'!E$1246*10000</f>
        <v>21.672311217601735</v>
      </c>
      <c r="F648">
        <f>'Raw counts'!F648/'Raw counts'!F$1246*10000</f>
        <v>82.604087712908537</v>
      </c>
      <c r="G648">
        <f>'Raw counts'!G648/'Raw counts'!G$1246*10000</f>
        <v>25.484405155706693</v>
      </c>
      <c r="H648">
        <f>'Raw counts'!H648/'Raw counts'!H$1246*10000</f>
        <v>31.4602600444925</v>
      </c>
      <c r="I648">
        <f>'Raw counts'!I648/'Raw counts'!I$1246*10000</f>
        <v>66.420596049119723</v>
      </c>
      <c r="J648">
        <f>'Raw counts'!J648/'Raw counts'!J$1246*10000</f>
        <v>19.437064736963556</v>
      </c>
      <c r="K648">
        <f>'Raw counts'!K648/'Raw counts'!K$1246*10000</f>
        <v>26.213278332125537</v>
      </c>
      <c r="L648">
        <f>'Raw counts'!L648/'Raw counts'!L$1246*10000</f>
        <v>1.058355985091292</v>
      </c>
      <c r="M648">
        <f>'Raw counts'!M648/'Raw counts'!M$1246*10000</f>
        <v>30.438104119879867</v>
      </c>
      <c r="N648">
        <f>'Raw counts'!N648/'Raw counts'!N$1246*10000</f>
        <v>47.277922520658315</v>
      </c>
      <c r="O648">
        <f>'Raw counts'!O648/'Raw counts'!O$1246*10000</f>
        <v>15.497395730795597</v>
      </c>
      <c r="P648">
        <f>'Raw counts'!P648/'Raw counts'!P$1246*10000</f>
        <v>55.76855600510973</v>
      </c>
      <c r="Q648">
        <f>'Raw counts'!Q648/'Raw counts'!Q$1246*10000</f>
        <v>22.017926375486578</v>
      </c>
      <c r="R648">
        <f>'Raw counts'!R648/'Raw counts'!R$1246*10000</f>
        <v>33.482192049782519</v>
      </c>
      <c r="S648">
        <f>'Raw counts'!S648/'Raw counts'!S$1246*10000</f>
        <v>64.528281811677516</v>
      </c>
      <c r="T648">
        <f>'Raw counts'!T648/'Raw counts'!T$1246*10000</f>
        <v>35.773011479322271</v>
      </c>
      <c r="U648">
        <f>'Raw counts'!U648/'Raw counts'!U$1246*10000</f>
        <v>13.812526308024111</v>
      </c>
      <c r="V648">
        <f t="shared" si="41"/>
        <v>1</v>
      </c>
      <c r="W648">
        <f t="shared" si="42"/>
        <v>0.84509481425942956</v>
      </c>
      <c r="X648">
        <f t="shared" si="40"/>
        <v>33.865384817098828</v>
      </c>
      <c r="Y648">
        <f t="shared" si="43"/>
        <v>36.019726535107083</v>
      </c>
    </row>
    <row r="649" spans="1:25" x14ac:dyDescent="0.25">
      <c r="A649">
        <v>657</v>
      </c>
      <c r="B649" t="s">
        <v>322</v>
      </c>
      <c r="C649">
        <v>5800</v>
      </c>
      <c r="D649">
        <v>345</v>
      </c>
      <c r="E649">
        <f>'Raw counts'!E649/'Raw counts'!E$1246*10000</f>
        <v>31.313996170222623</v>
      </c>
      <c r="F649">
        <f>'Raw counts'!F649/'Raw counts'!F$1246*10000</f>
        <v>159.0805434971634</v>
      </c>
      <c r="G649">
        <f>'Raw counts'!G649/'Raw counts'!G$1246*10000</f>
        <v>150.32777175642951</v>
      </c>
      <c r="H649">
        <f>'Raw counts'!H649/'Raw counts'!H$1246*10000</f>
        <v>57.350232200033361</v>
      </c>
      <c r="I649">
        <f>'Raw counts'!I649/'Raw counts'!I$1246*10000</f>
        <v>14.912002561268812</v>
      </c>
      <c r="J649">
        <f>'Raw counts'!J649/'Raw counts'!J$1246*10000</f>
        <v>31.132832762351065</v>
      </c>
      <c r="K649">
        <f>'Raw counts'!K649/'Raw counts'!K$1246*10000</f>
        <v>68.516639723507438</v>
      </c>
      <c r="L649">
        <f>'Raw counts'!L649/'Raw counts'!L$1246*10000</f>
        <v>77.476067925287126</v>
      </c>
      <c r="M649">
        <f>'Raw counts'!M649/'Raw counts'!M$1246*10000</f>
        <v>20.126194186441911</v>
      </c>
      <c r="N649">
        <f>'Raw counts'!N649/'Raw counts'!N$1246*10000</f>
        <v>55.883072597591472</v>
      </c>
      <c r="O649">
        <f>'Raw counts'!O649/'Raw counts'!O$1246*10000</f>
        <v>38.694691881148266</v>
      </c>
      <c r="P649">
        <f>'Raw counts'!P649/'Raw counts'!P$1246*10000</f>
        <v>27.480405786869156</v>
      </c>
      <c r="Q649">
        <f>'Raw counts'!Q649/'Raw counts'!Q$1246*10000</f>
        <v>35.971714082891936</v>
      </c>
      <c r="R649">
        <f>'Raw counts'!R649/'Raw counts'!R$1246*10000</f>
        <v>64.660379739988102</v>
      </c>
      <c r="S649">
        <f>'Raw counts'!S649/'Raw counts'!S$1246*10000</f>
        <v>76.818349113910031</v>
      </c>
      <c r="T649">
        <f>'Raw counts'!T649/'Raw counts'!T$1246*10000</f>
        <v>51.374305630726987</v>
      </c>
      <c r="U649">
        <f>'Raw counts'!U649/'Raw counts'!U$1246*10000</f>
        <v>19.623073818688351</v>
      </c>
      <c r="V649">
        <f t="shared" si="41"/>
        <v>1</v>
      </c>
      <c r="W649">
        <f t="shared" si="42"/>
        <v>0.30226698606133556</v>
      </c>
      <c r="X649">
        <f t="shared" si="40"/>
        <v>67.804031198078363</v>
      </c>
      <c r="Y649">
        <f t="shared" si="43"/>
        <v>46.313249081476791</v>
      </c>
    </row>
    <row r="650" spans="1:25" x14ac:dyDescent="0.25">
      <c r="A650">
        <v>658</v>
      </c>
      <c r="B650" t="s">
        <v>323</v>
      </c>
      <c r="C650">
        <v>101100</v>
      </c>
      <c r="D650">
        <v>948</v>
      </c>
      <c r="E650">
        <f>'Raw counts'!E650/'Raw counts'!E$1246*10000</f>
        <v>34.50609992536193</v>
      </c>
      <c r="F650">
        <f>'Raw counts'!F650/'Raw counts'!F$1246*10000</f>
        <v>2.6167531261586721</v>
      </c>
      <c r="G650">
        <f>'Raw counts'!G650/'Raw counts'!G$1246*10000</f>
        <v>19.480964257366303</v>
      </c>
      <c r="H650">
        <f>'Raw counts'!H650/'Raw counts'!H$1246*10000</f>
        <v>24.08207170035481</v>
      </c>
      <c r="I650">
        <f>'Raw counts'!I650/'Raw counts'!I$1246*10000</f>
        <v>67.553464947250788</v>
      </c>
      <c r="J650">
        <f>'Raw counts'!J650/'Raw counts'!J$1246*10000</f>
        <v>45.210158948051465</v>
      </c>
      <c r="K650">
        <f>'Raw counts'!K650/'Raw counts'!K$1246*10000</f>
        <v>33.977367746251183</v>
      </c>
      <c r="L650">
        <f>'Raw counts'!L650/'Raw counts'!L$1246*10000</f>
        <v>25.294708043681876</v>
      </c>
      <c r="M650">
        <f>'Raw counts'!M650/'Raw counts'!M$1246*10000</f>
        <v>44.334762010518332</v>
      </c>
      <c r="N650">
        <f>'Raw counts'!N650/'Raw counts'!N$1246*10000</f>
        <v>24.385840633353709</v>
      </c>
      <c r="O650">
        <f>'Raw counts'!O650/'Raw counts'!O$1246*10000</f>
        <v>22.753071126147454</v>
      </c>
      <c r="P650">
        <f>'Raw counts'!P650/'Raw counts'!P$1246*10000</f>
        <v>44.532788226932595</v>
      </c>
      <c r="Q650">
        <f>'Raw counts'!Q650/'Raw counts'!Q$1246*10000</f>
        <v>23.714613350391215</v>
      </c>
      <c r="R650">
        <f>'Raw counts'!R650/'Raw counts'!R$1246*10000</f>
        <v>41.011277600469619</v>
      </c>
      <c r="S650">
        <f>'Raw counts'!S650/'Raw counts'!S$1246*10000</f>
        <v>37.255623628631511</v>
      </c>
      <c r="T650">
        <f>'Raw counts'!T650/'Raw counts'!T$1246*10000</f>
        <v>8.1271058740247035</v>
      </c>
      <c r="U650">
        <f>'Raw counts'!U650/'Raw counts'!U$1246*10000</f>
        <v>33.64389458564591</v>
      </c>
      <c r="V650">
        <f t="shared" si="41"/>
        <v>1</v>
      </c>
      <c r="W650">
        <f t="shared" si="42"/>
        <v>0.64666358988794115</v>
      </c>
      <c r="X650">
        <f t="shared" si="40"/>
        <v>33.006261189443926</v>
      </c>
      <c r="Y650">
        <f t="shared" si="43"/>
        <v>29.428026878199592</v>
      </c>
    </row>
    <row r="651" spans="1:25" x14ac:dyDescent="0.25">
      <c r="A651">
        <v>659</v>
      </c>
      <c r="B651" t="s">
        <v>930</v>
      </c>
      <c r="C651">
        <v>90800</v>
      </c>
      <c r="D651">
        <v>651</v>
      </c>
      <c r="E651">
        <f>'Raw counts'!E651/'Raw counts'!E$1246*10000</f>
        <v>0</v>
      </c>
      <c r="F651">
        <f>'Raw counts'!F651/'Raw counts'!F$1246*10000</f>
        <v>0</v>
      </c>
      <c r="G651">
        <f>'Raw counts'!G651/'Raw counts'!G$1246*10000</f>
        <v>0</v>
      </c>
      <c r="H651">
        <f>'Raw counts'!H651/'Raw counts'!H$1246*10000</f>
        <v>0</v>
      </c>
      <c r="I651">
        <f>'Raw counts'!I651/'Raw counts'!I$1246*10000</f>
        <v>0</v>
      </c>
      <c r="J651">
        <f>'Raw counts'!J651/'Raw counts'!J$1246*10000</f>
        <v>0</v>
      </c>
      <c r="K651">
        <f>'Raw counts'!K651/'Raw counts'!K$1246*10000</f>
        <v>0</v>
      </c>
      <c r="L651">
        <f>'Raw counts'!L651/'Raw counts'!L$1246*10000</f>
        <v>0</v>
      </c>
      <c r="M651">
        <f>'Raw counts'!M651/'Raw counts'!M$1246*10000</f>
        <v>0</v>
      </c>
      <c r="N651">
        <f>'Raw counts'!N651/'Raw counts'!N$1246*10000</f>
        <v>0</v>
      </c>
      <c r="O651">
        <f>'Raw counts'!O651/'Raw counts'!O$1246*10000</f>
        <v>0</v>
      </c>
      <c r="P651">
        <f>'Raw counts'!P651/'Raw counts'!P$1246*10000</f>
        <v>0</v>
      </c>
      <c r="Q651">
        <f>'Raw counts'!Q651/'Raw counts'!Q$1246*10000</f>
        <v>0</v>
      </c>
      <c r="R651">
        <f>'Raw counts'!R651/'Raw counts'!R$1246*10000</f>
        <v>0</v>
      </c>
      <c r="S651">
        <f>'Raw counts'!S651/'Raw counts'!S$1246*10000</f>
        <v>0</v>
      </c>
      <c r="T651">
        <f>'Raw counts'!T651/'Raw counts'!T$1246*10000</f>
        <v>0</v>
      </c>
      <c r="U651">
        <f>'Raw counts'!U651/'Raw counts'!U$1246*10000</f>
        <v>0</v>
      </c>
      <c r="V651">
        <f t="shared" si="41"/>
        <v>0</v>
      </c>
      <c r="W651" t="str">
        <f t="shared" si="42"/>
        <v/>
      </c>
      <c r="X651">
        <f t="shared" si="40"/>
        <v>0</v>
      </c>
      <c r="Y651">
        <f t="shared" si="43"/>
        <v>0</v>
      </c>
    </row>
    <row r="652" spans="1:25" x14ac:dyDescent="0.25">
      <c r="A652">
        <v>660</v>
      </c>
      <c r="B652" t="s">
        <v>931</v>
      </c>
      <c r="C652">
        <v>71100</v>
      </c>
      <c r="D652">
        <v>103</v>
      </c>
      <c r="E652">
        <f>'Raw counts'!E652/'Raw counts'!E$1246*10000</f>
        <v>0</v>
      </c>
      <c r="F652">
        <f>'Raw counts'!F652/'Raw counts'!F$1246*10000</f>
        <v>0</v>
      </c>
      <c r="G652">
        <f>'Raw counts'!G652/'Raw counts'!G$1246*10000</f>
        <v>0</v>
      </c>
      <c r="H652">
        <f>'Raw counts'!H652/'Raw counts'!H$1246*10000</f>
        <v>0</v>
      </c>
      <c r="I652">
        <f>'Raw counts'!I652/'Raw counts'!I$1246*10000</f>
        <v>0</v>
      </c>
      <c r="J652">
        <f>'Raw counts'!J652/'Raw counts'!J$1246*10000</f>
        <v>0</v>
      </c>
      <c r="K652">
        <f>'Raw counts'!K652/'Raw counts'!K$1246*10000</f>
        <v>0</v>
      </c>
      <c r="L652">
        <f>'Raw counts'!L652/'Raw counts'!L$1246*10000</f>
        <v>0</v>
      </c>
      <c r="M652">
        <f>'Raw counts'!M652/'Raw counts'!M$1246*10000</f>
        <v>0</v>
      </c>
      <c r="N652">
        <f>'Raw counts'!N652/'Raw counts'!N$1246*10000</f>
        <v>0</v>
      </c>
      <c r="O652">
        <f>'Raw counts'!O652/'Raw counts'!O$1246*10000</f>
        <v>0</v>
      </c>
      <c r="P652">
        <f>'Raw counts'!P652/'Raw counts'!P$1246*10000</f>
        <v>0</v>
      </c>
      <c r="Q652">
        <f>'Raw counts'!Q652/'Raw counts'!Q$1246*10000</f>
        <v>0</v>
      </c>
      <c r="R652">
        <f>'Raw counts'!R652/'Raw counts'!R$1246*10000</f>
        <v>0</v>
      </c>
      <c r="S652">
        <f>'Raw counts'!S652/'Raw counts'!S$1246*10000</f>
        <v>0</v>
      </c>
      <c r="T652">
        <f>'Raw counts'!T652/'Raw counts'!T$1246*10000</f>
        <v>0</v>
      </c>
      <c r="U652">
        <f>'Raw counts'!U652/'Raw counts'!U$1246*10000</f>
        <v>0</v>
      </c>
      <c r="V652">
        <f t="shared" si="41"/>
        <v>0</v>
      </c>
      <c r="W652" t="str">
        <f t="shared" si="42"/>
        <v/>
      </c>
      <c r="X652">
        <f t="shared" si="40"/>
        <v>0</v>
      </c>
      <c r="Y652">
        <f t="shared" si="43"/>
        <v>0</v>
      </c>
    </row>
    <row r="653" spans="1:25" x14ac:dyDescent="0.25">
      <c r="A653">
        <v>661</v>
      </c>
      <c r="B653" t="s">
        <v>324</v>
      </c>
      <c r="C653">
        <v>92500</v>
      </c>
      <c r="D653">
        <v>370</v>
      </c>
      <c r="E653">
        <f>'Raw counts'!E653/'Raw counts'!E$1246*10000</f>
        <v>17.697591035661162</v>
      </c>
      <c r="F653">
        <f>'Raw counts'!F653/'Raw counts'!F$1246*10000</f>
        <v>26.914003156509729</v>
      </c>
      <c r="G653">
        <f>'Raw counts'!G653/'Raw counts'!G$1246*10000</f>
        <v>19.249287846859879</v>
      </c>
      <c r="H653">
        <f>'Raw counts'!H653/'Raw counts'!H$1246*10000</f>
        <v>13.088082445845005</v>
      </c>
      <c r="I653">
        <f>'Raw counts'!I653/'Raw counts'!I$1246*10000</f>
        <v>0.30168791308925341</v>
      </c>
      <c r="J653">
        <f>'Raw counts'!J653/'Raw counts'!J$1246*10000</f>
        <v>0</v>
      </c>
      <c r="K653">
        <f>'Raw counts'!K653/'Raw counts'!K$1246*10000</f>
        <v>0</v>
      </c>
      <c r="L653">
        <f>'Raw counts'!L653/'Raw counts'!L$1246*10000</f>
        <v>0</v>
      </c>
      <c r="M653">
        <f>'Raw counts'!M653/'Raw counts'!M$1246*10000</f>
        <v>0</v>
      </c>
      <c r="N653">
        <f>'Raw counts'!N653/'Raw counts'!N$1246*10000</f>
        <v>6.6623472906607093</v>
      </c>
      <c r="O653">
        <f>'Raw counts'!O653/'Raw counts'!O$1246*10000</f>
        <v>11.516197218410973</v>
      </c>
      <c r="P653">
        <f>'Raw counts'!P653/'Raw counts'!P$1246*10000</f>
        <v>0</v>
      </c>
      <c r="Q653">
        <f>'Raw counts'!Q653/'Raw counts'!Q$1246*10000</f>
        <v>35.025859849755442</v>
      </c>
      <c r="R653">
        <f>'Raw counts'!R653/'Raw counts'!R$1246*10000</f>
        <v>0</v>
      </c>
      <c r="S653">
        <f>'Raw counts'!S653/'Raw counts'!S$1246*10000</f>
        <v>2.388528980999252</v>
      </c>
      <c r="T653">
        <f>'Raw counts'!T653/'Raw counts'!T$1246*10000</f>
        <v>0</v>
      </c>
      <c r="U653">
        <f>'Raw counts'!U653/'Raw counts'!U$1246*10000</f>
        <v>9.6509765972496453</v>
      </c>
      <c r="V653">
        <f t="shared" si="41"/>
        <v>1</v>
      </c>
      <c r="W653">
        <f t="shared" si="42"/>
        <v>0.9384548645561821</v>
      </c>
      <c r="X653">
        <f t="shared" si="40"/>
        <v>8.5834058219961147</v>
      </c>
      <c r="Y653">
        <f t="shared" si="43"/>
        <v>8.1554887421345015</v>
      </c>
    </row>
    <row r="654" spans="1:25" x14ac:dyDescent="0.25">
      <c r="A654">
        <v>662</v>
      </c>
      <c r="B654" t="s">
        <v>325</v>
      </c>
      <c r="C654">
        <v>9700</v>
      </c>
      <c r="D654">
        <v>1057</v>
      </c>
      <c r="E654">
        <f>'Raw counts'!E654/'Raw counts'!E$1246*10000</f>
        <v>2.8633674994900855</v>
      </c>
      <c r="F654">
        <f>'Raw counts'!F654/'Raw counts'!F$1246*10000</f>
        <v>3.3304130696564913</v>
      </c>
      <c r="G654">
        <f>'Raw counts'!G654/'Raw counts'!G$1246*10000</f>
        <v>8.0583099306582431E-2</v>
      </c>
      <c r="H654">
        <f>'Raw counts'!H654/'Raw counts'!H$1246*10000</f>
        <v>2.2057781615397452</v>
      </c>
      <c r="I654">
        <f>'Raw counts'!I654/'Raw counts'!I$1246*10000</f>
        <v>0.11082413133890943</v>
      </c>
      <c r="J654">
        <f>'Raw counts'!J654/'Raw counts'!J$1246*10000</f>
        <v>0.62127604182075302</v>
      </c>
      <c r="K654">
        <f>'Raw counts'!K654/'Raw counts'!K$1246*10000</f>
        <v>0.58866157533864771</v>
      </c>
      <c r="L654">
        <f>'Raw counts'!L654/'Raw counts'!L$1246*10000</f>
        <v>1.0759952515094802</v>
      </c>
      <c r="M654">
        <f>'Raw counts'!M654/'Raw counts'!M$1246*10000</f>
        <v>0.83398377924587597</v>
      </c>
      <c r="N654">
        <f>'Raw counts'!N654/'Raw counts'!N$1246*10000</f>
        <v>2.9050400153224825</v>
      </c>
      <c r="O654">
        <f>'Raw counts'!O654/'Raw counts'!O$1246*10000</f>
        <v>0.97931425790695303</v>
      </c>
      <c r="P654">
        <f>'Raw counts'!P654/'Raw counts'!P$1246*10000</f>
        <v>0.56841274800211472</v>
      </c>
      <c r="Q654">
        <f>'Raw counts'!Q654/'Raw counts'!Q$1246*10000</f>
        <v>7.800859654733952E-2</v>
      </c>
      <c r="R654">
        <f>'Raw counts'!R654/'Raw counts'!R$1246*10000</f>
        <v>0.6851908617176653</v>
      </c>
      <c r="S654">
        <f>'Raw counts'!S654/'Raw counts'!S$1246*10000</f>
        <v>1.2919770397223227</v>
      </c>
      <c r="T654">
        <f>'Raw counts'!T654/'Raw counts'!T$1246*10000</f>
        <v>0.71305474370407018</v>
      </c>
      <c r="U654">
        <f>'Raw counts'!U654/'Raw counts'!U$1246*10000</f>
        <v>1.4233454693785448</v>
      </c>
      <c r="V654">
        <f t="shared" si="41"/>
        <v>1</v>
      </c>
      <c r="W654">
        <f t="shared" si="42"/>
        <v>0.67194468114986083</v>
      </c>
      <c r="X654">
        <f t="shared" si="40"/>
        <v>1.3012091788051745</v>
      </c>
      <c r="Y654">
        <f t="shared" si="43"/>
        <v>1.0805429665376867</v>
      </c>
    </row>
    <row r="655" spans="1:25" x14ac:dyDescent="0.25">
      <c r="A655">
        <v>663</v>
      </c>
      <c r="B655" t="s">
        <v>932</v>
      </c>
      <c r="C655">
        <v>35800</v>
      </c>
      <c r="D655">
        <v>647</v>
      </c>
      <c r="E655">
        <f>'Raw counts'!E655/'Raw counts'!E$1246*10000</f>
        <v>0</v>
      </c>
      <c r="F655">
        <f>'Raw counts'!F655/'Raw counts'!F$1246*10000</f>
        <v>0</v>
      </c>
      <c r="G655">
        <f>'Raw counts'!G655/'Raw counts'!G$1246*10000</f>
        <v>0</v>
      </c>
      <c r="H655">
        <f>'Raw counts'!H655/'Raw counts'!H$1246*10000</f>
        <v>0</v>
      </c>
      <c r="I655">
        <f>'Raw counts'!I655/'Raw counts'!I$1246*10000</f>
        <v>0</v>
      </c>
      <c r="J655">
        <f>'Raw counts'!J655/'Raw counts'!J$1246*10000</f>
        <v>0</v>
      </c>
      <c r="K655">
        <f>'Raw counts'!K655/'Raw counts'!K$1246*10000</f>
        <v>0</v>
      </c>
      <c r="L655">
        <f>'Raw counts'!L655/'Raw counts'!L$1246*10000</f>
        <v>0</v>
      </c>
      <c r="M655">
        <f>'Raw counts'!M655/'Raw counts'!M$1246*10000</f>
        <v>0</v>
      </c>
      <c r="N655">
        <f>'Raw counts'!N655/'Raw counts'!N$1246*10000</f>
        <v>0</v>
      </c>
      <c r="O655">
        <f>'Raw counts'!O655/'Raw counts'!O$1246*10000</f>
        <v>0</v>
      </c>
      <c r="P655">
        <f>'Raw counts'!P655/'Raw counts'!P$1246*10000</f>
        <v>0</v>
      </c>
      <c r="Q655">
        <f>'Raw counts'!Q655/'Raw counts'!Q$1246*10000</f>
        <v>0</v>
      </c>
      <c r="R655">
        <f>'Raw counts'!R655/'Raw counts'!R$1246*10000</f>
        <v>0</v>
      </c>
      <c r="S655">
        <f>'Raw counts'!S655/'Raw counts'!S$1246*10000</f>
        <v>0</v>
      </c>
      <c r="T655">
        <f>'Raw counts'!T655/'Raw counts'!T$1246*10000</f>
        <v>0</v>
      </c>
      <c r="U655">
        <f>'Raw counts'!U655/'Raw counts'!U$1246*10000</f>
        <v>0</v>
      </c>
      <c r="V655">
        <f t="shared" si="41"/>
        <v>0</v>
      </c>
      <c r="W655" t="str">
        <f t="shared" si="42"/>
        <v/>
      </c>
      <c r="X655">
        <f t="shared" si="40"/>
        <v>0</v>
      </c>
      <c r="Y655">
        <f t="shared" si="43"/>
        <v>0</v>
      </c>
    </row>
    <row r="656" spans="1:25" x14ac:dyDescent="0.25">
      <c r="A656">
        <v>664</v>
      </c>
      <c r="B656" t="s">
        <v>933</v>
      </c>
      <c r="C656">
        <v>43200</v>
      </c>
      <c r="D656">
        <v>926</v>
      </c>
      <c r="E656">
        <f>'Raw counts'!E656/'Raw counts'!E$1246*10000</f>
        <v>0</v>
      </c>
      <c r="F656">
        <f>'Raw counts'!F656/'Raw counts'!F$1246*10000</f>
        <v>0</v>
      </c>
      <c r="G656">
        <f>'Raw counts'!G656/'Raw counts'!G$1246*10000</f>
        <v>0</v>
      </c>
      <c r="H656">
        <f>'Raw counts'!H656/'Raw counts'!H$1246*10000</f>
        <v>0</v>
      </c>
      <c r="I656">
        <f>'Raw counts'!I656/'Raw counts'!I$1246*10000</f>
        <v>0</v>
      </c>
      <c r="J656">
        <f>'Raw counts'!J656/'Raw counts'!J$1246*10000</f>
        <v>0</v>
      </c>
      <c r="K656">
        <f>'Raw counts'!K656/'Raw counts'!K$1246*10000</f>
        <v>0</v>
      </c>
      <c r="L656">
        <f>'Raw counts'!L656/'Raw counts'!L$1246*10000</f>
        <v>0</v>
      </c>
      <c r="M656">
        <f>'Raw counts'!M656/'Raw counts'!M$1246*10000</f>
        <v>0</v>
      </c>
      <c r="N656">
        <f>'Raw counts'!N656/'Raw counts'!N$1246*10000</f>
        <v>0</v>
      </c>
      <c r="O656">
        <f>'Raw counts'!O656/'Raw counts'!O$1246*10000</f>
        <v>0</v>
      </c>
      <c r="P656">
        <f>'Raw counts'!P656/'Raw counts'!P$1246*10000</f>
        <v>0</v>
      </c>
      <c r="Q656">
        <f>'Raw counts'!Q656/'Raw counts'!Q$1246*10000</f>
        <v>0</v>
      </c>
      <c r="R656">
        <f>'Raw counts'!R656/'Raw counts'!R$1246*10000</f>
        <v>0</v>
      </c>
      <c r="S656">
        <f>'Raw counts'!S656/'Raw counts'!S$1246*10000</f>
        <v>0</v>
      </c>
      <c r="T656">
        <f>'Raw counts'!T656/'Raw counts'!T$1246*10000</f>
        <v>0</v>
      </c>
      <c r="U656">
        <f>'Raw counts'!U656/'Raw counts'!U$1246*10000</f>
        <v>0</v>
      </c>
      <c r="V656">
        <f t="shared" si="41"/>
        <v>0</v>
      </c>
      <c r="W656" t="str">
        <f t="shared" si="42"/>
        <v/>
      </c>
      <c r="X656">
        <f t="shared" si="40"/>
        <v>0</v>
      </c>
      <c r="Y656">
        <f t="shared" si="43"/>
        <v>0</v>
      </c>
    </row>
    <row r="657" spans="1:25" x14ac:dyDescent="0.25">
      <c r="A657">
        <v>665</v>
      </c>
      <c r="B657" t="s">
        <v>326</v>
      </c>
      <c r="C657">
        <v>97900</v>
      </c>
      <c r="D657">
        <v>21</v>
      </c>
      <c r="E657">
        <f>'Raw counts'!E657/'Raw counts'!E$1246*10000</f>
        <v>18.039402028750974</v>
      </c>
      <c r="F657">
        <f>'Raw counts'!F657/'Raw counts'!F$1246*10000</f>
        <v>18.834060118057401</v>
      </c>
      <c r="G657">
        <f>'Raw counts'!G657/'Raw counts'!G$1246*10000</f>
        <v>11.251415240681572</v>
      </c>
      <c r="H657">
        <f>'Raw counts'!H657/'Raw counts'!H$1246*10000</f>
        <v>48.366572409205354</v>
      </c>
      <c r="I657">
        <f>'Raw counts'!I657/'Raw counts'!I$1246*10000</f>
        <v>8.6750667253624094</v>
      </c>
      <c r="J657">
        <f>'Raw counts'!J657/'Raw counts'!J$1246*10000</f>
        <v>6.449437005567817</v>
      </c>
      <c r="K657">
        <f>'Raw counts'!K657/'Raw counts'!K$1246*10000</f>
        <v>23.32348514409945</v>
      </c>
      <c r="L657">
        <f>'Raw counts'!L657/'Raw counts'!L$1246*10000</f>
        <v>20.258697481289147</v>
      </c>
      <c r="M657">
        <f>'Raw counts'!M657/'Raw counts'!M$1246*10000</f>
        <v>34.787721178488198</v>
      </c>
      <c r="N657">
        <f>'Raw counts'!N657/'Raw counts'!N$1246*10000</f>
        <v>11.665980881720884</v>
      </c>
      <c r="O657">
        <f>'Raw counts'!O657/'Raw counts'!O$1246*10000</f>
        <v>18.344474295019936</v>
      </c>
      <c r="P657">
        <f>'Raw counts'!P657/'Raw counts'!P$1246*10000</f>
        <v>19.894446180074013</v>
      </c>
      <c r="Q657">
        <f>'Raw counts'!Q657/'Raw counts'!Q$1246*10000</f>
        <v>11.184482529974803</v>
      </c>
      <c r="R657">
        <f>'Raw counts'!R657/'Raw counts'!R$1246*10000</f>
        <v>13.006605480324804</v>
      </c>
      <c r="S657">
        <f>'Raw counts'!S657/'Raw counts'!S$1246*10000</f>
        <v>54.018754295280807</v>
      </c>
      <c r="T657">
        <f>'Raw counts'!T657/'Raw counts'!T$1246*10000</f>
        <v>18.04973513882231</v>
      </c>
      <c r="U657">
        <f>'Raw counts'!U657/'Raw counts'!U$1246*10000</f>
        <v>7.3206823379317232</v>
      </c>
      <c r="V657">
        <f t="shared" si="41"/>
        <v>1</v>
      </c>
      <c r="W657">
        <f t="shared" si="42"/>
        <v>0.78091058752514297</v>
      </c>
      <c r="X657">
        <f t="shared" si="40"/>
        <v>21.109539703500261</v>
      </c>
      <c r="Y657">
        <f t="shared" si="43"/>
        <v>19.18564514239366</v>
      </c>
    </row>
    <row r="658" spans="1:25" x14ac:dyDescent="0.25">
      <c r="A658">
        <v>666</v>
      </c>
      <c r="B658" t="s">
        <v>934</v>
      </c>
      <c r="C658">
        <v>90900</v>
      </c>
      <c r="D658">
        <v>651</v>
      </c>
      <c r="E658">
        <f>'Raw counts'!E658/'Raw counts'!E$1246*10000</f>
        <v>0</v>
      </c>
      <c r="F658">
        <f>'Raw counts'!F658/'Raw counts'!F$1246*10000</f>
        <v>0</v>
      </c>
      <c r="G658">
        <f>'Raw counts'!G658/'Raw counts'!G$1246*10000</f>
        <v>0</v>
      </c>
      <c r="H658">
        <f>'Raw counts'!H658/'Raw counts'!H$1246*10000</f>
        <v>0</v>
      </c>
      <c r="I658">
        <f>'Raw counts'!I658/'Raw counts'!I$1246*10000</f>
        <v>0</v>
      </c>
      <c r="J658">
        <f>'Raw counts'!J658/'Raw counts'!J$1246*10000</f>
        <v>0</v>
      </c>
      <c r="K658">
        <f>'Raw counts'!K658/'Raw counts'!K$1246*10000</f>
        <v>0</v>
      </c>
      <c r="L658">
        <f>'Raw counts'!L658/'Raw counts'!L$1246*10000</f>
        <v>0</v>
      </c>
      <c r="M658">
        <f>'Raw counts'!M658/'Raw counts'!M$1246*10000</f>
        <v>0</v>
      </c>
      <c r="N658">
        <f>'Raw counts'!N658/'Raw counts'!N$1246*10000</f>
        <v>0</v>
      </c>
      <c r="O658">
        <f>'Raw counts'!O658/'Raw counts'!O$1246*10000</f>
        <v>0</v>
      </c>
      <c r="P658">
        <f>'Raw counts'!P658/'Raw counts'!P$1246*10000</f>
        <v>0</v>
      </c>
      <c r="Q658">
        <f>'Raw counts'!Q658/'Raw counts'!Q$1246*10000</f>
        <v>0</v>
      </c>
      <c r="R658">
        <f>'Raw counts'!R658/'Raw counts'!R$1246*10000</f>
        <v>0</v>
      </c>
      <c r="S658">
        <f>'Raw counts'!S658/'Raw counts'!S$1246*10000</f>
        <v>0</v>
      </c>
      <c r="T658">
        <f>'Raw counts'!T658/'Raw counts'!T$1246*10000</f>
        <v>0</v>
      </c>
      <c r="U658">
        <f>'Raw counts'!U658/'Raw counts'!U$1246*10000</f>
        <v>0</v>
      </c>
      <c r="V658">
        <f t="shared" si="41"/>
        <v>0</v>
      </c>
      <c r="W658" t="str">
        <f t="shared" si="42"/>
        <v/>
      </c>
      <c r="X658">
        <f t="shared" si="40"/>
        <v>0</v>
      </c>
      <c r="Y658">
        <f t="shared" si="43"/>
        <v>0</v>
      </c>
    </row>
    <row r="659" spans="1:25" x14ac:dyDescent="0.25">
      <c r="A659">
        <v>667</v>
      </c>
      <c r="B659" t="s">
        <v>327</v>
      </c>
      <c r="C659">
        <v>800</v>
      </c>
      <c r="D659">
        <v>184</v>
      </c>
      <c r="E659">
        <f>'Raw counts'!E659/'Raw counts'!E$1246*10000</f>
        <v>3.7206967116661773</v>
      </c>
      <c r="F659">
        <f>'Raw counts'!F659/'Raw counts'!F$1246*10000</f>
        <v>7.0627725442715255</v>
      </c>
      <c r="G659">
        <f>'Raw counts'!G659/'Raw counts'!G$1246*10000</f>
        <v>9.7304092412698289</v>
      </c>
      <c r="H659">
        <f>'Raw counts'!H659/'Raw counts'!H$1246*10000</f>
        <v>3.0852973019005292</v>
      </c>
      <c r="I659">
        <f>'Raw counts'!I659/'Raw counts'!I$1246*10000</f>
        <v>5.5412065669454717E-2</v>
      </c>
      <c r="J659">
        <f>'Raw counts'!J659/'Raw counts'!J$1246*10000</f>
        <v>3.6389025306644101</v>
      </c>
      <c r="K659">
        <f>'Raw counts'!K659/'Raw counts'!K$1246*10000</f>
        <v>8.2368024973521372</v>
      </c>
      <c r="L659">
        <f>'Raw counts'!L659/'Raw counts'!L$1246*10000</f>
        <v>0</v>
      </c>
      <c r="M659">
        <f>'Raw counts'!M659/'Raw counts'!M$1246*10000</f>
        <v>2.9535005662795939</v>
      </c>
      <c r="N659">
        <f>'Raw counts'!N659/'Raw counts'!N$1246*10000</f>
        <v>7.1022271667978671</v>
      </c>
      <c r="O659">
        <f>'Raw counts'!O659/'Raw counts'!O$1246*10000</f>
        <v>0.77739379235912764</v>
      </c>
      <c r="P659">
        <f>'Raw counts'!P659/'Raw counts'!P$1246*10000</f>
        <v>0.33762862475313582</v>
      </c>
      <c r="Q659">
        <f>'Raw counts'!Q659/'Raw counts'!Q$1246*10000</f>
        <v>0.23402578964201853</v>
      </c>
      <c r="R659">
        <f>'Raw counts'!R659/'Raw counts'!R$1246*10000</f>
        <v>3.2055712828896618E-2</v>
      </c>
      <c r="S659">
        <f>'Raw counts'!S659/'Raw counts'!S$1246*10000</f>
        <v>8.6855599309063711E-2</v>
      </c>
      <c r="T659">
        <f>'Raw counts'!T659/'Raw counts'!T$1246*10000</f>
        <v>0</v>
      </c>
      <c r="U659">
        <f>'Raw counts'!U659/'Raw counts'!U$1246*10000</f>
        <v>0.52073614733361395</v>
      </c>
      <c r="V659">
        <f t="shared" si="41"/>
        <v>1</v>
      </c>
      <c r="W659">
        <f t="shared" si="42"/>
        <v>4.7459367245572141E-2</v>
      </c>
      <c r="X659">
        <f t="shared" si="40"/>
        <v>4.2759770510081845</v>
      </c>
      <c r="Y659">
        <f t="shared" si="43"/>
        <v>1.1363653541279652</v>
      </c>
    </row>
    <row r="660" spans="1:25" x14ac:dyDescent="0.25">
      <c r="A660">
        <v>668</v>
      </c>
      <c r="B660" t="s">
        <v>935</v>
      </c>
      <c r="C660">
        <v>72500</v>
      </c>
      <c r="D660">
        <v>830</v>
      </c>
      <c r="E660">
        <f>'Raw counts'!E660/'Raw counts'!E$1246*10000</f>
        <v>0</v>
      </c>
      <c r="F660">
        <f>'Raw counts'!F660/'Raw counts'!F$1246*10000</f>
        <v>0</v>
      </c>
      <c r="G660">
        <f>'Raw counts'!G660/'Raw counts'!G$1246*10000</f>
        <v>0</v>
      </c>
      <c r="H660">
        <f>'Raw counts'!H660/'Raw counts'!H$1246*10000</f>
        <v>0</v>
      </c>
      <c r="I660">
        <f>'Raw counts'!I660/'Raw counts'!I$1246*10000</f>
        <v>0</v>
      </c>
      <c r="J660">
        <f>'Raw counts'!J660/'Raw counts'!J$1246*10000</f>
        <v>0</v>
      </c>
      <c r="K660">
        <f>'Raw counts'!K660/'Raw counts'!K$1246*10000</f>
        <v>0</v>
      </c>
      <c r="L660">
        <f>'Raw counts'!L660/'Raw counts'!L$1246*10000</f>
        <v>0</v>
      </c>
      <c r="M660">
        <f>'Raw counts'!M660/'Raw counts'!M$1246*10000</f>
        <v>0</v>
      </c>
      <c r="N660">
        <f>'Raw counts'!N660/'Raw counts'!N$1246*10000</f>
        <v>0</v>
      </c>
      <c r="O660">
        <f>'Raw counts'!O660/'Raw counts'!O$1246*10000</f>
        <v>0</v>
      </c>
      <c r="P660">
        <f>'Raw counts'!P660/'Raw counts'!P$1246*10000</f>
        <v>0</v>
      </c>
      <c r="Q660">
        <f>'Raw counts'!Q660/'Raw counts'!Q$1246*10000</f>
        <v>0</v>
      </c>
      <c r="R660">
        <f>'Raw counts'!R660/'Raw counts'!R$1246*10000</f>
        <v>0</v>
      </c>
      <c r="S660">
        <f>'Raw counts'!S660/'Raw counts'!S$1246*10000</f>
        <v>0</v>
      </c>
      <c r="T660">
        <f>'Raw counts'!T660/'Raw counts'!T$1246*10000</f>
        <v>0</v>
      </c>
      <c r="U660">
        <f>'Raw counts'!U660/'Raw counts'!U$1246*10000</f>
        <v>0</v>
      </c>
      <c r="V660">
        <f t="shared" si="41"/>
        <v>0</v>
      </c>
      <c r="W660" t="str">
        <f t="shared" si="42"/>
        <v/>
      </c>
      <c r="X660">
        <f t="shared" si="40"/>
        <v>0</v>
      </c>
      <c r="Y660">
        <f t="shared" si="43"/>
        <v>0</v>
      </c>
    </row>
    <row r="661" spans="1:25" x14ac:dyDescent="0.25">
      <c r="A661">
        <v>669</v>
      </c>
      <c r="B661" t="s">
        <v>936</v>
      </c>
      <c r="C661">
        <v>13400</v>
      </c>
      <c r="D661">
        <v>315</v>
      </c>
      <c r="E661">
        <f>'Raw counts'!E661/'Raw counts'!E$1246*10000</f>
        <v>0</v>
      </c>
      <c r="F661">
        <f>'Raw counts'!F661/'Raw counts'!F$1246*10000</f>
        <v>0</v>
      </c>
      <c r="G661">
        <f>'Raw counts'!G661/'Raw counts'!G$1246*10000</f>
        <v>0</v>
      </c>
      <c r="H661">
        <f>'Raw counts'!H661/'Raw counts'!H$1246*10000</f>
        <v>0</v>
      </c>
      <c r="I661">
        <f>'Raw counts'!I661/'Raw counts'!I$1246*10000</f>
        <v>0</v>
      </c>
      <c r="J661">
        <f>'Raw counts'!J661/'Raw counts'!J$1246*10000</f>
        <v>0</v>
      </c>
      <c r="K661">
        <f>'Raw counts'!K661/'Raw counts'!K$1246*10000</f>
        <v>0</v>
      </c>
      <c r="L661">
        <f>'Raw counts'!L661/'Raw counts'!L$1246*10000</f>
        <v>0</v>
      </c>
      <c r="M661">
        <f>'Raw counts'!M661/'Raw counts'!M$1246*10000</f>
        <v>0</v>
      </c>
      <c r="N661">
        <f>'Raw counts'!N661/'Raw counts'!N$1246*10000</f>
        <v>0</v>
      </c>
      <c r="O661">
        <f>'Raw counts'!O661/'Raw counts'!O$1246*10000</f>
        <v>0</v>
      </c>
      <c r="P661">
        <f>'Raw counts'!P661/'Raw counts'!P$1246*10000</f>
        <v>0</v>
      </c>
      <c r="Q661">
        <f>'Raw counts'!Q661/'Raw counts'!Q$1246*10000</f>
        <v>0</v>
      </c>
      <c r="R661">
        <f>'Raw counts'!R661/'Raw counts'!R$1246*10000</f>
        <v>0</v>
      </c>
      <c r="S661">
        <f>'Raw counts'!S661/'Raw counts'!S$1246*10000</f>
        <v>0</v>
      </c>
      <c r="T661">
        <f>'Raw counts'!T661/'Raw counts'!T$1246*10000</f>
        <v>0</v>
      </c>
      <c r="U661">
        <f>'Raw counts'!U661/'Raw counts'!U$1246*10000</f>
        <v>0</v>
      </c>
      <c r="V661">
        <f t="shared" si="41"/>
        <v>0</v>
      </c>
      <c r="W661" t="str">
        <f t="shared" si="42"/>
        <v/>
      </c>
      <c r="X661">
        <f t="shared" si="40"/>
        <v>0</v>
      </c>
      <c r="Y661">
        <f t="shared" si="43"/>
        <v>0</v>
      </c>
    </row>
    <row r="662" spans="1:25" x14ac:dyDescent="0.25">
      <c r="A662">
        <v>670</v>
      </c>
      <c r="B662" t="s">
        <v>328</v>
      </c>
      <c r="C662">
        <v>7200</v>
      </c>
      <c r="D662">
        <v>361</v>
      </c>
      <c r="E662">
        <f>'Raw counts'!E662/'Raw counts'!E$1246*10000</f>
        <v>2.8222754675339328</v>
      </c>
      <c r="F662">
        <f>'Raw counts'!F662/'Raw counts'!F$1246*10000</f>
        <v>0.46757030780891629</v>
      </c>
      <c r="G662">
        <f>'Raw counts'!G662/'Raw counts'!G$1246*10000</f>
        <v>17.980104032781203</v>
      </c>
      <c r="H662">
        <f>'Raw counts'!H662/'Raw counts'!H$1246*10000</f>
        <v>17.660185913593526</v>
      </c>
      <c r="I662">
        <f>'Raw counts'!I662/'Raw counts'!I$1246*10000</f>
        <v>5.0548117682913682</v>
      </c>
      <c r="J662">
        <f>'Raw counts'!J662/'Raw counts'!J$1246*10000</f>
        <v>4.5510935444488494</v>
      </c>
      <c r="K662">
        <f>'Raw counts'!K662/'Raw counts'!K$1246*10000</f>
        <v>12.665142984558784</v>
      </c>
      <c r="L662">
        <f>'Raw counts'!L662/'Raw counts'!L$1246*10000</f>
        <v>0.25576936306372894</v>
      </c>
      <c r="M662">
        <f>'Raw counts'!M662/'Raw counts'!M$1246*10000</f>
        <v>4.1100195087697315</v>
      </c>
      <c r="N662">
        <f>'Raw counts'!N662/'Raw counts'!N$1246*10000</f>
        <v>8.2660760057440985</v>
      </c>
      <c r="O662">
        <f>'Raw counts'!O662/'Raw counts'!O$1246*10000</f>
        <v>9.6484329120935897</v>
      </c>
      <c r="P662">
        <f>'Raw counts'!P662/'Raw counts'!P$1246*10000</f>
        <v>42.216399434322476</v>
      </c>
      <c r="Q662">
        <f>'Raw counts'!Q662/'Raw counts'!Q$1246*10000</f>
        <v>0.69232629435763826</v>
      </c>
      <c r="R662">
        <f>'Raw counts'!R662/'Raw counts'!R$1246*10000</f>
        <v>15.150331275757265</v>
      </c>
      <c r="S662">
        <f>'Raw counts'!S662/'Raw counts'!S$1246*10000</f>
        <v>16.828272366131092</v>
      </c>
      <c r="T662">
        <f>'Raw counts'!T662/'Raw counts'!T$1246*10000</f>
        <v>10.86764157573071</v>
      </c>
      <c r="U662">
        <f>'Raw counts'!U662/'Raw counts'!U$1246*10000</f>
        <v>12.23295999444548</v>
      </c>
      <c r="V662">
        <f t="shared" si="41"/>
        <v>1</v>
      </c>
      <c r="W662">
        <f t="shared" si="42"/>
        <v>0.15040323657458615</v>
      </c>
      <c r="X662">
        <f t="shared" si="40"/>
        <v>7.2852192100944473</v>
      </c>
      <c r="Y662">
        <f t="shared" si="43"/>
        <v>14.487804982322794</v>
      </c>
    </row>
    <row r="663" spans="1:25" x14ac:dyDescent="0.25">
      <c r="A663">
        <v>671</v>
      </c>
      <c r="B663" t="s">
        <v>329</v>
      </c>
      <c r="C663">
        <v>25400</v>
      </c>
      <c r="D663">
        <v>894</v>
      </c>
      <c r="E663">
        <f>'Raw counts'!E663/'Raw counts'!E$1246*10000</f>
        <v>1.9350611412079115</v>
      </c>
      <c r="F663">
        <f>'Raw counts'!F663/'Raw counts'!F$1246*10000</f>
        <v>0.13945079355704523</v>
      </c>
      <c r="G663">
        <f>'Raw counts'!G663/'Raw counts'!G$1246*10000</f>
        <v>2.9211373498636131</v>
      </c>
      <c r="H663">
        <f>'Raw counts'!H663/'Raw counts'!H$1246*10000</f>
        <v>7.8388888462314341</v>
      </c>
      <c r="I663">
        <f>'Raw counts'!I663/'Raw counts'!I$1246*10000</f>
        <v>6.1199548083819986</v>
      </c>
      <c r="J663">
        <f>'Raw counts'!J663/'Raw counts'!J$1246*10000</f>
        <v>3.2888184118606523</v>
      </c>
      <c r="K663">
        <f>'Raw counts'!K663/'Raw counts'!K$1246*10000</f>
        <v>9.753052009588048</v>
      </c>
      <c r="L663">
        <f>'Raw counts'!L663/'Raw counts'!L$1246*10000</f>
        <v>0.31750679552738759</v>
      </c>
      <c r="M663">
        <f>'Raw counts'!M663/'Raw counts'!M$1246*10000</f>
        <v>3.2437822131994292</v>
      </c>
      <c r="N663">
        <f>'Raw counts'!N663/'Raw counts'!N$1246*10000</f>
        <v>3.2716065787701143</v>
      </c>
      <c r="O663">
        <f>'Raw counts'!O663/'Raw counts'!O$1246*10000</f>
        <v>10.479672161932136</v>
      </c>
      <c r="P663">
        <f>'Raw counts'!P663/'Raw counts'!P$1246*10000</f>
        <v>14.376996122399351</v>
      </c>
      <c r="Q663">
        <f>'Raw counts'!Q663/'Raw counts'!Q$1246*10000</f>
        <v>15.660225756878408</v>
      </c>
      <c r="R663">
        <f>'Raw counts'!R663/'Raw counts'!R$1246*10000</f>
        <v>3.946859642057897</v>
      </c>
      <c r="S663">
        <f>'Raw counts'!S663/'Raw counts'!S$1246*10000</f>
        <v>2.7576652780627731</v>
      </c>
      <c r="T663">
        <f>'Raw counts'!T663/'Raw counts'!T$1246*10000</f>
        <v>14.011955264835404</v>
      </c>
      <c r="U663">
        <f>'Raw counts'!U663/'Raw counts'!U$1246*10000</f>
        <v>2.2955785161623479</v>
      </c>
      <c r="V663">
        <f t="shared" si="41"/>
        <v>1</v>
      </c>
      <c r="W663">
        <f t="shared" si="42"/>
        <v>7.1443341382460543E-2</v>
      </c>
      <c r="X663">
        <f t="shared" si="40"/>
        <v>3.9508502632686131</v>
      </c>
      <c r="Y663">
        <f t="shared" si="43"/>
        <v>8.3500699151373041</v>
      </c>
    </row>
    <row r="664" spans="1:25" x14ac:dyDescent="0.25">
      <c r="A664">
        <v>672</v>
      </c>
      <c r="B664" t="s">
        <v>330</v>
      </c>
      <c r="C664">
        <v>48200</v>
      </c>
      <c r="D664">
        <v>485</v>
      </c>
      <c r="E664">
        <f>'Raw counts'!E664/'Raw counts'!E$1246*10000</f>
        <v>454.59367825237831</v>
      </c>
      <c r="F664">
        <f>'Raw counts'!F664/'Raw counts'!F$1246*10000</f>
        <v>921.49084382495482</v>
      </c>
      <c r="G664">
        <f>'Raw counts'!G664/'Raw counts'!G$1246*10000</f>
        <v>422.66842875043812</v>
      </c>
      <c r="H664">
        <f>'Raw counts'!H664/'Raw counts'!H$1246*10000</f>
        <v>791.58118694598147</v>
      </c>
      <c r="I664">
        <f>'Raw counts'!I664/'Raw counts'!I$1246*10000</f>
        <v>613.36231179137974</v>
      </c>
      <c r="J664">
        <f>'Raw counts'!J664/'Raw counts'!J$1246*10000</f>
        <v>651.88621378601681</v>
      </c>
      <c r="K664">
        <f>'Raw counts'!K664/'Raw counts'!K$1246*10000</f>
        <v>499.56407826523218</v>
      </c>
      <c r="L664">
        <f>'Raw counts'!L664/'Raw counts'!L$1246*10000</f>
        <v>1032.0734781281917</v>
      </c>
      <c r="M664">
        <f>'Raw counts'!M664/'Raw counts'!M$1246*10000</f>
        <v>734.13150035064189</v>
      </c>
      <c r="N664">
        <f>'Raw counts'!N664/'Raw counts'!N$1246*10000</f>
        <v>627.37867334062184</v>
      </c>
      <c r="O664">
        <f>'Raw counts'!O664/'Raw counts'!O$1246*10000</f>
        <v>411.48698605772842</v>
      </c>
      <c r="P664">
        <f>'Raw counts'!P664/'Raw counts'!P$1246*10000</f>
        <v>524.56376458480872</v>
      </c>
      <c r="Q664">
        <f>'Raw counts'!Q664/'Raw counts'!Q$1246*10000</f>
        <v>342.60400496134673</v>
      </c>
      <c r="R664">
        <f>'Raw counts'!R664/'Raw counts'!R$1246*10000</f>
        <v>497.14403633515047</v>
      </c>
      <c r="S664">
        <f>'Raw counts'!S664/'Raw counts'!S$1246*10000</f>
        <v>566.48850411858393</v>
      </c>
      <c r="T664">
        <f>'Raw counts'!T664/'Raw counts'!T$1246*10000</f>
        <v>682.60816525000723</v>
      </c>
      <c r="U664">
        <f>'Raw counts'!U664/'Raw counts'!U$1246*10000</f>
        <v>654.9819261162196</v>
      </c>
      <c r="V664">
        <f t="shared" si="41"/>
        <v>1</v>
      </c>
      <c r="W664">
        <f t="shared" si="42"/>
        <v>0.11353658039574642</v>
      </c>
      <c r="X664">
        <f t="shared" si="40"/>
        <v>680.15019112169057</v>
      </c>
      <c r="Y664">
        <f t="shared" si="43"/>
        <v>538.4070075955583</v>
      </c>
    </row>
    <row r="665" spans="1:25" x14ac:dyDescent="0.25">
      <c r="A665">
        <v>673</v>
      </c>
      <c r="B665" t="s">
        <v>331</v>
      </c>
      <c r="C665">
        <v>114700</v>
      </c>
      <c r="D665">
        <v>46</v>
      </c>
      <c r="E665">
        <f>'Raw counts'!E665/'Raw counts'!E$1246*10000</f>
        <v>0.1027300798903814</v>
      </c>
      <c r="F665">
        <f>'Raw counts'!F665/'Raw counts'!F$1246*10000</f>
        <v>0</v>
      </c>
      <c r="G665">
        <f>'Raw counts'!G665/'Raw counts'!G$1246*10000</f>
        <v>6.043732447993682E-2</v>
      </c>
      <c r="H665">
        <f>'Raw counts'!H665/'Raw counts'!H$1246*10000</f>
        <v>0</v>
      </c>
      <c r="I665">
        <f>'Raw counts'!I665/'Raw counts'!I$1246*10000</f>
        <v>0.12929481989539435</v>
      </c>
      <c r="J665">
        <f>'Raw counts'!J665/'Raw counts'!J$1246*10000</f>
        <v>5.4238384603399074E-2</v>
      </c>
      <c r="K665">
        <f>'Raw counts'!K665/'Raw counts'!K$1246*10000</f>
        <v>0.53068732928256868</v>
      </c>
      <c r="L665">
        <f>'Raw counts'!L665/'Raw counts'!L$1246*10000</f>
        <v>0.32191661213193468</v>
      </c>
      <c r="M665">
        <f>'Raw counts'!M665/'Raw counts'!M$1246*10000</f>
        <v>4.6076451892037348E-3</v>
      </c>
      <c r="N665">
        <f>'Raw counts'!N665/'Raw counts'!N$1246*10000</f>
        <v>9.1641640861907965E-3</v>
      </c>
      <c r="O665">
        <f>'Raw counts'!O665/'Raw counts'!O$1246*10000</f>
        <v>2.692272873971005E-2</v>
      </c>
      <c r="P665">
        <f>'Raw counts'!P665/'Raw counts'!P$1246*10000</f>
        <v>3.8464020541496481E-2</v>
      </c>
      <c r="Q665">
        <f>'Raw counts'!Q665/'Raw counts'!Q$1246*10000</f>
        <v>0</v>
      </c>
      <c r="R665">
        <f>'Raw counts'!R665/'Raw counts'!R$1246*10000</f>
        <v>3.2055712828896618E-2</v>
      </c>
      <c r="S665">
        <f>'Raw counts'!S665/'Raw counts'!S$1246*10000</f>
        <v>0</v>
      </c>
      <c r="T665">
        <f>'Raw counts'!T665/'Raw counts'!T$1246*10000</f>
        <v>3.4364084033931097E-2</v>
      </c>
      <c r="U665">
        <f>'Raw counts'!U665/'Raw counts'!U$1246*10000</f>
        <v>1.3018403683340349E-2</v>
      </c>
      <c r="V665">
        <f t="shared" si="41"/>
        <v>1</v>
      </c>
      <c r="W665">
        <f t="shared" si="42"/>
        <v>9.352511492703873E-2</v>
      </c>
      <c r="X665">
        <f t="shared" si="40"/>
        <v>0.13376802171920205</v>
      </c>
      <c r="Y665">
        <f t="shared" si="43"/>
        <v>1.9248639239195675E-2</v>
      </c>
    </row>
    <row r="666" spans="1:25" x14ac:dyDescent="0.25">
      <c r="A666">
        <v>674</v>
      </c>
      <c r="B666" t="s">
        <v>937</v>
      </c>
      <c r="C666">
        <v>91000</v>
      </c>
      <c r="D666">
        <v>651</v>
      </c>
      <c r="E666">
        <f>'Raw counts'!E666/'Raw counts'!E$1246*10000</f>
        <v>0</v>
      </c>
      <c r="F666">
        <f>'Raw counts'!F666/'Raw counts'!F$1246*10000</f>
        <v>0</v>
      </c>
      <c r="G666">
        <f>'Raw counts'!G666/'Raw counts'!G$1246*10000</f>
        <v>0</v>
      </c>
      <c r="H666">
        <f>'Raw counts'!H666/'Raw counts'!H$1246*10000</f>
        <v>0</v>
      </c>
      <c r="I666">
        <f>'Raw counts'!I666/'Raw counts'!I$1246*10000</f>
        <v>0</v>
      </c>
      <c r="J666">
        <f>'Raw counts'!J666/'Raw counts'!J$1246*10000</f>
        <v>0</v>
      </c>
      <c r="K666">
        <f>'Raw counts'!K666/'Raw counts'!K$1246*10000</f>
        <v>0</v>
      </c>
      <c r="L666">
        <f>'Raw counts'!L666/'Raw counts'!L$1246*10000</f>
        <v>0</v>
      </c>
      <c r="M666">
        <f>'Raw counts'!M666/'Raw counts'!M$1246*10000</f>
        <v>0</v>
      </c>
      <c r="N666">
        <f>'Raw counts'!N666/'Raw counts'!N$1246*10000</f>
        <v>0</v>
      </c>
      <c r="O666">
        <f>'Raw counts'!O666/'Raw counts'!O$1246*10000</f>
        <v>0</v>
      </c>
      <c r="P666">
        <f>'Raw counts'!P666/'Raw counts'!P$1246*10000</f>
        <v>0</v>
      </c>
      <c r="Q666">
        <f>'Raw counts'!Q666/'Raw counts'!Q$1246*10000</f>
        <v>0</v>
      </c>
      <c r="R666">
        <f>'Raw counts'!R666/'Raw counts'!R$1246*10000</f>
        <v>0</v>
      </c>
      <c r="S666">
        <f>'Raw counts'!S666/'Raw counts'!S$1246*10000</f>
        <v>0</v>
      </c>
      <c r="T666">
        <f>'Raw counts'!T666/'Raw counts'!T$1246*10000</f>
        <v>0</v>
      </c>
      <c r="U666">
        <f>'Raw counts'!U666/'Raw counts'!U$1246*10000</f>
        <v>0</v>
      </c>
      <c r="V666">
        <f t="shared" si="41"/>
        <v>0</v>
      </c>
      <c r="W666" t="str">
        <f t="shared" si="42"/>
        <v/>
      </c>
      <c r="X666">
        <f t="shared" si="40"/>
        <v>0</v>
      </c>
      <c r="Y666">
        <f t="shared" si="43"/>
        <v>0</v>
      </c>
    </row>
    <row r="667" spans="1:25" x14ac:dyDescent="0.25">
      <c r="A667">
        <v>675</v>
      </c>
      <c r="B667" t="s">
        <v>332</v>
      </c>
      <c r="C667">
        <v>25000</v>
      </c>
      <c r="D667">
        <v>119</v>
      </c>
      <c r="E667">
        <f>'Raw counts'!E667/'Raw counts'!E$1246*10000</f>
        <v>4.4173934352864004</v>
      </c>
      <c r="F667">
        <f>'Raw counts'!F667/'Raw counts'!F$1246*10000</f>
        <v>7.965101208464171</v>
      </c>
      <c r="G667">
        <f>'Raw counts'!G667/'Raw counts'!G$1246*10000</f>
        <v>0.7957581056525016</v>
      </c>
      <c r="H667">
        <f>'Raw counts'!H667/'Raw counts'!H$1246*10000</f>
        <v>2.1708766083508251</v>
      </c>
      <c r="I667">
        <f>'Raw counts'!I667/'Raw counts'!I$1246*10000</f>
        <v>1.0035740782356799</v>
      </c>
      <c r="J667">
        <f>'Raw counts'!J667/'Raw counts'!J$1246*10000</f>
        <v>1.4644363842917747</v>
      </c>
      <c r="K667">
        <f>'Raw counts'!K667/'Raw counts'!K$1246*10000</f>
        <v>1.88639277551703</v>
      </c>
      <c r="L667">
        <f>'Raw counts'!L667/'Raw counts'!L$1246*10000</f>
        <v>2.4694972985463477</v>
      </c>
      <c r="M667">
        <f>'Raw counts'!M667/'Raw counts'!M$1246*10000</f>
        <v>0.9123137474623394</v>
      </c>
      <c r="N667">
        <f>'Raw counts'!N667/'Raw counts'!N$1246*10000</f>
        <v>6.286616563126886</v>
      </c>
      <c r="O667">
        <f>'Raw counts'!O667/'Raw counts'!O$1246*10000</f>
        <v>1.2047921111020246</v>
      </c>
      <c r="P667">
        <f>'Raw counts'!P667/'Raw counts'!P$1246*10000</f>
        <v>1.2223010972075548</v>
      </c>
      <c r="Q667">
        <f>'Raw counts'!Q667/'Raw counts'!Q$1246*10000</f>
        <v>0.10726182025259183</v>
      </c>
      <c r="R667">
        <f>'Raw counts'!R667/'Raw counts'!R$1246*10000</f>
        <v>1.8071408107290472</v>
      </c>
      <c r="S667">
        <f>'Raw counts'!S667/'Raw counts'!S$1246*10000</f>
        <v>1.7316835112244575</v>
      </c>
      <c r="T667">
        <f>'Raw counts'!T667/'Raw counts'!T$1246*10000</f>
        <v>3.6683659706221445</v>
      </c>
      <c r="U667">
        <f>'Raw counts'!U667/'Raw counts'!U$1246*10000</f>
        <v>4.0400446097299545</v>
      </c>
      <c r="V667">
        <f t="shared" si="41"/>
        <v>1</v>
      </c>
      <c r="W667">
        <f t="shared" si="42"/>
        <v>0.95804655006639861</v>
      </c>
      <c r="X667">
        <f t="shared" si="40"/>
        <v>2.5650381824230077</v>
      </c>
      <c r="Y667">
        <f t="shared" si="43"/>
        <v>2.5085258117493328</v>
      </c>
    </row>
    <row r="668" spans="1:25" x14ac:dyDescent="0.25">
      <c r="A668">
        <v>676</v>
      </c>
      <c r="B668" t="s">
        <v>938</v>
      </c>
      <c r="C668">
        <v>72600</v>
      </c>
      <c r="D668">
        <v>830</v>
      </c>
      <c r="E668">
        <f>'Raw counts'!E668/'Raw counts'!E$1246*10000</f>
        <v>0</v>
      </c>
      <c r="F668">
        <f>'Raw counts'!F668/'Raw counts'!F$1246*10000</f>
        <v>0</v>
      </c>
      <c r="G668">
        <f>'Raw counts'!G668/'Raw counts'!G$1246*10000</f>
        <v>0</v>
      </c>
      <c r="H668">
        <f>'Raw counts'!H668/'Raw counts'!H$1246*10000</f>
        <v>0</v>
      </c>
      <c r="I668">
        <f>'Raw counts'!I668/'Raw counts'!I$1246*10000</f>
        <v>0</v>
      </c>
      <c r="J668">
        <f>'Raw counts'!J668/'Raw counts'!J$1246*10000</f>
        <v>0</v>
      </c>
      <c r="K668">
        <f>'Raw counts'!K668/'Raw counts'!K$1246*10000</f>
        <v>0</v>
      </c>
      <c r="L668">
        <f>'Raw counts'!L668/'Raw counts'!L$1246*10000</f>
        <v>0</v>
      </c>
      <c r="M668">
        <f>'Raw counts'!M668/'Raw counts'!M$1246*10000</f>
        <v>0</v>
      </c>
      <c r="N668">
        <f>'Raw counts'!N668/'Raw counts'!N$1246*10000</f>
        <v>0</v>
      </c>
      <c r="O668">
        <f>'Raw counts'!O668/'Raw counts'!O$1246*10000</f>
        <v>0</v>
      </c>
      <c r="P668">
        <f>'Raw counts'!P668/'Raw counts'!P$1246*10000</f>
        <v>0</v>
      </c>
      <c r="Q668">
        <f>'Raw counts'!Q668/'Raw counts'!Q$1246*10000</f>
        <v>0</v>
      </c>
      <c r="R668">
        <f>'Raw counts'!R668/'Raw counts'!R$1246*10000</f>
        <v>0</v>
      </c>
      <c r="S668">
        <f>'Raw counts'!S668/'Raw counts'!S$1246*10000</f>
        <v>0</v>
      </c>
      <c r="T668">
        <f>'Raw counts'!T668/'Raw counts'!T$1246*10000</f>
        <v>0</v>
      </c>
      <c r="U668">
        <f>'Raw counts'!U668/'Raw counts'!U$1246*10000</f>
        <v>0</v>
      </c>
      <c r="V668">
        <f t="shared" si="41"/>
        <v>0</v>
      </c>
      <c r="W668" t="str">
        <f t="shared" si="42"/>
        <v/>
      </c>
      <c r="X668">
        <f t="shared" si="40"/>
        <v>0</v>
      </c>
      <c r="Y668">
        <f t="shared" si="43"/>
        <v>0</v>
      </c>
    </row>
    <row r="669" spans="1:25" x14ac:dyDescent="0.25">
      <c r="A669">
        <v>677</v>
      </c>
      <c r="B669" t="s">
        <v>939</v>
      </c>
      <c r="C669">
        <v>9800</v>
      </c>
      <c r="D669">
        <v>315</v>
      </c>
      <c r="E669">
        <f>'Raw counts'!E669/'Raw counts'!E$1246*10000</f>
        <v>0</v>
      </c>
      <c r="F669">
        <f>'Raw counts'!F669/'Raw counts'!F$1246*10000</f>
        <v>0</v>
      </c>
      <c r="G669">
        <f>'Raw counts'!G669/'Raw counts'!G$1246*10000</f>
        <v>0</v>
      </c>
      <c r="H669">
        <f>'Raw counts'!H669/'Raw counts'!H$1246*10000</f>
        <v>0</v>
      </c>
      <c r="I669">
        <f>'Raw counts'!I669/'Raw counts'!I$1246*10000</f>
        <v>0</v>
      </c>
      <c r="J669">
        <f>'Raw counts'!J669/'Raw counts'!J$1246*10000</f>
        <v>0</v>
      </c>
      <c r="K669">
        <f>'Raw counts'!K669/'Raw counts'!K$1246*10000</f>
        <v>0</v>
      </c>
      <c r="L669">
        <f>'Raw counts'!L669/'Raw counts'!L$1246*10000</f>
        <v>0</v>
      </c>
      <c r="M669">
        <f>'Raw counts'!M669/'Raw counts'!M$1246*10000</f>
        <v>0</v>
      </c>
      <c r="N669">
        <f>'Raw counts'!N669/'Raw counts'!N$1246*10000</f>
        <v>0</v>
      </c>
      <c r="O669">
        <f>'Raw counts'!O669/'Raw counts'!O$1246*10000</f>
        <v>0</v>
      </c>
      <c r="P669">
        <f>'Raw counts'!P669/'Raw counts'!P$1246*10000</f>
        <v>0</v>
      </c>
      <c r="Q669">
        <f>'Raw counts'!Q669/'Raw counts'!Q$1246*10000</f>
        <v>0</v>
      </c>
      <c r="R669">
        <f>'Raw counts'!R669/'Raw counts'!R$1246*10000</f>
        <v>0</v>
      </c>
      <c r="S669">
        <f>'Raw counts'!S669/'Raw counts'!S$1246*10000</f>
        <v>0</v>
      </c>
      <c r="T669">
        <f>'Raw counts'!T669/'Raw counts'!T$1246*10000</f>
        <v>0</v>
      </c>
      <c r="U669">
        <f>'Raw counts'!U669/'Raw counts'!U$1246*10000</f>
        <v>0</v>
      </c>
      <c r="V669">
        <f t="shared" si="41"/>
        <v>0</v>
      </c>
      <c r="W669" t="str">
        <f t="shared" si="42"/>
        <v/>
      </c>
      <c r="X669">
        <f t="shared" si="40"/>
        <v>0</v>
      </c>
      <c r="Y669">
        <f t="shared" si="43"/>
        <v>0</v>
      </c>
    </row>
    <row r="670" spans="1:25" x14ac:dyDescent="0.25">
      <c r="A670">
        <v>678</v>
      </c>
      <c r="B670" t="s">
        <v>333</v>
      </c>
      <c r="C670">
        <v>10900</v>
      </c>
      <c r="D670">
        <v>1011</v>
      </c>
      <c r="E670">
        <f>'Raw counts'!E670/'Raw counts'!E$1246*10000</f>
        <v>3.078166757442701</v>
      </c>
      <c r="F670">
        <f>'Raw counts'!F670/'Raw counts'!F$1246*10000</f>
        <v>13.871252464997852</v>
      </c>
      <c r="G670">
        <f>'Raw counts'!G670/'Raw counts'!G$1246*10000</f>
        <v>33.099508040178733</v>
      </c>
      <c r="H670">
        <f>'Raw counts'!H670/'Raw counts'!H$1246*10000</f>
        <v>11.971232743799565</v>
      </c>
      <c r="I670">
        <f>'Raw counts'!I670/'Raw counts'!I$1246*10000</f>
        <v>1.2929481989539435</v>
      </c>
      <c r="J670">
        <f>'Raw counts'!J670/'Raw counts'!J$1246*10000</f>
        <v>4.7384625094424093</v>
      </c>
      <c r="K670">
        <f>'Raw counts'!K670/'Raw counts'!K$1246*10000</f>
        <v>18.119181671219131</v>
      </c>
      <c r="L670">
        <f>'Raw counts'!L670/'Raw counts'!L$1246*10000</f>
        <v>15.275604718150982</v>
      </c>
      <c r="M670">
        <f>'Raw counts'!M670/'Raw counts'!M$1246*10000</f>
        <v>6.4046268129931914</v>
      </c>
      <c r="N670">
        <f>'Raw counts'!N670/'Raw counts'!N$1246*10000</f>
        <v>9.0175374608117433</v>
      </c>
      <c r="O670">
        <f>'Raw counts'!O670/'Raw counts'!O$1246*10000</f>
        <v>9.4633391520080821</v>
      </c>
      <c r="P670">
        <f>'Raw counts'!P670/'Raw counts'!P$1246*10000</f>
        <v>11.25713667847797</v>
      </c>
      <c r="Q670">
        <f>'Raw counts'!Q670/'Raw counts'!Q$1246*10000</f>
        <v>14.490096808668314</v>
      </c>
      <c r="R670">
        <f>'Raw counts'!R670/'Raw counts'!R$1246*10000</f>
        <v>8.8754254895007527</v>
      </c>
      <c r="S670">
        <f>'Raw counts'!S670/'Raw counts'!S$1246*10000</f>
        <v>18.701096226232782</v>
      </c>
      <c r="T670">
        <f>'Raw counts'!T670/'Raw counts'!T$1246*10000</f>
        <v>14.312641000132301</v>
      </c>
      <c r="U670">
        <f>'Raw counts'!U670/'Raw counts'!U$1246*10000</f>
        <v>16.667896182570093</v>
      </c>
      <c r="V670">
        <f t="shared" si="41"/>
        <v>1</v>
      </c>
      <c r="W670">
        <f t="shared" si="42"/>
        <v>0.81873768134171732</v>
      </c>
      <c r="X670">
        <f t="shared" si="40"/>
        <v>11.983442657464279</v>
      </c>
      <c r="Y670">
        <f t="shared" si="43"/>
        <v>12.848146124800254</v>
      </c>
    </row>
    <row r="671" spans="1:25" x14ac:dyDescent="0.25">
      <c r="A671">
        <v>679</v>
      </c>
      <c r="B671" t="s">
        <v>940</v>
      </c>
      <c r="C671">
        <v>88400</v>
      </c>
      <c r="D671">
        <v>1117</v>
      </c>
      <c r="E671">
        <f>'Raw counts'!E671/'Raw counts'!E$1246*10000</f>
        <v>0.24655219173691537</v>
      </c>
      <c r="F671">
        <f>'Raw counts'!F671/'Raw counts'!F$1246*10000</f>
        <v>0</v>
      </c>
      <c r="G671">
        <f>'Raw counts'!G671/'Raw counts'!G$1246*10000</f>
        <v>3.5859479191429178</v>
      </c>
      <c r="H671">
        <f>'Raw counts'!H671/'Raw counts'!H$1246*10000</f>
        <v>0</v>
      </c>
      <c r="I671">
        <f>'Raw counts'!I671/'Raw counts'!I$1246*10000</f>
        <v>0.47408100628311256</v>
      </c>
      <c r="J671">
        <f>'Raw counts'!J671/'Raw counts'!J$1246*10000</f>
        <v>6.0303222154506422</v>
      </c>
      <c r="K671">
        <f>'Raw counts'!K671/'Raw counts'!K$1246*10000</f>
        <v>4.7538881765984726</v>
      </c>
      <c r="L671">
        <f>'Raw counts'!L671/'Raw counts'!L$1246*10000</f>
        <v>6.1737432463658704E-2</v>
      </c>
      <c r="M671">
        <f>'Raw counts'!M671/'Raw counts'!M$1246*10000</f>
        <v>0</v>
      </c>
      <c r="N671">
        <f>'Raw counts'!N671/'Raw counts'!N$1246*10000</f>
        <v>8.2477476775717165E-2</v>
      </c>
      <c r="O671">
        <f>'Raw counts'!O671/'Raw counts'!O$1246*10000</f>
        <v>0</v>
      </c>
      <c r="P671">
        <f>'Raw counts'!P671/'Raw counts'!P$1246*10000</f>
        <v>0</v>
      </c>
      <c r="Q671">
        <f>'Raw counts'!Q671/'Raw counts'!Q$1246*10000</f>
        <v>0</v>
      </c>
      <c r="R671">
        <f>'Raw counts'!R671/'Raw counts'!R$1246*10000</f>
        <v>1.1139360208041575</v>
      </c>
      <c r="S671">
        <f>'Raw counts'!S671/'Raw counts'!S$1246*10000</f>
        <v>0</v>
      </c>
      <c r="T671">
        <f>'Raw counts'!T671/'Raw counts'!T$1246*10000</f>
        <v>4.0979170210462836</v>
      </c>
      <c r="U671">
        <f>'Raw counts'!U671/'Raw counts'!U$1246*10000</f>
        <v>5.0815169043971826</v>
      </c>
      <c r="V671">
        <f t="shared" si="41"/>
        <v>1</v>
      </c>
      <c r="W671">
        <f t="shared" si="42"/>
        <v>0.73034152879713266</v>
      </c>
      <c r="X671">
        <f t="shared" si="40"/>
        <v>1.6836143268528576</v>
      </c>
      <c r="Y671">
        <f t="shared" si="43"/>
        <v>1.2969809278779176</v>
      </c>
    </row>
    <row r="672" spans="1:25" x14ac:dyDescent="0.25">
      <c r="A672">
        <v>680</v>
      </c>
      <c r="B672" t="s">
        <v>334</v>
      </c>
      <c r="C672">
        <v>23200</v>
      </c>
      <c r="D672">
        <v>746</v>
      </c>
      <c r="E672">
        <f>'Raw counts'!E672/'Raw counts'!E$1246*10000</f>
        <v>8.0316244277934545E-2</v>
      </c>
      <c r="F672">
        <f>'Raw counts'!F672/'Raw counts'!F$1246*10000</f>
        <v>7.3826890706670992E-2</v>
      </c>
      <c r="G672">
        <f>'Raw counts'!G672/'Raw counts'!G$1246*10000</f>
        <v>0</v>
      </c>
      <c r="H672">
        <f>'Raw counts'!H672/'Raw counts'!H$1246*10000</f>
        <v>0</v>
      </c>
      <c r="I672">
        <f>'Raw counts'!I672/'Raw counts'!I$1246*10000</f>
        <v>0</v>
      </c>
      <c r="J672">
        <f>'Raw counts'!J672/'Raw counts'!J$1246*10000</f>
        <v>1.4792286710017928E-2</v>
      </c>
      <c r="K672">
        <f>'Raw counts'!K672/'Raw counts'!K$1246*10000</f>
        <v>8.9191147778582974E-3</v>
      </c>
      <c r="L672">
        <f>'Raw counts'!L672/'Raw counts'!L$1246*10000</f>
        <v>0</v>
      </c>
      <c r="M672">
        <f>'Raw counts'!M672/'Raw counts'!M$1246*10000</f>
        <v>2.3038225946018672E-2</v>
      </c>
      <c r="N672">
        <f>'Raw counts'!N672/'Raw counts'!N$1246*10000</f>
        <v>2.749249225857239E-2</v>
      </c>
      <c r="O672">
        <f>'Raw counts'!O672/'Raw counts'!O$1246*10000</f>
        <v>3.0288069832173806E-2</v>
      </c>
      <c r="P672">
        <f>'Raw counts'!P672/'Raw counts'!P$1246*10000</f>
        <v>0</v>
      </c>
      <c r="Q672">
        <f>'Raw counts'!Q672/'Raw counts'!Q$1246*10000</f>
        <v>0</v>
      </c>
      <c r="R672">
        <f>'Raw counts'!R672/'Raw counts'!R$1246*10000</f>
        <v>8.0139282072241545E-3</v>
      </c>
      <c r="S672">
        <f>'Raw counts'!S672/'Raw counts'!S$1246*10000</f>
        <v>0</v>
      </c>
      <c r="T672">
        <f>'Raw counts'!T672/'Raw counts'!T$1246*10000</f>
        <v>8.5910210084827743E-3</v>
      </c>
      <c r="U672">
        <f>'Raw counts'!U672/'Raw counts'!U$1246*10000</f>
        <v>3.0376275261127482E-2</v>
      </c>
      <c r="V672">
        <f t="shared" si="41"/>
        <v>1</v>
      </c>
      <c r="W672">
        <f t="shared" si="42"/>
        <v>0.46472523954335554</v>
      </c>
      <c r="X672">
        <f t="shared" si="40"/>
        <v>2.2321418046500046E-2</v>
      </c>
      <c r="Y672">
        <f t="shared" si="43"/>
        <v>1.3095223320947577E-2</v>
      </c>
    </row>
    <row r="673" spans="1:25" x14ac:dyDescent="0.25">
      <c r="A673">
        <v>681</v>
      </c>
      <c r="B673" t="s">
        <v>335</v>
      </c>
      <c r="C673">
        <v>114600</v>
      </c>
      <c r="D673">
        <v>46</v>
      </c>
      <c r="E673">
        <f>'Raw counts'!E673/'Raw counts'!E$1246*10000</f>
        <v>4.669549085926427E-2</v>
      </c>
      <c r="F673">
        <f>'Raw counts'!F673/'Raw counts'!F$1246*10000</f>
        <v>0</v>
      </c>
      <c r="G673">
        <f>'Raw counts'!G673/'Raw counts'!G$1246*10000</f>
        <v>1.0072887413322804E-2</v>
      </c>
      <c r="H673">
        <f>'Raw counts'!H673/'Raw counts'!H$1246*10000</f>
        <v>0</v>
      </c>
      <c r="I673">
        <f>'Raw counts'!I673/'Raw counts'!I$1246*10000</f>
        <v>0.43098273298464779</v>
      </c>
      <c r="J673">
        <f>'Raw counts'!J673/'Raw counts'!J$1246*10000</f>
        <v>9.8615244733452866E-3</v>
      </c>
      <c r="K673">
        <f>'Raw counts'!K673/'Raw counts'!K$1246*10000</f>
        <v>0.11148893472322871</v>
      </c>
      <c r="L673">
        <f>'Raw counts'!L673/'Raw counts'!L$1246*10000</f>
        <v>0.14552394795005263</v>
      </c>
      <c r="M673">
        <f>'Raw counts'!M673/'Raw counts'!M$1246*10000</f>
        <v>0</v>
      </c>
      <c r="N673">
        <f>'Raw counts'!N673/'Raw counts'!N$1246*10000</f>
        <v>0</v>
      </c>
      <c r="O673">
        <f>'Raw counts'!O673/'Raw counts'!O$1246*10000</f>
        <v>6.7306821849275125E-2</v>
      </c>
      <c r="P673">
        <f>'Raw counts'!P673/'Raw counts'!P$1246*10000</f>
        <v>0</v>
      </c>
      <c r="Q673">
        <f>'Raw counts'!Q673/'Raw counts'!Q$1246*10000</f>
        <v>0</v>
      </c>
      <c r="R673">
        <f>'Raw counts'!R673/'Raw counts'!R$1246*10000</f>
        <v>0</v>
      </c>
      <c r="S673">
        <f>'Raw counts'!S673/'Raw counts'!S$1246*10000</f>
        <v>0</v>
      </c>
      <c r="T673">
        <f>'Raw counts'!T673/'Raw counts'!T$1246*10000</f>
        <v>0.17182042016965549</v>
      </c>
      <c r="U673">
        <f>'Raw counts'!U673/'Raw counts'!U$1246*10000</f>
        <v>1.3018403683340349E-2</v>
      </c>
      <c r="V673">
        <f t="shared" si="41"/>
        <v>1</v>
      </c>
      <c r="W673">
        <f t="shared" si="42"/>
        <v>0.3472286362214988</v>
      </c>
      <c r="X673">
        <f t="shared" si="40"/>
        <v>8.3847279822651277E-2</v>
      </c>
      <c r="Y673">
        <f t="shared" si="43"/>
        <v>3.1518205712783867E-2</v>
      </c>
    </row>
    <row r="674" spans="1:25" x14ac:dyDescent="0.25">
      <c r="A674">
        <v>682</v>
      </c>
      <c r="B674" t="s">
        <v>941</v>
      </c>
      <c r="C674">
        <v>91100</v>
      </c>
      <c r="D674">
        <v>651</v>
      </c>
      <c r="E674">
        <f>'Raw counts'!E674/'Raw counts'!E$1246*10000</f>
        <v>0</v>
      </c>
      <c r="F674">
        <f>'Raw counts'!F674/'Raw counts'!F$1246*10000</f>
        <v>0</v>
      </c>
      <c r="G674">
        <f>'Raw counts'!G674/'Raw counts'!G$1246*10000</f>
        <v>0</v>
      </c>
      <c r="H674">
        <f>'Raw counts'!H674/'Raw counts'!H$1246*10000</f>
        <v>0</v>
      </c>
      <c r="I674">
        <f>'Raw counts'!I674/'Raw counts'!I$1246*10000</f>
        <v>0</v>
      </c>
      <c r="J674">
        <f>'Raw counts'!J674/'Raw counts'!J$1246*10000</f>
        <v>0</v>
      </c>
      <c r="K674">
        <f>'Raw counts'!K674/'Raw counts'!K$1246*10000</f>
        <v>0</v>
      </c>
      <c r="L674">
        <f>'Raw counts'!L674/'Raw counts'!L$1246*10000</f>
        <v>0</v>
      </c>
      <c r="M674">
        <f>'Raw counts'!M674/'Raw counts'!M$1246*10000</f>
        <v>0</v>
      </c>
      <c r="N674">
        <f>'Raw counts'!N674/'Raw counts'!N$1246*10000</f>
        <v>0</v>
      </c>
      <c r="O674">
        <f>'Raw counts'!O674/'Raw counts'!O$1246*10000</f>
        <v>0</v>
      </c>
      <c r="P674">
        <f>'Raw counts'!P674/'Raw counts'!P$1246*10000</f>
        <v>0</v>
      </c>
      <c r="Q674">
        <f>'Raw counts'!Q674/'Raw counts'!Q$1246*10000</f>
        <v>0</v>
      </c>
      <c r="R674">
        <f>'Raw counts'!R674/'Raw counts'!R$1246*10000</f>
        <v>0</v>
      </c>
      <c r="S674">
        <f>'Raw counts'!S674/'Raw counts'!S$1246*10000</f>
        <v>0</v>
      </c>
      <c r="T674">
        <f>'Raw counts'!T674/'Raw counts'!T$1246*10000</f>
        <v>0</v>
      </c>
      <c r="U674">
        <f>'Raw counts'!U674/'Raw counts'!U$1246*10000</f>
        <v>0</v>
      </c>
      <c r="V674">
        <f t="shared" si="41"/>
        <v>0</v>
      </c>
      <c r="W674" t="str">
        <f t="shared" si="42"/>
        <v/>
      </c>
      <c r="X674">
        <f t="shared" si="40"/>
        <v>0</v>
      </c>
      <c r="Y674">
        <f t="shared" si="43"/>
        <v>0</v>
      </c>
    </row>
    <row r="675" spans="1:25" x14ac:dyDescent="0.25">
      <c r="A675">
        <v>683</v>
      </c>
      <c r="B675" t="s">
        <v>942</v>
      </c>
      <c r="C675">
        <v>27700</v>
      </c>
      <c r="D675">
        <v>22</v>
      </c>
      <c r="E675">
        <f>'Raw counts'!E675/'Raw counts'!E$1246*10000</f>
        <v>0</v>
      </c>
      <c r="F675">
        <f>'Raw counts'!F675/'Raw counts'!F$1246*10000</f>
        <v>0</v>
      </c>
      <c r="G675">
        <f>'Raw counts'!G675/'Raw counts'!G$1246*10000</f>
        <v>0</v>
      </c>
      <c r="H675">
        <f>'Raw counts'!H675/'Raw counts'!H$1246*10000</f>
        <v>0</v>
      </c>
      <c r="I675">
        <f>'Raw counts'!I675/'Raw counts'!I$1246*10000</f>
        <v>0</v>
      </c>
      <c r="J675">
        <f>'Raw counts'!J675/'Raw counts'!J$1246*10000</f>
        <v>0</v>
      </c>
      <c r="K675">
        <f>'Raw counts'!K675/'Raw counts'!K$1246*10000</f>
        <v>0</v>
      </c>
      <c r="L675">
        <f>'Raw counts'!L675/'Raw counts'!L$1246*10000</f>
        <v>0</v>
      </c>
      <c r="M675">
        <f>'Raw counts'!M675/'Raw counts'!M$1246*10000</f>
        <v>0</v>
      </c>
      <c r="N675">
        <f>'Raw counts'!N675/'Raw counts'!N$1246*10000</f>
        <v>0</v>
      </c>
      <c r="O675">
        <f>'Raw counts'!O675/'Raw counts'!O$1246*10000</f>
        <v>0</v>
      </c>
      <c r="P675">
        <f>'Raw counts'!P675/'Raw counts'!P$1246*10000</f>
        <v>0</v>
      </c>
      <c r="Q675">
        <f>'Raw counts'!Q675/'Raw counts'!Q$1246*10000</f>
        <v>0</v>
      </c>
      <c r="R675">
        <f>'Raw counts'!R675/'Raw counts'!R$1246*10000</f>
        <v>0</v>
      </c>
      <c r="S675">
        <f>'Raw counts'!S675/'Raw counts'!S$1246*10000</f>
        <v>0</v>
      </c>
      <c r="T675">
        <f>'Raw counts'!T675/'Raw counts'!T$1246*10000</f>
        <v>0</v>
      </c>
      <c r="U675">
        <f>'Raw counts'!U675/'Raw counts'!U$1246*10000</f>
        <v>0</v>
      </c>
      <c r="V675">
        <f t="shared" si="41"/>
        <v>0</v>
      </c>
      <c r="W675" t="str">
        <f t="shared" si="42"/>
        <v/>
      </c>
      <c r="X675">
        <f t="shared" si="40"/>
        <v>0</v>
      </c>
      <c r="Y675">
        <f t="shared" si="43"/>
        <v>0</v>
      </c>
    </row>
    <row r="676" spans="1:25" x14ac:dyDescent="0.25">
      <c r="A676">
        <v>684</v>
      </c>
      <c r="B676" t="s">
        <v>943</v>
      </c>
      <c r="C676">
        <v>72700</v>
      </c>
      <c r="D676">
        <v>830</v>
      </c>
      <c r="E676">
        <f>'Raw counts'!E676/'Raw counts'!E$1246*10000</f>
        <v>0</v>
      </c>
      <c r="F676">
        <f>'Raw counts'!F676/'Raw counts'!F$1246*10000</f>
        <v>0</v>
      </c>
      <c r="G676">
        <f>'Raw counts'!G676/'Raw counts'!G$1246*10000</f>
        <v>0</v>
      </c>
      <c r="H676">
        <f>'Raw counts'!H676/'Raw counts'!H$1246*10000</f>
        <v>0</v>
      </c>
      <c r="I676">
        <f>'Raw counts'!I676/'Raw counts'!I$1246*10000</f>
        <v>0</v>
      </c>
      <c r="J676">
        <f>'Raw counts'!J676/'Raw counts'!J$1246*10000</f>
        <v>0</v>
      </c>
      <c r="K676">
        <f>'Raw counts'!K676/'Raw counts'!K$1246*10000</f>
        <v>0</v>
      </c>
      <c r="L676">
        <f>'Raw counts'!L676/'Raw counts'!L$1246*10000</f>
        <v>0</v>
      </c>
      <c r="M676">
        <f>'Raw counts'!M676/'Raw counts'!M$1246*10000</f>
        <v>0</v>
      </c>
      <c r="N676">
        <f>'Raw counts'!N676/'Raw counts'!N$1246*10000</f>
        <v>0</v>
      </c>
      <c r="O676">
        <f>'Raw counts'!O676/'Raw counts'!O$1246*10000</f>
        <v>0</v>
      </c>
      <c r="P676">
        <f>'Raw counts'!P676/'Raw counts'!P$1246*10000</f>
        <v>0</v>
      </c>
      <c r="Q676">
        <f>'Raw counts'!Q676/'Raw counts'!Q$1246*10000</f>
        <v>0</v>
      </c>
      <c r="R676">
        <f>'Raw counts'!R676/'Raw counts'!R$1246*10000</f>
        <v>0</v>
      </c>
      <c r="S676">
        <f>'Raw counts'!S676/'Raw counts'!S$1246*10000</f>
        <v>0</v>
      </c>
      <c r="T676">
        <f>'Raw counts'!T676/'Raw counts'!T$1246*10000</f>
        <v>0</v>
      </c>
      <c r="U676">
        <f>'Raw counts'!U676/'Raw counts'!U$1246*10000</f>
        <v>0</v>
      </c>
      <c r="V676">
        <f t="shared" si="41"/>
        <v>0</v>
      </c>
      <c r="W676" t="str">
        <f t="shared" si="42"/>
        <v/>
      </c>
      <c r="X676">
        <f t="shared" si="40"/>
        <v>0</v>
      </c>
      <c r="Y676">
        <f t="shared" si="43"/>
        <v>0</v>
      </c>
    </row>
    <row r="677" spans="1:25" x14ac:dyDescent="0.25">
      <c r="A677">
        <v>685</v>
      </c>
      <c r="B677" t="s">
        <v>336</v>
      </c>
      <c r="C677">
        <v>63900</v>
      </c>
      <c r="D677">
        <v>637</v>
      </c>
      <c r="E677">
        <f>'Raw counts'!E677/'Raw counts'!E$1246*10000</f>
        <v>10.147864073535313</v>
      </c>
      <c r="F677">
        <f>'Raw counts'!F677/'Raw counts'!F$1246*10000</f>
        <v>13.280637339344484</v>
      </c>
      <c r="G677">
        <f>'Raw counts'!G677/'Raw counts'!G$1246*10000</f>
        <v>0.67488345669262784</v>
      </c>
      <c r="H677">
        <f>'Raw counts'!H677/'Raw counts'!H$1246*10000</f>
        <v>3.2598050678451291</v>
      </c>
      <c r="I677">
        <f>'Raw counts'!I677/'Raw counts'!I$1246*10000</f>
        <v>4.5745738658227619</v>
      </c>
      <c r="J677">
        <f>'Raw counts'!J677/'Raw counts'!J$1246*10000</f>
        <v>23.761343218525464</v>
      </c>
      <c r="K677">
        <f>'Raw counts'!K677/'Raw counts'!K$1246*10000</f>
        <v>16.321980043480686</v>
      </c>
      <c r="L677">
        <f>'Raw counts'!L677/'Raw counts'!L$1246*10000</f>
        <v>36.103168541426697</v>
      </c>
      <c r="M677">
        <f>'Raw counts'!M677/'Raw counts'!M$1246*10000</f>
        <v>10.454746934303273</v>
      </c>
      <c r="N677">
        <f>'Raw counts'!N677/'Raw counts'!N$1246*10000</f>
        <v>1.9153102940138764</v>
      </c>
      <c r="O677">
        <f>'Raw counts'!O677/'Raw counts'!O$1246*10000</f>
        <v>16.369019073743711</v>
      </c>
      <c r="P677">
        <f>'Raw counts'!P677/'Raw counts'!P$1246*10000</f>
        <v>17.569509827343559</v>
      </c>
      <c r="Q677">
        <f>'Raw counts'!Q677/'Raw counts'!Q$1246*10000</f>
        <v>0</v>
      </c>
      <c r="R677">
        <f>'Raw counts'!R677/'Raw counts'!R$1246*10000</f>
        <v>17.786913655934011</v>
      </c>
      <c r="S677">
        <f>'Raw counts'!S677/'Raw counts'!S$1246*10000</f>
        <v>0.19542509844539335</v>
      </c>
      <c r="T677">
        <f>'Raw counts'!T677/'Raw counts'!T$1246*10000</f>
        <v>4.957019121894561</v>
      </c>
      <c r="U677">
        <f>'Raw counts'!U677/'Raw counts'!U$1246*10000</f>
        <v>13.096514105440392</v>
      </c>
      <c r="V677">
        <f t="shared" si="41"/>
        <v>1</v>
      </c>
      <c r="W677">
        <f t="shared" si="42"/>
        <v>0.39271579079999497</v>
      </c>
      <c r="X677">
        <f t="shared" si="40"/>
        <v>13.17544472677516</v>
      </c>
      <c r="Y677">
        <f t="shared" si="43"/>
        <v>8.986213897101937</v>
      </c>
    </row>
    <row r="678" spans="1:25" x14ac:dyDescent="0.25">
      <c r="A678">
        <v>686</v>
      </c>
      <c r="B678" t="s">
        <v>944</v>
      </c>
      <c r="C678">
        <v>3300</v>
      </c>
      <c r="D678">
        <v>322</v>
      </c>
      <c r="E678">
        <f>'Raw counts'!E678/'Raw counts'!E$1246*10000</f>
        <v>0</v>
      </c>
      <c r="F678">
        <f>'Raw counts'!F678/'Raw counts'!F$1246*10000</f>
        <v>0</v>
      </c>
      <c r="G678">
        <f>'Raw counts'!G678/'Raw counts'!G$1246*10000</f>
        <v>0</v>
      </c>
      <c r="H678">
        <f>'Raw counts'!H678/'Raw counts'!H$1246*10000</f>
        <v>0</v>
      </c>
      <c r="I678">
        <f>'Raw counts'!I678/'Raw counts'!I$1246*10000</f>
        <v>0</v>
      </c>
      <c r="J678">
        <f>'Raw counts'!J678/'Raw counts'!J$1246*10000</f>
        <v>0</v>
      </c>
      <c r="K678">
        <f>'Raw counts'!K678/'Raw counts'!K$1246*10000</f>
        <v>0</v>
      </c>
      <c r="L678">
        <f>'Raw counts'!L678/'Raw counts'!L$1246*10000</f>
        <v>0</v>
      </c>
      <c r="M678">
        <f>'Raw counts'!M678/'Raw counts'!M$1246*10000</f>
        <v>0</v>
      </c>
      <c r="N678">
        <f>'Raw counts'!N678/'Raw counts'!N$1246*10000</f>
        <v>0</v>
      </c>
      <c r="O678">
        <f>'Raw counts'!O678/'Raw counts'!O$1246*10000</f>
        <v>0</v>
      </c>
      <c r="P678">
        <f>'Raw counts'!P678/'Raw counts'!P$1246*10000</f>
        <v>0</v>
      </c>
      <c r="Q678">
        <f>'Raw counts'!Q678/'Raw counts'!Q$1246*10000</f>
        <v>0</v>
      </c>
      <c r="R678">
        <f>'Raw counts'!R678/'Raw counts'!R$1246*10000</f>
        <v>0</v>
      </c>
      <c r="S678">
        <f>'Raw counts'!S678/'Raw counts'!S$1246*10000</f>
        <v>0</v>
      </c>
      <c r="T678">
        <f>'Raw counts'!T678/'Raw counts'!T$1246*10000</f>
        <v>0</v>
      </c>
      <c r="U678">
        <f>'Raw counts'!U678/'Raw counts'!U$1246*10000</f>
        <v>0</v>
      </c>
      <c r="V678">
        <f t="shared" si="41"/>
        <v>0</v>
      </c>
      <c r="W678" t="str">
        <f t="shared" si="42"/>
        <v/>
      </c>
      <c r="X678">
        <f t="shared" si="40"/>
        <v>0</v>
      </c>
      <c r="Y678">
        <f t="shared" si="43"/>
        <v>0</v>
      </c>
    </row>
    <row r="679" spans="1:25" x14ac:dyDescent="0.25">
      <c r="A679">
        <v>687</v>
      </c>
      <c r="B679" t="s">
        <v>337</v>
      </c>
      <c r="C679">
        <v>27000</v>
      </c>
      <c r="D679">
        <v>886</v>
      </c>
      <c r="E679">
        <f>'Raw counts'!E679/'Raw counts'!E$1246*10000</f>
        <v>3.6273057299476488</v>
      </c>
      <c r="F679">
        <f>'Raw counts'!F679/'Raw counts'!F$1246*10000</f>
        <v>0.27890158711409047</v>
      </c>
      <c r="G679">
        <f>'Raw counts'!G679/'Raw counts'!G$1246*10000</f>
        <v>56.921886772687166</v>
      </c>
      <c r="H679">
        <f>'Raw counts'!H679/'Raw counts'!H$1246*10000</f>
        <v>2.6734589742712731</v>
      </c>
      <c r="I679">
        <f>'Raw counts'!I679/'Raw counts'!I$1246*10000</f>
        <v>8.6319684520639459</v>
      </c>
      <c r="J679">
        <f>'Raw counts'!J679/'Raw counts'!J$1246*10000</f>
        <v>15.768577632879113</v>
      </c>
      <c r="K679">
        <f>'Raw counts'!K679/'Raw counts'!K$1246*10000</f>
        <v>24.295668654886004</v>
      </c>
      <c r="L679">
        <f>'Raw counts'!L679/'Raw counts'!L$1246*10000</f>
        <v>0.30427734571374648</v>
      </c>
      <c r="M679">
        <f>'Raw counts'!M679/'Raw counts'!M$1246*10000</f>
        <v>3.1654522449829656</v>
      </c>
      <c r="N679">
        <f>'Raw counts'!N679/'Raw counts'!N$1246*10000</f>
        <v>26.4844342090914</v>
      </c>
      <c r="O679">
        <f>'Raw counts'!O679/'Raw counts'!O$1246*10000</f>
        <v>37.833164561477545</v>
      </c>
      <c r="P679">
        <f>'Raw counts'!P679/'Raw counts'!P$1246*10000</f>
        <v>6.5687999524755654</v>
      </c>
      <c r="Q679">
        <f>'Raw counts'!Q679/'Raw counts'!Q$1246*10000</f>
        <v>4.0759491695984895</v>
      </c>
      <c r="R679">
        <f>'Raw counts'!R679/'Raw counts'!R$1246*10000</f>
        <v>20.824192446471969</v>
      </c>
      <c r="S679">
        <f>'Raw counts'!S679/'Raw counts'!S$1246*10000</f>
        <v>11.030661112251092</v>
      </c>
      <c r="T679">
        <f>'Raw counts'!T679/'Raw counts'!T$1246*10000</f>
        <v>40.163023214656974</v>
      </c>
      <c r="U679">
        <f>'Raw counts'!U679/'Raw counts'!U$1246*10000</f>
        <v>40.773640336221973</v>
      </c>
      <c r="V679">
        <f t="shared" si="41"/>
        <v>1</v>
      </c>
      <c r="W679">
        <f t="shared" si="42"/>
        <v>0.21713911426927787</v>
      </c>
      <c r="X679">
        <f t="shared" si="40"/>
        <v>12.851944154949551</v>
      </c>
      <c r="Y679">
        <f t="shared" si="43"/>
        <v>23.469233125280628</v>
      </c>
    </row>
    <row r="680" spans="1:25" x14ac:dyDescent="0.25">
      <c r="A680">
        <v>688</v>
      </c>
      <c r="B680" t="s">
        <v>945</v>
      </c>
      <c r="C680">
        <v>300</v>
      </c>
      <c r="D680">
        <v>567</v>
      </c>
      <c r="E680">
        <f>'Raw counts'!E680/'Raw counts'!E$1246*10000</f>
        <v>0</v>
      </c>
      <c r="F680">
        <f>'Raw counts'!F680/'Raw counts'!F$1246*10000</f>
        <v>0</v>
      </c>
      <c r="G680">
        <f>'Raw counts'!G680/'Raw counts'!G$1246*10000</f>
        <v>0</v>
      </c>
      <c r="H680">
        <f>'Raw counts'!H680/'Raw counts'!H$1246*10000</f>
        <v>0</v>
      </c>
      <c r="I680">
        <f>'Raw counts'!I680/'Raw counts'!I$1246*10000</f>
        <v>0</v>
      </c>
      <c r="J680">
        <f>'Raw counts'!J680/'Raw counts'!J$1246*10000</f>
        <v>0</v>
      </c>
      <c r="K680">
        <f>'Raw counts'!K680/'Raw counts'!K$1246*10000</f>
        <v>0</v>
      </c>
      <c r="L680">
        <f>'Raw counts'!L680/'Raw counts'!L$1246*10000</f>
        <v>0</v>
      </c>
      <c r="M680">
        <f>'Raw counts'!M680/'Raw counts'!M$1246*10000</f>
        <v>0</v>
      </c>
      <c r="N680">
        <f>'Raw counts'!N680/'Raw counts'!N$1246*10000</f>
        <v>0</v>
      </c>
      <c r="O680">
        <f>'Raw counts'!O680/'Raw counts'!O$1246*10000</f>
        <v>0</v>
      </c>
      <c r="P680">
        <f>'Raw counts'!P680/'Raw counts'!P$1246*10000</f>
        <v>0</v>
      </c>
      <c r="Q680">
        <f>'Raw counts'!Q680/'Raw counts'!Q$1246*10000</f>
        <v>0</v>
      </c>
      <c r="R680">
        <f>'Raw counts'!R680/'Raw counts'!R$1246*10000</f>
        <v>0</v>
      </c>
      <c r="S680">
        <f>'Raw counts'!S680/'Raw counts'!S$1246*10000</f>
        <v>0</v>
      </c>
      <c r="T680">
        <f>'Raw counts'!T680/'Raw counts'!T$1246*10000</f>
        <v>0</v>
      </c>
      <c r="U680">
        <f>'Raw counts'!U680/'Raw counts'!U$1246*10000</f>
        <v>0</v>
      </c>
      <c r="V680">
        <f t="shared" si="41"/>
        <v>0</v>
      </c>
      <c r="W680" t="str">
        <f t="shared" si="42"/>
        <v/>
      </c>
      <c r="X680">
        <f t="shared" si="40"/>
        <v>0</v>
      </c>
      <c r="Y680">
        <f t="shared" si="43"/>
        <v>0</v>
      </c>
    </row>
    <row r="681" spans="1:25" x14ac:dyDescent="0.25">
      <c r="A681">
        <v>689</v>
      </c>
      <c r="B681" t="s">
        <v>338</v>
      </c>
      <c r="C681">
        <v>73900</v>
      </c>
      <c r="D681">
        <v>141</v>
      </c>
      <c r="E681">
        <f>'Raw counts'!E681/'Raw counts'!E$1246*10000</f>
        <v>7.2844965740452267E-2</v>
      </c>
      <c r="F681">
        <f>'Raw counts'!F681/'Raw counts'!F$1246*10000</f>
        <v>1.2796661055822973</v>
      </c>
      <c r="G681">
        <f>'Raw counts'!G681/'Raw counts'!G$1246*10000</f>
        <v>0</v>
      </c>
      <c r="H681">
        <f>'Raw counts'!H681/'Raw counts'!H$1246*10000</f>
        <v>0</v>
      </c>
      <c r="I681">
        <f>'Raw counts'!I681/'Raw counts'!I$1246*10000</f>
        <v>1.1082413133890943</v>
      </c>
      <c r="J681">
        <f>'Raw counts'!J681/'Raw counts'!J$1246*10000</f>
        <v>0.48321469919391896</v>
      </c>
      <c r="K681">
        <f>'Raw counts'!K681/'Raw counts'!K$1246*10000</f>
        <v>0.82501811695189253</v>
      </c>
      <c r="L681">
        <f>'Raw counts'!L681/'Raw counts'!L$1246*10000</f>
        <v>1.1465523171822329</v>
      </c>
      <c r="M681">
        <f>'Raw counts'!M681/'Raw counts'!M$1246*10000</f>
        <v>0.19352109794655684</v>
      </c>
      <c r="N681">
        <f>'Raw counts'!N681/'Raw counts'!N$1246*10000</f>
        <v>0.18328328172381592</v>
      </c>
      <c r="O681">
        <f>'Raw counts'!O681/'Raw counts'!O$1246*10000</f>
        <v>0.28268865176695551</v>
      </c>
      <c r="P681">
        <f>'Raw counts'!P681/'Raw counts'!P$1246*10000</f>
        <v>0.9487791733569132</v>
      </c>
      <c r="Q681">
        <f>'Raw counts'!Q681/'Raw counts'!Q$1246*10000</f>
        <v>0</v>
      </c>
      <c r="R681">
        <f>'Raw counts'!R681/'Raw counts'!R$1246*10000</f>
        <v>0.16829249235170729</v>
      </c>
      <c r="S681">
        <f>'Raw counts'!S681/'Raw counts'!S$1246*10000</f>
        <v>0.16285424870449444</v>
      </c>
      <c r="T681">
        <f>'Raw counts'!T681/'Raw counts'!T$1246*10000</f>
        <v>0.41236900840717317</v>
      </c>
      <c r="U681">
        <f>'Raw counts'!U681/'Raw counts'!U$1246*10000</f>
        <v>0.90260932204493094</v>
      </c>
      <c r="V681">
        <f t="shared" si="41"/>
        <v>1</v>
      </c>
      <c r="W681">
        <f t="shared" si="42"/>
        <v>0.41670818162403178</v>
      </c>
      <c r="X681">
        <f t="shared" si="40"/>
        <v>0.5676731795540495</v>
      </c>
      <c r="Y681">
        <f t="shared" si="43"/>
        <v>0.38260952229449885</v>
      </c>
    </row>
    <row r="682" spans="1:25" x14ac:dyDescent="0.25">
      <c r="A682">
        <v>690</v>
      </c>
      <c r="B682" t="s">
        <v>339</v>
      </c>
      <c r="C682">
        <v>114500</v>
      </c>
      <c r="D682">
        <v>46</v>
      </c>
      <c r="E682">
        <f>'Raw counts'!E682/'Raw counts'!E$1246*10000</f>
        <v>1.0254329792694434</v>
      </c>
      <c r="F682">
        <f>'Raw counts'!F682/'Raw counts'!F$1246*10000</f>
        <v>0.5003822592341034</v>
      </c>
      <c r="G682">
        <f>'Raw counts'!G682/'Raw counts'!G$1246*10000</f>
        <v>0.64466479445265945</v>
      </c>
      <c r="H682">
        <f>'Raw counts'!H682/'Raw counts'!H$1246*10000</f>
        <v>0</v>
      </c>
      <c r="I682">
        <f>'Raw counts'!I682/'Raw counts'!I$1246*10000</f>
        <v>2.5920532940933816</v>
      </c>
      <c r="J682">
        <f>'Raw counts'!J682/'Raw counts'!J$1246*10000</f>
        <v>1.819451265332205</v>
      </c>
      <c r="K682">
        <f>'Raw counts'!K682/'Raw counts'!K$1246*10000</f>
        <v>0.65555493617258487</v>
      </c>
      <c r="L682">
        <f>'Raw counts'!L682/'Raw counts'!L$1246*10000</f>
        <v>2.275465367946278</v>
      </c>
      <c r="M682">
        <f>'Raw counts'!M682/'Raw counts'!M$1246*10000</f>
        <v>0</v>
      </c>
      <c r="N682">
        <f>'Raw counts'!N682/'Raw counts'!N$1246*10000</f>
        <v>2.749249225857239E-2</v>
      </c>
      <c r="O682">
        <f>'Raw counts'!O682/'Raw counts'!O$1246*10000</f>
        <v>2.0730501129576737</v>
      </c>
      <c r="P682">
        <f>'Raw counts'!P682/'Raw counts'!P$1246*10000</f>
        <v>0</v>
      </c>
      <c r="Q682">
        <f>'Raw counts'!Q682/'Raw counts'!Q$1246*10000</f>
        <v>0</v>
      </c>
      <c r="R682">
        <f>'Raw counts'!R682/'Raw counts'!R$1246*10000</f>
        <v>5.2090533346957013E-2</v>
      </c>
      <c r="S682">
        <f>'Raw counts'!S682/'Raw counts'!S$1246*10000</f>
        <v>0</v>
      </c>
      <c r="T682">
        <f>'Raw counts'!T682/'Raw counts'!T$1246*10000</f>
        <v>0.6443265756362081</v>
      </c>
      <c r="U682">
        <f>'Raw counts'!U682/'Raw counts'!U$1246*10000</f>
        <v>0.34715743155574263</v>
      </c>
      <c r="V682">
        <f t="shared" si="41"/>
        <v>1</v>
      </c>
      <c r="W682">
        <f t="shared" si="42"/>
        <v>0.12977742921808269</v>
      </c>
      <c r="X682">
        <f t="shared" si="40"/>
        <v>1.0570005440556285</v>
      </c>
      <c r="Y682">
        <f t="shared" si="43"/>
        <v>0.39301464321939417</v>
      </c>
    </row>
    <row r="683" spans="1:25" x14ac:dyDescent="0.25">
      <c r="A683">
        <v>691</v>
      </c>
      <c r="B683" t="s">
        <v>946</v>
      </c>
      <c r="C683">
        <v>91200</v>
      </c>
      <c r="D683">
        <v>651</v>
      </c>
      <c r="E683">
        <f>'Raw counts'!E683/'Raw counts'!E$1246*10000</f>
        <v>0</v>
      </c>
      <c r="F683">
        <f>'Raw counts'!F683/'Raw counts'!F$1246*10000</f>
        <v>0</v>
      </c>
      <c r="G683">
        <f>'Raw counts'!G683/'Raw counts'!G$1246*10000</f>
        <v>0</v>
      </c>
      <c r="H683">
        <f>'Raw counts'!H683/'Raw counts'!H$1246*10000</f>
        <v>0</v>
      </c>
      <c r="I683">
        <f>'Raw counts'!I683/'Raw counts'!I$1246*10000</f>
        <v>0</v>
      </c>
      <c r="J683">
        <f>'Raw counts'!J683/'Raw counts'!J$1246*10000</f>
        <v>0</v>
      </c>
      <c r="K683">
        <f>'Raw counts'!K683/'Raw counts'!K$1246*10000</f>
        <v>0</v>
      </c>
      <c r="L683">
        <f>'Raw counts'!L683/'Raw counts'!L$1246*10000</f>
        <v>0</v>
      </c>
      <c r="M683">
        <f>'Raw counts'!M683/'Raw counts'!M$1246*10000</f>
        <v>0</v>
      </c>
      <c r="N683">
        <f>'Raw counts'!N683/'Raw counts'!N$1246*10000</f>
        <v>0</v>
      </c>
      <c r="O683">
        <f>'Raw counts'!O683/'Raw counts'!O$1246*10000</f>
        <v>0</v>
      </c>
      <c r="P683">
        <f>'Raw counts'!P683/'Raw counts'!P$1246*10000</f>
        <v>0</v>
      </c>
      <c r="Q683">
        <f>'Raw counts'!Q683/'Raw counts'!Q$1246*10000</f>
        <v>0</v>
      </c>
      <c r="R683">
        <f>'Raw counts'!R683/'Raw counts'!R$1246*10000</f>
        <v>0</v>
      </c>
      <c r="S683">
        <f>'Raw counts'!S683/'Raw counts'!S$1246*10000</f>
        <v>0</v>
      </c>
      <c r="T683">
        <f>'Raw counts'!T683/'Raw counts'!T$1246*10000</f>
        <v>0</v>
      </c>
      <c r="U683">
        <f>'Raw counts'!U683/'Raw counts'!U$1246*10000</f>
        <v>0</v>
      </c>
      <c r="V683">
        <f t="shared" si="41"/>
        <v>0</v>
      </c>
      <c r="W683" t="str">
        <f t="shared" si="42"/>
        <v/>
      </c>
      <c r="X683">
        <f t="shared" si="40"/>
        <v>0</v>
      </c>
      <c r="Y683">
        <f t="shared" si="43"/>
        <v>0</v>
      </c>
    </row>
    <row r="684" spans="1:25" x14ac:dyDescent="0.25">
      <c r="A684">
        <v>692</v>
      </c>
      <c r="B684" t="s">
        <v>340</v>
      </c>
      <c r="C684">
        <v>29100</v>
      </c>
      <c r="D684">
        <v>922</v>
      </c>
      <c r="E684">
        <f>'Raw counts'!E684/'Raw counts'!E$1246*10000</f>
        <v>23.820303797127892</v>
      </c>
      <c r="F684">
        <f>'Raw counts'!F684/'Raw counts'!F$1246*10000</f>
        <v>14.215777954962316</v>
      </c>
      <c r="G684">
        <f>'Raw counts'!G684/'Raw counts'!G$1246*10000</f>
        <v>35.114085522843297</v>
      </c>
      <c r="H684">
        <f>'Raw counts'!H684/'Raw counts'!H$1246*10000</f>
        <v>8.0552784760027389</v>
      </c>
      <c r="I684">
        <f>'Raw counts'!I684/'Raw counts'!I$1246*10000</f>
        <v>18.864729912356584</v>
      </c>
      <c r="J684">
        <f>'Raw counts'!J684/'Raw counts'!J$1246*10000</f>
        <v>5.6802380966468844</v>
      </c>
      <c r="K684">
        <f>'Raw counts'!K684/'Raw counts'!K$1246*10000</f>
        <v>6.533251574781203</v>
      </c>
      <c r="L684">
        <f>'Raw counts'!L684/'Raw counts'!L$1246*10000</f>
        <v>27.940598006410106</v>
      </c>
      <c r="M684">
        <f>'Raw counts'!M684/'Raw counts'!M$1246*10000</f>
        <v>9.9985900605721039</v>
      </c>
      <c r="N684">
        <f>'Raw counts'!N684/'Raw counts'!N$1246*10000</f>
        <v>24.770735524973723</v>
      </c>
      <c r="O684">
        <f>'Raw counts'!O684/'Raw counts'!O$1246*10000</f>
        <v>4.9807048168463597</v>
      </c>
      <c r="P684">
        <f>'Raw counts'!P684/'Raw counts'!P$1246*10000</f>
        <v>10.086120941992412</v>
      </c>
      <c r="Q684">
        <f>'Raw counts'!Q684/'Raw counts'!Q$1246*10000</f>
        <v>23.626853679275452</v>
      </c>
      <c r="R684">
        <f>'Raw counts'!R684/'Raw counts'!R$1246*10000</f>
        <v>7.1123612839114383</v>
      </c>
      <c r="S684">
        <f>'Raw counts'!S684/'Raw counts'!S$1246*10000</f>
        <v>17.6208297098263</v>
      </c>
      <c r="T684">
        <f>'Raw counts'!T684/'Raw counts'!T$1246*10000</f>
        <v>8.3848365042791873</v>
      </c>
      <c r="U684">
        <f>'Raw counts'!U684/'Raw counts'!U$1246*10000</f>
        <v>11.512608323967315</v>
      </c>
      <c r="V684">
        <f t="shared" si="41"/>
        <v>1</v>
      </c>
      <c r="W684">
        <f t="shared" si="42"/>
        <v>0.48844121459796541</v>
      </c>
      <c r="X684">
        <f t="shared" si="40"/>
        <v>16.691428155744791</v>
      </c>
      <c r="Y684">
        <f t="shared" si="43"/>
        <v>13.511881348134024</v>
      </c>
    </row>
    <row r="685" spans="1:25" x14ac:dyDescent="0.25">
      <c r="A685">
        <v>693</v>
      </c>
      <c r="B685" t="s">
        <v>341</v>
      </c>
      <c r="C685">
        <v>76700</v>
      </c>
      <c r="D685">
        <v>467</v>
      </c>
      <c r="E685">
        <f>'Raw counts'!E685/'Raw counts'!E$1246*10000</f>
        <v>1.6530203764179554</v>
      </c>
      <c r="F685">
        <f>'Raw counts'!F685/'Raw counts'!F$1246*10000</f>
        <v>0.18866872069482588</v>
      </c>
      <c r="G685">
        <f>'Raw counts'!G685/'Raw counts'!G$1246*10000</f>
        <v>3.2938341841565566</v>
      </c>
      <c r="H685">
        <f>'Raw counts'!H685/'Raw counts'!H$1246*10000</f>
        <v>2.7013802168224093</v>
      </c>
      <c r="I685">
        <f>'Raw counts'!I685/'Raw counts'!I$1246*10000</f>
        <v>6.6371340879635756</v>
      </c>
      <c r="J685">
        <f>'Raw counts'!J685/'Raw counts'!J$1246*10000</f>
        <v>0.87274491589105774</v>
      </c>
      <c r="K685">
        <f>'Raw counts'!K685/'Raw counts'!K$1246*10000</f>
        <v>2.5107308099671104</v>
      </c>
      <c r="L685">
        <f>'Raw counts'!L685/'Raw counts'!L$1246*10000</f>
        <v>3.5543121832649223</v>
      </c>
      <c r="M685">
        <f>'Raw counts'!M685/'Raw counts'!M$1246*10000</f>
        <v>1.6910057844377706</v>
      </c>
      <c r="N685">
        <f>'Raw counts'!N685/'Raw counts'!N$1246*10000</f>
        <v>3.6656656344763186E-2</v>
      </c>
      <c r="O685">
        <f>'Raw counts'!O685/'Raw counts'!O$1246*10000</f>
        <v>2.0663194307727464</v>
      </c>
      <c r="P685">
        <f>'Raw counts'!P685/'Raw counts'!P$1246*10000</f>
        <v>0.60687676854361117</v>
      </c>
      <c r="Q685">
        <f>'Raw counts'!Q685/'Raw counts'!Q$1246*10000</f>
        <v>0</v>
      </c>
      <c r="R685">
        <f>'Raw counts'!R685/'Raw counts'!R$1246*10000</f>
        <v>7.2125353865017408E-2</v>
      </c>
      <c r="S685">
        <f>'Raw counts'!S685/'Raw counts'!S$1246*10000</f>
        <v>0</v>
      </c>
      <c r="T685">
        <f>'Raw counts'!T685/'Raw counts'!T$1246*10000</f>
        <v>8.7456593866354648</v>
      </c>
      <c r="U685">
        <f>'Raw counts'!U685/'Raw counts'!U$1246*10000</f>
        <v>1.6706951393620115</v>
      </c>
      <c r="V685">
        <f t="shared" si="41"/>
        <v>1</v>
      </c>
      <c r="W685">
        <f t="shared" si="42"/>
        <v>0.45381861162050352</v>
      </c>
      <c r="X685">
        <f t="shared" si="40"/>
        <v>2.5669812532906868</v>
      </c>
      <c r="Y685">
        <f t="shared" si="43"/>
        <v>1.649791591940452</v>
      </c>
    </row>
    <row r="686" spans="1:25" x14ac:dyDescent="0.25">
      <c r="A686">
        <v>694</v>
      </c>
      <c r="B686" t="s">
        <v>342</v>
      </c>
      <c r="C686">
        <v>24800</v>
      </c>
      <c r="D686">
        <v>119</v>
      </c>
      <c r="E686">
        <f>'Raw counts'!E686/'Raw counts'!E$1246*10000</f>
        <v>23.837114173837229</v>
      </c>
      <c r="F686">
        <f>'Raw counts'!F686/'Raw counts'!F$1246*10000</f>
        <v>23.526169171859159</v>
      </c>
      <c r="G686">
        <f>'Raw counts'!G686/'Raw counts'!G$1246*10000</f>
        <v>20.97175159453808</v>
      </c>
      <c r="H686">
        <f>'Raw counts'!H686/'Raw counts'!H$1246*10000</f>
        <v>23.677213683363338</v>
      </c>
      <c r="I686">
        <f>'Raw counts'!I686/'Raw counts'!I$1246*10000</f>
        <v>13.896114690662143</v>
      </c>
      <c r="J686">
        <f>'Raw counts'!J686/'Raw counts'!J$1246*10000</f>
        <v>27.173430686302932</v>
      </c>
      <c r="K686">
        <f>'Raw counts'!K686/'Raw counts'!K$1246*10000</f>
        <v>16.076704387089581</v>
      </c>
      <c r="L686">
        <f>'Raw counts'!L686/'Raw counts'!L$1246*10000</f>
        <v>18.393345057565746</v>
      </c>
      <c r="M686">
        <f>'Raw counts'!M686/'Raw counts'!M$1246*10000</f>
        <v>18.034323270543418</v>
      </c>
      <c r="N686">
        <f>'Raw counts'!N686/'Raw counts'!N$1246*10000</f>
        <v>8.1011210521926635</v>
      </c>
      <c r="O686">
        <f>'Raw counts'!O686/'Raw counts'!O$1246*10000</f>
        <v>9.9243908816756168</v>
      </c>
      <c r="P686">
        <f>'Raw counts'!P686/'Raw counts'!P$1246*10000</f>
        <v>8.2911333167225756</v>
      </c>
      <c r="Q686">
        <f>'Raw counts'!Q686/'Raw counts'!Q$1246*10000</f>
        <v>16.557324617172814</v>
      </c>
      <c r="R686">
        <f>'Raw counts'!R686/'Raw counts'!R$1246*10000</f>
        <v>24.466522816655349</v>
      </c>
      <c r="S686">
        <f>'Raw counts'!S686/'Raw counts'!S$1246*10000</f>
        <v>16.860843215871991</v>
      </c>
      <c r="T686">
        <f>'Raw counts'!T686/'Raw counts'!T$1246*10000</f>
        <v>12.66316496650361</v>
      </c>
      <c r="U686">
        <f>'Raw counts'!U686/'Raw counts'!U$1246*10000</f>
        <v>9.4643794777884338</v>
      </c>
      <c r="V686">
        <f t="shared" si="41"/>
        <v>1</v>
      </c>
      <c r="W686">
        <f t="shared" si="42"/>
        <v>8.6930799223115338E-3</v>
      </c>
      <c r="X686">
        <f t="shared" si="40"/>
        <v>20.620685190640177</v>
      </c>
      <c r="Y686">
        <f t="shared" si="43"/>
        <v>13.291110043072884</v>
      </c>
    </row>
    <row r="687" spans="1:25" x14ac:dyDescent="0.25">
      <c r="A687">
        <v>695</v>
      </c>
      <c r="B687" t="s">
        <v>947</v>
      </c>
      <c r="C687">
        <v>400</v>
      </c>
      <c r="D687">
        <v>688</v>
      </c>
      <c r="E687">
        <f>'Raw counts'!E687/'Raw counts'!E$1246*10000</f>
        <v>0</v>
      </c>
      <c r="F687">
        <f>'Raw counts'!F687/'Raw counts'!F$1246*10000</f>
        <v>0</v>
      </c>
      <c r="G687">
        <f>'Raw counts'!G687/'Raw counts'!G$1246*10000</f>
        <v>0</v>
      </c>
      <c r="H687">
        <f>'Raw counts'!H687/'Raw counts'!H$1246*10000</f>
        <v>0</v>
      </c>
      <c r="I687">
        <f>'Raw counts'!I687/'Raw counts'!I$1246*10000</f>
        <v>0</v>
      </c>
      <c r="J687">
        <f>'Raw counts'!J687/'Raw counts'!J$1246*10000</f>
        <v>0</v>
      </c>
      <c r="K687">
        <f>'Raw counts'!K687/'Raw counts'!K$1246*10000</f>
        <v>0</v>
      </c>
      <c r="L687">
        <f>'Raw counts'!L687/'Raw counts'!L$1246*10000</f>
        <v>0</v>
      </c>
      <c r="M687">
        <f>'Raw counts'!M687/'Raw counts'!M$1246*10000</f>
        <v>0</v>
      </c>
      <c r="N687">
        <f>'Raw counts'!N687/'Raw counts'!N$1246*10000</f>
        <v>0</v>
      </c>
      <c r="O687">
        <f>'Raw counts'!O687/'Raw counts'!O$1246*10000</f>
        <v>0</v>
      </c>
      <c r="P687">
        <f>'Raw counts'!P687/'Raw counts'!P$1246*10000</f>
        <v>0</v>
      </c>
      <c r="Q687">
        <f>'Raw counts'!Q687/'Raw counts'!Q$1246*10000</f>
        <v>0</v>
      </c>
      <c r="R687">
        <f>'Raw counts'!R687/'Raw counts'!R$1246*10000</f>
        <v>0</v>
      </c>
      <c r="S687">
        <f>'Raw counts'!S687/'Raw counts'!S$1246*10000</f>
        <v>0</v>
      </c>
      <c r="T687">
        <f>'Raw counts'!T687/'Raw counts'!T$1246*10000</f>
        <v>0</v>
      </c>
      <c r="U687">
        <f>'Raw counts'!U687/'Raw counts'!U$1246*10000</f>
        <v>0</v>
      </c>
      <c r="V687">
        <f t="shared" si="41"/>
        <v>0</v>
      </c>
      <c r="W687" t="str">
        <f t="shared" si="42"/>
        <v/>
      </c>
      <c r="X687">
        <f t="shared" si="40"/>
        <v>0</v>
      </c>
      <c r="Y687">
        <f t="shared" si="43"/>
        <v>0</v>
      </c>
    </row>
    <row r="688" spans="1:25" x14ac:dyDescent="0.25">
      <c r="A688">
        <v>696</v>
      </c>
      <c r="B688" t="s">
        <v>343</v>
      </c>
      <c r="C688">
        <v>12100</v>
      </c>
      <c r="D688">
        <v>1027</v>
      </c>
      <c r="E688">
        <f>'Raw counts'!E688/'Raw counts'!E$1246*10000</f>
        <v>0.22040271685572738</v>
      </c>
      <c r="F688">
        <f>'Raw counts'!F688/'Raw counts'!F$1246*10000</f>
        <v>0</v>
      </c>
      <c r="G688">
        <f>'Raw counts'!G688/'Raw counts'!G$1246*10000</f>
        <v>0.54393592031943139</v>
      </c>
      <c r="H688">
        <f>'Raw counts'!H688/'Raw counts'!H$1246*10000</f>
        <v>0.94932224673862431</v>
      </c>
      <c r="I688">
        <f>'Raw counts'!I688/'Raw counts'!I$1246*10000</f>
        <v>0.781925815557861</v>
      </c>
      <c r="J688">
        <f>'Raw counts'!J688/'Raw counts'!J$1246*10000</f>
        <v>0.70509899984418789</v>
      </c>
      <c r="K688">
        <f>'Raw counts'!K688/'Raw counts'!K$1246*10000</f>
        <v>1.3601650036233903</v>
      </c>
      <c r="L688">
        <f>'Raw counts'!L688/'Raw counts'!L$1246*10000</f>
        <v>0.22490064683189956</v>
      </c>
      <c r="M688">
        <f>'Raw counts'!M688/'Raw counts'!M$1246*10000</f>
        <v>0.97682078011119178</v>
      </c>
      <c r="N688">
        <f>'Raw counts'!N688/'Raw counts'!N$1246*10000</f>
        <v>0.57734233743002017</v>
      </c>
      <c r="O688">
        <f>'Raw counts'!O688/'Raw counts'!O$1246*10000</f>
        <v>0.82450856765362024</v>
      </c>
      <c r="P688">
        <f>'Raw counts'!P688/'Raw counts'!P$1246*10000</f>
        <v>0.69235236974693659</v>
      </c>
      <c r="Q688">
        <f>'Raw counts'!Q688/'Raw counts'!Q$1246*10000</f>
        <v>1.1603778736416752</v>
      </c>
      <c r="R688">
        <f>'Raw counts'!R688/'Raw counts'!R$1246*10000</f>
        <v>0.56097497450569089</v>
      </c>
      <c r="S688">
        <f>'Raw counts'!S688/'Raw counts'!S$1246*10000</f>
        <v>2.1116767582016114</v>
      </c>
      <c r="T688">
        <f>'Raw counts'!T688/'Raw counts'!T$1246*10000</f>
        <v>1.7010221596795891</v>
      </c>
      <c r="U688">
        <f>'Raw counts'!U688/'Raw counts'!U$1246*10000</f>
        <v>0.78978315678931454</v>
      </c>
      <c r="V688">
        <f t="shared" si="41"/>
        <v>1</v>
      </c>
      <c r="W688">
        <f t="shared" si="42"/>
        <v>0.11241060170256569</v>
      </c>
      <c r="X688">
        <f t="shared" si="40"/>
        <v>0.64028579220914594</v>
      </c>
      <c r="Y688">
        <f t="shared" si="43"/>
        <v>1.0522547747060571</v>
      </c>
    </row>
    <row r="689" spans="1:25" x14ac:dyDescent="0.25">
      <c r="A689">
        <v>697</v>
      </c>
      <c r="B689" t="s">
        <v>344</v>
      </c>
      <c r="C689">
        <v>103000</v>
      </c>
      <c r="D689">
        <v>932</v>
      </c>
      <c r="E689">
        <f>'Raw counts'!E689/'Raw counts'!E$1246*10000</f>
        <v>9.0383792107191923</v>
      </c>
      <c r="F689">
        <f>'Raw counts'!F689/'Raw counts'!F$1246*10000</f>
        <v>3.2073682518120399</v>
      </c>
      <c r="G689">
        <f>'Raw counts'!G689/'Raw counts'!G$1246*10000</f>
        <v>1.742609522504845</v>
      </c>
      <c r="H689">
        <f>'Raw counts'!H689/'Raw counts'!H$1246*10000</f>
        <v>0.46768081273152817</v>
      </c>
      <c r="I689">
        <f>'Raw counts'!I689/'Raw counts'!I$1246*10000</f>
        <v>10.380526968744515</v>
      </c>
      <c r="J689">
        <f>'Raw counts'!J689/'Raw counts'!J$1246*10000</f>
        <v>8.6288339141771253</v>
      </c>
      <c r="K689">
        <f>'Raw counts'!K689/'Raw counts'!K$1246*10000</f>
        <v>15.724399353364179</v>
      </c>
      <c r="L689">
        <f>'Raw counts'!L689/'Raw counts'!L$1246*10000</f>
        <v>10.95839426229942</v>
      </c>
      <c r="M689">
        <f>'Raw counts'!M689/'Raw counts'!M$1246*10000</f>
        <v>2.7231183068194071</v>
      </c>
      <c r="N689">
        <f>'Raw counts'!N689/'Raw counts'!N$1246*10000</f>
        <v>1.2829829720667114</v>
      </c>
      <c r="O689">
        <f>'Raw counts'!O689/'Raw counts'!O$1246*10000</f>
        <v>4.9470514059217212</v>
      </c>
      <c r="P689">
        <f>'Raw counts'!P689/'Raw counts'!P$1246*10000</f>
        <v>7.9064931113076096</v>
      </c>
      <c r="Q689">
        <f>'Raw counts'!Q689/'Raw counts'!Q$1246*10000</f>
        <v>0.10726182025259183</v>
      </c>
      <c r="R689">
        <f>'Raw counts'!R689/'Raw counts'!R$1246*10000</f>
        <v>10.610440946364783</v>
      </c>
      <c r="S689">
        <f>'Raw counts'!S689/'Raw counts'!S$1246*10000</f>
        <v>0.85227056822018754</v>
      </c>
      <c r="T689">
        <f>'Raw counts'!T689/'Raw counts'!T$1246*10000</f>
        <v>0.82473801681434633</v>
      </c>
      <c r="U689">
        <f>'Raw counts'!U689/'Raw counts'!U$1246*10000</f>
        <v>1.5405111025286078</v>
      </c>
      <c r="V689">
        <f t="shared" si="41"/>
        <v>1</v>
      </c>
      <c r="W689">
        <f t="shared" si="42"/>
        <v>0.14190601287450855</v>
      </c>
      <c r="X689">
        <f t="shared" si="40"/>
        <v>6.9857011781302507</v>
      </c>
      <c r="Y689">
        <f t="shared" si="43"/>
        <v>3.5089687429345702</v>
      </c>
    </row>
    <row r="690" spans="1:25" x14ac:dyDescent="0.25">
      <c r="A690">
        <v>698</v>
      </c>
      <c r="B690" t="s">
        <v>345</v>
      </c>
      <c r="C690">
        <v>29900</v>
      </c>
      <c r="D690">
        <v>695</v>
      </c>
      <c r="E690">
        <f>'Raw counts'!E690/'Raw counts'!E$1246*10000</f>
        <v>82.522139266126189</v>
      </c>
      <c r="F690">
        <f>'Raw counts'!F690/'Raw counts'!F$1246*10000</f>
        <v>109.27200123372937</v>
      </c>
      <c r="G690">
        <f>'Raw counts'!G690/'Raw counts'!G$1246*10000</f>
        <v>85.518814139110603</v>
      </c>
      <c r="H690">
        <f>'Raw counts'!H690/'Raw counts'!H$1246*10000</f>
        <v>93.152245461227523</v>
      </c>
      <c r="I690">
        <f>'Raw counts'!I690/'Raw counts'!I$1246*10000</f>
        <v>66.414439152934222</v>
      </c>
      <c r="J690">
        <f>'Raw counts'!J690/'Raw counts'!J$1246*10000</f>
        <v>71.466467858333289</v>
      </c>
      <c r="K690">
        <f>'Raw counts'!K690/'Raw counts'!K$1246*10000</f>
        <v>69.448687217793633</v>
      </c>
      <c r="L690">
        <f>'Raw counts'!L690/'Raw counts'!L$1246*10000</f>
        <v>68.585877650520274</v>
      </c>
      <c r="M690">
        <f>'Raw counts'!M690/'Raw counts'!M$1246*10000</f>
        <v>93.880770730026086</v>
      </c>
      <c r="N690">
        <f>'Raw counts'!N690/'Raw counts'!N$1246*10000</f>
        <v>52.079944501822297</v>
      </c>
      <c r="O690">
        <f>'Raw counts'!O690/'Raw counts'!O$1246*10000</f>
        <v>64.718874549170494</v>
      </c>
      <c r="P690">
        <f>'Raw counts'!P690/'Raw counts'!P$1246*10000</f>
        <v>82.535240521931115</v>
      </c>
      <c r="Q690">
        <f>'Raw counts'!Q690/'Raw counts'!Q$1246*10000</f>
        <v>67.223908074669836</v>
      </c>
      <c r="R690">
        <f>'Raw counts'!R690/'Raw counts'!R$1246*10000</f>
        <v>66.363339484023228</v>
      </c>
      <c r="S690">
        <f>'Raw counts'!S690/'Raw counts'!S$1246*10000</f>
        <v>78.636888224443553</v>
      </c>
      <c r="T690">
        <f>'Raw counts'!T690/'Raw counts'!T$1246*10000</f>
        <v>83.856956063800354</v>
      </c>
      <c r="U690">
        <f>'Raw counts'!U690/'Raw counts'!U$1246*10000</f>
        <v>40.42648290466623</v>
      </c>
      <c r="V690">
        <f t="shared" si="41"/>
        <v>1</v>
      </c>
      <c r="W690">
        <f t="shared" si="42"/>
        <v>5.1453852300401032E-2</v>
      </c>
      <c r="X690">
        <f t="shared" si="40"/>
        <v>82.251271412200111</v>
      </c>
      <c r="Y690">
        <f t="shared" si="43"/>
        <v>66.980204290565894</v>
      </c>
    </row>
    <row r="691" spans="1:25" x14ac:dyDescent="0.25">
      <c r="A691">
        <v>699</v>
      </c>
      <c r="B691" t="s">
        <v>948</v>
      </c>
      <c r="C691">
        <v>25100</v>
      </c>
      <c r="D691">
        <v>119</v>
      </c>
      <c r="E691">
        <f>'Raw counts'!E691/'Raw counts'!E$1246*10000</f>
        <v>1.3074737440593997E-2</v>
      </c>
      <c r="F691">
        <f>'Raw counts'!F691/'Raw counts'!F$1246*10000</f>
        <v>0</v>
      </c>
      <c r="G691">
        <f>'Raw counts'!G691/'Raw counts'!G$1246*10000</f>
        <v>0</v>
      </c>
      <c r="H691">
        <f>'Raw counts'!H691/'Raw counts'!H$1246*10000</f>
        <v>0</v>
      </c>
      <c r="I691">
        <f>'Raw counts'!I691/'Raw counts'!I$1246*10000</f>
        <v>0</v>
      </c>
      <c r="J691">
        <f>'Raw counts'!J691/'Raw counts'!J$1246*10000</f>
        <v>4.9307622366726433E-3</v>
      </c>
      <c r="K691">
        <f>'Raw counts'!K691/'Raw counts'!K$1246*10000</f>
        <v>0</v>
      </c>
      <c r="L691">
        <f>'Raw counts'!L691/'Raw counts'!L$1246*10000</f>
        <v>0</v>
      </c>
      <c r="M691">
        <f>'Raw counts'!M691/'Raw counts'!M$1246*10000</f>
        <v>0</v>
      </c>
      <c r="N691">
        <f>'Raw counts'!N691/'Raw counts'!N$1246*10000</f>
        <v>0</v>
      </c>
      <c r="O691">
        <f>'Raw counts'!O691/'Raw counts'!O$1246*10000</f>
        <v>0</v>
      </c>
      <c r="P691">
        <f>'Raw counts'!P691/'Raw counts'!P$1246*10000</f>
        <v>0</v>
      </c>
      <c r="Q691">
        <f>'Raw counts'!Q691/'Raw counts'!Q$1246*10000</f>
        <v>0</v>
      </c>
      <c r="R691">
        <f>'Raw counts'!R691/'Raw counts'!R$1246*10000</f>
        <v>0</v>
      </c>
      <c r="S691">
        <f>'Raw counts'!S691/'Raw counts'!S$1246*10000</f>
        <v>0</v>
      </c>
      <c r="T691">
        <f>'Raw counts'!T691/'Raw counts'!T$1246*10000</f>
        <v>0</v>
      </c>
      <c r="U691">
        <f>'Raw counts'!U691/'Raw counts'!U$1246*10000</f>
        <v>0</v>
      </c>
      <c r="V691">
        <f t="shared" si="41"/>
        <v>1</v>
      </c>
      <c r="W691">
        <f t="shared" si="42"/>
        <v>0.22564414299938296</v>
      </c>
      <c r="X691">
        <f t="shared" si="40"/>
        <v>2.0006110752518488E-3</v>
      </c>
      <c r="Y691">
        <f t="shared" si="43"/>
        <v>0</v>
      </c>
    </row>
    <row r="692" spans="1:25" x14ac:dyDescent="0.25">
      <c r="A692">
        <v>700</v>
      </c>
      <c r="B692" t="s">
        <v>949</v>
      </c>
      <c r="C692">
        <v>74200</v>
      </c>
      <c r="D692">
        <v>88</v>
      </c>
      <c r="E692">
        <f>'Raw counts'!E692/'Raw counts'!E$1246*10000</f>
        <v>0</v>
      </c>
      <c r="F692">
        <f>'Raw counts'!F692/'Raw counts'!F$1246*10000</f>
        <v>0</v>
      </c>
      <c r="G692">
        <f>'Raw counts'!G692/'Raw counts'!G$1246*10000</f>
        <v>0</v>
      </c>
      <c r="H692">
        <f>'Raw counts'!H692/'Raw counts'!H$1246*10000</f>
        <v>0</v>
      </c>
      <c r="I692">
        <f>'Raw counts'!I692/'Raw counts'!I$1246*10000</f>
        <v>0</v>
      </c>
      <c r="J692">
        <f>'Raw counts'!J692/'Raw counts'!J$1246*10000</f>
        <v>0</v>
      </c>
      <c r="K692">
        <f>'Raw counts'!K692/'Raw counts'!K$1246*10000</f>
        <v>0</v>
      </c>
      <c r="L692">
        <f>'Raw counts'!L692/'Raw counts'!L$1246*10000</f>
        <v>0</v>
      </c>
      <c r="M692">
        <f>'Raw counts'!M692/'Raw counts'!M$1246*10000</f>
        <v>0</v>
      </c>
      <c r="N692">
        <f>'Raw counts'!N692/'Raw counts'!N$1246*10000</f>
        <v>0</v>
      </c>
      <c r="O692">
        <f>'Raw counts'!O692/'Raw counts'!O$1246*10000</f>
        <v>0</v>
      </c>
      <c r="P692">
        <f>'Raw counts'!P692/'Raw counts'!P$1246*10000</f>
        <v>0</v>
      </c>
      <c r="Q692">
        <f>'Raw counts'!Q692/'Raw counts'!Q$1246*10000</f>
        <v>0</v>
      </c>
      <c r="R692">
        <f>'Raw counts'!R692/'Raw counts'!R$1246*10000</f>
        <v>0</v>
      </c>
      <c r="S692">
        <f>'Raw counts'!S692/'Raw counts'!S$1246*10000</f>
        <v>0</v>
      </c>
      <c r="T692">
        <f>'Raw counts'!T692/'Raw counts'!T$1246*10000</f>
        <v>0</v>
      </c>
      <c r="U692">
        <f>'Raw counts'!U692/'Raw counts'!U$1246*10000</f>
        <v>0</v>
      </c>
      <c r="V692">
        <f t="shared" si="41"/>
        <v>0</v>
      </c>
      <c r="W692" t="str">
        <f t="shared" si="42"/>
        <v/>
      </c>
      <c r="X692">
        <f t="shared" si="40"/>
        <v>0</v>
      </c>
      <c r="Y692">
        <f t="shared" si="43"/>
        <v>0</v>
      </c>
    </row>
    <row r="693" spans="1:25" x14ac:dyDescent="0.25">
      <c r="A693">
        <v>701</v>
      </c>
      <c r="B693" t="s">
        <v>950</v>
      </c>
      <c r="C693">
        <v>95900</v>
      </c>
      <c r="D693">
        <v>370</v>
      </c>
      <c r="E693">
        <f>'Raw counts'!E693/'Raw counts'!E$1246*10000</f>
        <v>0</v>
      </c>
      <c r="F693">
        <f>'Raw counts'!F693/'Raw counts'!F$1246*10000</f>
        <v>0</v>
      </c>
      <c r="G693">
        <f>'Raw counts'!G693/'Raw counts'!G$1246*10000</f>
        <v>0</v>
      </c>
      <c r="H693">
        <f>'Raw counts'!H693/'Raw counts'!H$1246*10000</f>
        <v>0</v>
      </c>
      <c r="I693">
        <f>'Raw counts'!I693/'Raw counts'!I$1246*10000</f>
        <v>0</v>
      </c>
      <c r="J693">
        <f>'Raw counts'!J693/'Raw counts'!J$1246*10000</f>
        <v>0</v>
      </c>
      <c r="K693">
        <f>'Raw counts'!K693/'Raw counts'!K$1246*10000</f>
        <v>0</v>
      </c>
      <c r="L693">
        <f>'Raw counts'!L693/'Raw counts'!L$1246*10000</f>
        <v>0</v>
      </c>
      <c r="M693">
        <f>'Raw counts'!M693/'Raw counts'!M$1246*10000</f>
        <v>0</v>
      </c>
      <c r="N693">
        <f>'Raw counts'!N693/'Raw counts'!N$1246*10000</f>
        <v>0</v>
      </c>
      <c r="O693">
        <f>'Raw counts'!O693/'Raw counts'!O$1246*10000</f>
        <v>0</v>
      </c>
      <c r="P693">
        <f>'Raw counts'!P693/'Raw counts'!P$1246*10000</f>
        <v>0</v>
      </c>
      <c r="Q693">
        <f>'Raw counts'!Q693/'Raw counts'!Q$1246*10000</f>
        <v>0</v>
      </c>
      <c r="R693">
        <f>'Raw counts'!R693/'Raw counts'!R$1246*10000</f>
        <v>0</v>
      </c>
      <c r="S693">
        <f>'Raw counts'!S693/'Raw counts'!S$1246*10000</f>
        <v>0</v>
      </c>
      <c r="T693">
        <f>'Raw counts'!T693/'Raw counts'!T$1246*10000</f>
        <v>0</v>
      </c>
      <c r="U693">
        <f>'Raw counts'!U693/'Raw counts'!U$1246*10000</f>
        <v>0</v>
      </c>
      <c r="V693">
        <f t="shared" si="41"/>
        <v>0</v>
      </c>
      <c r="W693" t="str">
        <f t="shared" si="42"/>
        <v/>
      </c>
      <c r="X693">
        <f t="shared" si="40"/>
        <v>0</v>
      </c>
      <c r="Y693">
        <f t="shared" si="43"/>
        <v>0</v>
      </c>
    </row>
    <row r="694" spans="1:25" x14ac:dyDescent="0.25">
      <c r="A694">
        <v>702</v>
      </c>
      <c r="B694" t="s">
        <v>346</v>
      </c>
      <c r="C694">
        <v>3900</v>
      </c>
      <c r="D694">
        <v>353</v>
      </c>
      <c r="E694">
        <f>'Raw counts'!E694/'Raw counts'!E$1246*10000</f>
        <v>32.772763304666036</v>
      </c>
      <c r="F694">
        <f>'Raw counts'!F694/'Raw counts'!F$1246*10000</f>
        <v>0.63983305279114866</v>
      </c>
      <c r="G694">
        <f>'Raw counts'!G694/'Raw counts'!G$1246*10000</f>
        <v>0.89648697978572944</v>
      </c>
      <c r="H694">
        <f>'Raw counts'!H694/'Raw counts'!H$1246*10000</f>
        <v>2.0801325700596327</v>
      </c>
      <c r="I694">
        <f>'Raw counts'!I694/'Raw counts'!I$1246*10000</f>
        <v>2.9860946499650596</v>
      </c>
      <c r="J694">
        <f>'Raw counts'!J694/'Raw counts'!J$1246*10000</f>
        <v>43.666830367972921</v>
      </c>
      <c r="K694">
        <f>'Raw counts'!K694/'Raw counts'!K$1246*10000</f>
        <v>11.131055242767154</v>
      </c>
      <c r="L694">
        <f>'Raw counts'!L694/'Raw counts'!L$1246*10000</f>
        <v>115.52396558931908</v>
      </c>
      <c r="M694">
        <f>'Raw counts'!M694/'Raw counts'!M$1246*10000</f>
        <v>68.105603541620397</v>
      </c>
      <c r="N694">
        <f>'Raw counts'!N694/'Raw counts'!N$1246*10000</f>
        <v>54.13271725712903</v>
      </c>
      <c r="O694">
        <f>'Raw counts'!O694/'Raw counts'!O$1246*10000</f>
        <v>22.985279661527453</v>
      </c>
      <c r="P694">
        <f>'Raw counts'!P694/'Raw counts'!P$1246*10000</f>
        <v>20.937248514754586</v>
      </c>
      <c r="Q694">
        <f>'Raw counts'!Q694/'Raw counts'!Q$1246*10000</f>
        <v>3.5103868446302782</v>
      </c>
      <c r="R694">
        <f>'Raw counts'!R694/'Raw counts'!R$1246*10000</f>
        <v>24.60676656028177</v>
      </c>
      <c r="S694">
        <f>'Raw counts'!S694/'Raw counts'!S$1246*10000</f>
        <v>4.1256409671805256</v>
      </c>
      <c r="T694">
        <f>'Raw counts'!T694/'Raw counts'!T$1246*10000</f>
        <v>29.097788155731156</v>
      </c>
      <c r="U694">
        <f>'Raw counts'!U694/'Raw counts'!U$1246*10000</f>
        <v>23.958202245240688</v>
      </c>
      <c r="V694">
        <f t="shared" si="41"/>
        <v>1</v>
      </c>
      <c r="W694">
        <f t="shared" si="42"/>
        <v>0.60377813338295538</v>
      </c>
      <c r="X694">
        <f t="shared" si="40"/>
        <v>30.866973922105235</v>
      </c>
      <c r="Y694">
        <f t="shared" si="43"/>
        <v>22.919253775809437</v>
      </c>
    </row>
    <row r="695" spans="1:25" x14ac:dyDescent="0.25">
      <c r="A695">
        <v>703</v>
      </c>
      <c r="B695" t="s">
        <v>347</v>
      </c>
      <c r="C695">
        <v>46400</v>
      </c>
      <c r="D695">
        <v>688</v>
      </c>
      <c r="E695">
        <f>'Raw counts'!E695/'Raw counts'!E$1246*10000</f>
        <v>59.112755788559831</v>
      </c>
      <c r="F695">
        <f>'Raw counts'!F695/'Raw counts'!F$1246*10000</f>
        <v>53.713164483031299</v>
      </c>
      <c r="G695">
        <f>'Raw counts'!G695/'Raw counts'!G$1246*10000</f>
        <v>18.000249807607851</v>
      </c>
      <c r="H695">
        <f>'Raw counts'!H695/'Raw counts'!H$1246*10000</f>
        <v>24.577673755637473</v>
      </c>
      <c r="I695">
        <f>'Raw counts'!I695/'Raw counts'!I$1246*10000</f>
        <v>37.630949485745248</v>
      </c>
      <c r="J695">
        <f>'Raw counts'!J695/'Raw counts'!J$1246*10000</f>
        <v>22.326491407653727</v>
      </c>
      <c r="K695">
        <f>'Raw counts'!K695/'Raw counts'!K$1246*10000</f>
        <v>14.98411282680194</v>
      </c>
      <c r="L695">
        <f>'Raw counts'!L695/'Raw counts'!L$1246*10000</f>
        <v>55.241772605160897</v>
      </c>
      <c r="M695">
        <f>'Raw counts'!M695/'Raw counts'!M$1246*10000</f>
        <v>25.733698381702855</v>
      </c>
      <c r="N695">
        <f>'Raw counts'!N695/'Raw counts'!N$1246*10000</f>
        <v>22.754619426011747</v>
      </c>
      <c r="O695">
        <f>'Raw counts'!O695/'Raw counts'!O$1246*10000</f>
        <v>13.592612672461112</v>
      </c>
      <c r="P695">
        <f>'Raw counts'!P695/'Raw counts'!P$1246*10000</f>
        <v>22.578380057858435</v>
      </c>
      <c r="Q695">
        <f>'Raw counts'!Q695/'Raw counts'!Q$1246*10000</f>
        <v>7.5180784922498454</v>
      </c>
      <c r="R695">
        <f>'Raw counts'!R695/'Raw counts'!R$1246*10000</f>
        <v>38.082186840729186</v>
      </c>
      <c r="S695">
        <f>'Raw counts'!S695/'Raw counts'!S$1246*10000</f>
        <v>18.169105680464764</v>
      </c>
      <c r="T695">
        <f>'Raw counts'!T695/'Raw counts'!T$1246*10000</f>
        <v>39.845155437343102</v>
      </c>
      <c r="U695">
        <f>'Raw counts'!U695/'Raw counts'!U$1246*10000</f>
        <v>15.678497502636228</v>
      </c>
      <c r="V695">
        <f t="shared" si="41"/>
        <v>1</v>
      </c>
      <c r="W695">
        <f t="shared" si="42"/>
        <v>0.10833137611064139</v>
      </c>
      <c r="X695">
        <f t="shared" si="40"/>
        <v>34.591207615766798</v>
      </c>
      <c r="Y695">
        <f t="shared" si="43"/>
        <v>22.277329513719302</v>
      </c>
    </row>
    <row r="696" spans="1:25" x14ac:dyDescent="0.25">
      <c r="A696">
        <v>704</v>
      </c>
      <c r="B696" t="s">
        <v>348</v>
      </c>
      <c r="C696">
        <v>24700</v>
      </c>
      <c r="D696">
        <v>119</v>
      </c>
      <c r="E696">
        <f>'Raw counts'!E696/'Raw counts'!E$1246*10000</f>
        <v>14.081492223519735</v>
      </c>
      <c r="F696">
        <f>'Raw counts'!F696/'Raw counts'!F$1246*10000</f>
        <v>20.130132199352289</v>
      </c>
      <c r="G696">
        <f>'Raw counts'!G696/'Raw counts'!G$1246*10000</f>
        <v>11.644257849801161</v>
      </c>
      <c r="H696">
        <f>'Raw counts'!H696/'Raw counts'!H$1246*10000</f>
        <v>48.952918502779212</v>
      </c>
      <c r="I696">
        <f>'Raw counts'!I696/'Raw counts'!I$1246*10000</f>
        <v>6.7171737383750107</v>
      </c>
      <c r="J696">
        <f>'Raw counts'!J696/'Raw counts'!J$1246*10000</f>
        <v>19.451857023673575</v>
      </c>
      <c r="K696">
        <f>'Raw counts'!K696/'Raw counts'!K$1246*10000</f>
        <v>20.750320530687333</v>
      </c>
      <c r="L696">
        <f>'Raw counts'!L696/'Raw counts'!L$1246*10000</f>
        <v>12.986909900391062</v>
      </c>
      <c r="M696">
        <f>'Raw counts'!M696/'Raw counts'!M$1246*10000</f>
        <v>29.87136376160781</v>
      </c>
      <c r="N696">
        <f>'Raw counts'!N696/'Raw counts'!N$1246*10000</f>
        <v>4.096381346527286</v>
      </c>
      <c r="O696">
        <f>'Raw counts'!O696/'Raw counts'!O$1246*10000</f>
        <v>17.193527641397331</v>
      </c>
      <c r="P696">
        <f>'Raw counts'!P696/'Raw counts'!P$1246*10000</f>
        <v>11.000709874867994</v>
      </c>
      <c r="Q696">
        <f>'Raw counts'!Q696/'Raw counts'!Q$1246*10000</f>
        <v>8.2006537120390668</v>
      </c>
      <c r="R696">
        <f>'Raw counts'!R696/'Raw counts'!R$1246*10000</f>
        <v>26.982896273723732</v>
      </c>
      <c r="S696">
        <f>'Raw counts'!S696/'Raw counts'!S$1246*10000</f>
        <v>30.518886207222263</v>
      </c>
      <c r="T696">
        <f>'Raw counts'!T696/'Raw counts'!T$1246*10000</f>
        <v>6.4518567773705628</v>
      </c>
      <c r="U696">
        <f>'Raw counts'!U696/'Raw counts'!U$1246*10000</f>
        <v>10.241144230894406</v>
      </c>
      <c r="V696">
        <f t="shared" si="41"/>
        <v>1</v>
      </c>
      <c r="W696">
        <f t="shared" si="42"/>
        <v>0.27994943749310103</v>
      </c>
      <c r="X696">
        <f t="shared" si="40"/>
        <v>20.509602858909684</v>
      </c>
      <c r="Y696">
        <f t="shared" si="43"/>
        <v>14.335757008005332</v>
      </c>
    </row>
    <row r="697" spans="1:25" x14ac:dyDescent="0.25">
      <c r="A697">
        <v>705</v>
      </c>
      <c r="B697" t="s">
        <v>349</v>
      </c>
      <c r="C697">
        <v>99900</v>
      </c>
      <c r="D697">
        <v>229</v>
      </c>
      <c r="E697">
        <f>'Raw counts'!E697/'Raw counts'!E$1246*10000</f>
        <v>0.31379369857425587</v>
      </c>
      <c r="F697">
        <f>'Raw counts'!F697/'Raw counts'!F$1246*10000</f>
        <v>5.7420914994077442E-2</v>
      </c>
      <c r="G697">
        <f>'Raw counts'!G697/'Raw counts'!G$1246*10000</f>
        <v>0.22160352309310169</v>
      </c>
      <c r="H697">
        <f>'Raw counts'!H697/'Raw counts'!H$1246*10000</f>
        <v>0</v>
      </c>
      <c r="I697">
        <f>'Raw counts'!I697/'Raw counts'!I$1246*10000</f>
        <v>0.43098273298464779</v>
      </c>
      <c r="J697">
        <f>'Raw counts'!J697/'Raw counts'!J$1246*10000</f>
        <v>0.44376860130053786</v>
      </c>
      <c r="K697">
        <f>'Raw counts'!K697/'Raw counts'!K$1246*10000</f>
        <v>0.14270583644573276</v>
      </c>
      <c r="L697">
        <f>'Raw counts'!L697/'Raw counts'!L$1246*10000</f>
        <v>7.4966882277299848E-2</v>
      </c>
      <c r="M697">
        <f>'Raw counts'!M697/'Raw counts'!M$1246*10000</f>
        <v>0.27185106616302035</v>
      </c>
      <c r="N697">
        <f>'Raw counts'!N697/'Raw counts'!N$1246*10000</f>
        <v>9.1641640861907965E-3</v>
      </c>
      <c r="O697">
        <f>'Raw counts'!O697/'Raw counts'!O$1246*10000</f>
        <v>0.12788296151362274</v>
      </c>
      <c r="P697">
        <f>'Raw counts'!P697/'Raw counts'!P$1246*10000</f>
        <v>2.9916460421163932E-2</v>
      </c>
      <c r="Q697">
        <f>'Raw counts'!Q697/'Raw counts'!Q$1246*10000</f>
        <v>9.7510745684174401E-3</v>
      </c>
      <c r="R697">
        <f>'Raw counts'!R697/'Raw counts'!R$1246*10000</f>
        <v>0.37264766163592322</v>
      </c>
      <c r="S697">
        <f>'Raw counts'!S697/'Raw counts'!S$1246*10000</f>
        <v>0.10856949913632963</v>
      </c>
      <c r="T697">
        <f>'Raw counts'!T697/'Raw counts'!T$1246*10000</f>
        <v>4.2955105042413871E-2</v>
      </c>
      <c r="U697">
        <f>'Raw counts'!U697/'Raw counts'!U$1246*10000</f>
        <v>0.48602040417803971</v>
      </c>
      <c r="V697">
        <f t="shared" si="41"/>
        <v>1</v>
      </c>
      <c r="W697">
        <f t="shared" si="42"/>
        <v>0.41835595154225202</v>
      </c>
      <c r="X697">
        <f t="shared" si="40"/>
        <v>0.21745480620363036</v>
      </c>
      <c r="Y697">
        <f t="shared" si="43"/>
        <v>0.14836341632276268</v>
      </c>
    </row>
    <row r="698" spans="1:25" x14ac:dyDescent="0.25">
      <c r="A698">
        <v>706</v>
      </c>
      <c r="B698" t="s">
        <v>350</v>
      </c>
      <c r="C698">
        <v>82400</v>
      </c>
      <c r="D698">
        <v>1100</v>
      </c>
      <c r="E698">
        <f>'Raw counts'!E698/'Raw counts'!E$1246*10000</f>
        <v>0.50431130128005419</v>
      </c>
      <c r="F698">
        <f>'Raw counts'!F698/'Raw counts'!F$1246*10000</f>
        <v>8.202987856296777E-2</v>
      </c>
      <c r="G698">
        <f>'Raw counts'!G698/'Raw counts'!G$1246*10000</f>
        <v>0.67488345669262784</v>
      </c>
      <c r="H698">
        <f>'Raw counts'!H698/'Raw counts'!H$1246*10000</f>
        <v>6.9803106377840027E-3</v>
      </c>
      <c r="I698">
        <f>'Raw counts'!I698/'Raw counts'!I$1246*10000</f>
        <v>0.41251204442816286</v>
      </c>
      <c r="J698">
        <f>'Raw counts'!J698/'Raw counts'!J$1246*10000</f>
        <v>7.8892195786762292E-2</v>
      </c>
      <c r="K698">
        <f>'Raw counts'!K698/'Raw counts'!K$1246*10000</f>
        <v>0.20068008250181169</v>
      </c>
      <c r="L698">
        <f>'Raw counts'!L698/'Raw counts'!L$1246*10000</f>
        <v>0</v>
      </c>
      <c r="M698">
        <f>'Raw counts'!M698/'Raw counts'!M$1246*10000</f>
        <v>0</v>
      </c>
      <c r="N698">
        <f>'Raw counts'!N698/'Raw counts'!N$1246*10000</f>
        <v>0.74229729098145447</v>
      </c>
      <c r="O698">
        <f>'Raw counts'!O698/'Raw counts'!O$1246*10000</f>
        <v>0.2153818299176804</v>
      </c>
      <c r="P698">
        <f>'Raw counts'!P698/'Raw counts'!P$1246*10000</f>
        <v>4.7011580661829033E-2</v>
      </c>
      <c r="Q698">
        <f>'Raw counts'!Q698/'Raw counts'!Q$1246*10000</f>
        <v>0</v>
      </c>
      <c r="R698">
        <f>'Raw counts'!R698/'Raw counts'!R$1246*10000</f>
        <v>3.2055712828896623</v>
      </c>
      <c r="S698">
        <f>'Raw counts'!S698/'Raw counts'!S$1246*10000</f>
        <v>0.11399797409314612</v>
      </c>
      <c r="T698">
        <f>'Raw counts'!T698/'Raw counts'!T$1246*10000</f>
        <v>0</v>
      </c>
      <c r="U698">
        <f>'Raw counts'!U698/'Raw counts'!U$1246*10000</f>
        <v>3.9055211050021049E-2</v>
      </c>
      <c r="V698">
        <f t="shared" si="41"/>
        <v>1</v>
      </c>
      <c r="W698">
        <f t="shared" si="42"/>
        <v>0.39821641555027842</v>
      </c>
      <c r="X698">
        <f t="shared" si="40"/>
        <v>0.21780991887668563</v>
      </c>
      <c r="Y698">
        <f t="shared" si="43"/>
        <v>0.54541439619922416</v>
      </c>
    </row>
    <row r="699" spans="1:25" x14ac:dyDescent="0.25">
      <c r="A699">
        <v>707</v>
      </c>
      <c r="B699" t="s">
        <v>351</v>
      </c>
      <c r="C699">
        <v>8500</v>
      </c>
      <c r="D699">
        <v>44</v>
      </c>
      <c r="E699">
        <f>'Raw counts'!E699/'Raw counts'!E$1246*10000</f>
        <v>0.10833353879349311</v>
      </c>
      <c r="F699">
        <f>'Raw counts'!F699/'Raw counts'!F$1246*10000</f>
        <v>0</v>
      </c>
      <c r="G699">
        <f>'Raw counts'!G699/'Raw counts'!G$1246*10000</f>
        <v>0.10072887413322804</v>
      </c>
      <c r="H699">
        <f>'Raw counts'!H699/'Raw counts'!H$1246*10000</f>
        <v>1.3960621275568005E-2</v>
      </c>
      <c r="I699">
        <f>'Raw counts'!I699/'Raw counts'!I$1246*10000</f>
        <v>0</v>
      </c>
      <c r="J699">
        <f>'Raw counts'!J699/'Raw counts'!J$1246*10000</f>
        <v>0</v>
      </c>
      <c r="K699">
        <f>'Raw counts'!K699/'Raw counts'!K$1246*10000</f>
        <v>0.14716539383466193</v>
      </c>
      <c r="L699">
        <f>'Raw counts'!L699/'Raw counts'!L$1246*10000</f>
        <v>0</v>
      </c>
      <c r="M699">
        <f>'Raw counts'!M699/'Raw counts'!M$1246*10000</f>
        <v>5.0684097081241081E-2</v>
      </c>
      <c r="N699">
        <f>'Raw counts'!N699/'Raw counts'!N$1246*10000</f>
        <v>0</v>
      </c>
      <c r="O699">
        <f>'Raw counts'!O699/'Raw counts'!O$1246*10000</f>
        <v>1.6019023600127478</v>
      </c>
      <c r="P699">
        <f>'Raw counts'!P699/'Raw counts'!P$1246*10000</f>
        <v>3.4190240481330202E-2</v>
      </c>
      <c r="Q699">
        <f>'Raw counts'!Q699/'Raw counts'!Q$1246*10000</f>
        <v>0</v>
      </c>
      <c r="R699">
        <f>'Raw counts'!R699/'Raw counts'!R$1246*10000</f>
        <v>0</v>
      </c>
      <c r="S699">
        <f>'Raw counts'!S699/'Raw counts'!S$1246*10000</f>
        <v>0</v>
      </c>
      <c r="T699">
        <f>'Raw counts'!T699/'Raw counts'!T$1246*10000</f>
        <v>0</v>
      </c>
      <c r="U699">
        <f>'Raw counts'!U699/'Raw counts'!U$1246*10000</f>
        <v>3.0376275261127482E-2</v>
      </c>
      <c r="V699">
        <f t="shared" si="41"/>
        <v>1</v>
      </c>
      <c r="W699">
        <f t="shared" si="42"/>
        <v>0.40394198476505416</v>
      </c>
      <c r="X699">
        <f t="shared" si="40"/>
        <v>4.6763613902021356E-2</v>
      </c>
      <c r="Y699">
        <f t="shared" si="43"/>
        <v>0.20830860946940066</v>
      </c>
    </row>
    <row r="700" spans="1:25" x14ac:dyDescent="0.25">
      <c r="A700">
        <v>708</v>
      </c>
      <c r="B700" t="s">
        <v>951</v>
      </c>
      <c r="C700">
        <v>74300</v>
      </c>
      <c r="D700">
        <v>88</v>
      </c>
      <c r="E700">
        <f>'Raw counts'!E700/'Raw counts'!E$1246*10000</f>
        <v>0</v>
      </c>
      <c r="F700">
        <f>'Raw counts'!F700/'Raw counts'!F$1246*10000</f>
        <v>0</v>
      </c>
      <c r="G700">
        <f>'Raw counts'!G700/'Raw counts'!G$1246*10000</f>
        <v>0</v>
      </c>
      <c r="H700">
        <f>'Raw counts'!H700/'Raw counts'!H$1246*10000</f>
        <v>0</v>
      </c>
      <c r="I700">
        <f>'Raw counts'!I700/'Raw counts'!I$1246*10000</f>
        <v>0</v>
      </c>
      <c r="J700">
        <f>'Raw counts'!J700/'Raw counts'!J$1246*10000</f>
        <v>0</v>
      </c>
      <c r="K700">
        <f>'Raw counts'!K700/'Raw counts'!K$1246*10000</f>
        <v>0</v>
      </c>
      <c r="L700">
        <f>'Raw counts'!L700/'Raw counts'!L$1246*10000</f>
        <v>0</v>
      </c>
      <c r="M700">
        <f>'Raw counts'!M700/'Raw counts'!M$1246*10000</f>
        <v>0</v>
      </c>
      <c r="N700">
        <f>'Raw counts'!N700/'Raw counts'!N$1246*10000</f>
        <v>0</v>
      </c>
      <c r="O700">
        <f>'Raw counts'!O700/'Raw counts'!O$1246*10000</f>
        <v>0</v>
      </c>
      <c r="P700">
        <f>'Raw counts'!P700/'Raw counts'!P$1246*10000</f>
        <v>0</v>
      </c>
      <c r="Q700">
        <f>'Raw counts'!Q700/'Raw counts'!Q$1246*10000</f>
        <v>0</v>
      </c>
      <c r="R700">
        <f>'Raw counts'!R700/'Raw counts'!R$1246*10000</f>
        <v>0</v>
      </c>
      <c r="S700">
        <f>'Raw counts'!S700/'Raw counts'!S$1246*10000</f>
        <v>0</v>
      </c>
      <c r="T700">
        <f>'Raw counts'!T700/'Raw counts'!T$1246*10000</f>
        <v>0</v>
      </c>
      <c r="U700">
        <f>'Raw counts'!U700/'Raw counts'!U$1246*10000</f>
        <v>0</v>
      </c>
      <c r="V700">
        <f t="shared" si="41"/>
        <v>0</v>
      </c>
      <c r="W700" t="str">
        <f t="shared" si="42"/>
        <v/>
      </c>
      <c r="X700">
        <f t="shared" si="40"/>
        <v>0</v>
      </c>
      <c r="Y700">
        <f t="shared" si="43"/>
        <v>0</v>
      </c>
    </row>
    <row r="701" spans="1:25" x14ac:dyDescent="0.25">
      <c r="A701">
        <v>709</v>
      </c>
      <c r="B701" t="s">
        <v>952</v>
      </c>
      <c r="C701">
        <v>64000</v>
      </c>
      <c r="D701">
        <v>637</v>
      </c>
      <c r="E701">
        <f>'Raw counts'!E701/'Raw counts'!E$1246*10000</f>
        <v>0</v>
      </c>
      <c r="F701">
        <f>'Raw counts'!F701/'Raw counts'!F$1246*10000</f>
        <v>0</v>
      </c>
      <c r="G701">
        <f>'Raw counts'!G701/'Raw counts'!G$1246*10000</f>
        <v>0</v>
      </c>
      <c r="H701">
        <f>'Raw counts'!H701/'Raw counts'!H$1246*10000</f>
        <v>0</v>
      </c>
      <c r="I701">
        <f>'Raw counts'!I701/'Raw counts'!I$1246*10000</f>
        <v>0</v>
      </c>
      <c r="J701">
        <f>'Raw counts'!J701/'Raw counts'!J$1246*10000</f>
        <v>0</v>
      </c>
      <c r="K701">
        <f>'Raw counts'!K701/'Raw counts'!K$1246*10000</f>
        <v>0</v>
      </c>
      <c r="L701">
        <f>'Raw counts'!L701/'Raw counts'!L$1246*10000</f>
        <v>0</v>
      </c>
      <c r="M701">
        <f>'Raw counts'!M701/'Raw counts'!M$1246*10000</f>
        <v>0</v>
      </c>
      <c r="N701">
        <f>'Raw counts'!N701/'Raw counts'!N$1246*10000</f>
        <v>0</v>
      </c>
      <c r="O701">
        <f>'Raw counts'!O701/'Raw counts'!O$1246*10000</f>
        <v>0</v>
      </c>
      <c r="P701">
        <f>'Raw counts'!P701/'Raw counts'!P$1246*10000</f>
        <v>0</v>
      </c>
      <c r="Q701">
        <f>'Raw counts'!Q701/'Raw counts'!Q$1246*10000</f>
        <v>0</v>
      </c>
      <c r="R701">
        <f>'Raw counts'!R701/'Raw counts'!R$1246*10000</f>
        <v>0</v>
      </c>
      <c r="S701">
        <f>'Raw counts'!S701/'Raw counts'!S$1246*10000</f>
        <v>0</v>
      </c>
      <c r="T701">
        <f>'Raw counts'!T701/'Raw counts'!T$1246*10000</f>
        <v>0</v>
      </c>
      <c r="U701">
        <f>'Raw counts'!U701/'Raw counts'!U$1246*10000</f>
        <v>0</v>
      </c>
      <c r="V701">
        <f t="shared" si="41"/>
        <v>0</v>
      </c>
      <c r="W701" t="str">
        <f t="shared" si="42"/>
        <v/>
      </c>
      <c r="X701">
        <f t="shared" si="40"/>
        <v>0</v>
      </c>
      <c r="Y701">
        <f t="shared" si="43"/>
        <v>0</v>
      </c>
    </row>
    <row r="702" spans="1:25" x14ac:dyDescent="0.25">
      <c r="A702">
        <v>710</v>
      </c>
      <c r="B702" t="s">
        <v>953</v>
      </c>
      <c r="C702">
        <v>99500</v>
      </c>
      <c r="D702">
        <v>967</v>
      </c>
      <c r="E702">
        <f>'Raw counts'!E702/'Raw counts'!E$1246*10000</f>
        <v>0</v>
      </c>
      <c r="F702">
        <f>'Raw counts'!F702/'Raw counts'!F$1246*10000</f>
        <v>0</v>
      </c>
      <c r="G702">
        <f>'Raw counts'!G702/'Raw counts'!G$1246*10000</f>
        <v>0</v>
      </c>
      <c r="H702">
        <f>'Raw counts'!H702/'Raw counts'!H$1246*10000</f>
        <v>0</v>
      </c>
      <c r="I702">
        <f>'Raw counts'!I702/'Raw counts'!I$1246*10000</f>
        <v>0</v>
      </c>
      <c r="J702">
        <f>'Raw counts'!J702/'Raw counts'!J$1246*10000</f>
        <v>0</v>
      </c>
      <c r="K702">
        <f>'Raw counts'!K702/'Raw counts'!K$1246*10000</f>
        <v>0</v>
      </c>
      <c r="L702">
        <f>'Raw counts'!L702/'Raw counts'!L$1246*10000</f>
        <v>0</v>
      </c>
      <c r="M702">
        <f>'Raw counts'!M702/'Raw counts'!M$1246*10000</f>
        <v>0</v>
      </c>
      <c r="N702">
        <f>'Raw counts'!N702/'Raw counts'!N$1246*10000</f>
        <v>0</v>
      </c>
      <c r="O702">
        <f>'Raw counts'!O702/'Raw counts'!O$1246*10000</f>
        <v>0</v>
      </c>
      <c r="P702">
        <f>'Raw counts'!P702/'Raw counts'!P$1246*10000</f>
        <v>0</v>
      </c>
      <c r="Q702">
        <f>'Raw counts'!Q702/'Raw counts'!Q$1246*10000</f>
        <v>0</v>
      </c>
      <c r="R702">
        <f>'Raw counts'!R702/'Raw counts'!R$1246*10000</f>
        <v>0</v>
      </c>
      <c r="S702">
        <f>'Raw counts'!S702/'Raw counts'!S$1246*10000</f>
        <v>0</v>
      </c>
      <c r="T702">
        <f>'Raw counts'!T702/'Raw counts'!T$1246*10000</f>
        <v>0</v>
      </c>
      <c r="U702">
        <f>'Raw counts'!U702/'Raw counts'!U$1246*10000</f>
        <v>0</v>
      </c>
      <c r="V702">
        <f t="shared" si="41"/>
        <v>0</v>
      </c>
      <c r="W702" t="str">
        <f t="shared" si="42"/>
        <v/>
      </c>
      <c r="X702">
        <f t="shared" si="40"/>
        <v>0</v>
      </c>
      <c r="Y702">
        <f t="shared" si="43"/>
        <v>0</v>
      </c>
    </row>
    <row r="703" spans="1:25" x14ac:dyDescent="0.25">
      <c r="A703">
        <v>711</v>
      </c>
      <c r="B703" t="s">
        <v>352</v>
      </c>
      <c r="C703">
        <v>90300</v>
      </c>
      <c r="D703">
        <v>720</v>
      </c>
      <c r="E703">
        <f>'Raw counts'!E703/'Raw counts'!E$1246*10000</f>
        <v>1.3037381047906584</v>
      </c>
      <c r="F703">
        <f>'Raw counts'!F703/'Raw counts'!F$1246*10000</f>
        <v>4.3557865516935887</v>
      </c>
      <c r="G703">
        <f>'Raw counts'!G703/'Raw counts'!G$1246*10000</f>
        <v>0.86626831754576106</v>
      </c>
      <c r="H703">
        <f>'Raw counts'!H703/'Raw counts'!H$1246*10000</f>
        <v>3.1620807189161533</v>
      </c>
      <c r="I703">
        <f>'Raw counts'!I703/'Raw counts'!I$1246*10000</f>
        <v>1.2991050951394383</v>
      </c>
      <c r="J703">
        <f>'Raw counts'!J703/'Raw counts'!J$1246*10000</f>
        <v>1.1735214123280888</v>
      </c>
      <c r="K703">
        <f>'Raw counts'!K703/'Raw counts'!K$1246*10000</f>
        <v>0</v>
      </c>
      <c r="L703">
        <f>'Raw counts'!L703/'Raw counts'!L$1246*10000</f>
        <v>0</v>
      </c>
      <c r="M703">
        <f>'Raw counts'!M703/'Raw counts'!M$1246*10000</f>
        <v>0.49762568043400329</v>
      </c>
      <c r="N703">
        <f>'Raw counts'!N703/'Raw counts'!N$1246*10000</f>
        <v>1.2738188079805206</v>
      </c>
      <c r="O703">
        <f>'Raw counts'!O703/'Raw counts'!O$1246*10000</f>
        <v>2.9009240217037577</v>
      </c>
      <c r="P703">
        <f>'Raw counts'!P703/'Raw counts'!P$1246*10000</f>
        <v>0.11966584168465573</v>
      </c>
      <c r="Q703">
        <f>'Raw counts'!Q703/'Raw counts'!Q$1246*10000</f>
        <v>4.7780265385245455</v>
      </c>
      <c r="R703">
        <f>'Raw counts'!R703/'Raw counts'!R$1246*10000</f>
        <v>0.12822285131558647</v>
      </c>
      <c r="S703">
        <f>'Raw counts'!S703/'Raw counts'!S$1246*10000</f>
        <v>0.10314102417951315</v>
      </c>
      <c r="T703">
        <f>'Raw counts'!T703/'Raw counts'!T$1246*10000</f>
        <v>0.81614699580586358</v>
      </c>
      <c r="U703">
        <f>'Raw counts'!U703/'Raw counts'!U$1246*10000</f>
        <v>0.96770134046163259</v>
      </c>
      <c r="V703">
        <f t="shared" si="41"/>
        <v>1</v>
      </c>
      <c r="W703">
        <f t="shared" si="42"/>
        <v>0.9786529595796738</v>
      </c>
      <c r="X703">
        <f t="shared" si="40"/>
        <v>1.4064584312052992</v>
      </c>
      <c r="Y703">
        <f t="shared" si="43"/>
        <v>1.3859559277070095</v>
      </c>
    </row>
    <row r="704" spans="1:25" x14ac:dyDescent="0.25">
      <c r="A704">
        <v>712</v>
      </c>
      <c r="B704" t="s">
        <v>954</v>
      </c>
      <c r="C704">
        <v>43300</v>
      </c>
      <c r="D704">
        <v>926</v>
      </c>
      <c r="E704">
        <f>'Raw counts'!E704/'Raw counts'!E$1246*10000</f>
        <v>0</v>
      </c>
      <c r="F704">
        <f>'Raw counts'!F704/'Raw counts'!F$1246*10000</f>
        <v>0</v>
      </c>
      <c r="G704">
        <f>'Raw counts'!G704/'Raw counts'!G$1246*10000</f>
        <v>0</v>
      </c>
      <c r="H704">
        <f>'Raw counts'!H704/'Raw counts'!H$1246*10000</f>
        <v>0</v>
      </c>
      <c r="I704">
        <f>'Raw counts'!I704/'Raw counts'!I$1246*10000</f>
        <v>0</v>
      </c>
      <c r="J704">
        <f>'Raw counts'!J704/'Raw counts'!J$1246*10000</f>
        <v>0</v>
      </c>
      <c r="K704">
        <f>'Raw counts'!K704/'Raw counts'!K$1246*10000</f>
        <v>0</v>
      </c>
      <c r="L704">
        <f>'Raw counts'!L704/'Raw counts'!L$1246*10000</f>
        <v>0</v>
      </c>
      <c r="M704">
        <f>'Raw counts'!M704/'Raw counts'!M$1246*10000</f>
        <v>0</v>
      </c>
      <c r="N704">
        <f>'Raw counts'!N704/'Raw counts'!N$1246*10000</f>
        <v>0</v>
      </c>
      <c r="O704">
        <f>'Raw counts'!O704/'Raw counts'!O$1246*10000</f>
        <v>0</v>
      </c>
      <c r="P704">
        <f>'Raw counts'!P704/'Raw counts'!P$1246*10000</f>
        <v>0</v>
      </c>
      <c r="Q704">
        <f>'Raw counts'!Q704/'Raw counts'!Q$1246*10000</f>
        <v>0</v>
      </c>
      <c r="R704">
        <f>'Raw counts'!R704/'Raw counts'!R$1246*10000</f>
        <v>0</v>
      </c>
      <c r="S704">
        <f>'Raw counts'!S704/'Raw counts'!S$1246*10000</f>
        <v>0</v>
      </c>
      <c r="T704">
        <f>'Raw counts'!T704/'Raw counts'!T$1246*10000</f>
        <v>0</v>
      </c>
      <c r="U704">
        <f>'Raw counts'!U704/'Raw counts'!U$1246*10000</f>
        <v>0</v>
      </c>
      <c r="V704">
        <f t="shared" si="41"/>
        <v>0</v>
      </c>
      <c r="W704" t="str">
        <f t="shared" si="42"/>
        <v/>
      </c>
      <c r="X704">
        <f t="shared" si="40"/>
        <v>0</v>
      </c>
      <c r="Y704">
        <f t="shared" si="43"/>
        <v>0</v>
      </c>
    </row>
    <row r="705" spans="1:25" x14ac:dyDescent="0.25">
      <c r="A705">
        <v>713</v>
      </c>
      <c r="B705" t="s">
        <v>955</v>
      </c>
      <c r="C705">
        <v>112300</v>
      </c>
      <c r="D705">
        <v>1099</v>
      </c>
      <c r="E705">
        <f>'Raw counts'!E705/'Raw counts'!E$1246*10000</f>
        <v>0</v>
      </c>
      <c r="F705">
        <f>'Raw counts'!F705/'Raw counts'!F$1246*10000</f>
        <v>0</v>
      </c>
      <c r="G705">
        <f>'Raw counts'!G705/'Raw counts'!G$1246*10000</f>
        <v>0</v>
      </c>
      <c r="H705">
        <f>'Raw counts'!H705/'Raw counts'!H$1246*10000</f>
        <v>0</v>
      </c>
      <c r="I705">
        <f>'Raw counts'!I705/'Raw counts'!I$1246*10000</f>
        <v>0</v>
      </c>
      <c r="J705">
        <f>'Raw counts'!J705/'Raw counts'!J$1246*10000</f>
        <v>0</v>
      </c>
      <c r="K705">
        <f>'Raw counts'!K705/'Raw counts'!K$1246*10000</f>
        <v>0</v>
      </c>
      <c r="L705">
        <f>'Raw counts'!L705/'Raw counts'!L$1246*10000</f>
        <v>0</v>
      </c>
      <c r="M705">
        <f>'Raw counts'!M705/'Raw counts'!M$1246*10000</f>
        <v>0</v>
      </c>
      <c r="N705">
        <f>'Raw counts'!N705/'Raw counts'!N$1246*10000</f>
        <v>0</v>
      </c>
      <c r="O705">
        <f>'Raw counts'!O705/'Raw counts'!O$1246*10000</f>
        <v>0</v>
      </c>
      <c r="P705">
        <f>'Raw counts'!P705/'Raw counts'!P$1246*10000</f>
        <v>0</v>
      </c>
      <c r="Q705">
        <f>'Raw counts'!Q705/'Raw counts'!Q$1246*10000</f>
        <v>0</v>
      </c>
      <c r="R705">
        <f>'Raw counts'!R705/'Raw counts'!R$1246*10000</f>
        <v>0</v>
      </c>
      <c r="S705">
        <f>'Raw counts'!S705/'Raw counts'!S$1246*10000</f>
        <v>0</v>
      </c>
      <c r="T705">
        <f>'Raw counts'!T705/'Raw counts'!T$1246*10000</f>
        <v>0</v>
      </c>
      <c r="U705">
        <f>'Raw counts'!U705/'Raw counts'!U$1246*10000</f>
        <v>0</v>
      </c>
      <c r="V705">
        <f t="shared" si="41"/>
        <v>0</v>
      </c>
      <c r="W705" t="str">
        <f t="shared" si="42"/>
        <v/>
      </c>
      <c r="X705">
        <f t="shared" si="40"/>
        <v>0</v>
      </c>
      <c r="Y705">
        <f t="shared" si="43"/>
        <v>0</v>
      </c>
    </row>
    <row r="706" spans="1:25" x14ac:dyDescent="0.25">
      <c r="A706">
        <v>714</v>
      </c>
      <c r="B706" t="s">
        <v>956</v>
      </c>
      <c r="C706">
        <v>20800</v>
      </c>
      <c r="D706">
        <v>315</v>
      </c>
      <c r="E706">
        <f>'Raw counts'!E706/'Raw counts'!E$1246*10000</f>
        <v>0</v>
      </c>
      <c r="F706">
        <f>'Raw counts'!F706/'Raw counts'!F$1246*10000</f>
        <v>0</v>
      </c>
      <c r="G706">
        <f>'Raw counts'!G706/'Raw counts'!G$1246*10000</f>
        <v>0</v>
      </c>
      <c r="H706">
        <f>'Raw counts'!H706/'Raw counts'!H$1246*10000</f>
        <v>0</v>
      </c>
      <c r="I706">
        <f>'Raw counts'!I706/'Raw counts'!I$1246*10000</f>
        <v>0</v>
      </c>
      <c r="J706">
        <f>'Raw counts'!J706/'Raw counts'!J$1246*10000</f>
        <v>0</v>
      </c>
      <c r="K706">
        <f>'Raw counts'!K706/'Raw counts'!K$1246*10000</f>
        <v>0</v>
      </c>
      <c r="L706">
        <f>'Raw counts'!L706/'Raw counts'!L$1246*10000</f>
        <v>0</v>
      </c>
      <c r="M706">
        <f>'Raw counts'!M706/'Raw counts'!M$1246*10000</f>
        <v>0</v>
      </c>
      <c r="N706">
        <f>'Raw counts'!N706/'Raw counts'!N$1246*10000</f>
        <v>0</v>
      </c>
      <c r="O706">
        <f>'Raw counts'!O706/'Raw counts'!O$1246*10000</f>
        <v>0</v>
      </c>
      <c r="P706">
        <f>'Raw counts'!P706/'Raw counts'!P$1246*10000</f>
        <v>0</v>
      </c>
      <c r="Q706">
        <f>'Raw counts'!Q706/'Raw counts'!Q$1246*10000</f>
        <v>0</v>
      </c>
      <c r="R706">
        <f>'Raw counts'!R706/'Raw counts'!R$1246*10000</f>
        <v>0</v>
      </c>
      <c r="S706">
        <f>'Raw counts'!S706/'Raw counts'!S$1246*10000</f>
        <v>0</v>
      </c>
      <c r="T706">
        <f>'Raw counts'!T706/'Raw counts'!T$1246*10000</f>
        <v>0</v>
      </c>
      <c r="U706">
        <f>'Raw counts'!U706/'Raw counts'!U$1246*10000</f>
        <v>0</v>
      </c>
      <c r="V706">
        <f t="shared" si="41"/>
        <v>0</v>
      </c>
      <c r="W706" t="str">
        <f t="shared" si="42"/>
        <v/>
      </c>
      <c r="X706">
        <f t="shared" si="40"/>
        <v>0</v>
      </c>
      <c r="Y706">
        <f t="shared" si="43"/>
        <v>0</v>
      </c>
    </row>
    <row r="707" spans="1:25" x14ac:dyDescent="0.25">
      <c r="A707">
        <v>715</v>
      </c>
      <c r="B707" t="s">
        <v>957</v>
      </c>
      <c r="C707">
        <v>41700</v>
      </c>
      <c r="D707">
        <v>918</v>
      </c>
      <c r="E707">
        <f>'Raw counts'!E707/'Raw counts'!E$1246*10000</f>
        <v>0</v>
      </c>
      <c r="F707">
        <f>'Raw counts'!F707/'Raw counts'!F$1246*10000</f>
        <v>0</v>
      </c>
      <c r="G707">
        <f>'Raw counts'!G707/'Raw counts'!G$1246*10000</f>
        <v>0</v>
      </c>
      <c r="H707">
        <f>'Raw counts'!H707/'Raw counts'!H$1246*10000</f>
        <v>0</v>
      </c>
      <c r="I707">
        <f>'Raw counts'!I707/'Raw counts'!I$1246*10000</f>
        <v>0</v>
      </c>
      <c r="J707">
        <f>'Raw counts'!J707/'Raw counts'!J$1246*10000</f>
        <v>0</v>
      </c>
      <c r="K707">
        <f>'Raw counts'!K707/'Raw counts'!K$1246*10000</f>
        <v>0</v>
      </c>
      <c r="L707">
        <f>'Raw counts'!L707/'Raw counts'!L$1246*10000</f>
        <v>0</v>
      </c>
      <c r="M707">
        <f>'Raw counts'!M707/'Raw counts'!M$1246*10000</f>
        <v>0</v>
      </c>
      <c r="N707">
        <f>'Raw counts'!N707/'Raw counts'!N$1246*10000</f>
        <v>0</v>
      </c>
      <c r="O707">
        <f>'Raw counts'!O707/'Raw counts'!O$1246*10000</f>
        <v>0</v>
      </c>
      <c r="P707">
        <f>'Raw counts'!P707/'Raw counts'!P$1246*10000</f>
        <v>0</v>
      </c>
      <c r="Q707">
        <f>'Raw counts'!Q707/'Raw counts'!Q$1246*10000</f>
        <v>0</v>
      </c>
      <c r="R707">
        <f>'Raw counts'!R707/'Raw counts'!R$1246*10000</f>
        <v>0</v>
      </c>
      <c r="S707">
        <f>'Raw counts'!S707/'Raw counts'!S$1246*10000</f>
        <v>0</v>
      </c>
      <c r="T707">
        <f>'Raw counts'!T707/'Raw counts'!T$1246*10000</f>
        <v>0</v>
      </c>
      <c r="U707">
        <f>'Raw counts'!U707/'Raw counts'!U$1246*10000</f>
        <v>0</v>
      </c>
      <c r="V707">
        <f t="shared" si="41"/>
        <v>0</v>
      </c>
      <c r="W707" t="str">
        <f t="shared" si="42"/>
        <v/>
      </c>
      <c r="X707">
        <f t="shared" ref="X707:X770" si="44">AVERAGE(E707:M707)</f>
        <v>0</v>
      </c>
      <c r="Y707">
        <f t="shared" si="43"/>
        <v>0</v>
      </c>
    </row>
    <row r="708" spans="1:25" x14ac:dyDescent="0.25">
      <c r="A708">
        <v>716</v>
      </c>
      <c r="B708" t="s">
        <v>958</v>
      </c>
      <c r="C708">
        <v>74400</v>
      </c>
      <c r="D708">
        <v>88</v>
      </c>
      <c r="E708">
        <f>'Raw counts'!E708/'Raw counts'!E$1246*10000</f>
        <v>0</v>
      </c>
      <c r="F708">
        <f>'Raw counts'!F708/'Raw counts'!F$1246*10000</f>
        <v>0</v>
      </c>
      <c r="G708">
        <f>'Raw counts'!G708/'Raw counts'!G$1246*10000</f>
        <v>0</v>
      </c>
      <c r="H708">
        <f>'Raw counts'!H708/'Raw counts'!H$1246*10000</f>
        <v>0</v>
      </c>
      <c r="I708">
        <f>'Raw counts'!I708/'Raw counts'!I$1246*10000</f>
        <v>0</v>
      </c>
      <c r="J708">
        <f>'Raw counts'!J708/'Raw counts'!J$1246*10000</f>
        <v>0</v>
      </c>
      <c r="K708">
        <f>'Raw counts'!K708/'Raw counts'!K$1246*10000</f>
        <v>0</v>
      </c>
      <c r="L708">
        <f>'Raw counts'!L708/'Raw counts'!L$1246*10000</f>
        <v>0</v>
      </c>
      <c r="M708">
        <f>'Raw counts'!M708/'Raw counts'!M$1246*10000</f>
        <v>0</v>
      </c>
      <c r="N708">
        <f>'Raw counts'!N708/'Raw counts'!N$1246*10000</f>
        <v>0</v>
      </c>
      <c r="O708">
        <f>'Raw counts'!O708/'Raw counts'!O$1246*10000</f>
        <v>0</v>
      </c>
      <c r="P708">
        <f>'Raw counts'!P708/'Raw counts'!P$1246*10000</f>
        <v>0</v>
      </c>
      <c r="Q708">
        <f>'Raw counts'!Q708/'Raw counts'!Q$1246*10000</f>
        <v>0</v>
      </c>
      <c r="R708">
        <f>'Raw counts'!R708/'Raw counts'!R$1246*10000</f>
        <v>0</v>
      </c>
      <c r="S708">
        <f>'Raw counts'!S708/'Raw counts'!S$1246*10000</f>
        <v>0</v>
      </c>
      <c r="T708">
        <f>'Raw counts'!T708/'Raw counts'!T$1246*10000</f>
        <v>0</v>
      </c>
      <c r="U708">
        <f>'Raw counts'!U708/'Raw counts'!U$1246*10000</f>
        <v>0</v>
      </c>
      <c r="V708">
        <f t="shared" ref="V708:V771" si="45">IF(AND(X708=0,Y708=0),0,1)</f>
        <v>0</v>
      </c>
      <c r="W708" t="str">
        <f t="shared" ref="W708:W771" si="46">IFERROR(_xlfn.T.TEST(E708:M708,N708:U708,2,2),"")</f>
        <v/>
      </c>
      <c r="X708">
        <f t="shared" si="44"/>
        <v>0</v>
      </c>
      <c r="Y708">
        <f t="shared" ref="Y708:Y771" si="47">AVERAGE(N708:U708)</f>
        <v>0</v>
      </c>
    </row>
    <row r="709" spans="1:25" x14ac:dyDescent="0.25">
      <c r="A709">
        <v>717</v>
      </c>
      <c r="B709" t="s">
        <v>959</v>
      </c>
      <c r="C709">
        <v>101700</v>
      </c>
      <c r="D709">
        <v>967</v>
      </c>
      <c r="E709">
        <f>'Raw counts'!E709/'Raw counts'!E$1246*10000</f>
        <v>0</v>
      </c>
      <c r="F709">
        <f>'Raw counts'!F709/'Raw counts'!F$1246*10000</f>
        <v>0</v>
      </c>
      <c r="G709">
        <f>'Raw counts'!G709/'Raw counts'!G$1246*10000</f>
        <v>0</v>
      </c>
      <c r="H709">
        <f>'Raw counts'!H709/'Raw counts'!H$1246*10000</f>
        <v>0</v>
      </c>
      <c r="I709">
        <f>'Raw counts'!I709/'Raw counts'!I$1246*10000</f>
        <v>0</v>
      </c>
      <c r="J709">
        <f>'Raw counts'!J709/'Raw counts'!J$1246*10000</f>
        <v>0</v>
      </c>
      <c r="K709">
        <f>'Raw counts'!K709/'Raw counts'!K$1246*10000</f>
        <v>0</v>
      </c>
      <c r="L709">
        <f>'Raw counts'!L709/'Raw counts'!L$1246*10000</f>
        <v>0</v>
      </c>
      <c r="M709">
        <f>'Raw counts'!M709/'Raw counts'!M$1246*10000</f>
        <v>0</v>
      </c>
      <c r="N709">
        <f>'Raw counts'!N709/'Raw counts'!N$1246*10000</f>
        <v>0</v>
      </c>
      <c r="O709">
        <f>'Raw counts'!O709/'Raw counts'!O$1246*10000</f>
        <v>0</v>
      </c>
      <c r="P709">
        <f>'Raw counts'!P709/'Raw counts'!P$1246*10000</f>
        <v>0</v>
      </c>
      <c r="Q709">
        <f>'Raw counts'!Q709/'Raw counts'!Q$1246*10000</f>
        <v>0</v>
      </c>
      <c r="R709">
        <f>'Raw counts'!R709/'Raw counts'!R$1246*10000</f>
        <v>0</v>
      </c>
      <c r="S709">
        <f>'Raw counts'!S709/'Raw counts'!S$1246*10000</f>
        <v>0</v>
      </c>
      <c r="T709">
        <f>'Raw counts'!T709/'Raw counts'!T$1246*10000</f>
        <v>0</v>
      </c>
      <c r="U709">
        <f>'Raw counts'!U709/'Raw counts'!U$1246*10000</f>
        <v>0</v>
      </c>
      <c r="V709">
        <f t="shared" si="45"/>
        <v>0</v>
      </c>
      <c r="W709" t="str">
        <f t="shared" si="46"/>
        <v/>
      </c>
      <c r="X709">
        <f t="shared" si="44"/>
        <v>0</v>
      </c>
      <c r="Y709">
        <f t="shared" si="47"/>
        <v>0</v>
      </c>
    </row>
    <row r="710" spans="1:25" x14ac:dyDescent="0.25">
      <c r="A710">
        <v>718</v>
      </c>
      <c r="B710" t="s">
        <v>353</v>
      </c>
      <c r="C710">
        <v>64100</v>
      </c>
      <c r="D710">
        <v>709</v>
      </c>
      <c r="E710">
        <f>'Raw counts'!E710/'Raw counts'!E$1246*10000</f>
        <v>11.09111298889245</v>
      </c>
      <c r="F710">
        <f>'Raw counts'!F710/'Raw counts'!F$1246*10000</f>
        <v>14.691551250627528</v>
      </c>
      <c r="G710">
        <f>'Raw counts'!G710/'Raw counts'!G$1246*10000</f>
        <v>5.9933680109270684</v>
      </c>
      <c r="H710">
        <f>'Raw counts'!H710/'Raw counts'!H$1246*10000</f>
        <v>28.43080522769424</v>
      </c>
      <c r="I710">
        <f>'Raw counts'!I710/'Raw counts'!I$1246*10000</f>
        <v>15.854007677649543</v>
      </c>
      <c r="J710">
        <f>'Raw counts'!J710/'Raw counts'!J$1246*10000</f>
        <v>26.719800560529048</v>
      </c>
      <c r="K710">
        <f>'Raw counts'!K710/'Raw counts'!K$1246*10000</f>
        <v>22.248731813367524</v>
      </c>
      <c r="L710">
        <f>'Raw counts'!L710/'Raw counts'!L$1246*10000</f>
        <v>27.332043314982617</v>
      </c>
      <c r="M710">
        <f>'Raw counts'!M710/'Raw counts'!M$1246*10000</f>
        <v>31.295126125071764</v>
      </c>
      <c r="N710">
        <f>'Raw counts'!N710/'Raw counts'!N$1246*10000</f>
        <v>2.6392792568229493</v>
      </c>
      <c r="O710">
        <f>'Raw counts'!O710/'Raw counts'!O$1246*10000</f>
        <v>16.587766244753851</v>
      </c>
      <c r="P710">
        <f>'Raw counts'!P710/'Raw counts'!P$1246*10000</f>
        <v>40.759040433805772</v>
      </c>
      <c r="Q710">
        <f>'Raw counts'!Q710/'Raw counts'!Q$1246*10000</f>
        <v>6.6307307065238588</v>
      </c>
      <c r="R710">
        <f>'Raw counts'!R710/'Raw counts'!R$1246*10000</f>
        <v>21.172798323486219</v>
      </c>
      <c r="S710">
        <f>'Raw counts'!S710/'Raw counts'!S$1246*10000</f>
        <v>21.507617778906898</v>
      </c>
      <c r="T710">
        <f>'Raw counts'!T710/'Raw counts'!T$1246*10000</f>
        <v>17.731867361508446</v>
      </c>
      <c r="U710">
        <f>'Raw counts'!U710/'Raw counts'!U$1246*10000</f>
        <v>24.13178096101856</v>
      </c>
      <c r="V710">
        <f t="shared" si="45"/>
        <v>1</v>
      </c>
      <c r="W710">
        <f t="shared" si="46"/>
        <v>0.76465319203595983</v>
      </c>
      <c r="X710">
        <f t="shared" si="44"/>
        <v>20.406282996637977</v>
      </c>
      <c r="Y710">
        <f t="shared" si="47"/>
        <v>18.89511013335332</v>
      </c>
    </row>
    <row r="711" spans="1:25" x14ac:dyDescent="0.25">
      <c r="A711">
        <v>719</v>
      </c>
      <c r="B711" t="s">
        <v>960</v>
      </c>
      <c r="C711">
        <v>3400</v>
      </c>
      <c r="D711">
        <v>322</v>
      </c>
      <c r="E711">
        <f>'Raw counts'!E711/'Raw counts'!E$1246*10000</f>
        <v>0</v>
      </c>
      <c r="F711">
        <f>'Raw counts'!F711/'Raw counts'!F$1246*10000</f>
        <v>0</v>
      </c>
      <c r="G711">
        <f>'Raw counts'!G711/'Raw counts'!G$1246*10000</f>
        <v>0</v>
      </c>
      <c r="H711">
        <f>'Raw counts'!H711/'Raw counts'!H$1246*10000</f>
        <v>0</v>
      </c>
      <c r="I711">
        <f>'Raw counts'!I711/'Raw counts'!I$1246*10000</f>
        <v>0</v>
      </c>
      <c r="J711">
        <f>'Raw counts'!J711/'Raw counts'!J$1246*10000</f>
        <v>0</v>
      </c>
      <c r="K711">
        <f>'Raw counts'!K711/'Raw counts'!K$1246*10000</f>
        <v>0</v>
      </c>
      <c r="L711">
        <f>'Raw counts'!L711/'Raw counts'!L$1246*10000</f>
        <v>0</v>
      </c>
      <c r="M711">
        <f>'Raw counts'!M711/'Raw counts'!M$1246*10000</f>
        <v>0</v>
      </c>
      <c r="N711">
        <f>'Raw counts'!N711/'Raw counts'!N$1246*10000</f>
        <v>0</v>
      </c>
      <c r="O711">
        <f>'Raw counts'!O711/'Raw counts'!O$1246*10000</f>
        <v>0</v>
      </c>
      <c r="P711">
        <f>'Raw counts'!P711/'Raw counts'!P$1246*10000</f>
        <v>0</v>
      </c>
      <c r="Q711">
        <f>'Raw counts'!Q711/'Raw counts'!Q$1246*10000</f>
        <v>0</v>
      </c>
      <c r="R711">
        <f>'Raw counts'!R711/'Raw counts'!R$1246*10000</f>
        <v>0</v>
      </c>
      <c r="S711">
        <f>'Raw counts'!S711/'Raw counts'!S$1246*10000</f>
        <v>0</v>
      </c>
      <c r="T711">
        <f>'Raw counts'!T711/'Raw counts'!T$1246*10000</f>
        <v>0</v>
      </c>
      <c r="U711">
        <f>'Raw counts'!U711/'Raw counts'!U$1246*10000</f>
        <v>0</v>
      </c>
      <c r="V711">
        <f t="shared" si="45"/>
        <v>0</v>
      </c>
      <c r="W711" t="str">
        <f t="shared" si="46"/>
        <v/>
      </c>
      <c r="X711">
        <f t="shared" si="44"/>
        <v>0</v>
      </c>
      <c r="Y711">
        <f t="shared" si="47"/>
        <v>0</v>
      </c>
    </row>
    <row r="712" spans="1:25" x14ac:dyDescent="0.25">
      <c r="A712">
        <v>720</v>
      </c>
      <c r="B712" t="s">
        <v>961</v>
      </c>
      <c r="C712">
        <v>90200</v>
      </c>
      <c r="D712">
        <v>386</v>
      </c>
      <c r="E712">
        <f>'Raw counts'!E712/'Raw counts'!E$1246*10000</f>
        <v>0</v>
      </c>
      <c r="F712">
        <f>'Raw counts'!F712/'Raw counts'!F$1246*10000</f>
        <v>0</v>
      </c>
      <c r="G712">
        <f>'Raw counts'!G712/'Raw counts'!G$1246*10000</f>
        <v>0</v>
      </c>
      <c r="H712">
        <f>'Raw counts'!H712/'Raw counts'!H$1246*10000</f>
        <v>0</v>
      </c>
      <c r="I712">
        <f>'Raw counts'!I712/'Raw counts'!I$1246*10000</f>
        <v>0</v>
      </c>
      <c r="J712">
        <f>'Raw counts'!J712/'Raw counts'!J$1246*10000</f>
        <v>0</v>
      </c>
      <c r="K712">
        <f>'Raw counts'!K712/'Raw counts'!K$1246*10000</f>
        <v>0</v>
      </c>
      <c r="L712">
        <f>'Raw counts'!L712/'Raw counts'!L$1246*10000</f>
        <v>0</v>
      </c>
      <c r="M712">
        <f>'Raw counts'!M712/'Raw counts'!M$1246*10000</f>
        <v>0</v>
      </c>
      <c r="N712">
        <f>'Raw counts'!N712/'Raw counts'!N$1246*10000</f>
        <v>0</v>
      </c>
      <c r="O712">
        <f>'Raw counts'!O712/'Raw counts'!O$1246*10000</f>
        <v>0</v>
      </c>
      <c r="P712">
        <f>'Raw counts'!P712/'Raw counts'!P$1246*10000</f>
        <v>0</v>
      </c>
      <c r="Q712">
        <f>'Raw counts'!Q712/'Raw counts'!Q$1246*10000</f>
        <v>0</v>
      </c>
      <c r="R712">
        <f>'Raw counts'!R712/'Raw counts'!R$1246*10000</f>
        <v>0</v>
      </c>
      <c r="S712">
        <f>'Raw counts'!S712/'Raw counts'!S$1246*10000</f>
        <v>0</v>
      </c>
      <c r="T712">
        <f>'Raw counts'!T712/'Raw counts'!T$1246*10000</f>
        <v>0</v>
      </c>
      <c r="U712">
        <f>'Raw counts'!U712/'Raw counts'!U$1246*10000</f>
        <v>0</v>
      </c>
      <c r="V712">
        <f t="shared" si="45"/>
        <v>0</v>
      </c>
      <c r="W712" t="str">
        <f t="shared" si="46"/>
        <v/>
      </c>
      <c r="X712">
        <f t="shared" si="44"/>
        <v>0</v>
      </c>
      <c r="Y712">
        <f t="shared" si="47"/>
        <v>0</v>
      </c>
    </row>
    <row r="713" spans="1:25" x14ac:dyDescent="0.25">
      <c r="A713">
        <v>721</v>
      </c>
      <c r="B713" t="s">
        <v>354</v>
      </c>
      <c r="C713">
        <v>16500</v>
      </c>
      <c r="D713">
        <v>385</v>
      </c>
      <c r="E713">
        <f>'Raw counts'!E713/'Raw counts'!E$1246*10000</f>
        <v>9.8919727836265441</v>
      </c>
      <c r="F713">
        <f>'Raw counts'!F713/'Raw counts'!F$1246*10000</f>
        <v>14.617724359920858</v>
      </c>
      <c r="G713">
        <f>'Raw counts'!G713/'Raw counts'!G$1246*10000</f>
        <v>39.616666196598587</v>
      </c>
      <c r="H713">
        <f>'Raw counts'!H713/'Raw counts'!H$1246*10000</f>
        <v>59.325660110526236</v>
      </c>
      <c r="I713">
        <f>'Raw counts'!I713/'Raw counts'!I$1246*10000</f>
        <v>15.133650823946631</v>
      </c>
      <c r="J713">
        <f>'Raw counts'!J713/'Raw counts'!J$1246*10000</f>
        <v>14.387964206610771</v>
      </c>
      <c r="K713">
        <f>'Raw counts'!K713/'Raw counts'!K$1246*10000</f>
        <v>92.147834327442993</v>
      </c>
      <c r="L713">
        <f>'Raw counts'!L713/'Raw counts'!L$1246*10000</f>
        <v>25.193282261777298</v>
      </c>
      <c r="M713">
        <f>'Raw counts'!M713/'Raw counts'!M$1246*10000</f>
        <v>23.572712787966307</v>
      </c>
      <c r="N713">
        <f>'Raw counts'!N713/'Raw counts'!N$1246*10000</f>
        <v>50.971080647393208</v>
      </c>
      <c r="O713">
        <f>'Raw counts'!O713/'Raw counts'!O$1246*10000</f>
        <v>64.446281920680931</v>
      </c>
      <c r="P713">
        <f>'Raw counts'!P713/'Raw counts'!P$1246*10000</f>
        <v>89.356193497956497</v>
      </c>
      <c r="Q713">
        <f>'Raw counts'!Q713/'Raw counts'!Q$1246*10000</f>
        <v>43.489792575141777</v>
      </c>
      <c r="R713">
        <f>'Raw counts'!R713/'Raw counts'!R$1246*10000</f>
        <v>57.163349902129909</v>
      </c>
      <c r="S713">
        <f>'Raw counts'!S713/'Raw counts'!S$1246*10000</f>
        <v>78.479462450695877</v>
      </c>
      <c r="T713">
        <f>'Raw counts'!T713/'Raw counts'!T$1246*10000</f>
        <v>48.874318517258502</v>
      </c>
      <c r="U713">
        <f>'Raw counts'!U713/'Raw counts'!U$1246*10000</f>
        <v>48.385067023081632</v>
      </c>
      <c r="V713">
        <f t="shared" si="45"/>
        <v>1</v>
      </c>
      <c r="W713">
        <f t="shared" si="46"/>
        <v>2.5161429827955769E-2</v>
      </c>
      <c r="X713">
        <f t="shared" si="44"/>
        <v>32.654163095379573</v>
      </c>
      <c r="Y713">
        <f t="shared" si="47"/>
        <v>60.145693316792304</v>
      </c>
    </row>
    <row r="714" spans="1:25" x14ac:dyDescent="0.25">
      <c r="A714">
        <v>722</v>
      </c>
      <c r="B714" t="s">
        <v>962</v>
      </c>
      <c r="C714">
        <v>114900</v>
      </c>
      <c r="D714">
        <v>1068</v>
      </c>
      <c r="E714">
        <f>'Raw counts'!E714/'Raw counts'!E$1246*10000</f>
        <v>0</v>
      </c>
      <c r="F714">
        <f>'Raw counts'!F714/'Raw counts'!F$1246*10000</f>
        <v>0</v>
      </c>
      <c r="G714">
        <f>'Raw counts'!G714/'Raw counts'!G$1246*10000</f>
        <v>0</v>
      </c>
      <c r="H714">
        <f>'Raw counts'!H714/'Raw counts'!H$1246*10000</f>
        <v>0</v>
      </c>
      <c r="I714">
        <f>'Raw counts'!I714/'Raw counts'!I$1246*10000</f>
        <v>0</v>
      </c>
      <c r="J714">
        <f>'Raw counts'!J714/'Raw counts'!J$1246*10000</f>
        <v>0</v>
      </c>
      <c r="K714">
        <f>'Raw counts'!K714/'Raw counts'!K$1246*10000</f>
        <v>0</v>
      </c>
      <c r="L714">
        <f>'Raw counts'!L714/'Raw counts'!L$1246*10000</f>
        <v>0</v>
      </c>
      <c r="M714">
        <f>'Raw counts'!M714/'Raw counts'!M$1246*10000</f>
        <v>0</v>
      </c>
      <c r="N714">
        <f>'Raw counts'!N714/'Raw counts'!N$1246*10000</f>
        <v>0</v>
      </c>
      <c r="O714">
        <f>'Raw counts'!O714/'Raw counts'!O$1246*10000</f>
        <v>0</v>
      </c>
      <c r="P714">
        <f>'Raw counts'!P714/'Raw counts'!P$1246*10000</f>
        <v>0</v>
      </c>
      <c r="Q714">
        <f>'Raw counts'!Q714/'Raw counts'!Q$1246*10000</f>
        <v>0</v>
      </c>
      <c r="R714">
        <f>'Raw counts'!R714/'Raw counts'!R$1246*10000</f>
        <v>0</v>
      </c>
      <c r="S714">
        <f>'Raw counts'!S714/'Raw counts'!S$1246*10000</f>
        <v>0</v>
      </c>
      <c r="T714">
        <f>'Raw counts'!T714/'Raw counts'!T$1246*10000</f>
        <v>0</v>
      </c>
      <c r="U714">
        <f>'Raw counts'!U714/'Raw counts'!U$1246*10000</f>
        <v>0</v>
      </c>
      <c r="V714">
        <f t="shared" si="45"/>
        <v>0</v>
      </c>
      <c r="W714" t="str">
        <f t="shared" si="46"/>
        <v/>
      </c>
      <c r="X714">
        <f t="shared" si="44"/>
        <v>0</v>
      </c>
      <c r="Y714">
        <f t="shared" si="47"/>
        <v>0</v>
      </c>
    </row>
    <row r="715" spans="1:25" x14ac:dyDescent="0.25">
      <c r="A715">
        <v>723</v>
      </c>
      <c r="B715" t="s">
        <v>963</v>
      </c>
      <c r="C715">
        <v>21400</v>
      </c>
      <c r="D715">
        <v>714</v>
      </c>
      <c r="E715">
        <f>'Raw counts'!E715/'Raw counts'!E$1246*10000</f>
        <v>0</v>
      </c>
      <c r="F715">
        <f>'Raw counts'!F715/'Raw counts'!F$1246*10000</f>
        <v>0</v>
      </c>
      <c r="G715">
        <f>'Raw counts'!G715/'Raw counts'!G$1246*10000</f>
        <v>0</v>
      </c>
      <c r="H715">
        <f>'Raw counts'!H715/'Raw counts'!H$1246*10000</f>
        <v>0</v>
      </c>
      <c r="I715">
        <f>'Raw counts'!I715/'Raw counts'!I$1246*10000</f>
        <v>0</v>
      </c>
      <c r="J715">
        <f>'Raw counts'!J715/'Raw counts'!J$1246*10000</f>
        <v>0</v>
      </c>
      <c r="K715">
        <f>'Raw counts'!K715/'Raw counts'!K$1246*10000</f>
        <v>0</v>
      </c>
      <c r="L715">
        <f>'Raw counts'!L715/'Raw counts'!L$1246*10000</f>
        <v>0</v>
      </c>
      <c r="M715">
        <f>'Raw counts'!M715/'Raw counts'!M$1246*10000</f>
        <v>0</v>
      </c>
      <c r="N715">
        <f>'Raw counts'!N715/'Raw counts'!N$1246*10000</f>
        <v>0</v>
      </c>
      <c r="O715">
        <f>'Raw counts'!O715/'Raw counts'!O$1246*10000</f>
        <v>0</v>
      </c>
      <c r="P715">
        <f>'Raw counts'!P715/'Raw counts'!P$1246*10000</f>
        <v>0</v>
      </c>
      <c r="Q715">
        <f>'Raw counts'!Q715/'Raw counts'!Q$1246*10000</f>
        <v>0</v>
      </c>
      <c r="R715">
        <f>'Raw counts'!R715/'Raw counts'!R$1246*10000</f>
        <v>0</v>
      </c>
      <c r="S715">
        <f>'Raw counts'!S715/'Raw counts'!S$1246*10000</f>
        <v>0</v>
      </c>
      <c r="T715">
        <f>'Raw counts'!T715/'Raw counts'!T$1246*10000</f>
        <v>0</v>
      </c>
      <c r="U715">
        <f>'Raw counts'!U715/'Raw counts'!U$1246*10000</f>
        <v>0</v>
      </c>
      <c r="V715">
        <f t="shared" si="45"/>
        <v>0</v>
      </c>
      <c r="W715" t="str">
        <f t="shared" si="46"/>
        <v/>
      </c>
      <c r="X715">
        <f t="shared" si="44"/>
        <v>0</v>
      </c>
      <c r="Y715">
        <f t="shared" si="47"/>
        <v>0</v>
      </c>
    </row>
    <row r="716" spans="1:25" x14ac:dyDescent="0.25">
      <c r="A716">
        <v>724</v>
      </c>
      <c r="B716" t="s">
        <v>964</v>
      </c>
      <c r="C716">
        <v>74500</v>
      </c>
      <c r="D716">
        <v>88</v>
      </c>
      <c r="E716">
        <f>'Raw counts'!E716/'Raw counts'!E$1246*10000</f>
        <v>0</v>
      </c>
      <c r="F716">
        <f>'Raw counts'!F716/'Raw counts'!F$1246*10000</f>
        <v>0</v>
      </c>
      <c r="G716">
        <f>'Raw counts'!G716/'Raw counts'!G$1246*10000</f>
        <v>0</v>
      </c>
      <c r="H716">
        <f>'Raw counts'!H716/'Raw counts'!H$1246*10000</f>
        <v>0</v>
      </c>
      <c r="I716">
        <f>'Raw counts'!I716/'Raw counts'!I$1246*10000</f>
        <v>0</v>
      </c>
      <c r="J716">
        <f>'Raw counts'!J716/'Raw counts'!J$1246*10000</f>
        <v>0</v>
      </c>
      <c r="K716">
        <f>'Raw counts'!K716/'Raw counts'!K$1246*10000</f>
        <v>0</v>
      </c>
      <c r="L716">
        <f>'Raw counts'!L716/'Raw counts'!L$1246*10000</f>
        <v>0</v>
      </c>
      <c r="M716">
        <f>'Raw counts'!M716/'Raw counts'!M$1246*10000</f>
        <v>0</v>
      </c>
      <c r="N716">
        <f>'Raw counts'!N716/'Raw counts'!N$1246*10000</f>
        <v>0</v>
      </c>
      <c r="O716">
        <f>'Raw counts'!O716/'Raw counts'!O$1246*10000</f>
        <v>0</v>
      </c>
      <c r="P716">
        <f>'Raw counts'!P716/'Raw counts'!P$1246*10000</f>
        <v>0</v>
      </c>
      <c r="Q716">
        <f>'Raw counts'!Q716/'Raw counts'!Q$1246*10000</f>
        <v>0</v>
      </c>
      <c r="R716">
        <f>'Raw counts'!R716/'Raw counts'!R$1246*10000</f>
        <v>0</v>
      </c>
      <c r="S716">
        <f>'Raw counts'!S716/'Raw counts'!S$1246*10000</f>
        <v>0</v>
      </c>
      <c r="T716">
        <f>'Raw counts'!T716/'Raw counts'!T$1246*10000</f>
        <v>0</v>
      </c>
      <c r="U716">
        <f>'Raw counts'!U716/'Raw counts'!U$1246*10000</f>
        <v>0</v>
      </c>
      <c r="V716">
        <f t="shared" si="45"/>
        <v>0</v>
      </c>
      <c r="W716" t="str">
        <f t="shared" si="46"/>
        <v/>
      </c>
      <c r="X716">
        <f t="shared" si="44"/>
        <v>0</v>
      </c>
      <c r="Y716">
        <f t="shared" si="47"/>
        <v>0</v>
      </c>
    </row>
    <row r="717" spans="1:25" x14ac:dyDescent="0.25">
      <c r="A717">
        <v>725</v>
      </c>
      <c r="B717" t="s">
        <v>355</v>
      </c>
      <c r="C717">
        <v>64200</v>
      </c>
      <c r="D717">
        <v>709</v>
      </c>
      <c r="E717">
        <f>'Raw counts'!E717/'Raw counts'!E$1246*10000</f>
        <v>0.43893761407708415</v>
      </c>
      <c r="F717">
        <f>'Raw counts'!F717/'Raw counts'!F$1246*10000</f>
        <v>2.0999648912119753</v>
      </c>
      <c r="G717">
        <f>'Raw counts'!G717/'Raw counts'!G$1246*10000</f>
        <v>0</v>
      </c>
      <c r="H717">
        <f>'Raw counts'!H717/'Raw counts'!H$1246*10000</f>
        <v>6.2822795740056017E-2</v>
      </c>
      <c r="I717">
        <f>'Raw counts'!I717/'Raw counts'!I$1246*10000</f>
        <v>6.1568961854949686E-2</v>
      </c>
      <c r="J717">
        <f>'Raw counts'!J717/'Raw counts'!J$1246*10000</f>
        <v>0.52266079708730007</v>
      </c>
      <c r="K717">
        <f>'Raw counts'!K717/'Raw counts'!K$1246*10000</f>
        <v>0.16946318077930764</v>
      </c>
      <c r="L717">
        <f>'Raw counts'!L717/'Raw counts'!L$1246*10000</f>
        <v>0.56004670877747531</v>
      </c>
      <c r="M717">
        <f>'Raw counts'!M717/'Raw counts'!M$1246*10000</f>
        <v>0.10136819416248216</v>
      </c>
      <c r="N717">
        <f>'Raw counts'!N717/'Raw counts'!N$1246*10000</f>
        <v>2.749249225857239E-2</v>
      </c>
      <c r="O717">
        <f>'Raw counts'!O717/'Raw counts'!O$1246*10000</f>
        <v>0.24903524084231793</v>
      </c>
      <c r="P717">
        <f>'Raw counts'!P717/'Raw counts'!P$1246*10000</f>
        <v>0.4359255661369601</v>
      </c>
      <c r="Q717">
        <f>'Raw counts'!Q717/'Raw counts'!Q$1246*10000</f>
        <v>0</v>
      </c>
      <c r="R717">
        <f>'Raw counts'!R717/'Raw counts'!R$1246*10000</f>
        <v>0.64912818478515666</v>
      </c>
      <c r="S717">
        <f>'Raw counts'!S717/'Raw counts'!S$1246*10000</f>
        <v>0.41256409671805261</v>
      </c>
      <c r="T717">
        <f>'Raw counts'!T717/'Raw counts'!T$1246*10000</f>
        <v>0.5927804495853114</v>
      </c>
      <c r="U717">
        <f>'Raw counts'!U717/'Raw counts'!U$1246*10000</f>
        <v>0.1779181836723181</v>
      </c>
      <c r="V717">
        <f t="shared" si="45"/>
        <v>1</v>
      </c>
      <c r="W717">
        <f t="shared" si="46"/>
        <v>0.61061827581201733</v>
      </c>
      <c r="X717">
        <f t="shared" si="44"/>
        <v>0.44631479374340333</v>
      </c>
      <c r="Y717">
        <f t="shared" si="47"/>
        <v>0.31810552674983616</v>
      </c>
    </row>
    <row r="718" spans="1:25" x14ac:dyDescent="0.25">
      <c r="A718">
        <v>726</v>
      </c>
      <c r="B718" t="s">
        <v>356</v>
      </c>
      <c r="C718">
        <v>39300</v>
      </c>
      <c r="D718">
        <v>1080</v>
      </c>
      <c r="E718">
        <f>'Raw counts'!E718/'Raw counts'!E$1246*10000</f>
        <v>0</v>
      </c>
      <c r="F718">
        <f>'Raw counts'!F718/'Raw counts'!F$1246*10000</f>
        <v>0</v>
      </c>
      <c r="G718">
        <f>'Raw counts'!G718/'Raw counts'!G$1246*10000</f>
        <v>0</v>
      </c>
      <c r="H718">
        <f>'Raw counts'!H718/'Raw counts'!H$1246*10000</f>
        <v>0</v>
      </c>
      <c r="I718">
        <f>'Raw counts'!I718/'Raw counts'!I$1246*10000</f>
        <v>0</v>
      </c>
      <c r="J718">
        <f>'Raw counts'!J718/'Raw counts'!J$1246*10000</f>
        <v>0</v>
      </c>
      <c r="K718">
        <f>'Raw counts'!K718/'Raw counts'!K$1246*10000</f>
        <v>0</v>
      </c>
      <c r="L718">
        <f>'Raw counts'!L718/'Raw counts'!L$1246*10000</f>
        <v>0</v>
      </c>
      <c r="M718">
        <f>'Raw counts'!M718/'Raw counts'!M$1246*10000</f>
        <v>0</v>
      </c>
      <c r="N718">
        <f>'Raw counts'!N718/'Raw counts'!N$1246*10000</f>
        <v>0</v>
      </c>
      <c r="O718">
        <f>'Raw counts'!O718/'Raw counts'!O$1246*10000</f>
        <v>0</v>
      </c>
      <c r="P718">
        <f>'Raw counts'!P718/'Raw counts'!P$1246*10000</f>
        <v>0</v>
      </c>
      <c r="Q718">
        <f>'Raw counts'!Q718/'Raw counts'!Q$1246*10000</f>
        <v>0</v>
      </c>
      <c r="R718">
        <f>'Raw counts'!R718/'Raw counts'!R$1246*10000</f>
        <v>0</v>
      </c>
      <c r="S718">
        <f>'Raw counts'!S718/'Raw counts'!S$1246*10000</f>
        <v>0</v>
      </c>
      <c r="T718">
        <f>'Raw counts'!T718/'Raw counts'!T$1246*10000</f>
        <v>0</v>
      </c>
      <c r="U718">
        <f>'Raw counts'!U718/'Raw counts'!U$1246*10000</f>
        <v>0</v>
      </c>
      <c r="V718">
        <f t="shared" si="45"/>
        <v>0</v>
      </c>
      <c r="W718" t="str">
        <f t="shared" si="46"/>
        <v/>
      </c>
      <c r="X718">
        <f t="shared" si="44"/>
        <v>0</v>
      </c>
      <c r="Y718">
        <f t="shared" si="47"/>
        <v>0</v>
      </c>
    </row>
    <row r="719" spans="1:25" x14ac:dyDescent="0.25">
      <c r="A719">
        <v>727</v>
      </c>
      <c r="B719" t="s">
        <v>965</v>
      </c>
      <c r="C719">
        <v>43400</v>
      </c>
      <c r="D719">
        <v>926</v>
      </c>
      <c r="E719">
        <f>'Raw counts'!E719/'Raw counts'!E$1246*10000</f>
        <v>0</v>
      </c>
      <c r="F719">
        <f>'Raw counts'!F719/'Raw counts'!F$1246*10000</f>
        <v>0</v>
      </c>
      <c r="G719">
        <f>'Raw counts'!G719/'Raw counts'!G$1246*10000</f>
        <v>0</v>
      </c>
      <c r="H719">
        <f>'Raw counts'!H719/'Raw counts'!H$1246*10000</f>
        <v>0</v>
      </c>
      <c r="I719">
        <f>'Raw counts'!I719/'Raw counts'!I$1246*10000</f>
        <v>0</v>
      </c>
      <c r="J719">
        <f>'Raw counts'!J719/'Raw counts'!J$1246*10000</f>
        <v>0</v>
      </c>
      <c r="K719">
        <f>'Raw counts'!K719/'Raw counts'!K$1246*10000</f>
        <v>0</v>
      </c>
      <c r="L719">
        <f>'Raw counts'!L719/'Raw counts'!L$1246*10000</f>
        <v>0</v>
      </c>
      <c r="M719">
        <f>'Raw counts'!M719/'Raw counts'!M$1246*10000</f>
        <v>0</v>
      </c>
      <c r="N719">
        <f>'Raw counts'!N719/'Raw counts'!N$1246*10000</f>
        <v>0</v>
      </c>
      <c r="O719">
        <f>'Raw counts'!O719/'Raw counts'!O$1246*10000</f>
        <v>0</v>
      </c>
      <c r="P719">
        <f>'Raw counts'!P719/'Raw counts'!P$1246*10000</f>
        <v>0</v>
      </c>
      <c r="Q719">
        <f>'Raw counts'!Q719/'Raw counts'!Q$1246*10000</f>
        <v>0</v>
      </c>
      <c r="R719">
        <f>'Raw counts'!R719/'Raw counts'!R$1246*10000</f>
        <v>0</v>
      </c>
      <c r="S719">
        <f>'Raw counts'!S719/'Raw counts'!S$1246*10000</f>
        <v>0</v>
      </c>
      <c r="T719">
        <f>'Raw counts'!T719/'Raw counts'!T$1246*10000</f>
        <v>0</v>
      </c>
      <c r="U719">
        <f>'Raw counts'!U719/'Raw counts'!U$1246*10000</f>
        <v>0</v>
      </c>
      <c r="V719">
        <f t="shared" si="45"/>
        <v>0</v>
      </c>
      <c r="W719" t="str">
        <f t="shared" si="46"/>
        <v/>
      </c>
      <c r="X719">
        <f t="shared" si="44"/>
        <v>0</v>
      </c>
      <c r="Y719">
        <f t="shared" si="47"/>
        <v>0</v>
      </c>
    </row>
    <row r="720" spans="1:25" x14ac:dyDescent="0.25">
      <c r="A720">
        <v>728</v>
      </c>
      <c r="B720" t="s">
        <v>357</v>
      </c>
      <c r="C720">
        <v>105900</v>
      </c>
      <c r="D720">
        <v>960</v>
      </c>
      <c r="E720">
        <f>'Raw counts'!E720/'Raw counts'!E$1246*10000</f>
        <v>110.02017992332974</v>
      </c>
      <c r="F720">
        <f>'Raw counts'!F720/'Raw counts'!F$1246*10000</f>
        <v>51.038990441878553</v>
      </c>
      <c r="G720">
        <f>'Raw counts'!G720/'Raw counts'!G$1246*10000</f>
        <v>123.05039264115136</v>
      </c>
      <c r="H720">
        <f>'Raw counts'!H720/'Raw counts'!H$1246*10000</f>
        <v>222.28799226023156</v>
      </c>
      <c r="I720">
        <f>'Raw counts'!I720/'Raw counts'!I$1246*10000</f>
        <v>84.891284605604611</v>
      </c>
      <c r="J720">
        <f>'Raw counts'!J720/'Raw counts'!J$1246*10000</f>
        <v>229.24592866962118</v>
      </c>
      <c r="K720">
        <f>'Raw counts'!K720/'Raw counts'!K$1246*10000</f>
        <v>182.60549640448184</v>
      </c>
      <c r="L720">
        <f>'Raw counts'!L720/'Raw counts'!L$1246*10000</f>
        <v>58.862232037494024</v>
      </c>
      <c r="M720">
        <f>'Raw counts'!M720/'Raw counts'!M$1246*10000</f>
        <v>147.55983718424957</v>
      </c>
      <c r="N720">
        <f>'Raw counts'!N720/'Raw counts'!N$1246*10000</f>
        <v>49.532306885861253</v>
      </c>
      <c r="O720">
        <f>'Raw counts'!O720/'Raw counts'!O$1246*10000</f>
        <v>111.84038052584802</v>
      </c>
      <c r="P720">
        <f>'Raw counts'!P720/'Raw counts'!P$1246*10000</f>
        <v>72.521773840961529</v>
      </c>
      <c r="Q720">
        <f>'Raw counts'!Q720/'Raw counts'!Q$1246*10000</f>
        <v>6.7769968250501202</v>
      </c>
      <c r="R720">
        <f>'Raw counts'!R720/'Raw counts'!R$1246*10000</f>
        <v>138.59287441573454</v>
      </c>
      <c r="S720">
        <f>'Raw counts'!S720/'Raw counts'!S$1246*10000</f>
        <v>87.213878656213595</v>
      </c>
      <c r="T720">
        <f>'Raw counts'!T720/'Raw counts'!T$1246*10000</f>
        <v>43.315927924770151</v>
      </c>
      <c r="U720">
        <f>'Raw counts'!U720/'Raw counts'!U$1246*10000</f>
        <v>199.38987081404079</v>
      </c>
      <c r="V720">
        <f t="shared" si="45"/>
        <v>1</v>
      </c>
      <c r="W720">
        <f t="shared" si="46"/>
        <v>0.16018568144954481</v>
      </c>
      <c r="X720">
        <f t="shared" si="44"/>
        <v>134.39581490756029</v>
      </c>
      <c r="Y720">
        <f t="shared" si="47"/>
        <v>88.648001236059997</v>
      </c>
    </row>
    <row r="721" spans="1:25" x14ac:dyDescent="0.25">
      <c r="A721">
        <v>729</v>
      </c>
      <c r="B721" t="s">
        <v>358</v>
      </c>
      <c r="C721">
        <v>28500</v>
      </c>
      <c r="D721">
        <v>541</v>
      </c>
      <c r="E721">
        <f>'Raw counts'!E721/'Raw counts'!E$1246*10000</f>
        <v>13.25031248622483</v>
      </c>
      <c r="F721">
        <f>'Raw counts'!F721/'Raw counts'!F$1246*10000</f>
        <v>11.352935193114739</v>
      </c>
      <c r="G721">
        <f>'Raw counts'!G721/'Raw counts'!G$1246*10000</f>
        <v>3.9485718660225393</v>
      </c>
      <c r="H721">
        <f>'Raw counts'!H721/'Raw counts'!H$1246*10000</f>
        <v>11.447709445965764</v>
      </c>
      <c r="I721">
        <f>'Raw counts'!I721/'Raw counts'!I$1246*10000</f>
        <v>3.5709997875870818</v>
      </c>
      <c r="J721">
        <f>'Raw counts'!J721/'Raw counts'!J$1246*10000</f>
        <v>4.2256632368284546</v>
      </c>
      <c r="K721">
        <f>'Raw counts'!K721/'Raw counts'!K$1246*10000</f>
        <v>12.682981214114498</v>
      </c>
      <c r="L721">
        <f>'Raw counts'!L721/'Raw counts'!L$1246*10000</f>
        <v>31.00542054657031</v>
      </c>
      <c r="M721">
        <f>'Raw counts'!M721/'Raw counts'!M$1246*10000</f>
        <v>15.325027899291621</v>
      </c>
      <c r="N721">
        <f>'Raw counts'!N721/'Raw counts'!N$1246*10000</f>
        <v>42.934108743803876</v>
      </c>
      <c r="O721">
        <f>'Raw counts'!O721/'Raw counts'!O$1246*10000</f>
        <v>11.088798899668076</v>
      </c>
      <c r="P721">
        <f>'Raw counts'!P721/'Raw counts'!P$1246*10000</f>
        <v>24.779376788844065</v>
      </c>
      <c r="Q721">
        <f>'Raw counts'!Q721/'Raw counts'!Q$1246*10000</f>
        <v>4.3489792575141779</v>
      </c>
      <c r="R721">
        <f>'Raw counts'!R721/'Raw counts'!R$1246*10000</f>
        <v>7.5611412635159914</v>
      </c>
      <c r="S721">
        <f>'Raw counts'!S721/'Raw counts'!S$1246*10000</f>
        <v>10.232675293599069</v>
      </c>
      <c r="T721">
        <f>'Raw counts'!T721/'Raw counts'!T$1246*10000</f>
        <v>30.395032328012057</v>
      </c>
      <c r="U721">
        <f>'Raw counts'!U721/'Raw counts'!U$1246*10000</f>
        <v>21.211319068055879</v>
      </c>
      <c r="V721">
        <f t="shared" si="45"/>
        <v>1</v>
      </c>
      <c r="W721">
        <f t="shared" si="46"/>
        <v>0.19579411179299872</v>
      </c>
      <c r="X721">
        <f t="shared" si="44"/>
        <v>11.86773574174665</v>
      </c>
      <c r="Y721">
        <f t="shared" si="47"/>
        <v>19.068928955376649</v>
      </c>
    </row>
    <row r="722" spans="1:25" x14ac:dyDescent="0.25">
      <c r="A722">
        <v>730</v>
      </c>
      <c r="B722" t="s">
        <v>966</v>
      </c>
      <c r="C722">
        <v>115400</v>
      </c>
      <c r="D722">
        <v>1083</v>
      </c>
      <c r="E722">
        <f>'Raw counts'!E722/'Raw counts'!E$1246*10000</f>
        <v>0</v>
      </c>
      <c r="F722">
        <f>'Raw counts'!F722/'Raw counts'!F$1246*10000</f>
        <v>0</v>
      </c>
      <c r="G722">
        <f>'Raw counts'!G722/'Raw counts'!G$1246*10000</f>
        <v>0</v>
      </c>
      <c r="H722">
        <f>'Raw counts'!H722/'Raw counts'!H$1246*10000</f>
        <v>0</v>
      </c>
      <c r="I722">
        <f>'Raw counts'!I722/'Raw counts'!I$1246*10000</f>
        <v>0</v>
      </c>
      <c r="J722">
        <f>'Raw counts'!J722/'Raw counts'!J$1246*10000</f>
        <v>0</v>
      </c>
      <c r="K722">
        <f>'Raw counts'!K722/'Raw counts'!K$1246*10000</f>
        <v>0</v>
      </c>
      <c r="L722">
        <f>'Raw counts'!L722/'Raw counts'!L$1246*10000</f>
        <v>0</v>
      </c>
      <c r="M722">
        <f>'Raw counts'!M722/'Raw counts'!M$1246*10000</f>
        <v>0</v>
      </c>
      <c r="N722">
        <f>'Raw counts'!N722/'Raw counts'!N$1246*10000</f>
        <v>0</v>
      </c>
      <c r="O722">
        <f>'Raw counts'!O722/'Raw counts'!O$1246*10000</f>
        <v>0</v>
      </c>
      <c r="P722">
        <f>'Raw counts'!P722/'Raw counts'!P$1246*10000</f>
        <v>0</v>
      </c>
      <c r="Q722">
        <f>'Raw counts'!Q722/'Raw counts'!Q$1246*10000</f>
        <v>0</v>
      </c>
      <c r="R722">
        <f>'Raw counts'!R722/'Raw counts'!R$1246*10000</f>
        <v>0</v>
      </c>
      <c r="S722">
        <f>'Raw counts'!S722/'Raw counts'!S$1246*10000</f>
        <v>0</v>
      </c>
      <c r="T722">
        <f>'Raw counts'!T722/'Raw counts'!T$1246*10000</f>
        <v>0</v>
      </c>
      <c r="U722">
        <f>'Raw counts'!U722/'Raw counts'!U$1246*10000</f>
        <v>0</v>
      </c>
      <c r="V722">
        <f t="shared" si="45"/>
        <v>0</v>
      </c>
      <c r="W722" t="str">
        <f t="shared" si="46"/>
        <v/>
      </c>
      <c r="X722">
        <f t="shared" si="44"/>
        <v>0</v>
      </c>
      <c r="Y722">
        <f t="shared" si="47"/>
        <v>0</v>
      </c>
    </row>
    <row r="723" spans="1:25" x14ac:dyDescent="0.25">
      <c r="A723">
        <v>731</v>
      </c>
      <c r="B723" t="s">
        <v>967</v>
      </c>
      <c r="C723">
        <v>22000</v>
      </c>
      <c r="D723">
        <v>714</v>
      </c>
      <c r="E723">
        <f>'Raw counts'!E723/'Raw counts'!E$1246*10000</f>
        <v>0</v>
      </c>
      <c r="F723">
        <f>'Raw counts'!F723/'Raw counts'!F$1246*10000</f>
        <v>0</v>
      </c>
      <c r="G723">
        <f>'Raw counts'!G723/'Raw counts'!G$1246*10000</f>
        <v>0</v>
      </c>
      <c r="H723">
        <f>'Raw counts'!H723/'Raw counts'!H$1246*10000</f>
        <v>0</v>
      </c>
      <c r="I723">
        <f>'Raw counts'!I723/'Raw counts'!I$1246*10000</f>
        <v>0</v>
      </c>
      <c r="J723">
        <f>'Raw counts'!J723/'Raw counts'!J$1246*10000</f>
        <v>0</v>
      </c>
      <c r="K723">
        <f>'Raw counts'!K723/'Raw counts'!K$1246*10000</f>
        <v>0</v>
      </c>
      <c r="L723">
        <f>'Raw counts'!L723/'Raw counts'!L$1246*10000</f>
        <v>0</v>
      </c>
      <c r="M723">
        <f>'Raw counts'!M723/'Raw counts'!M$1246*10000</f>
        <v>0</v>
      </c>
      <c r="N723">
        <f>'Raw counts'!N723/'Raw counts'!N$1246*10000</f>
        <v>0</v>
      </c>
      <c r="O723">
        <f>'Raw counts'!O723/'Raw counts'!O$1246*10000</f>
        <v>0</v>
      </c>
      <c r="P723">
        <f>'Raw counts'!P723/'Raw counts'!P$1246*10000</f>
        <v>0</v>
      </c>
      <c r="Q723">
        <f>'Raw counts'!Q723/'Raw counts'!Q$1246*10000</f>
        <v>0</v>
      </c>
      <c r="R723">
        <f>'Raw counts'!R723/'Raw counts'!R$1246*10000</f>
        <v>0</v>
      </c>
      <c r="S723">
        <f>'Raw counts'!S723/'Raw counts'!S$1246*10000</f>
        <v>0</v>
      </c>
      <c r="T723">
        <f>'Raw counts'!T723/'Raw counts'!T$1246*10000</f>
        <v>0</v>
      </c>
      <c r="U723">
        <f>'Raw counts'!U723/'Raw counts'!U$1246*10000</f>
        <v>0</v>
      </c>
      <c r="V723">
        <f t="shared" si="45"/>
        <v>0</v>
      </c>
      <c r="W723" t="str">
        <f t="shared" si="46"/>
        <v/>
      </c>
      <c r="X723">
        <f t="shared" si="44"/>
        <v>0</v>
      </c>
      <c r="Y723">
        <f t="shared" si="47"/>
        <v>0</v>
      </c>
    </row>
    <row r="724" spans="1:25" x14ac:dyDescent="0.25">
      <c r="A724">
        <v>732</v>
      </c>
      <c r="B724" t="s">
        <v>968</v>
      </c>
      <c r="C724">
        <v>74900</v>
      </c>
      <c r="D724">
        <v>491</v>
      </c>
      <c r="E724">
        <f>'Raw counts'!E724/'Raw counts'!E$1246*10000</f>
        <v>0</v>
      </c>
      <c r="F724">
        <f>'Raw counts'!F724/'Raw counts'!F$1246*10000</f>
        <v>0</v>
      </c>
      <c r="G724">
        <f>'Raw counts'!G724/'Raw counts'!G$1246*10000</f>
        <v>0</v>
      </c>
      <c r="H724">
        <f>'Raw counts'!H724/'Raw counts'!H$1246*10000</f>
        <v>0</v>
      </c>
      <c r="I724">
        <f>'Raw counts'!I724/'Raw counts'!I$1246*10000</f>
        <v>0</v>
      </c>
      <c r="J724">
        <f>'Raw counts'!J724/'Raw counts'!J$1246*10000</f>
        <v>0</v>
      </c>
      <c r="K724">
        <f>'Raw counts'!K724/'Raw counts'!K$1246*10000</f>
        <v>0</v>
      </c>
      <c r="L724">
        <f>'Raw counts'!L724/'Raw counts'!L$1246*10000</f>
        <v>0</v>
      </c>
      <c r="M724">
        <f>'Raw counts'!M724/'Raw counts'!M$1246*10000</f>
        <v>0</v>
      </c>
      <c r="N724">
        <f>'Raw counts'!N724/'Raw counts'!N$1246*10000</f>
        <v>0</v>
      </c>
      <c r="O724">
        <f>'Raw counts'!O724/'Raw counts'!O$1246*10000</f>
        <v>0</v>
      </c>
      <c r="P724">
        <f>'Raw counts'!P724/'Raw counts'!P$1246*10000</f>
        <v>0</v>
      </c>
      <c r="Q724">
        <f>'Raw counts'!Q724/'Raw counts'!Q$1246*10000</f>
        <v>0</v>
      </c>
      <c r="R724">
        <f>'Raw counts'!R724/'Raw counts'!R$1246*10000</f>
        <v>0</v>
      </c>
      <c r="S724">
        <f>'Raw counts'!S724/'Raw counts'!S$1246*10000</f>
        <v>0</v>
      </c>
      <c r="T724">
        <f>'Raw counts'!T724/'Raw counts'!T$1246*10000</f>
        <v>0</v>
      </c>
      <c r="U724">
        <f>'Raw counts'!U724/'Raw counts'!U$1246*10000</f>
        <v>0</v>
      </c>
      <c r="V724">
        <f t="shared" si="45"/>
        <v>0</v>
      </c>
      <c r="W724" t="str">
        <f t="shared" si="46"/>
        <v/>
      </c>
      <c r="X724">
        <f t="shared" si="44"/>
        <v>0</v>
      </c>
      <c r="Y724">
        <f t="shared" si="47"/>
        <v>0</v>
      </c>
    </row>
    <row r="725" spans="1:25" x14ac:dyDescent="0.25">
      <c r="A725">
        <v>733</v>
      </c>
      <c r="B725" t="s">
        <v>359</v>
      </c>
      <c r="C725">
        <v>64300</v>
      </c>
      <c r="D725">
        <v>709</v>
      </c>
      <c r="E725">
        <f>'Raw counts'!E725/'Raw counts'!E$1246*10000</f>
        <v>42.126804033593857</v>
      </c>
      <c r="F725">
        <f>'Raw counts'!F725/'Raw counts'!F$1246*10000</f>
        <v>66.189909012458699</v>
      </c>
      <c r="G725">
        <f>'Raw counts'!G725/'Raw counts'!G$1246*10000</f>
        <v>1.5411517742383891</v>
      </c>
      <c r="H725">
        <f>'Raw counts'!H725/'Raw counts'!H$1246*10000</f>
        <v>27.216231176719827</v>
      </c>
      <c r="I725">
        <f>'Raw counts'!I725/'Raw counts'!I$1246*10000</f>
        <v>30.390439571603164</v>
      </c>
      <c r="J725">
        <f>'Raw counts'!J725/'Raw counts'!J$1246*10000</f>
        <v>63.084172055989789</v>
      </c>
      <c r="K725">
        <f>'Raw counts'!K725/'Raw counts'!K$1246*10000</f>
        <v>44.020290986119626</v>
      </c>
      <c r="L725">
        <f>'Raw counts'!L725/'Raw counts'!L$1246*10000</f>
        <v>88.685821734045717</v>
      </c>
      <c r="M725">
        <f>'Raw counts'!M725/'Raw counts'!M$1246*10000</f>
        <v>63.087877930577527</v>
      </c>
      <c r="N725">
        <f>'Raw counts'!N725/'Raw counts'!N$1246*10000</f>
        <v>5.361035990421616</v>
      </c>
      <c r="O725">
        <f>'Raw counts'!O725/'Raw counts'!O$1246*10000</f>
        <v>43.480206914631722</v>
      </c>
      <c r="P725">
        <f>'Raw counts'!P725/'Raw counts'!P$1246*10000</f>
        <v>108.99421287442053</v>
      </c>
      <c r="Q725">
        <f>'Raw counts'!Q725/'Raw counts'!Q$1246*10000</f>
        <v>6.5722242591133542</v>
      </c>
      <c r="R725">
        <f>'Raw counts'!R725/'Raw counts'!R$1246*10000</f>
        <v>61.947665041842725</v>
      </c>
      <c r="S725">
        <f>'Raw counts'!S725/'Raw counts'!S$1246*10000</f>
        <v>26.615812713271211</v>
      </c>
      <c r="T725">
        <f>'Raw counts'!T725/'Raw counts'!T$1246*10000</f>
        <v>26.090930802762188</v>
      </c>
      <c r="U725">
        <f>'Raw counts'!U725/'Raw counts'!U$1246*10000</f>
        <v>54.573148240562745</v>
      </c>
      <c r="V725">
        <f t="shared" si="45"/>
        <v>1</v>
      </c>
      <c r="W725">
        <f t="shared" si="46"/>
        <v>0.70314681896552089</v>
      </c>
      <c r="X725">
        <f t="shared" si="44"/>
        <v>47.371410919482955</v>
      </c>
      <c r="Y725">
        <f t="shared" si="47"/>
        <v>41.704404604628266</v>
      </c>
    </row>
    <row r="726" spans="1:25" x14ac:dyDescent="0.25">
      <c r="A726">
        <v>734</v>
      </c>
      <c r="B726" t="s">
        <v>969</v>
      </c>
      <c r="C726">
        <v>39800</v>
      </c>
      <c r="D726">
        <v>726</v>
      </c>
      <c r="E726">
        <f>'Raw counts'!E726/'Raw counts'!E$1246*10000</f>
        <v>0</v>
      </c>
      <c r="F726">
        <f>'Raw counts'!F726/'Raw counts'!F$1246*10000</f>
        <v>0</v>
      </c>
      <c r="G726">
        <f>'Raw counts'!G726/'Raw counts'!G$1246*10000</f>
        <v>0</v>
      </c>
      <c r="H726">
        <f>'Raw counts'!H726/'Raw counts'!H$1246*10000</f>
        <v>0</v>
      </c>
      <c r="I726">
        <f>'Raw counts'!I726/'Raw counts'!I$1246*10000</f>
        <v>0</v>
      </c>
      <c r="J726">
        <f>'Raw counts'!J726/'Raw counts'!J$1246*10000</f>
        <v>0</v>
      </c>
      <c r="K726">
        <f>'Raw counts'!K726/'Raw counts'!K$1246*10000</f>
        <v>0</v>
      </c>
      <c r="L726">
        <f>'Raw counts'!L726/'Raw counts'!L$1246*10000</f>
        <v>0</v>
      </c>
      <c r="M726">
        <f>'Raw counts'!M726/'Raw counts'!M$1246*10000</f>
        <v>0</v>
      </c>
      <c r="N726">
        <f>'Raw counts'!N726/'Raw counts'!N$1246*10000</f>
        <v>0</v>
      </c>
      <c r="O726">
        <f>'Raw counts'!O726/'Raw counts'!O$1246*10000</f>
        <v>0</v>
      </c>
      <c r="P726">
        <f>'Raw counts'!P726/'Raw counts'!P$1246*10000</f>
        <v>0</v>
      </c>
      <c r="Q726">
        <f>'Raw counts'!Q726/'Raw counts'!Q$1246*10000</f>
        <v>0</v>
      </c>
      <c r="R726">
        <f>'Raw counts'!R726/'Raw counts'!R$1246*10000</f>
        <v>0</v>
      </c>
      <c r="S726">
        <f>'Raw counts'!S726/'Raw counts'!S$1246*10000</f>
        <v>0</v>
      </c>
      <c r="T726">
        <f>'Raw counts'!T726/'Raw counts'!T$1246*10000</f>
        <v>0</v>
      </c>
      <c r="U726">
        <f>'Raw counts'!U726/'Raw counts'!U$1246*10000</f>
        <v>0</v>
      </c>
      <c r="V726">
        <f t="shared" si="45"/>
        <v>0</v>
      </c>
      <c r="W726" t="str">
        <f t="shared" si="46"/>
        <v/>
      </c>
      <c r="X726">
        <f t="shared" si="44"/>
        <v>0</v>
      </c>
      <c r="Y726">
        <f t="shared" si="47"/>
        <v>0</v>
      </c>
    </row>
    <row r="727" spans="1:25" x14ac:dyDescent="0.25">
      <c r="A727">
        <v>735</v>
      </c>
      <c r="B727" t="s">
        <v>360</v>
      </c>
      <c r="C727">
        <v>11400</v>
      </c>
      <c r="D727">
        <v>1002</v>
      </c>
      <c r="E727">
        <f>'Raw counts'!E727/'Raw counts'!E$1246*10000</f>
        <v>3.9952661979186512</v>
      </c>
      <c r="F727">
        <f>'Raw counts'!F727/'Raw counts'!F$1246*10000</f>
        <v>1.7308304376786201</v>
      </c>
      <c r="G727">
        <f>'Raw counts'!G727/'Raw counts'!G$1246*10000</f>
        <v>15.905089225636706</v>
      </c>
      <c r="H727">
        <f>'Raw counts'!H727/'Raw counts'!H$1246*10000</f>
        <v>5.9053427995652656</v>
      </c>
      <c r="I727">
        <f>'Raw counts'!I727/'Raw counts'!I$1246*10000</f>
        <v>1.9948343641003696</v>
      </c>
      <c r="J727">
        <f>'Raw counts'!J727/'Raw counts'!J$1246*10000</f>
        <v>4.9209007121992974</v>
      </c>
      <c r="K727">
        <f>'Raw counts'!K727/'Raw counts'!K$1246*10000</f>
        <v>6.5466302469479905</v>
      </c>
      <c r="L727">
        <f>'Raw counts'!L727/'Raw counts'!L$1246*10000</f>
        <v>2.1784494026462426</v>
      </c>
      <c r="M727">
        <f>'Raw counts'!M727/'Raw counts'!M$1246*10000</f>
        <v>3.1700598901721695</v>
      </c>
      <c r="N727">
        <f>'Raw counts'!N727/'Raw counts'!N$1246*10000</f>
        <v>7.6704053401416967</v>
      </c>
      <c r="O727">
        <f>'Raw counts'!O727/'Raw counts'!O$1246*10000</f>
        <v>8.9888260579706927</v>
      </c>
      <c r="P727">
        <f>'Raw counts'!P727/'Raw counts'!P$1246*10000</f>
        <v>6.5816212926560649</v>
      </c>
      <c r="Q727">
        <f>'Raw counts'!Q727/'Raw counts'!Q$1246*10000</f>
        <v>18.410028785172127</v>
      </c>
      <c r="R727">
        <f>'Raw counts'!R727/'Raw counts'!R$1246*10000</f>
        <v>12.533783716098579</v>
      </c>
      <c r="S727">
        <f>'Raw counts'!S727/'Raw counts'!S$1246*10000</f>
        <v>6.8778777702864824</v>
      </c>
      <c r="T727">
        <f>'Raw counts'!T727/'Raw counts'!T$1246*10000</f>
        <v>16.185483579981547</v>
      </c>
      <c r="U727">
        <f>'Raw counts'!U727/'Raw counts'!U$1246*10000</f>
        <v>1.0458117625616747</v>
      </c>
      <c r="V727">
        <f t="shared" si="45"/>
        <v>1</v>
      </c>
      <c r="W727">
        <f t="shared" si="46"/>
        <v>7.6369588141806638E-2</v>
      </c>
      <c r="X727">
        <f t="shared" si="44"/>
        <v>5.1497114752072575</v>
      </c>
      <c r="Y727">
        <f t="shared" si="47"/>
        <v>9.7867297881086071</v>
      </c>
    </row>
    <row r="728" spans="1:25" x14ac:dyDescent="0.25">
      <c r="A728">
        <v>736</v>
      </c>
      <c r="B728" t="s">
        <v>970</v>
      </c>
      <c r="C728">
        <v>110000</v>
      </c>
      <c r="D728">
        <v>1000</v>
      </c>
      <c r="E728">
        <f>'Raw counts'!E728/'Raw counts'!E$1246*10000</f>
        <v>0</v>
      </c>
      <c r="F728">
        <f>'Raw counts'!F728/'Raw counts'!F$1246*10000</f>
        <v>0</v>
      </c>
      <c r="G728">
        <f>'Raw counts'!G728/'Raw counts'!G$1246*10000</f>
        <v>0</v>
      </c>
      <c r="H728">
        <f>'Raw counts'!H728/'Raw counts'!H$1246*10000</f>
        <v>0</v>
      </c>
      <c r="I728">
        <f>'Raw counts'!I728/'Raw counts'!I$1246*10000</f>
        <v>0</v>
      </c>
      <c r="J728">
        <f>'Raw counts'!J728/'Raw counts'!J$1246*10000</f>
        <v>0</v>
      </c>
      <c r="K728">
        <f>'Raw counts'!K728/'Raw counts'!K$1246*10000</f>
        <v>0</v>
      </c>
      <c r="L728">
        <f>'Raw counts'!L728/'Raw counts'!L$1246*10000</f>
        <v>0</v>
      </c>
      <c r="M728">
        <f>'Raw counts'!M728/'Raw counts'!M$1246*10000</f>
        <v>0</v>
      </c>
      <c r="N728">
        <f>'Raw counts'!N728/'Raw counts'!N$1246*10000</f>
        <v>0</v>
      </c>
      <c r="O728">
        <f>'Raw counts'!O728/'Raw counts'!O$1246*10000</f>
        <v>0</v>
      </c>
      <c r="P728">
        <f>'Raw counts'!P728/'Raw counts'!P$1246*10000</f>
        <v>0</v>
      </c>
      <c r="Q728">
        <f>'Raw counts'!Q728/'Raw counts'!Q$1246*10000</f>
        <v>0</v>
      </c>
      <c r="R728">
        <f>'Raw counts'!R728/'Raw counts'!R$1246*10000</f>
        <v>0</v>
      </c>
      <c r="S728">
        <f>'Raw counts'!S728/'Raw counts'!S$1246*10000</f>
        <v>0</v>
      </c>
      <c r="T728">
        <f>'Raw counts'!T728/'Raw counts'!T$1246*10000</f>
        <v>0</v>
      </c>
      <c r="U728">
        <f>'Raw counts'!U728/'Raw counts'!U$1246*10000</f>
        <v>0</v>
      </c>
      <c r="V728">
        <f t="shared" si="45"/>
        <v>0</v>
      </c>
      <c r="W728" t="str">
        <f t="shared" si="46"/>
        <v/>
      </c>
      <c r="X728">
        <f t="shared" si="44"/>
        <v>0</v>
      </c>
      <c r="Y728">
        <f t="shared" si="47"/>
        <v>0</v>
      </c>
    </row>
    <row r="729" spans="1:25" x14ac:dyDescent="0.25">
      <c r="A729">
        <v>737</v>
      </c>
      <c r="B729" t="s">
        <v>971</v>
      </c>
      <c r="C729">
        <v>111700</v>
      </c>
      <c r="D729">
        <v>1099</v>
      </c>
      <c r="E729">
        <f>'Raw counts'!E729/'Raw counts'!E$1246*10000</f>
        <v>0</v>
      </c>
      <c r="F729">
        <f>'Raw counts'!F729/'Raw counts'!F$1246*10000</f>
        <v>0</v>
      </c>
      <c r="G729">
        <f>'Raw counts'!G729/'Raw counts'!G$1246*10000</f>
        <v>0</v>
      </c>
      <c r="H729">
        <f>'Raw counts'!H729/'Raw counts'!H$1246*10000</f>
        <v>0</v>
      </c>
      <c r="I729">
        <f>'Raw counts'!I729/'Raw counts'!I$1246*10000</f>
        <v>0</v>
      </c>
      <c r="J729">
        <f>'Raw counts'!J729/'Raw counts'!J$1246*10000</f>
        <v>0</v>
      </c>
      <c r="K729">
        <f>'Raw counts'!K729/'Raw counts'!K$1246*10000</f>
        <v>0</v>
      </c>
      <c r="L729">
        <f>'Raw counts'!L729/'Raw counts'!L$1246*10000</f>
        <v>0</v>
      </c>
      <c r="M729">
        <f>'Raw counts'!M729/'Raw counts'!M$1246*10000</f>
        <v>0</v>
      </c>
      <c r="N729">
        <f>'Raw counts'!N729/'Raw counts'!N$1246*10000</f>
        <v>0</v>
      </c>
      <c r="O729">
        <f>'Raw counts'!O729/'Raw counts'!O$1246*10000</f>
        <v>0</v>
      </c>
      <c r="P729">
        <f>'Raw counts'!P729/'Raw counts'!P$1246*10000</f>
        <v>0</v>
      </c>
      <c r="Q729">
        <f>'Raw counts'!Q729/'Raw counts'!Q$1246*10000</f>
        <v>0</v>
      </c>
      <c r="R729">
        <f>'Raw counts'!R729/'Raw counts'!R$1246*10000</f>
        <v>0</v>
      </c>
      <c r="S729">
        <f>'Raw counts'!S729/'Raw counts'!S$1246*10000</f>
        <v>0</v>
      </c>
      <c r="T729">
        <f>'Raw counts'!T729/'Raw counts'!T$1246*10000</f>
        <v>0</v>
      </c>
      <c r="U729">
        <f>'Raw counts'!U729/'Raw counts'!U$1246*10000</f>
        <v>0</v>
      </c>
      <c r="V729">
        <f t="shared" si="45"/>
        <v>0</v>
      </c>
      <c r="W729" t="str">
        <f t="shared" si="46"/>
        <v/>
      </c>
      <c r="X729">
        <f t="shared" si="44"/>
        <v>0</v>
      </c>
      <c r="Y729">
        <f t="shared" si="47"/>
        <v>0</v>
      </c>
    </row>
    <row r="730" spans="1:25" x14ac:dyDescent="0.25">
      <c r="A730">
        <v>738</v>
      </c>
      <c r="B730" t="s">
        <v>972</v>
      </c>
      <c r="C730">
        <v>22600</v>
      </c>
      <c r="D730">
        <v>714</v>
      </c>
      <c r="E730">
        <f>'Raw counts'!E730/'Raw counts'!E$1246*10000</f>
        <v>0</v>
      </c>
      <c r="F730">
        <f>'Raw counts'!F730/'Raw counts'!F$1246*10000</f>
        <v>0</v>
      </c>
      <c r="G730">
        <f>'Raw counts'!G730/'Raw counts'!G$1246*10000</f>
        <v>0</v>
      </c>
      <c r="H730">
        <f>'Raw counts'!H730/'Raw counts'!H$1246*10000</f>
        <v>0</v>
      </c>
      <c r="I730">
        <f>'Raw counts'!I730/'Raw counts'!I$1246*10000</f>
        <v>0</v>
      </c>
      <c r="J730">
        <f>'Raw counts'!J730/'Raw counts'!J$1246*10000</f>
        <v>0</v>
      </c>
      <c r="K730">
        <f>'Raw counts'!K730/'Raw counts'!K$1246*10000</f>
        <v>0</v>
      </c>
      <c r="L730">
        <f>'Raw counts'!L730/'Raw counts'!L$1246*10000</f>
        <v>0</v>
      </c>
      <c r="M730">
        <f>'Raw counts'!M730/'Raw counts'!M$1246*10000</f>
        <v>0</v>
      </c>
      <c r="N730">
        <f>'Raw counts'!N730/'Raw counts'!N$1246*10000</f>
        <v>0</v>
      </c>
      <c r="O730">
        <f>'Raw counts'!O730/'Raw counts'!O$1246*10000</f>
        <v>0</v>
      </c>
      <c r="P730">
        <f>'Raw counts'!P730/'Raw counts'!P$1246*10000</f>
        <v>0</v>
      </c>
      <c r="Q730">
        <f>'Raw counts'!Q730/'Raw counts'!Q$1246*10000</f>
        <v>0</v>
      </c>
      <c r="R730">
        <f>'Raw counts'!R730/'Raw counts'!R$1246*10000</f>
        <v>0</v>
      </c>
      <c r="S730">
        <f>'Raw counts'!S730/'Raw counts'!S$1246*10000</f>
        <v>0</v>
      </c>
      <c r="T730">
        <f>'Raw counts'!T730/'Raw counts'!T$1246*10000</f>
        <v>0</v>
      </c>
      <c r="U730">
        <f>'Raw counts'!U730/'Raw counts'!U$1246*10000</f>
        <v>0</v>
      </c>
      <c r="V730">
        <f t="shared" si="45"/>
        <v>0</v>
      </c>
      <c r="W730" t="str">
        <f t="shared" si="46"/>
        <v/>
      </c>
      <c r="X730">
        <f t="shared" si="44"/>
        <v>0</v>
      </c>
      <c r="Y730">
        <f t="shared" si="47"/>
        <v>0</v>
      </c>
    </row>
    <row r="731" spans="1:25" x14ac:dyDescent="0.25">
      <c r="A731">
        <v>739</v>
      </c>
      <c r="B731" t="s">
        <v>973</v>
      </c>
      <c r="C731">
        <v>18600</v>
      </c>
      <c r="D731">
        <v>31</v>
      </c>
      <c r="E731">
        <f>'Raw counts'!E731/'Raw counts'!E$1246*10000</f>
        <v>0</v>
      </c>
      <c r="F731">
        <f>'Raw counts'!F731/'Raw counts'!F$1246*10000</f>
        <v>0</v>
      </c>
      <c r="G731">
        <f>'Raw counts'!G731/'Raw counts'!G$1246*10000</f>
        <v>0</v>
      </c>
      <c r="H731">
        <f>'Raw counts'!H731/'Raw counts'!H$1246*10000</f>
        <v>0</v>
      </c>
      <c r="I731">
        <f>'Raw counts'!I731/'Raw counts'!I$1246*10000</f>
        <v>0</v>
      </c>
      <c r="J731">
        <f>'Raw counts'!J731/'Raw counts'!J$1246*10000</f>
        <v>0</v>
      </c>
      <c r="K731">
        <f>'Raw counts'!K731/'Raw counts'!K$1246*10000</f>
        <v>0</v>
      </c>
      <c r="L731">
        <f>'Raw counts'!L731/'Raw counts'!L$1246*10000</f>
        <v>0</v>
      </c>
      <c r="M731">
        <f>'Raw counts'!M731/'Raw counts'!M$1246*10000</f>
        <v>0</v>
      </c>
      <c r="N731">
        <f>'Raw counts'!N731/'Raw counts'!N$1246*10000</f>
        <v>0</v>
      </c>
      <c r="O731">
        <f>'Raw counts'!O731/'Raw counts'!O$1246*10000</f>
        <v>0</v>
      </c>
      <c r="P731">
        <f>'Raw counts'!P731/'Raw counts'!P$1246*10000</f>
        <v>0</v>
      </c>
      <c r="Q731">
        <f>'Raw counts'!Q731/'Raw counts'!Q$1246*10000</f>
        <v>0</v>
      </c>
      <c r="R731">
        <f>'Raw counts'!R731/'Raw counts'!R$1246*10000</f>
        <v>0</v>
      </c>
      <c r="S731">
        <f>'Raw counts'!S731/'Raw counts'!S$1246*10000</f>
        <v>0</v>
      </c>
      <c r="T731">
        <f>'Raw counts'!T731/'Raw counts'!T$1246*10000</f>
        <v>0</v>
      </c>
      <c r="U731">
        <f>'Raw counts'!U731/'Raw counts'!U$1246*10000</f>
        <v>0</v>
      </c>
      <c r="V731">
        <f t="shared" si="45"/>
        <v>0</v>
      </c>
      <c r="W731" t="str">
        <f t="shared" si="46"/>
        <v/>
      </c>
      <c r="X731">
        <f t="shared" si="44"/>
        <v>0</v>
      </c>
      <c r="Y731">
        <f t="shared" si="47"/>
        <v>0</v>
      </c>
    </row>
    <row r="732" spans="1:25" x14ac:dyDescent="0.25">
      <c r="A732">
        <v>740</v>
      </c>
      <c r="B732" t="s">
        <v>974</v>
      </c>
      <c r="C732">
        <v>75700</v>
      </c>
      <c r="D732">
        <v>515</v>
      </c>
      <c r="E732">
        <f>'Raw counts'!E732/'Raw counts'!E$1246*10000</f>
        <v>0</v>
      </c>
      <c r="F732">
        <f>'Raw counts'!F732/'Raw counts'!F$1246*10000</f>
        <v>0</v>
      </c>
      <c r="G732">
        <f>'Raw counts'!G732/'Raw counts'!G$1246*10000</f>
        <v>0</v>
      </c>
      <c r="H732">
        <f>'Raw counts'!H732/'Raw counts'!H$1246*10000</f>
        <v>0</v>
      </c>
      <c r="I732">
        <f>'Raw counts'!I732/'Raw counts'!I$1246*10000</f>
        <v>0</v>
      </c>
      <c r="J732">
        <f>'Raw counts'!J732/'Raw counts'!J$1246*10000</f>
        <v>0</v>
      </c>
      <c r="K732">
        <f>'Raw counts'!K732/'Raw counts'!K$1246*10000</f>
        <v>0</v>
      </c>
      <c r="L732">
        <f>'Raw counts'!L732/'Raw counts'!L$1246*10000</f>
        <v>0</v>
      </c>
      <c r="M732">
        <f>'Raw counts'!M732/'Raw counts'!M$1246*10000</f>
        <v>0</v>
      </c>
      <c r="N732">
        <f>'Raw counts'!N732/'Raw counts'!N$1246*10000</f>
        <v>0</v>
      </c>
      <c r="O732">
        <f>'Raw counts'!O732/'Raw counts'!O$1246*10000</f>
        <v>0</v>
      </c>
      <c r="P732">
        <f>'Raw counts'!P732/'Raw counts'!P$1246*10000</f>
        <v>0</v>
      </c>
      <c r="Q732">
        <f>'Raw counts'!Q732/'Raw counts'!Q$1246*10000</f>
        <v>0</v>
      </c>
      <c r="R732">
        <f>'Raw counts'!R732/'Raw counts'!R$1246*10000</f>
        <v>0</v>
      </c>
      <c r="S732">
        <f>'Raw counts'!S732/'Raw counts'!S$1246*10000</f>
        <v>0</v>
      </c>
      <c r="T732">
        <f>'Raw counts'!T732/'Raw counts'!T$1246*10000</f>
        <v>0</v>
      </c>
      <c r="U732">
        <f>'Raw counts'!U732/'Raw counts'!U$1246*10000</f>
        <v>0</v>
      </c>
      <c r="V732">
        <f t="shared" si="45"/>
        <v>0</v>
      </c>
      <c r="W732" t="str">
        <f t="shared" si="46"/>
        <v/>
      </c>
      <c r="X732">
        <f t="shared" si="44"/>
        <v>0</v>
      </c>
      <c r="Y732">
        <f t="shared" si="47"/>
        <v>0</v>
      </c>
    </row>
    <row r="733" spans="1:25" x14ac:dyDescent="0.25">
      <c r="A733">
        <v>741</v>
      </c>
      <c r="B733" t="s">
        <v>361</v>
      </c>
      <c r="C733">
        <v>64400</v>
      </c>
      <c r="D733">
        <v>733</v>
      </c>
      <c r="E733">
        <f>'Raw counts'!E733/'Raw counts'!E$1246*10000</f>
        <v>1.301870285156288</v>
      </c>
      <c r="F733">
        <f>'Raw counts'!F733/'Raw counts'!F$1246*10000</f>
        <v>3.2811951425187109</v>
      </c>
      <c r="G733">
        <f>'Raw counts'!G733/'Raw counts'!G$1246*10000</f>
        <v>6.043732447993682E-2</v>
      </c>
      <c r="H733">
        <f>'Raw counts'!H733/'Raw counts'!H$1246*10000</f>
        <v>1.3960621275568005E-2</v>
      </c>
      <c r="I733">
        <f>'Raw counts'!I733/'Raw counts'!I$1246*10000</f>
        <v>0.30168791308925341</v>
      </c>
      <c r="J733">
        <f>'Raw counts'!J733/'Raw counts'!J$1246*10000</f>
        <v>2.2385660554493798</v>
      </c>
      <c r="K733">
        <f>'Raw counts'!K733/'Raw counts'!K$1246*10000</f>
        <v>0.21851831205752828</v>
      </c>
      <c r="L733">
        <f>'Raw counts'!L733/'Raw counts'!L$1246*10000</f>
        <v>0.52035835933655183</v>
      </c>
      <c r="M733">
        <f>'Raw counts'!M733/'Raw counts'!M$1246*10000</f>
        <v>9.2152903784074695E-3</v>
      </c>
      <c r="N733">
        <f>'Raw counts'!N733/'Raw counts'!N$1246*10000</f>
        <v>0.21993993806857912</v>
      </c>
      <c r="O733">
        <f>'Raw counts'!O733/'Raw counts'!O$1246*10000</f>
        <v>0.45095570639014332</v>
      </c>
      <c r="P733">
        <f>'Raw counts'!P733/'Raw counts'!P$1246*10000</f>
        <v>0.13248718186515454</v>
      </c>
      <c r="Q733">
        <f>'Raw counts'!Q733/'Raw counts'!Q$1246*10000</f>
        <v>0</v>
      </c>
      <c r="R733">
        <f>'Raw counts'!R733/'Raw counts'!R$1246*10000</f>
        <v>0.47682872832983725</v>
      </c>
      <c r="S733">
        <f>'Raw counts'!S733/'Raw counts'!S$1246*10000</f>
        <v>1.0856949913632964E-2</v>
      </c>
      <c r="T733">
        <f>'Raw counts'!T733/'Raw counts'!T$1246*10000</f>
        <v>0.43814207143262152</v>
      </c>
      <c r="U733">
        <f>'Raw counts'!U733/'Raw counts'!U$1246*10000</f>
        <v>0.8548751752060163</v>
      </c>
      <c r="V733">
        <f t="shared" si="45"/>
        <v>1</v>
      </c>
      <c r="W733">
        <f t="shared" si="46"/>
        <v>0.20713756208810408</v>
      </c>
      <c r="X733">
        <f t="shared" si="44"/>
        <v>0.88286770041573603</v>
      </c>
      <c r="Y733">
        <f t="shared" si="47"/>
        <v>0.32301071890074812</v>
      </c>
    </row>
    <row r="734" spans="1:25" x14ac:dyDescent="0.25">
      <c r="A734">
        <v>742</v>
      </c>
      <c r="B734" t="s">
        <v>975</v>
      </c>
      <c r="C734">
        <v>39900</v>
      </c>
      <c r="D734">
        <v>734</v>
      </c>
      <c r="E734">
        <f>'Raw counts'!E734/'Raw counts'!E$1246*10000</f>
        <v>0</v>
      </c>
      <c r="F734">
        <f>'Raw counts'!F734/'Raw counts'!F$1246*10000</f>
        <v>0</v>
      </c>
      <c r="G734">
        <f>'Raw counts'!G734/'Raw counts'!G$1246*10000</f>
        <v>0</v>
      </c>
      <c r="H734">
        <f>'Raw counts'!H734/'Raw counts'!H$1246*10000</f>
        <v>0</v>
      </c>
      <c r="I734">
        <f>'Raw counts'!I734/'Raw counts'!I$1246*10000</f>
        <v>0</v>
      </c>
      <c r="J734">
        <f>'Raw counts'!J734/'Raw counts'!J$1246*10000</f>
        <v>0</v>
      </c>
      <c r="K734">
        <f>'Raw counts'!K734/'Raw counts'!K$1246*10000</f>
        <v>0</v>
      </c>
      <c r="L734">
        <f>'Raw counts'!L734/'Raw counts'!L$1246*10000</f>
        <v>0</v>
      </c>
      <c r="M734">
        <f>'Raw counts'!M734/'Raw counts'!M$1246*10000</f>
        <v>0</v>
      </c>
      <c r="N734">
        <f>'Raw counts'!N734/'Raw counts'!N$1246*10000</f>
        <v>0</v>
      </c>
      <c r="O734">
        <f>'Raw counts'!O734/'Raw counts'!O$1246*10000</f>
        <v>0</v>
      </c>
      <c r="P734">
        <f>'Raw counts'!P734/'Raw counts'!P$1246*10000</f>
        <v>0</v>
      </c>
      <c r="Q734">
        <f>'Raw counts'!Q734/'Raw counts'!Q$1246*10000</f>
        <v>0</v>
      </c>
      <c r="R734">
        <f>'Raw counts'!R734/'Raw counts'!R$1246*10000</f>
        <v>0</v>
      </c>
      <c r="S734">
        <f>'Raw counts'!S734/'Raw counts'!S$1246*10000</f>
        <v>0</v>
      </c>
      <c r="T734">
        <f>'Raw counts'!T734/'Raw counts'!T$1246*10000</f>
        <v>0</v>
      </c>
      <c r="U734">
        <f>'Raw counts'!U734/'Raw counts'!U$1246*10000</f>
        <v>0</v>
      </c>
      <c r="V734">
        <f t="shared" si="45"/>
        <v>0</v>
      </c>
      <c r="W734" t="str">
        <f t="shared" si="46"/>
        <v/>
      </c>
      <c r="X734">
        <f t="shared" si="44"/>
        <v>0</v>
      </c>
      <c r="Y734">
        <f t="shared" si="47"/>
        <v>0</v>
      </c>
    </row>
    <row r="735" spans="1:25" x14ac:dyDescent="0.25">
      <c r="A735">
        <v>743</v>
      </c>
      <c r="B735" t="s">
        <v>976</v>
      </c>
      <c r="C735">
        <v>43600</v>
      </c>
      <c r="D735">
        <v>926</v>
      </c>
      <c r="E735">
        <f>'Raw counts'!E735/'Raw counts'!E$1246*10000</f>
        <v>0</v>
      </c>
      <c r="F735">
        <f>'Raw counts'!F735/'Raw counts'!F$1246*10000</f>
        <v>0</v>
      </c>
      <c r="G735">
        <f>'Raw counts'!G735/'Raw counts'!G$1246*10000</f>
        <v>0</v>
      </c>
      <c r="H735">
        <f>'Raw counts'!H735/'Raw counts'!H$1246*10000</f>
        <v>0</v>
      </c>
      <c r="I735">
        <f>'Raw counts'!I735/'Raw counts'!I$1246*10000</f>
        <v>0</v>
      </c>
      <c r="J735">
        <f>'Raw counts'!J735/'Raw counts'!J$1246*10000</f>
        <v>0</v>
      </c>
      <c r="K735">
        <f>'Raw counts'!K735/'Raw counts'!K$1246*10000</f>
        <v>0</v>
      </c>
      <c r="L735">
        <f>'Raw counts'!L735/'Raw counts'!L$1246*10000</f>
        <v>0</v>
      </c>
      <c r="M735">
        <f>'Raw counts'!M735/'Raw counts'!M$1246*10000</f>
        <v>0</v>
      </c>
      <c r="N735">
        <f>'Raw counts'!N735/'Raw counts'!N$1246*10000</f>
        <v>0</v>
      </c>
      <c r="O735">
        <f>'Raw counts'!O735/'Raw counts'!O$1246*10000</f>
        <v>0</v>
      </c>
      <c r="P735">
        <f>'Raw counts'!P735/'Raw counts'!P$1246*10000</f>
        <v>0</v>
      </c>
      <c r="Q735">
        <f>'Raw counts'!Q735/'Raw counts'!Q$1246*10000</f>
        <v>0</v>
      </c>
      <c r="R735">
        <f>'Raw counts'!R735/'Raw counts'!R$1246*10000</f>
        <v>0</v>
      </c>
      <c r="S735">
        <f>'Raw counts'!S735/'Raw counts'!S$1246*10000</f>
        <v>0</v>
      </c>
      <c r="T735">
        <f>'Raw counts'!T735/'Raw counts'!T$1246*10000</f>
        <v>0</v>
      </c>
      <c r="U735">
        <f>'Raw counts'!U735/'Raw counts'!U$1246*10000</f>
        <v>0</v>
      </c>
      <c r="V735">
        <f t="shared" si="45"/>
        <v>0</v>
      </c>
      <c r="W735" t="str">
        <f t="shared" si="46"/>
        <v/>
      </c>
      <c r="X735">
        <f t="shared" si="44"/>
        <v>0</v>
      </c>
      <c r="Y735">
        <f t="shared" si="47"/>
        <v>0</v>
      </c>
    </row>
    <row r="736" spans="1:25" x14ac:dyDescent="0.25">
      <c r="A736">
        <v>744</v>
      </c>
      <c r="B736" t="s">
        <v>977</v>
      </c>
      <c r="C736">
        <v>104300</v>
      </c>
      <c r="D736">
        <v>960</v>
      </c>
      <c r="E736">
        <f>'Raw counts'!E736/'Raw counts'!E$1246*10000</f>
        <v>0</v>
      </c>
      <c r="F736">
        <f>'Raw counts'!F736/'Raw counts'!F$1246*10000</f>
        <v>0</v>
      </c>
      <c r="G736">
        <f>'Raw counts'!G736/'Raw counts'!G$1246*10000</f>
        <v>0</v>
      </c>
      <c r="H736">
        <f>'Raw counts'!H736/'Raw counts'!H$1246*10000</f>
        <v>0</v>
      </c>
      <c r="I736">
        <f>'Raw counts'!I736/'Raw counts'!I$1246*10000</f>
        <v>0</v>
      </c>
      <c r="J736">
        <f>'Raw counts'!J736/'Raw counts'!J$1246*10000</f>
        <v>0</v>
      </c>
      <c r="K736">
        <f>'Raw counts'!K736/'Raw counts'!K$1246*10000</f>
        <v>0</v>
      </c>
      <c r="L736">
        <f>'Raw counts'!L736/'Raw counts'!L$1246*10000</f>
        <v>0</v>
      </c>
      <c r="M736">
        <f>'Raw counts'!M736/'Raw counts'!M$1246*10000</f>
        <v>0</v>
      </c>
      <c r="N736">
        <f>'Raw counts'!N736/'Raw counts'!N$1246*10000</f>
        <v>0</v>
      </c>
      <c r="O736">
        <f>'Raw counts'!O736/'Raw counts'!O$1246*10000</f>
        <v>0</v>
      </c>
      <c r="P736">
        <f>'Raw counts'!P736/'Raw counts'!P$1246*10000</f>
        <v>0</v>
      </c>
      <c r="Q736">
        <f>'Raw counts'!Q736/'Raw counts'!Q$1246*10000</f>
        <v>0</v>
      </c>
      <c r="R736">
        <f>'Raw counts'!R736/'Raw counts'!R$1246*10000</f>
        <v>0</v>
      </c>
      <c r="S736">
        <f>'Raw counts'!S736/'Raw counts'!S$1246*10000</f>
        <v>0</v>
      </c>
      <c r="T736">
        <f>'Raw counts'!T736/'Raw counts'!T$1246*10000</f>
        <v>0</v>
      </c>
      <c r="U736">
        <f>'Raw counts'!U736/'Raw counts'!U$1246*10000</f>
        <v>0</v>
      </c>
      <c r="V736">
        <f t="shared" si="45"/>
        <v>0</v>
      </c>
      <c r="W736" t="str">
        <f t="shared" si="46"/>
        <v/>
      </c>
      <c r="X736">
        <f t="shared" si="44"/>
        <v>0</v>
      </c>
      <c r="Y736">
        <f t="shared" si="47"/>
        <v>0</v>
      </c>
    </row>
    <row r="737" spans="1:25" x14ac:dyDescent="0.25">
      <c r="A737">
        <v>745</v>
      </c>
      <c r="B737" t="s">
        <v>978</v>
      </c>
      <c r="C737">
        <v>111500</v>
      </c>
      <c r="D737">
        <v>1099</v>
      </c>
      <c r="E737">
        <f>'Raw counts'!E737/'Raw counts'!E$1246*10000</f>
        <v>0</v>
      </c>
      <c r="F737">
        <f>'Raw counts'!F737/'Raw counts'!F$1246*10000</f>
        <v>0</v>
      </c>
      <c r="G737">
        <f>'Raw counts'!G737/'Raw counts'!G$1246*10000</f>
        <v>0</v>
      </c>
      <c r="H737">
        <f>'Raw counts'!H737/'Raw counts'!H$1246*10000</f>
        <v>0</v>
      </c>
      <c r="I737">
        <f>'Raw counts'!I737/'Raw counts'!I$1246*10000</f>
        <v>0</v>
      </c>
      <c r="J737">
        <f>'Raw counts'!J737/'Raw counts'!J$1246*10000</f>
        <v>0</v>
      </c>
      <c r="K737">
        <f>'Raw counts'!K737/'Raw counts'!K$1246*10000</f>
        <v>0</v>
      </c>
      <c r="L737">
        <f>'Raw counts'!L737/'Raw counts'!L$1246*10000</f>
        <v>0</v>
      </c>
      <c r="M737">
        <f>'Raw counts'!M737/'Raw counts'!M$1246*10000</f>
        <v>0</v>
      </c>
      <c r="N737">
        <f>'Raw counts'!N737/'Raw counts'!N$1246*10000</f>
        <v>0</v>
      </c>
      <c r="O737">
        <f>'Raw counts'!O737/'Raw counts'!O$1246*10000</f>
        <v>0</v>
      </c>
      <c r="P737">
        <f>'Raw counts'!P737/'Raw counts'!P$1246*10000</f>
        <v>0</v>
      </c>
      <c r="Q737">
        <f>'Raw counts'!Q737/'Raw counts'!Q$1246*10000</f>
        <v>0</v>
      </c>
      <c r="R737">
        <f>'Raw counts'!R737/'Raw counts'!R$1246*10000</f>
        <v>0</v>
      </c>
      <c r="S737">
        <f>'Raw counts'!S737/'Raw counts'!S$1246*10000</f>
        <v>0</v>
      </c>
      <c r="T737">
        <f>'Raw counts'!T737/'Raw counts'!T$1246*10000</f>
        <v>0</v>
      </c>
      <c r="U737">
        <f>'Raw counts'!U737/'Raw counts'!U$1246*10000</f>
        <v>0</v>
      </c>
      <c r="V737">
        <f t="shared" si="45"/>
        <v>0</v>
      </c>
      <c r="W737" t="str">
        <f t="shared" si="46"/>
        <v/>
      </c>
      <c r="X737">
        <f t="shared" si="44"/>
        <v>0</v>
      </c>
      <c r="Y737">
        <f t="shared" si="47"/>
        <v>0</v>
      </c>
    </row>
    <row r="738" spans="1:25" x14ac:dyDescent="0.25">
      <c r="A738">
        <v>746</v>
      </c>
      <c r="B738" t="s">
        <v>979</v>
      </c>
      <c r="C738">
        <v>22700</v>
      </c>
      <c r="D738">
        <v>714</v>
      </c>
      <c r="E738">
        <f>'Raw counts'!E738/'Raw counts'!E$1246*10000</f>
        <v>0</v>
      </c>
      <c r="F738">
        <f>'Raw counts'!F738/'Raw counts'!F$1246*10000</f>
        <v>0</v>
      </c>
      <c r="G738">
        <f>'Raw counts'!G738/'Raw counts'!G$1246*10000</f>
        <v>0</v>
      </c>
      <c r="H738">
        <f>'Raw counts'!H738/'Raw counts'!H$1246*10000</f>
        <v>0</v>
      </c>
      <c r="I738">
        <f>'Raw counts'!I738/'Raw counts'!I$1246*10000</f>
        <v>0</v>
      </c>
      <c r="J738">
        <f>'Raw counts'!J738/'Raw counts'!J$1246*10000</f>
        <v>0</v>
      </c>
      <c r="K738">
        <f>'Raw counts'!K738/'Raw counts'!K$1246*10000</f>
        <v>0</v>
      </c>
      <c r="L738">
        <f>'Raw counts'!L738/'Raw counts'!L$1246*10000</f>
        <v>0</v>
      </c>
      <c r="M738">
        <f>'Raw counts'!M738/'Raw counts'!M$1246*10000</f>
        <v>0</v>
      </c>
      <c r="N738">
        <f>'Raw counts'!N738/'Raw counts'!N$1246*10000</f>
        <v>0</v>
      </c>
      <c r="O738">
        <f>'Raw counts'!O738/'Raw counts'!O$1246*10000</f>
        <v>0</v>
      </c>
      <c r="P738">
        <f>'Raw counts'!P738/'Raw counts'!P$1246*10000</f>
        <v>0</v>
      </c>
      <c r="Q738">
        <f>'Raw counts'!Q738/'Raw counts'!Q$1246*10000</f>
        <v>0</v>
      </c>
      <c r="R738">
        <f>'Raw counts'!R738/'Raw counts'!R$1246*10000</f>
        <v>0</v>
      </c>
      <c r="S738">
        <f>'Raw counts'!S738/'Raw counts'!S$1246*10000</f>
        <v>0</v>
      </c>
      <c r="T738">
        <f>'Raw counts'!T738/'Raw counts'!T$1246*10000</f>
        <v>0</v>
      </c>
      <c r="U738">
        <f>'Raw counts'!U738/'Raw counts'!U$1246*10000</f>
        <v>0</v>
      </c>
      <c r="V738">
        <f t="shared" si="45"/>
        <v>0</v>
      </c>
      <c r="W738" t="str">
        <f t="shared" si="46"/>
        <v/>
      </c>
      <c r="X738">
        <f t="shared" si="44"/>
        <v>0</v>
      </c>
      <c r="Y738">
        <f t="shared" si="47"/>
        <v>0</v>
      </c>
    </row>
    <row r="739" spans="1:25" x14ac:dyDescent="0.25">
      <c r="A739">
        <v>747</v>
      </c>
      <c r="B739" t="s">
        <v>980</v>
      </c>
      <c r="C739">
        <v>8600</v>
      </c>
      <c r="D739">
        <v>44</v>
      </c>
      <c r="E739">
        <f>'Raw counts'!E739/'Raw counts'!E$1246*10000</f>
        <v>0</v>
      </c>
      <c r="F739">
        <f>'Raw counts'!F739/'Raw counts'!F$1246*10000</f>
        <v>0</v>
      </c>
      <c r="G739">
        <f>'Raw counts'!G739/'Raw counts'!G$1246*10000</f>
        <v>0</v>
      </c>
      <c r="H739">
        <f>'Raw counts'!H739/'Raw counts'!H$1246*10000</f>
        <v>0</v>
      </c>
      <c r="I739">
        <f>'Raw counts'!I739/'Raw counts'!I$1246*10000</f>
        <v>0</v>
      </c>
      <c r="J739">
        <f>'Raw counts'!J739/'Raw counts'!J$1246*10000</f>
        <v>0</v>
      </c>
      <c r="K739">
        <f>'Raw counts'!K739/'Raw counts'!K$1246*10000</f>
        <v>0</v>
      </c>
      <c r="L739">
        <f>'Raw counts'!L739/'Raw counts'!L$1246*10000</f>
        <v>0</v>
      </c>
      <c r="M739">
        <f>'Raw counts'!M739/'Raw counts'!M$1246*10000</f>
        <v>0</v>
      </c>
      <c r="N739">
        <f>'Raw counts'!N739/'Raw counts'!N$1246*10000</f>
        <v>0</v>
      </c>
      <c r="O739">
        <f>'Raw counts'!O739/'Raw counts'!O$1246*10000</f>
        <v>0</v>
      </c>
      <c r="P739">
        <f>'Raw counts'!P739/'Raw counts'!P$1246*10000</f>
        <v>0</v>
      </c>
      <c r="Q739">
        <f>'Raw counts'!Q739/'Raw counts'!Q$1246*10000</f>
        <v>0</v>
      </c>
      <c r="R739">
        <f>'Raw counts'!R739/'Raw counts'!R$1246*10000</f>
        <v>0</v>
      </c>
      <c r="S739">
        <f>'Raw counts'!S739/'Raw counts'!S$1246*10000</f>
        <v>0</v>
      </c>
      <c r="T739">
        <f>'Raw counts'!T739/'Raw counts'!T$1246*10000</f>
        <v>0</v>
      </c>
      <c r="U739">
        <f>'Raw counts'!U739/'Raw counts'!U$1246*10000</f>
        <v>0</v>
      </c>
      <c r="V739">
        <f t="shared" si="45"/>
        <v>0</v>
      </c>
      <c r="W739" t="str">
        <f t="shared" si="46"/>
        <v/>
      </c>
      <c r="X739">
        <f t="shared" si="44"/>
        <v>0</v>
      </c>
      <c r="Y739">
        <f t="shared" si="47"/>
        <v>0</v>
      </c>
    </row>
    <row r="740" spans="1:25" x14ac:dyDescent="0.25">
      <c r="A740">
        <v>748</v>
      </c>
      <c r="B740" t="s">
        <v>981</v>
      </c>
      <c r="C740">
        <v>75800</v>
      </c>
      <c r="D740">
        <v>515</v>
      </c>
      <c r="E740">
        <f>'Raw counts'!E740/'Raw counts'!E$1246*10000</f>
        <v>0</v>
      </c>
      <c r="F740">
        <f>'Raw counts'!F740/'Raw counts'!F$1246*10000</f>
        <v>0</v>
      </c>
      <c r="G740">
        <f>'Raw counts'!G740/'Raw counts'!G$1246*10000</f>
        <v>0</v>
      </c>
      <c r="H740">
        <f>'Raw counts'!H740/'Raw counts'!H$1246*10000</f>
        <v>0</v>
      </c>
      <c r="I740">
        <f>'Raw counts'!I740/'Raw counts'!I$1246*10000</f>
        <v>0</v>
      </c>
      <c r="J740">
        <f>'Raw counts'!J740/'Raw counts'!J$1246*10000</f>
        <v>0</v>
      </c>
      <c r="K740">
        <f>'Raw counts'!K740/'Raw counts'!K$1246*10000</f>
        <v>0</v>
      </c>
      <c r="L740">
        <f>'Raw counts'!L740/'Raw counts'!L$1246*10000</f>
        <v>0</v>
      </c>
      <c r="M740">
        <f>'Raw counts'!M740/'Raw counts'!M$1246*10000</f>
        <v>0</v>
      </c>
      <c r="N740">
        <f>'Raw counts'!N740/'Raw counts'!N$1246*10000</f>
        <v>0</v>
      </c>
      <c r="O740">
        <f>'Raw counts'!O740/'Raw counts'!O$1246*10000</f>
        <v>0</v>
      </c>
      <c r="P740">
        <f>'Raw counts'!P740/'Raw counts'!P$1246*10000</f>
        <v>0</v>
      </c>
      <c r="Q740">
        <f>'Raw counts'!Q740/'Raw counts'!Q$1246*10000</f>
        <v>0</v>
      </c>
      <c r="R740">
        <f>'Raw counts'!R740/'Raw counts'!R$1246*10000</f>
        <v>0</v>
      </c>
      <c r="S740">
        <f>'Raw counts'!S740/'Raw counts'!S$1246*10000</f>
        <v>0</v>
      </c>
      <c r="T740">
        <f>'Raw counts'!T740/'Raw counts'!T$1246*10000</f>
        <v>0</v>
      </c>
      <c r="U740">
        <f>'Raw counts'!U740/'Raw counts'!U$1246*10000</f>
        <v>0</v>
      </c>
      <c r="V740">
        <f t="shared" si="45"/>
        <v>0</v>
      </c>
      <c r="W740" t="str">
        <f t="shared" si="46"/>
        <v/>
      </c>
      <c r="X740">
        <f t="shared" si="44"/>
        <v>0</v>
      </c>
      <c r="Y740">
        <f t="shared" si="47"/>
        <v>0</v>
      </c>
    </row>
    <row r="741" spans="1:25" x14ac:dyDescent="0.25">
      <c r="A741">
        <v>749</v>
      </c>
      <c r="B741" t="s">
        <v>362</v>
      </c>
      <c r="C741">
        <v>80100</v>
      </c>
      <c r="D741">
        <v>323</v>
      </c>
      <c r="E741">
        <f>'Raw counts'!E741/'Raw counts'!E$1246*10000</f>
        <v>11.711229107503479</v>
      </c>
      <c r="F741">
        <f>'Raw counts'!F741/'Raw counts'!F$1246*10000</f>
        <v>2.1327768426371621</v>
      </c>
      <c r="G741">
        <f>'Raw counts'!G741/'Raw counts'!G$1246*10000</f>
        <v>6.6481056927930506</v>
      </c>
      <c r="H741">
        <f>'Raw counts'!H741/'Raw counts'!H$1246*10000</f>
        <v>0</v>
      </c>
      <c r="I741">
        <f>'Raw counts'!I741/'Raw counts'!I$1246*10000</f>
        <v>16.457383503828051</v>
      </c>
      <c r="J741">
        <f>'Raw counts'!J741/'Raw counts'!J$1246*10000</f>
        <v>5.5224537050733602</v>
      </c>
      <c r="K741">
        <f>'Raw counts'!K741/'Raw counts'!K$1246*10000</f>
        <v>22.828474273928315</v>
      </c>
      <c r="L741">
        <f>'Raw counts'!L741/'Raw counts'!L$1246*10000</f>
        <v>18.644704604024927</v>
      </c>
      <c r="M741">
        <f>'Raw counts'!M741/'Raw counts'!M$1246*10000</f>
        <v>0.64507032648852292</v>
      </c>
      <c r="N741">
        <f>'Raw counts'!N741/'Raw counts'!N$1246*10000</f>
        <v>0.81561060367098082</v>
      </c>
      <c r="O741">
        <f>'Raw counts'!O741/'Raw counts'!O$1246*10000</f>
        <v>4.3244633038159268</v>
      </c>
      <c r="P741">
        <f>'Raw counts'!P741/'Raw counts'!P$1246*10000</f>
        <v>8.4407156188283938</v>
      </c>
      <c r="Q741">
        <f>'Raw counts'!Q741/'Raw counts'!Q$1246*10000</f>
        <v>0.62406877237871616</v>
      </c>
      <c r="R741">
        <f>'Raw counts'!R741/'Raw counts'!R$1246*10000</f>
        <v>9.3322193973125298</v>
      </c>
      <c r="S741">
        <f>'Raw counts'!S741/'Raw counts'!S$1246*10000</f>
        <v>4.3427799654531855E-2</v>
      </c>
      <c r="T741">
        <f>'Raw counts'!T741/'Raw counts'!T$1246*10000</f>
        <v>1.0137404790009674</v>
      </c>
      <c r="U741">
        <f>'Raw counts'!U741/'Raw counts'!U$1246*10000</f>
        <v>3.0289485903238544</v>
      </c>
      <c r="V741">
        <f t="shared" si="45"/>
        <v>1</v>
      </c>
      <c r="W741">
        <f t="shared" si="46"/>
        <v>8.3687269629550268E-2</v>
      </c>
      <c r="X741">
        <f t="shared" si="44"/>
        <v>9.3989108951418743</v>
      </c>
      <c r="Y741">
        <f t="shared" si="47"/>
        <v>3.4528993206232377</v>
      </c>
    </row>
    <row r="742" spans="1:25" x14ac:dyDescent="0.25">
      <c r="A742">
        <v>750</v>
      </c>
      <c r="B742" t="s">
        <v>363</v>
      </c>
      <c r="C742">
        <v>17000</v>
      </c>
      <c r="D742">
        <v>425</v>
      </c>
      <c r="E742">
        <f>'Raw counts'!E742/'Raw counts'!E$1246*10000</f>
        <v>0.24094873283380366</v>
      </c>
      <c r="F742">
        <f>'Raw counts'!F742/'Raw counts'!F$1246*10000</f>
        <v>2.2066037333438331</v>
      </c>
      <c r="G742">
        <f>'Raw counts'!G742/'Raw counts'!G$1246*10000</f>
        <v>1.3094753637319645</v>
      </c>
      <c r="H742">
        <f>'Raw counts'!H742/'Raw counts'!H$1246*10000</f>
        <v>1.5147274083991287</v>
      </c>
      <c r="I742">
        <f>'Raw counts'!I742/'Raw counts'!I$1246*10000</f>
        <v>1.8162843747210158</v>
      </c>
      <c r="J742">
        <f>'Raw counts'!J742/'Raw counts'!J$1246*10000</f>
        <v>1.9131357478289852</v>
      </c>
      <c r="K742">
        <f>'Raw counts'!K742/'Raw counts'!K$1246*10000</f>
        <v>0.56636378839400192</v>
      </c>
      <c r="L742">
        <f>'Raw counts'!L742/'Raw counts'!L$1246*10000</f>
        <v>5.7327615859111655E-2</v>
      </c>
      <c r="M742">
        <f>'Raw counts'!M742/'Raw counts'!M$1246*10000</f>
        <v>0.28567400173063151</v>
      </c>
      <c r="N742">
        <f>'Raw counts'!N742/'Raw counts'!N$1246*10000</f>
        <v>2.2543843652029358</v>
      </c>
      <c r="O742">
        <f>'Raw counts'!O742/'Raw counts'!O$1246*10000</f>
        <v>8.3696032969573615</v>
      </c>
      <c r="P742">
        <f>'Raw counts'!P742/'Raw counts'!P$1246*10000</f>
        <v>2.1839016107449667</v>
      </c>
      <c r="Q742">
        <f>'Raw counts'!Q742/'Raw counts'!Q$1246*10000</f>
        <v>2.3402578964201854</v>
      </c>
      <c r="R742">
        <f>'Raw counts'!R742/'Raw counts'!R$1246*10000</f>
        <v>1.5867577850303829</v>
      </c>
      <c r="S742">
        <f>'Raw counts'!S742/'Raw counts'!S$1246*10000</f>
        <v>1.4331173885995512</v>
      </c>
      <c r="T742">
        <f>'Raw counts'!T742/'Raw counts'!T$1246*10000</f>
        <v>0.97078537395855347</v>
      </c>
      <c r="U742">
        <f>'Raw counts'!U742/'Raw counts'!U$1246*10000</f>
        <v>0.92864612941161151</v>
      </c>
      <c r="V742">
        <f t="shared" si="45"/>
        <v>1</v>
      </c>
      <c r="W742">
        <f t="shared" si="46"/>
        <v>0.12190442605327645</v>
      </c>
      <c r="X742">
        <f t="shared" si="44"/>
        <v>1.1011711963158308</v>
      </c>
      <c r="Y742">
        <f t="shared" si="47"/>
        <v>2.5084317307906936</v>
      </c>
    </row>
    <row r="743" spans="1:25" x14ac:dyDescent="0.25">
      <c r="A743">
        <v>751</v>
      </c>
      <c r="B743" t="s">
        <v>982</v>
      </c>
      <c r="C743">
        <v>40000</v>
      </c>
      <c r="D743">
        <v>734</v>
      </c>
      <c r="E743">
        <f>'Raw counts'!E743/'Raw counts'!E$1246*10000</f>
        <v>0</v>
      </c>
      <c r="F743">
        <f>'Raw counts'!F743/'Raw counts'!F$1246*10000</f>
        <v>0</v>
      </c>
      <c r="G743">
        <f>'Raw counts'!G743/'Raw counts'!G$1246*10000</f>
        <v>0</v>
      </c>
      <c r="H743">
        <f>'Raw counts'!H743/'Raw counts'!H$1246*10000</f>
        <v>0</v>
      </c>
      <c r="I743">
        <f>'Raw counts'!I743/'Raw counts'!I$1246*10000</f>
        <v>0</v>
      </c>
      <c r="J743">
        <f>'Raw counts'!J743/'Raw counts'!J$1246*10000</f>
        <v>0</v>
      </c>
      <c r="K743">
        <f>'Raw counts'!K743/'Raw counts'!K$1246*10000</f>
        <v>0</v>
      </c>
      <c r="L743">
        <f>'Raw counts'!L743/'Raw counts'!L$1246*10000</f>
        <v>0</v>
      </c>
      <c r="M743">
        <f>'Raw counts'!M743/'Raw counts'!M$1246*10000</f>
        <v>0</v>
      </c>
      <c r="N743">
        <f>'Raw counts'!N743/'Raw counts'!N$1246*10000</f>
        <v>0</v>
      </c>
      <c r="O743">
        <f>'Raw counts'!O743/'Raw counts'!O$1246*10000</f>
        <v>0</v>
      </c>
      <c r="P743">
        <f>'Raw counts'!P743/'Raw counts'!P$1246*10000</f>
        <v>0</v>
      </c>
      <c r="Q743">
        <f>'Raw counts'!Q743/'Raw counts'!Q$1246*10000</f>
        <v>0</v>
      </c>
      <c r="R743">
        <f>'Raw counts'!R743/'Raw counts'!R$1246*10000</f>
        <v>0</v>
      </c>
      <c r="S743">
        <f>'Raw counts'!S743/'Raw counts'!S$1246*10000</f>
        <v>0</v>
      </c>
      <c r="T743">
        <f>'Raw counts'!T743/'Raw counts'!T$1246*10000</f>
        <v>0</v>
      </c>
      <c r="U743">
        <f>'Raw counts'!U743/'Raw counts'!U$1246*10000</f>
        <v>0</v>
      </c>
      <c r="V743">
        <f t="shared" si="45"/>
        <v>0</v>
      </c>
      <c r="W743" t="str">
        <f t="shared" si="46"/>
        <v/>
      </c>
      <c r="X743">
        <f t="shared" si="44"/>
        <v>0</v>
      </c>
      <c r="Y743">
        <f t="shared" si="47"/>
        <v>0</v>
      </c>
    </row>
    <row r="744" spans="1:25" x14ac:dyDescent="0.25">
      <c r="A744">
        <v>752</v>
      </c>
      <c r="B744" t="s">
        <v>983</v>
      </c>
      <c r="C744">
        <v>104400</v>
      </c>
      <c r="D744">
        <v>960</v>
      </c>
      <c r="E744">
        <f>'Raw counts'!E744/'Raw counts'!E$1246*10000</f>
        <v>0</v>
      </c>
      <c r="F744">
        <f>'Raw counts'!F744/'Raw counts'!F$1246*10000</f>
        <v>0</v>
      </c>
      <c r="G744">
        <f>'Raw counts'!G744/'Raw counts'!G$1246*10000</f>
        <v>0</v>
      </c>
      <c r="H744">
        <f>'Raw counts'!H744/'Raw counts'!H$1246*10000</f>
        <v>0</v>
      </c>
      <c r="I744">
        <f>'Raw counts'!I744/'Raw counts'!I$1246*10000</f>
        <v>0</v>
      </c>
      <c r="J744">
        <f>'Raw counts'!J744/'Raw counts'!J$1246*10000</f>
        <v>0</v>
      </c>
      <c r="K744">
        <f>'Raw counts'!K744/'Raw counts'!K$1246*10000</f>
        <v>0</v>
      </c>
      <c r="L744">
        <f>'Raw counts'!L744/'Raw counts'!L$1246*10000</f>
        <v>0</v>
      </c>
      <c r="M744">
        <f>'Raw counts'!M744/'Raw counts'!M$1246*10000</f>
        <v>0</v>
      </c>
      <c r="N744">
        <f>'Raw counts'!N744/'Raw counts'!N$1246*10000</f>
        <v>0</v>
      </c>
      <c r="O744">
        <f>'Raw counts'!O744/'Raw counts'!O$1246*10000</f>
        <v>0</v>
      </c>
      <c r="P744">
        <f>'Raw counts'!P744/'Raw counts'!P$1246*10000</f>
        <v>0</v>
      </c>
      <c r="Q744">
        <f>'Raw counts'!Q744/'Raw counts'!Q$1246*10000</f>
        <v>0</v>
      </c>
      <c r="R744">
        <f>'Raw counts'!R744/'Raw counts'!R$1246*10000</f>
        <v>0</v>
      </c>
      <c r="S744">
        <f>'Raw counts'!S744/'Raw counts'!S$1246*10000</f>
        <v>0</v>
      </c>
      <c r="T744">
        <f>'Raw counts'!T744/'Raw counts'!T$1246*10000</f>
        <v>0</v>
      </c>
      <c r="U744">
        <f>'Raw counts'!U744/'Raw counts'!U$1246*10000</f>
        <v>0</v>
      </c>
      <c r="V744">
        <f t="shared" si="45"/>
        <v>0</v>
      </c>
      <c r="W744" t="str">
        <f t="shared" si="46"/>
        <v/>
      </c>
      <c r="X744">
        <f t="shared" si="44"/>
        <v>0</v>
      </c>
      <c r="Y744">
        <f t="shared" si="47"/>
        <v>0</v>
      </c>
    </row>
    <row r="745" spans="1:25" x14ac:dyDescent="0.25">
      <c r="A745">
        <v>753</v>
      </c>
      <c r="B745" t="s">
        <v>984</v>
      </c>
      <c r="C745">
        <v>114400</v>
      </c>
      <c r="D745">
        <v>46</v>
      </c>
      <c r="E745">
        <f>'Raw counts'!E745/'Raw counts'!E$1246*10000</f>
        <v>0</v>
      </c>
      <c r="F745">
        <f>'Raw counts'!F745/'Raw counts'!F$1246*10000</f>
        <v>0</v>
      </c>
      <c r="G745">
        <f>'Raw counts'!G745/'Raw counts'!G$1246*10000</f>
        <v>0</v>
      </c>
      <c r="H745">
        <f>'Raw counts'!H745/'Raw counts'!H$1246*10000</f>
        <v>0</v>
      </c>
      <c r="I745">
        <f>'Raw counts'!I745/'Raw counts'!I$1246*10000</f>
        <v>0</v>
      </c>
      <c r="J745">
        <f>'Raw counts'!J745/'Raw counts'!J$1246*10000</f>
        <v>0</v>
      </c>
      <c r="K745">
        <f>'Raw counts'!K745/'Raw counts'!K$1246*10000</f>
        <v>0</v>
      </c>
      <c r="L745">
        <f>'Raw counts'!L745/'Raw counts'!L$1246*10000</f>
        <v>0</v>
      </c>
      <c r="M745">
        <f>'Raw counts'!M745/'Raw counts'!M$1246*10000</f>
        <v>0</v>
      </c>
      <c r="N745">
        <f>'Raw counts'!N745/'Raw counts'!N$1246*10000</f>
        <v>0</v>
      </c>
      <c r="O745">
        <f>'Raw counts'!O745/'Raw counts'!O$1246*10000</f>
        <v>0</v>
      </c>
      <c r="P745">
        <f>'Raw counts'!P745/'Raw counts'!P$1246*10000</f>
        <v>0</v>
      </c>
      <c r="Q745">
        <f>'Raw counts'!Q745/'Raw counts'!Q$1246*10000</f>
        <v>0</v>
      </c>
      <c r="R745">
        <f>'Raw counts'!R745/'Raw counts'!R$1246*10000</f>
        <v>0</v>
      </c>
      <c r="S745">
        <f>'Raw counts'!S745/'Raw counts'!S$1246*10000</f>
        <v>0</v>
      </c>
      <c r="T745">
        <f>'Raw counts'!T745/'Raw counts'!T$1246*10000</f>
        <v>0</v>
      </c>
      <c r="U745">
        <f>'Raw counts'!U745/'Raw counts'!U$1246*10000</f>
        <v>0</v>
      </c>
      <c r="V745">
        <f t="shared" si="45"/>
        <v>0</v>
      </c>
      <c r="W745" t="str">
        <f t="shared" si="46"/>
        <v/>
      </c>
      <c r="X745">
        <f t="shared" si="44"/>
        <v>0</v>
      </c>
      <c r="Y745">
        <f t="shared" si="47"/>
        <v>0</v>
      </c>
    </row>
    <row r="746" spans="1:25" x14ac:dyDescent="0.25">
      <c r="A746">
        <v>754</v>
      </c>
      <c r="B746" t="s">
        <v>364</v>
      </c>
      <c r="C746">
        <v>48600</v>
      </c>
      <c r="D746">
        <v>493</v>
      </c>
      <c r="E746">
        <f>'Raw counts'!E746/'Raw counts'!E$1246*10000</f>
        <v>49.641042422666665</v>
      </c>
      <c r="F746">
        <f>'Raw counts'!F746/'Raw counts'!F$1246*10000</f>
        <v>124.2260480957584</v>
      </c>
      <c r="G746">
        <f>'Raw counts'!G746/'Raw counts'!G$1246*10000</f>
        <v>0.3827697217062665</v>
      </c>
      <c r="H746">
        <f>'Raw counts'!H746/'Raw counts'!H$1246*10000</f>
        <v>63.730236122967945</v>
      </c>
      <c r="I746">
        <f>'Raw counts'!I746/'Raw counts'!I$1246*10000</f>
        <v>253.46710216445686</v>
      </c>
      <c r="J746">
        <f>'Raw counts'!J746/'Raw counts'!J$1246*10000</f>
        <v>112.99334741559029</v>
      </c>
      <c r="K746">
        <f>'Raw counts'!K746/'Raw counts'!K$1246*10000</f>
        <v>176.81253135626289</v>
      </c>
      <c r="L746">
        <f>'Raw counts'!L746/'Raw counts'!L$1246*10000</f>
        <v>164.5258476990459</v>
      </c>
      <c r="M746">
        <f>'Raw counts'!M746/'Raw counts'!M$1246*10000</f>
        <v>174.51456154109144</v>
      </c>
      <c r="N746">
        <f>'Raw counts'!N746/'Raw counts'!N$1246*10000</f>
        <v>58.100800306449642</v>
      </c>
      <c r="O746">
        <f>'Raw counts'!O746/'Raw counts'!O$1246*10000</f>
        <v>71.001966368800325</v>
      </c>
      <c r="P746">
        <f>'Raw counts'!P746/'Raw counts'!P$1246*10000</f>
        <v>155.92031793504623</v>
      </c>
      <c r="Q746">
        <f>'Raw counts'!Q746/'Raw counts'!Q$1246*10000</f>
        <v>109.86535716235929</v>
      </c>
      <c r="R746">
        <f>'Raw counts'!R746/'Raw counts'!R$1246*10000</f>
        <v>144.27474951465646</v>
      </c>
      <c r="S746">
        <f>'Raw counts'!S746/'Raw counts'!S$1246*10000</f>
        <v>196.7930741345111</v>
      </c>
      <c r="T746">
        <f>'Raw counts'!T746/'Raw counts'!T$1246*10000</f>
        <v>214.68102398097602</v>
      </c>
      <c r="U746">
        <f>'Raw counts'!U746/'Raw counts'!U$1246*10000</f>
        <v>46.723050819508515</v>
      </c>
      <c r="V746">
        <f t="shared" si="45"/>
        <v>1</v>
      </c>
      <c r="W746">
        <f t="shared" si="46"/>
        <v>0.99563815039756443</v>
      </c>
      <c r="X746">
        <f t="shared" si="44"/>
        <v>124.47705405994962</v>
      </c>
      <c r="Y746">
        <f t="shared" si="47"/>
        <v>124.67004252778845</v>
      </c>
    </row>
    <row r="747" spans="1:25" x14ac:dyDescent="0.25">
      <c r="A747">
        <v>755</v>
      </c>
      <c r="B747" t="s">
        <v>365</v>
      </c>
      <c r="C747">
        <v>12900</v>
      </c>
      <c r="D747">
        <v>1018</v>
      </c>
      <c r="E747">
        <f>'Raw counts'!E747/'Raw counts'!E$1246*10000</f>
        <v>2.8951204332743852</v>
      </c>
      <c r="F747">
        <f>'Raw counts'!F747/'Raw counts'!F$1246*10000</f>
        <v>1.5585676926963878</v>
      </c>
      <c r="G747">
        <f>'Raw counts'!G747/'Raw counts'!G$1246*10000</f>
        <v>23.097130838749187</v>
      </c>
      <c r="H747">
        <f>'Raw counts'!H747/'Raw counts'!H$1246*10000</f>
        <v>8.3275105908763152</v>
      </c>
      <c r="I747">
        <f>'Raw counts'!I747/'Raw counts'!I$1246*10000</f>
        <v>17.996607550201791</v>
      </c>
      <c r="J747">
        <f>'Raw counts'!J747/'Raw counts'!J$1246*10000</f>
        <v>6.1141451734740766</v>
      </c>
      <c r="K747">
        <f>'Raw counts'!K747/'Raw counts'!K$1246*10000</f>
        <v>12.509058475946263</v>
      </c>
      <c r="L747">
        <f>'Raw counts'!L747/'Raw counts'!L$1246*10000</f>
        <v>15.050704071319082</v>
      </c>
      <c r="M747">
        <f>'Raw counts'!M747/'Raw counts'!M$1246*10000</f>
        <v>10.164465287383438</v>
      </c>
      <c r="N747">
        <f>'Raw counts'!N747/'Raw counts'!N$1246*10000</f>
        <v>10.896191098480857</v>
      </c>
      <c r="O747">
        <f>'Raw counts'!O747/'Raw counts'!O$1246*10000</f>
        <v>16.554112833829215</v>
      </c>
      <c r="P747">
        <f>'Raw counts'!P747/'Raw counts'!P$1246*10000</f>
        <v>10.103216062233077</v>
      </c>
      <c r="Q747">
        <f>'Raw counts'!Q747/'Raw counts'!Q$1246*10000</f>
        <v>36.742048973796912</v>
      </c>
      <c r="R747">
        <f>'Raw counts'!R747/'Raw counts'!R$1246*10000</f>
        <v>7.0402359300464203</v>
      </c>
      <c r="S747">
        <f>'Raw counts'!S747/'Raw counts'!S$1246*10000</f>
        <v>24.514992904983231</v>
      </c>
      <c r="T747">
        <f>'Raw counts'!T747/'Raw counts'!T$1246*10000</f>
        <v>11.159736290019124</v>
      </c>
      <c r="U747">
        <f>'Raw counts'!U747/'Raw counts'!U$1246*10000</f>
        <v>7.8848131642098052</v>
      </c>
      <c r="V747">
        <f t="shared" si="45"/>
        <v>1</v>
      </c>
      <c r="W747">
        <f t="shared" si="46"/>
        <v>0.27779660250244559</v>
      </c>
      <c r="X747">
        <f t="shared" si="44"/>
        <v>10.857034457102326</v>
      </c>
      <c r="Y747">
        <f t="shared" si="47"/>
        <v>15.61191840719983</v>
      </c>
    </row>
    <row r="748" spans="1:25" x14ac:dyDescent="0.25">
      <c r="A748">
        <v>756</v>
      </c>
      <c r="B748" t="s">
        <v>985</v>
      </c>
      <c r="C748">
        <v>75900</v>
      </c>
      <c r="D748">
        <v>515</v>
      </c>
      <c r="E748">
        <f>'Raw counts'!E748/'Raw counts'!E$1246*10000</f>
        <v>0</v>
      </c>
      <c r="F748">
        <f>'Raw counts'!F748/'Raw counts'!F$1246*10000</f>
        <v>0</v>
      </c>
      <c r="G748">
        <f>'Raw counts'!G748/'Raw counts'!G$1246*10000</f>
        <v>0</v>
      </c>
      <c r="H748">
        <f>'Raw counts'!H748/'Raw counts'!H$1246*10000</f>
        <v>0</v>
      </c>
      <c r="I748">
        <f>'Raw counts'!I748/'Raw counts'!I$1246*10000</f>
        <v>0</v>
      </c>
      <c r="J748">
        <f>'Raw counts'!J748/'Raw counts'!J$1246*10000</f>
        <v>0</v>
      </c>
      <c r="K748">
        <f>'Raw counts'!K748/'Raw counts'!K$1246*10000</f>
        <v>0</v>
      </c>
      <c r="L748">
        <f>'Raw counts'!L748/'Raw counts'!L$1246*10000</f>
        <v>0</v>
      </c>
      <c r="M748">
        <f>'Raw counts'!M748/'Raw counts'!M$1246*10000</f>
        <v>0</v>
      </c>
      <c r="N748">
        <f>'Raw counts'!N748/'Raw counts'!N$1246*10000</f>
        <v>0</v>
      </c>
      <c r="O748">
        <f>'Raw counts'!O748/'Raw counts'!O$1246*10000</f>
        <v>0</v>
      </c>
      <c r="P748">
        <f>'Raw counts'!P748/'Raw counts'!P$1246*10000</f>
        <v>0</v>
      </c>
      <c r="Q748">
        <f>'Raw counts'!Q748/'Raw counts'!Q$1246*10000</f>
        <v>0</v>
      </c>
      <c r="R748">
        <f>'Raw counts'!R748/'Raw counts'!R$1246*10000</f>
        <v>0</v>
      </c>
      <c r="S748">
        <f>'Raw counts'!S748/'Raw counts'!S$1246*10000</f>
        <v>0</v>
      </c>
      <c r="T748">
        <f>'Raw counts'!T748/'Raw counts'!T$1246*10000</f>
        <v>0</v>
      </c>
      <c r="U748">
        <f>'Raw counts'!U748/'Raw counts'!U$1246*10000</f>
        <v>0</v>
      </c>
      <c r="V748">
        <f t="shared" si="45"/>
        <v>0</v>
      </c>
      <c r="W748" t="str">
        <f t="shared" si="46"/>
        <v/>
      </c>
      <c r="X748">
        <f t="shared" si="44"/>
        <v>0</v>
      </c>
      <c r="Y748">
        <f t="shared" si="47"/>
        <v>0</v>
      </c>
    </row>
    <row r="749" spans="1:25" x14ac:dyDescent="0.25">
      <c r="A749">
        <v>757</v>
      </c>
      <c r="B749" t="s">
        <v>366</v>
      </c>
      <c r="C749">
        <v>83100</v>
      </c>
      <c r="D749">
        <v>323</v>
      </c>
      <c r="E749">
        <f>'Raw counts'!E749/'Raw counts'!E$1246*10000</f>
        <v>0.20919579904950394</v>
      </c>
      <c r="F749">
        <f>'Raw counts'!F749/'Raw counts'!F$1246*10000</f>
        <v>0</v>
      </c>
      <c r="G749">
        <f>'Raw counts'!G749/'Raw counts'!G$1246*10000</f>
        <v>0.43313415877288053</v>
      </c>
      <c r="H749">
        <f>'Raw counts'!H749/'Raw counts'!H$1246*10000</f>
        <v>0</v>
      </c>
      <c r="I749">
        <f>'Raw counts'!I749/'Raw counts'!I$1246*10000</f>
        <v>0</v>
      </c>
      <c r="J749">
        <f>'Raw counts'!J749/'Raw counts'!J$1246*10000</f>
        <v>2.2780121533427611</v>
      </c>
      <c r="K749">
        <f>'Raw counts'!K749/'Raw counts'!K$1246*10000</f>
        <v>0.31216901722504037</v>
      </c>
      <c r="L749">
        <f>'Raw counts'!L749/'Raw counts'!L$1246*10000</f>
        <v>0</v>
      </c>
      <c r="M749">
        <f>'Raw counts'!M749/'Raw counts'!M$1246*10000</f>
        <v>0</v>
      </c>
      <c r="N749">
        <f>'Raw counts'!N749/'Raw counts'!N$1246*10000</f>
        <v>8.2477476775717165E-2</v>
      </c>
      <c r="O749">
        <f>'Raw counts'!O749/'Raw counts'!O$1246*10000</f>
        <v>0</v>
      </c>
      <c r="P749">
        <f>'Raw counts'!P749/'Raw counts'!P$1246*10000</f>
        <v>0</v>
      </c>
      <c r="Q749">
        <f>'Raw counts'!Q749/'Raw counts'!Q$1246*10000</f>
        <v>0</v>
      </c>
      <c r="R749">
        <f>'Raw counts'!R749/'Raw counts'!R$1246*10000</f>
        <v>1.2702076208450286</v>
      </c>
      <c r="S749">
        <f>'Raw counts'!S749/'Raw counts'!S$1246*10000</f>
        <v>0</v>
      </c>
      <c r="T749">
        <f>'Raw counts'!T749/'Raw counts'!T$1246*10000</f>
        <v>0.25773063025448323</v>
      </c>
      <c r="U749">
        <f>'Raw counts'!U749/'Raw counts'!U$1246*10000</f>
        <v>1.3929691941174174</v>
      </c>
      <c r="V749">
        <f t="shared" si="45"/>
        <v>1</v>
      </c>
      <c r="W749">
        <f t="shared" si="46"/>
        <v>0.96119004255114593</v>
      </c>
      <c r="X749">
        <f t="shared" si="44"/>
        <v>0.35916790315446506</v>
      </c>
      <c r="Y749">
        <f t="shared" si="47"/>
        <v>0.37542311524908079</v>
      </c>
    </row>
    <row r="750" spans="1:25" x14ac:dyDescent="0.25">
      <c r="A750">
        <v>758</v>
      </c>
      <c r="B750" t="s">
        <v>986</v>
      </c>
      <c r="C750">
        <v>40100</v>
      </c>
      <c r="D750">
        <v>734</v>
      </c>
      <c r="E750">
        <f>'Raw counts'!E750/'Raw counts'!E$1246*10000</f>
        <v>0</v>
      </c>
      <c r="F750">
        <f>'Raw counts'!F750/'Raw counts'!F$1246*10000</f>
        <v>0</v>
      </c>
      <c r="G750">
        <f>'Raw counts'!G750/'Raw counts'!G$1246*10000</f>
        <v>0</v>
      </c>
      <c r="H750">
        <f>'Raw counts'!H750/'Raw counts'!H$1246*10000</f>
        <v>0</v>
      </c>
      <c r="I750">
        <f>'Raw counts'!I750/'Raw counts'!I$1246*10000</f>
        <v>0</v>
      </c>
      <c r="J750">
        <f>'Raw counts'!J750/'Raw counts'!J$1246*10000</f>
        <v>0</v>
      </c>
      <c r="K750">
        <f>'Raw counts'!K750/'Raw counts'!K$1246*10000</f>
        <v>0</v>
      </c>
      <c r="L750">
        <f>'Raw counts'!L750/'Raw counts'!L$1246*10000</f>
        <v>0</v>
      </c>
      <c r="M750">
        <f>'Raw counts'!M750/'Raw counts'!M$1246*10000</f>
        <v>0</v>
      </c>
      <c r="N750">
        <f>'Raw counts'!N750/'Raw counts'!N$1246*10000</f>
        <v>0</v>
      </c>
      <c r="O750">
        <f>'Raw counts'!O750/'Raw counts'!O$1246*10000</f>
        <v>0</v>
      </c>
      <c r="P750">
        <f>'Raw counts'!P750/'Raw counts'!P$1246*10000</f>
        <v>0</v>
      </c>
      <c r="Q750">
        <f>'Raw counts'!Q750/'Raw counts'!Q$1246*10000</f>
        <v>0</v>
      </c>
      <c r="R750">
        <f>'Raw counts'!R750/'Raw counts'!R$1246*10000</f>
        <v>0</v>
      </c>
      <c r="S750">
        <f>'Raw counts'!S750/'Raw counts'!S$1246*10000</f>
        <v>0</v>
      </c>
      <c r="T750">
        <f>'Raw counts'!T750/'Raw counts'!T$1246*10000</f>
        <v>0</v>
      </c>
      <c r="U750">
        <f>'Raw counts'!U750/'Raw counts'!U$1246*10000</f>
        <v>0</v>
      </c>
      <c r="V750">
        <f t="shared" si="45"/>
        <v>0</v>
      </c>
      <c r="W750" t="str">
        <f t="shared" si="46"/>
        <v/>
      </c>
      <c r="X750">
        <f t="shared" si="44"/>
        <v>0</v>
      </c>
      <c r="Y750">
        <f t="shared" si="47"/>
        <v>0</v>
      </c>
    </row>
    <row r="751" spans="1:25" x14ac:dyDescent="0.25">
      <c r="A751">
        <v>759</v>
      </c>
      <c r="B751" t="s">
        <v>367</v>
      </c>
      <c r="C751">
        <v>12300</v>
      </c>
      <c r="D751">
        <v>1027</v>
      </c>
      <c r="E751">
        <f>'Raw counts'!E751/'Raw counts'!E$1246*10000</f>
        <v>0.23534527393069193</v>
      </c>
      <c r="F751">
        <f>'Raw counts'!F751/'Raw counts'!F$1246*10000</f>
        <v>0.40194640495854211</v>
      </c>
      <c r="G751">
        <f>'Raw counts'!G751/'Raw counts'!G$1246*10000</f>
        <v>0.36262394687962096</v>
      </c>
      <c r="H751">
        <f>'Raw counts'!H751/'Raw counts'!H$1246*10000</f>
        <v>0.33505491061363213</v>
      </c>
      <c r="I751">
        <f>'Raw counts'!I751/'Raw counts'!I$1246*10000</f>
        <v>1.3853016417363677</v>
      </c>
      <c r="J751">
        <f>'Raw counts'!J751/'Raw counts'!J$1246*10000</f>
        <v>0.28105344749034067</v>
      </c>
      <c r="K751">
        <f>'Raw counts'!K751/'Raw counts'!K$1246*10000</f>
        <v>2.4750543508556775</v>
      </c>
      <c r="L751">
        <f>'Raw counts'!L751/'Raw counts'!L$1246*10000</f>
        <v>0.9084222205366923</v>
      </c>
      <c r="M751">
        <f>'Raw counts'!M751/'Raw counts'!M$1246*10000</f>
        <v>0.30871222767665024</v>
      </c>
      <c r="N751">
        <f>'Raw counts'!N751/'Raw counts'!N$1246*10000</f>
        <v>0.86143142410193474</v>
      </c>
      <c r="O751">
        <f>'Raw counts'!O751/'Raw counts'!O$1246*10000</f>
        <v>0.53508923370173722</v>
      </c>
      <c r="P751">
        <f>'Raw counts'!P751/'Raw counts'!P$1246*10000</f>
        <v>0.44874690631745895</v>
      </c>
      <c r="Q751">
        <f>'Raw counts'!Q751/'Raw counts'!Q$1246*10000</f>
        <v>1.7551934223151391</v>
      </c>
      <c r="R751">
        <f>'Raw counts'!R751/'Raw counts'!R$1246*10000</f>
        <v>0.10017410259030195</v>
      </c>
      <c r="S751">
        <f>'Raw counts'!S751/'Raw counts'!S$1246*10000</f>
        <v>1.2919770397223227</v>
      </c>
      <c r="T751">
        <f>'Raw counts'!T751/'Raw counts'!T$1246*10000</f>
        <v>0.30068573529689713</v>
      </c>
      <c r="U751">
        <f>'Raw counts'!U751/'Raw counts'!U$1246*10000</f>
        <v>0.74638847784484663</v>
      </c>
      <c r="V751">
        <f t="shared" si="45"/>
        <v>1</v>
      </c>
      <c r="W751">
        <f t="shared" si="46"/>
        <v>0.97265810878677994</v>
      </c>
      <c r="X751">
        <f t="shared" si="44"/>
        <v>0.74372382496424616</v>
      </c>
      <c r="Y751">
        <f t="shared" si="47"/>
        <v>0.75496079273632977</v>
      </c>
    </row>
    <row r="752" spans="1:25" x14ac:dyDescent="0.25">
      <c r="A752">
        <v>760</v>
      </c>
      <c r="B752" t="s">
        <v>987</v>
      </c>
      <c r="C752">
        <v>108600</v>
      </c>
      <c r="D752">
        <v>1000</v>
      </c>
      <c r="E752">
        <f>'Raw counts'!E752/'Raw counts'!E$1246*10000</f>
        <v>0</v>
      </c>
      <c r="F752">
        <f>'Raw counts'!F752/'Raw counts'!F$1246*10000</f>
        <v>0</v>
      </c>
      <c r="G752">
        <f>'Raw counts'!G752/'Raw counts'!G$1246*10000</f>
        <v>0</v>
      </c>
      <c r="H752">
        <f>'Raw counts'!H752/'Raw counts'!H$1246*10000</f>
        <v>0</v>
      </c>
      <c r="I752">
        <f>'Raw counts'!I752/'Raw counts'!I$1246*10000</f>
        <v>0</v>
      </c>
      <c r="J752">
        <f>'Raw counts'!J752/'Raw counts'!J$1246*10000</f>
        <v>0</v>
      </c>
      <c r="K752">
        <f>'Raw counts'!K752/'Raw counts'!K$1246*10000</f>
        <v>0</v>
      </c>
      <c r="L752">
        <f>'Raw counts'!L752/'Raw counts'!L$1246*10000</f>
        <v>0</v>
      </c>
      <c r="M752">
        <f>'Raw counts'!M752/'Raw counts'!M$1246*10000</f>
        <v>0</v>
      </c>
      <c r="N752">
        <f>'Raw counts'!N752/'Raw counts'!N$1246*10000</f>
        <v>0</v>
      </c>
      <c r="O752">
        <f>'Raw counts'!O752/'Raw counts'!O$1246*10000</f>
        <v>0</v>
      </c>
      <c r="P752">
        <f>'Raw counts'!P752/'Raw counts'!P$1246*10000</f>
        <v>0</v>
      </c>
      <c r="Q752">
        <f>'Raw counts'!Q752/'Raw counts'!Q$1246*10000</f>
        <v>0</v>
      </c>
      <c r="R752">
        <f>'Raw counts'!R752/'Raw counts'!R$1246*10000</f>
        <v>0</v>
      </c>
      <c r="S752">
        <f>'Raw counts'!S752/'Raw counts'!S$1246*10000</f>
        <v>0</v>
      </c>
      <c r="T752">
        <f>'Raw counts'!T752/'Raw counts'!T$1246*10000</f>
        <v>0</v>
      </c>
      <c r="U752">
        <f>'Raw counts'!U752/'Raw counts'!U$1246*10000</f>
        <v>0</v>
      </c>
      <c r="V752">
        <f t="shared" si="45"/>
        <v>0</v>
      </c>
      <c r="W752" t="str">
        <f t="shared" si="46"/>
        <v/>
      </c>
      <c r="X752">
        <f t="shared" si="44"/>
        <v>0</v>
      </c>
      <c r="Y752">
        <f t="shared" si="47"/>
        <v>0</v>
      </c>
    </row>
    <row r="753" spans="1:25" x14ac:dyDescent="0.25">
      <c r="A753">
        <v>761</v>
      </c>
      <c r="B753" t="s">
        <v>988</v>
      </c>
      <c r="C753">
        <v>76800</v>
      </c>
      <c r="D753">
        <v>693</v>
      </c>
      <c r="E753">
        <f>'Raw counts'!E753/'Raw counts'!E$1246*10000</f>
        <v>0</v>
      </c>
      <c r="F753">
        <f>'Raw counts'!F753/'Raw counts'!F$1246*10000</f>
        <v>0</v>
      </c>
      <c r="G753">
        <f>'Raw counts'!G753/'Raw counts'!G$1246*10000</f>
        <v>0</v>
      </c>
      <c r="H753">
        <f>'Raw counts'!H753/'Raw counts'!H$1246*10000</f>
        <v>0</v>
      </c>
      <c r="I753">
        <f>'Raw counts'!I753/'Raw counts'!I$1246*10000</f>
        <v>0</v>
      </c>
      <c r="J753">
        <f>'Raw counts'!J753/'Raw counts'!J$1246*10000</f>
        <v>0</v>
      </c>
      <c r="K753">
        <f>'Raw counts'!K753/'Raw counts'!K$1246*10000</f>
        <v>0</v>
      </c>
      <c r="L753">
        <f>'Raw counts'!L753/'Raw counts'!L$1246*10000</f>
        <v>0</v>
      </c>
      <c r="M753">
        <f>'Raw counts'!M753/'Raw counts'!M$1246*10000</f>
        <v>0</v>
      </c>
      <c r="N753">
        <f>'Raw counts'!N753/'Raw counts'!N$1246*10000</f>
        <v>0</v>
      </c>
      <c r="O753">
        <f>'Raw counts'!O753/'Raw counts'!O$1246*10000</f>
        <v>0</v>
      </c>
      <c r="P753">
        <f>'Raw counts'!P753/'Raw counts'!P$1246*10000</f>
        <v>0</v>
      </c>
      <c r="Q753">
        <f>'Raw counts'!Q753/'Raw counts'!Q$1246*10000</f>
        <v>0</v>
      </c>
      <c r="R753">
        <f>'Raw counts'!R753/'Raw counts'!R$1246*10000</f>
        <v>0</v>
      </c>
      <c r="S753">
        <f>'Raw counts'!S753/'Raw counts'!S$1246*10000</f>
        <v>0</v>
      </c>
      <c r="T753">
        <f>'Raw counts'!T753/'Raw counts'!T$1246*10000</f>
        <v>0</v>
      </c>
      <c r="U753">
        <f>'Raw counts'!U753/'Raw counts'!U$1246*10000</f>
        <v>0</v>
      </c>
      <c r="V753">
        <f t="shared" si="45"/>
        <v>0</v>
      </c>
      <c r="W753" t="str">
        <f t="shared" si="46"/>
        <v/>
      </c>
      <c r="X753">
        <f t="shared" si="44"/>
        <v>0</v>
      </c>
      <c r="Y753">
        <f t="shared" si="47"/>
        <v>0</v>
      </c>
    </row>
    <row r="754" spans="1:25" x14ac:dyDescent="0.25">
      <c r="A754">
        <v>762</v>
      </c>
      <c r="B754" t="s">
        <v>989</v>
      </c>
      <c r="C754">
        <v>113800</v>
      </c>
      <c r="D754">
        <v>182</v>
      </c>
      <c r="E754">
        <f>'Raw counts'!E754/'Raw counts'!E$1246*10000</f>
        <v>0</v>
      </c>
      <c r="F754">
        <f>'Raw counts'!F754/'Raw counts'!F$1246*10000</f>
        <v>0</v>
      </c>
      <c r="G754">
        <f>'Raw counts'!G754/'Raw counts'!G$1246*10000</f>
        <v>0</v>
      </c>
      <c r="H754">
        <f>'Raw counts'!H754/'Raw counts'!H$1246*10000</f>
        <v>0</v>
      </c>
      <c r="I754">
        <f>'Raw counts'!I754/'Raw counts'!I$1246*10000</f>
        <v>0</v>
      </c>
      <c r="J754">
        <f>'Raw counts'!J754/'Raw counts'!J$1246*10000</f>
        <v>0</v>
      </c>
      <c r="K754">
        <f>'Raw counts'!K754/'Raw counts'!K$1246*10000</f>
        <v>0</v>
      </c>
      <c r="L754">
        <f>'Raw counts'!L754/'Raw counts'!L$1246*10000</f>
        <v>0</v>
      </c>
      <c r="M754">
        <f>'Raw counts'!M754/'Raw counts'!M$1246*10000</f>
        <v>0</v>
      </c>
      <c r="N754">
        <f>'Raw counts'!N754/'Raw counts'!N$1246*10000</f>
        <v>0</v>
      </c>
      <c r="O754">
        <f>'Raw counts'!O754/'Raw counts'!O$1246*10000</f>
        <v>0</v>
      </c>
      <c r="P754">
        <f>'Raw counts'!P754/'Raw counts'!P$1246*10000</f>
        <v>0</v>
      </c>
      <c r="Q754">
        <f>'Raw counts'!Q754/'Raw counts'!Q$1246*10000</f>
        <v>0</v>
      </c>
      <c r="R754">
        <f>'Raw counts'!R754/'Raw counts'!R$1246*10000</f>
        <v>0</v>
      </c>
      <c r="S754">
        <f>'Raw counts'!S754/'Raw counts'!S$1246*10000</f>
        <v>0</v>
      </c>
      <c r="T754">
        <f>'Raw counts'!T754/'Raw counts'!T$1246*10000</f>
        <v>0</v>
      </c>
      <c r="U754">
        <f>'Raw counts'!U754/'Raw counts'!U$1246*10000</f>
        <v>0</v>
      </c>
      <c r="V754">
        <f t="shared" si="45"/>
        <v>0</v>
      </c>
      <c r="W754" t="str">
        <f t="shared" si="46"/>
        <v/>
      </c>
      <c r="X754">
        <f t="shared" si="44"/>
        <v>0</v>
      </c>
      <c r="Y754">
        <f t="shared" si="47"/>
        <v>0</v>
      </c>
    </row>
    <row r="755" spans="1:25" x14ac:dyDescent="0.25">
      <c r="A755">
        <v>763</v>
      </c>
      <c r="B755" t="s">
        <v>990</v>
      </c>
      <c r="C755">
        <v>73000</v>
      </c>
      <c r="D755">
        <v>141</v>
      </c>
      <c r="E755">
        <f>'Raw counts'!E755/'Raw counts'!E$1246*10000</f>
        <v>0</v>
      </c>
      <c r="F755">
        <f>'Raw counts'!F755/'Raw counts'!F$1246*10000</f>
        <v>0</v>
      </c>
      <c r="G755">
        <f>'Raw counts'!G755/'Raw counts'!G$1246*10000</f>
        <v>0</v>
      </c>
      <c r="H755">
        <f>'Raw counts'!H755/'Raw counts'!H$1246*10000</f>
        <v>0</v>
      </c>
      <c r="I755">
        <f>'Raw counts'!I755/'Raw counts'!I$1246*10000</f>
        <v>0</v>
      </c>
      <c r="J755">
        <f>'Raw counts'!J755/'Raw counts'!J$1246*10000</f>
        <v>0</v>
      </c>
      <c r="K755">
        <f>'Raw counts'!K755/'Raw counts'!K$1246*10000</f>
        <v>0</v>
      </c>
      <c r="L755">
        <f>'Raw counts'!L755/'Raw counts'!L$1246*10000</f>
        <v>0</v>
      </c>
      <c r="M755">
        <f>'Raw counts'!M755/'Raw counts'!M$1246*10000</f>
        <v>0</v>
      </c>
      <c r="N755">
        <f>'Raw counts'!N755/'Raw counts'!N$1246*10000</f>
        <v>0</v>
      </c>
      <c r="O755">
        <f>'Raw counts'!O755/'Raw counts'!O$1246*10000</f>
        <v>4.0384093109565068E-2</v>
      </c>
      <c r="P755">
        <f>'Raw counts'!P755/'Raw counts'!P$1246*10000</f>
        <v>0</v>
      </c>
      <c r="Q755">
        <f>'Raw counts'!Q755/'Raw counts'!Q$1246*10000</f>
        <v>0</v>
      </c>
      <c r="R755">
        <f>'Raw counts'!R755/'Raw counts'!R$1246*10000</f>
        <v>0</v>
      </c>
      <c r="S755">
        <f>'Raw counts'!S755/'Raw counts'!S$1246*10000</f>
        <v>0</v>
      </c>
      <c r="T755">
        <f>'Raw counts'!T755/'Raw counts'!T$1246*10000</f>
        <v>0</v>
      </c>
      <c r="U755">
        <f>'Raw counts'!U755/'Raw counts'!U$1246*10000</f>
        <v>0</v>
      </c>
      <c r="V755">
        <f t="shared" si="45"/>
        <v>1</v>
      </c>
      <c r="W755">
        <f t="shared" si="46"/>
        <v>0.30367270448884121</v>
      </c>
      <c r="X755">
        <f t="shared" si="44"/>
        <v>0</v>
      </c>
      <c r="Y755">
        <f t="shared" si="47"/>
        <v>5.0480116386956335E-3</v>
      </c>
    </row>
    <row r="756" spans="1:25" x14ac:dyDescent="0.25">
      <c r="A756">
        <v>764</v>
      </c>
      <c r="B756" t="s">
        <v>991</v>
      </c>
      <c r="C756">
        <v>41800</v>
      </c>
      <c r="D756">
        <v>918</v>
      </c>
      <c r="E756">
        <f>'Raw counts'!E756/'Raw counts'!E$1246*10000</f>
        <v>0</v>
      </c>
      <c r="F756">
        <f>'Raw counts'!F756/'Raw counts'!F$1246*10000</f>
        <v>0</v>
      </c>
      <c r="G756">
        <f>'Raw counts'!G756/'Raw counts'!G$1246*10000</f>
        <v>0</v>
      </c>
      <c r="H756">
        <f>'Raw counts'!H756/'Raw counts'!H$1246*10000</f>
        <v>0</v>
      </c>
      <c r="I756">
        <f>'Raw counts'!I756/'Raw counts'!I$1246*10000</f>
        <v>0</v>
      </c>
      <c r="J756">
        <f>'Raw counts'!J756/'Raw counts'!J$1246*10000</f>
        <v>0</v>
      </c>
      <c r="K756">
        <f>'Raw counts'!K756/'Raw counts'!K$1246*10000</f>
        <v>0</v>
      </c>
      <c r="L756">
        <f>'Raw counts'!L756/'Raw counts'!L$1246*10000</f>
        <v>0</v>
      </c>
      <c r="M756">
        <f>'Raw counts'!M756/'Raw counts'!M$1246*10000</f>
        <v>0</v>
      </c>
      <c r="N756">
        <f>'Raw counts'!N756/'Raw counts'!N$1246*10000</f>
        <v>0</v>
      </c>
      <c r="O756">
        <f>'Raw counts'!O756/'Raw counts'!O$1246*10000</f>
        <v>0</v>
      </c>
      <c r="P756">
        <f>'Raw counts'!P756/'Raw counts'!P$1246*10000</f>
        <v>0</v>
      </c>
      <c r="Q756">
        <f>'Raw counts'!Q756/'Raw counts'!Q$1246*10000</f>
        <v>0</v>
      </c>
      <c r="R756">
        <f>'Raw counts'!R756/'Raw counts'!R$1246*10000</f>
        <v>0</v>
      </c>
      <c r="S756">
        <f>'Raw counts'!S756/'Raw counts'!S$1246*10000</f>
        <v>0</v>
      </c>
      <c r="T756">
        <f>'Raw counts'!T756/'Raw counts'!T$1246*10000</f>
        <v>0</v>
      </c>
      <c r="U756">
        <f>'Raw counts'!U756/'Raw counts'!U$1246*10000</f>
        <v>0</v>
      </c>
      <c r="V756">
        <f t="shared" si="45"/>
        <v>0</v>
      </c>
      <c r="W756" t="str">
        <f t="shared" si="46"/>
        <v/>
      </c>
      <c r="X756">
        <f t="shared" si="44"/>
        <v>0</v>
      </c>
      <c r="Y756">
        <f t="shared" si="47"/>
        <v>0</v>
      </c>
    </row>
    <row r="757" spans="1:25" x14ac:dyDescent="0.25">
      <c r="A757">
        <v>765</v>
      </c>
      <c r="B757" t="s">
        <v>368</v>
      </c>
      <c r="C757">
        <v>96400</v>
      </c>
      <c r="D757">
        <v>370</v>
      </c>
      <c r="E757">
        <f>'Raw counts'!E757/'Raw counts'!E$1246*10000</f>
        <v>2.628022225559393</v>
      </c>
      <c r="F757">
        <f>'Raw counts'!F757/'Raw counts'!F$1246*10000</f>
        <v>2.8628427618475754</v>
      </c>
      <c r="G757">
        <f>'Raw counts'!G757/'Raw counts'!G$1246*10000</f>
        <v>1.9742859330112696</v>
      </c>
      <c r="H757">
        <f>'Raw counts'!H757/'Raw counts'!H$1246*10000</f>
        <v>2.980592642333769</v>
      </c>
      <c r="I757">
        <f>'Raw counts'!I757/'Raw counts'!I$1246*10000</f>
        <v>2.5858963979078871</v>
      </c>
      <c r="J757">
        <f>'Raw counts'!J757/'Raw counts'!J$1246*10000</f>
        <v>4.2996246703785443</v>
      </c>
      <c r="K757">
        <f>'Raw counts'!K757/'Raw counts'!K$1246*10000</f>
        <v>0</v>
      </c>
      <c r="L757">
        <f>'Raw counts'!L757/'Raw counts'!L$1246*10000</f>
        <v>0.63501359105477517</v>
      </c>
      <c r="M757">
        <f>'Raw counts'!M757/'Raw counts'!M$1246*10000</f>
        <v>1.7324745911406043</v>
      </c>
      <c r="N757">
        <f>'Raw counts'!N757/'Raw counts'!N$1246*10000</f>
        <v>0.93474473679146131</v>
      </c>
      <c r="O757">
        <f>'Raw counts'!O757/'Raw counts'!O$1246*10000</f>
        <v>1.4100779177423137</v>
      </c>
      <c r="P757">
        <f>'Raw counts'!P757/'Raw counts'!P$1246*10000</f>
        <v>1.4060736397947049</v>
      </c>
      <c r="Q757">
        <f>'Raw counts'!Q757/'Raw counts'!Q$1246*10000</f>
        <v>6.8842586453027126</v>
      </c>
      <c r="R757">
        <f>'Raw counts'!R757/'Raw counts'!R$1246*10000</f>
        <v>2.0195099082204875</v>
      </c>
      <c r="S757">
        <f>'Raw counts'!S757/'Raw counts'!S$1246*10000</f>
        <v>1.2919770397223227</v>
      </c>
      <c r="T757">
        <f>'Raw counts'!T757/'Raw counts'!T$1246*10000</f>
        <v>0.5240522815174492</v>
      </c>
      <c r="U757">
        <f>'Raw counts'!U757/'Raw counts'!U$1246*10000</f>
        <v>1.3669323867507368</v>
      </c>
      <c r="V757">
        <f t="shared" si="45"/>
        <v>1</v>
      </c>
      <c r="W757">
        <f t="shared" si="46"/>
        <v>0.80086096162240994</v>
      </c>
      <c r="X757">
        <f t="shared" si="44"/>
        <v>2.1887503125815355</v>
      </c>
      <c r="Y757">
        <f t="shared" si="47"/>
        <v>1.9797033194802736</v>
      </c>
    </row>
    <row r="758" spans="1:25" x14ac:dyDescent="0.25">
      <c r="A758">
        <v>766</v>
      </c>
      <c r="B758" t="s">
        <v>992</v>
      </c>
      <c r="C758">
        <v>40200</v>
      </c>
      <c r="D758">
        <v>726</v>
      </c>
      <c r="E758">
        <f>'Raw counts'!E758/'Raw counts'!E$1246*10000</f>
        <v>0</v>
      </c>
      <c r="F758">
        <f>'Raw counts'!F758/'Raw counts'!F$1246*10000</f>
        <v>0</v>
      </c>
      <c r="G758">
        <f>'Raw counts'!G758/'Raw counts'!G$1246*10000</f>
        <v>0</v>
      </c>
      <c r="H758">
        <f>'Raw counts'!H758/'Raw counts'!H$1246*10000</f>
        <v>0</v>
      </c>
      <c r="I758">
        <f>'Raw counts'!I758/'Raw counts'!I$1246*10000</f>
        <v>0</v>
      </c>
      <c r="J758">
        <f>'Raw counts'!J758/'Raw counts'!J$1246*10000</f>
        <v>0</v>
      </c>
      <c r="K758">
        <f>'Raw counts'!K758/'Raw counts'!K$1246*10000</f>
        <v>0</v>
      </c>
      <c r="L758">
        <f>'Raw counts'!L758/'Raw counts'!L$1246*10000</f>
        <v>0</v>
      </c>
      <c r="M758">
        <f>'Raw counts'!M758/'Raw counts'!M$1246*10000</f>
        <v>0</v>
      </c>
      <c r="N758">
        <f>'Raw counts'!N758/'Raw counts'!N$1246*10000</f>
        <v>0</v>
      </c>
      <c r="O758">
        <f>'Raw counts'!O758/'Raw counts'!O$1246*10000</f>
        <v>0</v>
      </c>
      <c r="P758">
        <f>'Raw counts'!P758/'Raw counts'!P$1246*10000</f>
        <v>0</v>
      </c>
      <c r="Q758">
        <f>'Raw counts'!Q758/'Raw counts'!Q$1246*10000</f>
        <v>0</v>
      </c>
      <c r="R758">
        <f>'Raw counts'!R758/'Raw counts'!R$1246*10000</f>
        <v>0</v>
      </c>
      <c r="S758">
        <f>'Raw counts'!S758/'Raw counts'!S$1246*10000</f>
        <v>0</v>
      </c>
      <c r="T758">
        <f>'Raw counts'!T758/'Raw counts'!T$1246*10000</f>
        <v>0</v>
      </c>
      <c r="U758">
        <f>'Raw counts'!U758/'Raw counts'!U$1246*10000</f>
        <v>0</v>
      </c>
      <c r="V758">
        <f t="shared" si="45"/>
        <v>0</v>
      </c>
      <c r="W758" t="str">
        <f t="shared" si="46"/>
        <v/>
      </c>
      <c r="X758">
        <f t="shared" si="44"/>
        <v>0</v>
      </c>
      <c r="Y758">
        <f t="shared" si="47"/>
        <v>0</v>
      </c>
    </row>
    <row r="759" spans="1:25" x14ac:dyDescent="0.25">
      <c r="A759">
        <v>767</v>
      </c>
      <c r="B759" t="s">
        <v>369</v>
      </c>
      <c r="C759">
        <v>2400</v>
      </c>
      <c r="D759">
        <v>993</v>
      </c>
      <c r="E759">
        <f>'Raw counts'!E759/'Raw counts'!E$1246*10000</f>
        <v>27.049763944954609</v>
      </c>
      <c r="F759">
        <f>'Raw counts'!F759/'Raw counts'!F$1246*10000</f>
        <v>93.3992197317951</v>
      </c>
      <c r="G759">
        <f>'Raw counts'!G759/'Raw counts'!G$1246*10000</f>
        <v>72.83704888573719</v>
      </c>
      <c r="H759">
        <f>'Raw counts'!H759/'Raw counts'!H$1246*10000</f>
        <v>45.818759026414192</v>
      </c>
      <c r="I759">
        <f>'Raw counts'!I759/'Raw counts'!I$1246*10000</f>
        <v>45.28397144431549</v>
      </c>
      <c r="J759">
        <f>'Raw counts'!J759/'Raw counts'!J$1246*10000</f>
        <v>31.226517244847848</v>
      </c>
      <c r="K759">
        <f>'Raw counts'!K759/'Raw counts'!K$1246*10000</f>
        <v>66.095100061318917</v>
      </c>
      <c r="L759">
        <f>'Raw counts'!L759/'Raw counts'!L$1246*10000</f>
        <v>10.517412601844715</v>
      </c>
      <c r="M759">
        <f>'Raw counts'!M759/'Raw counts'!M$1246*10000</f>
        <v>36.722932157953764</v>
      </c>
      <c r="N759">
        <f>'Raw counts'!N759/'Raw counts'!N$1246*10000</f>
        <v>67.310785213071398</v>
      </c>
      <c r="O759">
        <f>'Raw counts'!O759/'Raw counts'!O$1246*10000</f>
        <v>45.162877460863612</v>
      </c>
      <c r="P759">
        <f>'Raw counts'!P759/'Raw counts'!P$1246*10000</f>
        <v>60.11071654623867</v>
      </c>
      <c r="Q759">
        <f>'Raw counts'!Q759/'Raw counts'!Q$1246*10000</f>
        <v>40.04766325249043</v>
      </c>
      <c r="R759">
        <f>'Raw counts'!R759/'Raw counts'!R$1246*10000</f>
        <v>55.716835860725944</v>
      </c>
      <c r="S759">
        <f>'Raw counts'!S759/'Raw counts'!S$1246*10000</f>
        <v>42.33667618821174</v>
      </c>
      <c r="T759">
        <f>'Raw counts'!T759/'Raw counts'!T$1246*10000</f>
        <v>76.08208205112345</v>
      </c>
      <c r="U759">
        <f>'Raw counts'!U759/'Raw counts'!U$1246*10000</f>
        <v>73.523604535611838</v>
      </c>
      <c r="V759">
        <f t="shared" si="45"/>
        <v>1</v>
      </c>
      <c r="W759">
        <f t="shared" si="46"/>
        <v>0.35023054928055197</v>
      </c>
      <c r="X759">
        <f t="shared" si="44"/>
        <v>47.66119167768688</v>
      </c>
      <c r="Y759">
        <f t="shared" si="47"/>
        <v>57.536405138542136</v>
      </c>
    </row>
    <row r="760" spans="1:25" x14ac:dyDescent="0.25">
      <c r="A760">
        <v>768</v>
      </c>
      <c r="B760" t="s">
        <v>993</v>
      </c>
      <c r="C760">
        <v>110600</v>
      </c>
      <c r="D760">
        <v>991</v>
      </c>
      <c r="E760">
        <f>'Raw counts'!E760/'Raw counts'!E$1246*10000</f>
        <v>0</v>
      </c>
      <c r="F760">
        <f>'Raw counts'!F760/'Raw counts'!F$1246*10000</f>
        <v>0</v>
      </c>
      <c r="G760">
        <f>'Raw counts'!G760/'Raw counts'!G$1246*10000</f>
        <v>0</v>
      </c>
      <c r="H760">
        <f>'Raw counts'!H760/'Raw counts'!H$1246*10000</f>
        <v>0</v>
      </c>
      <c r="I760">
        <f>'Raw counts'!I760/'Raw counts'!I$1246*10000</f>
        <v>0</v>
      </c>
      <c r="J760">
        <f>'Raw counts'!J760/'Raw counts'!J$1246*10000</f>
        <v>0</v>
      </c>
      <c r="K760">
        <f>'Raw counts'!K760/'Raw counts'!K$1246*10000</f>
        <v>0</v>
      </c>
      <c r="L760">
        <f>'Raw counts'!L760/'Raw counts'!L$1246*10000</f>
        <v>0</v>
      </c>
      <c r="M760">
        <f>'Raw counts'!M760/'Raw counts'!M$1246*10000</f>
        <v>0</v>
      </c>
      <c r="N760">
        <f>'Raw counts'!N760/'Raw counts'!N$1246*10000</f>
        <v>0</v>
      </c>
      <c r="O760">
        <f>'Raw counts'!O760/'Raw counts'!O$1246*10000</f>
        <v>0</v>
      </c>
      <c r="P760">
        <f>'Raw counts'!P760/'Raw counts'!P$1246*10000</f>
        <v>0</v>
      </c>
      <c r="Q760">
        <f>'Raw counts'!Q760/'Raw counts'!Q$1246*10000</f>
        <v>0</v>
      </c>
      <c r="R760">
        <f>'Raw counts'!R760/'Raw counts'!R$1246*10000</f>
        <v>0</v>
      </c>
      <c r="S760">
        <f>'Raw counts'!S760/'Raw counts'!S$1246*10000</f>
        <v>0</v>
      </c>
      <c r="T760">
        <f>'Raw counts'!T760/'Raw counts'!T$1246*10000</f>
        <v>0</v>
      </c>
      <c r="U760">
        <f>'Raw counts'!U760/'Raw counts'!U$1246*10000</f>
        <v>0</v>
      </c>
      <c r="V760">
        <f t="shared" si="45"/>
        <v>0</v>
      </c>
      <c r="W760" t="str">
        <f t="shared" si="46"/>
        <v/>
      </c>
      <c r="X760">
        <f t="shared" si="44"/>
        <v>0</v>
      </c>
      <c r="Y760">
        <f t="shared" si="47"/>
        <v>0</v>
      </c>
    </row>
    <row r="761" spans="1:25" x14ac:dyDescent="0.25">
      <c r="A761">
        <v>769</v>
      </c>
      <c r="B761" t="s">
        <v>994</v>
      </c>
      <c r="C761">
        <v>76900</v>
      </c>
      <c r="D761">
        <v>693</v>
      </c>
      <c r="E761">
        <f>'Raw counts'!E761/'Raw counts'!E$1246*10000</f>
        <v>0</v>
      </c>
      <c r="F761">
        <f>'Raw counts'!F761/'Raw counts'!F$1246*10000</f>
        <v>0</v>
      </c>
      <c r="G761">
        <f>'Raw counts'!G761/'Raw counts'!G$1246*10000</f>
        <v>0</v>
      </c>
      <c r="H761">
        <f>'Raw counts'!H761/'Raw counts'!H$1246*10000</f>
        <v>0</v>
      </c>
      <c r="I761">
        <f>'Raw counts'!I761/'Raw counts'!I$1246*10000</f>
        <v>0</v>
      </c>
      <c r="J761">
        <f>'Raw counts'!J761/'Raw counts'!J$1246*10000</f>
        <v>0</v>
      </c>
      <c r="K761">
        <f>'Raw counts'!K761/'Raw counts'!K$1246*10000</f>
        <v>0</v>
      </c>
      <c r="L761">
        <f>'Raw counts'!L761/'Raw counts'!L$1246*10000</f>
        <v>0</v>
      </c>
      <c r="M761">
        <f>'Raw counts'!M761/'Raw counts'!M$1246*10000</f>
        <v>0</v>
      </c>
      <c r="N761">
        <f>'Raw counts'!N761/'Raw counts'!N$1246*10000</f>
        <v>0</v>
      </c>
      <c r="O761">
        <f>'Raw counts'!O761/'Raw counts'!O$1246*10000</f>
        <v>0</v>
      </c>
      <c r="P761">
        <f>'Raw counts'!P761/'Raw counts'!P$1246*10000</f>
        <v>0</v>
      </c>
      <c r="Q761">
        <f>'Raw counts'!Q761/'Raw counts'!Q$1246*10000</f>
        <v>0</v>
      </c>
      <c r="R761">
        <f>'Raw counts'!R761/'Raw counts'!R$1246*10000</f>
        <v>0</v>
      </c>
      <c r="S761">
        <f>'Raw counts'!S761/'Raw counts'!S$1246*10000</f>
        <v>0</v>
      </c>
      <c r="T761">
        <f>'Raw counts'!T761/'Raw counts'!T$1246*10000</f>
        <v>0</v>
      </c>
      <c r="U761">
        <f>'Raw counts'!U761/'Raw counts'!U$1246*10000</f>
        <v>0</v>
      </c>
      <c r="V761">
        <f t="shared" si="45"/>
        <v>0</v>
      </c>
      <c r="W761" t="str">
        <f t="shared" si="46"/>
        <v/>
      </c>
      <c r="X761">
        <f t="shared" si="44"/>
        <v>0</v>
      </c>
      <c r="Y761">
        <f t="shared" si="47"/>
        <v>0</v>
      </c>
    </row>
    <row r="762" spans="1:25" x14ac:dyDescent="0.25">
      <c r="A762">
        <v>770</v>
      </c>
      <c r="B762" t="s">
        <v>995</v>
      </c>
      <c r="C762">
        <v>113900</v>
      </c>
      <c r="D762">
        <v>182</v>
      </c>
      <c r="E762">
        <f>'Raw counts'!E762/'Raw counts'!E$1246*10000</f>
        <v>0</v>
      </c>
      <c r="F762">
        <f>'Raw counts'!F762/'Raw counts'!F$1246*10000</f>
        <v>0</v>
      </c>
      <c r="G762">
        <f>'Raw counts'!G762/'Raw counts'!G$1246*10000</f>
        <v>0</v>
      </c>
      <c r="H762">
        <f>'Raw counts'!H762/'Raw counts'!H$1246*10000</f>
        <v>0</v>
      </c>
      <c r="I762">
        <f>'Raw counts'!I762/'Raw counts'!I$1246*10000</f>
        <v>0</v>
      </c>
      <c r="J762">
        <f>'Raw counts'!J762/'Raw counts'!J$1246*10000</f>
        <v>0</v>
      </c>
      <c r="K762">
        <f>'Raw counts'!K762/'Raw counts'!K$1246*10000</f>
        <v>0</v>
      </c>
      <c r="L762">
        <f>'Raw counts'!L762/'Raw counts'!L$1246*10000</f>
        <v>0</v>
      </c>
      <c r="M762">
        <f>'Raw counts'!M762/'Raw counts'!M$1246*10000</f>
        <v>0</v>
      </c>
      <c r="N762">
        <f>'Raw counts'!N762/'Raw counts'!N$1246*10000</f>
        <v>0</v>
      </c>
      <c r="O762">
        <f>'Raw counts'!O762/'Raw counts'!O$1246*10000</f>
        <v>0</v>
      </c>
      <c r="P762">
        <f>'Raw counts'!P762/'Raw counts'!P$1246*10000</f>
        <v>0</v>
      </c>
      <c r="Q762">
        <f>'Raw counts'!Q762/'Raw counts'!Q$1246*10000</f>
        <v>0</v>
      </c>
      <c r="R762">
        <f>'Raw counts'!R762/'Raw counts'!R$1246*10000</f>
        <v>0</v>
      </c>
      <c r="S762">
        <f>'Raw counts'!S762/'Raw counts'!S$1246*10000</f>
        <v>0</v>
      </c>
      <c r="T762">
        <f>'Raw counts'!T762/'Raw counts'!T$1246*10000</f>
        <v>0</v>
      </c>
      <c r="U762">
        <f>'Raw counts'!U762/'Raw counts'!U$1246*10000</f>
        <v>0</v>
      </c>
      <c r="V762">
        <f t="shared" si="45"/>
        <v>0</v>
      </c>
      <c r="W762" t="str">
        <f t="shared" si="46"/>
        <v/>
      </c>
      <c r="X762">
        <f t="shared" si="44"/>
        <v>0</v>
      </c>
      <c r="Y762">
        <f t="shared" si="47"/>
        <v>0</v>
      </c>
    </row>
    <row r="763" spans="1:25" x14ac:dyDescent="0.25">
      <c r="A763">
        <v>771</v>
      </c>
      <c r="B763" t="s">
        <v>370</v>
      </c>
      <c r="C763">
        <v>84700</v>
      </c>
      <c r="D763">
        <v>1065</v>
      </c>
      <c r="E763">
        <f>'Raw counts'!E763/'Raw counts'!E$1246*10000</f>
        <v>151.39612046390661</v>
      </c>
      <c r="F763">
        <f>'Raw counts'!F763/'Raw counts'!F$1246*10000</f>
        <v>137.67894818008511</v>
      </c>
      <c r="G763">
        <f>'Raw counts'!G763/'Raw counts'!G$1246*10000</f>
        <v>130.11148671789064</v>
      </c>
      <c r="H763">
        <f>'Raw counts'!H763/'Raw counts'!H$1246*10000</f>
        <v>131.96277260730656</v>
      </c>
      <c r="I763">
        <f>'Raw counts'!I763/'Raw counts'!I$1246*10000</f>
        <v>251.37991435757405</v>
      </c>
      <c r="J763">
        <f>'Raw counts'!J763/'Raw counts'!J$1246*10000</f>
        <v>130.93146043260535</v>
      </c>
      <c r="K763">
        <f>'Raw counts'!K763/'Raw counts'!K$1246*10000</f>
        <v>85.052678521656716</v>
      </c>
      <c r="L763">
        <f>'Raw counts'!L763/'Raw counts'!L$1246*10000</f>
        <v>65.172679598600851</v>
      </c>
      <c r="M763">
        <f>'Raw counts'!M763/'Raw counts'!M$1246*10000</f>
        <v>127.45207357856449</v>
      </c>
      <c r="N763">
        <f>'Raw counts'!N763/'Raw counts'!N$1246*10000</f>
        <v>53.188808356251386</v>
      </c>
      <c r="O763">
        <f>'Raw counts'!O763/'Raw counts'!O$1246*10000</f>
        <v>84.251314249830131</v>
      </c>
      <c r="P763">
        <f>'Raw counts'!P763/'Raw counts'!P$1246*10000</f>
        <v>119.0974289366536</v>
      </c>
      <c r="Q763">
        <f>'Raw counts'!Q763/'Raw counts'!Q$1246*10000</f>
        <v>136.51504395784417</v>
      </c>
      <c r="R763">
        <f>'Raw counts'!R763/'Raw counts'!R$1246*10000</f>
        <v>140.69252360602727</v>
      </c>
      <c r="S763">
        <f>'Raw counts'!S763/'Raw counts'!S$1246*10000</f>
        <v>80.281716136358938</v>
      </c>
      <c r="T763">
        <f>'Raw counts'!T763/'Raw counts'!T$1246*10000</f>
        <v>37.465442617993382</v>
      </c>
      <c r="U763">
        <f>'Raw counts'!U763/'Raw counts'!U$1246*10000</f>
        <v>121.13624627348194</v>
      </c>
      <c r="V763">
        <f t="shared" si="45"/>
        <v>1</v>
      </c>
      <c r="W763">
        <f t="shared" si="46"/>
        <v>0.10982613804119877</v>
      </c>
      <c r="X763">
        <f t="shared" si="44"/>
        <v>134.57090382868785</v>
      </c>
      <c r="Y763">
        <f t="shared" si="47"/>
        <v>96.578565516805099</v>
      </c>
    </row>
    <row r="764" spans="1:25" x14ac:dyDescent="0.25">
      <c r="A764">
        <v>772</v>
      </c>
      <c r="B764" t="s">
        <v>371</v>
      </c>
      <c r="C764">
        <v>19800</v>
      </c>
      <c r="D764">
        <v>48</v>
      </c>
      <c r="E764">
        <f>'Raw counts'!E764/'Raw counts'!E$1246*10000</f>
        <v>6.6344953412842678</v>
      </c>
      <c r="F764">
        <f>'Raw counts'!F764/'Raw counts'!F$1246*10000</f>
        <v>13.945079355704522</v>
      </c>
      <c r="G764">
        <f>'Raw counts'!G764/'Raw counts'!G$1246*10000</f>
        <v>31.669158027486894</v>
      </c>
      <c r="H764">
        <f>'Raw counts'!H764/'Raw counts'!H$1246*10000</f>
        <v>2.722321148735761</v>
      </c>
      <c r="I764">
        <f>'Raw counts'!I764/'Raw counts'!I$1246*10000</f>
        <v>0.50486548721058744</v>
      </c>
      <c r="J764">
        <f>'Raw counts'!J764/'Raw counts'!J$1246*10000</f>
        <v>4.8765238520692442</v>
      </c>
      <c r="K764">
        <f>'Raw counts'!K764/'Raw counts'!K$1246*10000</f>
        <v>7.9603099392385301</v>
      </c>
      <c r="L764">
        <f>'Raw counts'!L764/'Raw counts'!L$1246*10000</f>
        <v>0</v>
      </c>
      <c r="M764">
        <f>'Raw counts'!M764/'Raw counts'!M$1246*10000</f>
        <v>0.10136819416248216</v>
      </c>
      <c r="N764">
        <f>'Raw counts'!N764/'Raw counts'!N$1246*10000</f>
        <v>19.996206036068319</v>
      </c>
      <c r="O764">
        <f>'Raw counts'!O764/'Raw counts'!O$1246*10000</f>
        <v>7.8277833810706969</v>
      </c>
      <c r="P764">
        <f>'Raw counts'!P764/'Raw counts'!P$1246*10000</f>
        <v>0.36327130511413341</v>
      </c>
      <c r="Q764">
        <f>'Raw counts'!Q764/'Raw counts'!Q$1246*10000</f>
        <v>0</v>
      </c>
      <c r="R764">
        <f>'Raw counts'!R764/'Raw counts'!R$1246*10000</f>
        <v>0.22839695390588843</v>
      </c>
      <c r="S764">
        <f>'Raw counts'!S764/'Raw counts'!S$1246*10000</f>
        <v>4.0116429930873796</v>
      </c>
      <c r="T764">
        <f>'Raw counts'!T764/'Raw counts'!T$1246*10000</f>
        <v>8.9432528698305678</v>
      </c>
      <c r="U764">
        <f>'Raw counts'!U764/'Raw counts'!U$1246*10000</f>
        <v>15.153421887408166</v>
      </c>
      <c r="V764">
        <f t="shared" si="45"/>
        <v>1</v>
      </c>
      <c r="W764">
        <f t="shared" si="46"/>
        <v>0.90362441053521003</v>
      </c>
      <c r="X764">
        <f t="shared" si="44"/>
        <v>7.6015690384324763</v>
      </c>
      <c r="Y764">
        <f t="shared" si="47"/>
        <v>7.0654969283106439</v>
      </c>
    </row>
    <row r="765" spans="1:25" x14ac:dyDescent="0.25">
      <c r="A765">
        <v>773</v>
      </c>
      <c r="B765" t="s">
        <v>372</v>
      </c>
      <c r="C765">
        <v>96500</v>
      </c>
      <c r="D765">
        <v>370</v>
      </c>
      <c r="E765">
        <f>'Raw counts'!E765/'Raw counts'!E$1246*10000</f>
        <v>3.9224212321781984E-2</v>
      </c>
      <c r="F765">
        <f>'Raw counts'!F765/'Raw counts'!F$1246*10000</f>
        <v>0.86951671276745846</v>
      </c>
      <c r="G765">
        <f>'Raw counts'!G765/'Raw counts'!G$1246*10000</f>
        <v>1.5612975490650347</v>
      </c>
      <c r="H765">
        <f>'Raw counts'!H765/'Raw counts'!H$1246*10000</f>
        <v>0</v>
      </c>
      <c r="I765">
        <f>'Raw counts'!I765/'Raw counts'!I$1246*10000</f>
        <v>0</v>
      </c>
      <c r="J765">
        <f>'Raw counts'!J765/'Raw counts'!J$1246*10000</f>
        <v>0</v>
      </c>
      <c r="K765">
        <f>'Raw counts'!K765/'Raw counts'!K$1246*10000</f>
        <v>0</v>
      </c>
      <c r="L765">
        <f>'Raw counts'!L765/'Raw counts'!L$1246*10000</f>
        <v>0</v>
      </c>
      <c r="M765">
        <f>'Raw counts'!M765/'Raw counts'!M$1246*10000</f>
        <v>0</v>
      </c>
      <c r="N765">
        <f>'Raw counts'!N765/'Raw counts'!N$1246*10000</f>
        <v>2.749249225857239E-2</v>
      </c>
      <c r="O765">
        <f>'Raw counts'!O765/'Raw counts'!O$1246*10000</f>
        <v>0</v>
      </c>
      <c r="P765">
        <f>'Raw counts'!P765/'Raw counts'!P$1246*10000</f>
        <v>0</v>
      </c>
      <c r="Q765">
        <f>'Raw counts'!Q765/'Raw counts'!Q$1246*10000</f>
        <v>0.72157951806289056</v>
      </c>
      <c r="R765">
        <f>'Raw counts'!R765/'Raw counts'!R$1246*10000</f>
        <v>7.2125353865017408E-2</v>
      </c>
      <c r="S765">
        <f>'Raw counts'!S765/'Raw counts'!S$1246*10000</f>
        <v>0</v>
      </c>
      <c r="T765">
        <f>'Raw counts'!T765/'Raw counts'!T$1246*10000</f>
        <v>0</v>
      </c>
      <c r="U765">
        <f>'Raw counts'!U765/'Raw counts'!U$1246*10000</f>
        <v>0.36451530313352976</v>
      </c>
      <c r="V765">
        <f t="shared" si="45"/>
        <v>1</v>
      </c>
      <c r="W765">
        <f t="shared" si="46"/>
        <v>0.57000114472125762</v>
      </c>
      <c r="X765">
        <f t="shared" si="44"/>
        <v>0.27444871935047499</v>
      </c>
      <c r="Y765">
        <f t="shared" si="47"/>
        <v>0.14821408341500125</v>
      </c>
    </row>
    <row r="766" spans="1:25" x14ac:dyDescent="0.25">
      <c r="A766">
        <v>774</v>
      </c>
      <c r="B766" t="s">
        <v>373</v>
      </c>
      <c r="C766">
        <v>25600</v>
      </c>
      <c r="D766">
        <v>894</v>
      </c>
      <c r="E766">
        <f>'Raw counts'!E766/'Raw counts'!E$1246*10000</f>
        <v>1.1449734358691599</v>
      </c>
      <c r="F766">
        <f>'Raw counts'!F766/'Raw counts'!F$1246*10000</f>
        <v>1.6405975712593557E-2</v>
      </c>
      <c r="G766">
        <f>'Raw counts'!G766/'Raw counts'!G$1246*10000</f>
        <v>5.2681201171678271</v>
      </c>
      <c r="H766">
        <f>'Raw counts'!H766/'Raw counts'!H$1246*10000</f>
        <v>4.6977490592286335</v>
      </c>
      <c r="I766">
        <f>'Raw counts'!I766/'Raw counts'!I$1246*10000</f>
        <v>4.4391221497418716</v>
      </c>
      <c r="J766">
        <f>'Raw counts'!J766/'Raw counts'!J$1246*10000</f>
        <v>5.2216772086363283</v>
      </c>
      <c r="K766">
        <f>'Raw counts'!K766/'Raw counts'!K$1246*10000</f>
        <v>10.747533307319248</v>
      </c>
      <c r="L766">
        <f>'Raw counts'!L766/'Raw counts'!L$1246*10000</f>
        <v>0.31750679552738759</v>
      </c>
      <c r="M766">
        <f>'Raw counts'!M766/'Raw counts'!M$1246*10000</f>
        <v>3.2529975035778365</v>
      </c>
      <c r="N766">
        <f>'Raw counts'!N766/'Raw counts'!N$1246*10000</f>
        <v>14.616841717474321</v>
      </c>
      <c r="O766">
        <f>'Raw counts'!O766/'Raw counts'!O$1246*10000</f>
        <v>7.891724861827508</v>
      </c>
      <c r="P766">
        <f>'Raw counts'!P766/'Raw counts'!P$1246*10000</f>
        <v>10.88959159330367</v>
      </c>
      <c r="Q766">
        <f>'Raw counts'!Q766/'Raw counts'!Q$1246*10000</f>
        <v>6.7672457504817025</v>
      </c>
      <c r="R766">
        <f>'Raw counts'!R766/'Raw counts'!R$1246*10000</f>
        <v>13.002598516221191</v>
      </c>
      <c r="S766">
        <f>'Raw counts'!S766/'Raw counts'!S$1246*10000</f>
        <v>11.942644904996259</v>
      </c>
      <c r="T766">
        <f>'Raw counts'!T766/'Raw counts'!T$1246*10000</f>
        <v>19.140794806899621</v>
      </c>
      <c r="U766">
        <f>'Raw counts'!U766/'Raw counts'!U$1246*10000</f>
        <v>4.981709142824907</v>
      </c>
      <c r="V766">
        <f t="shared" si="45"/>
        <v>1</v>
      </c>
      <c r="W766">
        <f t="shared" si="46"/>
        <v>1.855396767219755E-3</v>
      </c>
      <c r="X766">
        <f t="shared" si="44"/>
        <v>3.9006761725312091</v>
      </c>
      <c r="Y766">
        <f t="shared" si="47"/>
        <v>11.154143911753648</v>
      </c>
    </row>
    <row r="767" spans="1:25" x14ac:dyDescent="0.25">
      <c r="A767">
        <v>775</v>
      </c>
      <c r="B767" t="s">
        <v>996</v>
      </c>
      <c r="C767">
        <v>40300</v>
      </c>
      <c r="D767">
        <v>766</v>
      </c>
      <c r="E767">
        <f>'Raw counts'!E767/'Raw counts'!E$1246*10000</f>
        <v>0</v>
      </c>
      <c r="F767">
        <f>'Raw counts'!F767/'Raw counts'!F$1246*10000</f>
        <v>0</v>
      </c>
      <c r="G767">
        <f>'Raw counts'!G767/'Raw counts'!G$1246*10000</f>
        <v>0</v>
      </c>
      <c r="H767">
        <f>'Raw counts'!H767/'Raw counts'!H$1246*10000</f>
        <v>0</v>
      </c>
      <c r="I767">
        <f>'Raw counts'!I767/'Raw counts'!I$1246*10000</f>
        <v>0</v>
      </c>
      <c r="J767">
        <f>'Raw counts'!J767/'Raw counts'!J$1246*10000</f>
        <v>0</v>
      </c>
      <c r="K767">
        <f>'Raw counts'!K767/'Raw counts'!K$1246*10000</f>
        <v>0</v>
      </c>
      <c r="L767">
        <f>'Raw counts'!L767/'Raw counts'!L$1246*10000</f>
        <v>0</v>
      </c>
      <c r="M767">
        <f>'Raw counts'!M767/'Raw counts'!M$1246*10000</f>
        <v>0</v>
      </c>
      <c r="N767">
        <f>'Raw counts'!N767/'Raw counts'!N$1246*10000</f>
        <v>0</v>
      </c>
      <c r="O767">
        <f>'Raw counts'!O767/'Raw counts'!O$1246*10000</f>
        <v>0</v>
      </c>
      <c r="P767">
        <f>'Raw counts'!P767/'Raw counts'!P$1246*10000</f>
        <v>0</v>
      </c>
      <c r="Q767">
        <f>'Raw counts'!Q767/'Raw counts'!Q$1246*10000</f>
        <v>0</v>
      </c>
      <c r="R767">
        <f>'Raw counts'!R767/'Raw counts'!R$1246*10000</f>
        <v>0</v>
      </c>
      <c r="S767">
        <f>'Raw counts'!S767/'Raw counts'!S$1246*10000</f>
        <v>0</v>
      </c>
      <c r="T767">
        <f>'Raw counts'!T767/'Raw counts'!T$1246*10000</f>
        <v>0</v>
      </c>
      <c r="U767">
        <f>'Raw counts'!U767/'Raw counts'!U$1246*10000</f>
        <v>0</v>
      </c>
      <c r="V767">
        <f t="shared" si="45"/>
        <v>0</v>
      </c>
      <c r="W767" t="str">
        <f t="shared" si="46"/>
        <v/>
      </c>
      <c r="X767">
        <f t="shared" si="44"/>
        <v>0</v>
      </c>
      <c r="Y767">
        <f t="shared" si="47"/>
        <v>0</v>
      </c>
    </row>
    <row r="768" spans="1:25" x14ac:dyDescent="0.25">
      <c r="A768">
        <v>776</v>
      </c>
      <c r="B768" t="s">
        <v>374</v>
      </c>
      <c r="C768">
        <v>106100</v>
      </c>
      <c r="D768">
        <v>983</v>
      </c>
      <c r="E768">
        <f>'Raw counts'!E768/'Raw counts'!E$1246*10000</f>
        <v>163.74987952563359</v>
      </c>
      <c r="F768">
        <f>'Raw counts'!F768/'Raw counts'!F$1246*10000</f>
        <v>244.30958732408692</v>
      </c>
      <c r="G768">
        <f>'Raw counts'!G768/'Raw counts'!G$1246*10000</f>
        <v>109.41170308351229</v>
      </c>
      <c r="H768">
        <f>'Raw counts'!H768/'Raw counts'!H$1246*10000</f>
        <v>183.16335113545222</v>
      </c>
      <c r="I768">
        <f>'Raw counts'!I768/'Raw counts'!I$1246*10000</f>
        <v>65.435492659440527</v>
      </c>
      <c r="J768">
        <f>'Raw counts'!J768/'Raw counts'!J$1246*10000</f>
        <v>155.63951000057196</v>
      </c>
      <c r="K768">
        <f>'Raw counts'!K768/'Raw counts'!K$1246*10000</f>
        <v>151.83900997825967</v>
      </c>
      <c r="L768">
        <f>'Raw counts'!L768/'Raw counts'!L$1246*10000</f>
        <v>170.95977012508004</v>
      </c>
      <c r="M768">
        <f>'Raw counts'!M768/'Raw counts'!M$1246*10000</f>
        <v>231.86592121111033</v>
      </c>
      <c r="N768">
        <f>'Raw counts'!N768/'Raw counts'!N$1246*10000</f>
        <v>336.49894108083987</v>
      </c>
      <c r="O768">
        <f>'Raw counts'!O768/'Raw counts'!O$1246*10000</f>
        <v>169.33386774949881</v>
      </c>
      <c r="P768">
        <f>'Raw counts'!P768/'Raw counts'!P$1246*10000</f>
        <v>190.76017298552173</v>
      </c>
      <c r="Q768">
        <f>'Raw counts'!Q768/'Raw counts'!Q$1246*10000</f>
        <v>134.49657152218174</v>
      </c>
      <c r="R768">
        <f>'Raw counts'!R768/'Raw counts'!R$1246*10000</f>
        <v>107.2223524485556</v>
      </c>
      <c r="S768">
        <f>'Raw counts'!S768/'Raw counts'!S$1246*10000</f>
        <v>162.58825343161047</v>
      </c>
      <c r="T768">
        <f>'Raw counts'!T768/'Raw counts'!T$1246*10000</f>
        <v>397.97904821796453</v>
      </c>
      <c r="U768">
        <f>'Raw counts'!U768/'Raw counts'!U$1246*10000</f>
        <v>248.83376800336742</v>
      </c>
      <c r="V768">
        <f t="shared" si="45"/>
        <v>1</v>
      </c>
      <c r="W768">
        <f t="shared" si="46"/>
        <v>0.1843992491296278</v>
      </c>
      <c r="X768">
        <f t="shared" si="44"/>
        <v>164.04158056034973</v>
      </c>
      <c r="Y768">
        <f t="shared" si="47"/>
        <v>218.46412192994251</v>
      </c>
    </row>
    <row r="769" spans="1:25" x14ac:dyDescent="0.25">
      <c r="A769">
        <v>777</v>
      </c>
      <c r="B769" t="s">
        <v>997</v>
      </c>
      <c r="C769">
        <v>77000</v>
      </c>
      <c r="D769">
        <v>693</v>
      </c>
      <c r="E769">
        <f>'Raw counts'!E769/'Raw counts'!E$1246*10000</f>
        <v>0</v>
      </c>
      <c r="F769">
        <f>'Raw counts'!F769/'Raw counts'!F$1246*10000</f>
        <v>0</v>
      </c>
      <c r="G769">
        <f>'Raw counts'!G769/'Raw counts'!G$1246*10000</f>
        <v>0</v>
      </c>
      <c r="H769">
        <f>'Raw counts'!H769/'Raw counts'!H$1246*10000</f>
        <v>0</v>
      </c>
      <c r="I769">
        <f>'Raw counts'!I769/'Raw counts'!I$1246*10000</f>
        <v>0</v>
      </c>
      <c r="J769">
        <f>'Raw counts'!J769/'Raw counts'!J$1246*10000</f>
        <v>0</v>
      </c>
      <c r="K769">
        <f>'Raw counts'!K769/'Raw counts'!K$1246*10000</f>
        <v>0</v>
      </c>
      <c r="L769">
        <f>'Raw counts'!L769/'Raw counts'!L$1246*10000</f>
        <v>0</v>
      </c>
      <c r="M769">
        <f>'Raw counts'!M769/'Raw counts'!M$1246*10000</f>
        <v>0</v>
      </c>
      <c r="N769">
        <f>'Raw counts'!N769/'Raw counts'!N$1246*10000</f>
        <v>0</v>
      </c>
      <c r="O769">
        <f>'Raw counts'!O769/'Raw counts'!O$1246*10000</f>
        <v>0</v>
      </c>
      <c r="P769">
        <f>'Raw counts'!P769/'Raw counts'!P$1246*10000</f>
        <v>0</v>
      </c>
      <c r="Q769">
        <f>'Raw counts'!Q769/'Raw counts'!Q$1246*10000</f>
        <v>0</v>
      </c>
      <c r="R769">
        <f>'Raw counts'!R769/'Raw counts'!R$1246*10000</f>
        <v>0</v>
      </c>
      <c r="S769">
        <f>'Raw counts'!S769/'Raw counts'!S$1246*10000</f>
        <v>0</v>
      </c>
      <c r="T769">
        <f>'Raw counts'!T769/'Raw counts'!T$1246*10000</f>
        <v>0</v>
      </c>
      <c r="U769">
        <f>'Raw counts'!U769/'Raw counts'!U$1246*10000</f>
        <v>0</v>
      </c>
      <c r="V769">
        <f t="shared" si="45"/>
        <v>0</v>
      </c>
      <c r="W769" t="str">
        <f t="shared" si="46"/>
        <v/>
      </c>
      <c r="X769">
        <f t="shared" si="44"/>
        <v>0</v>
      </c>
      <c r="Y769">
        <f t="shared" si="47"/>
        <v>0</v>
      </c>
    </row>
    <row r="770" spans="1:25" x14ac:dyDescent="0.25">
      <c r="A770">
        <v>778</v>
      </c>
      <c r="B770" t="s">
        <v>375</v>
      </c>
      <c r="C770">
        <v>16600</v>
      </c>
      <c r="D770">
        <v>385</v>
      </c>
      <c r="E770">
        <f>'Raw counts'!E770/'Raw counts'!E$1246*10000</f>
        <v>32.43095231157622</v>
      </c>
      <c r="F770">
        <f>'Raw counts'!F770/'Raw counts'!F$1246*10000</f>
        <v>3.3304130696564913</v>
      </c>
      <c r="G770">
        <f>'Raw counts'!G770/'Raw counts'!G$1246*10000</f>
        <v>31.900834437993321</v>
      </c>
      <c r="H770">
        <f>'Raw counts'!H770/'Raw counts'!H$1246*10000</f>
        <v>65.838289935578715</v>
      </c>
      <c r="I770">
        <f>'Raw counts'!I770/'Raw counts'!I$1246*10000</f>
        <v>14.167018122823922</v>
      </c>
      <c r="J770">
        <f>'Raw counts'!J770/'Raw counts'!J$1246*10000</f>
        <v>38.548699166306719</v>
      </c>
      <c r="K770">
        <f>'Raw counts'!K770/'Raw counts'!K$1246*10000</f>
        <v>105.22325659178327</v>
      </c>
      <c r="L770">
        <f>'Raw counts'!L770/'Raw counts'!L$1246*10000</f>
        <v>34.268684833935126</v>
      </c>
      <c r="M770">
        <f>'Raw counts'!M770/'Raw counts'!M$1246*10000</f>
        <v>50.2141172719423</v>
      </c>
      <c r="N770">
        <f>'Raw counts'!N770/'Raw counts'!N$1246*10000</f>
        <v>93.062086295267534</v>
      </c>
      <c r="O770">
        <f>'Raw counts'!O770/'Raw counts'!O$1246*10000</f>
        <v>74.444710306390746</v>
      </c>
      <c r="P770">
        <f>'Raw counts'!P770/'Raw counts'!P$1246*10000</f>
        <v>128.32024630649241</v>
      </c>
      <c r="Q770">
        <f>'Raw counts'!Q770/'Raw counts'!Q$1246*10000</f>
        <v>60.417658025914456</v>
      </c>
      <c r="R770">
        <f>'Raw counts'!R770/'Raw counts'!R$1246*10000</f>
        <v>60.773624559484382</v>
      </c>
      <c r="S770">
        <f>'Raw counts'!S770/'Raw counts'!S$1246*10000</f>
        <v>67.57908473740838</v>
      </c>
      <c r="T770">
        <f>'Raw counts'!T770/'Raw counts'!T$1246*10000</f>
        <v>104.06303747575184</v>
      </c>
      <c r="U770">
        <f>'Raw counts'!U770/'Raw counts'!U$1246*10000</f>
        <v>74.421874389762323</v>
      </c>
      <c r="V770">
        <f t="shared" si="45"/>
        <v>1</v>
      </c>
      <c r="W770">
        <f t="shared" si="46"/>
        <v>7.2742273234227169E-3</v>
      </c>
      <c r="X770">
        <f t="shared" si="44"/>
        <v>41.769140637955125</v>
      </c>
      <c r="Y770">
        <f t="shared" si="47"/>
        <v>82.885290262059016</v>
      </c>
    </row>
    <row r="771" spans="1:25" x14ac:dyDescent="0.25">
      <c r="A771">
        <v>779</v>
      </c>
      <c r="B771" t="s">
        <v>998</v>
      </c>
      <c r="C771">
        <v>114000</v>
      </c>
      <c r="D771">
        <v>182</v>
      </c>
      <c r="E771">
        <f>'Raw counts'!E771/'Raw counts'!E$1246*10000</f>
        <v>0</v>
      </c>
      <c r="F771">
        <f>'Raw counts'!F771/'Raw counts'!F$1246*10000</f>
        <v>0</v>
      </c>
      <c r="G771">
        <f>'Raw counts'!G771/'Raw counts'!G$1246*10000</f>
        <v>0</v>
      </c>
      <c r="H771">
        <f>'Raw counts'!H771/'Raw counts'!H$1246*10000</f>
        <v>0</v>
      </c>
      <c r="I771">
        <f>'Raw counts'!I771/'Raw counts'!I$1246*10000</f>
        <v>0</v>
      </c>
      <c r="J771">
        <f>'Raw counts'!J771/'Raw counts'!J$1246*10000</f>
        <v>0</v>
      </c>
      <c r="K771">
        <f>'Raw counts'!K771/'Raw counts'!K$1246*10000</f>
        <v>0</v>
      </c>
      <c r="L771">
        <f>'Raw counts'!L771/'Raw counts'!L$1246*10000</f>
        <v>0</v>
      </c>
      <c r="M771">
        <f>'Raw counts'!M771/'Raw counts'!M$1246*10000</f>
        <v>0</v>
      </c>
      <c r="N771">
        <f>'Raw counts'!N771/'Raw counts'!N$1246*10000</f>
        <v>0</v>
      </c>
      <c r="O771">
        <f>'Raw counts'!O771/'Raw counts'!O$1246*10000</f>
        <v>0</v>
      </c>
      <c r="P771">
        <f>'Raw counts'!P771/'Raw counts'!P$1246*10000</f>
        <v>0</v>
      </c>
      <c r="Q771">
        <f>'Raw counts'!Q771/'Raw counts'!Q$1246*10000</f>
        <v>0</v>
      </c>
      <c r="R771">
        <f>'Raw counts'!R771/'Raw counts'!R$1246*10000</f>
        <v>0</v>
      </c>
      <c r="S771">
        <f>'Raw counts'!S771/'Raw counts'!S$1246*10000</f>
        <v>0</v>
      </c>
      <c r="T771">
        <f>'Raw counts'!T771/'Raw counts'!T$1246*10000</f>
        <v>0</v>
      </c>
      <c r="U771">
        <f>'Raw counts'!U771/'Raw counts'!U$1246*10000</f>
        <v>0</v>
      </c>
      <c r="V771">
        <f t="shared" si="45"/>
        <v>0</v>
      </c>
      <c r="W771" t="str">
        <f t="shared" si="46"/>
        <v/>
      </c>
      <c r="X771">
        <f t="shared" ref="X771:X834" si="48">AVERAGE(E771:M771)</f>
        <v>0</v>
      </c>
      <c r="Y771">
        <f t="shared" si="47"/>
        <v>0</v>
      </c>
    </row>
    <row r="772" spans="1:25" x14ac:dyDescent="0.25">
      <c r="A772">
        <v>780</v>
      </c>
      <c r="B772" t="s">
        <v>376</v>
      </c>
      <c r="C772">
        <v>47800</v>
      </c>
      <c r="D772">
        <v>703</v>
      </c>
      <c r="E772">
        <f>'Raw counts'!E772/'Raw counts'!E$1246*10000</f>
        <v>5.4857862661463663</v>
      </c>
      <c r="F772">
        <f>'Raw counts'!F772/'Raw counts'!F$1246*10000</f>
        <v>13.026344715799283</v>
      </c>
      <c r="G772">
        <f>'Raw counts'!G772/'Raw counts'!G$1246*10000</f>
        <v>10.516094459509008</v>
      </c>
      <c r="H772">
        <f>'Raw counts'!H772/'Raw counts'!H$1246*10000</f>
        <v>2.2895418891931532</v>
      </c>
      <c r="I772">
        <f>'Raw counts'!I772/'Raw counts'!I$1246*10000</f>
        <v>5.7012858677683411</v>
      </c>
      <c r="J772">
        <f>'Raw counts'!J772/'Raw counts'!J$1246*10000</f>
        <v>0.78892195786762276</v>
      </c>
      <c r="K772">
        <f>'Raw counts'!K772/'Raw counts'!K$1246*10000</f>
        <v>3.4561569764200901</v>
      </c>
      <c r="L772">
        <f>'Raw counts'!L772/'Raw counts'!L$1246*10000</f>
        <v>7.0204280344389032</v>
      </c>
      <c r="M772">
        <f>'Raw counts'!M772/'Raw counts'!M$1246*10000</f>
        <v>1.1380883617333224</v>
      </c>
      <c r="N772">
        <f>'Raw counts'!N772/'Raw counts'!N$1246*10000</f>
        <v>1.8236686531519686</v>
      </c>
      <c r="O772">
        <f>'Raw counts'!O772/'Raw counts'!O$1246*10000</f>
        <v>2.1975677333788326</v>
      </c>
      <c r="P772">
        <f>'Raw counts'!P772/'Raw counts'!P$1246*10000</f>
        <v>2.1753540506246343</v>
      </c>
      <c r="Q772">
        <f>'Raw counts'!Q772/'Raw counts'!Q$1246*10000</f>
        <v>1.6966869749046345</v>
      </c>
      <c r="R772">
        <f>'Raw counts'!R772/'Raw counts'!R$1246*10000</f>
        <v>1.3062702977775373</v>
      </c>
      <c r="S772">
        <f>'Raw counts'!S772/'Raw counts'!S$1246*10000</f>
        <v>3.0996592003422112</v>
      </c>
      <c r="T772">
        <f>'Raw counts'!T772/'Raw counts'!T$1246*10000</f>
        <v>5.4037522143356655</v>
      </c>
      <c r="U772">
        <f>'Raw counts'!U772/'Raw counts'!U$1246*10000</f>
        <v>2.6166991403514102</v>
      </c>
      <c r="V772">
        <f t="shared" ref="V772:V835" si="49">IF(AND(X772=0,Y772=0),0,1)</f>
        <v>1</v>
      </c>
      <c r="W772">
        <f t="shared" ref="W772:W835" si="50">IFERROR(_xlfn.T.TEST(E772:M772,N772:U772,2,2),"")</f>
        <v>7.5170101985267523E-2</v>
      </c>
      <c r="X772">
        <f t="shared" si="48"/>
        <v>5.4914053920973434</v>
      </c>
      <c r="Y772">
        <f t="shared" ref="Y772:Y835" si="51">AVERAGE(N772:U772)</f>
        <v>2.5399572831083619</v>
      </c>
    </row>
    <row r="773" spans="1:25" x14ac:dyDescent="0.25">
      <c r="A773">
        <v>781</v>
      </c>
      <c r="B773" t="s">
        <v>377</v>
      </c>
      <c r="C773">
        <v>96600</v>
      </c>
      <c r="D773">
        <v>370</v>
      </c>
      <c r="E773">
        <f>'Raw counts'!E773/'Raw counts'!E$1246*10000</f>
        <v>0.2521556506400271</v>
      </c>
      <c r="F773">
        <f>'Raw counts'!F773/'Raw counts'!F$1246*10000</f>
        <v>0.26249561140149691</v>
      </c>
      <c r="G773">
        <f>'Raw counts'!G773/'Raw counts'!G$1246*10000</f>
        <v>0.61444613221269107</v>
      </c>
      <c r="H773">
        <f>'Raw counts'!H773/'Raw counts'!H$1246*10000</f>
        <v>0.23733056168465608</v>
      </c>
      <c r="I773">
        <f>'Raw counts'!I773/'Raw counts'!I$1246*10000</f>
        <v>2.087187806882794</v>
      </c>
      <c r="J773">
        <f>'Raw counts'!J773/'Raw counts'!J$1246*10000</f>
        <v>0.53745308379731804</v>
      </c>
      <c r="K773">
        <f>'Raw counts'!K773/'Raw counts'!K$1246*10000</f>
        <v>0.49947042756006466</v>
      </c>
      <c r="L773">
        <f>'Raw counts'!L773/'Raw counts'!L$1246*10000</f>
        <v>0.54240744235928717</v>
      </c>
      <c r="M773">
        <f>'Raw counts'!M773/'Raw counts'!M$1246*10000</f>
        <v>0.44233393816355848</v>
      </c>
      <c r="N773">
        <f>'Raw counts'!N773/'Raw counts'!N$1246*10000</f>
        <v>0.28408908667191468</v>
      </c>
      <c r="O773">
        <f>'Raw counts'!O773/'Raw counts'!O$1246*10000</f>
        <v>0.81441254437622901</v>
      </c>
      <c r="P773">
        <f>'Raw counts'!P773/'Raw counts'!P$1246*10000</f>
        <v>1.4359901002158686</v>
      </c>
      <c r="Q773">
        <f>'Raw counts'!Q773/'Raw counts'!Q$1246*10000</f>
        <v>0</v>
      </c>
      <c r="R773">
        <f>'Raw counts'!R773/'Raw counts'!R$1246*10000</f>
        <v>0.69320478992488954</v>
      </c>
      <c r="S773">
        <f>'Raw counts'!S773/'Raw counts'!S$1246*10000</f>
        <v>9.7712549222696676E-2</v>
      </c>
      <c r="T773">
        <f>'Raw counts'!T773/'Raw counts'!T$1246*10000</f>
        <v>0.46391513445806981</v>
      </c>
      <c r="U773">
        <f>'Raw counts'!U773/'Raw counts'!U$1246*10000</f>
        <v>0.46432306470580575</v>
      </c>
      <c r="V773">
        <f t="shared" si="49"/>
        <v>1</v>
      </c>
      <c r="W773">
        <f t="shared" si="50"/>
        <v>0.76657230564063661</v>
      </c>
      <c r="X773">
        <f t="shared" si="48"/>
        <v>0.60836451718909934</v>
      </c>
      <c r="Y773">
        <f t="shared" si="51"/>
        <v>0.53170590869693424</v>
      </c>
    </row>
    <row r="774" spans="1:25" x14ac:dyDescent="0.25">
      <c r="A774">
        <v>782</v>
      </c>
      <c r="B774" t="s">
        <v>999</v>
      </c>
      <c r="C774">
        <v>40400</v>
      </c>
      <c r="D774">
        <v>766</v>
      </c>
      <c r="E774">
        <f>'Raw counts'!E774/'Raw counts'!E$1246*10000</f>
        <v>0</v>
      </c>
      <c r="F774">
        <f>'Raw counts'!F774/'Raw counts'!F$1246*10000</f>
        <v>0</v>
      </c>
      <c r="G774">
        <f>'Raw counts'!G774/'Raw counts'!G$1246*10000</f>
        <v>0</v>
      </c>
      <c r="H774">
        <f>'Raw counts'!H774/'Raw counts'!H$1246*10000</f>
        <v>0</v>
      </c>
      <c r="I774">
        <f>'Raw counts'!I774/'Raw counts'!I$1246*10000</f>
        <v>0</v>
      </c>
      <c r="J774">
        <f>'Raw counts'!J774/'Raw counts'!J$1246*10000</f>
        <v>0</v>
      </c>
      <c r="K774">
        <f>'Raw counts'!K774/'Raw counts'!K$1246*10000</f>
        <v>0</v>
      </c>
      <c r="L774">
        <f>'Raw counts'!L774/'Raw counts'!L$1246*10000</f>
        <v>0</v>
      </c>
      <c r="M774">
        <f>'Raw counts'!M774/'Raw counts'!M$1246*10000</f>
        <v>0</v>
      </c>
      <c r="N774">
        <f>'Raw counts'!N774/'Raw counts'!N$1246*10000</f>
        <v>0</v>
      </c>
      <c r="O774">
        <f>'Raw counts'!O774/'Raw counts'!O$1246*10000</f>
        <v>0</v>
      </c>
      <c r="P774">
        <f>'Raw counts'!P774/'Raw counts'!P$1246*10000</f>
        <v>0</v>
      </c>
      <c r="Q774">
        <f>'Raw counts'!Q774/'Raw counts'!Q$1246*10000</f>
        <v>0</v>
      </c>
      <c r="R774">
        <f>'Raw counts'!R774/'Raw counts'!R$1246*10000</f>
        <v>0</v>
      </c>
      <c r="S774">
        <f>'Raw counts'!S774/'Raw counts'!S$1246*10000</f>
        <v>0</v>
      </c>
      <c r="T774">
        <f>'Raw counts'!T774/'Raw counts'!T$1246*10000</f>
        <v>0</v>
      </c>
      <c r="U774">
        <f>'Raw counts'!U774/'Raw counts'!U$1246*10000</f>
        <v>0</v>
      </c>
      <c r="V774">
        <f t="shared" si="49"/>
        <v>0</v>
      </c>
      <c r="W774" t="str">
        <f t="shared" si="50"/>
        <v/>
      </c>
      <c r="X774">
        <f t="shared" si="48"/>
        <v>0</v>
      </c>
      <c r="Y774">
        <f t="shared" si="51"/>
        <v>0</v>
      </c>
    </row>
    <row r="775" spans="1:25" x14ac:dyDescent="0.25">
      <c r="A775">
        <v>783</v>
      </c>
      <c r="B775" t="s">
        <v>378</v>
      </c>
      <c r="C775">
        <v>23800</v>
      </c>
      <c r="D775">
        <v>104</v>
      </c>
      <c r="E775">
        <f>'Raw counts'!E775/'Raw counts'!E$1246*10000</f>
        <v>10.958497794852139</v>
      </c>
      <c r="F775">
        <f>'Raw counts'!F775/'Raw counts'!F$1246*10000</f>
        <v>17.93993444172105</v>
      </c>
      <c r="G775">
        <f>'Raw counts'!G775/'Raw counts'!G$1246*10000</f>
        <v>2.4074200917841502</v>
      </c>
      <c r="H775">
        <f>'Raw counts'!H775/'Raw counts'!H$1246*10000</f>
        <v>6.8337241143905381</v>
      </c>
      <c r="I775">
        <f>'Raw counts'!I775/'Raw counts'!I$1246*10000</f>
        <v>2.3273067581170981</v>
      </c>
      <c r="J775">
        <f>'Raw counts'!J775/'Raw counts'!J$1246*10000</f>
        <v>4.3834476284019797</v>
      </c>
      <c r="K775">
        <f>'Raw counts'!K775/'Raw counts'!K$1246*10000</f>
        <v>4.8252410948213385</v>
      </c>
      <c r="L775">
        <f>'Raw counts'!L775/'Raw counts'!L$1246*10000</f>
        <v>9.9132677270217684</v>
      </c>
      <c r="M775">
        <f>'Raw counts'!M775/'Raw counts'!M$1246*10000</f>
        <v>4.6951904477986055</v>
      </c>
      <c r="N775">
        <f>'Raw counts'!N775/'Raw counts'!N$1246*10000</f>
        <v>14.974244116835761</v>
      </c>
      <c r="O775">
        <f>'Raw counts'!O775/'Raw counts'!O$1246*10000</f>
        <v>3.6312030387683931</v>
      </c>
      <c r="P775">
        <f>'Raw counts'!P775/'Raw counts'!P$1246*10000</f>
        <v>3.089942983500217</v>
      </c>
      <c r="Q775">
        <f>'Raw counts'!Q775/'Raw counts'!Q$1246*10000</f>
        <v>1.9014595408414008</v>
      </c>
      <c r="R775">
        <f>'Raw counts'!R775/'Raw counts'!R$1246*10000</f>
        <v>5.6097497450569085</v>
      </c>
      <c r="S775">
        <f>'Raw counts'!S775/'Raw counts'!S$1246*10000</f>
        <v>7.719291388593037</v>
      </c>
      <c r="T775">
        <f>'Raw counts'!T775/'Raw counts'!T$1246*10000</f>
        <v>17.740458382516927</v>
      </c>
      <c r="U775">
        <f>'Raw counts'!U775/'Raw counts'!U$1246*10000</f>
        <v>6.6480648142924714</v>
      </c>
      <c r="V775">
        <f t="shared" si="49"/>
        <v>1</v>
      </c>
      <c r="W775">
        <f t="shared" si="50"/>
        <v>0.84451421691067918</v>
      </c>
      <c r="X775">
        <f t="shared" si="48"/>
        <v>7.1426700109898524</v>
      </c>
      <c r="Y775">
        <f t="shared" si="51"/>
        <v>7.6643017513006395</v>
      </c>
    </row>
    <row r="776" spans="1:25" x14ac:dyDescent="0.25">
      <c r="A776">
        <v>784</v>
      </c>
      <c r="B776" t="s">
        <v>379</v>
      </c>
      <c r="C776">
        <v>106900</v>
      </c>
      <c r="D776">
        <v>983</v>
      </c>
      <c r="E776">
        <f>'Raw counts'!E776/'Raw counts'!E$1246*10000</f>
        <v>1.7109227850834432</v>
      </c>
      <c r="F776">
        <f>'Raw counts'!F776/'Raw counts'!F$1246*10000</f>
        <v>0.50858524709040021</v>
      </c>
      <c r="G776">
        <f>'Raw counts'!G776/'Raw counts'!G$1246*10000</f>
        <v>0.5237901454927858</v>
      </c>
      <c r="H776">
        <f>'Raw counts'!H776/'Raw counts'!H$1246*10000</f>
        <v>6.9803106377840027E-3</v>
      </c>
      <c r="I776">
        <f>'Raw counts'!I776/'Raw counts'!I$1246*10000</f>
        <v>2.7890739720292208</v>
      </c>
      <c r="J776">
        <f>'Raw counts'!J776/'Raw counts'!J$1246*10000</f>
        <v>0.26133039854365003</v>
      </c>
      <c r="K776">
        <f>'Raw counts'!K776/'Raw counts'!K$1246*10000</f>
        <v>0.73582696917330959</v>
      </c>
      <c r="L776">
        <f>'Raw counts'!L776/'Raw counts'!L$1246*10000</f>
        <v>0.11465523171822331</v>
      </c>
      <c r="M776">
        <f>'Raw counts'!M776/'Raw counts'!M$1246*10000</f>
        <v>2.3038225946018672E-2</v>
      </c>
      <c r="N776">
        <f>'Raw counts'!N776/'Raw counts'!N$1246*10000</f>
        <v>9.1641640861907965E-3</v>
      </c>
      <c r="O776">
        <f>'Raw counts'!O776/'Raw counts'!O$1246*10000</f>
        <v>0.89854607168782286</v>
      </c>
      <c r="P776">
        <f>'Raw counts'!P776/'Raw counts'!P$1246*10000</f>
        <v>8.9749381263491787E-2</v>
      </c>
      <c r="Q776">
        <f>'Raw counts'!Q776/'Raw counts'!Q$1246*10000</f>
        <v>5.7726361445031245</v>
      </c>
      <c r="R776">
        <f>'Raw counts'!R776/'Raw counts'!R$1246*10000</f>
        <v>1.2060961951872353</v>
      </c>
      <c r="S776">
        <f>'Raw counts'!S776/'Raw counts'!S$1246*10000</f>
        <v>0</v>
      </c>
      <c r="T776">
        <f>'Raw counts'!T776/'Raw counts'!T$1246*10000</f>
        <v>0.15463837815268991</v>
      </c>
      <c r="U776">
        <f>'Raw counts'!U776/'Raw counts'!U$1246*10000</f>
        <v>0.48602040417803971</v>
      </c>
      <c r="V776">
        <f t="shared" si="49"/>
        <v>1</v>
      </c>
      <c r="W776">
        <f t="shared" si="50"/>
        <v>0.65060270669773956</v>
      </c>
      <c r="X776">
        <f t="shared" si="48"/>
        <v>0.74157814285720391</v>
      </c>
      <c r="Y776">
        <f t="shared" si="51"/>
        <v>1.0771063423823244</v>
      </c>
    </row>
    <row r="777" spans="1:25" x14ac:dyDescent="0.25">
      <c r="A777">
        <v>785</v>
      </c>
      <c r="B777" t="s">
        <v>1000</v>
      </c>
      <c r="C777">
        <v>77100</v>
      </c>
      <c r="D777">
        <v>693</v>
      </c>
      <c r="E777">
        <f>'Raw counts'!E777/'Raw counts'!E$1246*10000</f>
        <v>0</v>
      </c>
      <c r="F777">
        <f>'Raw counts'!F777/'Raw counts'!F$1246*10000</f>
        <v>0</v>
      </c>
      <c r="G777">
        <f>'Raw counts'!G777/'Raw counts'!G$1246*10000</f>
        <v>0</v>
      </c>
      <c r="H777">
        <f>'Raw counts'!H777/'Raw counts'!H$1246*10000</f>
        <v>0</v>
      </c>
      <c r="I777">
        <f>'Raw counts'!I777/'Raw counts'!I$1246*10000</f>
        <v>0</v>
      </c>
      <c r="J777">
        <f>'Raw counts'!J777/'Raw counts'!J$1246*10000</f>
        <v>0</v>
      </c>
      <c r="K777">
        <f>'Raw counts'!K777/'Raw counts'!K$1246*10000</f>
        <v>0</v>
      </c>
      <c r="L777">
        <f>'Raw counts'!L777/'Raw counts'!L$1246*10000</f>
        <v>0</v>
      </c>
      <c r="M777">
        <f>'Raw counts'!M777/'Raw counts'!M$1246*10000</f>
        <v>0</v>
      </c>
      <c r="N777">
        <f>'Raw counts'!N777/'Raw counts'!N$1246*10000</f>
        <v>0</v>
      </c>
      <c r="O777">
        <f>'Raw counts'!O777/'Raw counts'!O$1246*10000</f>
        <v>0</v>
      </c>
      <c r="P777">
        <f>'Raw counts'!P777/'Raw counts'!P$1246*10000</f>
        <v>0</v>
      </c>
      <c r="Q777">
        <f>'Raw counts'!Q777/'Raw counts'!Q$1246*10000</f>
        <v>0</v>
      </c>
      <c r="R777">
        <f>'Raw counts'!R777/'Raw counts'!R$1246*10000</f>
        <v>0</v>
      </c>
      <c r="S777">
        <f>'Raw counts'!S777/'Raw counts'!S$1246*10000</f>
        <v>0</v>
      </c>
      <c r="T777">
        <f>'Raw counts'!T777/'Raw counts'!T$1246*10000</f>
        <v>0</v>
      </c>
      <c r="U777">
        <f>'Raw counts'!U777/'Raw counts'!U$1246*10000</f>
        <v>0</v>
      </c>
      <c r="V777">
        <f t="shared" si="49"/>
        <v>0</v>
      </c>
      <c r="W777" t="str">
        <f t="shared" si="50"/>
        <v/>
      </c>
      <c r="X777">
        <f t="shared" si="48"/>
        <v>0</v>
      </c>
      <c r="Y777">
        <f t="shared" si="51"/>
        <v>0</v>
      </c>
    </row>
    <row r="778" spans="1:25" x14ac:dyDescent="0.25">
      <c r="A778">
        <v>786</v>
      </c>
      <c r="B778" t="s">
        <v>380</v>
      </c>
      <c r="C778">
        <v>28600</v>
      </c>
      <c r="D778">
        <v>541</v>
      </c>
      <c r="E778">
        <f>'Raw counts'!E778/'Raw counts'!E$1246*10000</f>
        <v>5.3475676132029442</v>
      </c>
      <c r="F778">
        <f>'Raw counts'!F778/'Raw counts'!F$1246*10000</f>
        <v>3.7733744138965175</v>
      </c>
      <c r="G778">
        <f>'Raw counts'!G778/'Raw counts'!G$1246*10000</f>
        <v>0.45327993359952617</v>
      </c>
      <c r="H778">
        <f>'Raw counts'!H778/'Raw counts'!H$1246*10000</f>
        <v>1.6613139317925925</v>
      </c>
      <c r="I778">
        <f>'Raw counts'!I778/'Raw counts'!I$1246*10000</f>
        <v>1.0651430400906294</v>
      </c>
      <c r="J778">
        <f>'Raw counts'!J778/'Raw counts'!J$1246*10000</f>
        <v>1.1981752235114522</v>
      </c>
      <c r="K778">
        <f>'Raw counts'!K778/'Raw counts'!K$1246*10000</f>
        <v>1.7749038407938014</v>
      </c>
      <c r="L778">
        <f>'Raw counts'!L778/'Raw counts'!L$1246*10000</f>
        <v>3.5587219998694697</v>
      </c>
      <c r="M778">
        <f>'Raw counts'!M778/'Raw counts'!M$1246*10000</f>
        <v>4.4325546720139926</v>
      </c>
      <c r="N778">
        <f>'Raw counts'!N778/'Raw counts'!N$1246*10000</f>
        <v>5.9292141637654447</v>
      </c>
      <c r="O778">
        <f>'Raw counts'!O778/'Raw counts'!O$1246*10000</f>
        <v>1.9687245390912973</v>
      </c>
      <c r="P778">
        <f>'Raw counts'!P778/'Raw counts'!P$1246*10000</f>
        <v>4.0387221568571308</v>
      </c>
      <c r="Q778">
        <f>'Raw counts'!Q778/'Raw counts'!Q$1246*10000</f>
        <v>1.2383864701890148</v>
      </c>
      <c r="R778">
        <f>'Raw counts'!R778/'Raw counts'!R$1246*10000</f>
        <v>1.4344931490931239</v>
      </c>
      <c r="S778">
        <f>'Raw counts'!S778/'Raw counts'!S$1246*10000</f>
        <v>2.1333906580288775</v>
      </c>
      <c r="T778">
        <f>'Raw counts'!T778/'Raw counts'!T$1246*10000</f>
        <v>9.7851729286618809</v>
      </c>
      <c r="U778">
        <f>'Raw counts'!U778/'Raw counts'!U$1246*10000</f>
        <v>3.8968421692132114</v>
      </c>
      <c r="V778">
        <f t="shared" si="49"/>
        <v>1</v>
      </c>
      <c r="W778">
        <f t="shared" si="50"/>
        <v>0.3017295104720204</v>
      </c>
      <c r="X778">
        <f t="shared" si="48"/>
        <v>2.5850038520856584</v>
      </c>
      <c r="Y778">
        <f t="shared" si="51"/>
        <v>3.8031182793624976</v>
      </c>
    </row>
    <row r="779" spans="1:25" x14ac:dyDescent="0.25">
      <c r="A779">
        <v>787</v>
      </c>
      <c r="B779" t="s">
        <v>1001</v>
      </c>
      <c r="C779">
        <v>114100</v>
      </c>
      <c r="D779">
        <v>182</v>
      </c>
      <c r="E779">
        <f>'Raw counts'!E779/'Raw counts'!E$1246*10000</f>
        <v>0</v>
      </c>
      <c r="F779">
        <f>'Raw counts'!F779/'Raw counts'!F$1246*10000</f>
        <v>0</v>
      </c>
      <c r="G779">
        <f>'Raw counts'!G779/'Raw counts'!G$1246*10000</f>
        <v>0</v>
      </c>
      <c r="H779">
        <f>'Raw counts'!H779/'Raw counts'!H$1246*10000</f>
        <v>0</v>
      </c>
      <c r="I779">
        <f>'Raw counts'!I779/'Raw counts'!I$1246*10000</f>
        <v>0</v>
      </c>
      <c r="J779">
        <f>'Raw counts'!J779/'Raw counts'!J$1246*10000</f>
        <v>0</v>
      </c>
      <c r="K779">
        <f>'Raw counts'!K779/'Raw counts'!K$1246*10000</f>
        <v>0</v>
      </c>
      <c r="L779">
        <f>'Raw counts'!L779/'Raw counts'!L$1246*10000</f>
        <v>0</v>
      </c>
      <c r="M779">
        <f>'Raw counts'!M779/'Raw counts'!M$1246*10000</f>
        <v>0</v>
      </c>
      <c r="N779">
        <f>'Raw counts'!N779/'Raw counts'!N$1246*10000</f>
        <v>0</v>
      </c>
      <c r="O779">
        <f>'Raw counts'!O779/'Raw counts'!O$1246*10000</f>
        <v>0</v>
      </c>
      <c r="P779">
        <f>'Raw counts'!P779/'Raw counts'!P$1246*10000</f>
        <v>0</v>
      </c>
      <c r="Q779">
        <f>'Raw counts'!Q779/'Raw counts'!Q$1246*10000</f>
        <v>0</v>
      </c>
      <c r="R779">
        <f>'Raw counts'!R779/'Raw counts'!R$1246*10000</f>
        <v>0</v>
      </c>
      <c r="S779">
        <f>'Raw counts'!S779/'Raw counts'!S$1246*10000</f>
        <v>0</v>
      </c>
      <c r="T779">
        <f>'Raw counts'!T779/'Raw counts'!T$1246*10000</f>
        <v>0</v>
      </c>
      <c r="U779">
        <f>'Raw counts'!U779/'Raw counts'!U$1246*10000</f>
        <v>0</v>
      </c>
      <c r="V779">
        <f t="shared" si="49"/>
        <v>0</v>
      </c>
      <c r="W779" t="str">
        <f t="shared" si="50"/>
        <v/>
      </c>
      <c r="X779">
        <f t="shared" si="48"/>
        <v>0</v>
      </c>
      <c r="Y779">
        <f t="shared" si="51"/>
        <v>0</v>
      </c>
    </row>
    <row r="780" spans="1:25" x14ac:dyDescent="0.25">
      <c r="A780">
        <v>788</v>
      </c>
      <c r="B780" t="s">
        <v>381</v>
      </c>
      <c r="C780">
        <v>36400</v>
      </c>
      <c r="D780">
        <v>698</v>
      </c>
      <c r="E780">
        <f>'Raw counts'!E780/'Raw counts'!E$1246*10000</f>
        <v>7.7551871219066104</v>
      </c>
      <c r="F780">
        <f>'Raw counts'!F780/'Raw counts'!F$1246*10000</f>
        <v>20.679732385724179</v>
      </c>
      <c r="G780">
        <f>'Raw counts'!G780/'Raw counts'!G$1246*10000</f>
        <v>3.2837612967432337</v>
      </c>
      <c r="H780">
        <f>'Raw counts'!H780/'Raw counts'!H$1246*10000</f>
        <v>10.121450424786804</v>
      </c>
      <c r="I780">
        <f>'Raw counts'!I780/'Raw counts'!I$1246*10000</f>
        <v>15.472280114148857</v>
      </c>
      <c r="J780">
        <f>'Raw counts'!J780/'Raw counts'!J$1246*10000</f>
        <v>2.2977352022894517</v>
      </c>
      <c r="K780">
        <f>'Raw counts'!K780/'Raw counts'!K$1246*10000</f>
        <v>6.0382407046100672</v>
      </c>
      <c r="L780">
        <f>'Raw counts'!L780/'Raw counts'!L$1246*10000</f>
        <v>1.5654848946142026</v>
      </c>
      <c r="M780">
        <f>'Raw counts'!M780/'Raw counts'!M$1246*10000</f>
        <v>4.8472427390423283</v>
      </c>
      <c r="N780">
        <f>'Raw counts'!N780/'Raw counts'!N$1246*10000</f>
        <v>19.024804642932093</v>
      </c>
      <c r="O780">
        <f>'Raw counts'!O780/'Raw counts'!O$1246*10000</f>
        <v>7.3229822172011332</v>
      </c>
      <c r="P780">
        <f>'Raw counts'!P780/'Raw counts'!P$1246*10000</f>
        <v>5.632842119299152</v>
      </c>
      <c r="Q780">
        <f>'Raw counts'!Q780/'Raw counts'!Q$1246*10000</f>
        <v>57.921382936399588</v>
      </c>
      <c r="R780">
        <f>'Raw counts'!R780/'Raw counts'!R$1246*10000</f>
        <v>6.9921523608030753</v>
      </c>
      <c r="S780">
        <f>'Raw counts'!S780/'Raw counts'!S$1246*10000</f>
        <v>12.371494426584762</v>
      </c>
      <c r="T780">
        <f>'Raw counts'!T780/'Raw counts'!T$1246*10000</f>
        <v>23.900220445599079</v>
      </c>
      <c r="U780">
        <f>'Raw counts'!U780/'Raw counts'!U$1246*10000</f>
        <v>7.8674552926320178</v>
      </c>
      <c r="V780">
        <f t="shared" si="49"/>
        <v>1</v>
      </c>
      <c r="W780">
        <f t="shared" si="50"/>
        <v>0.14452350854372556</v>
      </c>
      <c r="X780">
        <f t="shared" si="48"/>
        <v>8.0067905426517481</v>
      </c>
      <c r="Y780">
        <f t="shared" si="51"/>
        <v>17.629166805181363</v>
      </c>
    </row>
    <row r="781" spans="1:25" x14ac:dyDescent="0.25">
      <c r="A781">
        <v>789</v>
      </c>
      <c r="B781" t="s">
        <v>1002</v>
      </c>
      <c r="C781">
        <v>92100</v>
      </c>
      <c r="D781">
        <v>386</v>
      </c>
      <c r="E781">
        <f>'Raw counts'!E781/'Raw counts'!E$1246*10000</f>
        <v>0</v>
      </c>
      <c r="F781">
        <f>'Raw counts'!F781/'Raw counts'!F$1246*10000</f>
        <v>0</v>
      </c>
      <c r="G781">
        <f>'Raw counts'!G781/'Raw counts'!G$1246*10000</f>
        <v>0</v>
      </c>
      <c r="H781">
        <f>'Raw counts'!H781/'Raw counts'!H$1246*10000</f>
        <v>0</v>
      </c>
      <c r="I781">
        <f>'Raw counts'!I781/'Raw counts'!I$1246*10000</f>
        <v>0</v>
      </c>
      <c r="J781">
        <f>'Raw counts'!J781/'Raw counts'!J$1246*10000</f>
        <v>0</v>
      </c>
      <c r="K781">
        <f>'Raw counts'!K781/'Raw counts'!K$1246*10000</f>
        <v>0</v>
      </c>
      <c r="L781">
        <f>'Raw counts'!L781/'Raw counts'!L$1246*10000</f>
        <v>0</v>
      </c>
      <c r="M781">
        <f>'Raw counts'!M781/'Raw counts'!M$1246*10000</f>
        <v>0</v>
      </c>
      <c r="N781">
        <f>'Raw counts'!N781/'Raw counts'!N$1246*10000</f>
        <v>0</v>
      </c>
      <c r="O781">
        <f>'Raw counts'!O781/'Raw counts'!O$1246*10000</f>
        <v>0</v>
      </c>
      <c r="P781">
        <f>'Raw counts'!P781/'Raw counts'!P$1246*10000</f>
        <v>0</v>
      </c>
      <c r="Q781">
        <f>'Raw counts'!Q781/'Raw counts'!Q$1246*10000</f>
        <v>0</v>
      </c>
      <c r="R781">
        <f>'Raw counts'!R781/'Raw counts'!R$1246*10000</f>
        <v>0</v>
      </c>
      <c r="S781">
        <f>'Raw counts'!S781/'Raw counts'!S$1246*10000</f>
        <v>0</v>
      </c>
      <c r="T781">
        <f>'Raw counts'!T781/'Raw counts'!T$1246*10000</f>
        <v>0</v>
      </c>
      <c r="U781">
        <f>'Raw counts'!U781/'Raw counts'!U$1246*10000</f>
        <v>0</v>
      </c>
      <c r="V781">
        <f t="shared" si="49"/>
        <v>0</v>
      </c>
      <c r="W781" t="str">
        <f t="shared" si="50"/>
        <v/>
      </c>
      <c r="X781">
        <f t="shared" si="48"/>
        <v>0</v>
      </c>
      <c r="Y781">
        <f t="shared" si="51"/>
        <v>0</v>
      </c>
    </row>
    <row r="782" spans="1:25" x14ac:dyDescent="0.25">
      <c r="A782">
        <v>790</v>
      </c>
      <c r="B782" t="s">
        <v>1003</v>
      </c>
      <c r="C782">
        <v>40500</v>
      </c>
      <c r="D782">
        <v>766</v>
      </c>
      <c r="E782">
        <f>'Raw counts'!E782/'Raw counts'!E$1246*10000</f>
        <v>0</v>
      </c>
      <c r="F782">
        <f>'Raw counts'!F782/'Raw counts'!F$1246*10000</f>
        <v>0</v>
      </c>
      <c r="G782">
        <f>'Raw counts'!G782/'Raw counts'!G$1246*10000</f>
        <v>0</v>
      </c>
      <c r="H782">
        <f>'Raw counts'!H782/'Raw counts'!H$1246*10000</f>
        <v>0</v>
      </c>
      <c r="I782">
        <f>'Raw counts'!I782/'Raw counts'!I$1246*10000</f>
        <v>0</v>
      </c>
      <c r="J782">
        <f>'Raw counts'!J782/'Raw counts'!J$1246*10000</f>
        <v>0</v>
      </c>
      <c r="K782">
        <f>'Raw counts'!K782/'Raw counts'!K$1246*10000</f>
        <v>0</v>
      </c>
      <c r="L782">
        <f>'Raw counts'!L782/'Raw counts'!L$1246*10000</f>
        <v>0</v>
      </c>
      <c r="M782">
        <f>'Raw counts'!M782/'Raw counts'!M$1246*10000</f>
        <v>0</v>
      </c>
      <c r="N782">
        <f>'Raw counts'!N782/'Raw counts'!N$1246*10000</f>
        <v>0</v>
      </c>
      <c r="O782">
        <f>'Raw counts'!O782/'Raw counts'!O$1246*10000</f>
        <v>0</v>
      </c>
      <c r="P782">
        <f>'Raw counts'!P782/'Raw counts'!P$1246*10000</f>
        <v>0</v>
      </c>
      <c r="Q782">
        <f>'Raw counts'!Q782/'Raw counts'!Q$1246*10000</f>
        <v>0</v>
      </c>
      <c r="R782">
        <f>'Raw counts'!R782/'Raw counts'!R$1246*10000</f>
        <v>0</v>
      </c>
      <c r="S782">
        <f>'Raw counts'!S782/'Raw counts'!S$1246*10000</f>
        <v>0</v>
      </c>
      <c r="T782">
        <f>'Raw counts'!T782/'Raw counts'!T$1246*10000</f>
        <v>0</v>
      </c>
      <c r="U782">
        <f>'Raw counts'!U782/'Raw counts'!U$1246*10000</f>
        <v>0</v>
      </c>
      <c r="V782">
        <f t="shared" si="49"/>
        <v>0</v>
      </c>
      <c r="W782" t="str">
        <f t="shared" si="50"/>
        <v/>
      </c>
      <c r="X782">
        <f t="shared" si="48"/>
        <v>0</v>
      </c>
      <c r="Y782">
        <f t="shared" si="51"/>
        <v>0</v>
      </c>
    </row>
    <row r="783" spans="1:25" x14ac:dyDescent="0.25">
      <c r="A783">
        <v>791</v>
      </c>
      <c r="B783" t="s">
        <v>382</v>
      </c>
      <c r="C783">
        <v>12400</v>
      </c>
      <c r="D783">
        <v>1027</v>
      </c>
      <c r="E783">
        <f>'Raw counts'!E783/'Raw counts'!E$1246*10000</f>
        <v>1.184197648190942</v>
      </c>
      <c r="F783">
        <f>'Raw counts'!F783/'Raw counts'!F$1246*10000</f>
        <v>1.0909973848874714</v>
      </c>
      <c r="G783">
        <f>'Raw counts'!G783/'Raw counts'!G$1246*10000</f>
        <v>1.5915162113050032</v>
      </c>
      <c r="H783">
        <f>'Raw counts'!H783/'Raw counts'!H$1246*10000</f>
        <v>0.92140100418748827</v>
      </c>
      <c r="I783">
        <f>'Raw counts'!I783/'Raw counts'!I$1246*10000</f>
        <v>0.62800341092048673</v>
      </c>
      <c r="J783">
        <f>'Raw counts'!J783/'Raw counts'!J$1246*10000</f>
        <v>1.2474828458781786</v>
      </c>
      <c r="K783">
        <f>'Raw counts'!K783/'Raw counts'!K$1246*10000</f>
        <v>1.0123195272869168</v>
      </c>
      <c r="L783">
        <f>'Raw counts'!L783/'Raw counts'!L$1246*10000</f>
        <v>0.45421111026834615</v>
      </c>
      <c r="M783">
        <f>'Raw counts'!M783/'Raw counts'!M$1246*10000</f>
        <v>1.1150501357873037</v>
      </c>
      <c r="N783">
        <f>'Raw counts'!N783/'Raw counts'!N$1246*10000</f>
        <v>3.784799767596799</v>
      </c>
      <c r="O783">
        <f>'Raw counts'!O783/'Raw counts'!O$1246*10000</f>
        <v>0.91200743605767787</v>
      </c>
      <c r="P783">
        <f>'Raw counts'!P783/'Raw counts'!P$1246*10000</f>
        <v>1.3847047394938732</v>
      </c>
      <c r="Q783">
        <f>'Raw counts'!Q783/'Raw counts'!Q$1246*10000</f>
        <v>4.514747525177274</v>
      </c>
      <c r="R783">
        <f>'Raw counts'!R783/'Raw counts'!R$1246*10000</f>
        <v>0.43275212319010437</v>
      </c>
      <c r="S783">
        <f>'Raw counts'!S783/'Raw counts'!S$1246*10000</f>
        <v>2.8825202020695517</v>
      </c>
      <c r="T783">
        <f>'Raw counts'!T783/'Raw counts'!T$1246*10000</f>
        <v>1.0051494579924845</v>
      </c>
      <c r="U783">
        <f>'Raw counts'!U783/'Raw counts'!U$1246*10000</f>
        <v>2.5342492503569214</v>
      </c>
      <c r="V783">
        <f t="shared" si="49"/>
        <v>1</v>
      </c>
      <c r="W783">
        <f t="shared" si="50"/>
        <v>3.736098024618114E-2</v>
      </c>
      <c r="X783">
        <f t="shared" si="48"/>
        <v>1.0272421420791262</v>
      </c>
      <c r="Y783">
        <f t="shared" si="51"/>
        <v>2.1813663127418357</v>
      </c>
    </row>
    <row r="784" spans="1:25" x14ac:dyDescent="0.25">
      <c r="A784">
        <v>792</v>
      </c>
      <c r="B784" t="s">
        <v>1004</v>
      </c>
      <c r="C784">
        <v>102000</v>
      </c>
      <c r="D784">
        <v>967</v>
      </c>
      <c r="E784">
        <f>'Raw counts'!E784/'Raw counts'!E$1246*10000</f>
        <v>0</v>
      </c>
      <c r="F784">
        <f>'Raw counts'!F784/'Raw counts'!F$1246*10000</f>
        <v>0</v>
      </c>
      <c r="G784">
        <f>'Raw counts'!G784/'Raw counts'!G$1246*10000</f>
        <v>0</v>
      </c>
      <c r="H784">
        <f>'Raw counts'!H784/'Raw counts'!H$1246*10000</f>
        <v>0</v>
      </c>
      <c r="I784">
        <f>'Raw counts'!I784/'Raw counts'!I$1246*10000</f>
        <v>0</v>
      </c>
      <c r="J784">
        <f>'Raw counts'!J784/'Raw counts'!J$1246*10000</f>
        <v>0</v>
      </c>
      <c r="K784">
        <f>'Raw counts'!K784/'Raw counts'!K$1246*10000</f>
        <v>0</v>
      </c>
      <c r="L784">
        <f>'Raw counts'!L784/'Raw counts'!L$1246*10000</f>
        <v>0</v>
      </c>
      <c r="M784">
        <f>'Raw counts'!M784/'Raw counts'!M$1246*10000</f>
        <v>0</v>
      </c>
      <c r="N784">
        <f>'Raw counts'!N784/'Raw counts'!N$1246*10000</f>
        <v>0</v>
      </c>
      <c r="O784">
        <f>'Raw counts'!O784/'Raw counts'!O$1246*10000</f>
        <v>0</v>
      </c>
      <c r="P784">
        <f>'Raw counts'!P784/'Raw counts'!P$1246*10000</f>
        <v>0</v>
      </c>
      <c r="Q784">
        <f>'Raw counts'!Q784/'Raw counts'!Q$1246*10000</f>
        <v>0</v>
      </c>
      <c r="R784">
        <f>'Raw counts'!R784/'Raw counts'!R$1246*10000</f>
        <v>0</v>
      </c>
      <c r="S784">
        <f>'Raw counts'!S784/'Raw counts'!S$1246*10000</f>
        <v>0</v>
      </c>
      <c r="T784">
        <f>'Raw counts'!T784/'Raw counts'!T$1246*10000</f>
        <v>0</v>
      </c>
      <c r="U784">
        <f>'Raw counts'!U784/'Raw counts'!U$1246*10000</f>
        <v>0</v>
      </c>
      <c r="V784">
        <f t="shared" si="49"/>
        <v>0</v>
      </c>
      <c r="W784" t="str">
        <f t="shared" si="50"/>
        <v/>
      </c>
      <c r="X784">
        <f t="shared" si="48"/>
        <v>0</v>
      </c>
      <c r="Y784">
        <f t="shared" si="51"/>
        <v>0</v>
      </c>
    </row>
    <row r="785" spans="1:25" x14ac:dyDescent="0.25">
      <c r="A785">
        <v>793</v>
      </c>
      <c r="B785" t="s">
        <v>1005</v>
      </c>
      <c r="C785">
        <v>2900</v>
      </c>
      <c r="D785">
        <v>322</v>
      </c>
      <c r="E785">
        <f>'Raw counts'!E785/'Raw counts'!E$1246*10000</f>
        <v>0</v>
      </c>
      <c r="F785">
        <f>'Raw counts'!F785/'Raw counts'!F$1246*10000</f>
        <v>0</v>
      </c>
      <c r="G785">
        <f>'Raw counts'!G785/'Raw counts'!G$1246*10000</f>
        <v>0</v>
      </c>
      <c r="H785">
        <f>'Raw counts'!H785/'Raw counts'!H$1246*10000</f>
        <v>0</v>
      </c>
      <c r="I785">
        <f>'Raw counts'!I785/'Raw counts'!I$1246*10000</f>
        <v>0</v>
      </c>
      <c r="J785">
        <f>'Raw counts'!J785/'Raw counts'!J$1246*10000</f>
        <v>0</v>
      </c>
      <c r="K785">
        <f>'Raw counts'!K785/'Raw counts'!K$1246*10000</f>
        <v>0</v>
      </c>
      <c r="L785">
        <f>'Raw counts'!L785/'Raw counts'!L$1246*10000</f>
        <v>0</v>
      </c>
      <c r="M785">
        <f>'Raw counts'!M785/'Raw counts'!M$1246*10000</f>
        <v>0</v>
      </c>
      <c r="N785">
        <f>'Raw counts'!N785/'Raw counts'!N$1246*10000</f>
        <v>0</v>
      </c>
      <c r="O785">
        <f>'Raw counts'!O785/'Raw counts'!O$1246*10000</f>
        <v>0</v>
      </c>
      <c r="P785">
        <f>'Raw counts'!P785/'Raw counts'!P$1246*10000</f>
        <v>0</v>
      </c>
      <c r="Q785">
        <f>'Raw counts'!Q785/'Raw counts'!Q$1246*10000</f>
        <v>0</v>
      </c>
      <c r="R785">
        <f>'Raw counts'!R785/'Raw counts'!R$1246*10000</f>
        <v>0</v>
      </c>
      <c r="S785">
        <f>'Raw counts'!S785/'Raw counts'!S$1246*10000</f>
        <v>0</v>
      </c>
      <c r="T785">
        <f>'Raw counts'!T785/'Raw counts'!T$1246*10000</f>
        <v>0</v>
      </c>
      <c r="U785">
        <f>'Raw counts'!U785/'Raw counts'!U$1246*10000</f>
        <v>0</v>
      </c>
      <c r="V785">
        <f t="shared" si="49"/>
        <v>0</v>
      </c>
      <c r="W785" t="str">
        <f t="shared" si="50"/>
        <v/>
      </c>
      <c r="X785">
        <f t="shared" si="48"/>
        <v>0</v>
      </c>
      <c r="Y785">
        <f t="shared" si="51"/>
        <v>0</v>
      </c>
    </row>
    <row r="786" spans="1:25" x14ac:dyDescent="0.25">
      <c r="A786">
        <v>794</v>
      </c>
      <c r="B786" t="s">
        <v>383</v>
      </c>
      <c r="C786">
        <v>100000</v>
      </c>
      <c r="D786">
        <v>229</v>
      </c>
      <c r="E786">
        <f>'Raw counts'!E786/'Raw counts'!E$1246*10000</f>
        <v>60.666781724356142</v>
      </c>
      <c r="F786">
        <f>'Raw counts'!F786/'Raw counts'!F$1246*10000</f>
        <v>76.755357371368945</v>
      </c>
      <c r="G786">
        <f>'Raw counts'!G786/'Raw counts'!G$1246*10000</f>
        <v>38.841053865772736</v>
      </c>
      <c r="H786">
        <f>'Raw counts'!H786/'Raw counts'!H$1246*10000</f>
        <v>75.198886500847067</v>
      </c>
      <c r="I786">
        <f>'Raw counts'!I786/'Raw counts'!I$1246*10000</f>
        <v>49.132031560249843</v>
      </c>
      <c r="J786">
        <f>'Raw counts'!J786/'Raw counts'!J$1246*10000</f>
        <v>15.921431262215965</v>
      </c>
      <c r="K786">
        <f>'Raw counts'!K786/'Raw counts'!K$1246*10000</f>
        <v>4.0136016500362345E-2</v>
      </c>
      <c r="L786">
        <f>'Raw counts'!L786/'Raw counts'!L$1246*10000</f>
        <v>3.7748030134922748</v>
      </c>
      <c r="M786">
        <f>'Raw counts'!M786/'Raw counts'!M$1246*10000</f>
        <v>19.997180121144208</v>
      </c>
      <c r="N786">
        <f>'Raw counts'!N786/'Raw counts'!N$1246*10000</f>
        <v>32.798543264476855</v>
      </c>
      <c r="O786">
        <f>'Raw counts'!O786/'Raw counts'!O$1246*10000</f>
        <v>27.85492822232251</v>
      </c>
      <c r="P786">
        <f>'Raw counts'!P786/'Raw counts'!P$1246*10000</f>
        <v>21.924491708652994</v>
      </c>
      <c r="Q786">
        <f>'Raw counts'!Q786/'Raw counts'!Q$1246*10000</f>
        <v>91.084787543587296</v>
      </c>
      <c r="R786">
        <f>'Raw counts'!R786/'Raw counts'!R$1246*10000</f>
        <v>16.600852281264839</v>
      </c>
      <c r="S786">
        <f>'Raw counts'!S786/'Raw counts'!S$1246*10000</f>
        <v>22.343602922256636</v>
      </c>
      <c r="T786">
        <f>'Raw counts'!T786/'Raw counts'!T$1246*10000</f>
        <v>6.7267694496420116</v>
      </c>
      <c r="U786">
        <f>'Raw counts'!U786/'Raw counts'!U$1246*10000</f>
        <v>36.36908042335849</v>
      </c>
      <c r="V786">
        <f t="shared" si="49"/>
        <v>1</v>
      </c>
      <c r="W786">
        <f t="shared" si="50"/>
        <v>0.67044495998334552</v>
      </c>
      <c r="X786">
        <f t="shared" si="48"/>
        <v>37.814184603994164</v>
      </c>
      <c r="Y786">
        <f t="shared" si="51"/>
        <v>31.962881976945209</v>
      </c>
    </row>
    <row r="787" spans="1:25" x14ac:dyDescent="0.25">
      <c r="A787">
        <v>795</v>
      </c>
      <c r="B787" t="s">
        <v>384</v>
      </c>
      <c r="C787">
        <v>81500</v>
      </c>
      <c r="D787">
        <v>323</v>
      </c>
      <c r="E787">
        <f>'Raw counts'!E787/'Raw counts'!E$1246*10000</f>
        <v>17.535090727470919</v>
      </c>
      <c r="F787">
        <f>'Raw counts'!F787/'Raw counts'!F$1246*10000</f>
        <v>1.47653781413342</v>
      </c>
      <c r="G787">
        <f>'Raw counts'!G787/'Raw counts'!G$1246*10000</f>
        <v>44.058809545873942</v>
      </c>
      <c r="H787">
        <f>'Raw counts'!H787/'Raw counts'!H$1246*10000</f>
        <v>9.7724348928976038E-2</v>
      </c>
      <c r="I787">
        <f>'Raw counts'!I787/'Raw counts'!I$1246*10000</f>
        <v>25.335627803311795</v>
      </c>
      <c r="J787">
        <f>'Raw counts'!J787/'Raw counts'!J$1246*10000</f>
        <v>54.144700120902293</v>
      </c>
      <c r="K787">
        <f>'Raw counts'!K787/'Raw counts'!K$1246*10000</f>
        <v>25.584480740286526</v>
      </c>
      <c r="L787">
        <f>'Raw counts'!L787/'Raw counts'!L$1246*10000</f>
        <v>2.9678065748601647</v>
      </c>
      <c r="M787">
        <f>'Raw counts'!M787/'Raw counts'!M$1246*10000</f>
        <v>7.6855521755918286</v>
      </c>
      <c r="N787">
        <f>'Raw counts'!N787/'Raw counts'!N$1246*10000</f>
        <v>5.9292141637654447</v>
      </c>
      <c r="O787">
        <f>'Raw counts'!O787/'Raw counts'!O$1246*10000</f>
        <v>20.511753958566594</v>
      </c>
      <c r="P787">
        <f>'Raw counts'!P787/'Raw counts'!P$1246*10000</f>
        <v>1.6838693437055126</v>
      </c>
      <c r="Q787">
        <f>'Raw counts'!Q787/'Raw counts'!Q$1246*10000</f>
        <v>0.13651504395784417</v>
      </c>
      <c r="R787">
        <f>'Raw counts'!R787/'Raw counts'!R$1246*10000</f>
        <v>69.989641997792162</v>
      </c>
      <c r="S787">
        <f>'Raw counts'!S787/'Raw counts'!S$1246*10000</f>
        <v>1.3245478894632214</v>
      </c>
      <c r="T787">
        <f>'Raw counts'!T787/'Raw counts'!T$1246*10000</f>
        <v>2.9896753109520056</v>
      </c>
      <c r="U787">
        <f>'Raw counts'!U787/'Raw counts'!U$1246*10000</f>
        <v>59.264113034459719</v>
      </c>
      <c r="V787">
        <f t="shared" si="49"/>
        <v>1</v>
      </c>
      <c r="W787">
        <f t="shared" si="50"/>
        <v>0.97623305095802571</v>
      </c>
      <c r="X787">
        <f t="shared" si="48"/>
        <v>19.876258872373317</v>
      </c>
      <c r="Y787">
        <f t="shared" si="51"/>
        <v>20.228666342832813</v>
      </c>
    </row>
    <row r="788" spans="1:25" x14ac:dyDescent="0.25">
      <c r="A788">
        <v>796</v>
      </c>
      <c r="B788" t="s">
        <v>1006</v>
      </c>
      <c r="C788">
        <v>78200</v>
      </c>
      <c r="D788">
        <v>797</v>
      </c>
      <c r="E788">
        <f>'Raw counts'!E788/'Raw counts'!E$1246*10000</f>
        <v>0</v>
      </c>
      <c r="F788">
        <f>'Raw counts'!F788/'Raw counts'!F$1246*10000</f>
        <v>0</v>
      </c>
      <c r="G788">
        <f>'Raw counts'!G788/'Raw counts'!G$1246*10000</f>
        <v>0</v>
      </c>
      <c r="H788">
        <f>'Raw counts'!H788/'Raw counts'!H$1246*10000</f>
        <v>0</v>
      </c>
      <c r="I788">
        <f>'Raw counts'!I788/'Raw counts'!I$1246*10000</f>
        <v>0</v>
      </c>
      <c r="J788">
        <f>'Raw counts'!J788/'Raw counts'!J$1246*10000</f>
        <v>0</v>
      </c>
      <c r="K788">
        <f>'Raw counts'!K788/'Raw counts'!K$1246*10000</f>
        <v>0</v>
      </c>
      <c r="L788">
        <f>'Raw counts'!L788/'Raw counts'!L$1246*10000</f>
        <v>0</v>
      </c>
      <c r="M788">
        <f>'Raw counts'!M788/'Raw counts'!M$1246*10000</f>
        <v>0</v>
      </c>
      <c r="N788">
        <f>'Raw counts'!N788/'Raw counts'!N$1246*10000</f>
        <v>0</v>
      </c>
      <c r="O788">
        <f>'Raw counts'!O788/'Raw counts'!O$1246*10000</f>
        <v>0</v>
      </c>
      <c r="P788">
        <f>'Raw counts'!P788/'Raw counts'!P$1246*10000</f>
        <v>0</v>
      </c>
      <c r="Q788">
        <f>'Raw counts'!Q788/'Raw counts'!Q$1246*10000</f>
        <v>0</v>
      </c>
      <c r="R788">
        <f>'Raw counts'!R788/'Raw counts'!R$1246*10000</f>
        <v>0</v>
      </c>
      <c r="S788">
        <f>'Raw counts'!S788/'Raw counts'!S$1246*10000</f>
        <v>0</v>
      </c>
      <c r="T788">
        <f>'Raw counts'!T788/'Raw counts'!T$1246*10000</f>
        <v>0</v>
      </c>
      <c r="U788">
        <f>'Raw counts'!U788/'Raw counts'!U$1246*10000</f>
        <v>0</v>
      </c>
      <c r="V788">
        <f t="shared" si="49"/>
        <v>0</v>
      </c>
      <c r="W788" t="str">
        <f t="shared" si="50"/>
        <v/>
      </c>
      <c r="X788">
        <f t="shared" si="48"/>
        <v>0</v>
      </c>
      <c r="Y788">
        <f t="shared" si="51"/>
        <v>0</v>
      </c>
    </row>
    <row r="789" spans="1:25" x14ac:dyDescent="0.25">
      <c r="A789">
        <v>797</v>
      </c>
      <c r="B789" t="s">
        <v>385</v>
      </c>
      <c r="C789">
        <v>78100</v>
      </c>
      <c r="D789">
        <v>290</v>
      </c>
      <c r="E789">
        <f>'Raw counts'!E789/'Raw counts'!E$1246*10000</f>
        <v>23.256222267547979</v>
      </c>
      <c r="F789">
        <f>'Raw counts'!F789/'Raw counts'!F$1246*10000</f>
        <v>29.70301902765063</v>
      </c>
      <c r="G789">
        <f>'Raw counts'!G789/'Raw counts'!G$1246*10000</f>
        <v>7.9978726061783068</v>
      </c>
      <c r="H789">
        <f>'Raw counts'!H789/'Raw counts'!H$1246*10000</f>
        <v>15.838324837131902</v>
      </c>
      <c r="I789">
        <f>'Raw counts'!I789/'Raw counts'!I$1246*10000</f>
        <v>21.955491797475059</v>
      </c>
      <c r="J789">
        <f>'Raw counts'!J789/'Raw counts'!J$1246*10000</f>
        <v>57.581441399863124</v>
      </c>
      <c r="K789">
        <f>'Raw counts'!K789/'Raw counts'!K$1246*10000</f>
        <v>22.244272255978597</v>
      </c>
      <c r="L789">
        <f>'Raw counts'!L789/'Raw counts'!L$1246*10000</f>
        <v>71.597782391425909</v>
      </c>
      <c r="M789">
        <f>'Raw counts'!M789/'Raw counts'!M$1246*10000</f>
        <v>30.120176601824813</v>
      </c>
      <c r="N789">
        <f>'Raw counts'!N789/'Raw counts'!N$1246*10000</f>
        <v>2.2727126933753174</v>
      </c>
      <c r="O789">
        <f>'Raw counts'!O789/'Raw counts'!O$1246*10000</f>
        <v>29.187603294938157</v>
      </c>
      <c r="P789">
        <f>'Raw counts'!P789/'Raw counts'!P$1246*10000</f>
        <v>61.918525511688998</v>
      </c>
      <c r="Q789">
        <f>'Raw counts'!Q789/'Raw counts'!Q$1246*10000</f>
        <v>1.8039487951572264</v>
      </c>
      <c r="R789">
        <f>'Raw counts'!R789/'Raw counts'!R$1246*10000</f>
        <v>35.982537650436456</v>
      </c>
      <c r="S789">
        <f>'Raw counts'!S789/'Raw counts'!S$1246*10000</f>
        <v>27.012091385118811</v>
      </c>
      <c r="T789">
        <f>'Raw counts'!T789/'Raw counts'!T$1246*10000</f>
        <v>22.431155853148525</v>
      </c>
      <c r="U789">
        <f>'Raw counts'!U789/'Raw counts'!U$1246*10000</f>
        <v>30.384954196916372</v>
      </c>
      <c r="V789">
        <f t="shared" si="49"/>
        <v>1</v>
      </c>
      <c r="W789">
        <f t="shared" si="50"/>
        <v>0.62824070951902922</v>
      </c>
      <c r="X789">
        <f t="shared" si="48"/>
        <v>31.143844798341814</v>
      </c>
      <c r="Y789">
        <f t="shared" si="51"/>
        <v>26.374191172597481</v>
      </c>
    </row>
    <row r="790" spans="1:25" x14ac:dyDescent="0.25">
      <c r="A790">
        <v>798</v>
      </c>
      <c r="B790" t="s">
        <v>386</v>
      </c>
      <c r="C790">
        <v>100100</v>
      </c>
      <c r="D790">
        <v>967</v>
      </c>
      <c r="E790">
        <f>'Raw counts'!E790/'Raw counts'!E$1246*10000</f>
        <v>2.4673897370035243</v>
      </c>
      <c r="F790">
        <f>'Raw counts'!F790/'Raw counts'!F$1246*10000</f>
        <v>2.2394156847690203</v>
      </c>
      <c r="G790">
        <f>'Raw counts'!G790/'Raw counts'!G$1246*10000</f>
        <v>4.0795194023957357</v>
      </c>
      <c r="H790">
        <f>'Raw counts'!H790/'Raw counts'!H$1246*10000</f>
        <v>0.94234193610084038</v>
      </c>
      <c r="I790">
        <f>'Raw counts'!I790/'Raw counts'!I$1246*10000</f>
        <v>4.4699066306693469</v>
      </c>
      <c r="J790">
        <f>'Raw counts'!J790/'Raw counts'!J$1246*10000</f>
        <v>3.5304257614576122</v>
      </c>
      <c r="K790">
        <f>'Raw counts'!K790/'Raw counts'!K$1246*10000</f>
        <v>0</v>
      </c>
      <c r="L790">
        <f>'Raw counts'!L790/'Raw counts'!L$1246*10000</f>
        <v>1.2612075489004562</v>
      </c>
      <c r="M790">
        <f>'Raw counts'!M790/'Raw counts'!M$1246*10000</f>
        <v>1.4468005894099727</v>
      </c>
      <c r="N790">
        <f>'Raw counts'!N790/'Raw counts'!N$1246*10000</f>
        <v>0.26576075849953312</v>
      </c>
      <c r="O790">
        <f>'Raw counts'!O790/'Raw counts'!O$1246*10000</f>
        <v>1.877860329594776</v>
      </c>
      <c r="P790">
        <f>'Raw counts'!P790/'Raw counts'!P$1246*10000</f>
        <v>0.73509017034859936</v>
      </c>
      <c r="Q790">
        <f>'Raw counts'!Q790/'Raw counts'!Q$1246*10000</f>
        <v>5.9481554867346382</v>
      </c>
      <c r="R790">
        <f>'Raw counts'!R790/'Raw counts'!R$1246*10000</f>
        <v>3.714455724048396</v>
      </c>
      <c r="S790">
        <f>'Raw counts'!S790/'Raw counts'!S$1246*10000</f>
        <v>0.58627529533618006</v>
      </c>
      <c r="T790">
        <f>'Raw counts'!T790/'Raw counts'!T$1246*10000</f>
        <v>0.96219435295007061</v>
      </c>
      <c r="U790">
        <f>'Raw counts'!U790/'Raw counts'!U$1246*10000</f>
        <v>1.2020326067617588</v>
      </c>
      <c r="V790">
        <f t="shared" si="49"/>
        <v>1</v>
      </c>
      <c r="W790">
        <f t="shared" si="50"/>
        <v>0.67602278991805509</v>
      </c>
      <c r="X790">
        <f t="shared" si="48"/>
        <v>2.2707785878562783</v>
      </c>
      <c r="Y790">
        <f t="shared" si="51"/>
        <v>1.9114780905342439</v>
      </c>
    </row>
    <row r="791" spans="1:25" x14ac:dyDescent="0.25">
      <c r="A791">
        <v>799</v>
      </c>
      <c r="B791" t="s">
        <v>1007</v>
      </c>
      <c r="C791">
        <v>40600</v>
      </c>
      <c r="D791">
        <v>726</v>
      </c>
      <c r="E791">
        <f>'Raw counts'!E791/'Raw counts'!E$1246*10000</f>
        <v>0</v>
      </c>
      <c r="F791">
        <f>'Raw counts'!F791/'Raw counts'!F$1246*10000</f>
        <v>0</v>
      </c>
      <c r="G791">
        <f>'Raw counts'!G791/'Raw counts'!G$1246*10000</f>
        <v>0</v>
      </c>
      <c r="H791">
        <f>'Raw counts'!H791/'Raw counts'!H$1246*10000</f>
        <v>0</v>
      </c>
      <c r="I791">
        <f>'Raw counts'!I791/'Raw counts'!I$1246*10000</f>
        <v>0</v>
      </c>
      <c r="J791">
        <f>'Raw counts'!J791/'Raw counts'!J$1246*10000</f>
        <v>0</v>
      </c>
      <c r="K791">
        <f>'Raw counts'!K791/'Raw counts'!K$1246*10000</f>
        <v>0</v>
      </c>
      <c r="L791">
        <f>'Raw counts'!L791/'Raw counts'!L$1246*10000</f>
        <v>0</v>
      </c>
      <c r="M791">
        <f>'Raw counts'!M791/'Raw counts'!M$1246*10000</f>
        <v>0</v>
      </c>
      <c r="N791">
        <f>'Raw counts'!N791/'Raw counts'!N$1246*10000</f>
        <v>0</v>
      </c>
      <c r="O791">
        <f>'Raw counts'!O791/'Raw counts'!O$1246*10000</f>
        <v>0</v>
      </c>
      <c r="P791">
        <f>'Raw counts'!P791/'Raw counts'!P$1246*10000</f>
        <v>0</v>
      </c>
      <c r="Q791">
        <f>'Raw counts'!Q791/'Raw counts'!Q$1246*10000</f>
        <v>0</v>
      </c>
      <c r="R791">
        <f>'Raw counts'!R791/'Raw counts'!R$1246*10000</f>
        <v>0</v>
      </c>
      <c r="S791">
        <f>'Raw counts'!S791/'Raw counts'!S$1246*10000</f>
        <v>0</v>
      </c>
      <c r="T791">
        <f>'Raw counts'!T791/'Raw counts'!T$1246*10000</f>
        <v>0</v>
      </c>
      <c r="U791">
        <f>'Raw counts'!U791/'Raw counts'!U$1246*10000</f>
        <v>0</v>
      </c>
      <c r="V791">
        <f t="shared" si="49"/>
        <v>0</v>
      </c>
      <c r="W791" t="str">
        <f t="shared" si="50"/>
        <v/>
      </c>
      <c r="X791">
        <f t="shared" si="48"/>
        <v>0</v>
      </c>
      <c r="Y791">
        <f t="shared" si="51"/>
        <v>0</v>
      </c>
    </row>
    <row r="792" spans="1:25" x14ac:dyDescent="0.25">
      <c r="A792">
        <v>800</v>
      </c>
      <c r="B792" t="s">
        <v>387</v>
      </c>
      <c r="C792">
        <v>24900</v>
      </c>
      <c r="D792">
        <v>119</v>
      </c>
      <c r="E792">
        <f>'Raw counts'!E792/'Raw counts'!E$1246*10000</f>
        <v>17.294141994637116</v>
      </c>
      <c r="F792">
        <f>'Raw counts'!F792/'Raw counts'!F$1246*10000</f>
        <v>25.060127900986654</v>
      </c>
      <c r="G792">
        <f>'Raw counts'!G792/'Raw counts'!G$1246*10000</f>
        <v>9.4382955062834668</v>
      </c>
      <c r="H792">
        <f>'Raw counts'!H792/'Raw counts'!H$1246*10000</f>
        <v>14.742416066999812</v>
      </c>
      <c r="I792">
        <f>'Raw counts'!I792/'Raw counts'!I$1246*10000</f>
        <v>7.8500426365060845</v>
      </c>
      <c r="J792">
        <f>'Raw counts'!J792/'Raw counts'!J$1246*10000</f>
        <v>13.308127276779464</v>
      </c>
      <c r="K792">
        <f>'Raw counts'!K792/'Raw counts'!K$1246*10000</f>
        <v>5.3380901945481911</v>
      </c>
      <c r="L792">
        <f>'Raw counts'!L792/'Raw counts'!L$1246*10000</f>
        <v>13.326465778941184</v>
      </c>
      <c r="M792">
        <f>'Raw counts'!M792/'Raw counts'!M$1246*10000</f>
        <v>7.8882885639167934</v>
      </c>
      <c r="N792">
        <f>'Raw counts'!N792/'Raw counts'!N$1246*10000</f>
        <v>9.2649698911388949</v>
      </c>
      <c r="O792">
        <f>'Raw counts'!O792/'Raw counts'!O$1246*10000</f>
        <v>3.3855331390185386</v>
      </c>
      <c r="P792">
        <f>'Raw counts'!P792/'Raw counts'!P$1246*10000</f>
        <v>4.8464665882285569</v>
      </c>
      <c r="Q792">
        <f>'Raw counts'!Q792/'Raw counts'!Q$1246*10000</f>
        <v>6.2699409474924144</v>
      </c>
      <c r="R792">
        <f>'Raw counts'!R792/'Raw counts'!R$1246*10000</f>
        <v>7.2806537762631454</v>
      </c>
      <c r="S792">
        <f>'Raw counts'!S792/'Raw counts'!S$1246*10000</f>
        <v>10.395529542303562</v>
      </c>
      <c r="T792">
        <f>'Raw counts'!T792/'Raw counts'!T$1246*10000</f>
        <v>11.563514277417813</v>
      </c>
      <c r="U792">
        <f>'Raw counts'!U792/'Raw counts'!U$1246*10000</f>
        <v>6.0014840980199011</v>
      </c>
      <c r="V792">
        <f t="shared" si="49"/>
        <v>1</v>
      </c>
      <c r="W792">
        <f t="shared" si="50"/>
        <v>3.7738324340567064E-2</v>
      </c>
      <c r="X792">
        <f t="shared" si="48"/>
        <v>12.693999546622084</v>
      </c>
      <c r="Y792">
        <f t="shared" si="51"/>
        <v>7.3760115324853537</v>
      </c>
    </row>
    <row r="793" spans="1:25" x14ac:dyDescent="0.25">
      <c r="A793">
        <v>801</v>
      </c>
      <c r="B793" t="s">
        <v>1008</v>
      </c>
      <c r="C793">
        <v>13500</v>
      </c>
      <c r="D793">
        <v>669</v>
      </c>
      <c r="E793">
        <f>'Raw counts'!E793/'Raw counts'!E$1246*10000</f>
        <v>0</v>
      </c>
      <c r="F793">
        <f>'Raw counts'!F793/'Raw counts'!F$1246*10000</f>
        <v>0</v>
      </c>
      <c r="G793">
        <f>'Raw counts'!G793/'Raw counts'!G$1246*10000</f>
        <v>0</v>
      </c>
      <c r="H793">
        <f>'Raw counts'!H793/'Raw counts'!H$1246*10000</f>
        <v>0</v>
      </c>
      <c r="I793">
        <f>'Raw counts'!I793/'Raw counts'!I$1246*10000</f>
        <v>0</v>
      </c>
      <c r="J793">
        <f>'Raw counts'!J793/'Raw counts'!J$1246*10000</f>
        <v>0</v>
      </c>
      <c r="K793">
        <f>'Raw counts'!K793/'Raw counts'!K$1246*10000</f>
        <v>0</v>
      </c>
      <c r="L793">
        <f>'Raw counts'!L793/'Raw counts'!L$1246*10000</f>
        <v>0</v>
      </c>
      <c r="M793">
        <f>'Raw counts'!M793/'Raw counts'!M$1246*10000</f>
        <v>0</v>
      </c>
      <c r="N793">
        <f>'Raw counts'!N793/'Raw counts'!N$1246*10000</f>
        <v>0</v>
      </c>
      <c r="O793">
        <f>'Raw counts'!O793/'Raw counts'!O$1246*10000</f>
        <v>0</v>
      </c>
      <c r="P793">
        <f>'Raw counts'!P793/'Raw counts'!P$1246*10000</f>
        <v>0</v>
      </c>
      <c r="Q793">
        <f>'Raw counts'!Q793/'Raw counts'!Q$1246*10000</f>
        <v>0</v>
      </c>
      <c r="R793">
        <f>'Raw counts'!R793/'Raw counts'!R$1246*10000</f>
        <v>0</v>
      </c>
      <c r="S793">
        <f>'Raw counts'!S793/'Raw counts'!S$1246*10000</f>
        <v>0</v>
      </c>
      <c r="T793">
        <f>'Raw counts'!T793/'Raw counts'!T$1246*10000</f>
        <v>0</v>
      </c>
      <c r="U793">
        <f>'Raw counts'!U793/'Raw counts'!U$1246*10000</f>
        <v>0</v>
      </c>
      <c r="V793">
        <f t="shared" si="49"/>
        <v>0</v>
      </c>
      <c r="W793" t="str">
        <f t="shared" si="50"/>
        <v/>
      </c>
      <c r="X793">
        <f t="shared" si="48"/>
        <v>0</v>
      </c>
      <c r="Y793">
        <f t="shared" si="51"/>
        <v>0</v>
      </c>
    </row>
    <row r="794" spans="1:25" x14ac:dyDescent="0.25">
      <c r="A794">
        <v>802</v>
      </c>
      <c r="B794" t="s">
        <v>388</v>
      </c>
      <c r="C794">
        <v>115100</v>
      </c>
      <c r="D794">
        <v>1083</v>
      </c>
      <c r="E794">
        <f>'Raw counts'!E794/'Raw counts'!E$1246*10000</f>
        <v>0.52859295652687155</v>
      </c>
      <c r="F794">
        <f>'Raw counts'!F794/'Raw counts'!F$1246*10000</f>
        <v>1.6323945834030587</v>
      </c>
      <c r="G794">
        <f>'Raw counts'!G794/'Raw counts'!G$1246*10000</f>
        <v>1.4102042378651924</v>
      </c>
      <c r="H794">
        <f>'Raw counts'!H794/'Raw counts'!H$1246*10000</f>
        <v>0.51654298719601621</v>
      </c>
      <c r="I794">
        <f>'Raw counts'!I794/'Raw counts'!I$1246*10000</f>
        <v>0.81886719267083075</v>
      </c>
      <c r="J794">
        <f>'Raw counts'!J794/'Raw counts'!J$1246*10000</f>
        <v>3.7276562509245181</v>
      </c>
      <c r="K794">
        <f>'Raw counts'!K794/'Raw counts'!K$1246*10000</f>
        <v>2.6623557611907018</v>
      </c>
      <c r="L794">
        <f>'Raw counts'!L794/'Raw counts'!L$1246*10000</f>
        <v>1.8212542576779316</v>
      </c>
      <c r="M794">
        <f>'Raw counts'!M794/'Raw counts'!M$1246*10000</f>
        <v>0.75104616584020867</v>
      </c>
      <c r="N794">
        <f>'Raw counts'!N794/'Raw counts'!N$1246*10000</f>
        <v>2.4101751546681793</v>
      </c>
      <c r="O794">
        <f>'Raw counts'!O794/'Raw counts'!O$1246*10000</f>
        <v>9.0426715154501132</v>
      </c>
      <c r="P794">
        <f>'Raw counts'!P794/'Raw counts'!P$1246*10000</f>
        <v>0.4231042259564613</v>
      </c>
      <c r="Q794">
        <f>'Raw counts'!Q794/'Raw counts'!Q$1246*10000</f>
        <v>0</v>
      </c>
      <c r="R794">
        <f>'Raw counts'!R794/'Raw counts'!R$1246*10000</f>
        <v>3.0252578982271188</v>
      </c>
      <c r="S794">
        <f>'Raw counts'!S794/'Raw counts'!S$1246*10000</f>
        <v>4.8856274611348338E-2</v>
      </c>
      <c r="T794">
        <f>'Raw counts'!T794/'Raw counts'!T$1246*10000</f>
        <v>0.61855351261075964</v>
      </c>
      <c r="U794">
        <f>'Raw counts'!U794/'Raw counts'!U$1246*10000</f>
        <v>2.9508381682238123</v>
      </c>
      <c r="V794">
        <f t="shared" si="49"/>
        <v>1</v>
      </c>
      <c r="W794">
        <f t="shared" si="50"/>
        <v>0.47990212166086665</v>
      </c>
      <c r="X794">
        <f t="shared" si="48"/>
        <v>1.5409904881439254</v>
      </c>
      <c r="Y794">
        <f t="shared" si="51"/>
        <v>2.3149320937184741</v>
      </c>
    </row>
    <row r="795" spans="1:25" x14ac:dyDescent="0.25">
      <c r="A795">
        <v>803</v>
      </c>
      <c r="B795" t="s">
        <v>389</v>
      </c>
      <c r="C795">
        <v>51600</v>
      </c>
      <c r="D795">
        <v>623</v>
      </c>
      <c r="E795">
        <f>'Raw counts'!E795/'Raw counts'!E$1246*10000</f>
        <v>14.486809084178148</v>
      </c>
      <c r="F795">
        <f>'Raw counts'!F795/'Raw counts'!F$1246*10000</f>
        <v>31.967043675988538</v>
      </c>
      <c r="G795">
        <f>'Raw counts'!G795/'Raw counts'!G$1246*10000</f>
        <v>13.759564206598949</v>
      </c>
      <c r="H795">
        <f>'Raw counts'!H795/'Raw counts'!H$1246*10000</f>
        <v>33.700939759221164</v>
      </c>
      <c r="I795">
        <f>'Raw counts'!I795/'Raw counts'!I$1246*10000</f>
        <v>37.396987430696434</v>
      </c>
      <c r="J795">
        <f>'Raw counts'!J795/'Raw counts'!J$1246*10000</f>
        <v>65.312876586965828</v>
      </c>
      <c r="K795">
        <f>'Raw counts'!K795/'Raw counts'!K$1246*10000</f>
        <v>44.925581136072239</v>
      </c>
      <c r="L795">
        <f>'Raw counts'!L795/'Raw counts'!L$1246*10000</f>
        <v>74.159885838667748</v>
      </c>
      <c r="M795">
        <f>'Raw counts'!M795/'Raw counts'!M$1246*10000</f>
        <v>42.113877029322126</v>
      </c>
      <c r="N795">
        <f>'Raw counts'!N795/'Raw counts'!N$1246*10000</f>
        <v>15.890660525454841</v>
      </c>
      <c r="O795">
        <f>'Raw counts'!O795/'Raw counts'!O$1246*10000</f>
        <v>44.496539924555783</v>
      </c>
      <c r="P795">
        <f>'Raw counts'!P795/'Raw counts'!P$1246*10000</f>
        <v>49.434813955943312</v>
      </c>
      <c r="Q795">
        <f>'Raw counts'!Q795/'Raw counts'!Q$1246*10000</f>
        <v>7.5668338650919331</v>
      </c>
      <c r="R795">
        <f>'Raw counts'!R795/'Raw counts'!R$1246*10000</f>
        <v>45.446986863168185</v>
      </c>
      <c r="S795">
        <f>'Raw counts'!S795/'Raw counts'!S$1246*10000</f>
        <v>27.478940231405034</v>
      </c>
      <c r="T795">
        <f>'Raw counts'!T795/'Raw counts'!T$1246*10000</f>
        <v>21.855557445580178</v>
      </c>
      <c r="U795">
        <f>'Raw counts'!U795/'Raw counts'!U$1246*10000</f>
        <v>40.82571395095534</v>
      </c>
      <c r="V795">
        <f t="shared" si="49"/>
        <v>1</v>
      </c>
      <c r="W795">
        <f t="shared" si="50"/>
        <v>0.37298618211153045</v>
      </c>
      <c r="X795">
        <f t="shared" si="48"/>
        <v>39.7581738608568</v>
      </c>
      <c r="Y795">
        <f t="shared" si="51"/>
        <v>31.624505845269326</v>
      </c>
    </row>
    <row r="796" spans="1:25" x14ac:dyDescent="0.25">
      <c r="A796">
        <v>804</v>
      </c>
      <c r="B796" t="s">
        <v>390</v>
      </c>
      <c r="C796">
        <v>78300</v>
      </c>
      <c r="D796">
        <v>797</v>
      </c>
      <c r="E796">
        <f>'Raw counts'!E796/'Raw counts'!E$1246*10000</f>
        <v>1.5951179677524676</v>
      </c>
      <c r="F796">
        <f>'Raw counts'!F796/'Raw counts'!F$1246*10000</f>
        <v>0.22968365997630977</v>
      </c>
      <c r="G796">
        <f>'Raw counts'!G796/'Raw counts'!G$1246*10000</f>
        <v>0</v>
      </c>
      <c r="H796">
        <f>'Raw counts'!H796/'Raw counts'!H$1246*10000</f>
        <v>6.2822795740056017E-2</v>
      </c>
      <c r="I796">
        <f>'Raw counts'!I796/'Raw counts'!I$1246*10000</f>
        <v>0.94200511638073015</v>
      </c>
      <c r="J796">
        <f>'Raw counts'!J796/'Raw counts'!J$1246*10000</f>
        <v>2.1202277617692364</v>
      </c>
      <c r="K796">
        <f>'Raw counts'!K796/'Raw counts'!K$1246*10000</f>
        <v>0.49501087017113554</v>
      </c>
      <c r="L796">
        <f>'Raw counts'!L796/'Raw counts'!L$1246*10000</f>
        <v>2.0902530705553017</v>
      </c>
      <c r="M796">
        <f>'Raw counts'!M796/'Raw counts'!M$1246*10000</f>
        <v>9.2152903784074695E-3</v>
      </c>
      <c r="N796">
        <f>'Raw counts'!N796/'Raw counts'!N$1246*10000</f>
        <v>0.15579078946524355</v>
      </c>
      <c r="O796">
        <f>'Raw counts'!O796/'Raw counts'!O$1246*10000</f>
        <v>0.92883414151999666</v>
      </c>
      <c r="P796">
        <f>'Raw counts'!P796/'Raw counts'!P$1246*10000</f>
        <v>2.6326485170624259</v>
      </c>
      <c r="Q796">
        <f>'Raw counts'!Q796/'Raw counts'!Q$1246*10000</f>
        <v>0</v>
      </c>
      <c r="R796">
        <f>'Raw counts'!R796/'Raw counts'!R$1246*10000</f>
        <v>1.2181170874980716</v>
      </c>
      <c r="S796">
        <f>'Raw counts'!S796/'Raw counts'!S$1246*10000</f>
        <v>0</v>
      </c>
      <c r="T796">
        <f>'Raw counts'!T796/'Raw counts'!T$1246*10000</f>
        <v>0.5240522815174492</v>
      </c>
      <c r="U796">
        <f>'Raw counts'!U796/'Raw counts'!U$1246*10000</f>
        <v>0.96770134046163259</v>
      </c>
      <c r="V796">
        <f t="shared" si="49"/>
        <v>1</v>
      </c>
      <c r="W796">
        <f t="shared" si="50"/>
        <v>0.93611067397813608</v>
      </c>
      <c r="X796">
        <f t="shared" si="48"/>
        <v>0.83825961474707167</v>
      </c>
      <c r="Y796">
        <f t="shared" si="51"/>
        <v>0.80339301969060251</v>
      </c>
    </row>
    <row r="797" spans="1:25" x14ac:dyDescent="0.25">
      <c r="A797">
        <v>805</v>
      </c>
      <c r="B797" t="s">
        <v>391</v>
      </c>
      <c r="C797">
        <v>17700</v>
      </c>
      <c r="D797">
        <v>533</v>
      </c>
      <c r="E797">
        <f>'Raw counts'!E797/'Raw counts'!E$1246*10000</f>
        <v>0.68922544508274075</v>
      </c>
      <c r="F797">
        <f>'Raw counts'!F797/'Raw counts'!F$1246*10000</f>
        <v>0.771080858491897</v>
      </c>
      <c r="G797">
        <f>'Raw counts'!G797/'Raw counts'!G$1246*10000</f>
        <v>2.0951605819711432</v>
      </c>
      <c r="H797">
        <f>'Raw counts'!H797/'Raw counts'!H$1246*10000</f>
        <v>1.7520579700837846</v>
      </c>
      <c r="I797">
        <f>'Raw counts'!I797/'Raw counts'!I$1246*10000</f>
        <v>1.4099292264783478</v>
      </c>
      <c r="J797">
        <f>'Raw counts'!J797/'Raw counts'!J$1246*10000</f>
        <v>0.84809110470769467</v>
      </c>
      <c r="K797">
        <f>'Raw counts'!K797/'Raw counts'!K$1246*10000</f>
        <v>11.871341769329394</v>
      </c>
      <c r="L797">
        <f>'Raw counts'!L797/'Raw counts'!L$1246*10000</f>
        <v>1.2876664485277387</v>
      </c>
      <c r="M797">
        <f>'Raw counts'!M797/'Raw counts'!M$1246*10000</f>
        <v>1.4928770413020098</v>
      </c>
      <c r="N797">
        <f>'Raw counts'!N797/'Raw counts'!N$1246*10000</f>
        <v>2.4834884673577058</v>
      </c>
      <c r="O797">
        <f>'Raw counts'!O797/'Raw counts'!O$1246*10000</f>
        <v>3.1836126734707131</v>
      </c>
      <c r="P797">
        <f>'Raw counts'!P797/'Raw counts'!P$1246*10000</f>
        <v>0.42737800601662757</v>
      </c>
      <c r="Q797">
        <f>'Raw counts'!Q797/'Raw counts'!Q$1246*10000</f>
        <v>8.4736837999547561</v>
      </c>
      <c r="R797">
        <f>'Raw counts'!R797/'Raw counts'!R$1246*10000</f>
        <v>3.7585323291881294</v>
      </c>
      <c r="S797">
        <f>'Raw counts'!S797/'Raw counts'!S$1246*10000</f>
        <v>0.4722773212430339</v>
      </c>
      <c r="T797">
        <f>'Raw counts'!T797/'Raw counts'!T$1246*10000</f>
        <v>11.21128241607002</v>
      </c>
      <c r="U797">
        <f>'Raw counts'!U797/'Raw counts'!U$1246*10000</f>
        <v>1.2844824967562476</v>
      </c>
      <c r="V797">
        <f t="shared" si="49"/>
        <v>1</v>
      </c>
      <c r="W797">
        <f t="shared" si="50"/>
        <v>0.4383643201099795</v>
      </c>
      <c r="X797">
        <f t="shared" si="48"/>
        <v>2.4686033828860832</v>
      </c>
      <c r="Y797">
        <f t="shared" si="51"/>
        <v>3.9118421887571539</v>
      </c>
    </row>
    <row r="798" spans="1:25" x14ac:dyDescent="0.25">
      <c r="A798">
        <v>806</v>
      </c>
      <c r="B798" t="s">
        <v>392</v>
      </c>
      <c r="C798">
        <v>7900</v>
      </c>
      <c r="D798">
        <v>378</v>
      </c>
      <c r="E798">
        <f>'Raw counts'!E798/'Raw counts'!E$1246*10000</f>
        <v>8.6274588911576675</v>
      </c>
      <c r="F798">
        <f>'Raw counts'!F798/'Raw counts'!F$1246*10000</f>
        <v>58.602145245384179</v>
      </c>
      <c r="G798">
        <f>'Raw counts'!G798/'Raw counts'!G$1246*10000</f>
        <v>111.11402105636384</v>
      </c>
      <c r="H798">
        <f>'Raw counts'!H798/'Raw counts'!H$1246*10000</f>
        <v>45.427861630698288</v>
      </c>
      <c r="I798">
        <f>'Raw counts'!I798/'Raw counts'!I$1246*10000</f>
        <v>35.248230661958694</v>
      </c>
      <c r="J798">
        <f>'Raw counts'!J798/'Raw counts'!J$1246*10000</f>
        <v>46.250549779989385</v>
      </c>
      <c r="K798">
        <f>'Raw counts'!K798/'Raw counts'!K$1246*10000</f>
        <v>83.964546518758013</v>
      </c>
      <c r="L798">
        <f>'Raw counts'!L798/'Raw counts'!L$1246*10000</f>
        <v>71.408160277430383</v>
      </c>
      <c r="M798">
        <f>'Raw counts'!M798/'Raw counts'!M$1246*10000</f>
        <v>46.463494087930457</v>
      </c>
      <c r="N798">
        <f>'Raw counts'!N798/'Raw counts'!N$1246*10000</f>
        <v>40.890500152583328</v>
      </c>
      <c r="O798">
        <f>'Raw counts'!O798/'Raw counts'!O$1246*10000</f>
        <v>81.249429995352457</v>
      </c>
      <c r="P798">
        <f>'Raw counts'!P798/'Raw counts'!P$1246*10000</f>
        <v>54.524886007601346</v>
      </c>
      <c r="Q798">
        <f>'Raw counts'!Q798/'Raw counts'!Q$1246*10000</f>
        <v>92.420684759460485</v>
      </c>
      <c r="R798">
        <f>'Raw counts'!R798/'Raw counts'!R$1246*10000</f>
        <v>60.853763841556621</v>
      </c>
      <c r="S798">
        <f>'Raw counts'!S798/'Raw counts'!S$1246*10000</f>
        <v>97.061132227878687</v>
      </c>
      <c r="T798">
        <f>'Raw counts'!T798/'Raw counts'!T$1246*10000</f>
        <v>52.044405269388641</v>
      </c>
      <c r="U798">
        <f>'Raw counts'!U798/'Raw counts'!U$1246*10000</f>
        <v>35.180066220280068</v>
      </c>
      <c r="V798">
        <f t="shared" si="49"/>
        <v>1</v>
      </c>
      <c r="W798">
        <f t="shared" si="50"/>
        <v>0.55273474727835814</v>
      </c>
      <c r="X798">
        <f t="shared" si="48"/>
        <v>56.345163127741216</v>
      </c>
      <c r="Y798">
        <f t="shared" si="51"/>
        <v>64.278108559262691</v>
      </c>
    </row>
    <row r="799" spans="1:25" x14ac:dyDescent="0.25">
      <c r="A799">
        <v>807</v>
      </c>
      <c r="B799" t="s">
        <v>1009</v>
      </c>
      <c r="C799">
        <v>40700</v>
      </c>
      <c r="D799">
        <v>799</v>
      </c>
      <c r="E799">
        <f>'Raw counts'!E799/'Raw counts'!E$1246*10000</f>
        <v>0</v>
      </c>
      <c r="F799">
        <f>'Raw counts'!F799/'Raw counts'!F$1246*10000</f>
        <v>0</v>
      </c>
      <c r="G799">
        <f>'Raw counts'!G799/'Raw counts'!G$1246*10000</f>
        <v>0</v>
      </c>
      <c r="H799">
        <f>'Raw counts'!H799/'Raw counts'!H$1246*10000</f>
        <v>0</v>
      </c>
      <c r="I799">
        <f>'Raw counts'!I799/'Raw counts'!I$1246*10000</f>
        <v>0</v>
      </c>
      <c r="J799">
        <f>'Raw counts'!J799/'Raw counts'!J$1246*10000</f>
        <v>0</v>
      </c>
      <c r="K799">
        <f>'Raw counts'!K799/'Raw counts'!K$1246*10000</f>
        <v>0</v>
      </c>
      <c r="L799">
        <f>'Raw counts'!L799/'Raw counts'!L$1246*10000</f>
        <v>0</v>
      </c>
      <c r="M799">
        <f>'Raw counts'!M799/'Raw counts'!M$1246*10000</f>
        <v>0</v>
      </c>
      <c r="N799">
        <f>'Raw counts'!N799/'Raw counts'!N$1246*10000</f>
        <v>0</v>
      </c>
      <c r="O799">
        <f>'Raw counts'!O799/'Raw counts'!O$1246*10000</f>
        <v>0</v>
      </c>
      <c r="P799">
        <f>'Raw counts'!P799/'Raw counts'!P$1246*10000</f>
        <v>0</v>
      </c>
      <c r="Q799">
        <f>'Raw counts'!Q799/'Raw counts'!Q$1246*10000</f>
        <v>0</v>
      </c>
      <c r="R799">
        <f>'Raw counts'!R799/'Raw counts'!R$1246*10000</f>
        <v>0</v>
      </c>
      <c r="S799">
        <f>'Raw counts'!S799/'Raw counts'!S$1246*10000</f>
        <v>0</v>
      </c>
      <c r="T799">
        <f>'Raw counts'!T799/'Raw counts'!T$1246*10000</f>
        <v>0</v>
      </c>
      <c r="U799">
        <f>'Raw counts'!U799/'Raw counts'!U$1246*10000</f>
        <v>0</v>
      </c>
      <c r="V799">
        <f t="shared" si="49"/>
        <v>0</v>
      </c>
      <c r="W799" t="str">
        <f t="shared" si="50"/>
        <v/>
      </c>
      <c r="X799">
        <f t="shared" si="48"/>
        <v>0</v>
      </c>
      <c r="Y799">
        <f t="shared" si="51"/>
        <v>0</v>
      </c>
    </row>
    <row r="800" spans="1:25" x14ac:dyDescent="0.25">
      <c r="A800">
        <v>808</v>
      </c>
      <c r="B800" t="s">
        <v>1010</v>
      </c>
      <c r="C800">
        <v>101400</v>
      </c>
      <c r="D800">
        <v>967</v>
      </c>
      <c r="E800">
        <f>'Raw counts'!E800/'Raw counts'!E$1246*10000</f>
        <v>0</v>
      </c>
      <c r="F800">
        <f>'Raw counts'!F800/'Raw counts'!F$1246*10000</f>
        <v>0</v>
      </c>
      <c r="G800">
        <f>'Raw counts'!G800/'Raw counts'!G$1246*10000</f>
        <v>0</v>
      </c>
      <c r="H800">
        <f>'Raw counts'!H800/'Raw counts'!H$1246*10000</f>
        <v>0</v>
      </c>
      <c r="I800">
        <f>'Raw counts'!I800/'Raw counts'!I$1246*10000</f>
        <v>0</v>
      </c>
      <c r="J800">
        <f>'Raw counts'!J800/'Raw counts'!J$1246*10000</f>
        <v>0</v>
      </c>
      <c r="K800">
        <f>'Raw counts'!K800/'Raw counts'!K$1246*10000</f>
        <v>0</v>
      </c>
      <c r="L800">
        <f>'Raw counts'!L800/'Raw counts'!L$1246*10000</f>
        <v>0</v>
      </c>
      <c r="M800">
        <f>'Raw counts'!M800/'Raw counts'!M$1246*10000</f>
        <v>0</v>
      </c>
      <c r="N800">
        <f>'Raw counts'!N800/'Raw counts'!N$1246*10000</f>
        <v>0</v>
      </c>
      <c r="O800">
        <f>'Raw counts'!O800/'Raw counts'!O$1246*10000</f>
        <v>0</v>
      </c>
      <c r="P800">
        <f>'Raw counts'!P800/'Raw counts'!P$1246*10000</f>
        <v>0</v>
      </c>
      <c r="Q800">
        <f>'Raw counts'!Q800/'Raw counts'!Q$1246*10000</f>
        <v>0</v>
      </c>
      <c r="R800">
        <f>'Raw counts'!R800/'Raw counts'!R$1246*10000</f>
        <v>0</v>
      </c>
      <c r="S800">
        <f>'Raw counts'!S800/'Raw counts'!S$1246*10000</f>
        <v>0</v>
      </c>
      <c r="T800">
        <f>'Raw counts'!T800/'Raw counts'!T$1246*10000</f>
        <v>0</v>
      </c>
      <c r="U800">
        <f>'Raw counts'!U800/'Raw counts'!U$1246*10000</f>
        <v>0</v>
      </c>
      <c r="V800">
        <f t="shared" si="49"/>
        <v>0</v>
      </c>
      <c r="W800" t="str">
        <f t="shared" si="50"/>
        <v/>
      </c>
      <c r="X800">
        <f t="shared" si="48"/>
        <v>0</v>
      </c>
      <c r="Y800">
        <f t="shared" si="51"/>
        <v>0</v>
      </c>
    </row>
    <row r="801" spans="1:25" x14ac:dyDescent="0.25">
      <c r="A801">
        <v>809</v>
      </c>
      <c r="B801" t="s">
        <v>1011</v>
      </c>
      <c r="C801">
        <v>52800</v>
      </c>
      <c r="D801">
        <v>803</v>
      </c>
      <c r="E801">
        <f>'Raw counts'!E801/'Raw counts'!E$1246*10000</f>
        <v>0</v>
      </c>
      <c r="F801">
        <f>'Raw counts'!F801/'Raw counts'!F$1246*10000</f>
        <v>0</v>
      </c>
      <c r="G801">
        <f>'Raw counts'!G801/'Raw counts'!G$1246*10000</f>
        <v>0</v>
      </c>
      <c r="H801">
        <f>'Raw counts'!H801/'Raw counts'!H$1246*10000</f>
        <v>0</v>
      </c>
      <c r="I801">
        <f>'Raw counts'!I801/'Raw counts'!I$1246*10000</f>
        <v>0</v>
      </c>
      <c r="J801">
        <f>'Raw counts'!J801/'Raw counts'!J$1246*10000</f>
        <v>0</v>
      </c>
      <c r="K801">
        <f>'Raw counts'!K801/'Raw counts'!K$1246*10000</f>
        <v>0</v>
      </c>
      <c r="L801">
        <f>'Raw counts'!L801/'Raw counts'!L$1246*10000</f>
        <v>0</v>
      </c>
      <c r="M801">
        <f>'Raw counts'!M801/'Raw counts'!M$1246*10000</f>
        <v>0</v>
      </c>
      <c r="N801">
        <f>'Raw counts'!N801/'Raw counts'!N$1246*10000</f>
        <v>0</v>
      </c>
      <c r="O801">
        <f>'Raw counts'!O801/'Raw counts'!O$1246*10000</f>
        <v>0</v>
      </c>
      <c r="P801">
        <f>'Raw counts'!P801/'Raw counts'!P$1246*10000</f>
        <v>0</v>
      </c>
      <c r="Q801">
        <f>'Raw counts'!Q801/'Raw counts'!Q$1246*10000</f>
        <v>0</v>
      </c>
      <c r="R801">
        <f>'Raw counts'!R801/'Raw counts'!R$1246*10000</f>
        <v>0</v>
      </c>
      <c r="S801">
        <f>'Raw counts'!S801/'Raw counts'!S$1246*10000</f>
        <v>0</v>
      </c>
      <c r="T801">
        <f>'Raw counts'!T801/'Raw counts'!T$1246*10000</f>
        <v>0</v>
      </c>
      <c r="U801">
        <f>'Raw counts'!U801/'Raw counts'!U$1246*10000</f>
        <v>0</v>
      </c>
      <c r="V801">
        <f t="shared" si="49"/>
        <v>0</v>
      </c>
      <c r="W801" t="str">
        <f t="shared" si="50"/>
        <v/>
      </c>
      <c r="X801">
        <f t="shared" si="48"/>
        <v>0</v>
      </c>
      <c r="Y801">
        <f t="shared" si="51"/>
        <v>0</v>
      </c>
    </row>
    <row r="802" spans="1:25" x14ac:dyDescent="0.25">
      <c r="A802">
        <v>810</v>
      </c>
      <c r="B802" t="s">
        <v>393</v>
      </c>
      <c r="C802">
        <v>19900</v>
      </c>
      <c r="D802">
        <v>48</v>
      </c>
      <c r="E802">
        <f>'Raw counts'!E802/'Raw counts'!E$1246*10000</f>
        <v>5.0319060949943175</v>
      </c>
      <c r="F802">
        <f>'Raw counts'!F802/'Raw counts'!F$1246*10000</f>
        <v>12.632601298697038</v>
      </c>
      <c r="G802">
        <f>'Raw counts'!G802/'Raw counts'!G$1246*10000</f>
        <v>3.7773327799960517</v>
      </c>
      <c r="H802">
        <f>'Raw counts'!H802/'Raw counts'!H$1246*10000</f>
        <v>8.3344909015140995</v>
      </c>
      <c r="I802">
        <f>'Raw counts'!I802/'Raw counts'!I$1246*10000</f>
        <v>9.8510338967919497E-2</v>
      </c>
      <c r="J802">
        <f>'Raw counts'!J802/'Raw counts'!J$1246*10000</f>
        <v>1.7898666919121693</v>
      </c>
      <c r="K802">
        <f>'Raw counts'!K802/'Raw counts'!K$1246*10000</f>
        <v>3.5854841406990356</v>
      </c>
      <c r="L802">
        <f>'Raw counts'!L802/'Raw counts'!L$1246*10000</f>
        <v>0.57327615859111647</v>
      </c>
      <c r="M802">
        <f>'Raw counts'!M802/'Raw counts'!M$1246*10000</f>
        <v>0.64967797167772656</v>
      </c>
      <c r="N802">
        <f>'Raw counts'!N802/'Raw counts'!N$1246*10000</f>
        <v>8.678463389622685</v>
      </c>
      <c r="O802">
        <f>'Raw counts'!O802/'Raw counts'!O$1246*10000</f>
        <v>1.9451671514440512</v>
      </c>
      <c r="P802">
        <f>'Raw counts'!P802/'Raw counts'!P$1246*10000</f>
        <v>0.49148470691912166</v>
      </c>
      <c r="Q802">
        <f>'Raw counts'!Q802/'Raw counts'!Q$1246*10000</f>
        <v>9.7510745684174401E-3</v>
      </c>
      <c r="R802">
        <f>'Raw counts'!R802/'Raw counts'!R$1246*10000</f>
        <v>1.7310084927604175</v>
      </c>
      <c r="S802">
        <f>'Raw counts'!S802/'Raw counts'!S$1246*10000</f>
        <v>1.8511099602744203</v>
      </c>
      <c r="T802">
        <f>'Raw counts'!T802/'Raw counts'!T$1246*10000</f>
        <v>5.7559840756834593</v>
      </c>
      <c r="U802">
        <f>'Raw counts'!U802/'Raw counts'!U$1246*10000</f>
        <v>8.1278233662988253</v>
      </c>
      <c r="V802">
        <f t="shared" si="49"/>
        <v>1</v>
      </c>
      <c r="W802">
        <f t="shared" si="50"/>
        <v>0.80066578139779132</v>
      </c>
      <c r="X802">
        <f t="shared" si="48"/>
        <v>4.0525718196721634</v>
      </c>
      <c r="Y802">
        <f t="shared" si="51"/>
        <v>3.5738490271964247</v>
      </c>
    </row>
    <row r="803" spans="1:25" x14ac:dyDescent="0.25">
      <c r="A803">
        <v>811</v>
      </c>
      <c r="B803" t="s">
        <v>1012</v>
      </c>
      <c r="C803">
        <v>79200</v>
      </c>
      <c r="D803">
        <v>4</v>
      </c>
      <c r="E803">
        <f>'Raw counts'!E803/'Raw counts'!E$1246*10000</f>
        <v>0</v>
      </c>
      <c r="F803">
        <f>'Raw counts'!F803/'Raw counts'!F$1246*10000</f>
        <v>0</v>
      </c>
      <c r="G803">
        <f>'Raw counts'!G803/'Raw counts'!G$1246*10000</f>
        <v>0</v>
      </c>
      <c r="H803">
        <f>'Raw counts'!H803/'Raw counts'!H$1246*10000</f>
        <v>0</v>
      </c>
      <c r="I803">
        <f>'Raw counts'!I803/'Raw counts'!I$1246*10000</f>
        <v>0</v>
      </c>
      <c r="J803">
        <f>'Raw counts'!J803/'Raw counts'!J$1246*10000</f>
        <v>0</v>
      </c>
      <c r="K803">
        <f>'Raw counts'!K803/'Raw counts'!K$1246*10000</f>
        <v>0</v>
      </c>
      <c r="L803">
        <f>'Raw counts'!L803/'Raw counts'!L$1246*10000</f>
        <v>0</v>
      </c>
      <c r="M803">
        <f>'Raw counts'!M803/'Raw counts'!M$1246*10000</f>
        <v>0</v>
      </c>
      <c r="N803">
        <f>'Raw counts'!N803/'Raw counts'!N$1246*10000</f>
        <v>0</v>
      </c>
      <c r="O803">
        <f>'Raw counts'!O803/'Raw counts'!O$1246*10000</f>
        <v>0</v>
      </c>
      <c r="P803">
        <f>'Raw counts'!P803/'Raw counts'!P$1246*10000</f>
        <v>0</v>
      </c>
      <c r="Q803">
        <f>'Raw counts'!Q803/'Raw counts'!Q$1246*10000</f>
        <v>0</v>
      </c>
      <c r="R803">
        <f>'Raw counts'!R803/'Raw counts'!R$1246*10000</f>
        <v>0</v>
      </c>
      <c r="S803">
        <f>'Raw counts'!S803/'Raw counts'!S$1246*10000</f>
        <v>0</v>
      </c>
      <c r="T803">
        <f>'Raw counts'!T803/'Raw counts'!T$1246*10000</f>
        <v>0</v>
      </c>
      <c r="U803">
        <f>'Raw counts'!U803/'Raw counts'!U$1246*10000</f>
        <v>0</v>
      </c>
      <c r="V803">
        <f t="shared" si="49"/>
        <v>0</v>
      </c>
      <c r="W803" t="str">
        <f t="shared" si="50"/>
        <v/>
      </c>
      <c r="X803">
        <f t="shared" si="48"/>
        <v>0</v>
      </c>
      <c r="Y803">
        <f t="shared" si="51"/>
        <v>0</v>
      </c>
    </row>
    <row r="804" spans="1:25" x14ac:dyDescent="0.25">
      <c r="A804">
        <v>812</v>
      </c>
      <c r="B804" t="s">
        <v>1013</v>
      </c>
      <c r="C804">
        <v>104600</v>
      </c>
      <c r="D804">
        <v>326</v>
      </c>
      <c r="E804">
        <f>'Raw counts'!E804/'Raw counts'!E$1246*10000</f>
        <v>0</v>
      </c>
      <c r="F804">
        <f>'Raw counts'!F804/'Raw counts'!F$1246*10000</f>
        <v>0</v>
      </c>
      <c r="G804">
        <f>'Raw counts'!G804/'Raw counts'!G$1246*10000</f>
        <v>0</v>
      </c>
      <c r="H804">
        <f>'Raw counts'!H804/'Raw counts'!H$1246*10000</f>
        <v>0</v>
      </c>
      <c r="I804">
        <f>'Raw counts'!I804/'Raw counts'!I$1246*10000</f>
        <v>0</v>
      </c>
      <c r="J804">
        <f>'Raw counts'!J804/'Raw counts'!J$1246*10000</f>
        <v>0</v>
      </c>
      <c r="K804">
        <f>'Raw counts'!K804/'Raw counts'!K$1246*10000</f>
        <v>0</v>
      </c>
      <c r="L804">
        <f>'Raw counts'!L804/'Raw counts'!L$1246*10000</f>
        <v>0</v>
      </c>
      <c r="M804">
        <f>'Raw counts'!M804/'Raw counts'!M$1246*10000</f>
        <v>0</v>
      </c>
      <c r="N804">
        <f>'Raw counts'!N804/'Raw counts'!N$1246*10000</f>
        <v>0</v>
      </c>
      <c r="O804">
        <f>'Raw counts'!O804/'Raw counts'!O$1246*10000</f>
        <v>0</v>
      </c>
      <c r="P804">
        <f>'Raw counts'!P804/'Raw counts'!P$1246*10000</f>
        <v>0</v>
      </c>
      <c r="Q804">
        <f>'Raw counts'!Q804/'Raw counts'!Q$1246*10000</f>
        <v>0</v>
      </c>
      <c r="R804">
        <f>'Raw counts'!R804/'Raw counts'!R$1246*10000</f>
        <v>0</v>
      </c>
      <c r="S804">
        <f>'Raw counts'!S804/'Raw counts'!S$1246*10000</f>
        <v>0</v>
      </c>
      <c r="T804">
        <f>'Raw counts'!T804/'Raw counts'!T$1246*10000</f>
        <v>0</v>
      </c>
      <c r="U804">
        <f>'Raw counts'!U804/'Raw counts'!U$1246*10000</f>
        <v>0</v>
      </c>
      <c r="V804">
        <f t="shared" si="49"/>
        <v>0</v>
      </c>
      <c r="W804" t="str">
        <f t="shared" si="50"/>
        <v/>
      </c>
      <c r="X804">
        <f t="shared" si="48"/>
        <v>0</v>
      </c>
      <c r="Y804">
        <f t="shared" si="51"/>
        <v>0</v>
      </c>
    </row>
    <row r="805" spans="1:25" x14ac:dyDescent="0.25">
      <c r="A805">
        <v>813</v>
      </c>
      <c r="B805" t="s">
        <v>1014</v>
      </c>
      <c r="C805">
        <v>101800</v>
      </c>
      <c r="D805">
        <v>967</v>
      </c>
      <c r="E805">
        <f>'Raw counts'!E805/'Raw counts'!E$1246*10000</f>
        <v>0</v>
      </c>
      <c r="F805">
        <f>'Raw counts'!F805/'Raw counts'!F$1246*10000</f>
        <v>0</v>
      </c>
      <c r="G805">
        <f>'Raw counts'!G805/'Raw counts'!G$1246*10000</f>
        <v>0</v>
      </c>
      <c r="H805">
        <f>'Raw counts'!H805/'Raw counts'!H$1246*10000</f>
        <v>0</v>
      </c>
      <c r="I805">
        <f>'Raw counts'!I805/'Raw counts'!I$1246*10000</f>
        <v>0</v>
      </c>
      <c r="J805">
        <f>'Raw counts'!J805/'Raw counts'!J$1246*10000</f>
        <v>0</v>
      </c>
      <c r="K805">
        <f>'Raw counts'!K805/'Raw counts'!K$1246*10000</f>
        <v>0</v>
      </c>
      <c r="L805">
        <f>'Raw counts'!L805/'Raw counts'!L$1246*10000</f>
        <v>0</v>
      </c>
      <c r="M805">
        <f>'Raw counts'!M805/'Raw counts'!M$1246*10000</f>
        <v>0</v>
      </c>
      <c r="N805">
        <f>'Raw counts'!N805/'Raw counts'!N$1246*10000</f>
        <v>0</v>
      </c>
      <c r="O805">
        <f>'Raw counts'!O805/'Raw counts'!O$1246*10000</f>
        <v>0</v>
      </c>
      <c r="P805">
        <f>'Raw counts'!P805/'Raw counts'!P$1246*10000</f>
        <v>0</v>
      </c>
      <c r="Q805">
        <f>'Raw counts'!Q805/'Raw counts'!Q$1246*10000</f>
        <v>0</v>
      </c>
      <c r="R805">
        <f>'Raw counts'!R805/'Raw counts'!R$1246*10000</f>
        <v>0</v>
      </c>
      <c r="S805">
        <f>'Raw counts'!S805/'Raw counts'!S$1246*10000</f>
        <v>0</v>
      </c>
      <c r="T805">
        <f>'Raw counts'!T805/'Raw counts'!T$1246*10000</f>
        <v>0</v>
      </c>
      <c r="U805">
        <f>'Raw counts'!U805/'Raw counts'!U$1246*10000</f>
        <v>0</v>
      </c>
      <c r="V805">
        <f t="shared" si="49"/>
        <v>0</v>
      </c>
      <c r="W805" t="str">
        <f t="shared" si="50"/>
        <v/>
      </c>
      <c r="X805">
        <f t="shared" si="48"/>
        <v>0</v>
      </c>
      <c r="Y805">
        <f t="shared" si="51"/>
        <v>0</v>
      </c>
    </row>
    <row r="806" spans="1:25" x14ac:dyDescent="0.25">
      <c r="A806">
        <v>814</v>
      </c>
      <c r="B806" t="s">
        <v>394</v>
      </c>
      <c r="C806">
        <v>33000</v>
      </c>
      <c r="D806">
        <v>698</v>
      </c>
      <c r="E806">
        <f>'Raw counts'!E806/'Raw counts'!E$1246*10000</f>
        <v>3.9952661979186512</v>
      </c>
      <c r="F806">
        <f>'Raw counts'!F806/'Raw counts'!F$1246*10000</f>
        <v>3.9620431345913434</v>
      </c>
      <c r="G806">
        <f>'Raw counts'!G806/'Raw counts'!G$1246*10000</f>
        <v>4.0694465149824124</v>
      </c>
      <c r="H806">
        <f>'Raw counts'!H806/'Raw counts'!H$1246*10000</f>
        <v>0.46070050209374414</v>
      </c>
      <c r="I806">
        <f>'Raw counts'!I806/'Raw counts'!I$1246*10000</f>
        <v>3.1708015355299088</v>
      </c>
      <c r="J806">
        <f>'Raw counts'!J806/'Raw counts'!J$1246*10000</f>
        <v>2.095573950585873</v>
      </c>
      <c r="K806">
        <f>'Raw counts'!K806/'Raw counts'!K$1246*10000</f>
        <v>1.6812531356262892</v>
      </c>
      <c r="L806">
        <f>'Raw counts'!L806/'Raw counts'!L$1246*10000</f>
        <v>2.204908302273525</v>
      </c>
      <c r="M806">
        <f>'Raw counts'!M806/'Raw counts'!M$1246*10000</f>
        <v>1.3638629760043055</v>
      </c>
      <c r="N806">
        <f>'Raw counts'!N806/'Raw counts'!N$1246*10000</f>
        <v>0.86143142410193474</v>
      </c>
      <c r="O806">
        <f>'Raw counts'!O806/'Raw counts'!O$1246*10000</f>
        <v>2.9985189133852068</v>
      </c>
      <c r="P806">
        <f>'Raw counts'!P806/'Raw counts'!P$1246*10000</f>
        <v>0.8974938126349179</v>
      </c>
      <c r="Q806">
        <f>'Raw counts'!Q806/'Raw counts'!Q$1246*10000</f>
        <v>0</v>
      </c>
      <c r="R806">
        <f>'Raw counts'!R806/'Raw counts'!R$1246*10000</f>
        <v>0.28449445135645751</v>
      </c>
      <c r="S806">
        <f>'Raw counts'!S806/'Raw counts'!S$1246*10000</f>
        <v>0.34199392227943831</v>
      </c>
      <c r="T806">
        <f>'Raw counts'!T806/'Raw counts'!T$1246*10000</f>
        <v>1.3573813193402782</v>
      </c>
      <c r="U806">
        <f>'Raw counts'!U806/'Raw counts'!U$1246*10000</f>
        <v>1.9527605525010523</v>
      </c>
      <c r="V806">
        <f t="shared" si="49"/>
        <v>1</v>
      </c>
      <c r="W806">
        <f t="shared" si="50"/>
        <v>2.0838471354986454E-2</v>
      </c>
      <c r="X806">
        <f t="shared" si="48"/>
        <v>2.5559840277340058</v>
      </c>
      <c r="Y806">
        <f t="shared" si="51"/>
        <v>1.0867592994499107</v>
      </c>
    </row>
    <row r="807" spans="1:25" x14ac:dyDescent="0.25">
      <c r="A807">
        <v>815</v>
      </c>
      <c r="B807" t="s">
        <v>1015</v>
      </c>
      <c r="C807">
        <v>40800</v>
      </c>
      <c r="D807">
        <v>799</v>
      </c>
      <c r="E807">
        <f>'Raw counts'!E807/'Raw counts'!E$1246*10000</f>
        <v>0</v>
      </c>
      <c r="F807">
        <f>'Raw counts'!F807/'Raw counts'!F$1246*10000</f>
        <v>0</v>
      </c>
      <c r="G807">
        <f>'Raw counts'!G807/'Raw counts'!G$1246*10000</f>
        <v>0</v>
      </c>
      <c r="H807">
        <f>'Raw counts'!H807/'Raw counts'!H$1246*10000</f>
        <v>0</v>
      </c>
      <c r="I807">
        <f>'Raw counts'!I807/'Raw counts'!I$1246*10000</f>
        <v>0</v>
      </c>
      <c r="J807">
        <f>'Raw counts'!J807/'Raw counts'!J$1246*10000</f>
        <v>0</v>
      </c>
      <c r="K807">
        <f>'Raw counts'!K807/'Raw counts'!K$1246*10000</f>
        <v>0</v>
      </c>
      <c r="L807">
        <f>'Raw counts'!L807/'Raw counts'!L$1246*10000</f>
        <v>0</v>
      </c>
      <c r="M807">
        <f>'Raw counts'!M807/'Raw counts'!M$1246*10000</f>
        <v>0</v>
      </c>
      <c r="N807">
        <f>'Raw counts'!N807/'Raw counts'!N$1246*10000</f>
        <v>0</v>
      </c>
      <c r="O807">
        <f>'Raw counts'!O807/'Raw counts'!O$1246*10000</f>
        <v>0</v>
      </c>
      <c r="P807">
        <f>'Raw counts'!P807/'Raw counts'!P$1246*10000</f>
        <v>0</v>
      </c>
      <c r="Q807">
        <f>'Raw counts'!Q807/'Raw counts'!Q$1246*10000</f>
        <v>0</v>
      </c>
      <c r="R807">
        <f>'Raw counts'!R807/'Raw counts'!R$1246*10000</f>
        <v>0</v>
      </c>
      <c r="S807">
        <f>'Raw counts'!S807/'Raw counts'!S$1246*10000</f>
        <v>0</v>
      </c>
      <c r="T807">
        <f>'Raw counts'!T807/'Raw counts'!T$1246*10000</f>
        <v>0</v>
      </c>
      <c r="U807">
        <f>'Raw counts'!U807/'Raw counts'!U$1246*10000</f>
        <v>0</v>
      </c>
      <c r="V807">
        <f t="shared" si="49"/>
        <v>0</v>
      </c>
      <c r="W807" t="str">
        <f t="shared" si="50"/>
        <v/>
      </c>
      <c r="X807">
        <f t="shared" si="48"/>
        <v>0</v>
      </c>
      <c r="Y807">
        <f t="shared" si="51"/>
        <v>0</v>
      </c>
    </row>
    <row r="808" spans="1:25" x14ac:dyDescent="0.25">
      <c r="A808">
        <v>816</v>
      </c>
      <c r="B808" t="s">
        <v>395</v>
      </c>
      <c r="C808">
        <v>11600</v>
      </c>
      <c r="D808">
        <v>1002</v>
      </c>
      <c r="E808">
        <f>'Raw counts'!E808/'Raw counts'!E$1246*10000</f>
        <v>1.4699740522496394</v>
      </c>
      <c r="F808">
        <f>'Raw counts'!F808/'Raw counts'!F$1246*10000</f>
        <v>9.9420212818316944</v>
      </c>
      <c r="G808">
        <f>'Raw counts'!G808/'Raw counts'!G$1246*10000</f>
        <v>17.526824099181681</v>
      </c>
      <c r="H808">
        <f>'Raw counts'!H808/'Raw counts'!H$1246*10000</f>
        <v>6.0589096335965147</v>
      </c>
      <c r="I808">
        <f>'Raw counts'!I808/'Raw counts'!I$1246*10000</f>
        <v>9.1060494583470586</v>
      </c>
      <c r="J808">
        <f>'Raw counts'!J808/'Raw counts'!J$1246*10000</f>
        <v>2.1547430974259449</v>
      </c>
      <c r="K808">
        <f>'Raw counts'!K808/'Raw counts'!K$1246*10000</f>
        <v>6.377167066168683</v>
      </c>
      <c r="L808">
        <f>'Raw counts'!L808/'Raw counts'!L$1246*10000</f>
        <v>16.201666205105862</v>
      </c>
      <c r="M808">
        <f>'Raw counts'!M808/'Raw counts'!M$1246*10000</f>
        <v>3.7828767003362662</v>
      </c>
      <c r="N808">
        <f>'Raw counts'!N808/'Raw counts'!N$1246*10000</f>
        <v>7.3588237612112088</v>
      </c>
      <c r="O808">
        <f>'Raw counts'!O808/'Raw counts'!O$1246*10000</f>
        <v>4.179753636839985</v>
      </c>
      <c r="P808">
        <f>'Raw counts'!P808/'Raw counts'!P$1246*10000</f>
        <v>6.2311713277224303</v>
      </c>
      <c r="Q808">
        <f>'Raw counts'!Q808/'Raw counts'!Q$1246*10000</f>
        <v>13.836774812584347</v>
      </c>
      <c r="R808">
        <f>'Raw counts'!R808/'Raw counts'!R$1246*10000</f>
        <v>4.5999947909466652</v>
      </c>
      <c r="S808">
        <f>'Raw counts'!S808/'Raw counts'!S$1246*10000</f>
        <v>8.473849407590528</v>
      </c>
      <c r="T808">
        <f>'Raw counts'!T808/'Raw counts'!T$1246*10000</f>
        <v>9.0119810378984297</v>
      </c>
      <c r="U808">
        <f>'Raw counts'!U808/'Raw counts'!U$1246*10000</f>
        <v>8.6268621741602036</v>
      </c>
      <c r="V808">
        <f t="shared" si="49"/>
        <v>1</v>
      </c>
      <c r="W808">
        <f t="shared" si="50"/>
        <v>0.90404964960090095</v>
      </c>
      <c r="X808">
        <f t="shared" si="48"/>
        <v>8.0689146215825929</v>
      </c>
      <c r="Y808">
        <f t="shared" si="51"/>
        <v>7.7899013686192244</v>
      </c>
    </row>
    <row r="809" spans="1:25" x14ac:dyDescent="0.25">
      <c r="A809">
        <v>817</v>
      </c>
      <c r="B809" t="s">
        <v>1016</v>
      </c>
      <c r="C809">
        <v>113200</v>
      </c>
      <c r="D809">
        <v>349</v>
      </c>
      <c r="E809">
        <f>'Raw counts'!E809/'Raw counts'!E$1246*10000</f>
        <v>0</v>
      </c>
      <c r="F809">
        <f>'Raw counts'!F809/'Raw counts'!F$1246*10000</f>
        <v>0</v>
      </c>
      <c r="G809">
        <f>'Raw counts'!G809/'Raw counts'!G$1246*10000</f>
        <v>0</v>
      </c>
      <c r="H809">
        <f>'Raw counts'!H809/'Raw counts'!H$1246*10000</f>
        <v>0</v>
      </c>
      <c r="I809">
        <f>'Raw counts'!I809/'Raw counts'!I$1246*10000</f>
        <v>0</v>
      </c>
      <c r="J809">
        <f>'Raw counts'!J809/'Raw counts'!J$1246*10000</f>
        <v>0</v>
      </c>
      <c r="K809">
        <f>'Raw counts'!K809/'Raw counts'!K$1246*10000</f>
        <v>0</v>
      </c>
      <c r="L809">
        <f>'Raw counts'!L809/'Raw counts'!L$1246*10000</f>
        <v>0</v>
      </c>
      <c r="M809">
        <f>'Raw counts'!M809/'Raw counts'!M$1246*10000</f>
        <v>0</v>
      </c>
      <c r="N809">
        <f>'Raw counts'!N809/'Raw counts'!N$1246*10000</f>
        <v>0</v>
      </c>
      <c r="O809">
        <f>'Raw counts'!O809/'Raw counts'!O$1246*10000</f>
        <v>0</v>
      </c>
      <c r="P809">
        <f>'Raw counts'!P809/'Raw counts'!P$1246*10000</f>
        <v>0</v>
      </c>
      <c r="Q809">
        <f>'Raw counts'!Q809/'Raw counts'!Q$1246*10000</f>
        <v>0</v>
      </c>
      <c r="R809">
        <f>'Raw counts'!R809/'Raw counts'!R$1246*10000</f>
        <v>0</v>
      </c>
      <c r="S809">
        <f>'Raw counts'!S809/'Raw counts'!S$1246*10000</f>
        <v>0</v>
      </c>
      <c r="T809">
        <f>'Raw counts'!T809/'Raw counts'!T$1246*10000</f>
        <v>0</v>
      </c>
      <c r="U809">
        <f>'Raw counts'!U809/'Raw counts'!U$1246*10000</f>
        <v>0</v>
      </c>
      <c r="V809">
        <f t="shared" si="49"/>
        <v>0</v>
      </c>
      <c r="W809" t="str">
        <f t="shared" si="50"/>
        <v/>
      </c>
      <c r="X809">
        <f t="shared" si="48"/>
        <v>0</v>
      </c>
      <c r="Y809">
        <f t="shared" si="51"/>
        <v>0</v>
      </c>
    </row>
    <row r="810" spans="1:25" x14ac:dyDescent="0.25">
      <c r="A810">
        <v>818</v>
      </c>
      <c r="B810" t="s">
        <v>1017</v>
      </c>
      <c r="C810">
        <v>51700</v>
      </c>
      <c r="D810">
        <v>803</v>
      </c>
      <c r="E810">
        <f>'Raw counts'!E810/'Raw counts'!E$1246*10000</f>
        <v>0</v>
      </c>
      <c r="F810">
        <f>'Raw counts'!F810/'Raw counts'!F$1246*10000</f>
        <v>0</v>
      </c>
      <c r="G810">
        <f>'Raw counts'!G810/'Raw counts'!G$1246*10000</f>
        <v>0</v>
      </c>
      <c r="H810">
        <f>'Raw counts'!H810/'Raw counts'!H$1246*10000</f>
        <v>0</v>
      </c>
      <c r="I810">
        <f>'Raw counts'!I810/'Raw counts'!I$1246*10000</f>
        <v>0</v>
      </c>
      <c r="J810">
        <f>'Raw counts'!J810/'Raw counts'!J$1246*10000</f>
        <v>0</v>
      </c>
      <c r="K810">
        <f>'Raw counts'!K810/'Raw counts'!K$1246*10000</f>
        <v>0</v>
      </c>
      <c r="L810">
        <f>'Raw counts'!L810/'Raw counts'!L$1246*10000</f>
        <v>0</v>
      </c>
      <c r="M810">
        <f>'Raw counts'!M810/'Raw counts'!M$1246*10000</f>
        <v>0</v>
      </c>
      <c r="N810">
        <f>'Raw counts'!N810/'Raw counts'!N$1246*10000</f>
        <v>0</v>
      </c>
      <c r="O810">
        <f>'Raw counts'!O810/'Raw counts'!O$1246*10000</f>
        <v>0</v>
      </c>
      <c r="P810">
        <f>'Raw counts'!P810/'Raw counts'!P$1246*10000</f>
        <v>0</v>
      </c>
      <c r="Q810">
        <f>'Raw counts'!Q810/'Raw counts'!Q$1246*10000</f>
        <v>0</v>
      </c>
      <c r="R810">
        <f>'Raw counts'!R810/'Raw counts'!R$1246*10000</f>
        <v>0</v>
      </c>
      <c r="S810">
        <f>'Raw counts'!S810/'Raw counts'!S$1246*10000</f>
        <v>0</v>
      </c>
      <c r="T810">
        <f>'Raw counts'!T810/'Raw counts'!T$1246*10000</f>
        <v>0</v>
      </c>
      <c r="U810">
        <f>'Raw counts'!U810/'Raw counts'!U$1246*10000</f>
        <v>0</v>
      </c>
      <c r="V810">
        <f t="shared" si="49"/>
        <v>0</v>
      </c>
      <c r="W810" t="str">
        <f t="shared" si="50"/>
        <v/>
      </c>
      <c r="X810">
        <f t="shared" si="48"/>
        <v>0</v>
      </c>
      <c r="Y810">
        <f t="shared" si="51"/>
        <v>0</v>
      </c>
    </row>
    <row r="811" spans="1:25" x14ac:dyDescent="0.25">
      <c r="A811">
        <v>819</v>
      </c>
      <c r="B811" t="s">
        <v>396</v>
      </c>
      <c r="C811">
        <v>20000</v>
      </c>
      <c r="D811">
        <v>48</v>
      </c>
      <c r="E811">
        <f>'Raw counts'!E811/'Raw counts'!E$1246*10000</f>
        <v>1.4139394632185223</v>
      </c>
      <c r="F811">
        <f>'Raw counts'!F811/'Raw counts'!F$1246*10000</f>
        <v>3.502675814638724</v>
      </c>
      <c r="G811">
        <f>'Raw counts'!G811/'Raw counts'!G$1246*10000</f>
        <v>8.0583099306582431E-2</v>
      </c>
      <c r="H811">
        <f>'Raw counts'!H811/'Raw counts'!H$1246*10000</f>
        <v>1.1238300126832244</v>
      </c>
      <c r="I811">
        <f>'Raw counts'!I811/'Raw counts'!I$1246*10000</f>
        <v>0.17239309319385909</v>
      </c>
      <c r="J811">
        <f>'Raw counts'!J811/'Raw counts'!J$1246*10000</f>
        <v>0.40925326564382936</v>
      </c>
      <c r="K811">
        <f>'Raw counts'!K811/'Raw counts'!K$1246*10000</f>
        <v>0.77150342828474272</v>
      </c>
      <c r="L811">
        <f>'Raw counts'!L811/'Raw counts'!L$1246*10000</f>
        <v>0.70557065672752806</v>
      </c>
      <c r="M811">
        <f>'Raw counts'!M811/'Raw counts'!M$1246*10000</f>
        <v>0.27185106616302035</v>
      </c>
      <c r="N811">
        <f>'Raw counts'!N811/'Raw counts'!N$1246*10000</f>
        <v>1.4571020897043365</v>
      </c>
      <c r="O811">
        <f>'Raw counts'!O811/'Raw counts'!O$1246*10000</f>
        <v>0.37355286126347692</v>
      </c>
      <c r="P811">
        <f>'Raw counts'!P811/'Raw counts'!P$1246*10000</f>
        <v>0.14958230210581963</v>
      </c>
      <c r="Q811">
        <f>'Raw counts'!Q811/'Raw counts'!Q$1246*10000</f>
        <v>1.950214913683488E-2</v>
      </c>
      <c r="R811">
        <f>'Raw counts'!R811/'Raw counts'!R$1246*10000</f>
        <v>0.90156692331271748</v>
      </c>
      <c r="S811">
        <f>'Raw counts'!S811/'Raw counts'!S$1246*10000</f>
        <v>0.17371119861812742</v>
      </c>
      <c r="T811">
        <f>'Raw counts'!T811/'Raw counts'!T$1246*10000</f>
        <v>0.85910210084827743</v>
      </c>
      <c r="U811">
        <f>'Raw counts'!U811/'Raw counts'!U$1246*10000</f>
        <v>0.99807761572275999</v>
      </c>
      <c r="V811">
        <f t="shared" si="49"/>
        <v>1</v>
      </c>
      <c r="W811">
        <f t="shared" si="50"/>
        <v>0.44595257398433086</v>
      </c>
      <c r="X811">
        <f t="shared" si="48"/>
        <v>0.93906665554000357</v>
      </c>
      <c r="Y811">
        <f t="shared" si="51"/>
        <v>0.61652465508904375</v>
      </c>
    </row>
    <row r="812" spans="1:25" x14ac:dyDescent="0.25">
      <c r="A812">
        <v>820</v>
      </c>
      <c r="B812" t="s">
        <v>1018</v>
      </c>
      <c r="C812">
        <v>79300</v>
      </c>
      <c r="D812">
        <v>4</v>
      </c>
      <c r="E812">
        <f>'Raw counts'!E812/'Raw counts'!E$1246*10000</f>
        <v>0</v>
      </c>
      <c r="F812">
        <f>'Raw counts'!F812/'Raw counts'!F$1246*10000</f>
        <v>0</v>
      </c>
      <c r="G812">
        <f>'Raw counts'!G812/'Raw counts'!G$1246*10000</f>
        <v>0</v>
      </c>
      <c r="H812">
        <f>'Raw counts'!H812/'Raw counts'!H$1246*10000</f>
        <v>0</v>
      </c>
      <c r="I812">
        <f>'Raw counts'!I812/'Raw counts'!I$1246*10000</f>
        <v>0</v>
      </c>
      <c r="J812">
        <f>'Raw counts'!J812/'Raw counts'!J$1246*10000</f>
        <v>0</v>
      </c>
      <c r="K812">
        <f>'Raw counts'!K812/'Raw counts'!K$1246*10000</f>
        <v>0</v>
      </c>
      <c r="L812">
        <f>'Raw counts'!L812/'Raw counts'!L$1246*10000</f>
        <v>0</v>
      </c>
      <c r="M812">
        <f>'Raw counts'!M812/'Raw counts'!M$1246*10000</f>
        <v>0</v>
      </c>
      <c r="N812">
        <f>'Raw counts'!N812/'Raw counts'!N$1246*10000</f>
        <v>0</v>
      </c>
      <c r="O812">
        <f>'Raw counts'!O812/'Raw counts'!O$1246*10000</f>
        <v>0</v>
      </c>
      <c r="P812">
        <f>'Raw counts'!P812/'Raw counts'!P$1246*10000</f>
        <v>0</v>
      </c>
      <c r="Q812">
        <f>'Raw counts'!Q812/'Raw counts'!Q$1246*10000</f>
        <v>0</v>
      </c>
      <c r="R812">
        <f>'Raw counts'!R812/'Raw counts'!R$1246*10000</f>
        <v>0</v>
      </c>
      <c r="S812">
        <f>'Raw counts'!S812/'Raw counts'!S$1246*10000</f>
        <v>0</v>
      </c>
      <c r="T812">
        <f>'Raw counts'!T812/'Raw counts'!T$1246*10000</f>
        <v>0</v>
      </c>
      <c r="U812">
        <f>'Raw counts'!U812/'Raw counts'!U$1246*10000</f>
        <v>0</v>
      </c>
      <c r="V812">
        <f t="shared" si="49"/>
        <v>0</v>
      </c>
      <c r="W812" t="str">
        <f t="shared" si="50"/>
        <v/>
      </c>
      <c r="X812">
        <f t="shared" si="48"/>
        <v>0</v>
      </c>
      <c r="Y812">
        <f t="shared" si="51"/>
        <v>0</v>
      </c>
    </row>
    <row r="813" spans="1:25" x14ac:dyDescent="0.25">
      <c r="A813">
        <v>821</v>
      </c>
      <c r="B813" t="s">
        <v>397</v>
      </c>
      <c r="C813">
        <v>16400</v>
      </c>
      <c r="D813">
        <v>385</v>
      </c>
      <c r="E813">
        <f>'Raw counts'!E813/'Raw counts'!E$1246*10000</f>
        <v>13.179335340118749</v>
      </c>
      <c r="F813">
        <f>'Raw counts'!F813/'Raw counts'!F$1246*10000</f>
        <v>61.924355327184372</v>
      </c>
      <c r="G813">
        <f>'Raw counts'!G813/'Raw counts'!G$1246*10000</f>
        <v>135.56091880849829</v>
      </c>
      <c r="H813">
        <f>'Raw counts'!H813/'Raw counts'!H$1246*10000</f>
        <v>114.20486234478406</v>
      </c>
      <c r="I813">
        <f>'Raw counts'!I813/'Raw counts'!I$1246*10000</f>
        <v>33.468887664350646</v>
      </c>
      <c r="J813">
        <f>'Raw counts'!J813/'Raw counts'!J$1246*10000</f>
        <v>40.880949704252885</v>
      </c>
      <c r="K813">
        <f>'Raw counts'!K813/'Raw counts'!K$1246*10000</f>
        <v>173.88260215173645</v>
      </c>
      <c r="L813">
        <f>'Raw counts'!L813/'Raw counts'!L$1246*10000</f>
        <v>52.931028704378242</v>
      </c>
      <c r="M813">
        <f>'Raw counts'!M813/'Raw counts'!M$1246*10000</f>
        <v>47.785888257231932</v>
      </c>
      <c r="N813">
        <f>'Raw counts'!N813/'Raw counts'!N$1246*10000</f>
        <v>85.382516791039649</v>
      </c>
      <c r="O813">
        <f>'Raw counts'!O813/'Raw counts'!O$1246*10000</f>
        <v>100.977059479375</v>
      </c>
      <c r="P813">
        <f>'Raw counts'!P813/'Raw counts'!P$1246*10000</f>
        <v>136.17545405707804</v>
      </c>
      <c r="Q813">
        <f>'Raw counts'!Q813/'Raw counts'!Q$1246*10000</f>
        <v>188.9270697630879</v>
      </c>
      <c r="R813">
        <f>'Raw counts'!R813/'Raw counts'!R$1246*10000</f>
        <v>121.40299841123874</v>
      </c>
      <c r="S813">
        <f>'Raw counts'!S813/'Raw counts'!S$1246*10000</f>
        <v>139.13181314320641</v>
      </c>
      <c r="T813">
        <f>'Raw counts'!T813/'Raw counts'!T$1246*10000</f>
        <v>96.296754484083408</v>
      </c>
      <c r="U813">
        <f>'Raw counts'!U813/'Raw counts'!U$1246*10000</f>
        <v>45.981001809558109</v>
      </c>
      <c r="V813">
        <f t="shared" si="49"/>
        <v>1</v>
      </c>
      <c r="W813">
        <f t="shared" si="50"/>
        <v>0.1176428415652471</v>
      </c>
      <c r="X813">
        <f t="shared" si="48"/>
        <v>74.868758700281731</v>
      </c>
      <c r="Y813">
        <f t="shared" si="51"/>
        <v>114.28433349233342</v>
      </c>
    </row>
    <row r="814" spans="1:25" x14ac:dyDescent="0.25">
      <c r="A814">
        <v>822</v>
      </c>
      <c r="B814" t="s">
        <v>1019</v>
      </c>
      <c r="C814">
        <v>41200</v>
      </c>
      <c r="D814">
        <v>1089</v>
      </c>
      <c r="E814">
        <f>'Raw counts'!E814/'Raw counts'!E$1246*10000</f>
        <v>0</v>
      </c>
      <c r="F814">
        <f>'Raw counts'!F814/'Raw counts'!F$1246*10000</f>
        <v>0</v>
      </c>
      <c r="G814">
        <f>'Raw counts'!G814/'Raw counts'!G$1246*10000</f>
        <v>0</v>
      </c>
      <c r="H814">
        <f>'Raw counts'!H814/'Raw counts'!H$1246*10000</f>
        <v>0</v>
      </c>
      <c r="I814">
        <f>'Raw counts'!I814/'Raw counts'!I$1246*10000</f>
        <v>0</v>
      </c>
      <c r="J814">
        <f>'Raw counts'!J814/'Raw counts'!J$1246*10000</f>
        <v>0</v>
      </c>
      <c r="K814">
        <f>'Raw counts'!K814/'Raw counts'!K$1246*10000</f>
        <v>0</v>
      </c>
      <c r="L814">
        <f>'Raw counts'!L814/'Raw counts'!L$1246*10000</f>
        <v>0</v>
      </c>
      <c r="M814">
        <f>'Raw counts'!M814/'Raw counts'!M$1246*10000</f>
        <v>0</v>
      </c>
      <c r="N814">
        <f>'Raw counts'!N814/'Raw counts'!N$1246*10000</f>
        <v>0</v>
      </c>
      <c r="O814">
        <f>'Raw counts'!O814/'Raw counts'!O$1246*10000</f>
        <v>0</v>
      </c>
      <c r="P814">
        <f>'Raw counts'!P814/'Raw counts'!P$1246*10000</f>
        <v>0</v>
      </c>
      <c r="Q814">
        <f>'Raw counts'!Q814/'Raw counts'!Q$1246*10000</f>
        <v>0</v>
      </c>
      <c r="R814">
        <f>'Raw counts'!R814/'Raw counts'!R$1246*10000</f>
        <v>0</v>
      </c>
      <c r="S814">
        <f>'Raw counts'!S814/'Raw counts'!S$1246*10000</f>
        <v>0</v>
      </c>
      <c r="T814">
        <f>'Raw counts'!T814/'Raw counts'!T$1246*10000</f>
        <v>0</v>
      </c>
      <c r="U814">
        <f>'Raw counts'!U814/'Raw counts'!U$1246*10000</f>
        <v>0</v>
      </c>
      <c r="V814">
        <f t="shared" si="49"/>
        <v>0</v>
      </c>
      <c r="W814" t="str">
        <f t="shared" si="50"/>
        <v/>
      </c>
      <c r="X814">
        <f t="shared" si="48"/>
        <v>0</v>
      </c>
      <c r="Y814">
        <f t="shared" si="51"/>
        <v>0</v>
      </c>
    </row>
    <row r="815" spans="1:25" x14ac:dyDescent="0.25">
      <c r="A815">
        <v>823</v>
      </c>
      <c r="B815" t="s">
        <v>1020</v>
      </c>
      <c r="C815">
        <v>40900</v>
      </c>
      <c r="D815">
        <v>799</v>
      </c>
      <c r="E815">
        <f>'Raw counts'!E815/'Raw counts'!E$1246*10000</f>
        <v>0</v>
      </c>
      <c r="F815">
        <f>'Raw counts'!F815/'Raw counts'!F$1246*10000</f>
        <v>0</v>
      </c>
      <c r="G815">
        <f>'Raw counts'!G815/'Raw counts'!G$1246*10000</f>
        <v>0</v>
      </c>
      <c r="H815">
        <f>'Raw counts'!H815/'Raw counts'!H$1246*10000</f>
        <v>0</v>
      </c>
      <c r="I815">
        <f>'Raw counts'!I815/'Raw counts'!I$1246*10000</f>
        <v>0</v>
      </c>
      <c r="J815">
        <f>'Raw counts'!J815/'Raw counts'!J$1246*10000</f>
        <v>0</v>
      </c>
      <c r="K815">
        <f>'Raw counts'!K815/'Raw counts'!K$1246*10000</f>
        <v>0</v>
      </c>
      <c r="L815">
        <f>'Raw counts'!L815/'Raw counts'!L$1246*10000</f>
        <v>0</v>
      </c>
      <c r="M815">
        <f>'Raw counts'!M815/'Raw counts'!M$1246*10000</f>
        <v>0</v>
      </c>
      <c r="N815">
        <f>'Raw counts'!N815/'Raw counts'!N$1246*10000</f>
        <v>0</v>
      </c>
      <c r="O815">
        <f>'Raw counts'!O815/'Raw counts'!O$1246*10000</f>
        <v>0</v>
      </c>
      <c r="P815">
        <f>'Raw counts'!P815/'Raw counts'!P$1246*10000</f>
        <v>0</v>
      </c>
      <c r="Q815">
        <f>'Raw counts'!Q815/'Raw counts'!Q$1246*10000</f>
        <v>0</v>
      </c>
      <c r="R815">
        <f>'Raw counts'!R815/'Raw counts'!R$1246*10000</f>
        <v>0</v>
      </c>
      <c r="S815">
        <f>'Raw counts'!S815/'Raw counts'!S$1246*10000</f>
        <v>0</v>
      </c>
      <c r="T815">
        <f>'Raw counts'!T815/'Raw counts'!T$1246*10000</f>
        <v>0</v>
      </c>
      <c r="U815">
        <f>'Raw counts'!U815/'Raw counts'!U$1246*10000</f>
        <v>0</v>
      </c>
      <c r="V815">
        <f t="shared" si="49"/>
        <v>0</v>
      </c>
      <c r="W815" t="str">
        <f t="shared" si="50"/>
        <v/>
      </c>
      <c r="X815">
        <f t="shared" si="48"/>
        <v>0</v>
      </c>
      <c r="Y815">
        <f t="shared" si="51"/>
        <v>0</v>
      </c>
    </row>
    <row r="816" spans="1:25" x14ac:dyDescent="0.25">
      <c r="A816">
        <v>824</v>
      </c>
      <c r="B816" t="s">
        <v>1021</v>
      </c>
      <c r="C816">
        <v>112700</v>
      </c>
      <c r="D816">
        <v>991</v>
      </c>
      <c r="E816">
        <f>'Raw counts'!E816/'Raw counts'!E$1246*10000</f>
        <v>0</v>
      </c>
      <c r="F816">
        <f>'Raw counts'!F816/'Raw counts'!F$1246*10000</f>
        <v>0</v>
      </c>
      <c r="G816">
        <f>'Raw counts'!G816/'Raw counts'!G$1246*10000</f>
        <v>0</v>
      </c>
      <c r="H816">
        <f>'Raw counts'!H816/'Raw counts'!H$1246*10000</f>
        <v>0</v>
      </c>
      <c r="I816">
        <f>'Raw counts'!I816/'Raw counts'!I$1246*10000</f>
        <v>0</v>
      </c>
      <c r="J816">
        <f>'Raw counts'!J816/'Raw counts'!J$1246*10000</f>
        <v>0</v>
      </c>
      <c r="K816">
        <f>'Raw counts'!K816/'Raw counts'!K$1246*10000</f>
        <v>0</v>
      </c>
      <c r="L816">
        <f>'Raw counts'!L816/'Raw counts'!L$1246*10000</f>
        <v>0</v>
      </c>
      <c r="M816">
        <f>'Raw counts'!M816/'Raw counts'!M$1246*10000</f>
        <v>0</v>
      </c>
      <c r="N816">
        <f>'Raw counts'!N816/'Raw counts'!N$1246*10000</f>
        <v>0</v>
      </c>
      <c r="O816">
        <f>'Raw counts'!O816/'Raw counts'!O$1246*10000</f>
        <v>0</v>
      </c>
      <c r="P816">
        <f>'Raw counts'!P816/'Raw counts'!P$1246*10000</f>
        <v>0</v>
      </c>
      <c r="Q816">
        <f>'Raw counts'!Q816/'Raw counts'!Q$1246*10000</f>
        <v>0</v>
      </c>
      <c r="R816">
        <f>'Raw counts'!R816/'Raw counts'!R$1246*10000</f>
        <v>0</v>
      </c>
      <c r="S816">
        <f>'Raw counts'!S816/'Raw counts'!S$1246*10000</f>
        <v>0</v>
      </c>
      <c r="T816">
        <f>'Raw counts'!T816/'Raw counts'!T$1246*10000</f>
        <v>0</v>
      </c>
      <c r="U816">
        <f>'Raw counts'!U816/'Raw counts'!U$1246*10000</f>
        <v>0</v>
      </c>
      <c r="V816">
        <f t="shared" si="49"/>
        <v>0</v>
      </c>
      <c r="W816" t="str">
        <f t="shared" si="50"/>
        <v/>
      </c>
      <c r="X816">
        <f t="shared" si="48"/>
        <v>0</v>
      </c>
      <c r="Y816">
        <f t="shared" si="51"/>
        <v>0</v>
      </c>
    </row>
    <row r="817" spans="1:25" x14ac:dyDescent="0.25">
      <c r="A817">
        <v>825</v>
      </c>
      <c r="B817" t="s">
        <v>1022</v>
      </c>
      <c r="C817">
        <v>113300</v>
      </c>
      <c r="D817">
        <v>349</v>
      </c>
      <c r="E817">
        <f>'Raw counts'!E817/'Raw counts'!E$1246*10000</f>
        <v>0</v>
      </c>
      <c r="F817">
        <f>'Raw counts'!F817/'Raw counts'!F$1246*10000</f>
        <v>0</v>
      </c>
      <c r="G817">
        <f>'Raw counts'!G817/'Raw counts'!G$1246*10000</f>
        <v>0</v>
      </c>
      <c r="H817">
        <f>'Raw counts'!H817/'Raw counts'!H$1246*10000</f>
        <v>0</v>
      </c>
      <c r="I817">
        <f>'Raw counts'!I817/'Raw counts'!I$1246*10000</f>
        <v>0</v>
      </c>
      <c r="J817">
        <f>'Raw counts'!J817/'Raw counts'!J$1246*10000</f>
        <v>0</v>
      </c>
      <c r="K817">
        <f>'Raw counts'!K817/'Raw counts'!K$1246*10000</f>
        <v>0</v>
      </c>
      <c r="L817">
        <f>'Raw counts'!L817/'Raw counts'!L$1246*10000</f>
        <v>0</v>
      </c>
      <c r="M817">
        <f>'Raw counts'!M817/'Raw counts'!M$1246*10000</f>
        <v>0</v>
      </c>
      <c r="N817">
        <f>'Raw counts'!N817/'Raw counts'!N$1246*10000</f>
        <v>0</v>
      </c>
      <c r="O817">
        <f>'Raw counts'!O817/'Raw counts'!O$1246*10000</f>
        <v>0</v>
      </c>
      <c r="P817">
        <f>'Raw counts'!P817/'Raw counts'!P$1246*10000</f>
        <v>0</v>
      </c>
      <c r="Q817">
        <f>'Raw counts'!Q817/'Raw counts'!Q$1246*10000</f>
        <v>0</v>
      </c>
      <c r="R817">
        <f>'Raw counts'!R817/'Raw counts'!R$1246*10000</f>
        <v>0</v>
      </c>
      <c r="S817">
        <f>'Raw counts'!S817/'Raw counts'!S$1246*10000</f>
        <v>0</v>
      </c>
      <c r="T817">
        <f>'Raw counts'!T817/'Raw counts'!T$1246*10000</f>
        <v>0</v>
      </c>
      <c r="U817">
        <f>'Raw counts'!U817/'Raw counts'!U$1246*10000</f>
        <v>0</v>
      </c>
      <c r="V817">
        <f t="shared" si="49"/>
        <v>0</v>
      </c>
      <c r="W817" t="str">
        <f t="shared" si="50"/>
        <v/>
      </c>
      <c r="X817">
        <f t="shared" si="48"/>
        <v>0</v>
      </c>
      <c r="Y817">
        <f t="shared" si="51"/>
        <v>0</v>
      </c>
    </row>
    <row r="818" spans="1:25" x14ac:dyDescent="0.25">
      <c r="A818">
        <v>826</v>
      </c>
      <c r="B818" t="s">
        <v>1023</v>
      </c>
      <c r="C818">
        <v>52300</v>
      </c>
      <c r="D818">
        <v>803</v>
      </c>
      <c r="E818">
        <f>'Raw counts'!E818/'Raw counts'!E$1246*10000</f>
        <v>0</v>
      </c>
      <c r="F818">
        <f>'Raw counts'!F818/'Raw counts'!F$1246*10000</f>
        <v>0</v>
      </c>
      <c r="G818">
        <f>'Raw counts'!G818/'Raw counts'!G$1246*10000</f>
        <v>0</v>
      </c>
      <c r="H818">
        <f>'Raw counts'!H818/'Raw counts'!H$1246*10000</f>
        <v>0</v>
      </c>
      <c r="I818">
        <f>'Raw counts'!I818/'Raw counts'!I$1246*10000</f>
        <v>0</v>
      </c>
      <c r="J818">
        <f>'Raw counts'!J818/'Raw counts'!J$1246*10000</f>
        <v>0</v>
      </c>
      <c r="K818">
        <f>'Raw counts'!K818/'Raw counts'!K$1246*10000</f>
        <v>0</v>
      </c>
      <c r="L818">
        <f>'Raw counts'!L818/'Raw counts'!L$1246*10000</f>
        <v>0</v>
      </c>
      <c r="M818">
        <f>'Raw counts'!M818/'Raw counts'!M$1246*10000</f>
        <v>0</v>
      </c>
      <c r="N818">
        <f>'Raw counts'!N818/'Raw counts'!N$1246*10000</f>
        <v>0</v>
      </c>
      <c r="O818">
        <f>'Raw counts'!O818/'Raw counts'!O$1246*10000</f>
        <v>0</v>
      </c>
      <c r="P818">
        <f>'Raw counts'!P818/'Raw counts'!P$1246*10000</f>
        <v>0</v>
      </c>
      <c r="Q818">
        <f>'Raw counts'!Q818/'Raw counts'!Q$1246*10000</f>
        <v>0</v>
      </c>
      <c r="R818">
        <f>'Raw counts'!R818/'Raw counts'!R$1246*10000</f>
        <v>0</v>
      </c>
      <c r="S818">
        <f>'Raw counts'!S818/'Raw counts'!S$1246*10000</f>
        <v>0</v>
      </c>
      <c r="T818">
        <f>'Raw counts'!T818/'Raw counts'!T$1246*10000</f>
        <v>0</v>
      </c>
      <c r="U818">
        <f>'Raw counts'!U818/'Raw counts'!U$1246*10000</f>
        <v>0</v>
      </c>
      <c r="V818">
        <f t="shared" si="49"/>
        <v>0</v>
      </c>
      <c r="W818" t="str">
        <f t="shared" si="50"/>
        <v/>
      </c>
      <c r="X818">
        <f t="shared" si="48"/>
        <v>0</v>
      </c>
      <c r="Y818">
        <f t="shared" si="51"/>
        <v>0</v>
      </c>
    </row>
    <row r="819" spans="1:25" x14ac:dyDescent="0.25">
      <c r="A819">
        <v>827</v>
      </c>
      <c r="B819" t="s">
        <v>398</v>
      </c>
      <c r="C819">
        <v>8800</v>
      </c>
      <c r="D819">
        <v>44</v>
      </c>
      <c r="E819">
        <f>'Raw counts'!E819/'Raw counts'!E$1246*10000</f>
        <v>10.330910397703629</v>
      </c>
      <c r="F819">
        <f>'Raw counts'!F819/'Raw counts'!F$1246*10000</f>
        <v>15.963014368353528</v>
      </c>
      <c r="G819">
        <f>'Raw counts'!G819/'Raw counts'!G$1246*10000</f>
        <v>23.06691217650922</v>
      </c>
      <c r="H819">
        <f>'Raw counts'!H819/'Raw counts'!H$1246*10000</f>
        <v>3.2947066210340492</v>
      </c>
      <c r="I819">
        <f>'Raw counts'!I819/'Raw counts'!I$1246*10000</f>
        <v>4.2975135374754885</v>
      </c>
      <c r="J819">
        <f>'Raw counts'!J819/'Raw counts'!J$1246*10000</f>
        <v>3.0570725867370383</v>
      </c>
      <c r="K819">
        <f>'Raw counts'!K819/'Raw counts'!K$1246*10000</f>
        <v>5.1418696694353079</v>
      </c>
      <c r="L819">
        <f>'Raw counts'!L819/'Raw counts'!L$1246*10000</f>
        <v>1.1553719503913271</v>
      </c>
      <c r="M819">
        <f>'Raw counts'!M819/'Raw counts'!M$1246*10000</f>
        <v>2.207062045628589</v>
      </c>
      <c r="N819">
        <f>'Raw counts'!N819/'Raw counts'!N$1246*10000</f>
        <v>4.3163212845958645</v>
      </c>
      <c r="O819">
        <f>'Raw counts'!O819/'Raw counts'!O$1246*10000</f>
        <v>2.5341018426252084</v>
      </c>
      <c r="P819">
        <f>'Raw counts'!P819/'Raw counts'!P$1246*10000</f>
        <v>2.953182021574897</v>
      </c>
      <c r="Q819">
        <f>'Raw counts'!Q819/'Raw counts'!Q$1246*10000</f>
        <v>0.11701289482100927</v>
      </c>
      <c r="R819">
        <f>'Raw counts'!R819/'Raw counts'!R$1246*10000</f>
        <v>2.2799625749552725</v>
      </c>
      <c r="S819">
        <f>'Raw counts'!S819/'Raw counts'!S$1246*10000</f>
        <v>3.6696490708079414</v>
      </c>
      <c r="T819">
        <f>'Raw counts'!T819/'Raw counts'!T$1246*10000</f>
        <v>5.6099367185392515</v>
      </c>
      <c r="U819">
        <f>'Raw counts'!U819/'Raw counts'!U$1246*10000</f>
        <v>5.589234648047456</v>
      </c>
      <c r="V819">
        <f t="shared" si="49"/>
        <v>1</v>
      </c>
      <c r="W819">
        <f t="shared" si="50"/>
        <v>0.13962422331959171</v>
      </c>
      <c r="X819">
        <f t="shared" si="48"/>
        <v>7.6127148170297971</v>
      </c>
      <c r="Y819">
        <f t="shared" si="51"/>
        <v>3.3836751319958625</v>
      </c>
    </row>
    <row r="820" spans="1:25" x14ac:dyDescent="0.25">
      <c r="A820">
        <v>828</v>
      </c>
      <c r="B820" t="s">
        <v>1024</v>
      </c>
      <c r="C820">
        <v>79400</v>
      </c>
      <c r="D820">
        <v>4</v>
      </c>
      <c r="E820">
        <f>'Raw counts'!E820/'Raw counts'!E$1246*10000</f>
        <v>0</v>
      </c>
      <c r="F820">
        <f>'Raw counts'!F820/'Raw counts'!F$1246*10000</f>
        <v>0</v>
      </c>
      <c r="G820">
        <f>'Raw counts'!G820/'Raw counts'!G$1246*10000</f>
        <v>0</v>
      </c>
      <c r="H820">
        <f>'Raw counts'!H820/'Raw counts'!H$1246*10000</f>
        <v>0</v>
      </c>
      <c r="I820">
        <f>'Raw counts'!I820/'Raw counts'!I$1246*10000</f>
        <v>0</v>
      </c>
      <c r="J820">
        <f>'Raw counts'!J820/'Raw counts'!J$1246*10000</f>
        <v>0</v>
      </c>
      <c r="K820">
        <f>'Raw counts'!K820/'Raw counts'!K$1246*10000</f>
        <v>0</v>
      </c>
      <c r="L820">
        <f>'Raw counts'!L820/'Raw counts'!L$1246*10000</f>
        <v>0</v>
      </c>
      <c r="M820">
        <f>'Raw counts'!M820/'Raw counts'!M$1246*10000</f>
        <v>0</v>
      </c>
      <c r="N820">
        <f>'Raw counts'!N820/'Raw counts'!N$1246*10000</f>
        <v>0</v>
      </c>
      <c r="O820">
        <f>'Raw counts'!O820/'Raw counts'!O$1246*10000</f>
        <v>0</v>
      </c>
      <c r="P820">
        <f>'Raw counts'!P820/'Raw counts'!P$1246*10000</f>
        <v>0</v>
      </c>
      <c r="Q820">
        <f>'Raw counts'!Q820/'Raw counts'!Q$1246*10000</f>
        <v>0</v>
      </c>
      <c r="R820">
        <f>'Raw counts'!R820/'Raw counts'!R$1246*10000</f>
        <v>0</v>
      </c>
      <c r="S820">
        <f>'Raw counts'!S820/'Raw counts'!S$1246*10000</f>
        <v>0</v>
      </c>
      <c r="T820">
        <f>'Raw counts'!T820/'Raw counts'!T$1246*10000</f>
        <v>0</v>
      </c>
      <c r="U820">
        <f>'Raw counts'!U820/'Raw counts'!U$1246*10000</f>
        <v>0</v>
      </c>
      <c r="V820">
        <f t="shared" si="49"/>
        <v>0</v>
      </c>
      <c r="W820" t="str">
        <f t="shared" si="50"/>
        <v/>
      </c>
      <c r="X820">
        <f t="shared" si="48"/>
        <v>0</v>
      </c>
      <c r="Y820">
        <f t="shared" si="51"/>
        <v>0</v>
      </c>
    </row>
    <row r="821" spans="1:25" x14ac:dyDescent="0.25">
      <c r="A821">
        <v>829</v>
      </c>
      <c r="B821" t="s">
        <v>1025</v>
      </c>
      <c r="C821">
        <v>45700</v>
      </c>
      <c r="D821">
        <v>509</v>
      </c>
      <c r="E821">
        <f>'Raw counts'!E821/'Raw counts'!E$1246*10000</f>
        <v>0</v>
      </c>
      <c r="F821">
        <f>'Raw counts'!F821/'Raw counts'!F$1246*10000</f>
        <v>0</v>
      </c>
      <c r="G821">
        <f>'Raw counts'!G821/'Raw counts'!G$1246*10000</f>
        <v>0</v>
      </c>
      <c r="H821">
        <f>'Raw counts'!H821/'Raw counts'!H$1246*10000</f>
        <v>0</v>
      </c>
      <c r="I821">
        <f>'Raw counts'!I821/'Raw counts'!I$1246*10000</f>
        <v>0</v>
      </c>
      <c r="J821">
        <f>'Raw counts'!J821/'Raw counts'!J$1246*10000</f>
        <v>0</v>
      </c>
      <c r="K821">
        <f>'Raw counts'!K821/'Raw counts'!K$1246*10000</f>
        <v>0</v>
      </c>
      <c r="L821">
        <f>'Raw counts'!L821/'Raw counts'!L$1246*10000</f>
        <v>0</v>
      </c>
      <c r="M821">
        <f>'Raw counts'!M821/'Raw counts'!M$1246*10000</f>
        <v>0</v>
      </c>
      <c r="N821">
        <f>'Raw counts'!N821/'Raw counts'!N$1246*10000</f>
        <v>0</v>
      </c>
      <c r="O821">
        <f>'Raw counts'!O821/'Raw counts'!O$1246*10000</f>
        <v>0</v>
      </c>
      <c r="P821">
        <f>'Raw counts'!P821/'Raw counts'!P$1246*10000</f>
        <v>0</v>
      </c>
      <c r="Q821">
        <f>'Raw counts'!Q821/'Raw counts'!Q$1246*10000</f>
        <v>0</v>
      </c>
      <c r="R821">
        <f>'Raw counts'!R821/'Raw counts'!R$1246*10000</f>
        <v>0</v>
      </c>
      <c r="S821">
        <f>'Raw counts'!S821/'Raw counts'!S$1246*10000</f>
        <v>0</v>
      </c>
      <c r="T821">
        <f>'Raw counts'!T821/'Raw counts'!T$1246*10000</f>
        <v>0</v>
      </c>
      <c r="U821">
        <f>'Raw counts'!U821/'Raw counts'!U$1246*10000</f>
        <v>0</v>
      </c>
      <c r="V821">
        <f t="shared" si="49"/>
        <v>0</v>
      </c>
      <c r="W821" t="str">
        <f t="shared" si="50"/>
        <v/>
      </c>
      <c r="X821">
        <f t="shared" si="48"/>
        <v>0</v>
      </c>
      <c r="Y821">
        <f t="shared" si="51"/>
        <v>0</v>
      </c>
    </row>
    <row r="822" spans="1:25" x14ac:dyDescent="0.25">
      <c r="A822">
        <v>830</v>
      </c>
      <c r="B822" t="s">
        <v>399</v>
      </c>
      <c r="C822">
        <v>72400</v>
      </c>
      <c r="D822">
        <v>141</v>
      </c>
      <c r="E822">
        <f>'Raw counts'!E822/'Raw counts'!E$1246*10000</f>
        <v>0.46695490859264271</v>
      </c>
      <c r="F822">
        <f>'Raw counts'!F822/'Raw counts'!F$1246*10000</f>
        <v>0.18866872069482588</v>
      </c>
      <c r="G822">
        <f>'Raw counts'!G822/'Raw counts'!G$1246*10000</f>
        <v>6.2854817459134296</v>
      </c>
      <c r="H822">
        <f>'Raw counts'!H822/'Raw counts'!H$1246*10000</f>
        <v>0.13262590211789607</v>
      </c>
      <c r="I822">
        <f>'Raw counts'!I822/'Raw counts'!I$1246*10000</f>
        <v>5.3072445118966627</v>
      </c>
      <c r="J822">
        <f>'Raw counts'!J822/'Raw counts'!J$1246*10000</f>
        <v>0.25146887407030477</v>
      </c>
      <c r="K822">
        <f>'Raw counts'!K822/'Raw counts'!K$1246*10000</f>
        <v>1.5697642009030603</v>
      </c>
      <c r="L822">
        <f>'Raw counts'!L822/'Raw counts'!L$1246*10000</f>
        <v>6.7646586713751748</v>
      </c>
      <c r="M822">
        <f>'Raw counts'!M822/'Raw counts'!M$1246*10000</f>
        <v>0.23038225946018673</v>
      </c>
      <c r="N822">
        <f>'Raw counts'!N822/'Raw counts'!N$1246*10000</f>
        <v>0</v>
      </c>
      <c r="O822">
        <f>'Raw counts'!O822/'Raw counts'!O$1246*10000</f>
        <v>0.85816197857825782</v>
      </c>
      <c r="P822">
        <f>'Raw counts'!P822/'Raw counts'!P$1246*10000</f>
        <v>2.5642680360997656E-2</v>
      </c>
      <c r="Q822">
        <f>'Raw counts'!Q822/'Raw counts'!Q$1246*10000</f>
        <v>0</v>
      </c>
      <c r="R822">
        <f>'Raw counts'!R822/'Raw counts'!R$1246*10000</f>
        <v>1.6027856414448309E-2</v>
      </c>
      <c r="S822">
        <f>'Raw counts'!S822/'Raw counts'!S$1246*10000</f>
        <v>0</v>
      </c>
      <c r="T822">
        <f>'Raw counts'!T822/'Raw counts'!T$1246*10000</f>
        <v>3.6082288235627655</v>
      </c>
      <c r="U822">
        <f>'Raw counts'!U822/'Raw counts'!U$1246*10000</f>
        <v>0.62922284469478351</v>
      </c>
      <c r="V822">
        <f t="shared" si="49"/>
        <v>1</v>
      </c>
      <c r="W822">
        <f t="shared" si="50"/>
        <v>0.14105622246535862</v>
      </c>
      <c r="X822">
        <f t="shared" si="48"/>
        <v>2.3552499772249096</v>
      </c>
      <c r="Y822">
        <f t="shared" si="51"/>
        <v>0.64216052295140669</v>
      </c>
    </row>
    <row r="823" spans="1:25" x14ac:dyDescent="0.25">
      <c r="A823">
        <v>831</v>
      </c>
      <c r="B823" t="s">
        <v>400</v>
      </c>
      <c r="C823">
        <v>23900</v>
      </c>
      <c r="D823">
        <v>104</v>
      </c>
      <c r="E823">
        <f>'Raw counts'!E823/'Raw counts'!E$1246*10000</f>
        <v>0.1793106848995748</v>
      </c>
      <c r="F823">
        <f>'Raw counts'!F823/'Raw counts'!F$1246*10000</f>
        <v>0.15585676926963879</v>
      </c>
      <c r="G823">
        <f>'Raw counts'!G823/'Raw counts'!G$1246*10000</f>
        <v>1.0072887413322804E-2</v>
      </c>
      <c r="H823">
        <f>'Raw counts'!H823/'Raw counts'!H$1246*10000</f>
        <v>0.13960621275568005</v>
      </c>
      <c r="I823">
        <f>'Raw counts'!I823/'Raw counts'!I$1246*10000</f>
        <v>1.8470688556484902E-2</v>
      </c>
      <c r="J823">
        <f>'Raw counts'!J823/'Raw counts'!J$1246*10000</f>
        <v>0.18243820275688777</v>
      </c>
      <c r="K823">
        <f>'Raw counts'!K823/'Raw counts'!K$1246*10000</f>
        <v>0.12040804950108701</v>
      </c>
      <c r="L823">
        <f>'Raw counts'!L823/'Raw counts'!L$1246*10000</f>
        <v>0.26458899627282301</v>
      </c>
      <c r="M823">
        <f>'Raw counts'!M823/'Raw counts'!M$1246*10000</f>
        <v>0.27185106616302035</v>
      </c>
      <c r="N823">
        <f>'Raw counts'!N823/'Raw counts'!N$1246*10000</f>
        <v>0.2291041021547699</v>
      </c>
      <c r="O823">
        <f>'Raw counts'!O823/'Raw counts'!O$1246*10000</f>
        <v>0.11778693823623146</v>
      </c>
      <c r="P823">
        <f>'Raw counts'!P823/'Raw counts'!P$1246*10000</f>
        <v>7.2654261022826683E-2</v>
      </c>
      <c r="Q823">
        <f>'Raw counts'!Q823/'Raw counts'!Q$1246*10000</f>
        <v>0</v>
      </c>
      <c r="R823">
        <f>'Raw counts'!R823/'Raw counts'!R$1246*10000</f>
        <v>7.2125353865017408E-2</v>
      </c>
      <c r="S823">
        <f>'Raw counts'!S823/'Raw counts'!S$1246*10000</f>
        <v>0.15742577374767797</v>
      </c>
      <c r="T823">
        <f>'Raw counts'!T823/'Raw counts'!T$1246*10000</f>
        <v>2.5773063025448323E-2</v>
      </c>
      <c r="U823">
        <f>'Raw counts'!U823/'Raw counts'!U$1246*10000</f>
        <v>0.12584456893895671</v>
      </c>
      <c r="V823">
        <f t="shared" si="49"/>
        <v>1</v>
      </c>
      <c r="W823">
        <f t="shared" si="50"/>
        <v>0.24758638021592219</v>
      </c>
      <c r="X823">
        <f t="shared" si="48"/>
        <v>0.14917817306539105</v>
      </c>
      <c r="Y823">
        <f t="shared" si="51"/>
        <v>0.10008925762386606</v>
      </c>
    </row>
    <row r="824" spans="1:25" x14ac:dyDescent="0.25">
      <c r="A824">
        <v>832</v>
      </c>
      <c r="B824" t="s">
        <v>1026</v>
      </c>
      <c r="C824">
        <v>99000</v>
      </c>
      <c r="D824">
        <v>967</v>
      </c>
      <c r="E824">
        <f>'Raw counts'!E824/'Raw counts'!E$1246*10000</f>
        <v>0</v>
      </c>
      <c r="F824">
        <f>'Raw counts'!F824/'Raw counts'!F$1246*10000</f>
        <v>0</v>
      </c>
      <c r="G824">
        <f>'Raw counts'!G824/'Raw counts'!G$1246*10000</f>
        <v>0</v>
      </c>
      <c r="H824">
        <f>'Raw counts'!H824/'Raw counts'!H$1246*10000</f>
        <v>0</v>
      </c>
      <c r="I824">
        <f>'Raw counts'!I824/'Raw counts'!I$1246*10000</f>
        <v>0</v>
      </c>
      <c r="J824">
        <f>'Raw counts'!J824/'Raw counts'!J$1246*10000</f>
        <v>0</v>
      </c>
      <c r="K824">
        <f>'Raw counts'!K824/'Raw counts'!K$1246*10000</f>
        <v>0</v>
      </c>
      <c r="L824">
        <f>'Raw counts'!L824/'Raw counts'!L$1246*10000</f>
        <v>0</v>
      </c>
      <c r="M824">
        <f>'Raw counts'!M824/'Raw counts'!M$1246*10000</f>
        <v>0</v>
      </c>
      <c r="N824">
        <f>'Raw counts'!N824/'Raw counts'!N$1246*10000</f>
        <v>0</v>
      </c>
      <c r="O824">
        <f>'Raw counts'!O824/'Raw counts'!O$1246*10000</f>
        <v>0</v>
      </c>
      <c r="P824">
        <f>'Raw counts'!P824/'Raw counts'!P$1246*10000</f>
        <v>0</v>
      </c>
      <c r="Q824">
        <f>'Raw counts'!Q824/'Raw counts'!Q$1246*10000</f>
        <v>0</v>
      </c>
      <c r="R824">
        <f>'Raw counts'!R824/'Raw counts'!R$1246*10000</f>
        <v>0</v>
      </c>
      <c r="S824">
        <f>'Raw counts'!S824/'Raw counts'!S$1246*10000</f>
        <v>0</v>
      </c>
      <c r="T824">
        <f>'Raw counts'!T824/'Raw counts'!T$1246*10000</f>
        <v>0</v>
      </c>
      <c r="U824">
        <f>'Raw counts'!U824/'Raw counts'!U$1246*10000</f>
        <v>0</v>
      </c>
      <c r="V824">
        <f t="shared" si="49"/>
        <v>0</v>
      </c>
      <c r="W824" t="str">
        <f t="shared" si="50"/>
        <v/>
      </c>
      <c r="X824">
        <f t="shared" si="48"/>
        <v>0</v>
      </c>
      <c r="Y824">
        <f t="shared" si="51"/>
        <v>0</v>
      </c>
    </row>
    <row r="825" spans="1:25" x14ac:dyDescent="0.25">
      <c r="A825">
        <v>833</v>
      </c>
      <c r="B825" t="s">
        <v>1027</v>
      </c>
      <c r="C825">
        <v>113400</v>
      </c>
      <c r="D825">
        <v>349</v>
      </c>
      <c r="E825">
        <f>'Raw counts'!E825/'Raw counts'!E$1246*10000</f>
        <v>0</v>
      </c>
      <c r="F825">
        <f>'Raw counts'!F825/'Raw counts'!F$1246*10000</f>
        <v>0</v>
      </c>
      <c r="G825">
        <f>'Raw counts'!G825/'Raw counts'!G$1246*10000</f>
        <v>0</v>
      </c>
      <c r="H825">
        <f>'Raw counts'!H825/'Raw counts'!H$1246*10000</f>
        <v>0</v>
      </c>
      <c r="I825">
        <f>'Raw counts'!I825/'Raw counts'!I$1246*10000</f>
        <v>0</v>
      </c>
      <c r="J825">
        <f>'Raw counts'!J825/'Raw counts'!J$1246*10000</f>
        <v>0</v>
      </c>
      <c r="K825">
        <f>'Raw counts'!K825/'Raw counts'!K$1246*10000</f>
        <v>0</v>
      </c>
      <c r="L825">
        <f>'Raw counts'!L825/'Raw counts'!L$1246*10000</f>
        <v>0</v>
      </c>
      <c r="M825">
        <f>'Raw counts'!M825/'Raw counts'!M$1246*10000</f>
        <v>0</v>
      </c>
      <c r="N825">
        <f>'Raw counts'!N825/'Raw counts'!N$1246*10000</f>
        <v>0</v>
      </c>
      <c r="O825">
        <f>'Raw counts'!O825/'Raw counts'!O$1246*10000</f>
        <v>0</v>
      </c>
      <c r="P825">
        <f>'Raw counts'!P825/'Raw counts'!P$1246*10000</f>
        <v>0</v>
      </c>
      <c r="Q825">
        <f>'Raw counts'!Q825/'Raw counts'!Q$1246*10000</f>
        <v>0</v>
      </c>
      <c r="R825">
        <f>'Raw counts'!R825/'Raw counts'!R$1246*10000</f>
        <v>0</v>
      </c>
      <c r="S825">
        <f>'Raw counts'!S825/'Raw counts'!S$1246*10000</f>
        <v>0</v>
      </c>
      <c r="T825">
        <f>'Raw counts'!T825/'Raw counts'!T$1246*10000</f>
        <v>0</v>
      </c>
      <c r="U825">
        <f>'Raw counts'!U825/'Raw counts'!U$1246*10000</f>
        <v>0</v>
      </c>
      <c r="V825">
        <f t="shared" si="49"/>
        <v>0</v>
      </c>
      <c r="W825" t="str">
        <f t="shared" si="50"/>
        <v/>
      </c>
      <c r="X825">
        <f t="shared" si="48"/>
        <v>0</v>
      </c>
      <c r="Y825">
        <f t="shared" si="51"/>
        <v>0</v>
      </c>
    </row>
    <row r="826" spans="1:25" x14ac:dyDescent="0.25">
      <c r="A826">
        <v>834</v>
      </c>
      <c r="B826" t="s">
        <v>1028</v>
      </c>
      <c r="C826">
        <v>79000</v>
      </c>
      <c r="D826">
        <v>302</v>
      </c>
      <c r="E826">
        <f>'Raw counts'!E826/'Raw counts'!E$1246*10000</f>
        <v>0</v>
      </c>
      <c r="F826">
        <f>'Raw counts'!F826/'Raw counts'!F$1246*10000</f>
        <v>0</v>
      </c>
      <c r="G826">
        <f>'Raw counts'!G826/'Raw counts'!G$1246*10000</f>
        <v>0</v>
      </c>
      <c r="H826">
        <f>'Raw counts'!H826/'Raw counts'!H$1246*10000</f>
        <v>0</v>
      </c>
      <c r="I826">
        <f>'Raw counts'!I826/'Raw counts'!I$1246*10000</f>
        <v>0</v>
      </c>
      <c r="J826">
        <f>'Raw counts'!J826/'Raw counts'!J$1246*10000</f>
        <v>0</v>
      </c>
      <c r="K826">
        <f>'Raw counts'!K826/'Raw counts'!K$1246*10000</f>
        <v>0</v>
      </c>
      <c r="L826">
        <f>'Raw counts'!L826/'Raw counts'!L$1246*10000</f>
        <v>0</v>
      </c>
      <c r="M826">
        <f>'Raw counts'!M826/'Raw counts'!M$1246*10000</f>
        <v>0</v>
      </c>
      <c r="N826">
        <f>'Raw counts'!N826/'Raw counts'!N$1246*10000</f>
        <v>0</v>
      </c>
      <c r="O826">
        <f>'Raw counts'!O826/'Raw counts'!O$1246*10000</f>
        <v>0</v>
      </c>
      <c r="P826">
        <f>'Raw counts'!P826/'Raw counts'!P$1246*10000</f>
        <v>0</v>
      </c>
      <c r="Q826">
        <f>'Raw counts'!Q826/'Raw counts'!Q$1246*10000</f>
        <v>0</v>
      </c>
      <c r="R826">
        <f>'Raw counts'!R826/'Raw counts'!R$1246*10000</f>
        <v>0</v>
      </c>
      <c r="S826">
        <f>'Raw counts'!S826/'Raw counts'!S$1246*10000</f>
        <v>0</v>
      </c>
      <c r="T826">
        <f>'Raw counts'!T826/'Raw counts'!T$1246*10000</f>
        <v>0</v>
      </c>
      <c r="U826">
        <f>'Raw counts'!U826/'Raw counts'!U$1246*10000</f>
        <v>0</v>
      </c>
      <c r="V826">
        <f t="shared" si="49"/>
        <v>0</v>
      </c>
      <c r="W826" t="str">
        <f t="shared" si="50"/>
        <v/>
      </c>
      <c r="X826">
        <f t="shared" si="48"/>
        <v>0</v>
      </c>
      <c r="Y826">
        <f t="shared" si="51"/>
        <v>0</v>
      </c>
    </row>
    <row r="827" spans="1:25" x14ac:dyDescent="0.25">
      <c r="A827">
        <v>835</v>
      </c>
      <c r="B827" t="s">
        <v>1029</v>
      </c>
      <c r="C827">
        <v>52000</v>
      </c>
      <c r="D827">
        <v>803</v>
      </c>
      <c r="E827">
        <f>'Raw counts'!E827/'Raw counts'!E$1246*10000</f>
        <v>0</v>
      </c>
      <c r="F827">
        <f>'Raw counts'!F827/'Raw counts'!F$1246*10000</f>
        <v>0</v>
      </c>
      <c r="G827">
        <f>'Raw counts'!G827/'Raw counts'!G$1246*10000</f>
        <v>0</v>
      </c>
      <c r="H827">
        <f>'Raw counts'!H827/'Raw counts'!H$1246*10000</f>
        <v>0</v>
      </c>
      <c r="I827">
        <f>'Raw counts'!I827/'Raw counts'!I$1246*10000</f>
        <v>0</v>
      </c>
      <c r="J827">
        <f>'Raw counts'!J827/'Raw counts'!J$1246*10000</f>
        <v>0</v>
      </c>
      <c r="K827">
        <f>'Raw counts'!K827/'Raw counts'!K$1246*10000</f>
        <v>0</v>
      </c>
      <c r="L827">
        <f>'Raw counts'!L827/'Raw counts'!L$1246*10000</f>
        <v>0</v>
      </c>
      <c r="M827">
        <f>'Raw counts'!M827/'Raw counts'!M$1246*10000</f>
        <v>0</v>
      </c>
      <c r="N827">
        <f>'Raw counts'!N827/'Raw counts'!N$1246*10000</f>
        <v>0</v>
      </c>
      <c r="O827">
        <f>'Raw counts'!O827/'Raw counts'!O$1246*10000</f>
        <v>0</v>
      </c>
      <c r="P827">
        <f>'Raw counts'!P827/'Raw counts'!P$1246*10000</f>
        <v>0</v>
      </c>
      <c r="Q827">
        <f>'Raw counts'!Q827/'Raw counts'!Q$1246*10000</f>
        <v>0</v>
      </c>
      <c r="R827">
        <f>'Raw counts'!R827/'Raw counts'!R$1246*10000</f>
        <v>0</v>
      </c>
      <c r="S827">
        <f>'Raw counts'!S827/'Raw counts'!S$1246*10000</f>
        <v>0</v>
      </c>
      <c r="T827">
        <f>'Raw counts'!T827/'Raw counts'!T$1246*10000</f>
        <v>0</v>
      </c>
      <c r="U827">
        <f>'Raw counts'!U827/'Raw counts'!U$1246*10000</f>
        <v>0</v>
      </c>
      <c r="V827">
        <f t="shared" si="49"/>
        <v>0</v>
      </c>
      <c r="W827" t="str">
        <f t="shared" si="50"/>
        <v/>
      </c>
      <c r="X827">
        <f t="shared" si="48"/>
        <v>0</v>
      </c>
      <c r="Y827">
        <f t="shared" si="51"/>
        <v>0</v>
      </c>
    </row>
    <row r="828" spans="1:25" x14ac:dyDescent="0.25">
      <c r="A828">
        <v>836</v>
      </c>
      <c r="B828" t="s">
        <v>401</v>
      </c>
      <c r="C828">
        <v>29400</v>
      </c>
      <c r="D828">
        <v>895</v>
      </c>
      <c r="E828">
        <f>'Raw counts'!E828/'Raw counts'!E$1246*10000</f>
        <v>7.1855021334235865</v>
      </c>
      <c r="F828">
        <f>'Raw counts'!F828/'Raw counts'!F$1246*10000</f>
        <v>1.6980184862534331</v>
      </c>
      <c r="G828">
        <f>'Raw counts'!G828/'Raw counts'!G$1246*10000</f>
        <v>8.0079454935916292</v>
      </c>
      <c r="H828">
        <f>'Raw counts'!H828/'Raw counts'!H$1246*10000</f>
        <v>8.557860841923187</v>
      </c>
      <c r="I828">
        <f>'Raw counts'!I828/'Raw counts'!I$1246*10000</f>
        <v>2.8075446605857057</v>
      </c>
      <c r="J828">
        <f>'Raw counts'!J828/'Raw counts'!J$1246*10000</f>
        <v>5.2759155932397279</v>
      </c>
      <c r="K828">
        <f>'Raw counts'!K828/'Raw counts'!K$1246*10000</f>
        <v>3.9467082892022969</v>
      </c>
      <c r="L828">
        <f>'Raw counts'!L828/'Raw counts'!L$1246*10000</f>
        <v>5.6445652538202244</v>
      </c>
      <c r="M828">
        <f>'Raw counts'!M828/'Raw counts'!M$1246*10000</f>
        <v>11.297946003927557</v>
      </c>
      <c r="N828">
        <f>'Raw counts'!N828/'Raw counts'!N$1246*10000</f>
        <v>7.0197496900221505</v>
      </c>
      <c r="O828">
        <f>'Raw counts'!O828/'Raw counts'!O$1246*10000</f>
        <v>7.7537458770364944</v>
      </c>
      <c r="P828">
        <f>'Raw counts'!P828/'Raw counts'!P$1246*10000</f>
        <v>12.073428669969728</v>
      </c>
      <c r="Q828">
        <f>'Raw counts'!Q828/'Raw counts'!Q$1246*10000</f>
        <v>15.552963936625815</v>
      </c>
      <c r="R828">
        <f>'Raw counts'!R828/'Raw counts'!R$1246*10000</f>
        <v>2.8529584417717997</v>
      </c>
      <c r="S828">
        <f>'Raw counts'!S828/'Raw counts'!S$1246*10000</f>
        <v>26.496386264221247</v>
      </c>
      <c r="T828">
        <f>'Raw counts'!T828/'Raw counts'!T$1246*10000</f>
        <v>2.2594385252309697</v>
      </c>
      <c r="U828">
        <f>'Raw counts'!U828/'Raw counts'!U$1246*10000</f>
        <v>3.1591326271572582</v>
      </c>
      <c r="V828">
        <f t="shared" si="49"/>
        <v>1</v>
      </c>
      <c r="W828">
        <f t="shared" si="50"/>
        <v>0.24076574782910695</v>
      </c>
      <c r="X828">
        <f t="shared" si="48"/>
        <v>6.046889639551928</v>
      </c>
      <c r="Y828">
        <f t="shared" si="51"/>
        <v>9.6459755040044346</v>
      </c>
    </row>
    <row r="829" spans="1:25" x14ac:dyDescent="0.25">
      <c r="A829">
        <v>837</v>
      </c>
      <c r="B829" t="s">
        <v>1030</v>
      </c>
      <c r="C829">
        <v>45900</v>
      </c>
      <c r="D829">
        <v>509</v>
      </c>
      <c r="E829">
        <f>'Raw counts'!E829/'Raw counts'!E$1246*10000</f>
        <v>0</v>
      </c>
      <c r="F829">
        <f>'Raw counts'!F829/'Raw counts'!F$1246*10000</f>
        <v>0</v>
      </c>
      <c r="G829">
        <f>'Raw counts'!G829/'Raw counts'!G$1246*10000</f>
        <v>0</v>
      </c>
      <c r="H829">
        <f>'Raw counts'!H829/'Raw counts'!H$1246*10000</f>
        <v>0</v>
      </c>
      <c r="I829">
        <f>'Raw counts'!I829/'Raw counts'!I$1246*10000</f>
        <v>0</v>
      </c>
      <c r="J829">
        <f>'Raw counts'!J829/'Raw counts'!J$1246*10000</f>
        <v>0</v>
      </c>
      <c r="K829">
        <f>'Raw counts'!K829/'Raw counts'!K$1246*10000</f>
        <v>0</v>
      </c>
      <c r="L829">
        <f>'Raw counts'!L829/'Raw counts'!L$1246*10000</f>
        <v>0</v>
      </c>
      <c r="M829">
        <f>'Raw counts'!M829/'Raw counts'!M$1246*10000</f>
        <v>0</v>
      </c>
      <c r="N829">
        <f>'Raw counts'!N829/'Raw counts'!N$1246*10000</f>
        <v>0</v>
      </c>
      <c r="O829">
        <f>'Raw counts'!O829/'Raw counts'!O$1246*10000</f>
        <v>0</v>
      </c>
      <c r="P829">
        <f>'Raw counts'!P829/'Raw counts'!P$1246*10000</f>
        <v>0</v>
      </c>
      <c r="Q829">
        <f>'Raw counts'!Q829/'Raw counts'!Q$1246*10000</f>
        <v>0</v>
      </c>
      <c r="R829">
        <f>'Raw counts'!R829/'Raw counts'!R$1246*10000</f>
        <v>0</v>
      </c>
      <c r="S829">
        <f>'Raw counts'!S829/'Raw counts'!S$1246*10000</f>
        <v>0</v>
      </c>
      <c r="T829">
        <f>'Raw counts'!T829/'Raw counts'!T$1246*10000</f>
        <v>0</v>
      </c>
      <c r="U829">
        <f>'Raw counts'!U829/'Raw counts'!U$1246*10000</f>
        <v>0</v>
      </c>
      <c r="V829">
        <f t="shared" si="49"/>
        <v>0</v>
      </c>
      <c r="W829" t="str">
        <f t="shared" si="50"/>
        <v/>
      </c>
      <c r="X829">
        <f t="shared" si="48"/>
        <v>0</v>
      </c>
      <c r="Y829">
        <f t="shared" si="51"/>
        <v>0</v>
      </c>
    </row>
    <row r="830" spans="1:25" x14ac:dyDescent="0.25">
      <c r="A830">
        <v>838</v>
      </c>
      <c r="B830" t="s">
        <v>402</v>
      </c>
      <c r="C830">
        <v>3700</v>
      </c>
      <c r="D830">
        <v>353</v>
      </c>
      <c r="E830">
        <f>'Raw counts'!E830/'Raw counts'!E$1246*10000</f>
        <v>7.3946979324730906</v>
      </c>
      <c r="F830">
        <f>'Raw counts'!F830/'Raw counts'!F$1246*10000</f>
        <v>21.33597141422792</v>
      </c>
      <c r="G830">
        <f>'Raw counts'!G830/'Raw counts'!G$1246*10000</f>
        <v>73.461567905363211</v>
      </c>
      <c r="H830">
        <f>'Raw counts'!H830/'Raw counts'!H$1246*10000</f>
        <v>56.561457097963775</v>
      </c>
      <c r="I830">
        <f>'Raw counts'!I830/'Raw counts'!I$1246*10000</f>
        <v>14.998199107865743</v>
      </c>
      <c r="J830">
        <f>'Raw counts'!J830/'Raw counts'!J$1246*10000</f>
        <v>20.669755296131719</v>
      </c>
      <c r="K830">
        <f>'Raw counts'!K830/'Raw counts'!K$1246*10000</f>
        <v>69.743018005462957</v>
      </c>
      <c r="L830">
        <f>'Raw counts'!L830/'Raw counts'!L$1246*10000</f>
        <v>62.31511843885437</v>
      </c>
      <c r="M830">
        <f>'Raw counts'!M830/'Raw counts'!M$1246*10000</f>
        <v>23.342330528506118</v>
      </c>
      <c r="N830">
        <f>'Raw counts'!N830/'Raw counts'!N$1246*10000</f>
        <v>47.525354950985466</v>
      </c>
      <c r="O830">
        <f>'Raw counts'!O830/'Raw counts'!O$1246*10000</f>
        <v>38.573539601819576</v>
      </c>
      <c r="P830">
        <f>'Raw counts'!P830/'Raw counts'!P$1246*10000</f>
        <v>44.985808913310215</v>
      </c>
      <c r="Q830">
        <f>'Raw counts'!Q830/'Raw counts'!Q$1246*10000</f>
        <v>67.243410223806663</v>
      </c>
      <c r="R830">
        <f>'Raw counts'!R830/'Raw counts'!R$1246*10000</f>
        <v>43.150996431798461</v>
      </c>
      <c r="S830">
        <f>'Raw counts'!S830/'Raw counts'!S$1246*10000</f>
        <v>57.829543714965979</v>
      </c>
      <c r="T830">
        <f>'Raw counts'!T830/'Raw counts'!T$1246*10000</f>
        <v>51.279804399633676</v>
      </c>
      <c r="U830">
        <f>'Raw counts'!U830/'Raw counts'!U$1246*10000</f>
        <v>14.44608862061334</v>
      </c>
      <c r="V830">
        <f t="shared" si="49"/>
        <v>1</v>
      </c>
      <c r="W830">
        <f t="shared" si="50"/>
        <v>0.53310299455974319</v>
      </c>
      <c r="X830">
        <f t="shared" si="48"/>
        <v>38.869123969649877</v>
      </c>
      <c r="Y830">
        <f t="shared" si="51"/>
        <v>45.629318357116674</v>
      </c>
    </row>
    <row r="831" spans="1:25" x14ac:dyDescent="0.25">
      <c r="A831">
        <v>839</v>
      </c>
      <c r="B831" t="s">
        <v>403</v>
      </c>
      <c r="C831">
        <v>93100</v>
      </c>
      <c r="D831">
        <v>370</v>
      </c>
      <c r="E831">
        <f>'Raw counts'!E831/'Raw counts'!E$1246*10000</f>
        <v>7.471278537482284E-3</v>
      </c>
      <c r="F831">
        <f>'Raw counts'!F831/'Raw counts'!F$1246*10000</f>
        <v>0.34452548996446464</v>
      </c>
      <c r="G831">
        <f>'Raw counts'!G831/'Raw counts'!G$1246*10000</f>
        <v>0.28204084757303849</v>
      </c>
      <c r="H831">
        <f>'Raw counts'!H831/'Raw counts'!H$1246*10000</f>
        <v>4.1881863826704016E-2</v>
      </c>
      <c r="I831">
        <f>'Raw counts'!I831/'Raw counts'!I$1246*10000</f>
        <v>0</v>
      </c>
      <c r="J831">
        <f>'Raw counts'!J831/'Raw counts'!J$1246*10000</f>
        <v>5.9169146840071712E-2</v>
      </c>
      <c r="K831">
        <f>'Raw counts'!K831/'Raw counts'!K$1246*10000</f>
        <v>0</v>
      </c>
      <c r="L831">
        <f>'Raw counts'!L831/'Raw counts'!L$1246*10000</f>
        <v>0</v>
      </c>
      <c r="M831">
        <f>'Raw counts'!M831/'Raw counts'!M$1246*10000</f>
        <v>0</v>
      </c>
      <c r="N831">
        <f>'Raw counts'!N831/'Raw counts'!N$1246*10000</f>
        <v>9.1641640861907958E-2</v>
      </c>
      <c r="O831">
        <f>'Raw counts'!O831/'Raw counts'!O$1246*10000</f>
        <v>6.7306821849275125E-3</v>
      </c>
      <c r="P831">
        <f>'Raw counts'!P831/'Raw counts'!P$1246*10000</f>
        <v>0</v>
      </c>
      <c r="Q831">
        <f>'Raw counts'!Q831/'Raw counts'!Q$1246*10000</f>
        <v>0.63381984694713367</v>
      </c>
      <c r="R831">
        <f>'Raw counts'!R831/'Raw counts'!R$1246*10000</f>
        <v>4.4076605139732855E-2</v>
      </c>
      <c r="S831">
        <f>'Raw counts'!S831/'Raw counts'!S$1246*10000</f>
        <v>0</v>
      </c>
      <c r="T831">
        <f>'Raw counts'!T831/'Raw counts'!T$1246*10000</f>
        <v>0</v>
      </c>
      <c r="U831">
        <f>'Raw counts'!U831/'Raw counts'!U$1246*10000</f>
        <v>0.13886297262229705</v>
      </c>
      <c r="V831">
        <f t="shared" si="49"/>
        <v>1</v>
      </c>
      <c r="W831">
        <f t="shared" si="50"/>
        <v>0.70908422048255626</v>
      </c>
      <c r="X831">
        <f t="shared" si="48"/>
        <v>8.1676514082417898E-2</v>
      </c>
      <c r="Y831">
        <f t="shared" si="51"/>
        <v>0.11439146846949988</v>
      </c>
    </row>
    <row r="832" spans="1:25" x14ac:dyDescent="0.25">
      <c r="A832">
        <v>840</v>
      </c>
      <c r="B832" t="s">
        <v>1031</v>
      </c>
      <c r="C832">
        <v>97600</v>
      </c>
      <c r="D832">
        <v>967</v>
      </c>
      <c r="E832">
        <f>'Raw counts'!E832/'Raw counts'!E$1246*10000</f>
        <v>0</v>
      </c>
      <c r="F832">
        <f>'Raw counts'!F832/'Raw counts'!F$1246*10000</f>
        <v>0</v>
      </c>
      <c r="G832">
        <f>'Raw counts'!G832/'Raw counts'!G$1246*10000</f>
        <v>0</v>
      </c>
      <c r="H832">
        <f>'Raw counts'!H832/'Raw counts'!H$1246*10000</f>
        <v>0</v>
      </c>
      <c r="I832">
        <f>'Raw counts'!I832/'Raw counts'!I$1246*10000</f>
        <v>0</v>
      </c>
      <c r="J832">
        <f>'Raw counts'!J832/'Raw counts'!J$1246*10000</f>
        <v>0</v>
      </c>
      <c r="K832">
        <f>'Raw counts'!K832/'Raw counts'!K$1246*10000</f>
        <v>0</v>
      </c>
      <c r="L832">
        <f>'Raw counts'!L832/'Raw counts'!L$1246*10000</f>
        <v>0</v>
      </c>
      <c r="M832">
        <f>'Raw counts'!M832/'Raw counts'!M$1246*10000</f>
        <v>0</v>
      </c>
      <c r="N832">
        <f>'Raw counts'!N832/'Raw counts'!N$1246*10000</f>
        <v>0</v>
      </c>
      <c r="O832">
        <f>'Raw counts'!O832/'Raw counts'!O$1246*10000</f>
        <v>0</v>
      </c>
      <c r="P832">
        <f>'Raw counts'!P832/'Raw counts'!P$1246*10000</f>
        <v>0</v>
      </c>
      <c r="Q832">
        <f>'Raw counts'!Q832/'Raw counts'!Q$1246*10000</f>
        <v>0</v>
      </c>
      <c r="R832">
        <f>'Raw counts'!R832/'Raw counts'!R$1246*10000</f>
        <v>0</v>
      </c>
      <c r="S832">
        <f>'Raw counts'!S832/'Raw counts'!S$1246*10000</f>
        <v>0</v>
      </c>
      <c r="T832">
        <f>'Raw counts'!T832/'Raw counts'!T$1246*10000</f>
        <v>0</v>
      </c>
      <c r="U832">
        <f>'Raw counts'!U832/'Raw counts'!U$1246*10000</f>
        <v>0</v>
      </c>
      <c r="V832">
        <f t="shared" si="49"/>
        <v>0</v>
      </c>
      <c r="W832" t="str">
        <f t="shared" si="50"/>
        <v/>
      </c>
      <c r="X832">
        <f t="shared" si="48"/>
        <v>0</v>
      </c>
      <c r="Y832">
        <f t="shared" si="51"/>
        <v>0</v>
      </c>
    </row>
    <row r="833" spans="1:25" x14ac:dyDescent="0.25">
      <c r="A833">
        <v>841</v>
      </c>
      <c r="B833" t="s">
        <v>404</v>
      </c>
      <c r="C833">
        <v>100800</v>
      </c>
      <c r="D833">
        <v>948</v>
      </c>
      <c r="E833">
        <f>'Raw counts'!E833/'Raw counts'!E$1246*10000</f>
        <v>7.9587794620530028</v>
      </c>
      <c r="F833">
        <f>'Raw counts'!F833/'Raw counts'!F$1246*10000</f>
        <v>10.81974098245545</v>
      </c>
      <c r="G833">
        <f>'Raw counts'!G833/'Raw counts'!G$1246*10000</f>
        <v>3.2837612967432337</v>
      </c>
      <c r="H833">
        <f>'Raw counts'!H833/'Raw counts'!H$1246*10000</f>
        <v>3.525056872080921</v>
      </c>
      <c r="I833">
        <f>'Raw counts'!I833/'Raw counts'!I$1246*10000</f>
        <v>9.7032683883400708</v>
      </c>
      <c r="J833">
        <f>'Raw counts'!J833/'Raw counts'!J$1246*10000</f>
        <v>2.0413355659824739</v>
      </c>
      <c r="K833">
        <f>'Raw counts'!K833/'Raw counts'!K$1246*10000</f>
        <v>0.37460282067004846</v>
      </c>
      <c r="L833">
        <f>'Raw counts'!L833/'Raw counts'!L$1246*10000</f>
        <v>1.3405842477823033</v>
      </c>
      <c r="M833">
        <f>'Raw counts'!M833/'Raw counts'!M$1246*10000</f>
        <v>4.474023478716826</v>
      </c>
      <c r="N833">
        <f>'Raw counts'!N833/'Raw counts'!N$1246*10000</f>
        <v>1.3288037924976654</v>
      </c>
      <c r="O833">
        <f>'Raw counts'!O833/'Raw counts'!O$1246*10000</f>
        <v>3.9340837370901309</v>
      </c>
      <c r="P833">
        <f>'Raw counts'!P833/'Raw counts'!P$1246*10000</f>
        <v>5.3849628758095074</v>
      </c>
      <c r="Q833">
        <f>'Raw counts'!Q833/'Raw counts'!Q$1246*10000</f>
        <v>7.8593661021444561</v>
      </c>
      <c r="R833">
        <f>'Raw counts'!R833/'Raw counts'!R$1246*10000</f>
        <v>3.2055712828896623</v>
      </c>
      <c r="S833">
        <f>'Raw counts'!S833/'Raw counts'!S$1246*10000</f>
        <v>5.471902756471013</v>
      </c>
      <c r="T833">
        <f>'Raw counts'!T833/'Raw counts'!T$1246*10000</f>
        <v>0.83332903782282908</v>
      </c>
      <c r="U833">
        <f>'Raw counts'!U833/'Raw counts'!U$1246*10000</f>
        <v>3.4281796366129589</v>
      </c>
      <c r="V833">
        <f t="shared" si="49"/>
        <v>1</v>
      </c>
      <c r="W833">
        <f t="shared" si="50"/>
        <v>0.56533418432334326</v>
      </c>
      <c r="X833">
        <f t="shared" si="48"/>
        <v>4.8356836794249247</v>
      </c>
      <c r="Y833">
        <f t="shared" si="51"/>
        <v>3.9307749026672778</v>
      </c>
    </row>
    <row r="834" spans="1:25" x14ac:dyDescent="0.25">
      <c r="A834">
        <v>842</v>
      </c>
      <c r="B834" t="s">
        <v>405</v>
      </c>
      <c r="C834">
        <v>78900</v>
      </c>
      <c r="D834">
        <v>302</v>
      </c>
      <c r="E834">
        <f>'Raw counts'!E834/'Raw counts'!E$1246*10000</f>
        <v>6.223575021722743</v>
      </c>
      <c r="F834">
        <f>'Raw counts'!F834/'Raw counts'!F$1246*10000</f>
        <v>3.1007294096801816</v>
      </c>
      <c r="G834">
        <f>'Raw counts'!G834/'Raw counts'!G$1246*10000</f>
        <v>22.271154070856721</v>
      </c>
      <c r="H834">
        <f>'Raw counts'!H834/'Raw counts'!H$1246*10000</f>
        <v>1.8567626296505448</v>
      </c>
      <c r="I834">
        <f>'Raw counts'!I834/'Raw counts'!I$1246*10000</f>
        <v>2.0440895335843292</v>
      </c>
      <c r="J834">
        <f>'Raw counts'!J834/'Raw counts'!J$1246*10000</f>
        <v>5.2118156841629828</v>
      </c>
      <c r="K834">
        <f>'Raw counts'!K834/'Raw counts'!K$1246*10000</f>
        <v>8.9414125648029437</v>
      </c>
      <c r="L834">
        <f>'Raw counts'!L834/'Raw counts'!L$1246*10000</f>
        <v>2.2975144509690129</v>
      </c>
      <c r="M834">
        <f>'Raw counts'!M834/'Raw counts'!M$1246*10000</f>
        <v>6.602755556128951</v>
      </c>
      <c r="N834">
        <f>'Raw counts'!N834/'Raw counts'!N$1246*10000</f>
        <v>13.077262150994265</v>
      </c>
      <c r="O834">
        <f>'Raw counts'!O834/'Raw counts'!O$1246*10000</f>
        <v>8.2888351107382316</v>
      </c>
      <c r="P834">
        <f>'Raw counts'!P834/'Raw counts'!P$1246*10000</f>
        <v>5.6542110195999822</v>
      </c>
      <c r="Q834">
        <f>'Raw counts'!Q834/'Raw counts'!Q$1246*10000</f>
        <v>4.963296955324477</v>
      </c>
      <c r="R834">
        <f>'Raw counts'!R834/'Raw counts'!R$1246*10000</f>
        <v>18.215658815020507</v>
      </c>
      <c r="S834">
        <f>'Raw counts'!S834/'Raw counts'!S$1246*10000</f>
        <v>9.4944026994720261</v>
      </c>
      <c r="T834">
        <f>'Raw counts'!T834/'Raw counts'!T$1246*10000</f>
        <v>25.592651584270182</v>
      </c>
      <c r="U834">
        <f>'Raw counts'!U834/'Raw counts'!U$1246*10000</f>
        <v>11.122056213467104</v>
      </c>
      <c r="V834">
        <f t="shared" si="49"/>
        <v>1</v>
      </c>
      <c r="W834">
        <f t="shared" si="50"/>
        <v>0.10643004701034704</v>
      </c>
      <c r="X834">
        <f t="shared" si="48"/>
        <v>6.5055343246176012</v>
      </c>
      <c r="Y834">
        <f t="shared" si="51"/>
        <v>12.051046818610848</v>
      </c>
    </row>
    <row r="835" spans="1:25" x14ac:dyDescent="0.25">
      <c r="A835">
        <v>843</v>
      </c>
      <c r="B835" t="s">
        <v>406</v>
      </c>
      <c r="C835">
        <v>44300</v>
      </c>
      <c r="D835">
        <v>822</v>
      </c>
      <c r="E835">
        <f>'Raw counts'!E835/'Raw counts'!E$1246*10000</f>
        <v>24.033235235446135</v>
      </c>
      <c r="F835">
        <f>'Raw counts'!F835/'Raw counts'!F$1246*10000</f>
        <v>33.673265150098274</v>
      </c>
      <c r="G835">
        <f>'Raw counts'!G835/'Raw counts'!G$1246*10000</f>
        <v>14.635905411558033</v>
      </c>
      <c r="H835">
        <f>'Raw counts'!H835/'Raw counts'!H$1246*10000</f>
        <v>29.491812444637414</v>
      </c>
      <c r="I835">
        <f>'Raw counts'!I835/'Raw counts'!I$1246*10000</f>
        <v>30.28577233644975</v>
      </c>
      <c r="J835">
        <f>'Raw counts'!J835/'Raw counts'!J$1246*10000</f>
        <v>19.66881056208717</v>
      </c>
      <c r="K835">
        <f>'Raw counts'!K835/'Raw counts'!K$1246*10000</f>
        <v>23.863091588159875</v>
      </c>
      <c r="L835">
        <f>'Raw counts'!L835/'Raw counts'!L$1246*10000</f>
        <v>27.301174598750787</v>
      </c>
      <c r="M835">
        <f>'Raw counts'!M835/'Raw counts'!M$1246*10000</f>
        <v>23.687903917696396</v>
      </c>
      <c r="N835">
        <f>'Raw counts'!N835/'Raw counts'!N$1246*10000</f>
        <v>18.566596438622554</v>
      </c>
      <c r="O835">
        <f>'Raw counts'!O835/'Raw counts'!O$1246*10000</f>
        <v>7.7301884893892483</v>
      </c>
      <c r="P835">
        <f>'Raw counts'!P835/'Raw counts'!P$1246*10000</f>
        <v>34.643261167707827</v>
      </c>
      <c r="Q835">
        <f>'Raw counts'!Q835/'Raw counts'!Q$1246*10000</f>
        <v>46.298102050846005</v>
      </c>
      <c r="R835">
        <f>'Raw counts'!R835/'Raw counts'!R$1246*10000</f>
        <v>30.617212715699885</v>
      </c>
      <c r="S835">
        <f>'Raw counts'!S835/'Raw counts'!S$1246*10000</f>
        <v>33.243980635544133</v>
      </c>
      <c r="T835">
        <f>'Raw counts'!T835/'Raw counts'!T$1246*10000</f>
        <v>29.011877945646329</v>
      </c>
      <c r="U835">
        <f>'Raw counts'!U835/'Raw counts'!U$1246*10000</f>
        <v>11.794673737106356</v>
      </c>
      <c r="V835">
        <f t="shared" si="49"/>
        <v>1</v>
      </c>
      <c r="W835">
        <f t="shared" si="50"/>
        <v>0.78663284600329075</v>
      </c>
      <c r="X835">
        <f t="shared" ref="X835:X898" si="52">AVERAGE(E835:M835)</f>
        <v>25.182330138320424</v>
      </c>
      <c r="Y835">
        <f t="shared" si="51"/>
        <v>26.48823664757029</v>
      </c>
    </row>
    <row r="836" spans="1:25" x14ac:dyDescent="0.25">
      <c r="A836">
        <v>844</v>
      </c>
      <c r="B836" t="s">
        <v>407</v>
      </c>
      <c r="C836">
        <v>1900</v>
      </c>
      <c r="D836">
        <v>985</v>
      </c>
      <c r="E836">
        <f>'Raw counts'!E836/'Raw counts'!E$1246*10000</f>
        <v>172.81814385050268</v>
      </c>
      <c r="F836">
        <f>'Raw counts'!F836/'Raw counts'!F$1246*10000</f>
        <v>68.609790430066255</v>
      </c>
      <c r="G836">
        <f>'Raw counts'!G836/'Raw counts'!G$1246*10000</f>
        <v>1.4706415623451292</v>
      </c>
      <c r="H836">
        <f>'Raw counts'!H836/'Raw counts'!H$1246*10000</f>
        <v>30.238705682880301</v>
      </c>
      <c r="I836">
        <f>'Raw counts'!I836/'Raw counts'!I$1246*10000</f>
        <v>20.933447030682895</v>
      </c>
      <c r="J836">
        <f>'Raw counts'!J836/'Raw counts'!J$1246*10000</f>
        <v>72.600543172767999</v>
      </c>
      <c r="K836">
        <f>'Raw counts'!K836/'Raw counts'!K$1246*10000</f>
        <v>80.178382295557157</v>
      </c>
      <c r="L836">
        <f>'Raw counts'!L836/'Raw counts'!L$1246*10000</f>
        <v>112.23424240232697</v>
      </c>
      <c r="M836">
        <f>'Raw counts'!M836/'Raw counts'!M$1246*10000</f>
        <v>109.86469189137385</v>
      </c>
      <c r="N836">
        <f>'Raw counts'!N836/'Raw counts'!N$1246*10000</f>
        <v>141.10063443507968</v>
      </c>
      <c r="O836">
        <f>'Raw counts'!O836/'Raw counts'!O$1246*10000</f>
        <v>71.617823788721196</v>
      </c>
      <c r="P836">
        <f>'Raw counts'!P836/'Raw counts'!P$1246*10000</f>
        <v>60.922734757670263</v>
      </c>
      <c r="Q836">
        <f>'Raw counts'!Q836/'Raw counts'!Q$1246*10000</f>
        <v>17.317908433509373</v>
      </c>
      <c r="R836">
        <f>'Raw counts'!R836/'Raw counts'!R$1246*10000</f>
        <v>66.968391063668648</v>
      </c>
      <c r="S836">
        <f>'Raw counts'!S836/'Raw counts'!S$1246*10000</f>
        <v>15.617722450761018</v>
      </c>
      <c r="T836">
        <f>'Raw counts'!T836/'Raw counts'!T$1246*10000</f>
        <v>109.5183358161384</v>
      </c>
      <c r="U836">
        <f>'Raw counts'!U836/'Raw counts'!U$1246*10000</f>
        <v>106.62940510234635</v>
      </c>
      <c r="V836">
        <f t="shared" ref="V836:V899" si="53">IF(AND(X836=0,Y836=0),0,1)</f>
        <v>1</v>
      </c>
      <c r="W836">
        <f t="shared" ref="W836:W899" si="54">IFERROR(_xlfn.T.TEST(E836:M836,N836:U836,2,2),"")</f>
        <v>0.97976609515122703</v>
      </c>
      <c r="X836">
        <f t="shared" si="52"/>
        <v>74.32762092427815</v>
      </c>
      <c r="Y836">
        <f t="shared" ref="Y836:Y899" si="55">AVERAGE(N836:U836)</f>
        <v>73.711619480986869</v>
      </c>
    </row>
    <row r="837" spans="1:25" x14ac:dyDescent="0.25">
      <c r="A837">
        <v>845</v>
      </c>
      <c r="B837" t="s">
        <v>1032</v>
      </c>
      <c r="C837">
        <v>45800</v>
      </c>
      <c r="D837">
        <v>509</v>
      </c>
      <c r="E837">
        <f>'Raw counts'!E837/'Raw counts'!E$1246*10000</f>
        <v>0</v>
      </c>
      <c r="F837">
        <f>'Raw counts'!F837/'Raw counts'!F$1246*10000</f>
        <v>0</v>
      </c>
      <c r="G837">
        <f>'Raw counts'!G837/'Raw counts'!G$1246*10000</f>
        <v>0</v>
      </c>
      <c r="H837">
        <f>'Raw counts'!H837/'Raw counts'!H$1246*10000</f>
        <v>0</v>
      </c>
      <c r="I837">
        <f>'Raw counts'!I837/'Raw counts'!I$1246*10000</f>
        <v>0</v>
      </c>
      <c r="J837">
        <f>'Raw counts'!J837/'Raw counts'!J$1246*10000</f>
        <v>0</v>
      </c>
      <c r="K837">
        <f>'Raw counts'!K837/'Raw counts'!K$1246*10000</f>
        <v>0</v>
      </c>
      <c r="L837">
        <f>'Raw counts'!L837/'Raw counts'!L$1246*10000</f>
        <v>0</v>
      </c>
      <c r="M837">
        <f>'Raw counts'!M837/'Raw counts'!M$1246*10000</f>
        <v>0</v>
      </c>
      <c r="N837">
        <f>'Raw counts'!N837/'Raw counts'!N$1246*10000</f>
        <v>0</v>
      </c>
      <c r="O837">
        <f>'Raw counts'!O837/'Raw counts'!O$1246*10000</f>
        <v>0</v>
      </c>
      <c r="P837">
        <f>'Raw counts'!P837/'Raw counts'!P$1246*10000</f>
        <v>0</v>
      </c>
      <c r="Q837">
        <f>'Raw counts'!Q837/'Raw counts'!Q$1246*10000</f>
        <v>0</v>
      </c>
      <c r="R837">
        <f>'Raw counts'!R837/'Raw counts'!R$1246*10000</f>
        <v>0</v>
      </c>
      <c r="S837">
        <f>'Raw counts'!S837/'Raw counts'!S$1246*10000</f>
        <v>0</v>
      </c>
      <c r="T837">
        <f>'Raw counts'!T837/'Raw counts'!T$1246*10000</f>
        <v>0</v>
      </c>
      <c r="U837">
        <f>'Raw counts'!U837/'Raw counts'!U$1246*10000</f>
        <v>0</v>
      </c>
      <c r="V837">
        <f t="shared" si="53"/>
        <v>0</v>
      </c>
      <c r="W837" t="str">
        <f t="shared" si="54"/>
        <v/>
      </c>
      <c r="X837">
        <f t="shared" si="52"/>
        <v>0</v>
      </c>
      <c r="Y837">
        <f t="shared" si="55"/>
        <v>0</v>
      </c>
    </row>
    <row r="838" spans="1:25" x14ac:dyDescent="0.25">
      <c r="A838">
        <v>846</v>
      </c>
      <c r="B838" t="s">
        <v>408</v>
      </c>
      <c r="C838">
        <v>63200</v>
      </c>
      <c r="D838">
        <v>519</v>
      </c>
      <c r="E838">
        <f>'Raw counts'!E838/'Raw counts'!E$1246*10000</f>
        <v>8.9935515394943</v>
      </c>
      <c r="F838">
        <f>'Raw counts'!F838/'Raw counts'!F$1246*10000</f>
        <v>5.6108436937069959</v>
      </c>
      <c r="G838">
        <f>'Raw counts'!G838/'Raw counts'!G$1246*10000</f>
        <v>19.94431707837915</v>
      </c>
      <c r="H838">
        <f>'Raw counts'!H838/'Raw counts'!H$1246*10000</f>
        <v>19.174913321992655</v>
      </c>
      <c r="I838">
        <f>'Raw counts'!I838/'Raw counts'!I$1246*10000</f>
        <v>11.747357921924401</v>
      </c>
      <c r="J838">
        <f>'Raw counts'!J838/'Raw counts'!J$1246*10000</f>
        <v>25.36877170768075</v>
      </c>
      <c r="K838">
        <f>'Raw counts'!K838/'Raw counts'!K$1246*10000</f>
        <v>11.296058866157534</v>
      </c>
      <c r="L838">
        <f>'Raw counts'!L838/'Raw counts'!L$1246*10000</f>
        <v>3.964425127487798</v>
      </c>
      <c r="M838">
        <f>'Raw counts'!M838/'Raw counts'!M$1246*10000</f>
        <v>16.781043779080001</v>
      </c>
      <c r="N838">
        <f>'Raw counts'!N838/'Raw counts'!N$1246*10000</f>
        <v>3.9680830493206147</v>
      </c>
      <c r="O838">
        <f>'Raw counts'!O838/'Raw counts'!O$1246*10000</f>
        <v>11.916672808414161</v>
      </c>
      <c r="P838">
        <f>'Raw counts'!P838/'Raw counts'!P$1246*10000</f>
        <v>7.8509339705254488</v>
      </c>
      <c r="Q838">
        <f>'Raw counts'!Q838/'Raw counts'!Q$1246*10000</f>
        <v>0.23402578964201853</v>
      </c>
      <c r="R838">
        <f>'Raw counts'!R838/'Raw counts'!R$1246*10000</f>
        <v>14.966010926991112</v>
      </c>
      <c r="S838">
        <f>'Raw counts'!S838/'Raw counts'!S$1246*10000</f>
        <v>6.286173999993486</v>
      </c>
      <c r="T838">
        <f>'Raw counts'!T838/'Raw counts'!T$1246*10000</f>
        <v>4.3900117353346975</v>
      </c>
      <c r="U838">
        <f>'Raw counts'!U838/'Raw counts'!U$1246*10000</f>
        <v>16.737327668881242</v>
      </c>
      <c r="V838">
        <f t="shared" si="53"/>
        <v>1</v>
      </c>
      <c r="W838">
        <f t="shared" si="54"/>
        <v>0.11160262178173297</v>
      </c>
      <c r="X838">
        <f t="shared" si="52"/>
        <v>13.653475892878175</v>
      </c>
      <c r="Y838">
        <f t="shared" si="55"/>
        <v>8.2936549936378476</v>
      </c>
    </row>
    <row r="839" spans="1:25" x14ac:dyDescent="0.25">
      <c r="A839">
        <v>847</v>
      </c>
      <c r="B839" t="s">
        <v>409</v>
      </c>
      <c r="C839">
        <v>11700</v>
      </c>
      <c r="D839">
        <v>1002</v>
      </c>
      <c r="E839">
        <f>'Raw counts'!E839/'Raw counts'!E$1246*10000</f>
        <v>14.139394632185223</v>
      </c>
      <c r="F839">
        <f>'Raw counts'!F839/'Raw counts'!F$1246*10000</f>
        <v>12.550571420134071</v>
      </c>
      <c r="G839">
        <f>'Raw counts'!G839/'Raw counts'!G$1246*10000</f>
        <v>17.02317972851554</v>
      </c>
      <c r="H839">
        <f>'Raw counts'!H839/'Raw counts'!H$1246*10000</f>
        <v>13.702349781969996</v>
      </c>
      <c r="I839">
        <f>'Raw counts'!I839/'Raw counts'!I$1246*10000</f>
        <v>6.8341547658994148</v>
      </c>
      <c r="J839">
        <f>'Raw counts'!J839/'Raw counts'!J$1246*10000</f>
        <v>12.213498060238138</v>
      </c>
      <c r="K839">
        <f>'Raw counts'!K839/'Raw counts'!K$1246*10000</f>
        <v>11.492279391270417</v>
      </c>
      <c r="L839">
        <f>'Raw counts'!L839/'Raw counts'!L$1246*10000</f>
        <v>50.368925257136404</v>
      </c>
      <c r="M839">
        <f>'Raw counts'!M839/'Raw counts'!M$1246*10000</f>
        <v>16.154404033348293</v>
      </c>
      <c r="N839">
        <f>'Raw counts'!N839/'Raw counts'!N$1246*10000</f>
        <v>30.663293032394407</v>
      </c>
      <c r="O839">
        <f>'Raw counts'!O839/'Raw counts'!O$1246*10000</f>
        <v>8.8104629800701133</v>
      </c>
      <c r="P839">
        <f>'Raw counts'!P839/'Raw counts'!P$1246*10000</f>
        <v>16.928442818318619</v>
      </c>
      <c r="Q839">
        <f>'Raw counts'!Q839/'Raw counts'!Q$1246*10000</f>
        <v>8.1323961900601436</v>
      </c>
      <c r="R839">
        <f>'Raw counts'!R839/'Raw counts'!R$1246*10000</f>
        <v>8.4106176534817525</v>
      </c>
      <c r="S839">
        <f>'Raw counts'!S839/'Raw counts'!S$1246*10000</f>
        <v>14.825165107065811</v>
      </c>
      <c r="T839">
        <f>'Raw counts'!T839/'Raw counts'!T$1246*10000</f>
        <v>22.371018706089146</v>
      </c>
      <c r="U839">
        <f>'Raw counts'!U839/'Raw counts'!U$1246*10000</f>
        <v>13.552158234357304</v>
      </c>
      <c r="V839">
        <f t="shared" si="53"/>
        <v>1</v>
      </c>
      <c r="W839">
        <f t="shared" si="54"/>
        <v>0.74956862085974618</v>
      </c>
      <c r="X839">
        <f t="shared" si="52"/>
        <v>17.16430634118861</v>
      </c>
      <c r="Y839">
        <f t="shared" si="55"/>
        <v>15.461694340229663</v>
      </c>
    </row>
    <row r="840" spans="1:25" x14ac:dyDescent="0.25">
      <c r="A840">
        <v>848</v>
      </c>
      <c r="B840" t="s">
        <v>1033</v>
      </c>
      <c r="C840">
        <v>98300</v>
      </c>
      <c r="D840">
        <v>967</v>
      </c>
      <c r="E840">
        <f>'Raw counts'!E840/'Raw counts'!E$1246*10000</f>
        <v>9.3390981718528554E-3</v>
      </c>
      <c r="F840">
        <f>'Raw counts'!F840/'Raw counts'!F$1246*10000</f>
        <v>1.6734095226845425</v>
      </c>
      <c r="G840">
        <f>'Raw counts'!G840/'Raw counts'!G$1246*10000</f>
        <v>0</v>
      </c>
      <c r="H840">
        <f>'Raw counts'!H840/'Raw counts'!H$1246*10000</f>
        <v>0</v>
      </c>
      <c r="I840">
        <f>'Raw counts'!I840/'Raw counts'!I$1246*10000</f>
        <v>2.4011895123430378</v>
      </c>
      <c r="J840">
        <f>'Raw counts'!J840/'Raw counts'!J$1246*10000</f>
        <v>0.13313058039016135</v>
      </c>
      <c r="K840">
        <f>'Raw counts'!K840/'Raw counts'!K$1246*10000</f>
        <v>0.78488210045153017</v>
      </c>
      <c r="L840">
        <f>'Raw counts'!L840/'Raw counts'!L$1246*10000</f>
        <v>1.0892247013231213</v>
      </c>
      <c r="M840">
        <f>'Raw counts'!M840/'Raw counts'!M$1246*10000</f>
        <v>0.35018103437948384</v>
      </c>
      <c r="N840">
        <f>'Raw counts'!N840/'Raw counts'!N$1246*10000</f>
        <v>0</v>
      </c>
      <c r="O840">
        <f>'Raw counts'!O840/'Raw counts'!O$1246*10000</f>
        <v>0.137978984791014</v>
      </c>
      <c r="P840">
        <f>'Raw counts'!P840/'Raw counts'!P$1246*10000</f>
        <v>0.13676096192532081</v>
      </c>
      <c r="Q840">
        <f>'Raw counts'!Q840/'Raw counts'!Q$1246*10000</f>
        <v>0</v>
      </c>
      <c r="R840">
        <f>'Raw counts'!R840/'Raw counts'!R$1246*10000</f>
        <v>0</v>
      </c>
      <c r="S840">
        <f>'Raw counts'!S840/'Raw counts'!S$1246*10000</f>
        <v>1.1182658411041952</v>
      </c>
      <c r="T840">
        <f>'Raw counts'!T840/'Raw counts'!T$1246*10000</f>
        <v>0.44673309244110426</v>
      </c>
      <c r="U840">
        <f>'Raw counts'!U840/'Raw counts'!U$1246*10000</f>
        <v>4.7734146838914616E-2</v>
      </c>
      <c r="V840">
        <f t="shared" si="53"/>
        <v>1</v>
      </c>
      <c r="W840">
        <f t="shared" si="54"/>
        <v>0.16731258537241897</v>
      </c>
      <c r="X840">
        <f t="shared" si="52"/>
        <v>0.71570628330485897</v>
      </c>
      <c r="Y840">
        <f t="shared" si="55"/>
        <v>0.23593412838756861</v>
      </c>
    </row>
    <row r="841" spans="1:25" x14ac:dyDescent="0.25">
      <c r="A841">
        <v>849</v>
      </c>
      <c r="B841" t="s">
        <v>410</v>
      </c>
      <c r="C841">
        <v>10400</v>
      </c>
      <c r="D841">
        <v>677</v>
      </c>
      <c r="E841">
        <f>'Raw counts'!E841/'Raw counts'!E$1246*10000</f>
        <v>0.98060530804454971</v>
      </c>
      <c r="F841">
        <f>'Raw counts'!F841/'Raw counts'!F$1246*10000</f>
        <v>0.27069859925779366</v>
      </c>
      <c r="G841">
        <f>'Raw counts'!G841/'Raw counts'!G$1246*10000</f>
        <v>1.0072887413322804E-2</v>
      </c>
      <c r="H841">
        <f>'Raw counts'!H841/'Raw counts'!H$1246*10000</f>
        <v>0.87253882972300034</v>
      </c>
      <c r="I841">
        <f>'Raw counts'!I841/'Raw counts'!I$1246*10000</f>
        <v>0.1169810275244044</v>
      </c>
      <c r="J841">
        <f>'Raw counts'!J841/'Raw counts'!J$1246*10000</f>
        <v>0.79385272010429553</v>
      </c>
      <c r="K841">
        <f>'Raw counts'!K841/'Raw counts'!K$1246*10000</f>
        <v>0.96772395339762529</v>
      </c>
      <c r="L841">
        <f>'Raw counts'!L841/'Raw counts'!L$1246*10000</f>
        <v>3.5940005327058455</v>
      </c>
      <c r="M841">
        <f>'Raw counts'!M841/'Raw counts'!M$1246*10000</f>
        <v>4.4555928979600106</v>
      </c>
      <c r="N841">
        <f>'Raw counts'!N841/'Raw counts'!N$1246*10000</f>
        <v>0.48570069656811221</v>
      </c>
      <c r="O841">
        <f>'Raw counts'!O841/'Raw counts'!O$1246*10000</f>
        <v>2.6485234397689763</v>
      </c>
      <c r="P841">
        <f>'Raw counts'!P841/'Raw counts'!P$1246*10000</f>
        <v>2.0214979684586485</v>
      </c>
      <c r="Q841">
        <f>'Raw counts'!Q841/'Raw counts'!Q$1246*10000</f>
        <v>0.28278116248410573</v>
      </c>
      <c r="R841">
        <f>'Raw counts'!R841/'Raw counts'!R$1246*10000</f>
        <v>1.3623677952281064</v>
      </c>
      <c r="S841">
        <f>'Raw counts'!S841/'Raw counts'!S$1246*10000</f>
        <v>1.3571187392041204</v>
      </c>
      <c r="T841">
        <f>'Raw counts'!T841/'Raw counts'!T$1246*10000</f>
        <v>0.28350369327993152</v>
      </c>
      <c r="U841">
        <f>'Raw counts'!U841/'Raw counts'!U$1246*10000</f>
        <v>3.5410058018685748</v>
      </c>
      <c r="V841">
        <f t="shared" si="53"/>
        <v>1</v>
      </c>
      <c r="W841">
        <f t="shared" si="54"/>
        <v>0.82103465019033417</v>
      </c>
      <c r="X841">
        <f t="shared" si="52"/>
        <v>1.3402296395700941</v>
      </c>
      <c r="Y841">
        <f t="shared" si="55"/>
        <v>1.497812412107572</v>
      </c>
    </row>
    <row r="842" spans="1:25" x14ac:dyDescent="0.25">
      <c r="A842">
        <v>850</v>
      </c>
      <c r="B842" t="s">
        <v>1034</v>
      </c>
      <c r="C842">
        <v>104800</v>
      </c>
      <c r="D842">
        <v>326</v>
      </c>
      <c r="E842">
        <f>'Raw counts'!E842/'Raw counts'!E$1246*10000</f>
        <v>0</v>
      </c>
      <c r="F842">
        <f>'Raw counts'!F842/'Raw counts'!F$1246*10000</f>
        <v>0</v>
      </c>
      <c r="G842">
        <f>'Raw counts'!G842/'Raw counts'!G$1246*10000</f>
        <v>0</v>
      </c>
      <c r="H842">
        <f>'Raw counts'!H842/'Raw counts'!H$1246*10000</f>
        <v>0</v>
      </c>
      <c r="I842">
        <f>'Raw counts'!I842/'Raw counts'!I$1246*10000</f>
        <v>0</v>
      </c>
      <c r="J842">
        <f>'Raw counts'!J842/'Raw counts'!J$1246*10000</f>
        <v>0</v>
      </c>
      <c r="K842">
        <f>'Raw counts'!K842/'Raw counts'!K$1246*10000</f>
        <v>0</v>
      </c>
      <c r="L842">
        <f>'Raw counts'!L842/'Raw counts'!L$1246*10000</f>
        <v>0</v>
      </c>
      <c r="M842">
        <f>'Raw counts'!M842/'Raw counts'!M$1246*10000</f>
        <v>0</v>
      </c>
      <c r="N842">
        <f>'Raw counts'!N842/'Raw counts'!N$1246*10000</f>
        <v>0</v>
      </c>
      <c r="O842">
        <f>'Raw counts'!O842/'Raw counts'!O$1246*10000</f>
        <v>0</v>
      </c>
      <c r="P842">
        <f>'Raw counts'!P842/'Raw counts'!P$1246*10000</f>
        <v>0</v>
      </c>
      <c r="Q842">
        <f>'Raw counts'!Q842/'Raw counts'!Q$1246*10000</f>
        <v>0</v>
      </c>
      <c r="R842">
        <f>'Raw counts'!R842/'Raw counts'!R$1246*10000</f>
        <v>0</v>
      </c>
      <c r="S842">
        <f>'Raw counts'!S842/'Raw counts'!S$1246*10000</f>
        <v>0</v>
      </c>
      <c r="T842">
        <f>'Raw counts'!T842/'Raw counts'!T$1246*10000</f>
        <v>0</v>
      </c>
      <c r="U842">
        <f>'Raw counts'!U842/'Raw counts'!U$1246*10000</f>
        <v>0</v>
      </c>
      <c r="V842">
        <f t="shared" si="53"/>
        <v>0</v>
      </c>
      <c r="W842" t="str">
        <f t="shared" si="54"/>
        <v/>
      </c>
      <c r="X842">
        <f t="shared" si="52"/>
        <v>0</v>
      </c>
      <c r="Y842">
        <f t="shared" si="55"/>
        <v>0</v>
      </c>
    </row>
    <row r="843" spans="1:25" x14ac:dyDescent="0.25">
      <c r="A843">
        <v>851</v>
      </c>
      <c r="B843" t="s">
        <v>411</v>
      </c>
      <c r="C843">
        <v>78800</v>
      </c>
      <c r="D843">
        <v>302</v>
      </c>
      <c r="E843">
        <f>'Raw counts'!E843/'Raw counts'!E$1246*10000</f>
        <v>1.5502902965275738</v>
      </c>
      <c r="F843">
        <f>'Raw counts'!F843/'Raw counts'!F$1246*10000</f>
        <v>2.1491828183497557</v>
      </c>
      <c r="G843">
        <f>'Raw counts'!G843/'Raw counts'!G$1246*10000</f>
        <v>8.1388930299648248</v>
      </c>
      <c r="H843">
        <f>'Raw counts'!H843/'Raw counts'!H$1246*10000</f>
        <v>1.1377906339587924</v>
      </c>
      <c r="I843">
        <f>'Raw counts'!I843/'Raw counts'!I$1246*10000</f>
        <v>1.0405154553486495</v>
      </c>
      <c r="J843">
        <f>'Raw counts'!J843/'Raw counts'!J$1246*10000</f>
        <v>9.7136016062451063</v>
      </c>
      <c r="K843">
        <f>'Raw counts'!K843/'Raw counts'!K$1246*10000</f>
        <v>7.1665087240091419</v>
      </c>
      <c r="L843">
        <f>'Raw counts'!L843/'Raw counts'!L$1246*10000</f>
        <v>2.3592518834326719</v>
      </c>
      <c r="M843">
        <f>'Raw counts'!M843/'Raw counts'!M$1246*10000</f>
        <v>8.5011053740808897</v>
      </c>
      <c r="N843">
        <f>'Raw counts'!N843/'Raw counts'!N$1246*10000</f>
        <v>2.7217567335986668</v>
      </c>
      <c r="O843">
        <f>'Raw counts'!O843/'Raw counts'!O$1246*10000</f>
        <v>6.067709989712152</v>
      </c>
      <c r="P843">
        <f>'Raw counts'!P843/'Raw counts'!P$1246*10000</f>
        <v>1.7736187249690045</v>
      </c>
      <c r="Q843">
        <f>'Raw counts'!Q843/'Raw counts'!Q$1246*10000</f>
        <v>3.3251164278303471</v>
      </c>
      <c r="R843">
        <f>'Raw counts'!R843/'Raw counts'!R$1246*10000</f>
        <v>11.179429849077698</v>
      </c>
      <c r="S843">
        <f>'Raw counts'!S843/'Raw counts'!S$1246*10000</f>
        <v>4.8747705112212003</v>
      </c>
      <c r="T843">
        <f>'Raw counts'!T843/'Raw counts'!T$1246*10000</f>
        <v>2.3367577143073146</v>
      </c>
      <c r="U843">
        <f>'Raw counts'!U843/'Raw counts'!U$1246*10000</f>
        <v>7.3467191452984029</v>
      </c>
      <c r="V843">
        <f t="shared" si="53"/>
        <v>1</v>
      </c>
      <c r="W843">
        <f t="shared" si="54"/>
        <v>0.8530097444548751</v>
      </c>
      <c r="X843">
        <f t="shared" si="52"/>
        <v>4.6396822024352673</v>
      </c>
      <c r="Y843">
        <f t="shared" si="55"/>
        <v>4.9532348870018481</v>
      </c>
    </row>
    <row r="844" spans="1:25" x14ac:dyDescent="0.25">
      <c r="A844">
        <v>852</v>
      </c>
      <c r="B844" t="s">
        <v>412</v>
      </c>
      <c r="C844">
        <v>94600</v>
      </c>
      <c r="D844">
        <v>370</v>
      </c>
      <c r="E844">
        <f>'Raw counts'!E844/'Raw counts'!E$1246*10000</f>
        <v>61.580145525563353</v>
      </c>
      <c r="F844">
        <f>'Raw counts'!F844/'Raw counts'!F$1246*10000</f>
        <v>89.322334767215608</v>
      </c>
      <c r="G844">
        <f>'Raw counts'!G844/'Raw counts'!G$1246*10000</f>
        <v>76.745329202106447</v>
      </c>
      <c r="H844">
        <f>'Raw counts'!H844/'Raw counts'!H$1246*10000</f>
        <v>91.197758482647984</v>
      </c>
      <c r="I844">
        <f>'Raw counts'!I844/'Raw counts'!I$1246*10000</f>
        <v>69.585240688464125</v>
      </c>
      <c r="J844">
        <f>'Raw counts'!J844/'Raw counts'!J$1246*10000</f>
        <v>3.4613950901441952</v>
      </c>
      <c r="K844">
        <f>'Raw counts'!K844/'Raw counts'!K$1246*10000</f>
        <v>0</v>
      </c>
      <c r="L844">
        <f>'Raw counts'!L844/'Raw counts'!L$1246*10000</f>
        <v>2.0990727037643957</v>
      </c>
      <c r="M844">
        <f>'Raw counts'!M844/'Raw counts'!M$1246*10000</f>
        <v>6.1880674891006153</v>
      </c>
      <c r="N844">
        <f>'Raw counts'!N844/'Raw counts'!N$1246*10000</f>
        <v>27.941536298795736</v>
      </c>
      <c r="O844">
        <f>'Raw counts'!O844/'Raw counts'!O$1246*10000</f>
        <v>49.002731647364755</v>
      </c>
      <c r="P844">
        <f>'Raw counts'!P844/'Raw counts'!P$1246*10000</f>
        <v>15.270216154974104</v>
      </c>
      <c r="Q844">
        <f>'Raw counts'!Q844/'Raw counts'!Q$1246*10000</f>
        <v>187.41565320498322</v>
      </c>
      <c r="R844">
        <f>'Raw counts'!R844/'Raw counts'!R$1246*10000</f>
        <v>12.842319952076709</v>
      </c>
      <c r="S844">
        <f>'Raw counts'!S844/'Raw counts'!S$1246*10000</f>
        <v>25.866683169230537</v>
      </c>
      <c r="T844">
        <f>'Raw counts'!T844/'Raw counts'!T$1246*10000</f>
        <v>3.9862337479360073</v>
      </c>
      <c r="U844">
        <f>'Raw counts'!U844/'Raw counts'!U$1246*10000</f>
        <v>39.953480904171528</v>
      </c>
      <c r="V844">
        <f t="shared" si="53"/>
        <v>1</v>
      </c>
      <c r="W844">
        <f t="shared" si="54"/>
        <v>0.97356172481924863</v>
      </c>
      <c r="X844">
        <f t="shared" si="52"/>
        <v>44.464371549889641</v>
      </c>
      <c r="Y844">
        <f t="shared" si="55"/>
        <v>45.284856884941576</v>
      </c>
    </row>
    <row r="845" spans="1:25" x14ac:dyDescent="0.25">
      <c r="A845">
        <v>853</v>
      </c>
      <c r="B845" t="s">
        <v>1035</v>
      </c>
      <c r="C845">
        <v>46100</v>
      </c>
      <c r="D845">
        <v>518</v>
      </c>
      <c r="E845">
        <f>'Raw counts'!E845/'Raw counts'!E$1246*10000</f>
        <v>0</v>
      </c>
      <c r="F845">
        <f>'Raw counts'!F845/'Raw counts'!F$1246*10000</f>
        <v>0</v>
      </c>
      <c r="G845">
        <f>'Raw counts'!G845/'Raw counts'!G$1246*10000</f>
        <v>0</v>
      </c>
      <c r="H845">
        <f>'Raw counts'!H845/'Raw counts'!H$1246*10000</f>
        <v>0</v>
      </c>
      <c r="I845">
        <f>'Raw counts'!I845/'Raw counts'!I$1246*10000</f>
        <v>0</v>
      </c>
      <c r="J845">
        <f>'Raw counts'!J845/'Raw counts'!J$1246*10000</f>
        <v>0</v>
      </c>
      <c r="K845">
        <f>'Raw counts'!K845/'Raw counts'!K$1246*10000</f>
        <v>0</v>
      </c>
      <c r="L845">
        <f>'Raw counts'!L845/'Raw counts'!L$1246*10000</f>
        <v>0</v>
      </c>
      <c r="M845">
        <f>'Raw counts'!M845/'Raw counts'!M$1246*10000</f>
        <v>0</v>
      </c>
      <c r="N845">
        <f>'Raw counts'!N845/'Raw counts'!N$1246*10000</f>
        <v>0</v>
      </c>
      <c r="O845">
        <f>'Raw counts'!O845/'Raw counts'!O$1246*10000</f>
        <v>0</v>
      </c>
      <c r="P845">
        <f>'Raw counts'!P845/'Raw counts'!P$1246*10000</f>
        <v>0</v>
      </c>
      <c r="Q845">
        <f>'Raw counts'!Q845/'Raw counts'!Q$1246*10000</f>
        <v>0</v>
      </c>
      <c r="R845">
        <f>'Raw counts'!R845/'Raw counts'!R$1246*10000</f>
        <v>0</v>
      </c>
      <c r="S845">
        <f>'Raw counts'!S845/'Raw counts'!S$1246*10000</f>
        <v>0</v>
      </c>
      <c r="T845">
        <f>'Raw counts'!T845/'Raw counts'!T$1246*10000</f>
        <v>0</v>
      </c>
      <c r="U845">
        <f>'Raw counts'!U845/'Raw counts'!U$1246*10000</f>
        <v>0</v>
      </c>
      <c r="V845">
        <f t="shared" si="53"/>
        <v>0</v>
      </c>
      <c r="W845" t="str">
        <f t="shared" si="54"/>
        <v/>
      </c>
      <c r="X845">
        <f t="shared" si="52"/>
        <v>0</v>
      </c>
      <c r="Y845">
        <f t="shared" si="55"/>
        <v>0</v>
      </c>
    </row>
    <row r="846" spans="1:25" x14ac:dyDescent="0.25">
      <c r="A846">
        <v>854</v>
      </c>
      <c r="B846" t="s">
        <v>413</v>
      </c>
      <c r="C846">
        <v>6500</v>
      </c>
      <c r="D846">
        <v>369</v>
      </c>
      <c r="E846">
        <f>'Raw counts'!E846/'Raw counts'!E$1246*10000</f>
        <v>9.068264324869121</v>
      </c>
      <c r="F846">
        <f>'Raw counts'!F846/'Raw counts'!F$1246*10000</f>
        <v>12.739240140828896</v>
      </c>
      <c r="G846">
        <f>'Raw counts'!G846/'Raw counts'!G$1246*10000</f>
        <v>19.561547356672886</v>
      </c>
      <c r="H846">
        <f>'Raw counts'!H846/'Raw counts'!H$1246*10000</f>
        <v>40.053022439604611</v>
      </c>
      <c r="I846">
        <f>'Raw counts'!I846/'Raw counts'!I$1246*10000</f>
        <v>81.468050326469424</v>
      </c>
      <c r="J846">
        <f>'Raw counts'!J846/'Raw counts'!J$1246*10000</f>
        <v>11.168176466063535</v>
      </c>
      <c r="K846">
        <f>'Raw counts'!K846/'Raw counts'!K$1246*10000</f>
        <v>41.184012486760693</v>
      </c>
      <c r="L846">
        <f>'Raw counts'!L846/'Raw counts'!L$1246*10000</f>
        <v>6.4251027928250526</v>
      </c>
      <c r="M846">
        <f>'Raw counts'!M846/'Raw counts'!M$1246*10000</f>
        <v>18.766938855626808</v>
      </c>
      <c r="N846">
        <f>'Raw counts'!N846/'Raw counts'!N$1246*10000</f>
        <v>28.289774534070986</v>
      </c>
      <c r="O846">
        <f>'Raw counts'!O846/'Raw counts'!O$1246*10000</f>
        <v>37.005290652731468</v>
      </c>
      <c r="P846">
        <f>'Raw counts'!P846/'Raw counts'!P$1246*10000</f>
        <v>38.087927896201847</v>
      </c>
      <c r="Q846">
        <f>'Raw counts'!Q846/'Raw counts'!Q$1246*10000</f>
        <v>41.656590556279305</v>
      </c>
      <c r="R846">
        <f>'Raw counts'!R846/'Raw counts'!R$1246*10000</f>
        <v>57.736345768946428</v>
      </c>
      <c r="S846">
        <f>'Raw counts'!S846/'Raw counts'!S$1246*10000</f>
        <v>43.237803031043271</v>
      </c>
      <c r="T846">
        <f>'Raw counts'!T846/'Raw counts'!T$1246*10000</f>
        <v>54.544392382857133</v>
      </c>
      <c r="U846">
        <f>'Raw counts'!U846/'Raw counts'!U$1246*10000</f>
        <v>18.512170037709978</v>
      </c>
      <c r="V846">
        <f t="shared" si="53"/>
        <v>1</v>
      </c>
      <c r="W846">
        <f t="shared" si="54"/>
        <v>0.18871506173983088</v>
      </c>
      <c r="X846">
        <f t="shared" si="52"/>
        <v>26.714928354413452</v>
      </c>
      <c r="Y846">
        <f t="shared" si="55"/>
        <v>39.883786857480047</v>
      </c>
    </row>
    <row r="847" spans="1:25" x14ac:dyDescent="0.25">
      <c r="A847">
        <v>855</v>
      </c>
      <c r="B847" t="s">
        <v>1036</v>
      </c>
      <c r="C847">
        <v>110100</v>
      </c>
      <c r="D847">
        <v>1000</v>
      </c>
      <c r="E847">
        <f>'Raw counts'!E847/'Raw counts'!E$1246*10000</f>
        <v>0</v>
      </c>
      <c r="F847">
        <f>'Raw counts'!F847/'Raw counts'!F$1246*10000</f>
        <v>0</v>
      </c>
      <c r="G847">
        <f>'Raw counts'!G847/'Raw counts'!G$1246*10000</f>
        <v>0</v>
      </c>
      <c r="H847">
        <f>'Raw counts'!H847/'Raw counts'!H$1246*10000</f>
        <v>0</v>
      </c>
      <c r="I847">
        <f>'Raw counts'!I847/'Raw counts'!I$1246*10000</f>
        <v>0</v>
      </c>
      <c r="J847">
        <f>'Raw counts'!J847/'Raw counts'!J$1246*10000</f>
        <v>0</v>
      </c>
      <c r="K847">
        <f>'Raw counts'!K847/'Raw counts'!K$1246*10000</f>
        <v>0</v>
      </c>
      <c r="L847">
        <f>'Raw counts'!L847/'Raw counts'!L$1246*10000</f>
        <v>0</v>
      </c>
      <c r="M847">
        <f>'Raw counts'!M847/'Raw counts'!M$1246*10000</f>
        <v>0</v>
      </c>
      <c r="N847">
        <f>'Raw counts'!N847/'Raw counts'!N$1246*10000</f>
        <v>0</v>
      </c>
      <c r="O847">
        <f>'Raw counts'!O847/'Raw counts'!O$1246*10000</f>
        <v>0</v>
      </c>
      <c r="P847">
        <f>'Raw counts'!P847/'Raw counts'!P$1246*10000</f>
        <v>0</v>
      </c>
      <c r="Q847">
        <f>'Raw counts'!Q847/'Raw counts'!Q$1246*10000</f>
        <v>0</v>
      </c>
      <c r="R847">
        <f>'Raw counts'!R847/'Raw counts'!R$1246*10000</f>
        <v>0</v>
      </c>
      <c r="S847">
        <f>'Raw counts'!S847/'Raw counts'!S$1246*10000</f>
        <v>0</v>
      </c>
      <c r="T847">
        <f>'Raw counts'!T847/'Raw counts'!T$1246*10000</f>
        <v>0</v>
      </c>
      <c r="U847">
        <f>'Raw counts'!U847/'Raw counts'!U$1246*10000</f>
        <v>0</v>
      </c>
      <c r="V847">
        <f t="shared" si="53"/>
        <v>0</v>
      </c>
      <c r="W847" t="str">
        <f t="shared" si="54"/>
        <v/>
      </c>
      <c r="X847">
        <f t="shared" si="52"/>
        <v>0</v>
      </c>
      <c r="Y847">
        <f t="shared" si="55"/>
        <v>0</v>
      </c>
    </row>
    <row r="848" spans="1:25" x14ac:dyDescent="0.25">
      <c r="A848">
        <v>856</v>
      </c>
      <c r="B848" t="s">
        <v>1037</v>
      </c>
      <c r="C848">
        <v>65600</v>
      </c>
      <c r="D848">
        <v>549</v>
      </c>
      <c r="E848">
        <f>'Raw counts'!E848/'Raw counts'!E$1246*10000</f>
        <v>0</v>
      </c>
      <c r="F848">
        <f>'Raw counts'!F848/'Raw counts'!F$1246*10000</f>
        <v>0</v>
      </c>
      <c r="G848">
        <f>'Raw counts'!G848/'Raw counts'!G$1246*10000</f>
        <v>0</v>
      </c>
      <c r="H848">
        <f>'Raw counts'!H848/'Raw counts'!H$1246*10000</f>
        <v>0</v>
      </c>
      <c r="I848">
        <f>'Raw counts'!I848/'Raw counts'!I$1246*10000</f>
        <v>0</v>
      </c>
      <c r="J848">
        <f>'Raw counts'!J848/'Raw counts'!J$1246*10000</f>
        <v>0</v>
      </c>
      <c r="K848">
        <f>'Raw counts'!K848/'Raw counts'!K$1246*10000</f>
        <v>0</v>
      </c>
      <c r="L848">
        <f>'Raw counts'!L848/'Raw counts'!L$1246*10000</f>
        <v>0</v>
      </c>
      <c r="M848">
        <f>'Raw counts'!M848/'Raw counts'!M$1246*10000</f>
        <v>0</v>
      </c>
      <c r="N848">
        <f>'Raw counts'!N848/'Raw counts'!N$1246*10000</f>
        <v>0</v>
      </c>
      <c r="O848">
        <f>'Raw counts'!O848/'Raw counts'!O$1246*10000</f>
        <v>0</v>
      </c>
      <c r="P848">
        <f>'Raw counts'!P848/'Raw counts'!P$1246*10000</f>
        <v>0</v>
      </c>
      <c r="Q848">
        <f>'Raw counts'!Q848/'Raw counts'!Q$1246*10000</f>
        <v>0</v>
      </c>
      <c r="R848">
        <f>'Raw counts'!R848/'Raw counts'!R$1246*10000</f>
        <v>0</v>
      </c>
      <c r="S848">
        <f>'Raw counts'!S848/'Raw counts'!S$1246*10000</f>
        <v>0</v>
      </c>
      <c r="T848">
        <f>'Raw counts'!T848/'Raw counts'!T$1246*10000</f>
        <v>0</v>
      </c>
      <c r="U848">
        <f>'Raw counts'!U848/'Raw counts'!U$1246*10000</f>
        <v>0</v>
      </c>
      <c r="V848">
        <f t="shared" si="53"/>
        <v>0</v>
      </c>
      <c r="W848" t="str">
        <f t="shared" si="54"/>
        <v/>
      </c>
      <c r="X848">
        <f t="shared" si="52"/>
        <v>0</v>
      </c>
      <c r="Y848">
        <f t="shared" si="55"/>
        <v>0</v>
      </c>
    </row>
    <row r="849" spans="1:25" x14ac:dyDescent="0.25">
      <c r="A849">
        <v>857</v>
      </c>
      <c r="B849" t="s">
        <v>414</v>
      </c>
      <c r="C849">
        <v>10300</v>
      </c>
      <c r="D849">
        <v>677</v>
      </c>
      <c r="E849">
        <f>'Raw counts'!E849/'Raw counts'!E$1246*10000</f>
        <v>7.7309054666597934</v>
      </c>
      <c r="F849">
        <f>'Raw counts'!F849/'Raw counts'!F$1246*10000</f>
        <v>5.356551070161796</v>
      </c>
      <c r="G849">
        <f>'Raw counts'!G849/'Raw counts'!G$1246*10000</f>
        <v>2.2865454428242766</v>
      </c>
      <c r="H849">
        <f>'Raw counts'!H849/'Raw counts'!H$1246*10000</f>
        <v>7.9715147483493318</v>
      </c>
      <c r="I849">
        <f>'Raw counts'!I849/'Raw counts'!I$1246*10000</f>
        <v>3.5402153066596065</v>
      </c>
      <c r="J849">
        <f>'Raw counts'!J849/'Raw counts'!J$1246*10000</f>
        <v>9.2155946203411698</v>
      </c>
      <c r="K849">
        <f>'Raw counts'!K849/'Raw counts'!K$1246*10000</f>
        <v>12.022966720552986</v>
      </c>
      <c r="L849">
        <f>'Raw counts'!L849/'Raw counts'!L$1246*10000</f>
        <v>46.13109150016669</v>
      </c>
      <c r="M849">
        <f>'Raw counts'!M849/'Raw counts'!M$1246*10000</f>
        <v>20.826556255200881</v>
      </c>
      <c r="N849">
        <f>'Raw counts'!N849/'Raw counts'!N$1246*10000</f>
        <v>37.07820789272796</v>
      </c>
      <c r="O849">
        <f>'Raw counts'!O849/'Raw counts'!O$1246*10000</f>
        <v>14.70317523297415</v>
      </c>
      <c r="P849">
        <f>'Raw counts'!P849/'Raw counts'!P$1246*10000</f>
        <v>14.582137565287331</v>
      </c>
      <c r="Q849">
        <f>'Raw counts'!Q849/'Raw counts'!Q$1246*10000</f>
        <v>5.8213915173452122</v>
      </c>
      <c r="R849">
        <f>'Raw counts'!R849/'Raw counts'!R$1246*10000</f>
        <v>12.421588721197441</v>
      </c>
      <c r="S849">
        <f>'Raw counts'!S849/'Raw counts'!S$1246*10000</f>
        <v>29.829469887706566</v>
      </c>
      <c r="T849">
        <f>'Raw counts'!T849/'Raw counts'!T$1246*10000</f>
        <v>25.858973235533149</v>
      </c>
      <c r="U849">
        <f>'Raw counts'!U849/'Raw counts'!U$1246*10000</f>
        <v>25.841531311430593</v>
      </c>
      <c r="V849">
        <f t="shared" si="53"/>
        <v>1</v>
      </c>
      <c r="W849">
        <f t="shared" si="54"/>
        <v>0.20059624542513979</v>
      </c>
      <c r="X849">
        <f t="shared" si="52"/>
        <v>12.786882347879615</v>
      </c>
      <c r="Y849">
        <f t="shared" si="55"/>
        <v>20.7670594205253</v>
      </c>
    </row>
    <row r="850" spans="1:25" x14ac:dyDescent="0.25">
      <c r="A850">
        <v>858</v>
      </c>
      <c r="B850" t="s">
        <v>1038</v>
      </c>
      <c r="C850">
        <v>102400</v>
      </c>
      <c r="D850">
        <v>932</v>
      </c>
      <c r="E850">
        <f>'Raw counts'!E850/'Raw counts'!E$1246*10000</f>
        <v>0</v>
      </c>
      <c r="F850">
        <f>'Raw counts'!F850/'Raw counts'!F$1246*10000</f>
        <v>0</v>
      </c>
      <c r="G850">
        <f>'Raw counts'!G850/'Raw counts'!G$1246*10000</f>
        <v>0</v>
      </c>
      <c r="H850">
        <f>'Raw counts'!H850/'Raw counts'!H$1246*10000</f>
        <v>0</v>
      </c>
      <c r="I850">
        <f>'Raw counts'!I850/'Raw counts'!I$1246*10000</f>
        <v>0</v>
      </c>
      <c r="J850">
        <f>'Raw counts'!J850/'Raw counts'!J$1246*10000</f>
        <v>0</v>
      </c>
      <c r="K850">
        <f>'Raw counts'!K850/'Raw counts'!K$1246*10000</f>
        <v>0</v>
      </c>
      <c r="L850">
        <f>'Raw counts'!L850/'Raw counts'!L$1246*10000</f>
        <v>0</v>
      </c>
      <c r="M850">
        <f>'Raw counts'!M850/'Raw counts'!M$1246*10000</f>
        <v>0</v>
      </c>
      <c r="N850">
        <f>'Raw counts'!N850/'Raw counts'!N$1246*10000</f>
        <v>0</v>
      </c>
      <c r="O850">
        <f>'Raw counts'!O850/'Raw counts'!O$1246*10000</f>
        <v>0</v>
      </c>
      <c r="P850">
        <f>'Raw counts'!P850/'Raw counts'!P$1246*10000</f>
        <v>0</v>
      </c>
      <c r="Q850">
        <f>'Raw counts'!Q850/'Raw counts'!Q$1246*10000</f>
        <v>0</v>
      </c>
      <c r="R850">
        <f>'Raw counts'!R850/'Raw counts'!R$1246*10000</f>
        <v>0</v>
      </c>
      <c r="S850">
        <f>'Raw counts'!S850/'Raw counts'!S$1246*10000</f>
        <v>0</v>
      </c>
      <c r="T850">
        <f>'Raw counts'!T850/'Raw counts'!T$1246*10000</f>
        <v>0</v>
      </c>
      <c r="U850">
        <f>'Raw counts'!U850/'Raw counts'!U$1246*10000</f>
        <v>0</v>
      </c>
      <c r="V850">
        <f t="shared" si="53"/>
        <v>0</v>
      </c>
      <c r="W850" t="str">
        <f t="shared" si="54"/>
        <v/>
      </c>
      <c r="X850">
        <f t="shared" si="52"/>
        <v>0</v>
      </c>
      <c r="Y850">
        <f t="shared" si="55"/>
        <v>0</v>
      </c>
    </row>
    <row r="851" spans="1:25" x14ac:dyDescent="0.25">
      <c r="A851">
        <v>859</v>
      </c>
      <c r="B851" t="s">
        <v>415</v>
      </c>
      <c r="C851">
        <v>94700</v>
      </c>
      <c r="D851">
        <v>370</v>
      </c>
      <c r="E851">
        <f>'Raw counts'!E851/'Raw counts'!E$1246*10000</f>
        <v>1.867819634370571E-3</v>
      </c>
      <c r="F851">
        <f>'Raw counts'!F851/'Raw counts'!F$1246*10000</f>
        <v>6.5623902850374227E-2</v>
      </c>
      <c r="G851">
        <f>'Raw counts'!G851/'Raw counts'!G$1246*10000</f>
        <v>6.043732447993682E-2</v>
      </c>
      <c r="H851">
        <f>'Raw counts'!H851/'Raw counts'!H$1246*10000</f>
        <v>2.0940931913352008E-2</v>
      </c>
      <c r="I851">
        <f>'Raw counts'!I851/'Raw counts'!I$1246*10000</f>
        <v>0</v>
      </c>
      <c r="J851">
        <f>'Raw counts'!J851/'Raw counts'!J$1246*10000</f>
        <v>9.8615244733452866E-3</v>
      </c>
      <c r="K851">
        <f>'Raw counts'!K851/'Raw counts'!K$1246*10000</f>
        <v>0</v>
      </c>
      <c r="L851">
        <f>'Raw counts'!L851/'Raw counts'!L$1246*10000</f>
        <v>0</v>
      </c>
      <c r="M851">
        <f>'Raw counts'!M851/'Raw counts'!M$1246*10000</f>
        <v>9.2152903784074695E-3</v>
      </c>
      <c r="N851">
        <f>'Raw counts'!N851/'Raw counts'!N$1246*10000</f>
        <v>0</v>
      </c>
      <c r="O851">
        <f>'Raw counts'!O851/'Raw counts'!O$1246*10000</f>
        <v>6.0576139664347613E-2</v>
      </c>
      <c r="P851">
        <f>'Raw counts'!P851/'Raw counts'!P$1246*10000</f>
        <v>0</v>
      </c>
      <c r="Q851">
        <f>'Raw counts'!Q851/'Raw counts'!Q$1246*10000</f>
        <v>0.15601719309467904</v>
      </c>
      <c r="R851">
        <f>'Raw counts'!R851/'Raw counts'!R$1246*10000</f>
        <v>2.0034820518060388E-2</v>
      </c>
      <c r="S851">
        <f>'Raw counts'!S851/'Raw counts'!S$1246*10000</f>
        <v>0</v>
      </c>
      <c r="T851">
        <f>'Raw counts'!T851/'Raw counts'!T$1246*10000</f>
        <v>0.15463837815268991</v>
      </c>
      <c r="U851">
        <f>'Raw counts'!U851/'Raw counts'!U$1246*10000</f>
        <v>4.3394678944467829E-2</v>
      </c>
      <c r="V851">
        <f t="shared" si="53"/>
        <v>1</v>
      </c>
      <c r="W851">
        <f t="shared" si="54"/>
        <v>0.15496825336178663</v>
      </c>
      <c r="X851">
        <f t="shared" si="52"/>
        <v>1.8660754858865154E-2</v>
      </c>
      <c r="Y851">
        <f t="shared" si="55"/>
        <v>5.4332651296780596E-2</v>
      </c>
    </row>
    <row r="852" spans="1:25" x14ac:dyDescent="0.25">
      <c r="A852">
        <v>860</v>
      </c>
      <c r="B852" t="s">
        <v>1039</v>
      </c>
      <c r="C852">
        <v>85700</v>
      </c>
      <c r="D852">
        <v>881</v>
      </c>
      <c r="E852">
        <f>'Raw counts'!E852/'Raw counts'!E$1246*10000</f>
        <v>0</v>
      </c>
      <c r="F852">
        <f>'Raw counts'!F852/'Raw counts'!F$1246*10000</f>
        <v>0</v>
      </c>
      <c r="G852">
        <f>'Raw counts'!G852/'Raw counts'!G$1246*10000</f>
        <v>0</v>
      </c>
      <c r="H852">
        <f>'Raw counts'!H852/'Raw counts'!H$1246*10000</f>
        <v>0</v>
      </c>
      <c r="I852">
        <f>'Raw counts'!I852/'Raw counts'!I$1246*10000</f>
        <v>0</v>
      </c>
      <c r="J852">
        <f>'Raw counts'!J852/'Raw counts'!J$1246*10000</f>
        <v>0</v>
      </c>
      <c r="K852">
        <f>'Raw counts'!K852/'Raw counts'!K$1246*10000</f>
        <v>0</v>
      </c>
      <c r="L852">
        <f>'Raw counts'!L852/'Raw counts'!L$1246*10000</f>
        <v>0</v>
      </c>
      <c r="M852">
        <f>'Raw counts'!M852/'Raw counts'!M$1246*10000</f>
        <v>0</v>
      </c>
      <c r="N852">
        <f>'Raw counts'!N852/'Raw counts'!N$1246*10000</f>
        <v>0</v>
      </c>
      <c r="O852">
        <f>'Raw counts'!O852/'Raw counts'!O$1246*10000</f>
        <v>0</v>
      </c>
      <c r="P852">
        <f>'Raw counts'!P852/'Raw counts'!P$1246*10000</f>
        <v>0</v>
      </c>
      <c r="Q852">
        <f>'Raw counts'!Q852/'Raw counts'!Q$1246*10000</f>
        <v>0</v>
      </c>
      <c r="R852">
        <f>'Raw counts'!R852/'Raw counts'!R$1246*10000</f>
        <v>0</v>
      </c>
      <c r="S852">
        <f>'Raw counts'!S852/'Raw counts'!S$1246*10000</f>
        <v>0</v>
      </c>
      <c r="T852">
        <f>'Raw counts'!T852/'Raw counts'!T$1246*10000</f>
        <v>0</v>
      </c>
      <c r="U852">
        <f>'Raw counts'!U852/'Raw counts'!U$1246*10000</f>
        <v>0</v>
      </c>
      <c r="V852">
        <f t="shared" si="53"/>
        <v>0</v>
      </c>
      <c r="W852" t="str">
        <f t="shared" si="54"/>
        <v/>
      </c>
      <c r="X852">
        <f t="shared" si="52"/>
        <v>0</v>
      </c>
      <c r="Y852">
        <f t="shared" si="55"/>
        <v>0</v>
      </c>
    </row>
    <row r="853" spans="1:25" x14ac:dyDescent="0.25">
      <c r="A853">
        <v>861</v>
      </c>
      <c r="B853" t="s">
        <v>1040</v>
      </c>
      <c r="C853">
        <v>46300</v>
      </c>
      <c r="D853">
        <v>518</v>
      </c>
      <c r="E853">
        <f>'Raw counts'!E853/'Raw counts'!E$1246*10000</f>
        <v>0</v>
      </c>
      <c r="F853">
        <f>'Raw counts'!F853/'Raw counts'!F$1246*10000</f>
        <v>0</v>
      </c>
      <c r="G853">
        <f>'Raw counts'!G853/'Raw counts'!G$1246*10000</f>
        <v>0</v>
      </c>
      <c r="H853">
        <f>'Raw counts'!H853/'Raw counts'!H$1246*10000</f>
        <v>0</v>
      </c>
      <c r="I853">
        <f>'Raw counts'!I853/'Raw counts'!I$1246*10000</f>
        <v>0</v>
      </c>
      <c r="J853">
        <f>'Raw counts'!J853/'Raw counts'!J$1246*10000</f>
        <v>0</v>
      </c>
      <c r="K853">
        <f>'Raw counts'!K853/'Raw counts'!K$1246*10000</f>
        <v>0</v>
      </c>
      <c r="L853">
        <f>'Raw counts'!L853/'Raw counts'!L$1246*10000</f>
        <v>0</v>
      </c>
      <c r="M853">
        <f>'Raw counts'!M853/'Raw counts'!M$1246*10000</f>
        <v>0</v>
      </c>
      <c r="N853">
        <f>'Raw counts'!N853/'Raw counts'!N$1246*10000</f>
        <v>0</v>
      </c>
      <c r="O853">
        <f>'Raw counts'!O853/'Raw counts'!O$1246*10000</f>
        <v>0</v>
      </c>
      <c r="P853">
        <f>'Raw counts'!P853/'Raw counts'!P$1246*10000</f>
        <v>0</v>
      </c>
      <c r="Q853">
        <f>'Raw counts'!Q853/'Raw counts'!Q$1246*10000</f>
        <v>0</v>
      </c>
      <c r="R853">
        <f>'Raw counts'!R853/'Raw counts'!R$1246*10000</f>
        <v>0</v>
      </c>
      <c r="S853">
        <f>'Raw counts'!S853/'Raw counts'!S$1246*10000</f>
        <v>0</v>
      </c>
      <c r="T853">
        <f>'Raw counts'!T853/'Raw counts'!T$1246*10000</f>
        <v>0</v>
      </c>
      <c r="U853">
        <f>'Raw counts'!U853/'Raw counts'!U$1246*10000</f>
        <v>0</v>
      </c>
      <c r="V853">
        <f t="shared" si="53"/>
        <v>0</v>
      </c>
      <c r="W853" t="str">
        <f t="shared" si="54"/>
        <v/>
      </c>
      <c r="X853">
        <f t="shared" si="52"/>
        <v>0</v>
      </c>
      <c r="Y853">
        <f t="shared" si="55"/>
        <v>0</v>
      </c>
    </row>
    <row r="854" spans="1:25" x14ac:dyDescent="0.25">
      <c r="A854">
        <v>862</v>
      </c>
      <c r="B854" t="s">
        <v>416</v>
      </c>
      <c r="C854">
        <v>8200</v>
      </c>
      <c r="D854">
        <v>378</v>
      </c>
      <c r="E854">
        <f>'Raw counts'!E854/'Raw counts'!E$1246*10000</f>
        <v>22.669726902355617</v>
      </c>
      <c r="F854">
        <f>'Raw counts'!F854/'Raw counts'!F$1246*10000</f>
        <v>2.2148067212001301</v>
      </c>
      <c r="G854">
        <f>'Raw counts'!G854/'Raw counts'!G$1246*10000</f>
        <v>0.40291549653291214</v>
      </c>
      <c r="H854">
        <f>'Raw counts'!H854/'Raw counts'!H$1246*10000</f>
        <v>26.204086134241148</v>
      </c>
      <c r="I854">
        <f>'Raw counts'!I854/'Raw counts'!I$1246*10000</f>
        <v>2.4873860589399674</v>
      </c>
      <c r="J854">
        <f>'Raw counts'!J854/'Raw counts'!J$1246*10000</f>
        <v>32.429623230595972</v>
      </c>
      <c r="K854">
        <f>'Raw counts'!K854/'Raw counts'!K$1246*10000</f>
        <v>33.339651039634319</v>
      </c>
      <c r="L854">
        <f>'Raw counts'!L854/'Raw counts'!L$1246*10000</f>
        <v>90.577633057396397</v>
      </c>
      <c r="M854">
        <f>'Raw counts'!M854/'Raw counts'!M$1246*10000</f>
        <v>122.4067020963864</v>
      </c>
      <c r="N854">
        <f>'Raw counts'!N854/'Raw counts'!N$1246*10000</f>
        <v>26.365300075970922</v>
      </c>
      <c r="O854">
        <f>'Raw counts'!O854/'Raw counts'!O$1246*10000</f>
        <v>60.249701578378627</v>
      </c>
      <c r="P854">
        <f>'Raw counts'!P854/'Raw counts'!P$1246*10000</f>
        <v>58.597798404939809</v>
      </c>
      <c r="Q854">
        <f>'Raw counts'!Q854/'Raw counts'!Q$1246*10000</f>
        <v>8.3274176814284928</v>
      </c>
      <c r="R854">
        <f>'Raw counts'!R854/'Raw counts'!R$1246*10000</f>
        <v>46.476776637796483</v>
      </c>
      <c r="S854">
        <f>'Raw counts'!S854/'Raw counts'!S$1246*10000</f>
        <v>23.803862685640272</v>
      </c>
      <c r="T854">
        <f>'Raw counts'!T854/'Raw counts'!T$1246*10000</f>
        <v>61.03061324426163</v>
      </c>
      <c r="U854">
        <f>'Raw counts'!U854/'Raw counts'!U$1246*10000</f>
        <v>84.433026822251065</v>
      </c>
      <c r="V854">
        <f t="shared" si="53"/>
        <v>1</v>
      </c>
      <c r="W854">
        <f t="shared" si="54"/>
        <v>0.59930291726600626</v>
      </c>
      <c r="X854">
        <f t="shared" si="52"/>
        <v>36.970281193031433</v>
      </c>
      <c r="Y854">
        <f t="shared" si="55"/>
        <v>46.160562141333415</v>
      </c>
    </row>
    <row r="855" spans="1:25" x14ac:dyDescent="0.25">
      <c r="A855">
        <v>863</v>
      </c>
      <c r="B855" t="s">
        <v>417</v>
      </c>
      <c r="C855">
        <v>109700</v>
      </c>
      <c r="D855">
        <v>1000</v>
      </c>
      <c r="E855">
        <f>'Raw counts'!E855/'Raw counts'!E$1246*10000</f>
        <v>9.9573464708295134</v>
      </c>
      <c r="F855">
        <f>'Raw counts'!F855/'Raw counts'!F$1246*10000</f>
        <v>6.2014588193603633</v>
      </c>
      <c r="G855">
        <f>'Raw counts'!G855/'Raw counts'!G$1246*10000</f>
        <v>10.95930150569521</v>
      </c>
      <c r="H855">
        <f>'Raw counts'!H855/'Raw counts'!H$1246*10000</f>
        <v>15.182175637180205</v>
      </c>
      <c r="I855">
        <f>'Raw counts'!I855/'Raw counts'!I$1246*10000</f>
        <v>18.673866130606239</v>
      </c>
      <c r="J855">
        <f>'Raw counts'!J855/'Raw counts'!J$1246*10000</f>
        <v>8.4365341869468917</v>
      </c>
      <c r="K855">
        <f>'Raw counts'!K855/'Raw counts'!K$1246*10000</f>
        <v>5.8197223925525385</v>
      </c>
      <c r="L855">
        <f>'Raw counts'!L855/'Raw counts'!L$1246*10000</f>
        <v>3.1353796058329526</v>
      </c>
      <c r="M855">
        <f>'Raw counts'!M855/'Raw counts'!M$1246*10000</f>
        <v>5.0223332562320708</v>
      </c>
      <c r="N855">
        <f>'Raw counts'!N855/'Raw counts'!N$1246*10000</f>
        <v>5.7825875383863918</v>
      </c>
      <c r="O855">
        <f>'Raw counts'!O855/'Raw counts'!O$1246*10000</f>
        <v>8.3056618162005496</v>
      </c>
      <c r="P855">
        <f>'Raw counts'!P855/'Raw counts'!P$1246*10000</f>
        <v>5.4063317761103384</v>
      </c>
      <c r="Q855">
        <f>'Raw counts'!Q855/'Raw counts'!Q$1246*10000</f>
        <v>10.394645489932991</v>
      </c>
      <c r="R855">
        <f>'Raw counts'!R855/'Raw counts'!R$1246*10000</f>
        <v>5.437450288601589</v>
      </c>
      <c r="S855">
        <f>'Raw counts'!S855/'Raw counts'!S$1246*10000</f>
        <v>5.6021861554346097</v>
      </c>
      <c r="T855">
        <f>'Raw counts'!T855/'Raw counts'!T$1246*10000</f>
        <v>0.49827921849200091</v>
      </c>
      <c r="U855">
        <f>'Raw counts'!U855/'Raw counts'!U$1246*10000</f>
        <v>5.5328215654196482</v>
      </c>
      <c r="V855">
        <f t="shared" si="53"/>
        <v>1</v>
      </c>
      <c r="W855">
        <f t="shared" si="54"/>
        <v>0.11414816358351763</v>
      </c>
      <c r="X855">
        <f t="shared" si="52"/>
        <v>9.2653464450262195</v>
      </c>
      <c r="Y855">
        <f t="shared" si="55"/>
        <v>5.869995481072265</v>
      </c>
    </row>
    <row r="856" spans="1:25" x14ac:dyDescent="0.25">
      <c r="A856">
        <v>864</v>
      </c>
      <c r="B856" t="s">
        <v>1041</v>
      </c>
      <c r="C856">
        <v>63600</v>
      </c>
      <c r="D856">
        <v>549</v>
      </c>
      <c r="E856">
        <f>'Raw counts'!E856/'Raw counts'!E$1246*10000</f>
        <v>0</v>
      </c>
      <c r="F856">
        <f>'Raw counts'!F856/'Raw counts'!F$1246*10000</f>
        <v>0</v>
      </c>
      <c r="G856">
        <f>'Raw counts'!G856/'Raw counts'!G$1246*10000</f>
        <v>0</v>
      </c>
      <c r="H856">
        <f>'Raw counts'!H856/'Raw counts'!H$1246*10000</f>
        <v>0</v>
      </c>
      <c r="I856">
        <f>'Raw counts'!I856/'Raw counts'!I$1246*10000</f>
        <v>0</v>
      </c>
      <c r="J856">
        <f>'Raw counts'!J856/'Raw counts'!J$1246*10000</f>
        <v>0</v>
      </c>
      <c r="K856">
        <f>'Raw counts'!K856/'Raw counts'!K$1246*10000</f>
        <v>0</v>
      </c>
      <c r="L856">
        <f>'Raw counts'!L856/'Raw counts'!L$1246*10000</f>
        <v>0</v>
      </c>
      <c r="M856">
        <f>'Raw counts'!M856/'Raw counts'!M$1246*10000</f>
        <v>0</v>
      </c>
      <c r="N856">
        <f>'Raw counts'!N856/'Raw counts'!N$1246*10000</f>
        <v>0</v>
      </c>
      <c r="O856">
        <f>'Raw counts'!O856/'Raw counts'!O$1246*10000</f>
        <v>0</v>
      </c>
      <c r="P856">
        <f>'Raw counts'!P856/'Raw counts'!P$1246*10000</f>
        <v>0</v>
      </c>
      <c r="Q856">
        <f>'Raw counts'!Q856/'Raw counts'!Q$1246*10000</f>
        <v>0</v>
      </c>
      <c r="R856">
        <f>'Raw counts'!R856/'Raw counts'!R$1246*10000</f>
        <v>0</v>
      </c>
      <c r="S856">
        <f>'Raw counts'!S856/'Raw counts'!S$1246*10000</f>
        <v>0</v>
      </c>
      <c r="T856">
        <f>'Raw counts'!T856/'Raw counts'!T$1246*10000</f>
        <v>0</v>
      </c>
      <c r="U856">
        <f>'Raw counts'!U856/'Raw counts'!U$1246*10000</f>
        <v>0</v>
      </c>
      <c r="V856">
        <f t="shared" si="53"/>
        <v>0</v>
      </c>
      <c r="W856" t="str">
        <f t="shared" si="54"/>
        <v/>
      </c>
      <c r="X856">
        <f t="shared" si="52"/>
        <v>0</v>
      </c>
      <c r="Y856">
        <f t="shared" si="55"/>
        <v>0</v>
      </c>
    </row>
    <row r="857" spans="1:25" x14ac:dyDescent="0.25">
      <c r="A857">
        <v>865</v>
      </c>
      <c r="B857" t="s">
        <v>1042</v>
      </c>
      <c r="C857">
        <v>3100</v>
      </c>
      <c r="D857">
        <v>322</v>
      </c>
      <c r="E857">
        <f>'Raw counts'!E857/'Raw counts'!E$1246*10000</f>
        <v>0</v>
      </c>
      <c r="F857">
        <f>'Raw counts'!F857/'Raw counts'!F$1246*10000</f>
        <v>0</v>
      </c>
      <c r="G857">
        <f>'Raw counts'!G857/'Raw counts'!G$1246*10000</f>
        <v>0</v>
      </c>
      <c r="H857">
        <f>'Raw counts'!H857/'Raw counts'!H$1246*10000</f>
        <v>0</v>
      </c>
      <c r="I857">
        <f>'Raw counts'!I857/'Raw counts'!I$1246*10000</f>
        <v>0</v>
      </c>
      <c r="J857">
        <f>'Raw counts'!J857/'Raw counts'!J$1246*10000</f>
        <v>0</v>
      </c>
      <c r="K857">
        <f>'Raw counts'!K857/'Raw counts'!K$1246*10000</f>
        <v>0</v>
      </c>
      <c r="L857">
        <f>'Raw counts'!L857/'Raw counts'!L$1246*10000</f>
        <v>0</v>
      </c>
      <c r="M857">
        <f>'Raw counts'!M857/'Raw counts'!M$1246*10000</f>
        <v>0</v>
      </c>
      <c r="N857">
        <f>'Raw counts'!N857/'Raw counts'!N$1246*10000</f>
        <v>0</v>
      </c>
      <c r="O857">
        <f>'Raw counts'!O857/'Raw counts'!O$1246*10000</f>
        <v>0</v>
      </c>
      <c r="P857">
        <f>'Raw counts'!P857/'Raw counts'!P$1246*10000</f>
        <v>0</v>
      </c>
      <c r="Q857">
        <f>'Raw counts'!Q857/'Raw counts'!Q$1246*10000</f>
        <v>0</v>
      </c>
      <c r="R857">
        <f>'Raw counts'!R857/'Raw counts'!R$1246*10000</f>
        <v>0</v>
      </c>
      <c r="S857">
        <f>'Raw counts'!S857/'Raw counts'!S$1246*10000</f>
        <v>0</v>
      </c>
      <c r="T857">
        <f>'Raw counts'!T857/'Raw counts'!T$1246*10000</f>
        <v>0</v>
      </c>
      <c r="U857">
        <f>'Raw counts'!U857/'Raw counts'!U$1246*10000</f>
        <v>0</v>
      </c>
      <c r="V857">
        <f t="shared" si="53"/>
        <v>0</v>
      </c>
      <c r="W857" t="str">
        <f t="shared" si="54"/>
        <v/>
      </c>
      <c r="X857">
        <f t="shared" si="52"/>
        <v>0</v>
      </c>
      <c r="Y857">
        <f t="shared" si="55"/>
        <v>0</v>
      </c>
    </row>
    <row r="858" spans="1:25" x14ac:dyDescent="0.25">
      <c r="A858">
        <v>866</v>
      </c>
      <c r="B858" t="s">
        <v>1043</v>
      </c>
      <c r="C858">
        <v>104900</v>
      </c>
      <c r="D858">
        <v>326</v>
      </c>
      <c r="E858">
        <f>'Raw counts'!E858/'Raw counts'!E$1246*10000</f>
        <v>0</v>
      </c>
      <c r="F858">
        <f>'Raw counts'!F858/'Raw counts'!F$1246*10000</f>
        <v>0</v>
      </c>
      <c r="G858">
        <f>'Raw counts'!G858/'Raw counts'!G$1246*10000</f>
        <v>0</v>
      </c>
      <c r="H858">
        <f>'Raw counts'!H858/'Raw counts'!H$1246*10000</f>
        <v>0</v>
      </c>
      <c r="I858">
        <f>'Raw counts'!I858/'Raw counts'!I$1246*10000</f>
        <v>0</v>
      </c>
      <c r="J858">
        <f>'Raw counts'!J858/'Raw counts'!J$1246*10000</f>
        <v>0</v>
      </c>
      <c r="K858">
        <f>'Raw counts'!K858/'Raw counts'!K$1246*10000</f>
        <v>0</v>
      </c>
      <c r="L858">
        <f>'Raw counts'!L858/'Raw counts'!L$1246*10000</f>
        <v>0</v>
      </c>
      <c r="M858">
        <f>'Raw counts'!M858/'Raw counts'!M$1246*10000</f>
        <v>0</v>
      </c>
      <c r="N858">
        <f>'Raw counts'!N858/'Raw counts'!N$1246*10000</f>
        <v>0</v>
      </c>
      <c r="O858">
        <f>'Raw counts'!O858/'Raw counts'!O$1246*10000</f>
        <v>0</v>
      </c>
      <c r="P858">
        <f>'Raw counts'!P858/'Raw counts'!P$1246*10000</f>
        <v>0</v>
      </c>
      <c r="Q858">
        <f>'Raw counts'!Q858/'Raw counts'!Q$1246*10000</f>
        <v>0</v>
      </c>
      <c r="R858">
        <f>'Raw counts'!R858/'Raw counts'!R$1246*10000</f>
        <v>0</v>
      </c>
      <c r="S858">
        <f>'Raw counts'!S858/'Raw counts'!S$1246*10000</f>
        <v>0</v>
      </c>
      <c r="T858">
        <f>'Raw counts'!T858/'Raw counts'!T$1246*10000</f>
        <v>0</v>
      </c>
      <c r="U858">
        <f>'Raw counts'!U858/'Raw counts'!U$1246*10000</f>
        <v>0</v>
      </c>
      <c r="V858">
        <f t="shared" si="53"/>
        <v>0</v>
      </c>
      <c r="W858" t="str">
        <f t="shared" si="54"/>
        <v/>
      </c>
      <c r="X858">
        <f t="shared" si="52"/>
        <v>0</v>
      </c>
      <c r="Y858">
        <f t="shared" si="55"/>
        <v>0</v>
      </c>
    </row>
    <row r="859" spans="1:25" x14ac:dyDescent="0.25">
      <c r="A859">
        <v>867</v>
      </c>
      <c r="B859" t="s">
        <v>418</v>
      </c>
      <c r="C859">
        <v>85400</v>
      </c>
      <c r="D859">
        <v>1132</v>
      </c>
      <c r="E859">
        <f>'Raw counts'!E859/'Raw counts'!E$1246*10000</f>
        <v>26.526774447330851</v>
      </c>
      <c r="F859">
        <f>'Raw counts'!F859/'Raw counts'!F$1246*10000</f>
        <v>6.5049693700433444</v>
      </c>
      <c r="G859">
        <f>'Raw counts'!G859/'Raw counts'!G$1246*10000</f>
        <v>14.917946259131073</v>
      </c>
      <c r="H859">
        <f>'Raw counts'!H859/'Raw counts'!H$1246*10000</f>
        <v>11.280181990658948</v>
      </c>
      <c r="I859">
        <f>'Raw counts'!I859/'Raw counts'!I$1246*10000</f>
        <v>38.277423585222216</v>
      </c>
      <c r="J859">
        <f>'Raw counts'!J859/'Raw counts'!J$1246*10000</f>
        <v>36.374233019934081</v>
      </c>
      <c r="K859">
        <f>'Raw counts'!K859/'Raw counts'!K$1246*10000</f>
        <v>18.047828752996267</v>
      </c>
      <c r="L859">
        <f>'Raw counts'!L859/'Raw counts'!L$1246*10000</f>
        <v>9.3399915684306531</v>
      </c>
      <c r="M859">
        <f>'Raw counts'!M859/'Raw counts'!M$1246*10000</f>
        <v>21.61907122774392</v>
      </c>
      <c r="N859">
        <f>'Raw counts'!N859/'Raw counts'!N$1246*10000</f>
        <v>5.5809759284901945</v>
      </c>
      <c r="O859">
        <f>'Raw counts'!O859/'Raw counts'!O$1246*10000</f>
        <v>16.675265113157913</v>
      </c>
      <c r="P859">
        <f>'Raw counts'!P859/'Raw counts'!P$1246*10000</f>
        <v>16.210447768210681</v>
      </c>
      <c r="Q859">
        <f>'Raw counts'!Q859/'Raw counts'!Q$1246*10000</f>
        <v>5.5873657277031921</v>
      </c>
      <c r="R859">
        <f>'Raw counts'!R859/'Raw counts'!R$1246*10000</f>
        <v>26.662339145434768</v>
      </c>
      <c r="S859">
        <f>'Raw counts'!S859/'Raw counts'!S$1246*10000</f>
        <v>10.775522789280716</v>
      </c>
      <c r="T859">
        <f>'Raw counts'!T859/'Raw counts'!T$1246*10000</f>
        <v>7.1305474370407032</v>
      </c>
      <c r="U859">
        <f>'Raw counts'!U859/'Raw counts'!U$1246*10000</f>
        <v>34.793853577674305</v>
      </c>
      <c r="V859">
        <f t="shared" si="53"/>
        <v>1</v>
      </c>
      <c r="W859">
        <f t="shared" si="54"/>
        <v>0.37698801677704907</v>
      </c>
      <c r="X859">
        <f t="shared" si="52"/>
        <v>20.320935580165706</v>
      </c>
      <c r="Y859">
        <f t="shared" si="55"/>
        <v>15.42703968587406</v>
      </c>
    </row>
    <row r="860" spans="1:25" x14ac:dyDescent="0.25">
      <c r="A860">
        <v>868</v>
      </c>
      <c r="B860" t="s">
        <v>1044</v>
      </c>
      <c r="C860">
        <v>85800</v>
      </c>
      <c r="D860">
        <v>881</v>
      </c>
      <c r="E860">
        <f>'Raw counts'!E860/'Raw counts'!E$1246*10000</f>
        <v>0</v>
      </c>
      <c r="F860">
        <f>'Raw counts'!F860/'Raw counts'!F$1246*10000</f>
        <v>0</v>
      </c>
      <c r="G860">
        <f>'Raw counts'!G860/'Raw counts'!G$1246*10000</f>
        <v>0</v>
      </c>
      <c r="H860">
        <f>'Raw counts'!H860/'Raw counts'!H$1246*10000</f>
        <v>0</v>
      </c>
      <c r="I860">
        <f>'Raw counts'!I860/'Raw counts'!I$1246*10000</f>
        <v>0</v>
      </c>
      <c r="J860">
        <f>'Raw counts'!J860/'Raw counts'!J$1246*10000</f>
        <v>0</v>
      </c>
      <c r="K860">
        <f>'Raw counts'!K860/'Raw counts'!K$1246*10000</f>
        <v>0</v>
      </c>
      <c r="L860">
        <f>'Raw counts'!L860/'Raw counts'!L$1246*10000</f>
        <v>0</v>
      </c>
      <c r="M860">
        <f>'Raw counts'!M860/'Raw counts'!M$1246*10000</f>
        <v>0</v>
      </c>
      <c r="N860">
        <f>'Raw counts'!N860/'Raw counts'!N$1246*10000</f>
        <v>0</v>
      </c>
      <c r="O860">
        <f>'Raw counts'!O860/'Raw counts'!O$1246*10000</f>
        <v>0</v>
      </c>
      <c r="P860">
        <f>'Raw counts'!P860/'Raw counts'!P$1246*10000</f>
        <v>0</v>
      </c>
      <c r="Q860">
        <f>'Raw counts'!Q860/'Raw counts'!Q$1246*10000</f>
        <v>0</v>
      </c>
      <c r="R860">
        <f>'Raw counts'!R860/'Raw counts'!R$1246*10000</f>
        <v>0</v>
      </c>
      <c r="S860">
        <f>'Raw counts'!S860/'Raw counts'!S$1246*10000</f>
        <v>0</v>
      </c>
      <c r="T860">
        <f>'Raw counts'!T860/'Raw counts'!T$1246*10000</f>
        <v>0</v>
      </c>
      <c r="U860">
        <f>'Raw counts'!U860/'Raw counts'!U$1246*10000</f>
        <v>0</v>
      </c>
      <c r="V860">
        <f t="shared" si="53"/>
        <v>0</v>
      </c>
      <c r="W860" t="str">
        <f t="shared" si="54"/>
        <v/>
      </c>
      <c r="X860">
        <f t="shared" si="52"/>
        <v>0</v>
      </c>
      <c r="Y860">
        <f t="shared" si="55"/>
        <v>0</v>
      </c>
    </row>
    <row r="861" spans="1:25" x14ac:dyDescent="0.25">
      <c r="A861">
        <v>869</v>
      </c>
      <c r="B861" t="s">
        <v>419</v>
      </c>
      <c r="C861">
        <v>17200</v>
      </c>
      <c r="D861">
        <v>425</v>
      </c>
      <c r="E861">
        <f>'Raw counts'!E861/'Raw counts'!E$1246*10000</f>
        <v>0.7060358217920758</v>
      </c>
      <c r="F861">
        <f>'Raw counts'!F861/'Raw counts'!F$1246*10000</f>
        <v>1.2878690934385941</v>
      </c>
      <c r="G861">
        <f>'Raw counts'!G861/'Raw counts'!G$1246*10000</f>
        <v>1.7123908602648767</v>
      </c>
      <c r="H861">
        <f>'Raw counts'!H861/'Raw counts'!H$1246*10000</f>
        <v>3.3296081742229693</v>
      </c>
      <c r="I861">
        <f>'Raw counts'!I861/'Raw counts'!I$1246*10000</f>
        <v>1.0651430400906294</v>
      </c>
      <c r="J861">
        <f>'Raw counts'!J861/'Raw counts'!J$1246*10000</f>
        <v>0.92205253825778422</v>
      </c>
      <c r="K861">
        <f>'Raw counts'!K861/'Raw counts'!K$1246*10000</f>
        <v>2.3591058587435199</v>
      </c>
      <c r="L861">
        <f>'Raw counts'!L861/'Raw counts'!L$1246*10000</f>
        <v>1.6713204931233321</v>
      </c>
      <c r="M861">
        <f>'Raw counts'!M861/'Raw counts'!M$1246*10000</f>
        <v>0.42390335740674356</v>
      </c>
      <c r="N861">
        <f>'Raw counts'!N861/'Raw counts'!N$1246*10000</f>
        <v>2.1077577398238829</v>
      </c>
      <c r="O861">
        <f>'Raw counts'!O861/'Raw counts'!O$1246*10000</f>
        <v>2.5273711604402807</v>
      </c>
      <c r="P861">
        <f>'Raw counts'!P861/'Raw counts'!P$1246*10000</f>
        <v>5.1114409519588664</v>
      </c>
      <c r="Q861">
        <f>'Raw counts'!Q861/'Raw counts'!Q$1246*10000</f>
        <v>5.0218034027349816</v>
      </c>
      <c r="R861">
        <f>'Raw counts'!R861/'Raw counts'!R$1246*10000</f>
        <v>2.2719486467480481</v>
      </c>
      <c r="S861">
        <f>'Raw counts'!S861/'Raw counts'!S$1246*10000</f>
        <v>3.6859344956783913</v>
      </c>
      <c r="T861">
        <f>'Raw counts'!T861/'Raw counts'!T$1246*10000</f>
        <v>1.9415707479171069</v>
      </c>
      <c r="U861">
        <f>'Raw counts'!U861/'Raw counts'!U$1246*10000</f>
        <v>0.93298559730605835</v>
      </c>
      <c r="V861">
        <f t="shared" si="53"/>
        <v>1</v>
      </c>
      <c r="W861">
        <f t="shared" si="54"/>
        <v>2.7399303586584631E-2</v>
      </c>
      <c r="X861">
        <f t="shared" si="52"/>
        <v>1.4974921374822805</v>
      </c>
      <c r="Y861">
        <f t="shared" si="55"/>
        <v>2.950101592825952</v>
      </c>
    </row>
    <row r="862" spans="1:25" x14ac:dyDescent="0.25">
      <c r="A862">
        <v>870</v>
      </c>
      <c r="B862" t="s">
        <v>1045</v>
      </c>
      <c r="C862">
        <v>46200</v>
      </c>
      <c r="D862">
        <v>518</v>
      </c>
      <c r="E862">
        <f>'Raw counts'!E862/'Raw counts'!E$1246*10000</f>
        <v>0</v>
      </c>
      <c r="F862">
        <f>'Raw counts'!F862/'Raw counts'!F$1246*10000</f>
        <v>0</v>
      </c>
      <c r="G862">
        <f>'Raw counts'!G862/'Raw counts'!G$1246*10000</f>
        <v>0</v>
      </c>
      <c r="H862">
        <f>'Raw counts'!H862/'Raw counts'!H$1246*10000</f>
        <v>0</v>
      </c>
      <c r="I862">
        <f>'Raw counts'!I862/'Raw counts'!I$1246*10000</f>
        <v>0</v>
      </c>
      <c r="J862">
        <f>'Raw counts'!J862/'Raw counts'!J$1246*10000</f>
        <v>0</v>
      </c>
      <c r="K862">
        <f>'Raw counts'!K862/'Raw counts'!K$1246*10000</f>
        <v>0</v>
      </c>
      <c r="L862">
        <f>'Raw counts'!L862/'Raw counts'!L$1246*10000</f>
        <v>0</v>
      </c>
      <c r="M862">
        <f>'Raw counts'!M862/'Raw counts'!M$1246*10000</f>
        <v>0</v>
      </c>
      <c r="N862">
        <f>'Raw counts'!N862/'Raw counts'!N$1246*10000</f>
        <v>0</v>
      </c>
      <c r="O862">
        <f>'Raw counts'!O862/'Raw counts'!O$1246*10000</f>
        <v>0</v>
      </c>
      <c r="P862">
        <f>'Raw counts'!P862/'Raw counts'!P$1246*10000</f>
        <v>0</v>
      </c>
      <c r="Q862">
        <f>'Raw counts'!Q862/'Raw counts'!Q$1246*10000</f>
        <v>0</v>
      </c>
      <c r="R862">
        <f>'Raw counts'!R862/'Raw counts'!R$1246*10000</f>
        <v>0</v>
      </c>
      <c r="S862">
        <f>'Raw counts'!S862/'Raw counts'!S$1246*10000</f>
        <v>0</v>
      </c>
      <c r="T862">
        <f>'Raw counts'!T862/'Raw counts'!T$1246*10000</f>
        <v>0</v>
      </c>
      <c r="U862">
        <f>'Raw counts'!U862/'Raw counts'!U$1246*10000</f>
        <v>0</v>
      </c>
      <c r="V862">
        <f t="shared" si="53"/>
        <v>0</v>
      </c>
      <c r="W862" t="str">
        <f t="shared" si="54"/>
        <v/>
      </c>
      <c r="X862">
        <f t="shared" si="52"/>
        <v>0</v>
      </c>
      <c r="Y862">
        <f t="shared" si="55"/>
        <v>0</v>
      </c>
    </row>
    <row r="863" spans="1:25" x14ac:dyDescent="0.25">
      <c r="A863">
        <v>871</v>
      </c>
      <c r="B863" t="s">
        <v>1046</v>
      </c>
      <c r="C863">
        <v>103100</v>
      </c>
      <c r="D863">
        <v>967</v>
      </c>
      <c r="E863">
        <f>'Raw counts'!E863/'Raw counts'!E$1246*10000</f>
        <v>0</v>
      </c>
      <c r="F863">
        <f>'Raw counts'!F863/'Raw counts'!F$1246*10000</f>
        <v>0</v>
      </c>
      <c r="G863">
        <f>'Raw counts'!G863/'Raw counts'!G$1246*10000</f>
        <v>0</v>
      </c>
      <c r="H863">
        <f>'Raw counts'!H863/'Raw counts'!H$1246*10000</f>
        <v>0</v>
      </c>
      <c r="I863">
        <f>'Raw counts'!I863/'Raw counts'!I$1246*10000</f>
        <v>0</v>
      </c>
      <c r="J863">
        <f>'Raw counts'!J863/'Raw counts'!J$1246*10000</f>
        <v>0</v>
      </c>
      <c r="K863">
        <f>'Raw counts'!K863/'Raw counts'!K$1246*10000</f>
        <v>0</v>
      </c>
      <c r="L863">
        <f>'Raw counts'!L863/'Raw counts'!L$1246*10000</f>
        <v>0</v>
      </c>
      <c r="M863">
        <f>'Raw counts'!M863/'Raw counts'!M$1246*10000</f>
        <v>0</v>
      </c>
      <c r="N863">
        <f>'Raw counts'!N863/'Raw counts'!N$1246*10000</f>
        <v>0</v>
      </c>
      <c r="O863">
        <f>'Raw counts'!O863/'Raw counts'!O$1246*10000</f>
        <v>0</v>
      </c>
      <c r="P863">
        <f>'Raw counts'!P863/'Raw counts'!P$1246*10000</f>
        <v>0</v>
      </c>
      <c r="Q863">
        <f>'Raw counts'!Q863/'Raw counts'!Q$1246*10000</f>
        <v>0</v>
      </c>
      <c r="R863">
        <f>'Raw counts'!R863/'Raw counts'!R$1246*10000</f>
        <v>0</v>
      </c>
      <c r="S863">
        <f>'Raw counts'!S863/'Raw counts'!S$1246*10000</f>
        <v>0</v>
      </c>
      <c r="T863">
        <f>'Raw counts'!T863/'Raw counts'!T$1246*10000</f>
        <v>0</v>
      </c>
      <c r="U863">
        <f>'Raw counts'!U863/'Raw counts'!U$1246*10000</f>
        <v>0</v>
      </c>
      <c r="V863">
        <f t="shared" si="53"/>
        <v>0</v>
      </c>
      <c r="W863" t="str">
        <f t="shared" si="54"/>
        <v/>
      </c>
      <c r="X863">
        <f t="shared" si="52"/>
        <v>0</v>
      </c>
      <c r="Y863">
        <f t="shared" si="55"/>
        <v>0</v>
      </c>
    </row>
    <row r="864" spans="1:25" x14ac:dyDescent="0.25">
      <c r="A864">
        <v>872</v>
      </c>
      <c r="B864" t="s">
        <v>1047</v>
      </c>
      <c r="C864">
        <v>84500</v>
      </c>
      <c r="D864">
        <v>165</v>
      </c>
      <c r="E864">
        <f>'Raw counts'!E864/'Raw counts'!E$1246*10000</f>
        <v>0</v>
      </c>
      <c r="F864">
        <f>'Raw counts'!F864/'Raw counts'!F$1246*10000</f>
        <v>0</v>
      </c>
      <c r="G864">
        <f>'Raw counts'!G864/'Raw counts'!G$1246*10000</f>
        <v>0</v>
      </c>
      <c r="H864">
        <f>'Raw counts'!H864/'Raw counts'!H$1246*10000</f>
        <v>0</v>
      </c>
      <c r="I864">
        <f>'Raw counts'!I864/'Raw counts'!I$1246*10000</f>
        <v>0</v>
      </c>
      <c r="J864">
        <f>'Raw counts'!J864/'Raw counts'!J$1246*10000</f>
        <v>1.9723048946690573E-2</v>
      </c>
      <c r="K864">
        <f>'Raw counts'!K864/'Raw counts'!K$1246*10000</f>
        <v>0</v>
      </c>
      <c r="L864">
        <f>'Raw counts'!L864/'Raw counts'!L$1246*10000</f>
        <v>0</v>
      </c>
      <c r="M864">
        <f>'Raw counts'!M864/'Raw counts'!M$1246*10000</f>
        <v>0</v>
      </c>
      <c r="N864">
        <f>'Raw counts'!N864/'Raw counts'!N$1246*10000</f>
        <v>0</v>
      </c>
      <c r="O864">
        <f>'Raw counts'!O864/'Raw counts'!O$1246*10000</f>
        <v>0</v>
      </c>
      <c r="P864">
        <f>'Raw counts'!P864/'Raw counts'!P$1246*10000</f>
        <v>0</v>
      </c>
      <c r="Q864">
        <f>'Raw counts'!Q864/'Raw counts'!Q$1246*10000</f>
        <v>0</v>
      </c>
      <c r="R864">
        <f>'Raw counts'!R864/'Raw counts'!R$1246*10000</f>
        <v>0</v>
      </c>
      <c r="S864">
        <f>'Raw counts'!S864/'Raw counts'!S$1246*10000</f>
        <v>0</v>
      </c>
      <c r="T864">
        <f>'Raw counts'!T864/'Raw counts'!T$1246*10000</f>
        <v>0</v>
      </c>
      <c r="U864">
        <f>'Raw counts'!U864/'Raw counts'!U$1246*10000</f>
        <v>0</v>
      </c>
      <c r="V864">
        <f t="shared" si="53"/>
        <v>1</v>
      </c>
      <c r="W864">
        <f t="shared" si="54"/>
        <v>0.36243906471558607</v>
      </c>
      <c r="X864">
        <f t="shared" si="52"/>
        <v>2.1914498829656193E-3</v>
      </c>
      <c r="Y864">
        <f t="shared" si="55"/>
        <v>0</v>
      </c>
    </row>
    <row r="865" spans="1:25" x14ac:dyDescent="0.25">
      <c r="A865">
        <v>873</v>
      </c>
      <c r="B865" t="s">
        <v>420</v>
      </c>
      <c r="C865">
        <v>7800</v>
      </c>
      <c r="D865">
        <v>378</v>
      </c>
      <c r="E865">
        <f>'Raw counts'!E865/'Raw counts'!E$1246*10000</f>
        <v>8.0913946560933123</v>
      </c>
      <c r="F865">
        <f>'Raw counts'!F865/'Raw counts'!F$1246*10000</f>
        <v>20.975039948550862</v>
      </c>
      <c r="G865">
        <f>'Raw counts'!G865/'Raw counts'!G$1246*10000</f>
        <v>27.680294611811064</v>
      </c>
      <c r="H865">
        <f>'Raw counts'!H865/'Raw counts'!H$1246*10000</f>
        <v>26.943999061846249</v>
      </c>
      <c r="I865">
        <f>'Raw counts'!I865/'Raw counts'!I$1246*10000</f>
        <v>11.205551057600841</v>
      </c>
      <c r="J865">
        <f>'Raw counts'!J865/'Raw counts'!J$1246*10000</f>
        <v>17.124537247964088</v>
      </c>
      <c r="K865">
        <f>'Raw counts'!K865/'Raw counts'!K$1246*10000</f>
        <v>31.328390657227267</v>
      </c>
      <c r="L865">
        <f>'Raw counts'!L865/'Raw counts'!L$1246*10000</f>
        <v>11.659555102422399</v>
      </c>
      <c r="M865">
        <f>'Raw counts'!M865/'Raw counts'!M$1246*10000</f>
        <v>22.153558069691556</v>
      </c>
      <c r="N865">
        <f>'Raw counts'!N865/'Raw counts'!N$1246*10000</f>
        <v>18.649073915398272</v>
      </c>
      <c r="O865">
        <f>'Raw counts'!O865/'Raw counts'!O$1246*10000</f>
        <v>59.415096987447612</v>
      </c>
      <c r="P865">
        <f>'Raw counts'!P865/'Raw counts'!P$1246*10000</f>
        <v>19.629471816343703</v>
      </c>
      <c r="Q865">
        <f>'Raw counts'!Q865/'Raw counts'!Q$1246*10000</f>
        <v>31.018168202135875</v>
      </c>
      <c r="R865">
        <f>'Raw counts'!R865/'Raw counts'!R$1246*10000</f>
        <v>38.851523948622706</v>
      </c>
      <c r="S865">
        <f>'Raw counts'!S865/'Raw counts'!S$1246*10000</f>
        <v>48.378568815148491</v>
      </c>
      <c r="T865">
        <f>'Raw counts'!T865/'Raw counts'!T$1246*10000</f>
        <v>35.008410609567306</v>
      </c>
      <c r="U865">
        <f>'Raw counts'!U865/'Raw counts'!U$1246*10000</f>
        <v>16.103765356292012</v>
      </c>
      <c r="V865">
        <f t="shared" si="53"/>
        <v>1</v>
      </c>
      <c r="W865">
        <f t="shared" si="54"/>
        <v>3.3734078160159171E-2</v>
      </c>
      <c r="X865">
        <f t="shared" si="52"/>
        <v>19.684702268134181</v>
      </c>
      <c r="Y865">
        <f t="shared" si="55"/>
        <v>33.3817599563695</v>
      </c>
    </row>
    <row r="866" spans="1:25" x14ac:dyDescent="0.25">
      <c r="A866">
        <v>874</v>
      </c>
      <c r="B866" t="s">
        <v>421</v>
      </c>
      <c r="C866">
        <v>79700</v>
      </c>
      <c r="D866">
        <v>339</v>
      </c>
      <c r="E866">
        <f>'Raw counts'!E866/'Raw counts'!E$1246*10000</f>
        <v>2.1909524311166795</v>
      </c>
      <c r="F866">
        <f>'Raw counts'!F866/'Raw counts'!F$1246*10000</f>
        <v>0.47577329566521315</v>
      </c>
      <c r="G866">
        <f>'Raw counts'!G866/'Raw counts'!G$1246*10000</f>
        <v>0.27196796015971569</v>
      </c>
      <c r="H866">
        <f>'Raw counts'!H866/'Raw counts'!H$1246*10000</f>
        <v>0.62822795740056026</v>
      </c>
      <c r="I866">
        <f>'Raw counts'!I866/'Raw counts'!I$1246*10000</f>
        <v>1.7177740357530962</v>
      </c>
      <c r="J866">
        <f>'Raw counts'!J866/'Raw counts'!J$1246*10000</f>
        <v>1.7356283073087704</v>
      </c>
      <c r="K866">
        <f>'Raw counts'!K866/'Raw counts'!K$1246*10000</f>
        <v>1.1015106750654997</v>
      </c>
      <c r="L866">
        <f>'Raw counts'!L866/'Raw counts'!L$1246*10000</f>
        <v>2.9237084088146941</v>
      </c>
      <c r="M866">
        <f>'Raw counts'!M866/'Raw counts'!M$1246*10000</f>
        <v>3.3221121814158927</v>
      </c>
      <c r="N866">
        <f>'Raw counts'!N866/'Raw counts'!N$1246*10000</f>
        <v>1.4112812692733827</v>
      </c>
      <c r="O866">
        <f>'Raw counts'!O866/'Raw counts'!O$1246*10000</f>
        <v>1.0466210797562281</v>
      </c>
      <c r="P866">
        <f>'Raw counts'!P866/'Raw counts'!P$1246*10000</f>
        <v>3.0813954233798846</v>
      </c>
      <c r="Q866">
        <f>'Raw counts'!Q866/'Raw counts'!Q$1246*10000</f>
        <v>1.7941977205888089</v>
      </c>
      <c r="R866">
        <f>'Raw counts'!R866/'Raw counts'!R$1246*10000</f>
        <v>2.0836213338782805</v>
      </c>
      <c r="S866">
        <f>'Raw counts'!S866/'Raw counts'!S$1246*10000</f>
        <v>0.86855599309063702</v>
      </c>
      <c r="T866">
        <f>'Raw counts'!T866/'Raw counts'!T$1246*10000</f>
        <v>0.68728168067862194</v>
      </c>
      <c r="U866">
        <f>'Raw counts'!U866/'Raw counts'!U$1246*10000</f>
        <v>1.7835213046176279</v>
      </c>
      <c r="V866">
        <f t="shared" si="53"/>
        <v>1</v>
      </c>
      <c r="W866">
        <f t="shared" si="54"/>
        <v>0.99685987959803657</v>
      </c>
      <c r="X866">
        <f t="shared" si="52"/>
        <v>1.5964061391889024</v>
      </c>
      <c r="Y866">
        <f t="shared" si="55"/>
        <v>1.5945594756579338</v>
      </c>
    </row>
    <row r="867" spans="1:25" x14ac:dyDescent="0.25">
      <c r="A867">
        <v>875</v>
      </c>
      <c r="B867" t="s">
        <v>1048</v>
      </c>
      <c r="C867">
        <v>85900</v>
      </c>
      <c r="D867">
        <v>881</v>
      </c>
      <c r="E867">
        <f>'Raw counts'!E867/'Raw counts'!E$1246*10000</f>
        <v>0</v>
      </c>
      <c r="F867">
        <f>'Raw counts'!F867/'Raw counts'!F$1246*10000</f>
        <v>0</v>
      </c>
      <c r="G867">
        <f>'Raw counts'!G867/'Raw counts'!G$1246*10000</f>
        <v>0</v>
      </c>
      <c r="H867">
        <f>'Raw counts'!H867/'Raw counts'!H$1246*10000</f>
        <v>0</v>
      </c>
      <c r="I867">
        <f>'Raw counts'!I867/'Raw counts'!I$1246*10000</f>
        <v>0</v>
      </c>
      <c r="J867">
        <f>'Raw counts'!J867/'Raw counts'!J$1246*10000</f>
        <v>0</v>
      </c>
      <c r="K867">
        <f>'Raw counts'!K867/'Raw counts'!K$1246*10000</f>
        <v>0</v>
      </c>
      <c r="L867">
        <f>'Raw counts'!L867/'Raw counts'!L$1246*10000</f>
        <v>0</v>
      </c>
      <c r="M867">
        <f>'Raw counts'!M867/'Raw counts'!M$1246*10000</f>
        <v>0</v>
      </c>
      <c r="N867">
        <f>'Raw counts'!N867/'Raw counts'!N$1246*10000</f>
        <v>0</v>
      </c>
      <c r="O867">
        <f>'Raw counts'!O867/'Raw counts'!O$1246*10000</f>
        <v>0</v>
      </c>
      <c r="P867">
        <f>'Raw counts'!P867/'Raw counts'!P$1246*10000</f>
        <v>0</v>
      </c>
      <c r="Q867">
        <f>'Raw counts'!Q867/'Raw counts'!Q$1246*10000</f>
        <v>0</v>
      </c>
      <c r="R867">
        <f>'Raw counts'!R867/'Raw counts'!R$1246*10000</f>
        <v>0</v>
      </c>
      <c r="S867">
        <f>'Raw counts'!S867/'Raw counts'!S$1246*10000</f>
        <v>0</v>
      </c>
      <c r="T867">
        <f>'Raw counts'!T867/'Raw counts'!T$1246*10000</f>
        <v>0</v>
      </c>
      <c r="U867">
        <f>'Raw counts'!U867/'Raw counts'!U$1246*10000</f>
        <v>0</v>
      </c>
      <c r="V867">
        <f t="shared" si="53"/>
        <v>0</v>
      </c>
      <c r="W867" t="str">
        <f t="shared" si="54"/>
        <v/>
      </c>
      <c r="X867">
        <f t="shared" si="52"/>
        <v>0</v>
      </c>
      <c r="Y867">
        <f t="shared" si="55"/>
        <v>0</v>
      </c>
    </row>
    <row r="868" spans="1:25" x14ac:dyDescent="0.25">
      <c r="A868">
        <v>876</v>
      </c>
      <c r="B868" t="s">
        <v>1049</v>
      </c>
      <c r="C868">
        <v>98400</v>
      </c>
      <c r="D868">
        <v>848</v>
      </c>
      <c r="E868">
        <f>'Raw counts'!E868/'Raw counts'!E$1246*10000</f>
        <v>0</v>
      </c>
      <c r="F868">
        <f>'Raw counts'!F868/'Raw counts'!F$1246*10000</f>
        <v>0</v>
      </c>
      <c r="G868">
        <f>'Raw counts'!G868/'Raw counts'!G$1246*10000</f>
        <v>0</v>
      </c>
      <c r="H868">
        <f>'Raw counts'!H868/'Raw counts'!H$1246*10000</f>
        <v>0</v>
      </c>
      <c r="I868">
        <f>'Raw counts'!I868/'Raw counts'!I$1246*10000</f>
        <v>0</v>
      </c>
      <c r="J868">
        <f>'Raw counts'!J868/'Raw counts'!J$1246*10000</f>
        <v>0</v>
      </c>
      <c r="K868">
        <f>'Raw counts'!K868/'Raw counts'!K$1246*10000</f>
        <v>0</v>
      </c>
      <c r="L868">
        <f>'Raw counts'!L868/'Raw counts'!L$1246*10000</f>
        <v>0</v>
      </c>
      <c r="M868">
        <f>'Raw counts'!M868/'Raw counts'!M$1246*10000</f>
        <v>0</v>
      </c>
      <c r="N868">
        <f>'Raw counts'!N868/'Raw counts'!N$1246*10000</f>
        <v>0</v>
      </c>
      <c r="O868">
        <f>'Raw counts'!O868/'Raw counts'!O$1246*10000</f>
        <v>0</v>
      </c>
      <c r="P868">
        <f>'Raw counts'!P868/'Raw counts'!P$1246*10000</f>
        <v>0</v>
      </c>
      <c r="Q868">
        <f>'Raw counts'!Q868/'Raw counts'!Q$1246*10000</f>
        <v>0</v>
      </c>
      <c r="R868">
        <f>'Raw counts'!R868/'Raw counts'!R$1246*10000</f>
        <v>0</v>
      </c>
      <c r="S868">
        <f>'Raw counts'!S868/'Raw counts'!S$1246*10000</f>
        <v>0</v>
      </c>
      <c r="T868">
        <f>'Raw counts'!T868/'Raw counts'!T$1246*10000</f>
        <v>0</v>
      </c>
      <c r="U868">
        <f>'Raw counts'!U868/'Raw counts'!U$1246*10000</f>
        <v>0</v>
      </c>
      <c r="V868">
        <f t="shared" si="53"/>
        <v>0</v>
      </c>
      <c r="W868" t="str">
        <f t="shared" si="54"/>
        <v/>
      </c>
      <c r="X868">
        <f t="shared" si="52"/>
        <v>0</v>
      </c>
      <c r="Y868">
        <f t="shared" si="55"/>
        <v>0</v>
      </c>
    </row>
    <row r="869" spans="1:25" x14ac:dyDescent="0.25">
      <c r="A869">
        <v>877</v>
      </c>
      <c r="B869" t="s">
        <v>422</v>
      </c>
      <c r="C869">
        <v>109300</v>
      </c>
      <c r="D869">
        <v>1000</v>
      </c>
      <c r="E869">
        <f>'Raw counts'!E869/'Raw counts'!E$1246*10000</f>
        <v>2.4879357529816004</v>
      </c>
      <c r="F869">
        <f>'Raw counts'!F869/'Raw counts'!F$1246*10000</f>
        <v>5.7420914994077442E-2</v>
      </c>
      <c r="G869">
        <f>'Raw counts'!G869/'Raw counts'!G$1246*10000</f>
        <v>5.6105982892208024</v>
      </c>
      <c r="H869">
        <f>'Raw counts'!H869/'Raw counts'!H$1246*10000</f>
        <v>0</v>
      </c>
      <c r="I869">
        <f>'Raw counts'!I869/'Raw counts'!I$1246*10000</f>
        <v>3.4848032409901522</v>
      </c>
      <c r="J869">
        <f>'Raw counts'!J869/'Raw counts'!J$1246*10000</f>
        <v>4.7631163206257732</v>
      </c>
      <c r="K869">
        <f>'Raw counts'!K869/'Raw counts'!K$1246*10000</f>
        <v>4.7628072913763306</v>
      </c>
      <c r="L869">
        <f>'Raw counts'!L869/'Raw counts'!L$1246*10000</f>
        <v>0.29104789590010527</v>
      </c>
      <c r="M869">
        <f>'Raw counts'!M869/'Raw counts'!M$1246*10000</f>
        <v>0.1336217104869083</v>
      </c>
      <c r="N869">
        <f>'Raw counts'!N869/'Raw counts'!N$1246*10000</f>
        <v>0.45820820430953979</v>
      </c>
      <c r="O869">
        <f>'Raw counts'!O869/'Raw counts'!O$1246*10000</f>
        <v>5.7210798571883853E-2</v>
      </c>
      <c r="P869">
        <f>'Raw counts'!P869/'Raw counts'!P$1246*10000</f>
        <v>2.5642680360997656E-2</v>
      </c>
      <c r="Q869">
        <f>'Raw counts'!Q869/'Raw counts'!Q$1246*10000</f>
        <v>0</v>
      </c>
      <c r="R869">
        <f>'Raw counts'!R869/'Raw counts'!R$1246*10000</f>
        <v>3.4860587701425074</v>
      </c>
      <c r="S869">
        <f>'Raw counts'!S869/'Raw counts'!S$1246*10000</f>
        <v>0</v>
      </c>
      <c r="T869">
        <f>'Raw counts'!T869/'Raw counts'!T$1246*10000</f>
        <v>2.5343511975024184</v>
      </c>
      <c r="U869">
        <f>'Raw counts'!U869/'Raw counts'!U$1246*10000</f>
        <v>4.6258727754802704</v>
      </c>
      <c r="V869">
        <f t="shared" si="53"/>
        <v>1</v>
      </c>
      <c r="W869">
        <f t="shared" si="54"/>
        <v>0.34891605586380581</v>
      </c>
      <c r="X869">
        <f t="shared" si="52"/>
        <v>2.3990390462861946</v>
      </c>
      <c r="Y869">
        <f t="shared" si="55"/>
        <v>1.398418053295952</v>
      </c>
    </row>
    <row r="870" spans="1:25" x14ac:dyDescent="0.25">
      <c r="A870">
        <v>878</v>
      </c>
      <c r="B870" t="s">
        <v>423</v>
      </c>
      <c r="C870">
        <v>5700</v>
      </c>
      <c r="D870">
        <v>345</v>
      </c>
      <c r="E870">
        <f>'Raw counts'!E870/'Raw counts'!E$1246*10000</f>
        <v>16.842129643119438</v>
      </c>
      <c r="F870">
        <f>'Raw counts'!F870/'Raw counts'!F$1246*10000</f>
        <v>53.680352531606118</v>
      </c>
      <c r="G870">
        <f>'Raw counts'!G870/'Raw counts'!G$1246*10000</f>
        <v>26.803953406851981</v>
      </c>
      <c r="H870">
        <f>'Raw counts'!H870/'Raw counts'!H$1246*10000</f>
        <v>35.083041265502395</v>
      </c>
      <c r="I870">
        <f>'Raw counts'!I870/'Raw counts'!I$1246*10000</f>
        <v>10.288173525962092</v>
      </c>
      <c r="J870">
        <f>'Raw counts'!J870/'Raw counts'!J$1246*10000</f>
        <v>11.523191347103966</v>
      </c>
      <c r="K870">
        <f>'Raw counts'!K870/'Raw counts'!K$1246*10000</f>
        <v>9.2714198115837014</v>
      </c>
      <c r="L870">
        <f>'Raw counts'!L870/'Raw counts'!L$1246*10000</f>
        <v>6.8837237196979455</v>
      </c>
      <c r="M870">
        <f>'Raw counts'!M870/'Raw counts'!M$1246*10000</f>
        <v>22.651183750125558</v>
      </c>
      <c r="N870">
        <f>'Raw counts'!N870/'Raw counts'!N$1246*10000</f>
        <v>10.098908822982256</v>
      </c>
      <c r="O870">
        <f>'Raw counts'!O870/'Raw counts'!O$1246*10000</f>
        <v>18.297359519725443</v>
      </c>
      <c r="P870">
        <f>'Raw counts'!P870/'Raw counts'!P$1246*10000</f>
        <v>7.9492309119092734</v>
      </c>
      <c r="Q870">
        <f>'Raw counts'!Q870/'Raw counts'!Q$1246*10000</f>
        <v>13.74901514146859</v>
      </c>
      <c r="R870">
        <f>'Raw counts'!R870/'Raw counts'!R$1246*10000</f>
        <v>10.826817007959834</v>
      </c>
      <c r="S870">
        <f>'Raw counts'!S870/'Raw counts'!S$1246*10000</f>
        <v>26.007823518107767</v>
      </c>
      <c r="T870">
        <f>'Raw counts'!T870/'Raw counts'!T$1246*10000</f>
        <v>11.391693857248159</v>
      </c>
      <c r="U870">
        <f>'Raw counts'!U870/'Raw counts'!U$1246*10000</f>
        <v>9.5034346888384551</v>
      </c>
      <c r="V870">
        <f t="shared" si="53"/>
        <v>1</v>
      </c>
      <c r="W870">
        <f t="shared" si="54"/>
        <v>0.18686268324042718</v>
      </c>
      <c r="X870">
        <f t="shared" si="52"/>
        <v>21.447463222394802</v>
      </c>
      <c r="Y870">
        <f t="shared" si="55"/>
        <v>13.478035433529971</v>
      </c>
    </row>
    <row r="871" spans="1:25" x14ac:dyDescent="0.25">
      <c r="A871">
        <v>879</v>
      </c>
      <c r="B871" t="s">
        <v>1050</v>
      </c>
      <c r="C871">
        <v>25900</v>
      </c>
      <c r="D871">
        <v>254</v>
      </c>
      <c r="E871">
        <f>'Raw counts'!E871/'Raw counts'!E$1246*10000</f>
        <v>0</v>
      </c>
      <c r="F871">
        <f>'Raw counts'!F871/'Raw counts'!F$1246*10000</f>
        <v>0</v>
      </c>
      <c r="G871">
        <f>'Raw counts'!G871/'Raw counts'!G$1246*10000</f>
        <v>0</v>
      </c>
      <c r="H871">
        <f>'Raw counts'!H871/'Raw counts'!H$1246*10000</f>
        <v>0</v>
      </c>
      <c r="I871">
        <f>'Raw counts'!I871/'Raw counts'!I$1246*10000</f>
        <v>0</v>
      </c>
      <c r="J871">
        <f>'Raw counts'!J871/'Raw counts'!J$1246*10000</f>
        <v>0</v>
      </c>
      <c r="K871">
        <f>'Raw counts'!K871/'Raw counts'!K$1246*10000</f>
        <v>0</v>
      </c>
      <c r="L871">
        <f>'Raw counts'!L871/'Raw counts'!L$1246*10000</f>
        <v>0</v>
      </c>
      <c r="M871">
        <f>'Raw counts'!M871/'Raw counts'!M$1246*10000</f>
        <v>0</v>
      </c>
      <c r="N871">
        <f>'Raw counts'!N871/'Raw counts'!N$1246*10000</f>
        <v>0</v>
      </c>
      <c r="O871">
        <f>'Raw counts'!O871/'Raw counts'!O$1246*10000</f>
        <v>0</v>
      </c>
      <c r="P871">
        <f>'Raw counts'!P871/'Raw counts'!P$1246*10000</f>
        <v>0</v>
      </c>
      <c r="Q871">
        <f>'Raw counts'!Q871/'Raw counts'!Q$1246*10000</f>
        <v>0</v>
      </c>
      <c r="R871">
        <f>'Raw counts'!R871/'Raw counts'!R$1246*10000</f>
        <v>0</v>
      </c>
      <c r="S871">
        <f>'Raw counts'!S871/'Raw counts'!S$1246*10000</f>
        <v>0</v>
      </c>
      <c r="T871">
        <f>'Raw counts'!T871/'Raw counts'!T$1246*10000</f>
        <v>0</v>
      </c>
      <c r="U871">
        <f>'Raw counts'!U871/'Raw counts'!U$1246*10000</f>
        <v>0</v>
      </c>
      <c r="V871">
        <f t="shared" si="53"/>
        <v>0</v>
      </c>
      <c r="W871" t="str">
        <f t="shared" si="54"/>
        <v/>
      </c>
      <c r="X871">
        <f t="shared" si="52"/>
        <v>0</v>
      </c>
      <c r="Y871">
        <f t="shared" si="55"/>
        <v>0</v>
      </c>
    </row>
    <row r="872" spans="1:25" x14ac:dyDescent="0.25">
      <c r="A872">
        <v>880</v>
      </c>
      <c r="B872" t="s">
        <v>424</v>
      </c>
      <c r="C872">
        <v>87200</v>
      </c>
      <c r="D872">
        <v>987</v>
      </c>
      <c r="E872">
        <f>'Raw counts'!E872/'Raw counts'!E$1246*10000</f>
        <v>0</v>
      </c>
      <c r="F872">
        <f>'Raw counts'!F872/'Raw counts'!F$1246*10000</f>
        <v>0</v>
      </c>
      <c r="G872">
        <f>'Raw counts'!G872/'Raw counts'!G$1246*10000</f>
        <v>0.14102042378651924</v>
      </c>
      <c r="H872">
        <f>'Raw counts'!H872/'Raw counts'!H$1246*10000</f>
        <v>0</v>
      </c>
      <c r="I872">
        <f>'Raw counts'!I872/'Raw counts'!I$1246*10000</f>
        <v>0</v>
      </c>
      <c r="J872">
        <f>'Raw counts'!J872/'Raw counts'!J$1246*10000</f>
        <v>0.49800698590393694</v>
      </c>
      <c r="K872">
        <f>'Raw counts'!K872/'Raw counts'!K$1246*10000</f>
        <v>4.4595573889291487E-2</v>
      </c>
      <c r="L872">
        <f>'Raw counts'!L872/'Raw counts'!L$1246*10000</f>
        <v>0</v>
      </c>
      <c r="M872">
        <f>'Raw counts'!M872/'Raw counts'!M$1246*10000</f>
        <v>0</v>
      </c>
      <c r="N872">
        <f>'Raw counts'!N872/'Raw counts'!N$1246*10000</f>
        <v>8.2477476775717165E-2</v>
      </c>
      <c r="O872">
        <f>'Raw counts'!O872/'Raw counts'!O$1246*10000</f>
        <v>0</v>
      </c>
      <c r="P872">
        <f>'Raw counts'!P872/'Raw counts'!P$1246*10000</f>
        <v>0</v>
      </c>
      <c r="Q872">
        <f>'Raw counts'!Q872/'Raw counts'!Q$1246*10000</f>
        <v>0</v>
      </c>
      <c r="R872">
        <f>'Raw counts'!R872/'Raw counts'!R$1246*10000</f>
        <v>6.8118389761405329E-2</v>
      </c>
      <c r="S872">
        <f>'Raw counts'!S872/'Raw counts'!S$1246*10000</f>
        <v>0</v>
      </c>
      <c r="T872">
        <f>'Raw counts'!T872/'Raw counts'!T$1246*10000</f>
        <v>0</v>
      </c>
      <c r="U872">
        <f>'Raw counts'!U872/'Raw counts'!U$1246*10000</f>
        <v>0.26036807366680698</v>
      </c>
      <c r="V872">
        <f t="shared" si="53"/>
        <v>1</v>
      </c>
      <c r="W872">
        <f t="shared" si="54"/>
        <v>0.71438201072935392</v>
      </c>
      <c r="X872">
        <f t="shared" si="52"/>
        <v>7.5958109286638639E-2</v>
      </c>
      <c r="Y872">
        <f t="shared" si="55"/>
        <v>5.1370492525491182E-2</v>
      </c>
    </row>
    <row r="873" spans="1:25" x14ac:dyDescent="0.25">
      <c r="A873">
        <v>881</v>
      </c>
      <c r="B873" t="s">
        <v>1051</v>
      </c>
      <c r="C873">
        <v>85600</v>
      </c>
      <c r="D873">
        <v>867</v>
      </c>
      <c r="E873">
        <f>'Raw counts'!E873/'Raw counts'!E$1246*10000</f>
        <v>0</v>
      </c>
      <c r="F873">
        <f>'Raw counts'!F873/'Raw counts'!F$1246*10000</f>
        <v>0</v>
      </c>
      <c r="G873">
        <f>'Raw counts'!G873/'Raw counts'!G$1246*10000</f>
        <v>0</v>
      </c>
      <c r="H873">
        <f>'Raw counts'!H873/'Raw counts'!H$1246*10000</f>
        <v>0</v>
      </c>
      <c r="I873">
        <f>'Raw counts'!I873/'Raw counts'!I$1246*10000</f>
        <v>0</v>
      </c>
      <c r="J873">
        <f>'Raw counts'!J873/'Raw counts'!J$1246*10000</f>
        <v>0</v>
      </c>
      <c r="K873">
        <f>'Raw counts'!K873/'Raw counts'!K$1246*10000</f>
        <v>0</v>
      </c>
      <c r="L873">
        <f>'Raw counts'!L873/'Raw counts'!L$1246*10000</f>
        <v>0</v>
      </c>
      <c r="M873">
        <f>'Raw counts'!M873/'Raw counts'!M$1246*10000</f>
        <v>0</v>
      </c>
      <c r="N873">
        <f>'Raw counts'!N873/'Raw counts'!N$1246*10000</f>
        <v>0</v>
      </c>
      <c r="O873">
        <f>'Raw counts'!O873/'Raw counts'!O$1246*10000</f>
        <v>0</v>
      </c>
      <c r="P873">
        <f>'Raw counts'!P873/'Raw counts'!P$1246*10000</f>
        <v>0</v>
      </c>
      <c r="Q873">
        <f>'Raw counts'!Q873/'Raw counts'!Q$1246*10000</f>
        <v>0</v>
      </c>
      <c r="R873">
        <f>'Raw counts'!R873/'Raw counts'!R$1246*10000</f>
        <v>0</v>
      </c>
      <c r="S873">
        <f>'Raw counts'!S873/'Raw counts'!S$1246*10000</f>
        <v>0</v>
      </c>
      <c r="T873">
        <f>'Raw counts'!T873/'Raw counts'!T$1246*10000</f>
        <v>0</v>
      </c>
      <c r="U873">
        <f>'Raw counts'!U873/'Raw counts'!U$1246*10000</f>
        <v>0</v>
      </c>
      <c r="V873">
        <f t="shared" si="53"/>
        <v>0</v>
      </c>
      <c r="W873" t="str">
        <f t="shared" si="54"/>
        <v/>
      </c>
      <c r="X873">
        <f t="shared" si="52"/>
        <v>0</v>
      </c>
      <c r="Y873">
        <f t="shared" si="55"/>
        <v>0</v>
      </c>
    </row>
    <row r="874" spans="1:25" x14ac:dyDescent="0.25">
      <c r="A874">
        <v>882</v>
      </c>
      <c r="B874" t="s">
        <v>425</v>
      </c>
      <c r="C874">
        <v>2000</v>
      </c>
      <c r="D874">
        <v>985</v>
      </c>
      <c r="E874">
        <f>'Raw counts'!E874/'Raw counts'!E$1246*10000</f>
        <v>20.441418078551528</v>
      </c>
      <c r="F874">
        <f>'Raw counts'!F874/'Raw counts'!F$1246*10000</f>
        <v>15.0196707648794</v>
      </c>
      <c r="G874">
        <f>'Raw counts'!G874/'Raw counts'!G$1246*10000</f>
        <v>0.2618950727463929</v>
      </c>
      <c r="H874">
        <f>'Raw counts'!H874/'Raw counts'!H$1246*10000</f>
        <v>14.951825386133335</v>
      </c>
      <c r="I874">
        <f>'Raw counts'!I874/'Raw counts'!I$1246*10000</f>
        <v>5.5904617364294316</v>
      </c>
      <c r="J874">
        <f>'Raw counts'!J874/'Raw counts'!J$1246*10000</f>
        <v>19.555403030643699</v>
      </c>
      <c r="K874">
        <f>'Raw counts'!K874/'Raw counts'!K$1246*10000</f>
        <v>17.534979653269414</v>
      </c>
      <c r="L874">
        <f>'Raw counts'!L874/'Raw counts'!L$1246*10000</f>
        <v>22.401868351099012</v>
      </c>
      <c r="M874">
        <f>'Raw counts'!M874/'Raw counts'!M$1246*10000</f>
        <v>15.61991719140066</v>
      </c>
      <c r="N874">
        <f>'Raw counts'!N874/'Raw counts'!N$1246*10000</f>
        <v>21.004264085549305</v>
      </c>
      <c r="O874">
        <f>'Raw counts'!O874/'Raw counts'!O$1246*10000</f>
        <v>12.805122856824593</v>
      </c>
      <c r="P874">
        <f>'Raw counts'!P874/'Raw counts'!P$1246*10000</f>
        <v>6.457681670911243</v>
      </c>
      <c r="Q874">
        <f>'Raw counts'!Q874/'Raw counts'!Q$1246*10000</f>
        <v>11.19423360454322</v>
      </c>
      <c r="R874">
        <f>'Raw counts'!R874/'Raw counts'!R$1246*10000</f>
        <v>11.512007869677499</v>
      </c>
      <c r="S874">
        <f>'Raw counts'!S874/'Raw counts'!S$1246*10000</f>
        <v>11.437796734012327</v>
      </c>
      <c r="T874">
        <f>'Raw counts'!T874/'Raw counts'!T$1246*10000</f>
        <v>10.86764157573071</v>
      </c>
      <c r="U874">
        <f>'Raw counts'!U874/'Raw counts'!U$1246*10000</f>
        <v>8.7787435504658422</v>
      </c>
      <c r="V874">
        <f t="shared" si="53"/>
        <v>1</v>
      </c>
      <c r="W874">
        <f t="shared" si="54"/>
        <v>0.3458693767728388</v>
      </c>
      <c r="X874">
        <f t="shared" si="52"/>
        <v>14.597493251683652</v>
      </c>
      <c r="Y874">
        <f t="shared" si="55"/>
        <v>11.757186493464344</v>
      </c>
    </row>
    <row r="875" spans="1:25" x14ac:dyDescent="0.25">
      <c r="A875">
        <v>883</v>
      </c>
      <c r="B875" t="s">
        <v>1052</v>
      </c>
      <c r="C875">
        <v>86000</v>
      </c>
      <c r="D875">
        <v>881</v>
      </c>
      <c r="E875">
        <f>'Raw counts'!E875/'Raw counts'!E$1246*10000</f>
        <v>0</v>
      </c>
      <c r="F875">
        <f>'Raw counts'!F875/'Raw counts'!F$1246*10000</f>
        <v>0</v>
      </c>
      <c r="G875">
        <f>'Raw counts'!G875/'Raw counts'!G$1246*10000</f>
        <v>0</v>
      </c>
      <c r="H875">
        <f>'Raw counts'!H875/'Raw counts'!H$1246*10000</f>
        <v>0</v>
      </c>
      <c r="I875">
        <f>'Raw counts'!I875/'Raw counts'!I$1246*10000</f>
        <v>0</v>
      </c>
      <c r="J875">
        <f>'Raw counts'!J875/'Raw counts'!J$1246*10000</f>
        <v>0</v>
      </c>
      <c r="K875">
        <f>'Raw counts'!K875/'Raw counts'!K$1246*10000</f>
        <v>0</v>
      </c>
      <c r="L875">
        <f>'Raw counts'!L875/'Raw counts'!L$1246*10000</f>
        <v>0</v>
      </c>
      <c r="M875">
        <f>'Raw counts'!M875/'Raw counts'!M$1246*10000</f>
        <v>0</v>
      </c>
      <c r="N875">
        <f>'Raw counts'!N875/'Raw counts'!N$1246*10000</f>
        <v>0</v>
      </c>
      <c r="O875">
        <f>'Raw counts'!O875/'Raw counts'!O$1246*10000</f>
        <v>0</v>
      </c>
      <c r="P875">
        <f>'Raw counts'!P875/'Raw counts'!P$1246*10000</f>
        <v>0</v>
      </c>
      <c r="Q875">
        <f>'Raw counts'!Q875/'Raw counts'!Q$1246*10000</f>
        <v>0</v>
      </c>
      <c r="R875">
        <f>'Raw counts'!R875/'Raw counts'!R$1246*10000</f>
        <v>0</v>
      </c>
      <c r="S875">
        <f>'Raw counts'!S875/'Raw counts'!S$1246*10000</f>
        <v>0</v>
      </c>
      <c r="T875">
        <f>'Raw counts'!T875/'Raw counts'!T$1246*10000</f>
        <v>0</v>
      </c>
      <c r="U875">
        <f>'Raw counts'!U875/'Raw counts'!U$1246*10000</f>
        <v>0</v>
      </c>
      <c r="V875">
        <f t="shared" si="53"/>
        <v>0</v>
      </c>
      <c r="W875" t="str">
        <f t="shared" si="54"/>
        <v/>
      </c>
      <c r="X875">
        <f t="shared" si="52"/>
        <v>0</v>
      </c>
      <c r="Y875">
        <f t="shared" si="55"/>
        <v>0</v>
      </c>
    </row>
    <row r="876" spans="1:25" x14ac:dyDescent="0.25">
      <c r="A876">
        <v>884</v>
      </c>
      <c r="B876" t="s">
        <v>426</v>
      </c>
      <c r="C876">
        <v>110700</v>
      </c>
      <c r="D876">
        <v>768</v>
      </c>
      <c r="E876">
        <f>'Raw counts'!E876/'Raw counts'!E$1246*10000</f>
        <v>1.4998591663995686</v>
      </c>
      <c r="F876">
        <f>'Raw counts'!F876/'Raw counts'!F$1246*10000</f>
        <v>0.61522408922225835</v>
      </c>
      <c r="G876">
        <f>'Raw counts'!G876/'Raw counts'!G$1246*10000</f>
        <v>0.19138486085313325</v>
      </c>
      <c r="H876">
        <f>'Raw counts'!H876/'Raw counts'!H$1246*10000</f>
        <v>1.5845305147769686</v>
      </c>
      <c r="I876">
        <f>'Raw counts'!I876/'Raw counts'!I$1246*10000</f>
        <v>0.82502408885632572</v>
      </c>
      <c r="J876">
        <f>'Raw counts'!J876/'Raw counts'!J$1246*10000</f>
        <v>0.66072213971413407</v>
      </c>
      <c r="K876">
        <f>'Raw counts'!K876/'Raw counts'!K$1246*10000</f>
        <v>0.90529014995261714</v>
      </c>
      <c r="L876">
        <f>'Raw counts'!L876/'Raw counts'!L$1246*10000</f>
        <v>2.9722163914647117</v>
      </c>
      <c r="M876">
        <f>'Raw counts'!M876/'Raw counts'!M$1246*10000</f>
        <v>3.4234803755783747</v>
      </c>
      <c r="N876">
        <f>'Raw counts'!N876/'Raw counts'!N$1246*10000</f>
        <v>2.2452202011167453</v>
      </c>
      <c r="O876">
        <f>'Raw counts'!O876/'Raw counts'!O$1246*10000</f>
        <v>1.3562324602628937</v>
      </c>
      <c r="P876">
        <f>'Raw counts'!P876/'Raw counts'!P$1246*10000</f>
        <v>2.265103431888126</v>
      </c>
      <c r="Q876">
        <f>'Raw counts'!Q876/'Raw counts'!Q$1246*10000</f>
        <v>0.40954513187353242</v>
      </c>
      <c r="R876">
        <f>'Raw counts'!R876/'Raw counts'!R$1246*10000</f>
        <v>1.3904165439533909</v>
      </c>
      <c r="S876">
        <f>'Raw counts'!S876/'Raw counts'!S$1246*10000</f>
        <v>1.3625472141609367</v>
      </c>
      <c r="T876">
        <f>'Raw counts'!T876/'Raw counts'!T$1246*10000</f>
        <v>2.6632165126296599</v>
      </c>
      <c r="U876">
        <f>'Raw counts'!U876/'Raw counts'!U$1246*10000</f>
        <v>1.5274926988452677</v>
      </c>
      <c r="V876">
        <f t="shared" si="53"/>
        <v>1</v>
      </c>
      <c r="W876">
        <f t="shared" si="54"/>
        <v>0.60267422424821959</v>
      </c>
      <c r="X876">
        <f t="shared" si="52"/>
        <v>1.4086368640908991</v>
      </c>
      <c r="Y876">
        <f t="shared" si="55"/>
        <v>1.6524717743413191</v>
      </c>
    </row>
    <row r="877" spans="1:25" x14ac:dyDescent="0.25">
      <c r="A877">
        <v>885</v>
      </c>
      <c r="B877" t="s">
        <v>1053</v>
      </c>
      <c r="C877">
        <v>97400</v>
      </c>
      <c r="D877">
        <v>967</v>
      </c>
      <c r="E877">
        <f>'Raw counts'!E877/'Raw counts'!E$1246*10000</f>
        <v>0</v>
      </c>
      <c r="F877">
        <f>'Raw counts'!F877/'Raw counts'!F$1246*10000</f>
        <v>0</v>
      </c>
      <c r="G877">
        <f>'Raw counts'!G877/'Raw counts'!G$1246*10000</f>
        <v>0</v>
      </c>
      <c r="H877">
        <f>'Raw counts'!H877/'Raw counts'!H$1246*10000</f>
        <v>0</v>
      </c>
      <c r="I877">
        <f>'Raw counts'!I877/'Raw counts'!I$1246*10000</f>
        <v>0</v>
      </c>
      <c r="J877">
        <f>'Raw counts'!J877/'Raw counts'!J$1246*10000</f>
        <v>0</v>
      </c>
      <c r="K877">
        <f>'Raw counts'!K877/'Raw counts'!K$1246*10000</f>
        <v>0</v>
      </c>
      <c r="L877">
        <f>'Raw counts'!L877/'Raw counts'!L$1246*10000</f>
        <v>0</v>
      </c>
      <c r="M877">
        <f>'Raw counts'!M877/'Raw counts'!M$1246*10000</f>
        <v>0</v>
      </c>
      <c r="N877">
        <f>'Raw counts'!N877/'Raw counts'!N$1246*10000</f>
        <v>0</v>
      </c>
      <c r="O877">
        <f>'Raw counts'!O877/'Raw counts'!O$1246*10000</f>
        <v>0</v>
      </c>
      <c r="P877">
        <f>'Raw counts'!P877/'Raw counts'!P$1246*10000</f>
        <v>0</v>
      </c>
      <c r="Q877">
        <f>'Raw counts'!Q877/'Raw counts'!Q$1246*10000</f>
        <v>0</v>
      </c>
      <c r="R877">
        <f>'Raw counts'!R877/'Raw counts'!R$1246*10000</f>
        <v>0</v>
      </c>
      <c r="S877">
        <f>'Raw counts'!S877/'Raw counts'!S$1246*10000</f>
        <v>0</v>
      </c>
      <c r="T877">
        <f>'Raw counts'!T877/'Raw counts'!T$1246*10000</f>
        <v>0</v>
      </c>
      <c r="U877">
        <f>'Raw counts'!U877/'Raw counts'!U$1246*10000</f>
        <v>0</v>
      </c>
      <c r="V877">
        <f t="shared" si="53"/>
        <v>0</v>
      </c>
      <c r="W877" t="str">
        <f t="shared" si="54"/>
        <v/>
      </c>
      <c r="X877">
        <f t="shared" si="52"/>
        <v>0</v>
      </c>
      <c r="Y877">
        <f t="shared" si="55"/>
        <v>0</v>
      </c>
    </row>
    <row r="878" spans="1:25" x14ac:dyDescent="0.25">
      <c r="A878">
        <v>886</v>
      </c>
      <c r="B878" t="s">
        <v>1054</v>
      </c>
      <c r="C878">
        <v>26600</v>
      </c>
      <c r="D878">
        <v>254</v>
      </c>
      <c r="E878">
        <f>'Raw counts'!E878/'Raw counts'!E$1246*10000</f>
        <v>0</v>
      </c>
      <c r="F878">
        <f>'Raw counts'!F878/'Raw counts'!F$1246*10000</f>
        <v>0</v>
      </c>
      <c r="G878">
        <f>'Raw counts'!G878/'Raw counts'!G$1246*10000</f>
        <v>0</v>
      </c>
      <c r="H878">
        <f>'Raw counts'!H878/'Raw counts'!H$1246*10000</f>
        <v>0</v>
      </c>
      <c r="I878">
        <f>'Raw counts'!I878/'Raw counts'!I$1246*10000</f>
        <v>0</v>
      </c>
      <c r="J878">
        <f>'Raw counts'!J878/'Raw counts'!J$1246*10000</f>
        <v>0</v>
      </c>
      <c r="K878">
        <f>'Raw counts'!K878/'Raw counts'!K$1246*10000</f>
        <v>0</v>
      </c>
      <c r="L878">
        <f>'Raw counts'!L878/'Raw counts'!L$1246*10000</f>
        <v>0</v>
      </c>
      <c r="M878">
        <f>'Raw counts'!M878/'Raw counts'!M$1246*10000</f>
        <v>0</v>
      </c>
      <c r="N878">
        <f>'Raw counts'!N878/'Raw counts'!N$1246*10000</f>
        <v>0</v>
      </c>
      <c r="O878">
        <f>'Raw counts'!O878/'Raw counts'!O$1246*10000</f>
        <v>0</v>
      </c>
      <c r="P878">
        <f>'Raw counts'!P878/'Raw counts'!P$1246*10000</f>
        <v>0</v>
      </c>
      <c r="Q878">
        <f>'Raw counts'!Q878/'Raw counts'!Q$1246*10000</f>
        <v>0</v>
      </c>
      <c r="R878">
        <f>'Raw counts'!R878/'Raw counts'!R$1246*10000</f>
        <v>0</v>
      </c>
      <c r="S878">
        <f>'Raw counts'!S878/'Raw counts'!S$1246*10000</f>
        <v>0</v>
      </c>
      <c r="T878">
        <f>'Raw counts'!T878/'Raw counts'!T$1246*10000</f>
        <v>0</v>
      </c>
      <c r="U878">
        <f>'Raw counts'!U878/'Raw counts'!U$1246*10000</f>
        <v>0</v>
      </c>
      <c r="V878">
        <f t="shared" si="53"/>
        <v>0</v>
      </c>
      <c r="W878" t="str">
        <f t="shared" si="54"/>
        <v/>
      </c>
      <c r="X878">
        <f t="shared" si="52"/>
        <v>0</v>
      </c>
      <c r="Y878">
        <f t="shared" si="55"/>
        <v>0</v>
      </c>
    </row>
    <row r="879" spans="1:25" x14ac:dyDescent="0.25">
      <c r="A879">
        <v>887</v>
      </c>
      <c r="B879" t="s">
        <v>1055</v>
      </c>
      <c r="C879">
        <v>93200</v>
      </c>
      <c r="D879">
        <v>370</v>
      </c>
      <c r="E879">
        <f>'Raw counts'!E879/'Raw counts'!E$1246*10000</f>
        <v>0</v>
      </c>
      <c r="F879">
        <f>'Raw counts'!F879/'Raw counts'!F$1246*10000</f>
        <v>0</v>
      </c>
      <c r="G879">
        <f>'Raw counts'!G879/'Raw counts'!G$1246*10000</f>
        <v>0</v>
      </c>
      <c r="H879">
        <f>'Raw counts'!H879/'Raw counts'!H$1246*10000</f>
        <v>0</v>
      </c>
      <c r="I879">
        <f>'Raw counts'!I879/'Raw counts'!I$1246*10000</f>
        <v>0</v>
      </c>
      <c r="J879">
        <f>'Raw counts'!J879/'Raw counts'!J$1246*10000</f>
        <v>0</v>
      </c>
      <c r="K879">
        <f>'Raw counts'!K879/'Raw counts'!K$1246*10000</f>
        <v>0</v>
      </c>
      <c r="L879">
        <f>'Raw counts'!L879/'Raw counts'!L$1246*10000</f>
        <v>0</v>
      </c>
      <c r="M879">
        <f>'Raw counts'!M879/'Raw counts'!M$1246*10000</f>
        <v>0</v>
      </c>
      <c r="N879">
        <f>'Raw counts'!N879/'Raw counts'!N$1246*10000</f>
        <v>0</v>
      </c>
      <c r="O879">
        <f>'Raw counts'!O879/'Raw counts'!O$1246*10000</f>
        <v>0</v>
      </c>
      <c r="P879">
        <f>'Raw counts'!P879/'Raw counts'!P$1246*10000</f>
        <v>0</v>
      </c>
      <c r="Q879">
        <f>'Raw counts'!Q879/'Raw counts'!Q$1246*10000</f>
        <v>0</v>
      </c>
      <c r="R879">
        <f>'Raw counts'!R879/'Raw counts'!R$1246*10000</f>
        <v>0</v>
      </c>
      <c r="S879">
        <f>'Raw counts'!S879/'Raw counts'!S$1246*10000</f>
        <v>0</v>
      </c>
      <c r="T879">
        <f>'Raw counts'!T879/'Raw counts'!T$1246*10000</f>
        <v>0</v>
      </c>
      <c r="U879">
        <f>'Raw counts'!U879/'Raw counts'!U$1246*10000</f>
        <v>0</v>
      </c>
      <c r="V879">
        <f t="shared" si="53"/>
        <v>0</v>
      </c>
      <c r="W879" t="str">
        <f t="shared" si="54"/>
        <v/>
      </c>
      <c r="X879">
        <f t="shared" si="52"/>
        <v>0</v>
      </c>
      <c r="Y879">
        <f t="shared" si="55"/>
        <v>0</v>
      </c>
    </row>
    <row r="880" spans="1:25" x14ac:dyDescent="0.25">
      <c r="A880">
        <v>888</v>
      </c>
      <c r="B880" t="s">
        <v>427</v>
      </c>
      <c r="C880">
        <v>29200</v>
      </c>
      <c r="D880">
        <v>922</v>
      </c>
      <c r="E880">
        <f>'Raw counts'!E880/'Raw counts'!E$1246*10000</f>
        <v>13.653761527248873</v>
      </c>
      <c r="F880">
        <f>'Raw counts'!F880/'Raw counts'!F$1246*10000</f>
        <v>14.018906246411193</v>
      </c>
      <c r="G880">
        <f>'Raw counts'!G880/'Raw counts'!G$1246*10000</f>
        <v>17.758500509688105</v>
      </c>
      <c r="H880">
        <f>'Raw counts'!H880/'Raw counts'!H$1246*10000</f>
        <v>8.5020183568209156</v>
      </c>
      <c r="I880">
        <f>'Raw counts'!I880/'Raw counts'!I$1246*10000</f>
        <v>26.85638116112905</v>
      </c>
      <c r="J880">
        <f>'Raw counts'!J880/'Raw counts'!J$1246*10000</f>
        <v>6.4395754810944714</v>
      </c>
      <c r="K880">
        <f>'Raw counts'!K880/'Raw counts'!K$1246*10000</f>
        <v>7.0327220023412682</v>
      </c>
      <c r="L880">
        <f>'Raw counts'!L880/'Raw counts'!L$1246*10000</f>
        <v>11.130377109876756</v>
      </c>
      <c r="M880">
        <f>'Raw counts'!M880/'Raw counts'!M$1246*10000</f>
        <v>9.7728154463011201</v>
      </c>
      <c r="N880">
        <f>'Raw counts'!N880/'Raw counts'!N$1246*10000</f>
        <v>13.452992878528089</v>
      </c>
      <c r="O880">
        <f>'Raw counts'!O880/'Raw counts'!O$1246*10000</f>
        <v>9.0662289030973593</v>
      </c>
      <c r="P880">
        <f>'Raw counts'!P880/'Raw counts'!P$1246*10000</f>
        <v>12.902542001641987</v>
      </c>
      <c r="Q880">
        <f>'Raw counts'!Q880/'Raw counts'!Q$1246*10000</f>
        <v>42.017380315310746</v>
      </c>
      <c r="R880">
        <f>'Raw counts'!R880/'Raw counts'!R$1246*10000</f>
        <v>8.7351817458743302</v>
      </c>
      <c r="S880">
        <f>'Raw counts'!S880/'Raw counts'!S$1246*10000</f>
        <v>16.638275742642517</v>
      </c>
      <c r="T880">
        <f>'Raw counts'!T880/'Raw counts'!T$1246*10000</f>
        <v>10.49822767236595</v>
      </c>
      <c r="U880">
        <f>'Raw counts'!U880/'Raw counts'!U$1246*10000</f>
        <v>8.2666863389211205</v>
      </c>
      <c r="V880">
        <f t="shared" si="53"/>
        <v>1</v>
      </c>
      <c r="W880">
        <f t="shared" si="54"/>
        <v>0.58994771290495684</v>
      </c>
      <c r="X880">
        <f t="shared" si="52"/>
        <v>12.796117537879084</v>
      </c>
      <c r="Y880">
        <f t="shared" si="55"/>
        <v>15.197189449797762</v>
      </c>
    </row>
    <row r="881" spans="1:25" x14ac:dyDescent="0.25">
      <c r="A881">
        <v>889</v>
      </c>
      <c r="B881" t="s">
        <v>428</v>
      </c>
      <c r="C881">
        <v>4000</v>
      </c>
      <c r="D881">
        <v>353</v>
      </c>
      <c r="E881">
        <f>'Raw counts'!E881/'Raw counts'!E$1246*10000</f>
        <v>13.622008593464573</v>
      </c>
      <c r="F881">
        <f>'Raw counts'!F881/'Raw counts'!F$1246*10000</f>
        <v>0.27069859925779366</v>
      </c>
      <c r="G881">
        <f>'Raw counts'!G881/'Raw counts'!G$1246*10000</f>
        <v>0.59430035738604547</v>
      </c>
      <c r="H881">
        <f>'Raw counts'!H881/'Raw counts'!H$1246*10000</f>
        <v>2.847966740215873</v>
      </c>
      <c r="I881">
        <f>'Raw counts'!I881/'Raw counts'!I$1246*10000</f>
        <v>1.7547154128660658</v>
      </c>
      <c r="J881">
        <f>'Raw counts'!J881/'Raw counts'!J$1246*10000</f>
        <v>41.832586815930696</v>
      </c>
      <c r="K881">
        <f>'Raw counts'!K881/'Raw counts'!K$1246*10000</f>
        <v>14.819109203411561</v>
      </c>
      <c r="L881">
        <f>'Raw counts'!L881/'Raw counts'!L$1246*10000</f>
        <v>49.725092032872531</v>
      </c>
      <c r="M881">
        <f>'Raw counts'!M881/'Raw counts'!M$1246*10000</f>
        <v>42.537780386728876</v>
      </c>
      <c r="N881">
        <f>'Raw counts'!N881/'Raw counts'!N$1246*10000</f>
        <v>40.679724378600937</v>
      </c>
      <c r="O881">
        <f>'Raw counts'!O881/'Raw counts'!O$1246*10000</f>
        <v>27.68666116769932</v>
      </c>
      <c r="P881">
        <f>'Raw counts'!P881/'Raw counts'!P$1246*10000</f>
        <v>30.651550591512528</v>
      </c>
      <c r="Q881">
        <f>'Raw counts'!Q881/'Raw counts'!Q$1246*10000</f>
        <v>8.4054262779758329</v>
      </c>
      <c r="R881">
        <f>'Raw counts'!R881/'Raw counts'!R$1246*10000</f>
        <v>15.022108424441679</v>
      </c>
      <c r="S881">
        <f>'Raw counts'!S881/'Raw counts'!S$1246*10000</f>
        <v>6.2318892504253212</v>
      </c>
      <c r="T881">
        <f>'Raw counts'!T881/'Raw counts'!T$1246*10000</f>
        <v>86.614673807523332</v>
      </c>
      <c r="U881">
        <f>'Raw counts'!U881/'Raw counts'!U$1246*10000</f>
        <v>28.167486102854067</v>
      </c>
      <c r="V881">
        <f t="shared" si="53"/>
        <v>1</v>
      </c>
      <c r="W881">
        <f t="shared" si="54"/>
        <v>0.30795265465073385</v>
      </c>
      <c r="X881">
        <f t="shared" si="52"/>
        <v>18.667139793570446</v>
      </c>
      <c r="Y881">
        <f t="shared" si="55"/>
        <v>30.432440000129127</v>
      </c>
    </row>
    <row r="882" spans="1:25" x14ac:dyDescent="0.25">
      <c r="A882">
        <v>890</v>
      </c>
      <c r="B882" t="s">
        <v>1056</v>
      </c>
      <c r="C882">
        <v>86200</v>
      </c>
      <c r="D882">
        <v>867</v>
      </c>
      <c r="E882">
        <f>'Raw counts'!E882/'Raw counts'!E$1246*10000</f>
        <v>0</v>
      </c>
      <c r="F882">
        <f>'Raw counts'!F882/'Raw counts'!F$1246*10000</f>
        <v>0</v>
      </c>
      <c r="G882">
        <f>'Raw counts'!G882/'Raw counts'!G$1246*10000</f>
        <v>0</v>
      </c>
      <c r="H882">
        <f>'Raw counts'!H882/'Raw counts'!H$1246*10000</f>
        <v>0</v>
      </c>
      <c r="I882">
        <f>'Raw counts'!I882/'Raw counts'!I$1246*10000</f>
        <v>0</v>
      </c>
      <c r="J882">
        <f>'Raw counts'!J882/'Raw counts'!J$1246*10000</f>
        <v>0</v>
      </c>
      <c r="K882">
        <f>'Raw counts'!K882/'Raw counts'!K$1246*10000</f>
        <v>0</v>
      </c>
      <c r="L882">
        <f>'Raw counts'!L882/'Raw counts'!L$1246*10000</f>
        <v>0</v>
      </c>
      <c r="M882">
        <f>'Raw counts'!M882/'Raw counts'!M$1246*10000</f>
        <v>0</v>
      </c>
      <c r="N882">
        <f>'Raw counts'!N882/'Raw counts'!N$1246*10000</f>
        <v>0</v>
      </c>
      <c r="O882">
        <f>'Raw counts'!O882/'Raw counts'!O$1246*10000</f>
        <v>0</v>
      </c>
      <c r="P882">
        <f>'Raw counts'!P882/'Raw counts'!P$1246*10000</f>
        <v>0</v>
      </c>
      <c r="Q882">
        <f>'Raw counts'!Q882/'Raw counts'!Q$1246*10000</f>
        <v>0</v>
      </c>
      <c r="R882">
        <f>'Raw counts'!R882/'Raw counts'!R$1246*10000</f>
        <v>0</v>
      </c>
      <c r="S882">
        <f>'Raw counts'!S882/'Raw counts'!S$1246*10000</f>
        <v>0</v>
      </c>
      <c r="T882">
        <f>'Raw counts'!T882/'Raw counts'!T$1246*10000</f>
        <v>0</v>
      </c>
      <c r="U882">
        <f>'Raw counts'!U882/'Raw counts'!U$1246*10000</f>
        <v>0</v>
      </c>
      <c r="V882">
        <f t="shared" si="53"/>
        <v>0</v>
      </c>
      <c r="W882" t="str">
        <f t="shared" si="54"/>
        <v/>
      </c>
      <c r="X882">
        <f t="shared" si="52"/>
        <v>0</v>
      </c>
      <c r="Y882">
        <f t="shared" si="55"/>
        <v>0</v>
      </c>
    </row>
    <row r="883" spans="1:25" x14ac:dyDescent="0.25">
      <c r="A883">
        <v>891</v>
      </c>
      <c r="B883" t="s">
        <v>1057</v>
      </c>
      <c r="C883">
        <v>86100</v>
      </c>
      <c r="D883">
        <v>881</v>
      </c>
      <c r="E883">
        <f>'Raw counts'!E883/'Raw counts'!E$1246*10000</f>
        <v>0</v>
      </c>
      <c r="F883">
        <f>'Raw counts'!F883/'Raw counts'!F$1246*10000</f>
        <v>0</v>
      </c>
      <c r="G883">
        <f>'Raw counts'!G883/'Raw counts'!G$1246*10000</f>
        <v>0</v>
      </c>
      <c r="H883">
        <f>'Raw counts'!H883/'Raw counts'!H$1246*10000</f>
        <v>0</v>
      </c>
      <c r="I883">
        <f>'Raw counts'!I883/'Raw counts'!I$1246*10000</f>
        <v>0</v>
      </c>
      <c r="J883">
        <f>'Raw counts'!J883/'Raw counts'!J$1246*10000</f>
        <v>0</v>
      </c>
      <c r="K883">
        <f>'Raw counts'!K883/'Raw counts'!K$1246*10000</f>
        <v>0</v>
      </c>
      <c r="L883">
        <f>'Raw counts'!L883/'Raw counts'!L$1246*10000</f>
        <v>0</v>
      </c>
      <c r="M883">
        <f>'Raw counts'!M883/'Raw counts'!M$1246*10000</f>
        <v>0</v>
      </c>
      <c r="N883">
        <f>'Raw counts'!N883/'Raw counts'!N$1246*10000</f>
        <v>0</v>
      </c>
      <c r="O883">
        <f>'Raw counts'!O883/'Raw counts'!O$1246*10000</f>
        <v>0</v>
      </c>
      <c r="P883">
        <f>'Raw counts'!P883/'Raw counts'!P$1246*10000</f>
        <v>0</v>
      </c>
      <c r="Q883">
        <f>'Raw counts'!Q883/'Raw counts'!Q$1246*10000</f>
        <v>0</v>
      </c>
      <c r="R883">
        <f>'Raw counts'!R883/'Raw counts'!R$1246*10000</f>
        <v>0</v>
      </c>
      <c r="S883">
        <f>'Raw counts'!S883/'Raw counts'!S$1246*10000</f>
        <v>0</v>
      </c>
      <c r="T883">
        <f>'Raw counts'!T883/'Raw counts'!T$1246*10000</f>
        <v>0</v>
      </c>
      <c r="U883">
        <f>'Raw counts'!U883/'Raw counts'!U$1246*10000</f>
        <v>0</v>
      </c>
      <c r="V883">
        <f t="shared" si="53"/>
        <v>0</v>
      </c>
      <c r="W883" t="str">
        <f t="shared" si="54"/>
        <v/>
      </c>
      <c r="X883">
        <f t="shared" si="52"/>
        <v>0</v>
      </c>
      <c r="Y883">
        <f t="shared" si="55"/>
        <v>0</v>
      </c>
    </row>
    <row r="884" spans="1:25" x14ac:dyDescent="0.25">
      <c r="A884">
        <v>892</v>
      </c>
      <c r="B884" t="s">
        <v>1058</v>
      </c>
      <c r="C884">
        <v>110800</v>
      </c>
      <c r="D884">
        <v>768</v>
      </c>
      <c r="E884">
        <f>'Raw counts'!E884/'Raw counts'!E$1246*10000</f>
        <v>0</v>
      </c>
      <c r="F884">
        <f>'Raw counts'!F884/'Raw counts'!F$1246*10000</f>
        <v>0</v>
      </c>
      <c r="G884">
        <f>'Raw counts'!G884/'Raw counts'!G$1246*10000</f>
        <v>0</v>
      </c>
      <c r="H884">
        <f>'Raw counts'!H884/'Raw counts'!H$1246*10000</f>
        <v>0</v>
      </c>
      <c r="I884">
        <f>'Raw counts'!I884/'Raw counts'!I$1246*10000</f>
        <v>0</v>
      </c>
      <c r="J884">
        <f>'Raw counts'!J884/'Raw counts'!J$1246*10000</f>
        <v>0</v>
      </c>
      <c r="K884">
        <f>'Raw counts'!K884/'Raw counts'!K$1246*10000</f>
        <v>0</v>
      </c>
      <c r="L884">
        <f>'Raw counts'!L884/'Raw counts'!L$1246*10000</f>
        <v>0</v>
      </c>
      <c r="M884">
        <f>'Raw counts'!M884/'Raw counts'!M$1246*10000</f>
        <v>0</v>
      </c>
      <c r="N884">
        <f>'Raw counts'!N884/'Raw counts'!N$1246*10000</f>
        <v>0</v>
      </c>
      <c r="O884">
        <f>'Raw counts'!O884/'Raw counts'!O$1246*10000</f>
        <v>0</v>
      </c>
      <c r="P884">
        <f>'Raw counts'!P884/'Raw counts'!P$1246*10000</f>
        <v>0</v>
      </c>
      <c r="Q884">
        <f>'Raw counts'!Q884/'Raw counts'!Q$1246*10000</f>
        <v>0</v>
      </c>
      <c r="R884">
        <f>'Raw counts'!R884/'Raw counts'!R$1246*10000</f>
        <v>0</v>
      </c>
      <c r="S884">
        <f>'Raw counts'!S884/'Raw counts'!S$1246*10000</f>
        <v>0</v>
      </c>
      <c r="T884">
        <f>'Raw counts'!T884/'Raw counts'!T$1246*10000</f>
        <v>0</v>
      </c>
      <c r="U884">
        <f>'Raw counts'!U884/'Raw counts'!U$1246*10000</f>
        <v>0</v>
      </c>
      <c r="V884">
        <f t="shared" si="53"/>
        <v>0</v>
      </c>
      <c r="W884" t="str">
        <f t="shared" si="54"/>
        <v/>
      </c>
      <c r="X884">
        <f t="shared" si="52"/>
        <v>0</v>
      </c>
      <c r="Y884">
        <f t="shared" si="55"/>
        <v>0</v>
      </c>
    </row>
    <row r="885" spans="1:25" x14ac:dyDescent="0.25">
      <c r="A885">
        <v>893</v>
      </c>
      <c r="B885" t="s">
        <v>429</v>
      </c>
      <c r="C885">
        <v>8300</v>
      </c>
      <c r="D885">
        <v>378</v>
      </c>
      <c r="E885">
        <f>'Raw counts'!E885/'Raw counts'!E$1246*10000</f>
        <v>1.6604916549554376</v>
      </c>
      <c r="F885">
        <f>'Raw counts'!F885/'Raw counts'!F$1246*10000</f>
        <v>1.0745914091748778</v>
      </c>
      <c r="G885">
        <f>'Raw counts'!G885/'Raw counts'!G$1246*10000</f>
        <v>0.14102042378651924</v>
      </c>
      <c r="H885">
        <f>'Raw counts'!H885/'Raw counts'!H$1246*10000</f>
        <v>1.7939398339104886</v>
      </c>
      <c r="I885">
        <f>'Raw counts'!I885/'Raw counts'!I$1246*10000</f>
        <v>0.64647409947697176</v>
      </c>
      <c r="J885">
        <f>'Raw counts'!J885/'Raw counts'!J$1246*10000</f>
        <v>4.7779086073357906</v>
      </c>
      <c r="K885">
        <f>'Raw counts'!K885/'Raw counts'!K$1246*10000</f>
        <v>1.8730141033502425</v>
      </c>
      <c r="L885">
        <f>'Raw counts'!L885/'Raw counts'!L$1246*10000</f>
        <v>10.036742591949086</v>
      </c>
      <c r="M885">
        <f>'Raw counts'!M885/'Raw counts'!M$1246*10000</f>
        <v>14.481828829667338</v>
      </c>
      <c r="N885">
        <f>'Raw counts'!N885/'Raw counts'!N$1246*10000</f>
        <v>2.831726702632956</v>
      </c>
      <c r="O885">
        <f>'Raw counts'!O885/'Raw counts'!O$1246*10000</f>
        <v>8.0263385055260592</v>
      </c>
      <c r="P885">
        <f>'Raw counts'!P885/'Raw counts'!P$1246*10000</f>
        <v>8.2868595366624085</v>
      </c>
      <c r="Q885">
        <f>'Raw counts'!Q885/'Raw counts'!Q$1246*10000</f>
        <v>1.7356912731783043</v>
      </c>
      <c r="R885">
        <f>'Raw counts'!R885/'Raw counts'!R$1246*10000</f>
        <v>6.7276927299646783</v>
      </c>
      <c r="S885">
        <f>'Raw counts'!S885/'Raw counts'!S$1246*10000</f>
        <v>5.6998987046573051</v>
      </c>
      <c r="T885">
        <f>'Raw counts'!T885/'Raw counts'!T$1246*10000</f>
        <v>4.4931039874364904</v>
      </c>
      <c r="U885">
        <f>'Raw counts'!U885/'Raw counts'!U$1246*10000</f>
        <v>15.16210082319706</v>
      </c>
      <c r="V885">
        <f t="shared" si="53"/>
        <v>1</v>
      </c>
      <c r="W885">
        <f t="shared" si="54"/>
        <v>0.26913596643336724</v>
      </c>
      <c r="X885">
        <f t="shared" si="52"/>
        <v>4.0540012837340837</v>
      </c>
      <c r="Y885">
        <f t="shared" si="55"/>
        <v>6.6204265329069081</v>
      </c>
    </row>
    <row r="886" spans="1:25" x14ac:dyDescent="0.25">
      <c r="A886">
        <v>894</v>
      </c>
      <c r="B886" t="s">
        <v>430</v>
      </c>
      <c r="C886">
        <v>25300</v>
      </c>
      <c r="D886">
        <v>254</v>
      </c>
      <c r="E886">
        <f>'Raw counts'!E886/'Raw counts'!E$1246*10000</f>
        <v>0.27270166661810336</v>
      </c>
      <c r="F886">
        <f>'Raw counts'!F886/'Raw counts'!F$1246*10000</f>
        <v>8.202987856296777E-2</v>
      </c>
      <c r="G886">
        <f>'Raw counts'!G886/'Raw counts'!G$1246*10000</f>
        <v>1.8735570588780415</v>
      </c>
      <c r="H886">
        <f>'Raw counts'!H886/'Raw counts'!H$1246*10000</f>
        <v>1.5845305147769686</v>
      </c>
      <c r="I886">
        <f>'Raw counts'!I886/'Raw counts'!I$1246*10000</f>
        <v>0.58490513762202201</v>
      </c>
      <c r="J886">
        <f>'Raw counts'!J886/'Raw counts'!J$1246*10000</f>
        <v>0.82836805576100392</v>
      </c>
      <c r="K886">
        <f>'Raw counts'!K886/'Raw counts'!K$1246*10000</f>
        <v>2.4126205474106692</v>
      </c>
      <c r="L886">
        <f>'Raw counts'!L886/'Raw counts'!L$1246*10000</f>
        <v>1.322944981364115E-2</v>
      </c>
      <c r="M886">
        <f>'Raw counts'!M886/'Raw counts'!M$1246*10000</f>
        <v>0.34096574400107638</v>
      </c>
      <c r="N886">
        <f>'Raw counts'!N886/'Raw counts'!N$1246*10000</f>
        <v>1.6862061918591065</v>
      </c>
      <c r="O886">
        <f>'Raw counts'!O886/'Raw counts'!O$1246*10000</f>
        <v>1.2216188165643436</v>
      </c>
      <c r="P886">
        <f>'Raw counts'!P886/'Raw counts'!P$1246*10000</f>
        <v>1.42316876003537</v>
      </c>
      <c r="Q886">
        <f>'Raw counts'!Q886/'Raw counts'!Q$1246*10000</f>
        <v>2.3012535981465159</v>
      </c>
      <c r="R886">
        <f>'Raw counts'!R886/'Raw counts'!R$1246*10000</f>
        <v>3.0492996828487908</v>
      </c>
      <c r="S886">
        <f>'Raw counts'!S886/'Raw counts'!S$1246*10000</f>
        <v>0.83055666839292164</v>
      </c>
      <c r="T886">
        <f>'Raw counts'!T886/'Raw counts'!T$1246*10000</f>
        <v>2.9553112269180741</v>
      </c>
      <c r="U886">
        <f>'Raw counts'!U886/'Raw counts'!U$1246*10000</f>
        <v>0.75072794573929347</v>
      </c>
      <c r="V886">
        <f t="shared" si="53"/>
        <v>1</v>
      </c>
      <c r="W886">
        <f t="shared" si="54"/>
        <v>5.5386343645015816E-2</v>
      </c>
      <c r="X886">
        <f t="shared" si="52"/>
        <v>0.88810089482716603</v>
      </c>
      <c r="Y886">
        <f t="shared" si="55"/>
        <v>1.7772678613130517</v>
      </c>
    </row>
    <row r="887" spans="1:25" x14ac:dyDescent="0.25">
      <c r="A887">
        <v>895</v>
      </c>
      <c r="B887" t="s">
        <v>431</v>
      </c>
      <c r="C887">
        <v>29300</v>
      </c>
      <c r="D887">
        <v>315</v>
      </c>
      <c r="E887">
        <f>'Raw counts'!E887/'Raw counts'!E$1246*10000</f>
        <v>6.7241506837340551E-2</v>
      </c>
      <c r="F887">
        <f>'Raw counts'!F887/'Raw counts'!F$1246*10000</f>
        <v>7.3826890706670992E-2</v>
      </c>
      <c r="G887">
        <f>'Raw counts'!G887/'Raw counts'!G$1246*10000</f>
        <v>2.0145774826645608E-2</v>
      </c>
      <c r="H887">
        <f>'Raw counts'!H887/'Raw counts'!H$1246*10000</f>
        <v>3.4901553188920013E-2</v>
      </c>
      <c r="I887">
        <f>'Raw counts'!I887/'Raw counts'!I$1246*10000</f>
        <v>6.1568961854949686E-3</v>
      </c>
      <c r="J887">
        <f>'Raw counts'!J887/'Raw counts'!J$1246*10000</f>
        <v>8.3822958023434924E-2</v>
      </c>
      <c r="K887">
        <f>'Raw counts'!K887/'Raw counts'!K$1246*10000</f>
        <v>0.17838229555716595</v>
      </c>
      <c r="L887">
        <f>'Raw counts'!L887/'Raw counts'!L$1246*10000</f>
        <v>6.1737432463658704E-2</v>
      </c>
      <c r="M887">
        <f>'Raw counts'!M887/'Raw counts'!M$1246*10000</f>
        <v>2.3038225946018672E-2</v>
      </c>
      <c r="N887">
        <f>'Raw counts'!N887/'Raw counts'!N$1246*10000</f>
        <v>0.21993993806857912</v>
      </c>
      <c r="O887">
        <f>'Raw counts'!O887/'Raw counts'!O$1246*10000</f>
        <v>6.7306821849275125E-3</v>
      </c>
      <c r="P887">
        <f>'Raw counts'!P887/'Raw counts'!P$1246*10000</f>
        <v>0.15812986222615222</v>
      </c>
      <c r="Q887">
        <f>'Raw counts'!Q887/'Raw counts'!Q$1246*10000</f>
        <v>3.900429827366976E-2</v>
      </c>
      <c r="R887">
        <f>'Raw counts'!R887/'Raw counts'!R$1246*10000</f>
        <v>0.11620195900475026</v>
      </c>
      <c r="S887">
        <f>'Raw counts'!S887/'Raw counts'!S$1246*10000</f>
        <v>0.450563421415768</v>
      </c>
      <c r="T887">
        <f>'Raw counts'!T887/'Raw counts'!T$1246*10000</f>
        <v>1.7182042016965549E-2</v>
      </c>
      <c r="U887">
        <f>'Raw counts'!U887/'Raw counts'!U$1246*10000</f>
        <v>4.3394678944467828E-3</v>
      </c>
      <c r="V887">
        <f t="shared" si="53"/>
        <v>1</v>
      </c>
      <c r="W887">
        <f t="shared" si="54"/>
        <v>0.24374743476033736</v>
      </c>
      <c r="X887">
        <f t="shared" si="52"/>
        <v>6.1028170415038926E-2</v>
      </c>
      <c r="Y887">
        <f t="shared" si="55"/>
        <v>0.1265114588856574</v>
      </c>
    </row>
    <row r="888" spans="1:25" x14ac:dyDescent="0.25">
      <c r="A888">
        <v>896</v>
      </c>
      <c r="B888" t="s">
        <v>1059</v>
      </c>
      <c r="C888">
        <v>108000</v>
      </c>
      <c r="D888">
        <v>983</v>
      </c>
      <c r="E888">
        <f>'Raw counts'!E888/'Raw counts'!E$1246*10000</f>
        <v>0</v>
      </c>
      <c r="F888">
        <f>'Raw counts'!F888/'Raw counts'!F$1246*10000</f>
        <v>0</v>
      </c>
      <c r="G888">
        <f>'Raw counts'!G888/'Raw counts'!G$1246*10000</f>
        <v>0</v>
      </c>
      <c r="H888">
        <f>'Raw counts'!H888/'Raw counts'!H$1246*10000</f>
        <v>0</v>
      </c>
      <c r="I888">
        <f>'Raw counts'!I888/'Raw counts'!I$1246*10000</f>
        <v>0</v>
      </c>
      <c r="J888">
        <f>'Raw counts'!J888/'Raw counts'!J$1246*10000</f>
        <v>0</v>
      </c>
      <c r="K888">
        <f>'Raw counts'!K888/'Raw counts'!K$1246*10000</f>
        <v>0</v>
      </c>
      <c r="L888">
        <f>'Raw counts'!L888/'Raw counts'!L$1246*10000</f>
        <v>0</v>
      </c>
      <c r="M888">
        <f>'Raw counts'!M888/'Raw counts'!M$1246*10000</f>
        <v>0</v>
      </c>
      <c r="N888">
        <f>'Raw counts'!N888/'Raw counts'!N$1246*10000</f>
        <v>0</v>
      </c>
      <c r="O888">
        <f>'Raw counts'!O888/'Raw counts'!O$1246*10000</f>
        <v>0</v>
      </c>
      <c r="P888">
        <f>'Raw counts'!P888/'Raw counts'!P$1246*10000</f>
        <v>0</v>
      </c>
      <c r="Q888">
        <f>'Raw counts'!Q888/'Raw counts'!Q$1246*10000</f>
        <v>0</v>
      </c>
      <c r="R888">
        <f>'Raw counts'!R888/'Raw counts'!R$1246*10000</f>
        <v>0</v>
      </c>
      <c r="S888">
        <f>'Raw counts'!S888/'Raw counts'!S$1246*10000</f>
        <v>0</v>
      </c>
      <c r="T888">
        <f>'Raw counts'!T888/'Raw counts'!T$1246*10000</f>
        <v>0</v>
      </c>
      <c r="U888">
        <f>'Raw counts'!U888/'Raw counts'!U$1246*10000</f>
        <v>0</v>
      </c>
      <c r="V888">
        <f t="shared" si="53"/>
        <v>0</v>
      </c>
      <c r="W888" t="str">
        <f t="shared" si="54"/>
        <v/>
      </c>
      <c r="X888">
        <f t="shared" si="52"/>
        <v>0</v>
      </c>
      <c r="Y888">
        <f t="shared" si="55"/>
        <v>0</v>
      </c>
    </row>
    <row r="889" spans="1:25" x14ac:dyDescent="0.25">
      <c r="A889">
        <v>897</v>
      </c>
      <c r="B889" t="s">
        <v>432</v>
      </c>
      <c r="C889">
        <v>9900</v>
      </c>
      <c r="D889">
        <v>677</v>
      </c>
      <c r="E889">
        <f>'Raw counts'!E889/'Raw counts'!E$1246*10000</f>
        <v>3.7169610723974364</v>
      </c>
      <c r="F889">
        <f>'Raw counts'!F889/'Raw counts'!F$1246*10000</f>
        <v>2.2968365997630977</v>
      </c>
      <c r="G889">
        <f>'Raw counts'!G889/'Raw counts'!G$1246*10000</f>
        <v>7.4841553480988434</v>
      </c>
      <c r="H889">
        <f>'Raw counts'!H889/'Raw counts'!H$1246*10000</f>
        <v>17.855634611451478</v>
      </c>
      <c r="I889">
        <f>'Raw counts'!I889/'Raw counts'!I$1246*10000</f>
        <v>10.546763165752882</v>
      </c>
      <c r="J889">
        <f>'Raw counts'!J889/'Raw counts'!J$1246*10000</f>
        <v>9.6544324594050348</v>
      </c>
      <c r="K889">
        <f>'Raw counts'!K889/'Raw counts'!K$1246*10000</f>
        <v>15.224928925804113</v>
      </c>
      <c r="L889">
        <f>'Raw counts'!L889/'Raw counts'!L$1246*10000</f>
        <v>11.394966106149576</v>
      </c>
      <c r="M889">
        <f>'Raw counts'!M889/'Raw counts'!M$1246*10000</f>
        <v>12.279374429227952</v>
      </c>
      <c r="N889">
        <f>'Raw counts'!N889/'Raw counts'!N$1246*10000</f>
        <v>3.0150099843567717</v>
      </c>
      <c r="O889">
        <f>'Raw counts'!O889/'Raw counts'!O$1246*10000</f>
        <v>17.698328805266893</v>
      </c>
      <c r="P889">
        <f>'Raw counts'!P889/'Raw counts'!P$1246*10000</f>
        <v>15.556559419005243</v>
      </c>
      <c r="Q889">
        <f>'Raw counts'!Q889/'Raw counts'!Q$1246*10000</f>
        <v>10.316636893385651</v>
      </c>
      <c r="R889">
        <f>'Raw counts'!R889/'Raw counts'!R$1246*10000</f>
        <v>22.002239892933918</v>
      </c>
      <c r="S889">
        <f>'Raw counts'!S889/'Raw counts'!S$1246*10000</f>
        <v>30.763167580279003</v>
      </c>
      <c r="T889">
        <f>'Raw counts'!T889/'Raw counts'!T$1246*10000</f>
        <v>4.1666451891141456</v>
      </c>
      <c r="U889">
        <f>'Raw counts'!U889/'Raw counts'!U$1246*10000</f>
        <v>17.440321467781622</v>
      </c>
      <c r="V889">
        <f t="shared" si="53"/>
        <v>1</v>
      </c>
      <c r="W889">
        <f t="shared" si="54"/>
        <v>0.1725002194590155</v>
      </c>
      <c r="X889">
        <f t="shared" si="52"/>
        <v>10.050450302005602</v>
      </c>
      <c r="Y889">
        <f t="shared" si="55"/>
        <v>15.119863654015408</v>
      </c>
    </row>
    <row r="890" spans="1:25" x14ac:dyDescent="0.25">
      <c r="A890">
        <v>898</v>
      </c>
      <c r="B890" t="s">
        <v>433</v>
      </c>
      <c r="C890">
        <v>87400</v>
      </c>
      <c r="D890">
        <v>987</v>
      </c>
      <c r="E890">
        <f>'Raw counts'!E890/'Raw counts'!E$1246*10000</f>
        <v>2.2525904790509084</v>
      </c>
      <c r="F890">
        <f>'Raw counts'!F890/'Raw counts'!F$1246*10000</f>
        <v>3.2483831910935237</v>
      </c>
      <c r="G890">
        <f>'Raw counts'!G890/'Raw counts'!G$1246*10000</f>
        <v>2.810335588317062</v>
      </c>
      <c r="H890">
        <f>'Raw counts'!H890/'Raw counts'!H$1246*10000</f>
        <v>0.30713366806249609</v>
      </c>
      <c r="I890">
        <f>'Raw counts'!I890/'Raw counts'!I$1246*10000</f>
        <v>8.52730121691053</v>
      </c>
      <c r="J890">
        <f>'Raw counts'!J890/'Raw counts'!J$1246*10000</f>
        <v>6.0648375511073498</v>
      </c>
      <c r="K890">
        <f>'Raw counts'!K890/'Raw counts'!K$1246*10000</f>
        <v>3.7237304197558392</v>
      </c>
      <c r="L890">
        <f>'Raw counts'!L890/'Raw counts'!L$1246*10000</f>
        <v>3.8718189787923101</v>
      </c>
      <c r="M890">
        <f>'Raw counts'!M890/'Raw counts'!M$1246*10000</f>
        <v>0.94456726378676559</v>
      </c>
      <c r="N890">
        <f>'Raw counts'!N890/'Raw counts'!N$1246*10000</f>
        <v>1.9428027862724488</v>
      </c>
      <c r="O890">
        <f>'Raw counts'!O890/'Raw counts'!O$1246*10000</f>
        <v>1.103831878328112</v>
      </c>
      <c r="P890">
        <f>'Raw counts'!P890/'Raw counts'!P$1246*10000</f>
        <v>0.14530852204565337</v>
      </c>
      <c r="Q890">
        <f>'Raw counts'!Q890/'Raw counts'!Q$1246*10000</f>
        <v>1.6186783783572951</v>
      </c>
      <c r="R890">
        <f>'Raw counts'!R890/'Raw counts'!R$1246*10000</f>
        <v>9.3322193973125298</v>
      </c>
      <c r="S890">
        <f>'Raw counts'!S890/'Raw counts'!S$1246*10000</f>
        <v>0.28228069775445702</v>
      </c>
      <c r="T890">
        <f>'Raw counts'!T890/'Raw counts'!T$1246*10000</f>
        <v>1.2972441722808989</v>
      </c>
      <c r="U890">
        <f>'Raw counts'!U890/'Raw counts'!U$1246*10000</f>
        <v>11.256579718194955</v>
      </c>
      <c r="V890">
        <f t="shared" si="53"/>
        <v>1</v>
      </c>
      <c r="W890">
        <f t="shared" si="54"/>
        <v>0.92823115027298342</v>
      </c>
      <c r="X890">
        <f t="shared" si="52"/>
        <v>3.5278553729863091</v>
      </c>
      <c r="Y890">
        <f t="shared" si="55"/>
        <v>3.3723681938182937</v>
      </c>
    </row>
    <row r="891" spans="1:25" x14ac:dyDescent="0.25">
      <c r="A891">
        <v>899</v>
      </c>
      <c r="B891" t="s">
        <v>1060</v>
      </c>
      <c r="C891">
        <v>86300</v>
      </c>
      <c r="D891">
        <v>890</v>
      </c>
      <c r="E891">
        <f>'Raw counts'!E891/'Raw counts'!E$1246*10000</f>
        <v>0</v>
      </c>
      <c r="F891">
        <f>'Raw counts'!F891/'Raw counts'!F$1246*10000</f>
        <v>0</v>
      </c>
      <c r="G891">
        <f>'Raw counts'!G891/'Raw counts'!G$1246*10000</f>
        <v>0</v>
      </c>
      <c r="H891">
        <f>'Raw counts'!H891/'Raw counts'!H$1246*10000</f>
        <v>0</v>
      </c>
      <c r="I891">
        <f>'Raw counts'!I891/'Raw counts'!I$1246*10000</f>
        <v>0</v>
      </c>
      <c r="J891">
        <f>'Raw counts'!J891/'Raw counts'!J$1246*10000</f>
        <v>0</v>
      </c>
      <c r="K891">
        <f>'Raw counts'!K891/'Raw counts'!K$1246*10000</f>
        <v>0</v>
      </c>
      <c r="L891">
        <f>'Raw counts'!L891/'Raw counts'!L$1246*10000</f>
        <v>0</v>
      </c>
      <c r="M891">
        <f>'Raw counts'!M891/'Raw counts'!M$1246*10000</f>
        <v>0</v>
      </c>
      <c r="N891">
        <f>'Raw counts'!N891/'Raw counts'!N$1246*10000</f>
        <v>0</v>
      </c>
      <c r="O891">
        <f>'Raw counts'!O891/'Raw counts'!O$1246*10000</f>
        <v>0</v>
      </c>
      <c r="P891">
        <f>'Raw counts'!P891/'Raw counts'!P$1246*10000</f>
        <v>0</v>
      </c>
      <c r="Q891">
        <f>'Raw counts'!Q891/'Raw counts'!Q$1246*10000</f>
        <v>0</v>
      </c>
      <c r="R891">
        <f>'Raw counts'!R891/'Raw counts'!R$1246*10000</f>
        <v>0</v>
      </c>
      <c r="S891">
        <f>'Raw counts'!S891/'Raw counts'!S$1246*10000</f>
        <v>0</v>
      </c>
      <c r="T891">
        <f>'Raw counts'!T891/'Raw counts'!T$1246*10000</f>
        <v>0</v>
      </c>
      <c r="U891">
        <f>'Raw counts'!U891/'Raw counts'!U$1246*10000</f>
        <v>0</v>
      </c>
      <c r="V891">
        <f t="shared" si="53"/>
        <v>0</v>
      </c>
      <c r="W891" t="str">
        <f t="shared" si="54"/>
        <v/>
      </c>
      <c r="X891">
        <f t="shared" si="52"/>
        <v>0</v>
      </c>
      <c r="Y891">
        <f t="shared" si="55"/>
        <v>0</v>
      </c>
    </row>
    <row r="892" spans="1:25" x14ac:dyDescent="0.25">
      <c r="A892">
        <v>900</v>
      </c>
      <c r="B892" t="s">
        <v>434</v>
      </c>
      <c r="C892">
        <v>98200</v>
      </c>
      <c r="D892">
        <v>840</v>
      </c>
      <c r="E892">
        <f>'Raw counts'!E892/'Raw counts'!E$1246*10000</f>
        <v>29.918734903347804</v>
      </c>
      <c r="F892">
        <f>'Raw counts'!F892/'Raw counts'!F$1246*10000</f>
        <v>25.166766743118515</v>
      </c>
      <c r="G892">
        <f>'Raw counts'!G892/'Raw counts'!G$1246*10000</f>
        <v>16.015890987183258</v>
      </c>
      <c r="H892">
        <f>'Raw counts'!H892/'Raw counts'!H$1246*10000</f>
        <v>19.174913321992655</v>
      </c>
      <c r="I892">
        <f>'Raw counts'!I892/'Raw counts'!I$1246*10000</f>
        <v>7.0742737171337184</v>
      </c>
      <c r="J892">
        <f>'Raw counts'!J892/'Raw counts'!J$1246*10000</f>
        <v>25.457525427940855</v>
      </c>
      <c r="K892">
        <f>'Raw counts'!K892/'Raw counts'!K$1246*10000</f>
        <v>19.983276659791514</v>
      </c>
      <c r="L892">
        <f>'Raw counts'!L892/'Raw counts'!L$1246*10000</f>
        <v>7.836244106280108</v>
      </c>
      <c r="M892">
        <f>'Raw counts'!M892/'Raw counts'!M$1246*10000</f>
        <v>27.235790713383274</v>
      </c>
      <c r="N892">
        <f>'Raw counts'!N892/'Raw counts'!N$1246*10000</f>
        <v>5.8375725229035371</v>
      </c>
      <c r="O892">
        <f>'Raw counts'!O892/'Raw counts'!O$1246*10000</f>
        <v>18.199764628043994</v>
      </c>
      <c r="P892">
        <f>'Raw counts'!P892/'Raw counts'!P$1246*10000</f>
        <v>11.718704924975928</v>
      </c>
      <c r="Q892">
        <f>'Raw counts'!Q892/'Raw counts'!Q$1246*10000</f>
        <v>0.48755372842087197</v>
      </c>
      <c r="R892">
        <f>'Raw counts'!R892/'Raw counts'!R$1246*10000</f>
        <v>13.956255972880868</v>
      </c>
      <c r="S892">
        <f>'Raw counts'!S892/'Raw counts'!S$1246*10000</f>
        <v>12.52892020033244</v>
      </c>
      <c r="T892">
        <f>'Raw counts'!T892/'Raw counts'!T$1246*10000</f>
        <v>11.795471844646848</v>
      </c>
      <c r="U892">
        <f>'Raw counts'!U892/'Raw counts'!U$1246*10000</f>
        <v>18.060865376687509</v>
      </c>
      <c r="V892">
        <f t="shared" si="53"/>
        <v>1</v>
      </c>
      <c r="W892">
        <f t="shared" si="54"/>
        <v>3.4369468102762632E-2</v>
      </c>
      <c r="X892">
        <f t="shared" si="52"/>
        <v>19.762601842241299</v>
      </c>
      <c r="Y892">
        <f t="shared" si="55"/>
        <v>11.573138649861498</v>
      </c>
    </row>
    <row r="893" spans="1:25" x14ac:dyDescent="0.25">
      <c r="A893">
        <v>901</v>
      </c>
      <c r="B893" t="s">
        <v>1061</v>
      </c>
      <c r="C893">
        <v>99600</v>
      </c>
      <c r="D893">
        <v>967</v>
      </c>
      <c r="E893">
        <f>'Raw counts'!E893/'Raw counts'!E$1246*10000</f>
        <v>0</v>
      </c>
      <c r="F893">
        <f>'Raw counts'!F893/'Raw counts'!F$1246*10000</f>
        <v>0</v>
      </c>
      <c r="G893">
        <f>'Raw counts'!G893/'Raw counts'!G$1246*10000</f>
        <v>0</v>
      </c>
      <c r="H893">
        <f>'Raw counts'!H893/'Raw counts'!H$1246*10000</f>
        <v>0</v>
      </c>
      <c r="I893">
        <f>'Raw counts'!I893/'Raw counts'!I$1246*10000</f>
        <v>0</v>
      </c>
      <c r="J893">
        <f>'Raw counts'!J893/'Raw counts'!J$1246*10000</f>
        <v>0</v>
      </c>
      <c r="K893">
        <f>'Raw counts'!K893/'Raw counts'!K$1246*10000</f>
        <v>0</v>
      </c>
      <c r="L893">
        <f>'Raw counts'!L893/'Raw counts'!L$1246*10000</f>
        <v>0</v>
      </c>
      <c r="M893">
        <f>'Raw counts'!M893/'Raw counts'!M$1246*10000</f>
        <v>0</v>
      </c>
      <c r="N893">
        <f>'Raw counts'!N893/'Raw counts'!N$1246*10000</f>
        <v>0</v>
      </c>
      <c r="O893">
        <f>'Raw counts'!O893/'Raw counts'!O$1246*10000</f>
        <v>0</v>
      </c>
      <c r="P893">
        <f>'Raw counts'!P893/'Raw counts'!P$1246*10000</f>
        <v>0</v>
      </c>
      <c r="Q893">
        <f>'Raw counts'!Q893/'Raw counts'!Q$1246*10000</f>
        <v>0</v>
      </c>
      <c r="R893">
        <f>'Raw counts'!R893/'Raw counts'!R$1246*10000</f>
        <v>0</v>
      </c>
      <c r="S893">
        <f>'Raw counts'!S893/'Raw counts'!S$1246*10000</f>
        <v>0</v>
      </c>
      <c r="T893">
        <f>'Raw counts'!T893/'Raw counts'!T$1246*10000</f>
        <v>0</v>
      </c>
      <c r="U893">
        <f>'Raw counts'!U893/'Raw counts'!U$1246*10000</f>
        <v>0</v>
      </c>
      <c r="V893">
        <f t="shared" si="53"/>
        <v>0</v>
      </c>
      <c r="W893" t="str">
        <f t="shared" si="54"/>
        <v/>
      </c>
      <c r="X893">
        <f t="shared" si="52"/>
        <v>0</v>
      </c>
      <c r="Y893">
        <f t="shared" si="55"/>
        <v>0</v>
      </c>
    </row>
    <row r="894" spans="1:25" x14ac:dyDescent="0.25">
      <c r="A894">
        <v>902</v>
      </c>
      <c r="B894" t="s">
        <v>435</v>
      </c>
      <c r="C894">
        <v>17300</v>
      </c>
      <c r="D894">
        <v>425</v>
      </c>
      <c r="E894">
        <f>'Raw counts'!E894/'Raw counts'!E$1246*10000</f>
        <v>4.2100654558712662</v>
      </c>
      <c r="F894">
        <f>'Raw counts'!F894/'Raw counts'!F$1246*10000</f>
        <v>3.1089323975364791</v>
      </c>
      <c r="G894">
        <f>'Raw counts'!G894/'Raw counts'!G$1246*10000</f>
        <v>17.315293463501899</v>
      </c>
      <c r="H894">
        <f>'Raw counts'!H894/'Raw counts'!H$1246*10000</f>
        <v>8.8929157525368208</v>
      </c>
      <c r="I894">
        <f>'Raw counts'!I894/'Raw counts'!I$1246*10000</f>
        <v>2.5797395017223916</v>
      </c>
      <c r="J894">
        <f>'Raw counts'!J894/'Raw counts'!J$1246*10000</f>
        <v>5.9563607819005524</v>
      </c>
      <c r="K894">
        <f>'Raw counts'!K894/'Raw counts'!K$1246*10000</f>
        <v>6.8721779363398188</v>
      </c>
      <c r="L894">
        <f>'Raw counts'!L894/'Raw counts'!L$1246*10000</f>
        <v>5.2300424929928013</v>
      </c>
      <c r="M894">
        <f>'Raw counts'!M894/'Raw counts'!M$1246*10000</f>
        <v>2.6447883386029436</v>
      </c>
      <c r="N894">
        <f>'Raw counts'!N894/'Raw counts'!N$1246*10000</f>
        <v>11.482697599997067</v>
      </c>
      <c r="O894">
        <f>'Raw counts'!O894/'Raw counts'!O$1246*10000</f>
        <v>15.140669574994437</v>
      </c>
      <c r="P894">
        <f>'Raw counts'!P894/'Raw counts'!P$1246*10000</f>
        <v>14.312889421496857</v>
      </c>
      <c r="Q894">
        <f>'Raw counts'!Q894/'Raw counts'!Q$1246*10000</f>
        <v>11.915813122606112</v>
      </c>
      <c r="R894">
        <f>'Raw counts'!R894/'Raw counts'!R$1246*10000</f>
        <v>5.9303068733458746</v>
      </c>
      <c r="S894">
        <f>'Raw counts'!S894/'Raw counts'!S$1246*10000</f>
        <v>9.2555498013721014</v>
      </c>
      <c r="T894">
        <f>'Raw counts'!T894/'Raw counts'!T$1246*10000</f>
        <v>5.8590763277852522</v>
      </c>
      <c r="U894">
        <f>'Raw counts'!U894/'Raw counts'!U$1246*10000</f>
        <v>6.0361998411754758</v>
      </c>
      <c r="V894">
        <f t="shared" si="53"/>
        <v>1</v>
      </c>
      <c r="W894">
        <f t="shared" si="54"/>
        <v>9.5794599665916261E-2</v>
      </c>
      <c r="X894">
        <f t="shared" si="52"/>
        <v>6.3122573467783303</v>
      </c>
      <c r="Y894">
        <f t="shared" si="55"/>
        <v>9.9916503203466469</v>
      </c>
    </row>
    <row r="895" spans="1:25" x14ac:dyDescent="0.25">
      <c r="A895">
        <v>903</v>
      </c>
      <c r="B895" t="s">
        <v>436</v>
      </c>
      <c r="C895">
        <v>90500</v>
      </c>
      <c r="D895">
        <v>386</v>
      </c>
      <c r="E895">
        <f>'Raw counts'!E895/'Raw counts'!E$1246*10000</f>
        <v>0.22787399539320966</v>
      </c>
      <c r="F895">
        <f>'Raw counts'!F895/'Raw counts'!F$1246*10000</f>
        <v>1.8866872069482588</v>
      </c>
      <c r="G895">
        <f>'Raw counts'!G895/'Raw counts'!G$1246*10000</f>
        <v>0.93677852943902074</v>
      </c>
      <c r="H895">
        <f>'Raw counts'!H895/'Raw counts'!H$1246*10000</f>
        <v>2.2895418891931532</v>
      </c>
      <c r="I895">
        <f>'Raw counts'!I895/'Raw counts'!I$1246*10000</f>
        <v>1.7116171395676012</v>
      </c>
      <c r="J895">
        <f>'Raw counts'!J895/'Raw counts'!J$1246*10000</f>
        <v>2.2533583421593977</v>
      </c>
      <c r="K895">
        <f>'Raw counts'!K895/'Raw counts'!K$1246*10000</f>
        <v>0</v>
      </c>
      <c r="L895">
        <f>'Raw counts'!L895/'Raw counts'!L$1246*10000</f>
        <v>4.8507982650017552E-2</v>
      </c>
      <c r="M895">
        <f>'Raw counts'!M895/'Raw counts'!M$1246*10000</f>
        <v>3.6861161513629878E-2</v>
      </c>
      <c r="N895">
        <f>'Raw counts'!N895/'Raw counts'!N$1246*10000</f>
        <v>0.43071571205096737</v>
      </c>
      <c r="O895">
        <f>'Raw counts'!O895/'Raw counts'!O$1246*10000</f>
        <v>0.59566537336608483</v>
      </c>
      <c r="P895">
        <f>'Raw counts'!P895/'Raw counts'!P$1246*10000</f>
        <v>0.32480728457263697</v>
      </c>
      <c r="Q895">
        <f>'Raw counts'!Q895/'Raw counts'!Q$1246*10000</f>
        <v>9.7510745684174401E-3</v>
      </c>
      <c r="R895">
        <f>'Raw counts'!R895/'Raw counts'!R$1246*10000</f>
        <v>7.6132317968629473E-2</v>
      </c>
      <c r="S895">
        <f>'Raw counts'!S895/'Raw counts'!S$1246*10000</f>
        <v>0.19542509844539335</v>
      </c>
      <c r="T895">
        <f>'Raw counts'!T895/'Raw counts'!T$1246*10000</f>
        <v>0.56700738655986305</v>
      </c>
      <c r="U895">
        <f>'Raw counts'!U895/'Raw counts'!U$1246*10000</f>
        <v>0.42092838576133795</v>
      </c>
      <c r="V895">
        <f t="shared" si="53"/>
        <v>1</v>
      </c>
      <c r="W895">
        <f t="shared" si="54"/>
        <v>6.5876389267618546E-2</v>
      </c>
      <c r="X895">
        <f t="shared" si="52"/>
        <v>1.0434695829849208</v>
      </c>
      <c r="Y895">
        <f t="shared" si="55"/>
        <v>0.32755407916166629</v>
      </c>
    </row>
    <row r="896" spans="1:25" x14ac:dyDescent="0.25">
      <c r="A896">
        <v>904</v>
      </c>
      <c r="B896" t="s">
        <v>1062</v>
      </c>
      <c r="C896">
        <v>52400</v>
      </c>
      <c r="D896">
        <v>826</v>
      </c>
      <c r="E896">
        <f>'Raw counts'!E896/'Raw counts'!E$1246*10000</f>
        <v>0</v>
      </c>
      <c r="F896">
        <f>'Raw counts'!F896/'Raw counts'!F$1246*10000</f>
        <v>0</v>
      </c>
      <c r="G896">
        <f>'Raw counts'!G896/'Raw counts'!G$1246*10000</f>
        <v>0</v>
      </c>
      <c r="H896">
        <f>'Raw counts'!H896/'Raw counts'!H$1246*10000</f>
        <v>0</v>
      </c>
      <c r="I896">
        <f>'Raw counts'!I896/'Raw counts'!I$1246*10000</f>
        <v>0</v>
      </c>
      <c r="J896">
        <f>'Raw counts'!J896/'Raw counts'!J$1246*10000</f>
        <v>0</v>
      </c>
      <c r="K896">
        <f>'Raw counts'!K896/'Raw counts'!K$1246*10000</f>
        <v>0</v>
      </c>
      <c r="L896">
        <f>'Raw counts'!L896/'Raw counts'!L$1246*10000</f>
        <v>0</v>
      </c>
      <c r="M896">
        <f>'Raw counts'!M896/'Raw counts'!M$1246*10000</f>
        <v>0</v>
      </c>
      <c r="N896">
        <f>'Raw counts'!N896/'Raw counts'!N$1246*10000</f>
        <v>0</v>
      </c>
      <c r="O896">
        <f>'Raw counts'!O896/'Raw counts'!O$1246*10000</f>
        <v>0</v>
      </c>
      <c r="P896">
        <f>'Raw counts'!P896/'Raw counts'!P$1246*10000</f>
        <v>0</v>
      </c>
      <c r="Q896">
        <f>'Raw counts'!Q896/'Raw counts'!Q$1246*10000</f>
        <v>0</v>
      </c>
      <c r="R896">
        <f>'Raw counts'!R896/'Raw counts'!R$1246*10000</f>
        <v>0</v>
      </c>
      <c r="S896">
        <f>'Raw counts'!S896/'Raw counts'!S$1246*10000</f>
        <v>0</v>
      </c>
      <c r="T896">
        <f>'Raw counts'!T896/'Raw counts'!T$1246*10000</f>
        <v>0</v>
      </c>
      <c r="U896">
        <f>'Raw counts'!U896/'Raw counts'!U$1246*10000</f>
        <v>0</v>
      </c>
      <c r="V896">
        <f t="shared" si="53"/>
        <v>0</v>
      </c>
      <c r="W896" t="str">
        <f t="shared" si="54"/>
        <v/>
      </c>
      <c r="X896">
        <f t="shared" si="52"/>
        <v>0</v>
      </c>
      <c r="Y896">
        <f t="shared" si="55"/>
        <v>0</v>
      </c>
    </row>
    <row r="897" spans="1:25" x14ac:dyDescent="0.25">
      <c r="A897">
        <v>905</v>
      </c>
      <c r="B897" t="s">
        <v>437</v>
      </c>
      <c r="C897">
        <v>14300</v>
      </c>
      <c r="D897">
        <v>402</v>
      </c>
      <c r="E897">
        <f>'Raw counts'!E897/'Raw counts'!E$1246*10000</f>
        <v>0.82744409802616281</v>
      </c>
      <c r="F897">
        <f>'Raw counts'!F897/'Raw counts'!F$1246*10000</f>
        <v>10.614666286048031</v>
      </c>
      <c r="G897">
        <f>'Raw counts'!G897/'Raw counts'!G$1246*10000</f>
        <v>6.2048986466068472</v>
      </c>
      <c r="H897">
        <f>'Raw counts'!H897/'Raw counts'!H$1246*10000</f>
        <v>8.7393489185055717</v>
      </c>
      <c r="I897">
        <f>'Raw counts'!I897/'Raw counts'!I$1246*10000</f>
        <v>0.70188616514642643</v>
      </c>
      <c r="J897">
        <f>'Raw counts'!J897/'Raw counts'!J$1246*10000</f>
        <v>3.4120874677774684</v>
      </c>
      <c r="K897">
        <f>'Raw counts'!K897/'Raw counts'!K$1246*10000</f>
        <v>13.570433134511399</v>
      </c>
      <c r="L897">
        <f>'Raw counts'!L897/'Raw counts'!L$1246*10000</f>
        <v>7.1747716155980505</v>
      </c>
      <c r="M897">
        <f>'Raw counts'!M897/'Raw counts'!M$1246*10000</f>
        <v>2.7968406298466668</v>
      </c>
      <c r="N897">
        <f>'Raw counts'!N897/'Raw counts'!N$1246*10000</f>
        <v>6.8089739160397613</v>
      </c>
      <c r="O897">
        <f>'Raw counts'!O897/'Raw counts'!O$1246*10000</f>
        <v>13.572420625906329</v>
      </c>
      <c r="P897">
        <f>'Raw counts'!P897/'Raw counts'!P$1246*10000</f>
        <v>9.2954716308616501</v>
      </c>
      <c r="Q897">
        <f>'Raw counts'!Q897/'Raw counts'!Q$1246*10000</f>
        <v>16.703590735699073</v>
      </c>
      <c r="R897">
        <f>'Raw counts'!R897/'Raw counts'!R$1246*10000</f>
        <v>9.7168879512592881</v>
      </c>
      <c r="S897">
        <f>'Raw counts'!S897/'Raw counts'!S$1246*10000</f>
        <v>13.033768371316372</v>
      </c>
      <c r="T897">
        <f>'Raw counts'!T897/'Raw counts'!T$1246*10000</f>
        <v>10.833277491696776</v>
      </c>
      <c r="U897">
        <f>'Raw counts'!U897/'Raw counts'!U$1246*10000</f>
        <v>2.5863228650902825</v>
      </c>
      <c r="V897">
        <f t="shared" si="53"/>
        <v>1</v>
      </c>
      <c r="W897">
        <f t="shared" si="54"/>
        <v>6.2434331418786002E-2</v>
      </c>
      <c r="X897">
        <f t="shared" si="52"/>
        <v>6.0047085513407366</v>
      </c>
      <c r="Y897">
        <f t="shared" si="55"/>
        <v>10.318839198483692</v>
      </c>
    </row>
    <row r="898" spans="1:25" x14ac:dyDescent="0.25">
      <c r="A898">
        <v>906</v>
      </c>
      <c r="B898" t="s">
        <v>438</v>
      </c>
      <c r="C898">
        <v>25700</v>
      </c>
      <c r="D898">
        <v>894</v>
      </c>
      <c r="E898">
        <f>'Raw counts'!E898/'Raw counts'!E$1246*10000</f>
        <v>0.47629400676449557</v>
      </c>
      <c r="F898">
        <f>'Raw counts'!F898/'Raw counts'!F$1246*10000</f>
        <v>0.13945079355704523</v>
      </c>
      <c r="G898">
        <f>'Raw counts'!G898/'Raw counts'!G$1246*10000</f>
        <v>3.8176243296493424</v>
      </c>
      <c r="H898">
        <f>'Raw counts'!H898/'Raw counts'!H$1246*10000</f>
        <v>3.1620807189161533</v>
      </c>
      <c r="I898">
        <f>'Raw counts'!I898/'Raw counts'!I$1246*10000</f>
        <v>1.2683206142119634</v>
      </c>
      <c r="J898">
        <f>'Raw counts'!J898/'Raw counts'!J$1246*10000</f>
        <v>4.9751390968026969</v>
      </c>
      <c r="K898">
        <f>'Raw counts'!K898/'Raw counts'!K$1246*10000</f>
        <v>6.2968950331679583</v>
      </c>
      <c r="L898">
        <f>'Raw counts'!L898/'Raw counts'!L$1246*10000</f>
        <v>0.33073624534102875</v>
      </c>
      <c r="M898">
        <f>'Raw counts'!M898/'Raw counts'!M$1246*10000</f>
        <v>2.2439232071422186</v>
      </c>
      <c r="N898">
        <f>'Raw counts'!N898/'Raw counts'!N$1246*10000</f>
        <v>8.0644643958479012</v>
      </c>
      <c r="O898">
        <f>'Raw counts'!O898/'Raw counts'!O$1246*10000</f>
        <v>4.7518616225588231</v>
      </c>
      <c r="P898">
        <f>'Raw counts'!P898/'Raw counts'!P$1246*10000</f>
        <v>6.3978487500689152</v>
      </c>
      <c r="Q898">
        <f>'Raw counts'!Q898/'Raw counts'!Q$1246*10000</f>
        <v>3.042335265346241</v>
      </c>
      <c r="R898">
        <f>'Raw counts'!R898/'Raw counts'!R$1246*10000</f>
        <v>6.4672400632298936</v>
      </c>
      <c r="S898">
        <f>'Raw counts'!S898/'Raw counts'!S$1246*10000</f>
        <v>4.5002057392008634</v>
      </c>
      <c r="T898">
        <f>'Raw counts'!T898/'Raw counts'!T$1246*10000</f>
        <v>9.6477165925261552</v>
      </c>
      <c r="U898">
        <f>'Raw counts'!U898/'Raw counts'!U$1246*10000</f>
        <v>3.5106295266074476</v>
      </c>
      <c r="V898">
        <f t="shared" si="53"/>
        <v>1</v>
      </c>
      <c r="W898">
        <f t="shared" si="54"/>
        <v>8.7406005758892524E-3</v>
      </c>
      <c r="X898">
        <f t="shared" si="52"/>
        <v>2.5233848939503227</v>
      </c>
      <c r="Y898">
        <f t="shared" si="55"/>
        <v>5.7977877444232799</v>
      </c>
    </row>
    <row r="899" spans="1:25" x14ac:dyDescent="0.25">
      <c r="A899">
        <v>907</v>
      </c>
      <c r="B899" t="s">
        <v>439</v>
      </c>
      <c r="C899">
        <v>68600</v>
      </c>
      <c r="D899">
        <v>51</v>
      </c>
      <c r="E899">
        <f>'Raw counts'!E899/'Raw counts'!E$1246*10000</f>
        <v>1.6268709015367671</v>
      </c>
      <c r="F899">
        <f>'Raw counts'!F899/'Raw counts'!F$1246*10000</f>
        <v>1.7308304376786201</v>
      </c>
      <c r="G899">
        <f>'Raw counts'!G899/'Raw counts'!G$1246*10000</f>
        <v>0.30218662239968408</v>
      </c>
      <c r="H899">
        <f>'Raw counts'!H899/'Raw counts'!H$1246*10000</f>
        <v>4.1881863826704016E-2</v>
      </c>
      <c r="I899">
        <f>'Raw counts'!I899/'Raw counts'!I$1246*10000</f>
        <v>1.7177740357530962</v>
      </c>
      <c r="J899">
        <f>'Raw counts'!J899/'Raw counts'!J$1246*10000</f>
        <v>9.0528794665309729</v>
      </c>
      <c r="K899">
        <f>'Raw counts'!K899/'Raw counts'!K$1246*10000</f>
        <v>1.3289481019008862</v>
      </c>
      <c r="L899">
        <f>'Raw counts'!L899/'Raw counts'!L$1246*10000</f>
        <v>2.6017917966827593</v>
      </c>
      <c r="M899">
        <f>'Raw counts'!M899/'Raw counts'!M$1246*10000</f>
        <v>0.36861161513629875</v>
      </c>
      <c r="N899">
        <f>'Raw counts'!N899/'Raw counts'!N$1246*10000</f>
        <v>0.78811811141240851</v>
      </c>
      <c r="O899">
        <f>'Raw counts'!O899/'Raw counts'!O$1246*10000</f>
        <v>5.5359860971028789</v>
      </c>
      <c r="P899">
        <f>'Raw counts'!P899/'Raw counts'!P$1246*10000</f>
        <v>7.6928041082992962E-2</v>
      </c>
      <c r="Q899">
        <f>'Raw counts'!Q899/'Raw counts'!Q$1246*10000</f>
        <v>0</v>
      </c>
      <c r="R899">
        <f>'Raw counts'!R899/'Raw counts'!R$1246*10000</f>
        <v>4.2674167703468626</v>
      </c>
      <c r="S899">
        <f>'Raw counts'!S899/'Raw counts'!S$1246*10000</f>
        <v>1.6285424870449445E-2</v>
      </c>
      <c r="T899">
        <f>'Raw counts'!T899/'Raw counts'!T$1246*10000</f>
        <v>2.5773063025448323E-2</v>
      </c>
      <c r="U899">
        <f>'Raw counts'!U899/'Raw counts'!U$1246*10000</f>
        <v>3.6494924992297446</v>
      </c>
      <c r="V899">
        <f t="shared" si="53"/>
        <v>1</v>
      </c>
      <c r="W899">
        <f t="shared" si="54"/>
        <v>0.81732964834556288</v>
      </c>
      <c r="X899">
        <f t="shared" ref="X899:X962" si="56">AVERAGE(E899:M899)</f>
        <v>2.0857527601606431</v>
      </c>
      <c r="Y899">
        <f t="shared" si="55"/>
        <v>1.7950000008838483</v>
      </c>
    </row>
    <row r="900" spans="1:25" x14ac:dyDescent="0.25">
      <c r="A900">
        <v>908</v>
      </c>
      <c r="B900" t="s">
        <v>440</v>
      </c>
      <c r="C900">
        <v>110900</v>
      </c>
      <c r="D900">
        <v>768</v>
      </c>
      <c r="E900">
        <f>'Raw counts'!E900/'Raw counts'!E$1246*10000</f>
        <v>1.4382211184653395</v>
      </c>
      <c r="F900">
        <f>'Raw counts'!F900/'Raw counts'!F$1246*10000</f>
        <v>3.9866520981602336</v>
      </c>
      <c r="G900">
        <f>'Raw counts'!G900/'Raw counts'!G$1246*10000</f>
        <v>3.1528137603700377</v>
      </c>
      <c r="H900">
        <f>'Raw counts'!H900/'Raw counts'!H$1246*10000</f>
        <v>3.5669387359076254</v>
      </c>
      <c r="I900">
        <f>'Raw counts'!I900/'Raw counts'!I$1246*10000</f>
        <v>3.0846049889329792</v>
      </c>
      <c r="J900">
        <f>'Raw counts'!J900/'Raw counts'!J$1246*10000</f>
        <v>7.8053966206527932</v>
      </c>
      <c r="K900">
        <f>'Raw counts'!K900/'Raw counts'!K$1246*10000</f>
        <v>3.0949328279168289</v>
      </c>
      <c r="L900">
        <f>'Raw counts'!L900/'Raw counts'!L$1246*10000</f>
        <v>9.1371400046214877</v>
      </c>
      <c r="M900">
        <f>'Raw counts'!M900/'Raw counts'!M$1246*10000</f>
        <v>3.229959277631818</v>
      </c>
      <c r="N900">
        <f>'Raw counts'!N900/'Raw counts'!N$1246*10000</f>
        <v>1.4571020897043365</v>
      </c>
      <c r="O900">
        <f>'Raw counts'!O900/'Raw counts'!O$1246*10000</f>
        <v>4.1124468149907099</v>
      </c>
      <c r="P900">
        <f>'Raw counts'!P900/'Raw counts'!P$1246*10000</f>
        <v>4.4233623622720959</v>
      </c>
      <c r="Q900">
        <f>'Raw counts'!Q900/'Raw counts'!Q$1246*10000</f>
        <v>0.33153653532619298</v>
      </c>
      <c r="R900">
        <f>'Raw counts'!R900/'Raw counts'!R$1246*10000</f>
        <v>4.0189849959229136</v>
      </c>
      <c r="S900">
        <f>'Raw counts'!S900/'Raw counts'!S$1246*10000</f>
        <v>2.6545242538832596</v>
      </c>
      <c r="T900">
        <f>'Raw counts'!T900/'Raw counts'!T$1246*10000</f>
        <v>4.939837079877595</v>
      </c>
      <c r="U900">
        <f>'Raw counts'!U900/'Raw counts'!U$1246*10000</f>
        <v>2.5125519108846874</v>
      </c>
      <c r="V900">
        <f t="shared" ref="V900:V963" si="57">IF(AND(X900=0,Y900=0),0,1)</f>
        <v>1</v>
      </c>
      <c r="W900">
        <f t="shared" ref="W900:W963" si="58">IFERROR(_xlfn.T.TEST(E900:M900,N900:U900,2,2),"")</f>
        <v>0.25557542868800764</v>
      </c>
      <c r="X900">
        <f t="shared" si="56"/>
        <v>4.2774066036287941</v>
      </c>
      <c r="Y900">
        <f t="shared" ref="Y900:Y963" si="59">AVERAGE(N900:U900)</f>
        <v>3.056293255357724</v>
      </c>
    </row>
    <row r="901" spans="1:25" x14ac:dyDescent="0.25">
      <c r="A901">
        <v>909</v>
      </c>
      <c r="B901" t="s">
        <v>1063</v>
      </c>
      <c r="C901">
        <v>41300</v>
      </c>
      <c r="D901">
        <v>822</v>
      </c>
      <c r="E901">
        <f>'Raw counts'!E901/'Raw counts'!E$1246*10000</f>
        <v>0</v>
      </c>
      <c r="F901">
        <f>'Raw counts'!F901/'Raw counts'!F$1246*10000</f>
        <v>0</v>
      </c>
      <c r="G901">
        <f>'Raw counts'!G901/'Raw counts'!G$1246*10000</f>
        <v>0</v>
      </c>
      <c r="H901">
        <f>'Raw counts'!H901/'Raw counts'!H$1246*10000</f>
        <v>0</v>
      </c>
      <c r="I901">
        <f>'Raw counts'!I901/'Raw counts'!I$1246*10000</f>
        <v>0</v>
      </c>
      <c r="J901">
        <f>'Raw counts'!J901/'Raw counts'!J$1246*10000</f>
        <v>0</v>
      </c>
      <c r="K901">
        <f>'Raw counts'!K901/'Raw counts'!K$1246*10000</f>
        <v>0</v>
      </c>
      <c r="L901">
        <f>'Raw counts'!L901/'Raw counts'!L$1246*10000</f>
        <v>0</v>
      </c>
      <c r="M901">
        <f>'Raw counts'!M901/'Raw counts'!M$1246*10000</f>
        <v>0</v>
      </c>
      <c r="N901">
        <f>'Raw counts'!N901/'Raw counts'!N$1246*10000</f>
        <v>0</v>
      </c>
      <c r="O901">
        <f>'Raw counts'!O901/'Raw counts'!O$1246*10000</f>
        <v>0</v>
      </c>
      <c r="P901">
        <f>'Raw counts'!P901/'Raw counts'!P$1246*10000</f>
        <v>0</v>
      </c>
      <c r="Q901">
        <f>'Raw counts'!Q901/'Raw counts'!Q$1246*10000</f>
        <v>0</v>
      </c>
      <c r="R901">
        <f>'Raw counts'!R901/'Raw counts'!R$1246*10000</f>
        <v>0</v>
      </c>
      <c r="S901">
        <f>'Raw counts'!S901/'Raw counts'!S$1246*10000</f>
        <v>0</v>
      </c>
      <c r="T901">
        <f>'Raw counts'!T901/'Raw counts'!T$1246*10000</f>
        <v>0</v>
      </c>
      <c r="U901">
        <f>'Raw counts'!U901/'Raw counts'!U$1246*10000</f>
        <v>0</v>
      </c>
      <c r="V901">
        <f t="shared" si="57"/>
        <v>0</v>
      </c>
      <c r="W901" t="str">
        <f t="shared" si="58"/>
        <v/>
      </c>
      <c r="X901">
        <f t="shared" si="56"/>
        <v>0</v>
      </c>
      <c r="Y901">
        <f t="shared" si="59"/>
        <v>0</v>
      </c>
    </row>
    <row r="902" spans="1:25" x14ac:dyDescent="0.25">
      <c r="A902">
        <v>910</v>
      </c>
      <c r="B902" t="s">
        <v>441</v>
      </c>
      <c r="C902">
        <v>22500</v>
      </c>
      <c r="D902">
        <v>731</v>
      </c>
      <c r="E902">
        <f>'Raw counts'!E902/'Raw counts'!E$1246*10000</f>
        <v>3.3191154902765043</v>
      </c>
      <c r="F902">
        <f>'Raw counts'!F902/'Raw counts'!F$1246*10000</f>
        <v>4.5444552723884151</v>
      </c>
      <c r="G902">
        <f>'Raw counts'!G902/'Raw counts'!G$1246*10000</f>
        <v>0.91663275461237514</v>
      </c>
      <c r="H902">
        <f>'Raw counts'!H902/'Raw counts'!H$1246*10000</f>
        <v>3.4133719018763773</v>
      </c>
      <c r="I902">
        <f>'Raw counts'!I902/'Raw counts'!I$1246*10000</f>
        <v>0.36325687494420317</v>
      </c>
      <c r="J902">
        <f>'Raw counts'!J902/'Raw counts'!J$1246*10000</f>
        <v>1.5383978178418645</v>
      </c>
      <c r="K902">
        <f>'Raw counts'!K902/'Raw counts'!K$1246*10000</f>
        <v>2.9923630079714592</v>
      </c>
      <c r="L902">
        <f>'Raw counts'!L902/'Raw counts'!L$1246*10000</f>
        <v>8.8196332090941E-3</v>
      </c>
      <c r="M902">
        <f>'Raw counts'!M902/'Raw counts'!M$1246*10000</f>
        <v>1.1841648136253597</v>
      </c>
      <c r="N902">
        <f>'Raw counts'!N902/'Raw counts'!N$1246*10000</f>
        <v>3.143308281563443</v>
      </c>
      <c r="O902">
        <f>'Raw counts'!O902/'Raw counts'!O$1246*10000</f>
        <v>1.4773847395915889</v>
      </c>
      <c r="P902">
        <f>'Raw counts'!P902/'Raw counts'!P$1246*10000</f>
        <v>3.2309777254857042</v>
      </c>
      <c r="Q902">
        <f>'Raw counts'!Q902/'Raw counts'!Q$1246*10000</f>
        <v>0.38029190816828012</v>
      </c>
      <c r="R902">
        <f>'Raw counts'!R902/'Raw counts'!R$1246*10000</f>
        <v>1.9153288415265732</v>
      </c>
      <c r="S902">
        <f>'Raw counts'!S902/'Raw counts'!S$1246*10000</f>
        <v>2.2853879568197386</v>
      </c>
      <c r="T902">
        <f>'Raw counts'!T902/'Raw counts'!T$1246*10000</f>
        <v>1.7955233907728998</v>
      </c>
      <c r="U902">
        <f>'Raw counts'!U902/'Raw counts'!U$1246*10000</f>
        <v>3.7015661139631062</v>
      </c>
      <c r="V902">
        <f t="shared" si="57"/>
        <v>1</v>
      </c>
      <c r="W902">
        <f t="shared" si="58"/>
        <v>0.75675059524622568</v>
      </c>
      <c r="X902">
        <f t="shared" si="56"/>
        <v>2.0311752851939611</v>
      </c>
      <c r="Y902">
        <f t="shared" si="59"/>
        <v>2.2412211197364167</v>
      </c>
    </row>
    <row r="903" spans="1:25" x14ac:dyDescent="0.25">
      <c r="A903">
        <v>911</v>
      </c>
      <c r="B903" t="s">
        <v>442</v>
      </c>
      <c r="C903">
        <v>99300</v>
      </c>
      <c r="D903">
        <v>967</v>
      </c>
      <c r="E903">
        <f>'Raw counts'!E903/'Raw counts'!E$1246*10000</f>
        <v>9.5258801352899117E-2</v>
      </c>
      <c r="F903">
        <f>'Raw counts'!F903/'Raw counts'!F$1246*10000</f>
        <v>8.2029878562967784E-3</v>
      </c>
      <c r="G903">
        <f>'Raw counts'!G903/'Raw counts'!G$1246*10000</f>
        <v>0.10072887413322804</v>
      </c>
      <c r="H903">
        <f>'Raw counts'!H903/'Raw counts'!H$1246*10000</f>
        <v>0</v>
      </c>
      <c r="I903">
        <f>'Raw counts'!I903/'Raw counts'!I$1246*10000</f>
        <v>0.15392240463737419</v>
      </c>
      <c r="J903">
        <f>'Raw counts'!J903/'Raw counts'!J$1246*10000</f>
        <v>0.17750744052021514</v>
      </c>
      <c r="K903">
        <f>'Raw counts'!K903/'Raw counts'!K$1246*10000</f>
        <v>4.0136016500362345E-2</v>
      </c>
      <c r="L903">
        <f>'Raw counts'!L903/'Raw counts'!L$1246*10000</f>
        <v>4.40981660454705E-3</v>
      </c>
      <c r="M903">
        <f>'Raw counts'!M903/'Raw counts'!M$1246*10000</f>
        <v>0.10597583935168589</v>
      </c>
      <c r="N903">
        <f>'Raw counts'!N903/'Raw counts'!N$1246*10000</f>
        <v>3.6656656344763186E-2</v>
      </c>
      <c r="O903">
        <f>'Raw counts'!O903/'Raw counts'!O$1246*10000</f>
        <v>0.14470966697594151</v>
      </c>
      <c r="P903">
        <f>'Raw counts'!P903/'Raw counts'!P$1246*10000</f>
        <v>2.1368900300831377E-2</v>
      </c>
      <c r="Q903">
        <f>'Raw counts'!Q903/'Raw counts'!Q$1246*10000</f>
        <v>0</v>
      </c>
      <c r="R903">
        <f>'Raw counts'!R903/'Raw counts'!R$1246*10000</f>
        <v>6.8118389761405329E-2</v>
      </c>
      <c r="S903">
        <f>'Raw counts'!S903/'Raw counts'!S$1246*10000</f>
        <v>3.7999324697715373E-2</v>
      </c>
      <c r="T903">
        <f>'Raw counts'!T903/'Raw counts'!T$1246*10000</f>
        <v>1.7182042016965549E-2</v>
      </c>
      <c r="U903">
        <f>'Raw counts'!U903/'Raw counts'!U$1246*10000</f>
        <v>0.58582816575031571</v>
      </c>
      <c r="V903">
        <f t="shared" si="57"/>
        <v>1</v>
      </c>
      <c r="W903">
        <f t="shared" si="58"/>
        <v>0.59298315435205262</v>
      </c>
      <c r="X903">
        <f t="shared" si="56"/>
        <v>7.6238020106289842E-2</v>
      </c>
      <c r="Y903">
        <f t="shared" si="59"/>
        <v>0.11398289323099225</v>
      </c>
    </row>
    <row r="904" spans="1:25" x14ac:dyDescent="0.25">
      <c r="A904">
        <v>912</v>
      </c>
      <c r="B904" t="s">
        <v>443</v>
      </c>
      <c r="C904">
        <v>55000</v>
      </c>
      <c r="D904">
        <v>645</v>
      </c>
      <c r="E904">
        <f>'Raw counts'!E904/'Raw counts'!E$1246*10000</f>
        <v>0.1849141438026865</v>
      </c>
      <c r="F904">
        <f>'Raw counts'!F904/'Raw counts'!F$1246*10000</f>
        <v>0.23788664783260657</v>
      </c>
      <c r="G904">
        <f>'Raw counts'!G904/'Raw counts'!G$1246*10000</f>
        <v>0.11080176154655084</v>
      </c>
      <c r="H904">
        <f>'Raw counts'!H904/'Raw counts'!H$1246*10000</f>
        <v>0.45372019145596015</v>
      </c>
      <c r="I904">
        <f>'Raw counts'!I904/'Raw counts'!I$1246*10000</f>
        <v>1.8470688556484902E-2</v>
      </c>
      <c r="J904">
        <f>'Raw counts'!J904/'Raw counts'!J$1246*10000</f>
        <v>0.5078685103772822</v>
      </c>
      <c r="K904">
        <f>'Raw counts'!K904/'Raw counts'!K$1246*10000</f>
        <v>0.28987123028039463</v>
      </c>
      <c r="L904">
        <f>'Raw counts'!L904/'Raw counts'!L$1246*10000</f>
        <v>0</v>
      </c>
      <c r="M904">
        <f>'Raw counts'!M904/'Raw counts'!M$1246*10000</f>
        <v>0</v>
      </c>
      <c r="N904">
        <f>'Raw counts'!N904/'Raw counts'!N$1246*10000</f>
        <v>0.28408908667191468</v>
      </c>
      <c r="O904">
        <f>'Raw counts'!O904/'Raw counts'!O$1246*10000</f>
        <v>0.15144034916086901</v>
      </c>
      <c r="P904">
        <f>'Raw counts'!P904/'Raw counts'!P$1246*10000</f>
        <v>0</v>
      </c>
      <c r="Q904">
        <f>'Raw counts'!Q904/'Raw counts'!Q$1246*10000</f>
        <v>0</v>
      </c>
      <c r="R904">
        <f>'Raw counts'!R904/'Raw counts'!R$1246*10000</f>
        <v>0.1642855282480952</v>
      </c>
      <c r="S904">
        <f>'Raw counts'!S904/'Raw counts'!S$1246*10000</f>
        <v>0</v>
      </c>
      <c r="T904">
        <f>'Raw counts'!T904/'Raw counts'!T$1246*10000</f>
        <v>0.11168327311027607</v>
      </c>
      <c r="U904">
        <f>'Raw counts'!U904/'Raw counts'!U$1246*10000</f>
        <v>0.27338647735014732</v>
      </c>
      <c r="V904">
        <f t="shared" si="57"/>
        <v>1</v>
      </c>
      <c r="W904">
        <f t="shared" si="58"/>
        <v>0.3374311670846688</v>
      </c>
      <c r="X904">
        <f t="shared" si="56"/>
        <v>0.20039257487244067</v>
      </c>
      <c r="Y904">
        <f t="shared" si="59"/>
        <v>0.12311058931766278</v>
      </c>
    </row>
    <row r="905" spans="1:25" x14ac:dyDescent="0.25">
      <c r="A905">
        <v>913</v>
      </c>
      <c r="B905" t="s">
        <v>1064</v>
      </c>
      <c r="C905">
        <v>13700</v>
      </c>
      <c r="D905">
        <v>669</v>
      </c>
      <c r="E905">
        <f>'Raw counts'!E905/'Raw counts'!E$1246*10000</f>
        <v>0</v>
      </c>
      <c r="F905">
        <f>'Raw counts'!F905/'Raw counts'!F$1246*10000</f>
        <v>0</v>
      </c>
      <c r="G905">
        <f>'Raw counts'!G905/'Raw counts'!G$1246*10000</f>
        <v>0</v>
      </c>
      <c r="H905">
        <f>'Raw counts'!H905/'Raw counts'!H$1246*10000</f>
        <v>0</v>
      </c>
      <c r="I905">
        <f>'Raw counts'!I905/'Raw counts'!I$1246*10000</f>
        <v>0</v>
      </c>
      <c r="J905">
        <f>'Raw counts'!J905/'Raw counts'!J$1246*10000</f>
        <v>0</v>
      </c>
      <c r="K905">
        <f>'Raw counts'!K905/'Raw counts'!K$1246*10000</f>
        <v>0</v>
      </c>
      <c r="L905">
        <f>'Raw counts'!L905/'Raw counts'!L$1246*10000</f>
        <v>0</v>
      </c>
      <c r="M905">
        <f>'Raw counts'!M905/'Raw counts'!M$1246*10000</f>
        <v>0</v>
      </c>
      <c r="N905">
        <f>'Raw counts'!N905/'Raw counts'!N$1246*10000</f>
        <v>0</v>
      </c>
      <c r="O905">
        <f>'Raw counts'!O905/'Raw counts'!O$1246*10000</f>
        <v>0</v>
      </c>
      <c r="P905">
        <f>'Raw counts'!P905/'Raw counts'!P$1246*10000</f>
        <v>0</v>
      </c>
      <c r="Q905">
        <f>'Raw counts'!Q905/'Raw counts'!Q$1246*10000</f>
        <v>0</v>
      </c>
      <c r="R905">
        <f>'Raw counts'!R905/'Raw counts'!R$1246*10000</f>
        <v>0</v>
      </c>
      <c r="S905">
        <f>'Raw counts'!S905/'Raw counts'!S$1246*10000</f>
        <v>0</v>
      </c>
      <c r="T905">
        <f>'Raw counts'!T905/'Raw counts'!T$1246*10000</f>
        <v>0</v>
      </c>
      <c r="U905">
        <f>'Raw counts'!U905/'Raw counts'!U$1246*10000</f>
        <v>0</v>
      </c>
      <c r="V905">
        <f t="shared" si="57"/>
        <v>0</v>
      </c>
      <c r="W905" t="str">
        <f t="shared" si="58"/>
        <v/>
      </c>
      <c r="X905">
        <f t="shared" si="56"/>
        <v>0</v>
      </c>
      <c r="Y905">
        <f t="shared" si="59"/>
        <v>0</v>
      </c>
    </row>
    <row r="906" spans="1:25" x14ac:dyDescent="0.25">
      <c r="A906">
        <v>914</v>
      </c>
      <c r="B906" t="s">
        <v>444</v>
      </c>
      <c r="C906">
        <v>73100</v>
      </c>
      <c r="D906">
        <v>141</v>
      </c>
      <c r="E906">
        <f>'Raw counts'!E906/'Raw counts'!E$1246*10000</f>
        <v>0</v>
      </c>
      <c r="F906">
        <f>'Raw counts'!F906/'Raw counts'!F$1246*10000</f>
        <v>0</v>
      </c>
      <c r="G906">
        <f>'Raw counts'!G906/'Raw counts'!G$1246*10000</f>
        <v>2.0145774826645608E-2</v>
      </c>
      <c r="H906">
        <f>'Raw counts'!H906/'Raw counts'!H$1246*10000</f>
        <v>0</v>
      </c>
      <c r="I906">
        <f>'Raw counts'!I906/'Raw counts'!I$1246*10000</f>
        <v>0</v>
      </c>
      <c r="J906">
        <f>'Raw counts'!J906/'Raw counts'!J$1246*10000</f>
        <v>3.4515335656708501E-2</v>
      </c>
      <c r="K906">
        <f>'Raw counts'!K906/'Raw counts'!K$1246*10000</f>
        <v>3.567645911143319E-2</v>
      </c>
      <c r="L906">
        <f>'Raw counts'!L906/'Raw counts'!L$1246*10000</f>
        <v>6.1737432463658704E-2</v>
      </c>
      <c r="M906">
        <f>'Raw counts'!M906/'Raw counts'!M$1246*10000</f>
        <v>1.8430580756814939E-2</v>
      </c>
      <c r="N906">
        <f>'Raw counts'!N906/'Raw counts'!N$1246*10000</f>
        <v>0</v>
      </c>
      <c r="O906">
        <f>'Raw counts'!O906/'Raw counts'!O$1246*10000</f>
        <v>0.11778693823623146</v>
      </c>
      <c r="P906">
        <f>'Raw counts'!P906/'Raw counts'!P$1246*10000</f>
        <v>0</v>
      </c>
      <c r="Q906">
        <f>'Raw counts'!Q906/'Raw counts'!Q$1246*10000</f>
        <v>0</v>
      </c>
      <c r="R906">
        <f>'Raw counts'!R906/'Raw counts'!R$1246*10000</f>
        <v>0</v>
      </c>
      <c r="S906">
        <f>'Raw counts'!S906/'Raw counts'!S$1246*10000</f>
        <v>0</v>
      </c>
      <c r="T906">
        <f>'Raw counts'!T906/'Raw counts'!T$1246*10000</f>
        <v>2.5773063025448323E-2</v>
      </c>
      <c r="U906">
        <f>'Raw counts'!U906/'Raw counts'!U$1246*10000</f>
        <v>2.1697339472233915E-2</v>
      </c>
      <c r="V906">
        <f t="shared" si="57"/>
        <v>1</v>
      </c>
      <c r="W906">
        <f t="shared" si="58"/>
        <v>0.91385530098436563</v>
      </c>
      <c r="X906">
        <f t="shared" si="56"/>
        <v>1.8945064757251214E-2</v>
      </c>
      <c r="Y906">
        <f t="shared" si="59"/>
        <v>2.065716759173921E-2</v>
      </c>
    </row>
    <row r="907" spans="1:25" x14ac:dyDescent="0.25">
      <c r="A907">
        <v>915</v>
      </c>
      <c r="B907" t="s">
        <v>1065</v>
      </c>
      <c r="C907">
        <v>86400</v>
      </c>
      <c r="D907">
        <v>890</v>
      </c>
      <c r="E907">
        <f>'Raw counts'!E907/'Raw counts'!E$1246*10000</f>
        <v>0</v>
      </c>
      <c r="F907">
        <f>'Raw counts'!F907/'Raw counts'!F$1246*10000</f>
        <v>0</v>
      </c>
      <c r="G907">
        <f>'Raw counts'!G907/'Raw counts'!G$1246*10000</f>
        <v>0</v>
      </c>
      <c r="H907">
        <f>'Raw counts'!H907/'Raw counts'!H$1246*10000</f>
        <v>0</v>
      </c>
      <c r="I907">
        <f>'Raw counts'!I907/'Raw counts'!I$1246*10000</f>
        <v>0</v>
      </c>
      <c r="J907">
        <f>'Raw counts'!J907/'Raw counts'!J$1246*10000</f>
        <v>0</v>
      </c>
      <c r="K907">
        <f>'Raw counts'!K907/'Raw counts'!K$1246*10000</f>
        <v>0</v>
      </c>
      <c r="L907">
        <f>'Raw counts'!L907/'Raw counts'!L$1246*10000</f>
        <v>0</v>
      </c>
      <c r="M907">
        <f>'Raw counts'!M907/'Raw counts'!M$1246*10000</f>
        <v>0</v>
      </c>
      <c r="N907">
        <f>'Raw counts'!N907/'Raw counts'!N$1246*10000</f>
        <v>0</v>
      </c>
      <c r="O907">
        <f>'Raw counts'!O907/'Raw counts'!O$1246*10000</f>
        <v>0</v>
      </c>
      <c r="P907">
        <f>'Raw counts'!P907/'Raw counts'!P$1246*10000</f>
        <v>0</v>
      </c>
      <c r="Q907">
        <f>'Raw counts'!Q907/'Raw counts'!Q$1246*10000</f>
        <v>0</v>
      </c>
      <c r="R907">
        <f>'Raw counts'!R907/'Raw counts'!R$1246*10000</f>
        <v>0</v>
      </c>
      <c r="S907">
        <f>'Raw counts'!S907/'Raw counts'!S$1246*10000</f>
        <v>0</v>
      </c>
      <c r="T907">
        <f>'Raw counts'!T907/'Raw counts'!T$1246*10000</f>
        <v>0</v>
      </c>
      <c r="U907">
        <f>'Raw counts'!U907/'Raw counts'!U$1246*10000</f>
        <v>0</v>
      </c>
      <c r="V907">
        <f t="shared" si="57"/>
        <v>0</v>
      </c>
      <c r="W907" t="str">
        <f t="shared" si="58"/>
        <v/>
      </c>
      <c r="X907">
        <f t="shared" si="56"/>
        <v>0</v>
      </c>
      <c r="Y907">
        <f t="shared" si="59"/>
        <v>0</v>
      </c>
    </row>
    <row r="908" spans="1:25" x14ac:dyDescent="0.25">
      <c r="A908">
        <v>916</v>
      </c>
      <c r="B908" t="s">
        <v>1066</v>
      </c>
      <c r="C908">
        <v>98500</v>
      </c>
      <c r="D908">
        <v>848</v>
      </c>
      <c r="E908">
        <f>'Raw counts'!E908/'Raw counts'!E$1246*10000</f>
        <v>0</v>
      </c>
      <c r="F908">
        <f>'Raw counts'!F908/'Raw counts'!F$1246*10000</f>
        <v>0</v>
      </c>
      <c r="G908">
        <f>'Raw counts'!G908/'Raw counts'!G$1246*10000</f>
        <v>0</v>
      </c>
      <c r="H908">
        <f>'Raw counts'!H908/'Raw counts'!H$1246*10000</f>
        <v>0</v>
      </c>
      <c r="I908">
        <f>'Raw counts'!I908/'Raw counts'!I$1246*10000</f>
        <v>0</v>
      </c>
      <c r="J908">
        <f>'Raw counts'!J908/'Raw counts'!J$1246*10000</f>
        <v>0</v>
      </c>
      <c r="K908">
        <f>'Raw counts'!K908/'Raw counts'!K$1246*10000</f>
        <v>0</v>
      </c>
      <c r="L908">
        <f>'Raw counts'!L908/'Raw counts'!L$1246*10000</f>
        <v>0</v>
      </c>
      <c r="M908">
        <f>'Raw counts'!M908/'Raw counts'!M$1246*10000</f>
        <v>0</v>
      </c>
      <c r="N908">
        <f>'Raw counts'!N908/'Raw counts'!N$1246*10000</f>
        <v>0</v>
      </c>
      <c r="O908">
        <f>'Raw counts'!O908/'Raw counts'!O$1246*10000</f>
        <v>0</v>
      </c>
      <c r="P908">
        <f>'Raw counts'!P908/'Raw counts'!P$1246*10000</f>
        <v>0</v>
      </c>
      <c r="Q908">
        <f>'Raw counts'!Q908/'Raw counts'!Q$1246*10000</f>
        <v>0</v>
      </c>
      <c r="R908">
        <f>'Raw counts'!R908/'Raw counts'!R$1246*10000</f>
        <v>0</v>
      </c>
      <c r="S908">
        <f>'Raw counts'!S908/'Raw counts'!S$1246*10000</f>
        <v>0</v>
      </c>
      <c r="T908">
        <f>'Raw counts'!T908/'Raw counts'!T$1246*10000</f>
        <v>0</v>
      </c>
      <c r="U908">
        <f>'Raw counts'!U908/'Raw counts'!U$1246*10000</f>
        <v>0</v>
      </c>
      <c r="V908">
        <f t="shared" si="57"/>
        <v>0</v>
      </c>
      <c r="W908" t="str">
        <f t="shared" si="58"/>
        <v/>
      </c>
      <c r="X908">
        <f t="shared" si="56"/>
        <v>0</v>
      </c>
      <c r="Y908">
        <f t="shared" si="59"/>
        <v>0</v>
      </c>
    </row>
    <row r="909" spans="1:25" x14ac:dyDescent="0.25">
      <c r="A909">
        <v>917</v>
      </c>
      <c r="B909" t="s">
        <v>1067</v>
      </c>
      <c r="C909">
        <v>101500</v>
      </c>
      <c r="D909">
        <v>967</v>
      </c>
      <c r="E909">
        <f>'Raw counts'!E909/'Raw counts'!E$1246*10000</f>
        <v>0</v>
      </c>
      <c r="F909">
        <f>'Raw counts'!F909/'Raw counts'!F$1246*10000</f>
        <v>0</v>
      </c>
      <c r="G909">
        <f>'Raw counts'!G909/'Raw counts'!G$1246*10000</f>
        <v>0</v>
      </c>
      <c r="H909">
        <f>'Raw counts'!H909/'Raw counts'!H$1246*10000</f>
        <v>0</v>
      </c>
      <c r="I909">
        <f>'Raw counts'!I909/'Raw counts'!I$1246*10000</f>
        <v>0</v>
      </c>
      <c r="J909">
        <f>'Raw counts'!J909/'Raw counts'!J$1246*10000</f>
        <v>0</v>
      </c>
      <c r="K909">
        <f>'Raw counts'!K909/'Raw counts'!K$1246*10000</f>
        <v>0</v>
      </c>
      <c r="L909">
        <f>'Raw counts'!L909/'Raw counts'!L$1246*10000</f>
        <v>0</v>
      </c>
      <c r="M909">
        <f>'Raw counts'!M909/'Raw counts'!M$1246*10000</f>
        <v>0</v>
      </c>
      <c r="N909">
        <f>'Raw counts'!N909/'Raw counts'!N$1246*10000</f>
        <v>0</v>
      </c>
      <c r="O909">
        <f>'Raw counts'!O909/'Raw counts'!O$1246*10000</f>
        <v>0</v>
      </c>
      <c r="P909">
        <f>'Raw counts'!P909/'Raw counts'!P$1246*10000</f>
        <v>0</v>
      </c>
      <c r="Q909">
        <f>'Raw counts'!Q909/'Raw counts'!Q$1246*10000</f>
        <v>0</v>
      </c>
      <c r="R909">
        <f>'Raw counts'!R909/'Raw counts'!R$1246*10000</f>
        <v>0</v>
      </c>
      <c r="S909">
        <f>'Raw counts'!S909/'Raw counts'!S$1246*10000</f>
        <v>0</v>
      </c>
      <c r="T909">
        <f>'Raw counts'!T909/'Raw counts'!T$1246*10000</f>
        <v>0</v>
      </c>
      <c r="U909">
        <f>'Raw counts'!U909/'Raw counts'!U$1246*10000</f>
        <v>0</v>
      </c>
      <c r="V909">
        <f t="shared" si="57"/>
        <v>0</v>
      </c>
      <c r="W909" t="str">
        <f t="shared" si="58"/>
        <v/>
      </c>
      <c r="X909">
        <f t="shared" si="56"/>
        <v>0</v>
      </c>
      <c r="Y909">
        <f t="shared" si="59"/>
        <v>0</v>
      </c>
    </row>
    <row r="910" spans="1:25" x14ac:dyDescent="0.25">
      <c r="A910">
        <v>918</v>
      </c>
      <c r="B910" t="s">
        <v>445</v>
      </c>
      <c r="C910">
        <v>41350</v>
      </c>
      <c r="D910">
        <v>909</v>
      </c>
      <c r="E910">
        <f>'Raw counts'!E910/'Raw counts'!E$1246*10000</f>
        <v>297.88734656795617</v>
      </c>
      <c r="F910">
        <f>'Raw counts'!F910/'Raw counts'!F$1246*10000</f>
        <v>193.18036401578914</v>
      </c>
      <c r="G910">
        <f>'Raw counts'!G910/'Raw counts'!G$1246*10000</f>
        <v>257.75511601951723</v>
      </c>
      <c r="H910">
        <f>'Raw counts'!H910/'Raw counts'!H$1246*10000</f>
        <v>212.25030556309815</v>
      </c>
      <c r="I910">
        <f>'Raw counts'!I910/'Raw counts'!I$1246*10000</f>
        <v>231.32074658523146</v>
      </c>
      <c r="J910">
        <f>'Raw counts'!J910/'Raw counts'!J$1246*10000</f>
        <v>72.082813137917356</v>
      </c>
      <c r="K910">
        <f>'Raw counts'!K910/'Raw counts'!K$1246*10000</f>
        <v>112.94275043201962</v>
      </c>
      <c r="L910">
        <f>'Raw counts'!L910/'Raw counts'!L$1246*10000</f>
        <v>175.25493149790887</v>
      </c>
      <c r="M910">
        <f>'Raw counts'!M910/'Raw counts'!M$1246*10000</f>
        <v>195.64061473359058</v>
      </c>
      <c r="N910">
        <f>'Raw counts'!N910/'Raw counts'!N$1246*10000</f>
        <v>168.22656013020443</v>
      </c>
      <c r="O910">
        <f>'Raw counts'!O910/'Raw counts'!O$1246*10000</f>
        <v>172.05979403439446</v>
      </c>
      <c r="P910">
        <f>'Raw counts'!P910/'Raw counts'!P$1246*10000</f>
        <v>151.79184639692562</v>
      </c>
      <c r="Q910">
        <f>'Raw counts'!Q910/'Raw counts'!Q$1246*10000</f>
        <v>210.30142521705892</v>
      </c>
      <c r="R910">
        <f>'Raw counts'!R910/'Raw counts'!R$1246*10000</f>
        <v>151.77979328072189</v>
      </c>
      <c r="S910">
        <f>'Raw counts'!S910/'Raw counts'!S$1246*10000</f>
        <v>223.30031734864596</v>
      </c>
      <c r="T910">
        <f>'Raw counts'!T910/'Raw counts'!T$1246*10000</f>
        <v>122.60246081205767</v>
      </c>
      <c r="U910">
        <f>'Raw counts'!U910/'Raw counts'!U$1246*10000</f>
        <v>93.433083235333683</v>
      </c>
      <c r="V910">
        <f t="shared" si="57"/>
        <v>1</v>
      </c>
      <c r="W910">
        <f t="shared" si="58"/>
        <v>0.26861879728606008</v>
      </c>
      <c r="X910">
        <f t="shared" si="56"/>
        <v>194.25722095033655</v>
      </c>
      <c r="Y910">
        <f t="shared" si="59"/>
        <v>161.68691005691781</v>
      </c>
    </row>
    <row r="911" spans="1:25" x14ac:dyDescent="0.25">
      <c r="A911">
        <v>919</v>
      </c>
      <c r="B911" t="s">
        <v>446</v>
      </c>
      <c r="C911">
        <v>19300</v>
      </c>
      <c r="D911">
        <v>39</v>
      </c>
      <c r="E911">
        <f>'Raw counts'!E911/'Raw counts'!E$1246*10000</f>
        <v>9.7033230005551161</v>
      </c>
      <c r="F911">
        <f>'Raw counts'!F911/'Raw counts'!F$1246*10000</f>
        <v>16.627456384713568</v>
      </c>
      <c r="G911">
        <f>'Raw counts'!G911/'Raw counts'!G$1246*10000</f>
        <v>0.32233239722632973</v>
      </c>
      <c r="H911">
        <f>'Raw counts'!H911/'Raw counts'!H$1246*10000</f>
        <v>8.7812307823322744</v>
      </c>
      <c r="I911">
        <f>'Raw counts'!I911/'Raw counts'!I$1246*10000</f>
        <v>0.45561031772662769</v>
      </c>
      <c r="J911">
        <f>'Raw counts'!J911/'Raw counts'!J$1246*10000</f>
        <v>2.5886501742531376</v>
      </c>
      <c r="K911">
        <f>'Raw counts'!K911/'Raw counts'!K$1246*10000</f>
        <v>5.81526283516361</v>
      </c>
      <c r="L911">
        <f>'Raw counts'!L911/'Raw counts'!L$1246*10000</f>
        <v>1.49492782894145</v>
      </c>
      <c r="M911">
        <f>'Raw counts'!M911/'Raw counts'!M$1246*10000</f>
        <v>2.4835207569808131</v>
      </c>
      <c r="N911">
        <f>'Raw counts'!N911/'Raw counts'!N$1246*10000</f>
        <v>9.3474473679146115</v>
      </c>
      <c r="O911">
        <f>'Raw counts'!O911/'Raw counts'!O$1246*10000</f>
        <v>2.7292916259881062</v>
      </c>
      <c r="P911">
        <f>'Raw counts'!P911/'Raw counts'!P$1246*10000</f>
        <v>3.1412283442222129</v>
      </c>
      <c r="Q911">
        <f>'Raw counts'!Q911/'Raw counts'!Q$1246*10000</f>
        <v>0.28278116248410573</v>
      </c>
      <c r="R911">
        <f>'Raw counts'!R911/'Raw counts'!R$1246*10000</f>
        <v>4.111145170305992</v>
      </c>
      <c r="S911">
        <f>'Raw counts'!S911/'Raw counts'!S$1246*10000</f>
        <v>5.2819061329824368</v>
      </c>
      <c r="T911">
        <f>'Raw counts'!T911/'Raw counts'!T$1246*10000</f>
        <v>12.594436798435748</v>
      </c>
      <c r="U911">
        <f>'Raw counts'!U911/'Raw counts'!U$1246*10000</f>
        <v>12.944632729134753</v>
      </c>
      <c r="V911">
        <f t="shared" si="57"/>
        <v>1</v>
      </c>
      <c r="W911">
        <f t="shared" si="58"/>
        <v>0.71162207513086828</v>
      </c>
      <c r="X911">
        <f t="shared" si="56"/>
        <v>5.363590497543659</v>
      </c>
      <c r="Y911">
        <f t="shared" si="59"/>
        <v>6.3041086664334962</v>
      </c>
    </row>
    <row r="912" spans="1:25" x14ac:dyDescent="0.25">
      <c r="A912">
        <v>920</v>
      </c>
      <c r="B912" t="s">
        <v>447</v>
      </c>
      <c r="C912">
        <v>55400</v>
      </c>
      <c r="D912">
        <v>645</v>
      </c>
      <c r="E912">
        <f>'Raw counts'!E912/'Raw counts'!E$1246*10000</f>
        <v>10.65964665335285</v>
      </c>
      <c r="F912">
        <f>'Raw counts'!F912/'Raw counts'!F$1246*10000</f>
        <v>5.2171002766047501</v>
      </c>
      <c r="G912">
        <f>'Raw counts'!G912/'Raw counts'!G$1246*10000</f>
        <v>23.268369924775676</v>
      </c>
      <c r="H912">
        <f>'Raw counts'!H912/'Raw counts'!H$1246*10000</f>
        <v>14.658652339346405</v>
      </c>
      <c r="I912">
        <f>'Raw counts'!I912/'Raw counts'!I$1246*10000</f>
        <v>19.726695378325878</v>
      </c>
      <c r="J912">
        <f>'Raw counts'!J912/'Raw counts'!J$1246*10000</f>
        <v>53.868577435648625</v>
      </c>
      <c r="K912">
        <f>'Raw counts'!K912/'Raw counts'!K$1246*10000</f>
        <v>62.826244495233851</v>
      </c>
      <c r="L912">
        <f>'Raw counts'!L912/'Raw counts'!L$1246*10000</f>
        <v>20.241058214870957</v>
      </c>
      <c r="M912">
        <f>'Raw counts'!M912/'Raw counts'!M$1246*10000</f>
        <v>15.320420254102418</v>
      </c>
      <c r="N912">
        <f>'Raw counts'!N912/'Raw counts'!N$1246*10000</f>
        <v>38.067937614036566</v>
      </c>
      <c r="O912">
        <f>'Raw counts'!O912/'Raw counts'!O$1246*10000</f>
        <v>30.688545422176993</v>
      </c>
      <c r="P912">
        <f>'Raw counts'!P912/'Raw counts'!P$1246*10000</f>
        <v>11.992226848826569</v>
      </c>
      <c r="Q912">
        <f>'Raw counts'!Q912/'Raw counts'!Q$1246*10000</f>
        <v>2.1647385541886717</v>
      </c>
      <c r="R912">
        <f>'Raw counts'!R912/'Raw counts'!R$1246*10000</f>
        <v>42.590021457292771</v>
      </c>
      <c r="S912">
        <f>'Raw counts'!S912/'Raw counts'!S$1246*10000</f>
        <v>4.8150572866962191</v>
      </c>
      <c r="T912">
        <f>'Raw counts'!T912/'Raw counts'!T$1246*10000</f>
        <v>9.5961704664752592</v>
      </c>
      <c r="U912">
        <f>'Raw counts'!U912/'Raw counts'!U$1246*10000</f>
        <v>44.865758560685293</v>
      </c>
      <c r="V912">
        <f t="shared" si="57"/>
        <v>1</v>
      </c>
      <c r="W912">
        <f t="shared" si="58"/>
        <v>0.83092794780298918</v>
      </c>
      <c r="X912">
        <f t="shared" si="56"/>
        <v>25.087418330251268</v>
      </c>
      <c r="Y912">
        <f t="shared" si="59"/>
        <v>23.097557026297292</v>
      </c>
    </row>
    <row r="913" spans="1:25" x14ac:dyDescent="0.25">
      <c r="A913">
        <v>921</v>
      </c>
      <c r="B913" t="s">
        <v>1068</v>
      </c>
      <c r="C913">
        <v>3200</v>
      </c>
      <c r="D913">
        <v>322</v>
      </c>
      <c r="E913">
        <f>'Raw counts'!E913/'Raw counts'!E$1246*10000</f>
        <v>0</v>
      </c>
      <c r="F913">
        <f>'Raw counts'!F913/'Raw counts'!F$1246*10000</f>
        <v>0</v>
      </c>
      <c r="G913">
        <f>'Raw counts'!G913/'Raw counts'!G$1246*10000</f>
        <v>0</v>
      </c>
      <c r="H913">
        <f>'Raw counts'!H913/'Raw counts'!H$1246*10000</f>
        <v>0</v>
      </c>
      <c r="I913">
        <f>'Raw counts'!I913/'Raw counts'!I$1246*10000</f>
        <v>0</v>
      </c>
      <c r="J913">
        <f>'Raw counts'!J913/'Raw counts'!J$1246*10000</f>
        <v>0</v>
      </c>
      <c r="K913">
        <f>'Raw counts'!K913/'Raw counts'!K$1246*10000</f>
        <v>0</v>
      </c>
      <c r="L913">
        <f>'Raw counts'!L913/'Raw counts'!L$1246*10000</f>
        <v>0</v>
      </c>
      <c r="M913">
        <f>'Raw counts'!M913/'Raw counts'!M$1246*10000</f>
        <v>0</v>
      </c>
      <c r="N913">
        <f>'Raw counts'!N913/'Raw counts'!N$1246*10000</f>
        <v>0</v>
      </c>
      <c r="O913">
        <f>'Raw counts'!O913/'Raw counts'!O$1246*10000</f>
        <v>0</v>
      </c>
      <c r="P913">
        <f>'Raw counts'!P913/'Raw counts'!P$1246*10000</f>
        <v>0</v>
      </c>
      <c r="Q913">
        <f>'Raw counts'!Q913/'Raw counts'!Q$1246*10000</f>
        <v>0</v>
      </c>
      <c r="R913">
        <f>'Raw counts'!R913/'Raw counts'!R$1246*10000</f>
        <v>0</v>
      </c>
      <c r="S913">
        <f>'Raw counts'!S913/'Raw counts'!S$1246*10000</f>
        <v>0</v>
      </c>
      <c r="T913">
        <f>'Raw counts'!T913/'Raw counts'!T$1246*10000</f>
        <v>0</v>
      </c>
      <c r="U913">
        <f>'Raw counts'!U913/'Raw counts'!U$1246*10000</f>
        <v>0</v>
      </c>
      <c r="V913">
        <f t="shared" si="57"/>
        <v>0</v>
      </c>
      <c r="W913" t="str">
        <f t="shared" si="58"/>
        <v/>
      </c>
      <c r="X913">
        <f t="shared" si="56"/>
        <v>0</v>
      </c>
      <c r="Y913">
        <f t="shared" si="59"/>
        <v>0</v>
      </c>
    </row>
    <row r="914" spans="1:25" x14ac:dyDescent="0.25">
      <c r="A914">
        <v>922</v>
      </c>
      <c r="B914" t="s">
        <v>1069</v>
      </c>
      <c r="C914">
        <v>28700</v>
      </c>
      <c r="D914">
        <v>315</v>
      </c>
      <c r="E914">
        <f>'Raw counts'!E914/'Raw counts'!E$1246*10000</f>
        <v>0</v>
      </c>
      <c r="F914">
        <f>'Raw counts'!F914/'Raw counts'!F$1246*10000</f>
        <v>0</v>
      </c>
      <c r="G914">
        <f>'Raw counts'!G914/'Raw counts'!G$1246*10000</f>
        <v>0</v>
      </c>
      <c r="H914">
        <f>'Raw counts'!H914/'Raw counts'!H$1246*10000</f>
        <v>0</v>
      </c>
      <c r="I914">
        <f>'Raw counts'!I914/'Raw counts'!I$1246*10000</f>
        <v>0</v>
      </c>
      <c r="J914">
        <f>'Raw counts'!J914/'Raw counts'!J$1246*10000</f>
        <v>0</v>
      </c>
      <c r="K914">
        <f>'Raw counts'!K914/'Raw counts'!K$1246*10000</f>
        <v>0</v>
      </c>
      <c r="L914">
        <f>'Raw counts'!L914/'Raw counts'!L$1246*10000</f>
        <v>0</v>
      </c>
      <c r="M914">
        <f>'Raw counts'!M914/'Raw counts'!M$1246*10000</f>
        <v>0</v>
      </c>
      <c r="N914">
        <f>'Raw counts'!N914/'Raw counts'!N$1246*10000</f>
        <v>0</v>
      </c>
      <c r="O914">
        <f>'Raw counts'!O914/'Raw counts'!O$1246*10000</f>
        <v>0</v>
      </c>
      <c r="P914">
        <f>'Raw counts'!P914/'Raw counts'!P$1246*10000</f>
        <v>0</v>
      </c>
      <c r="Q914">
        <f>'Raw counts'!Q914/'Raw counts'!Q$1246*10000</f>
        <v>0</v>
      </c>
      <c r="R914">
        <f>'Raw counts'!R914/'Raw counts'!R$1246*10000</f>
        <v>0</v>
      </c>
      <c r="S914">
        <f>'Raw counts'!S914/'Raw counts'!S$1246*10000</f>
        <v>0</v>
      </c>
      <c r="T914">
        <f>'Raw counts'!T914/'Raw counts'!T$1246*10000</f>
        <v>0</v>
      </c>
      <c r="U914">
        <f>'Raw counts'!U914/'Raw counts'!U$1246*10000</f>
        <v>0</v>
      </c>
      <c r="V914">
        <f t="shared" si="57"/>
        <v>0</v>
      </c>
      <c r="W914" t="str">
        <f t="shared" si="58"/>
        <v/>
      </c>
      <c r="X914">
        <f t="shared" si="56"/>
        <v>0</v>
      </c>
      <c r="Y914">
        <f t="shared" si="59"/>
        <v>0</v>
      </c>
    </row>
    <row r="915" spans="1:25" x14ac:dyDescent="0.25">
      <c r="A915">
        <v>923</v>
      </c>
      <c r="B915" t="s">
        <v>1070</v>
      </c>
      <c r="C915">
        <v>86500</v>
      </c>
      <c r="D915">
        <v>890</v>
      </c>
      <c r="E915">
        <f>'Raw counts'!E915/'Raw counts'!E$1246*10000</f>
        <v>0</v>
      </c>
      <c r="F915">
        <f>'Raw counts'!F915/'Raw counts'!F$1246*10000</f>
        <v>0</v>
      </c>
      <c r="G915">
        <f>'Raw counts'!G915/'Raw counts'!G$1246*10000</f>
        <v>0</v>
      </c>
      <c r="H915">
        <f>'Raw counts'!H915/'Raw counts'!H$1246*10000</f>
        <v>0</v>
      </c>
      <c r="I915">
        <f>'Raw counts'!I915/'Raw counts'!I$1246*10000</f>
        <v>0</v>
      </c>
      <c r="J915">
        <f>'Raw counts'!J915/'Raw counts'!J$1246*10000</f>
        <v>0</v>
      </c>
      <c r="K915">
        <f>'Raw counts'!K915/'Raw counts'!K$1246*10000</f>
        <v>0</v>
      </c>
      <c r="L915">
        <f>'Raw counts'!L915/'Raw counts'!L$1246*10000</f>
        <v>0</v>
      </c>
      <c r="M915">
        <f>'Raw counts'!M915/'Raw counts'!M$1246*10000</f>
        <v>0</v>
      </c>
      <c r="N915">
        <f>'Raw counts'!N915/'Raw counts'!N$1246*10000</f>
        <v>0</v>
      </c>
      <c r="O915">
        <f>'Raw counts'!O915/'Raw counts'!O$1246*10000</f>
        <v>0</v>
      </c>
      <c r="P915">
        <f>'Raw counts'!P915/'Raw counts'!P$1246*10000</f>
        <v>0</v>
      </c>
      <c r="Q915">
        <f>'Raw counts'!Q915/'Raw counts'!Q$1246*10000</f>
        <v>0</v>
      </c>
      <c r="R915">
        <f>'Raw counts'!R915/'Raw counts'!R$1246*10000</f>
        <v>0</v>
      </c>
      <c r="S915">
        <f>'Raw counts'!S915/'Raw counts'!S$1246*10000</f>
        <v>0</v>
      </c>
      <c r="T915">
        <f>'Raw counts'!T915/'Raw counts'!T$1246*10000</f>
        <v>0</v>
      </c>
      <c r="U915">
        <f>'Raw counts'!U915/'Raw counts'!U$1246*10000</f>
        <v>0</v>
      </c>
      <c r="V915">
        <f t="shared" si="57"/>
        <v>0</v>
      </c>
      <c r="W915" t="str">
        <f t="shared" si="58"/>
        <v/>
      </c>
      <c r="X915">
        <f t="shared" si="56"/>
        <v>0</v>
      </c>
      <c r="Y915">
        <f t="shared" si="59"/>
        <v>0</v>
      </c>
    </row>
    <row r="916" spans="1:25" x14ac:dyDescent="0.25">
      <c r="A916">
        <v>924</v>
      </c>
      <c r="B916" t="s">
        <v>448</v>
      </c>
      <c r="C916">
        <v>107100</v>
      </c>
      <c r="D916">
        <v>784</v>
      </c>
      <c r="E916">
        <f>'Raw counts'!E916/'Raw counts'!E$1246*10000</f>
        <v>19.612106160890995</v>
      </c>
      <c r="F916">
        <f>'Raw counts'!F916/'Raw counts'!F$1246*10000</f>
        <v>15.454429121263129</v>
      </c>
      <c r="G916">
        <f>'Raw counts'!G916/'Raw counts'!G$1246*10000</f>
        <v>2.3167641050642449</v>
      </c>
      <c r="H916">
        <f>'Raw counts'!H916/'Raw counts'!H$1246*10000</f>
        <v>1.4588849232968564</v>
      </c>
      <c r="I916">
        <f>'Raw counts'!I916/'Raw counts'!I$1246*10000</f>
        <v>10.663744193277285</v>
      </c>
      <c r="J916">
        <f>'Raw counts'!J916/'Raw counts'!J$1246*10000</f>
        <v>5.6851688588835572</v>
      </c>
      <c r="K916">
        <f>'Raw counts'!K916/'Raw counts'!K$1246*10000</f>
        <v>15.554936172584872</v>
      </c>
      <c r="L916">
        <f>'Raw counts'!L916/'Raw counts'!L$1246*10000</f>
        <v>9.1459596378305825</v>
      </c>
      <c r="M916">
        <f>'Raw counts'!M916/'Raw counts'!M$1246*10000</f>
        <v>8.2430772434854802</v>
      </c>
      <c r="N916">
        <f>'Raw counts'!N916/'Raw counts'!N$1246*10000</f>
        <v>5.9292141637654447</v>
      </c>
      <c r="O916">
        <f>'Raw counts'!O916/'Raw counts'!O$1246*10000</f>
        <v>1.7028625927866607</v>
      </c>
      <c r="P916">
        <f>'Raw counts'!P916/'Raw counts'!P$1246*10000</f>
        <v>9.0860564079135031</v>
      </c>
      <c r="Q916">
        <f>'Raw counts'!Q916/'Raw counts'!Q$1246*10000</f>
        <v>8.8637267826914528</v>
      </c>
      <c r="R916">
        <f>'Raw counts'!R916/'Raw counts'!R$1246*10000</f>
        <v>7.4810019814437494</v>
      </c>
      <c r="S916">
        <f>'Raw counts'!S916/'Raw counts'!S$1246*10000</f>
        <v>7.7518622383339366</v>
      </c>
      <c r="T916">
        <f>'Raw counts'!T916/'Raw counts'!T$1246*10000</f>
        <v>3.3419071722997993</v>
      </c>
      <c r="U916">
        <f>'Raw counts'!U916/'Raw counts'!U$1246*10000</f>
        <v>4.5477623533802287</v>
      </c>
      <c r="V916">
        <f t="shared" si="57"/>
        <v>1</v>
      </c>
      <c r="W916">
        <f t="shared" si="58"/>
        <v>0.13947621987124165</v>
      </c>
      <c r="X916">
        <f t="shared" si="56"/>
        <v>9.7927856018418904</v>
      </c>
      <c r="Y916">
        <f t="shared" si="59"/>
        <v>6.0880492115768465</v>
      </c>
    </row>
    <row r="917" spans="1:25" x14ac:dyDescent="0.25">
      <c r="A917">
        <v>925</v>
      </c>
      <c r="B917" t="s">
        <v>1071</v>
      </c>
      <c r="C917">
        <v>101900</v>
      </c>
      <c r="D917">
        <v>967</v>
      </c>
      <c r="E917">
        <f>'Raw counts'!E917/'Raw counts'!E$1246*10000</f>
        <v>0</v>
      </c>
      <c r="F917">
        <f>'Raw counts'!F917/'Raw counts'!F$1246*10000</f>
        <v>0</v>
      </c>
      <c r="G917">
        <f>'Raw counts'!G917/'Raw counts'!G$1246*10000</f>
        <v>0</v>
      </c>
      <c r="H917">
        <f>'Raw counts'!H917/'Raw counts'!H$1246*10000</f>
        <v>0</v>
      </c>
      <c r="I917">
        <f>'Raw counts'!I917/'Raw counts'!I$1246*10000</f>
        <v>0</v>
      </c>
      <c r="J917">
        <f>'Raw counts'!J917/'Raw counts'!J$1246*10000</f>
        <v>0</v>
      </c>
      <c r="K917">
        <f>'Raw counts'!K917/'Raw counts'!K$1246*10000</f>
        <v>0</v>
      </c>
      <c r="L917">
        <f>'Raw counts'!L917/'Raw counts'!L$1246*10000</f>
        <v>0</v>
      </c>
      <c r="M917">
        <f>'Raw counts'!M917/'Raw counts'!M$1246*10000</f>
        <v>0</v>
      </c>
      <c r="N917">
        <f>'Raw counts'!N917/'Raw counts'!N$1246*10000</f>
        <v>0</v>
      </c>
      <c r="O917">
        <f>'Raw counts'!O917/'Raw counts'!O$1246*10000</f>
        <v>0</v>
      </c>
      <c r="P917">
        <f>'Raw counts'!P917/'Raw counts'!P$1246*10000</f>
        <v>0</v>
      </c>
      <c r="Q917">
        <f>'Raw counts'!Q917/'Raw counts'!Q$1246*10000</f>
        <v>0</v>
      </c>
      <c r="R917">
        <f>'Raw counts'!R917/'Raw counts'!R$1246*10000</f>
        <v>0</v>
      </c>
      <c r="S917">
        <f>'Raw counts'!S917/'Raw counts'!S$1246*10000</f>
        <v>0</v>
      </c>
      <c r="T917">
        <f>'Raw counts'!T917/'Raw counts'!T$1246*10000</f>
        <v>0</v>
      </c>
      <c r="U917">
        <f>'Raw counts'!U917/'Raw counts'!U$1246*10000</f>
        <v>0</v>
      </c>
      <c r="V917">
        <f t="shared" si="57"/>
        <v>0</v>
      </c>
      <c r="W917" t="str">
        <f t="shared" si="58"/>
        <v/>
      </c>
      <c r="X917">
        <f t="shared" si="56"/>
        <v>0</v>
      </c>
      <c r="Y917">
        <f t="shared" si="59"/>
        <v>0</v>
      </c>
    </row>
    <row r="918" spans="1:25" x14ac:dyDescent="0.25">
      <c r="A918">
        <v>926</v>
      </c>
      <c r="B918" t="s">
        <v>449</v>
      </c>
      <c r="C918">
        <v>42700</v>
      </c>
      <c r="D918">
        <v>909</v>
      </c>
      <c r="E918">
        <f>'Raw counts'!E918/'Raw counts'!E$1246*10000</f>
        <v>109.51400080241532</v>
      </c>
      <c r="F918">
        <f>'Raw counts'!F918/'Raw counts'!F$1246*10000</f>
        <v>72.128872220417563</v>
      </c>
      <c r="G918">
        <f>'Raw counts'!G918/'Raw counts'!G$1246*10000</f>
        <v>147.94049743947201</v>
      </c>
      <c r="H918">
        <f>'Raw counts'!H918/'Raw counts'!H$1246*10000</f>
        <v>121.1293304974658</v>
      </c>
      <c r="I918">
        <f>'Raw counts'!I918/'Raw counts'!I$1246*10000</f>
        <v>64.505801335430789</v>
      </c>
      <c r="J918">
        <f>'Raw counts'!J918/'Raw counts'!J$1246*10000</f>
        <v>43.2033387177257</v>
      </c>
      <c r="K918">
        <f>'Raw counts'!K918/'Raw counts'!K$1246*10000</f>
        <v>61.216344277830423</v>
      </c>
      <c r="L918">
        <f>'Raw counts'!L918/'Raw counts'!L$1246*10000</f>
        <v>68.466812602197493</v>
      </c>
      <c r="M918">
        <f>'Raw counts'!M918/'Raw counts'!M$1246*10000</f>
        <v>116.84988199820671</v>
      </c>
      <c r="N918">
        <f>'Raw counts'!N918/'Raw counts'!N$1246*10000</f>
        <v>58.540680182586804</v>
      </c>
      <c r="O918">
        <f>'Raw counts'!O918/'Raw counts'!O$1246*10000</f>
        <v>88.47818266196461</v>
      </c>
      <c r="P918">
        <f>'Raw counts'!P918/'Raw counts'!P$1246*10000</f>
        <v>62.944232726128909</v>
      </c>
      <c r="Q918">
        <f>'Raw counts'!Q918/'Raw counts'!Q$1246*10000</f>
        <v>56.614738944231654</v>
      </c>
      <c r="R918">
        <f>'Raw counts'!R918/'Raw counts'!R$1246*10000</f>
        <v>89.595717356766059</v>
      </c>
      <c r="S918">
        <f>'Raw counts'!S918/'Raw counts'!S$1246*10000</f>
        <v>126.65174921748533</v>
      </c>
      <c r="T918">
        <f>'Raw counts'!T918/'Raw counts'!T$1246*10000</f>
        <v>44.355441466796556</v>
      </c>
      <c r="U918">
        <f>'Raw counts'!U918/'Raw counts'!U$1246*10000</f>
        <v>52.741892789106195</v>
      </c>
      <c r="V918">
        <f t="shared" si="57"/>
        <v>1</v>
      </c>
      <c r="W918">
        <f t="shared" si="58"/>
        <v>0.28859017416435329</v>
      </c>
      <c r="X918">
        <f t="shared" si="56"/>
        <v>89.43943109901798</v>
      </c>
      <c r="Y918">
        <f t="shared" si="59"/>
        <v>72.490329418133271</v>
      </c>
    </row>
    <row r="919" spans="1:25" x14ac:dyDescent="0.25">
      <c r="A919">
        <v>927</v>
      </c>
      <c r="B919" t="s">
        <v>450</v>
      </c>
      <c r="C919">
        <v>19400</v>
      </c>
      <c r="D919">
        <v>39</v>
      </c>
      <c r="E919">
        <f>'Raw counts'!E919/'Raw counts'!E$1246*10000</f>
        <v>1.2383644175876887</v>
      </c>
      <c r="F919">
        <f>'Raw counts'!F919/'Raw counts'!F$1246*10000</f>
        <v>2.6495650775838588</v>
      </c>
      <c r="G919">
        <f>'Raw counts'!G919/'Raw counts'!G$1246*10000</f>
        <v>0</v>
      </c>
      <c r="H919">
        <f>'Raw counts'!H919/'Raw counts'!H$1246*10000</f>
        <v>0.25827149359800811</v>
      </c>
      <c r="I919">
        <f>'Raw counts'!I919/'Raw counts'!I$1246*10000</f>
        <v>5.5412065669454717E-2</v>
      </c>
      <c r="J919">
        <f>'Raw counts'!J919/'Raw counts'!J$1246*10000</f>
        <v>0.44376860130053786</v>
      </c>
      <c r="K919">
        <f>'Raw counts'!K919/'Raw counts'!K$1246*10000</f>
        <v>0.81163944478510508</v>
      </c>
      <c r="L919">
        <f>'Raw counts'!L919/'Raw counts'!L$1246*10000</f>
        <v>0.54240744235928717</v>
      </c>
      <c r="M919">
        <f>'Raw counts'!M919/'Raw counts'!M$1246*10000</f>
        <v>0.46076451892037346</v>
      </c>
      <c r="N919">
        <f>'Raw counts'!N919/'Raw counts'!N$1246*10000</f>
        <v>0.98972972130860593</v>
      </c>
      <c r="O919">
        <f>'Raw counts'!O919/'Raw counts'!O$1246*10000</f>
        <v>0.17499773680811531</v>
      </c>
      <c r="P919">
        <f>'Raw counts'!P919/'Raw counts'!P$1246*10000</f>
        <v>0.11539206162448945</v>
      </c>
      <c r="Q919">
        <f>'Raw counts'!Q919/'Raw counts'!Q$1246*10000</f>
        <v>2.9253223705252317E-2</v>
      </c>
      <c r="R919">
        <f>'Raw counts'!R919/'Raw counts'!R$1246*10000</f>
        <v>0.96968531307412287</v>
      </c>
      <c r="S919">
        <f>'Raw counts'!S919/'Raw counts'!S$1246*10000</f>
        <v>9.2284074265880187E-2</v>
      </c>
      <c r="T919">
        <f>'Raw counts'!T919/'Raw counts'!T$1246*10000</f>
        <v>1.7439772647220031</v>
      </c>
      <c r="U919">
        <f>'Raw counts'!U919/'Raw counts'!U$1246*10000</f>
        <v>0.90694878993937755</v>
      </c>
      <c r="V919">
        <f t="shared" si="57"/>
        <v>1</v>
      </c>
      <c r="W919">
        <f t="shared" si="58"/>
        <v>0.80359234637340404</v>
      </c>
      <c r="X919">
        <f t="shared" si="56"/>
        <v>0.71779922908936811</v>
      </c>
      <c r="Y919">
        <f t="shared" si="59"/>
        <v>0.62778352318098096</v>
      </c>
    </row>
    <row r="920" spans="1:25" x14ac:dyDescent="0.25">
      <c r="A920">
        <v>928</v>
      </c>
      <c r="B920" t="s">
        <v>451</v>
      </c>
      <c r="C920">
        <v>56300</v>
      </c>
      <c r="D920">
        <v>645</v>
      </c>
      <c r="E920">
        <f>'Raw counts'!E920/'Raw counts'!E$1246*10000</f>
        <v>68.859038640705464</v>
      </c>
      <c r="F920">
        <f>'Raw counts'!F920/'Raw counts'!F$1246*10000</f>
        <v>16.627456384713568</v>
      </c>
      <c r="G920">
        <f>'Raw counts'!G920/'Raw counts'!G$1246*10000</f>
        <v>112.83648480404204</v>
      </c>
      <c r="H920">
        <f>'Raw counts'!H920/'Raw counts'!H$1246*10000</f>
        <v>60.777564723185307</v>
      </c>
      <c r="I920">
        <f>'Raw counts'!I920/'Raw counts'!I$1246*10000</f>
        <v>68.98802175847112</v>
      </c>
      <c r="J920">
        <f>'Raw counts'!J920/'Raw counts'!J$1246*10000</f>
        <v>119.37868451208136</v>
      </c>
      <c r="K920">
        <f>'Raw counts'!K920/'Raw counts'!K$1246*10000</f>
        <v>108.45197614136796</v>
      </c>
      <c r="L920">
        <f>'Raw counts'!L920/'Raw counts'!L$1246*10000</f>
        <v>49.103307891631403</v>
      </c>
      <c r="M920">
        <f>'Raw counts'!M920/'Raw counts'!M$1246*10000</f>
        <v>53.844941681034847</v>
      </c>
      <c r="N920">
        <f>'Raw counts'!N920/'Raw counts'!N$1246*10000</f>
        <v>87.939318571086872</v>
      </c>
      <c r="O920">
        <f>'Raw counts'!O920/'Raw counts'!O$1246*10000</f>
        <v>102.73040218854862</v>
      </c>
      <c r="P920">
        <f>'Raw counts'!P920/'Raw counts'!P$1246*10000</f>
        <v>61.516790186033369</v>
      </c>
      <c r="Q920">
        <f>'Raw counts'!Q920/'Raw counts'!Q$1246*10000</f>
        <v>20.526011966518709</v>
      </c>
      <c r="R920">
        <f>'Raw counts'!R920/'Raw counts'!R$1246*10000</f>
        <v>76.597125804648485</v>
      </c>
      <c r="S920">
        <f>'Raw counts'!S920/'Raw counts'!S$1246*10000</f>
        <v>37.054770055229305</v>
      </c>
      <c r="T920">
        <f>'Raw counts'!T920/'Raw counts'!T$1246*10000</f>
        <v>61.967034534186254</v>
      </c>
      <c r="U920">
        <f>'Raw counts'!U920/'Raw counts'!U$1246*10000</f>
        <v>82.931570930772466</v>
      </c>
      <c r="V920">
        <f t="shared" si="57"/>
        <v>1</v>
      </c>
      <c r="W920">
        <f t="shared" si="58"/>
        <v>0.65868513105452164</v>
      </c>
      <c r="X920">
        <f t="shared" si="56"/>
        <v>73.207497393025903</v>
      </c>
      <c r="Y920">
        <f t="shared" si="59"/>
        <v>66.407878029628023</v>
      </c>
    </row>
    <row r="921" spans="1:25" x14ac:dyDescent="0.25">
      <c r="A921">
        <v>929</v>
      </c>
      <c r="B921" t="s">
        <v>452</v>
      </c>
      <c r="C921">
        <v>4100</v>
      </c>
      <c r="D921">
        <v>353</v>
      </c>
      <c r="E921">
        <f>'Raw counts'!E921/'Raw counts'!E$1246*10000</f>
        <v>1.3541692349186638</v>
      </c>
      <c r="F921">
        <f>'Raw counts'!F921/'Raw counts'!F$1246*10000</f>
        <v>0.37733744138965175</v>
      </c>
      <c r="G921">
        <f>'Raw counts'!G921/'Raw counts'!G$1246*10000</f>
        <v>0.60437324479936816</v>
      </c>
      <c r="H921">
        <f>'Raw counts'!H921/'Raw counts'!H$1246*10000</f>
        <v>1.0679875275809525</v>
      </c>
      <c r="I921">
        <f>'Raw counts'!I921/'Raw counts'!I$1246*10000</f>
        <v>0.97894649349369989</v>
      </c>
      <c r="J921">
        <f>'Raw counts'!J921/'Raw counts'!J$1246*10000</f>
        <v>1.336236566138286</v>
      </c>
      <c r="K921">
        <f>'Raw counts'!K921/'Raw counts'!K$1246*10000</f>
        <v>1.9399074641841796</v>
      </c>
      <c r="L921">
        <f>'Raw counts'!L921/'Raw counts'!L$1246*10000</f>
        <v>3.6469183319604102</v>
      </c>
      <c r="M921">
        <f>'Raw counts'!M921/'Raw counts'!M$1246*10000</f>
        <v>0.97221313492198791</v>
      </c>
      <c r="N921">
        <f>'Raw counts'!N921/'Raw counts'!N$1246*10000</f>
        <v>3.143308281563443</v>
      </c>
      <c r="O921">
        <f>'Raw counts'!O921/'Raw counts'!O$1246*10000</f>
        <v>0.89854607168782286</v>
      </c>
      <c r="P921">
        <f>'Raw counts'!P921/'Raw counts'!P$1246*10000</f>
        <v>3.2694417460272009</v>
      </c>
      <c r="Q921">
        <f>'Raw counts'!Q921/'Raw counts'!Q$1246*10000</f>
        <v>1.3358972158731894</v>
      </c>
      <c r="R921">
        <f>'Raw counts'!R921/'Raw counts'!R$1246*10000</f>
        <v>1.3263051182955978</v>
      </c>
      <c r="S921">
        <f>'Raw counts'!S921/'Raw counts'!S$1246*10000</f>
        <v>1.3028339896359555</v>
      </c>
      <c r="T921">
        <f>'Raw counts'!T921/'Raw counts'!T$1246*10000</f>
        <v>3.5566826975118686</v>
      </c>
      <c r="U921">
        <f>'Raw counts'!U921/'Raw counts'!U$1246*10000</f>
        <v>4.4609729954912929</v>
      </c>
      <c r="V921">
        <f t="shared" si="57"/>
        <v>1</v>
      </c>
      <c r="W921">
        <f t="shared" si="58"/>
        <v>8.2405378872074123E-2</v>
      </c>
      <c r="X921">
        <f t="shared" si="56"/>
        <v>1.3642321599319112</v>
      </c>
      <c r="Y921">
        <f t="shared" si="59"/>
        <v>2.4117485145107964</v>
      </c>
    </row>
    <row r="922" spans="1:25" x14ac:dyDescent="0.25">
      <c r="A922">
        <v>930</v>
      </c>
      <c r="B922" t="s">
        <v>453</v>
      </c>
      <c r="C922">
        <v>68800</v>
      </c>
      <c r="D922">
        <v>51</v>
      </c>
      <c r="E922">
        <f>'Raw counts'!E922/'Raw counts'!E$1246*10000</f>
        <v>8.1455614254900599</v>
      </c>
      <c r="F922">
        <f>'Raw counts'!F922/'Raw counts'!F$1246*10000</f>
        <v>2.6413620897275623</v>
      </c>
      <c r="G922">
        <f>'Raw counts'!G922/'Raw counts'!G$1246*10000</f>
        <v>0.39284260911958935</v>
      </c>
      <c r="H922">
        <f>'Raw counts'!H922/'Raw counts'!H$1246*10000</f>
        <v>6.9803106377840027E-3</v>
      </c>
      <c r="I922">
        <f>'Raw counts'!I922/'Raw counts'!I$1246*10000</f>
        <v>1.3237326798814182</v>
      </c>
      <c r="J922">
        <f>'Raw counts'!J922/'Raw counts'!J$1246*10000</f>
        <v>8.9444026973241737</v>
      </c>
      <c r="K922">
        <f>'Raw counts'!K922/'Raw counts'!K$1246*10000</f>
        <v>0.26757344333574895</v>
      </c>
      <c r="L922">
        <f>'Raw counts'!L922/'Raw counts'!L$1246*10000</f>
        <v>1.9226800395825139</v>
      </c>
      <c r="M922">
        <f>'Raw counts'!M922/'Raw counts'!M$1246*10000</f>
        <v>0.35018103437948384</v>
      </c>
      <c r="N922">
        <f>'Raw counts'!N922/'Raw counts'!N$1246*10000</f>
        <v>0.29325325075810549</v>
      </c>
      <c r="O922">
        <f>'Raw counts'!O922/'Raw counts'!O$1246*10000</f>
        <v>4.2436951175967961</v>
      </c>
      <c r="P922">
        <f>'Raw counts'!P922/'Raw counts'!P$1246*10000</f>
        <v>0.1410347419854871</v>
      </c>
      <c r="Q922">
        <f>'Raw counts'!Q922/'Raw counts'!Q$1246*10000</f>
        <v>0</v>
      </c>
      <c r="R922">
        <f>'Raw counts'!R922/'Raw counts'!R$1246*10000</f>
        <v>1.907314913319349</v>
      </c>
      <c r="S922">
        <f>'Raw counts'!S922/'Raw counts'!S$1246*10000</f>
        <v>1.0856949913632964E-2</v>
      </c>
      <c r="T922">
        <f>'Raw counts'!T922/'Raw counts'!T$1246*10000</f>
        <v>7.7319189076344955E-2</v>
      </c>
      <c r="U922">
        <f>'Raw counts'!U922/'Raw counts'!U$1246*10000</f>
        <v>3.9142000407909983</v>
      </c>
      <c r="V922">
        <f t="shared" si="57"/>
        <v>1</v>
      </c>
      <c r="W922">
        <f t="shared" si="58"/>
        <v>0.34058948716341364</v>
      </c>
      <c r="X922">
        <f t="shared" si="56"/>
        <v>2.6661462588309259</v>
      </c>
      <c r="Y922">
        <f t="shared" si="59"/>
        <v>1.3234592754300891</v>
      </c>
    </row>
    <row r="923" spans="1:25" x14ac:dyDescent="0.25">
      <c r="A923">
        <v>931</v>
      </c>
      <c r="B923" t="s">
        <v>454</v>
      </c>
      <c r="C923">
        <v>87500</v>
      </c>
      <c r="D923">
        <v>987</v>
      </c>
      <c r="E923">
        <f>'Raw counts'!E923/'Raw counts'!E$1246*10000</f>
        <v>9.3783223841746377</v>
      </c>
      <c r="F923">
        <f>'Raw counts'!F923/'Raw counts'!F$1246*10000</f>
        <v>12.345496723726651</v>
      </c>
      <c r="G923">
        <f>'Raw counts'!G923/'Raw counts'!G$1246*10000</f>
        <v>16.569899794916012</v>
      </c>
      <c r="H923">
        <f>'Raw counts'!H923/'Raw counts'!H$1246*10000</f>
        <v>3.2388641359317774</v>
      </c>
      <c r="I923">
        <f>'Raw counts'!I923/'Raw counts'!I$1246*10000</f>
        <v>29.676239614085748</v>
      </c>
      <c r="J923">
        <f>'Raw counts'!J923/'Raw counts'!J$1246*10000</f>
        <v>1.3954057129783579</v>
      </c>
      <c r="K923">
        <f>'Raw counts'!K923/'Raw counts'!K$1246*10000</f>
        <v>2.6801939907464187</v>
      </c>
      <c r="L923">
        <f>'Raw counts'!L923/'Raw counts'!L$1246*10000</f>
        <v>1.7815659082370081</v>
      </c>
      <c r="M923">
        <f>'Raw counts'!M923/'Raw counts'!M$1246*10000</f>
        <v>6.0360151978568926</v>
      </c>
      <c r="N923">
        <f>'Raw counts'!N923/'Raw counts'!N$1246*10000</f>
        <v>5.8650650151621093</v>
      </c>
      <c r="O923">
        <f>'Raw counts'!O923/'Raw counts'!O$1246*10000</f>
        <v>7.2051952789649016</v>
      </c>
      <c r="P923">
        <f>'Raw counts'!P923/'Raw counts'!P$1246*10000</f>
        <v>1.132551715944063</v>
      </c>
      <c r="Q923">
        <f>'Raw counts'!Q923/'Raw counts'!Q$1246*10000</f>
        <v>20.028707163529422</v>
      </c>
      <c r="R923">
        <f>'Raw counts'!R923/'Raw counts'!R$1246*10000</f>
        <v>9.764971520502634</v>
      </c>
      <c r="S923">
        <f>'Raw counts'!S923/'Raw counts'!S$1246*10000</f>
        <v>0.34199392227943831</v>
      </c>
      <c r="T923">
        <f>'Raw counts'!T923/'Raw counts'!T$1246*10000</f>
        <v>2.6202614075872459</v>
      </c>
      <c r="U923">
        <f>'Raw counts'!U923/'Raw counts'!U$1246*10000</f>
        <v>4.2439996007689533</v>
      </c>
      <c r="V923">
        <f t="shared" si="57"/>
        <v>1</v>
      </c>
      <c r="W923">
        <f t="shared" si="58"/>
        <v>0.47931929726281641</v>
      </c>
      <c r="X923">
        <f t="shared" si="56"/>
        <v>9.2335559402948348</v>
      </c>
      <c r="Y923">
        <f t="shared" si="59"/>
        <v>6.4003432030923451</v>
      </c>
    </row>
    <row r="924" spans="1:25" x14ac:dyDescent="0.25">
      <c r="A924">
        <v>932</v>
      </c>
      <c r="B924" t="s">
        <v>1072</v>
      </c>
      <c r="C924">
        <v>102100</v>
      </c>
      <c r="D924">
        <v>792</v>
      </c>
      <c r="E924">
        <f>'Raw counts'!E924/'Raw counts'!E$1246*10000</f>
        <v>0</v>
      </c>
      <c r="F924">
        <f>'Raw counts'!F924/'Raw counts'!F$1246*10000</f>
        <v>0</v>
      </c>
      <c r="G924">
        <f>'Raw counts'!G924/'Raw counts'!G$1246*10000</f>
        <v>0</v>
      </c>
      <c r="H924">
        <f>'Raw counts'!H924/'Raw counts'!H$1246*10000</f>
        <v>0</v>
      </c>
      <c r="I924">
        <f>'Raw counts'!I924/'Raw counts'!I$1246*10000</f>
        <v>0</v>
      </c>
      <c r="J924">
        <f>'Raw counts'!J924/'Raw counts'!J$1246*10000</f>
        <v>0</v>
      </c>
      <c r="K924">
        <f>'Raw counts'!K924/'Raw counts'!K$1246*10000</f>
        <v>0</v>
      </c>
      <c r="L924">
        <f>'Raw counts'!L924/'Raw counts'!L$1246*10000</f>
        <v>0</v>
      </c>
      <c r="M924">
        <f>'Raw counts'!M924/'Raw counts'!M$1246*10000</f>
        <v>0</v>
      </c>
      <c r="N924">
        <f>'Raw counts'!N924/'Raw counts'!N$1246*10000</f>
        <v>0</v>
      </c>
      <c r="O924">
        <f>'Raw counts'!O924/'Raw counts'!O$1246*10000</f>
        <v>0</v>
      </c>
      <c r="P924">
        <f>'Raw counts'!P924/'Raw counts'!P$1246*10000</f>
        <v>0</v>
      </c>
      <c r="Q924">
        <f>'Raw counts'!Q924/'Raw counts'!Q$1246*10000</f>
        <v>0</v>
      </c>
      <c r="R924">
        <f>'Raw counts'!R924/'Raw counts'!R$1246*10000</f>
        <v>0</v>
      </c>
      <c r="S924">
        <f>'Raw counts'!S924/'Raw counts'!S$1246*10000</f>
        <v>0</v>
      </c>
      <c r="T924">
        <f>'Raw counts'!T924/'Raw counts'!T$1246*10000</f>
        <v>0</v>
      </c>
      <c r="U924">
        <f>'Raw counts'!U924/'Raw counts'!U$1246*10000</f>
        <v>0</v>
      </c>
      <c r="V924">
        <f t="shared" si="57"/>
        <v>0</v>
      </c>
      <c r="W924" t="str">
        <f t="shared" si="58"/>
        <v/>
      </c>
      <c r="X924">
        <f t="shared" si="56"/>
        <v>0</v>
      </c>
      <c r="Y924">
        <f t="shared" si="59"/>
        <v>0</v>
      </c>
    </row>
    <row r="925" spans="1:25" x14ac:dyDescent="0.25">
      <c r="A925">
        <v>933</v>
      </c>
      <c r="B925" t="s">
        <v>1073</v>
      </c>
      <c r="C925">
        <v>100400</v>
      </c>
      <c r="D925">
        <v>967</v>
      </c>
      <c r="E925">
        <f>'Raw counts'!E925/'Raw counts'!E$1246*10000</f>
        <v>0</v>
      </c>
      <c r="F925">
        <f>'Raw counts'!F925/'Raw counts'!F$1246*10000</f>
        <v>0</v>
      </c>
      <c r="G925">
        <f>'Raw counts'!G925/'Raw counts'!G$1246*10000</f>
        <v>0</v>
      </c>
      <c r="H925">
        <f>'Raw counts'!H925/'Raw counts'!H$1246*10000</f>
        <v>0</v>
      </c>
      <c r="I925">
        <f>'Raw counts'!I925/'Raw counts'!I$1246*10000</f>
        <v>0</v>
      </c>
      <c r="J925">
        <f>'Raw counts'!J925/'Raw counts'!J$1246*10000</f>
        <v>0</v>
      </c>
      <c r="K925">
        <f>'Raw counts'!K925/'Raw counts'!K$1246*10000</f>
        <v>0</v>
      </c>
      <c r="L925">
        <f>'Raw counts'!L925/'Raw counts'!L$1246*10000</f>
        <v>0</v>
      </c>
      <c r="M925">
        <f>'Raw counts'!M925/'Raw counts'!M$1246*10000</f>
        <v>0</v>
      </c>
      <c r="N925">
        <f>'Raw counts'!N925/'Raw counts'!N$1246*10000</f>
        <v>0</v>
      </c>
      <c r="O925">
        <f>'Raw counts'!O925/'Raw counts'!O$1246*10000</f>
        <v>0</v>
      </c>
      <c r="P925">
        <f>'Raw counts'!P925/'Raw counts'!P$1246*10000</f>
        <v>0</v>
      </c>
      <c r="Q925">
        <f>'Raw counts'!Q925/'Raw counts'!Q$1246*10000</f>
        <v>0</v>
      </c>
      <c r="R925">
        <f>'Raw counts'!R925/'Raw counts'!R$1246*10000</f>
        <v>0</v>
      </c>
      <c r="S925">
        <f>'Raw counts'!S925/'Raw counts'!S$1246*10000</f>
        <v>0</v>
      </c>
      <c r="T925">
        <f>'Raw counts'!T925/'Raw counts'!T$1246*10000</f>
        <v>0</v>
      </c>
      <c r="U925">
        <f>'Raw counts'!U925/'Raw counts'!U$1246*10000</f>
        <v>0</v>
      </c>
      <c r="V925">
        <f t="shared" si="57"/>
        <v>0</v>
      </c>
      <c r="W925" t="str">
        <f t="shared" si="58"/>
        <v/>
      </c>
      <c r="X925">
        <f t="shared" si="56"/>
        <v>0</v>
      </c>
      <c r="Y925">
        <f t="shared" si="59"/>
        <v>0</v>
      </c>
    </row>
    <row r="926" spans="1:25" x14ac:dyDescent="0.25">
      <c r="A926">
        <v>934</v>
      </c>
      <c r="B926" t="s">
        <v>455</v>
      </c>
      <c r="C926">
        <v>43700</v>
      </c>
      <c r="D926">
        <v>909</v>
      </c>
      <c r="E926">
        <f>'Raw counts'!E926/'Raw counts'!E$1246*10000</f>
        <v>6.6326275216498978</v>
      </c>
      <c r="F926">
        <f>'Raw counts'!F926/'Raw counts'!F$1246*10000</f>
        <v>9.2283613383338761</v>
      </c>
      <c r="G926">
        <f>'Raw counts'!G926/'Raw counts'!G$1246*10000</f>
        <v>13.537960683505847</v>
      </c>
      <c r="H926">
        <f>'Raw counts'!H926/'Raw counts'!H$1246*10000</f>
        <v>4.7954734081576094</v>
      </c>
      <c r="I926">
        <f>'Raw counts'!I926/'Raw counts'!I$1246*10000</f>
        <v>7.7453754013526694</v>
      </c>
      <c r="J926">
        <f>'Raw counts'!J926/'Raw counts'!J$1246*10000</f>
        <v>2.5492040763597563</v>
      </c>
      <c r="K926">
        <f>'Raw counts'!K926/'Raw counts'!K$1246*10000</f>
        <v>3.1573666313618372</v>
      </c>
      <c r="L926">
        <f>'Raw counts'!L926/'Raw counts'!L$1246*10000</f>
        <v>4.3657184385015793</v>
      </c>
      <c r="M926">
        <f>'Raw counts'!M926/'Raw counts'!M$1246*10000</f>
        <v>1.1104424905981001</v>
      </c>
      <c r="N926">
        <f>'Raw counts'!N926/'Raw counts'!N$1246*10000</f>
        <v>6.7539889315226169</v>
      </c>
      <c r="O926">
        <f>'Raw counts'!O926/'Raw counts'!O$1246*10000</f>
        <v>2.4129495632965132</v>
      </c>
      <c r="P926">
        <f>'Raw counts'!P926/'Raw counts'!P$1246*10000</f>
        <v>2.8078734995292436</v>
      </c>
      <c r="Q926">
        <f>'Raw counts'!Q926/'Raw counts'!Q$1246*10000</f>
        <v>2.9740777433673191</v>
      </c>
      <c r="R926">
        <f>'Raw counts'!R926/'Raw counts'!R$1246*10000</f>
        <v>3.1214250367138088</v>
      </c>
      <c r="S926">
        <f>'Raw counts'!S926/'Raw counts'!S$1246*10000</f>
        <v>4.5653474386826609</v>
      </c>
      <c r="T926">
        <f>'Raw counts'!T926/'Raw counts'!T$1246*10000</f>
        <v>8.4106095673046362</v>
      </c>
      <c r="U926">
        <f>'Raw counts'!U926/'Raw counts'!U$1246*10000</f>
        <v>2.2087891582734125</v>
      </c>
      <c r="V926">
        <f t="shared" si="57"/>
        <v>1</v>
      </c>
      <c r="W926">
        <f t="shared" si="58"/>
        <v>0.28097005776213269</v>
      </c>
      <c r="X926">
        <f t="shared" si="56"/>
        <v>5.9025033322023539</v>
      </c>
      <c r="Y926">
        <f t="shared" si="59"/>
        <v>4.1568826173362767</v>
      </c>
    </row>
    <row r="927" spans="1:25" x14ac:dyDescent="0.25">
      <c r="A927">
        <v>935</v>
      </c>
      <c r="B927" t="s">
        <v>456</v>
      </c>
      <c r="C927">
        <v>19000</v>
      </c>
      <c r="D927">
        <v>39</v>
      </c>
      <c r="E927">
        <f>'Raw counts'!E927/'Raw counts'!E$1246*10000</f>
        <v>0.2129314383182451</v>
      </c>
      <c r="F927">
        <f>'Raw counts'!F927/'Raw counts'!F$1246*10000</f>
        <v>0</v>
      </c>
      <c r="G927">
        <f>'Raw counts'!G927/'Raw counts'!G$1246*10000</f>
        <v>0.30218662239968408</v>
      </c>
      <c r="H927">
        <f>'Raw counts'!H927/'Raw counts'!H$1246*10000</f>
        <v>0.11866528084232804</v>
      </c>
      <c r="I927">
        <f>'Raw counts'!I927/'Raw counts'!I$1246*10000</f>
        <v>0.31400170546024336</v>
      </c>
      <c r="J927">
        <f>'Raw counts'!J927/'Raw counts'!J$1246*10000</f>
        <v>1.4545748598184296</v>
      </c>
      <c r="K927">
        <f>'Raw counts'!K927/'Raw counts'!K$1246*10000</f>
        <v>8.4731590389653819E-2</v>
      </c>
      <c r="L927">
        <f>'Raw counts'!L927/'Raw counts'!L$1246*10000</f>
        <v>0</v>
      </c>
      <c r="M927">
        <f>'Raw counts'!M927/'Raw counts'!M$1246*10000</f>
        <v>0</v>
      </c>
      <c r="N927">
        <f>'Raw counts'!N927/'Raw counts'!N$1246*10000</f>
        <v>0.4765365324819214</v>
      </c>
      <c r="O927">
        <f>'Raw counts'!O927/'Raw counts'!O$1246*10000</f>
        <v>2.0192046554782534E-2</v>
      </c>
      <c r="P927">
        <f>'Raw counts'!P927/'Raw counts'!P$1246*10000</f>
        <v>0.73509017034859936</v>
      </c>
      <c r="Q927">
        <f>'Raw counts'!Q927/'Raw counts'!Q$1246*10000</f>
        <v>0</v>
      </c>
      <c r="R927">
        <f>'Raw counts'!R927/'Raw counts'!R$1246*10000</f>
        <v>4.0069641036120776E-2</v>
      </c>
      <c r="S927">
        <f>'Raw counts'!S927/'Raw counts'!S$1246*10000</f>
        <v>0.25513832297037464</v>
      </c>
      <c r="T927">
        <f>'Raw counts'!T927/'Raw counts'!T$1246*10000</f>
        <v>0.18900246218662103</v>
      </c>
      <c r="U927">
        <f>'Raw counts'!U927/'Raw counts'!U$1246*10000</f>
        <v>0.25168913787791342</v>
      </c>
      <c r="V927">
        <f t="shared" si="57"/>
        <v>1</v>
      </c>
      <c r="W927">
        <f t="shared" si="58"/>
        <v>0.87058462433018535</v>
      </c>
      <c r="X927">
        <f t="shared" si="56"/>
        <v>0.2763434996920649</v>
      </c>
      <c r="Y927">
        <f t="shared" si="59"/>
        <v>0.24596478918204165</v>
      </c>
    </row>
    <row r="928" spans="1:25" x14ac:dyDescent="0.25">
      <c r="A928">
        <v>936</v>
      </c>
      <c r="B928" t="s">
        <v>457</v>
      </c>
      <c r="C928">
        <v>57600</v>
      </c>
      <c r="D928">
        <v>645</v>
      </c>
      <c r="E928">
        <f>'Raw counts'!E928/'Raw counts'!E$1246*10000</f>
        <v>5.4521655127276967</v>
      </c>
      <c r="F928">
        <f>'Raw counts'!F928/'Raw counts'!F$1246*10000</f>
        <v>2.0917619033556782</v>
      </c>
      <c r="G928">
        <f>'Raw counts'!G928/'Raw counts'!G$1246*10000</f>
        <v>41.822628540116277</v>
      </c>
      <c r="H928">
        <f>'Raw counts'!H928/'Raw counts'!H$1246*10000</f>
        <v>27.125487138428632</v>
      </c>
      <c r="I928">
        <f>'Raw counts'!I928/'Raw counts'!I$1246*10000</f>
        <v>25.187862294859919</v>
      </c>
      <c r="J928">
        <f>'Raw counts'!J928/'Raw counts'!J$1246*10000</f>
        <v>38.262714956579707</v>
      </c>
      <c r="K928">
        <f>'Raw counts'!K928/'Raw counts'!K$1246*10000</f>
        <v>45.451808907965884</v>
      </c>
      <c r="L928">
        <f>'Raw counts'!L928/'Raw counts'!L$1246*10000</f>
        <v>1.1818308500186094</v>
      </c>
      <c r="M928">
        <f>'Raw counts'!M928/'Raw counts'!M$1246*10000</f>
        <v>3.1424140190369467</v>
      </c>
      <c r="N928">
        <f>'Raw counts'!N928/'Raw counts'!N$1246*10000</f>
        <v>32.39532004468446</v>
      </c>
      <c r="O928">
        <f>'Raw counts'!O928/'Raw counts'!O$1246*10000</f>
        <v>29.759711280656994</v>
      </c>
      <c r="P928">
        <f>'Raw counts'!P928/'Raw counts'!P$1246*10000</f>
        <v>13.227349286214624</v>
      </c>
      <c r="Q928">
        <f>'Raw counts'!Q928/'Raw counts'!Q$1246*10000</f>
        <v>8.1226451154917267</v>
      </c>
      <c r="R928">
        <f>'Raw counts'!R928/'Raw counts'!R$1246*10000</f>
        <v>23.352586795851188</v>
      </c>
      <c r="S928">
        <f>'Raw counts'!S928/'Raw counts'!S$1246*10000</f>
        <v>4.1419263920509755</v>
      </c>
      <c r="T928">
        <f>'Raw counts'!T928/'Raw counts'!T$1246*10000</f>
        <v>28.127002781772603</v>
      </c>
      <c r="U928">
        <f>'Raw counts'!U928/'Raw counts'!U$1246*10000</f>
        <v>16.33375715469769</v>
      </c>
      <c r="V928">
        <f t="shared" si="57"/>
        <v>1</v>
      </c>
      <c r="W928">
        <f t="shared" si="58"/>
        <v>0.8266453471805344</v>
      </c>
      <c r="X928">
        <f t="shared" si="56"/>
        <v>21.079852680343262</v>
      </c>
      <c r="Y928">
        <f t="shared" si="59"/>
        <v>19.432537356427531</v>
      </c>
    </row>
    <row r="929" spans="1:25" x14ac:dyDescent="0.25">
      <c r="A929">
        <v>937</v>
      </c>
      <c r="B929" t="s">
        <v>1074</v>
      </c>
      <c r="C929">
        <v>13800</v>
      </c>
      <c r="D929">
        <v>669</v>
      </c>
      <c r="E929">
        <f>'Raw counts'!E929/'Raw counts'!E$1246*10000</f>
        <v>0</v>
      </c>
      <c r="F929">
        <f>'Raw counts'!F929/'Raw counts'!F$1246*10000</f>
        <v>0</v>
      </c>
      <c r="G929">
        <f>'Raw counts'!G929/'Raw counts'!G$1246*10000</f>
        <v>0</v>
      </c>
      <c r="H929">
        <f>'Raw counts'!H929/'Raw counts'!H$1246*10000</f>
        <v>0</v>
      </c>
      <c r="I929">
        <f>'Raw counts'!I929/'Raw counts'!I$1246*10000</f>
        <v>0</v>
      </c>
      <c r="J929">
        <f>'Raw counts'!J929/'Raw counts'!J$1246*10000</f>
        <v>0</v>
      </c>
      <c r="K929">
        <f>'Raw counts'!K929/'Raw counts'!K$1246*10000</f>
        <v>0</v>
      </c>
      <c r="L929">
        <f>'Raw counts'!L929/'Raw counts'!L$1246*10000</f>
        <v>0</v>
      </c>
      <c r="M929">
        <f>'Raw counts'!M929/'Raw counts'!M$1246*10000</f>
        <v>0</v>
      </c>
      <c r="N929">
        <f>'Raw counts'!N929/'Raw counts'!N$1246*10000</f>
        <v>0</v>
      </c>
      <c r="O929">
        <f>'Raw counts'!O929/'Raw counts'!O$1246*10000</f>
        <v>0</v>
      </c>
      <c r="P929">
        <f>'Raw counts'!P929/'Raw counts'!P$1246*10000</f>
        <v>0</v>
      </c>
      <c r="Q929">
        <f>'Raw counts'!Q929/'Raw counts'!Q$1246*10000</f>
        <v>0</v>
      </c>
      <c r="R929">
        <f>'Raw counts'!R929/'Raw counts'!R$1246*10000</f>
        <v>0</v>
      </c>
      <c r="S929">
        <f>'Raw counts'!S929/'Raw counts'!S$1246*10000</f>
        <v>0</v>
      </c>
      <c r="T929">
        <f>'Raw counts'!T929/'Raw counts'!T$1246*10000</f>
        <v>0</v>
      </c>
      <c r="U929">
        <f>'Raw counts'!U929/'Raw counts'!U$1246*10000</f>
        <v>0</v>
      </c>
      <c r="V929">
        <f t="shared" si="57"/>
        <v>0</v>
      </c>
      <c r="W929" t="str">
        <f t="shared" si="58"/>
        <v/>
      </c>
      <c r="X929">
        <f t="shared" si="56"/>
        <v>0</v>
      </c>
      <c r="Y929">
        <f t="shared" si="59"/>
        <v>0</v>
      </c>
    </row>
    <row r="930" spans="1:25" x14ac:dyDescent="0.25">
      <c r="A930">
        <v>938</v>
      </c>
      <c r="B930" t="s">
        <v>1075</v>
      </c>
      <c r="C930">
        <v>94800</v>
      </c>
      <c r="D930">
        <v>370</v>
      </c>
      <c r="E930">
        <f>'Raw counts'!E930/'Raw counts'!E$1246*10000</f>
        <v>0</v>
      </c>
      <c r="F930">
        <f>'Raw counts'!F930/'Raw counts'!F$1246*10000</f>
        <v>0</v>
      </c>
      <c r="G930">
        <f>'Raw counts'!G930/'Raw counts'!G$1246*10000</f>
        <v>0</v>
      </c>
      <c r="H930">
        <f>'Raw counts'!H930/'Raw counts'!H$1246*10000</f>
        <v>0</v>
      </c>
      <c r="I930">
        <f>'Raw counts'!I930/'Raw counts'!I$1246*10000</f>
        <v>0</v>
      </c>
      <c r="J930">
        <f>'Raw counts'!J930/'Raw counts'!J$1246*10000</f>
        <v>0</v>
      </c>
      <c r="K930">
        <f>'Raw counts'!K930/'Raw counts'!K$1246*10000</f>
        <v>0</v>
      </c>
      <c r="L930">
        <f>'Raw counts'!L930/'Raw counts'!L$1246*10000</f>
        <v>0</v>
      </c>
      <c r="M930">
        <f>'Raw counts'!M930/'Raw counts'!M$1246*10000</f>
        <v>0</v>
      </c>
      <c r="N930">
        <f>'Raw counts'!N930/'Raw counts'!N$1246*10000</f>
        <v>0</v>
      </c>
      <c r="O930">
        <f>'Raw counts'!O930/'Raw counts'!O$1246*10000</f>
        <v>0</v>
      </c>
      <c r="P930">
        <f>'Raw counts'!P930/'Raw counts'!P$1246*10000</f>
        <v>0</v>
      </c>
      <c r="Q930">
        <f>'Raw counts'!Q930/'Raw counts'!Q$1246*10000</f>
        <v>0</v>
      </c>
      <c r="R930">
        <f>'Raw counts'!R930/'Raw counts'!R$1246*10000</f>
        <v>0</v>
      </c>
      <c r="S930">
        <f>'Raw counts'!S930/'Raw counts'!S$1246*10000</f>
        <v>0</v>
      </c>
      <c r="T930">
        <f>'Raw counts'!T930/'Raw counts'!T$1246*10000</f>
        <v>0</v>
      </c>
      <c r="U930">
        <f>'Raw counts'!U930/'Raw counts'!U$1246*10000</f>
        <v>0</v>
      </c>
      <c r="V930">
        <f t="shared" si="57"/>
        <v>0</v>
      </c>
      <c r="W930" t="str">
        <f t="shared" si="58"/>
        <v/>
      </c>
      <c r="X930">
        <f t="shared" si="56"/>
        <v>0</v>
      </c>
      <c r="Y930">
        <f t="shared" si="59"/>
        <v>0</v>
      </c>
    </row>
    <row r="931" spans="1:25" x14ac:dyDescent="0.25">
      <c r="A931">
        <v>939</v>
      </c>
      <c r="B931" t="s">
        <v>458</v>
      </c>
      <c r="C931">
        <v>92900</v>
      </c>
      <c r="D931">
        <v>135</v>
      </c>
      <c r="E931">
        <f>'Raw counts'!E931/'Raw counts'!E$1246*10000</f>
        <v>0.63319085605162362</v>
      </c>
      <c r="F931">
        <f>'Raw counts'!F931/'Raw counts'!F$1246*10000</f>
        <v>8.2029878562967784E-3</v>
      </c>
      <c r="G931">
        <f>'Raw counts'!G931/'Raw counts'!G$1246*10000</f>
        <v>0.54393592031943139</v>
      </c>
      <c r="H931">
        <f>'Raw counts'!H931/'Raw counts'!H$1246*10000</f>
        <v>0.36297615316476817</v>
      </c>
      <c r="I931">
        <f>'Raw counts'!I931/'Raw counts'!I$1246*10000</f>
        <v>0</v>
      </c>
      <c r="J931">
        <f>'Raw counts'!J931/'Raw counts'!J$1246*10000</f>
        <v>0</v>
      </c>
      <c r="K931">
        <f>'Raw counts'!K931/'Raw counts'!K$1246*10000</f>
        <v>0</v>
      </c>
      <c r="L931">
        <f>'Raw counts'!L931/'Raw counts'!L$1246*10000</f>
        <v>0</v>
      </c>
      <c r="M931">
        <f>'Raw counts'!M931/'Raw counts'!M$1246*10000</f>
        <v>0</v>
      </c>
      <c r="N931">
        <f>'Raw counts'!N931/'Raw counts'!N$1246*10000</f>
        <v>3.6656656344763186E-2</v>
      </c>
      <c r="O931">
        <f>'Raw counts'!O931/'Raw counts'!O$1246*10000</f>
        <v>0.43749434202028831</v>
      </c>
      <c r="P931">
        <f>'Raw counts'!P931/'Raw counts'!P$1246*10000</f>
        <v>0</v>
      </c>
      <c r="Q931">
        <f>'Raw counts'!Q931/'Raw counts'!Q$1246*10000</f>
        <v>1.1506267990732579</v>
      </c>
      <c r="R931">
        <f>'Raw counts'!R931/'Raw counts'!R$1246*10000</f>
        <v>0</v>
      </c>
      <c r="S931">
        <f>'Raw counts'!S931/'Raw counts'!S$1246*10000</f>
        <v>0</v>
      </c>
      <c r="T931">
        <f>'Raw counts'!T931/'Raw counts'!T$1246*10000</f>
        <v>0</v>
      </c>
      <c r="U931">
        <f>'Raw counts'!U931/'Raw counts'!U$1246*10000</f>
        <v>0.45564412891691219</v>
      </c>
      <c r="V931">
        <f t="shared" si="57"/>
        <v>1</v>
      </c>
      <c r="W931">
        <f t="shared" si="58"/>
        <v>0.6031898405179551</v>
      </c>
      <c r="X931">
        <f t="shared" si="56"/>
        <v>0.17203399082134668</v>
      </c>
      <c r="Y931">
        <f t="shared" si="59"/>
        <v>0.26005274079440271</v>
      </c>
    </row>
    <row r="932" spans="1:25" x14ac:dyDescent="0.25">
      <c r="A932">
        <v>940</v>
      </c>
      <c r="B932" t="s">
        <v>459</v>
      </c>
      <c r="C932">
        <v>111000</v>
      </c>
      <c r="D932">
        <v>768</v>
      </c>
      <c r="E932">
        <f>'Raw counts'!E932/'Raw counts'!E$1246*10000</f>
        <v>6.6923977499497562</v>
      </c>
      <c r="F932">
        <f>'Raw counts'!F932/'Raw counts'!F$1246*10000</f>
        <v>12.960720812948908</v>
      </c>
      <c r="G932">
        <f>'Raw counts'!G932/'Raw counts'!G$1246*10000</f>
        <v>8.0583099306582433</v>
      </c>
      <c r="H932">
        <f>'Raw counts'!H932/'Raw counts'!H$1246*10000</f>
        <v>2.8828682934047931</v>
      </c>
      <c r="I932">
        <f>'Raw counts'!I932/'Raw counts'!I$1246*10000</f>
        <v>4.2975135374754885</v>
      </c>
      <c r="J932">
        <f>'Raw counts'!J932/'Raw counts'!J$1246*10000</f>
        <v>13.58424996203313</v>
      </c>
      <c r="K932">
        <f>'Raw counts'!K932/'Raw counts'!K$1246*10000</f>
        <v>10.805507553375328</v>
      </c>
      <c r="L932">
        <f>'Raw counts'!L932/'Raw counts'!L$1246*10000</f>
        <v>10.310151221431003</v>
      </c>
      <c r="M932">
        <f>'Raw counts'!M932/'Raw counts'!M$1246*10000</f>
        <v>9.653016671381824</v>
      </c>
      <c r="N932">
        <f>'Raw counts'!N932/'Raw counts'!N$1246*10000</f>
        <v>34.73218188666312</v>
      </c>
      <c r="O932">
        <f>'Raw counts'!O932/'Raw counts'!O$1246*10000</f>
        <v>10.997934690171556</v>
      </c>
      <c r="P932">
        <f>'Raw counts'!P932/'Raw counts'!P$1246*10000</f>
        <v>8.3039546569030733</v>
      </c>
      <c r="Q932">
        <f>'Raw counts'!Q932/'Raw counts'!Q$1246*10000</f>
        <v>5.460601758313766</v>
      </c>
      <c r="R932">
        <f>'Raw counts'!R932/'Raw counts'!R$1246*10000</f>
        <v>15.899633563132726</v>
      </c>
      <c r="S932">
        <f>'Raw counts'!S932/'Raw counts'!S$1246*10000</f>
        <v>6.5901685975752091</v>
      </c>
      <c r="T932">
        <f>'Raw counts'!T932/'Raw counts'!T$1246*10000</f>
        <v>16.116755411913683</v>
      </c>
      <c r="U932">
        <f>'Raw counts'!U932/'Raw counts'!U$1246*10000</f>
        <v>10.110960194061004</v>
      </c>
      <c r="V932">
        <f t="shared" si="57"/>
        <v>1</v>
      </c>
      <c r="W932">
        <f t="shared" si="58"/>
        <v>0.1834041854182073</v>
      </c>
      <c r="X932">
        <f t="shared" si="56"/>
        <v>8.804970636962052</v>
      </c>
      <c r="Y932">
        <f t="shared" si="59"/>
        <v>13.526523844841769</v>
      </c>
    </row>
    <row r="933" spans="1:25" x14ac:dyDescent="0.25">
      <c r="A933">
        <v>941</v>
      </c>
      <c r="B933" t="s">
        <v>1076</v>
      </c>
      <c r="C933">
        <v>110400</v>
      </c>
      <c r="D933">
        <v>1000</v>
      </c>
      <c r="E933">
        <f>'Raw counts'!E933/'Raw counts'!E$1246*10000</f>
        <v>0</v>
      </c>
      <c r="F933">
        <f>'Raw counts'!F933/'Raw counts'!F$1246*10000</f>
        <v>0</v>
      </c>
      <c r="G933">
        <f>'Raw counts'!G933/'Raw counts'!G$1246*10000</f>
        <v>0</v>
      </c>
      <c r="H933">
        <f>'Raw counts'!H933/'Raw counts'!H$1246*10000</f>
        <v>0</v>
      </c>
      <c r="I933">
        <f>'Raw counts'!I933/'Raw counts'!I$1246*10000</f>
        <v>0</v>
      </c>
      <c r="J933">
        <f>'Raw counts'!J933/'Raw counts'!J$1246*10000</f>
        <v>0</v>
      </c>
      <c r="K933">
        <f>'Raw counts'!K933/'Raw counts'!K$1246*10000</f>
        <v>0</v>
      </c>
      <c r="L933">
        <f>'Raw counts'!L933/'Raw counts'!L$1246*10000</f>
        <v>0</v>
      </c>
      <c r="M933">
        <f>'Raw counts'!M933/'Raw counts'!M$1246*10000</f>
        <v>0</v>
      </c>
      <c r="N933">
        <f>'Raw counts'!N933/'Raw counts'!N$1246*10000</f>
        <v>0</v>
      </c>
      <c r="O933">
        <f>'Raw counts'!O933/'Raw counts'!O$1246*10000</f>
        <v>0</v>
      </c>
      <c r="P933">
        <f>'Raw counts'!P933/'Raw counts'!P$1246*10000</f>
        <v>0</v>
      </c>
      <c r="Q933">
        <f>'Raw counts'!Q933/'Raw counts'!Q$1246*10000</f>
        <v>0</v>
      </c>
      <c r="R933">
        <f>'Raw counts'!R933/'Raw counts'!R$1246*10000</f>
        <v>0</v>
      </c>
      <c r="S933">
        <f>'Raw counts'!S933/'Raw counts'!S$1246*10000</f>
        <v>0</v>
      </c>
      <c r="T933">
        <f>'Raw counts'!T933/'Raw counts'!T$1246*10000</f>
        <v>0</v>
      </c>
      <c r="U933">
        <f>'Raw counts'!U933/'Raw counts'!U$1246*10000</f>
        <v>0</v>
      </c>
      <c r="V933">
        <f t="shared" si="57"/>
        <v>0</v>
      </c>
      <c r="W933" t="str">
        <f t="shared" si="58"/>
        <v/>
      </c>
      <c r="X933">
        <f t="shared" si="56"/>
        <v>0</v>
      </c>
      <c r="Y933">
        <f t="shared" si="59"/>
        <v>0</v>
      </c>
    </row>
    <row r="934" spans="1:25" x14ac:dyDescent="0.25">
      <c r="A934">
        <v>942</v>
      </c>
      <c r="B934" t="s">
        <v>1077</v>
      </c>
      <c r="C934">
        <v>46700</v>
      </c>
      <c r="D934">
        <v>703</v>
      </c>
      <c r="E934">
        <f>'Raw counts'!E934/'Raw counts'!E$1246*10000</f>
        <v>0</v>
      </c>
      <c r="F934">
        <f>'Raw counts'!F934/'Raw counts'!F$1246*10000</f>
        <v>0</v>
      </c>
      <c r="G934">
        <f>'Raw counts'!G934/'Raw counts'!G$1246*10000</f>
        <v>0</v>
      </c>
      <c r="H934">
        <f>'Raw counts'!H934/'Raw counts'!H$1246*10000</f>
        <v>0</v>
      </c>
      <c r="I934">
        <f>'Raw counts'!I934/'Raw counts'!I$1246*10000</f>
        <v>0</v>
      </c>
      <c r="J934">
        <f>'Raw counts'!J934/'Raw counts'!J$1246*10000</f>
        <v>0</v>
      </c>
      <c r="K934">
        <f>'Raw counts'!K934/'Raw counts'!K$1246*10000</f>
        <v>0</v>
      </c>
      <c r="L934">
        <f>'Raw counts'!L934/'Raw counts'!L$1246*10000</f>
        <v>0</v>
      </c>
      <c r="M934">
        <f>'Raw counts'!M934/'Raw counts'!M$1246*10000</f>
        <v>0</v>
      </c>
      <c r="N934">
        <f>'Raw counts'!N934/'Raw counts'!N$1246*10000</f>
        <v>0</v>
      </c>
      <c r="O934">
        <f>'Raw counts'!O934/'Raw counts'!O$1246*10000</f>
        <v>0</v>
      </c>
      <c r="P934">
        <f>'Raw counts'!P934/'Raw counts'!P$1246*10000</f>
        <v>0</v>
      </c>
      <c r="Q934">
        <f>'Raw counts'!Q934/'Raw counts'!Q$1246*10000</f>
        <v>0</v>
      </c>
      <c r="R934">
        <f>'Raw counts'!R934/'Raw counts'!R$1246*10000</f>
        <v>0</v>
      </c>
      <c r="S934">
        <f>'Raw counts'!S934/'Raw counts'!S$1246*10000</f>
        <v>0</v>
      </c>
      <c r="T934">
        <f>'Raw counts'!T934/'Raw counts'!T$1246*10000</f>
        <v>0</v>
      </c>
      <c r="U934">
        <f>'Raw counts'!U934/'Raw counts'!U$1246*10000</f>
        <v>0</v>
      </c>
      <c r="V934">
        <f t="shared" si="57"/>
        <v>0</v>
      </c>
      <c r="W934" t="str">
        <f t="shared" si="58"/>
        <v/>
      </c>
      <c r="X934">
        <f t="shared" si="56"/>
        <v>0</v>
      </c>
      <c r="Y934">
        <f t="shared" si="59"/>
        <v>0</v>
      </c>
    </row>
    <row r="935" spans="1:25" x14ac:dyDescent="0.25">
      <c r="A935">
        <v>943</v>
      </c>
      <c r="B935" t="s">
        <v>460</v>
      </c>
      <c r="C935">
        <v>1700</v>
      </c>
      <c r="D935">
        <v>985</v>
      </c>
      <c r="E935">
        <f>'Raw counts'!E935/'Raw counts'!E$1246*10000</f>
        <v>99.466998989136016</v>
      </c>
      <c r="F935">
        <f>'Raw counts'!F935/'Raw counts'!F$1246*10000</f>
        <v>175.6177670154577</v>
      </c>
      <c r="G935">
        <f>'Raw counts'!G935/'Raw counts'!G$1246*10000</f>
        <v>211.55078145460553</v>
      </c>
      <c r="H935">
        <f>'Raw counts'!H935/'Raw counts'!H$1246*10000</f>
        <v>193.4244077729947</v>
      </c>
      <c r="I935">
        <f>'Raw counts'!I935/'Raw counts'!I$1246*10000</f>
        <v>190.80221278848907</v>
      </c>
      <c r="J935">
        <f>'Raw counts'!J935/'Raw counts'!J$1246*10000</f>
        <v>74.592571116383738</v>
      </c>
      <c r="K935">
        <f>'Raw counts'!K935/'Raw counts'!K$1246*10000</f>
        <v>217.51491164501923</v>
      </c>
      <c r="L935">
        <f>'Raw counts'!L935/'Raw counts'!L$1246*10000</f>
        <v>122.35477150976246</v>
      </c>
      <c r="M935">
        <f>'Raw counts'!M935/'Raw counts'!M$1246*10000</f>
        <v>89.098035023632619</v>
      </c>
      <c r="N935">
        <f>'Raw counts'!N935/'Raw counts'!N$1246*10000</f>
        <v>149.98070943459857</v>
      </c>
      <c r="O935">
        <f>'Raw counts'!O935/'Raw counts'!O$1246*10000</f>
        <v>122.08447881130768</v>
      </c>
      <c r="P935">
        <f>'Raw counts'!P935/'Raw counts'!P$1246*10000</f>
        <v>98.886723032127293</v>
      </c>
      <c r="Q935">
        <f>'Raw counts'!Q935/'Raw counts'!Q$1246*10000</f>
        <v>211.98836111739513</v>
      </c>
      <c r="R935">
        <f>'Raw counts'!R935/'Raw counts'!R$1246*10000</f>
        <v>177.00763927706353</v>
      </c>
      <c r="S935">
        <f>'Raw counts'!S935/'Raw counts'!S$1246*10000</f>
        <v>175.76859062676087</v>
      </c>
      <c r="T935">
        <f>'Raw counts'!T935/'Raw counts'!T$1246*10000</f>
        <v>194.39762337994821</v>
      </c>
      <c r="U935">
        <f>'Raw counts'!U935/'Raw counts'!U$1246*10000</f>
        <v>82.020282672938649</v>
      </c>
      <c r="V935">
        <f t="shared" si="57"/>
        <v>1</v>
      </c>
      <c r="W935">
        <f t="shared" si="58"/>
        <v>0.96277442197086227</v>
      </c>
      <c r="X935">
        <f t="shared" si="56"/>
        <v>152.71360636838679</v>
      </c>
      <c r="Y935">
        <f t="shared" si="59"/>
        <v>151.51680104401751</v>
      </c>
    </row>
    <row r="936" spans="1:25" x14ac:dyDescent="0.25">
      <c r="A936">
        <v>944</v>
      </c>
      <c r="B936" t="s">
        <v>461</v>
      </c>
      <c r="C936">
        <v>58000</v>
      </c>
      <c r="D936">
        <v>645</v>
      </c>
      <c r="E936">
        <f>'Raw counts'!E936/'Raw counts'!E$1246*10000</f>
        <v>0.28951204332743846</v>
      </c>
      <c r="F936">
        <f>'Raw counts'!F936/'Raw counts'!F$1246*10000</f>
        <v>0</v>
      </c>
      <c r="G936">
        <f>'Raw counts'!G936/'Raw counts'!G$1246*10000</f>
        <v>12.047173346334073</v>
      </c>
      <c r="H936">
        <f>'Raw counts'!H936/'Raw counts'!H$1246*10000</f>
        <v>4.739630923055338</v>
      </c>
      <c r="I936">
        <f>'Raw counts'!I936/'Raw counts'!I$1246*10000</f>
        <v>0.37557066731519306</v>
      </c>
      <c r="J936">
        <f>'Raw counts'!J936/'Raw counts'!J$1246*10000</f>
        <v>7.0559207606785517</v>
      </c>
      <c r="K936">
        <f>'Raw counts'!K936/'Raw counts'!K$1246*10000</f>
        <v>7.2021851831205757</v>
      </c>
      <c r="L936">
        <f>'Raw counts'!L936/'Raw counts'!L$1246*10000</f>
        <v>0.1058355985091292</v>
      </c>
      <c r="M936">
        <f>'Raw counts'!M936/'Raw counts'!M$1246*10000</f>
        <v>0.60820916497489297</v>
      </c>
      <c r="N936">
        <f>'Raw counts'!N936/'Raw counts'!N$1246*10000</f>
        <v>2.2268918729443636</v>
      </c>
      <c r="O936">
        <f>'Raw counts'!O936/'Raw counts'!O$1246*10000</f>
        <v>2.5206404782553533</v>
      </c>
      <c r="P936">
        <f>'Raw counts'!P936/'Raw counts'!P$1246*10000</f>
        <v>1.2308486573278874</v>
      </c>
      <c r="Q936">
        <f>'Raw counts'!Q936/'Raw counts'!Q$1246*10000</f>
        <v>0.18527041679993136</v>
      </c>
      <c r="R936">
        <f>'Raw counts'!R936/'Raw counts'!R$1246*10000</f>
        <v>1.1139360208041575</v>
      </c>
      <c r="S936">
        <f>'Raw counts'!S936/'Raw counts'!S$1246*10000</f>
        <v>2.2745310069061055</v>
      </c>
      <c r="T936">
        <f>'Raw counts'!T936/'Raw counts'!T$1246*10000</f>
        <v>5.0601113739963539</v>
      </c>
      <c r="U936">
        <f>'Raw counts'!U936/'Raw counts'!U$1246*10000</f>
        <v>2.6644332871903247</v>
      </c>
      <c r="V936">
        <f t="shared" si="57"/>
        <v>1</v>
      </c>
      <c r="W936">
        <f t="shared" si="58"/>
        <v>0.38847693031610175</v>
      </c>
      <c r="X936">
        <f t="shared" si="56"/>
        <v>3.6026708541461323</v>
      </c>
      <c r="Y936">
        <f t="shared" si="59"/>
        <v>2.1595828892780595</v>
      </c>
    </row>
    <row r="937" spans="1:25" x14ac:dyDescent="0.25">
      <c r="A937">
        <v>945</v>
      </c>
      <c r="B937" t="s">
        <v>462</v>
      </c>
      <c r="C937">
        <v>6800</v>
      </c>
      <c r="D937">
        <v>369</v>
      </c>
      <c r="E937">
        <f>'Raw counts'!E937/'Raw counts'!E$1246*10000</f>
        <v>9.2774601239186261</v>
      </c>
      <c r="F937">
        <f>'Raw counts'!F937/'Raw counts'!F$1246*10000</f>
        <v>8.2029878562967784E-3</v>
      </c>
      <c r="G937">
        <f>'Raw counts'!G937/'Raw counts'!G$1246*10000</f>
        <v>0.19138486085313325</v>
      </c>
      <c r="H937">
        <f>'Raw counts'!H937/'Raw counts'!H$1246*10000</f>
        <v>1.3402196424545285</v>
      </c>
      <c r="I937">
        <f>'Raw counts'!I937/'Raw counts'!I$1246*10000</f>
        <v>0.71419995751741627</v>
      </c>
      <c r="J937">
        <f>'Raw counts'!J937/'Raw counts'!J$1246*10000</f>
        <v>29.229558538995427</v>
      </c>
      <c r="K937">
        <f>'Raw counts'!K937/'Raw counts'!K$1246*10000</f>
        <v>3.0191203523050336</v>
      </c>
      <c r="L937">
        <f>'Raw counts'!L937/'Raw counts'!L$1246*10000</f>
        <v>37.170344159727087</v>
      </c>
      <c r="M937">
        <f>'Raw counts'!M937/'Raw counts'!M$1246*10000</f>
        <v>33.861584495458246</v>
      </c>
      <c r="N937">
        <f>'Raw counts'!N937/'Raw counts'!N$1246*10000</f>
        <v>32.981826546200672</v>
      </c>
      <c r="O937">
        <f>'Raw counts'!O937/'Raw counts'!O$1246*10000</f>
        <v>11.940230196061407</v>
      </c>
      <c r="P937">
        <f>'Raw counts'!P937/'Raw counts'!P$1246*10000</f>
        <v>14.120569318789375</v>
      </c>
      <c r="Q937">
        <f>'Raw counts'!Q937/'Raw counts'!Q$1246*10000</f>
        <v>15.523710712920563</v>
      </c>
      <c r="R937">
        <f>'Raw counts'!R937/'Raw counts'!R$1246*10000</f>
        <v>3.5942468009400335</v>
      </c>
      <c r="S937">
        <f>'Raw counts'!S937/'Raw counts'!S$1246*10000</f>
        <v>2.1659615077697763</v>
      </c>
      <c r="T937">
        <f>'Raw counts'!T937/'Raw counts'!T$1246*10000</f>
        <v>7.7834650336853928</v>
      </c>
      <c r="U937">
        <f>'Raw counts'!U937/'Raw counts'!U$1246*10000</f>
        <v>12.90991698597918</v>
      </c>
      <c r="V937">
        <f t="shared" si="57"/>
        <v>1</v>
      </c>
      <c r="W937">
        <f t="shared" si="58"/>
        <v>0.98429461175911537</v>
      </c>
      <c r="X937">
        <f t="shared" si="56"/>
        <v>12.756897235453977</v>
      </c>
      <c r="Y937">
        <f t="shared" si="59"/>
        <v>12.627490887793298</v>
      </c>
    </row>
    <row r="938" spans="1:25" x14ac:dyDescent="0.25">
      <c r="A938">
        <v>946</v>
      </c>
      <c r="B938" t="s">
        <v>463</v>
      </c>
      <c r="C938">
        <v>77150</v>
      </c>
      <c r="D938">
        <v>467</v>
      </c>
      <c r="E938">
        <f>'Raw counts'!E938/'Raw counts'!E$1246*10000</f>
        <v>1.8117850453394537</v>
      </c>
      <c r="F938">
        <f>'Raw counts'!F938/'Raw counts'!F$1246*10000</f>
        <v>9.8435854275561341E-2</v>
      </c>
      <c r="G938">
        <f>'Raw counts'!G938/'Raw counts'!G$1246*10000</f>
        <v>3.4650732701830442</v>
      </c>
      <c r="H938">
        <f>'Raw counts'!H938/'Raw counts'!H$1246*10000</f>
        <v>0.10470465956676003</v>
      </c>
      <c r="I938">
        <f>'Raw counts'!I938/'Raw counts'!I$1246*10000</f>
        <v>4.1682187175800935</v>
      </c>
      <c r="J938">
        <f>'Raw counts'!J938/'Raw counts'!J$1246*10000</f>
        <v>7.8892195786762292E-2</v>
      </c>
      <c r="K938">
        <f>'Raw counts'!K938/'Raw counts'!K$1246*10000</f>
        <v>1.6054406600144935</v>
      </c>
      <c r="L938">
        <f>'Raw counts'!L938/'Raw counts'!L$1246*10000</f>
        <v>4.1099490754378509</v>
      </c>
      <c r="M938">
        <f>'Raw counts'!M938/'Raw counts'!M$1246*10000</f>
        <v>0.35018103437948384</v>
      </c>
      <c r="N938">
        <f>'Raw counts'!N938/'Raw counts'!N$1246*10000</f>
        <v>1.8328328172381593E-2</v>
      </c>
      <c r="O938">
        <f>'Raw counts'!O938/'Raw counts'!O$1246*10000</f>
        <v>0.86489266076318538</v>
      </c>
      <c r="P938">
        <f>'Raw counts'!P938/'Raw counts'!P$1246*10000</f>
        <v>8.1201821143159242E-2</v>
      </c>
      <c r="Q938">
        <f>'Raw counts'!Q938/'Raw counts'!Q$1246*10000</f>
        <v>0</v>
      </c>
      <c r="R938">
        <f>'Raw counts'!R938/'Raw counts'!R$1246*10000</f>
        <v>0</v>
      </c>
      <c r="S938">
        <f>'Raw counts'!S938/'Raw counts'!S$1246*10000</f>
        <v>0</v>
      </c>
      <c r="T938">
        <f>'Raw counts'!T938/'Raw counts'!T$1246*10000</f>
        <v>0.92783026891613962</v>
      </c>
      <c r="U938">
        <f>'Raw counts'!U938/'Raw counts'!U$1246*10000</f>
        <v>0.30376275261127483</v>
      </c>
      <c r="V938">
        <f t="shared" si="57"/>
        <v>1</v>
      </c>
      <c r="W938">
        <f t="shared" si="58"/>
        <v>3.4284480251548857E-2</v>
      </c>
      <c r="X938">
        <f t="shared" si="56"/>
        <v>1.7547422791737224</v>
      </c>
      <c r="Y938">
        <f t="shared" si="59"/>
        <v>0.27450197895076761</v>
      </c>
    </row>
    <row r="939" spans="1:25" x14ac:dyDescent="0.25">
      <c r="A939">
        <v>947</v>
      </c>
      <c r="B939" t="s">
        <v>1078</v>
      </c>
      <c r="C939">
        <v>1400</v>
      </c>
      <c r="D939">
        <v>500</v>
      </c>
      <c r="E939">
        <f>'Raw counts'!E939/'Raw counts'!E$1246*10000</f>
        <v>0</v>
      </c>
      <c r="F939">
        <f>'Raw counts'!F939/'Raw counts'!F$1246*10000</f>
        <v>0</v>
      </c>
      <c r="G939">
        <f>'Raw counts'!G939/'Raw counts'!G$1246*10000</f>
        <v>0</v>
      </c>
      <c r="H939">
        <f>'Raw counts'!H939/'Raw counts'!H$1246*10000</f>
        <v>0</v>
      </c>
      <c r="I939">
        <f>'Raw counts'!I939/'Raw counts'!I$1246*10000</f>
        <v>0</v>
      </c>
      <c r="J939">
        <f>'Raw counts'!J939/'Raw counts'!J$1246*10000</f>
        <v>0</v>
      </c>
      <c r="K939">
        <f>'Raw counts'!K939/'Raw counts'!K$1246*10000</f>
        <v>0</v>
      </c>
      <c r="L939">
        <f>'Raw counts'!L939/'Raw counts'!L$1246*10000</f>
        <v>0</v>
      </c>
      <c r="M939">
        <f>'Raw counts'!M939/'Raw counts'!M$1246*10000</f>
        <v>0</v>
      </c>
      <c r="N939">
        <f>'Raw counts'!N939/'Raw counts'!N$1246*10000</f>
        <v>0</v>
      </c>
      <c r="O939">
        <f>'Raw counts'!O939/'Raw counts'!O$1246*10000</f>
        <v>0</v>
      </c>
      <c r="P939">
        <f>'Raw counts'!P939/'Raw counts'!P$1246*10000</f>
        <v>0</v>
      </c>
      <c r="Q939">
        <f>'Raw counts'!Q939/'Raw counts'!Q$1246*10000</f>
        <v>0</v>
      </c>
      <c r="R939">
        <f>'Raw counts'!R939/'Raw counts'!R$1246*10000</f>
        <v>0</v>
      </c>
      <c r="S939">
        <f>'Raw counts'!S939/'Raw counts'!S$1246*10000</f>
        <v>0</v>
      </c>
      <c r="T939">
        <f>'Raw counts'!T939/'Raw counts'!T$1246*10000</f>
        <v>0</v>
      </c>
      <c r="U939">
        <f>'Raw counts'!U939/'Raw counts'!U$1246*10000</f>
        <v>0</v>
      </c>
      <c r="V939">
        <f t="shared" si="57"/>
        <v>0</v>
      </c>
      <c r="W939" t="str">
        <f t="shared" si="58"/>
        <v/>
      </c>
      <c r="X939">
        <f t="shared" si="56"/>
        <v>0</v>
      </c>
      <c r="Y939">
        <f t="shared" si="59"/>
        <v>0</v>
      </c>
    </row>
    <row r="940" spans="1:25" x14ac:dyDescent="0.25">
      <c r="A940">
        <v>948</v>
      </c>
      <c r="B940" t="s">
        <v>1079</v>
      </c>
      <c r="C940">
        <v>100700</v>
      </c>
      <c r="D940">
        <v>933</v>
      </c>
      <c r="E940">
        <f>'Raw counts'!E940/'Raw counts'!E$1246*10000</f>
        <v>0</v>
      </c>
      <c r="F940">
        <f>'Raw counts'!F940/'Raw counts'!F$1246*10000</f>
        <v>0</v>
      </c>
      <c r="G940">
        <f>'Raw counts'!G940/'Raw counts'!G$1246*10000</f>
        <v>0</v>
      </c>
      <c r="H940">
        <f>'Raw counts'!H940/'Raw counts'!H$1246*10000</f>
        <v>0</v>
      </c>
      <c r="I940">
        <f>'Raw counts'!I940/'Raw counts'!I$1246*10000</f>
        <v>0</v>
      </c>
      <c r="J940">
        <f>'Raw counts'!J940/'Raw counts'!J$1246*10000</f>
        <v>0</v>
      </c>
      <c r="K940">
        <f>'Raw counts'!K940/'Raw counts'!K$1246*10000</f>
        <v>0</v>
      </c>
      <c r="L940">
        <f>'Raw counts'!L940/'Raw counts'!L$1246*10000</f>
        <v>0</v>
      </c>
      <c r="M940">
        <f>'Raw counts'!M940/'Raw counts'!M$1246*10000</f>
        <v>0</v>
      </c>
      <c r="N940">
        <f>'Raw counts'!N940/'Raw counts'!N$1246*10000</f>
        <v>0</v>
      </c>
      <c r="O940">
        <f>'Raw counts'!O940/'Raw counts'!O$1246*10000</f>
        <v>0</v>
      </c>
      <c r="P940">
        <f>'Raw counts'!P940/'Raw counts'!P$1246*10000</f>
        <v>0</v>
      </c>
      <c r="Q940">
        <f>'Raw counts'!Q940/'Raw counts'!Q$1246*10000</f>
        <v>0</v>
      </c>
      <c r="R940">
        <f>'Raw counts'!R940/'Raw counts'!R$1246*10000</f>
        <v>0</v>
      </c>
      <c r="S940">
        <f>'Raw counts'!S940/'Raw counts'!S$1246*10000</f>
        <v>0</v>
      </c>
      <c r="T940">
        <f>'Raw counts'!T940/'Raw counts'!T$1246*10000</f>
        <v>0</v>
      </c>
      <c r="U940">
        <f>'Raw counts'!U940/'Raw counts'!U$1246*10000</f>
        <v>0</v>
      </c>
      <c r="V940">
        <f t="shared" si="57"/>
        <v>0</v>
      </c>
      <c r="W940" t="str">
        <f t="shared" si="58"/>
        <v/>
      </c>
      <c r="X940">
        <f t="shared" si="56"/>
        <v>0</v>
      </c>
      <c r="Y940">
        <f t="shared" si="59"/>
        <v>0</v>
      </c>
    </row>
    <row r="941" spans="1:25" x14ac:dyDescent="0.25">
      <c r="A941">
        <v>949</v>
      </c>
      <c r="B941" t="s">
        <v>464</v>
      </c>
      <c r="C941">
        <v>97500</v>
      </c>
      <c r="D941">
        <v>967</v>
      </c>
      <c r="E941">
        <f>'Raw counts'!E941/'Raw counts'!E$1246*10000</f>
        <v>0</v>
      </c>
      <c r="F941">
        <f>'Raw counts'!F941/'Raw counts'!F$1246*10000</f>
        <v>8.2029878562967784E-3</v>
      </c>
      <c r="G941">
        <f>'Raw counts'!G941/'Raw counts'!G$1246*10000</f>
        <v>0</v>
      </c>
      <c r="H941">
        <f>'Raw counts'!H941/'Raw counts'!H$1246*10000</f>
        <v>0</v>
      </c>
      <c r="I941">
        <f>'Raw counts'!I941/'Raw counts'!I$1246*10000</f>
        <v>0</v>
      </c>
      <c r="J941">
        <f>'Raw counts'!J941/'Raw counts'!J$1246*10000</f>
        <v>0</v>
      </c>
      <c r="K941">
        <f>'Raw counts'!K941/'Raw counts'!K$1246*10000</f>
        <v>0</v>
      </c>
      <c r="L941">
        <f>'Raw counts'!L941/'Raw counts'!L$1246*10000</f>
        <v>0</v>
      </c>
      <c r="M941">
        <f>'Raw counts'!M941/'Raw counts'!M$1246*10000</f>
        <v>0</v>
      </c>
      <c r="N941">
        <f>'Raw counts'!N941/'Raw counts'!N$1246*10000</f>
        <v>0</v>
      </c>
      <c r="O941">
        <f>'Raw counts'!O941/'Raw counts'!O$1246*10000</f>
        <v>3.3653410924637563E-3</v>
      </c>
      <c r="P941">
        <f>'Raw counts'!P941/'Raw counts'!P$1246*10000</f>
        <v>1.7095120240665101E-2</v>
      </c>
      <c r="Q941">
        <f>'Raw counts'!Q941/'Raw counts'!Q$1246*10000</f>
        <v>8.7759671115756957E-2</v>
      </c>
      <c r="R941">
        <f>'Raw counts'!R941/'Raw counts'!R$1246*10000</f>
        <v>0</v>
      </c>
      <c r="S941">
        <f>'Raw counts'!S941/'Raw counts'!S$1246*10000</f>
        <v>0</v>
      </c>
      <c r="T941">
        <f>'Raw counts'!T941/'Raw counts'!T$1246*10000</f>
        <v>0</v>
      </c>
      <c r="U941">
        <f>'Raw counts'!U941/'Raw counts'!U$1246*10000</f>
        <v>0</v>
      </c>
      <c r="V941">
        <f t="shared" si="57"/>
        <v>1</v>
      </c>
      <c r="W941">
        <f t="shared" si="58"/>
        <v>0.23486696941443899</v>
      </c>
      <c r="X941">
        <f t="shared" si="56"/>
        <v>9.1144309514408646E-4</v>
      </c>
      <c r="Y941">
        <f t="shared" si="59"/>
        <v>1.3527516556110727E-2</v>
      </c>
    </row>
    <row r="942" spans="1:25" x14ac:dyDescent="0.25">
      <c r="A942">
        <v>950</v>
      </c>
      <c r="B942" t="s">
        <v>465</v>
      </c>
      <c r="C942">
        <v>5900</v>
      </c>
      <c r="D942">
        <v>345</v>
      </c>
      <c r="E942">
        <f>'Raw counts'!E942/'Raw counts'!E$1246*10000</f>
        <v>36.418747230957393</v>
      </c>
      <c r="F942">
        <f>'Raw counts'!F942/'Raw counts'!F$1246*10000</f>
        <v>47.700374384365766</v>
      </c>
      <c r="G942">
        <f>'Raw counts'!G942/'Raw counts'!G$1246*10000</f>
        <v>17.778646284514746</v>
      </c>
      <c r="H942">
        <f>'Raw counts'!H942/'Raw counts'!H$1246*10000</f>
        <v>20.270822092124746</v>
      </c>
      <c r="I942">
        <f>'Raw counts'!I942/'Raw counts'!I$1246*10000</f>
        <v>2.6043670864643715</v>
      </c>
      <c r="J942">
        <f>'Raw counts'!J942/'Raw counts'!J$1246*10000</f>
        <v>22.528652659357306</v>
      </c>
      <c r="K942">
        <f>'Raw counts'!K942/'Raw counts'!K$1246*10000</f>
        <v>17.477005407213333</v>
      </c>
      <c r="L942">
        <f>'Raw counts'!L942/'Raw counts'!L$1246*10000</f>
        <v>39.538415676368849</v>
      </c>
      <c r="M942">
        <f>'Raw counts'!M942/'Raw counts'!M$1246*10000</f>
        <v>23.240962334343639</v>
      </c>
      <c r="N942">
        <f>'Raw counts'!N942/'Raw counts'!N$1246*10000</f>
        <v>33.87991462664737</v>
      </c>
      <c r="O942">
        <f>'Raw counts'!O942/'Raw counts'!O$1246*10000</f>
        <v>12.370993855896767</v>
      </c>
      <c r="P942">
        <f>'Raw counts'!P942/'Raw counts'!P$1246*10000</f>
        <v>14.009451037225052</v>
      </c>
      <c r="Q942">
        <f>'Raw counts'!Q942/'Raw counts'!Q$1246*10000</f>
        <v>14.538852181510402</v>
      </c>
      <c r="R942">
        <f>'Raw counts'!R942/'Raw counts'!R$1246*10000</f>
        <v>18.764612897215361</v>
      </c>
      <c r="S942">
        <f>'Raw counts'!S942/'Raw counts'!S$1246*10000</f>
        <v>16.274567920535812</v>
      </c>
      <c r="T942">
        <f>'Raw counts'!T942/'Raw counts'!T$1246*10000</f>
        <v>16.864174239651685</v>
      </c>
      <c r="U942">
        <f>'Raw counts'!U942/'Raw counts'!U$1246*10000</f>
        <v>16.398849173114392</v>
      </c>
      <c r="V942">
        <f t="shared" si="57"/>
        <v>1</v>
      </c>
      <c r="W942">
        <f t="shared" si="58"/>
        <v>0.18692328857362256</v>
      </c>
      <c r="X942">
        <f t="shared" si="56"/>
        <v>25.284221461745574</v>
      </c>
      <c r="Y942">
        <f t="shared" si="59"/>
        <v>17.887676991474606</v>
      </c>
    </row>
    <row r="943" spans="1:25" x14ac:dyDescent="0.25">
      <c r="A943">
        <v>951</v>
      </c>
      <c r="B943" t="s">
        <v>466</v>
      </c>
      <c r="C943">
        <v>58400</v>
      </c>
      <c r="D943">
        <v>645</v>
      </c>
      <c r="E943">
        <f>'Raw counts'!E943/'Raw counts'!E$1246*10000</f>
        <v>5.2298949762375986E-2</v>
      </c>
      <c r="F943">
        <f>'Raw counts'!F943/'Raw counts'!F$1246*10000</f>
        <v>1.0827943970311746</v>
      </c>
      <c r="G943">
        <f>'Raw counts'!G943/'Raw counts'!G$1246*10000</f>
        <v>7.4337909110322293</v>
      </c>
      <c r="H943">
        <f>'Raw counts'!H943/'Raw counts'!H$1246*10000</f>
        <v>0.34901553188920015</v>
      </c>
      <c r="I943">
        <f>'Raw counts'!I943/'Raw counts'!I$1246*10000</f>
        <v>9.8510338967919497E-2</v>
      </c>
      <c r="J943">
        <f>'Raw counts'!J943/'Raw counts'!J$1246*10000</f>
        <v>7.2284974389620942</v>
      </c>
      <c r="K943">
        <f>'Raw counts'!K943/'Raw counts'!K$1246*10000</f>
        <v>8.0405819722392557</v>
      </c>
      <c r="L943">
        <f>'Raw counts'!L943/'Raw counts'!L$1246*10000</f>
        <v>6.1737432463658704E-2</v>
      </c>
      <c r="M943">
        <f>'Raw counts'!M943/'Raw counts'!M$1246*10000</f>
        <v>0.40086513146072489</v>
      </c>
      <c r="N943">
        <f>'Raw counts'!N943/'Raw counts'!N$1246*10000</f>
        <v>4.1513663310444313</v>
      </c>
      <c r="O943">
        <f>'Raw counts'!O943/'Raw counts'!O$1246*10000</f>
        <v>1.2552722274889812</v>
      </c>
      <c r="P943">
        <f>'Raw counts'!P943/'Raw counts'!P$1246*10000</f>
        <v>8.5475601203325504E-3</v>
      </c>
      <c r="Q943">
        <f>'Raw counts'!Q943/'Raw counts'!Q$1246*10000</f>
        <v>0.13651504395784417</v>
      </c>
      <c r="R943">
        <f>'Raw counts'!R943/'Raw counts'!R$1246*10000</f>
        <v>0.90958085151994172</v>
      </c>
      <c r="S943">
        <f>'Raw counts'!S943/'Raw counts'!S$1246*10000</f>
        <v>0</v>
      </c>
      <c r="T943">
        <f>'Raw counts'!T943/'Raw counts'!T$1246*10000</f>
        <v>12.981032743817472</v>
      </c>
      <c r="U943">
        <f>'Raw counts'!U943/'Raw counts'!U$1246*10000</f>
        <v>1.0978853772950361</v>
      </c>
      <c r="V943">
        <f t="shared" si="57"/>
        <v>1</v>
      </c>
      <c r="W943">
        <f t="shared" si="58"/>
        <v>0.92686556185181201</v>
      </c>
      <c r="X943">
        <f t="shared" si="56"/>
        <v>2.7497880115342928</v>
      </c>
      <c r="Y943">
        <f t="shared" si="59"/>
        <v>2.5675250169055048</v>
      </c>
    </row>
    <row r="944" spans="1:25" x14ac:dyDescent="0.25">
      <c r="A944">
        <v>952</v>
      </c>
      <c r="B944" t="s">
        <v>467</v>
      </c>
      <c r="C944">
        <v>46800</v>
      </c>
      <c r="D944">
        <v>942</v>
      </c>
      <c r="E944">
        <f>'Raw counts'!E944/'Raw counts'!E$1246*10000</f>
        <v>75.484194883817878</v>
      </c>
      <c r="F944">
        <f>'Raw counts'!F944/'Raw counts'!F$1246*10000</f>
        <v>48.873401647816202</v>
      </c>
      <c r="G944">
        <f>'Raw counts'!G944/'Raw counts'!G$1246*10000</f>
        <v>40.392278527424445</v>
      </c>
      <c r="H944">
        <f>'Raw counts'!H944/'Raw counts'!H$1246*10000</f>
        <v>20.117255258093493</v>
      </c>
      <c r="I944">
        <f>'Raw counts'!I944/'Raw counts'!I$1246*10000</f>
        <v>56.070853561302677</v>
      </c>
      <c r="J944">
        <f>'Raw counts'!J944/'Raw counts'!J$1246*10000</f>
        <v>68.54745661422308</v>
      </c>
      <c r="K944">
        <f>'Raw counts'!K944/'Raw counts'!K$1246*10000</f>
        <v>18.966497575115671</v>
      </c>
      <c r="L944">
        <f>'Raw counts'!L944/'Raw counts'!L$1246*10000</f>
        <v>134.35829230733952</v>
      </c>
      <c r="M944">
        <f>'Raw counts'!M944/'Raw counts'!M$1246*10000</f>
        <v>69.810432261625778</v>
      </c>
      <c r="N944">
        <f>'Raw counts'!N944/'Raw counts'!N$1246*10000</f>
        <v>38.150415090812288</v>
      </c>
      <c r="O944">
        <f>'Raw counts'!O944/'Raw counts'!O$1246*10000</f>
        <v>22.665572257743396</v>
      </c>
      <c r="P944">
        <f>'Raw counts'!P944/'Raw counts'!P$1246*10000</f>
        <v>22.424523975692448</v>
      </c>
      <c r="Q944">
        <f>'Raw counts'!Q944/'Raw counts'!Q$1246*10000</f>
        <v>36.1764866488287</v>
      </c>
      <c r="R944">
        <f>'Raw counts'!R944/'Raw counts'!R$1246*10000</f>
        <v>34.652225568037245</v>
      </c>
      <c r="S944">
        <f>'Raw counts'!S944/'Raw counts'!S$1246*10000</f>
        <v>28.770917271127356</v>
      </c>
      <c r="T944">
        <f>'Raw counts'!T944/'Raw counts'!T$1246*10000</f>
        <v>45.025541105458224</v>
      </c>
      <c r="U944">
        <f>'Raw counts'!U944/'Raw counts'!U$1246*10000</f>
        <v>24.261964997851962</v>
      </c>
      <c r="V944">
        <f t="shared" si="57"/>
        <v>1</v>
      </c>
      <c r="W944">
        <f t="shared" si="58"/>
        <v>4.5407013551863239E-2</v>
      </c>
      <c r="X944">
        <f t="shared" si="56"/>
        <v>59.18007362630653</v>
      </c>
      <c r="Y944">
        <f t="shared" si="59"/>
        <v>31.515955864443953</v>
      </c>
    </row>
    <row r="945" spans="1:25" x14ac:dyDescent="0.25">
      <c r="A945">
        <v>953</v>
      </c>
      <c r="B945" t="s">
        <v>1080</v>
      </c>
      <c r="C945">
        <v>69900</v>
      </c>
      <c r="D945">
        <v>958</v>
      </c>
      <c r="E945">
        <f>'Raw counts'!E945/'Raw counts'!E$1246*10000</f>
        <v>0</v>
      </c>
      <c r="F945">
        <f>'Raw counts'!F945/'Raw counts'!F$1246*10000</f>
        <v>0</v>
      </c>
      <c r="G945">
        <f>'Raw counts'!G945/'Raw counts'!G$1246*10000</f>
        <v>0</v>
      </c>
      <c r="H945">
        <f>'Raw counts'!H945/'Raw counts'!H$1246*10000</f>
        <v>0</v>
      </c>
      <c r="I945">
        <f>'Raw counts'!I945/'Raw counts'!I$1246*10000</f>
        <v>0</v>
      </c>
      <c r="J945">
        <f>'Raw counts'!J945/'Raw counts'!J$1246*10000</f>
        <v>0</v>
      </c>
      <c r="K945">
        <f>'Raw counts'!K945/'Raw counts'!K$1246*10000</f>
        <v>0</v>
      </c>
      <c r="L945">
        <f>'Raw counts'!L945/'Raw counts'!L$1246*10000</f>
        <v>0</v>
      </c>
      <c r="M945">
        <f>'Raw counts'!M945/'Raw counts'!M$1246*10000</f>
        <v>0</v>
      </c>
      <c r="N945">
        <f>'Raw counts'!N945/'Raw counts'!N$1246*10000</f>
        <v>0</v>
      </c>
      <c r="O945">
        <f>'Raw counts'!O945/'Raw counts'!O$1246*10000</f>
        <v>0</v>
      </c>
      <c r="P945">
        <f>'Raw counts'!P945/'Raw counts'!P$1246*10000</f>
        <v>0</v>
      </c>
      <c r="Q945">
        <f>'Raw counts'!Q945/'Raw counts'!Q$1246*10000</f>
        <v>0</v>
      </c>
      <c r="R945">
        <f>'Raw counts'!R945/'Raw counts'!R$1246*10000</f>
        <v>0</v>
      </c>
      <c r="S945">
        <f>'Raw counts'!S945/'Raw counts'!S$1246*10000</f>
        <v>0</v>
      </c>
      <c r="T945">
        <f>'Raw counts'!T945/'Raw counts'!T$1246*10000</f>
        <v>0</v>
      </c>
      <c r="U945">
        <f>'Raw counts'!U945/'Raw counts'!U$1246*10000</f>
        <v>0</v>
      </c>
      <c r="V945">
        <f t="shared" si="57"/>
        <v>0</v>
      </c>
      <c r="W945" t="str">
        <f t="shared" si="58"/>
        <v/>
      </c>
      <c r="X945">
        <f t="shared" si="56"/>
        <v>0</v>
      </c>
      <c r="Y945">
        <f t="shared" si="59"/>
        <v>0</v>
      </c>
    </row>
    <row r="946" spans="1:25" x14ac:dyDescent="0.25">
      <c r="A946">
        <v>954</v>
      </c>
      <c r="B946" t="s">
        <v>468</v>
      </c>
      <c r="C946">
        <v>11800</v>
      </c>
      <c r="D946">
        <v>1002</v>
      </c>
      <c r="E946">
        <f>'Raw counts'!E946/'Raw counts'!E$1246*10000</f>
        <v>11.614102486516211</v>
      </c>
      <c r="F946">
        <f>'Raw counts'!F946/'Raw counts'!F$1246*10000</f>
        <v>2.887451725416466</v>
      </c>
      <c r="G946">
        <f>'Raw counts'!G946/'Raw counts'!G$1246*10000</f>
        <v>11.9262986973742</v>
      </c>
      <c r="H946">
        <f>'Raw counts'!H946/'Raw counts'!H$1246*10000</f>
        <v>5.9681655953053223</v>
      </c>
      <c r="I946">
        <f>'Raw counts'!I946/'Raw counts'!I$1246*10000</f>
        <v>0.96663270112271005</v>
      </c>
      <c r="J946">
        <f>'Raw counts'!J946/'Raw counts'!J$1246*10000</f>
        <v>5.9612915441372252</v>
      </c>
      <c r="K946">
        <f>'Raw counts'!K946/'Raw counts'!K$1246*10000</f>
        <v>9.1866882211940464</v>
      </c>
      <c r="L946">
        <f>'Raw counts'!L946/'Raw counts'!L$1246*10000</f>
        <v>19.38996361019338</v>
      </c>
      <c r="M946">
        <f>'Raw counts'!M946/'Raw counts'!M$1246*10000</f>
        <v>12.813861271175584</v>
      </c>
      <c r="N946">
        <f>'Raw counts'!N946/'Raw counts'!N$1246*10000</f>
        <v>23.121185989459377</v>
      </c>
      <c r="O946">
        <f>'Raw counts'!O946/'Raw counts'!O$1246*10000</f>
        <v>7.6965350784646098</v>
      </c>
      <c r="P946">
        <f>'Raw counts'!P946/'Raw counts'!P$1246*10000</f>
        <v>9.4023161323658062</v>
      </c>
      <c r="Q946">
        <f>'Raw counts'!Q946/'Raw counts'!Q$1246*10000</f>
        <v>0.78983704004181254</v>
      </c>
      <c r="R946">
        <f>'Raw counts'!R946/'Raw counts'!R$1246*10000</f>
        <v>4.5759530063249931</v>
      </c>
      <c r="S946">
        <f>'Raw counts'!S946/'Raw counts'!S$1246*10000</f>
        <v>0.73284411917022507</v>
      </c>
      <c r="T946">
        <f>'Raw counts'!T946/'Raw counts'!T$1246*10000</f>
        <v>13.410583794241612</v>
      </c>
      <c r="U946">
        <f>'Raw counts'!U946/'Raw counts'!U$1246*10000</f>
        <v>7.5984082831763171</v>
      </c>
      <c r="V946">
        <f t="shared" si="57"/>
        <v>1</v>
      </c>
      <c r="W946">
        <f t="shared" si="58"/>
        <v>0.86349645673655051</v>
      </c>
      <c r="X946">
        <f t="shared" si="56"/>
        <v>8.9682728724927951</v>
      </c>
      <c r="Y946">
        <f t="shared" si="59"/>
        <v>8.4159579304055931</v>
      </c>
    </row>
    <row r="947" spans="1:25" x14ac:dyDescent="0.25">
      <c r="A947">
        <v>955</v>
      </c>
      <c r="B947" t="s">
        <v>1081</v>
      </c>
      <c r="C947">
        <v>94000</v>
      </c>
      <c r="D947">
        <v>235</v>
      </c>
      <c r="E947">
        <f>'Raw counts'!E947/'Raw counts'!E$1246*10000</f>
        <v>0</v>
      </c>
      <c r="F947">
        <f>'Raw counts'!F947/'Raw counts'!F$1246*10000</f>
        <v>0</v>
      </c>
      <c r="G947">
        <f>'Raw counts'!G947/'Raw counts'!G$1246*10000</f>
        <v>0</v>
      </c>
      <c r="H947">
        <f>'Raw counts'!H947/'Raw counts'!H$1246*10000</f>
        <v>0</v>
      </c>
      <c r="I947">
        <f>'Raw counts'!I947/'Raw counts'!I$1246*10000</f>
        <v>0</v>
      </c>
      <c r="J947">
        <f>'Raw counts'!J947/'Raw counts'!J$1246*10000</f>
        <v>0</v>
      </c>
      <c r="K947">
        <f>'Raw counts'!K947/'Raw counts'!K$1246*10000</f>
        <v>0</v>
      </c>
      <c r="L947">
        <f>'Raw counts'!L947/'Raw counts'!L$1246*10000</f>
        <v>0</v>
      </c>
      <c r="M947">
        <f>'Raw counts'!M947/'Raw counts'!M$1246*10000</f>
        <v>0</v>
      </c>
      <c r="N947">
        <f>'Raw counts'!N947/'Raw counts'!N$1246*10000</f>
        <v>0</v>
      </c>
      <c r="O947">
        <f>'Raw counts'!O947/'Raw counts'!O$1246*10000</f>
        <v>0</v>
      </c>
      <c r="P947">
        <f>'Raw counts'!P947/'Raw counts'!P$1246*10000</f>
        <v>0</v>
      </c>
      <c r="Q947">
        <f>'Raw counts'!Q947/'Raw counts'!Q$1246*10000</f>
        <v>0</v>
      </c>
      <c r="R947">
        <f>'Raw counts'!R947/'Raw counts'!R$1246*10000</f>
        <v>0</v>
      </c>
      <c r="S947">
        <f>'Raw counts'!S947/'Raw counts'!S$1246*10000</f>
        <v>0</v>
      </c>
      <c r="T947">
        <f>'Raw counts'!T947/'Raw counts'!T$1246*10000</f>
        <v>0</v>
      </c>
      <c r="U947">
        <f>'Raw counts'!U947/'Raw counts'!U$1246*10000</f>
        <v>0</v>
      </c>
      <c r="V947">
        <f t="shared" si="57"/>
        <v>0</v>
      </c>
      <c r="W947" t="str">
        <f t="shared" si="58"/>
        <v/>
      </c>
      <c r="X947">
        <f t="shared" si="56"/>
        <v>0</v>
      </c>
      <c r="Y947">
        <f t="shared" si="59"/>
        <v>0</v>
      </c>
    </row>
    <row r="948" spans="1:25" x14ac:dyDescent="0.25">
      <c r="A948">
        <v>956</v>
      </c>
      <c r="B948" t="s">
        <v>1082</v>
      </c>
      <c r="C948">
        <v>106200</v>
      </c>
      <c r="D948">
        <v>776</v>
      </c>
      <c r="E948">
        <f>'Raw counts'!E948/'Raw counts'!E$1246*10000</f>
        <v>0</v>
      </c>
      <c r="F948">
        <f>'Raw counts'!F948/'Raw counts'!F$1246*10000</f>
        <v>0</v>
      </c>
      <c r="G948">
        <f>'Raw counts'!G948/'Raw counts'!G$1246*10000</f>
        <v>0</v>
      </c>
      <c r="H948">
        <f>'Raw counts'!H948/'Raw counts'!H$1246*10000</f>
        <v>0</v>
      </c>
      <c r="I948">
        <f>'Raw counts'!I948/'Raw counts'!I$1246*10000</f>
        <v>0</v>
      </c>
      <c r="J948">
        <f>'Raw counts'!J948/'Raw counts'!J$1246*10000</f>
        <v>0</v>
      </c>
      <c r="K948">
        <f>'Raw counts'!K948/'Raw counts'!K$1246*10000</f>
        <v>0</v>
      </c>
      <c r="L948">
        <f>'Raw counts'!L948/'Raw counts'!L$1246*10000</f>
        <v>0</v>
      </c>
      <c r="M948">
        <f>'Raw counts'!M948/'Raw counts'!M$1246*10000</f>
        <v>0</v>
      </c>
      <c r="N948">
        <f>'Raw counts'!N948/'Raw counts'!N$1246*10000</f>
        <v>0</v>
      </c>
      <c r="O948">
        <f>'Raw counts'!O948/'Raw counts'!O$1246*10000</f>
        <v>0</v>
      </c>
      <c r="P948">
        <f>'Raw counts'!P948/'Raw counts'!P$1246*10000</f>
        <v>0</v>
      </c>
      <c r="Q948">
        <f>'Raw counts'!Q948/'Raw counts'!Q$1246*10000</f>
        <v>0</v>
      </c>
      <c r="R948">
        <f>'Raw counts'!R948/'Raw counts'!R$1246*10000</f>
        <v>0</v>
      </c>
      <c r="S948">
        <f>'Raw counts'!S948/'Raw counts'!S$1246*10000</f>
        <v>0</v>
      </c>
      <c r="T948">
        <f>'Raw counts'!T948/'Raw counts'!T$1246*10000</f>
        <v>0</v>
      </c>
      <c r="U948">
        <f>'Raw counts'!U948/'Raw counts'!U$1246*10000</f>
        <v>0</v>
      </c>
      <c r="V948">
        <f t="shared" si="57"/>
        <v>0</v>
      </c>
      <c r="W948" t="str">
        <f t="shared" si="58"/>
        <v/>
      </c>
      <c r="X948">
        <f t="shared" si="56"/>
        <v>0</v>
      </c>
      <c r="Y948">
        <f t="shared" si="59"/>
        <v>0</v>
      </c>
    </row>
    <row r="949" spans="1:25" x14ac:dyDescent="0.25">
      <c r="A949">
        <v>957</v>
      </c>
      <c r="B949" t="s">
        <v>469</v>
      </c>
      <c r="C949">
        <v>58800</v>
      </c>
      <c r="D949">
        <v>645</v>
      </c>
      <c r="E949">
        <f>'Raw counts'!E949/'Raw counts'!E$1246*10000</f>
        <v>1.4681062326152687</v>
      </c>
      <c r="F949">
        <f>'Raw counts'!F949/'Raw counts'!F$1246*10000</f>
        <v>12.01737720947478</v>
      </c>
      <c r="G949">
        <f>'Raw counts'!G949/'Raw counts'!G$1246*10000</f>
        <v>11.201050803614958</v>
      </c>
      <c r="H949">
        <f>'Raw counts'!H949/'Raw counts'!H$1246*10000</f>
        <v>5.5284060251249301</v>
      </c>
      <c r="I949">
        <f>'Raw counts'!I949/'Raw counts'!I$1246*10000</f>
        <v>1.3237326798814182</v>
      </c>
      <c r="J949">
        <f>'Raw counts'!J949/'Raw counts'!J$1246*10000</f>
        <v>7.4602432640857081</v>
      </c>
      <c r="K949">
        <f>'Raw counts'!K949/'Raw counts'!K$1246*10000</f>
        <v>9.0038463682479506</v>
      </c>
      <c r="L949">
        <f>'Raw counts'!L949/'Raw counts'!L$1246*10000</f>
        <v>3.2191661213193465</v>
      </c>
      <c r="M949">
        <f>'Raw counts'!M949/'Raw counts'!M$1246*10000</f>
        <v>0.22116696908177924</v>
      </c>
      <c r="N949">
        <f>'Raw counts'!N949/'Raw counts'!N$1246*10000</f>
        <v>1.8694894735829226</v>
      </c>
      <c r="O949">
        <f>'Raw counts'!O949/'Raw counts'!O$1246*10000</f>
        <v>4.4321542187747669</v>
      </c>
      <c r="P949">
        <f>'Raw counts'!P949/'Raw counts'!P$1246*10000</f>
        <v>1.8890107865934938</v>
      </c>
      <c r="Q949">
        <f>'Raw counts'!Q949/'Raw counts'!Q$1246*10000</f>
        <v>0.29253223705252318</v>
      </c>
      <c r="R949">
        <f>'Raw counts'!R949/'Raw counts'!R$1246*10000</f>
        <v>2.2238650775047031</v>
      </c>
      <c r="S949">
        <f>'Raw counts'!S949/'Raw counts'!S$1246*10000</f>
        <v>5.8084682037936348</v>
      </c>
      <c r="T949">
        <f>'Raw counts'!T949/'Raw counts'!T$1246*10000</f>
        <v>15.549748025353821</v>
      </c>
      <c r="U949">
        <f>'Raw counts'!U949/'Raw counts'!U$1246*10000</f>
        <v>2.5950018008791762</v>
      </c>
      <c r="V949">
        <f t="shared" si="57"/>
        <v>1</v>
      </c>
      <c r="W949">
        <f t="shared" si="58"/>
        <v>0.5476760635290947</v>
      </c>
      <c r="X949">
        <f t="shared" si="56"/>
        <v>5.715899519271793</v>
      </c>
      <c r="Y949">
        <f t="shared" si="59"/>
        <v>4.3325337279418799</v>
      </c>
    </row>
    <row r="950" spans="1:25" x14ac:dyDescent="0.25">
      <c r="A950">
        <v>958</v>
      </c>
      <c r="B950" t="s">
        <v>1083</v>
      </c>
      <c r="C950">
        <v>69600</v>
      </c>
      <c r="D950">
        <v>856</v>
      </c>
      <c r="E950">
        <f>'Raw counts'!E950/'Raw counts'!E$1246*10000</f>
        <v>0</v>
      </c>
      <c r="F950">
        <f>'Raw counts'!F950/'Raw counts'!F$1246*10000</f>
        <v>0</v>
      </c>
      <c r="G950">
        <f>'Raw counts'!G950/'Raw counts'!G$1246*10000</f>
        <v>0</v>
      </c>
      <c r="H950">
        <f>'Raw counts'!H950/'Raw counts'!H$1246*10000</f>
        <v>0</v>
      </c>
      <c r="I950">
        <f>'Raw counts'!I950/'Raw counts'!I$1246*10000</f>
        <v>0</v>
      </c>
      <c r="J950">
        <f>'Raw counts'!J950/'Raw counts'!J$1246*10000</f>
        <v>0</v>
      </c>
      <c r="K950">
        <f>'Raw counts'!K950/'Raw counts'!K$1246*10000</f>
        <v>0</v>
      </c>
      <c r="L950">
        <f>'Raw counts'!L950/'Raw counts'!L$1246*10000</f>
        <v>0</v>
      </c>
      <c r="M950">
        <f>'Raw counts'!M950/'Raw counts'!M$1246*10000</f>
        <v>0</v>
      </c>
      <c r="N950">
        <f>'Raw counts'!N950/'Raw counts'!N$1246*10000</f>
        <v>0</v>
      </c>
      <c r="O950">
        <f>'Raw counts'!O950/'Raw counts'!O$1246*10000</f>
        <v>0</v>
      </c>
      <c r="P950">
        <f>'Raw counts'!P950/'Raw counts'!P$1246*10000</f>
        <v>0</v>
      </c>
      <c r="Q950">
        <f>'Raw counts'!Q950/'Raw counts'!Q$1246*10000</f>
        <v>0</v>
      </c>
      <c r="R950">
        <f>'Raw counts'!R950/'Raw counts'!R$1246*10000</f>
        <v>0</v>
      </c>
      <c r="S950">
        <f>'Raw counts'!S950/'Raw counts'!S$1246*10000</f>
        <v>0</v>
      </c>
      <c r="T950">
        <f>'Raw counts'!T950/'Raw counts'!T$1246*10000</f>
        <v>0</v>
      </c>
      <c r="U950">
        <f>'Raw counts'!U950/'Raw counts'!U$1246*10000</f>
        <v>0</v>
      </c>
      <c r="V950">
        <f t="shared" si="57"/>
        <v>0</v>
      </c>
      <c r="W950" t="str">
        <f t="shared" si="58"/>
        <v/>
      </c>
      <c r="X950">
        <f t="shared" si="56"/>
        <v>0</v>
      </c>
      <c r="Y950">
        <f t="shared" si="59"/>
        <v>0</v>
      </c>
    </row>
    <row r="951" spans="1:25" x14ac:dyDescent="0.25">
      <c r="A951">
        <v>959</v>
      </c>
      <c r="B951" t="s">
        <v>470</v>
      </c>
      <c r="C951">
        <v>12800</v>
      </c>
      <c r="D951">
        <v>1018</v>
      </c>
      <c r="E951">
        <f>'Raw counts'!E951/'Raw counts'!E$1246*10000</f>
        <v>2.9885114149929133</v>
      </c>
      <c r="F951">
        <f>'Raw counts'!F951/'Raw counts'!F$1246*10000</f>
        <v>0</v>
      </c>
      <c r="G951">
        <f>'Raw counts'!G951/'Raw counts'!G$1246*10000</f>
        <v>10.334782486069198</v>
      </c>
      <c r="H951">
        <f>'Raw counts'!H951/'Raw counts'!H$1246*10000</f>
        <v>3.7484268124900098</v>
      </c>
      <c r="I951">
        <f>'Raw counts'!I951/'Raw counts'!I$1246*10000</f>
        <v>4.8270066094280546</v>
      </c>
      <c r="J951">
        <f>'Raw counts'!J951/'Raw counts'!J$1246*10000</f>
        <v>4.2256632368284546</v>
      </c>
      <c r="K951">
        <f>'Raw counts'!K951/'Raw counts'!K$1246*10000</f>
        <v>3.1216901722504042</v>
      </c>
      <c r="L951">
        <f>'Raw counts'!L951/'Raw counts'!L$1246*10000</f>
        <v>4.1408177916696802</v>
      </c>
      <c r="M951">
        <f>'Raw counts'!M951/'Raw counts'!M$1246*10000</f>
        <v>6.8976448482379897</v>
      </c>
      <c r="N951">
        <f>'Raw counts'!N951/'Raw counts'!N$1246*10000</f>
        <v>7.5970920274521703</v>
      </c>
      <c r="O951">
        <f>'Raw counts'!O951/'Raw counts'!O$1246*10000</f>
        <v>7.6662470086324364</v>
      </c>
      <c r="P951">
        <f>'Raw counts'!P951/'Raw counts'!P$1246*10000</f>
        <v>5.0687031513572034</v>
      </c>
      <c r="Q951">
        <f>'Raw counts'!Q951/'Raw counts'!Q$1246*10000</f>
        <v>15.738234353425748</v>
      </c>
      <c r="R951">
        <f>'Raw counts'!R951/'Raw counts'!R$1246*10000</f>
        <v>10.854865756685118</v>
      </c>
      <c r="S951">
        <f>'Raw counts'!S951/'Raw counts'!S$1246*10000</f>
        <v>14.477742709829556</v>
      </c>
      <c r="T951">
        <f>'Raw counts'!T951/'Raw counts'!T$1246*10000</f>
        <v>3.9089145588596623</v>
      </c>
      <c r="U951">
        <f>'Raw counts'!U951/'Raw counts'!U$1246*10000</f>
        <v>4.2223022612967194</v>
      </c>
      <c r="V951">
        <f t="shared" si="57"/>
        <v>1</v>
      </c>
      <c r="W951">
        <f t="shared" si="58"/>
        <v>3.5361088147669022E-2</v>
      </c>
      <c r="X951">
        <f t="shared" si="56"/>
        <v>4.4760603746629677</v>
      </c>
      <c r="Y951">
        <f t="shared" si="59"/>
        <v>8.6917627284423258</v>
      </c>
    </row>
    <row r="952" spans="1:25" x14ac:dyDescent="0.25">
      <c r="A952">
        <v>960</v>
      </c>
      <c r="B952" t="s">
        <v>1084</v>
      </c>
      <c r="C952">
        <v>104200</v>
      </c>
      <c r="D952">
        <v>1009</v>
      </c>
      <c r="E952">
        <f>'Raw counts'!E952/'Raw counts'!E$1246*10000</f>
        <v>0</v>
      </c>
      <c r="F952">
        <f>'Raw counts'!F952/'Raw counts'!F$1246*10000</f>
        <v>0</v>
      </c>
      <c r="G952">
        <f>'Raw counts'!G952/'Raw counts'!G$1246*10000</f>
        <v>0</v>
      </c>
      <c r="H952">
        <f>'Raw counts'!H952/'Raw counts'!H$1246*10000</f>
        <v>0</v>
      </c>
      <c r="I952">
        <f>'Raw counts'!I952/'Raw counts'!I$1246*10000</f>
        <v>0</v>
      </c>
      <c r="J952">
        <f>'Raw counts'!J952/'Raw counts'!J$1246*10000</f>
        <v>0</v>
      </c>
      <c r="K952">
        <f>'Raw counts'!K952/'Raw counts'!K$1246*10000</f>
        <v>0</v>
      </c>
      <c r="L952">
        <f>'Raw counts'!L952/'Raw counts'!L$1246*10000</f>
        <v>0</v>
      </c>
      <c r="M952">
        <f>'Raw counts'!M952/'Raw counts'!M$1246*10000</f>
        <v>0</v>
      </c>
      <c r="N952">
        <f>'Raw counts'!N952/'Raw counts'!N$1246*10000</f>
        <v>0</v>
      </c>
      <c r="O952">
        <f>'Raw counts'!O952/'Raw counts'!O$1246*10000</f>
        <v>0</v>
      </c>
      <c r="P952">
        <f>'Raw counts'!P952/'Raw counts'!P$1246*10000</f>
        <v>0</v>
      </c>
      <c r="Q952">
        <f>'Raw counts'!Q952/'Raw counts'!Q$1246*10000</f>
        <v>0</v>
      </c>
      <c r="R952">
        <f>'Raw counts'!R952/'Raw counts'!R$1246*10000</f>
        <v>0</v>
      </c>
      <c r="S952">
        <f>'Raw counts'!S952/'Raw counts'!S$1246*10000</f>
        <v>0</v>
      </c>
      <c r="T952">
        <f>'Raw counts'!T952/'Raw counts'!T$1246*10000</f>
        <v>0</v>
      </c>
      <c r="U952">
        <f>'Raw counts'!U952/'Raw counts'!U$1246*10000</f>
        <v>0</v>
      </c>
      <c r="V952">
        <f t="shared" si="57"/>
        <v>0</v>
      </c>
      <c r="W952" t="str">
        <f t="shared" si="58"/>
        <v/>
      </c>
      <c r="X952">
        <f t="shared" si="56"/>
        <v>0</v>
      </c>
      <c r="Y952">
        <f t="shared" si="59"/>
        <v>0</v>
      </c>
    </row>
    <row r="953" spans="1:25" x14ac:dyDescent="0.25">
      <c r="A953">
        <v>961</v>
      </c>
      <c r="B953" t="s">
        <v>471</v>
      </c>
      <c r="C953">
        <v>33600</v>
      </c>
      <c r="D953">
        <v>698</v>
      </c>
      <c r="E953">
        <f>'Raw counts'!E953/'Raw counts'!E$1246*10000</f>
        <v>312.62070784387123</v>
      </c>
      <c r="F953">
        <f>'Raw counts'!F953/'Raw counts'!F$1246*10000</f>
        <v>312.11548494423607</v>
      </c>
      <c r="G953">
        <f>'Raw counts'!G953/'Raw counts'!G$1246*10000</f>
        <v>397.52650176678441</v>
      </c>
      <c r="H953">
        <f>'Raw counts'!H953/'Raw counts'!H$1246*10000</f>
        <v>403.71324604687555</v>
      </c>
      <c r="I953">
        <f>'Raw counts'!I953/'Raw counts'!I$1246*10000</f>
        <v>456.12749700620924</v>
      </c>
      <c r="J953">
        <f>'Raw counts'!J953/'Raw counts'!J$1246*10000</f>
        <v>472.06624577680213</v>
      </c>
      <c r="K953">
        <f>'Raw counts'!K953/'Raw counts'!K$1246*10000</f>
        <v>381.99676682089301</v>
      </c>
      <c r="L953">
        <f>'Raw counts'!L953/'Raw counts'!L$1246*10000</f>
        <v>542.44713070872808</v>
      </c>
      <c r="M953">
        <f>'Raw counts'!M953/'Raw counts'!M$1246*10000</f>
        <v>474.27413461511878</v>
      </c>
      <c r="N953">
        <f>'Raw counts'!N953/'Raw counts'!N$1246*10000</f>
        <v>267.31866639418553</v>
      </c>
      <c r="O953">
        <f>'Raw counts'!O953/'Raw counts'!O$1246*10000</f>
        <v>307.75034688253311</v>
      </c>
      <c r="P953">
        <f>'Raw counts'!P953/'Raw counts'!P$1246*10000</f>
        <v>456.28158056353209</v>
      </c>
      <c r="Q953">
        <f>'Raw counts'!Q953/'Raw counts'!Q$1246*10000</f>
        <v>467.97357068748977</v>
      </c>
      <c r="R953">
        <f>'Raw counts'!R953/'Raw counts'!R$1246*10000</f>
        <v>506.17172646058845</v>
      </c>
      <c r="S953">
        <f>'Raw counts'!S953/'Raw counts'!S$1246*10000</f>
        <v>446.86120149521912</v>
      </c>
      <c r="T953">
        <f>'Raw counts'!T953/'Raw counts'!T$1246*10000</f>
        <v>402.63538160456221</v>
      </c>
      <c r="U953">
        <f>'Raw counts'!U953/'Raw counts'!U$1246*10000</f>
        <v>211.47528890007507</v>
      </c>
      <c r="V953">
        <f t="shared" si="57"/>
        <v>1</v>
      </c>
      <c r="W953">
        <f t="shared" si="58"/>
        <v>0.46458440254329381</v>
      </c>
      <c r="X953">
        <f t="shared" si="56"/>
        <v>416.9875239477243</v>
      </c>
      <c r="Y953">
        <f t="shared" si="59"/>
        <v>383.30847037352311</v>
      </c>
    </row>
    <row r="954" spans="1:25" x14ac:dyDescent="0.25">
      <c r="A954">
        <v>962</v>
      </c>
      <c r="B954" t="s">
        <v>472</v>
      </c>
      <c r="C954">
        <v>2300</v>
      </c>
      <c r="D954">
        <v>993</v>
      </c>
      <c r="E954">
        <f>'Raw counts'!E954/'Raw counts'!E$1246*10000</f>
        <v>42.94677685308254</v>
      </c>
      <c r="F954">
        <f>'Raw counts'!F954/'Raw counts'!F$1246*10000</f>
        <v>129.8286888016091</v>
      </c>
      <c r="G954">
        <f>'Raw counts'!G954/'Raw counts'!G$1246*10000</f>
        <v>173.33424660845881</v>
      </c>
      <c r="H954">
        <f>'Raw counts'!H954/'Raw counts'!H$1246*10000</f>
        <v>81.390422036561461</v>
      </c>
      <c r="I954">
        <f>'Raw counts'!I954/'Raw counts'!I$1246*10000</f>
        <v>123.15639439845584</v>
      </c>
      <c r="J954">
        <f>'Raw counts'!J954/'Raw counts'!J$1246*10000</f>
        <v>41.196518487399935</v>
      </c>
      <c r="K954">
        <f>'Raw counts'!K954/'Raw counts'!K$1246*10000</f>
        <v>127.32482301131613</v>
      </c>
      <c r="L954">
        <f>'Raw counts'!L954/'Raw counts'!L$1246*10000</f>
        <v>4.2687024732015448</v>
      </c>
      <c r="M954">
        <f>'Raw counts'!M954/'Raw counts'!M$1246*10000</f>
        <v>47.891864096583618</v>
      </c>
      <c r="N954">
        <f>'Raw counts'!N954/'Raw counts'!N$1246*10000</f>
        <v>100.41174589239255</v>
      </c>
      <c r="O954">
        <f>'Raw counts'!O954/'Raw counts'!O$1246*10000</f>
        <v>82.084034586283479</v>
      </c>
      <c r="P954">
        <f>'Raw counts'!P954/'Raw counts'!P$1246*10000</f>
        <v>81.791602791462182</v>
      </c>
      <c r="Q954">
        <f>'Raw counts'!Q954/'Raw counts'!Q$1246*10000</f>
        <v>65.692989367428297</v>
      </c>
      <c r="R954">
        <f>'Raw counts'!R954/'Raw counts'!R$1246*10000</f>
        <v>75.980053332692222</v>
      </c>
      <c r="S954">
        <f>'Raw counts'!S954/'Raw counts'!S$1246*10000</f>
        <v>132.45478894632214</v>
      </c>
      <c r="T954">
        <f>'Raw counts'!T954/'Raw counts'!T$1246*10000</f>
        <v>112.55096623213282</v>
      </c>
      <c r="U954">
        <f>'Raw counts'!U954/'Raw counts'!U$1246*10000</f>
        <v>56.942497710930688</v>
      </c>
      <c r="V954">
        <f t="shared" si="57"/>
        <v>1</v>
      </c>
      <c r="W954">
        <f t="shared" si="58"/>
        <v>0.89815321450618435</v>
      </c>
      <c r="X954">
        <f t="shared" si="56"/>
        <v>85.704270751852093</v>
      </c>
      <c r="Y954">
        <f t="shared" si="59"/>
        <v>88.48858485745555</v>
      </c>
    </row>
    <row r="955" spans="1:25" x14ac:dyDescent="0.25">
      <c r="A955">
        <v>963</v>
      </c>
      <c r="B955" t="s">
        <v>1085</v>
      </c>
      <c r="C955">
        <v>94100</v>
      </c>
      <c r="D955">
        <v>235</v>
      </c>
      <c r="E955">
        <f>'Raw counts'!E955/'Raw counts'!E$1246*10000</f>
        <v>0</v>
      </c>
      <c r="F955">
        <f>'Raw counts'!F955/'Raw counts'!F$1246*10000</f>
        <v>0</v>
      </c>
      <c r="G955">
        <f>'Raw counts'!G955/'Raw counts'!G$1246*10000</f>
        <v>0</v>
      </c>
      <c r="H955">
        <f>'Raw counts'!H955/'Raw counts'!H$1246*10000</f>
        <v>0</v>
      </c>
      <c r="I955">
        <f>'Raw counts'!I955/'Raw counts'!I$1246*10000</f>
        <v>0</v>
      </c>
      <c r="J955">
        <f>'Raw counts'!J955/'Raw counts'!J$1246*10000</f>
        <v>0</v>
      </c>
      <c r="K955">
        <f>'Raw counts'!K955/'Raw counts'!K$1246*10000</f>
        <v>0</v>
      </c>
      <c r="L955">
        <f>'Raw counts'!L955/'Raw counts'!L$1246*10000</f>
        <v>0</v>
      </c>
      <c r="M955">
        <f>'Raw counts'!M955/'Raw counts'!M$1246*10000</f>
        <v>0</v>
      </c>
      <c r="N955">
        <f>'Raw counts'!N955/'Raw counts'!N$1246*10000</f>
        <v>0</v>
      </c>
      <c r="O955">
        <f>'Raw counts'!O955/'Raw counts'!O$1246*10000</f>
        <v>0</v>
      </c>
      <c r="P955">
        <f>'Raw counts'!P955/'Raw counts'!P$1246*10000</f>
        <v>0</v>
      </c>
      <c r="Q955">
        <f>'Raw counts'!Q955/'Raw counts'!Q$1246*10000</f>
        <v>0</v>
      </c>
      <c r="R955">
        <f>'Raw counts'!R955/'Raw counts'!R$1246*10000</f>
        <v>0</v>
      </c>
      <c r="S955">
        <f>'Raw counts'!S955/'Raw counts'!S$1246*10000</f>
        <v>0</v>
      </c>
      <c r="T955">
        <f>'Raw counts'!T955/'Raw counts'!T$1246*10000</f>
        <v>0</v>
      </c>
      <c r="U955">
        <f>'Raw counts'!U955/'Raw counts'!U$1246*10000</f>
        <v>0</v>
      </c>
      <c r="V955">
        <f t="shared" si="57"/>
        <v>0</v>
      </c>
      <c r="W955" t="str">
        <f t="shared" si="58"/>
        <v/>
      </c>
      <c r="X955">
        <f t="shared" si="56"/>
        <v>0</v>
      </c>
      <c r="Y955">
        <f t="shared" si="59"/>
        <v>0</v>
      </c>
    </row>
    <row r="956" spans="1:25" x14ac:dyDescent="0.25">
      <c r="A956">
        <v>964</v>
      </c>
      <c r="B956" t="s">
        <v>1086</v>
      </c>
      <c r="C956">
        <v>106400</v>
      </c>
      <c r="D956">
        <v>776</v>
      </c>
      <c r="E956">
        <f>'Raw counts'!E956/'Raw counts'!E$1246*10000</f>
        <v>0</v>
      </c>
      <c r="F956">
        <f>'Raw counts'!F956/'Raw counts'!F$1246*10000</f>
        <v>0</v>
      </c>
      <c r="G956">
        <f>'Raw counts'!G956/'Raw counts'!G$1246*10000</f>
        <v>0</v>
      </c>
      <c r="H956">
        <f>'Raw counts'!H956/'Raw counts'!H$1246*10000</f>
        <v>0</v>
      </c>
      <c r="I956">
        <f>'Raw counts'!I956/'Raw counts'!I$1246*10000</f>
        <v>0</v>
      </c>
      <c r="J956">
        <f>'Raw counts'!J956/'Raw counts'!J$1246*10000</f>
        <v>0</v>
      </c>
      <c r="K956">
        <f>'Raw counts'!K956/'Raw counts'!K$1246*10000</f>
        <v>0</v>
      </c>
      <c r="L956">
        <f>'Raw counts'!L956/'Raw counts'!L$1246*10000</f>
        <v>0</v>
      </c>
      <c r="M956">
        <f>'Raw counts'!M956/'Raw counts'!M$1246*10000</f>
        <v>0</v>
      </c>
      <c r="N956">
        <f>'Raw counts'!N956/'Raw counts'!N$1246*10000</f>
        <v>0</v>
      </c>
      <c r="O956">
        <f>'Raw counts'!O956/'Raw counts'!O$1246*10000</f>
        <v>0</v>
      </c>
      <c r="P956">
        <f>'Raw counts'!P956/'Raw counts'!P$1246*10000</f>
        <v>0</v>
      </c>
      <c r="Q956">
        <f>'Raw counts'!Q956/'Raw counts'!Q$1246*10000</f>
        <v>0</v>
      </c>
      <c r="R956">
        <f>'Raw counts'!R956/'Raw counts'!R$1246*10000</f>
        <v>0</v>
      </c>
      <c r="S956">
        <f>'Raw counts'!S956/'Raw counts'!S$1246*10000</f>
        <v>0</v>
      </c>
      <c r="T956">
        <f>'Raw counts'!T956/'Raw counts'!T$1246*10000</f>
        <v>0</v>
      </c>
      <c r="U956">
        <f>'Raw counts'!U956/'Raw counts'!U$1246*10000</f>
        <v>0</v>
      </c>
      <c r="V956">
        <f t="shared" si="57"/>
        <v>0</v>
      </c>
      <c r="W956" t="str">
        <f t="shared" si="58"/>
        <v/>
      </c>
      <c r="X956">
        <f t="shared" si="56"/>
        <v>0</v>
      </c>
      <c r="Y956">
        <f t="shared" si="59"/>
        <v>0</v>
      </c>
    </row>
    <row r="957" spans="1:25" x14ac:dyDescent="0.25">
      <c r="A957">
        <v>965</v>
      </c>
      <c r="B957" t="s">
        <v>473</v>
      </c>
      <c r="C957">
        <v>25500</v>
      </c>
      <c r="D957">
        <v>894</v>
      </c>
      <c r="E957">
        <f>'Raw counts'!E957/'Raw counts'!E$1246*10000</f>
        <v>2.1591994973323803</v>
      </c>
      <c r="F957">
        <f>'Raw counts'!F957/'Raw counts'!F$1246*10000</f>
        <v>8.202987856296777E-2</v>
      </c>
      <c r="G957">
        <f>'Raw counts'!G957/'Raw counts'!G$1246*10000</f>
        <v>15.91516211305003</v>
      </c>
      <c r="H957">
        <f>'Raw counts'!H957/'Raw counts'!H$1246*10000</f>
        <v>13.974581896843572</v>
      </c>
      <c r="I957">
        <f>'Raw counts'!I957/'Raw counts'!I$1246*10000</f>
        <v>4.83316350561355</v>
      </c>
      <c r="J957">
        <f>'Raw counts'!J957/'Raw counts'!J$1246*10000</f>
        <v>5.759130292433646</v>
      </c>
      <c r="K957">
        <f>'Raw counts'!K957/'Raw counts'!K$1246*10000</f>
        <v>16.161435977479233</v>
      </c>
      <c r="L957">
        <f>'Raw counts'!L957/'Raw counts'!L$1246*10000</f>
        <v>0.54681725896383426</v>
      </c>
      <c r="M957">
        <f>'Raw counts'!M957/'Raw counts'!M$1246*10000</f>
        <v>3.8197378618498958</v>
      </c>
      <c r="N957">
        <f>'Raw counts'!N957/'Raw counts'!N$1246*10000</f>
        <v>15.111706578128622</v>
      </c>
      <c r="O957">
        <f>'Raw counts'!O957/'Raw counts'!O$1246*10000</f>
        <v>14.975767861463716</v>
      </c>
      <c r="P957">
        <f>'Raw counts'!P957/'Raw counts'!P$1246*10000</f>
        <v>14.445376603362012</v>
      </c>
      <c r="Q957">
        <f>'Raw counts'!Q957/'Raw counts'!Q$1246*10000</f>
        <v>16.479316020625472</v>
      </c>
      <c r="R957">
        <f>'Raw counts'!R957/'Raw counts'!R$1246*10000</f>
        <v>20.639872097705812</v>
      </c>
      <c r="S957">
        <f>'Raw counts'!S957/'Raw counts'!S$1246*10000</f>
        <v>5.5587583557800775</v>
      </c>
      <c r="T957">
        <f>'Raw counts'!T957/'Raw counts'!T$1246*10000</f>
        <v>20.429447958172037</v>
      </c>
      <c r="U957">
        <f>'Raw counts'!U957/'Raw counts'!U$1246*10000</f>
        <v>10.544906983505683</v>
      </c>
      <c r="V957">
        <f t="shared" si="57"/>
        <v>1</v>
      </c>
      <c r="W957">
        <f t="shared" si="58"/>
        <v>1.5693117119091354E-2</v>
      </c>
      <c r="X957">
        <f t="shared" si="56"/>
        <v>7.0279175869032331</v>
      </c>
      <c r="Y957">
        <f t="shared" si="59"/>
        <v>14.773144057342929</v>
      </c>
    </row>
    <row r="958" spans="1:25" x14ac:dyDescent="0.25">
      <c r="A958">
        <v>966</v>
      </c>
      <c r="B958" t="s">
        <v>474</v>
      </c>
      <c r="C958">
        <v>46900</v>
      </c>
      <c r="D958">
        <v>942</v>
      </c>
      <c r="E958">
        <f>'Raw counts'!E958/'Raw counts'!E$1246*10000</f>
        <v>14.505487280521855</v>
      </c>
      <c r="F958">
        <f>'Raw counts'!F958/'Raw counts'!F$1246*10000</f>
        <v>5.4221749730121704</v>
      </c>
      <c r="G958">
        <f>'Raw counts'!G958/'Raw counts'!G$1246*10000</f>
        <v>4.0996651772223816</v>
      </c>
      <c r="H958">
        <f>'Raw counts'!H958/'Raw counts'!H$1246*10000</f>
        <v>5.2212723570624338</v>
      </c>
      <c r="I958">
        <f>'Raw counts'!I958/'Raw counts'!I$1246*10000</f>
        <v>15.059768069720693</v>
      </c>
      <c r="J958">
        <f>'Raw counts'!J958/'Raw counts'!J$1246*10000</f>
        <v>6.6959751174014492</v>
      </c>
      <c r="K958">
        <f>'Raw counts'!K958/'Raw counts'!K$1246*10000</f>
        <v>4.0804950108701714</v>
      </c>
      <c r="L958">
        <f>'Raw counts'!L958/'Raw counts'!L$1246*10000</f>
        <v>30.732011917088393</v>
      </c>
      <c r="M958">
        <f>'Raw counts'!M958/'Raw counts'!M$1246*10000</f>
        <v>17.817763946650842</v>
      </c>
      <c r="N958">
        <f>'Raw counts'!N958/'Raw counts'!N$1246*10000</f>
        <v>6.2133032504373595</v>
      </c>
      <c r="O958">
        <f>'Raw counts'!O958/'Raw counts'!O$1246*10000</f>
        <v>5.4888713218083858</v>
      </c>
      <c r="P958">
        <f>'Raw counts'!P958/'Raw counts'!P$1246*10000</f>
        <v>10.919508053724835</v>
      </c>
      <c r="Q958">
        <f>'Raw counts'!Q958/'Raw counts'!Q$1246*10000</f>
        <v>6.7672457504817025</v>
      </c>
      <c r="R958">
        <f>'Raw counts'!R958/'Raw counts'!R$1246*10000</f>
        <v>5.0968583397945633</v>
      </c>
      <c r="S958">
        <f>'Raw counts'!S958/'Raw counts'!S$1246*10000</f>
        <v>5.6727563298732226</v>
      </c>
      <c r="T958">
        <f>'Raw counts'!T958/'Raw counts'!T$1246*10000</f>
        <v>11.804062865655332</v>
      </c>
      <c r="U958">
        <f>'Raw counts'!U958/'Raw counts'!U$1246*10000</f>
        <v>9.2517455509605409</v>
      </c>
      <c r="V958">
        <f t="shared" si="57"/>
        <v>1</v>
      </c>
      <c r="W958">
        <f t="shared" si="58"/>
        <v>0.25912790451054296</v>
      </c>
      <c r="X958">
        <f t="shared" si="56"/>
        <v>11.514957094394488</v>
      </c>
      <c r="Y958">
        <f t="shared" si="59"/>
        <v>7.6517939328419926</v>
      </c>
    </row>
    <row r="959" spans="1:25" x14ac:dyDescent="0.25">
      <c r="A959">
        <v>967</v>
      </c>
      <c r="B959" t="s">
        <v>1087</v>
      </c>
      <c r="C959">
        <v>97300</v>
      </c>
      <c r="D959">
        <v>1009</v>
      </c>
      <c r="E959">
        <f>'Raw counts'!E959/'Raw counts'!E$1246*10000</f>
        <v>0</v>
      </c>
      <c r="F959">
        <f>'Raw counts'!F959/'Raw counts'!F$1246*10000</f>
        <v>0</v>
      </c>
      <c r="G959">
        <f>'Raw counts'!G959/'Raw counts'!G$1246*10000</f>
        <v>0</v>
      </c>
      <c r="H959">
        <f>'Raw counts'!H959/'Raw counts'!H$1246*10000</f>
        <v>0</v>
      </c>
      <c r="I959">
        <f>'Raw counts'!I959/'Raw counts'!I$1246*10000</f>
        <v>0</v>
      </c>
      <c r="J959">
        <f>'Raw counts'!J959/'Raw counts'!J$1246*10000</f>
        <v>0</v>
      </c>
      <c r="K959">
        <f>'Raw counts'!K959/'Raw counts'!K$1246*10000</f>
        <v>0</v>
      </c>
      <c r="L959">
        <f>'Raw counts'!L959/'Raw counts'!L$1246*10000</f>
        <v>0</v>
      </c>
      <c r="M959">
        <f>'Raw counts'!M959/'Raw counts'!M$1246*10000</f>
        <v>0</v>
      </c>
      <c r="N959">
        <f>'Raw counts'!N959/'Raw counts'!N$1246*10000</f>
        <v>0</v>
      </c>
      <c r="O959">
        <f>'Raw counts'!O959/'Raw counts'!O$1246*10000</f>
        <v>0</v>
      </c>
      <c r="P959">
        <f>'Raw counts'!P959/'Raw counts'!P$1246*10000</f>
        <v>0</v>
      </c>
      <c r="Q959">
        <f>'Raw counts'!Q959/'Raw counts'!Q$1246*10000</f>
        <v>0</v>
      </c>
      <c r="R959">
        <f>'Raw counts'!R959/'Raw counts'!R$1246*10000</f>
        <v>0</v>
      </c>
      <c r="S959">
        <f>'Raw counts'!S959/'Raw counts'!S$1246*10000</f>
        <v>0</v>
      </c>
      <c r="T959">
        <f>'Raw counts'!T959/'Raw counts'!T$1246*10000</f>
        <v>0</v>
      </c>
      <c r="U959">
        <f>'Raw counts'!U959/'Raw counts'!U$1246*10000</f>
        <v>0</v>
      </c>
      <c r="V959">
        <f t="shared" si="57"/>
        <v>0</v>
      </c>
      <c r="W959" t="str">
        <f t="shared" si="58"/>
        <v/>
      </c>
      <c r="X959">
        <f t="shared" si="56"/>
        <v>0</v>
      </c>
      <c r="Y959">
        <f t="shared" si="59"/>
        <v>0</v>
      </c>
    </row>
    <row r="960" spans="1:25" x14ac:dyDescent="0.25">
      <c r="A960">
        <v>968</v>
      </c>
      <c r="B960" t="s">
        <v>475</v>
      </c>
      <c r="C960">
        <v>59200</v>
      </c>
      <c r="D960">
        <v>645</v>
      </c>
      <c r="E960">
        <f>'Raw counts'!E960/'Raw counts'!E$1246*10000</f>
        <v>1.6250030819023968</v>
      </c>
      <c r="F960">
        <f>'Raw counts'!F960/'Raw counts'!F$1246*10000</f>
        <v>8.2522057834345581</v>
      </c>
      <c r="G960">
        <f>'Raw counts'!G960/'Raw counts'!G$1246*10000</f>
        <v>4.6939655346084264</v>
      </c>
      <c r="H960">
        <f>'Raw counts'!H960/'Raw counts'!H$1246*10000</f>
        <v>0.7399129276051043</v>
      </c>
      <c r="I960">
        <f>'Raw counts'!I960/'Raw counts'!I$1246*10000</f>
        <v>2.2226395229636835</v>
      </c>
      <c r="J960">
        <f>'Raw counts'!J960/'Raw counts'!J$1246*10000</f>
        <v>4.2404555235384729</v>
      </c>
      <c r="K960">
        <f>'Raw counts'!K960/'Raw counts'!K$1246*10000</f>
        <v>5.6413400969953731</v>
      </c>
      <c r="L960">
        <f>'Raw counts'!L960/'Raw counts'!L$1246*10000</f>
        <v>5.4196646069883245</v>
      </c>
      <c r="M960">
        <f>'Raw counts'!M960/'Raw counts'!M$1246*10000</f>
        <v>0.52987919675842943</v>
      </c>
      <c r="N960">
        <f>'Raw counts'!N960/'Raw counts'!N$1246*10000</f>
        <v>1.6495495355143432</v>
      </c>
      <c r="O960">
        <f>'Raw counts'!O960/'Raw counts'!O$1246*10000</f>
        <v>4.560037180288389</v>
      </c>
      <c r="P960">
        <f>'Raw counts'!P960/'Raw counts'!P$1246*10000</f>
        <v>4.7097056263032355</v>
      </c>
      <c r="Q960">
        <f>'Raw counts'!Q960/'Raw counts'!Q$1246*10000</f>
        <v>0.33153653532619298</v>
      </c>
      <c r="R960">
        <f>'Raw counts'!R960/'Raw counts'!R$1246*10000</f>
        <v>4.014978031819302</v>
      </c>
      <c r="S960">
        <f>'Raw counts'!S960/'Raw counts'!S$1246*10000</f>
        <v>1.8782523350585025</v>
      </c>
      <c r="T960">
        <f>'Raw counts'!T960/'Raw counts'!T$1246*10000</f>
        <v>11.176918332036088</v>
      </c>
      <c r="U960">
        <f>'Raw counts'!U960/'Raw counts'!U$1246*10000</f>
        <v>2.0786051214400092</v>
      </c>
      <c r="V960">
        <f t="shared" si="57"/>
        <v>1</v>
      </c>
      <c r="W960">
        <f t="shared" si="58"/>
        <v>0.94979167969724487</v>
      </c>
      <c r="X960">
        <f t="shared" si="56"/>
        <v>3.707229586088308</v>
      </c>
      <c r="Y960">
        <f t="shared" si="59"/>
        <v>3.7999478372232582</v>
      </c>
    </row>
    <row r="961" spans="1:25" x14ac:dyDescent="0.25">
      <c r="A961">
        <v>969</v>
      </c>
      <c r="B961" t="s">
        <v>476</v>
      </c>
      <c r="C961">
        <v>22800</v>
      </c>
      <c r="D961">
        <v>746</v>
      </c>
      <c r="E961">
        <f>'Raw counts'!E961/'Raw counts'!E$1246*10000</f>
        <v>8.3883779779582337</v>
      </c>
      <c r="F961">
        <f>'Raw counts'!F961/'Raw counts'!F$1246*10000</f>
        <v>16.045044246916497</v>
      </c>
      <c r="G961">
        <f>'Raw counts'!G961/'Raw counts'!G$1246*10000</f>
        <v>24.869959023494001</v>
      </c>
      <c r="H961">
        <f>'Raw counts'!H961/'Raw counts'!H$1246*10000</f>
        <v>9.8561986205510124</v>
      </c>
      <c r="I961">
        <f>'Raw counts'!I961/'Raw counts'!I$1246*10000</f>
        <v>5.0609686644768646</v>
      </c>
      <c r="J961">
        <f>'Raw counts'!J961/'Raw counts'!J$1246*10000</f>
        <v>5.5569690407300687</v>
      </c>
      <c r="K961">
        <f>'Raw counts'!K961/'Raw counts'!K$1246*10000</f>
        <v>16.834829143207536</v>
      </c>
      <c r="L961">
        <f>'Raw counts'!L961/'Raw counts'!L$1246*10000</f>
        <v>8.8196332090941E-3</v>
      </c>
      <c r="M961">
        <f>'Raw counts'!M961/'Raw counts'!M$1246*10000</f>
        <v>1.6172834614105107</v>
      </c>
      <c r="N961">
        <f>'Raw counts'!N961/'Raw counts'!N$1246*10000</f>
        <v>1.0172222135671785</v>
      </c>
      <c r="O961">
        <f>'Raw counts'!O961/'Raw counts'!O$1246*10000</f>
        <v>6.1484781759312828</v>
      </c>
      <c r="P961">
        <f>'Raw counts'!P961/'Raw counts'!P$1246*10000</f>
        <v>20.971438755235916</v>
      </c>
      <c r="Q961">
        <f>'Raw counts'!Q961/'Raw counts'!Q$1246*10000</f>
        <v>2.0867299576413321</v>
      </c>
      <c r="R961">
        <f>'Raw counts'!R961/'Raw counts'!R$1246*10000</f>
        <v>2.0275238364277115</v>
      </c>
      <c r="S961">
        <f>'Raw counts'!S961/'Raw counts'!S$1246*10000</f>
        <v>0.56456139550891404</v>
      </c>
      <c r="T961">
        <f>'Raw counts'!T961/'Raw counts'!T$1246*10000</f>
        <v>1.8556605378322792</v>
      </c>
      <c r="U961">
        <f>'Raw counts'!U961/'Raw counts'!U$1246*10000</f>
        <v>2.2738811766901144</v>
      </c>
      <c r="V961">
        <f t="shared" si="57"/>
        <v>1</v>
      </c>
      <c r="W961">
        <f t="shared" si="58"/>
        <v>0.1757968315960359</v>
      </c>
      <c r="X961">
        <f t="shared" si="56"/>
        <v>9.8042722013282031</v>
      </c>
      <c r="Y961">
        <f t="shared" si="59"/>
        <v>4.6181870061043409</v>
      </c>
    </row>
    <row r="962" spans="1:25" x14ac:dyDescent="0.25">
      <c r="A962">
        <v>970</v>
      </c>
      <c r="B962" t="s">
        <v>477</v>
      </c>
      <c r="C962">
        <v>94900</v>
      </c>
      <c r="D962">
        <v>938</v>
      </c>
      <c r="E962">
        <f>'Raw counts'!E962/'Raw counts'!E$1246*10000</f>
        <v>6.3505867568599411E-2</v>
      </c>
      <c r="F962">
        <f>'Raw counts'!F962/'Raw counts'!F$1246*10000</f>
        <v>0.19687170855112268</v>
      </c>
      <c r="G962">
        <f>'Raw counts'!G962/'Raw counts'!G$1246*10000</f>
        <v>1.3296211385586103</v>
      </c>
      <c r="H962">
        <f>'Raw counts'!H962/'Raw counts'!H$1246*10000</f>
        <v>2.7921242551136011E-2</v>
      </c>
      <c r="I962">
        <f>'Raw counts'!I962/'Raw counts'!I$1246*10000</f>
        <v>0</v>
      </c>
      <c r="J962">
        <f>'Raw counts'!J962/'Raw counts'!J$1246*10000</f>
        <v>0.76919890892093223</v>
      </c>
      <c r="K962">
        <f>'Raw counts'!K962/'Raw counts'!K$1246*10000</f>
        <v>0</v>
      </c>
      <c r="L962">
        <f>'Raw counts'!L962/'Raw counts'!L$1246*10000</f>
        <v>0</v>
      </c>
      <c r="M962">
        <f>'Raw counts'!M962/'Raw counts'!M$1246*10000</f>
        <v>0</v>
      </c>
      <c r="N962">
        <f>'Raw counts'!N962/'Raw counts'!N$1246*10000</f>
        <v>0.41238738387858581</v>
      </c>
      <c r="O962">
        <f>'Raw counts'!O962/'Raw counts'!O$1246*10000</f>
        <v>6.7306821849275125E-3</v>
      </c>
      <c r="P962">
        <f>'Raw counts'!P962/'Raw counts'!P$1246*10000</f>
        <v>0</v>
      </c>
      <c r="Q962">
        <f>'Raw counts'!Q962/'Raw counts'!Q$1246*10000</f>
        <v>4.4464900031983525</v>
      </c>
      <c r="R962">
        <f>'Raw counts'!R962/'Raw counts'!R$1246*10000</f>
        <v>0.83745549765492422</v>
      </c>
      <c r="S962">
        <f>'Raw counts'!S962/'Raw counts'!S$1246*10000</f>
        <v>0</v>
      </c>
      <c r="T962">
        <f>'Raw counts'!T962/'Raw counts'!T$1246*10000</f>
        <v>0.54982534454289755</v>
      </c>
      <c r="U962">
        <f>'Raw counts'!U962/'Raw counts'!U$1246*10000</f>
        <v>0.79412262468376127</v>
      </c>
      <c r="V962">
        <f t="shared" si="57"/>
        <v>1</v>
      </c>
      <c r="W962">
        <f t="shared" si="58"/>
        <v>0.25433209372964011</v>
      </c>
      <c r="X962">
        <f t="shared" si="56"/>
        <v>0.26523542957226676</v>
      </c>
      <c r="Y962">
        <f t="shared" si="59"/>
        <v>0.88087644201793103</v>
      </c>
    </row>
    <row r="963" spans="1:25" x14ac:dyDescent="0.25">
      <c r="A963">
        <v>971</v>
      </c>
      <c r="B963" t="s">
        <v>1088</v>
      </c>
      <c r="C963">
        <v>106600</v>
      </c>
      <c r="D963">
        <v>776</v>
      </c>
      <c r="E963">
        <f>'Raw counts'!E963/'Raw counts'!E$1246*10000</f>
        <v>0</v>
      </c>
      <c r="F963">
        <f>'Raw counts'!F963/'Raw counts'!F$1246*10000</f>
        <v>0</v>
      </c>
      <c r="G963">
        <f>'Raw counts'!G963/'Raw counts'!G$1246*10000</f>
        <v>0</v>
      </c>
      <c r="H963">
        <f>'Raw counts'!H963/'Raw counts'!H$1246*10000</f>
        <v>0</v>
      </c>
      <c r="I963">
        <f>'Raw counts'!I963/'Raw counts'!I$1246*10000</f>
        <v>0</v>
      </c>
      <c r="J963">
        <f>'Raw counts'!J963/'Raw counts'!J$1246*10000</f>
        <v>0</v>
      </c>
      <c r="K963">
        <f>'Raw counts'!K963/'Raw counts'!K$1246*10000</f>
        <v>0</v>
      </c>
      <c r="L963">
        <f>'Raw counts'!L963/'Raw counts'!L$1246*10000</f>
        <v>0</v>
      </c>
      <c r="M963">
        <f>'Raw counts'!M963/'Raw counts'!M$1246*10000</f>
        <v>0</v>
      </c>
      <c r="N963">
        <f>'Raw counts'!N963/'Raw counts'!N$1246*10000</f>
        <v>0</v>
      </c>
      <c r="O963">
        <f>'Raw counts'!O963/'Raw counts'!O$1246*10000</f>
        <v>0</v>
      </c>
      <c r="P963">
        <f>'Raw counts'!P963/'Raw counts'!P$1246*10000</f>
        <v>0</v>
      </c>
      <c r="Q963">
        <f>'Raw counts'!Q963/'Raw counts'!Q$1246*10000</f>
        <v>0</v>
      </c>
      <c r="R963">
        <f>'Raw counts'!R963/'Raw counts'!R$1246*10000</f>
        <v>0</v>
      </c>
      <c r="S963">
        <f>'Raw counts'!S963/'Raw counts'!S$1246*10000</f>
        <v>0</v>
      </c>
      <c r="T963">
        <f>'Raw counts'!T963/'Raw counts'!T$1246*10000</f>
        <v>0</v>
      </c>
      <c r="U963">
        <f>'Raw counts'!U963/'Raw counts'!U$1246*10000</f>
        <v>0</v>
      </c>
      <c r="V963">
        <f t="shared" si="57"/>
        <v>0</v>
      </c>
      <c r="W963" t="str">
        <f t="shared" si="58"/>
        <v/>
      </c>
      <c r="X963">
        <f t="shared" ref="X963:X1026" si="60">AVERAGE(E963:M963)</f>
        <v>0</v>
      </c>
      <c r="Y963">
        <f t="shared" si="59"/>
        <v>0</v>
      </c>
    </row>
    <row r="964" spans="1:25" x14ac:dyDescent="0.25">
      <c r="A964">
        <v>972</v>
      </c>
      <c r="B964" t="s">
        <v>478</v>
      </c>
      <c r="C964">
        <v>20100</v>
      </c>
      <c r="D964">
        <v>315</v>
      </c>
      <c r="E964">
        <f>'Raw counts'!E964/'Raw counts'!E$1246*10000</f>
        <v>0</v>
      </c>
      <c r="F964">
        <f>'Raw counts'!F964/'Raw counts'!F$1246*10000</f>
        <v>0</v>
      </c>
      <c r="G964">
        <f>'Raw counts'!G964/'Raw counts'!G$1246*10000</f>
        <v>0</v>
      </c>
      <c r="H964">
        <f>'Raw counts'!H964/'Raw counts'!H$1246*10000</f>
        <v>0</v>
      </c>
      <c r="I964">
        <f>'Raw counts'!I964/'Raw counts'!I$1246*10000</f>
        <v>0</v>
      </c>
      <c r="J964">
        <f>'Raw counts'!J964/'Raw counts'!J$1246*10000</f>
        <v>0</v>
      </c>
      <c r="K964">
        <f>'Raw counts'!K964/'Raw counts'!K$1246*10000</f>
        <v>0</v>
      </c>
      <c r="L964">
        <f>'Raw counts'!L964/'Raw counts'!L$1246*10000</f>
        <v>0</v>
      </c>
      <c r="M964">
        <f>'Raw counts'!M964/'Raw counts'!M$1246*10000</f>
        <v>0</v>
      </c>
      <c r="N964">
        <f>'Raw counts'!N964/'Raw counts'!N$1246*10000</f>
        <v>0</v>
      </c>
      <c r="O964">
        <f>'Raw counts'!O964/'Raw counts'!O$1246*10000</f>
        <v>0</v>
      </c>
      <c r="P964">
        <f>'Raw counts'!P964/'Raw counts'!P$1246*10000</f>
        <v>0</v>
      </c>
      <c r="Q964">
        <f>'Raw counts'!Q964/'Raw counts'!Q$1246*10000</f>
        <v>0</v>
      </c>
      <c r="R964">
        <f>'Raw counts'!R964/'Raw counts'!R$1246*10000</f>
        <v>0</v>
      </c>
      <c r="S964">
        <f>'Raw counts'!S964/'Raw counts'!S$1246*10000</f>
        <v>0</v>
      </c>
      <c r="T964">
        <f>'Raw counts'!T964/'Raw counts'!T$1246*10000</f>
        <v>0</v>
      </c>
      <c r="U964">
        <f>'Raw counts'!U964/'Raw counts'!U$1246*10000</f>
        <v>0</v>
      </c>
      <c r="V964">
        <f t="shared" ref="V964:V1027" si="61">IF(AND(X964=0,Y964=0),0,1)</f>
        <v>0</v>
      </c>
      <c r="W964" t="str">
        <f t="shared" ref="W964:W1027" si="62">IFERROR(_xlfn.T.TEST(E964:M964,N964:U964,2,2),"")</f>
        <v/>
      </c>
      <c r="X964">
        <f t="shared" si="60"/>
        <v>0</v>
      </c>
      <c r="Y964">
        <f t="shared" ref="Y964:Y1027" si="63">AVERAGE(N964:U964)</f>
        <v>0</v>
      </c>
    </row>
    <row r="965" spans="1:25" x14ac:dyDescent="0.25">
      <c r="A965">
        <v>973</v>
      </c>
      <c r="B965" t="s">
        <v>479</v>
      </c>
      <c r="C965">
        <v>15700</v>
      </c>
      <c r="D965">
        <v>409</v>
      </c>
      <c r="E965">
        <f>'Raw counts'!E965/'Raw counts'!E$1246*10000</f>
        <v>2.7606374195997039</v>
      </c>
      <c r="F965">
        <f>'Raw counts'!F965/'Raw counts'!F$1246*10000</f>
        <v>7.7600265120567515</v>
      </c>
      <c r="G965">
        <f>'Raw counts'!G965/'Raw counts'!G$1246*10000</f>
        <v>26.965119605465148</v>
      </c>
      <c r="H965">
        <f>'Raw counts'!H965/'Raw counts'!H$1246*10000</f>
        <v>13.904778790465734</v>
      </c>
      <c r="I965">
        <f>'Raw counts'!I965/'Raw counts'!I$1246*10000</f>
        <v>4.0019825205717297</v>
      </c>
      <c r="J965">
        <f>'Raw counts'!J965/'Raw counts'!J$1246*10000</f>
        <v>6.2620680405742561</v>
      </c>
      <c r="K965">
        <f>'Raw counts'!K965/'Raw counts'!K$1246*10000</f>
        <v>36.340933162383635</v>
      </c>
      <c r="L965">
        <f>'Raw counts'!L965/'Raw counts'!L$1246*10000</f>
        <v>4.8728473480244903</v>
      </c>
      <c r="M965">
        <f>'Raw counts'!M965/'Raw counts'!M$1246*10000</f>
        <v>6.4184497485608025</v>
      </c>
      <c r="N965">
        <f>'Raw counts'!N965/'Raw counts'!N$1246*10000</f>
        <v>13.379679565838561</v>
      </c>
      <c r="O965">
        <f>'Raw counts'!O965/'Raw counts'!O$1246*10000</f>
        <v>22.30884610194224</v>
      </c>
      <c r="P965">
        <f>'Raw counts'!P965/'Raw counts'!P$1246*10000</f>
        <v>30.792585333498014</v>
      </c>
      <c r="Q965">
        <f>'Raw counts'!Q965/'Raw counts'!Q$1246*10000</f>
        <v>47.107441240024649</v>
      </c>
      <c r="R965">
        <f>'Raw counts'!R965/'Raw counts'!R$1246*10000</f>
        <v>20.183078189894037</v>
      </c>
      <c r="S965">
        <f>'Raw counts'!S965/'Raw counts'!S$1246*10000</f>
        <v>34.57938547492099</v>
      </c>
      <c r="T965">
        <f>'Raw counts'!T965/'Raw counts'!T$1246*10000</f>
        <v>12.439798420283056</v>
      </c>
      <c r="U965">
        <f>'Raw counts'!U965/'Raw counts'!U$1246*10000</f>
        <v>8.0974470910376972</v>
      </c>
      <c r="V965">
        <f t="shared" si="61"/>
        <v>1</v>
      </c>
      <c r="W965">
        <f t="shared" si="62"/>
        <v>7.6554272471127671E-2</v>
      </c>
      <c r="X965">
        <f t="shared" si="60"/>
        <v>12.142982571966918</v>
      </c>
      <c r="Y965">
        <f t="shared" si="63"/>
        <v>23.61103267717991</v>
      </c>
    </row>
    <row r="966" spans="1:25" x14ac:dyDescent="0.25">
      <c r="A966">
        <v>974</v>
      </c>
      <c r="B966" t="s">
        <v>480</v>
      </c>
      <c r="C966">
        <v>6000</v>
      </c>
      <c r="D966">
        <v>345</v>
      </c>
      <c r="E966">
        <f>'Raw counts'!E966/'Raw counts'!E$1246*10000</f>
        <v>83.730618569563958</v>
      </c>
      <c r="F966">
        <f>'Raw counts'!F966/'Raw counts'!F$1246*10000</f>
        <v>33.57482929582271</v>
      </c>
      <c r="G966">
        <f>'Raw counts'!G966/'Raw counts'!G$1246*10000</f>
        <v>1.7728281847448135</v>
      </c>
      <c r="H966">
        <f>'Raw counts'!H966/'Raw counts'!H$1246*10000</f>
        <v>40.813876299123059</v>
      </c>
      <c r="I966">
        <f>'Raw counts'!I966/'Raw counts'!I$1246*10000</f>
        <v>2.4689153703834821</v>
      </c>
      <c r="J966">
        <f>'Raw counts'!J966/'Raw counts'!J$1246*10000</f>
        <v>61.767658538798194</v>
      </c>
      <c r="K966">
        <f>'Raw counts'!K966/'Raw counts'!K$1246*10000</f>
        <v>51.52572607168738</v>
      </c>
      <c r="L966">
        <f>'Raw counts'!L966/'Raw counts'!L$1246*10000</f>
        <v>107.54660735169347</v>
      </c>
      <c r="M966">
        <f>'Raw counts'!M966/'Raw counts'!M$1246*10000</f>
        <v>71.409285142279472</v>
      </c>
      <c r="N966">
        <f>'Raw counts'!N966/'Raw counts'!N$1246*10000</f>
        <v>136.17947832079523</v>
      </c>
      <c r="O966">
        <f>'Raw counts'!O966/'Raw counts'!O$1246*10000</f>
        <v>45.613833167253745</v>
      </c>
      <c r="P966">
        <f>'Raw counts'!P966/'Raw counts'!P$1246*10000</f>
        <v>57.251557685987429</v>
      </c>
      <c r="Q966">
        <f>'Raw counts'!Q966/'Raw counts'!Q$1246*10000</f>
        <v>4.6025071962930317</v>
      </c>
      <c r="R966">
        <f>'Raw counts'!R966/'Raw counts'!R$1246*10000</f>
        <v>42.710230380401143</v>
      </c>
      <c r="S966">
        <f>'Raw counts'!S966/'Raw counts'!S$1246*10000</f>
        <v>13.951180639018357</v>
      </c>
      <c r="T966">
        <f>'Raw counts'!T966/'Raw counts'!T$1246*10000</f>
        <v>30.480942538096883</v>
      </c>
      <c r="U966">
        <f>'Raw counts'!U966/'Raw counts'!U$1246*10000</f>
        <v>73.614733361395224</v>
      </c>
      <c r="V966">
        <f t="shared" si="61"/>
        <v>1</v>
      </c>
      <c r="W966">
        <f t="shared" si="62"/>
        <v>0.99837894722872988</v>
      </c>
      <c r="X966">
        <f t="shared" si="60"/>
        <v>50.512260536010729</v>
      </c>
      <c r="Y966">
        <f t="shared" si="63"/>
        <v>50.550557911155124</v>
      </c>
    </row>
    <row r="967" spans="1:25" x14ac:dyDescent="0.25">
      <c r="A967">
        <v>975</v>
      </c>
      <c r="B967" t="s">
        <v>1089</v>
      </c>
      <c r="C967">
        <v>82900</v>
      </c>
      <c r="D967">
        <v>323</v>
      </c>
      <c r="E967">
        <f>'Raw counts'!E967/'Raw counts'!E$1246*10000</f>
        <v>0</v>
      </c>
      <c r="F967">
        <f>'Raw counts'!F967/'Raw counts'!F$1246*10000</f>
        <v>0</v>
      </c>
      <c r="G967">
        <f>'Raw counts'!G967/'Raw counts'!G$1246*10000</f>
        <v>0</v>
      </c>
      <c r="H967">
        <f>'Raw counts'!H967/'Raw counts'!H$1246*10000</f>
        <v>0</v>
      </c>
      <c r="I967">
        <f>'Raw counts'!I967/'Raw counts'!I$1246*10000</f>
        <v>0</v>
      </c>
      <c r="J967">
        <f>'Raw counts'!J967/'Raw counts'!J$1246*10000</f>
        <v>0</v>
      </c>
      <c r="K967">
        <f>'Raw counts'!K967/'Raw counts'!K$1246*10000</f>
        <v>0</v>
      </c>
      <c r="L967">
        <f>'Raw counts'!L967/'Raw counts'!L$1246*10000</f>
        <v>0</v>
      </c>
      <c r="M967">
        <f>'Raw counts'!M967/'Raw counts'!M$1246*10000</f>
        <v>0</v>
      </c>
      <c r="N967">
        <f>'Raw counts'!N967/'Raw counts'!N$1246*10000</f>
        <v>0</v>
      </c>
      <c r="O967">
        <f>'Raw counts'!O967/'Raw counts'!O$1246*10000</f>
        <v>0</v>
      </c>
      <c r="P967">
        <f>'Raw counts'!P967/'Raw counts'!P$1246*10000</f>
        <v>0</v>
      </c>
      <c r="Q967">
        <f>'Raw counts'!Q967/'Raw counts'!Q$1246*10000</f>
        <v>0</v>
      </c>
      <c r="R967">
        <f>'Raw counts'!R967/'Raw counts'!R$1246*10000</f>
        <v>0</v>
      </c>
      <c r="S967">
        <f>'Raw counts'!S967/'Raw counts'!S$1246*10000</f>
        <v>0</v>
      </c>
      <c r="T967">
        <f>'Raw counts'!T967/'Raw counts'!T$1246*10000</f>
        <v>0</v>
      </c>
      <c r="U967">
        <f>'Raw counts'!U967/'Raw counts'!U$1246*10000</f>
        <v>0</v>
      </c>
      <c r="V967">
        <f t="shared" si="61"/>
        <v>0</v>
      </c>
      <c r="W967" t="str">
        <f t="shared" si="62"/>
        <v/>
      </c>
      <c r="X967">
        <f t="shared" si="60"/>
        <v>0</v>
      </c>
      <c r="Y967">
        <f t="shared" si="63"/>
        <v>0</v>
      </c>
    </row>
    <row r="968" spans="1:25" x14ac:dyDescent="0.25">
      <c r="A968">
        <v>976</v>
      </c>
      <c r="B968" t="s">
        <v>1090</v>
      </c>
      <c r="C968">
        <v>55500</v>
      </c>
      <c r="D968">
        <v>920</v>
      </c>
      <c r="E968">
        <f>'Raw counts'!E968/'Raw counts'!E$1246*10000</f>
        <v>0</v>
      </c>
      <c r="F968">
        <f>'Raw counts'!F968/'Raw counts'!F$1246*10000</f>
        <v>0</v>
      </c>
      <c r="G968">
        <f>'Raw counts'!G968/'Raw counts'!G$1246*10000</f>
        <v>0</v>
      </c>
      <c r="H968">
        <f>'Raw counts'!H968/'Raw counts'!H$1246*10000</f>
        <v>0</v>
      </c>
      <c r="I968">
        <f>'Raw counts'!I968/'Raw counts'!I$1246*10000</f>
        <v>0</v>
      </c>
      <c r="J968">
        <f>'Raw counts'!J968/'Raw counts'!J$1246*10000</f>
        <v>0</v>
      </c>
      <c r="K968">
        <f>'Raw counts'!K968/'Raw counts'!K$1246*10000</f>
        <v>0</v>
      </c>
      <c r="L968">
        <f>'Raw counts'!L968/'Raw counts'!L$1246*10000</f>
        <v>0</v>
      </c>
      <c r="M968">
        <f>'Raw counts'!M968/'Raw counts'!M$1246*10000</f>
        <v>0</v>
      </c>
      <c r="N968">
        <f>'Raw counts'!N968/'Raw counts'!N$1246*10000</f>
        <v>0</v>
      </c>
      <c r="O968">
        <f>'Raw counts'!O968/'Raw counts'!O$1246*10000</f>
        <v>0</v>
      </c>
      <c r="P968">
        <f>'Raw counts'!P968/'Raw counts'!P$1246*10000</f>
        <v>0</v>
      </c>
      <c r="Q968">
        <f>'Raw counts'!Q968/'Raw counts'!Q$1246*10000</f>
        <v>0</v>
      </c>
      <c r="R968">
        <f>'Raw counts'!R968/'Raw counts'!R$1246*10000</f>
        <v>0</v>
      </c>
      <c r="S968">
        <f>'Raw counts'!S968/'Raw counts'!S$1246*10000</f>
        <v>0</v>
      </c>
      <c r="T968">
        <f>'Raw counts'!T968/'Raw counts'!T$1246*10000</f>
        <v>0</v>
      </c>
      <c r="U968">
        <f>'Raw counts'!U968/'Raw counts'!U$1246*10000</f>
        <v>0</v>
      </c>
      <c r="V968">
        <f t="shared" si="61"/>
        <v>0</v>
      </c>
      <c r="W968" t="str">
        <f t="shared" si="62"/>
        <v/>
      </c>
      <c r="X968">
        <f t="shared" si="60"/>
        <v>0</v>
      </c>
      <c r="Y968">
        <f t="shared" si="63"/>
        <v>0</v>
      </c>
    </row>
    <row r="969" spans="1:25" x14ac:dyDescent="0.25">
      <c r="A969">
        <v>977</v>
      </c>
      <c r="B969" t="s">
        <v>481</v>
      </c>
      <c r="C969">
        <v>29700</v>
      </c>
      <c r="D969">
        <v>895</v>
      </c>
      <c r="E969">
        <f>'Raw counts'!E969/'Raw counts'!E$1246*10000</f>
        <v>9.5987251010303645</v>
      </c>
      <c r="F969">
        <f>'Raw counts'!F969/'Raw counts'!F$1246*10000</f>
        <v>7.9897101720330612</v>
      </c>
      <c r="G969">
        <f>'Raw counts'!G969/'Raw counts'!G$1246*10000</f>
        <v>5.6609627262874165</v>
      </c>
      <c r="H969">
        <f>'Raw counts'!H969/'Raw counts'!H$1246*10000</f>
        <v>6.1077718080610017</v>
      </c>
      <c r="I969">
        <f>'Raw counts'!I969/'Raw counts'!I$1246*10000</f>
        <v>6.1753668740514529</v>
      </c>
      <c r="J969">
        <f>'Raw counts'!J969/'Raw counts'!J$1246*10000</f>
        <v>2.6675423700398997</v>
      </c>
      <c r="K969">
        <f>'Raw counts'!K969/'Raw counts'!K$1246*10000</f>
        <v>6.8008250181169521</v>
      </c>
      <c r="L969">
        <f>'Raw counts'!L969/'Raw counts'!L$1246*10000</f>
        <v>15.280014534755528</v>
      </c>
      <c r="M969">
        <f>'Raw counts'!M969/'Raw counts'!M$1246*10000</f>
        <v>6.4737414908312472</v>
      </c>
      <c r="N969">
        <f>'Raw counts'!N969/'Raw counts'!N$1246*10000</f>
        <v>18.914834673897804</v>
      </c>
      <c r="O969">
        <f>'Raw counts'!O969/'Raw counts'!O$1246*10000</f>
        <v>4.5061917228089694</v>
      </c>
      <c r="P969">
        <f>'Raw counts'!P969/'Raw counts'!P$1246*10000</f>
        <v>10.098942282172908</v>
      </c>
      <c r="Q969">
        <f>'Raw counts'!Q969/'Raw counts'!Q$1246*10000</f>
        <v>6.084670530692482</v>
      </c>
      <c r="R969">
        <f>'Raw counts'!R969/'Raw counts'!R$1246*10000</f>
        <v>4.0830964215807075</v>
      </c>
      <c r="S969">
        <f>'Raw counts'!S969/'Raw counts'!S$1246*10000</f>
        <v>8.343566008626933</v>
      </c>
      <c r="T969">
        <f>'Raw counts'!T969/'Raw counts'!T$1246*10000</f>
        <v>13.642541361470647</v>
      </c>
      <c r="U969">
        <f>'Raw counts'!U969/'Raw counts'!U$1246*10000</f>
        <v>7.8587763568431237</v>
      </c>
      <c r="V969">
        <f t="shared" si="61"/>
        <v>1</v>
      </c>
      <c r="W969">
        <f t="shared" si="62"/>
        <v>0.405025289033077</v>
      </c>
      <c r="X969">
        <f t="shared" si="60"/>
        <v>7.4171844550229924</v>
      </c>
      <c r="Y969">
        <f t="shared" si="63"/>
        <v>9.1915774197616962</v>
      </c>
    </row>
    <row r="970" spans="1:25" x14ac:dyDescent="0.25">
      <c r="A970">
        <v>978</v>
      </c>
      <c r="B970" t="s">
        <v>482</v>
      </c>
      <c r="C970">
        <v>95000</v>
      </c>
      <c r="D970">
        <v>938</v>
      </c>
      <c r="E970">
        <f>'Raw counts'!E970/'Raw counts'!E$1246*10000</f>
        <v>10.956629975217769</v>
      </c>
      <c r="F970">
        <f>'Raw counts'!F970/'Raw counts'!F$1246*10000</f>
        <v>22.599231544097623</v>
      </c>
      <c r="G970">
        <f>'Raw counts'!G970/'Raw counts'!G$1246*10000</f>
        <v>12.510526167346923</v>
      </c>
      <c r="H970">
        <f>'Raw counts'!H970/'Raw counts'!H$1246*10000</f>
        <v>0.23035025104687207</v>
      </c>
      <c r="I970">
        <f>'Raw counts'!I970/'Raw counts'!I$1246*10000</f>
        <v>0</v>
      </c>
      <c r="J970">
        <f>'Raw counts'!J970/'Raw counts'!J$1246*10000</f>
        <v>0</v>
      </c>
      <c r="K970">
        <f>'Raw counts'!K970/'Raw counts'!K$1246*10000</f>
        <v>0</v>
      </c>
      <c r="L970">
        <f>'Raw counts'!L970/'Raw counts'!L$1246*10000</f>
        <v>0</v>
      </c>
      <c r="M970">
        <f>'Raw counts'!M970/'Raw counts'!M$1246*10000</f>
        <v>0</v>
      </c>
      <c r="N970">
        <f>'Raw counts'!N970/'Raw counts'!N$1246*10000</f>
        <v>2.8133983744605744</v>
      </c>
      <c r="O970">
        <f>'Raw counts'!O970/'Raw counts'!O$1246*10000</f>
        <v>20.673290331004857</v>
      </c>
      <c r="P970">
        <f>'Raw counts'!P970/'Raw counts'!P$1246*10000</f>
        <v>0</v>
      </c>
      <c r="Q970">
        <f>'Raw counts'!Q970/'Raw counts'!Q$1246*10000</f>
        <v>30.979163903862204</v>
      </c>
      <c r="R970">
        <f>'Raw counts'!R970/'Raw counts'!R$1246*10000</f>
        <v>0</v>
      </c>
      <c r="S970">
        <f>'Raw counts'!S970/'Raw counts'!S$1246*10000</f>
        <v>0</v>
      </c>
      <c r="T970">
        <f>'Raw counts'!T970/'Raw counts'!T$1246*10000</f>
        <v>0</v>
      </c>
      <c r="U970">
        <f>'Raw counts'!U970/'Raw counts'!U$1246*10000</f>
        <v>27.659768359203795</v>
      </c>
      <c r="V970">
        <f t="shared" si="61"/>
        <v>1</v>
      </c>
      <c r="W970">
        <f t="shared" si="62"/>
        <v>0.35964806674558103</v>
      </c>
      <c r="X970">
        <f t="shared" si="60"/>
        <v>5.1440819930787987</v>
      </c>
      <c r="Y970">
        <f t="shared" si="63"/>
        <v>10.26570262106643</v>
      </c>
    </row>
    <row r="971" spans="1:25" x14ac:dyDescent="0.25">
      <c r="A971">
        <v>979</v>
      </c>
      <c r="B971" t="s">
        <v>1091</v>
      </c>
      <c r="C971">
        <v>106700</v>
      </c>
      <c r="D971">
        <v>776</v>
      </c>
      <c r="E971">
        <f>'Raw counts'!E971/'Raw counts'!E$1246*10000</f>
        <v>0</v>
      </c>
      <c r="F971">
        <f>'Raw counts'!F971/'Raw counts'!F$1246*10000</f>
        <v>0</v>
      </c>
      <c r="G971">
        <f>'Raw counts'!G971/'Raw counts'!G$1246*10000</f>
        <v>0</v>
      </c>
      <c r="H971">
        <f>'Raw counts'!H971/'Raw counts'!H$1246*10000</f>
        <v>0</v>
      </c>
      <c r="I971">
        <f>'Raw counts'!I971/'Raw counts'!I$1246*10000</f>
        <v>0</v>
      </c>
      <c r="J971">
        <f>'Raw counts'!J971/'Raw counts'!J$1246*10000</f>
        <v>0</v>
      </c>
      <c r="K971">
        <f>'Raw counts'!K971/'Raw counts'!K$1246*10000</f>
        <v>0</v>
      </c>
      <c r="L971">
        <f>'Raw counts'!L971/'Raw counts'!L$1246*10000</f>
        <v>0</v>
      </c>
      <c r="M971">
        <f>'Raw counts'!M971/'Raw counts'!M$1246*10000</f>
        <v>0</v>
      </c>
      <c r="N971">
        <f>'Raw counts'!N971/'Raw counts'!N$1246*10000</f>
        <v>0</v>
      </c>
      <c r="O971">
        <f>'Raw counts'!O971/'Raw counts'!O$1246*10000</f>
        <v>0</v>
      </c>
      <c r="P971">
        <f>'Raw counts'!P971/'Raw counts'!P$1246*10000</f>
        <v>0</v>
      </c>
      <c r="Q971">
        <f>'Raw counts'!Q971/'Raw counts'!Q$1246*10000</f>
        <v>0</v>
      </c>
      <c r="R971">
        <f>'Raw counts'!R971/'Raw counts'!R$1246*10000</f>
        <v>0</v>
      </c>
      <c r="S971">
        <f>'Raw counts'!S971/'Raw counts'!S$1246*10000</f>
        <v>0</v>
      </c>
      <c r="T971">
        <f>'Raw counts'!T971/'Raw counts'!T$1246*10000</f>
        <v>0</v>
      </c>
      <c r="U971">
        <f>'Raw counts'!U971/'Raw counts'!U$1246*10000</f>
        <v>0</v>
      </c>
      <c r="V971">
        <f t="shared" si="61"/>
        <v>0</v>
      </c>
      <c r="W971" t="str">
        <f t="shared" si="62"/>
        <v/>
      </c>
      <c r="X971">
        <f t="shared" si="60"/>
        <v>0</v>
      </c>
      <c r="Y971">
        <f t="shared" si="63"/>
        <v>0</v>
      </c>
    </row>
    <row r="972" spans="1:25" x14ac:dyDescent="0.25">
      <c r="A972">
        <v>980</v>
      </c>
      <c r="B972" t="s">
        <v>483</v>
      </c>
      <c r="C972">
        <v>76000</v>
      </c>
      <c r="D972">
        <v>467</v>
      </c>
      <c r="E972">
        <f>'Raw counts'!E972/'Raw counts'!E$1246*10000</f>
        <v>0.6948289039858524</v>
      </c>
      <c r="F972">
        <f>'Raw counts'!F972/'Raw counts'!F$1246*10000</f>
        <v>0.10663884213185811</v>
      </c>
      <c r="G972">
        <f>'Raw counts'!G972/'Raw counts'!G$1246*10000</f>
        <v>2.0145774826645608E-2</v>
      </c>
      <c r="H972">
        <f>'Raw counts'!H972/'Raw counts'!H$1246*10000</f>
        <v>2.0940931913352008E-2</v>
      </c>
      <c r="I972">
        <f>'Raw counts'!I972/'Raw counts'!I$1246*10000</f>
        <v>0.36941377112969809</v>
      </c>
      <c r="J972">
        <f>'Raw counts'!J972/'Raw counts'!J$1246*10000</f>
        <v>0</v>
      </c>
      <c r="K972">
        <f>'Raw counts'!K972/'Raw counts'!K$1246*10000</f>
        <v>0.46825352583756064</v>
      </c>
      <c r="L972">
        <f>'Raw counts'!L972/'Raw counts'!L$1246*10000</f>
        <v>7.9376698881846897E-2</v>
      </c>
      <c r="M972">
        <f>'Raw counts'!M972/'Raw counts'!M$1246*10000</f>
        <v>9.2152903784074695E-3</v>
      </c>
      <c r="N972">
        <f>'Raw counts'!N972/'Raw counts'!N$1246*10000</f>
        <v>0</v>
      </c>
      <c r="O972">
        <f>'Raw counts'!O972/'Raw counts'!O$1246*10000</f>
        <v>3.3653410924637563E-2</v>
      </c>
      <c r="P972">
        <f>'Raw counts'!P972/'Raw counts'!P$1246*10000</f>
        <v>0</v>
      </c>
      <c r="Q972">
        <f>'Raw counts'!Q972/'Raw counts'!Q$1246*10000</f>
        <v>0</v>
      </c>
      <c r="R972">
        <f>'Raw counts'!R972/'Raw counts'!R$1246*10000</f>
        <v>0</v>
      </c>
      <c r="S972">
        <f>'Raw counts'!S972/'Raw counts'!S$1246*10000</f>
        <v>0</v>
      </c>
      <c r="T972">
        <f>'Raw counts'!T972/'Raw counts'!T$1246*10000</f>
        <v>0.15463837815268991</v>
      </c>
      <c r="U972">
        <f>'Raw counts'!U972/'Raw counts'!U$1246*10000</f>
        <v>0.22131286261678593</v>
      </c>
      <c r="V972">
        <f t="shared" si="61"/>
        <v>1</v>
      </c>
      <c r="W972">
        <f t="shared" si="62"/>
        <v>0.14330669305288304</v>
      </c>
      <c r="X972">
        <f t="shared" si="60"/>
        <v>0.19653485989835792</v>
      </c>
      <c r="Y972">
        <f t="shared" si="63"/>
        <v>5.1200581461764177E-2</v>
      </c>
    </row>
    <row r="973" spans="1:25" x14ac:dyDescent="0.25">
      <c r="A973">
        <v>981</v>
      </c>
      <c r="B973" t="s">
        <v>484</v>
      </c>
      <c r="C973">
        <v>4300</v>
      </c>
      <c r="D973">
        <v>329</v>
      </c>
      <c r="E973">
        <f>'Raw counts'!E973/'Raw counts'!E$1246*10000</f>
        <v>5.1626534694002579</v>
      </c>
      <c r="F973">
        <f>'Raw counts'!F973/'Raw counts'!F$1246*10000</f>
        <v>9.458044998310184</v>
      </c>
      <c r="G973">
        <f>'Raw counts'!G973/'Raw counts'!G$1246*10000</f>
        <v>5.9631493486871001</v>
      </c>
      <c r="H973">
        <f>'Raw counts'!H973/'Raw counts'!H$1246*10000</f>
        <v>9.500202778024029</v>
      </c>
      <c r="I973">
        <f>'Raw counts'!I973/'Raw counts'!I$1246*10000</f>
        <v>20.570190155738686</v>
      </c>
      <c r="J973">
        <f>'Raw counts'!J973/'Raw counts'!J$1246*10000</f>
        <v>15.245916835791812</v>
      </c>
      <c r="K973">
        <f>'Raw counts'!K973/'Raw counts'!K$1246*10000</f>
        <v>9.9492725347009312</v>
      </c>
      <c r="L973">
        <f>'Raw counts'!L973/'Raw counts'!L$1246*10000</f>
        <v>2.9457574918374294</v>
      </c>
      <c r="M973">
        <f>'Raw counts'!M973/'Raw counts'!M$1246*10000</f>
        <v>4.7643051256366613</v>
      </c>
      <c r="N973">
        <f>'Raw counts'!N973/'Raw counts'!N$1246*10000</f>
        <v>17.503553404624419</v>
      </c>
      <c r="O973">
        <f>'Raw counts'!O973/'Raw counts'!O$1246*10000</f>
        <v>6.747508890389831</v>
      </c>
      <c r="P973">
        <f>'Raw counts'!P973/'Raw counts'!P$1246*10000</f>
        <v>18.992678587378929</v>
      </c>
      <c r="Q973">
        <f>'Raw counts'!Q973/'Raw counts'!Q$1246*10000</f>
        <v>23.236810696538758</v>
      </c>
      <c r="R973">
        <f>'Raw counts'!R973/'Raw counts'!R$1246*10000</f>
        <v>18.159561317569935</v>
      </c>
      <c r="S973">
        <f>'Raw counts'!S973/'Raw counts'!S$1246*10000</f>
        <v>11.410654359228245</v>
      </c>
      <c r="T973">
        <f>'Raw counts'!T973/'Raw counts'!T$1246*10000</f>
        <v>15.790296613591339</v>
      </c>
      <c r="U973">
        <f>'Raw counts'!U973/'Raw counts'!U$1246*10000</f>
        <v>8.8394961009880966</v>
      </c>
      <c r="V973">
        <f t="shared" si="61"/>
        <v>1</v>
      </c>
      <c r="W973">
        <f t="shared" si="62"/>
        <v>5.023004216231592E-2</v>
      </c>
      <c r="X973">
        <f t="shared" si="60"/>
        <v>9.2843880820141234</v>
      </c>
      <c r="Y973">
        <f t="shared" si="63"/>
        <v>15.085069996288695</v>
      </c>
    </row>
    <row r="974" spans="1:25" x14ac:dyDescent="0.25">
      <c r="A974">
        <v>982</v>
      </c>
      <c r="B974" t="s">
        <v>485</v>
      </c>
      <c r="C974">
        <v>41000</v>
      </c>
      <c r="D974">
        <v>1080</v>
      </c>
      <c r="E974">
        <f>'Raw counts'!E974/'Raw counts'!E$1246*10000</f>
        <v>0</v>
      </c>
      <c r="F974">
        <f>'Raw counts'!F974/'Raw counts'!F$1246*10000</f>
        <v>0</v>
      </c>
      <c r="G974">
        <f>'Raw counts'!G974/'Raw counts'!G$1246*10000</f>
        <v>0</v>
      </c>
      <c r="H974">
        <f>'Raw counts'!H974/'Raw counts'!H$1246*10000</f>
        <v>0</v>
      </c>
      <c r="I974">
        <f>'Raw counts'!I974/'Raw counts'!I$1246*10000</f>
        <v>0</v>
      </c>
      <c r="J974">
        <f>'Raw counts'!J974/'Raw counts'!J$1246*10000</f>
        <v>2.4653811183363211E-2</v>
      </c>
      <c r="K974">
        <f>'Raw counts'!K974/'Raw counts'!K$1246*10000</f>
        <v>0</v>
      </c>
      <c r="L974">
        <f>'Raw counts'!L974/'Raw counts'!L$1246*10000</f>
        <v>0</v>
      </c>
      <c r="M974">
        <f>'Raw counts'!M974/'Raw counts'!M$1246*10000</f>
        <v>0</v>
      </c>
      <c r="N974">
        <f>'Raw counts'!N974/'Raw counts'!N$1246*10000</f>
        <v>0</v>
      </c>
      <c r="O974">
        <f>'Raw counts'!O974/'Raw counts'!O$1246*10000</f>
        <v>0.2153818299176804</v>
      </c>
      <c r="P974">
        <f>'Raw counts'!P974/'Raw counts'!P$1246*10000</f>
        <v>0</v>
      </c>
      <c r="Q974">
        <f>'Raw counts'!Q974/'Raw counts'!Q$1246*10000</f>
        <v>0</v>
      </c>
      <c r="R974">
        <f>'Raw counts'!R974/'Raw counts'!R$1246*10000</f>
        <v>0</v>
      </c>
      <c r="S974">
        <f>'Raw counts'!S974/'Raw counts'!S$1246*10000</f>
        <v>0</v>
      </c>
      <c r="T974">
        <f>'Raw counts'!T974/'Raw counts'!T$1246*10000</f>
        <v>0</v>
      </c>
      <c r="U974">
        <f>'Raw counts'!U974/'Raw counts'!U$1246*10000</f>
        <v>0</v>
      </c>
      <c r="V974">
        <f t="shared" si="61"/>
        <v>1</v>
      </c>
      <c r="W974">
        <f t="shared" si="62"/>
        <v>0.35695685415640288</v>
      </c>
      <c r="X974">
        <f t="shared" si="60"/>
        <v>2.7393123537070236E-3</v>
      </c>
      <c r="Y974">
        <f t="shared" si="63"/>
        <v>2.692272873971005E-2</v>
      </c>
    </row>
    <row r="975" spans="1:25" x14ac:dyDescent="0.25">
      <c r="A975">
        <v>983</v>
      </c>
      <c r="B975" t="s">
        <v>1092</v>
      </c>
      <c r="C975">
        <v>106000</v>
      </c>
      <c r="D975">
        <v>1009</v>
      </c>
      <c r="E975">
        <f>'Raw counts'!E975/'Raw counts'!E$1246*10000</f>
        <v>0</v>
      </c>
      <c r="F975">
        <f>'Raw counts'!F975/'Raw counts'!F$1246*10000</f>
        <v>0</v>
      </c>
      <c r="G975">
        <f>'Raw counts'!G975/'Raw counts'!G$1246*10000</f>
        <v>0</v>
      </c>
      <c r="H975">
        <f>'Raw counts'!H975/'Raw counts'!H$1246*10000</f>
        <v>0</v>
      </c>
      <c r="I975">
        <f>'Raw counts'!I975/'Raw counts'!I$1246*10000</f>
        <v>0</v>
      </c>
      <c r="J975">
        <f>'Raw counts'!J975/'Raw counts'!J$1246*10000</f>
        <v>0</v>
      </c>
      <c r="K975">
        <f>'Raw counts'!K975/'Raw counts'!K$1246*10000</f>
        <v>0</v>
      </c>
      <c r="L975">
        <f>'Raw counts'!L975/'Raw counts'!L$1246*10000</f>
        <v>0</v>
      </c>
      <c r="M975">
        <f>'Raw counts'!M975/'Raw counts'!M$1246*10000</f>
        <v>0</v>
      </c>
      <c r="N975">
        <f>'Raw counts'!N975/'Raw counts'!N$1246*10000</f>
        <v>0</v>
      </c>
      <c r="O975">
        <f>'Raw counts'!O975/'Raw counts'!O$1246*10000</f>
        <v>0</v>
      </c>
      <c r="P975">
        <f>'Raw counts'!P975/'Raw counts'!P$1246*10000</f>
        <v>0</v>
      </c>
      <c r="Q975">
        <f>'Raw counts'!Q975/'Raw counts'!Q$1246*10000</f>
        <v>0</v>
      </c>
      <c r="R975">
        <f>'Raw counts'!R975/'Raw counts'!R$1246*10000</f>
        <v>0</v>
      </c>
      <c r="S975">
        <f>'Raw counts'!S975/'Raw counts'!S$1246*10000</f>
        <v>0</v>
      </c>
      <c r="T975">
        <f>'Raw counts'!T975/'Raw counts'!T$1246*10000</f>
        <v>0</v>
      </c>
      <c r="U975">
        <f>'Raw counts'!U975/'Raw counts'!U$1246*10000</f>
        <v>0</v>
      </c>
      <c r="V975">
        <f t="shared" si="61"/>
        <v>0</v>
      </c>
      <c r="W975" t="str">
        <f t="shared" si="62"/>
        <v/>
      </c>
      <c r="X975">
        <f t="shared" si="60"/>
        <v>0</v>
      </c>
      <c r="Y975">
        <f t="shared" si="63"/>
        <v>0</v>
      </c>
    </row>
    <row r="976" spans="1:25" x14ac:dyDescent="0.25">
      <c r="A976">
        <v>984</v>
      </c>
      <c r="B976" t="s">
        <v>1093</v>
      </c>
      <c r="C976">
        <v>55900</v>
      </c>
      <c r="D976">
        <v>920</v>
      </c>
      <c r="E976">
        <f>'Raw counts'!E976/'Raw counts'!E$1246*10000</f>
        <v>0</v>
      </c>
      <c r="F976">
        <f>'Raw counts'!F976/'Raw counts'!F$1246*10000</f>
        <v>0</v>
      </c>
      <c r="G976">
        <f>'Raw counts'!G976/'Raw counts'!G$1246*10000</f>
        <v>0</v>
      </c>
      <c r="H976">
        <f>'Raw counts'!H976/'Raw counts'!H$1246*10000</f>
        <v>0</v>
      </c>
      <c r="I976">
        <f>'Raw counts'!I976/'Raw counts'!I$1246*10000</f>
        <v>0</v>
      </c>
      <c r="J976">
        <f>'Raw counts'!J976/'Raw counts'!J$1246*10000</f>
        <v>0</v>
      </c>
      <c r="K976">
        <f>'Raw counts'!K976/'Raw counts'!K$1246*10000</f>
        <v>0</v>
      </c>
      <c r="L976">
        <f>'Raw counts'!L976/'Raw counts'!L$1246*10000</f>
        <v>0</v>
      </c>
      <c r="M976">
        <f>'Raw counts'!M976/'Raw counts'!M$1246*10000</f>
        <v>0</v>
      </c>
      <c r="N976">
        <f>'Raw counts'!N976/'Raw counts'!N$1246*10000</f>
        <v>0</v>
      </c>
      <c r="O976">
        <f>'Raw counts'!O976/'Raw counts'!O$1246*10000</f>
        <v>0</v>
      </c>
      <c r="P976">
        <f>'Raw counts'!P976/'Raw counts'!P$1246*10000</f>
        <v>0</v>
      </c>
      <c r="Q976">
        <f>'Raw counts'!Q976/'Raw counts'!Q$1246*10000</f>
        <v>0</v>
      </c>
      <c r="R976">
        <f>'Raw counts'!R976/'Raw counts'!R$1246*10000</f>
        <v>0</v>
      </c>
      <c r="S976">
        <f>'Raw counts'!S976/'Raw counts'!S$1246*10000</f>
        <v>0</v>
      </c>
      <c r="T976">
        <f>'Raw counts'!T976/'Raw counts'!T$1246*10000</f>
        <v>0</v>
      </c>
      <c r="U976">
        <f>'Raw counts'!U976/'Raw counts'!U$1246*10000</f>
        <v>0</v>
      </c>
      <c r="V976">
        <f t="shared" si="61"/>
        <v>0</v>
      </c>
      <c r="W976" t="str">
        <f t="shared" si="62"/>
        <v/>
      </c>
      <c r="X976">
        <f t="shared" si="60"/>
        <v>0</v>
      </c>
      <c r="Y976">
        <f t="shared" si="63"/>
        <v>0</v>
      </c>
    </row>
    <row r="977" spans="1:25" x14ac:dyDescent="0.25">
      <c r="A977">
        <v>985</v>
      </c>
      <c r="B977" t="s">
        <v>486</v>
      </c>
      <c r="C977">
        <v>1500</v>
      </c>
      <c r="D977">
        <v>500</v>
      </c>
      <c r="E977">
        <f>'Raw counts'!E977/'Raw counts'!E$1246*10000</f>
        <v>25.785250052485733</v>
      </c>
      <c r="F977">
        <f>'Raw counts'!F977/'Raw counts'!F$1246*10000</f>
        <v>15.561067963394986</v>
      </c>
      <c r="G977">
        <f>'Raw counts'!G977/'Raw counts'!G$1246*10000</f>
        <v>8.5418085264977375</v>
      </c>
      <c r="H977">
        <f>'Raw counts'!H977/'Raw counts'!H$1246*10000</f>
        <v>11.922370569335076</v>
      </c>
      <c r="I977">
        <f>'Raw counts'!I977/'Raw counts'!I$1246*10000</f>
        <v>11.895123430376279</v>
      </c>
      <c r="J977">
        <f>'Raw counts'!J977/'Raw counts'!J$1246*10000</f>
        <v>7.2778050613288201</v>
      </c>
      <c r="K977">
        <f>'Raw counts'!K977/'Raw counts'!K$1246*10000</f>
        <v>13.891521266514298</v>
      </c>
      <c r="L977">
        <f>'Raw counts'!L977/'Raw counts'!L$1246*10000</f>
        <v>6.9410513355570567</v>
      </c>
      <c r="M977">
        <f>'Raw counts'!M977/'Raw counts'!M$1246*10000</f>
        <v>9.6898778328954531</v>
      </c>
      <c r="N977">
        <f>'Raw counts'!N977/'Raw counts'!N$1246*10000</f>
        <v>11.665980881720884</v>
      </c>
      <c r="O977">
        <f>'Raw counts'!O977/'Raw counts'!O$1246*10000</f>
        <v>5.9600190747533119</v>
      </c>
      <c r="P977">
        <f>'Raw counts'!P977/'Raw counts'!P$1246*10000</f>
        <v>7.4833888853511494</v>
      </c>
      <c r="Q977">
        <f>'Raw counts'!Q977/'Raw counts'!Q$1246*10000</f>
        <v>16.976620823614763</v>
      </c>
      <c r="R977">
        <f>'Raw counts'!R977/'Raw counts'!R$1246*10000</f>
        <v>13.375246177857116</v>
      </c>
      <c r="S977">
        <f>'Raw counts'!S977/'Raw counts'!S$1246*10000</f>
        <v>5.7270410794413884</v>
      </c>
      <c r="T977">
        <f>'Raw counts'!T977/'Raw counts'!T$1246*10000</f>
        <v>14.18377568500506</v>
      </c>
      <c r="U977">
        <f>'Raw counts'!U977/'Raw counts'!U$1246*10000</f>
        <v>9.3255165051661368</v>
      </c>
      <c r="V977">
        <f t="shared" si="61"/>
        <v>1</v>
      </c>
      <c r="W977">
        <f t="shared" si="62"/>
        <v>0.47765468033642866</v>
      </c>
      <c r="X977">
        <f t="shared" si="60"/>
        <v>12.389541782042826</v>
      </c>
      <c r="Y977">
        <f t="shared" si="63"/>
        <v>10.587198639113726</v>
      </c>
    </row>
    <row r="978" spans="1:25" x14ac:dyDescent="0.25">
      <c r="A978">
        <v>986</v>
      </c>
      <c r="B978" t="s">
        <v>1094</v>
      </c>
      <c r="C978">
        <v>106800</v>
      </c>
      <c r="D978">
        <v>776</v>
      </c>
      <c r="E978">
        <f>'Raw counts'!E978/'Raw counts'!E$1246*10000</f>
        <v>0</v>
      </c>
      <c r="F978">
        <f>'Raw counts'!F978/'Raw counts'!F$1246*10000</f>
        <v>0</v>
      </c>
      <c r="G978">
        <f>'Raw counts'!G978/'Raw counts'!G$1246*10000</f>
        <v>0</v>
      </c>
      <c r="H978">
        <f>'Raw counts'!H978/'Raw counts'!H$1246*10000</f>
        <v>0</v>
      </c>
      <c r="I978">
        <f>'Raw counts'!I978/'Raw counts'!I$1246*10000</f>
        <v>0</v>
      </c>
      <c r="J978">
        <f>'Raw counts'!J978/'Raw counts'!J$1246*10000</f>
        <v>0</v>
      </c>
      <c r="K978">
        <f>'Raw counts'!K978/'Raw counts'!K$1246*10000</f>
        <v>0</v>
      </c>
      <c r="L978">
        <f>'Raw counts'!L978/'Raw counts'!L$1246*10000</f>
        <v>0</v>
      </c>
      <c r="M978">
        <f>'Raw counts'!M978/'Raw counts'!M$1246*10000</f>
        <v>0</v>
      </c>
      <c r="N978">
        <f>'Raw counts'!N978/'Raw counts'!N$1246*10000</f>
        <v>0</v>
      </c>
      <c r="O978">
        <f>'Raw counts'!O978/'Raw counts'!O$1246*10000</f>
        <v>0</v>
      </c>
      <c r="P978">
        <f>'Raw counts'!P978/'Raw counts'!P$1246*10000</f>
        <v>0</v>
      </c>
      <c r="Q978">
        <f>'Raw counts'!Q978/'Raw counts'!Q$1246*10000</f>
        <v>0</v>
      </c>
      <c r="R978">
        <f>'Raw counts'!R978/'Raw counts'!R$1246*10000</f>
        <v>0</v>
      </c>
      <c r="S978">
        <f>'Raw counts'!S978/'Raw counts'!S$1246*10000</f>
        <v>0</v>
      </c>
      <c r="T978">
        <f>'Raw counts'!T978/'Raw counts'!T$1246*10000</f>
        <v>0</v>
      </c>
      <c r="U978">
        <f>'Raw counts'!U978/'Raw counts'!U$1246*10000</f>
        <v>0</v>
      </c>
      <c r="V978">
        <f t="shared" si="61"/>
        <v>0</v>
      </c>
      <c r="W978" t="str">
        <f t="shared" si="62"/>
        <v/>
      </c>
      <c r="X978">
        <f t="shared" si="60"/>
        <v>0</v>
      </c>
      <c r="Y978">
        <f t="shared" si="63"/>
        <v>0</v>
      </c>
    </row>
    <row r="979" spans="1:25" x14ac:dyDescent="0.25">
      <c r="A979">
        <v>987</v>
      </c>
      <c r="B979" t="s">
        <v>1095</v>
      </c>
      <c r="C979">
        <v>87000</v>
      </c>
      <c r="D979">
        <v>771</v>
      </c>
      <c r="E979">
        <f>'Raw counts'!E979/'Raw counts'!E$1246*10000</f>
        <v>0</v>
      </c>
      <c r="F979">
        <f>'Raw counts'!F979/'Raw counts'!F$1246*10000</f>
        <v>0</v>
      </c>
      <c r="G979">
        <f>'Raw counts'!G979/'Raw counts'!G$1246*10000</f>
        <v>0</v>
      </c>
      <c r="H979">
        <f>'Raw counts'!H979/'Raw counts'!H$1246*10000</f>
        <v>0</v>
      </c>
      <c r="I979">
        <f>'Raw counts'!I979/'Raw counts'!I$1246*10000</f>
        <v>0</v>
      </c>
      <c r="J979">
        <f>'Raw counts'!J979/'Raw counts'!J$1246*10000</f>
        <v>0</v>
      </c>
      <c r="K979">
        <f>'Raw counts'!K979/'Raw counts'!K$1246*10000</f>
        <v>0</v>
      </c>
      <c r="L979">
        <f>'Raw counts'!L979/'Raw counts'!L$1246*10000</f>
        <v>0</v>
      </c>
      <c r="M979">
        <f>'Raw counts'!M979/'Raw counts'!M$1246*10000</f>
        <v>0</v>
      </c>
      <c r="N979">
        <f>'Raw counts'!N979/'Raw counts'!N$1246*10000</f>
        <v>0</v>
      </c>
      <c r="O979">
        <f>'Raw counts'!O979/'Raw counts'!O$1246*10000</f>
        <v>0</v>
      </c>
      <c r="P979">
        <f>'Raw counts'!P979/'Raw counts'!P$1246*10000</f>
        <v>0</v>
      </c>
      <c r="Q979">
        <f>'Raw counts'!Q979/'Raw counts'!Q$1246*10000</f>
        <v>0</v>
      </c>
      <c r="R979">
        <f>'Raw counts'!R979/'Raw counts'!R$1246*10000</f>
        <v>0</v>
      </c>
      <c r="S979">
        <f>'Raw counts'!S979/'Raw counts'!S$1246*10000</f>
        <v>0</v>
      </c>
      <c r="T979">
        <f>'Raw counts'!T979/'Raw counts'!T$1246*10000</f>
        <v>0</v>
      </c>
      <c r="U979">
        <f>'Raw counts'!U979/'Raw counts'!U$1246*10000</f>
        <v>0</v>
      </c>
      <c r="V979">
        <f t="shared" si="61"/>
        <v>0</v>
      </c>
      <c r="W979" t="str">
        <f t="shared" si="62"/>
        <v/>
      </c>
      <c r="X979">
        <f t="shared" si="60"/>
        <v>0</v>
      </c>
      <c r="Y979">
        <f t="shared" si="63"/>
        <v>0</v>
      </c>
    </row>
    <row r="980" spans="1:25" x14ac:dyDescent="0.25">
      <c r="A980">
        <v>988</v>
      </c>
      <c r="B980" t="s">
        <v>487</v>
      </c>
      <c r="C980">
        <v>29600</v>
      </c>
      <c r="D980">
        <v>895</v>
      </c>
      <c r="E980">
        <f>'Raw counts'!E980/'Raw counts'!E$1246*10000</f>
        <v>15.960518775696528</v>
      </c>
      <c r="F980">
        <f>'Raw counts'!F980/'Raw counts'!F$1246*10000</f>
        <v>13.674380756446727</v>
      </c>
      <c r="G980">
        <f>'Raw counts'!G980/'Raw counts'!G$1246*10000</f>
        <v>31.538210491113698</v>
      </c>
      <c r="H980">
        <f>'Raw counts'!H980/'Raw counts'!H$1246*10000</f>
        <v>15.419506198864861</v>
      </c>
      <c r="I980">
        <f>'Raw counts'!I980/'Raw counts'!I$1246*10000</f>
        <v>15.786281819609098</v>
      </c>
      <c r="J980">
        <f>'Raw counts'!J980/'Raw counts'!J$1246*10000</f>
        <v>8.7915490679873223</v>
      </c>
      <c r="K980">
        <f>'Raw counts'!K980/'Raw counts'!K$1246*10000</f>
        <v>8.3304532025196494</v>
      </c>
      <c r="L980">
        <f>'Raw counts'!L980/'Raw counts'!L$1246*10000</f>
        <v>27.676009010137289</v>
      </c>
      <c r="M980">
        <f>'Raw counts'!M980/'Raw counts'!M$1246*10000</f>
        <v>14.73064166988434</v>
      </c>
      <c r="N980">
        <f>'Raw counts'!N980/'Raw counts'!N$1246*10000</f>
        <v>25.650495277248037</v>
      </c>
      <c r="O980">
        <f>'Raw counts'!O980/'Raw counts'!O$1246*10000</f>
        <v>9.163823794778807</v>
      </c>
      <c r="P980">
        <f>'Raw counts'!P980/'Raw counts'!P$1246*10000</f>
        <v>12.146082930992556</v>
      </c>
      <c r="Q980">
        <f>'Raw counts'!Q980/'Raw counts'!Q$1246*10000</f>
        <v>23.763368723233299</v>
      </c>
      <c r="R980">
        <f>'Raw counts'!R980/'Raw counts'!R$1246*10000</f>
        <v>7.5090507301690339</v>
      </c>
      <c r="S980">
        <f>'Raw counts'!S980/'Raw counts'!S$1246*10000</f>
        <v>18.711953176146412</v>
      </c>
      <c r="T980">
        <f>'Raw counts'!T980/'Raw counts'!T$1246*10000</f>
        <v>13.556631151385819</v>
      </c>
      <c r="U980">
        <f>'Raw counts'!U980/'Raw counts'!U$1246*10000</f>
        <v>12.120133829189864</v>
      </c>
      <c r="V980">
        <f t="shared" si="61"/>
        <v>1</v>
      </c>
      <c r="W980">
        <f t="shared" si="62"/>
        <v>0.66846498374126162</v>
      </c>
      <c r="X980">
        <f t="shared" si="60"/>
        <v>16.878616776917724</v>
      </c>
      <c r="Y980">
        <f t="shared" si="63"/>
        <v>15.327692451642978</v>
      </c>
    </row>
    <row r="981" spans="1:25" x14ac:dyDescent="0.25">
      <c r="A981">
        <v>989</v>
      </c>
      <c r="B981" t="s">
        <v>488</v>
      </c>
      <c r="C981">
        <v>63000</v>
      </c>
      <c r="D981">
        <v>519</v>
      </c>
      <c r="E981">
        <f>'Raw counts'!E981/'Raw counts'!E$1246*10000</f>
        <v>5.2859295652687157</v>
      </c>
      <c r="F981">
        <f>'Raw counts'!F981/'Raw counts'!F$1246*10000</f>
        <v>4.3311775881246986</v>
      </c>
      <c r="G981">
        <f>'Raw counts'!G981/'Raw counts'!G$1246*10000</f>
        <v>11.593893412734547</v>
      </c>
      <c r="H981">
        <f>'Raw counts'!H981/'Raw counts'!H$1246*10000</f>
        <v>1.4798258552102086</v>
      </c>
      <c r="I981">
        <f>'Raw counts'!I981/'Raw counts'!I$1246*10000</f>
        <v>2.2226395229636835</v>
      </c>
      <c r="J981">
        <f>'Raw counts'!J981/'Raw counts'!J$1246*10000</f>
        <v>16.276446143256393</v>
      </c>
      <c r="K981">
        <f>'Raw counts'!K981/'Raw counts'!K$1246*10000</f>
        <v>15.345336975305202</v>
      </c>
      <c r="L981">
        <f>'Raw counts'!L981/'Raw counts'!L$1246*10000</f>
        <v>0.3439656951546699</v>
      </c>
      <c r="M981">
        <f>'Raw counts'!M981/'Raw counts'!M$1246*10000</f>
        <v>6.6304014272641743</v>
      </c>
      <c r="N981">
        <f>'Raw counts'!N981/'Raw counts'!N$1246*10000</f>
        <v>8.8617466713465003</v>
      </c>
      <c r="O981">
        <f>'Raw counts'!O981/'Raw counts'!O$1246*10000</f>
        <v>13.21569447010517</v>
      </c>
      <c r="P981">
        <f>'Raw counts'!P981/'Raw counts'!P$1246*10000</f>
        <v>3.7096410922243273</v>
      </c>
      <c r="Q981">
        <f>'Raw counts'!Q981/'Raw counts'!Q$1246*10000</f>
        <v>4.8755372842087197E-2</v>
      </c>
      <c r="R981">
        <f>'Raw counts'!R981/'Raw counts'!R$1246*10000</f>
        <v>4.1391939190312765</v>
      </c>
      <c r="S981">
        <f>'Raw counts'!S981/'Raw counts'!S$1246*10000</f>
        <v>2.4482422055242332</v>
      </c>
      <c r="T981">
        <f>'Raw counts'!T981/'Raw counts'!T$1246*10000</f>
        <v>3.3247251302828338</v>
      </c>
      <c r="U981">
        <f>'Raw counts'!U981/'Raw counts'!U$1246*10000</f>
        <v>14.94512742847472</v>
      </c>
      <c r="V981">
        <f t="shared" si="61"/>
        <v>1</v>
      </c>
      <c r="W981">
        <f t="shared" si="62"/>
        <v>0.7985336447506246</v>
      </c>
      <c r="X981">
        <f t="shared" si="60"/>
        <v>7.0566240205869208</v>
      </c>
      <c r="Y981">
        <f t="shared" si="63"/>
        <v>6.3366407862288936</v>
      </c>
    </row>
    <row r="982" spans="1:25" x14ac:dyDescent="0.25">
      <c r="A982">
        <v>990</v>
      </c>
      <c r="B982" t="s">
        <v>489</v>
      </c>
      <c r="C982">
        <v>13000</v>
      </c>
      <c r="D982">
        <v>1018</v>
      </c>
      <c r="E982">
        <f>'Raw counts'!E982/'Raw counts'!E$1246*10000</f>
        <v>1.3410944974780699</v>
      </c>
      <c r="F982">
        <f>'Raw counts'!F982/'Raw counts'!F$1246*10000</f>
        <v>4.8315598473588022</v>
      </c>
      <c r="G982">
        <f>'Raw counts'!G982/'Raw counts'!G$1246*10000</f>
        <v>12.077392008574042</v>
      </c>
      <c r="H982">
        <f>'Raw counts'!H982/'Raw counts'!H$1246*10000</f>
        <v>4.858296203897666</v>
      </c>
      <c r="I982">
        <f>'Raw counts'!I982/'Raw counts'!I$1246*10000</f>
        <v>9.3153839286538869</v>
      </c>
      <c r="J982">
        <f>'Raw counts'!J982/'Raw counts'!J$1246*10000</f>
        <v>1.7504205940187882</v>
      </c>
      <c r="K982">
        <f>'Raw counts'!K982/'Raw counts'!K$1246*10000</f>
        <v>4.2544177490384074</v>
      </c>
      <c r="L982">
        <f>'Raw counts'!L982/'Raw counts'!L$1246*10000</f>
        <v>10.548281318076544</v>
      </c>
      <c r="M982">
        <f>'Raw counts'!M982/'Raw counts'!M$1246*10000</f>
        <v>2.008933302492828</v>
      </c>
      <c r="N982">
        <f>'Raw counts'!N982/'Raw counts'!N$1246*10000</f>
        <v>5.3152151699906618</v>
      </c>
      <c r="O982">
        <f>'Raw counts'!O982/'Raw counts'!O$1246*10000</f>
        <v>3.1230365338063657</v>
      </c>
      <c r="P982">
        <f>'Raw counts'!P982/'Raw counts'!P$1246*10000</f>
        <v>5.0430604709962061</v>
      </c>
      <c r="Q982">
        <f>'Raw counts'!Q982/'Raw counts'!Q$1246*10000</f>
        <v>18.790320693340405</v>
      </c>
      <c r="R982">
        <f>'Raw counts'!R982/'Raw counts'!R$1246*10000</f>
        <v>3.4940726983497319</v>
      </c>
      <c r="S982">
        <f>'Raw counts'!S982/'Raw counts'!S$1246*10000</f>
        <v>11.866646255600829</v>
      </c>
      <c r="T982">
        <f>'Raw counts'!T982/'Raw counts'!T$1246*10000</f>
        <v>5.0515203529878718</v>
      </c>
      <c r="U982">
        <f>'Raw counts'!U982/'Raw counts'!U$1246*10000</f>
        <v>4.7603962802081208</v>
      </c>
      <c r="V982">
        <f t="shared" si="61"/>
        <v>1</v>
      </c>
      <c r="W982">
        <f t="shared" si="62"/>
        <v>0.51883532573431501</v>
      </c>
      <c r="X982">
        <f t="shared" si="60"/>
        <v>5.6650866055098934</v>
      </c>
      <c r="Y982">
        <f t="shared" si="63"/>
        <v>7.1805335569100235</v>
      </c>
    </row>
    <row r="983" spans="1:25" x14ac:dyDescent="0.25">
      <c r="A983">
        <v>991</v>
      </c>
      <c r="B983" t="s">
        <v>1096</v>
      </c>
      <c r="C983">
        <v>110500</v>
      </c>
      <c r="D983">
        <v>1009</v>
      </c>
      <c r="E983">
        <f>'Raw counts'!E983/'Raw counts'!E$1246*10000</f>
        <v>0</v>
      </c>
      <c r="F983">
        <f>'Raw counts'!F983/'Raw counts'!F$1246*10000</f>
        <v>0</v>
      </c>
      <c r="G983">
        <f>'Raw counts'!G983/'Raw counts'!G$1246*10000</f>
        <v>0</v>
      </c>
      <c r="H983">
        <f>'Raw counts'!H983/'Raw counts'!H$1246*10000</f>
        <v>0</v>
      </c>
      <c r="I983">
        <f>'Raw counts'!I983/'Raw counts'!I$1246*10000</f>
        <v>0</v>
      </c>
      <c r="J983">
        <f>'Raw counts'!J983/'Raw counts'!J$1246*10000</f>
        <v>0</v>
      </c>
      <c r="K983">
        <f>'Raw counts'!K983/'Raw counts'!K$1246*10000</f>
        <v>0</v>
      </c>
      <c r="L983">
        <f>'Raw counts'!L983/'Raw counts'!L$1246*10000</f>
        <v>0</v>
      </c>
      <c r="M983">
        <f>'Raw counts'!M983/'Raw counts'!M$1246*10000</f>
        <v>0</v>
      </c>
      <c r="N983">
        <f>'Raw counts'!N983/'Raw counts'!N$1246*10000</f>
        <v>0</v>
      </c>
      <c r="O983">
        <f>'Raw counts'!O983/'Raw counts'!O$1246*10000</f>
        <v>0</v>
      </c>
      <c r="P983">
        <f>'Raw counts'!P983/'Raw counts'!P$1246*10000</f>
        <v>0</v>
      </c>
      <c r="Q983">
        <f>'Raw counts'!Q983/'Raw counts'!Q$1246*10000</f>
        <v>0</v>
      </c>
      <c r="R983">
        <f>'Raw counts'!R983/'Raw counts'!R$1246*10000</f>
        <v>0</v>
      </c>
      <c r="S983">
        <f>'Raw counts'!S983/'Raw counts'!S$1246*10000</f>
        <v>0</v>
      </c>
      <c r="T983">
        <f>'Raw counts'!T983/'Raw counts'!T$1246*10000</f>
        <v>0</v>
      </c>
      <c r="U983">
        <f>'Raw counts'!U983/'Raw counts'!U$1246*10000</f>
        <v>0</v>
      </c>
      <c r="V983">
        <f t="shared" si="61"/>
        <v>0</v>
      </c>
      <c r="W983" t="str">
        <f t="shared" si="62"/>
        <v/>
      </c>
      <c r="X983">
        <f t="shared" si="60"/>
        <v>0</v>
      </c>
      <c r="Y983">
        <f t="shared" si="63"/>
        <v>0</v>
      </c>
    </row>
    <row r="984" spans="1:25" x14ac:dyDescent="0.25">
      <c r="A984">
        <v>992</v>
      </c>
      <c r="B984" t="s">
        <v>1097</v>
      </c>
      <c r="C984">
        <v>56400</v>
      </c>
      <c r="D984">
        <v>928</v>
      </c>
      <c r="E984">
        <f>'Raw counts'!E984/'Raw counts'!E$1246*10000</f>
        <v>0</v>
      </c>
      <c r="F984">
        <f>'Raw counts'!F984/'Raw counts'!F$1246*10000</f>
        <v>0</v>
      </c>
      <c r="G984">
        <f>'Raw counts'!G984/'Raw counts'!G$1246*10000</f>
        <v>0</v>
      </c>
      <c r="H984">
        <f>'Raw counts'!H984/'Raw counts'!H$1246*10000</f>
        <v>0</v>
      </c>
      <c r="I984">
        <f>'Raw counts'!I984/'Raw counts'!I$1246*10000</f>
        <v>0</v>
      </c>
      <c r="J984">
        <f>'Raw counts'!J984/'Raw counts'!J$1246*10000</f>
        <v>0</v>
      </c>
      <c r="K984">
        <f>'Raw counts'!K984/'Raw counts'!K$1246*10000</f>
        <v>0</v>
      </c>
      <c r="L984">
        <f>'Raw counts'!L984/'Raw counts'!L$1246*10000</f>
        <v>0</v>
      </c>
      <c r="M984">
        <f>'Raw counts'!M984/'Raw counts'!M$1246*10000</f>
        <v>0</v>
      </c>
      <c r="N984">
        <f>'Raw counts'!N984/'Raw counts'!N$1246*10000</f>
        <v>0</v>
      </c>
      <c r="O984">
        <f>'Raw counts'!O984/'Raw counts'!O$1246*10000</f>
        <v>0</v>
      </c>
      <c r="P984">
        <f>'Raw counts'!P984/'Raw counts'!P$1246*10000</f>
        <v>0</v>
      </c>
      <c r="Q984">
        <f>'Raw counts'!Q984/'Raw counts'!Q$1246*10000</f>
        <v>0</v>
      </c>
      <c r="R984">
        <f>'Raw counts'!R984/'Raw counts'!R$1246*10000</f>
        <v>0</v>
      </c>
      <c r="S984">
        <f>'Raw counts'!S984/'Raw counts'!S$1246*10000</f>
        <v>0</v>
      </c>
      <c r="T984">
        <f>'Raw counts'!T984/'Raw counts'!T$1246*10000</f>
        <v>0</v>
      </c>
      <c r="U984">
        <f>'Raw counts'!U984/'Raw counts'!U$1246*10000</f>
        <v>0</v>
      </c>
      <c r="V984">
        <f t="shared" si="61"/>
        <v>0</v>
      </c>
      <c r="W984" t="str">
        <f t="shared" si="62"/>
        <v/>
      </c>
      <c r="X984">
        <f t="shared" si="60"/>
        <v>0</v>
      </c>
      <c r="Y984">
        <f t="shared" si="63"/>
        <v>0</v>
      </c>
    </row>
    <row r="985" spans="1:25" x14ac:dyDescent="0.25">
      <c r="A985">
        <v>993</v>
      </c>
      <c r="B985" t="s">
        <v>1098</v>
      </c>
      <c r="C985">
        <v>2100</v>
      </c>
      <c r="D985">
        <v>500</v>
      </c>
      <c r="E985">
        <f>'Raw counts'!E985/'Raw counts'!E$1246*10000</f>
        <v>0</v>
      </c>
      <c r="F985">
        <f>'Raw counts'!F985/'Raw counts'!F$1246*10000</f>
        <v>0</v>
      </c>
      <c r="G985">
        <f>'Raw counts'!G985/'Raw counts'!G$1246*10000</f>
        <v>0</v>
      </c>
      <c r="H985">
        <f>'Raw counts'!H985/'Raw counts'!H$1246*10000</f>
        <v>0</v>
      </c>
      <c r="I985">
        <f>'Raw counts'!I985/'Raw counts'!I$1246*10000</f>
        <v>0</v>
      </c>
      <c r="J985">
        <f>'Raw counts'!J985/'Raw counts'!J$1246*10000</f>
        <v>0</v>
      </c>
      <c r="K985">
        <f>'Raw counts'!K985/'Raw counts'!K$1246*10000</f>
        <v>0</v>
      </c>
      <c r="L985">
        <f>'Raw counts'!L985/'Raw counts'!L$1246*10000</f>
        <v>0</v>
      </c>
      <c r="M985">
        <f>'Raw counts'!M985/'Raw counts'!M$1246*10000</f>
        <v>0</v>
      </c>
      <c r="N985">
        <f>'Raw counts'!N985/'Raw counts'!N$1246*10000</f>
        <v>0</v>
      </c>
      <c r="O985">
        <f>'Raw counts'!O985/'Raw counts'!O$1246*10000</f>
        <v>0</v>
      </c>
      <c r="P985">
        <f>'Raw counts'!P985/'Raw counts'!P$1246*10000</f>
        <v>0</v>
      </c>
      <c r="Q985">
        <f>'Raw counts'!Q985/'Raw counts'!Q$1246*10000</f>
        <v>0</v>
      </c>
      <c r="R985">
        <f>'Raw counts'!R985/'Raw counts'!R$1246*10000</f>
        <v>0</v>
      </c>
      <c r="S985">
        <f>'Raw counts'!S985/'Raw counts'!S$1246*10000</f>
        <v>0</v>
      </c>
      <c r="T985">
        <f>'Raw counts'!T985/'Raw counts'!T$1246*10000</f>
        <v>0</v>
      </c>
      <c r="U985">
        <f>'Raw counts'!U985/'Raw counts'!U$1246*10000</f>
        <v>0</v>
      </c>
      <c r="V985">
        <f t="shared" si="61"/>
        <v>0</v>
      </c>
      <c r="W985" t="str">
        <f t="shared" si="62"/>
        <v/>
      </c>
      <c r="X985">
        <f t="shared" si="60"/>
        <v>0</v>
      </c>
      <c r="Y985">
        <f t="shared" si="63"/>
        <v>0</v>
      </c>
    </row>
    <row r="986" spans="1:25" x14ac:dyDescent="0.25">
      <c r="A986">
        <v>994</v>
      </c>
      <c r="B986" t="s">
        <v>1099</v>
      </c>
      <c r="C986">
        <v>107500</v>
      </c>
      <c r="D986">
        <v>784</v>
      </c>
      <c r="E986">
        <f>'Raw counts'!E986/'Raw counts'!E$1246*10000</f>
        <v>0</v>
      </c>
      <c r="F986">
        <f>'Raw counts'!F986/'Raw counts'!F$1246*10000</f>
        <v>0</v>
      </c>
      <c r="G986">
        <f>'Raw counts'!G986/'Raw counts'!G$1246*10000</f>
        <v>0</v>
      </c>
      <c r="H986">
        <f>'Raw counts'!H986/'Raw counts'!H$1246*10000</f>
        <v>0</v>
      </c>
      <c r="I986">
        <f>'Raw counts'!I986/'Raw counts'!I$1246*10000</f>
        <v>0</v>
      </c>
      <c r="J986">
        <f>'Raw counts'!J986/'Raw counts'!J$1246*10000</f>
        <v>0</v>
      </c>
      <c r="K986">
        <f>'Raw counts'!K986/'Raw counts'!K$1246*10000</f>
        <v>0</v>
      </c>
      <c r="L986">
        <f>'Raw counts'!L986/'Raw counts'!L$1246*10000</f>
        <v>0</v>
      </c>
      <c r="M986">
        <f>'Raw counts'!M986/'Raw counts'!M$1246*10000</f>
        <v>0</v>
      </c>
      <c r="N986">
        <f>'Raw counts'!N986/'Raw counts'!N$1246*10000</f>
        <v>0</v>
      </c>
      <c r="O986">
        <f>'Raw counts'!O986/'Raw counts'!O$1246*10000</f>
        <v>0</v>
      </c>
      <c r="P986">
        <f>'Raw counts'!P986/'Raw counts'!P$1246*10000</f>
        <v>0</v>
      </c>
      <c r="Q986">
        <f>'Raw counts'!Q986/'Raw counts'!Q$1246*10000</f>
        <v>0</v>
      </c>
      <c r="R986">
        <f>'Raw counts'!R986/'Raw counts'!R$1246*10000</f>
        <v>0</v>
      </c>
      <c r="S986">
        <f>'Raw counts'!S986/'Raw counts'!S$1246*10000</f>
        <v>0</v>
      </c>
      <c r="T986">
        <f>'Raw counts'!T986/'Raw counts'!T$1246*10000</f>
        <v>0</v>
      </c>
      <c r="U986">
        <f>'Raw counts'!U986/'Raw counts'!U$1246*10000</f>
        <v>0</v>
      </c>
      <c r="V986">
        <f t="shared" si="61"/>
        <v>0</v>
      </c>
      <c r="W986" t="str">
        <f t="shared" si="62"/>
        <v/>
      </c>
      <c r="X986">
        <f t="shared" si="60"/>
        <v>0</v>
      </c>
      <c r="Y986">
        <f t="shared" si="63"/>
        <v>0</v>
      </c>
    </row>
    <row r="987" spans="1:25" x14ac:dyDescent="0.25">
      <c r="A987">
        <v>995</v>
      </c>
      <c r="B987" t="s">
        <v>1100</v>
      </c>
      <c r="C987">
        <v>95500</v>
      </c>
      <c r="D987">
        <v>370</v>
      </c>
      <c r="E987">
        <f>'Raw counts'!E987/'Raw counts'!E$1246*10000</f>
        <v>0</v>
      </c>
      <c r="F987">
        <f>'Raw counts'!F987/'Raw counts'!F$1246*10000</f>
        <v>0</v>
      </c>
      <c r="G987">
        <f>'Raw counts'!G987/'Raw counts'!G$1246*10000</f>
        <v>0</v>
      </c>
      <c r="H987">
        <f>'Raw counts'!H987/'Raw counts'!H$1246*10000</f>
        <v>0</v>
      </c>
      <c r="I987">
        <f>'Raw counts'!I987/'Raw counts'!I$1246*10000</f>
        <v>0</v>
      </c>
      <c r="J987">
        <f>'Raw counts'!J987/'Raw counts'!J$1246*10000</f>
        <v>0</v>
      </c>
      <c r="K987">
        <f>'Raw counts'!K987/'Raw counts'!K$1246*10000</f>
        <v>0</v>
      </c>
      <c r="L987">
        <f>'Raw counts'!L987/'Raw counts'!L$1246*10000</f>
        <v>0</v>
      </c>
      <c r="M987">
        <f>'Raw counts'!M987/'Raw counts'!M$1246*10000</f>
        <v>0</v>
      </c>
      <c r="N987">
        <f>'Raw counts'!N987/'Raw counts'!N$1246*10000</f>
        <v>0</v>
      </c>
      <c r="O987">
        <f>'Raw counts'!O987/'Raw counts'!O$1246*10000</f>
        <v>0</v>
      </c>
      <c r="P987">
        <f>'Raw counts'!P987/'Raw counts'!P$1246*10000</f>
        <v>0</v>
      </c>
      <c r="Q987">
        <f>'Raw counts'!Q987/'Raw counts'!Q$1246*10000</f>
        <v>0</v>
      </c>
      <c r="R987">
        <f>'Raw counts'!R987/'Raw counts'!R$1246*10000</f>
        <v>0</v>
      </c>
      <c r="S987">
        <f>'Raw counts'!S987/'Raw counts'!S$1246*10000</f>
        <v>0</v>
      </c>
      <c r="T987">
        <f>'Raw counts'!T987/'Raw counts'!T$1246*10000</f>
        <v>0</v>
      </c>
      <c r="U987">
        <f>'Raw counts'!U987/'Raw counts'!U$1246*10000</f>
        <v>0</v>
      </c>
      <c r="V987">
        <f t="shared" si="61"/>
        <v>0</v>
      </c>
      <c r="W987" t="str">
        <f t="shared" si="62"/>
        <v/>
      </c>
      <c r="X987">
        <f t="shared" si="60"/>
        <v>0</v>
      </c>
      <c r="Y987">
        <f t="shared" si="63"/>
        <v>0</v>
      </c>
    </row>
    <row r="988" spans="1:25" x14ac:dyDescent="0.25">
      <c r="A988">
        <v>996</v>
      </c>
      <c r="B988" t="s">
        <v>490</v>
      </c>
      <c r="C988">
        <v>23500</v>
      </c>
      <c r="D988">
        <v>104</v>
      </c>
      <c r="E988">
        <f>'Raw counts'!E988/'Raw counts'!E$1246*10000</f>
        <v>16.214542245970929</v>
      </c>
      <c r="F988">
        <f>'Raw counts'!F988/'Raw counts'!F$1246*10000</f>
        <v>42.245387459928402</v>
      </c>
      <c r="G988">
        <f>'Raw counts'!G988/'Raw counts'!G$1246*10000</f>
        <v>28.103355883170625</v>
      </c>
      <c r="H988">
        <f>'Raw counts'!H988/'Raw counts'!H$1246*10000</f>
        <v>44.95320050732898</v>
      </c>
      <c r="I988">
        <f>'Raw counts'!I988/'Raw counts'!I$1246*10000</f>
        <v>16.906836925369184</v>
      </c>
      <c r="J988">
        <f>'Raw counts'!J988/'Raw counts'!J$1246*10000</f>
        <v>17.385867646507737</v>
      </c>
      <c r="K988">
        <f>'Raw counts'!K988/'Raw counts'!K$1246*10000</f>
        <v>32.39868443057027</v>
      </c>
      <c r="L988">
        <f>'Raw counts'!L988/'Raw counts'!L$1246*10000</f>
        <v>16.545631900260531</v>
      </c>
      <c r="M988">
        <f>'Raw counts'!M988/'Raw counts'!M$1246*10000</f>
        <v>29.875971406797014</v>
      </c>
      <c r="N988">
        <f>'Raw counts'!N988/'Raw counts'!N$1246*10000</f>
        <v>5.9017216715068734</v>
      </c>
      <c r="O988">
        <f>'Raw counts'!O988/'Raw counts'!O$1246*10000</f>
        <v>21.033381827898477</v>
      </c>
      <c r="P988">
        <f>'Raw counts'!P988/'Raw counts'!P$1246*10000</f>
        <v>20.595346109941282</v>
      </c>
      <c r="Q988">
        <f>'Raw counts'!Q988/'Raw counts'!Q$1246*10000</f>
        <v>5.1485673721244076</v>
      </c>
      <c r="R988">
        <f>'Raw counts'!R988/'Raw counts'!R$1246*10000</f>
        <v>30.905714131159957</v>
      </c>
      <c r="S988">
        <f>'Raw counts'!S988/'Raw counts'!S$1246*10000</f>
        <v>35.133089920516269</v>
      </c>
      <c r="T988">
        <f>'Raw counts'!T988/'Raw counts'!T$1246*10000</f>
        <v>14.011955264835404</v>
      </c>
      <c r="U988">
        <f>'Raw counts'!U988/'Raw counts'!U$1246*10000</f>
        <v>12.840485499668031</v>
      </c>
      <c r="V988">
        <f t="shared" si="61"/>
        <v>1</v>
      </c>
      <c r="W988">
        <f t="shared" si="62"/>
        <v>0.11600341839291804</v>
      </c>
      <c r="X988">
        <f t="shared" si="60"/>
        <v>27.181053156211519</v>
      </c>
      <c r="Y988">
        <f t="shared" si="63"/>
        <v>18.196282724706336</v>
      </c>
    </row>
    <row r="989" spans="1:25" x14ac:dyDescent="0.25">
      <c r="A989">
        <v>997</v>
      </c>
      <c r="B989" t="s">
        <v>491</v>
      </c>
      <c r="C989">
        <v>0</v>
      </c>
      <c r="E989">
        <f>'Raw counts'!E989/'Raw counts'!E$1246*10000</f>
        <v>1.3074737440593997E-2</v>
      </c>
      <c r="F989">
        <f>'Raw counts'!F989/'Raw counts'!F$1246*10000</f>
        <v>8.2029878562967784E-3</v>
      </c>
      <c r="G989">
        <f>'Raw counts'!G989/'Raw counts'!G$1246*10000</f>
        <v>1.0072887413322804E-2</v>
      </c>
      <c r="H989">
        <f>'Raw counts'!H989/'Raw counts'!H$1246*10000</f>
        <v>2.0940931913352008E-2</v>
      </c>
      <c r="I989">
        <f>'Raw counts'!I989/'Raw counts'!I$1246*10000</f>
        <v>4.9255169483959749E-2</v>
      </c>
      <c r="J989">
        <f>'Raw counts'!J989/'Raw counts'!J$1246*10000</f>
        <v>9.8615244733452866E-3</v>
      </c>
      <c r="K989">
        <f>'Raw counts'!K989/'Raw counts'!K$1246*10000</f>
        <v>0</v>
      </c>
      <c r="L989">
        <f>'Raw counts'!L989/'Raw counts'!L$1246*10000</f>
        <v>4.40981660454705E-3</v>
      </c>
      <c r="M989">
        <f>'Raw counts'!M989/'Raw counts'!M$1246*10000</f>
        <v>1.3822935567611203E-2</v>
      </c>
      <c r="N989">
        <f>'Raw counts'!N989/'Raw counts'!N$1246*10000</f>
        <v>0</v>
      </c>
      <c r="O989">
        <f>'Raw counts'!O989/'Raw counts'!O$1246*10000</f>
        <v>1.0096023277391267E-2</v>
      </c>
      <c r="P989">
        <f>'Raw counts'!P989/'Raw counts'!P$1246*10000</f>
        <v>2.9916460421163932E-2</v>
      </c>
      <c r="Q989">
        <f>'Raw counts'!Q989/'Raw counts'!Q$1246*10000</f>
        <v>0</v>
      </c>
      <c r="R989">
        <f>'Raw counts'!R989/'Raw counts'!R$1246*10000</f>
        <v>1.2020892310836234E-2</v>
      </c>
      <c r="S989">
        <f>'Raw counts'!S989/'Raw counts'!S$1246*10000</f>
        <v>5.4284749568164819E-3</v>
      </c>
      <c r="T989">
        <f>'Raw counts'!T989/'Raw counts'!T$1246*10000</f>
        <v>3.4364084033931097E-2</v>
      </c>
      <c r="U989">
        <f>'Raw counts'!U989/'Raw counts'!U$1246*10000</f>
        <v>2.1697339472233915E-2</v>
      </c>
      <c r="V989">
        <f t="shared" si="61"/>
        <v>1</v>
      </c>
      <c r="W989">
        <f t="shared" si="62"/>
        <v>0.97494322285323198</v>
      </c>
      <c r="X989">
        <f t="shared" si="60"/>
        <v>1.440455452811432E-2</v>
      </c>
      <c r="Y989">
        <f t="shared" si="63"/>
        <v>1.4190409309046617E-2</v>
      </c>
    </row>
    <row r="990" spans="1:25" x14ac:dyDescent="0.25">
      <c r="A990">
        <v>998</v>
      </c>
      <c r="B990" t="s">
        <v>492</v>
      </c>
      <c r="C990">
        <v>48500</v>
      </c>
      <c r="D990">
        <v>493</v>
      </c>
      <c r="E990">
        <f>'Raw counts'!E990/'Raw counts'!E$1246*10000</f>
        <v>5.5007288232213316</v>
      </c>
      <c r="F990">
        <f>'Raw counts'!F990/'Raw counts'!F$1246*10000</f>
        <v>11.000206715293977</v>
      </c>
      <c r="G990">
        <f>'Raw counts'!G990/'Raw counts'!G$1246*10000</f>
        <v>9.226764870603688</v>
      </c>
      <c r="H990">
        <f>'Raw counts'!H990/'Raw counts'!H$1246*10000</f>
        <v>4.9141386889999374</v>
      </c>
      <c r="I990">
        <f>'Raw counts'!I990/'Raw counts'!I$1246*10000</f>
        <v>12.627794076450179</v>
      </c>
      <c r="J990">
        <f>'Raw counts'!J990/'Raw counts'!J$1246*10000</f>
        <v>17.568305849264625</v>
      </c>
      <c r="K990">
        <f>'Raw counts'!K990/'Raw counts'!K$1246*10000</f>
        <v>8.419644350298233</v>
      </c>
      <c r="L990">
        <f>'Raw counts'!L990/'Raw counts'!L$1246*10000</f>
        <v>31.111256145079437</v>
      </c>
      <c r="M990">
        <f>'Raw counts'!M990/'Raw counts'!M$1246*10000</f>
        <v>14.937985703398507</v>
      </c>
      <c r="N990">
        <f>'Raw counts'!N990/'Raw counts'!N$1246*10000</f>
        <v>4.6553953557849246</v>
      </c>
      <c r="O990">
        <f>'Raw counts'!O990/'Raw counts'!O$1246*10000</f>
        <v>7.2523100542593948</v>
      </c>
      <c r="P990">
        <f>'Raw counts'!P990/'Raw counts'!P$1246*10000</f>
        <v>13.02220784332664</v>
      </c>
      <c r="Q990">
        <f>'Raw counts'!Q990/'Raw counts'!Q$1246*10000</f>
        <v>3.7151594105670447</v>
      </c>
      <c r="R990">
        <f>'Raw counts'!R990/'Raw counts'!R$1246*10000</f>
        <v>14.437091665314316</v>
      </c>
      <c r="S990">
        <f>'Raw counts'!S990/'Raw counts'!S$1246*10000</f>
        <v>12.865485647655063</v>
      </c>
      <c r="T990">
        <f>'Raw counts'!T990/'Raw counts'!T$1246*10000</f>
        <v>8.7456593866354648</v>
      </c>
      <c r="U990">
        <f>'Raw counts'!U990/'Raw counts'!U$1246*10000</f>
        <v>11.434497901867275</v>
      </c>
      <c r="V990">
        <f t="shared" si="61"/>
        <v>1</v>
      </c>
      <c r="W990">
        <f t="shared" si="62"/>
        <v>0.31099301912029953</v>
      </c>
      <c r="X990">
        <f t="shared" si="60"/>
        <v>12.81186946917888</v>
      </c>
      <c r="Y990">
        <f t="shared" si="63"/>
        <v>9.5159759081762658</v>
      </c>
    </row>
    <row r="991" spans="1:25" x14ac:dyDescent="0.25">
      <c r="A991">
        <v>999</v>
      </c>
      <c r="B991" t="s">
        <v>1101</v>
      </c>
      <c r="C991">
        <v>41600</v>
      </c>
      <c r="D991">
        <v>918</v>
      </c>
      <c r="E991">
        <f>'Raw counts'!E991/'Raw counts'!E$1246*10000</f>
        <v>0</v>
      </c>
      <c r="F991">
        <f>'Raw counts'!F991/'Raw counts'!F$1246*10000</f>
        <v>0</v>
      </c>
      <c r="G991">
        <f>'Raw counts'!G991/'Raw counts'!G$1246*10000</f>
        <v>0</v>
      </c>
      <c r="H991">
        <f>'Raw counts'!H991/'Raw counts'!H$1246*10000</f>
        <v>0</v>
      </c>
      <c r="I991">
        <f>'Raw counts'!I991/'Raw counts'!I$1246*10000</f>
        <v>0</v>
      </c>
      <c r="J991">
        <f>'Raw counts'!J991/'Raw counts'!J$1246*10000</f>
        <v>0</v>
      </c>
      <c r="K991">
        <f>'Raw counts'!K991/'Raw counts'!K$1246*10000</f>
        <v>0</v>
      </c>
      <c r="L991">
        <f>'Raw counts'!L991/'Raw counts'!L$1246*10000</f>
        <v>0</v>
      </c>
      <c r="M991">
        <f>'Raw counts'!M991/'Raw counts'!M$1246*10000</f>
        <v>0</v>
      </c>
      <c r="N991">
        <f>'Raw counts'!N991/'Raw counts'!N$1246*10000</f>
        <v>0</v>
      </c>
      <c r="O991">
        <f>'Raw counts'!O991/'Raw counts'!O$1246*10000</f>
        <v>0</v>
      </c>
      <c r="P991">
        <f>'Raw counts'!P991/'Raw counts'!P$1246*10000</f>
        <v>0</v>
      </c>
      <c r="Q991">
        <f>'Raw counts'!Q991/'Raw counts'!Q$1246*10000</f>
        <v>0</v>
      </c>
      <c r="R991">
        <f>'Raw counts'!R991/'Raw counts'!R$1246*10000</f>
        <v>0</v>
      </c>
      <c r="S991">
        <f>'Raw counts'!S991/'Raw counts'!S$1246*10000</f>
        <v>0</v>
      </c>
      <c r="T991">
        <f>'Raw counts'!T991/'Raw counts'!T$1246*10000</f>
        <v>0</v>
      </c>
      <c r="U991">
        <f>'Raw counts'!U991/'Raw counts'!U$1246*10000</f>
        <v>0</v>
      </c>
      <c r="V991">
        <f t="shared" si="61"/>
        <v>0</v>
      </c>
      <c r="W991" t="str">
        <f t="shared" si="62"/>
        <v/>
      </c>
      <c r="X991">
        <f t="shared" si="60"/>
        <v>0</v>
      </c>
      <c r="Y991">
        <f t="shared" si="63"/>
        <v>0</v>
      </c>
    </row>
    <row r="992" spans="1:25" x14ac:dyDescent="0.25">
      <c r="A992">
        <v>1000</v>
      </c>
      <c r="B992" t="s">
        <v>1102</v>
      </c>
      <c r="C992">
        <v>108500</v>
      </c>
      <c r="D992">
        <v>1009</v>
      </c>
      <c r="E992">
        <f>'Raw counts'!E992/'Raw counts'!E$1246*10000</f>
        <v>0</v>
      </c>
      <c r="F992">
        <f>'Raw counts'!F992/'Raw counts'!F$1246*10000</f>
        <v>0</v>
      </c>
      <c r="G992">
        <f>'Raw counts'!G992/'Raw counts'!G$1246*10000</f>
        <v>0</v>
      </c>
      <c r="H992">
        <f>'Raw counts'!H992/'Raw counts'!H$1246*10000</f>
        <v>0</v>
      </c>
      <c r="I992">
        <f>'Raw counts'!I992/'Raw counts'!I$1246*10000</f>
        <v>0</v>
      </c>
      <c r="J992">
        <f>'Raw counts'!J992/'Raw counts'!J$1246*10000</f>
        <v>0</v>
      </c>
      <c r="K992">
        <f>'Raw counts'!K992/'Raw counts'!K$1246*10000</f>
        <v>0</v>
      </c>
      <c r="L992">
        <f>'Raw counts'!L992/'Raw counts'!L$1246*10000</f>
        <v>0</v>
      </c>
      <c r="M992">
        <f>'Raw counts'!M992/'Raw counts'!M$1246*10000</f>
        <v>0</v>
      </c>
      <c r="N992">
        <f>'Raw counts'!N992/'Raw counts'!N$1246*10000</f>
        <v>0</v>
      </c>
      <c r="O992">
        <f>'Raw counts'!O992/'Raw counts'!O$1246*10000</f>
        <v>0</v>
      </c>
      <c r="P992">
        <f>'Raw counts'!P992/'Raw counts'!P$1246*10000</f>
        <v>0</v>
      </c>
      <c r="Q992">
        <f>'Raw counts'!Q992/'Raw counts'!Q$1246*10000</f>
        <v>0</v>
      </c>
      <c r="R992">
        <f>'Raw counts'!R992/'Raw counts'!R$1246*10000</f>
        <v>0</v>
      </c>
      <c r="S992">
        <f>'Raw counts'!S992/'Raw counts'!S$1246*10000</f>
        <v>0</v>
      </c>
      <c r="T992">
        <f>'Raw counts'!T992/'Raw counts'!T$1246*10000</f>
        <v>0</v>
      </c>
      <c r="U992">
        <f>'Raw counts'!U992/'Raw counts'!U$1246*10000</f>
        <v>0</v>
      </c>
      <c r="V992">
        <f t="shared" si="61"/>
        <v>0</v>
      </c>
      <c r="W992" t="str">
        <f t="shared" si="62"/>
        <v/>
      </c>
      <c r="X992">
        <f t="shared" si="60"/>
        <v>0</v>
      </c>
      <c r="Y992">
        <f t="shared" si="63"/>
        <v>0</v>
      </c>
    </row>
    <row r="993" spans="1:25" x14ac:dyDescent="0.25">
      <c r="A993">
        <v>1001</v>
      </c>
      <c r="B993" t="s">
        <v>1103</v>
      </c>
      <c r="C993">
        <v>56800</v>
      </c>
      <c r="D993">
        <v>928</v>
      </c>
      <c r="E993">
        <f>'Raw counts'!E993/'Raw counts'!E$1246*10000</f>
        <v>0</v>
      </c>
      <c r="F993">
        <f>'Raw counts'!F993/'Raw counts'!F$1246*10000</f>
        <v>0</v>
      </c>
      <c r="G993">
        <f>'Raw counts'!G993/'Raw counts'!G$1246*10000</f>
        <v>0</v>
      </c>
      <c r="H993">
        <f>'Raw counts'!H993/'Raw counts'!H$1246*10000</f>
        <v>0</v>
      </c>
      <c r="I993">
        <f>'Raw counts'!I993/'Raw counts'!I$1246*10000</f>
        <v>0</v>
      </c>
      <c r="J993">
        <f>'Raw counts'!J993/'Raw counts'!J$1246*10000</f>
        <v>0</v>
      </c>
      <c r="K993">
        <f>'Raw counts'!K993/'Raw counts'!K$1246*10000</f>
        <v>0</v>
      </c>
      <c r="L993">
        <f>'Raw counts'!L993/'Raw counts'!L$1246*10000</f>
        <v>0</v>
      </c>
      <c r="M993">
        <f>'Raw counts'!M993/'Raw counts'!M$1246*10000</f>
        <v>0</v>
      </c>
      <c r="N993">
        <f>'Raw counts'!N993/'Raw counts'!N$1246*10000</f>
        <v>0</v>
      </c>
      <c r="O993">
        <f>'Raw counts'!O993/'Raw counts'!O$1246*10000</f>
        <v>0</v>
      </c>
      <c r="P993">
        <f>'Raw counts'!P993/'Raw counts'!P$1246*10000</f>
        <v>0</v>
      </c>
      <c r="Q993">
        <f>'Raw counts'!Q993/'Raw counts'!Q$1246*10000</f>
        <v>0</v>
      </c>
      <c r="R993">
        <f>'Raw counts'!R993/'Raw counts'!R$1246*10000</f>
        <v>0</v>
      </c>
      <c r="S993">
        <f>'Raw counts'!S993/'Raw counts'!S$1246*10000</f>
        <v>0</v>
      </c>
      <c r="T993">
        <f>'Raw counts'!T993/'Raw counts'!T$1246*10000</f>
        <v>0</v>
      </c>
      <c r="U993">
        <f>'Raw counts'!U993/'Raw counts'!U$1246*10000</f>
        <v>0</v>
      </c>
      <c r="V993">
        <f t="shared" si="61"/>
        <v>0</v>
      </c>
      <c r="W993" t="str">
        <f t="shared" si="62"/>
        <v/>
      </c>
      <c r="X993">
        <f t="shared" si="60"/>
        <v>0</v>
      </c>
      <c r="Y993">
        <f t="shared" si="63"/>
        <v>0</v>
      </c>
    </row>
    <row r="994" spans="1:25" x14ac:dyDescent="0.25">
      <c r="A994">
        <v>1002</v>
      </c>
      <c r="B994" t="s">
        <v>1104</v>
      </c>
      <c r="C994">
        <v>11300</v>
      </c>
      <c r="D994">
        <v>247</v>
      </c>
      <c r="E994">
        <f>'Raw counts'!E994/'Raw counts'!E$1246*10000</f>
        <v>0</v>
      </c>
      <c r="F994">
        <f>'Raw counts'!F994/'Raw counts'!F$1246*10000</f>
        <v>0</v>
      </c>
      <c r="G994">
        <f>'Raw counts'!G994/'Raw counts'!G$1246*10000</f>
        <v>0</v>
      </c>
      <c r="H994">
        <f>'Raw counts'!H994/'Raw counts'!H$1246*10000</f>
        <v>0</v>
      </c>
      <c r="I994">
        <f>'Raw counts'!I994/'Raw counts'!I$1246*10000</f>
        <v>0</v>
      </c>
      <c r="J994">
        <f>'Raw counts'!J994/'Raw counts'!J$1246*10000</f>
        <v>0</v>
      </c>
      <c r="K994">
        <f>'Raw counts'!K994/'Raw counts'!K$1246*10000</f>
        <v>0</v>
      </c>
      <c r="L994">
        <f>'Raw counts'!L994/'Raw counts'!L$1246*10000</f>
        <v>0</v>
      </c>
      <c r="M994">
        <f>'Raw counts'!M994/'Raw counts'!M$1246*10000</f>
        <v>0</v>
      </c>
      <c r="N994">
        <f>'Raw counts'!N994/'Raw counts'!N$1246*10000</f>
        <v>0</v>
      </c>
      <c r="O994">
        <f>'Raw counts'!O994/'Raw counts'!O$1246*10000</f>
        <v>0</v>
      </c>
      <c r="P994">
        <f>'Raw counts'!P994/'Raw counts'!P$1246*10000</f>
        <v>0</v>
      </c>
      <c r="Q994">
        <f>'Raw counts'!Q994/'Raw counts'!Q$1246*10000</f>
        <v>0</v>
      </c>
      <c r="R994">
        <f>'Raw counts'!R994/'Raw counts'!R$1246*10000</f>
        <v>0</v>
      </c>
      <c r="S994">
        <f>'Raw counts'!S994/'Raw counts'!S$1246*10000</f>
        <v>0</v>
      </c>
      <c r="T994">
        <f>'Raw counts'!T994/'Raw counts'!T$1246*10000</f>
        <v>0</v>
      </c>
      <c r="U994">
        <f>'Raw counts'!U994/'Raw counts'!U$1246*10000</f>
        <v>0</v>
      </c>
      <c r="V994">
        <f t="shared" si="61"/>
        <v>0</v>
      </c>
      <c r="W994" t="str">
        <f t="shared" si="62"/>
        <v/>
      </c>
      <c r="X994">
        <f t="shared" si="60"/>
        <v>0</v>
      </c>
      <c r="Y994">
        <f t="shared" si="63"/>
        <v>0</v>
      </c>
    </row>
    <row r="995" spans="1:25" x14ac:dyDescent="0.25">
      <c r="A995">
        <v>1003</v>
      </c>
      <c r="B995" t="s">
        <v>1105</v>
      </c>
      <c r="C995">
        <v>107400</v>
      </c>
      <c r="D995">
        <v>784</v>
      </c>
      <c r="E995">
        <f>'Raw counts'!E995/'Raw counts'!E$1246*10000</f>
        <v>0</v>
      </c>
      <c r="F995">
        <f>'Raw counts'!F995/'Raw counts'!F$1246*10000</f>
        <v>0</v>
      </c>
      <c r="G995">
        <f>'Raw counts'!G995/'Raw counts'!G$1246*10000</f>
        <v>0</v>
      </c>
      <c r="H995">
        <f>'Raw counts'!H995/'Raw counts'!H$1246*10000</f>
        <v>0</v>
      </c>
      <c r="I995">
        <f>'Raw counts'!I995/'Raw counts'!I$1246*10000</f>
        <v>0</v>
      </c>
      <c r="J995">
        <f>'Raw counts'!J995/'Raw counts'!J$1246*10000</f>
        <v>0</v>
      </c>
      <c r="K995">
        <f>'Raw counts'!K995/'Raw counts'!K$1246*10000</f>
        <v>0</v>
      </c>
      <c r="L995">
        <f>'Raw counts'!L995/'Raw counts'!L$1246*10000</f>
        <v>0</v>
      </c>
      <c r="M995">
        <f>'Raw counts'!M995/'Raw counts'!M$1246*10000</f>
        <v>0</v>
      </c>
      <c r="N995">
        <f>'Raw counts'!N995/'Raw counts'!N$1246*10000</f>
        <v>0</v>
      </c>
      <c r="O995">
        <f>'Raw counts'!O995/'Raw counts'!O$1246*10000</f>
        <v>0</v>
      </c>
      <c r="P995">
        <f>'Raw counts'!P995/'Raw counts'!P$1246*10000</f>
        <v>0</v>
      </c>
      <c r="Q995">
        <f>'Raw counts'!Q995/'Raw counts'!Q$1246*10000</f>
        <v>0</v>
      </c>
      <c r="R995">
        <f>'Raw counts'!R995/'Raw counts'!R$1246*10000</f>
        <v>0</v>
      </c>
      <c r="S995">
        <f>'Raw counts'!S995/'Raw counts'!S$1246*10000</f>
        <v>0</v>
      </c>
      <c r="T995">
        <f>'Raw counts'!T995/'Raw counts'!T$1246*10000</f>
        <v>0</v>
      </c>
      <c r="U995">
        <f>'Raw counts'!U995/'Raw counts'!U$1246*10000</f>
        <v>0</v>
      </c>
      <c r="V995">
        <f t="shared" si="61"/>
        <v>0</v>
      </c>
      <c r="W995" t="str">
        <f t="shared" si="62"/>
        <v/>
      </c>
      <c r="X995">
        <f t="shared" si="60"/>
        <v>0</v>
      </c>
      <c r="Y995">
        <f t="shared" si="63"/>
        <v>0</v>
      </c>
    </row>
    <row r="996" spans="1:25" x14ac:dyDescent="0.25">
      <c r="A996">
        <v>1004</v>
      </c>
      <c r="B996" t="s">
        <v>493</v>
      </c>
      <c r="C996">
        <v>76100</v>
      </c>
      <c r="D996">
        <v>467</v>
      </c>
      <c r="E996">
        <f>'Raw counts'!E996/'Raw counts'!E$1246*10000</f>
        <v>0.30632242003677368</v>
      </c>
      <c r="F996">
        <f>'Raw counts'!F996/'Raw counts'!F$1246*10000</f>
        <v>4.1014939281483885E-2</v>
      </c>
      <c r="G996">
        <f>'Raw counts'!G996/'Raw counts'!G$1246*10000</f>
        <v>1.178527827358768</v>
      </c>
      <c r="H996">
        <f>'Raw counts'!H996/'Raw counts'!H$1246*10000</f>
        <v>3.4901553188920013E-2</v>
      </c>
      <c r="I996">
        <f>'Raw counts'!I996/'Raw counts'!I$1246*10000</f>
        <v>0.66494478803345658</v>
      </c>
      <c r="J996">
        <f>'Raw counts'!J996/'Raw counts'!J$1246*10000</f>
        <v>0.90726025154776635</v>
      </c>
      <c r="K996">
        <f>'Raw counts'!K996/'Raw counts'!K$1246*10000</f>
        <v>0.36122414850326107</v>
      </c>
      <c r="L996">
        <f>'Raw counts'!L996/'Raw counts'!L$1246*10000</f>
        <v>8.8196332090941007E-2</v>
      </c>
      <c r="M996">
        <f>'Raw counts'!M996/'Raw counts'!M$1246*10000</f>
        <v>0.23038225946018673</v>
      </c>
      <c r="N996">
        <f>'Raw counts'!N996/'Raw counts'!N$1246*10000</f>
        <v>3.6656656344763186E-2</v>
      </c>
      <c r="O996">
        <f>'Raw counts'!O996/'Raw counts'!O$1246*10000</f>
        <v>0.12788296151362274</v>
      </c>
      <c r="P996">
        <f>'Raw counts'!P996/'Raw counts'!P$1246*10000</f>
        <v>3.8464020541496481E-2</v>
      </c>
      <c r="Q996">
        <f>'Raw counts'!Q996/'Raw counts'!Q$1246*10000</f>
        <v>0</v>
      </c>
      <c r="R996">
        <f>'Raw counts'!R996/'Raw counts'!R$1246*10000</f>
        <v>0</v>
      </c>
      <c r="S996">
        <f>'Raw counts'!S996/'Raw counts'!S$1246*10000</f>
        <v>0</v>
      </c>
      <c r="T996">
        <f>'Raw counts'!T996/'Raw counts'!T$1246*10000</f>
        <v>0.88487516387372567</v>
      </c>
      <c r="U996">
        <f>'Raw counts'!U996/'Raw counts'!U$1246*10000</f>
        <v>1.7271082219898195</v>
      </c>
      <c r="V996">
        <f t="shared" si="61"/>
        <v>1</v>
      </c>
      <c r="W996">
        <f t="shared" si="62"/>
        <v>0.78197363983511636</v>
      </c>
      <c r="X996">
        <f t="shared" si="60"/>
        <v>0.4236416132779508</v>
      </c>
      <c r="Y996">
        <f t="shared" si="63"/>
        <v>0.35187337803292845</v>
      </c>
    </row>
    <row r="997" spans="1:25" x14ac:dyDescent="0.25">
      <c r="A997">
        <v>1005</v>
      </c>
      <c r="B997" t="s">
        <v>494</v>
      </c>
      <c r="C997">
        <v>11900</v>
      </c>
      <c r="D997">
        <v>1002</v>
      </c>
      <c r="E997">
        <f>'Raw counts'!E997/'Raw counts'!E$1246*10000</f>
        <v>2.1311822028168215</v>
      </c>
      <c r="F997">
        <f>'Raw counts'!F997/'Raw counts'!F$1246*10000</f>
        <v>0.3855404292459485</v>
      </c>
      <c r="G997">
        <f>'Raw counts'!G997/'Raw counts'!G$1246*10000</f>
        <v>2.679388051943866</v>
      </c>
      <c r="H997">
        <f>'Raw counts'!H997/'Raw counts'!H$1246*10000</f>
        <v>0.8236766552585123</v>
      </c>
      <c r="I997">
        <f>'Raw counts'!I997/'Raw counts'!I$1246*10000</f>
        <v>4.9255169483959749E-2</v>
      </c>
      <c r="J997">
        <f>'Raw counts'!J997/'Raw counts'!J$1246*10000</f>
        <v>1.0995599787779993</v>
      </c>
      <c r="K997">
        <f>'Raw counts'!K997/'Raw counts'!K$1246*10000</f>
        <v>1.3557054462344611</v>
      </c>
      <c r="L997">
        <f>'Raw counts'!L997/'Raw counts'!L$1246*10000</f>
        <v>3.3823293356875874</v>
      </c>
      <c r="M997">
        <f>'Raw counts'!M997/'Raw counts'!M$1246*10000</f>
        <v>0.83859142443507972</v>
      </c>
      <c r="N997">
        <f>'Raw counts'!N997/'Raw counts'!N$1246*10000</f>
        <v>2.8133983744605744</v>
      </c>
      <c r="O997">
        <f>'Raw counts'!O997/'Raw counts'!O$1246*10000</f>
        <v>0.86489266076318538</v>
      </c>
      <c r="P997">
        <f>'Raw counts'!P997/'Raw counts'!P$1246*10000</f>
        <v>0.62824566884444244</v>
      </c>
      <c r="Q997">
        <f>'Raw counts'!Q997/'Raw counts'!Q$1246*10000</f>
        <v>1.062867127957501</v>
      </c>
      <c r="R997">
        <f>'Raw counts'!R997/'Raw counts'!R$1246*10000</f>
        <v>1.3263051182955978</v>
      </c>
      <c r="S997">
        <f>'Raw counts'!S997/'Raw counts'!S$1246*10000</f>
        <v>8.6855599309063711E-2</v>
      </c>
      <c r="T997">
        <f>'Raw counts'!T997/'Raw counts'!T$1246*10000</f>
        <v>3.8917325168426964</v>
      </c>
      <c r="U997">
        <f>'Raw counts'!U997/'Raw counts'!U$1246*10000</f>
        <v>0.75940688152818703</v>
      </c>
      <c r="V997">
        <f t="shared" si="61"/>
        <v>1</v>
      </c>
      <c r="W997">
        <f t="shared" si="62"/>
        <v>0.98216579718673103</v>
      </c>
      <c r="X997">
        <f t="shared" si="60"/>
        <v>1.4161365215426929</v>
      </c>
      <c r="Y997">
        <f t="shared" si="63"/>
        <v>1.4292129935001561</v>
      </c>
    </row>
    <row r="998" spans="1:25" x14ac:dyDescent="0.25">
      <c r="A998">
        <v>1006</v>
      </c>
      <c r="B998" t="s">
        <v>495</v>
      </c>
      <c r="C998">
        <v>7100</v>
      </c>
      <c r="D998">
        <v>361</v>
      </c>
      <c r="E998">
        <f>'Raw counts'!E998/'Raw counts'!E$1246*10000</f>
        <v>0.50804694054879529</v>
      </c>
      <c r="F998">
        <f>'Raw counts'!F998/'Raw counts'!F$1246*10000</f>
        <v>0.42655536852743242</v>
      </c>
      <c r="G998">
        <f>'Raw counts'!G998/'Raw counts'!G$1246*10000</f>
        <v>0.70510211893259622</v>
      </c>
      <c r="H998">
        <f>'Raw counts'!H998/'Raw counts'!H$1246*10000</f>
        <v>3.0294548167982573</v>
      </c>
      <c r="I998">
        <f>'Raw counts'!I998/'Raw counts'!I$1246*10000</f>
        <v>2.0564033259553196</v>
      </c>
      <c r="J998">
        <f>'Raw counts'!J998/'Raw counts'!J$1246*10000</f>
        <v>1.1439368389080531</v>
      </c>
      <c r="K998">
        <f>'Raw counts'!K998/'Raw counts'!K$1246*10000</f>
        <v>0.80717988739617597</v>
      </c>
      <c r="L998">
        <f>'Raw counts'!L998/'Raw counts'!L$1246*10000</f>
        <v>2.2049083022735252E-2</v>
      </c>
      <c r="M998">
        <f>'Raw counts'!M998/'Raw counts'!M$1246*10000</f>
        <v>1.4375852990315652</v>
      </c>
      <c r="N998">
        <f>'Raw counts'!N998/'Raw counts'!N$1246*10000</f>
        <v>1.6220570432557708</v>
      </c>
      <c r="O998">
        <f>'Raw counts'!O998/'Raw counts'!O$1246*10000</f>
        <v>1.3192137082457922</v>
      </c>
      <c r="P998">
        <f>'Raw counts'!P998/'Raw counts'!P$1246*10000</f>
        <v>7.1500340406581788</v>
      </c>
      <c r="Q998">
        <f>'Raw counts'!Q998/'Raw counts'!Q$1246*10000</f>
        <v>2.0574767339360798</v>
      </c>
      <c r="R998">
        <f>'Raw counts'!R998/'Raw counts'!R$1246*10000</f>
        <v>2.1797884723649705</v>
      </c>
      <c r="S998">
        <f>'Raw counts'!S998/'Raw counts'!S$1246*10000</f>
        <v>4.1853541917055077</v>
      </c>
      <c r="T998">
        <f>'Raw counts'!T998/'Raw counts'!T$1246*10000</f>
        <v>3.4278173823846267</v>
      </c>
      <c r="U998">
        <f>'Raw counts'!U998/'Raw counts'!U$1246*10000</f>
        <v>0.85921464310046292</v>
      </c>
      <c r="V998">
        <f t="shared" si="61"/>
        <v>1</v>
      </c>
      <c r="W998">
        <f t="shared" si="62"/>
        <v>3.796218370455353E-2</v>
      </c>
      <c r="X998">
        <f t="shared" si="60"/>
        <v>1.1262570754578813</v>
      </c>
      <c r="Y998">
        <f t="shared" si="63"/>
        <v>2.8501195269564237</v>
      </c>
    </row>
    <row r="999" spans="1:25" x14ac:dyDescent="0.25">
      <c r="A999">
        <v>1007</v>
      </c>
      <c r="B999" t="s">
        <v>496</v>
      </c>
      <c r="C999">
        <v>59700</v>
      </c>
      <c r="D999">
        <v>1073</v>
      </c>
      <c r="E999">
        <f>'Raw counts'!E999/'Raw counts'!E$1246*10000</f>
        <v>108.23827999214022</v>
      </c>
      <c r="F999">
        <f>'Raw counts'!F999/'Raw counts'!F$1246*10000</f>
        <v>22.681261422660587</v>
      </c>
      <c r="G999">
        <f>'Raw counts'!G999/'Raw counts'!G$1246*10000</f>
        <v>96.337095221019297</v>
      </c>
      <c r="H999">
        <f>'Raw counts'!H999/'Raw counts'!H$1246*10000</f>
        <v>110.81243137482105</v>
      </c>
      <c r="I999">
        <f>'Raw counts'!I999/'Raw counts'!I$1246*10000</f>
        <v>99.64320786605056</v>
      </c>
      <c r="J999">
        <f>'Raw counts'!J999/'Raw counts'!J$1246*10000</f>
        <v>62.433311440749002</v>
      </c>
      <c r="K999">
        <f>'Raw counts'!K999/'Raw counts'!K$1246*10000</f>
        <v>85.039299849489936</v>
      </c>
      <c r="L999">
        <f>'Raw counts'!L999/'Raw counts'!L$1246*10000</f>
        <v>36.544150201881408</v>
      </c>
      <c r="M999">
        <f>'Raw counts'!M999/'Raw counts'!M$1246*10000</f>
        <v>62.631721056846366</v>
      </c>
      <c r="N999">
        <f>'Raw counts'!N999/'Raw counts'!N$1246*10000</f>
        <v>74.825399763747853</v>
      </c>
      <c r="O999">
        <f>'Raw counts'!O999/'Raw counts'!O$1246*10000</f>
        <v>64.432820556311071</v>
      </c>
      <c r="P999">
        <f>'Raw counts'!P999/'Raw counts'!P$1246*10000</f>
        <v>81.680484509897866</v>
      </c>
      <c r="Q999">
        <f>'Raw counts'!Q999/'Raw counts'!Q$1246*10000</f>
        <v>33.514443291650743</v>
      </c>
      <c r="R999">
        <f>'Raw counts'!R999/'Raw counts'!R$1246*10000</f>
        <v>55.768926394072899</v>
      </c>
      <c r="S999">
        <f>'Raw counts'!S999/'Raw counts'!S$1246*10000</f>
        <v>81.334840277981357</v>
      </c>
      <c r="T999">
        <f>'Raw counts'!T999/'Raw counts'!T$1246*10000</f>
        <v>68.032295366175092</v>
      </c>
      <c r="U999">
        <f>'Raw counts'!U999/'Raw counts'!U$1246*10000</f>
        <v>87.240662549958117</v>
      </c>
      <c r="V999">
        <f t="shared" si="61"/>
        <v>1</v>
      </c>
      <c r="W999">
        <f t="shared" si="62"/>
        <v>0.55318773830779455</v>
      </c>
      <c r="X999">
        <f t="shared" si="60"/>
        <v>76.040084269517592</v>
      </c>
      <c r="Y999">
        <f t="shared" si="63"/>
        <v>68.353734088724366</v>
      </c>
    </row>
    <row r="1000" spans="1:25" x14ac:dyDescent="0.25">
      <c r="A1000">
        <v>1008</v>
      </c>
      <c r="B1000" t="s">
        <v>1106</v>
      </c>
      <c r="C1000">
        <v>65000</v>
      </c>
      <c r="D1000">
        <v>864</v>
      </c>
      <c r="E1000">
        <f>'Raw counts'!E1000/'Raw counts'!E$1246*10000</f>
        <v>0</v>
      </c>
      <c r="F1000">
        <f>'Raw counts'!F1000/'Raw counts'!F$1246*10000</f>
        <v>0</v>
      </c>
      <c r="G1000">
        <f>'Raw counts'!G1000/'Raw counts'!G$1246*10000</f>
        <v>0</v>
      </c>
      <c r="H1000">
        <f>'Raw counts'!H1000/'Raw counts'!H$1246*10000</f>
        <v>0</v>
      </c>
      <c r="I1000">
        <f>'Raw counts'!I1000/'Raw counts'!I$1246*10000</f>
        <v>0</v>
      </c>
      <c r="J1000">
        <f>'Raw counts'!J1000/'Raw counts'!J$1246*10000</f>
        <v>0</v>
      </c>
      <c r="K1000">
        <f>'Raw counts'!K1000/'Raw counts'!K$1246*10000</f>
        <v>0</v>
      </c>
      <c r="L1000">
        <f>'Raw counts'!L1000/'Raw counts'!L$1246*10000</f>
        <v>0</v>
      </c>
      <c r="M1000">
        <f>'Raw counts'!M1000/'Raw counts'!M$1246*10000</f>
        <v>0</v>
      </c>
      <c r="N1000">
        <f>'Raw counts'!N1000/'Raw counts'!N$1246*10000</f>
        <v>0</v>
      </c>
      <c r="O1000">
        <f>'Raw counts'!O1000/'Raw counts'!O$1246*10000</f>
        <v>0</v>
      </c>
      <c r="P1000">
        <f>'Raw counts'!P1000/'Raw counts'!P$1246*10000</f>
        <v>0</v>
      </c>
      <c r="Q1000">
        <f>'Raw counts'!Q1000/'Raw counts'!Q$1246*10000</f>
        <v>0</v>
      </c>
      <c r="R1000">
        <f>'Raw counts'!R1000/'Raw counts'!R$1246*10000</f>
        <v>0</v>
      </c>
      <c r="S1000">
        <f>'Raw counts'!S1000/'Raw counts'!S$1246*10000</f>
        <v>0</v>
      </c>
      <c r="T1000">
        <f>'Raw counts'!T1000/'Raw counts'!T$1246*10000</f>
        <v>0</v>
      </c>
      <c r="U1000">
        <f>'Raw counts'!U1000/'Raw counts'!U$1246*10000</f>
        <v>0</v>
      </c>
      <c r="V1000">
        <f t="shared" si="61"/>
        <v>0</v>
      </c>
      <c r="W1000" t="str">
        <f t="shared" si="62"/>
        <v/>
      </c>
      <c r="X1000">
        <f t="shared" si="60"/>
        <v>0</v>
      </c>
      <c r="Y1000">
        <f t="shared" si="63"/>
        <v>0</v>
      </c>
    </row>
    <row r="1001" spans="1:25" x14ac:dyDescent="0.25">
      <c r="A1001">
        <v>1009</v>
      </c>
      <c r="B1001" t="s">
        <v>497</v>
      </c>
      <c r="C1001">
        <v>97200</v>
      </c>
      <c r="D1001">
        <v>997</v>
      </c>
      <c r="E1001">
        <f>'Raw counts'!E1001/'Raw counts'!E$1246*10000</f>
        <v>44.932269124418454</v>
      </c>
      <c r="F1001">
        <f>'Raw counts'!F1001/'Raw counts'!F$1246*10000</f>
        <v>36.954460292616986</v>
      </c>
      <c r="G1001">
        <f>'Raw counts'!G1001/'Raw counts'!G$1246*10000</f>
        <v>33.452059099645027</v>
      </c>
      <c r="H1001">
        <f>'Raw counts'!H1001/'Raw counts'!H$1246*10000</f>
        <v>30.322469410533706</v>
      </c>
      <c r="I1001">
        <f>'Raw counts'!I1001/'Raw counts'!I$1246*10000</f>
        <v>23.014477941380193</v>
      </c>
      <c r="J1001">
        <f>'Raw counts'!J1001/'Raw counts'!J$1246*10000</f>
        <v>40.096958508621931</v>
      </c>
      <c r="K1001">
        <f>'Raw counts'!K1001/'Raw counts'!K$1246*10000</f>
        <v>31.390824460672281</v>
      </c>
      <c r="L1001">
        <f>'Raw counts'!L1001/'Raw counts'!L$1246*10000</f>
        <v>57.896482201098223</v>
      </c>
      <c r="M1001">
        <f>'Raw counts'!M1001/'Raw counts'!M$1246*10000</f>
        <v>45.864500213333976</v>
      </c>
      <c r="N1001">
        <f>'Raw counts'!N1001/'Raw counts'!N$1246*10000</f>
        <v>46.4989685733321</v>
      </c>
      <c r="O1001">
        <f>'Raw counts'!O1001/'Raw counts'!O$1246*10000</f>
        <v>29.897690265448009</v>
      </c>
      <c r="P1001">
        <f>'Raw counts'!P1001/'Raw counts'!P$1246*10000</f>
        <v>49.815180381298106</v>
      </c>
      <c r="Q1001">
        <f>'Raw counts'!Q1001/'Raw counts'!Q$1246*10000</f>
        <v>31.622734825377755</v>
      </c>
      <c r="R1001">
        <f>'Raw counts'!R1001/'Raw counts'!R$1246*10000</f>
        <v>26.570178971051686</v>
      </c>
      <c r="S1001">
        <f>'Raw counts'!S1001/'Raw counts'!S$1246*10000</f>
        <v>30.502600782351809</v>
      </c>
      <c r="T1001">
        <f>'Raw counts'!T1001/'Raw counts'!T$1246*10000</f>
        <v>56.374279857663957</v>
      </c>
      <c r="U1001">
        <f>'Raw counts'!U1001/'Raw counts'!U$1246*10000</f>
        <v>38.091849177453859</v>
      </c>
      <c r="V1001">
        <f t="shared" si="61"/>
        <v>1</v>
      </c>
      <c r="W1001">
        <f t="shared" si="62"/>
        <v>0.9305969946348418</v>
      </c>
      <c r="X1001">
        <f t="shared" si="60"/>
        <v>38.21383347248009</v>
      </c>
      <c r="Y1001">
        <f t="shared" si="63"/>
        <v>38.67168535424716</v>
      </c>
    </row>
    <row r="1002" spans="1:25" x14ac:dyDescent="0.25">
      <c r="A1002">
        <v>1010</v>
      </c>
      <c r="B1002" t="s">
        <v>498</v>
      </c>
      <c r="C1002">
        <v>10100</v>
      </c>
      <c r="D1002">
        <v>677</v>
      </c>
      <c r="E1002">
        <f>'Raw counts'!E1002/'Raw counts'!E$1246*10000</f>
        <v>1.2701173513719881</v>
      </c>
      <c r="F1002">
        <f>'Raw counts'!F1002/'Raw counts'!F$1246*10000</f>
        <v>7.7026055970626741</v>
      </c>
      <c r="G1002">
        <f>'Raw counts'!G1002/'Raw counts'!G$1246*10000</f>
        <v>7.0510211893259624</v>
      </c>
      <c r="H1002">
        <f>'Raw counts'!H1002/'Raw counts'!H$1246*10000</f>
        <v>7.1617987143663875</v>
      </c>
      <c r="I1002">
        <f>'Raw counts'!I1002/'Raw counts'!I$1246*10000</f>
        <v>10.158878706066696</v>
      </c>
      <c r="J1002">
        <f>'Raw counts'!J1002/'Raw counts'!J$1246*10000</f>
        <v>9.7777015153218496</v>
      </c>
      <c r="K1002">
        <f>'Raw counts'!K1002/'Raw counts'!K$1246*10000</f>
        <v>3.2688555660850658</v>
      </c>
      <c r="L1002">
        <f>'Raw counts'!L1002/'Raw counts'!L$1246*10000</f>
        <v>3.5278532836376399</v>
      </c>
      <c r="M1002">
        <f>'Raw counts'!M1002/'Raw counts'!M$1246*10000</f>
        <v>5.7365182605586496</v>
      </c>
      <c r="N1002">
        <f>'Raw counts'!N1002/'Raw counts'!N$1246*10000</f>
        <v>6.4149148603335568</v>
      </c>
      <c r="O1002">
        <f>'Raw counts'!O1002/'Raw counts'!O$1246*10000</f>
        <v>5.8792508885341821</v>
      </c>
      <c r="P1002">
        <f>'Raw counts'!P1002/'Raw counts'!P$1246*10000</f>
        <v>3.9190563151724747</v>
      </c>
      <c r="Q1002">
        <f>'Raw counts'!Q1002/'Raw counts'!Q$1246*10000</f>
        <v>12.023074942858704</v>
      </c>
      <c r="R1002">
        <f>'Raw counts'!R1002/'Raw counts'!R$1246*10000</f>
        <v>4.3555699806263286</v>
      </c>
      <c r="S1002">
        <f>'Raw counts'!S1002/'Raw counts'!S$1246*10000</f>
        <v>5.7813258290095533</v>
      </c>
      <c r="T1002">
        <f>'Raw counts'!T1002/'Raw counts'!T$1246*10000</f>
        <v>4.4243758193686284</v>
      </c>
      <c r="U1002">
        <f>'Raw counts'!U1002/'Raw counts'!U$1246*10000</f>
        <v>2.8683882782293235</v>
      </c>
      <c r="V1002">
        <f t="shared" si="61"/>
        <v>1</v>
      </c>
      <c r="W1002">
        <f t="shared" si="62"/>
        <v>0.74196514399026248</v>
      </c>
      <c r="X1002">
        <f t="shared" si="60"/>
        <v>6.1839277981996572</v>
      </c>
      <c r="Y1002">
        <f t="shared" si="63"/>
        <v>5.7082446142665937</v>
      </c>
    </row>
    <row r="1003" spans="1:25" x14ac:dyDescent="0.25">
      <c r="A1003">
        <v>1011</v>
      </c>
      <c r="B1003" t="s">
        <v>1107</v>
      </c>
      <c r="C1003">
        <v>10600</v>
      </c>
      <c r="D1003">
        <v>247</v>
      </c>
      <c r="E1003">
        <f>'Raw counts'!E1003/'Raw counts'!E$1246*10000</f>
        <v>0</v>
      </c>
      <c r="F1003">
        <f>'Raw counts'!F1003/'Raw counts'!F$1246*10000</f>
        <v>0</v>
      </c>
      <c r="G1003">
        <f>'Raw counts'!G1003/'Raw counts'!G$1246*10000</f>
        <v>0</v>
      </c>
      <c r="H1003">
        <f>'Raw counts'!H1003/'Raw counts'!H$1246*10000</f>
        <v>0</v>
      </c>
      <c r="I1003">
        <f>'Raw counts'!I1003/'Raw counts'!I$1246*10000</f>
        <v>0</v>
      </c>
      <c r="J1003">
        <f>'Raw counts'!J1003/'Raw counts'!J$1246*10000</f>
        <v>0</v>
      </c>
      <c r="K1003">
        <f>'Raw counts'!K1003/'Raw counts'!K$1246*10000</f>
        <v>0</v>
      </c>
      <c r="L1003">
        <f>'Raw counts'!L1003/'Raw counts'!L$1246*10000</f>
        <v>0</v>
      </c>
      <c r="M1003">
        <f>'Raw counts'!M1003/'Raw counts'!M$1246*10000</f>
        <v>0</v>
      </c>
      <c r="N1003">
        <f>'Raw counts'!N1003/'Raw counts'!N$1246*10000</f>
        <v>0</v>
      </c>
      <c r="O1003">
        <f>'Raw counts'!O1003/'Raw counts'!O$1246*10000</f>
        <v>0</v>
      </c>
      <c r="P1003">
        <f>'Raw counts'!P1003/'Raw counts'!P$1246*10000</f>
        <v>0</v>
      </c>
      <c r="Q1003">
        <f>'Raw counts'!Q1003/'Raw counts'!Q$1246*10000</f>
        <v>0</v>
      </c>
      <c r="R1003">
        <f>'Raw counts'!R1003/'Raw counts'!R$1246*10000</f>
        <v>0</v>
      </c>
      <c r="S1003">
        <f>'Raw counts'!S1003/'Raw counts'!S$1246*10000</f>
        <v>0</v>
      </c>
      <c r="T1003">
        <f>'Raw counts'!T1003/'Raw counts'!T$1246*10000</f>
        <v>0</v>
      </c>
      <c r="U1003">
        <f>'Raw counts'!U1003/'Raw counts'!U$1246*10000</f>
        <v>0</v>
      </c>
      <c r="V1003">
        <f t="shared" si="61"/>
        <v>0</v>
      </c>
      <c r="W1003" t="str">
        <f t="shared" si="62"/>
        <v/>
      </c>
      <c r="X1003">
        <f t="shared" si="60"/>
        <v>0</v>
      </c>
      <c r="Y1003">
        <f t="shared" si="63"/>
        <v>0</v>
      </c>
    </row>
    <row r="1004" spans="1:25" x14ac:dyDescent="0.25">
      <c r="A1004">
        <v>1012</v>
      </c>
      <c r="B1004" t="s">
        <v>1108</v>
      </c>
      <c r="C1004">
        <v>107300</v>
      </c>
      <c r="D1004">
        <v>784</v>
      </c>
      <c r="E1004">
        <f>'Raw counts'!E1004/'Raw counts'!E$1246*10000</f>
        <v>0</v>
      </c>
      <c r="F1004">
        <f>'Raw counts'!F1004/'Raw counts'!F$1246*10000</f>
        <v>0</v>
      </c>
      <c r="G1004">
        <f>'Raw counts'!G1004/'Raw counts'!G$1246*10000</f>
        <v>0</v>
      </c>
      <c r="H1004">
        <f>'Raw counts'!H1004/'Raw counts'!H$1246*10000</f>
        <v>0</v>
      </c>
      <c r="I1004">
        <f>'Raw counts'!I1004/'Raw counts'!I$1246*10000</f>
        <v>0</v>
      </c>
      <c r="J1004">
        <f>'Raw counts'!J1004/'Raw counts'!J$1246*10000</f>
        <v>0</v>
      </c>
      <c r="K1004">
        <f>'Raw counts'!K1004/'Raw counts'!K$1246*10000</f>
        <v>0</v>
      </c>
      <c r="L1004">
        <f>'Raw counts'!L1004/'Raw counts'!L$1246*10000</f>
        <v>0</v>
      </c>
      <c r="M1004">
        <f>'Raw counts'!M1004/'Raw counts'!M$1246*10000</f>
        <v>0</v>
      </c>
      <c r="N1004">
        <f>'Raw counts'!N1004/'Raw counts'!N$1246*10000</f>
        <v>0</v>
      </c>
      <c r="O1004">
        <f>'Raw counts'!O1004/'Raw counts'!O$1246*10000</f>
        <v>0</v>
      </c>
      <c r="P1004">
        <f>'Raw counts'!P1004/'Raw counts'!P$1246*10000</f>
        <v>0</v>
      </c>
      <c r="Q1004">
        <f>'Raw counts'!Q1004/'Raw counts'!Q$1246*10000</f>
        <v>0</v>
      </c>
      <c r="R1004">
        <f>'Raw counts'!R1004/'Raw counts'!R$1246*10000</f>
        <v>0</v>
      </c>
      <c r="S1004">
        <f>'Raw counts'!S1004/'Raw counts'!S$1246*10000</f>
        <v>0</v>
      </c>
      <c r="T1004">
        <f>'Raw counts'!T1004/'Raw counts'!T$1246*10000</f>
        <v>0</v>
      </c>
      <c r="U1004">
        <f>'Raw counts'!U1004/'Raw counts'!U$1246*10000</f>
        <v>0</v>
      </c>
      <c r="V1004">
        <f t="shared" si="61"/>
        <v>0</v>
      </c>
      <c r="W1004" t="str">
        <f t="shared" si="62"/>
        <v/>
      </c>
      <c r="X1004">
        <f t="shared" si="60"/>
        <v>0</v>
      </c>
      <c r="Y1004">
        <f t="shared" si="63"/>
        <v>0</v>
      </c>
    </row>
    <row r="1005" spans="1:25" x14ac:dyDescent="0.25">
      <c r="A1005">
        <v>1014</v>
      </c>
      <c r="B1005" t="s">
        <v>1109</v>
      </c>
      <c r="C1005">
        <v>69000</v>
      </c>
      <c r="D1005">
        <v>856</v>
      </c>
      <c r="E1005">
        <f>'Raw counts'!E1005/'Raw counts'!E$1246*10000</f>
        <v>0</v>
      </c>
      <c r="F1005">
        <f>'Raw counts'!F1005/'Raw counts'!F$1246*10000</f>
        <v>0</v>
      </c>
      <c r="G1005">
        <f>'Raw counts'!G1005/'Raw counts'!G$1246*10000</f>
        <v>0</v>
      </c>
      <c r="H1005">
        <f>'Raw counts'!H1005/'Raw counts'!H$1246*10000</f>
        <v>0</v>
      </c>
      <c r="I1005">
        <f>'Raw counts'!I1005/'Raw counts'!I$1246*10000</f>
        <v>0</v>
      </c>
      <c r="J1005">
        <f>'Raw counts'!J1005/'Raw counts'!J$1246*10000</f>
        <v>0</v>
      </c>
      <c r="K1005">
        <f>'Raw counts'!K1005/'Raw counts'!K$1246*10000</f>
        <v>0</v>
      </c>
      <c r="L1005">
        <f>'Raw counts'!L1005/'Raw counts'!L$1246*10000</f>
        <v>0</v>
      </c>
      <c r="M1005">
        <f>'Raw counts'!M1005/'Raw counts'!M$1246*10000</f>
        <v>0</v>
      </c>
      <c r="N1005">
        <f>'Raw counts'!N1005/'Raw counts'!N$1246*10000</f>
        <v>0</v>
      </c>
      <c r="O1005">
        <f>'Raw counts'!O1005/'Raw counts'!O$1246*10000</f>
        <v>0</v>
      </c>
      <c r="P1005">
        <f>'Raw counts'!P1005/'Raw counts'!P$1246*10000</f>
        <v>0</v>
      </c>
      <c r="Q1005">
        <f>'Raw counts'!Q1005/'Raw counts'!Q$1246*10000</f>
        <v>0</v>
      </c>
      <c r="R1005">
        <f>'Raw counts'!R1005/'Raw counts'!R$1246*10000</f>
        <v>0</v>
      </c>
      <c r="S1005">
        <f>'Raw counts'!S1005/'Raw counts'!S$1246*10000</f>
        <v>0</v>
      </c>
      <c r="T1005">
        <f>'Raw counts'!T1005/'Raw counts'!T$1246*10000</f>
        <v>0</v>
      </c>
      <c r="U1005">
        <f>'Raw counts'!U1005/'Raw counts'!U$1246*10000</f>
        <v>0</v>
      </c>
      <c r="V1005">
        <f t="shared" si="61"/>
        <v>0</v>
      </c>
      <c r="W1005" t="str">
        <f t="shared" si="62"/>
        <v/>
      </c>
      <c r="X1005">
        <f t="shared" si="60"/>
        <v>0</v>
      </c>
      <c r="Y1005">
        <f t="shared" si="63"/>
        <v>0</v>
      </c>
    </row>
    <row r="1006" spans="1:25" x14ac:dyDescent="0.25">
      <c r="A1006">
        <v>1015</v>
      </c>
      <c r="B1006" t="s">
        <v>499</v>
      </c>
      <c r="C1006">
        <v>19200</v>
      </c>
      <c r="D1006">
        <v>39</v>
      </c>
      <c r="E1006">
        <f>'Raw counts'!E1006/'Raw counts'!E$1246*10000</f>
        <v>9.0888103408471981</v>
      </c>
      <c r="F1006">
        <f>'Raw counts'!F1006/'Raw counts'!F$1246*10000</f>
        <v>20.819183179281222</v>
      </c>
      <c r="G1006">
        <f>'Raw counts'!G1006/'Raw counts'!G$1246*10000</f>
        <v>28.778239339863251</v>
      </c>
      <c r="H1006">
        <f>'Raw counts'!H1006/'Raw counts'!H$1246*10000</f>
        <v>3.4133719018763773</v>
      </c>
      <c r="I1006">
        <f>'Raw counts'!I1006/'Raw counts'!I$1246*10000</f>
        <v>3.9280997663457895</v>
      </c>
      <c r="J1006">
        <f>'Raw counts'!J1006/'Raw counts'!J$1246*10000</f>
        <v>7.1200206697552959</v>
      </c>
      <c r="K1006">
        <f>'Raw counts'!K1006/'Raw counts'!K$1246*10000</f>
        <v>12.473382016834828</v>
      </c>
      <c r="L1006">
        <f>'Raw counts'!L1006/'Raw counts'!L$1246*10000</f>
        <v>8.8196332090941E-3</v>
      </c>
      <c r="M1006">
        <f>'Raw counts'!M1006/'Raw counts'!M$1246*10000</f>
        <v>1.1334807165441187</v>
      </c>
      <c r="N1006">
        <f>'Raw counts'!N1006/'Raw counts'!N$1246*10000</f>
        <v>21.114234054583594</v>
      </c>
      <c r="O1006">
        <f>'Raw counts'!O1006/'Raw counts'!O$1246*10000</f>
        <v>7.7773032646837406</v>
      </c>
      <c r="P1006">
        <f>'Raw counts'!P1006/'Raw counts'!P$1246*10000</f>
        <v>5.504628717494163</v>
      </c>
      <c r="Q1006">
        <f>'Raw counts'!Q1006/'Raw counts'!Q$1246*10000</f>
        <v>5.8506447410504633E-2</v>
      </c>
      <c r="R1006">
        <f>'Raw counts'!R1006/'Raw counts'!R$1246*10000</f>
        <v>0.34860587701425078</v>
      </c>
      <c r="S1006">
        <f>'Raw counts'!S1006/'Raw counts'!S$1246*10000</f>
        <v>10.281531568210415</v>
      </c>
      <c r="T1006">
        <f>'Raw counts'!T1006/'Raw counts'!T$1246*10000</f>
        <v>13.651132382479128</v>
      </c>
      <c r="U1006">
        <f>'Raw counts'!U1006/'Raw counts'!U$1246*10000</f>
        <v>15.504918786858354</v>
      </c>
      <c r="V1006">
        <f t="shared" si="61"/>
        <v>1</v>
      </c>
      <c r="W1006">
        <f t="shared" si="62"/>
        <v>0.93283689036344053</v>
      </c>
      <c r="X1006">
        <f t="shared" si="60"/>
        <v>9.6403786182841316</v>
      </c>
      <c r="Y1006">
        <f t="shared" si="63"/>
        <v>9.2801076373417679</v>
      </c>
    </row>
    <row r="1007" spans="1:25" x14ac:dyDescent="0.25">
      <c r="A1007">
        <v>1016</v>
      </c>
      <c r="B1007" t="s">
        <v>500</v>
      </c>
      <c r="C1007">
        <v>97700</v>
      </c>
      <c r="D1007">
        <v>840</v>
      </c>
      <c r="E1007">
        <f>'Raw counts'!E1007/'Raw counts'!E$1246*10000</f>
        <v>10.56625567163432</v>
      </c>
      <c r="F1007">
        <f>'Raw counts'!F1007/'Raw counts'!F$1246*10000</f>
        <v>1.3781019598578585</v>
      </c>
      <c r="G1007">
        <f>'Raw counts'!G1007/'Raw counts'!G$1246*10000</f>
        <v>0</v>
      </c>
      <c r="H1007">
        <f>'Raw counts'!H1007/'Raw counts'!H$1246*10000</f>
        <v>1.3960621275568005E-2</v>
      </c>
      <c r="I1007">
        <f>'Raw counts'!I1007/'Raw counts'!I$1246*10000</f>
        <v>1.4283999150348325</v>
      </c>
      <c r="J1007">
        <f>'Raw counts'!J1007/'Raw counts'!J$1246*10000</f>
        <v>0.64099909076744355</v>
      </c>
      <c r="K1007">
        <f>'Raw counts'!K1007/'Raw counts'!K$1246*10000</f>
        <v>4.0136016500362345E-2</v>
      </c>
      <c r="L1007">
        <f>'Raw counts'!L1007/'Raw counts'!L$1246*10000</f>
        <v>0</v>
      </c>
      <c r="M1007">
        <f>'Raw counts'!M1007/'Raw counts'!M$1246*10000</f>
        <v>0.32714280843346516</v>
      </c>
      <c r="N1007">
        <f>'Raw counts'!N1007/'Raw counts'!N$1246*10000</f>
        <v>0.35740239936144108</v>
      </c>
      <c r="O1007">
        <f>'Raw counts'!O1007/'Raw counts'!O$1246*10000</f>
        <v>0.12115227932869523</v>
      </c>
      <c r="P1007">
        <f>'Raw counts'!P1007/'Raw counts'!P$1246*10000</f>
        <v>8.1201821143159242E-2</v>
      </c>
      <c r="Q1007">
        <f>'Raw counts'!Q1007/'Raw counts'!Q$1246*10000</f>
        <v>2.0477256593676625</v>
      </c>
      <c r="R1007">
        <f>'Raw counts'!R1007/'Raw counts'!R$1246*10000</f>
        <v>7.2125353865017408E-2</v>
      </c>
      <c r="S1007">
        <f>'Raw counts'!S1007/'Raw counts'!S$1246*10000</f>
        <v>3.3330836234853196</v>
      </c>
      <c r="T1007">
        <f>'Raw counts'!T1007/'Raw counts'!T$1246*10000</f>
        <v>0.12886531512724161</v>
      </c>
      <c r="U1007">
        <f>'Raw counts'!U1007/'Raw counts'!U$1246*10000</f>
        <v>0.10414722946672279</v>
      </c>
      <c r="V1007">
        <f t="shared" si="61"/>
        <v>1</v>
      </c>
      <c r="W1007">
        <f t="shared" si="62"/>
        <v>0.53128449678722989</v>
      </c>
      <c r="X1007">
        <f t="shared" si="60"/>
        <v>1.5994440092782056</v>
      </c>
      <c r="Y1007">
        <f t="shared" si="63"/>
        <v>0.7807129601431575</v>
      </c>
    </row>
    <row r="1008" spans="1:25" x14ac:dyDescent="0.25">
      <c r="A1008">
        <v>1017</v>
      </c>
      <c r="B1008" t="s">
        <v>501</v>
      </c>
      <c r="C1008">
        <v>60100</v>
      </c>
      <c r="D1008">
        <v>1073</v>
      </c>
      <c r="E1008">
        <f>'Raw counts'!E1008/'Raw counts'!E$1246*10000</f>
        <v>165.57660712804801</v>
      </c>
      <c r="F1008">
        <f>'Raw counts'!F1008/'Raw counts'!F$1246*10000</f>
        <v>187.24140080783022</v>
      </c>
      <c r="G1008">
        <f>'Raw counts'!G1008/'Raw counts'!G$1246*10000</f>
        <v>161.91159228175076</v>
      </c>
      <c r="H1008">
        <f>'Raw counts'!H1008/'Raw counts'!H$1246*10000</f>
        <v>186.37429402883285</v>
      </c>
      <c r="I1008">
        <f>'Raw counts'!I1008/'Raw counts'!I$1246*10000</f>
        <v>158.99568709422203</v>
      </c>
      <c r="J1008">
        <f>'Raw counts'!J1008/'Raw counts'!J$1246*10000</f>
        <v>112.70243244362659</v>
      </c>
      <c r="K1008">
        <f>'Raw counts'!K1008/'Raw counts'!K$1246*10000</f>
        <v>167.10853447795304</v>
      </c>
      <c r="L1008">
        <f>'Raw counts'!L1008/'Raw counts'!L$1246*10000</f>
        <v>48.340409619044763</v>
      </c>
      <c r="M1008">
        <f>'Raw counts'!M1008/'Raw counts'!M$1246*10000</f>
        <v>106.23386748228131</v>
      </c>
      <c r="N1008">
        <f>'Raw counts'!N1008/'Raw counts'!N$1246*10000</f>
        <v>95.783843028866215</v>
      </c>
      <c r="O1008">
        <f>'Raw counts'!O1008/'Raw counts'!O$1246*10000</f>
        <v>153.91050952273741</v>
      </c>
      <c r="P1008">
        <f>'Raw counts'!P1008/'Raw counts'!P$1246*10000</f>
        <v>134.70954749644102</v>
      </c>
      <c r="Q1008">
        <f>'Raw counts'!Q1008/'Raw counts'!Q$1246*10000</f>
        <v>9.1952633180176466</v>
      </c>
      <c r="R1008">
        <f>'Raw counts'!R1008/'Raw counts'!R$1246*10000</f>
        <v>133.7684896349856</v>
      </c>
      <c r="S1008">
        <f>'Raw counts'!S1008/'Raw counts'!S$1246*10000</f>
        <v>165.2753485352346</v>
      </c>
      <c r="T1008">
        <f>'Raw counts'!T1008/'Raw counts'!T$1246*10000</f>
        <v>141.62298132483855</v>
      </c>
      <c r="U1008">
        <f>'Raw counts'!U1008/'Raw counts'!U$1246*10000</f>
        <v>148.45753613691889</v>
      </c>
      <c r="V1008">
        <f t="shared" si="61"/>
        <v>1</v>
      </c>
      <c r="W1008">
        <f t="shared" si="62"/>
        <v>0.38160537577896569</v>
      </c>
      <c r="X1008">
        <f t="shared" si="60"/>
        <v>143.83164726262106</v>
      </c>
      <c r="Y1008">
        <f t="shared" si="63"/>
        <v>122.84043987475498</v>
      </c>
    </row>
    <row r="1009" spans="1:25" x14ac:dyDescent="0.25">
      <c r="A1009">
        <v>1018</v>
      </c>
      <c r="B1009" t="s">
        <v>1110</v>
      </c>
      <c r="C1009">
        <v>12700</v>
      </c>
      <c r="D1009">
        <v>247</v>
      </c>
      <c r="E1009">
        <f>'Raw counts'!E1009/'Raw counts'!E$1246*10000</f>
        <v>0</v>
      </c>
      <c r="F1009">
        <f>'Raw counts'!F1009/'Raw counts'!F$1246*10000</f>
        <v>0</v>
      </c>
      <c r="G1009">
        <f>'Raw counts'!G1009/'Raw counts'!G$1246*10000</f>
        <v>0</v>
      </c>
      <c r="H1009">
        <f>'Raw counts'!H1009/'Raw counts'!H$1246*10000</f>
        <v>0</v>
      </c>
      <c r="I1009">
        <f>'Raw counts'!I1009/'Raw counts'!I$1246*10000</f>
        <v>0</v>
      </c>
      <c r="J1009">
        <f>'Raw counts'!J1009/'Raw counts'!J$1246*10000</f>
        <v>0</v>
      </c>
      <c r="K1009">
        <f>'Raw counts'!K1009/'Raw counts'!K$1246*10000</f>
        <v>0</v>
      </c>
      <c r="L1009">
        <f>'Raw counts'!L1009/'Raw counts'!L$1246*10000</f>
        <v>0</v>
      </c>
      <c r="M1009">
        <f>'Raw counts'!M1009/'Raw counts'!M$1246*10000</f>
        <v>0</v>
      </c>
      <c r="N1009">
        <f>'Raw counts'!N1009/'Raw counts'!N$1246*10000</f>
        <v>0</v>
      </c>
      <c r="O1009">
        <f>'Raw counts'!O1009/'Raw counts'!O$1246*10000</f>
        <v>0</v>
      </c>
      <c r="P1009">
        <f>'Raw counts'!P1009/'Raw counts'!P$1246*10000</f>
        <v>0</v>
      </c>
      <c r="Q1009">
        <f>'Raw counts'!Q1009/'Raw counts'!Q$1246*10000</f>
        <v>0</v>
      </c>
      <c r="R1009">
        <f>'Raw counts'!R1009/'Raw counts'!R$1246*10000</f>
        <v>0</v>
      </c>
      <c r="S1009">
        <f>'Raw counts'!S1009/'Raw counts'!S$1246*10000</f>
        <v>0</v>
      </c>
      <c r="T1009">
        <f>'Raw counts'!T1009/'Raw counts'!T$1246*10000</f>
        <v>0</v>
      </c>
      <c r="U1009">
        <f>'Raw counts'!U1009/'Raw counts'!U$1246*10000</f>
        <v>0</v>
      </c>
      <c r="V1009">
        <f t="shared" si="61"/>
        <v>0</v>
      </c>
      <c r="W1009" t="str">
        <f t="shared" si="62"/>
        <v/>
      </c>
      <c r="X1009">
        <f t="shared" si="60"/>
        <v>0</v>
      </c>
      <c r="Y1009">
        <f t="shared" si="63"/>
        <v>0</v>
      </c>
    </row>
    <row r="1010" spans="1:25" x14ac:dyDescent="0.25">
      <c r="A1010">
        <v>1019</v>
      </c>
      <c r="B1010" t="s">
        <v>1111</v>
      </c>
      <c r="C1010">
        <v>107800</v>
      </c>
      <c r="D1010">
        <v>784</v>
      </c>
      <c r="E1010">
        <f>'Raw counts'!E1010/'Raw counts'!E$1246*10000</f>
        <v>0</v>
      </c>
      <c r="F1010">
        <f>'Raw counts'!F1010/'Raw counts'!F$1246*10000</f>
        <v>0</v>
      </c>
      <c r="G1010">
        <f>'Raw counts'!G1010/'Raw counts'!G$1246*10000</f>
        <v>0</v>
      </c>
      <c r="H1010">
        <f>'Raw counts'!H1010/'Raw counts'!H$1246*10000</f>
        <v>0</v>
      </c>
      <c r="I1010">
        <f>'Raw counts'!I1010/'Raw counts'!I$1246*10000</f>
        <v>0</v>
      </c>
      <c r="J1010">
        <f>'Raw counts'!J1010/'Raw counts'!J$1246*10000</f>
        <v>0</v>
      </c>
      <c r="K1010">
        <f>'Raw counts'!K1010/'Raw counts'!K$1246*10000</f>
        <v>0</v>
      </c>
      <c r="L1010">
        <f>'Raw counts'!L1010/'Raw counts'!L$1246*10000</f>
        <v>0</v>
      </c>
      <c r="M1010">
        <f>'Raw counts'!M1010/'Raw counts'!M$1246*10000</f>
        <v>0</v>
      </c>
      <c r="N1010">
        <f>'Raw counts'!N1010/'Raw counts'!N$1246*10000</f>
        <v>0</v>
      </c>
      <c r="O1010">
        <f>'Raw counts'!O1010/'Raw counts'!O$1246*10000</f>
        <v>0</v>
      </c>
      <c r="P1010">
        <f>'Raw counts'!P1010/'Raw counts'!P$1246*10000</f>
        <v>0</v>
      </c>
      <c r="Q1010">
        <f>'Raw counts'!Q1010/'Raw counts'!Q$1246*10000</f>
        <v>0</v>
      </c>
      <c r="R1010">
        <f>'Raw counts'!R1010/'Raw counts'!R$1246*10000</f>
        <v>0</v>
      </c>
      <c r="S1010">
        <f>'Raw counts'!S1010/'Raw counts'!S$1246*10000</f>
        <v>0</v>
      </c>
      <c r="T1010">
        <f>'Raw counts'!T1010/'Raw counts'!T$1246*10000</f>
        <v>0</v>
      </c>
      <c r="U1010">
        <f>'Raw counts'!U1010/'Raw counts'!U$1246*10000</f>
        <v>0</v>
      </c>
      <c r="V1010">
        <f t="shared" si="61"/>
        <v>0</v>
      </c>
      <c r="W1010" t="str">
        <f t="shared" si="62"/>
        <v/>
      </c>
      <c r="X1010">
        <f t="shared" si="60"/>
        <v>0</v>
      </c>
      <c r="Y1010">
        <f t="shared" si="63"/>
        <v>0</v>
      </c>
    </row>
    <row r="1011" spans="1:25" x14ac:dyDescent="0.25">
      <c r="A1011">
        <v>1020</v>
      </c>
      <c r="B1011" t="s">
        <v>502</v>
      </c>
      <c r="C1011">
        <v>65900</v>
      </c>
      <c r="D1011">
        <v>138</v>
      </c>
      <c r="E1011">
        <f>'Raw counts'!E1011/'Raw counts'!E$1246*10000</f>
        <v>33.0417293320154</v>
      </c>
      <c r="F1011">
        <f>'Raw counts'!F1011/'Raw counts'!F$1246*10000</f>
        <v>36.929851329048091</v>
      </c>
      <c r="G1011">
        <f>'Raw counts'!G1011/'Raw counts'!G$1246*10000</f>
        <v>1.0677260658122172</v>
      </c>
      <c r="H1011">
        <f>'Raw counts'!H1011/'Raw counts'!H$1246*10000</f>
        <v>0.85159789780964834</v>
      </c>
      <c r="I1011">
        <f>'Raw counts'!I1011/'Raw counts'!I$1246*10000</f>
        <v>13.274268175927151</v>
      </c>
      <c r="J1011">
        <f>'Raw counts'!J1011/'Raw counts'!J$1246*10000</f>
        <v>36.689801803081139</v>
      </c>
      <c r="K1011">
        <f>'Raw counts'!K1011/'Raw counts'!K$1246*10000</f>
        <v>11.63052567032722</v>
      </c>
      <c r="L1011">
        <f>'Raw counts'!L1011/'Raw counts'!L$1246*10000</f>
        <v>35.596039631903786</v>
      </c>
      <c r="M1011">
        <f>'Raw counts'!M1011/'Raw counts'!M$1246*10000</f>
        <v>12.136537428362637</v>
      </c>
      <c r="N1011">
        <f>'Raw counts'!N1011/'Raw counts'!N$1246*10000</f>
        <v>1.4662662537905273</v>
      </c>
      <c r="O1011">
        <f>'Raw counts'!O1011/'Raw counts'!O$1246*10000</f>
        <v>25.44534400011846</v>
      </c>
      <c r="P1011">
        <f>'Raw counts'!P1011/'Raw counts'!P$1246*10000</f>
        <v>44.246444962901457</v>
      </c>
      <c r="Q1011">
        <f>'Raw counts'!Q1011/'Raw counts'!Q$1246*10000</f>
        <v>0.20477256593676621</v>
      </c>
      <c r="R1011">
        <f>'Raw counts'!R1011/'Raw counts'!R$1246*10000</f>
        <v>30.893693238849121</v>
      </c>
      <c r="S1011">
        <f>'Raw counts'!S1011/'Raw counts'!S$1246*10000</f>
        <v>3.4579385474920987</v>
      </c>
      <c r="T1011">
        <f>'Raw counts'!T1011/'Raw counts'!T$1246*10000</f>
        <v>8.5910210084827732</v>
      </c>
      <c r="U1011">
        <f>'Raw counts'!U1011/'Raw counts'!U$1246*10000</f>
        <v>30.684377481633202</v>
      </c>
      <c r="V1011">
        <f t="shared" si="61"/>
        <v>1</v>
      </c>
      <c r="W1011">
        <f t="shared" si="62"/>
        <v>0.79940028033507193</v>
      </c>
      <c r="X1011">
        <f t="shared" si="60"/>
        <v>20.13534192603192</v>
      </c>
      <c r="Y1011">
        <f t="shared" si="63"/>
        <v>18.123732257400551</v>
      </c>
    </row>
    <row r="1012" spans="1:25" x14ac:dyDescent="0.25">
      <c r="A1012">
        <v>1021</v>
      </c>
      <c r="B1012" t="s">
        <v>503</v>
      </c>
      <c r="C1012">
        <v>2500</v>
      </c>
      <c r="D1012">
        <v>993</v>
      </c>
      <c r="E1012">
        <f>'Raw counts'!E1012/'Raw counts'!E$1246*10000</f>
        <v>40.447634182294721</v>
      </c>
      <c r="F1012">
        <f>'Raw counts'!F1012/'Raw counts'!F$1246*10000</f>
        <v>53.811600337306864</v>
      </c>
      <c r="G1012">
        <f>'Raw counts'!G1012/'Raw counts'!G$1246*10000</f>
        <v>2.1958894561043714</v>
      </c>
      <c r="H1012">
        <f>'Raw counts'!H1012/'Raw counts'!H$1246*10000</f>
        <v>17.492658458286712</v>
      </c>
      <c r="I1012">
        <f>'Raw counts'!I1012/'Raw counts'!I$1246*10000</f>
        <v>5.1594790034447833</v>
      </c>
      <c r="J1012">
        <f>'Raw counts'!J1012/'Raw counts'!J$1246*10000</f>
        <v>11.764798696700925</v>
      </c>
      <c r="K1012">
        <f>'Raw counts'!K1012/'Raw counts'!K$1246*10000</f>
        <v>23.822955571659513</v>
      </c>
      <c r="L1012">
        <f>'Raw counts'!L1012/'Raw counts'!L$1246*10000</f>
        <v>11.15242619289949</v>
      </c>
      <c r="M1012">
        <f>'Raw counts'!M1012/'Raw counts'!M$1246*10000</f>
        <v>31.8342206122086</v>
      </c>
      <c r="N1012">
        <f>'Raw counts'!N1012/'Raw counts'!N$1246*10000</f>
        <v>27.804073837502877</v>
      </c>
      <c r="O1012">
        <f>'Raw counts'!O1012/'Raw counts'!O$1246*10000</f>
        <v>7.2926941473689588</v>
      </c>
      <c r="P1012">
        <f>'Raw counts'!P1012/'Raw counts'!P$1246*10000</f>
        <v>16.372851410497002</v>
      </c>
      <c r="Q1012">
        <f>'Raw counts'!Q1012/'Raw counts'!Q$1246*10000</f>
        <v>3.6371508140197046</v>
      </c>
      <c r="R1012">
        <f>'Raw counts'!R1012/'Raw counts'!R$1246*10000</f>
        <v>29.727666684698004</v>
      </c>
      <c r="S1012">
        <f>'Raw counts'!S1012/'Raw counts'!S$1246*10000</f>
        <v>14.586312208965888</v>
      </c>
      <c r="T1012">
        <f>'Raw counts'!T1012/'Raw counts'!T$1246*10000</f>
        <v>56.116549227409479</v>
      </c>
      <c r="U1012">
        <f>'Raw counts'!U1012/'Raw counts'!U$1246*10000</f>
        <v>43.780891587073597</v>
      </c>
      <c r="V1012">
        <f t="shared" si="61"/>
        <v>1</v>
      </c>
      <c r="W1012">
        <f t="shared" si="62"/>
        <v>0.73568429776333355</v>
      </c>
      <c r="X1012">
        <f t="shared" si="60"/>
        <v>21.964629167878446</v>
      </c>
      <c r="Y1012">
        <f t="shared" si="63"/>
        <v>24.914773739691938</v>
      </c>
    </row>
    <row r="1013" spans="1:25" x14ac:dyDescent="0.25">
      <c r="A1013">
        <v>1022</v>
      </c>
      <c r="B1013" t="s">
        <v>504</v>
      </c>
      <c r="C1013">
        <v>51800</v>
      </c>
      <c r="D1013">
        <v>818</v>
      </c>
      <c r="E1013">
        <f>'Raw counts'!E1013/'Raw counts'!E$1246*10000</f>
        <v>23.814700338224778</v>
      </c>
      <c r="F1013">
        <f>'Raw counts'!F1013/'Raw counts'!F$1246*10000</f>
        <v>43.418414723378838</v>
      </c>
      <c r="G1013">
        <f>'Raw counts'!G1013/'Raw counts'!G$1246*10000</f>
        <v>45.005660962726289</v>
      </c>
      <c r="H1013">
        <f>'Raw counts'!H1013/'Raw counts'!H$1246*10000</f>
        <v>92.942836142093995</v>
      </c>
      <c r="I1013">
        <f>'Raw counts'!I1013/'Raw counts'!I$1246*10000</f>
        <v>51.502436591665415</v>
      </c>
      <c r="J1013">
        <f>'Raw counts'!J1013/'Raw counts'!J$1246*10000</f>
        <v>72.580820123821297</v>
      </c>
      <c r="K1013">
        <f>'Raw counts'!K1013/'Raw counts'!K$1246*10000</f>
        <v>59.52171247003735</v>
      </c>
      <c r="L1013">
        <f>'Raw counts'!L1013/'Raw counts'!L$1246*10000</f>
        <v>112.78105966129081</v>
      </c>
      <c r="M1013">
        <f>'Raw counts'!M1013/'Raw counts'!M$1246*10000</f>
        <v>77.993610117651613</v>
      </c>
      <c r="N1013">
        <f>'Raw counts'!N1013/'Raw counts'!N$1246*10000</f>
        <v>36.106806499591734</v>
      </c>
      <c r="O1013">
        <f>'Raw counts'!O1013/'Raw counts'!O$1246*10000</f>
        <v>48.975808918625042</v>
      </c>
      <c r="P1013">
        <f>'Raw counts'!P1013/'Raw counts'!P$1246*10000</f>
        <v>76.855386821970143</v>
      </c>
      <c r="Q1013">
        <f>'Raw counts'!Q1013/'Raw counts'!Q$1246*10000</f>
        <v>28.356124844957915</v>
      </c>
      <c r="R1013">
        <f>'Raw counts'!R1013/'Raw counts'!R$1246*10000</f>
        <v>61.24243935960699</v>
      </c>
      <c r="S1013">
        <f>'Raw counts'!S1013/'Raw counts'!S$1246*10000</f>
        <v>72.280144050011444</v>
      </c>
      <c r="T1013">
        <f>'Raw counts'!T1013/'Raw counts'!T$1246*10000</f>
        <v>45.979144437399803</v>
      </c>
      <c r="U1013">
        <f>'Raw counts'!U1013/'Raw counts'!U$1246*10000</f>
        <v>83.447967610211649</v>
      </c>
      <c r="V1013">
        <f t="shared" si="61"/>
        <v>1</v>
      </c>
      <c r="W1013">
        <f t="shared" si="62"/>
        <v>0.52183948693903159</v>
      </c>
      <c r="X1013">
        <f t="shared" si="60"/>
        <v>64.395694570098939</v>
      </c>
      <c r="Y1013">
        <f t="shared" si="63"/>
        <v>56.655477817796836</v>
      </c>
    </row>
    <row r="1014" spans="1:25" x14ac:dyDescent="0.25">
      <c r="A1014">
        <v>1023</v>
      </c>
      <c r="B1014" t="s">
        <v>505</v>
      </c>
      <c r="C1014">
        <v>13100</v>
      </c>
      <c r="D1014">
        <v>1018</v>
      </c>
      <c r="E1014">
        <f>'Raw counts'!E1014/'Raw counts'!E$1246*10000</f>
        <v>8.2520271446491833</v>
      </c>
      <c r="F1014">
        <f>'Raw counts'!F1014/'Raw counts'!F$1246*10000</f>
        <v>8.7197760912434745</v>
      </c>
      <c r="G1014">
        <f>'Raw counts'!G1014/'Raw counts'!G$1246*10000</f>
        <v>9.1159631090571374</v>
      </c>
      <c r="H1014">
        <f>'Raw counts'!H1014/'Raw counts'!H$1246*10000</f>
        <v>21.031675951643201</v>
      </c>
      <c r="I1014">
        <f>'Raw counts'!I1014/'Raw counts'!I$1246*10000</f>
        <v>13.551328504274425</v>
      </c>
      <c r="J1014">
        <f>'Raw counts'!J1014/'Raw counts'!J$1246*10000</f>
        <v>11.64152964078411</v>
      </c>
      <c r="K1014">
        <f>'Raw counts'!K1014/'Raw counts'!K$1246*10000</f>
        <v>12.196889458721222</v>
      </c>
      <c r="L1014">
        <f>'Raw counts'!L1014/'Raw counts'!L$1246*10000</f>
        <v>54.21869515290598</v>
      </c>
      <c r="M1014">
        <f>'Raw counts'!M1014/'Raw counts'!M$1246*10000</f>
        <v>19.163196341898331</v>
      </c>
      <c r="N1014">
        <f>'Raw counts'!N1014/'Raw counts'!N$1246*10000</f>
        <v>41.95354318658147</v>
      </c>
      <c r="O1014">
        <f>'Raw counts'!O1014/'Raw counts'!O$1246*10000</f>
        <v>16.968049788202258</v>
      </c>
      <c r="P1014">
        <f>'Raw counts'!P1014/'Raw counts'!P$1246*10000</f>
        <v>23.676741533321167</v>
      </c>
      <c r="Q1014">
        <f>'Raw counts'!Q1014/'Raw counts'!Q$1246*10000</f>
        <v>16.674337511993823</v>
      </c>
      <c r="R1014">
        <f>'Raw counts'!R1014/'Raw counts'!R$1246*10000</f>
        <v>14.661481655116592</v>
      </c>
      <c r="S1014">
        <f>'Raw counts'!S1014/'Raw counts'!S$1246*10000</f>
        <v>16.773987616562927</v>
      </c>
      <c r="T1014">
        <f>'Raw counts'!T1014/'Raw counts'!T$1246*10000</f>
        <v>24.974098071659427</v>
      </c>
      <c r="U1014">
        <f>'Raw counts'!U1014/'Raw counts'!U$1246*10000</f>
        <v>23.415768758434844</v>
      </c>
      <c r="V1014">
        <f t="shared" si="61"/>
        <v>1</v>
      </c>
      <c r="W1014">
        <f t="shared" si="62"/>
        <v>0.4253738679189627</v>
      </c>
      <c r="X1014">
        <f t="shared" si="60"/>
        <v>17.543453488353006</v>
      </c>
      <c r="Y1014">
        <f t="shared" si="63"/>
        <v>22.387251015234064</v>
      </c>
    </row>
    <row r="1015" spans="1:25" x14ac:dyDescent="0.25">
      <c r="A1015">
        <v>1024</v>
      </c>
      <c r="B1015" t="s">
        <v>1112</v>
      </c>
      <c r="C1015">
        <v>117000</v>
      </c>
      <c r="D1015">
        <v>997</v>
      </c>
      <c r="E1015">
        <f>'Raw counts'!E1015/'Raw counts'!E$1246*10000</f>
        <v>0</v>
      </c>
      <c r="F1015">
        <f>'Raw counts'!F1015/'Raw counts'!F$1246*10000</f>
        <v>0</v>
      </c>
      <c r="G1015">
        <f>'Raw counts'!G1015/'Raw counts'!G$1246*10000</f>
        <v>0</v>
      </c>
      <c r="H1015">
        <f>'Raw counts'!H1015/'Raw counts'!H$1246*10000</f>
        <v>0</v>
      </c>
      <c r="I1015">
        <f>'Raw counts'!I1015/'Raw counts'!I$1246*10000</f>
        <v>0</v>
      </c>
      <c r="J1015">
        <f>'Raw counts'!J1015/'Raw counts'!J$1246*10000</f>
        <v>0</v>
      </c>
      <c r="K1015">
        <f>'Raw counts'!K1015/'Raw counts'!K$1246*10000</f>
        <v>0</v>
      </c>
      <c r="L1015">
        <f>'Raw counts'!L1015/'Raw counts'!L$1246*10000</f>
        <v>0</v>
      </c>
      <c r="M1015">
        <f>'Raw counts'!M1015/'Raw counts'!M$1246*10000</f>
        <v>0</v>
      </c>
      <c r="N1015">
        <f>'Raw counts'!N1015/'Raw counts'!N$1246*10000</f>
        <v>0</v>
      </c>
      <c r="O1015">
        <f>'Raw counts'!O1015/'Raw counts'!O$1246*10000</f>
        <v>0</v>
      </c>
      <c r="P1015">
        <f>'Raw counts'!P1015/'Raw counts'!P$1246*10000</f>
        <v>0</v>
      </c>
      <c r="Q1015">
        <f>'Raw counts'!Q1015/'Raw counts'!Q$1246*10000</f>
        <v>0</v>
      </c>
      <c r="R1015">
        <f>'Raw counts'!R1015/'Raw counts'!R$1246*10000</f>
        <v>0</v>
      </c>
      <c r="S1015">
        <f>'Raw counts'!S1015/'Raw counts'!S$1246*10000</f>
        <v>0</v>
      </c>
      <c r="T1015">
        <f>'Raw counts'!T1015/'Raw counts'!T$1246*10000</f>
        <v>0</v>
      </c>
      <c r="U1015">
        <f>'Raw counts'!U1015/'Raw counts'!U$1246*10000</f>
        <v>0</v>
      </c>
      <c r="V1015">
        <f t="shared" si="61"/>
        <v>0</v>
      </c>
      <c r="W1015" t="str">
        <f t="shared" si="62"/>
        <v/>
      </c>
      <c r="X1015">
        <f t="shared" si="60"/>
        <v>0</v>
      </c>
      <c r="Y1015">
        <f t="shared" si="63"/>
        <v>0</v>
      </c>
    </row>
    <row r="1016" spans="1:25" x14ac:dyDescent="0.25">
      <c r="A1016">
        <v>1025</v>
      </c>
      <c r="B1016" t="s">
        <v>506</v>
      </c>
      <c r="C1016">
        <v>61000</v>
      </c>
      <c r="D1016">
        <v>1073</v>
      </c>
      <c r="E1016">
        <f>'Raw counts'!E1016/'Raw counts'!E$1246*10000</f>
        <v>47.564026989246585</v>
      </c>
      <c r="F1016">
        <f>'Raw counts'!F1016/'Raw counts'!F$1246*10000</f>
        <v>61.399364104381377</v>
      </c>
      <c r="G1016">
        <f>'Raw counts'!G1016/'Raw counts'!G$1246*10000</f>
        <v>41.510369030303274</v>
      </c>
      <c r="H1016">
        <f>'Raw counts'!H1016/'Raw counts'!H$1246*10000</f>
        <v>78.961273934612649</v>
      </c>
      <c r="I1016">
        <f>'Raw counts'!I1016/'Raw counts'!I$1246*10000</f>
        <v>52.204322756811834</v>
      </c>
      <c r="J1016">
        <f>'Raw counts'!J1016/'Raw counts'!J$1246*10000</f>
        <v>42.019955780924263</v>
      </c>
      <c r="K1016">
        <f>'Raw counts'!K1016/'Raw counts'!K$1246*10000</f>
        <v>39.618707843246554</v>
      </c>
      <c r="L1016">
        <f>'Raw counts'!L1016/'Raw counts'!L$1246*10000</f>
        <v>19.412012693216116</v>
      </c>
      <c r="M1016">
        <f>'Raw counts'!M1016/'Raw counts'!M$1246*10000</f>
        <v>49.702668655940677</v>
      </c>
      <c r="N1016">
        <f>'Raw counts'!N1016/'Raw counts'!N$1246*10000</f>
        <v>56.680354873090074</v>
      </c>
      <c r="O1016">
        <f>'Raw counts'!O1016/'Raw counts'!O$1246*10000</f>
        <v>71.267828315104964</v>
      </c>
      <c r="P1016">
        <f>'Raw counts'!P1016/'Raw counts'!P$1246*10000</f>
        <v>46.19101489027711</v>
      </c>
      <c r="Q1016">
        <f>'Raw counts'!Q1016/'Raw counts'!Q$1246*10000</f>
        <v>2.7400519537253007</v>
      </c>
      <c r="R1016">
        <f>'Raw counts'!R1016/'Raw counts'!R$1246*10000</f>
        <v>66.920307494425316</v>
      </c>
      <c r="S1016">
        <f>'Raw counts'!S1016/'Raw counts'!S$1246*10000</f>
        <v>48.210286091487177</v>
      </c>
      <c r="T1016">
        <f>'Raw counts'!T1016/'Raw counts'!T$1246*10000</f>
        <v>92.9118922067412</v>
      </c>
      <c r="U1016">
        <f>'Raw counts'!U1016/'Raw counts'!U$1246*10000</f>
        <v>23.085969198456883</v>
      </c>
      <c r="V1016">
        <f t="shared" si="61"/>
        <v>1</v>
      </c>
      <c r="W1016">
        <f t="shared" si="62"/>
        <v>0.79209715425354543</v>
      </c>
      <c r="X1016">
        <f t="shared" si="60"/>
        <v>48.043633532075923</v>
      </c>
      <c r="Y1016">
        <f t="shared" si="63"/>
        <v>51.000963127913501</v>
      </c>
    </row>
    <row r="1017" spans="1:25" x14ac:dyDescent="0.25">
      <c r="A1017">
        <v>1026</v>
      </c>
      <c r="B1017" t="s">
        <v>507</v>
      </c>
      <c r="C1017">
        <v>6900</v>
      </c>
      <c r="D1017">
        <v>369</v>
      </c>
      <c r="E1017">
        <f>'Raw counts'!E1017/'Raw counts'!E$1246*10000</f>
        <v>1.9406646001110233</v>
      </c>
      <c r="F1017">
        <f>'Raw counts'!F1017/'Raw counts'!F$1246*10000</f>
        <v>0</v>
      </c>
      <c r="G1017">
        <f>'Raw counts'!G1017/'Raw counts'!G$1246*10000</f>
        <v>0.22160352309310169</v>
      </c>
      <c r="H1017">
        <f>'Raw counts'!H1017/'Raw counts'!H$1246*10000</f>
        <v>0.42579894890482417</v>
      </c>
      <c r="I1017">
        <f>'Raw counts'!I1017/'Raw counts'!I$1246*10000</f>
        <v>5.5412065669454717E-2</v>
      </c>
      <c r="J1017">
        <f>'Raw counts'!J1017/'Raw counts'!J$1246*10000</f>
        <v>4.1073249431483108</v>
      </c>
      <c r="K1017">
        <f>'Raw counts'!K1017/'Raw counts'!K$1246*10000</f>
        <v>1.1327275767880038</v>
      </c>
      <c r="L1017">
        <f>'Raw counts'!L1017/'Raw counts'!L$1246*10000</f>
        <v>6.8925433529070386</v>
      </c>
      <c r="M1017">
        <f>'Raw counts'!M1017/'Raw counts'!M$1246*10000</f>
        <v>4.0270818953640637</v>
      </c>
      <c r="N1017">
        <f>'Raw counts'!N1017/'Raw counts'!N$1246*10000</f>
        <v>5.7276025538692474</v>
      </c>
      <c r="O1017">
        <f>'Raw counts'!O1017/'Raw counts'!O$1246*10000</f>
        <v>2.1470876169918762</v>
      </c>
      <c r="P1017">
        <f>'Raw counts'!P1017/'Raw counts'!P$1246*10000</f>
        <v>4.0686386172782942</v>
      </c>
      <c r="Q1017">
        <f>'Raw counts'!Q1017/'Raw counts'!Q$1246*10000</f>
        <v>5.33383778892434</v>
      </c>
      <c r="R1017">
        <f>'Raw counts'!R1017/'Raw counts'!R$1246*10000</f>
        <v>6.3750798888468152</v>
      </c>
      <c r="S1017">
        <f>'Raw counts'!S1017/'Raw counts'!S$1246*10000</f>
        <v>0.26599527288400759</v>
      </c>
      <c r="T1017">
        <f>'Raw counts'!T1017/'Raw counts'!T$1246*10000</f>
        <v>2.8694010168332462</v>
      </c>
      <c r="U1017">
        <f>'Raw counts'!U1017/'Raw counts'!U$1246*10000</f>
        <v>3.1591326271572582</v>
      </c>
      <c r="V1017">
        <f t="shared" si="61"/>
        <v>1</v>
      </c>
      <c r="W1017">
        <f t="shared" si="62"/>
        <v>0.15082356529792759</v>
      </c>
      <c r="X1017">
        <f t="shared" si="60"/>
        <v>2.0892396562206468</v>
      </c>
      <c r="Y1017">
        <f t="shared" si="63"/>
        <v>3.7433469228481364</v>
      </c>
    </row>
    <row r="1018" spans="1:25" x14ac:dyDescent="0.25">
      <c r="A1018">
        <v>1027</v>
      </c>
      <c r="B1018" t="s">
        <v>1113</v>
      </c>
      <c r="C1018">
        <v>12000</v>
      </c>
      <c r="D1018">
        <v>247</v>
      </c>
      <c r="E1018">
        <f>'Raw counts'!E1018/'Raw counts'!E$1246*10000</f>
        <v>0</v>
      </c>
      <c r="F1018">
        <f>'Raw counts'!F1018/'Raw counts'!F$1246*10000</f>
        <v>0</v>
      </c>
      <c r="G1018">
        <f>'Raw counts'!G1018/'Raw counts'!G$1246*10000</f>
        <v>0</v>
      </c>
      <c r="H1018">
        <f>'Raw counts'!H1018/'Raw counts'!H$1246*10000</f>
        <v>0</v>
      </c>
      <c r="I1018">
        <f>'Raw counts'!I1018/'Raw counts'!I$1246*10000</f>
        <v>0</v>
      </c>
      <c r="J1018">
        <f>'Raw counts'!J1018/'Raw counts'!J$1246*10000</f>
        <v>0</v>
      </c>
      <c r="K1018">
        <f>'Raw counts'!K1018/'Raw counts'!K$1246*10000</f>
        <v>0</v>
      </c>
      <c r="L1018">
        <f>'Raw counts'!L1018/'Raw counts'!L$1246*10000</f>
        <v>0</v>
      </c>
      <c r="M1018">
        <f>'Raw counts'!M1018/'Raw counts'!M$1246*10000</f>
        <v>0</v>
      </c>
      <c r="N1018">
        <f>'Raw counts'!N1018/'Raw counts'!N$1246*10000</f>
        <v>0</v>
      </c>
      <c r="O1018">
        <f>'Raw counts'!O1018/'Raw counts'!O$1246*10000</f>
        <v>0</v>
      </c>
      <c r="P1018">
        <f>'Raw counts'!P1018/'Raw counts'!P$1246*10000</f>
        <v>0</v>
      </c>
      <c r="Q1018">
        <f>'Raw counts'!Q1018/'Raw counts'!Q$1246*10000</f>
        <v>0</v>
      </c>
      <c r="R1018">
        <f>'Raw counts'!R1018/'Raw counts'!R$1246*10000</f>
        <v>0</v>
      </c>
      <c r="S1018">
        <f>'Raw counts'!S1018/'Raw counts'!S$1246*10000</f>
        <v>0</v>
      </c>
      <c r="T1018">
        <f>'Raw counts'!T1018/'Raw counts'!T$1246*10000</f>
        <v>0</v>
      </c>
      <c r="U1018">
        <f>'Raw counts'!U1018/'Raw counts'!U$1246*10000</f>
        <v>0</v>
      </c>
      <c r="V1018">
        <f t="shared" si="61"/>
        <v>0</v>
      </c>
      <c r="W1018" t="str">
        <f t="shared" si="62"/>
        <v/>
      </c>
      <c r="X1018">
        <f t="shared" si="60"/>
        <v>0</v>
      </c>
      <c r="Y1018">
        <f t="shared" si="63"/>
        <v>0</v>
      </c>
    </row>
    <row r="1019" spans="1:25" x14ac:dyDescent="0.25">
      <c r="A1019">
        <v>1028</v>
      </c>
      <c r="B1019" t="s">
        <v>1114</v>
      </c>
      <c r="C1019">
        <v>107900</v>
      </c>
      <c r="D1019">
        <v>784</v>
      </c>
      <c r="E1019">
        <f>'Raw counts'!E1019/'Raw counts'!E$1246*10000</f>
        <v>0</v>
      </c>
      <c r="F1019">
        <f>'Raw counts'!F1019/'Raw counts'!F$1246*10000</f>
        <v>0</v>
      </c>
      <c r="G1019">
        <f>'Raw counts'!G1019/'Raw counts'!G$1246*10000</f>
        <v>0</v>
      </c>
      <c r="H1019">
        <f>'Raw counts'!H1019/'Raw counts'!H$1246*10000</f>
        <v>0</v>
      </c>
      <c r="I1019">
        <f>'Raw counts'!I1019/'Raw counts'!I$1246*10000</f>
        <v>0</v>
      </c>
      <c r="J1019">
        <f>'Raw counts'!J1019/'Raw counts'!J$1246*10000</f>
        <v>0</v>
      </c>
      <c r="K1019">
        <f>'Raw counts'!K1019/'Raw counts'!K$1246*10000</f>
        <v>0</v>
      </c>
      <c r="L1019">
        <f>'Raw counts'!L1019/'Raw counts'!L$1246*10000</f>
        <v>0</v>
      </c>
      <c r="M1019">
        <f>'Raw counts'!M1019/'Raw counts'!M$1246*10000</f>
        <v>0</v>
      </c>
      <c r="N1019">
        <f>'Raw counts'!N1019/'Raw counts'!N$1246*10000</f>
        <v>0</v>
      </c>
      <c r="O1019">
        <f>'Raw counts'!O1019/'Raw counts'!O$1246*10000</f>
        <v>0</v>
      </c>
      <c r="P1019">
        <f>'Raw counts'!P1019/'Raw counts'!P$1246*10000</f>
        <v>0</v>
      </c>
      <c r="Q1019">
        <f>'Raw counts'!Q1019/'Raw counts'!Q$1246*10000</f>
        <v>0</v>
      </c>
      <c r="R1019">
        <f>'Raw counts'!R1019/'Raw counts'!R$1246*10000</f>
        <v>0</v>
      </c>
      <c r="S1019">
        <f>'Raw counts'!S1019/'Raw counts'!S$1246*10000</f>
        <v>0</v>
      </c>
      <c r="T1019">
        <f>'Raw counts'!T1019/'Raw counts'!T$1246*10000</f>
        <v>0</v>
      </c>
      <c r="U1019">
        <f>'Raw counts'!U1019/'Raw counts'!U$1246*10000</f>
        <v>0</v>
      </c>
      <c r="V1019">
        <f t="shared" si="61"/>
        <v>0</v>
      </c>
      <c r="W1019" t="str">
        <f t="shared" si="62"/>
        <v/>
      </c>
      <c r="X1019">
        <f t="shared" si="60"/>
        <v>0</v>
      </c>
      <c r="Y1019">
        <f t="shared" si="63"/>
        <v>0</v>
      </c>
    </row>
    <row r="1020" spans="1:25" x14ac:dyDescent="0.25">
      <c r="A1020">
        <v>1029</v>
      </c>
      <c r="B1020" t="s">
        <v>508</v>
      </c>
      <c r="C1020">
        <v>66000</v>
      </c>
      <c r="D1020">
        <v>138</v>
      </c>
      <c r="E1020">
        <f>'Raw counts'!E1020/'Raw counts'!E$1246*10000</f>
        <v>3.3041729332015399</v>
      </c>
      <c r="F1020">
        <f>'Raw counts'!F1020/'Raw counts'!F$1246*10000</f>
        <v>1.6816125105408395</v>
      </c>
      <c r="G1020">
        <f>'Raw counts'!G1020/'Raw counts'!G$1246*10000</f>
        <v>0.11080176154655084</v>
      </c>
      <c r="H1020">
        <f>'Raw counts'!H1020/'Raw counts'!H$1246*10000</f>
        <v>0</v>
      </c>
      <c r="I1020">
        <f>'Raw counts'!I1020/'Raw counts'!I$1246*10000</f>
        <v>0.42482583679915281</v>
      </c>
      <c r="J1020">
        <f>'Raw counts'!J1020/'Raw counts'!J$1246*10000</f>
        <v>3.3726413698840876</v>
      </c>
      <c r="K1020">
        <f>'Raw counts'!K1020/'Raw counts'!K$1246*10000</f>
        <v>3.3045320251964996</v>
      </c>
      <c r="L1020">
        <f>'Raw counts'!L1020/'Raw counts'!L$1246*10000</f>
        <v>4.0614410927878337</v>
      </c>
      <c r="M1020">
        <f>'Raw counts'!M1020/'Raw counts'!M$1246*10000</f>
        <v>3.5893556023897091</v>
      </c>
      <c r="N1020">
        <f>'Raw counts'!N1020/'Raw counts'!N$1246*10000</f>
        <v>1.0263863776533693</v>
      </c>
      <c r="O1020">
        <f>'Raw counts'!O1020/'Raw counts'!O$1246*10000</f>
        <v>2.6047740055669468</v>
      </c>
      <c r="P1020">
        <f>'Raw counts'!P1020/'Raw counts'!P$1246*10000</f>
        <v>6.5730737325357325</v>
      </c>
      <c r="Q1020">
        <f>'Raw counts'!Q1020/'Raw counts'!Q$1246*10000</f>
        <v>0.11701289482100927</v>
      </c>
      <c r="R1020">
        <f>'Raw counts'!R1020/'Raw counts'!R$1246*10000</f>
        <v>5.3452901142185114</v>
      </c>
      <c r="S1020">
        <f>'Raw counts'!S1020/'Raw counts'!S$1246*10000</f>
        <v>5.4556173316005641</v>
      </c>
      <c r="T1020">
        <f>'Raw counts'!T1020/'Raw counts'!T$1246*10000</f>
        <v>0.12886531512724161</v>
      </c>
      <c r="U1020">
        <f>'Raw counts'!U1020/'Raw counts'!U$1246*10000</f>
        <v>4.5564412891691219</v>
      </c>
      <c r="V1020">
        <f t="shared" si="61"/>
        <v>1</v>
      </c>
      <c r="W1020">
        <f t="shared" si="62"/>
        <v>0.34218792301970991</v>
      </c>
      <c r="X1020">
        <f t="shared" si="60"/>
        <v>2.2054870147051346</v>
      </c>
      <c r="Y1020">
        <f t="shared" si="63"/>
        <v>3.225932632586562</v>
      </c>
    </row>
    <row r="1021" spans="1:25" x14ac:dyDescent="0.25">
      <c r="A1021">
        <v>1030</v>
      </c>
      <c r="B1021" t="s">
        <v>509</v>
      </c>
      <c r="C1021">
        <v>5000</v>
      </c>
      <c r="D1021">
        <v>337</v>
      </c>
      <c r="E1021">
        <f>'Raw counts'!E1021/'Raw counts'!E$1246*10000</f>
        <v>0.32313279674610879</v>
      </c>
      <c r="F1021">
        <f>'Raw counts'!F1021/'Raw counts'!F$1246*10000</f>
        <v>0.17226274498223232</v>
      </c>
      <c r="G1021">
        <f>'Raw counts'!G1021/'Raw counts'!G$1246*10000</f>
        <v>0.63459190703933654</v>
      </c>
      <c r="H1021">
        <f>'Raw counts'!H1021/'Raw counts'!H$1246*10000</f>
        <v>3.9787770635368815</v>
      </c>
      <c r="I1021">
        <f>'Raw counts'!I1021/'Raw counts'!I$1246*10000</f>
        <v>7.2528237065130723</v>
      </c>
      <c r="J1021">
        <f>'Raw counts'!J1021/'Raw counts'!J$1246*10000</f>
        <v>1.035460069701255</v>
      </c>
      <c r="K1021">
        <f>'Raw counts'!K1021/'Raw counts'!K$1246*10000</f>
        <v>6.1854060984447301</v>
      </c>
      <c r="L1021">
        <f>'Raw counts'!L1021/'Raw counts'!L$1246*10000</f>
        <v>1.053946168486745</v>
      </c>
      <c r="M1021">
        <f>'Raw counts'!M1021/'Raw counts'!M$1246*10000</f>
        <v>3.0410458248744647</v>
      </c>
      <c r="N1021">
        <f>'Raw counts'!N1021/'Raw counts'!N$1246*10000</f>
        <v>4.0230680338377596</v>
      </c>
      <c r="O1021">
        <f>'Raw counts'!O1021/'Raw counts'!O$1246*10000</f>
        <v>3.3687064335562198</v>
      </c>
      <c r="P1021">
        <f>'Raw counts'!P1021/'Raw counts'!P$1246*10000</f>
        <v>3.577153910359173</v>
      </c>
      <c r="Q1021">
        <f>'Raw counts'!Q1021/'Raw counts'!Q$1246*10000</f>
        <v>4.8462840605034678</v>
      </c>
      <c r="R1021">
        <f>'Raw counts'!R1021/'Raw counts'!R$1246*10000</f>
        <v>4.2193332011035176</v>
      </c>
      <c r="S1021">
        <f>'Raw counts'!S1021/'Raw counts'!S$1246*10000</f>
        <v>8.6529890811654724</v>
      </c>
      <c r="T1021">
        <f>'Raw counts'!T1021/'Raw counts'!T$1246*10000</f>
        <v>13.874498928699682</v>
      </c>
      <c r="U1021">
        <f>'Raw counts'!U1021/'Raw counts'!U$1246*10000</f>
        <v>2.5429281861458151</v>
      </c>
      <c r="V1021">
        <f t="shared" si="61"/>
        <v>1</v>
      </c>
      <c r="W1021">
        <f t="shared" si="62"/>
        <v>7.5470548609965937E-2</v>
      </c>
      <c r="X1021">
        <f t="shared" si="60"/>
        <v>2.6308273755916476</v>
      </c>
      <c r="Y1021">
        <f t="shared" si="63"/>
        <v>5.6381202294213884</v>
      </c>
    </row>
    <row r="1022" spans="1:25" x14ac:dyDescent="0.25">
      <c r="A1022">
        <v>1031</v>
      </c>
      <c r="B1022" t="s">
        <v>510</v>
      </c>
      <c r="C1022">
        <v>51900</v>
      </c>
      <c r="D1022">
        <v>818</v>
      </c>
      <c r="E1022">
        <f>'Raw counts'!E1022/'Raw counts'!E$1246*10000</f>
        <v>3.9336281499844223</v>
      </c>
      <c r="F1022">
        <f>'Raw counts'!F1022/'Raw counts'!F$1246*10000</f>
        <v>4.7085150295143503</v>
      </c>
      <c r="G1022">
        <f>'Raw counts'!G1022/'Raw counts'!G$1246*10000</f>
        <v>2.870772912796999</v>
      </c>
      <c r="H1022">
        <f>'Raw counts'!H1022/'Raw counts'!H$1246*10000</f>
        <v>16.319966271138998</v>
      </c>
      <c r="I1022">
        <f>'Raw counts'!I1022/'Raw counts'!I$1246*10000</f>
        <v>9.3584822019523521</v>
      </c>
      <c r="J1022">
        <f>'Raw counts'!J1022/'Raw counts'!J$1246*10000</f>
        <v>19.254626534206668</v>
      </c>
      <c r="K1022">
        <f>'Raw counts'!K1022/'Raw counts'!K$1246*10000</f>
        <v>14.141256480294331</v>
      </c>
      <c r="L1022">
        <f>'Raw counts'!L1022/'Raw counts'!L$1246*10000</f>
        <v>27.362912031214446</v>
      </c>
      <c r="M1022">
        <f>'Raw counts'!M1022/'Raw counts'!M$1246*10000</f>
        <v>20.679111609146361</v>
      </c>
      <c r="N1022">
        <f>'Raw counts'!N1022/'Raw counts'!N$1246*10000</f>
        <v>4.5087687304058717</v>
      </c>
      <c r="O1022">
        <f>'Raw counts'!O1022/'Raw counts'!O$1246*10000</f>
        <v>11.499370512948655</v>
      </c>
      <c r="P1022">
        <f>'Raw counts'!P1022/'Raw counts'!P$1246*10000</f>
        <v>25.270861495763189</v>
      </c>
      <c r="Q1022">
        <f>'Raw counts'!Q1022/'Raw counts'!Q$1246*10000</f>
        <v>1.7259401986098868</v>
      </c>
      <c r="R1022">
        <f>'Raw counts'!R1022/'Raw counts'!R$1246*10000</f>
        <v>14.465140414039601</v>
      </c>
      <c r="S1022">
        <f>'Raw counts'!S1022/'Raw counts'!S$1246*10000</f>
        <v>10.607240065619406</v>
      </c>
      <c r="T1022">
        <f>'Raw counts'!T1022/'Raw counts'!T$1246*10000</f>
        <v>5.8590763277852522</v>
      </c>
      <c r="U1022">
        <f>'Raw counts'!U1022/'Raw counts'!U$1246*10000</f>
        <v>12.245978398128821</v>
      </c>
      <c r="V1022">
        <f t="shared" si="61"/>
        <v>1</v>
      </c>
      <c r="W1022">
        <f t="shared" si="62"/>
        <v>0.54383725903677482</v>
      </c>
      <c r="X1022">
        <f t="shared" si="60"/>
        <v>13.181030135583214</v>
      </c>
      <c r="Y1022">
        <f t="shared" si="63"/>
        <v>10.772797017912586</v>
      </c>
    </row>
    <row r="1023" spans="1:25" x14ac:dyDescent="0.25">
      <c r="A1023">
        <v>1032</v>
      </c>
      <c r="B1023" t="s">
        <v>1115</v>
      </c>
      <c r="C1023">
        <v>117100</v>
      </c>
      <c r="D1023">
        <v>1024</v>
      </c>
      <c r="E1023">
        <f>'Raw counts'!E1023/'Raw counts'!E$1246*10000</f>
        <v>0</v>
      </c>
      <c r="F1023">
        <f>'Raw counts'!F1023/'Raw counts'!F$1246*10000</f>
        <v>0</v>
      </c>
      <c r="G1023">
        <f>'Raw counts'!G1023/'Raw counts'!G$1246*10000</f>
        <v>0</v>
      </c>
      <c r="H1023">
        <f>'Raw counts'!H1023/'Raw counts'!H$1246*10000</f>
        <v>0</v>
      </c>
      <c r="I1023">
        <f>'Raw counts'!I1023/'Raw counts'!I$1246*10000</f>
        <v>0</v>
      </c>
      <c r="J1023">
        <f>'Raw counts'!J1023/'Raw counts'!J$1246*10000</f>
        <v>0</v>
      </c>
      <c r="K1023">
        <f>'Raw counts'!K1023/'Raw counts'!K$1246*10000</f>
        <v>0</v>
      </c>
      <c r="L1023">
        <f>'Raw counts'!L1023/'Raw counts'!L$1246*10000</f>
        <v>0</v>
      </c>
      <c r="M1023">
        <f>'Raw counts'!M1023/'Raw counts'!M$1246*10000</f>
        <v>0</v>
      </c>
      <c r="N1023">
        <f>'Raw counts'!N1023/'Raw counts'!N$1246*10000</f>
        <v>0</v>
      </c>
      <c r="O1023">
        <f>'Raw counts'!O1023/'Raw counts'!O$1246*10000</f>
        <v>0</v>
      </c>
      <c r="P1023">
        <f>'Raw counts'!P1023/'Raw counts'!P$1246*10000</f>
        <v>0</v>
      </c>
      <c r="Q1023">
        <f>'Raw counts'!Q1023/'Raw counts'!Q$1246*10000</f>
        <v>0</v>
      </c>
      <c r="R1023">
        <f>'Raw counts'!R1023/'Raw counts'!R$1246*10000</f>
        <v>0</v>
      </c>
      <c r="S1023">
        <f>'Raw counts'!S1023/'Raw counts'!S$1246*10000</f>
        <v>0</v>
      </c>
      <c r="T1023">
        <f>'Raw counts'!T1023/'Raw counts'!T$1246*10000</f>
        <v>0</v>
      </c>
      <c r="U1023">
        <f>'Raw counts'!U1023/'Raw counts'!U$1246*10000</f>
        <v>0</v>
      </c>
      <c r="V1023">
        <f t="shared" si="61"/>
        <v>0</v>
      </c>
      <c r="W1023" t="str">
        <f t="shared" si="62"/>
        <v/>
      </c>
      <c r="X1023">
        <f t="shared" si="60"/>
        <v>0</v>
      </c>
      <c r="Y1023">
        <f t="shared" si="63"/>
        <v>0</v>
      </c>
    </row>
    <row r="1024" spans="1:25" x14ac:dyDescent="0.25">
      <c r="A1024">
        <v>1033</v>
      </c>
      <c r="B1024" t="s">
        <v>511</v>
      </c>
      <c r="C1024">
        <v>61400</v>
      </c>
      <c r="D1024">
        <v>1073</v>
      </c>
      <c r="E1024">
        <f>'Raw counts'!E1024/'Raw counts'!E$1246*10000</f>
        <v>19.871733090068506</v>
      </c>
      <c r="F1024">
        <f>'Raw counts'!F1024/'Raw counts'!F$1246*10000</f>
        <v>25.552307172364465</v>
      </c>
      <c r="G1024">
        <f>'Raw counts'!G1024/'Raw counts'!G$1246*10000</f>
        <v>13.739418431772304</v>
      </c>
      <c r="H1024">
        <f>'Raw counts'!H1024/'Raw counts'!H$1246*10000</f>
        <v>21.625002355854843</v>
      </c>
      <c r="I1024">
        <f>'Raw counts'!I1024/'Raw counts'!I$1246*10000</f>
        <v>40.967987218283518</v>
      </c>
      <c r="J1024">
        <f>'Raw counts'!J1024/'Raw counts'!J$1246*10000</f>
        <v>23.45070519761509</v>
      </c>
      <c r="K1024">
        <f>'Raw counts'!K1024/'Raw counts'!K$1246*10000</f>
        <v>19.363398182730364</v>
      </c>
      <c r="L1024">
        <f>'Raw counts'!L1024/'Raw counts'!L$1246*10000</f>
        <v>13.939430286973224</v>
      </c>
      <c r="M1024">
        <f>'Raw counts'!M1024/'Raw counts'!M$1246*10000</f>
        <v>11.850863426632005</v>
      </c>
      <c r="N1024">
        <f>'Raw counts'!N1024/'Raw counts'!N$1246*10000</f>
        <v>17.86095580398586</v>
      </c>
      <c r="O1024">
        <f>'Raw counts'!O1024/'Raw counts'!O$1246*10000</f>
        <v>26.603021335925991</v>
      </c>
      <c r="P1024">
        <f>'Raw counts'!P1024/'Raw counts'!P$1246*10000</f>
        <v>35.831372024434053</v>
      </c>
      <c r="Q1024">
        <f>'Raw counts'!Q1024/'Raw counts'!Q$1246*10000</f>
        <v>1.0043606805469962</v>
      </c>
      <c r="R1024">
        <f>'Raw counts'!R1024/'Raw counts'!R$1246*10000</f>
        <v>25.884988109334024</v>
      </c>
      <c r="S1024">
        <f>'Raw counts'!S1024/'Raw counts'!S$1246*10000</f>
        <v>20.926770958527534</v>
      </c>
      <c r="T1024">
        <f>'Raw counts'!T1024/'Raw counts'!T$1246*10000</f>
        <v>36.254108655797303</v>
      </c>
      <c r="U1024">
        <f>'Raw counts'!U1024/'Raw counts'!U$1246*10000</f>
        <v>7.1384246863649583</v>
      </c>
      <c r="V1024">
        <f t="shared" si="61"/>
        <v>1</v>
      </c>
      <c r="W1024">
        <f t="shared" si="62"/>
        <v>0.95682271206796954</v>
      </c>
      <c r="X1024">
        <f t="shared" si="60"/>
        <v>21.151205040254926</v>
      </c>
      <c r="Y1024">
        <f t="shared" si="63"/>
        <v>21.438000281864589</v>
      </c>
    </row>
    <row r="1025" spans="1:25" x14ac:dyDescent="0.25">
      <c r="A1025">
        <v>1034</v>
      </c>
      <c r="B1025" t="s">
        <v>1116</v>
      </c>
      <c r="C1025">
        <v>32100</v>
      </c>
      <c r="D1025">
        <v>589</v>
      </c>
      <c r="E1025">
        <f>'Raw counts'!E1025/'Raw counts'!E$1246*10000</f>
        <v>0</v>
      </c>
      <c r="F1025">
        <f>'Raw counts'!F1025/'Raw counts'!F$1246*10000</f>
        <v>0</v>
      </c>
      <c r="G1025">
        <f>'Raw counts'!G1025/'Raw counts'!G$1246*10000</f>
        <v>0</v>
      </c>
      <c r="H1025">
        <f>'Raw counts'!H1025/'Raw counts'!H$1246*10000</f>
        <v>0</v>
      </c>
      <c r="I1025">
        <f>'Raw counts'!I1025/'Raw counts'!I$1246*10000</f>
        <v>0</v>
      </c>
      <c r="J1025">
        <f>'Raw counts'!J1025/'Raw counts'!J$1246*10000</f>
        <v>0</v>
      </c>
      <c r="K1025">
        <f>'Raw counts'!K1025/'Raw counts'!K$1246*10000</f>
        <v>0</v>
      </c>
      <c r="L1025">
        <f>'Raw counts'!L1025/'Raw counts'!L$1246*10000</f>
        <v>0</v>
      </c>
      <c r="M1025">
        <f>'Raw counts'!M1025/'Raw counts'!M$1246*10000</f>
        <v>0</v>
      </c>
      <c r="N1025">
        <f>'Raw counts'!N1025/'Raw counts'!N$1246*10000</f>
        <v>0</v>
      </c>
      <c r="O1025">
        <f>'Raw counts'!O1025/'Raw counts'!O$1246*10000</f>
        <v>0</v>
      </c>
      <c r="P1025">
        <f>'Raw counts'!P1025/'Raw counts'!P$1246*10000</f>
        <v>0</v>
      </c>
      <c r="Q1025">
        <f>'Raw counts'!Q1025/'Raw counts'!Q$1246*10000</f>
        <v>0</v>
      </c>
      <c r="R1025">
        <f>'Raw counts'!R1025/'Raw counts'!R$1246*10000</f>
        <v>0</v>
      </c>
      <c r="S1025">
        <f>'Raw counts'!S1025/'Raw counts'!S$1246*10000</f>
        <v>0</v>
      </c>
      <c r="T1025">
        <f>'Raw counts'!T1025/'Raw counts'!T$1246*10000</f>
        <v>0</v>
      </c>
      <c r="U1025">
        <f>'Raw counts'!U1025/'Raw counts'!U$1246*10000</f>
        <v>0</v>
      </c>
      <c r="V1025">
        <f t="shared" si="61"/>
        <v>0</v>
      </c>
      <c r="W1025" t="str">
        <f t="shared" si="62"/>
        <v/>
      </c>
      <c r="X1025">
        <f t="shared" si="60"/>
        <v>0</v>
      </c>
      <c r="Y1025">
        <f t="shared" si="63"/>
        <v>0</v>
      </c>
    </row>
    <row r="1026" spans="1:25" x14ac:dyDescent="0.25">
      <c r="A1026">
        <v>1035</v>
      </c>
      <c r="B1026" t="s">
        <v>512</v>
      </c>
      <c r="C1026">
        <v>8000</v>
      </c>
      <c r="D1026">
        <v>378</v>
      </c>
      <c r="E1026">
        <f>'Raw counts'!E1026/'Raw counts'!E$1246*10000</f>
        <v>7.7719974986159457</v>
      </c>
      <c r="F1026">
        <f>'Raw counts'!F1026/'Raw counts'!F$1246*10000</f>
        <v>27.160092792198629</v>
      </c>
      <c r="G1026">
        <f>'Raw counts'!G1026/'Raw counts'!G$1246*10000</f>
        <v>31.941125987646608</v>
      </c>
      <c r="H1026">
        <f>'Raw counts'!H1026/'Raw counts'!H$1246*10000</f>
        <v>26.155223959776659</v>
      </c>
      <c r="I1026">
        <f>'Raw counts'!I1026/'Raw counts'!I$1246*10000</f>
        <v>12.153713070167068</v>
      </c>
      <c r="J1026">
        <f>'Raw counts'!J1026/'Raw counts'!J$1246*10000</f>
        <v>19.156011289473216</v>
      </c>
      <c r="K1026">
        <f>'Raw counts'!K1026/'Raw counts'!K$1246*10000</f>
        <v>13.525837560622108</v>
      </c>
      <c r="L1026">
        <f>'Raw counts'!L1026/'Raw counts'!L$1246*10000</f>
        <v>41.668357096365071</v>
      </c>
      <c r="M1026">
        <f>'Raw counts'!M1026/'Raw counts'!M$1246*10000</f>
        <v>16.168226968915903</v>
      </c>
      <c r="N1026">
        <f>'Raw counts'!N1026/'Raw counts'!N$1246*10000</f>
        <v>36.684148837021759</v>
      </c>
      <c r="O1026">
        <f>'Raw counts'!O1026/'Raw counts'!O$1246*10000</f>
        <v>14.686348527511832</v>
      </c>
      <c r="P1026">
        <f>'Raw counts'!P1026/'Raw counts'!P$1246*10000</f>
        <v>16.266006908992846</v>
      </c>
      <c r="Q1026">
        <f>'Raw counts'!Q1026/'Raw counts'!Q$1246*10000</f>
        <v>28.053841533336975</v>
      </c>
      <c r="R1026">
        <f>'Raw counts'!R1026/'Raw counts'!R$1246*10000</f>
        <v>17.762871871312338</v>
      </c>
      <c r="S1026">
        <f>'Raw counts'!S1026/'Raw counts'!S$1246*10000</f>
        <v>33.129982661450988</v>
      </c>
      <c r="T1026">
        <f>'Raw counts'!T1026/'Raw counts'!T$1246*10000</f>
        <v>24.364135580057148</v>
      </c>
      <c r="U1026">
        <f>'Raw counts'!U1026/'Raw counts'!U$1246*10000</f>
        <v>20.512664737049946</v>
      </c>
      <c r="V1026">
        <f t="shared" si="61"/>
        <v>1</v>
      </c>
      <c r="W1026">
        <f t="shared" si="62"/>
        <v>0.64792576638203792</v>
      </c>
      <c r="X1026">
        <f t="shared" si="60"/>
        <v>21.744509580420136</v>
      </c>
      <c r="Y1026">
        <f t="shared" si="63"/>
        <v>23.932500082091728</v>
      </c>
    </row>
    <row r="1027" spans="1:25" x14ac:dyDescent="0.25">
      <c r="A1027">
        <v>1036</v>
      </c>
      <c r="B1027" t="s">
        <v>1117</v>
      </c>
      <c r="C1027">
        <v>107200</v>
      </c>
      <c r="D1027">
        <v>784</v>
      </c>
      <c r="E1027">
        <f>'Raw counts'!E1027/'Raw counts'!E$1246*10000</f>
        <v>0</v>
      </c>
      <c r="F1027">
        <f>'Raw counts'!F1027/'Raw counts'!F$1246*10000</f>
        <v>0</v>
      </c>
      <c r="G1027">
        <f>'Raw counts'!G1027/'Raw counts'!G$1246*10000</f>
        <v>0</v>
      </c>
      <c r="H1027">
        <f>'Raw counts'!H1027/'Raw counts'!H$1246*10000</f>
        <v>0</v>
      </c>
      <c r="I1027">
        <f>'Raw counts'!I1027/'Raw counts'!I$1246*10000</f>
        <v>0</v>
      </c>
      <c r="J1027">
        <f>'Raw counts'!J1027/'Raw counts'!J$1246*10000</f>
        <v>0</v>
      </c>
      <c r="K1027">
        <f>'Raw counts'!K1027/'Raw counts'!K$1246*10000</f>
        <v>0</v>
      </c>
      <c r="L1027">
        <f>'Raw counts'!L1027/'Raw counts'!L$1246*10000</f>
        <v>0</v>
      </c>
      <c r="M1027">
        <f>'Raw counts'!M1027/'Raw counts'!M$1246*10000</f>
        <v>0</v>
      </c>
      <c r="N1027">
        <f>'Raw counts'!N1027/'Raw counts'!N$1246*10000</f>
        <v>0</v>
      </c>
      <c r="O1027">
        <f>'Raw counts'!O1027/'Raw counts'!O$1246*10000</f>
        <v>0</v>
      </c>
      <c r="P1027">
        <f>'Raw counts'!P1027/'Raw counts'!P$1246*10000</f>
        <v>0</v>
      </c>
      <c r="Q1027">
        <f>'Raw counts'!Q1027/'Raw counts'!Q$1246*10000</f>
        <v>0</v>
      </c>
      <c r="R1027">
        <f>'Raw counts'!R1027/'Raw counts'!R$1246*10000</f>
        <v>0</v>
      </c>
      <c r="S1027">
        <f>'Raw counts'!S1027/'Raw counts'!S$1246*10000</f>
        <v>0</v>
      </c>
      <c r="T1027">
        <f>'Raw counts'!T1027/'Raw counts'!T$1246*10000</f>
        <v>0</v>
      </c>
      <c r="U1027">
        <f>'Raw counts'!U1027/'Raw counts'!U$1246*10000</f>
        <v>0</v>
      </c>
      <c r="V1027">
        <f t="shared" si="61"/>
        <v>0</v>
      </c>
      <c r="W1027" t="str">
        <f t="shared" si="62"/>
        <v/>
      </c>
      <c r="X1027">
        <f t="shared" ref="X1027:X1090" si="64">AVERAGE(E1027:M1027)</f>
        <v>0</v>
      </c>
      <c r="Y1027">
        <f t="shared" si="63"/>
        <v>0</v>
      </c>
    </row>
    <row r="1028" spans="1:25" x14ac:dyDescent="0.25">
      <c r="A1028">
        <v>1037</v>
      </c>
      <c r="B1028" t="s">
        <v>513</v>
      </c>
      <c r="C1028">
        <v>44700</v>
      </c>
      <c r="D1028">
        <v>822</v>
      </c>
      <c r="E1028">
        <f>'Raw counts'!E1028/'Raw counts'!E$1246*10000</f>
        <v>8.1474292451244317</v>
      </c>
      <c r="F1028">
        <f>'Raw counts'!F1028/'Raw counts'!F$1246*10000</f>
        <v>7.9158832813263906</v>
      </c>
      <c r="G1028">
        <f>'Raw counts'!G1028/'Raw counts'!G$1246*10000</f>
        <v>80.76441128002223</v>
      </c>
      <c r="H1028">
        <f>'Raw counts'!H1028/'Raw counts'!H$1246*10000</f>
        <v>49.246091549566145</v>
      </c>
      <c r="I1028">
        <f>'Raw counts'!I1028/'Raw counts'!I$1246*10000</f>
        <v>11.236335538528316</v>
      </c>
      <c r="J1028">
        <f>'Raw counts'!J1028/'Raw counts'!J$1246*10000</f>
        <v>8.5893878162837431</v>
      </c>
      <c r="K1028">
        <f>'Raw counts'!K1028/'Raw counts'!K$1246*10000</f>
        <v>48.51552483416021</v>
      </c>
      <c r="L1028">
        <f>'Raw counts'!L1028/'Raw counts'!L$1246*10000</f>
        <v>9.2429756031306169</v>
      </c>
      <c r="M1028">
        <f>'Raw counts'!M1028/'Raw counts'!M$1246*10000</f>
        <v>22.121304553367128</v>
      </c>
      <c r="N1028">
        <f>'Raw counts'!N1028/'Raw counts'!N$1246*10000</f>
        <v>22.406381190736493</v>
      </c>
      <c r="O1028">
        <f>'Raw counts'!O1028/'Raw counts'!O$1246*10000</f>
        <v>36.88413837340277</v>
      </c>
      <c r="P1028">
        <f>'Raw counts'!P1028/'Raw counts'!P$1246*10000</f>
        <v>58.691821566263464</v>
      </c>
      <c r="Q1028">
        <f>'Raw counts'!Q1028/'Raw counts'!Q$1246*10000</f>
        <v>63.147958905071341</v>
      </c>
      <c r="R1028">
        <f>'Raw counts'!R1028/'Raw counts'!R$1246*10000</f>
        <v>64.768567770785623</v>
      </c>
      <c r="S1028">
        <f>'Raw counts'!S1028/'Raw counts'!S$1246*10000</f>
        <v>70.325893065557523</v>
      </c>
      <c r="T1028">
        <f>'Raw counts'!T1028/'Raw counts'!T$1246*10000</f>
        <v>45.309044798738149</v>
      </c>
      <c r="U1028">
        <f>'Raw counts'!U1028/'Raw counts'!U$1246*10000</f>
        <v>35.167047816596728</v>
      </c>
      <c r="V1028">
        <f t="shared" ref="V1028:V1091" si="65">IF(AND(X1028=0,Y1028=0),0,1)</f>
        <v>1</v>
      </c>
      <c r="W1028">
        <f t="shared" ref="W1028:W1091" si="66">IFERROR(_xlfn.T.TEST(E1028:M1028,N1028:U1028,2,2),"")</f>
        <v>5.8925697886630553E-2</v>
      </c>
      <c r="X1028">
        <f t="shared" si="64"/>
        <v>27.308815966834356</v>
      </c>
      <c r="Y1028">
        <f t="shared" ref="Y1028:Y1091" si="67">AVERAGE(N1028:U1028)</f>
        <v>49.587606685894009</v>
      </c>
    </row>
    <row r="1029" spans="1:25" x14ac:dyDescent="0.25">
      <c r="A1029">
        <v>1038</v>
      </c>
      <c r="B1029" t="s">
        <v>514</v>
      </c>
      <c r="C1029">
        <v>4700</v>
      </c>
      <c r="D1029">
        <v>329</v>
      </c>
      <c r="E1029">
        <f>'Raw counts'!E1029/'Raw counts'!E$1246*10000</f>
        <v>7.7663940397128339</v>
      </c>
      <c r="F1029">
        <f>'Raw counts'!F1029/'Raw counts'!F$1246*10000</f>
        <v>2.1245738547808655</v>
      </c>
      <c r="G1029">
        <f>'Raw counts'!G1029/'Raw counts'!G$1246*10000</f>
        <v>0.93677852943902074</v>
      </c>
      <c r="H1029">
        <f>'Raw counts'!H1029/'Raw counts'!H$1246*10000</f>
        <v>1.1726921871477125</v>
      </c>
      <c r="I1029">
        <f>'Raw counts'!I1029/'Raw counts'!I$1246*10000</f>
        <v>1.0343585591631548</v>
      </c>
      <c r="J1029">
        <f>'Raw counts'!J1029/'Raw counts'!J$1246*10000</f>
        <v>42.453862857751453</v>
      </c>
      <c r="K1029">
        <f>'Raw counts'!K1029/'Raw counts'!K$1246*10000</f>
        <v>32.144489659401302</v>
      </c>
      <c r="L1029">
        <f>'Raw counts'!L1029/'Raw counts'!L$1246*10000</f>
        <v>18.155214960920205</v>
      </c>
      <c r="M1029">
        <f>'Raw counts'!M1029/'Raw counts'!M$1246*10000</f>
        <v>26.765810904084493</v>
      </c>
      <c r="N1029">
        <f>'Raw counts'!N1029/'Raw counts'!N$1246*10000</f>
        <v>88.864899143792158</v>
      </c>
      <c r="O1029">
        <f>'Raw counts'!O1029/'Raw counts'!O$1246*10000</f>
        <v>6.4076094400509911</v>
      </c>
      <c r="P1029">
        <f>'Raw counts'!P1029/'Raw counts'!P$1246*10000</f>
        <v>28.753992244798702</v>
      </c>
      <c r="Q1029">
        <f>'Raw counts'!Q1029/'Raw counts'!Q$1246*10000</f>
        <v>57.843374339852247</v>
      </c>
      <c r="R1029">
        <f>'Raw counts'!R1029/'Raw counts'!R$1246*10000</f>
        <v>4.7883221038164328</v>
      </c>
      <c r="S1029">
        <f>'Raw counts'!S1029/'Raw counts'!S$1246*10000</f>
        <v>1.4168319637291018</v>
      </c>
      <c r="T1029">
        <f>'Raw counts'!T1029/'Raw counts'!T$1246*10000</f>
        <v>88.76242905964402</v>
      </c>
      <c r="U1029">
        <f>'Raw counts'!U1029/'Raw counts'!U$1246*10000</f>
        <v>8.4706413299601202</v>
      </c>
      <c r="V1029">
        <f t="shared" si="65"/>
        <v>1</v>
      </c>
      <c r="W1029">
        <f t="shared" si="66"/>
        <v>0.1470506973225805</v>
      </c>
      <c r="X1029">
        <f t="shared" si="64"/>
        <v>14.728241728044559</v>
      </c>
      <c r="Y1029">
        <f t="shared" si="67"/>
        <v>35.66351245320547</v>
      </c>
    </row>
    <row r="1030" spans="1:25" x14ac:dyDescent="0.25">
      <c r="A1030">
        <v>1039</v>
      </c>
      <c r="B1030" t="s">
        <v>515</v>
      </c>
      <c r="C1030">
        <v>90400</v>
      </c>
      <c r="D1030">
        <v>720</v>
      </c>
      <c r="E1030">
        <f>'Raw counts'!E1030/'Raw counts'!E$1246*10000</f>
        <v>0</v>
      </c>
      <c r="F1030">
        <f>'Raw counts'!F1030/'Raw counts'!F$1246*10000</f>
        <v>0.16405975712593554</v>
      </c>
      <c r="G1030">
        <f>'Raw counts'!G1030/'Raw counts'!G$1246*10000</f>
        <v>0</v>
      </c>
      <c r="H1030">
        <f>'Raw counts'!H1030/'Raw counts'!H$1246*10000</f>
        <v>0</v>
      </c>
      <c r="I1030">
        <f>'Raw counts'!I1030/'Raw counts'!I$1246*10000</f>
        <v>0</v>
      </c>
      <c r="J1030">
        <f>'Raw counts'!J1030/'Raw counts'!J$1246*10000</f>
        <v>0</v>
      </c>
      <c r="K1030">
        <f>'Raw counts'!K1030/'Raw counts'!K$1246*10000</f>
        <v>0</v>
      </c>
      <c r="L1030">
        <f>'Raw counts'!L1030/'Raw counts'!L$1246*10000</f>
        <v>0</v>
      </c>
      <c r="M1030">
        <f>'Raw counts'!M1030/'Raw counts'!M$1246*10000</f>
        <v>0</v>
      </c>
      <c r="N1030">
        <f>'Raw counts'!N1030/'Raw counts'!N$1246*10000</f>
        <v>0.50402902474049383</v>
      </c>
      <c r="O1030">
        <f>'Raw counts'!O1030/'Raw counts'!O$1246*10000</f>
        <v>0</v>
      </c>
      <c r="P1030">
        <f>'Raw counts'!P1030/'Raw counts'!P$1246*10000</f>
        <v>0</v>
      </c>
      <c r="Q1030">
        <f>'Raw counts'!Q1030/'Raw counts'!Q$1246*10000</f>
        <v>0</v>
      </c>
      <c r="R1030">
        <f>'Raw counts'!R1030/'Raw counts'!R$1246*10000</f>
        <v>3.2055712828896618E-2</v>
      </c>
      <c r="S1030">
        <f>'Raw counts'!S1030/'Raw counts'!S$1246*10000</f>
        <v>0</v>
      </c>
      <c r="T1030">
        <f>'Raw counts'!T1030/'Raw counts'!T$1246*10000</f>
        <v>0.19759348319510378</v>
      </c>
      <c r="U1030">
        <f>'Raw counts'!U1030/'Raw counts'!U$1246*10000</f>
        <v>0.15188137630563742</v>
      </c>
      <c r="V1030">
        <f t="shared" si="65"/>
        <v>1</v>
      </c>
      <c r="W1030">
        <f t="shared" si="66"/>
        <v>0.15569612500880745</v>
      </c>
      <c r="X1030">
        <f t="shared" si="64"/>
        <v>1.8228861902881727E-2</v>
      </c>
      <c r="Y1030">
        <f t="shared" si="67"/>
        <v>0.11069494963376647</v>
      </c>
    </row>
    <row r="1031" spans="1:25" x14ac:dyDescent="0.25">
      <c r="A1031">
        <v>1040</v>
      </c>
      <c r="B1031" t="s">
        <v>1118</v>
      </c>
      <c r="C1031">
        <v>117600</v>
      </c>
      <c r="D1031">
        <v>1024</v>
      </c>
      <c r="E1031">
        <f>'Raw counts'!E1031/'Raw counts'!E$1246*10000</f>
        <v>0</v>
      </c>
      <c r="F1031">
        <f>'Raw counts'!F1031/'Raw counts'!F$1246*10000</f>
        <v>0</v>
      </c>
      <c r="G1031">
        <f>'Raw counts'!G1031/'Raw counts'!G$1246*10000</f>
        <v>0</v>
      </c>
      <c r="H1031">
        <f>'Raw counts'!H1031/'Raw counts'!H$1246*10000</f>
        <v>0</v>
      </c>
      <c r="I1031">
        <f>'Raw counts'!I1031/'Raw counts'!I$1246*10000</f>
        <v>0</v>
      </c>
      <c r="J1031">
        <f>'Raw counts'!J1031/'Raw counts'!J$1246*10000</f>
        <v>0</v>
      </c>
      <c r="K1031">
        <f>'Raw counts'!K1031/'Raw counts'!K$1246*10000</f>
        <v>0</v>
      </c>
      <c r="L1031">
        <f>'Raw counts'!L1031/'Raw counts'!L$1246*10000</f>
        <v>0</v>
      </c>
      <c r="M1031">
        <f>'Raw counts'!M1031/'Raw counts'!M$1246*10000</f>
        <v>0</v>
      </c>
      <c r="N1031">
        <f>'Raw counts'!N1031/'Raw counts'!N$1246*10000</f>
        <v>0</v>
      </c>
      <c r="O1031">
        <f>'Raw counts'!O1031/'Raw counts'!O$1246*10000</f>
        <v>0</v>
      </c>
      <c r="P1031">
        <f>'Raw counts'!P1031/'Raw counts'!P$1246*10000</f>
        <v>0</v>
      </c>
      <c r="Q1031">
        <f>'Raw counts'!Q1031/'Raw counts'!Q$1246*10000</f>
        <v>0</v>
      </c>
      <c r="R1031">
        <f>'Raw counts'!R1031/'Raw counts'!R$1246*10000</f>
        <v>0</v>
      </c>
      <c r="S1031">
        <f>'Raw counts'!S1031/'Raw counts'!S$1246*10000</f>
        <v>0</v>
      </c>
      <c r="T1031">
        <f>'Raw counts'!T1031/'Raw counts'!T$1246*10000</f>
        <v>0</v>
      </c>
      <c r="U1031">
        <f>'Raw counts'!U1031/'Raw counts'!U$1246*10000</f>
        <v>0</v>
      </c>
      <c r="V1031">
        <f t="shared" si="65"/>
        <v>0</v>
      </c>
      <c r="W1031" t="str">
        <f t="shared" si="66"/>
        <v/>
      </c>
      <c r="X1031">
        <f t="shared" si="64"/>
        <v>0</v>
      </c>
      <c r="Y1031">
        <f t="shared" si="67"/>
        <v>0</v>
      </c>
    </row>
    <row r="1032" spans="1:25" x14ac:dyDescent="0.25">
      <c r="A1032">
        <v>1041</v>
      </c>
      <c r="B1032" t="s">
        <v>516</v>
      </c>
      <c r="C1032">
        <v>61800</v>
      </c>
      <c r="D1032">
        <v>1073</v>
      </c>
      <c r="E1032">
        <f>'Raw counts'!E1032/'Raw counts'!E$1246*10000</f>
        <v>36.44676452547295</v>
      </c>
      <c r="F1032">
        <f>'Raw counts'!F1032/'Raw counts'!F$1246*10000</f>
        <v>45.90392004383677</v>
      </c>
      <c r="G1032">
        <f>'Raw counts'!G1032/'Raw counts'!G$1246*10000</f>
        <v>32.172802398153031</v>
      </c>
      <c r="H1032">
        <f>'Raw counts'!H1032/'Raw counts'!H$1246*10000</f>
        <v>67.332076412064481</v>
      </c>
      <c r="I1032">
        <f>'Raw counts'!I1032/'Raw counts'!I$1246*10000</f>
        <v>25.594217443102586</v>
      </c>
      <c r="J1032">
        <f>'Raw counts'!J1032/'Raw counts'!J$1246*10000</f>
        <v>21.360062009265889</v>
      </c>
      <c r="K1032">
        <f>'Raw counts'!K1032/'Raw counts'!K$1246*10000</f>
        <v>23.53754389876805</v>
      </c>
      <c r="L1032">
        <f>'Raw counts'!L1032/'Raw counts'!L$1246*10000</f>
        <v>31.349386241724979</v>
      </c>
      <c r="M1032">
        <f>'Raw counts'!M1032/'Raw counts'!M$1246*10000</f>
        <v>52.223050574435128</v>
      </c>
      <c r="N1032">
        <f>'Raw counts'!N1032/'Raw counts'!N$1246*10000</f>
        <v>21.343338156738366</v>
      </c>
      <c r="O1032">
        <f>'Raw counts'!O1032/'Raw counts'!O$1246*10000</f>
        <v>37.32836339760798</v>
      </c>
      <c r="P1032">
        <f>'Raw counts'!P1032/'Raw counts'!P$1246*10000</f>
        <v>8.2783119765420761</v>
      </c>
      <c r="Q1032">
        <f>'Raw counts'!Q1032/'Raw counts'!Q$1246*10000</f>
        <v>7.8203618038707869</v>
      </c>
      <c r="R1032">
        <f>'Raw counts'!R1032/'Raw counts'!R$1246*10000</f>
        <v>48.19576423824607</v>
      </c>
      <c r="S1032">
        <f>'Raw counts'!S1032/'Raw counts'!S$1246*10000</f>
        <v>28.613491497379677</v>
      </c>
      <c r="T1032">
        <f>'Raw counts'!T1032/'Raw counts'!T$1246*10000</f>
        <v>24.896778882583082</v>
      </c>
      <c r="U1032">
        <f>'Raw counts'!U1032/'Raw counts'!U$1246*10000</f>
        <v>20.820766957555666</v>
      </c>
      <c r="V1032">
        <f t="shared" si="65"/>
        <v>1</v>
      </c>
      <c r="W1032">
        <f t="shared" si="66"/>
        <v>9.2263957142721689E-2</v>
      </c>
      <c r="X1032">
        <f t="shared" si="64"/>
        <v>37.324424838535982</v>
      </c>
      <c r="Y1032">
        <f t="shared" si="67"/>
        <v>24.662147113815461</v>
      </c>
    </row>
    <row r="1033" spans="1:25" x14ac:dyDescent="0.25">
      <c r="A1033">
        <v>1042</v>
      </c>
      <c r="B1033" t="s">
        <v>1119</v>
      </c>
      <c r="C1033">
        <v>32200</v>
      </c>
      <c r="D1033">
        <v>589</v>
      </c>
      <c r="E1033">
        <f>'Raw counts'!E1033/'Raw counts'!E$1246*10000</f>
        <v>0</v>
      </c>
      <c r="F1033">
        <f>'Raw counts'!F1033/'Raw counts'!F$1246*10000</f>
        <v>0</v>
      </c>
      <c r="G1033">
        <f>'Raw counts'!G1033/'Raw counts'!G$1246*10000</f>
        <v>0</v>
      </c>
      <c r="H1033">
        <f>'Raw counts'!H1033/'Raw counts'!H$1246*10000</f>
        <v>0</v>
      </c>
      <c r="I1033">
        <f>'Raw counts'!I1033/'Raw counts'!I$1246*10000</f>
        <v>0</v>
      </c>
      <c r="J1033">
        <f>'Raw counts'!J1033/'Raw counts'!J$1246*10000</f>
        <v>0</v>
      </c>
      <c r="K1033">
        <f>'Raw counts'!K1033/'Raw counts'!K$1246*10000</f>
        <v>0</v>
      </c>
      <c r="L1033">
        <f>'Raw counts'!L1033/'Raw counts'!L$1246*10000</f>
        <v>0</v>
      </c>
      <c r="M1033">
        <f>'Raw counts'!M1033/'Raw counts'!M$1246*10000</f>
        <v>0</v>
      </c>
      <c r="N1033">
        <f>'Raw counts'!N1033/'Raw counts'!N$1246*10000</f>
        <v>0</v>
      </c>
      <c r="O1033">
        <f>'Raw counts'!O1033/'Raw counts'!O$1246*10000</f>
        <v>0</v>
      </c>
      <c r="P1033">
        <f>'Raw counts'!P1033/'Raw counts'!P$1246*10000</f>
        <v>0</v>
      </c>
      <c r="Q1033">
        <f>'Raw counts'!Q1033/'Raw counts'!Q$1246*10000</f>
        <v>0</v>
      </c>
      <c r="R1033">
        <f>'Raw counts'!R1033/'Raw counts'!R$1246*10000</f>
        <v>0</v>
      </c>
      <c r="S1033">
        <f>'Raw counts'!S1033/'Raw counts'!S$1246*10000</f>
        <v>0</v>
      </c>
      <c r="T1033">
        <f>'Raw counts'!T1033/'Raw counts'!T$1246*10000</f>
        <v>0</v>
      </c>
      <c r="U1033">
        <f>'Raw counts'!U1033/'Raw counts'!U$1246*10000</f>
        <v>0</v>
      </c>
      <c r="V1033">
        <f t="shared" si="65"/>
        <v>0</v>
      </c>
      <c r="W1033" t="str">
        <f t="shared" si="66"/>
        <v/>
      </c>
      <c r="X1033">
        <f t="shared" si="64"/>
        <v>0</v>
      </c>
      <c r="Y1033">
        <f t="shared" si="67"/>
        <v>0</v>
      </c>
    </row>
    <row r="1034" spans="1:25" x14ac:dyDescent="0.25">
      <c r="A1034">
        <v>1043</v>
      </c>
      <c r="B1034" t="s">
        <v>1120</v>
      </c>
      <c r="C1034">
        <v>109600</v>
      </c>
      <c r="D1034">
        <v>877</v>
      </c>
      <c r="E1034">
        <f>'Raw counts'!E1034/'Raw counts'!E$1246*10000</f>
        <v>0</v>
      </c>
      <c r="F1034">
        <f>'Raw counts'!F1034/'Raw counts'!F$1246*10000</f>
        <v>0</v>
      </c>
      <c r="G1034">
        <f>'Raw counts'!G1034/'Raw counts'!G$1246*10000</f>
        <v>0</v>
      </c>
      <c r="H1034">
        <f>'Raw counts'!H1034/'Raw counts'!H$1246*10000</f>
        <v>0</v>
      </c>
      <c r="I1034">
        <f>'Raw counts'!I1034/'Raw counts'!I$1246*10000</f>
        <v>0</v>
      </c>
      <c r="J1034">
        <f>'Raw counts'!J1034/'Raw counts'!J$1246*10000</f>
        <v>0</v>
      </c>
      <c r="K1034">
        <f>'Raw counts'!K1034/'Raw counts'!K$1246*10000</f>
        <v>0</v>
      </c>
      <c r="L1034">
        <f>'Raw counts'!L1034/'Raw counts'!L$1246*10000</f>
        <v>0</v>
      </c>
      <c r="M1034">
        <f>'Raw counts'!M1034/'Raw counts'!M$1246*10000</f>
        <v>0</v>
      </c>
      <c r="N1034">
        <f>'Raw counts'!N1034/'Raw counts'!N$1246*10000</f>
        <v>0</v>
      </c>
      <c r="O1034">
        <f>'Raw counts'!O1034/'Raw counts'!O$1246*10000</f>
        <v>0</v>
      </c>
      <c r="P1034">
        <f>'Raw counts'!P1034/'Raw counts'!P$1246*10000</f>
        <v>0</v>
      </c>
      <c r="Q1034">
        <f>'Raw counts'!Q1034/'Raw counts'!Q$1246*10000</f>
        <v>0</v>
      </c>
      <c r="R1034">
        <f>'Raw counts'!R1034/'Raw counts'!R$1246*10000</f>
        <v>0</v>
      </c>
      <c r="S1034">
        <f>'Raw counts'!S1034/'Raw counts'!S$1246*10000</f>
        <v>0</v>
      </c>
      <c r="T1034">
        <f>'Raw counts'!T1034/'Raw counts'!T$1246*10000</f>
        <v>0</v>
      </c>
      <c r="U1034">
        <f>'Raw counts'!U1034/'Raw counts'!U$1246*10000</f>
        <v>0</v>
      </c>
      <c r="V1034">
        <f t="shared" si="65"/>
        <v>0</v>
      </c>
      <c r="W1034" t="str">
        <f t="shared" si="66"/>
        <v/>
      </c>
      <c r="X1034">
        <f t="shared" si="64"/>
        <v>0</v>
      </c>
      <c r="Y1034">
        <f t="shared" si="67"/>
        <v>0</v>
      </c>
    </row>
    <row r="1035" spans="1:25" x14ac:dyDescent="0.25">
      <c r="A1035">
        <v>1044</v>
      </c>
      <c r="B1035" t="s">
        <v>517</v>
      </c>
      <c r="C1035">
        <v>64900</v>
      </c>
      <c r="D1035">
        <v>864</v>
      </c>
      <c r="E1035">
        <f>'Raw counts'!E1035/'Raw counts'!E$1246*10000</f>
        <v>1.4344854791965984</v>
      </c>
      <c r="F1035">
        <f>'Raw counts'!F1035/'Raw counts'!F$1246*10000</f>
        <v>0.33632250210816789</v>
      </c>
      <c r="G1035">
        <f>'Raw counts'!G1035/'Raw counts'!G$1246*10000</f>
        <v>7.0510211893259622E-2</v>
      </c>
      <c r="H1035">
        <f>'Raw counts'!H1035/'Raw counts'!H$1246*10000</f>
        <v>1.3960621275568005E-2</v>
      </c>
      <c r="I1035">
        <f>'Raw counts'!I1035/'Raw counts'!I$1246*10000</f>
        <v>3.0784480927474843E-2</v>
      </c>
      <c r="J1035">
        <f>'Raw counts'!J1035/'Raw counts'!J$1246*10000</f>
        <v>8.3822958023434924E-2</v>
      </c>
      <c r="K1035">
        <f>'Raw counts'!K1035/'Raw counts'!K$1246*10000</f>
        <v>0.28541167289146552</v>
      </c>
      <c r="L1035">
        <f>'Raw counts'!L1035/'Raw counts'!L$1246*10000</f>
        <v>1.6448615934960498</v>
      </c>
      <c r="M1035">
        <f>'Raw counts'!M1035/'Raw counts'!M$1246*10000</f>
        <v>0.41929571221753986</v>
      </c>
      <c r="N1035">
        <f>'Raw counts'!N1035/'Raw counts'!N$1246*10000</f>
        <v>9.1641640861907958E-2</v>
      </c>
      <c r="O1035">
        <f>'Raw counts'!O1035/'Raw counts'!O$1246*10000</f>
        <v>0.24230455865739045</v>
      </c>
      <c r="P1035">
        <f>'Raw counts'!P1035/'Raw counts'!P$1246*10000</f>
        <v>0.29489082415147305</v>
      </c>
      <c r="Q1035">
        <f>'Raw counts'!Q1035/'Raw counts'!Q$1246*10000</f>
        <v>0.82884133831548235</v>
      </c>
      <c r="R1035">
        <f>'Raw counts'!R1035/'Raw counts'!R$1246*10000</f>
        <v>0.34459891291063871</v>
      </c>
      <c r="S1035">
        <f>'Raw counts'!S1035/'Raw counts'!S$1246*10000</f>
        <v>1.1291227910178281</v>
      </c>
      <c r="T1035">
        <f>'Raw counts'!T1035/'Raw counts'!T$1246*10000</f>
        <v>5.1546126050896646E-2</v>
      </c>
      <c r="U1035">
        <f>'Raw counts'!U1035/'Raw counts'!U$1246*10000</f>
        <v>0.22131286261678593</v>
      </c>
      <c r="V1035">
        <f t="shared" si="65"/>
        <v>1</v>
      </c>
      <c r="W1035">
        <f t="shared" si="66"/>
        <v>0.75824246459621303</v>
      </c>
      <c r="X1035">
        <f t="shared" si="64"/>
        <v>0.47993947022550654</v>
      </c>
      <c r="Y1035">
        <f t="shared" si="67"/>
        <v>0.40053238182280038</v>
      </c>
    </row>
    <row r="1036" spans="1:25" x14ac:dyDescent="0.25">
      <c r="A1036">
        <v>1045</v>
      </c>
      <c r="B1036" t="s">
        <v>518</v>
      </c>
      <c r="C1036">
        <v>29800</v>
      </c>
      <c r="D1036">
        <v>895</v>
      </c>
      <c r="E1036">
        <f>'Raw counts'!E1036/'Raw counts'!E$1246*10000</f>
        <v>3.8252946111909294</v>
      </c>
      <c r="F1036">
        <f>'Raw counts'!F1036/'Raw counts'!F$1246*10000</f>
        <v>3.8554042924594856</v>
      </c>
      <c r="G1036">
        <f>'Raw counts'!G1036/'Raw counts'!G$1246*10000</f>
        <v>0.513717258079463</v>
      </c>
      <c r="H1036">
        <f>'Raw counts'!H1036/'Raw counts'!H$1246*10000</f>
        <v>1.5007667871235606</v>
      </c>
      <c r="I1036">
        <f>'Raw counts'!I1036/'Raw counts'!I$1246*10000</f>
        <v>2.0317757412133397</v>
      </c>
      <c r="J1036">
        <f>'Raw counts'!J1036/'Raw counts'!J$1246*10000</f>
        <v>1.0749061675946361</v>
      </c>
      <c r="K1036">
        <f>'Raw counts'!K1036/'Raw counts'!K$1246*10000</f>
        <v>0.90974970734154637</v>
      </c>
      <c r="L1036">
        <f>'Raw counts'!L1036/'Raw counts'!L$1246*10000</f>
        <v>2.57092308045093</v>
      </c>
      <c r="M1036">
        <f>'Raw counts'!M1036/'Raw counts'!M$1246*10000</f>
        <v>2.9949693729824274</v>
      </c>
      <c r="N1036">
        <f>'Raw counts'!N1036/'Raw counts'!N$1246*10000</f>
        <v>3.4732181886663116</v>
      </c>
      <c r="O1036">
        <f>'Raw counts'!O1036/'Raw counts'!O$1246*10000</f>
        <v>1.309117684968401</v>
      </c>
      <c r="P1036">
        <f>'Raw counts'!P1036/'Raw counts'!P$1246*10000</f>
        <v>2.4360546342947771</v>
      </c>
      <c r="Q1036">
        <f>'Raw counts'!Q1036/'Raw counts'!Q$1246*10000</f>
        <v>1.9892192119571579</v>
      </c>
      <c r="R1036">
        <f>'Raw counts'!R1036/'Raw counts'!R$1246*10000</f>
        <v>1.3142842259847616</v>
      </c>
      <c r="S1036">
        <f>'Raw counts'!S1036/'Raw counts'!S$1246*10000</f>
        <v>2.2148177823811244</v>
      </c>
      <c r="T1036">
        <f>'Raw counts'!T1036/'Raw counts'!T$1246*10000</f>
        <v>4.3900117353346975</v>
      </c>
      <c r="U1036">
        <f>'Raw counts'!U1036/'Raw counts'!U$1246*10000</f>
        <v>1.5708873777897354</v>
      </c>
      <c r="V1036">
        <f t="shared" si="65"/>
        <v>1</v>
      </c>
      <c r="W1036">
        <f t="shared" si="66"/>
        <v>0.73737382577357513</v>
      </c>
      <c r="X1036">
        <f t="shared" si="64"/>
        <v>2.1419452242707022</v>
      </c>
      <c r="Y1036">
        <f t="shared" si="67"/>
        <v>2.3372013551721209</v>
      </c>
    </row>
    <row r="1037" spans="1:25" x14ac:dyDescent="0.25">
      <c r="A1037">
        <v>1046</v>
      </c>
      <c r="B1037" t="s">
        <v>519</v>
      </c>
      <c r="C1037">
        <v>15300</v>
      </c>
      <c r="D1037">
        <v>394</v>
      </c>
      <c r="E1037">
        <f>'Raw counts'!E1037/'Raw counts'!E$1246*10000</f>
        <v>0.41465595883026674</v>
      </c>
      <c r="F1037">
        <f>'Raw counts'!F1037/'Raw counts'!F$1246*10000</f>
        <v>0</v>
      </c>
      <c r="G1037">
        <f>'Raw counts'!G1037/'Raw counts'!G$1246*10000</f>
        <v>8.0583099306582431E-2</v>
      </c>
      <c r="H1037">
        <f>'Raw counts'!H1037/'Raw counts'!H$1246*10000</f>
        <v>0.31411397870028013</v>
      </c>
      <c r="I1037">
        <f>'Raw counts'!I1037/'Raw counts'!I$1246*10000</f>
        <v>0.24011895123430377</v>
      </c>
      <c r="J1037">
        <f>'Raw counts'!J1037/'Raw counts'!J$1246*10000</f>
        <v>4.5116474465554681</v>
      </c>
      <c r="K1037">
        <f>'Raw counts'!K1037/'Raw counts'!K$1246*10000</f>
        <v>5.3291710797703331</v>
      </c>
      <c r="L1037">
        <f>'Raw counts'!L1037/'Raw counts'!L$1246*10000</f>
        <v>0.85109460467758069</v>
      </c>
      <c r="M1037">
        <f>'Raw counts'!M1037/'Raw counts'!M$1246*10000</f>
        <v>0.52987919675842943</v>
      </c>
      <c r="N1037">
        <f>'Raw counts'!N1037/'Raw counts'!N$1246*10000</f>
        <v>8.5501650924160124</v>
      </c>
      <c r="O1037">
        <f>'Raw counts'!O1037/'Raw counts'!O$1246*10000</f>
        <v>3.8162967988538994</v>
      </c>
      <c r="P1037">
        <f>'Raw counts'!P1037/'Raw counts'!P$1246*10000</f>
        <v>9.0988777480940009</v>
      </c>
      <c r="Q1037">
        <f>'Raw counts'!Q1037/'Raw counts'!Q$1246*10000</f>
        <v>3.900429827366976E-2</v>
      </c>
      <c r="R1037">
        <f>'Raw counts'!R1037/'Raw counts'!R$1246*10000</f>
        <v>3.5822259086291974</v>
      </c>
      <c r="S1037">
        <f>'Raw counts'!S1037/'Raw counts'!S$1246*10000</f>
        <v>0.12485492400677908</v>
      </c>
      <c r="T1037">
        <f>'Raw counts'!T1037/'Raw counts'!T$1246*10000</f>
        <v>6.0051236849294591</v>
      </c>
      <c r="U1037">
        <f>'Raw counts'!U1037/'Raw counts'!U$1246*10000</f>
        <v>6.5092018416701744E-2</v>
      </c>
      <c r="V1037">
        <f t="shared" si="65"/>
        <v>1</v>
      </c>
      <c r="W1037">
        <f t="shared" si="66"/>
        <v>9.5769415843779696E-2</v>
      </c>
      <c r="X1037">
        <f t="shared" si="64"/>
        <v>1.3634738128703605</v>
      </c>
      <c r="Y1037">
        <f t="shared" si="67"/>
        <v>3.9102050592024651</v>
      </c>
    </row>
    <row r="1038" spans="1:25" x14ac:dyDescent="0.25">
      <c r="A1038">
        <v>1047</v>
      </c>
      <c r="B1038" t="s">
        <v>520</v>
      </c>
      <c r="C1038">
        <v>4500</v>
      </c>
      <c r="D1038">
        <v>329</v>
      </c>
      <c r="E1038">
        <f>'Raw counts'!E1038/'Raw counts'!E$1246*10000</f>
        <v>10.069415648891749</v>
      </c>
      <c r="F1038">
        <f>'Raw counts'!F1038/'Raw counts'!F$1246*10000</f>
        <v>4.0522760010106085</v>
      </c>
      <c r="G1038">
        <f>'Raw counts'!G1038/'Raw counts'!G$1246*10000</f>
        <v>32.767102755539085</v>
      </c>
      <c r="H1038">
        <f>'Raw counts'!H1038/'Raw counts'!H$1246*10000</f>
        <v>36.793217371759475</v>
      </c>
      <c r="I1038">
        <f>'Raw counts'!I1038/'Raw counts'!I$1246*10000</f>
        <v>28.056975917300573</v>
      </c>
      <c r="J1038">
        <f>'Raw counts'!J1038/'Raw counts'!J$1246*10000</f>
        <v>12.672058948248692</v>
      </c>
      <c r="K1038">
        <f>'Raw counts'!K1038/'Raw counts'!K$1246*10000</f>
        <v>32.296114610624898</v>
      </c>
      <c r="L1038">
        <f>'Raw counts'!L1038/'Raw counts'!L$1246*10000</f>
        <v>13.445530827263957</v>
      </c>
      <c r="M1038">
        <f>'Raw counts'!M1038/'Raw counts'!M$1246*10000</f>
        <v>16.965349586648152</v>
      </c>
      <c r="N1038">
        <f>'Raw counts'!N1038/'Raw counts'!N$1246*10000</f>
        <v>12.554904798081392</v>
      </c>
      <c r="O1038">
        <f>'Raw counts'!O1038/'Raw counts'!O$1246*10000</f>
        <v>20.377140314868043</v>
      </c>
      <c r="P1038">
        <f>'Raw counts'!P1038/'Raw counts'!P$1246*10000</f>
        <v>34.258620962292866</v>
      </c>
      <c r="Q1038">
        <f>'Raw counts'!Q1038/'Raw counts'!Q$1246*10000</f>
        <v>27.858820041968624</v>
      </c>
      <c r="R1038">
        <f>'Raw counts'!R1038/'Raw counts'!R$1246*10000</f>
        <v>12.337442475021588</v>
      </c>
      <c r="S1038">
        <f>'Raw counts'!S1038/'Raw counts'!S$1246*10000</f>
        <v>36.023359813434176</v>
      </c>
      <c r="T1038">
        <f>'Raw counts'!T1038/'Raw counts'!T$1246*10000</f>
        <v>53.96879397528879</v>
      </c>
      <c r="U1038">
        <f>'Raw counts'!U1038/'Raw counts'!U$1246*10000</f>
        <v>45.655541717474605</v>
      </c>
      <c r="V1038">
        <f t="shared" si="65"/>
        <v>1</v>
      </c>
      <c r="W1038">
        <f t="shared" si="66"/>
        <v>0.16205835563910845</v>
      </c>
      <c r="X1038">
        <f t="shared" si="64"/>
        <v>20.790893518587467</v>
      </c>
      <c r="Y1038">
        <f t="shared" si="67"/>
        <v>30.379328012303759</v>
      </c>
    </row>
    <row r="1039" spans="1:25" x14ac:dyDescent="0.25">
      <c r="A1039">
        <v>1048</v>
      </c>
      <c r="B1039" t="s">
        <v>521</v>
      </c>
      <c r="C1039">
        <v>93300</v>
      </c>
      <c r="D1039">
        <v>370</v>
      </c>
      <c r="E1039">
        <f>'Raw counts'!E1039/'Raw counts'!E$1246*10000</f>
        <v>12.693702235182402</v>
      </c>
      <c r="F1039">
        <f>'Raw counts'!F1039/'Raw counts'!F$1246*10000</f>
        <v>15.027873752735696</v>
      </c>
      <c r="G1039">
        <f>'Raw counts'!G1039/'Raw counts'!G$1246*10000</f>
        <v>54.524539568316335</v>
      </c>
      <c r="H1039">
        <f>'Raw counts'!H1039/'Raw counts'!H$1246*10000</f>
        <v>2.5059315189644571</v>
      </c>
      <c r="I1039">
        <f>'Raw counts'!I1039/'Raw counts'!I$1246*10000</f>
        <v>3.1708015355299088</v>
      </c>
      <c r="J1039">
        <f>'Raw counts'!J1039/'Raw counts'!J$1246*10000</f>
        <v>0.90232948931109358</v>
      </c>
      <c r="K1039">
        <f>'Raw counts'!K1039/'Raw counts'!K$1246*10000</f>
        <v>0</v>
      </c>
      <c r="L1039">
        <f>'Raw counts'!L1039/'Raw counts'!L$1246*10000</f>
        <v>0</v>
      </c>
      <c r="M1039">
        <f>'Raw counts'!M1039/'Raw counts'!M$1246*10000</f>
        <v>0</v>
      </c>
      <c r="N1039">
        <f>'Raw counts'!N1039/'Raw counts'!N$1246*10000</f>
        <v>0.39405905570620425</v>
      </c>
      <c r="O1039">
        <f>'Raw counts'!O1039/'Raw counts'!O$1246*10000</f>
        <v>10.570536371428659</v>
      </c>
      <c r="P1039">
        <f>'Raw counts'!P1039/'Raw counts'!P$1246*10000</f>
        <v>0</v>
      </c>
      <c r="Q1039">
        <f>'Raw counts'!Q1039/'Raw counts'!Q$1246*10000</f>
        <v>73.445093649320157</v>
      </c>
      <c r="R1039">
        <f>'Raw counts'!R1039/'Raw counts'!R$1246*10000</f>
        <v>5.5175895706738309</v>
      </c>
      <c r="S1039">
        <f>'Raw counts'!S1039/'Raw counts'!S$1246*10000</f>
        <v>0</v>
      </c>
      <c r="T1039">
        <f>'Raw counts'!T1039/'Raw counts'!T$1246*10000</f>
        <v>0.30927675630537982</v>
      </c>
      <c r="U1039">
        <f>'Raw counts'!U1039/'Raw counts'!U$1246*10000</f>
        <v>18.833290661899039</v>
      </c>
      <c r="V1039">
        <f t="shared" si="65"/>
        <v>1</v>
      </c>
      <c r="W1039">
        <f t="shared" si="66"/>
        <v>0.72307880966184479</v>
      </c>
      <c r="X1039">
        <f t="shared" si="64"/>
        <v>9.8694642333377658</v>
      </c>
      <c r="Y1039">
        <f t="shared" si="67"/>
        <v>13.63373075816666</v>
      </c>
    </row>
    <row r="1040" spans="1:25" x14ac:dyDescent="0.25">
      <c r="A1040">
        <v>1049</v>
      </c>
      <c r="B1040" t="s">
        <v>522</v>
      </c>
      <c r="C1040">
        <v>62200</v>
      </c>
      <c r="D1040">
        <v>1073</v>
      </c>
      <c r="E1040">
        <f>'Raw counts'!E1040/'Raw counts'!E$1246*10000</f>
        <v>19.834376697381092</v>
      </c>
      <c r="F1040">
        <f>'Raw counts'!F1040/'Raw counts'!F$1246*10000</f>
        <v>21.56565507420423</v>
      </c>
      <c r="G1040">
        <f>'Raw counts'!G1040/'Raw counts'!G$1246*10000</f>
        <v>18.876591012566934</v>
      </c>
      <c r="H1040">
        <f>'Raw counts'!H1040/'Raw counts'!H$1246*10000</f>
        <v>12.676244118215749</v>
      </c>
      <c r="I1040">
        <f>'Raw counts'!I1040/'Raw counts'!I$1246*10000</f>
        <v>12.264537201505977</v>
      </c>
      <c r="J1040">
        <f>'Raw counts'!J1040/'Raw counts'!J$1246*10000</f>
        <v>9.1021870888976988</v>
      </c>
      <c r="K1040">
        <f>'Raw counts'!K1040/'Raw counts'!K$1246*10000</f>
        <v>10.569151011762083</v>
      </c>
      <c r="L1040">
        <f>'Raw counts'!L1040/'Raw counts'!L$1246*10000</f>
        <v>12.501830073890886</v>
      </c>
      <c r="M1040">
        <f>'Raw counts'!M1040/'Raw counts'!M$1246*10000</f>
        <v>17.73021868805597</v>
      </c>
      <c r="N1040">
        <f>'Raw counts'!N1040/'Raw counts'!N$1246*10000</f>
        <v>6.1858107581787873</v>
      </c>
      <c r="O1040">
        <f>'Raw counts'!O1040/'Raw counts'!O$1246*10000</f>
        <v>7.9657623658617105</v>
      </c>
      <c r="P1040">
        <f>'Raw counts'!P1040/'Raw counts'!P$1246*10000</f>
        <v>4.4404574825127607</v>
      </c>
      <c r="Q1040">
        <f>'Raw counts'!Q1040/'Raw counts'!Q$1246*10000</f>
        <v>12.734903386353176</v>
      </c>
      <c r="R1040">
        <f>'Raw counts'!R1040/'Raw counts'!R$1246*10000</f>
        <v>18.035345430357964</v>
      </c>
      <c r="S1040">
        <f>'Raw counts'!S1040/'Raw counts'!S$1246*10000</f>
        <v>17.38740528668319</v>
      </c>
      <c r="T1040">
        <f>'Raw counts'!T1040/'Raw counts'!T$1246*10000</f>
        <v>2.5429422185109014</v>
      </c>
      <c r="U1040">
        <f>'Raw counts'!U1040/'Raw counts'!U$1246*10000</f>
        <v>6.8042856584925557</v>
      </c>
      <c r="V1040">
        <f t="shared" si="65"/>
        <v>1</v>
      </c>
      <c r="W1040">
        <f t="shared" si="66"/>
        <v>4.5148010070406586E-2</v>
      </c>
      <c r="X1040">
        <f t="shared" si="64"/>
        <v>15.013421218497847</v>
      </c>
      <c r="Y1040">
        <f t="shared" si="67"/>
        <v>9.5121140733688812</v>
      </c>
    </row>
    <row r="1041" spans="1:25" x14ac:dyDescent="0.25">
      <c r="A1041">
        <v>1050</v>
      </c>
      <c r="B1041" t="s">
        <v>1121</v>
      </c>
      <c r="C1041">
        <v>32300</v>
      </c>
      <c r="D1041">
        <v>589</v>
      </c>
      <c r="E1041">
        <f>'Raw counts'!E1041/'Raw counts'!E$1246*10000</f>
        <v>0</v>
      </c>
      <c r="F1041">
        <f>'Raw counts'!F1041/'Raw counts'!F$1246*10000</f>
        <v>0</v>
      </c>
      <c r="G1041">
        <f>'Raw counts'!G1041/'Raw counts'!G$1246*10000</f>
        <v>0</v>
      </c>
      <c r="H1041">
        <f>'Raw counts'!H1041/'Raw counts'!H$1246*10000</f>
        <v>0</v>
      </c>
      <c r="I1041">
        <f>'Raw counts'!I1041/'Raw counts'!I$1246*10000</f>
        <v>0</v>
      </c>
      <c r="J1041">
        <f>'Raw counts'!J1041/'Raw counts'!J$1246*10000</f>
        <v>0</v>
      </c>
      <c r="K1041">
        <f>'Raw counts'!K1041/'Raw counts'!K$1246*10000</f>
        <v>0</v>
      </c>
      <c r="L1041">
        <f>'Raw counts'!L1041/'Raw counts'!L$1246*10000</f>
        <v>0</v>
      </c>
      <c r="M1041">
        <f>'Raw counts'!M1041/'Raw counts'!M$1246*10000</f>
        <v>0</v>
      </c>
      <c r="N1041">
        <f>'Raw counts'!N1041/'Raw counts'!N$1246*10000</f>
        <v>0</v>
      </c>
      <c r="O1041">
        <f>'Raw counts'!O1041/'Raw counts'!O$1246*10000</f>
        <v>0</v>
      </c>
      <c r="P1041">
        <f>'Raw counts'!P1041/'Raw counts'!P$1246*10000</f>
        <v>0</v>
      </c>
      <c r="Q1041">
        <f>'Raw counts'!Q1041/'Raw counts'!Q$1246*10000</f>
        <v>0</v>
      </c>
      <c r="R1041">
        <f>'Raw counts'!R1041/'Raw counts'!R$1246*10000</f>
        <v>0</v>
      </c>
      <c r="S1041">
        <f>'Raw counts'!S1041/'Raw counts'!S$1246*10000</f>
        <v>0</v>
      </c>
      <c r="T1041">
        <f>'Raw counts'!T1041/'Raw counts'!T$1246*10000</f>
        <v>0</v>
      </c>
      <c r="U1041">
        <f>'Raw counts'!U1041/'Raw counts'!U$1246*10000</f>
        <v>0</v>
      </c>
      <c r="V1041">
        <f t="shared" si="65"/>
        <v>0</v>
      </c>
      <c r="W1041" t="str">
        <f t="shared" si="66"/>
        <v/>
      </c>
      <c r="X1041">
        <f t="shared" si="64"/>
        <v>0</v>
      </c>
      <c r="Y1041">
        <f t="shared" si="67"/>
        <v>0</v>
      </c>
    </row>
    <row r="1042" spans="1:25" x14ac:dyDescent="0.25">
      <c r="A1042">
        <v>1051</v>
      </c>
      <c r="B1042" t="s">
        <v>1122</v>
      </c>
      <c r="C1042">
        <v>109400</v>
      </c>
      <c r="D1042">
        <v>877</v>
      </c>
      <c r="E1042">
        <f>'Raw counts'!E1042/'Raw counts'!E$1246*10000</f>
        <v>0</v>
      </c>
      <c r="F1042">
        <f>'Raw counts'!F1042/'Raw counts'!F$1246*10000</f>
        <v>0</v>
      </c>
      <c r="G1042">
        <f>'Raw counts'!G1042/'Raw counts'!G$1246*10000</f>
        <v>0</v>
      </c>
      <c r="H1042">
        <f>'Raw counts'!H1042/'Raw counts'!H$1246*10000</f>
        <v>0</v>
      </c>
      <c r="I1042">
        <f>'Raw counts'!I1042/'Raw counts'!I$1246*10000</f>
        <v>0</v>
      </c>
      <c r="J1042">
        <f>'Raw counts'!J1042/'Raw counts'!J$1246*10000</f>
        <v>0</v>
      </c>
      <c r="K1042">
        <f>'Raw counts'!K1042/'Raw counts'!K$1246*10000</f>
        <v>0</v>
      </c>
      <c r="L1042">
        <f>'Raw counts'!L1042/'Raw counts'!L$1246*10000</f>
        <v>0</v>
      </c>
      <c r="M1042">
        <f>'Raw counts'!M1042/'Raw counts'!M$1246*10000</f>
        <v>0</v>
      </c>
      <c r="N1042">
        <f>'Raw counts'!N1042/'Raw counts'!N$1246*10000</f>
        <v>0</v>
      </c>
      <c r="O1042">
        <f>'Raw counts'!O1042/'Raw counts'!O$1246*10000</f>
        <v>0</v>
      </c>
      <c r="P1042">
        <f>'Raw counts'!P1042/'Raw counts'!P$1246*10000</f>
        <v>0</v>
      </c>
      <c r="Q1042">
        <f>'Raw counts'!Q1042/'Raw counts'!Q$1246*10000</f>
        <v>0</v>
      </c>
      <c r="R1042">
        <f>'Raw counts'!R1042/'Raw counts'!R$1246*10000</f>
        <v>0</v>
      </c>
      <c r="S1042">
        <f>'Raw counts'!S1042/'Raw counts'!S$1246*10000</f>
        <v>0</v>
      </c>
      <c r="T1042">
        <f>'Raw counts'!T1042/'Raw counts'!T$1246*10000</f>
        <v>0</v>
      </c>
      <c r="U1042">
        <f>'Raw counts'!U1042/'Raw counts'!U$1246*10000</f>
        <v>0</v>
      </c>
      <c r="V1042">
        <f t="shared" si="65"/>
        <v>0</v>
      </c>
      <c r="W1042" t="str">
        <f t="shared" si="66"/>
        <v/>
      </c>
      <c r="X1042">
        <f t="shared" si="64"/>
        <v>0</v>
      </c>
      <c r="Y1042">
        <f t="shared" si="67"/>
        <v>0</v>
      </c>
    </row>
    <row r="1043" spans="1:25" x14ac:dyDescent="0.25">
      <c r="A1043">
        <v>1052</v>
      </c>
      <c r="B1043" t="s">
        <v>523</v>
      </c>
      <c r="C1043">
        <v>83900</v>
      </c>
      <c r="D1043">
        <v>348</v>
      </c>
      <c r="E1043">
        <f>'Raw counts'!E1043/'Raw counts'!E$1246*10000</f>
        <v>18.394287759281383</v>
      </c>
      <c r="F1043">
        <f>'Raw counts'!F1043/'Raw counts'!F$1246*10000</f>
        <v>8.2029878562967784E-3</v>
      </c>
      <c r="G1043">
        <f>'Raw counts'!G1043/'Raw counts'!G$1246*10000</f>
        <v>20.447961449045291</v>
      </c>
      <c r="H1043">
        <f>'Raw counts'!H1043/'Raw counts'!H$1246*10000</f>
        <v>10.156351977975724</v>
      </c>
      <c r="I1043">
        <f>'Raw counts'!I1043/'Raw counts'!I$1246*10000</f>
        <v>38.57911149831147</v>
      </c>
      <c r="J1043">
        <f>'Raw counts'!J1043/'Raw counts'!J$1246*10000</f>
        <v>30.393218426850169</v>
      </c>
      <c r="K1043">
        <f>'Raw counts'!K1043/'Raw counts'!K$1246*10000</f>
        <v>18.765817492613859</v>
      </c>
      <c r="L1043">
        <f>'Raw counts'!L1043/'Raw counts'!L$1246*10000</f>
        <v>1.5125670953596382</v>
      </c>
      <c r="M1043">
        <f>'Raw counts'!M1043/'Raw counts'!M$1246*10000</f>
        <v>25.595469026026748</v>
      </c>
      <c r="N1043">
        <f>'Raw counts'!N1043/'Raw counts'!N$1246*10000</f>
        <v>9.283298219311277</v>
      </c>
      <c r="O1043">
        <f>'Raw counts'!O1043/'Raw counts'!O$1246*10000</f>
        <v>19.068022629899641</v>
      </c>
      <c r="P1043">
        <f>'Raw counts'!P1043/'Raw counts'!P$1246*10000</f>
        <v>25.151195654078531</v>
      </c>
      <c r="Q1043">
        <f>'Raw counts'!Q1043/'Raw counts'!Q$1246*10000</f>
        <v>2.545030462356952</v>
      </c>
      <c r="R1043">
        <f>'Raw counts'!R1043/'Raw counts'!R$1246*10000</f>
        <v>24.95537243729602</v>
      </c>
      <c r="S1043">
        <f>'Raw counts'!S1043/'Raw counts'!S$1246*10000</f>
        <v>22.984162967160984</v>
      </c>
      <c r="T1043">
        <f>'Raw counts'!T1043/'Raw counts'!T$1246*10000</f>
        <v>6.5034029034214598</v>
      </c>
      <c r="U1043">
        <f>'Raw counts'!U1043/'Raw counts'!U$1246*10000</f>
        <v>34.377264659807416</v>
      </c>
      <c r="V1043">
        <f t="shared" si="65"/>
        <v>1</v>
      </c>
      <c r="W1043">
        <f t="shared" si="66"/>
        <v>0.98682569793830199</v>
      </c>
      <c r="X1043">
        <f t="shared" si="64"/>
        <v>18.205887523702284</v>
      </c>
      <c r="Y1043">
        <f t="shared" si="67"/>
        <v>18.108468741666535</v>
      </c>
    </row>
    <row r="1044" spans="1:25" x14ac:dyDescent="0.25">
      <c r="A1044">
        <v>1053</v>
      </c>
      <c r="B1044" t="s">
        <v>1123</v>
      </c>
      <c r="C1044">
        <v>18500</v>
      </c>
      <c r="D1044">
        <v>31</v>
      </c>
      <c r="E1044">
        <f>'Raw counts'!E1044/'Raw counts'!E$1246*10000</f>
        <v>0</v>
      </c>
      <c r="F1044">
        <f>'Raw counts'!F1044/'Raw counts'!F$1246*10000</f>
        <v>0</v>
      </c>
      <c r="G1044">
        <f>'Raw counts'!G1044/'Raw counts'!G$1246*10000</f>
        <v>0</v>
      </c>
      <c r="H1044">
        <f>'Raw counts'!H1044/'Raw counts'!H$1246*10000</f>
        <v>0</v>
      </c>
      <c r="I1044">
        <f>'Raw counts'!I1044/'Raw counts'!I$1246*10000</f>
        <v>0</v>
      </c>
      <c r="J1044">
        <f>'Raw counts'!J1044/'Raw counts'!J$1246*10000</f>
        <v>0</v>
      </c>
      <c r="K1044">
        <f>'Raw counts'!K1044/'Raw counts'!K$1246*10000</f>
        <v>0</v>
      </c>
      <c r="L1044">
        <f>'Raw counts'!L1044/'Raw counts'!L$1246*10000</f>
        <v>0</v>
      </c>
      <c r="M1044">
        <f>'Raw counts'!M1044/'Raw counts'!M$1246*10000</f>
        <v>0</v>
      </c>
      <c r="N1044">
        <f>'Raw counts'!N1044/'Raw counts'!N$1246*10000</f>
        <v>0</v>
      </c>
      <c r="O1044">
        <f>'Raw counts'!O1044/'Raw counts'!O$1246*10000</f>
        <v>0</v>
      </c>
      <c r="P1044">
        <f>'Raw counts'!P1044/'Raw counts'!P$1246*10000</f>
        <v>0</v>
      </c>
      <c r="Q1044">
        <f>'Raw counts'!Q1044/'Raw counts'!Q$1246*10000</f>
        <v>0</v>
      </c>
      <c r="R1044">
        <f>'Raw counts'!R1044/'Raw counts'!R$1246*10000</f>
        <v>0</v>
      </c>
      <c r="S1044">
        <f>'Raw counts'!S1044/'Raw counts'!S$1246*10000</f>
        <v>0</v>
      </c>
      <c r="T1044">
        <f>'Raw counts'!T1044/'Raw counts'!T$1246*10000</f>
        <v>0</v>
      </c>
      <c r="U1044">
        <f>'Raw counts'!U1044/'Raw counts'!U$1246*10000</f>
        <v>0</v>
      </c>
      <c r="V1044">
        <f t="shared" si="65"/>
        <v>0</v>
      </c>
      <c r="W1044" t="str">
        <f t="shared" si="66"/>
        <v/>
      </c>
      <c r="X1044">
        <f t="shared" si="64"/>
        <v>0</v>
      </c>
      <c r="Y1044">
        <f t="shared" si="67"/>
        <v>0</v>
      </c>
    </row>
    <row r="1045" spans="1:25" x14ac:dyDescent="0.25">
      <c r="A1045">
        <v>1054</v>
      </c>
      <c r="B1045" t="s">
        <v>524</v>
      </c>
      <c r="C1045">
        <v>8900</v>
      </c>
      <c r="D1045">
        <v>44</v>
      </c>
      <c r="E1045">
        <f>'Raw counts'!E1045/'Raw counts'!E$1246*10000</f>
        <v>11.063095694376893</v>
      </c>
      <c r="F1045">
        <f>'Raw counts'!F1045/'Raw counts'!F$1246*10000</f>
        <v>16.488005591156522</v>
      </c>
      <c r="G1045">
        <f>'Raw counts'!G1045/'Raw counts'!G$1246*10000</f>
        <v>2.8909186876236448</v>
      </c>
      <c r="H1045">
        <f>'Raw counts'!H1045/'Raw counts'!H$1246*10000</f>
        <v>3.015494195522689</v>
      </c>
      <c r="I1045">
        <f>'Raw counts'!I1045/'Raw counts'!I$1246*10000</f>
        <v>2.5982101902788766</v>
      </c>
      <c r="J1045">
        <f>'Raw counts'!J1045/'Raw counts'!J$1246*10000</f>
        <v>2.5985116987264831</v>
      </c>
      <c r="K1045">
        <f>'Raw counts'!K1045/'Raw counts'!K$1246*10000</f>
        <v>6.238920787111879</v>
      </c>
      <c r="L1045">
        <f>'Raw counts'!L1045/'Raw counts'!L$1246*10000</f>
        <v>2.3327929838053896</v>
      </c>
      <c r="M1045">
        <f>'Raw counts'!M1045/'Raw counts'!M$1246*10000</f>
        <v>2.1056938514661065</v>
      </c>
      <c r="N1045">
        <f>'Raw counts'!N1045/'Raw counts'!N$1246*10000</f>
        <v>7.5512712070212151</v>
      </c>
      <c r="O1045">
        <f>'Raw counts'!O1045/'Raw counts'!O$1246*10000</f>
        <v>1.6658438407695593</v>
      </c>
      <c r="P1045">
        <f>'Raw counts'!P1045/'Raw counts'!P$1246*10000</f>
        <v>2.3634003732719506</v>
      </c>
      <c r="Q1045">
        <f>'Raw counts'!Q1045/'Raw counts'!Q$1246*10000</f>
        <v>0.52655802669454177</v>
      </c>
      <c r="R1045">
        <f>'Raw counts'!R1045/'Raw counts'!R$1246*10000</f>
        <v>3.6062676932508699</v>
      </c>
      <c r="S1045">
        <f>'Raw counts'!S1045/'Raw counts'!S$1246*10000</f>
        <v>2.2908164317765554</v>
      </c>
      <c r="T1045">
        <f>'Raw counts'!T1045/'Raw counts'!T$1246*10000</f>
        <v>5.2577048571914577</v>
      </c>
      <c r="U1045">
        <f>'Raw counts'!U1045/'Raw counts'!U$1246*10000</f>
        <v>9.0477905599215429</v>
      </c>
      <c r="V1045">
        <f t="shared" si="65"/>
        <v>1</v>
      </c>
      <c r="W1045">
        <f t="shared" si="66"/>
        <v>0.49203632173293843</v>
      </c>
      <c r="X1045">
        <f t="shared" si="64"/>
        <v>5.4812937422298322</v>
      </c>
      <c r="Y1045">
        <f t="shared" si="67"/>
        <v>4.0387066237372116</v>
      </c>
    </row>
    <row r="1046" spans="1:25" x14ac:dyDescent="0.25">
      <c r="A1046">
        <v>1055</v>
      </c>
      <c r="B1046" t="s">
        <v>1124</v>
      </c>
      <c r="C1046">
        <v>117200</v>
      </c>
      <c r="D1046">
        <v>1032</v>
      </c>
      <c r="E1046">
        <f>'Raw counts'!E1046/'Raw counts'!E$1246*10000</f>
        <v>0</v>
      </c>
      <c r="F1046">
        <f>'Raw counts'!F1046/'Raw counts'!F$1246*10000</f>
        <v>0</v>
      </c>
      <c r="G1046">
        <f>'Raw counts'!G1046/'Raw counts'!G$1246*10000</f>
        <v>0</v>
      </c>
      <c r="H1046">
        <f>'Raw counts'!H1046/'Raw counts'!H$1246*10000</f>
        <v>0</v>
      </c>
      <c r="I1046">
        <f>'Raw counts'!I1046/'Raw counts'!I$1246*10000</f>
        <v>0</v>
      </c>
      <c r="J1046">
        <f>'Raw counts'!J1046/'Raw counts'!J$1246*10000</f>
        <v>0</v>
      </c>
      <c r="K1046">
        <f>'Raw counts'!K1046/'Raw counts'!K$1246*10000</f>
        <v>0</v>
      </c>
      <c r="L1046">
        <f>'Raw counts'!L1046/'Raw counts'!L$1246*10000</f>
        <v>0</v>
      </c>
      <c r="M1046">
        <f>'Raw counts'!M1046/'Raw counts'!M$1246*10000</f>
        <v>0</v>
      </c>
      <c r="N1046">
        <f>'Raw counts'!N1046/'Raw counts'!N$1246*10000</f>
        <v>0</v>
      </c>
      <c r="O1046">
        <f>'Raw counts'!O1046/'Raw counts'!O$1246*10000</f>
        <v>0</v>
      </c>
      <c r="P1046">
        <f>'Raw counts'!P1046/'Raw counts'!P$1246*10000</f>
        <v>0</v>
      </c>
      <c r="Q1046">
        <f>'Raw counts'!Q1046/'Raw counts'!Q$1246*10000</f>
        <v>0</v>
      </c>
      <c r="R1046">
        <f>'Raw counts'!R1046/'Raw counts'!R$1246*10000</f>
        <v>0</v>
      </c>
      <c r="S1046">
        <f>'Raw counts'!S1046/'Raw counts'!S$1246*10000</f>
        <v>0</v>
      </c>
      <c r="T1046">
        <f>'Raw counts'!T1046/'Raw counts'!T$1246*10000</f>
        <v>0</v>
      </c>
      <c r="U1046">
        <f>'Raw counts'!U1046/'Raw counts'!U$1246*10000</f>
        <v>0</v>
      </c>
      <c r="V1046">
        <f t="shared" si="65"/>
        <v>0</v>
      </c>
      <c r="W1046" t="str">
        <f t="shared" si="66"/>
        <v/>
      </c>
      <c r="X1046">
        <f t="shared" si="64"/>
        <v>0</v>
      </c>
      <c r="Y1046">
        <f t="shared" si="67"/>
        <v>0</v>
      </c>
    </row>
    <row r="1047" spans="1:25" x14ac:dyDescent="0.25">
      <c r="A1047">
        <v>1056</v>
      </c>
      <c r="B1047" t="s">
        <v>1125</v>
      </c>
      <c r="C1047">
        <v>60200</v>
      </c>
      <c r="D1047">
        <v>1017</v>
      </c>
      <c r="E1047">
        <f>'Raw counts'!E1047/'Raw counts'!E$1246*10000</f>
        <v>0</v>
      </c>
      <c r="F1047">
        <f>'Raw counts'!F1047/'Raw counts'!F$1246*10000</f>
        <v>0</v>
      </c>
      <c r="G1047">
        <f>'Raw counts'!G1047/'Raw counts'!G$1246*10000</f>
        <v>0</v>
      </c>
      <c r="H1047">
        <f>'Raw counts'!H1047/'Raw counts'!H$1246*10000</f>
        <v>0</v>
      </c>
      <c r="I1047">
        <f>'Raw counts'!I1047/'Raw counts'!I$1246*10000</f>
        <v>0</v>
      </c>
      <c r="J1047">
        <f>'Raw counts'!J1047/'Raw counts'!J$1246*10000</f>
        <v>0</v>
      </c>
      <c r="K1047">
        <f>'Raw counts'!K1047/'Raw counts'!K$1246*10000</f>
        <v>0</v>
      </c>
      <c r="L1047">
        <f>'Raw counts'!L1047/'Raw counts'!L$1246*10000</f>
        <v>0</v>
      </c>
      <c r="M1047">
        <f>'Raw counts'!M1047/'Raw counts'!M$1246*10000</f>
        <v>0</v>
      </c>
      <c r="N1047">
        <f>'Raw counts'!N1047/'Raw counts'!N$1246*10000</f>
        <v>0</v>
      </c>
      <c r="O1047">
        <f>'Raw counts'!O1047/'Raw counts'!O$1246*10000</f>
        <v>0</v>
      </c>
      <c r="P1047">
        <f>'Raw counts'!P1047/'Raw counts'!P$1246*10000</f>
        <v>0</v>
      </c>
      <c r="Q1047">
        <f>'Raw counts'!Q1047/'Raw counts'!Q$1246*10000</f>
        <v>0</v>
      </c>
      <c r="R1047">
        <f>'Raw counts'!R1047/'Raw counts'!R$1246*10000</f>
        <v>0</v>
      </c>
      <c r="S1047">
        <f>'Raw counts'!S1047/'Raw counts'!S$1246*10000</f>
        <v>0</v>
      </c>
      <c r="T1047">
        <f>'Raw counts'!T1047/'Raw counts'!T$1246*10000</f>
        <v>0</v>
      </c>
      <c r="U1047">
        <f>'Raw counts'!U1047/'Raw counts'!U$1246*10000</f>
        <v>0</v>
      </c>
      <c r="V1047">
        <f t="shared" si="65"/>
        <v>0</v>
      </c>
      <c r="W1047" t="str">
        <f t="shared" si="66"/>
        <v/>
      </c>
      <c r="X1047">
        <f t="shared" si="64"/>
        <v>0</v>
      </c>
      <c r="Y1047">
        <f t="shared" si="67"/>
        <v>0</v>
      </c>
    </row>
    <row r="1048" spans="1:25" x14ac:dyDescent="0.25">
      <c r="A1048">
        <v>1057</v>
      </c>
      <c r="B1048" t="s">
        <v>1126</v>
      </c>
      <c r="C1048">
        <v>9100</v>
      </c>
      <c r="D1048">
        <v>315</v>
      </c>
      <c r="E1048">
        <f>'Raw counts'!E1048/'Raw counts'!E$1246*10000</f>
        <v>0</v>
      </c>
      <c r="F1048">
        <f>'Raw counts'!F1048/'Raw counts'!F$1246*10000</f>
        <v>0</v>
      </c>
      <c r="G1048">
        <f>'Raw counts'!G1048/'Raw counts'!G$1246*10000</f>
        <v>0</v>
      </c>
      <c r="H1048">
        <f>'Raw counts'!H1048/'Raw counts'!H$1246*10000</f>
        <v>0</v>
      </c>
      <c r="I1048">
        <f>'Raw counts'!I1048/'Raw counts'!I$1246*10000</f>
        <v>0</v>
      </c>
      <c r="J1048">
        <f>'Raw counts'!J1048/'Raw counts'!J$1246*10000</f>
        <v>0</v>
      </c>
      <c r="K1048">
        <f>'Raw counts'!K1048/'Raw counts'!K$1246*10000</f>
        <v>0</v>
      </c>
      <c r="L1048">
        <f>'Raw counts'!L1048/'Raw counts'!L$1246*10000</f>
        <v>0</v>
      </c>
      <c r="M1048">
        <f>'Raw counts'!M1048/'Raw counts'!M$1246*10000</f>
        <v>0</v>
      </c>
      <c r="N1048">
        <f>'Raw counts'!N1048/'Raw counts'!N$1246*10000</f>
        <v>0</v>
      </c>
      <c r="O1048">
        <f>'Raw counts'!O1048/'Raw counts'!O$1246*10000</f>
        <v>0</v>
      </c>
      <c r="P1048">
        <f>'Raw counts'!P1048/'Raw counts'!P$1246*10000</f>
        <v>0</v>
      </c>
      <c r="Q1048">
        <f>'Raw counts'!Q1048/'Raw counts'!Q$1246*10000</f>
        <v>0</v>
      </c>
      <c r="R1048">
        <f>'Raw counts'!R1048/'Raw counts'!R$1246*10000</f>
        <v>0</v>
      </c>
      <c r="S1048">
        <f>'Raw counts'!S1048/'Raw counts'!S$1246*10000</f>
        <v>0</v>
      </c>
      <c r="T1048">
        <f>'Raw counts'!T1048/'Raw counts'!T$1246*10000</f>
        <v>0</v>
      </c>
      <c r="U1048">
        <f>'Raw counts'!U1048/'Raw counts'!U$1246*10000</f>
        <v>0</v>
      </c>
      <c r="V1048">
        <f t="shared" si="65"/>
        <v>0</v>
      </c>
      <c r="W1048" t="str">
        <f t="shared" si="66"/>
        <v/>
      </c>
      <c r="X1048">
        <f t="shared" si="64"/>
        <v>0</v>
      </c>
      <c r="Y1048">
        <f t="shared" si="67"/>
        <v>0</v>
      </c>
    </row>
    <row r="1049" spans="1:25" x14ac:dyDescent="0.25">
      <c r="A1049">
        <v>1058</v>
      </c>
      <c r="B1049" t="s">
        <v>525</v>
      </c>
      <c r="C1049">
        <v>10200</v>
      </c>
      <c r="D1049">
        <v>677</v>
      </c>
      <c r="E1049">
        <f>'Raw counts'!E1049/'Raw counts'!E$1246*10000</f>
        <v>4.8600666886322257</v>
      </c>
      <c r="F1049">
        <f>'Raw counts'!F1049/'Raw counts'!F$1246*10000</f>
        <v>7.0873815078404157</v>
      </c>
      <c r="G1049">
        <f>'Raw counts'!G1049/'Raw counts'!G$1246*10000</f>
        <v>8.5821000761510291</v>
      </c>
      <c r="H1049">
        <f>'Raw counts'!H1049/'Raw counts'!H$1246*10000</f>
        <v>12.515696973546717</v>
      </c>
      <c r="I1049">
        <f>'Raw counts'!I1049/'Raw counts'!I$1246*10000</f>
        <v>9.8571907929774447</v>
      </c>
      <c r="J1049">
        <f>'Raw counts'!J1049/'Raw counts'!J$1246*10000</f>
        <v>16.912514471787166</v>
      </c>
      <c r="K1049">
        <f>'Raw counts'!K1049/'Raw counts'!K$1246*10000</f>
        <v>11.046323652377501</v>
      </c>
      <c r="L1049">
        <f>'Raw counts'!L1049/'Raw counts'!L$1246*10000</f>
        <v>37.01600057856794</v>
      </c>
      <c r="M1049">
        <f>'Raw counts'!M1049/'Raw counts'!M$1246*10000</f>
        <v>20.706757480281581</v>
      </c>
      <c r="N1049">
        <f>'Raw counts'!N1049/'Raw counts'!N$1246*10000</f>
        <v>47.140460059365459</v>
      </c>
      <c r="O1049">
        <f>'Raw counts'!O1049/'Raw counts'!O$1246*10000</f>
        <v>17.509869704088924</v>
      </c>
      <c r="P1049">
        <f>'Raw counts'!P1049/'Raw counts'!P$1246*10000</f>
        <v>14.825743028716809</v>
      </c>
      <c r="Q1049">
        <f>'Raw counts'!Q1049/'Raw counts'!Q$1246*10000</f>
        <v>27.663798550600276</v>
      </c>
      <c r="R1049">
        <f>'Raw counts'!R1049/'Raw counts'!R$1246*10000</f>
        <v>13.795977408736384</v>
      </c>
      <c r="S1049">
        <f>'Raw counts'!S1049/'Raw counts'!S$1246*10000</f>
        <v>23.722435561288023</v>
      </c>
      <c r="T1049">
        <f>'Raw counts'!T1049/'Raw counts'!T$1246*10000</f>
        <v>15.79888763459982</v>
      </c>
      <c r="U1049">
        <f>'Raw counts'!U1049/'Raw counts'!U$1246*10000</f>
        <v>20.955290462283514</v>
      </c>
      <c r="V1049">
        <f t="shared" si="65"/>
        <v>1</v>
      </c>
      <c r="W1049">
        <f t="shared" si="66"/>
        <v>0.11667778929175739</v>
      </c>
      <c r="X1049">
        <f t="shared" si="64"/>
        <v>14.287114691351336</v>
      </c>
      <c r="Y1049">
        <f t="shared" si="67"/>
        <v>22.676557801209903</v>
      </c>
    </row>
    <row r="1050" spans="1:25" x14ac:dyDescent="0.25">
      <c r="A1050">
        <v>1059</v>
      </c>
      <c r="B1050" t="s">
        <v>1127</v>
      </c>
      <c r="C1050">
        <v>32400</v>
      </c>
      <c r="D1050">
        <v>589</v>
      </c>
      <c r="E1050">
        <f>'Raw counts'!E1050/'Raw counts'!E$1246*10000</f>
        <v>0</v>
      </c>
      <c r="F1050">
        <f>'Raw counts'!F1050/'Raw counts'!F$1246*10000</f>
        <v>0</v>
      </c>
      <c r="G1050">
        <f>'Raw counts'!G1050/'Raw counts'!G$1246*10000</f>
        <v>0</v>
      </c>
      <c r="H1050">
        <f>'Raw counts'!H1050/'Raw counts'!H$1246*10000</f>
        <v>0</v>
      </c>
      <c r="I1050">
        <f>'Raw counts'!I1050/'Raw counts'!I$1246*10000</f>
        <v>0</v>
      </c>
      <c r="J1050">
        <f>'Raw counts'!J1050/'Raw counts'!J$1246*10000</f>
        <v>0</v>
      </c>
      <c r="K1050">
        <f>'Raw counts'!K1050/'Raw counts'!K$1246*10000</f>
        <v>0</v>
      </c>
      <c r="L1050">
        <f>'Raw counts'!L1050/'Raw counts'!L$1246*10000</f>
        <v>0</v>
      </c>
      <c r="M1050">
        <f>'Raw counts'!M1050/'Raw counts'!M$1246*10000</f>
        <v>0</v>
      </c>
      <c r="N1050">
        <f>'Raw counts'!N1050/'Raw counts'!N$1246*10000</f>
        <v>0</v>
      </c>
      <c r="O1050">
        <f>'Raw counts'!O1050/'Raw counts'!O$1246*10000</f>
        <v>0</v>
      </c>
      <c r="P1050">
        <f>'Raw counts'!P1050/'Raw counts'!P$1246*10000</f>
        <v>0</v>
      </c>
      <c r="Q1050">
        <f>'Raw counts'!Q1050/'Raw counts'!Q$1246*10000</f>
        <v>0</v>
      </c>
      <c r="R1050">
        <f>'Raw counts'!R1050/'Raw counts'!R$1246*10000</f>
        <v>0</v>
      </c>
      <c r="S1050">
        <f>'Raw counts'!S1050/'Raw counts'!S$1246*10000</f>
        <v>0</v>
      </c>
      <c r="T1050">
        <f>'Raw counts'!T1050/'Raw counts'!T$1246*10000</f>
        <v>0</v>
      </c>
      <c r="U1050">
        <f>'Raw counts'!U1050/'Raw counts'!U$1246*10000</f>
        <v>0</v>
      </c>
      <c r="V1050">
        <f t="shared" si="65"/>
        <v>0</v>
      </c>
      <c r="W1050" t="str">
        <f t="shared" si="66"/>
        <v/>
      </c>
      <c r="X1050">
        <f t="shared" si="64"/>
        <v>0</v>
      </c>
      <c r="Y1050">
        <f t="shared" si="67"/>
        <v>0</v>
      </c>
    </row>
    <row r="1051" spans="1:25" x14ac:dyDescent="0.25">
      <c r="A1051">
        <v>1060</v>
      </c>
      <c r="B1051" t="s">
        <v>526</v>
      </c>
      <c r="C1051">
        <v>109500</v>
      </c>
      <c r="D1051">
        <v>877</v>
      </c>
      <c r="E1051">
        <f>'Raw counts'!E1051/'Raw counts'!E$1246*10000</f>
        <v>0</v>
      </c>
      <c r="F1051">
        <f>'Raw counts'!F1051/'Raw counts'!F$1246*10000</f>
        <v>0</v>
      </c>
      <c r="G1051">
        <f>'Raw counts'!G1051/'Raw counts'!G$1246*10000</f>
        <v>0.19138486085313325</v>
      </c>
      <c r="H1051">
        <f>'Raw counts'!H1051/'Raw counts'!H$1246*10000</f>
        <v>0</v>
      </c>
      <c r="I1051">
        <f>'Raw counts'!I1051/'Raw counts'!I$1246*10000</f>
        <v>0.20933447030682892</v>
      </c>
      <c r="J1051">
        <f>'Raw counts'!J1051/'Raw counts'!J$1246*10000</f>
        <v>4.9307622366726422E-2</v>
      </c>
      <c r="K1051">
        <f>'Raw counts'!K1051/'Raw counts'!K$1246*10000</f>
        <v>0.37014326328111935</v>
      </c>
      <c r="L1051">
        <f>'Raw counts'!L1051/'Raw counts'!L$1246*10000</f>
        <v>0</v>
      </c>
      <c r="M1051">
        <f>'Raw counts'!M1051/'Raw counts'!M$1246*10000</f>
        <v>0</v>
      </c>
      <c r="N1051">
        <f>'Raw counts'!N1051/'Raw counts'!N$1246*10000</f>
        <v>0</v>
      </c>
      <c r="O1051">
        <f>'Raw counts'!O1051/'Raw counts'!O$1246*10000</f>
        <v>0</v>
      </c>
      <c r="P1051">
        <f>'Raw counts'!P1051/'Raw counts'!P$1246*10000</f>
        <v>0</v>
      </c>
      <c r="Q1051">
        <f>'Raw counts'!Q1051/'Raw counts'!Q$1246*10000</f>
        <v>0</v>
      </c>
      <c r="R1051">
        <f>'Raw counts'!R1051/'Raw counts'!R$1246*10000</f>
        <v>2.8048748725284546E-2</v>
      </c>
      <c r="S1051">
        <f>'Raw counts'!S1051/'Raw counts'!S$1246*10000</f>
        <v>0</v>
      </c>
      <c r="T1051">
        <f>'Raw counts'!T1051/'Raw counts'!T$1246*10000</f>
        <v>3.4364084033931097E-2</v>
      </c>
      <c r="U1051">
        <f>'Raw counts'!U1051/'Raw counts'!U$1246*10000</f>
        <v>0.52507561522806079</v>
      </c>
      <c r="V1051">
        <f t="shared" si="65"/>
        <v>1</v>
      </c>
      <c r="W1051">
        <f t="shared" si="66"/>
        <v>0.82205355069373742</v>
      </c>
      <c r="X1051">
        <f t="shared" si="64"/>
        <v>9.1130024089756442E-2</v>
      </c>
      <c r="Y1051">
        <f t="shared" si="67"/>
        <v>7.343605599840955E-2</v>
      </c>
    </row>
    <row r="1052" spans="1:25" x14ac:dyDescent="0.25">
      <c r="A1052">
        <v>1061</v>
      </c>
      <c r="B1052" t="s">
        <v>527</v>
      </c>
      <c r="C1052">
        <v>82500</v>
      </c>
      <c r="D1052">
        <v>1100</v>
      </c>
      <c r="E1052">
        <f>'Raw counts'!E1052/'Raw counts'!E$1246*10000</f>
        <v>0.86853612998231555</v>
      </c>
      <c r="F1052">
        <f>'Raw counts'!F1052/'Raw counts'!F$1246*10000</f>
        <v>3.2811951425187114E-2</v>
      </c>
      <c r="G1052">
        <f>'Raw counts'!G1052/'Raw counts'!G$1246*10000</f>
        <v>0.23167641050642451</v>
      </c>
      <c r="H1052">
        <f>'Raw counts'!H1052/'Raw counts'!H$1246*10000</f>
        <v>0</v>
      </c>
      <c r="I1052">
        <f>'Raw counts'!I1052/'Raw counts'!I$1246*10000</f>
        <v>0.41866894061365784</v>
      </c>
      <c r="J1052">
        <f>'Raw counts'!J1052/'Raw counts'!J$1246*10000</f>
        <v>9.3684482496780214E-2</v>
      </c>
      <c r="K1052">
        <f>'Raw counts'!K1052/'Raw counts'!K$1246*10000</f>
        <v>0.80717988739617597</v>
      </c>
      <c r="L1052">
        <f>'Raw counts'!L1052/'Raw counts'!L$1246*10000</f>
        <v>0</v>
      </c>
      <c r="M1052">
        <f>'Raw counts'!M1052/'Raw counts'!M$1246*10000</f>
        <v>0</v>
      </c>
      <c r="N1052">
        <f>'Raw counts'!N1052/'Raw counts'!N$1246*10000</f>
        <v>0.48570069656811221</v>
      </c>
      <c r="O1052">
        <f>'Raw counts'!O1052/'Raw counts'!O$1246*10000</f>
        <v>0.18845910117797035</v>
      </c>
      <c r="P1052">
        <f>'Raw counts'!P1052/'Raw counts'!P$1246*10000</f>
        <v>0</v>
      </c>
      <c r="Q1052">
        <f>'Raw counts'!Q1052/'Raw counts'!Q$1246*10000</f>
        <v>0</v>
      </c>
      <c r="R1052">
        <f>'Raw counts'!R1052/'Raw counts'!R$1246*10000</f>
        <v>4.0470337446481981</v>
      </c>
      <c r="S1052">
        <f>'Raw counts'!S1052/'Raw counts'!S$1246*10000</f>
        <v>0.45599189637258447</v>
      </c>
      <c r="T1052">
        <f>'Raw counts'!T1052/'Raw counts'!T$1246*10000</f>
        <v>8.5910210084827743E-3</v>
      </c>
      <c r="U1052">
        <f>'Raw counts'!U1052/'Raw counts'!U$1246*10000</f>
        <v>3.0376275261127482E-2</v>
      </c>
      <c r="V1052">
        <f t="shared" si="65"/>
        <v>1</v>
      </c>
      <c r="W1052">
        <f t="shared" si="66"/>
        <v>0.43834037263156966</v>
      </c>
      <c r="X1052">
        <f t="shared" si="64"/>
        <v>0.27250642249117124</v>
      </c>
      <c r="Y1052">
        <f t="shared" si="67"/>
        <v>0.65201909187955942</v>
      </c>
    </row>
    <row r="1053" spans="1:25" x14ac:dyDescent="0.25">
      <c r="A1053">
        <v>1062</v>
      </c>
      <c r="B1053" t="s">
        <v>528</v>
      </c>
      <c r="C1053">
        <v>4800</v>
      </c>
      <c r="D1053">
        <v>329</v>
      </c>
      <c r="E1053">
        <f>'Raw counts'!E1053/'Raw counts'!E$1246*10000</f>
        <v>3.9616454444999811</v>
      </c>
      <c r="F1053">
        <f>'Raw counts'!F1053/'Raw counts'!F$1246*10000</f>
        <v>0.31171353853927758</v>
      </c>
      <c r="G1053">
        <f>'Raw counts'!G1053/'Raw counts'!G$1246*10000</f>
        <v>0.18131197343981048</v>
      </c>
      <c r="H1053">
        <f>'Raw counts'!H1053/'Raw counts'!H$1246*10000</f>
        <v>1.8218610764616248</v>
      </c>
      <c r="I1053">
        <f>'Raw counts'!I1053/'Raw counts'!I$1246*10000</f>
        <v>0.72035685370291125</v>
      </c>
      <c r="J1053">
        <f>'Raw counts'!J1053/'Raw counts'!J$1246*10000</f>
        <v>4.9702083345660242</v>
      </c>
      <c r="K1053">
        <f>'Raw counts'!K1053/'Raw counts'!K$1246*10000</f>
        <v>1.6678744634595017</v>
      </c>
      <c r="L1053">
        <f>'Raw counts'!L1053/'Raw counts'!L$1246*10000</f>
        <v>3.6601477817740515</v>
      </c>
      <c r="M1053">
        <f>'Raw counts'!M1053/'Raw counts'!M$1246*10000</f>
        <v>0.74643852065100491</v>
      </c>
      <c r="N1053">
        <f>'Raw counts'!N1053/'Raw counts'!N$1246*10000</f>
        <v>17.549374225055374</v>
      </c>
      <c r="O1053">
        <f>'Raw counts'!O1053/'Raw counts'!O$1246*10000</f>
        <v>0.5081665049620272</v>
      </c>
      <c r="P1053">
        <f>'Raw counts'!P1053/'Raw counts'!P$1246*10000</f>
        <v>0.82911333167225743</v>
      </c>
      <c r="Q1053">
        <f>'Raw counts'!Q1053/'Raw counts'!Q$1246*10000</f>
        <v>5.0998119992823217</v>
      </c>
      <c r="R1053">
        <f>'Raw counts'!R1053/'Raw counts'!R$1246*10000</f>
        <v>2.7728191596995582</v>
      </c>
      <c r="S1053">
        <f>'Raw counts'!S1053/'Raw counts'!S$1246*10000</f>
        <v>0.16285424870449444</v>
      </c>
      <c r="T1053">
        <f>'Raw counts'!T1053/'Raw counts'!T$1246*10000</f>
        <v>7.2078666261170472</v>
      </c>
      <c r="U1053">
        <f>'Raw counts'!U1053/'Raw counts'!U$1246*10000</f>
        <v>0.22565233051123273</v>
      </c>
      <c r="V1053">
        <f t="shared" si="65"/>
        <v>1</v>
      </c>
      <c r="W1053">
        <f t="shared" si="66"/>
        <v>0.28592236073908894</v>
      </c>
      <c r="X1053">
        <f t="shared" si="64"/>
        <v>2.0046175541215763</v>
      </c>
      <c r="Y1053">
        <f t="shared" si="67"/>
        <v>4.2944573032505389</v>
      </c>
    </row>
    <row r="1054" spans="1:25" x14ac:dyDescent="0.25">
      <c r="A1054">
        <v>1063</v>
      </c>
      <c r="B1054" t="s">
        <v>1128</v>
      </c>
      <c r="C1054">
        <v>117300</v>
      </c>
      <c r="D1054">
        <v>1032</v>
      </c>
      <c r="E1054">
        <f>'Raw counts'!E1054/'Raw counts'!E$1246*10000</f>
        <v>0</v>
      </c>
      <c r="F1054">
        <f>'Raw counts'!F1054/'Raw counts'!F$1246*10000</f>
        <v>0</v>
      </c>
      <c r="G1054">
        <f>'Raw counts'!G1054/'Raw counts'!G$1246*10000</f>
        <v>0</v>
      </c>
      <c r="H1054">
        <f>'Raw counts'!H1054/'Raw counts'!H$1246*10000</f>
        <v>0</v>
      </c>
      <c r="I1054">
        <f>'Raw counts'!I1054/'Raw counts'!I$1246*10000</f>
        <v>0</v>
      </c>
      <c r="J1054">
        <f>'Raw counts'!J1054/'Raw counts'!J$1246*10000</f>
        <v>0</v>
      </c>
      <c r="K1054">
        <f>'Raw counts'!K1054/'Raw counts'!K$1246*10000</f>
        <v>0</v>
      </c>
      <c r="L1054">
        <f>'Raw counts'!L1054/'Raw counts'!L$1246*10000</f>
        <v>0</v>
      </c>
      <c r="M1054">
        <f>'Raw counts'!M1054/'Raw counts'!M$1246*10000</f>
        <v>0</v>
      </c>
      <c r="N1054">
        <f>'Raw counts'!N1054/'Raw counts'!N$1246*10000</f>
        <v>0</v>
      </c>
      <c r="O1054">
        <f>'Raw counts'!O1054/'Raw counts'!O$1246*10000</f>
        <v>0</v>
      </c>
      <c r="P1054">
        <f>'Raw counts'!P1054/'Raw counts'!P$1246*10000</f>
        <v>0</v>
      </c>
      <c r="Q1054">
        <f>'Raw counts'!Q1054/'Raw counts'!Q$1246*10000</f>
        <v>0</v>
      </c>
      <c r="R1054">
        <f>'Raw counts'!R1054/'Raw counts'!R$1246*10000</f>
        <v>0</v>
      </c>
      <c r="S1054">
        <f>'Raw counts'!S1054/'Raw counts'!S$1246*10000</f>
        <v>0</v>
      </c>
      <c r="T1054">
        <f>'Raw counts'!T1054/'Raw counts'!T$1246*10000</f>
        <v>0</v>
      </c>
      <c r="U1054">
        <f>'Raw counts'!U1054/'Raw counts'!U$1246*10000</f>
        <v>0</v>
      </c>
      <c r="V1054">
        <f t="shared" si="65"/>
        <v>0</v>
      </c>
      <c r="W1054" t="str">
        <f t="shared" si="66"/>
        <v/>
      </c>
      <c r="X1054">
        <f t="shared" si="64"/>
        <v>0</v>
      </c>
      <c r="Y1054">
        <f t="shared" si="67"/>
        <v>0</v>
      </c>
    </row>
    <row r="1055" spans="1:25" x14ac:dyDescent="0.25">
      <c r="A1055">
        <v>1064</v>
      </c>
      <c r="B1055" t="s">
        <v>1129</v>
      </c>
      <c r="C1055">
        <v>60600</v>
      </c>
      <c r="D1055">
        <v>1017</v>
      </c>
      <c r="E1055">
        <f>'Raw counts'!E1055/'Raw counts'!E$1246*10000</f>
        <v>0</v>
      </c>
      <c r="F1055">
        <f>'Raw counts'!F1055/'Raw counts'!F$1246*10000</f>
        <v>0</v>
      </c>
      <c r="G1055">
        <f>'Raw counts'!G1055/'Raw counts'!G$1246*10000</f>
        <v>0</v>
      </c>
      <c r="H1055">
        <f>'Raw counts'!H1055/'Raw counts'!H$1246*10000</f>
        <v>0</v>
      </c>
      <c r="I1055">
        <f>'Raw counts'!I1055/'Raw counts'!I$1246*10000</f>
        <v>0</v>
      </c>
      <c r="J1055">
        <f>'Raw counts'!J1055/'Raw counts'!J$1246*10000</f>
        <v>0</v>
      </c>
      <c r="K1055">
        <f>'Raw counts'!K1055/'Raw counts'!K$1246*10000</f>
        <v>0</v>
      </c>
      <c r="L1055">
        <f>'Raw counts'!L1055/'Raw counts'!L$1246*10000</f>
        <v>0</v>
      </c>
      <c r="M1055">
        <f>'Raw counts'!M1055/'Raw counts'!M$1246*10000</f>
        <v>0</v>
      </c>
      <c r="N1055">
        <f>'Raw counts'!N1055/'Raw counts'!N$1246*10000</f>
        <v>0</v>
      </c>
      <c r="O1055">
        <f>'Raw counts'!O1055/'Raw counts'!O$1246*10000</f>
        <v>0</v>
      </c>
      <c r="P1055">
        <f>'Raw counts'!P1055/'Raw counts'!P$1246*10000</f>
        <v>0</v>
      </c>
      <c r="Q1055">
        <f>'Raw counts'!Q1055/'Raw counts'!Q$1246*10000</f>
        <v>0</v>
      </c>
      <c r="R1055">
        <f>'Raw counts'!R1055/'Raw counts'!R$1246*10000</f>
        <v>0</v>
      </c>
      <c r="S1055">
        <f>'Raw counts'!S1055/'Raw counts'!S$1246*10000</f>
        <v>0</v>
      </c>
      <c r="T1055">
        <f>'Raw counts'!T1055/'Raw counts'!T$1246*10000</f>
        <v>0</v>
      </c>
      <c r="U1055">
        <f>'Raw counts'!U1055/'Raw counts'!U$1246*10000</f>
        <v>0</v>
      </c>
      <c r="V1055">
        <f t="shared" si="65"/>
        <v>0</v>
      </c>
      <c r="W1055" t="str">
        <f t="shared" si="66"/>
        <v/>
      </c>
      <c r="X1055">
        <f t="shared" si="64"/>
        <v>0</v>
      </c>
      <c r="Y1055">
        <f t="shared" si="67"/>
        <v>0</v>
      </c>
    </row>
    <row r="1056" spans="1:25" x14ac:dyDescent="0.25">
      <c r="A1056">
        <v>1065</v>
      </c>
      <c r="B1056" t="s">
        <v>1130</v>
      </c>
      <c r="C1056">
        <v>84600</v>
      </c>
      <c r="D1056">
        <v>343</v>
      </c>
      <c r="E1056">
        <f>'Raw counts'!E1056/'Raw counts'!E$1246*10000</f>
        <v>0</v>
      </c>
      <c r="F1056">
        <f>'Raw counts'!F1056/'Raw counts'!F$1246*10000</f>
        <v>0</v>
      </c>
      <c r="G1056">
        <f>'Raw counts'!G1056/'Raw counts'!G$1246*10000</f>
        <v>0</v>
      </c>
      <c r="H1056">
        <f>'Raw counts'!H1056/'Raw counts'!H$1246*10000</f>
        <v>0</v>
      </c>
      <c r="I1056">
        <f>'Raw counts'!I1056/'Raw counts'!I$1246*10000</f>
        <v>0</v>
      </c>
      <c r="J1056">
        <f>'Raw counts'!J1056/'Raw counts'!J$1246*10000</f>
        <v>0</v>
      </c>
      <c r="K1056">
        <f>'Raw counts'!K1056/'Raw counts'!K$1246*10000</f>
        <v>0</v>
      </c>
      <c r="L1056">
        <f>'Raw counts'!L1056/'Raw counts'!L$1246*10000</f>
        <v>0</v>
      </c>
      <c r="M1056">
        <f>'Raw counts'!M1056/'Raw counts'!M$1246*10000</f>
        <v>0</v>
      </c>
      <c r="N1056">
        <f>'Raw counts'!N1056/'Raw counts'!N$1246*10000</f>
        <v>0</v>
      </c>
      <c r="O1056">
        <f>'Raw counts'!O1056/'Raw counts'!O$1246*10000</f>
        <v>0</v>
      </c>
      <c r="P1056">
        <f>'Raw counts'!P1056/'Raw counts'!P$1246*10000</f>
        <v>0</v>
      </c>
      <c r="Q1056">
        <f>'Raw counts'!Q1056/'Raw counts'!Q$1246*10000</f>
        <v>0</v>
      </c>
      <c r="R1056">
        <f>'Raw counts'!R1056/'Raw counts'!R$1246*10000</f>
        <v>0</v>
      </c>
      <c r="S1056">
        <f>'Raw counts'!S1056/'Raw counts'!S$1246*10000</f>
        <v>0</v>
      </c>
      <c r="T1056">
        <f>'Raw counts'!T1056/'Raw counts'!T$1246*10000</f>
        <v>0</v>
      </c>
      <c r="U1056">
        <f>'Raw counts'!U1056/'Raw counts'!U$1246*10000</f>
        <v>0</v>
      </c>
      <c r="V1056">
        <f t="shared" si="65"/>
        <v>0</v>
      </c>
      <c r="W1056" t="str">
        <f t="shared" si="66"/>
        <v/>
      </c>
      <c r="X1056">
        <f t="shared" si="64"/>
        <v>0</v>
      </c>
      <c r="Y1056">
        <f t="shared" si="67"/>
        <v>0</v>
      </c>
    </row>
    <row r="1057" spans="1:25" x14ac:dyDescent="0.25">
      <c r="A1057">
        <v>1066</v>
      </c>
      <c r="B1057" t="s">
        <v>529</v>
      </c>
      <c r="C1057">
        <v>15000</v>
      </c>
      <c r="D1057">
        <v>394</v>
      </c>
      <c r="E1057">
        <f>'Raw counts'!E1057/'Raw counts'!E$1246*10000</f>
        <v>0.31379369857425587</v>
      </c>
      <c r="F1057">
        <f>'Raw counts'!F1057/'Raw counts'!F$1246*10000</f>
        <v>0.14765378141334198</v>
      </c>
      <c r="G1057">
        <f>'Raw counts'!G1057/'Raw counts'!G$1246*10000</f>
        <v>8.6626831754576124</v>
      </c>
      <c r="H1057">
        <f>'Raw counts'!H1057/'Raw counts'!H$1246*10000</f>
        <v>8.2716681057740438</v>
      </c>
      <c r="I1057">
        <f>'Raw counts'!I1057/'Raw counts'!I$1246*10000</f>
        <v>0.92969132400974019</v>
      </c>
      <c r="J1057">
        <f>'Raw counts'!J1057/'Raw counts'!J$1246*10000</f>
        <v>5.2364694953463466</v>
      </c>
      <c r="K1057">
        <f>'Raw counts'!K1057/'Raw counts'!K$1246*10000</f>
        <v>10.720775962985675</v>
      </c>
      <c r="L1057">
        <f>'Raw counts'!L1057/'Raw counts'!L$1246*10000</f>
        <v>0.2822282626910112</v>
      </c>
      <c r="M1057">
        <f>'Raw counts'!M1057/'Raw counts'!M$1246*10000</f>
        <v>2.2992149494126632</v>
      </c>
      <c r="N1057">
        <f>'Raw counts'!N1057/'Raw counts'!N$1246*10000</f>
        <v>5.663453405265912</v>
      </c>
      <c r="O1057">
        <f>'Raw counts'!O1057/'Raw counts'!O$1246*10000</f>
        <v>4.6509013897849112</v>
      </c>
      <c r="P1057">
        <f>'Raw counts'!P1057/'Raw counts'!P$1246*10000</f>
        <v>7.9235882315482753</v>
      </c>
      <c r="Q1057">
        <f>'Raw counts'!Q1057/'Raw counts'!Q$1246*10000</f>
        <v>2.6132879843358738</v>
      </c>
      <c r="R1057">
        <f>'Raw counts'!R1057/'Raw counts'!R$1246*10000</f>
        <v>4.5679390781177682</v>
      </c>
      <c r="S1057">
        <f>'Raw counts'!S1057/'Raw counts'!S$1246*10000</f>
        <v>1.7153980863540081</v>
      </c>
      <c r="T1057">
        <f>'Raw counts'!T1057/'Raw counts'!T$1246*10000</f>
        <v>7.5429164454478759</v>
      </c>
      <c r="U1057">
        <f>'Raw counts'!U1057/'Raw counts'!U$1246*10000</f>
        <v>5.3201876385917553</v>
      </c>
      <c r="V1057">
        <f t="shared" si="65"/>
        <v>1</v>
      </c>
      <c r="W1057">
        <f t="shared" si="66"/>
        <v>0.59255801558835008</v>
      </c>
      <c r="X1057">
        <f t="shared" si="64"/>
        <v>4.0960198617405217</v>
      </c>
      <c r="Y1057">
        <f t="shared" si="67"/>
        <v>4.9997090324307969</v>
      </c>
    </row>
    <row r="1058" spans="1:25" x14ac:dyDescent="0.25">
      <c r="A1058">
        <v>1067</v>
      </c>
      <c r="B1058" t="s">
        <v>1131</v>
      </c>
      <c r="C1058">
        <v>32700</v>
      </c>
      <c r="D1058">
        <v>589</v>
      </c>
      <c r="E1058">
        <f>'Raw counts'!E1058/'Raw counts'!E$1246*10000</f>
        <v>0</v>
      </c>
      <c r="F1058">
        <f>'Raw counts'!F1058/'Raw counts'!F$1246*10000</f>
        <v>0</v>
      </c>
      <c r="G1058">
        <f>'Raw counts'!G1058/'Raw counts'!G$1246*10000</f>
        <v>0</v>
      </c>
      <c r="H1058">
        <f>'Raw counts'!H1058/'Raw counts'!H$1246*10000</f>
        <v>0</v>
      </c>
      <c r="I1058">
        <f>'Raw counts'!I1058/'Raw counts'!I$1246*10000</f>
        <v>0</v>
      </c>
      <c r="J1058">
        <f>'Raw counts'!J1058/'Raw counts'!J$1246*10000</f>
        <v>0</v>
      </c>
      <c r="K1058">
        <f>'Raw counts'!K1058/'Raw counts'!K$1246*10000</f>
        <v>0</v>
      </c>
      <c r="L1058">
        <f>'Raw counts'!L1058/'Raw counts'!L$1246*10000</f>
        <v>0</v>
      </c>
      <c r="M1058">
        <f>'Raw counts'!M1058/'Raw counts'!M$1246*10000</f>
        <v>0</v>
      </c>
      <c r="N1058">
        <f>'Raw counts'!N1058/'Raw counts'!N$1246*10000</f>
        <v>0</v>
      </c>
      <c r="O1058">
        <f>'Raw counts'!O1058/'Raw counts'!O$1246*10000</f>
        <v>0</v>
      </c>
      <c r="P1058">
        <f>'Raw counts'!P1058/'Raw counts'!P$1246*10000</f>
        <v>0</v>
      </c>
      <c r="Q1058">
        <f>'Raw counts'!Q1058/'Raw counts'!Q$1246*10000</f>
        <v>0</v>
      </c>
      <c r="R1058">
        <f>'Raw counts'!R1058/'Raw counts'!R$1246*10000</f>
        <v>0</v>
      </c>
      <c r="S1058">
        <f>'Raw counts'!S1058/'Raw counts'!S$1246*10000</f>
        <v>0</v>
      </c>
      <c r="T1058">
        <f>'Raw counts'!T1058/'Raw counts'!T$1246*10000</f>
        <v>0</v>
      </c>
      <c r="U1058">
        <f>'Raw counts'!U1058/'Raw counts'!U$1246*10000</f>
        <v>0</v>
      </c>
      <c r="V1058">
        <f t="shared" si="65"/>
        <v>0</v>
      </c>
      <c r="W1058" t="str">
        <f t="shared" si="66"/>
        <v/>
      </c>
      <c r="X1058">
        <f t="shared" si="64"/>
        <v>0</v>
      </c>
      <c r="Y1058">
        <f t="shared" si="67"/>
        <v>0</v>
      </c>
    </row>
    <row r="1059" spans="1:25" x14ac:dyDescent="0.25">
      <c r="A1059">
        <v>1068</v>
      </c>
      <c r="B1059" t="s">
        <v>1132</v>
      </c>
      <c r="C1059">
        <v>114800</v>
      </c>
      <c r="D1059">
        <v>824</v>
      </c>
      <c r="E1059">
        <f>'Raw counts'!E1059/'Raw counts'!E$1246*10000</f>
        <v>0</v>
      </c>
      <c r="F1059">
        <f>'Raw counts'!F1059/'Raw counts'!F$1246*10000</f>
        <v>0</v>
      </c>
      <c r="G1059">
        <f>'Raw counts'!G1059/'Raw counts'!G$1246*10000</f>
        <v>0</v>
      </c>
      <c r="H1059">
        <f>'Raw counts'!H1059/'Raw counts'!H$1246*10000</f>
        <v>0</v>
      </c>
      <c r="I1059">
        <f>'Raw counts'!I1059/'Raw counts'!I$1246*10000</f>
        <v>0</v>
      </c>
      <c r="J1059">
        <f>'Raw counts'!J1059/'Raw counts'!J$1246*10000</f>
        <v>0</v>
      </c>
      <c r="K1059">
        <f>'Raw counts'!K1059/'Raw counts'!K$1246*10000</f>
        <v>0</v>
      </c>
      <c r="L1059">
        <f>'Raw counts'!L1059/'Raw counts'!L$1246*10000</f>
        <v>0</v>
      </c>
      <c r="M1059">
        <f>'Raw counts'!M1059/'Raw counts'!M$1246*10000</f>
        <v>0</v>
      </c>
      <c r="N1059">
        <f>'Raw counts'!N1059/'Raw counts'!N$1246*10000</f>
        <v>0</v>
      </c>
      <c r="O1059">
        <f>'Raw counts'!O1059/'Raw counts'!O$1246*10000</f>
        <v>0</v>
      </c>
      <c r="P1059">
        <f>'Raw counts'!P1059/'Raw counts'!P$1246*10000</f>
        <v>0</v>
      </c>
      <c r="Q1059">
        <f>'Raw counts'!Q1059/'Raw counts'!Q$1246*10000</f>
        <v>0</v>
      </c>
      <c r="R1059">
        <f>'Raw counts'!R1059/'Raw counts'!R$1246*10000</f>
        <v>0</v>
      </c>
      <c r="S1059">
        <f>'Raw counts'!S1059/'Raw counts'!S$1246*10000</f>
        <v>0</v>
      </c>
      <c r="T1059">
        <f>'Raw counts'!T1059/'Raw counts'!T$1246*10000</f>
        <v>0</v>
      </c>
      <c r="U1059">
        <f>'Raw counts'!U1059/'Raw counts'!U$1246*10000</f>
        <v>0</v>
      </c>
      <c r="V1059">
        <f t="shared" si="65"/>
        <v>0</v>
      </c>
      <c r="W1059" t="str">
        <f t="shared" si="66"/>
        <v/>
      </c>
      <c r="X1059">
        <f t="shared" si="64"/>
        <v>0</v>
      </c>
      <c r="Y1059">
        <f t="shared" si="67"/>
        <v>0</v>
      </c>
    </row>
    <row r="1060" spans="1:25" x14ac:dyDescent="0.25">
      <c r="A1060">
        <v>1069</v>
      </c>
      <c r="B1060" t="s">
        <v>530</v>
      </c>
      <c r="C1060">
        <v>95600</v>
      </c>
      <c r="D1060">
        <v>370</v>
      </c>
      <c r="E1060">
        <f>'Raw counts'!E1060/'Raw counts'!E$1246*10000</f>
        <v>0.55847807067680066</v>
      </c>
      <c r="F1060">
        <f>'Raw counts'!F1060/'Raw counts'!F$1246*10000</f>
        <v>4.7905449080773179</v>
      </c>
      <c r="G1060">
        <f>'Raw counts'!G1060/'Raw counts'!G$1246*10000</f>
        <v>0</v>
      </c>
      <c r="H1060">
        <f>'Raw counts'!H1060/'Raw counts'!H$1246*10000</f>
        <v>0</v>
      </c>
      <c r="I1060">
        <f>'Raw counts'!I1060/'Raw counts'!I$1246*10000</f>
        <v>0</v>
      </c>
      <c r="J1060">
        <f>'Raw counts'!J1060/'Raw counts'!J$1246*10000</f>
        <v>0</v>
      </c>
      <c r="K1060">
        <f>'Raw counts'!K1060/'Raw counts'!K$1246*10000</f>
        <v>0</v>
      </c>
      <c r="L1060">
        <f>'Raw counts'!L1060/'Raw counts'!L$1246*10000</f>
        <v>0</v>
      </c>
      <c r="M1060">
        <f>'Raw counts'!M1060/'Raw counts'!M$1246*10000</f>
        <v>0</v>
      </c>
      <c r="N1060">
        <f>'Raw counts'!N1060/'Raw counts'!N$1246*10000</f>
        <v>0</v>
      </c>
      <c r="O1060">
        <f>'Raw counts'!O1060/'Raw counts'!O$1246*10000</f>
        <v>0.86825800185564916</v>
      </c>
      <c r="P1060">
        <f>'Raw counts'!P1060/'Raw counts'!P$1246*10000</f>
        <v>0</v>
      </c>
      <c r="Q1060">
        <f>'Raw counts'!Q1060/'Raw counts'!Q$1246*10000</f>
        <v>1.950214913683488E-2</v>
      </c>
      <c r="R1060">
        <f>'Raw counts'!R1060/'Raw counts'!R$1246*10000</f>
        <v>0</v>
      </c>
      <c r="S1060">
        <f>'Raw counts'!S1060/'Raw counts'!S$1246*10000</f>
        <v>0</v>
      </c>
      <c r="T1060">
        <f>'Raw counts'!T1060/'Raw counts'!T$1246*10000</f>
        <v>0</v>
      </c>
      <c r="U1060">
        <f>'Raw counts'!U1060/'Raw counts'!U$1246*10000</f>
        <v>9.9807761572276013E-2</v>
      </c>
      <c r="V1060">
        <f t="shared" si="65"/>
        <v>1</v>
      </c>
      <c r="W1060">
        <f t="shared" si="66"/>
        <v>0.42259941465999784</v>
      </c>
      <c r="X1060">
        <f t="shared" si="64"/>
        <v>0.59433588652823532</v>
      </c>
      <c r="Y1060">
        <f t="shared" si="67"/>
        <v>0.12344598907059501</v>
      </c>
    </row>
    <row r="1061" spans="1:25" x14ac:dyDescent="0.25">
      <c r="A1061">
        <v>1070</v>
      </c>
      <c r="B1061" t="s">
        <v>1133</v>
      </c>
      <c r="C1061">
        <v>4600</v>
      </c>
      <c r="D1061">
        <v>329</v>
      </c>
      <c r="E1061">
        <f>'Raw counts'!E1061/'Raw counts'!E$1246*10000</f>
        <v>28.35723768901401</v>
      </c>
      <c r="F1061">
        <f>'Raw counts'!F1061/'Raw counts'!F$1246*10000</f>
        <v>1.7636423891038071</v>
      </c>
      <c r="G1061">
        <f>'Raw counts'!G1061/'Raw counts'!G$1246*10000</f>
        <v>4.6738197597817814</v>
      </c>
      <c r="H1061">
        <f>'Raw counts'!H1061/'Raw counts'!H$1246*10000</f>
        <v>9.1860887993237466</v>
      </c>
      <c r="I1061">
        <f>'Raw counts'!I1061/'Raw counts'!I$1246*10000</f>
        <v>5.5658341516874508</v>
      </c>
      <c r="J1061">
        <f>'Raw counts'!J1061/'Raw counts'!J$1246*10000</f>
        <v>60.446214259369931</v>
      </c>
      <c r="K1061">
        <f>'Raw counts'!K1061/'Raw counts'!K$1246*10000</f>
        <v>23.956742293327384</v>
      </c>
      <c r="L1061">
        <f>'Raw counts'!L1061/'Raw counts'!L$1246*10000</f>
        <v>29.09156014019689</v>
      </c>
      <c r="M1061">
        <f>'Raw counts'!M1061/'Raw counts'!M$1246*10000</f>
        <v>32.129109904317644</v>
      </c>
      <c r="N1061">
        <f>'Raw counts'!N1061/'Raw counts'!N$1246*10000</f>
        <v>46.764729331831639</v>
      </c>
      <c r="O1061">
        <f>'Raw counts'!O1061/'Raw counts'!O$1246*10000</f>
        <v>15.477203684240814</v>
      </c>
      <c r="P1061">
        <f>'Raw counts'!P1061/'Raw counts'!P$1246*10000</f>
        <v>40.806052014467596</v>
      </c>
      <c r="Q1061">
        <f>'Raw counts'!Q1061/'Raw counts'!Q$1246*10000</f>
        <v>18.965840035571922</v>
      </c>
      <c r="R1061">
        <f>'Raw counts'!R1061/'Raw counts'!R$1246*10000</f>
        <v>8.2904087303733895</v>
      </c>
      <c r="S1061">
        <f>'Raw counts'!S1061/'Raw counts'!S$1246*10000</f>
        <v>15.183444454215699</v>
      </c>
      <c r="T1061">
        <f>'Raw counts'!T1061/'Raw counts'!T$1246*10000</f>
        <v>38.934507210443932</v>
      </c>
      <c r="U1061">
        <f>'Raw counts'!U1061/'Raw counts'!U$1246*10000</f>
        <v>20.846803764922349</v>
      </c>
      <c r="V1061">
        <f t="shared" si="65"/>
        <v>1</v>
      </c>
      <c r="W1061">
        <f t="shared" si="66"/>
        <v>0.63425969645022873</v>
      </c>
      <c r="X1061">
        <f t="shared" si="64"/>
        <v>21.685583265124738</v>
      </c>
      <c r="Y1061">
        <f t="shared" si="67"/>
        <v>25.65862365325842</v>
      </c>
    </row>
    <row r="1062" spans="1:25" x14ac:dyDescent="0.25">
      <c r="A1062">
        <v>1071</v>
      </c>
      <c r="B1062" t="s">
        <v>1134</v>
      </c>
      <c r="C1062">
        <v>117400</v>
      </c>
      <c r="D1062">
        <v>1032</v>
      </c>
      <c r="E1062">
        <f>'Raw counts'!E1062/'Raw counts'!E$1246*10000</f>
        <v>0</v>
      </c>
      <c r="F1062">
        <f>'Raw counts'!F1062/'Raw counts'!F$1246*10000</f>
        <v>0</v>
      </c>
      <c r="G1062">
        <f>'Raw counts'!G1062/'Raw counts'!G$1246*10000</f>
        <v>0</v>
      </c>
      <c r="H1062">
        <f>'Raw counts'!H1062/'Raw counts'!H$1246*10000</f>
        <v>0</v>
      </c>
      <c r="I1062">
        <f>'Raw counts'!I1062/'Raw counts'!I$1246*10000</f>
        <v>0</v>
      </c>
      <c r="J1062">
        <f>'Raw counts'!J1062/'Raw counts'!J$1246*10000</f>
        <v>0</v>
      </c>
      <c r="K1062">
        <f>'Raw counts'!K1062/'Raw counts'!K$1246*10000</f>
        <v>0</v>
      </c>
      <c r="L1062">
        <f>'Raw counts'!L1062/'Raw counts'!L$1246*10000</f>
        <v>0</v>
      </c>
      <c r="M1062">
        <f>'Raw counts'!M1062/'Raw counts'!M$1246*10000</f>
        <v>0</v>
      </c>
      <c r="N1062">
        <f>'Raw counts'!N1062/'Raw counts'!N$1246*10000</f>
        <v>0</v>
      </c>
      <c r="O1062">
        <f>'Raw counts'!O1062/'Raw counts'!O$1246*10000</f>
        <v>0</v>
      </c>
      <c r="P1062">
        <f>'Raw counts'!P1062/'Raw counts'!P$1246*10000</f>
        <v>0</v>
      </c>
      <c r="Q1062">
        <f>'Raw counts'!Q1062/'Raw counts'!Q$1246*10000</f>
        <v>0</v>
      </c>
      <c r="R1062">
        <f>'Raw counts'!R1062/'Raw counts'!R$1246*10000</f>
        <v>0</v>
      </c>
      <c r="S1062">
        <f>'Raw counts'!S1062/'Raw counts'!S$1246*10000</f>
        <v>0</v>
      </c>
      <c r="T1062">
        <f>'Raw counts'!T1062/'Raw counts'!T$1246*10000</f>
        <v>0</v>
      </c>
      <c r="U1062">
        <f>'Raw counts'!U1062/'Raw counts'!U$1246*10000</f>
        <v>0</v>
      </c>
      <c r="V1062">
        <f t="shared" si="65"/>
        <v>0</v>
      </c>
      <c r="W1062" t="str">
        <f t="shared" si="66"/>
        <v/>
      </c>
      <c r="X1062">
        <f t="shared" si="64"/>
        <v>0</v>
      </c>
      <c r="Y1062">
        <f t="shared" si="67"/>
        <v>0</v>
      </c>
    </row>
    <row r="1063" spans="1:25" x14ac:dyDescent="0.25">
      <c r="A1063">
        <v>1072</v>
      </c>
      <c r="B1063" t="s">
        <v>1135</v>
      </c>
      <c r="C1063">
        <v>65200</v>
      </c>
      <c r="D1063">
        <v>475</v>
      </c>
      <c r="E1063">
        <f>'Raw counts'!E1063/'Raw counts'!E$1246*10000</f>
        <v>0</v>
      </c>
      <c r="F1063">
        <f>'Raw counts'!F1063/'Raw counts'!F$1246*10000</f>
        <v>0</v>
      </c>
      <c r="G1063">
        <f>'Raw counts'!G1063/'Raw counts'!G$1246*10000</f>
        <v>0</v>
      </c>
      <c r="H1063">
        <f>'Raw counts'!H1063/'Raw counts'!H$1246*10000</f>
        <v>0</v>
      </c>
      <c r="I1063">
        <f>'Raw counts'!I1063/'Raw counts'!I$1246*10000</f>
        <v>0</v>
      </c>
      <c r="J1063">
        <f>'Raw counts'!J1063/'Raw counts'!J$1246*10000</f>
        <v>0</v>
      </c>
      <c r="K1063">
        <f>'Raw counts'!K1063/'Raw counts'!K$1246*10000</f>
        <v>0</v>
      </c>
      <c r="L1063">
        <f>'Raw counts'!L1063/'Raw counts'!L$1246*10000</f>
        <v>0</v>
      </c>
      <c r="M1063">
        <f>'Raw counts'!M1063/'Raw counts'!M$1246*10000</f>
        <v>0</v>
      </c>
      <c r="N1063">
        <f>'Raw counts'!N1063/'Raw counts'!N$1246*10000</f>
        <v>0</v>
      </c>
      <c r="O1063">
        <f>'Raw counts'!O1063/'Raw counts'!O$1246*10000</f>
        <v>0</v>
      </c>
      <c r="P1063">
        <f>'Raw counts'!P1063/'Raw counts'!P$1246*10000</f>
        <v>0</v>
      </c>
      <c r="Q1063">
        <f>'Raw counts'!Q1063/'Raw counts'!Q$1246*10000</f>
        <v>0</v>
      </c>
      <c r="R1063">
        <f>'Raw counts'!R1063/'Raw counts'!R$1246*10000</f>
        <v>0</v>
      </c>
      <c r="S1063">
        <f>'Raw counts'!S1063/'Raw counts'!S$1246*10000</f>
        <v>0</v>
      </c>
      <c r="T1063">
        <f>'Raw counts'!T1063/'Raw counts'!T$1246*10000</f>
        <v>0</v>
      </c>
      <c r="U1063">
        <f>'Raw counts'!U1063/'Raw counts'!U$1246*10000</f>
        <v>0</v>
      </c>
      <c r="V1063">
        <f t="shared" si="65"/>
        <v>0</v>
      </c>
      <c r="W1063" t="str">
        <f t="shared" si="66"/>
        <v/>
      </c>
      <c r="X1063">
        <f t="shared" si="64"/>
        <v>0</v>
      </c>
      <c r="Y1063">
        <f t="shared" si="67"/>
        <v>0</v>
      </c>
    </row>
    <row r="1064" spans="1:25" x14ac:dyDescent="0.25">
      <c r="A1064">
        <v>1073</v>
      </c>
      <c r="B1064" t="s">
        <v>1136</v>
      </c>
      <c r="C1064">
        <v>59600</v>
      </c>
      <c r="D1064">
        <v>528</v>
      </c>
      <c r="E1064">
        <f>'Raw counts'!E1064/'Raw counts'!E$1246*10000</f>
        <v>0</v>
      </c>
      <c r="F1064">
        <f>'Raw counts'!F1064/'Raw counts'!F$1246*10000</f>
        <v>0</v>
      </c>
      <c r="G1064">
        <f>'Raw counts'!G1064/'Raw counts'!G$1246*10000</f>
        <v>0</v>
      </c>
      <c r="H1064">
        <f>'Raw counts'!H1064/'Raw counts'!H$1246*10000</f>
        <v>0</v>
      </c>
      <c r="I1064">
        <f>'Raw counts'!I1064/'Raw counts'!I$1246*10000</f>
        <v>0</v>
      </c>
      <c r="J1064">
        <f>'Raw counts'!J1064/'Raw counts'!J$1246*10000</f>
        <v>0</v>
      </c>
      <c r="K1064">
        <f>'Raw counts'!K1064/'Raw counts'!K$1246*10000</f>
        <v>0</v>
      </c>
      <c r="L1064">
        <f>'Raw counts'!L1064/'Raw counts'!L$1246*10000</f>
        <v>0</v>
      </c>
      <c r="M1064">
        <f>'Raw counts'!M1064/'Raw counts'!M$1246*10000</f>
        <v>0</v>
      </c>
      <c r="N1064">
        <f>'Raw counts'!N1064/'Raw counts'!N$1246*10000</f>
        <v>0</v>
      </c>
      <c r="O1064">
        <f>'Raw counts'!O1064/'Raw counts'!O$1246*10000</f>
        <v>0</v>
      </c>
      <c r="P1064">
        <f>'Raw counts'!P1064/'Raw counts'!P$1246*10000</f>
        <v>0</v>
      </c>
      <c r="Q1064">
        <f>'Raw counts'!Q1064/'Raw counts'!Q$1246*10000</f>
        <v>0</v>
      </c>
      <c r="R1064">
        <f>'Raw counts'!R1064/'Raw counts'!R$1246*10000</f>
        <v>0</v>
      </c>
      <c r="S1064">
        <f>'Raw counts'!S1064/'Raw counts'!S$1246*10000</f>
        <v>0</v>
      </c>
      <c r="T1064">
        <f>'Raw counts'!T1064/'Raw counts'!T$1246*10000</f>
        <v>0</v>
      </c>
      <c r="U1064">
        <f>'Raw counts'!U1064/'Raw counts'!U$1246*10000</f>
        <v>0</v>
      </c>
      <c r="V1064">
        <f t="shared" si="65"/>
        <v>0</v>
      </c>
      <c r="W1064" t="str">
        <f t="shared" si="66"/>
        <v/>
      </c>
      <c r="X1064">
        <f t="shared" si="64"/>
        <v>0</v>
      </c>
      <c r="Y1064">
        <f t="shared" si="67"/>
        <v>0</v>
      </c>
    </row>
    <row r="1065" spans="1:25" x14ac:dyDescent="0.25">
      <c r="A1065">
        <v>1074</v>
      </c>
      <c r="B1065" t="s">
        <v>531</v>
      </c>
      <c r="C1065">
        <v>14200</v>
      </c>
      <c r="D1065">
        <v>402</v>
      </c>
      <c r="E1065">
        <f>'Raw counts'!E1065/'Raw counts'!E$1246*10000</f>
        <v>0.54353551360183616</v>
      </c>
      <c r="F1065">
        <f>'Raw counts'!F1065/'Raw counts'!F$1246*10000</f>
        <v>1.7554394012475103</v>
      </c>
      <c r="G1065">
        <f>'Raw counts'!G1065/'Raw counts'!G$1246*10000</f>
        <v>0.7856852182391787</v>
      </c>
      <c r="H1065">
        <f>'Raw counts'!H1065/'Raw counts'!H$1246*10000</f>
        <v>0.71199168505396826</v>
      </c>
      <c r="I1065">
        <f>'Raw counts'!I1065/'Raw counts'!I$1246*10000</f>
        <v>0.18470688556484904</v>
      </c>
      <c r="J1065">
        <f>'Raw counts'!J1065/'Raw counts'!J$1246*10000</f>
        <v>1.104490741014672</v>
      </c>
      <c r="K1065">
        <f>'Raw counts'!K1065/'Raw counts'!K$1246*10000</f>
        <v>0.58866157533864771</v>
      </c>
      <c r="L1065">
        <f>'Raw counts'!L1065/'Raw counts'!L$1246*10000</f>
        <v>0.74084918956390444</v>
      </c>
      <c r="M1065">
        <f>'Raw counts'!M1065/'Raw counts'!M$1246*10000</f>
        <v>0.52527155156922578</v>
      </c>
      <c r="N1065">
        <f>'Raw counts'!N1065/'Raw counts'!N$1246*10000</f>
        <v>1.0263863776533693</v>
      </c>
      <c r="O1065">
        <f>'Raw counts'!O1065/'Raw counts'!O$1246*10000</f>
        <v>2.3692001290944846</v>
      </c>
      <c r="P1065">
        <f>'Raw counts'!P1065/'Raw counts'!P$1246*10000</f>
        <v>2.064235769060311</v>
      </c>
      <c r="Q1065">
        <f>'Raw counts'!Q1065/'Raw counts'!Q$1246*10000</f>
        <v>4.6707647182719532</v>
      </c>
      <c r="R1065">
        <f>'Raw counts'!R1065/'Raw counts'!R$1246*10000</f>
        <v>1.3463399388136583</v>
      </c>
      <c r="S1065">
        <f>'Raw counts'!S1065/'Raw counts'!S$1246*10000</f>
        <v>4.755344062171238</v>
      </c>
      <c r="T1065">
        <f>'Raw counts'!T1065/'Raw counts'!T$1246*10000</f>
        <v>10.49822767236595</v>
      </c>
      <c r="U1065">
        <f>'Raw counts'!U1065/'Raw counts'!U$1246*10000</f>
        <v>0.22565233051123273</v>
      </c>
      <c r="V1065">
        <f t="shared" si="65"/>
        <v>1</v>
      </c>
      <c r="W1065">
        <f t="shared" si="66"/>
        <v>3.3374542778871592E-2</v>
      </c>
      <c r="X1065">
        <f t="shared" si="64"/>
        <v>0.7711813067993103</v>
      </c>
      <c r="Y1065">
        <f t="shared" si="67"/>
        <v>3.3695188747427745</v>
      </c>
    </row>
    <row r="1066" spans="1:25" x14ac:dyDescent="0.25">
      <c r="A1066">
        <v>1075</v>
      </c>
      <c r="B1066" t="s">
        <v>1137</v>
      </c>
      <c r="C1066">
        <v>32800</v>
      </c>
      <c r="D1066">
        <v>589</v>
      </c>
      <c r="E1066">
        <f>'Raw counts'!E1066/'Raw counts'!E$1246*10000</f>
        <v>0</v>
      </c>
      <c r="F1066">
        <f>'Raw counts'!F1066/'Raw counts'!F$1246*10000</f>
        <v>0</v>
      </c>
      <c r="G1066">
        <f>'Raw counts'!G1066/'Raw counts'!G$1246*10000</f>
        <v>0</v>
      </c>
      <c r="H1066">
        <f>'Raw counts'!H1066/'Raw counts'!H$1246*10000</f>
        <v>0</v>
      </c>
      <c r="I1066">
        <f>'Raw counts'!I1066/'Raw counts'!I$1246*10000</f>
        <v>0</v>
      </c>
      <c r="J1066">
        <f>'Raw counts'!J1066/'Raw counts'!J$1246*10000</f>
        <v>0</v>
      </c>
      <c r="K1066">
        <f>'Raw counts'!K1066/'Raw counts'!K$1246*10000</f>
        <v>0</v>
      </c>
      <c r="L1066">
        <f>'Raw counts'!L1066/'Raw counts'!L$1246*10000</f>
        <v>0</v>
      </c>
      <c r="M1066">
        <f>'Raw counts'!M1066/'Raw counts'!M$1246*10000</f>
        <v>0</v>
      </c>
      <c r="N1066">
        <f>'Raw counts'!N1066/'Raw counts'!N$1246*10000</f>
        <v>0</v>
      </c>
      <c r="O1066">
        <f>'Raw counts'!O1066/'Raw counts'!O$1246*10000</f>
        <v>0</v>
      </c>
      <c r="P1066">
        <f>'Raw counts'!P1066/'Raw counts'!P$1246*10000</f>
        <v>0</v>
      </c>
      <c r="Q1066">
        <f>'Raw counts'!Q1066/'Raw counts'!Q$1246*10000</f>
        <v>0</v>
      </c>
      <c r="R1066">
        <f>'Raw counts'!R1066/'Raw counts'!R$1246*10000</f>
        <v>0</v>
      </c>
      <c r="S1066">
        <f>'Raw counts'!S1066/'Raw counts'!S$1246*10000</f>
        <v>0</v>
      </c>
      <c r="T1066">
        <f>'Raw counts'!T1066/'Raw counts'!T$1246*10000</f>
        <v>0</v>
      </c>
      <c r="U1066">
        <f>'Raw counts'!U1066/'Raw counts'!U$1246*10000</f>
        <v>0</v>
      </c>
      <c r="V1066">
        <f t="shared" si="65"/>
        <v>0</v>
      </c>
      <c r="W1066" t="str">
        <f t="shared" si="66"/>
        <v/>
      </c>
      <c r="X1066">
        <f t="shared" si="64"/>
        <v>0</v>
      </c>
      <c r="Y1066">
        <f t="shared" si="67"/>
        <v>0</v>
      </c>
    </row>
    <row r="1067" spans="1:25" x14ac:dyDescent="0.25">
      <c r="A1067">
        <v>1076</v>
      </c>
      <c r="B1067" t="s">
        <v>1138</v>
      </c>
      <c r="C1067">
        <v>100500</v>
      </c>
      <c r="D1067">
        <v>933</v>
      </c>
      <c r="E1067">
        <f>'Raw counts'!E1067/'Raw counts'!E$1246*10000</f>
        <v>0</v>
      </c>
      <c r="F1067">
        <f>'Raw counts'!F1067/'Raw counts'!F$1246*10000</f>
        <v>0</v>
      </c>
      <c r="G1067">
        <f>'Raw counts'!G1067/'Raw counts'!G$1246*10000</f>
        <v>0</v>
      </c>
      <c r="H1067">
        <f>'Raw counts'!H1067/'Raw counts'!H$1246*10000</f>
        <v>0</v>
      </c>
      <c r="I1067">
        <f>'Raw counts'!I1067/'Raw counts'!I$1246*10000</f>
        <v>0</v>
      </c>
      <c r="J1067">
        <f>'Raw counts'!J1067/'Raw counts'!J$1246*10000</f>
        <v>0</v>
      </c>
      <c r="K1067">
        <f>'Raw counts'!K1067/'Raw counts'!K$1246*10000</f>
        <v>0</v>
      </c>
      <c r="L1067">
        <f>'Raw counts'!L1067/'Raw counts'!L$1246*10000</f>
        <v>0</v>
      </c>
      <c r="M1067">
        <f>'Raw counts'!M1067/'Raw counts'!M$1246*10000</f>
        <v>0</v>
      </c>
      <c r="N1067">
        <f>'Raw counts'!N1067/'Raw counts'!N$1246*10000</f>
        <v>0</v>
      </c>
      <c r="O1067">
        <f>'Raw counts'!O1067/'Raw counts'!O$1246*10000</f>
        <v>0</v>
      </c>
      <c r="P1067">
        <f>'Raw counts'!P1067/'Raw counts'!P$1246*10000</f>
        <v>0</v>
      </c>
      <c r="Q1067">
        <f>'Raw counts'!Q1067/'Raw counts'!Q$1246*10000</f>
        <v>0</v>
      </c>
      <c r="R1067">
        <f>'Raw counts'!R1067/'Raw counts'!R$1246*10000</f>
        <v>0</v>
      </c>
      <c r="S1067">
        <f>'Raw counts'!S1067/'Raw counts'!S$1246*10000</f>
        <v>0</v>
      </c>
      <c r="T1067">
        <f>'Raw counts'!T1067/'Raw counts'!T$1246*10000</f>
        <v>0</v>
      </c>
      <c r="U1067">
        <f>'Raw counts'!U1067/'Raw counts'!U$1246*10000</f>
        <v>0</v>
      </c>
      <c r="V1067">
        <f t="shared" si="65"/>
        <v>0</v>
      </c>
      <c r="W1067" t="str">
        <f t="shared" si="66"/>
        <v/>
      </c>
      <c r="X1067">
        <f t="shared" si="64"/>
        <v>0</v>
      </c>
      <c r="Y1067">
        <f t="shared" si="67"/>
        <v>0</v>
      </c>
    </row>
    <row r="1068" spans="1:25" x14ac:dyDescent="0.25">
      <c r="A1068">
        <v>1077</v>
      </c>
      <c r="B1068" t="s">
        <v>532</v>
      </c>
      <c r="C1068">
        <v>67800</v>
      </c>
      <c r="D1068">
        <v>444</v>
      </c>
      <c r="E1068">
        <f>'Raw counts'!E1068/'Raw counts'!E$1246*10000</f>
        <v>2.8017294515558566E-2</v>
      </c>
      <c r="F1068">
        <f>'Raw counts'!F1068/'Raw counts'!F$1246*10000</f>
        <v>0</v>
      </c>
      <c r="G1068">
        <f>'Raw counts'!G1068/'Raw counts'!G$1246*10000</f>
        <v>5.0364437066614018E-2</v>
      </c>
      <c r="H1068">
        <f>'Raw counts'!H1068/'Raw counts'!H$1246*10000</f>
        <v>0</v>
      </c>
      <c r="I1068">
        <f>'Raw counts'!I1068/'Raw counts'!I$1246*10000</f>
        <v>8.0039650411434585E-2</v>
      </c>
      <c r="J1068">
        <f>'Raw counts'!J1068/'Raw counts'!J$1246*10000</f>
        <v>0.18243820275688777</v>
      </c>
      <c r="K1068">
        <f>'Raw counts'!K1068/'Raw counts'!K$1246*10000</f>
        <v>3.567645911143319E-2</v>
      </c>
      <c r="L1068">
        <f>'Raw counts'!L1068/'Raw counts'!L$1246*10000</f>
        <v>3.0868716231829352E-2</v>
      </c>
      <c r="M1068">
        <f>'Raw counts'!M1068/'Raw counts'!M$1246*10000</f>
        <v>0</v>
      </c>
      <c r="N1068">
        <f>'Raw counts'!N1068/'Raw counts'!N$1246*10000</f>
        <v>0</v>
      </c>
      <c r="O1068">
        <f>'Raw counts'!O1068/'Raw counts'!O$1246*10000</f>
        <v>0.29278467504434674</v>
      </c>
      <c r="P1068">
        <f>'Raw counts'!P1068/'Raw counts'!P$1246*10000</f>
        <v>8.5475601203325504E-3</v>
      </c>
      <c r="Q1068">
        <f>'Raw counts'!Q1068/'Raw counts'!Q$1246*10000</f>
        <v>0</v>
      </c>
      <c r="R1068">
        <f>'Raw counts'!R1068/'Raw counts'!R$1246*10000</f>
        <v>0</v>
      </c>
      <c r="S1068">
        <f>'Raw counts'!S1068/'Raw counts'!S$1246*10000</f>
        <v>0</v>
      </c>
      <c r="T1068">
        <f>'Raw counts'!T1068/'Raw counts'!T$1246*10000</f>
        <v>0.24913960924600045</v>
      </c>
      <c r="U1068">
        <f>'Raw counts'!U1068/'Raw counts'!U$1246*10000</f>
        <v>0.10414722946672279</v>
      </c>
      <c r="V1068">
        <f t="shared" si="65"/>
        <v>1</v>
      </c>
      <c r="W1068">
        <f t="shared" si="66"/>
        <v>0.43494171813067128</v>
      </c>
      <c r="X1068">
        <f t="shared" si="64"/>
        <v>4.5267195565973056E-2</v>
      </c>
      <c r="Y1068">
        <f t="shared" si="67"/>
        <v>8.1827384234675324E-2</v>
      </c>
    </row>
    <row r="1069" spans="1:25" x14ac:dyDescent="0.25">
      <c r="A1069">
        <v>1078</v>
      </c>
      <c r="B1069" t="s">
        <v>1139</v>
      </c>
      <c r="C1069">
        <v>117500</v>
      </c>
      <c r="D1069">
        <v>1032</v>
      </c>
      <c r="E1069">
        <f>'Raw counts'!E1069/'Raw counts'!E$1246*10000</f>
        <v>0</v>
      </c>
      <c r="F1069">
        <f>'Raw counts'!F1069/'Raw counts'!F$1246*10000</f>
        <v>0</v>
      </c>
      <c r="G1069">
        <f>'Raw counts'!G1069/'Raw counts'!G$1246*10000</f>
        <v>0</v>
      </c>
      <c r="H1069">
        <f>'Raw counts'!H1069/'Raw counts'!H$1246*10000</f>
        <v>0</v>
      </c>
      <c r="I1069">
        <f>'Raw counts'!I1069/'Raw counts'!I$1246*10000</f>
        <v>0</v>
      </c>
      <c r="J1069">
        <f>'Raw counts'!J1069/'Raw counts'!J$1246*10000</f>
        <v>0</v>
      </c>
      <c r="K1069">
        <f>'Raw counts'!K1069/'Raw counts'!K$1246*10000</f>
        <v>0</v>
      </c>
      <c r="L1069">
        <f>'Raw counts'!L1069/'Raw counts'!L$1246*10000</f>
        <v>0</v>
      </c>
      <c r="M1069">
        <f>'Raw counts'!M1069/'Raw counts'!M$1246*10000</f>
        <v>0</v>
      </c>
      <c r="N1069">
        <f>'Raw counts'!N1069/'Raw counts'!N$1246*10000</f>
        <v>0</v>
      </c>
      <c r="O1069">
        <f>'Raw counts'!O1069/'Raw counts'!O$1246*10000</f>
        <v>0</v>
      </c>
      <c r="P1069">
        <f>'Raw counts'!P1069/'Raw counts'!P$1246*10000</f>
        <v>0</v>
      </c>
      <c r="Q1069">
        <f>'Raw counts'!Q1069/'Raw counts'!Q$1246*10000</f>
        <v>0</v>
      </c>
      <c r="R1069">
        <f>'Raw counts'!R1069/'Raw counts'!R$1246*10000</f>
        <v>0</v>
      </c>
      <c r="S1069">
        <f>'Raw counts'!S1069/'Raw counts'!S$1246*10000</f>
        <v>0</v>
      </c>
      <c r="T1069">
        <f>'Raw counts'!T1069/'Raw counts'!T$1246*10000</f>
        <v>0</v>
      </c>
      <c r="U1069">
        <f>'Raw counts'!U1069/'Raw counts'!U$1246*10000</f>
        <v>0</v>
      </c>
      <c r="V1069">
        <f t="shared" si="65"/>
        <v>0</v>
      </c>
      <c r="W1069" t="str">
        <f t="shared" si="66"/>
        <v/>
      </c>
      <c r="X1069">
        <f t="shared" si="64"/>
        <v>0</v>
      </c>
      <c r="Y1069">
        <f t="shared" si="67"/>
        <v>0</v>
      </c>
    </row>
    <row r="1070" spans="1:25" x14ac:dyDescent="0.25">
      <c r="A1070">
        <v>1079</v>
      </c>
      <c r="B1070" t="s">
        <v>1140</v>
      </c>
      <c r="C1070">
        <v>65300</v>
      </c>
      <c r="D1070">
        <v>475</v>
      </c>
      <c r="E1070">
        <f>'Raw counts'!E1070/'Raw counts'!E$1246*10000</f>
        <v>0</v>
      </c>
      <c r="F1070">
        <f>'Raw counts'!F1070/'Raw counts'!F$1246*10000</f>
        <v>0</v>
      </c>
      <c r="G1070">
        <f>'Raw counts'!G1070/'Raw counts'!G$1246*10000</f>
        <v>0</v>
      </c>
      <c r="H1070">
        <f>'Raw counts'!H1070/'Raw counts'!H$1246*10000</f>
        <v>0</v>
      </c>
      <c r="I1070">
        <f>'Raw counts'!I1070/'Raw counts'!I$1246*10000</f>
        <v>0</v>
      </c>
      <c r="J1070">
        <f>'Raw counts'!J1070/'Raw counts'!J$1246*10000</f>
        <v>0</v>
      </c>
      <c r="K1070">
        <f>'Raw counts'!K1070/'Raw counts'!K$1246*10000</f>
        <v>0</v>
      </c>
      <c r="L1070">
        <f>'Raw counts'!L1070/'Raw counts'!L$1246*10000</f>
        <v>0</v>
      </c>
      <c r="M1070">
        <f>'Raw counts'!M1070/'Raw counts'!M$1246*10000</f>
        <v>0</v>
      </c>
      <c r="N1070">
        <f>'Raw counts'!N1070/'Raw counts'!N$1246*10000</f>
        <v>0</v>
      </c>
      <c r="O1070">
        <f>'Raw counts'!O1070/'Raw counts'!O$1246*10000</f>
        <v>0</v>
      </c>
      <c r="P1070">
        <f>'Raw counts'!P1070/'Raw counts'!P$1246*10000</f>
        <v>0</v>
      </c>
      <c r="Q1070">
        <f>'Raw counts'!Q1070/'Raw counts'!Q$1246*10000</f>
        <v>0</v>
      </c>
      <c r="R1070">
        <f>'Raw counts'!R1070/'Raw counts'!R$1246*10000</f>
        <v>0</v>
      </c>
      <c r="S1070">
        <f>'Raw counts'!S1070/'Raw counts'!S$1246*10000</f>
        <v>0</v>
      </c>
      <c r="T1070">
        <f>'Raw counts'!T1070/'Raw counts'!T$1246*10000</f>
        <v>0</v>
      </c>
      <c r="U1070">
        <f>'Raw counts'!U1070/'Raw counts'!U$1246*10000</f>
        <v>0</v>
      </c>
      <c r="V1070">
        <f t="shared" si="65"/>
        <v>0</v>
      </c>
      <c r="W1070" t="str">
        <f t="shared" si="66"/>
        <v/>
      </c>
      <c r="X1070">
        <f t="shared" si="64"/>
        <v>0</v>
      </c>
      <c r="Y1070">
        <f t="shared" si="67"/>
        <v>0</v>
      </c>
    </row>
    <row r="1071" spans="1:25" x14ac:dyDescent="0.25">
      <c r="A1071">
        <v>1080</v>
      </c>
      <c r="B1071" t="s">
        <v>1141</v>
      </c>
      <c r="C1071">
        <v>37500</v>
      </c>
      <c r="D1071">
        <v>1089</v>
      </c>
      <c r="E1071">
        <f>'Raw counts'!E1071/'Raw counts'!E$1246*10000</f>
        <v>0</v>
      </c>
      <c r="F1071">
        <f>'Raw counts'!F1071/'Raw counts'!F$1246*10000</f>
        <v>0</v>
      </c>
      <c r="G1071">
        <f>'Raw counts'!G1071/'Raw counts'!G$1246*10000</f>
        <v>0</v>
      </c>
      <c r="H1071">
        <f>'Raw counts'!H1071/'Raw counts'!H$1246*10000</f>
        <v>0</v>
      </c>
      <c r="I1071">
        <f>'Raw counts'!I1071/'Raw counts'!I$1246*10000</f>
        <v>0</v>
      </c>
      <c r="J1071">
        <f>'Raw counts'!J1071/'Raw counts'!J$1246*10000</f>
        <v>0</v>
      </c>
      <c r="K1071">
        <f>'Raw counts'!K1071/'Raw counts'!K$1246*10000</f>
        <v>0</v>
      </c>
      <c r="L1071">
        <f>'Raw counts'!L1071/'Raw counts'!L$1246*10000</f>
        <v>0</v>
      </c>
      <c r="M1071">
        <f>'Raw counts'!M1071/'Raw counts'!M$1246*10000</f>
        <v>0</v>
      </c>
      <c r="N1071">
        <f>'Raw counts'!N1071/'Raw counts'!N$1246*10000</f>
        <v>0</v>
      </c>
      <c r="O1071">
        <f>'Raw counts'!O1071/'Raw counts'!O$1246*10000</f>
        <v>0</v>
      </c>
      <c r="P1071">
        <f>'Raw counts'!P1071/'Raw counts'!P$1246*10000</f>
        <v>0</v>
      </c>
      <c r="Q1071">
        <f>'Raw counts'!Q1071/'Raw counts'!Q$1246*10000</f>
        <v>0</v>
      </c>
      <c r="R1071">
        <f>'Raw counts'!R1071/'Raw counts'!R$1246*10000</f>
        <v>0</v>
      </c>
      <c r="S1071">
        <f>'Raw counts'!S1071/'Raw counts'!S$1246*10000</f>
        <v>0</v>
      </c>
      <c r="T1071">
        <f>'Raw counts'!T1071/'Raw counts'!T$1246*10000</f>
        <v>0</v>
      </c>
      <c r="U1071">
        <f>'Raw counts'!U1071/'Raw counts'!U$1246*10000</f>
        <v>0</v>
      </c>
      <c r="V1071">
        <f t="shared" si="65"/>
        <v>0</v>
      </c>
      <c r="W1071" t="str">
        <f t="shared" si="66"/>
        <v/>
      </c>
      <c r="X1071">
        <f t="shared" si="64"/>
        <v>0</v>
      </c>
      <c r="Y1071">
        <f t="shared" si="67"/>
        <v>0</v>
      </c>
    </row>
    <row r="1072" spans="1:25" x14ac:dyDescent="0.25">
      <c r="A1072">
        <v>1081</v>
      </c>
      <c r="B1072" t="s">
        <v>533</v>
      </c>
      <c r="C1072">
        <v>9000</v>
      </c>
      <c r="D1072">
        <v>44</v>
      </c>
      <c r="E1072">
        <f>'Raw counts'!E1072/'Raw counts'!E$1246*10000</f>
        <v>2.6672464378811753</v>
      </c>
      <c r="F1072">
        <f>'Raw counts'!F1072/'Raw counts'!F$1246*10000</f>
        <v>2.4116784297512526</v>
      </c>
      <c r="G1072">
        <f>'Raw counts'!G1072/'Raw counts'!G$1246*10000</f>
        <v>0.13094753637319645</v>
      </c>
      <c r="H1072">
        <f>'Raw counts'!H1072/'Raw counts'!H$1246*10000</f>
        <v>8.3763727653408032E-2</v>
      </c>
      <c r="I1072">
        <f>'Raw counts'!I1072/'Raw counts'!I$1246*10000</f>
        <v>0.32631549783123331</v>
      </c>
      <c r="J1072">
        <f>'Raw counts'!J1072/'Raw counts'!J$1246*10000</f>
        <v>1.0650446431212908</v>
      </c>
      <c r="K1072">
        <f>'Raw counts'!K1072/'Raw counts'!K$1246*10000</f>
        <v>0.29433078766932386</v>
      </c>
      <c r="L1072">
        <f>'Raw counts'!L1072/'Raw counts'!L$1246*10000</f>
        <v>1.5169769119641852</v>
      </c>
      <c r="M1072">
        <f>'Raw counts'!M1072/'Raw counts'!M$1246*10000</f>
        <v>0.58056329383967054</v>
      </c>
      <c r="N1072">
        <f>'Raw counts'!N1072/'Raw counts'!N$1246*10000</f>
        <v>1.173013003032422</v>
      </c>
      <c r="O1072">
        <f>'Raw counts'!O1072/'Raw counts'!O$1246*10000</f>
        <v>0.40384093109565072</v>
      </c>
      <c r="P1072">
        <f>'Raw counts'!P1072/'Raw counts'!P$1246*10000</f>
        <v>3.8464020541496481E-2</v>
      </c>
      <c r="Q1072">
        <f>'Raw counts'!Q1072/'Raw counts'!Q$1246*10000</f>
        <v>0.16576826766309649</v>
      </c>
      <c r="R1072">
        <f>'Raw counts'!R1072/'Raw counts'!R$1246*10000</f>
        <v>0.15226463593725895</v>
      </c>
      <c r="S1072">
        <f>'Raw counts'!S1072/'Raw counts'!S$1246*10000</f>
        <v>5.4284749568164814E-2</v>
      </c>
      <c r="T1072">
        <f>'Raw counts'!T1072/'Raw counts'!T$1246*10000</f>
        <v>0.5584163655513803</v>
      </c>
      <c r="U1072">
        <f>'Raw counts'!U1072/'Raw counts'!U$1246*10000</f>
        <v>2.2521838372178804</v>
      </c>
      <c r="V1072">
        <f t="shared" si="65"/>
        <v>1</v>
      </c>
      <c r="W1072">
        <f t="shared" si="66"/>
        <v>0.35923775958036686</v>
      </c>
      <c r="X1072">
        <f t="shared" si="64"/>
        <v>1.0085408073427484</v>
      </c>
      <c r="Y1072">
        <f t="shared" si="67"/>
        <v>0.59977947632591877</v>
      </c>
    </row>
    <row r="1073" spans="1:25" x14ac:dyDescent="0.25">
      <c r="A1073">
        <v>1082</v>
      </c>
      <c r="B1073" t="s">
        <v>1142</v>
      </c>
      <c r="C1073">
        <v>32900</v>
      </c>
      <c r="D1073">
        <v>589</v>
      </c>
      <c r="E1073">
        <f>'Raw counts'!E1073/'Raw counts'!E$1246*10000</f>
        <v>0</v>
      </c>
      <c r="F1073">
        <f>'Raw counts'!F1073/'Raw counts'!F$1246*10000</f>
        <v>0</v>
      </c>
      <c r="G1073">
        <f>'Raw counts'!G1073/'Raw counts'!G$1246*10000</f>
        <v>0</v>
      </c>
      <c r="H1073">
        <f>'Raw counts'!H1073/'Raw counts'!H$1246*10000</f>
        <v>0</v>
      </c>
      <c r="I1073">
        <f>'Raw counts'!I1073/'Raw counts'!I$1246*10000</f>
        <v>0</v>
      </c>
      <c r="J1073">
        <f>'Raw counts'!J1073/'Raw counts'!J$1246*10000</f>
        <v>0</v>
      </c>
      <c r="K1073">
        <f>'Raw counts'!K1073/'Raw counts'!K$1246*10000</f>
        <v>0</v>
      </c>
      <c r="L1073">
        <f>'Raw counts'!L1073/'Raw counts'!L$1246*10000</f>
        <v>0</v>
      </c>
      <c r="M1073">
        <f>'Raw counts'!M1073/'Raw counts'!M$1246*10000</f>
        <v>0</v>
      </c>
      <c r="N1073">
        <f>'Raw counts'!N1073/'Raw counts'!N$1246*10000</f>
        <v>0</v>
      </c>
      <c r="O1073">
        <f>'Raw counts'!O1073/'Raw counts'!O$1246*10000</f>
        <v>0</v>
      </c>
      <c r="P1073">
        <f>'Raw counts'!P1073/'Raw counts'!P$1246*10000</f>
        <v>0</v>
      </c>
      <c r="Q1073">
        <f>'Raw counts'!Q1073/'Raw counts'!Q$1246*10000</f>
        <v>0</v>
      </c>
      <c r="R1073">
        <f>'Raw counts'!R1073/'Raw counts'!R$1246*10000</f>
        <v>0</v>
      </c>
      <c r="S1073">
        <f>'Raw counts'!S1073/'Raw counts'!S$1246*10000</f>
        <v>0</v>
      </c>
      <c r="T1073">
        <f>'Raw counts'!T1073/'Raw counts'!T$1246*10000</f>
        <v>0</v>
      </c>
      <c r="U1073">
        <f>'Raw counts'!U1073/'Raw counts'!U$1246*10000</f>
        <v>0</v>
      </c>
      <c r="V1073">
        <f t="shared" si="65"/>
        <v>0</v>
      </c>
      <c r="W1073" t="str">
        <f t="shared" si="66"/>
        <v/>
      </c>
      <c r="X1073">
        <f t="shared" si="64"/>
        <v>0</v>
      </c>
      <c r="Y1073">
        <f t="shared" si="67"/>
        <v>0</v>
      </c>
    </row>
    <row r="1074" spans="1:25" x14ac:dyDescent="0.25">
      <c r="A1074">
        <v>1083</v>
      </c>
      <c r="B1074" t="s">
        <v>1143</v>
      </c>
      <c r="C1074">
        <v>115000</v>
      </c>
      <c r="D1074">
        <v>824</v>
      </c>
      <c r="E1074">
        <f>'Raw counts'!E1074/'Raw counts'!E$1246*10000</f>
        <v>0</v>
      </c>
      <c r="F1074">
        <f>'Raw counts'!F1074/'Raw counts'!F$1246*10000</f>
        <v>0</v>
      </c>
      <c r="G1074">
        <f>'Raw counts'!G1074/'Raw counts'!G$1246*10000</f>
        <v>0</v>
      </c>
      <c r="H1074">
        <f>'Raw counts'!H1074/'Raw counts'!H$1246*10000</f>
        <v>0</v>
      </c>
      <c r="I1074">
        <f>'Raw counts'!I1074/'Raw counts'!I$1246*10000</f>
        <v>0</v>
      </c>
      <c r="J1074">
        <f>'Raw counts'!J1074/'Raw counts'!J$1246*10000</f>
        <v>0</v>
      </c>
      <c r="K1074">
        <f>'Raw counts'!K1074/'Raw counts'!K$1246*10000</f>
        <v>0</v>
      </c>
      <c r="L1074">
        <f>'Raw counts'!L1074/'Raw counts'!L$1246*10000</f>
        <v>0</v>
      </c>
      <c r="M1074">
        <f>'Raw counts'!M1074/'Raw counts'!M$1246*10000</f>
        <v>0</v>
      </c>
      <c r="N1074">
        <f>'Raw counts'!N1074/'Raw counts'!N$1246*10000</f>
        <v>0</v>
      </c>
      <c r="O1074">
        <f>'Raw counts'!O1074/'Raw counts'!O$1246*10000</f>
        <v>0</v>
      </c>
      <c r="P1074">
        <f>'Raw counts'!P1074/'Raw counts'!P$1246*10000</f>
        <v>0</v>
      </c>
      <c r="Q1074">
        <f>'Raw counts'!Q1074/'Raw counts'!Q$1246*10000</f>
        <v>0</v>
      </c>
      <c r="R1074">
        <f>'Raw counts'!R1074/'Raw counts'!R$1246*10000</f>
        <v>0</v>
      </c>
      <c r="S1074">
        <f>'Raw counts'!S1074/'Raw counts'!S$1246*10000</f>
        <v>0</v>
      </c>
      <c r="T1074">
        <f>'Raw counts'!T1074/'Raw counts'!T$1246*10000</f>
        <v>0</v>
      </c>
      <c r="U1074">
        <f>'Raw counts'!U1074/'Raw counts'!U$1246*10000</f>
        <v>0</v>
      </c>
      <c r="V1074">
        <f t="shared" si="65"/>
        <v>0</v>
      </c>
      <c r="W1074" t="str">
        <f t="shared" si="66"/>
        <v/>
      </c>
      <c r="X1074">
        <f t="shared" si="64"/>
        <v>0</v>
      </c>
      <c r="Y1074">
        <f t="shared" si="67"/>
        <v>0</v>
      </c>
    </row>
    <row r="1075" spans="1:25" x14ac:dyDescent="0.25">
      <c r="A1075">
        <v>1084</v>
      </c>
      <c r="B1075" t="s">
        <v>534</v>
      </c>
      <c r="C1075">
        <v>45100</v>
      </c>
      <c r="D1075">
        <v>822</v>
      </c>
      <c r="E1075">
        <f>'Raw counts'!E1075/'Raw counts'!E$1246*10000</f>
        <v>17.019572508384641</v>
      </c>
      <c r="F1075">
        <f>'Raw counts'!F1075/'Raw counts'!F$1246*10000</f>
        <v>27.799925844989779</v>
      </c>
      <c r="G1075">
        <f>'Raw counts'!G1075/'Raw counts'!G$1246*10000</f>
        <v>39.566301759531974</v>
      </c>
      <c r="H1075">
        <f>'Raw counts'!H1075/'Raw counts'!H$1246*10000</f>
        <v>40.618427601265104</v>
      </c>
      <c r="I1075">
        <f>'Raw counts'!I1075/'Raw counts'!I$1246*10000</f>
        <v>15.669300792084695</v>
      </c>
      <c r="J1075">
        <f>'Raw counts'!J1075/'Raw counts'!J$1246*10000</f>
        <v>12.982696969159068</v>
      </c>
      <c r="K1075">
        <f>'Raw counts'!K1075/'Raw counts'!K$1246*10000</f>
        <v>46.829812141144991</v>
      </c>
      <c r="L1075">
        <f>'Raw counts'!L1075/'Raw counts'!L$1246*10000</f>
        <v>16.369239236078652</v>
      </c>
      <c r="M1075">
        <f>'Raw counts'!M1075/'Raw counts'!M$1246*10000</f>
        <v>24.356012470130938</v>
      </c>
      <c r="N1075">
        <f>'Raw counts'!N1075/'Raw counts'!N$1246*10000</f>
        <v>29.884339085068188</v>
      </c>
      <c r="O1075">
        <f>'Raw counts'!O1075/'Raw counts'!O$1246*10000</f>
        <v>31.12603976419728</v>
      </c>
      <c r="P1075">
        <f>'Raw counts'!P1075/'Raw counts'!P$1246*10000</f>
        <v>69.183951613971672</v>
      </c>
      <c r="Q1075">
        <f>'Raw counts'!Q1075/'Raw counts'!Q$1246*10000</f>
        <v>38.721517111185655</v>
      </c>
      <c r="R1075">
        <f>'Raw counts'!R1075/'Raw counts'!R$1246*10000</f>
        <v>51.237049992887634</v>
      </c>
      <c r="S1075">
        <f>'Raw counts'!S1075/'Raw counts'!S$1246*10000</f>
        <v>51.527084290102046</v>
      </c>
      <c r="T1075">
        <f>'Raw counts'!T1075/'Raw counts'!T$1246*10000</f>
        <v>47.491164134892777</v>
      </c>
      <c r="U1075">
        <f>'Raw counts'!U1075/'Raw counts'!U$1246*10000</f>
        <v>42.383582925061731</v>
      </c>
      <c r="V1075">
        <f t="shared" si="65"/>
        <v>1</v>
      </c>
      <c r="W1075">
        <f t="shared" si="66"/>
        <v>9.3533431608707873E-3</v>
      </c>
      <c r="X1075">
        <f t="shared" si="64"/>
        <v>26.801254369196648</v>
      </c>
      <c r="Y1075">
        <f t="shared" si="67"/>
        <v>45.194341114670863</v>
      </c>
    </row>
    <row r="1076" spans="1:25" x14ac:dyDescent="0.25">
      <c r="A1076">
        <v>1085</v>
      </c>
      <c r="B1076" t="s">
        <v>535</v>
      </c>
      <c r="C1076">
        <v>2600</v>
      </c>
      <c r="D1076">
        <v>993</v>
      </c>
      <c r="E1076">
        <f>'Raw counts'!E1076/'Raw counts'!E$1246*10000</f>
        <v>2.6130796684844291</v>
      </c>
      <c r="F1076">
        <f>'Raw counts'!F1076/'Raw counts'!F$1246*10000</f>
        <v>3.1007294096801816</v>
      </c>
      <c r="G1076">
        <f>'Raw counts'!G1076/'Raw counts'!G$1246*10000</f>
        <v>3.021866223996841E-2</v>
      </c>
      <c r="H1076">
        <f>'Raw counts'!H1076/'Raw counts'!H$1246*10000</f>
        <v>0.23035025104687207</v>
      </c>
      <c r="I1076">
        <f>'Raw counts'!I1076/'Raw counts'!I$1246*10000</f>
        <v>0.46176721391212261</v>
      </c>
      <c r="J1076">
        <f>'Raw counts'!J1076/'Raw counts'!J$1246*10000</f>
        <v>1.3313058039016135</v>
      </c>
      <c r="K1076">
        <f>'Raw counts'!K1076/'Raw counts'!K$1246*10000</f>
        <v>1.7169295947377223</v>
      </c>
      <c r="L1076">
        <f>'Raw counts'!L1076/'Raw counts'!L$1246*10000</f>
        <v>0.83786515486393953</v>
      </c>
      <c r="M1076">
        <f>'Raw counts'!M1076/'Raw counts'!M$1246*10000</f>
        <v>1.2947482981662495</v>
      </c>
      <c r="N1076">
        <f>'Raw counts'!N1076/'Raw counts'!N$1246*10000</f>
        <v>1.7961761608933959</v>
      </c>
      <c r="O1076">
        <f>'Raw counts'!O1076/'Raw counts'!O$1246*10000</f>
        <v>0.50143582277709964</v>
      </c>
      <c r="P1076">
        <f>'Raw counts'!P1076/'Raw counts'!P$1246*10000</f>
        <v>0.47011580661829033</v>
      </c>
      <c r="Q1076">
        <f>'Raw counts'!Q1076/'Raw counts'!Q$1246*10000</f>
        <v>7.800859654733952E-2</v>
      </c>
      <c r="R1076">
        <f>'Raw counts'!R1076/'Raw counts'!R$1246*10000</f>
        <v>1.5066185029581414</v>
      </c>
      <c r="S1076">
        <f>'Raw counts'!S1076/'Raw counts'!S$1246*10000</f>
        <v>0.2985661226249065</v>
      </c>
      <c r="T1076">
        <f>'Raw counts'!T1076/'Raw counts'!T$1246*10000</f>
        <v>2.4742140504430385</v>
      </c>
      <c r="U1076">
        <f>'Raw counts'!U1076/'Raw counts'!U$1246*10000</f>
        <v>1.8833290661899038</v>
      </c>
      <c r="V1076">
        <f t="shared" si="65"/>
        <v>1</v>
      </c>
      <c r="W1076">
        <f t="shared" si="66"/>
        <v>0.73418087480526351</v>
      </c>
      <c r="X1076">
        <f t="shared" si="64"/>
        <v>1.2907771174481217</v>
      </c>
      <c r="Y1076">
        <f t="shared" si="67"/>
        <v>1.1260580161315143</v>
      </c>
    </row>
    <row r="1077" spans="1:25" x14ac:dyDescent="0.25">
      <c r="A1077">
        <v>1086</v>
      </c>
      <c r="B1077" t="s">
        <v>536</v>
      </c>
      <c r="C1077">
        <v>7300</v>
      </c>
      <c r="D1077">
        <v>361</v>
      </c>
      <c r="E1077">
        <f>'Raw counts'!E1077/'Raw counts'!E$1246*10000</f>
        <v>0.74899567338259898</v>
      </c>
      <c r="F1077">
        <f>'Raw counts'!F1077/'Raw counts'!F$1246*10000</f>
        <v>0.13124780570074845</v>
      </c>
      <c r="G1077">
        <f>'Raw counts'!G1077/'Raw counts'!G$1246*10000</f>
        <v>3.6363123562095319</v>
      </c>
      <c r="H1077">
        <f>'Raw counts'!H1077/'Raw counts'!H$1246*10000</f>
        <v>4.439477565630626</v>
      </c>
      <c r="I1077">
        <f>'Raw counts'!I1077/'Raw counts'!I$1246*10000</f>
        <v>3.5894704761435667</v>
      </c>
      <c r="J1077">
        <f>'Raw counts'!J1077/'Raw counts'!J$1246*10000</f>
        <v>1.3460980906116313</v>
      </c>
      <c r="K1077">
        <f>'Raw counts'!K1077/'Raw counts'!K$1246*10000</f>
        <v>3.8976531579240761</v>
      </c>
      <c r="L1077">
        <f>'Raw counts'!L1077/'Raw counts'!L$1246*10000</f>
        <v>0.24253991325008775</v>
      </c>
      <c r="M1077">
        <f>'Raw counts'!M1077/'Raw counts'!M$1246*10000</f>
        <v>1.5297382028156399</v>
      </c>
      <c r="N1077">
        <f>'Raw counts'!N1077/'Raw counts'!N$1246*10000</f>
        <v>1.7870119968072051</v>
      </c>
      <c r="O1077">
        <f>'Raw counts'!O1077/'Raw counts'!O$1246*10000</f>
        <v>2.3826614934643393</v>
      </c>
      <c r="P1077">
        <f>'Raw counts'!P1077/'Raw counts'!P$1246*10000</f>
        <v>12.081976230090062</v>
      </c>
      <c r="Q1077">
        <f>'Raw counts'!Q1077/'Raw counts'!Q$1246*10000</f>
        <v>0.13651504395784417</v>
      </c>
      <c r="R1077">
        <f>'Raw counts'!R1077/'Raw counts'!R$1246*10000</f>
        <v>3.8667203599856554</v>
      </c>
      <c r="S1077">
        <f>'Raw counts'!S1077/'Raw counts'!S$1246*10000</f>
        <v>3.0833737754717614</v>
      </c>
      <c r="T1077">
        <f>'Raw counts'!T1077/'Raw counts'!T$1246*10000</f>
        <v>4.0377798739869037</v>
      </c>
      <c r="U1077">
        <f>'Raw counts'!U1077/'Raw counts'!U$1246*10000</f>
        <v>4.5000282065413133</v>
      </c>
      <c r="V1077">
        <f t="shared" si="65"/>
        <v>1</v>
      </c>
      <c r="W1077">
        <f t="shared" si="66"/>
        <v>0.19297421864270117</v>
      </c>
      <c r="X1077">
        <f t="shared" si="64"/>
        <v>2.1735036935187235</v>
      </c>
      <c r="Y1077">
        <f t="shared" si="67"/>
        <v>3.9845083725381354</v>
      </c>
    </row>
    <row r="1078" spans="1:25" x14ac:dyDescent="0.25">
      <c r="A1078">
        <v>1087</v>
      </c>
      <c r="B1078" t="s">
        <v>1144</v>
      </c>
      <c r="C1078">
        <v>117700</v>
      </c>
      <c r="D1078">
        <v>1040</v>
      </c>
      <c r="E1078">
        <f>'Raw counts'!E1078/'Raw counts'!E$1246*10000</f>
        <v>0</v>
      </c>
      <c r="F1078">
        <f>'Raw counts'!F1078/'Raw counts'!F$1246*10000</f>
        <v>0</v>
      </c>
      <c r="G1078">
        <f>'Raw counts'!G1078/'Raw counts'!G$1246*10000</f>
        <v>0</v>
      </c>
      <c r="H1078">
        <f>'Raw counts'!H1078/'Raw counts'!H$1246*10000</f>
        <v>0</v>
      </c>
      <c r="I1078">
        <f>'Raw counts'!I1078/'Raw counts'!I$1246*10000</f>
        <v>0</v>
      </c>
      <c r="J1078">
        <f>'Raw counts'!J1078/'Raw counts'!J$1246*10000</f>
        <v>0</v>
      </c>
      <c r="K1078">
        <f>'Raw counts'!K1078/'Raw counts'!K$1246*10000</f>
        <v>0</v>
      </c>
      <c r="L1078">
        <f>'Raw counts'!L1078/'Raw counts'!L$1246*10000</f>
        <v>0</v>
      </c>
      <c r="M1078">
        <f>'Raw counts'!M1078/'Raw counts'!M$1246*10000</f>
        <v>0</v>
      </c>
      <c r="N1078">
        <f>'Raw counts'!N1078/'Raw counts'!N$1246*10000</f>
        <v>0</v>
      </c>
      <c r="O1078">
        <f>'Raw counts'!O1078/'Raw counts'!O$1246*10000</f>
        <v>0</v>
      </c>
      <c r="P1078">
        <f>'Raw counts'!P1078/'Raw counts'!P$1246*10000</f>
        <v>0</v>
      </c>
      <c r="Q1078">
        <f>'Raw counts'!Q1078/'Raw counts'!Q$1246*10000</f>
        <v>0</v>
      </c>
      <c r="R1078">
        <f>'Raw counts'!R1078/'Raw counts'!R$1246*10000</f>
        <v>0</v>
      </c>
      <c r="S1078">
        <f>'Raw counts'!S1078/'Raw counts'!S$1246*10000</f>
        <v>0</v>
      </c>
      <c r="T1078">
        <f>'Raw counts'!T1078/'Raw counts'!T$1246*10000</f>
        <v>0</v>
      </c>
      <c r="U1078">
        <f>'Raw counts'!U1078/'Raw counts'!U$1246*10000</f>
        <v>0</v>
      </c>
      <c r="V1078">
        <f t="shared" si="65"/>
        <v>0</v>
      </c>
      <c r="W1078" t="str">
        <f t="shared" si="66"/>
        <v/>
      </c>
      <c r="X1078">
        <f t="shared" si="64"/>
        <v>0</v>
      </c>
      <c r="Y1078">
        <f t="shared" si="67"/>
        <v>0</v>
      </c>
    </row>
    <row r="1079" spans="1:25" x14ac:dyDescent="0.25">
      <c r="A1079">
        <v>1088</v>
      </c>
      <c r="B1079" t="s">
        <v>1145</v>
      </c>
      <c r="C1079">
        <v>65400</v>
      </c>
      <c r="D1079">
        <v>475</v>
      </c>
      <c r="E1079">
        <f>'Raw counts'!E1079/'Raw counts'!E$1246*10000</f>
        <v>0</v>
      </c>
      <c r="F1079">
        <f>'Raw counts'!F1079/'Raw counts'!F$1246*10000</f>
        <v>0</v>
      </c>
      <c r="G1079">
        <f>'Raw counts'!G1079/'Raw counts'!G$1246*10000</f>
        <v>0</v>
      </c>
      <c r="H1079">
        <f>'Raw counts'!H1079/'Raw counts'!H$1246*10000</f>
        <v>0</v>
      </c>
      <c r="I1079">
        <f>'Raw counts'!I1079/'Raw counts'!I$1246*10000</f>
        <v>0</v>
      </c>
      <c r="J1079">
        <f>'Raw counts'!J1079/'Raw counts'!J$1246*10000</f>
        <v>0</v>
      </c>
      <c r="K1079">
        <f>'Raw counts'!K1079/'Raw counts'!K$1246*10000</f>
        <v>0</v>
      </c>
      <c r="L1079">
        <f>'Raw counts'!L1079/'Raw counts'!L$1246*10000</f>
        <v>0</v>
      </c>
      <c r="M1079">
        <f>'Raw counts'!M1079/'Raw counts'!M$1246*10000</f>
        <v>0</v>
      </c>
      <c r="N1079">
        <f>'Raw counts'!N1079/'Raw counts'!N$1246*10000</f>
        <v>0</v>
      </c>
      <c r="O1079">
        <f>'Raw counts'!O1079/'Raw counts'!O$1246*10000</f>
        <v>0</v>
      </c>
      <c r="P1079">
        <f>'Raw counts'!P1079/'Raw counts'!P$1246*10000</f>
        <v>0</v>
      </c>
      <c r="Q1079">
        <f>'Raw counts'!Q1079/'Raw counts'!Q$1246*10000</f>
        <v>0</v>
      </c>
      <c r="R1079">
        <f>'Raw counts'!R1079/'Raw counts'!R$1246*10000</f>
        <v>0</v>
      </c>
      <c r="S1079">
        <f>'Raw counts'!S1079/'Raw counts'!S$1246*10000</f>
        <v>0</v>
      </c>
      <c r="T1079">
        <f>'Raw counts'!T1079/'Raw counts'!T$1246*10000</f>
        <v>0</v>
      </c>
      <c r="U1079">
        <f>'Raw counts'!U1079/'Raw counts'!U$1246*10000</f>
        <v>0</v>
      </c>
      <c r="V1079">
        <f t="shared" si="65"/>
        <v>0</v>
      </c>
      <c r="W1079" t="str">
        <f t="shared" si="66"/>
        <v/>
      </c>
      <c r="X1079">
        <f t="shared" si="64"/>
        <v>0</v>
      </c>
      <c r="Y1079">
        <f t="shared" si="67"/>
        <v>0</v>
      </c>
    </row>
    <row r="1080" spans="1:25" x14ac:dyDescent="0.25">
      <c r="A1080">
        <v>1089</v>
      </c>
      <c r="B1080" t="s">
        <v>537</v>
      </c>
      <c r="C1080">
        <v>37400</v>
      </c>
      <c r="D1080">
        <v>695</v>
      </c>
      <c r="E1080">
        <f>'Raw counts'!E1080/'Raw counts'!E$1246*10000</f>
        <v>64.060610000007472</v>
      </c>
      <c r="F1080">
        <f>'Raw counts'!F1080/'Raw counts'!F$1246*10000</f>
        <v>69.594148972821856</v>
      </c>
      <c r="G1080">
        <f>'Raw counts'!G1080/'Raw counts'!G$1246*10000</f>
        <v>83.635184192819239</v>
      </c>
      <c r="H1080">
        <f>'Raw counts'!H1080/'Raw counts'!H$1246*10000</f>
        <v>56.742945174546158</v>
      </c>
      <c r="I1080">
        <f>'Raw counts'!I1080/'Raw counts'!I$1246*10000</f>
        <v>34.718737590006128</v>
      </c>
      <c r="J1080">
        <f>'Raw counts'!J1080/'Raw counts'!J$1246*10000</f>
        <v>29.259143112415465</v>
      </c>
      <c r="K1080">
        <f>'Raw counts'!K1080/'Raw counts'!K$1246*10000</f>
        <v>53.858074586097331</v>
      </c>
      <c r="L1080">
        <f>'Raw counts'!L1080/'Raw counts'!L$1246*10000</f>
        <v>40.504165512764658</v>
      </c>
      <c r="M1080">
        <f>'Raw counts'!M1080/'Raw counts'!M$1246*10000</f>
        <v>57.664679542884734</v>
      </c>
      <c r="N1080">
        <f>'Raw counts'!N1080/'Raw counts'!N$1246*10000</f>
        <v>55.149939470696211</v>
      </c>
      <c r="O1080">
        <f>'Raw counts'!O1080/'Raw counts'!O$1246*10000</f>
        <v>90.692577100805764</v>
      </c>
      <c r="P1080">
        <f>'Raw counts'!P1080/'Raw counts'!P$1246*10000</f>
        <v>53.379512951476784</v>
      </c>
      <c r="Q1080">
        <f>'Raw counts'!Q1080/'Raw counts'!Q$1246*10000</f>
        <v>65.663736143723042</v>
      </c>
      <c r="R1080">
        <f>'Raw counts'!R1080/'Raw counts'!R$1246*10000</f>
        <v>63.903063524405411</v>
      </c>
      <c r="S1080">
        <f>'Raw counts'!S1080/'Raw counts'!S$1246*10000</f>
        <v>98.130541794371538</v>
      </c>
      <c r="T1080">
        <f>'Raw counts'!T1080/'Raw counts'!T$1246*10000</f>
        <v>50.549567613912643</v>
      </c>
      <c r="U1080">
        <f>'Raw counts'!U1080/'Raw counts'!U$1246*10000</f>
        <v>52.051917393889163</v>
      </c>
      <c r="V1080">
        <f t="shared" si="65"/>
        <v>1</v>
      </c>
      <c r="W1080">
        <f t="shared" si="66"/>
        <v>0.19521447118381988</v>
      </c>
      <c r="X1080">
        <f t="shared" si="64"/>
        <v>54.44863207604034</v>
      </c>
      <c r="Y1080">
        <f t="shared" si="67"/>
        <v>66.190106999160065</v>
      </c>
    </row>
    <row r="1081" spans="1:25" x14ac:dyDescent="0.25">
      <c r="A1081">
        <v>1090</v>
      </c>
      <c r="B1081" t="s">
        <v>538</v>
      </c>
      <c r="C1081">
        <v>8100</v>
      </c>
      <c r="D1081">
        <v>378</v>
      </c>
      <c r="E1081">
        <f>'Raw counts'!E1081/'Raw counts'!E$1246*10000</f>
        <v>33.744029514538738</v>
      </c>
      <c r="F1081">
        <f>'Raw counts'!F1081/'Raw counts'!F$1246*10000</f>
        <v>8.3506416377101207</v>
      </c>
      <c r="G1081">
        <f>'Raw counts'!G1081/'Raw counts'!G$1246*10000</f>
        <v>3.5758750317295953</v>
      </c>
      <c r="H1081">
        <f>'Raw counts'!H1081/'Raw counts'!H$1246*10000</f>
        <v>41.218734316114542</v>
      </c>
      <c r="I1081">
        <f>'Raw counts'!I1081/'Raw counts'!I$1246*10000</f>
        <v>5.7751686219942799</v>
      </c>
      <c r="J1081">
        <f>'Raw counts'!J1081/'Raw counts'!J$1246*10000</f>
        <v>50.693166555231443</v>
      </c>
      <c r="K1081">
        <f>'Raw counts'!K1081/'Raw counts'!K$1246*10000</f>
        <v>39.163832989575781</v>
      </c>
      <c r="L1081">
        <f>'Raw counts'!L1081/'Raw counts'!L$1246*10000</f>
        <v>102.64289128743712</v>
      </c>
      <c r="M1081">
        <f>'Raw counts'!M1081/'Raw counts'!M$1246*10000</f>
        <v>109.28873624272337</v>
      </c>
      <c r="N1081">
        <f>'Raw counts'!N1081/'Raw counts'!N$1246*10000</f>
        <v>128.32578969892973</v>
      </c>
      <c r="O1081">
        <f>'Raw counts'!O1081/'Raw counts'!O$1246*10000</f>
        <v>61.834777232929056</v>
      </c>
      <c r="P1081">
        <f>'Raw counts'!P1081/'Raw counts'!P$1246*10000</f>
        <v>51.212706460972484</v>
      </c>
      <c r="Q1081">
        <f>'Raw counts'!Q1081/'Raw counts'!Q$1246*10000</f>
        <v>12.900671654016273</v>
      </c>
      <c r="R1081">
        <f>'Raw counts'!R1081/'Raw counts'!R$1246*10000</f>
        <v>65.858462006968111</v>
      </c>
      <c r="S1081">
        <f>'Raw counts'!S1081/'Raw counts'!S$1246*10000</f>
        <v>28.955485419659112</v>
      </c>
      <c r="T1081">
        <f>'Raw counts'!T1081/'Raw counts'!T$1246*10000</f>
        <v>46.864019601273533</v>
      </c>
      <c r="U1081">
        <f>'Raw counts'!U1081/'Raw counts'!U$1246*10000</f>
        <v>65.773314876129888</v>
      </c>
      <c r="V1081">
        <f t="shared" si="65"/>
        <v>1</v>
      </c>
      <c r="W1081">
        <f t="shared" si="66"/>
        <v>0.45015112336885554</v>
      </c>
      <c r="X1081">
        <f t="shared" si="64"/>
        <v>43.828119577450558</v>
      </c>
      <c r="Y1081">
        <f t="shared" si="67"/>
        <v>57.715653368859776</v>
      </c>
    </row>
    <row r="1082" spans="1:25" x14ac:dyDescent="0.25">
      <c r="A1082">
        <v>1091</v>
      </c>
      <c r="B1082" t="s">
        <v>1146</v>
      </c>
      <c r="C1082">
        <v>57200</v>
      </c>
      <c r="D1082">
        <v>928</v>
      </c>
      <c r="E1082">
        <f>'Raw counts'!E1082/'Raw counts'!E$1246*10000</f>
        <v>0</v>
      </c>
      <c r="F1082">
        <f>'Raw counts'!F1082/'Raw counts'!F$1246*10000</f>
        <v>0</v>
      </c>
      <c r="G1082">
        <f>'Raw counts'!G1082/'Raw counts'!G$1246*10000</f>
        <v>0</v>
      </c>
      <c r="H1082">
        <f>'Raw counts'!H1082/'Raw counts'!H$1246*10000</f>
        <v>0</v>
      </c>
      <c r="I1082">
        <f>'Raw counts'!I1082/'Raw counts'!I$1246*10000</f>
        <v>0</v>
      </c>
      <c r="J1082">
        <f>'Raw counts'!J1082/'Raw counts'!J$1246*10000</f>
        <v>0</v>
      </c>
      <c r="K1082">
        <f>'Raw counts'!K1082/'Raw counts'!K$1246*10000</f>
        <v>0</v>
      </c>
      <c r="L1082">
        <f>'Raw counts'!L1082/'Raw counts'!L$1246*10000</f>
        <v>0</v>
      </c>
      <c r="M1082">
        <f>'Raw counts'!M1082/'Raw counts'!M$1246*10000</f>
        <v>0</v>
      </c>
      <c r="N1082">
        <f>'Raw counts'!N1082/'Raw counts'!N$1246*10000</f>
        <v>0</v>
      </c>
      <c r="O1082">
        <f>'Raw counts'!O1082/'Raw counts'!O$1246*10000</f>
        <v>0</v>
      </c>
      <c r="P1082">
        <f>'Raw counts'!P1082/'Raw counts'!P$1246*10000</f>
        <v>0</v>
      </c>
      <c r="Q1082">
        <f>'Raw counts'!Q1082/'Raw counts'!Q$1246*10000</f>
        <v>0</v>
      </c>
      <c r="R1082">
        <f>'Raw counts'!R1082/'Raw counts'!R$1246*10000</f>
        <v>0</v>
      </c>
      <c r="S1082">
        <f>'Raw counts'!S1082/'Raw counts'!S$1246*10000</f>
        <v>0</v>
      </c>
      <c r="T1082">
        <f>'Raw counts'!T1082/'Raw counts'!T$1246*10000</f>
        <v>0</v>
      </c>
      <c r="U1082">
        <f>'Raw counts'!U1082/'Raw counts'!U$1246*10000</f>
        <v>0</v>
      </c>
      <c r="V1082">
        <f t="shared" si="65"/>
        <v>0</v>
      </c>
      <c r="W1082" t="str">
        <f t="shared" si="66"/>
        <v/>
      </c>
      <c r="X1082">
        <f t="shared" si="64"/>
        <v>0</v>
      </c>
      <c r="Y1082">
        <f t="shared" si="67"/>
        <v>0</v>
      </c>
    </row>
    <row r="1083" spans="1:25" x14ac:dyDescent="0.25">
      <c r="A1083">
        <v>1092</v>
      </c>
      <c r="B1083" t="s">
        <v>539</v>
      </c>
      <c r="C1083">
        <v>108100</v>
      </c>
      <c r="D1083">
        <v>896</v>
      </c>
      <c r="E1083">
        <f>'Raw counts'!E1083/'Raw counts'!E$1246*10000</f>
        <v>1.8005781275332304</v>
      </c>
      <c r="F1083">
        <f>'Raw counts'!F1083/'Raw counts'!F$1246*10000</f>
        <v>1.6570035469719491</v>
      </c>
      <c r="G1083">
        <f>'Raw counts'!G1083/'Raw counts'!G$1246*10000</f>
        <v>3.062157773650132</v>
      </c>
      <c r="H1083">
        <f>'Raw counts'!H1083/'Raw counts'!H$1246*10000</f>
        <v>6.282279574005603</v>
      </c>
      <c r="I1083">
        <f>'Raw counts'!I1083/'Raw counts'!I$1246*10000</f>
        <v>3.7002946074824759</v>
      </c>
      <c r="J1083">
        <f>'Raw counts'!J1083/'Raw counts'!J$1246*10000</f>
        <v>6.4198524321477803</v>
      </c>
      <c r="K1083">
        <f>'Raw counts'!K1083/'Raw counts'!K$1246*10000</f>
        <v>5.1953843581024577</v>
      </c>
      <c r="L1083">
        <f>'Raw counts'!L1083/'Raw counts'!L$1246*10000</f>
        <v>5.0580596454154669</v>
      </c>
      <c r="M1083">
        <f>'Raw counts'!M1083/'Raw counts'!M$1246*10000</f>
        <v>7.2432182374282705</v>
      </c>
      <c r="N1083">
        <f>'Raw counts'!N1083/'Raw counts'!N$1246*10000</f>
        <v>1.5670720587386262</v>
      </c>
      <c r="O1083">
        <f>'Raw counts'!O1083/'Raw counts'!O$1246*10000</f>
        <v>3.3485143870014373</v>
      </c>
      <c r="P1083">
        <f>'Raw counts'!P1083/'Raw counts'!P$1246*10000</f>
        <v>8.0176113928719328</v>
      </c>
      <c r="Q1083">
        <f>'Raw counts'!Q1083/'Raw counts'!Q$1246*10000</f>
        <v>1.8819573917045658</v>
      </c>
      <c r="R1083">
        <f>'Raw counts'!R1083/'Raw counts'!R$1246*10000</f>
        <v>4.2233401652071301</v>
      </c>
      <c r="S1083">
        <f>'Raw counts'!S1083/'Raw counts'!S$1246*10000</f>
        <v>4.0333568929146466</v>
      </c>
      <c r="T1083">
        <f>'Raw counts'!T1083/'Raw counts'!T$1246*10000</f>
        <v>3.9346876218851103</v>
      </c>
      <c r="U1083">
        <f>'Raw counts'!U1083/'Raw counts'!U$1246*10000</f>
        <v>4.4002204449690385</v>
      </c>
      <c r="V1083">
        <f t="shared" si="65"/>
        <v>1</v>
      </c>
      <c r="W1083">
        <f t="shared" si="66"/>
        <v>0.57079545860019076</v>
      </c>
      <c r="X1083">
        <f t="shared" si="64"/>
        <v>4.4909809225263739</v>
      </c>
      <c r="Y1083">
        <f t="shared" si="67"/>
        <v>3.9258450444115605</v>
      </c>
    </row>
    <row r="1084" spans="1:25" x14ac:dyDescent="0.25">
      <c r="A1084">
        <v>1093</v>
      </c>
      <c r="B1084" t="s">
        <v>540</v>
      </c>
      <c r="C1084">
        <v>87600</v>
      </c>
      <c r="D1084">
        <v>987</v>
      </c>
      <c r="E1084">
        <f>'Raw counts'!E1084/'Raw counts'!E$1246*10000</f>
        <v>85.643265875159415</v>
      </c>
      <c r="F1084">
        <f>'Raw counts'!F1084/'Raw counts'!F$1246*10000</f>
        <v>24.16600222465031</v>
      </c>
      <c r="G1084">
        <f>'Raw counts'!G1084/'Raw counts'!G$1246*10000</f>
        <v>123.19141306493789</v>
      </c>
      <c r="H1084">
        <f>'Raw counts'!H1084/'Raw counts'!H$1246*10000</f>
        <v>47.138037736955376</v>
      </c>
      <c r="I1084">
        <f>'Raw counts'!I1084/'Raw counts'!I$1246*10000</f>
        <v>138.14227971395059</v>
      </c>
      <c r="J1084">
        <f>'Raw counts'!J1084/'Raw counts'!J$1246*10000</f>
        <v>77.260113486423634</v>
      </c>
      <c r="K1084">
        <f>'Raw counts'!K1084/'Raw counts'!K$1246*10000</f>
        <v>21.450471040749207</v>
      </c>
      <c r="L1084">
        <f>'Raw counts'!L1084/'Raw counts'!L$1246*10000</f>
        <v>8.4580282475212414</v>
      </c>
      <c r="M1084">
        <f>'Raw counts'!M1084/'Raw counts'!M$1246*10000</f>
        <v>53.955525165575736</v>
      </c>
      <c r="N1084">
        <f>'Raw counts'!N1084/'Raw counts'!N$1246*10000</f>
        <v>37.637221901985598</v>
      </c>
      <c r="O1084">
        <f>'Raw counts'!O1084/'Raw counts'!O$1246*10000</f>
        <v>36.8067355282761</v>
      </c>
      <c r="P1084">
        <f>'Raw counts'!P1084/'Raw counts'!P$1246*10000</f>
        <v>40.126520984901163</v>
      </c>
      <c r="Q1084">
        <f>'Raw counts'!Q1084/'Raw counts'!Q$1246*10000</f>
        <v>75.151531698793207</v>
      </c>
      <c r="R1084">
        <f>'Raw counts'!R1084/'Raw counts'!R$1246*10000</f>
        <v>93.314180044918075</v>
      </c>
      <c r="S1084">
        <f>'Raw counts'!S1084/'Raw counts'!S$1246*10000</f>
        <v>12.854628697741429</v>
      </c>
      <c r="T1084">
        <f>'Raw counts'!T1084/'Raw counts'!T$1246*10000</f>
        <v>29.896753109520052</v>
      </c>
      <c r="U1084">
        <f>'Raw counts'!U1084/'Raw counts'!U$1246*10000</f>
        <v>77.906467109003088</v>
      </c>
      <c r="V1084">
        <f t="shared" si="65"/>
        <v>1</v>
      </c>
      <c r="W1084">
        <f t="shared" si="66"/>
        <v>0.46617070722167231</v>
      </c>
      <c r="X1084">
        <f t="shared" si="64"/>
        <v>64.378348506213712</v>
      </c>
      <c r="Y1084">
        <f t="shared" si="67"/>
        <v>50.461754884392334</v>
      </c>
    </row>
    <row r="1085" spans="1:25" x14ac:dyDescent="0.25">
      <c r="A1085">
        <v>1094</v>
      </c>
      <c r="B1085" t="s">
        <v>541</v>
      </c>
      <c r="C1085">
        <v>5200</v>
      </c>
      <c r="D1085">
        <v>337</v>
      </c>
      <c r="E1085">
        <f>'Raw counts'!E1085/'Raw counts'!E$1246*10000</f>
        <v>1.7501469974052251</v>
      </c>
      <c r="F1085">
        <f>'Raw counts'!F1085/'Raw counts'!F$1246*10000</f>
        <v>0</v>
      </c>
      <c r="G1085">
        <f>'Raw counts'!G1085/'Raw counts'!G$1246*10000</f>
        <v>2.1656707938644031</v>
      </c>
      <c r="H1085">
        <f>'Raw counts'!H1085/'Raw counts'!H$1246*10000</f>
        <v>11.028890807698724</v>
      </c>
      <c r="I1085">
        <f>'Raw counts'!I1085/'Raw counts'!I$1246*10000</f>
        <v>23.03294862993668</v>
      </c>
      <c r="J1085">
        <f>'Raw counts'!J1085/'Raw counts'!J$1246*10000</f>
        <v>2.8943574329268413</v>
      </c>
      <c r="K1085">
        <f>'Raw counts'!K1085/'Raw counts'!K$1246*10000</f>
        <v>12.415407770778751</v>
      </c>
      <c r="L1085">
        <f>'Raw counts'!L1085/'Raw counts'!L$1246*10000</f>
        <v>5.5387296553110943</v>
      </c>
      <c r="M1085">
        <f>'Raw counts'!M1085/'Raw counts'!M$1246*10000</f>
        <v>3.4465186015243932</v>
      </c>
      <c r="N1085">
        <f>'Raw counts'!N1085/'Raw counts'!N$1246*10000</f>
        <v>4.9211561142844573</v>
      </c>
      <c r="O1085">
        <f>'Raw counts'!O1085/'Raw counts'!O$1246*10000</f>
        <v>7.4979799540092484</v>
      </c>
      <c r="P1085">
        <f>'Raw counts'!P1085/'Raw counts'!P$1246*10000</f>
        <v>11.120375716552649</v>
      </c>
      <c r="Q1085">
        <f>'Raw counts'!Q1085/'Raw counts'!Q$1246*10000</f>
        <v>26.542424975232269</v>
      </c>
      <c r="R1085">
        <f>'Raw counts'!R1085/'Raw counts'!R$1246*10000</f>
        <v>7.4970298378581974</v>
      </c>
      <c r="S1085">
        <f>'Raw counts'!S1085/'Raw counts'!S$1246*10000</f>
        <v>5.1841935837597397</v>
      </c>
      <c r="T1085">
        <f>'Raw counts'!T1085/'Raw counts'!T$1246*10000</f>
        <v>13.934636075759061</v>
      </c>
      <c r="U1085">
        <f>'Raw counts'!U1085/'Raw counts'!U$1246*10000</f>
        <v>12.753696141779095</v>
      </c>
      <c r="V1085">
        <f t="shared" si="65"/>
        <v>1</v>
      </c>
      <c r="W1085">
        <f t="shared" si="66"/>
        <v>0.24332235619789078</v>
      </c>
      <c r="X1085">
        <f t="shared" si="64"/>
        <v>6.9191856321606791</v>
      </c>
      <c r="Y1085">
        <f t="shared" si="67"/>
        <v>11.18143654990434</v>
      </c>
    </row>
    <row r="1086" spans="1:25" x14ac:dyDescent="0.25">
      <c r="A1086">
        <v>1095</v>
      </c>
      <c r="B1086" t="s">
        <v>1147</v>
      </c>
      <c r="C1086">
        <v>117800</v>
      </c>
      <c r="D1086">
        <v>1040</v>
      </c>
      <c r="E1086">
        <f>'Raw counts'!E1086/'Raw counts'!E$1246*10000</f>
        <v>0</v>
      </c>
      <c r="F1086">
        <f>'Raw counts'!F1086/'Raw counts'!F$1246*10000</f>
        <v>0</v>
      </c>
      <c r="G1086">
        <f>'Raw counts'!G1086/'Raw counts'!G$1246*10000</f>
        <v>0</v>
      </c>
      <c r="H1086">
        <f>'Raw counts'!H1086/'Raw counts'!H$1246*10000</f>
        <v>0</v>
      </c>
      <c r="I1086">
        <f>'Raw counts'!I1086/'Raw counts'!I$1246*10000</f>
        <v>0</v>
      </c>
      <c r="J1086">
        <f>'Raw counts'!J1086/'Raw counts'!J$1246*10000</f>
        <v>0</v>
      </c>
      <c r="K1086">
        <f>'Raw counts'!K1086/'Raw counts'!K$1246*10000</f>
        <v>0</v>
      </c>
      <c r="L1086">
        <f>'Raw counts'!L1086/'Raw counts'!L$1246*10000</f>
        <v>0</v>
      </c>
      <c r="M1086">
        <f>'Raw counts'!M1086/'Raw counts'!M$1246*10000</f>
        <v>0</v>
      </c>
      <c r="N1086">
        <f>'Raw counts'!N1086/'Raw counts'!N$1246*10000</f>
        <v>0</v>
      </c>
      <c r="O1086">
        <f>'Raw counts'!O1086/'Raw counts'!O$1246*10000</f>
        <v>0</v>
      </c>
      <c r="P1086">
        <f>'Raw counts'!P1086/'Raw counts'!P$1246*10000</f>
        <v>0</v>
      </c>
      <c r="Q1086">
        <f>'Raw counts'!Q1086/'Raw counts'!Q$1246*10000</f>
        <v>0</v>
      </c>
      <c r="R1086">
        <f>'Raw counts'!R1086/'Raw counts'!R$1246*10000</f>
        <v>0</v>
      </c>
      <c r="S1086">
        <f>'Raw counts'!S1086/'Raw counts'!S$1246*10000</f>
        <v>0</v>
      </c>
      <c r="T1086">
        <f>'Raw counts'!T1086/'Raw counts'!T$1246*10000</f>
        <v>0</v>
      </c>
      <c r="U1086">
        <f>'Raw counts'!U1086/'Raw counts'!U$1246*10000</f>
        <v>0</v>
      </c>
      <c r="V1086">
        <f t="shared" si="65"/>
        <v>0</v>
      </c>
      <c r="W1086" t="str">
        <f t="shared" si="66"/>
        <v/>
      </c>
      <c r="X1086">
        <f t="shared" si="64"/>
        <v>0</v>
      </c>
      <c r="Y1086">
        <f t="shared" si="67"/>
        <v>0</v>
      </c>
    </row>
    <row r="1087" spans="1:25" x14ac:dyDescent="0.25">
      <c r="A1087">
        <v>1096</v>
      </c>
      <c r="B1087" t="s">
        <v>1148</v>
      </c>
      <c r="C1087">
        <v>66500</v>
      </c>
      <c r="D1087">
        <v>127</v>
      </c>
      <c r="E1087">
        <f>'Raw counts'!E1087/'Raw counts'!E$1246*10000</f>
        <v>0</v>
      </c>
      <c r="F1087">
        <f>'Raw counts'!F1087/'Raw counts'!F$1246*10000</f>
        <v>0</v>
      </c>
      <c r="G1087">
        <f>'Raw counts'!G1087/'Raw counts'!G$1246*10000</f>
        <v>0</v>
      </c>
      <c r="H1087">
        <f>'Raw counts'!H1087/'Raw counts'!H$1246*10000</f>
        <v>0</v>
      </c>
      <c r="I1087">
        <f>'Raw counts'!I1087/'Raw counts'!I$1246*10000</f>
        <v>0</v>
      </c>
      <c r="J1087">
        <f>'Raw counts'!J1087/'Raw counts'!J$1246*10000</f>
        <v>0</v>
      </c>
      <c r="K1087">
        <f>'Raw counts'!K1087/'Raw counts'!K$1246*10000</f>
        <v>0</v>
      </c>
      <c r="L1087">
        <f>'Raw counts'!L1087/'Raw counts'!L$1246*10000</f>
        <v>0</v>
      </c>
      <c r="M1087">
        <f>'Raw counts'!M1087/'Raw counts'!M$1246*10000</f>
        <v>0</v>
      </c>
      <c r="N1087">
        <f>'Raw counts'!N1087/'Raw counts'!N$1246*10000</f>
        <v>0</v>
      </c>
      <c r="O1087">
        <f>'Raw counts'!O1087/'Raw counts'!O$1246*10000</f>
        <v>0</v>
      </c>
      <c r="P1087">
        <f>'Raw counts'!P1087/'Raw counts'!P$1246*10000</f>
        <v>0</v>
      </c>
      <c r="Q1087">
        <f>'Raw counts'!Q1087/'Raw counts'!Q$1246*10000</f>
        <v>0</v>
      </c>
      <c r="R1087">
        <f>'Raw counts'!R1087/'Raw counts'!R$1246*10000</f>
        <v>0</v>
      </c>
      <c r="S1087">
        <f>'Raw counts'!S1087/'Raw counts'!S$1246*10000</f>
        <v>0</v>
      </c>
      <c r="T1087">
        <f>'Raw counts'!T1087/'Raw counts'!T$1246*10000</f>
        <v>0</v>
      </c>
      <c r="U1087">
        <f>'Raw counts'!U1087/'Raw counts'!U$1246*10000</f>
        <v>0</v>
      </c>
      <c r="V1087">
        <f t="shared" si="65"/>
        <v>0</v>
      </c>
      <c r="W1087" t="str">
        <f t="shared" si="66"/>
        <v/>
      </c>
      <c r="X1087">
        <f t="shared" si="64"/>
        <v>0</v>
      </c>
      <c r="Y1087">
        <f t="shared" si="67"/>
        <v>0</v>
      </c>
    </row>
    <row r="1088" spans="1:25" x14ac:dyDescent="0.25">
      <c r="A1088">
        <v>1097</v>
      </c>
      <c r="B1088" t="s">
        <v>542</v>
      </c>
      <c r="C1088">
        <v>70000</v>
      </c>
      <c r="D1088">
        <v>1129</v>
      </c>
      <c r="E1088">
        <f>'Raw counts'!E1088/'Raw counts'!E$1246*10000</f>
        <v>28.101346399105239</v>
      </c>
      <c r="F1088">
        <f>'Raw counts'!F1088/'Raw counts'!F$1246*10000</f>
        <v>49.185115186355482</v>
      </c>
      <c r="G1088">
        <f>'Raw counts'!G1088/'Raw counts'!G$1246*10000</f>
        <v>18.896736787393582</v>
      </c>
      <c r="H1088">
        <f>'Raw counts'!H1088/'Raw counts'!H$1246*10000</f>
        <v>16.061694777540989</v>
      </c>
      <c r="I1088">
        <f>'Raw counts'!I1088/'Raw counts'!I$1246*10000</f>
        <v>44.674438721951489</v>
      </c>
      <c r="J1088">
        <f>'Raw counts'!J1088/'Raw counts'!J$1246*10000</f>
        <v>44.43109851465718</v>
      </c>
      <c r="K1088">
        <f>'Raw counts'!K1088/'Raw counts'!K$1246*10000</f>
        <v>32.461118234015274</v>
      </c>
      <c r="L1088">
        <f>'Raw counts'!L1088/'Raw counts'!L$1246*10000</f>
        <v>72.73551507539905</v>
      </c>
      <c r="M1088">
        <f>'Raw counts'!M1088/'Raw counts'!M$1246*10000</f>
        <v>34.050497948215593</v>
      </c>
      <c r="N1088">
        <f>'Raw counts'!N1088/'Raw counts'!N$1246*10000</f>
        <v>8.8617466713465003</v>
      </c>
      <c r="O1088">
        <f>'Raw counts'!O1088/'Raw counts'!O$1246*10000</f>
        <v>38.903343028881025</v>
      </c>
      <c r="P1088">
        <f>'Raw counts'!P1088/'Raw counts'!P$1246*10000</f>
        <v>64.687934990676752</v>
      </c>
      <c r="Q1088">
        <f>'Raw counts'!Q1088/'Raw counts'!Q$1246*10000</f>
        <v>2.6327901334727088</v>
      </c>
      <c r="R1088">
        <f>'Raw counts'!R1088/'Raw counts'!R$1246*10000</f>
        <v>24.618787452592606</v>
      </c>
      <c r="S1088">
        <f>'Raw counts'!S1088/'Raw counts'!S$1246*10000</f>
        <v>7.0190181191637109</v>
      </c>
      <c r="T1088">
        <f>'Raw counts'!T1088/'Raw counts'!T$1246*10000</f>
        <v>42.757511559218763</v>
      </c>
      <c r="U1088">
        <f>'Raw counts'!U1088/'Raw counts'!U$1246*10000</f>
        <v>25.030050815169044</v>
      </c>
      <c r="V1088">
        <f t="shared" si="65"/>
        <v>1</v>
      </c>
      <c r="W1088">
        <f t="shared" si="66"/>
        <v>0.25630710123607997</v>
      </c>
      <c r="X1088">
        <f t="shared" si="64"/>
        <v>37.844173516070434</v>
      </c>
      <c r="Y1088">
        <f t="shared" si="67"/>
        <v>26.813897846315136</v>
      </c>
    </row>
    <row r="1089" spans="1:25" x14ac:dyDescent="0.25">
      <c r="A1089">
        <v>1098</v>
      </c>
      <c r="B1089" t="s">
        <v>543</v>
      </c>
      <c r="C1089">
        <v>94400</v>
      </c>
      <c r="D1089">
        <v>395</v>
      </c>
      <c r="E1089">
        <f>'Raw counts'!E1089/'Raw counts'!E$1246*10000</f>
        <v>10.390680626003487</v>
      </c>
      <c r="F1089">
        <f>'Raw counts'!F1089/'Raw counts'!F$1246*10000</f>
        <v>6.6362171757440924</v>
      </c>
      <c r="G1089">
        <f>'Raw counts'!G1089/'Raw counts'!G$1246*10000</f>
        <v>4.9961521570081109</v>
      </c>
      <c r="H1089">
        <f>'Raw counts'!H1089/'Raw counts'!H$1246*10000</f>
        <v>4.5092806720084662</v>
      </c>
      <c r="I1089">
        <f>'Raw counts'!I1089/'Raw counts'!I$1246*10000</f>
        <v>3.3247239401672832</v>
      </c>
      <c r="J1089">
        <f>'Raw counts'!J1089/'Raw counts'!J$1246*10000</f>
        <v>0</v>
      </c>
      <c r="K1089">
        <f>'Raw counts'!K1089/'Raw counts'!K$1246*10000</f>
        <v>0</v>
      </c>
      <c r="L1089">
        <f>'Raw counts'!L1089/'Raw counts'!L$1246*10000</f>
        <v>0</v>
      </c>
      <c r="M1089">
        <f>'Raw counts'!M1089/'Raw counts'!M$1246*10000</f>
        <v>0</v>
      </c>
      <c r="N1089">
        <f>'Raw counts'!N1089/'Raw counts'!N$1246*10000</f>
        <v>16.69710696503963</v>
      </c>
      <c r="O1089">
        <f>'Raw counts'!O1089/'Raw counts'!O$1246*10000</f>
        <v>5.8422321365170804</v>
      </c>
      <c r="P1089">
        <f>'Raw counts'!P1089/'Raw counts'!P$1246*10000</f>
        <v>1.7095120240665101E-2</v>
      </c>
      <c r="Q1089">
        <f>'Raw counts'!Q1089/'Raw counts'!Q$1246*10000</f>
        <v>6.8842586453027126</v>
      </c>
      <c r="R1089">
        <f>'Raw counts'!R1089/'Raw counts'!R$1246*10000</f>
        <v>8.0139282072241545E-3</v>
      </c>
      <c r="S1089">
        <f>'Raw counts'!S1089/'Raw counts'!S$1246*10000</f>
        <v>5.303620032809703</v>
      </c>
      <c r="T1089">
        <f>'Raw counts'!T1089/'Raw counts'!T$1246*10000</f>
        <v>0</v>
      </c>
      <c r="U1089">
        <f>'Raw counts'!U1089/'Raw counts'!U$1246*10000</f>
        <v>3.5800610129185957</v>
      </c>
      <c r="V1089">
        <f t="shared" si="65"/>
        <v>1</v>
      </c>
      <c r="W1089">
        <f t="shared" si="66"/>
        <v>0.52562173078041385</v>
      </c>
      <c r="X1089">
        <f t="shared" si="64"/>
        <v>3.3174505078812708</v>
      </c>
      <c r="Y1089">
        <f t="shared" si="67"/>
        <v>4.7915484801294514</v>
      </c>
    </row>
    <row r="1090" spans="1:25" x14ac:dyDescent="0.25">
      <c r="A1090">
        <v>1099</v>
      </c>
      <c r="B1090" t="s">
        <v>1149</v>
      </c>
      <c r="C1090">
        <v>111100</v>
      </c>
      <c r="D1090">
        <v>768</v>
      </c>
      <c r="E1090">
        <f>'Raw counts'!E1090/'Raw counts'!E$1246*10000</f>
        <v>0</v>
      </c>
      <c r="F1090">
        <f>'Raw counts'!F1090/'Raw counts'!F$1246*10000</f>
        <v>0</v>
      </c>
      <c r="G1090">
        <f>'Raw counts'!G1090/'Raw counts'!G$1246*10000</f>
        <v>0</v>
      </c>
      <c r="H1090">
        <f>'Raw counts'!H1090/'Raw counts'!H$1246*10000</f>
        <v>0</v>
      </c>
      <c r="I1090">
        <f>'Raw counts'!I1090/'Raw counts'!I$1246*10000</f>
        <v>0</v>
      </c>
      <c r="J1090">
        <f>'Raw counts'!J1090/'Raw counts'!J$1246*10000</f>
        <v>0</v>
      </c>
      <c r="K1090">
        <f>'Raw counts'!K1090/'Raw counts'!K$1246*10000</f>
        <v>0</v>
      </c>
      <c r="L1090">
        <f>'Raw counts'!L1090/'Raw counts'!L$1246*10000</f>
        <v>0</v>
      </c>
      <c r="M1090">
        <f>'Raw counts'!M1090/'Raw counts'!M$1246*10000</f>
        <v>0</v>
      </c>
      <c r="N1090">
        <f>'Raw counts'!N1090/'Raw counts'!N$1246*10000</f>
        <v>0</v>
      </c>
      <c r="O1090">
        <f>'Raw counts'!O1090/'Raw counts'!O$1246*10000</f>
        <v>0</v>
      </c>
      <c r="P1090">
        <f>'Raw counts'!P1090/'Raw counts'!P$1246*10000</f>
        <v>0</v>
      </c>
      <c r="Q1090">
        <f>'Raw counts'!Q1090/'Raw counts'!Q$1246*10000</f>
        <v>0</v>
      </c>
      <c r="R1090">
        <f>'Raw counts'!R1090/'Raw counts'!R$1246*10000</f>
        <v>0</v>
      </c>
      <c r="S1090">
        <f>'Raw counts'!S1090/'Raw counts'!S$1246*10000</f>
        <v>0</v>
      </c>
      <c r="T1090">
        <f>'Raw counts'!T1090/'Raw counts'!T$1246*10000</f>
        <v>0</v>
      </c>
      <c r="U1090">
        <f>'Raw counts'!U1090/'Raw counts'!U$1246*10000</f>
        <v>0</v>
      </c>
      <c r="V1090">
        <f t="shared" si="65"/>
        <v>0</v>
      </c>
      <c r="W1090" t="str">
        <f t="shared" si="66"/>
        <v/>
      </c>
      <c r="X1090">
        <f t="shared" si="64"/>
        <v>0</v>
      </c>
      <c r="Y1090">
        <f t="shared" si="67"/>
        <v>0</v>
      </c>
    </row>
    <row r="1091" spans="1:25" x14ac:dyDescent="0.25">
      <c r="A1091">
        <v>1100</v>
      </c>
      <c r="B1091" t="s">
        <v>1150</v>
      </c>
      <c r="C1091">
        <v>81900</v>
      </c>
      <c r="D1091">
        <v>323</v>
      </c>
      <c r="E1091">
        <f>'Raw counts'!E1091/'Raw counts'!E$1246*10000</f>
        <v>0</v>
      </c>
      <c r="F1091">
        <f>'Raw counts'!F1091/'Raw counts'!F$1246*10000</f>
        <v>0</v>
      </c>
      <c r="G1091">
        <f>'Raw counts'!G1091/'Raw counts'!G$1246*10000</f>
        <v>0</v>
      </c>
      <c r="H1091">
        <f>'Raw counts'!H1091/'Raw counts'!H$1246*10000</f>
        <v>0</v>
      </c>
      <c r="I1091">
        <f>'Raw counts'!I1091/'Raw counts'!I$1246*10000</f>
        <v>0</v>
      </c>
      <c r="J1091">
        <f>'Raw counts'!J1091/'Raw counts'!J$1246*10000</f>
        <v>0</v>
      </c>
      <c r="K1091">
        <f>'Raw counts'!K1091/'Raw counts'!K$1246*10000</f>
        <v>0</v>
      </c>
      <c r="L1091">
        <f>'Raw counts'!L1091/'Raw counts'!L$1246*10000</f>
        <v>0</v>
      </c>
      <c r="M1091">
        <f>'Raw counts'!M1091/'Raw counts'!M$1246*10000</f>
        <v>0</v>
      </c>
      <c r="N1091">
        <f>'Raw counts'!N1091/'Raw counts'!N$1246*10000</f>
        <v>0</v>
      </c>
      <c r="O1091">
        <f>'Raw counts'!O1091/'Raw counts'!O$1246*10000</f>
        <v>0</v>
      </c>
      <c r="P1091">
        <f>'Raw counts'!P1091/'Raw counts'!P$1246*10000</f>
        <v>0</v>
      </c>
      <c r="Q1091">
        <f>'Raw counts'!Q1091/'Raw counts'!Q$1246*10000</f>
        <v>0</v>
      </c>
      <c r="R1091">
        <f>'Raw counts'!R1091/'Raw counts'!R$1246*10000</f>
        <v>0</v>
      </c>
      <c r="S1091">
        <f>'Raw counts'!S1091/'Raw counts'!S$1246*10000</f>
        <v>0</v>
      </c>
      <c r="T1091">
        <f>'Raw counts'!T1091/'Raw counts'!T$1246*10000</f>
        <v>0</v>
      </c>
      <c r="U1091">
        <f>'Raw counts'!U1091/'Raw counts'!U$1246*10000</f>
        <v>0</v>
      </c>
      <c r="V1091">
        <f t="shared" si="65"/>
        <v>0</v>
      </c>
      <c r="W1091" t="str">
        <f t="shared" si="66"/>
        <v/>
      </c>
      <c r="X1091">
        <f t="shared" ref="X1091:X1154" si="68">AVERAGE(E1091:M1091)</f>
        <v>0</v>
      </c>
      <c r="Y1091">
        <f t="shared" si="67"/>
        <v>0</v>
      </c>
    </row>
    <row r="1092" spans="1:25" x14ac:dyDescent="0.25">
      <c r="A1092">
        <v>1101</v>
      </c>
      <c r="B1092" t="s">
        <v>544</v>
      </c>
      <c r="C1092">
        <v>23700</v>
      </c>
      <c r="D1092">
        <v>104</v>
      </c>
      <c r="E1092">
        <f>'Raw counts'!E1092/'Raw counts'!E$1246*10000</f>
        <v>28.36657678718586</v>
      </c>
      <c r="F1092">
        <f>'Raw counts'!F1092/'Raw counts'!F$1246*10000</f>
        <v>33.779903992230132</v>
      </c>
      <c r="G1092">
        <f>'Raw counts'!G1092/'Raw counts'!G$1246*10000</f>
        <v>17.728281847448137</v>
      </c>
      <c r="H1092">
        <f>'Raw counts'!H1092/'Raw counts'!H$1246*10000</f>
        <v>24.842925559873265</v>
      </c>
      <c r="I1092">
        <f>'Raw counts'!I1092/'Raw counts'!I$1246*10000</f>
        <v>10.639116608535305</v>
      </c>
      <c r="J1092">
        <f>'Raw counts'!J1092/'Raw counts'!J$1246*10000</f>
        <v>18.850304030799514</v>
      </c>
      <c r="K1092">
        <f>'Raw counts'!K1092/'Raw counts'!K$1246*10000</f>
        <v>9.9804894364234364</v>
      </c>
      <c r="L1092">
        <f>'Raw counts'!L1092/'Raw counts'!L$1246*10000</f>
        <v>25.065397580245431</v>
      </c>
      <c r="M1092">
        <f>'Raw counts'!M1092/'Raw counts'!M$1246*10000</f>
        <v>13.643237405232258</v>
      </c>
      <c r="N1092">
        <f>'Raw counts'!N1092/'Raw counts'!N$1246*10000</f>
        <v>23.331961763441768</v>
      </c>
      <c r="O1092">
        <f>'Raw counts'!O1092/'Raw counts'!O$1246*10000</f>
        <v>7.8143220167008414</v>
      </c>
      <c r="P1092">
        <f>'Raw counts'!P1092/'Raw counts'!P$1246*10000</f>
        <v>8.8766411849653544</v>
      </c>
      <c r="Q1092">
        <f>'Raw counts'!Q1092/'Raw counts'!Q$1246*10000</f>
        <v>10.765186323532852</v>
      </c>
      <c r="R1092">
        <f>'Raw counts'!R1092/'Raw counts'!R$1246*10000</f>
        <v>16.777158701823769</v>
      </c>
      <c r="S1092">
        <f>'Raw counts'!S1092/'Raw counts'!S$1246*10000</f>
        <v>13.397476193423078</v>
      </c>
      <c r="T1092">
        <f>'Raw counts'!T1092/'Raw counts'!T$1246*10000</f>
        <v>28.101229718747152</v>
      </c>
      <c r="U1092">
        <f>'Raw counts'!U1092/'Raw counts'!U$1246*10000</f>
        <v>11.443176837656166</v>
      </c>
      <c r="V1092">
        <f t="shared" ref="V1092:V1155" si="69">IF(AND(X1092=0,Y1092=0),0,1)</f>
        <v>1</v>
      </c>
      <c r="W1092">
        <f t="shared" ref="W1092:W1155" si="70">IFERROR(_xlfn.T.TEST(E1092:M1092,N1092:U1092,2,2),"")</f>
        <v>0.18487177026897691</v>
      </c>
      <c r="X1092">
        <f t="shared" si="68"/>
        <v>20.321803694219263</v>
      </c>
      <c r="Y1092">
        <f t="shared" ref="Y1092:Y1155" si="71">AVERAGE(N1092:U1092)</f>
        <v>15.063394092536372</v>
      </c>
    </row>
    <row r="1093" spans="1:25" x14ac:dyDescent="0.25">
      <c r="A1093">
        <v>1102</v>
      </c>
      <c r="B1093" t="s">
        <v>545</v>
      </c>
      <c r="C1093">
        <v>6100</v>
      </c>
      <c r="D1093">
        <v>345</v>
      </c>
      <c r="E1093">
        <f>'Raw counts'!E1093/'Raw counts'!E$1246*10000</f>
        <v>34.887135130773522</v>
      </c>
      <c r="F1093">
        <f>'Raw counts'!F1093/'Raw counts'!F$1246*10000</f>
        <v>27.529227245731985</v>
      </c>
      <c r="G1093">
        <f>'Raw counts'!G1093/'Raw counts'!G$1246*10000</f>
        <v>0.95692430426566644</v>
      </c>
      <c r="H1093">
        <f>'Raw counts'!H1093/'Raw counts'!H$1246*10000</f>
        <v>23.502705917418737</v>
      </c>
      <c r="I1093">
        <f>'Raw counts'!I1093/'Raw counts'!I$1246*10000</f>
        <v>1.366830953179883</v>
      </c>
      <c r="J1093">
        <f>'Raw counts'!J1093/'Raw counts'!J$1246*10000</f>
        <v>48.119308667688323</v>
      </c>
      <c r="K1093">
        <f>'Raw counts'!K1093/'Raw counts'!K$1246*10000</f>
        <v>20.322203021350131</v>
      </c>
      <c r="L1093">
        <f>'Raw counts'!L1093/'Raw counts'!L$1246*10000</f>
        <v>33.250017198284759</v>
      </c>
      <c r="M1093">
        <f>'Raw counts'!M1093/'Raw counts'!M$1246*10000</f>
        <v>42.302790482079487</v>
      </c>
      <c r="N1093">
        <f>'Raw counts'!N1093/'Raw counts'!N$1246*10000</f>
        <v>36.839939626487002</v>
      </c>
      <c r="O1093">
        <f>'Raw counts'!O1093/'Raw counts'!O$1246*10000</f>
        <v>28.383286773839316</v>
      </c>
      <c r="P1093">
        <f>'Raw counts'!P1093/'Raw counts'!P$1246*10000</f>
        <v>46.601297776053073</v>
      </c>
      <c r="Q1093">
        <f>'Raw counts'!Q1093/'Raw counts'!Q$1246*10000</f>
        <v>3.2861121295566771</v>
      </c>
      <c r="R1093">
        <f>'Raw counts'!R1093/'Raw counts'!R$1246*10000</f>
        <v>18.993009851121251</v>
      </c>
      <c r="S1093">
        <f>'Raw counts'!S1093/'Raw counts'!S$1246*10000</f>
        <v>18.082250081155699</v>
      </c>
      <c r="T1093">
        <f>'Raw counts'!T1093/'Raw counts'!T$1246*10000</f>
        <v>28.281641159925293</v>
      </c>
      <c r="U1093">
        <f>'Raw counts'!U1093/'Raw counts'!U$1246*10000</f>
        <v>55.493115434185455</v>
      </c>
      <c r="V1093">
        <f t="shared" si="69"/>
        <v>1</v>
      </c>
      <c r="W1093">
        <f t="shared" si="70"/>
        <v>0.65303727436045667</v>
      </c>
      <c r="X1093">
        <f t="shared" si="68"/>
        <v>25.804126991196945</v>
      </c>
      <c r="Y1093">
        <f t="shared" si="71"/>
        <v>29.495081604040472</v>
      </c>
    </row>
    <row r="1094" spans="1:25" x14ac:dyDescent="0.25">
      <c r="A1094">
        <v>1103</v>
      </c>
      <c r="B1094" t="s">
        <v>1151</v>
      </c>
      <c r="C1094">
        <v>117900</v>
      </c>
      <c r="D1094">
        <v>1040</v>
      </c>
      <c r="E1094">
        <f>'Raw counts'!E1094/'Raw counts'!E$1246*10000</f>
        <v>0</v>
      </c>
      <c r="F1094">
        <f>'Raw counts'!F1094/'Raw counts'!F$1246*10000</f>
        <v>0</v>
      </c>
      <c r="G1094">
        <f>'Raw counts'!G1094/'Raw counts'!G$1246*10000</f>
        <v>0</v>
      </c>
      <c r="H1094">
        <f>'Raw counts'!H1094/'Raw counts'!H$1246*10000</f>
        <v>0</v>
      </c>
      <c r="I1094">
        <f>'Raw counts'!I1094/'Raw counts'!I$1246*10000</f>
        <v>0</v>
      </c>
      <c r="J1094">
        <f>'Raw counts'!J1094/'Raw counts'!J$1246*10000</f>
        <v>0</v>
      </c>
      <c r="K1094">
        <f>'Raw counts'!K1094/'Raw counts'!K$1246*10000</f>
        <v>0</v>
      </c>
      <c r="L1094">
        <f>'Raw counts'!L1094/'Raw counts'!L$1246*10000</f>
        <v>0</v>
      </c>
      <c r="M1094">
        <f>'Raw counts'!M1094/'Raw counts'!M$1246*10000</f>
        <v>0</v>
      </c>
      <c r="N1094">
        <f>'Raw counts'!N1094/'Raw counts'!N$1246*10000</f>
        <v>0</v>
      </c>
      <c r="O1094">
        <f>'Raw counts'!O1094/'Raw counts'!O$1246*10000</f>
        <v>0</v>
      </c>
      <c r="P1094">
        <f>'Raw counts'!P1094/'Raw counts'!P$1246*10000</f>
        <v>0</v>
      </c>
      <c r="Q1094">
        <f>'Raw counts'!Q1094/'Raw counts'!Q$1246*10000</f>
        <v>0</v>
      </c>
      <c r="R1094">
        <f>'Raw counts'!R1094/'Raw counts'!R$1246*10000</f>
        <v>0</v>
      </c>
      <c r="S1094">
        <f>'Raw counts'!S1094/'Raw counts'!S$1246*10000</f>
        <v>0</v>
      </c>
      <c r="T1094">
        <f>'Raw counts'!T1094/'Raw counts'!T$1246*10000</f>
        <v>0</v>
      </c>
      <c r="U1094">
        <f>'Raw counts'!U1094/'Raw counts'!U$1246*10000</f>
        <v>0</v>
      </c>
      <c r="V1094">
        <f t="shared" si="69"/>
        <v>0</v>
      </c>
      <c r="W1094" t="str">
        <f t="shared" si="70"/>
        <v/>
      </c>
      <c r="X1094">
        <f t="shared" si="68"/>
        <v>0</v>
      </c>
      <c r="Y1094">
        <f t="shared" si="71"/>
        <v>0</v>
      </c>
    </row>
    <row r="1095" spans="1:25" x14ac:dyDescent="0.25">
      <c r="A1095">
        <v>1104</v>
      </c>
      <c r="B1095" t="s">
        <v>1152</v>
      </c>
      <c r="C1095">
        <v>66600</v>
      </c>
      <c r="D1095">
        <v>127</v>
      </c>
      <c r="E1095">
        <f>'Raw counts'!E1095/'Raw counts'!E$1246*10000</f>
        <v>0</v>
      </c>
      <c r="F1095">
        <f>'Raw counts'!F1095/'Raw counts'!F$1246*10000</f>
        <v>0</v>
      </c>
      <c r="G1095">
        <f>'Raw counts'!G1095/'Raw counts'!G$1246*10000</f>
        <v>0</v>
      </c>
      <c r="H1095">
        <f>'Raw counts'!H1095/'Raw counts'!H$1246*10000</f>
        <v>0</v>
      </c>
      <c r="I1095">
        <f>'Raw counts'!I1095/'Raw counts'!I$1246*10000</f>
        <v>0</v>
      </c>
      <c r="J1095">
        <f>'Raw counts'!J1095/'Raw counts'!J$1246*10000</f>
        <v>0</v>
      </c>
      <c r="K1095">
        <f>'Raw counts'!K1095/'Raw counts'!K$1246*10000</f>
        <v>0</v>
      </c>
      <c r="L1095">
        <f>'Raw counts'!L1095/'Raw counts'!L$1246*10000</f>
        <v>0</v>
      </c>
      <c r="M1095">
        <f>'Raw counts'!M1095/'Raw counts'!M$1246*10000</f>
        <v>0</v>
      </c>
      <c r="N1095">
        <f>'Raw counts'!N1095/'Raw counts'!N$1246*10000</f>
        <v>0</v>
      </c>
      <c r="O1095">
        <f>'Raw counts'!O1095/'Raw counts'!O$1246*10000</f>
        <v>0</v>
      </c>
      <c r="P1095">
        <f>'Raw counts'!P1095/'Raw counts'!P$1246*10000</f>
        <v>0</v>
      </c>
      <c r="Q1095">
        <f>'Raw counts'!Q1095/'Raw counts'!Q$1246*10000</f>
        <v>0</v>
      </c>
      <c r="R1095">
        <f>'Raw counts'!R1095/'Raw counts'!R$1246*10000</f>
        <v>0</v>
      </c>
      <c r="S1095">
        <f>'Raw counts'!S1095/'Raw counts'!S$1246*10000</f>
        <v>0</v>
      </c>
      <c r="T1095">
        <f>'Raw counts'!T1095/'Raw counts'!T$1246*10000</f>
        <v>0</v>
      </c>
      <c r="U1095">
        <f>'Raw counts'!U1095/'Raw counts'!U$1246*10000</f>
        <v>0</v>
      </c>
      <c r="V1095">
        <f t="shared" si="69"/>
        <v>0</v>
      </c>
      <c r="W1095" t="str">
        <f t="shared" si="70"/>
        <v/>
      </c>
      <c r="X1095">
        <f t="shared" si="68"/>
        <v>0</v>
      </c>
      <c r="Y1095">
        <f t="shared" si="71"/>
        <v>0</v>
      </c>
    </row>
    <row r="1096" spans="1:25" x14ac:dyDescent="0.25">
      <c r="A1096">
        <v>1105</v>
      </c>
      <c r="B1096" t="s">
        <v>546</v>
      </c>
      <c r="C1096">
        <v>50700</v>
      </c>
      <c r="D1096">
        <v>278</v>
      </c>
      <c r="E1096">
        <f>'Raw counts'!E1096/'Raw counts'!E$1246*10000</f>
        <v>3.0258678076803251</v>
      </c>
      <c r="F1096">
        <f>'Raw counts'!F1096/'Raw counts'!F$1246*10000</f>
        <v>1.7308304376786201</v>
      </c>
      <c r="G1096">
        <f>'Raw counts'!G1096/'Raw counts'!G$1246*10000</f>
        <v>2.4477116414374414</v>
      </c>
      <c r="H1096">
        <f>'Raw counts'!H1096/'Raw counts'!H$1246*10000</f>
        <v>3.2737656891206974</v>
      </c>
      <c r="I1096">
        <f>'Raw counts'!I1096/'Raw counts'!I$1246*10000</f>
        <v>10.786882116987185</v>
      </c>
      <c r="J1096">
        <f>'Raw counts'!J1096/'Raw counts'!J$1246*10000</f>
        <v>2.4505888316263036</v>
      </c>
      <c r="K1096">
        <f>'Raw counts'!K1096/'Raw counts'!K$1246*10000</f>
        <v>3.6791348458665474</v>
      </c>
      <c r="L1096">
        <f>'Raw counts'!L1096/'Raw counts'!L$1246*10000</f>
        <v>12.113766212690747</v>
      </c>
      <c r="M1096">
        <f>'Raw counts'!M1096/'Raw counts'!M$1246*10000</f>
        <v>3.414265085199967</v>
      </c>
      <c r="N1096">
        <f>'Raw counts'!N1096/'Raw counts'!N$1246*10000</f>
        <v>3.6015164858729829</v>
      </c>
      <c r="O1096">
        <f>'Raw counts'!O1096/'Raw counts'!O$1246*10000</f>
        <v>2.9547694791831778</v>
      </c>
      <c r="P1096">
        <f>'Raw counts'!P1096/'Raw counts'!P$1246*10000</f>
        <v>3.0044673822968919</v>
      </c>
      <c r="Q1096">
        <f>'Raw counts'!Q1096/'Raw counts'!Q$1246*10000</f>
        <v>0.27303008791568834</v>
      </c>
      <c r="R1096">
        <f>'Raw counts'!R1096/'Raw counts'!R$1246*10000</f>
        <v>2.5764779186225661</v>
      </c>
      <c r="S1096">
        <f>'Raw counts'!S1096/'Raw counts'!S$1246*10000</f>
        <v>3.7076483955056574</v>
      </c>
      <c r="T1096">
        <f>'Raw counts'!T1096/'Raw counts'!T$1246*10000</f>
        <v>10.438090525306571</v>
      </c>
      <c r="U1096">
        <f>'Raw counts'!U1096/'Raw counts'!U$1246*10000</f>
        <v>4.022686738152168</v>
      </c>
      <c r="V1096">
        <f t="shared" si="69"/>
        <v>1</v>
      </c>
      <c r="W1096">
        <f t="shared" si="70"/>
        <v>0.57986754884624081</v>
      </c>
      <c r="X1096">
        <f t="shared" si="68"/>
        <v>4.7692014075875369</v>
      </c>
      <c r="Y1096">
        <f t="shared" si="71"/>
        <v>3.8223358766069628</v>
      </c>
    </row>
    <row r="1097" spans="1:25" x14ac:dyDescent="0.25">
      <c r="A1097">
        <v>1106</v>
      </c>
      <c r="B1097" t="s">
        <v>547</v>
      </c>
      <c r="C1097">
        <v>10000</v>
      </c>
      <c r="D1097">
        <v>677</v>
      </c>
      <c r="E1097">
        <f>'Raw counts'!E1097/'Raw counts'!E$1246*10000</f>
        <v>3.8794613805876756</v>
      </c>
      <c r="F1097">
        <f>'Raw counts'!F1097/'Raw counts'!F$1246*10000</f>
        <v>16.020435283347606</v>
      </c>
      <c r="G1097">
        <f>'Raw counts'!G1097/'Raw counts'!G$1246*10000</f>
        <v>14.243062802438443</v>
      </c>
      <c r="H1097">
        <f>'Raw counts'!H1097/'Raw counts'!H$1246*10000</f>
        <v>18.853819032654592</v>
      </c>
      <c r="I1097">
        <f>'Raw counts'!I1097/'Raw counts'!I$1246*10000</f>
        <v>23.069890007049644</v>
      </c>
      <c r="J1097">
        <f>'Raw counts'!J1097/'Raw counts'!J$1246*10000</f>
        <v>24.560126700866434</v>
      </c>
      <c r="K1097">
        <f>'Raw counts'!K1097/'Raw counts'!K$1246*10000</f>
        <v>15.644127320363454</v>
      </c>
      <c r="L1097">
        <f>'Raw counts'!L1097/'Raw counts'!L$1246*10000</f>
        <v>11.020131694763078</v>
      </c>
      <c r="M1097">
        <f>'Raw counts'!M1097/'Raw counts'!M$1246*10000</f>
        <v>20.020218347090225</v>
      </c>
      <c r="N1097">
        <f>'Raw counts'!N1097/'Raw counts'!N$1246*10000</f>
        <v>5.0494544114911282</v>
      </c>
      <c r="O1097">
        <f>'Raw counts'!O1097/'Raw counts'!O$1246*10000</f>
        <v>26.700616227607441</v>
      </c>
      <c r="P1097">
        <f>'Raw counts'!P1097/'Raw counts'!P$1246*10000</f>
        <v>11.445183001125285</v>
      </c>
      <c r="Q1097">
        <f>'Raw counts'!Q1097/'Raw counts'!Q$1246*10000</f>
        <v>14.070800602226365</v>
      </c>
      <c r="R1097">
        <f>'Raw counts'!R1097/'Raw counts'!R$1246*10000</f>
        <v>17.762871871312338</v>
      </c>
      <c r="S1097">
        <f>'Raw counts'!S1097/'Raw counts'!S$1246*10000</f>
        <v>17.137695438669635</v>
      </c>
      <c r="T1097">
        <f>'Raw counts'!T1097/'Raw counts'!T$1246*10000</f>
        <v>6.7783155756929094</v>
      </c>
      <c r="U1097">
        <f>'Raw counts'!U1097/'Raw counts'!U$1246*10000</f>
        <v>7.4638847784484668</v>
      </c>
      <c r="V1097">
        <f t="shared" si="69"/>
        <v>1</v>
      </c>
      <c r="W1097">
        <f t="shared" si="70"/>
        <v>0.36483816370296418</v>
      </c>
      <c r="X1097">
        <f t="shared" si="68"/>
        <v>16.36791917435124</v>
      </c>
      <c r="Y1097">
        <f t="shared" si="71"/>
        <v>13.301102738321696</v>
      </c>
    </row>
    <row r="1098" spans="1:25" x14ac:dyDescent="0.25">
      <c r="A1098">
        <v>1107</v>
      </c>
      <c r="B1098" t="s">
        <v>548</v>
      </c>
      <c r="C1098">
        <v>94500</v>
      </c>
      <c r="D1098">
        <v>395</v>
      </c>
      <c r="E1098">
        <f>'Raw counts'!E1098/'Raw counts'!E$1246*10000</f>
        <v>14.270142006591161</v>
      </c>
      <c r="F1098">
        <f>'Raw counts'!F1098/'Raw counts'!F$1246*10000</f>
        <v>11.082236593856948</v>
      </c>
      <c r="G1098">
        <f>'Raw counts'!G1098/'Raw counts'!G$1246*10000</f>
        <v>12.853004339399897</v>
      </c>
      <c r="H1098">
        <f>'Raw counts'!H1098/'Raw counts'!H$1246*10000</f>
        <v>0.31411397870028013</v>
      </c>
      <c r="I1098">
        <f>'Raw counts'!I1098/'Raw counts'!I$1246*10000</f>
        <v>0</v>
      </c>
      <c r="J1098">
        <f>'Raw counts'!J1098/'Raw counts'!J$1246*10000</f>
        <v>0</v>
      </c>
      <c r="K1098">
        <f>'Raw counts'!K1098/'Raw counts'!K$1246*10000</f>
        <v>0</v>
      </c>
      <c r="L1098">
        <f>'Raw counts'!L1098/'Raw counts'!L$1246*10000</f>
        <v>0</v>
      </c>
      <c r="M1098">
        <f>'Raw counts'!M1098/'Raw counts'!M$1246*10000</f>
        <v>0</v>
      </c>
      <c r="N1098">
        <f>'Raw counts'!N1098/'Raw counts'!N$1246*10000</f>
        <v>7.0289138541083407</v>
      </c>
      <c r="O1098">
        <f>'Raw counts'!O1098/'Raw counts'!O$1246*10000</f>
        <v>12.798392174639664</v>
      </c>
      <c r="P1098">
        <f>'Raw counts'!P1098/'Raw counts'!P$1246*10000</f>
        <v>0</v>
      </c>
      <c r="Q1098">
        <f>'Raw counts'!Q1098/'Raw counts'!Q$1246*10000</f>
        <v>12.110834613974459</v>
      </c>
      <c r="R1098">
        <f>'Raw counts'!R1098/'Raw counts'!R$1246*10000</f>
        <v>0</v>
      </c>
      <c r="S1098">
        <f>'Raw counts'!S1098/'Raw counts'!S$1246*10000</f>
        <v>0</v>
      </c>
      <c r="T1098">
        <f>'Raw counts'!T1098/'Raw counts'!T$1246*10000</f>
        <v>0</v>
      </c>
      <c r="U1098">
        <f>'Raw counts'!U1098/'Raw counts'!U$1246*10000</f>
        <v>18.251801964043167</v>
      </c>
      <c r="V1098">
        <f t="shared" si="69"/>
        <v>1</v>
      </c>
      <c r="W1098">
        <f t="shared" si="70"/>
        <v>0.55843205391162365</v>
      </c>
      <c r="X1098">
        <f t="shared" si="68"/>
        <v>4.2799441020609201</v>
      </c>
      <c r="Y1098">
        <f t="shared" si="71"/>
        <v>6.2737428258457042</v>
      </c>
    </row>
    <row r="1099" spans="1:25" x14ac:dyDescent="0.25">
      <c r="A1099">
        <v>1108</v>
      </c>
      <c r="B1099" t="s">
        <v>1153</v>
      </c>
      <c r="C1099">
        <v>106500</v>
      </c>
      <c r="D1099">
        <v>776</v>
      </c>
      <c r="E1099">
        <f>'Raw counts'!E1099/'Raw counts'!E$1246*10000</f>
        <v>0</v>
      </c>
      <c r="F1099">
        <f>'Raw counts'!F1099/'Raw counts'!F$1246*10000</f>
        <v>0</v>
      </c>
      <c r="G1099">
        <f>'Raw counts'!G1099/'Raw counts'!G$1246*10000</f>
        <v>0</v>
      </c>
      <c r="H1099">
        <f>'Raw counts'!H1099/'Raw counts'!H$1246*10000</f>
        <v>0</v>
      </c>
      <c r="I1099">
        <f>'Raw counts'!I1099/'Raw counts'!I$1246*10000</f>
        <v>0</v>
      </c>
      <c r="J1099">
        <f>'Raw counts'!J1099/'Raw counts'!J$1246*10000</f>
        <v>0</v>
      </c>
      <c r="K1099">
        <f>'Raw counts'!K1099/'Raw counts'!K$1246*10000</f>
        <v>0</v>
      </c>
      <c r="L1099">
        <f>'Raw counts'!L1099/'Raw counts'!L$1246*10000</f>
        <v>0</v>
      </c>
      <c r="M1099">
        <f>'Raw counts'!M1099/'Raw counts'!M$1246*10000</f>
        <v>0</v>
      </c>
      <c r="N1099">
        <f>'Raw counts'!N1099/'Raw counts'!N$1246*10000</f>
        <v>0</v>
      </c>
      <c r="O1099">
        <f>'Raw counts'!O1099/'Raw counts'!O$1246*10000</f>
        <v>0</v>
      </c>
      <c r="P1099">
        <f>'Raw counts'!P1099/'Raw counts'!P$1246*10000</f>
        <v>0</v>
      </c>
      <c r="Q1099">
        <f>'Raw counts'!Q1099/'Raw counts'!Q$1246*10000</f>
        <v>0</v>
      </c>
      <c r="R1099">
        <f>'Raw counts'!R1099/'Raw counts'!R$1246*10000</f>
        <v>0</v>
      </c>
      <c r="S1099">
        <f>'Raw counts'!S1099/'Raw counts'!S$1246*10000</f>
        <v>0</v>
      </c>
      <c r="T1099">
        <f>'Raw counts'!T1099/'Raw counts'!T$1246*10000</f>
        <v>0</v>
      </c>
      <c r="U1099">
        <f>'Raw counts'!U1099/'Raw counts'!U$1246*10000</f>
        <v>0</v>
      </c>
      <c r="V1099">
        <f t="shared" si="69"/>
        <v>0</v>
      </c>
      <c r="W1099" t="str">
        <f t="shared" si="70"/>
        <v/>
      </c>
      <c r="X1099">
        <f t="shared" si="68"/>
        <v>0</v>
      </c>
      <c r="Y1099">
        <f t="shared" si="71"/>
        <v>0</v>
      </c>
    </row>
    <row r="1100" spans="1:25" x14ac:dyDescent="0.25">
      <c r="A1100">
        <v>1109</v>
      </c>
      <c r="B1100" t="s">
        <v>549</v>
      </c>
      <c r="C1100">
        <v>73200</v>
      </c>
      <c r="D1100">
        <v>141</v>
      </c>
      <c r="E1100">
        <f>'Raw counts'!E1100/'Raw counts'!E$1246*10000</f>
        <v>1.867819634370571E-3</v>
      </c>
      <c r="F1100">
        <f>'Raw counts'!F1100/'Raw counts'!F$1246*10000</f>
        <v>0.28710457497038722</v>
      </c>
      <c r="G1100">
        <f>'Raw counts'!G1100/'Raw counts'!G$1246*10000</f>
        <v>0.18131197343981048</v>
      </c>
      <c r="H1100">
        <f>'Raw counts'!H1100/'Raw counts'!H$1246*10000</f>
        <v>0</v>
      </c>
      <c r="I1100">
        <f>'Raw counts'!I1100/'Raw counts'!I$1246*10000</f>
        <v>0.15392240463737419</v>
      </c>
      <c r="J1100">
        <f>'Raw counts'!J1100/'Raw counts'!J$1246*10000</f>
        <v>1.9673741324323846</v>
      </c>
      <c r="K1100">
        <f>'Raw counts'!K1100/'Raw counts'!K$1246*10000</f>
        <v>0.23189698422431573</v>
      </c>
      <c r="L1100">
        <f>'Raw counts'!L1100/'Raw counts'!L$1246*10000</f>
        <v>0.50712890952291079</v>
      </c>
      <c r="M1100">
        <f>'Raw counts'!M1100/'Raw counts'!M$1246*10000</f>
        <v>9.2152903784074695E-3</v>
      </c>
      <c r="N1100">
        <f>'Raw counts'!N1100/'Raw counts'!N$1246*10000</f>
        <v>0</v>
      </c>
      <c r="O1100">
        <f>'Raw counts'!O1100/'Raw counts'!O$1246*10000</f>
        <v>1.8139188488379645</v>
      </c>
      <c r="P1100">
        <f>'Raw counts'!P1100/'Raw counts'!P$1246*10000</f>
        <v>8.5475601203325504E-3</v>
      </c>
      <c r="Q1100">
        <f>'Raw counts'!Q1100/'Raw counts'!Q$1246*10000</f>
        <v>0</v>
      </c>
      <c r="R1100">
        <f>'Raw counts'!R1100/'Raw counts'!R$1246*10000</f>
        <v>0.15226463593725895</v>
      </c>
      <c r="S1100">
        <f>'Raw counts'!S1100/'Raw counts'!S$1246*10000</f>
        <v>0</v>
      </c>
      <c r="T1100">
        <f>'Raw counts'!T1100/'Raw counts'!T$1246*10000</f>
        <v>0</v>
      </c>
      <c r="U1100">
        <f>'Raw counts'!U1100/'Raw counts'!U$1246*10000</f>
        <v>0.16489977998897776</v>
      </c>
      <c r="V1100">
        <f t="shared" si="69"/>
        <v>1</v>
      </c>
      <c r="W1100">
        <f t="shared" si="70"/>
        <v>0.73743750135910036</v>
      </c>
      <c r="X1100">
        <f t="shared" si="68"/>
        <v>0.37109134324888449</v>
      </c>
      <c r="Y1100">
        <f t="shared" si="71"/>
        <v>0.26745385311056674</v>
      </c>
    </row>
    <row r="1101" spans="1:25" x14ac:dyDescent="0.25">
      <c r="A1101">
        <v>1110</v>
      </c>
      <c r="B1101" t="s">
        <v>1154</v>
      </c>
      <c r="C1101">
        <v>75100</v>
      </c>
      <c r="D1101">
        <v>525</v>
      </c>
      <c r="E1101">
        <f>'Raw counts'!E1101/'Raw counts'!E$1246*10000</f>
        <v>0</v>
      </c>
      <c r="F1101">
        <f>'Raw counts'!F1101/'Raw counts'!F$1246*10000</f>
        <v>0</v>
      </c>
      <c r="G1101">
        <f>'Raw counts'!G1101/'Raw counts'!G$1246*10000</f>
        <v>0</v>
      </c>
      <c r="H1101">
        <f>'Raw counts'!H1101/'Raw counts'!H$1246*10000</f>
        <v>0</v>
      </c>
      <c r="I1101">
        <f>'Raw counts'!I1101/'Raw counts'!I$1246*10000</f>
        <v>0</v>
      </c>
      <c r="J1101">
        <f>'Raw counts'!J1101/'Raw counts'!J$1246*10000</f>
        <v>0</v>
      </c>
      <c r="K1101">
        <f>'Raw counts'!K1101/'Raw counts'!K$1246*10000</f>
        <v>0</v>
      </c>
      <c r="L1101">
        <f>'Raw counts'!L1101/'Raw counts'!L$1246*10000</f>
        <v>0</v>
      </c>
      <c r="M1101">
        <f>'Raw counts'!M1101/'Raw counts'!M$1246*10000</f>
        <v>0</v>
      </c>
      <c r="N1101">
        <f>'Raw counts'!N1101/'Raw counts'!N$1246*10000</f>
        <v>0</v>
      </c>
      <c r="O1101">
        <f>'Raw counts'!O1101/'Raw counts'!O$1246*10000</f>
        <v>0</v>
      </c>
      <c r="P1101">
        <f>'Raw counts'!P1101/'Raw counts'!P$1246*10000</f>
        <v>0</v>
      </c>
      <c r="Q1101">
        <f>'Raw counts'!Q1101/'Raw counts'!Q$1246*10000</f>
        <v>0</v>
      </c>
      <c r="R1101">
        <f>'Raw counts'!R1101/'Raw counts'!R$1246*10000</f>
        <v>0</v>
      </c>
      <c r="S1101">
        <f>'Raw counts'!S1101/'Raw counts'!S$1246*10000</f>
        <v>0</v>
      </c>
      <c r="T1101">
        <f>'Raw counts'!T1101/'Raw counts'!T$1246*10000</f>
        <v>0</v>
      </c>
      <c r="U1101">
        <f>'Raw counts'!U1101/'Raw counts'!U$1246*10000</f>
        <v>0</v>
      </c>
      <c r="V1101">
        <f t="shared" si="69"/>
        <v>0</v>
      </c>
      <c r="W1101" t="str">
        <f t="shared" si="70"/>
        <v/>
      </c>
      <c r="X1101">
        <f t="shared" si="68"/>
        <v>0</v>
      </c>
      <c r="Y1101">
        <f t="shared" si="71"/>
        <v>0</v>
      </c>
    </row>
    <row r="1102" spans="1:25" x14ac:dyDescent="0.25">
      <c r="A1102">
        <v>1111</v>
      </c>
      <c r="B1102" t="s">
        <v>550</v>
      </c>
      <c r="C1102">
        <v>7400</v>
      </c>
      <c r="D1102">
        <v>361</v>
      </c>
      <c r="E1102">
        <f>'Raw counts'!E1102/'Raw counts'!E$1246*10000</f>
        <v>1.1636516322128658</v>
      </c>
      <c r="F1102">
        <f>'Raw counts'!F1102/'Raw counts'!F$1246*10000</f>
        <v>8.2029878562967784E-3</v>
      </c>
      <c r="G1102">
        <f>'Raw counts'!G1102/'Raw counts'!G$1246*10000</f>
        <v>1.7929739595714589</v>
      </c>
      <c r="H1102">
        <f>'Raw counts'!H1102/'Raw counts'!H$1246*10000</f>
        <v>3.8810527146079057</v>
      </c>
      <c r="I1102">
        <f>'Raw counts'!I1102/'Raw counts'!I$1246*10000</f>
        <v>5.879835857147695</v>
      </c>
      <c r="J1102">
        <f>'Raw counts'!J1102/'Raw counts'!J$1246*10000</f>
        <v>5.3548077890264905</v>
      </c>
      <c r="K1102">
        <f>'Raw counts'!K1102/'Raw counts'!K$1246*10000</f>
        <v>7.6169240202909858</v>
      </c>
      <c r="L1102">
        <f>'Raw counts'!L1102/'Raw counts'!L$1246*10000</f>
        <v>1.0759952515094802</v>
      </c>
      <c r="M1102">
        <f>'Raw counts'!M1102/'Raw counts'!M$1246*10000</f>
        <v>4.2482488644458432</v>
      </c>
      <c r="N1102">
        <f>'Raw counts'!N1102/'Raw counts'!N$1246*10000</f>
        <v>10.630430339981324</v>
      </c>
      <c r="O1102">
        <f>'Raw counts'!O1102/'Raw counts'!O$1246*10000</f>
        <v>7.1580805036704094</v>
      </c>
      <c r="P1102">
        <f>'Raw counts'!P1102/'Raw counts'!P$1246*10000</f>
        <v>10.124584962533907</v>
      </c>
      <c r="Q1102">
        <f>'Raw counts'!Q1102/'Raw counts'!Q$1246*10000</f>
        <v>1.3846525887152765</v>
      </c>
      <c r="R1102">
        <f>'Raw counts'!R1102/'Raw counts'!R$1246*10000</f>
        <v>7.1564378890511708</v>
      </c>
      <c r="S1102">
        <f>'Raw counts'!S1102/'Raw counts'!S$1246*10000</f>
        <v>4.6576315129485417</v>
      </c>
      <c r="T1102">
        <f>'Raw counts'!T1102/'Raw counts'!T$1246*10000</f>
        <v>10.455272567323536</v>
      </c>
      <c r="U1102">
        <f>'Raw counts'!U1102/'Raw counts'!U$1246*10000</f>
        <v>6.1577049422199845</v>
      </c>
      <c r="V1102">
        <f t="shared" si="69"/>
        <v>1</v>
      </c>
      <c r="W1102">
        <f t="shared" si="70"/>
        <v>1.7069589750144172E-2</v>
      </c>
      <c r="X1102">
        <f t="shared" si="68"/>
        <v>3.4468547862965582</v>
      </c>
      <c r="Y1102">
        <f t="shared" si="71"/>
        <v>7.2155994133055179</v>
      </c>
    </row>
    <row r="1103" spans="1:25" x14ac:dyDescent="0.25">
      <c r="A1103">
        <v>1112</v>
      </c>
      <c r="B1103" t="s">
        <v>1155</v>
      </c>
      <c r="C1103">
        <v>118000</v>
      </c>
      <c r="D1103">
        <v>1040</v>
      </c>
      <c r="E1103">
        <f>'Raw counts'!E1103/'Raw counts'!E$1246*10000</f>
        <v>0</v>
      </c>
      <c r="F1103">
        <f>'Raw counts'!F1103/'Raw counts'!F$1246*10000</f>
        <v>0</v>
      </c>
      <c r="G1103">
        <f>'Raw counts'!G1103/'Raw counts'!G$1246*10000</f>
        <v>0</v>
      </c>
      <c r="H1103">
        <f>'Raw counts'!H1103/'Raw counts'!H$1246*10000</f>
        <v>0</v>
      </c>
      <c r="I1103">
        <f>'Raw counts'!I1103/'Raw counts'!I$1246*10000</f>
        <v>0</v>
      </c>
      <c r="J1103">
        <f>'Raw counts'!J1103/'Raw counts'!J$1246*10000</f>
        <v>0</v>
      </c>
      <c r="K1103">
        <f>'Raw counts'!K1103/'Raw counts'!K$1246*10000</f>
        <v>0</v>
      </c>
      <c r="L1103">
        <f>'Raw counts'!L1103/'Raw counts'!L$1246*10000</f>
        <v>0</v>
      </c>
      <c r="M1103">
        <f>'Raw counts'!M1103/'Raw counts'!M$1246*10000</f>
        <v>0</v>
      </c>
      <c r="N1103">
        <f>'Raw counts'!N1103/'Raw counts'!N$1246*10000</f>
        <v>0</v>
      </c>
      <c r="O1103">
        <f>'Raw counts'!O1103/'Raw counts'!O$1246*10000</f>
        <v>0</v>
      </c>
      <c r="P1103">
        <f>'Raw counts'!P1103/'Raw counts'!P$1246*10000</f>
        <v>0</v>
      </c>
      <c r="Q1103">
        <f>'Raw counts'!Q1103/'Raw counts'!Q$1246*10000</f>
        <v>0</v>
      </c>
      <c r="R1103">
        <f>'Raw counts'!R1103/'Raw counts'!R$1246*10000</f>
        <v>0</v>
      </c>
      <c r="S1103">
        <f>'Raw counts'!S1103/'Raw counts'!S$1246*10000</f>
        <v>0</v>
      </c>
      <c r="T1103">
        <f>'Raw counts'!T1103/'Raw counts'!T$1246*10000</f>
        <v>0</v>
      </c>
      <c r="U1103">
        <f>'Raw counts'!U1103/'Raw counts'!U$1246*10000</f>
        <v>0</v>
      </c>
      <c r="V1103">
        <f t="shared" si="69"/>
        <v>0</v>
      </c>
      <c r="W1103" t="str">
        <f t="shared" si="70"/>
        <v/>
      </c>
      <c r="X1103">
        <f t="shared" si="68"/>
        <v>0</v>
      </c>
      <c r="Y1103">
        <f t="shared" si="71"/>
        <v>0</v>
      </c>
    </row>
    <row r="1104" spans="1:25" x14ac:dyDescent="0.25">
      <c r="A1104">
        <v>1113</v>
      </c>
      <c r="B1104" t="s">
        <v>551</v>
      </c>
      <c r="C1104">
        <v>66900</v>
      </c>
      <c r="D1104">
        <v>239</v>
      </c>
      <c r="E1104">
        <f>'Raw counts'!E1104/'Raw counts'!E$1246*10000</f>
        <v>0.34367881272418505</v>
      </c>
      <c r="F1104">
        <f>'Raw counts'!F1104/'Raw counts'!F$1246*10000</f>
        <v>0.35272847782076144</v>
      </c>
      <c r="G1104">
        <f>'Raw counts'!G1104/'Raw counts'!G$1246*10000</f>
        <v>0.10072887413322804</v>
      </c>
      <c r="H1104">
        <f>'Raw counts'!H1104/'Raw counts'!H$1246*10000</f>
        <v>0</v>
      </c>
      <c r="I1104">
        <f>'Raw counts'!I1104/'Raw counts'!I$1246*10000</f>
        <v>0.19702067793583899</v>
      </c>
      <c r="J1104">
        <f>'Raw counts'!J1104/'Raw counts'!J$1246*10000</f>
        <v>4.4574090619520685</v>
      </c>
      <c r="K1104">
        <f>'Raw counts'!K1104/'Raw counts'!K$1246*10000</f>
        <v>0.24527565639110319</v>
      </c>
      <c r="L1104">
        <f>'Raw counts'!L1104/'Raw counts'!L$1246*10000</f>
        <v>1.4861081957323559</v>
      </c>
      <c r="M1104">
        <f>'Raw counts'!M1104/'Raw counts'!M$1246*10000</f>
        <v>0</v>
      </c>
      <c r="N1104">
        <f>'Raw counts'!N1104/'Raw counts'!N$1246*10000</f>
        <v>2.749249225857239E-2</v>
      </c>
      <c r="O1104">
        <f>'Raw counts'!O1104/'Raw counts'!O$1246*10000</f>
        <v>3.9912945356620151</v>
      </c>
      <c r="P1104">
        <f>'Raw counts'!P1104/'Raw counts'!P$1246*10000</f>
        <v>4.2737800601662752E-3</v>
      </c>
      <c r="Q1104">
        <f>'Raw counts'!Q1104/'Raw counts'!Q$1246*10000</f>
        <v>0</v>
      </c>
      <c r="R1104">
        <f>'Raw counts'!R1104/'Raw counts'!R$1246*10000</f>
        <v>0.72926746685739818</v>
      </c>
      <c r="S1104">
        <f>'Raw counts'!S1104/'Raw counts'!S$1246*10000</f>
        <v>0</v>
      </c>
      <c r="T1104">
        <f>'Raw counts'!T1104/'Raw counts'!T$1246*10000</f>
        <v>0</v>
      </c>
      <c r="U1104">
        <f>'Raw counts'!U1104/'Raw counts'!U$1246*10000</f>
        <v>1.1542984599228443</v>
      </c>
      <c r="V1104">
        <f t="shared" si="69"/>
        <v>1</v>
      </c>
      <c r="W1104">
        <f t="shared" si="70"/>
        <v>0.93197840762078954</v>
      </c>
      <c r="X1104">
        <f t="shared" si="68"/>
        <v>0.7981055285210602</v>
      </c>
      <c r="Y1104">
        <f t="shared" si="71"/>
        <v>0.73832834184512453</v>
      </c>
    </row>
    <row r="1105" spans="1:25" x14ac:dyDescent="0.25">
      <c r="A1105">
        <v>1114</v>
      </c>
      <c r="B1105" t="s">
        <v>552</v>
      </c>
      <c r="C1105">
        <v>14400</v>
      </c>
      <c r="D1105">
        <v>402</v>
      </c>
      <c r="E1105">
        <f>'Raw counts'!E1105/'Raw counts'!E$1246*10000</f>
        <v>0.78448424643563985</v>
      </c>
      <c r="F1105">
        <f>'Raw counts'!F1105/'Raw counts'!F$1246*10000</f>
        <v>2.8300308104223881</v>
      </c>
      <c r="G1105">
        <f>'Raw counts'!G1105/'Raw counts'!G$1246*10000</f>
        <v>3.5053648198363359</v>
      </c>
      <c r="H1105">
        <f>'Raw counts'!H1105/'Raw counts'!H$1246*10000</f>
        <v>4.6628475060397134</v>
      </c>
      <c r="I1105">
        <f>'Raw counts'!I1105/'Raw counts'!I$1246*10000</f>
        <v>0</v>
      </c>
      <c r="J1105">
        <f>'Raw counts'!J1105/'Raw counts'!J$1246*10000</f>
        <v>1.2573443703515239</v>
      </c>
      <c r="K1105">
        <f>'Raw counts'!K1105/'Raw counts'!K$1246*10000</f>
        <v>3.1439879591950497</v>
      </c>
      <c r="L1105">
        <f>'Raw counts'!L1105/'Raw counts'!L$1246*10000</f>
        <v>2.7781844608646415</v>
      </c>
      <c r="M1105">
        <f>'Raw counts'!M1105/'Raw counts'!M$1246*10000</f>
        <v>1.3592553308151014</v>
      </c>
      <c r="N1105">
        <f>'Raw counts'!N1105/'Raw counts'!N$1246*10000</f>
        <v>1.8969819658414948</v>
      </c>
      <c r="O1105">
        <f>'Raw counts'!O1105/'Raw counts'!O$1246*10000</f>
        <v>3.6648564496930307</v>
      </c>
      <c r="P1105">
        <f>'Raw counts'!P1105/'Raw counts'!P$1246*10000</f>
        <v>4.256684939925611</v>
      </c>
      <c r="Q1105">
        <f>'Raw counts'!Q1105/'Raw counts'!Q$1246*10000</f>
        <v>4.3879835557878479</v>
      </c>
      <c r="R1105">
        <f>'Raw counts'!R1105/'Raw counts'!R$1246*10000</f>
        <v>3.1655016418535413</v>
      </c>
      <c r="S1105">
        <f>'Raw counts'!S1105/'Raw counts'!S$1246*10000</f>
        <v>4.2287819913600391</v>
      </c>
      <c r="T1105">
        <f>'Raw counts'!T1105/'Raw counts'!T$1246*10000</f>
        <v>4.3470566302922835</v>
      </c>
      <c r="U1105">
        <f>'Raw counts'!U1105/'Raw counts'!U$1246*10000</f>
        <v>2.2131286261678591</v>
      </c>
      <c r="V1105">
        <f t="shared" si="69"/>
        <v>1</v>
      </c>
      <c r="W1105">
        <f t="shared" si="70"/>
        <v>6.1469890074376803E-2</v>
      </c>
      <c r="X1105">
        <f t="shared" si="68"/>
        <v>2.2579443893289324</v>
      </c>
      <c r="Y1105">
        <f t="shared" si="71"/>
        <v>3.5201219751152135</v>
      </c>
    </row>
    <row r="1106" spans="1:25" x14ac:dyDescent="0.25">
      <c r="A1106">
        <v>1116</v>
      </c>
      <c r="B1106" t="s">
        <v>1156</v>
      </c>
      <c r="C1106">
        <v>100300</v>
      </c>
      <c r="D1106">
        <v>798</v>
      </c>
      <c r="E1106">
        <f>'Raw counts'!E1106/'Raw counts'!E$1246*10000</f>
        <v>0</v>
      </c>
      <c r="F1106">
        <f>'Raw counts'!F1106/'Raw counts'!F$1246*10000</f>
        <v>0</v>
      </c>
      <c r="G1106">
        <f>'Raw counts'!G1106/'Raw counts'!G$1246*10000</f>
        <v>0</v>
      </c>
      <c r="H1106">
        <f>'Raw counts'!H1106/'Raw counts'!H$1246*10000</f>
        <v>0</v>
      </c>
      <c r="I1106">
        <f>'Raw counts'!I1106/'Raw counts'!I$1246*10000</f>
        <v>0</v>
      </c>
      <c r="J1106">
        <f>'Raw counts'!J1106/'Raw counts'!J$1246*10000</f>
        <v>0</v>
      </c>
      <c r="K1106">
        <f>'Raw counts'!K1106/'Raw counts'!K$1246*10000</f>
        <v>0</v>
      </c>
      <c r="L1106">
        <f>'Raw counts'!L1106/'Raw counts'!L$1246*10000</f>
        <v>0</v>
      </c>
      <c r="M1106">
        <f>'Raw counts'!M1106/'Raw counts'!M$1246*10000</f>
        <v>0</v>
      </c>
      <c r="N1106">
        <f>'Raw counts'!N1106/'Raw counts'!N$1246*10000</f>
        <v>0</v>
      </c>
      <c r="O1106">
        <f>'Raw counts'!O1106/'Raw counts'!O$1246*10000</f>
        <v>0</v>
      </c>
      <c r="P1106">
        <f>'Raw counts'!P1106/'Raw counts'!P$1246*10000</f>
        <v>0</v>
      </c>
      <c r="Q1106">
        <f>'Raw counts'!Q1106/'Raw counts'!Q$1246*10000</f>
        <v>0</v>
      </c>
      <c r="R1106">
        <f>'Raw counts'!R1106/'Raw counts'!R$1246*10000</f>
        <v>0</v>
      </c>
      <c r="S1106">
        <f>'Raw counts'!S1106/'Raw counts'!S$1246*10000</f>
        <v>0</v>
      </c>
      <c r="T1106">
        <f>'Raw counts'!T1106/'Raw counts'!T$1246*10000</f>
        <v>0</v>
      </c>
      <c r="U1106">
        <f>'Raw counts'!U1106/'Raw counts'!U$1246*10000</f>
        <v>0</v>
      </c>
      <c r="V1106">
        <f t="shared" si="69"/>
        <v>0</v>
      </c>
      <c r="W1106" t="str">
        <f t="shared" si="70"/>
        <v/>
      </c>
      <c r="X1106">
        <f t="shared" si="68"/>
        <v>0</v>
      </c>
      <c r="Y1106">
        <f t="shared" si="71"/>
        <v>0</v>
      </c>
    </row>
    <row r="1107" spans="1:25" x14ac:dyDescent="0.25">
      <c r="A1107">
        <v>1117</v>
      </c>
      <c r="B1107" t="s">
        <v>1157</v>
      </c>
      <c r="C1107">
        <v>88300</v>
      </c>
      <c r="D1107">
        <v>771</v>
      </c>
      <c r="E1107">
        <f>'Raw counts'!E1107/'Raw counts'!E$1246*10000</f>
        <v>0</v>
      </c>
      <c r="F1107">
        <f>'Raw counts'!F1107/'Raw counts'!F$1246*10000</f>
        <v>0</v>
      </c>
      <c r="G1107">
        <f>'Raw counts'!G1107/'Raw counts'!G$1246*10000</f>
        <v>0</v>
      </c>
      <c r="H1107">
        <f>'Raw counts'!H1107/'Raw counts'!H$1246*10000</f>
        <v>0</v>
      </c>
      <c r="I1107">
        <f>'Raw counts'!I1107/'Raw counts'!I$1246*10000</f>
        <v>0</v>
      </c>
      <c r="J1107">
        <f>'Raw counts'!J1107/'Raw counts'!J$1246*10000</f>
        <v>0</v>
      </c>
      <c r="K1107">
        <f>'Raw counts'!K1107/'Raw counts'!K$1246*10000</f>
        <v>0</v>
      </c>
      <c r="L1107">
        <f>'Raw counts'!L1107/'Raw counts'!L$1246*10000</f>
        <v>0</v>
      </c>
      <c r="M1107">
        <f>'Raw counts'!M1107/'Raw counts'!M$1246*10000</f>
        <v>0</v>
      </c>
      <c r="N1107">
        <f>'Raw counts'!N1107/'Raw counts'!N$1246*10000</f>
        <v>0</v>
      </c>
      <c r="O1107">
        <f>'Raw counts'!O1107/'Raw counts'!O$1246*10000</f>
        <v>0</v>
      </c>
      <c r="P1107">
        <f>'Raw counts'!P1107/'Raw counts'!P$1246*10000</f>
        <v>0</v>
      </c>
      <c r="Q1107">
        <f>'Raw counts'!Q1107/'Raw counts'!Q$1246*10000</f>
        <v>0</v>
      </c>
      <c r="R1107">
        <f>'Raw counts'!R1107/'Raw counts'!R$1246*10000</f>
        <v>0</v>
      </c>
      <c r="S1107">
        <f>'Raw counts'!S1107/'Raw counts'!S$1246*10000</f>
        <v>0</v>
      </c>
      <c r="T1107">
        <f>'Raw counts'!T1107/'Raw counts'!T$1246*10000</f>
        <v>0</v>
      </c>
      <c r="U1107">
        <f>'Raw counts'!U1107/'Raw counts'!U$1246*10000</f>
        <v>0</v>
      </c>
      <c r="V1107">
        <f t="shared" si="69"/>
        <v>0</v>
      </c>
      <c r="W1107" t="str">
        <f t="shared" si="70"/>
        <v/>
      </c>
      <c r="X1107">
        <f t="shared" si="68"/>
        <v>0</v>
      </c>
      <c r="Y1107">
        <f t="shared" si="71"/>
        <v>0</v>
      </c>
    </row>
    <row r="1108" spans="1:25" x14ac:dyDescent="0.25">
      <c r="A1108">
        <v>1118</v>
      </c>
      <c r="B1108" t="s">
        <v>1158</v>
      </c>
      <c r="C1108">
        <v>75200</v>
      </c>
      <c r="D1108">
        <v>525</v>
      </c>
      <c r="E1108">
        <f>'Raw counts'!E1108/'Raw counts'!E$1246*10000</f>
        <v>0</v>
      </c>
      <c r="F1108">
        <f>'Raw counts'!F1108/'Raw counts'!F$1246*10000</f>
        <v>0</v>
      </c>
      <c r="G1108">
        <f>'Raw counts'!G1108/'Raw counts'!G$1246*10000</f>
        <v>0</v>
      </c>
      <c r="H1108">
        <f>'Raw counts'!H1108/'Raw counts'!H$1246*10000</f>
        <v>0</v>
      </c>
      <c r="I1108">
        <f>'Raw counts'!I1108/'Raw counts'!I$1246*10000</f>
        <v>0</v>
      </c>
      <c r="J1108">
        <f>'Raw counts'!J1108/'Raw counts'!J$1246*10000</f>
        <v>0</v>
      </c>
      <c r="K1108">
        <f>'Raw counts'!K1108/'Raw counts'!K$1246*10000</f>
        <v>0</v>
      </c>
      <c r="L1108">
        <f>'Raw counts'!L1108/'Raw counts'!L$1246*10000</f>
        <v>0</v>
      </c>
      <c r="M1108">
        <f>'Raw counts'!M1108/'Raw counts'!M$1246*10000</f>
        <v>0</v>
      </c>
      <c r="N1108">
        <f>'Raw counts'!N1108/'Raw counts'!N$1246*10000</f>
        <v>0</v>
      </c>
      <c r="O1108">
        <f>'Raw counts'!O1108/'Raw counts'!O$1246*10000</f>
        <v>0</v>
      </c>
      <c r="P1108">
        <f>'Raw counts'!P1108/'Raw counts'!P$1246*10000</f>
        <v>0</v>
      </c>
      <c r="Q1108">
        <f>'Raw counts'!Q1108/'Raw counts'!Q$1246*10000</f>
        <v>0</v>
      </c>
      <c r="R1108">
        <f>'Raw counts'!R1108/'Raw counts'!R$1246*10000</f>
        <v>0</v>
      </c>
      <c r="S1108">
        <f>'Raw counts'!S1108/'Raw counts'!S$1246*10000</f>
        <v>0</v>
      </c>
      <c r="T1108">
        <f>'Raw counts'!T1108/'Raw counts'!T$1246*10000</f>
        <v>0</v>
      </c>
      <c r="U1108">
        <f>'Raw counts'!U1108/'Raw counts'!U$1246*10000</f>
        <v>0</v>
      </c>
      <c r="V1108">
        <f t="shared" si="69"/>
        <v>0</v>
      </c>
      <c r="W1108" t="str">
        <f t="shared" si="70"/>
        <v/>
      </c>
      <c r="X1108">
        <f t="shared" si="68"/>
        <v>0</v>
      </c>
      <c r="Y1108">
        <f t="shared" si="71"/>
        <v>0</v>
      </c>
    </row>
    <row r="1109" spans="1:25" x14ac:dyDescent="0.25">
      <c r="A1109">
        <v>1119</v>
      </c>
      <c r="B1109" t="s">
        <v>1159</v>
      </c>
      <c r="C1109">
        <v>118100</v>
      </c>
      <c r="D1109">
        <v>1040</v>
      </c>
      <c r="E1109">
        <f>'Raw counts'!E1109/'Raw counts'!E$1246*10000</f>
        <v>0</v>
      </c>
      <c r="F1109">
        <f>'Raw counts'!F1109/'Raw counts'!F$1246*10000</f>
        <v>0</v>
      </c>
      <c r="G1109">
        <f>'Raw counts'!G1109/'Raw counts'!G$1246*10000</f>
        <v>0</v>
      </c>
      <c r="H1109">
        <f>'Raw counts'!H1109/'Raw counts'!H$1246*10000</f>
        <v>0</v>
      </c>
      <c r="I1109">
        <f>'Raw counts'!I1109/'Raw counts'!I$1246*10000</f>
        <v>0</v>
      </c>
      <c r="J1109">
        <f>'Raw counts'!J1109/'Raw counts'!J$1246*10000</f>
        <v>0</v>
      </c>
      <c r="K1109">
        <f>'Raw counts'!K1109/'Raw counts'!K$1246*10000</f>
        <v>0</v>
      </c>
      <c r="L1109">
        <f>'Raw counts'!L1109/'Raw counts'!L$1246*10000</f>
        <v>0</v>
      </c>
      <c r="M1109">
        <f>'Raw counts'!M1109/'Raw counts'!M$1246*10000</f>
        <v>0</v>
      </c>
      <c r="N1109">
        <f>'Raw counts'!N1109/'Raw counts'!N$1246*10000</f>
        <v>0</v>
      </c>
      <c r="O1109">
        <f>'Raw counts'!O1109/'Raw counts'!O$1246*10000</f>
        <v>0</v>
      </c>
      <c r="P1109">
        <f>'Raw counts'!P1109/'Raw counts'!P$1246*10000</f>
        <v>0</v>
      </c>
      <c r="Q1109">
        <f>'Raw counts'!Q1109/'Raw counts'!Q$1246*10000</f>
        <v>0</v>
      </c>
      <c r="R1109">
        <f>'Raw counts'!R1109/'Raw counts'!R$1246*10000</f>
        <v>0</v>
      </c>
      <c r="S1109">
        <f>'Raw counts'!S1109/'Raw counts'!S$1246*10000</f>
        <v>0</v>
      </c>
      <c r="T1109">
        <f>'Raw counts'!T1109/'Raw counts'!T$1246*10000</f>
        <v>0</v>
      </c>
      <c r="U1109">
        <f>'Raw counts'!U1109/'Raw counts'!U$1246*10000</f>
        <v>0</v>
      </c>
      <c r="V1109">
        <f t="shared" si="69"/>
        <v>0</v>
      </c>
      <c r="W1109" t="str">
        <f t="shared" si="70"/>
        <v/>
      </c>
      <c r="X1109">
        <f t="shared" si="68"/>
        <v>0</v>
      </c>
      <c r="Y1109">
        <f t="shared" si="71"/>
        <v>0</v>
      </c>
    </row>
    <row r="1110" spans="1:25" x14ac:dyDescent="0.25">
      <c r="A1110">
        <v>1120</v>
      </c>
      <c r="B1110" t="s">
        <v>553</v>
      </c>
      <c r="C1110">
        <v>66800</v>
      </c>
      <c r="D1110">
        <v>239</v>
      </c>
      <c r="E1110">
        <f>'Raw counts'!E1110/'Raw counts'!E$1246*10000</f>
        <v>0</v>
      </c>
      <c r="F1110">
        <f>'Raw counts'!F1110/'Raw counts'!F$1246*10000</f>
        <v>0</v>
      </c>
      <c r="G1110">
        <f>'Raw counts'!G1110/'Raw counts'!G$1246*10000</f>
        <v>0</v>
      </c>
      <c r="H1110">
        <f>'Raw counts'!H1110/'Raw counts'!H$1246*10000</f>
        <v>0</v>
      </c>
      <c r="I1110">
        <f>'Raw counts'!I1110/'Raw counts'!I$1246*10000</f>
        <v>0</v>
      </c>
      <c r="J1110">
        <f>'Raw counts'!J1110/'Raw counts'!J$1246*10000</f>
        <v>4.9307622366726433E-3</v>
      </c>
      <c r="K1110">
        <f>'Raw counts'!K1110/'Raw counts'!K$1246*10000</f>
        <v>0</v>
      </c>
      <c r="L1110">
        <f>'Raw counts'!L1110/'Raw counts'!L$1246*10000</f>
        <v>0</v>
      </c>
      <c r="M1110">
        <f>'Raw counts'!M1110/'Raw counts'!M$1246*10000</f>
        <v>0</v>
      </c>
      <c r="N1110">
        <f>'Raw counts'!N1110/'Raw counts'!N$1246*10000</f>
        <v>0</v>
      </c>
      <c r="O1110">
        <f>'Raw counts'!O1110/'Raw counts'!O$1246*10000</f>
        <v>0.60912673773593984</v>
      </c>
      <c r="P1110">
        <f>'Raw counts'!P1110/'Raw counts'!P$1246*10000</f>
        <v>0</v>
      </c>
      <c r="Q1110">
        <f>'Raw counts'!Q1110/'Raw counts'!Q$1246*10000</f>
        <v>0</v>
      </c>
      <c r="R1110">
        <f>'Raw counts'!R1110/'Raw counts'!R$1246*10000</f>
        <v>0</v>
      </c>
      <c r="S1110">
        <f>'Raw counts'!S1110/'Raw counts'!S$1246*10000</f>
        <v>0</v>
      </c>
      <c r="T1110">
        <f>'Raw counts'!T1110/'Raw counts'!T$1246*10000</f>
        <v>0</v>
      </c>
      <c r="U1110">
        <f>'Raw counts'!U1110/'Raw counts'!U$1246*10000</f>
        <v>0</v>
      </c>
      <c r="V1110">
        <f t="shared" si="69"/>
        <v>1</v>
      </c>
      <c r="W1110">
        <f t="shared" si="70"/>
        <v>0.30705805380047835</v>
      </c>
      <c r="X1110">
        <f t="shared" si="68"/>
        <v>5.4786247074140482E-4</v>
      </c>
      <c r="Y1110">
        <f t="shared" si="71"/>
        <v>7.614084221699248E-2</v>
      </c>
    </row>
    <row r="1111" spans="1:25" x14ac:dyDescent="0.25">
      <c r="A1111">
        <v>1121</v>
      </c>
      <c r="B1111" t="s">
        <v>1160</v>
      </c>
      <c r="C1111">
        <v>41400</v>
      </c>
      <c r="D1111">
        <v>918</v>
      </c>
      <c r="E1111">
        <f>'Raw counts'!E1111/'Raw counts'!E$1246*10000</f>
        <v>0</v>
      </c>
      <c r="F1111">
        <f>'Raw counts'!F1111/'Raw counts'!F$1246*10000</f>
        <v>0</v>
      </c>
      <c r="G1111">
        <f>'Raw counts'!G1111/'Raw counts'!G$1246*10000</f>
        <v>0</v>
      </c>
      <c r="H1111">
        <f>'Raw counts'!H1111/'Raw counts'!H$1246*10000</f>
        <v>0</v>
      </c>
      <c r="I1111">
        <f>'Raw counts'!I1111/'Raw counts'!I$1246*10000</f>
        <v>0</v>
      </c>
      <c r="J1111">
        <f>'Raw counts'!J1111/'Raw counts'!J$1246*10000</f>
        <v>0</v>
      </c>
      <c r="K1111">
        <f>'Raw counts'!K1111/'Raw counts'!K$1246*10000</f>
        <v>0</v>
      </c>
      <c r="L1111">
        <f>'Raw counts'!L1111/'Raw counts'!L$1246*10000</f>
        <v>0</v>
      </c>
      <c r="M1111">
        <f>'Raw counts'!M1111/'Raw counts'!M$1246*10000</f>
        <v>0</v>
      </c>
      <c r="N1111">
        <f>'Raw counts'!N1111/'Raw counts'!N$1246*10000</f>
        <v>0</v>
      </c>
      <c r="O1111">
        <f>'Raw counts'!O1111/'Raw counts'!O$1246*10000</f>
        <v>0</v>
      </c>
      <c r="P1111">
        <f>'Raw counts'!P1111/'Raw counts'!P$1246*10000</f>
        <v>0</v>
      </c>
      <c r="Q1111">
        <f>'Raw counts'!Q1111/'Raw counts'!Q$1246*10000</f>
        <v>0</v>
      </c>
      <c r="R1111">
        <f>'Raw counts'!R1111/'Raw counts'!R$1246*10000</f>
        <v>0</v>
      </c>
      <c r="S1111">
        <f>'Raw counts'!S1111/'Raw counts'!S$1246*10000</f>
        <v>0</v>
      </c>
      <c r="T1111">
        <f>'Raw counts'!T1111/'Raw counts'!T$1246*10000</f>
        <v>0</v>
      </c>
      <c r="U1111">
        <f>'Raw counts'!U1111/'Raw counts'!U$1246*10000</f>
        <v>0</v>
      </c>
      <c r="V1111">
        <f t="shared" si="69"/>
        <v>0</v>
      </c>
      <c r="W1111" t="str">
        <f t="shared" si="70"/>
        <v/>
      </c>
      <c r="X1111">
        <f t="shared" si="68"/>
        <v>0</v>
      </c>
      <c r="Y1111">
        <f t="shared" si="71"/>
        <v>0</v>
      </c>
    </row>
    <row r="1112" spans="1:25" x14ac:dyDescent="0.25">
      <c r="A1112">
        <v>1123</v>
      </c>
      <c r="B1112" t="s">
        <v>554</v>
      </c>
      <c r="C1112">
        <v>105100</v>
      </c>
      <c r="D1112">
        <v>752</v>
      </c>
      <c r="E1112">
        <f>'Raw counts'!E1112/'Raw counts'!E$1246*10000</f>
        <v>36.43555760766673</v>
      </c>
      <c r="F1112">
        <f>'Raw counts'!F1112/'Raw counts'!F$1246*10000</f>
        <v>36.544310899802142</v>
      </c>
      <c r="G1112">
        <f>'Raw counts'!G1112/'Raw counts'!G$1246*10000</f>
        <v>18.171488893634336</v>
      </c>
      <c r="H1112">
        <f>'Raw counts'!H1112/'Raw counts'!H$1246*10000</f>
        <v>43.291886575536388</v>
      </c>
      <c r="I1112">
        <f>'Raw counts'!I1112/'Raw counts'!I$1246*10000</f>
        <v>26.037513968458217</v>
      </c>
      <c r="J1112">
        <f>'Raw counts'!J1112/'Raw counts'!J$1246*10000</f>
        <v>26.261239672518496</v>
      </c>
      <c r="K1112">
        <f>'Raw counts'!K1112/'Raw counts'!K$1246*10000</f>
        <v>5.373766653659624</v>
      </c>
      <c r="L1112">
        <f>'Raw counts'!L1112/'Raw counts'!L$1246*10000</f>
        <v>14.839032874300823</v>
      </c>
      <c r="M1112">
        <f>'Raw counts'!M1112/'Raw counts'!M$1246*10000</f>
        <v>14.896516896695674</v>
      </c>
      <c r="N1112">
        <f>'Raw counts'!N1112/'Raw counts'!N$1246*10000</f>
        <v>16.36719705793676</v>
      </c>
      <c r="O1112">
        <f>'Raw counts'!O1112/'Raw counts'!O$1246*10000</f>
        <v>14.928653086169223</v>
      </c>
      <c r="P1112">
        <f>'Raw counts'!P1112/'Raw counts'!P$1246*10000</f>
        <v>15.795891102374554</v>
      </c>
      <c r="Q1112">
        <f>'Raw counts'!Q1112/'Raw counts'!Q$1246*10000</f>
        <v>27.605292103189775</v>
      </c>
      <c r="R1112">
        <f>'Raw counts'!R1112/'Raw counts'!R$1246*10000</f>
        <v>10.29789774628304</v>
      </c>
      <c r="S1112">
        <f>'Raw counts'!S1112/'Raw counts'!S$1246*10000</f>
        <v>10.064392569937757</v>
      </c>
      <c r="T1112">
        <f>'Raw counts'!T1112/'Raw counts'!T$1246*10000</f>
        <v>9.0033900168899468</v>
      </c>
      <c r="U1112">
        <f>'Raw counts'!U1112/'Raw counts'!U$1246*10000</f>
        <v>19.527605525010522</v>
      </c>
      <c r="V1112">
        <f t="shared" si="69"/>
        <v>1</v>
      </c>
      <c r="W1112">
        <f t="shared" si="70"/>
        <v>7.7732688420432017E-2</v>
      </c>
      <c r="X1112">
        <f t="shared" si="68"/>
        <v>24.650146004696936</v>
      </c>
      <c r="Y1112">
        <f t="shared" si="71"/>
        <v>15.448789900973946</v>
      </c>
    </row>
    <row r="1113" spans="1:25" x14ac:dyDescent="0.25">
      <c r="A1113">
        <v>1124</v>
      </c>
      <c r="B1113" t="s">
        <v>1161</v>
      </c>
      <c r="C1113">
        <v>73300</v>
      </c>
      <c r="D1113">
        <v>141</v>
      </c>
      <c r="E1113">
        <f>'Raw counts'!E1113/'Raw counts'!E$1246*10000</f>
        <v>0</v>
      </c>
      <c r="F1113">
        <f>'Raw counts'!F1113/'Raw counts'!F$1246*10000</f>
        <v>0</v>
      </c>
      <c r="G1113">
        <f>'Raw counts'!G1113/'Raw counts'!G$1246*10000</f>
        <v>0</v>
      </c>
      <c r="H1113">
        <f>'Raw counts'!H1113/'Raw counts'!H$1246*10000</f>
        <v>0</v>
      </c>
      <c r="I1113">
        <f>'Raw counts'!I1113/'Raw counts'!I$1246*10000</f>
        <v>0</v>
      </c>
      <c r="J1113">
        <f>'Raw counts'!J1113/'Raw counts'!J$1246*10000</f>
        <v>0</v>
      </c>
      <c r="K1113">
        <f>'Raw counts'!K1113/'Raw counts'!K$1246*10000</f>
        <v>0</v>
      </c>
      <c r="L1113">
        <f>'Raw counts'!L1113/'Raw counts'!L$1246*10000</f>
        <v>0</v>
      </c>
      <c r="M1113">
        <f>'Raw counts'!M1113/'Raw counts'!M$1246*10000</f>
        <v>0</v>
      </c>
      <c r="N1113">
        <f>'Raw counts'!N1113/'Raw counts'!N$1246*10000</f>
        <v>0</v>
      </c>
      <c r="O1113">
        <f>'Raw counts'!O1113/'Raw counts'!O$1246*10000</f>
        <v>0</v>
      </c>
      <c r="P1113">
        <f>'Raw counts'!P1113/'Raw counts'!P$1246*10000</f>
        <v>0</v>
      </c>
      <c r="Q1113">
        <f>'Raw counts'!Q1113/'Raw counts'!Q$1246*10000</f>
        <v>0</v>
      </c>
      <c r="R1113">
        <f>'Raw counts'!R1113/'Raw counts'!R$1246*10000</f>
        <v>0</v>
      </c>
      <c r="S1113">
        <f>'Raw counts'!S1113/'Raw counts'!S$1246*10000</f>
        <v>0</v>
      </c>
      <c r="T1113">
        <f>'Raw counts'!T1113/'Raw counts'!T$1246*10000</f>
        <v>0</v>
      </c>
      <c r="U1113">
        <f>'Raw counts'!U1113/'Raw counts'!U$1246*10000</f>
        <v>0</v>
      </c>
      <c r="V1113">
        <f t="shared" si="69"/>
        <v>0</v>
      </c>
      <c r="W1113" t="str">
        <f t="shared" si="70"/>
        <v/>
      </c>
      <c r="X1113">
        <f t="shared" si="68"/>
        <v>0</v>
      </c>
      <c r="Y1113">
        <f t="shared" si="71"/>
        <v>0</v>
      </c>
    </row>
    <row r="1114" spans="1:25" x14ac:dyDescent="0.25">
      <c r="A1114">
        <v>1125</v>
      </c>
      <c r="B1114" t="s">
        <v>555</v>
      </c>
      <c r="C1114">
        <v>23000</v>
      </c>
      <c r="D1114">
        <v>746</v>
      </c>
      <c r="E1114">
        <f>'Raw counts'!E1114/'Raw counts'!E$1246*10000</f>
        <v>7.6767386972630458</v>
      </c>
      <c r="F1114">
        <f>'Raw counts'!F1114/'Raw counts'!F$1246*10000</f>
        <v>14.986858813454212</v>
      </c>
      <c r="G1114">
        <f>'Raw counts'!G1114/'Raw counts'!G$1246*10000</f>
        <v>3.5960208065562411</v>
      </c>
      <c r="H1114">
        <f>'Raw counts'!H1114/'Raw counts'!H$1246*10000</f>
        <v>14.889002590393277</v>
      </c>
      <c r="I1114">
        <f>'Raw counts'!I1114/'Raw counts'!I$1246*10000</f>
        <v>2.733661906359766</v>
      </c>
      <c r="J1114">
        <f>'Raw counts'!J1114/'Raw counts'!J$1246*10000</f>
        <v>3.6536948173744284</v>
      </c>
      <c r="K1114">
        <f>'Raw counts'!K1114/'Raw counts'!K$1246*10000</f>
        <v>5.7617481464964611</v>
      </c>
      <c r="L1114">
        <f>'Raw counts'!L1114/'Raw counts'!L$1246*10000</f>
        <v>1.1818308500186094</v>
      </c>
      <c r="M1114">
        <f>'Raw counts'!M1114/'Raw counts'!M$1246*10000</f>
        <v>3.2760357295238549</v>
      </c>
      <c r="N1114">
        <f>'Raw counts'!N1114/'Raw counts'!N$1246*10000</f>
        <v>5.3060510059044708</v>
      </c>
      <c r="O1114">
        <f>'Raw counts'!O1114/'Raw counts'!O$1246*10000</f>
        <v>2.6115046877518746</v>
      </c>
      <c r="P1114">
        <f>'Raw counts'!P1114/'Raw counts'!P$1246*10000</f>
        <v>6.5773475125958978</v>
      </c>
      <c r="Q1114">
        <f>'Raw counts'!Q1114/'Raw counts'!Q$1246*10000</f>
        <v>7.800859654733952E-2</v>
      </c>
      <c r="R1114">
        <f>'Raw counts'!R1114/'Raw counts'!R$1246*10000</f>
        <v>8.2262973047155956</v>
      </c>
      <c r="S1114">
        <f>'Raw counts'!S1114/'Raw counts'!S$1246*10000</f>
        <v>1.08026651640648</v>
      </c>
      <c r="T1114">
        <f>'Raw counts'!T1114/'Raw counts'!T$1246*10000</f>
        <v>9.2611206471444305</v>
      </c>
      <c r="U1114">
        <f>'Raw counts'!U1114/'Raw counts'!U$1246*10000</f>
        <v>6.1056313274866234</v>
      </c>
      <c r="V1114">
        <f t="shared" si="69"/>
        <v>1</v>
      </c>
      <c r="W1114">
        <f t="shared" si="70"/>
        <v>0.4910558909951126</v>
      </c>
      <c r="X1114">
        <f t="shared" si="68"/>
        <v>6.417288039715543</v>
      </c>
      <c r="Y1114">
        <f t="shared" si="71"/>
        <v>4.9057784498190884</v>
      </c>
    </row>
    <row r="1115" spans="1:25" x14ac:dyDescent="0.25">
      <c r="A1115">
        <v>1126</v>
      </c>
      <c r="B1115" t="s">
        <v>556</v>
      </c>
      <c r="C1115">
        <v>75400</v>
      </c>
      <c r="D1115">
        <v>557</v>
      </c>
      <c r="E1115">
        <f>'Raw counts'!E1115/'Raw counts'!E$1246*10000</f>
        <v>0</v>
      </c>
      <c r="F1115">
        <f>'Raw counts'!F1115/'Raw counts'!F$1246*10000</f>
        <v>0</v>
      </c>
      <c r="G1115">
        <f>'Raw counts'!G1115/'Raw counts'!G$1246*10000</f>
        <v>0</v>
      </c>
      <c r="H1115">
        <f>'Raw counts'!H1115/'Raw counts'!H$1246*10000</f>
        <v>0</v>
      </c>
      <c r="I1115">
        <f>'Raw counts'!I1115/'Raw counts'!I$1246*10000</f>
        <v>0</v>
      </c>
      <c r="J1115">
        <f>'Raw counts'!J1115/'Raw counts'!J$1246*10000</f>
        <v>0</v>
      </c>
      <c r="K1115">
        <f>'Raw counts'!K1115/'Raw counts'!K$1246*10000</f>
        <v>0</v>
      </c>
      <c r="L1115">
        <f>'Raw counts'!L1115/'Raw counts'!L$1246*10000</f>
        <v>0</v>
      </c>
      <c r="M1115">
        <f>'Raw counts'!M1115/'Raw counts'!M$1246*10000</f>
        <v>0</v>
      </c>
      <c r="N1115">
        <f>'Raw counts'!N1115/'Raw counts'!N$1246*10000</f>
        <v>0</v>
      </c>
      <c r="O1115">
        <f>'Raw counts'!O1115/'Raw counts'!O$1246*10000</f>
        <v>0</v>
      </c>
      <c r="P1115">
        <f>'Raw counts'!P1115/'Raw counts'!P$1246*10000</f>
        <v>0</v>
      </c>
      <c r="Q1115">
        <f>'Raw counts'!Q1115/'Raw counts'!Q$1246*10000</f>
        <v>0</v>
      </c>
      <c r="R1115">
        <f>'Raw counts'!R1115/'Raw counts'!R$1246*10000</f>
        <v>0</v>
      </c>
      <c r="S1115">
        <f>'Raw counts'!S1115/'Raw counts'!S$1246*10000</f>
        <v>0</v>
      </c>
      <c r="T1115">
        <f>'Raw counts'!T1115/'Raw counts'!T$1246*10000</f>
        <v>0</v>
      </c>
      <c r="U1115">
        <f>'Raw counts'!U1115/'Raw counts'!U$1246*10000</f>
        <v>4.3394678944467828E-3</v>
      </c>
      <c r="V1115">
        <f t="shared" si="69"/>
        <v>1</v>
      </c>
      <c r="W1115">
        <f t="shared" si="70"/>
        <v>0.30367270448884121</v>
      </c>
      <c r="X1115">
        <f t="shared" si="68"/>
        <v>0</v>
      </c>
      <c r="Y1115">
        <f t="shared" si="71"/>
        <v>5.4243348680584785E-4</v>
      </c>
    </row>
    <row r="1116" spans="1:25" x14ac:dyDescent="0.25">
      <c r="A1116">
        <v>1127</v>
      </c>
      <c r="B1116" t="s">
        <v>557</v>
      </c>
      <c r="C1116">
        <v>28200</v>
      </c>
      <c r="D1116">
        <v>541</v>
      </c>
      <c r="E1116">
        <f>'Raw counts'!E1116/'Raw counts'!E$1246*10000</f>
        <v>5.9602124532764922</v>
      </c>
      <c r="F1116">
        <f>'Raw counts'!F1116/'Raw counts'!F$1246*10000</f>
        <v>4.2245387459928407</v>
      </c>
      <c r="G1116">
        <f>'Raw counts'!G1116/'Raw counts'!G$1246*10000</f>
        <v>19.883879753899215</v>
      </c>
      <c r="H1116">
        <f>'Raw counts'!H1116/'Raw counts'!H$1246*10000</f>
        <v>19.412243883677309</v>
      </c>
      <c r="I1116">
        <f>'Raw counts'!I1116/'Raw counts'!I$1246*10000</f>
        <v>23.808717549309044</v>
      </c>
      <c r="J1116">
        <f>'Raw counts'!J1116/'Raw counts'!J$1246*10000</f>
        <v>7.0509899984418798</v>
      </c>
      <c r="K1116">
        <f>'Raw counts'!K1116/'Raw counts'!K$1246*10000</f>
        <v>21.16059981046881</v>
      </c>
      <c r="L1116">
        <f>'Raw counts'!L1116/'Raw counts'!L$1246*10000</f>
        <v>11.536080237495083</v>
      </c>
      <c r="M1116">
        <f>'Raw counts'!M1116/'Raw counts'!M$1246*10000</f>
        <v>13.463539242853312</v>
      </c>
      <c r="N1116">
        <f>'Raw counts'!N1116/'Raw counts'!N$1246*10000</f>
        <v>13.59045533982095</v>
      </c>
      <c r="O1116">
        <f>'Raw counts'!O1116/'Raw counts'!O$1246*10000</f>
        <v>19.458402196625435</v>
      </c>
      <c r="P1116">
        <f>'Raw counts'!P1116/'Raw counts'!P$1246*10000</f>
        <v>16.244638008692014</v>
      </c>
      <c r="Q1116">
        <f>'Raw counts'!Q1116/'Raw counts'!Q$1246*10000</f>
        <v>48.423836306761004</v>
      </c>
      <c r="R1116">
        <f>'Raw counts'!R1116/'Raw counts'!R$1246*10000</f>
        <v>12.69005531613945</v>
      </c>
      <c r="S1116">
        <f>'Raw counts'!S1116/'Raw counts'!S$1246*10000</f>
        <v>28.488636573372897</v>
      </c>
      <c r="T1116">
        <f>'Raw counts'!T1116/'Raw counts'!T$1246*10000</f>
        <v>10.180359895052087</v>
      </c>
      <c r="U1116">
        <f>'Raw counts'!U1116/'Raw counts'!U$1246*10000</f>
        <v>13.426313665418347</v>
      </c>
      <c r="V1116">
        <f t="shared" si="69"/>
        <v>1</v>
      </c>
      <c r="W1116">
        <f t="shared" si="70"/>
        <v>0.22511323963377902</v>
      </c>
      <c r="X1116">
        <f t="shared" si="68"/>
        <v>14.055644630601556</v>
      </c>
      <c r="Y1116">
        <f t="shared" si="71"/>
        <v>20.312837162735271</v>
      </c>
    </row>
    <row r="1117" spans="1:25" x14ac:dyDescent="0.25">
      <c r="A1117">
        <v>1128</v>
      </c>
      <c r="B1117" t="s">
        <v>558</v>
      </c>
      <c r="C1117">
        <v>5300</v>
      </c>
      <c r="D1117">
        <v>337</v>
      </c>
      <c r="E1117">
        <f>'Raw counts'!E1117/'Raw counts'!E$1246*10000</f>
        <v>2.5551772598189411</v>
      </c>
      <c r="F1117">
        <f>'Raw counts'!F1117/'Raw counts'!F$1246*10000</f>
        <v>0</v>
      </c>
      <c r="G1117">
        <f>'Raw counts'!G1117/'Raw counts'!G$1246*10000</f>
        <v>0.61444613221269107</v>
      </c>
      <c r="H1117">
        <f>'Raw counts'!H1117/'Raw counts'!H$1246*10000</f>
        <v>5.9611852846675379</v>
      </c>
      <c r="I1117">
        <f>'Raw counts'!I1117/'Raw counts'!I$1246*10000</f>
        <v>7.6653357509412361</v>
      </c>
      <c r="J1117">
        <f>'Raw counts'!J1117/'Raw counts'!J$1246*10000</f>
        <v>6.9622362781817717</v>
      </c>
      <c r="K1117">
        <f>'Raw counts'!K1117/'Raw counts'!K$1246*10000</f>
        <v>6.4128435252801159</v>
      </c>
      <c r="L1117">
        <f>'Raw counts'!L1117/'Raw counts'!L$1246*10000</f>
        <v>9.0621731223441877</v>
      </c>
      <c r="M1117">
        <f>'Raw counts'!M1117/'Raw counts'!M$1246*10000</f>
        <v>9.8142842530039545</v>
      </c>
      <c r="N1117">
        <f>'Raw counts'!N1117/'Raw counts'!N$1246*10000</f>
        <v>13.398007894010943</v>
      </c>
      <c r="O1117">
        <f>'Raw counts'!O1117/'Raw counts'!O$1246*10000</f>
        <v>12.9902166169101</v>
      </c>
      <c r="P1117">
        <f>'Raw counts'!P1117/'Raw counts'!P$1246*10000</f>
        <v>19.697852297306362</v>
      </c>
      <c r="Q1117">
        <f>'Raw counts'!Q1117/'Raw counts'!Q$1246*10000</f>
        <v>10.13136647658572</v>
      </c>
      <c r="R1117">
        <f>'Raw counts'!R1117/'Raw counts'!R$1246*10000</f>
        <v>4.5879738986358296</v>
      </c>
      <c r="S1117">
        <f>'Raw counts'!S1117/'Raw counts'!S$1246*10000</f>
        <v>2.198532357510675</v>
      </c>
      <c r="T1117">
        <f>'Raw counts'!T1117/'Raw counts'!T$1246*10000</f>
        <v>9.9054472227806389</v>
      </c>
      <c r="U1117">
        <f>'Raw counts'!U1117/'Raw counts'!U$1246*10000</f>
        <v>8.4229071831212057</v>
      </c>
      <c r="V1117">
        <f t="shared" si="69"/>
        <v>1</v>
      </c>
      <c r="W1117">
        <f t="shared" si="70"/>
        <v>4.9291869815591118E-2</v>
      </c>
      <c r="X1117">
        <f t="shared" si="68"/>
        <v>5.4497424007167146</v>
      </c>
      <c r="Y1117">
        <f t="shared" si="71"/>
        <v>10.166537993357684</v>
      </c>
    </row>
    <row r="1118" spans="1:25" x14ac:dyDescent="0.25">
      <c r="A1118">
        <v>1129</v>
      </c>
      <c r="B1118" t="s">
        <v>1162</v>
      </c>
      <c r="C1118">
        <v>63400</v>
      </c>
      <c r="D1118">
        <v>343</v>
      </c>
      <c r="E1118">
        <f>'Raw counts'!E1118/'Raw counts'!E$1246*10000</f>
        <v>0</v>
      </c>
      <c r="F1118">
        <f>'Raw counts'!F1118/'Raw counts'!F$1246*10000</f>
        <v>0</v>
      </c>
      <c r="G1118">
        <f>'Raw counts'!G1118/'Raw counts'!G$1246*10000</f>
        <v>0</v>
      </c>
      <c r="H1118">
        <f>'Raw counts'!H1118/'Raw counts'!H$1246*10000</f>
        <v>0</v>
      </c>
      <c r="I1118">
        <f>'Raw counts'!I1118/'Raw counts'!I$1246*10000</f>
        <v>0</v>
      </c>
      <c r="J1118">
        <f>'Raw counts'!J1118/'Raw counts'!J$1246*10000</f>
        <v>0</v>
      </c>
      <c r="K1118">
        <f>'Raw counts'!K1118/'Raw counts'!K$1246*10000</f>
        <v>0</v>
      </c>
      <c r="L1118">
        <f>'Raw counts'!L1118/'Raw counts'!L$1246*10000</f>
        <v>0</v>
      </c>
      <c r="M1118">
        <f>'Raw counts'!M1118/'Raw counts'!M$1246*10000</f>
        <v>0</v>
      </c>
      <c r="N1118">
        <f>'Raw counts'!N1118/'Raw counts'!N$1246*10000</f>
        <v>0</v>
      </c>
      <c r="O1118">
        <f>'Raw counts'!O1118/'Raw counts'!O$1246*10000</f>
        <v>0</v>
      </c>
      <c r="P1118">
        <f>'Raw counts'!P1118/'Raw counts'!P$1246*10000</f>
        <v>0</v>
      </c>
      <c r="Q1118">
        <f>'Raw counts'!Q1118/'Raw counts'!Q$1246*10000</f>
        <v>0</v>
      </c>
      <c r="R1118">
        <f>'Raw counts'!R1118/'Raw counts'!R$1246*10000</f>
        <v>0</v>
      </c>
      <c r="S1118">
        <f>'Raw counts'!S1118/'Raw counts'!S$1246*10000</f>
        <v>0</v>
      </c>
      <c r="T1118">
        <f>'Raw counts'!T1118/'Raw counts'!T$1246*10000</f>
        <v>0</v>
      </c>
      <c r="U1118">
        <f>'Raw counts'!U1118/'Raw counts'!U$1246*10000</f>
        <v>0</v>
      </c>
      <c r="V1118">
        <f t="shared" si="69"/>
        <v>0</v>
      </c>
      <c r="W1118" t="str">
        <f t="shared" si="70"/>
        <v/>
      </c>
      <c r="X1118">
        <f t="shared" si="68"/>
        <v>0</v>
      </c>
      <c r="Y1118">
        <f t="shared" si="71"/>
        <v>0</v>
      </c>
    </row>
    <row r="1119" spans="1:25" x14ac:dyDescent="0.25">
      <c r="A1119">
        <v>1131</v>
      </c>
      <c r="B1119" t="s">
        <v>1163</v>
      </c>
      <c r="C1119">
        <v>100200</v>
      </c>
      <c r="D1119">
        <v>798</v>
      </c>
      <c r="E1119">
        <f>'Raw counts'!E1119/'Raw counts'!E$1246*10000</f>
        <v>0</v>
      </c>
      <c r="F1119">
        <f>'Raw counts'!F1119/'Raw counts'!F$1246*10000</f>
        <v>0</v>
      </c>
      <c r="G1119">
        <f>'Raw counts'!G1119/'Raw counts'!G$1246*10000</f>
        <v>0</v>
      </c>
      <c r="H1119">
        <f>'Raw counts'!H1119/'Raw counts'!H$1246*10000</f>
        <v>0</v>
      </c>
      <c r="I1119">
        <f>'Raw counts'!I1119/'Raw counts'!I$1246*10000</f>
        <v>0</v>
      </c>
      <c r="J1119">
        <f>'Raw counts'!J1119/'Raw counts'!J$1246*10000</f>
        <v>0</v>
      </c>
      <c r="K1119">
        <f>'Raw counts'!K1119/'Raw counts'!K$1246*10000</f>
        <v>0</v>
      </c>
      <c r="L1119">
        <f>'Raw counts'!L1119/'Raw counts'!L$1246*10000</f>
        <v>0</v>
      </c>
      <c r="M1119">
        <f>'Raw counts'!M1119/'Raw counts'!M$1246*10000</f>
        <v>0</v>
      </c>
      <c r="N1119">
        <f>'Raw counts'!N1119/'Raw counts'!N$1246*10000</f>
        <v>0</v>
      </c>
      <c r="O1119">
        <f>'Raw counts'!O1119/'Raw counts'!O$1246*10000</f>
        <v>0</v>
      </c>
      <c r="P1119">
        <f>'Raw counts'!P1119/'Raw counts'!P$1246*10000</f>
        <v>0</v>
      </c>
      <c r="Q1119">
        <f>'Raw counts'!Q1119/'Raw counts'!Q$1246*10000</f>
        <v>0</v>
      </c>
      <c r="R1119">
        <f>'Raw counts'!R1119/'Raw counts'!R$1246*10000</f>
        <v>0</v>
      </c>
      <c r="S1119">
        <f>'Raw counts'!S1119/'Raw counts'!S$1246*10000</f>
        <v>0</v>
      </c>
      <c r="T1119">
        <f>'Raw counts'!T1119/'Raw counts'!T$1246*10000</f>
        <v>0</v>
      </c>
      <c r="U1119">
        <f>'Raw counts'!U1119/'Raw counts'!U$1246*10000</f>
        <v>0</v>
      </c>
      <c r="V1119">
        <f t="shared" si="69"/>
        <v>0</v>
      </c>
      <c r="W1119" t="str">
        <f t="shared" si="70"/>
        <v/>
      </c>
      <c r="X1119">
        <f t="shared" si="68"/>
        <v>0</v>
      </c>
      <c r="Y1119">
        <f t="shared" si="71"/>
        <v>0</v>
      </c>
    </row>
    <row r="1120" spans="1:25" x14ac:dyDescent="0.25">
      <c r="A1120">
        <v>1132</v>
      </c>
      <c r="B1120" t="s">
        <v>1164</v>
      </c>
      <c r="C1120">
        <v>84800</v>
      </c>
      <c r="D1120">
        <v>771</v>
      </c>
      <c r="E1120">
        <f>'Raw counts'!E1120/'Raw counts'!E$1246*10000</f>
        <v>0</v>
      </c>
      <c r="F1120">
        <f>'Raw counts'!F1120/'Raw counts'!F$1246*10000</f>
        <v>0</v>
      </c>
      <c r="G1120">
        <f>'Raw counts'!G1120/'Raw counts'!G$1246*10000</f>
        <v>0</v>
      </c>
      <c r="H1120">
        <f>'Raw counts'!H1120/'Raw counts'!H$1246*10000</f>
        <v>0</v>
      </c>
      <c r="I1120">
        <f>'Raw counts'!I1120/'Raw counts'!I$1246*10000</f>
        <v>0</v>
      </c>
      <c r="J1120">
        <f>'Raw counts'!J1120/'Raw counts'!J$1246*10000</f>
        <v>0</v>
      </c>
      <c r="K1120">
        <f>'Raw counts'!K1120/'Raw counts'!K$1246*10000</f>
        <v>0</v>
      </c>
      <c r="L1120">
        <f>'Raw counts'!L1120/'Raw counts'!L$1246*10000</f>
        <v>0</v>
      </c>
      <c r="M1120">
        <f>'Raw counts'!M1120/'Raw counts'!M$1246*10000</f>
        <v>0</v>
      </c>
      <c r="N1120">
        <f>'Raw counts'!N1120/'Raw counts'!N$1246*10000</f>
        <v>0</v>
      </c>
      <c r="O1120">
        <f>'Raw counts'!O1120/'Raw counts'!O$1246*10000</f>
        <v>0</v>
      </c>
      <c r="P1120">
        <f>'Raw counts'!P1120/'Raw counts'!P$1246*10000</f>
        <v>0</v>
      </c>
      <c r="Q1120">
        <f>'Raw counts'!Q1120/'Raw counts'!Q$1246*10000</f>
        <v>0</v>
      </c>
      <c r="R1120">
        <f>'Raw counts'!R1120/'Raw counts'!R$1246*10000</f>
        <v>0</v>
      </c>
      <c r="S1120">
        <f>'Raw counts'!S1120/'Raw counts'!S$1246*10000</f>
        <v>0</v>
      </c>
      <c r="T1120">
        <f>'Raw counts'!T1120/'Raw counts'!T$1246*10000</f>
        <v>0</v>
      </c>
      <c r="U1120">
        <f>'Raw counts'!U1120/'Raw counts'!U$1246*10000</f>
        <v>0</v>
      </c>
      <c r="V1120">
        <f t="shared" si="69"/>
        <v>0</v>
      </c>
      <c r="W1120" t="str">
        <f t="shared" si="70"/>
        <v/>
      </c>
      <c r="X1120">
        <f t="shared" si="68"/>
        <v>0</v>
      </c>
      <c r="Y1120">
        <f t="shared" si="71"/>
        <v>0</v>
      </c>
    </row>
    <row r="1121" spans="1:25" x14ac:dyDescent="0.25">
      <c r="A1121">
        <v>1133</v>
      </c>
      <c r="B1121" t="s">
        <v>1165</v>
      </c>
      <c r="C1121">
        <v>44200</v>
      </c>
      <c r="D1121">
        <v>934</v>
      </c>
      <c r="E1121">
        <f>'Raw counts'!E1121/'Raw counts'!E$1246*10000</f>
        <v>0</v>
      </c>
      <c r="F1121">
        <f>'Raw counts'!F1121/'Raw counts'!F$1246*10000</f>
        <v>0</v>
      </c>
      <c r="G1121">
        <f>'Raw counts'!G1121/'Raw counts'!G$1246*10000</f>
        <v>0</v>
      </c>
      <c r="H1121">
        <f>'Raw counts'!H1121/'Raw counts'!H$1246*10000</f>
        <v>0</v>
      </c>
      <c r="I1121">
        <f>'Raw counts'!I1121/'Raw counts'!I$1246*10000</f>
        <v>0</v>
      </c>
      <c r="J1121">
        <f>'Raw counts'!J1121/'Raw counts'!J$1246*10000</f>
        <v>0</v>
      </c>
      <c r="K1121">
        <f>'Raw counts'!K1121/'Raw counts'!K$1246*10000</f>
        <v>0</v>
      </c>
      <c r="L1121">
        <f>'Raw counts'!L1121/'Raw counts'!L$1246*10000</f>
        <v>0</v>
      </c>
      <c r="M1121">
        <f>'Raw counts'!M1121/'Raw counts'!M$1246*10000</f>
        <v>0</v>
      </c>
      <c r="N1121">
        <f>'Raw counts'!N1121/'Raw counts'!N$1246*10000</f>
        <v>0</v>
      </c>
      <c r="O1121">
        <f>'Raw counts'!O1121/'Raw counts'!O$1246*10000</f>
        <v>0</v>
      </c>
      <c r="P1121">
        <f>'Raw counts'!P1121/'Raw counts'!P$1246*10000</f>
        <v>0</v>
      </c>
      <c r="Q1121">
        <f>'Raw counts'!Q1121/'Raw counts'!Q$1246*10000</f>
        <v>0</v>
      </c>
      <c r="R1121">
        <f>'Raw counts'!R1121/'Raw counts'!R$1246*10000</f>
        <v>0</v>
      </c>
      <c r="S1121">
        <f>'Raw counts'!S1121/'Raw counts'!S$1246*10000</f>
        <v>0</v>
      </c>
      <c r="T1121">
        <f>'Raw counts'!T1121/'Raw counts'!T$1246*10000</f>
        <v>0</v>
      </c>
      <c r="U1121">
        <f>'Raw counts'!U1121/'Raw counts'!U$1246*10000</f>
        <v>0</v>
      </c>
      <c r="V1121">
        <f t="shared" si="69"/>
        <v>0</v>
      </c>
      <c r="W1121" t="str">
        <f t="shared" si="70"/>
        <v/>
      </c>
      <c r="X1121">
        <f t="shared" si="68"/>
        <v>0</v>
      </c>
      <c r="Y1121">
        <f t="shared" si="71"/>
        <v>0</v>
      </c>
    </row>
    <row r="1122" spans="1:25" x14ac:dyDescent="0.25">
      <c r="A1122">
        <v>1139</v>
      </c>
      <c r="B1122" t="s">
        <v>559</v>
      </c>
      <c r="C1122">
        <v>34500</v>
      </c>
      <c r="D1122">
        <v>619</v>
      </c>
      <c r="E1122">
        <f>'Raw counts'!E1122/'Raw counts'!E$1246*10000</f>
        <v>1.557761575065056</v>
      </c>
      <c r="F1122">
        <f>'Raw counts'!F1122/'Raw counts'!F$1246*10000</f>
        <v>1.9687170855112266</v>
      </c>
      <c r="G1122">
        <f>'Raw counts'!G1122/'Raw counts'!G$1246*10000</f>
        <v>0.48349859583949456</v>
      </c>
      <c r="H1122">
        <f>'Raw counts'!H1122/'Raw counts'!H$1246*10000</f>
        <v>5.4516226081093064</v>
      </c>
      <c r="I1122">
        <f>'Raw counts'!I1122/'Raw counts'!I$1246*10000</f>
        <v>6.1322686007529885</v>
      </c>
      <c r="J1122">
        <f>'Raw counts'!J1122/'Raw counts'!J$1246*10000</f>
        <v>3.3085414608073433</v>
      </c>
      <c r="K1122">
        <f>'Raw counts'!K1122/'Raw counts'!K$1246*10000</f>
        <v>3.4873738781425945</v>
      </c>
      <c r="L1122">
        <f>'Raw counts'!L1122/'Raw counts'!L$1246*10000</f>
        <v>7.5584256601936435</v>
      </c>
      <c r="M1122">
        <f>'Raw counts'!M1122/'Raw counts'!M$1246*10000</f>
        <v>7.187926495157825</v>
      </c>
      <c r="N1122">
        <f>'Raw counts'!N1122/'Raw counts'!N$1246*10000</f>
        <v>2.0436085912205475</v>
      </c>
      <c r="O1122">
        <f>'Raw counts'!O1122/'Raw counts'!O$1246*10000</f>
        <v>3.5504348525492628</v>
      </c>
      <c r="P1122">
        <f>'Raw counts'!P1122/'Raw counts'!P$1246*10000</f>
        <v>4.8806568287098866</v>
      </c>
      <c r="Q1122">
        <f>'Raw counts'!Q1122/'Raw counts'!Q$1246*10000</f>
        <v>7.9178725495549616</v>
      </c>
      <c r="R1122">
        <f>'Raw counts'!R1122/'Raw counts'!R$1246*10000</f>
        <v>3.9027830369181635</v>
      </c>
      <c r="S1122">
        <f>'Raw counts'!S1122/'Raw counts'!S$1246*10000</f>
        <v>3.6696490708079414</v>
      </c>
      <c r="T1122">
        <f>'Raw counts'!T1122/'Raw counts'!T$1246*10000</f>
        <v>3.6941390336475926</v>
      </c>
      <c r="U1122">
        <f>'Raw counts'!U1122/'Raw counts'!U$1246*10000</f>
        <v>2.9117829571737914</v>
      </c>
      <c r="V1122">
        <f t="shared" si="69"/>
        <v>1</v>
      </c>
      <c r="W1122">
        <f t="shared" si="70"/>
        <v>0.96013438127400863</v>
      </c>
      <c r="X1122">
        <f t="shared" si="68"/>
        <v>4.1262373288421639</v>
      </c>
      <c r="Y1122">
        <f t="shared" si="71"/>
        <v>4.0713658650727682</v>
      </c>
    </row>
    <row r="1123" spans="1:25" x14ac:dyDescent="0.25">
      <c r="A1123">
        <v>1140</v>
      </c>
      <c r="B1123" t="s">
        <v>1166</v>
      </c>
      <c r="C1123">
        <v>37100</v>
      </c>
      <c r="D1123">
        <v>566</v>
      </c>
      <c r="E1123">
        <f>'Raw counts'!E1123/'Raw counts'!E$1246*10000</f>
        <v>0</v>
      </c>
      <c r="F1123">
        <f>'Raw counts'!F1123/'Raw counts'!F$1246*10000</f>
        <v>0</v>
      </c>
      <c r="G1123">
        <f>'Raw counts'!G1123/'Raw counts'!G$1246*10000</f>
        <v>0</v>
      </c>
      <c r="H1123">
        <f>'Raw counts'!H1123/'Raw counts'!H$1246*10000</f>
        <v>0</v>
      </c>
      <c r="I1123">
        <f>'Raw counts'!I1123/'Raw counts'!I$1246*10000</f>
        <v>0</v>
      </c>
      <c r="J1123">
        <f>'Raw counts'!J1123/'Raw counts'!J$1246*10000</f>
        <v>0</v>
      </c>
      <c r="K1123">
        <f>'Raw counts'!K1123/'Raw counts'!K$1246*10000</f>
        <v>0</v>
      </c>
      <c r="L1123">
        <f>'Raw counts'!L1123/'Raw counts'!L$1246*10000</f>
        <v>0</v>
      </c>
      <c r="M1123">
        <f>'Raw counts'!M1123/'Raw counts'!M$1246*10000</f>
        <v>0</v>
      </c>
      <c r="N1123">
        <f>'Raw counts'!N1123/'Raw counts'!N$1246*10000</f>
        <v>0</v>
      </c>
      <c r="O1123">
        <f>'Raw counts'!O1123/'Raw counts'!O$1246*10000</f>
        <v>0</v>
      </c>
      <c r="P1123">
        <f>'Raw counts'!P1123/'Raw counts'!P$1246*10000</f>
        <v>0</v>
      </c>
      <c r="Q1123">
        <f>'Raw counts'!Q1123/'Raw counts'!Q$1246*10000</f>
        <v>0</v>
      </c>
      <c r="R1123">
        <f>'Raw counts'!R1123/'Raw counts'!R$1246*10000</f>
        <v>0</v>
      </c>
      <c r="S1123">
        <f>'Raw counts'!S1123/'Raw counts'!S$1246*10000</f>
        <v>0</v>
      </c>
      <c r="T1123">
        <f>'Raw counts'!T1123/'Raw counts'!T$1246*10000</f>
        <v>0</v>
      </c>
      <c r="U1123">
        <f>'Raw counts'!U1123/'Raw counts'!U$1246*10000</f>
        <v>0</v>
      </c>
      <c r="V1123">
        <f t="shared" si="69"/>
        <v>0</v>
      </c>
      <c r="W1123" t="str">
        <f t="shared" si="70"/>
        <v/>
      </c>
      <c r="X1123">
        <f t="shared" si="68"/>
        <v>0</v>
      </c>
      <c r="Y1123">
        <f t="shared" si="71"/>
        <v>0</v>
      </c>
    </row>
    <row r="1124" spans="1:25" x14ac:dyDescent="0.25">
      <c r="A1124">
        <v>1141</v>
      </c>
      <c r="B1124" t="s">
        <v>1167</v>
      </c>
      <c r="C1124">
        <v>37200</v>
      </c>
      <c r="D1124">
        <v>566</v>
      </c>
      <c r="E1124">
        <f>'Raw counts'!E1124/'Raw counts'!E$1246*10000</f>
        <v>0</v>
      </c>
      <c r="F1124">
        <f>'Raw counts'!F1124/'Raw counts'!F$1246*10000</f>
        <v>0</v>
      </c>
      <c r="G1124">
        <f>'Raw counts'!G1124/'Raw counts'!G$1246*10000</f>
        <v>0</v>
      </c>
      <c r="H1124">
        <f>'Raw counts'!H1124/'Raw counts'!H$1246*10000</f>
        <v>0</v>
      </c>
      <c r="I1124">
        <f>'Raw counts'!I1124/'Raw counts'!I$1246*10000</f>
        <v>0</v>
      </c>
      <c r="J1124">
        <f>'Raw counts'!J1124/'Raw counts'!J$1246*10000</f>
        <v>0</v>
      </c>
      <c r="K1124">
        <f>'Raw counts'!K1124/'Raw counts'!K$1246*10000</f>
        <v>0</v>
      </c>
      <c r="L1124">
        <f>'Raw counts'!L1124/'Raw counts'!L$1246*10000</f>
        <v>0</v>
      </c>
      <c r="M1124">
        <f>'Raw counts'!M1124/'Raw counts'!M$1246*10000</f>
        <v>0</v>
      </c>
      <c r="N1124">
        <f>'Raw counts'!N1124/'Raw counts'!N$1246*10000</f>
        <v>0</v>
      </c>
      <c r="O1124">
        <f>'Raw counts'!O1124/'Raw counts'!O$1246*10000</f>
        <v>0</v>
      </c>
      <c r="P1124">
        <f>'Raw counts'!P1124/'Raw counts'!P$1246*10000</f>
        <v>0</v>
      </c>
      <c r="Q1124">
        <f>'Raw counts'!Q1124/'Raw counts'!Q$1246*10000</f>
        <v>0</v>
      </c>
      <c r="R1124">
        <f>'Raw counts'!R1124/'Raw counts'!R$1246*10000</f>
        <v>0</v>
      </c>
      <c r="S1124">
        <f>'Raw counts'!S1124/'Raw counts'!S$1246*10000</f>
        <v>0</v>
      </c>
      <c r="T1124">
        <f>'Raw counts'!T1124/'Raw counts'!T$1246*10000</f>
        <v>0</v>
      </c>
      <c r="U1124">
        <f>'Raw counts'!U1124/'Raw counts'!U$1246*10000</f>
        <v>0</v>
      </c>
      <c r="V1124">
        <f t="shared" si="69"/>
        <v>0</v>
      </c>
      <c r="W1124" t="str">
        <f t="shared" si="70"/>
        <v/>
      </c>
      <c r="X1124">
        <f t="shared" si="68"/>
        <v>0</v>
      </c>
      <c r="Y1124">
        <f t="shared" si="71"/>
        <v>0</v>
      </c>
    </row>
    <row r="1125" spans="1:25" x14ac:dyDescent="0.25">
      <c r="A1125">
        <v>1142</v>
      </c>
      <c r="B1125" t="s">
        <v>1168</v>
      </c>
      <c r="C1125">
        <v>37300</v>
      </c>
      <c r="D1125">
        <v>566</v>
      </c>
      <c r="E1125">
        <f>'Raw counts'!E1125/'Raw counts'!E$1246*10000</f>
        <v>0</v>
      </c>
      <c r="F1125">
        <f>'Raw counts'!F1125/'Raw counts'!F$1246*10000</f>
        <v>0</v>
      </c>
      <c r="G1125">
        <f>'Raw counts'!G1125/'Raw counts'!G$1246*10000</f>
        <v>0</v>
      </c>
      <c r="H1125">
        <f>'Raw counts'!H1125/'Raw counts'!H$1246*10000</f>
        <v>0</v>
      </c>
      <c r="I1125">
        <f>'Raw counts'!I1125/'Raw counts'!I$1246*10000</f>
        <v>0</v>
      </c>
      <c r="J1125">
        <f>'Raw counts'!J1125/'Raw counts'!J$1246*10000</f>
        <v>0</v>
      </c>
      <c r="K1125">
        <f>'Raw counts'!K1125/'Raw counts'!K$1246*10000</f>
        <v>0</v>
      </c>
      <c r="L1125">
        <f>'Raw counts'!L1125/'Raw counts'!L$1246*10000</f>
        <v>0</v>
      </c>
      <c r="M1125">
        <f>'Raw counts'!M1125/'Raw counts'!M$1246*10000</f>
        <v>0</v>
      </c>
      <c r="N1125">
        <f>'Raw counts'!N1125/'Raw counts'!N$1246*10000</f>
        <v>0</v>
      </c>
      <c r="O1125">
        <f>'Raw counts'!O1125/'Raw counts'!O$1246*10000</f>
        <v>0</v>
      </c>
      <c r="P1125">
        <f>'Raw counts'!P1125/'Raw counts'!P$1246*10000</f>
        <v>0</v>
      </c>
      <c r="Q1125">
        <f>'Raw counts'!Q1125/'Raw counts'!Q$1246*10000</f>
        <v>0</v>
      </c>
      <c r="R1125">
        <f>'Raw counts'!R1125/'Raw counts'!R$1246*10000</f>
        <v>0</v>
      </c>
      <c r="S1125">
        <f>'Raw counts'!S1125/'Raw counts'!S$1246*10000</f>
        <v>0</v>
      </c>
      <c r="T1125">
        <f>'Raw counts'!T1125/'Raw counts'!T$1246*10000</f>
        <v>0</v>
      </c>
      <c r="U1125">
        <f>'Raw counts'!U1125/'Raw counts'!U$1246*10000</f>
        <v>0</v>
      </c>
      <c r="V1125">
        <f t="shared" si="69"/>
        <v>0</v>
      </c>
      <c r="W1125" t="str">
        <f t="shared" si="70"/>
        <v/>
      </c>
      <c r="X1125">
        <f t="shared" si="68"/>
        <v>0</v>
      </c>
      <c r="Y1125">
        <f t="shared" si="71"/>
        <v>0</v>
      </c>
    </row>
    <row r="1126" spans="1:25" x14ac:dyDescent="0.25">
      <c r="A1126">
        <v>1143</v>
      </c>
      <c r="B1126" t="s">
        <v>1169</v>
      </c>
      <c r="C1126">
        <v>62800</v>
      </c>
      <c r="D1126">
        <v>528</v>
      </c>
      <c r="E1126">
        <f>'Raw counts'!E1126/'Raw counts'!E$1246*10000</f>
        <v>0</v>
      </c>
      <c r="F1126">
        <f>'Raw counts'!F1126/'Raw counts'!F$1246*10000</f>
        <v>0</v>
      </c>
      <c r="G1126">
        <f>'Raw counts'!G1126/'Raw counts'!G$1246*10000</f>
        <v>0</v>
      </c>
      <c r="H1126">
        <f>'Raw counts'!H1126/'Raw counts'!H$1246*10000</f>
        <v>0</v>
      </c>
      <c r="I1126">
        <f>'Raw counts'!I1126/'Raw counts'!I$1246*10000</f>
        <v>0</v>
      </c>
      <c r="J1126">
        <f>'Raw counts'!J1126/'Raw counts'!J$1246*10000</f>
        <v>0</v>
      </c>
      <c r="K1126">
        <f>'Raw counts'!K1126/'Raw counts'!K$1246*10000</f>
        <v>0</v>
      </c>
      <c r="L1126">
        <f>'Raw counts'!L1126/'Raw counts'!L$1246*10000</f>
        <v>0</v>
      </c>
      <c r="M1126">
        <f>'Raw counts'!M1126/'Raw counts'!M$1246*10000</f>
        <v>0</v>
      </c>
      <c r="N1126">
        <f>'Raw counts'!N1126/'Raw counts'!N$1246*10000</f>
        <v>0</v>
      </c>
      <c r="O1126">
        <f>'Raw counts'!O1126/'Raw counts'!O$1246*10000</f>
        <v>0</v>
      </c>
      <c r="P1126">
        <f>'Raw counts'!P1126/'Raw counts'!P$1246*10000</f>
        <v>0</v>
      </c>
      <c r="Q1126">
        <f>'Raw counts'!Q1126/'Raw counts'!Q$1246*10000</f>
        <v>0</v>
      </c>
      <c r="R1126">
        <f>'Raw counts'!R1126/'Raw counts'!R$1246*10000</f>
        <v>0</v>
      </c>
      <c r="S1126">
        <f>'Raw counts'!S1126/'Raw counts'!S$1246*10000</f>
        <v>0</v>
      </c>
      <c r="T1126">
        <f>'Raw counts'!T1126/'Raw counts'!T$1246*10000</f>
        <v>0</v>
      </c>
      <c r="U1126">
        <f>'Raw counts'!U1126/'Raw counts'!U$1246*10000</f>
        <v>0</v>
      </c>
      <c r="V1126">
        <f t="shared" si="69"/>
        <v>0</v>
      </c>
      <c r="W1126" t="str">
        <f t="shared" si="70"/>
        <v/>
      </c>
      <c r="X1126">
        <f t="shared" si="68"/>
        <v>0</v>
      </c>
      <c r="Y1126">
        <f t="shared" si="71"/>
        <v>0</v>
      </c>
    </row>
    <row r="1127" spans="1:25" x14ac:dyDescent="0.25">
      <c r="A1127">
        <v>1144</v>
      </c>
      <c r="B1127" t="s">
        <v>1170</v>
      </c>
      <c r="C1127">
        <v>62600</v>
      </c>
      <c r="D1127">
        <v>528</v>
      </c>
      <c r="E1127">
        <f>'Raw counts'!E1127/'Raw counts'!E$1246*10000</f>
        <v>0</v>
      </c>
      <c r="F1127">
        <f>'Raw counts'!F1127/'Raw counts'!F$1246*10000</f>
        <v>0</v>
      </c>
      <c r="G1127">
        <f>'Raw counts'!G1127/'Raw counts'!G$1246*10000</f>
        <v>0</v>
      </c>
      <c r="H1127">
        <f>'Raw counts'!H1127/'Raw counts'!H$1246*10000</f>
        <v>0</v>
      </c>
      <c r="I1127">
        <f>'Raw counts'!I1127/'Raw counts'!I$1246*10000</f>
        <v>0</v>
      </c>
      <c r="J1127">
        <f>'Raw counts'!J1127/'Raw counts'!J$1246*10000</f>
        <v>0</v>
      </c>
      <c r="K1127">
        <f>'Raw counts'!K1127/'Raw counts'!K$1246*10000</f>
        <v>0</v>
      </c>
      <c r="L1127">
        <f>'Raw counts'!L1127/'Raw counts'!L$1246*10000</f>
        <v>0</v>
      </c>
      <c r="M1127">
        <f>'Raw counts'!M1127/'Raw counts'!M$1246*10000</f>
        <v>0</v>
      </c>
      <c r="N1127">
        <f>'Raw counts'!N1127/'Raw counts'!N$1246*10000</f>
        <v>0</v>
      </c>
      <c r="O1127">
        <f>'Raw counts'!O1127/'Raw counts'!O$1246*10000</f>
        <v>0</v>
      </c>
      <c r="P1127">
        <f>'Raw counts'!P1127/'Raw counts'!P$1246*10000</f>
        <v>0</v>
      </c>
      <c r="Q1127">
        <f>'Raw counts'!Q1127/'Raw counts'!Q$1246*10000</f>
        <v>0</v>
      </c>
      <c r="R1127">
        <f>'Raw counts'!R1127/'Raw counts'!R$1246*10000</f>
        <v>0</v>
      </c>
      <c r="S1127">
        <f>'Raw counts'!S1127/'Raw counts'!S$1246*10000</f>
        <v>0</v>
      </c>
      <c r="T1127">
        <f>'Raw counts'!T1127/'Raw counts'!T$1246*10000</f>
        <v>0</v>
      </c>
      <c r="U1127">
        <f>'Raw counts'!U1127/'Raw counts'!U$1246*10000</f>
        <v>0</v>
      </c>
      <c r="V1127">
        <f t="shared" si="69"/>
        <v>0</v>
      </c>
      <c r="W1127" t="str">
        <f t="shared" si="70"/>
        <v/>
      </c>
      <c r="X1127">
        <f t="shared" si="68"/>
        <v>0</v>
      </c>
      <c r="Y1127">
        <f t="shared" si="71"/>
        <v>0</v>
      </c>
    </row>
    <row r="1128" spans="1:25" x14ac:dyDescent="0.25">
      <c r="A1128">
        <v>1145</v>
      </c>
      <c r="B1128" t="s">
        <v>1171</v>
      </c>
      <c r="C1128">
        <v>62700</v>
      </c>
      <c r="D1128">
        <v>528</v>
      </c>
      <c r="E1128">
        <f>'Raw counts'!E1128/'Raw counts'!E$1246*10000</f>
        <v>0</v>
      </c>
      <c r="F1128">
        <f>'Raw counts'!F1128/'Raw counts'!F$1246*10000</f>
        <v>0</v>
      </c>
      <c r="G1128">
        <f>'Raw counts'!G1128/'Raw counts'!G$1246*10000</f>
        <v>0</v>
      </c>
      <c r="H1128">
        <f>'Raw counts'!H1128/'Raw counts'!H$1246*10000</f>
        <v>0</v>
      </c>
      <c r="I1128">
        <f>'Raw counts'!I1128/'Raw counts'!I$1246*10000</f>
        <v>0</v>
      </c>
      <c r="J1128">
        <f>'Raw counts'!J1128/'Raw counts'!J$1246*10000</f>
        <v>0</v>
      </c>
      <c r="K1128">
        <f>'Raw counts'!K1128/'Raw counts'!K$1246*10000</f>
        <v>0</v>
      </c>
      <c r="L1128">
        <f>'Raw counts'!L1128/'Raw counts'!L$1246*10000</f>
        <v>0</v>
      </c>
      <c r="M1128">
        <f>'Raw counts'!M1128/'Raw counts'!M$1246*10000</f>
        <v>0</v>
      </c>
      <c r="N1128">
        <f>'Raw counts'!N1128/'Raw counts'!N$1246*10000</f>
        <v>0</v>
      </c>
      <c r="O1128">
        <f>'Raw counts'!O1128/'Raw counts'!O$1246*10000</f>
        <v>0</v>
      </c>
      <c r="P1128">
        <f>'Raw counts'!P1128/'Raw counts'!P$1246*10000</f>
        <v>0</v>
      </c>
      <c r="Q1128">
        <f>'Raw counts'!Q1128/'Raw counts'!Q$1246*10000</f>
        <v>0</v>
      </c>
      <c r="R1128">
        <f>'Raw counts'!R1128/'Raw counts'!R$1246*10000</f>
        <v>0</v>
      </c>
      <c r="S1128">
        <f>'Raw counts'!S1128/'Raw counts'!S$1246*10000</f>
        <v>0</v>
      </c>
      <c r="T1128">
        <f>'Raw counts'!T1128/'Raw counts'!T$1246*10000</f>
        <v>0</v>
      </c>
      <c r="U1128">
        <f>'Raw counts'!U1128/'Raw counts'!U$1246*10000</f>
        <v>0</v>
      </c>
      <c r="V1128">
        <f t="shared" si="69"/>
        <v>0</v>
      </c>
      <c r="W1128" t="str">
        <f t="shared" si="70"/>
        <v/>
      </c>
      <c r="X1128">
        <f t="shared" si="68"/>
        <v>0</v>
      </c>
      <c r="Y1128">
        <f t="shared" si="71"/>
        <v>0</v>
      </c>
    </row>
    <row r="1129" spans="1:25" x14ac:dyDescent="0.25">
      <c r="A1129">
        <v>10671</v>
      </c>
      <c r="B1129" t="s">
        <v>1172</v>
      </c>
      <c r="C1129">
        <v>78400</v>
      </c>
      <c r="D1129">
        <v>1097</v>
      </c>
      <c r="E1129">
        <f>'Raw counts'!E1129/'Raw counts'!E$1246*10000</f>
        <v>0</v>
      </c>
      <c r="F1129">
        <f>'Raw counts'!F1129/'Raw counts'!F$1246*10000</f>
        <v>0</v>
      </c>
      <c r="G1129">
        <f>'Raw counts'!G1129/'Raw counts'!G$1246*10000</f>
        <v>0</v>
      </c>
      <c r="H1129">
        <f>'Raw counts'!H1129/'Raw counts'!H$1246*10000</f>
        <v>0</v>
      </c>
      <c r="I1129">
        <f>'Raw counts'!I1129/'Raw counts'!I$1246*10000</f>
        <v>0</v>
      </c>
      <c r="J1129">
        <f>'Raw counts'!J1129/'Raw counts'!J$1246*10000</f>
        <v>0</v>
      </c>
      <c r="K1129">
        <f>'Raw counts'!K1129/'Raw counts'!K$1246*10000</f>
        <v>0</v>
      </c>
      <c r="L1129">
        <f>'Raw counts'!L1129/'Raw counts'!L$1246*10000</f>
        <v>0</v>
      </c>
      <c r="M1129">
        <f>'Raw counts'!M1129/'Raw counts'!M$1246*10000</f>
        <v>0</v>
      </c>
      <c r="N1129">
        <f>'Raw counts'!N1129/'Raw counts'!N$1246*10000</f>
        <v>0</v>
      </c>
      <c r="O1129">
        <f>'Raw counts'!O1129/'Raw counts'!O$1246*10000</f>
        <v>0</v>
      </c>
      <c r="P1129">
        <f>'Raw counts'!P1129/'Raw counts'!P$1246*10000</f>
        <v>0</v>
      </c>
      <c r="Q1129">
        <f>'Raw counts'!Q1129/'Raw counts'!Q$1246*10000</f>
        <v>0</v>
      </c>
      <c r="R1129">
        <f>'Raw counts'!R1129/'Raw counts'!R$1246*10000</f>
        <v>0</v>
      </c>
      <c r="S1129">
        <f>'Raw counts'!S1129/'Raw counts'!S$1246*10000</f>
        <v>0</v>
      </c>
      <c r="T1129">
        <f>'Raw counts'!T1129/'Raw counts'!T$1246*10000</f>
        <v>0</v>
      </c>
      <c r="U1129">
        <f>'Raw counts'!U1129/'Raw counts'!U$1246*10000</f>
        <v>0</v>
      </c>
      <c r="V1129">
        <f t="shared" si="69"/>
        <v>0</v>
      </c>
      <c r="W1129" t="str">
        <f t="shared" si="70"/>
        <v/>
      </c>
      <c r="X1129">
        <f t="shared" si="68"/>
        <v>0</v>
      </c>
      <c r="Y1129">
        <f t="shared" si="71"/>
        <v>0</v>
      </c>
    </row>
    <row r="1130" spans="1:25" x14ac:dyDescent="0.25">
      <c r="A1130">
        <v>10672</v>
      </c>
      <c r="B1130" t="s">
        <v>1173</v>
      </c>
      <c r="C1130">
        <v>60000</v>
      </c>
      <c r="D1130">
        <v>1007</v>
      </c>
      <c r="E1130">
        <f>'Raw counts'!E1130/'Raw counts'!E$1246*10000</f>
        <v>0</v>
      </c>
      <c r="F1130">
        <f>'Raw counts'!F1130/'Raw counts'!F$1246*10000</f>
        <v>0</v>
      </c>
      <c r="G1130">
        <f>'Raw counts'!G1130/'Raw counts'!G$1246*10000</f>
        <v>0</v>
      </c>
      <c r="H1130">
        <f>'Raw counts'!H1130/'Raw counts'!H$1246*10000</f>
        <v>0</v>
      </c>
      <c r="I1130">
        <f>'Raw counts'!I1130/'Raw counts'!I$1246*10000</f>
        <v>0</v>
      </c>
      <c r="J1130">
        <f>'Raw counts'!J1130/'Raw counts'!J$1246*10000</f>
        <v>0</v>
      </c>
      <c r="K1130">
        <f>'Raw counts'!K1130/'Raw counts'!K$1246*10000</f>
        <v>0</v>
      </c>
      <c r="L1130">
        <f>'Raw counts'!L1130/'Raw counts'!L$1246*10000</f>
        <v>0</v>
      </c>
      <c r="M1130">
        <f>'Raw counts'!M1130/'Raw counts'!M$1246*10000</f>
        <v>0</v>
      </c>
      <c r="N1130">
        <f>'Raw counts'!N1130/'Raw counts'!N$1246*10000</f>
        <v>0</v>
      </c>
      <c r="O1130">
        <f>'Raw counts'!O1130/'Raw counts'!O$1246*10000</f>
        <v>0</v>
      </c>
      <c r="P1130">
        <f>'Raw counts'!P1130/'Raw counts'!P$1246*10000</f>
        <v>0</v>
      </c>
      <c r="Q1130">
        <f>'Raw counts'!Q1130/'Raw counts'!Q$1246*10000</f>
        <v>0</v>
      </c>
      <c r="R1130">
        <f>'Raw counts'!R1130/'Raw counts'!R$1246*10000</f>
        <v>0</v>
      </c>
      <c r="S1130">
        <f>'Raw counts'!S1130/'Raw counts'!S$1246*10000</f>
        <v>0</v>
      </c>
      <c r="T1130">
        <f>'Raw counts'!T1130/'Raw counts'!T$1246*10000</f>
        <v>0</v>
      </c>
      <c r="U1130">
        <f>'Raw counts'!U1130/'Raw counts'!U$1246*10000</f>
        <v>0</v>
      </c>
      <c r="V1130">
        <f t="shared" si="69"/>
        <v>0</v>
      </c>
      <c r="W1130" t="str">
        <f t="shared" si="70"/>
        <v/>
      </c>
      <c r="X1130">
        <f t="shared" si="68"/>
        <v>0</v>
      </c>
      <c r="Y1130">
        <f t="shared" si="71"/>
        <v>0</v>
      </c>
    </row>
    <row r="1131" spans="1:25" x14ac:dyDescent="0.25">
      <c r="A1131">
        <v>10673</v>
      </c>
      <c r="B1131" t="s">
        <v>1174</v>
      </c>
      <c r="C1131">
        <v>59900</v>
      </c>
      <c r="D1131">
        <v>1007</v>
      </c>
      <c r="E1131">
        <f>'Raw counts'!E1131/'Raw counts'!E$1246*10000</f>
        <v>0</v>
      </c>
      <c r="F1131">
        <f>'Raw counts'!F1131/'Raw counts'!F$1246*10000</f>
        <v>0</v>
      </c>
      <c r="G1131">
        <f>'Raw counts'!G1131/'Raw counts'!G$1246*10000</f>
        <v>0</v>
      </c>
      <c r="H1131">
        <f>'Raw counts'!H1131/'Raw counts'!H$1246*10000</f>
        <v>0</v>
      </c>
      <c r="I1131">
        <f>'Raw counts'!I1131/'Raw counts'!I$1246*10000</f>
        <v>0</v>
      </c>
      <c r="J1131">
        <f>'Raw counts'!J1131/'Raw counts'!J$1246*10000</f>
        <v>0</v>
      </c>
      <c r="K1131">
        <f>'Raw counts'!K1131/'Raw counts'!K$1246*10000</f>
        <v>0</v>
      </c>
      <c r="L1131">
        <f>'Raw counts'!L1131/'Raw counts'!L$1246*10000</f>
        <v>0</v>
      </c>
      <c r="M1131">
        <f>'Raw counts'!M1131/'Raw counts'!M$1246*10000</f>
        <v>0</v>
      </c>
      <c r="N1131">
        <f>'Raw counts'!N1131/'Raw counts'!N$1246*10000</f>
        <v>0</v>
      </c>
      <c r="O1131">
        <f>'Raw counts'!O1131/'Raw counts'!O$1246*10000</f>
        <v>0</v>
      </c>
      <c r="P1131">
        <f>'Raw counts'!P1131/'Raw counts'!P$1246*10000</f>
        <v>0</v>
      </c>
      <c r="Q1131">
        <f>'Raw counts'!Q1131/'Raw counts'!Q$1246*10000</f>
        <v>0</v>
      </c>
      <c r="R1131">
        <f>'Raw counts'!R1131/'Raw counts'!R$1246*10000</f>
        <v>0</v>
      </c>
      <c r="S1131">
        <f>'Raw counts'!S1131/'Raw counts'!S$1246*10000</f>
        <v>0</v>
      </c>
      <c r="T1131">
        <f>'Raw counts'!T1131/'Raw counts'!T$1246*10000</f>
        <v>0</v>
      </c>
      <c r="U1131">
        <f>'Raw counts'!U1131/'Raw counts'!U$1246*10000</f>
        <v>0</v>
      </c>
      <c r="V1131">
        <f t="shared" si="69"/>
        <v>0</v>
      </c>
      <c r="W1131" t="str">
        <f t="shared" si="70"/>
        <v/>
      </c>
      <c r="X1131">
        <f t="shared" si="68"/>
        <v>0</v>
      </c>
      <c r="Y1131">
        <f t="shared" si="71"/>
        <v>0</v>
      </c>
    </row>
    <row r="1132" spans="1:25" x14ac:dyDescent="0.25">
      <c r="A1132">
        <v>10674</v>
      </c>
      <c r="B1132" t="s">
        <v>1175</v>
      </c>
      <c r="C1132">
        <v>59800</v>
      </c>
      <c r="D1132">
        <v>1007</v>
      </c>
      <c r="E1132">
        <f>'Raw counts'!E1132/'Raw counts'!E$1246*10000</f>
        <v>0</v>
      </c>
      <c r="F1132">
        <f>'Raw counts'!F1132/'Raw counts'!F$1246*10000</f>
        <v>0</v>
      </c>
      <c r="G1132">
        <f>'Raw counts'!G1132/'Raw counts'!G$1246*10000</f>
        <v>0</v>
      </c>
      <c r="H1132">
        <f>'Raw counts'!H1132/'Raw counts'!H$1246*10000</f>
        <v>0</v>
      </c>
      <c r="I1132">
        <f>'Raw counts'!I1132/'Raw counts'!I$1246*10000</f>
        <v>0</v>
      </c>
      <c r="J1132">
        <f>'Raw counts'!J1132/'Raw counts'!J$1246*10000</f>
        <v>0</v>
      </c>
      <c r="K1132">
        <f>'Raw counts'!K1132/'Raw counts'!K$1246*10000</f>
        <v>0</v>
      </c>
      <c r="L1132">
        <f>'Raw counts'!L1132/'Raw counts'!L$1246*10000</f>
        <v>0</v>
      </c>
      <c r="M1132">
        <f>'Raw counts'!M1132/'Raw counts'!M$1246*10000</f>
        <v>0</v>
      </c>
      <c r="N1132">
        <f>'Raw counts'!N1132/'Raw counts'!N$1246*10000</f>
        <v>0</v>
      </c>
      <c r="O1132">
        <f>'Raw counts'!O1132/'Raw counts'!O$1246*10000</f>
        <v>0</v>
      </c>
      <c r="P1132">
        <f>'Raw counts'!P1132/'Raw counts'!P$1246*10000</f>
        <v>0</v>
      </c>
      <c r="Q1132">
        <f>'Raw counts'!Q1132/'Raw counts'!Q$1246*10000</f>
        <v>0</v>
      </c>
      <c r="R1132">
        <f>'Raw counts'!R1132/'Raw counts'!R$1246*10000</f>
        <v>0</v>
      </c>
      <c r="S1132">
        <f>'Raw counts'!S1132/'Raw counts'!S$1246*10000</f>
        <v>0</v>
      </c>
      <c r="T1132">
        <f>'Raw counts'!T1132/'Raw counts'!T$1246*10000</f>
        <v>0</v>
      </c>
      <c r="U1132">
        <f>'Raw counts'!U1132/'Raw counts'!U$1246*10000</f>
        <v>0</v>
      </c>
      <c r="V1132">
        <f t="shared" si="69"/>
        <v>0</v>
      </c>
      <c r="W1132" t="str">
        <f t="shared" si="70"/>
        <v/>
      </c>
      <c r="X1132">
        <f t="shared" si="68"/>
        <v>0</v>
      </c>
      <c r="Y1132">
        <f t="shared" si="71"/>
        <v>0</v>
      </c>
    </row>
    <row r="1133" spans="1:25" x14ac:dyDescent="0.25">
      <c r="A1133">
        <v>10675</v>
      </c>
      <c r="B1133" t="s">
        <v>1176</v>
      </c>
      <c r="C1133">
        <v>60500</v>
      </c>
      <c r="D1133">
        <v>1056</v>
      </c>
      <c r="E1133">
        <f>'Raw counts'!E1133/'Raw counts'!E$1246*10000</f>
        <v>0</v>
      </c>
      <c r="F1133">
        <f>'Raw counts'!F1133/'Raw counts'!F$1246*10000</f>
        <v>0</v>
      </c>
      <c r="G1133">
        <f>'Raw counts'!G1133/'Raw counts'!G$1246*10000</f>
        <v>0</v>
      </c>
      <c r="H1133">
        <f>'Raw counts'!H1133/'Raw counts'!H$1246*10000</f>
        <v>0</v>
      </c>
      <c r="I1133">
        <f>'Raw counts'!I1133/'Raw counts'!I$1246*10000</f>
        <v>0</v>
      </c>
      <c r="J1133">
        <f>'Raw counts'!J1133/'Raw counts'!J$1246*10000</f>
        <v>0</v>
      </c>
      <c r="K1133">
        <f>'Raw counts'!K1133/'Raw counts'!K$1246*10000</f>
        <v>0</v>
      </c>
      <c r="L1133">
        <f>'Raw counts'!L1133/'Raw counts'!L$1246*10000</f>
        <v>0</v>
      </c>
      <c r="M1133">
        <f>'Raw counts'!M1133/'Raw counts'!M$1246*10000</f>
        <v>0</v>
      </c>
      <c r="N1133">
        <f>'Raw counts'!N1133/'Raw counts'!N$1246*10000</f>
        <v>0</v>
      </c>
      <c r="O1133">
        <f>'Raw counts'!O1133/'Raw counts'!O$1246*10000</f>
        <v>0</v>
      </c>
      <c r="P1133">
        <f>'Raw counts'!P1133/'Raw counts'!P$1246*10000</f>
        <v>0</v>
      </c>
      <c r="Q1133">
        <f>'Raw counts'!Q1133/'Raw counts'!Q$1246*10000</f>
        <v>0</v>
      </c>
      <c r="R1133">
        <f>'Raw counts'!R1133/'Raw counts'!R$1246*10000</f>
        <v>0</v>
      </c>
      <c r="S1133">
        <f>'Raw counts'!S1133/'Raw counts'!S$1246*10000</f>
        <v>0</v>
      </c>
      <c r="T1133">
        <f>'Raw counts'!T1133/'Raw counts'!T$1246*10000</f>
        <v>0</v>
      </c>
      <c r="U1133">
        <f>'Raw counts'!U1133/'Raw counts'!U$1246*10000</f>
        <v>0</v>
      </c>
      <c r="V1133">
        <f t="shared" si="69"/>
        <v>0</v>
      </c>
      <c r="W1133" t="str">
        <f t="shared" si="70"/>
        <v/>
      </c>
      <c r="X1133">
        <f t="shared" si="68"/>
        <v>0</v>
      </c>
      <c r="Y1133">
        <f t="shared" si="71"/>
        <v>0</v>
      </c>
    </row>
    <row r="1134" spans="1:25" x14ac:dyDescent="0.25">
      <c r="A1134">
        <v>10676</v>
      </c>
      <c r="B1134" t="s">
        <v>1177</v>
      </c>
      <c r="C1134">
        <v>60400</v>
      </c>
      <c r="D1134">
        <v>1056</v>
      </c>
      <c r="E1134">
        <f>'Raw counts'!E1134/'Raw counts'!E$1246*10000</f>
        <v>0</v>
      </c>
      <c r="F1134">
        <f>'Raw counts'!F1134/'Raw counts'!F$1246*10000</f>
        <v>0</v>
      </c>
      <c r="G1134">
        <f>'Raw counts'!G1134/'Raw counts'!G$1246*10000</f>
        <v>0</v>
      </c>
      <c r="H1134">
        <f>'Raw counts'!H1134/'Raw counts'!H$1246*10000</f>
        <v>0</v>
      </c>
      <c r="I1134">
        <f>'Raw counts'!I1134/'Raw counts'!I$1246*10000</f>
        <v>0</v>
      </c>
      <c r="J1134">
        <f>'Raw counts'!J1134/'Raw counts'!J$1246*10000</f>
        <v>0</v>
      </c>
      <c r="K1134">
        <f>'Raw counts'!K1134/'Raw counts'!K$1246*10000</f>
        <v>0</v>
      </c>
      <c r="L1134">
        <f>'Raw counts'!L1134/'Raw counts'!L$1246*10000</f>
        <v>0</v>
      </c>
      <c r="M1134">
        <f>'Raw counts'!M1134/'Raw counts'!M$1246*10000</f>
        <v>0</v>
      </c>
      <c r="N1134">
        <f>'Raw counts'!N1134/'Raw counts'!N$1246*10000</f>
        <v>0</v>
      </c>
      <c r="O1134">
        <f>'Raw counts'!O1134/'Raw counts'!O$1246*10000</f>
        <v>0</v>
      </c>
      <c r="P1134">
        <f>'Raw counts'!P1134/'Raw counts'!P$1246*10000</f>
        <v>0</v>
      </c>
      <c r="Q1134">
        <f>'Raw counts'!Q1134/'Raw counts'!Q$1246*10000</f>
        <v>0</v>
      </c>
      <c r="R1134">
        <f>'Raw counts'!R1134/'Raw counts'!R$1246*10000</f>
        <v>0</v>
      </c>
      <c r="S1134">
        <f>'Raw counts'!S1134/'Raw counts'!S$1246*10000</f>
        <v>0</v>
      </c>
      <c r="T1134">
        <f>'Raw counts'!T1134/'Raw counts'!T$1246*10000</f>
        <v>0</v>
      </c>
      <c r="U1134">
        <f>'Raw counts'!U1134/'Raw counts'!U$1246*10000</f>
        <v>0</v>
      </c>
      <c r="V1134">
        <f t="shared" si="69"/>
        <v>0</v>
      </c>
      <c r="W1134" t="str">
        <f t="shared" si="70"/>
        <v/>
      </c>
      <c r="X1134">
        <f t="shared" si="68"/>
        <v>0</v>
      </c>
      <c r="Y1134">
        <f t="shared" si="71"/>
        <v>0</v>
      </c>
    </row>
    <row r="1135" spans="1:25" x14ac:dyDescent="0.25">
      <c r="A1135">
        <v>10677</v>
      </c>
      <c r="B1135" t="s">
        <v>1178</v>
      </c>
      <c r="C1135">
        <v>60300</v>
      </c>
      <c r="D1135">
        <v>1056</v>
      </c>
      <c r="E1135">
        <f>'Raw counts'!E1135/'Raw counts'!E$1246*10000</f>
        <v>0</v>
      </c>
      <c r="F1135">
        <f>'Raw counts'!F1135/'Raw counts'!F$1246*10000</f>
        <v>0</v>
      </c>
      <c r="G1135">
        <f>'Raw counts'!G1135/'Raw counts'!G$1246*10000</f>
        <v>0</v>
      </c>
      <c r="H1135">
        <f>'Raw counts'!H1135/'Raw counts'!H$1246*10000</f>
        <v>0</v>
      </c>
      <c r="I1135">
        <f>'Raw counts'!I1135/'Raw counts'!I$1246*10000</f>
        <v>0</v>
      </c>
      <c r="J1135">
        <f>'Raw counts'!J1135/'Raw counts'!J$1246*10000</f>
        <v>0</v>
      </c>
      <c r="K1135">
        <f>'Raw counts'!K1135/'Raw counts'!K$1246*10000</f>
        <v>0</v>
      </c>
      <c r="L1135">
        <f>'Raw counts'!L1135/'Raw counts'!L$1246*10000</f>
        <v>0</v>
      </c>
      <c r="M1135">
        <f>'Raw counts'!M1135/'Raw counts'!M$1246*10000</f>
        <v>0</v>
      </c>
      <c r="N1135">
        <f>'Raw counts'!N1135/'Raw counts'!N$1246*10000</f>
        <v>0</v>
      </c>
      <c r="O1135">
        <f>'Raw counts'!O1135/'Raw counts'!O$1246*10000</f>
        <v>0</v>
      </c>
      <c r="P1135">
        <f>'Raw counts'!P1135/'Raw counts'!P$1246*10000</f>
        <v>0</v>
      </c>
      <c r="Q1135">
        <f>'Raw counts'!Q1135/'Raw counts'!Q$1246*10000</f>
        <v>0</v>
      </c>
      <c r="R1135">
        <f>'Raw counts'!R1135/'Raw counts'!R$1246*10000</f>
        <v>0</v>
      </c>
      <c r="S1135">
        <f>'Raw counts'!S1135/'Raw counts'!S$1246*10000</f>
        <v>0</v>
      </c>
      <c r="T1135">
        <f>'Raw counts'!T1135/'Raw counts'!T$1246*10000</f>
        <v>0</v>
      </c>
      <c r="U1135">
        <f>'Raw counts'!U1135/'Raw counts'!U$1246*10000</f>
        <v>0</v>
      </c>
      <c r="V1135">
        <f t="shared" si="69"/>
        <v>0</v>
      </c>
      <c r="W1135" t="str">
        <f t="shared" si="70"/>
        <v/>
      </c>
      <c r="X1135">
        <f t="shared" si="68"/>
        <v>0</v>
      </c>
      <c r="Y1135">
        <f t="shared" si="71"/>
        <v>0</v>
      </c>
    </row>
    <row r="1136" spans="1:25" x14ac:dyDescent="0.25">
      <c r="A1136">
        <v>10678</v>
      </c>
      <c r="B1136" t="s">
        <v>1179</v>
      </c>
      <c r="C1136">
        <v>60900</v>
      </c>
      <c r="D1136">
        <v>1064</v>
      </c>
      <c r="E1136">
        <f>'Raw counts'!E1136/'Raw counts'!E$1246*10000</f>
        <v>0</v>
      </c>
      <c r="F1136">
        <f>'Raw counts'!F1136/'Raw counts'!F$1246*10000</f>
        <v>0</v>
      </c>
      <c r="G1136">
        <f>'Raw counts'!G1136/'Raw counts'!G$1246*10000</f>
        <v>0</v>
      </c>
      <c r="H1136">
        <f>'Raw counts'!H1136/'Raw counts'!H$1246*10000</f>
        <v>0</v>
      </c>
      <c r="I1136">
        <f>'Raw counts'!I1136/'Raw counts'!I$1246*10000</f>
        <v>0</v>
      </c>
      <c r="J1136">
        <f>'Raw counts'!J1136/'Raw counts'!J$1246*10000</f>
        <v>0</v>
      </c>
      <c r="K1136">
        <f>'Raw counts'!K1136/'Raw counts'!K$1246*10000</f>
        <v>0</v>
      </c>
      <c r="L1136">
        <f>'Raw counts'!L1136/'Raw counts'!L$1246*10000</f>
        <v>0</v>
      </c>
      <c r="M1136">
        <f>'Raw counts'!M1136/'Raw counts'!M$1246*10000</f>
        <v>0</v>
      </c>
      <c r="N1136">
        <f>'Raw counts'!N1136/'Raw counts'!N$1246*10000</f>
        <v>0</v>
      </c>
      <c r="O1136">
        <f>'Raw counts'!O1136/'Raw counts'!O$1246*10000</f>
        <v>0</v>
      </c>
      <c r="P1136">
        <f>'Raw counts'!P1136/'Raw counts'!P$1246*10000</f>
        <v>0</v>
      </c>
      <c r="Q1136">
        <f>'Raw counts'!Q1136/'Raw counts'!Q$1246*10000</f>
        <v>0</v>
      </c>
      <c r="R1136">
        <f>'Raw counts'!R1136/'Raw counts'!R$1246*10000</f>
        <v>0</v>
      </c>
      <c r="S1136">
        <f>'Raw counts'!S1136/'Raw counts'!S$1246*10000</f>
        <v>0</v>
      </c>
      <c r="T1136">
        <f>'Raw counts'!T1136/'Raw counts'!T$1246*10000</f>
        <v>0</v>
      </c>
      <c r="U1136">
        <f>'Raw counts'!U1136/'Raw counts'!U$1246*10000</f>
        <v>0</v>
      </c>
      <c r="V1136">
        <f t="shared" si="69"/>
        <v>0</v>
      </c>
      <c r="W1136" t="str">
        <f t="shared" si="70"/>
        <v/>
      </c>
      <c r="X1136">
        <f t="shared" si="68"/>
        <v>0</v>
      </c>
      <c r="Y1136">
        <f t="shared" si="71"/>
        <v>0</v>
      </c>
    </row>
    <row r="1137" spans="1:25" x14ac:dyDescent="0.25">
      <c r="A1137">
        <v>10679</v>
      </c>
      <c r="B1137" t="s">
        <v>1180</v>
      </c>
      <c r="C1137">
        <v>60800</v>
      </c>
      <c r="D1137">
        <v>1064</v>
      </c>
      <c r="E1137">
        <f>'Raw counts'!E1137/'Raw counts'!E$1246*10000</f>
        <v>0</v>
      </c>
      <c r="F1137">
        <f>'Raw counts'!F1137/'Raw counts'!F$1246*10000</f>
        <v>0</v>
      </c>
      <c r="G1137">
        <f>'Raw counts'!G1137/'Raw counts'!G$1246*10000</f>
        <v>0</v>
      </c>
      <c r="H1137">
        <f>'Raw counts'!H1137/'Raw counts'!H$1246*10000</f>
        <v>0</v>
      </c>
      <c r="I1137">
        <f>'Raw counts'!I1137/'Raw counts'!I$1246*10000</f>
        <v>0</v>
      </c>
      <c r="J1137">
        <f>'Raw counts'!J1137/'Raw counts'!J$1246*10000</f>
        <v>0</v>
      </c>
      <c r="K1137">
        <f>'Raw counts'!K1137/'Raw counts'!K$1246*10000</f>
        <v>0</v>
      </c>
      <c r="L1137">
        <f>'Raw counts'!L1137/'Raw counts'!L$1246*10000</f>
        <v>0</v>
      </c>
      <c r="M1137">
        <f>'Raw counts'!M1137/'Raw counts'!M$1246*10000</f>
        <v>0</v>
      </c>
      <c r="N1137">
        <f>'Raw counts'!N1137/'Raw counts'!N$1246*10000</f>
        <v>0</v>
      </c>
      <c r="O1137">
        <f>'Raw counts'!O1137/'Raw counts'!O$1246*10000</f>
        <v>0</v>
      </c>
      <c r="P1137">
        <f>'Raw counts'!P1137/'Raw counts'!P$1246*10000</f>
        <v>0</v>
      </c>
      <c r="Q1137">
        <f>'Raw counts'!Q1137/'Raw counts'!Q$1246*10000</f>
        <v>0</v>
      </c>
      <c r="R1137">
        <f>'Raw counts'!R1137/'Raw counts'!R$1246*10000</f>
        <v>0</v>
      </c>
      <c r="S1137">
        <f>'Raw counts'!S1137/'Raw counts'!S$1246*10000</f>
        <v>0</v>
      </c>
      <c r="T1137">
        <f>'Raw counts'!T1137/'Raw counts'!T$1246*10000</f>
        <v>0</v>
      </c>
      <c r="U1137">
        <f>'Raw counts'!U1137/'Raw counts'!U$1246*10000</f>
        <v>0</v>
      </c>
      <c r="V1137">
        <f t="shared" si="69"/>
        <v>0</v>
      </c>
      <c r="W1137" t="str">
        <f t="shared" si="70"/>
        <v/>
      </c>
      <c r="X1137">
        <f t="shared" si="68"/>
        <v>0</v>
      </c>
      <c r="Y1137">
        <f t="shared" si="71"/>
        <v>0</v>
      </c>
    </row>
    <row r="1138" spans="1:25" x14ac:dyDescent="0.25">
      <c r="A1138">
        <v>10680</v>
      </c>
      <c r="B1138" t="s">
        <v>1181</v>
      </c>
      <c r="C1138">
        <v>60700</v>
      </c>
      <c r="D1138">
        <v>1064</v>
      </c>
      <c r="E1138">
        <f>'Raw counts'!E1138/'Raw counts'!E$1246*10000</f>
        <v>0</v>
      </c>
      <c r="F1138">
        <f>'Raw counts'!F1138/'Raw counts'!F$1246*10000</f>
        <v>0</v>
      </c>
      <c r="G1138">
        <f>'Raw counts'!G1138/'Raw counts'!G$1246*10000</f>
        <v>0</v>
      </c>
      <c r="H1138">
        <f>'Raw counts'!H1138/'Raw counts'!H$1246*10000</f>
        <v>0</v>
      </c>
      <c r="I1138">
        <f>'Raw counts'!I1138/'Raw counts'!I$1246*10000</f>
        <v>0</v>
      </c>
      <c r="J1138">
        <f>'Raw counts'!J1138/'Raw counts'!J$1246*10000</f>
        <v>0</v>
      </c>
      <c r="K1138">
        <f>'Raw counts'!K1138/'Raw counts'!K$1246*10000</f>
        <v>0</v>
      </c>
      <c r="L1138">
        <f>'Raw counts'!L1138/'Raw counts'!L$1246*10000</f>
        <v>0</v>
      </c>
      <c r="M1138">
        <f>'Raw counts'!M1138/'Raw counts'!M$1246*10000</f>
        <v>0</v>
      </c>
      <c r="N1138">
        <f>'Raw counts'!N1138/'Raw counts'!N$1246*10000</f>
        <v>0</v>
      </c>
      <c r="O1138">
        <f>'Raw counts'!O1138/'Raw counts'!O$1246*10000</f>
        <v>0</v>
      </c>
      <c r="P1138">
        <f>'Raw counts'!P1138/'Raw counts'!P$1246*10000</f>
        <v>0</v>
      </c>
      <c r="Q1138">
        <f>'Raw counts'!Q1138/'Raw counts'!Q$1246*10000</f>
        <v>0</v>
      </c>
      <c r="R1138">
        <f>'Raw counts'!R1138/'Raw counts'!R$1246*10000</f>
        <v>0</v>
      </c>
      <c r="S1138">
        <f>'Raw counts'!S1138/'Raw counts'!S$1246*10000</f>
        <v>0</v>
      </c>
      <c r="T1138">
        <f>'Raw counts'!T1138/'Raw counts'!T$1246*10000</f>
        <v>0</v>
      </c>
      <c r="U1138">
        <f>'Raw counts'!U1138/'Raw counts'!U$1246*10000</f>
        <v>0</v>
      </c>
      <c r="V1138">
        <f t="shared" si="69"/>
        <v>0</v>
      </c>
      <c r="W1138" t="str">
        <f t="shared" si="70"/>
        <v/>
      </c>
      <c r="X1138">
        <f t="shared" si="68"/>
        <v>0</v>
      </c>
      <c r="Y1138">
        <f t="shared" si="71"/>
        <v>0</v>
      </c>
    </row>
    <row r="1139" spans="1:25" x14ac:dyDescent="0.25">
      <c r="A1139">
        <v>10681</v>
      </c>
      <c r="B1139" t="s">
        <v>1182</v>
      </c>
      <c r="C1139">
        <v>61300</v>
      </c>
      <c r="D1139">
        <v>1025</v>
      </c>
      <c r="E1139">
        <f>'Raw counts'!E1139/'Raw counts'!E$1246*10000</f>
        <v>0</v>
      </c>
      <c r="F1139">
        <f>'Raw counts'!F1139/'Raw counts'!F$1246*10000</f>
        <v>0</v>
      </c>
      <c r="G1139">
        <f>'Raw counts'!G1139/'Raw counts'!G$1246*10000</f>
        <v>0</v>
      </c>
      <c r="H1139">
        <f>'Raw counts'!H1139/'Raw counts'!H$1246*10000</f>
        <v>0</v>
      </c>
      <c r="I1139">
        <f>'Raw counts'!I1139/'Raw counts'!I$1246*10000</f>
        <v>0</v>
      </c>
      <c r="J1139">
        <f>'Raw counts'!J1139/'Raw counts'!J$1246*10000</f>
        <v>0</v>
      </c>
      <c r="K1139">
        <f>'Raw counts'!K1139/'Raw counts'!K$1246*10000</f>
        <v>0</v>
      </c>
      <c r="L1139">
        <f>'Raw counts'!L1139/'Raw counts'!L$1246*10000</f>
        <v>0</v>
      </c>
      <c r="M1139">
        <f>'Raw counts'!M1139/'Raw counts'!M$1246*10000</f>
        <v>0</v>
      </c>
      <c r="N1139">
        <f>'Raw counts'!N1139/'Raw counts'!N$1246*10000</f>
        <v>0</v>
      </c>
      <c r="O1139">
        <f>'Raw counts'!O1139/'Raw counts'!O$1246*10000</f>
        <v>0</v>
      </c>
      <c r="P1139">
        <f>'Raw counts'!P1139/'Raw counts'!P$1246*10000</f>
        <v>0</v>
      </c>
      <c r="Q1139">
        <f>'Raw counts'!Q1139/'Raw counts'!Q$1246*10000</f>
        <v>0</v>
      </c>
      <c r="R1139">
        <f>'Raw counts'!R1139/'Raw counts'!R$1246*10000</f>
        <v>0</v>
      </c>
      <c r="S1139">
        <f>'Raw counts'!S1139/'Raw counts'!S$1246*10000</f>
        <v>0</v>
      </c>
      <c r="T1139">
        <f>'Raw counts'!T1139/'Raw counts'!T$1246*10000</f>
        <v>0</v>
      </c>
      <c r="U1139">
        <f>'Raw counts'!U1139/'Raw counts'!U$1246*10000</f>
        <v>0</v>
      </c>
      <c r="V1139">
        <f t="shared" si="69"/>
        <v>0</v>
      </c>
      <c r="W1139" t="str">
        <f t="shared" si="70"/>
        <v/>
      </c>
      <c r="X1139">
        <f t="shared" si="68"/>
        <v>0</v>
      </c>
      <c r="Y1139">
        <f t="shared" si="71"/>
        <v>0</v>
      </c>
    </row>
    <row r="1140" spans="1:25" x14ac:dyDescent="0.25">
      <c r="A1140">
        <v>10682</v>
      </c>
      <c r="B1140" t="s">
        <v>1183</v>
      </c>
      <c r="C1140">
        <v>61200</v>
      </c>
      <c r="D1140">
        <v>1025</v>
      </c>
      <c r="E1140">
        <f>'Raw counts'!E1140/'Raw counts'!E$1246*10000</f>
        <v>0</v>
      </c>
      <c r="F1140">
        <f>'Raw counts'!F1140/'Raw counts'!F$1246*10000</f>
        <v>0</v>
      </c>
      <c r="G1140">
        <f>'Raw counts'!G1140/'Raw counts'!G$1246*10000</f>
        <v>0</v>
      </c>
      <c r="H1140">
        <f>'Raw counts'!H1140/'Raw counts'!H$1246*10000</f>
        <v>0</v>
      </c>
      <c r="I1140">
        <f>'Raw counts'!I1140/'Raw counts'!I$1246*10000</f>
        <v>0</v>
      </c>
      <c r="J1140">
        <f>'Raw counts'!J1140/'Raw counts'!J$1246*10000</f>
        <v>0</v>
      </c>
      <c r="K1140">
        <f>'Raw counts'!K1140/'Raw counts'!K$1246*10000</f>
        <v>0</v>
      </c>
      <c r="L1140">
        <f>'Raw counts'!L1140/'Raw counts'!L$1246*10000</f>
        <v>0</v>
      </c>
      <c r="M1140">
        <f>'Raw counts'!M1140/'Raw counts'!M$1246*10000</f>
        <v>0</v>
      </c>
      <c r="N1140">
        <f>'Raw counts'!N1140/'Raw counts'!N$1246*10000</f>
        <v>0</v>
      </c>
      <c r="O1140">
        <f>'Raw counts'!O1140/'Raw counts'!O$1246*10000</f>
        <v>0</v>
      </c>
      <c r="P1140">
        <f>'Raw counts'!P1140/'Raw counts'!P$1246*10000</f>
        <v>0</v>
      </c>
      <c r="Q1140">
        <f>'Raw counts'!Q1140/'Raw counts'!Q$1246*10000</f>
        <v>0</v>
      </c>
      <c r="R1140">
        <f>'Raw counts'!R1140/'Raw counts'!R$1246*10000</f>
        <v>0</v>
      </c>
      <c r="S1140">
        <f>'Raw counts'!S1140/'Raw counts'!S$1246*10000</f>
        <v>0</v>
      </c>
      <c r="T1140">
        <f>'Raw counts'!T1140/'Raw counts'!T$1246*10000</f>
        <v>0</v>
      </c>
      <c r="U1140">
        <f>'Raw counts'!U1140/'Raw counts'!U$1246*10000</f>
        <v>0</v>
      </c>
      <c r="V1140">
        <f t="shared" si="69"/>
        <v>0</v>
      </c>
      <c r="W1140" t="str">
        <f t="shared" si="70"/>
        <v/>
      </c>
      <c r="X1140">
        <f t="shared" si="68"/>
        <v>0</v>
      </c>
      <c r="Y1140">
        <f t="shared" si="71"/>
        <v>0</v>
      </c>
    </row>
    <row r="1141" spans="1:25" x14ac:dyDescent="0.25">
      <c r="A1141">
        <v>10683</v>
      </c>
      <c r="B1141" t="s">
        <v>1184</v>
      </c>
      <c r="C1141">
        <v>61100</v>
      </c>
      <c r="D1141">
        <v>1025</v>
      </c>
      <c r="E1141">
        <f>'Raw counts'!E1141/'Raw counts'!E$1246*10000</f>
        <v>0</v>
      </c>
      <c r="F1141">
        <f>'Raw counts'!F1141/'Raw counts'!F$1246*10000</f>
        <v>0</v>
      </c>
      <c r="G1141">
        <f>'Raw counts'!G1141/'Raw counts'!G$1246*10000</f>
        <v>0</v>
      </c>
      <c r="H1141">
        <f>'Raw counts'!H1141/'Raw counts'!H$1246*10000</f>
        <v>0</v>
      </c>
      <c r="I1141">
        <f>'Raw counts'!I1141/'Raw counts'!I$1246*10000</f>
        <v>0</v>
      </c>
      <c r="J1141">
        <f>'Raw counts'!J1141/'Raw counts'!J$1246*10000</f>
        <v>0</v>
      </c>
      <c r="K1141">
        <f>'Raw counts'!K1141/'Raw counts'!K$1246*10000</f>
        <v>0</v>
      </c>
      <c r="L1141">
        <f>'Raw counts'!L1141/'Raw counts'!L$1246*10000</f>
        <v>0</v>
      </c>
      <c r="M1141">
        <f>'Raw counts'!M1141/'Raw counts'!M$1246*10000</f>
        <v>0</v>
      </c>
      <c r="N1141">
        <f>'Raw counts'!N1141/'Raw counts'!N$1246*10000</f>
        <v>0</v>
      </c>
      <c r="O1141">
        <f>'Raw counts'!O1141/'Raw counts'!O$1246*10000</f>
        <v>0</v>
      </c>
      <c r="P1141">
        <f>'Raw counts'!P1141/'Raw counts'!P$1246*10000</f>
        <v>0</v>
      </c>
      <c r="Q1141">
        <f>'Raw counts'!Q1141/'Raw counts'!Q$1246*10000</f>
        <v>0</v>
      </c>
      <c r="R1141">
        <f>'Raw counts'!R1141/'Raw counts'!R$1246*10000</f>
        <v>0</v>
      </c>
      <c r="S1141">
        <f>'Raw counts'!S1141/'Raw counts'!S$1246*10000</f>
        <v>0</v>
      </c>
      <c r="T1141">
        <f>'Raw counts'!T1141/'Raw counts'!T$1246*10000</f>
        <v>0</v>
      </c>
      <c r="U1141">
        <f>'Raw counts'!U1141/'Raw counts'!U$1246*10000</f>
        <v>0</v>
      </c>
      <c r="V1141">
        <f t="shared" si="69"/>
        <v>0</v>
      </c>
      <c r="W1141" t="str">
        <f t="shared" si="70"/>
        <v/>
      </c>
      <c r="X1141">
        <f t="shared" si="68"/>
        <v>0</v>
      </c>
      <c r="Y1141">
        <f t="shared" si="71"/>
        <v>0</v>
      </c>
    </row>
    <row r="1142" spans="1:25" x14ac:dyDescent="0.25">
      <c r="A1142">
        <v>10684</v>
      </c>
      <c r="B1142" t="s">
        <v>1185</v>
      </c>
      <c r="C1142">
        <v>61700</v>
      </c>
      <c r="D1142">
        <v>1033</v>
      </c>
      <c r="E1142">
        <f>'Raw counts'!E1142/'Raw counts'!E$1246*10000</f>
        <v>0</v>
      </c>
      <c r="F1142">
        <f>'Raw counts'!F1142/'Raw counts'!F$1246*10000</f>
        <v>0</v>
      </c>
      <c r="G1142">
        <f>'Raw counts'!G1142/'Raw counts'!G$1246*10000</f>
        <v>0</v>
      </c>
      <c r="H1142">
        <f>'Raw counts'!H1142/'Raw counts'!H$1246*10000</f>
        <v>0</v>
      </c>
      <c r="I1142">
        <f>'Raw counts'!I1142/'Raw counts'!I$1246*10000</f>
        <v>0</v>
      </c>
      <c r="J1142">
        <f>'Raw counts'!J1142/'Raw counts'!J$1246*10000</f>
        <v>0</v>
      </c>
      <c r="K1142">
        <f>'Raw counts'!K1142/'Raw counts'!K$1246*10000</f>
        <v>0</v>
      </c>
      <c r="L1142">
        <f>'Raw counts'!L1142/'Raw counts'!L$1246*10000</f>
        <v>0</v>
      </c>
      <c r="M1142">
        <f>'Raw counts'!M1142/'Raw counts'!M$1246*10000</f>
        <v>0</v>
      </c>
      <c r="N1142">
        <f>'Raw counts'!N1142/'Raw counts'!N$1246*10000</f>
        <v>0</v>
      </c>
      <c r="O1142">
        <f>'Raw counts'!O1142/'Raw counts'!O$1246*10000</f>
        <v>0</v>
      </c>
      <c r="P1142">
        <f>'Raw counts'!P1142/'Raw counts'!P$1246*10000</f>
        <v>0</v>
      </c>
      <c r="Q1142">
        <f>'Raw counts'!Q1142/'Raw counts'!Q$1246*10000</f>
        <v>0</v>
      </c>
      <c r="R1142">
        <f>'Raw counts'!R1142/'Raw counts'!R$1246*10000</f>
        <v>0</v>
      </c>
      <c r="S1142">
        <f>'Raw counts'!S1142/'Raw counts'!S$1246*10000</f>
        <v>0</v>
      </c>
      <c r="T1142">
        <f>'Raw counts'!T1142/'Raw counts'!T$1246*10000</f>
        <v>0</v>
      </c>
      <c r="U1142">
        <f>'Raw counts'!U1142/'Raw counts'!U$1246*10000</f>
        <v>0</v>
      </c>
      <c r="V1142">
        <f t="shared" si="69"/>
        <v>0</v>
      </c>
      <c r="W1142" t="str">
        <f t="shared" si="70"/>
        <v/>
      </c>
      <c r="X1142">
        <f t="shared" si="68"/>
        <v>0</v>
      </c>
      <c r="Y1142">
        <f t="shared" si="71"/>
        <v>0</v>
      </c>
    </row>
    <row r="1143" spans="1:25" x14ac:dyDescent="0.25">
      <c r="A1143">
        <v>10685</v>
      </c>
      <c r="B1143" t="s">
        <v>1186</v>
      </c>
      <c r="C1143">
        <v>61600</v>
      </c>
      <c r="D1143">
        <v>1033</v>
      </c>
      <c r="E1143">
        <f>'Raw counts'!E1143/'Raw counts'!E$1246*10000</f>
        <v>0</v>
      </c>
      <c r="F1143">
        <f>'Raw counts'!F1143/'Raw counts'!F$1246*10000</f>
        <v>0</v>
      </c>
      <c r="G1143">
        <f>'Raw counts'!G1143/'Raw counts'!G$1246*10000</f>
        <v>0</v>
      </c>
      <c r="H1143">
        <f>'Raw counts'!H1143/'Raw counts'!H$1246*10000</f>
        <v>0</v>
      </c>
      <c r="I1143">
        <f>'Raw counts'!I1143/'Raw counts'!I$1246*10000</f>
        <v>0</v>
      </c>
      <c r="J1143">
        <f>'Raw counts'!J1143/'Raw counts'!J$1246*10000</f>
        <v>0</v>
      </c>
      <c r="K1143">
        <f>'Raw counts'!K1143/'Raw counts'!K$1246*10000</f>
        <v>0</v>
      </c>
      <c r="L1143">
        <f>'Raw counts'!L1143/'Raw counts'!L$1246*10000</f>
        <v>0</v>
      </c>
      <c r="M1143">
        <f>'Raw counts'!M1143/'Raw counts'!M$1246*10000</f>
        <v>0</v>
      </c>
      <c r="N1143">
        <f>'Raw counts'!N1143/'Raw counts'!N$1246*10000</f>
        <v>0</v>
      </c>
      <c r="O1143">
        <f>'Raw counts'!O1143/'Raw counts'!O$1246*10000</f>
        <v>0</v>
      </c>
      <c r="P1143">
        <f>'Raw counts'!P1143/'Raw counts'!P$1246*10000</f>
        <v>0</v>
      </c>
      <c r="Q1143">
        <f>'Raw counts'!Q1143/'Raw counts'!Q$1246*10000</f>
        <v>0</v>
      </c>
      <c r="R1143">
        <f>'Raw counts'!R1143/'Raw counts'!R$1246*10000</f>
        <v>0</v>
      </c>
      <c r="S1143">
        <f>'Raw counts'!S1143/'Raw counts'!S$1246*10000</f>
        <v>0</v>
      </c>
      <c r="T1143">
        <f>'Raw counts'!T1143/'Raw counts'!T$1246*10000</f>
        <v>0</v>
      </c>
      <c r="U1143">
        <f>'Raw counts'!U1143/'Raw counts'!U$1246*10000</f>
        <v>0</v>
      </c>
      <c r="V1143">
        <f t="shared" si="69"/>
        <v>0</v>
      </c>
      <c r="W1143" t="str">
        <f t="shared" si="70"/>
        <v/>
      </c>
      <c r="X1143">
        <f t="shared" si="68"/>
        <v>0</v>
      </c>
      <c r="Y1143">
        <f t="shared" si="71"/>
        <v>0</v>
      </c>
    </row>
    <row r="1144" spans="1:25" x14ac:dyDescent="0.25">
      <c r="A1144">
        <v>10686</v>
      </c>
      <c r="B1144" t="s">
        <v>1187</v>
      </c>
      <c r="C1144">
        <v>61500</v>
      </c>
      <c r="D1144">
        <v>1033</v>
      </c>
      <c r="E1144">
        <f>'Raw counts'!E1144/'Raw counts'!E$1246*10000</f>
        <v>0</v>
      </c>
      <c r="F1144">
        <f>'Raw counts'!F1144/'Raw counts'!F$1246*10000</f>
        <v>0</v>
      </c>
      <c r="G1144">
        <f>'Raw counts'!G1144/'Raw counts'!G$1246*10000</f>
        <v>0</v>
      </c>
      <c r="H1144">
        <f>'Raw counts'!H1144/'Raw counts'!H$1246*10000</f>
        <v>0</v>
      </c>
      <c r="I1144">
        <f>'Raw counts'!I1144/'Raw counts'!I$1246*10000</f>
        <v>0</v>
      </c>
      <c r="J1144">
        <f>'Raw counts'!J1144/'Raw counts'!J$1246*10000</f>
        <v>0</v>
      </c>
      <c r="K1144">
        <f>'Raw counts'!K1144/'Raw counts'!K$1246*10000</f>
        <v>0</v>
      </c>
      <c r="L1144">
        <f>'Raw counts'!L1144/'Raw counts'!L$1246*10000</f>
        <v>0</v>
      </c>
      <c r="M1144">
        <f>'Raw counts'!M1144/'Raw counts'!M$1246*10000</f>
        <v>0</v>
      </c>
      <c r="N1144">
        <f>'Raw counts'!N1144/'Raw counts'!N$1246*10000</f>
        <v>0</v>
      </c>
      <c r="O1144">
        <f>'Raw counts'!O1144/'Raw counts'!O$1246*10000</f>
        <v>0</v>
      </c>
      <c r="P1144">
        <f>'Raw counts'!P1144/'Raw counts'!P$1246*10000</f>
        <v>0</v>
      </c>
      <c r="Q1144">
        <f>'Raw counts'!Q1144/'Raw counts'!Q$1246*10000</f>
        <v>0</v>
      </c>
      <c r="R1144">
        <f>'Raw counts'!R1144/'Raw counts'!R$1246*10000</f>
        <v>0</v>
      </c>
      <c r="S1144">
        <f>'Raw counts'!S1144/'Raw counts'!S$1246*10000</f>
        <v>0</v>
      </c>
      <c r="T1144">
        <f>'Raw counts'!T1144/'Raw counts'!T$1246*10000</f>
        <v>0</v>
      </c>
      <c r="U1144">
        <f>'Raw counts'!U1144/'Raw counts'!U$1246*10000</f>
        <v>0</v>
      </c>
      <c r="V1144">
        <f t="shared" si="69"/>
        <v>0</v>
      </c>
      <c r="W1144" t="str">
        <f t="shared" si="70"/>
        <v/>
      </c>
      <c r="X1144">
        <f t="shared" si="68"/>
        <v>0</v>
      </c>
      <c r="Y1144">
        <f t="shared" si="71"/>
        <v>0</v>
      </c>
    </row>
    <row r="1145" spans="1:25" x14ac:dyDescent="0.25">
      <c r="A1145">
        <v>10687</v>
      </c>
      <c r="B1145" t="s">
        <v>1188</v>
      </c>
      <c r="C1145">
        <v>62100</v>
      </c>
      <c r="D1145">
        <v>1041</v>
      </c>
      <c r="E1145">
        <f>'Raw counts'!E1145/'Raw counts'!E$1246*10000</f>
        <v>0</v>
      </c>
      <c r="F1145">
        <f>'Raw counts'!F1145/'Raw counts'!F$1246*10000</f>
        <v>0</v>
      </c>
      <c r="G1145">
        <f>'Raw counts'!G1145/'Raw counts'!G$1246*10000</f>
        <v>0</v>
      </c>
      <c r="H1145">
        <f>'Raw counts'!H1145/'Raw counts'!H$1246*10000</f>
        <v>0</v>
      </c>
      <c r="I1145">
        <f>'Raw counts'!I1145/'Raw counts'!I$1246*10000</f>
        <v>0</v>
      </c>
      <c r="J1145">
        <f>'Raw counts'!J1145/'Raw counts'!J$1246*10000</f>
        <v>0</v>
      </c>
      <c r="K1145">
        <f>'Raw counts'!K1145/'Raw counts'!K$1246*10000</f>
        <v>0</v>
      </c>
      <c r="L1145">
        <f>'Raw counts'!L1145/'Raw counts'!L$1246*10000</f>
        <v>0</v>
      </c>
      <c r="M1145">
        <f>'Raw counts'!M1145/'Raw counts'!M$1246*10000</f>
        <v>0</v>
      </c>
      <c r="N1145">
        <f>'Raw counts'!N1145/'Raw counts'!N$1246*10000</f>
        <v>0</v>
      </c>
      <c r="O1145">
        <f>'Raw counts'!O1145/'Raw counts'!O$1246*10000</f>
        <v>0</v>
      </c>
      <c r="P1145">
        <f>'Raw counts'!P1145/'Raw counts'!P$1246*10000</f>
        <v>0</v>
      </c>
      <c r="Q1145">
        <f>'Raw counts'!Q1145/'Raw counts'!Q$1246*10000</f>
        <v>0</v>
      </c>
      <c r="R1145">
        <f>'Raw counts'!R1145/'Raw counts'!R$1246*10000</f>
        <v>0</v>
      </c>
      <c r="S1145">
        <f>'Raw counts'!S1145/'Raw counts'!S$1246*10000</f>
        <v>0</v>
      </c>
      <c r="T1145">
        <f>'Raw counts'!T1145/'Raw counts'!T$1246*10000</f>
        <v>0</v>
      </c>
      <c r="U1145">
        <f>'Raw counts'!U1145/'Raw counts'!U$1246*10000</f>
        <v>0</v>
      </c>
      <c r="V1145">
        <f t="shared" si="69"/>
        <v>0</v>
      </c>
      <c r="W1145" t="str">
        <f t="shared" si="70"/>
        <v/>
      </c>
      <c r="X1145">
        <f t="shared" si="68"/>
        <v>0</v>
      </c>
      <c r="Y1145">
        <f t="shared" si="71"/>
        <v>0</v>
      </c>
    </row>
    <row r="1146" spans="1:25" x14ac:dyDescent="0.25">
      <c r="A1146">
        <v>10688</v>
      </c>
      <c r="B1146" t="s">
        <v>1189</v>
      </c>
      <c r="C1146">
        <v>62000</v>
      </c>
      <c r="D1146">
        <v>1041</v>
      </c>
      <c r="E1146">
        <f>'Raw counts'!E1146/'Raw counts'!E$1246*10000</f>
        <v>0</v>
      </c>
      <c r="F1146">
        <f>'Raw counts'!F1146/'Raw counts'!F$1246*10000</f>
        <v>0</v>
      </c>
      <c r="G1146">
        <f>'Raw counts'!G1146/'Raw counts'!G$1246*10000</f>
        <v>0</v>
      </c>
      <c r="H1146">
        <f>'Raw counts'!H1146/'Raw counts'!H$1246*10000</f>
        <v>0</v>
      </c>
      <c r="I1146">
        <f>'Raw counts'!I1146/'Raw counts'!I$1246*10000</f>
        <v>0</v>
      </c>
      <c r="J1146">
        <f>'Raw counts'!J1146/'Raw counts'!J$1246*10000</f>
        <v>0</v>
      </c>
      <c r="K1146">
        <f>'Raw counts'!K1146/'Raw counts'!K$1246*10000</f>
        <v>0</v>
      </c>
      <c r="L1146">
        <f>'Raw counts'!L1146/'Raw counts'!L$1246*10000</f>
        <v>0</v>
      </c>
      <c r="M1146">
        <f>'Raw counts'!M1146/'Raw counts'!M$1246*10000</f>
        <v>0</v>
      </c>
      <c r="N1146">
        <f>'Raw counts'!N1146/'Raw counts'!N$1246*10000</f>
        <v>0</v>
      </c>
      <c r="O1146">
        <f>'Raw counts'!O1146/'Raw counts'!O$1246*10000</f>
        <v>0</v>
      </c>
      <c r="P1146">
        <f>'Raw counts'!P1146/'Raw counts'!P$1246*10000</f>
        <v>0</v>
      </c>
      <c r="Q1146">
        <f>'Raw counts'!Q1146/'Raw counts'!Q$1246*10000</f>
        <v>0</v>
      </c>
      <c r="R1146">
        <f>'Raw counts'!R1146/'Raw counts'!R$1246*10000</f>
        <v>0</v>
      </c>
      <c r="S1146">
        <f>'Raw counts'!S1146/'Raw counts'!S$1246*10000</f>
        <v>0</v>
      </c>
      <c r="T1146">
        <f>'Raw counts'!T1146/'Raw counts'!T$1246*10000</f>
        <v>0</v>
      </c>
      <c r="U1146">
        <f>'Raw counts'!U1146/'Raw counts'!U$1246*10000</f>
        <v>0</v>
      </c>
      <c r="V1146">
        <f t="shared" si="69"/>
        <v>0</v>
      </c>
      <c r="W1146" t="str">
        <f t="shared" si="70"/>
        <v/>
      </c>
      <c r="X1146">
        <f t="shared" si="68"/>
        <v>0</v>
      </c>
      <c r="Y1146">
        <f t="shared" si="71"/>
        <v>0</v>
      </c>
    </row>
    <row r="1147" spans="1:25" x14ac:dyDescent="0.25">
      <c r="A1147">
        <v>10689</v>
      </c>
      <c r="B1147" t="s">
        <v>1190</v>
      </c>
      <c r="C1147">
        <v>61900</v>
      </c>
      <c r="D1147">
        <v>1041</v>
      </c>
      <c r="E1147">
        <f>'Raw counts'!E1147/'Raw counts'!E$1246*10000</f>
        <v>0</v>
      </c>
      <c r="F1147">
        <f>'Raw counts'!F1147/'Raw counts'!F$1246*10000</f>
        <v>0</v>
      </c>
      <c r="G1147">
        <f>'Raw counts'!G1147/'Raw counts'!G$1246*10000</f>
        <v>0</v>
      </c>
      <c r="H1147">
        <f>'Raw counts'!H1147/'Raw counts'!H$1246*10000</f>
        <v>0</v>
      </c>
      <c r="I1147">
        <f>'Raw counts'!I1147/'Raw counts'!I$1246*10000</f>
        <v>0</v>
      </c>
      <c r="J1147">
        <f>'Raw counts'!J1147/'Raw counts'!J$1246*10000</f>
        <v>0</v>
      </c>
      <c r="K1147">
        <f>'Raw counts'!K1147/'Raw counts'!K$1246*10000</f>
        <v>0</v>
      </c>
      <c r="L1147">
        <f>'Raw counts'!L1147/'Raw counts'!L$1246*10000</f>
        <v>0</v>
      </c>
      <c r="M1147">
        <f>'Raw counts'!M1147/'Raw counts'!M$1246*10000</f>
        <v>0</v>
      </c>
      <c r="N1147">
        <f>'Raw counts'!N1147/'Raw counts'!N$1246*10000</f>
        <v>0</v>
      </c>
      <c r="O1147">
        <f>'Raw counts'!O1147/'Raw counts'!O$1246*10000</f>
        <v>0</v>
      </c>
      <c r="P1147">
        <f>'Raw counts'!P1147/'Raw counts'!P$1246*10000</f>
        <v>0</v>
      </c>
      <c r="Q1147">
        <f>'Raw counts'!Q1147/'Raw counts'!Q$1246*10000</f>
        <v>0</v>
      </c>
      <c r="R1147">
        <f>'Raw counts'!R1147/'Raw counts'!R$1246*10000</f>
        <v>0</v>
      </c>
      <c r="S1147">
        <f>'Raw counts'!S1147/'Raw counts'!S$1246*10000</f>
        <v>0</v>
      </c>
      <c r="T1147">
        <f>'Raw counts'!T1147/'Raw counts'!T$1246*10000</f>
        <v>0</v>
      </c>
      <c r="U1147">
        <f>'Raw counts'!U1147/'Raw counts'!U$1246*10000</f>
        <v>0</v>
      </c>
      <c r="V1147">
        <f t="shared" si="69"/>
        <v>0</v>
      </c>
      <c r="W1147" t="str">
        <f t="shared" si="70"/>
        <v/>
      </c>
      <c r="X1147">
        <f t="shared" si="68"/>
        <v>0</v>
      </c>
      <c r="Y1147">
        <f t="shared" si="71"/>
        <v>0</v>
      </c>
    </row>
    <row r="1148" spans="1:25" x14ac:dyDescent="0.25">
      <c r="A1148">
        <v>10690</v>
      </c>
      <c r="B1148" t="s">
        <v>1191</v>
      </c>
      <c r="C1148">
        <v>62500</v>
      </c>
      <c r="D1148">
        <v>1049</v>
      </c>
      <c r="E1148">
        <f>'Raw counts'!E1148/'Raw counts'!E$1246*10000</f>
        <v>0</v>
      </c>
      <c r="F1148">
        <f>'Raw counts'!F1148/'Raw counts'!F$1246*10000</f>
        <v>0</v>
      </c>
      <c r="G1148">
        <f>'Raw counts'!G1148/'Raw counts'!G$1246*10000</f>
        <v>0</v>
      </c>
      <c r="H1148">
        <f>'Raw counts'!H1148/'Raw counts'!H$1246*10000</f>
        <v>0</v>
      </c>
      <c r="I1148">
        <f>'Raw counts'!I1148/'Raw counts'!I$1246*10000</f>
        <v>0</v>
      </c>
      <c r="J1148">
        <f>'Raw counts'!J1148/'Raw counts'!J$1246*10000</f>
        <v>0</v>
      </c>
      <c r="K1148">
        <f>'Raw counts'!K1148/'Raw counts'!K$1246*10000</f>
        <v>0</v>
      </c>
      <c r="L1148">
        <f>'Raw counts'!L1148/'Raw counts'!L$1246*10000</f>
        <v>0</v>
      </c>
      <c r="M1148">
        <f>'Raw counts'!M1148/'Raw counts'!M$1246*10000</f>
        <v>0</v>
      </c>
      <c r="N1148">
        <f>'Raw counts'!N1148/'Raw counts'!N$1246*10000</f>
        <v>0</v>
      </c>
      <c r="O1148">
        <f>'Raw counts'!O1148/'Raw counts'!O$1246*10000</f>
        <v>0</v>
      </c>
      <c r="P1148">
        <f>'Raw counts'!P1148/'Raw counts'!P$1246*10000</f>
        <v>0</v>
      </c>
      <c r="Q1148">
        <f>'Raw counts'!Q1148/'Raw counts'!Q$1246*10000</f>
        <v>0</v>
      </c>
      <c r="R1148">
        <f>'Raw counts'!R1148/'Raw counts'!R$1246*10000</f>
        <v>0</v>
      </c>
      <c r="S1148">
        <f>'Raw counts'!S1148/'Raw counts'!S$1246*10000</f>
        <v>0</v>
      </c>
      <c r="T1148">
        <f>'Raw counts'!T1148/'Raw counts'!T$1246*10000</f>
        <v>0</v>
      </c>
      <c r="U1148">
        <f>'Raw counts'!U1148/'Raw counts'!U$1246*10000</f>
        <v>0</v>
      </c>
      <c r="V1148">
        <f t="shared" si="69"/>
        <v>0</v>
      </c>
      <c r="W1148" t="str">
        <f t="shared" si="70"/>
        <v/>
      </c>
      <c r="X1148">
        <f t="shared" si="68"/>
        <v>0</v>
      </c>
      <c r="Y1148">
        <f t="shared" si="71"/>
        <v>0</v>
      </c>
    </row>
    <row r="1149" spans="1:25" x14ac:dyDescent="0.25">
      <c r="A1149">
        <v>10691</v>
      </c>
      <c r="B1149" t="s">
        <v>1192</v>
      </c>
      <c r="C1149">
        <v>62400</v>
      </c>
      <c r="D1149">
        <v>1049</v>
      </c>
      <c r="E1149">
        <f>'Raw counts'!E1149/'Raw counts'!E$1246*10000</f>
        <v>0</v>
      </c>
      <c r="F1149">
        <f>'Raw counts'!F1149/'Raw counts'!F$1246*10000</f>
        <v>0</v>
      </c>
      <c r="G1149">
        <f>'Raw counts'!G1149/'Raw counts'!G$1246*10000</f>
        <v>0</v>
      </c>
      <c r="H1149">
        <f>'Raw counts'!H1149/'Raw counts'!H$1246*10000</f>
        <v>0</v>
      </c>
      <c r="I1149">
        <f>'Raw counts'!I1149/'Raw counts'!I$1246*10000</f>
        <v>0</v>
      </c>
      <c r="J1149">
        <f>'Raw counts'!J1149/'Raw counts'!J$1246*10000</f>
        <v>0</v>
      </c>
      <c r="K1149">
        <f>'Raw counts'!K1149/'Raw counts'!K$1246*10000</f>
        <v>0</v>
      </c>
      <c r="L1149">
        <f>'Raw counts'!L1149/'Raw counts'!L$1246*10000</f>
        <v>0</v>
      </c>
      <c r="M1149">
        <f>'Raw counts'!M1149/'Raw counts'!M$1246*10000</f>
        <v>0</v>
      </c>
      <c r="N1149">
        <f>'Raw counts'!N1149/'Raw counts'!N$1246*10000</f>
        <v>0</v>
      </c>
      <c r="O1149">
        <f>'Raw counts'!O1149/'Raw counts'!O$1246*10000</f>
        <v>0</v>
      </c>
      <c r="P1149">
        <f>'Raw counts'!P1149/'Raw counts'!P$1246*10000</f>
        <v>0</v>
      </c>
      <c r="Q1149">
        <f>'Raw counts'!Q1149/'Raw counts'!Q$1246*10000</f>
        <v>0</v>
      </c>
      <c r="R1149">
        <f>'Raw counts'!R1149/'Raw counts'!R$1246*10000</f>
        <v>0</v>
      </c>
      <c r="S1149">
        <f>'Raw counts'!S1149/'Raw counts'!S$1246*10000</f>
        <v>0</v>
      </c>
      <c r="T1149">
        <f>'Raw counts'!T1149/'Raw counts'!T$1246*10000</f>
        <v>0</v>
      </c>
      <c r="U1149">
        <f>'Raw counts'!U1149/'Raw counts'!U$1246*10000</f>
        <v>0</v>
      </c>
      <c r="V1149">
        <f t="shared" si="69"/>
        <v>0</v>
      </c>
      <c r="W1149" t="str">
        <f t="shared" si="70"/>
        <v/>
      </c>
      <c r="X1149">
        <f t="shared" si="68"/>
        <v>0</v>
      </c>
      <c r="Y1149">
        <f t="shared" si="71"/>
        <v>0</v>
      </c>
    </row>
    <row r="1150" spans="1:25" x14ac:dyDescent="0.25">
      <c r="A1150">
        <v>10692</v>
      </c>
      <c r="B1150" t="s">
        <v>1193</v>
      </c>
      <c r="C1150">
        <v>62300</v>
      </c>
      <c r="D1150">
        <v>1049</v>
      </c>
      <c r="E1150">
        <f>'Raw counts'!E1150/'Raw counts'!E$1246*10000</f>
        <v>0</v>
      </c>
      <c r="F1150">
        <f>'Raw counts'!F1150/'Raw counts'!F$1246*10000</f>
        <v>0</v>
      </c>
      <c r="G1150">
        <f>'Raw counts'!G1150/'Raw counts'!G$1246*10000</f>
        <v>0</v>
      </c>
      <c r="H1150">
        <f>'Raw counts'!H1150/'Raw counts'!H$1246*10000</f>
        <v>0</v>
      </c>
      <c r="I1150">
        <f>'Raw counts'!I1150/'Raw counts'!I$1246*10000</f>
        <v>0</v>
      </c>
      <c r="J1150">
        <f>'Raw counts'!J1150/'Raw counts'!J$1246*10000</f>
        <v>0</v>
      </c>
      <c r="K1150">
        <f>'Raw counts'!K1150/'Raw counts'!K$1246*10000</f>
        <v>0</v>
      </c>
      <c r="L1150">
        <f>'Raw counts'!L1150/'Raw counts'!L$1246*10000</f>
        <v>0</v>
      </c>
      <c r="M1150">
        <f>'Raw counts'!M1150/'Raw counts'!M$1246*10000</f>
        <v>0</v>
      </c>
      <c r="N1150">
        <f>'Raw counts'!N1150/'Raw counts'!N$1246*10000</f>
        <v>0</v>
      </c>
      <c r="O1150">
        <f>'Raw counts'!O1150/'Raw counts'!O$1246*10000</f>
        <v>0</v>
      </c>
      <c r="P1150">
        <f>'Raw counts'!P1150/'Raw counts'!P$1246*10000</f>
        <v>0</v>
      </c>
      <c r="Q1150">
        <f>'Raw counts'!Q1150/'Raw counts'!Q$1246*10000</f>
        <v>0</v>
      </c>
      <c r="R1150">
        <f>'Raw counts'!R1150/'Raw counts'!R$1246*10000</f>
        <v>0</v>
      </c>
      <c r="S1150">
        <f>'Raw counts'!S1150/'Raw counts'!S$1246*10000</f>
        <v>0</v>
      </c>
      <c r="T1150">
        <f>'Raw counts'!T1150/'Raw counts'!T$1246*10000</f>
        <v>0</v>
      </c>
      <c r="U1150">
        <f>'Raw counts'!U1150/'Raw counts'!U$1246*10000</f>
        <v>0</v>
      </c>
      <c r="V1150">
        <f t="shared" si="69"/>
        <v>0</v>
      </c>
      <c r="W1150" t="str">
        <f t="shared" si="70"/>
        <v/>
      </c>
      <c r="X1150">
        <f t="shared" si="68"/>
        <v>0</v>
      </c>
      <c r="Y1150">
        <f t="shared" si="71"/>
        <v>0</v>
      </c>
    </row>
    <row r="1151" spans="1:25" x14ac:dyDescent="0.25">
      <c r="A1151">
        <v>10693</v>
      </c>
      <c r="B1151" t="s">
        <v>1194</v>
      </c>
      <c r="C1151">
        <v>44400</v>
      </c>
      <c r="D1151">
        <v>843</v>
      </c>
      <c r="E1151">
        <f>'Raw counts'!E1151/'Raw counts'!E$1246*10000</f>
        <v>0</v>
      </c>
      <c r="F1151">
        <f>'Raw counts'!F1151/'Raw counts'!F$1246*10000</f>
        <v>0</v>
      </c>
      <c r="G1151">
        <f>'Raw counts'!G1151/'Raw counts'!G$1246*10000</f>
        <v>0</v>
      </c>
      <c r="H1151">
        <f>'Raw counts'!H1151/'Raw counts'!H$1246*10000</f>
        <v>0</v>
      </c>
      <c r="I1151">
        <f>'Raw counts'!I1151/'Raw counts'!I$1246*10000</f>
        <v>0</v>
      </c>
      <c r="J1151">
        <f>'Raw counts'!J1151/'Raw counts'!J$1246*10000</f>
        <v>0</v>
      </c>
      <c r="K1151">
        <f>'Raw counts'!K1151/'Raw counts'!K$1246*10000</f>
        <v>0</v>
      </c>
      <c r="L1151">
        <f>'Raw counts'!L1151/'Raw counts'!L$1246*10000</f>
        <v>0</v>
      </c>
      <c r="M1151">
        <f>'Raw counts'!M1151/'Raw counts'!M$1246*10000</f>
        <v>0</v>
      </c>
      <c r="N1151">
        <f>'Raw counts'!N1151/'Raw counts'!N$1246*10000</f>
        <v>0</v>
      </c>
      <c r="O1151">
        <f>'Raw counts'!O1151/'Raw counts'!O$1246*10000</f>
        <v>0</v>
      </c>
      <c r="P1151">
        <f>'Raw counts'!P1151/'Raw counts'!P$1246*10000</f>
        <v>0</v>
      </c>
      <c r="Q1151">
        <f>'Raw counts'!Q1151/'Raw counts'!Q$1246*10000</f>
        <v>0</v>
      </c>
      <c r="R1151">
        <f>'Raw counts'!R1151/'Raw counts'!R$1246*10000</f>
        <v>0</v>
      </c>
      <c r="S1151">
        <f>'Raw counts'!S1151/'Raw counts'!S$1246*10000</f>
        <v>0</v>
      </c>
      <c r="T1151">
        <f>'Raw counts'!T1151/'Raw counts'!T$1246*10000</f>
        <v>0</v>
      </c>
      <c r="U1151">
        <f>'Raw counts'!U1151/'Raw counts'!U$1246*10000</f>
        <v>0</v>
      </c>
      <c r="V1151">
        <f t="shared" si="69"/>
        <v>0</v>
      </c>
      <c r="W1151" t="str">
        <f t="shared" si="70"/>
        <v/>
      </c>
      <c r="X1151">
        <f t="shared" si="68"/>
        <v>0</v>
      </c>
      <c r="Y1151">
        <f t="shared" si="71"/>
        <v>0</v>
      </c>
    </row>
    <row r="1152" spans="1:25" x14ac:dyDescent="0.25">
      <c r="A1152">
        <v>10694</v>
      </c>
      <c r="B1152" t="s">
        <v>1195</v>
      </c>
      <c r="C1152">
        <v>44500</v>
      </c>
      <c r="D1152">
        <v>843</v>
      </c>
      <c r="E1152">
        <f>'Raw counts'!E1152/'Raw counts'!E$1246*10000</f>
        <v>0</v>
      </c>
      <c r="F1152">
        <f>'Raw counts'!F1152/'Raw counts'!F$1246*10000</f>
        <v>0</v>
      </c>
      <c r="G1152">
        <f>'Raw counts'!G1152/'Raw counts'!G$1246*10000</f>
        <v>0</v>
      </c>
      <c r="H1152">
        <f>'Raw counts'!H1152/'Raw counts'!H$1246*10000</f>
        <v>0</v>
      </c>
      <c r="I1152">
        <f>'Raw counts'!I1152/'Raw counts'!I$1246*10000</f>
        <v>0</v>
      </c>
      <c r="J1152">
        <f>'Raw counts'!J1152/'Raw counts'!J$1246*10000</f>
        <v>0</v>
      </c>
      <c r="K1152">
        <f>'Raw counts'!K1152/'Raw counts'!K$1246*10000</f>
        <v>0</v>
      </c>
      <c r="L1152">
        <f>'Raw counts'!L1152/'Raw counts'!L$1246*10000</f>
        <v>0</v>
      </c>
      <c r="M1152">
        <f>'Raw counts'!M1152/'Raw counts'!M$1246*10000</f>
        <v>0</v>
      </c>
      <c r="N1152">
        <f>'Raw counts'!N1152/'Raw counts'!N$1246*10000</f>
        <v>0</v>
      </c>
      <c r="O1152">
        <f>'Raw counts'!O1152/'Raw counts'!O$1246*10000</f>
        <v>0</v>
      </c>
      <c r="P1152">
        <f>'Raw counts'!P1152/'Raw counts'!P$1246*10000</f>
        <v>0</v>
      </c>
      <c r="Q1152">
        <f>'Raw counts'!Q1152/'Raw counts'!Q$1246*10000</f>
        <v>0</v>
      </c>
      <c r="R1152">
        <f>'Raw counts'!R1152/'Raw counts'!R$1246*10000</f>
        <v>0</v>
      </c>
      <c r="S1152">
        <f>'Raw counts'!S1152/'Raw counts'!S$1246*10000</f>
        <v>0</v>
      </c>
      <c r="T1152">
        <f>'Raw counts'!T1152/'Raw counts'!T$1246*10000</f>
        <v>0</v>
      </c>
      <c r="U1152">
        <f>'Raw counts'!U1152/'Raw counts'!U$1246*10000</f>
        <v>0</v>
      </c>
      <c r="V1152">
        <f t="shared" si="69"/>
        <v>0</v>
      </c>
      <c r="W1152" t="str">
        <f t="shared" si="70"/>
        <v/>
      </c>
      <c r="X1152">
        <f t="shared" si="68"/>
        <v>0</v>
      </c>
      <c r="Y1152">
        <f t="shared" si="71"/>
        <v>0</v>
      </c>
    </row>
    <row r="1153" spans="1:25" x14ac:dyDescent="0.25">
      <c r="A1153">
        <v>10695</v>
      </c>
      <c r="B1153" t="s">
        <v>1196</v>
      </c>
      <c r="C1153">
        <v>44600</v>
      </c>
      <c r="D1153">
        <v>843</v>
      </c>
      <c r="E1153">
        <f>'Raw counts'!E1153/'Raw counts'!E$1246*10000</f>
        <v>0</v>
      </c>
      <c r="F1153">
        <f>'Raw counts'!F1153/'Raw counts'!F$1246*10000</f>
        <v>0</v>
      </c>
      <c r="G1153">
        <f>'Raw counts'!G1153/'Raw counts'!G$1246*10000</f>
        <v>0</v>
      </c>
      <c r="H1153">
        <f>'Raw counts'!H1153/'Raw counts'!H$1246*10000</f>
        <v>0</v>
      </c>
      <c r="I1153">
        <f>'Raw counts'!I1153/'Raw counts'!I$1246*10000</f>
        <v>0</v>
      </c>
      <c r="J1153">
        <f>'Raw counts'!J1153/'Raw counts'!J$1246*10000</f>
        <v>0</v>
      </c>
      <c r="K1153">
        <f>'Raw counts'!K1153/'Raw counts'!K$1246*10000</f>
        <v>0</v>
      </c>
      <c r="L1153">
        <f>'Raw counts'!L1153/'Raw counts'!L$1246*10000</f>
        <v>0</v>
      </c>
      <c r="M1153">
        <f>'Raw counts'!M1153/'Raw counts'!M$1246*10000</f>
        <v>0</v>
      </c>
      <c r="N1153">
        <f>'Raw counts'!N1153/'Raw counts'!N$1246*10000</f>
        <v>0</v>
      </c>
      <c r="O1153">
        <f>'Raw counts'!O1153/'Raw counts'!O$1246*10000</f>
        <v>0</v>
      </c>
      <c r="P1153">
        <f>'Raw counts'!P1153/'Raw counts'!P$1246*10000</f>
        <v>0</v>
      </c>
      <c r="Q1153">
        <f>'Raw counts'!Q1153/'Raw counts'!Q$1246*10000</f>
        <v>0</v>
      </c>
      <c r="R1153">
        <f>'Raw counts'!R1153/'Raw counts'!R$1246*10000</f>
        <v>0</v>
      </c>
      <c r="S1153">
        <f>'Raw counts'!S1153/'Raw counts'!S$1246*10000</f>
        <v>0</v>
      </c>
      <c r="T1153">
        <f>'Raw counts'!T1153/'Raw counts'!T$1246*10000</f>
        <v>0</v>
      </c>
      <c r="U1153">
        <f>'Raw counts'!U1153/'Raw counts'!U$1246*10000</f>
        <v>0</v>
      </c>
      <c r="V1153">
        <f t="shared" si="69"/>
        <v>0</v>
      </c>
      <c r="W1153" t="str">
        <f t="shared" si="70"/>
        <v/>
      </c>
      <c r="X1153">
        <f t="shared" si="68"/>
        <v>0</v>
      </c>
      <c r="Y1153">
        <f t="shared" si="71"/>
        <v>0</v>
      </c>
    </row>
    <row r="1154" spans="1:25" x14ac:dyDescent="0.25">
      <c r="A1154">
        <v>10696</v>
      </c>
      <c r="B1154" t="s">
        <v>1197</v>
      </c>
      <c r="C1154">
        <v>44800</v>
      </c>
      <c r="D1154">
        <v>1037</v>
      </c>
      <c r="E1154">
        <f>'Raw counts'!E1154/'Raw counts'!E$1246*10000</f>
        <v>0</v>
      </c>
      <c r="F1154">
        <f>'Raw counts'!F1154/'Raw counts'!F$1246*10000</f>
        <v>0</v>
      </c>
      <c r="G1154">
        <f>'Raw counts'!G1154/'Raw counts'!G$1246*10000</f>
        <v>0</v>
      </c>
      <c r="H1154">
        <f>'Raw counts'!H1154/'Raw counts'!H$1246*10000</f>
        <v>0</v>
      </c>
      <c r="I1154">
        <f>'Raw counts'!I1154/'Raw counts'!I$1246*10000</f>
        <v>0</v>
      </c>
      <c r="J1154">
        <f>'Raw counts'!J1154/'Raw counts'!J$1246*10000</f>
        <v>0</v>
      </c>
      <c r="K1154">
        <f>'Raw counts'!K1154/'Raw counts'!K$1246*10000</f>
        <v>0</v>
      </c>
      <c r="L1154">
        <f>'Raw counts'!L1154/'Raw counts'!L$1246*10000</f>
        <v>0</v>
      </c>
      <c r="M1154">
        <f>'Raw counts'!M1154/'Raw counts'!M$1246*10000</f>
        <v>0</v>
      </c>
      <c r="N1154">
        <f>'Raw counts'!N1154/'Raw counts'!N$1246*10000</f>
        <v>0</v>
      </c>
      <c r="O1154">
        <f>'Raw counts'!O1154/'Raw counts'!O$1246*10000</f>
        <v>0</v>
      </c>
      <c r="P1154">
        <f>'Raw counts'!P1154/'Raw counts'!P$1246*10000</f>
        <v>0</v>
      </c>
      <c r="Q1154">
        <f>'Raw counts'!Q1154/'Raw counts'!Q$1246*10000</f>
        <v>0</v>
      </c>
      <c r="R1154">
        <f>'Raw counts'!R1154/'Raw counts'!R$1246*10000</f>
        <v>0</v>
      </c>
      <c r="S1154">
        <f>'Raw counts'!S1154/'Raw counts'!S$1246*10000</f>
        <v>0</v>
      </c>
      <c r="T1154">
        <f>'Raw counts'!T1154/'Raw counts'!T$1246*10000</f>
        <v>0</v>
      </c>
      <c r="U1154">
        <f>'Raw counts'!U1154/'Raw counts'!U$1246*10000</f>
        <v>0</v>
      </c>
      <c r="V1154">
        <f t="shared" si="69"/>
        <v>0</v>
      </c>
      <c r="W1154" t="str">
        <f t="shared" si="70"/>
        <v/>
      </c>
      <c r="X1154">
        <f t="shared" si="68"/>
        <v>0</v>
      </c>
      <c r="Y1154">
        <f t="shared" si="71"/>
        <v>0</v>
      </c>
    </row>
    <row r="1155" spans="1:25" x14ac:dyDescent="0.25">
      <c r="A1155">
        <v>10697</v>
      </c>
      <c r="B1155" t="s">
        <v>1198</v>
      </c>
      <c r="C1155">
        <v>44900</v>
      </c>
      <c r="D1155">
        <v>1037</v>
      </c>
      <c r="E1155">
        <f>'Raw counts'!E1155/'Raw counts'!E$1246*10000</f>
        <v>0</v>
      </c>
      <c r="F1155">
        <f>'Raw counts'!F1155/'Raw counts'!F$1246*10000</f>
        <v>0</v>
      </c>
      <c r="G1155">
        <f>'Raw counts'!G1155/'Raw counts'!G$1246*10000</f>
        <v>0</v>
      </c>
      <c r="H1155">
        <f>'Raw counts'!H1155/'Raw counts'!H$1246*10000</f>
        <v>0</v>
      </c>
      <c r="I1155">
        <f>'Raw counts'!I1155/'Raw counts'!I$1246*10000</f>
        <v>0</v>
      </c>
      <c r="J1155">
        <f>'Raw counts'!J1155/'Raw counts'!J$1246*10000</f>
        <v>0</v>
      </c>
      <c r="K1155">
        <f>'Raw counts'!K1155/'Raw counts'!K$1246*10000</f>
        <v>0</v>
      </c>
      <c r="L1155">
        <f>'Raw counts'!L1155/'Raw counts'!L$1246*10000</f>
        <v>0</v>
      </c>
      <c r="M1155">
        <f>'Raw counts'!M1155/'Raw counts'!M$1246*10000</f>
        <v>0</v>
      </c>
      <c r="N1155">
        <f>'Raw counts'!N1155/'Raw counts'!N$1246*10000</f>
        <v>0</v>
      </c>
      <c r="O1155">
        <f>'Raw counts'!O1155/'Raw counts'!O$1246*10000</f>
        <v>0</v>
      </c>
      <c r="P1155">
        <f>'Raw counts'!P1155/'Raw counts'!P$1246*10000</f>
        <v>0</v>
      </c>
      <c r="Q1155">
        <f>'Raw counts'!Q1155/'Raw counts'!Q$1246*10000</f>
        <v>0</v>
      </c>
      <c r="R1155">
        <f>'Raw counts'!R1155/'Raw counts'!R$1246*10000</f>
        <v>0</v>
      </c>
      <c r="S1155">
        <f>'Raw counts'!S1155/'Raw counts'!S$1246*10000</f>
        <v>0</v>
      </c>
      <c r="T1155">
        <f>'Raw counts'!T1155/'Raw counts'!T$1246*10000</f>
        <v>0</v>
      </c>
      <c r="U1155">
        <f>'Raw counts'!U1155/'Raw counts'!U$1246*10000</f>
        <v>0</v>
      </c>
      <c r="V1155">
        <f t="shared" si="69"/>
        <v>0</v>
      </c>
      <c r="W1155" t="str">
        <f t="shared" si="70"/>
        <v/>
      </c>
      <c r="X1155">
        <f t="shared" ref="X1155:X1244" si="72">AVERAGE(E1155:M1155)</f>
        <v>0</v>
      </c>
      <c r="Y1155">
        <f t="shared" si="71"/>
        <v>0</v>
      </c>
    </row>
    <row r="1156" spans="1:25" x14ac:dyDescent="0.25">
      <c r="A1156">
        <v>10698</v>
      </c>
      <c r="B1156" t="s">
        <v>1199</v>
      </c>
      <c r="C1156">
        <v>45000</v>
      </c>
      <c r="D1156">
        <v>1037</v>
      </c>
      <c r="E1156">
        <f>'Raw counts'!E1156/'Raw counts'!E$1246*10000</f>
        <v>0</v>
      </c>
      <c r="F1156">
        <f>'Raw counts'!F1156/'Raw counts'!F$1246*10000</f>
        <v>0</v>
      </c>
      <c r="G1156">
        <f>'Raw counts'!G1156/'Raw counts'!G$1246*10000</f>
        <v>0</v>
      </c>
      <c r="H1156">
        <f>'Raw counts'!H1156/'Raw counts'!H$1246*10000</f>
        <v>0</v>
      </c>
      <c r="I1156">
        <f>'Raw counts'!I1156/'Raw counts'!I$1246*10000</f>
        <v>0</v>
      </c>
      <c r="J1156">
        <f>'Raw counts'!J1156/'Raw counts'!J$1246*10000</f>
        <v>0</v>
      </c>
      <c r="K1156">
        <f>'Raw counts'!K1156/'Raw counts'!K$1246*10000</f>
        <v>0</v>
      </c>
      <c r="L1156">
        <f>'Raw counts'!L1156/'Raw counts'!L$1246*10000</f>
        <v>0</v>
      </c>
      <c r="M1156">
        <f>'Raw counts'!M1156/'Raw counts'!M$1246*10000</f>
        <v>0</v>
      </c>
      <c r="N1156">
        <f>'Raw counts'!N1156/'Raw counts'!N$1246*10000</f>
        <v>0</v>
      </c>
      <c r="O1156">
        <f>'Raw counts'!O1156/'Raw counts'!O$1246*10000</f>
        <v>0</v>
      </c>
      <c r="P1156">
        <f>'Raw counts'!P1156/'Raw counts'!P$1246*10000</f>
        <v>0</v>
      </c>
      <c r="Q1156">
        <f>'Raw counts'!Q1156/'Raw counts'!Q$1246*10000</f>
        <v>0</v>
      </c>
      <c r="R1156">
        <f>'Raw counts'!R1156/'Raw counts'!R$1246*10000</f>
        <v>0</v>
      </c>
      <c r="S1156">
        <f>'Raw counts'!S1156/'Raw counts'!S$1246*10000</f>
        <v>0</v>
      </c>
      <c r="T1156">
        <f>'Raw counts'!T1156/'Raw counts'!T$1246*10000</f>
        <v>0</v>
      </c>
      <c r="U1156">
        <f>'Raw counts'!U1156/'Raw counts'!U$1246*10000</f>
        <v>0</v>
      </c>
      <c r="V1156">
        <f t="shared" ref="V1156:V1244" si="73">IF(AND(X1156=0,Y1156=0),0,1)</f>
        <v>0</v>
      </c>
      <c r="W1156" t="str">
        <f t="shared" ref="W1156:W1244" si="74">IFERROR(_xlfn.T.TEST(E1156:M1156,N1156:U1156,2,2),"")</f>
        <v/>
      </c>
      <c r="X1156">
        <f t="shared" si="72"/>
        <v>0</v>
      </c>
      <c r="Y1156">
        <f t="shared" ref="Y1156:Y1244" si="75">AVERAGE(N1156:U1156)</f>
        <v>0</v>
      </c>
    </row>
    <row r="1157" spans="1:25" x14ac:dyDescent="0.25">
      <c r="A1157">
        <v>10699</v>
      </c>
      <c r="B1157" t="s">
        <v>1200</v>
      </c>
      <c r="C1157">
        <v>45200</v>
      </c>
      <c r="D1157">
        <v>1084</v>
      </c>
      <c r="E1157">
        <f>'Raw counts'!E1157/'Raw counts'!E$1246*10000</f>
        <v>0</v>
      </c>
      <c r="F1157">
        <f>'Raw counts'!F1157/'Raw counts'!F$1246*10000</f>
        <v>0</v>
      </c>
      <c r="G1157">
        <f>'Raw counts'!G1157/'Raw counts'!G$1246*10000</f>
        <v>0</v>
      </c>
      <c r="H1157">
        <f>'Raw counts'!H1157/'Raw counts'!H$1246*10000</f>
        <v>0</v>
      </c>
      <c r="I1157">
        <f>'Raw counts'!I1157/'Raw counts'!I$1246*10000</f>
        <v>0</v>
      </c>
      <c r="J1157">
        <f>'Raw counts'!J1157/'Raw counts'!J$1246*10000</f>
        <v>0</v>
      </c>
      <c r="K1157">
        <f>'Raw counts'!K1157/'Raw counts'!K$1246*10000</f>
        <v>0</v>
      </c>
      <c r="L1157">
        <f>'Raw counts'!L1157/'Raw counts'!L$1246*10000</f>
        <v>0</v>
      </c>
      <c r="M1157">
        <f>'Raw counts'!M1157/'Raw counts'!M$1246*10000</f>
        <v>0</v>
      </c>
      <c r="N1157">
        <f>'Raw counts'!N1157/'Raw counts'!N$1246*10000</f>
        <v>0</v>
      </c>
      <c r="O1157">
        <f>'Raw counts'!O1157/'Raw counts'!O$1246*10000</f>
        <v>0</v>
      </c>
      <c r="P1157">
        <f>'Raw counts'!P1157/'Raw counts'!P$1246*10000</f>
        <v>0</v>
      </c>
      <c r="Q1157">
        <f>'Raw counts'!Q1157/'Raw counts'!Q$1246*10000</f>
        <v>0</v>
      </c>
      <c r="R1157">
        <f>'Raw counts'!R1157/'Raw counts'!R$1246*10000</f>
        <v>0</v>
      </c>
      <c r="S1157">
        <f>'Raw counts'!S1157/'Raw counts'!S$1246*10000</f>
        <v>0</v>
      </c>
      <c r="T1157">
        <f>'Raw counts'!T1157/'Raw counts'!T$1246*10000</f>
        <v>0</v>
      </c>
      <c r="U1157">
        <f>'Raw counts'!U1157/'Raw counts'!U$1246*10000</f>
        <v>0</v>
      </c>
      <c r="V1157">
        <f t="shared" si="73"/>
        <v>0</v>
      </c>
      <c r="W1157" t="str">
        <f t="shared" si="74"/>
        <v/>
      </c>
      <c r="X1157">
        <f t="shared" si="72"/>
        <v>0</v>
      </c>
      <c r="Y1157">
        <f t="shared" si="75"/>
        <v>0</v>
      </c>
    </row>
    <row r="1158" spans="1:25" x14ac:dyDescent="0.25">
      <c r="A1158">
        <v>10700</v>
      </c>
      <c r="B1158" t="s">
        <v>1201</v>
      </c>
      <c r="C1158">
        <v>45300</v>
      </c>
      <c r="D1158">
        <v>1084</v>
      </c>
      <c r="E1158">
        <f>'Raw counts'!E1158/'Raw counts'!E$1246*10000</f>
        <v>0</v>
      </c>
      <c r="F1158">
        <f>'Raw counts'!F1158/'Raw counts'!F$1246*10000</f>
        <v>0</v>
      </c>
      <c r="G1158">
        <f>'Raw counts'!G1158/'Raw counts'!G$1246*10000</f>
        <v>0</v>
      </c>
      <c r="H1158">
        <f>'Raw counts'!H1158/'Raw counts'!H$1246*10000</f>
        <v>0</v>
      </c>
      <c r="I1158">
        <f>'Raw counts'!I1158/'Raw counts'!I$1246*10000</f>
        <v>0</v>
      </c>
      <c r="J1158">
        <f>'Raw counts'!J1158/'Raw counts'!J$1246*10000</f>
        <v>0</v>
      </c>
      <c r="K1158">
        <f>'Raw counts'!K1158/'Raw counts'!K$1246*10000</f>
        <v>0</v>
      </c>
      <c r="L1158">
        <f>'Raw counts'!L1158/'Raw counts'!L$1246*10000</f>
        <v>0</v>
      </c>
      <c r="M1158">
        <f>'Raw counts'!M1158/'Raw counts'!M$1246*10000</f>
        <v>0</v>
      </c>
      <c r="N1158">
        <f>'Raw counts'!N1158/'Raw counts'!N$1246*10000</f>
        <v>0</v>
      </c>
      <c r="O1158">
        <f>'Raw counts'!O1158/'Raw counts'!O$1246*10000</f>
        <v>0</v>
      </c>
      <c r="P1158">
        <f>'Raw counts'!P1158/'Raw counts'!P$1246*10000</f>
        <v>0</v>
      </c>
      <c r="Q1158">
        <f>'Raw counts'!Q1158/'Raw counts'!Q$1246*10000</f>
        <v>0</v>
      </c>
      <c r="R1158">
        <f>'Raw counts'!R1158/'Raw counts'!R$1246*10000</f>
        <v>0</v>
      </c>
      <c r="S1158">
        <f>'Raw counts'!S1158/'Raw counts'!S$1246*10000</f>
        <v>0</v>
      </c>
      <c r="T1158">
        <f>'Raw counts'!T1158/'Raw counts'!T$1246*10000</f>
        <v>0</v>
      </c>
      <c r="U1158">
        <f>'Raw counts'!U1158/'Raw counts'!U$1246*10000</f>
        <v>0</v>
      </c>
      <c r="V1158">
        <f t="shared" si="73"/>
        <v>0</v>
      </c>
      <c r="W1158" t="str">
        <f t="shared" si="74"/>
        <v/>
      </c>
      <c r="X1158">
        <f t="shared" si="72"/>
        <v>0</v>
      </c>
      <c r="Y1158">
        <f t="shared" si="75"/>
        <v>0</v>
      </c>
    </row>
    <row r="1159" spans="1:25" x14ac:dyDescent="0.25">
      <c r="A1159">
        <v>10701</v>
      </c>
      <c r="B1159" t="s">
        <v>1202</v>
      </c>
      <c r="C1159">
        <v>45400</v>
      </c>
      <c r="D1159">
        <v>1084</v>
      </c>
      <c r="E1159">
        <f>'Raw counts'!E1159/'Raw counts'!E$1246*10000</f>
        <v>0</v>
      </c>
      <c r="F1159">
        <f>'Raw counts'!F1159/'Raw counts'!F$1246*10000</f>
        <v>0</v>
      </c>
      <c r="G1159">
        <f>'Raw counts'!G1159/'Raw counts'!G$1246*10000</f>
        <v>0</v>
      </c>
      <c r="H1159">
        <f>'Raw counts'!H1159/'Raw counts'!H$1246*10000</f>
        <v>0</v>
      </c>
      <c r="I1159">
        <f>'Raw counts'!I1159/'Raw counts'!I$1246*10000</f>
        <v>0</v>
      </c>
      <c r="J1159">
        <f>'Raw counts'!J1159/'Raw counts'!J$1246*10000</f>
        <v>0</v>
      </c>
      <c r="K1159">
        <f>'Raw counts'!K1159/'Raw counts'!K$1246*10000</f>
        <v>0</v>
      </c>
      <c r="L1159">
        <f>'Raw counts'!L1159/'Raw counts'!L$1246*10000</f>
        <v>0</v>
      </c>
      <c r="M1159">
        <f>'Raw counts'!M1159/'Raw counts'!M$1246*10000</f>
        <v>0</v>
      </c>
      <c r="N1159">
        <f>'Raw counts'!N1159/'Raw counts'!N$1246*10000</f>
        <v>0</v>
      </c>
      <c r="O1159">
        <f>'Raw counts'!O1159/'Raw counts'!O$1246*10000</f>
        <v>0</v>
      </c>
      <c r="P1159">
        <f>'Raw counts'!P1159/'Raw counts'!P$1246*10000</f>
        <v>0</v>
      </c>
      <c r="Q1159">
        <f>'Raw counts'!Q1159/'Raw counts'!Q$1246*10000</f>
        <v>0</v>
      </c>
      <c r="R1159">
        <f>'Raw counts'!R1159/'Raw counts'!R$1246*10000</f>
        <v>0</v>
      </c>
      <c r="S1159">
        <f>'Raw counts'!S1159/'Raw counts'!S$1246*10000</f>
        <v>0</v>
      </c>
      <c r="T1159">
        <f>'Raw counts'!T1159/'Raw counts'!T$1246*10000</f>
        <v>0</v>
      </c>
      <c r="U1159">
        <f>'Raw counts'!U1159/'Raw counts'!U$1246*10000</f>
        <v>0</v>
      </c>
      <c r="V1159">
        <f t="shared" si="73"/>
        <v>0</v>
      </c>
      <c r="W1159" t="str">
        <f t="shared" si="74"/>
        <v/>
      </c>
      <c r="X1159">
        <f t="shared" si="72"/>
        <v>0</v>
      </c>
      <c r="Y1159">
        <f t="shared" si="75"/>
        <v>0</v>
      </c>
    </row>
    <row r="1160" spans="1:25" x14ac:dyDescent="0.25">
      <c r="A1160">
        <v>10702</v>
      </c>
      <c r="B1160" t="s">
        <v>1203</v>
      </c>
      <c r="C1160">
        <v>39700</v>
      </c>
      <c r="D1160">
        <v>726</v>
      </c>
      <c r="E1160">
        <f>'Raw counts'!E1160/'Raw counts'!E$1246*10000</f>
        <v>0</v>
      </c>
      <c r="F1160">
        <f>'Raw counts'!F1160/'Raw counts'!F$1246*10000</f>
        <v>0</v>
      </c>
      <c r="G1160">
        <f>'Raw counts'!G1160/'Raw counts'!G$1246*10000</f>
        <v>0</v>
      </c>
      <c r="H1160">
        <f>'Raw counts'!H1160/'Raw counts'!H$1246*10000</f>
        <v>0</v>
      </c>
      <c r="I1160">
        <f>'Raw counts'!I1160/'Raw counts'!I$1246*10000</f>
        <v>0</v>
      </c>
      <c r="J1160">
        <f>'Raw counts'!J1160/'Raw counts'!J$1246*10000</f>
        <v>0</v>
      </c>
      <c r="K1160">
        <f>'Raw counts'!K1160/'Raw counts'!K$1246*10000</f>
        <v>0</v>
      </c>
      <c r="L1160">
        <f>'Raw counts'!L1160/'Raw counts'!L$1246*10000</f>
        <v>0</v>
      </c>
      <c r="M1160">
        <f>'Raw counts'!M1160/'Raw counts'!M$1246*10000</f>
        <v>0</v>
      </c>
      <c r="N1160">
        <f>'Raw counts'!N1160/'Raw counts'!N$1246*10000</f>
        <v>0</v>
      </c>
      <c r="O1160">
        <f>'Raw counts'!O1160/'Raw counts'!O$1246*10000</f>
        <v>0</v>
      </c>
      <c r="P1160">
        <f>'Raw counts'!P1160/'Raw counts'!P$1246*10000</f>
        <v>0</v>
      </c>
      <c r="Q1160">
        <f>'Raw counts'!Q1160/'Raw counts'!Q$1246*10000</f>
        <v>0</v>
      </c>
      <c r="R1160">
        <f>'Raw counts'!R1160/'Raw counts'!R$1246*10000</f>
        <v>0</v>
      </c>
      <c r="S1160">
        <f>'Raw counts'!S1160/'Raw counts'!S$1246*10000</f>
        <v>0</v>
      </c>
      <c r="T1160">
        <f>'Raw counts'!T1160/'Raw counts'!T$1246*10000</f>
        <v>0</v>
      </c>
      <c r="U1160">
        <f>'Raw counts'!U1160/'Raw counts'!U$1246*10000</f>
        <v>0</v>
      </c>
      <c r="V1160">
        <f t="shared" si="73"/>
        <v>0</v>
      </c>
      <c r="W1160" t="str">
        <f t="shared" si="74"/>
        <v/>
      </c>
      <c r="X1160">
        <f t="shared" si="72"/>
        <v>0</v>
      </c>
      <c r="Y1160">
        <f t="shared" si="75"/>
        <v>0</v>
      </c>
    </row>
    <row r="1161" spans="1:25" x14ac:dyDescent="0.25">
      <c r="A1161">
        <v>10703</v>
      </c>
      <c r="B1161" t="s">
        <v>560</v>
      </c>
      <c r="C1161">
        <v>39400</v>
      </c>
      <c r="D1161">
        <v>726</v>
      </c>
      <c r="E1161">
        <f>'Raw counts'!E1161/'Raw counts'!E$1246*10000</f>
        <v>3.4143742916294038</v>
      </c>
      <c r="F1161">
        <f>'Raw counts'!F1161/'Raw counts'!F$1246*10000</f>
        <v>1.5503647048400908</v>
      </c>
      <c r="G1161">
        <f>'Raw counts'!G1161/'Raw counts'!G$1246*10000</f>
        <v>7.8266335201518187</v>
      </c>
      <c r="H1161">
        <f>'Raw counts'!H1161/'Raw counts'!H$1246*10000</f>
        <v>6.4009448548479302</v>
      </c>
      <c r="I1161">
        <f>'Raw counts'!I1161/'Raw counts'!I$1246*10000</f>
        <v>4.1004928595396493</v>
      </c>
      <c r="J1161">
        <f>'Raw counts'!J1161/'Raw counts'!J$1246*10000</f>
        <v>7.6919890892093221</v>
      </c>
      <c r="K1161">
        <f>'Raw counts'!K1161/'Raw counts'!K$1246*10000</f>
        <v>9.2580411394169122</v>
      </c>
      <c r="L1161">
        <f>'Raw counts'!L1161/'Raw counts'!L$1246*10000</f>
        <v>3.9247367780468743</v>
      </c>
      <c r="M1161">
        <f>'Raw counts'!M1161/'Raw counts'!M$1246*10000</f>
        <v>2.14716265816894</v>
      </c>
      <c r="N1161">
        <f>'Raw counts'!N1161/'Raw counts'!N$1246*10000</f>
        <v>36.07931400733316</v>
      </c>
      <c r="O1161">
        <f>'Raw counts'!O1161/'Raw counts'!O$1246*10000</f>
        <v>12.993581958002562</v>
      </c>
      <c r="P1161">
        <f>'Raw counts'!P1161/'Raw counts'!P$1246*10000</f>
        <v>2.2052705110457982</v>
      </c>
      <c r="Q1161">
        <f>'Raw counts'!Q1161/'Raw counts'!Q$1246*10000</f>
        <v>3.4518803972197736</v>
      </c>
      <c r="R1161">
        <f>'Raw counts'!R1161/'Raw counts'!R$1246*10000</f>
        <v>7.5731621558268269</v>
      </c>
      <c r="S1161">
        <f>'Raw counts'!S1161/'Raw counts'!S$1246*10000</f>
        <v>4.663059987905358</v>
      </c>
      <c r="T1161">
        <f>'Raw counts'!T1161/'Raw counts'!T$1246*10000</f>
        <v>16.829810155617754</v>
      </c>
      <c r="U1161">
        <f>'Raw counts'!U1161/'Raw counts'!U$1246*10000</f>
        <v>4.8298277665192693</v>
      </c>
      <c r="V1161">
        <f t="shared" si="73"/>
        <v>1</v>
      </c>
      <c r="W1161">
        <f t="shared" si="74"/>
        <v>0.14600243180302599</v>
      </c>
      <c r="X1161">
        <f t="shared" si="72"/>
        <v>5.1460822106501034</v>
      </c>
      <c r="Y1161">
        <f t="shared" si="75"/>
        <v>11.078238367433812</v>
      </c>
    </row>
    <row r="1162" spans="1:25" x14ac:dyDescent="0.25">
      <c r="A1162">
        <v>10704</v>
      </c>
      <c r="B1162" t="s">
        <v>561</v>
      </c>
      <c r="C1162">
        <v>39500</v>
      </c>
      <c r="D1162">
        <v>726</v>
      </c>
      <c r="E1162">
        <f>'Raw counts'!E1162/'Raw counts'!E$1246*10000</f>
        <v>0.41092031956152558</v>
      </c>
      <c r="F1162">
        <f>'Raw counts'!F1162/'Raw counts'!F$1246*10000</f>
        <v>0.17226274498223232</v>
      </c>
      <c r="G1162">
        <f>'Raw counts'!G1162/'Raw counts'!G$1246*10000</f>
        <v>3.73704123034276</v>
      </c>
      <c r="H1162">
        <f>'Raw counts'!H1162/'Raw counts'!H$1246*10000</f>
        <v>3.9299148890723932</v>
      </c>
      <c r="I1162">
        <f>'Raw counts'!I1162/'Raw counts'!I$1246*10000</f>
        <v>1.9517360908019048</v>
      </c>
      <c r="J1162">
        <f>'Raw counts'!J1162/'Raw counts'!J$1246*10000</f>
        <v>2.6823346567499176</v>
      </c>
      <c r="K1162">
        <f>'Raw counts'!K1162/'Raw counts'!K$1246*10000</f>
        <v>2.6177601873014105</v>
      </c>
      <c r="L1162">
        <f>'Raw counts'!L1162/'Raw counts'!L$1246*10000</f>
        <v>0.19844174720461727</v>
      </c>
      <c r="M1162">
        <f>'Raw counts'!M1162/'Raw counts'!M$1246*10000</f>
        <v>0.26724342097381659</v>
      </c>
      <c r="N1162">
        <f>'Raw counts'!N1162/'Raw counts'!N$1246*10000</f>
        <v>10.043923838465112</v>
      </c>
      <c r="O1162">
        <f>'Raw counts'!O1162/'Raw counts'!O$1246*10000</f>
        <v>2.06968477186521</v>
      </c>
      <c r="P1162">
        <f>'Raw counts'!P1162/'Raw counts'!P$1246*10000</f>
        <v>1.9274748071349903</v>
      </c>
      <c r="Q1162">
        <f>'Raw counts'!Q1162/'Raw counts'!Q$1246*10000</f>
        <v>0.59481554867346376</v>
      </c>
      <c r="R1162">
        <f>'Raw counts'!R1162/'Raw counts'!R$1246*10000</f>
        <v>4.7722942474019847</v>
      </c>
      <c r="S1162">
        <f>'Raw counts'!S1162/'Raw counts'!S$1246*10000</f>
        <v>1.0585526165792141</v>
      </c>
      <c r="T1162">
        <f>'Raw counts'!T1162/'Raw counts'!T$1246*10000</f>
        <v>4.3986027563431804</v>
      </c>
      <c r="U1162">
        <f>'Raw counts'!U1162/'Raw counts'!U$1246*10000</f>
        <v>1.1673168636061846</v>
      </c>
      <c r="V1162">
        <f t="shared" si="73"/>
        <v>1</v>
      </c>
      <c r="W1162">
        <f t="shared" si="74"/>
        <v>0.22876454054868167</v>
      </c>
      <c r="X1162">
        <f t="shared" si="72"/>
        <v>1.7741839207767309</v>
      </c>
      <c r="Y1162">
        <f t="shared" si="75"/>
        <v>3.2540831812586677</v>
      </c>
    </row>
    <row r="1163" spans="1:25" x14ac:dyDescent="0.25">
      <c r="A1163">
        <v>10705</v>
      </c>
      <c r="B1163" t="s">
        <v>1204</v>
      </c>
      <c r="C1163">
        <v>55300</v>
      </c>
      <c r="D1163">
        <v>912</v>
      </c>
      <c r="E1163">
        <f>'Raw counts'!E1163/'Raw counts'!E$1246*10000</f>
        <v>0</v>
      </c>
      <c r="F1163">
        <f>'Raw counts'!F1163/'Raw counts'!F$1246*10000</f>
        <v>0</v>
      </c>
      <c r="G1163">
        <f>'Raw counts'!G1163/'Raw counts'!G$1246*10000</f>
        <v>0</v>
      </c>
      <c r="H1163">
        <f>'Raw counts'!H1163/'Raw counts'!H$1246*10000</f>
        <v>0</v>
      </c>
      <c r="I1163">
        <f>'Raw counts'!I1163/'Raw counts'!I$1246*10000</f>
        <v>0</v>
      </c>
      <c r="J1163">
        <f>'Raw counts'!J1163/'Raw counts'!J$1246*10000</f>
        <v>0</v>
      </c>
      <c r="K1163">
        <f>'Raw counts'!K1163/'Raw counts'!K$1246*10000</f>
        <v>0</v>
      </c>
      <c r="L1163">
        <f>'Raw counts'!L1163/'Raw counts'!L$1246*10000</f>
        <v>0</v>
      </c>
      <c r="M1163">
        <f>'Raw counts'!M1163/'Raw counts'!M$1246*10000</f>
        <v>0</v>
      </c>
      <c r="N1163">
        <f>'Raw counts'!N1163/'Raw counts'!N$1246*10000</f>
        <v>0</v>
      </c>
      <c r="O1163">
        <f>'Raw counts'!O1163/'Raw counts'!O$1246*10000</f>
        <v>0</v>
      </c>
      <c r="P1163">
        <f>'Raw counts'!P1163/'Raw counts'!P$1246*10000</f>
        <v>0</v>
      </c>
      <c r="Q1163">
        <f>'Raw counts'!Q1163/'Raw counts'!Q$1246*10000</f>
        <v>0</v>
      </c>
      <c r="R1163">
        <f>'Raw counts'!R1163/'Raw counts'!R$1246*10000</f>
        <v>0</v>
      </c>
      <c r="S1163">
        <f>'Raw counts'!S1163/'Raw counts'!S$1246*10000</f>
        <v>0</v>
      </c>
      <c r="T1163">
        <f>'Raw counts'!T1163/'Raw counts'!T$1246*10000</f>
        <v>0</v>
      </c>
      <c r="U1163">
        <f>'Raw counts'!U1163/'Raw counts'!U$1246*10000</f>
        <v>0</v>
      </c>
      <c r="V1163">
        <f t="shared" si="73"/>
        <v>0</v>
      </c>
      <c r="W1163" t="str">
        <f t="shared" si="74"/>
        <v/>
      </c>
      <c r="X1163">
        <f t="shared" si="72"/>
        <v>0</v>
      </c>
      <c r="Y1163">
        <f t="shared" si="75"/>
        <v>0</v>
      </c>
    </row>
    <row r="1164" spans="1:25" x14ac:dyDescent="0.25">
      <c r="A1164">
        <v>10706</v>
      </c>
      <c r="B1164" t="s">
        <v>1205</v>
      </c>
      <c r="C1164">
        <v>55200</v>
      </c>
      <c r="D1164">
        <v>912</v>
      </c>
      <c r="E1164">
        <f>'Raw counts'!E1164/'Raw counts'!E$1246*10000</f>
        <v>0</v>
      </c>
      <c r="F1164">
        <f>'Raw counts'!F1164/'Raw counts'!F$1246*10000</f>
        <v>0</v>
      </c>
      <c r="G1164">
        <f>'Raw counts'!G1164/'Raw counts'!G$1246*10000</f>
        <v>0</v>
      </c>
      <c r="H1164">
        <f>'Raw counts'!H1164/'Raw counts'!H$1246*10000</f>
        <v>0</v>
      </c>
      <c r="I1164">
        <f>'Raw counts'!I1164/'Raw counts'!I$1246*10000</f>
        <v>0</v>
      </c>
      <c r="J1164">
        <f>'Raw counts'!J1164/'Raw counts'!J$1246*10000</f>
        <v>0</v>
      </c>
      <c r="K1164">
        <f>'Raw counts'!K1164/'Raw counts'!K$1246*10000</f>
        <v>0</v>
      </c>
      <c r="L1164">
        <f>'Raw counts'!L1164/'Raw counts'!L$1246*10000</f>
        <v>0</v>
      </c>
      <c r="M1164">
        <f>'Raw counts'!M1164/'Raw counts'!M$1246*10000</f>
        <v>0</v>
      </c>
      <c r="N1164">
        <f>'Raw counts'!N1164/'Raw counts'!N$1246*10000</f>
        <v>0</v>
      </c>
      <c r="O1164">
        <f>'Raw counts'!O1164/'Raw counts'!O$1246*10000</f>
        <v>0</v>
      </c>
      <c r="P1164">
        <f>'Raw counts'!P1164/'Raw counts'!P$1246*10000</f>
        <v>0</v>
      </c>
      <c r="Q1164">
        <f>'Raw counts'!Q1164/'Raw counts'!Q$1246*10000</f>
        <v>0</v>
      </c>
      <c r="R1164">
        <f>'Raw counts'!R1164/'Raw counts'!R$1246*10000</f>
        <v>0</v>
      </c>
      <c r="S1164">
        <f>'Raw counts'!S1164/'Raw counts'!S$1246*10000</f>
        <v>0</v>
      </c>
      <c r="T1164">
        <f>'Raw counts'!T1164/'Raw counts'!T$1246*10000</f>
        <v>0</v>
      </c>
      <c r="U1164">
        <f>'Raw counts'!U1164/'Raw counts'!U$1246*10000</f>
        <v>0</v>
      </c>
      <c r="V1164">
        <f t="shared" si="73"/>
        <v>0</v>
      </c>
      <c r="W1164" t="str">
        <f t="shared" si="74"/>
        <v/>
      </c>
      <c r="X1164">
        <f t="shared" si="72"/>
        <v>0</v>
      </c>
      <c r="Y1164">
        <f t="shared" si="75"/>
        <v>0</v>
      </c>
    </row>
    <row r="1165" spans="1:25" x14ac:dyDescent="0.25">
      <c r="A1165">
        <v>10707</v>
      </c>
      <c r="B1165" t="s">
        <v>1206</v>
      </c>
      <c r="C1165">
        <v>55100</v>
      </c>
      <c r="D1165">
        <v>912</v>
      </c>
      <c r="E1165">
        <f>'Raw counts'!E1165/'Raw counts'!E$1246*10000</f>
        <v>0</v>
      </c>
      <c r="F1165">
        <f>'Raw counts'!F1165/'Raw counts'!F$1246*10000</f>
        <v>0</v>
      </c>
      <c r="G1165">
        <f>'Raw counts'!G1165/'Raw counts'!G$1246*10000</f>
        <v>0</v>
      </c>
      <c r="H1165">
        <f>'Raw counts'!H1165/'Raw counts'!H$1246*10000</f>
        <v>0</v>
      </c>
      <c r="I1165">
        <f>'Raw counts'!I1165/'Raw counts'!I$1246*10000</f>
        <v>0</v>
      </c>
      <c r="J1165">
        <f>'Raw counts'!J1165/'Raw counts'!J$1246*10000</f>
        <v>0</v>
      </c>
      <c r="K1165">
        <f>'Raw counts'!K1165/'Raw counts'!K$1246*10000</f>
        <v>0</v>
      </c>
      <c r="L1165">
        <f>'Raw counts'!L1165/'Raw counts'!L$1246*10000</f>
        <v>0</v>
      </c>
      <c r="M1165">
        <f>'Raw counts'!M1165/'Raw counts'!M$1246*10000</f>
        <v>0</v>
      </c>
      <c r="N1165">
        <f>'Raw counts'!N1165/'Raw counts'!N$1246*10000</f>
        <v>0</v>
      </c>
      <c r="O1165">
        <f>'Raw counts'!O1165/'Raw counts'!O$1246*10000</f>
        <v>0</v>
      </c>
      <c r="P1165">
        <f>'Raw counts'!P1165/'Raw counts'!P$1246*10000</f>
        <v>0</v>
      </c>
      <c r="Q1165">
        <f>'Raw counts'!Q1165/'Raw counts'!Q$1246*10000</f>
        <v>0</v>
      </c>
      <c r="R1165">
        <f>'Raw counts'!R1165/'Raw counts'!R$1246*10000</f>
        <v>0</v>
      </c>
      <c r="S1165">
        <f>'Raw counts'!S1165/'Raw counts'!S$1246*10000</f>
        <v>0</v>
      </c>
      <c r="T1165">
        <f>'Raw counts'!T1165/'Raw counts'!T$1246*10000</f>
        <v>0</v>
      </c>
      <c r="U1165">
        <f>'Raw counts'!U1165/'Raw counts'!U$1246*10000</f>
        <v>0</v>
      </c>
      <c r="V1165">
        <f t="shared" si="73"/>
        <v>0</v>
      </c>
      <c r="W1165" t="str">
        <f t="shared" si="74"/>
        <v/>
      </c>
      <c r="X1165">
        <f t="shared" si="72"/>
        <v>0</v>
      </c>
      <c r="Y1165">
        <f t="shared" si="75"/>
        <v>0</v>
      </c>
    </row>
    <row r="1166" spans="1:25" x14ac:dyDescent="0.25">
      <c r="A1166">
        <v>10708</v>
      </c>
      <c r="B1166" t="s">
        <v>1207</v>
      </c>
      <c r="C1166">
        <v>55800</v>
      </c>
      <c r="D1166">
        <v>976</v>
      </c>
      <c r="E1166">
        <f>'Raw counts'!E1166/'Raw counts'!E$1246*10000</f>
        <v>0</v>
      </c>
      <c r="F1166">
        <f>'Raw counts'!F1166/'Raw counts'!F$1246*10000</f>
        <v>0</v>
      </c>
      <c r="G1166">
        <f>'Raw counts'!G1166/'Raw counts'!G$1246*10000</f>
        <v>0</v>
      </c>
      <c r="H1166">
        <f>'Raw counts'!H1166/'Raw counts'!H$1246*10000</f>
        <v>0</v>
      </c>
      <c r="I1166">
        <f>'Raw counts'!I1166/'Raw counts'!I$1246*10000</f>
        <v>0</v>
      </c>
      <c r="J1166">
        <f>'Raw counts'!J1166/'Raw counts'!J$1246*10000</f>
        <v>0</v>
      </c>
      <c r="K1166">
        <f>'Raw counts'!K1166/'Raw counts'!K$1246*10000</f>
        <v>0</v>
      </c>
      <c r="L1166">
        <f>'Raw counts'!L1166/'Raw counts'!L$1246*10000</f>
        <v>0</v>
      </c>
      <c r="M1166">
        <f>'Raw counts'!M1166/'Raw counts'!M$1246*10000</f>
        <v>0</v>
      </c>
      <c r="N1166">
        <f>'Raw counts'!N1166/'Raw counts'!N$1246*10000</f>
        <v>0</v>
      </c>
      <c r="O1166">
        <f>'Raw counts'!O1166/'Raw counts'!O$1246*10000</f>
        <v>0</v>
      </c>
      <c r="P1166">
        <f>'Raw counts'!P1166/'Raw counts'!P$1246*10000</f>
        <v>0</v>
      </c>
      <c r="Q1166">
        <f>'Raw counts'!Q1166/'Raw counts'!Q$1246*10000</f>
        <v>0</v>
      </c>
      <c r="R1166">
        <f>'Raw counts'!R1166/'Raw counts'!R$1246*10000</f>
        <v>0</v>
      </c>
      <c r="S1166">
        <f>'Raw counts'!S1166/'Raw counts'!S$1246*10000</f>
        <v>0</v>
      </c>
      <c r="T1166">
        <f>'Raw counts'!T1166/'Raw counts'!T$1246*10000</f>
        <v>0</v>
      </c>
      <c r="U1166">
        <f>'Raw counts'!U1166/'Raw counts'!U$1246*10000</f>
        <v>0</v>
      </c>
      <c r="V1166">
        <f t="shared" si="73"/>
        <v>0</v>
      </c>
      <c r="W1166" t="str">
        <f t="shared" si="74"/>
        <v/>
      </c>
      <c r="X1166">
        <f t="shared" si="72"/>
        <v>0</v>
      </c>
      <c r="Y1166">
        <f t="shared" si="75"/>
        <v>0</v>
      </c>
    </row>
    <row r="1167" spans="1:25" x14ac:dyDescent="0.25">
      <c r="A1167">
        <v>10709</v>
      </c>
      <c r="B1167" t="s">
        <v>1208</v>
      </c>
      <c r="C1167">
        <v>55700</v>
      </c>
      <c r="D1167">
        <v>976</v>
      </c>
      <c r="E1167">
        <f>'Raw counts'!E1167/'Raw counts'!E$1246*10000</f>
        <v>0</v>
      </c>
      <c r="F1167">
        <f>'Raw counts'!F1167/'Raw counts'!F$1246*10000</f>
        <v>0</v>
      </c>
      <c r="G1167">
        <f>'Raw counts'!G1167/'Raw counts'!G$1246*10000</f>
        <v>0</v>
      </c>
      <c r="H1167">
        <f>'Raw counts'!H1167/'Raw counts'!H$1246*10000</f>
        <v>0</v>
      </c>
      <c r="I1167">
        <f>'Raw counts'!I1167/'Raw counts'!I$1246*10000</f>
        <v>0</v>
      </c>
      <c r="J1167">
        <f>'Raw counts'!J1167/'Raw counts'!J$1246*10000</f>
        <v>0</v>
      </c>
      <c r="K1167">
        <f>'Raw counts'!K1167/'Raw counts'!K$1246*10000</f>
        <v>0</v>
      </c>
      <c r="L1167">
        <f>'Raw counts'!L1167/'Raw counts'!L$1246*10000</f>
        <v>0</v>
      </c>
      <c r="M1167">
        <f>'Raw counts'!M1167/'Raw counts'!M$1246*10000</f>
        <v>0</v>
      </c>
      <c r="N1167">
        <f>'Raw counts'!N1167/'Raw counts'!N$1246*10000</f>
        <v>0</v>
      </c>
      <c r="O1167">
        <f>'Raw counts'!O1167/'Raw counts'!O$1246*10000</f>
        <v>0</v>
      </c>
      <c r="P1167">
        <f>'Raw counts'!P1167/'Raw counts'!P$1246*10000</f>
        <v>0</v>
      </c>
      <c r="Q1167">
        <f>'Raw counts'!Q1167/'Raw counts'!Q$1246*10000</f>
        <v>0</v>
      </c>
      <c r="R1167">
        <f>'Raw counts'!R1167/'Raw counts'!R$1246*10000</f>
        <v>0</v>
      </c>
      <c r="S1167">
        <f>'Raw counts'!S1167/'Raw counts'!S$1246*10000</f>
        <v>0</v>
      </c>
      <c r="T1167">
        <f>'Raw counts'!T1167/'Raw counts'!T$1246*10000</f>
        <v>0</v>
      </c>
      <c r="U1167">
        <f>'Raw counts'!U1167/'Raw counts'!U$1246*10000</f>
        <v>0</v>
      </c>
      <c r="V1167">
        <f t="shared" si="73"/>
        <v>0</v>
      </c>
      <c r="W1167" t="str">
        <f t="shared" si="74"/>
        <v/>
      </c>
      <c r="X1167">
        <f t="shared" si="72"/>
        <v>0</v>
      </c>
      <c r="Y1167">
        <f t="shared" si="75"/>
        <v>0</v>
      </c>
    </row>
    <row r="1168" spans="1:25" x14ac:dyDescent="0.25">
      <c r="A1168">
        <v>10710</v>
      </c>
      <c r="B1168" t="s">
        <v>1209</v>
      </c>
      <c r="C1168">
        <v>55600</v>
      </c>
      <c r="D1168">
        <v>976</v>
      </c>
      <c r="E1168">
        <f>'Raw counts'!E1168/'Raw counts'!E$1246*10000</f>
        <v>0</v>
      </c>
      <c r="F1168">
        <f>'Raw counts'!F1168/'Raw counts'!F$1246*10000</f>
        <v>0</v>
      </c>
      <c r="G1168">
        <f>'Raw counts'!G1168/'Raw counts'!G$1246*10000</f>
        <v>0</v>
      </c>
      <c r="H1168">
        <f>'Raw counts'!H1168/'Raw counts'!H$1246*10000</f>
        <v>0</v>
      </c>
      <c r="I1168">
        <f>'Raw counts'!I1168/'Raw counts'!I$1246*10000</f>
        <v>0</v>
      </c>
      <c r="J1168">
        <f>'Raw counts'!J1168/'Raw counts'!J$1246*10000</f>
        <v>0</v>
      </c>
      <c r="K1168">
        <f>'Raw counts'!K1168/'Raw counts'!K$1246*10000</f>
        <v>0</v>
      </c>
      <c r="L1168">
        <f>'Raw counts'!L1168/'Raw counts'!L$1246*10000</f>
        <v>0</v>
      </c>
      <c r="M1168">
        <f>'Raw counts'!M1168/'Raw counts'!M$1246*10000</f>
        <v>0</v>
      </c>
      <c r="N1168">
        <f>'Raw counts'!N1168/'Raw counts'!N$1246*10000</f>
        <v>0</v>
      </c>
      <c r="O1168">
        <f>'Raw counts'!O1168/'Raw counts'!O$1246*10000</f>
        <v>0</v>
      </c>
      <c r="P1168">
        <f>'Raw counts'!P1168/'Raw counts'!P$1246*10000</f>
        <v>0</v>
      </c>
      <c r="Q1168">
        <f>'Raw counts'!Q1168/'Raw counts'!Q$1246*10000</f>
        <v>0</v>
      </c>
      <c r="R1168">
        <f>'Raw counts'!R1168/'Raw counts'!R$1246*10000</f>
        <v>0</v>
      </c>
      <c r="S1168">
        <f>'Raw counts'!S1168/'Raw counts'!S$1246*10000</f>
        <v>0</v>
      </c>
      <c r="T1168">
        <f>'Raw counts'!T1168/'Raw counts'!T$1246*10000</f>
        <v>0</v>
      </c>
      <c r="U1168">
        <f>'Raw counts'!U1168/'Raw counts'!U$1246*10000</f>
        <v>0</v>
      </c>
      <c r="V1168">
        <f t="shared" si="73"/>
        <v>0</v>
      </c>
      <c r="W1168" t="str">
        <f t="shared" si="74"/>
        <v/>
      </c>
      <c r="X1168">
        <f t="shared" si="72"/>
        <v>0</v>
      </c>
      <c r="Y1168">
        <f t="shared" si="75"/>
        <v>0</v>
      </c>
    </row>
    <row r="1169" spans="1:25" x14ac:dyDescent="0.25">
      <c r="A1169">
        <v>10711</v>
      </c>
      <c r="B1169" t="s">
        <v>1210</v>
      </c>
      <c r="C1169">
        <v>56200</v>
      </c>
      <c r="D1169">
        <v>984</v>
      </c>
      <c r="E1169">
        <f>'Raw counts'!E1169/'Raw counts'!E$1246*10000</f>
        <v>0</v>
      </c>
      <c r="F1169">
        <f>'Raw counts'!F1169/'Raw counts'!F$1246*10000</f>
        <v>0</v>
      </c>
      <c r="G1169">
        <f>'Raw counts'!G1169/'Raw counts'!G$1246*10000</f>
        <v>0</v>
      </c>
      <c r="H1169">
        <f>'Raw counts'!H1169/'Raw counts'!H$1246*10000</f>
        <v>0</v>
      </c>
      <c r="I1169">
        <f>'Raw counts'!I1169/'Raw counts'!I$1246*10000</f>
        <v>0</v>
      </c>
      <c r="J1169">
        <f>'Raw counts'!J1169/'Raw counts'!J$1246*10000</f>
        <v>0</v>
      </c>
      <c r="K1169">
        <f>'Raw counts'!K1169/'Raw counts'!K$1246*10000</f>
        <v>0</v>
      </c>
      <c r="L1169">
        <f>'Raw counts'!L1169/'Raw counts'!L$1246*10000</f>
        <v>0</v>
      </c>
      <c r="M1169">
        <f>'Raw counts'!M1169/'Raw counts'!M$1246*10000</f>
        <v>0</v>
      </c>
      <c r="N1169">
        <f>'Raw counts'!N1169/'Raw counts'!N$1246*10000</f>
        <v>0</v>
      </c>
      <c r="O1169">
        <f>'Raw counts'!O1169/'Raw counts'!O$1246*10000</f>
        <v>0</v>
      </c>
      <c r="P1169">
        <f>'Raw counts'!P1169/'Raw counts'!P$1246*10000</f>
        <v>0</v>
      </c>
      <c r="Q1169">
        <f>'Raw counts'!Q1169/'Raw counts'!Q$1246*10000</f>
        <v>0</v>
      </c>
      <c r="R1169">
        <f>'Raw counts'!R1169/'Raw counts'!R$1246*10000</f>
        <v>0</v>
      </c>
      <c r="S1169">
        <f>'Raw counts'!S1169/'Raw counts'!S$1246*10000</f>
        <v>0</v>
      </c>
      <c r="T1169">
        <f>'Raw counts'!T1169/'Raw counts'!T$1246*10000</f>
        <v>0</v>
      </c>
      <c r="U1169">
        <f>'Raw counts'!U1169/'Raw counts'!U$1246*10000</f>
        <v>0</v>
      </c>
      <c r="V1169">
        <f t="shared" si="73"/>
        <v>0</v>
      </c>
      <c r="W1169" t="str">
        <f t="shared" si="74"/>
        <v/>
      </c>
      <c r="X1169">
        <f t="shared" si="72"/>
        <v>0</v>
      </c>
      <c r="Y1169">
        <f t="shared" si="75"/>
        <v>0</v>
      </c>
    </row>
    <row r="1170" spans="1:25" x14ac:dyDescent="0.25">
      <c r="A1170">
        <v>10712</v>
      </c>
      <c r="B1170" t="s">
        <v>1211</v>
      </c>
      <c r="C1170">
        <v>56100</v>
      </c>
      <c r="D1170">
        <v>984</v>
      </c>
      <c r="E1170">
        <f>'Raw counts'!E1170/'Raw counts'!E$1246*10000</f>
        <v>0</v>
      </c>
      <c r="F1170">
        <f>'Raw counts'!F1170/'Raw counts'!F$1246*10000</f>
        <v>0</v>
      </c>
      <c r="G1170">
        <f>'Raw counts'!G1170/'Raw counts'!G$1246*10000</f>
        <v>0</v>
      </c>
      <c r="H1170">
        <f>'Raw counts'!H1170/'Raw counts'!H$1246*10000</f>
        <v>0</v>
      </c>
      <c r="I1170">
        <f>'Raw counts'!I1170/'Raw counts'!I$1246*10000</f>
        <v>0</v>
      </c>
      <c r="J1170">
        <f>'Raw counts'!J1170/'Raw counts'!J$1246*10000</f>
        <v>0</v>
      </c>
      <c r="K1170">
        <f>'Raw counts'!K1170/'Raw counts'!K$1246*10000</f>
        <v>0</v>
      </c>
      <c r="L1170">
        <f>'Raw counts'!L1170/'Raw counts'!L$1246*10000</f>
        <v>0</v>
      </c>
      <c r="M1170">
        <f>'Raw counts'!M1170/'Raw counts'!M$1246*10000</f>
        <v>0</v>
      </c>
      <c r="N1170">
        <f>'Raw counts'!N1170/'Raw counts'!N$1246*10000</f>
        <v>0</v>
      </c>
      <c r="O1170">
        <f>'Raw counts'!O1170/'Raw counts'!O$1246*10000</f>
        <v>0</v>
      </c>
      <c r="P1170">
        <f>'Raw counts'!P1170/'Raw counts'!P$1246*10000</f>
        <v>0</v>
      </c>
      <c r="Q1170">
        <f>'Raw counts'!Q1170/'Raw counts'!Q$1246*10000</f>
        <v>0</v>
      </c>
      <c r="R1170">
        <f>'Raw counts'!R1170/'Raw counts'!R$1246*10000</f>
        <v>0</v>
      </c>
      <c r="S1170">
        <f>'Raw counts'!S1170/'Raw counts'!S$1246*10000</f>
        <v>0</v>
      </c>
      <c r="T1170">
        <f>'Raw counts'!T1170/'Raw counts'!T$1246*10000</f>
        <v>0</v>
      </c>
      <c r="U1170">
        <f>'Raw counts'!U1170/'Raw counts'!U$1246*10000</f>
        <v>0</v>
      </c>
      <c r="V1170">
        <f t="shared" si="73"/>
        <v>0</v>
      </c>
      <c r="W1170" t="str">
        <f t="shared" si="74"/>
        <v/>
      </c>
      <c r="X1170">
        <f t="shared" si="72"/>
        <v>0</v>
      </c>
      <c r="Y1170">
        <f t="shared" si="75"/>
        <v>0</v>
      </c>
    </row>
    <row r="1171" spans="1:25" x14ac:dyDescent="0.25">
      <c r="A1171">
        <v>10713</v>
      </c>
      <c r="B1171" t="s">
        <v>1212</v>
      </c>
      <c r="C1171">
        <v>56000</v>
      </c>
      <c r="D1171">
        <v>984</v>
      </c>
      <c r="E1171">
        <f>'Raw counts'!E1171/'Raw counts'!E$1246*10000</f>
        <v>0</v>
      </c>
      <c r="F1171">
        <f>'Raw counts'!F1171/'Raw counts'!F$1246*10000</f>
        <v>0</v>
      </c>
      <c r="G1171">
        <f>'Raw counts'!G1171/'Raw counts'!G$1246*10000</f>
        <v>0</v>
      </c>
      <c r="H1171">
        <f>'Raw counts'!H1171/'Raw counts'!H$1246*10000</f>
        <v>0</v>
      </c>
      <c r="I1171">
        <f>'Raw counts'!I1171/'Raw counts'!I$1246*10000</f>
        <v>0</v>
      </c>
      <c r="J1171">
        <f>'Raw counts'!J1171/'Raw counts'!J$1246*10000</f>
        <v>0</v>
      </c>
      <c r="K1171">
        <f>'Raw counts'!K1171/'Raw counts'!K$1246*10000</f>
        <v>0</v>
      </c>
      <c r="L1171">
        <f>'Raw counts'!L1171/'Raw counts'!L$1246*10000</f>
        <v>0</v>
      </c>
      <c r="M1171">
        <f>'Raw counts'!M1171/'Raw counts'!M$1246*10000</f>
        <v>0</v>
      </c>
      <c r="N1171">
        <f>'Raw counts'!N1171/'Raw counts'!N$1246*10000</f>
        <v>0</v>
      </c>
      <c r="O1171">
        <f>'Raw counts'!O1171/'Raw counts'!O$1246*10000</f>
        <v>0</v>
      </c>
      <c r="P1171">
        <f>'Raw counts'!P1171/'Raw counts'!P$1246*10000</f>
        <v>0</v>
      </c>
      <c r="Q1171">
        <f>'Raw counts'!Q1171/'Raw counts'!Q$1246*10000</f>
        <v>0</v>
      </c>
      <c r="R1171">
        <f>'Raw counts'!R1171/'Raw counts'!R$1246*10000</f>
        <v>0</v>
      </c>
      <c r="S1171">
        <f>'Raw counts'!S1171/'Raw counts'!S$1246*10000</f>
        <v>0</v>
      </c>
      <c r="T1171">
        <f>'Raw counts'!T1171/'Raw counts'!T$1246*10000</f>
        <v>0</v>
      </c>
      <c r="U1171">
        <f>'Raw counts'!U1171/'Raw counts'!U$1246*10000</f>
        <v>0</v>
      </c>
      <c r="V1171">
        <f t="shared" si="73"/>
        <v>0</v>
      </c>
      <c r="W1171" t="str">
        <f t="shared" si="74"/>
        <v/>
      </c>
      <c r="X1171">
        <f t="shared" si="72"/>
        <v>0</v>
      </c>
      <c r="Y1171">
        <f t="shared" si="75"/>
        <v>0</v>
      </c>
    </row>
    <row r="1172" spans="1:25" x14ac:dyDescent="0.25">
      <c r="A1172">
        <v>10714</v>
      </c>
      <c r="B1172" t="s">
        <v>1213</v>
      </c>
      <c r="C1172">
        <v>56700</v>
      </c>
      <c r="D1172">
        <v>992</v>
      </c>
      <c r="E1172">
        <f>'Raw counts'!E1172/'Raw counts'!E$1246*10000</f>
        <v>0</v>
      </c>
      <c r="F1172">
        <f>'Raw counts'!F1172/'Raw counts'!F$1246*10000</f>
        <v>0</v>
      </c>
      <c r="G1172">
        <f>'Raw counts'!G1172/'Raw counts'!G$1246*10000</f>
        <v>0</v>
      </c>
      <c r="H1172">
        <f>'Raw counts'!H1172/'Raw counts'!H$1246*10000</f>
        <v>0</v>
      </c>
      <c r="I1172">
        <f>'Raw counts'!I1172/'Raw counts'!I$1246*10000</f>
        <v>0</v>
      </c>
      <c r="J1172">
        <f>'Raw counts'!J1172/'Raw counts'!J$1246*10000</f>
        <v>0</v>
      </c>
      <c r="K1172">
        <f>'Raw counts'!K1172/'Raw counts'!K$1246*10000</f>
        <v>0</v>
      </c>
      <c r="L1172">
        <f>'Raw counts'!L1172/'Raw counts'!L$1246*10000</f>
        <v>0</v>
      </c>
      <c r="M1172">
        <f>'Raw counts'!M1172/'Raw counts'!M$1246*10000</f>
        <v>0</v>
      </c>
      <c r="N1172">
        <f>'Raw counts'!N1172/'Raw counts'!N$1246*10000</f>
        <v>0</v>
      </c>
      <c r="O1172">
        <f>'Raw counts'!O1172/'Raw counts'!O$1246*10000</f>
        <v>0</v>
      </c>
      <c r="P1172">
        <f>'Raw counts'!P1172/'Raw counts'!P$1246*10000</f>
        <v>0</v>
      </c>
      <c r="Q1172">
        <f>'Raw counts'!Q1172/'Raw counts'!Q$1246*10000</f>
        <v>0</v>
      </c>
      <c r="R1172">
        <f>'Raw counts'!R1172/'Raw counts'!R$1246*10000</f>
        <v>0</v>
      </c>
      <c r="S1172">
        <f>'Raw counts'!S1172/'Raw counts'!S$1246*10000</f>
        <v>0</v>
      </c>
      <c r="T1172">
        <f>'Raw counts'!T1172/'Raw counts'!T$1246*10000</f>
        <v>0</v>
      </c>
      <c r="U1172">
        <f>'Raw counts'!U1172/'Raw counts'!U$1246*10000</f>
        <v>0</v>
      </c>
      <c r="V1172">
        <f t="shared" si="73"/>
        <v>0</v>
      </c>
      <c r="W1172" t="str">
        <f t="shared" si="74"/>
        <v/>
      </c>
      <c r="X1172">
        <f t="shared" si="72"/>
        <v>0</v>
      </c>
      <c r="Y1172">
        <f t="shared" si="75"/>
        <v>0</v>
      </c>
    </row>
    <row r="1173" spans="1:25" x14ac:dyDescent="0.25">
      <c r="A1173">
        <v>10715</v>
      </c>
      <c r="B1173" t="s">
        <v>1214</v>
      </c>
      <c r="C1173">
        <v>56600</v>
      </c>
      <c r="D1173">
        <v>992</v>
      </c>
      <c r="E1173">
        <f>'Raw counts'!E1173/'Raw counts'!E$1246*10000</f>
        <v>0</v>
      </c>
      <c r="F1173">
        <f>'Raw counts'!F1173/'Raw counts'!F$1246*10000</f>
        <v>0</v>
      </c>
      <c r="G1173">
        <f>'Raw counts'!G1173/'Raw counts'!G$1246*10000</f>
        <v>0</v>
      </c>
      <c r="H1173">
        <f>'Raw counts'!H1173/'Raw counts'!H$1246*10000</f>
        <v>0</v>
      </c>
      <c r="I1173">
        <f>'Raw counts'!I1173/'Raw counts'!I$1246*10000</f>
        <v>0</v>
      </c>
      <c r="J1173">
        <f>'Raw counts'!J1173/'Raw counts'!J$1246*10000</f>
        <v>0</v>
      </c>
      <c r="K1173">
        <f>'Raw counts'!K1173/'Raw counts'!K$1246*10000</f>
        <v>0</v>
      </c>
      <c r="L1173">
        <f>'Raw counts'!L1173/'Raw counts'!L$1246*10000</f>
        <v>0</v>
      </c>
      <c r="M1173">
        <f>'Raw counts'!M1173/'Raw counts'!M$1246*10000</f>
        <v>0</v>
      </c>
      <c r="N1173">
        <f>'Raw counts'!N1173/'Raw counts'!N$1246*10000</f>
        <v>0</v>
      </c>
      <c r="O1173">
        <f>'Raw counts'!O1173/'Raw counts'!O$1246*10000</f>
        <v>0</v>
      </c>
      <c r="P1173">
        <f>'Raw counts'!P1173/'Raw counts'!P$1246*10000</f>
        <v>0</v>
      </c>
      <c r="Q1173">
        <f>'Raw counts'!Q1173/'Raw counts'!Q$1246*10000</f>
        <v>0</v>
      </c>
      <c r="R1173">
        <f>'Raw counts'!R1173/'Raw counts'!R$1246*10000</f>
        <v>0</v>
      </c>
      <c r="S1173">
        <f>'Raw counts'!S1173/'Raw counts'!S$1246*10000</f>
        <v>0</v>
      </c>
      <c r="T1173">
        <f>'Raw counts'!T1173/'Raw counts'!T$1246*10000</f>
        <v>0</v>
      </c>
      <c r="U1173">
        <f>'Raw counts'!U1173/'Raw counts'!U$1246*10000</f>
        <v>0</v>
      </c>
      <c r="V1173">
        <f t="shared" si="73"/>
        <v>0</v>
      </c>
      <c r="W1173" t="str">
        <f t="shared" si="74"/>
        <v/>
      </c>
      <c r="X1173">
        <f t="shared" si="72"/>
        <v>0</v>
      </c>
      <c r="Y1173">
        <f t="shared" si="75"/>
        <v>0</v>
      </c>
    </row>
    <row r="1174" spans="1:25" x14ac:dyDescent="0.25">
      <c r="A1174">
        <v>10716</v>
      </c>
      <c r="B1174" t="s">
        <v>1215</v>
      </c>
      <c r="C1174">
        <v>56500</v>
      </c>
      <c r="D1174">
        <v>992</v>
      </c>
      <c r="E1174">
        <f>'Raw counts'!E1174/'Raw counts'!E$1246*10000</f>
        <v>0</v>
      </c>
      <c r="F1174">
        <f>'Raw counts'!F1174/'Raw counts'!F$1246*10000</f>
        <v>0</v>
      </c>
      <c r="G1174">
        <f>'Raw counts'!G1174/'Raw counts'!G$1246*10000</f>
        <v>0</v>
      </c>
      <c r="H1174">
        <f>'Raw counts'!H1174/'Raw counts'!H$1246*10000</f>
        <v>0</v>
      </c>
      <c r="I1174">
        <f>'Raw counts'!I1174/'Raw counts'!I$1246*10000</f>
        <v>0</v>
      </c>
      <c r="J1174">
        <f>'Raw counts'!J1174/'Raw counts'!J$1246*10000</f>
        <v>0</v>
      </c>
      <c r="K1174">
        <f>'Raw counts'!K1174/'Raw counts'!K$1246*10000</f>
        <v>0</v>
      </c>
      <c r="L1174">
        <f>'Raw counts'!L1174/'Raw counts'!L$1246*10000</f>
        <v>0</v>
      </c>
      <c r="M1174">
        <f>'Raw counts'!M1174/'Raw counts'!M$1246*10000</f>
        <v>0</v>
      </c>
      <c r="N1174">
        <f>'Raw counts'!N1174/'Raw counts'!N$1246*10000</f>
        <v>0</v>
      </c>
      <c r="O1174">
        <f>'Raw counts'!O1174/'Raw counts'!O$1246*10000</f>
        <v>0</v>
      </c>
      <c r="P1174">
        <f>'Raw counts'!P1174/'Raw counts'!P$1246*10000</f>
        <v>0</v>
      </c>
      <c r="Q1174">
        <f>'Raw counts'!Q1174/'Raw counts'!Q$1246*10000</f>
        <v>0</v>
      </c>
      <c r="R1174">
        <f>'Raw counts'!R1174/'Raw counts'!R$1246*10000</f>
        <v>0</v>
      </c>
      <c r="S1174">
        <f>'Raw counts'!S1174/'Raw counts'!S$1246*10000</f>
        <v>0</v>
      </c>
      <c r="T1174">
        <f>'Raw counts'!T1174/'Raw counts'!T$1246*10000</f>
        <v>0</v>
      </c>
      <c r="U1174">
        <f>'Raw counts'!U1174/'Raw counts'!U$1246*10000</f>
        <v>0</v>
      </c>
      <c r="V1174">
        <f t="shared" si="73"/>
        <v>0</v>
      </c>
      <c r="W1174" t="str">
        <f t="shared" si="74"/>
        <v/>
      </c>
      <c r="X1174">
        <f t="shared" si="72"/>
        <v>0</v>
      </c>
      <c r="Y1174">
        <f t="shared" si="75"/>
        <v>0</v>
      </c>
    </row>
    <row r="1175" spans="1:25" x14ac:dyDescent="0.25">
      <c r="A1175">
        <v>10717</v>
      </c>
      <c r="B1175" t="s">
        <v>1216</v>
      </c>
      <c r="C1175">
        <v>57100</v>
      </c>
      <c r="D1175">
        <v>1001</v>
      </c>
      <c r="E1175">
        <f>'Raw counts'!E1175/'Raw counts'!E$1246*10000</f>
        <v>0</v>
      </c>
      <c r="F1175">
        <f>'Raw counts'!F1175/'Raw counts'!F$1246*10000</f>
        <v>0</v>
      </c>
      <c r="G1175">
        <f>'Raw counts'!G1175/'Raw counts'!G$1246*10000</f>
        <v>0</v>
      </c>
      <c r="H1175">
        <f>'Raw counts'!H1175/'Raw counts'!H$1246*10000</f>
        <v>0</v>
      </c>
      <c r="I1175">
        <f>'Raw counts'!I1175/'Raw counts'!I$1246*10000</f>
        <v>0</v>
      </c>
      <c r="J1175">
        <f>'Raw counts'!J1175/'Raw counts'!J$1246*10000</f>
        <v>0</v>
      </c>
      <c r="K1175">
        <f>'Raw counts'!K1175/'Raw counts'!K$1246*10000</f>
        <v>0</v>
      </c>
      <c r="L1175">
        <f>'Raw counts'!L1175/'Raw counts'!L$1246*10000</f>
        <v>0</v>
      </c>
      <c r="M1175">
        <f>'Raw counts'!M1175/'Raw counts'!M$1246*10000</f>
        <v>0</v>
      </c>
      <c r="N1175">
        <f>'Raw counts'!N1175/'Raw counts'!N$1246*10000</f>
        <v>0</v>
      </c>
      <c r="O1175">
        <f>'Raw counts'!O1175/'Raw counts'!O$1246*10000</f>
        <v>0</v>
      </c>
      <c r="P1175">
        <f>'Raw counts'!P1175/'Raw counts'!P$1246*10000</f>
        <v>0</v>
      </c>
      <c r="Q1175">
        <f>'Raw counts'!Q1175/'Raw counts'!Q$1246*10000</f>
        <v>0</v>
      </c>
      <c r="R1175">
        <f>'Raw counts'!R1175/'Raw counts'!R$1246*10000</f>
        <v>0</v>
      </c>
      <c r="S1175">
        <f>'Raw counts'!S1175/'Raw counts'!S$1246*10000</f>
        <v>0</v>
      </c>
      <c r="T1175">
        <f>'Raw counts'!T1175/'Raw counts'!T$1246*10000</f>
        <v>0</v>
      </c>
      <c r="U1175">
        <f>'Raw counts'!U1175/'Raw counts'!U$1246*10000</f>
        <v>0</v>
      </c>
      <c r="V1175">
        <f t="shared" si="73"/>
        <v>0</v>
      </c>
      <c r="W1175" t="str">
        <f t="shared" si="74"/>
        <v/>
      </c>
      <c r="X1175">
        <f t="shared" si="72"/>
        <v>0</v>
      </c>
      <c r="Y1175">
        <f t="shared" si="75"/>
        <v>0</v>
      </c>
    </row>
    <row r="1176" spans="1:25" x14ac:dyDescent="0.25">
      <c r="A1176">
        <v>10718</v>
      </c>
      <c r="B1176" t="s">
        <v>1217</v>
      </c>
      <c r="C1176">
        <v>57000</v>
      </c>
      <c r="D1176">
        <v>1001</v>
      </c>
      <c r="E1176">
        <f>'Raw counts'!E1176/'Raw counts'!E$1246*10000</f>
        <v>0</v>
      </c>
      <c r="F1176">
        <f>'Raw counts'!F1176/'Raw counts'!F$1246*10000</f>
        <v>0</v>
      </c>
      <c r="G1176">
        <f>'Raw counts'!G1176/'Raw counts'!G$1246*10000</f>
        <v>0</v>
      </c>
      <c r="H1176">
        <f>'Raw counts'!H1176/'Raw counts'!H$1246*10000</f>
        <v>0</v>
      </c>
      <c r="I1176">
        <f>'Raw counts'!I1176/'Raw counts'!I$1246*10000</f>
        <v>0</v>
      </c>
      <c r="J1176">
        <f>'Raw counts'!J1176/'Raw counts'!J$1246*10000</f>
        <v>0</v>
      </c>
      <c r="K1176">
        <f>'Raw counts'!K1176/'Raw counts'!K$1246*10000</f>
        <v>0</v>
      </c>
      <c r="L1176">
        <f>'Raw counts'!L1176/'Raw counts'!L$1246*10000</f>
        <v>0</v>
      </c>
      <c r="M1176">
        <f>'Raw counts'!M1176/'Raw counts'!M$1246*10000</f>
        <v>0</v>
      </c>
      <c r="N1176">
        <f>'Raw counts'!N1176/'Raw counts'!N$1246*10000</f>
        <v>0</v>
      </c>
      <c r="O1176">
        <f>'Raw counts'!O1176/'Raw counts'!O$1246*10000</f>
        <v>0</v>
      </c>
      <c r="P1176">
        <f>'Raw counts'!P1176/'Raw counts'!P$1246*10000</f>
        <v>0</v>
      </c>
      <c r="Q1176">
        <f>'Raw counts'!Q1176/'Raw counts'!Q$1246*10000</f>
        <v>0</v>
      </c>
      <c r="R1176">
        <f>'Raw counts'!R1176/'Raw counts'!R$1246*10000</f>
        <v>0</v>
      </c>
      <c r="S1176">
        <f>'Raw counts'!S1176/'Raw counts'!S$1246*10000</f>
        <v>0</v>
      </c>
      <c r="T1176">
        <f>'Raw counts'!T1176/'Raw counts'!T$1246*10000</f>
        <v>0</v>
      </c>
      <c r="U1176">
        <f>'Raw counts'!U1176/'Raw counts'!U$1246*10000</f>
        <v>0</v>
      </c>
      <c r="V1176">
        <f t="shared" si="73"/>
        <v>0</v>
      </c>
      <c r="W1176" t="str">
        <f t="shared" si="74"/>
        <v/>
      </c>
      <c r="X1176">
        <f t="shared" si="72"/>
        <v>0</v>
      </c>
      <c r="Y1176">
        <f t="shared" si="75"/>
        <v>0</v>
      </c>
    </row>
    <row r="1177" spans="1:25" x14ac:dyDescent="0.25">
      <c r="A1177">
        <v>10719</v>
      </c>
      <c r="B1177" t="s">
        <v>1218</v>
      </c>
      <c r="C1177">
        <v>56900</v>
      </c>
      <c r="D1177">
        <v>1001</v>
      </c>
      <c r="E1177">
        <f>'Raw counts'!E1177/'Raw counts'!E$1246*10000</f>
        <v>0</v>
      </c>
      <c r="F1177">
        <f>'Raw counts'!F1177/'Raw counts'!F$1246*10000</f>
        <v>0</v>
      </c>
      <c r="G1177">
        <f>'Raw counts'!G1177/'Raw counts'!G$1246*10000</f>
        <v>0</v>
      </c>
      <c r="H1177">
        <f>'Raw counts'!H1177/'Raw counts'!H$1246*10000</f>
        <v>0</v>
      </c>
      <c r="I1177">
        <f>'Raw counts'!I1177/'Raw counts'!I$1246*10000</f>
        <v>0</v>
      </c>
      <c r="J1177">
        <f>'Raw counts'!J1177/'Raw counts'!J$1246*10000</f>
        <v>0</v>
      </c>
      <c r="K1177">
        <f>'Raw counts'!K1177/'Raw counts'!K$1246*10000</f>
        <v>0</v>
      </c>
      <c r="L1177">
        <f>'Raw counts'!L1177/'Raw counts'!L$1246*10000</f>
        <v>0</v>
      </c>
      <c r="M1177">
        <f>'Raw counts'!M1177/'Raw counts'!M$1246*10000</f>
        <v>0</v>
      </c>
      <c r="N1177">
        <f>'Raw counts'!N1177/'Raw counts'!N$1246*10000</f>
        <v>0</v>
      </c>
      <c r="O1177">
        <f>'Raw counts'!O1177/'Raw counts'!O$1246*10000</f>
        <v>0</v>
      </c>
      <c r="P1177">
        <f>'Raw counts'!P1177/'Raw counts'!P$1246*10000</f>
        <v>0</v>
      </c>
      <c r="Q1177">
        <f>'Raw counts'!Q1177/'Raw counts'!Q$1246*10000</f>
        <v>0</v>
      </c>
      <c r="R1177">
        <f>'Raw counts'!R1177/'Raw counts'!R$1246*10000</f>
        <v>0</v>
      </c>
      <c r="S1177">
        <f>'Raw counts'!S1177/'Raw counts'!S$1246*10000</f>
        <v>0</v>
      </c>
      <c r="T1177">
        <f>'Raw counts'!T1177/'Raw counts'!T$1246*10000</f>
        <v>0</v>
      </c>
      <c r="U1177">
        <f>'Raw counts'!U1177/'Raw counts'!U$1246*10000</f>
        <v>0</v>
      </c>
      <c r="V1177">
        <f t="shared" si="73"/>
        <v>0</v>
      </c>
      <c r="W1177" t="str">
        <f t="shared" si="74"/>
        <v/>
      </c>
      <c r="X1177">
        <f t="shared" si="72"/>
        <v>0</v>
      </c>
      <c r="Y1177">
        <f t="shared" si="75"/>
        <v>0</v>
      </c>
    </row>
    <row r="1178" spans="1:25" x14ac:dyDescent="0.25">
      <c r="A1178">
        <v>10720</v>
      </c>
      <c r="B1178" t="s">
        <v>1219</v>
      </c>
      <c r="C1178">
        <v>57500</v>
      </c>
      <c r="D1178">
        <v>1091</v>
      </c>
      <c r="E1178">
        <f>'Raw counts'!E1178/'Raw counts'!E$1246*10000</f>
        <v>0</v>
      </c>
      <c r="F1178">
        <f>'Raw counts'!F1178/'Raw counts'!F$1246*10000</f>
        <v>0</v>
      </c>
      <c r="G1178">
        <f>'Raw counts'!G1178/'Raw counts'!G$1246*10000</f>
        <v>0</v>
      </c>
      <c r="H1178">
        <f>'Raw counts'!H1178/'Raw counts'!H$1246*10000</f>
        <v>0</v>
      </c>
      <c r="I1178">
        <f>'Raw counts'!I1178/'Raw counts'!I$1246*10000</f>
        <v>0</v>
      </c>
      <c r="J1178">
        <f>'Raw counts'!J1178/'Raw counts'!J$1246*10000</f>
        <v>0</v>
      </c>
      <c r="K1178">
        <f>'Raw counts'!K1178/'Raw counts'!K$1246*10000</f>
        <v>0</v>
      </c>
      <c r="L1178">
        <f>'Raw counts'!L1178/'Raw counts'!L$1246*10000</f>
        <v>0</v>
      </c>
      <c r="M1178">
        <f>'Raw counts'!M1178/'Raw counts'!M$1246*10000</f>
        <v>0</v>
      </c>
      <c r="N1178">
        <f>'Raw counts'!N1178/'Raw counts'!N$1246*10000</f>
        <v>0</v>
      </c>
      <c r="O1178">
        <f>'Raw counts'!O1178/'Raw counts'!O$1246*10000</f>
        <v>0</v>
      </c>
      <c r="P1178">
        <f>'Raw counts'!P1178/'Raw counts'!P$1246*10000</f>
        <v>0</v>
      </c>
      <c r="Q1178">
        <f>'Raw counts'!Q1178/'Raw counts'!Q$1246*10000</f>
        <v>0</v>
      </c>
      <c r="R1178">
        <f>'Raw counts'!R1178/'Raw counts'!R$1246*10000</f>
        <v>0</v>
      </c>
      <c r="S1178">
        <f>'Raw counts'!S1178/'Raw counts'!S$1246*10000</f>
        <v>0</v>
      </c>
      <c r="T1178">
        <f>'Raw counts'!T1178/'Raw counts'!T$1246*10000</f>
        <v>0</v>
      </c>
      <c r="U1178">
        <f>'Raw counts'!U1178/'Raw counts'!U$1246*10000</f>
        <v>0</v>
      </c>
      <c r="V1178">
        <f t="shared" si="73"/>
        <v>0</v>
      </c>
      <c r="W1178" t="str">
        <f t="shared" si="74"/>
        <v/>
      </c>
      <c r="X1178">
        <f t="shared" si="72"/>
        <v>0</v>
      </c>
      <c r="Y1178">
        <f t="shared" si="75"/>
        <v>0</v>
      </c>
    </row>
    <row r="1179" spans="1:25" x14ac:dyDescent="0.25">
      <c r="A1179">
        <v>10721</v>
      </c>
      <c r="B1179" t="s">
        <v>1220</v>
      </c>
      <c r="C1179">
        <v>57400</v>
      </c>
      <c r="D1179">
        <v>1091</v>
      </c>
      <c r="E1179">
        <f>'Raw counts'!E1179/'Raw counts'!E$1246*10000</f>
        <v>0</v>
      </c>
      <c r="F1179">
        <f>'Raw counts'!F1179/'Raw counts'!F$1246*10000</f>
        <v>0</v>
      </c>
      <c r="G1179">
        <f>'Raw counts'!G1179/'Raw counts'!G$1246*10000</f>
        <v>0</v>
      </c>
      <c r="H1179">
        <f>'Raw counts'!H1179/'Raw counts'!H$1246*10000</f>
        <v>0</v>
      </c>
      <c r="I1179">
        <f>'Raw counts'!I1179/'Raw counts'!I$1246*10000</f>
        <v>0</v>
      </c>
      <c r="J1179">
        <f>'Raw counts'!J1179/'Raw counts'!J$1246*10000</f>
        <v>0</v>
      </c>
      <c r="K1179">
        <f>'Raw counts'!K1179/'Raw counts'!K$1246*10000</f>
        <v>0</v>
      </c>
      <c r="L1179">
        <f>'Raw counts'!L1179/'Raw counts'!L$1246*10000</f>
        <v>0</v>
      </c>
      <c r="M1179">
        <f>'Raw counts'!M1179/'Raw counts'!M$1246*10000</f>
        <v>0</v>
      </c>
      <c r="N1179">
        <f>'Raw counts'!N1179/'Raw counts'!N$1246*10000</f>
        <v>0</v>
      </c>
      <c r="O1179">
        <f>'Raw counts'!O1179/'Raw counts'!O$1246*10000</f>
        <v>0</v>
      </c>
      <c r="P1179">
        <f>'Raw counts'!P1179/'Raw counts'!P$1246*10000</f>
        <v>0</v>
      </c>
      <c r="Q1179">
        <f>'Raw counts'!Q1179/'Raw counts'!Q$1246*10000</f>
        <v>0</v>
      </c>
      <c r="R1179">
        <f>'Raw counts'!R1179/'Raw counts'!R$1246*10000</f>
        <v>0</v>
      </c>
      <c r="S1179">
        <f>'Raw counts'!S1179/'Raw counts'!S$1246*10000</f>
        <v>0</v>
      </c>
      <c r="T1179">
        <f>'Raw counts'!T1179/'Raw counts'!T$1246*10000</f>
        <v>0</v>
      </c>
      <c r="U1179">
        <f>'Raw counts'!U1179/'Raw counts'!U$1246*10000</f>
        <v>0</v>
      </c>
      <c r="V1179">
        <f t="shared" si="73"/>
        <v>0</v>
      </c>
      <c r="W1179" t="str">
        <f t="shared" si="74"/>
        <v/>
      </c>
      <c r="X1179">
        <f t="shared" si="72"/>
        <v>0</v>
      </c>
      <c r="Y1179">
        <f t="shared" si="75"/>
        <v>0</v>
      </c>
    </row>
    <row r="1180" spans="1:25" x14ac:dyDescent="0.25">
      <c r="A1180">
        <v>10722</v>
      </c>
      <c r="B1180" t="s">
        <v>1221</v>
      </c>
      <c r="C1180">
        <v>57300</v>
      </c>
      <c r="D1180">
        <v>1091</v>
      </c>
      <c r="E1180">
        <f>'Raw counts'!E1180/'Raw counts'!E$1246*10000</f>
        <v>0</v>
      </c>
      <c r="F1180">
        <f>'Raw counts'!F1180/'Raw counts'!F$1246*10000</f>
        <v>0</v>
      </c>
      <c r="G1180">
        <f>'Raw counts'!G1180/'Raw counts'!G$1246*10000</f>
        <v>0</v>
      </c>
      <c r="H1180">
        <f>'Raw counts'!H1180/'Raw counts'!H$1246*10000</f>
        <v>0</v>
      </c>
      <c r="I1180">
        <f>'Raw counts'!I1180/'Raw counts'!I$1246*10000</f>
        <v>0</v>
      </c>
      <c r="J1180">
        <f>'Raw counts'!J1180/'Raw counts'!J$1246*10000</f>
        <v>0</v>
      </c>
      <c r="K1180">
        <f>'Raw counts'!K1180/'Raw counts'!K$1246*10000</f>
        <v>0</v>
      </c>
      <c r="L1180">
        <f>'Raw counts'!L1180/'Raw counts'!L$1246*10000</f>
        <v>0</v>
      </c>
      <c r="M1180">
        <f>'Raw counts'!M1180/'Raw counts'!M$1246*10000</f>
        <v>0</v>
      </c>
      <c r="N1180">
        <f>'Raw counts'!N1180/'Raw counts'!N$1246*10000</f>
        <v>0</v>
      </c>
      <c r="O1180">
        <f>'Raw counts'!O1180/'Raw counts'!O$1246*10000</f>
        <v>0</v>
      </c>
      <c r="P1180">
        <f>'Raw counts'!P1180/'Raw counts'!P$1246*10000</f>
        <v>0</v>
      </c>
      <c r="Q1180">
        <f>'Raw counts'!Q1180/'Raw counts'!Q$1246*10000</f>
        <v>0</v>
      </c>
      <c r="R1180">
        <f>'Raw counts'!R1180/'Raw counts'!R$1246*10000</f>
        <v>0</v>
      </c>
      <c r="S1180">
        <f>'Raw counts'!S1180/'Raw counts'!S$1246*10000</f>
        <v>0</v>
      </c>
      <c r="T1180">
        <f>'Raw counts'!T1180/'Raw counts'!T$1246*10000</f>
        <v>0</v>
      </c>
      <c r="U1180">
        <f>'Raw counts'!U1180/'Raw counts'!U$1246*10000</f>
        <v>0</v>
      </c>
      <c r="V1180">
        <f t="shared" si="73"/>
        <v>0</v>
      </c>
      <c r="W1180" t="str">
        <f t="shared" si="74"/>
        <v/>
      </c>
      <c r="X1180">
        <f t="shared" si="72"/>
        <v>0</v>
      </c>
      <c r="Y1180">
        <f t="shared" si="75"/>
        <v>0</v>
      </c>
    </row>
    <row r="1181" spans="1:25" x14ac:dyDescent="0.25">
      <c r="A1181">
        <v>10723</v>
      </c>
      <c r="B1181" t="s">
        <v>1222</v>
      </c>
      <c r="C1181">
        <v>57900</v>
      </c>
      <c r="D1181">
        <v>936</v>
      </c>
      <c r="E1181">
        <f>'Raw counts'!E1181/'Raw counts'!E$1246*10000</f>
        <v>0</v>
      </c>
      <c r="F1181">
        <f>'Raw counts'!F1181/'Raw counts'!F$1246*10000</f>
        <v>0</v>
      </c>
      <c r="G1181">
        <f>'Raw counts'!G1181/'Raw counts'!G$1246*10000</f>
        <v>0</v>
      </c>
      <c r="H1181">
        <f>'Raw counts'!H1181/'Raw counts'!H$1246*10000</f>
        <v>0</v>
      </c>
      <c r="I1181">
        <f>'Raw counts'!I1181/'Raw counts'!I$1246*10000</f>
        <v>0</v>
      </c>
      <c r="J1181">
        <f>'Raw counts'!J1181/'Raw counts'!J$1246*10000</f>
        <v>0</v>
      </c>
      <c r="K1181">
        <f>'Raw counts'!K1181/'Raw counts'!K$1246*10000</f>
        <v>0</v>
      </c>
      <c r="L1181">
        <f>'Raw counts'!L1181/'Raw counts'!L$1246*10000</f>
        <v>0</v>
      </c>
      <c r="M1181">
        <f>'Raw counts'!M1181/'Raw counts'!M$1246*10000</f>
        <v>0</v>
      </c>
      <c r="N1181">
        <f>'Raw counts'!N1181/'Raw counts'!N$1246*10000</f>
        <v>0</v>
      </c>
      <c r="O1181">
        <f>'Raw counts'!O1181/'Raw counts'!O$1246*10000</f>
        <v>0</v>
      </c>
      <c r="P1181">
        <f>'Raw counts'!P1181/'Raw counts'!P$1246*10000</f>
        <v>0</v>
      </c>
      <c r="Q1181">
        <f>'Raw counts'!Q1181/'Raw counts'!Q$1246*10000</f>
        <v>0</v>
      </c>
      <c r="R1181">
        <f>'Raw counts'!R1181/'Raw counts'!R$1246*10000</f>
        <v>0</v>
      </c>
      <c r="S1181">
        <f>'Raw counts'!S1181/'Raw counts'!S$1246*10000</f>
        <v>0</v>
      </c>
      <c r="T1181">
        <f>'Raw counts'!T1181/'Raw counts'!T$1246*10000</f>
        <v>0</v>
      </c>
      <c r="U1181">
        <f>'Raw counts'!U1181/'Raw counts'!U$1246*10000</f>
        <v>0</v>
      </c>
      <c r="V1181">
        <f t="shared" si="73"/>
        <v>0</v>
      </c>
      <c r="W1181" t="str">
        <f t="shared" si="74"/>
        <v/>
      </c>
      <c r="X1181">
        <f t="shared" si="72"/>
        <v>0</v>
      </c>
      <c r="Y1181">
        <f t="shared" si="75"/>
        <v>0</v>
      </c>
    </row>
    <row r="1182" spans="1:25" x14ac:dyDescent="0.25">
      <c r="A1182">
        <v>10724</v>
      </c>
      <c r="B1182" t="s">
        <v>1223</v>
      </c>
      <c r="C1182">
        <v>57800</v>
      </c>
      <c r="D1182">
        <v>936</v>
      </c>
      <c r="E1182">
        <f>'Raw counts'!E1182/'Raw counts'!E$1246*10000</f>
        <v>0</v>
      </c>
      <c r="F1182">
        <f>'Raw counts'!F1182/'Raw counts'!F$1246*10000</f>
        <v>0</v>
      </c>
      <c r="G1182">
        <f>'Raw counts'!G1182/'Raw counts'!G$1246*10000</f>
        <v>0</v>
      </c>
      <c r="H1182">
        <f>'Raw counts'!H1182/'Raw counts'!H$1246*10000</f>
        <v>0</v>
      </c>
      <c r="I1182">
        <f>'Raw counts'!I1182/'Raw counts'!I$1246*10000</f>
        <v>0</v>
      </c>
      <c r="J1182">
        <f>'Raw counts'!J1182/'Raw counts'!J$1246*10000</f>
        <v>0</v>
      </c>
      <c r="K1182">
        <f>'Raw counts'!K1182/'Raw counts'!K$1246*10000</f>
        <v>0</v>
      </c>
      <c r="L1182">
        <f>'Raw counts'!L1182/'Raw counts'!L$1246*10000</f>
        <v>0</v>
      </c>
      <c r="M1182">
        <f>'Raw counts'!M1182/'Raw counts'!M$1246*10000</f>
        <v>0</v>
      </c>
      <c r="N1182">
        <f>'Raw counts'!N1182/'Raw counts'!N$1246*10000</f>
        <v>0</v>
      </c>
      <c r="O1182">
        <f>'Raw counts'!O1182/'Raw counts'!O$1246*10000</f>
        <v>0</v>
      </c>
      <c r="P1182">
        <f>'Raw counts'!P1182/'Raw counts'!P$1246*10000</f>
        <v>0</v>
      </c>
      <c r="Q1182">
        <f>'Raw counts'!Q1182/'Raw counts'!Q$1246*10000</f>
        <v>0</v>
      </c>
      <c r="R1182">
        <f>'Raw counts'!R1182/'Raw counts'!R$1246*10000</f>
        <v>0</v>
      </c>
      <c r="S1182">
        <f>'Raw counts'!S1182/'Raw counts'!S$1246*10000</f>
        <v>0</v>
      </c>
      <c r="T1182">
        <f>'Raw counts'!T1182/'Raw counts'!T$1246*10000</f>
        <v>0</v>
      </c>
      <c r="U1182">
        <f>'Raw counts'!U1182/'Raw counts'!U$1246*10000</f>
        <v>0</v>
      </c>
      <c r="V1182">
        <f t="shared" si="73"/>
        <v>0</v>
      </c>
      <c r="W1182" t="str">
        <f t="shared" si="74"/>
        <v/>
      </c>
      <c r="X1182">
        <f t="shared" si="72"/>
        <v>0</v>
      </c>
      <c r="Y1182">
        <f t="shared" si="75"/>
        <v>0</v>
      </c>
    </row>
    <row r="1183" spans="1:25" x14ac:dyDescent="0.25">
      <c r="A1183">
        <v>10725</v>
      </c>
      <c r="B1183" t="s">
        <v>1224</v>
      </c>
      <c r="C1183">
        <v>57700</v>
      </c>
      <c r="D1183">
        <v>936</v>
      </c>
      <c r="E1183">
        <f>'Raw counts'!E1183/'Raw counts'!E$1246*10000</f>
        <v>0</v>
      </c>
      <c r="F1183">
        <f>'Raw counts'!F1183/'Raw counts'!F$1246*10000</f>
        <v>0</v>
      </c>
      <c r="G1183">
        <f>'Raw counts'!G1183/'Raw counts'!G$1246*10000</f>
        <v>0</v>
      </c>
      <c r="H1183">
        <f>'Raw counts'!H1183/'Raw counts'!H$1246*10000</f>
        <v>0</v>
      </c>
      <c r="I1183">
        <f>'Raw counts'!I1183/'Raw counts'!I$1246*10000</f>
        <v>0</v>
      </c>
      <c r="J1183">
        <f>'Raw counts'!J1183/'Raw counts'!J$1246*10000</f>
        <v>0</v>
      </c>
      <c r="K1183">
        <f>'Raw counts'!K1183/'Raw counts'!K$1246*10000</f>
        <v>0</v>
      </c>
      <c r="L1183">
        <f>'Raw counts'!L1183/'Raw counts'!L$1246*10000</f>
        <v>0</v>
      </c>
      <c r="M1183">
        <f>'Raw counts'!M1183/'Raw counts'!M$1246*10000</f>
        <v>0</v>
      </c>
      <c r="N1183">
        <f>'Raw counts'!N1183/'Raw counts'!N$1246*10000</f>
        <v>0</v>
      </c>
      <c r="O1183">
        <f>'Raw counts'!O1183/'Raw counts'!O$1246*10000</f>
        <v>0</v>
      </c>
      <c r="P1183">
        <f>'Raw counts'!P1183/'Raw counts'!P$1246*10000</f>
        <v>0</v>
      </c>
      <c r="Q1183">
        <f>'Raw counts'!Q1183/'Raw counts'!Q$1246*10000</f>
        <v>0</v>
      </c>
      <c r="R1183">
        <f>'Raw counts'!R1183/'Raw counts'!R$1246*10000</f>
        <v>0</v>
      </c>
      <c r="S1183">
        <f>'Raw counts'!S1183/'Raw counts'!S$1246*10000</f>
        <v>0</v>
      </c>
      <c r="T1183">
        <f>'Raw counts'!T1183/'Raw counts'!T$1246*10000</f>
        <v>0</v>
      </c>
      <c r="U1183">
        <f>'Raw counts'!U1183/'Raw counts'!U$1246*10000</f>
        <v>0</v>
      </c>
      <c r="V1183">
        <f t="shared" si="73"/>
        <v>0</v>
      </c>
      <c r="W1183" t="str">
        <f t="shared" si="74"/>
        <v/>
      </c>
      <c r="X1183">
        <f t="shared" si="72"/>
        <v>0</v>
      </c>
      <c r="Y1183">
        <f t="shared" si="75"/>
        <v>0</v>
      </c>
    </row>
    <row r="1184" spans="1:25" x14ac:dyDescent="0.25">
      <c r="A1184">
        <v>10726</v>
      </c>
      <c r="B1184" t="s">
        <v>1225</v>
      </c>
      <c r="C1184">
        <v>58300</v>
      </c>
      <c r="D1184">
        <v>944</v>
      </c>
      <c r="E1184">
        <f>'Raw counts'!E1184/'Raw counts'!E$1246*10000</f>
        <v>0</v>
      </c>
      <c r="F1184">
        <f>'Raw counts'!F1184/'Raw counts'!F$1246*10000</f>
        <v>0</v>
      </c>
      <c r="G1184">
        <f>'Raw counts'!G1184/'Raw counts'!G$1246*10000</f>
        <v>0</v>
      </c>
      <c r="H1184">
        <f>'Raw counts'!H1184/'Raw counts'!H$1246*10000</f>
        <v>0</v>
      </c>
      <c r="I1184">
        <f>'Raw counts'!I1184/'Raw counts'!I$1246*10000</f>
        <v>0</v>
      </c>
      <c r="J1184">
        <f>'Raw counts'!J1184/'Raw counts'!J$1246*10000</f>
        <v>0</v>
      </c>
      <c r="K1184">
        <f>'Raw counts'!K1184/'Raw counts'!K$1246*10000</f>
        <v>0</v>
      </c>
      <c r="L1184">
        <f>'Raw counts'!L1184/'Raw counts'!L$1246*10000</f>
        <v>0</v>
      </c>
      <c r="M1184">
        <f>'Raw counts'!M1184/'Raw counts'!M$1246*10000</f>
        <v>0</v>
      </c>
      <c r="N1184">
        <f>'Raw counts'!N1184/'Raw counts'!N$1246*10000</f>
        <v>0</v>
      </c>
      <c r="O1184">
        <f>'Raw counts'!O1184/'Raw counts'!O$1246*10000</f>
        <v>0</v>
      </c>
      <c r="P1184">
        <f>'Raw counts'!P1184/'Raw counts'!P$1246*10000</f>
        <v>0</v>
      </c>
      <c r="Q1184">
        <f>'Raw counts'!Q1184/'Raw counts'!Q$1246*10000</f>
        <v>0</v>
      </c>
      <c r="R1184">
        <f>'Raw counts'!R1184/'Raw counts'!R$1246*10000</f>
        <v>0</v>
      </c>
      <c r="S1184">
        <f>'Raw counts'!S1184/'Raw counts'!S$1246*10000</f>
        <v>0</v>
      </c>
      <c r="T1184">
        <f>'Raw counts'!T1184/'Raw counts'!T$1246*10000</f>
        <v>0</v>
      </c>
      <c r="U1184">
        <f>'Raw counts'!U1184/'Raw counts'!U$1246*10000</f>
        <v>0</v>
      </c>
      <c r="V1184">
        <f t="shared" si="73"/>
        <v>0</v>
      </c>
      <c r="W1184" t="str">
        <f t="shared" si="74"/>
        <v/>
      </c>
      <c r="X1184">
        <f t="shared" si="72"/>
        <v>0</v>
      </c>
      <c r="Y1184">
        <f t="shared" si="75"/>
        <v>0</v>
      </c>
    </row>
    <row r="1185" spans="1:25" x14ac:dyDescent="0.25">
      <c r="A1185">
        <v>10727</v>
      </c>
      <c r="B1185" t="s">
        <v>1226</v>
      </c>
      <c r="C1185">
        <v>58200</v>
      </c>
      <c r="D1185">
        <v>944</v>
      </c>
      <c r="E1185">
        <f>'Raw counts'!E1185/'Raw counts'!E$1246*10000</f>
        <v>0</v>
      </c>
      <c r="F1185">
        <f>'Raw counts'!F1185/'Raw counts'!F$1246*10000</f>
        <v>0</v>
      </c>
      <c r="G1185">
        <f>'Raw counts'!G1185/'Raw counts'!G$1246*10000</f>
        <v>0</v>
      </c>
      <c r="H1185">
        <f>'Raw counts'!H1185/'Raw counts'!H$1246*10000</f>
        <v>0</v>
      </c>
      <c r="I1185">
        <f>'Raw counts'!I1185/'Raw counts'!I$1246*10000</f>
        <v>0</v>
      </c>
      <c r="J1185">
        <f>'Raw counts'!J1185/'Raw counts'!J$1246*10000</f>
        <v>0</v>
      </c>
      <c r="K1185">
        <f>'Raw counts'!K1185/'Raw counts'!K$1246*10000</f>
        <v>0</v>
      </c>
      <c r="L1185">
        <f>'Raw counts'!L1185/'Raw counts'!L$1246*10000</f>
        <v>0</v>
      </c>
      <c r="M1185">
        <f>'Raw counts'!M1185/'Raw counts'!M$1246*10000</f>
        <v>0</v>
      </c>
      <c r="N1185">
        <f>'Raw counts'!N1185/'Raw counts'!N$1246*10000</f>
        <v>0</v>
      </c>
      <c r="O1185">
        <f>'Raw counts'!O1185/'Raw counts'!O$1246*10000</f>
        <v>0</v>
      </c>
      <c r="P1185">
        <f>'Raw counts'!P1185/'Raw counts'!P$1246*10000</f>
        <v>0</v>
      </c>
      <c r="Q1185">
        <f>'Raw counts'!Q1185/'Raw counts'!Q$1246*10000</f>
        <v>0</v>
      </c>
      <c r="R1185">
        <f>'Raw counts'!R1185/'Raw counts'!R$1246*10000</f>
        <v>0</v>
      </c>
      <c r="S1185">
        <f>'Raw counts'!S1185/'Raw counts'!S$1246*10000</f>
        <v>0</v>
      </c>
      <c r="T1185">
        <f>'Raw counts'!T1185/'Raw counts'!T$1246*10000</f>
        <v>0</v>
      </c>
      <c r="U1185">
        <f>'Raw counts'!U1185/'Raw counts'!U$1246*10000</f>
        <v>0</v>
      </c>
      <c r="V1185">
        <f t="shared" si="73"/>
        <v>0</v>
      </c>
      <c r="W1185" t="str">
        <f t="shared" si="74"/>
        <v/>
      </c>
      <c r="X1185">
        <f t="shared" si="72"/>
        <v>0</v>
      </c>
      <c r="Y1185">
        <f t="shared" si="75"/>
        <v>0</v>
      </c>
    </row>
    <row r="1186" spans="1:25" x14ac:dyDescent="0.25">
      <c r="A1186">
        <v>10728</v>
      </c>
      <c r="B1186" t="s">
        <v>1227</v>
      </c>
      <c r="C1186">
        <v>58100</v>
      </c>
      <c r="D1186">
        <v>944</v>
      </c>
      <c r="E1186">
        <f>'Raw counts'!E1186/'Raw counts'!E$1246*10000</f>
        <v>0</v>
      </c>
      <c r="F1186">
        <f>'Raw counts'!F1186/'Raw counts'!F$1246*10000</f>
        <v>0</v>
      </c>
      <c r="G1186">
        <f>'Raw counts'!G1186/'Raw counts'!G$1246*10000</f>
        <v>0</v>
      </c>
      <c r="H1186">
        <f>'Raw counts'!H1186/'Raw counts'!H$1246*10000</f>
        <v>0</v>
      </c>
      <c r="I1186">
        <f>'Raw counts'!I1186/'Raw counts'!I$1246*10000</f>
        <v>0</v>
      </c>
      <c r="J1186">
        <f>'Raw counts'!J1186/'Raw counts'!J$1246*10000</f>
        <v>0</v>
      </c>
      <c r="K1186">
        <f>'Raw counts'!K1186/'Raw counts'!K$1246*10000</f>
        <v>0</v>
      </c>
      <c r="L1186">
        <f>'Raw counts'!L1186/'Raw counts'!L$1246*10000</f>
        <v>0</v>
      </c>
      <c r="M1186">
        <f>'Raw counts'!M1186/'Raw counts'!M$1246*10000</f>
        <v>0</v>
      </c>
      <c r="N1186">
        <f>'Raw counts'!N1186/'Raw counts'!N$1246*10000</f>
        <v>0</v>
      </c>
      <c r="O1186">
        <f>'Raw counts'!O1186/'Raw counts'!O$1246*10000</f>
        <v>0</v>
      </c>
      <c r="P1186">
        <f>'Raw counts'!P1186/'Raw counts'!P$1246*10000</f>
        <v>0</v>
      </c>
      <c r="Q1186">
        <f>'Raw counts'!Q1186/'Raw counts'!Q$1246*10000</f>
        <v>0</v>
      </c>
      <c r="R1186">
        <f>'Raw counts'!R1186/'Raw counts'!R$1246*10000</f>
        <v>0</v>
      </c>
      <c r="S1186">
        <f>'Raw counts'!S1186/'Raw counts'!S$1246*10000</f>
        <v>0</v>
      </c>
      <c r="T1186">
        <f>'Raw counts'!T1186/'Raw counts'!T$1246*10000</f>
        <v>0</v>
      </c>
      <c r="U1186">
        <f>'Raw counts'!U1186/'Raw counts'!U$1246*10000</f>
        <v>0</v>
      </c>
      <c r="V1186">
        <f t="shared" si="73"/>
        <v>0</v>
      </c>
      <c r="W1186" t="str">
        <f t="shared" si="74"/>
        <v/>
      </c>
      <c r="X1186">
        <f t="shared" si="72"/>
        <v>0</v>
      </c>
      <c r="Y1186">
        <f t="shared" si="75"/>
        <v>0</v>
      </c>
    </row>
    <row r="1187" spans="1:25" x14ac:dyDescent="0.25">
      <c r="A1187">
        <v>10729</v>
      </c>
      <c r="B1187" t="s">
        <v>1228</v>
      </c>
      <c r="C1187">
        <v>58700</v>
      </c>
      <c r="D1187">
        <v>951</v>
      </c>
      <c r="E1187">
        <f>'Raw counts'!E1187/'Raw counts'!E$1246*10000</f>
        <v>0</v>
      </c>
      <c r="F1187">
        <f>'Raw counts'!F1187/'Raw counts'!F$1246*10000</f>
        <v>0</v>
      </c>
      <c r="G1187">
        <f>'Raw counts'!G1187/'Raw counts'!G$1246*10000</f>
        <v>0</v>
      </c>
      <c r="H1187">
        <f>'Raw counts'!H1187/'Raw counts'!H$1246*10000</f>
        <v>0</v>
      </c>
      <c r="I1187">
        <f>'Raw counts'!I1187/'Raw counts'!I$1246*10000</f>
        <v>0</v>
      </c>
      <c r="J1187">
        <f>'Raw counts'!J1187/'Raw counts'!J$1246*10000</f>
        <v>0</v>
      </c>
      <c r="K1187">
        <f>'Raw counts'!K1187/'Raw counts'!K$1246*10000</f>
        <v>0</v>
      </c>
      <c r="L1187">
        <f>'Raw counts'!L1187/'Raw counts'!L$1246*10000</f>
        <v>0</v>
      </c>
      <c r="M1187">
        <f>'Raw counts'!M1187/'Raw counts'!M$1246*10000</f>
        <v>0</v>
      </c>
      <c r="N1187">
        <f>'Raw counts'!N1187/'Raw counts'!N$1246*10000</f>
        <v>0</v>
      </c>
      <c r="O1187">
        <f>'Raw counts'!O1187/'Raw counts'!O$1246*10000</f>
        <v>0</v>
      </c>
      <c r="P1187">
        <f>'Raw counts'!P1187/'Raw counts'!P$1246*10000</f>
        <v>0</v>
      </c>
      <c r="Q1187">
        <f>'Raw counts'!Q1187/'Raw counts'!Q$1246*10000</f>
        <v>0</v>
      </c>
      <c r="R1187">
        <f>'Raw counts'!R1187/'Raw counts'!R$1246*10000</f>
        <v>0</v>
      </c>
      <c r="S1187">
        <f>'Raw counts'!S1187/'Raw counts'!S$1246*10000</f>
        <v>0</v>
      </c>
      <c r="T1187">
        <f>'Raw counts'!T1187/'Raw counts'!T$1246*10000</f>
        <v>0</v>
      </c>
      <c r="U1187">
        <f>'Raw counts'!U1187/'Raw counts'!U$1246*10000</f>
        <v>0</v>
      </c>
      <c r="V1187">
        <f t="shared" si="73"/>
        <v>0</v>
      </c>
      <c r="W1187" t="str">
        <f t="shared" si="74"/>
        <v/>
      </c>
      <c r="X1187">
        <f t="shared" si="72"/>
        <v>0</v>
      </c>
      <c r="Y1187">
        <f t="shared" si="75"/>
        <v>0</v>
      </c>
    </row>
    <row r="1188" spans="1:25" x14ac:dyDescent="0.25">
      <c r="A1188">
        <v>10730</v>
      </c>
      <c r="B1188" t="s">
        <v>1229</v>
      </c>
      <c r="C1188">
        <v>58600</v>
      </c>
      <c r="D1188">
        <v>951</v>
      </c>
      <c r="E1188">
        <f>'Raw counts'!E1188/'Raw counts'!E$1246*10000</f>
        <v>0</v>
      </c>
      <c r="F1188">
        <f>'Raw counts'!F1188/'Raw counts'!F$1246*10000</f>
        <v>0</v>
      </c>
      <c r="G1188">
        <f>'Raw counts'!G1188/'Raw counts'!G$1246*10000</f>
        <v>0</v>
      </c>
      <c r="H1188">
        <f>'Raw counts'!H1188/'Raw counts'!H$1246*10000</f>
        <v>0</v>
      </c>
      <c r="I1188">
        <f>'Raw counts'!I1188/'Raw counts'!I$1246*10000</f>
        <v>0</v>
      </c>
      <c r="J1188">
        <f>'Raw counts'!J1188/'Raw counts'!J$1246*10000</f>
        <v>0</v>
      </c>
      <c r="K1188">
        <f>'Raw counts'!K1188/'Raw counts'!K$1246*10000</f>
        <v>0</v>
      </c>
      <c r="L1188">
        <f>'Raw counts'!L1188/'Raw counts'!L$1246*10000</f>
        <v>0</v>
      </c>
      <c r="M1188">
        <f>'Raw counts'!M1188/'Raw counts'!M$1246*10000</f>
        <v>0</v>
      </c>
      <c r="N1188">
        <f>'Raw counts'!N1188/'Raw counts'!N$1246*10000</f>
        <v>0</v>
      </c>
      <c r="O1188">
        <f>'Raw counts'!O1188/'Raw counts'!O$1246*10000</f>
        <v>0</v>
      </c>
      <c r="P1188">
        <f>'Raw counts'!P1188/'Raw counts'!P$1246*10000</f>
        <v>0</v>
      </c>
      <c r="Q1188">
        <f>'Raw counts'!Q1188/'Raw counts'!Q$1246*10000</f>
        <v>0</v>
      </c>
      <c r="R1188">
        <f>'Raw counts'!R1188/'Raw counts'!R$1246*10000</f>
        <v>0</v>
      </c>
      <c r="S1188">
        <f>'Raw counts'!S1188/'Raw counts'!S$1246*10000</f>
        <v>0</v>
      </c>
      <c r="T1188">
        <f>'Raw counts'!T1188/'Raw counts'!T$1246*10000</f>
        <v>0</v>
      </c>
      <c r="U1188">
        <f>'Raw counts'!U1188/'Raw counts'!U$1246*10000</f>
        <v>0</v>
      </c>
      <c r="V1188">
        <f t="shared" si="73"/>
        <v>0</v>
      </c>
      <c r="W1188" t="str">
        <f t="shared" si="74"/>
        <v/>
      </c>
      <c r="X1188">
        <f t="shared" si="72"/>
        <v>0</v>
      </c>
      <c r="Y1188">
        <f t="shared" si="75"/>
        <v>0</v>
      </c>
    </row>
    <row r="1189" spans="1:25" x14ac:dyDescent="0.25">
      <c r="A1189">
        <v>10731</v>
      </c>
      <c r="B1189" t="s">
        <v>1230</v>
      </c>
      <c r="C1189">
        <v>58500</v>
      </c>
      <c r="D1189">
        <v>951</v>
      </c>
      <c r="E1189">
        <f>'Raw counts'!E1189/'Raw counts'!E$1246*10000</f>
        <v>0</v>
      </c>
      <c r="F1189">
        <f>'Raw counts'!F1189/'Raw counts'!F$1246*10000</f>
        <v>0</v>
      </c>
      <c r="G1189">
        <f>'Raw counts'!G1189/'Raw counts'!G$1246*10000</f>
        <v>0</v>
      </c>
      <c r="H1189">
        <f>'Raw counts'!H1189/'Raw counts'!H$1246*10000</f>
        <v>0</v>
      </c>
      <c r="I1189">
        <f>'Raw counts'!I1189/'Raw counts'!I$1246*10000</f>
        <v>0</v>
      </c>
      <c r="J1189">
        <f>'Raw counts'!J1189/'Raw counts'!J$1246*10000</f>
        <v>0</v>
      </c>
      <c r="K1189">
        <f>'Raw counts'!K1189/'Raw counts'!K$1246*10000</f>
        <v>0</v>
      </c>
      <c r="L1189">
        <f>'Raw counts'!L1189/'Raw counts'!L$1246*10000</f>
        <v>0</v>
      </c>
      <c r="M1189">
        <f>'Raw counts'!M1189/'Raw counts'!M$1246*10000</f>
        <v>0</v>
      </c>
      <c r="N1189">
        <f>'Raw counts'!N1189/'Raw counts'!N$1246*10000</f>
        <v>0</v>
      </c>
      <c r="O1189">
        <f>'Raw counts'!O1189/'Raw counts'!O$1246*10000</f>
        <v>0</v>
      </c>
      <c r="P1189">
        <f>'Raw counts'!P1189/'Raw counts'!P$1246*10000</f>
        <v>0</v>
      </c>
      <c r="Q1189">
        <f>'Raw counts'!Q1189/'Raw counts'!Q$1246*10000</f>
        <v>0</v>
      </c>
      <c r="R1189">
        <f>'Raw counts'!R1189/'Raw counts'!R$1246*10000</f>
        <v>0</v>
      </c>
      <c r="S1189">
        <f>'Raw counts'!S1189/'Raw counts'!S$1246*10000</f>
        <v>0</v>
      </c>
      <c r="T1189">
        <f>'Raw counts'!T1189/'Raw counts'!T$1246*10000</f>
        <v>0</v>
      </c>
      <c r="U1189">
        <f>'Raw counts'!U1189/'Raw counts'!U$1246*10000</f>
        <v>0</v>
      </c>
      <c r="V1189">
        <f t="shared" si="73"/>
        <v>0</v>
      </c>
      <c r="W1189" t="str">
        <f t="shared" si="74"/>
        <v/>
      </c>
      <c r="X1189">
        <f t="shared" si="72"/>
        <v>0</v>
      </c>
      <c r="Y1189">
        <f t="shared" si="75"/>
        <v>0</v>
      </c>
    </row>
    <row r="1190" spans="1:25" x14ac:dyDescent="0.25">
      <c r="A1190">
        <v>10732</v>
      </c>
      <c r="B1190" t="s">
        <v>1231</v>
      </c>
      <c r="C1190">
        <v>59100</v>
      </c>
      <c r="D1190">
        <v>957</v>
      </c>
      <c r="E1190">
        <f>'Raw counts'!E1190/'Raw counts'!E$1246*10000</f>
        <v>0</v>
      </c>
      <c r="F1190">
        <f>'Raw counts'!F1190/'Raw counts'!F$1246*10000</f>
        <v>0</v>
      </c>
      <c r="G1190">
        <f>'Raw counts'!G1190/'Raw counts'!G$1246*10000</f>
        <v>0</v>
      </c>
      <c r="H1190">
        <f>'Raw counts'!H1190/'Raw counts'!H$1246*10000</f>
        <v>0</v>
      </c>
      <c r="I1190">
        <f>'Raw counts'!I1190/'Raw counts'!I$1246*10000</f>
        <v>0</v>
      </c>
      <c r="J1190">
        <f>'Raw counts'!J1190/'Raw counts'!J$1246*10000</f>
        <v>0</v>
      </c>
      <c r="K1190">
        <f>'Raw counts'!K1190/'Raw counts'!K$1246*10000</f>
        <v>0</v>
      </c>
      <c r="L1190">
        <f>'Raw counts'!L1190/'Raw counts'!L$1246*10000</f>
        <v>0</v>
      </c>
      <c r="M1190">
        <f>'Raw counts'!M1190/'Raw counts'!M$1246*10000</f>
        <v>0</v>
      </c>
      <c r="N1190">
        <f>'Raw counts'!N1190/'Raw counts'!N$1246*10000</f>
        <v>0</v>
      </c>
      <c r="O1190">
        <f>'Raw counts'!O1190/'Raw counts'!O$1246*10000</f>
        <v>0</v>
      </c>
      <c r="P1190">
        <f>'Raw counts'!P1190/'Raw counts'!P$1246*10000</f>
        <v>0</v>
      </c>
      <c r="Q1190">
        <f>'Raw counts'!Q1190/'Raw counts'!Q$1246*10000</f>
        <v>0</v>
      </c>
      <c r="R1190">
        <f>'Raw counts'!R1190/'Raw counts'!R$1246*10000</f>
        <v>0</v>
      </c>
      <c r="S1190">
        <f>'Raw counts'!S1190/'Raw counts'!S$1246*10000</f>
        <v>0</v>
      </c>
      <c r="T1190">
        <f>'Raw counts'!T1190/'Raw counts'!T$1246*10000</f>
        <v>0</v>
      </c>
      <c r="U1190">
        <f>'Raw counts'!U1190/'Raw counts'!U$1246*10000</f>
        <v>0</v>
      </c>
      <c r="V1190">
        <f t="shared" si="73"/>
        <v>0</v>
      </c>
      <c r="W1190" t="str">
        <f t="shared" si="74"/>
        <v/>
      </c>
      <c r="X1190">
        <f t="shared" si="72"/>
        <v>0</v>
      </c>
      <c r="Y1190">
        <f t="shared" si="75"/>
        <v>0</v>
      </c>
    </row>
    <row r="1191" spans="1:25" x14ac:dyDescent="0.25">
      <c r="A1191">
        <v>10733</v>
      </c>
      <c r="B1191" t="s">
        <v>1232</v>
      </c>
      <c r="C1191">
        <v>59000</v>
      </c>
      <c r="D1191">
        <v>957</v>
      </c>
      <c r="E1191">
        <f>'Raw counts'!E1191/'Raw counts'!E$1246*10000</f>
        <v>0</v>
      </c>
      <c r="F1191">
        <f>'Raw counts'!F1191/'Raw counts'!F$1246*10000</f>
        <v>0</v>
      </c>
      <c r="G1191">
        <f>'Raw counts'!G1191/'Raw counts'!G$1246*10000</f>
        <v>0</v>
      </c>
      <c r="H1191">
        <f>'Raw counts'!H1191/'Raw counts'!H$1246*10000</f>
        <v>0</v>
      </c>
      <c r="I1191">
        <f>'Raw counts'!I1191/'Raw counts'!I$1246*10000</f>
        <v>0</v>
      </c>
      <c r="J1191">
        <f>'Raw counts'!J1191/'Raw counts'!J$1246*10000</f>
        <v>0</v>
      </c>
      <c r="K1191">
        <f>'Raw counts'!K1191/'Raw counts'!K$1246*10000</f>
        <v>0</v>
      </c>
      <c r="L1191">
        <f>'Raw counts'!L1191/'Raw counts'!L$1246*10000</f>
        <v>0</v>
      </c>
      <c r="M1191">
        <f>'Raw counts'!M1191/'Raw counts'!M$1246*10000</f>
        <v>0</v>
      </c>
      <c r="N1191">
        <f>'Raw counts'!N1191/'Raw counts'!N$1246*10000</f>
        <v>0</v>
      </c>
      <c r="O1191">
        <f>'Raw counts'!O1191/'Raw counts'!O$1246*10000</f>
        <v>0</v>
      </c>
      <c r="P1191">
        <f>'Raw counts'!P1191/'Raw counts'!P$1246*10000</f>
        <v>0</v>
      </c>
      <c r="Q1191">
        <f>'Raw counts'!Q1191/'Raw counts'!Q$1246*10000</f>
        <v>0</v>
      </c>
      <c r="R1191">
        <f>'Raw counts'!R1191/'Raw counts'!R$1246*10000</f>
        <v>0</v>
      </c>
      <c r="S1191">
        <f>'Raw counts'!S1191/'Raw counts'!S$1246*10000</f>
        <v>0</v>
      </c>
      <c r="T1191">
        <f>'Raw counts'!T1191/'Raw counts'!T$1246*10000</f>
        <v>0</v>
      </c>
      <c r="U1191">
        <f>'Raw counts'!U1191/'Raw counts'!U$1246*10000</f>
        <v>0</v>
      </c>
      <c r="V1191">
        <f t="shared" si="73"/>
        <v>0</v>
      </c>
      <c r="W1191" t="str">
        <f t="shared" si="74"/>
        <v/>
      </c>
      <c r="X1191">
        <f t="shared" si="72"/>
        <v>0</v>
      </c>
      <c r="Y1191">
        <f t="shared" si="75"/>
        <v>0</v>
      </c>
    </row>
    <row r="1192" spans="1:25" x14ac:dyDescent="0.25">
      <c r="A1192">
        <v>10734</v>
      </c>
      <c r="B1192" t="s">
        <v>1233</v>
      </c>
      <c r="C1192">
        <v>58900</v>
      </c>
      <c r="D1192">
        <v>957</v>
      </c>
      <c r="E1192">
        <f>'Raw counts'!E1192/'Raw counts'!E$1246*10000</f>
        <v>0</v>
      </c>
      <c r="F1192">
        <f>'Raw counts'!F1192/'Raw counts'!F$1246*10000</f>
        <v>0</v>
      </c>
      <c r="G1192">
        <f>'Raw counts'!G1192/'Raw counts'!G$1246*10000</f>
        <v>0</v>
      </c>
      <c r="H1192">
        <f>'Raw counts'!H1192/'Raw counts'!H$1246*10000</f>
        <v>0</v>
      </c>
      <c r="I1192">
        <f>'Raw counts'!I1192/'Raw counts'!I$1246*10000</f>
        <v>0</v>
      </c>
      <c r="J1192">
        <f>'Raw counts'!J1192/'Raw counts'!J$1246*10000</f>
        <v>0</v>
      </c>
      <c r="K1192">
        <f>'Raw counts'!K1192/'Raw counts'!K$1246*10000</f>
        <v>0</v>
      </c>
      <c r="L1192">
        <f>'Raw counts'!L1192/'Raw counts'!L$1246*10000</f>
        <v>0</v>
      </c>
      <c r="M1192">
        <f>'Raw counts'!M1192/'Raw counts'!M$1246*10000</f>
        <v>0</v>
      </c>
      <c r="N1192">
        <f>'Raw counts'!N1192/'Raw counts'!N$1246*10000</f>
        <v>0</v>
      </c>
      <c r="O1192">
        <f>'Raw counts'!O1192/'Raw counts'!O$1246*10000</f>
        <v>0</v>
      </c>
      <c r="P1192">
        <f>'Raw counts'!P1192/'Raw counts'!P$1246*10000</f>
        <v>0</v>
      </c>
      <c r="Q1192">
        <f>'Raw counts'!Q1192/'Raw counts'!Q$1246*10000</f>
        <v>0</v>
      </c>
      <c r="R1192">
        <f>'Raw counts'!R1192/'Raw counts'!R$1246*10000</f>
        <v>0</v>
      </c>
      <c r="S1192">
        <f>'Raw counts'!S1192/'Raw counts'!S$1246*10000</f>
        <v>0</v>
      </c>
      <c r="T1192">
        <f>'Raw counts'!T1192/'Raw counts'!T$1246*10000</f>
        <v>0</v>
      </c>
      <c r="U1192">
        <f>'Raw counts'!U1192/'Raw counts'!U$1246*10000</f>
        <v>0</v>
      </c>
      <c r="V1192">
        <f t="shared" si="73"/>
        <v>0</v>
      </c>
      <c r="W1192" t="str">
        <f t="shared" si="74"/>
        <v/>
      </c>
      <c r="X1192">
        <f t="shared" si="72"/>
        <v>0</v>
      </c>
      <c r="Y1192">
        <f t="shared" si="75"/>
        <v>0</v>
      </c>
    </row>
    <row r="1193" spans="1:25" x14ac:dyDescent="0.25">
      <c r="A1193">
        <v>10735</v>
      </c>
      <c r="B1193" t="s">
        <v>1234</v>
      </c>
      <c r="C1193">
        <v>59500</v>
      </c>
      <c r="D1193">
        <v>968</v>
      </c>
      <c r="E1193">
        <f>'Raw counts'!E1193/'Raw counts'!E$1246*10000</f>
        <v>0</v>
      </c>
      <c r="F1193">
        <f>'Raw counts'!F1193/'Raw counts'!F$1246*10000</f>
        <v>0</v>
      </c>
      <c r="G1193">
        <f>'Raw counts'!G1193/'Raw counts'!G$1246*10000</f>
        <v>0</v>
      </c>
      <c r="H1193">
        <f>'Raw counts'!H1193/'Raw counts'!H$1246*10000</f>
        <v>0</v>
      </c>
      <c r="I1193">
        <f>'Raw counts'!I1193/'Raw counts'!I$1246*10000</f>
        <v>0</v>
      </c>
      <c r="J1193">
        <f>'Raw counts'!J1193/'Raw counts'!J$1246*10000</f>
        <v>0</v>
      </c>
      <c r="K1193">
        <f>'Raw counts'!K1193/'Raw counts'!K$1246*10000</f>
        <v>0</v>
      </c>
      <c r="L1193">
        <f>'Raw counts'!L1193/'Raw counts'!L$1246*10000</f>
        <v>0</v>
      </c>
      <c r="M1193">
        <f>'Raw counts'!M1193/'Raw counts'!M$1246*10000</f>
        <v>0</v>
      </c>
      <c r="N1193">
        <f>'Raw counts'!N1193/'Raw counts'!N$1246*10000</f>
        <v>0</v>
      </c>
      <c r="O1193">
        <f>'Raw counts'!O1193/'Raw counts'!O$1246*10000</f>
        <v>0</v>
      </c>
      <c r="P1193">
        <f>'Raw counts'!P1193/'Raw counts'!P$1246*10000</f>
        <v>0</v>
      </c>
      <c r="Q1193">
        <f>'Raw counts'!Q1193/'Raw counts'!Q$1246*10000</f>
        <v>0</v>
      </c>
      <c r="R1193">
        <f>'Raw counts'!R1193/'Raw counts'!R$1246*10000</f>
        <v>0</v>
      </c>
      <c r="S1193">
        <f>'Raw counts'!S1193/'Raw counts'!S$1246*10000</f>
        <v>0</v>
      </c>
      <c r="T1193">
        <f>'Raw counts'!T1193/'Raw counts'!T$1246*10000</f>
        <v>0</v>
      </c>
      <c r="U1193">
        <f>'Raw counts'!U1193/'Raw counts'!U$1246*10000</f>
        <v>0</v>
      </c>
      <c r="V1193">
        <f t="shared" si="73"/>
        <v>0</v>
      </c>
      <c r="W1193" t="str">
        <f t="shared" si="74"/>
        <v/>
      </c>
      <c r="X1193">
        <f t="shared" si="72"/>
        <v>0</v>
      </c>
      <c r="Y1193">
        <f t="shared" si="75"/>
        <v>0</v>
      </c>
    </row>
    <row r="1194" spans="1:25" x14ac:dyDescent="0.25">
      <c r="A1194">
        <v>10736</v>
      </c>
      <c r="B1194" t="s">
        <v>1235</v>
      </c>
      <c r="C1194">
        <v>59400</v>
      </c>
      <c r="D1194">
        <v>968</v>
      </c>
      <c r="E1194">
        <f>'Raw counts'!E1194/'Raw counts'!E$1246*10000</f>
        <v>0</v>
      </c>
      <c r="F1194">
        <f>'Raw counts'!F1194/'Raw counts'!F$1246*10000</f>
        <v>0</v>
      </c>
      <c r="G1194">
        <f>'Raw counts'!G1194/'Raw counts'!G$1246*10000</f>
        <v>0</v>
      </c>
      <c r="H1194">
        <f>'Raw counts'!H1194/'Raw counts'!H$1246*10000</f>
        <v>0</v>
      </c>
      <c r="I1194">
        <f>'Raw counts'!I1194/'Raw counts'!I$1246*10000</f>
        <v>0</v>
      </c>
      <c r="J1194">
        <f>'Raw counts'!J1194/'Raw counts'!J$1246*10000</f>
        <v>0</v>
      </c>
      <c r="K1194">
        <f>'Raw counts'!K1194/'Raw counts'!K$1246*10000</f>
        <v>0</v>
      </c>
      <c r="L1194">
        <f>'Raw counts'!L1194/'Raw counts'!L$1246*10000</f>
        <v>0</v>
      </c>
      <c r="M1194">
        <f>'Raw counts'!M1194/'Raw counts'!M$1246*10000</f>
        <v>0</v>
      </c>
      <c r="N1194">
        <f>'Raw counts'!N1194/'Raw counts'!N$1246*10000</f>
        <v>0</v>
      </c>
      <c r="O1194">
        <f>'Raw counts'!O1194/'Raw counts'!O$1246*10000</f>
        <v>0</v>
      </c>
      <c r="P1194">
        <f>'Raw counts'!P1194/'Raw counts'!P$1246*10000</f>
        <v>0</v>
      </c>
      <c r="Q1194">
        <f>'Raw counts'!Q1194/'Raw counts'!Q$1246*10000</f>
        <v>0</v>
      </c>
      <c r="R1194">
        <f>'Raw counts'!R1194/'Raw counts'!R$1246*10000</f>
        <v>0</v>
      </c>
      <c r="S1194">
        <f>'Raw counts'!S1194/'Raw counts'!S$1246*10000</f>
        <v>0</v>
      </c>
      <c r="T1194">
        <f>'Raw counts'!T1194/'Raw counts'!T$1246*10000</f>
        <v>0</v>
      </c>
      <c r="U1194">
        <f>'Raw counts'!U1194/'Raw counts'!U$1246*10000</f>
        <v>0</v>
      </c>
      <c r="V1194">
        <f t="shared" si="73"/>
        <v>0</v>
      </c>
      <c r="W1194" t="str">
        <f t="shared" si="74"/>
        <v/>
      </c>
      <c r="X1194">
        <f t="shared" si="72"/>
        <v>0</v>
      </c>
      <c r="Y1194">
        <f t="shared" si="75"/>
        <v>0</v>
      </c>
    </row>
    <row r="1195" spans="1:25" x14ac:dyDescent="0.25">
      <c r="A1195">
        <v>10737</v>
      </c>
      <c r="B1195" t="s">
        <v>1236</v>
      </c>
      <c r="C1195">
        <v>59300</v>
      </c>
      <c r="D1195">
        <v>968</v>
      </c>
      <c r="E1195">
        <f>'Raw counts'!E1195/'Raw counts'!E$1246*10000</f>
        <v>0</v>
      </c>
      <c r="F1195">
        <f>'Raw counts'!F1195/'Raw counts'!F$1246*10000</f>
        <v>0</v>
      </c>
      <c r="G1195">
        <f>'Raw counts'!G1195/'Raw counts'!G$1246*10000</f>
        <v>0</v>
      </c>
      <c r="H1195">
        <f>'Raw counts'!H1195/'Raw counts'!H$1246*10000</f>
        <v>0</v>
      </c>
      <c r="I1195">
        <f>'Raw counts'!I1195/'Raw counts'!I$1246*10000</f>
        <v>0</v>
      </c>
      <c r="J1195">
        <f>'Raw counts'!J1195/'Raw counts'!J$1246*10000</f>
        <v>0</v>
      </c>
      <c r="K1195">
        <f>'Raw counts'!K1195/'Raw counts'!K$1246*10000</f>
        <v>0</v>
      </c>
      <c r="L1195">
        <f>'Raw counts'!L1195/'Raw counts'!L$1246*10000</f>
        <v>0</v>
      </c>
      <c r="M1195">
        <f>'Raw counts'!M1195/'Raw counts'!M$1246*10000</f>
        <v>0</v>
      </c>
      <c r="N1195">
        <f>'Raw counts'!N1195/'Raw counts'!N$1246*10000</f>
        <v>0</v>
      </c>
      <c r="O1195">
        <f>'Raw counts'!O1195/'Raw counts'!O$1246*10000</f>
        <v>0</v>
      </c>
      <c r="P1195">
        <f>'Raw counts'!P1195/'Raw counts'!P$1246*10000</f>
        <v>0</v>
      </c>
      <c r="Q1195">
        <f>'Raw counts'!Q1195/'Raw counts'!Q$1246*10000</f>
        <v>0</v>
      </c>
      <c r="R1195">
        <f>'Raw counts'!R1195/'Raw counts'!R$1246*10000</f>
        <v>0</v>
      </c>
      <c r="S1195">
        <f>'Raw counts'!S1195/'Raw counts'!S$1246*10000</f>
        <v>0</v>
      </c>
      <c r="T1195">
        <f>'Raw counts'!T1195/'Raw counts'!T$1246*10000</f>
        <v>0</v>
      </c>
      <c r="U1195">
        <f>'Raw counts'!U1195/'Raw counts'!U$1246*10000</f>
        <v>0</v>
      </c>
      <c r="V1195">
        <f t="shared" si="73"/>
        <v>0</v>
      </c>
      <c r="W1195" t="str">
        <f t="shared" si="74"/>
        <v/>
      </c>
      <c r="X1195">
        <f t="shared" si="72"/>
        <v>0</v>
      </c>
      <c r="Y1195">
        <f t="shared" si="75"/>
        <v>0</v>
      </c>
    </row>
    <row r="1196" spans="1:25" x14ac:dyDescent="0.25">
      <c r="A1196">
        <v>12993</v>
      </c>
      <c r="B1196" t="s">
        <v>1237</v>
      </c>
      <c r="C1196">
        <v>2701</v>
      </c>
      <c r="D1196">
        <v>453</v>
      </c>
      <c r="E1196">
        <f>'Raw counts'!E1196/'Raw counts'!E$1246*10000</f>
        <v>0</v>
      </c>
      <c r="F1196">
        <f>'Raw counts'!F1196/'Raw counts'!F$1246*10000</f>
        <v>0</v>
      </c>
      <c r="G1196">
        <f>'Raw counts'!G1196/'Raw counts'!G$1246*10000</f>
        <v>0</v>
      </c>
      <c r="H1196">
        <f>'Raw counts'!H1196/'Raw counts'!H$1246*10000</f>
        <v>0</v>
      </c>
      <c r="I1196">
        <f>'Raw counts'!I1196/'Raw counts'!I$1246*10000</f>
        <v>0</v>
      </c>
      <c r="J1196">
        <f>'Raw counts'!J1196/'Raw counts'!J$1246*10000</f>
        <v>0</v>
      </c>
      <c r="K1196">
        <f>'Raw counts'!K1196/'Raw counts'!K$1246*10000</f>
        <v>0</v>
      </c>
      <c r="L1196">
        <f>'Raw counts'!L1196/'Raw counts'!L$1246*10000</f>
        <v>0</v>
      </c>
      <c r="M1196">
        <f>'Raw counts'!M1196/'Raw counts'!M$1246*10000</f>
        <v>0</v>
      </c>
      <c r="N1196">
        <f>'Raw counts'!N1196/'Raw counts'!N$1246*10000</f>
        <v>0</v>
      </c>
      <c r="O1196">
        <f>'Raw counts'!O1196/'Raw counts'!O$1246*10000</f>
        <v>0</v>
      </c>
      <c r="P1196">
        <f>'Raw counts'!P1196/'Raw counts'!P$1246*10000</f>
        <v>0</v>
      </c>
      <c r="Q1196">
        <f>'Raw counts'!Q1196/'Raw counts'!Q$1246*10000</f>
        <v>0</v>
      </c>
      <c r="R1196">
        <f>'Raw counts'!R1196/'Raw counts'!R$1246*10000</f>
        <v>0</v>
      </c>
      <c r="S1196">
        <f>'Raw counts'!S1196/'Raw counts'!S$1246*10000</f>
        <v>0</v>
      </c>
      <c r="T1196">
        <f>'Raw counts'!T1196/'Raw counts'!T$1246*10000</f>
        <v>0</v>
      </c>
      <c r="U1196">
        <f>'Raw counts'!U1196/'Raw counts'!U$1246*10000</f>
        <v>0</v>
      </c>
      <c r="V1196">
        <f t="shared" si="73"/>
        <v>0</v>
      </c>
      <c r="W1196" t="str">
        <f t="shared" si="74"/>
        <v/>
      </c>
      <c r="X1196">
        <f t="shared" si="72"/>
        <v>0</v>
      </c>
      <c r="Y1196">
        <f t="shared" si="75"/>
        <v>0</v>
      </c>
    </row>
    <row r="1197" spans="1:25" x14ac:dyDescent="0.25">
      <c r="A1197">
        <v>12994</v>
      </c>
      <c r="B1197" t="s">
        <v>1238</v>
      </c>
      <c r="C1197">
        <v>2702</v>
      </c>
      <c r="D1197">
        <v>453</v>
      </c>
      <c r="E1197">
        <f>'Raw counts'!E1197/'Raw counts'!E$1246*10000</f>
        <v>0</v>
      </c>
      <c r="F1197">
        <f>'Raw counts'!F1197/'Raw counts'!F$1246*10000</f>
        <v>0</v>
      </c>
      <c r="G1197">
        <f>'Raw counts'!G1197/'Raw counts'!G$1246*10000</f>
        <v>0</v>
      </c>
      <c r="H1197">
        <f>'Raw counts'!H1197/'Raw counts'!H$1246*10000</f>
        <v>0</v>
      </c>
      <c r="I1197">
        <f>'Raw counts'!I1197/'Raw counts'!I$1246*10000</f>
        <v>0</v>
      </c>
      <c r="J1197">
        <f>'Raw counts'!J1197/'Raw counts'!J$1246*10000</f>
        <v>0</v>
      </c>
      <c r="K1197">
        <f>'Raw counts'!K1197/'Raw counts'!K$1246*10000</f>
        <v>0</v>
      </c>
      <c r="L1197">
        <f>'Raw counts'!L1197/'Raw counts'!L$1246*10000</f>
        <v>0</v>
      </c>
      <c r="M1197">
        <f>'Raw counts'!M1197/'Raw counts'!M$1246*10000</f>
        <v>0</v>
      </c>
      <c r="N1197">
        <f>'Raw counts'!N1197/'Raw counts'!N$1246*10000</f>
        <v>0</v>
      </c>
      <c r="O1197">
        <f>'Raw counts'!O1197/'Raw counts'!O$1246*10000</f>
        <v>0</v>
      </c>
      <c r="P1197">
        <f>'Raw counts'!P1197/'Raw counts'!P$1246*10000</f>
        <v>0</v>
      </c>
      <c r="Q1197">
        <f>'Raw counts'!Q1197/'Raw counts'!Q$1246*10000</f>
        <v>0</v>
      </c>
      <c r="R1197">
        <f>'Raw counts'!R1197/'Raw counts'!R$1246*10000</f>
        <v>0</v>
      </c>
      <c r="S1197">
        <f>'Raw counts'!S1197/'Raw counts'!S$1246*10000</f>
        <v>0</v>
      </c>
      <c r="T1197">
        <f>'Raw counts'!T1197/'Raw counts'!T$1246*10000</f>
        <v>0</v>
      </c>
      <c r="U1197">
        <f>'Raw counts'!U1197/'Raw counts'!U$1246*10000</f>
        <v>0</v>
      </c>
      <c r="V1197">
        <f t="shared" si="73"/>
        <v>0</v>
      </c>
      <c r="W1197" t="str">
        <f t="shared" si="74"/>
        <v/>
      </c>
      <c r="X1197">
        <f t="shared" si="72"/>
        <v>0</v>
      </c>
      <c r="Y1197">
        <f t="shared" si="75"/>
        <v>0</v>
      </c>
    </row>
    <row r="1198" spans="1:25" x14ac:dyDescent="0.25">
      <c r="A1198">
        <v>12995</v>
      </c>
      <c r="B1198" t="s">
        <v>1239</v>
      </c>
      <c r="C1198">
        <v>2703</v>
      </c>
      <c r="D1198">
        <v>453</v>
      </c>
      <c r="E1198">
        <f>'Raw counts'!E1198/'Raw counts'!E$1246*10000</f>
        <v>0</v>
      </c>
      <c r="F1198">
        <f>'Raw counts'!F1198/'Raw counts'!F$1246*10000</f>
        <v>0</v>
      </c>
      <c r="G1198">
        <f>'Raw counts'!G1198/'Raw counts'!G$1246*10000</f>
        <v>0</v>
      </c>
      <c r="H1198">
        <f>'Raw counts'!H1198/'Raw counts'!H$1246*10000</f>
        <v>0</v>
      </c>
      <c r="I1198">
        <f>'Raw counts'!I1198/'Raw counts'!I$1246*10000</f>
        <v>0</v>
      </c>
      <c r="J1198">
        <f>'Raw counts'!J1198/'Raw counts'!J$1246*10000</f>
        <v>0</v>
      </c>
      <c r="K1198">
        <f>'Raw counts'!K1198/'Raw counts'!K$1246*10000</f>
        <v>0</v>
      </c>
      <c r="L1198">
        <f>'Raw counts'!L1198/'Raw counts'!L$1246*10000</f>
        <v>0</v>
      </c>
      <c r="M1198">
        <f>'Raw counts'!M1198/'Raw counts'!M$1246*10000</f>
        <v>0</v>
      </c>
      <c r="N1198">
        <f>'Raw counts'!N1198/'Raw counts'!N$1246*10000</f>
        <v>0</v>
      </c>
      <c r="O1198">
        <f>'Raw counts'!O1198/'Raw counts'!O$1246*10000</f>
        <v>0</v>
      </c>
      <c r="P1198">
        <f>'Raw counts'!P1198/'Raw counts'!P$1246*10000</f>
        <v>0</v>
      </c>
      <c r="Q1198">
        <f>'Raw counts'!Q1198/'Raw counts'!Q$1246*10000</f>
        <v>0</v>
      </c>
      <c r="R1198">
        <f>'Raw counts'!R1198/'Raw counts'!R$1246*10000</f>
        <v>0</v>
      </c>
      <c r="S1198">
        <f>'Raw counts'!S1198/'Raw counts'!S$1246*10000</f>
        <v>0</v>
      </c>
      <c r="T1198">
        <f>'Raw counts'!T1198/'Raw counts'!T$1246*10000</f>
        <v>0</v>
      </c>
      <c r="U1198">
        <f>'Raw counts'!U1198/'Raw counts'!U$1246*10000</f>
        <v>0</v>
      </c>
      <c r="V1198">
        <f t="shared" si="73"/>
        <v>0</v>
      </c>
      <c r="W1198" t="str">
        <f t="shared" si="74"/>
        <v/>
      </c>
      <c r="X1198">
        <f t="shared" si="72"/>
        <v>0</v>
      </c>
      <c r="Y1198">
        <f t="shared" si="75"/>
        <v>0</v>
      </c>
    </row>
    <row r="1199" spans="1:25" x14ac:dyDescent="0.25">
      <c r="A1199">
        <v>12996</v>
      </c>
      <c r="B1199" t="s">
        <v>1240</v>
      </c>
      <c r="C1199">
        <v>2704</v>
      </c>
      <c r="D1199">
        <v>453</v>
      </c>
      <c r="E1199">
        <f>'Raw counts'!E1199/'Raw counts'!E$1246*10000</f>
        <v>0</v>
      </c>
      <c r="F1199">
        <f>'Raw counts'!F1199/'Raw counts'!F$1246*10000</f>
        <v>0</v>
      </c>
      <c r="G1199">
        <f>'Raw counts'!G1199/'Raw counts'!G$1246*10000</f>
        <v>0</v>
      </c>
      <c r="H1199">
        <f>'Raw counts'!H1199/'Raw counts'!H$1246*10000</f>
        <v>0</v>
      </c>
      <c r="I1199">
        <f>'Raw counts'!I1199/'Raw counts'!I$1246*10000</f>
        <v>0</v>
      </c>
      <c r="J1199">
        <f>'Raw counts'!J1199/'Raw counts'!J$1246*10000</f>
        <v>0</v>
      </c>
      <c r="K1199">
        <f>'Raw counts'!K1199/'Raw counts'!K$1246*10000</f>
        <v>0</v>
      </c>
      <c r="L1199">
        <f>'Raw counts'!L1199/'Raw counts'!L$1246*10000</f>
        <v>0</v>
      </c>
      <c r="M1199">
        <f>'Raw counts'!M1199/'Raw counts'!M$1246*10000</f>
        <v>0</v>
      </c>
      <c r="N1199">
        <f>'Raw counts'!N1199/'Raw counts'!N$1246*10000</f>
        <v>0</v>
      </c>
      <c r="O1199">
        <f>'Raw counts'!O1199/'Raw counts'!O$1246*10000</f>
        <v>0</v>
      </c>
      <c r="P1199">
        <f>'Raw counts'!P1199/'Raw counts'!P$1246*10000</f>
        <v>0</v>
      </c>
      <c r="Q1199">
        <f>'Raw counts'!Q1199/'Raw counts'!Q$1246*10000</f>
        <v>0</v>
      </c>
      <c r="R1199">
        <f>'Raw counts'!R1199/'Raw counts'!R$1246*10000</f>
        <v>0</v>
      </c>
      <c r="S1199">
        <f>'Raw counts'!S1199/'Raw counts'!S$1246*10000</f>
        <v>0</v>
      </c>
      <c r="T1199">
        <f>'Raw counts'!T1199/'Raw counts'!T$1246*10000</f>
        <v>0</v>
      </c>
      <c r="U1199">
        <f>'Raw counts'!U1199/'Raw counts'!U$1246*10000</f>
        <v>0</v>
      </c>
      <c r="V1199">
        <f t="shared" si="73"/>
        <v>0</v>
      </c>
      <c r="W1199" t="str">
        <f t="shared" si="74"/>
        <v/>
      </c>
      <c r="X1199">
        <f t="shared" si="72"/>
        <v>0</v>
      </c>
      <c r="Y1199">
        <f t="shared" si="75"/>
        <v>0</v>
      </c>
    </row>
    <row r="1200" spans="1:25" x14ac:dyDescent="0.25">
      <c r="A1200">
        <v>12997</v>
      </c>
      <c r="B1200" t="s">
        <v>1241</v>
      </c>
      <c r="C1200">
        <v>2705</v>
      </c>
      <c r="D1200">
        <v>453</v>
      </c>
      <c r="E1200">
        <f>'Raw counts'!E1200/'Raw counts'!E$1246*10000</f>
        <v>0</v>
      </c>
      <c r="F1200">
        <f>'Raw counts'!F1200/'Raw counts'!F$1246*10000</f>
        <v>0</v>
      </c>
      <c r="G1200">
        <f>'Raw counts'!G1200/'Raw counts'!G$1246*10000</f>
        <v>0</v>
      </c>
      <c r="H1200">
        <f>'Raw counts'!H1200/'Raw counts'!H$1246*10000</f>
        <v>0</v>
      </c>
      <c r="I1200">
        <f>'Raw counts'!I1200/'Raw counts'!I$1246*10000</f>
        <v>0</v>
      </c>
      <c r="J1200">
        <f>'Raw counts'!J1200/'Raw counts'!J$1246*10000</f>
        <v>0</v>
      </c>
      <c r="K1200">
        <f>'Raw counts'!K1200/'Raw counts'!K$1246*10000</f>
        <v>0</v>
      </c>
      <c r="L1200">
        <f>'Raw counts'!L1200/'Raw counts'!L$1246*10000</f>
        <v>0</v>
      </c>
      <c r="M1200">
        <f>'Raw counts'!M1200/'Raw counts'!M$1246*10000</f>
        <v>0</v>
      </c>
      <c r="N1200">
        <f>'Raw counts'!N1200/'Raw counts'!N$1246*10000</f>
        <v>0</v>
      </c>
      <c r="O1200">
        <f>'Raw counts'!O1200/'Raw counts'!O$1246*10000</f>
        <v>0</v>
      </c>
      <c r="P1200">
        <f>'Raw counts'!P1200/'Raw counts'!P$1246*10000</f>
        <v>0</v>
      </c>
      <c r="Q1200">
        <f>'Raw counts'!Q1200/'Raw counts'!Q$1246*10000</f>
        <v>0</v>
      </c>
      <c r="R1200">
        <f>'Raw counts'!R1200/'Raw counts'!R$1246*10000</f>
        <v>0</v>
      </c>
      <c r="S1200">
        <f>'Raw counts'!S1200/'Raw counts'!S$1246*10000</f>
        <v>0</v>
      </c>
      <c r="T1200">
        <f>'Raw counts'!T1200/'Raw counts'!T$1246*10000</f>
        <v>0</v>
      </c>
      <c r="U1200">
        <f>'Raw counts'!U1200/'Raw counts'!U$1246*10000</f>
        <v>0</v>
      </c>
      <c r="V1200">
        <f t="shared" si="73"/>
        <v>0</v>
      </c>
      <c r="W1200" t="str">
        <f t="shared" si="74"/>
        <v/>
      </c>
      <c r="X1200">
        <f t="shared" si="72"/>
        <v>0</v>
      </c>
      <c r="Y1200">
        <f t="shared" si="75"/>
        <v>0</v>
      </c>
    </row>
    <row r="1201" spans="1:25" x14ac:dyDescent="0.25">
      <c r="A1201">
        <v>12998</v>
      </c>
      <c r="B1201" t="s">
        <v>1242</v>
      </c>
      <c r="C1201">
        <v>2706</v>
      </c>
      <c r="D1201">
        <v>453</v>
      </c>
      <c r="E1201">
        <f>'Raw counts'!E1201/'Raw counts'!E$1246*10000</f>
        <v>0</v>
      </c>
      <c r="F1201">
        <f>'Raw counts'!F1201/'Raw counts'!F$1246*10000</f>
        <v>0</v>
      </c>
      <c r="G1201">
        <f>'Raw counts'!G1201/'Raw counts'!G$1246*10000</f>
        <v>0</v>
      </c>
      <c r="H1201">
        <f>'Raw counts'!H1201/'Raw counts'!H$1246*10000</f>
        <v>0</v>
      </c>
      <c r="I1201">
        <f>'Raw counts'!I1201/'Raw counts'!I$1246*10000</f>
        <v>0</v>
      </c>
      <c r="J1201">
        <f>'Raw counts'!J1201/'Raw counts'!J$1246*10000</f>
        <v>0</v>
      </c>
      <c r="K1201">
        <f>'Raw counts'!K1201/'Raw counts'!K$1246*10000</f>
        <v>0</v>
      </c>
      <c r="L1201">
        <f>'Raw counts'!L1201/'Raw counts'!L$1246*10000</f>
        <v>0</v>
      </c>
      <c r="M1201">
        <f>'Raw counts'!M1201/'Raw counts'!M$1246*10000</f>
        <v>0</v>
      </c>
      <c r="N1201">
        <f>'Raw counts'!N1201/'Raw counts'!N$1246*10000</f>
        <v>0</v>
      </c>
      <c r="O1201">
        <f>'Raw counts'!O1201/'Raw counts'!O$1246*10000</f>
        <v>0</v>
      </c>
      <c r="P1201">
        <f>'Raw counts'!P1201/'Raw counts'!P$1246*10000</f>
        <v>0</v>
      </c>
      <c r="Q1201">
        <f>'Raw counts'!Q1201/'Raw counts'!Q$1246*10000</f>
        <v>0</v>
      </c>
      <c r="R1201">
        <f>'Raw counts'!R1201/'Raw counts'!R$1246*10000</f>
        <v>0</v>
      </c>
      <c r="S1201">
        <f>'Raw counts'!S1201/'Raw counts'!S$1246*10000</f>
        <v>0</v>
      </c>
      <c r="T1201">
        <f>'Raw counts'!T1201/'Raw counts'!T$1246*10000</f>
        <v>0</v>
      </c>
      <c r="U1201">
        <f>'Raw counts'!U1201/'Raw counts'!U$1246*10000</f>
        <v>0</v>
      </c>
      <c r="V1201">
        <f t="shared" si="73"/>
        <v>0</v>
      </c>
      <c r="W1201" t="str">
        <f t="shared" si="74"/>
        <v/>
      </c>
      <c r="X1201">
        <f t="shared" si="72"/>
        <v>0</v>
      </c>
      <c r="Y1201">
        <f t="shared" si="75"/>
        <v>0</v>
      </c>
    </row>
    <row r="1202" spans="1:25" x14ac:dyDescent="0.25">
      <c r="A1202">
        <v>2375</v>
      </c>
      <c r="B1202" t="s">
        <v>1244</v>
      </c>
      <c r="C1202">
        <v>37600</v>
      </c>
      <c r="D1202">
        <v>1080</v>
      </c>
      <c r="E1202">
        <f>'Raw counts'!E1202/'Raw counts'!E$1246*10000</f>
        <v>0</v>
      </c>
      <c r="F1202">
        <f>'Raw counts'!F1202/'Raw counts'!F$1246*10000</f>
        <v>0</v>
      </c>
      <c r="G1202">
        <f>'Raw counts'!G1202/'Raw counts'!G$1246*10000</f>
        <v>0</v>
      </c>
      <c r="H1202">
        <f>'Raw counts'!H1202/'Raw counts'!H$1246*10000</f>
        <v>0</v>
      </c>
      <c r="I1202">
        <f>'Raw counts'!I1202/'Raw counts'!I$1246*10000</f>
        <v>0</v>
      </c>
      <c r="J1202">
        <f>'Raw counts'!J1202/'Raw counts'!J$1246*10000</f>
        <v>0</v>
      </c>
      <c r="K1202">
        <f>'Raw counts'!K1202/'Raw counts'!K$1246*10000</f>
        <v>0</v>
      </c>
      <c r="L1202">
        <f>'Raw counts'!L1202/'Raw counts'!L$1246*10000</f>
        <v>0</v>
      </c>
      <c r="M1202">
        <f>'Raw counts'!M1202/'Raw counts'!M$1246*10000</f>
        <v>0</v>
      </c>
      <c r="N1202">
        <f>'Raw counts'!N1202/'Raw counts'!N$1246*10000</f>
        <v>0</v>
      </c>
      <c r="O1202">
        <f>'Raw counts'!O1202/'Raw counts'!O$1246*10000</f>
        <v>0</v>
      </c>
      <c r="P1202">
        <f>'Raw counts'!P1202/'Raw counts'!P$1246*10000</f>
        <v>0</v>
      </c>
      <c r="Q1202">
        <f>'Raw counts'!Q1202/'Raw counts'!Q$1246*10000</f>
        <v>0</v>
      </c>
      <c r="R1202">
        <f>'Raw counts'!R1202/'Raw counts'!R$1246*10000</f>
        <v>0</v>
      </c>
      <c r="S1202">
        <f>'Raw counts'!S1202/'Raw counts'!S$1246*10000</f>
        <v>0</v>
      </c>
      <c r="T1202">
        <f>'Raw counts'!T1202/'Raw counts'!T$1246*10000</f>
        <v>0</v>
      </c>
      <c r="U1202">
        <f>'Raw counts'!U1202/'Raw counts'!U$1246*10000</f>
        <v>0</v>
      </c>
      <c r="V1202">
        <f t="shared" si="73"/>
        <v>0</v>
      </c>
      <c r="W1202" t="str">
        <f t="shared" si="74"/>
        <v/>
      </c>
      <c r="X1202">
        <f t="shared" si="72"/>
        <v>0</v>
      </c>
      <c r="Y1202">
        <f t="shared" si="75"/>
        <v>0</v>
      </c>
    </row>
    <row r="1203" spans="1:25" x14ac:dyDescent="0.25">
      <c r="A1203">
        <v>2382</v>
      </c>
      <c r="B1203" t="s">
        <v>563</v>
      </c>
      <c r="C1203">
        <v>37700</v>
      </c>
      <c r="D1203">
        <v>2375</v>
      </c>
      <c r="E1203">
        <f>'Raw counts'!E1203/'Raw counts'!E$1246*10000</f>
        <v>140.72526689274756</v>
      </c>
      <c r="F1203">
        <f>'Raw counts'!F1203/'Raw counts'!F$1246*10000</f>
        <v>67.166064567358006</v>
      </c>
      <c r="G1203">
        <f>'Raw counts'!G1203/'Raw counts'!G$1246*10000</f>
        <v>51.341507145706331</v>
      </c>
      <c r="H1203">
        <f>'Raw counts'!H1203/'Raw counts'!H$1246*10000</f>
        <v>41.83998196287731</v>
      </c>
      <c r="I1203">
        <f>'Raw counts'!I1203/'Raw counts'!I$1246*10000</f>
        <v>57.283762109845185</v>
      </c>
      <c r="J1203">
        <f>'Raw counts'!J1203/'Raw counts'!J$1246*10000</f>
        <v>80.440455129077492</v>
      </c>
      <c r="K1203">
        <f>'Raw counts'!K1203/'Raw counts'!K$1246*10000</f>
        <v>85.962428228998263</v>
      </c>
      <c r="L1203">
        <f>'Raw counts'!L1203/'Raw counts'!L$1246*10000</f>
        <v>128.7798743025875</v>
      </c>
      <c r="M1203">
        <f>'Raw counts'!M1203/'Raw counts'!M$1246*10000</f>
        <v>181.12653238759879</v>
      </c>
      <c r="N1203">
        <f>'Raw counts'!N1203/'Raw counts'!N$1246*10000</f>
        <v>130.55268157187407</v>
      </c>
      <c r="O1203">
        <f>'Raw counts'!O1203/'Raw counts'!O$1246*10000</f>
        <v>83.702763651758545</v>
      </c>
      <c r="P1203">
        <f>'Raw counts'!P1203/'Raw counts'!P$1246*10000</f>
        <v>57.311390606829754</v>
      </c>
      <c r="Q1203">
        <f>'Raw counts'!Q1203/'Raw counts'!Q$1246*10000</f>
        <v>63.6842680063343</v>
      </c>
      <c r="R1203">
        <f>'Raw counts'!R1203/'Raw counts'!R$1246*10000</f>
        <v>48.360049766494164</v>
      </c>
      <c r="S1203">
        <f>'Raw counts'!S1203/'Raw counts'!S$1246*10000</f>
        <v>58.638386483531633</v>
      </c>
      <c r="T1203">
        <f>'Raw counts'!T1203/'Raw counts'!T$1246*10000</f>
        <v>86.073439483988906</v>
      </c>
      <c r="U1203">
        <f>'Raw counts'!U1203/'Raw counts'!U$1246*10000</f>
        <v>61.264607733799679</v>
      </c>
      <c r="V1203">
        <f t="shared" si="73"/>
        <v>1</v>
      </c>
      <c r="W1203">
        <f t="shared" si="74"/>
        <v>0.32977597356458965</v>
      </c>
      <c r="X1203">
        <f t="shared" si="72"/>
        <v>92.740652525199593</v>
      </c>
      <c r="Y1203">
        <f t="shared" si="75"/>
        <v>73.698448413076392</v>
      </c>
    </row>
    <row r="1204" spans="1:25" x14ac:dyDescent="0.25">
      <c r="A1204">
        <v>2391</v>
      </c>
      <c r="B1204" t="s">
        <v>1245</v>
      </c>
      <c r="C1204">
        <v>37800</v>
      </c>
      <c r="D1204">
        <v>2382</v>
      </c>
      <c r="E1204">
        <f>'Raw counts'!E1204/'Raw counts'!E$1246*10000</f>
        <v>0</v>
      </c>
      <c r="F1204">
        <f>'Raw counts'!F1204/'Raw counts'!F$1246*10000</f>
        <v>0</v>
      </c>
      <c r="G1204">
        <f>'Raw counts'!G1204/'Raw counts'!G$1246*10000</f>
        <v>0</v>
      </c>
      <c r="H1204">
        <f>'Raw counts'!H1204/'Raw counts'!H$1246*10000</f>
        <v>0</v>
      </c>
      <c r="I1204">
        <f>'Raw counts'!I1204/'Raw counts'!I$1246*10000</f>
        <v>0</v>
      </c>
      <c r="J1204">
        <f>'Raw counts'!J1204/'Raw counts'!J$1246*10000</f>
        <v>0</v>
      </c>
      <c r="K1204">
        <f>'Raw counts'!K1204/'Raw counts'!K$1246*10000</f>
        <v>0</v>
      </c>
      <c r="L1204">
        <f>'Raw counts'!L1204/'Raw counts'!L$1246*10000</f>
        <v>0</v>
      </c>
      <c r="M1204">
        <f>'Raw counts'!M1204/'Raw counts'!M$1246*10000</f>
        <v>0</v>
      </c>
      <c r="N1204">
        <f>'Raw counts'!N1204/'Raw counts'!N$1246*10000</f>
        <v>0</v>
      </c>
      <c r="O1204">
        <f>'Raw counts'!O1204/'Raw counts'!O$1246*10000</f>
        <v>0</v>
      </c>
      <c r="P1204">
        <f>'Raw counts'!P1204/'Raw counts'!P$1246*10000</f>
        <v>0</v>
      </c>
      <c r="Q1204">
        <f>'Raw counts'!Q1204/'Raw counts'!Q$1246*10000</f>
        <v>0</v>
      </c>
      <c r="R1204">
        <f>'Raw counts'!R1204/'Raw counts'!R$1246*10000</f>
        <v>0</v>
      </c>
      <c r="S1204">
        <f>'Raw counts'!S1204/'Raw counts'!S$1246*10000</f>
        <v>0</v>
      </c>
      <c r="T1204">
        <f>'Raw counts'!T1204/'Raw counts'!T$1246*10000</f>
        <v>0</v>
      </c>
      <c r="U1204">
        <f>'Raw counts'!U1204/'Raw counts'!U$1246*10000</f>
        <v>0</v>
      </c>
      <c r="V1204">
        <f t="shared" si="73"/>
        <v>0</v>
      </c>
      <c r="W1204" t="str">
        <f t="shared" si="74"/>
        <v/>
      </c>
      <c r="X1204">
        <f t="shared" si="72"/>
        <v>0</v>
      </c>
      <c r="Y1204">
        <f t="shared" si="75"/>
        <v>0</v>
      </c>
    </row>
    <row r="1205" spans="1:25" x14ac:dyDescent="0.25">
      <c r="A1205">
        <v>2399</v>
      </c>
      <c r="B1205" t="s">
        <v>1246</v>
      </c>
      <c r="C1205">
        <v>37900</v>
      </c>
      <c r="D1205">
        <v>2382</v>
      </c>
      <c r="E1205">
        <f>'Raw counts'!E1205/'Raw counts'!E$1246*10000</f>
        <v>0</v>
      </c>
      <c r="F1205">
        <f>'Raw counts'!F1205/'Raw counts'!F$1246*10000</f>
        <v>0</v>
      </c>
      <c r="G1205">
        <f>'Raw counts'!G1205/'Raw counts'!G$1246*10000</f>
        <v>0</v>
      </c>
      <c r="H1205">
        <f>'Raw counts'!H1205/'Raw counts'!H$1246*10000</f>
        <v>0</v>
      </c>
      <c r="I1205">
        <f>'Raw counts'!I1205/'Raw counts'!I$1246*10000</f>
        <v>0</v>
      </c>
      <c r="J1205">
        <f>'Raw counts'!J1205/'Raw counts'!J$1246*10000</f>
        <v>0</v>
      </c>
      <c r="K1205">
        <f>'Raw counts'!K1205/'Raw counts'!K$1246*10000</f>
        <v>0</v>
      </c>
      <c r="L1205">
        <f>'Raw counts'!L1205/'Raw counts'!L$1246*10000</f>
        <v>0</v>
      </c>
      <c r="M1205">
        <f>'Raw counts'!M1205/'Raw counts'!M$1246*10000</f>
        <v>0</v>
      </c>
      <c r="N1205">
        <f>'Raw counts'!N1205/'Raw counts'!N$1246*10000</f>
        <v>0</v>
      </c>
      <c r="O1205">
        <f>'Raw counts'!O1205/'Raw counts'!O$1246*10000</f>
        <v>0</v>
      </c>
      <c r="P1205">
        <f>'Raw counts'!P1205/'Raw counts'!P$1246*10000</f>
        <v>0</v>
      </c>
      <c r="Q1205">
        <f>'Raw counts'!Q1205/'Raw counts'!Q$1246*10000</f>
        <v>0</v>
      </c>
      <c r="R1205">
        <f>'Raw counts'!R1205/'Raw counts'!R$1246*10000</f>
        <v>0</v>
      </c>
      <c r="S1205">
        <f>'Raw counts'!S1205/'Raw counts'!S$1246*10000</f>
        <v>0</v>
      </c>
      <c r="T1205">
        <f>'Raw counts'!T1205/'Raw counts'!T$1246*10000</f>
        <v>0</v>
      </c>
      <c r="U1205">
        <f>'Raw counts'!U1205/'Raw counts'!U$1246*10000</f>
        <v>0</v>
      </c>
      <c r="V1205">
        <f t="shared" si="73"/>
        <v>0</v>
      </c>
      <c r="W1205" t="str">
        <f t="shared" si="74"/>
        <v/>
      </c>
      <c r="X1205">
        <f t="shared" si="72"/>
        <v>0</v>
      </c>
      <c r="Y1205">
        <f t="shared" si="75"/>
        <v>0</v>
      </c>
    </row>
    <row r="1206" spans="1:25" x14ac:dyDescent="0.25">
      <c r="A1206">
        <v>2407</v>
      </c>
      <c r="B1206" t="s">
        <v>1247</v>
      </c>
      <c r="C1206">
        <v>38000</v>
      </c>
      <c r="D1206">
        <v>2382</v>
      </c>
      <c r="E1206">
        <f>'Raw counts'!E1206/'Raw counts'!E$1246*10000</f>
        <v>0</v>
      </c>
      <c r="F1206">
        <f>'Raw counts'!F1206/'Raw counts'!F$1246*10000</f>
        <v>0</v>
      </c>
      <c r="G1206">
        <f>'Raw counts'!G1206/'Raw counts'!G$1246*10000</f>
        <v>0</v>
      </c>
      <c r="H1206">
        <f>'Raw counts'!H1206/'Raw counts'!H$1246*10000</f>
        <v>0</v>
      </c>
      <c r="I1206">
        <f>'Raw counts'!I1206/'Raw counts'!I$1246*10000</f>
        <v>0</v>
      </c>
      <c r="J1206">
        <f>'Raw counts'!J1206/'Raw counts'!J$1246*10000</f>
        <v>0</v>
      </c>
      <c r="K1206">
        <f>'Raw counts'!K1206/'Raw counts'!K$1246*10000</f>
        <v>0</v>
      </c>
      <c r="L1206">
        <f>'Raw counts'!L1206/'Raw counts'!L$1246*10000</f>
        <v>0</v>
      </c>
      <c r="M1206">
        <f>'Raw counts'!M1206/'Raw counts'!M$1246*10000</f>
        <v>0</v>
      </c>
      <c r="N1206">
        <f>'Raw counts'!N1206/'Raw counts'!N$1246*10000</f>
        <v>0</v>
      </c>
      <c r="O1206">
        <f>'Raw counts'!O1206/'Raw counts'!O$1246*10000</f>
        <v>0</v>
      </c>
      <c r="P1206">
        <f>'Raw counts'!P1206/'Raw counts'!P$1246*10000</f>
        <v>0</v>
      </c>
      <c r="Q1206">
        <f>'Raw counts'!Q1206/'Raw counts'!Q$1246*10000</f>
        <v>0</v>
      </c>
      <c r="R1206">
        <f>'Raw counts'!R1206/'Raw counts'!R$1246*10000</f>
        <v>0</v>
      </c>
      <c r="S1206">
        <f>'Raw counts'!S1206/'Raw counts'!S$1246*10000</f>
        <v>0</v>
      </c>
      <c r="T1206">
        <f>'Raw counts'!T1206/'Raw counts'!T$1246*10000</f>
        <v>0</v>
      </c>
      <c r="U1206">
        <f>'Raw counts'!U1206/'Raw counts'!U$1246*10000</f>
        <v>0</v>
      </c>
      <c r="V1206">
        <f t="shared" si="73"/>
        <v>0</v>
      </c>
      <c r="W1206" t="str">
        <f t="shared" si="74"/>
        <v/>
      </c>
      <c r="X1206">
        <f t="shared" si="72"/>
        <v>0</v>
      </c>
      <c r="Y1206">
        <f t="shared" si="75"/>
        <v>0</v>
      </c>
    </row>
    <row r="1207" spans="1:25" x14ac:dyDescent="0.25">
      <c r="A1207">
        <v>2415</v>
      </c>
      <c r="B1207" t="s">
        <v>1248</v>
      </c>
      <c r="C1207">
        <v>38100</v>
      </c>
      <c r="D1207">
        <v>2382</v>
      </c>
      <c r="E1207">
        <f>'Raw counts'!E1207/'Raw counts'!E$1246*10000</f>
        <v>0</v>
      </c>
      <c r="F1207">
        <f>'Raw counts'!F1207/'Raw counts'!F$1246*10000</f>
        <v>0</v>
      </c>
      <c r="G1207">
        <f>'Raw counts'!G1207/'Raw counts'!G$1246*10000</f>
        <v>0</v>
      </c>
      <c r="H1207">
        <f>'Raw counts'!H1207/'Raw counts'!H$1246*10000</f>
        <v>0</v>
      </c>
      <c r="I1207">
        <f>'Raw counts'!I1207/'Raw counts'!I$1246*10000</f>
        <v>0</v>
      </c>
      <c r="J1207">
        <f>'Raw counts'!J1207/'Raw counts'!J$1246*10000</f>
        <v>0</v>
      </c>
      <c r="K1207">
        <f>'Raw counts'!K1207/'Raw counts'!K$1246*10000</f>
        <v>0</v>
      </c>
      <c r="L1207">
        <f>'Raw counts'!L1207/'Raw counts'!L$1246*10000</f>
        <v>0</v>
      </c>
      <c r="M1207">
        <f>'Raw counts'!M1207/'Raw counts'!M$1246*10000</f>
        <v>0</v>
      </c>
      <c r="N1207">
        <f>'Raw counts'!N1207/'Raw counts'!N$1246*10000</f>
        <v>0</v>
      </c>
      <c r="O1207">
        <f>'Raw counts'!O1207/'Raw counts'!O$1246*10000</f>
        <v>0</v>
      </c>
      <c r="P1207">
        <f>'Raw counts'!P1207/'Raw counts'!P$1246*10000</f>
        <v>0</v>
      </c>
      <c r="Q1207">
        <f>'Raw counts'!Q1207/'Raw counts'!Q$1246*10000</f>
        <v>0</v>
      </c>
      <c r="R1207">
        <f>'Raw counts'!R1207/'Raw counts'!R$1246*10000</f>
        <v>0</v>
      </c>
      <c r="S1207">
        <f>'Raw counts'!S1207/'Raw counts'!S$1246*10000</f>
        <v>0</v>
      </c>
      <c r="T1207">
        <f>'Raw counts'!T1207/'Raw counts'!T$1246*10000</f>
        <v>0</v>
      </c>
      <c r="U1207">
        <f>'Raw counts'!U1207/'Raw counts'!U$1246*10000</f>
        <v>0</v>
      </c>
      <c r="V1207">
        <f t="shared" si="73"/>
        <v>0</v>
      </c>
      <c r="W1207" t="str">
        <f t="shared" si="74"/>
        <v/>
      </c>
      <c r="X1207">
        <f t="shared" si="72"/>
        <v>0</v>
      </c>
      <c r="Y1207">
        <f t="shared" si="75"/>
        <v>0</v>
      </c>
    </row>
    <row r="1208" spans="1:25" x14ac:dyDescent="0.25">
      <c r="A1208">
        <v>2423</v>
      </c>
      <c r="B1208" t="s">
        <v>564</v>
      </c>
      <c r="C1208">
        <v>38200</v>
      </c>
      <c r="D1208">
        <v>2375</v>
      </c>
      <c r="E1208">
        <f>'Raw counts'!E1208/'Raw counts'!E$1246*10000</f>
        <v>21.638690464183064</v>
      </c>
      <c r="F1208">
        <f>'Raw counts'!F1208/'Raw counts'!F$1246*10000</f>
        <v>8.7689940183812549</v>
      </c>
      <c r="G1208">
        <f>'Raw counts'!G1208/'Raw counts'!G$1246*10000</f>
        <v>2.2563267805843079</v>
      </c>
      <c r="H1208">
        <f>'Raw counts'!H1208/'Raw counts'!H$1246*10000</f>
        <v>0.54446422974715225</v>
      </c>
      <c r="I1208">
        <f>'Raw counts'!I1208/'Raw counts'!I$1246*10000</f>
        <v>1.2744775103974584</v>
      </c>
      <c r="J1208">
        <f>'Raw counts'!J1208/'Raw counts'!J$1246*10000</f>
        <v>0.48814546143059168</v>
      </c>
      <c r="K1208">
        <f>'Raw counts'!K1208/'Raw counts'!K$1246*10000</f>
        <v>1.3066503149562405</v>
      </c>
      <c r="L1208">
        <f>'Raw counts'!L1208/'Raw counts'!L$1246*10000</f>
        <v>26.736718073368763</v>
      </c>
      <c r="M1208">
        <f>'Raw counts'!M1208/'Raw counts'!M$1246*10000</f>
        <v>11.850863426632005</v>
      </c>
      <c r="N1208">
        <f>'Raw counts'!N1208/'Raw counts'!N$1246*10000</f>
        <v>2.8042342103743834</v>
      </c>
      <c r="O1208">
        <f>'Raw counts'!O1208/'Raw counts'!O$1246*10000</f>
        <v>4.2537911408741875</v>
      </c>
      <c r="P1208">
        <f>'Raw counts'!P1208/'Raw counts'!P$1246*10000</f>
        <v>3.4703094088550159</v>
      </c>
      <c r="Q1208">
        <f>'Raw counts'!Q1208/'Raw counts'!Q$1246*10000</f>
        <v>1.9209616899782358</v>
      </c>
      <c r="R1208">
        <f>'Raw counts'!R1208/'Raw counts'!R$1246*10000</f>
        <v>1.1259569131149938</v>
      </c>
      <c r="S1208">
        <f>'Raw counts'!S1208/'Raw counts'!S$1246*10000</f>
        <v>2.3939574559560683</v>
      </c>
      <c r="T1208">
        <f>'Raw counts'!T1208/'Raw counts'!T$1246*10000</f>
        <v>5.1975677101320787</v>
      </c>
      <c r="U1208">
        <f>'Raw counts'!U1208/'Raw counts'!U$1246*10000</f>
        <v>1.1673168636061846</v>
      </c>
      <c r="V1208">
        <f t="shared" si="73"/>
        <v>1</v>
      </c>
      <c r="W1208">
        <f t="shared" si="74"/>
        <v>0.14052761812672931</v>
      </c>
      <c r="X1208">
        <f t="shared" si="72"/>
        <v>8.3183700310756503</v>
      </c>
      <c r="Y1208">
        <f t="shared" si="75"/>
        <v>2.7917619241113933</v>
      </c>
    </row>
    <row r="1209" spans="1:25" x14ac:dyDescent="0.25">
      <c r="A1209">
        <v>2431</v>
      </c>
      <c r="B1209" t="s">
        <v>1249</v>
      </c>
      <c r="C1209">
        <v>38300</v>
      </c>
      <c r="D1209">
        <v>2423</v>
      </c>
      <c r="E1209">
        <f>'Raw counts'!E1209/'Raw counts'!E$1246*10000</f>
        <v>0</v>
      </c>
      <c r="F1209">
        <f>'Raw counts'!F1209/'Raw counts'!F$1246*10000</f>
        <v>0</v>
      </c>
      <c r="G1209">
        <f>'Raw counts'!G1209/'Raw counts'!G$1246*10000</f>
        <v>0</v>
      </c>
      <c r="H1209">
        <f>'Raw counts'!H1209/'Raw counts'!H$1246*10000</f>
        <v>0</v>
      </c>
      <c r="I1209">
        <f>'Raw counts'!I1209/'Raw counts'!I$1246*10000</f>
        <v>0</v>
      </c>
      <c r="J1209">
        <f>'Raw counts'!J1209/'Raw counts'!J$1246*10000</f>
        <v>0</v>
      </c>
      <c r="K1209">
        <f>'Raw counts'!K1209/'Raw counts'!K$1246*10000</f>
        <v>0</v>
      </c>
      <c r="L1209">
        <f>'Raw counts'!L1209/'Raw counts'!L$1246*10000</f>
        <v>0</v>
      </c>
      <c r="M1209">
        <f>'Raw counts'!M1209/'Raw counts'!M$1246*10000</f>
        <v>0</v>
      </c>
      <c r="N1209">
        <f>'Raw counts'!N1209/'Raw counts'!N$1246*10000</f>
        <v>0</v>
      </c>
      <c r="O1209">
        <f>'Raw counts'!O1209/'Raw counts'!O$1246*10000</f>
        <v>0</v>
      </c>
      <c r="P1209">
        <f>'Raw counts'!P1209/'Raw counts'!P$1246*10000</f>
        <v>0</v>
      </c>
      <c r="Q1209">
        <f>'Raw counts'!Q1209/'Raw counts'!Q$1246*10000</f>
        <v>0</v>
      </c>
      <c r="R1209">
        <f>'Raw counts'!R1209/'Raw counts'!R$1246*10000</f>
        <v>0</v>
      </c>
      <c r="S1209">
        <f>'Raw counts'!S1209/'Raw counts'!S$1246*10000</f>
        <v>0</v>
      </c>
      <c r="T1209">
        <f>'Raw counts'!T1209/'Raw counts'!T$1246*10000</f>
        <v>0</v>
      </c>
      <c r="U1209">
        <f>'Raw counts'!U1209/'Raw counts'!U$1246*10000</f>
        <v>0</v>
      </c>
      <c r="V1209">
        <f t="shared" si="73"/>
        <v>0</v>
      </c>
      <c r="W1209" t="str">
        <f t="shared" si="74"/>
        <v/>
      </c>
      <c r="X1209">
        <f t="shared" si="72"/>
        <v>0</v>
      </c>
      <c r="Y1209">
        <f t="shared" si="75"/>
        <v>0</v>
      </c>
    </row>
    <row r="1210" spans="1:25" x14ac:dyDescent="0.25">
      <c r="A1210">
        <v>2438</v>
      </c>
      <c r="B1210" t="s">
        <v>1250</v>
      </c>
      <c r="C1210">
        <v>38400</v>
      </c>
      <c r="D1210">
        <v>2423</v>
      </c>
      <c r="E1210">
        <f>'Raw counts'!E1210/'Raw counts'!E$1246*10000</f>
        <v>0</v>
      </c>
      <c r="F1210">
        <f>'Raw counts'!F1210/'Raw counts'!F$1246*10000</f>
        <v>0</v>
      </c>
      <c r="G1210">
        <f>'Raw counts'!G1210/'Raw counts'!G$1246*10000</f>
        <v>0</v>
      </c>
      <c r="H1210">
        <f>'Raw counts'!H1210/'Raw counts'!H$1246*10000</f>
        <v>0</v>
      </c>
      <c r="I1210">
        <f>'Raw counts'!I1210/'Raw counts'!I$1246*10000</f>
        <v>0</v>
      </c>
      <c r="J1210">
        <f>'Raw counts'!J1210/'Raw counts'!J$1246*10000</f>
        <v>0</v>
      </c>
      <c r="K1210">
        <f>'Raw counts'!K1210/'Raw counts'!K$1246*10000</f>
        <v>0</v>
      </c>
      <c r="L1210">
        <f>'Raw counts'!L1210/'Raw counts'!L$1246*10000</f>
        <v>0</v>
      </c>
      <c r="M1210">
        <f>'Raw counts'!M1210/'Raw counts'!M$1246*10000</f>
        <v>0</v>
      </c>
      <c r="N1210">
        <f>'Raw counts'!N1210/'Raw counts'!N$1246*10000</f>
        <v>0</v>
      </c>
      <c r="O1210">
        <f>'Raw counts'!O1210/'Raw counts'!O$1246*10000</f>
        <v>0</v>
      </c>
      <c r="P1210">
        <f>'Raw counts'!P1210/'Raw counts'!P$1246*10000</f>
        <v>0</v>
      </c>
      <c r="Q1210">
        <f>'Raw counts'!Q1210/'Raw counts'!Q$1246*10000</f>
        <v>0</v>
      </c>
      <c r="R1210">
        <f>'Raw counts'!R1210/'Raw counts'!R$1246*10000</f>
        <v>0</v>
      </c>
      <c r="S1210">
        <f>'Raw counts'!S1210/'Raw counts'!S$1246*10000</f>
        <v>0</v>
      </c>
      <c r="T1210">
        <f>'Raw counts'!T1210/'Raw counts'!T$1246*10000</f>
        <v>0</v>
      </c>
      <c r="U1210">
        <f>'Raw counts'!U1210/'Raw counts'!U$1246*10000</f>
        <v>0</v>
      </c>
      <c r="V1210">
        <f t="shared" si="73"/>
        <v>0</v>
      </c>
      <c r="W1210" t="str">
        <f t="shared" si="74"/>
        <v/>
      </c>
      <c r="X1210">
        <f t="shared" si="72"/>
        <v>0</v>
      </c>
      <c r="Y1210">
        <f t="shared" si="75"/>
        <v>0</v>
      </c>
    </row>
    <row r="1211" spans="1:25" x14ac:dyDescent="0.25">
      <c r="A1211">
        <v>2446</v>
      </c>
      <c r="B1211" t="s">
        <v>1251</v>
      </c>
      <c r="C1211">
        <v>38500</v>
      </c>
      <c r="D1211">
        <v>2423</v>
      </c>
      <c r="E1211">
        <f>'Raw counts'!E1211/'Raw counts'!E$1246*10000</f>
        <v>0</v>
      </c>
      <c r="F1211">
        <f>'Raw counts'!F1211/'Raw counts'!F$1246*10000</f>
        <v>0</v>
      </c>
      <c r="G1211">
        <f>'Raw counts'!G1211/'Raw counts'!G$1246*10000</f>
        <v>0</v>
      </c>
      <c r="H1211">
        <f>'Raw counts'!H1211/'Raw counts'!H$1246*10000</f>
        <v>0</v>
      </c>
      <c r="I1211">
        <f>'Raw counts'!I1211/'Raw counts'!I$1246*10000</f>
        <v>0</v>
      </c>
      <c r="J1211">
        <f>'Raw counts'!J1211/'Raw counts'!J$1246*10000</f>
        <v>0</v>
      </c>
      <c r="K1211">
        <f>'Raw counts'!K1211/'Raw counts'!K$1246*10000</f>
        <v>0</v>
      </c>
      <c r="L1211">
        <f>'Raw counts'!L1211/'Raw counts'!L$1246*10000</f>
        <v>0</v>
      </c>
      <c r="M1211">
        <f>'Raw counts'!M1211/'Raw counts'!M$1246*10000</f>
        <v>0</v>
      </c>
      <c r="N1211">
        <f>'Raw counts'!N1211/'Raw counts'!N$1246*10000</f>
        <v>0</v>
      </c>
      <c r="O1211">
        <f>'Raw counts'!O1211/'Raw counts'!O$1246*10000</f>
        <v>0</v>
      </c>
      <c r="P1211">
        <f>'Raw counts'!P1211/'Raw counts'!P$1246*10000</f>
        <v>0</v>
      </c>
      <c r="Q1211">
        <f>'Raw counts'!Q1211/'Raw counts'!Q$1246*10000</f>
        <v>0</v>
      </c>
      <c r="R1211">
        <f>'Raw counts'!R1211/'Raw counts'!R$1246*10000</f>
        <v>0</v>
      </c>
      <c r="S1211">
        <f>'Raw counts'!S1211/'Raw counts'!S$1246*10000</f>
        <v>0</v>
      </c>
      <c r="T1211">
        <f>'Raw counts'!T1211/'Raw counts'!T$1246*10000</f>
        <v>0</v>
      </c>
      <c r="U1211">
        <f>'Raw counts'!U1211/'Raw counts'!U$1246*10000</f>
        <v>0</v>
      </c>
      <c r="V1211">
        <f t="shared" si="73"/>
        <v>0</v>
      </c>
      <c r="W1211" t="str">
        <f t="shared" si="74"/>
        <v/>
      </c>
      <c r="X1211">
        <f t="shared" si="72"/>
        <v>0</v>
      </c>
      <c r="Y1211">
        <f t="shared" si="75"/>
        <v>0</v>
      </c>
    </row>
    <row r="1212" spans="1:25" x14ac:dyDescent="0.25">
      <c r="A1212">
        <v>2454</v>
      </c>
      <c r="B1212" t="s">
        <v>1252</v>
      </c>
      <c r="C1212">
        <v>38600</v>
      </c>
      <c r="D1212">
        <v>2423</v>
      </c>
      <c r="E1212">
        <f>'Raw counts'!E1212/'Raw counts'!E$1246*10000</f>
        <v>0</v>
      </c>
      <c r="F1212">
        <f>'Raw counts'!F1212/'Raw counts'!F$1246*10000</f>
        <v>0</v>
      </c>
      <c r="G1212">
        <f>'Raw counts'!G1212/'Raw counts'!G$1246*10000</f>
        <v>0</v>
      </c>
      <c r="H1212">
        <f>'Raw counts'!H1212/'Raw counts'!H$1246*10000</f>
        <v>0</v>
      </c>
      <c r="I1212">
        <f>'Raw counts'!I1212/'Raw counts'!I$1246*10000</f>
        <v>0</v>
      </c>
      <c r="J1212">
        <f>'Raw counts'!J1212/'Raw counts'!J$1246*10000</f>
        <v>0</v>
      </c>
      <c r="K1212">
        <f>'Raw counts'!K1212/'Raw counts'!K$1246*10000</f>
        <v>0</v>
      </c>
      <c r="L1212">
        <f>'Raw counts'!L1212/'Raw counts'!L$1246*10000</f>
        <v>0</v>
      </c>
      <c r="M1212">
        <f>'Raw counts'!M1212/'Raw counts'!M$1246*10000</f>
        <v>0</v>
      </c>
      <c r="N1212">
        <f>'Raw counts'!N1212/'Raw counts'!N$1246*10000</f>
        <v>0</v>
      </c>
      <c r="O1212">
        <f>'Raw counts'!O1212/'Raw counts'!O$1246*10000</f>
        <v>0</v>
      </c>
      <c r="P1212">
        <f>'Raw counts'!P1212/'Raw counts'!P$1246*10000</f>
        <v>0</v>
      </c>
      <c r="Q1212">
        <f>'Raw counts'!Q1212/'Raw counts'!Q$1246*10000</f>
        <v>0</v>
      </c>
      <c r="R1212">
        <f>'Raw counts'!R1212/'Raw counts'!R$1246*10000</f>
        <v>0</v>
      </c>
      <c r="S1212">
        <f>'Raw counts'!S1212/'Raw counts'!S$1246*10000</f>
        <v>0</v>
      </c>
      <c r="T1212">
        <f>'Raw counts'!T1212/'Raw counts'!T$1246*10000</f>
        <v>0</v>
      </c>
      <c r="U1212">
        <f>'Raw counts'!U1212/'Raw counts'!U$1246*10000</f>
        <v>0</v>
      </c>
      <c r="V1212">
        <f t="shared" si="73"/>
        <v>0</v>
      </c>
      <c r="W1212" t="str">
        <f t="shared" si="74"/>
        <v/>
      </c>
      <c r="X1212">
        <f t="shared" si="72"/>
        <v>0</v>
      </c>
      <c r="Y1212">
        <f t="shared" si="75"/>
        <v>0</v>
      </c>
    </row>
    <row r="1213" spans="1:25" x14ac:dyDescent="0.25">
      <c r="A1213">
        <v>2463</v>
      </c>
      <c r="B1213" t="s">
        <v>565</v>
      </c>
      <c r="C1213">
        <v>38700</v>
      </c>
      <c r="D1213">
        <v>2375</v>
      </c>
      <c r="E1213">
        <f>'Raw counts'!E1213/'Raw counts'!E$1246*10000</f>
        <v>101.32174388606599</v>
      </c>
      <c r="F1213">
        <f>'Raw counts'!F1213/'Raw counts'!F$1246*10000</f>
        <v>38.800132560283757</v>
      </c>
      <c r="G1213">
        <f>'Raw counts'!G1213/'Raw counts'!G$1246*10000</f>
        <v>27.629930174744452</v>
      </c>
      <c r="H1213">
        <f>'Raw counts'!H1213/'Raw counts'!H$1246*10000</f>
        <v>12.871692816073701</v>
      </c>
      <c r="I1213">
        <f>'Raw counts'!I1213/'Raw counts'!I$1246*10000</f>
        <v>13.206542317886706</v>
      </c>
      <c r="J1213">
        <f>'Raw counts'!J1213/'Raw counts'!J$1246*10000</f>
        <v>6.5924291104313228</v>
      </c>
      <c r="K1213">
        <f>'Raw counts'!K1213/'Raw counts'!K$1246*10000</f>
        <v>19.385695969675009</v>
      </c>
      <c r="L1213">
        <f>'Raw counts'!L1213/'Raw counts'!L$1246*10000</f>
        <v>106.53675934925218</v>
      </c>
      <c r="M1213">
        <f>'Raw counts'!M1213/'Raw counts'!M$1246*10000</f>
        <v>58.858059646888506</v>
      </c>
      <c r="N1213">
        <f>'Raw counts'!N1213/'Raw counts'!N$1246*10000</f>
        <v>40.523933589135702</v>
      </c>
      <c r="O1213">
        <f>'Raw counts'!O1213/'Raw counts'!O$1246*10000</f>
        <v>23.52709957741412</v>
      </c>
      <c r="P1213">
        <f>'Raw counts'!P1213/'Raw counts'!P$1246*10000</f>
        <v>32.185837633112222</v>
      </c>
      <c r="Q1213">
        <f>'Raw counts'!Q1213/'Raw counts'!Q$1246*10000</f>
        <v>37.249104851354616</v>
      </c>
      <c r="R1213">
        <f>'Raw counts'!R1213/'Raw counts'!R$1246*10000</f>
        <v>20.411475143799922</v>
      </c>
      <c r="S1213">
        <f>'Raw counts'!S1213/'Raw counts'!S$1246*10000</f>
        <v>29.514618340211211</v>
      </c>
      <c r="T1213">
        <f>'Raw counts'!T1213/'Raw counts'!T$1246*10000</f>
        <v>25.609833626287148</v>
      </c>
      <c r="U1213">
        <f>'Raw counts'!U1213/'Raw counts'!U$1246*10000</f>
        <v>15.964902383669715</v>
      </c>
      <c r="V1213">
        <f t="shared" si="73"/>
        <v>1</v>
      </c>
      <c r="W1213">
        <f t="shared" si="74"/>
        <v>0.30461670130058255</v>
      </c>
      <c r="X1213">
        <f t="shared" si="72"/>
        <v>42.800331759033512</v>
      </c>
      <c r="Y1213">
        <f t="shared" si="75"/>
        <v>28.123350643123079</v>
      </c>
    </row>
    <row r="1214" spans="1:25" x14ac:dyDescent="0.25">
      <c r="A1214">
        <v>2471</v>
      </c>
      <c r="B1214" t="s">
        <v>1253</v>
      </c>
      <c r="C1214">
        <v>38800</v>
      </c>
      <c r="D1214">
        <v>2463</v>
      </c>
      <c r="E1214">
        <f>'Raw counts'!E1214/'Raw counts'!E$1246*10000</f>
        <v>0</v>
      </c>
      <c r="F1214">
        <f>'Raw counts'!F1214/'Raw counts'!F$1246*10000</f>
        <v>0</v>
      </c>
      <c r="G1214">
        <f>'Raw counts'!G1214/'Raw counts'!G$1246*10000</f>
        <v>0</v>
      </c>
      <c r="H1214">
        <f>'Raw counts'!H1214/'Raw counts'!H$1246*10000</f>
        <v>0</v>
      </c>
      <c r="I1214">
        <f>'Raw counts'!I1214/'Raw counts'!I$1246*10000</f>
        <v>0</v>
      </c>
      <c r="J1214">
        <f>'Raw counts'!J1214/'Raw counts'!J$1246*10000</f>
        <v>0</v>
      </c>
      <c r="K1214">
        <f>'Raw counts'!K1214/'Raw counts'!K$1246*10000</f>
        <v>0</v>
      </c>
      <c r="L1214">
        <f>'Raw counts'!L1214/'Raw counts'!L$1246*10000</f>
        <v>0</v>
      </c>
      <c r="M1214">
        <f>'Raw counts'!M1214/'Raw counts'!M$1246*10000</f>
        <v>0</v>
      </c>
      <c r="N1214">
        <f>'Raw counts'!N1214/'Raw counts'!N$1246*10000</f>
        <v>0</v>
      </c>
      <c r="O1214">
        <f>'Raw counts'!O1214/'Raw counts'!O$1246*10000</f>
        <v>0</v>
      </c>
      <c r="P1214">
        <f>'Raw counts'!P1214/'Raw counts'!P$1246*10000</f>
        <v>0</v>
      </c>
      <c r="Q1214">
        <f>'Raw counts'!Q1214/'Raw counts'!Q$1246*10000</f>
        <v>0</v>
      </c>
      <c r="R1214">
        <f>'Raw counts'!R1214/'Raw counts'!R$1246*10000</f>
        <v>0</v>
      </c>
      <c r="S1214">
        <f>'Raw counts'!S1214/'Raw counts'!S$1246*10000</f>
        <v>0</v>
      </c>
      <c r="T1214">
        <f>'Raw counts'!T1214/'Raw counts'!T$1246*10000</f>
        <v>0</v>
      </c>
      <c r="U1214">
        <f>'Raw counts'!U1214/'Raw counts'!U$1246*10000</f>
        <v>0</v>
      </c>
      <c r="V1214">
        <f t="shared" si="73"/>
        <v>0</v>
      </c>
      <c r="W1214" t="str">
        <f t="shared" si="74"/>
        <v/>
      </c>
      <c r="X1214">
        <f t="shared" si="72"/>
        <v>0</v>
      </c>
      <c r="Y1214">
        <f t="shared" si="75"/>
        <v>0</v>
      </c>
    </row>
    <row r="1215" spans="1:25" x14ac:dyDescent="0.25">
      <c r="A1215">
        <v>2479</v>
      </c>
      <c r="B1215" t="s">
        <v>1254</v>
      </c>
      <c r="C1215">
        <v>38900</v>
      </c>
      <c r="D1215">
        <v>2463</v>
      </c>
      <c r="E1215">
        <f>'Raw counts'!E1215/'Raw counts'!E$1246*10000</f>
        <v>0</v>
      </c>
      <c r="F1215">
        <f>'Raw counts'!F1215/'Raw counts'!F$1246*10000</f>
        <v>0</v>
      </c>
      <c r="G1215">
        <f>'Raw counts'!G1215/'Raw counts'!G$1246*10000</f>
        <v>0</v>
      </c>
      <c r="H1215">
        <f>'Raw counts'!H1215/'Raw counts'!H$1246*10000</f>
        <v>0</v>
      </c>
      <c r="I1215">
        <f>'Raw counts'!I1215/'Raw counts'!I$1246*10000</f>
        <v>0</v>
      </c>
      <c r="J1215">
        <f>'Raw counts'!J1215/'Raw counts'!J$1246*10000</f>
        <v>0</v>
      </c>
      <c r="K1215">
        <f>'Raw counts'!K1215/'Raw counts'!K$1246*10000</f>
        <v>0</v>
      </c>
      <c r="L1215">
        <f>'Raw counts'!L1215/'Raw counts'!L$1246*10000</f>
        <v>0</v>
      </c>
      <c r="M1215">
        <f>'Raw counts'!M1215/'Raw counts'!M$1246*10000</f>
        <v>0</v>
      </c>
      <c r="N1215">
        <f>'Raw counts'!N1215/'Raw counts'!N$1246*10000</f>
        <v>0</v>
      </c>
      <c r="O1215">
        <f>'Raw counts'!O1215/'Raw counts'!O$1246*10000</f>
        <v>0</v>
      </c>
      <c r="P1215">
        <f>'Raw counts'!P1215/'Raw counts'!P$1246*10000</f>
        <v>0</v>
      </c>
      <c r="Q1215">
        <f>'Raw counts'!Q1215/'Raw counts'!Q$1246*10000</f>
        <v>0</v>
      </c>
      <c r="R1215">
        <f>'Raw counts'!R1215/'Raw counts'!R$1246*10000</f>
        <v>0</v>
      </c>
      <c r="S1215">
        <f>'Raw counts'!S1215/'Raw counts'!S$1246*10000</f>
        <v>0</v>
      </c>
      <c r="T1215">
        <f>'Raw counts'!T1215/'Raw counts'!T$1246*10000</f>
        <v>0</v>
      </c>
      <c r="U1215">
        <f>'Raw counts'!U1215/'Raw counts'!U$1246*10000</f>
        <v>0</v>
      </c>
      <c r="V1215">
        <f t="shared" si="73"/>
        <v>0</v>
      </c>
      <c r="W1215" t="str">
        <f t="shared" si="74"/>
        <v/>
      </c>
      <c r="X1215">
        <f t="shared" si="72"/>
        <v>0</v>
      </c>
      <c r="Y1215">
        <f t="shared" si="75"/>
        <v>0</v>
      </c>
    </row>
    <row r="1216" spans="1:25" x14ac:dyDescent="0.25">
      <c r="A1216">
        <v>2486</v>
      </c>
      <c r="B1216" t="s">
        <v>1255</v>
      </c>
      <c r="C1216">
        <v>39000</v>
      </c>
      <c r="D1216">
        <v>2463</v>
      </c>
      <c r="E1216">
        <f>'Raw counts'!E1216/'Raw counts'!E$1246*10000</f>
        <v>0</v>
      </c>
      <c r="F1216">
        <f>'Raw counts'!F1216/'Raw counts'!F$1246*10000</f>
        <v>0</v>
      </c>
      <c r="G1216">
        <f>'Raw counts'!G1216/'Raw counts'!G$1246*10000</f>
        <v>0</v>
      </c>
      <c r="H1216">
        <f>'Raw counts'!H1216/'Raw counts'!H$1246*10000</f>
        <v>0</v>
      </c>
      <c r="I1216">
        <f>'Raw counts'!I1216/'Raw counts'!I$1246*10000</f>
        <v>0</v>
      </c>
      <c r="J1216">
        <f>'Raw counts'!J1216/'Raw counts'!J$1246*10000</f>
        <v>0</v>
      </c>
      <c r="K1216">
        <f>'Raw counts'!K1216/'Raw counts'!K$1246*10000</f>
        <v>0</v>
      </c>
      <c r="L1216">
        <f>'Raw counts'!L1216/'Raw counts'!L$1246*10000</f>
        <v>0</v>
      </c>
      <c r="M1216">
        <f>'Raw counts'!M1216/'Raw counts'!M$1246*10000</f>
        <v>0</v>
      </c>
      <c r="N1216">
        <f>'Raw counts'!N1216/'Raw counts'!N$1246*10000</f>
        <v>0</v>
      </c>
      <c r="O1216">
        <f>'Raw counts'!O1216/'Raw counts'!O$1246*10000</f>
        <v>0</v>
      </c>
      <c r="P1216">
        <f>'Raw counts'!P1216/'Raw counts'!P$1246*10000</f>
        <v>0</v>
      </c>
      <c r="Q1216">
        <f>'Raw counts'!Q1216/'Raw counts'!Q$1246*10000</f>
        <v>0</v>
      </c>
      <c r="R1216">
        <f>'Raw counts'!R1216/'Raw counts'!R$1246*10000</f>
        <v>0</v>
      </c>
      <c r="S1216">
        <f>'Raw counts'!S1216/'Raw counts'!S$1246*10000</f>
        <v>0</v>
      </c>
      <c r="T1216">
        <f>'Raw counts'!T1216/'Raw counts'!T$1246*10000</f>
        <v>0</v>
      </c>
      <c r="U1216">
        <f>'Raw counts'!U1216/'Raw counts'!U$1246*10000</f>
        <v>0</v>
      </c>
      <c r="V1216">
        <f t="shared" si="73"/>
        <v>0</v>
      </c>
      <c r="W1216" t="str">
        <f t="shared" si="74"/>
        <v/>
      </c>
      <c r="X1216">
        <f t="shared" si="72"/>
        <v>0</v>
      </c>
      <c r="Y1216">
        <f t="shared" si="75"/>
        <v>0</v>
      </c>
    </row>
    <row r="1217" spans="1:25" x14ac:dyDescent="0.25">
      <c r="A1217">
        <v>2495</v>
      </c>
      <c r="B1217" t="s">
        <v>1256</v>
      </c>
      <c r="C1217">
        <v>39100</v>
      </c>
      <c r="D1217">
        <v>2463</v>
      </c>
      <c r="E1217">
        <f>'Raw counts'!E1217/'Raw counts'!E$1246*10000</f>
        <v>0</v>
      </c>
      <c r="F1217">
        <f>'Raw counts'!F1217/'Raw counts'!F$1246*10000</f>
        <v>0</v>
      </c>
      <c r="G1217">
        <f>'Raw counts'!G1217/'Raw counts'!G$1246*10000</f>
        <v>0</v>
      </c>
      <c r="H1217">
        <f>'Raw counts'!H1217/'Raw counts'!H$1246*10000</f>
        <v>0</v>
      </c>
      <c r="I1217">
        <f>'Raw counts'!I1217/'Raw counts'!I$1246*10000</f>
        <v>0</v>
      </c>
      <c r="J1217">
        <f>'Raw counts'!J1217/'Raw counts'!J$1246*10000</f>
        <v>0</v>
      </c>
      <c r="K1217">
        <f>'Raw counts'!K1217/'Raw counts'!K$1246*10000</f>
        <v>0</v>
      </c>
      <c r="L1217">
        <f>'Raw counts'!L1217/'Raw counts'!L$1246*10000</f>
        <v>0</v>
      </c>
      <c r="M1217">
        <f>'Raw counts'!M1217/'Raw counts'!M$1246*10000</f>
        <v>0</v>
      </c>
      <c r="N1217">
        <f>'Raw counts'!N1217/'Raw counts'!N$1246*10000</f>
        <v>0</v>
      </c>
      <c r="O1217">
        <f>'Raw counts'!O1217/'Raw counts'!O$1246*10000</f>
        <v>0</v>
      </c>
      <c r="P1217">
        <f>'Raw counts'!P1217/'Raw counts'!P$1246*10000</f>
        <v>0</v>
      </c>
      <c r="Q1217">
        <f>'Raw counts'!Q1217/'Raw counts'!Q$1246*10000</f>
        <v>0</v>
      </c>
      <c r="R1217">
        <f>'Raw counts'!R1217/'Raw counts'!R$1246*10000</f>
        <v>0</v>
      </c>
      <c r="S1217">
        <f>'Raw counts'!S1217/'Raw counts'!S$1246*10000</f>
        <v>0</v>
      </c>
      <c r="T1217">
        <f>'Raw counts'!T1217/'Raw counts'!T$1246*10000</f>
        <v>0</v>
      </c>
      <c r="U1217">
        <f>'Raw counts'!U1217/'Raw counts'!U$1246*10000</f>
        <v>0</v>
      </c>
      <c r="V1217">
        <f t="shared" si="73"/>
        <v>0</v>
      </c>
      <c r="W1217" t="str">
        <f t="shared" si="74"/>
        <v/>
      </c>
      <c r="X1217">
        <f t="shared" si="72"/>
        <v>0</v>
      </c>
      <c r="Y1217">
        <f t="shared" si="75"/>
        <v>0</v>
      </c>
    </row>
    <row r="1218" spans="1:25" x14ac:dyDescent="0.25">
      <c r="A1218">
        <v>2504</v>
      </c>
      <c r="B1218" t="s">
        <v>1257</v>
      </c>
      <c r="C1218">
        <v>39200</v>
      </c>
      <c r="D1218">
        <v>2463</v>
      </c>
      <c r="E1218">
        <f>'Raw counts'!E1218/'Raw counts'!E$1246*10000</f>
        <v>0</v>
      </c>
      <c r="F1218">
        <f>'Raw counts'!F1218/'Raw counts'!F$1246*10000</f>
        <v>0</v>
      </c>
      <c r="G1218">
        <f>'Raw counts'!G1218/'Raw counts'!G$1246*10000</f>
        <v>0</v>
      </c>
      <c r="H1218">
        <f>'Raw counts'!H1218/'Raw counts'!H$1246*10000</f>
        <v>0</v>
      </c>
      <c r="I1218">
        <f>'Raw counts'!I1218/'Raw counts'!I$1246*10000</f>
        <v>0</v>
      </c>
      <c r="J1218">
        <f>'Raw counts'!J1218/'Raw counts'!J$1246*10000</f>
        <v>0</v>
      </c>
      <c r="K1218">
        <f>'Raw counts'!K1218/'Raw counts'!K$1246*10000</f>
        <v>0</v>
      </c>
      <c r="L1218">
        <f>'Raw counts'!L1218/'Raw counts'!L$1246*10000</f>
        <v>0</v>
      </c>
      <c r="M1218">
        <f>'Raw counts'!M1218/'Raw counts'!M$1246*10000</f>
        <v>0</v>
      </c>
      <c r="N1218">
        <f>'Raw counts'!N1218/'Raw counts'!N$1246*10000</f>
        <v>0</v>
      </c>
      <c r="O1218">
        <f>'Raw counts'!O1218/'Raw counts'!O$1246*10000</f>
        <v>0</v>
      </c>
      <c r="P1218">
        <f>'Raw counts'!P1218/'Raw counts'!P$1246*10000</f>
        <v>0</v>
      </c>
      <c r="Q1218">
        <f>'Raw counts'!Q1218/'Raw counts'!Q$1246*10000</f>
        <v>0</v>
      </c>
      <c r="R1218">
        <f>'Raw counts'!R1218/'Raw counts'!R$1246*10000</f>
        <v>0</v>
      </c>
      <c r="S1218">
        <f>'Raw counts'!S1218/'Raw counts'!S$1246*10000</f>
        <v>0</v>
      </c>
      <c r="T1218">
        <f>'Raw counts'!T1218/'Raw counts'!T$1246*10000</f>
        <v>0</v>
      </c>
      <c r="U1218">
        <f>'Raw counts'!U1218/'Raw counts'!U$1246*10000</f>
        <v>0</v>
      </c>
      <c r="V1218">
        <f t="shared" si="73"/>
        <v>0</v>
      </c>
      <c r="W1218" t="str">
        <f t="shared" si="74"/>
        <v/>
      </c>
      <c r="X1218">
        <f t="shared" si="72"/>
        <v>0</v>
      </c>
      <c r="Y1218">
        <f t="shared" si="75"/>
        <v>0</v>
      </c>
    </row>
    <row r="1219" spans="1:25" x14ac:dyDescent="0.25">
      <c r="A1219">
        <v>2632</v>
      </c>
      <c r="B1219" t="s">
        <v>566</v>
      </c>
      <c r="C1219">
        <v>39600</v>
      </c>
      <c r="D1219">
        <v>2726</v>
      </c>
      <c r="E1219">
        <f>'Raw counts'!E1219/'Raw counts'!E$1246*10000</f>
        <v>21.547167302098906</v>
      </c>
      <c r="F1219">
        <f>'Raw counts'!F1219/'Raw counts'!F$1246*10000</f>
        <v>13.64156880502154</v>
      </c>
      <c r="G1219">
        <f>'Raw counts'!G1219/'Raw counts'!G$1246*10000</f>
        <v>32.464916133139397</v>
      </c>
      <c r="H1219">
        <f>'Raw counts'!H1219/'Raw counts'!H$1246*10000</f>
        <v>17.960339271018238</v>
      </c>
      <c r="I1219">
        <f>'Raw counts'!I1219/'Raw counts'!I$1246*10000</f>
        <v>22.103257305926935</v>
      </c>
      <c r="J1219">
        <f>'Raw counts'!J1219/'Raw counts'!J$1246*10000</f>
        <v>12.178982724581427</v>
      </c>
      <c r="K1219">
        <f>'Raw counts'!K1219/'Raw counts'!K$1246*10000</f>
        <v>24.037014326328112</v>
      </c>
      <c r="L1219">
        <f>'Raw counts'!L1219/'Raw counts'!L$1246*10000</f>
        <v>15.57547224726018</v>
      </c>
      <c r="M1219">
        <f>'Raw counts'!M1219/'Raw counts'!M$1246*10000</f>
        <v>18.928206437248942</v>
      </c>
      <c r="N1219">
        <f>'Raw counts'!N1219/'Raw counts'!N$1246*10000</f>
        <v>34.924629332473124</v>
      </c>
      <c r="O1219">
        <f>'Raw counts'!O1219/'Raw counts'!O$1246*10000</f>
        <v>24.092476880948031</v>
      </c>
      <c r="P1219">
        <f>'Raw counts'!P1219/'Raw counts'!P$1246*10000</f>
        <v>20.556882089399785</v>
      </c>
      <c r="Q1219">
        <f>'Raw counts'!Q1219/'Raw counts'!Q$1246*10000</f>
        <v>41.559079810595129</v>
      </c>
      <c r="R1219">
        <f>'Raw counts'!R1219/'Raw counts'!R$1246*10000</f>
        <v>31.134111085065843</v>
      </c>
      <c r="S1219">
        <f>'Raw counts'!S1219/'Raw counts'!S$1246*10000</f>
        <v>17.137695438669635</v>
      </c>
      <c r="T1219">
        <f>'Raw counts'!T1219/'Raw counts'!T$1246*10000</f>
        <v>28.676828126315499</v>
      </c>
      <c r="U1219">
        <f>'Raw counts'!U1219/'Raw counts'!U$1246*10000</f>
        <v>10.154354873005472</v>
      </c>
      <c r="V1219">
        <f t="shared" si="73"/>
        <v>1</v>
      </c>
      <c r="W1219">
        <f t="shared" si="74"/>
        <v>0.14294941157378138</v>
      </c>
      <c r="X1219">
        <f t="shared" si="72"/>
        <v>19.826324950291522</v>
      </c>
      <c r="Y1219">
        <f t="shared" si="75"/>
        <v>26.029507204559064</v>
      </c>
    </row>
    <row r="1220" spans="1:25" x14ac:dyDescent="0.25">
      <c r="A1220">
        <v>2726</v>
      </c>
      <c r="B1220" t="s">
        <v>567</v>
      </c>
      <c r="C1220">
        <v>39300</v>
      </c>
      <c r="D1220">
        <v>1080</v>
      </c>
      <c r="E1220">
        <f>'Raw counts'!E1220/'Raw counts'!E$1246*10000</f>
        <v>0</v>
      </c>
      <c r="F1220">
        <f>'Raw counts'!F1220/'Raw counts'!F$1246*10000</f>
        <v>0</v>
      </c>
      <c r="G1220">
        <f>'Raw counts'!G1220/'Raw counts'!G$1246*10000</f>
        <v>0</v>
      </c>
      <c r="H1220">
        <f>'Raw counts'!H1220/'Raw counts'!H$1246*10000</f>
        <v>0</v>
      </c>
      <c r="I1220">
        <f>'Raw counts'!I1220/'Raw counts'!I$1246*10000</f>
        <v>0</v>
      </c>
      <c r="J1220">
        <f>'Raw counts'!J1220/'Raw counts'!J$1246*10000</f>
        <v>0</v>
      </c>
      <c r="K1220">
        <f>'Raw counts'!K1220/'Raw counts'!K$1246*10000</f>
        <v>0</v>
      </c>
      <c r="L1220">
        <f>'Raw counts'!L1220/'Raw counts'!L$1246*10000</f>
        <v>0</v>
      </c>
      <c r="M1220">
        <f>'Raw counts'!M1220/'Raw counts'!M$1246*10000</f>
        <v>0</v>
      </c>
      <c r="N1220">
        <f>'Raw counts'!N1220/'Raw counts'!N$1246*10000</f>
        <v>0</v>
      </c>
      <c r="O1220">
        <f>'Raw counts'!O1220/'Raw counts'!O$1246*10000</f>
        <v>0</v>
      </c>
      <c r="P1220">
        <f>'Raw counts'!P1220/'Raw counts'!P$1246*10000</f>
        <v>0</v>
      </c>
      <c r="Q1220">
        <f>'Raw counts'!Q1220/'Raw counts'!Q$1246*10000</f>
        <v>0</v>
      </c>
      <c r="R1220">
        <f>'Raw counts'!R1220/'Raw counts'!R$1246*10000</f>
        <v>0</v>
      </c>
      <c r="S1220">
        <f>'Raw counts'!S1220/'Raw counts'!S$1246*10000</f>
        <v>0</v>
      </c>
      <c r="T1220">
        <f>'Raw counts'!T1220/'Raw counts'!T$1246*10000</f>
        <v>0</v>
      </c>
      <c r="U1220">
        <f>'Raw counts'!U1220/'Raw counts'!U$1246*10000</f>
        <v>0</v>
      </c>
      <c r="V1220">
        <f t="shared" si="73"/>
        <v>0</v>
      </c>
      <c r="W1220" t="str">
        <f t="shared" si="74"/>
        <v/>
      </c>
      <c r="X1220">
        <f t="shared" si="72"/>
        <v>0</v>
      </c>
      <c r="Y1220">
        <f t="shared" si="75"/>
        <v>0</v>
      </c>
    </row>
    <row r="1221" spans="1:25" x14ac:dyDescent="0.25">
      <c r="A1221">
        <v>2734</v>
      </c>
      <c r="B1221" t="s">
        <v>1258</v>
      </c>
      <c r="C1221">
        <v>39800</v>
      </c>
      <c r="D1221">
        <v>2726</v>
      </c>
      <c r="E1221">
        <f>'Raw counts'!E1221/'Raw counts'!E$1246*10000</f>
        <v>0</v>
      </c>
      <c r="F1221">
        <f>'Raw counts'!F1221/'Raw counts'!F$1246*10000</f>
        <v>0</v>
      </c>
      <c r="G1221">
        <f>'Raw counts'!G1221/'Raw counts'!G$1246*10000</f>
        <v>0</v>
      </c>
      <c r="H1221">
        <f>'Raw counts'!H1221/'Raw counts'!H$1246*10000</f>
        <v>0</v>
      </c>
      <c r="I1221">
        <f>'Raw counts'!I1221/'Raw counts'!I$1246*10000</f>
        <v>0</v>
      </c>
      <c r="J1221">
        <f>'Raw counts'!J1221/'Raw counts'!J$1246*10000</f>
        <v>0</v>
      </c>
      <c r="K1221">
        <f>'Raw counts'!K1221/'Raw counts'!K$1246*10000</f>
        <v>0</v>
      </c>
      <c r="L1221">
        <f>'Raw counts'!L1221/'Raw counts'!L$1246*10000</f>
        <v>0</v>
      </c>
      <c r="M1221">
        <f>'Raw counts'!M1221/'Raw counts'!M$1246*10000</f>
        <v>0</v>
      </c>
      <c r="N1221">
        <f>'Raw counts'!N1221/'Raw counts'!N$1246*10000</f>
        <v>0</v>
      </c>
      <c r="O1221">
        <f>'Raw counts'!O1221/'Raw counts'!O$1246*10000</f>
        <v>0</v>
      </c>
      <c r="P1221">
        <f>'Raw counts'!P1221/'Raw counts'!P$1246*10000</f>
        <v>0</v>
      </c>
      <c r="Q1221">
        <f>'Raw counts'!Q1221/'Raw counts'!Q$1246*10000</f>
        <v>0</v>
      </c>
      <c r="R1221">
        <f>'Raw counts'!R1221/'Raw counts'!R$1246*10000</f>
        <v>0</v>
      </c>
      <c r="S1221">
        <f>'Raw counts'!S1221/'Raw counts'!S$1246*10000</f>
        <v>0</v>
      </c>
      <c r="T1221">
        <f>'Raw counts'!T1221/'Raw counts'!T$1246*10000</f>
        <v>0</v>
      </c>
      <c r="U1221">
        <f>'Raw counts'!U1221/'Raw counts'!U$1246*10000</f>
        <v>0</v>
      </c>
      <c r="V1221">
        <f t="shared" si="73"/>
        <v>0</v>
      </c>
      <c r="W1221" t="str">
        <f t="shared" si="74"/>
        <v/>
      </c>
      <c r="X1221">
        <f t="shared" si="72"/>
        <v>0</v>
      </c>
      <c r="Y1221">
        <f t="shared" si="75"/>
        <v>0</v>
      </c>
    </row>
    <row r="1222" spans="1:25" x14ac:dyDescent="0.25">
      <c r="A1222">
        <v>2742</v>
      </c>
      <c r="B1222" t="s">
        <v>1259</v>
      </c>
      <c r="C1222">
        <v>39900</v>
      </c>
      <c r="D1222">
        <v>2734</v>
      </c>
      <c r="E1222">
        <f>'Raw counts'!E1222/'Raw counts'!E$1246*10000</f>
        <v>0</v>
      </c>
      <c r="F1222">
        <f>'Raw counts'!F1222/'Raw counts'!F$1246*10000</f>
        <v>0</v>
      </c>
      <c r="G1222">
        <f>'Raw counts'!G1222/'Raw counts'!G$1246*10000</f>
        <v>0</v>
      </c>
      <c r="H1222">
        <f>'Raw counts'!H1222/'Raw counts'!H$1246*10000</f>
        <v>0</v>
      </c>
      <c r="I1222">
        <f>'Raw counts'!I1222/'Raw counts'!I$1246*10000</f>
        <v>0</v>
      </c>
      <c r="J1222">
        <f>'Raw counts'!J1222/'Raw counts'!J$1246*10000</f>
        <v>0</v>
      </c>
      <c r="K1222">
        <f>'Raw counts'!K1222/'Raw counts'!K$1246*10000</f>
        <v>0</v>
      </c>
      <c r="L1222">
        <f>'Raw counts'!L1222/'Raw counts'!L$1246*10000</f>
        <v>0</v>
      </c>
      <c r="M1222">
        <f>'Raw counts'!M1222/'Raw counts'!M$1246*10000</f>
        <v>0</v>
      </c>
      <c r="N1222">
        <f>'Raw counts'!N1222/'Raw counts'!N$1246*10000</f>
        <v>0</v>
      </c>
      <c r="O1222">
        <f>'Raw counts'!O1222/'Raw counts'!O$1246*10000</f>
        <v>0</v>
      </c>
      <c r="P1222">
        <f>'Raw counts'!P1222/'Raw counts'!P$1246*10000</f>
        <v>0</v>
      </c>
      <c r="Q1222">
        <f>'Raw counts'!Q1222/'Raw counts'!Q$1246*10000</f>
        <v>0</v>
      </c>
      <c r="R1222">
        <f>'Raw counts'!R1222/'Raw counts'!R$1246*10000</f>
        <v>0</v>
      </c>
      <c r="S1222">
        <f>'Raw counts'!S1222/'Raw counts'!S$1246*10000</f>
        <v>0</v>
      </c>
      <c r="T1222">
        <f>'Raw counts'!T1222/'Raw counts'!T$1246*10000</f>
        <v>0</v>
      </c>
      <c r="U1222">
        <f>'Raw counts'!U1222/'Raw counts'!U$1246*10000</f>
        <v>0</v>
      </c>
      <c r="V1222">
        <f t="shared" si="73"/>
        <v>0</v>
      </c>
      <c r="W1222" t="str">
        <f t="shared" si="74"/>
        <v/>
      </c>
      <c r="X1222">
        <f t="shared" si="72"/>
        <v>0</v>
      </c>
      <c r="Y1222">
        <f t="shared" si="75"/>
        <v>0</v>
      </c>
    </row>
    <row r="1223" spans="1:25" x14ac:dyDescent="0.25">
      <c r="A1223">
        <v>2751</v>
      </c>
      <c r="B1223" t="s">
        <v>1260</v>
      </c>
      <c r="C1223">
        <v>40000</v>
      </c>
      <c r="D1223">
        <v>2734</v>
      </c>
      <c r="E1223">
        <f>'Raw counts'!E1223/'Raw counts'!E$1246*10000</f>
        <v>0</v>
      </c>
      <c r="F1223">
        <f>'Raw counts'!F1223/'Raw counts'!F$1246*10000</f>
        <v>0</v>
      </c>
      <c r="G1223">
        <f>'Raw counts'!G1223/'Raw counts'!G$1246*10000</f>
        <v>0</v>
      </c>
      <c r="H1223">
        <f>'Raw counts'!H1223/'Raw counts'!H$1246*10000</f>
        <v>0</v>
      </c>
      <c r="I1223">
        <f>'Raw counts'!I1223/'Raw counts'!I$1246*10000</f>
        <v>0</v>
      </c>
      <c r="J1223">
        <f>'Raw counts'!J1223/'Raw counts'!J$1246*10000</f>
        <v>0</v>
      </c>
      <c r="K1223">
        <f>'Raw counts'!K1223/'Raw counts'!K$1246*10000</f>
        <v>0</v>
      </c>
      <c r="L1223">
        <f>'Raw counts'!L1223/'Raw counts'!L$1246*10000</f>
        <v>0</v>
      </c>
      <c r="M1223">
        <f>'Raw counts'!M1223/'Raw counts'!M$1246*10000</f>
        <v>0</v>
      </c>
      <c r="N1223">
        <f>'Raw counts'!N1223/'Raw counts'!N$1246*10000</f>
        <v>0</v>
      </c>
      <c r="O1223">
        <f>'Raw counts'!O1223/'Raw counts'!O$1246*10000</f>
        <v>0</v>
      </c>
      <c r="P1223">
        <f>'Raw counts'!P1223/'Raw counts'!P$1246*10000</f>
        <v>0</v>
      </c>
      <c r="Q1223">
        <f>'Raw counts'!Q1223/'Raw counts'!Q$1246*10000</f>
        <v>0</v>
      </c>
      <c r="R1223">
        <f>'Raw counts'!R1223/'Raw counts'!R$1246*10000</f>
        <v>0</v>
      </c>
      <c r="S1223">
        <f>'Raw counts'!S1223/'Raw counts'!S$1246*10000</f>
        <v>0</v>
      </c>
      <c r="T1223">
        <f>'Raw counts'!T1223/'Raw counts'!T$1246*10000</f>
        <v>0</v>
      </c>
      <c r="U1223">
        <f>'Raw counts'!U1223/'Raw counts'!U$1246*10000</f>
        <v>0</v>
      </c>
      <c r="V1223">
        <f t="shared" si="73"/>
        <v>0</v>
      </c>
      <c r="W1223" t="str">
        <f t="shared" si="74"/>
        <v/>
      </c>
      <c r="X1223">
        <f t="shared" si="72"/>
        <v>0</v>
      </c>
      <c r="Y1223">
        <f t="shared" si="75"/>
        <v>0</v>
      </c>
    </row>
    <row r="1224" spans="1:25" x14ac:dyDescent="0.25">
      <c r="A1224">
        <v>2758</v>
      </c>
      <c r="B1224" t="s">
        <v>1261</v>
      </c>
      <c r="C1224">
        <v>40100</v>
      </c>
      <c r="D1224">
        <v>2734</v>
      </c>
      <c r="E1224">
        <f>'Raw counts'!E1224/'Raw counts'!E$1246*10000</f>
        <v>0</v>
      </c>
      <c r="F1224">
        <f>'Raw counts'!F1224/'Raw counts'!F$1246*10000</f>
        <v>0</v>
      </c>
      <c r="G1224">
        <f>'Raw counts'!G1224/'Raw counts'!G$1246*10000</f>
        <v>0</v>
      </c>
      <c r="H1224">
        <f>'Raw counts'!H1224/'Raw counts'!H$1246*10000</f>
        <v>0</v>
      </c>
      <c r="I1224">
        <f>'Raw counts'!I1224/'Raw counts'!I$1246*10000</f>
        <v>0</v>
      </c>
      <c r="J1224">
        <f>'Raw counts'!J1224/'Raw counts'!J$1246*10000</f>
        <v>0</v>
      </c>
      <c r="K1224">
        <f>'Raw counts'!K1224/'Raw counts'!K$1246*10000</f>
        <v>0</v>
      </c>
      <c r="L1224">
        <f>'Raw counts'!L1224/'Raw counts'!L$1246*10000</f>
        <v>0</v>
      </c>
      <c r="M1224">
        <f>'Raw counts'!M1224/'Raw counts'!M$1246*10000</f>
        <v>0</v>
      </c>
      <c r="N1224">
        <f>'Raw counts'!N1224/'Raw counts'!N$1246*10000</f>
        <v>0</v>
      </c>
      <c r="O1224">
        <f>'Raw counts'!O1224/'Raw counts'!O$1246*10000</f>
        <v>0</v>
      </c>
      <c r="P1224">
        <f>'Raw counts'!P1224/'Raw counts'!P$1246*10000</f>
        <v>0</v>
      </c>
      <c r="Q1224">
        <f>'Raw counts'!Q1224/'Raw counts'!Q$1246*10000</f>
        <v>0</v>
      </c>
      <c r="R1224">
        <f>'Raw counts'!R1224/'Raw counts'!R$1246*10000</f>
        <v>0</v>
      </c>
      <c r="S1224">
        <f>'Raw counts'!S1224/'Raw counts'!S$1246*10000</f>
        <v>0</v>
      </c>
      <c r="T1224">
        <f>'Raw counts'!T1224/'Raw counts'!T$1246*10000</f>
        <v>0</v>
      </c>
      <c r="U1224">
        <f>'Raw counts'!U1224/'Raw counts'!U$1246*10000</f>
        <v>0</v>
      </c>
      <c r="V1224">
        <f t="shared" si="73"/>
        <v>0</v>
      </c>
      <c r="W1224" t="str">
        <f t="shared" si="74"/>
        <v/>
      </c>
      <c r="X1224">
        <f t="shared" si="72"/>
        <v>0</v>
      </c>
      <c r="Y1224">
        <f t="shared" si="75"/>
        <v>0</v>
      </c>
    </row>
    <row r="1225" spans="1:25" x14ac:dyDescent="0.25">
      <c r="A1225">
        <v>2766</v>
      </c>
      <c r="B1225" t="s">
        <v>1262</v>
      </c>
      <c r="C1225">
        <v>40200</v>
      </c>
      <c r="D1225">
        <v>2726</v>
      </c>
      <c r="E1225">
        <f>'Raw counts'!E1225/'Raw counts'!E$1246*10000</f>
        <v>0</v>
      </c>
      <c r="F1225">
        <f>'Raw counts'!F1225/'Raw counts'!F$1246*10000</f>
        <v>0</v>
      </c>
      <c r="G1225">
        <f>'Raw counts'!G1225/'Raw counts'!G$1246*10000</f>
        <v>0</v>
      </c>
      <c r="H1225">
        <f>'Raw counts'!H1225/'Raw counts'!H$1246*10000</f>
        <v>0</v>
      </c>
      <c r="I1225">
        <f>'Raw counts'!I1225/'Raw counts'!I$1246*10000</f>
        <v>0</v>
      </c>
      <c r="J1225">
        <f>'Raw counts'!J1225/'Raw counts'!J$1246*10000</f>
        <v>0</v>
      </c>
      <c r="K1225">
        <f>'Raw counts'!K1225/'Raw counts'!K$1246*10000</f>
        <v>0</v>
      </c>
      <c r="L1225">
        <f>'Raw counts'!L1225/'Raw counts'!L$1246*10000</f>
        <v>0</v>
      </c>
      <c r="M1225">
        <f>'Raw counts'!M1225/'Raw counts'!M$1246*10000</f>
        <v>0</v>
      </c>
      <c r="N1225">
        <f>'Raw counts'!N1225/'Raw counts'!N$1246*10000</f>
        <v>0</v>
      </c>
      <c r="O1225">
        <f>'Raw counts'!O1225/'Raw counts'!O$1246*10000</f>
        <v>0</v>
      </c>
      <c r="P1225">
        <f>'Raw counts'!P1225/'Raw counts'!P$1246*10000</f>
        <v>0</v>
      </c>
      <c r="Q1225">
        <f>'Raw counts'!Q1225/'Raw counts'!Q$1246*10000</f>
        <v>0</v>
      </c>
      <c r="R1225">
        <f>'Raw counts'!R1225/'Raw counts'!R$1246*10000</f>
        <v>0</v>
      </c>
      <c r="S1225">
        <f>'Raw counts'!S1225/'Raw counts'!S$1246*10000</f>
        <v>0</v>
      </c>
      <c r="T1225">
        <f>'Raw counts'!T1225/'Raw counts'!T$1246*10000</f>
        <v>0</v>
      </c>
      <c r="U1225">
        <f>'Raw counts'!U1225/'Raw counts'!U$1246*10000</f>
        <v>0</v>
      </c>
      <c r="V1225">
        <f t="shared" si="73"/>
        <v>0</v>
      </c>
      <c r="W1225" t="str">
        <f t="shared" si="74"/>
        <v/>
      </c>
      <c r="X1225">
        <f t="shared" si="72"/>
        <v>0</v>
      </c>
      <c r="Y1225">
        <f t="shared" si="75"/>
        <v>0</v>
      </c>
    </row>
    <row r="1226" spans="1:25" x14ac:dyDescent="0.25">
      <c r="A1226">
        <v>2775</v>
      </c>
      <c r="B1226" t="s">
        <v>1263</v>
      </c>
      <c r="C1226">
        <v>40300</v>
      </c>
      <c r="D1226">
        <v>2766</v>
      </c>
      <c r="E1226">
        <f>'Raw counts'!E1226/'Raw counts'!E$1246*10000</f>
        <v>0</v>
      </c>
      <c r="F1226">
        <f>'Raw counts'!F1226/'Raw counts'!F$1246*10000</f>
        <v>0</v>
      </c>
      <c r="G1226">
        <f>'Raw counts'!G1226/'Raw counts'!G$1246*10000</f>
        <v>0</v>
      </c>
      <c r="H1226">
        <f>'Raw counts'!H1226/'Raw counts'!H$1246*10000</f>
        <v>0</v>
      </c>
      <c r="I1226">
        <f>'Raw counts'!I1226/'Raw counts'!I$1246*10000</f>
        <v>0</v>
      </c>
      <c r="J1226">
        <f>'Raw counts'!J1226/'Raw counts'!J$1246*10000</f>
        <v>0</v>
      </c>
      <c r="K1226">
        <f>'Raw counts'!K1226/'Raw counts'!K$1246*10000</f>
        <v>0</v>
      </c>
      <c r="L1226">
        <f>'Raw counts'!L1226/'Raw counts'!L$1246*10000</f>
        <v>0</v>
      </c>
      <c r="M1226">
        <f>'Raw counts'!M1226/'Raw counts'!M$1246*10000</f>
        <v>0</v>
      </c>
      <c r="N1226">
        <f>'Raw counts'!N1226/'Raw counts'!N$1246*10000</f>
        <v>0</v>
      </c>
      <c r="O1226">
        <f>'Raw counts'!O1226/'Raw counts'!O$1246*10000</f>
        <v>0</v>
      </c>
      <c r="P1226">
        <f>'Raw counts'!P1226/'Raw counts'!P$1246*10000</f>
        <v>0</v>
      </c>
      <c r="Q1226">
        <f>'Raw counts'!Q1226/'Raw counts'!Q$1246*10000</f>
        <v>0</v>
      </c>
      <c r="R1226">
        <f>'Raw counts'!R1226/'Raw counts'!R$1246*10000</f>
        <v>0</v>
      </c>
      <c r="S1226">
        <f>'Raw counts'!S1226/'Raw counts'!S$1246*10000</f>
        <v>0</v>
      </c>
      <c r="T1226">
        <f>'Raw counts'!T1226/'Raw counts'!T$1246*10000</f>
        <v>0</v>
      </c>
      <c r="U1226">
        <f>'Raw counts'!U1226/'Raw counts'!U$1246*10000</f>
        <v>0</v>
      </c>
      <c r="V1226">
        <f t="shared" si="73"/>
        <v>0</v>
      </c>
      <c r="W1226" t="str">
        <f t="shared" si="74"/>
        <v/>
      </c>
      <c r="X1226">
        <f t="shared" si="72"/>
        <v>0</v>
      </c>
      <c r="Y1226">
        <f t="shared" si="75"/>
        <v>0</v>
      </c>
    </row>
    <row r="1227" spans="1:25" x14ac:dyDescent="0.25">
      <c r="A1227">
        <v>2782</v>
      </c>
      <c r="B1227" t="s">
        <v>1264</v>
      </c>
      <c r="C1227">
        <v>40400</v>
      </c>
      <c r="D1227">
        <v>2766</v>
      </c>
      <c r="E1227">
        <f>'Raw counts'!E1227/'Raw counts'!E$1246*10000</f>
        <v>0</v>
      </c>
      <c r="F1227">
        <f>'Raw counts'!F1227/'Raw counts'!F$1246*10000</f>
        <v>0</v>
      </c>
      <c r="G1227">
        <f>'Raw counts'!G1227/'Raw counts'!G$1246*10000</f>
        <v>0</v>
      </c>
      <c r="H1227">
        <f>'Raw counts'!H1227/'Raw counts'!H$1246*10000</f>
        <v>0</v>
      </c>
      <c r="I1227">
        <f>'Raw counts'!I1227/'Raw counts'!I$1246*10000</f>
        <v>0</v>
      </c>
      <c r="J1227">
        <f>'Raw counts'!J1227/'Raw counts'!J$1246*10000</f>
        <v>0</v>
      </c>
      <c r="K1227">
        <f>'Raw counts'!K1227/'Raw counts'!K$1246*10000</f>
        <v>0</v>
      </c>
      <c r="L1227">
        <f>'Raw counts'!L1227/'Raw counts'!L$1246*10000</f>
        <v>0</v>
      </c>
      <c r="M1227">
        <f>'Raw counts'!M1227/'Raw counts'!M$1246*10000</f>
        <v>0</v>
      </c>
      <c r="N1227">
        <f>'Raw counts'!N1227/'Raw counts'!N$1246*10000</f>
        <v>0</v>
      </c>
      <c r="O1227">
        <f>'Raw counts'!O1227/'Raw counts'!O$1246*10000</f>
        <v>0</v>
      </c>
      <c r="P1227">
        <f>'Raw counts'!P1227/'Raw counts'!P$1246*10000</f>
        <v>0</v>
      </c>
      <c r="Q1227">
        <f>'Raw counts'!Q1227/'Raw counts'!Q$1246*10000</f>
        <v>0</v>
      </c>
      <c r="R1227">
        <f>'Raw counts'!R1227/'Raw counts'!R$1246*10000</f>
        <v>0</v>
      </c>
      <c r="S1227">
        <f>'Raw counts'!S1227/'Raw counts'!S$1246*10000</f>
        <v>0</v>
      </c>
      <c r="T1227">
        <f>'Raw counts'!T1227/'Raw counts'!T$1246*10000</f>
        <v>0</v>
      </c>
      <c r="U1227">
        <f>'Raw counts'!U1227/'Raw counts'!U$1246*10000</f>
        <v>0</v>
      </c>
      <c r="V1227">
        <f t="shared" si="73"/>
        <v>0</v>
      </c>
      <c r="W1227" t="str">
        <f t="shared" si="74"/>
        <v/>
      </c>
      <c r="X1227">
        <f t="shared" si="72"/>
        <v>0</v>
      </c>
      <c r="Y1227">
        <f t="shared" si="75"/>
        <v>0</v>
      </c>
    </row>
    <row r="1228" spans="1:25" x14ac:dyDescent="0.25">
      <c r="A1228">
        <v>2790</v>
      </c>
      <c r="B1228" t="s">
        <v>1265</v>
      </c>
      <c r="C1228">
        <v>40500</v>
      </c>
      <c r="D1228">
        <v>2766</v>
      </c>
      <c r="E1228">
        <f>'Raw counts'!E1228/'Raw counts'!E$1246*10000</f>
        <v>0</v>
      </c>
      <c r="F1228">
        <f>'Raw counts'!F1228/'Raw counts'!F$1246*10000</f>
        <v>0</v>
      </c>
      <c r="G1228">
        <f>'Raw counts'!G1228/'Raw counts'!G$1246*10000</f>
        <v>0</v>
      </c>
      <c r="H1228">
        <f>'Raw counts'!H1228/'Raw counts'!H$1246*10000</f>
        <v>0</v>
      </c>
      <c r="I1228">
        <f>'Raw counts'!I1228/'Raw counts'!I$1246*10000</f>
        <v>0</v>
      </c>
      <c r="J1228">
        <f>'Raw counts'!J1228/'Raw counts'!J$1246*10000</f>
        <v>0</v>
      </c>
      <c r="K1228">
        <f>'Raw counts'!K1228/'Raw counts'!K$1246*10000</f>
        <v>0</v>
      </c>
      <c r="L1228">
        <f>'Raw counts'!L1228/'Raw counts'!L$1246*10000</f>
        <v>0</v>
      </c>
      <c r="M1228">
        <f>'Raw counts'!M1228/'Raw counts'!M$1246*10000</f>
        <v>0</v>
      </c>
      <c r="N1228">
        <f>'Raw counts'!N1228/'Raw counts'!N$1246*10000</f>
        <v>0</v>
      </c>
      <c r="O1228">
        <f>'Raw counts'!O1228/'Raw counts'!O$1246*10000</f>
        <v>0</v>
      </c>
      <c r="P1228">
        <f>'Raw counts'!P1228/'Raw counts'!P$1246*10000</f>
        <v>0</v>
      </c>
      <c r="Q1228">
        <f>'Raw counts'!Q1228/'Raw counts'!Q$1246*10000</f>
        <v>0</v>
      </c>
      <c r="R1228">
        <f>'Raw counts'!R1228/'Raw counts'!R$1246*10000</f>
        <v>0</v>
      </c>
      <c r="S1228">
        <f>'Raw counts'!S1228/'Raw counts'!S$1246*10000</f>
        <v>0</v>
      </c>
      <c r="T1228">
        <f>'Raw counts'!T1228/'Raw counts'!T$1246*10000</f>
        <v>0</v>
      </c>
      <c r="U1228">
        <f>'Raw counts'!U1228/'Raw counts'!U$1246*10000</f>
        <v>0</v>
      </c>
      <c r="V1228">
        <f t="shared" si="73"/>
        <v>0</v>
      </c>
      <c r="W1228" t="str">
        <f t="shared" si="74"/>
        <v/>
      </c>
      <c r="X1228">
        <f t="shared" si="72"/>
        <v>0</v>
      </c>
      <c r="Y1228">
        <f t="shared" si="75"/>
        <v>0</v>
      </c>
    </row>
    <row r="1229" spans="1:25" x14ac:dyDescent="0.25">
      <c r="A1229">
        <v>2799</v>
      </c>
      <c r="B1229" t="s">
        <v>1266</v>
      </c>
      <c r="C1229">
        <v>40600</v>
      </c>
      <c r="D1229">
        <v>2726</v>
      </c>
      <c r="E1229">
        <f>'Raw counts'!E1229/'Raw counts'!E$1246*10000</f>
        <v>0</v>
      </c>
      <c r="F1229">
        <f>'Raw counts'!F1229/'Raw counts'!F$1246*10000</f>
        <v>0</v>
      </c>
      <c r="G1229">
        <f>'Raw counts'!G1229/'Raw counts'!G$1246*10000</f>
        <v>0</v>
      </c>
      <c r="H1229">
        <f>'Raw counts'!H1229/'Raw counts'!H$1246*10000</f>
        <v>0</v>
      </c>
      <c r="I1229">
        <f>'Raw counts'!I1229/'Raw counts'!I$1246*10000</f>
        <v>0</v>
      </c>
      <c r="J1229">
        <f>'Raw counts'!J1229/'Raw counts'!J$1246*10000</f>
        <v>0</v>
      </c>
      <c r="K1229">
        <f>'Raw counts'!K1229/'Raw counts'!K$1246*10000</f>
        <v>0</v>
      </c>
      <c r="L1229">
        <f>'Raw counts'!L1229/'Raw counts'!L$1246*10000</f>
        <v>0</v>
      </c>
      <c r="M1229">
        <f>'Raw counts'!M1229/'Raw counts'!M$1246*10000</f>
        <v>0</v>
      </c>
      <c r="N1229">
        <f>'Raw counts'!N1229/'Raw counts'!N$1246*10000</f>
        <v>0</v>
      </c>
      <c r="O1229">
        <f>'Raw counts'!O1229/'Raw counts'!O$1246*10000</f>
        <v>0</v>
      </c>
      <c r="P1229">
        <f>'Raw counts'!P1229/'Raw counts'!P$1246*10000</f>
        <v>0</v>
      </c>
      <c r="Q1229">
        <f>'Raw counts'!Q1229/'Raw counts'!Q$1246*10000</f>
        <v>0</v>
      </c>
      <c r="R1229">
        <f>'Raw counts'!R1229/'Raw counts'!R$1246*10000</f>
        <v>0</v>
      </c>
      <c r="S1229">
        <f>'Raw counts'!S1229/'Raw counts'!S$1246*10000</f>
        <v>0</v>
      </c>
      <c r="T1229">
        <f>'Raw counts'!T1229/'Raw counts'!T$1246*10000</f>
        <v>0</v>
      </c>
      <c r="U1229">
        <f>'Raw counts'!U1229/'Raw counts'!U$1246*10000</f>
        <v>0</v>
      </c>
      <c r="V1229">
        <f t="shared" si="73"/>
        <v>0</v>
      </c>
      <c r="W1229" t="str">
        <f t="shared" si="74"/>
        <v/>
      </c>
      <c r="X1229">
        <f t="shared" si="72"/>
        <v>0</v>
      </c>
      <c r="Y1229">
        <f t="shared" si="75"/>
        <v>0</v>
      </c>
    </row>
    <row r="1230" spans="1:25" x14ac:dyDescent="0.25">
      <c r="A1230">
        <v>2807</v>
      </c>
      <c r="B1230" t="s">
        <v>1267</v>
      </c>
      <c r="C1230">
        <v>40700</v>
      </c>
      <c r="D1230">
        <v>2799</v>
      </c>
      <c r="E1230">
        <f>'Raw counts'!E1230/'Raw counts'!E$1246*10000</f>
        <v>0</v>
      </c>
      <c r="F1230">
        <f>'Raw counts'!F1230/'Raw counts'!F$1246*10000</f>
        <v>0</v>
      </c>
      <c r="G1230">
        <f>'Raw counts'!G1230/'Raw counts'!G$1246*10000</f>
        <v>0</v>
      </c>
      <c r="H1230">
        <f>'Raw counts'!H1230/'Raw counts'!H$1246*10000</f>
        <v>0</v>
      </c>
      <c r="I1230">
        <f>'Raw counts'!I1230/'Raw counts'!I$1246*10000</f>
        <v>0</v>
      </c>
      <c r="J1230">
        <f>'Raw counts'!J1230/'Raw counts'!J$1246*10000</f>
        <v>0</v>
      </c>
      <c r="K1230">
        <f>'Raw counts'!K1230/'Raw counts'!K$1246*10000</f>
        <v>0</v>
      </c>
      <c r="L1230">
        <f>'Raw counts'!L1230/'Raw counts'!L$1246*10000</f>
        <v>0</v>
      </c>
      <c r="M1230">
        <f>'Raw counts'!M1230/'Raw counts'!M$1246*10000</f>
        <v>0</v>
      </c>
      <c r="N1230">
        <f>'Raw counts'!N1230/'Raw counts'!N$1246*10000</f>
        <v>0</v>
      </c>
      <c r="O1230">
        <f>'Raw counts'!O1230/'Raw counts'!O$1246*10000</f>
        <v>0</v>
      </c>
      <c r="P1230">
        <f>'Raw counts'!P1230/'Raw counts'!P$1246*10000</f>
        <v>0</v>
      </c>
      <c r="Q1230">
        <f>'Raw counts'!Q1230/'Raw counts'!Q$1246*10000</f>
        <v>0</v>
      </c>
      <c r="R1230">
        <f>'Raw counts'!R1230/'Raw counts'!R$1246*10000</f>
        <v>0</v>
      </c>
      <c r="S1230">
        <f>'Raw counts'!S1230/'Raw counts'!S$1246*10000</f>
        <v>0</v>
      </c>
      <c r="T1230">
        <f>'Raw counts'!T1230/'Raw counts'!T$1246*10000</f>
        <v>0</v>
      </c>
      <c r="U1230">
        <f>'Raw counts'!U1230/'Raw counts'!U$1246*10000</f>
        <v>0</v>
      </c>
      <c r="V1230">
        <f t="shared" si="73"/>
        <v>0</v>
      </c>
      <c r="W1230" t="str">
        <f t="shared" si="74"/>
        <v/>
      </c>
      <c r="X1230">
        <f t="shared" si="72"/>
        <v>0</v>
      </c>
      <c r="Y1230">
        <f t="shared" si="75"/>
        <v>0</v>
      </c>
    </row>
    <row r="1231" spans="1:25" x14ac:dyDescent="0.25">
      <c r="A1231">
        <v>2815</v>
      </c>
      <c r="B1231" t="s">
        <v>1268</v>
      </c>
      <c r="C1231">
        <v>40800</v>
      </c>
      <c r="D1231">
        <v>2799</v>
      </c>
      <c r="E1231">
        <f>'Raw counts'!E1231/'Raw counts'!E$1246*10000</f>
        <v>0</v>
      </c>
      <c r="F1231">
        <f>'Raw counts'!F1231/'Raw counts'!F$1246*10000</f>
        <v>0</v>
      </c>
      <c r="G1231">
        <f>'Raw counts'!G1231/'Raw counts'!G$1246*10000</f>
        <v>0</v>
      </c>
      <c r="H1231">
        <f>'Raw counts'!H1231/'Raw counts'!H$1246*10000</f>
        <v>0</v>
      </c>
      <c r="I1231">
        <f>'Raw counts'!I1231/'Raw counts'!I$1246*10000</f>
        <v>0</v>
      </c>
      <c r="J1231">
        <f>'Raw counts'!J1231/'Raw counts'!J$1246*10000</f>
        <v>0</v>
      </c>
      <c r="K1231">
        <f>'Raw counts'!K1231/'Raw counts'!K$1246*10000</f>
        <v>0</v>
      </c>
      <c r="L1231">
        <f>'Raw counts'!L1231/'Raw counts'!L$1246*10000</f>
        <v>0</v>
      </c>
      <c r="M1231">
        <f>'Raw counts'!M1231/'Raw counts'!M$1246*10000</f>
        <v>0</v>
      </c>
      <c r="N1231">
        <f>'Raw counts'!N1231/'Raw counts'!N$1246*10000</f>
        <v>0</v>
      </c>
      <c r="O1231">
        <f>'Raw counts'!O1231/'Raw counts'!O$1246*10000</f>
        <v>0</v>
      </c>
      <c r="P1231">
        <f>'Raw counts'!P1231/'Raw counts'!P$1246*10000</f>
        <v>0</v>
      </c>
      <c r="Q1231">
        <f>'Raw counts'!Q1231/'Raw counts'!Q$1246*10000</f>
        <v>0</v>
      </c>
      <c r="R1231">
        <f>'Raw counts'!R1231/'Raw counts'!R$1246*10000</f>
        <v>0</v>
      </c>
      <c r="S1231">
        <f>'Raw counts'!S1231/'Raw counts'!S$1246*10000</f>
        <v>0</v>
      </c>
      <c r="T1231">
        <f>'Raw counts'!T1231/'Raw counts'!T$1246*10000</f>
        <v>0</v>
      </c>
      <c r="U1231">
        <f>'Raw counts'!U1231/'Raw counts'!U$1246*10000</f>
        <v>0</v>
      </c>
      <c r="V1231">
        <f t="shared" si="73"/>
        <v>0</v>
      </c>
      <c r="W1231" t="str">
        <f t="shared" si="74"/>
        <v/>
      </c>
      <c r="X1231">
        <f t="shared" si="72"/>
        <v>0</v>
      </c>
      <c r="Y1231">
        <f t="shared" si="75"/>
        <v>0</v>
      </c>
    </row>
    <row r="1232" spans="1:25" x14ac:dyDescent="0.25">
      <c r="A1232">
        <v>2823</v>
      </c>
      <c r="B1232" t="s">
        <v>1269</v>
      </c>
      <c r="C1232">
        <v>40900</v>
      </c>
      <c r="D1232">
        <v>2799</v>
      </c>
      <c r="E1232">
        <f>'Raw counts'!E1232/'Raw counts'!E$1246*10000</f>
        <v>0</v>
      </c>
      <c r="F1232">
        <f>'Raw counts'!F1232/'Raw counts'!F$1246*10000</f>
        <v>0</v>
      </c>
      <c r="G1232">
        <f>'Raw counts'!G1232/'Raw counts'!G$1246*10000</f>
        <v>0</v>
      </c>
      <c r="H1232">
        <f>'Raw counts'!H1232/'Raw counts'!H$1246*10000</f>
        <v>0</v>
      </c>
      <c r="I1232">
        <f>'Raw counts'!I1232/'Raw counts'!I$1246*10000</f>
        <v>0</v>
      </c>
      <c r="J1232">
        <f>'Raw counts'!J1232/'Raw counts'!J$1246*10000</f>
        <v>0</v>
      </c>
      <c r="K1232">
        <f>'Raw counts'!K1232/'Raw counts'!K$1246*10000</f>
        <v>0</v>
      </c>
      <c r="L1232">
        <f>'Raw counts'!L1232/'Raw counts'!L$1246*10000</f>
        <v>0</v>
      </c>
      <c r="M1232">
        <f>'Raw counts'!M1232/'Raw counts'!M$1246*10000</f>
        <v>0</v>
      </c>
      <c r="N1232">
        <f>'Raw counts'!N1232/'Raw counts'!N$1246*10000</f>
        <v>0</v>
      </c>
      <c r="O1232">
        <f>'Raw counts'!O1232/'Raw counts'!O$1246*10000</f>
        <v>0</v>
      </c>
      <c r="P1232">
        <f>'Raw counts'!P1232/'Raw counts'!P$1246*10000</f>
        <v>0</v>
      </c>
      <c r="Q1232">
        <f>'Raw counts'!Q1232/'Raw counts'!Q$1246*10000</f>
        <v>0</v>
      </c>
      <c r="R1232">
        <f>'Raw counts'!R1232/'Raw counts'!R$1246*10000</f>
        <v>0</v>
      </c>
      <c r="S1232">
        <f>'Raw counts'!S1232/'Raw counts'!S$1246*10000</f>
        <v>0</v>
      </c>
      <c r="T1232">
        <f>'Raw counts'!T1232/'Raw counts'!T$1246*10000</f>
        <v>0</v>
      </c>
      <c r="U1232">
        <f>'Raw counts'!U1232/'Raw counts'!U$1246*10000</f>
        <v>0</v>
      </c>
      <c r="V1232">
        <f t="shared" si="73"/>
        <v>0</v>
      </c>
      <c r="W1232" t="str">
        <f t="shared" si="74"/>
        <v/>
      </c>
      <c r="X1232">
        <f t="shared" si="72"/>
        <v>0</v>
      </c>
      <c r="Y1232">
        <f t="shared" si="75"/>
        <v>0</v>
      </c>
    </row>
    <row r="1233" spans="1:25" x14ac:dyDescent="0.25">
      <c r="A1233">
        <v>12702</v>
      </c>
      <c r="B1233" t="s">
        <v>1203</v>
      </c>
      <c r="C1233">
        <v>39700</v>
      </c>
      <c r="D1233">
        <v>2726</v>
      </c>
      <c r="E1233">
        <f>'Raw counts'!E1233/'Raw counts'!E$1246*10000</f>
        <v>0</v>
      </c>
      <c r="F1233">
        <f>'Raw counts'!F1233/'Raw counts'!F$1246*10000</f>
        <v>0</v>
      </c>
      <c r="G1233">
        <f>'Raw counts'!G1233/'Raw counts'!G$1246*10000</f>
        <v>0</v>
      </c>
      <c r="H1233">
        <f>'Raw counts'!H1233/'Raw counts'!H$1246*10000</f>
        <v>0</v>
      </c>
      <c r="I1233">
        <f>'Raw counts'!I1233/'Raw counts'!I$1246*10000</f>
        <v>0</v>
      </c>
      <c r="J1233">
        <f>'Raw counts'!J1233/'Raw counts'!J$1246*10000</f>
        <v>0</v>
      </c>
      <c r="K1233">
        <f>'Raw counts'!K1233/'Raw counts'!K$1246*10000</f>
        <v>0</v>
      </c>
      <c r="L1233">
        <f>'Raw counts'!L1233/'Raw counts'!L$1246*10000</f>
        <v>0</v>
      </c>
      <c r="M1233">
        <f>'Raw counts'!M1233/'Raw counts'!M$1246*10000</f>
        <v>0</v>
      </c>
      <c r="N1233">
        <f>'Raw counts'!N1233/'Raw counts'!N$1246*10000</f>
        <v>0</v>
      </c>
      <c r="O1233">
        <f>'Raw counts'!O1233/'Raw counts'!O$1246*10000</f>
        <v>0</v>
      </c>
      <c r="P1233">
        <f>'Raw counts'!P1233/'Raw counts'!P$1246*10000</f>
        <v>0</v>
      </c>
      <c r="Q1233">
        <f>'Raw counts'!Q1233/'Raw counts'!Q$1246*10000</f>
        <v>0</v>
      </c>
      <c r="R1233">
        <f>'Raw counts'!R1233/'Raw counts'!R$1246*10000</f>
        <v>0</v>
      </c>
      <c r="S1233">
        <f>'Raw counts'!S1233/'Raw counts'!S$1246*10000</f>
        <v>0</v>
      </c>
      <c r="T1233">
        <f>'Raw counts'!T1233/'Raw counts'!T$1246*10000</f>
        <v>0</v>
      </c>
      <c r="U1233">
        <f>'Raw counts'!U1233/'Raw counts'!U$1246*10000</f>
        <v>0</v>
      </c>
      <c r="V1233">
        <f t="shared" si="73"/>
        <v>0</v>
      </c>
      <c r="W1233" t="str">
        <f t="shared" si="74"/>
        <v/>
      </c>
      <c r="X1233">
        <f t="shared" si="72"/>
        <v>0</v>
      </c>
      <c r="Y1233">
        <f t="shared" si="75"/>
        <v>0</v>
      </c>
    </row>
    <row r="1234" spans="1:25" x14ac:dyDescent="0.25">
      <c r="A1234">
        <v>12703</v>
      </c>
      <c r="B1234" t="s">
        <v>560</v>
      </c>
      <c r="C1234">
        <v>39400</v>
      </c>
      <c r="D1234">
        <v>2726</v>
      </c>
      <c r="E1234">
        <f>'Raw counts'!E1234/'Raw counts'!E$1246*10000</f>
        <v>67.960617396573227</v>
      </c>
      <c r="F1234">
        <f>'Raw counts'!F1234/'Raw counts'!F$1246*10000</f>
        <v>30.195198299028441</v>
      </c>
      <c r="G1234">
        <f>'Raw counts'!G1234/'Raw counts'!G$1246*10000</f>
        <v>29.694872094475624</v>
      </c>
      <c r="H1234">
        <f>'Raw counts'!H1234/'Raw counts'!H$1246*10000</f>
        <v>25.917893398092001</v>
      </c>
      <c r="I1234">
        <f>'Raw counts'!I1234/'Raw counts'!I$1246*10000</f>
        <v>25.347941595682784</v>
      </c>
      <c r="J1234">
        <f>'Raw counts'!J1234/'Raw counts'!J$1246*10000</f>
        <v>27.390384224716531</v>
      </c>
      <c r="K1234">
        <f>'Raw counts'!K1234/'Raw counts'!K$1246*10000</f>
        <v>32.180166118512737</v>
      </c>
      <c r="L1234">
        <f>'Raw counts'!L1234/'Raw counts'!L$1246*10000</f>
        <v>40.605591294669232</v>
      </c>
      <c r="M1234">
        <f>'Raw counts'!M1234/'Raw counts'!M$1246*10000</f>
        <v>77.330109210406277</v>
      </c>
      <c r="N1234">
        <f>'Raw counts'!N1234/'Raw counts'!N$1246*10000</f>
        <v>53.637852396474734</v>
      </c>
      <c r="O1234">
        <f>'Raw counts'!O1234/'Raw counts'!O$1246*10000</f>
        <v>46.155653083140415</v>
      </c>
      <c r="P1234">
        <f>'Raw counts'!P1234/'Raw counts'!P$1246*10000</f>
        <v>18.937119446596768</v>
      </c>
      <c r="Q1234">
        <f>'Raw counts'!Q1234/'Raw counts'!Q$1246*10000</f>
        <v>51.349158677286233</v>
      </c>
      <c r="R1234">
        <f>'Raw counts'!R1234/'Raw counts'!R$1246*10000</f>
        <v>45.987927017155812</v>
      </c>
      <c r="S1234">
        <f>'Raw counts'!S1234/'Raw counts'!S$1246*10000</f>
        <v>28.472351148502447</v>
      </c>
      <c r="T1234">
        <f>'Raw counts'!T1234/'Raw counts'!T$1246*10000</f>
        <v>28.719783231357916</v>
      </c>
      <c r="U1234">
        <f>'Raw counts'!U1234/'Raw counts'!U$1246*10000</f>
        <v>24.956279860963452</v>
      </c>
      <c r="V1234">
        <f t="shared" si="73"/>
        <v>1</v>
      </c>
      <c r="W1234">
        <f t="shared" si="74"/>
        <v>0.77849461486445359</v>
      </c>
      <c r="X1234">
        <f t="shared" si="72"/>
        <v>39.624752625795203</v>
      </c>
      <c r="Y1234">
        <f t="shared" si="75"/>
        <v>37.277015607684717</v>
      </c>
    </row>
    <row r="1235" spans="1:25" x14ac:dyDescent="0.25">
      <c r="A1235">
        <v>12704</v>
      </c>
      <c r="B1235" t="s">
        <v>568</v>
      </c>
      <c r="C1235">
        <v>39700</v>
      </c>
      <c r="D1235">
        <v>2726</v>
      </c>
      <c r="E1235">
        <f>'Raw counts'!E1235/'Raw counts'!E$1246*10000</f>
        <v>18.172017222791286</v>
      </c>
      <c r="F1235">
        <f>'Raw counts'!F1235/'Raw counts'!F$1246*10000</f>
        <v>5.1842883251795628</v>
      </c>
      <c r="G1235">
        <f>'Raw counts'!G1235/'Raw counts'!G$1246*10000</f>
        <v>14.76685294793123</v>
      </c>
      <c r="H1235">
        <f>'Raw counts'!H1235/'Raw counts'!H$1246*10000</f>
        <v>10.568190305604981</v>
      </c>
      <c r="I1235">
        <f>'Raw counts'!I1235/'Raw counts'!I$1246*10000</f>
        <v>9.9987994052438296</v>
      </c>
      <c r="J1235">
        <f>'Raw counts'!J1235/'Raw counts'!J$1246*10000</f>
        <v>6.8143134110815922</v>
      </c>
      <c r="K1235">
        <f>'Raw counts'!K1235/'Raw counts'!K$1246*10000</f>
        <v>17.035509225709347</v>
      </c>
      <c r="L1235">
        <f>'Raw counts'!L1235/'Raw counts'!L$1246*10000</f>
        <v>10.914296096253949</v>
      </c>
      <c r="M1235">
        <f>'Raw counts'!M1235/'Raw counts'!M$1246*10000</f>
        <v>16.675067939728315</v>
      </c>
      <c r="N1235">
        <f>'Raw counts'!N1235/'Raw counts'!N$1246*10000</f>
        <v>21.37083064899694</v>
      </c>
      <c r="O1235">
        <f>'Raw counts'!O1235/'Raw counts'!O$1246*10000</f>
        <v>14.693079209696759</v>
      </c>
      <c r="P1235">
        <f>'Raw counts'!P1235/'Raw counts'!P$1246*10000</f>
        <v>7.1671291608988437</v>
      </c>
      <c r="Q1235">
        <f>'Raw counts'!Q1235/'Raw counts'!Q$1246*10000</f>
        <v>16.323298827530795</v>
      </c>
      <c r="R1235">
        <f>'Raw counts'!R1235/'Raw counts'!R$1246*10000</f>
        <v>20.447537820732432</v>
      </c>
      <c r="S1235">
        <f>'Raw counts'!S1235/'Raw counts'!S$1246*10000</f>
        <v>15.112874279777085</v>
      </c>
      <c r="T1235">
        <f>'Raw counts'!T1235/'Raw counts'!T$1246*10000</f>
        <v>12.018838390867401</v>
      </c>
      <c r="U1235">
        <f>'Raw counts'!U1235/'Raw counts'!U$1246*10000</f>
        <v>5.3939585927973521</v>
      </c>
      <c r="V1235">
        <f t="shared" si="73"/>
        <v>1</v>
      </c>
      <c r="W1235">
        <f t="shared" si="74"/>
        <v>0.47758013289481482</v>
      </c>
      <c r="X1235">
        <f t="shared" si="72"/>
        <v>12.236592764391567</v>
      </c>
      <c r="Y1235">
        <f t="shared" si="75"/>
        <v>14.065943366412201</v>
      </c>
    </row>
    <row r="1236" spans="1:25" x14ac:dyDescent="0.25">
      <c r="A1236">
        <v>12705</v>
      </c>
      <c r="B1236" t="s">
        <v>561</v>
      </c>
      <c r="C1236">
        <v>39500</v>
      </c>
      <c r="D1236">
        <v>2726</v>
      </c>
      <c r="E1236">
        <f>'Raw counts'!E1236/'Raw counts'!E$1246*10000</f>
        <v>0</v>
      </c>
      <c r="F1236">
        <f>'Raw counts'!F1236/'Raw counts'!F$1246*10000</f>
        <v>0</v>
      </c>
      <c r="G1236">
        <f>'Raw counts'!G1236/'Raw counts'!G$1246*10000</f>
        <v>0</v>
      </c>
      <c r="H1236">
        <f>'Raw counts'!H1236/'Raw counts'!H$1246*10000</f>
        <v>0</v>
      </c>
      <c r="I1236">
        <f>'Raw counts'!I1236/'Raw counts'!I$1246*10000</f>
        <v>0</v>
      </c>
      <c r="J1236">
        <f>'Raw counts'!J1236/'Raw counts'!J$1246*10000</f>
        <v>0</v>
      </c>
      <c r="K1236">
        <f>'Raw counts'!K1236/'Raw counts'!K$1246*10000</f>
        <v>0</v>
      </c>
      <c r="L1236">
        <f>'Raw counts'!L1236/'Raw counts'!L$1246*10000</f>
        <v>0</v>
      </c>
      <c r="M1236">
        <f>'Raw counts'!M1236/'Raw counts'!M$1246*10000</f>
        <v>0</v>
      </c>
      <c r="N1236">
        <f>'Raw counts'!N1236/'Raw counts'!N$1246*10000</f>
        <v>0</v>
      </c>
      <c r="O1236">
        <f>'Raw counts'!O1236/'Raw counts'!O$1246*10000</f>
        <v>0</v>
      </c>
      <c r="P1236">
        <f>'Raw counts'!P1236/'Raw counts'!P$1246*10000</f>
        <v>0</v>
      </c>
      <c r="Q1236">
        <f>'Raw counts'!Q1236/'Raw counts'!Q$1246*10000</f>
        <v>0</v>
      </c>
      <c r="R1236">
        <f>'Raw counts'!R1236/'Raw counts'!R$1246*10000</f>
        <v>0</v>
      </c>
      <c r="S1236">
        <f>'Raw counts'!S1236/'Raw counts'!S$1246*10000</f>
        <v>0</v>
      </c>
      <c r="T1236">
        <f>'Raw counts'!T1236/'Raw counts'!T$1246*10000</f>
        <v>0</v>
      </c>
      <c r="U1236">
        <f>'Raw counts'!U1236/'Raw counts'!U$1246*10000</f>
        <v>0</v>
      </c>
      <c r="V1236">
        <f t="shared" si="73"/>
        <v>0</v>
      </c>
      <c r="W1236" t="str">
        <f t="shared" si="74"/>
        <v/>
      </c>
      <c r="X1236">
        <f t="shared" si="72"/>
        <v>0</v>
      </c>
      <c r="Y1236">
        <f t="shared" si="75"/>
        <v>0</v>
      </c>
    </row>
    <row r="1237" spans="1:25" x14ac:dyDescent="0.25">
      <c r="A1237">
        <v>12706</v>
      </c>
      <c r="B1237" t="s">
        <v>1270</v>
      </c>
      <c r="C1237">
        <v>39400</v>
      </c>
      <c r="D1237">
        <v>2726</v>
      </c>
      <c r="E1237">
        <f>'Raw counts'!E1237/'Raw counts'!E$1246*10000</f>
        <v>0</v>
      </c>
      <c r="F1237">
        <f>'Raw counts'!F1237/'Raw counts'!F$1246*10000</f>
        <v>0</v>
      </c>
      <c r="G1237">
        <f>'Raw counts'!G1237/'Raw counts'!G$1246*10000</f>
        <v>0</v>
      </c>
      <c r="H1237">
        <f>'Raw counts'!H1237/'Raw counts'!H$1246*10000</f>
        <v>0</v>
      </c>
      <c r="I1237">
        <f>'Raw counts'!I1237/'Raw counts'!I$1246*10000</f>
        <v>0</v>
      </c>
      <c r="J1237">
        <f>'Raw counts'!J1237/'Raw counts'!J$1246*10000</f>
        <v>0</v>
      </c>
      <c r="K1237">
        <f>'Raw counts'!K1237/'Raw counts'!K$1246*10000</f>
        <v>0</v>
      </c>
      <c r="L1237">
        <f>'Raw counts'!L1237/'Raw counts'!L$1246*10000</f>
        <v>0</v>
      </c>
      <c r="M1237">
        <f>'Raw counts'!M1237/'Raw counts'!M$1246*10000</f>
        <v>0</v>
      </c>
      <c r="N1237">
        <f>'Raw counts'!N1237/'Raw counts'!N$1246*10000</f>
        <v>0</v>
      </c>
      <c r="O1237">
        <f>'Raw counts'!O1237/'Raw counts'!O$1246*10000</f>
        <v>0</v>
      </c>
      <c r="P1237">
        <f>'Raw counts'!P1237/'Raw counts'!P$1246*10000</f>
        <v>0</v>
      </c>
      <c r="Q1237">
        <f>'Raw counts'!Q1237/'Raw counts'!Q$1246*10000</f>
        <v>0</v>
      </c>
      <c r="R1237">
        <f>'Raw counts'!R1237/'Raw counts'!R$1246*10000</f>
        <v>0</v>
      </c>
      <c r="S1237">
        <f>'Raw counts'!S1237/'Raw counts'!S$1246*10000</f>
        <v>0</v>
      </c>
      <c r="T1237">
        <f>'Raw counts'!T1237/'Raw counts'!T$1246*10000</f>
        <v>0</v>
      </c>
      <c r="U1237">
        <f>'Raw counts'!U1237/'Raw counts'!U$1246*10000</f>
        <v>0</v>
      </c>
      <c r="V1237">
        <f t="shared" si="73"/>
        <v>0</v>
      </c>
      <c r="W1237" t="str">
        <f t="shared" si="74"/>
        <v/>
      </c>
      <c r="X1237">
        <f t="shared" si="72"/>
        <v>0</v>
      </c>
      <c r="Y1237">
        <f t="shared" si="75"/>
        <v>0</v>
      </c>
    </row>
    <row r="1238" spans="1:25" x14ac:dyDescent="0.25">
      <c r="A1238">
        <v>12707</v>
      </c>
      <c r="B1238" t="s">
        <v>1271</v>
      </c>
      <c r="C1238">
        <v>39500</v>
      </c>
      <c r="D1238">
        <v>2726</v>
      </c>
      <c r="E1238">
        <f>'Raw counts'!E1238/'Raw counts'!E$1246*10000</f>
        <v>0</v>
      </c>
      <c r="F1238">
        <f>'Raw counts'!F1238/'Raw counts'!F$1246*10000</f>
        <v>0</v>
      </c>
      <c r="G1238">
        <f>'Raw counts'!G1238/'Raw counts'!G$1246*10000</f>
        <v>0</v>
      </c>
      <c r="H1238">
        <f>'Raw counts'!H1238/'Raw counts'!H$1246*10000</f>
        <v>0</v>
      </c>
      <c r="I1238">
        <f>'Raw counts'!I1238/'Raw counts'!I$1246*10000</f>
        <v>0</v>
      </c>
      <c r="J1238">
        <f>'Raw counts'!J1238/'Raw counts'!J$1246*10000</f>
        <v>0</v>
      </c>
      <c r="K1238">
        <f>'Raw counts'!K1238/'Raw counts'!K$1246*10000</f>
        <v>0</v>
      </c>
      <c r="L1238">
        <f>'Raw counts'!L1238/'Raw counts'!L$1246*10000</f>
        <v>0</v>
      </c>
      <c r="M1238">
        <f>'Raw counts'!M1238/'Raw counts'!M$1246*10000</f>
        <v>0</v>
      </c>
      <c r="N1238">
        <f>'Raw counts'!N1238/'Raw counts'!N$1246*10000</f>
        <v>0</v>
      </c>
      <c r="O1238">
        <f>'Raw counts'!O1238/'Raw counts'!O$1246*10000</f>
        <v>0</v>
      </c>
      <c r="P1238">
        <f>'Raw counts'!P1238/'Raw counts'!P$1246*10000</f>
        <v>0</v>
      </c>
      <c r="Q1238">
        <f>'Raw counts'!Q1238/'Raw counts'!Q$1246*10000</f>
        <v>0</v>
      </c>
      <c r="R1238">
        <f>'Raw counts'!R1238/'Raw counts'!R$1246*10000</f>
        <v>0</v>
      </c>
      <c r="S1238">
        <f>'Raw counts'!S1238/'Raw counts'!S$1246*10000</f>
        <v>0</v>
      </c>
      <c r="T1238">
        <f>'Raw counts'!T1238/'Raw counts'!T$1246*10000</f>
        <v>0</v>
      </c>
      <c r="U1238">
        <f>'Raw counts'!U1238/'Raw counts'!U$1246*10000</f>
        <v>0</v>
      </c>
      <c r="V1238">
        <f t="shared" si="73"/>
        <v>0</v>
      </c>
      <c r="W1238" t="str">
        <f t="shared" si="74"/>
        <v/>
      </c>
      <c r="X1238">
        <f t="shared" si="72"/>
        <v>0</v>
      </c>
      <c r="Y1238">
        <f t="shared" si="75"/>
        <v>0</v>
      </c>
    </row>
    <row r="1239" spans="1:25" x14ac:dyDescent="0.25">
      <c r="A1239">
        <v>182305696</v>
      </c>
      <c r="B1239" t="s">
        <v>562</v>
      </c>
      <c r="C1239">
        <v>300</v>
      </c>
      <c r="D1239">
        <v>688</v>
      </c>
      <c r="E1239">
        <f>'Raw counts'!E1239/'Raw counts'!E$1246*10000</f>
        <v>8.4481482062580913</v>
      </c>
      <c r="F1239">
        <f>'Raw counts'!F1239/'Raw counts'!F$1246*10000</f>
        <v>0.58241213779707124</v>
      </c>
      <c r="G1239">
        <f>'Raw counts'!G1239/'Raw counts'!G$1246*10000</f>
        <v>11.815496935827648</v>
      </c>
      <c r="H1239">
        <f>'Raw counts'!H1239/'Raw counts'!H$1246*10000</f>
        <v>37.191095078113172</v>
      </c>
      <c r="I1239">
        <f>'Raw counts'!I1239/'Raw counts'!I$1246*10000</f>
        <v>61.076410160110086</v>
      </c>
      <c r="J1239">
        <f>'Raw counts'!J1239/'Raw counts'!J$1246*10000</f>
        <v>11.444299151317203</v>
      </c>
      <c r="K1239">
        <f>'Raw counts'!K1239/'Raw counts'!K$1246*10000</f>
        <v>37.067841016779084</v>
      </c>
      <c r="L1239">
        <f>'Raw counts'!L1239/'Raw counts'!L$1246*10000</f>
        <v>10.936345179276683</v>
      </c>
      <c r="M1239">
        <f>'Raw counts'!M1239/'Raw counts'!M$1246*10000</f>
        <v>17.320138266216837</v>
      </c>
      <c r="N1239">
        <f>'Raw counts'!N1239/'Raw counts'!N$1246*10000</f>
        <v>19.318057893690199</v>
      </c>
      <c r="O1239">
        <f>'Raw counts'!O1239/'Raw counts'!O$1246*10000</f>
        <v>24.341512121790345</v>
      </c>
      <c r="P1239">
        <f>'Raw counts'!P1239/'Raw counts'!P$1246*10000</f>
        <v>28.869384306423189</v>
      </c>
      <c r="Q1239">
        <f>'Raw counts'!Q1239/'Raw counts'!Q$1246*10000</f>
        <v>49.047905079139724</v>
      </c>
      <c r="R1239">
        <f>'Raw counts'!R1239/'Raw counts'!R$1246*10000</f>
        <v>60.392962969641239</v>
      </c>
      <c r="S1239">
        <f>'Raw counts'!S1239/'Raw counts'!S$1246*10000</f>
        <v>39.731008208939834</v>
      </c>
      <c r="T1239">
        <f>'Raw counts'!T1239/'Raw counts'!T$1246*10000</f>
        <v>53.35024046267803</v>
      </c>
      <c r="U1239">
        <f>'Raw counts'!U1239/'Raw counts'!U$1246*10000</f>
        <v>21.36753991225596</v>
      </c>
      <c r="V1239">
        <f t="shared" si="73"/>
        <v>1</v>
      </c>
      <c r="W1239">
        <f t="shared" si="74"/>
        <v>9.6960106826157508E-2</v>
      </c>
      <c r="X1239">
        <f t="shared" si="72"/>
        <v>21.764687347966209</v>
      </c>
      <c r="Y1239">
        <f t="shared" si="75"/>
        <v>37.052326369319815</v>
      </c>
    </row>
    <row r="1240" spans="1:25" x14ac:dyDescent="0.25">
      <c r="A1240">
        <v>182305712</v>
      </c>
      <c r="B1240" t="s">
        <v>562</v>
      </c>
      <c r="C1240">
        <v>300</v>
      </c>
      <c r="D1240">
        <v>688</v>
      </c>
      <c r="E1240">
        <f>'Raw counts'!E1240/'Raw counts'!E$1246*10000</f>
        <v>11.927896185090466</v>
      </c>
      <c r="F1240">
        <f>'Raw counts'!F1240/'Raw counts'!F$1246*10000</f>
        <v>5.7420914994077442E-2</v>
      </c>
      <c r="G1240">
        <f>'Raw counts'!G1240/'Raw counts'!G$1246*10000</f>
        <v>0.35255105946629811</v>
      </c>
      <c r="H1240">
        <f>'Raw counts'!H1240/'Raw counts'!H$1246*10000</f>
        <v>2.2057781615397452</v>
      </c>
      <c r="I1240">
        <f>'Raw counts'!I1240/'Raw counts'!I$1246*10000</f>
        <v>3.2939394592398079</v>
      </c>
      <c r="J1240">
        <f>'Raw counts'!J1240/'Raw counts'!J$1246*10000</f>
        <v>21.522777163076086</v>
      </c>
      <c r="K1240">
        <f>'Raw counts'!K1240/'Raw counts'!K$1246*10000</f>
        <v>6.9836668710630461</v>
      </c>
      <c r="L1240">
        <f>'Raw counts'!L1240/'Raw counts'!L$1246*10000</f>
        <v>28.522693798210319</v>
      </c>
      <c r="M1240">
        <f>'Raw counts'!M1240/'Raw counts'!M$1246*10000</f>
        <v>30.037238988419144</v>
      </c>
      <c r="N1240">
        <f>'Raw counts'!N1240/'Raw counts'!N$1246*10000</f>
        <v>34.512241948594536</v>
      </c>
      <c r="O1240">
        <f>'Raw counts'!O1240/'Raw counts'!O$1246*10000</f>
        <v>13.330116067248939</v>
      </c>
      <c r="P1240">
        <f>'Raw counts'!P1240/'Raw counts'!P$1246*10000</f>
        <v>20.928700954634252</v>
      </c>
      <c r="Q1240">
        <f>'Raw counts'!Q1240/'Raw counts'!Q$1246*10000</f>
        <v>41.529826586889875</v>
      </c>
      <c r="R1240">
        <f>'Raw counts'!R1240/'Raw counts'!R$1246*10000</f>
        <v>8.3064365867878376</v>
      </c>
      <c r="S1240">
        <f>'Raw counts'!S1240/'Raw counts'!S$1246*10000</f>
        <v>1.3516902642473039</v>
      </c>
      <c r="T1240">
        <f>'Raw counts'!T1240/'Raw counts'!T$1246*10000</f>
        <v>22.456928916173972</v>
      </c>
      <c r="U1240">
        <f>'Raw counts'!U1240/'Raw counts'!U$1246*10000</f>
        <v>12.167867976028779</v>
      </c>
      <c r="V1240">
        <f t="shared" si="73"/>
        <v>1</v>
      </c>
      <c r="W1240">
        <f t="shared" si="74"/>
        <v>0.23421664151640828</v>
      </c>
      <c r="X1240">
        <f t="shared" si="72"/>
        <v>11.655995844566554</v>
      </c>
      <c r="Y1240">
        <f t="shared" si="75"/>
        <v>19.322976162575689</v>
      </c>
    </row>
    <row r="1241" spans="1:25" x14ac:dyDescent="0.25">
      <c r="A1241">
        <v>312782560</v>
      </c>
      <c r="B1241" t="s">
        <v>562</v>
      </c>
      <c r="C1241">
        <v>300</v>
      </c>
      <c r="D1241">
        <v>688</v>
      </c>
      <c r="E1241">
        <f>'Raw counts'!E1241/'Raw counts'!E$1246*10000</f>
        <v>2.1162396457418571</v>
      </c>
      <c r="F1241">
        <f>'Raw counts'!F1241/'Raw counts'!F$1246*10000</f>
        <v>4.3721925274061819</v>
      </c>
      <c r="G1241">
        <f>'Raw counts'!G1241/'Raw counts'!G$1246*10000</f>
        <v>20.065191727339027</v>
      </c>
      <c r="H1241">
        <f>'Raw counts'!H1241/'Raw counts'!H$1246*10000</f>
        <v>12.006134296988485</v>
      </c>
      <c r="I1241">
        <f>'Raw counts'!I1241/'Raw counts'!I$1246*10000</f>
        <v>4.2544152641770232</v>
      </c>
      <c r="J1241">
        <f>'Raw counts'!J1241/'Raw counts'!J$1246*10000</f>
        <v>10.995599787779993</v>
      </c>
      <c r="K1241">
        <f>'Raw counts'!K1241/'Raw counts'!K$1246*10000</f>
        <v>16.643068175483585</v>
      </c>
      <c r="L1241">
        <f>'Raw counts'!L1241/'Raw counts'!L$1246*10000</f>
        <v>2.1123021535780371</v>
      </c>
      <c r="M1241">
        <f>'Raw counts'!M1241/'Raw counts'!M$1246*10000</f>
        <v>5.5660353885581113</v>
      </c>
      <c r="N1241">
        <f>'Raw counts'!N1241/'Raw counts'!N$1246*10000</f>
        <v>12.838993884753306</v>
      </c>
      <c r="O1241">
        <f>'Raw counts'!O1241/'Raw counts'!O$1246*10000</f>
        <v>9.1402664071315609</v>
      </c>
      <c r="P1241">
        <f>'Raw counts'!P1241/'Raw counts'!P$1246*10000</f>
        <v>22.223656312864634</v>
      </c>
      <c r="Q1241">
        <f>'Raw counts'!Q1241/'Raw counts'!Q$1246*10000</f>
        <v>6.9135118690079649</v>
      </c>
      <c r="R1241">
        <f>'Raw counts'!R1241/'Raw counts'!R$1246*10000</f>
        <v>3.2336200316149468</v>
      </c>
      <c r="S1241">
        <f>'Raw counts'!S1241/'Raw counts'!S$1246*10000</f>
        <v>3.9790721433464808</v>
      </c>
      <c r="T1241">
        <f>'Raw counts'!T1241/'Raw counts'!T$1246*10000</f>
        <v>13.221581332054988</v>
      </c>
      <c r="U1241">
        <f>'Raw counts'!U1241/'Raw counts'!U$1246*10000</f>
        <v>10.909422286639213</v>
      </c>
      <c r="V1241">
        <f t="shared" si="73"/>
        <v>1</v>
      </c>
      <c r="W1241">
        <f t="shared" si="74"/>
        <v>0.6055351224715364</v>
      </c>
      <c r="X1241">
        <f t="shared" si="72"/>
        <v>8.6812421074502559</v>
      </c>
      <c r="Y1241">
        <f t="shared" si="75"/>
        <v>10.307515533426637</v>
      </c>
    </row>
    <row r="1242" spans="1:25" x14ac:dyDescent="0.25">
      <c r="A1242">
        <v>312782592</v>
      </c>
      <c r="B1242" t="s">
        <v>562</v>
      </c>
      <c r="C1242">
        <v>300</v>
      </c>
      <c r="D1242">
        <v>688</v>
      </c>
      <c r="E1242">
        <f>'Raw counts'!E1242/'Raw counts'!E$1246*10000</f>
        <v>9.0309079321817105</v>
      </c>
      <c r="F1242">
        <f>'Raw counts'!F1242/'Raw counts'!F$1246*10000</f>
        <v>37.225158891874777</v>
      </c>
      <c r="G1242">
        <f>'Raw counts'!G1242/'Raw counts'!G$1246*10000</f>
        <v>52.006317714985634</v>
      </c>
      <c r="H1242">
        <f>'Raw counts'!H1242/'Raw counts'!H$1246*10000</f>
        <v>19.042287419874761</v>
      </c>
      <c r="I1242">
        <f>'Raw counts'!I1242/'Raw counts'!I$1246*10000</f>
        <v>13.736035389839275</v>
      </c>
      <c r="J1242">
        <f>'Raw counts'!J1242/'Raw counts'!J$1246*10000</f>
        <v>26.428885588565365</v>
      </c>
      <c r="K1242">
        <f>'Raw counts'!K1242/'Raw counts'!K$1246*10000</f>
        <v>34.539271977256256</v>
      </c>
      <c r="L1242">
        <f>'Raw counts'!L1242/'Raw counts'!L$1246*10000</f>
        <v>7.4525900616845142</v>
      </c>
      <c r="M1242">
        <f>'Raw counts'!M1242/'Raw counts'!M$1246*10000</f>
        <v>18.071184432057048</v>
      </c>
      <c r="N1242">
        <f>'Raw counts'!N1242/'Raw counts'!N$1246*10000</f>
        <v>27.455835602227626</v>
      </c>
      <c r="O1242">
        <f>'Raw counts'!O1242/'Raw counts'!O$1246*10000</f>
        <v>29.059720333424536</v>
      </c>
      <c r="P1242">
        <f>'Raw counts'!P1242/'Raw counts'!P$1246*10000</f>
        <v>40.69920751296344</v>
      </c>
      <c r="Q1242">
        <f>'Raw counts'!Q1242/'Raw counts'!Q$1246*10000</f>
        <v>53.65041227543275</v>
      </c>
      <c r="R1242">
        <f>'Raw counts'!R1242/'Raw counts'!R$1246*10000</f>
        <v>19.333601799928275</v>
      </c>
      <c r="S1242">
        <f>'Raw counts'!S1242/'Raw counts'!S$1246*10000</f>
        <v>40.219570955053314</v>
      </c>
      <c r="T1242">
        <f>'Raw counts'!T1242/'Raw counts'!T$1246*10000</f>
        <v>28.762738336400329</v>
      </c>
      <c r="U1242">
        <f>'Raw counts'!U1242/'Raw counts'!U$1246*10000</f>
        <v>23.867073419457306</v>
      </c>
      <c r="V1242">
        <f t="shared" si="73"/>
        <v>1</v>
      </c>
      <c r="W1242">
        <f t="shared" si="74"/>
        <v>0.1943149277772091</v>
      </c>
      <c r="X1242">
        <f t="shared" si="72"/>
        <v>24.170293267591035</v>
      </c>
      <c r="Y1242">
        <f t="shared" si="75"/>
        <v>32.881020029360947</v>
      </c>
    </row>
    <row r="1243" spans="1:25" x14ac:dyDescent="0.25">
      <c r="A1243">
        <v>312782624</v>
      </c>
      <c r="B1243" t="s">
        <v>562</v>
      </c>
      <c r="C1243">
        <v>300</v>
      </c>
      <c r="D1243">
        <v>688</v>
      </c>
      <c r="E1243">
        <f>'Raw counts'!E1243/'Raw counts'!E$1246*10000</f>
        <v>11.027607121323852</v>
      </c>
      <c r="F1243">
        <f>'Raw counts'!F1243/'Raw counts'!F$1246*10000</f>
        <v>21.787135746324243</v>
      </c>
      <c r="G1243">
        <f>'Raw counts'!G1243/'Raw counts'!G$1246*10000</f>
        <v>46.09353280336515</v>
      </c>
      <c r="H1243">
        <f>'Raw counts'!H1243/'Raw counts'!H$1246*10000</f>
        <v>18.993425245410272</v>
      </c>
      <c r="I1243">
        <f>'Raw counts'!I1243/'Raw counts'!I$1246*10000</f>
        <v>15.946361120431968</v>
      </c>
      <c r="J1243">
        <f>'Raw counts'!J1243/'Raw counts'!J$1246*10000</f>
        <v>44.776251871224268</v>
      </c>
      <c r="K1243">
        <f>'Raw counts'!K1243/'Raw counts'!K$1246*10000</f>
        <v>38.031105412787781</v>
      </c>
      <c r="L1243">
        <f>'Raw counts'!L1243/'Raw counts'!L$1246*10000</f>
        <v>15.584291880469275</v>
      </c>
      <c r="M1243">
        <f>'Raw counts'!M1243/'Raw counts'!M$1246*10000</f>
        <v>13.942734342530501</v>
      </c>
      <c r="N1243">
        <f>'Raw counts'!N1243/'Raw counts'!N$1246*10000</f>
        <v>31.799649379082062</v>
      </c>
      <c r="O1243">
        <f>'Raw counts'!O1243/'Raw counts'!O$1246*10000</f>
        <v>40.905720978896952</v>
      </c>
      <c r="P1243">
        <f>'Raw counts'!P1243/'Raw counts'!P$1246*10000</f>
        <v>48.943329249024188</v>
      </c>
      <c r="Q1243">
        <f>'Raw counts'!Q1243/'Raw counts'!Q$1246*10000</f>
        <v>49.671973851518437</v>
      </c>
      <c r="R1243">
        <f>'Raw counts'!R1243/'Raw counts'!R$1246*10000</f>
        <v>20.17506426168681</v>
      </c>
      <c r="S1243">
        <f>'Raw counts'!S1243/'Raw counts'!S$1246*10000</f>
        <v>33.537118283212223</v>
      </c>
      <c r="T1243">
        <f>'Raw counts'!T1243/'Raw counts'!T$1246*10000</f>
        <v>24.003312697700874</v>
      </c>
      <c r="U1243">
        <f>'Raw counts'!U1243/'Raw counts'!U$1246*10000</f>
        <v>16.082068016819779</v>
      </c>
      <c r="V1243">
        <f t="shared" si="73"/>
        <v>1</v>
      </c>
      <c r="W1243">
        <f t="shared" si="74"/>
        <v>0.235550771551265</v>
      </c>
      <c r="X1243">
        <f t="shared" si="72"/>
        <v>25.131382838207479</v>
      </c>
      <c r="Y1243">
        <f t="shared" si="75"/>
        <v>33.139779589742659</v>
      </c>
    </row>
    <row r="1244" spans="1:25" x14ac:dyDescent="0.25">
      <c r="A1244">
        <v>312782656</v>
      </c>
      <c r="B1244" t="s">
        <v>562</v>
      </c>
      <c r="C1244">
        <v>300</v>
      </c>
      <c r="D1244">
        <v>688</v>
      </c>
      <c r="E1244">
        <f>'Raw counts'!E1244/'Raw counts'!E$1246*10000</f>
        <v>12.949593525091167</v>
      </c>
      <c r="F1244">
        <f>'Raw counts'!F1244/'Raw counts'!F$1246*10000</f>
        <v>10.38498262607172</v>
      </c>
      <c r="G1244">
        <f>'Raw counts'!G1244/'Raw counts'!G$1246*10000</f>
        <v>29.291956597942711</v>
      </c>
      <c r="H1244">
        <f>'Raw counts'!H1244/'Raw counts'!H$1246*10000</f>
        <v>15.419506198864861</v>
      </c>
      <c r="I1244">
        <f>'Raw counts'!I1244/'Raw counts'!I$1246*10000</f>
        <v>5.4180686432355722</v>
      </c>
      <c r="J1244">
        <f>'Raw counts'!J1244/'Raw counts'!J$1246*10000</f>
        <v>15.250847598028484</v>
      </c>
      <c r="K1244">
        <f>'Raw counts'!K1244/'Raw counts'!K$1246*10000</f>
        <v>11.108757455822509</v>
      </c>
      <c r="L1244">
        <f>'Raw counts'!L1244/'Raw counts'!L$1246*10000</f>
        <v>17.881806331438288</v>
      </c>
      <c r="M1244">
        <f>'Raw counts'!M1244/'Raw counts'!M$1246*10000</f>
        <v>10.334948159383977</v>
      </c>
      <c r="N1244">
        <f>'Raw counts'!N1244/'Raw counts'!N$1246*10000</f>
        <v>37.499759440692735</v>
      </c>
      <c r="O1244">
        <f>'Raw counts'!O1244/'Raw counts'!O$1246*10000</f>
        <v>16.019023600127479</v>
      </c>
      <c r="P1244">
        <f>'Raw counts'!P1244/'Raw counts'!P$1246*10000</f>
        <v>14.141938219090207</v>
      </c>
      <c r="Q1244">
        <f>'Raw counts'!Q1244/'Raw counts'!Q$1246*10000</f>
        <v>10.267881520543563</v>
      </c>
      <c r="R1244">
        <f>'Raw counts'!R1244/'Raw counts'!R$1246*10000</f>
        <v>7.6973780430388015</v>
      </c>
      <c r="S1244">
        <f>'Raw counts'!S1244/'Raw counts'!S$1246*10000</f>
        <v>15.389726502574726</v>
      </c>
      <c r="T1244">
        <f>'Raw counts'!T1244/'Raw counts'!T$1246*10000</f>
        <v>11.537741214392364</v>
      </c>
      <c r="U1244">
        <f>'Raw counts'!U1244/'Raw counts'!U$1246*10000</f>
        <v>13.257074417534923</v>
      </c>
      <c r="V1244">
        <f t="shared" si="73"/>
        <v>1</v>
      </c>
      <c r="W1244">
        <f t="shared" si="74"/>
        <v>0.70454897267875238</v>
      </c>
      <c r="X1244">
        <f t="shared" si="72"/>
        <v>14.226718570653254</v>
      </c>
      <c r="Y1244">
        <f t="shared" si="75"/>
        <v>15.726315369749351</v>
      </c>
    </row>
    <row r="1246" spans="1:25" x14ac:dyDescent="0.25">
      <c r="E1246">
        <f>SUM(E3:E1244)</f>
        <v>10000.000000000009</v>
      </c>
      <c r="F1246" s="10">
        <f t="shared" ref="F1246:U1246" si="76">SUM(F3:F1244)</f>
        <v>9999.9999999999982</v>
      </c>
      <c r="G1246" s="10">
        <f t="shared" si="76"/>
        <v>9999.9999999999945</v>
      </c>
      <c r="H1246" s="10">
        <f t="shared" si="76"/>
        <v>10000.000000000004</v>
      </c>
      <c r="I1246" s="10">
        <f t="shared" si="76"/>
        <v>10000.000000000005</v>
      </c>
      <c r="J1246" s="10">
        <f t="shared" si="76"/>
        <v>10000.000000000005</v>
      </c>
      <c r="K1246" s="10">
        <f t="shared" si="76"/>
        <v>9999.9999999999982</v>
      </c>
      <c r="L1246" s="10">
        <f t="shared" si="76"/>
        <v>10000.000000000009</v>
      </c>
      <c r="M1246" s="10">
        <f t="shared" si="76"/>
        <v>9999.9999999999982</v>
      </c>
      <c r="N1246" s="10">
        <f t="shared" si="76"/>
        <v>9999.9999999999909</v>
      </c>
      <c r="O1246" s="10">
        <f t="shared" si="76"/>
        <v>10000.000000000002</v>
      </c>
      <c r="P1246" s="10">
        <f t="shared" si="76"/>
        <v>10000</v>
      </c>
      <c r="Q1246" s="10">
        <f t="shared" si="76"/>
        <v>10000.000000000005</v>
      </c>
      <c r="R1246" s="10">
        <f t="shared" si="76"/>
        <v>9999.9999999999818</v>
      </c>
      <c r="S1246" s="10">
        <f t="shared" si="76"/>
        <v>9999.9999999999964</v>
      </c>
      <c r="T1246" s="10">
        <f t="shared" si="76"/>
        <v>10000.000000000004</v>
      </c>
      <c r="U1246" s="10">
        <f t="shared" si="76"/>
        <v>10000.000000000004</v>
      </c>
    </row>
  </sheetData>
  <autoFilter ref="A2:Y1244" xr:uid="{F4CC18BC-C26E-4371-94DA-4714810B0D34}"/>
  <conditionalFormatting sqref="W3:W1244">
    <cfRule type="cellIs" dxfId="25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1BB8-15F4-4D14-8ADA-FFFC54ECEB12}">
  <dimension ref="A1:Z61"/>
  <sheetViews>
    <sheetView workbookViewId="0"/>
  </sheetViews>
  <sheetFormatPr defaultRowHeight="15" x14ac:dyDescent="0.25"/>
  <cols>
    <col min="3" max="3" width="37" bestFit="1" customWidth="1"/>
    <col min="15" max="15" width="10.5703125" bestFit="1" customWidth="1"/>
  </cols>
  <sheetData>
    <row r="1" spans="1:26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6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</row>
    <row r="3" spans="1:26" x14ac:dyDescent="0.25">
      <c r="A3" t="s">
        <v>569</v>
      </c>
      <c r="B3">
        <v>382</v>
      </c>
      <c r="C3" t="s">
        <v>202</v>
      </c>
      <c r="D3">
        <v>37700</v>
      </c>
      <c r="E3">
        <v>375</v>
      </c>
      <c r="F3">
        <f>SUMIFS('Raw counts'!E:E,'Raw counts'!$A:$A,'Activation map'!$B3)</f>
        <v>1312</v>
      </c>
      <c r="G3">
        <f>SUMIFS('Raw counts'!F:F,'Raw counts'!$A:$A,'Activation map'!$B3)</f>
        <v>25</v>
      </c>
      <c r="H3">
        <f>SUMIFS('Raw counts'!G:G,'Raw counts'!$A:$A,'Activation map'!$B3)</f>
        <v>1549</v>
      </c>
      <c r="I3">
        <f>SUMIFS('Raw counts'!H:H,'Raw counts'!$A:$A,'Activation map'!$B3)</f>
        <v>551</v>
      </c>
      <c r="J3">
        <f>SUMIFS('Raw counts'!I:I,'Raw counts'!$A:$A,'Activation map'!$B3)</f>
        <v>337</v>
      </c>
      <c r="K3">
        <f>SUMIFS('Raw counts'!J:J,'Raw counts'!$A:$A,'Activation map'!$B3)</f>
        <v>3228</v>
      </c>
      <c r="L3">
        <f>SUMIFS('Raw counts'!K:K,'Raw counts'!$A:$A,'Activation map'!$B3)</f>
        <v>1996</v>
      </c>
      <c r="M3">
        <f>SUMIFS('Raw counts'!L:L,'Raw counts'!$A:$A,'Activation map'!$B3)</f>
        <v>1044</v>
      </c>
      <c r="N3">
        <f>SUMIFS('Raw counts'!M:M,'Raw counts'!$A:$A,'Activation map'!$B3)</f>
        <v>1091</v>
      </c>
      <c r="O3">
        <f>SUMIFS('Raw counts'!N:N,'Raw counts'!$A:$A,'Activation map'!$B3)</f>
        <v>3433</v>
      </c>
      <c r="P3">
        <f>SUMIFS('Raw counts'!O:O,'Raw counts'!$A:$A,'Activation map'!$B3)</f>
        <v>6937</v>
      </c>
      <c r="Q3">
        <f>SUMIFS('Raw counts'!P:P,'Raw counts'!$A:$A,'Activation map'!$B3)</f>
        <v>1628</v>
      </c>
      <c r="R3">
        <f>SUMIFS('Raw counts'!Q:Q,'Raw counts'!$A:$A,'Activation map'!$B3)</f>
        <v>422</v>
      </c>
      <c r="S3">
        <f>SUMIFS('Raw counts'!R:R,'Raw counts'!$A:$A,'Activation map'!$B3)</f>
        <v>1717</v>
      </c>
      <c r="T3">
        <f>SUMIFS('Raw counts'!S:S,'Raw counts'!$A:$A,'Activation map'!$B3)</f>
        <v>620</v>
      </c>
      <c r="U3">
        <f>SUMIFS('Raw counts'!T:T,'Raw counts'!$A:$A,'Activation map'!$B3)</f>
        <v>1288</v>
      </c>
      <c r="V3">
        <f>SUMIFS('Raw counts'!U:U,'Raw counts'!$A:$A,'Activation map'!$B3)</f>
        <v>1399</v>
      </c>
      <c r="X3">
        <f t="shared" ref="X3:X14" si="0">_xlfn.T.TEST(F3:N3,O3:V3,2,2)</f>
        <v>0.24774591102073965</v>
      </c>
      <c r="Y3">
        <f>AVERAGE(F3:N3)</f>
        <v>1237</v>
      </c>
      <c r="Z3">
        <f>AVERAGE(O3:V3)</f>
        <v>2180.5</v>
      </c>
    </row>
    <row r="4" spans="1:26" x14ac:dyDescent="0.25">
      <c r="A4" t="s">
        <v>570</v>
      </c>
      <c r="B4">
        <v>463</v>
      </c>
      <c r="C4" t="s">
        <v>234</v>
      </c>
      <c r="D4">
        <v>38700</v>
      </c>
      <c r="E4">
        <v>375</v>
      </c>
      <c r="F4">
        <f>SUMIFS('Raw counts'!E:E,'Raw counts'!$A:$A,'Activation map'!$B4)</f>
        <v>2352</v>
      </c>
      <c r="G4">
        <f>SUMIFS('Raw counts'!F:F,'Raw counts'!$A:$A,'Activation map'!$B4)</f>
        <v>21</v>
      </c>
      <c r="H4">
        <f>SUMIFS('Raw counts'!G:G,'Raw counts'!$A:$A,'Activation map'!$B4)</f>
        <v>512</v>
      </c>
      <c r="I4">
        <f>SUMIFS('Raw counts'!H:H,'Raw counts'!$A:$A,'Activation map'!$B4)</f>
        <v>167</v>
      </c>
      <c r="J4">
        <f>SUMIFS('Raw counts'!I:I,'Raw counts'!$A:$A,'Activation map'!$B4)</f>
        <v>245</v>
      </c>
      <c r="K4">
        <f>SUMIFS('Raw counts'!J:J,'Raw counts'!$A:$A,'Activation map'!$B4)</f>
        <v>2686</v>
      </c>
      <c r="L4">
        <f>SUMIFS('Raw counts'!K:K,'Raw counts'!$A:$A,'Activation map'!$B4)</f>
        <v>1682</v>
      </c>
      <c r="M4">
        <f>SUMIFS('Raw counts'!L:L,'Raw counts'!$A:$A,'Activation map'!$B4)</f>
        <v>1363</v>
      </c>
      <c r="N4">
        <f>SUMIFS('Raw counts'!M:M,'Raw counts'!$A:$A,'Activation map'!$B4)</f>
        <v>894</v>
      </c>
      <c r="O4">
        <f>SUMIFS('Raw counts'!N:N,'Raw counts'!$A:$A,'Activation map'!$B4)</f>
        <v>1408</v>
      </c>
      <c r="P4">
        <f>SUMIFS('Raw counts'!O:O,'Raw counts'!$A:$A,'Activation map'!$B4)</f>
        <v>1998</v>
      </c>
      <c r="Q4">
        <f>SUMIFS('Raw counts'!P:P,'Raw counts'!$A:$A,'Activation map'!$B4)</f>
        <v>1035</v>
      </c>
      <c r="R4">
        <f>SUMIFS('Raw counts'!Q:Q,'Raw counts'!$A:$A,'Activation map'!$B4)</f>
        <v>374</v>
      </c>
      <c r="S4">
        <f>SUMIFS('Raw counts'!R:R,'Raw counts'!$A:$A,'Activation map'!$B4)</f>
        <v>1693</v>
      </c>
      <c r="T4">
        <f>SUMIFS('Raw counts'!S:S,'Raw counts'!$A:$A,'Activation map'!$B4)</f>
        <v>281</v>
      </c>
      <c r="U4">
        <f>SUMIFS('Raw counts'!T:T,'Raw counts'!$A:$A,'Activation map'!$B4)</f>
        <v>1113</v>
      </c>
      <c r="V4">
        <f>SUMIFS('Raw counts'!U:U,'Raw counts'!$A:$A,'Activation map'!$B4)</f>
        <v>1121</v>
      </c>
      <c r="X4">
        <f t="shared" si="0"/>
        <v>0.94997309722356427</v>
      </c>
      <c r="Y4">
        <f t="shared" ref="Y4:Y14" si="1">AVERAGE(F4:N4)</f>
        <v>1102.4444444444443</v>
      </c>
      <c r="Z4">
        <f t="shared" ref="Z4:Z14" si="2">AVERAGE(O4:V4)</f>
        <v>1127.875</v>
      </c>
    </row>
    <row r="5" spans="1:26" x14ac:dyDescent="0.25">
      <c r="A5" t="s">
        <v>571</v>
      </c>
      <c r="C5" t="s">
        <v>356</v>
      </c>
      <c r="E5">
        <v>726</v>
      </c>
      <c r="F5">
        <f>SUMPRODUCT(SUMIFS('Raw counts'!E:E,'Raw counts'!$A:$A,$B16:$B18))</f>
        <v>2429</v>
      </c>
      <c r="G5">
        <f>SUMPRODUCT(SUMIFS('Raw counts'!F:F,'Raw counts'!$A:$A,$B16:$B18))</f>
        <v>376</v>
      </c>
      <c r="H5">
        <f>SUMPRODUCT(SUMIFS('Raw counts'!G:G,'Raw counts'!$A:$A,$B16:$B18))</f>
        <v>3992</v>
      </c>
      <c r="I5">
        <f>SUMPRODUCT(SUMIFS('Raw counts'!H:H,'Raw counts'!$A:$A,$B16:$B18))</f>
        <v>2644</v>
      </c>
      <c r="J5">
        <f>SUMPRODUCT(SUMIFS('Raw counts'!I:I,'Raw counts'!$A:$A,$B16:$B18))</f>
        <v>2607</v>
      </c>
      <c r="K5">
        <f>SUMPRODUCT(SUMIFS('Raw counts'!J:J,'Raw counts'!$A:$A,$B16:$B18))</f>
        <v>3623</v>
      </c>
      <c r="L5">
        <f>SUMPRODUCT(SUMIFS('Raw counts'!K:K,'Raw counts'!$A:$A,$B16:$B18))</f>
        <v>6249</v>
      </c>
      <c r="M5">
        <f>SUMPRODUCT(SUMIFS('Raw counts'!L:L,'Raw counts'!$A:$A,$B16:$B18))</f>
        <v>1052</v>
      </c>
      <c r="N5">
        <f>SUMPRODUCT(SUMIFS('Raw counts'!M:M,'Raw counts'!$A:$A,$B16:$B18))</f>
        <v>1510</v>
      </c>
      <c r="O5">
        <f>SUMPRODUCT(SUMIFS('Raw counts'!N:N,'Raw counts'!$A:$A,$B16:$B18))</f>
        <v>8190</v>
      </c>
      <c r="P5">
        <f>SUMPRODUCT(SUMIFS('Raw counts'!O:O,'Raw counts'!$A:$A,$B16:$B18))</f>
        <v>9048</v>
      </c>
      <c r="Q5">
        <f>SUMPRODUCT(SUMIFS('Raw counts'!P:P,'Raw counts'!$A:$A,$B16:$B18))</f>
        <v>1970</v>
      </c>
      <c r="R5">
        <f>SUMPRODUCT(SUMIFS('Raw counts'!Q:Q,'Raw counts'!$A:$A,$B16:$B18))</f>
        <v>728</v>
      </c>
      <c r="S5">
        <f>SUMPRODUCT(SUMIFS('Raw counts'!R:R,'Raw counts'!$A:$A,$B16:$B18))</f>
        <v>7845</v>
      </c>
      <c r="T5">
        <f>SUMPRODUCT(SUMIFS('Raw counts'!S:S,'Raw counts'!$A:$A,$B16:$B18))</f>
        <v>2823</v>
      </c>
      <c r="U5">
        <f>SUMPRODUCT(SUMIFS('Raw counts'!T:T,'Raw counts'!$A:$A,$B16:$B18))</f>
        <v>4679</v>
      </c>
      <c r="V5">
        <f>SUMPRODUCT(SUMIFS('Raw counts'!U:U,'Raw counts'!$A:$A,$B16:$B18))</f>
        <v>4037</v>
      </c>
      <c r="X5">
        <f t="shared" si="0"/>
        <v>8.8994352753736711E-2</v>
      </c>
      <c r="Y5">
        <f t="shared" si="1"/>
        <v>2720.2222222222222</v>
      </c>
      <c r="Z5">
        <f t="shared" si="2"/>
        <v>4915</v>
      </c>
    </row>
    <row r="6" spans="1:26" x14ac:dyDescent="0.25">
      <c r="A6" t="s">
        <v>572</v>
      </c>
      <c r="B6">
        <v>2382</v>
      </c>
      <c r="C6" t="s">
        <v>563</v>
      </c>
      <c r="D6">
        <v>37700</v>
      </c>
      <c r="E6">
        <v>2375</v>
      </c>
      <c r="F6">
        <f>SUMIFS('Raw counts'!E:E,'Raw counts'!$A:$A,'Activation map'!$B6)</f>
        <v>75342</v>
      </c>
      <c r="G6">
        <f>SUMIFS('Raw counts'!F:F,'Raw counts'!$A:$A,'Activation map'!$B6)</f>
        <v>8188</v>
      </c>
      <c r="H6">
        <f>SUMIFS('Raw counts'!G:G,'Raw counts'!$A:$A,'Activation map'!$B6)</f>
        <v>5097</v>
      </c>
      <c r="I6">
        <f>SUMIFS('Raw counts'!H:H,'Raw counts'!$A:$A,'Activation map'!$B6)</f>
        <v>5994</v>
      </c>
      <c r="J6">
        <f>SUMIFS('Raw counts'!I:I,'Raw counts'!$A:$A,'Activation map'!$B6)</f>
        <v>9304</v>
      </c>
      <c r="K6">
        <f>SUMIFS('Raw counts'!J:J,'Raw counts'!$A:$A,'Activation map'!$B6)</f>
        <v>16314</v>
      </c>
      <c r="L6">
        <f>SUMIFS('Raw counts'!K:K,'Raw counts'!$A:$A,'Activation map'!$B6)</f>
        <v>19276</v>
      </c>
      <c r="M6">
        <f>SUMIFS('Raw counts'!L:L,'Raw counts'!$A:$A,'Activation map'!$B6)</f>
        <v>29203</v>
      </c>
      <c r="N6">
        <f>SUMIFS('Raw counts'!M:M,'Raw counts'!$A:$A,'Activation map'!$B6)</f>
        <v>39310</v>
      </c>
      <c r="O6">
        <f>SUMIFS('Raw counts'!N:N,'Raw counts'!$A:$A,'Activation map'!$B6)</f>
        <v>14246</v>
      </c>
      <c r="P6">
        <f>SUMIFS('Raw counts'!O:O,'Raw counts'!$A:$A,'Activation map'!$B6)</f>
        <v>24872</v>
      </c>
      <c r="Q6">
        <f>SUMIFS('Raw counts'!P:P,'Raw counts'!$A:$A,'Activation map'!$B6)</f>
        <v>13410</v>
      </c>
      <c r="R6">
        <f>SUMIFS('Raw counts'!Q:Q,'Raw counts'!$A:$A,'Activation map'!$B6)</f>
        <v>6531</v>
      </c>
      <c r="S6">
        <f>SUMIFS('Raw counts'!R:R,'Raw counts'!$A:$A,'Activation map'!$B6)</f>
        <v>12069</v>
      </c>
      <c r="T6">
        <f>SUMIFS('Raw counts'!S:S,'Raw counts'!$A:$A,'Activation map'!$B6)</f>
        <v>10802</v>
      </c>
      <c r="U6">
        <f>SUMIFS('Raw counts'!T:T,'Raw counts'!$A:$A,'Activation map'!$B6)</f>
        <v>10019</v>
      </c>
      <c r="V6">
        <f>SUMIFS('Raw counts'!U:U,'Raw counts'!$A:$A,'Activation map'!$B6)</f>
        <v>14118</v>
      </c>
      <c r="X6">
        <f t="shared" si="0"/>
        <v>0.25052010260705149</v>
      </c>
      <c r="Y6">
        <f t="shared" si="1"/>
        <v>23114.222222222223</v>
      </c>
      <c r="Z6">
        <f t="shared" si="2"/>
        <v>13258.375</v>
      </c>
    </row>
    <row r="7" spans="1:26" x14ac:dyDescent="0.25">
      <c r="A7" t="s">
        <v>573</v>
      </c>
      <c r="B7">
        <v>2463</v>
      </c>
      <c r="C7" t="s">
        <v>565</v>
      </c>
      <c r="D7">
        <v>38700</v>
      </c>
      <c r="E7">
        <v>2375</v>
      </c>
      <c r="F7">
        <f>SUMIFS('Raw counts'!E:E,'Raw counts'!$A:$A,'Activation map'!$B7)</f>
        <v>54246</v>
      </c>
      <c r="G7">
        <f>SUMIFS('Raw counts'!F:F,'Raw counts'!$A:$A,'Activation map'!$B7)</f>
        <v>4730</v>
      </c>
      <c r="H7">
        <f>SUMIFS('Raw counts'!G:G,'Raw counts'!$A:$A,'Activation map'!$B7)</f>
        <v>2743</v>
      </c>
      <c r="I7">
        <f>SUMIFS('Raw counts'!H:H,'Raw counts'!$A:$A,'Activation map'!$B7)</f>
        <v>1844</v>
      </c>
      <c r="J7">
        <f>SUMIFS('Raw counts'!I:I,'Raw counts'!$A:$A,'Activation map'!$B7)</f>
        <v>2145</v>
      </c>
      <c r="K7">
        <f>SUMIFS('Raw counts'!J:J,'Raw counts'!$A:$A,'Activation map'!$B7)</f>
        <v>1337</v>
      </c>
      <c r="L7">
        <f>SUMIFS('Raw counts'!K:K,'Raw counts'!$A:$A,'Activation map'!$B7)</f>
        <v>4347</v>
      </c>
      <c r="M7">
        <f>SUMIFS('Raw counts'!L:L,'Raw counts'!$A:$A,'Activation map'!$B7)</f>
        <v>24159</v>
      </c>
      <c r="N7">
        <f>SUMIFS('Raw counts'!M:M,'Raw counts'!$A:$A,'Activation map'!$B7)</f>
        <v>12774</v>
      </c>
      <c r="O7">
        <f>SUMIFS('Raw counts'!N:N,'Raw counts'!$A:$A,'Activation map'!$B7)</f>
        <v>4422</v>
      </c>
      <c r="P7">
        <f>SUMIFS('Raw counts'!O:O,'Raw counts'!$A:$A,'Activation map'!$B7)</f>
        <v>6991</v>
      </c>
      <c r="Q7">
        <f>SUMIFS('Raw counts'!P:P,'Raw counts'!$A:$A,'Activation map'!$B7)</f>
        <v>7531</v>
      </c>
      <c r="R7">
        <f>SUMIFS('Raw counts'!Q:Q,'Raw counts'!$A:$A,'Activation map'!$B7)</f>
        <v>3820</v>
      </c>
      <c r="S7">
        <f>SUMIFS('Raw counts'!R:R,'Raw counts'!$A:$A,'Activation map'!$B7)</f>
        <v>5094</v>
      </c>
      <c r="T7">
        <f>SUMIFS('Raw counts'!S:S,'Raw counts'!$A:$A,'Activation map'!$B7)</f>
        <v>5437</v>
      </c>
      <c r="U7">
        <f>SUMIFS('Raw counts'!T:T,'Raw counts'!$A:$A,'Activation map'!$B7)</f>
        <v>2981</v>
      </c>
      <c r="V7">
        <f>SUMIFS('Raw counts'!U:U,'Raw counts'!$A:$A,'Activation map'!$B7)</f>
        <v>3679</v>
      </c>
      <c r="X7">
        <f t="shared" si="0"/>
        <v>0.27578289978603365</v>
      </c>
      <c r="Y7">
        <f t="shared" si="1"/>
        <v>12036.111111111111</v>
      </c>
      <c r="Z7">
        <f t="shared" si="2"/>
        <v>4994.375</v>
      </c>
    </row>
    <row r="8" spans="1:26" x14ac:dyDescent="0.25">
      <c r="A8" t="s">
        <v>574</v>
      </c>
      <c r="C8" t="s">
        <v>567</v>
      </c>
      <c r="E8">
        <v>2726</v>
      </c>
      <c r="F8">
        <f>SUMPRODUCT(SUMIFS('Raw counts'!E:E,'Raw counts'!$A:$A,$B19:$B21))</f>
        <v>57650</v>
      </c>
      <c r="G8">
        <f>SUMPRODUCT(SUMIFS('Raw counts'!F:F,'Raw counts'!$A:$A,$B19:$B21))</f>
        <v>5976</v>
      </c>
      <c r="H8">
        <f>SUMPRODUCT(SUMIFS('Raw counts'!G:G,'Raw counts'!$A:$A,$B19:$B21))</f>
        <v>7637</v>
      </c>
      <c r="I8">
        <f>SUMPRODUCT(SUMIFS('Raw counts'!H:H,'Raw counts'!$A:$A,$B19:$B21))</f>
        <v>7800</v>
      </c>
      <c r="J8">
        <f>SUMPRODUCT(SUMIFS('Raw counts'!I:I,'Raw counts'!$A:$A,$B19:$B21))</f>
        <v>9331</v>
      </c>
      <c r="K8">
        <f>SUMPRODUCT(SUMIFS('Raw counts'!J:J,'Raw counts'!$A:$A,$B19:$B21))</f>
        <v>9407</v>
      </c>
      <c r="L8">
        <f>SUMPRODUCT(SUMIFS('Raw counts'!K:K,'Raw counts'!$A:$A,$B19:$B21))</f>
        <v>16426</v>
      </c>
      <c r="M8">
        <f>SUMPRODUCT(SUMIFS('Raw counts'!L:L,'Raw counts'!$A:$A,$B19:$B21))</f>
        <v>15215</v>
      </c>
      <c r="N8">
        <f>SUMPRODUCT(SUMIFS('Raw counts'!M:M,'Raw counts'!$A:$A,$B19:$B21))</f>
        <v>24510</v>
      </c>
      <c r="O8">
        <f>SUMPRODUCT(SUMIFS('Raw counts'!N:N,'Raw counts'!$A:$A,$B19:$B21))</f>
        <v>11996</v>
      </c>
      <c r="P8">
        <f>SUMPRODUCT(SUMIFS('Raw counts'!O:O,'Raw counts'!$A:$A,$B19:$B21))</f>
        <v>25240</v>
      </c>
      <c r="Q8">
        <f>SUMPRODUCT(SUMIFS('Raw counts'!P:P,'Raw counts'!$A:$A,$B19:$B21))</f>
        <v>10918</v>
      </c>
      <c r="R8">
        <f>SUMPRODUCT(SUMIFS('Raw counts'!Q:Q,'Raw counts'!$A:$A,$B19:$B21))</f>
        <v>11202</v>
      </c>
      <c r="S8">
        <f>SUMPRODUCT(SUMIFS('Raw counts'!R:R,'Raw counts'!$A:$A,$B19:$B21))</f>
        <v>24350</v>
      </c>
      <c r="T8">
        <f>SUMPRODUCT(SUMIFS('Raw counts'!S:S,'Raw counts'!$A:$A,$B19:$B21))</f>
        <v>11186</v>
      </c>
      <c r="U8">
        <f>SUMPRODUCT(SUMIFS('Raw counts'!T:T,'Raw counts'!$A:$A,$B19:$B21))</f>
        <v>8080</v>
      </c>
      <c r="V8">
        <f>SUMPRODUCT(SUMIFS('Raw counts'!U:U,'Raw counts'!$A:$A,$B19:$B21))</f>
        <v>9334</v>
      </c>
      <c r="X8">
        <f t="shared" si="0"/>
        <v>0.62793564086052078</v>
      </c>
      <c r="Y8">
        <f t="shared" si="1"/>
        <v>17105.777777777777</v>
      </c>
      <c r="Z8">
        <f t="shared" si="2"/>
        <v>14038.25</v>
      </c>
    </row>
    <row r="9" spans="1:26" x14ac:dyDescent="0.25">
      <c r="A9" t="s">
        <v>575</v>
      </c>
      <c r="C9" t="s">
        <v>140</v>
      </c>
      <c r="F9">
        <f>SUMPRODUCT(SUMIFS('Raw counts'!E:E,'Raw counts'!$A:$A,$B22:$B38))</f>
        <v>16089</v>
      </c>
      <c r="G9">
        <f>SUMPRODUCT(SUMIFS('Raw counts'!F:F,'Raw counts'!$A:$A,$B22:$B38))</f>
        <v>334</v>
      </c>
      <c r="H9">
        <f>SUMPRODUCT(SUMIFS('Raw counts'!G:G,'Raw counts'!$A:$A,$B22:$B38))</f>
        <v>24438</v>
      </c>
      <c r="I9">
        <f>SUMPRODUCT(SUMIFS('Raw counts'!H:H,'Raw counts'!$A:$A,$B22:$B38))</f>
        <v>17294</v>
      </c>
      <c r="J9">
        <f>SUMPRODUCT(SUMIFS('Raw counts'!I:I,'Raw counts'!$A:$A,$B22:$B38))</f>
        <v>13621</v>
      </c>
      <c r="K9">
        <f>SUMPRODUCT(SUMIFS('Raw counts'!J:J,'Raw counts'!$A:$A,$B22:$B38))</f>
        <v>19179</v>
      </c>
      <c r="L9">
        <f>SUMPRODUCT(SUMIFS('Raw counts'!K:K,'Raw counts'!$A:$A,$B22:$B38))</f>
        <v>40975</v>
      </c>
      <c r="M9">
        <f>SUMPRODUCT(SUMIFS('Raw counts'!L:L,'Raw counts'!$A:$A,$B22:$B38))</f>
        <v>3810</v>
      </c>
      <c r="N9">
        <f>SUMPRODUCT(SUMIFS('Raw counts'!M:M,'Raw counts'!$A:$A,$B22:$B38))</f>
        <v>13824</v>
      </c>
      <c r="O9">
        <f>SUMPRODUCT(SUMIFS('Raw counts'!N:N,'Raw counts'!$A:$A,$B22:$B38))</f>
        <v>23525</v>
      </c>
      <c r="P9">
        <f>SUMPRODUCT(SUMIFS('Raw counts'!O:O,'Raw counts'!$A:$A,$B22:$B38))</f>
        <v>62879</v>
      </c>
      <c r="Q9">
        <f>SUMPRODUCT(SUMIFS('Raw counts'!P:P,'Raw counts'!$A:$A,$B22:$B38))</f>
        <v>35639</v>
      </c>
      <c r="R9">
        <f>SUMPRODUCT(SUMIFS('Raw counts'!Q:Q,'Raw counts'!$A:$A,$B22:$B38))</f>
        <v>13267</v>
      </c>
      <c r="S9">
        <f>SUMPRODUCT(SUMIFS('Raw counts'!R:R,'Raw counts'!$A:$A,$B22:$B38))</f>
        <v>52026</v>
      </c>
      <c r="T9">
        <f>SUMPRODUCT(SUMIFS('Raw counts'!S:S,'Raw counts'!$A:$A,$B22:$B38))</f>
        <v>30653</v>
      </c>
      <c r="U9">
        <f>SUMPRODUCT(SUMIFS('Raw counts'!T:T,'Raw counts'!$A:$A,$B22:$B38))</f>
        <v>33704</v>
      </c>
      <c r="V9">
        <f>SUMPRODUCT(SUMIFS('Raw counts'!U:U,'Raw counts'!$A:$A,$B22:$B38))</f>
        <v>40940</v>
      </c>
      <c r="X9">
        <f t="shared" si="0"/>
        <v>8.9986115577613147E-3</v>
      </c>
      <c r="Y9">
        <f t="shared" si="1"/>
        <v>16618.222222222223</v>
      </c>
      <c r="Z9">
        <f t="shared" si="2"/>
        <v>36579.125</v>
      </c>
    </row>
    <row r="10" spans="1:26" x14ac:dyDescent="0.25">
      <c r="A10" t="s">
        <v>576</v>
      </c>
      <c r="C10" t="s">
        <v>35</v>
      </c>
      <c r="F10">
        <f>SUMPRODUCT(SUMIFS('Raw counts'!E:E,'Raw counts'!$A:$A,$B39:$B48))</f>
        <v>21741</v>
      </c>
      <c r="G10">
        <f>SUMPRODUCT(SUMIFS('Raw counts'!F:F,'Raw counts'!$A:$A,$B39:$B48))</f>
        <v>8809</v>
      </c>
      <c r="H10">
        <f>SUMPRODUCT(SUMIFS('Raw counts'!G:G,'Raw counts'!$A:$A,$B39:$B48))</f>
        <v>9942</v>
      </c>
      <c r="I10">
        <f>SUMPRODUCT(SUMIFS('Raw counts'!H:H,'Raw counts'!$A:$A,$B39:$B48))</f>
        <v>3635</v>
      </c>
      <c r="J10">
        <f>SUMPRODUCT(SUMIFS('Raw counts'!I:I,'Raw counts'!$A:$A,$B39:$B48))</f>
        <v>1154</v>
      </c>
      <c r="K10">
        <f>SUMPRODUCT(SUMIFS('Raw counts'!J:J,'Raw counts'!$A:$A,$B39:$B48))</f>
        <v>5281</v>
      </c>
      <c r="L10">
        <f>SUMPRODUCT(SUMIFS('Raw counts'!K:K,'Raw counts'!$A:$A,$B39:$B48))</f>
        <v>9551</v>
      </c>
      <c r="M10">
        <f>SUMPRODUCT(SUMIFS('Raw counts'!L:L,'Raw counts'!$A:$A,$B39:$B48))</f>
        <v>754</v>
      </c>
      <c r="N10">
        <f>SUMPRODUCT(SUMIFS('Raw counts'!M:M,'Raw counts'!$A:$A,$B39:$B48))</f>
        <v>1185</v>
      </c>
      <c r="O10">
        <f>SUMPRODUCT(SUMIFS('Raw counts'!N:N,'Raw counts'!$A:$A,$B39:$B48))</f>
        <v>9032</v>
      </c>
      <c r="P10">
        <f>SUMPRODUCT(SUMIFS('Raw counts'!O:O,'Raw counts'!$A:$A,$B39:$B48))</f>
        <v>9706</v>
      </c>
      <c r="Q10">
        <f>SUMPRODUCT(SUMIFS('Raw counts'!P:P,'Raw counts'!$A:$A,$B39:$B48))</f>
        <v>3071</v>
      </c>
      <c r="R10">
        <f>SUMPRODUCT(SUMIFS('Raw counts'!Q:Q,'Raw counts'!$A:$A,$B39:$B48))</f>
        <v>41</v>
      </c>
      <c r="S10">
        <f>SUMPRODUCT(SUMIFS('Raw counts'!R:R,'Raw counts'!$A:$A,$B39:$B48))</f>
        <v>2079</v>
      </c>
      <c r="T10">
        <f>SUMPRODUCT(SUMIFS('Raw counts'!S:S,'Raw counts'!$A:$A,$B39:$B48))</f>
        <v>7857</v>
      </c>
      <c r="U10">
        <f>SUMPRODUCT(SUMIFS('Raw counts'!T:T,'Raw counts'!$A:$A,$B39:$B48))</f>
        <v>6130</v>
      </c>
      <c r="V10">
        <f>SUMPRODUCT(SUMIFS('Raw counts'!U:U,'Raw counts'!$A:$A,$B39:$B48))</f>
        <v>16722</v>
      </c>
      <c r="X10">
        <f t="shared" si="0"/>
        <v>0.98272347838524454</v>
      </c>
      <c r="Y10">
        <f t="shared" si="1"/>
        <v>6894.666666666667</v>
      </c>
      <c r="Z10">
        <f t="shared" si="2"/>
        <v>6829.75</v>
      </c>
    </row>
    <row r="11" spans="1:26" x14ac:dyDescent="0.25">
      <c r="A11" t="s">
        <v>577</v>
      </c>
      <c r="C11" t="s">
        <v>478</v>
      </c>
      <c r="E11">
        <v>972</v>
      </c>
      <c r="F11">
        <f>SUMPRODUCT(SUMIFS('Raw counts'!E:E,'Raw counts'!$A:$A,$B49:$B53))</f>
        <v>11894</v>
      </c>
      <c r="G11">
        <f>SUMPRODUCT(SUMIFS('Raw counts'!F:F,'Raw counts'!$A:$A,$B49:$B53))</f>
        <v>2880</v>
      </c>
      <c r="H11">
        <f>SUMPRODUCT(SUMIFS('Raw counts'!G:G,'Raw counts'!$A:$A,$B49:$B53))</f>
        <v>4750</v>
      </c>
      <c r="I11">
        <f>SUMPRODUCT(SUMIFS('Raw counts'!H:H,'Raw counts'!$A:$A,$B49:$B53))</f>
        <v>2494</v>
      </c>
      <c r="J11">
        <f>SUMPRODUCT(SUMIFS('Raw counts'!I:I,'Raw counts'!$A:$A,$B49:$B53))</f>
        <v>876</v>
      </c>
      <c r="K11">
        <f>SUMPRODUCT(SUMIFS('Raw counts'!J:J,'Raw counts'!$A:$A,$B49:$B53))</f>
        <v>1470</v>
      </c>
      <c r="L11">
        <f>SUMPRODUCT(SUMIFS('Raw counts'!K:K,'Raw counts'!$A:$A,$B49:$B53))</f>
        <v>3342</v>
      </c>
      <c r="M11">
        <f>SUMPRODUCT(SUMIFS('Raw counts'!L:L,'Raw counts'!$A:$A,$B49:$B53))</f>
        <v>179</v>
      </c>
      <c r="N11">
        <f>SUMPRODUCT(SUMIFS('Raw counts'!M:M,'Raw counts'!$A:$A,$B49:$B53))</f>
        <v>1068</v>
      </c>
      <c r="O11">
        <f>SUMPRODUCT(SUMIFS('Raw counts'!N:N,'Raw counts'!$A:$A,$B49:$B53))</f>
        <v>1895</v>
      </c>
      <c r="P11">
        <f>SUMPRODUCT(SUMIFS('Raw counts'!O:O,'Raw counts'!$A:$A,$B49:$B53))</f>
        <v>2205</v>
      </c>
      <c r="Q11">
        <f>SUMPRODUCT(SUMIFS('Raw counts'!P:P,'Raw counts'!$A:$A,$B49:$B53))</f>
        <v>5991</v>
      </c>
      <c r="R11">
        <f>SUMPRODUCT(SUMIFS('Raw counts'!Q:Q,'Raw counts'!$A:$A,$B49:$B53))</f>
        <v>68</v>
      </c>
      <c r="S11">
        <f>SUMPRODUCT(SUMIFS('Raw counts'!R:R,'Raw counts'!$A:$A,$B49:$B53))</f>
        <v>500</v>
      </c>
      <c r="T11">
        <f>SUMPRODUCT(SUMIFS('Raw counts'!S:S,'Raw counts'!$A:$A,$B49:$B53))</f>
        <v>2046</v>
      </c>
      <c r="U11">
        <f>SUMPRODUCT(SUMIFS('Raw counts'!T:T,'Raw counts'!$A:$A,$B49:$B53))</f>
        <v>1072</v>
      </c>
      <c r="V11">
        <f>SUMPRODUCT(SUMIFS('Raw counts'!U:U,'Raw counts'!$A:$A,$B49:$B53))</f>
        <v>3969</v>
      </c>
      <c r="X11">
        <f t="shared" si="0"/>
        <v>0.49076741359704923</v>
      </c>
      <c r="Y11">
        <f t="shared" si="1"/>
        <v>3217</v>
      </c>
      <c r="Z11">
        <f t="shared" si="2"/>
        <v>2218.25</v>
      </c>
    </row>
    <row r="12" spans="1:26" x14ac:dyDescent="0.25">
      <c r="A12" t="s">
        <v>578</v>
      </c>
      <c r="C12" t="s">
        <v>42</v>
      </c>
      <c r="E12">
        <v>44</v>
      </c>
      <c r="F12">
        <f>SUMPRODUCT(SUMIFS('Raw counts'!E:E,'Raw counts'!$A:$A,$B54:$B58))</f>
        <v>16132</v>
      </c>
      <c r="G12">
        <f>SUMPRODUCT(SUMIFS('Raw counts'!F:F,'Raw counts'!$A:$A,$B54:$B58))</f>
        <v>4946</v>
      </c>
      <c r="H12">
        <f>SUMPRODUCT(SUMIFS('Raw counts'!G:G,'Raw counts'!$A:$A,$B54:$B58))</f>
        <v>4167</v>
      </c>
      <c r="I12">
        <f>SUMPRODUCT(SUMIFS('Raw counts'!H:H,'Raw counts'!$A:$A,$B54:$B58))</f>
        <v>1176</v>
      </c>
      <c r="J12">
        <f>SUMPRODUCT(SUMIFS('Raw counts'!I:I,'Raw counts'!$A:$A,$B54:$B58))</f>
        <v>1366</v>
      </c>
      <c r="K12">
        <f>SUMPRODUCT(SUMIFS('Raw counts'!J:J,'Raw counts'!$A:$A,$B54:$B58))</f>
        <v>1737</v>
      </c>
      <c r="L12">
        <f>SUMPRODUCT(SUMIFS('Raw counts'!K:K,'Raw counts'!$A:$A,$B54:$B58))</f>
        <v>3291</v>
      </c>
      <c r="M12">
        <f>SUMPRODUCT(SUMIFS('Raw counts'!L:L,'Raw counts'!$A:$A,$B54:$B58))</f>
        <v>1264</v>
      </c>
      <c r="N12">
        <f>SUMPRODUCT(SUMIFS('Raw counts'!M:M,'Raw counts'!$A:$A,$B54:$B58))</f>
        <v>1651</v>
      </c>
      <c r="O12">
        <f>SUMPRODUCT(SUMIFS('Raw counts'!N:N,'Raw counts'!$A:$A,$B54:$B58))</f>
        <v>1542</v>
      </c>
      <c r="P12">
        <f>SUMPRODUCT(SUMIFS('Raw counts'!O:O,'Raw counts'!$A:$A,$B54:$B58))</f>
        <v>2804</v>
      </c>
      <c r="Q12">
        <f>SUMPRODUCT(SUMIFS('Raw counts'!P:P,'Raw counts'!$A:$A,$B54:$B58))</f>
        <v>1837</v>
      </c>
      <c r="R12">
        <f>SUMPRODUCT(SUMIFS('Raw counts'!Q:Q,'Raw counts'!$A:$A,$B54:$B58))</f>
        <v>108</v>
      </c>
      <c r="S12">
        <f>SUMPRODUCT(SUMIFS('Raw counts'!R:R,'Raw counts'!$A:$A,$B54:$B58))</f>
        <v>1906</v>
      </c>
      <c r="T12">
        <f>SUMPRODUCT(SUMIFS('Raw counts'!S:S,'Raw counts'!$A:$A,$B54:$B58))</f>
        <v>1290</v>
      </c>
      <c r="U12">
        <f>SUMPRODUCT(SUMIFS('Raw counts'!T:T,'Raw counts'!$A:$A,$B54:$B58))</f>
        <v>1557</v>
      </c>
      <c r="V12">
        <f>SUMPRODUCT(SUMIFS('Raw counts'!U:U,'Raw counts'!$A:$A,$B54:$B58))</f>
        <v>4543</v>
      </c>
      <c r="X12">
        <f t="shared" si="0"/>
        <v>0.26453654417666994</v>
      </c>
      <c r="Y12">
        <f t="shared" si="1"/>
        <v>3970</v>
      </c>
      <c r="Z12">
        <f t="shared" si="2"/>
        <v>1948.375</v>
      </c>
    </row>
    <row r="13" spans="1:26" x14ac:dyDescent="0.25">
      <c r="A13" t="s">
        <v>579</v>
      </c>
      <c r="B13">
        <v>536</v>
      </c>
      <c r="C13" t="s">
        <v>261</v>
      </c>
      <c r="D13">
        <v>50300</v>
      </c>
      <c r="E13">
        <v>278</v>
      </c>
      <c r="F13">
        <f>SUMIFS('Raw counts'!E:E,'Raw counts'!$A:$A,'Activation map'!$B13)</f>
        <v>10111</v>
      </c>
      <c r="G13">
        <f>SUMIFS('Raw counts'!F:F,'Raw counts'!$A:$A,'Activation map'!$B13)</f>
        <v>393</v>
      </c>
      <c r="H13">
        <f>SUMIFS('Raw counts'!G:G,'Raw counts'!$A:$A,'Activation map'!$B13)</f>
        <v>694</v>
      </c>
      <c r="I13">
        <f>SUMIFS('Raw counts'!H:H,'Raw counts'!$A:$A,'Activation map'!$B13)</f>
        <v>2360</v>
      </c>
      <c r="J13">
        <f>SUMIFS('Raw counts'!I:I,'Raw counts'!$A:$A,'Activation map'!$B13)</f>
        <v>4567</v>
      </c>
      <c r="K13">
        <f>SUMIFS('Raw counts'!J:J,'Raw counts'!$A:$A,'Activation map'!$B13)</f>
        <v>4471</v>
      </c>
      <c r="L13">
        <f>SUMIFS('Raw counts'!K:K,'Raw counts'!$A:$A,'Activation map'!$B13)</f>
        <v>5943</v>
      </c>
      <c r="M13">
        <f>SUMIFS('Raw counts'!L:L,'Raw counts'!$A:$A,'Activation map'!$B13)</f>
        <v>22456</v>
      </c>
      <c r="N13">
        <f>SUMIFS('Raw counts'!M:M,'Raw counts'!$A:$A,'Activation map'!$B13)</f>
        <v>9854</v>
      </c>
      <c r="O13">
        <f>SUMIFS('Raw counts'!N:N,'Raw counts'!$A:$A,'Activation map'!$B13)</f>
        <v>1871</v>
      </c>
      <c r="P13">
        <f>SUMIFS('Raw counts'!O:O,'Raw counts'!$A:$A,'Activation map'!$B13)</f>
        <v>6154</v>
      </c>
      <c r="Q13">
        <f>SUMIFS('Raw counts'!P:P,'Raw counts'!$A:$A,'Activation map'!$B13)</f>
        <v>8807</v>
      </c>
      <c r="R13">
        <f>SUMIFS('Raw counts'!Q:Q,'Raw counts'!$A:$A,'Activation map'!$B13)</f>
        <v>779</v>
      </c>
      <c r="S13">
        <f>SUMIFS('Raw counts'!R:R,'Raw counts'!$A:$A,'Activation map'!$B13)</f>
        <v>4737</v>
      </c>
      <c r="T13">
        <f>SUMIFS('Raw counts'!S:S,'Raw counts'!$A:$A,'Activation map'!$B13)</f>
        <v>1928</v>
      </c>
      <c r="U13">
        <f>SUMIFS('Raw counts'!T:T,'Raw counts'!$A:$A,'Activation map'!$B13)</f>
        <v>4350</v>
      </c>
      <c r="V13">
        <f>SUMIFS('Raw counts'!U:U,'Raw counts'!$A:$A,'Activation map'!$B13)</f>
        <v>5644</v>
      </c>
      <c r="X13">
        <f t="shared" si="0"/>
        <v>0.35294776005733519</v>
      </c>
      <c r="Y13">
        <f t="shared" si="1"/>
        <v>6761</v>
      </c>
      <c r="Z13">
        <f t="shared" si="2"/>
        <v>4283.75</v>
      </c>
    </row>
    <row r="14" spans="1:26" x14ac:dyDescent="0.25">
      <c r="A14" t="s">
        <v>580</v>
      </c>
      <c r="C14" t="s">
        <v>160</v>
      </c>
      <c r="E14">
        <v>295</v>
      </c>
      <c r="F14">
        <f>SUMPRODUCT(SUMIFS('Raw counts'!E:E,'Raw counts'!$A:$A,$B59:$B61))</f>
        <v>30901</v>
      </c>
      <c r="G14">
        <f>SUMPRODUCT(SUMIFS('Raw counts'!F:F,'Raw counts'!$A:$A,$B59:$B61))</f>
        <v>2730</v>
      </c>
      <c r="H14">
        <f>SUMPRODUCT(SUMIFS('Raw counts'!G:G,'Raw counts'!$A:$A,$B59:$B61))</f>
        <v>639</v>
      </c>
      <c r="I14">
        <f>SUMPRODUCT(SUMIFS('Raw counts'!H:H,'Raw counts'!$A:$A,$B59:$B61))</f>
        <v>4965</v>
      </c>
      <c r="J14">
        <f>SUMPRODUCT(SUMIFS('Raw counts'!I:I,'Raw counts'!$A:$A,$B59:$B61))</f>
        <v>5774</v>
      </c>
      <c r="K14">
        <f>SUMPRODUCT(SUMIFS('Raw counts'!J:J,'Raw counts'!$A:$A,$B59:$B61))</f>
        <v>1092</v>
      </c>
      <c r="L14">
        <f>SUMPRODUCT(SUMIFS('Raw counts'!K:K,'Raw counts'!$A:$A,$B59:$B61))</f>
        <v>4115</v>
      </c>
      <c r="M14">
        <f>SUMPRODUCT(SUMIFS('Raw counts'!L:L,'Raw counts'!$A:$A,$B59:$B61))</f>
        <v>16860</v>
      </c>
      <c r="N14">
        <f>SUMPRODUCT(SUMIFS('Raw counts'!M:M,'Raw counts'!$A:$A,$B59:$B61))</f>
        <v>5077</v>
      </c>
      <c r="O14">
        <f>SUMPRODUCT(SUMIFS('Raw counts'!N:N,'Raw counts'!$A:$A,$B59:$B61))</f>
        <v>4228</v>
      </c>
      <c r="P14">
        <f>SUMPRODUCT(SUMIFS('Raw counts'!O:O,'Raw counts'!$A:$A,$B59:$B61))</f>
        <v>5384</v>
      </c>
      <c r="Q14">
        <f>SUMPRODUCT(SUMIFS('Raw counts'!P:P,'Raw counts'!$A:$A,$B59:$B61))</f>
        <v>4369</v>
      </c>
      <c r="R14">
        <f>SUMPRODUCT(SUMIFS('Raw counts'!Q:Q,'Raw counts'!$A:$A,$B59:$B61))</f>
        <v>572</v>
      </c>
      <c r="S14">
        <f>SUMPRODUCT(SUMIFS('Raw counts'!R:R,'Raw counts'!$A:$A,$B59:$B61))</f>
        <v>4764</v>
      </c>
      <c r="T14">
        <f>SUMPRODUCT(SUMIFS('Raw counts'!S:S,'Raw counts'!$A:$A,$B59:$B61))</f>
        <v>2140</v>
      </c>
      <c r="U14">
        <f>SUMPRODUCT(SUMIFS('Raw counts'!T:T,'Raw counts'!$A:$A,$B59:$B61))</f>
        <v>7414</v>
      </c>
      <c r="V14">
        <f>SUMPRODUCT(SUMIFS('Raw counts'!U:U,'Raw counts'!$A:$A,$B59:$B61))</f>
        <v>4275</v>
      </c>
      <c r="X14">
        <f t="shared" si="0"/>
        <v>0.29219220170237259</v>
      </c>
      <c r="Y14">
        <f t="shared" si="1"/>
        <v>8017</v>
      </c>
      <c r="Z14">
        <f t="shared" si="2"/>
        <v>4143.25</v>
      </c>
    </row>
    <row r="16" spans="1:26" x14ac:dyDescent="0.25">
      <c r="B16">
        <v>632</v>
      </c>
      <c r="C16" t="s">
        <v>308</v>
      </c>
      <c r="D16">
        <v>39600</v>
      </c>
      <c r="E16">
        <v>726</v>
      </c>
    </row>
    <row r="17" spans="2:5" x14ac:dyDescent="0.25">
      <c r="B17">
        <v>10703</v>
      </c>
      <c r="C17" t="s">
        <v>560</v>
      </c>
      <c r="D17">
        <v>39400</v>
      </c>
      <c r="E17">
        <v>726</v>
      </c>
    </row>
    <row r="18" spans="2:5" x14ac:dyDescent="0.25">
      <c r="B18">
        <v>10704</v>
      </c>
      <c r="C18" t="s">
        <v>561</v>
      </c>
      <c r="D18">
        <v>39500</v>
      </c>
      <c r="E18">
        <v>726</v>
      </c>
    </row>
    <row r="19" spans="2:5" x14ac:dyDescent="0.25">
      <c r="B19">
        <v>2632</v>
      </c>
      <c r="C19" t="s">
        <v>566</v>
      </c>
      <c r="D19">
        <v>39600</v>
      </c>
      <c r="E19">
        <v>2726</v>
      </c>
    </row>
    <row r="20" spans="2:5" x14ac:dyDescent="0.25">
      <c r="B20">
        <v>12703</v>
      </c>
      <c r="C20" t="s">
        <v>560</v>
      </c>
      <c r="D20">
        <v>39400</v>
      </c>
      <c r="E20">
        <v>2726</v>
      </c>
    </row>
    <row r="21" spans="2:5" x14ac:dyDescent="0.25">
      <c r="B21">
        <v>12704</v>
      </c>
      <c r="C21" t="s">
        <v>568</v>
      </c>
      <c r="D21">
        <v>39700</v>
      </c>
      <c r="E21">
        <v>2726</v>
      </c>
    </row>
    <row r="22" spans="2:5" x14ac:dyDescent="0.25">
      <c r="B22">
        <v>894</v>
      </c>
      <c r="C22" t="s">
        <v>430</v>
      </c>
      <c r="D22">
        <v>25300</v>
      </c>
      <c r="E22">
        <v>254</v>
      </c>
    </row>
    <row r="23" spans="2:5" x14ac:dyDescent="0.25">
      <c r="B23">
        <v>274</v>
      </c>
      <c r="C23" t="s">
        <v>151</v>
      </c>
      <c r="D23">
        <v>26400</v>
      </c>
      <c r="E23">
        <v>879</v>
      </c>
    </row>
    <row r="24" spans="2:5" x14ac:dyDescent="0.25">
      <c r="B24">
        <v>330</v>
      </c>
      <c r="C24" t="s">
        <v>179</v>
      </c>
      <c r="D24">
        <v>26500</v>
      </c>
      <c r="E24">
        <v>879</v>
      </c>
    </row>
    <row r="25" spans="2:5" x14ac:dyDescent="0.25">
      <c r="B25">
        <v>434</v>
      </c>
      <c r="C25" t="s">
        <v>218</v>
      </c>
      <c r="D25">
        <v>26100</v>
      </c>
      <c r="E25">
        <v>879</v>
      </c>
    </row>
    <row r="26" spans="2:5" x14ac:dyDescent="0.25">
      <c r="B26">
        <v>442</v>
      </c>
      <c r="C26" t="s">
        <v>223</v>
      </c>
      <c r="D26">
        <v>26000</v>
      </c>
      <c r="E26">
        <v>879</v>
      </c>
    </row>
    <row r="27" spans="2:5" x14ac:dyDescent="0.25">
      <c r="B27">
        <v>545</v>
      </c>
      <c r="C27" t="s">
        <v>264</v>
      </c>
      <c r="D27">
        <v>26200</v>
      </c>
      <c r="E27">
        <v>879</v>
      </c>
    </row>
    <row r="28" spans="2:5" x14ac:dyDescent="0.25">
      <c r="B28">
        <v>610</v>
      </c>
      <c r="C28" t="s">
        <v>295</v>
      </c>
      <c r="D28">
        <v>26300</v>
      </c>
      <c r="E28">
        <v>879</v>
      </c>
    </row>
    <row r="29" spans="2:5" x14ac:dyDescent="0.25">
      <c r="B29">
        <v>430</v>
      </c>
      <c r="C29" t="s">
        <v>216</v>
      </c>
      <c r="D29">
        <v>26900</v>
      </c>
      <c r="E29">
        <v>886</v>
      </c>
    </row>
    <row r="30" spans="2:5" x14ac:dyDescent="0.25">
      <c r="B30">
        <v>542</v>
      </c>
      <c r="C30" t="s">
        <v>263</v>
      </c>
      <c r="D30">
        <v>26700</v>
      </c>
      <c r="E30">
        <v>886</v>
      </c>
    </row>
    <row r="31" spans="2:5" x14ac:dyDescent="0.25">
      <c r="B31">
        <v>590</v>
      </c>
      <c r="C31" t="s">
        <v>283</v>
      </c>
      <c r="D31">
        <v>27100</v>
      </c>
      <c r="E31">
        <v>886</v>
      </c>
    </row>
    <row r="32" spans="2:5" x14ac:dyDescent="0.25">
      <c r="B32">
        <v>622</v>
      </c>
      <c r="C32" t="s">
        <v>303</v>
      </c>
      <c r="D32">
        <v>27200</v>
      </c>
      <c r="E32">
        <v>886</v>
      </c>
    </row>
    <row r="33" spans="2:5" x14ac:dyDescent="0.25">
      <c r="B33">
        <v>687</v>
      </c>
      <c r="C33" t="s">
        <v>337</v>
      </c>
      <c r="D33">
        <v>27000</v>
      </c>
      <c r="E33">
        <v>886</v>
      </c>
    </row>
    <row r="34" spans="2:5" x14ac:dyDescent="0.25">
      <c r="B34">
        <v>279</v>
      </c>
      <c r="C34" t="s">
        <v>153</v>
      </c>
      <c r="D34">
        <v>25800</v>
      </c>
      <c r="E34">
        <v>894</v>
      </c>
    </row>
    <row r="35" spans="2:5" x14ac:dyDescent="0.25">
      <c r="B35">
        <v>671</v>
      </c>
      <c r="C35" t="s">
        <v>329</v>
      </c>
      <c r="D35">
        <v>25400</v>
      </c>
      <c r="E35">
        <v>894</v>
      </c>
    </row>
    <row r="36" spans="2:5" x14ac:dyDescent="0.25">
      <c r="B36">
        <v>774</v>
      </c>
      <c r="C36" t="s">
        <v>373</v>
      </c>
      <c r="D36">
        <v>25600</v>
      </c>
      <c r="E36">
        <v>894</v>
      </c>
    </row>
    <row r="37" spans="2:5" x14ac:dyDescent="0.25">
      <c r="B37">
        <v>906</v>
      </c>
      <c r="C37" t="s">
        <v>438</v>
      </c>
      <c r="D37">
        <v>25700</v>
      </c>
      <c r="E37">
        <v>894</v>
      </c>
    </row>
    <row r="38" spans="2:5" x14ac:dyDescent="0.25">
      <c r="B38">
        <v>965</v>
      </c>
      <c r="C38" t="s">
        <v>473</v>
      </c>
      <c r="D38">
        <v>25500</v>
      </c>
      <c r="E38">
        <v>894</v>
      </c>
    </row>
    <row r="39" spans="2:5" x14ac:dyDescent="0.25">
      <c r="B39">
        <v>211</v>
      </c>
      <c r="C39" t="s">
        <v>121</v>
      </c>
      <c r="D39">
        <v>19100</v>
      </c>
      <c r="E39">
        <v>39</v>
      </c>
    </row>
    <row r="40" spans="2:5" x14ac:dyDescent="0.25">
      <c r="B40">
        <v>919</v>
      </c>
      <c r="C40" t="s">
        <v>446</v>
      </c>
      <c r="D40">
        <v>19300</v>
      </c>
      <c r="E40">
        <v>39</v>
      </c>
    </row>
    <row r="41" spans="2:5" x14ac:dyDescent="0.25">
      <c r="B41">
        <v>927</v>
      </c>
      <c r="C41" t="s">
        <v>450</v>
      </c>
      <c r="D41">
        <v>19400</v>
      </c>
      <c r="E41">
        <v>39</v>
      </c>
    </row>
    <row r="42" spans="2:5" x14ac:dyDescent="0.25">
      <c r="B42">
        <v>935</v>
      </c>
      <c r="C42" t="s">
        <v>456</v>
      </c>
      <c r="D42">
        <v>19000</v>
      </c>
      <c r="E42">
        <v>39</v>
      </c>
    </row>
    <row r="43" spans="2:5" x14ac:dyDescent="0.25">
      <c r="B43">
        <v>1015</v>
      </c>
      <c r="C43" t="s">
        <v>499</v>
      </c>
      <c r="D43">
        <v>19200</v>
      </c>
      <c r="E43">
        <v>39</v>
      </c>
    </row>
    <row r="44" spans="2:5" x14ac:dyDescent="0.25">
      <c r="B44">
        <v>296</v>
      </c>
      <c r="C44" t="s">
        <v>161</v>
      </c>
      <c r="D44">
        <v>19700</v>
      </c>
      <c r="E44">
        <v>48</v>
      </c>
    </row>
    <row r="45" spans="2:5" x14ac:dyDescent="0.25">
      <c r="B45">
        <v>588</v>
      </c>
      <c r="C45" t="s">
        <v>281</v>
      </c>
      <c r="D45">
        <v>19600</v>
      </c>
      <c r="E45">
        <v>48</v>
      </c>
    </row>
    <row r="46" spans="2:5" x14ac:dyDescent="0.25">
      <c r="B46">
        <v>772</v>
      </c>
      <c r="C46" t="s">
        <v>371</v>
      </c>
      <c r="D46">
        <v>19800</v>
      </c>
      <c r="E46">
        <v>48</v>
      </c>
    </row>
    <row r="47" spans="2:5" x14ac:dyDescent="0.25">
      <c r="B47">
        <v>810</v>
      </c>
      <c r="C47" t="s">
        <v>393</v>
      </c>
      <c r="D47">
        <v>19900</v>
      </c>
      <c r="E47">
        <v>48</v>
      </c>
    </row>
    <row r="48" spans="2:5" x14ac:dyDescent="0.25">
      <c r="B48">
        <v>819</v>
      </c>
      <c r="C48" t="s">
        <v>396</v>
      </c>
      <c r="D48">
        <v>20000</v>
      </c>
      <c r="E48">
        <v>48</v>
      </c>
    </row>
    <row r="49" spans="2:5" x14ac:dyDescent="0.25">
      <c r="B49">
        <v>84</v>
      </c>
      <c r="C49" t="s">
        <v>57</v>
      </c>
      <c r="D49">
        <v>20600</v>
      </c>
      <c r="E49">
        <v>972</v>
      </c>
    </row>
    <row r="50" spans="2:5" x14ac:dyDescent="0.25">
      <c r="B50">
        <v>132</v>
      </c>
      <c r="C50" t="s">
        <v>82</v>
      </c>
      <c r="D50">
        <v>20700</v>
      </c>
      <c r="E50">
        <v>972</v>
      </c>
    </row>
    <row r="51" spans="2:5" x14ac:dyDescent="0.25">
      <c r="B51">
        <v>171</v>
      </c>
      <c r="C51" t="s">
        <v>101</v>
      </c>
      <c r="D51">
        <v>20200</v>
      </c>
      <c r="E51">
        <v>972</v>
      </c>
    </row>
    <row r="52" spans="2:5" x14ac:dyDescent="0.25">
      <c r="B52">
        <v>304</v>
      </c>
      <c r="C52" t="s">
        <v>165</v>
      </c>
      <c r="D52">
        <v>20400</v>
      </c>
      <c r="E52">
        <v>972</v>
      </c>
    </row>
    <row r="53" spans="2:5" x14ac:dyDescent="0.25">
      <c r="B53">
        <v>363</v>
      </c>
      <c r="C53" t="s">
        <v>193</v>
      </c>
      <c r="D53">
        <v>20500</v>
      </c>
      <c r="E53">
        <v>972</v>
      </c>
    </row>
    <row r="54" spans="2:5" x14ac:dyDescent="0.25">
      <c r="B54">
        <v>556</v>
      </c>
      <c r="C54" t="s">
        <v>266</v>
      </c>
      <c r="D54">
        <v>8700</v>
      </c>
      <c r="E54">
        <v>44</v>
      </c>
    </row>
    <row r="55" spans="2:5" x14ac:dyDescent="0.25">
      <c r="B55">
        <v>707</v>
      </c>
      <c r="C55" t="s">
        <v>351</v>
      </c>
      <c r="D55">
        <v>8500</v>
      </c>
      <c r="E55">
        <v>44</v>
      </c>
    </row>
    <row r="56" spans="2:5" x14ac:dyDescent="0.25">
      <c r="B56">
        <v>827</v>
      </c>
      <c r="C56" t="s">
        <v>398</v>
      </c>
      <c r="D56">
        <v>8800</v>
      </c>
      <c r="E56">
        <v>44</v>
      </c>
    </row>
    <row r="57" spans="2:5" x14ac:dyDescent="0.25">
      <c r="B57">
        <v>1054</v>
      </c>
      <c r="C57" t="s">
        <v>524</v>
      </c>
      <c r="D57">
        <v>8900</v>
      </c>
      <c r="E57">
        <v>44</v>
      </c>
    </row>
    <row r="58" spans="2:5" x14ac:dyDescent="0.25">
      <c r="B58">
        <v>1081</v>
      </c>
      <c r="C58" t="s">
        <v>533</v>
      </c>
      <c r="D58">
        <v>9000</v>
      </c>
      <c r="E58">
        <v>44</v>
      </c>
    </row>
    <row r="59" spans="2:5" x14ac:dyDescent="0.25">
      <c r="B59">
        <v>303</v>
      </c>
      <c r="C59" t="s">
        <v>164</v>
      </c>
      <c r="D59">
        <v>47200</v>
      </c>
      <c r="E59">
        <v>295</v>
      </c>
    </row>
    <row r="60" spans="2:5" x14ac:dyDescent="0.25">
      <c r="B60">
        <v>311</v>
      </c>
      <c r="C60" t="s">
        <v>169</v>
      </c>
      <c r="D60">
        <v>47300</v>
      </c>
      <c r="E60">
        <v>295</v>
      </c>
    </row>
    <row r="61" spans="2:5" x14ac:dyDescent="0.25">
      <c r="B61">
        <v>451</v>
      </c>
      <c r="C61" t="s">
        <v>229</v>
      </c>
      <c r="D61">
        <v>47400</v>
      </c>
      <c r="E61">
        <v>295</v>
      </c>
    </row>
  </sheetData>
  <conditionalFormatting sqref="X3:X14">
    <cfRule type="cellIs" dxfId="24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912F-1A4D-4338-8DB5-C50D65D75FD7}">
  <dimension ref="A1:Z1244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10" bestFit="1" customWidth="1"/>
    <col min="2" max="2" width="23.85546875" customWidth="1"/>
    <col min="3" max="3" width="19.5703125" bestFit="1" customWidth="1"/>
    <col min="4" max="4" width="14.140625" bestFit="1" customWidth="1"/>
    <col min="5" max="21" width="8.5703125" bestFit="1" customWidth="1"/>
    <col min="22" max="22" width="10.28515625" bestFit="1" customWidth="1"/>
    <col min="23" max="23" width="10.28515625" customWidth="1"/>
    <col min="24" max="25" width="12" bestFit="1" customWidth="1"/>
    <col min="26" max="26" width="11.28515625" bestFit="1" customWidth="1"/>
  </cols>
  <sheetData>
    <row r="1" spans="1:26" x14ac:dyDescent="0.25"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12</v>
      </c>
      <c r="L2" s="1" t="s">
        <v>17</v>
      </c>
      <c r="M2" s="1" t="s">
        <v>19</v>
      </c>
      <c r="N2" s="1" t="s">
        <v>4</v>
      </c>
      <c r="O2" s="1" t="s">
        <v>11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18</v>
      </c>
      <c r="U2" s="1" t="s">
        <v>20</v>
      </c>
      <c r="V2" s="3" t="s">
        <v>1243</v>
      </c>
      <c r="W2" s="9" t="s">
        <v>1438</v>
      </c>
      <c r="X2" s="3" t="s">
        <v>582</v>
      </c>
      <c r="Y2" s="3" t="s">
        <v>583</v>
      </c>
      <c r="Z2" s="3" t="s">
        <v>584</v>
      </c>
    </row>
    <row r="3" spans="1:26" x14ac:dyDescent="0.25">
      <c r="A3">
        <v>0</v>
      </c>
      <c r="B3" t="s">
        <v>21</v>
      </c>
      <c r="C3">
        <v>0</v>
      </c>
      <c r="E3" t="str">
        <f>IFERROR(IF(OR(HLOOKUP($A3,'Z-scores'!$C$2:$UD$20,3,FALSE)&gt;3,HLOOKUP(A3,'Z-scores'!$C$2:$UD$20,3,FALSE)&lt;-3),"",'Total-corrected counts'!E3),"")</f>
        <v/>
      </c>
      <c r="F3" t="str">
        <f>IFERROR(IF(OR(HLOOKUP($A3,'Z-scores'!$C$2:$UD$20,4,FALSE)&gt;3,HLOOKUP($A3,'Z-scores'!$C$2:$UD$20,4,FALSE)&lt;-3),"",'Total-corrected counts'!F3),"")</f>
        <v/>
      </c>
      <c r="G3" t="str">
        <f>IFERROR(IF(OR(HLOOKUP($A3,'Z-scores'!$C$2:$UD$20,5,FALSE)&gt;3,HLOOKUP($A3,'Z-scores'!$C$2:$UD$20,5,FALSE)&lt;-3),"",'Total-corrected counts'!G3),"")</f>
        <v/>
      </c>
      <c r="H3" t="str">
        <f>IFERROR(IF(OR(HLOOKUP($A3,'Z-scores'!$C$2:$UD$20,6,FALSE)&gt;3,HLOOKUP($A3,'Z-scores'!$C$2:$UD$20,6,FALSE)&lt;-3),"",'Total-corrected counts'!H3),"")</f>
        <v/>
      </c>
      <c r="I3" t="str">
        <f>IFERROR(IF(OR(HLOOKUP($A3,'Z-scores'!$C$2:$UD$20,7,FALSE)&gt;3,HLOOKUP($A3,'Z-scores'!$C$2:$UD$20,7,FALSE)&lt;-3),"",'Total-corrected counts'!I3),"")</f>
        <v/>
      </c>
      <c r="J3" t="str">
        <f>IFERROR(IF(OR(HLOOKUP($A3,'Z-scores'!$C$2:$UD$20,8,FALSE)&gt;3,HLOOKUP($A3,'Z-scores'!$C$2:$UD$20,8,FALSE)&lt;-3),"",'Total-corrected counts'!J3),"")</f>
        <v/>
      </c>
      <c r="K3" t="str">
        <f>IFERROR(IF(OR(HLOOKUP($A3,'Z-scores'!$C$2:$UD$20,9,FALSE)&gt;3,HLOOKUP($A3,'Z-scores'!$C$2:$UD$20,9,FALSE)&lt;-3),"",'Total-corrected counts'!K3),"")</f>
        <v/>
      </c>
      <c r="L3" t="str">
        <f>IFERROR(IF(OR(HLOOKUP($A3,'Z-scores'!$C$2:$UD$20,10,FALSE)&gt;3,HLOOKUP($A3,'Z-scores'!$C$2:$UD$20,10,FALSE)&lt;-3),"",'Total-corrected counts'!L3),"")</f>
        <v/>
      </c>
      <c r="M3" t="str">
        <f>IFERROR(IF(OR(HLOOKUP($A3,'Z-scores'!$C$2:$UD$20,11,FALSE)&gt;3,HLOOKUP($A3,'Z-scores'!$C$2:$UD$20,11,FALSE)&lt;-3),"",'Total-corrected counts'!M3),"")</f>
        <v/>
      </c>
      <c r="N3" t="str">
        <f>IFERROR(IF(OR(HLOOKUP($A3,'Z-scores'!$C$2:$UD$20,12,FALSE)&gt;3,HLOOKUP($A3,'Z-scores'!$C$2:$UD$20,12,FALSE)&lt;-3),"",'Total-corrected counts'!N3),"")</f>
        <v/>
      </c>
      <c r="O3" t="str">
        <f>IFERROR(IF(OR(HLOOKUP($A3,'Z-scores'!$C$2:$UD$20,13,FALSE)&gt;3,HLOOKUP($A3,'Z-scores'!$C$2:$UD$20,13,FALSE)&lt;-3),"",'Total-corrected counts'!O3),"")</f>
        <v/>
      </c>
      <c r="P3" t="str">
        <f>IFERROR(IF(OR(HLOOKUP($A3,'Z-scores'!$C$2:$UD$20,14,FALSE)&gt;3,HLOOKUP($A3,'Z-scores'!$C$2:$UD$20,14,FALSE)&lt;-3),"",'Total-corrected counts'!P3),"")</f>
        <v/>
      </c>
      <c r="Q3" t="str">
        <f>IFERROR(IF(OR(HLOOKUP($A3,'Z-scores'!$C$2:$UD$20,15,FALSE)&gt;3,HLOOKUP($A3,'Z-scores'!$C$2:$UD$20,15,FALSE)&lt;-3),"",'Total-corrected counts'!Q3),"")</f>
        <v/>
      </c>
      <c r="R3" t="str">
        <f>IFERROR(IF(OR(HLOOKUP($A3,'Z-scores'!$C$2:$UD$20,16,FALSE)&gt;3,HLOOKUP($A3,'Z-scores'!$C$2:$UD$20,16,FALSE)&lt;-3),"",'Total-corrected counts'!R3),"")</f>
        <v/>
      </c>
      <c r="S3" t="str">
        <f>IFERROR(IF(OR(HLOOKUP($A3,'Z-scores'!$C$2:$UD$20,17,FALSE)&gt;3,HLOOKUP($A3,'Z-scores'!$C$2:$UD$20,17,FALSE)&lt;-3),"",'Total-corrected counts'!S3),"")</f>
        <v/>
      </c>
      <c r="T3" t="str">
        <f>IFERROR(IF(OR(HLOOKUP($A3,'Z-scores'!$C$2:$UD$20,18,FALSE)&gt;3,HLOOKUP($A3,'Z-scores'!$C$2:$UD$20,18,FALSE)&lt;-3),"",'Total-corrected counts'!T3),"")</f>
        <v/>
      </c>
      <c r="U3" t="str">
        <f>IFERROR(IF(OR(HLOOKUP($A3,'Z-scores'!$C$2:$UD$20,19,FALSE)&gt;3,HLOOKUP($A3,'Z-scores'!$C$2:$UD$20,19,FALSE)&lt;-3),"",'Total-corrected counts'!U3),"")</f>
        <v/>
      </c>
      <c r="V3">
        <f>IFERROR(IF(AND(Y3=0,Z3=0),0,1),0)</f>
        <v>1</v>
      </c>
      <c r="W3">
        <f>SUMIFS(Tabel132[Cluster],Tabel132[ID],A3)</f>
        <v>0</v>
      </c>
      <c r="X3" t="str">
        <f>IFERROR(_xlfn.T.TEST(E3:M3,N3:U3,2,2),"")</f>
        <v/>
      </c>
      <c r="Y3" t="str">
        <f>IFERROR(AVERAGE(E3:M3),"")</f>
        <v/>
      </c>
      <c r="Z3" t="str">
        <f>IFERROR(AVERAGE(N3:U3),"")</f>
        <v/>
      </c>
    </row>
    <row r="4" spans="1:26" x14ac:dyDescent="0.25">
      <c r="A4">
        <v>1</v>
      </c>
      <c r="B4" t="s">
        <v>22</v>
      </c>
      <c r="C4">
        <v>75500</v>
      </c>
      <c r="D4">
        <v>557</v>
      </c>
      <c r="E4">
        <f>IFERROR(IF(OR(HLOOKUP($A4,'Z-scores'!$C$2:$UD$20,3,FALSE)&gt;3,HLOOKUP(A4,'Z-scores'!$C$2:$UD$20,3,FALSE)&lt;-3),"",'Total-corrected counts'!E4),"")</f>
        <v>0.19798888124328054</v>
      </c>
      <c r="F4">
        <f>IFERROR(IF(OR(HLOOKUP($A4,'Z-scores'!$C$2:$UD$20,4,FALSE)&gt;3,HLOOKUP($A4,'Z-scores'!$C$2:$UD$20,4,FALSE)&lt;-3),"",'Total-corrected counts'!F4),"")</f>
        <v>0.12304481784445166</v>
      </c>
      <c r="G4">
        <f>IFERROR(IF(OR(HLOOKUP($A4,'Z-scores'!$C$2:$UD$20,5,FALSE)&gt;3,HLOOKUP($A4,'Z-scores'!$C$2:$UD$20,5,FALSE)&lt;-3),"",'Total-corrected counts'!G4),"")</f>
        <v>0.20145774826645607</v>
      </c>
      <c r="H4">
        <f>IFERROR(IF(OR(HLOOKUP($A4,'Z-scores'!$C$2:$UD$20,6,FALSE)&gt;3,HLOOKUP($A4,'Z-scores'!$C$2:$UD$20,6,FALSE)&lt;-3),"",'Total-corrected counts'!H4),"")</f>
        <v>0</v>
      </c>
      <c r="I4">
        <f>IFERROR(IF(OR(HLOOKUP($A4,'Z-scores'!$C$2:$UD$20,7,FALSE)&gt;3,HLOOKUP($A4,'Z-scores'!$C$2:$UD$20,7,FALSE)&lt;-3),"",'Total-corrected counts'!I4),"")</f>
        <v>0.61568961854949678</v>
      </c>
      <c r="J4">
        <f>IFERROR(IF(OR(HLOOKUP($A4,'Z-scores'!$C$2:$UD$20,8,FALSE)&gt;3,HLOOKUP($A4,'Z-scores'!$C$2:$UD$20,8,FALSE)&lt;-3),"",'Total-corrected counts'!J4),"")</f>
        <v>0.10847676920679815</v>
      </c>
      <c r="K4">
        <f>IFERROR(IF(OR(HLOOKUP($A4,'Z-scores'!$C$2:$UD$20,9,FALSE)&gt;3,HLOOKUP($A4,'Z-scores'!$C$2:$UD$20,9,FALSE)&lt;-3),"",'Total-corrected counts'!K4),"")</f>
        <v>0.16946318077930764</v>
      </c>
      <c r="L4">
        <f>IFERROR(IF(OR(HLOOKUP($A4,'Z-scores'!$C$2:$UD$20,10,FALSE)&gt;3,HLOOKUP($A4,'Z-scores'!$C$2:$UD$20,10,FALSE)&lt;-3),"",'Total-corrected counts'!L4),"")</f>
        <v>7.4966882277299848E-2</v>
      </c>
      <c r="M4">
        <f>IFERROR(IF(OR(HLOOKUP($A4,'Z-scores'!$C$2:$UD$20,11,FALSE)&gt;3,HLOOKUP($A4,'Z-scores'!$C$2:$UD$20,11,FALSE)&lt;-3),"",'Total-corrected counts'!M4),"")</f>
        <v>0.29028164691983527</v>
      </c>
      <c r="N4">
        <f>IFERROR(IF(OR(HLOOKUP($A4,'Z-scores'!$C$2:$UD$20,12,FALSE)&gt;3,HLOOKUP($A4,'Z-scores'!$C$2:$UD$20,12,FALSE)&lt;-3),"",'Total-corrected counts'!N4),"")</f>
        <v>3.6656656344763186E-2</v>
      </c>
      <c r="O4">
        <f>IFERROR(IF(OR(HLOOKUP($A4,'Z-scores'!$C$2:$UD$20,13,FALSE)&gt;3,HLOOKUP($A4,'Z-scores'!$C$2:$UD$20,13,FALSE)&lt;-3),"",'Total-corrected counts'!O4),"")</f>
        <v>0.18845910117797035</v>
      </c>
      <c r="P4">
        <f>IFERROR(IF(OR(HLOOKUP($A4,'Z-scores'!$C$2:$UD$20,14,FALSE)&gt;3,HLOOKUP($A4,'Z-scores'!$C$2:$UD$20,14,FALSE)&lt;-3),"",'Total-corrected counts'!P4),"")</f>
        <v>0.371818865234466</v>
      </c>
      <c r="Q4">
        <f>IFERROR(IF(OR(HLOOKUP($A4,'Z-scores'!$C$2:$UD$20,15,FALSE)&gt;3,HLOOKUP($A4,'Z-scores'!$C$2:$UD$20,15,FALSE)&lt;-3),"",'Total-corrected counts'!Q4),"")</f>
        <v>0</v>
      </c>
      <c r="R4">
        <f>IFERROR(IF(OR(HLOOKUP($A4,'Z-scores'!$C$2:$UD$20,16,FALSE)&gt;3,HLOOKUP($A4,'Z-scores'!$C$2:$UD$20,16,FALSE)&lt;-3),"",'Total-corrected counts'!R4),"")</f>
        <v>2.4041784621672467E-2</v>
      </c>
      <c r="S4">
        <f>IFERROR(IF(OR(HLOOKUP($A4,'Z-scores'!$C$2:$UD$20,17,FALSE)&gt;3,HLOOKUP($A4,'Z-scores'!$C$2:$UD$20,17,FALSE)&lt;-3),"",'Total-corrected counts'!S4),"")</f>
        <v>3.257084974089889E-2</v>
      </c>
      <c r="T4">
        <f>IFERROR(IF(OR(HLOOKUP($A4,'Z-scores'!$C$2:$UD$20,18,FALSE)&gt;3,HLOOKUP($A4,'Z-scores'!$C$2:$UD$20,18,FALSE)&lt;-3),"",'Total-corrected counts'!T4),"")</f>
        <v>0.54123432353441481</v>
      </c>
      <c r="U4">
        <f>IFERROR(IF(OR(HLOOKUP($A4,'Z-scores'!$C$2:$UD$20,19,FALSE)&gt;3,HLOOKUP($A4,'Z-scores'!$C$2:$UD$20,19,FALSE)&lt;-3),"",'Total-corrected counts'!U4),"")</f>
        <v>0.10848669736116957</v>
      </c>
      <c r="V4">
        <f t="shared" ref="V4:V67" si="0">IFERROR(IF(AND(Y4=0,Z4=0),0,1),0)</f>
        <v>1</v>
      </c>
      <c r="W4" s="10">
        <f>SUMIFS(Tabel132[Cluster],Tabel132[ID],A4)</f>
        <v>84</v>
      </c>
      <c r="X4">
        <f t="shared" ref="X4:X67" si="1">IFERROR(_xlfn.T.TEST(E4:M4,N4:U4,2,2),"")</f>
        <v>0.70436917190557602</v>
      </c>
      <c r="Y4">
        <f t="shared" ref="Y4:Y67" si="2">IFERROR(AVERAGE(E4:M4),"")</f>
        <v>0.19792994945410286</v>
      </c>
      <c r="Z4">
        <f t="shared" ref="Z4:Z67" si="3">IFERROR(AVERAGE(N4:U4),"")</f>
        <v>0.16290853475191941</v>
      </c>
    </row>
    <row r="5" spans="1:26" x14ac:dyDescent="0.25">
      <c r="A5">
        <v>2</v>
      </c>
      <c r="B5" t="s">
        <v>23</v>
      </c>
      <c r="C5">
        <v>6200</v>
      </c>
      <c r="D5">
        <v>345</v>
      </c>
      <c r="E5" t="str">
        <f>IFERROR(IF(OR(HLOOKUP($A5,'Z-scores'!$C$2:$UD$20,3,FALSE)&gt;3,HLOOKUP(A5,'Z-scores'!$C$2:$UD$20,3,FALSE)&lt;-3),"",'Total-corrected counts'!E5),"")</f>
        <v/>
      </c>
      <c r="F5">
        <f>IFERROR(IF(OR(HLOOKUP($A5,'Z-scores'!$C$2:$UD$20,4,FALSE)&gt;3,HLOOKUP($A5,'Z-scores'!$C$2:$UD$20,4,FALSE)&lt;-3),"",'Total-corrected counts'!F5),"")</f>
        <v>2.5347232475957044</v>
      </c>
      <c r="G5">
        <f>IFERROR(IF(OR(HLOOKUP($A5,'Z-scores'!$C$2:$UD$20,5,FALSE)&gt;3,HLOOKUP($A5,'Z-scores'!$C$2:$UD$20,5,FALSE)&lt;-3),"",'Total-corrected counts'!G5),"")</f>
        <v>0.57415458255939977</v>
      </c>
      <c r="H5">
        <f>IFERROR(IF(OR(HLOOKUP($A5,'Z-scores'!$C$2:$UD$20,6,FALSE)&gt;3,HLOOKUP($A5,'Z-scores'!$C$2:$UD$20,6,FALSE)&lt;-3),"",'Total-corrected counts'!H5),"")</f>
        <v>2.8270258083025213</v>
      </c>
      <c r="I5">
        <f>IFERROR(IF(OR(HLOOKUP($A5,'Z-scores'!$C$2:$UD$20,7,FALSE)&gt;3,HLOOKUP($A5,'Z-scores'!$C$2:$UD$20,7,FALSE)&lt;-3),"",'Total-corrected counts'!I5),"")</f>
        <v>0.6587878918479616</v>
      </c>
      <c r="J5">
        <f>IFERROR(IF(OR(HLOOKUP($A5,'Z-scores'!$C$2:$UD$20,8,FALSE)&gt;3,HLOOKUP($A5,'Z-scores'!$C$2:$UD$20,8,FALSE)&lt;-3),"",'Total-corrected counts'!J5),"")</f>
        <v>1.1439368389080531</v>
      </c>
      <c r="K5">
        <f>IFERROR(IF(OR(HLOOKUP($A5,'Z-scores'!$C$2:$UD$20,9,FALSE)&gt;3,HLOOKUP($A5,'Z-scores'!$C$2:$UD$20,9,FALSE)&lt;-3),"",'Total-corrected counts'!K5),"")</f>
        <v>0.57974246056078926</v>
      </c>
      <c r="L5">
        <f>IFERROR(IF(OR(HLOOKUP($A5,'Z-scores'!$C$2:$UD$20,10,FALSE)&gt;3,HLOOKUP($A5,'Z-scores'!$C$2:$UD$20,10,FALSE)&lt;-3),"",'Total-corrected counts'!L5),"")</f>
        <v>1.4552394795005266</v>
      </c>
      <c r="M5">
        <f>IFERROR(IF(OR(HLOOKUP($A5,'Z-scores'!$C$2:$UD$20,11,FALSE)&gt;3,HLOOKUP($A5,'Z-scores'!$C$2:$UD$20,11,FALSE)&lt;-3),"",'Total-corrected counts'!M5),"")</f>
        <v>1.3869012019503242</v>
      </c>
      <c r="N5">
        <f>IFERROR(IF(OR(HLOOKUP($A5,'Z-scores'!$C$2:$UD$20,12,FALSE)&gt;3,HLOOKUP($A5,'Z-scores'!$C$2:$UD$20,12,FALSE)&lt;-3),"",'Total-corrected counts'!N5),"")</f>
        <v>1.7961761608933959</v>
      </c>
      <c r="O5">
        <f>IFERROR(IF(OR(HLOOKUP($A5,'Z-scores'!$C$2:$UD$20,13,FALSE)&gt;3,HLOOKUP($A5,'Z-scores'!$C$2:$UD$20,13,FALSE)&lt;-3),"",'Total-corrected counts'!O5),"")</f>
        <v>0.60576139664347606</v>
      </c>
      <c r="P5">
        <f>IFERROR(IF(OR(HLOOKUP($A5,'Z-scores'!$C$2:$UD$20,14,FALSE)&gt;3,HLOOKUP($A5,'Z-scores'!$C$2:$UD$20,14,FALSE)&lt;-3),"",'Total-corrected counts'!P5),"")</f>
        <v>2.3463052530312853</v>
      </c>
      <c r="Q5">
        <f>IFERROR(IF(OR(HLOOKUP($A5,'Z-scores'!$C$2:$UD$20,15,FALSE)&gt;3,HLOOKUP($A5,'Z-scores'!$C$2:$UD$20,15,FALSE)&lt;-3),"",'Total-corrected counts'!Q5),"")</f>
        <v>0.36078975903144528</v>
      </c>
      <c r="R5">
        <f>IFERROR(IF(OR(HLOOKUP($A5,'Z-scores'!$C$2:$UD$20,16,FALSE)&gt;3,HLOOKUP($A5,'Z-scores'!$C$2:$UD$20,16,FALSE)&lt;-3),"",'Total-corrected counts'!R5),"")</f>
        <v>1.2020892310836233</v>
      </c>
      <c r="S5">
        <f>IFERROR(IF(OR(HLOOKUP($A5,'Z-scores'!$C$2:$UD$20,17,FALSE)&gt;3,HLOOKUP($A5,'Z-scores'!$C$2:$UD$20,17,FALSE)&lt;-3),"",'Total-corrected counts'!S5),"")</f>
        <v>1.1291227910178281</v>
      </c>
      <c r="T5">
        <f>IFERROR(IF(OR(HLOOKUP($A5,'Z-scores'!$C$2:$UD$20,18,FALSE)&gt;3,HLOOKUP($A5,'Z-scores'!$C$2:$UD$20,18,FALSE)&lt;-3),"",'Total-corrected counts'!T5),"")</f>
        <v>1.3831543823657269</v>
      </c>
      <c r="U5">
        <f>IFERROR(IF(OR(HLOOKUP($A5,'Z-scores'!$C$2:$UD$20,19,FALSE)&gt;3,HLOOKUP($A5,'Z-scores'!$C$2:$UD$20,19,FALSE)&lt;-3),"",'Total-corrected counts'!U5),"")</f>
        <v>1.800879176195415</v>
      </c>
      <c r="V5">
        <f t="shared" si="0"/>
        <v>1</v>
      </c>
      <c r="W5" s="10">
        <f>SUMIFS(Tabel132[Cluster],Tabel132[ID],A5)</f>
        <v>8</v>
      </c>
      <c r="X5">
        <f t="shared" si="1"/>
        <v>0.86420962570121218</v>
      </c>
      <c r="Y5">
        <f t="shared" si="2"/>
        <v>1.3950639389031603</v>
      </c>
      <c r="Z5">
        <f t="shared" si="3"/>
        <v>1.3280347687827745</v>
      </c>
    </row>
    <row r="6" spans="1:26" x14ac:dyDescent="0.25">
      <c r="A6">
        <v>3</v>
      </c>
      <c r="B6" t="s">
        <v>585</v>
      </c>
      <c r="C6">
        <v>118200</v>
      </c>
      <c r="D6">
        <v>1040</v>
      </c>
      <c r="E6" t="str">
        <f>IFERROR(IF(OR(HLOOKUP($A6,'Z-scores'!$C$2:$UD$20,3,FALSE)&gt;3,HLOOKUP(A6,'Z-scores'!$C$2:$UD$20,3,FALSE)&lt;-3),"",'Total-corrected counts'!E6),"")</f>
        <v/>
      </c>
      <c r="F6" t="str">
        <f>IFERROR(IF(OR(HLOOKUP($A6,'Z-scores'!$C$2:$UD$20,4,FALSE)&gt;3,HLOOKUP($A6,'Z-scores'!$C$2:$UD$20,4,FALSE)&lt;-3),"",'Total-corrected counts'!F6),"")</f>
        <v/>
      </c>
      <c r="G6" t="str">
        <f>IFERROR(IF(OR(HLOOKUP($A6,'Z-scores'!$C$2:$UD$20,5,FALSE)&gt;3,HLOOKUP($A6,'Z-scores'!$C$2:$UD$20,5,FALSE)&lt;-3),"",'Total-corrected counts'!G6),"")</f>
        <v/>
      </c>
      <c r="H6" t="str">
        <f>IFERROR(IF(OR(HLOOKUP($A6,'Z-scores'!$C$2:$UD$20,6,FALSE)&gt;3,HLOOKUP($A6,'Z-scores'!$C$2:$UD$20,6,FALSE)&lt;-3),"",'Total-corrected counts'!H6),"")</f>
        <v/>
      </c>
      <c r="I6" t="str">
        <f>IFERROR(IF(OR(HLOOKUP($A6,'Z-scores'!$C$2:$UD$20,7,FALSE)&gt;3,HLOOKUP($A6,'Z-scores'!$C$2:$UD$20,7,FALSE)&lt;-3),"",'Total-corrected counts'!I6),"")</f>
        <v/>
      </c>
      <c r="J6" t="str">
        <f>IFERROR(IF(OR(HLOOKUP($A6,'Z-scores'!$C$2:$UD$20,8,FALSE)&gt;3,HLOOKUP($A6,'Z-scores'!$C$2:$UD$20,8,FALSE)&lt;-3),"",'Total-corrected counts'!J6),"")</f>
        <v/>
      </c>
      <c r="K6" t="str">
        <f>IFERROR(IF(OR(HLOOKUP($A6,'Z-scores'!$C$2:$UD$20,9,FALSE)&gt;3,HLOOKUP($A6,'Z-scores'!$C$2:$UD$20,9,FALSE)&lt;-3),"",'Total-corrected counts'!K6),"")</f>
        <v/>
      </c>
      <c r="L6" t="str">
        <f>IFERROR(IF(OR(HLOOKUP($A6,'Z-scores'!$C$2:$UD$20,10,FALSE)&gt;3,HLOOKUP($A6,'Z-scores'!$C$2:$UD$20,10,FALSE)&lt;-3),"",'Total-corrected counts'!L6),"")</f>
        <v/>
      </c>
      <c r="M6" t="str">
        <f>IFERROR(IF(OR(HLOOKUP($A6,'Z-scores'!$C$2:$UD$20,11,FALSE)&gt;3,HLOOKUP($A6,'Z-scores'!$C$2:$UD$20,11,FALSE)&lt;-3),"",'Total-corrected counts'!M6),"")</f>
        <v/>
      </c>
      <c r="N6" t="str">
        <f>IFERROR(IF(OR(HLOOKUP($A6,'Z-scores'!$C$2:$UD$20,12,FALSE)&gt;3,HLOOKUP($A6,'Z-scores'!$C$2:$UD$20,12,FALSE)&lt;-3),"",'Total-corrected counts'!N6),"")</f>
        <v/>
      </c>
      <c r="O6" t="str">
        <f>IFERROR(IF(OR(HLOOKUP($A6,'Z-scores'!$C$2:$UD$20,13,FALSE)&gt;3,HLOOKUP($A6,'Z-scores'!$C$2:$UD$20,13,FALSE)&lt;-3),"",'Total-corrected counts'!O6),"")</f>
        <v/>
      </c>
      <c r="P6" t="str">
        <f>IFERROR(IF(OR(HLOOKUP($A6,'Z-scores'!$C$2:$UD$20,14,FALSE)&gt;3,HLOOKUP($A6,'Z-scores'!$C$2:$UD$20,14,FALSE)&lt;-3),"",'Total-corrected counts'!P6),"")</f>
        <v/>
      </c>
      <c r="Q6" t="str">
        <f>IFERROR(IF(OR(HLOOKUP($A6,'Z-scores'!$C$2:$UD$20,15,FALSE)&gt;3,HLOOKUP($A6,'Z-scores'!$C$2:$UD$20,15,FALSE)&lt;-3),"",'Total-corrected counts'!Q6),"")</f>
        <v/>
      </c>
      <c r="R6" t="str">
        <f>IFERROR(IF(OR(HLOOKUP($A6,'Z-scores'!$C$2:$UD$20,16,FALSE)&gt;3,HLOOKUP($A6,'Z-scores'!$C$2:$UD$20,16,FALSE)&lt;-3),"",'Total-corrected counts'!R6),"")</f>
        <v/>
      </c>
      <c r="S6" t="str">
        <f>IFERROR(IF(OR(HLOOKUP($A6,'Z-scores'!$C$2:$UD$20,17,FALSE)&gt;3,HLOOKUP($A6,'Z-scores'!$C$2:$UD$20,17,FALSE)&lt;-3),"",'Total-corrected counts'!S6),"")</f>
        <v/>
      </c>
      <c r="T6" t="str">
        <f>IFERROR(IF(OR(HLOOKUP($A6,'Z-scores'!$C$2:$UD$20,18,FALSE)&gt;3,HLOOKUP($A6,'Z-scores'!$C$2:$UD$20,18,FALSE)&lt;-3),"",'Total-corrected counts'!T6),"")</f>
        <v/>
      </c>
      <c r="U6" t="str">
        <f>IFERROR(IF(OR(HLOOKUP($A6,'Z-scores'!$C$2:$UD$20,19,FALSE)&gt;3,HLOOKUP($A6,'Z-scores'!$C$2:$UD$20,19,FALSE)&lt;-3),"",'Total-corrected counts'!U6),"")</f>
        <v/>
      </c>
      <c r="V6">
        <f t="shared" si="0"/>
        <v>1</v>
      </c>
      <c r="W6" s="10">
        <f>SUMIFS(Tabel132[Cluster],Tabel132[ID],A6)</f>
        <v>0</v>
      </c>
      <c r="X6" t="str">
        <f t="shared" si="1"/>
        <v/>
      </c>
      <c r="Y6" t="str">
        <f t="shared" si="2"/>
        <v/>
      </c>
      <c r="Z6" t="str">
        <f t="shared" si="3"/>
        <v/>
      </c>
    </row>
    <row r="7" spans="1:26" x14ac:dyDescent="0.25">
      <c r="A7">
        <v>4</v>
      </c>
      <c r="B7" t="s">
        <v>24</v>
      </c>
      <c r="C7">
        <v>79100</v>
      </c>
      <c r="D7">
        <v>339</v>
      </c>
      <c r="E7" t="str">
        <f>IFERROR(IF(OR(HLOOKUP($A7,'Z-scores'!$C$2:$UD$20,3,FALSE)&gt;3,HLOOKUP(A7,'Z-scores'!$C$2:$UD$20,3,FALSE)&lt;-3),"",'Total-corrected counts'!E7),"")</f>
        <v/>
      </c>
      <c r="F7">
        <f>IFERROR(IF(OR(HLOOKUP($A7,'Z-scores'!$C$2:$UD$20,4,FALSE)&gt;3,HLOOKUP($A7,'Z-scores'!$C$2:$UD$20,4,FALSE)&lt;-3),"",'Total-corrected counts'!F7),"")</f>
        <v>14.962249849885321</v>
      </c>
      <c r="G7">
        <f>IFERROR(IF(OR(HLOOKUP($A7,'Z-scores'!$C$2:$UD$20,5,FALSE)&gt;3,HLOOKUP($A7,'Z-scores'!$C$2:$UD$20,5,FALSE)&lt;-3),"",'Total-corrected counts'!G7),"")</f>
        <v>147.49729039328582</v>
      </c>
      <c r="H7">
        <f>IFERROR(IF(OR(HLOOKUP($A7,'Z-scores'!$C$2:$UD$20,6,FALSE)&gt;3,HLOOKUP($A7,'Z-scores'!$C$2:$UD$20,6,FALSE)&lt;-3),"",'Total-corrected counts'!H7),"")</f>
        <v>66.955139637624157</v>
      </c>
      <c r="I7">
        <f>IFERROR(IF(OR(HLOOKUP($A7,'Z-scores'!$C$2:$UD$20,7,FALSE)&gt;3,HLOOKUP($A7,'Z-scores'!$C$2:$UD$20,7,FALSE)&lt;-3),"",'Total-corrected counts'!I7),"")</f>
        <v>94.052746129621127</v>
      </c>
      <c r="J7">
        <f>IFERROR(IF(OR(HLOOKUP($A7,'Z-scores'!$C$2:$UD$20,8,FALSE)&gt;3,HLOOKUP($A7,'Z-scores'!$C$2:$UD$20,8,FALSE)&lt;-3),"",'Total-corrected counts'!J7),"")</f>
        <v>215.62716337193135</v>
      </c>
      <c r="K7">
        <f>IFERROR(IF(OR(HLOOKUP($A7,'Z-scores'!$C$2:$UD$20,9,FALSE)&gt;3,HLOOKUP($A7,'Z-scores'!$C$2:$UD$20,9,FALSE)&lt;-3),"",'Total-corrected counts'!K7),"")</f>
        <v>234.74664139584146</v>
      </c>
      <c r="L7">
        <f>IFERROR(IF(OR(HLOOKUP($A7,'Z-scores'!$C$2:$UD$20,10,FALSE)&gt;3,HLOOKUP($A7,'Z-scores'!$C$2:$UD$20,10,FALSE)&lt;-3),"",'Total-corrected counts'!L7),"")</f>
        <v>64.789025554005264</v>
      </c>
      <c r="M7">
        <f>IFERROR(IF(OR(HLOOKUP($A7,'Z-scores'!$C$2:$UD$20,11,FALSE)&gt;3,HLOOKUP($A7,'Z-scores'!$C$2:$UD$20,11,FALSE)&lt;-3),"",'Total-corrected counts'!M7),"")</f>
        <v>88.526687020171352</v>
      </c>
      <c r="N7">
        <f>IFERROR(IF(OR(HLOOKUP($A7,'Z-scores'!$C$2:$UD$20,12,FALSE)&gt;3,HLOOKUP($A7,'Z-scores'!$C$2:$UD$20,12,FALSE)&lt;-3),"",'Total-corrected counts'!N7),"")</f>
        <v>72.195284671011095</v>
      </c>
      <c r="O7">
        <f>IFERROR(IF(OR(HLOOKUP($A7,'Z-scores'!$C$2:$UD$20,13,FALSE)&gt;3,HLOOKUP($A7,'Z-scores'!$C$2:$UD$20,13,FALSE)&lt;-3),"",'Total-corrected counts'!O7),"")</f>
        <v>142.77459584777486</v>
      </c>
      <c r="P7">
        <f>IFERROR(IF(OR(HLOOKUP($A7,'Z-scores'!$C$2:$UD$20,14,FALSE)&gt;3,HLOOKUP($A7,'Z-scores'!$C$2:$UD$20,14,FALSE)&lt;-3),"",'Total-corrected counts'!P7),"")</f>
        <v>101.32705144648223</v>
      </c>
      <c r="Q7">
        <f>IFERROR(IF(OR(HLOOKUP($A7,'Z-scores'!$C$2:$UD$20,15,FALSE)&gt;3,HLOOKUP($A7,'Z-scores'!$C$2:$UD$20,15,FALSE)&lt;-3),"",'Total-corrected counts'!Q7),"")</f>
        <v>149.19144089678684</v>
      </c>
      <c r="R7">
        <f>IFERROR(IF(OR(HLOOKUP($A7,'Z-scores'!$C$2:$UD$20,16,FALSE)&gt;3,HLOOKUP($A7,'Z-scores'!$C$2:$UD$20,16,FALSE)&lt;-3),"",'Total-corrected counts'!R7),"")</f>
        <v>147.86498935149291</v>
      </c>
      <c r="S7">
        <f>IFERROR(IF(OR(HLOOKUP($A7,'Z-scores'!$C$2:$UD$20,17,FALSE)&gt;3,HLOOKUP($A7,'Z-scores'!$C$2:$UD$20,17,FALSE)&lt;-3),"",'Total-corrected counts'!S7),"")</f>
        <v>83.69079840923969</v>
      </c>
      <c r="T7">
        <f>IFERROR(IF(OR(HLOOKUP($A7,'Z-scores'!$C$2:$UD$20,18,FALSE)&gt;3,HLOOKUP($A7,'Z-scores'!$C$2:$UD$20,18,FALSE)&lt;-3),"",'Total-corrected counts'!T7),"")</f>
        <v>70.111322450227917</v>
      </c>
      <c r="U7">
        <f>IFERROR(IF(OR(HLOOKUP($A7,'Z-scores'!$C$2:$UD$20,19,FALSE)&gt;3,HLOOKUP($A7,'Z-scores'!$C$2:$UD$20,19,FALSE)&lt;-3),"",'Total-corrected counts'!U7),"")</f>
        <v>174.40755414571063</v>
      </c>
      <c r="V7">
        <f t="shared" si="0"/>
        <v>1</v>
      </c>
      <c r="W7" s="10">
        <f>SUMIFS(Tabel132[Cluster],Tabel132[ID],A7)</f>
        <v>86</v>
      </c>
      <c r="X7">
        <f t="shared" si="1"/>
        <v>0.95414908179236757</v>
      </c>
      <c r="Y7">
        <f t="shared" si="2"/>
        <v>115.89461791904573</v>
      </c>
      <c r="Z7">
        <f t="shared" si="3"/>
        <v>117.69537965234078</v>
      </c>
    </row>
    <row r="8" spans="1:26" x14ac:dyDescent="0.25">
      <c r="A8">
        <v>6</v>
      </c>
      <c r="B8" t="s">
        <v>25</v>
      </c>
      <c r="C8">
        <v>107000</v>
      </c>
      <c r="D8">
        <v>784</v>
      </c>
      <c r="E8">
        <f>IFERROR(IF(OR(HLOOKUP($A8,'Z-scores'!$C$2:$UD$20,3,FALSE)&gt;3,HLOOKUP(A8,'Z-scores'!$C$2:$UD$20,3,FALSE)&lt;-3),"",'Total-corrected counts'!E8),"")</f>
        <v>41.697205517688623</v>
      </c>
      <c r="F8">
        <f>IFERROR(IF(OR(HLOOKUP($A8,'Z-scores'!$C$2:$UD$20,4,FALSE)&gt;3,HLOOKUP($A8,'Z-scores'!$C$2:$UD$20,4,FALSE)&lt;-3),"",'Total-corrected counts'!F8),"")</f>
        <v>48.069508837899122</v>
      </c>
      <c r="G8">
        <f>IFERROR(IF(OR(HLOOKUP($A8,'Z-scores'!$C$2:$UD$20,5,FALSE)&gt;3,HLOOKUP($A8,'Z-scores'!$C$2:$UD$20,5,FALSE)&lt;-3),"",'Total-corrected counts'!G8),"")</f>
        <v>59.127849116204857</v>
      </c>
      <c r="H8">
        <f>IFERROR(IF(OR(HLOOKUP($A8,'Z-scores'!$C$2:$UD$20,6,FALSE)&gt;3,HLOOKUP($A8,'Z-scores'!$C$2:$UD$20,6,FALSE)&lt;-3),"",'Total-corrected counts'!H8),"")</f>
        <v>110.06553813657816</v>
      </c>
      <c r="I8">
        <f>IFERROR(IF(OR(HLOOKUP($A8,'Z-scores'!$C$2:$UD$20,7,FALSE)&gt;3,HLOOKUP($A8,'Z-scores'!$C$2:$UD$20,7,FALSE)&lt;-3),"",'Total-corrected counts'!I8),"")</f>
        <v>50.751295257035025</v>
      </c>
      <c r="J8">
        <f>IFERROR(IF(OR(HLOOKUP($A8,'Z-scores'!$C$2:$UD$20,8,FALSE)&gt;3,HLOOKUP($A8,'Z-scores'!$C$2:$UD$20,8,FALSE)&lt;-3),"",'Total-corrected counts'!J8),"")</f>
        <v>90.745748203723309</v>
      </c>
      <c r="K8">
        <f>IFERROR(IF(OR(HLOOKUP($A8,'Z-scores'!$C$2:$UD$20,9,FALSE)&gt;3,HLOOKUP($A8,'Z-scores'!$C$2:$UD$20,9,FALSE)&lt;-3),"",'Total-corrected counts'!K8),"")</f>
        <v>68.137577345448463</v>
      </c>
      <c r="L8">
        <f>IFERROR(IF(OR(HLOOKUP($A8,'Z-scores'!$C$2:$UD$20,10,FALSE)&gt;3,HLOOKUP($A8,'Z-scores'!$C$2:$UD$20,10,FALSE)&lt;-3),"",'Total-corrected counts'!L8),"")</f>
        <v>99.979362058290718</v>
      </c>
      <c r="M8">
        <f>IFERROR(IF(OR(HLOOKUP($A8,'Z-scores'!$C$2:$UD$20,11,FALSE)&gt;3,HLOOKUP($A8,'Z-scores'!$C$2:$UD$20,11,FALSE)&lt;-3),"",'Total-corrected counts'!M8),"")</f>
        <v>89.360670799417221</v>
      </c>
      <c r="N8">
        <f>IFERROR(IF(OR(HLOOKUP($A8,'Z-scores'!$C$2:$UD$20,12,FALSE)&gt;3,HLOOKUP($A8,'Z-scores'!$C$2:$UD$20,12,FALSE)&lt;-3),"",'Total-corrected counts'!N8),"")</f>
        <v>31.909619348116351</v>
      </c>
      <c r="O8">
        <f>IFERROR(IF(OR(HLOOKUP($A8,'Z-scores'!$C$2:$UD$20,13,FALSE)&gt;3,HLOOKUP($A8,'Z-scores'!$C$2:$UD$20,13,FALSE)&lt;-3),"",'Total-corrected counts'!O8),"")</f>
        <v>57.459833812726174</v>
      </c>
      <c r="P8">
        <f>IFERROR(IF(OR(HLOOKUP($A8,'Z-scores'!$C$2:$UD$20,14,FALSE)&gt;3,HLOOKUP($A8,'Z-scores'!$C$2:$UD$20,14,FALSE)&lt;-3),"",'Total-corrected counts'!P8),"")</f>
        <v>102.54080498356944</v>
      </c>
      <c r="Q8">
        <f>IFERROR(IF(OR(HLOOKUP($A8,'Z-scores'!$C$2:$UD$20,15,FALSE)&gt;3,HLOOKUP($A8,'Z-scores'!$C$2:$UD$20,15,FALSE)&lt;-3),"",'Total-corrected counts'!Q8),"")</f>
        <v>23.441583262475525</v>
      </c>
      <c r="R8">
        <f>IFERROR(IF(OR(HLOOKUP($A8,'Z-scores'!$C$2:$UD$20,16,FALSE)&gt;3,HLOOKUP($A8,'Z-scores'!$C$2:$UD$20,16,FALSE)&lt;-3),"",'Total-corrected counts'!R8),"")</f>
        <v>61.366655246818972</v>
      </c>
      <c r="S8">
        <f>IFERROR(IF(OR(HLOOKUP($A8,'Z-scores'!$C$2:$UD$20,17,FALSE)&gt;3,HLOOKUP($A8,'Z-scores'!$C$2:$UD$20,17,FALSE)&lt;-3),"",'Total-corrected counts'!S8),"")</f>
        <v>81.470552151901757</v>
      </c>
      <c r="T8">
        <f>IFERROR(IF(OR(HLOOKUP($A8,'Z-scores'!$C$2:$UD$20,18,FALSE)&gt;3,HLOOKUP($A8,'Z-scores'!$C$2:$UD$20,18,FALSE)&lt;-3),"",'Total-corrected counts'!T8),"")</f>
        <v>49.613146323988019</v>
      </c>
      <c r="U8">
        <f>IFERROR(IF(OR(HLOOKUP($A8,'Z-scores'!$C$2:$UD$20,19,FALSE)&gt;3,HLOOKUP($A8,'Z-scores'!$C$2:$UD$20,19,FALSE)&lt;-3),"",'Total-corrected counts'!U8),"")</f>
        <v>68.515858585420261</v>
      </c>
      <c r="V8">
        <f t="shared" si="0"/>
        <v>1</v>
      </c>
      <c r="W8" s="10">
        <f>SUMIFS(Tabel132[Cluster],Tabel132[ID],A8)</f>
        <v>0</v>
      </c>
      <c r="X8">
        <f t="shared" si="1"/>
        <v>0.28674779039425158</v>
      </c>
      <c r="Y8">
        <f t="shared" si="2"/>
        <v>73.103861696920603</v>
      </c>
      <c r="Z8">
        <f t="shared" si="3"/>
        <v>59.539756714377063</v>
      </c>
    </row>
    <row r="9" spans="1:26" x14ac:dyDescent="0.25">
      <c r="A9">
        <v>7</v>
      </c>
      <c r="B9" t="s">
        <v>26</v>
      </c>
      <c r="C9">
        <v>85300</v>
      </c>
      <c r="D9">
        <v>1132</v>
      </c>
      <c r="E9" t="str">
        <f>IFERROR(IF(OR(HLOOKUP($A9,'Z-scores'!$C$2:$UD$20,3,FALSE)&gt;3,HLOOKUP(A9,'Z-scores'!$C$2:$UD$20,3,FALSE)&lt;-3),"",'Total-corrected counts'!E9),"")</f>
        <v/>
      </c>
      <c r="F9">
        <f>IFERROR(IF(OR(HLOOKUP($A9,'Z-scores'!$C$2:$UD$20,4,FALSE)&gt;3,HLOOKUP($A9,'Z-scores'!$C$2:$UD$20,4,FALSE)&lt;-3),"",'Total-corrected counts'!F9),"")</f>
        <v>53.918239179438714</v>
      </c>
      <c r="G9">
        <f>IFERROR(IF(OR(HLOOKUP($A9,'Z-scores'!$C$2:$UD$20,5,FALSE)&gt;3,HLOOKUP($A9,'Z-scores'!$C$2:$UD$20,5,FALSE)&lt;-3),"",'Total-corrected counts'!G9),"")</f>
        <v>37.28982920412102</v>
      </c>
      <c r="H9">
        <f>IFERROR(IF(OR(HLOOKUP($A9,'Z-scores'!$C$2:$UD$20,6,FALSE)&gt;3,HLOOKUP($A9,'Z-scores'!$C$2:$UD$20,6,FALSE)&lt;-3),"",'Total-corrected counts'!H9),"")</f>
        <v>62.662248595386991</v>
      </c>
      <c r="I9">
        <f>IFERROR(IF(OR(HLOOKUP($A9,'Z-scores'!$C$2:$UD$20,7,FALSE)&gt;3,HLOOKUP($A9,'Z-scores'!$C$2:$UD$20,7,FALSE)&lt;-3),"",'Total-corrected counts'!I9),"")</f>
        <v>67.812054587041587</v>
      </c>
      <c r="J9">
        <f>IFERROR(IF(OR(HLOOKUP($A9,'Z-scores'!$C$2:$UD$20,8,FALSE)&gt;3,HLOOKUP($A9,'Z-scores'!$C$2:$UD$20,8,FALSE)&lt;-3),"",'Total-corrected counts'!J9),"")</f>
        <v>28.884405182428338</v>
      </c>
      <c r="K9">
        <f>IFERROR(IF(OR(HLOOKUP($A9,'Z-scores'!$C$2:$UD$20,9,FALSE)&gt;3,HLOOKUP($A9,'Z-scores'!$C$2:$UD$20,9,FALSE)&lt;-3),"",'Total-corrected counts'!K9),"")</f>
        <v>16.727799765873236</v>
      </c>
      <c r="L9">
        <f>IFERROR(IF(OR(HLOOKUP($A9,'Z-scores'!$C$2:$UD$20,10,FALSE)&gt;3,HLOOKUP($A9,'Z-scores'!$C$2:$UD$20,10,FALSE)&lt;-3),"",'Total-corrected counts'!L9),"")</f>
        <v>27.173289917218924</v>
      </c>
      <c r="M9">
        <f>IFERROR(IF(OR(HLOOKUP($A9,'Z-scores'!$C$2:$UD$20,11,FALSE)&gt;3,HLOOKUP($A9,'Z-scores'!$C$2:$UD$20,11,FALSE)&lt;-3),"",'Total-corrected counts'!M9),"")</f>
        <v>47.514037191068908</v>
      </c>
      <c r="N9">
        <f>IFERROR(IF(OR(HLOOKUP($A9,'Z-scores'!$C$2:$UD$20,12,FALSE)&gt;3,HLOOKUP($A9,'Z-scores'!$C$2:$UD$20,12,FALSE)&lt;-3),"",'Total-corrected counts'!N9),"")</f>
        <v>5.9475424919378268</v>
      </c>
      <c r="O9">
        <f>IFERROR(IF(OR(HLOOKUP($A9,'Z-scores'!$C$2:$UD$20,13,FALSE)&gt;3,HLOOKUP($A9,'Z-scores'!$C$2:$UD$20,13,FALSE)&lt;-3),"",'Total-corrected counts'!O9),"")</f>
        <v>22.231443256815574</v>
      </c>
      <c r="P9">
        <f>IFERROR(IF(OR(HLOOKUP($A9,'Z-scores'!$C$2:$UD$20,14,FALSE)&gt;3,HLOOKUP($A9,'Z-scores'!$C$2:$UD$20,14,FALSE)&lt;-3),"",'Total-corrected counts'!P9),"")</f>
        <v>39.660678958343034</v>
      </c>
      <c r="Q9">
        <f>IFERROR(IF(OR(HLOOKUP($A9,'Z-scores'!$C$2:$UD$20,15,FALSE)&gt;3,HLOOKUP($A9,'Z-scores'!$C$2:$UD$20,15,FALSE)&lt;-3),"",'Total-corrected counts'!Q9),"")</f>
        <v>59.70582958241998</v>
      </c>
      <c r="R9">
        <f>IFERROR(IF(OR(HLOOKUP($A9,'Z-scores'!$C$2:$UD$20,16,FALSE)&gt;3,HLOOKUP($A9,'Z-scores'!$C$2:$UD$20,16,FALSE)&lt;-3),"",'Total-corrected counts'!R9),"")</f>
        <v>45.74350220683548</v>
      </c>
      <c r="S9">
        <f>IFERROR(IF(OR(HLOOKUP($A9,'Z-scores'!$C$2:$UD$20,17,FALSE)&gt;3,HLOOKUP($A9,'Z-scores'!$C$2:$UD$20,17,FALSE)&lt;-3),"",'Total-corrected counts'!S9),"")</f>
        <v>28.841487445565971</v>
      </c>
      <c r="T9">
        <f>IFERROR(IF(OR(HLOOKUP($A9,'Z-scores'!$C$2:$UD$20,18,FALSE)&gt;3,HLOOKUP($A9,'Z-scores'!$C$2:$UD$20,18,FALSE)&lt;-3),"",'Total-corrected counts'!T9),"")</f>
        <v>11.855608991706227</v>
      </c>
      <c r="U9">
        <f>IFERROR(IF(OR(HLOOKUP($A9,'Z-scores'!$C$2:$UD$20,19,FALSE)&gt;3,HLOOKUP($A9,'Z-scores'!$C$2:$UD$20,19,FALSE)&lt;-3),"",'Total-corrected counts'!U9),"")</f>
        <v>19.171769157665885</v>
      </c>
      <c r="V9">
        <f t="shared" si="0"/>
        <v>1</v>
      </c>
      <c r="W9" s="10">
        <f>SUMIFS(Tabel132[Cluster],Tabel132[ID],A9)</f>
        <v>93</v>
      </c>
      <c r="X9">
        <f t="shared" si="1"/>
        <v>0.15636160922983519</v>
      </c>
      <c r="Y9">
        <f t="shared" si="2"/>
        <v>42.747737952822213</v>
      </c>
      <c r="Z9">
        <f t="shared" si="3"/>
        <v>29.144732761411248</v>
      </c>
    </row>
    <row r="10" spans="1:26" x14ac:dyDescent="0.25">
      <c r="A10">
        <v>8</v>
      </c>
      <c r="B10" t="s">
        <v>586</v>
      </c>
      <c r="C10">
        <v>100</v>
      </c>
      <c r="D10">
        <v>997</v>
      </c>
      <c r="E10" t="str">
        <f>IFERROR(IF(OR(HLOOKUP($A10,'Z-scores'!$C$2:$UD$20,3,FALSE)&gt;3,HLOOKUP(A10,'Z-scores'!$C$2:$UD$20,3,FALSE)&lt;-3),"",'Total-corrected counts'!E10),"")</f>
        <v/>
      </c>
      <c r="F10" t="str">
        <f>IFERROR(IF(OR(HLOOKUP($A10,'Z-scores'!$C$2:$UD$20,4,FALSE)&gt;3,HLOOKUP($A10,'Z-scores'!$C$2:$UD$20,4,FALSE)&lt;-3),"",'Total-corrected counts'!F10),"")</f>
        <v/>
      </c>
      <c r="G10" t="str">
        <f>IFERROR(IF(OR(HLOOKUP($A10,'Z-scores'!$C$2:$UD$20,5,FALSE)&gt;3,HLOOKUP($A10,'Z-scores'!$C$2:$UD$20,5,FALSE)&lt;-3),"",'Total-corrected counts'!G10),"")</f>
        <v/>
      </c>
      <c r="H10" t="str">
        <f>IFERROR(IF(OR(HLOOKUP($A10,'Z-scores'!$C$2:$UD$20,6,FALSE)&gt;3,HLOOKUP($A10,'Z-scores'!$C$2:$UD$20,6,FALSE)&lt;-3),"",'Total-corrected counts'!H10),"")</f>
        <v/>
      </c>
      <c r="I10" t="str">
        <f>IFERROR(IF(OR(HLOOKUP($A10,'Z-scores'!$C$2:$UD$20,7,FALSE)&gt;3,HLOOKUP($A10,'Z-scores'!$C$2:$UD$20,7,FALSE)&lt;-3),"",'Total-corrected counts'!I10),"")</f>
        <v/>
      </c>
      <c r="J10" t="str">
        <f>IFERROR(IF(OR(HLOOKUP($A10,'Z-scores'!$C$2:$UD$20,8,FALSE)&gt;3,HLOOKUP($A10,'Z-scores'!$C$2:$UD$20,8,FALSE)&lt;-3),"",'Total-corrected counts'!J10),"")</f>
        <v/>
      </c>
      <c r="K10" t="str">
        <f>IFERROR(IF(OR(HLOOKUP($A10,'Z-scores'!$C$2:$UD$20,9,FALSE)&gt;3,HLOOKUP($A10,'Z-scores'!$C$2:$UD$20,9,FALSE)&lt;-3),"",'Total-corrected counts'!K10),"")</f>
        <v/>
      </c>
      <c r="L10" t="str">
        <f>IFERROR(IF(OR(HLOOKUP($A10,'Z-scores'!$C$2:$UD$20,10,FALSE)&gt;3,HLOOKUP($A10,'Z-scores'!$C$2:$UD$20,10,FALSE)&lt;-3),"",'Total-corrected counts'!L10),"")</f>
        <v/>
      </c>
      <c r="M10" t="str">
        <f>IFERROR(IF(OR(HLOOKUP($A10,'Z-scores'!$C$2:$UD$20,11,FALSE)&gt;3,HLOOKUP($A10,'Z-scores'!$C$2:$UD$20,11,FALSE)&lt;-3),"",'Total-corrected counts'!M10),"")</f>
        <v/>
      </c>
      <c r="N10" t="str">
        <f>IFERROR(IF(OR(HLOOKUP($A10,'Z-scores'!$C$2:$UD$20,12,FALSE)&gt;3,HLOOKUP($A10,'Z-scores'!$C$2:$UD$20,12,FALSE)&lt;-3),"",'Total-corrected counts'!N10),"")</f>
        <v/>
      </c>
      <c r="O10" t="str">
        <f>IFERROR(IF(OR(HLOOKUP($A10,'Z-scores'!$C$2:$UD$20,13,FALSE)&gt;3,HLOOKUP($A10,'Z-scores'!$C$2:$UD$20,13,FALSE)&lt;-3),"",'Total-corrected counts'!O10),"")</f>
        <v/>
      </c>
      <c r="P10" t="str">
        <f>IFERROR(IF(OR(HLOOKUP($A10,'Z-scores'!$C$2:$UD$20,14,FALSE)&gt;3,HLOOKUP($A10,'Z-scores'!$C$2:$UD$20,14,FALSE)&lt;-3),"",'Total-corrected counts'!P10),"")</f>
        <v/>
      </c>
      <c r="Q10" t="str">
        <f>IFERROR(IF(OR(HLOOKUP($A10,'Z-scores'!$C$2:$UD$20,15,FALSE)&gt;3,HLOOKUP($A10,'Z-scores'!$C$2:$UD$20,15,FALSE)&lt;-3),"",'Total-corrected counts'!Q10),"")</f>
        <v/>
      </c>
      <c r="R10" t="str">
        <f>IFERROR(IF(OR(HLOOKUP($A10,'Z-scores'!$C$2:$UD$20,16,FALSE)&gt;3,HLOOKUP($A10,'Z-scores'!$C$2:$UD$20,16,FALSE)&lt;-3),"",'Total-corrected counts'!R10),"")</f>
        <v/>
      </c>
      <c r="S10" t="str">
        <f>IFERROR(IF(OR(HLOOKUP($A10,'Z-scores'!$C$2:$UD$20,17,FALSE)&gt;3,HLOOKUP($A10,'Z-scores'!$C$2:$UD$20,17,FALSE)&lt;-3),"",'Total-corrected counts'!S10),"")</f>
        <v/>
      </c>
      <c r="T10" t="str">
        <f>IFERROR(IF(OR(HLOOKUP($A10,'Z-scores'!$C$2:$UD$20,18,FALSE)&gt;3,HLOOKUP($A10,'Z-scores'!$C$2:$UD$20,18,FALSE)&lt;-3),"",'Total-corrected counts'!T10),"")</f>
        <v/>
      </c>
      <c r="U10" t="str">
        <f>IFERROR(IF(OR(HLOOKUP($A10,'Z-scores'!$C$2:$UD$20,19,FALSE)&gt;3,HLOOKUP($A10,'Z-scores'!$C$2:$UD$20,19,FALSE)&lt;-3),"",'Total-corrected counts'!U10),"")</f>
        <v/>
      </c>
      <c r="V10">
        <f t="shared" si="0"/>
        <v>1</v>
      </c>
      <c r="W10" s="10">
        <f>SUMIFS(Tabel132[Cluster],Tabel132[ID],A10)</f>
        <v>0</v>
      </c>
      <c r="X10" t="str">
        <f t="shared" si="1"/>
        <v/>
      </c>
      <c r="Y10" t="str">
        <f t="shared" si="2"/>
        <v/>
      </c>
      <c r="Z10" t="str">
        <f t="shared" si="3"/>
        <v/>
      </c>
    </row>
    <row r="11" spans="1:26" x14ac:dyDescent="0.25">
      <c r="A11">
        <v>9</v>
      </c>
      <c r="B11" t="s">
        <v>27</v>
      </c>
      <c r="C11">
        <v>7500</v>
      </c>
      <c r="D11">
        <v>361</v>
      </c>
      <c r="E11">
        <f>IFERROR(IF(OR(HLOOKUP($A11,'Z-scores'!$C$2:$UD$20,3,FALSE)&gt;3,HLOOKUP(A11,'Z-scores'!$C$2:$UD$20,3,FALSE)&lt;-3),"",'Total-corrected counts'!E11),"")</f>
        <v>0.23160963466195078</v>
      </c>
      <c r="F11">
        <f>IFERROR(IF(OR(HLOOKUP($A11,'Z-scores'!$C$2:$UD$20,4,FALSE)&gt;3,HLOOKUP($A11,'Z-scores'!$C$2:$UD$20,4,FALSE)&lt;-3),"",'Total-corrected counts'!F11),"")</f>
        <v>0</v>
      </c>
      <c r="G11">
        <f>IFERROR(IF(OR(HLOOKUP($A11,'Z-scores'!$C$2:$UD$20,5,FALSE)&gt;3,HLOOKUP($A11,'Z-scores'!$C$2:$UD$20,5,FALSE)&lt;-3),"",'Total-corrected counts'!G11),"")</f>
        <v>6.043732447993682E-2</v>
      </c>
      <c r="H11">
        <f>IFERROR(IF(OR(HLOOKUP($A11,'Z-scores'!$C$2:$UD$20,6,FALSE)&gt;3,HLOOKUP($A11,'Z-scores'!$C$2:$UD$20,6,FALSE)&lt;-3),"",'Total-corrected counts'!H11),"")</f>
        <v>0.15356683403124805</v>
      </c>
      <c r="I11">
        <f>IFERROR(IF(OR(HLOOKUP($A11,'Z-scores'!$C$2:$UD$20,7,FALSE)&gt;3,HLOOKUP($A11,'Z-scores'!$C$2:$UD$20,7,FALSE)&lt;-3),"",'Total-corrected counts'!I11),"")</f>
        <v>0.58490513762202201</v>
      </c>
      <c r="J11">
        <f>IFERROR(IF(OR(HLOOKUP($A11,'Z-scores'!$C$2:$UD$20,8,FALSE)&gt;3,HLOOKUP($A11,'Z-scores'!$C$2:$UD$20,8,FALSE)&lt;-3),"",'Total-corrected counts'!J11),"")</f>
        <v>2.9091497196368592</v>
      </c>
      <c r="K11">
        <f>IFERROR(IF(OR(HLOOKUP($A11,'Z-scores'!$C$2:$UD$20,9,FALSE)&gt;3,HLOOKUP($A11,'Z-scores'!$C$2:$UD$20,9,FALSE)&lt;-3),"",'Total-corrected counts'!K11),"")</f>
        <v>3.0949328279168289</v>
      </c>
      <c r="L11">
        <f>IFERROR(IF(OR(HLOOKUP($A11,'Z-scores'!$C$2:$UD$20,10,FALSE)&gt;3,HLOOKUP($A11,'Z-scores'!$C$2:$UD$20,10,FALSE)&lt;-3),"",'Total-corrected counts'!L11),"")</f>
        <v>0.59973505821839879</v>
      </c>
      <c r="M11">
        <f>IFERROR(IF(OR(HLOOKUP($A11,'Z-scores'!$C$2:$UD$20,11,FALSE)&gt;3,HLOOKUP($A11,'Z-scores'!$C$2:$UD$20,11,FALSE)&lt;-3),"",'Total-corrected counts'!M11),"")</f>
        <v>2.2485308523314225</v>
      </c>
      <c r="N11">
        <f>IFERROR(IF(OR(HLOOKUP($A11,'Z-scores'!$C$2:$UD$20,12,FALSE)&gt;3,HLOOKUP($A11,'Z-scores'!$C$2:$UD$20,12,FALSE)&lt;-3),"",'Total-corrected counts'!N11),"")</f>
        <v>5.5534834362316223</v>
      </c>
      <c r="O11">
        <f>IFERROR(IF(OR(HLOOKUP($A11,'Z-scores'!$C$2:$UD$20,13,FALSE)&gt;3,HLOOKUP($A11,'Z-scores'!$C$2:$UD$20,13,FALSE)&lt;-3),"",'Total-corrected counts'!O11),"")</f>
        <v>5.2532974453359236</v>
      </c>
      <c r="P11">
        <f>IFERROR(IF(OR(HLOOKUP($A11,'Z-scores'!$C$2:$UD$20,14,FALSE)&gt;3,HLOOKUP($A11,'Z-scores'!$C$2:$UD$20,14,FALSE)&lt;-3),"",'Total-corrected counts'!P11),"")</f>
        <v>2.7010289980250866</v>
      </c>
      <c r="Q11">
        <f>IFERROR(IF(OR(HLOOKUP($A11,'Z-scores'!$C$2:$UD$20,15,FALSE)&gt;3,HLOOKUP($A11,'Z-scores'!$C$2:$UD$20,15,FALSE)&lt;-3),"",'Total-corrected counts'!Q11),"")</f>
        <v>0.18527041679993136</v>
      </c>
      <c r="R11">
        <f>IFERROR(IF(OR(HLOOKUP($A11,'Z-scores'!$C$2:$UD$20,16,FALSE)&gt;3,HLOOKUP($A11,'Z-scores'!$C$2:$UD$20,16,FALSE)&lt;-3),"",'Total-corrected counts'!R11),"")</f>
        <v>0.22839695390588843</v>
      </c>
      <c r="S11">
        <f>IFERROR(IF(OR(HLOOKUP($A11,'Z-scores'!$C$2:$UD$20,17,FALSE)&gt;3,HLOOKUP($A11,'Z-scores'!$C$2:$UD$20,17,FALSE)&lt;-3),"",'Total-corrected counts'!S11),"")</f>
        <v>0.54827597063846467</v>
      </c>
      <c r="T11">
        <f>IFERROR(IF(OR(HLOOKUP($A11,'Z-scores'!$C$2:$UD$20,18,FALSE)&gt;3,HLOOKUP($A11,'Z-scores'!$C$2:$UD$20,18,FALSE)&lt;-3),"",'Total-corrected counts'!T11),"")</f>
        <v>3.4535904454100756</v>
      </c>
      <c r="U11">
        <f>IFERROR(IF(OR(HLOOKUP($A11,'Z-scores'!$C$2:$UD$20,19,FALSE)&gt;3,HLOOKUP($A11,'Z-scores'!$C$2:$UD$20,19,FALSE)&lt;-3),"",'Total-corrected counts'!U11),"")</f>
        <v>0.34715743155574263</v>
      </c>
      <c r="V11">
        <f t="shared" si="0"/>
        <v>1</v>
      </c>
      <c r="W11" s="10">
        <f>SUMIFS(Tabel132[Cluster],Tabel132[ID],A11)</f>
        <v>10</v>
      </c>
      <c r="X11">
        <f t="shared" si="1"/>
        <v>0.1990264358665231</v>
      </c>
      <c r="Y11">
        <f t="shared" si="2"/>
        <v>1.0980963765442964</v>
      </c>
      <c r="Z11">
        <f t="shared" si="3"/>
        <v>2.2838126372378418</v>
      </c>
    </row>
    <row r="12" spans="1:26" x14ac:dyDescent="0.25">
      <c r="A12">
        <v>10</v>
      </c>
      <c r="B12" t="s">
        <v>28</v>
      </c>
      <c r="C12">
        <v>81100</v>
      </c>
      <c r="D12">
        <v>294</v>
      </c>
      <c r="E12">
        <f>IFERROR(IF(OR(HLOOKUP($A12,'Z-scores'!$C$2:$UD$20,3,FALSE)&gt;3,HLOOKUP(A12,'Z-scores'!$C$2:$UD$20,3,FALSE)&lt;-3),"",'Total-corrected counts'!E12),"")</f>
        <v>21.461247598917858</v>
      </c>
      <c r="F12">
        <f>IFERROR(IF(OR(HLOOKUP($A12,'Z-scores'!$C$2:$UD$20,4,FALSE)&gt;3,HLOOKUP($A12,'Z-scores'!$C$2:$UD$20,4,FALSE)&lt;-3),"",'Total-corrected counts'!F12),"")</f>
        <v>6.168646867935176</v>
      </c>
      <c r="G12">
        <f>IFERROR(IF(OR(HLOOKUP($A12,'Z-scores'!$C$2:$UD$20,5,FALSE)&gt;3,HLOOKUP($A12,'Z-scores'!$C$2:$UD$20,5,FALSE)&lt;-3),"",'Total-corrected counts'!G12),"")</f>
        <v>44.552381029126764</v>
      </c>
      <c r="H12">
        <f>IFERROR(IF(OR(HLOOKUP($A12,'Z-scores'!$C$2:$UD$20,6,FALSE)&gt;3,HLOOKUP($A12,'Z-scores'!$C$2:$UD$20,6,FALSE)&lt;-3),"",'Total-corrected counts'!H12),"")</f>
        <v>10.945127080045317</v>
      </c>
      <c r="I12">
        <f>IFERROR(IF(OR(HLOOKUP($A12,'Z-scores'!$C$2:$UD$20,7,FALSE)&gt;3,HLOOKUP($A12,'Z-scores'!$C$2:$UD$20,7,FALSE)&lt;-3),"",'Total-corrected counts'!I12),"")</f>
        <v>9.7402097654530397</v>
      </c>
      <c r="J12">
        <f>IFERROR(IF(OR(HLOOKUP($A12,'Z-scores'!$C$2:$UD$20,8,FALSE)&gt;3,HLOOKUP($A12,'Z-scores'!$C$2:$UD$20,8,FALSE)&lt;-3),"",'Total-corrected counts'!J12),"")</f>
        <v>93.704205545726907</v>
      </c>
      <c r="K12">
        <f>IFERROR(IF(OR(HLOOKUP($A12,'Z-scores'!$C$2:$UD$20,9,FALSE)&gt;3,HLOOKUP($A12,'Z-scores'!$C$2:$UD$20,9,FALSE)&lt;-3),"",'Total-corrected counts'!K12),"")</f>
        <v>53.354144601148334</v>
      </c>
      <c r="L12">
        <f>IFERROR(IF(OR(HLOOKUP($A12,'Z-scores'!$C$2:$UD$20,10,FALSE)&gt;3,HLOOKUP($A12,'Z-scores'!$C$2:$UD$20,10,FALSE)&lt;-3),"",'Total-corrected counts'!L12),"")</f>
        <v>7.5319667605663616</v>
      </c>
      <c r="M12">
        <f>IFERROR(IF(OR(HLOOKUP($A12,'Z-scores'!$C$2:$UD$20,11,FALSE)&gt;3,HLOOKUP($A12,'Z-scores'!$C$2:$UD$20,11,FALSE)&lt;-3),"",'Total-corrected counts'!M12),"")</f>
        <v>54.582164911307437</v>
      </c>
      <c r="N12">
        <f>IFERROR(IF(OR(HLOOKUP($A12,'Z-scores'!$C$2:$UD$20,12,FALSE)&gt;3,HLOOKUP($A12,'Z-scores'!$C$2:$UD$20,12,FALSE)&lt;-3),"",'Total-corrected counts'!N12),"")</f>
        <v>39.882442103102349</v>
      </c>
      <c r="O12">
        <f>IFERROR(IF(OR(HLOOKUP($A12,'Z-scores'!$C$2:$UD$20,13,FALSE)&gt;3,HLOOKUP($A12,'Z-scores'!$C$2:$UD$20,13,FALSE)&lt;-3),"",'Total-corrected counts'!O12),"")</f>
        <v>34.922144516496395</v>
      </c>
      <c r="P12">
        <f>IFERROR(IF(OR(HLOOKUP($A12,'Z-scores'!$C$2:$UD$20,14,FALSE)&gt;3,HLOOKUP($A12,'Z-scores'!$C$2:$UD$20,14,FALSE)&lt;-3),"",'Total-corrected counts'!P12),"")</f>
        <v>8.6458570617163755</v>
      </c>
      <c r="Q12">
        <f>IFERROR(IF(OR(HLOOKUP($A12,'Z-scores'!$C$2:$UD$20,15,FALSE)&gt;3,HLOOKUP($A12,'Z-scores'!$C$2:$UD$20,15,FALSE)&lt;-3),"",'Total-corrected counts'!Q12),"")</f>
        <v>22.846767713802059</v>
      </c>
      <c r="R12">
        <f>IFERROR(IF(OR(HLOOKUP($A12,'Z-scores'!$C$2:$UD$20,16,FALSE)&gt;3,HLOOKUP($A12,'Z-scores'!$C$2:$UD$20,16,FALSE)&lt;-3),"",'Total-corrected counts'!R12),"")</f>
        <v>44.136709601287038</v>
      </c>
      <c r="S12">
        <f>IFERROR(IF(OR(HLOOKUP($A12,'Z-scores'!$C$2:$UD$20,17,FALSE)&gt;3,HLOOKUP($A12,'Z-scores'!$C$2:$UD$20,17,FALSE)&lt;-3),"",'Total-corrected counts'!S12),"")</f>
        <v>39.991575006867016</v>
      </c>
      <c r="T12">
        <f>IFERROR(IF(OR(HLOOKUP($A12,'Z-scores'!$C$2:$UD$20,18,FALSE)&gt;3,HLOOKUP($A12,'Z-scores'!$C$2:$UD$20,18,FALSE)&lt;-3),"",'Total-corrected counts'!T12),"")</f>
        <v>17.328089374109755</v>
      </c>
      <c r="U12">
        <f>IFERROR(IF(OR(HLOOKUP($A12,'Z-scores'!$C$2:$UD$20,19,FALSE)&gt;3,HLOOKUP($A12,'Z-scores'!$C$2:$UD$20,19,FALSE)&lt;-3),"",'Total-corrected counts'!U12),"")</f>
        <v>60.071254062826817</v>
      </c>
      <c r="V12">
        <f t="shared" si="0"/>
        <v>1</v>
      </c>
      <c r="W12" s="10">
        <f>SUMIFS(Tabel132[Cluster],Tabel132[ID],A12)</f>
        <v>89</v>
      </c>
      <c r="X12">
        <f t="shared" si="1"/>
        <v>0.99463626368528457</v>
      </c>
      <c r="Y12">
        <f t="shared" si="2"/>
        <v>33.560010462247462</v>
      </c>
      <c r="Z12">
        <f t="shared" si="3"/>
        <v>33.478104930025978</v>
      </c>
    </row>
    <row r="13" spans="1:26" x14ac:dyDescent="0.25">
      <c r="A13">
        <v>11</v>
      </c>
      <c r="B13" t="s">
        <v>587</v>
      </c>
      <c r="C13">
        <v>118300</v>
      </c>
      <c r="D13">
        <v>1040</v>
      </c>
      <c r="E13" t="str">
        <f>IFERROR(IF(OR(HLOOKUP($A13,'Z-scores'!$C$2:$UD$20,3,FALSE)&gt;3,HLOOKUP(A13,'Z-scores'!$C$2:$UD$20,3,FALSE)&lt;-3),"",'Total-corrected counts'!E13),"")</f>
        <v/>
      </c>
      <c r="F13" t="str">
        <f>IFERROR(IF(OR(HLOOKUP($A13,'Z-scores'!$C$2:$UD$20,4,FALSE)&gt;3,HLOOKUP($A13,'Z-scores'!$C$2:$UD$20,4,FALSE)&lt;-3),"",'Total-corrected counts'!F13),"")</f>
        <v/>
      </c>
      <c r="G13" t="str">
        <f>IFERROR(IF(OR(HLOOKUP($A13,'Z-scores'!$C$2:$UD$20,5,FALSE)&gt;3,HLOOKUP($A13,'Z-scores'!$C$2:$UD$20,5,FALSE)&lt;-3),"",'Total-corrected counts'!G13),"")</f>
        <v/>
      </c>
      <c r="H13" t="str">
        <f>IFERROR(IF(OR(HLOOKUP($A13,'Z-scores'!$C$2:$UD$20,6,FALSE)&gt;3,HLOOKUP($A13,'Z-scores'!$C$2:$UD$20,6,FALSE)&lt;-3),"",'Total-corrected counts'!H13),"")</f>
        <v/>
      </c>
      <c r="I13" t="str">
        <f>IFERROR(IF(OR(HLOOKUP($A13,'Z-scores'!$C$2:$UD$20,7,FALSE)&gt;3,HLOOKUP($A13,'Z-scores'!$C$2:$UD$20,7,FALSE)&lt;-3),"",'Total-corrected counts'!I13),"")</f>
        <v/>
      </c>
      <c r="J13" t="str">
        <f>IFERROR(IF(OR(HLOOKUP($A13,'Z-scores'!$C$2:$UD$20,8,FALSE)&gt;3,HLOOKUP($A13,'Z-scores'!$C$2:$UD$20,8,FALSE)&lt;-3),"",'Total-corrected counts'!J13),"")</f>
        <v/>
      </c>
      <c r="K13" t="str">
        <f>IFERROR(IF(OR(HLOOKUP($A13,'Z-scores'!$C$2:$UD$20,9,FALSE)&gt;3,HLOOKUP($A13,'Z-scores'!$C$2:$UD$20,9,FALSE)&lt;-3),"",'Total-corrected counts'!K13),"")</f>
        <v/>
      </c>
      <c r="L13" t="str">
        <f>IFERROR(IF(OR(HLOOKUP($A13,'Z-scores'!$C$2:$UD$20,10,FALSE)&gt;3,HLOOKUP($A13,'Z-scores'!$C$2:$UD$20,10,FALSE)&lt;-3),"",'Total-corrected counts'!L13),"")</f>
        <v/>
      </c>
      <c r="M13" t="str">
        <f>IFERROR(IF(OR(HLOOKUP($A13,'Z-scores'!$C$2:$UD$20,11,FALSE)&gt;3,HLOOKUP($A13,'Z-scores'!$C$2:$UD$20,11,FALSE)&lt;-3),"",'Total-corrected counts'!M13),"")</f>
        <v/>
      </c>
      <c r="N13" t="str">
        <f>IFERROR(IF(OR(HLOOKUP($A13,'Z-scores'!$C$2:$UD$20,12,FALSE)&gt;3,HLOOKUP($A13,'Z-scores'!$C$2:$UD$20,12,FALSE)&lt;-3),"",'Total-corrected counts'!N13),"")</f>
        <v/>
      </c>
      <c r="O13" t="str">
        <f>IFERROR(IF(OR(HLOOKUP($A13,'Z-scores'!$C$2:$UD$20,13,FALSE)&gt;3,HLOOKUP($A13,'Z-scores'!$C$2:$UD$20,13,FALSE)&lt;-3),"",'Total-corrected counts'!O13),"")</f>
        <v/>
      </c>
      <c r="P13" t="str">
        <f>IFERROR(IF(OR(HLOOKUP($A13,'Z-scores'!$C$2:$UD$20,14,FALSE)&gt;3,HLOOKUP($A13,'Z-scores'!$C$2:$UD$20,14,FALSE)&lt;-3),"",'Total-corrected counts'!P13),"")</f>
        <v/>
      </c>
      <c r="Q13" t="str">
        <f>IFERROR(IF(OR(HLOOKUP($A13,'Z-scores'!$C$2:$UD$20,15,FALSE)&gt;3,HLOOKUP($A13,'Z-scores'!$C$2:$UD$20,15,FALSE)&lt;-3),"",'Total-corrected counts'!Q13),"")</f>
        <v/>
      </c>
      <c r="R13" t="str">
        <f>IFERROR(IF(OR(HLOOKUP($A13,'Z-scores'!$C$2:$UD$20,16,FALSE)&gt;3,HLOOKUP($A13,'Z-scores'!$C$2:$UD$20,16,FALSE)&lt;-3),"",'Total-corrected counts'!R13),"")</f>
        <v/>
      </c>
      <c r="S13" t="str">
        <f>IFERROR(IF(OR(HLOOKUP($A13,'Z-scores'!$C$2:$UD$20,17,FALSE)&gt;3,HLOOKUP($A13,'Z-scores'!$C$2:$UD$20,17,FALSE)&lt;-3),"",'Total-corrected counts'!S13),"")</f>
        <v/>
      </c>
      <c r="T13" t="str">
        <f>IFERROR(IF(OR(HLOOKUP($A13,'Z-scores'!$C$2:$UD$20,18,FALSE)&gt;3,HLOOKUP($A13,'Z-scores'!$C$2:$UD$20,18,FALSE)&lt;-3),"",'Total-corrected counts'!T13),"")</f>
        <v/>
      </c>
      <c r="U13" t="str">
        <f>IFERROR(IF(OR(HLOOKUP($A13,'Z-scores'!$C$2:$UD$20,19,FALSE)&gt;3,HLOOKUP($A13,'Z-scores'!$C$2:$UD$20,19,FALSE)&lt;-3),"",'Total-corrected counts'!U13),"")</f>
        <v/>
      </c>
      <c r="V13">
        <f t="shared" si="0"/>
        <v>1</v>
      </c>
      <c r="W13" s="10">
        <f>SUMIFS(Tabel132[Cluster],Tabel132[ID],A13)</f>
        <v>0</v>
      </c>
      <c r="X13" t="str">
        <f t="shared" si="1"/>
        <v/>
      </c>
      <c r="Y13" t="str">
        <f t="shared" si="2"/>
        <v/>
      </c>
      <c r="Z13" t="str">
        <f t="shared" si="3"/>
        <v/>
      </c>
    </row>
    <row r="14" spans="1:26" x14ac:dyDescent="0.25">
      <c r="A14">
        <v>12</v>
      </c>
      <c r="B14" t="s">
        <v>588</v>
      </c>
      <c r="C14">
        <v>84100</v>
      </c>
      <c r="D14">
        <v>165</v>
      </c>
      <c r="E14" t="str">
        <f>IFERROR(IF(OR(HLOOKUP($A14,'Z-scores'!$C$2:$UD$20,3,FALSE)&gt;3,HLOOKUP(A14,'Z-scores'!$C$2:$UD$20,3,FALSE)&lt;-3),"",'Total-corrected counts'!E14),"")</f>
        <v/>
      </c>
      <c r="F14" t="str">
        <f>IFERROR(IF(OR(HLOOKUP($A14,'Z-scores'!$C$2:$UD$20,4,FALSE)&gt;3,HLOOKUP($A14,'Z-scores'!$C$2:$UD$20,4,FALSE)&lt;-3),"",'Total-corrected counts'!F14),"")</f>
        <v/>
      </c>
      <c r="G14" t="str">
        <f>IFERROR(IF(OR(HLOOKUP($A14,'Z-scores'!$C$2:$UD$20,5,FALSE)&gt;3,HLOOKUP($A14,'Z-scores'!$C$2:$UD$20,5,FALSE)&lt;-3),"",'Total-corrected counts'!G14),"")</f>
        <v/>
      </c>
      <c r="H14" t="str">
        <f>IFERROR(IF(OR(HLOOKUP($A14,'Z-scores'!$C$2:$UD$20,6,FALSE)&gt;3,HLOOKUP($A14,'Z-scores'!$C$2:$UD$20,6,FALSE)&lt;-3),"",'Total-corrected counts'!H14),"")</f>
        <v/>
      </c>
      <c r="I14" t="str">
        <f>IFERROR(IF(OR(HLOOKUP($A14,'Z-scores'!$C$2:$UD$20,7,FALSE)&gt;3,HLOOKUP($A14,'Z-scores'!$C$2:$UD$20,7,FALSE)&lt;-3),"",'Total-corrected counts'!I14),"")</f>
        <v/>
      </c>
      <c r="J14" t="str">
        <f>IFERROR(IF(OR(HLOOKUP($A14,'Z-scores'!$C$2:$UD$20,8,FALSE)&gt;3,HLOOKUP($A14,'Z-scores'!$C$2:$UD$20,8,FALSE)&lt;-3),"",'Total-corrected counts'!J14),"")</f>
        <v/>
      </c>
      <c r="K14" t="str">
        <f>IFERROR(IF(OR(HLOOKUP($A14,'Z-scores'!$C$2:$UD$20,9,FALSE)&gt;3,HLOOKUP($A14,'Z-scores'!$C$2:$UD$20,9,FALSE)&lt;-3),"",'Total-corrected counts'!K14),"")</f>
        <v/>
      </c>
      <c r="L14" t="str">
        <f>IFERROR(IF(OR(HLOOKUP($A14,'Z-scores'!$C$2:$UD$20,10,FALSE)&gt;3,HLOOKUP($A14,'Z-scores'!$C$2:$UD$20,10,FALSE)&lt;-3),"",'Total-corrected counts'!L14),"")</f>
        <v/>
      </c>
      <c r="M14" t="str">
        <f>IFERROR(IF(OR(HLOOKUP($A14,'Z-scores'!$C$2:$UD$20,11,FALSE)&gt;3,HLOOKUP($A14,'Z-scores'!$C$2:$UD$20,11,FALSE)&lt;-3),"",'Total-corrected counts'!M14),"")</f>
        <v/>
      </c>
      <c r="N14" t="str">
        <f>IFERROR(IF(OR(HLOOKUP($A14,'Z-scores'!$C$2:$UD$20,12,FALSE)&gt;3,HLOOKUP($A14,'Z-scores'!$C$2:$UD$20,12,FALSE)&lt;-3),"",'Total-corrected counts'!N14),"")</f>
        <v/>
      </c>
      <c r="O14" t="str">
        <f>IFERROR(IF(OR(HLOOKUP($A14,'Z-scores'!$C$2:$UD$20,13,FALSE)&gt;3,HLOOKUP($A14,'Z-scores'!$C$2:$UD$20,13,FALSE)&lt;-3),"",'Total-corrected counts'!O14),"")</f>
        <v/>
      </c>
      <c r="P14" t="str">
        <f>IFERROR(IF(OR(HLOOKUP($A14,'Z-scores'!$C$2:$UD$20,14,FALSE)&gt;3,HLOOKUP($A14,'Z-scores'!$C$2:$UD$20,14,FALSE)&lt;-3),"",'Total-corrected counts'!P14),"")</f>
        <v/>
      </c>
      <c r="Q14" t="str">
        <f>IFERROR(IF(OR(HLOOKUP($A14,'Z-scores'!$C$2:$UD$20,15,FALSE)&gt;3,HLOOKUP($A14,'Z-scores'!$C$2:$UD$20,15,FALSE)&lt;-3),"",'Total-corrected counts'!Q14),"")</f>
        <v/>
      </c>
      <c r="R14" t="str">
        <f>IFERROR(IF(OR(HLOOKUP($A14,'Z-scores'!$C$2:$UD$20,16,FALSE)&gt;3,HLOOKUP($A14,'Z-scores'!$C$2:$UD$20,16,FALSE)&lt;-3),"",'Total-corrected counts'!R14),"")</f>
        <v/>
      </c>
      <c r="S14" t="str">
        <f>IFERROR(IF(OR(HLOOKUP($A14,'Z-scores'!$C$2:$UD$20,17,FALSE)&gt;3,HLOOKUP($A14,'Z-scores'!$C$2:$UD$20,17,FALSE)&lt;-3),"",'Total-corrected counts'!S14),"")</f>
        <v/>
      </c>
      <c r="T14" t="str">
        <f>IFERROR(IF(OR(HLOOKUP($A14,'Z-scores'!$C$2:$UD$20,18,FALSE)&gt;3,HLOOKUP($A14,'Z-scores'!$C$2:$UD$20,18,FALSE)&lt;-3),"",'Total-corrected counts'!T14),"")</f>
        <v/>
      </c>
      <c r="U14" t="str">
        <f>IFERROR(IF(OR(HLOOKUP($A14,'Z-scores'!$C$2:$UD$20,19,FALSE)&gt;3,HLOOKUP($A14,'Z-scores'!$C$2:$UD$20,19,FALSE)&lt;-3),"",'Total-corrected counts'!U14),"")</f>
        <v/>
      </c>
      <c r="V14">
        <f t="shared" si="0"/>
        <v>1</v>
      </c>
      <c r="W14" s="10">
        <f>SUMIFS(Tabel132[Cluster],Tabel132[ID],A14)</f>
        <v>92</v>
      </c>
      <c r="X14" t="str">
        <f t="shared" si="1"/>
        <v/>
      </c>
      <c r="Y14" t="str">
        <f t="shared" si="2"/>
        <v/>
      </c>
      <c r="Z14" t="str">
        <f t="shared" si="3"/>
        <v/>
      </c>
    </row>
    <row r="15" spans="1:26" x14ac:dyDescent="0.25">
      <c r="A15">
        <v>14</v>
      </c>
      <c r="B15" t="s">
        <v>589</v>
      </c>
      <c r="C15">
        <v>108200</v>
      </c>
      <c r="D15">
        <v>896</v>
      </c>
      <c r="E15" t="str">
        <f>IFERROR(IF(OR(HLOOKUP($A15,'Z-scores'!$C$2:$UD$20,3,FALSE)&gt;3,HLOOKUP(A15,'Z-scores'!$C$2:$UD$20,3,FALSE)&lt;-3),"",'Total-corrected counts'!E15),"")</f>
        <v/>
      </c>
      <c r="F15" t="str">
        <f>IFERROR(IF(OR(HLOOKUP($A15,'Z-scores'!$C$2:$UD$20,4,FALSE)&gt;3,HLOOKUP($A15,'Z-scores'!$C$2:$UD$20,4,FALSE)&lt;-3),"",'Total-corrected counts'!F15),"")</f>
        <v/>
      </c>
      <c r="G15" t="str">
        <f>IFERROR(IF(OR(HLOOKUP($A15,'Z-scores'!$C$2:$UD$20,5,FALSE)&gt;3,HLOOKUP($A15,'Z-scores'!$C$2:$UD$20,5,FALSE)&lt;-3),"",'Total-corrected counts'!G15),"")</f>
        <v/>
      </c>
      <c r="H15" t="str">
        <f>IFERROR(IF(OR(HLOOKUP($A15,'Z-scores'!$C$2:$UD$20,6,FALSE)&gt;3,HLOOKUP($A15,'Z-scores'!$C$2:$UD$20,6,FALSE)&lt;-3),"",'Total-corrected counts'!H15),"")</f>
        <v/>
      </c>
      <c r="I15" t="str">
        <f>IFERROR(IF(OR(HLOOKUP($A15,'Z-scores'!$C$2:$UD$20,7,FALSE)&gt;3,HLOOKUP($A15,'Z-scores'!$C$2:$UD$20,7,FALSE)&lt;-3),"",'Total-corrected counts'!I15),"")</f>
        <v/>
      </c>
      <c r="J15" t="str">
        <f>IFERROR(IF(OR(HLOOKUP($A15,'Z-scores'!$C$2:$UD$20,8,FALSE)&gt;3,HLOOKUP($A15,'Z-scores'!$C$2:$UD$20,8,FALSE)&lt;-3),"",'Total-corrected counts'!J15),"")</f>
        <v/>
      </c>
      <c r="K15" t="str">
        <f>IFERROR(IF(OR(HLOOKUP($A15,'Z-scores'!$C$2:$UD$20,9,FALSE)&gt;3,HLOOKUP($A15,'Z-scores'!$C$2:$UD$20,9,FALSE)&lt;-3),"",'Total-corrected counts'!K15),"")</f>
        <v/>
      </c>
      <c r="L15" t="str">
        <f>IFERROR(IF(OR(HLOOKUP($A15,'Z-scores'!$C$2:$UD$20,10,FALSE)&gt;3,HLOOKUP($A15,'Z-scores'!$C$2:$UD$20,10,FALSE)&lt;-3),"",'Total-corrected counts'!L15),"")</f>
        <v/>
      </c>
      <c r="M15" t="str">
        <f>IFERROR(IF(OR(HLOOKUP($A15,'Z-scores'!$C$2:$UD$20,11,FALSE)&gt;3,HLOOKUP($A15,'Z-scores'!$C$2:$UD$20,11,FALSE)&lt;-3),"",'Total-corrected counts'!M15),"")</f>
        <v/>
      </c>
      <c r="N15" t="str">
        <f>IFERROR(IF(OR(HLOOKUP($A15,'Z-scores'!$C$2:$UD$20,12,FALSE)&gt;3,HLOOKUP($A15,'Z-scores'!$C$2:$UD$20,12,FALSE)&lt;-3),"",'Total-corrected counts'!N15),"")</f>
        <v/>
      </c>
      <c r="O15" t="str">
        <f>IFERROR(IF(OR(HLOOKUP($A15,'Z-scores'!$C$2:$UD$20,13,FALSE)&gt;3,HLOOKUP($A15,'Z-scores'!$C$2:$UD$20,13,FALSE)&lt;-3),"",'Total-corrected counts'!O15),"")</f>
        <v/>
      </c>
      <c r="P15" t="str">
        <f>IFERROR(IF(OR(HLOOKUP($A15,'Z-scores'!$C$2:$UD$20,14,FALSE)&gt;3,HLOOKUP($A15,'Z-scores'!$C$2:$UD$20,14,FALSE)&lt;-3),"",'Total-corrected counts'!P15),"")</f>
        <v/>
      </c>
      <c r="Q15" t="str">
        <f>IFERROR(IF(OR(HLOOKUP($A15,'Z-scores'!$C$2:$UD$20,15,FALSE)&gt;3,HLOOKUP($A15,'Z-scores'!$C$2:$UD$20,15,FALSE)&lt;-3),"",'Total-corrected counts'!Q15),"")</f>
        <v/>
      </c>
      <c r="R15" t="str">
        <f>IFERROR(IF(OR(HLOOKUP($A15,'Z-scores'!$C$2:$UD$20,16,FALSE)&gt;3,HLOOKUP($A15,'Z-scores'!$C$2:$UD$20,16,FALSE)&lt;-3),"",'Total-corrected counts'!R15),"")</f>
        <v/>
      </c>
      <c r="S15" t="str">
        <f>IFERROR(IF(OR(HLOOKUP($A15,'Z-scores'!$C$2:$UD$20,17,FALSE)&gt;3,HLOOKUP($A15,'Z-scores'!$C$2:$UD$20,17,FALSE)&lt;-3),"",'Total-corrected counts'!S15),"")</f>
        <v/>
      </c>
      <c r="T15" t="str">
        <f>IFERROR(IF(OR(HLOOKUP($A15,'Z-scores'!$C$2:$UD$20,18,FALSE)&gt;3,HLOOKUP($A15,'Z-scores'!$C$2:$UD$20,18,FALSE)&lt;-3),"",'Total-corrected counts'!T15),"")</f>
        <v/>
      </c>
      <c r="U15" t="str">
        <f>IFERROR(IF(OR(HLOOKUP($A15,'Z-scores'!$C$2:$UD$20,19,FALSE)&gt;3,HLOOKUP($A15,'Z-scores'!$C$2:$UD$20,19,FALSE)&lt;-3),"",'Total-corrected counts'!U15),"")</f>
        <v/>
      </c>
      <c r="V15">
        <f t="shared" si="0"/>
        <v>1</v>
      </c>
      <c r="W15" s="10">
        <f>SUMIFS(Tabel132[Cluster],Tabel132[ID],A15)</f>
        <v>0</v>
      </c>
      <c r="X15" t="str">
        <f t="shared" si="1"/>
        <v/>
      </c>
      <c r="Y15" t="str">
        <f t="shared" si="2"/>
        <v/>
      </c>
      <c r="Z15" t="str">
        <f t="shared" si="3"/>
        <v/>
      </c>
    </row>
    <row r="16" spans="1:26" x14ac:dyDescent="0.25">
      <c r="A16">
        <v>15</v>
      </c>
      <c r="B16" t="s">
        <v>29</v>
      </c>
      <c r="C16">
        <v>68100</v>
      </c>
      <c r="D16">
        <v>571</v>
      </c>
      <c r="E16">
        <f>IFERROR(IF(OR(HLOOKUP($A16,'Z-scores'!$C$2:$UD$20,3,FALSE)&gt;3,HLOOKUP(A16,'Z-scores'!$C$2:$UD$20,3,FALSE)&lt;-3),"",'Total-corrected counts'!E16),"")</f>
        <v>3.735639268741142E-3</v>
      </c>
      <c r="F16">
        <f>IFERROR(IF(OR(HLOOKUP($A16,'Z-scores'!$C$2:$UD$20,4,FALSE)&gt;3,HLOOKUP($A16,'Z-scores'!$C$2:$UD$20,4,FALSE)&lt;-3),"",'Total-corrected counts'!F16),"")</f>
        <v>0.18046573283852912</v>
      </c>
      <c r="G16">
        <f>IFERROR(IF(OR(HLOOKUP($A16,'Z-scores'!$C$2:$UD$20,5,FALSE)&gt;3,HLOOKUP($A16,'Z-scores'!$C$2:$UD$20,5,FALSE)&lt;-3),"",'Total-corrected counts'!G16),"")</f>
        <v>1.1080176154655086</v>
      </c>
      <c r="H16">
        <f>IFERROR(IF(OR(HLOOKUP($A16,'Z-scores'!$C$2:$UD$20,6,FALSE)&gt;3,HLOOKUP($A16,'Z-scores'!$C$2:$UD$20,6,FALSE)&lt;-3),"",'Total-corrected counts'!H16),"")</f>
        <v>0</v>
      </c>
      <c r="I16">
        <f>IFERROR(IF(OR(HLOOKUP($A16,'Z-scores'!$C$2:$UD$20,7,FALSE)&gt;3,HLOOKUP($A16,'Z-scores'!$C$2:$UD$20,7,FALSE)&lt;-3),"",'Total-corrected counts'!I16),"")</f>
        <v>0.12313792370989937</v>
      </c>
      <c r="J16">
        <f>IFERROR(IF(OR(HLOOKUP($A16,'Z-scores'!$C$2:$UD$20,8,FALSE)&gt;3,HLOOKUP($A16,'Z-scores'!$C$2:$UD$20,8,FALSE)&lt;-3),"",'Total-corrected counts'!J16),"")</f>
        <v>4.9258314744359701</v>
      </c>
      <c r="K16">
        <f>IFERROR(IF(OR(HLOOKUP($A16,'Z-scores'!$C$2:$UD$20,9,FALSE)&gt;3,HLOOKUP($A16,'Z-scores'!$C$2:$UD$20,9,FALSE)&lt;-3),"",'Total-corrected counts'!K16),"")</f>
        <v>0.73136741178438036</v>
      </c>
      <c r="L16">
        <f>IFERROR(IF(OR(HLOOKUP($A16,'Z-scores'!$C$2:$UD$20,10,FALSE)&gt;3,HLOOKUP($A16,'Z-scores'!$C$2:$UD$20,10,FALSE)&lt;-3),"",'Total-corrected counts'!L16),"")</f>
        <v>1.322944981364115E-2</v>
      </c>
      <c r="M16">
        <f>IFERROR(IF(OR(HLOOKUP($A16,'Z-scores'!$C$2:$UD$20,11,FALSE)&gt;3,HLOOKUP($A16,'Z-scores'!$C$2:$UD$20,11,FALSE)&lt;-3),"",'Total-corrected counts'!M16),"")</f>
        <v>4.6076451892037348E-3</v>
      </c>
      <c r="N16">
        <f>IFERROR(IF(OR(HLOOKUP($A16,'Z-scores'!$C$2:$UD$20,12,FALSE)&gt;3,HLOOKUP($A16,'Z-scores'!$C$2:$UD$20,12,FALSE)&lt;-3),"",'Total-corrected counts'!N16),"")</f>
        <v>9.1641640861907958E-2</v>
      </c>
      <c r="O16" t="str">
        <f>IFERROR(IF(OR(HLOOKUP($A16,'Z-scores'!$C$2:$UD$20,13,FALSE)&gt;3,HLOOKUP($A16,'Z-scores'!$C$2:$UD$20,13,FALSE)&lt;-3),"",'Total-corrected counts'!O16),"")</f>
        <v/>
      </c>
      <c r="P16">
        <f>IFERROR(IF(OR(HLOOKUP($A16,'Z-scores'!$C$2:$UD$20,14,FALSE)&gt;3,HLOOKUP($A16,'Z-scores'!$C$2:$UD$20,14,FALSE)&lt;-3),"",'Total-corrected counts'!P16),"")</f>
        <v>0</v>
      </c>
      <c r="Q16">
        <f>IFERROR(IF(OR(HLOOKUP($A16,'Z-scores'!$C$2:$UD$20,15,FALSE)&gt;3,HLOOKUP($A16,'Z-scores'!$C$2:$UD$20,15,FALSE)&lt;-3),"",'Total-corrected counts'!Q16),"")</f>
        <v>0</v>
      </c>
      <c r="R16">
        <f>IFERROR(IF(OR(HLOOKUP($A16,'Z-scores'!$C$2:$UD$20,16,FALSE)&gt;3,HLOOKUP($A16,'Z-scores'!$C$2:$UD$20,16,FALSE)&lt;-3),"",'Total-corrected counts'!R16),"")</f>
        <v>5.2090533346957013E-2</v>
      </c>
      <c r="S16">
        <f>IFERROR(IF(OR(HLOOKUP($A16,'Z-scores'!$C$2:$UD$20,17,FALSE)&gt;3,HLOOKUP($A16,'Z-scores'!$C$2:$UD$20,17,FALSE)&lt;-3),"",'Total-corrected counts'!S16),"")</f>
        <v>0</v>
      </c>
      <c r="T16">
        <f>IFERROR(IF(OR(HLOOKUP($A16,'Z-scores'!$C$2:$UD$20,18,FALSE)&gt;3,HLOOKUP($A16,'Z-scores'!$C$2:$UD$20,18,FALSE)&lt;-3),"",'Total-corrected counts'!T16),"")</f>
        <v>0.18041144117813826</v>
      </c>
      <c r="U16">
        <f>IFERROR(IF(OR(HLOOKUP($A16,'Z-scores'!$C$2:$UD$20,19,FALSE)&gt;3,HLOOKUP($A16,'Z-scores'!$C$2:$UD$20,19,FALSE)&lt;-3),"",'Total-corrected counts'!U16),"")</f>
        <v>1.7922002404065214</v>
      </c>
      <c r="V16">
        <f t="shared" si="0"/>
        <v>1</v>
      </c>
      <c r="W16" s="10">
        <f>SUMIFS(Tabel132[Cluster],Tabel132[ID],A16)</f>
        <v>80</v>
      </c>
      <c r="X16">
        <f t="shared" si="1"/>
        <v>0.46572820261159986</v>
      </c>
      <c r="Y16">
        <f t="shared" si="2"/>
        <v>0.78782143250065262</v>
      </c>
      <c r="Z16">
        <f t="shared" si="3"/>
        <v>0.30233483654193211</v>
      </c>
    </row>
    <row r="17" spans="1:26" x14ac:dyDescent="0.25">
      <c r="A17">
        <v>16</v>
      </c>
      <c r="B17" t="s">
        <v>590</v>
      </c>
      <c r="C17">
        <v>46500</v>
      </c>
      <c r="D17">
        <v>703</v>
      </c>
      <c r="E17" t="str">
        <f>IFERROR(IF(OR(HLOOKUP($A17,'Z-scores'!$C$2:$UD$20,3,FALSE)&gt;3,HLOOKUP(A17,'Z-scores'!$C$2:$UD$20,3,FALSE)&lt;-3),"",'Total-corrected counts'!E17),"")</f>
        <v/>
      </c>
      <c r="F17" t="str">
        <f>IFERROR(IF(OR(HLOOKUP($A17,'Z-scores'!$C$2:$UD$20,4,FALSE)&gt;3,HLOOKUP($A17,'Z-scores'!$C$2:$UD$20,4,FALSE)&lt;-3),"",'Total-corrected counts'!F17),"")</f>
        <v/>
      </c>
      <c r="G17" t="str">
        <f>IFERROR(IF(OR(HLOOKUP($A17,'Z-scores'!$C$2:$UD$20,5,FALSE)&gt;3,HLOOKUP($A17,'Z-scores'!$C$2:$UD$20,5,FALSE)&lt;-3),"",'Total-corrected counts'!G17),"")</f>
        <v/>
      </c>
      <c r="H17" t="str">
        <f>IFERROR(IF(OR(HLOOKUP($A17,'Z-scores'!$C$2:$UD$20,6,FALSE)&gt;3,HLOOKUP($A17,'Z-scores'!$C$2:$UD$20,6,FALSE)&lt;-3),"",'Total-corrected counts'!H17),"")</f>
        <v/>
      </c>
      <c r="I17" t="str">
        <f>IFERROR(IF(OR(HLOOKUP($A17,'Z-scores'!$C$2:$UD$20,7,FALSE)&gt;3,HLOOKUP($A17,'Z-scores'!$C$2:$UD$20,7,FALSE)&lt;-3),"",'Total-corrected counts'!I17),"")</f>
        <v/>
      </c>
      <c r="J17" t="str">
        <f>IFERROR(IF(OR(HLOOKUP($A17,'Z-scores'!$C$2:$UD$20,8,FALSE)&gt;3,HLOOKUP($A17,'Z-scores'!$C$2:$UD$20,8,FALSE)&lt;-3),"",'Total-corrected counts'!J17),"")</f>
        <v/>
      </c>
      <c r="K17" t="str">
        <f>IFERROR(IF(OR(HLOOKUP($A17,'Z-scores'!$C$2:$UD$20,9,FALSE)&gt;3,HLOOKUP($A17,'Z-scores'!$C$2:$UD$20,9,FALSE)&lt;-3),"",'Total-corrected counts'!K17),"")</f>
        <v/>
      </c>
      <c r="L17" t="str">
        <f>IFERROR(IF(OR(HLOOKUP($A17,'Z-scores'!$C$2:$UD$20,10,FALSE)&gt;3,HLOOKUP($A17,'Z-scores'!$C$2:$UD$20,10,FALSE)&lt;-3),"",'Total-corrected counts'!L17),"")</f>
        <v/>
      </c>
      <c r="M17" t="str">
        <f>IFERROR(IF(OR(HLOOKUP($A17,'Z-scores'!$C$2:$UD$20,11,FALSE)&gt;3,HLOOKUP($A17,'Z-scores'!$C$2:$UD$20,11,FALSE)&lt;-3),"",'Total-corrected counts'!M17),"")</f>
        <v/>
      </c>
      <c r="N17" t="str">
        <f>IFERROR(IF(OR(HLOOKUP($A17,'Z-scores'!$C$2:$UD$20,12,FALSE)&gt;3,HLOOKUP($A17,'Z-scores'!$C$2:$UD$20,12,FALSE)&lt;-3),"",'Total-corrected counts'!N17),"")</f>
        <v/>
      </c>
      <c r="O17" t="str">
        <f>IFERROR(IF(OR(HLOOKUP($A17,'Z-scores'!$C$2:$UD$20,13,FALSE)&gt;3,HLOOKUP($A17,'Z-scores'!$C$2:$UD$20,13,FALSE)&lt;-3),"",'Total-corrected counts'!O17),"")</f>
        <v/>
      </c>
      <c r="P17" t="str">
        <f>IFERROR(IF(OR(HLOOKUP($A17,'Z-scores'!$C$2:$UD$20,14,FALSE)&gt;3,HLOOKUP($A17,'Z-scores'!$C$2:$UD$20,14,FALSE)&lt;-3),"",'Total-corrected counts'!P17),"")</f>
        <v/>
      </c>
      <c r="Q17" t="str">
        <f>IFERROR(IF(OR(HLOOKUP($A17,'Z-scores'!$C$2:$UD$20,15,FALSE)&gt;3,HLOOKUP($A17,'Z-scores'!$C$2:$UD$20,15,FALSE)&lt;-3),"",'Total-corrected counts'!Q17),"")</f>
        <v/>
      </c>
      <c r="R17" t="str">
        <f>IFERROR(IF(OR(HLOOKUP($A17,'Z-scores'!$C$2:$UD$20,16,FALSE)&gt;3,HLOOKUP($A17,'Z-scores'!$C$2:$UD$20,16,FALSE)&lt;-3),"",'Total-corrected counts'!R17),"")</f>
        <v/>
      </c>
      <c r="S17" t="str">
        <f>IFERROR(IF(OR(HLOOKUP($A17,'Z-scores'!$C$2:$UD$20,17,FALSE)&gt;3,HLOOKUP($A17,'Z-scores'!$C$2:$UD$20,17,FALSE)&lt;-3),"",'Total-corrected counts'!S17),"")</f>
        <v/>
      </c>
      <c r="T17" t="str">
        <f>IFERROR(IF(OR(HLOOKUP($A17,'Z-scores'!$C$2:$UD$20,18,FALSE)&gt;3,HLOOKUP($A17,'Z-scores'!$C$2:$UD$20,18,FALSE)&lt;-3),"",'Total-corrected counts'!T17),"")</f>
        <v/>
      </c>
      <c r="U17" t="str">
        <f>IFERROR(IF(OR(HLOOKUP($A17,'Z-scores'!$C$2:$UD$20,19,FALSE)&gt;3,HLOOKUP($A17,'Z-scores'!$C$2:$UD$20,19,FALSE)&lt;-3),"",'Total-corrected counts'!U17),"")</f>
        <v/>
      </c>
      <c r="V17">
        <f t="shared" si="0"/>
        <v>1</v>
      </c>
      <c r="W17" s="10">
        <f>SUMIFS(Tabel132[Cluster],Tabel132[ID],A17)</f>
        <v>61</v>
      </c>
      <c r="X17" t="str">
        <f t="shared" si="1"/>
        <v/>
      </c>
      <c r="Y17" t="str">
        <f t="shared" si="2"/>
        <v/>
      </c>
      <c r="Z17" t="str">
        <f t="shared" si="3"/>
        <v/>
      </c>
    </row>
    <row r="18" spans="1:26" x14ac:dyDescent="0.25">
      <c r="A18">
        <v>17</v>
      </c>
      <c r="B18" t="s">
        <v>30</v>
      </c>
      <c r="C18">
        <v>81000</v>
      </c>
      <c r="D18">
        <v>294</v>
      </c>
      <c r="E18">
        <f>IFERROR(IF(OR(HLOOKUP($A18,'Z-scores'!$C$2:$UD$20,3,FALSE)&gt;3,HLOOKUP(A18,'Z-scores'!$C$2:$UD$20,3,FALSE)&lt;-3),"",'Total-corrected counts'!E18),"")</f>
        <v>29.530228419398725</v>
      </c>
      <c r="F18">
        <f>IFERROR(IF(OR(HLOOKUP($A18,'Z-scores'!$C$2:$UD$20,4,FALSE)&gt;3,HLOOKUP($A18,'Z-scores'!$C$2:$UD$20,4,FALSE)&lt;-3),"",'Total-corrected counts'!F18),"")</f>
        <v>1.6734095226845425</v>
      </c>
      <c r="G18">
        <f>IFERROR(IF(OR(HLOOKUP($A18,'Z-scores'!$C$2:$UD$20,5,FALSE)&gt;3,HLOOKUP($A18,'Z-scores'!$C$2:$UD$20,5,FALSE)&lt;-3),"",'Total-corrected counts'!G18),"")</f>
        <v>68.052427364408857</v>
      </c>
      <c r="H18">
        <f>IFERROR(IF(OR(HLOOKUP($A18,'Z-scores'!$C$2:$UD$20,6,FALSE)&gt;3,HLOOKUP($A18,'Z-scores'!$C$2:$UD$20,6,FALSE)&lt;-3),"",'Total-corrected counts'!H18),"")</f>
        <v>17.262308207239837</v>
      </c>
      <c r="I18">
        <f>IFERROR(IF(OR(HLOOKUP($A18,'Z-scores'!$C$2:$UD$20,7,FALSE)&gt;3,HLOOKUP($A18,'Z-scores'!$C$2:$UD$20,7,FALSE)&lt;-3),"",'Total-corrected counts'!I18),"")</f>
        <v>21.850824562321641</v>
      </c>
      <c r="J18">
        <f>IFERROR(IF(OR(HLOOKUP($A18,'Z-scores'!$C$2:$UD$20,8,FALSE)&gt;3,HLOOKUP($A18,'Z-scores'!$C$2:$UD$20,8,FALSE)&lt;-3),"",'Total-corrected counts'!J18),"")</f>
        <v>120.21198333007902</v>
      </c>
      <c r="K18">
        <f>IFERROR(IF(OR(HLOOKUP($A18,'Z-scores'!$C$2:$UD$20,9,FALSE)&gt;3,HLOOKUP($A18,'Z-scores'!$C$2:$UD$20,9,FALSE)&lt;-3),"",'Total-corrected counts'!K18),"")</f>
        <v>85.454038686660354</v>
      </c>
      <c r="L18">
        <f>IFERROR(IF(OR(HLOOKUP($A18,'Z-scores'!$C$2:$UD$20,10,FALSE)&gt;3,HLOOKUP($A18,'Z-scores'!$C$2:$UD$20,10,FALSE)&lt;-3),"",'Total-corrected counts'!L18),"")</f>
        <v>9.7104161632126047</v>
      </c>
      <c r="M18">
        <f>IFERROR(IF(OR(HLOOKUP($A18,'Z-scores'!$C$2:$UD$20,11,FALSE)&gt;3,HLOOKUP($A18,'Z-scores'!$C$2:$UD$20,11,FALSE)&lt;-3),"",'Total-corrected counts'!M18),"")</f>
        <v>63.470312481281439</v>
      </c>
      <c r="N18">
        <f>IFERROR(IF(OR(HLOOKUP($A18,'Z-scores'!$C$2:$UD$20,12,FALSE)&gt;3,HLOOKUP($A18,'Z-scores'!$C$2:$UD$20,12,FALSE)&lt;-3),"",'Total-corrected counts'!N18),"")</f>
        <v>43.749719347474858</v>
      </c>
      <c r="O18">
        <f>IFERROR(IF(OR(HLOOKUP($A18,'Z-scores'!$C$2:$UD$20,13,FALSE)&gt;3,HLOOKUP($A18,'Z-scores'!$C$2:$UD$20,13,FALSE)&lt;-3),"",'Total-corrected counts'!O18),"")</f>
        <v>42.988867115132017</v>
      </c>
      <c r="P18">
        <f>IFERROR(IF(OR(HLOOKUP($A18,'Z-scores'!$C$2:$UD$20,14,FALSE)&gt;3,HLOOKUP($A18,'Z-scores'!$C$2:$UD$20,14,FALSE)&lt;-3),"",'Total-corrected counts'!P18),"")</f>
        <v>17.825936630953535</v>
      </c>
      <c r="Q18">
        <f>IFERROR(IF(OR(HLOOKUP($A18,'Z-scores'!$C$2:$UD$20,15,FALSE)&gt;3,HLOOKUP($A18,'Z-scores'!$C$2:$UD$20,15,FALSE)&lt;-3),"",'Total-corrected counts'!Q18),"")</f>
        <v>9.7705767175542739</v>
      </c>
      <c r="R18">
        <f>IFERROR(IF(OR(HLOOKUP($A18,'Z-scores'!$C$2:$UD$20,16,FALSE)&gt;3,HLOOKUP($A18,'Z-scores'!$C$2:$UD$20,16,FALSE)&lt;-3),"",'Total-corrected counts'!R18),"")</f>
        <v>59.920141205415007</v>
      </c>
      <c r="S18">
        <f>IFERROR(IF(OR(HLOOKUP($A18,'Z-scores'!$C$2:$UD$20,17,FALSE)&gt;3,HLOOKUP($A18,'Z-scores'!$C$2:$UD$20,17,FALSE)&lt;-3),"",'Total-corrected counts'!S18),"")</f>
        <v>37.331622278026948</v>
      </c>
      <c r="T18">
        <f>IFERROR(IF(OR(HLOOKUP($A18,'Z-scores'!$C$2:$UD$20,18,FALSE)&gt;3,HLOOKUP($A18,'Z-scores'!$C$2:$UD$20,18,FALSE)&lt;-3),"",'Total-corrected counts'!T18),"")</f>
        <v>12.73189313457147</v>
      </c>
      <c r="U18">
        <f>IFERROR(IF(OR(HLOOKUP($A18,'Z-scores'!$C$2:$UD$20,19,FALSE)&gt;3,HLOOKUP($A18,'Z-scores'!$C$2:$UD$20,19,FALSE)&lt;-3),"",'Total-corrected counts'!U18),"")</f>
        <v>78.301358687397752</v>
      </c>
      <c r="V18">
        <f t="shared" si="0"/>
        <v>1</v>
      </c>
      <c r="W18" s="10">
        <f>SUMIFS(Tabel132[Cluster],Tabel132[ID],A18)</f>
        <v>89</v>
      </c>
      <c r="X18">
        <f t="shared" si="1"/>
        <v>0.60780332436429607</v>
      </c>
      <c r="Y18">
        <f t="shared" si="2"/>
        <v>46.357327637476331</v>
      </c>
      <c r="Z18">
        <f t="shared" si="3"/>
        <v>37.827514389565728</v>
      </c>
    </row>
    <row r="19" spans="1:26" x14ac:dyDescent="0.25">
      <c r="A19">
        <v>18</v>
      </c>
      <c r="B19" t="s">
        <v>591</v>
      </c>
      <c r="C19">
        <v>118400</v>
      </c>
      <c r="D19">
        <v>1040</v>
      </c>
      <c r="E19" t="str">
        <f>IFERROR(IF(OR(HLOOKUP($A19,'Z-scores'!$C$2:$UD$20,3,FALSE)&gt;3,HLOOKUP(A19,'Z-scores'!$C$2:$UD$20,3,FALSE)&lt;-3),"",'Total-corrected counts'!E19),"")</f>
        <v/>
      </c>
      <c r="F19" t="str">
        <f>IFERROR(IF(OR(HLOOKUP($A19,'Z-scores'!$C$2:$UD$20,4,FALSE)&gt;3,HLOOKUP($A19,'Z-scores'!$C$2:$UD$20,4,FALSE)&lt;-3),"",'Total-corrected counts'!F19),"")</f>
        <v/>
      </c>
      <c r="G19" t="str">
        <f>IFERROR(IF(OR(HLOOKUP($A19,'Z-scores'!$C$2:$UD$20,5,FALSE)&gt;3,HLOOKUP($A19,'Z-scores'!$C$2:$UD$20,5,FALSE)&lt;-3),"",'Total-corrected counts'!G19),"")</f>
        <v/>
      </c>
      <c r="H19" t="str">
        <f>IFERROR(IF(OR(HLOOKUP($A19,'Z-scores'!$C$2:$UD$20,6,FALSE)&gt;3,HLOOKUP($A19,'Z-scores'!$C$2:$UD$20,6,FALSE)&lt;-3),"",'Total-corrected counts'!H19),"")</f>
        <v/>
      </c>
      <c r="I19" t="str">
        <f>IFERROR(IF(OR(HLOOKUP($A19,'Z-scores'!$C$2:$UD$20,7,FALSE)&gt;3,HLOOKUP($A19,'Z-scores'!$C$2:$UD$20,7,FALSE)&lt;-3),"",'Total-corrected counts'!I19),"")</f>
        <v/>
      </c>
      <c r="J19" t="str">
        <f>IFERROR(IF(OR(HLOOKUP($A19,'Z-scores'!$C$2:$UD$20,8,FALSE)&gt;3,HLOOKUP($A19,'Z-scores'!$C$2:$UD$20,8,FALSE)&lt;-3),"",'Total-corrected counts'!J19),"")</f>
        <v/>
      </c>
      <c r="K19" t="str">
        <f>IFERROR(IF(OR(HLOOKUP($A19,'Z-scores'!$C$2:$UD$20,9,FALSE)&gt;3,HLOOKUP($A19,'Z-scores'!$C$2:$UD$20,9,FALSE)&lt;-3),"",'Total-corrected counts'!K19),"")</f>
        <v/>
      </c>
      <c r="L19" t="str">
        <f>IFERROR(IF(OR(HLOOKUP($A19,'Z-scores'!$C$2:$UD$20,10,FALSE)&gt;3,HLOOKUP($A19,'Z-scores'!$C$2:$UD$20,10,FALSE)&lt;-3),"",'Total-corrected counts'!L19),"")</f>
        <v/>
      </c>
      <c r="M19" t="str">
        <f>IFERROR(IF(OR(HLOOKUP($A19,'Z-scores'!$C$2:$UD$20,11,FALSE)&gt;3,HLOOKUP($A19,'Z-scores'!$C$2:$UD$20,11,FALSE)&lt;-3),"",'Total-corrected counts'!M19),"")</f>
        <v/>
      </c>
      <c r="N19" t="str">
        <f>IFERROR(IF(OR(HLOOKUP($A19,'Z-scores'!$C$2:$UD$20,12,FALSE)&gt;3,HLOOKUP($A19,'Z-scores'!$C$2:$UD$20,12,FALSE)&lt;-3),"",'Total-corrected counts'!N19),"")</f>
        <v/>
      </c>
      <c r="O19" t="str">
        <f>IFERROR(IF(OR(HLOOKUP($A19,'Z-scores'!$C$2:$UD$20,13,FALSE)&gt;3,HLOOKUP($A19,'Z-scores'!$C$2:$UD$20,13,FALSE)&lt;-3),"",'Total-corrected counts'!O19),"")</f>
        <v/>
      </c>
      <c r="P19" t="str">
        <f>IFERROR(IF(OR(HLOOKUP($A19,'Z-scores'!$C$2:$UD$20,14,FALSE)&gt;3,HLOOKUP($A19,'Z-scores'!$C$2:$UD$20,14,FALSE)&lt;-3),"",'Total-corrected counts'!P19),"")</f>
        <v/>
      </c>
      <c r="Q19" t="str">
        <f>IFERROR(IF(OR(HLOOKUP($A19,'Z-scores'!$C$2:$UD$20,15,FALSE)&gt;3,HLOOKUP($A19,'Z-scores'!$C$2:$UD$20,15,FALSE)&lt;-3),"",'Total-corrected counts'!Q19),"")</f>
        <v/>
      </c>
      <c r="R19" t="str">
        <f>IFERROR(IF(OR(HLOOKUP($A19,'Z-scores'!$C$2:$UD$20,16,FALSE)&gt;3,HLOOKUP($A19,'Z-scores'!$C$2:$UD$20,16,FALSE)&lt;-3),"",'Total-corrected counts'!R19),"")</f>
        <v/>
      </c>
      <c r="S19" t="str">
        <f>IFERROR(IF(OR(HLOOKUP($A19,'Z-scores'!$C$2:$UD$20,17,FALSE)&gt;3,HLOOKUP($A19,'Z-scores'!$C$2:$UD$20,17,FALSE)&lt;-3),"",'Total-corrected counts'!S19),"")</f>
        <v/>
      </c>
      <c r="T19" t="str">
        <f>IFERROR(IF(OR(HLOOKUP($A19,'Z-scores'!$C$2:$UD$20,18,FALSE)&gt;3,HLOOKUP($A19,'Z-scores'!$C$2:$UD$20,18,FALSE)&lt;-3),"",'Total-corrected counts'!T19),"")</f>
        <v/>
      </c>
      <c r="U19" t="str">
        <f>IFERROR(IF(OR(HLOOKUP($A19,'Z-scores'!$C$2:$UD$20,19,FALSE)&gt;3,HLOOKUP($A19,'Z-scores'!$C$2:$UD$20,19,FALSE)&lt;-3),"",'Total-corrected counts'!U19),"")</f>
        <v/>
      </c>
      <c r="V19">
        <f t="shared" si="0"/>
        <v>1</v>
      </c>
      <c r="W19" s="10">
        <f>SUMIFS(Tabel132[Cluster],Tabel132[ID],A19)</f>
        <v>0</v>
      </c>
      <c r="X19" t="str">
        <f t="shared" si="1"/>
        <v/>
      </c>
      <c r="Y19" t="str">
        <f t="shared" si="2"/>
        <v/>
      </c>
      <c r="Z19" t="str">
        <f t="shared" si="3"/>
        <v/>
      </c>
    </row>
    <row r="20" spans="1:26" x14ac:dyDescent="0.25">
      <c r="A20">
        <v>19</v>
      </c>
      <c r="B20" t="s">
        <v>31</v>
      </c>
      <c r="C20">
        <v>41100</v>
      </c>
      <c r="D20">
        <v>1080</v>
      </c>
      <c r="E20">
        <f>IFERROR(IF(OR(HLOOKUP($A20,'Z-scores'!$C$2:$UD$20,3,FALSE)&gt;3,HLOOKUP(A20,'Z-scores'!$C$2:$UD$20,3,FALSE)&lt;-3),"",'Total-corrected counts'!E20),"")</f>
        <v>0</v>
      </c>
      <c r="F20">
        <f>IFERROR(IF(OR(HLOOKUP($A20,'Z-scores'!$C$2:$UD$20,4,FALSE)&gt;3,HLOOKUP($A20,'Z-scores'!$C$2:$UD$20,4,FALSE)&lt;-3),"",'Total-corrected counts'!F20),"")</f>
        <v>0</v>
      </c>
      <c r="G20">
        <f>IFERROR(IF(OR(HLOOKUP($A20,'Z-scores'!$C$2:$UD$20,5,FALSE)&gt;3,HLOOKUP($A20,'Z-scores'!$C$2:$UD$20,5,FALSE)&lt;-3),"",'Total-corrected counts'!G20),"")</f>
        <v>0</v>
      </c>
      <c r="H20">
        <f>IFERROR(IF(OR(HLOOKUP($A20,'Z-scores'!$C$2:$UD$20,6,FALSE)&gt;3,HLOOKUP($A20,'Z-scores'!$C$2:$UD$20,6,FALSE)&lt;-3),"",'Total-corrected counts'!H20),"")</f>
        <v>0</v>
      </c>
      <c r="I20">
        <f>IFERROR(IF(OR(HLOOKUP($A20,'Z-scores'!$C$2:$UD$20,7,FALSE)&gt;3,HLOOKUP($A20,'Z-scores'!$C$2:$UD$20,7,FALSE)&lt;-3),"",'Total-corrected counts'!I20),"")</f>
        <v>0</v>
      </c>
      <c r="J20">
        <f>IFERROR(IF(OR(HLOOKUP($A20,'Z-scores'!$C$2:$UD$20,8,FALSE)&gt;3,HLOOKUP($A20,'Z-scores'!$C$2:$UD$20,8,FALSE)&lt;-3),"",'Total-corrected counts'!J20),"")</f>
        <v>0</v>
      </c>
      <c r="K20">
        <f>IFERROR(IF(OR(HLOOKUP($A20,'Z-scores'!$C$2:$UD$20,9,FALSE)&gt;3,HLOOKUP($A20,'Z-scores'!$C$2:$UD$20,9,FALSE)&lt;-3),"",'Total-corrected counts'!K20),"")</f>
        <v>0</v>
      </c>
      <c r="L20">
        <f>IFERROR(IF(OR(HLOOKUP($A20,'Z-scores'!$C$2:$UD$20,10,FALSE)&gt;3,HLOOKUP($A20,'Z-scores'!$C$2:$UD$20,10,FALSE)&lt;-3),"",'Total-corrected counts'!L20),"")</f>
        <v>0</v>
      </c>
      <c r="M20">
        <f>IFERROR(IF(OR(HLOOKUP($A20,'Z-scores'!$C$2:$UD$20,11,FALSE)&gt;3,HLOOKUP($A20,'Z-scores'!$C$2:$UD$20,11,FALSE)&lt;-3),"",'Total-corrected counts'!M20),"")</f>
        <v>0</v>
      </c>
      <c r="N20">
        <f>IFERROR(IF(OR(HLOOKUP($A20,'Z-scores'!$C$2:$UD$20,12,FALSE)&gt;3,HLOOKUP($A20,'Z-scores'!$C$2:$UD$20,12,FALSE)&lt;-3),"",'Total-corrected counts'!N20),"")</f>
        <v>0</v>
      </c>
      <c r="O20" t="str">
        <f>IFERROR(IF(OR(HLOOKUP($A20,'Z-scores'!$C$2:$UD$20,13,FALSE)&gt;3,HLOOKUP($A20,'Z-scores'!$C$2:$UD$20,13,FALSE)&lt;-3),"",'Total-corrected counts'!O20),"")</f>
        <v/>
      </c>
      <c r="P20">
        <f>IFERROR(IF(OR(HLOOKUP($A20,'Z-scores'!$C$2:$UD$20,14,FALSE)&gt;3,HLOOKUP($A20,'Z-scores'!$C$2:$UD$20,14,FALSE)&lt;-3),"",'Total-corrected counts'!P20),"")</f>
        <v>0</v>
      </c>
      <c r="Q20">
        <f>IFERROR(IF(OR(HLOOKUP($A20,'Z-scores'!$C$2:$UD$20,15,FALSE)&gt;3,HLOOKUP($A20,'Z-scores'!$C$2:$UD$20,15,FALSE)&lt;-3),"",'Total-corrected counts'!Q20),"")</f>
        <v>0</v>
      </c>
      <c r="R20">
        <f>IFERROR(IF(OR(HLOOKUP($A20,'Z-scores'!$C$2:$UD$20,16,FALSE)&gt;3,HLOOKUP($A20,'Z-scores'!$C$2:$UD$20,16,FALSE)&lt;-3),"",'Total-corrected counts'!R20),"")</f>
        <v>0</v>
      </c>
      <c r="S20">
        <f>IFERROR(IF(OR(HLOOKUP($A20,'Z-scores'!$C$2:$UD$20,17,FALSE)&gt;3,HLOOKUP($A20,'Z-scores'!$C$2:$UD$20,17,FALSE)&lt;-3),"",'Total-corrected counts'!S20),"")</f>
        <v>0</v>
      </c>
      <c r="T20">
        <f>IFERROR(IF(OR(HLOOKUP($A20,'Z-scores'!$C$2:$UD$20,18,FALSE)&gt;3,HLOOKUP($A20,'Z-scores'!$C$2:$UD$20,18,FALSE)&lt;-3),"",'Total-corrected counts'!T20),"")</f>
        <v>0</v>
      </c>
      <c r="U20">
        <f>IFERROR(IF(OR(HLOOKUP($A20,'Z-scores'!$C$2:$UD$20,19,FALSE)&gt;3,HLOOKUP($A20,'Z-scores'!$C$2:$UD$20,19,FALSE)&lt;-3),"",'Total-corrected counts'!U20),"")</f>
        <v>0</v>
      </c>
      <c r="V20">
        <f t="shared" si="0"/>
        <v>0</v>
      </c>
      <c r="W20" s="10">
        <f>SUMIFS(Tabel132[Cluster],Tabel132[ID],A20)</f>
        <v>0</v>
      </c>
      <c r="X20" t="str">
        <f t="shared" si="1"/>
        <v/>
      </c>
      <c r="Y20">
        <f t="shared" si="2"/>
        <v>0</v>
      </c>
      <c r="Z20">
        <f t="shared" si="3"/>
        <v>0</v>
      </c>
    </row>
    <row r="21" spans="1:26" x14ac:dyDescent="0.25">
      <c r="A21">
        <v>20</v>
      </c>
      <c r="B21" t="s">
        <v>592</v>
      </c>
      <c r="C21">
        <v>41500</v>
      </c>
      <c r="D21">
        <v>918</v>
      </c>
      <c r="E21" t="str">
        <f>IFERROR(IF(OR(HLOOKUP($A21,'Z-scores'!$C$2:$UD$20,3,FALSE)&gt;3,HLOOKUP(A21,'Z-scores'!$C$2:$UD$20,3,FALSE)&lt;-3),"",'Total-corrected counts'!E21),"")</f>
        <v/>
      </c>
      <c r="F21" t="str">
        <f>IFERROR(IF(OR(HLOOKUP($A21,'Z-scores'!$C$2:$UD$20,4,FALSE)&gt;3,HLOOKUP($A21,'Z-scores'!$C$2:$UD$20,4,FALSE)&lt;-3),"",'Total-corrected counts'!F21),"")</f>
        <v/>
      </c>
      <c r="G21" t="str">
        <f>IFERROR(IF(OR(HLOOKUP($A21,'Z-scores'!$C$2:$UD$20,5,FALSE)&gt;3,HLOOKUP($A21,'Z-scores'!$C$2:$UD$20,5,FALSE)&lt;-3),"",'Total-corrected counts'!G21),"")</f>
        <v/>
      </c>
      <c r="H21" t="str">
        <f>IFERROR(IF(OR(HLOOKUP($A21,'Z-scores'!$C$2:$UD$20,6,FALSE)&gt;3,HLOOKUP($A21,'Z-scores'!$C$2:$UD$20,6,FALSE)&lt;-3),"",'Total-corrected counts'!H21),"")</f>
        <v/>
      </c>
      <c r="I21" t="str">
        <f>IFERROR(IF(OR(HLOOKUP($A21,'Z-scores'!$C$2:$UD$20,7,FALSE)&gt;3,HLOOKUP($A21,'Z-scores'!$C$2:$UD$20,7,FALSE)&lt;-3),"",'Total-corrected counts'!I21),"")</f>
        <v/>
      </c>
      <c r="J21" t="str">
        <f>IFERROR(IF(OR(HLOOKUP($A21,'Z-scores'!$C$2:$UD$20,8,FALSE)&gt;3,HLOOKUP($A21,'Z-scores'!$C$2:$UD$20,8,FALSE)&lt;-3),"",'Total-corrected counts'!J21),"")</f>
        <v/>
      </c>
      <c r="K21" t="str">
        <f>IFERROR(IF(OR(HLOOKUP($A21,'Z-scores'!$C$2:$UD$20,9,FALSE)&gt;3,HLOOKUP($A21,'Z-scores'!$C$2:$UD$20,9,FALSE)&lt;-3),"",'Total-corrected counts'!K21),"")</f>
        <v/>
      </c>
      <c r="L21" t="str">
        <f>IFERROR(IF(OR(HLOOKUP($A21,'Z-scores'!$C$2:$UD$20,10,FALSE)&gt;3,HLOOKUP($A21,'Z-scores'!$C$2:$UD$20,10,FALSE)&lt;-3),"",'Total-corrected counts'!L21),"")</f>
        <v/>
      </c>
      <c r="M21" t="str">
        <f>IFERROR(IF(OR(HLOOKUP($A21,'Z-scores'!$C$2:$UD$20,11,FALSE)&gt;3,HLOOKUP($A21,'Z-scores'!$C$2:$UD$20,11,FALSE)&lt;-3),"",'Total-corrected counts'!M21),"")</f>
        <v/>
      </c>
      <c r="N21" t="str">
        <f>IFERROR(IF(OR(HLOOKUP($A21,'Z-scores'!$C$2:$UD$20,12,FALSE)&gt;3,HLOOKUP($A21,'Z-scores'!$C$2:$UD$20,12,FALSE)&lt;-3),"",'Total-corrected counts'!N21),"")</f>
        <v/>
      </c>
      <c r="O21" t="str">
        <f>IFERROR(IF(OR(HLOOKUP($A21,'Z-scores'!$C$2:$UD$20,13,FALSE)&gt;3,HLOOKUP($A21,'Z-scores'!$C$2:$UD$20,13,FALSE)&lt;-3),"",'Total-corrected counts'!O21),"")</f>
        <v/>
      </c>
      <c r="P21" t="str">
        <f>IFERROR(IF(OR(HLOOKUP($A21,'Z-scores'!$C$2:$UD$20,14,FALSE)&gt;3,HLOOKUP($A21,'Z-scores'!$C$2:$UD$20,14,FALSE)&lt;-3),"",'Total-corrected counts'!P21),"")</f>
        <v/>
      </c>
      <c r="Q21" t="str">
        <f>IFERROR(IF(OR(HLOOKUP($A21,'Z-scores'!$C$2:$UD$20,15,FALSE)&gt;3,HLOOKUP($A21,'Z-scores'!$C$2:$UD$20,15,FALSE)&lt;-3),"",'Total-corrected counts'!Q21),"")</f>
        <v/>
      </c>
      <c r="R21" t="str">
        <f>IFERROR(IF(OR(HLOOKUP($A21,'Z-scores'!$C$2:$UD$20,16,FALSE)&gt;3,HLOOKUP($A21,'Z-scores'!$C$2:$UD$20,16,FALSE)&lt;-3),"",'Total-corrected counts'!R21),"")</f>
        <v/>
      </c>
      <c r="S21" t="str">
        <f>IFERROR(IF(OR(HLOOKUP($A21,'Z-scores'!$C$2:$UD$20,17,FALSE)&gt;3,HLOOKUP($A21,'Z-scores'!$C$2:$UD$20,17,FALSE)&lt;-3),"",'Total-corrected counts'!S21),"")</f>
        <v/>
      </c>
      <c r="T21" t="str">
        <f>IFERROR(IF(OR(HLOOKUP($A21,'Z-scores'!$C$2:$UD$20,18,FALSE)&gt;3,HLOOKUP($A21,'Z-scores'!$C$2:$UD$20,18,FALSE)&lt;-3),"",'Total-corrected counts'!T21),"")</f>
        <v/>
      </c>
      <c r="U21" t="str">
        <f>IFERROR(IF(OR(HLOOKUP($A21,'Z-scores'!$C$2:$UD$20,19,FALSE)&gt;3,HLOOKUP($A21,'Z-scores'!$C$2:$UD$20,19,FALSE)&lt;-3),"",'Total-corrected counts'!U21),"")</f>
        <v/>
      </c>
      <c r="V21">
        <f t="shared" si="0"/>
        <v>1</v>
      </c>
      <c r="W21" s="10">
        <f>SUMIFS(Tabel132[Cluster],Tabel132[ID],A21)</f>
        <v>54</v>
      </c>
      <c r="X21" t="str">
        <f t="shared" si="1"/>
        <v/>
      </c>
      <c r="Y21" t="str">
        <f t="shared" si="2"/>
        <v/>
      </c>
      <c r="Z21" t="str">
        <f t="shared" si="3"/>
        <v/>
      </c>
    </row>
    <row r="22" spans="1:26" x14ac:dyDescent="0.25">
      <c r="A22">
        <v>21</v>
      </c>
      <c r="B22" t="s">
        <v>593</v>
      </c>
      <c r="C22">
        <v>97800</v>
      </c>
      <c r="D22">
        <v>840</v>
      </c>
      <c r="E22" t="str">
        <f>IFERROR(IF(OR(HLOOKUP($A22,'Z-scores'!$C$2:$UD$20,3,FALSE)&gt;3,HLOOKUP(A22,'Z-scores'!$C$2:$UD$20,3,FALSE)&lt;-3),"",'Total-corrected counts'!E22),"")</f>
        <v/>
      </c>
      <c r="F22" t="str">
        <f>IFERROR(IF(OR(HLOOKUP($A22,'Z-scores'!$C$2:$UD$20,4,FALSE)&gt;3,HLOOKUP($A22,'Z-scores'!$C$2:$UD$20,4,FALSE)&lt;-3),"",'Total-corrected counts'!F22),"")</f>
        <v/>
      </c>
      <c r="G22" t="str">
        <f>IFERROR(IF(OR(HLOOKUP($A22,'Z-scores'!$C$2:$UD$20,5,FALSE)&gt;3,HLOOKUP($A22,'Z-scores'!$C$2:$UD$20,5,FALSE)&lt;-3),"",'Total-corrected counts'!G22),"")</f>
        <v/>
      </c>
      <c r="H22" t="str">
        <f>IFERROR(IF(OR(HLOOKUP($A22,'Z-scores'!$C$2:$UD$20,6,FALSE)&gt;3,HLOOKUP($A22,'Z-scores'!$C$2:$UD$20,6,FALSE)&lt;-3),"",'Total-corrected counts'!H22),"")</f>
        <v/>
      </c>
      <c r="I22" t="str">
        <f>IFERROR(IF(OR(HLOOKUP($A22,'Z-scores'!$C$2:$UD$20,7,FALSE)&gt;3,HLOOKUP($A22,'Z-scores'!$C$2:$UD$20,7,FALSE)&lt;-3),"",'Total-corrected counts'!I22),"")</f>
        <v/>
      </c>
      <c r="J22" t="str">
        <f>IFERROR(IF(OR(HLOOKUP($A22,'Z-scores'!$C$2:$UD$20,8,FALSE)&gt;3,HLOOKUP($A22,'Z-scores'!$C$2:$UD$20,8,FALSE)&lt;-3),"",'Total-corrected counts'!J22),"")</f>
        <v/>
      </c>
      <c r="K22" t="str">
        <f>IFERROR(IF(OR(HLOOKUP($A22,'Z-scores'!$C$2:$UD$20,9,FALSE)&gt;3,HLOOKUP($A22,'Z-scores'!$C$2:$UD$20,9,FALSE)&lt;-3),"",'Total-corrected counts'!K22),"")</f>
        <v/>
      </c>
      <c r="L22" t="str">
        <f>IFERROR(IF(OR(HLOOKUP($A22,'Z-scores'!$C$2:$UD$20,10,FALSE)&gt;3,HLOOKUP($A22,'Z-scores'!$C$2:$UD$20,10,FALSE)&lt;-3),"",'Total-corrected counts'!L22),"")</f>
        <v/>
      </c>
      <c r="M22" t="str">
        <f>IFERROR(IF(OR(HLOOKUP($A22,'Z-scores'!$C$2:$UD$20,11,FALSE)&gt;3,HLOOKUP($A22,'Z-scores'!$C$2:$UD$20,11,FALSE)&lt;-3),"",'Total-corrected counts'!M22),"")</f>
        <v/>
      </c>
      <c r="N22" t="str">
        <f>IFERROR(IF(OR(HLOOKUP($A22,'Z-scores'!$C$2:$UD$20,12,FALSE)&gt;3,HLOOKUP($A22,'Z-scores'!$C$2:$UD$20,12,FALSE)&lt;-3),"",'Total-corrected counts'!N22),"")</f>
        <v/>
      </c>
      <c r="O22" t="str">
        <f>IFERROR(IF(OR(HLOOKUP($A22,'Z-scores'!$C$2:$UD$20,13,FALSE)&gt;3,HLOOKUP($A22,'Z-scores'!$C$2:$UD$20,13,FALSE)&lt;-3),"",'Total-corrected counts'!O22),"")</f>
        <v/>
      </c>
      <c r="P22" t="str">
        <f>IFERROR(IF(OR(HLOOKUP($A22,'Z-scores'!$C$2:$UD$20,14,FALSE)&gt;3,HLOOKUP($A22,'Z-scores'!$C$2:$UD$20,14,FALSE)&lt;-3),"",'Total-corrected counts'!P22),"")</f>
        <v/>
      </c>
      <c r="Q22" t="str">
        <f>IFERROR(IF(OR(HLOOKUP($A22,'Z-scores'!$C$2:$UD$20,15,FALSE)&gt;3,HLOOKUP($A22,'Z-scores'!$C$2:$UD$20,15,FALSE)&lt;-3),"",'Total-corrected counts'!Q22),"")</f>
        <v/>
      </c>
      <c r="R22" t="str">
        <f>IFERROR(IF(OR(HLOOKUP($A22,'Z-scores'!$C$2:$UD$20,16,FALSE)&gt;3,HLOOKUP($A22,'Z-scores'!$C$2:$UD$20,16,FALSE)&lt;-3),"",'Total-corrected counts'!R22),"")</f>
        <v/>
      </c>
      <c r="S22" t="str">
        <f>IFERROR(IF(OR(HLOOKUP($A22,'Z-scores'!$C$2:$UD$20,17,FALSE)&gt;3,HLOOKUP($A22,'Z-scores'!$C$2:$UD$20,17,FALSE)&lt;-3),"",'Total-corrected counts'!S22),"")</f>
        <v/>
      </c>
      <c r="T22" t="str">
        <f>IFERROR(IF(OR(HLOOKUP($A22,'Z-scores'!$C$2:$UD$20,18,FALSE)&gt;3,HLOOKUP($A22,'Z-scores'!$C$2:$UD$20,18,FALSE)&lt;-3),"",'Total-corrected counts'!T22),"")</f>
        <v/>
      </c>
      <c r="U22" t="str">
        <f>IFERROR(IF(OR(HLOOKUP($A22,'Z-scores'!$C$2:$UD$20,19,FALSE)&gt;3,HLOOKUP($A22,'Z-scores'!$C$2:$UD$20,19,FALSE)&lt;-3),"",'Total-corrected counts'!U22),"")</f>
        <v/>
      </c>
      <c r="V22">
        <f t="shared" si="0"/>
        <v>1</v>
      </c>
      <c r="W22" s="10">
        <f>SUMIFS(Tabel132[Cluster],Tabel132[ID],A22)</f>
        <v>0</v>
      </c>
      <c r="X22" t="str">
        <f t="shared" si="1"/>
        <v/>
      </c>
      <c r="Y22" t="str">
        <f t="shared" si="2"/>
        <v/>
      </c>
      <c r="Z22" t="str">
        <f t="shared" si="3"/>
        <v/>
      </c>
    </row>
    <row r="23" spans="1:26" x14ac:dyDescent="0.25">
      <c r="A23">
        <v>22</v>
      </c>
      <c r="B23" t="s">
        <v>594</v>
      </c>
      <c r="C23">
        <v>27300</v>
      </c>
      <c r="D23">
        <v>315</v>
      </c>
      <c r="E23" t="str">
        <f>IFERROR(IF(OR(HLOOKUP($A23,'Z-scores'!$C$2:$UD$20,3,FALSE)&gt;3,HLOOKUP(A23,'Z-scores'!$C$2:$UD$20,3,FALSE)&lt;-3),"",'Total-corrected counts'!E23),"")</f>
        <v/>
      </c>
      <c r="F23" t="str">
        <f>IFERROR(IF(OR(HLOOKUP($A23,'Z-scores'!$C$2:$UD$20,4,FALSE)&gt;3,HLOOKUP($A23,'Z-scores'!$C$2:$UD$20,4,FALSE)&lt;-3),"",'Total-corrected counts'!F23),"")</f>
        <v/>
      </c>
      <c r="G23" t="str">
        <f>IFERROR(IF(OR(HLOOKUP($A23,'Z-scores'!$C$2:$UD$20,5,FALSE)&gt;3,HLOOKUP($A23,'Z-scores'!$C$2:$UD$20,5,FALSE)&lt;-3),"",'Total-corrected counts'!G23),"")</f>
        <v/>
      </c>
      <c r="H23" t="str">
        <f>IFERROR(IF(OR(HLOOKUP($A23,'Z-scores'!$C$2:$UD$20,6,FALSE)&gt;3,HLOOKUP($A23,'Z-scores'!$C$2:$UD$20,6,FALSE)&lt;-3),"",'Total-corrected counts'!H23),"")</f>
        <v/>
      </c>
      <c r="I23" t="str">
        <f>IFERROR(IF(OR(HLOOKUP($A23,'Z-scores'!$C$2:$UD$20,7,FALSE)&gt;3,HLOOKUP($A23,'Z-scores'!$C$2:$UD$20,7,FALSE)&lt;-3),"",'Total-corrected counts'!I23),"")</f>
        <v/>
      </c>
      <c r="J23" t="str">
        <f>IFERROR(IF(OR(HLOOKUP($A23,'Z-scores'!$C$2:$UD$20,8,FALSE)&gt;3,HLOOKUP($A23,'Z-scores'!$C$2:$UD$20,8,FALSE)&lt;-3),"",'Total-corrected counts'!J23),"")</f>
        <v/>
      </c>
      <c r="K23" t="str">
        <f>IFERROR(IF(OR(HLOOKUP($A23,'Z-scores'!$C$2:$UD$20,9,FALSE)&gt;3,HLOOKUP($A23,'Z-scores'!$C$2:$UD$20,9,FALSE)&lt;-3),"",'Total-corrected counts'!K23),"")</f>
        <v/>
      </c>
      <c r="L23" t="str">
        <f>IFERROR(IF(OR(HLOOKUP($A23,'Z-scores'!$C$2:$UD$20,10,FALSE)&gt;3,HLOOKUP($A23,'Z-scores'!$C$2:$UD$20,10,FALSE)&lt;-3),"",'Total-corrected counts'!L23),"")</f>
        <v/>
      </c>
      <c r="M23" t="str">
        <f>IFERROR(IF(OR(HLOOKUP($A23,'Z-scores'!$C$2:$UD$20,11,FALSE)&gt;3,HLOOKUP($A23,'Z-scores'!$C$2:$UD$20,11,FALSE)&lt;-3),"",'Total-corrected counts'!M23),"")</f>
        <v/>
      </c>
      <c r="N23" t="str">
        <f>IFERROR(IF(OR(HLOOKUP($A23,'Z-scores'!$C$2:$UD$20,12,FALSE)&gt;3,HLOOKUP($A23,'Z-scores'!$C$2:$UD$20,12,FALSE)&lt;-3),"",'Total-corrected counts'!N23),"")</f>
        <v/>
      </c>
      <c r="O23" t="str">
        <f>IFERROR(IF(OR(HLOOKUP($A23,'Z-scores'!$C$2:$UD$20,13,FALSE)&gt;3,HLOOKUP($A23,'Z-scores'!$C$2:$UD$20,13,FALSE)&lt;-3),"",'Total-corrected counts'!O23),"")</f>
        <v/>
      </c>
      <c r="P23" t="str">
        <f>IFERROR(IF(OR(HLOOKUP($A23,'Z-scores'!$C$2:$UD$20,14,FALSE)&gt;3,HLOOKUP($A23,'Z-scores'!$C$2:$UD$20,14,FALSE)&lt;-3),"",'Total-corrected counts'!P23),"")</f>
        <v/>
      </c>
      <c r="Q23" t="str">
        <f>IFERROR(IF(OR(HLOOKUP($A23,'Z-scores'!$C$2:$UD$20,15,FALSE)&gt;3,HLOOKUP($A23,'Z-scores'!$C$2:$UD$20,15,FALSE)&lt;-3),"",'Total-corrected counts'!Q23),"")</f>
        <v/>
      </c>
      <c r="R23" t="str">
        <f>IFERROR(IF(OR(HLOOKUP($A23,'Z-scores'!$C$2:$UD$20,16,FALSE)&gt;3,HLOOKUP($A23,'Z-scores'!$C$2:$UD$20,16,FALSE)&lt;-3),"",'Total-corrected counts'!R23),"")</f>
        <v/>
      </c>
      <c r="S23" t="str">
        <f>IFERROR(IF(OR(HLOOKUP($A23,'Z-scores'!$C$2:$UD$20,17,FALSE)&gt;3,HLOOKUP($A23,'Z-scores'!$C$2:$UD$20,17,FALSE)&lt;-3),"",'Total-corrected counts'!S23),"")</f>
        <v/>
      </c>
      <c r="T23" t="str">
        <f>IFERROR(IF(OR(HLOOKUP($A23,'Z-scores'!$C$2:$UD$20,18,FALSE)&gt;3,HLOOKUP($A23,'Z-scores'!$C$2:$UD$20,18,FALSE)&lt;-3),"",'Total-corrected counts'!T23),"")</f>
        <v/>
      </c>
      <c r="U23" t="str">
        <f>IFERROR(IF(OR(HLOOKUP($A23,'Z-scores'!$C$2:$UD$20,19,FALSE)&gt;3,HLOOKUP($A23,'Z-scores'!$C$2:$UD$20,19,FALSE)&lt;-3),"",'Total-corrected counts'!U23),"")</f>
        <v/>
      </c>
      <c r="V23">
        <f t="shared" si="0"/>
        <v>1</v>
      </c>
      <c r="W23" s="10">
        <f>SUMIFS(Tabel132[Cluster],Tabel132[ID],A23)</f>
        <v>0</v>
      </c>
      <c r="X23" t="str">
        <f t="shared" si="1"/>
        <v/>
      </c>
      <c r="Y23" t="str">
        <f t="shared" si="2"/>
        <v/>
      </c>
      <c r="Z23" t="str">
        <f t="shared" si="3"/>
        <v/>
      </c>
    </row>
    <row r="24" spans="1:26" x14ac:dyDescent="0.25">
      <c r="A24">
        <v>23</v>
      </c>
      <c r="B24" t="s">
        <v>32</v>
      </c>
      <c r="C24">
        <v>50100</v>
      </c>
      <c r="D24">
        <v>278</v>
      </c>
      <c r="E24">
        <f>IFERROR(IF(OR(HLOOKUP($A24,'Z-scores'!$C$2:$UD$20,3,FALSE)&gt;3,HLOOKUP(A24,'Z-scores'!$C$2:$UD$20,3,FALSE)&lt;-3),"",'Total-corrected counts'!E24),"")</f>
        <v>5.799579964720623</v>
      </c>
      <c r="F24">
        <f>IFERROR(IF(OR(HLOOKUP($A24,'Z-scores'!$C$2:$UD$20,4,FALSE)&gt;3,HLOOKUP($A24,'Z-scores'!$C$2:$UD$20,4,FALSE)&lt;-3),"",'Total-corrected counts'!F24),"")</f>
        <v>8.9576627390760812</v>
      </c>
      <c r="G24">
        <f>IFERROR(IF(OR(HLOOKUP($A24,'Z-scores'!$C$2:$UD$20,5,FALSE)&gt;3,HLOOKUP($A24,'Z-scores'!$C$2:$UD$20,5,FALSE)&lt;-3),"",'Total-corrected counts'!G24),"")</f>
        <v>2.931210237276936</v>
      </c>
      <c r="H24">
        <f>IFERROR(IF(OR(HLOOKUP($A24,'Z-scores'!$C$2:$UD$20,6,FALSE)&gt;3,HLOOKUP($A24,'Z-scores'!$C$2:$UD$20,6,FALSE)&lt;-3),"",'Total-corrected counts'!H24),"")</f>
        <v>8.7812307823322744</v>
      </c>
      <c r="I24">
        <f>IFERROR(IF(OR(HLOOKUP($A24,'Z-scores'!$C$2:$UD$20,7,FALSE)&gt;3,HLOOKUP($A24,'Z-scores'!$C$2:$UD$20,7,FALSE)&lt;-3),"",'Total-corrected counts'!I24),"")</f>
        <v>25.711198470626989</v>
      </c>
      <c r="J24">
        <f>IFERROR(IF(OR(HLOOKUP($A24,'Z-scores'!$C$2:$UD$20,8,FALSE)&gt;3,HLOOKUP($A24,'Z-scores'!$C$2:$UD$20,8,FALSE)&lt;-3),"",'Total-corrected counts'!J24),"")</f>
        <v>22.439898939097198</v>
      </c>
      <c r="K24">
        <f>IFERROR(IF(OR(HLOOKUP($A24,'Z-scores'!$C$2:$UD$20,9,FALSE)&gt;3,HLOOKUP($A24,'Z-scores'!$C$2:$UD$20,9,FALSE)&lt;-3),"",'Total-corrected counts'!K24),"")</f>
        <v>9.0974970734154645</v>
      </c>
      <c r="L24">
        <f>IFERROR(IF(OR(HLOOKUP($A24,'Z-scores'!$C$2:$UD$20,10,FALSE)&gt;3,HLOOKUP($A24,'Z-scores'!$C$2:$UD$20,10,FALSE)&lt;-3),"",'Total-corrected counts'!L24),"")</f>
        <v>49.142996241072325</v>
      </c>
      <c r="M24">
        <f>IFERROR(IF(OR(HLOOKUP($A24,'Z-scores'!$C$2:$UD$20,11,FALSE)&gt;3,HLOOKUP($A24,'Z-scores'!$C$2:$UD$20,11,FALSE)&lt;-3),"",'Total-corrected counts'!M24),"")</f>
        <v>36.713716867575357</v>
      </c>
      <c r="N24">
        <f>IFERROR(IF(OR(HLOOKUP($A24,'Z-scores'!$C$2:$UD$20,12,FALSE)&gt;3,HLOOKUP($A24,'Z-scores'!$C$2:$UD$20,12,FALSE)&lt;-3),"",'Total-corrected counts'!N24),"")</f>
        <v>6.9830930336773864</v>
      </c>
      <c r="O24">
        <f>IFERROR(IF(OR(HLOOKUP($A24,'Z-scores'!$C$2:$UD$20,13,FALSE)&gt;3,HLOOKUP($A24,'Z-scores'!$C$2:$UD$20,13,FALSE)&lt;-3),"",'Total-corrected counts'!O24),"")</f>
        <v>6.7306821849275122</v>
      </c>
      <c r="P24">
        <f>IFERROR(IF(OR(HLOOKUP($A24,'Z-scores'!$C$2:$UD$20,14,FALSE)&gt;3,HLOOKUP($A24,'Z-scores'!$C$2:$UD$20,14,FALSE)&lt;-3),"",'Total-corrected counts'!P24),"")</f>
        <v>20.932974734694415</v>
      </c>
      <c r="Q24">
        <f>IFERROR(IF(OR(HLOOKUP($A24,'Z-scores'!$C$2:$UD$20,15,FALSE)&gt;3,HLOOKUP($A24,'Z-scores'!$C$2:$UD$20,15,FALSE)&lt;-3),"",'Total-corrected counts'!Q24),"")</f>
        <v>12.929924877721525</v>
      </c>
      <c r="R24">
        <f>IFERROR(IF(OR(HLOOKUP($A24,'Z-scores'!$C$2:$UD$20,16,FALSE)&gt;3,HLOOKUP($A24,'Z-scores'!$C$2:$UD$20,16,FALSE)&lt;-3),"",'Total-corrected counts'!R24),"")</f>
        <v>11.964794813385666</v>
      </c>
      <c r="S24">
        <f>IFERROR(IF(OR(HLOOKUP($A24,'Z-scores'!$C$2:$UD$20,17,FALSE)&gt;3,HLOOKUP($A24,'Z-scores'!$C$2:$UD$20,17,FALSE)&lt;-3),"",'Total-corrected counts'!S24),"")</f>
        <v>11.844932355773562</v>
      </c>
      <c r="T24">
        <f>IFERROR(IF(OR(HLOOKUP($A24,'Z-scores'!$C$2:$UD$20,18,FALSE)&gt;3,HLOOKUP($A24,'Z-scores'!$C$2:$UD$20,18,FALSE)&lt;-3),"",'Total-corrected counts'!T24),"")</f>
        <v>14.329823042149266</v>
      </c>
      <c r="U24">
        <f>IFERROR(IF(OR(HLOOKUP($A24,'Z-scores'!$C$2:$UD$20,19,FALSE)&gt;3,HLOOKUP($A24,'Z-scores'!$C$2:$UD$20,19,FALSE)&lt;-3),"",'Total-corrected counts'!U24),"")</f>
        <v>15.040595722152549</v>
      </c>
      <c r="V24">
        <f t="shared" si="0"/>
        <v>1</v>
      </c>
      <c r="W24" s="10">
        <f>SUMIFS(Tabel132[Cluster],Tabel132[ID],A24)</f>
        <v>66</v>
      </c>
      <c r="X24">
        <f t="shared" si="1"/>
        <v>0.30097266993662103</v>
      </c>
      <c r="Y24">
        <f t="shared" si="2"/>
        <v>18.841665701688139</v>
      </c>
      <c r="Z24">
        <f t="shared" si="3"/>
        <v>12.594602595560236</v>
      </c>
    </row>
    <row r="25" spans="1:26" x14ac:dyDescent="0.25">
      <c r="A25">
        <v>25</v>
      </c>
      <c r="B25" t="s">
        <v>595</v>
      </c>
      <c r="C25">
        <v>118500</v>
      </c>
      <c r="D25">
        <v>1040</v>
      </c>
      <c r="E25" t="str">
        <f>IFERROR(IF(OR(HLOOKUP($A25,'Z-scores'!$C$2:$UD$20,3,FALSE)&gt;3,HLOOKUP(A25,'Z-scores'!$C$2:$UD$20,3,FALSE)&lt;-3),"",'Total-corrected counts'!E25),"")</f>
        <v/>
      </c>
      <c r="F25" t="str">
        <f>IFERROR(IF(OR(HLOOKUP($A25,'Z-scores'!$C$2:$UD$20,4,FALSE)&gt;3,HLOOKUP($A25,'Z-scores'!$C$2:$UD$20,4,FALSE)&lt;-3),"",'Total-corrected counts'!F25),"")</f>
        <v/>
      </c>
      <c r="G25" t="str">
        <f>IFERROR(IF(OR(HLOOKUP($A25,'Z-scores'!$C$2:$UD$20,5,FALSE)&gt;3,HLOOKUP($A25,'Z-scores'!$C$2:$UD$20,5,FALSE)&lt;-3),"",'Total-corrected counts'!G25),"")</f>
        <v/>
      </c>
      <c r="H25" t="str">
        <f>IFERROR(IF(OR(HLOOKUP($A25,'Z-scores'!$C$2:$UD$20,6,FALSE)&gt;3,HLOOKUP($A25,'Z-scores'!$C$2:$UD$20,6,FALSE)&lt;-3),"",'Total-corrected counts'!H25),"")</f>
        <v/>
      </c>
      <c r="I25" t="str">
        <f>IFERROR(IF(OR(HLOOKUP($A25,'Z-scores'!$C$2:$UD$20,7,FALSE)&gt;3,HLOOKUP($A25,'Z-scores'!$C$2:$UD$20,7,FALSE)&lt;-3),"",'Total-corrected counts'!I25),"")</f>
        <v/>
      </c>
      <c r="J25" t="str">
        <f>IFERROR(IF(OR(HLOOKUP($A25,'Z-scores'!$C$2:$UD$20,8,FALSE)&gt;3,HLOOKUP($A25,'Z-scores'!$C$2:$UD$20,8,FALSE)&lt;-3),"",'Total-corrected counts'!J25),"")</f>
        <v/>
      </c>
      <c r="K25" t="str">
        <f>IFERROR(IF(OR(HLOOKUP($A25,'Z-scores'!$C$2:$UD$20,9,FALSE)&gt;3,HLOOKUP($A25,'Z-scores'!$C$2:$UD$20,9,FALSE)&lt;-3),"",'Total-corrected counts'!K25),"")</f>
        <v/>
      </c>
      <c r="L25" t="str">
        <f>IFERROR(IF(OR(HLOOKUP($A25,'Z-scores'!$C$2:$UD$20,10,FALSE)&gt;3,HLOOKUP($A25,'Z-scores'!$C$2:$UD$20,10,FALSE)&lt;-3),"",'Total-corrected counts'!L25),"")</f>
        <v/>
      </c>
      <c r="M25" t="str">
        <f>IFERROR(IF(OR(HLOOKUP($A25,'Z-scores'!$C$2:$UD$20,11,FALSE)&gt;3,HLOOKUP($A25,'Z-scores'!$C$2:$UD$20,11,FALSE)&lt;-3),"",'Total-corrected counts'!M25),"")</f>
        <v/>
      </c>
      <c r="N25" t="str">
        <f>IFERROR(IF(OR(HLOOKUP($A25,'Z-scores'!$C$2:$UD$20,12,FALSE)&gt;3,HLOOKUP($A25,'Z-scores'!$C$2:$UD$20,12,FALSE)&lt;-3),"",'Total-corrected counts'!N25),"")</f>
        <v/>
      </c>
      <c r="O25" t="str">
        <f>IFERROR(IF(OR(HLOOKUP($A25,'Z-scores'!$C$2:$UD$20,13,FALSE)&gt;3,HLOOKUP($A25,'Z-scores'!$C$2:$UD$20,13,FALSE)&lt;-3),"",'Total-corrected counts'!O25),"")</f>
        <v/>
      </c>
      <c r="P25" t="str">
        <f>IFERROR(IF(OR(HLOOKUP($A25,'Z-scores'!$C$2:$UD$20,14,FALSE)&gt;3,HLOOKUP($A25,'Z-scores'!$C$2:$UD$20,14,FALSE)&lt;-3),"",'Total-corrected counts'!P25),"")</f>
        <v/>
      </c>
      <c r="Q25" t="str">
        <f>IFERROR(IF(OR(HLOOKUP($A25,'Z-scores'!$C$2:$UD$20,15,FALSE)&gt;3,HLOOKUP($A25,'Z-scores'!$C$2:$UD$20,15,FALSE)&lt;-3),"",'Total-corrected counts'!Q25),"")</f>
        <v/>
      </c>
      <c r="R25" t="str">
        <f>IFERROR(IF(OR(HLOOKUP($A25,'Z-scores'!$C$2:$UD$20,16,FALSE)&gt;3,HLOOKUP($A25,'Z-scores'!$C$2:$UD$20,16,FALSE)&lt;-3),"",'Total-corrected counts'!R25),"")</f>
        <v/>
      </c>
      <c r="S25" t="str">
        <f>IFERROR(IF(OR(HLOOKUP($A25,'Z-scores'!$C$2:$UD$20,17,FALSE)&gt;3,HLOOKUP($A25,'Z-scores'!$C$2:$UD$20,17,FALSE)&lt;-3),"",'Total-corrected counts'!S25),"")</f>
        <v/>
      </c>
      <c r="T25" t="str">
        <f>IFERROR(IF(OR(HLOOKUP($A25,'Z-scores'!$C$2:$UD$20,18,FALSE)&gt;3,HLOOKUP($A25,'Z-scores'!$C$2:$UD$20,18,FALSE)&lt;-3),"",'Total-corrected counts'!T25),"")</f>
        <v/>
      </c>
      <c r="U25" t="str">
        <f>IFERROR(IF(OR(HLOOKUP($A25,'Z-scores'!$C$2:$UD$20,19,FALSE)&gt;3,HLOOKUP($A25,'Z-scores'!$C$2:$UD$20,19,FALSE)&lt;-3),"",'Total-corrected counts'!U25),"")</f>
        <v/>
      </c>
      <c r="V25">
        <f t="shared" si="0"/>
        <v>1</v>
      </c>
      <c r="W25" s="10">
        <f>SUMIFS(Tabel132[Cluster],Tabel132[ID],A25)</f>
        <v>0</v>
      </c>
      <c r="X25" t="str">
        <f t="shared" si="1"/>
        <v/>
      </c>
      <c r="Y25" t="str">
        <f t="shared" si="2"/>
        <v/>
      </c>
      <c r="Z25" t="str">
        <f t="shared" si="3"/>
        <v/>
      </c>
    </row>
    <row r="26" spans="1:26" x14ac:dyDescent="0.25">
      <c r="A26">
        <v>26</v>
      </c>
      <c r="B26" t="s">
        <v>33</v>
      </c>
      <c r="C26">
        <v>80800</v>
      </c>
      <c r="D26">
        <v>294</v>
      </c>
      <c r="E26">
        <f>IFERROR(IF(OR(HLOOKUP($A26,'Z-scores'!$C$2:$UD$20,3,FALSE)&gt;3,HLOOKUP(A26,'Z-scores'!$C$2:$UD$20,3,FALSE)&lt;-3),"",'Total-corrected counts'!E26),"")</f>
        <v>13.278329780740387</v>
      </c>
      <c r="F26">
        <f>IFERROR(IF(OR(HLOOKUP($A26,'Z-scores'!$C$2:$UD$20,4,FALSE)&gt;3,HLOOKUP($A26,'Z-scores'!$C$2:$UD$20,4,FALSE)&lt;-3),"",'Total-corrected counts'!F26),"")</f>
        <v>0.15585676926963879</v>
      </c>
      <c r="G26">
        <f>IFERROR(IF(OR(HLOOKUP($A26,'Z-scores'!$C$2:$UD$20,5,FALSE)&gt;3,HLOOKUP($A26,'Z-scores'!$C$2:$UD$20,5,FALSE)&lt;-3),"",'Total-corrected counts'!G26),"")</f>
        <v>55.269933236902219</v>
      </c>
      <c r="H26">
        <f>IFERROR(IF(OR(HLOOKUP($A26,'Z-scores'!$C$2:$UD$20,6,FALSE)&gt;3,HLOOKUP($A26,'Z-scores'!$C$2:$UD$20,6,FALSE)&lt;-3),"",'Total-corrected counts'!H26),"")</f>
        <v>2.1429553657996889</v>
      </c>
      <c r="I26">
        <f>IFERROR(IF(OR(HLOOKUP($A26,'Z-scores'!$C$2:$UD$20,7,FALSE)&gt;3,HLOOKUP($A26,'Z-scores'!$C$2:$UD$20,7,FALSE)&lt;-3),"",'Total-corrected counts'!I26),"")</f>
        <v>2.7151912178032807</v>
      </c>
      <c r="J26">
        <f>IFERROR(IF(OR(HLOOKUP($A26,'Z-scores'!$C$2:$UD$20,8,FALSE)&gt;3,HLOOKUP($A26,'Z-scores'!$C$2:$UD$20,8,FALSE)&lt;-3),"",'Total-corrected counts'!J26),"")</f>
        <v>67.980418957005725</v>
      </c>
      <c r="K26">
        <f>IFERROR(IF(OR(HLOOKUP($A26,'Z-scores'!$C$2:$UD$20,9,FALSE)&gt;3,HLOOKUP($A26,'Z-scores'!$C$2:$UD$20,9,FALSE)&lt;-3),"",'Total-corrected counts'!K26),"")</f>
        <v>26.012598249623725</v>
      </c>
      <c r="L26">
        <f>IFERROR(IF(OR(HLOOKUP($A26,'Z-scores'!$C$2:$UD$20,10,FALSE)&gt;3,HLOOKUP($A26,'Z-scores'!$C$2:$UD$20,10,FALSE)&lt;-3),"",'Total-corrected counts'!L26),"")</f>
        <v>3.2764937371784586</v>
      </c>
      <c r="M26">
        <f>IFERROR(IF(OR(HLOOKUP($A26,'Z-scores'!$C$2:$UD$20,11,FALSE)&gt;3,HLOOKUP($A26,'Z-scores'!$C$2:$UD$20,11,FALSE)&lt;-3),"",'Total-corrected counts'!M26),"")</f>
        <v>19.499554440710202</v>
      </c>
      <c r="N26">
        <f>IFERROR(IF(OR(HLOOKUP($A26,'Z-scores'!$C$2:$UD$20,12,FALSE)&gt;3,HLOOKUP($A26,'Z-scores'!$C$2:$UD$20,12,FALSE)&lt;-3),"",'Total-corrected counts'!N26),"")</f>
        <v>14.488543420267648</v>
      </c>
      <c r="O26">
        <f>IFERROR(IF(OR(HLOOKUP($A26,'Z-scores'!$C$2:$UD$20,13,FALSE)&gt;3,HLOOKUP($A26,'Z-scores'!$C$2:$UD$20,13,FALSE)&lt;-3),"",'Total-corrected counts'!O26),"")</f>
        <v>9.0628635620048961</v>
      </c>
      <c r="P26">
        <f>IFERROR(IF(OR(HLOOKUP($A26,'Z-scores'!$C$2:$UD$20,14,FALSE)&gt;3,HLOOKUP($A26,'Z-scores'!$C$2:$UD$20,14,FALSE)&lt;-3),"",'Total-corrected counts'!P26),"")</f>
        <v>5.1670000927410271</v>
      </c>
      <c r="Q26">
        <f>IFERROR(IF(OR(HLOOKUP($A26,'Z-scores'!$C$2:$UD$20,15,FALSE)&gt;3,HLOOKUP($A26,'Z-scores'!$C$2:$UD$20,15,FALSE)&lt;-3),"",'Total-corrected counts'!Q26),"")</f>
        <v>1.2286353956205973</v>
      </c>
      <c r="R26">
        <f>IFERROR(IF(OR(HLOOKUP($A26,'Z-scores'!$C$2:$UD$20,16,FALSE)&gt;3,HLOOKUP($A26,'Z-scores'!$C$2:$UD$20,16,FALSE)&lt;-3),"",'Total-corrected counts'!R26),"")</f>
        <v>40.534448872139784</v>
      </c>
      <c r="S26">
        <f>IFERROR(IF(OR(HLOOKUP($A26,'Z-scores'!$C$2:$UD$20,17,FALSE)&gt;3,HLOOKUP($A26,'Z-scores'!$C$2:$UD$20,17,FALSE)&lt;-3),"",'Total-corrected counts'!S26),"")</f>
        <v>2.7793791778900387</v>
      </c>
      <c r="T26">
        <f>IFERROR(IF(OR(HLOOKUP($A26,'Z-scores'!$C$2:$UD$20,18,FALSE)&gt;3,HLOOKUP($A26,'Z-scores'!$C$2:$UD$20,18,FALSE)&lt;-3),"",'Total-corrected counts'!T26),"")</f>
        <v>7.8350111597362897</v>
      </c>
      <c r="U26">
        <f>IFERROR(IF(OR(HLOOKUP($A26,'Z-scores'!$C$2:$UD$20,19,FALSE)&gt;3,HLOOKUP($A26,'Z-scores'!$C$2:$UD$20,19,FALSE)&lt;-3),"",'Total-corrected counts'!U26),"")</f>
        <v>43.45543149499008</v>
      </c>
      <c r="V26">
        <f t="shared" si="0"/>
        <v>1</v>
      </c>
      <c r="W26" s="10">
        <f>SUMIFS(Tabel132[Cluster],Tabel132[ID],A26)</f>
        <v>89</v>
      </c>
      <c r="X26">
        <f t="shared" si="1"/>
        <v>0.59997116202732392</v>
      </c>
      <c r="Y26">
        <f t="shared" si="2"/>
        <v>21.147925750559256</v>
      </c>
      <c r="Z26">
        <f t="shared" si="3"/>
        <v>15.568914146923795</v>
      </c>
    </row>
    <row r="27" spans="1:26" x14ac:dyDescent="0.25">
      <c r="A27">
        <v>27</v>
      </c>
      <c r="B27" t="s">
        <v>34</v>
      </c>
      <c r="C27">
        <v>69100</v>
      </c>
      <c r="D27">
        <v>1014</v>
      </c>
      <c r="E27">
        <f>IFERROR(IF(OR(HLOOKUP($A27,'Z-scores'!$C$2:$UD$20,3,FALSE)&gt;3,HLOOKUP(A27,'Z-scores'!$C$2:$UD$20,3,FALSE)&lt;-3),"",'Total-corrected counts'!E27),"")</f>
        <v>1.6137961640961731</v>
      </c>
      <c r="F27">
        <f>IFERROR(IF(OR(HLOOKUP($A27,'Z-scores'!$C$2:$UD$20,4,FALSE)&gt;3,HLOOKUP($A27,'Z-scores'!$C$2:$UD$20,4,FALSE)&lt;-3),"",'Total-corrected counts'!F27),"")</f>
        <v>0.32811951425187108</v>
      </c>
      <c r="G27">
        <f>IFERROR(IF(OR(HLOOKUP($A27,'Z-scores'!$C$2:$UD$20,5,FALSE)&gt;3,HLOOKUP($A27,'Z-scores'!$C$2:$UD$20,5,FALSE)&lt;-3),"",'Total-corrected counts'!G27),"")</f>
        <v>0</v>
      </c>
      <c r="H27">
        <f>IFERROR(IF(OR(HLOOKUP($A27,'Z-scores'!$C$2:$UD$20,6,FALSE)&gt;3,HLOOKUP($A27,'Z-scores'!$C$2:$UD$20,6,FALSE)&lt;-3),"",'Total-corrected counts'!H27),"")</f>
        <v>7.6783417015624023E-2</v>
      </c>
      <c r="I27">
        <f>IFERROR(IF(OR(HLOOKUP($A27,'Z-scores'!$C$2:$UD$20,7,FALSE)&gt;3,HLOOKUP($A27,'Z-scores'!$C$2:$UD$20,7,FALSE)&lt;-3),"",'Total-corrected counts'!I27),"")</f>
        <v>0.33862929020222327</v>
      </c>
      <c r="J27">
        <f>IFERROR(IF(OR(HLOOKUP($A27,'Z-scores'!$C$2:$UD$20,8,FALSE)&gt;3,HLOOKUP($A27,'Z-scores'!$C$2:$UD$20,8,FALSE)&lt;-3),"",'Total-corrected counts'!J27),"")</f>
        <v>6.4099909076744357E-2</v>
      </c>
      <c r="K27">
        <f>IFERROR(IF(OR(HLOOKUP($A27,'Z-scores'!$C$2:$UD$20,9,FALSE)&gt;3,HLOOKUP($A27,'Z-scores'!$C$2:$UD$20,9,FALSE)&lt;-3),"",'Total-corrected counts'!K27),"")</f>
        <v>5.7974246056078933E-2</v>
      </c>
      <c r="L27">
        <f>IFERROR(IF(OR(HLOOKUP($A27,'Z-scores'!$C$2:$UD$20,10,FALSE)&gt;3,HLOOKUP($A27,'Z-scores'!$C$2:$UD$20,10,FALSE)&lt;-3),"",'Total-corrected counts'!L27),"")</f>
        <v>3.6954263146104278</v>
      </c>
      <c r="M27">
        <f>IFERROR(IF(OR(HLOOKUP($A27,'Z-scores'!$C$2:$UD$20,11,FALSE)&gt;3,HLOOKUP($A27,'Z-scores'!$C$2:$UD$20,11,FALSE)&lt;-3),"",'Total-corrected counts'!M27),"")</f>
        <v>0.84319906962428337</v>
      </c>
      <c r="N27">
        <f>IFERROR(IF(OR(HLOOKUP($A27,'Z-scores'!$C$2:$UD$20,12,FALSE)&gt;3,HLOOKUP($A27,'Z-scores'!$C$2:$UD$20,12,FALSE)&lt;-3),"",'Total-corrected counts'!N27),"")</f>
        <v>1.8328328172381593E-2</v>
      </c>
      <c r="O27">
        <f>IFERROR(IF(OR(HLOOKUP($A27,'Z-scores'!$C$2:$UD$20,13,FALSE)&gt;3,HLOOKUP($A27,'Z-scores'!$C$2:$UD$20,13,FALSE)&lt;-3),"",'Total-corrected counts'!O27),"")</f>
        <v>3.7018752017101322E-2</v>
      </c>
      <c r="P27">
        <f>IFERROR(IF(OR(HLOOKUP($A27,'Z-scores'!$C$2:$UD$20,14,FALSE)&gt;3,HLOOKUP($A27,'Z-scores'!$C$2:$UD$20,14,FALSE)&lt;-3),"",'Total-corrected counts'!P27),"")</f>
        <v>5.0216915706953742</v>
      </c>
      <c r="Q27">
        <f>IFERROR(IF(OR(HLOOKUP($A27,'Z-scores'!$C$2:$UD$20,15,FALSE)&gt;3,HLOOKUP($A27,'Z-scores'!$C$2:$UD$20,15,FALSE)&lt;-3),"",'Total-corrected counts'!Q27),"")</f>
        <v>0.39004298273669757</v>
      </c>
      <c r="R27">
        <f>IFERROR(IF(OR(HLOOKUP($A27,'Z-scores'!$C$2:$UD$20,16,FALSE)&gt;3,HLOOKUP($A27,'Z-scores'!$C$2:$UD$20,16,FALSE)&lt;-3),"",'Total-corrected counts'!R27),"")</f>
        <v>0.27648052314923338</v>
      </c>
      <c r="S27">
        <f>IFERROR(IF(OR(HLOOKUP($A27,'Z-scores'!$C$2:$UD$20,17,FALSE)&gt;3,HLOOKUP($A27,'Z-scores'!$C$2:$UD$20,17,FALSE)&lt;-3),"",'Total-corrected counts'!S27),"")</f>
        <v>0.81427124352247227</v>
      </c>
      <c r="T27">
        <f>IFERROR(IF(OR(HLOOKUP($A27,'Z-scores'!$C$2:$UD$20,18,FALSE)&gt;3,HLOOKUP($A27,'Z-scores'!$C$2:$UD$20,18,FALSE)&lt;-3),"",'Total-corrected counts'!T27),"")</f>
        <v>2.2078923991800732</v>
      </c>
      <c r="U27">
        <f>IFERROR(IF(OR(HLOOKUP($A27,'Z-scores'!$C$2:$UD$20,19,FALSE)&gt;3,HLOOKUP($A27,'Z-scores'!$C$2:$UD$20,19,FALSE)&lt;-3),"",'Total-corrected counts'!U27),"")</f>
        <v>0.42526785365578473</v>
      </c>
      <c r="V27">
        <f t="shared" si="0"/>
        <v>1</v>
      </c>
      <c r="W27" s="10">
        <f>SUMIFS(Tabel132[Cluster],Tabel132[ID],A27)</f>
        <v>82</v>
      </c>
      <c r="X27">
        <f t="shared" si="1"/>
        <v>0.61249097444513034</v>
      </c>
      <c r="Y27">
        <f t="shared" si="2"/>
        <v>0.77978088054815842</v>
      </c>
      <c r="Z27">
        <f t="shared" si="3"/>
        <v>1.1488742066411397</v>
      </c>
    </row>
    <row r="28" spans="1:26" x14ac:dyDescent="0.25">
      <c r="A28">
        <v>28</v>
      </c>
      <c r="B28" t="s">
        <v>596</v>
      </c>
      <c r="C28">
        <v>42400</v>
      </c>
      <c r="D28">
        <v>918</v>
      </c>
      <c r="E28" t="str">
        <f>IFERROR(IF(OR(HLOOKUP($A28,'Z-scores'!$C$2:$UD$20,3,FALSE)&gt;3,HLOOKUP(A28,'Z-scores'!$C$2:$UD$20,3,FALSE)&lt;-3),"",'Total-corrected counts'!E28),"")</f>
        <v/>
      </c>
      <c r="F28" t="str">
        <f>IFERROR(IF(OR(HLOOKUP($A28,'Z-scores'!$C$2:$UD$20,4,FALSE)&gt;3,HLOOKUP($A28,'Z-scores'!$C$2:$UD$20,4,FALSE)&lt;-3),"",'Total-corrected counts'!F28),"")</f>
        <v/>
      </c>
      <c r="G28" t="str">
        <f>IFERROR(IF(OR(HLOOKUP($A28,'Z-scores'!$C$2:$UD$20,5,FALSE)&gt;3,HLOOKUP($A28,'Z-scores'!$C$2:$UD$20,5,FALSE)&lt;-3),"",'Total-corrected counts'!G28),"")</f>
        <v/>
      </c>
      <c r="H28" t="str">
        <f>IFERROR(IF(OR(HLOOKUP($A28,'Z-scores'!$C$2:$UD$20,6,FALSE)&gt;3,HLOOKUP($A28,'Z-scores'!$C$2:$UD$20,6,FALSE)&lt;-3),"",'Total-corrected counts'!H28),"")</f>
        <v/>
      </c>
      <c r="I28" t="str">
        <f>IFERROR(IF(OR(HLOOKUP($A28,'Z-scores'!$C$2:$UD$20,7,FALSE)&gt;3,HLOOKUP($A28,'Z-scores'!$C$2:$UD$20,7,FALSE)&lt;-3),"",'Total-corrected counts'!I28),"")</f>
        <v/>
      </c>
      <c r="J28" t="str">
        <f>IFERROR(IF(OR(HLOOKUP($A28,'Z-scores'!$C$2:$UD$20,8,FALSE)&gt;3,HLOOKUP($A28,'Z-scores'!$C$2:$UD$20,8,FALSE)&lt;-3),"",'Total-corrected counts'!J28),"")</f>
        <v/>
      </c>
      <c r="K28" t="str">
        <f>IFERROR(IF(OR(HLOOKUP($A28,'Z-scores'!$C$2:$UD$20,9,FALSE)&gt;3,HLOOKUP($A28,'Z-scores'!$C$2:$UD$20,9,FALSE)&lt;-3),"",'Total-corrected counts'!K28),"")</f>
        <v/>
      </c>
      <c r="L28" t="str">
        <f>IFERROR(IF(OR(HLOOKUP($A28,'Z-scores'!$C$2:$UD$20,10,FALSE)&gt;3,HLOOKUP($A28,'Z-scores'!$C$2:$UD$20,10,FALSE)&lt;-3),"",'Total-corrected counts'!L28),"")</f>
        <v/>
      </c>
      <c r="M28" t="str">
        <f>IFERROR(IF(OR(HLOOKUP($A28,'Z-scores'!$C$2:$UD$20,11,FALSE)&gt;3,HLOOKUP($A28,'Z-scores'!$C$2:$UD$20,11,FALSE)&lt;-3),"",'Total-corrected counts'!M28),"")</f>
        <v/>
      </c>
      <c r="N28" t="str">
        <f>IFERROR(IF(OR(HLOOKUP($A28,'Z-scores'!$C$2:$UD$20,12,FALSE)&gt;3,HLOOKUP($A28,'Z-scores'!$C$2:$UD$20,12,FALSE)&lt;-3),"",'Total-corrected counts'!N28),"")</f>
        <v/>
      </c>
      <c r="O28" t="str">
        <f>IFERROR(IF(OR(HLOOKUP($A28,'Z-scores'!$C$2:$UD$20,13,FALSE)&gt;3,HLOOKUP($A28,'Z-scores'!$C$2:$UD$20,13,FALSE)&lt;-3),"",'Total-corrected counts'!O28),"")</f>
        <v/>
      </c>
      <c r="P28" t="str">
        <f>IFERROR(IF(OR(HLOOKUP($A28,'Z-scores'!$C$2:$UD$20,14,FALSE)&gt;3,HLOOKUP($A28,'Z-scores'!$C$2:$UD$20,14,FALSE)&lt;-3),"",'Total-corrected counts'!P28),"")</f>
        <v/>
      </c>
      <c r="Q28" t="str">
        <f>IFERROR(IF(OR(HLOOKUP($A28,'Z-scores'!$C$2:$UD$20,15,FALSE)&gt;3,HLOOKUP($A28,'Z-scores'!$C$2:$UD$20,15,FALSE)&lt;-3),"",'Total-corrected counts'!Q28),"")</f>
        <v/>
      </c>
      <c r="R28" t="str">
        <f>IFERROR(IF(OR(HLOOKUP($A28,'Z-scores'!$C$2:$UD$20,16,FALSE)&gt;3,HLOOKUP($A28,'Z-scores'!$C$2:$UD$20,16,FALSE)&lt;-3),"",'Total-corrected counts'!R28),"")</f>
        <v/>
      </c>
      <c r="S28" t="str">
        <f>IFERROR(IF(OR(HLOOKUP($A28,'Z-scores'!$C$2:$UD$20,17,FALSE)&gt;3,HLOOKUP($A28,'Z-scores'!$C$2:$UD$20,17,FALSE)&lt;-3),"",'Total-corrected counts'!S28),"")</f>
        <v/>
      </c>
      <c r="T28" t="str">
        <f>IFERROR(IF(OR(HLOOKUP($A28,'Z-scores'!$C$2:$UD$20,18,FALSE)&gt;3,HLOOKUP($A28,'Z-scores'!$C$2:$UD$20,18,FALSE)&lt;-3),"",'Total-corrected counts'!T28),"")</f>
        <v/>
      </c>
      <c r="U28" t="str">
        <f>IFERROR(IF(OR(HLOOKUP($A28,'Z-scores'!$C$2:$UD$20,19,FALSE)&gt;3,HLOOKUP($A28,'Z-scores'!$C$2:$UD$20,19,FALSE)&lt;-3),"",'Total-corrected counts'!U28),"")</f>
        <v/>
      </c>
      <c r="V28">
        <f t="shared" si="0"/>
        <v>1</v>
      </c>
      <c r="W28" s="10">
        <f>SUMIFS(Tabel132[Cluster],Tabel132[ID],A28)</f>
        <v>54</v>
      </c>
      <c r="X28" t="str">
        <f t="shared" si="1"/>
        <v/>
      </c>
      <c r="Y28" t="str">
        <f t="shared" si="2"/>
        <v/>
      </c>
      <c r="Z28" t="str">
        <f t="shared" si="3"/>
        <v/>
      </c>
    </row>
    <row r="29" spans="1:26" x14ac:dyDescent="0.25">
      <c r="A29">
        <v>29</v>
      </c>
      <c r="B29" t="s">
        <v>597</v>
      </c>
      <c r="C29">
        <v>103200</v>
      </c>
      <c r="D29">
        <v>871</v>
      </c>
      <c r="E29" t="str">
        <f>IFERROR(IF(OR(HLOOKUP($A29,'Z-scores'!$C$2:$UD$20,3,FALSE)&gt;3,HLOOKUP(A29,'Z-scores'!$C$2:$UD$20,3,FALSE)&lt;-3),"",'Total-corrected counts'!E29),"")</f>
        <v/>
      </c>
      <c r="F29" t="str">
        <f>IFERROR(IF(OR(HLOOKUP($A29,'Z-scores'!$C$2:$UD$20,4,FALSE)&gt;3,HLOOKUP($A29,'Z-scores'!$C$2:$UD$20,4,FALSE)&lt;-3),"",'Total-corrected counts'!F29),"")</f>
        <v/>
      </c>
      <c r="G29" t="str">
        <f>IFERROR(IF(OR(HLOOKUP($A29,'Z-scores'!$C$2:$UD$20,5,FALSE)&gt;3,HLOOKUP($A29,'Z-scores'!$C$2:$UD$20,5,FALSE)&lt;-3),"",'Total-corrected counts'!G29),"")</f>
        <v/>
      </c>
      <c r="H29" t="str">
        <f>IFERROR(IF(OR(HLOOKUP($A29,'Z-scores'!$C$2:$UD$20,6,FALSE)&gt;3,HLOOKUP($A29,'Z-scores'!$C$2:$UD$20,6,FALSE)&lt;-3),"",'Total-corrected counts'!H29),"")</f>
        <v/>
      </c>
      <c r="I29" t="str">
        <f>IFERROR(IF(OR(HLOOKUP($A29,'Z-scores'!$C$2:$UD$20,7,FALSE)&gt;3,HLOOKUP($A29,'Z-scores'!$C$2:$UD$20,7,FALSE)&lt;-3),"",'Total-corrected counts'!I29),"")</f>
        <v/>
      </c>
      <c r="J29" t="str">
        <f>IFERROR(IF(OR(HLOOKUP($A29,'Z-scores'!$C$2:$UD$20,8,FALSE)&gt;3,HLOOKUP($A29,'Z-scores'!$C$2:$UD$20,8,FALSE)&lt;-3),"",'Total-corrected counts'!J29),"")</f>
        <v/>
      </c>
      <c r="K29" t="str">
        <f>IFERROR(IF(OR(HLOOKUP($A29,'Z-scores'!$C$2:$UD$20,9,FALSE)&gt;3,HLOOKUP($A29,'Z-scores'!$C$2:$UD$20,9,FALSE)&lt;-3),"",'Total-corrected counts'!K29),"")</f>
        <v/>
      </c>
      <c r="L29" t="str">
        <f>IFERROR(IF(OR(HLOOKUP($A29,'Z-scores'!$C$2:$UD$20,10,FALSE)&gt;3,HLOOKUP($A29,'Z-scores'!$C$2:$UD$20,10,FALSE)&lt;-3),"",'Total-corrected counts'!L29),"")</f>
        <v/>
      </c>
      <c r="M29" t="str">
        <f>IFERROR(IF(OR(HLOOKUP($A29,'Z-scores'!$C$2:$UD$20,11,FALSE)&gt;3,HLOOKUP($A29,'Z-scores'!$C$2:$UD$20,11,FALSE)&lt;-3),"",'Total-corrected counts'!M29),"")</f>
        <v/>
      </c>
      <c r="N29" t="str">
        <f>IFERROR(IF(OR(HLOOKUP($A29,'Z-scores'!$C$2:$UD$20,12,FALSE)&gt;3,HLOOKUP($A29,'Z-scores'!$C$2:$UD$20,12,FALSE)&lt;-3),"",'Total-corrected counts'!N29),"")</f>
        <v/>
      </c>
      <c r="O29" t="str">
        <f>IFERROR(IF(OR(HLOOKUP($A29,'Z-scores'!$C$2:$UD$20,13,FALSE)&gt;3,HLOOKUP($A29,'Z-scores'!$C$2:$UD$20,13,FALSE)&lt;-3),"",'Total-corrected counts'!O29),"")</f>
        <v/>
      </c>
      <c r="P29" t="str">
        <f>IFERROR(IF(OR(HLOOKUP($A29,'Z-scores'!$C$2:$UD$20,14,FALSE)&gt;3,HLOOKUP($A29,'Z-scores'!$C$2:$UD$20,14,FALSE)&lt;-3),"",'Total-corrected counts'!P29),"")</f>
        <v/>
      </c>
      <c r="Q29" t="str">
        <f>IFERROR(IF(OR(HLOOKUP($A29,'Z-scores'!$C$2:$UD$20,15,FALSE)&gt;3,HLOOKUP($A29,'Z-scores'!$C$2:$UD$20,15,FALSE)&lt;-3),"",'Total-corrected counts'!Q29),"")</f>
        <v/>
      </c>
      <c r="R29" t="str">
        <f>IFERROR(IF(OR(HLOOKUP($A29,'Z-scores'!$C$2:$UD$20,16,FALSE)&gt;3,HLOOKUP($A29,'Z-scores'!$C$2:$UD$20,16,FALSE)&lt;-3),"",'Total-corrected counts'!R29),"")</f>
        <v/>
      </c>
      <c r="S29" t="str">
        <f>IFERROR(IF(OR(HLOOKUP($A29,'Z-scores'!$C$2:$UD$20,17,FALSE)&gt;3,HLOOKUP($A29,'Z-scores'!$C$2:$UD$20,17,FALSE)&lt;-3),"",'Total-corrected counts'!S29),"")</f>
        <v/>
      </c>
      <c r="T29" t="str">
        <f>IFERROR(IF(OR(HLOOKUP($A29,'Z-scores'!$C$2:$UD$20,18,FALSE)&gt;3,HLOOKUP($A29,'Z-scores'!$C$2:$UD$20,18,FALSE)&lt;-3),"",'Total-corrected counts'!T29),"")</f>
        <v/>
      </c>
      <c r="U29" t="str">
        <f>IFERROR(IF(OR(HLOOKUP($A29,'Z-scores'!$C$2:$UD$20,19,FALSE)&gt;3,HLOOKUP($A29,'Z-scores'!$C$2:$UD$20,19,FALSE)&lt;-3),"",'Total-corrected counts'!U29),"")</f>
        <v/>
      </c>
      <c r="V29">
        <f t="shared" si="0"/>
        <v>1</v>
      </c>
      <c r="W29" s="10">
        <f>SUMIFS(Tabel132[Cluster],Tabel132[ID],A29)</f>
        <v>0</v>
      </c>
      <c r="X29" t="str">
        <f t="shared" si="1"/>
        <v/>
      </c>
      <c r="Y29" t="str">
        <f t="shared" si="2"/>
        <v/>
      </c>
      <c r="Z29" t="str">
        <f t="shared" si="3"/>
        <v/>
      </c>
    </row>
    <row r="30" spans="1:26" x14ac:dyDescent="0.25">
      <c r="A30">
        <v>30</v>
      </c>
      <c r="B30" t="s">
        <v>598</v>
      </c>
      <c r="C30">
        <v>71600</v>
      </c>
      <c r="D30">
        <v>157</v>
      </c>
      <c r="E30" t="str">
        <f>IFERROR(IF(OR(HLOOKUP($A30,'Z-scores'!$C$2:$UD$20,3,FALSE)&gt;3,HLOOKUP(A30,'Z-scores'!$C$2:$UD$20,3,FALSE)&lt;-3),"",'Total-corrected counts'!E30),"")</f>
        <v/>
      </c>
      <c r="F30" t="str">
        <f>IFERROR(IF(OR(HLOOKUP($A30,'Z-scores'!$C$2:$UD$20,4,FALSE)&gt;3,HLOOKUP($A30,'Z-scores'!$C$2:$UD$20,4,FALSE)&lt;-3),"",'Total-corrected counts'!F30),"")</f>
        <v/>
      </c>
      <c r="G30" t="str">
        <f>IFERROR(IF(OR(HLOOKUP($A30,'Z-scores'!$C$2:$UD$20,5,FALSE)&gt;3,HLOOKUP($A30,'Z-scores'!$C$2:$UD$20,5,FALSE)&lt;-3),"",'Total-corrected counts'!G30),"")</f>
        <v/>
      </c>
      <c r="H30" t="str">
        <f>IFERROR(IF(OR(HLOOKUP($A30,'Z-scores'!$C$2:$UD$20,6,FALSE)&gt;3,HLOOKUP($A30,'Z-scores'!$C$2:$UD$20,6,FALSE)&lt;-3),"",'Total-corrected counts'!H30),"")</f>
        <v/>
      </c>
      <c r="I30" t="str">
        <f>IFERROR(IF(OR(HLOOKUP($A30,'Z-scores'!$C$2:$UD$20,7,FALSE)&gt;3,HLOOKUP($A30,'Z-scores'!$C$2:$UD$20,7,FALSE)&lt;-3),"",'Total-corrected counts'!I30),"")</f>
        <v/>
      </c>
      <c r="J30" t="str">
        <f>IFERROR(IF(OR(HLOOKUP($A30,'Z-scores'!$C$2:$UD$20,8,FALSE)&gt;3,HLOOKUP($A30,'Z-scores'!$C$2:$UD$20,8,FALSE)&lt;-3),"",'Total-corrected counts'!J30),"")</f>
        <v/>
      </c>
      <c r="K30" t="str">
        <f>IFERROR(IF(OR(HLOOKUP($A30,'Z-scores'!$C$2:$UD$20,9,FALSE)&gt;3,HLOOKUP($A30,'Z-scores'!$C$2:$UD$20,9,FALSE)&lt;-3),"",'Total-corrected counts'!K30),"")</f>
        <v/>
      </c>
      <c r="L30" t="str">
        <f>IFERROR(IF(OR(HLOOKUP($A30,'Z-scores'!$C$2:$UD$20,10,FALSE)&gt;3,HLOOKUP($A30,'Z-scores'!$C$2:$UD$20,10,FALSE)&lt;-3),"",'Total-corrected counts'!L30),"")</f>
        <v/>
      </c>
      <c r="M30" t="str">
        <f>IFERROR(IF(OR(HLOOKUP($A30,'Z-scores'!$C$2:$UD$20,11,FALSE)&gt;3,HLOOKUP($A30,'Z-scores'!$C$2:$UD$20,11,FALSE)&lt;-3),"",'Total-corrected counts'!M30),"")</f>
        <v/>
      </c>
      <c r="N30" t="str">
        <f>IFERROR(IF(OR(HLOOKUP($A30,'Z-scores'!$C$2:$UD$20,12,FALSE)&gt;3,HLOOKUP($A30,'Z-scores'!$C$2:$UD$20,12,FALSE)&lt;-3),"",'Total-corrected counts'!N30),"")</f>
        <v/>
      </c>
      <c r="O30" t="str">
        <f>IFERROR(IF(OR(HLOOKUP($A30,'Z-scores'!$C$2:$UD$20,13,FALSE)&gt;3,HLOOKUP($A30,'Z-scores'!$C$2:$UD$20,13,FALSE)&lt;-3),"",'Total-corrected counts'!O30),"")</f>
        <v/>
      </c>
      <c r="P30" t="str">
        <f>IFERROR(IF(OR(HLOOKUP($A30,'Z-scores'!$C$2:$UD$20,14,FALSE)&gt;3,HLOOKUP($A30,'Z-scores'!$C$2:$UD$20,14,FALSE)&lt;-3),"",'Total-corrected counts'!P30),"")</f>
        <v/>
      </c>
      <c r="Q30" t="str">
        <f>IFERROR(IF(OR(HLOOKUP($A30,'Z-scores'!$C$2:$UD$20,15,FALSE)&gt;3,HLOOKUP($A30,'Z-scores'!$C$2:$UD$20,15,FALSE)&lt;-3),"",'Total-corrected counts'!Q30),"")</f>
        <v/>
      </c>
      <c r="R30" t="str">
        <f>IFERROR(IF(OR(HLOOKUP($A30,'Z-scores'!$C$2:$UD$20,16,FALSE)&gt;3,HLOOKUP($A30,'Z-scores'!$C$2:$UD$20,16,FALSE)&lt;-3),"",'Total-corrected counts'!R30),"")</f>
        <v/>
      </c>
      <c r="S30" t="str">
        <f>IFERROR(IF(OR(HLOOKUP($A30,'Z-scores'!$C$2:$UD$20,17,FALSE)&gt;3,HLOOKUP($A30,'Z-scores'!$C$2:$UD$20,17,FALSE)&lt;-3),"",'Total-corrected counts'!S30),"")</f>
        <v/>
      </c>
      <c r="T30" t="str">
        <f>IFERROR(IF(OR(HLOOKUP($A30,'Z-scores'!$C$2:$UD$20,18,FALSE)&gt;3,HLOOKUP($A30,'Z-scores'!$C$2:$UD$20,18,FALSE)&lt;-3),"",'Total-corrected counts'!T30),"")</f>
        <v/>
      </c>
      <c r="U30" t="str">
        <f>IFERROR(IF(OR(HLOOKUP($A30,'Z-scores'!$C$2:$UD$20,19,FALSE)&gt;3,HLOOKUP($A30,'Z-scores'!$C$2:$UD$20,19,FALSE)&lt;-3),"",'Total-corrected counts'!U30),"")</f>
        <v/>
      </c>
      <c r="V30">
        <f t="shared" si="0"/>
        <v>1</v>
      </c>
      <c r="W30" s="10">
        <f>SUMIFS(Tabel132[Cluster],Tabel132[ID],A30)</f>
        <v>83</v>
      </c>
      <c r="X30" t="str">
        <f t="shared" si="1"/>
        <v/>
      </c>
      <c r="Y30" t="str">
        <f t="shared" si="2"/>
        <v/>
      </c>
      <c r="Z30" t="str">
        <f t="shared" si="3"/>
        <v/>
      </c>
    </row>
    <row r="31" spans="1:26" x14ac:dyDescent="0.25">
      <c r="A31">
        <v>31</v>
      </c>
      <c r="B31" t="s">
        <v>35</v>
      </c>
      <c r="C31">
        <v>18300</v>
      </c>
      <c r="D31">
        <v>315</v>
      </c>
      <c r="E31" t="str">
        <f>IFERROR(IF(OR(HLOOKUP($A31,'Z-scores'!$C$2:$UD$20,3,FALSE)&gt;3,HLOOKUP(A31,'Z-scores'!$C$2:$UD$20,3,FALSE)&lt;-3),"",'Total-corrected counts'!E31),"")</f>
        <v/>
      </c>
      <c r="F31" t="str">
        <f>IFERROR(IF(OR(HLOOKUP($A31,'Z-scores'!$C$2:$UD$20,4,FALSE)&gt;3,HLOOKUP($A31,'Z-scores'!$C$2:$UD$20,4,FALSE)&lt;-3),"",'Total-corrected counts'!F31),"")</f>
        <v/>
      </c>
      <c r="G31" t="str">
        <f>IFERROR(IF(OR(HLOOKUP($A31,'Z-scores'!$C$2:$UD$20,5,FALSE)&gt;3,HLOOKUP($A31,'Z-scores'!$C$2:$UD$20,5,FALSE)&lt;-3),"",'Total-corrected counts'!G31),"")</f>
        <v/>
      </c>
      <c r="H31" t="str">
        <f>IFERROR(IF(OR(HLOOKUP($A31,'Z-scores'!$C$2:$UD$20,6,FALSE)&gt;3,HLOOKUP($A31,'Z-scores'!$C$2:$UD$20,6,FALSE)&lt;-3),"",'Total-corrected counts'!H31),"")</f>
        <v/>
      </c>
      <c r="I31" t="str">
        <f>IFERROR(IF(OR(HLOOKUP($A31,'Z-scores'!$C$2:$UD$20,7,FALSE)&gt;3,HLOOKUP($A31,'Z-scores'!$C$2:$UD$20,7,FALSE)&lt;-3),"",'Total-corrected counts'!I31),"")</f>
        <v/>
      </c>
      <c r="J31" t="str">
        <f>IFERROR(IF(OR(HLOOKUP($A31,'Z-scores'!$C$2:$UD$20,8,FALSE)&gt;3,HLOOKUP($A31,'Z-scores'!$C$2:$UD$20,8,FALSE)&lt;-3),"",'Total-corrected counts'!J31),"")</f>
        <v/>
      </c>
      <c r="K31" t="str">
        <f>IFERROR(IF(OR(HLOOKUP($A31,'Z-scores'!$C$2:$UD$20,9,FALSE)&gt;3,HLOOKUP($A31,'Z-scores'!$C$2:$UD$20,9,FALSE)&lt;-3),"",'Total-corrected counts'!K31),"")</f>
        <v/>
      </c>
      <c r="L31" t="str">
        <f>IFERROR(IF(OR(HLOOKUP($A31,'Z-scores'!$C$2:$UD$20,10,FALSE)&gt;3,HLOOKUP($A31,'Z-scores'!$C$2:$UD$20,10,FALSE)&lt;-3),"",'Total-corrected counts'!L31),"")</f>
        <v/>
      </c>
      <c r="M31" t="str">
        <f>IFERROR(IF(OR(HLOOKUP($A31,'Z-scores'!$C$2:$UD$20,11,FALSE)&gt;3,HLOOKUP($A31,'Z-scores'!$C$2:$UD$20,11,FALSE)&lt;-3),"",'Total-corrected counts'!M31),"")</f>
        <v/>
      </c>
      <c r="N31" t="str">
        <f>IFERROR(IF(OR(HLOOKUP($A31,'Z-scores'!$C$2:$UD$20,12,FALSE)&gt;3,HLOOKUP($A31,'Z-scores'!$C$2:$UD$20,12,FALSE)&lt;-3),"",'Total-corrected counts'!N31),"")</f>
        <v/>
      </c>
      <c r="O31" t="str">
        <f>IFERROR(IF(OR(HLOOKUP($A31,'Z-scores'!$C$2:$UD$20,13,FALSE)&gt;3,HLOOKUP($A31,'Z-scores'!$C$2:$UD$20,13,FALSE)&lt;-3),"",'Total-corrected counts'!O31),"")</f>
        <v/>
      </c>
      <c r="P31" t="str">
        <f>IFERROR(IF(OR(HLOOKUP($A31,'Z-scores'!$C$2:$UD$20,14,FALSE)&gt;3,HLOOKUP($A31,'Z-scores'!$C$2:$UD$20,14,FALSE)&lt;-3),"",'Total-corrected counts'!P31),"")</f>
        <v/>
      </c>
      <c r="Q31" t="str">
        <f>IFERROR(IF(OR(HLOOKUP($A31,'Z-scores'!$C$2:$UD$20,15,FALSE)&gt;3,HLOOKUP($A31,'Z-scores'!$C$2:$UD$20,15,FALSE)&lt;-3),"",'Total-corrected counts'!Q31),"")</f>
        <v/>
      </c>
      <c r="R31" t="str">
        <f>IFERROR(IF(OR(HLOOKUP($A31,'Z-scores'!$C$2:$UD$20,16,FALSE)&gt;3,HLOOKUP($A31,'Z-scores'!$C$2:$UD$20,16,FALSE)&lt;-3),"",'Total-corrected counts'!R31),"")</f>
        <v/>
      </c>
      <c r="S31" t="str">
        <f>IFERROR(IF(OR(HLOOKUP($A31,'Z-scores'!$C$2:$UD$20,17,FALSE)&gt;3,HLOOKUP($A31,'Z-scores'!$C$2:$UD$20,17,FALSE)&lt;-3),"",'Total-corrected counts'!S31),"")</f>
        <v/>
      </c>
      <c r="T31" t="str">
        <f>IFERROR(IF(OR(HLOOKUP($A31,'Z-scores'!$C$2:$UD$20,18,FALSE)&gt;3,HLOOKUP($A31,'Z-scores'!$C$2:$UD$20,18,FALSE)&lt;-3),"",'Total-corrected counts'!T31),"")</f>
        <v/>
      </c>
      <c r="U31" t="str">
        <f>IFERROR(IF(OR(HLOOKUP($A31,'Z-scores'!$C$2:$UD$20,19,FALSE)&gt;3,HLOOKUP($A31,'Z-scores'!$C$2:$UD$20,19,FALSE)&lt;-3),"",'Total-corrected counts'!U31),"")</f>
        <v/>
      </c>
      <c r="V31">
        <f t="shared" si="0"/>
        <v>1</v>
      </c>
      <c r="W31" s="10">
        <f>SUMIFS(Tabel132[Cluster],Tabel132[ID],A31)</f>
        <v>0</v>
      </c>
      <c r="X31" t="str">
        <f t="shared" si="1"/>
        <v/>
      </c>
      <c r="Y31" t="str">
        <f t="shared" si="2"/>
        <v/>
      </c>
      <c r="Z31" t="str">
        <f t="shared" si="3"/>
        <v/>
      </c>
    </row>
    <row r="32" spans="1:26" x14ac:dyDescent="0.25">
      <c r="A32">
        <v>33</v>
      </c>
      <c r="B32" t="s">
        <v>36</v>
      </c>
      <c r="C32">
        <v>16700</v>
      </c>
      <c r="D32">
        <v>385</v>
      </c>
      <c r="E32">
        <f>IFERROR(IF(OR(HLOOKUP($A32,'Z-scores'!$C$2:$UD$20,3,FALSE)&gt;3,HLOOKUP(A32,'Z-scores'!$C$2:$UD$20,3,FALSE)&lt;-3),"",'Total-corrected counts'!E32),"")</f>
        <v>10.116111139751013</v>
      </c>
      <c r="F32">
        <f>IFERROR(IF(OR(HLOOKUP($A32,'Z-scores'!$C$2:$UD$20,4,FALSE)&gt;3,HLOOKUP($A32,'Z-scores'!$C$2:$UD$20,4,FALSE)&lt;-3),"",'Total-corrected counts'!F32),"")</f>
        <v>2.058949951930491</v>
      </c>
      <c r="G32">
        <f>IFERROR(IF(OR(HLOOKUP($A32,'Z-scores'!$C$2:$UD$20,5,FALSE)&gt;3,HLOOKUP($A32,'Z-scores'!$C$2:$UD$20,5,FALSE)&lt;-3),"",'Total-corrected counts'!G32),"")</f>
        <v>10.143397625216064</v>
      </c>
      <c r="H32">
        <f>IFERROR(IF(OR(HLOOKUP($A32,'Z-scores'!$C$2:$UD$20,6,FALSE)&gt;3,HLOOKUP($A32,'Z-scores'!$C$2:$UD$20,6,FALSE)&lt;-3),"",'Total-corrected counts'!H32),"")</f>
        <v>38.238141673780767</v>
      </c>
      <c r="I32">
        <f>IFERROR(IF(OR(HLOOKUP($A32,'Z-scores'!$C$2:$UD$20,7,FALSE)&gt;3,HLOOKUP($A32,'Z-scores'!$C$2:$UD$20,7,FALSE)&lt;-3),"",'Total-corrected counts'!I32),"")</f>
        <v>12.707833726861613</v>
      </c>
      <c r="J32">
        <f>IFERROR(IF(OR(HLOOKUP($A32,'Z-scores'!$C$2:$UD$20,8,FALSE)&gt;3,HLOOKUP($A32,'Z-scores'!$C$2:$UD$20,8,FALSE)&lt;-3),"",'Total-corrected counts'!J32),"")</f>
        <v>36.601048082821023</v>
      </c>
      <c r="K32">
        <f>IFERROR(IF(OR(HLOOKUP($A32,'Z-scores'!$C$2:$UD$20,9,FALSE)&gt;3,HLOOKUP($A32,'Z-scores'!$C$2:$UD$20,9,FALSE)&lt;-3),"",'Total-corrected counts'!K32),"")</f>
        <v>98.061207425163047</v>
      </c>
      <c r="L32">
        <f>IFERROR(IF(OR(HLOOKUP($A32,'Z-scores'!$C$2:$UD$20,10,FALSE)&gt;3,HLOOKUP($A32,'Z-scores'!$C$2:$UD$20,10,FALSE)&lt;-3),"",'Total-corrected counts'!L32),"")</f>
        <v>15.244736001919152</v>
      </c>
      <c r="M32">
        <f>IFERROR(IF(OR(HLOOKUP($A32,'Z-scores'!$C$2:$UD$20,11,FALSE)&gt;3,HLOOKUP($A32,'Z-scores'!$C$2:$UD$20,11,FALSE)&lt;-3),"",'Total-corrected counts'!M32),"")</f>
        <v>57.342144379640473</v>
      </c>
      <c r="N32">
        <f>IFERROR(IF(OR(HLOOKUP($A32,'Z-scores'!$C$2:$UD$20,12,FALSE)&gt;3,HLOOKUP($A32,'Z-scores'!$C$2:$UD$20,12,FALSE)&lt;-3),"",'Total-corrected counts'!N32),"")</f>
        <v>81.991776079149048</v>
      </c>
      <c r="O32">
        <f>IFERROR(IF(OR(HLOOKUP($A32,'Z-scores'!$C$2:$UD$20,13,FALSE)&gt;3,HLOOKUP($A32,'Z-scores'!$C$2:$UD$20,13,FALSE)&lt;-3),"",'Total-corrected counts'!O32),"")</f>
        <v>71.688495951662929</v>
      </c>
      <c r="P32">
        <f>IFERROR(IF(OR(HLOOKUP($A32,'Z-scores'!$C$2:$UD$20,14,FALSE)&gt;3,HLOOKUP($A32,'Z-scores'!$C$2:$UD$20,14,FALSE)&lt;-3),"",'Total-corrected counts'!P32),"")</f>
        <v>90.877659199375685</v>
      </c>
      <c r="Q32">
        <f>IFERROR(IF(OR(HLOOKUP($A32,'Z-scores'!$C$2:$UD$20,15,FALSE)&gt;3,HLOOKUP($A32,'Z-scores'!$C$2:$UD$20,15,FALSE)&lt;-3),"",'Total-corrected counts'!Q32),"")</f>
        <v>22.173943568581258</v>
      </c>
      <c r="R32">
        <f>IFERROR(IF(OR(HLOOKUP($A32,'Z-scores'!$C$2:$UD$20,16,FALSE)&gt;3,HLOOKUP($A32,'Z-scores'!$C$2:$UD$20,16,FALSE)&lt;-3),"",'Total-corrected counts'!R32),"")</f>
        <v>30.949790736299686</v>
      </c>
      <c r="S32">
        <f>IFERROR(IF(OR(HLOOKUP($A32,'Z-scores'!$C$2:$UD$20,17,FALSE)&gt;3,HLOOKUP($A32,'Z-scores'!$C$2:$UD$20,17,FALSE)&lt;-3),"",'Total-corrected counts'!S32),"")</f>
        <v>21.301335730547873</v>
      </c>
      <c r="T32">
        <f>IFERROR(IF(OR(HLOOKUP($A32,'Z-scores'!$C$2:$UD$20,18,FALSE)&gt;3,HLOOKUP($A32,'Z-scores'!$C$2:$UD$20,18,FALSE)&lt;-3),"",'Total-corrected counts'!T32),"")</f>
        <v>40.781576727267726</v>
      </c>
      <c r="U32">
        <f>IFERROR(IF(OR(HLOOKUP($A32,'Z-scores'!$C$2:$UD$20,19,FALSE)&gt;3,HLOOKUP($A32,'Z-scores'!$C$2:$UD$20,19,FALSE)&lt;-3),"",'Total-corrected counts'!U32),"")</f>
        <v>92.157279674366322</v>
      </c>
      <c r="V32">
        <f t="shared" si="0"/>
        <v>1</v>
      </c>
      <c r="W32" s="10">
        <f>SUMIFS(Tabel132[Cluster],Tabel132[ID],A32)</f>
        <v>20</v>
      </c>
      <c r="X32">
        <f t="shared" si="1"/>
        <v>0.1111720898520849</v>
      </c>
      <c r="Y32">
        <f t="shared" si="2"/>
        <v>31.168174445231518</v>
      </c>
      <c r="Z32">
        <f t="shared" si="3"/>
        <v>56.490232208406312</v>
      </c>
    </row>
    <row r="33" spans="1:26" x14ac:dyDescent="0.25">
      <c r="A33">
        <v>34</v>
      </c>
      <c r="B33" t="s">
        <v>599</v>
      </c>
      <c r="C33">
        <v>118600</v>
      </c>
      <c r="D33">
        <v>1040</v>
      </c>
      <c r="E33" t="str">
        <f>IFERROR(IF(OR(HLOOKUP($A33,'Z-scores'!$C$2:$UD$20,3,FALSE)&gt;3,HLOOKUP(A33,'Z-scores'!$C$2:$UD$20,3,FALSE)&lt;-3),"",'Total-corrected counts'!E33),"")</f>
        <v/>
      </c>
      <c r="F33" t="str">
        <f>IFERROR(IF(OR(HLOOKUP($A33,'Z-scores'!$C$2:$UD$20,4,FALSE)&gt;3,HLOOKUP($A33,'Z-scores'!$C$2:$UD$20,4,FALSE)&lt;-3),"",'Total-corrected counts'!F33),"")</f>
        <v/>
      </c>
      <c r="G33" t="str">
        <f>IFERROR(IF(OR(HLOOKUP($A33,'Z-scores'!$C$2:$UD$20,5,FALSE)&gt;3,HLOOKUP($A33,'Z-scores'!$C$2:$UD$20,5,FALSE)&lt;-3),"",'Total-corrected counts'!G33),"")</f>
        <v/>
      </c>
      <c r="H33" t="str">
        <f>IFERROR(IF(OR(HLOOKUP($A33,'Z-scores'!$C$2:$UD$20,6,FALSE)&gt;3,HLOOKUP($A33,'Z-scores'!$C$2:$UD$20,6,FALSE)&lt;-3),"",'Total-corrected counts'!H33),"")</f>
        <v/>
      </c>
      <c r="I33" t="str">
        <f>IFERROR(IF(OR(HLOOKUP($A33,'Z-scores'!$C$2:$UD$20,7,FALSE)&gt;3,HLOOKUP($A33,'Z-scores'!$C$2:$UD$20,7,FALSE)&lt;-3),"",'Total-corrected counts'!I33),"")</f>
        <v/>
      </c>
      <c r="J33" t="str">
        <f>IFERROR(IF(OR(HLOOKUP($A33,'Z-scores'!$C$2:$UD$20,8,FALSE)&gt;3,HLOOKUP($A33,'Z-scores'!$C$2:$UD$20,8,FALSE)&lt;-3),"",'Total-corrected counts'!J33),"")</f>
        <v/>
      </c>
      <c r="K33" t="str">
        <f>IFERROR(IF(OR(HLOOKUP($A33,'Z-scores'!$C$2:$UD$20,9,FALSE)&gt;3,HLOOKUP($A33,'Z-scores'!$C$2:$UD$20,9,FALSE)&lt;-3),"",'Total-corrected counts'!K33),"")</f>
        <v/>
      </c>
      <c r="L33" t="str">
        <f>IFERROR(IF(OR(HLOOKUP($A33,'Z-scores'!$C$2:$UD$20,10,FALSE)&gt;3,HLOOKUP($A33,'Z-scores'!$C$2:$UD$20,10,FALSE)&lt;-3),"",'Total-corrected counts'!L33),"")</f>
        <v/>
      </c>
      <c r="M33" t="str">
        <f>IFERROR(IF(OR(HLOOKUP($A33,'Z-scores'!$C$2:$UD$20,11,FALSE)&gt;3,HLOOKUP($A33,'Z-scores'!$C$2:$UD$20,11,FALSE)&lt;-3),"",'Total-corrected counts'!M33),"")</f>
        <v/>
      </c>
      <c r="N33" t="str">
        <f>IFERROR(IF(OR(HLOOKUP($A33,'Z-scores'!$C$2:$UD$20,12,FALSE)&gt;3,HLOOKUP($A33,'Z-scores'!$C$2:$UD$20,12,FALSE)&lt;-3),"",'Total-corrected counts'!N33),"")</f>
        <v/>
      </c>
      <c r="O33" t="str">
        <f>IFERROR(IF(OR(HLOOKUP($A33,'Z-scores'!$C$2:$UD$20,13,FALSE)&gt;3,HLOOKUP($A33,'Z-scores'!$C$2:$UD$20,13,FALSE)&lt;-3),"",'Total-corrected counts'!O33),"")</f>
        <v/>
      </c>
      <c r="P33" t="str">
        <f>IFERROR(IF(OR(HLOOKUP($A33,'Z-scores'!$C$2:$UD$20,14,FALSE)&gt;3,HLOOKUP($A33,'Z-scores'!$C$2:$UD$20,14,FALSE)&lt;-3),"",'Total-corrected counts'!P33),"")</f>
        <v/>
      </c>
      <c r="Q33" t="str">
        <f>IFERROR(IF(OR(HLOOKUP($A33,'Z-scores'!$C$2:$UD$20,15,FALSE)&gt;3,HLOOKUP($A33,'Z-scores'!$C$2:$UD$20,15,FALSE)&lt;-3),"",'Total-corrected counts'!Q33),"")</f>
        <v/>
      </c>
      <c r="R33" t="str">
        <f>IFERROR(IF(OR(HLOOKUP($A33,'Z-scores'!$C$2:$UD$20,16,FALSE)&gt;3,HLOOKUP($A33,'Z-scores'!$C$2:$UD$20,16,FALSE)&lt;-3),"",'Total-corrected counts'!R33),"")</f>
        <v/>
      </c>
      <c r="S33" t="str">
        <f>IFERROR(IF(OR(HLOOKUP($A33,'Z-scores'!$C$2:$UD$20,17,FALSE)&gt;3,HLOOKUP($A33,'Z-scores'!$C$2:$UD$20,17,FALSE)&lt;-3),"",'Total-corrected counts'!S33),"")</f>
        <v/>
      </c>
      <c r="T33" t="str">
        <f>IFERROR(IF(OR(HLOOKUP($A33,'Z-scores'!$C$2:$UD$20,18,FALSE)&gt;3,HLOOKUP($A33,'Z-scores'!$C$2:$UD$20,18,FALSE)&lt;-3),"",'Total-corrected counts'!T33),"")</f>
        <v/>
      </c>
      <c r="U33" t="str">
        <f>IFERROR(IF(OR(HLOOKUP($A33,'Z-scores'!$C$2:$UD$20,19,FALSE)&gt;3,HLOOKUP($A33,'Z-scores'!$C$2:$UD$20,19,FALSE)&lt;-3),"",'Total-corrected counts'!U33),"")</f>
        <v/>
      </c>
      <c r="V33">
        <f t="shared" si="0"/>
        <v>1</v>
      </c>
      <c r="W33" s="10">
        <f>SUMIFS(Tabel132[Cluster],Tabel132[ID],A33)</f>
        <v>0</v>
      </c>
      <c r="X33" t="str">
        <f t="shared" si="1"/>
        <v/>
      </c>
      <c r="Y33" t="str">
        <f t="shared" si="2"/>
        <v/>
      </c>
      <c r="Z33" t="str">
        <f t="shared" si="3"/>
        <v/>
      </c>
    </row>
    <row r="34" spans="1:26" x14ac:dyDescent="0.25">
      <c r="A34">
        <v>35</v>
      </c>
      <c r="B34" t="s">
        <v>37</v>
      </c>
      <c r="C34">
        <v>82800</v>
      </c>
      <c r="D34">
        <v>323</v>
      </c>
      <c r="E34">
        <f>IFERROR(IF(OR(HLOOKUP($A34,'Z-scores'!$C$2:$UD$20,3,FALSE)&gt;3,HLOOKUP(A34,'Z-scores'!$C$2:$UD$20,3,FALSE)&lt;-3),"",'Total-corrected counts'!E34),"")</f>
        <v>0</v>
      </c>
      <c r="F34">
        <f>IFERROR(IF(OR(HLOOKUP($A34,'Z-scores'!$C$2:$UD$20,4,FALSE)&gt;3,HLOOKUP($A34,'Z-scores'!$C$2:$UD$20,4,FALSE)&lt;-3),"",'Total-corrected counts'!F34),"")</f>
        <v>0</v>
      </c>
      <c r="G34">
        <f>IFERROR(IF(OR(HLOOKUP($A34,'Z-scores'!$C$2:$UD$20,5,FALSE)&gt;3,HLOOKUP($A34,'Z-scores'!$C$2:$UD$20,5,FALSE)&lt;-3),"",'Total-corrected counts'!G34),"")</f>
        <v>2.0145774826645608E-2</v>
      </c>
      <c r="H34">
        <f>IFERROR(IF(OR(HLOOKUP($A34,'Z-scores'!$C$2:$UD$20,6,FALSE)&gt;3,HLOOKUP($A34,'Z-scores'!$C$2:$UD$20,6,FALSE)&lt;-3),"",'Total-corrected counts'!H34),"")</f>
        <v>0</v>
      </c>
      <c r="I34">
        <f>IFERROR(IF(OR(HLOOKUP($A34,'Z-scores'!$C$2:$UD$20,7,FALSE)&gt;3,HLOOKUP($A34,'Z-scores'!$C$2:$UD$20,7,FALSE)&lt;-3),"",'Total-corrected counts'!I34),"")</f>
        <v>0</v>
      </c>
      <c r="J34" t="str">
        <f>IFERROR(IF(OR(HLOOKUP($A34,'Z-scores'!$C$2:$UD$20,8,FALSE)&gt;3,HLOOKUP($A34,'Z-scores'!$C$2:$UD$20,8,FALSE)&lt;-3),"",'Total-corrected counts'!J34),"")</f>
        <v/>
      </c>
      <c r="K34">
        <f>IFERROR(IF(OR(HLOOKUP($A34,'Z-scores'!$C$2:$UD$20,9,FALSE)&gt;3,HLOOKUP($A34,'Z-scores'!$C$2:$UD$20,9,FALSE)&lt;-3),"",'Total-corrected counts'!K34),"")</f>
        <v>1.3378672166787446E-2</v>
      </c>
      <c r="L34">
        <f>IFERROR(IF(OR(HLOOKUP($A34,'Z-scores'!$C$2:$UD$20,10,FALSE)&gt;3,HLOOKUP($A34,'Z-scores'!$C$2:$UD$20,10,FALSE)&lt;-3),"",'Total-corrected counts'!L34),"")</f>
        <v>0</v>
      </c>
      <c r="M34">
        <f>IFERROR(IF(OR(HLOOKUP($A34,'Z-scores'!$C$2:$UD$20,11,FALSE)&gt;3,HLOOKUP($A34,'Z-scores'!$C$2:$UD$20,11,FALSE)&lt;-3),"",'Total-corrected counts'!M34),"")</f>
        <v>0</v>
      </c>
      <c r="N34">
        <f>IFERROR(IF(OR(HLOOKUP($A34,'Z-scores'!$C$2:$UD$20,12,FALSE)&gt;3,HLOOKUP($A34,'Z-scores'!$C$2:$UD$20,12,FALSE)&lt;-3),"",'Total-corrected counts'!N34),"")</f>
        <v>0</v>
      </c>
      <c r="O34">
        <f>IFERROR(IF(OR(HLOOKUP($A34,'Z-scores'!$C$2:$UD$20,13,FALSE)&gt;3,HLOOKUP($A34,'Z-scores'!$C$2:$UD$20,13,FALSE)&lt;-3),"",'Total-corrected counts'!O34),"")</f>
        <v>0</v>
      </c>
      <c r="P34">
        <f>IFERROR(IF(OR(HLOOKUP($A34,'Z-scores'!$C$2:$UD$20,14,FALSE)&gt;3,HLOOKUP($A34,'Z-scores'!$C$2:$UD$20,14,FALSE)&lt;-3),"",'Total-corrected counts'!P34),"")</f>
        <v>0</v>
      </c>
      <c r="Q34">
        <f>IFERROR(IF(OR(HLOOKUP($A34,'Z-scores'!$C$2:$UD$20,15,FALSE)&gt;3,HLOOKUP($A34,'Z-scores'!$C$2:$UD$20,15,FALSE)&lt;-3),"",'Total-corrected counts'!Q34),"")</f>
        <v>0</v>
      </c>
      <c r="R34">
        <f>IFERROR(IF(OR(HLOOKUP($A34,'Z-scores'!$C$2:$UD$20,16,FALSE)&gt;3,HLOOKUP($A34,'Z-scores'!$C$2:$UD$20,16,FALSE)&lt;-3),"",'Total-corrected counts'!R34),"")</f>
        <v>2.4041784621672467E-2</v>
      </c>
      <c r="S34">
        <f>IFERROR(IF(OR(HLOOKUP($A34,'Z-scores'!$C$2:$UD$20,17,FALSE)&gt;3,HLOOKUP($A34,'Z-scores'!$C$2:$UD$20,17,FALSE)&lt;-3),"",'Total-corrected counts'!S34),"")</f>
        <v>0</v>
      </c>
      <c r="T34">
        <f>IFERROR(IF(OR(HLOOKUP($A34,'Z-scores'!$C$2:$UD$20,18,FALSE)&gt;3,HLOOKUP($A34,'Z-scores'!$C$2:$UD$20,18,FALSE)&lt;-3),"",'Total-corrected counts'!T34),"")</f>
        <v>0</v>
      </c>
      <c r="U34">
        <f>IFERROR(IF(OR(HLOOKUP($A34,'Z-scores'!$C$2:$UD$20,19,FALSE)&gt;3,HLOOKUP($A34,'Z-scores'!$C$2:$UD$20,19,FALSE)&lt;-3),"",'Total-corrected counts'!U34),"")</f>
        <v>0.12584456893895671</v>
      </c>
      <c r="V34">
        <f t="shared" si="0"/>
        <v>1</v>
      </c>
      <c r="W34" s="10">
        <f>SUMIFS(Tabel132[Cluster],Tabel132[ID],A34)</f>
        <v>91</v>
      </c>
      <c r="X34">
        <f t="shared" si="1"/>
        <v>0.3740366794302824</v>
      </c>
      <c r="Y34">
        <f t="shared" si="2"/>
        <v>4.1905558741791322E-3</v>
      </c>
      <c r="Z34">
        <f t="shared" si="3"/>
        <v>1.8735794195078648E-2</v>
      </c>
    </row>
    <row r="35" spans="1:26" x14ac:dyDescent="0.25">
      <c r="A35">
        <v>36</v>
      </c>
      <c r="B35" t="s">
        <v>38</v>
      </c>
      <c r="C35">
        <v>9200</v>
      </c>
      <c r="D35">
        <v>1057</v>
      </c>
      <c r="E35">
        <f>IFERROR(IF(OR(HLOOKUP($A35,'Z-scores'!$C$2:$UD$20,3,FALSE)&gt;3,HLOOKUP(A35,'Z-scores'!$C$2:$UD$20,3,FALSE)&lt;-3),"",'Total-corrected counts'!E35),"")</f>
        <v>10.465393411378308</v>
      </c>
      <c r="F35">
        <f>IFERROR(IF(OR(HLOOKUP($A35,'Z-scores'!$C$2:$UD$20,4,FALSE)&gt;3,HLOOKUP($A35,'Z-scores'!$C$2:$UD$20,4,FALSE)&lt;-3),"",'Total-corrected counts'!F35),"")</f>
        <v>18.612579445937389</v>
      </c>
      <c r="G35">
        <f>IFERROR(IF(OR(HLOOKUP($A35,'Z-scores'!$C$2:$UD$20,5,FALSE)&gt;3,HLOOKUP($A35,'Z-scores'!$C$2:$UD$20,5,FALSE)&lt;-3),"",'Total-corrected counts'!G35),"")</f>
        <v>10.002377201429544</v>
      </c>
      <c r="H35">
        <f>IFERROR(IF(OR(HLOOKUP($A35,'Z-scores'!$C$2:$UD$20,6,FALSE)&gt;3,HLOOKUP($A35,'Z-scores'!$C$2:$UD$20,6,FALSE)&lt;-3),"",'Total-corrected counts'!H35),"")</f>
        <v>40.702191328918516</v>
      </c>
      <c r="I35">
        <f>IFERROR(IF(OR(HLOOKUP($A35,'Z-scores'!$C$2:$UD$20,7,FALSE)&gt;3,HLOOKUP($A35,'Z-scores'!$C$2:$UD$20,7,FALSE)&lt;-3),"",'Total-corrected counts'!I35),"")</f>
        <v>20.416267751101316</v>
      </c>
      <c r="J35">
        <f>IFERROR(IF(OR(HLOOKUP($A35,'Z-scores'!$C$2:$UD$20,8,FALSE)&gt;3,HLOOKUP($A35,'Z-scores'!$C$2:$UD$20,8,FALSE)&lt;-3),"",'Total-corrected counts'!J35),"")</f>
        <v>18.914403939876259</v>
      </c>
      <c r="K35">
        <f>IFERROR(IF(OR(HLOOKUP($A35,'Z-scores'!$C$2:$UD$20,9,FALSE)&gt;3,HLOOKUP($A35,'Z-scores'!$C$2:$UD$20,9,FALSE)&lt;-3),"",'Total-corrected counts'!K35),"")</f>
        <v>17.829310440938738</v>
      </c>
      <c r="L35">
        <f>IFERROR(IF(OR(HLOOKUP($A35,'Z-scores'!$C$2:$UD$20,10,FALSE)&gt;3,HLOOKUP($A35,'Z-scores'!$C$2:$UD$20,10,FALSE)&lt;-3),"",'Total-corrected counts'!L35),"")</f>
        <v>13.820365238650455</v>
      </c>
      <c r="M35">
        <f>IFERROR(IF(OR(HLOOKUP($A35,'Z-scores'!$C$2:$UD$20,11,FALSE)&gt;3,HLOOKUP($A35,'Z-scores'!$C$2:$UD$20,11,FALSE)&lt;-3),"",'Total-corrected counts'!M35),"")</f>
        <v>21.75269293823083</v>
      </c>
      <c r="N35">
        <f>IFERROR(IF(OR(HLOOKUP($A35,'Z-scores'!$C$2:$UD$20,12,FALSE)&gt;3,HLOOKUP($A35,'Z-scores'!$C$2:$UD$20,12,FALSE)&lt;-3),"",'Total-corrected counts'!N35),"")</f>
        <v>4.7836936529915954</v>
      </c>
      <c r="O35">
        <f>IFERROR(IF(OR(HLOOKUP($A35,'Z-scores'!$C$2:$UD$20,13,FALSE)&gt;3,HLOOKUP($A35,'Z-scores'!$C$2:$UD$20,13,FALSE)&lt;-3),"",'Total-corrected counts'!O35),"")</f>
        <v>25.950145163988022</v>
      </c>
      <c r="P35">
        <f>IFERROR(IF(OR(HLOOKUP($A35,'Z-scores'!$C$2:$UD$20,14,FALSE)&gt;3,HLOOKUP($A35,'Z-scores'!$C$2:$UD$20,14,FALSE)&lt;-3),"",'Total-corrected counts'!P35),"")</f>
        <v>11.54347994250911</v>
      </c>
      <c r="Q35">
        <f>IFERROR(IF(OR(HLOOKUP($A35,'Z-scores'!$C$2:$UD$20,15,FALSE)&gt;3,HLOOKUP($A35,'Z-scores'!$C$2:$UD$20,15,FALSE)&lt;-3),"",'Total-corrected counts'!Q35),"")</f>
        <v>6.8257521978922071</v>
      </c>
      <c r="R35">
        <f>IFERROR(IF(OR(HLOOKUP($A35,'Z-scores'!$C$2:$UD$20,16,FALSE)&gt;3,HLOOKUP($A35,'Z-scores'!$C$2:$UD$20,16,FALSE)&lt;-3),"",'Total-corrected counts'!R35),"")</f>
        <v>27.559899104643868</v>
      </c>
      <c r="S35">
        <f>IFERROR(IF(OR(HLOOKUP($A35,'Z-scores'!$C$2:$UD$20,17,FALSE)&gt;3,HLOOKUP($A35,'Z-scores'!$C$2:$UD$20,17,FALSE)&lt;-3),"",'Total-corrected counts'!S35),"")</f>
        <v>39.796149908421626</v>
      </c>
      <c r="T35">
        <f>IFERROR(IF(OR(HLOOKUP($A35,'Z-scores'!$C$2:$UD$20,18,FALSE)&gt;3,HLOOKUP($A35,'Z-scores'!$C$2:$UD$20,18,FALSE)&lt;-3),"",'Total-corrected counts'!T35),"")</f>
        <v>9.4415320883225693</v>
      </c>
      <c r="U35">
        <f>IFERROR(IF(OR(HLOOKUP($A35,'Z-scores'!$C$2:$UD$20,19,FALSE)&gt;3,HLOOKUP($A35,'Z-scores'!$C$2:$UD$20,19,FALSE)&lt;-3),"",'Total-corrected counts'!U35),"")</f>
        <v>13.508763555412834</v>
      </c>
      <c r="V35">
        <f t="shared" si="0"/>
        <v>1</v>
      </c>
      <c r="W35" s="10">
        <f>SUMIFS(Tabel132[Cluster],Tabel132[ID],A35)</f>
        <v>12</v>
      </c>
      <c r="X35">
        <f t="shared" si="1"/>
        <v>0.74268591707742226</v>
      </c>
      <c r="Y35">
        <f t="shared" si="2"/>
        <v>19.168397966273485</v>
      </c>
      <c r="Z35">
        <f t="shared" si="3"/>
        <v>17.426176951772732</v>
      </c>
    </row>
    <row r="36" spans="1:26" x14ac:dyDescent="0.25">
      <c r="A36">
        <v>37</v>
      </c>
      <c r="B36" t="s">
        <v>600</v>
      </c>
      <c r="C36">
        <v>112500</v>
      </c>
      <c r="D36">
        <v>768</v>
      </c>
      <c r="E36" t="str">
        <f>IFERROR(IF(OR(HLOOKUP($A36,'Z-scores'!$C$2:$UD$20,3,FALSE)&gt;3,HLOOKUP(A36,'Z-scores'!$C$2:$UD$20,3,FALSE)&lt;-3),"",'Total-corrected counts'!E36),"")</f>
        <v/>
      </c>
      <c r="F36" t="str">
        <f>IFERROR(IF(OR(HLOOKUP($A36,'Z-scores'!$C$2:$UD$20,4,FALSE)&gt;3,HLOOKUP($A36,'Z-scores'!$C$2:$UD$20,4,FALSE)&lt;-3),"",'Total-corrected counts'!F36),"")</f>
        <v/>
      </c>
      <c r="G36" t="str">
        <f>IFERROR(IF(OR(HLOOKUP($A36,'Z-scores'!$C$2:$UD$20,5,FALSE)&gt;3,HLOOKUP($A36,'Z-scores'!$C$2:$UD$20,5,FALSE)&lt;-3),"",'Total-corrected counts'!G36),"")</f>
        <v/>
      </c>
      <c r="H36" t="str">
        <f>IFERROR(IF(OR(HLOOKUP($A36,'Z-scores'!$C$2:$UD$20,6,FALSE)&gt;3,HLOOKUP($A36,'Z-scores'!$C$2:$UD$20,6,FALSE)&lt;-3),"",'Total-corrected counts'!H36),"")</f>
        <v/>
      </c>
      <c r="I36" t="str">
        <f>IFERROR(IF(OR(HLOOKUP($A36,'Z-scores'!$C$2:$UD$20,7,FALSE)&gt;3,HLOOKUP($A36,'Z-scores'!$C$2:$UD$20,7,FALSE)&lt;-3),"",'Total-corrected counts'!I36),"")</f>
        <v/>
      </c>
      <c r="J36" t="str">
        <f>IFERROR(IF(OR(HLOOKUP($A36,'Z-scores'!$C$2:$UD$20,8,FALSE)&gt;3,HLOOKUP($A36,'Z-scores'!$C$2:$UD$20,8,FALSE)&lt;-3),"",'Total-corrected counts'!J36),"")</f>
        <v/>
      </c>
      <c r="K36" t="str">
        <f>IFERROR(IF(OR(HLOOKUP($A36,'Z-scores'!$C$2:$UD$20,9,FALSE)&gt;3,HLOOKUP($A36,'Z-scores'!$C$2:$UD$20,9,FALSE)&lt;-3),"",'Total-corrected counts'!K36),"")</f>
        <v/>
      </c>
      <c r="L36" t="str">
        <f>IFERROR(IF(OR(HLOOKUP($A36,'Z-scores'!$C$2:$UD$20,10,FALSE)&gt;3,HLOOKUP($A36,'Z-scores'!$C$2:$UD$20,10,FALSE)&lt;-3),"",'Total-corrected counts'!L36),"")</f>
        <v/>
      </c>
      <c r="M36" t="str">
        <f>IFERROR(IF(OR(HLOOKUP($A36,'Z-scores'!$C$2:$UD$20,11,FALSE)&gt;3,HLOOKUP($A36,'Z-scores'!$C$2:$UD$20,11,FALSE)&lt;-3),"",'Total-corrected counts'!M36),"")</f>
        <v/>
      </c>
      <c r="N36" t="str">
        <f>IFERROR(IF(OR(HLOOKUP($A36,'Z-scores'!$C$2:$UD$20,12,FALSE)&gt;3,HLOOKUP($A36,'Z-scores'!$C$2:$UD$20,12,FALSE)&lt;-3),"",'Total-corrected counts'!N36),"")</f>
        <v/>
      </c>
      <c r="O36" t="str">
        <f>IFERROR(IF(OR(HLOOKUP($A36,'Z-scores'!$C$2:$UD$20,13,FALSE)&gt;3,HLOOKUP($A36,'Z-scores'!$C$2:$UD$20,13,FALSE)&lt;-3),"",'Total-corrected counts'!O36),"")</f>
        <v/>
      </c>
      <c r="P36" t="str">
        <f>IFERROR(IF(OR(HLOOKUP($A36,'Z-scores'!$C$2:$UD$20,14,FALSE)&gt;3,HLOOKUP($A36,'Z-scores'!$C$2:$UD$20,14,FALSE)&lt;-3),"",'Total-corrected counts'!P36),"")</f>
        <v/>
      </c>
      <c r="Q36" t="str">
        <f>IFERROR(IF(OR(HLOOKUP($A36,'Z-scores'!$C$2:$UD$20,15,FALSE)&gt;3,HLOOKUP($A36,'Z-scores'!$C$2:$UD$20,15,FALSE)&lt;-3),"",'Total-corrected counts'!Q36),"")</f>
        <v/>
      </c>
      <c r="R36" t="str">
        <f>IFERROR(IF(OR(HLOOKUP($A36,'Z-scores'!$C$2:$UD$20,16,FALSE)&gt;3,HLOOKUP($A36,'Z-scores'!$C$2:$UD$20,16,FALSE)&lt;-3),"",'Total-corrected counts'!R36),"")</f>
        <v/>
      </c>
      <c r="S36" t="str">
        <f>IFERROR(IF(OR(HLOOKUP($A36,'Z-scores'!$C$2:$UD$20,17,FALSE)&gt;3,HLOOKUP($A36,'Z-scores'!$C$2:$UD$20,17,FALSE)&lt;-3),"",'Total-corrected counts'!S36),"")</f>
        <v/>
      </c>
      <c r="T36" t="str">
        <f>IFERROR(IF(OR(HLOOKUP($A36,'Z-scores'!$C$2:$UD$20,18,FALSE)&gt;3,HLOOKUP($A36,'Z-scores'!$C$2:$UD$20,18,FALSE)&lt;-3),"",'Total-corrected counts'!T36),"")</f>
        <v/>
      </c>
      <c r="U36" t="str">
        <f>IFERROR(IF(OR(HLOOKUP($A36,'Z-scores'!$C$2:$UD$20,19,FALSE)&gt;3,HLOOKUP($A36,'Z-scores'!$C$2:$UD$20,19,FALSE)&lt;-3),"",'Total-corrected counts'!U36),"")</f>
        <v/>
      </c>
      <c r="V36">
        <f t="shared" si="0"/>
        <v>1</v>
      </c>
      <c r="W36" s="10">
        <f>SUMIFS(Tabel132[Cluster],Tabel132[ID],A36)</f>
        <v>0</v>
      </c>
      <c r="X36" t="str">
        <f t="shared" si="1"/>
        <v/>
      </c>
      <c r="Y36" t="str">
        <f t="shared" si="2"/>
        <v/>
      </c>
      <c r="Z36" t="str">
        <f t="shared" si="3"/>
        <v/>
      </c>
    </row>
    <row r="37" spans="1:26" x14ac:dyDescent="0.25">
      <c r="A37">
        <v>38</v>
      </c>
      <c r="B37" t="s">
        <v>39</v>
      </c>
      <c r="C37">
        <v>70500</v>
      </c>
      <c r="D37">
        <v>157</v>
      </c>
      <c r="E37">
        <f>IFERROR(IF(OR(HLOOKUP($A37,'Z-scores'!$C$2:$UD$20,3,FALSE)&gt;3,HLOOKUP(A37,'Z-scores'!$C$2:$UD$20,3,FALSE)&lt;-3),"",'Total-corrected counts'!E37),"")</f>
        <v>9.3390981718528554E-3</v>
      </c>
      <c r="F37">
        <f>IFERROR(IF(OR(HLOOKUP($A37,'Z-scores'!$C$2:$UD$20,4,FALSE)&gt;3,HLOOKUP($A37,'Z-scores'!$C$2:$UD$20,4,FALSE)&lt;-3),"",'Total-corrected counts'!F37),"")</f>
        <v>2.4608963568890335E-2</v>
      </c>
      <c r="G37">
        <f>IFERROR(IF(OR(HLOOKUP($A37,'Z-scores'!$C$2:$UD$20,5,FALSE)&gt;3,HLOOKUP($A37,'Z-scores'!$C$2:$UD$20,5,FALSE)&lt;-3),"",'Total-corrected counts'!G37),"")</f>
        <v>0.97707007909231192</v>
      </c>
      <c r="H37">
        <f>IFERROR(IF(OR(HLOOKUP($A37,'Z-scores'!$C$2:$UD$20,6,FALSE)&gt;3,HLOOKUP($A37,'Z-scores'!$C$2:$UD$20,6,FALSE)&lt;-3),"",'Total-corrected counts'!H37),"")</f>
        <v>4.8862174464488019E-2</v>
      </c>
      <c r="I37">
        <f>IFERROR(IF(OR(HLOOKUP($A37,'Z-scores'!$C$2:$UD$20,7,FALSE)&gt;3,HLOOKUP($A37,'Z-scores'!$C$2:$UD$20,7,FALSE)&lt;-3),"",'Total-corrected counts'!I37),"")</f>
        <v>0.38172756350068804</v>
      </c>
      <c r="J37">
        <f>IFERROR(IF(OR(HLOOKUP($A37,'Z-scores'!$C$2:$UD$20,8,FALSE)&gt;3,HLOOKUP($A37,'Z-scores'!$C$2:$UD$20,8,FALSE)&lt;-3),"",'Total-corrected counts'!J37),"")</f>
        <v>0.46842241248390104</v>
      </c>
      <c r="K37">
        <f>IFERROR(IF(OR(HLOOKUP($A37,'Z-scores'!$C$2:$UD$20,9,FALSE)&gt;3,HLOOKUP($A37,'Z-scores'!$C$2:$UD$20,9,FALSE)&lt;-3),"",'Total-corrected counts'!K37),"")</f>
        <v>0.52622777189363956</v>
      </c>
      <c r="L37">
        <f>IFERROR(IF(OR(HLOOKUP($A37,'Z-scores'!$C$2:$UD$20,10,FALSE)&gt;3,HLOOKUP($A37,'Z-scores'!$C$2:$UD$20,10,FALSE)&lt;-3),"",'Total-corrected counts'!L37),"")</f>
        <v>0.31309697892284055</v>
      </c>
      <c r="M37">
        <f>IFERROR(IF(OR(HLOOKUP($A37,'Z-scores'!$C$2:$UD$20,11,FALSE)&gt;3,HLOOKUP($A37,'Z-scores'!$C$2:$UD$20,11,FALSE)&lt;-3),"",'Total-corrected counts'!M37),"")</f>
        <v>2.7645871135222405E-2</v>
      </c>
      <c r="N37">
        <f>IFERROR(IF(OR(HLOOKUP($A37,'Z-scores'!$C$2:$UD$20,12,FALSE)&gt;3,HLOOKUP($A37,'Z-scores'!$C$2:$UD$20,12,FALSE)&lt;-3),"",'Total-corrected counts'!N37),"")</f>
        <v>0</v>
      </c>
      <c r="O37" t="str">
        <f>IFERROR(IF(OR(HLOOKUP($A37,'Z-scores'!$C$2:$UD$20,13,FALSE)&gt;3,HLOOKUP($A37,'Z-scores'!$C$2:$UD$20,13,FALSE)&lt;-3),"",'Total-corrected counts'!O37),"")</f>
        <v/>
      </c>
      <c r="P37">
        <f>IFERROR(IF(OR(HLOOKUP($A37,'Z-scores'!$C$2:$UD$20,14,FALSE)&gt;3,HLOOKUP($A37,'Z-scores'!$C$2:$UD$20,14,FALSE)&lt;-3),"",'Total-corrected counts'!P37),"")</f>
        <v>0</v>
      </c>
      <c r="Q37">
        <f>IFERROR(IF(OR(HLOOKUP($A37,'Z-scores'!$C$2:$UD$20,15,FALSE)&gt;3,HLOOKUP($A37,'Z-scores'!$C$2:$UD$20,15,FALSE)&lt;-3),"",'Total-corrected counts'!Q37),"")</f>
        <v>0</v>
      </c>
      <c r="R37">
        <f>IFERROR(IF(OR(HLOOKUP($A37,'Z-scores'!$C$2:$UD$20,16,FALSE)&gt;3,HLOOKUP($A37,'Z-scores'!$C$2:$UD$20,16,FALSE)&lt;-3),"",'Total-corrected counts'!R37),"")</f>
        <v>0</v>
      </c>
      <c r="S37">
        <f>IFERROR(IF(OR(HLOOKUP($A37,'Z-scores'!$C$2:$UD$20,17,FALSE)&gt;3,HLOOKUP($A37,'Z-scores'!$C$2:$UD$20,17,FALSE)&lt;-3),"",'Total-corrected counts'!S37),"")</f>
        <v>0</v>
      </c>
      <c r="T37">
        <f>IFERROR(IF(OR(HLOOKUP($A37,'Z-scores'!$C$2:$UD$20,18,FALSE)&gt;3,HLOOKUP($A37,'Z-scores'!$C$2:$UD$20,18,FALSE)&lt;-3),"",'Total-corrected counts'!T37),"")</f>
        <v>1.8814336008577275</v>
      </c>
      <c r="U37">
        <f>IFERROR(IF(OR(HLOOKUP($A37,'Z-scores'!$C$2:$UD$20,19,FALSE)&gt;3,HLOOKUP($A37,'Z-scores'!$C$2:$UD$20,19,FALSE)&lt;-3),"",'Total-corrected counts'!U37),"")</f>
        <v>0.38187317471131693</v>
      </c>
      <c r="V37">
        <f t="shared" si="0"/>
        <v>1</v>
      </c>
      <c r="W37" s="10">
        <f>SUMIFS(Tabel132[Cluster],Tabel132[ID],A37)</f>
        <v>83</v>
      </c>
      <c r="X37">
        <f t="shared" si="1"/>
        <v>0.95589612727922102</v>
      </c>
      <c r="Y37">
        <f t="shared" si="2"/>
        <v>0.30855565702598159</v>
      </c>
      <c r="Z37">
        <f t="shared" si="3"/>
        <v>0.32332953936700637</v>
      </c>
    </row>
    <row r="38" spans="1:26" x14ac:dyDescent="0.25">
      <c r="A38">
        <v>39</v>
      </c>
      <c r="B38" t="s">
        <v>601</v>
      </c>
      <c r="C38">
        <v>18900</v>
      </c>
      <c r="D38">
        <v>31</v>
      </c>
      <c r="E38" t="str">
        <f>IFERROR(IF(OR(HLOOKUP($A38,'Z-scores'!$C$2:$UD$20,3,FALSE)&gt;3,HLOOKUP(A38,'Z-scores'!$C$2:$UD$20,3,FALSE)&lt;-3),"",'Total-corrected counts'!E38),"")</f>
        <v/>
      </c>
      <c r="F38" t="str">
        <f>IFERROR(IF(OR(HLOOKUP($A38,'Z-scores'!$C$2:$UD$20,4,FALSE)&gt;3,HLOOKUP($A38,'Z-scores'!$C$2:$UD$20,4,FALSE)&lt;-3),"",'Total-corrected counts'!F38),"")</f>
        <v/>
      </c>
      <c r="G38" t="str">
        <f>IFERROR(IF(OR(HLOOKUP($A38,'Z-scores'!$C$2:$UD$20,5,FALSE)&gt;3,HLOOKUP($A38,'Z-scores'!$C$2:$UD$20,5,FALSE)&lt;-3),"",'Total-corrected counts'!G38),"")</f>
        <v/>
      </c>
      <c r="H38" t="str">
        <f>IFERROR(IF(OR(HLOOKUP($A38,'Z-scores'!$C$2:$UD$20,6,FALSE)&gt;3,HLOOKUP($A38,'Z-scores'!$C$2:$UD$20,6,FALSE)&lt;-3),"",'Total-corrected counts'!H38),"")</f>
        <v/>
      </c>
      <c r="I38" t="str">
        <f>IFERROR(IF(OR(HLOOKUP($A38,'Z-scores'!$C$2:$UD$20,7,FALSE)&gt;3,HLOOKUP($A38,'Z-scores'!$C$2:$UD$20,7,FALSE)&lt;-3),"",'Total-corrected counts'!I38),"")</f>
        <v/>
      </c>
      <c r="J38" t="str">
        <f>IFERROR(IF(OR(HLOOKUP($A38,'Z-scores'!$C$2:$UD$20,8,FALSE)&gt;3,HLOOKUP($A38,'Z-scores'!$C$2:$UD$20,8,FALSE)&lt;-3),"",'Total-corrected counts'!J38),"")</f>
        <v/>
      </c>
      <c r="K38" t="str">
        <f>IFERROR(IF(OR(HLOOKUP($A38,'Z-scores'!$C$2:$UD$20,9,FALSE)&gt;3,HLOOKUP($A38,'Z-scores'!$C$2:$UD$20,9,FALSE)&lt;-3),"",'Total-corrected counts'!K38),"")</f>
        <v/>
      </c>
      <c r="L38" t="str">
        <f>IFERROR(IF(OR(HLOOKUP($A38,'Z-scores'!$C$2:$UD$20,10,FALSE)&gt;3,HLOOKUP($A38,'Z-scores'!$C$2:$UD$20,10,FALSE)&lt;-3),"",'Total-corrected counts'!L38),"")</f>
        <v/>
      </c>
      <c r="M38" t="str">
        <f>IFERROR(IF(OR(HLOOKUP($A38,'Z-scores'!$C$2:$UD$20,11,FALSE)&gt;3,HLOOKUP($A38,'Z-scores'!$C$2:$UD$20,11,FALSE)&lt;-3),"",'Total-corrected counts'!M38),"")</f>
        <v/>
      </c>
      <c r="N38" t="str">
        <f>IFERROR(IF(OR(HLOOKUP($A38,'Z-scores'!$C$2:$UD$20,12,FALSE)&gt;3,HLOOKUP($A38,'Z-scores'!$C$2:$UD$20,12,FALSE)&lt;-3),"",'Total-corrected counts'!N38),"")</f>
        <v/>
      </c>
      <c r="O38" t="str">
        <f>IFERROR(IF(OR(HLOOKUP($A38,'Z-scores'!$C$2:$UD$20,13,FALSE)&gt;3,HLOOKUP($A38,'Z-scores'!$C$2:$UD$20,13,FALSE)&lt;-3),"",'Total-corrected counts'!O38),"")</f>
        <v/>
      </c>
      <c r="P38" t="str">
        <f>IFERROR(IF(OR(HLOOKUP($A38,'Z-scores'!$C$2:$UD$20,14,FALSE)&gt;3,HLOOKUP($A38,'Z-scores'!$C$2:$UD$20,14,FALSE)&lt;-3),"",'Total-corrected counts'!P38),"")</f>
        <v/>
      </c>
      <c r="Q38" t="str">
        <f>IFERROR(IF(OR(HLOOKUP($A38,'Z-scores'!$C$2:$UD$20,15,FALSE)&gt;3,HLOOKUP($A38,'Z-scores'!$C$2:$UD$20,15,FALSE)&lt;-3),"",'Total-corrected counts'!Q38),"")</f>
        <v/>
      </c>
      <c r="R38" t="str">
        <f>IFERROR(IF(OR(HLOOKUP($A38,'Z-scores'!$C$2:$UD$20,16,FALSE)&gt;3,HLOOKUP($A38,'Z-scores'!$C$2:$UD$20,16,FALSE)&lt;-3),"",'Total-corrected counts'!R38),"")</f>
        <v/>
      </c>
      <c r="S38" t="str">
        <f>IFERROR(IF(OR(HLOOKUP($A38,'Z-scores'!$C$2:$UD$20,17,FALSE)&gt;3,HLOOKUP($A38,'Z-scores'!$C$2:$UD$20,17,FALSE)&lt;-3),"",'Total-corrected counts'!S38),"")</f>
        <v/>
      </c>
      <c r="T38" t="str">
        <f>IFERROR(IF(OR(HLOOKUP($A38,'Z-scores'!$C$2:$UD$20,18,FALSE)&gt;3,HLOOKUP($A38,'Z-scores'!$C$2:$UD$20,18,FALSE)&lt;-3),"",'Total-corrected counts'!T38),"")</f>
        <v/>
      </c>
      <c r="U38" t="str">
        <f>IFERROR(IF(OR(HLOOKUP($A38,'Z-scores'!$C$2:$UD$20,19,FALSE)&gt;3,HLOOKUP($A38,'Z-scores'!$C$2:$UD$20,19,FALSE)&lt;-3),"",'Total-corrected counts'!U38),"")</f>
        <v/>
      </c>
      <c r="V38">
        <f t="shared" si="0"/>
        <v>1</v>
      </c>
      <c r="W38" s="10">
        <f>SUMIFS(Tabel132[Cluster],Tabel132[ID],A38)</f>
        <v>23</v>
      </c>
      <c r="X38" t="str">
        <f t="shared" si="1"/>
        <v/>
      </c>
      <c r="Y38" t="str">
        <f t="shared" si="2"/>
        <v/>
      </c>
      <c r="Z38" t="str">
        <f t="shared" si="3"/>
        <v/>
      </c>
    </row>
    <row r="39" spans="1:26" x14ac:dyDescent="0.25">
      <c r="A39">
        <v>41</v>
      </c>
      <c r="B39" t="s">
        <v>40</v>
      </c>
      <c r="C39">
        <v>17800</v>
      </c>
      <c r="D39">
        <v>533</v>
      </c>
      <c r="E39">
        <f>IFERROR(IF(OR(HLOOKUP($A39,'Z-scores'!$C$2:$UD$20,3,FALSE)&gt;3,HLOOKUP(A39,'Z-scores'!$C$2:$UD$20,3,FALSE)&lt;-3),"",'Total-corrected counts'!E39),"")</f>
        <v>1.0945423057411545</v>
      </c>
      <c r="F39">
        <f>IFERROR(IF(OR(HLOOKUP($A39,'Z-scores'!$C$2:$UD$20,4,FALSE)&gt;3,HLOOKUP($A39,'Z-scores'!$C$2:$UD$20,4,FALSE)&lt;-3),"",'Total-corrected counts'!F39),"")</f>
        <v>2.1984007454875361</v>
      </c>
      <c r="G39">
        <f>IFERROR(IF(OR(HLOOKUP($A39,'Z-scores'!$C$2:$UD$20,5,FALSE)&gt;3,HLOOKUP($A39,'Z-scores'!$C$2:$UD$20,5,FALSE)&lt;-3),"",'Total-corrected counts'!G39),"")</f>
        <v>10.989520167935177</v>
      </c>
      <c r="H39">
        <f>IFERROR(IF(OR(HLOOKUP($A39,'Z-scores'!$C$2:$UD$20,6,FALSE)&gt;3,HLOOKUP($A39,'Z-scores'!$C$2:$UD$20,6,FALSE)&lt;-3),"",'Total-corrected counts'!H39),"")</f>
        <v>3.2737656891206974</v>
      </c>
      <c r="I39">
        <f>IFERROR(IF(OR(HLOOKUP($A39,'Z-scores'!$C$2:$UD$20,7,FALSE)&gt;3,HLOOKUP($A39,'Z-scores'!$C$2:$UD$20,7,FALSE)&lt;-3),"",'Total-corrected counts'!I39),"")</f>
        <v>3.4417049676916873</v>
      </c>
      <c r="J39">
        <f>IFERROR(IF(OR(HLOOKUP($A39,'Z-scores'!$C$2:$UD$20,8,FALSE)&gt;3,HLOOKUP($A39,'Z-scores'!$C$2:$UD$20,8,FALSE)&lt;-3),"",'Total-corrected counts'!J39),"")</f>
        <v>2.9338035308202226</v>
      </c>
      <c r="K39">
        <f>IFERROR(IF(OR(HLOOKUP($A39,'Z-scores'!$C$2:$UD$20,9,FALSE)&gt;3,HLOOKUP($A39,'Z-scores'!$C$2:$UD$20,9,FALSE)&lt;-3),"",'Total-corrected counts'!K39),"")</f>
        <v>26.650314956240592</v>
      </c>
      <c r="L39">
        <f>IFERROR(IF(OR(HLOOKUP($A39,'Z-scores'!$C$2:$UD$20,10,FALSE)&gt;3,HLOOKUP($A39,'Z-scores'!$C$2:$UD$20,10,FALSE)&lt;-3),"",'Total-corrected counts'!L39),"")</f>
        <v>2.8090531770964708</v>
      </c>
      <c r="M39">
        <f>IFERROR(IF(OR(HLOOKUP($A39,'Z-scores'!$C$2:$UD$20,11,FALSE)&gt;3,HLOOKUP($A39,'Z-scores'!$C$2:$UD$20,11,FALSE)&lt;-3),"",'Total-corrected counts'!M39),"")</f>
        <v>4.1699188962293796</v>
      </c>
      <c r="N39">
        <f>IFERROR(IF(OR(HLOOKUP($A39,'Z-scores'!$C$2:$UD$20,12,FALSE)&gt;3,HLOOKUP($A39,'Z-scores'!$C$2:$UD$20,12,FALSE)&lt;-3),"",'Total-corrected counts'!N39),"")</f>
        <v>12.041711609254707</v>
      </c>
      <c r="O39">
        <f>IFERROR(IF(OR(HLOOKUP($A39,'Z-scores'!$C$2:$UD$20,13,FALSE)&gt;3,HLOOKUP($A39,'Z-scores'!$C$2:$UD$20,13,FALSE)&lt;-3),"",'Total-corrected counts'!O39),"")</f>
        <v>11.223412543366626</v>
      </c>
      <c r="P39">
        <f>IFERROR(IF(OR(HLOOKUP($A39,'Z-scores'!$C$2:$UD$20,14,FALSE)&gt;3,HLOOKUP($A39,'Z-scores'!$C$2:$UD$20,14,FALSE)&lt;-3),"",'Total-corrected counts'!P39),"")</f>
        <v>1.1026352555228991</v>
      </c>
      <c r="Q39">
        <f>IFERROR(IF(OR(HLOOKUP($A39,'Z-scores'!$C$2:$UD$20,15,FALSE)&gt;3,HLOOKUP($A39,'Z-scores'!$C$2:$UD$20,15,FALSE)&lt;-3),"",'Total-corrected counts'!Q39),"")</f>
        <v>28.882682871652452</v>
      </c>
      <c r="R39">
        <f>IFERROR(IF(OR(HLOOKUP($A39,'Z-scores'!$C$2:$UD$20,16,FALSE)&gt;3,HLOOKUP($A39,'Z-scores'!$C$2:$UD$20,16,FALSE)&lt;-3),"",'Total-corrected counts'!R39),"")</f>
        <v>25.352061883553617</v>
      </c>
      <c r="S39">
        <f>IFERROR(IF(OR(HLOOKUP($A39,'Z-scores'!$C$2:$UD$20,17,FALSE)&gt;3,HLOOKUP($A39,'Z-scores'!$C$2:$UD$20,17,FALSE)&lt;-3),"",'Total-corrected counts'!S39),"")</f>
        <v>4.5762043885962944</v>
      </c>
      <c r="T39">
        <f>IFERROR(IF(OR(HLOOKUP($A39,'Z-scores'!$C$2:$UD$20,18,FALSE)&gt;3,HLOOKUP($A39,'Z-scores'!$C$2:$UD$20,18,FALSE)&lt;-3),"",'Total-corrected counts'!T39),"")</f>
        <v>26.245569180914874</v>
      </c>
      <c r="U39">
        <f>IFERROR(IF(OR(HLOOKUP($A39,'Z-scores'!$C$2:$UD$20,19,FALSE)&gt;3,HLOOKUP($A39,'Z-scores'!$C$2:$UD$20,19,FALSE)&lt;-3),"",'Total-corrected counts'!U39),"")</f>
        <v>9.069487899393776</v>
      </c>
      <c r="V39">
        <f t="shared" si="0"/>
        <v>1</v>
      </c>
      <c r="W39" s="10">
        <f>SUMIFS(Tabel132[Cluster],Tabel132[ID],A39)</f>
        <v>22</v>
      </c>
      <c r="X39">
        <f t="shared" si="1"/>
        <v>8.3753035309785201E-2</v>
      </c>
      <c r="Y39">
        <f t="shared" si="2"/>
        <v>6.3956693818181032</v>
      </c>
      <c r="Z39">
        <f t="shared" si="3"/>
        <v>14.811720704031906</v>
      </c>
    </row>
    <row r="40" spans="1:26" x14ac:dyDescent="0.25">
      <c r="A40">
        <v>42</v>
      </c>
      <c r="B40" t="s">
        <v>41</v>
      </c>
      <c r="C40">
        <v>80900</v>
      </c>
      <c r="D40">
        <v>294</v>
      </c>
      <c r="E40">
        <f>IFERROR(IF(OR(HLOOKUP($A40,'Z-scores'!$C$2:$UD$20,3,FALSE)&gt;3,HLOOKUP(A40,'Z-scores'!$C$2:$UD$20,3,FALSE)&lt;-3),"",'Total-corrected counts'!E40),"")</f>
        <v>1.8248597827800477</v>
      </c>
      <c r="F40">
        <f>IFERROR(IF(OR(HLOOKUP($A40,'Z-scores'!$C$2:$UD$20,4,FALSE)&gt;3,HLOOKUP($A40,'Z-scores'!$C$2:$UD$20,4,FALSE)&lt;-3),"",'Total-corrected counts'!F40),"")</f>
        <v>8.2029878562967784E-3</v>
      </c>
      <c r="G40">
        <f>IFERROR(IF(OR(HLOOKUP($A40,'Z-scores'!$C$2:$UD$20,5,FALSE)&gt;3,HLOOKUP($A40,'Z-scores'!$C$2:$UD$20,5,FALSE)&lt;-3),"",'Total-corrected counts'!G40),"")</f>
        <v>9.0857444468171682</v>
      </c>
      <c r="H40">
        <f>IFERROR(IF(OR(HLOOKUP($A40,'Z-scores'!$C$2:$UD$20,6,FALSE)&gt;3,HLOOKUP($A40,'Z-scores'!$C$2:$UD$20,6,FALSE)&lt;-3),"",'Total-corrected counts'!H40),"")</f>
        <v>0</v>
      </c>
      <c r="I40">
        <f>IFERROR(IF(OR(HLOOKUP($A40,'Z-scores'!$C$2:$UD$20,7,FALSE)&gt;3,HLOOKUP($A40,'Z-scores'!$C$2:$UD$20,7,FALSE)&lt;-3),"",'Total-corrected counts'!I40),"")</f>
        <v>9.8510338967919497E-2</v>
      </c>
      <c r="J40">
        <f>IFERROR(IF(OR(HLOOKUP($A40,'Z-scores'!$C$2:$UD$20,8,FALSE)&gt;3,HLOOKUP($A40,'Z-scores'!$C$2:$UD$20,8,FALSE)&lt;-3),"",'Total-corrected counts'!J40),"")</f>
        <v>10.576484997662821</v>
      </c>
      <c r="K40">
        <f>IFERROR(IF(OR(HLOOKUP($A40,'Z-scores'!$C$2:$UD$20,9,FALSE)&gt;3,HLOOKUP($A40,'Z-scores'!$C$2:$UD$20,9,FALSE)&lt;-3),"",'Total-corrected counts'!K40),"")</f>
        <v>4.334689782039133</v>
      </c>
      <c r="L40">
        <f>IFERROR(IF(OR(HLOOKUP($A40,'Z-scores'!$C$2:$UD$20,10,FALSE)&gt;3,HLOOKUP($A40,'Z-scores'!$C$2:$UD$20,10,FALSE)&lt;-3),"",'Total-corrected counts'!L40),"")</f>
        <v>0.25135954645918185</v>
      </c>
      <c r="M40">
        <f>IFERROR(IF(OR(HLOOKUP($A40,'Z-scores'!$C$2:$UD$20,11,FALSE)&gt;3,HLOOKUP($A40,'Z-scores'!$C$2:$UD$20,11,FALSE)&lt;-3),"",'Total-corrected counts'!M40),"")</f>
        <v>2.6171424674677213</v>
      </c>
      <c r="N40">
        <f>IFERROR(IF(OR(HLOOKUP($A40,'Z-scores'!$C$2:$UD$20,12,FALSE)&gt;3,HLOOKUP($A40,'Z-scores'!$C$2:$UD$20,12,FALSE)&lt;-3),"",'Total-corrected counts'!N40),"")</f>
        <v>0.28408908667191468</v>
      </c>
      <c r="O40">
        <f>IFERROR(IF(OR(HLOOKUP($A40,'Z-scores'!$C$2:$UD$20,13,FALSE)&gt;3,HLOOKUP($A40,'Z-scores'!$C$2:$UD$20,13,FALSE)&lt;-3),"",'Total-corrected counts'!O40),"")</f>
        <v>1.2653682507663724</v>
      </c>
      <c r="P40">
        <f>IFERROR(IF(OR(HLOOKUP($A40,'Z-scores'!$C$2:$UD$20,14,FALSE)&gt;3,HLOOKUP($A40,'Z-scores'!$C$2:$UD$20,14,FALSE)&lt;-3),"",'Total-corrected counts'!P40),"")</f>
        <v>0.78637553107059477</v>
      </c>
      <c r="Q40">
        <f>IFERROR(IF(OR(HLOOKUP($A40,'Z-scores'!$C$2:$UD$20,15,FALSE)&gt;3,HLOOKUP($A40,'Z-scores'!$C$2:$UD$20,15,FALSE)&lt;-3),"",'Total-corrected counts'!Q40),"")</f>
        <v>0</v>
      </c>
      <c r="R40">
        <f>IFERROR(IF(OR(HLOOKUP($A40,'Z-scores'!$C$2:$UD$20,16,FALSE)&gt;3,HLOOKUP($A40,'Z-scores'!$C$2:$UD$20,16,FALSE)&lt;-3),"",'Total-corrected counts'!R40),"")</f>
        <v>8.4787360432431562</v>
      </c>
      <c r="S40">
        <f>IFERROR(IF(OR(HLOOKUP($A40,'Z-scores'!$C$2:$UD$20,17,FALSE)&gt;3,HLOOKUP($A40,'Z-scores'!$C$2:$UD$20,17,FALSE)&lt;-3),"",'Total-corrected counts'!S40),"")</f>
        <v>0</v>
      </c>
      <c r="T40">
        <f>IFERROR(IF(OR(HLOOKUP($A40,'Z-scores'!$C$2:$UD$20,18,FALSE)&gt;3,HLOOKUP($A40,'Z-scores'!$C$2:$UD$20,18,FALSE)&lt;-3),"",'Total-corrected counts'!T40),"")</f>
        <v>1.5120196974929683</v>
      </c>
      <c r="U40">
        <f>IFERROR(IF(OR(HLOOKUP($A40,'Z-scores'!$C$2:$UD$20,19,FALSE)&gt;3,HLOOKUP($A40,'Z-scores'!$C$2:$UD$20,19,FALSE)&lt;-3),"",'Total-corrected counts'!U40),"")</f>
        <v>6.9995617137426605</v>
      </c>
      <c r="V40">
        <f t="shared" si="0"/>
        <v>1</v>
      </c>
      <c r="W40" s="10">
        <f>SUMIFS(Tabel132[Cluster],Tabel132[ID],A40)</f>
        <v>89</v>
      </c>
      <c r="X40">
        <f t="shared" si="1"/>
        <v>0.67255514795867044</v>
      </c>
      <c r="Y40">
        <f t="shared" si="2"/>
        <v>3.1996660388944762</v>
      </c>
      <c r="Z40">
        <f t="shared" si="3"/>
        <v>2.4157687903734582</v>
      </c>
    </row>
    <row r="41" spans="1:26" x14ac:dyDescent="0.25">
      <c r="A41">
        <v>43</v>
      </c>
      <c r="B41" t="s">
        <v>602</v>
      </c>
      <c r="C41">
        <v>118700</v>
      </c>
      <c r="D41">
        <v>1040</v>
      </c>
      <c r="E41" t="str">
        <f>IFERROR(IF(OR(HLOOKUP($A41,'Z-scores'!$C$2:$UD$20,3,FALSE)&gt;3,HLOOKUP(A41,'Z-scores'!$C$2:$UD$20,3,FALSE)&lt;-3),"",'Total-corrected counts'!E41),"")</f>
        <v/>
      </c>
      <c r="F41" t="str">
        <f>IFERROR(IF(OR(HLOOKUP($A41,'Z-scores'!$C$2:$UD$20,4,FALSE)&gt;3,HLOOKUP($A41,'Z-scores'!$C$2:$UD$20,4,FALSE)&lt;-3),"",'Total-corrected counts'!F41),"")</f>
        <v/>
      </c>
      <c r="G41" t="str">
        <f>IFERROR(IF(OR(HLOOKUP($A41,'Z-scores'!$C$2:$UD$20,5,FALSE)&gt;3,HLOOKUP($A41,'Z-scores'!$C$2:$UD$20,5,FALSE)&lt;-3),"",'Total-corrected counts'!G41),"")</f>
        <v/>
      </c>
      <c r="H41" t="str">
        <f>IFERROR(IF(OR(HLOOKUP($A41,'Z-scores'!$C$2:$UD$20,6,FALSE)&gt;3,HLOOKUP($A41,'Z-scores'!$C$2:$UD$20,6,FALSE)&lt;-3),"",'Total-corrected counts'!H41),"")</f>
        <v/>
      </c>
      <c r="I41" t="str">
        <f>IFERROR(IF(OR(HLOOKUP($A41,'Z-scores'!$C$2:$UD$20,7,FALSE)&gt;3,HLOOKUP($A41,'Z-scores'!$C$2:$UD$20,7,FALSE)&lt;-3),"",'Total-corrected counts'!I41),"")</f>
        <v/>
      </c>
      <c r="J41" t="str">
        <f>IFERROR(IF(OR(HLOOKUP($A41,'Z-scores'!$C$2:$UD$20,8,FALSE)&gt;3,HLOOKUP($A41,'Z-scores'!$C$2:$UD$20,8,FALSE)&lt;-3),"",'Total-corrected counts'!J41),"")</f>
        <v/>
      </c>
      <c r="K41" t="str">
        <f>IFERROR(IF(OR(HLOOKUP($A41,'Z-scores'!$C$2:$UD$20,9,FALSE)&gt;3,HLOOKUP($A41,'Z-scores'!$C$2:$UD$20,9,FALSE)&lt;-3),"",'Total-corrected counts'!K41),"")</f>
        <v/>
      </c>
      <c r="L41" t="str">
        <f>IFERROR(IF(OR(HLOOKUP($A41,'Z-scores'!$C$2:$UD$20,10,FALSE)&gt;3,HLOOKUP($A41,'Z-scores'!$C$2:$UD$20,10,FALSE)&lt;-3),"",'Total-corrected counts'!L41),"")</f>
        <v/>
      </c>
      <c r="M41" t="str">
        <f>IFERROR(IF(OR(HLOOKUP($A41,'Z-scores'!$C$2:$UD$20,11,FALSE)&gt;3,HLOOKUP($A41,'Z-scores'!$C$2:$UD$20,11,FALSE)&lt;-3),"",'Total-corrected counts'!M41),"")</f>
        <v/>
      </c>
      <c r="N41" t="str">
        <f>IFERROR(IF(OR(HLOOKUP($A41,'Z-scores'!$C$2:$UD$20,12,FALSE)&gt;3,HLOOKUP($A41,'Z-scores'!$C$2:$UD$20,12,FALSE)&lt;-3),"",'Total-corrected counts'!N41),"")</f>
        <v/>
      </c>
      <c r="O41" t="str">
        <f>IFERROR(IF(OR(HLOOKUP($A41,'Z-scores'!$C$2:$UD$20,13,FALSE)&gt;3,HLOOKUP($A41,'Z-scores'!$C$2:$UD$20,13,FALSE)&lt;-3),"",'Total-corrected counts'!O41),"")</f>
        <v/>
      </c>
      <c r="P41" t="str">
        <f>IFERROR(IF(OR(HLOOKUP($A41,'Z-scores'!$C$2:$UD$20,14,FALSE)&gt;3,HLOOKUP($A41,'Z-scores'!$C$2:$UD$20,14,FALSE)&lt;-3),"",'Total-corrected counts'!P41),"")</f>
        <v/>
      </c>
      <c r="Q41" t="str">
        <f>IFERROR(IF(OR(HLOOKUP($A41,'Z-scores'!$C$2:$UD$20,15,FALSE)&gt;3,HLOOKUP($A41,'Z-scores'!$C$2:$UD$20,15,FALSE)&lt;-3),"",'Total-corrected counts'!Q41),"")</f>
        <v/>
      </c>
      <c r="R41" t="str">
        <f>IFERROR(IF(OR(HLOOKUP($A41,'Z-scores'!$C$2:$UD$20,16,FALSE)&gt;3,HLOOKUP($A41,'Z-scores'!$C$2:$UD$20,16,FALSE)&lt;-3),"",'Total-corrected counts'!R41),"")</f>
        <v/>
      </c>
      <c r="S41" t="str">
        <f>IFERROR(IF(OR(HLOOKUP($A41,'Z-scores'!$C$2:$UD$20,17,FALSE)&gt;3,HLOOKUP($A41,'Z-scores'!$C$2:$UD$20,17,FALSE)&lt;-3),"",'Total-corrected counts'!S41),"")</f>
        <v/>
      </c>
      <c r="T41" t="str">
        <f>IFERROR(IF(OR(HLOOKUP($A41,'Z-scores'!$C$2:$UD$20,18,FALSE)&gt;3,HLOOKUP($A41,'Z-scores'!$C$2:$UD$20,18,FALSE)&lt;-3),"",'Total-corrected counts'!T41),"")</f>
        <v/>
      </c>
      <c r="U41" t="str">
        <f>IFERROR(IF(OR(HLOOKUP($A41,'Z-scores'!$C$2:$UD$20,19,FALSE)&gt;3,HLOOKUP($A41,'Z-scores'!$C$2:$UD$20,19,FALSE)&lt;-3),"",'Total-corrected counts'!U41),"")</f>
        <v/>
      </c>
      <c r="V41">
        <f t="shared" si="0"/>
        <v>1</v>
      </c>
      <c r="W41" s="10">
        <f>SUMIFS(Tabel132[Cluster],Tabel132[ID],A41)</f>
        <v>0</v>
      </c>
      <c r="X41" t="str">
        <f t="shared" si="1"/>
        <v/>
      </c>
      <c r="Y41" t="str">
        <f t="shared" si="2"/>
        <v/>
      </c>
      <c r="Z41" t="str">
        <f t="shared" si="3"/>
        <v/>
      </c>
    </row>
    <row r="42" spans="1:26" x14ac:dyDescent="0.25">
      <c r="A42">
        <v>44</v>
      </c>
      <c r="B42" t="s">
        <v>42</v>
      </c>
      <c r="C42">
        <v>8400</v>
      </c>
      <c r="D42">
        <v>315</v>
      </c>
      <c r="E42" t="str">
        <f>IFERROR(IF(OR(HLOOKUP($A42,'Z-scores'!$C$2:$UD$20,3,FALSE)&gt;3,HLOOKUP(A42,'Z-scores'!$C$2:$UD$20,3,FALSE)&lt;-3),"",'Total-corrected counts'!E42),"")</f>
        <v/>
      </c>
      <c r="F42" t="str">
        <f>IFERROR(IF(OR(HLOOKUP($A42,'Z-scores'!$C$2:$UD$20,4,FALSE)&gt;3,HLOOKUP($A42,'Z-scores'!$C$2:$UD$20,4,FALSE)&lt;-3),"",'Total-corrected counts'!F42),"")</f>
        <v/>
      </c>
      <c r="G42" t="str">
        <f>IFERROR(IF(OR(HLOOKUP($A42,'Z-scores'!$C$2:$UD$20,5,FALSE)&gt;3,HLOOKUP($A42,'Z-scores'!$C$2:$UD$20,5,FALSE)&lt;-3),"",'Total-corrected counts'!G42),"")</f>
        <v/>
      </c>
      <c r="H42" t="str">
        <f>IFERROR(IF(OR(HLOOKUP($A42,'Z-scores'!$C$2:$UD$20,6,FALSE)&gt;3,HLOOKUP($A42,'Z-scores'!$C$2:$UD$20,6,FALSE)&lt;-3),"",'Total-corrected counts'!H42),"")</f>
        <v/>
      </c>
      <c r="I42" t="str">
        <f>IFERROR(IF(OR(HLOOKUP($A42,'Z-scores'!$C$2:$UD$20,7,FALSE)&gt;3,HLOOKUP($A42,'Z-scores'!$C$2:$UD$20,7,FALSE)&lt;-3),"",'Total-corrected counts'!I42),"")</f>
        <v/>
      </c>
      <c r="J42" t="str">
        <f>IFERROR(IF(OR(HLOOKUP($A42,'Z-scores'!$C$2:$UD$20,8,FALSE)&gt;3,HLOOKUP($A42,'Z-scores'!$C$2:$UD$20,8,FALSE)&lt;-3),"",'Total-corrected counts'!J42),"")</f>
        <v/>
      </c>
      <c r="K42" t="str">
        <f>IFERROR(IF(OR(HLOOKUP($A42,'Z-scores'!$C$2:$UD$20,9,FALSE)&gt;3,HLOOKUP($A42,'Z-scores'!$C$2:$UD$20,9,FALSE)&lt;-3),"",'Total-corrected counts'!K42),"")</f>
        <v/>
      </c>
      <c r="L42" t="str">
        <f>IFERROR(IF(OR(HLOOKUP($A42,'Z-scores'!$C$2:$UD$20,10,FALSE)&gt;3,HLOOKUP($A42,'Z-scores'!$C$2:$UD$20,10,FALSE)&lt;-3),"",'Total-corrected counts'!L42),"")</f>
        <v/>
      </c>
      <c r="M42" t="str">
        <f>IFERROR(IF(OR(HLOOKUP($A42,'Z-scores'!$C$2:$UD$20,11,FALSE)&gt;3,HLOOKUP($A42,'Z-scores'!$C$2:$UD$20,11,FALSE)&lt;-3),"",'Total-corrected counts'!M42),"")</f>
        <v/>
      </c>
      <c r="N42" t="str">
        <f>IFERROR(IF(OR(HLOOKUP($A42,'Z-scores'!$C$2:$UD$20,12,FALSE)&gt;3,HLOOKUP($A42,'Z-scores'!$C$2:$UD$20,12,FALSE)&lt;-3),"",'Total-corrected counts'!N42),"")</f>
        <v/>
      </c>
      <c r="O42" t="str">
        <f>IFERROR(IF(OR(HLOOKUP($A42,'Z-scores'!$C$2:$UD$20,13,FALSE)&gt;3,HLOOKUP($A42,'Z-scores'!$C$2:$UD$20,13,FALSE)&lt;-3),"",'Total-corrected counts'!O42),"")</f>
        <v/>
      </c>
      <c r="P42" t="str">
        <f>IFERROR(IF(OR(HLOOKUP($A42,'Z-scores'!$C$2:$UD$20,14,FALSE)&gt;3,HLOOKUP($A42,'Z-scores'!$C$2:$UD$20,14,FALSE)&lt;-3),"",'Total-corrected counts'!P42),"")</f>
        <v/>
      </c>
      <c r="Q42" t="str">
        <f>IFERROR(IF(OR(HLOOKUP($A42,'Z-scores'!$C$2:$UD$20,15,FALSE)&gt;3,HLOOKUP($A42,'Z-scores'!$C$2:$UD$20,15,FALSE)&lt;-3),"",'Total-corrected counts'!Q42),"")</f>
        <v/>
      </c>
      <c r="R42" t="str">
        <f>IFERROR(IF(OR(HLOOKUP($A42,'Z-scores'!$C$2:$UD$20,16,FALSE)&gt;3,HLOOKUP($A42,'Z-scores'!$C$2:$UD$20,16,FALSE)&lt;-3),"",'Total-corrected counts'!R42),"")</f>
        <v/>
      </c>
      <c r="S42" t="str">
        <f>IFERROR(IF(OR(HLOOKUP($A42,'Z-scores'!$C$2:$UD$20,17,FALSE)&gt;3,HLOOKUP($A42,'Z-scores'!$C$2:$UD$20,17,FALSE)&lt;-3),"",'Total-corrected counts'!S42),"")</f>
        <v/>
      </c>
      <c r="T42" t="str">
        <f>IFERROR(IF(OR(HLOOKUP($A42,'Z-scores'!$C$2:$UD$20,18,FALSE)&gt;3,HLOOKUP($A42,'Z-scores'!$C$2:$UD$20,18,FALSE)&lt;-3),"",'Total-corrected counts'!T42),"")</f>
        <v/>
      </c>
      <c r="U42" t="str">
        <f>IFERROR(IF(OR(HLOOKUP($A42,'Z-scores'!$C$2:$UD$20,19,FALSE)&gt;3,HLOOKUP($A42,'Z-scores'!$C$2:$UD$20,19,FALSE)&lt;-3),"",'Total-corrected counts'!U42),"")</f>
        <v/>
      </c>
      <c r="V42">
        <f t="shared" si="0"/>
        <v>1</v>
      </c>
      <c r="W42" s="10">
        <f>SUMIFS(Tabel132[Cluster],Tabel132[ID],A42)</f>
        <v>26</v>
      </c>
      <c r="X42" t="str">
        <f t="shared" si="1"/>
        <v/>
      </c>
      <c r="Y42" t="str">
        <f t="shared" si="2"/>
        <v/>
      </c>
      <c r="Z42" t="str">
        <f t="shared" si="3"/>
        <v/>
      </c>
    </row>
    <row r="43" spans="1:26" x14ac:dyDescent="0.25">
      <c r="A43">
        <v>45</v>
      </c>
      <c r="B43" t="s">
        <v>603</v>
      </c>
      <c r="C43">
        <v>91900</v>
      </c>
      <c r="D43">
        <v>445</v>
      </c>
      <c r="E43" t="str">
        <f>IFERROR(IF(OR(HLOOKUP($A43,'Z-scores'!$C$2:$UD$20,3,FALSE)&gt;3,HLOOKUP(A43,'Z-scores'!$C$2:$UD$20,3,FALSE)&lt;-3),"",'Total-corrected counts'!E43),"")</f>
        <v/>
      </c>
      <c r="F43" t="str">
        <f>IFERROR(IF(OR(HLOOKUP($A43,'Z-scores'!$C$2:$UD$20,4,FALSE)&gt;3,HLOOKUP($A43,'Z-scores'!$C$2:$UD$20,4,FALSE)&lt;-3),"",'Total-corrected counts'!F43),"")</f>
        <v/>
      </c>
      <c r="G43" t="str">
        <f>IFERROR(IF(OR(HLOOKUP($A43,'Z-scores'!$C$2:$UD$20,5,FALSE)&gt;3,HLOOKUP($A43,'Z-scores'!$C$2:$UD$20,5,FALSE)&lt;-3),"",'Total-corrected counts'!G43),"")</f>
        <v/>
      </c>
      <c r="H43" t="str">
        <f>IFERROR(IF(OR(HLOOKUP($A43,'Z-scores'!$C$2:$UD$20,6,FALSE)&gt;3,HLOOKUP($A43,'Z-scores'!$C$2:$UD$20,6,FALSE)&lt;-3),"",'Total-corrected counts'!H43),"")</f>
        <v/>
      </c>
      <c r="I43" t="str">
        <f>IFERROR(IF(OR(HLOOKUP($A43,'Z-scores'!$C$2:$UD$20,7,FALSE)&gt;3,HLOOKUP($A43,'Z-scores'!$C$2:$UD$20,7,FALSE)&lt;-3),"",'Total-corrected counts'!I43),"")</f>
        <v/>
      </c>
      <c r="J43" t="str">
        <f>IFERROR(IF(OR(HLOOKUP($A43,'Z-scores'!$C$2:$UD$20,8,FALSE)&gt;3,HLOOKUP($A43,'Z-scores'!$C$2:$UD$20,8,FALSE)&lt;-3),"",'Total-corrected counts'!J43),"")</f>
        <v/>
      </c>
      <c r="K43" t="str">
        <f>IFERROR(IF(OR(HLOOKUP($A43,'Z-scores'!$C$2:$UD$20,9,FALSE)&gt;3,HLOOKUP($A43,'Z-scores'!$C$2:$UD$20,9,FALSE)&lt;-3),"",'Total-corrected counts'!K43),"")</f>
        <v/>
      </c>
      <c r="L43" t="str">
        <f>IFERROR(IF(OR(HLOOKUP($A43,'Z-scores'!$C$2:$UD$20,10,FALSE)&gt;3,HLOOKUP($A43,'Z-scores'!$C$2:$UD$20,10,FALSE)&lt;-3),"",'Total-corrected counts'!L43),"")</f>
        <v/>
      </c>
      <c r="M43" t="str">
        <f>IFERROR(IF(OR(HLOOKUP($A43,'Z-scores'!$C$2:$UD$20,11,FALSE)&gt;3,HLOOKUP($A43,'Z-scores'!$C$2:$UD$20,11,FALSE)&lt;-3),"",'Total-corrected counts'!M43),"")</f>
        <v/>
      </c>
      <c r="N43" t="str">
        <f>IFERROR(IF(OR(HLOOKUP($A43,'Z-scores'!$C$2:$UD$20,12,FALSE)&gt;3,HLOOKUP($A43,'Z-scores'!$C$2:$UD$20,12,FALSE)&lt;-3),"",'Total-corrected counts'!N43),"")</f>
        <v/>
      </c>
      <c r="O43" t="str">
        <f>IFERROR(IF(OR(HLOOKUP($A43,'Z-scores'!$C$2:$UD$20,13,FALSE)&gt;3,HLOOKUP($A43,'Z-scores'!$C$2:$UD$20,13,FALSE)&lt;-3),"",'Total-corrected counts'!O43),"")</f>
        <v/>
      </c>
      <c r="P43" t="str">
        <f>IFERROR(IF(OR(HLOOKUP($A43,'Z-scores'!$C$2:$UD$20,14,FALSE)&gt;3,HLOOKUP($A43,'Z-scores'!$C$2:$UD$20,14,FALSE)&lt;-3),"",'Total-corrected counts'!P43),"")</f>
        <v/>
      </c>
      <c r="Q43" t="str">
        <f>IFERROR(IF(OR(HLOOKUP($A43,'Z-scores'!$C$2:$UD$20,15,FALSE)&gt;3,HLOOKUP($A43,'Z-scores'!$C$2:$UD$20,15,FALSE)&lt;-3),"",'Total-corrected counts'!Q43),"")</f>
        <v/>
      </c>
      <c r="R43" t="str">
        <f>IFERROR(IF(OR(HLOOKUP($A43,'Z-scores'!$C$2:$UD$20,16,FALSE)&gt;3,HLOOKUP($A43,'Z-scores'!$C$2:$UD$20,16,FALSE)&lt;-3),"",'Total-corrected counts'!R43),"")</f>
        <v/>
      </c>
      <c r="S43" t="str">
        <f>IFERROR(IF(OR(HLOOKUP($A43,'Z-scores'!$C$2:$UD$20,17,FALSE)&gt;3,HLOOKUP($A43,'Z-scores'!$C$2:$UD$20,17,FALSE)&lt;-3),"",'Total-corrected counts'!S43),"")</f>
        <v/>
      </c>
      <c r="T43" t="str">
        <f>IFERROR(IF(OR(HLOOKUP($A43,'Z-scores'!$C$2:$UD$20,18,FALSE)&gt;3,HLOOKUP($A43,'Z-scores'!$C$2:$UD$20,18,FALSE)&lt;-3),"",'Total-corrected counts'!T43),"")</f>
        <v/>
      </c>
      <c r="U43" t="str">
        <f>IFERROR(IF(OR(HLOOKUP($A43,'Z-scores'!$C$2:$UD$20,19,FALSE)&gt;3,HLOOKUP($A43,'Z-scores'!$C$2:$UD$20,19,FALSE)&lt;-3),"",'Total-corrected counts'!U43),"")</f>
        <v/>
      </c>
      <c r="V43">
        <f t="shared" si="0"/>
        <v>1</v>
      </c>
      <c r="W43" s="10">
        <f>SUMIFS(Tabel132[Cluster],Tabel132[ID],A43)</f>
        <v>96</v>
      </c>
      <c r="X43" t="str">
        <f t="shared" si="1"/>
        <v/>
      </c>
      <c r="Y43" t="str">
        <f t="shared" si="2"/>
        <v/>
      </c>
      <c r="Z43" t="str">
        <f t="shared" si="3"/>
        <v/>
      </c>
    </row>
    <row r="44" spans="1:26" x14ac:dyDescent="0.25">
      <c r="A44">
        <v>46</v>
      </c>
      <c r="B44" t="s">
        <v>604</v>
      </c>
      <c r="C44">
        <v>114300</v>
      </c>
      <c r="D44">
        <v>824</v>
      </c>
      <c r="E44" t="str">
        <f>IFERROR(IF(OR(HLOOKUP($A44,'Z-scores'!$C$2:$UD$20,3,FALSE)&gt;3,HLOOKUP(A44,'Z-scores'!$C$2:$UD$20,3,FALSE)&lt;-3),"",'Total-corrected counts'!E44),"")</f>
        <v/>
      </c>
      <c r="F44" t="str">
        <f>IFERROR(IF(OR(HLOOKUP($A44,'Z-scores'!$C$2:$UD$20,4,FALSE)&gt;3,HLOOKUP($A44,'Z-scores'!$C$2:$UD$20,4,FALSE)&lt;-3),"",'Total-corrected counts'!F44),"")</f>
        <v/>
      </c>
      <c r="G44" t="str">
        <f>IFERROR(IF(OR(HLOOKUP($A44,'Z-scores'!$C$2:$UD$20,5,FALSE)&gt;3,HLOOKUP($A44,'Z-scores'!$C$2:$UD$20,5,FALSE)&lt;-3),"",'Total-corrected counts'!G44),"")</f>
        <v/>
      </c>
      <c r="H44" t="str">
        <f>IFERROR(IF(OR(HLOOKUP($A44,'Z-scores'!$C$2:$UD$20,6,FALSE)&gt;3,HLOOKUP($A44,'Z-scores'!$C$2:$UD$20,6,FALSE)&lt;-3),"",'Total-corrected counts'!H44),"")</f>
        <v/>
      </c>
      <c r="I44" t="str">
        <f>IFERROR(IF(OR(HLOOKUP($A44,'Z-scores'!$C$2:$UD$20,7,FALSE)&gt;3,HLOOKUP($A44,'Z-scores'!$C$2:$UD$20,7,FALSE)&lt;-3),"",'Total-corrected counts'!I44),"")</f>
        <v/>
      </c>
      <c r="J44" t="str">
        <f>IFERROR(IF(OR(HLOOKUP($A44,'Z-scores'!$C$2:$UD$20,8,FALSE)&gt;3,HLOOKUP($A44,'Z-scores'!$C$2:$UD$20,8,FALSE)&lt;-3),"",'Total-corrected counts'!J44),"")</f>
        <v/>
      </c>
      <c r="K44" t="str">
        <f>IFERROR(IF(OR(HLOOKUP($A44,'Z-scores'!$C$2:$UD$20,9,FALSE)&gt;3,HLOOKUP($A44,'Z-scores'!$C$2:$UD$20,9,FALSE)&lt;-3),"",'Total-corrected counts'!K44),"")</f>
        <v/>
      </c>
      <c r="L44" t="str">
        <f>IFERROR(IF(OR(HLOOKUP($A44,'Z-scores'!$C$2:$UD$20,10,FALSE)&gt;3,HLOOKUP($A44,'Z-scores'!$C$2:$UD$20,10,FALSE)&lt;-3),"",'Total-corrected counts'!L44),"")</f>
        <v/>
      </c>
      <c r="M44" t="str">
        <f>IFERROR(IF(OR(HLOOKUP($A44,'Z-scores'!$C$2:$UD$20,11,FALSE)&gt;3,HLOOKUP($A44,'Z-scores'!$C$2:$UD$20,11,FALSE)&lt;-3),"",'Total-corrected counts'!M44),"")</f>
        <v/>
      </c>
      <c r="N44" t="str">
        <f>IFERROR(IF(OR(HLOOKUP($A44,'Z-scores'!$C$2:$UD$20,12,FALSE)&gt;3,HLOOKUP($A44,'Z-scores'!$C$2:$UD$20,12,FALSE)&lt;-3),"",'Total-corrected counts'!N44),"")</f>
        <v/>
      </c>
      <c r="O44" t="str">
        <f>IFERROR(IF(OR(HLOOKUP($A44,'Z-scores'!$C$2:$UD$20,13,FALSE)&gt;3,HLOOKUP($A44,'Z-scores'!$C$2:$UD$20,13,FALSE)&lt;-3),"",'Total-corrected counts'!O44),"")</f>
        <v/>
      </c>
      <c r="P44" t="str">
        <f>IFERROR(IF(OR(HLOOKUP($A44,'Z-scores'!$C$2:$UD$20,14,FALSE)&gt;3,HLOOKUP($A44,'Z-scores'!$C$2:$UD$20,14,FALSE)&lt;-3),"",'Total-corrected counts'!P44),"")</f>
        <v/>
      </c>
      <c r="Q44" t="str">
        <f>IFERROR(IF(OR(HLOOKUP($A44,'Z-scores'!$C$2:$UD$20,15,FALSE)&gt;3,HLOOKUP($A44,'Z-scores'!$C$2:$UD$20,15,FALSE)&lt;-3),"",'Total-corrected counts'!Q44),"")</f>
        <v/>
      </c>
      <c r="R44" t="str">
        <f>IFERROR(IF(OR(HLOOKUP($A44,'Z-scores'!$C$2:$UD$20,16,FALSE)&gt;3,HLOOKUP($A44,'Z-scores'!$C$2:$UD$20,16,FALSE)&lt;-3),"",'Total-corrected counts'!R44),"")</f>
        <v/>
      </c>
      <c r="S44" t="str">
        <f>IFERROR(IF(OR(HLOOKUP($A44,'Z-scores'!$C$2:$UD$20,17,FALSE)&gt;3,HLOOKUP($A44,'Z-scores'!$C$2:$UD$20,17,FALSE)&lt;-3),"",'Total-corrected counts'!S44),"")</f>
        <v/>
      </c>
      <c r="T44" t="str">
        <f>IFERROR(IF(OR(HLOOKUP($A44,'Z-scores'!$C$2:$UD$20,18,FALSE)&gt;3,HLOOKUP($A44,'Z-scores'!$C$2:$UD$20,18,FALSE)&lt;-3),"",'Total-corrected counts'!T44),"")</f>
        <v/>
      </c>
      <c r="U44" t="str">
        <f>IFERROR(IF(OR(HLOOKUP($A44,'Z-scores'!$C$2:$UD$20,19,FALSE)&gt;3,HLOOKUP($A44,'Z-scores'!$C$2:$UD$20,19,FALSE)&lt;-3),"",'Total-corrected counts'!U44),"")</f>
        <v/>
      </c>
      <c r="V44">
        <f t="shared" si="0"/>
        <v>1</v>
      </c>
      <c r="W44" s="10">
        <f>SUMIFS(Tabel132[Cluster],Tabel132[ID],A44)</f>
        <v>0</v>
      </c>
      <c r="X44" t="str">
        <f t="shared" si="1"/>
        <v/>
      </c>
      <c r="Y44" t="str">
        <f t="shared" si="2"/>
        <v/>
      </c>
      <c r="Z44" t="str">
        <f t="shared" si="3"/>
        <v/>
      </c>
    </row>
    <row r="45" spans="1:26" x14ac:dyDescent="0.25">
      <c r="A45">
        <v>47</v>
      </c>
      <c r="B45" t="s">
        <v>605</v>
      </c>
      <c r="C45">
        <v>70700</v>
      </c>
      <c r="D45">
        <v>71</v>
      </c>
      <c r="E45" t="str">
        <f>IFERROR(IF(OR(HLOOKUP($A45,'Z-scores'!$C$2:$UD$20,3,FALSE)&gt;3,HLOOKUP(A45,'Z-scores'!$C$2:$UD$20,3,FALSE)&lt;-3),"",'Total-corrected counts'!E45),"")</f>
        <v/>
      </c>
      <c r="F45" t="str">
        <f>IFERROR(IF(OR(HLOOKUP($A45,'Z-scores'!$C$2:$UD$20,4,FALSE)&gt;3,HLOOKUP($A45,'Z-scores'!$C$2:$UD$20,4,FALSE)&lt;-3),"",'Total-corrected counts'!F45),"")</f>
        <v/>
      </c>
      <c r="G45" t="str">
        <f>IFERROR(IF(OR(HLOOKUP($A45,'Z-scores'!$C$2:$UD$20,5,FALSE)&gt;3,HLOOKUP($A45,'Z-scores'!$C$2:$UD$20,5,FALSE)&lt;-3),"",'Total-corrected counts'!G45),"")</f>
        <v/>
      </c>
      <c r="H45" t="str">
        <f>IFERROR(IF(OR(HLOOKUP($A45,'Z-scores'!$C$2:$UD$20,6,FALSE)&gt;3,HLOOKUP($A45,'Z-scores'!$C$2:$UD$20,6,FALSE)&lt;-3),"",'Total-corrected counts'!H45),"")</f>
        <v/>
      </c>
      <c r="I45" t="str">
        <f>IFERROR(IF(OR(HLOOKUP($A45,'Z-scores'!$C$2:$UD$20,7,FALSE)&gt;3,HLOOKUP($A45,'Z-scores'!$C$2:$UD$20,7,FALSE)&lt;-3),"",'Total-corrected counts'!I45),"")</f>
        <v/>
      </c>
      <c r="J45" t="str">
        <f>IFERROR(IF(OR(HLOOKUP($A45,'Z-scores'!$C$2:$UD$20,8,FALSE)&gt;3,HLOOKUP($A45,'Z-scores'!$C$2:$UD$20,8,FALSE)&lt;-3),"",'Total-corrected counts'!J45),"")</f>
        <v/>
      </c>
      <c r="K45" t="str">
        <f>IFERROR(IF(OR(HLOOKUP($A45,'Z-scores'!$C$2:$UD$20,9,FALSE)&gt;3,HLOOKUP($A45,'Z-scores'!$C$2:$UD$20,9,FALSE)&lt;-3),"",'Total-corrected counts'!K45),"")</f>
        <v/>
      </c>
      <c r="L45" t="str">
        <f>IFERROR(IF(OR(HLOOKUP($A45,'Z-scores'!$C$2:$UD$20,10,FALSE)&gt;3,HLOOKUP($A45,'Z-scores'!$C$2:$UD$20,10,FALSE)&lt;-3),"",'Total-corrected counts'!L45),"")</f>
        <v/>
      </c>
      <c r="M45" t="str">
        <f>IFERROR(IF(OR(HLOOKUP($A45,'Z-scores'!$C$2:$UD$20,11,FALSE)&gt;3,HLOOKUP($A45,'Z-scores'!$C$2:$UD$20,11,FALSE)&lt;-3),"",'Total-corrected counts'!M45),"")</f>
        <v/>
      </c>
      <c r="N45" t="str">
        <f>IFERROR(IF(OR(HLOOKUP($A45,'Z-scores'!$C$2:$UD$20,12,FALSE)&gt;3,HLOOKUP($A45,'Z-scores'!$C$2:$UD$20,12,FALSE)&lt;-3),"",'Total-corrected counts'!N45),"")</f>
        <v/>
      </c>
      <c r="O45" t="str">
        <f>IFERROR(IF(OR(HLOOKUP($A45,'Z-scores'!$C$2:$UD$20,13,FALSE)&gt;3,HLOOKUP($A45,'Z-scores'!$C$2:$UD$20,13,FALSE)&lt;-3),"",'Total-corrected counts'!O45),"")</f>
        <v/>
      </c>
      <c r="P45" t="str">
        <f>IFERROR(IF(OR(HLOOKUP($A45,'Z-scores'!$C$2:$UD$20,14,FALSE)&gt;3,HLOOKUP($A45,'Z-scores'!$C$2:$UD$20,14,FALSE)&lt;-3),"",'Total-corrected counts'!P45),"")</f>
        <v/>
      </c>
      <c r="Q45" t="str">
        <f>IFERROR(IF(OR(HLOOKUP($A45,'Z-scores'!$C$2:$UD$20,15,FALSE)&gt;3,HLOOKUP($A45,'Z-scores'!$C$2:$UD$20,15,FALSE)&lt;-3),"",'Total-corrected counts'!Q45),"")</f>
        <v/>
      </c>
      <c r="R45" t="str">
        <f>IFERROR(IF(OR(HLOOKUP($A45,'Z-scores'!$C$2:$UD$20,16,FALSE)&gt;3,HLOOKUP($A45,'Z-scores'!$C$2:$UD$20,16,FALSE)&lt;-3),"",'Total-corrected counts'!R45),"")</f>
        <v/>
      </c>
      <c r="S45" t="str">
        <f>IFERROR(IF(OR(HLOOKUP($A45,'Z-scores'!$C$2:$UD$20,17,FALSE)&gt;3,HLOOKUP($A45,'Z-scores'!$C$2:$UD$20,17,FALSE)&lt;-3),"",'Total-corrected counts'!S45),"")</f>
        <v/>
      </c>
      <c r="T45" t="str">
        <f>IFERROR(IF(OR(HLOOKUP($A45,'Z-scores'!$C$2:$UD$20,18,FALSE)&gt;3,HLOOKUP($A45,'Z-scores'!$C$2:$UD$20,18,FALSE)&lt;-3),"",'Total-corrected counts'!T45),"")</f>
        <v/>
      </c>
      <c r="U45" t="str">
        <f>IFERROR(IF(OR(HLOOKUP($A45,'Z-scores'!$C$2:$UD$20,19,FALSE)&gt;3,HLOOKUP($A45,'Z-scores'!$C$2:$UD$20,19,FALSE)&lt;-3),"",'Total-corrected counts'!U45),"")</f>
        <v/>
      </c>
      <c r="V45">
        <f t="shared" si="0"/>
        <v>1</v>
      </c>
      <c r="W45" s="10">
        <f>SUMIFS(Tabel132[Cluster],Tabel132[ID],A45)</f>
        <v>83</v>
      </c>
      <c r="X45" t="str">
        <f t="shared" si="1"/>
        <v/>
      </c>
      <c r="Y45" t="str">
        <f t="shared" si="2"/>
        <v/>
      </c>
      <c r="Z45" t="str">
        <f t="shared" si="3"/>
        <v/>
      </c>
    </row>
    <row r="46" spans="1:26" x14ac:dyDescent="0.25">
      <c r="A46">
        <v>48</v>
      </c>
      <c r="B46" t="s">
        <v>606</v>
      </c>
      <c r="C46">
        <v>19500</v>
      </c>
      <c r="D46">
        <v>31</v>
      </c>
      <c r="E46" t="str">
        <f>IFERROR(IF(OR(HLOOKUP($A46,'Z-scores'!$C$2:$UD$20,3,FALSE)&gt;3,HLOOKUP(A46,'Z-scores'!$C$2:$UD$20,3,FALSE)&lt;-3),"",'Total-corrected counts'!E46),"")</f>
        <v/>
      </c>
      <c r="F46" t="str">
        <f>IFERROR(IF(OR(HLOOKUP($A46,'Z-scores'!$C$2:$UD$20,4,FALSE)&gt;3,HLOOKUP($A46,'Z-scores'!$C$2:$UD$20,4,FALSE)&lt;-3),"",'Total-corrected counts'!F46),"")</f>
        <v/>
      </c>
      <c r="G46" t="str">
        <f>IFERROR(IF(OR(HLOOKUP($A46,'Z-scores'!$C$2:$UD$20,5,FALSE)&gt;3,HLOOKUP($A46,'Z-scores'!$C$2:$UD$20,5,FALSE)&lt;-3),"",'Total-corrected counts'!G46),"")</f>
        <v/>
      </c>
      <c r="H46" t="str">
        <f>IFERROR(IF(OR(HLOOKUP($A46,'Z-scores'!$C$2:$UD$20,6,FALSE)&gt;3,HLOOKUP($A46,'Z-scores'!$C$2:$UD$20,6,FALSE)&lt;-3),"",'Total-corrected counts'!H46),"")</f>
        <v/>
      </c>
      <c r="I46" t="str">
        <f>IFERROR(IF(OR(HLOOKUP($A46,'Z-scores'!$C$2:$UD$20,7,FALSE)&gt;3,HLOOKUP($A46,'Z-scores'!$C$2:$UD$20,7,FALSE)&lt;-3),"",'Total-corrected counts'!I46),"")</f>
        <v/>
      </c>
      <c r="J46" t="str">
        <f>IFERROR(IF(OR(HLOOKUP($A46,'Z-scores'!$C$2:$UD$20,8,FALSE)&gt;3,HLOOKUP($A46,'Z-scores'!$C$2:$UD$20,8,FALSE)&lt;-3),"",'Total-corrected counts'!J46),"")</f>
        <v/>
      </c>
      <c r="K46" t="str">
        <f>IFERROR(IF(OR(HLOOKUP($A46,'Z-scores'!$C$2:$UD$20,9,FALSE)&gt;3,HLOOKUP($A46,'Z-scores'!$C$2:$UD$20,9,FALSE)&lt;-3),"",'Total-corrected counts'!K46),"")</f>
        <v/>
      </c>
      <c r="L46" t="str">
        <f>IFERROR(IF(OR(HLOOKUP($A46,'Z-scores'!$C$2:$UD$20,10,FALSE)&gt;3,HLOOKUP($A46,'Z-scores'!$C$2:$UD$20,10,FALSE)&lt;-3),"",'Total-corrected counts'!L46),"")</f>
        <v/>
      </c>
      <c r="M46" t="str">
        <f>IFERROR(IF(OR(HLOOKUP($A46,'Z-scores'!$C$2:$UD$20,11,FALSE)&gt;3,HLOOKUP($A46,'Z-scores'!$C$2:$UD$20,11,FALSE)&lt;-3),"",'Total-corrected counts'!M46),"")</f>
        <v/>
      </c>
      <c r="N46" t="str">
        <f>IFERROR(IF(OR(HLOOKUP($A46,'Z-scores'!$C$2:$UD$20,12,FALSE)&gt;3,HLOOKUP($A46,'Z-scores'!$C$2:$UD$20,12,FALSE)&lt;-3),"",'Total-corrected counts'!N46),"")</f>
        <v/>
      </c>
      <c r="O46" t="str">
        <f>IFERROR(IF(OR(HLOOKUP($A46,'Z-scores'!$C$2:$UD$20,13,FALSE)&gt;3,HLOOKUP($A46,'Z-scores'!$C$2:$UD$20,13,FALSE)&lt;-3),"",'Total-corrected counts'!O46),"")</f>
        <v/>
      </c>
      <c r="P46" t="str">
        <f>IFERROR(IF(OR(HLOOKUP($A46,'Z-scores'!$C$2:$UD$20,14,FALSE)&gt;3,HLOOKUP($A46,'Z-scores'!$C$2:$UD$20,14,FALSE)&lt;-3),"",'Total-corrected counts'!P46),"")</f>
        <v/>
      </c>
      <c r="Q46" t="str">
        <f>IFERROR(IF(OR(HLOOKUP($A46,'Z-scores'!$C$2:$UD$20,15,FALSE)&gt;3,HLOOKUP($A46,'Z-scores'!$C$2:$UD$20,15,FALSE)&lt;-3),"",'Total-corrected counts'!Q46),"")</f>
        <v/>
      </c>
      <c r="R46" t="str">
        <f>IFERROR(IF(OR(HLOOKUP($A46,'Z-scores'!$C$2:$UD$20,16,FALSE)&gt;3,HLOOKUP($A46,'Z-scores'!$C$2:$UD$20,16,FALSE)&lt;-3),"",'Total-corrected counts'!R46),"")</f>
        <v/>
      </c>
      <c r="S46" t="str">
        <f>IFERROR(IF(OR(HLOOKUP($A46,'Z-scores'!$C$2:$UD$20,17,FALSE)&gt;3,HLOOKUP($A46,'Z-scores'!$C$2:$UD$20,17,FALSE)&lt;-3),"",'Total-corrected counts'!S46),"")</f>
        <v/>
      </c>
      <c r="T46" t="str">
        <f>IFERROR(IF(OR(HLOOKUP($A46,'Z-scores'!$C$2:$UD$20,18,FALSE)&gt;3,HLOOKUP($A46,'Z-scores'!$C$2:$UD$20,18,FALSE)&lt;-3),"",'Total-corrected counts'!T46),"")</f>
        <v/>
      </c>
      <c r="U46" t="str">
        <f>IFERROR(IF(OR(HLOOKUP($A46,'Z-scores'!$C$2:$UD$20,19,FALSE)&gt;3,HLOOKUP($A46,'Z-scores'!$C$2:$UD$20,19,FALSE)&lt;-3),"",'Total-corrected counts'!U46),"")</f>
        <v/>
      </c>
      <c r="V46">
        <f t="shared" si="0"/>
        <v>1</v>
      </c>
      <c r="W46" s="10">
        <f>SUMIFS(Tabel132[Cluster],Tabel132[ID],A46)</f>
        <v>24</v>
      </c>
      <c r="X46" t="str">
        <f t="shared" si="1"/>
        <v/>
      </c>
      <c r="Y46" t="str">
        <f t="shared" si="2"/>
        <v/>
      </c>
      <c r="Z46" t="str">
        <f t="shared" si="3"/>
        <v/>
      </c>
    </row>
    <row r="47" spans="1:26" x14ac:dyDescent="0.25">
      <c r="A47">
        <v>49</v>
      </c>
      <c r="B47" t="s">
        <v>607</v>
      </c>
      <c r="C47">
        <v>118800</v>
      </c>
      <c r="D47">
        <v>1040</v>
      </c>
      <c r="E47" t="str">
        <f>IFERROR(IF(OR(HLOOKUP($A47,'Z-scores'!$C$2:$UD$20,3,FALSE)&gt;3,HLOOKUP(A47,'Z-scores'!$C$2:$UD$20,3,FALSE)&lt;-3),"",'Total-corrected counts'!E47),"")</f>
        <v/>
      </c>
      <c r="F47" t="str">
        <f>IFERROR(IF(OR(HLOOKUP($A47,'Z-scores'!$C$2:$UD$20,4,FALSE)&gt;3,HLOOKUP($A47,'Z-scores'!$C$2:$UD$20,4,FALSE)&lt;-3),"",'Total-corrected counts'!F47),"")</f>
        <v/>
      </c>
      <c r="G47" t="str">
        <f>IFERROR(IF(OR(HLOOKUP($A47,'Z-scores'!$C$2:$UD$20,5,FALSE)&gt;3,HLOOKUP($A47,'Z-scores'!$C$2:$UD$20,5,FALSE)&lt;-3),"",'Total-corrected counts'!G47),"")</f>
        <v/>
      </c>
      <c r="H47" t="str">
        <f>IFERROR(IF(OR(HLOOKUP($A47,'Z-scores'!$C$2:$UD$20,6,FALSE)&gt;3,HLOOKUP($A47,'Z-scores'!$C$2:$UD$20,6,FALSE)&lt;-3),"",'Total-corrected counts'!H47),"")</f>
        <v/>
      </c>
      <c r="I47" t="str">
        <f>IFERROR(IF(OR(HLOOKUP($A47,'Z-scores'!$C$2:$UD$20,7,FALSE)&gt;3,HLOOKUP($A47,'Z-scores'!$C$2:$UD$20,7,FALSE)&lt;-3),"",'Total-corrected counts'!I47),"")</f>
        <v/>
      </c>
      <c r="J47" t="str">
        <f>IFERROR(IF(OR(HLOOKUP($A47,'Z-scores'!$C$2:$UD$20,8,FALSE)&gt;3,HLOOKUP($A47,'Z-scores'!$C$2:$UD$20,8,FALSE)&lt;-3),"",'Total-corrected counts'!J47),"")</f>
        <v/>
      </c>
      <c r="K47" t="str">
        <f>IFERROR(IF(OR(HLOOKUP($A47,'Z-scores'!$C$2:$UD$20,9,FALSE)&gt;3,HLOOKUP($A47,'Z-scores'!$C$2:$UD$20,9,FALSE)&lt;-3),"",'Total-corrected counts'!K47),"")</f>
        <v/>
      </c>
      <c r="L47" t="str">
        <f>IFERROR(IF(OR(HLOOKUP($A47,'Z-scores'!$C$2:$UD$20,10,FALSE)&gt;3,HLOOKUP($A47,'Z-scores'!$C$2:$UD$20,10,FALSE)&lt;-3),"",'Total-corrected counts'!L47),"")</f>
        <v/>
      </c>
      <c r="M47" t="str">
        <f>IFERROR(IF(OR(HLOOKUP($A47,'Z-scores'!$C$2:$UD$20,11,FALSE)&gt;3,HLOOKUP($A47,'Z-scores'!$C$2:$UD$20,11,FALSE)&lt;-3),"",'Total-corrected counts'!M47),"")</f>
        <v/>
      </c>
      <c r="N47" t="str">
        <f>IFERROR(IF(OR(HLOOKUP($A47,'Z-scores'!$C$2:$UD$20,12,FALSE)&gt;3,HLOOKUP($A47,'Z-scores'!$C$2:$UD$20,12,FALSE)&lt;-3),"",'Total-corrected counts'!N47),"")</f>
        <v/>
      </c>
      <c r="O47" t="str">
        <f>IFERROR(IF(OR(HLOOKUP($A47,'Z-scores'!$C$2:$UD$20,13,FALSE)&gt;3,HLOOKUP($A47,'Z-scores'!$C$2:$UD$20,13,FALSE)&lt;-3),"",'Total-corrected counts'!O47),"")</f>
        <v/>
      </c>
      <c r="P47" t="str">
        <f>IFERROR(IF(OR(HLOOKUP($A47,'Z-scores'!$C$2:$UD$20,14,FALSE)&gt;3,HLOOKUP($A47,'Z-scores'!$C$2:$UD$20,14,FALSE)&lt;-3),"",'Total-corrected counts'!P47),"")</f>
        <v/>
      </c>
      <c r="Q47" t="str">
        <f>IFERROR(IF(OR(HLOOKUP($A47,'Z-scores'!$C$2:$UD$20,15,FALSE)&gt;3,HLOOKUP($A47,'Z-scores'!$C$2:$UD$20,15,FALSE)&lt;-3),"",'Total-corrected counts'!Q47),"")</f>
        <v/>
      </c>
      <c r="R47" t="str">
        <f>IFERROR(IF(OR(HLOOKUP($A47,'Z-scores'!$C$2:$UD$20,16,FALSE)&gt;3,HLOOKUP($A47,'Z-scores'!$C$2:$UD$20,16,FALSE)&lt;-3),"",'Total-corrected counts'!R47),"")</f>
        <v/>
      </c>
      <c r="S47" t="str">
        <f>IFERROR(IF(OR(HLOOKUP($A47,'Z-scores'!$C$2:$UD$20,17,FALSE)&gt;3,HLOOKUP($A47,'Z-scores'!$C$2:$UD$20,17,FALSE)&lt;-3),"",'Total-corrected counts'!S47),"")</f>
        <v/>
      </c>
      <c r="T47" t="str">
        <f>IFERROR(IF(OR(HLOOKUP($A47,'Z-scores'!$C$2:$UD$20,18,FALSE)&gt;3,HLOOKUP($A47,'Z-scores'!$C$2:$UD$20,18,FALSE)&lt;-3),"",'Total-corrected counts'!T47),"")</f>
        <v/>
      </c>
      <c r="U47" t="str">
        <f>IFERROR(IF(OR(HLOOKUP($A47,'Z-scores'!$C$2:$UD$20,19,FALSE)&gt;3,HLOOKUP($A47,'Z-scores'!$C$2:$UD$20,19,FALSE)&lt;-3),"",'Total-corrected counts'!U47),"")</f>
        <v/>
      </c>
      <c r="V47">
        <f t="shared" si="0"/>
        <v>1</v>
      </c>
      <c r="W47" s="10">
        <f>SUMIFS(Tabel132[Cluster],Tabel132[ID],A47)</f>
        <v>0</v>
      </c>
      <c r="X47" t="str">
        <f t="shared" si="1"/>
        <v/>
      </c>
      <c r="Y47" t="str">
        <f t="shared" si="2"/>
        <v/>
      </c>
      <c r="Z47" t="str">
        <f t="shared" si="3"/>
        <v/>
      </c>
    </row>
    <row r="48" spans="1:26" x14ac:dyDescent="0.25">
      <c r="A48">
        <v>50</v>
      </c>
      <c r="B48" t="s">
        <v>43</v>
      </c>
      <c r="C48">
        <v>81600</v>
      </c>
      <c r="D48">
        <v>795</v>
      </c>
      <c r="E48">
        <f>IFERROR(IF(OR(HLOOKUP($A48,'Z-scores'!$C$2:$UD$20,3,FALSE)&gt;3,HLOOKUP(A48,'Z-scores'!$C$2:$UD$20,3,FALSE)&lt;-3),"",'Total-corrected counts'!E48),"")</f>
        <v>0.28390858442432682</v>
      </c>
      <c r="F48">
        <f>IFERROR(IF(OR(HLOOKUP($A48,'Z-scores'!$C$2:$UD$20,4,FALSE)&gt;3,HLOOKUP($A48,'Z-scores'!$C$2:$UD$20,4,FALSE)&lt;-3),"",'Total-corrected counts'!F48),"")</f>
        <v>0.2542926235452001</v>
      </c>
      <c r="G48">
        <f>IFERROR(IF(OR(HLOOKUP($A48,'Z-scores'!$C$2:$UD$20,5,FALSE)&gt;3,HLOOKUP($A48,'Z-scores'!$C$2:$UD$20,5,FALSE)&lt;-3),"",'Total-corrected counts'!G48),"")</f>
        <v>0.45327993359952617</v>
      </c>
      <c r="H48">
        <f>IFERROR(IF(OR(HLOOKUP($A48,'Z-scores'!$C$2:$UD$20,6,FALSE)&gt;3,HLOOKUP($A48,'Z-scores'!$C$2:$UD$20,6,FALSE)&lt;-3),"",'Total-corrected counts'!H48),"")</f>
        <v>1.3960621275568005E-2</v>
      </c>
      <c r="I48">
        <f>IFERROR(IF(OR(HLOOKUP($A48,'Z-scores'!$C$2:$UD$20,7,FALSE)&gt;3,HLOOKUP($A48,'Z-scores'!$C$2:$UD$20,7,FALSE)&lt;-3),"",'Total-corrected counts'!I48),"")</f>
        <v>1.0158878706066699</v>
      </c>
      <c r="J48">
        <f>IFERROR(IF(OR(HLOOKUP($A48,'Z-scores'!$C$2:$UD$20,8,FALSE)&gt;3,HLOOKUP($A48,'Z-scores'!$C$2:$UD$20,8,FALSE)&lt;-3),"",'Total-corrected counts'!J48),"")</f>
        <v>0.23174582512361422</v>
      </c>
      <c r="K48">
        <f>IFERROR(IF(OR(HLOOKUP($A48,'Z-scores'!$C$2:$UD$20,9,FALSE)&gt;3,HLOOKUP($A48,'Z-scores'!$C$2:$UD$20,9,FALSE)&lt;-3),"",'Total-corrected counts'!K48),"")</f>
        <v>8.4731590389653819E-2</v>
      </c>
      <c r="L48">
        <f>IFERROR(IF(OR(HLOOKUP($A48,'Z-scores'!$C$2:$UD$20,10,FALSE)&gt;3,HLOOKUP($A48,'Z-scores'!$C$2:$UD$20,10,FALSE)&lt;-3),"",'Total-corrected counts'!L48),"")</f>
        <v>0</v>
      </c>
      <c r="M48">
        <f>IFERROR(IF(OR(HLOOKUP($A48,'Z-scores'!$C$2:$UD$20,11,FALSE)&gt;3,HLOOKUP($A48,'Z-scores'!$C$2:$UD$20,11,FALSE)&lt;-3),"",'Total-corrected counts'!M48),"")</f>
        <v>0</v>
      </c>
      <c r="N48">
        <f>IFERROR(IF(OR(HLOOKUP($A48,'Z-scores'!$C$2:$UD$20,12,FALSE)&gt;3,HLOOKUP($A48,'Z-scores'!$C$2:$UD$20,12,FALSE)&lt;-3),"",'Total-corrected counts'!N48),"")</f>
        <v>0.13746246129286194</v>
      </c>
      <c r="O48">
        <f>IFERROR(IF(OR(HLOOKUP($A48,'Z-scores'!$C$2:$UD$20,13,FALSE)&gt;3,HLOOKUP($A48,'Z-scores'!$C$2:$UD$20,13,FALSE)&lt;-3),"",'Total-corrected counts'!O48),"")</f>
        <v>0.16153637243826027</v>
      </c>
      <c r="P48">
        <f>IFERROR(IF(OR(HLOOKUP($A48,'Z-scores'!$C$2:$UD$20,14,FALSE)&gt;3,HLOOKUP($A48,'Z-scores'!$C$2:$UD$20,14,FALSE)&lt;-3),"",'Total-corrected counts'!P48),"")</f>
        <v>0</v>
      </c>
      <c r="Q48">
        <f>IFERROR(IF(OR(HLOOKUP($A48,'Z-scores'!$C$2:$UD$20,15,FALSE)&gt;3,HLOOKUP($A48,'Z-scores'!$C$2:$UD$20,15,FALSE)&lt;-3),"",'Total-corrected counts'!Q48),"")</f>
        <v>0</v>
      </c>
      <c r="R48">
        <f>IFERROR(IF(OR(HLOOKUP($A48,'Z-scores'!$C$2:$UD$20,16,FALSE)&gt;3,HLOOKUP($A48,'Z-scores'!$C$2:$UD$20,16,FALSE)&lt;-3),"",'Total-corrected counts'!R48),"")</f>
        <v>0.22839695390588843</v>
      </c>
      <c r="S48">
        <f>IFERROR(IF(OR(HLOOKUP($A48,'Z-scores'!$C$2:$UD$20,17,FALSE)&gt;3,HLOOKUP($A48,'Z-scores'!$C$2:$UD$20,17,FALSE)&lt;-3),"",'Total-corrected counts'!S48),"")</f>
        <v>0</v>
      </c>
      <c r="T48">
        <f>IFERROR(IF(OR(HLOOKUP($A48,'Z-scores'!$C$2:$UD$20,18,FALSE)&gt;3,HLOOKUP($A48,'Z-scores'!$C$2:$UD$20,18,FALSE)&lt;-3),"",'Total-corrected counts'!T48),"")</f>
        <v>6.8728168067862194E-2</v>
      </c>
      <c r="U48">
        <f>IFERROR(IF(OR(HLOOKUP($A48,'Z-scores'!$C$2:$UD$20,19,FALSE)&gt;3,HLOOKUP($A48,'Z-scores'!$C$2:$UD$20,19,FALSE)&lt;-3),"",'Total-corrected counts'!U48),"")</f>
        <v>0.50771774365027356</v>
      </c>
      <c r="V48">
        <f t="shared" si="0"/>
        <v>1</v>
      </c>
      <c r="W48" s="10">
        <f>SUMIFS(Tabel132[Cluster],Tabel132[ID],A48)</f>
        <v>90</v>
      </c>
      <c r="X48">
        <f t="shared" si="1"/>
        <v>0.35717882278402535</v>
      </c>
      <c r="Y48">
        <f t="shared" si="2"/>
        <v>0.25975633877383991</v>
      </c>
      <c r="Z48">
        <f t="shared" si="3"/>
        <v>0.13798021241939329</v>
      </c>
    </row>
    <row r="49" spans="1:26" x14ac:dyDescent="0.25">
      <c r="A49">
        <v>51</v>
      </c>
      <c r="B49" t="s">
        <v>608</v>
      </c>
      <c r="C49">
        <v>68300</v>
      </c>
      <c r="D49">
        <v>856</v>
      </c>
      <c r="E49" t="str">
        <f>IFERROR(IF(OR(HLOOKUP($A49,'Z-scores'!$C$2:$UD$20,3,FALSE)&gt;3,HLOOKUP(A49,'Z-scores'!$C$2:$UD$20,3,FALSE)&lt;-3),"",'Total-corrected counts'!E49),"")</f>
        <v/>
      </c>
      <c r="F49" t="str">
        <f>IFERROR(IF(OR(HLOOKUP($A49,'Z-scores'!$C$2:$UD$20,4,FALSE)&gt;3,HLOOKUP($A49,'Z-scores'!$C$2:$UD$20,4,FALSE)&lt;-3),"",'Total-corrected counts'!F49),"")</f>
        <v/>
      </c>
      <c r="G49" t="str">
        <f>IFERROR(IF(OR(HLOOKUP($A49,'Z-scores'!$C$2:$UD$20,5,FALSE)&gt;3,HLOOKUP($A49,'Z-scores'!$C$2:$UD$20,5,FALSE)&lt;-3),"",'Total-corrected counts'!G49),"")</f>
        <v/>
      </c>
      <c r="H49" t="str">
        <f>IFERROR(IF(OR(HLOOKUP($A49,'Z-scores'!$C$2:$UD$20,6,FALSE)&gt;3,HLOOKUP($A49,'Z-scores'!$C$2:$UD$20,6,FALSE)&lt;-3),"",'Total-corrected counts'!H49),"")</f>
        <v/>
      </c>
      <c r="I49" t="str">
        <f>IFERROR(IF(OR(HLOOKUP($A49,'Z-scores'!$C$2:$UD$20,7,FALSE)&gt;3,HLOOKUP($A49,'Z-scores'!$C$2:$UD$20,7,FALSE)&lt;-3),"",'Total-corrected counts'!I49),"")</f>
        <v/>
      </c>
      <c r="J49" t="str">
        <f>IFERROR(IF(OR(HLOOKUP($A49,'Z-scores'!$C$2:$UD$20,8,FALSE)&gt;3,HLOOKUP($A49,'Z-scores'!$C$2:$UD$20,8,FALSE)&lt;-3),"",'Total-corrected counts'!J49),"")</f>
        <v/>
      </c>
      <c r="K49" t="str">
        <f>IFERROR(IF(OR(HLOOKUP($A49,'Z-scores'!$C$2:$UD$20,9,FALSE)&gt;3,HLOOKUP($A49,'Z-scores'!$C$2:$UD$20,9,FALSE)&lt;-3),"",'Total-corrected counts'!K49),"")</f>
        <v/>
      </c>
      <c r="L49" t="str">
        <f>IFERROR(IF(OR(HLOOKUP($A49,'Z-scores'!$C$2:$UD$20,10,FALSE)&gt;3,HLOOKUP($A49,'Z-scores'!$C$2:$UD$20,10,FALSE)&lt;-3),"",'Total-corrected counts'!L49),"")</f>
        <v/>
      </c>
      <c r="M49" t="str">
        <f>IFERROR(IF(OR(HLOOKUP($A49,'Z-scores'!$C$2:$UD$20,11,FALSE)&gt;3,HLOOKUP($A49,'Z-scores'!$C$2:$UD$20,11,FALSE)&lt;-3),"",'Total-corrected counts'!M49),"")</f>
        <v/>
      </c>
      <c r="N49" t="str">
        <f>IFERROR(IF(OR(HLOOKUP($A49,'Z-scores'!$C$2:$UD$20,12,FALSE)&gt;3,HLOOKUP($A49,'Z-scores'!$C$2:$UD$20,12,FALSE)&lt;-3),"",'Total-corrected counts'!N49),"")</f>
        <v/>
      </c>
      <c r="O49" t="str">
        <f>IFERROR(IF(OR(HLOOKUP($A49,'Z-scores'!$C$2:$UD$20,13,FALSE)&gt;3,HLOOKUP($A49,'Z-scores'!$C$2:$UD$20,13,FALSE)&lt;-3),"",'Total-corrected counts'!O49),"")</f>
        <v/>
      </c>
      <c r="P49" t="str">
        <f>IFERROR(IF(OR(HLOOKUP($A49,'Z-scores'!$C$2:$UD$20,14,FALSE)&gt;3,HLOOKUP($A49,'Z-scores'!$C$2:$UD$20,14,FALSE)&lt;-3),"",'Total-corrected counts'!P49),"")</f>
        <v/>
      </c>
      <c r="Q49" t="str">
        <f>IFERROR(IF(OR(HLOOKUP($A49,'Z-scores'!$C$2:$UD$20,15,FALSE)&gt;3,HLOOKUP($A49,'Z-scores'!$C$2:$UD$20,15,FALSE)&lt;-3),"",'Total-corrected counts'!Q49),"")</f>
        <v/>
      </c>
      <c r="R49" t="str">
        <f>IFERROR(IF(OR(HLOOKUP($A49,'Z-scores'!$C$2:$UD$20,16,FALSE)&gt;3,HLOOKUP($A49,'Z-scores'!$C$2:$UD$20,16,FALSE)&lt;-3),"",'Total-corrected counts'!R49),"")</f>
        <v/>
      </c>
      <c r="S49" t="str">
        <f>IFERROR(IF(OR(HLOOKUP($A49,'Z-scores'!$C$2:$UD$20,17,FALSE)&gt;3,HLOOKUP($A49,'Z-scores'!$C$2:$UD$20,17,FALSE)&lt;-3),"",'Total-corrected counts'!S49),"")</f>
        <v/>
      </c>
      <c r="T49" t="str">
        <f>IFERROR(IF(OR(HLOOKUP($A49,'Z-scores'!$C$2:$UD$20,18,FALSE)&gt;3,HLOOKUP($A49,'Z-scores'!$C$2:$UD$20,18,FALSE)&lt;-3),"",'Total-corrected counts'!T49),"")</f>
        <v/>
      </c>
      <c r="U49" t="str">
        <f>IFERROR(IF(OR(HLOOKUP($A49,'Z-scores'!$C$2:$UD$20,19,FALSE)&gt;3,HLOOKUP($A49,'Z-scores'!$C$2:$UD$20,19,FALSE)&lt;-3),"",'Total-corrected counts'!U49),"")</f>
        <v/>
      </c>
      <c r="V49">
        <f t="shared" si="0"/>
        <v>1</v>
      </c>
      <c r="W49" s="10">
        <f>SUMIFS(Tabel132[Cluster],Tabel132[ID],A49)</f>
        <v>81</v>
      </c>
      <c r="X49" t="str">
        <f t="shared" si="1"/>
        <v/>
      </c>
      <c r="Y49" t="str">
        <f t="shared" si="2"/>
        <v/>
      </c>
      <c r="Z49" t="str">
        <f t="shared" si="3"/>
        <v/>
      </c>
    </row>
    <row r="50" spans="1:26" x14ac:dyDescent="0.25">
      <c r="A50">
        <v>52</v>
      </c>
      <c r="B50" t="s">
        <v>609</v>
      </c>
      <c r="C50">
        <v>41900</v>
      </c>
      <c r="D50">
        <v>918</v>
      </c>
      <c r="E50" t="str">
        <f>IFERROR(IF(OR(HLOOKUP($A50,'Z-scores'!$C$2:$UD$20,3,FALSE)&gt;3,HLOOKUP(A50,'Z-scores'!$C$2:$UD$20,3,FALSE)&lt;-3),"",'Total-corrected counts'!E50),"")</f>
        <v/>
      </c>
      <c r="F50" t="str">
        <f>IFERROR(IF(OR(HLOOKUP($A50,'Z-scores'!$C$2:$UD$20,4,FALSE)&gt;3,HLOOKUP($A50,'Z-scores'!$C$2:$UD$20,4,FALSE)&lt;-3),"",'Total-corrected counts'!F50),"")</f>
        <v/>
      </c>
      <c r="G50" t="str">
        <f>IFERROR(IF(OR(HLOOKUP($A50,'Z-scores'!$C$2:$UD$20,5,FALSE)&gt;3,HLOOKUP($A50,'Z-scores'!$C$2:$UD$20,5,FALSE)&lt;-3),"",'Total-corrected counts'!G50),"")</f>
        <v/>
      </c>
      <c r="H50" t="str">
        <f>IFERROR(IF(OR(HLOOKUP($A50,'Z-scores'!$C$2:$UD$20,6,FALSE)&gt;3,HLOOKUP($A50,'Z-scores'!$C$2:$UD$20,6,FALSE)&lt;-3),"",'Total-corrected counts'!H50),"")</f>
        <v/>
      </c>
      <c r="I50" t="str">
        <f>IFERROR(IF(OR(HLOOKUP($A50,'Z-scores'!$C$2:$UD$20,7,FALSE)&gt;3,HLOOKUP($A50,'Z-scores'!$C$2:$UD$20,7,FALSE)&lt;-3),"",'Total-corrected counts'!I50),"")</f>
        <v/>
      </c>
      <c r="J50" t="str">
        <f>IFERROR(IF(OR(HLOOKUP($A50,'Z-scores'!$C$2:$UD$20,8,FALSE)&gt;3,HLOOKUP($A50,'Z-scores'!$C$2:$UD$20,8,FALSE)&lt;-3),"",'Total-corrected counts'!J50),"")</f>
        <v/>
      </c>
      <c r="K50" t="str">
        <f>IFERROR(IF(OR(HLOOKUP($A50,'Z-scores'!$C$2:$UD$20,9,FALSE)&gt;3,HLOOKUP($A50,'Z-scores'!$C$2:$UD$20,9,FALSE)&lt;-3),"",'Total-corrected counts'!K50),"")</f>
        <v/>
      </c>
      <c r="L50" t="str">
        <f>IFERROR(IF(OR(HLOOKUP($A50,'Z-scores'!$C$2:$UD$20,10,FALSE)&gt;3,HLOOKUP($A50,'Z-scores'!$C$2:$UD$20,10,FALSE)&lt;-3),"",'Total-corrected counts'!L50),"")</f>
        <v/>
      </c>
      <c r="M50" t="str">
        <f>IFERROR(IF(OR(HLOOKUP($A50,'Z-scores'!$C$2:$UD$20,11,FALSE)&gt;3,HLOOKUP($A50,'Z-scores'!$C$2:$UD$20,11,FALSE)&lt;-3),"",'Total-corrected counts'!M50),"")</f>
        <v/>
      </c>
      <c r="N50" t="str">
        <f>IFERROR(IF(OR(HLOOKUP($A50,'Z-scores'!$C$2:$UD$20,12,FALSE)&gt;3,HLOOKUP($A50,'Z-scores'!$C$2:$UD$20,12,FALSE)&lt;-3),"",'Total-corrected counts'!N50),"")</f>
        <v/>
      </c>
      <c r="O50" t="str">
        <f>IFERROR(IF(OR(HLOOKUP($A50,'Z-scores'!$C$2:$UD$20,13,FALSE)&gt;3,HLOOKUP($A50,'Z-scores'!$C$2:$UD$20,13,FALSE)&lt;-3),"",'Total-corrected counts'!O50),"")</f>
        <v/>
      </c>
      <c r="P50" t="str">
        <f>IFERROR(IF(OR(HLOOKUP($A50,'Z-scores'!$C$2:$UD$20,14,FALSE)&gt;3,HLOOKUP($A50,'Z-scores'!$C$2:$UD$20,14,FALSE)&lt;-3),"",'Total-corrected counts'!P50),"")</f>
        <v/>
      </c>
      <c r="Q50" t="str">
        <f>IFERROR(IF(OR(HLOOKUP($A50,'Z-scores'!$C$2:$UD$20,15,FALSE)&gt;3,HLOOKUP($A50,'Z-scores'!$C$2:$UD$20,15,FALSE)&lt;-3),"",'Total-corrected counts'!Q50),"")</f>
        <v/>
      </c>
      <c r="R50" t="str">
        <f>IFERROR(IF(OR(HLOOKUP($A50,'Z-scores'!$C$2:$UD$20,16,FALSE)&gt;3,HLOOKUP($A50,'Z-scores'!$C$2:$UD$20,16,FALSE)&lt;-3),"",'Total-corrected counts'!R50),"")</f>
        <v/>
      </c>
      <c r="S50" t="str">
        <f>IFERROR(IF(OR(HLOOKUP($A50,'Z-scores'!$C$2:$UD$20,17,FALSE)&gt;3,HLOOKUP($A50,'Z-scores'!$C$2:$UD$20,17,FALSE)&lt;-3),"",'Total-corrected counts'!S50),"")</f>
        <v/>
      </c>
      <c r="T50" t="str">
        <f>IFERROR(IF(OR(HLOOKUP($A50,'Z-scores'!$C$2:$UD$20,18,FALSE)&gt;3,HLOOKUP($A50,'Z-scores'!$C$2:$UD$20,18,FALSE)&lt;-3),"",'Total-corrected counts'!T50),"")</f>
        <v/>
      </c>
      <c r="U50" t="str">
        <f>IFERROR(IF(OR(HLOOKUP($A50,'Z-scores'!$C$2:$UD$20,19,FALSE)&gt;3,HLOOKUP($A50,'Z-scores'!$C$2:$UD$20,19,FALSE)&lt;-3),"",'Total-corrected counts'!U50),"")</f>
        <v/>
      </c>
      <c r="V50">
        <f t="shared" si="0"/>
        <v>1</v>
      </c>
      <c r="W50" s="10">
        <f>SUMIFS(Tabel132[Cluster],Tabel132[ID],A50)</f>
        <v>54</v>
      </c>
      <c r="X50" t="str">
        <f t="shared" si="1"/>
        <v/>
      </c>
      <c r="Y50" t="str">
        <f t="shared" si="2"/>
        <v/>
      </c>
      <c r="Z50" t="str">
        <f t="shared" si="3"/>
        <v/>
      </c>
    </row>
    <row r="51" spans="1:26" x14ac:dyDescent="0.25">
      <c r="A51">
        <v>53</v>
      </c>
      <c r="B51" t="s">
        <v>610</v>
      </c>
      <c r="C51">
        <v>91700</v>
      </c>
      <c r="D51">
        <v>445</v>
      </c>
      <c r="E51" t="str">
        <f>IFERROR(IF(OR(HLOOKUP($A51,'Z-scores'!$C$2:$UD$20,3,FALSE)&gt;3,HLOOKUP(A51,'Z-scores'!$C$2:$UD$20,3,FALSE)&lt;-3),"",'Total-corrected counts'!E51),"")</f>
        <v/>
      </c>
      <c r="F51" t="str">
        <f>IFERROR(IF(OR(HLOOKUP($A51,'Z-scores'!$C$2:$UD$20,4,FALSE)&gt;3,HLOOKUP($A51,'Z-scores'!$C$2:$UD$20,4,FALSE)&lt;-3),"",'Total-corrected counts'!F51),"")</f>
        <v/>
      </c>
      <c r="G51" t="str">
        <f>IFERROR(IF(OR(HLOOKUP($A51,'Z-scores'!$C$2:$UD$20,5,FALSE)&gt;3,HLOOKUP($A51,'Z-scores'!$C$2:$UD$20,5,FALSE)&lt;-3),"",'Total-corrected counts'!G51),"")</f>
        <v/>
      </c>
      <c r="H51" t="str">
        <f>IFERROR(IF(OR(HLOOKUP($A51,'Z-scores'!$C$2:$UD$20,6,FALSE)&gt;3,HLOOKUP($A51,'Z-scores'!$C$2:$UD$20,6,FALSE)&lt;-3),"",'Total-corrected counts'!H51),"")</f>
        <v/>
      </c>
      <c r="I51" t="str">
        <f>IFERROR(IF(OR(HLOOKUP($A51,'Z-scores'!$C$2:$UD$20,7,FALSE)&gt;3,HLOOKUP($A51,'Z-scores'!$C$2:$UD$20,7,FALSE)&lt;-3),"",'Total-corrected counts'!I51),"")</f>
        <v/>
      </c>
      <c r="J51" t="str">
        <f>IFERROR(IF(OR(HLOOKUP($A51,'Z-scores'!$C$2:$UD$20,8,FALSE)&gt;3,HLOOKUP($A51,'Z-scores'!$C$2:$UD$20,8,FALSE)&lt;-3),"",'Total-corrected counts'!J51),"")</f>
        <v/>
      </c>
      <c r="K51" t="str">
        <f>IFERROR(IF(OR(HLOOKUP($A51,'Z-scores'!$C$2:$UD$20,9,FALSE)&gt;3,HLOOKUP($A51,'Z-scores'!$C$2:$UD$20,9,FALSE)&lt;-3),"",'Total-corrected counts'!K51),"")</f>
        <v/>
      </c>
      <c r="L51" t="str">
        <f>IFERROR(IF(OR(HLOOKUP($A51,'Z-scores'!$C$2:$UD$20,10,FALSE)&gt;3,HLOOKUP($A51,'Z-scores'!$C$2:$UD$20,10,FALSE)&lt;-3),"",'Total-corrected counts'!L51),"")</f>
        <v/>
      </c>
      <c r="M51" t="str">
        <f>IFERROR(IF(OR(HLOOKUP($A51,'Z-scores'!$C$2:$UD$20,11,FALSE)&gt;3,HLOOKUP($A51,'Z-scores'!$C$2:$UD$20,11,FALSE)&lt;-3),"",'Total-corrected counts'!M51),"")</f>
        <v/>
      </c>
      <c r="N51" t="str">
        <f>IFERROR(IF(OR(HLOOKUP($A51,'Z-scores'!$C$2:$UD$20,12,FALSE)&gt;3,HLOOKUP($A51,'Z-scores'!$C$2:$UD$20,12,FALSE)&lt;-3),"",'Total-corrected counts'!N51),"")</f>
        <v/>
      </c>
      <c r="O51" t="str">
        <f>IFERROR(IF(OR(HLOOKUP($A51,'Z-scores'!$C$2:$UD$20,13,FALSE)&gt;3,HLOOKUP($A51,'Z-scores'!$C$2:$UD$20,13,FALSE)&lt;-3),"",'Total-corrected counts'!O51),"")</f>
        <v/>
      </c>
      <c r="P51" t="str">
        <f>IFERROR(IF(OR(HLOOKUP($A51,'Z-scores'!$C$2:$UD$20,14,FALSE)&gt;3,HLOOKUP($A51,'Z-scores'!$C$2:$UD$20,14,FALSE)&lt;-3),"",'Total-corrected counts'!P51),"")</f>
        <v/>
      </c>
      <c r="Q51" t="str">
        <f>IFERROR(IF(OR(HLOOKUP($A51,'Z-scores'!$C$2:$UD$20,15,FALSE)&gt;3,HLOOKUP($A51,'Z-scores'!$C$2:$UD$20,15,FALSE)&lt;-3),"",'Total-corrected counts'!Q51),"")</f>
        <v/>
      </c>
      <c r="R51" t="str">
        <f>IFERROR(IF(OR(HLOOKUP($A51,'Z-scores'!$C$2:$UD$20,16,FALSE)&gt;3,HLOOKUP($A51,'Z-scores'!$C$2:$UD$20,16,FALSE)&lt;-3),"",'Total-corrected counts'!R51),"")</f>
        <v/>
      </c>
      <c r="S51" t="str">
        <f>IFERROR(IF(OR(HLOOKUP($A51,'Z-scores'!$C$2:$UD$20,17,FALSE)&gt;3,HLOOKUP($A51,'Z-scores'!$C$2:$UD$20,17,FALSE)&lt;-3),"",'Total-corrected counts'!S51),"")</f>
        <v/>
      </c>
      <c r="T51" t="str">
        <f>IFERROR(IF(OR(HLOOKUP($A51,'Z-scores'!$C$2:$UD$20,18,FALSE)&gt;3,HLOOKUP($A51,'Z-scores'!$C$2:$UD$20,18,FALSE)&lt;-3),"",'Total-corrected counts'!T51),"")</f>
        <v/>
      </c>
      <c r="U51" t="str">
        <f>IFERROR(IF(OR(HLOOKUP($A51,'Z-scores'!$C$2:$UD$20,19,FALSE)&gt;3,HLOOKUP($A51,'Z-scores'!$C$2:$UD$20,19,FALSE)&lt;-3),"",'Total-corrected counts'!U51),"")</f>
        <v/>
      </c>
      <c r="V51">
        <f t="shared" si="0"/>
        <v>1</v>
      </c>
      <c r="W51" s="10">
        <f>SUMIFS(Tabel132[Cluster],Tabel132[ID],A51)</f>
        <v>96</v>
      </c>
      <c r="X51" t="str">
        <f t="shared" si="1"/>
        <v/>
      </c>
      <c r="Y51" t="str">
        <f t="shared" si="2"/>
        <v/>
      </c>
      <c r="Z51" t="str">
        <f t="shared" si="3"/>
        <v/>
      </c>
    </row>
    <row r="52" spans="1:26" x14ac:dyDescent="0.25">
      <c r="A52">
        <v>54</v>
      </c>
      <c r="B52" t="s">
        <v>611</v>
      </c>
      <c r="C52">
        <v>112800</v>
      </c>
      <c r="D52">
        <v>824</v>
      </c>
      <c r="E52" t="str">
        <f>IFERROR(IF(OR(HLOOKUP($A52,'Z-scores'!$C$2:$UD$20,3,FALSE)&gt;3,HLOOKUP(A52,'Z-scores'!$C$2:$UD$20,3,FALSE)&lt;-3),"",'Total-corrected counts'!E52),"")</f>
        <v/>
      </c>
      <c r="F52" t="str">
        <f>IFERROR(IF(OR(HLOOKUP($A52,'Z-scores'!$C$2:$UD$20,4,FALSE)&gt;3,HLOOKUP($A52,'Z-scores'!$C$2:$UD$20,4,FALSE)&lt;-3),"",'Total-corrected counts'!F52),"")</f>
        <v/>
      </c>
      <c r="G52" t="str">
        <f>IFERROR(IF(OR(HLOOKUP($A52,'Z-scores'!$C$2:$UD$20,5,FALSE)&gt;3,HLOOKUP($A52,'Z-scores'!$C$2:$UD$20,5,FALSE)&lt;-3),"",'Total-corrected counts'!G52),"")</f>
        <v/>
      </c>
      <c r="H52" t="str">
        <f>IFERROR(IF(OR(HLOOKUP($A52,'Z-scores'!$C$2:$UD$20,6,FALSE)&gt;3,HLOOKUP($A52,'Z-scores'!$C$2:$UD$20,6,FALSE)&lt;-3),"",'Total-corrected counts'!H52),"")</f>
        <v/>
      </c>
      <c r="I52" t="str">
        <f>IFERROR(IF(OR(HLOOKUP($A52,'Z-scores'!$C$2:$UD$20,7,FALSE)&gt;3,HLOOKUP($A52,'Z-scores'!$C$2:$UD$20,7,FALSE)&lt;-3),"",'Total-corrected counts'!I52),"")</f>
        <v/>
      </c>
      <c r="J52" t="str">
        <f>IFERROR(IF(OR(HLOOKUP($A52,'Z-scores'!$C$2:$UD$20,8,FALSE)&gt;3,HLOOKUP($A52,'Z-scores'!$C$2:$UD$20,8,FALSE)&lt;-3),"",'Total-corrected counts'!J52),"")</f>
        <v/>
      </c>
      <c r="K52" t="str">
        <f>IFERROR(IF(OR(HLOOKUP($A52,'Z-scores'!$C$2:$UD$20,9,FALSE)&gt;3,HLOOKUP($A52,'Z-scores'!$C$2:$UD$20,9,FALSE)&lt;-3),"",'Total-corrected counts'!K52),"")</f>
        <v/>
      </c>
      <c r="L52" t="str">
        <f>IFERROR(IF(OR(HLOOKUP($A52,'Z-scores'!$C$2:$UD$20,10,FALSE)&gt;3,HLOOKUP($A52,'Z-scores'!$C$2:$UD$20,10,FALSE)&lt;-3),"",'Total-corrected counts'!L52),"")</f>
        <v/>
      </c>
      <c r="M52" t="str">
        <f>IFERROR(IF(OR(HLOOKUP($A52,'Z-scores'!$C$2:$UD$20,11,FALSE)&gt;3,HLOOKUP($A52,'Z-scores'!$C$2:$UD$20,11,FALSE)&lt;-3),"",'Total-corrected counts'!M52),"")</f>
        <v/>
      </c>
      <c r="N52" t="str">
        <f>IFERROR(IF(OR(HLOOKUP($A52,'Z-scores'!$C$2:$UD$20,12,FALSE)&gt;3,HLOOKUP($A52,'Z-scores'!$C$2:$UD$20,12,FALSE)&lt;-3),"",'Total-corrected counts'!N52),"")</f>
        <v/>
      </c>
      <c r="O52" t="str">
        <f>IFERROR(IF(OR(HLOOKUP($A52,'Z-scores'!$C$2:$UD$20,13,FALSE)&gt;3,HLOOKUP($A52,'Z-scores'!$C$2:$UD$20,13,FALSE)&lt;-3),"",'Total-corrected counts'!O52),"")</f>
        <v/>
      </c>
      <c r="P52" t="str">
        <f>IFERROR(IF(OR(HLOOKUP($A52,'Z-scores'!$C$2:$UD$20,14,FALSE)&gt;3,HLOOKUP($A52,'Z-scores'!$C$2:$UD$20,14,FALSE)&lt;-3),"",'Total-corrected counts'!P52),"")</f>
        <v/>
      </c>
      <c r="Q52" t="str">
        <f>IFERROR(IF(OR(HLOOKUP($A52,'Z-scores'!$C$2:$UD$20,15,FALSE)&gt;3,HLOOKUP($A52,'Z-scores'!$C$2:$UD$20,15,FALSE)&lt;-3),"",'Total-corrected counts'!Q52),"")</f>
        <v/>
      </c>
      <c r="R52" t="str">
        <f>IFERROR(IF(OR(HLOOKUP($A52,'Z-scores'!$C$2:$UD$20,16,FALSE)&gt;3,HLOOKUP($A52,'Z-scores'!$C$2:$UD$20,16,FALSE)&lt;-3),"",'Total-corrected counts'!R52),"")</f>
        <v/>
      </c>
      <c r="S52" t="str">
        <f>IFERROR(IF(OR(HLOOKUP($A52,'Z-scores'!$C$2:$UD$20,17,FALSE)&gt;3,HLOOKUP($A52,'Z-scores'!$C$2:$UD$20,17,FALSE)&lt;-3),"",'Total-corrected counts'!S52),"")</f>
        <v/>
      </c>
      <c r="T52" t="str">
        <f>IFERROR(IF(OR(HLOOKUP($A52,'Z-scores'!$C$2:$UD$20,18,FALSE)&gt;3,HLOOKUP($A52,'Z-scores'!$C$2:$UD$20,18,FALSE)&lt;-3),"",'Total-corrected counts'!T52),"")</f>
        <v/>
      </c>
      <c r="U52" t="str">
        <f>IFERROR(IF(OR(HLOOKUP($A52,'Z-scores'!$C$2:$UD$20,19,FALSE)&gt;3,HLOOKUP($A52,'Z-scores'!$C$2:$UD$20,19,FALSE)&lt;-3),"",'Total-corrected counts'!U52),"")</f>
        <v/>
      </c>
      <c r="V52">
        <f t="shared" si="0"/>
        <v>1</v>
      </c>
      <c r="W52" s="10">
        <f>SUMIFS(Tabel132[Cluster],Tabel132[ID],A52)</f>
        <v>0</v>
      </c>
      <c r="X52" t="str">
        <f t="shared" si="1"/>
        <v/>
      </c>
      <c r="Y52" t="str">
        <f t="shared" si="2"/>
        <v/>
      </c>
      <c r="Z52" t="str">
        <f t="shared" si="3"/>
        <v/>
      </c>
    </row>
    <row r="53" spans="1:26" x14ac:dyDescent="0.25">
      <c r="A53">
        <v>55</v>
      </c>
      <c r="B53" t="s">
        <v>612</v>
      </c>
      <c r="C53">
        <v>71300</v>
      </c>
      <c r="D53">
        <v>94</v>
      </c>
      <c r="E53" t="str">
        <f>IFERROR(IF(OR(HLOOKUP($A53,'Z-scores'!$C$2:$UD$20,3,FALSE)&gt;3,HLOOKUP(A53,'Z-scores'!$C$2:$UD$20,3,FALSE)&lt;-3),"",'Total-corrected counts'!E53),"")</f>
        <v/>
      </c>
      <c r="F53" t="str">
        <f>IFERROR(IF(OR(HLOOKUP($A53,'Z-scores'!$C$2:$UD$20,4,FALSE)&gt;3,HLOOKUP($A53,'Z-scores'!$C$2:$UD$20,4,FALSE)&lt;-3),"",'Total-corrected counts'!F53),"")</f>
        <v/>
      </c>
      <c r="G53" t="str">
        <f>IFERROR(IF(OR(HLOOKUP($A53,'Z-scores'!$C$2:$UD$20,5,FALSE)&gt;3,HLOOKUP($A53,'Z-scores'!$C$2:$UD$20,5,FALSE)&lt;-3),"",'Total-corrected counts'!G53),"")</f>
        <v/>
      </c>
      <c r="H53" t="str">
        <f>IFERROR(IF(OR(HLOOKUP($A53,'Z-scores'!$C$2:$UD$20,6,FALSE)&gt;3,HLOOKUP($A53,'Z-scores'!$C$2:$UD$20,6,FALSE)&lt;-3),"",'Total-corrected counts'!H53),"")</f>
        <v/>
      </c>
      <c r="I53" t="str">
        <f>IFERROR(IF(OR(HLOOKUP($A53,'Z-scores'!$C$2:$UD$20,7,FALSE)&gt;3,HLOOKUP($A53,'Z-scores'!$C$2:$UD$20,7,FALSE)&lt;-3),"",'Total-corrected counts'!I53),"")</f>
        <v/>
      </c>
      <c r="J53" t="str">
        <f>IFERROR(IF(OR(HLOOKUP($A53,'Z-scores'!$C$2:$UD$20,8,FALSE)&gt;3,HLOOKUP($A53,'Z-scores'!$C$2:$UD$20,8,FALSE)&lt;-3),"",'Total-corrected counts'!J53),"")</f>
        <v/>
      </c>
      <c r="K53" t="str">
        <f>IFERROR(IF(OR(HLOOKUP($A53,'Z-scores'!$C$2:$UD$20,9,FALSE)&gt;3,HLOOKUP($A53,'Z-scores'!$C$2:$UD$20,9,FALSE)&lt;-3),"",'Total-corrected counts'!K53),"")</f>
        <v/>
      </c>
      <c r="L53" t="str">
        <f>IFERROR(IF(OR(HLOOKUP($A53,'Z-scores'!$C$2:$UD$20,10,FALSE)&gt;3,HLOOKUP($A53,'Z-scores'!$C$2:$UD$20,10,FALSE)&lt;-3),"",'Total-corrected counts'!L53),"")</f>
        <v/>
      </c>
      <c r="M53" t="str">
        <f>IFERROR(IF(OR(HLOOKUP($A53,'Z-scores'!$C$2:$UD$20,11,FALSE)&gt;3,HLOOKUP($A53,'Z-scores'!$C$2:$UD$20,11,FALSE)&lt;-3),"",'Total-corrected counts'!M53),"")</f>
        <v/>
      </c>
      <c r="N53" t="str">
        <f>IFERROR(IF(OR(HLOOKUP($A53,'Z-scores'!$C$2:$UD$20,12,FALSE)&gt;3,HLOOKUP($A53,'Z-scores'!$C$2:$UD$20,12,FALSE)&lt;-3),"",'Total-corrected counts'!N53),"")</f>
        <v/>
      </c>
      <c r="O53" t="str">
        <f>IFERROR(IF(OR(HLOOKUP($A53,'Z-scores'!$C$2:$UD$20,13,FALSE)&gt;3,HLOOKUP($A53,'Z-scores'!$C$2:$UD$20,13,FALSE)&lt;-3),"",'Total-corrected counts'!O53),"")</f>
        <v/>
      </c>
      <c r="P53" t="str">
        <f>IFERROR(IF(OR(HLOOKUP($A53,'Z-scores'!$C$2:$UD$20,14,FALSE)&gt;3,HLOOKUP($A53,'Z-scores'!$C$2:$UD$20,14,FALSE)&lt;-3),"",'Total-corrected counts'!P53),"")</f>
        <v/>
      </c>
      <c r="Q53" t="str">
        <f>IFERROR(IF(OR(HLOOKUP($A53,'Z-scores'!$C$2:$UD$20,15,FALSE)&gt;3,HLOOKUP($A53,'Z-scores'!$C$2:$UD$20,15,FALSE)&lt;-3),"",'Total-corrected counts'!Q53),"")</f>
        <v/>
      </c>
      <c r="R53" t="str">
        <f>IFERROR(IF(OR(HLOOKUP($A53,'Z-scores'!$C$2:$UD$20,16,FALSE)&gt;3,HLOOKUP($A53,'Z-scores'!$C$2:$UD$20,16,FALSE)&lt;-3),"",'Total-corrected counts'!R53),"")</f>
        <v/>
      </c>
      <c r="S53" t="str">
        <f>IFERROR(IF(OR(HLOOKUP($A53,'Z-scores'!$C$2:$UD$20,17,FALSE)&gt;3,HLOOKUP($A53,'Z-scores'!$C$2:$UD$20,17,FALSE)&lt;-3),"",'Total-corrected counts'!S53),"")</f>
        <v/>
      </c>
      <c r="T53" t="str">
        <f>IFERROR(IF(OR(HLOOKUP($A53,'Z-scores'!$C$2:$UD$20,18,FALSE)&gt;3,HLOOKUP($A53,'Z-scores'!$C$2:$UD$20,18,FALSE)&lt;-3),"",'Total-corrected counts'!T53),"")</f>
        <v/>
      </c>
      <c r="U53" t="str">
        <f>IFERROR(IF(OR(HLOOKUP($A53,'Z-scores'!$C$2:$UD$20,19,FALSE)&gt;3,HLOOKUP($A53,'Z-scores'!$C$2:$UD$20,19,FALSE)&lt;-3),"",'Total-corrected counts'!U53),"")</f>
        <v/>
      </c>
      <c r="V53">
        <f t="shared" si="0"/>
        <v>1</v>
      </c>
      <c r="W53" s="10">
        <f>SUMIFS(Tabel132[Cluster],Tabel132[ID],A53)</f>
        <v>83</v>
      </c>
      <c r="X53" t="str">
        <f t="shared" si="1"/>
        <v/>
      </c>
      <c r="Y53" t="str">
        <f t="shared" si="2"/>
        <v/>
      </c>
      <c r="Z53" t="str">
        <f t="shared" si="3"/>
        <v/>
      </c>
    </row>
    <row r="54" spans="1:26" x14ac:dyDescent="0.25">
      <c r="A54">
        <v>56</v>
      </c>
      <c r="B54" t="s">
        <v>44</v>
      </c>
      <c r="C54">
        <v>48400</v>
      </c>
      <c r="D54">
        <v>493</v>
      </c>
      <c r="E54" t="str">
        <f>IFERROR(IF(OR(HLOOKUP($A54,'Z-scores'!$C$2:$UD$20,3,FALSE)&gt;3,HLOOKUP(A54,'Z-scores'!$C$2:$UD$20,3,FALSE)&lt;-3),"",'Total-corrected counts'!E54),"")</f>
        <v/>
      </c>
      <c r="F54">
        <f>IFERROR(IF(OR(HLOOKUP($A54,'Z-scores'!$C$2:$UD$20,4,FALSE)&gt;3,HLOOKUP($A54,'Z-scores'!$C$2:$UD$20,4,FALSE)&lt;-3),"",'Total-corrected counts'!F54),"")</f>
        <v>149.01547739748727</v>
      </c>
      <c r="G54">
        <f>IFERROR(IF(OR(HLOOKUP($A54,'Z-scores'!$C$2:$UD$20,5,FALSE)&gt;3,HLOOKUP($A54,'Z-scores'!$C$2:$UD$20,5,FALSE)&lt;-3),"",'Total-corrected counts'!G54),"")</f>
        <v>165.9508201344932</v>
      </c>
      <c r="H54">
        <f>IFERROR(IF(OR(HLOOKUP($A54,'Z-scores'!$C$2:$UD$20,6,FALSE)&gt;3,HLOOKUP($A54,'Z-scores'!$C$2:$UD$20,6,FALSE)&lt;-3),"",'Total-corrected counts'!H54),"")</f>
        <v>80.531843828114035</v>
      </c>
      <c r="I54">
        <f>IFERROR(IF(OR(HLOOKUP($A54,'Z-scores'!$C$2:$UD$20,7,FALSE)&gt;3,HLOOKUP($A54,'Z-scores'!$C$2:$UD$20,7,FALSE)&lt;-3),"",'Total-corrected counts'!I54),"")</f>
        <v>168.52656238936825</v>
      </c>
      <c r="J54">
        <f>IFERROR(IF(OR(HLOOKUP($A54,'Z-scores'!$C$2:$UD$20,8,FALSE)&gt;3,HLOOKUP($A54,'Z-scores'!$C$2:$UD$20,8,FALSE)&lt;-3),"",'Total-corrected counts'!J54),"")</f>
        <v>208.95091130347657</v>
      </c>
      <c r="K54">
        <f>IFERROR(IF(OR(HLOOKUP($A54,'Z-scores'!$C$2:$UD$20,9,FALSE)&gt;3,HLOOKUP($A54,'Z-scores'!$C$2:$UD$20,9,FALSE)&lt;-3),"",'Total-corrected counts'!K54),"")</f>
        <v>95.184792909303752</v>
      </c>
      <c r="L54">
        <f>IFERROR(IF(OR(HLOOKUP($A54,'Z-scores'!$C$2:$UD$20,10,FALSE)&gt;3,HLOOKUP($A54,'Z-scores'!$C$2:$UD$20,10,FALSE)&lt;-3),"",'Total-corrected counts'!L54),"")</f>
        <v>97.681847607321714</v>
      </c>
      <c r="M54">
        <f>IFERROR(IF(OR(HLOOKUP($A54,'Z-scores'!$C$2:$UD$20,11,FALSE)&gt;3,HLOOKUP($A54,'Z-scores'!$C$2:$UD$20,11,FALSE)&lt;-3),"",'Total-corrected counts'!M54),"")</f>
        <v>125.8532206979108</v>
      </c>
      <c r="N54">
        <f>IFERROR(IF(OR(HLOOKUP($A54,'Z-scores'!$C$2:$UD$20,12,FALSE)&gt;3,HLOOKUP($A54,'Z-scores'!$C$2:$UD$20,12,FALSE)&lt;-3),"",'Total-corrected counts'!N54),"")</f>
        <v>30.269233976688202</v>
      </c>
      <c r="O54">
        <f>IFERROR(IF(OR(HLOOKUP($A54,'Z-scores'!$C$2:$UD$20,13,FALSE)&gt;3,HLOOKUP($A54,'Z-scores'!$C$2:$UD$20,13,FALSE)&lt;-3),"",'Total-corrected counts'!O54),"")</f>
        <v>54.232471705053435</v>
      </c>
      <c r="P54">
        <f>IFERROR(IF(OR(HLOOKUP($A54,'Z-scores'!$C$2:$UD$20,14,FALSE)&gt;3,HLOOKUP($A54,'Z-scores'!$C$2:$UD$20,14,FALSE)&lt;-3),"",'Total-corrected counts'!P54),"")</f>
        <v>84.984116496406386</v>
      </c>
      <c r="Q54">
        <f>IFERROR(IF(OR(HLOOKUP($A54,'Z-scores'!$C$2:$UD$20,15,FALSE)&gt;3,HLOOKUP($A54,'Z-scores'!$C$2:$UD$20,15,FALSE)&lt;-3),"",'Total-corrected counts'!Q54),"")</f>
        <v>7.3035548517446625</v>
      </c>
      <c r="R54">
        <f>IFERROR(IF(OR(HLOOKUP($A54,'Z-scores'!$C$2:$UD$20,16,FALSE)&gt;3,HLOOKUP($A54,'Z-scores'!$C$2:$UD$20,16,FALSE)&lt;-3),"",'Total-corrected counts'!R54),"")</f>
        <v>187.17330720792739</v>
      </c>
      <c r="S54">
        <f>IFERROR(IF(OR(HLOOKUP($A54,'Z-scores'!$C$2:$UD$20,17,FALSE)&gt;3,HLOOKUP($A54,'Z-scores'!$C$2:$UD$20,17,FALSE)&lt;-3),"",'Total-corrected counts'!S54),"")</f>
        <v>61.537192110471636</v>
      </c>
      <c r="T54">
        <f>IFERROR(IF(OR(HLOOKUP($A54,'Z-scores'!$C$2:$UD$20,18,FALSE)&gt;3,HLOOKUP($A54,'Z-scores'!$C$2:$UD$20,18,FALSE)&lt;-3),"",'Total-corrected counts'!T54),"")</f>
        <v>77.130186614158347</v>
      </c>
      <c r="U54">
        <f>IFERROR(IF(OR(HLOOKUP($A54,'Z-scores'!$C$2:$UD$20,19,FALSE)&gt;3,HLOOKUP($A54,'Z-scores'!$C$2:$UD$20,19,FALSE)&lt;-3),"",'Total-corrected counts'!U54),"")</f>
        <v>73.775293673489756</v>
      </c>
      <c r="V54">
        <f t="shared" si="0"/>
        <v>1</v>
      </c>
      <c r="W54" s="10">
        <f>SUMIFS(Tabel132[Cluster],Tabel132[ID],A54)</f>
        <v>64</v>
      </c>
      <c r="X54">
        <f t="shared" si="1"/>
        <v>1.976277200263727E-2</v>
      </c>
      <c r="Y54">
        <f t="shared" si="2"/>
        <v>136.46193453343443</v>
      </c>
      <c r="Z54">
        <f t="shared" si="3"/>
        <v>72.050669579492478</v>
      </c>
    </row>
    <row r="55" spans="1:26" x14ac:dyDescent="0.25">
      <c r="A55">
        <v>57</v>
      </c>
      <c r="B55" t="s">
        <v>613</v>
      </c>
      <c r="C55">
        <v>118900</v>
      </c>
      <c r="D55">
        <v>1040</v>
      </c>
      <c r="E55" t="str">
        <f>IFERROR(IF(OR(HLOOKUP($A55,'Z-scores'!$C$2:$UD$20,3,FALSE)&gt;3,HLOOKUP(A55,'Z-scores'!$C$2:$UD$20,3,FALSE)&lt;-3),"",'Total-corrected counts'!E55),"")</f>
        <v/>
      </c>
      <c r="F55" t="str">
        <f>IFERROR(IF(OR(HLOOKUP($A55,'Z-scores'!$C$2:$UD$20,4,FALSE)&gt;3,HLOOKUP($A55,'Z-scores'!$C$2:$UD$20,4,FALSE)&lt;-3),"",'Total-corrected counts'!F55),"")</f>
        <v/>
      </c>
      <c r="G55" t="str">
        <f>IFERROR(IF(OR(HLOOKUP($A55,'Z-scores'!$C$2:$UD$20,5,FALSE)&gt;3,HLOOKUP($A55,'Z-scores'!$C$2:$UD$20,5,FALSE)&lt;-3),"",'Total-corrected counts'!G55),"")</f>
        <v/>
      </c>
      <c r="H55" t="str">
        <f>IFERROR(IF(OR(HLOOKUP($A55,'Z-scores'!$C$2:$UD$20,6,FALSE)&gt;3,HLOOKUP($A55,'Z-scores'!$C$2:$UD$20,6,FALSE)&lt;-3),"",'Total-corrected counts'!H55),"")</f>
        <v/>
      </c>
      <c r="I55" t="str">
        <f>IFERROR(IF(OR(HLOOKUP($A55,'Z-scores'!$C$2:$UD$20,7,FALSE)&gt;3,HLOOKUP($A55,'Z-scores'!$C$2:$UD$20,7,FALSE)&lt;-3),"",'Total-corrected counts'!I55),"")</f>
        <v/>
      </c>
      <c r="J55" t="str">
        <f>IFERROR(IF(OR(HLOOKUP($A55,'Z-scores'!$C$2:$UD$20,8,FALSE)&gt;3,HLOOKUP($A55,'Z-scores'!$C$2:$UD$20,8,FALSE)&lt;-3),"",'Total-corrected counts'!J55),"")</f>
        <v/>
      </c>
      <c r="K55" t="str">
        <f>IFERROR(IF(OR(HLOOKUP($A55,'Z-scores'!$C$2:$UD$20,9,FALSE)&gt;3,HLOOKUP($A55,'Z-scores'!$C$2:$UD$20,9,FALSE)&lt;-3),"",'Total-corrected counts'!K55),"")</f>
        <v/>
      </c>
      <c r="L55" t="str">
        <f>IFERROR(IF(OR(HLOOKUP($A55,'Z-scores'!$C$2:$UD$20,10,FALSE)&gt;3,HLOOKUP($A55,'Z-scores'!$C$2:$UD$20,10,FALSE)&lt;-3),"",'Total-corrected counts'!L55),"")</f>
        <v/>
      </c>
      <c r="M55" t="str">
        <f>IFERROR(IF(OR(HLOOKUP($A55,'Z-scores'!$C$2:$UD$20,11,FALSE)&gt;3,HLOOKUP($A55,'Z-scores'!$C$2:$UD$20,11,FALSE)&lt;-3),"",'Total-corrected counts'!M55),"")</f>
        <v/>
      </c>
      <c r="N55" t="str">
        <f>IFERROR(IF(OR(HLOOKUP($A55,'Z-scores'!$C$2:$UD$20,12,FALSE)&gt;3,HLOOKUP($A55,'Z-scores'!$C$2:$UD$20,12,FALSE)&lt;-3),"",'Total-corrected counts'!N55),"")</f>
        <v/>
      </c>
      <c r="O55" t="str">
        <f>IFERROR(IF(OR(HLOOKUP($A55,'Z-scores'!$C$2:$UD$20,13,FALSE)&gt;3,HLOOKUP($A55,'Z-scores'!$C$2:$UD$20,13,FALSE)&lt;-3),"",'Total-corrected counts'!O55),"")</f>
        <v/>
      </c>
      <c r="P55" t="str">
        <f>IFERROR(IF(OR(HLOOKUP($A55,'Z-scores'!$C$2:$UD$20,14,FALSE)&gt;3,HLOOKUP($A55,'Z-scores'!$C$2:$UD$20,14,FALSE)&lt;-3),"",'Total-corrected counts'!P55),"")</f>
        <v/>
      </c>
      <c r="Q55" t="str">
        <f>IFERROR(IF(OR(HLOOKUP($A55,'Z-scores'!$C$2:$UD$20,15,FALSE)&gt;3,HLOOKUP($A55,'Z-scores'!$C$2:$UD$20,15,FALSE)&lt;-3),"",'Total-corrected counts'!Q55),"")</f>
        <v/>
      </c>
      <c r="R55" t="str">
        <f>IFERROR(IF(OR(HLOOKUP($A55,'Z-scores'!$C$2:$UD$20,16,FALSE)&gt;3,HLOOKUP($A55,'Z-scores'!$C$2:$UD$20,16,FALSE)&lt;-3),"",'Total-corrected counts'!R55),"")</f>
        <v/>
      </c>
      <c r="S55" t="str">
        <f>IFERROR(IF(OR(HLOOKUP($A55,'Z-scores'!$C$2:$UD$20,17,FALSE)&gt;3,HLOOKUP($A55,'Z-scores'!$C$2:$UD$20,17,FALSE)&lt;-3),"",'Total-corrected counts'!S55),"")</f>
        <v/>
      </c>
      <c r="T55" t="str">
        <f>IFERROR(IF(OR(HLOOKUP($A55,'Z-scores'!$C$2:$UD$20,18,FALSE)&gt;3,HLOOKUP($A55,'Z-scores'!$C$2:$UD$20,18,FALSE)&lt;-3),"",'Total-corrected counts'!T55),"")</f>
        <v/>
      </c>
      <c r="U55" t="str">
        <f>IFERROR(IF(OR(HLOOKUP($A55,'Z-scores'!$C$2:$UD$20,19,FALSE)&gt;3,HLOOKUP($A55,'Z-scores'!$C$2:$UD$20,19,FALSE)&lt;-3),"",'Total-corrected counts'!U55),"")</f>
        <v/>
      </c>
      <c r="V55">
        <f t="shared" si="0"/>
        <v>1</v>
      </c>
      <c r="W55" s="10">
        <f>SUMIFS(Tabel132[Cluster],Tabel132[ID],A55)</f>
        <v>0</v>
      </c>
      <c r="X55" t="str">
        <f t="shared" si="1"/>
        <v/>
      </c>
      <c r="Y55" t="str">
        <f t="shared" si="2"/>
        <v/>
      </c>
      <c r="Z55" t="str">
        <f t="shared" si="3"/>
        <v/>
      </c>
    </row>
    <row r="56" spans="1:26" x14ac:dyDescent="0.25">
      <c r="A56">
        <v>58</v>
      </c>
      <c r="B56" t="s">
        <v>614</v>
      </c>
      <c r="C56">
        <v>83500</v>
      </c>
      <c r="D56">
        <v>323</v>
      </c>
      <c r="E56" t="str">
        <f>IFERROR(IF(OR(HLOOKUP($A56,'Z-scores'!$C$2:$UD$20,3,FALSE)&gt;3,HLOOKUP(A56,'Z-scores'!$C$2:$UD$20,3,FALSE)&lt;-3),"",'Total-corrected counts'!E56),"")</f>
        <v/>
      </c>
      <c r="F56" t="str">
        <f>IFERROR(IF(OR(HLOOKUP($A56,'Z-scores'!$C$2:$UD$20,4,FALSE)&gt;3,HLOOKUP($A56,'Z-scores'!$C$2:$UD$20,4,FALSE)&lt;-3),"",'Total-corrected counts'!F56),"")</f>
        <v/>
      </c>
      <c r="G56" t="str">
        <f>IFERROR(IF(OR(HLOOKUP($A56,'Z-scores'!$C$2:$UD$20,5,FALSE)&gt;3,HLOOKUP($A56,'Z-scores'!$C$2:$UD$20,5,FALSE)&lt;-3),"",'Total-corrected counts'!G56),"")</f>
        <v/>
      </c>
      <c r="H56" t="str">
        <f>IFERROR(IF(OR(HLOOKUP($A56,'Z-scores'!$C$2:$UD$20,6,FALSE)&gt;3,HLOOKUP($A56,'Z-scores'!$C$2:$UD$20,6,FALSE)&lt;-3),"",'Total-corrected counts'!H56),"")</f>
        <v/>
      </c>
      <c r="I56" t="str">
        <f>IFERROR(IF(OR(HLOOKUP($A56,'Z-scores'!$C$2:$UD$20,7,FALSE)&gt;3,HLOOKUP($A56,'Z-scores'!$C$2:$UD$20,7,FALSE)&lt;-3),"",'Total-corrected counts'!I56),"")</f>
        <v/>
      </c>
      <c r="J56" t="str">
        <f>IFERROR(IF(OR(HLOOKUP($A56,'Z-scores'!$C$2:$UD$20,8,FALSE)&gt;3,HLOOKUP($A56,'Z-scores'!$C$2:$UD$20,8,FALSE)&lt;-3),"",'Total-corrected counts'!J56),"")</f>
        <v/>
      </c>
      <c r="K56" t="str">
        <f>IFERROR(IF(OR(HLOOKUP($A56,'Z-scores'!$C$2:$UD$20,9,FALSE)&gt;3,HLOOKUP($A56,'Z-scores'!$C$2:$UD$20,9,FALSE)&lt;-3),"",'Total-corrected counts'!K56),"")</f>
        <v/>
      </c>
      <c r="L56" t="str">
        <f>IFERROR(IF(OR(HLOOKUP($A56,'Z-scores'!$C$2:$UD$20,10,FALSE)&gt;3,HLOOKUP($A56,'Z-scores'!$C$2:$UD$20,10,FALSE)&lt;-3),"",'Total-corrected counts'!L56),"")</f>
        <v/>
      </c>
      <c r="M56" t="str">
        <f>IFERROR(IF(OR(HLOOKUP($A56,'Z-scores'!$C$2:$UD$20,11,FALSE)&gt;3,HLOOKUP($A56,'Z-scores'!$C$2:$UD$20,11,FALSE)&lt;-3),"",'Total-corrected counts'!M56),"")</f>
        <v/>
      </c>
      <c r="N56" t="str">
        <f>IFERROR(IF(OR(HLOOKUP($A56,'Z-scores'!$C$2:$UD$20,12,FALSE)&gt;3,HLOOKUP($A56,'Z-scores'!$C$2:$UD$20,12,FALSE)&lt;-3),"",'Total-corrected counts'!N56),"")</f>
        <v/>
      </c>
      <c r="O56" t="str">
        <f>IFERROR(IF(OR(HLOOKUP($A56,'Z-scores'!$C$2:$UD$20,13,FALSE)&gt;3,HLOOKUP($A56,'Z-scores'!$C$2:$UD$20,13,FALSE)&lt;-3),"",'Total-corrected counts'!O56),"")</f>
        <v/>
      </c>
      <c r="P56" t="str">
        <f>IFERROR(IF(OR(HLOOKUP($A56,'Z-scores'!$C$2:$UD$20,14,FALSE)&gt;3,HLOOKUP($A56,'Z-scores'!$C$2:$UD$20,14,FALSE)&lt;-3),"",'Total-corrected counts'!P56),"")</f>
        <v/>
      </c>
      <c r="Q56" t="str">
        <f>IFERROR(IF(OR(HLOOKUP($A56,'Z-scores'!$C$2:$UD$20,15,FALSE)&gt;3,HLOOKUP($A56,'Z-scores'!$C$2:$UD$20,15,FALSE)&lt;-3),"",'Total-corrected counts'!Q56),"")</f>
        <v/>
      </c>
      <c r="R56" t="str">
        <f>IFERROR(IF(OR(HLOOKUP($A56,'Z-scores'!$C$2:$UD$20,16,FALSE)&gt;3,HLOOKUP($A56,'Z-scores'!$C$2:$UD$20,16,FALSE)&lt;-3),"",'Total-corrected counts'!R56),"")</f>
        <v/>
      </c>
      <c r="S56" t="str">
        <f>IFERROR(IF(OR(HLOOKUP($A56,'Z-scores'!$C$2:$UD$20,17,FALSE)&gt;3,HLOOKUP($A56,'Z-scores'!$C$2:$UD$20,17,FALSE)&lt;-3),"",'Total-corrected counts'!S56),"")</f>
        <v/>
      </c>
      <c r="T56" t="str">
        <f>IFERROR(IF(OR(HLOOKUP($A56,'Z-scores'!$C$2:$UD$20,18,FALSE)&gt;3,HLOOKUP($A56,'Z-scores'!$C$2:$UD$20,18,FALSE)&lt;-3),"",'Total-corrected counts'!T56),"")</f>
        <v/>
      </c>
      <c r="U56" t="str">
        <f>IFERROR(IF(OR(HLOOKUP($A56,'Z-scores'!$C$2:$UD$20,19,FALSE)&gt;3,HLOOKUP($A56,'Z-scores'!$C$2:$UD$20,19,FALSE)&lt;-3),"",'Total-corrected counts'!U56),"")</f>
        <v/>
      </c>
      <c r="V56">
        <f t="shared" si="0"/>
        <v>1</v>
      </c>
      <c r="W56" s="10">
        <f>SUMIFS(Tabel132[Cluster],Tabel132[ID],A56)</f>
        <v>91</v>
      </c>
      <c r="X56" t="str">
        <f t="shared" si="1"/>
        <v/>
      </c>
      <c r="Y56" t="str">
        <f t="shared" si="2"/>
        <v/>
      </c>
      <c r="Z56" t="str">
        <f t="shared" si="3"/>
        <v/>
      </c>
    </row>
    <row r="57" spans="1:26" x14ac:dyDescent="0.25">
      <c r="A57">
        <v>59</v>
      </c>
      <c r="B57" t="s">
        <v>615</v>
      </c>
      <c r="C57">
        <v>67200</v>
      </c>
      <c r="D57">
        <v>444</v>
      </c>
      <c r="E57" t="str">
        <f>IFERROR(IF(OR(HLOOKUP($A57,'Z-scores'!$C$2:$UD$20,3,FALSE)&gt;3,HLOOKUP(A57,'Z-scores'!$C$2:$UD$20,3,FALSE)&lt;-3),"",'Total-corrected counts'!E57),"")</f>
        <v/>
      </c>
      <c r="F57" t="str">
        <f>IFERROR(IF(OR(HLOOKUP($A57,'Z-scores'!$C$2:$UD$20,4,FALSE)&gt;3,HLOOKUP($A57,'Z-scores'!$C$2:$UD$20,4,FALSE)&lt;-3),"",'Total-corrected counts'!F57),"")</f>
        <v/>
      </c>
      <c r="G57" t="str">
        <f>IFERROR(IF(OR(HLOOKUP($A57,'Z-scores'!$C$2:$UD$20,5,FALSE)&gt;3,HLOOKUP($A57,'Z-scores'!$C$2:$UD$20,5,FALSE)&lt;-3),"",'Total-corrected counts'!G57),"")</f>
        <v/>
      </c>
      <c r="H57" t="str">
        <f>IFERROR(IF(OR(HLOOKUP($A57,'Z-scores'!$C$2:$UD$20,6,FALSE)&gt;3,HLOOKUP($A57,'Z-scores'!$C$2:$UD$20,6,FALSE)&lt;-3),"",'Total-corrected counts'!H57),"")</f>
        <v/>
      </c>
      <c r="I57" t="str">
        <f>IFERROR(IF(OR(HLOOKUP($A57,'Z-scores'!$C$2:$UD$20,7,FALSE)&gt;3,HLOOKUP($A57,'Z-scores'!$C$2:$UD$20,7,FALSE)&lt;-3),"",'Total-corrected counts'!I57),"")</f>
        <v/>
      </c>
      <c r="J57" t="str">
        <f>IFERROR(IF(OR(HLOOKUP($A57,'Z-scores'!$C$2:$UD$20,8,FALSE)&gt;3,HLOOKUP($A57,'Z-scores'!$C$2:$UD$20,8,FALSE)&lt;-3),"",'Total-corrected counts'!J57),"")</f>
        <v/>
      </c>
      <c r="K57" t="str">
        <f>IFERROR(IF(OR(HLOOKUP($A57,'Z-scores'!$C$2:$UD$20,9,FALSE)&gt;3,HLOOKUP($A57,'Z-scores'!$C$2:$UD$20,9,FALSE)&lt;-3),"",'Total-corrected counts'!K57),"")</f>
        <v/>
      </c>
      <c r="L57" t="str">
        <f>IFERROR(IF(OR(HLOOKUP($A57,'Z-scores'!$C$2:$UD$20,10,FALSE)&gt;3,HLOOKUP($A57,'Z-scores'!$C$2:$UD$20,10,FALSE)&lt;-3),"",'Total-corrected counts'!L57),"")</f>
        <v/>
      </c>
      <c r="M57" t="str">
        <f>IFERROR(IF(OR(HLOOKUP($A57,'Z-scores'!$C$2:$UD$20,11,FALSE)&gt;3,HLOOKUP($A57,'Z-scores'!$C$2:$UD$20,11,FALSE)&lt;-3),"",'Total-corrected counts'!M57),"")</f>
        <v/>
      </c>
      <c r="N57" t="str">
        <f>IFERROR(IF(OR(HLOOKUP($A57,'Z-scores'!$C$2:$UD$20,12,FALSE)&gt;3,HLOOKUP($A57,'Z-scores'!$C$2:$UD$20,12,FALSE)&lt;-3),"",'Total-corrected counts'!N57),"")</f>
        <v/>
      </c>
      <c r="O57" t="str">
        <f>IFERROR(IF(OR(HLOOKUP($A57,'Z-scores'!$C$2:$UD$20,13,FALSE)&gt;3,HLOOKUP($A57,'Z-scores'!$C$2:$UD$20,13,FALSE)&lt;-3),"",'Total-corrected counts'!O57),"")</f>
        <v/>
      </c>
      <c r="P57" t="str">
        <f>IFERROR(IF(OR(HLOOKUP($A57,'Z-scores'!$C$2:$UD$20,14,FALSE)&gt;3,HLOOKUP($A57,'Z-scores'!$C$2:$UD$20,14,FALSE)&lt;-3),"",'Total-corrected counts'!P57),"")</f>
        <v/>
      </c>
      <c r="Q57" t="str">
        <f>IFERROR(IF(OR(HLOOKUP($A57,'Z-scores'!$C$2:$UD$20,15,FALSE)&gt;3,HLOOKUP($A57,'Z-scores'!$C$2:$UD$20,15,FALSE)&lt;-3),"",'Total-corrected counts'!Q57),"")</f>
        <v/>
      </c>
      <c r="R57" t="str">
        <f>IFERROR(IF(OR(HLOOKUP($A57,'Z-scores'!$C$2:$UD$20,16,FALSE)&gt;3,HLOOKUP($A57,'Z-scores'!$C$2:$UD$20,16,FALSE)&lt;-3),"",'Total-corrected counts'!R57),"")</f>
        <v/>
      </c>
      <c r="S57" t="str">
        <f>IFERROR(IF(OR(HLOOKUP($A57,'Z-scores'!$C$2:$UD$20,17,FALSE)&gt;3,HLOOKUP($A57,'Z-scores'!$C$2:$UD$20,17,FALSE)&lt;-3),"",'Total-corrected counts'!S57),"")</f>
        <v/>
      </c>
      <c r="T57" t="str">
        <f>IFERROR(IF(OR(HLOOKUP($A57,'Z-scores'!$C$2:$UD$20,18,FALSE)&gt;3,HLOOKUP($A57,'Z-scores'!$C$2:$UD$20,18,FALSE)&lt;-3),"",'Total-corrected counts'!T57),"")</f>
        <v/>
      </c>
      <c r="U57" t="str">
        <f>IFERROR(IF(OR(HLOOKUP($A57,'Z-scores'!$C$2:$UD$20,19,FALSE)&gt;3,HLOOKUP($A57,'Z-scores'!$C$2:$UD$20,19,FALSE)&lt;-3),"",'Total-corrected counts'!U57),"")</f>
        <v/>
      </c>
      <c r="V57">
        <f t="shared" si="0"/>
        <v>1</v>
      </c>
      <c r="W57" s="10">
        <f>SUMIFS(Tabel132[Cluster],Tabel132[ID],A57)</f>
        <v>80</v>
      </c>
      <c r="X57" t="str">
        <f t="shared" si="1"/>
        <v/>
      </c>
      <c r="Y57" t="str">
        <f t="shared" si="2"/>
        <v/>
      </c>
      <c r="Z57" t="str">
        <f t="shared" si="3"/>
        <v/>
      </c>
    </row>
    <row r="58" spans="1:26" x14ac:dyDescent="0.25">
      <c r="A58">
        <v>60</v>
      </c>
      <c r="B58" t="s">
        <v>616</v>
      </c>
      <c r="C58">
        <v>42500</v>
      </c>
      <c r="D58">
        <v>918</v>
      </c>
      <c r="E58" t="str">
        <f>IFERROR(IF(OR(HLOOKUP($A58,'Z-scores'!$C$2:$UD$20,3,FALSE)&gt;3,HLOOKUP(A58,'Z-scores'!$C$2:$UD$20,3,FALSE)&lt;-3),"",'Total-corrected counts'!E58),"")</f>
        <v/>
      </c>
      <c r="F58" t="str">
        <f>IFERROR(IF(OR(HLOOKUP($A58,'Z-scores'!$C$2:$UD$20,4,FALSE)&gt;3,HLOOKUP($A58,'Z-scores'!$C$2:$UD$20,4,FALSE)&lt;-3),"",'Total-corrected counts'!F58),"")</f>
        <v/>
      </c>
      <c r="G58" t="str">
        <f>IFERROR(IF(OR(HLOOKUP($A58,'Z-scores'!$C$2:$UD$20,5,FALSE)&gt;3,HLOOKUP($A58,'Z-scores'!$C$2:$UD$20,5,FALSE)&lt;-3),"",'Total-corrected counts'!G58),"")</f>
        <v/>
      </c>
      <c r="H58" t="str">
        <f>IFERROR(IF(OR(HLOOKUP($A58,'Z-scores'!$C$2:$UD$20,6,FALSE)&gt;3,HLOOKUP($A58,'Z-scores'!$C$2:$UD$20,6,FALSE)&lt;-3),"",'Total-corrected counts'!H58),"")</f>
        <v/>
      </c>
      <c r="I58" t="str">
        <f>IFERROR(IF(OR(HLOOKUP($A58,'Z-scores'!$C$2:$UD$20,7,FALSE)&gt;3,HLOOKUP($A58,'Z-scores'!$C$2:$UD$20,7,FALSE)&lt;-3),"",'Total-corrected counts'!I58),"")</f>
        <v/>
      </c>
      <c r="J58" t="str">
        <f>IFERROR(IF(OR(HLOOKUP($A58,'Z-scores'!$C$2:$UD$20,8,FALSE)&gt;3,HLOOKUP($A58,'Z-scores'!$C$2:$UD$20,8,FALSE)&lt;-3),"",'Total-corrected counts'!J58),"")</f>
        <v/>
      </c>
      <c r="K58" t="str">
        <f>IFERROR(IF(OR(HLOOKUP($A58,'Z-scores'!$C$2:$UD$20,9,FALSE)&gt;3,HLOOKUP($A58,'Z-scores'!$C$2:$UD$20,9,FALSE)&lt;-3),"",'Total-corrected counts'!K58),"")</f>
        <v/>
      </c>
      <c r="L58" t="str">
        <f>IFERROR(IF(OR(HLOOKUP($A58,'Z-scores'!$C$2:$UD$20,10,FALSE)&gt;3,HLOOKUP($A58,'Z-scores'!$C$2:$UD$20,10,FALSE)&lt;-3),"",'Total-corrected counts'!L58),"")</f>
        <v/>
      </c>
      <c r="M58" t="str">
        <f>IFERROR(IF(OR(HLOOKUP($A58,'Z-scores'!$C$2:$UD$20,11,FALSE)&gt;3,HLOOKUP($A58,'Z-scores'!$C$2:$UD$20,11,FALSE)&lt;-3),"",'Total-corrected counts'!M58),"")</f>
        <v/>
      </c>
      <c r="N58" t="str">
        <f>IFERROR(IF(OR(HLOOKUP($A58,'Z-scores'!$C$2:$UD$20,12,FALSE)&gt;3,HLOOKUP($A58,'Z-scores'!$C$2:$UD$20,12,FALSE)&lt;-3),"",'Total-corrected counts'!N58),"")</f>
        <v/>
      </c>
      <c r="O58" t="str">
        <f>IFERROR(IF(OR(HLOOKUP($A58,'Z-scores'!$C$2:$UD$20,13,FALSE)&gt;3,HLOOKUP($A58,'Z-scores'!$C$2:$UD$20,13,FALSE)&lt;-3),"",'Total-corrected counts'!O58),"")</f>
        <v/>
      </c>
      <c r="P58" t="str">
        <f>IFERROR(IF(OR(HLOOKUP($A58,'Z-scores'!$C$2:$UD$20,14,FALSE)&gt;3,HLOOKUP($A58,'Z-scores'!$C$2:$UD$20,14,FALSE)&lt;-3),"",'Total-corrected counts'!P58),"")</f>
        <v/>
      </c>
      <c r="Q58" t="str">
        <f>IFERROR(IF(OR(HLOOKUP($A58,'Z-scores'!$C$2:$UD$20,15,FALSE)&gt;3,HLOOKUP($A58,'Z-scores'!$C$2:$UD$20,15,FALSE)&lt;-3),"",'Total-corrected counts'!Q58),"")</f>
        <v/>
      </c>
      <c r="R58" t="str">
        <f>IFERROR(IF(OR(HLOOKUP($A58,'Z-scores'!$C$2:$UD$20,16,FALSE)&gt;3,HLOOKUP($A58,'Z-scores'!$C$2:$UD$20,16,FALSE)&lt;-3),"",'Total-corrected counts'!R58),"")</f>
        <v/>
      </c>
      <c r="S58" t="str">
        <f>IFERROR(IF(OR(HLOOKUP($A58,'Z-scores'!$C$2:$UD$20,17,FALSE)&gt;3,HLOOKUP($A58,'Z-scores'!$C$2:$UD$20,17,FALSE)&lt;-3),"",'Total-corrected counts'!S58),"")</f>
        <v/>
      </c>
      <c r="T58" t="str">
        <f>IFERROR(IF(OR(HLOOKUP($A58,'Z-scores'!$C$2:$UD$20,18,FALSE)&gt;3,HLOOKUP($A58,'Z-scores'!$C$2:$UD$20,18,FALSE)&lt;-3),"",'Total-corrected counts'!T58),"")</f>
        <v/>
      </c>
      <c r="U58" t="str">
        <f>IFERROR(IF(OR(HLOOKUP($A58,'Z-scores'!$C$2:$UD$20,19,FALSE)&gt;3,HLOOKUP($A58,'Z-scores'!$C$2:$UD$20,19,FALSE)&lt;-3),"",'Total-corrected counts'!U58),"")</f>
        <v/>
      </c>
      <c r="V58">
        <f t="shared" si="0"/>
        <v>1</v>
      </c>
      <c r="W58" s="10">
        <f>SUMIFS(Tabel132[Cluster],Tabel132[ID],A58)</f>
        <v>54</v>
      </c>
      <c r="X58" t="str">
        <f t="shared" si="1"/>
        <v/>
      </c>
      <c r="Y58" t="str">
        <f t="shared" si="2"/>
        <v/>
      </c>
      <c r="Z58" t="str">
        <f t="shared" si="3"/>
        <v/>
      </c>
    </row>
    <row r="59" spans="1:26" x14ac:dyDescent="0.25">
      <c r="A59">
        <v>61</v>
      </c>
      <c r="B59" t="s">
        <v>617</v>
      </c>
      <c r="C59">
        <v>91800</v>
      </c>
      <c r="D59">
        <v>445</v>
      </c>
      <c r="E59" t="str">
        <f>IFERROR(IF(OR(HLOOKUP($A59,'Z-scores'!$C$2:$UD$20,3,FALSE)&gt;3,HLOOKUP(A59,'Z-scores'!$C$2:$UD$20,3,FALSE)&lt;-3),"",'Total-corrected counts'!E59),"")</f>
        <v/>
      </c>
      <c r="F59" t="str">
        <f>IFERROR(IF(OR(HLOOKUP($A59,'Z-scores'!$C$2:$UD$20,4,FALSE)&gt;3,HLOOKUP($A59,'Z-scores'!$C$2:$UD$20,4,FALSE)&lt;-3),"",'Total-corrected counts'!F59),"")</f>
        <v/>
      </c>
      <c r="G59" t="str">
        <f>IFERROR(IF(OR(HLOOKUP($A59,'Z-scores'!$C$2:$UD$20,5,FALSE)&gt;3,HLOOKUP($A59,'Z-scores'!$C$2:$UD$20,5,FALSE)&lt;-3),"",'Total-corrected counts'!G59),"")</f>
        <v/>
      </c>
      <c r="H59" t="str">
        <f>IFERROR(IF(OR(HLOOKUP($A59,'Z-scores'!$C$2:$UD$20,6,FALSE)&gt;3,HLOOKUP($A59,'Z-scores'!$C$2:$UD$20,6,FALSE)&lt;-3),"",'Total-corrected counts'!H59),"")</f>
        <v/>
      </c>
      <c r="I59" t="str">
        <f>IFERROR(IF(OR(HLOOKUP($A59,'Z-scores'!$C$2:$UD$20,7,FALSE)&gt;3,HLOOKUP($A59,'Z-scores'!$C$2:$UD$20,7,FALSE)&lt;-3),"",'Total-corrected counts'!I59),"")</f>
        <v/>
      </c>
      <c r="J59" t="str">
        <f>IFERROR(IF(OR(HLOOKUP($A59,'Z-scores'!$C$2:$UD$20,8,FALSE)&gt;3,HLOOKUP($A59,'Z-scores'!$C$2:$UD$20,8,FALSE)&lt;-3),"",'Total-corrected counts'!J59),"")</f>
        <v/>
      </c>
      <c r="K59" t="str">
        <f>IFERROR(IF(OR(HLOOKUP($A59,'Z-scores'!$C$2:$UD$20,9,FALSE)&gt;3,HLOOKUP($A59,'Z-scores'!$C$2:$UD$20,9,FALSE)&lt;-3),"",'Total-corrected counts'!K59),"")</f>
        <v/>
      </c>
      <c r="L59" t="str">
        <f>IFERROR(IF(OR(HLOOKUP($A59,'Z-scores'!$C$2:$UD$20,10,FALSE)&gt;3,HLOOKUP($A59,'Z-scores'!$C$2:$UD$20,10,FALSE)&lt;-3),"",'Total-corrected counts'!L59),"")</f>
        <v/>
      </c>
      <c r="M59" t="str">
        <f>IFERROR(IF(OR(HLOOKUP($A59,'Z-scores'!$C$2:$UD$20,11,FALSE)&gt;3,HLOOKUP($A59,'Z-scores'!$C$2:$UD$20,11,FALSE)&lt;-3),"",'Total-corrected counts'!M59),"")</f>
        <v/>
      </c>
      <c r="N59" t="str">
        <f>IFERROR(IF(OR(HLOOKUP($A59,'Z-scores'!$C$2:$UD$20,12,FALSE)&gt;3,HLOOKUP($A59,'Z-scores'!$C$2:$UD$20,12,FALSE)&lt;-3),"",'Total-corrected counts'!N59),"")</f>
        <v/>
      </c>
      <c r="O59" t="str">
        <f>IFERROR(IF(OR(HLOOKUP($A59,'Z-scores'!$C$2:$UD$20,13,FALSE)&gt;3,HLOOKUP($A59,'Z-scores'!$C$2:$UD$20,13,FALSE)&lt;-3),"",'Total-corrected counts'!O59),"")</f>
        <v/>
      </c>
      <c r="P59" t="str">
        <f>IFERROR(IF(OR(HLOOKUP($A59,'Z-scores'!$C$2:$UD$20,14,FALSE)&gt;3,HLOOKUP($A59,'Z-scores'!$C$2:$UD$20,14,FALSE)&lt;-3),"",'Total-corrected counts'!P59),"")</f>
        <v/>
      </c>
      <c r="Q59" t="str">
        <f>IFERROR(IF(OR(HLOOKUP($A59,'Z-scores'!$C$2:$UD$20,15,FALSE)&gt;3,HLOOKUP($A59,'Z-scores'!$C$2:$UD$20,15,FALSE)&lt;-3),"",'Total-corrected counts'!Q59),"")</f>
        <v/>
      </c>
      <c r="R59" t="str">
        <f>IFERROR(IF(OR(HLOOKUP($A59,'Z-scores'!$C$2:$UD$20,16,FALSE)&gt;3,HLOOKUP($A59,'Z-scores'!$C$2:$UD$20,16,FALSE)&lt;-3),"",'Total-corrected counts'!R59),"")</f>
        <v/>
      </c>
      <c r="S59" t="str">
        <f>IFERROR(IF(OR(HLOOKUP($A59,'Z-scores'!$C$2:$UD$20,17,FALSE)&gt;3,HLOOKUP($A59,'Z-scores'!$C$2:$UD$20,17,FALSE)&lt;-3),"",'Total-corrected counts'!S59),"")</f>
        <v/>
      </c>
      <c r="T59" t="str">
        <f>IFERROR(IF(OR(HLOOKUP($A59,'Z-scores'!$C$2:$UD$20,18,FALSE)&gt;3,HLOOKUP($A59,'Z-scores'!$C$2:$UD$20,18,FALSE)&lt;-3),"",'Total-corrected counts'!T59),"")</f>
        <v/>
      </c>
      <c r="U59" t="str">
        <f>IFERROR(IF(OR(HLOOKUP($A59,'Z-scores'!$C$2:$UD$20,19,FALSE)&gt;3,HLOOKUP($A59,'Z-scores'!$C$2:$UD$20,19,FALSE)&lt;-3),"",'Total-corrected counts'!U59),"")</f>
        <v/>
      </c>
      <c r="V59">
        <f t="shared" si="0"/>
        <v>1</v>
      </c>
      <c r="W59" s="10">
        <f>SUMIFS(Tabel132[Cluster],Tabel132[ID],A59)</f>
        <v>96</v>
      </c>
      <c r="X59" t="str">
        <f t="shared" si="1"/>
        <v/>
      </c>
      <c r="Y59" t="str">
        <f t="shared" si="2"/>
        <v/>
      </c>
      <c r="Z59" t="str">
        <f t="shared" si="3"/>
        <v/>
      </c>
    </row>
    <row r="60" spans="1:26" x14ac:dyDescent="0.25">
      <c r="A60">
        <v>62</v>
      </c>
      <c r="B60" t="s">
        <v>45</v>
      </c>
      <c r="C60">
        <v>99100</v>
      </c>
      <c r="D60">
        <v>832</v>
      </c>
      <c r="E60">
        <f>IFERROR(IF(OR(HLOOKUP($A60,'Z-scores'!$C$2:$UD$20,3,FALSE)&gt;3,HLOOKUP(A60,'Z-scores'!$C$2:$UD$20,3,FALSE)&lt;-3),"",'Total-corrected counts'!E60),"")</f>
        <v>2.0172452051202168</v>
      </c>
      <c r="F60">
        <f>IFERROR(IF(OR(HLOOKUP($A60,'Z-scores'!$C$2:$UD$20,4,FALSE)&gt;3,HLOOKUP($A60,'Z-scores'!$C$2:$UD$20,4,FALSE)&lt;-3),"",'Total-corrected counts'!F60),"")</f>
        <v>0.43475835638372923</v>
      </c>
      <c r="G60">
        <f>IFERROR(IF(OR(HLOOKUP($A60,'Z-scores'!$C$2:$UD$20,5,FALSE)&gt;3,HLOOKUP($A60,'Z-scores'!$C$2:$UD$20,5,FALSE)&lt;-3),"",'Total-corrected counts'!G60),"")</f>
        <v>4.7846215213283312</v>
      </c>
      <c r="H60">
        <f>IFERROR(IF(OR(HLOOKUP($A60,'Z-scores'!$C$2:$UD$20,6,FALSE)&gt;3,HLOOKUP($A60,'Z-scores'!$C$2:$UD$20,6,FALSE)&lt;-3),"",'Total-corrected counts'!H60),"")</f>
        <v>0</v>
      </c>
      <c r="I60">
        <f>IFERROR(IF(OR(HLOOKUP($A60,'Z-scores'!$C$2:$UD$20,7,FALSE)&gt;3,HLOOKUP($A60,'Z-scores'!$C$2:$UD$20,7,FALSE)&lt;-3),"",'Total-corrected counts'!I60),"")</f>
        <v>2.2595809000766534</v>
      </c>
      <c r="J60">
        <f>IFERROR(IF(OR(HLOOKUP($A60,'Z-scores'!$C$2:$UD$20,8,FALSE)&gt;3,HLOOKUP($A60,'Z-scores'!$C$2:$UD$20,8,FALSE)&lt;-3),"",'Total-corrected counts'!J60),"")</f>
        <v>7.2334282011987669</v>
      </c>
      <c r="K60">
        <f>IFERROR(IF(OR(HLOOKUP($A60,'Z-scores'!$C$2:$UD$20,9,FALSE)&gt;3,HLOOKUP($A60,'Z-scores'!$C$2:$UD$20,9,FALSE)&lt;-3),"",'Total-corrected counts'!K60),"")</f>
        <v>2.6757344333574893</v>
      </c>
      <c r="L60">
        <f>IFERROR(IF(OR(HLOOKUP($A60,'Z-scores'!$C$2:$UD$20,10,FALSE)&gt;3,HLOOKUP($A60,'Z-scores'!$C$2:$UD$20,10,FALSE)&lt;-3),"",'Total-corrected counts'!L60),"")</f>
        <v>0</v>
      </c>
      <c r="M60">
        <f>IFERROR(IF(OR(HLOOKUP($A60,'Z-scores'!$C$2:$UD$20,11,FALSE)&gt;3,HLOOKUP($A60,'Z-scores'!$C$2:$UD$20,11,FALSE)&lt;-3),"",'Total-corrected counts'!M60),"")</f>
        <v>2.3038225946018672E-2</v>
      </c>
      <c r="N60">
        <f>IFERROR(IF(OR(HLOOKUP($A60,'Z-scores'!$C$2:$UD$20,12,FALSE)&gt;3,HLOOKUP($A60,'Z-scores'!$C$2:$UD$20,12,FALSE)&lt;-3),"",'Total-corrected counts'!N60),"")</f>
        <v>1.4571020897043365</v>
      </c>
      <c r="O60">
        <f>IFERROR(IF(OR(HLOOKUP($A60,'Z-scores'!$C$2:$UD$20,13,FALSE)&gt;3,HLOOKUP($A60,'Z-scores'!$C$2:$UD$20,13,FALSE)&lt;-3),"",'Total-corrected counts'!O60),"")</f>
        <v>3.0792870996043367</v>
      </c>
      <c r="P60">
        <f>IFERROR(IF(OR(HLOOKUP($A60,'Z-scores'!$C$2:$UD$20,14,FALSE)&gt;3,HLOOKUP($A60,'Z-scores'!$C$2:$UD$20,14,FALSE)&lt;-3),"",'Total-corrected counts'!P60),"")</f>
        <v>0</v>
      </c>
      <c r="Q60">
        <f>IFERROR(IF(OR(HLOOKUP($A60,'Z-scores'!$C$2:$UD$20,15,FALSE)&gt;3,HLOOKUP($A60,'Z-scores'!$C$2:$UD$20,15,FALSE)&lt;-3),"",'Total-corrected counts'!Q60),"")</f>
        <v>1.6674337511993822</v>
      </c>
      <c r="R60">
        <f>IFERROR(IF(OR(HLOOKUP($A60,'Z-scores'!$C$2:$UD$20,16,FALSE)&gt;3,HLOOKUP($A60,'Z-scores'!$C$2:$UD$20,16,FALSE)&lt;-3),"",'Total-corrected counts'!R60),"")</f>
        <v>6.4071356016757122</v>
      </c>
      <c r="S60">
        <f>IFERROR(IF(OR(HLOOKUP($A60,'Z-scores'!$C$2:$UD$20,17,FALSE)&gt;3,HLOOKUP($A60,'Z-scores'!$C$2:$UD$20,17,FALSE)&lt;-3),"",'Total-corrected counts'!S60),"")</f>
        <v>0</v>
      </c>
      <c r="T60">
        <f>IFERROR(IF(OR(HLOOKUP($A60,'Z-scores'!$C$2:$UD$20,18,FALSE)&gt;3,HLOOKUP($A60,'Z-scores'!$C$2:$UD$20,18,FALSE)&lt;-3),"",'Total-corrected counts'!T60),"")</f>
        <v>0.47250615546655256</v>
      </c>
      <c r="U60">
        <f>IFERROR(IF(OR(HLOOKUP($A60,'Z-scores'!$C$2:$UD$20,19,FALSE)&gt;3,HLOOKUP($A60,'Z-scores'!$C$2:$UD$20,19,FALSE)&lt;-3),"",'Total-corrected counts'!U60),"")</f>
        <v>12.302391480756629</v>
      </c>
      <c r="V60">
        <f t="shared" si="0"/>
        <v>1</v>
      </c>
      <c r="W60" s="10">
        <f>SUMIFS(Tabel132[Cluster],Tabel132[ID],A60)</f>
        <v>0</v>
      </c>
      <c r="X60">
        <f t="shared" si="1"/>
        <v>0.55158001636134713</v>
      </c>
      <c r="Y60">
        <f t="shared" si="2"/>
        <v>2.1587118714901341</v>
      </c>
      <c r="Z60">
        <f t="shared" si="3"/>
        <v>3.1732320223008688</v>
      </c>
    </row>
    <row r="61" spans="1:26" x14ac:dyDescent="0.25">
      <c r="A61">
        <v>63</v>
      </c>
      <c r="B61" t="s">
        <v>46</v>
      </c>
      <c r="C61">
        <v>76200</v>
      </c>
      <c r="D61">
        <v>467</v>
      </c>
      <c r="E61">
        <f>IFERROR(IF(OR(HLOOKUP($A61,'Z-scores'!$C$2:$UD$20,3,FALSE)&gt;3,HLOOKUP(A61,'Z-scores'!$C$2:$UD$20,3,FALSE)&lt;-3),"",'Total-corrected counts'!E61),"")</f>
        <v>5.6034589031117125E-3</v>
      </c>
      <c r="F61">
        <f>IFERROR(IF(OR(HLOOKUP($A61,'Z-scores'!$C$2:$UD$20,4,FALSE)&gt;3,HLOOKUP($A61,'Z-scores'!$C$2:$UD$20,4,FALSE)&lt;-3),"",'Total-corrected counts'!F61),"")</f>
        <v>2.4608963568890335E-2</v>
      </c>
      <c r="G61">
        <f>IFERROR(IF(OR(HLOOKUP($A61,'Z-scores'!$C$2:$UD$20,5,FALSE)&gt;3,HLOOKUP($A61,'Z-scores'!$C$2:$UD$20,5,FALSE)&lt;-3),"",'Total-corrected counts'!G61),"")</f>
        <v>0.48349859583949456</v>
      </c>
      <c r="H61">
        <f>IFERROR(IF(OR(HLOOKUP($A61,'Z-scores'!$C$2:$UD$20,6,FALSE)&gt;3,HLOOKUP($A61,'Z-scores'!$C$2:$UD$20,6,FALSE)&lt;-3),"",'Total-corrected counts'!H61),"")</f>
        <v>0</v>
      </c>
      <c r="I61">
        <f>IFERROR(IF(OR(HLOOKUP($A61,'Z-scores'!$C$2:$UD$20,7,FALSE)&gt;3,HLOOKUP($A61,'Z-scores'!$C$2:$UD$20,7,FALSE)&lt;-3),"",'Total-corrected counts'!I61),"")</f>
        <v>0.67725858040444653</v>
      </c>
      <c r="J61">
        <f>IFERROR(IF(OR(HLOOKUP($A61,'Z-scores'!$C$2:$UD$20,8,FALSE)&gt;3,HLOOKUP($A61,'Z-scores'!$C$2:$UD$20,8,FALSE)&lt;-3),"",'Total-corrected counts'!J61),"")</f>
        <v>0.138061342626834</v>
      </c>
      <c r="K61">
        <f>IFERROR(IF(OR(HLOOKUP($A61,'Z-scores'!$C$2:$UD$20,9,FALSE)&gt;3,HLOOKUP($A61,'Z-scores'!$C$2:$UD$20,9,FALSE)&lt;-3),"",'Total-corrected counts'!K61),"")</f>
        <v>0.28541167289146552</v>
      </c>
      <c r="L61" t="str">
        <f>IFERROR(IF(OR(HLOOKUP($A61,'Z-scores'!$C$2:$UD$20,10,FALSE)&gt;3,HLOOKUP($A61,'Z-scores'!$C$2:$UD$20,10,FALSE)&lt;-3),"",'Total-corrected counts'!L61),"")</f>
        <v/>
      </c>
      <c r="M61">
        <f>IFERROR(IF(OR(HLOOKUP($A61,'Z-scores'!$C$2:$UD$20,11,FALSE)&gt;3,HLOOKUP($A61,'Z-scores'!$C$2:$UD$20,11,FALSE)&lt;-3),"",'Total-corrected counts'!M61),"")</f>
        <v>5.9899387459648547E-2</v>
      </c>
      <c r="N61">
        <f>IFERROR(IF(OR(HLOOKUP($A61,'Z-scores'!$C$2:$UD$20,12,FALSE)&gt;3,HLOOKUP($A61,'Z-scores'!$C$2:$UD$20,12,FALSE)&lt;-3),"",'Total-corrected counts'!N61),"")</f>
        <v>0.11913413312048035</v>
      </c>
      <c r="O61">
        <f>IFERROR(IF(OR(HLOOKUP($A61,'Z-scores'!$C$2:$UD$20,13,FALSE)&gt;3,HLOOKUP($A61,'Z-scores'!$C$2:$UD$20,13,FALSE)&lt;-3),"",'Total-corrected counts'!O61),"")</f>
        <v>0.78748981563651888</v>
      </c>
      <c r="P61">
        <f>IFERROR(IF(OR(HLOOKUP($A61,'Z-scores'!$C$2:$UD$20,14,FALSE)&gt;3,HLOOKUP($A61,'Z-scores'!$C$2:$UD$20,14,FALSE)&lt;-3),"",'Total-corrected counts'!P61),"")</f>
        <v>0.3205335045124707</v>
      </c>
      <c r="Q61">
        <f>IFERROR(IF(OR(HLOOKUP($A61,'Z-scores'!$C$2:$UD$20,15,FALSE)&gt;3,HLOOKUP($A61,'Z-scores'!$C$2:$UD$20,15,FALSE)&lt;-3),"",'Total-corrected counts'!Q61),"")</f>
        <v>0</v>
      </c>
      <c r="R61">
        <f>IFERROR(IF(OR(HLOOKUP($A61,'Z-scores'!$C$2:$UD$20,16,FALSE)&gt;3,HLOOKUP($A61,'Z-scores'!$C$2:$UD$20,16,FALSE)&lt;-3),"",'Total-corrected counts'!R61),"")</f>
        <v>6.0104461554181164E-2</v>
      </c>
      <c r="S61">
        <f>IFERROR(IF(OR(HLOOKUP($A61,'Z-scores'!$C$2:$UD$20,17,FALSE)&gt;3,HLOOKUP($A61,'Z-scores'!$C$2:$UD$20,17,FALSE)&lt;-3),"",'Total-corrected counts'!S61),"")</f>
        <v>0</v>
      </c>
      <c r="T61">
        <f>IFERROR(IF(OR(HLOOKUP($A61,'Z-scores'!$C$2:$UD$20,18,FALSE)&gt;3,HLOOKUP($A61,'Z-scores'!$C$2:$UD$20,18,FALSE)&lt;-3),"",'Total-corrected counts'!T61),"")</f>
        <v>0.5584163655513803</v>
      </c>
      <c r="U61">
        <f>IFERROR(IF(OR(HLOOKUP($A61,'Z-scores'!$C$2:$UD$20,19,FALSE)&gt;3,HLOOKUP($A61,'Z-scores'!$C$2:$UD$20,19,FALSE)&lt;-3),"",'Total-corrected counts'!U61),"")</f>
        <v>0.18659711946121166</v>
      </c>
      <c r="V61">
        <f t="shared" si="0"/>
        <v>1</v>
      </c>
      <c r="W61" s="10">
        <f>SUMIFS(Tabel132[Cluster],Tabel132[ID],A61)</f>
        <v>84</v>
      </c>
      <c r="X61">
        <f t="shared" si="1"/>
        <v>0.74490375990528157</v>
      </c>
      <c r="Y61">
        <f t="shared" si="2"/>
        <v>0.20929275021173638</v>
      </c>
      <c r="Z61">
        <f t="shared" si="3"/>
        <v>0.25403442497953038</v>
      </c>
    </row>
    <row r="62" spans="1:26" x14ac:dyDescent="0.25">
      <c r="A62">
        <v>64</v>
      </c>
      <c r="B62" t="s">
        <v>47</v>
      </c>
      <c r="C62">
        <v>66700</v>
      </c>
      <c r="D62">
        <v>239</v>
      </c>
      <c r="E62">
        <f>IFERROR(IF(OR(HLOOKUP($A62,'Z-scores'!$C$2:$UD$20,3,FALSE)&gt;3,HLOOKUP(A62,'Z-scores'!$C$2:$UD$20,3,FALSE)&lt;-3),"",'Total-corrected counts'!E62),"")</f>
        <v>0.22040271685572738</v>
      </c>
      <c r="F62">
        <f>IFERROR(IF(OR(HLOOKUP($A62,'Z-scores'!$C$2:$UD$20,4,FALSE)&gt;3,HLOOKUP($A62,'Z-scores'!$C$2:$UD$20,4,FALSE)&lt;-3),"",'Total-corrected counts'!F62),"")</f>
        <v>1.0581854334622842</v>
      </c>
      <c r="G62">
        <f>IFERROR(IF(OR(HLOOKUP($A62,'Z-scores'!$C$2:$UD$20,5,FALSE)&gt;3,HLOOKUP($A62,'Z-scores'!$C$2:$UD$20,5,FALSE)&lt;-3),"",'Total-corrected counts'!G62),"")</f>
        <v>2.9009915750369677</v>
      </c>
      <c r="H62">
        <f>IFERROR(IF(OR(HLOOKUP($A62,'Z-scores'!$C$2:$UD$20,6,FALSE)&gt;3,HLOOKUP($A62,'Z-scores'!$C$2:$UD$20,6,FALSE)&lt;-3),"",'Total-corrected counts'!H62),"")</f>
        <v>0.30015335742471211</v>
      </c>
      <c r="I62">
        <f>IFERROR(IF(OR(HLOOKUP($A62,'Z-scores'!$C$2:$UD$20,7,FALSE)&gt;3,HLOOKUP($A62,'Z-scores'!$C$2:$UD$20,7,FALSE)&lt;-3),"",'Total-corrected counts'!I62),"")</f>
        <v>2.4627584741979874E-2</v>
      </c>
      <c r="J62">
        <f>IFERROR(IF(OR(HLOOKUP($A62,'Z-scores'!$C$2:$UD$20,8,FALSE)&gt;3,HLOOKUP($A62,'Z-scores'!$C$2:$UD$20,8,FALSE)&lt;-3),"",'Total-corrected counts'!J62),"")</f>
        <v>5.1477157750862395</v>
      </c>
      <c r="K62">
        <f>IFERROR(IF(OR(HLOOKUP($A62,'Z-scores'!$C$2:$UD$20,9,FALSE)&gt;3,HLOOKUP($A62,'Z-scores'!$C$2:$UD$20,9,FALSE)&lt;-3),"",'Total-corrected counts'!K62),"")</f>
        <v>1.9622052511288255</v>
      </c>
      <c r="L62">
        <f>IFERROR(IF(OR(HLOOKUP($A62,'Z-scores'!$C$2:$UD$20,10,FALSE)&gt;3,HLOOKUP($A62,'Z-scores'!$C$2:$UD$20,10,FALSE)&lt;-3),"",'Total-corrected counts'!L62),"")</f>
        <v>4.8507982650017552E-2</v>
      </c>
      <c r="M62">
        <f>IFERROR(IF(OR(HLOOKUP($A62,'Z-scores'!$C$2:$UD$20,11,FALSE)&gt;3,HLOOKUP($A62,'Z-scores'!$C$2:$UD$20,11,FALSE)&lt;-3),"",'Total-corrected counts'!M62),"")</f>
        <v>0.52066390638002191</v>
      </c>
      <c r="N62">
        <f>IFERROR(IF(OR(HLOOKUP($A62,'Z-scores'!$C$2:$UD$20,12,FALSE)&gt;3,HLOOKUP($A62,'Z-scores'!$C$2:$UD$20,12,FALSE)&lt;-3),"",'Total-corrected counts'!N62),"")</f>
        <v>1.1180280185152771</v>
      </c>
      <c r="O62">
        <f>IFERROR(IF(OR(HLOOKUP($A62,'Z-scores'!$C$2:$UD$20,13,FALSE)&gt;3,HLOOKUP($A62,'Z-scores'!$C$2:$UD$20,13,FALSE)&lt;-3),"",'Total-corrected counts'!O62),"")</f>
        <v>5.9970378267704136</v>
      </c>
      <c r="P62">
        <f>IFERROR(IF(OR(HLOOKUP($A62,'Z-scores'!$C$2:$UD$20,14,FALSE)&gt;3,HLOOKUP($A62,'Z-scores'!$C$2:$UD$20,14,FALSE)&lt;-3),"",'Total-corrected counts'!P62),"")</f>
        <v>0.8462084519129226</v>
      </c>
      <c r="Q62">
        <f>IFERROR(IF(OR(HLOOKUP($A62,'Z-scores'!$C$2:$UD$20,15,FALSE)&gt;3,HLOOKUP($A62,'Z-scores'!$C$2:$UD$20,15,FALSE)&lt;-3),"",'Total-corrected counts'!Q62),"")</f>
        <v>0</v>
      </c>
      <c r="R62">
        <f>IFERROR(IF(OR(HLOOKUP($A62,'Z-scores'!$C$2:$UD$20,16,FALSE)&gt;3,HLOOKUP($A62,'Z-scores'!$C$2:$UD$20,16,FALSE)&lt;-3),"",'Total-corrected counts'!R62),"")</f>
        <v>1.7710781337965382</v>
      </c>
      <c r="S62">
        <f>IFERROR(IF(OR(HLOOKUP($A62,'Z-scores'!$C$2:$UD$20,17,FALSE)&gt;3,HLOOKUP($A62,'Z-scores'!$C$2:$UD$20,17,FALSE)&lt;-3),"",'Total-corrected counts'!S62),"")</f>
        <v>0.19542509844539335</v>
      </c>
      <c r="T62">
        <f>IFERROR(IF(OR(HLOOKUP($A62,'Z-scores'!$C$2:$UD$20,18,FALSE)&gt;3,HLOOKUP($A62,'Z-scores'!$C$2:$UD$20,18,FALSE)&lt;-3),"",'Total-corrected counts'!T62),"")</f>
        <v>0.24913960924600045</v>
      </c>
      <c r="U62">
        <f>IFERROR(IF(OR(HLOOKUP($A62,'Z-scores'!$C$2:$UD$20,19,FALSE)&gt;3,HLOOKUP($A62,'Z-scores'!$C$2:$UD$20,19,FALSE)&lt;-3),"",'Total-corrected counts'!U62),"")</f>
        <v>6.8997539521703848</v>
      </c>
      <c r="V62">
        <f t="shared" si="0"/>
        <v>1</v>
      </c>
      <c r="W62" s="10">
        <f>SUMIFS(Tabel132[Cluster],Tabel132[ID],A62)</f>
        <v>79</v>
      </c>
      <c r="X62">
        <f t="shared" si="1"/>
        <v>0.48658796766125123</v>
      </c>
      <c r="Y62">
        <f t="shared" si="2"/>
        <v>1.3537170647518639</v>
      </c>
      <c r="Z62">
        <f t="shared" si="3"/>
        <v>2.1345838863571163</v>
      </c>
    </row>
    <row r="63" spans="1:26" x14ac:dyDescent="0.25">
      <c r="A63">
        <v>65</v>
      </c>
      <c r="B63" t="s">
        <v>618</v>
      </c>
      <c r="C63">
        <v>119000</v>
      </c>
      <c r="D63">
        <v>1040</v>
      </c>
      <c r="E63" t="str">
        <f>IFERROR(IF(OR(HLOOKUP($A63,'Z-scores'!$C$2:$UD$20,3,FALSE)&gt;3,HLOOKUP(A63,'Z-scores'!$C$2:$UD$20,3,FALSE)&lt;-3),"",'Total-corrected counts'!E63),"")</f>
        <v/>
      </c>
      <c r="F63" t="str">
        <f>IFERROR(IF(OR(HLOOKUP($A63,'Z-scores'!$C$2:$UD$20,4,FALSE)&gt;3,HLOOKUP($A63,'Z-scores'!$C$2:$UD$20,4,FALSE)&lt;-3),"",'Total-corrected counts'!F63),"")</f>
        <v/>
      </c>
      <c r="G63" t="str">
        <f>IFERROR(IF(OR(HLOOKUP($A63,'Z-scores'!$C$2:$UD$20,5,FALSE)&gt;3,HLOOKUP($A63,'Z-scores'!$C$2:$UD$20,5,FALSE)&lt;-3),"",'Total-corrected counts'!G63),"")</f>
        <v/>
      </c>
      <c r="H63" t="str">
        <f>IFERROR(IF(OR(HLOOKUP($A63,'Z-scores'!$C$2:$UD$20,6,FALSE)&gt;3,HLOOKUP($A63,'Z-scores'!$C$2:$UD$20,6,FALSE)&lt;-3),"",'Total-corrected counts'!H63),"")</f>
        <v/>
      </c>
      <c r="I63" t="str">
        <f>IFERROR(IF(OR(HLOOKUP($A63,'Z-scores'!$C$2:$UD$20,7,FALSE)&gt;3,HLOOKUP($A63,'Z-scores'!$C$2:$UD$20,7,FALSE)&lt;-3),"",'Total-corrected counts'!I63),"")</f>
        <v/>
      </c>
      <c r="J63" t="str">
        <f>IFERROR(IF(OR(HLOOKUP($A63,'Z-scores'!$C$2:$UD$20,8,FALSE)&gt;3,HLOOKUP($A63,'Z-scores'!$C$2:$UD$20,8,FALSE)&lt;-3),"",'Total-corrected counts'!J63),"")</f>
        <v/>
      </c>
      <c r="K63" t="str">
        <f>IFERROR(IF(OR(HLOOKUP($A63,'Z-scores'!$C$2:$UD$20,9,FALSE)&gt;3,HLOOKUP($A63,'Z-scores'!$C$2:$UD$20,9,FALSE)&lt;-3),"",'Total-corrected counts'!K63),"")</f>
        <v/>
      </c>
      <c r="L63" t="str">
        <f>IFERROR(IF(OR(HLOOKUP($A63,'Z-scores'!$C$2:$UD$20,10,FALSE)&gt;3,HLOOKUP($A63,'Z-scores'!$C$2:$UD$20,10,FALSE)&lt;-3),"",'Total-corrected counts'!L63),"")</f>
        <v/>
      </c>
      <c r="M63" t="str">
        <f>IFERROR(IF(OR(HLOOKUP($A63,'Z-scores'!$C$2:$UD$20,11,FALSE)&gt;3,HLOOKUP($A63,'Z-scores'!$C$2:$UD$20,11,FALSE)&lt;-3),"",'Total-corrected counts'!M63),"")</f>
        <v/>
      </c>
      <c r="N63" t="str">
        <f>IFERROR(IF(OR(HLOOKUP($A63,'Z-scores'!$C$2:$UD$20,12,FALSE)&gt;3,HLOOKUP($A63,'Z-scores'!$C$2:$UD$20,12,FALSE)&lt;-3),"",'Total-corrected counts'!N63),"")</f>
        <v/>
      </c>
      <c r="O63" t="str">
        <f>IFERROR(IF(OR(HLOOKUP($A63,'Z-scores'!$C$2:$UD$20,13,FALSE)&gt;3,HLOOKUP($A63,'Z-scores'!$C$2:$UD$20,13,FALSE)&lt;-3),"",'Total-corrected counts'!O63),"")</f>
        <v/>
      </c>
      <c r="P63" t="str">
        <f>IFERROR(IF(OR(HLOOKUP($A63,'Z-scores'!$C$2:$UD$20,14,FALSE)&gt;3,HLOOKUP($A63,'Z-scores'!$C$2:$UD$20,14,FALSE)&lt;-3),"",'Total-corrected counts'!P63),"")</f>
        <v/>
      </c>
      <c r="Q63" t="str">
        <f>IFERROR(IF(OR(HLOOKUP($A63,'Z-scores'!$C$2:$UD$20,15,FALSE)&gt;3,HLOOKUP($A63,'Z-scores'!$C$2:$UD$20,15,FALSE)&lt;-3),"",'Total-corrected counts'!Q63),"")</f>
        <v/>
      </c>
      <c r="R63" t="str">
        <f>IFERROR(IF(OR(HLOOKUP($A63,'Z-scores'!$C$2:$UD$20,16,FALSE)&gt;3,HLOOKUP($A63,'Z-scores'!$C$2:$UD$20,16,FALSE)&lt;-3),"",'Total-corrected counts'!R63),"")</f>
        <v/>
      </c>
      <c r="S63" t="str">
        <f>IFERROR(IF(OR(HLOOKUP($A63,'Z-scores'!$C$2:$UD$20,17,FALSE)&gt;3,HLOOKUP($A63,'Z-scores'!$C$2:$UD$20,17,FALSE)&lt;-3),"",'Total-corrected counts'!S63),"")</f>
        <v/>
      </c>
      <c r="T63" t="str">
        <f>IFERROR(IF(OR(HLOOKUP($A63,'Z-scores'!$C$2:$UD$20,18,FALSE)&gt;3,HLOOKUP($A63,'Z-scores'!$C$2:$UD$20,18,FALSE)&lt;-3),"",'Total-corrected counts'!T63),"")</f>
        <v/>
      </c>
      <c r="U63" t="str">
        <f>IFERROR(IF(OR(HLOOKUP($A63,'Z-scores'!$C$2:$UD$20,19,FALSE)&gt;3,HLOOKUP($A63,'Z-scores'!$C$2:$UD$20,19,FALSE)&lt;-3),"",'Total-corrected counts'!U63),"")</f>
        <v/>
      </c>
      <c r="V63">
        <f t="shared" si="0"/>
        <v>1</v>
      </c>
      <c r="W63" s="10">
        <f>SUMIFS(Tabel132[Cluster],Tabel132[ID],A63)</f>
        <v>0</v>
      </c>
      <c r="X63" t="str">
        <f t="shared" si="1"/>
        <v/>
      </c>
      <c r="Y63" t="str">
        <f t="shared" si="2"/>
        <v/>
      </c>
      <c r="Z63" t="str">
        <f t="shared" si="3"/>
        <v/>
      </c>
    </row>
    <row r="64" spans="1:26" x14ac:dyDescent="0.25">
      <c r="A64">
        <v>66</v>
      </c>
      <c r="B64" t="s">
        <v>48</v>
      </c>
      <c r="C64">
        <v>83300</v>
      </c>
      <c r="D64">
        <v>323</v>
      </c>
      <c r="E64" t="str">
        <f>IFERROR(IF(OR(HLOOKUP($A64,'Z-scores'!$C$2:$UD$20,3,FALSE)&gt;3,HLOOKUP(A64,'Z-scores'!$C$2:$UD$20,3,FALSE)&lt;-3),"",'Total-corrected counts'!E64),"")</f>
        <v/>
      </c>
      <c r="F64">
        <f>IFERROR(IF(OR(HLOOKUP($A64,'Z-scores'!$C$2:$UD$20,4,FALSE)&gt;3,HLOOKUP($A64,'Z-scores'!$C$2:$UD$20,4,FALSE)&lt;-3),"",'Total-corrected counts'!F64),"")</f>
        <v>2.4608963568890335E-2</v>
      </c>
      <c r="G64">
        <f>IFERROR(IF(OR(HLOOKUP($A64,'Z-scores'!$C$2:$UD$20,5,FALSE)&gt;3,HLOOKUP($A64,'Z-scores'!$C$2:$UD$20,5,FALSE)&lt;-3),"",'Total-corrected counts'!G64),"")</f>
        <v>0</v>
      </c>
      <c r="H64">
        <f>IFERROR(IF(OR(HLOOKUP($A64,'Z-scores'!$C$2:$UD$20,6,FALSE)&gt;3,HLOOKUP($A64,'Z-scores'!$C$2:$UD$20,6,FALSE)&lt;-3),"",'Total-corrected counts'!H64),"")</f>
        <v>0</v>
      </c>
      <c r="I64">
        <f>IFERROR(IF(OR(HLOOKUP($A64,'Z-scores'!$C$2:$UD$20,7,FALSE)&gt;3,HLOOKUP($A64,'Z-scores'!$C$2:$UD$20,7,FALSE)&lt;-3),"",'Total-corrected counts'!I64),"")</f>
        <v>3.0784480927474843E-2</v>
      </c>
      <c r="J64">
        <f>IFERROR(IF(OR(HLOOKUP($A64,'Z-scores'!$C$2:$UD$20,8,FALSE)&gt;3,HLOOKUP($A64,'Z-scores'!$C$2:$UD$20,8,FALSE)&lt;-3),"",'Total-corrected counts'!J64),"")</f>
        <v>4.9307622366726433E-3</v>
      </c>
      <c r="K64">
        <f>IFERROR(IF(OR(HLOOKUP($A64,'Z-scores'!$C$2:$UD$20,9,FALSE)&gt;3,HLOOKUP($A64,'Z-scores'!$C$2:$UD$20,9,FALSE)&lt;-3),"",'Total-corrected counts'!K64),"")</f>
        <v>0</v>
      </c>
      <c r="L64">
        <f>IFERROR(IF(OR(HLOOKUP($A64,'Z-scores'!$C$2:$UD$20,10,FALSE)&gt;3,HLOOKUP($A64,'Z-scores'!$C$2:$UD$20,10,FALSE)&lt;-3),"",'Total-corrected counts'!L64),"")</f>
        <v>0.29104789590010527</v>
      </c>
      <c r="M64">
        <f>IFERROR(IF(OR(HLOOKUP($A64,'Z-scores'!$C$2:$UD$20,11,FALSE)&gt;3,HLOOKUP($A64,'Z-scores'!$C$2:$UD$20,11,FALSE)&lt;-3),"",'Total-corrected counts'!M64),"")</f>
        <v>8.2937613405667215E-2</v>
      </c>
      <c r="N64">
        <f>IFERROR(IF(OR(HLOOKUP($A64,'Z-scores'!$C$2:$UD$20,12,FALSE)&gt;3,HLOOKUP($A64,'Z-scores'!$C$2:$UD$20,12,FALSE)&lt;-3),"",'Total-corrected counts'!N64),"")</f>
        <v>2.749249225857239E-2</v>
      </c>
      <c r="O64">
        <f>IFERROR(IF(OR(HLOOKUP($A64,'Z-scores'!$C$2:$UD$20,13,FALSE)&gt;3,HLOOKUP($A64,'Z-scores'!$C$2:$UD$20,13,FALSE)&lt;-3),"",'Total-corrected counts'!O64),"")</f>
        <v>0</v>
      </c>
      <c r="P64">
        <f>IFERROR(IF(OR(HLOOKUP($A64,'Z-scores'!$C$2:$UD$20,14,FALSE)&gt;3,HLOOKUP($A64,'Z-scores'!$C$2:$UD$20,14,FALSE)&lt;-3),"",'Total-corrected counts'!P64),"")</f>
        <v>0.32908106463280323</v>
      </c>
      <c r="Q64">
        <f>IFERROR(IF(OR(HLOOKUP($A64,'Z-scores'!$C$2:$UD$20,15,FALSE)&gt;3,HLOOKUP($A64,'Z-scores'!$C$2:$UD$20,15,FALSE)&lt;-3),"",'Total-corrected counts'!Q64),"")</f>
        <v>1.950214913683488E-2</v>
      </c>
      <c r="R64">
        <f>IFERROR(IF(OR(HLOOKUP($A64,'Z-scores'!$C$2:$UD$20,16,FALSE)&gt;3,HLOOKUP($A64,'Z-scores'!$C$2:$UD$20,16,FALSE)&lt;-3),"",'Total-corrected counts'!R64),"")</f>
        <v>9.2160174383077789E-2</v>
      </c>
      <c r="S64">
        <f>IFERROR(IF(OR(HLOOKUP($A64,'Z-scores'!$C$2:$UD$20,17,FALSE)&gt;3,HLOOKUP($A64,'Z-scores'!$C$2:$UD$20,17,FALSE)&lt;-3),"",'Total-corrected counts'!S64),"")</f>
        <v>0.10856949913632963</v>
      </c>
      <c r="T64">
        <f>IFERROR(IF(OR(HLOOKUP($A64,'Z-scores'!$C$2:$UD$20,18,FALSE)&gt;3,HLOOKUP($A64,'Z-scores'!$C$2:$UD$20,18,FALSE)&lt;-3),"",'Total-corrected counts'!T64),"")</f>
        <v>0</v>
      </c>
      <c r="U64">
        <f>IFERROR(IF(OR(HLOOKUP($A64,'Z-scores'!$C$2:$UD$20,19,FALSE)&gt;3,HLOOKUP($A64,'Z-scores'!$C$2:$UD$20,19,FALSE)&lt;-3),"",'Total-corrected counts'!U64),"")</f>
        <v>6.9431486311148524E-2</v>
      </c>
      <c r="V64">
        <f t="shared" si="0"/>
        <v>1</v>
      </c>
      <c r="W64" s="10">
        <f>SUMIFS(Tabel132[Cluster],Tabel132[ID],A64)</f>
        <v>91</v>
      </c>
      <c r="X64">
        <f t="shared" si="1"/>
        <v>0.61894316026124363</v>
      </c>
      <c r="Y64">
        <f t="shared" si="2"/>
        <v>5.4288714504851288E-2</v>
      </c>
      <c r="Z64">
        <f t="shared" si="3"/>
        <v>8.0779608232345798E-2</v>
      </c>
    </row>
    <row r="65" spans="1:26" x14ac:dyDescent="0.25">
      <c r="A65">
        <v>67</v>
      </c>
      <c r="B65" t="s">
        <v>49</v>
      </c>
      <c r="C65">
        <v>81700</v>
      </c>
      <c r="D65">
        <v>795</v>
      </c>
      <c r="E65">
        <f>IFERROR(IF(OR(HLOOKUP($A65,'Z-scores'!$C$2:$UD$20,3,FALSE)&gt;3,HLOOKUP(A65,'Z-scores'!$C$2:$UD$20,3,FALSE)&lt;-3),"",'Total-corrected counts'!E65),"")</f>
        <v>0.52859295652687155</v>
      </c>
      <c r="F65">
        <f>IFERROR(IF(OR(HLOOKUP($A65,'Z-scores'!$C$2:$UD$20,4,FALSE)&gt;3,HLOOKUP($A65,'Z-scores'!$C$2:$UD$20,4,FALSE)&lt;-3),"",'Total-corrected counts'!F65),"")</f>
        <v>0.15585676926963879</v>
      </c>
      <c r="G65">
        <f>IFERROR(IF(OR(HLOOKUP($A65,'Z-scores'!$C$2:$UD$20,5,FALSE)&gt;3,HLOOKUP($A65,'Z-scores'!$C$2:$UD$20,5,FALSE)&lt;-3),"",'Total-corrected counts'!G65),"")</f>
        <v>1.0777989532255399</v>
      </c>
      <c r="H65">
        <f>IFERROR(IF(OR(HLOOKUP($A65,'Z-scores'!$C$2:$UD$20,6,FALSE)&gt;3,HLOOKUP($A65,'Z-scores'!$C$2:$UD$20,6,FALSE)&lt;-3),"",'Total-corrected counts'!H65),"")</f>
        <v>0</v>
      </c>
      <c r="I65">
        <f>IFERROR(IF(OR(HLOOKUP($A65,'Z-scores'!$C$2:$UD$20,7,FALSE)&gt;3,HLOOKUP($A65,'Z-scores'!$C$2:$UD$20,7,FALSE)&lt;-3),"",'Total-corrected counts'!I65),"")</f>
        <v>0.44945342154113266</v>
      </c>
      <c r="J65">
        <f>IFERROR(IF(OR(HLOOKUP($A65,'Z-scores'!$C$2:$UD$20,8,FALSE)&gt;3,HLOOKUP($A65,'Z-scores'!$C$2:$UD$20,8,FALSE)&lt;-3),"",'Total-corrected counts'!J65),"")</f>
        <v>1.9920279436157478</v>
      </c>
      <c r="K65">
        <f>IFERROR(IF(OR(HLOOKUP($A65,'Z-scores'!$C$2:$UD$20,9,FALSE)&gt;3,HLOOKUP($A65,'Z-scores'!$C$2:$UD$20,9,FALSE)&lt;-3),"",'Total-corrected counts'!K65),"")</f>
        <v>2.4170801047995987</v>
      </c>
      <c r="L65">
        <f>IFERROR(IF(OR(HLOOKUP($A65,'Z-scores'!$C$2:$UD$20,10,FALSE)&gt;3,HLOOKUP($A65,'Z-scores'!$C$2:$UD$20,10,FALSE)&lt;-3),"",'Total-corrected counts'!L65),"")</f>
        <v>1.322944981364115E-2</v>
      </c>
      <c r="M65">
        <f>IFERROR(IF(OR(HLOOKUP($A65,'Z-scores'!$C$2:$UD$20,11,FALSE)&gt;3,HLOOKUP($A65,'Z-scores'!$C$2:$UD$20,11,FALSE)&lt;-3),"",'Total-corrected counts'!M65),"")</f>
        <v>0</v>
      </c>
      <c r="N65">
        <f>IFERROR(IF(OR(HLOOKUP($A65,'Z-scores'!$C$2:$UD$20,12,FALSE)&gt;3,HLOOKUP($A65,'Z-scores'!$C$2:$UD$20,12,FALSE)&lt;-3),"",'Total-corrected counts'!N65),"")</f>
        <v>0.12829829720667116</v>
      </c>
      <c r="O65">
        <f>IFERROR(IF(OR(HLOOKUP($A65,'Z-scores'!$C$2:$UD$20,13,FALSE)&gt;3,HLOOKUP($A65,'Z-scores'!$C$2:$UD$20,13,FALSE)&lt;-3),"",'Total-corrected counts'!O65),"")</f>
        <v>0.39711024891072322</v>
      </c>
      <c r="P65">
        <f>IFERROR(IF(OR(HLOOKUP($A65,'Z-scores'!$C$2:$UD$20,14,FALSE)&gt;3,HLOOKUP($A65,'Z-scores'!$C$2:$UD$20,14,FALSE)&lt;-3),"",'Total-corrected counts'!P65),"")</f>
        <v>0</v>
      </c>
      <c r="Q65">
        <f>IFERROR(IF(OR(HLOOKUP($A65,'Z-scores'!$C$2:$UD$20,15,FALSE)&gt;3,HLOOKUP($A65,'Z-scores'!$C$2:$UD$20,15,FALSE)&lt;-3),"",'Total-corrected counts'!Q65),"")</f>
        <v>0</v>
      </c>
      <c r="R65">
        <f>IFERROR(IF(OR(HLOOKUP($A65,'Z-scores'!$C$2:$UD$20,16,FALSE)&gt;3,HLOOKUP($A65,'Z-scores'!$C$2:$UD$20,16,FALSE)&lt;-3),"",'Total-corrected counts'!R65),"")</f>
        <v>1.1900683387727871</v>
      </c>
      <c r="S65">
        <f>IFERROR(IF(OR(HLOOKUP($A65,'Z-scores'!$C$2:$UD$20,17,FALSE)&gt;3,HLOOKUP($A65,'Z-scores'!$C$2:$UD$20,17,FALSE)&lt;-3),"",'Total-corrected counts'!S65),"")</f>
        <v>0</v>
      </c>
      <c r="T65">
        <f>IFERROR(IF(OR(HLOOKUP($A65,'Z-scores'!$C$2:$UD$20,18,FALSE)&gt;3,HLOOKUP($A65,'Z-scores'!$C$2:$UD$20,18,FALSE)&lt;-3),"",'Total-corrected counts'!T65),"")</f>
        <v>0</v>
      </c>
      <c r="U65">
        <f>IFERROR(IF(OR(HLOOKUP($A65,'Z-scores'!$C$2:$UD$20,19,FALSE)&gt;3,HLOOKUP($A65,'Z-scores'!$C$2:$UD$20,19,FALSE)&lt;-3),"",'Total-corrected counts'!U65),"")</f>
        <v>0.61186497311699639</v>
      </c>
      <c r="V65">
        <f t="shared" si="0"/>
        <v>1</v>
      </c>
      <c r="W65" s="10">
        <f>SUMIFS(Tabel132[Cluster],Tabel132[ID],A65)</f>
        <v>90</v>
      </c>
      <c r="X65">
        <f t="shared" si="1"/>
        <v>0.22437862603181208</v>
      </c>
      <c r="Y65">
        <f t="shared" si="2"/>
        <v>0.73711551097690786</v>
      </c>
      <c r="Z65">
        <f t="shared" si="3"/>
        <v>0.29091773225089723</v>
      </c>
    </row>
    <row r="66" spans="1:26" x14ac:dyDescent="0.25">
      <c r="A66">
        <v>68</v>
      </c>
      <c r="B66" t="s">
        <v>50</v>
      </c>
      <c r="C66">
        <v>700</v>
      </c>
      <c r="D66">
        <v>184</v>
      </c>
      <c r="E66" t="str">
        <f>IFERROR(IF(OR(HLOOKUP($A66,'Z-scores'!$C$2:$UD$20,3,FALSE)&gt;3,HLOOKUP(A66,'Z-scores'!$C$2:$UD$20,3,FALSE)&lt;-3),"",'Total-corrected counts'!E66),"")</f>
        <v/>
      </c>
      <c r="F66">
        <f>IFERROR(IF(OR(HLOOKUP($A66,'Z-scores'!$C$2:$UD$20,4,FALSE)&gt;3,HLOOKUP($A66,'Z-scores'!$C$2:$UD$20,4,FALSE)&lt;-3),"",'Total-corrected counts'!F66),"")</f>
        <v>21.139099705676795</v>
      </c>
      <c r="G66">
        <f>IFERROR(IF(OR(HLOOKUP($A66,'Z-scores'!$C$2:$UD$20,5,FALSE)&gt;3,HLOOKUP($A66,'Z-scores'!$C$2:$UD$20,5,FALSE)&lt;-3),"",'Total-corrected counts'!G66),"")</f>
        <v>16.479243808196106</v>
      </c>
      <c r="H66">
        <f>IFERROR(IF(OR(HLOOKUP($A66,'Z-scores'!$C$2:$UD$20,6,FALSE)&gt;3,HLOOKUP($A66,'Z-scores'!$C$2:$UD$20,6,FALSE)&lt;-3),"",'Total-corrected counts'!H66),"")</f>
        <v>13.53482232666318</v>
      </c>
      <c r="I66">
        <f>IFERROR(IF(OR(HLOOKUP($A66,'Z-scores'!$C$2:$UD$20,7,FALSE)&gt;3,HLOOKUP($A66,'Z-scores'!$C$2:$UD$20,7,FALSE)&lt;-3),"",'Total-corrected counts'!I66),"")</f>
        <v>3.4047635905787175</v>
      </c>
      <c r="J66">
        <f>IFERROR(IF(OR(HLOOKUP($A66,'Z-scores'!$C$2:$UD$20,8,FALSE)&gt;3,HLOOKUP($A66,'Z-scores'!$C$2:$UD$20,8,FALSE)&lt;-3),"",'Total-corrected counts'!J66),"")</f>
        <v>9.1613562357377702</v>
      </c>
      <c r="K66">
        <f>IFERROR(IF(OR(HLOOKUP($A66,'Z-scores'!$C$2:$UD$20,9,FALSE)&gt;3,HLOOKUP($A66,'Z-scores'!$C$2:$UD$20,9,FALSE)&lt;-3),"",'Total-corrected counts'!K66),"")</f>
        <v>14.72099894085512</v>
      </c>
      <c r="L66">
        <f>IFERROR(IF(OR(HLOOKUP($A66,'Z-scores'!$C$2:$UD$20,10,FALSE)&gt;3,HLOOKUP($A66,'Z-scores'!$C$2:$UD$20,10,FALSE)&lt;-3),"",'Total-corrected counts'!L66),"")</f>
        <v>0</v>
      </c>
      <c r="M66">
        <f>IFERROR(IF(OR(HLOOKUP($A66,'Z-scores'!$C$2:$UD$20,11,FALSE)&gt;3,HLOOKUP($A66,'Z-scores'!$C$2:$UD$20,11,FALSE)&lt;-3),"",'Total-corrected counts'!M66),"")</f>
        <v>2.5848889511432951</v>
      </c>
      <c r="N66">
        <f>IFERROR(IF(OR(HLOOKUP($A66,'Z-scores'!$C$2:$UD$20,12,FALSE)&gt;3,HLOOKUP($A66,'Z-scores'!$C$2:$UD$20,12,FALSE)&lt;-3),"",'Total-corrected counts'!N66),"")</f>
        <v>30.736606345083931</v>
      </c>
      <c r="O66">
        <f>IFERROR(IF(OR(HLOOKUP($A66,'Z-scores'!$C$2:$UD$20,13,FALSE)&gt;3,HLOOKUP($A66,'Z-scores'!$C$2:$UD$20,13,FALSE)&lt;-3),"",'Total-corrected counts'!O66),"")</f>
        <v>1.4942114450539077</v>
      </c>
      <c r="P66">
        <f>IFERROR(IF(OR(HLOOKUP($A66,'Z-scores'!$C$2:$UD$20,14,FALSE)&gt;3,HLOOKUP($A66,'Z-scores'!$C$2:$UD$20,14,FALSE)&lt;-3),"",'Total-corrected counts'!P66),"")</f>
        <v>9.0304972671313415</v>
      </c>
      <c r="Q66">
        <f>IFERROR(IF(OR(HLOOKUP($A66,'Z-scores'!$C$2:$UD$20,15,FALSE)&gt;3,HLOOKUP($A66,'Z-scores'!$C$2:$UD$20,15,FALSE)&lt;-3),"",'Total-corrected counts'!Q66),"")</f>
        <v>3.2763610549882594</v>
      </c>
      <c r="R66">
        <f>IFERROR(IF(OR(HLOOKUP($A66,'Z-scores'!$C$2:$UD$20,16,FALSE)&gt;3,HLOOKUP($A66,'Z-scores'!$C$2:$UD$20,16,FALSE)&lt;-3),"",'Total-corrected counts'!R66),"")</f>
        <v>0.39668944625759572</v>
      </c>
      <c r="S66">
        <f>IFERROR(IF(OR(HLOOKUP($A66,'Z-scores'!$C$2:$UD$20,17,FALSE)&gt;3,HLOOKUP($A66,'Z-scores'!$C$2:$UD$20,17,FALSE)&lt;-3),"",'Total-corrected counts'!S66),"")</f>
        <v>7.9418588618225128</v>
      </c>
      <c r="T66">
        <f>IFERROR(IF(OR(HLOOKUP($A66,'Z-scores'!$C$2:$UD$20,18,FALSE)&gt;3,HLOOKUP($A66,'Z-scores'!$C$2:$UD$20,18,FALSE)&lt;-3),"",'Total-corrected counts'!T66),"")</f>
        <v>0.20618450420358658</v>
      </c>
      <c r="U66">
        <f>IFERROR(IF(OR(HLOOKUP($A66,'Z-scores'!$C$2:$UD$20,19,FALSE)&gt;3,HLOOKUP($A66,'Z-scores'!$C$2:$UD$20,19,FALSE)&lt;-3),"",'Total-corrected counts'!U66),"")</f>
        <v>1.3148587720173752</v>
      </c>
      <c r="V66">
        <f t="shared" si="0"/>
        <v>1</v>
      </c>
      <c r="W66" s="10">
        <f>SUMIFS(Tabel132[Cluster],Tabel132[ID],A66)</f>
        <v>1</v>
      </c>
      <c r="X66">
        <f t="shared" si="1"/>
        <v>0.47177749637188648</v>
      </c>
      <c r="Y66">
        <f t="shared" si="2"/>
        <v>10.128146694856374</v>
      </c>
      <c r="Z66">
        <f t="shared" si="3"/>
        <v>6.7996584620698135</v>
      </c>
    </row>
    <row r="67" spans="1:26" x14ac:dyDescent="0.25">
      <c r="A67">
        <v>69</v>
      </c>
      <c r="B67" t="s">
        <v>619</v>
      </c>
      <c r="C67">
        <v>92000</v>
      </c>
      <c r="D67">
        <v>445</v>
      </c>
      <c r="E67" t="str">
        <f>IFERROR(IF(OR(HLOOKUP($A67,'Z-scores'!$C$2:$UD$20,3,FALSE)&gt;3,HLOOKUP(A67,'Z-scores'!$C$2:$UD$20,3,FALSE)&lt;-3),"",'Total-corrected counts'!E67),"")</f>
        <v/>
      </c>
      <c r="F67" t="str">
        <f>IFERROR(IF(OR(HLOOKUP($A67,'Z-scores'!$C$2:$UD$20,4,FALSE)&gt;3,HLOOKUP($A67,'Z-scores'!$C$2:$UD$20,4,FALSE)&lt;-3),"",'Total-corrected counts'!F67),"")</f>
        <v/>
      </c>
      <c r="G67" t="str">
        <f>IFERROR(IF(OR(HLOOKUP($A67,'Z-scores'!$C$2:$UD$20,5,FALSE)&gt;3,HLOOKUP($A67,'Z-scores'!$C$2:$UD$20,5,FALSE)&lt;-3),"",'Total-corrected counts'!G67),"")</f>
        <v/>
      </c>
      <c r="H67" t="str">
        <f>IFERROR(IF(OR(HLOOKUP($A67,'Z-scores'!$C$2:$UD$20,6,FALSE)&gt;3,HLOOKUP($A67,'Z-scores'!$C$2:$UD$20,6,FALSE)&lt;-3),"",'Total-corrected counts'!H67),"")</f>
        <v/>
      </c>
      <c r="I67" t="str">
        <f>IFERROR(IF(OR(HLOOKUP($A67,'Z-scores'!$C$2:$UD$20,7,FALSE)&gt;3,HLOOKUP($A67,'Z-scores'!$C$2:$UD$20,7,FALSE)&lt;-3),"",'Total-corrected counts'!I67),"")</f>
        <v/>
      </c>
      <c r="J67" t="str">
        <f>IFERROR(IF(OR(HLOOKUP($A67,'Z-scores'!$C$2:$UD$20,8,FALSE)&gt;3,HLOOKUP($A67,'Z-scores'!$C$2:$UD$20,8,FALSE)&lt;-3),"",'Total-corrected counts'!J67),"")</f>
        <v/>
      </c>
      <c r="K67" t="str">
        <f>IFERROR(IF(OR(HLOOKUP($A67,'Z-scores'!$C$2:$UD$20,9,FALSE)&gt;3,HLOOKUP($A67,'Z-scores'!$C$2:$UD$20,9,FALSE)&lt;-3),"",'Total-corrected counts'!K67),"")</f>
        <v/>
      </c>
      <c r="L67" t="str">
        <f>IFERROR(IF(OR(HLOOKUP($A67,'Z-scores'!$C$2:$UD$20,10,FALSE)&gt;3,HLOOKUP($A67,'Z-scores'!$C$2:$UD$20,10,FALSE)&lt;-3),"",'Total-corrected counts'!L67),"")</f>
        <v/>
      </c>
      <c r="M67" t="str">
        <f>IFERROR(IF(OR(HLOOKUP($A67,'Z-scores'!$C$2:$UD$20,11,FALSE)&gt;3,HLOOKUP($A67,'Z-scores'!$C$2:$UD$20,11,FALSE)&lt;-3),"",'Total-corrected counts'!M67),"")</f>
        <v/>
      </c>
      <c r="N67" t="str">
        <f>IFERROR(IF(OR(HLOOKUP($A67,'Z-scores'!$C$2:$UD$20,12,FALSE)&gt;3,HLOOKUP($A67,'Z-scores'!$C$2:$UD$20,12,FALSE)&lt;-3),"",'Total-corrected counts'!N67),"")</f>
        <v/>
      </c>
      <c r="O67" t="str">
        <f>IFERROR(IF(OR(HLOOKUP($A67,'Z-scores'!$C$2:$UD$20,13,FALSE)&gt;3,HLOOKUP($A67,'Z-scores'!$C$2:$UD$20,13,FALSE)&lt;-3),"",'Total-corrected counts'!O67),"")</f>
        <v/>
      </c>
      <c r="P67" t="str">
        <f>IFERROR(IF(OR(HLOOKUP($A67,'Z-scores'!$C$2:$UD$20,14,FALSE)&gt;3,HLOOKUP($A67,'Z-scores'!$C$2:$UD$20,14,FALSE)&lt;-3),"",'Total-corrected counts'!P67),"")</f>
        <v/>
      </c>
      <c r="Q67" t="str">
        <f>IFERROR(IF(OR(HLOOKUP($A67,'Z-scores'!$C$2:$UD$20,15,FALSE)&gt;3,HLOOKUP($A67,'Z-scores'!$C$2:$UD$20,15,FALSE)&lt;-3),"",'Total-corrected counts'!Q67),"")</f>
        <v/>
      </c>
      <c r="R67" t="str">
        <f>IFERROR(IF(OR(HLOOKUP($A67,'Z-scores'!$C$2:$UD$20,16,FALSE)&gt;3,HLOOKUP($A67,'Z-scores'!$C$2:$UD$20,16,FALSE)&lt;-3),"",'Total-corrected counts'!R67),"")</f>
        <v/>
      </c>
      <c r="S67" t="str">
        <f>IFERROR(IF(OR(HLOOKUP($A67,'Z-scores'!$C$2:$UD$20,17,FALSE)&gt;3,HLOOKUP($A67,'Z-scores'!$C$2:$UD$20,17,FALSE)&lt;-3),"",'Total-corrected counts'!S67),"")</f>
        <v/>
      </c>
      <c r="T67" t="str">
        <f>IFERROR(IF(OR(HLOOKUP($A67,'Z-scores'!$C$2:$UD$20,18,FALSE)&gt;3,HLOOKUP($A67,'Z-scores'!$C$2:$UD$20,18,FALSE)&lt;-3),"",'Total-corrected counts'!T67),"")</f>
        <v/>
      </c>
      <c r="U67" t="str">
        <f>IFERROR(IF(OR(HLOOKUP($A67,'Z-scores'!$C$2:$UD$20,19,FALSE)&gt;3,HLOOKUP($A67,'Z-scores'!$C$2:$UD$20,19,FALSE)&lt;-3),"",'Total-corrected counts'!U67),"")</f>
        <v/>
      </c>
      <c r="V67">
        <f t="shared" si="0"/>
        <v>1</v>
      </c>
      <c r="W67" s="10">
        <f>SUMIFS(Tabel132[Cluster],Tabel132[ID],A67)</f>
        <v>96</v>
      </c>
      <c r="X67" t="str">
        <f t="shared" si="1"/>
        <v/>
      </c>
      <c r="Y67" t="str">
        <f t="shared" si="2"/>
        <v/>
      </c>
      <c r="Z67" t="str">
        <f t="shared" si="3"/>
        <v/>
      </c>
    </row>
    <row r="68" spans="1:26" x14ac:dyDescent="0.25">
      <c r="A68">
        <v>70</v>
      </c>
      <c r="B68" t="s">
        <v>620</v>
      </c>
      <c r="C68">
        <v>115500</v>
      </c>
      <c r="D68">
        <v>824</v>
      </c>
      <c r="E68" t="str">
        <f>IFERROR(IF(OR(HLOOKUP($A68,'Z-scores'!$C$2:$UD$20,3,FALSE)&gt;3,HLOOKUP(A68,'Z-scores'!$C$2:$UD$20,3,FALSE)&lt;-3),"",'Total-corrected counts'!E68),"")</f>
        <v/>
      </c>
      <c r="F68" t="str">
        <f>IFERROR(IF(OR(HLOOKUP($A68,'Z-scores'!$C$2:$UD$20,4,FALSE)&gt;3,HLOOKUP($A68,'Z-scores'!$C$2:$UD$20,4,FALSE)&lt;-3),"",'Total-corrected counts'!F68),"")</f>
        <v/>
      </c>
      <c r="G68" t="str">
        <f>IFERROR(IF(OR(HLOOKUP($A68,'Z-scores'!$C$2:$UD$20,5,FALSE)&gt;3,HLOOKUP($A68,'Z-scores'!$C$2:$UD$20,5,FALSE)&lt;-3),"",'Total-corrected counts'!G68),"")</f>
        <v/>
      </c>
      <c r="H68" t="str">
        <f>IFERROR(IF(OR(HLOOKUP($A68,'Z-scores'!$C$2:$UD$20,6,FALSE)&gt;3,HLOOKUP($A68,'Z-scores'!$C$2:$UD$20,6,FALSE)&lt;-3),"",'Total-corrected counts'!H68),"")</f>
        <v/>
      </c>
      <c r="I68" t="str">
        <f>IFERROR(IF(OR(HLOOKUP($A68,'Z-scores'!$C$2:$UD$20,7,FALSE)&gt;3,HLOOKUP($A68,'Z-scores'!$C$2:$UD$20,7,FALSE)&lt;-3),"",'Total-corrected counts'!I68),"")</f>
        <v/>
      </c>
      <c r="J68" t="str">
        <f>IFERROR(IF(OR(HLOOKUP($A68,'Z-scores'!$C$2:$UD$20,8,FALSE)&gt;3,HLOOKUP($A68,'Z-scores'!$C$2:$UD$20,8,FALSE)&lt;-3),"",'Total-corrected counts'!J68),"")</f>
        <v/>
      </c>
      <c r="K68" t="str">
        <f>IFERROR(IF(OR(HLOOKUP($A68,'Z-scores'!$C$2:$UD$20,9,FALSE)&gt;3,HLOOKUP($A68,'Z-scores'!$C$2:$UD$20,9,FALSE)&lt;-3),"",'Total-corrected counts'!K68),"")</f>
        <v/>
      </c>
      <c r="L68" t="str">
        <f>IFERROR(IF(OR(HLOOKUP($A68,'Z-scores'!$C$2:$UD$20,10,FALSE)&gt;3,HLOOKUP($A68,'Z-scores'!$C$2:$UD$20,10,FALSE)&lt;-3),"",'Total-corrected counts'!L68),"")</f>
        <v/>
      </c>
      <c r="M68" t="str">
        <f>IFERROR(IF(OR(HLOOKUP($A68,'Z-scores'!$C$2:$UD$20,11,FALSE)&gt;3,HLOOKUP($A68,'Z-scores'!$C$2:$UD$20,11,FALSE)&lt;-3),"",'Total-corrected counts'!M68),"")</f>
        <v/>
      </c>
      <c r="N68" t="str">
        <f>IFERROR(IF(OR(HLOOKUP($A68,'Z-scores'!$C$2:$UD$20,12,FALSE)&gt;3,HLOOKUP($A68,'Z-scores'!$C$2:$UD$20,12,FALSE)&lt;-3),"",'Total-corrected counts'!N68),"")</f>
        <v/>
      </c>
      <c r="O68" t="str">
        <f>IFERROR(IF(OR(HLOOKUP($A68,'Z-scores'!$C$2:$UD$20,13,FALSE)&gt;3,HLOOKUP($A68,'Z-scores'!$C$2:$UD$20,13,FALSE)&lt;-3),"",'Total-corrected counts'!O68),"")</f>
        <v/>
      </c>
      <c r="P68" t="str">
        <f>IFERROR(IF(OR(HLOOKUP($A68,'Z-scores'!$C$2:$UD$20,14,FALSE)&gt;3,HLOOKUP($A68,'Z-scores'!$C$2:$UD$20,14,FALSE)&lt;-3),"",'Total-corrected counts'!P68),"")</f>
        <v/>
      </c>
      <c r="Q68" t="str">
        <f>IFERROR(IF(OR(HLOOKUP($A68,'Z-scores'!$C$2:$UD$20,15,FALSE)&gt;3,HLOOKUP($A68,'Z-scores'!$C$2:$UD$20,15,FALSE)&lt;-3),"",'Total-corrected counts'!Q68),"")</f>
        <v/>
      </c>
      <c r="R68" t="str">
        <f>IFERROR(IF(OR(HLOOKUP($A68,'Z-scores'!$C$2:$UD$20,16,FALSE)&gt;3,HLOOKUP($A68,'Z-scores'!$C$2:$UD$20,16,FALSE)&lt;-3),"",'Total-corrected counts'!R68),"")</f>
        <v/>
      </c>
      <c r="S68" t="str">
        <f>IFERROR(IF(OR(HLOOKUP($A68,'Z-scores'!$C$2:$UD$20,17,FALSE)&gt;3,HLOOKUP($A68,'Z-scores'!$C$2:$UD$20,17,FALSE)&lt;-3),"",'Total-corrected counts'!S68),"")</f>
        <v/>
      </c>
      <c r="T68" t="str">
        <f>IFERROR(IF(OR(HLOOKUP($A68,'Z-scores'!$C$2:$UD$20,18,FALSE)&gt;3,HLOOKUP($A68,'Z-scores'!$C$2:$UD$20,18,FALSE)&lt;-3),"",'Total-corrected counts'!T68),"")</f>
        <v/>
      </c>
      <c r="U68" t="str">
        <f>IFERROR(IF(OR(HLOOKUP($A68,'Z-scores'!$C$2:$UD$20,19,FALSE)&gt;3,HLOOKUP($A68,'Z-scores'!$C$2:$UD$20,19,FALSE)&lt;-3),"",'Total-corrected counts'!U68),"")</f>
        <v/>
      </c>
      <c r="V68">
        <f t="shared" ref="V68:V131" si="4">IFERROR(IF(AND(Y68=0,Z68=0),0,1),0)</f>
        <v>1</v>
      </c>
      <c r="W68" s="10">
        <f>SUMIFS(Tabel132[Cluster],Tabel132[ID],A68)</f>
        <v>0</v>
      </c>
      <c r="X68" t="str">
        <f t="shared" ref="X68:X131" si="5">IFERROR(_xlfn.T.TEST(E68:M68,N68:U68,2,2),"")</f>
        <v/>
      </c>
      <c r="Y68" t="str">
        <f t="shared" ref="Y68:Y131" si="6">IFERROR(AVERAGE(E68:M68),"")</f>
        <v/>
      </c>
      <c r="Z68" t="str">
        <f t="shared" ref="Z68:Z131" si="7">IFERROR(AVERAGE(N68:U68),"")</f>
        <v/>
      </c>
    </row>
    <row r="69" spans="1:26" x14ac:dyDescent="0.25">
      <c r="A69">
        <v>71</v>
      </c>
      <c r="B69" t="s">
        <v>621</v>
      </c>
      <c r="C69">
        <v>70600</v>
      </c>
      <c r="D69">
        <v>38</v>
      </c>
      <c r="E69" t="str">
        <f>IFERROR(IF(OR(HLOOKUP($A69,'Z-scores'!$C$2:$UD$20,3,FALSE)&gt;3,HLOOKUP(A69,'Z-scores'!$C$2:$UD$20,3,FALSE)&lt;-3),"",'Total-corrected counts'!E69),"")</f>
        <v/>
      </c>
      <c r="F69" t="str">
        <f>IFERROR(IF(OR(HLOOKUP($A69,'Z-scores'!$C$2:$UD$20,4,FALSE)&gt;3,HLOOKUP($A69,'Z-scores'!$C$2:$UD$20,4,FALSE)&lt;-3),"",'Total-corrected counts'!F69),"")</f>
        <v/>
      </c>
      <c r="G69" t="str">
        <f>IFERROR(IF(OR(HLOOKUP($A69,'Z-scores'!$C$2:$UD$20,5,FALSE)&gt;3,HLOOKUP($A69,'Z-scores'!$C$2:$UD$20,5,FALSE)&lt;-3),"",'Total-corrected counts'!G69),"")</f>
        <v/>
      </c>
      <c r="H69" t="str">
        <f>IFERROR(IF(OR(HLOOKUP($A69,'Z-scores'!$C$2:$UD$20,6,FALSE)&gt;3,HLOOKUP($A69,'Z-scores'!$C$2:$UD$20,6,FALSE)&lt;-3),"",'Total-corrected counts'!H69),"")</f>
        <v/>
      </c>
      <c r="I69" t="str">
        <f>IFERROR(IF(OR(HLOOKUP($A69,'Z-scores'!$C$2:$UD$20,7,FALSE)&gt;3,HLOOKUP($A69,'Z-scores'!$C$2:$UD$20,7,FALSE)&lt;-3),"",'Total-corrected counts'!I69),"")</f>
        <v/>
      </c>
      <c r="J69" t="str">
        <f>IFERROR(IF(OR(HLOOKUP($A69,'Z-scores'!$C$2:$UD$20,8,FALSE)&gt;3,HLOOKUP($A69,'Z-scores'!$C$2:$UD$20,8,FALSE)&lt;-3),"",'Total-corrected counts'!J69),"")</f>
        <v/>
      </c>
      <c r="K69" t="str">
        <f>IFERROR(IF(OR(HLOOKUP($A69,'Z-scores'!$C$2:$UD$20,9,FALSE)&gt;3,HLOOKUP($A69,'Z-scores'!$C$2:$UD$20,9,FALSE)&lt;-3),"",'Total-corrected counts'!K69),"")</f>
        <v/>
      </c>
      <c r="L69" t="str">
        <f>IFERROR(IF(OR(HLOOKUP($A69,'Z-scores'!$C$2:$UD$20,10,FALSE)&gt;3,HLOOKUP($A69,'Z-scores'!$C$2:$UD$20,10,FALSE)&lt;-3),"",'Total-corrected counts'!L69),"")</f>
        <v/>
      </c>
      <c r="M69" t="str">
        <f>IFERROR(IF(OR(HLOOKUP($A69,'Z-scores'!$C$2:$UD$20,11,FALSE)&gt;3,HLOOKUP($A69,'Z-scores'!$C$2:$UD$20,11,FALSE)&lt;-3),"",'Total-corrected counts'!M69),"")</f>
        <v/>
      </c>
      <c r="N69" t="str">
        <f>IFERROR(IF(OR(HLOOKUP($A69,'Z-scores'!$C$2:$UD$20,12,FALSE)&gt;3,HLOOKUP($A69,'Z-scores'!$C$2:$UD$20,12,FALSE)&lt;-3),"",'Total-corrected counts'!N69),"")</f>
        <v/>
      </c>
      <c r="O69" t="str">
        <f>IFERROR(IF(OR(HLOOKUP($A69,'Z-scores'!$C$2:$UD$20,13,FALSE)&gt;3,HLOOKUP($A69,'Z-scores'!$C$2:$UD$20,13,FALSE)&lt;-3),"",'Total-corrected counts'!O69),"")</f>
        <v/>
      </c>
      <c r="P69" t="str">
        <f>IFERROR(IF(OR(HLOOKUP($A69,'Z-scores'!$C$2:$UD$20,14,FALSE)&gt;3,HLOOKUP($A69,'Z-scores'!$C$2:$UD$20,14,FALSE)&lt;-3),"",'Total-corrected counts'!P69),"")</f>
        <v/>
      </c>
      <c r="Q69" t="str">
        <f>IFERROR(IF(OR(HLOOKUP($A69,'Z-scores'!$C$2:$UD$20,15,FALSE)&gt;3,HLOOKUP($A69,'Z-scores'!$C$2:$UD$20,15,FALSE)&lt;-3),"",'Total-corrected counts'!Q69),"")</f>
        <v/>
      </c>
      <c r="R69" t="str">
        <f>IFERROR(IF(OR(HLOOKUP($A69,'Z-scores'!$C$2:$UD$20,16,FALSE)&gt;3,HLOOKUP($A69,'Z-scores'!$C$2:$UD$20,16,FALSE)&lt;-3),"",'Total-corrected counts'!R69),"")</f>
        <v/>
      </c>
      <c r="S69" t="str">
        <f>IFERROR(IF(OR(HLOOKUP($A69,'Z-scores'!$C$2:$UD$20,17,FALSE)&gt;3,HLOOKUP($A69,'Z-scores'!$C$2:$UD$20,17,FALSE)&lt;-3),"",'Total-corrected counts'!S69),"")</f>
        <v/>
      </c>
      <c r="T69" t="str">
        <f>IFERROR(IF(OR(HLOOKUP($A69,'Z-scores'!$C$2:$UD$20,18,FALSE)&gt;3,HLOOKUP($A69,'Z-scores'!$C$2:$UD$20,18,FALSE)&lt;-3),"",'Total-corrected counts'!T69),"")</f>
        <v/>
      </c>
      <c r="U69" t="str">
        <f>IFERROR(IF(OR(HLOOKUP($A69,'Z-scores'!$C$2:$UD$20,19,FALSE)&gt;3,HLOOKUP($A69,'Z-scores'!$C$2:$UD$20,19,FALSE)&lt;-3),"",'Total-corrected counts'!U69),"")</f>
        <v/>
      </c>
      <c r="V69">
        <f t="shared" si="4"/>
        <v>1</v>
      </c>
      <c r="W69" s="10">
        <f>SUMIFS(Tabel132[Cluster],Tabel132[ID],A69)</f>
        <v>83</v>
      </c>
      <c r="X69" t="str">
        <f t="shared" si="5"/>
        <v/>
      </c>
      <c r="Y69" t="str">
        <f t="shared" si="6"/>
        <v/>
      </c>
      <c r="Z69" t="str">
        <f t="shared" si="7"/>
        <v/>
      </c>
    </row>
    <row r="70" spans="1:26" x14ac:dyDescent="0.25">
      <c r="A70">
        <v>72</v>
      </c>
      <c r="B70" t="s">
        <v>51</v>
      </c>
      <c r="C70">
        <v>72000</v>
      </c>
      <c r="D70">
        <v>141</v>
      </c>
      <c r="E70">
        <f>IFERROR(IF(OR(HLOOKUP($A70,'Z-scores'!$C$2:$UD$20,3,FALSE)&gt;3,HLOOKUP(A70,'Z-scores'!$C$2:$UD$20,3,FALSE)&lt;-3),"",'Total-corrected counts'!E70),"")</f>
        <v>0.10459789952475197</v>
      </c>
      <c r="F70">
        <f>IFERROR(IF(OR(HLOOKUP($A70,'Z-scores'!$C$2:$UD$20,4,FALSE)&gt;3,HLOOKUP($A70,'Z-scores'!$C$2:$UD$20,4,FALSE)&lt;-3),"",'Total-corrected counts'!F70),"")</f>
        <v>0.3855404292459485</v>
      </c>
      <c r="G70">
        <f>IFERROR(IF(OR(HLOOKUP($A70,'Z-scores'!$C$2:$UD$20,5,FALSE)&gt;3,HLOOKUP($A70,'Z-scores'!$C$2:$UD$20,5,FALSE)&lt;-3),"",'Total-corrected counts'!G70),"")</f>
        <v>0.42306127135955773</v>
      </c>
      <c r="H70">
        <f>IFERROR(IF(OR(HLOOKUP($A70,'Z-scores'!$C$2:$UD$20,6,FALSE)&gt;3,HLOOKUP($A70,'Z-scores'!$C$2:$UD$20,6,FALSE)&lt;-3),"",'Total-corrected counts'!H70),"")</f>
        <v>0</v>
      </c>
      <c r="I70">
        <f>IFERROR(IF(OR(HLOOKUP($A70,'Z-scores'!$C$2:$UD$20,7,FALSE)&gt;3,HLOOKUP($A70,'Z-scores'!$C$2:$UD$20,7,FALSE)&lt;-3),"",'Total-corrected counts'!I70),"")</f>
        <v>0</v>
      </c>
      <c r="J70">
        <f>IFERROR(IF(OR(HLOOKUP($A70,'Z-scores'!$C$2:$UD$20,8,FALSE)&gt;3,HLOOKUP($A70,'Z-scores'!$C$2:$UD$20,8,FALSE)&lt;-3),"",'Total-corrected counts'!J70),"")</f>
        <v>0.20216125170357835</v>
      </c>
      <c r="K70">
        <f>IFERROR(IF(OR(HLOOKUP($A70,'Z-scores'!$C$2:$UD$20,9,FALSE)&gt;3,HLOOKUP($A70,'Z-scores'!$C$2:$UD$20,9,FALSE)&lt;-3),"",'Total-corrected counts'!K70),"")</f>
        <v>0.12486760689001616</v>
      </c>
      <c r="L70">
        <f>IFERROR(IF(OR(HLOOKUP($A70,'Z-scores'!$C$2:$UD$20,10,FALSE)&gt;3,HLOOKUP($A70,'Z-scores'!$C$2:$UD$20,10,FALSE)&lt;-3),"",'Total-corrected counts'!L70),"")</f>
        <v>6.1737432463658704E-2</v>
      </c>
      <c r="M70">
        <f>IFERROR(IF(OR(HLOOKUP($A70,'Z-scores'!$C$2:$UD$20,11,FALSE)&gt;3,HLOOKUP($A70,'Z-scores'!$C$2:$UD$20,11,FALSE)&lt;-3),"",'Total-corrected counts'!M70),"")</f>
        <v>0</v>
      </c>
      <c r="N70">
        <f>IFERROR(IF(OR(HLOOKUP($A70,'Z-scores'!$C$2:$UD$20,12,FALSE)&gt;3,HLOOKUP($A70,'Z-scores'!$C$2:$UD$20,12,FALSE)&lt;-3),"",'Total-corrected counts'!N70),"")</f>
        <v>0</v>
      </c>
      <c r="O70" t="str">
        <f>IFERROR(IF(OR(HLOOKUP($A70,'Z-scores'!$C$2:$UD$20,13,FALSE)&gt;3,HLOOKUP($A70,'Z-scores'!$C$2:$UD$20,13,FALSE)&lt;-3),"",'Total-corrected counts'!O70),"")</f>
        <v/>
      </c>
      <c r="P70">
        <f>IFERROR(IF(OR(HLOOKUP($A70,'Z-scores'!$C$2:$UD$20,14,FALSE)&gt;3,HLOOKUP($A70,'Z-scores'!$C$2:$UD$20,14,FALSE)&lt;-3),"",'Total-corrected counts'!P70),"")</f>
        <v>0</v>
      </c>
      <c r="Q70">
        <f>IFERROR(IF(OR(HLOOKUP($A70,'Z-scores'!$C$2:$UD$20,15,FALSE)&gt;3,HLOOKUP($A70,'Z-scores'!$C$2:$UD$20,15,FALSE)&lt;-3),"",'Total-corrected counts'!Q70),"")</f>
        <v>0</v>
      </c>
      <c r="R70">
        <f>IFERROR(IF(OR(HLOOKUP($A70,'Z-scores'!$C$2:$UD$20,16,FALSE)&gt;3,HLOOKUP($A70,'Z-scores'!$C$2:$UD$20,16,FALSE)&lt;-3),"",'Total-corrected counts'!R70),"")</f>
        <v>0</v>
      </c>
      <c r="S70">
        <f>IFERROR(IF(OR(HLOOKUP($A70,'Z-scores'!$C$2:$UD$20,17,FALSE)&gt;3,HLOOKUP($A70,'Z-scores'!$C$2:$UD$20,17,FALSE)&lt;-3),"",'Total-corrected counts'!S70),"")</f>
        <v>0</v>
      </c>
      <c r="T70">
        <f>IFERROR(IF(OR(HLOOKUP($A70,'Z-scores'!$C$2:$UD$20,18,FALSE)&gt;3,HLOOKUP($A70,'Z-scores'!$C$2:$UD$20,18,FALSE)&lt;-3),"",'Total-corrected counts'!T70),"")</f>
        <v>3.4364084033931097E-2</v>
      </c>
      <c r="U70">
        <f>IFERROR(IF(OR(HLOOKUP($A70,'Z-scores'!$C$2:$UD$20,19,FALSE)&gt;3,HLOOKUP($A70,'Z-scores'!$C$2:$UD$20,19,FALSE)&lt;-3),"",'Total-corrected counts'!U70),"")</f>
        <v>0.32979955997795551</v>
      </c>
      <c r="V70">
        <f t="shared" si="4"/>
        <v>1</v>
      </c>
      <c r="W70" s="10">
        <f>SUMIFS(Tabel132[Cluster],Tabel132[ID],A70)</f>
        <v>83</v>
      </c>
      <c r="X70">
        <f t="shared" si="5"/>
        <v>0.23085157111124158</v>
      </c>
      <c r="Y70">
        <f t="shared" si="6"/>
        <v>0.14466287679861237</v>
      </c>
      <c r="Z70">
        <f t="shared" si="7"/>
        <v>5.2023377715983803E-2</v>
      </c>
    </row>
    <row r="71" spans="1:26" x14ac:dyDescent="0.25">
      <c r="A71">
        <v>73</v>
      </c>
      <c r="B71" t="s">
        <v>52</v>
      </c>
      <c r="C71">
        <v>115800</v>
      </c>
      <c r="D71">
        <v>997</v>
      </c>
      <c r="E71">
        <f>IFERROR(IF(OR(HLOOKUP($A71,'Z-scores'!$C$2:$UD$20,3,FALSE)&gt;3,HLOOKUP(A71,'Z-scores'!$C$2:$UD$20,3,FALSE)&lt;-3),"",'Total-corrected counts'!E71),"")</f>
        <v>0.11206917806223426</v>
      </c>
      <c r="F71">
        <f>IFERROR(IF(OR(HLOOKUP($A71,'Z-scores'!$C$2:$UD$20,4,FALSE)&gt;3,HLOOKUP($A71,'Z-scores'!$C$2:$UD$20,4,FALSE)&lt;-3),"",'Total-corrected counts'!F71),"")</f>
        <v>0.18046573283852912</v>
      </c>
      <c r="G71" t="str">
        <f>IFERROR(IF(OR(HLOOKUP($A71,'Z-scores'!$C$2:$UD$20,5,FALSE)&gt;3,HLOOKUP($A71,'Z-scores'!$C$2:$UD$20,5,FALSE)&lt;-3),"",'Total-corrected counts'!G71),"")</f>
        <v/>
      </c>
      <c r="H71">
        <f>IFERROR(IF(OR(HLOOKUP($A71,'Z-scores'!$C$2:$UD$20,6,FALSE)&gt;3,HLOOKUP($A71,'Z-scores'!$C$2:$UD$20,6,FALSE)&lt;-3),"",'Total-corrected counts'!H71),"")</f>
        <v>0.15356683403124805</v>
      </c>
      <c r="I71">
        <f>IFERROR(IF(OR(HLOOKUP($A71,'Z-scores'!$C$2:$UD$20,7,FALSE)&gt;3,HLOOKUP($A71,'Z-scores'!$C$2:$UD$20,7,FALSE)&lt;-3),"",'Total-corrected counts'!I71),"")</f>
        <v>0.23396205504880879</v>
      </c>
      <c r="J71">
        <f>IFERROR(IF(OR(HLOOKUP($A71,'Z-scores'!$C$2:$UD$20,8,FALSE)&gt;3,HLOOKUP($A71,'Z-scores'!$C$2:$UD$20,8,FALSE)&lt;-3),"",'Total-corrected counts'!J71),"")</f>
        <v>0.54731460827066336</v>
      </c>
      <c r="K71">
        <f>IFERROR(IF(OR(HLOOKUP($A71,'Z-scores'!$C$2:$UD$20,9,FALSE)&gt;3,HLOOKUP($A71,'Z-scores'!$C$2:$UD$20,9,FALSE)&lt;-3),"",'Total-corrected counts'!K71),"")</f>
        <v>0.9186688221194047</v>
      </c>
      <c r="L71">
        <f>IFERROR(IF(OR(HLOOKUP($A71,'Z-scores'!$C$2:$UD$20,10,FALSE)&gt;3,HLOOKUP($A71,'Z-scores'!$C$2:$UD$20,10,FALSE)&lt;-3),"",'Total-corrected counts'!L71),"")</f>
        <v>0</v>
      </c>
      <c r="M71">
        <f>IFERROR(IF(OR(HLOOKUP($A71,'Z-scores'!$C$2:$UD$20,11,FALSE)&gt;3,HLOOKUP($A71,'Z-scores'!$C$2:$UD$20,11,FALSE)&lt;-3),"",'Total-corrected counts'!M71),"")</f>
        <v>8.7545258594870959E-2</v>
      </c>
      <c r="N71">
        <f>IFERROR(IF(OR(HLOOKUP($A71,'Z-scores'!$C$2:$UD$20,12,FALSE)&gt;3,HLOOKUP($A71,'Z-scores'!$C$2:$UD$20,12,FALSE)&lt;-3),"",'Total-corrected counts'!N71),"")</f>
        <v>0.40322321979239506</v>
      </c>
      <c r="O71">
        <f>IFERROR(IF(OR(HLOOKUP($A71,'Z-scores'!$C$2:$UD$20,13,FALSE)&gt;3,HLOOKUP($A71,'Z-scores'!$C$2:$UD$20,13,FALSE)&lt;-3),"",'Total-corrected counts'!O71),"")</f>
        <v>1.1778693823623145</v>
      </c>
      <c r="P71">
        <f>IFERROR(IF(OR(HLOOKUP($A71,'Z-scores'!$C$2:$UD$20,14,FALSE)&gt;3,HLOOKUP($A71,'Z-scores'!$C$2:$UD$20,14,FALSE)&lt;-3),"",'Total-corrected counts'!P71),"")</f>
        <v>0</v>
      </c>
      <c r="Q71">
        <f>IFERROR(IF(OR(HLOOKUP($A71,'Z-scores'!$C$2:$UD$20,15,FALSE)&gt;3,HLOOKUP($A71,'Z-scores'!$C$2:$UD$20,15,FALSE)&lt;-3),"",'Total-corrected counts'!Q71),"")</f>
        <v>0</v>
      </c>
      <c r="R71">
        <f>IFERROR(IF(OR(HLOOKUP($A71,'Z-scores'!$C$2:$UD$20,16,FALSE)&gt;3,HLOOKUP($A71,'Z-scores'!$C$2:$UD$20,16,FALSE)&lt;-3),"",'Total-corrected counts'!R71),"")</f>
        <v>0.27247355904562132</v>
      </c>
      <c r="S71">
        <f>IFERROR(IF(OR(HLOOKUP($A71,'Z-scores'!$C$2:$UD$20,17,FALSE)&gt;3,HLOOKUP($A71,'Z-scores'!$C$2:$UD$20,17,FALSE)&lt;-3),"",'Total-corrected counts'!S71),"")</f>
        <v>0.69484479447250969</v>
      </c>
      <c r="T71">
        <f>IFERROR(IF(OR(HLOOKUP($A71,'Z-scores'!$C$2:$UD$20,18,FALSE)&gt;3,HLOOKUP($A71,'Z-scores'!$C$2:$UD$20,18,FALSE)&lt;-3),"",'Total-corrected counts'!T71),"")</f>
        <v>0.31786777731386268</v>
      </c>
      <c r="U71">
        <f>IFERROR(IF(OR(HLOOKUP($A71,'Z-scores'!$C$2:$UD$20,19,FALSE)&gt;3,HLOOKUP($A71,'Z-scores'!$C$2:$UD$20,19,FALSE)&lt;-3),"",'Total-corrected counts'!U71),"")</f>
        <v>0.34715743155574263</v>
      </c>
      <c r="V71">
        <f t="shared" si="4"/>
        <v>1</v>
      </c>
      <c r="W71" s="10">
        <f>SUMIFS(Tabel132[Cluster],Tabel132[ID],A71)</f>
        <v>0</v>
      </c>
      <c r="X71">
        <f t="shared" si="5"/>
        <v>0.49219520263284045</v>
      </c>
      <c r="Y71">
        <f t="shared" si="6"/>
        <v>0.2791990611207199</v>
      </c>
      <c r="Z71">
        <f t="shared" si="7"/>
        <v>0.40167952056780576</v>
      </c>
    </row>
    <row r="72" spans="1:26" x14ac:dyDescent="0.25">
      <c r="A72">
        <v>74</v>
      </c>
      <c r="B72" t="s">
        <v>53</v>
      </c>
      <c r="C72">
        <v>16000</v>
      </c>
      <c r="D72">
        <v>409</v>
      </c>
      <c r="E72">
        <f>IFERROR(IF(OR(HLOOKUP($A72,'Z-scores'!$C$2:$UD$20,3,FALSE)&gt;3,HLOOKUP(A72,'Z-scores'!$C$2:$UD$20,3,FALSE)&lt;-3),"",'Total-corrected counts'!E72),"")</f>
        <v>1.5502902965275738</v>
      </c>
      <c r="F72">
        <f>IFERROR(IF(OR(HLOOKUP($A72,'Z-scores'!$C$2:$UD$20,4,FALSE)&gt;3,HLOOKUP($A72,'Z-scores'!$C$2:$UD$20,4,FALSE)&lt;-3),"",'Total-corrected counts'!F72),"")</f>
        <v>4.921792713778067E-2</v>
      </c>
      <c r="G72">
        <f>IFERROR(IF(OR(HLOOKUP($A72,'Z-scores'!$C$2:$UD$20,5,FALSE)&gt;3,HLOOKUP($A72,'Z-scores'!$C$2:$UD$20,5,FALSE)&lt;-3),"",'Total-corrected counts'!G72),"")</f>
        <v>4.109738064635704</v>
      </c>
      <c r="H72">
        <f>IFERROR(IF(OR(HLOOKUP($A72,'Z-scores'!$C$2:$UD$20,6,FALSE)&gt;3,HLOOKUP($A72,'Z-scores'!$C$2:$UD$20,6,FALSE)&lt;-3),"",'Total-corrected counts'!H72),"")</f>
        <v>8.592762395112107</v>
      </c>
      <c r="I72">
        <f>IFERROR(IF(OR(HLOOKUP($A72,'Z-scores'!$C$2:$UD$20,7,FALSE)&gt;3,HLOOKUP($A72,'Z-scores'!$C$2:$UD$20,7,FALSE)&lt;-3),"",'Total-corrected counts'!I72),"")</f>
        <v>0.9543189087517201</v>
      </c>
      <c r="J72">
        <f>IFERROR(IF(OR(HLOOKUP($A72,'Z-scores'!$C$2:$UD$20,8,FALSE)&gt;3,HLOOKUP($A72,'Z-scores'!$C$2:$UD$20,8,FALSE)&lt;-3),"",'Total-corrected counts'!J72),"")</f>
        <v>4.1369095165683474</v>
      </c>
      <c r="K72">
        <f>IFERROR(IF(OR(HLOOKUP($A72,'Z-scores'!$C$2:$UD$20,9,FALSE)&gt;3,HLOOKUP($A72,'Z-scores'!$C$2:$UD$20,9,FALSE)&lt;-3),"",'Total-corrected counts'!K72),"")</f>
        <v>16.464685879926417</v>
      </c>
      <c r="L72">
        <f>IFERROR(IF(OR(HLOOKUP($A72,'Z-scores'!$C$2:$UD$20,10,FALSE)&gt;3,HLOOKUP($A72,'Z-scores'!$C$2:$UD$20,10,FALSE)&lt;-3),"",'Total-corrected counts'!L72),"")</f>
        <v>1.8521229739097611</v>
      </c>
      <c r="M72">
        <f>IFERROR(IF(OR(HLOOKUP($A72,'Z-scores'!$C$2:$UD$20,11,FALSE)&gt;3,HLOOKUP($A72,'Z-scores'!$C$2:$UD$20,11,FALSE)&lt;-3),"",'Total-corrected counts'!M72),"")</f>
        <v>14.25144657020715</v>
      </c>
      <c r="N72">
        <f>IFERROR(IF(OR(HLOOKUP($A72,'Z-scores'!$C$2:$UD$20,12,FALSE)&gt;3,HLOOKUP($A72,'Z-scores'!$C$2:$UD$20,12,FALSE)&lt;-3),"",'Total-corrected counts'!N72),"")</f>
        <v>14.836781655542898</v>
      </c>
      <c r="O72">
        <f>IFERROR(IF(OR(HLOOKUP($A72,'Z-scores'!$C$2:$UD$20,13,FALSE)&gt;3,HLOOKUP($A72,'Z-scores'!$C$2:$UD$20,13,FALSE)&lt;-3),"",'Total-corrected counts'!O72),"")</f>
        <v>4.0182172644017244</v>
      </c>
      <c r="P72">
        <f>IFERROR(IF(OR(HLOOKUP($A72,'Z-scores'!$C$2:$UD$20,14,FALSE)&gt;3,HLOOKUP($A72,'Z-scores'!$C$2:$UD$20,14,FALSE)&lt;-3),"",'Total-corrected counts'!P72),"")</f>
        <v>12.988017602845311</v>
      </c>
      <c r="Q72">
        <f>IFERROR(IF(OR(HLOOKUP($A72,'Z-scores'!$C$2:$UD$20,15,FALSE)&gt;3,HLOOKUP($A72,'Z-scores'!$C$2:$UD$20,15,FALSE)&lt;-3),"",'Total-corrected counts'!Q72),"")</f>
        <v>0.68257521978922076</v>
      </c>
      <c r="R72">
        <f>IFERROR(IF(OR(HLOOKUP($A72,'Z-scores'!$C$2:$UD$20,16,FALSE)&gt;3,HLOOKUP($A72,'Z-scores'!$C$2:$UD$20,16,FALSE)&lt;-3),"",'Total-corrected counts'!R72),"")</f>
        <v>3.7264766163592324</v>
      </c>
      <c r="S72">
        <f>IFERROR(IF(OR(HLOOKUP($A72,'Z-scores'!$C$2:$UD$20,17,FALSE)&gt;3,HLOOKUP($A72,'Z-scores'!$C$2:$UD$20,17,FALSE)&lt;-3),"",'Total-corrected counts'!S72),"")</f>
        <v>1.1562651658019107</v>
      </c>
      <c r="T72">
        <f>IFERROR(IF(OR(HLOOKUP($A72,'Z-scores'!$C$2:$UD$20,18,FALSE)&gt;3,HLOOKUP($A72,'Z-scores'!$C$2:$UD$20,18,FALSE)&lt;-3),"",'Total-corrected counts'!T72),"")</f>
        <v>9.0463451219323616</v>
      </c>
      <c r="U72">
        <f>IFERROR(IF(OR(HLOOKUP($A72,'Z-scores'!$C$2:$UD$20,19,FALSE)&gt;3,HLOOKUP($A72,'Z-scores'!$C$2:$UD$20,19,FALSE)&lt;-3),"",'Total-corrected counts'!U72),"")</f>
        <v>12.593135829684565</v>
      </c>
      <c r="V72">
        <f t="shared" si="4"/>
        <v>1</v>
      </c>
      <c r="W72" s="10">
        <f>SUMIFS(Tabel132[Cluster],Tabel132[ID],A72)</f>
        <v>19</v>
      </c>
      <c r="X72">
        <f t="shared" si="5"/>
        <v>0.58034662026464057</v>
      </c>
      <c r="Y72">
        <f t="shared" si="6"/>
        <v>5.773499170308507</v>
      </c>
      <c r="Z72">
        <f t="shared" si="7"/>
        <v>7.3809768095446531</v>
      </c>
    </row>
    <row r="73" spans="1:26" x14ac:dyDescent="0.25">
      <c r="A73">
        <v>75</v>
      </c>
      <c r="B73" t="s">
        <v>622</v>
      </c>
      <c r="C73">
        <v>83400</v>
      </c>
      <c r="D73">
        <v>323</v>
      </c>
      <c r="E73" t="str">
        <f>IFERROR(IF(OR(HLOOKUP($A73,'Z-scores'!$C$2:$UD$20,3,FALSE)&gt;3,HLOOKUP(A73,'Z-scores'!$C$2:$UD$20,3,FALSE)&lt;-3),"",'Total-corrected counts'!E73),"")</f>
        <v/>
      </c>
      <c r="F73" t="str">
        <f>IFERROR(IF(OR(HLOOKUP($A73,'Z-scores'!$C$2:$UD$20,4,FALSE)&gt;3,HLOOKUP($A73,'Z-scores'!$C$2:$UD$20,4,FALSE)&lt;-3),"",'Total-corrected counts'!F73),"")</f>
        <v/>
      </c>
      <c r="G73" t="str">
        <f>IFERROR(IF(OR(HLOOKUP($A73,'Z-scores'!$C$2:$UD$20,5,FALSE)&gt;3,HLOOKUP($A73,'Z-scores'!$C$2:$UD$20,5,FALSE)&lt;-3),"",'Total-corrected counts'!G73),"")</f>
        <v/>
      </c>
      <c r="H73" t="str">
        <f>IFERROR(IF(OR(HLOOKUP($A73,'Z-scores'!$C$2:$UD$20,6,FALSE)&gt;3,HLOOKUP($A73,'Z-scores'!$C$2:$UD$20,6,FALSE)&lt;-3),"",'Total-corrected counts'!H73),"")</f>
        <v/>
      </c>
      <c r="I73" t="str">
        <f>IFERROR(IF(OR(HLOOKUP($A73,'Z-scores'!$C$2:$UD$20,7,FALSE)&gt;3,HLOOKUP($A73,'Z-scores'!$C$2:$UD$20,7,FALSE)&lt;-3),"",'Total-corrected counts'!I73),"")</f>
        <v/>
      </c>
      <c r="J73" t="str">
        <f>IFERROR(IF(OR(HLOOKUP($A73,'Z-scores'!$C$2:$UD$20,8,FALSE)&gt;3,HLOOKUP($A73,'Z-scores'!$C$2:$UD$20,8,FALSE)&lt;-3),"",'Total-corrected counts'!J73),"")</f>
        <v/>
      </c>
      <c r="K73" t="str">
        <f>IFERROR(IF(OR(HLOOKUP($A73,'Z-scores'!$C$2:$UD$20,9,FALSE)&gt;3,HLOOKUP($A73,'Z-scores'!$C$2:$UD$20,9,FALSE)&lt;-3),"",'Total-corrected counts'!K73),"")</f>
        <v/>
      </c>
      <c r="L73" t="str">
        <f>IFERROR(IF(OR(HLOOKUP($A73,'Z-scores'!$C$2:$UD$20,10,FALSE)&gt;3,HLOOKUP($A73,'Z-scores'!$C$2:$UD$20,10,FALSE)&lt;-3),"",'Total-corrected counts'!L73),"")</f>
        <v/>
      </c>
      <c r="M73" t="str">
        <f>IFERROR(IF(OR(HLOOKUP($A73,'Z-scores'!$C$2:$UD$20,11,FALSE)&gt;3,HLOOKUP($A73,'Z-scores'!$C$2:$UD$20,11,FALSE)&lt;-3),"",'Total-corrected counts'!M73),"")</f>
        <v/>
      </c>
      <c r="N73" t="str">
        <f>IFERROR(IF(OR(HLOOKUP($A73,'Z-scores'!$C$2:$UD$20,12,FALSE)&gt;3,HLOOKUP($A73,'Z-scores'!$C$2:$UD$20,12,FALSE)&lt;-3),"",'Total-corrected counts'!N73),"")</f>
        <v/>
      </c>
      <c r="O73" t="str">
        <f>IFERROR(IF(OR(HLOOKUP($A73,'Z-scores'!$C$2:$UD$20,13,FALSE)&gt;3,HLOOKUP($A73,'Z-scores'!$C$2:$UD$20,13,FALSE)&lt;-3),"",'Total-corrected counts'!O73),"")</f>
        <v/>
      </c>
      <c r="P73" t="str">
        <f>IFERROR(IF(OR(HLOOKUP($A73,'Z-scores'!$C$2:$UD$20,14,FALSE)&gt;3,HLOOKUP($A73,'Z-scores'!$C$2:$UD$20,14,FALSE)&lt;-3),"",'Total-corrected counts'!P73),"")</f>
        <v/>
      </c>
      <c r="Q73" t="str">
        <f>IFERROR(IF(OR(HLOOKUP($A73,'Z-scores'!$C$2:$UD$20,15,FALSE)&gt;3,HLOOKUP($A73,'Z-scores'!$C$2:$UD$20,15,FALSE)&lt;-3),"",'Total-corrected counts'!Q73),"")</f>
        <v/>
      </c>
      <c r="R73" t="str">
        <f>IFERROR(IF(OR(HLOOKUP($A73,'Z-scores'!$C$2:$UD$20,16,FALSE)&gt;3,HLOOKUP($A73,'Z-scores'!$C$2:$UD$20,16,FALSE)&lt;-3),"",'Total-corrected counts'!R73),"")</f>
        <v/>
      </c>
      <c r="S73" t="str">
        <f>IFERROR(IF(OR(HLOOKUP($A73,'Z-scores'!$C$2:$UD$20,17,FALSE)&gt;3,HLOOKUP($A73,'Z-scores'!$C$2:$UD$20,17,FALSE)&lt;-3),"",'Total-corrected counts'!S73),"")</f>
        <v/>
      </c>
      <c r="T73" t="str">
        <f>IFERROR(IF(OR(HLOOKUP($A73,'Z-scores'!$C$2:$UD$20,18,FALSE)&gt;3,HLOOKUP($A73,'Z-scores'!$C$2:$UD$20,18,FALSE)&lt;-3),"",'Total-corrected counts'!T73),"")</f>
        <v/>
      </c>
      <c r="U73" t="str">
        <f>IFERROR(IF(OR(HLOOKUP($A73,'Z-scores'!$C$2:$UD$20,19,FALSE)&gt;3,HLOOKUP($A73,'Z-scores'!$C$2:$UD$20,19,FALSE)&lt;-3),"",'Total-corrected counts'!U73),"")</f>
        <v/>
      </c>
      <c r="V73">
        <f t="shared" si="4"/>
        <v>1</v>
      </c>
      <c r="W73" s="10">
        <f>SUMIFS(Tabel132[Cluster],Tabel132[ID],A73)</f>
        <v>91</v>
      </c>
      <c r="X73" t="str">
        <f t="shared" si="5"/>
        <v/>
      </c>
      <c r="Y73" t="str">
        <f t="shared" si="6"/>
        <v/>
      </c>
      <c r="Z73" t="str">
        <f t="shared" si="7"/>
        <v/>
      </c>
    </row>
    <row r="74" spans="1:26" x14ac:dyDescent="0.25">
      <c r="A74">
        <v>76</v>
      </c>
      <c r="B74" t="s">
        <v>623</v>
      </c>
      <c r="C74">
        <v>96700</v>
      </c>
      <c r="D74">
        <v>370</v>
      </c>
      <c r="E74" t="str">
        <f>IFERROR(IF(OR(HLOOKUP($A74,'Z-scores'!$C$2:$UD$20,3,FALSE)&gt;3,HLOOKUP(A74,'Z-scores'!$C$2:$UD$20,3,FALSE)&lt;-3),"",'Total-corrected counts'!E74),"")</f>
        <v/>
      </c>
      <c r="F74" t="str">
        <f>IFERROR(IF(OR(HLOOKUP($A74,'Z-scores'!$C$2:$UD$20,4,FALSE)&gt;3,HLOOKUP($A74,'Z-scores'!$C$2:$UD$20,4,FALSE)&lt;-3),"",'Total-corrected counts'!F74),"")</f>
        <v/>
      </c>
      <c r="G74" t="str">
        <f>IFERROR(IF(OR(HLOOKUP($A74,'Z-scores'!$C$2:$UD$20,5,FALSE)&gt;3,HLOOKUP($A74,'Z-scores'!$C$2:$UD$20,5,FALSE)&lt;-3),"",'Total-corrected counts'!G74),"")</f>
        <v/>
      </c>
      <c r="H74" t="str">
        <f>IFERROR(IF(OR(HLOOKUP($A74,'Z-scores'!$C$2:$UD$20,6,FALSE)&gt;3,HLOOKUP($A74,'Z-scores'!$C$2:$UD$20,6,FALSE)&lt;-3),"",'Total-corrected counts'!H74),"")</f>
        <v/>
      </c>
      <c r="I74" t="str">
        <f>IFERROR(IF(OR(HLOOKUP($A74,'Z-scores'!$C$2:$UD$20,7,FALSE)&gt;3,HLOOKUP($A74,'Z-scores'!$C$2:$UD$20,7,FALSE)&lt;-3),"",'Total-corrected counts'!I74),"")</f>
        <v/>
      </c>
      <c r="J74" t="str">
        <f>IFERROR(IF(OR(HLOOKUP($A74,'Z-scores'!$C$2:$UD$20,8,FALSE)&gt;3,HLOOKUP($A74,'Z-scores'!$C$2:$UD$20,8,FALSE)&lt;-3),"",'Total-corrected counts'!J74),"")</f>
        <v/>
      </c>
      <c r="K74" t="str">
        <f>IFERROR(IF(OR(HLOOKUP($A74,'Z-scores'!$C$2:$UD$20,9,FALSE)&gt;3,HLOOKUP($A74,'Z-scores'!$C$2:$UD$20,9,FALSE)&lt;-3),"",'Total-corrected counts'!K74),"")</f>
        <v/>
      </c>
      <c r="L74" t="str">
        <f>IFERROR(IF(OR(HLOOKUP($A74,'Z-scores'!$C$2:$UD$20,10,FALSE)&gt;3,HLOOKUP($A74,'Z-scores'!$C$2:$UD$20,10,FALSE)&lt;-3),"",'Total-corrected counts'!L74),"")</f>
        <v/>
      </c>
      <c r="M74" t="str">
        <f>IFERROR(IF(OR(HLOOKUP($A74,'Z-scores'!$C$2:$UD$20,11,FALSE)&gt;3,HLOOKUP($A74,'Z-scores'!$C$2:$UD$20,11,FALSE)&lt;-3),"",'Total-corrected counts'!M74),"")</f>
        <v/>
      </c>
      <c r="N74" t="str">
        <f>IFERROR(IF(OR(HLOOKUP($A74,'Z-scores'!$C$2:$UD$20,12,FALSE)&gt;3,HLOOKUP($A74,'Z-scores'!$C$2:$UD$20,12,FALSE)&lt;-3),"",'Total-corrected counts'!N74),"")</f>
        <v/>
      </c>
      <c r="O74" t="str">
        <f>IFERROR(IF(OR(HLOOKUP($A74,'Z-scores'!$C$2:$UD$20,13,FALSE)&gt;3,HLOOKUP($A74,'Z-scores'!$C$2:$UD$20,13,FALSE)&lt;-3),"",'Total-corrected counts'!O74),"")</f>
        <v/>
      </c>
      <c r="P74" t="str">
        <f>IFERROR(IF(OR(HLOOKUP($A74,'Z-scores'!$C$2:$UD$20,14,FALSE)&gt;3,HLOOKUP($A74,'Z-scores'!$C$2:$UD$20,14,FALSE)&lt;-3),"",'Total-corrected counts'!P74),"")</f>
        <v/>
      </c>
      <c r="Q74" t="str">
        <f>IFERROR(IF(OR(HLOOKUP($A74,'Z-scores'!$C$2:$UD$20,15,FALSE)&gt;3,HLOOKUP($A74,'Z-scores'!$C$2:$UD$20,15,FALSE)&lt;-3),"",'Total-corrected counts'!Q74),"")</f>
        <v/>
      </c>
      <c r="R74" t="str">
        <f>IFERROR(IF(OR(HLOOKUP($A74,'Z-scores'!$C$2:$UD$20,16,FALSE)&gt;3,HLOOKUP($A74,'Z-scores'!$C$2:$UD$20,16,FALSE)&lt;-3),"",'Total-corrected counts'!R74),"")</f>
        <v/>
      </c>
      <c r="S74" t="str">
        <f>IFERROR(IF(OR(HLOOKUP($A74,'Z-scores'!$C$2:$UD$20,17,FALSE)&gt;3,HLOOKUP($A74,'Z-scores'!$C$2:$UD$20,17,FALSE)&lt;-3),"",'Total-corrected counts'!S74),"")</f>
        <v/>
      </c>
      <c r="T74" t="str">
        <f>IFERROR(IF(OR(HLOOKUP($A74,'Z-scores'!$C$2:$UD$20,18,FALSE)&gt;3,HLOOKUP($A74,'Z-scores'!$C$2:$UD$20,18,FALSE)&lt;-3),"",'Total-corrected counts'!T74),"")</f>
        <v/>
      </c>
      <c r="U74" t="str">
        <f>IFERROR(IF(OR(HLOOKUP($A74,'Z-scores'!$C$2:$UD$20,19,FALSE)&gt;3,HLOOKUP($A74,'Z-scores'!$C$2:$UD$20,19,FALSE)&lt;-3),"",'Total-corrected counts'!U74),"")</f>
        <v/>
      </c>
      <c r="V74">
        <f t="shared" si="4"/>
        <v>1</v>
      </c>
      <c r="W74" s="10">
        <f>SUMIFS(Tabel132[Cluster],Tabel132[ID],A74)</f>
        <v>96</v>
      </c>
      <c r="X74" t="str">
        <f t="shared" si="5"/>
        <v/>
      </c>
      <c r="Y74" t="str">
        <f t="shared" si="6"/>
        <v/>
      </c>
      <c r="Z74" t="str">
        <f t="shared" si="7"/>
        <v/>
      </c>
    </row>
    <row r="75" spans="1:26" x14ac:dyDescent="0.25">
      <c r="A75">
        <v>77</v>
      </c>
      <c r="B75" t="s">
        <v>624</v>
      </c>
      <c r="C75">
        <v>91600</v>
      </c>
      <c r="D75">
        <v>445</v>
      </c>
      <c r="E75" t="str">
        <f>IFERROR(IF(OR(HLOOKUP($A75,'Z-scores'!$C$2:$UD$20,3,FALSE)&gt;3,HLOOKUP(A75,'Z-scores'!$C$2:$UD$20,3,FALSE)&lt;-3),"",'Total-corrected counts'!E75),"")</f>
        <v/>
      </c>
      <c r="F75" t="str">
        <f>IFERROR(IF(OR(HLOOKUP($A75,'Z-scores'!$C$2:$UD$20,4,FALSE)&gt;3,HLOOKUP($A75,'Z-scores'!$C$2:$UD$20,4,FALSE)&lt;-3),"",'Total-corrected counts'!F75),"")</f>
        <v/>
      </c>
      <c r="G75" t="str">
        <f>IFERROR(IF(OR(HLOOKUP($A75,'Z-scores'!$C$2:$UD$20,5,FALSE)&gt;3,HLOOKUP($A75,'Z-scores'!$C$2:$UD$20,5,FALSE)&lt;-3),"",'Total-corrected counts'!G75),"")</f>
        <v/>
      </c>
      <c r="H75" t="str">
        <f>IFERROR(IF(OR(HLOOKUP($A75,'Z-scores'!$C$2:$UD$20,6,FALSE)&gt;3,HLOOKUP($A75,'Z-scores'!$C$2:$UD$20,6,FALSE)&lt;-3),"",'Total-corrected counts'!H75),"")</f>
        <v/>
      </c>
      <c r="I75" t="str">
        <f>IFERROR(IF(OR(HLOOKUP($A75,'Z-scores'!$C$2:$UD$20,7,FALSE)&gt;3,HLOOKUP($A75,'Z-scores'!$C$2:$UD$20,7,FALSE)&lt;-3),"",'Total-corrected counts'!I75),"")</f>
        <v/>
      </c>
      <c r="J75" t="str">
        <f>IFERROR(IF(OR(HLOOKUP($A75,'Z-scores'!$C$2:$UD$20,8,FALSE)&gt;3,HLOOKUP($A75,'Z-scores'!$C$2:$UD$20,8,FALSE)&lt;-3),"",'Total-corrected counts'!J75),"")</f>
        <v/>
      </c>
      <c r="K75" t="str">
        <f>IFERROR(IF(OR(HLOOKUP($A75,'Z-scores'!$C$2:$UD$20,9,FALSE)&gt;3,HLOOKUP($A75,'Z-scores'!$C$2:$UD$20,9,FALSE)&lt;-3),"",'Total-corrected counts'!K75),"")</f>
        <v/>
      </c>
      <c r="L75" t="str">
        <f>IFERROR(IF(OR(HLOOKUP($A75,'Z-scores'!$C$2:$UD$20,10,FALSE)&gt;3,HLOOKUP($A75,'Z-scores'!$C$2:$UD$20,10,FALSE)&lt;-3),"",'Total-corrected counts'!L75),"")</f>
        <v/>
      </c>
      <c r="M75" t="str">
        <f>IFERROR(IF(OR(HLOOKUP($A75,'Z-scores'!$C$2:$UD$20,11,FALSE)&gt;3,HLOOKUP($A75,'Z-scores'!$C$2:$UD$20,11,FALSE)&lt;-3),"",'Total-corrected counts'!M75),"")</f>
        <v/>
      </c>
      <c r="N75" t="str">
        <f>IFERROR(IF(OR(HLOOKUP($A75,'Z-scores'!$C$2:$UD$20,12,FALSE)&gt;3,HLOOKUP($A75,'Z-scores'!$C$2:$UD$20,12,FALSE)&lt;-3),"",'Total-corrected counts'!N75),"")</f>
        <v/>
      </c>
      <c r="O75" t="str">
        <f>IFERROR(IF(OR(HLOOKUP($A75,'Z-scores'!$C$2:$UD$20,13,FALSE)&gt;3,HLOOKUP($A75,'Z-scores'!$C$2:$UD$20,13,FALSE)&lt;-3),"",'Total-corrected counts'!O75),"")</f>
        <v/>
      </c>
      <c r="P75" t="str">
        <f>IFERROR(IF(OR(HLOOKUP($A75,'Z-scores'!$C$2:$UD$20,14,FALSE)&gt;3,HLOOKUP($A75,'Z-scores'!$C$2:$UD$20,14,FALSE)&lt;-3),"",'Total-corrected counts'!P75),"")</f>
        <v/>
      </c>
      <c r="Q75" t="str">
        <f>IFERROR(IF(OR(HLOOKUP($A75,'Z-scores'!$C$2:$UD$20,15,FALSE)&gt;3,HLOOKUP($A75,'Z-scores'!$C$2:$UD$20,15,FALSE)&lt;-3),"",'Total-corrected counts'!Q75),"")</f>
        <v/>
      </c>
      <c r="R75" t="str">
        <f>IFERROR(IF(OR(HLOOKUP($A75,'Z-scores'!$C$2:$UD$20,16,FALSE)&gt;3,HLOOKUP($A75,'Z-scores'!$C$2:$UD$20,16,FALSE)&lt;-3),"",'Total-corrected counts'!R75),"")</f>
        <v/>
      </c>
      <c r="S75" t="str">
        <f>IFERROR(IF(OR(HLOOKUP($A75,'Z-scores'!$C$2:$UD$20,17,FALSE)&gt;3,HLOOKUP($A75,'Z-scores'!$C$2:$UD$20,17,FALSE)&lt;-3),"",'Total-corrected counts'!S75),"")</f>
        <v/>
      </c>
      <c r="T75" t="str">
        <f>IFERROR(IF(OR(HLOOKUP($A75,'Z-scores'!$C$2:$UD$20,18,FALSE)&gt;3,HLOOKUP($A75,'Z-scores'!$C$2:$UD$20,18,FALSE)&lt;-3),"",'Total-corrected counts'!T75),"")</f>
        <v/>
      </c>
      <c r="U75" t="str">
        <f>IFERROR(IF(OR(HLOOKUP($A75,'Z-scores'!$C$2:$UD$20,19,FALSE)&gt;3,HLOOKUP($A75,'Z-scores'!$C$2:$UD$20,19,FALSE)&lt;-3),"",'Total-corrected counts'!U75),"")</f>
        <v/>
      </c>
      <c r="V75">
        <f t="shared" si="4"/>
        <v>1</v>
      </c>
      <c r="W75" s="10">
        <f>SUMIFS(Tabel132[Cluster],Tabel132[ID],A75)</f>
        <v>96</v>
      </c>
      <c r="X75" t="str">
        <f t="shared" si="5"/>
        <v/>
      </c>
      <c r="Y75" t="str">
        <f t="shared" si="6"/>
        <v/>
      </c>
      <c r="Z75" t="str">
        <f t="shared" si="7"/>
        <v/>
      </c>
    </row>
    <row r="76" spans="1:26" x14ac:dyDescent="0.25">
      <c r="A76">
        <v>78</v>
      </c>
      <c r="B76" t="s">
        <v>54</v>
      </c>
      <c r="C76">
        <v>105000</v>
      </c>
      <c r="D76">
        <v>752</v>
      </c>
      <c r="E76" t="str">
        <f>IFERROR(IF(OR(HLOOKUP($A76,'Z-scores'!$C$2:$UD$20,3,FALSE)&gt;3,HLOOKUP(A76,'Z-scores'!$C$2:$UD$20,3,FALSE)&lt;-3),"",'Total-corrected counts'!E76),"")</f>
        <v/>
      </c>
      <c r="F76">
        <f>IFERROR(IF(OR(HLOOKUP($A76,'Z-scores'!$C$2:$UD$20,4,FALSE)&gt;3,HLOOKUP($A76,'Z-scores'!$C$2:$UD$20,4,FALSE)&lt;-3),"",'Total-corrected counts'!F76),"")</f>
        <v>15.536458999826097</v>
      </c>
      <c r="G76">
        <f>IFERROR(IF(OR(HLOOKUP($A76,'Z-scores'!$C$2:$UD$20,5,FALSE)&gt;3,HLOOKUP($A76,'Z-scores'!$C$2:$UD$20,5,FALSE)&lt;-3),"",'Total-corrected counts'!G76),"")</f>
        <v>12.309068419080466</v>
      </c>
      <c r="H76">
        <f>IFERROR(IF(OR(HLOOKUP($A76,'Z-scores'!$C$2:$UD$20,6,FALSE)&gt;3,HLOOKUP($A76,'Z-scores'!$C$2:$UD$20,6,FALSE)&lt;-3),"",'Total-corrected counts'!H76),"")</f>
        <v>53.957801230070345</v>
      </c>
      <c r="I76">
        <f>IFERROR(IF(OR(HLOOKUP($A76,'Z-scores'!$C$2:$UD$20,7,FALSE)&gt;3,HLOOKUP($A76,'Z-scores'!$C$2:$UD$20,7,FALSE)&lt;-3),"",'Total-corrected counts'!I76),"")</f>
        <v>41.318930300856728</v>
      </c>
      <c r="J76">
        <f>IFERROR(IF(OR(HLOOKUP($A76,'Z-scores'!$C$2:$UD$20,8,FALSE)&gt;3,HLOOKUP($A76,'Z-scores'!$C$2:$UD$20,8,FALSE)&lt;-3),"",'Total-corrected counts'!J76),"")</f>
        <v>26.690215987109013</v>
      </c>
      <c r="K76">
        <f>IFERROR(IF(OR(HLOOKUP($A76,'Z-scores'!$C$2:$UD$20,9,FALSE)&gt;3,HLOOKUP($A76,'Z-scores'!$C$2:$UD$20,9,FALSE)&lt;-3),"",'Total-corrected counts'!K76),"")</f>
        <v>32.550309381793859</v>
      </c>
      <c r="L76">
        <f>IFERROR(IF(OR(HLOOKUP($A76,'Z-scores'!$C$2:$UD$20,10,FALSE)&gt;3,HLOOKUP($A76,'Z-scores'!$C$2:$UD$20,10,FALSE)&lt;-3),"",'Total-corrected counts'!L76),"")</f>
        <v>9.9264971768354098</v>
      </c>
      <c r="M76">
        <f>IFERROR(IF(OR(HLOOKUP($A76,'Z-scores'!$C$2:$UD$20,11,FALSE)&gt;3,HLOOKUP($A76,'Z-scores'!$C$2:$UD$20,11,FALSE)&lt;-3),"",'Total-corrected counts'!M76),"")</f>
        <v>37.340356613307065</v>
      </c>
      <c r="N76">
        <f>IFERROR(IF(OR(HLOOKUP($A76,'Z-scores'!$C$2:$UD$20,12,FALSE)&gt;3,HLOOKUP($A76,'Z-scores'!$C$2:$UD$20,12,FALSE)&lt;-3),"",'Total-corrected counts'!N76),"")</f>
        <v>12.637382274857108</v>
      </c>
      <c r="O76">
        <f>IFERROR(IF(OR(HLOOKUP($A76,'Z-scores'!$C$2:$UD$20,13,FALSE)&gt;3,HLOOKUP($A76,'Z-scores'!$C$2:$UD$20,13,FALSE)&lt;-3),"",'Total-corrected counts'!O76),"")</f>
        <v>15.77671904147009</v>
      </c>
      <c r="P76">
        <f>IFERROR(IF(OR(HLOOKUP($A76,'Z-scores'!$C$2:$UD$20,14,FALSE)&gt;3,HLOOKUP($A76,'Z-scores'!$C$2:$UD$20,14,FALSE)&lt;-3),"",'Total-corrected counts'!P76),"")</f>
        <v>21.32188872016955</v>
      </c>
      <c r="Q76">
        <f>IFERROR(IF(OR(HLOOKUP($A76,'Z-scores'!$C$2:$UD$20,15,FALSE)&gt;3,HLOOKUP($A76,'Z-scores'!$C$2:$UD$20,15,FALSE)&lt;-3),"",'Total-corrected counts'!Q76),"")</f>
        <v>17.308157358940957</v>
      </c>
      <c r="R76">
        <f>IFERROR(IF(OR(HLOOKUP($A76,'Z-scores'!$C$2:$UD$20,16,FALSE)&gt;3,HLOOKUP($A76,'Z-scores'!$C$2:$UD$20,16,FALSE)&lt;-3),"",'Total-corrected counts'!R76),"")</f>
        <v>37.805706317579954</v>
      </c>
      <c r="S76">
        <f>IFERROR(IF(OR(HLOOKUP($A76,'Z-scores'!$C$2:$UD$20,17,FALSE)&gt;3,HLOOKUP($A76,'Z-scores'!$C$2:$UD$20,17,FALSE)&lt;-3),"",'Total-corrected counts'!S76),"")</f>
        <v>38.254463020685748</v>
      </c>
      <c r="T76">
        <f>IFERROR(IF(OR(HLOOKUP($A76,'Z-scores'!$C$2:$UD$20,18,FALSE)&gt;3,HLOOKUP($A76,'Z-scores'!$C$2:$UD$20,18,FALSE)&lt;-3),"",'Total-corrected counts'!T76),"")</f>
        <v>5.9793506219040111</v>
      </c>
      <c r="U76">
        <f>IFERROR(IF(OR(HLOOKUP($A76,'Z-scores'!$C$2:$UD$20,19,FALSE)&gt;3,HLOOKUP($A76,'Z-scores'!$C$2:$UD$20,19,FALSE)&lt;-3),"",'Total-corrected counts'!U76),"")</f>
        <v>20.7036013244056</v>
      </c>
      <c r="V76">
        <f t="shared" si="4"/>
        <v>1</v>
      </c>
      <c r="W76" s="10">
        <f>SUMIFS(Tabel132[Cluster],Tabel132[ID],A76)</f>
        <v>0</v>
      </c>
      <c r="X76">
        <f t="shared" si="5"/>
        <v>0.29094557490898604</v>
      </c>
      <c r="Y76">
        <f t="shared" si="6"/>
        <v>28.703704763609871</v>
      </c>
      <c r="Z76">
        <f t="shared" si="7"/>
        <v>21.223408585001629</v>
      </c>
    </row>
    <row r="77" spans="1:26" x14ac:dyDescent="0.25">
      <c r="A77">
        <v>79</v>
      </c>
      <c r="B77" t="s">
        <v>625</v>
      </c>
      <c r="C77">
        <v>70800</v>
      </c>
      <c r="D77">
        <v>71</v>
      </c>
      <c r="E77" t="str">
        <f>IFERROR(IF(OR(HLOOKUP($A77,'Z-scores'!$C$2:$UD$20,3,FALSE)&gt;3,HLOOKUP(A77,'Z-scores'!$C$2:$UD$20,3,FALSE)&lt;-3),"",'Total-corrected counts'!E77),"")</f>
        <v/>
      </c>
      <c r="F77" t="str">
        <f>IFERROR(IF(OR(HLOOKUP($A77,'Z-scores'!$C$2:$UD$20,4,FALSE)&gt;3,HLOOKUP($A77,'Z-scores'!$C$2:$UD$20,4,FALSE)&lt;-3),"",'Total-corrected counts'!F77),"")</f>
        <v/>
      </c>
      <c r="G77" t="str">
        <f>IFERROR(IF(OR(HLOOKUP($A77,'Z-scores'!$C$2:$UD$20,5,FALSE)&gt;3,HLOOKUP($A77,'Z-scores'!$C$2:$UD$20,5,FALSE)&lt;-3),"",'Total-corrected counts'!G77),"")</f>
        <v/>
      </c>
      <c r="H77" t="str">
        <f>IFERROR(IF(OR(HLOOKUP($A77,'Z-scores'!$C$2:$UD$20,6,FALSE)&gt;3,HLOOKUP($A77,'Z-scores'!$C$2:$UD$20,6,FALSE)&lt;-3),"",'Total-corrected counts'!H77),"")</f>
        <v/>
      </c>
      <c r="I77" t="str">
        <f>IFERROR(IF(OR(HLOOKUP($A77,'Z-scores'!$C$2:$UD$20,7,FALSE)&gt;3,HLOOKUP($A77,'Z-scores'!$C$2:$UD$20,7,FALSE)&lt;-3),"",'Total-corrected counts'!I77),"")</f>
        <v/>
      </c>
      <c r="J77" t="str">
        <f>IFERROR(IF(OR(HLOOKUP($A77,'Z-scores'!$C$2:$UD$20,8,FALSE)&gt;3,HLOOKUP($A77,'Z-scores'!$C$2:$UD$20,8,FALSE)&lt;-3),"",'Total-corrected counts'!J77),"")</f>
        <v/>
      </c>
      <c r="K77" t="str">
        <f>IFERROR(IF(OR(HLOOKUP($A77,'Z-scores'!$C$2:$UD$20,9,FALSE)&gt;3,HLOOKUP($A77,'Z-scores'!$C$2:$UD$20,9,FALSE)&lt;-3),"",'Total-corrected counts'!K77),"")</f>
        <v/>
      </c>
      <c r="L77" t="str">
        <f>IFERROR(IF(OR(HLOOKUP($A77,'Z-scores'!$C$2:$UD$20,10,FALSE)&gt;3,HLOOKUP($A77,'Z-scores'!$C$2:$UD$20,10,FALSE)&lt;-3),"",'Total-corrected counts'!L77),"")</f>
        <v/>
      </c>
      <c r="M77" t="str">
        <f>IFERROR(IF(OR(HLOOKUP($A77,'Z-scores'!$C$2:$UD$20,11,FALSE)&gt;3,HLOOKUP($A77,'Z-scores'!$C$2:$UD$20,11,FALSE)&lt;-3),"",'Total-corrected counts'!M77),"")</f>
        <v/>
      </c>
      <c r="N77" t="str">
        <f>IFERROR(IF(OR(HLOOKUP($A77,'Z-scores'!$C$2:$UD$20,12,FALSE)&gt;3,HLOOKUP($A77,'Z-scores'!$C$2:$UD$20,12,FALSE)&lt;-3),"",'Total-corrected counts'!N77),"")</f>
        <v/>
      </c>
      <c r="O77" t="str">
        <f>IFERROR(IF(OR(HLOOKUP($A77,'Z-scores'!$C$2:$UD$20,13,FALSE)&gt;3,HLOOKUP($A77,'Z-scores'!$C$2:$UD$20,13,FALSE)&lt;-3),"",'Total-corrected counts'!O77),"")</f>
        <v/>
      </c>
      <c r="P77" t="str">
        <f>IFERROR(IF(OR(HLOOKUP($A77,'Z-scores'!$C$2:$UD$20,14,FALSE)&gt;3,HLOOKUP($A77,'Z-scores'!$C$2:$UD$20,14,FALSE)&lt;-3),"",'Total-corrected counts'!P77),"")</f>
        <v/>
      </c>
      <c r="Q77" t="str">
        <f>IFERROR(IF(OR(HLOOKUP($A77,'Z-scores'!$C$2:$UD$20,15,FALSE)&gt;3,HLOOKUP($A77,'Z-scores'!$C$2:$UD$20,15,FALSE)&lt;-3),"",'Total-corrected counts'!Q77),"")</f>
        <v/>
      </c>
      <c r="R77" t="str">
        <f>IFERROR(IF(OR(HLOOKUP($A77,'Z-scores'!$C$2:$UD$20,16,FALSE)&gt;3,HLOOKUP($A77,'Z-scores'!$C$2:$UD$20,16,FALSE)&lt;-3),"",'Total-corrected counts'!R77),"")</f>
        <v/>
      </c>
      <c r="S77" t="str">
        <f>IFERROR(IF(OR(HLOOKUP($A77,'Z-scores'!$C$2:$UD$20,17,FALSE)&gt;3,HLOOKUP($A77,'Z-scores'!$C$2:$UD$20,17,FALSE)&lt;-3),"",'Total-corrected counts'!S77),"")</f>
        <v/>
      </c>
      <c r="T77" t="str">
        <f>IFERROR(IF(OR(HLOOKUP($A77,'Z-scores'!$C$2:$UD$20,18,FALSE)&gt;3,HLOOKUP($A77,'Z-scores'!$C$2:$UD$20,18,FALSE)&lt;-3),"",'Total-corrected counts'!T77),"")</f>
        <v/>
      </c>
      <c r="U77" t="str">
        <f>IFERROR(IF(OR(HLOOKUP($A77,'Z-scores'!$C$2:$UD$20,19,FALSE)&gt;3,HLOOKUP($A77,'Z-scores'!$C$2:$UD$20,19,FALSE)&lt;-3),"",'Total-corrected counts'!U77),"")</f>
        <v/>
      </c>
      <c r="V77">
        <f t="shared" si="4"/>
        <v>1</v>
      </c>
      <c r="W77" s="10">
        <f>SUMIFS(Tabel132[Cluster],Tabel132[ID],A77)</f>
        <v>83</v>
      </c>
      <c r="X77" t="str">
        <f t="shared" si="5"/>
        <v/>
      </c>
      <c r="Y77" t="str">
        <f t="shared" si="6"/>
        <v/>
      </c>
      <c r="Z77" t="str">
        <f t="shared" si="7"/>
        <v/>
      </c>
    </row>
    <row r="78" spans="1:26" x14ac:dyDescent="0.25">
      <c r="A78">
        <v>80</v>
      </c>
      <c r="B78" t="s">
        <v>626</v>
      </c>
      <c r="C78">
        <v>72100</v>
      </c>
      <c r="D78">
        <v>141</v>
      </c>
      <c r="E78" t="str">
        <f>IFERROR(IF(OR(HLOOKUP($A78,'Z-scores'!$C$2:$UD$20,3,FALSE)&gt;3,HLOOKUP(A78,'Z-scores'!$C$2:$UD$20,3,FALSE)&lt;-3),"",'Total-corrected counts'!E78),"")</f>
        <v/>
      </c>
      <c r="F78" t="str">
        <f>IFERROR(IF(OR(HLOOKUP($A78,'Z-scores'!$C$2:$UD$20,4,FALSE)&gt;3,HLOOKUP($A78,'Z-scores'!$C$2:$UD$20,4,FALSE)&lt;-3),"",'Total-corrected counts'!F78),"")</f>
        <v/>
      </c>
      <c r="G78" t="str">
        <f>IFERROR(IF(OR(HLOOKUP($A78,'Z-scores'!$C$2:$UD$20,5,FALSE)&gt;3,HLOOKUP($A78,'Z-scores'!$C$2:$UD$20,5,FALSE)&lt;-3),"",'Total-corrected counts'!G78),"")</f>
        <v/>
      </c>
      <c r="H78" t="str">
        <f>IFERROR(IF(OR(HLOOKUP($A78,'Z-scores'!$C$2:$UD$20,6,FALSE)&gt;3,HLOOKUP($A78,'Z-scores'!$C$2:$UD$20,6,FALSE)&lt;-3),"",'Total-corrected counts'!H78),"")</f>
        <v/>
      </c>
      <c r="I78" t="str">
        <f>IFERROR(IF(OR(HLOOKUP($A78,'Z-scores'!$C$2:$UD$20,7,FALSE)&gt;3,HLOOKUP($A78,'Z-scores'!$C$2:$UD$20,7,FALSE)&lt;-3),"",'Total-corrected counts'!I78),"")</f>
        <v/>
      </c>
      <c r="J78" t="str">
        <f>IFERROR(IF(OR(HLOOKUP($A78,'Z-scores'!$C$2:$UD$20,8,FALSE)&gt;3,HLOOKUP($A78,'Z-scores'!$C$2:$UD$20,8,FALSE)&lt;-3),"",'Total-corrected counts'!J78),"")</f>
        <v/>
      </c>
      <c r="K78" t="str">
        <f>IFERROR(IF(OR(HLOOKUP($A78,'Z-scores'!$C$2:$UD$20,9,FALSE)&gt;3,HLOOKUP($A78,'Z-scores'!$C$2:$UD$20,9,FALSE)&lt;-3),"",'Total-corrected counts'!K78),"")</f>
        <v/>
      </c>
      <c r="L78" t="str">
        <f>IFERROR(IF(OR(HLOOKUP($A78,'Z-scores'!$C$2:$UD$20,10,FALSE)&gt;3,HLOOKUP($A78,'Z-scores'!$C$2:$UD$20,10,FALSE)&lt;-3),"",'Total-corrected counts'!L78),"")</f>
        <v/>
      </c>
      <c r="M78" t="str">
        <f>IFERROR(IF(OR(HLOOKUP($A78,'Z-scores'!$C$2:$UD$20,11,FALSE)&gt;3,HLOOKUP($A78,'Z-scores'!$C$2:$UD$20,11,FALSE)&lt;-3),"",'Total-corrected counts'!M78),"")</f>
        <v/>
      </c>
      <c r="N78" t="str">
        <f>IFERROR(IF(OR(HLOOKUP($A78,'Z-scores'!$C$2:$UD$20,12,FALSE)&gt;3,HLOOKUP($A78,'Z-scores'!$C$2:$UD$20,12,FALSE)&lt;-3),"",'Total-corrected counts'!N78),"")</f>
        <v/>
      </c>
      <c r="O78" t="str">
        <f>IFERROR(IF(OR(HLOOKUP($A78,'Z-scores'!$C$2:$UD$20,13,FALSE)&gt;3,HLOOKUP($A78,'Z-scores'!$C$2:$UD$20,13,FALSE)&lt;-3),"",'Total-corrected counts'!O78),"")</f>
        <v/>
      </c>
      <c r="P78" t="str">
        <f>IFERROR(IF(OR(HLOOKUP($A78,'Z-scores'!$C$2:$UD$20,14,FALSE)&gt;3,HLOOKUP($A78,'Z-scores'!$C$2:$UD$20,14,FALSE)&lt;-3),"",'Total-corrected counts'!P78),"")</f>
        <v/>
      </c>
      <c r="Q78" t="str">
        <f>IFERROR(IF(OR(HLOOKUP($A78,'Z-scores'!$C$2:$UD$20,15,FALSE)&gt;3,HLOOKUP($A78,'Z-scores'!$C$2:$UD$20,15,FALSE)&lt;-3),"",'Total-corrected counts'!Q78),"")</f>
        <v/>
      </c>
      <c r="R78" t="str">
        <f>IFERROR(IF(OR(HLOOKUP($A78,'Z-scores'!$C$2:$UD$20,16,FALSE)&gt;3,HLOOKUP($A78,'Z-scores'!$C$2:$UD$20,16,FALSE)&lt;-3),"",'Total-corrected counts'!R78),"")</f>
        <v/>
      </c>
      <c r="S78" t="str">
        <f>IFERROR(IF(OR(HLOOKUP($A78,'Z-scores'!$C$2:$UD$20,17,FALSE)&gt;3,HLOOKUP($A78,'Z-scores'!$C$2:$UD$20,17,FALSE)&lt;-3),"",'Total-corrected counts'!S78),"")</f>
        <v/>
      </c>
      <c r="T78" t="str">
        <f>IFERROR(IF(OR(HLOOKUP($A78,'Z-scores'!$C$2:$UD$20,18,FALSE)&gt;3,HLOOKUP($A78,'Z-scores'!$C$2:$UD$20,18,FALSE)&lt;-3),"",'Total-corrected counts'!T78),"")</f>
        <v/>
      </c>
      <c r="U78" t="str">
        <f>IFERROR(IF(OR(HLOOKUP($A78,'Z-scores'!$C$2:$UD$20,19,FALSE)&gt;3,HLOOKUP($A78,'Z-scores'!$C$2:$UD$20,19,FALSE)&lt;-3),"",'Total-corrected counts'!U78),"")</f>
        <v/>
      </c>
      <c r="V78">
        <f t="shared" si="4"/>
        <v>1</v>
      </c>
      <c r="W78" s="10">
        <f>SUMIFS(Tabel132[Cluster],Tabel132[ID],A78)</f>
        <v>83</v>
      </c>
      <c r="X78" t="str">
        <f t="shared" si="5"/>
        <v/>
      </c>
      <c r="Y78" t="str">
        <f t="shared" si="6"/>
        <v/>
      </c>
      <c r="Z78" t="str">
        <f t="shared" si="7"/>
        <v/>
      </c>
    </row>
    <row r="79" spans="1:26" x14ac:dyDescent="0.25">
      <c r="A79">
        <v>81</v>
      </c>
      <c r="B79" t="s">
        <v>55</v>
      </c>
      <c r="C79">
        <v>115900</v>
      </c>
      <c r="D79">
        <v>73</v>
      </c>
      <c r="E79" t="str">
        <f>IFERROR(IF(OR(HLOOKUP($A79,'Z-scores'!$C$2:$UD$20,3,FALSE)&gt;3,HLOOKUP(A79,'Z-scores'!$C$2:$UD$20,3,FALSE)&lt;-3),"",'Total-corrected counts'!E79),"")</f>
        <v/>
      </c>
      <c r="F79">
        <f>IFERROR(IF(OR(HLOOKUP($A79,'Z-scores'!$C$2:$UD$20,4,FALSE)&gt;3,HLOOKUP($A79,'Z-scores'!$C$2:$UD$20,4,FALSE)&lt;-3),"",'Total-corrected counts'!F79),"")</f>
        <v>26.520259739407482</v>
      </c>
      <c r="G79">
        <f>IFERROR(IF(OR(HLOOKUP($A79,'Z-scores'!$C$2:$UD$20,5,FALSE)&gt;3,HLOOKUP($A79,'Z-scores'!$C$2:$UD$20,5,FALSE)&lt;-3),"",'Total-corrected counts'!G79),"")</f>
        <v>9.6598990293765699</v>
      </c>
      <c r="H79">
        <f>IFERROR(IF(OR(HLOOKUP($A79,'Z-scores'!$C$2:$UD$20,6,FALSE)&gt;3,HLOOKUP($A79,'Z-scores'!$C$2:$UD$20,6,FALSE)&lt;-3),"",'Total-corrected counts'!H79),"")</f>
        <v>5.6261303740539059</v>
      </c>
      <c r="I79">
        <f>IFERROR(IF(OR(HLOOKUP($A79,'Z-scores'!$C$2:$UD$20,7,FALSE)&gt;3,HLOOKUP($A79,'Z-scores'!$C$2:$UD$20,7,FALSE)&lt;-3),"",'Total-corrected counts'!I79),"")</f>
        <v>8.4041632932006323</v>
      </c>
      <c r="J79">
        <f>IFERROR(IF(OR(HLOOKUP($A79,'Z-scores'!$C$2:$UD$20,8,FALSE)&gt;3,HLOOKUP($A79,'Z-scores'!$C$2:$UD$20,8,FALSE)&lt;-3),"",'Total-corrected counts'!J79),"")</f>
        <v>15.438216563022046</v>
      </c>
      <c r="K79">
        <f>IFERROR(IF(OR(HLOOKUP($A79,'Z-scores'!$C$2:$UD$20,9,FALSE)&gt;3,HLOOKUP($A79,'Z-scores'!$C$2:$UD$20,9,FALSE)&lt;-3),"",'Total-corrected counts'!K79),"")</f>
        <v>13.962874184737165</v>
      </c>
      <c r="L79">
        <f>IFERROR(IF(OR(HLOOKUP($A79,'Z-scores'!$C$2:$UD$20,10,FALSE)&gt;3,HLOOKUP($A79,'Z-scores'!$C$2:$UD$20,10,FALSE)&lt;-3),"",'Total-corrected counts'!L79),"")</f>
        <v>24.734661334904406</v>
      </c>
      <c r="M79">
        <f>IFERROR(IF(OR(HLOOKUP($A79,'Z-scores'!$C$2:$UD$20,11,FALSE)&gt;3,HLOOKUP($A79,'Z-scores'!$C$2:$UD$20,11,FALSE)&lt;-3),"",'Total-corrected counts'!M79),"")</f>
        <v>9.0355922160285242</v>
      </c>
      <c r="N79">
        <f>IFERROR(IF(OR(HLOOKUP($A79,'Z-scores'!$C$2:$UD$20,12,FALSE)&gt;3,HLOOKUP($A79,'Z-scores'!$C$2:$UD$20,12,FALSE)&lt;-3),"",'Total-corrected counts'!N79),"")</f>
        <v>28.509714472139567</v>
      </c>
      <c r="O79">
        <f>IFERROR(IF(OR(HLOOKUP($A79,'Z-scores'!$C$2:$UD$20,13,FALSE)&gt;3,HLOOKUP($A79,'Z-scores'!$C$2:$UD$20,13,FALSE)&lt;-3),"",'Total-corrected counts'!O79),"")</f>
        <v>12.90271774850604</v>
      </c>
      <c r="P79">
        <f>IFERROR(IF(OR(HLOOKUP($A79,'Z-scores'!$C$2:$UD$20,14,FALSE)&gt;3,HLOOKUP($A79,'Z-scores'!$C$2:$UD$20,14,FALSE)&lt;-3),"",'Total-corrected counts'!P79),"")</f>
        <v>9.504886853809797</v>
      </c>
      <c r="Q79">
        <f>IFERROR(IF(OR(HLOOKUP($A79,'Z-scores'!$C$2:$UD$20,15,FALSE)&gt;3,HLOOKUP($A79,'Z-scores'!$C$2:$UD$20,15,FALSE)&lt;-3),"",'Total-corrected counts'!Q79),"")</f>
        <v>11.789049153216684</v>
      </c>
      <c r="R79">
        <f>IFERROR(IF(OR(HLOOKUP($A79,'Z-scores'!$C$2:$UD$20,16,FALSE)&gt;3,HLOOKUP($A79,'Z-scores'!$C$2:$UD$20,16,FALSE)&lt;-3),"",'Total-corrected counts'!R79),"")</f>
        <v>8.8553906689826931</v>
      </c>
      <c r="S79">
        <f>IFERROR(IF(OR(HLOOKUP($A79,'Z-scores'!$C$2:$UD$20,17,FALSE)&gt;3,HLOOKUP($A79,'Z-scores'!$C$2:$UD$20,17,FALSE)&lt;-3),"",'Total-corrected counts'!S79),"")</f>
        <v>6.9158770949841974</v>
      </c>
      <c r="T79">
        <f>IFERROR(IF(OR(HLOOKUP($A79,'Z-scores'!$C$2:$UD$20,18,FALSE)&gt;3,HLOOKUP($A79,'Z-scores'!$C$2:$UD$20,18,FALSE)&lt;-3),"",'Total-corrected counts'!T79),"")</f>
        <v>29.974072298596401</v>
      </c>
      <c r="U79">
        <f>IFERROR(IF(OR(HLOOKUP($A79,'Z-scores'!$C$2:$UD$20,19,FALSE)&gt;3,HLOOKUP($A79,'Z-scores'!$C$2:$UD$20,19,FALSE)&lt;-3),"",'Total-corrected counts'!U79),"")</f>
        <v>22.07921264694523</v>
      </c>
      <c r="V79">
        <f t="shared" si="4"/>
        <v>1</v>
      </c>
      <c r="W79" s="10">
        <f>SUMIFS(Tabel132[Cluster],Tabel132[ID],A79)</f>
        <v>0</v>
      </c>
      <c r="X79">
        <f t="shared" si="5"/>
        <v>0.62153430069769366</v>
      </c>
      <c r="Y79">
        <f t="shared" si="6"/>
        <v>14.172724591841341</v>
      </c>
      <c r="Z79">
        <f t="shared" si="7"/>
        <v>16.316365117147576</v>
      </c>
    </row>
    <row r="80" spans="1:26" x14ac:dyDescent="0.25">
      <c r="A80">
        <v>82</v>
      </c>
      <c r="B80" t="s">
        <v>627</v>
      </c>
      <c r="C80">
        <v>85000</v>
      </c>
      <c r="D80">
        <v>612</v>
      </c>
      <c r="E80" t="str">
        <f>IFERROR(IF(OR(HLOOKUP($A80,'Z-scores'!$C$2:$UD$20,3,FALSE)&gt;3,HLOOKUP(A80,'Z-scores'!$C$2:$UD$20,3,FALSE)&lt;-3),"",'Total-corrected counts'!E80),"")</f>
        <v/>
      </c>
      <c r="F80" t="str">
        <f>IFERROR(IF(OR(HLOOKUP($A80,'Z-scores'!$C$2:$UD$20,4,FALSE)&gt;3,HLOOKUP($A80,'Z-scores'!$C$2:$UD$20,4,FALSE)&lt;-3),"",'Total-corrected counts'!F80),"")</f>
        <v/>
      </c>
      <c r="G80" t="str">
        <f>IFERROR(IF(OR(HLOOKUP($A80,'Z-scores'!$C$2:$UD$20,5,FALSE)&gt;3,HLOOKUP($A80,'Z-scores'!$C$2:$UD$20,5,FALSE)&lt;-3),"",'Total-corrected counts'!G80),"")</f>
        <v/>
      </c>
      <c r="H80" t="str">
        <f>IFERROR(IF(OR(HLOOKUP($A80,'Z-scores'!$C$2:$UD$20,6,FALSE)&gt;3,HLOOKUP($A80,'Z-scores'!$C$2:$UD$20,6,FALSE)&lt;-3),"",'Total-corrected counts'!H80),"")</f>
        <v/>
      </c>
      <c r="I80" t="str">
        <f>IFERROR(IF(OR(HLOOKUP($A80,'Z-scores'!$C$2:$UD$20,7,FALSE)&gt;3,HLOOKUP($A80,'Z-scores'!$C$2:$UD$20,7,FALSE)&lt;-3),"",'Total-corrected counts'!I80),"")</f>
        <v/>
      </c>
      <c r="J80" t="str">
        <f>IFERROR(IF(OR(HLOOKUP($A80,'Z-scores'!$C$2:$UD$20,8,FALSE)&gt;3,HLOOKUP($A80,'Z-scores'!$C$2:$UD$20,8,FALSE)&lt;-3),"",'Total-corrected counts'!J80),"")</f>
        <v/>
      </c>
      <c r="K80" t="str">
        <f>IFERROR(IF(OR(HLOOKUP($A80,'Z-scores'!$C$2:$UD$20,9,FALSE)&gt;3,HLOOKUP($A80,'Z-scores'!$C$2:$UD$20,9,FALSE)&lt;-3),"",'Total-corrected counts'!K80),"")</f>
        <v/>
      </c>
      <c r="L80" t="str">
        <f>IFERROR(IF(OR(HLOOKUP($A80,'Z-scores'!$C$2:$UD$20,10,FALSE)&gt;3,HLOOKUP($A80,'Z-scores'!$C$2:$UD$20,10,FALSE)&lt;-3),"",'Total-corrected counts'!L80),"")</f>
        <v/>
      </c>
      <c r="M80" t="str">
        <f>IFERROR(IF(OR(HLOOKUP($A80,'Z-scores'!$C$2:$UD$20,11,FALSE)&gt;3,HLOOKUP($A80,'Z-scores'!$C$2:$UD$20,11,FALSE)&lt;-3),"",'Total-corrected counts'!M80),"")</f>
        <v/>
      </c>
      <c r="N80" t="str">
        <f>IFERROR(IF(OR(HLOOKUP($A80,'Z-scores'!$C$2:$UD$20,12,FALSE)&gt;3,HLOOKUP($A80,'Z-scores'!$C$2:$UD$20,12,FALSE)&lt;-3),"",'Total-corrected counts'!N80),"")</f>
        <v/>
      </c>
      <c r="O80" t="str">
        <f>IFERROR(IF(OR(HLOOKUP($A80,'Z-scores'!$C$2:$UD$20,13,FALSE)&gt;3,HLOOKUP($A80,'Z-scores'!$C$2:$UD$20,13,FALSE)&lt;-3),"",'Total-corrected counts'!O80),"")</f>
        <v/>
      </c>
      <c r="P80" t="str">
        <f>IFERROR(IF(OR(HLOOKUP($A80,'Z-scores'!$C$2:$UD$20,14,FALSE)&gt;3,HLOOKUP($A80,'Z-scores'!$C$2:$UD$20,14,FALSE)&lt;-3),"",'Total-corrected counts'!P80),"")</f>
        <v/>
      </c>
      <c r="Q80" t="str">
        <f>IFERROR(IF(OR(HLOOKUP($A80,'Z-scores'!$C$2:$UD$20,15,FALSE)&gt;3,HLOOKUP($A80,'Z-scores'!$C$2:$UD$20,15,FALSE)&lt;-3),"",'Total-corrected counts'!Q80),"")</f>
        <v/>
      </c>
      <c r="R80" t="str">
        <f>IFERROR(IF(OR(HLOOKUP($A80,'Z-scores'!$C$2:$UD$20,16,FALSE)&gt;3,HLOOKUP($A80,'Z-scores'!$C$2:$UD$20,16,FALSE)&lt;-3),"",'Total-corrected counts'!R80),"")</f>
        <v/>
      </c>
      <c r="S80" t="str">
        <f>IFERROR(IF(OR(HLOOKUP($A80,'Z-scores'!$C$2:$UD$20,17,FALSE)&gt;3,HLOOKUP($A80,'Z-scores'!$C$2:$UD$20,17,FALSE)&lt;-3),"",'Total-corrected counts'!S80),"")</f>
        <v/>
      </c>
      <c r="T80" t="str">
        <f>IFERROR(IF(OR(HLOOKUP($A80,'Z-scores'!$C$2:$UD$20,18,FALSE)&gt;3,HLOOKUP($A80,'Z-scores'!$C$2:$UD$20,18,FALSE)&lt;-3),"",'Total-corrected counts'!T80),"")</f>
        <v/>
      </c>
      <c r="U80" t="str">
        <f>IFERROR(IF(OR(HLOOKUP($A80,'Z-scores'!$C$2:$UD$20,19,FALSE)&gt;3,HLOOKUP($A80,'Z-scores'!$C$2:$UD$20,19,FALSE)&lt;-3),"",'Total-corrected counts'!U80),"")</f>
        <v/>
      </c>
      <c r="V80">
        <f t="shared" si="4"/>
        <v>1</v>
      </c>
      <c r="W80" s="10">
        <f>SUMIFS(Tabel132[Cluster],Tabel132[ID],A80)</f>
        <v>93</v>
      </c>
      <c r="X80" t="str">
        <f t="shared" si="5"/>
        <v/>
      </c>
      <c r="Y80" t="str">
        <f t="shared" si="6"/>
        <v/>
      </c>
      <c r="Z80" t="str">
        <f t="shared" si="7"/>
        <v/>
      </c>
    </row>
    <row r="81" spans="1:26" x14ac:dyDescent="0.25">
      <c r="A81">
        <v>83</v>
      </c>
      <c r="B81" t="s">
        <v>56</v>
      </c>
      <c r="C81">
        <v>93500</v>
      </c>
      <c r="D81">
        <v>370</v>
      </c>
      <c r="E81">
        <f>IFERROR(IF(OR(HLOOKUP($A81,'Z-scores'!$C$2:$UD$20,3,FALSE)&gt;3,HLOOKUP(A81,'Z-scores'!$C$2:$UD$20,3,FALSE)&lt;-3),"",'Total-corrected counts'!E81),"")</f>
        <v>1.324284120768735</v>
      </c>
      <c r="F81">
        <f>IFERROR(IF(OR(HLOOKUP($A81,'Z-scores'!$C$2:$UD$20,4,FALSE)&gt;3,HLOOKUP($A81,'Z-scores'!$C$2:$UD$20,4,FALSE)&lt;-3),"",'Total-corrected counts'!F81),"")</f>
        <v>5.6764675965573694</v>
      </c>
      <c r="G81">
        <f>IFERROR(IF(OR(HLOOKUP($A81,'Z-scores'!$C$2:$UD$20,5,FALSE)&gt;3,HLOOKUP($A81,'Z-scores'!$C$2:$UD$20,5,FALSE)&lt;-3),"",'Total-corrected counts'!G81),"")</f>
        <v>0.47342570842617177</v>
      </c>
      <c r="H81">
        <f>IFERROR(IF(OR(HLOOKUP($A81,'Z-scores'!$C$2:$UD$20,6,FALSE)&gt;3,HLOOKUP($A81,'Z-scores'!$C$2:$UD$20,6,FALSE)&lt;-3),"",'Total-corrected counts'!H81),"")</f>
        <v>0</v>
      </c>
      <c r="I81">
        <f>IFERROR(IF(OR(HLOOKUP($A81,'Z-scores'!$C$2:$UD$20,7,FALSE)&gt;3,HLOOKUP($A81,'Z-scores'!$C$2:$UD$20,7,FALSE)&lt;-3),"",'Total-corrected counts'!I81),"")</f>
        <v>0</v>
      </c>
      <c r="J81">
        <f>IFERROR(IF(OR(HLOOKUP($A81,'Z-scores'!$C$2:$UD$20,8,FALSE)&gt;3,HLOOKUP($A81,'Z-scores'!$C$2:$UD$20,8,FALSE)&lt;-3),"",'Total-corrected counts'!J81),"")</f>
        <v>0</v>
      </c>
      <c r="K81">
        <f>IFERROR(IF(OR(HLOOKUP($A81,'Z-scores'!$C$2:$UD$20,9,FALSE)&gt;3,HLOOKUP($A81,'Z-scores'!$C$2:$UD$20,9,FALSE)&lt;-3),"",'Total-corrected counts'!K81),"")</f>
        <v>0</v>
      </c>
      <c r="L81">
        <f>IFERROR(IF(OR(HLOOKUP($A81,'Z-scores'!$C$2:$UD$20,10,FALSE)&gt;3,HLOOKUP($A81,'Z-scores'!$C$2:$UD$20,10,FALSE)&lt;-3),"",'Total-corrected counts'!L81),"")</f>
        <v>0</v>
      </c>
      <c r="M81">
        <f>IFERROR(IF(OR(HLOOKUP($A81,'Z-scores'!$C$2:$UD$20,11,FALSE)&gt;3,HLOOKUP($A81,'Z-scores'!$C$2:$UD$20,11,FALSE)&lt;-3),"",'Total-corrected counts'!M81),"")</f>
        <v>0</v>
      </c>
      <c r="N81">
        <f>IFERROR(IF(OR(HLOOKUP($A81,'Z-scores'!$C$2:$UD$20,12,FALSE)&gt;3,HLOOKUP($A81,'Z-scores'!$C$2:$UD$20,12,FALSE)&lt;-3),"",'Total-corrected counts'!N81),"")</f>
        <v>8.2477476775717165E-2</v>
      </c>
      <c r="O81">
        <f>IFERROR(IF(OR(HLOOKUP($A81,'Z-scores'!$C$2:$UD$20,13,FALSE)&gt;3,HLOOKUP($A81,'Z-scores'!$C$2:$UD$20,13,FALSE)&lt;-3),"",'Total-corrected counts'!O81),"")</f>
        <v>4.859552537517664</v>
      </c>
      <c r="P81">
        <f>IFERROR(IF(OR(HLOOKUP($A81,'Z-scores'!$C$2:$UD$20,14,FALSE)&gt;3,HLOOKUP($A81,'Z-scores'!$C$2:$UD$20,14,FALSE)&lt;-3),"",'Total-corrected counts'!P81),"")</f>
        <v>0</v>
      </c>
      <c r="Q81">
        <f>IFERROR(IF(OR(HLOOKUP($A81,'Z-scores'!$C$2:$UD$20,15,FALSE)&gt;3,HLOOKUP($A81,'Z-scores'!$C$2:$UD$20,15,FALSE)&lt;-3),"",'Total-corrected counts'!Q81),"")</f>
        <v>8.3859241288389974</v>
      </c>
      <c r="R81">
        <f>IFERROR(IF(OR(HLOOKUP($A81,'Z-scores'!$C$2:$UD$20,16,FALSE)&gt;3,HLOOKUP($A81,'Z-scores'!$C$2:$UD$20,16,FALSE)&lt;-3),"",'Total-corrected counts'!R81),"")</f>
        <v>0</v>
      </c>
      <c r="S81">
        <f>IFERROR(IF(OR(HLOOKUP($A81,'Z-scores'!$C$2:$UD$20,17,FALSE)&gt;3,HLOOKUP($A81,'Z-scores'!$C$2:$UD$20,17,FALSE)&lt;-3),"",'Total-corrected counts'!S81),"")</f>
        <v>0</v>
      </c>
      <c r="T81">
        <f>IFERROR(IF(OR(HLOOKUP($A81,'Z-scores'!$C$2:$UD$20,18,FALSE)&gt;3,HLOOKUP($A81,'Z-scores'!$C$2:$UD$20,18,FALSE)&lt;-3),"",'Total-corrected counts'!T81),"")</f>
        <v>0</v>
      </c>
      <c r="U81" t="str">
        <f>IFERROR(IF(OR(HLOOKUP($A81,'Z-scores'!$C$2:$UD$20,19,FALSE)&gt;3,HLOOKUP($A81,'Z-scores'!$C$2:$UD$20,19,FALSE)&lt;-3),"",'Total-corrected counts'!U81),"")</f>
        <v/>
      </c>
      <c r="V81">
        <f t="shared" si="4"/>
        <v>1</v>
      </c>
      <c r="W81" s="10">
        <f>SUMIFS(Tabel132[Cluster],Tabel132[ID],A81)</f>
        <v>96</v>
      </c>
      <c r="X81">
        <f t="shared" si="5"/>
        <v>0.43087234372526595</v>
      </c>
      <c r="Y81">
        <f t="shared" si="6"/>
        <v>0.83046415841691956</v>
      </c>
      <c r="Z81">
        <f t="shared" si="7"/>
        <v>1.9039934490189112</v>
      </c>
    </row>
    <row r="82" spans="1:26" x14ac:dyDescent="0.25">
      <c r="A82">
        <v>84</v>
      </c>
      <c r="B82" t="s">
        <v>57</v>
      </c>
      <c r="C82">
        <v>20600</v>
      </c>
      <c r="D82">
        <v>972</v>
      </c>
      <c r="E82" t="str">
        <f>IFERROR(IF(OR(HLOOKUP($A82,'Z-scores'!$C$2:$UD$20,3,FALSE)&gt;3,HLOOKUP(A82,'Z-scores'!$C$2:$UD$20,3,FALSE)&lt;-3),"",'Total-corrected counts'!E82),"")</f>
        <v/>
      </c>
      <c r="F82">
        <f>IFERROR(IF(OR(HLOOKUP($A82,'Z-scores'!$C$2:$UD$20,4,FALSE)&gt;3,HLOOKUP($A82,'Z-scores'!$C$2:$UD$20,4,FALSE)&lt;-3),"",'Total-corrected counts'!F82),"")</f>
        <v>10.36037366250283</v>
      </c>
      <c r="G82">
        <f>IFERROR(IF(OR(HLOOKUP($A82,'Z-scores'!$C$2:$UD$20,5,FALSE)&gt;3,HLOOKUP($A82,'Z-scores'!$C$2:$UD$20,5,FALSE)&lt;-3),"",'Total-corrected counts'!G82),"")</f>
        <v>2.0045045952512379</v>
      </c>
      <c r="H82">
        <f>IFERROR(IF(OR(HLOOKUP($A82,'Z-scores'!$C$2:$UD$20,6,FALSE)&gt;3,HLOOKUP($A82,'Z-scores'!$C$2:$UD$20,6,FALSE)&lt;-3),"",'Total-corrected counts'!H82),"")</f>
        <v>7.9924556802626832</v>
      </c>
      <c r="I82">
        <f>IFERROR(IF(OR(HLOOKUP($A82,'Z-scores'!$C$2:$UD$20,7,FALSE)&gt;3,HLOOKUP($A82,'Z-scores'!$C$2:$UD$20,7,FALSE)&lt;-3),"",'Total-corrected counts'!I82),"")</f>
        <v>0.781925815557861</v>
      </c>
      <c r="J82">
        <f>IFERROR(IF(OR(HLOOKUP($A82,'Z-scores'!$C$2:$UD$20,8,FALSE)&gt;3,HLOOKUP($A82,'Z-scores'!$C$2:$UD$20,8,FALSE)&lt;-3),"",'Total-corrected counts'!J82),"")</f>
        <v>1.9427203212490214</v>
      </c>
      <c r="K82">
        <f>IFERROR(IF(OR(HLOOKUP($A82,'Z-scores'!$C$2:$UD$20,9,FALSE)&gt;3,HLOOKUP($A82,'Z-scores'!$C$2:$UD$20,9,FALSE)&lt;-3),"",'Total-corrected counts'!K82),"")</f>
        <v>4.4283404872066443</v>
      </c>
      <c r="L82">
        <f>IFERROR(IF(OR(HLOOKUP($A82,'Z-scores'!$C$2:$UD$20,10,FALSE)&gt;3,HLOOKUP($A82,'Z-scores'!$C$2:$UD$20,10,FALSE)&lt;-3),"",'Total-corrected counts'!L82),"")</f>
        <v>0.41893257743196977</v>
      </c>
      <c r="M82">
        <f>IFERROR(IF(OR(HLOOKUP($A82,'Z-scores'!$C$2:$UD$20,11,FALSE)&gt;3,HLOOKUP($A82,'Z-scores'!$C$2:$UD$20,11,FALSE)&lt;-3),"",'Total-corrected counts'!M82),"")</f>
        <v>2.1103014966553104</v>
      </c>
      <c r="N82">
        <f>IFERROR(IF(OR(HLOOKUP($A82,'Z-scores'!$C$2:$UD$20,12,FALSE)&gt;3,HLOOKUP($A82,'Z-scores'!$C$2:$UD$20,12,FALSE)&lt;-3),"",'Total-corrected counts'!N82),"")</f>
        <v>4.8295144734225497</v>
      </c>
      <c r="O82">
        <f>IFERROR(IF(OR(HLOOKUP($A82,'Z-scores'!$C$2:$UD$20,13,FALSE)&gt;3,HLOOKUP($A82,'Z-scores'!$C$2:$UD$20,13,FALSE)&lt;-3),"",'Total-corrected counts'!O82),"")</f>
        <v>2.386026834556803</v>
      </c>
      <c r="P82">
        <f>IFERROR(IF(OR(HLOOKUP($A82,'Z-scores'!$C$2:$UD$20,14,FALSE)&gt;3,HLOOKUP($A82,'Z-scores'!$C$2:$UD$20,14,FALSE)&lt;-3),"",'Total-corrected counts'!P82),"")</f>
        <v>3.4104764880126881</v>
      </c>
      <c r="Q82">
        <f>IFERROR(IF(OR(HLOOKUP($A82,'Z-scores'!$C$2:$UD$20,15,FALSE)&gt;3,HLOOKUP($A82,'Z-scores'!$C$2:$UD$20,15,FALSE)&lt;-3),"",'Total-corrected counts'!Q82),"")</f>
        <v>0.47780265385245457</v>
      </c>
      <c r="R82">
        <f>IFERROR(IF(OR(HLOOKUP($A82,'Z-scores'!$C$2:$UD$20,16,FALSE)&gt;3,HLOOKUP($A82,'Z-scores'!$C$2:$UD$20,16,FALSE)&lt;-3),"",'Total-corrected counts'!R82),"")</f>
        <v>1.9233427697337973</v>
      </c>
      <c r="S82">
        <f>IFERROR(IF(OR(HLOOKUP($A82,'Z-scores'!$C$2:$UD$20,17,FALSE)&gt;3,HLOOKUP($A82,'Z-scores'!$C$2:$UD$20,17,FALSE)&lt;-3),"",'Total-corrected counts'!S82),"")</f>
        <v>5.4013325820324001</v>
      </c>
      <c r="T82">
        <f>IFERROR(IF(OR(HLOOKUP($A82,'Z-scores'!$C$2:$UD$20,18,FALSE)&gt;3,HLOOKUP($A82,'Z-scores'!$C$2:$UD$20,18,FALSE)&lt;-3),"",'Total-corrected counts'!T82),"")</f>
        <v>4.1322811050802146</v>
      </c>
      <c r="U82">
        <f>IFERROR(IF(OR(HLOOKUP($A82,'Z-scores'!$C$2:$UD$20,19,FALSE)&gt;3,HLOOKUP($A82,'Z-scores'!$C$2:$UD$20,19,FALSE)&lt;-3),"",'Total-corrected counts'!U82),"")</f>
        <v>7.077672135842703</v>
      </c>
      <c r="V82">
        <f t="shared" si="4"/>
        <v>1</v>
      </c>
      <c r="W82" s="10">
        <f>SUMIFS(Tabel132[Cluster],Tabel132[ID],A82)</f>
        <v>25</v>
      </c>
      <c r="X82">
        <f t="shared" si="5"/>
        <v>0.97340077890644516</v>
      </c>
      <c r="Y82">
        <f t="shared" si="6"/>
        <v>3.7549443295146947</v>
      </c>
      <c r="Z82">
        <f t="shared" si="7"/>
        <v>3.7048061303167015</v>
      </c>
    </row>
    <row r="83" spans="1:26" x14ac:dyDescent="0.25">
      <c r="A83">
        <v>85</v>
      </c>
      <c r="B83" t="s">
        <v>628</v>
      </c>
      <c r="C83">
        <v>104700</v>
      </c>
      <c r="D83">
        <v>812</v>
      </c>
      <c r="E83" t="str">
        <f>IFERROR(IF(OR(HLOOKUP($A83,'Z-scores'!$C$2:$UD$20,3,FALSE)&gt;3,HLOOKUP(A83,'Z-scores'!$C$2:$UD$20,3,FALSE)&lt;-3),"",'Total-corrected counts'!E83),"")</f>
        <v/>
      </c>
      <c r="F83" t="str">
        <f>IFERROR(IF(OR(HLOOKUP($A83,'Z-scores'!$C$2:$UD$20,4,FALSE)&gt;3,HLOOKUP($A83,'Z-scores'!$C$2:$UD$20,4,FALSE)&lt;-3),"",'Total-corrected counts'!F83),"")</f>
        <v/>
      </c>
      <c r="G83" t="str">
        <f>IFERROR(IF(OR(HLOOKUP($A83,'Z-scores'!$C$2:$UD$20,5,FALSE)&gt;3,HLOOKUP($A83,'Z-scores'!$C$2:$UD$20,5,FALSE)&lt;-3),"",'Total-corrected counts'!G83),"")</f>
        <v/>
      </c>
      <c r="H83" t="str">
        <f>IFERROR(IF(OR(HLOOKUP($A83,'Z-scores'!$C$2:$UD$20,6,FALSE)&gt;3,HLOOKUP($A83,'Z-scores'!$C$2:$UD$20,6,FALSE)&lt;-3),"",'Total-corrected counts'!H83),"")</f>
        <v/>
      </c>
      <c r="I83" t="str">
        <f>IFERROR(IF(OR(HLOOKUP($A83,'Z-scores'!$C$2:$UD$20,7,FALSE)&gt;3,HLOOKUP($A83,'Z-scores'!$C$2:$UD$20,7,FALSE)&lt;-3),"",'Total-corrected counts'!I83),"")</f>
        <v/>
      </c>
      <c r="J83" t="str">
        <f>IFERROR(IF(OR(HLOOKUP($A83,'Z-scores'!$C$2:$UD$20,8,FALSE)&gt;3,HLOOKUP($A83,'Z-scores'!$C$2:$UD$20,8,FALSE)&lt;-3),"",'Total-corrected counts'!J83),"")</f>
        <v/>
      </c>
      <c r="K83" t="str">
        <f>IFERROR(IF(OR(HLOOKUP($A83,'Z-scores'!$C$2:$UD$20,9,FALSE)&gt;3,HLOOKUP($A83,'Z-scores'!$C$2:$UD$20,9,FALSE)&lt;-3),"",'Total-corrected counts'!K83),"")</f>
        <v/>
      </c>
      <c r="L83" t="str">
        <f>IFERROR(IF(OR(HLOOKUP($A83,'Z-scores'!$C$2:$UD$20,10,FALSE)&gt;3,HLOOKUP($A83,'Z-scores'!$C$2:$UD$20,10,FALSE)&lt;-3),"",'Total-corrected counts'!L83),"")</f>
        <v/>
      </c>
      <c r="M83" t="str">
        <f>IFERROR(IF(OR(HLOOKUP($A83,'Z-scores'!$C$2:$UD$20,11,FALSE)&gt;3,HLOOKUP($A83,'Z-scores'!$C$2:$UD$20,11,FALSE)&lt;-3),"",'Total-corrected counts'!M83),"")</f>
        <v/>
      </c>
      <c r="N83" t="str">
        <f>IFERROR(IF(OR(HLOOKUP($A83,'Z-scores'!$C$2:$UD$20,12,FALSE)&gt;3,HLOOKUP($A83,'Z-scores'!$C$2:$UD$20,12,FALSE)&lt;-3),"",'Total-corrected counts'!N83),"")</f>
        <v/>
      </c>
      <c r="O83" t="str">
        <f>IFERROR(IF(OR(HLOOKUP($A83,'Z-scores'!$C$2:$UD$20,13,FALSE)&gt;3,HLOOKUP($A83,'Z-scores'!$C$2:$UD$20,13,FALSE)&lt;-3),"",'Total-corrected counts'!O83),"")</f>
        <v/>
      </c>
      <c r="P83" t="str">
        <f>IFERROR(IF(OR(HLOOKUP($A83,'Z-scores'!$C$2:$UD$20,14,FALSE)&gt;3,HLOOKUP($A83,'Z-scores'!$C$2:$UD$20,14,FALSE)&lt;-3),"",'Total-corrected counts'!P83),"")</f>
        <v/>
      </c>
      <c r="Q83" t="str">
        <f>IFERROR(IF(OR(HLOOKUP($A83,'Z-scores'!$C$2:$UD$20,15,FALSE)&gt;3,HLOOKUP($A83,'Z-scores'!$C$2:$UD$20,15,FALSE)&lt;-3),"",'Total-corrected counts'!Q83),"")</f>
        <v/>
      </c>
      <c r="R83" t="str">
        <f>IFERROR(IF(OR(HLOOKUP($A83,'Z-scores'!$C$2:$UD$20,16,FALSE)&gt;3,HLOOKUP($A83,'Z-scores'!$C$2:$UD$20,16,FALSE)&lt;-3),"",'Total-corrected counts'!R83),"")</f>
        <v/>
      </c>
      <c r="S83" t="str">
        <f>IFERROR(IF(OR(HLOOKUP($A83,'Z-scores'!$C$2:$UD$20,17,FALSE)&gt;3,HLOOKUP($A83,'Z-scores'!$C$2:$UD$20,17,FALSE)&lt;-3),"",'Total-corrected counts'!S83),"")</f>
        <v/>
      </c>
      <c r="T83" t="str">
        <f>IFERROR(IF(OR(HLOOKUP($A83,'Z-scores'!$C$2:$UD$20,18,FALSE)&gt;3,HLOOKUP($A83,'Z-scores'!$C$2:$UD$20,18,FALSE)&lt;-3),"",'Total-corrected counts'!T83),"")</f>
        <v/>
      </c>
      <c r="U83" t="str">
        <f>IFERROR(IF(OR(HLOOKUP($A83,'Z-scores'!$C$2:$UD$20,19,FALSE)&gt;3,HLOOKUP($A83,'Z-scores'!$C$2:$UD$20,19,FALSE)&lt;-3),"",'Total-corrected counts'!U83),"")</f>
        <v/>
      </c>
      <c r="V83">
        <f t="shared" si="4"/>
        <v>1</v>
      </c>
      <c r="W83" s="10">
        <f>SUMIFS(Tabel132[Cluster],Tabel132[ID],A83)</f>
        <v>0</v>
      </c>
      <c r="X83" t="str">
        <f t="shared" si="5"/>
        <v/>
      </c>
      <c r="Y83" t="str">
        <f t="shared" si="6"/>
        <v/>
      </c>
      <c r="Z83" t="str">
        <f t="shared" si="7"/>
        <v/>
      </c>
    </row>
    <row r="84" spans="1:26" x14ac:dyDescent="0.25">
      <c r="A84">
        <v>86</v>
      </c>
      <c r="B84" t="s">
        <v>629</v>
      </c>
      <c r="C84">
        <v>108300</v>
      </c>
      <c r="D84">
        <v>896</v>
      </c>
      <c r="E84" t="str">
        <f>IFERROR(IF(OR(HLOOKUP($A84,'Z-scores'!$C$2:$UD$20,3,FALSE)&gt;3,HLOOKUP(A84,'Z-scores'!$C$2:$UD$20,3,FALSE)&lt;-3),"",'Total-corrected counts'!E84),"")</f>
        <v/>
      </c>
      <c r="F84" t="str">
        <f>IFERROR(IF(OR(HLOOKUP($A84,'Z-scores'!$C$2:$UD$20,4,FALSE)&gt;3,HLOOKUP($A84,'Z-scores'!$C$2:$UD$20,4,FALSE)&lt;-3),"",'Total-corrected counts'!F84),"")</f>
        <v/>
      </c>
      <c r="G84" t="str">
        <f>IFERROR(IF(OR(HLOOKUP($A84,'Z-scores'!$C$2:$UD$20,5,FALSE)&gt;3,HLOOKUP($A84,'Z-scores'!$C$2:$UD$20,5,FALSE)&lt;-3),"",'Total-corrected counts'!G84),"")</f>
        <v/>
      </c>
      <c r="H84" t="str">
        <f>IFERROR(IF(OR(HLOOKUP($A84,'Z-scores'!$C$2:$UD$20,6,FALSE)&gt;3,HLOOKUP($A84,'Z-scores'!$C$2:$UD$20,6,FALSE)&lt;-3),"",'Total-corrected counts'!H84),"")</f>
        <v/>
      </c>
      <c r="I84" t="str">
        <f>IFERROR(IF(OR(HLOOKUP($A84,'Z-scores'!$C$2:$UD$20,7,FALSE)&gt;3,HLOOKUP($A84,'Z-scores'!$C$2:$UD$20,7,FALSE)&lt;-3),"",'Total-corrected counts'!I84),"")</f>
        <v/>
      </c>
      <c r="J84" t="str">
        <f>IFERROR(IF(OR(HLOOKUP($A84,'Z-scores'!$C$2:$UD$20,8,FALSE)&gt;3,HLOOKUP($A84,'Z-scores'!$C$2:$UD$20,8,FALSE)&lt;-3),"",'Total-corrected counts'!J84),"")</f>
        <v/>
      </c>
      <c r="K84" t="str">
        <f>IFERROR(IF(OR(HLOOKUP($A84,'Z-scores'!$C$2:$UD$20,9,FALSE)&gt;3,HLOOKUP($A84,'Z-scores'!$C$2:$UD$20,9,FALSE)&lt;-3),"",'Total-corrected counts'!K84),"")</f>
        <v/>
      </c>
      <c r="L84" t="str">
        <f>IFERROR(IF(OR(HLOOKUP($A84,'Z-scores'!$C$2:$UD$20,10,FALSE)&gt;3,HLOOKUP($A84,'Z-scores'!$C$2:$UD$20,10,FALSE)&lt;-3),"",'Total-corrected counts'!L84),"")</f>
        <v/>
      </c>
      <c r="M84" t="str">
        <f>IFERROR(IF(OR(HLOOKUP($A84,'Z-scores'!$C$2:$UD$20,11,FALSE)&gt;3,HLOOKUP($A84,'Z-scores'!$C$2:$UD$20,11,FALSE)&lt;-3),"",'Total-corrected counts'!M84),"")</f>
        <v/>
      </c>
      <c r="N84" t="str">
        <f>IFERROR(IF(OR(HLOOKUP($A84,'Z-scores'!$C$2:$UD$20,12,FALSE)&gt;3,HLOOKUP($A84,'Z-scores'!$C$2:$UD$20,12,FALSE)&lt;-3),"",'Total-corrected counts'!N84),"")</f>
        <v/>
      </c>
      <c r="O84" t="str">
        <f>IFERROR(IF(OR(HLOOKUP($A84,'Z-scores'!$C$2:$UD$20,13,FALSE)&gt;3,HLOOKUP($A84,'Z-scores'!$C$2:$UD$20,13,FALSE)&lt;-3),"",'Total-corrected counts'!O84),"")</f>
        <v/>
      </c>
      <c r="P84" t="str">
        <f>IFERROR(IF(OR(HLOOKUP($A84,'Z-scores'!$C$2:$UD$20,14,FALSE)&gt;3,HLOOKUP($A84,'Z-scores'!$C$2:$UD$20,14,FALSE)&lt;-3),"",'Total-corrected counts'!P84),"")</f>
        <v/>
      </c>
      <c r="Q84" t="str">
        <f>IFERROR(IF(OR(HLOOKUP($A84,'Z-scores'!$C$2:$UD$20,15,FALSE)&gt;3,HLOOKUP($A84,'Z-scores'!$C$2:$UD$20,15,FALSE)&lt;-3),"",'Total-corrected counts'!Q84),"")</f>
        <v/>
      </c>
      <c r="R84" t="str">
        <f>IFERROR(IF(OR(HLOOKUP($A84,'Z-scores'!$C$2:$UD$20,16,FALSE)&gt;3,HLOOKUP($A84,'Z-scores'!$C$2:$UD$20,16,FALSE)&lt;-3),"",'Total-corrected counts'!R84),"")</f>
        <v/>
      </c>
      <c r="S84" t="str">
        <f>IFERROR(IF(OR(HLOOKUP($A84,'Z-scores'!$C$2:$UD$20,17,FALSE)&gt;3,HLOOKUP($A84,'Z-scores'!$C$2:$UD$20,17,FALSE)&lt;-3),"",'Total-corrected counts'!S84),"")</f>
        <v/>
      </c>
      <c r="T84" t="str">
        <f>IFERROR(IF(OR(HLOOKUP($A84,'Z-scores'!$C$2:$UD$20,18,FALSE)&gt;3,HLOOKUP($A84,'Z-scores'!$C$2:$UD$20,18,FALSE)&lt;-3),"",'Total-corrected counts'!T84),"")</f>
        <v/>
      </c>
      <c r="U84" t="str">
        <f>IFERROR(IF(OR(HLOOKUP($A84,'Z-scores'!$C$2:$UD$20,19,FALSE)&gt;3,HLOOKUP($A84,'Z-scores'!$C$2:$UD$20,19,FALSE)&lt;-3),"",'Total-corrected counts'!U84),"")</f>
        <v/>
      </c>
      <c r="V84">
        <f t="shared" si="4"/>
        <v>1</v>
      </c>
      <c r="W84" s="10">
        <f>SUMIFS(Tabel132[Cluster],Tabel132[ID],A84)</f>
        <v>0</v>
      </c>
      <c r="X84" t="str">
        <f t="shared" si="5"/>
        <v/>
      </c>
      <c r="Y84" t="str">
        <f t="shared" si="6"/>
        <v/>
      </c>
      <c r="Z84" t="str">
        <f t="shared" si="7"/>
        <v/>
      </c>
    </row>
    <row r="85" spans="1:26" x14ac:dyDescent="0.25">
      <c r="A85">
        <v>87</v>
      </c>
      <c r="B85" t="s">
        <v>630</v>
      </c>
      <c r="C85">
        <v>71400</v>
      </c>
      <c r="D85">
        <v>94</v>
      </c>
      <c r="E85" t="str">
        <f>IFERROR(IF(OR(HLOOKUP($A85,'Z-scores'!$C$2:$UD$20,3,FALSE)&gt;3,HLOOKUP(A85,'Z-scores'!$C$2:$UD$20,3,FALSE)&lt;-3),"",'Total-corrected counts'!E85),"")</f>
        <v/>
      </c>
      <c r="F85" t="str">
        <f>IFERROR(IF(OR(HLOOKUP($A85,'Z-scores'!$C$2:$UD$20,4,FALSE)&gt;3,HLOOKUP($A85,'Z-scores'!$C$2:$UD$20,4,FALSE)&lt;-3),"",'Total-corrected counts'!F85),"")</f>
        <v/>
      </c>
      <c r="G85" t="str">
        <f>IFERROR(IF(OR(HLOOKUP($A85,'Z-scores'!$C$2:$UD$20,5,FALSE)&gt;3,HLOOKUP($A85,'Z-scores'!$C$2:$UD$20,5,FALSE)&lt;-3),"",'Total-corrected counts'!G85),"")</f>
        <v/>
      </c>
      <c r="H85" t="str">
        <f>IFERROR(IF(OR(HLOOKUP($A85,'Z-scores'!$C$2:$UD$20,6,FALSE)&gt;3,HLOOKUP($A85,'Z-scores'!$C$2:$UD$20,6,FALSE)&lt;-3),"",'Total-corrected counts'!H85),"")</f>
        <v/>
      </c>
      <c r="I85" t="str">
        <f>IFERROR(IF(OR(HLOOKUP($A85,'Z-scores'!$C$2:$UD$20,7,FALSE)&gt;3,HLOOKUP($A85,'Z-scores'!$C$2:$UD$20,7,FALSE)&lt;-3),"",'Total-corrected counts'!I85),"")</f>
        <v/>
      </c>
      <c r="J85" t="str">
        <f>IFERROR(IF(OR(HLOOKUP($A85,'Z-scores'!$C$2:$UD$20,8,FALSE)&gt;3,HLOOKUP($A85,'Z-scores'!$C$2:$UD$20,8,FALSE)&lt;-3),"",'Total-corrected counts'!J85),"")</f>
        <v/>
      </c>
      <c r="K85" t="str">
        <f>IFERROR(IF(OR(HLOOKUP($A85,'Z-scores'!$C$2:$UD$20,9,FALSE)&gt;3,HLOOKUP($A85,'Z-scores'!$C$2:$UD$20,9,FALSE)&lt;-3),"",'Total-corrected counts'!K85),"")</f>
        <v/>
      </c>
      <c r="L85" t="str">
        <f>IFERROR(IF(OR(HLOOKUP($A85,'Z-scores'!$C$2:$UD$20,10,FALSE)&gt;3,HLOOKUP($A85,'Z-scores'!$C$2:$UD$20,10,FALSE)&lt;-3),"",'Total-corrected counts'!L85),"")</f>
        <v/>
      </c>
      <c r="M85" t="str">
        <f>IFERROR(IF(OR(HLOOKUP($A85,'Z-scores'!$C$2:$UD$20,11,FALSE)&gt;3,HLOOKUP($A85,'Z-scores'!$C$2:$UD$20,11,FALSE)&lt;-3),"",'Total-corrected counts'!M85),"")</f>
        <v/>
      </c>
      <c r="N85" t="str">
        <f>IFERROR(IF(OR(HLOOKUP($A85,'Z-scores'!$C$2:$UD$20,12,FALSE)&gt;3,HLOOKUP($A85,'Z-scores'!$C$2:$UD$20,12,FALSE)&lt;-3),"",'Total-corrected counts'!N85),"")</f>
        <v/>
      </c>
      <c r="O85" t="str">
        <f>IFERROR(IF(OR(HLOOKUP($A85,'Z-scores'!$C$2:$UD$20,13,FALSE)&gt;3,HLOOKUP($A85,'Z-scores'!$C$2:$UD$20,13,FALSE)&lt;-3),"",'Total-corrected counts'!O85),"")</f>
        <v/>
      </c>
      <c r="P85" t="str">
        <f>IFERROR(IF(OR(HLOOKUP($A85,'Z-scores'!$C$2:$UD$20,14,FALSE)&gt;3,HLOOKUP($A85,'Z-scores'!$C$2:$UD$20,14,FALSE)&lt;-3),"",'Total-corrected counts'!P85),"")</f>
        <v/>
      </c>
      <c r="Q85" t="str">
        <f>IFERROR(IF(OR(HLOOKUP($A85,'Z-scores'!$C$2:$UD$20,15,FALSE)&gt;3,HLOOKUP($A85,'Z-scores'!$C$2:$UD$20,15,FALSE)&lt;-3),"",'Total-corrected counts'!Q85),"")</f>
        <v/>
      </c>
      <c r="R85" t="str">
        <f>IFERROR(IF(OR(HLOOKUP($A85,'Z-scores'!$C$2:$UD$20,16,FALSE)&gt;3,HLOOKUP($A85,'Z-scores'!$C$2:$UD$20,16,FALSE)&lt;-3),"",'Total-corrected counts'!R85),"")</f>
        <v/>
      </c>
      <c r="S85" t="str">
        <f>IFERROR(IF(OR(HLOOKUP($A85,'Z-scores'!$C$2:$UD$20,17,FALSE)&gt;3,HLOOKUP($A85,'Z-scores'!$C$2:$UD$20,17,FALSE)&lt;-3),"",'Total-corrected counts'!S85),"")</f>
        <v/>
      </c>
      <c r="T85" t="str">
        <f>IFERROR(IF(OR(HLOOKUP($A85,'Z-scores'!$C$2:$UD$20,18,FALSE)&gt;3,HLOOKUP($A85,'Z-scores'!$C$2:$UD$20,18,FALSE)&lt;-3),"",'Total-corrected counts'!T85),"")</f>
        <v/>
      </c>
      <c r="U85" t="str">
        <f>IFERROR(IF(OR(HLOOKUP($A85,'Z-scores'!$C$2:$UD$20,19,FALSE)&gt;3,HLOOKUP($A85,'Z-scores'!$C$2:$UD$20,19,FALSE)&lt;-3),"",'Total-corrected counts'!U85),"")</f>
        <v/>
      </c>
      <c r="V85">
        <f t="shared" si="4"/>
        <v>1</v>
      </c>
      <c r="W85" s="10">
        <f>SUMIFS(Tabel132[Cluster],Tabel132[ID],A85)</f>
        <v>83</v>
      </c>
      <c r="X85" t="str">
        <f t="shared" si="5"/>
        <v/>
      </c>
      <c r="Y85" t="str">
        <f t="shared" si="6"/>
        <v/>
      </c>
      <c r="Z85" t="str">
        <f t="shared" si="7"/>
        <v/>
      </c>
    </row>
    <row r="86" spans="1:26" x14ac:dyDescent="0.25">
      <c r="A86">
        <v>88</v>
      </c>
      <c r="B86" t="s">
        <v>58</v>
      </c>
      <c r="C86">
        <v>74100</v>
      </c>
      <c r="D86">
        <v>467</v>
      </c>
      <c r="E86">
        <f>IFERROR(IF(OR(HLOOKUP($A86,'Z-scores'!$C$2:$UD$20,3,FALSE)&gt;3,HLOOKUP(A86,'Z-scores'!$C$2:$UD$20,3,FALSE)&lt;-3),"",'Total-corrected counts'!E86),"")</f>
        <v>0.10833353879349311</v>
      </c>
      <c r="F86">
        <f>IFERROR(IF(OR(HLOOKUP($A86,'Z-scores'!$C$2:$UD$20,4,FALSE)&gt;3,HLOOKUP($A86,'Z-scores'!$C$2:$UD$20,4,FALSE)&lt;-3),"",'Total-corrected counts'!F86),"")</f>
        <v>3.904622219597266</v>
      </c>
      <c r="G86">
        <f>IFERROR(IF(OR(HLOOKUP($A86,'Z-scores'!$C$2:$UD$20,5,FALSE)&gt;3,HLOOKUP($A86,'Z-scores'!$C$2:$UD$20,5,FALSE)&lt;-3),"",'Total-corrected counts'!G86),"")</f>
        <v>9.2872021950836245</v>
      </c>
      <c r="H86">
        <f>IFERROR(IF(OR(HLOOKUP($A86,'Z-scores'!$C$2:$UD$20,6,FALSE)&gt;3,HLOOKUP($A86,'Z-scores'!$C$2:$UD$20,6,FALSE)&lt;-3),"",'Total-corrected counts'!H86),"")</f>
        <v>1.5496289615880485</v>
      </c>
      <c r="I86">
        <f>IFERROR(IF(OR(HLOOKUP($A86,'Z-scores'!$C$2:$UD$20,7,FALSE)&gt;3,HLOOKUP($A86,'Z-scores'!$C$2:$UD$20,7,FALSE)&lt;-3),"",'Total-corrected counts'!I86),"")</f>
        <v>11.876652741819793</v>
      </c>
      <c r="J86">
        <f>IFERROR(IF(OR(HLOOKUP($A86,'Z-scores'!$C$2:$UD$20,8,FALSE)&gt;3,HLOOKUP($A86,'Z-scores'!$C$2:$UD$20,8,FALSE)&lt;-3),"",'Total-corrected counts'!J86),"")</f>
        <v>4.0629480830182576</v>
      </c>
      <c r="K86">
        <f>IFERROR(IF(OR(HLOOKUP($A86,'Z-scores'!$C$2:$UD$20,9,FALSE)&gt;3,HLOOKUP($A86,'Z-scores'!$C$2:$UD$20,9,FALSE)&lt;-3),"",'Total-corrected counts'!K86),"")</f>
        <v>7.4251630525670329</v>
      </c>
      <c r="L86" t="str">
        <f>IFERROR(IF(OR(HLOOKUP($A86,'Z-scores'!$C$2:$UD$20,10,FALSE)&gt;3,HLOOKUP($A86,'Z-scores'!$C$2:$UD$20,10,FALSE)&lt;-3),"",'Total-corrected counts'!L86),"")</f>
        <v/>
      </c>
      <c r="M86">
        <f>IFERROR(IF(OR(HLOOKUP($A86,'Z-scores'!$C$2:$UD$20,11,FALSE)&gt;3,HLOOKUP($A86,'Z-scores'!$C$2:$UD$20,11,FALSE)&lt;-3),"",'Total-corrected counts'!M86),"")</f>
        <v>1.8845268823843275</v>
      </c>
      <c r="N86">
        <f>IFERROR(IF(OR(HLOOKUP($A86,'Z-scores'!$C$2:$UD$20,12,FALSE)&gt;3,HLOOKUP($A86,'Z-scores'!$C$2:$UD$20,12,FALSE)&lt;-3),"",'Total-corrected counts'!N86),"")</f>
        <v>0.3115815789304871</v>
      </c>
      <c r="O86">
        <f>IFERROR(IF(OR(HLOOKUP($A86,'Z-scores'!$C$2:$UD$20,13,FALSE)&gt;3,HLOOKUP($A86,'Z-scores'!$C$2:$UD$20,13,FALSE)&lt;-3),"",'Total-corrected counts'!O86),"")</f>
        <v>13.976261557001978</v>
      </c>
      <c r="P86">
        <f>IFERROR(IF(OR(HLOOKUP($A86,'Z-scores'!$C$2:$UD$20,14,FALSE)&gt;3,HLOOKUP($A86,'Z-scores'!$C$2:$UD$20,14,FALSE)&lt;-3),"",'Total-corrected counts'!P86),"")</f>
        <v>1.735154704427508</v>
      </c>
      <c r="Q86">
        <f>IFERROR(IF(OR(HLOOKUP($A86,'Z-scores'!$C$2:$UD$20,15,FALSE)&gt;3,HLOOKUP($A86,'Z-scores'!$C$2:$UD$20,15,FALSE)&lt;-3),"",'Total-corrected counts'!Q86),"")</f>
        <v>0</v>
      </c>
      <c r="R86">
        <f>IFERROR(IF(OR(HLOOKUP($A86,'Z-scores'!$C$2:$UD$20,16,FALSE)&gt;3,HLOOKUP($A86,'Z-scores'!$C$2:$UD$20,16,FALSE)&lt;-3),"",'Total-corrected counts'!R86),"")</f>
        <v>1.3062702977775373</v>
      </c>
      <c r="S86">
        <f>IFERROR(IF(OR(HLOOKUP($A86,'Z-scores'!$C$2:$UD$20,17,FALSE)&gt;3,HLOOKUP($A86,'Z-scores'!$C$2:$UD$20,17,FALSE)&lt;-3),"",'Total-corrected counts'!S86),"")</f>
        <v>3.257084974089889E-2</v>
      </c>
      <c r="T86">
        <f>IFERROR(IF(OR(HLOOKUP($A86,'Z-scores'!$C$2:$UD$20,18,FALSE)&gt;3,HLOOKUP($A86,'Z-scores'!$C$2:$UD$20,18,FALSE)&lt;-3),"",'Total-corrected counts'!T86),"")</f>
        <v>6.1769441050991141</v>
      </c>
      <c r="U86">
        <f>IFERROR(IF(OR(HLOOKUP($A86,'Z-scores'!$C$2:$UD$20,19,FALSE)&gt;3,HLOOKUP($A86,'Z-scores'!$C$2:$UD$20,19,FALSE)&lt;-3),"",'Total-corrected counts'!U86),"")</f>
        <v>2.6687727550847713</v>
      </c>
      <c r="V86">
        <f t="shared" si="4"/>
        <v>1</v>
      </c>
      <c r="W86" s="10">
        <f>SUMIFS(Tabel132[Cluster],Tabel132[ID],A86)</f>
        <v>84</v>
      </c>
      <c r="X86">
        <f t="shared" si="5"/>
        <v>0.44933939361215791</v>
      </c>
      <c r="Y86">
        <f t="shared" si="6"/>
        <v>5.0123847093564811</v>
      </c>
      <c r="Z86">
        <f t="shared" si="7"/>
        <v>3.2759444810077869</v>
      </c>
    </row>
    <row r="87" spans="1:26" x14ac:dyDescent="0.25">
      <c r="A87">
        <v>89</v>
      </c>
      <c r="B87" t="s">
        <v>631</v>
      </c>
      <c r="C87">
        <v>116000</v>
      </c>
      <c r="D87">
        <v>81</v>
      </c>
      <c r="E87" t="str">
        <f>IFERROR(IF(OR(HLOOKUP($A87,'Z-scores'!$C$2:$UD$20,3,FALSE)&gt;3,HLOOKUP(A87,'Z-scores'!$C$2:$UD$20,3,FALSE)&lt;-3),"",'Total-corrected counts'!E87),"")</f>
        <v/>
      </c>
      <c r="F87" t="str">
        <f>IFERROR(IF(OR(HLOOKUP($A87,'Z-scores'!$C$2:$UD$20,4,FALSE)&gt;3,HLOOKUP($A87,'Z-scores'!$C$2:$UD$20,4,FALSE)&lt;-3),"",'Total-corrected counts'!F87),"")</f>
        <v/>
      </c>
      <c r="G87" t="str">
        <f>IFERROR(IF(OR(HLOOKUP($A87,'Z-scores'!$C$2:$UD$20,5,FALSE)&gt;3,HLOOKUP($A87,'Z-scores'!$C$2:$UD$20,5,FALSE)&lt;-3),"",'Total-corrected counts'!G87),"")</f>
        <v/>
      </c>
      <c r="H87" t="str">
        <f>IFERROR(IF(OR(HLOOKUP($A87,'Z-scores'!$C$2:$UD$20,6,FALSE)&gt;3,HLOOKUP($A87,'Z-scores'!$C$2:$UD$20,6,FALSE)&lt;-3),"",'Total-corrected counts'!H87),"")</f>
        <v/>
      </c>
      <c r="I87" t="str">
        <f>IFERROR(IF(OR(HLOOKUP($A87,'Z-scores'!$C$2:$UD$20,7,FALSE)&gt;3,HLOOKUP($A87,'Z-scores'!$C$2:$UD$20,7,FALSE)&lt;-3),"",'Total-corrected counts'!I87),"")</f>
        <v/>
      </c>
      <c r="J87" t="str">
        <f>IFERROR(IF(OR(HLOOKUP($A87,'Z-scores'!$C$2:$UD$20,8,FALSE)&gt;3,HLOOKUP($A87,'Z-scores'!$C$2:$UD$20,8,FALSE)&lt;-3),"",'Total-corrected counts'!J87),"")</f>
        <v/>
      </c>
      <c r="K87" t="str">
        <f>IFERROR(IF(OR(HLOOKUP($A87,'Z-scores'!$C$2:$UD$20,9,FALSE)&gt;3,HLOOKUP($A87,'Z-scores'!$C$2:$UD$20,9,FALSE)&lt;-3),"",'Total-corrected counts'!K87),"")</f>
        <v/>
      </c>
      <c r="L87" t="str">
        <f>IFERROR(IF(OR(HLOOKUP($A87,'Z-scores'!$C$2:$UD$20,10,FALSE)&gt;3,HLOOKUP($A87,'Z-scores'!$C$2:$UD$20,10,FALSE)&lt;-3),"",'Total-corrected counts'!L87),"")</f>
        <v/>
      </c>
      <c r="M87" t="str">
        <f>IFERROR(IF(OR(HLOOKUP($A87,'Z-scores'!$C$2:$UD$20,11,FALSE)&gt;3,HLOOKUP($A87,'Z-scores'!$C$2:$UD$20,11,FALSE)&lt;-3),"",'Total-corrected counts'!M87),"")</f>
        <v/>
      </c>
      <c r="N87" t="str">
        <f>IFERROR(IF(OR(HLOOKUP($A87,'Z-scores'!$C$2:$UD$20,12,FALSE)&gt;3,HLOOKUP($A87,'Z-scores'!$C$2:$UD$20,12,FALSE)&lt;-3),"",'Total-corrected counts'!N87),"")</f>
        <v/>
      </c>
      <c r="O87" t="str">
        <f>IFERROR(IF(OR(HLOOKUP($A87,'Z-scores'!$C$2:$UD$20,13,FALSE)&gt;3,HLOOKUP($A87,'Z-scores'!$C$2:$UD$20,13,FALSE)&lt;-3),"",'Total-corrected counts'!O87),"")</f>
        <v/>
      </c>
      <c r="P87" t="str">
        <f>IFERROR(IF(OR(HLOOKUP($A87,'Z-scores'!$C$2:$UD$20,14,FALSE)&gt;3,HLOOKUP($A87,'Z-scores'!$C$2:$UD$20,14,FALSE)&lt;-3),"",'Total-corrected counts'!P87),"")</f>
        <v/>
      </c>
      <c r="Q87" t="str">
        <f>IFERROR(IF(OR(HLOOKUP($A87,'Z-scores'!$C$2:$UD$20,15,FALSE)&gt;3,HLOOKUP($A87,'Z-scores'!$C$2:$UD$20,15,FALSE)&lt;-3),"",'Total-corrected counts'!Q87),"")</f>
        <v/>
      </c>
      <c r="R87" t="str">
        <f>IFERROR(IF(OR(HLOOKUP($A87,'Z-scores'!$C$2:$UD$20,16,FALSE)&gt;3,HLOOKUP($A87,'Z-scores'!$C$2:$UD$20,16,FALSE)&lt;-3),"",'Total-corrected counts'!R87),"")</f>
        <v/>
      </c>
      <c r="S87" t="str">
        <f>IFERROR(IF(OR(HLOOKUP($A87,'Z-scores'!$C$2:$UD$20,17,FALSE)&gt;3,HLOOKUP($A87,'Z-scores'!$C$2:$UD$20,17,FALSE)&lt;-3),"",'Total-corrected counts'!S87),"")</f>
        <v/>
      </c>
      <c r="T87" t="str">
        <f>IFERROR(IF(OR(HLOOKUP($A87,'Z-scores'!$C$2:$UD$20,18,FALSE)&gt;3,HLOOKUP($A87,'Z-scores'!$C$2:$UD$20,18,FALSE)&lt;-3),"",'Total-corrected counts'!T87),"")</f>
        <v/>
      </c>
      <c r="U87" t="str">
        <f>IFERROR(IF(OR(HLOOKUP($A87,'Z-scores'!$C$2:$UD$20,19,FALSE)&gt;3,HLOOKUP($A87,'Z-scores'!$C$2:$UD$20,19,FALSE)&lt;-3),"",'Total-corrected counts'!U87),"")</f>
        <v/>
      </c>
      <c r="V87">
        <f t="shared" si="4"/>
        <v>1</v>
      </c>
      <c r="W87" s="10">
        <f>SUMIFS(Tabel132[Cluster],Tabel132[ID],A87)</f>
        <v>0</v>
      </c>
      <c r="X87" t="str">
        <f t="shared" si="5"/>
        <v/>
      </c>
      <c r="Y87" t="str">
        <f t="shared" si="6"/>
        <v/>
      </c>
      <c r="Z87" t="str">
        <f t="shared" si="7"/>
        <v/>
      </c>
    </row>
    <row r="88" spans="1:26" x14ac:dyDescent="0.25">
      <c r="A88">
        <v>90</v>
      </c>
      <c r="B88" t="s">
        <v>632</v>
      </c>
      <c r="C88">
        <v>85100</v>
      </c>
      <c r="D88">
        <v>612</v>
      </c>
      <c r="E88" t="str">
        <f>IFERROR(IF(OR(HLOOKUP($A88,'Z-scores'!$C$2:$UD$20,3,FALSE)&gt;3,HLOOKUP(A88,'Z-scores'!$C$2:$UD$20,3,FALSE)&lt;-3),"",'Total-corrected counts'!E88),"")</f>
        <v/>
      </c>
      <c r="F88" t="str">
        <f>IFERROR(IF(OR(HLOOKUP($A88,'Z-scores'!$C$2:$UD$20,4,FALSE)&gt;3,HLOOKUP($A88,'Z-scores'!$C$2:$UD$20,4,FALSE)&lt;-3),"",'Total-corrected counts'!F88),"")</f>
        <v/>
      </c>
      <c r="G88" t="str">
        <f>IFERROR(IF(OR(HLOOKUP($A88,'Z-scores'!$C$2:$UD$20,5,FALSE)&gt;3,HLOOKUP($A88,'Z-scores'!$C$2:$UD$20,5,FALSE)&lt;-3),"",'Total-corrected counts'!G88),"")</f>
        <v/>
      </c>
      <c r="H88" t="str">
        <f>IFERROR(IF(OR(HLOOKUP($A88,'Z-scores'!$C$2:$UD$20,6,FALSE)&gt;3,HLOOKUP($A88,'Z-scores'!$C$2:$UD$20,6,FALSE)&lt;-3),"",'Total-corrected counts'!H88),"")</f>
        <v/>
      </c>
      <c r="I88" t="str">
        <f>IFERROR(IF(OR(HLOOKUP($A88,'Z-scores'!$C$2:$UD$20,7,FALSE)&gt;3,HLOOKUP($A88,'Z-scores'!$C$2:$UD$20,7,FALSE)&lt;-3),"",'Total-corrected counts'!I88),"")</f>
        <v/>
      </c>
      <c r="J88" t="str">
        <f>IFERROR(IF(OR(HLOOKUP($A88,'Z-scores'!$C$2:$UD$20,8,FALSE)&gt;3,HLOOKUP($A88,'Z-scores'!$C$2:$UD$20,8,FALSE)&lt;-3),"",'Total-corrected counts'!J88),"")</f>
        <v/>
      </c>
      <c r="K88" t="str">
        <f>IFERROR(IF(OR(HLOOKUP($A88,'Z-scores'!$C$2:$UD$20,9,FALSE)&gt;3,HLOOKUP($A88,'Z-scores'!$C$2:$UD$20,9,FALSE)&lt;-3),"",'Total-corrected counts'!K88),"")</f>
        <v/>
      </c>
      <c r="L88" t="str">
        <f>IFERROR(IF(OR(HLOOKUP($A88,'Z-scores'!$C$2:$UD$20,10,FALSE)&gt;3,HLOOKUP($A88,'Z-scores'!$C$2:$UD$20,10,FALSE)&lt;-3),"",'Total-corrected counts'!L88),"")</f>
        <v/>
      </c>
      <c r="M88" t="str">
        <f>IFERROR(IF(OR(HLOOKUP($A88,'Z-scores'!$C$2:$UD$20,11,FALSE)&gt;3,HLOOKUP($A88,'Z-scores'!$C$2:$UD$20,11,FALSE)&lt;-3),"",'Total-corrected counts'!M88),"")</f>
        <v/>
      </c>
      <c r="N88" t="str">
        <f>IFERROR(IF(OR(HLOOKUP($A88,'Z-scores'!$C$2:$UD$20,12,FALSE)&gt;3,HLOOKUP($A88,'Z-scores'!$C$2:$UD$20,12,FALSE)&lt;-3),"",'Total-corrected counts'!N88),"")</f>
        <v/>
      </c>
      <c r="O88" t="str">
        <f>IFERROR(IF(OR(HLOOKUP($A88,'Z-scores'!$C$2:$UD$20,13,FALSE)&gt;3,HLOOKUP($A88,'Z-scores'!$C$2:$UD$20,13,FALSE)&lt;-3),"",'Total-corrected counts'!O88),"")</f>
        <v/>
      </c>
      <c r="P88" t="str">
        <f>IFERROR(IF(OR(HLOOKUP($A88,'Z-scores'!$C$2:$UD$20,14,FALSE)&gt;3,HLOOKUP($A88,'Z-scores'!$C$2:$UD$20,14,FALSE)&lt;-3),"",'Total-corrected counts'!P88),"")</f>
        <v/>
      </c>
      <c r="Q88" t="str">
        <f>IFERROR(IF(OR(HLOOKUP($A88,'Z-scores'!$C$2:$UD$20,15,FALSE)&gt;3,HLOOKUP($A88,'Z-scores'!$C$2:$UD$20,15,FALSE)&lt;-3),"",'Total-corrected counts'!Q88),"")</f>
        <v/>
      </c>
      <c r="R88" t="str">
        <f>IFERROR(IF(OR(HLOOKUP($A88,'Z-scores'!$C$2:$UD$20,16,FALSE)&gt;3,HLOOKUP($A88,'Z-scores'!$C$2:$UD$20,16,FALSE)&lt;-3),"",'Total-corrected counts'!R88),"")</f>
        <v/>
      </c>
      <c r="S88" t="str">
        <f>IFERROR(IF(OR(HLOOKUP($A88,'Z-scores'!$C$2:$UD$20,17,FALSE)&gt;3,HLOOKUP($A88,'Z-scores'!$C$2:$UD$20,17,FALSE)&lt;-3),"",'Total-corrected counts'!S88),"")</f>
        <v/>
      </c>
      <c r="T88" t="str">
        <f>IFERROR(IF(OR(HLOOKUP($A88,'Z-scores'!$C$2:$UD$20,18,FALSE)&gt;3,HLOOKUP($A88,'Z-scores'!$C$2:$UD$20,18,FALSE)&lt;-3),"",'Total-corrected counts'!T88),"")</f>
        <v/>
      </c>
      <c r="U88" t="str">
        <f>IFERROR(IF(OR(HLOOKUP($A88,'Z-scores'!$C$2:$UD$20,19,FALSE)&gt;3,HLOOKUP($A88,'Z-scores'!$C$2:$UD$20,19,FALSE)&lt;-3),"",'Total-corrected counts'!U88),"")</f>
        <v/>
      </c>
      <c r="V88">
        <f t="shared" si="4"/>
        <v>1</v>
      </c>
      <c r="W88" s="10">
        <f>SUMIFS(Tabel132[Cluster],Tabel132[ID],A88)</f>
        <v>93</v>
      </c>
      <c r="X88" t="str">
        <f t="shared" si="5"/>
        <v/>
      </c>
      <c r="Y88" t="str">
        <f t="shared" si="6"/>
        <v/>
      </c>
      <c r="Z88" t="str">
        <f t="shared" si="7"/>
        <v/>
      </c>
    </row>
    <row r="89" spans="1:26" x14ac:dyDescent="0.25">
      <c r="A89">
        <v>91</v>
      </c>
      <c r="B89" t="s">
        <v>59</v>
      </c>
      <c r="C89">
        <v>63100</v>
      </c>
      <c r="D89">
        <v>519</v>
      </c>
      <c r="E89">
        <f>IFERROR(IF(OR(HLOOKUP($A89,'Z-scores'!$C$2:$UD$20,3,FALSE)&gt;3,HLOOKUP(A89,'Z-scores'!$C$2:$UD$20,3,FALSE)&lt;-3),"",'Total-corrected counts'!E89),"")</f>
        <v>20.74213703968519</v>
      </c>
      <c r="F89">
        <f>IFERROR(IF(OR(HLOOKUP($A89,'Z-scores'!$C$2:$UD$20,4,FALSE)&gt;3,HLOOKUP($A89,'Z-scores'!$C$2:$UD$20,4,FALSE)&lt;-3),"",'Total-corrected counts'!F89),"")</f>
        <v>12.263466845163682</v>
      </c>
      <c r="G89">
        <f>IFERROR(IF(OR(HLOOKUP($A89,'Z-scores'!$C$2:$UD$20,5,FALSE)&gt;3,HLOOKUP($A89,'Z-scores'!$C$2:$UD$20,5,FALSE)&lt;-3),"",'Total-corrected counts'!G89),"")</f>
        <v>43.122031016434917</v>
      </c>
      <c r="H89">
        <f>IFERROR(IF(OR(HLOOKUP($A89,'Z-scores'!$C$2:$UD$20,6,FALSE)&gt;3,HLOOKUP($A89,'Z-scores'!$C$2:$UD$20,6,FALSE)&lt;-3),"",'Total-corrected counts'!H89),"")</f>
        <v>41.874883516066227</v>
      </c>
      <c r="I89">
        <f>IFERROR(IF(OR(HLOOKUP($A89,'Z-scores'!$C$2:$UD$20,7,FALSE)&gt;3,HLOOKUP($A89,'Z-scores'!$C$2:$UD$20,7,FALSE)&lt;-3),"",'Total-corrected counts'!I89),"")</f>
        <v>21.900079731805604</v>
      </c>
      <c r="J89">
        <f>IFERROR(IF(OR(HLOOKUP($A89,'Z-scores'!$C$2:$UD$20,8,FALSE)&gt;3,HLOOKUP($A89,'Z-scores'!$C$2:$UD$20,8,FALSE)&lt;-3),"",'Total-corrected counts'!J89),"")</f>
        <v>56.861550113308923</v>
      </c>
      <c r="K89">
        <f>IFERROR(IF(OR(HLOOKUP($A89,'Z-scores'!$C$2:$UD$20,9,FALSE)&gt;3,HLOOKUP($A89,'Z-scores'!$C$2:$UD$20,9,FALSE)&lt;-3),"",'Total-corrected counts'!K89),"")</f>
        <v>24.558782540832819</v>
      </c>
      <c r="L89">
        <f>IFERROR(IF(OR(HLOOKUP($A89,'Z-scores'!$C$2:$UD$20,10,FALSE)&gt;3,HLOOKUP($A89,'Z-scores'!$C$2:$UD$20,10,FALSE)&lt;-3),"",'Total-corrected counts'!L89),"")</f>
        <v>7.9464895213937838</v>
      </c>
      <c r="M89">
        <f>IFERROR(IF(OR(HLOOKUP($A89,'Z-scores'!$C$2:$UD$20,11,FALSE)&gt;3,HLOOKUP($A89,'Z-scores'!$C$2:$UD$20,11,FALSE)&lt;-3),"",'Total-corrected counts'!M89),"")</f>
        <v>37.372610129631489</v>
      </c>
      <c r="N89">
        <f>IFERROR(IF(OR(HLOOKUP($A89,'Z-scores'!$C$2:$UD$20,12,FALSE)&gt;3,HLOOKUP($A89,'Z-scores'!$C$2:$UD$20,12,FALSE)&lt;-3),"",'Total-corrected counts'!N89),"")</f>
        <v>11.61099589720374</v>
      </c>
      <c r="O89">
        <f>IFERROR(IF(OR(HLOOKUP($A89,'Z-scores'!$C$2:$UD$20,13,FALSE)&gt;3,HLOOKUP($A89,'Z-scores'!$C$2:$UD$20,13,FALSE)&lt;-3),"",'Total-corrected counts'!O89),"")</f>
        <v>32.31063982874452</v>
      </c>
      <c r="P89">
        <f>IFERROR(IF(OR(HLOOKUP($A89,'Z-scores'!$C$2:$UD$20,14,FALSE)&gt;3,HLOOKUP($A89,'Z-scores'!$C$2:$UD$20,14,FALSE)&lt;-3),"",'Total-corrected counts'!P89),"")</f>
        <v>44.118231561096465</v>
      </c>
      <c r="Q89">
        <f>IFERROR(IF(OR(HLOOKUP($A89,'Z-scores'!$C$2:$UD$20,15,FALSE)&gt;3,HLOOKUP($A89,'Z-scores'!$C$2:$UD$20,15,FALSE)&lt;-3),"",'Total-corrected counts'!Q89),"")</f>
        <v>1.7259401986098868</v>
      </c>
      <c r="R89">
        <f>IFERROR(IF(OR(HLOOKUP($A89,'Z-scores'!$C$2:$UD$20,16,FALSE)&gt;3,HLOOKUP($A89,'Z-scores'!$C$2:$UD$20,16,FALSE)&lt;-3),"",'Total-corrected counts'!R89),"")</f>
        <v>30.75745645932631</v>
      </c>
      <c r="S89">
        <f>IFERROR(IF(OR(HLOOKUP($A89,'Z-scores'!$C$2:$UD$20,17,FALSE)&gt;3,HLOOKUP($A89,'Z-scores'!$C$2:$UD$20,17,FALSE)&lt;-3),"",'Total-corrected counts'!S89),"")</f>
        <v>7.8712886873838981</v>
      </c>
      <c r="T89">
        <f>IFERROR(IF(OR(HLOOKUP($A89,'Z-scores'!$C$2:$UD$20,18,FALSE)&gt;3,HLOOKUP($A89,'Z-scores'!$C$2:$UD$20,18,FALSE)&lt;-3),"",'Total-corrected counts'!T89),"")</f>
        <v>6.6064951555232536</v>
      </c>
      <c r="U89">
        <f>IFERROR(IF(OR(HLOOKUP($A89,'Z-scores'!$C$2:$UD$20,19,FALSE)&gt;3,HLOOKUP($A89,'Z-scores'!$C$2:$UD$20,19,FALSE)&lt;-3),"",'Total-corrected counts'!U89),"")</f>
        <v>41.120797767777717</v>
      </c>
      <c r="V89">
        <f t="shared" si="4"/>
        <v>1</v>
      </c>
      <c r="W89" s="10">
        <f>SUMIFS(Tabel132[Cluster],Tabel132[ID],A89)</f>
        <v>0</v>
      </c>
      <c r="X89">
        <f t="shared" si="5"/>
        <v>0.35629170263289811</v>
      </c>
      <c r="Y89">
        <f t="shared" si="6"/>
        <v>29.626892272702509</v>
      </c>
      <c r="Z89">
        <f t="shared" si="7"/>
        <v>22.015230694458225</v>
      </c>
    </row>
    <row r="90" spans="1:26" x14ac:dyDescent="0.25">
      <c r="A90">
        <v>92</v>
      </c>
      <c r="B90" t="s">
        <v>633</v>
      </c>
      <c r="C90">
        <v>42000</v>
      </c>
      <c r="D90">
        <v>918</v>
      </c>
      <c r="E90" t="str">
        <f>IFERROR(IF(OR(HLOOKUP($A90,'Z-scores'!$C$2:$UD$20,3,FALSE)&gt;3,HLOOKUP(A90,'Z-scores'!$C$2:$UD$20,3,FALSE)&lt;-3),"",'Total-corrected counts'!E90),"")</f>
        <v/>
      </c>
      <c r="F90" t="str">
        <f>IFERROR(IF(OR(HLOOKUP($A90,'Z-scores'!$C$2:$UD$20,4,FALSE)&gt;3,HLOOKUP($A90,'Z-scores'!$C$2:$UD$20,4,FALSE)&lt;-3),"",'Total-corrected counts'!F90),"")</f>
        <v/>
      </c>
      <c r="G90" t="str">
        <f>IFERROR(IF(OR(HLOOKUP($A90,'Z-scores'!$C$2:$UD$20,5,FALSE)&gt;3,HLOOKUP($A90,'Z-scores'!$C$2:$UD$20,5,FALSE)&lt;-3),"",'Total-corrected counts'!G90),"")</f>
        <v/>
      </c>
      <c r="H90" t="str">
        <f>IFERROR(IF(OR(HLOOKUP($A90,'Z-scores'!$C$2:$UD$20,6,FALSE)&gt;3,HLOOKUP($A90,'Z-scores'!$C$2:$UD$20,6,FALSE)&lt;-3),"",'Total-corrected counts'!H90),"")</f>
        <v/>
      </c>
      <c r="I90" t="str">
        <f>IFERROR(IF(OR(HLOOKUP($A90,'Z-scores'!$C$2:$UD$20,7,FALSE)&gt;3,HLOOKUP($A90,'Z-scores'!$C$2:$UD$20,7,FALSE)&lt;-3),"",'Total-corrected counts'!I90),"")</f>
        <v/>
      </c>
      <c r="J90" t="str">
        <f>IFERROR(IF(OR(HLOOKUP($A90,'Z-scores'!$C$2:$UD$20,8,FALSE)&gt;3,HLOOKUP($A90,'Z-scores'!$C$2:$UD$20,8,FALSE)&lt;-3),"",'Total-corrected counts'!J90),"")</f>
        <v/>
      </c>
      <c r="K90" t="str">
        <f>IFERROR(IF(OR(HLOOKUP($A90,'Z-scores'!$C$2:$UD$20,9,FALSE)&gt;3,HLOOKUP($A90,'Z-scores'!$C$2:$UD$20,9,FALSE)&lt;-3),"",'Total-corrected counts'!K90),"")</f>
        <v/>
      </c>
      <c r="L90" t="str">
        <f>IFERROR(IF(OR(HLOOKUP($A90,'Z-scores'!$C$2:$UD$20,10,FALSE)&gt;3,HLOOKUP($A90,'Z-scores'!$C$2:$UD$20,10,FALSE)&lt;-3),"",'Total-corrected counts'!L90),"")</f>
        <v/>
      </c>
      <c r="M90" t="str">
        <f>IFERROR(IF(OR(HLOOKUP($A90,'Z-scores'!$C$2:$UD$20,11,FALSE)&gt;3,HLOOKUP($A90,'Z-scores'!$C$2:$UD$20,11,FALSE)&lt;-3),"",'Total-corrected counts'!M90),"")</f>
        <v/>
      </c>
      <c r="N90" t="str">
        <f>IFERROR(IF(OR(HLOOKUP($A90,'Z-scores'!$C$2:$UD$20,12,FALSE)&gt;3,HLOOKUP($A90,'Z-scores'!$C$2:$UD$20,12,FALSE)&lt;-3),"",'Total-corrected counts'!N90),"")</f>
        <v/>
      </c>
      <c r="O90" t="str">
        <f>IFERROR(IF(OR(HLOOKUP($A90,'Z-scores'!$C$2:$UD$20,13,FALSE)&gt;3,HLOOKUP($A90,'Z-scores'!$C$2:$UD$20,13,FALSE)&lt;-3),"",'Total-corrected counts'!O90),"")</f>
        <v/>
      </c>
      <c r="P90" t="str">
        <f>IFERROR(IF(OR(HLOOKUP($A90,'Z-scores'!$C$2:$UD$20,14,FALSE)&gt;3,HLOOKUP($A90,'Z-scores'!$C$2:$UD$20,14,FALSE)&lt;-3),"",'Total-corrected counts'!P90),"")</f>
        <v/>
      </c>
      <c r="Q90" t="str">
        <f>IFERROR(IF(OR(HLOOKUP($A90,'Z-scores'!$C$2:$UD$20,15,FALSE)&gt;3,HLOOKUP($A90,'Z-scores'!$C$2:$UD$20,15,FALSE)&lt;-3),"",'Total-corrected counts'!Q90),"")</f>
        <v/>
      </c>
      <c r="R90" t="str">
        <f>IFERROR(IF(OR(HLOOKUP($A90,'Z-scores'!$C$2:$UD$20,16,FALSE)&gt;3,HLOOKUP($A90,'Z-scores'!$C$2:$UD$20,16,FALSE)&lt;-3),"",'Total-corrected counts'!R90),"")</f>
        <v/>
      </c>
      <c r="S90" t="str">
        <f>IFERROR(IF(OR(HLOOKUP($A90,'Z-scores'!$C$2:$UD$20,17,FALSE)&gt;3,HLOOKUP($A90,'Z-scores'!$C$2:$UD$20,17,FALSE)&lt;-3),"",'Total-corrected counts'!S90),"")</f>
        <v/>
      </c>
      <c r="T90" t="str">
        <f>IFERROR(IF(OR(HLOOKUP($A90,'Z-scores'!$C$2:$UD$20,18,FALSE)&gt;3,HLOOKUP($A90,'Z-scores'!$C$2:$UD$20,18,FALSE)&lt;-3),"",'Total-corrected counts'!T90),"")</f>
        <v/>
      </c>
      <c r="U90" t="str">
        <f>IFERROR(IF(OR(HLOOKUP($A90,'Z-scores'!$C$2:$UD$20,19,FALSE)&gt;3,HLOOKUP($A90,'Z-scores'!$C$2:$UD$20,19,FALSE)&lt;-3),"",'Total-corrected counts'!U90),"")</f>
        <v/>
      </c>
      <c r="V90">
        <f t="shared" si="4"/>
        <v>1</v>
      </c>
      <c r="W90" s="10">
        <f>SUMIFS(Tabel132[Cluster],Tabel132[ID],A90)</f>
        <v>54</v>
      </c>
      <c r="X90" t="str">
        <f t="shared" si="5"/>
        <v/>
      </c>
      <c r="Y90" t="str">
        <f t="shared" si="6"/>
        <v/>
      </c>
      <c r="Z90" t="str">
        <f t="shared" si="7"/>
        <v/>
      </c>
    </row>
    <row r="91" spans="1:26" x14ac:dyDescent="0.25">
      <c r="A91">
        <v>93</v>
      </c>
      <c r="B91" t="s">
        <v>60</v>
      </c>
      <c r="C91">
        <v>99700</v>
      </c>
      <c r="D91">
        <v>901</v>
      </c>
      <c r="E91">
        <f>IFERROR(IF(OR(HLOOKUP($A91,'Z-scores'!$C$2:$UD$20,3,FALSE)&gt;3,HLOOKUP(A91,'Z-scores'!$C$2:$UD$20,3,FALSE)&lt;-3),"",'Total-corrected counts'!E91),"")</f>
        <v>1.2663817121032472</v>
      </c>
      <c r="F91">
        <f>IFERROR(IF(OR(HLOOKUP($A91,'Z-scores'!$C$2:$UD$20,4,FALSE)&gt;3,HLOOKUP($A91,'Z-scores'!$C$2:$UD$20,4,FALSE)&lt;-3),"",'Total-corrected counts'!F91),"")</f>
        <v>1.6405975712593557E-2</v>
      </c>
      <c r="G91">
        <f>IFERROR(IF(OR(HLOOKUP($A91,'Z-scores'!$C$2:$UD$20,5,FALSE)&gt;3,HLOOKUP($A91,'Z-scores'!$C$2:$UD$20,5,FALSE)&lt;-3),"",'Total-corrected counts'!G91),"")</f>
        <v>8.0583099306582431E-2</v>
      </c>
      <c r="H91">
        <f>IFERROR(IF(OR(HLOOKUP($A91,'Z-scores'!$C$2:$UD$20,6,FALSE)&gt;3,HLOOKUP($A91,'Z-scores'!$C$2:$UD$20,6,FALSE)&lt;-3),"",'Total-corrected counts'!H91),"")</f>
        <v>1.0610072169431686</v>
      </c>
      <c r="I91">
        <f>IFERROR(IF(OR(HLOOKUP($A91,'Z-scores'!$C$2:$UD$20,7,FALSE)&gt;3,HLOOKUP($A91,'Z-scores'!$C$2:$UD$20,7,FALSE)&lt;-3),"",'Total-corrected counts'!I91),"")</f>
        <v>4.1066497557251438</v>
      </c>
      <c r="J91">
        <f>IFERROR(IF(OR(HLOOKUP($A91,'Z-scores'!$C$2:$UD$20,8,FALSE)&gt;3,HLOOKUP($A91,'Z-scores'!$C$2:$UD$20,8,FALSE)&lt;-3),"",'Total-corrected counts'!J91),"")</f>
        <v>1.0749061675946361</v>
      </c>
      <c r="K91">
        <f>IFERROR(IF(OR(HLOOKUP($A91,'Z-scores'!$C$2:$UD$20,9,FALSE)&gt;3,HLOOKUP($A91,'Z-scores'!$C$2:$UD$20,9,FALSE)&lt;-3),"",'Total-corrected counts'!K91),"")</f>
        <v>0.45933441105970235</v>
      </c>
      <c r="L91">
        <f>IFERROR(IF(OR(HLOOKUP($A91,'Z-scores'!$C$2:$UD$20,10,FALSE)&gt;3,HLOOKUP($A91,'Z-scores'!$C$2:$UD$20,10,FALSE)&lt;-3),"",'Total-corrected counts'!L91),"")</f>
        <v>1.2832566319231917</v>
      </c>
      <c r="M91">
        <f>IFERROR(IF(OR(HLOOKUP($A91,'Z-scores'!$C$2:$UD$20,11,FALSE)&gt;3,HLOOKUP($A91,'Z-scores'!$C$2:$UD$20,11,FALSE)&lt;-3),"",'Total-corrected counts'!M91),"")</f>
        <v>2.3775449176291268</v>
      </c>
      <c r="N91">
        <f>IFERROR(IF(OR(HLOOKUP($A91,'Z-scores'!$C$2:$UD$20,12,FALSE)&gt;3,HLOOKUP($A91,'Z-scores'!$C$2:$UD$20,12,FALSE)&lt;-3),"",'Total-corrected counts'!N91),"")</f>
        <v>0.51319318882668463</v>
      </c>
      <c r="O91">
        <f>IFERROR(IF(OR(HLOOKUP($A91,'Z-scores'!$C$2:$UD$20,13,FALSE)&gt;3,HLOOKUP($A91,'Z-scores'!$C$2:$UD$20,13,FALSE)&lt;-3),"",'Total-corrected counts'!O91),"")</f>
        <v>0.86489266076318538</v>
      </c>
      <c r="P91">
        <f>IFERROR(IF(OR(HLOOKUP($A91,'Z-scores'!$C$2:$UD$20,14,FALSE)&gt;3,HLOOKUP($A91,'Z-scores'!$C$2:$UD$20,14,FALSE)&lt;-3),"",'Total-corrected counts'!P91),"")</f>
        <v>2.0727833291806439</v>
      </c>
      <c r="Q91">
        <f>IFERROR(IF(OR(HLOOKUP($A91,'Z-scores'!$C$2:$UD$20,15,FALSE)&gt;3,HLOOKUP($A91,'Z-scores'!$C$2:$UD$20,15,FALSE)&lt;-3),"",'Total-corrected counts'!Q91),"")</f>
        <v>1.2383864701890148</v>
      </c>
      <c r="R91">
        <f>IFERROR(IF(OR(HLOOKUP($A91,'Z-scores'!$C$2:$UD$20,16,FALSE)&gt;3,HLOOKUP($A91,'Z-scores'!$C$2:$UD$20,16,FALSE)&lt;-3),"",'Total-corrected counts'!R91),"")</f>
        <v>2.2839695390588841</v>
      </c>
      <c r="S91">
        <f>IFERROR(IF(OR(HLOOKUP($A91,'Z-scores'!$C$2:$UD$20,17,FALSE)&gt;3,HLOOKUP($A91,'Z-scores'!$C$2:$UD$20,17,FALSE)&lt;-3),"",'Total-corrected counts'!S91),"")</f>
        <v>1.3136909395495886</v>
      </c>
      <c r="T91">
        <f>IFERROR(IF(OR(HLOOKUP($A91,'Z-scores'!$C$2:$UD$20,18,FALSE)&gt;3,HLOOKUP($A91,'Z-scores'!$C$2:$UD$20,18,FALSE)&lt;-3),"",'Total-corrected counts'!T91),"")</f>
        <v>0.35223186134779372</v>
      </c>
      <c r="U91">
        <f>IFERROR(IF(OR(HLOOKUP($A91,'Z-scores'!$C$2:$UD$20,19,FALSE)&gt;3,HLOOKUP($A91,'Z-scores'!$C$2:$UD$20,19,FALSE)&lt;-3),"",'Total-corrected counts'!U91),"")</f>
        <v>0.72035167047816606</v>
      </c>
      <c r="V91">
        <f t="shared" si="4"/>
        <v>1</v>
      </c>
      <c r="W91" s="10">
        <f>SUMIFS(Tabel132[Cluster],Tabel132[ID],A91)</f>
        <v>0</v>
      </c>
      <c r="X91">
        <f t="shared" si="5"/>
        <v>0.79751547277056856</v>
      </c>
      <c r="Y91">
        <f t="shared" si="6"/>
        <v>1.3028966542219327</v>
      </c>
      <c r="Z91">
        <f t="shared" si="7"/>
        <v>1.1699374574242452</v>
      </c>
    </row>
    <row r="92" spans="1:26" x14ac:dyDescent="0.25">
      <c r="A92">
        <v>94</v>
      </c>
      <c r="B92" t="s">
        <v>634</v>
      </c>
      <c r="C92">
        <v>71200</v>
      </c>
      <c r="D92">
        <v>38</v>
      </c>
      <c r="E92" t="str">
        <f>IFERROR(IF(OR(HLOOKUP($A92,'Z-scores'!$C$2:$UD$20,3,FALSE)&gt;3,HLOOKUP(A92,'Z-scores'!$C$2:$UD$20,3,FALSE)&lt;-3),"",'Total-corrected counts'!E92),"")</f>
        <v/>
      </c>
      <c r="F92" t="str">
        <f>IFERROR(IF(OR(HLOOKUP($A92,'Z-scores'!$C$2:$UD$20,4,FALSE)&gt;3,HLOOKUP($A92,'Z-scores'!$C$2:$UD$20,4,FALSE)&lt;-3),"",'Total-corrected counts'!F92),"")</f>
        <v/>
      </c>
      <c r="G92" t="str">
        <f>IFERROR(IF(OR(HLOOKUP($A92,'Z-scores'!$C$2:$UD$20,5,FALSE)&gt;3,HLOOKUP($A92,'Z-scores'!$C$2:$UD$20,5,FALSE)&lt;-3),"",'Total-corrected counts'!G92),"")</f>
        <v/>
      </c>
      <c r="H92" t="str">
        <f>IFERROR(IF(OR(HLOOKUP($A92,'Z-scores'!$C$2:$UD$20,6,FALSE)&gt;3,HLOOKUP($A92,'Z-scores'!$C$2:$UD$20,6,FALSE)&lt;-3),"",'Total-corrected counts'!H92),"")</f>
        <v/>
      </c>
      <c r="I92" t="str">
        <f>IFERROR(IF(OR(HLOOKUP($A92,'Z-scores'!$C$2:$UD$20,7,FALSE)&gt;3,HLOOKUP($A92,'Z-scores'!$C$2:$UD$20,7,FALSE)&lt;-3),"",'Total-corrected counts'!I92),"")</f>
        <v/>
      </c>
      <c r="J92" t="str">
        <f>IFERROR(IF(OR(HLOOKUP($A92,'Z-scores'!$C$2:$UD$20,8,FALSE)&gt;3,HLOOKUP($A92,'Z-scores'!$C$2:$UD$20,8,FALSE)&lt;-3),"",'Total-corrected counts'!J92),"")</f>
        <v/>
      </c>
      <c r="K92" t="str">
        <f>IFERROR(IF(OR(HLOOKUP($A92,'Z-scores'!$C$2:$UD$20,9,FALSE)&gt;3,HLOOKUP($A92,'Z-scores'!$C$2:$UD$20,9,FALSE)&lt;-3),"",'Total-corrected counts'!K92),"")</f>
        <v/>
      </c>
      <c r="L92" t="str">
        <f>IFERROR(IF(OR(HLOOKUP($A92,'Z-scores'!$C$2:$UD$20,10,FALSE)&gt;3,HLOOKUP($A92,'Z-scores'!$C$2:$UD$20,10,FALSE)&lt;-3),"",'Total-corrected counts'!L92),"")</f>
        <v/>
      </c>
      <c r="M92" t="str">
        <f>IFERROR(IF(OR(HLOOKUP($A92,'Z-scores'!$C$2:$UD$20,11,FALSE)&gt;3,HLOOKUP($A92,'Z-scores'!$C$2:$UD$20,11,FALSE)&lt;-3),"",'Total-corrected counts'!M92),"")</f>
        <v/>
      </c>
      <c r="N92" t="str">
        <f>IFERROR(IF(OR(HLOOKUP($A92,'Z-scores'!$C$2:$UD$20,12,FALSE)&gt;3,HLOOKUP($A92,'Z-scores'!$C$2:$UD$20,12,FALSE)&lt;-3),"",'Total-corrected counts'!N92),"")</f>
        <v/>
      </c>
      <c r="O92" t="str">
        <f>IFERROR(IF(OR(HLOOKUP($A92,'Z-scores'!$C$2:$UD$20,13,FALSE)&gt;3,HLOOKUP($A92,'Z-scores'!$C$2:$UD$20,13,FALSE)&lt;-3),"",'Total-corrected counts'!O92),"")</f>
        <v/>
      </c>
      <c r="P92" t="str">
        <f>IFERROR(IF(OR(HLOOKUP($A92,'Z-scores'!$C$2:$UD$20,14,FALSE)&gt;3,HLOOKUP($A92,'Z-scores'!$C$2:$UD$20,14,FALSE)&lt;-3),"",'Total-corrected counts'!P92),"")</f>
        <v/>
      </c>
      <c r="Q92" t="str">
        <f>IFERROR(IF(OR(HLOOKUP($A92,'Z-scores'!$C$2:$UD$20,15,FALSE)&gt;3,HLOOKUP($A92,'Z-scores'!$C$2:$UD$20,15,FALSE)&lt;-3),"",'Total-corrected counts'!Q92),"")</f>
        <v/>
      </c>
      <c r="R92" t="str">
        <f>IFERROR(IF(OR(HLOOKUP($A92,'Z-scores'!$C$2:$UD$20,16,FALSE)&gt;3,HLOOKUP($A92,'Z-scores'!$C$2:$UD$20,16,FALSE)&lt;-3),"",'Total-corrected counts'!R92),"")</f>
        <v/>
      </c>
      <c r="S92" t="str">
        <f>IFERROR(IF(OR(HLOOKUP($A92,'Z-scores'!$C$2:$UD$20,17,FALSE)&gt;3,HLOOKUP($A92,'Z-scores'!$C$2:$UD$20,17,FALSE)&lt;-3),"",'Total-corrected counts'!S92),"")</f>
        <v/>
      </c>
      <c r="T92" t="str">
        <f>IFERROR(IF(OR(HLOOKUP($A92,'Z-scores'!$C$2:$UD$20,18,FALSE)&gt;3,HLOOKUP($A92,'Z-scores'!$C$2:$UD$20,18,FALSE)&lt;-3),"",'Total-corrected counts'!T92),"")</f>
        <v/>
      </c>
      <c r="U92" t="str">
        <f>IFERROR(IF(OR(HLOOKUP($A92,'Z-scores'!$C$2:$UD$20,19,FALSE)&gt;3,HLOOKUP($A92,'Z-scores'!$C$2:$UD$20,19,FALSE)&lt;-3),"",'Total-corrected counts'!U92),"")</f>
        <v/>
      </c>
      <c r="V92">
        <f t="shared" si="4"/>
        <v>1</v>
      </c>
      <c r="W92" s="10">
        <f>SUMIFS(Tabel132[Cluster],Tabel132[ID],A92)</f>
        <v>83</v>
      </c>
      <c r="X92" t="str">
        <f t="shared" si="5"/>
        <v/>
      </c>
      <c r="Y92" t="str">
        <f t="shared" si="6"/>
        <v/>
      </c>
      <c r="Z92" t="str">
        <f t="shared" si="7"/>
        <v/>
      </c>
    </row>
    <row r="93" spans="1:26" x14ac:dyDescent="0.25">
      <c r="A93">
        <v>95</v>
      </c>
      <c r="B93" t="s">
        <v>635</v>
      </c>
      <c r="C93">
        <v>23300</v>
      </c>
      <c r="D93">
        <v>315</v>
      </c>
      <c r="E93" t="str">
        <f>IFERROR(IF(OR(HLOOKUP($A93,'Z-scores'!$C$2:$UD$20,3,FALSE)&gt;3,HLOOKUP(A93,'Z-scores'!$C$2:$UD$20,3,FALSE)&lt;-3),"",'Total-corrected counts'!E93),"")</f>
        <v/>
      </c>
      <c r="F93" t="str">
        <f>IFERROR(IF(OR(HLOOKUP($A93,'Z-scores'!$C$2:$UD$20,4,FALSE)&gt;3,HLOOKUP($A93,'Z-scores'!$C$2:$UD$20,4,FALSE)&lt;-3),"",'Total-corrected counts'!F93),"")</f>
        <v/>
      </c>
      <c r="G93" t="str">
        <f>IFERROR(IF(OR(HLOOKUP($A93,'Z-scores'!$C$2:$UD$20,5,FALSE)&gt;3,HLOOKUP($A93,'Z-scores'!$C$2:$UD$20,5,FALSE)&lt;-3),"",'Total-corrected counts'!G93),"")</f>
        <v/>
      </c>
      <c r="H93" t="str">
        <f>IFERROR(IF(OR(HLOOKUP($A93,'Z-scores'!$C$2:$UD$20,6,FALSE)&gt;3,HLOOKUP($A93,'Z-scores'!$C$2:$UD$20,6,FALSE)&lt;-3),"",'Total-corrected counts'!H93),"")</f>
        <v/>
      </c>
      <c r="I93" t="str">
        <f>IFERROR(IF(OR(HLOOKUP($A93,'Z-scores'!$C$2:$UD$20,7,FALSE)&gt;3,HLOOKUP($A93,'Z-scores'!$C$2:$UD$20,7,FALSE)&lt;-3),"",'Total-corrected counts'!I93),"")</f>
        <v/>
      </c>
      <c r="J93" t="str">
        <f>IFERROR(IF(OR(HLOOKUP($A93,'Z-scores'!$C$2:$UD$20,8,FALSE)&gt;3,HLOOKUP($A93,'Z-scores'!$C$2:$UD$20,8,FALSE)&lt;-3),"",'Total-corrected counts'!J93),"")</f>
        <v/>
      </c>
      <c r="K93" t="str">
        <f>IFERROR(IF(OR(HLOOKUP($A93,'Z-scores'!$C$2:$UD$20,9,FALSE)&gt;3,HLOOKUP($A93,'Z-scores'!$C$2:$UD$20,9,FALSE)&lt;-3),"",'Total-corrected counts'!K93),"")</f>
        <v/>
      </c>
      <c r="L93" t="str">
        <f>IFERROR(IF(OR(HLOOKUP($A93,'Z-scores'!$C$2:$UD$20,10,FALSE)&gt;3,HLOOKUP($A93,'Z-scores'!$C$2:$UD$20,10,FALSE)&lt;-3),"",'Total-corrected counts'!L93),"")</f>
        <v/>
      </c>
      <c r="M93" t="str">
        <f>IFERROR(IF(OR(HLOOKUP($A93,'Z-scores'!$C$2:$UD$20,11,FALSE)&gt;3,HLOOKUP($A93,'Z-scores'!$C$2:$UD$20,11,FALSE)&lt;-3),"",'Total-corrected counts'!M93),"")</f>
        <v/>
      </c>
      <c r="N93" t="str">
        <f>IFERROR(IF(OR(HLOOKUP($A93,'Z-scores'!$C$2:$UD$20,12,FALSE)&gt;3,HLOOKUP($A93,'Z-scores'!$C$2:$UD$20,12,FALSE)&lt;-3),"",'Total-corrected counts'!N93),"")</f>
        <v/>
      </c>
      <c r="O93" t="str">
        <f>IFERROR(IF(OR(HLOOKUP($A93,'Z-scores'!$C$2:$UD$20,13,FALSE)&gt;3,HLOOKUP($A93,'Z-scores'!$C$2:$UD$20,13,FALSE)&lt;-3),"",'Total-corrected counts'!O93),"")</f>
        <v/>
      </c>
      <c r="P93" t="str">
        <f>IFERROR(IF(OR(HLOOKUP($A93,'Z-scores'!$C$2:$UD$20,14,FALSE)&gt;3,HLOOKUP($A93,'Z-scores'!$C$2:$UD$20,14,FALSE)&lt;-3),"",'Total-corrected counts'!P93),"")</f>
        <v/>
      </c>
      <c r="Q93" t="str">
        <f>IFERROR(IF(OR(HLOOKUP($A93,'Z-scores'!$C$2:$UD$20,15,FALSE)&gt;3,HLOOKUP($A93,'Z-scores'!$C$2:$UD$20,15,FALSE)&lt;-3),"",'Total-corrected counts'!Q93),"")</f>
        <v/>
      </c>
      <c r="R93" t="str">
        <f>IFERROR(IF(OR(HLOOKUP($A93,'Z-scores'!$C$2:$UD$20,16,FALSE)&gt;3,HLOOKUP($A93,'Z-scores'!$C$2:$UD$20,16,FALSE)&lt;-3),"",'Total-corrected counts'!R93),"")</f>
        <v/>
      </c>
      <c r="S93" t="str">
        <f>IFERROR(IF(OR(HLOOKUP($A93,'Z-scores'!$C$2:$UD$20,17,FALSE)&gt;3,HLOOKUP($A93,'Z-scores'!$C$2:$UD$20,17,FALSE)&lt;-3),"",'Total-corrected counts'!S93),"")</f>
        <v/>
      </c>
      <c r="T93" t="str">
        <f>IFERROR(IF(OR(HLOOKUP($A93,'Z-scores'!$C$2:$UD$20,18,FALSE)&gt;3,HLOOKUP($A93,'Z-scores'!$C$2:$UD$20,18,FALSE)&lt;-3),"",'Total-corrected counts'!T93),"")</f>
        <v/>
      </c>
      <c r="U93" t="str">
        <f>IFERROR(IF(OR(HLOOKUP($A93,'Z-scores'!$C$2:$UD$20,19,FALSE)&gt;3,HLOOKUP($A93,'Z-scores'!$C$2:$UD$20,19,FALSE)&lt;-3),"",'Total-corrected counts'!U93),"")</f>
        <v/>
      </c>
      <c r="V93">
        <f t="shared" si="4"/>
        <v>1</v>
      </c>
      <c r="W93" s="10">
        <f>SUMIFS(Tabel132[Cluster],Tabel132[ID],A93)</f>
        <v>30</v>
      </c>
      <c r="X93" t="str">
        <f t="shared" si="5"/>
        <v/>
      </c>
      <c r="Y93" t="str">
        <f t="shared" si="6"/>
        <v/>
      </c>
      <c r="Z93" t="str">
        <f t="shared" si="7"/>
        <v/>
      </c>
    </row>
    <row r="94" spans="1:26" x14ac:dyDescent="0.25">
      <c r="A94">
        <v>96</v>
      </c>
      <c r="B94" t="s">
        <v>61</v>
      </c>
      <c r="C94">
        <v>90000</v>
      </c>
      <c r="D94">
        <v>607</v>
      </c>
      <c r="E94">
        <f>IFERROR(IF(OR(HLOOKUP($A94,'Z-scores'!$C$2:$UD$20,3,FALSE)&gt;3,HLOOKUP(A94,'Z-scores'!$C$2:$UD$20,3,FALSE)&lt;-3),"",'Total-corrected counts'!E94),"")</f>
        <v>6.1806151701322189</v>
      </c>
      <c r="F94">
        <f>IFERROR(IF(OR(HLOOKUP($A94,'Z-scores'!$C$2:$UD$20,4,FALSE)&gt;3,HLOOKUP($A94,'Z-scores'!$C$2:$UD$20,4,FALSE)&lt;-3),"",'Total-corrected counts'!F94),"")</f>
        <v>10.704899152467295</v>
      </c>
      <c r="G94">
        <f>IFERROR(IF(OR(HLOOKUP($A94,'Z-scores'!$C$2:$UD$20,5,FALSE)&gt;3,HLOOKUP($A94,'Z-scores'!$C$2:$UD$20,5,FALSE)&lt;-3),"",'Total-corrected counts'!G94),"")</f>
        <v>8.0280912684182741</v>
      </c>
      <c r="H94">
        <f>IFERROR(IF(OR(HLOOKUP($A94,'Z-scores'!$C$2:$UD$20,6,FALSE)&gt;3,HLOOKUP($A94,'Z-scores'!$C$2:$UD$20,6,FALSE)&lt;-3),"",'Total-corrected counts'!H94),"")</f>
        <v>16.096596330729909</v>
      </c>
      <c r="I94">
        <f>IFERROR(IF(OR(HLOOKUP($A94,'Z-scores'!$C$2:$UD$20,7,FALSE)&gt;3,HLOOKUP($A94,'Z-scores'!$C$2:$UD$20,7,FALSE)&lt;-3),"",'Total-corrected counts'!I94),"")</f>
        <v>24.276641659406661</v>
      </c>
      <c r="J94">
        <f>IFERROR(IF(OR(HLOOKUP($A94,'Z-scores'!$C$2:$UD$20,8,FALSE)&gt;3,HLOOKUP($A94,'Z-scores'!$C$2:$UD$20,8,FALSE)&lt;-3),"",'Total-corrected counts'!J94),"")</f>
        <v>6.0451145021606596</v>
      </c>
      <c r="K94">
        <f>IFERROR(IF(OR(HLOOKUP($A94,'Z-scores'!$C$2:$UD$20,9,FALSE)&gt;3,HLOOKUP($A94,'Z-scores'!$C$2:$UD$20,9,FALSE)&lt;-3),"",'Total-corrected counts'!K94),"")</f>
        <v>2.7738446959139305</v>
      </c>
      <c r="L94">
        <f>IFERROR(IF(OR(HLOOKUP($A94,'Z-scores'!$C$2:$UD$20,10,FALSE)&gt;3,HLOOKUP($A94,'Z-scores'!$C$2:$UD$20,10,FALSE)&lt;-3),"",'Total-corrected counts'!L94),"")</f>
        <v>7.5496060269845495</v>
      </c>
      <c r="M94">
        <f>IFERROR(IF(OR(HLOOKUP($A94,'Z-scores'!$C$2:$UD$20,11,FALSE)&gt;3,HLOOKUP($A94,'Z-scores'!$C$2:$UD$20,11,FALSE)&lt;-3),"",'Total-corrected counts'!M94),"")</f>
        <v>7.2478258826174748</v>
      </c>
      <c r="N94">
        <f>IFERROR(IF(OR(HLOOKUP($A94,'Z-scores'!$C$2:$UD$20,12,FALSE)&gt;3,HLOOKUP($A94,'Z-scores'!$C$2:$UD$20,12,FALSE)&lt;-3),"",'Total-corrected counts'!N94),"")</f>
        <v>4.9119919501982672</v>
      </c>
      <c r="O94">
        <f>IFERROR(IF(OR(HLOOKUP($A94,'Z-scores'!$C$2:$UD$20,13,FALSE)&gt;3,HLOOKUP($A94,'Z-scores'!$C$2:$UD$20,13,FALSE)&lt;-3),"",'Total-corrected counts'!O94),"")</f>
        <v>4.4052314900350567</v>
      </c>
      <c r="P94">
        <f>IFERROR(IF(OR(HLOOKUP($A94,'Z-scores'!$C$2:$UD$20,14,FALSE)&gt;3,HLOOKUP($A94,'Z-scores'!$C$2:$UD$20,14,FALSE)&lt;-3),"",'Total-corrected counts'!P94),"")</f>
        <v>8.1201821143159236</v>
      </c>
      <c r="Q94">
        <f>IFERROR(IF(OR(HLOOKUP($A94,'Z-scores'!$C$2:$UD$20,15,FALSE)&gt;3,HLOOKUP($A94,'Z-scores'!$C$2:$UD$20,15,FALSE)&lt;-3),"",'Total-corrected counts'!Q94),"")</f>
        <v>5.0218034027349816</v>
      </c>
      <c r="R94">
        <f>IFERROR(IF(OR(HLOOKUP($A94,'Z-scores'!$C$2:$UD$20,16,FALSE)&gt;3,HLOOKUP($A94,'Z-scores'!$C$2:$UD$20,16,FALSE)&lt;-3),"",'Total-corrected counts'!R94),"")</f>
        <v>13.271065111163203</v>
      </c>
      <c r="S94">
        <f>IFERROR(IF(OR(HLOOKUP($A94,'Z-scores'!$C$2:$UD$20,17,FALSE)&gt;3,HLOOKUP($A94,'Z-scores'!$C$2:$UD$20,17,FALSE)&lt;-3),"",'Total-corrected counts'!S94),"")</f>
        <v>8.7778440051722519</v>
      </c>
      <c r="T94">
        <f>IFERROR(IF(OR(HLOOKUP($A94,'Z-scores'!$C$2:$UD$20,18,FALSE)&gt;3,HLOOKUP($A94,'Z-scores'!$C$2:$UD$20,18,FALSE)&lt;-3),"",'Total-corrected counts'!T94),"")</f>
        <v>9.4071680042886374</v>
      </c>
      <c r="U94">
        <f>IFERROR(IF(OR(HLOOKUP($A94,'Z-scores'!$C$2:$UD$20,19,FALSE)&gt;3,HLOOKUP($A94,'Z-scores'!$C$2:$UD$20,19,FALSE)&lt;-3),"",'Total-corrected counts'!U94),"")</f>
        <v>5.0468011612416079</v>
      </c>
      <c r="V94">
        <f t="shared" si="4"/>
        <v>1</v>
      </c>
      <c r="W94" s="10">
        <f>SUMIFS(Tabel132[Cluster],Tabel132[ID],A94)</f>
        <v>96</v>
      </c>
      <c r="X94">
        <f t="shared" si="5"/>
        <v>0.33836398508614962</v>
      </c>
      <c r="Y94">
        <f t="shared" si="6"/>
        <v>9.8781371876478872</v>
      </c>
      <c r="Z94">
        <f t="shared" si="7"/>
        <v>7.3702609048937413</v>
      </c>
    </row>
    <row r="95" spans="1:26" x14ac:dyDescent="0.25">
      <c r="A95">
        <v>97</v>
      </c>
      <c r="B95" t="s">
        <v>62</v>
      </c>
      <c r="C95">
        <v>28100</v>
      </c>
      <c r="D95">
        <v>541</v>
      </c>
      <c r="E95">
        <f>IFERROR(IF(OR(HLOOKUP($A95,'Z-scores'!$C$2:$UD$20,3,FALSE)&gt;3,HLOOKUP(A95,'Z-scores'!$C$2:$UD$20,3,FALSE)&lt;-3),"",'Total-corrected counts'!E95),"")</f>
        <v>6.1862186290353307</v>
      </c>
      <c r="F95">
        <f>IFERROR(IF(OR(HLOOKUP($A95,'Z-scores'!$C$2:$UD$20,4,FALSE)&gt;3,HLOOKUP($A95,'Z-scores'!$C$2:$UD$20,4,FALSE)&lt;-3),"",'Total-corrected counts'!F95),"")</f>
        <v>2.46909934474533</v>
      </c>
      <c r="G95">
        <f>IFERROR(IF(OR(HLOOKUP($A95,'Z-scores'!$C$2:$UD$20,5,FALSE)&gt;3,HLOOKUP($A95,'Z-scores'!$C$2:$UD$20,5,FALSE)&lt;-3),"",'Total-corrected counts'!G95),"")</f>
        <v>10.788062419668721</v>
      </c>
      <c r="H95">
        <f>IFERROR(IF(OR(HLOOKUP($A95,'Z-scores'!$C$2:$UD$20,6,FALSE)&gt;3,HLOOKUP($A95,'Z-scores'!$C$2:$UD$20,6,FALSE)&lt;-3),"",'Total-corrected counts'!H95),"")</f>
        <v>5.1235480081334579</v>
      </c>
      <c r="I95">
        <f>IFERROR(IF(OR(HLOOKUP($A95,'Z-scores'!$C$2:$UD$20,7,FALSE)&gt;3,HLOOKUP($A95,'Z-scores'!$C$2:$UD$20,7,FALSE)&lt;-3),"",'Total-corrected counts'!I95),"")</f>
        <v>2.6351515673918464</v>
      </c>
      <c r="J95">
        <f>IFERROR(IF(OR(HLOOKUP($A95,'Z-scores'!$C$2:$UD$20,8,FALSE)&gt;3,HLOOKUP($A95,'Z-scores'!$C$2:$UD$20,8,FALSE)&lt;-3),"",'Total-corrected counts'!J95),"")</f>
        <v>6.8291056977916105</v>
      </c>
      <c r="K95">
        <f>IFERROR(IF(OR(HLOOKUP($A95,'Z-scores'!$C$2:$UD$20,9,FALSE)&gt;3,HLOOKUP($A95,'Z-scores'!$C$2:$UD$20,9,FALSE)&lt;-3),"",'Total-corrected counts'!K95),"")</f>
        <v>4.7895646357099055</v>
      </c>
      <c r="L95">
        <f>IFERROR(IF(OR(HLOOKUP($A95,'Z-scores'!$C$2:$UD$20,10,FALSE)&gt;3,HLOOKUP($A95,'Z-scores'!$C$2:$UD$20,10,FALSE)&lt;-3),"",'Total-corrected counts'!L95),"")</f>
        <v>5.2697308424337246</v>
      </c>
      <c r="M95">
        <f>IFERROR(IF(OR(HLOOKUP($A95,'Z-scores'!$C$2:$UD$20,11,FALSE)&gt;3,HLOOKUP($A95,'Z-scores'!$C$2:$UD$20,11,FALSE)&lt;-3),"",'Total-corrected counts'!M95),"")</f>
        <v>9.3719503148403955</v>
      </c>
      <c r="N95">
        <f>IFERROR(IF(OR(HLOOKUP($A95,'Z-scores'!$C$2:$UD$20,12,FALSE)&gt;3,HLOOKUP($A95,'Z-scores'!$C$2:$UD$20,12,FALSE)&lt;-3),"",'Total-corrected counts'!N95),"")</f>
        <v>11.299414318273252</v>
      </c>
      <c r="O95">
        <f>IFERROR(IF(OR(HLOOKUP($A95,'Z-scores'!$C$2:$UD$20,13,FALSE)&gt;3,HLOOKUP($A95,'Z-scores'!$C$2:$UD$20,13,FALSE)&lt;-3),"",'Total-corrected counts'!O95),"")</f>
        <v>5.1826252823941852</v>
      </c>
      <c r="P95">
        <f>IFERROR(IF(OR(HLOOKUP($A95,'Z-scores'!$C$2:$UD$20,14,FALSE)&gt;3,HLOOKUP($A95,'Z-scores'!$C$2:$UD$20,14,FALSE)&lt;-3),"",'Total-corrected counts'!P95),"")</f>
        <v>12.594829837310016</v>
      </c>
      <c r="Q95">
        <f>IFERROR(IF(OR(HLOOKUP($A95,'Z-scores'!$C$2:$UD$20,15,FALSE)&gt;3,HLOOKUP($A95,'Z-scores'!$C$2:$UD$20,15,FALSE)&lt;-3),"",'Total-corrected counts'!Q95),"")</f>
        <v>20.643024861339722</v>
      </c>
      <c r="R95">
        <f>IFERROR(IF(OR(HLOOKUP($A95,'Z-scores'!$C$2:$UD$20,16,FALSE)&gt;3,HLOOKUP($A95,'Z-scores'!$C$2:$UD$20,16,FALSE)&lt;-3),"",'Total-corrected counts'!R95),"")</f>
        <v>6.062536688765074</v>
      </c>
      <c r="S95">
        <f>IFERROR(IF(OR(HLOOKUP($A95,'Z-scores'!$C$2:$UD$20,17,FALSE)&gt;3,HLOOKUP($A95,'Z-scores'!$C$2:$UD$20,17,FALSE)&lt;-3),"",'Total-corrected counts'!S95),"")</f>
        <v>21.583616428302332</v>
      </c>
      <c r="T95">
        <f>IFERROR(IF(OR(HLOOKUP($A95,'Z-scores'!$C$2:$UD$20,18,FALSE)&gt;3,HLOOKUP($A95,'Z-scores'!$C$2:$UD$20,18,FALSE)&lt;-3),"",'Total-corrected counts'!T95),"")</f>
        <v>6.2972183992178739</v>
      </c>
      <c r="U95">
        <f>IFERROR(IF(OR(HLOOKUP($A95,'Z-scores'!$C$2:$UD$20,19,FALSE)&gt;3,HLOOKUP($A95,'Z-scores'!$C$2:$UD$20,19,FALSE)&lt;-3),"",'Total-corrected counts'!U95),"")</f>
        <v>4.3134310870801018</v>
      </c>
      <c r="V95">
        <f t="shared" si="4"/>
        <v>1</v>
      </c>
      <c r="W95" s="10">
        <f>SUMIFS(Tabel132[Cluster],Tabel132[ID],A95)</f>
        <v>36</v>
      </c>
      <c r="X95">
        <f t="shared" si="5"/>
        <v>6.0482098328684723E-2</v>
      </c>
      <c r="Y95">
        <f t="shared" si="6"/>
        <v>5.9402701621944809</v>
      </c>
      <c r="Z95">
        <f t="shared" si="7"/>
        <v>10.997087112835318</v>
      </c>
    </row>
    <row r="96" spans="1:26" x14ac:dyDescent="0.25">
      <c r="A96">
        <v>98</v>
      </c>
      <c r="B96" t="s">
        <v>636</v>
      </c>
      <c r="C96">
        <v>116100</v>
      </c>
      <c r="D96">
        <v>81</v>
      </c>
      <c r="E96" t="str">
        <f>IFERROR(IF(OR(HLOOKUP($A96,'Z-scores'!$C$2:$UD$20,3,FALSE)&gt;3,HLOOKUP(A96,'Z-scores'!$C$2:$UD$20,3,FALSE)&lt;-3),"",'Total-corrected counts'!E96),"")</f>
        <v/>
      </c>
      <c r="F96" t="str">
        <f>IFERROR(IF(OR(HLOOKUP($A96,'Z-scores'!$C$2:$UD$20,4,FALSE)&gt;3,HLOOKUP($A96,'Z-scores'!$C$2:$UD$20,4,FALSE)&lt;-3),"",'Total-corrected counts'!F96),"")</f>
        <v/>
      </c>
      <c r="G96" t="str">
        <f>IFERROR(IF(OR(HLOOKUP($A96,'Z-scores'!$C$2:$UD$20,5,FALSE)&gt;3,HLOOKUP($A96,'Z-scores'!$C$2:$UD$20,5,FALSE)&lt;-3),"",'Total-corrected counts'!G96),"")</f>
        <v/>
      </c>
      <c r="H96" t="str">
        <f>IFERROR(IF(OR(HLOOKUP($A96,'Z-scores'!$C$2:$UD$20,6,FALSE)&gt;3,HLOOKUP($A96,'Z-scores'!$C$2:$UD$20,6,FALSE)&lt;-3),"",'Total-corrected counts'!H96),"")</f>
        <v/>
      </c>
      <c r="I96" t="str">
        <f>IFERROR(IF(OR(HLOOKUP($A96,'Z-scores'!$C$2:$UD$20,7,FALSE)&gt;3,HLOOKUP($A96,'Z-scores'!$C$2:$UD$20,7,FALSE)&lt;-3),"",'Total-corrected counts'!I96),"")</f>
        <v/>
      </c>
      <c r="J96" t="str">
        <f>IFERROR(IF(OR(HLOOKUP($A96,'Z-scores'!$C$2:$UD$20,8,FALSE)&gt;3,HLOOKUP($A96,'Z-scores'!$C$2:$UD$20,8,FALSE)&lt;-3),"",'Total-corrected counts'!J96),"")</f>
        <v/>
      </c>
      <c r="K96" t="str">
        <f>IFERROR(IF(OR(HLOOKUP($A96,'Z-scores'!$C$2:$UD$20,9,FALSE)&gt;3,HLOOKUP($A96,'Z-scores'!$C$2:$UD$20,9,FALSE)&lt;-3),"",'Total-corrected counts'!K96),"")</f>
        <v/>
      </c>
      <c r="L96" t="str">
        <f>IFERROR(IF(OR(HLOOKUP($A96,'Z-scores'!$C$2:$UD$20,10,FALSE)&gt;3,HLOOKUP($A96,'Z-scores'!$C$2:$UD$20,10,FALSE)&lt;-3),"",'Total-corrected counts'!L96),"")</f>
        <v/>
      </c>
      <c r="M96" t="str">
        <f>IFERROR(IF(OR(HLOOKUP($A96,'Z-scores'!$C$2:$UD$20,11,FALSE)&gt;3,HLOOKUP($A96,'Z-scores'!$C$2:$UD$20,11,FALSE)&lt;-3),"",'Total-corrected counts'!M96),"")</f>
        <v/>
      </c>
      <c r="N96" t="str">
        <f>IFERROR(IF(OR(HLOOKUP($A96,'Z-scores'!$C$2:$UD$20,12,FALSE)&gt;3,HLOOKUP($A96,'Z-scores'!$C$2:$UD$20,12,FALSE)&lt;-3),"",'Total-corrected counts'!N96),"")</f>
        <v/>
      </c>
      <c r="O96" t="str">
        <f>IFERROR(IF(OR(HLOOKUP($A96,'Z-scores'!$C$2:$UD$20,13,FALSE)&gt;3,HLOOKUP($A96,'Z-scores'!$C$2:$UD$20,13,FALSE)&lt;-3),"",'Total-corrected counts'!O96),"")</f>
        <v/>
      </c>
      <c r="P96" t="str">
        <f>IFERROR(IF(OR(HLOOKUP($A96,'Z-scores'!$C$2:$UD$20,14,FALSE)&gt;3,HLOOKUP($A96,'Z-scores'!$C$2:$UD$20,14,FALSE)&lt;-3),"",'Total-corrected counts'!P96),"")</f>
        <v/>
      </c>
      <c r="Q96" t="str">
        <f>IFERROR(IF(OR(HLOOKUP($A96,'Z-scores'!$C$2:$UD$20,15,FALSE)&gt;3,HLOOKUP($A96,'Z-scores'!$C$2:$UD$20,15,FALSE)&lt;-3),"",'Total-corrected counts'!Q96),"")</f>
        <v/>
      </c>
      <c r="R96" t="str">
        <f>IFERROR(IF(OR(HLOOKUP($A96,'Z-scores'!$C$2:$UD$20,16,FALSE)&gt;3,HLOOKUP($A96,'Z-scores'!$C$2:$UD$20,16,FALSE)&lt;-3),"",'Total-corrected counts'!R96),"")</f>
        <v/>
      </c>
      <c r="S96" t="str">
        <f>IFERROR(IF(OR(HLOOKUP($A96,'Z-scores'!$C$2:$UD$20,17,FALSE)&gt;3,HLOOKUP($A96,'Z-scores'!$C$2:$UD$20,17,FALSE)&lt;-3),"",'Total-corrected counts'!S96),"")</f>
        <v/>
      </c>
      <c r="T96" t="str">
        <f>IFERROR(IF(OR(HLOOKUP($A96,'Z-scores'!$C$2:$UD$20,18,FALSE)&gt;3,HLOOKUP($A96,'Z-scores'!$C$2:$UD$20,18,FALSE)&lt;-3),"",'Total-corrected counts'!T96),"")</f>
        <v/>
      </c>
      <c r="U96" t="str">
        <f>IFERROR(IF(OR(HLOOKUP($A96,'Z-scores'!$C$2:$UD$20,19,FALSE)&gt;3,HLOOKUP($A96,'Z-scores'!$C$2:$UD$20,19,FALSE)&lt;-3),"",'Total-corrected counts'!U96),"")</f>
        <v/>
      </c>
      <c r="V96">
        <f t="shared" si="4"/>
        <v>1</v>
      </c>
      <c r="W96" s="10">
        <f>SUMIFS(Tabel132[Cluster],Tabel132[ID],A96)</f>
        <v>0</v>
      </c>
      <c r="X96" t="str">
        <f t="shared" si="5"/>
        <v/>
      </c>
      <c r="Y96" t="str">
        <f t="shared" si="6"/>
        <v/>
      </c>
      <c r="Z96" t="str">
        <f t="shared" si="7"/>
        <v/>
      </c>
    </row>
    <row r="97" spans="1:26" x14ac:dyDescent="0.25">
      <c r="A97">
        <v>99</v>
      </c>
      <c r="B97" t="s">
        <v>637</v>
      </c>
      <c r="C97">
        <v>85200</v>
      </c>
      <c r="D97">
        <v>612</v>
      </c>
      <c r="E97" t="str">
        <f>IFERROR(IF(OR(HLOOKUP($A97,'Z-scores'!$C$2:$UD$20,3,FALSE)&gt;3,HLOOKUP(A97,'Z-scores'!$C$2:$UD$20,3,FALSE)&lt;-3),"",'Total-corrected counts'!E97),"")</f>
        <v/>
      </c>
      <c r="F97" t="str">
        <f>IFERROR(IF(OR(HLOOKUP($A97,'Z-scores'!$C$2:$UD$20,4,FALSE)&gt;3,HLOOKUP($A97,'Z-scores'!$C$2:$UD$20,4,FALSE)&lt;-3),"",'Total-corrected counts'!F97),"")</f>
        <v/>
      </c>
      <c r="G97" t="str">
        <f>IFERROR(IF(OR(HLOOKUP($A97,'Z-scores'!$C$2:$UD$20,5,FALSE)&gt;3,HLOOKUP($A97,'Z-scores'!$C$2:$UD$20,5,FALSE)&lt;-3),"",'Total-corrected counts'!G97),"")</f>
        <v/>
      </c>
      <c r="H97" t="str">
        <f>IFERROR(IF(OR(HLOOKUP($A97,'Z-scores'!$C$2:$UD$20,6,FALSE)&gt;3,HLOOKUP($A97,'Z-scores'!$C$2:$UD$20,6,FALSE)&lt;-3),"",'Total-corrected counts'!H97),"")</f>
        <v/>
      </c>
      <c r="I97" t="str">
        <f>IFERROR(IF(OR(HLOOKUP($A97,'Z-scores'!$C$2:$UD$20,7,FALSE)&gt;3,HLOOKUP($A97,'Z-scores'!$C$2:$UD$20,7,FALSE)&lt;-3),"",'Total-corrected counts'!I97),"")</f>
        <v/>
      </c>
      <c r="J97" t="str">
        <f>IFERROR(IF(OR(HLOOKUP($A97,'Z-scores'!$C$2:$UD$20,8,FALSE)&gt;3,HLOOKUP($A97,'Z-scores'!$C$2:$UD$20,8,FALSE)&lt;-3),"",'Total-corrected counts'!J97),"")</f>
        <v/>
      </c>
      <c r="K97" t="str">
        <f>IFERROR(IF(OR(HLOOKUP($A97,'Z-scores'!$C$2:$UD$20,9,FALSE)&gt;3,HLOOKUP($A97,'Z-scores'!$C$2:$UD$20,9,FALSE)&lt;-3),"",'Total-corrected counts'!K97),"")</f>
        <v/>
      </c>
      <c r="L97" t="str">
        <f>IFERROR(IF(OR(HLOOKUP($A97,'Z-scores'!$C$2:$UD$20,10,FALSE)&gt;3,HLOOKUP($A97,'Z-scores'!$C$2:$UD$20,10,FALSE)&lt;-3),"",'Total-corrected counts'!L97),"")</f>
        <v/>
      </c>
      <c r="M97" t="str">
        <f>IFERROR(IF(OR(HLOOKUP($A97,'Z-scores'!$C$2:$UD$20,11,FALSE)&gt;3,HLOOKUP($A97,'Z-scores'!$C$2:$UD$20,11,FALSE)&lt;-3),"",'Total-corrected counts'!M97),"")</f>
        <v/>
      </c>
      <c r="N97" t="str">
        <f>IFERROR(IF(OR(HLOOKUP($A97,'Z-scores'!$C$2:$UD$20,12,FALSE)&gt;3,HLOOKUP($A97,'Z-scores'!$C$2:$UD$20,12,FALSE)&lt;-3),"",'Total-corrected counts'!N97),"")</f>
        <v/>
      </c>
      <c r="O97" t="str">
        <f>IFERROR(IF(OR(HLOOKUP($A97,'Z-scores'!$C$2:$UD$20,13,FALSE)&gt;3,HLOOKUP($A97,'Z-scores'!$C$2:$UD$20,13,FALSE)&lt;-3),"",'Total-corrected counts'!O97),"")</f>
        <v/>
      </c>
      <c r="P97" t="str">
        <f>IFERROR(IF(OR(HLOOKUP($A97,'Z-scores'!$C$2:$UD$20,14,FALSE)&gt;3,HLOOKUP($A97,'Z-scores'!$C$2:$UD$20,14,FALSE)&lt;-3),"",'Total-corrected counts'!P97),"")</f>
        <v/>
      </c>
      <c r="Q97" t="str">
        <f>IFERROR(IF(OR(HLOOKUP($A97,'Z-scores'!$C$2:$UD$20,15,FALSE)&gt;3,HLOOKUP($A97,'Z-scores'!$C$2:$UD$20,15,FALSE)&lt;-3),"",'Total-corrected counts'!Q97),"")</f>
        <v/>
      </c>
      <c r="R97" t="str">
        <f>IFERROR(IF(OR(HLOOKUP($A97,'Z-scores'!$C$2:$UD$20,16,FALSE)&gt;3,HLOOKUP($A97,'Z-scores'!$C$2:$UD$20,16,FALSE)&lt;-3),"",'Total-corrected counts'!R97),"")</f>
        <v/>
      </c>
      <c r="S97" t="str">
        <f>IFERROR(IF(OR(HLOOKUP($A97,'Z-scores'!$C$2:$UD$20,17,FALSE)&gt;3,HLOOKUP($A97,'Z-scores'!$C$2:$UD$20,17,FALSE)&lt;-3),"",'Total-corrected counts'!S97),"")</f>
        <v/>
      </c>
      <c r="T97" t="str">
        <f>IFERROR(IF(OR(HLOOKUP($A97,'Z-scores'!$C$2:$UD$20,18,FALSE)&gt;3,HLOOKUP($A97,'Z-scores'!$C$2:$UD$20,18,FALSE)&lt;-3),"",'Total-corrected counts'!T97),"")</f>
        <v/>
      </c>
      <c r="U97" t="str">
        <f>IFERROR(IF(OR(HLOOKUP($A97,'Z-scores'!$C$2:$UD$20,19,FALSE)&gt;3,HLOOKUP($A97,'Z-scores'!$C$2:$UD$20,19,FALSE)&lt;-3),"",'Total-corrected counts'!U97),"")</f>
        <v/>
      </c>
      <c r="V97">
        <f t="shared" si="4"/>
        <v>1</v>
      </c>
      <c r="W97" s="10">
        <f>SUMIFS(Tabel132[Cluster],Tabel132[ID],A97)</f>
        <v>93</v>
      </c>
      <c r="X97" t="str">
        <f t="shared" si="5"/>
        <v/>
      </c>
      <c r="Y97" t="str">
        <f t="shared" si="6"/>
        <v/>
      </c>
      <c r="Z97" t="str">
        <f t="shared" si="7"/>
        <v/>
      </c>
    </row>
    <row r="98" spans="1:26" x14ac:dyDescent="0.25">
      <c r="A98">
        <v>100</v>
      </c>
      <c r="B98" t="s">
        <v>63</v>
      </c>
      <c r="C98">
        <v>84200</v>
      </c>
      <c r="D98">
        <v>165</v>
      </c>
      <c r="E98">
        <f>IFERROR(IF(OR(HLOOKUP($A98,'Z-scores'!$C$2:$UD$20,3,FALSE)&gt;3,HLOOKUP(A98,'Z-scores'!$C$2:$UD$20,3,FALSE)&lt;-3),"",'Total-corrected counts'!E98),"")</f>
        <v>0.10833353879349311</v>
      </c>
      <c r="F98">
        <f>IFERROR(IF(OR(HLOOKUP($A98,'Z-scores'!$C$2:$UD$20,4,FALSE)&gt;3,HLOOKUP($A98,'Z-scores'!$C$2:$UD$20,4,FALSE)&lt;-3),"",'Total-corrected counts'!F98),"")</f>
        <v>0</v>
      </c>
      <c r="G98">
        <f>IFERROR(IF(OR(HLOOKUP($A98,'Z-scores'!$C$2:$UD$20,5,FALSE)&gt;3,HLOOKUP($A98,'Z-scores'!$C$2:$UD$20,5,FALSE)&lt;-3),"",'Total-corrected counts'!G98),"")</f>
        <v>0.57415458255939977</v>
      </c>
      <c r="H98">
        <f>IFERROR(IF(OR(HLOOKUP($A98,'Z-scores'!$C$2:$UD$20,6,FALSE)&gt;3,HLOOKUP($A98,'Z-scores'!$C$2:$UD$20,6,FALSE)&lt;-3),"",'Total-corrected counts'!H98),"")</f>
        <v>1.3960621275568005E-2</v>
      </c>
      <c r="I98">
        <f>IFERROR(IF(OR(HLOOKUP($A98,'Z-scores'!$C$2:$UD$20,7,FALSE)&gt;3,HLOOKUP($A98,'Z-scores'!$C$2:$UD$20,7,FALSE)&lt;-3),"",'Total-corrected counts'!I98),"")</f>
        <v>0.42482583679915281</v>
      </c>
      <c r="J98">
        <f>IFERROR(IF(OR(HLOOKUP($A98,'Z-scores'!$C$2:$UD$20,8,FALSE)&gt;3,HLOOKUP($A98,'Z-scores'!$C$2:$UD$20,8,FALSE)&lt;-3),"",'Total-corrected counts'!J98),"")</f>
        <v>0.20216125170357835</v>
      </c>
      <c r="K98" t="str">
        <f>IFERROR(IF(OR(HLOOKUP($A98,'Z-scores'!$C$2:$UD$20,9,FALSE)&gt;3,HLOOKUP($A98,'Z-scores'!$C$2:$UD$20,9,FALSE)&lt;-3),"",'Total-corrected counts'!K98),"")</f>
        <v/>
      </c>
      <c r="L98">
        <f>IFERROR(IF(OR(HLOOKUP($A98,'Z-scores'!$C$2:$UD$20,10,FALSE)&gt;3,HLOOKUP($A98,'Z-scores'!$C$2:$UD$20,10,FALSE)&lt;-3),"",'Total-corrected counts'!L98),"")</f>
        <v>7.9376698881846897E-2</v>
      </c>
      <c r="M98">
        <f>IFERROR(IF(OR(HLOOKUP($A98,'Z-scores'!$C$2:$UD$20,11,FALSE)&gt;3,HLOOKUP($A98,'Z-scores'!$C$2:$UD$20,11,FALSE)&lt;-3),"",'Total-corrected counts'!M98),"")</f>
        <v>0</v>
      </c>
      <c r="N98">
        <f>IFERROR(IF(OR(HLOOKUP($A98,'Z-scores'!$C$2:$UD$20,12,FALSE)&gt;3,HLOOKUP($A98,'Z-scores'!$C$2:$UD$20,12,FALSE)&lt;-3),"",'Total-corrected counts'!N98),"")</f>
        <v>0</v>
      </c>
      <c r="O98">
        <f>IFERROR(IF(OR(HLOOKUP($A98,'Z-scores'!$C$2:$UD$20,13,FALSE)&gt;3,HLOOKUP($A98,'Z-scores'!$C$2:$UD$20,13,FALSE)&lt;-3),"",'Total-corrected counts'!O98),"")</f>
        <v>3.7018752017101322E-2</v>
      </c>
      <c r="P98">
        <f>IFERROR(IF(OR(HLOOKUP($A98,'Z-scores'!$C$2:$UD$20,14,FALSE)&gt;3,HLOOKUP($A98,'Z-scores'!$C$2:$UD$20,14,FALSE)&lt;-3),"",'Total-corrected counts'!P98),"")</f>
        <v>0</v>
      </c>
      <c r="Q98">
        <f>IFERROR(IF(OR(HLOOKUP($A98,'Z-scores'!$C$2:$UD$20,15,FALSE)&gt;3,HLOOKUP($A98,'Z-scores'!$C$2:$UD$20,15,FALSE)&lt;-3),"",'Total-corrected counts'!Q98),"")</f>
        <v>0</v>
      </c>
      <c r="R98">
        <f>IFERROR(IF(OR(HLOOKUP($A98,'Z-scores'!$C$2:$UD$20,16,FALSE)&gt;3,HLOOKUP($A98,'Z-scores'!$C$2:$UD$20,16,FALSE)&lt;-3),"",'Total-corrected counts'!R98),"")</f>
        <v>0</v>
      </c>
      <c r="S98">
        <f>IFERROR(IF(OR(HLOOKUP($A98,'Z-scores'!$C$2:$UD$20,17,FALSE)&gt;3,HLOOKUP($A98,'Z-scores'!$C$2:$UD$20,17,FALSE)&lt;-3),"",'Total-corrected counts'!S98),"")</f>
        <v>0</v>
      </c>
      <c r="T98">
        <f>IFERROR(IF(OR(HLOOKUP($A98,'Z-scores'!$C$2:$UD$20,18,FALSE)&gt;3,HLOOKUP($A98,'Z-scores'!$C$2:$UD$20,18,FALSE)&lt;-3),"",'Total-corrected counts'!T98),"")</f>
        <v>2.5773063025448323E-2</v>
      </c>
      <c r="U98">
        <f>IFERROR(IF(OR(HLOOKUP($A98,'Z-scores'!$C$2:$UD$20,19,FALSE)&gt;3,HLOOKUP($A98,'Z-scores'!$C$2:$UD$20,19,FALSE)&lt;-3),"",'Total-corrected counts'!U98),"")</f>
        <v>8.6789357888935659E-2</v>
      </c>
      <c r="V98">
        <f t="shared" si="4"/>
        <v>1</v>
      </c>
      <c r="W98" s="10">
        <f>SUMIFS(Tabel132[Cluster],Tabel132[ID],A98)</f>
        <v>92</v>
      </c>
      <c r="X98">
        <f t="shared" si="5"/>
        <v>6.0611212866373047E-2</v>
      </c>
      <c r="Y98">
        <f t="shared" si="6"/>
        <v>0.17535156625162984</v>
      </c>
      <c r="Z98">
        <f t="shared" si="7"/>
        <v>1.8697646616435665E-2</v>
      </c>
    </row>
    <row r="99" spans="1:26" x14ac:dyDescent="0.25">
      <c r="A99">
        <v>101</v>
      </c>
      <c r="B99" t="s">
        <v>64</v>
      </c>
      <c r="C99">
        <v>90100</v>
      </c>
      <c r="D99">
        <v>607</v>
      </c>
      <c r="E99" t="str">
        <f>IFERROR(IF(OR(HLOOKUP($A99,'Z-scores'!$C$2:$UD$20,3,FALSE)&gt;3,HLOOKUP(A99,'Z-scores'!$C$2:$UD$20,3,FALSE)&lt;-3),"",'Total-corrected counts'!E99),"")</f>
        <v/>
      </c>
      <c r="F99">
        <f>IFERROR(IF(OR(HLOOKUP($A99,'Z-scores'!$C$2:$UD$20,4,FALSE)&gt;3,HLOOKUP($A99,'Z-scores'!$C$2:$UD$20,4,FALSE)&lt;-3),"",'Total-corrected counts'!F99),"")</f>
        <v>32.38539605665968</v>
      </c>
      <c r="G99">
        <f>IFERROR(IF(OR(HLOOKUP($A99,'Z-scores'!$C$2:$UD$20,5,FALSE)&gt;3,HLOOKUP($A99,'Z-scores'!$C$2:$UD$20,5,FALSE)&lt;-3),"",'Total-corrected counts'!G99),"")</f>
        <v>11.473018763774675</v>
      </c>
      <c r="H99">
        <f>IFERROR(IF(OR(HLOOKUP($A99,'Z-scores'!$C$2:$UD$20,6,FALSE)&gt;3,HLOOKUP($A99,'Z-scores'!$C$2:$UD$20,6,FALSE)&lt;-3),"",'Total-corrected counts'!H99),"")</f>
        <v>12.571539458648989</v>
      </c>
      <c r="I99">
        <f>IFERROR(IF(OR(HLOOKUP($A99,'Z-scores'!$C$2:$UD$20,7,FALSE)&gt;3,HLOOKUP($A99,'Z-scores'!$C$2:$UD$20,7,FALSE)&lt;-3),"",'Total-corrected counts'!I99),"")</f>
        <v>24.362838206003591</v>
      </c>
      <c r="J99">
        <f>IFERROR(IF(OR(HLOOKUP($A99,'Z-scores'!$C$2:$UD$20,8,FALSE)&gt;3,HLOOKUP($A99,'Z-scores'!$C$2:$UD$20,8,FALSE)&lt;-3),"",'Total-corrected counts'!J99),"")</f>
        <v>7.2038436277787312</v>
      </c>
      <c r="K99">
        <f>IFERROR(IF(OR(HLOOKUP($A99,'Z-scores'!$C$2:$UD$20,9,FALSE)&gt;3,HLOOKUP($A99,'Z-scores'!$C$2:$UD$20,9,FALSE)&lt;-3),"",'Total-corrected counts'!K99),"")</f>
        <v>1.5608450861252021</v>
      </c>
      <c r="L99">
        <f>IFERROR(IF(OR(HLOOKUP($A99,'Z-scores'!$C$2:$UD$20,10,FALSE)&gt;3,HLOOKUP($A99,'Z-scores'!$C$2:$UD$20,10,FALSE)&lt;-3),"",'Total-corrected counts'!L99),"")</f>
        <v>7.8009655734437322</v>
      </c>
      <c r="M99">
        <f>IFERROR(IF(OR(HLOOKUP($A99,'Z-scores'!$C$2:$UD$20,11,FALSE)&gt;3,HLOOKUP($A99,'Z-scores'!$C$2:$UD$20,11,FALSE)&lt;-3),"",'Total-corrected counts'!M99),"")</f>
        <v>23.959754983859419</v>
      </c>
      <c r="N99">
        <f>IFERROR(IF(OR(HLOOKUP($A99,'Z-scores'!$C$2:$UD$20,12,FALSE)&gt;3,HLOOKUP($A99,'Z-scores'!$C$2:$UD$20,12,FALSE)&lt;-3),"",'Total-corrected counts'!N99),"")</f>
        <v>13.727917801113813</v>
      </c>
      <c r="O99">
        <f>IFERROR(IF(OR(HLOOKUP($A99,'Z-scores'!$C$2:$UD$20,13,FALSE)&gt;3,HLOOKUP($A99,'Z-scores'!$C$2:$UD$20,13,FALSE)&lt;-3),"",'Total-corrected counts'!O99),"")</f>
        <v>11.088798899668076</v>
      </c>
      <c r="P99">
        <f>IFERROR(IF(OR(HLOOKUP($A99,'Z-scores'!$C$2:$UD$20,14,FALSE)&gt;3,HLOOKUP($A99,'Z-scores'!$C$2:$UD$20,14,FALSE)&lt;-3),"",'Total-corrected counts'!P99),"")</f>
        <v>21.608231984200692</v>
      </c>
      <c r="Q99">
        <f>IFERROR(IF(OR(HLOOKUP($A99,'Z-scores'!$C$2:$UD$20,15,FALSE)&gt;3,HLOOKUP($A99,'Z-scores'!$C$2:$UD$20,15,FALSE)&lt;-3),"",'Total-corrected counts'!Q99),"")</f>
        <v>25.635575040369446</v>
      </c>
      <c r="R99">
        <f>IFERROR(IF(OR(HLOOKUP($A99,'Z-scores'!$C$2:$UD$20,16,FALSE)&gt;3,HLOOKUP($A99,'Z-scores'!$C$2:$UD$20,16,FALSE)&lt;-3),"",'Total-corrected counts'!R99),"")</f>
        <v>17.406252066090865</v>
      </c>
      <c r="S99">
        <f>IFERROR(IF(OR(HLOOKUP($A99,'Z-scores'!$C$2:$UD$20,17,FALSE)&gt;3,HLOOKUP($A99,'Z-scores'!$C$2:$UD$20,17,FALSE)&lt;-3),"",'Total-corrected counts'!S99),"")</f>
        <v>37.717043999960914</v>
      </c>
      <c r="T99">
        <f>IFERROR(IF(OR(HLOOKUP($A99,'Z-scores'!$C$2:$UD$20,18,FALSE)&gt;3,HLOOKUP($A99,'Z-scores'!$C$2:$UD$20,18,FALSE)&lt;-3),"",'Total-corrected counts'!T99),"")</f>
        <v>3.084176542045316</v>
      </c>
      <c r="U99">
        <f>IFERROR(IF(OR(HLOOKUP($A99,'Z-scores'!$C$2:$UD$20,19,FALSE)&gt;3,HLOOKUP($A99,'Z-scores'!$C$2:$UD$20,19,FALSE)&lt;-3),"",'Total-corrected counts'!U99),"")</f>
        <v>17.475037210937195</v>
      </c>
      <c r="V99">
        <f t="shared" si="4"/>
        <v>1</v>
      </c>
      <c r="W99" s="10">
        <f>SUMIFS(Tabel132[Cluster],Tabel132[ID],A99)</f>
        <v>96</v>
      </c>
      <c r="X99">
        <f t="shared" si="5"/>
        <v>0.53748145664840363</v>
      </c>
      <c r="Y99">
        <f t="shared" si="6"/>
        <v>15.164775219536754</v>
      </c>
      <c r="Z99">
        <f t="shared" si="7"/>
        <v>18.46787919304829</v>
      </c>
    </row>
    <row r="100" spans="1:26" x14ac:dyDescent="0.25">
      <c r="A100">
        <v>102</v>
      </c>
      <c r="B100" t="s">
        <v>638</v>
      </c>
      <c r="C100">
        <v>108800</v>
      </c>
      <c r="D100">
        <v>760</v>
      </c>
      <c r="E100" t="str">
        <f>IFERROR(IF(OR(HLOOKUP($A100,'Z-scores'!$C$2:$UD$20,3,FALSE)&gt;3,HLOOKUP(A100,'Z-scores'!$C$2:$UD$20,3,FALSE)&lt;-3),"",'Total-corrected counts'!E100),"")</f>
        <v/>
      </c>
      <c r="F100" t="str">
        <f>IFERROR(IF(OR(HLOOKUP($A100,'Z-scores'!$C$2:$UD$20,4,FALSE)&gt;3,HLOOKUP($A100,'Z-scores'!$C$2:$UD$20,4,FALSE)&lt;-3),"",'Total-corrected counts'!F100),"")</f>
        <v/>
      </c>
      <c r="G100" t="str">
        <f>IFERROR(IF(OR(HLOOKUP($A100,'Z-scores'!$C$2:$UD$20,5,FALSE)&gt;3,HLOOKUP($A100,'Z-scores'!$C$2:$UD$20,5,FALSE)&lt;-3),"",'Total-corrected counts'!G100),"")</f>
        <v/>
      </c>
      <c r="H100" t="str">
        <f>IFERROR(IF(OR(HLOOKUP($A100,'Z-scores'!$C$2:$UD$20,6,FALSE)&gt;3,HLOOKUP($A100,'Z-scores'!$C$2:$UD$20,6,FALSE)&lt;-3),"",'Total-corrected counts'!H100),"")</f>
        <v/>
      </c>
      <c r="I100" t="str">
        <f>IFERROR(IF(OR(HLOOKUP($A100,'Z-scores'!$C$2:$UD$20,7,FALSE)&gt;3,HLOOKUP($A100,'Z-scores'!$C$2:$UD$20,7,FALSE)&lt;-3),"",'Total-corrected counts'!I100),"")</f>
        <v/>
      </c>
      <c r="J100" t="str">
        <f>IFERROR(IF(OR(HLOOKUP($A100,'Z-scores'!$C$2:$UD$20,8,FALSE)&gt;3,HLOOKUP($A100,'Z-scores'!$C$2:$UD$20,8,FALSE)&lt;-3),"",'Total-corrected counts'!J100),"")</f>
        <v/>
      </c>
      <c r="K100" t="str">
        <f>IFERROR(IF(OR(HLOOKUP($A100,'Z-scores'!$C$2:$UD$20,9,FALSE)&gt;3,HLOOKUP($A100,'Z-scores'!$C$2:$UD$20,9,FALSE)&lt;-3),"",'Total-corrected counts'!K100),"")</f>
        <v/>
      </c>
      <c r="L100" t="str">
        <f>IFERROR(IF(OR(HLOOKUP($A100,'Z-scores'!$C$2:$UD$20,10,FALSE)&gt;3,HLOOKUP($A100,'Z-scores'!$C$2:$UD$20,10,FALSE)&lt;-3),"",'Total-corrected counts'!L100),"")</f>
        <v/>
      </c>
      <c r="M100" t="str">
        <f>IFERROR(IF(OR(HLOOKUP($A100,'Z-scores'!$C$2:$UD$20,11,FALSE)&gt;3,HLOOKUP($A100,'Z-scores'!$C$2:$UD$20,11,FALSE)&lt;-3),"",'Total-corrected counts'!M100),"")</f>
        <v/>
      </c>
      <c r="N100" t="str">
        <f>IFERROR(IF(OR(HLOOKUP($A100,'Z-scores'!$C$2:$UD$20,12,FALSE)&gt;3,HLOOKUP($A100,'Z-scores'!$C$2:$UD$20,12,FALSE)&lt;-3),"",'Total-corrected counts'!N100),"")</f>
        <v/>
      </c>
      <c r="O100" t="str">
        <f>IFERROR(IF(OR(HLOOKUP($A100,'Z-scores'!$C$2:$UD$20,13,FALSE)&gt;3,HLOOKUP($A100,'Z-scores'!$C$2:$UD$20,13,FALSE)&lt;-3),"",'Total-corrected counts'!O100),"")</f>
        <v/>
      </c>
      <c r="P100" t="str">
        <f>IFERROR(IF(OR(HLOOKUP($A100,'Z-scores'!$C$2:$UD$20,14,FALSE)&gt;3,HLOOKUP($A100,'Z-scores'!$C$2:$UD$20,14,FALSE)&lt;-3),"",'Total-corrected counts'!P100),"")</f>
        <v/>
      </c>
      <c r="Q100" t="str">
        <f>IFERROR(IF(OR(HLOOKUP($A100,'Z-scores'!$C$2:$UD$20,15,FALSE)&gt;3,HLOOKUP($A100,'Z-scores'!$C$2:$UD$20,15,FALSE)&lt;-3),"",'Total-corrected counts'!Q100),"")</f>
        <v/>
      </c>
      <c r="R100" t="str">
        <f>IFERROR(IF(OR(HLOOKUP($A100,'Z-scores'!$C$2:$UD$20,16,FALSE)&gt;3,HLOOKUP($A100,'Z-scores'!$C$2:$UD$20,16,FALSE)&lt;-3),"",'Total-corrected counts'!R100),"")</f>
        <v/>
      </c>
      <c r="S100" t="str">
        <f>IFERROR(IF(OR(HLOOKUP($A100,'Z-scores'!$C$2:$UD$20,17,FALSE)&gt;3,HLOOKUP($A100,'Z-scores'!$C$2:$UD$20,17,FALSE)&lt;-3),"",'Total-corrected counts'!S100),"")</f>
        <v/>
      </c>
      <c r="T100" t="str">
        <f>IFERROR(IF(OR(HLOOKUP($A100,'Z-scores'!$C$2:$UD$20,18,FALSE)&gt;3,HLOOKUP($A100,'Z-scores'!$C$2:$UD$20,18,FALSE)&lt;-3),"",'Total-corrected counts'!T100),"")</f>
        <v/>
      </c>
      <c r="U100" t="str">
        <f>IFERROR(IF(OR(HLOOKUP($A100,'Z-scores'!$C$2:$UD$20,19,FALSE)&gt;3,HLOOKUP($A100,'Z-scores'!$C$2:$UD$20,19,FALSE)&lt;-3),"",'Total-corrected counts'!U100),"")</f>
        <v/>
      </c>
      <c r="V100">
        <f t="shared" si="4"/>
        <v>1</v>
      </c>
      <c r="W100" s="10">
        <f>SUMIFS(Tabel132[Cluster],Tabel132[ID],A100)</f>
        <v>0</v>
      </c>
      <c r="X100" t="str">
        <f t="shared" si="5"/>
        <v/>
      </c>
      <c r="Y100" t="str">
        <f t="shared" si="6"/>
        <v/>
      </c>
      <c r="Z100" t="str">
        <f t="shared" si="7"/>
        <v/>
      </c>
    </row>
    <row r="101" spans="1:26" x14ac:dyDescent="0.25">
      <c r="A101">
        <v>103</v>
      </c>
      <c r="B101" t="s">
        <v>639</v>
      </c>
      <c r="C101">
        <v>70900</v>
      </c>
      <c r="D101">
        <v>71</v>
      </c>
      <c r="E101" t="str">
        <f>IFERROR(IF(OR(HLOOKUP($A101,'Z-scores'!$C$2:$UD$20,3,FALSE)&gt;3,HLOOKUP(A101,'Z-scores'!$C$2:$UD$20,3,FALSE)&lt;-3),"",'Total-corrected counts'!E101),"")</f>
        <v/>
      </c>
      <c r="F101" t="str">
        <f>IFERROR(IF(OR(HLOOKUP($A101,'Z-scores'!$C$2:$UD$20,4,FALSE)&gt;3,HLOOKUP($A101,'Z-scores'!$C$2:$UD$20,4,FALSE)&lt;-3),"",'Total-corrected counts'!F101),"")</f>
        <v/>
      </c>
      <c r="G101" t="str">
        <f>IFERROR(IF(OR(HLOOKUP($A101,'Z-scores'!$C$2:$UD$20,5,FALSE)&gt;3,HLOOKUP($A101,'Z-scores'!$C$2:$UD$20,5,FALSE)&lt;-3),"",'Total-corrected counts'!G101),"")</f>
        <v/>
      </c>
      <c r="H101" t="str">
        <f>IFERROR(IF(OR(HLOOKUP($A101,'Z-scores'!$C$2:$UD$20,6,FALSE)&gt;3,HLOOKUP($A101,'Z-scores'!$C$2:$UD$20,6,FALSE)&lt;-3),"",'Total-corrected counts'!H101),"")</f>
        <v/>
      </c>
      <c r="I101" t="str">
        <f>IFERROR(IF(OR(HLOOKUP($A101,'Z-scores'!$C$2:$UD$20,7,FALSE)&gt;3,HLOOKUP($A101,'Z-scores'!$C$2:$UD$20,7,FALSE)&lt;-3),"",'Total-corrected counts'!I101),"")</f>
        <v/>
      </c>
      <c r="J101" t="str">
        <f>IFERROR(IF(OR(HLOOKUP($A101,'Z-scores'!$C$2:$UD$20,8,FALSE)&gt;3,HLOOKUP($A101,'Z-scores'!$C$2:$UD$20,8,FALSE)&lt;-3),"",'Total-corrected counts'!J101),"")</f>
        <v/>
      </c>
      <c r="K101" t="str">
        <f>IFERROR(IF(OR(HLOOKUP($A101,'Z-scores'!$C$2:$UD$20,9,FALSE)&gt;3,HLOOKUP($A101,'Z-scores'!$C$2:$UD$20,9,FALSE)&lt;-3),"",'Total-corrected counts'!K101),"")</f>
        <v/>
      </c>
      <c r="L101" t="str">
        <f>IFERROR(IF(OR(HLOOKUP($A101,'Z-scores'!$C$2:$UD$20,10,FALSE)&gt;3,HLOOKUP($A101,'Z-scores'!$C$2:$UD$20,10,FALSE)&lt;-3),"",'Total-corrected counts'!L101),"")</f>
        <v/>
      </c>
      <c r="M101" t="str">
        <f>IFERROR(IF(OR(HLOOKUP($A101,'Z-scores'!$C$2:$UD$20,11,FALSE)&gt;3,HLOOKUP($A101,'Z-scores'!$C$2:$UD$20,11,FALSE)&lt;-3),"",'Total-corrected counts'!M101),"")</f>
        <v/>
      </c>
      <c r="N101" t="str">
        <f>IFERROR(IF(OR(HLOOKUP($A101,'Z-scores'!$C$2:$UD$20,12,FALSE)&gt;3,HLOOKUP($A101,'Z-scores'!$C$2:$UD$20,12,FALSE)&lt;-3),"",'Total-corrected counts'!N101),"")</f>
        <v/>
      </c>
      <c r="O101" t="str">
        <f>IFERROR(IF(OR(HLOOKUP($A101,'Z-scores'!$C$2:$UD$20,13,FALSE)&gt;3,HLOOKUP($A101,'Z-scores'!$C$2:$UD$20,13,FALSE)&lt;-3),"",'Total-corrected counts'!O101),"")</f>
        <v/>
      </c>
      <c r="P101" t="str">
        <f>IFERROR(IF(OR(HLOOKUP($A101,'Z-scores'!$C$2:$UD$20,14,FALSE)&gt;3,HLOOKUP($A101,'Z-scores'!$C$2:$UD$20,14,FALSE)&lt;-3),"",'Total-corrected counts'!P101),"")</f>
        <v/>
      </c>
      <c r="Q101" t="str">
        <f>IFERROR(IF(OR(HLOOKUP($A101,'Z-scores'!$C$2:$UD$20,15,FALSE)&gt;3,HLOOKUP($A101,'Z-scores'!$C$2:$UD$20,15,FALSE)&lt;-3),"",'Total-corrected counts'!Q101),"")</f>
        <v/>
      </c>
      <c r="R101" t="str">
        <f>IFERROR(IF(OR(HLOOKUP($A101,'Z-scores'!$C$2:$UD$20,16,FALSE)&gt;3,HLOOKUP($A101,'Z-scores'!$C$2:$UD$20,16,FALSE)&lt;-3),"",'Total-corrected counts'!R101),"")</f>
        <v/>
      </c>
      <c r="S101" t="str">
        <f>IFERROR(IF(OR(HLOOKUP($A101,'Z-scores'!$C$2:$UD$20,17,FALSE)&gt;3,HLOOKUP($A101,'Z-scores'!$C$2:$UD$20,17,FALSE)&lt;-3),"",'Total-corrected counts'!S101),"")</f>
        <v/>
      </c>
      <c r="T101" t="str">
        <f>IFERROR(IF(OR(HLOOKUP($A101,'Z-scores'!$C$2:$UD$20,18,FALSE)&gt;3,HLOOKUP($A101,'Z-scores'!$C$2:$UD$20,18,FALSE)&lt;-3),"",'Total-corrected counts'!T101),"")</f>
        <v/>
      </c>
      <c r="U101" t="str">
        <f>IFERROR(IF(OR(HLOOKUP($A101,'Z-scores'!$C$2:$UD$20,19,FALSE)&gt;3,HLOOKUP($A101,'Z-scores'!$C$2:$UD$20,19,FALSE)&lt;-3),"",'Total-corrected counts'!U101),"")</f>
        <v/>
      </c>
      <c r="V101">
        <f t="shared" si="4"/>
        <v>1</v>
      </c>
      <c r="W101" s="10">
        <f>SUMIFS(Tabel132[Cluster],Tabel132[ID],A101)</f>
        <v>83</v>
      </c>
      <c r="X101" t="str">
        <f t="shared" si="5"/>
        <v/>
      </c>
      <c r="Y101" t="str">
        <f t="shared" si="6"/>
        <v/>
      </c>
      <c r="Z101" t="str">
        <f t="shared" si="7"/>
        <v/>
      </c>
    </row>
    <row r="102" spans="1:26" x14ac:dyDescent="0.25">
      <c r="A102">
        <v>104</v>
      </c>
      <c r="B102" t="s">
        <v>65</v>
      </c>
      <c r="C102">
        <v>23400</v>
      </c>
      <c r="D102">
        <v>95</v>
      </c>
      <c r="E102" t="str">
        <f>IFERROR(IF(OR(HLOOKUP($A102,'Z-scores'!$C$2:$UD$20,3,FALSE)&gt;3,HLOOKUP(A102,'Z-scores'!$C$2:$UD$20,3,FALSE)&lt;-3),"",'Total-corrected counts'!E102),"")</f>
        <v/>
      </c>
      <c r="F102">
        <f>IFERROR(IF(OR(HLOOKUP($A102,'Z-scores'!$C$2:$UD$20,4,FALSE)&gt;3,HLOOKUP($A102,'Z-scores'!$C$2:$UD$20,4,FALSE)&lt;-3),"",'Total-corrected counts'!F102),"")</f>
        <v>0</v>
      </c>
      <c r="G102">
        <f>IFERROR(IF(OR(HLOOKUP($A102,'Z-scores'!$C$2:$UD$20,5,FALSE)&gt;3,HLOOKUP($A102,'Z-scores'!$C$2:$UD$20,5,FALSE)&lt;-3),"",'Total-corrected counts'!G102),"")</f>
        <v>0</v>
      </c>
      <c r="H102">
        <f>IFERROR(IF(OR(HLOOKUP($A102,'Z-scores'!$C$2:$UD$20,6,FALSE)&gt;3,HLOOKUP($A102,'Z-scores'!$C$2:$UD$20,6,FALSE)&lt;-3),"",'Total-corrected counts'!H102),"")</f>
        <v>2.0940931913352008E-2</v>
      </c>
      <c r="I102">
        <f>IFERROR(IF(OR(HLOOKUP($A102,'Z-scores'!$C$2:$UD$20,7,FALSE)&gt;3,HLOOKUP($A102,'Z-scores'!$C$2:$UD$20,7,FALSE)&lt;-3),"",'Total-corrected counts'!I102),"")</f>
        <v>0</v>
      </c>
      <c r="J102">
        <f>IFERROR(IF(OR(HLOOKUP($A102,'Z-scores'!$C$2:$UD$20,8,FALSE)&gt;3,HLOOKUP($A102,'Z-scores'!$C$2:$UD$20,8,FALSE)&lt;-3),"",'Total-corrected counts'!J102),"")</f>
        <v>0</v>
      </c>
      <c r="K102">
        <f>IFERROR(IF(OR(HLOOKUP($A102,'Z-scores'!$C$2:$UD$20,9,FALSE)&gt;3,HLOOKUP($A102,'Z-scores'!$C$2:$UD$20,9,FALSE)&lt;-3),"",'Total-corrected counts'!K102),"")</f>
        <v>0</v>
      </c>
      <c r="L102">
        <f>IFERROR(IF(OR(HLOOKUP($A102,'Z-scores'!$C$2:$UD$20,10,FALSE)&gt;3,HLOOKUP($A102,'Z-scores'!$C$2:$UD$20,10,FALSE)&lt;-3),"",'Total-corrected counts'!L102),"")</f>
        <v>0</v>
      </c>
      <c r="M102">
        <f>IFERROR(IF(OR(HLOOKUP($A102,'Z-scores'!$C$2:$UD$20,11,FALSE)&gt;3,HLOOKUP($A102,'Z-scores'!$C$2:$UD$20,11,FALSE)&lt;-3),"",'Total-corrected counts'!M102),"")</f>
        <v>0</v>
      </c>
      <c r="N102">
        <f>IFERROR(IF(OR(HLOOKUP($A102,'Z-scores'!$C$2:$UD$20,12,FALSE)&gt;3,HLOOKUP($A102,'Z-scores'!$C$2:$UD$20,12,FALSE)&lt;-3),"",'Total-corrected counts'!N102),"")</f>
        <v>0</v>
      </c>
      <c r="O102">
        <f>IFERROR(IF(OR(HLOOKUP($A102,'Z-scores'!$C$2:$UD$20,13,FALSE)&gt;3,HLOOKUP($A102,'Z-scores'!$C$2:$UD$20,13,FALSE)&lt;-3),"",'Total-corrected counts'!O102),"")</f>
        <v>0</v>
      </c>
      <c r="P102">
        <f>IFERROR(IF(OR(HLOOKUP($A102,'Z-scores'!$C$2:$UD$20,14,FALSE)&gt;3,HLOOKUP($A102,'Z-scores'!$C$2:$UD$20,14,FALSE)&lt;-3),"",'Total-corrected counts'!P102),"")</f>
        <v>4.2737800601662752E-3</v>
      </c>
      <c r="Q102">
        <f>IFERROR(IF(OR(HLOOKUP($A102,'Z-scores'!$C$2:$UD$20,15,FALSE)&gt;3,HLOOKUP($A102,'Z-scores'!$C$2:$UD$20,15,FALSE)&lt;-3),"",'Total-corrected counts'!Q102),"")</f>
        <v>0</v>
      </c>
      <c r="R102">
        <f>IFERROR(IF(OR(HLOOKUP($A102,'Z-scores'!$C$2:$UD$20,16,FALSE)&gt;3,HLOOKUP($A102,'Z-scores'!$C$2:$UD$20,16,FALSE)&lt;-3),"",'Total-corrected counts'!R102),"")</f>
        <v>0</v>
      </c>
      <c r="S102">
        <f>IFERROR(IF(OR(HLOOKUP($A102,'Z-scores'!$C$2:$UD$20,17,FALSE)&gt;3,HLOOKUP($A102,'Z-scores'!$C$2:$UD$20,17,FALSE)&lt;-3),"",'Total-corrected counts'!S102),"")</f>
        <v>0</v>
      </c>
      <c r="T102">
        <f>IFERROR(IF(OR(HLOOKUP($A102,'Z-scores'!$C$2:$UD$20,18,FALSE)&gt;3,HLOOKUP($A102,'Z-scores'!$C$2:$UD$20,18,FALSE)&lt;-3),"",'Total-corrected counts'!T102),"")</f>
        <v>0</v>
      </c>
      <c r="U102">
        <f>IFERROR(IF(OR(HLOOKUP($A102,'Z-scores'!$C$2:$UD$20,19,FALSE)&gt;3,HLOOKUP($A102,'Z-scores'!$C$2:$UD$20,19,FALSE)&lt;-3),"",'Total-corrected counts'!U102),"")</f>
        <v>0</v>
      </c>
      <c r="V102">
        <f t="shared" si="4"/>
        <v>1</v>
      </c>
      <c r="W102" s="10">
        <f>SUMIFS(Tabel132[Cluster],Tabel132[ID],A102)</f>
        <v>30</v>
      </c>
      <c r="X102">
        <f t="shared" si="5"/>
        <v>0.44847031559086747</v>
      </c>
      <c r="Y102">
        <f t="shared" si="6"/>
        <v>2.617616489169001E-3</v>
      </c>
      <c r="Z102">
        <f t="shared" si="7"/>
        <v>5.342225075207844E-4</v>
      </c>
    </row>
    <row r="103" spans="1:26" x14ac:dyDescent="0.25">
      <c r="A103">
        <v>105</v>
      </c>
      <c r="B103" t="s">
        <v>66</v>
      </c>
      <c r="C103">
        <v>86800</v>
      </c>
      <c r="D103">
        <v>398</v>
      </c>
      <c r="E103" t="str">
        <f>IFERROR(IF(OR(HLOOKUP($A103,'Z-scores'!$C$2:$UD$20,3,FALSE)&gt;3,HLOOKUP(A103,'Z-scores'!$C$2:$UD$20,3,FALSE)&lt;-3),"",'Total-corrected counts'!E103),"")</f>
        <v/>
      </c>
      <c r="F103">
        <f>IFERROR(IF(OR(HLOOKUP($A103,'Z-scores'!$C$2:$UD$20,4,FALSE)&gt;3,HLOOKUP($A103,'Z-scores'!$C$2:$UD$20,4,FALSE)&lt;-3),"",'Total-corrected counts'!F103),"")</f>
        <v>6.6690291271692796</v>
      </c>
      <c r="G103">
        <f>IFERROR(IF(OR(HLOOKUP($A103,'Z-scores'!$C$2:$UD$20,5,FALSE)&gt;3,HLOOKUP($A103,'Z-scores'!$C$2:$UD$20,5,FALSE)&lt;-3),"",'Total-corrected counts'!G103),"")</f>
        <v>5.1472454682079531</v>
      </c>
      <c r="H103">
        <f>IFERROR(IF(OR(HLOOKUP($A103,'Z-scores'!$C$2:$UD$20,6,FALSE)&gt;3,HLOOKUP($A103,'Z-scores'!$C$2:$UD$20,6,FALSE)&lt;-3),"",'Total-corrected counts'!H103),"")</f>
        <v>5.5982091315027702</v>
      </c>
      <c r="I103">
        <f>IFERROR(IF(OR(HLOOKUP($A103,'Z-scores'!$C$2:$UD$20,7,FALSE)&gt;3,HLOOKUP($A103,'Z-scores'!$C$2:$UD$20,7,FALSE)&lt;-3),"",'Total-corrected counts'!I103),"")</f>
        <v>2.8383291415131806</v>
      </c>
      <c r="J103">
        <f>IFERROR(IF(OR(HLOOKUP($A103,'Z-scores'!$C$2:$UD$20,8,FALSE)&gt;3,HLOOKUP($A103,'Z-scores'!$C$2:$UD$20,8,FALSE)&lt;-3),"",'Total-corrected counts'!J103),"")</f>
        <v>0</v>
      </c>
      <c r="K103">
        <f>IFERROR(IF(OR(HLOOKUP($A103,'Z-scores'!$C$2:$UD$20,9,FALSE)&gt;3,HLOOKUP($A103,'Z-scores'!$C$2:$UD$20,9,FALSE)&lt;-3),"",'Total-corrected counts'!K103),"")</f>
        <v>0</v>
      </c>
      <c r="L103">
        <f>IFERROR(IF(OR(HLOOKUP($A103,'Z-scores'!$C$2:$UD$20,10,FALSE)&gt;3,HLOOKUP($A103,'Z-scores'!$C$2:$UD$20,10,FALSE)&lt;-3),"",'Total-corrected counts'!L103),"")</f>
        <v>0</v>
      </c>
      <c r="M103">
        <f>IFERROR(IF(OR(HLOOKUP($A103,'Z-scores'!$C$2:$UD$20,11,FALSE)&gt;3,HLOOKUP($A103,'Z-scores'!$C$2:$UD$20,11,FALSE)&lt;-3),"",'Total-corrected counts'!M103),"")</f>
        <v>0</v>
      </c>
      <c r="N103">
        <f>IFERROR(IF(OR(HLOOKUP($A103,'Z-scores'!$C$2:$UD$20,12,FALSE)&gt;3,HLOOKUP($A103,'Z-scores'!$C$2:$UD$20,12,FALSE)&lt;-3),"",'Total-corrected counts'!N103),"")</f>
        <v>9.1641640861907958E-2</v>
      </c>
      <c r="O103">
        <f>IFERROR(IF(OR(HLOOKUP($A103,'Z-scores'!$C$2:$UD$20,13,FALSE)&gt;3,HLOOKUP($A103,'Z-scores'!$C$2:$UD$20,13,FALSE)&lt;-3),"",'Total-corrected counts'!O103),"")</f>
        <v>2.335546718169847</v>
      </c>
      <c r="P103">
        <f>IFERROR(IF(OR(HLOOKUP($A103,'Z-scores'!$C$2:$UD$20,14,FALSE)&gt;3,HLOOKUP($A103,'Z-scores'!$C$2:$UD$20,14,FALSE)&lt;-3),"",'Total-corrected counts'!P103),"")</f>
        <v>0</v>
      </c>
      <c r="Q103">
        <f>IFERROR(IF(OR(HLOOKUP($A103,'Z-scores'!$C$2:$UD$20,15,FALSE)&gt;3,HLOOKUP($A103,'Z-scores'!$C$2:$UD$20,15,FALSE)&lt;-3),"",'Total-corrected counts'!Q103),"")</f>
        <v>2.6230390589042911</v>
      </c>
      <c r="R103">
        <f>IFERROR(IF(OR(HLOOKUP($A103,'Z-scores'!$C$2:$UD$20,16,FALSE)&gt;3,HLOOKUP($A103,'Z-scores'!$C$2:$UD$20,16,FALSE)&lt;-3),"",'Total-corrected counts'!R103),"")</f>
        <v>0</v>
      </c>
      <c r="S103">
        <f>IFERROR(IF(OR(HLOOKUP($A103,'Z-scores'!$C$2:$UD$20,17,FALSE)&gt;3,HLOOKUP($A103,'Z-scores'!$C$2:$UD$20,17,FALSE)&lt;-3),"",'Total-corrected counts'!S103),"")</f>
        <v>2.1713899827265928E-2</v>
      </c>
      <c r="T103">
        <f>IFERROR(IF(OR(HLOOKUP($A103,'Z-scores'!$C$2:$UD$20,18,FALSE)&gt;3,HLOOKUP($A103,'Z-scores'!$C$2:$UD$20,18,FALSE)&lt;-3),"",'Total-corrected counts'!T103),"")</f>
        <v>0</v>
      </c>
      <c r="U103">
        <f>IFERROR(IF(OR(HLOOKUP($A103,'Z-scores'!$C$2:$UD$20,19,FALSE)&gt;3,HLOOKUP($A103,'Z-scores'!$C$2:$UD$20,19,FALSE)&lt;-3),"",'Total-corrected counts'!U103),"")</f>
        <v>2.0829445893344558</v>
      </c>
      <c r="V103">
        <f t="shared" si="4"/>
        <v>1</v>
      </c>
      <c r="W103" s="10">
        <f>SUMIFS(Tabel132[Cluster],Tabel132[ID],A103)</f>
        <v>93</v>
      </c>
      <c r="X103">
        <f t="shared" si="5"/>
        <v>0.16342301877724449</v>
      </c>
      <c r="Y103">
        <f t="shared" si="6"/>
        <v>2.5316016085491482</v>
      </c>
      <c r="Z103">
        <f t="shared" si="7"/>
        <v>0.89436073838722097</v>
      </c>
    </row>
    <row r="104" spans="1:26" x14ac:dyDescent="0.25">
      <c r="A104">
        <v>106</v>
      </c>
      <c r="B104" t="s">
        <v>67</v>
      </c>
      <c r="C104">
        <v>93700</v>
      </c>
      <c r="D104">
        <v>370</v>
      </c>
      <c r="E104">
        <f>IFERROR(IF(OR(HLOOKUP($A104,'Z-scores'!$C$2:$UD$20,3,FALSE)&gt;3,HLOOKUP(A104,'Z-scores'!$C$2:$UD$20,3,FALSE)&lt;-3),"",'Total-corrected counts'!E104),"")</f>
        <v>0.16436812782461024</v>
      </c>
      <c r="F104">
        <f>IFERROR(IF(OR(HLOOKUP($A104,'Z-scores'!$C$2:$UD$20,4,FALSE)&gt;3,HLOOKUP($A104,'Z-scores'!$C$2:$UD$20,4,FALSE)&lt;-3),"",'Total-corrected counts'!F104),"")</f>
        <v>0.47577329566521315</v>
      </c>
      <c r="G104">
        <f>IFERROR(IF(OR(HLOOKUP($A104,'Z-scores'!$C$2:$UD$20,5,FALSE)&gt;3,HLOOKUP($A104,'Z-scores'!$C$2:$UD$20,5,FALSE)&lt;-3),"",'Total-corrected counts'!G104),"")</f>
        <v>7.0510211893259622E-2</v>
      </c>
      <c r="H104">
        <f>IFERROR(IF(OR(HLOOKUP($A104,'Z-scores'!$C$2:$UD$20,6,FALSE)&gt;3,HLOOKUP($A104,'Z-scores'!$C$2:$UD$20,6,FALSE)&lt;-3),"",'Total-corrected counts'!H104),"")</f>
        <v>0.55842485102272021</v>
      </c>
      <c r="I104">
        <f>IFERROR(IF(OR(HLOOKUP($A104,'Z-scores'!$C$2:$UD$20,7,FALSE)&gt;3,HLOOKUP($A104,'Z-scores'!$C$2:$UD$20,7,FALSE)&lt;-3),"",'Total-corrected counts'!I104),"")</f>
        <v>0.49870859102509241</v>
      </c>
      <c r="J104">
        <f>IFERROR(IF(OR(HLOOKUP($A104,'Z-scores'!$C$2:$UD$20,8,FALSE)&gt;3,HLOOKUP($A104,'Z-scores'!$C$2:$UD$20,8,FALSE)&lt;-3),"",'Total-corrected counts'!J104),"")</f>
        <v>0</v>
      </c>
      <c r="K104">
        <f>IFERROR(IF(OR(HLOOKUP($A104,'Z-scores'!$C$2:$UD$20,9,FALSE)&gt;3,HLOOKUP($A104,'Z-scores'!$C$2:$UD$20,9,FALSE)&lt;-3),"",'Total-corrected counts'!K104),"")</f>
        <v>0</v>
      </c>
      <c r="L104">
        <f>IFERROR(IF(OR(HLOOKUP($A104,'Z-scores'!$C$2:$UD$20,10,FALSE)&gt;3,HLOOKUP($A104,'Z-scores'!$C$2:$UD$20,10,FALSE)&lt;-3),"",'Total-corrected counts'!L104),"")</f>
        <v>0</v>
      </c>
      <c r="M104">
        <f>IFERROR(IF(OR(HLOOKUP($A104,'Z-scores'!$C$2:$UD$20,11,FALSE)&gt;3,HLOOKUP($A104,'Z-scores'!$C$2:$UD$20,11,FALSE)&lt;-3),"",'Total-corrected counts'!M104),"")</f>
        <v>7.8329968216463486E-2</v>
      </c>
      <c r="N104">
        <f>IFERROR(IF(OR(HLOOKUP($A104,'Z-scores'!$C$2:$UD$20,12,FALSE)&gt;3,HLOOKUP($A104,'Z-scores'!$C$2:$UD$20,12,FALSE)&lt;-3),"",'Total-corrected counts'!N104),"")</f>
        <v>0</v>
      </c>
      <c r="O104">
        <f>IFERROR(IF(OR(HLOOKUP($A104,'Z-scores'!$C$2:$UD$20,13,FALSE)&gt;3,HLOOKUP($A104,'Z-scores'!$C$2:$UD$20,13,FALSE)&lt;-3),"",'Total-corrected counts'!O104),"")</f>
        <v>5.048011638695634E-2</v>
      </c>
      <c r="P104">
        <f>IFERROR(IF(OR(HLOOKUP($A104,'Z-scores'!$C$2:$UD$20,14,FALSE)&gt;3,HLOOKUP($A104,'Z-scores'!$C$2:$UD$20,14,FALSE)&lt;-3),"",'Total-corrected counts'!P104),"")</f>
        <v>0.25215302354981028</v>
      </c>
      <c r="Q104">
        <f>IFERROR(IF(OR(HLOOKUP($A104,'Z-scores'!$C$2:$UD$20,15,FALSE)&gt;3,HLOOKUP($A104,'Z-scores'!$C$2:$UD$20,15,FALSE)&lt;-3),"",'Total-corrected counts'!Q104),"")</f>
        <v>0.45830050471561967</v>
      </c>
      <c r="R104">
        <f>IFERROR(IF(OR(HLOOKUP($A104,'Z-scores'!$C$2:$UD$20,16,FALSE)&gt;3,HLOOKUP($A104,'Z-scores'!$C$2:$UD$20,16,FALSE)&lt;-3),"",'Total-corrected counts'!R104),"")</f>
        <v>0.27648052314923338</v>
      </c>
      <c r="S104">
        <f>IFERROR(IF(OR(HLOOKUP($A104,'Z-scores'!$C$2:$UD$20,17,FALSE)&gt;3,HLOOKUP($A104,'Z-scores'!$C$2:$UD$20,17,FALSE)&lt;-3),"",'Total-corrected counts'!S104),"")</f>
        <v>0.10856949913632963</v>
      </c>
      <c r="T104">
        <f>IFERROR(IF(OR(HLOOKUP($A104,'Z-scores'!$C$2:$UD$20,18,FALSE)&gt;3,HLOOKUP($A104,'Z-scores'!$C$2:$UD$20,18,FALSE)&lt;-3),"",'Total-corrected counts'!T104),"")</f>
        <v>2.5773063025448323E-2</v>
      </c>
      <c r="U104">
        <f>IFERROR(IF(OR(HLOOKUP($A104,'Z-scores'!$C$2:$UD$20,19,FALSE)&gt;3,HLOOKUP($A104,'Z-scores'!$C$2:$UD$20,19,FALSE)&lt;-3),"",'Total-corrected counts'!U104),"")</f>
        <v>8.2449889994488879E-2</v>
      </c>
      <c r="V104">
        <f t="shared" si="4"/>
        <v>1</v>
      </c>
      <c r="W104" s="10">
        <f>SUMIFS(Tabel132[Cluster],Tabel132[ID],A104)</f>
        <v>96</v>
      </c>
      <c r="X104">
        <f t="shared" si="5"/>
        <v>0.63206329526022142</v>
      </c>
      <c r="Y104">
        <f t="shared" si="6"/>
        <v>0.20512389396081768</v>
      </c>
      <c r="Z104">
        <f t="shared" si="7"/>
        <v>0.15677582749473579</v>
      </c>
    </row>
    <row r="105" spans="1:26" x14ac:dyDescent="0.25">
      <c r="A105">
        <v>107</v>
      </c>
      <c r="B105" t="s">
        <v>640</v>
      </c>
      <c r="C105">
        <v>1000</v>
      </c>
      <c r="D105">
        <v>500</v>
      </c>
      <c r="E105" t="str">
        <f>IFERROR(IF(OR(HLOOKUP($A105,'Z-scores'!$C$2:$UD$20,3,FALSE)&gt;3,HLOOKUP(A105,'Z-scores'!$C$2:$UD$20,3,FALSE)&lt;-3),"",'Total-corrected counts'!E105),"")</f>
        <v/>
      </c>
      <c r="F105" t="str">
        <f>IFERROR(IF(OR(HLOOKUP($A105,'Z-scores'!$C$2:$UD$20,4,FALSE)&gt;3,HLOOKUP($A105,'Z-scores'!$C$2:$UD$20,4,FALSE)&lt;-3),"",'Total-corrected counts'!F105),"")</f>
        <v/>
      </c>
      <c r="G105" t="str">
        <f>IFERROR(IF(OR(HLOOKUP($A105,'Z-scores'!$C$2:$UD$20,5,FALSE)&gt;3,HLOOKUP($A105,'Z-scores'!$C$2:$UD$20,5,FALSE)&lt;-3),"",'Total-corrected counts'!G105),"")</f>
        <v/>
      </c>
      <c r="H105" t="str">
        <f>IFERROR(IF(OR(HLOOKUP($A105,'Z-scores'!$C$2:$UD$20,6,FALSE)&gt;3,HLOOKUP($A105,'Z-scores'!$C$2:$UD$20,6,FALSE)&lt;-3),"",'Total-corrected counts'!H105),"")</f>
        <v/>
      </c>
      <c r="I105" t="str">
        <f>IFERROR(IF(OR(HLOOKUP($A105,'Z-scores'!$C$2:$UD$20,7,FALSE)&gt;3,HLOOKUP($A105,'Z-scores'!$C$2:$UD$20,7,FALSE)&lt;-3),"",'Total-corrected counts'!I105),"")</f>
        <v/>
      </c>
      <c r="J105" t="str">
        <f>IFERROR(IF(OR(HLOOKUP($A105,'Z-scores'!$C$2:$UD$20,8,FALSE)&gt;3,HLOOKUP($A105,'Z-scores'!$C$2:$UD$20,8,FALSE)&lt;-3),"",'Total-corrected counts'!J105),"")</f>
        <v/>
      </c>
      <c r="K105" t="str">
        <f>IFERROR(IF(OR(HLOOKUP($A105,'Z-scores'!$C$2:$UD$20,9,FALSE)&gt;3,HLOOKUP($A105,'Z-scores'!$C$2:$UD$20,9,FALSE)&lt;-3),"",'Total-corrected counts'!K105),"")</f>
        <v/>
      </c>
      <c r="L105" t="str">
        <f>IFERROR(IF(OR(HLOOKUP($A105,'Z-scores'!$C$2:$UD$20,10,FALSE)&gt;3,HLOOKUP($A105,'Z-scores'!$C$2:$UD$20,10,FALSE)&lt;-3),"",'Total-corrected counts'!L105),"")</f>
        <v/>
      </c>
      <c r="M105" t="str">
        <f>IFERROR(IF(OR(HLOOKUP($A105,'Z-scores'!$C$2:$UD$20,11,FALSE)&gt;3,HLOOKUP($A105,'Z-scores'!$C$2:$UD$20,11,FALSE)&lt;-3),"",'Total-corrected counts'!M105),"")</f>
        <v/>
      </c>
      <c r="N105" t="str">
        <f>IFERROR(IF(OR(HLOOKUP($A105,'Z-scores'!$C$2:$UD$20,12,FALSE)&gt;3,HLOOKUP($A105,'Z-scores'!$C$2:$UD$20,12,FALSE)&lt;-3),"",'Total-corrected counts'!N105),"")</f>
        <v/>
      </c>
      <c r="O105" t="str">
        <f>IFERROR(IF(OR(HLOOKUP($A105,'Z-scores'!$C$2:$UD$20,13,FALSE)&gt;3,HLOOKUP($A105,'Z-scores'!$C$2:$UD$20,13,FALSE)&lt;-3),"",'Total-corrected counts'!O105),"")</f>
        <v/>
      </c>
      <c r="P105" t="str">
        <f>IFERROR(IF(OR(HLOOKUP($A105,'Z-scores'!$C$2:$UD$20,14,FALSE)&gt;3,HLOOKUP($A105,'Z-scores'!$C$2:$UD$20,14,FALSE)&lt;-3),"",'Total-corrected counts'!P105),"")</f>
        <v/>
      </c>
      <c r="Q105" t="str">
        <f>IFERROR(IF(OR(HLOOKUP($A105,'Z-scores'!$C$2:$UD$20,15,FALSE)&gt;3,HLOOKUP($A105,'Z-scores'!$C$2:$UD$20,15,FALSE)&lt;-3),"",'Total-corrected counts'!Q105),"")</f>
        <v/>
      </c>
      <c r="R105" t="str">
        <f>IFERROR(IF(OR(HLOOKUP($A105,'Z-scores'!$C$2:$UD$20,16,FALSE)&gt;3,HLOOKUP($A105,'Z-scores'!$C$2:$UD$20,16,FALSE)&lt;-3),"",'Total-corrected counts'!R105),"")</f>
        <v/>
      </c>
      <c r="S105" t="str">
        <f>IFERROR(IF(OR(HLOOKUP($A105,'Z-scores'!$C$2:$UD$20,17,FALSE)&gt;3,HLOOKUP($A105,'Z-scores'!$C$2:$UD$20,17,FALSE)&lt;-3),"",'Total-corrected counts'!S105),"")</f>
        <v/>
      </c>
      <c r="T105" t="str">
        <f>IFERROR(IF(OR(HLOOKUP($A105,'Z-scores'!$C$2:$UD$20,18,FALSE)&gt;3,HLOOKUP($A105,'Z-scores'!$C$2:$UD$20,18,FALSE)&lt;-3),"",'Total-corrected counts'!T105),"")</f>
        <v/>
      </c>
      <c r="U105" t="str">
        <f>IFERROR(IF(OR(HLOOKUP($A105,'Z-scores'!$C$2:$UD$20,19,FALSE)&gt;3,HLOOKUP($A105,'Z-scores'!$C$2:$UD$20,19,FALSE)&lt;-3),"",'Total-corrected counts'!U105),"")</f>
        <v/>
      </c>
      <c r="V105">
        <f t="shared" si="4"/>
        <v>1</v>
      </c>
      <c r="W105" s="10">
        <f>SUMIFS(Tabel132[Cluster],Tabel132[ID],A105)</f>
        <v>2</v>
      </c>
      <c r="X105" t="str">
        <f t="shared" si="5"/>
        <v/>
      </c>
      <c r="Y105" t="str">
        <f t="shared" si="6"/>
        <v/>
      </c>
      <c r="Z105" t="str">
        <f t="shared" si="7"/>
        <v/>
      </c>
    </row>
    <row r="106" spans="1:26" x14ac:dyDescent="0.25">
      <c r="A106">
        <v>108</v>
      </c>
      <c r="B106" t="s">
        <v>641</v>
      </c>
      <c r="C106">
        <v>116200</v>
      </c>
      <c r="D106">
        <v>81</v>
      </c>
      <c r="E106" t="str">
        <f>IFERROR(IF(OR(HLOOKUP($A106,'Z-scores'!$C$2:$UD$20,3,FALSE)&gt;3,HLOOKUP(A106,'Z-scores'!$C$2:$UD$20,3,FALSE)&lt;-3),"",'Total-corrected counts'!E106),"")</f>
        <v/>
      </c>
      <c r="F106" t="str">
        <f>IFERROR(IF(OR(HLOOKUP($A106,'Z-scores'!$C$2:$UD$20,4,FALSE)&gt;3,HLOOKUP($A106,'Z-scores'!$C$2:$UD$20,4,FALSE)&lt;-3),"",'Total-corrected counts'!F106),"")</f>
        <v/>
      </c>
      <c r="G106" t="str">
        <f>IFERROR(IF(OR(HLOOKUP($A106,'Z-scores'!$C$2:$UD$20,5,FALSE)&gt;3,HLOOKUP($A106,'Z-scores'!$C$2:$UD$20,5,FALSE)&lt;-3),"",'Total-corrected counts'!G106),"")</f>
        <v/>
      </c>
      <c r="H106" t="str">
        <f>IFERROR(IF(OR(HLOOKUP($A106,'Z-scores'!$C$2:$UD$20,6,FALSE)&gt;3,HLOOKUP($A106,'Z-scores'!$C$2:$UD$20,6,FALSE)&lt;-3),"",'Total-corrected counts'!H106),"")</f>
        <v/>
      </c>
      <c r="I106" t="str">
        <f>IFERROR(IF(OR(HLOOKUP($A106,'Z-scores'!$C$2:$UD$20,7,FALSE)&gt;3,HLOOKUP($A106,'Z-scores'!$C$2:$UD$20,7,FALSE)&lt;-3),"",'Total-corrected counts'!I106),"")</f>
        <v/>
      </c>
      <c r="J106" t="str">
        <f>IFERROR(IF(OR(HLOOKUP($A106,'Z-scores'!$C$2:$UD$20,8,FALSE)&gt;3,HLOOKUP($A106,'Z-scores'!$C$2:$UD$20,8,FALSE)&lt;-3),"",'Total-corrected counts'!J106),"")</f>
        <v/>
      </c>
      <c r="K106" t="str">
        <f>IFERROR(IF(OR(HLOOKUP($A106,'Z-scores'!$C$2:$UD$20,9,FALSE)&gt;3,HLOOKUP($A106,'Z-scores'!$C$2:$UD$20,9,FALSE)&lt;-3),"",'Total-corrected counts'!K106),"")</f>
        <v/>
      </c>
      <c r="L106" t="str">
        <f>IFERROR(IF(OR(HLOOKUP($A106,'Z-scores'!$C$2:$UD$20,10,FALSE)&gt;3,HLOOKUP($A106,'Z-scores'!$C$2:$UD$20,10,FALSE)&lt;-3),"",'Total-corrected counts'!L106),"")</f>
        <v/>
      </c>
      <c r="M106" t="str">
        <f>IFERROR(IF(OR(HLOOKUP($A106,'Z-scores'!$C$2:$UD$20,11,FALSE)&gt;3,HLOOKUP($A106,'Z-scores'!$C$2:$UD$20,11,FALSE)&lt;-3),"",'Total-corrected counts'!M106),"")</f>
        <v/>
      </c>
      <c r="N106" t="str">
        <f>IFERROR(IF(OR(HLOOKUP($A106,'Z-scores'!$C$2:$UD$20,12,FALSE)&gt;3,HLOOKUP($A106,'Z-scores'!$C$2:$UD$20,12,FALSE)&lt;-3),"",'Total-corrected counts'!N106),"")</f>
        <v/>
      </c>
      <c r="O106" t="str">
        <f>IFERROR(IF(OR(HLOOKUP($A106,'Z-scores'!$C$2:$UD$20,13,FALSE)&gt;3,HLOOKUP($A106,'Z-scores'!$C$2:$UD$20,13,FALSE)&lt;-3),"",'Total-corrected counts'!O106),"")</f>
        <v/>
      </c>
      <c r="P106" t="str">
        <f>IFERROR(IF(OR(HLOOKUP($A106,'Z-scores'!$C$2:$UD$20,14,FALSE)&gt;3,HLOOKUP($A106,'Z-scores'!$C$2:$UD$20,14,FALSE)&lt;-3),"",'Total-corrected counts'!P106),"")</f>
        <v/>
      </c>
      <c r="Q106" t="str">
        <f>IFERROR(IF(OR(HLOOKUP($A106,'Z-scores'!$C$2:$UD$20,15,FALSE)&gt;3,HLOOKUP($A106,'Z-scores'!$C$2:$UD$20,15,FALSE)&lt;-3),"",'Total-corrected counts'!Q106),"")</f>
        <v/>
      </c>
      <c r="R106" t="str">
        <f>IFERROR(IF(OR(HLOOKUP($A106,'Z-scores'!$C$2:$UD$20,16,FALSE)&gt;3,HLOOKUP($A106,'Z-scores'!$C$2:$UD$20,16,FALSE)&lt;-3),"",'Total-corrected counts'!R106),"")</f>
        <v/>
      </c>
      <c r="S106" t="str">
        <f>IFERROR(IF(OR(HLOOKUP($A106,'Z-scores'!$C$2:$UD$20,17,FALSE)&gt;3,HLOOKUP($A106,'Z-scores'!$C$2:$UD$20,17,FALSE)&lt;-3),"",'Total-corrected counts'!S106),"")</f>
        <v/>
      </c>
      <c r="T106" t="str">
        <f>IFERROR(IF(OR(HLOOKUP($A106,'Z-scores'!$C$2:$UD$20,18,FALSE)&gt;3,HLOOKUP($A106,'Z-scores'!$C$2:$UD$20,18,FALSE)&lt;-3),"",'Total-corrected counts'!T106),"")</f>
        <v/>
      </c>
      <c r="U106" t="str">
        <f>IFERROR(IF(OR(HLOOKUP($A106,'Z-scores'!$C$2:$UD$20,19,FALSE)&gt;3,HLOOKUP($A106,'Z-scores'!$C$2:$UD$20,19,FALSE)&lt;-3),"",'Total-corrected counts'!U106),"")</f>
        <v/>
      </c>
      <c r="V106">
        <f t="shared" si="4"/>
        <v>1</v>
      </c>
      <c r="W106" s="10">
        <f>SUMIFS(Tabel132[Cluster],Tabel132[ID],A106)</f>
        <v>0</v>
      </c>
      <c r="X106" t="str">
        <f t="shared" si="5"/>
        <v/>
      </c>
      <c r="Y106" t="str">
        <f t="shared" si="6"/>
        <v/>
      </c>
      <c r="Z106" t="str">
        <f t="shared" si="7"/>
        <v/>
      </c>
    </row>
    <row r="107" spans="1:26" x14ac:dyDescent="0.25">
      <c r="A107">
        <v>109</v>
      </c>
      <c r="B107" t="s">
        <v>642</v>
      </c>
      <c r="C107">
        <v>108900</v>
      </c>
      <c r="D107">
        <v>760</v>
      </c>
      <c r="E107" t="str">
        <f>IFERROR(IF(OR(HLOOKUP($A107,'Z-scores'!$C$2:$UD$20,3,FALSE)&gt;3,HLOOKUP(A107,'Z-scores'!$C$2:$UD$20,3,FALSE)&lt;-3),"",'Total-corrected counts'!E107),"")</f>
        <v/>
      </c>
      <c r="F107" t="str">
        <f>IFERROR(IF(OR(HLOOKUP($A107,'Z-scores'!$C$2:$UD$20,4,FALSE)&gt;3,HLOOKUP($A107,'Z-scores'!$C$2:$UD$20,4,FALSE)&lt;-3),"",'Total-corrected counts'!F107),"")</f>
        <v/>
      </c>
      <c r="G107" t="str">
        <f>IFERROR(IF(OR(HLOOKUP($A107,'Z-scores'!$C$2:$UD$20,5,FALSE)&gt;3,HLOOKUP($A107,'Z-scores'!$C$2:$UD$20,5,FALSE)&lt;-3),"",'Total-corrected counts'!G107),"")</f>
        <v/>
      </c>
      <c r="H107" t="str">
        <f>IFERROR(IF(OR(HLOOKUP($A107,'Z-scores'!$C$2:$UD$20,6,FALSE)&gt;3,HLOOKUP($A107,'Z-scores'!$C$2:$UD$20,6,FALSE)&lt;-3),"",'Total-corrected counts'!H107),"")</f>
        <v/>
      </c>
      <c r="I107" t="str">
        <f>IFERROR(IF(OR(HLOOKUP($A107,'Z-scores'!$C$2:$UD$20,7,FALSE)&gt;3,HLOOKUP($A107,'Z-scores'!$C$2:$UD$20,7,FALSE)&lt;-3),"",'Total-corrected counts'!I107),"")</f>
        <v/>
      </c>
      <c r="J107" t="str">
        <f>IFERROR(IF(OR(HLOOKUP($A107,'Z-scores'!$C$2:$UD$20,8,FALSE)&gt;3,HLOOKUP($A107,'Z-scores'!$C$2:$UD$20,8,FALSE)&lt;-3),"",'Total-corrected counts'!J107),"")</f>
        <v/>
      </c>
      <c r="K107" t="str">
        <f>IFERROR(IF(OR(HLOOKUP($A107,'Z-scores'!$C$2:$UD$20,9,FALSE)&gt;3,HLOOKUP($A107,'Z-scores'!$C$2:$UD$20,9,FALSE)&lt;-3),"",'Total-corrected counts'!K107),"")</f>
        <v/>
      </c>
      <c r="L107" t="str">
        <f>IFERROR(IF(OR(HLOOKUP($A107,'Z-scores'!$C$2:$UD$20,10,FALSE)&gt;3,HLOOKUP($A107,'Z-scores'!$C$2:$UD$20,10,FALSE)&lt;-3),"",'Total-corrected counts'!L107),"")</f>
        <v/>
      </c>
      <c r="M107" t="str">
        <f>IFERROR(IF(OR(HLOOKUP($A107,'Z-scores'!$C$2:$UD$20,11,FALSE)&gt;3,HLOOKUP($A107,'Z-scores'!$C$2:$UD$20,11,FALSE)&lt;-3),"",'Total-corrected counts'!M107),"")</f>
        <v/>
      </c>
      <c r="N107" t="str">
        <f>IFERROR(IF(OR(HLOOKUP($A107,'Z-scores'!$C$2:$UD$20,12,FALSE)&gt;3,HLOOKUP($A107,'Z-scores'!$C$2:$UD$20,12,FALSE)&lt;-3),"",'Total-corrected counts'!N107),"")</f>
        <v/>
      </c>
      <c r="O107" t="str">
        <f>IFERROR(IF(OR(HLOOKUP($A107,'Z-scores'!$C$2:$UD$20,13,FALSE)&gt;3,HLOOKUP($A107,'Z-scores'!$C$2:$UD$20,13,FALSE)&lt;-3),"",'Total-corrected counts'!O107),"")</f>
        <v/>
      </c>
      <c r="P107" t="str">
        <f>IFERROR(IF(OR(HLOOKUP($A107,'Z-scores'!$C$2:$UD$20,14,FALSE)&gt;3,HLOOKUP($A107,'Z-scores'!$C$2:$UD$20,14,FALSE)&lt;-3),"",'Total-corrected counts'!P107),"")</f>
        <v/>
      </c>
      <c r="Q107" t="str">
        <f>IFERROR(IF(OR(HLOOKUP($A107,'Z-scores'!$C$2:$UD$20,15,FALSE)&gt;3,HLOOKUP($A107,'Z-scores'!$C$2:$UD$20,15,FALSE)&lt;-3),"",'Total-corrected counts'!Q107),"")</f>
        <v/>
      </c>
      <c r="R107" t="str">
        <f>IFERROR(IF(OR(HLOOKUP($A107,'Z-scores'!$C$2:$UD$20,16,FALSE)&gt;3,HLOOKUP($A107,'Z-scores'!$C$2:$UD$20,16,FALSE)&lt;-3),"",'Total-corrected counts'!R107),"")</f>
        <v/>
      </c>
      <c r="S107" t="str">
        <f>IFERROR(IF(OR(HLOOKUP($A107,'Z-scores'!$C$2:$UD$20,17,FALSE)&gt;3,HLOOKUP($A107,'Z-scores'!$C$2:$UD$20,17,FALSE)&lt;-3),"",'Total-corrected counts'!S107),"")</f>
        <v/>
      </c>
      <c r="T107" t="str">
        <f>IFERROR(IF(OR(HLOOKUP($A107,'Z-scores'!$C$2:$UD$20,18,FALSE)&gt;3,HLOOKUP($A107,'Z-scores'!$C$2:$UD$20,18,FALSE)&lt;-3),"",'Total-corrected counts'!T107),"")</f>
        <v/>
      </c>
      <c r="U107" t="str">
        <f>IFERROR(IF(OR(HLOOKUP($A107,'Z-scores'!$C$2:$UD$20,19,FALSE)&gt;3,HLOOKUP($A107,'Z-scores'!$C$2:$UD$20,19,FALSE)&lt;-3),"",'Total-corrected counts'!U107),"")</f>
        <v/>
      </c>
      <c r="V107">
        <f t="shared" si="4"/>
        <v>1</v>
      </c>
      <c r="W107" s="10">
        <f>SUMIFS(Tabel132[Cluster],Tabel132[ID],A107)</f>
        <v>0</v>
      </c>
      <c r="X107" t="str">
        <f t="shared" si="5"/>
        <v/>
      </c>
      <c r="Y107" t="str">
        <f t="shared" si="6"/>
        <v/>
      </c>
      <c r="Z107" t="str">
        <f t="shared" si="7"/>
        <v/>
      </c>
    </row>
    <row r="108" spans="1:26" x14ac:dyDescent="0.25">
      <c r="A108">
        <v>110</v>
      </c>
      <c r="B108" t="s">
        <v>643</v>
      </c>
      <c r="C108">
        <v>71500</v>
      </c>
      <c r="D108">
        <v>94</v>
      </c>
      <c r="E108" t="str">
        <f>IFERROR(IF(OR(HLOOKUP($A108,'Z-scores'!$C$2:$UD$20,3,FALSE)&gt;3,HLOOKUP(A108,'Z-scores'!$C$2:$UD$20,3,FALSE)&lt;-3),"",'Total-corrected counts'!E108),"")</f>
        <v/>
      </c>
      <c r="F108" t="str">
        <f>IFERROR(IF(OR(HLOOKUP($A108,'Z-scores'!$C$2:$UD$20,4,FALSE)&gt;3,HLOOKUP($A108,'Z-scores'!$C$2:$UD$20,4,FALSE)&lt;-3),"",'Total-corrected counts'!F108),"")</f>
        <v/>
      </c>
      <c r="G108" t="str">
        <f>IFERROR(IF(OR(HLOOKUP($A108,'Z-scores'!$C$2:$UD$20,5,FALSE)&gt;3,HLOOKUP($A108,'Z-scores'!$C$2:$UD$20,5,FALSE)&lt;-3),"",'Total-corrected counts'!G108),"")</f>
        <v/>
      </c>
      <c r="H108" t="str">
        <f>IFERROR(IF(OR(HLOOKUP($A108,'Z-scores'!$C$2:$UD$20,6,FALSE)&gt;3,HLOOKUP($A108,'Z-scores'!$C$2:$UD$20,6,FALSE)&lt;-3),"",'Total-corrected counts'!H108),"")</f>
        <v/>
      </c>
      <c r="I108" t="str">
        <f>IFERROR(IF(OR(HLOOKUP($A108,'Z-scores'!$C$2:$UD$20,7,FALSE)&gt;3,HLOOKUP($A108,'Z-scores'!$C$2:$UD$20,7,FALSE)&lt;-3),"",'Total-corrected counts'!I108),"")</f>
        <v/>
      </c>
      <c r="J108" t="str">
        <f>IFERROR(IF(OR(HLOOKUP($A108,'Z-scores'!$C$2:$UD$20,8,FALSE)&gt;3,HLOOKUP($A108,'Z-scores'!$C$2:$UD$20,8,FALSE)&lt;-3),"",'Total-corrected counts'!J108),"")</f>
        <v/>
      </c>
      <c r="K108" t="str">
        <f>IFERROR(IF(OR(HLOOKUP($A108,'Z-scores'!$C$2:$UD$20,9,FALSE)&gt;3,HLOOKUP($A108,'Z-scores'!$C$2:$UD$20,9,FALSE)&lt;-3),"",'Total-corrected counts'!K108),"")</f>
        <v/>
      </c>
      <c r="L108" t="str">
        <f>IFERROR(IF(OR(HLOOKUP($A108,'Z-scores'!$C$2:$UD$20,10,FALSE)&gt;3,HLOOKUP($A108,'Z-scores'!$C$2:$UD$20,10,FALSE)&lt;-3),"",'Total-corrected counts'!L108),"")</f>
        <v/>
      </c>
      <c r="M108" t="str">
        <f>IFERROR(IF(OR(HLOOKUP($A108,'Z-scores'!$C$2:$UD$20,11,FALSE)&gt;3,HLOOKUP($A108,'Z-scores'!$C$2:$UD$20,11,FALSE)&lt;-3),"",'Total-corrected counts'!M108),"")</f>
        <v/>
      </c>
      <c r="N108" t="str">
        <f>IFERROR(IF(OR(HLOOKUP($A108,'Z-scores'!$C$2:$UD$20,12,FALSE)&gt;3,HLOOKUP($A108,'Z-scores'!$C$2:$UD$20,12,FALSE)&lt;-3),"",'Total-corrected counts'!N108),"")</f>
        <v/>
      </c>
      <c r="O108" t="str">
        <f>IFERROR(IF(OR(HLOOKUP($A108,'Z-scores'!$C$2:$UD$20,13,FALSE)&gt;3,HLOOKUP($A108,'Z-scores'!$C$2:$UD$20,13,FALSE)&lt;-3),"",'Total-corrected counts'!O108),"")</f>
        <v/>
      </c>
      <c r="P108" t="str">
        <f>IFERROR(IF(OR(HLOOKUP($A108,'Z-scores'!$C$2:$UD$20,14,FALSE)&gt;3,HLOOKUP($A108,'Z-scores'!$C$2:$UD$20,14,FALSE)&lt;-3),"",'Total-corrected counts'!P108),"")</f>
        <v/>
      </c>
      <c r="Q108" t="str">
        <f>IFERROR(IF(OR(HLOOKUP($A108,'Z-scores'!$C$2:$UD$20,15,FALSE)&gt;3,HLOOKUP($A108,'Z-scores'!$C$2:$UD$20,15,FALSE)&lt;-3),"",'Total-corrected counts'!Q108),"")</f>
        <v/>
      </c>
      <c r="R108" t="str">
        <f>IFERROR(IF(OR(HLOOKUP($A108,'Z-scores'!$C$2:$UD$20,16,FALSE)&gt;3,HLOOKUP($A108,'Z-scores'!$C$2:$UD$20,16,FALSE)&lt;-3),"",'Total-corrected counts'!R108),"")</f>
        <v/>
      </c>
      <c r="S108" t="str">
        <f>IFERROR(IF(OR(HLOOKUP($A108,'Z-scores'!$C$2:$UD$20,17,FALSE)&gt;3,HLOOKUP($A108,'Z-scores'!$C$2:$UD$20,17,FALSE)&lt;-3),"",'Total-corrected counts'!S108),"")</f>
        <v/>
      </c>
      <c r="T108" t="str">
        <f>IFERROR(IF(OR(HLOOKUP($A108,'Z-scores'!$C$2:$UD$20,18,FALSE)&gt;3,HLOOKUP($A108,'Z-scores'!$C$2:$UD$20,18,FALSE)&lt;-3),"",'Total-corrected counts'!T108),"")</f>
        <v/>
      </c>
      <c r="U108" t="str">
        <f>IFERROR(IF(OR(HLOOKUP($A108,'Z-scores'!$C$2:$UD$20,19,FALSE)&gt;3,HLOOKUP($A108,'Z-scores'!$C$2:$UD$20,19,FALSE)&lt;-3),"",'Total-corrected counts'!U108),"")</f>
        <v/>
      </c>
      <c r="V108">
        <f t="shared" si="4"/>
        <v>1</v>
      </c>
      <c r="W108" s="10">
        <f>SUMIFS(Tabel132[Cluster],Tabel132[ID],A108)</f>
        <v>83</v>
      </c>
      <c r="X108" t="str">
        <f t="shared" si="5"/>
        <v/>
      </c>
      <c r="Y108" t="str">
        <f t="shared" si="6"/>
        <v/>
      </c>
      <c r="Z108" t="str">
        <f t="shared" si="7"/>
        <v/>
      </c>
    </row>
    <row r="109" spans="1:26" x14ac:dyDescent="0.25">
      <c r="A109">
        <v>111</v>
      </c>
      <c r="B109" t="s">
        <v>644</v>
      </c>
      <c r="C109">
        <v>24000</v>
      </c>
      <c r="D109">
        <v>95</v>
      </c>
      <c r="E109" t="str">
        <f>IFERROR(IF(OR(HLOOKUP($A109,'Z-scores'!$C$2:$UD$20,3,FALSE)&gt;3,HLOOKUP(A109,'Z-scores'!$C$2:$UD$20,3,FALSE)&lt;-3),"",'Total-corrected counts'!E109),"")</f>
        <v/>
      </c>
      <c r="F109" t="str">
        <f>IFERROR(IF(OR(HLOOKUP($A109,'Z-scores'!$C$2:$UD$20,4,FALSE)&gt;3,HLOOKUP($A109,'Z-scores'!$C$2:$UD$20,4,FALSE)&lt;-3),"",'Total-corrected counts'!F109),"")</f>
        <v/>
      </c>
      <c r="G109" t="str">
        <f>IFERROR(IF(OR(HLOOKUP($A109,'Z-scores'!$C$2:$UD$20,5,FALSE)&gt;3,HLOOKUP($A109,'Z-scores'!$C$2:$UD$20,5,FALSE)&lt;-3),"",'Total-corrected counts'!G109),"")</f>
        <v/>
      </c>
      <c r="H109" t="str">
        <f>IFERROR(IF(OR(HLOOKUP($A109,'Z-scores'!$C$2:$UD$20,6,FALSE)&gt;3,HLOOKUP($A109,'Z-scores'!$C$2:$UD$20,6,FALSE)&lt;-3),"",'Total-corrected counts'!H109),"")</f>
        <v/>
      </c>
      <c r="I109" t="str">
        <f>IFERROR(IF(OR(HLOOKUP($A109,'Z-scores'!$C$2:$UD$20,7,FALSE)&gt;3,HLOOKUP($A109,'Z-scores'!$C$2:$UD$20,7,FALSE)&lt;-3),"",'Total-corrected counts'!I109),"")</f>
        <v/>
      </c>
      <c r="J109" t="str">
        <f>IFERROR(IF(OR(HLOOKUP($A109,'Z-scores'!$C$2:$UD$20,8,FALSE)&gt;3,HLOOKUP($A109,'Z-scores'!$C$2:$UD$20,8,FALSE)&lt;-3),"",'Total-corrected counts'!J109),"")</f>
        <v/>
      </c>
      <c r="K109" t="str">
        <f>IFERROR(IF(OR(HLOOKUP($A109,'Z-scores'!$C$2:$UD$20,9,FALSE)&gt;3,HLOOKUP($A109,'Z-scores'!$C$2:$UD$20,9,FALSE)&lt;-3),"",'Total-corrected counts'!K109),"")</f>
        <v/>
      </c>
      <c r="L109" t="str">
        <f>IFERROR(IF(OR(HLOOKUP($A109,'Z-scores'!$C$2:$UD$20,10,FALSE)&gt;3,HLOOKUP($A109,'Z-scores'!$C$2:$UD$20,10,FALSE)&lt;-3),"",'Total-corrected counts'!L109),"")</f>
        <v/>
      </c>
      <c r="M109" t="str">
        <f>IFERROR(IF(OR(HLOOKUP($A109,'Z-scores'!$C$2:$UD$20,11,FALSE)&gt;3,HLOOKUP($A109,'Z-scores'!$C$2:$UD$20,11,FALSE)&lt;-3),"",'Total-corrected counts'!M109),"")</f>
        <v/>
      </c>
      <c r="N109" t="str">
        <f>IFERROR(IF(OR(HLOOKUP($A109,'Z-scores'!$C$2:$UD$20,12,FALSE)&gt;3,HLOOKUP($A109,'Z-scores'!$C$2:$UD$20,12,FALSE)&lt;-3),"",'Total-corrected counts'!N109),"")</f>
        <v/>
      </c>
      <c r="O109" t="str">
        <f>IFERROR(IF(OR(HLOOKUP($A109,'Z-scores'!$C$2:$UD$20,13,FALSE)&gt;3,HLOOKUP($A109,'Z-scores'!$C$2:$UD$20,13,FALSE)&lt;-3),"",'Total-corrected counts'!O109),"")</f>
        <v/>
      </c>
      <c r="P109" t="str">
        <f>IFERROR(IF(OR(HLOOKUP($A109,'Z-scores'!$C$2:$UD$20,14,FALSE)&gt;3,HLOOKUP($A109,'Z-scores'!$C$2:$UD$20,14,FALSE)&lt;-3),"",'Total-corrected counts'!P109),"")</f>
        <v/>
      </c>
      <c r="Q109" t="str">
        <f>IFERROR(IF(OR(HLOOKUP($A109,'Z-scores'!$C$2:$UD$20,15,FALSE)&gt;3,HLOOKUP($A109,'Z-scores'!$C$2:$UD$20,15,FALSE)&lt;-3),"",'Total-corrected counts'!Q109),"")</f>
        <v/>
      </c>
      <c r="R109" t="str">
        <f>IFERROR(IF(OR(HLOOKUP($A109,'Z-scores'!$C$2:$UD$20,16,FALSE)&gt;3,HLOOKUP($A109,'Z-scores'!$C$2:$UD$20,16,FALSE)&lt;-3),"",'Total-corrected counts'!R109),"")</f>
        <v/>
      </c>
      <c r="S109" t="str">
        <f>IFERROR(IF(OR(HLOOKUP($A109,'Z-scores'!$C$2:$UD$20,17,FALSE)&gt;3,HLOOKUP($A109,'Z-scores'!$C$2:$UD$20,17,FALSE)&lt;-3),"",'Total-corrected counts'!S109),"")</f>
        <v/>
      </c>
      <c r="T109" t="str">
        <f>IFERROR(IF(OR(HLOOKUP($A109,'Z-scores'!$C$2:$UD$20,18,FALSE)&gt;3,HLOOKUP($A109,'Z-scores'!$C$2:$UD$20,18,FALSE)&lt;-3),"",'Total-corrected counts'!T109),"")</f>
        <v/>
      </c>
      <c r="U109" t="str">
        <f>IFERROR(IF(OR(HLOOKUP($A109,'Z-scores'!$C$2:$UD$20,19,FALSE)&gt;3,HLOOKUP($A109,'Z-scores'!$C$2:$UD$20,19,FALSE)&lt;-3),"",'Total-corrected counts'!U109),"")</f>
        <v/>
      </c>
      <c r="V109">
        <f t="shared" si="4"/>
        <v>1</v>
      </c>
      <c r="W109" s="10">
        <f>SUMIFS(Tabel132[Cluster],Tabel132[ID],A109)</f>
        <v>31</v>
      </c>
      <c r="X109" t="str">
        <f t="shared" si="5"/>
        <v/>
      </c>
      <c r="Y109" t="str">
        <f t="shared" si="6"/>
        <v/>
      </c>
      <c r="Z109" t="str">
        <f t="shared" si="7"/>
        <v/>
      </c>
    </row>
    <row r="110" spans="1:26" x14ac:dyDescent="0.25">
      <c r="A110">
        <v>112</v>
      </c>
      <c r="B110" t="s">
        <v>645</v>
      </c>
      <c r="C110">
        <v>89800</v>
      </c>
      <c r="D110">
        <v>607</v>
      </c>
      <c r="E110" t="str">
        <f>IFERROR(IF(OR(HLOOKUP($A110,'Z-scores'!$C$2:$UD$20,3,FALSE)&gt;3,HLOOKUP(A110,'Z-scores'!$C$2:$UD$20,3,FALSE)&lt;-3),"",'Total-corrected counts'!E110),"")</f>
        <v/>
      </c>
      <c r="F110" t="str">
        <f>IFERROR(IF(OR(HLOOKUP($A110,'Z-scores'!$C$2:$UD$20,4,FALSE)&gt;3,HLOOKUP($A110,'Z-scores'!$C$2:$UD$20,4,FALSE)&lt;-3),"",'Total-corrected counts'!F110),"")</f>
        <v/>
      </c>
      <c r="G110" t="str">
        <f>IFERROR(IF(OR(HLOOKUP($A110,'Z-scores'!$C$2:$UD$20,5,FALSE)&gt;3,HLOOKUP($A110,'Z-scores'!$C$2:$UD$20,5,FALSE)&lt;-3),"",'Total-corrected counts'!G110),"")</f>
        <v/>
      </c>
      <c r="H110" t="str">
        <f>IFERROR(IF(OR(HLOOKUP($A110,'Z-scores'!$C$2:$UD$20,6,FALSE)&gt;3,HLOOKUP($A110,'Z-scores'!$C$2:$UD$20,6,FALSE)&lt;-3),"",'Total-corrected counts'!H110),"")</f>
        <v/>
      </c>
      <c r="I110" t="str">
        <f>IFERROR(IF(OR(HLOOKUP($A110,'Z-scores'!$C$2:$UD$20,7,FALSE)&gt;3,HLOOKUP($A110,'Z-scores'!$C$2:$UD$20,7,FALSE)&lt;-3),"",'Total-corrected counts'!I110),"")</f>
        <v/>
      </c>
      <c r="J110" t="str">
        <f>IFERROR(IF(OR(HLOOKUP($A110,'Z-scores'!$C$2:$UD$20,8,FALSE)&gt;3,HLOOKUP($A110,'Z-scores'!$C$2:$UD$20,8,FALSE)&lt;-3),"",'Total-corrected counts'!J110),"")</f>
        <v/>
      </c>
      <c r="K110" t="str">
        <f>IFERROR(IF(OR(HLOOKUP($A110,'Z-scores'!$C$2:$UD$20,9,FALSE)&gt;3,HLOOKUP($A110,'Z-scores'!$C$2:$UD$20,9,FALSE)&lt;-3),"",'Total-corrected counts'!K110),"")</f>
        <v/>
      </c>
      <c r="L110" t="str">
        <f>IFERROR(IF(OR(HLOOKUP($A110,'Z-scores'!$C$2:$UD$20,10,FALSE)&gt;3,HLOOKUP($A110,'Z-scores'!$C$2:$UD$20,10,FALSE)&lt;-3),"",'Total-corrected counts'!L110),"")</f>
        <v/>
      </c>
      <c r="M110" t="str">
        <f>IFERROR(IF(OR(HLOOKUP($A110,'Z-scores'!$C$2:$UD$20,11,FALSE)&gt;3,HLOOKUP($A110,'Z-scores'!$C$2:$UD$20,11,FALSE)&lt;-3),"",'Total-corrected counts'!M110),"")</f>
        <v/>
      </c>
      <c r="N110" t="str">
        <f>IFERROR(IF(OR(HLOOKUP($A110,'Z-scores'!$C$2:$UD$20,12,FALSE)&gt;3,HLOOKUP($A110,'Z-scores'!$C$2:$UD$20,12,FALSE)&lt;-3),"",'Total-corrected counts'!N110),"")</f>
        <v/>
      </c>
      <c r="O110" t="str">
        <f>IFERROR(IF(OR(HLOOKUP($A110,'Z-scores'!$C$2:$UD$20,13,FALSE)&gt;3,HLOOKUP($A110,'Z-scores'!$C$2:$UD$20,13,FALSE)&lt;-3),"",'Total-corrected counts'!O110),"")</f>
        <v/>
      </c>
      <c r="P110" t="str">
        <f>IFERROR(IF(OR(HLOOKUP($A110,'Z-scores'!$C$2:$UD$20,14,FALSE)&gt;3,HLOOKUP($A110,'Z-scores'!$C$2:$UD$20,14,FALSE)&lt;-3),"",'Total-corrected counts'!P110),"")</f>
        <v/>
      </c>
      <c r="Q110" t="str">
        <f>IFERROR(IF(OR(HLOOKUP($A110,'Z-scores'!$C$2:$UD$20,15,FALSE)&gt;3,HLOOKUP($A110,'Z-scores'!$C$2:$UD$20,15,FALSE)&lt;-3),"",'Total-corrected counts'!Q110),"")</f>
        <v/>
      </c>
      <c r="R110" t="str">
        <f>IFERROR(IF(OR(HLOOKUP($A110,'Z-scores'!$C$2:$UD$20,16,FALSE)&gt;3,HLOOKUP($A110,'Z-scores'!$C$2:$UD$20,16,FALSE)&lt;-3),"",'Total-corrected counts'!R110),"")</f>
        <v/>
      </c>
      <c r="S110" t="str">
        <f>IFERROR(IF(OR(HLOOKUP($A110,'Z-scores'!$C$2:$UD$20,17,FALSE)&gt;3,HLOOKUP($A110,'Z-scores'!$C$2:$UD$20,17,FALSE)&lt;-3),"",'Total-corrected counts'!S110),"")</f>
        <v/>
      </c>
      <c r="T110" t="str">
        <f>IFERROR(IF(OR(HLOOKUP($A110,'Z-scores'!$C$2:$UD$20,18,FALSE)&gt;3,HLOOKUP($A110,'Z-scores'!$C$2:$UD$20,18,FALSE)&lt;-3),"",'Total-corrected counts'!T110),"")</f>
        <v/>
      </c>
      <c r="U110" t="str">
        <f>IFERROR(IF(OR(HLOOKUP($A110,'Z-scores'!$C$2:$UD$20,19,FALSE)&gt;3,HLOOKUP($A110,'Z-scores'!$C$2:$UD$20,19,FALSE)&lt;-3),"",'Total-corrected counts'!U110),"")</f>
        <v/>
      </c>
      <c r="V110">
        <f t="shared" si="4"/>
        <v>1</v>
      </c>
      <c r="W110" s="10">
        <f>SUMIFS(Tabel132[Cluster],Tabel132[ID],A110)</f>
        <v>96</v>
      </c>
      <c r="X110" t="str">
        <f t="shared" si="5"/>
        <v/>
      </c>
      <c r="Y110" t="str">
        <f t="shared" si="6"/>
        <v/>
      </c>
      <c r="Z110" t="str">
        <f t="shared" si="7"/>
        <v/>
      </c>
    </row>
    <row r="111" spans="1:26" x14ac:dyDescent="0.25">
      <c r="A111">
        <v>113</v>
      </c>
      <c r="B111" t="s">
        <v>68</v>
      </c>
      <c r="C111">
        <v>5100</v>
      </c>
      <c r="D111">
        <v>337</v>
      </c>
      <c r="E111">
        <f>IFERROR(IF(OR(HLOOKUP($A111,'Z-scores'!$C$2:$UD$20,3,FALSE)&gt;3,HLOOKUP(A111,'Z-scores'!$C$2:$UD$20,3,FALSE)&lt;-3),"",'Total-corrected counts'!E111),"")</f>
        <v>2.852160581683862</v>
      </c>
      <c r="F111">
        <f>IFERROR(IF(OR(HLOOKUP($A111,'Z-scores'!$C$2:$UD$20,4,FALSE)&gt;3,HLOOKUP($A111,'Z-scores'!$C$2:$UD$20,4,FALSE)&lt;-3),"",'Total-corrected counts'!F111),"")</f>
        <v>0</v>
      </c>
      <c r="G111">
        <f>IFERROR(IF(OR(HLOOKUP($A111,'Z-scores'!$C$2:$UD$20,5,FALSE)&gt;3,HLOOKUP($A111,'Z-scores'!$C$2:$UD$20,5,FALSE)&lt;-3),"",'Total-corrected counts'!G111),"")</f>
        <v>8.914505360790681</v>
      </c>
      <c r="H111">
        <f>IFERROR(IF(OR(HLOOKUP($A111,'Z-scores'!$C$2:$UD$20,6,FALSE)&gt;3,HLOOKUP($A111,'Z-scores'!$C$2:$UD$20,6,FALSE)&lt;-3),"",'Total-corrected counts'!H111),"")</f>
        <v>27.453561738404481</v>
      </c>
      <c r="I111">
        <f>IFERROR(IF(OR(HLOOKUP($A111,'Z-scores'!$C$2:$UD$20,7,FALSE)&gt;3,HLOOKUP($A111,'Z-scores'!$C$2:$UD$20,7,FALSE)&lt;-3),"",'Total-corrected counts'!I111),"")</f>
        <v>45.985857609461917</v>
      </c>
      <c r="J111">
        <f>IFERROR(IF(OR(HLOOKUP($A111,'Z-scores'!$C$2:$UD$20,8,FALSE)&gt;3,HLOOKUP($A111,'Z-scores'!$C$2:$UD$20,8,FALSE)&lt;-3),"",'Total-corrected counts'!J111),"")</f>
        <v>5.9612915441372252</v>
      </c>
      <c r="K111">
        <f>IFERROR(IF(OR(HLOOKUP($A111,'Z-scores'!$C$2:$UD$20,9,FALSE)&gt;3,HLOOKUP($A111,'Z-scores'!$C$2:$UD$20,9,FALSE)&lt;-3),"",'Total-corrected counts'!K111),"")</f>
        <v>24.670271475556049</v>
      </c>
      <c r="L111">
        <f>IFERROR(IF(OR(HLOOKUP($A111,'Z-scores'!$C$2:$UD$20,10,FALSE)&gt;3,HLOOKUP($A111,'Z-scores'!$C$2:$UD$20,10,FALSE)&lt;-3),"",'Total-corrected counts'!L111),"")</f>
        <v>1.7815659082370081</v>
      </c>
      <c r="M111">
        <f>IFERROR(IF(OR(HLOOKUP($A111,'Z-scores'!$C$2:$UD$20,11,FALSE)&gt;3,HLOOKUP($A111,'Z-scores'!$C$2:$UD$20,11,FALSE)&lt;-3),"",'Total-corrected counts'!M111),"")</f>
        <v>9.5839019935437673</v>
      </c>
      <c r="N111">
        <f>IFERROR(IF(OR(HLOOKUP($A111,'Z-scores'!$C$2:$UD$20,12,FALSE)&gt;3,HLOOKUP($A111,'Z-scores'!$C$2:$UD$20,12,FALSE)&lt;-3),"",'Total-corrected counts'!N111),"")</f>
        <v>17.567702553227758</v>
      </c>
      <c r="O111">
        <f>IFERROR(IF(OR(HLOOKUP($A111,'Z-scores'!$C$2:$UD$20,13,FALSE)&gt;3,HLOOKUP($A111,'Z-scores'!$C$2:$UD$20,13,FALSE)&lt;-3),"",'Total-corrected counts'!O111),"")</f>
        <v>24.264109276663682</v>
      </c>
      <c r="P111">
        <f>IFERROR(IF(OR(HLOOKUP($A111,'Z-scores'!$C$2:$UD$20,14,FALSE)&gt;3,HLOOKUP($A111,'Z-scores'!$C$2:$UD$20,14,FALSE)&lt;-3),"",'Total-corrected counts'!P111),"")</f>
        <v>50.148535225991075</v>
      </c>
      <c r="Q111">
        <f>IFERROR(IF(OR(HLOOKUP($A111,'Z-scores'!$C$2:$UD$20,15,FALSE)&gt;3,HLOOKUP($A111,'Z-scores'!$C$2:$UD$20,15,FALSE)&lt;-3),"",'Total-corrected counts'!Q111),"")</f>
        <v>66.443822109196432</v>
      </c>
      <c r="R111">
        <f>IFERROR(IF(OR(HLOOKUP($A111,'Z-scores'!$C$2:$UD$20,16,FALSE)&gt;3,HLOOKUP($A111,'Z-scores'!$C$2:$UD$20,16,FALSE)&lt;-3),"",'Total-corrected counts'!R111),"")</f>
        <v>23.42871911381982</v>
      </c>
      <c r="S111">
        <f>IFERROR(IF(OR(HLOOKUP($A111,'Z-scores'!$C$2:$UD$20,17,FALSE)&gt;3,HLOOKUP($A111,'Z-scores'!$C$2:$UD$20,17,FALSE)&lt;-3),"",'Total-corrected counts'!S111),"")</f>
        <v>39.220731562999077</v>
      </c>
      <c r="T111">
        <f>IFERROR(IF(OR(HLOOKUP($A111,'Z-scores'!$C$2:$UD$20,18,FALSE)&gt;3,HLOOKUP($A111,'Z-scores'!$C$2:$UD$20,18,FALSE)&lt;-3),"",'Total-corrected counts'!T111),"")</f>
        <v>37.869220605392066</v>
      </c>
      <c r="U111">
        <f>IFERROR(IF(OR(HLOOKUP($A111,'Z-scores'!$C$2:$UD$20,19,FALSE)&gt;3,HLOOKUP($A111,'Z-scores'!$C$2:$UD$20,19,FALSE)&lt;-3),"",'Total-corrected counts'!U111),"")</f>
        <v>26.804893183997777</v>
      </c>
      <c r="V111">
        <f t="shared" si="4"/>
        <v>1</v>
      </c>
      <c r="W111" s="10">
        <f>SUMIFS(Tabel132[Cluster],Tabel132[ID],A111)</f>
        <v>7</v>
      </c>
      <c r="X111">
        <f t="shared" si="5"/>
        <v>1.3282206054284176E-2</v>
      </c>
      <c r="Y111">
        <f t="shared" si="6"/>
        <v>14.133679579090554</v>
      </c>
      <c r="Z111">
        <f t="shared" si="7"/>
        <v>35.718466703910956</v>
      </c>
    </row>
    <row r="112" spans="1:26" x14ac:dyDescent="0.25">
      <c r="A112">
        <v>114</v>
      </c>
      <c r="B112" t="s">
        <v>69</v>
      </c>
      <c r="C112">
        <v>86900</v>
      </c>
      <c r="D112">
        <v>398</v>
      </c>
      <c r="E112" t="str">
        <f>IFERROR(IF(OR(HLOOKUP($A112,'Z-scores'!$C$2:$UD$20,3,FALSE)&gt;3,HLOOKUP(A112,'Z-scores'!$C$2:$UD$20,3,FALSE)&lt;-3),"",'Total-corrected counts'!E112),"")</f>
        <v/>
      </c>
      <c r="F112">
        <f>IFERROR(IF(OR(HLOOKUP($A112,'Z-scores'!$C$2:$UD$20,4,FALSE)&gt;3,HLOOKUP($A112,'Z-scores'!$C$2:$UD$20,4,FALSE)&lt;-3),"",'Total-corrected counts'!F112),"")</f>
        <v>7.3580801070982096</v>
      </c>
      <c r="G112">
        <f>IFERROR(IF(OR(HLOOKUP($A112,'Z-scores'!$C$2:$UD$20,5,FALSE)&gt;3,HLOOKUP($A112,'Z-scores'!$C$2:$UD$20,5,FALSE)&lt;-3),"",'Total-corrected counts'!G112),"")</f>
        <v>5.1774641304479205</v>
      </c>
      <c r="H112">
        <f>IFERROR(IF(OR(HLOOKUP($A112,'Z-scores'!$C$2:$UD$20,6,FALSE)&gt;3,HLOOKUP($A112,'Z-scores'!$C$2:$UD$20,6,FALSE)&lt;-3),"",'Total-corrected counts'!H112),"")</f>
        <v>5.3189967059914096</v>
      </c>
      <c r="I112">
        <f>IFERROR(IF(OR(HLOOKUP($A112,'Z-scores'!$C$2:$UD$20,7,FALSE)&gt;3,HLOOKUP($A112,'Z-scores'!$C$2:$UD$20,7,FALSE)&lt;-3),"",'Total-corrected counts'!I112),"")</f>
        <v>4.7777514399440957</v>
      </c>
      <c r="J112">
        <f>IFERROR(IF(OR(HLOOKUP($A112,'Z-scores'!$C$2:$UD$20,8,FALSE)&gt;3,HLOOKUP($A112,'Z-scores'!$C$2:$UD$20,8,FALSE)&lt;-3),"",'Total-corrected counts'!J112),"")</f>
        <v>0</v>
      </c>
      <c r="K112">
        <f>IFERROR(IF(OR(HLOOKUP($A112,'Z-scores'!$C$2:$UD$20,9,FALSE)&gt;3,HLOOKUP($A112,'Z-scores'!$C$2:$UD$20,9,FALSE)&lt;-3),"",'Total-corrected counts'!K112),"")</f>
        <v>0</v>
      </c>
      <c r="L112">
        <f>IFERROR(IF(OR(HLOOKUP($A112,'Z-scores'!$C$2:$UD$20,10,FALSE)&gt;3,HLOOKUP($A112,'Z-scores'!$C$2:$UD$20,10,FALSE)&lt;-3),"",'Total-corrected counts'!L112),"")</f>
        <v>0</v>
      </c>
      <c r="M112">
        <f>IFERROR(IF(OR(HLOOKUP($A112,'Z-scores'!$C$2:$UD$20,11,FALSE)&gt;3,HLOOKUP($A112,'Z-scores'!$C$2:$UD$20,11,FALSE)&lt;-3),"",'Total-corrected counts'!M112),"")</f>
        <v>0</v>
      </c>
      <c r="N112">
        <f>IFERROR(IF(OR(HLOOKUP($A112,'Z-scores'!$C$2:$UD$20,12,FALSE)&gt;3,HLOOKUP($A112,'Z-scores'!$C$2:$UD$20,12,FALSE)&lt;-3),"",'Total-corrected counts'!N112),"")</f>
        <v>3.6656656344763186E-2</v>
      </c>
      <c r="O112">
        <f>IFERROR(IF(OR(HLOOKUP($A112,'Z-scores'!$C$2:$UD$20,13,FALSE)&gt;3,HLOOKUP($A112,'Z-scores'!$C$2:$UD$20,13,FALSE)&lt;-3),"",'Total-corrected counts'!O112),"")</f>
        <v>1.9014177172420221</v>
      </c>
      <c r="P112">
        <f>IFERROR(IF(OR(HLOOKUP($A112,'Z-scores'!$C$2:$UD$20,14,FALSE)&gt;3,HLOOKUP($A112,'Z-scores'!$C$2:$UD$20,14,FALSE)&lt;-3),"",'Total-corrected counts'!P112),"")</f>
        <v>0</v>
      </c>
      <c r="Q112">
        <f>IFERROR(IF(OR(HLOOKUP($A112,'Z-scores'!$C$2:$UD$20,15,FALSE)&gt;3,HLOOKUP($A112,'Z-scores'!$C$2:$UD$20,15,FALSE)&lt;-3),"",'Total-corrected counts'!Q112),"")</f>
        <v>1.1798800227785102</v>
      </c>
      <c r="R112">
        <f>IFERROR(IF(OR(HLOOKUP($A112,'Z-scores'!$C$2:$UD$20,16,FALSE)&gt;3,HLOOKUP($A112,'Z-scores'!$C$2:$UD$20,16,FALSE)&lt;-3),"",'Total-corrected counts'!R112),"")</f>
        <v>0</v>
      </c>
      <c r="S112">
        <f>IFERROR(IF(OR(HLOOKUP($A112,'Z-scores'!$C$2:$UD$20,17,FALSE)&gt;3,HLOOKUP($A112,'Z-scores'!$C$2:$UD$20,17,FALSE)&lt;-3),"",'Total-corrected counts'!S112),"")</f>
        <v>3.4416531226216494</v>
      </c>
      <c r="T112">
        <f>IFERROR(IF(OR(HLOOKUP($A112,'Z-scores'!$C$2:$UD$20,18,FALSE)&gt;3,HLOOKUP($A112,'Z-scores'!$C$2:$UD$20,18,FALSE)&lt;-3),"",'Total-corrected counts'!T112),"")</f>
        <v>0</v>
      </c>
      <c r="U112">
        <f>IFERROR(IF(OR(HLOOKUP($A112,'Z-scores'!$C$2:$UD$20,19,FALSE)&gt;3,HLOOKUP($A112,'Z-scores'!$C$2:$UD$20,19,FALSE)&lt;-3),"",'Total-corrected counts'!U112),"")</f>
        <v>2.3259547914234755</v>
      </c>
      <c r="V112">
        <f t="shared" si="4"/>
        <v>1</v>
      </c>
      <c r="W112" s="10">
        <f>SUMIFS(Tabel132[Cluster],Tabel132[ID],A112)</f>
        <v>93</v>
      </c>
      <c r="X112">
        <f t="shared" si="5"/>
        <v>0.17358825322123408</v>
      </c>
      <c r="Y112">
        <f t="shared" si="6"/>
        <v>2.8290365479352042</v>
      </c>
      <c r="Z112">
        <f t="shared" si="7"/>
        <v>1.1106952888013026</v>
      </c>
    </row>
    <row r="113" spans="1:26" x14ac:dyDescent="0.25">
      <c r="A113">
        <v>115</v>
      </c>
      <c r="B113" t="s">
        <v>70</v>
      </c>
      <c r="C113">
        <v>83000</v>
      </c>
      <c r="D113">
        <v>323</v>
      </c>
      <c r="E113">
        <f>IFERROR(IF(OR(HLOOKUP($A113,'Z-scores'!$C$2:$UD$20,3,FALSE)&gt;3,HLOOKUP(A113,'Z-scores'!$C$2:$UD$20,3,FALSE)&lt;-3),"",'Total-corrected counts'!E113),"")</f>
        <v>0</v>
      </c>
      <c r="F113">
        <f>IFERROR(IF(OR(HLOOKUP($A113,'Z-scores'!$C$2:$UD$20,4,FALSE)&gt;3,HLOOKUP($A113,'Z-scores'!$C$2:$UD$20,4,FALSE)&lt;-3),"",'Total-corrected counts'!F113),"")</f>
        <v>0</v>
      </c>
      <c r="G113">
        <f>IFERROR(IF(OR(HLOOKUP($A113,'Z-scores'!$C$2:$UD$20,5,FALSE)&gt;3,HLOOKUP($A113,'Z-scores'!$C$2:$UD$20,5,FALSE)&lt;-3),"",'Total-corrected counts'!G113),"")</f>
        <v>0.15109331119984204</v>
      </c>
      <c r="H113">
        <f>IFERROR(IF(OR(HLOOKUP($A113,'Z-scores'!$C$2:$UD$20,6,FALSE)&gt;3,HLOOKUP($A113,'Z-scores'!$C$2:$UD$20,6,FALSE)&lt;-3),"",'Total-corrected counts'!H113),"")</f>
        <v>0</v>
      </c>
      <c r="I113">
        <f>IFERROR(IF(OR(HLOOKUP($A113,'Z-scores'!$C$2:$UD$20,7,FALSE)&gt;3,HLOOKUP($A113,'Z-scores'!$C$2:$UD$20,7,FALSE)&lt;-3),"",'Total-corrected counts'!I113),"")</f>
        <v>0</v>
      </c>
      <c r="J113">
        <f>IFERROR(IF(OR(HLOOKUP($A113,'Z-scores'!$C$2:$UD$20,8,FALSE)&gt;3,HLOOKUP($A113,'Z-scores'!$C$2:$UD$20,8,FALSE)&lt;-3),"",'Total-corrected counts'!J113),"")</f>
        <v>0.19229972723023306</v>
      </c>
      <c r="K113">
        <f>IFERROR(IF(OR(HLOOKUP($A113,'Z-scores'!$C$2:$UD$20,9,FALSE)&gt;3,HLOOKUP($A113,'Z-scores'!$C$2:$UD$20,9,FALSE)&lt;-3),"",'Total-corrected counts'!K113),"")</f>
        <v>4.4595573889291487E-3</v>
      </c>
      <c r="L113">
        <f>IFERROR(IF(OR(HLOOKUP($A113,'Z-scores'!$C$2:$UD$20,10,FALSE)&gt;3,HLOOKUP($A113,'Z-scores'!$C$2:$UD$20,10,FALSE)&lt;-3),"",'Total-corrected counts'!L113),"")</f>
        <v>0</v>
      </c>
      <c r="M113">
        <f>IFERROR(IF(OR(HLOOKUP($A113,'Z-scores'!$C$2:$UD$20,11,FALSE)&gt;3,HLOOKUP($A113,'Z-scores'!$C$2:$UD$20,11,FALSE)&lt;-3),"",'Total-corrected counts'!M113),"")</f>
        <v>0</v>
      </c>
      <c r="N113">
        <f>IFERROR(IF(OR(HLOOKUP($A113,'Z-scores'!$C$2:$UD$20,12,FALSE)&gt;3,HLOOKUP($A113,'Z-scores'!$C$2:$UD$20,12,FALSE)&lt;-3),"",'Total-corrected counts'!N113),"")</f>
        <v>0</v>
      </c>
      <c r="O113">
        <f>IFERROR(IF(OR(HLOOKUP($A113,'Z-scores'!$C$2:$UD$20,13,FALSE)&gt;3,HLOOKUP($A113,'Z-scores'!$C$2:$UD$20,13,FALSE)&lt;-3),"",'Total-corrected counts'!O113),"")</f>
        <v>0</v>
      </c>
      <c r="P113">
        <f>IFERROR(IF(OR(HLOOKUP($A113,'Z-scores'!$C$2:$UD$20,14,FALSE)&gt;3,HLOOKUP($A113,'Z-scores'!$C$2:$UD$20,14,FALSE)&lt;-3),"",'Total-corrected counts'!P113),"")</f>
        <v>0</v>
      </c>
      <c r="Q113">
        <f>IFERROR(IF(OR(HLOOKUP($A113,'Z-scores'!$C$2:$UD$20,15,FALSE)&gt;3,HLOOKUP($A113,'Z-scores'!$C$2:$UD$20,15,FALSE)&lt;-3),"",'Total-corrected counts'!Q113),"")</f>
        <v>0</v>
      </c>
      <c r="R113">
        <f>IFERROR(IF(OR(HLOOKUP($A113,'Z-scores'!$C$2:$UD$20,16,FALSE)&gt;3,HLOOKUP($A113,'Z-scores'!$C$2:$UD$20,16,FALSE)&lt;-3),"",'Total-corrected counts'!R113),"")</f>
        <v>0.14825767183364688</v>
      </c>
      <c r="S113">
        <f>IFERROR(IF(OR(HLOOKUP($A113,'Z-scores'!$C$2:$UD$20,17,FALSE)&gt;3,HLOOKUP($A113,'Z-scores'!$C$2:$UD$20,17,FALSE)&lt;-3),"",'Total-corrected counts'!S113),"")</f>
        <v>0</v>
      </c>
      <c r="T113">
        <f>IFERROR(IF(OR(HLOOKUP($A113,'Z-scores'!$C$2:$UD$20,18,FALSE)&gt;3,HLOOKUP($A113,'Z-scores'!$C$2:$UD$20,18,FALSE)&lt;-3),"",'Total-corrected counts'!T113),"")</f>
        <v>2.5773063025448323E-2</v>
      </c>
      <c r="U113">
        <f>IFERROR(IF(OR(HLOOKUP($A113,'Z-scores'!$C$2:$UD$20,19,FALSE)&gt;3,HLOOKUP($A113,'Z-scores'!$C$2:$UD$20,19,FALSE)&lt;-3),"",'Total-corrected counts'!U113),"")</f>
        <v>4.7734146838914616E-2</v>
      </c>
      <c r="V113">
        <f t="shared" si="4"/>
        <v>1</v>
      </c>
      <c r="W113" s="10">
        <f>SUMIFS(Tabel132[Cluster],Tabel132[ID],A113)</f>
        <v>91</v>
      </c>
      <c r="X113">
        <f t="shared" si="5"/>
        <v>0.73762901902355482</v>
      </c>
      <c r="Y113">
        <f t="shared" si="6"/>
        <v>3.8650288424333802E-2</v>
      </c>
      <c r="Z113">
        <f t="shared" si="7"/>
        <v>2.7720610212251227E-2</v>
      </c>
    </row>
    <row r="114" spans="1:26" x14ac:dyDescent="0.25">
      <c r="A114">
        <v>116</v>
      </c>
      <c r="B114" t="s">
        <v>646</v>
      </c>
      <c r="C114">
        <v>116300</v>
      </c>
      <c r="D114">
        <v>81</v>
      </c>
      <c r="E114" t="str">
        <f>IFERROR(IF(OR(HLOOKUP($A114,'Z-scores'!$C$2:$UD$20,3,FALSE)&gt;3,HLOOKUP(A114,'Z-scores'!$C$2:$UD$20,3,FALSE)&lt;-3),"",'Total-corrected counts'!E114),"")</f>
        <v/>
      </c>
      <c r="F114" t="str">
        <f>IFERROR(IF(OR(HLOOKUP($A114,'Z-scores'!$C$2:$UD$20,4,FALSE)&gt;3,HLOOKUP($A114,'Z-scores'!$C$2:$UD$20,4,FALSE)&lt;-3),"",'Total-corrected counts'!F114),"")</f>
        <v/>
      </c>
      <c r="G114" t="str">
        <f>IFERROR(IF(OR(HLOOKUP($A114,'Z-scores'!$C$2:$UD$20,5,FALSE)&gt;3,HLOOKUP($A114,'Z-scores'!$C$2:$UD$20,5,FALSE)&lt;-3),"",'Total-corrected counts'!G114),"")</f>
        <v/>
      </c>
      <c r="H114" t="str">
        <f>IFERROR(IF(OR(HLOOKUP($A114,'Z-scores'!$C$2:$UD$20,6,FALSE)&gt;3,HLOOKUP($A114,'Z-scores'!$C$2:$UD$20,6,FALSE)&lt;-3),"",'Total-corrected counts'!H114),"")</f>
        <v/>
      </c>
      <c r="I114" t="str">
        <f>IFERROR(IF(OR(HLOOKUP($A114,'Z-scores'!$C$2:$UD$20,7,FALSE)&gt;3,HLOOKUP($A114,'Z-scores'!$C$2:$UD$20,7,FALSE)&lt;-3),"",'Total-corrected counts'!I114),"")</f>
        <v/>
      </c>
      <c r="J114" t="str">
        <f>IFERROR(IF(OR(HLOOKUP($A114,'Z-scores'!$C$2:$UD$20,8,FALSE)&gt;3,HLOOKUP($A114,'Z-scores'!$C$2:$UD$20,8,FALSE)&lt;-3),"",'Total-corrected counts'!J114),"")</f>
        <v/>
      </c>
      <c r="K114" t="str">
        <f>IFERROR(IF(OR(HLOOKUP($A114,'Z-scores'!$C$2:$UD$20,9,FALSE)&gt;3,HLOOKUP($A114,'Z-scores'!$C$2:$UD$20,9,FALSE)&lt;-3),"",'Total-corrected counts'!K114),"")</f>
        <v/>
      </c>
      <c r="L114" t="str">
        <f>IFERROR(IF(OR(HLOOKUP($A114,'Z-scores'!$C$2:$UD$20,10,FALSE)&gt;3,HLOOKUP($A114,'Z-scores'!$C$2:$UD$20,10,FALSE)&lt;-3),"",'Total-corrected counts'!L114),"")</f>
        <v/>
      </c>
      <c r="M114" t="str">
        <f>IFERROR(IF(OR(HLOOKUP($A114,'Z-scores'!$C$2:$UD$20,11,FALSE)&gt;3,HLOOKUP($A114,'Z-scores'!$C$2:$UD$20,11,FALSE)&lt;-3),"",'Total-corrected counts'!M114),"")</f>
        <v/>
      </c>
      <c r="N114" t="str">
        <f>IFERROR(IF(OR(HLOOKUP($A114,'Z-scores'!$C$2:$UD$20,12,FALSE)&gt;3,HLOOKUP($A114,'Z-scores'!$C$2:$UD$20,12,FALSE)&lt;-3),"",'Total-corrected counts'!N114),"")</f>
        <v/>
      </c>
      <c r="O114" t="str">
        <f>IFERROR(IF(OR(HLOOKUP($A114,'Z-scores'!$C$2:$UD$20,13,FALSE)&gt;3,HLOOKUP($A114,'Z-scores'!$C$2:$UD$20,13,FALSE)&lt;-3),"",'Total-corrected counts'!O114),"")</f>
        <v/>
      </c>
      <c r="P114" t="str">
        <f>IFERROR(IF(OR(HLOOKUP($A114,'Z-scores'!$C$2:$UD$20,14,FALSE)&gt;3,HLOOKUP($A114,'Z-scores'!$C$2:$UD$20,14,FALSE)&lt;-3),"",'Total-corrected counts'!P114),"")</f>
        <v/>
      </c>
      <c r="Q114" t="str">
        <f>IFERROR(IF(OR(HLOOKUP($A114,'Z-scores'!$C$2:$UD$20,15,FALSE)&gt;3,HLOOKUP($A114,'Z-scores'!$C$2:$UD$20,15,FALSE)&lt;-3),"",'Total-corrected counts'!Q114),"")</f>
        <v/>
      </c>
      <c r="R114" t="str">
        <f>IFERROR(IF(OR(HLOOKUP($A114,'Z-scores'!$C$2:$UD$20,16,FALSE)&gt;3,HLOOKUP($A114,'Z-scores'!$C$2:$UD$20,16,FALSE)&lt;-3),"",'Total-corrected counts'!R114),"")</f>
        <v/>
      </c>
      <c r="S114" t="str">
        <f>IFERROR(IF(OR(HLOOKUP($A114,'Z-scores'!$C$2:$UD$20,17,FALSE)&gt;3,HLOOKUP($A114,'Z-scores'!$C$2:$UD$20,17,FALSE)&lt;-3),"",'Total-corrected counts'!S114),"")</f>
        <v/>
      </c>
      <c r="T114" t="str">
        <f>IFERROR(IF(OR(HLOOKUP($A114,'Z-scores'!$C$2:$UD$20,18,FALSE)&gt;3,HLOOKUP($A114,'Z-scores'!$C$2:$UD$20,18,FALSE)&lt;-3),"",'Total-corrected counts'!T114),"")</f>
        <v/>
      </c>
      <c r="U114" t="str">
        <f>IFERROR(IF(OR(HLOOKUP($A114,'Z-scores'!$C$2:$UD$20,19,FALSE)&gt;3,HLOOKUP($A114,'Z-scores'!$C$2:$UD$20,19,FALSE)&lt;-3),"",'Total-corrected counts'!U114),"")</f>
        <v/>
      </c>
      <c r="V114">
        <f t="shared" si="4"/>
        <v>1</v>
      </c>
      <c r="W114" s="10">
        <f>SUMIFS(Tabel132[Cluster],Tabel132[ID],A114)</f>
        <v>0</v>
      </c>
      <c r="X114" t="str">
        <f t="shared" si="5"/>
        <v/>
      </c>
      <c r="Y114" t="str">
        <f t="shared" si="6"/>
        <v/>
      </c>
      <c r="Z114" t="str">
        <f t="shared" si="7"/>
        <v/>
      </c>
    </row>
    <row r="115" spans="1:26" x14ac:dyDescent="0.25">
      <c r="A115">
        <v>117</v>
      </c>
      <c r="B115" t="s">
        <v>71</v>
      </c>
      <c r="C115">
        <v>98700</v>
      </c>
      <c r="D115">
        <v>848</v>
      </c>
      <c r="E115">
        <f>IFERROR(IF(OR(HLOOKUP($A115,'Z-scores'!$C$2:$UD$20,3,FALSE)&gt;3,HLOOKUP(A115,'Z-scores'!$C$2:$UD$20,3,FALSE)&lt;-3),"",'Total-corrected counts'!E115),"")</f>
        <v>0.2577591095431388</v>
      </c>
      <c r="F115">
        <f>IFERROR(IF(OR(HLOOKUP($A115,'Z-scores'!$C$2:$UD$20,4,FALSE)&gt;3,HLOOKUP($A115,'Z-scores'!$C$2:$UD$20,4,FALSE)&lt;-3),"",'Total-corrected counts'!F115),"")</f>
        <v>2.1327768426371621</v>
      </c>
      <c r="G115">
        <f>IFERROR(IF(OR(HLOOKUP($A115,'Z-scores'!$C$2:$UD$20,5,FALSE)&gt;3,HLOOKUP($A115,'Z-scores'!$C$2:$UD$20,5,FALSE)&lt;-3),"",'Total-corrected counts'!G115),"")</f>
        <v>0</v>
      </c>
      <c r="H115">
        <f>IFERROR(IF(OR(HLOOKUP($A115,'Z-scores'!$C$2:$UD$20,6,FALSE)&gt;3,HLOOKUP($A115,'Z-scores'!$C$2:$UD$20,6,FALSE)&lt;-3),"",'Total-corrected counts'!H115),"")</f>
        <v>0</v>
      </c>
      <c r="I115">
        <f>IFERROR(IF(OR(HLOOKUP($A115,'Z-scores'!$C$2:$UD$20,7,FALSE)&gt;3,HLOOKUP($A115,'Z-scores'!$C$2:$UD$20,7,FALSE)&lt;-3),"",'Total-corrected counts'!I115),"")</f>
        <v>3.5463722028451019</v>
      </c>
      <c r="J115">
        <f>IFERROR(IF(OR(HLOOKUP($A115,'Z-scores'!$C$2:$UD$20,8,FALSE)&gt;3,HLOOKUP($A115,'Z-scores'!$C$2:$UD$20,8,FALSE)&lt;-3),"",'Total-corrected counts'!J115),"")</f>
        <v>0.46842241248390104</v>
      </c>
      <c r="K115">
        <f>IFERROR(IF(OR(HLOOKUP($A115,'Z-scores'!$C$2:$UD$20,9,FALSE)&gt;3,HLOOKUP($A115,'Z-scores'!$C$2:$UD$20,9,FALSE)&lt;-3),"",'Total-corrected counts'!K115),"")</f>
        <v>3.2822342382518532</v>
      </c>
      <c r="L115">
        <f>IFERROR(IF(OR(HLOOKUP($A115,'Z-scores'!$C$2:$UD$20,10,FALSE)&gt;3,HLOOKUP($A115,'Z-scores'!$C$2:$UD$20,10,FALSE)&lt;-3),"",'Total-corrected counts'!L115),"")</f>
        <v>5.8077284681884649</v>
      </c>
      <c r="M115">
        <f>IFERROR(IF(OR(HLOOKUP($A115,'Z-scores'!$C$2:$UD$20,11,FALSE)&gt;3,HLOOKUP($A115,'Z-scores'!$C$2:$UD$20,11,FALSE)&lt;-3),"",'Total-corrected counts'!M115),"")</f>
        <v>3.0364381796852613</v>
      </c>
      <c r="N115">
        <f>IFERROR(IF(OR(HLOOKUP($A115,'Z-scores'!$C$2:$UD$20,12,FALSE)&gt;3,HLOOKUP($A115,'Z-scores'!$C$2:$UD$20,12,FALSE)&lt;-3),"",'Total-corrected counts'!N115),"")</f>
        <v>0</v>
      </c>
      <c r="O115">
        <f>IFERROR(IF(OR(HLOOKUP($A115,'Z-scores'!$C$2:$UD$20,13,FALSE)&gt;3,HLOOKUP($A115,'Z-scores'!$C$2:$UD$20,13,FALSE)&lt;-3),"",'Total-corrected counts'!O115),"")</f>
        <v>1.8845910117797033</v>
      </c>
      <c r="P115">
        <f>IFERROR(IF(OR(HLOOKUP($A115,'Z-scores'!$C$2:$UD$20,14,FALSE)&gt;3,HLOOKUP($A115,'Z-scores'!$C$2:$UD$20,14,FALSE)&lt;-3),"",'Total-corrected counts'!P115),"")</f>
        <v>0.5128536072199531</v>
      </c>
      <c r="Q115">
        <f>IFERROR(IF(OR(HLOOKUP($A115,'Z-scores'!$C$2:$UD$20,15,FALSE)&gt;3,HLOOKUP($A115,'Z-scores'!$C$2:$UD$20,15,FALSE)&lt;-3),"",'Total-corrected counts'!Q115),"")</f>
        <v>0</v>
      </c>
      <c r="R115">
        <f>IFERROR(IF(OR(HLOOKUP($A115,'Z-scores'!$C$2:$UD$20,16,FALSE)&gt;3,HLOOKUP($A115,'Z-scores'!$C$2:$UD$20,16,FALSE)&lt;-3),"",'Total-corrected counts'!R115),"")</f>
        <v>0</v>
      </c>
      <c r="S115">
        <f>IFERROR(IF(OR(HLOOKUP($A115,'Z-scores'!$C$2:$UD$20,17,FALSE)&gt;3,HLOOKUP($A115,'Z-scores'!$C$2:$UD$20,17,FALSE)&lt;-3),"",'Total-corrected counts'!S115),"")</f>
        <v>2.2528171070788399</v>
      </c>
      <c r="T115" t="str">
        <f>IFERROR(IF(OR(HLOOKUP($A115,'Z-scores'!$C$2:$UD$20,18,FALSE)&gt;3,HLOOKUP($A115,'Z-scores'!$C$2:$UD$20,18,FALSE)&lt;-3),"",'Total-corrected counts'!T115),"")</f>
        <v/>
      </c>
      <c r="U115">
        <f>IFERROR(IF(OR(HLOOKUP($A115,'Z-scores'!$C$2:$UD$20,19,FALSE)&gt;3,HLOOKUP($A115,'Z-scores'!$C$2:$UD$20,19,FALSE)&lt;-3),"",'Total-corrected counts'!U115),"")</f>
        <v>1.0761880378228021</v>
      </c>
      <c r="V115">
        <f t="shared" si="4"/>
        <v>1</v>
      </c>
      <c r="W115" s="10">
        <f>SUMIFS(Tabel132[Cluster],Tabel132[ID],A115)</f>
        <v>0</v>
      </c>
      <c r="X115">
        <f t="shared" si="5"/>
        <v>0.15890197015527804</v>
      </c>
      <c r="Y115">
        <f t="shared" si="6"/>
        <v>2.0590812726260981</v>
      </c>
      <c r="Z115">
        <f t="shared" si="7"/>
        <v>0.81806425198589972</v>
      </c>
    </row>
    <row r="116" spans="1:26" x14ac:dyDescent="0.25">
      <c r="A116">
        <v>118</v>
      </c>
      <c r="B116" t="s">
        <v>72</v>
      </c>
      <c r="C116">
        <v>71700</v>
      </c>
      <c r="D116">
        <v>157</v>
      </c>
      <c r="E116" t="str">
        <f>IFERROR(IF(OR(HLOOKUP($A116,'Z-scores'!$C$2:$UD$20,3,FALSE)&gt;3,HLOOKUP(A116,'Z-scores'!$C$2:$UD$20,3,FALSE)&lt;-3),"",'Total-corrected counts'!E116),"")</f>
        <v/>
      </c>
      <c r="F116" t="str">
        <f>IFERROR(IF(OR(HLOOKUP($A116,'Z-scores'!$C$2:$UD$20,4,FALSE)&gt;3,HLOOKUP($A116,'Z-scores'!$C$2:$UD$20,4,FALSE)&lt;-3),"",'Total-corrected counts'!F116),"")</f>
        <v/>
      </c>
      <c r="G116" t="str">
        <f>IFERROR(IF(OR(HLOOKUP($A116,'Z-scores'!$C$2:$UD$20,5,FALSE)&gt;3,HLOOKUP($A116,'Z-scores'!$C$2:$UD$20,5,FALSE)&lt;-3),"",'Total-corrected counts'!G116),"")</f>
        <v/>
      </c>
      <c r="H116" t="str">
        <f>IFERROR(IF(OR(HLOOKUP($A116,'Z-scores'!$C$2:$UD$20,6,FALSE)&gt;3,HLOOKUP($A116,'Z-scores'!$C$2:$UD$20,6,FALSE)&lt;-3),"",'Total-corrected counts'!H116),"")</f>
        <v/>
      </c>
      <c r="I116" t="str">
        <f>IFERROR(IF(OR(HLOOKUP($A116,'Z-scores'!$C$2:$UD$20,7,FALSE)&gt;3,HLOOKUP($A116,'Z-scores'!$C$2:$UD$20,7,FALSE)&lt;-3),"",'Total-corrected counts'!I116),"")</f>
        <v/>
      </c>
      <c r="J116" t="str">
        <f>IFERROR(IF(OR(HLOOKUP($A116,'Z-scores'!$C$2:$UD$20,8,FALSE)&gt;3,HLOOKUP($A116,'Z-scores'!$C$2:$UD$20,8,FALSE)&lt;-3),"",'Total-corrected counts'!J116),"")</f>
        <v/>
      </c>
      <c r="K116" t="str">
        <f>IFERROR(IF(OR(HLOOKUP($A116,'Z-scores'!$C$2:$UD$20,9,FALSE)&gt;3,HLOOKUP($A116,'Z-scores'!$C$2:$UD$20,9,FALSE)&lt;-3),"",'Total-corrected counts'!K116),"")</f>
        <v/>
      </c>
      <c r="L116" t="str">
        <f>IFERROR(IF(OR(HLOOKUP($A116,'Z-scores'!$C$2:$UD$20,10,FALSE)&gt;3,HLOOKUP($A116,'Z-scores'!$C$2:$UD$20,10,FALSE)&lt;-3),"",'Total-corrected counts'!L116),"")</f>
        <v/>
      </c>
      <c r="M116" t="str">
        <f>IFERROR(IF(OR(HLOOKUP($A116,'Z-scores'!$C$2:$UD$20,11,FALSE)&gt;3,HLOOKUP($A116,'Z-scores'!$C$2:$UD$20,11,FALSE)&lt;-3),"",'Total-corrected counts'!M116),"")</f>
        <v/>
      </c>
      <c r="N116" t="str">
        <f>IFERROR(IF(OR(HLOOKUP($A116,'Z-scores'!$C$2:$UD$20,12,FALSE)&gt;3,HLOOKUP($A116,'Z-scores'!$C$2:$UD$20,12,FALSE)&lt;-3),"",'Total-corrected counts'!N116),"")</f>
        <v/>
      </c>
      <c r="O116" t="str">
        <f>IFERROR(IF(OR(HLOOKUP($A116,'Z-scores'!$C$2:$UD$20,13,FALSE)&gt;3,HLOOKUP($A116,'Z-scores'!$C$2:$UD$20,13,FALSE)&lt;-3),"",'Total-corrected counts'!O116),"")</f>
        <v/>
      </c>
      <c r="P116" t="str">
        <f>IFERROR(IF(OR(HLOOKUP($A116,'Z-scores'!$C$2:$UD$20,14,FALSE)&gt;3,HLOOKUP($A116,'Z-scores'!$C$2:$UD$20,14,FALSE)&lt;-3),"",'Total-corrected counts'!P116),"")</f>
        <v/>
      </c>
      <c r="Q116" t="str">
        <f>IFERROR(IF(OR(HLOOKUP($A116,'Z-scores'!$C$2:$UD$20,15,FALSE)&gt;3,HLOOKUP($A116,'Z-scores'!$C$2:$UD$20,15,FALSE)&lt;-3),"",'Total-corrected counts'!Q116),"")</f>
        <v/>
      </c>
      <c r="R116" t="str">
        <f>IFERROR(IF(OR(HLOOKUP($A116,'Z-scores'!$C$2:$UD$20,16,FALSE)&gt;3,HLOOKUP($A116,'Z-scores'!$C$2:$UD$20,16,FALSE)&lt;-3),"",'Total-corrected counts'!R116),"")</f>
        <v/>
      </c>
      <c r="S116" t="str">
        <f>IFERROR(IF(OR(HLOOKUP($A116,'Z-scores'!$C$2:$UD$20,17,FALSE)&gt;3,HLOOKUP($A116,'Z-scores'!$C$2:$UD$20,17,FALSE)&lt;-3),"",'Total-corrected counts'!S116),"")</f>
        <v/>
      </c>
      <c r="T116" t="str">
        <f>IFERROR(IF(OR(HLOOKUP($A116,'Z-scores'!$C$2:$UD$20,18,FALSE)&gt;3,HLOOKUP($A116,'Z-scores'!$C$2:$UD$20,18,FALSE)&lt;-3),"",'Total-corrected counts'!T116),"")</f>
        <v/>
      </c>
      <c r="U116" t="str">
        <f>IFERROR(IF(OR(HLOOKUP($A116,'Z-scores'!$C$2:$UD$20,19,FALSE)&gt;3,HLOOKUP($A116,'Z-scores'!$C$2:$UD$20,19,FALSE)&lt;-3),"",'Total-corrected counts'!U116),"")</f>
        <v/>
      </c>
      <c r="V116">
        <f t="shared" si="4"/>
        <v>1</v>
      </c>
      <c r="W116" s="10">
        <f>SUMIFS(Tabel132[Cluster],Tabel132[ID],A116)</f>
        <v>83</v>
      </c>
      <c r="X116" t="str">
        <f t="shared" si="5"/>
        <v/>
      </c>
      <c r="Y116" t="str">
        <f t="shared" si="6"/>
        <v/>
      </c>
      <c r="Z116" t="str">
        <f t="shared" si="7"/>
        <v/>
      </c>
    </row>
    <row r="117" spans="1:26" x14ac:dyDescent="0.25">
      <c r="A117">
        <v>119</v>
      </c>
      <c r="B117" t="s">
        <v>647</v>
      </c>
      <c r="C117">
        <v>24600</v>
      </c>
      <c r="D117">
        <v>95</v>
      </c>
      <c r="E117" t="str">
        <f>IFERROR(IF(OR(HLOOKUP($A117,'Z-scores'!$C$2:$UD$20,3,FALSE)&gt;3,HLOOKUP(A117,'Z-scores'!$C$2:$UD$20,3,FALSE)&lt;-3),"",'Total-corrected counts'!E117),"")</f>
        <v/>
      </c>
      <c r="F117" t="str">
        <f>IFERROR(IF(OR(HLOOKUP($A117,'Z-scores'!$C$2:$UD$20,4,FALSE)&gt;3,HLOOKUP($A117,'Z-scores'!$C$2:$UD$20,4,FALSE)&lt;-3),"",'Total-corrected counts'!F117),"")</f>
        <v/>
      </c>
      <c r="G117" t="str">
        <f>IFERROR(IF(OR(HLOOKUP($A117,'Z-scores'!$C$2:$UD$20,5,FALSE)&gt;3,HLOOKUP($A117,'Z-scores'!$C$2:$UD$20,5,FALSE)&lt;-3),"",'Total-corrected counts'!G117),"")</f>
        <v/>
      </c>
      <c r="H117" t="str">
        <f>IFERROR(IF(OR(HLOOKUP($A117,'Z-scores'!$C$2:$UD$20,6,FALSE)&gt;3,HLOOKUP($A117,'Z-scores'!$C$2:$UD$20,6,FALSE)&lt;-3),"",'Total-corrected counts'!H117),"")</f>
        <v/>
      </c>
      <c r="I117" t="str">
        <f>IFERROR(IF(OR(HLOOKUP($A117,'Z-scores'!$C$2:$UD$20,7,FALSE)&gt;3,HLOOKUP($A117,'Z-scores'!$C$2:$UD$20,7,FALSE)&lt;-3),"",'Total-corrected counts'!I117),"")</f>
        <v/>
      </c>
      <c r="J117" t="str">
        <f>IFERROR(IF(OR(HLOOKUP($A117,'Z-scores'!$C$2:$UD$20,8,FALSE)&gt;3,HLOOKUP($A117,'Z-scores'!$C$2:$UD$20,8,FALSE)&lt;-3),"",'Total-corrected counts'!J117),"")</f>
        <v/>
      </c>
      <c r="K117" t="str">
        <f>IFERROR(IF(OR(HLOOKUP($A117,'Z-scores'!$C$2:$UD$20,9,FALSE)&gt;3,HLOOKUP($A117,'Z-scores'!$C$2:$UD$20,9,FALSE)&lt;-3),"",'Total-corrected counts'!K117),"")</f>
        <v/>
      </c>
      <c r="L117" t="str">
        <f>IFERROR(IF(OR(HLOOKUP($A117,'Z-scores'!$C$2:$UD$20,10,FALSE)&gt;3,HLOOKUP($A117,'Z-scores'!$C$2:$UD$20,10,FALSE)&lt;-3),"",'Total-corrected counts'!L117),"")</f>
        <v/>
      </c>
      <c r="M117" t="str">
        <f>IFERROR(IF(OR(HLOOKUP($A117,'Z-scores'!$C$2:$UD$20,11,FALSE)&gt;3,HLOOKUP($A117,'Z-scores'!$C$2:$UD$20,11,FALSE)&lt;-3),"",'Total-corrected counts'!M117),"")</f>
        <v/>
      </c>
      <c r="N117" t="str">
        <f>IFERROR(IF(OR(HLOOKUP($A117,'Z-scores'!$C$2:$UD$20,12,FALSE)&gt;3,HLOOKUP($A117,'Z-scores'!$C$2:$UD$20,12,FALSE)&lt;-3),"",'Total-corrected counts'!N117),"")</f>
        <v/>
      </c>
      <c r="O117" t="str">
        <f>IFERROR(IF(OR(HLOOKUP($A117,'Z-scores'!$C$2:$UD$20,13,FALSE)&gt;3,HLOOKUP($A117,'Z-scores'!$C$2:$UD$20,13,FALSE)&lt;-3),"",'Total-corrected counts'!O117),"")</f>
        <v/>
      </c>
      <c r="P117" t="str">
        <f>IFERROR(IF(OR(HLOOKUP($A117,'Z-scores'!$C$2:$UD$20,14,FALSE)&gt;3,HLOOKUP($A117,'Z-scores'!$C$2:$UD$20,14,FALSE)&lt;-3),"",'Total-corrected counts'!P117),"")</f>
        <v/>
      </c>
      <c r="Q117" t="str">
        <f>IFERROR(IF(OR(HLOOKUP($A117,'Z-scores'!$C$2:$UD$20,15,FALSE)&gt;3,HLOOKUP($A117,'Z-scores'!$C$2:$UD$20,15,FALSE)&lt;-3),"",'Total-corrected counts'!Q117),"")</f>
        <v/>
      </c>
      <c r="R117" t="str">
        <f>IFERROR(IF(OR(HLOOKUP($A117,'Z-scores'!$C$2:$UD$20,16,FALSE)&gt;3,HLOOKUP($A117,'Z-scores'!$C$2:$UD$20,16,FALSE)&lt;-3),"",'Total-corrected counts'!R117),"")</f>
        <v/>
      </c>
      <c r="S117" t="str">
        <f>IFERROR(IF(OR(HLOOKUP($A117,'Z-scores'!$C$2:$UD$20,17,FALSE)&gt;3,HLOOKUP($A117,'Z-scores'!$C$2:$UD$20,17,FALSE)&lt;-3),"",'Total-corrected counts'!S117),"")</f>
        <v/>
      </c>
      <c r="T117" t="str">
        <f>IFERROR(IF(OR(HLOOKUP($A117,'Z-scores'!$C$2:$UD$20,18,FALSE)&gt;3,HLOOKUP($A117,'Z-scores'!$C$2:$UD$20,18,FALSE)&lt;-3),"",'Total-corrected counts'!T117),"")</f>
        <v/>
      </c>
      <c r="U117" t="str">
        <f>IFERROR(IF(OR(HLOOKUP($A117,'Z-scores'!$C$2:$UD$20,19,FALSE)&gt;3,HLOOKUP($A117,'Z-scores'!$C$2:$UD$20,19,FALSE)&lt;-3),"",'Total-corrected counts'!U117),"")</f>
        <v/>
      </c>
      <c r="V117">
        <f t="shared" si="4"/>
        <v>1</v>
      </c>
      <c r="W117" s="10">
        <f>SUMIFS(Tabel132[Cluster],Tabel132[ID],A117)</f>
        <v>32</v>
      </c>
      <c r="X117" t="str">
        <f t="shared" si="5"/>
        <v/>
      </c>
      <c r="Y117" t="str">
        <f t="shared" si="6"/>
        <v/>
      </c>
      <c r="Z117" t="str">
        <f t="shared" si="7"/>
        <v/>
      </c>
    </row>
    <row r="118" spans="1:26" x14ac:dyDescent="0.25">
      <c r="A118">
        <v>120</v>
      </c>
      <c r="B118" t="s">
        <v>73</v>
      </c>
      <c r="C118">
        <v>24100</v>
      </c>
      <c r="D118">
        <v>111</v>
      </c>
      <c r="E118">
        <f>IFERROR(IF(OR(HLOOKUP($A118,'Z-scores'!$C$2:$UD$20,3,FALSE)&gt;3,HLOOKUP(A118,'Z-scores'!$C$2:$UD$20,3,FALSE)&lt;-3),"",'Total-corrected counts'!E118),"")</f>
        <v>5.3681136291810212</v>
      </c>
      <c r="F118">
        <f>IFERROR(IF(OR(HLOOKUP($A118,'Z-scores'!$C$2:$UD$20,4,FALSE)&gt;3,HLOOKUP($A118,'Z-scores'!$C$2:$UD$20,4,FALSE)&lt;-3),"",'Total-corrected counts'!F118),"")</f>
        <v>10.631072261760625</v>
      </c>
      <c r="G118">
        <f>IFERROR(IF(OR(HLOOKUP($A118,'Z-scores'!$C$2:$UD$20,5,FALSE)&gt;3,HLOOKUP($A118,'Z-scores'!$C$2:$UD$20,5,FALSE)&lt;-3),"",'Total-corrected counts'!G118),"")</f>
        <v>9.8613567776430262</v>
      </c>
      <c r="H118">
        <f>IFERROR(IF(OR(HLOOKUP($A118,'Z-scores'!$C$2:$UD$20,6,FALSE)&gt;3,HLOOKUP($A118,'Z-scores'!$C$2:$UD$20,6,FALSE)&lt;-3),"",'Total-corrected counts'!H118),"")</f>
        <v>39.480636967306324</v>
      </c>
      <c r="I118">
        <f>IFERROR(IF(OR(HLOOKUP($A118,'Z-scores'!$C$2:$UD$20,7,FALSE)&gt;3,HLOOKUP($A118,'Z-scores'!$C$2:$UD$20,7,FALSE)&lt;-3),"",'Total-corrected counts'!I118),"")</f>
        <v>24.76303645806076</v>
      </c>
      <c r="J118">
        <f>IFERROR(IF(OR(HLOOKUP($A118,'Z-scores'!$C$2:$UD$20,8,FALSE)&gt;3,HLOOKUP($A118,'Z-scores'!$C$2:$UD$20,8,FALSE)&lt;-3),"",'Total-corrected counts'!J118),"")</f>
        <v>28.613213259411349</v>
      </c>
      <c r="K118">
        <f>IFERROR(IF(OR(HLOOKUP($A118,'Z-scores'!$C$2:$UD$20,9,FALSE)&gt;3,HLOOKUP($A118,'Z-scores'!$C$2:$UD$20,9,FALSE)&lt;-3),"",'Total-corrected counts'!K118),"")</f>
        <v>27.457494843636766</v>
      </c>
      <c r="L118">
        <f>IFERROR(IF(OR(HLOOKUP($A118,'Z-scores'!$C$2:$UD$20,10,FALSE)&gt;3,HLOOKUP($A118,'Z-scores'!$C$2:$UD$20,10,FALSE)&lt;-3),"",'Total-corrected counts'!L118),"")</f>
        <v>23.901205996645011</v>
      </c>
      <c r="M118">
        <f>IFERROR(IF(OR(HLOOKUP($A118,'Z-scores'!$C$2:$UD$20,11,FALSE)&gt;3,HLOOKUP($A118,'Z-scores'!$C$2:$UD$20,11,FALSE)&lt;-3),"",'Total-corrected counts'!M118),"")</f>
        <v>31.585407771991601</v>
      </c>
      <c r="N118">
        <f>IFERROR(IF(OR(HLOOKUP($A118,'Z-scores'!$C$2:$UD$20,12,FALSE)&gt;3,HLOOKUP($A118,'Z-scores'!$C$2:$UD$20,12,FALSE)&lt;-3),"",'Total-corrected counts'!N118),"")</f>
        <v>6.0666766250583066</v>
      </c>
      <c r="O118">
        <f>IFERROR(IF(OR(HLOOKUP($A118,'Z-scores'!$C$2:$UD$20,13,FALSE)&gt;3,HLOOKUP($A118,'Z-scores'!$C$2:$UD$20,13,FALSE)&lt;-3),"",'Total-corrected counts'!O118),"")</f>
        <v>29.113565790903955</v>
      </c>
      <c r="P118">
        <f>IFERROR(IF(OR(HLOOKUP($A118,'Z-scores'!$C$2:$UD$20,14,FALSE)&gt;3,HLOOKUP($A118,'Z-scores'!$C$2:$UD$20,14,FALSE)&lt;-3),"",'Total-corrected counts'!P118),"")</f>
        <v>20.582524769760784</v>
      </c>
      <c r="Q118">
        <f>IFERROR(IF(OR(HLOOKUP($A118,'Z-scores'!$C$2:$UD$20,15,FALSE)&gt;3,HLOOKUP($A118,'Z-scores'!$C$2:$UD$20,15,FALSE)&lt;-3),"",'Total-corrected counts'!Q118),"")</f>
        <v>12.315607179911225</v>
      </c>
      <c r="R118">
        <f>IFERROR(IF(OR(HLOOKUP($A118,'Z-scores'!$C$2:$UD$20,16,FALSE)&gt;3,HLOOKUP($A118,'Z-scores'!$C$2:$UD$20,16,FALSE)&lt;-3),"",'Total-corrected counts'!R118),"")</f>
        <v>29.298921525611512</v>
      </c>
      <c r="S118">
        <f>IFERROR(IF(OR(HLOOKUP($A118,'Z-scores'!$C$2:$UD$20,17,FALSE)&gt;3,HLOOKUP($A118,'Z-scores'!$C$2:$UD$20,17,FALSE)&lt;-3),"",'Total-corrected counts'!S118),"")</f>
        <v>27.712364654548139</v>
      </c>
      <c r="T118">
        <f>IFERROR(IF(OR(HLOOKUP($A118,'Z-scores'!$C$2:$UD$20,18,FALSE)&gt;3,HLOOKUP($A118,'Z-scores'!$C$2:$UD$20,18,FALSE)&lt;-3),"",'Total-corrected counts'!T118),"")</f>
        <v>8.6511581555421539</v>
      </c>
      <c r="U118">
        <f>IFERROR(IF(OR(HLOOKUP($A118,'Z-scores'!$C$2:$UD$20,19,FALSE)&gt;3,HLOOKUP($A118,'Z-scores'!$C$2:$UD$20,19,FALSE)&lt;-3),"",'Total-corrected counts'!U118),"")</f>
        <v>17.548808165142791</v>
      </c>
      <c r="V118">
        <f t="shared" si="4"/>
        <v>1</v>
      </c>
      <c r="W118" s="10">
        <f>SUMIFS(Tabel132[Cluster],Tabel132[ID],A118)</f>
        <v>31</v>
      </c>
      <c r="X118">
        <f t="shared" si="5"/>
        <v>0.5021829417717858</v>
      </c>
      <c r="Y118">
        <f t="shared" si="6"/>
        <v>22.406837551737389</v>
      </c>
      <c r="Z118">
        <f t="shared" si="7"/>
        <v>18.911203358309859</v>
      </c>
    </row>
    <row r="119" spans="1:26" x14ac:dyDescent="0.25">
      <c r="A119">
        <v>121</v>
      </c>
      <c r="B119" t="s">
        <v>74</v>
      </c>
      <c r="C119">
        <v>16100</v>
      </c>
      <c r="D119">
        <v>409</v>
      </c>
      <c r="E119">
        <f>IFERROR(IF(OR(HLOOKUP($A119,'Z-scores'!$C$2:$UD$20,3,FALSE)&gt;3,HLOOKUP(A119,'Z-scores'!$C$2:$UD$20,3,FALSE)&lt;-3),"",'Total-corrected counts'!E119),"")</f>
        <v>0.12327609586845768</v>
      </c>
      <c r="F119">
        <f>IFERROR(IF(OR(HLOOKUP($A119,'Z-scores'!$C$2:$UD$20,4,FALSE)&gt;3,HLOOKUP($A119,'Z-scores'!$C$2:$UD$20,4,FALSE)&lt;-3),"",'Total-corrected counts'!F119),"")</f>
        <v>0</v>
      </c>
      <c r="G119">
        <f>IFERROR(IF(OR(HLOOKUP($A119,'Z-scores'!$C$2:$UD$20,5,FALSE)&gt;3,HLOOKUP($A119,'Z-scores'!$C$2:$UD$20,5,FALSE)&lt;-3),"",'Total-corrected counts'!G119),"")</f>
        <v>0.513717258079463</v>
      </c>
      <c r="H119">
        <f>IFERROR(IF(OR(HLOOKUP($A119,'Z-scores'!$C$2:$UD$20,6,FALSE)&gt;3,HLOOKUP($A119,'Z-scores'!$C$2:$UD$20,6,FALSE)&lt;-3),"",'Total-corrected counts'!H119),"")</f>
        <v>0.27223211487357613</v>
      </c>
      <c r="I119">
        <f>IFERROR(IF(OR(HLOOKUP($A119,'Z-scores'!$C$2:$UD$20,7,FALSE)&gt;3,HLOOKUP($A119,'Z-scores'!$C$2:$UD$20,7,FALSE)&lt;-3),"",'Total-corrected counts'!I119),"")</f>
        <v>6.1568961854949686E-3</v>
      </c>
      <c r="J119">
        <f>IFERROR(IF(OR(HLOOKUP($A119,'Z-scores'!$C$2:$UD$20,8,FALSE)&gt;3,HLOOKUP($A119,'Z-scores'!$C$2:$UD$20,8,FALSE)&lt;-3),"",'Total-corrected counts'!J119),"")</f>
        <v>0.37473792998712085</v>
      </c>
      <c r="K119">
        <f>IFERROR(IF(OR(HLOOKUP($A119,'Z-scores'!$C$2:$UD$20,9,FALSE)&gt;3,HLOOKUP($A119,'Z-scores'!$C$2:$UD$20,9,FALSE)&lt;-3),"",'Total-corrected counts'!K119),"")</f>
        <v>2.7872233680807179</v>
      </c>
      <c r="L119">
        <f>IFERROR(IF(OR(HLOOKUP($A119,'Z-scores'!$C$2:$UD$20,10,FALSE)&gt;3,HLOOKUP($A119,'Z-scores'!$C$2:$UD$20,10,FALSE)&lt;-3),"",'Total-corrected counts'!L119),"")</f>
        <v>0.25576936306372894</v>
      </c>
      <c r="M119">
        <f>IFERROR(IF(OR(HLOOKUP($A119,'Z-scores'!$C$2:$UD$20,11,FALSE)&gt;3,HLOOKUP($A119,'Z-scores'!$C$2:$UD$20,11,FALSE)&lt;-3),"",'Total-corrected counts'!M119),"")</f>
        <v>1.575814654707677</v>
      </c>
      <c r="N119">
        <f>IFERROR(IF(OR(HLOOKUP($A119,'Z-scores'!$C$2:$UD$20,12,FALSE)&gt;3,HLOOKUP($A119,'Z-scores'!$C$2:$UD$20,12,FALSE)&lt;-3),"",'Total-corrected counts'!N119),"")</f>
        <v>1.9977877707895935</v>
      </c>
      <c r="O119">
        <f>IFERROR(IF(OR(HLOOKUP($A119,'Z-scores'!$C$2:$UD$20,13,FALSE)&gt;3,HLOOKUP($A119,'Z-scores'!$C$2:$UD$20,13,FALSE)&lt;-3),"",'Total-corrected counts'!O119),"")</f>
        <v>0.49133979949970841</v>
      </c>
      <c r="P119">
        <f>IFERROR(IF(OR(HLOOKUP($A119,'Z-scores'!$C$2:$UD$20,14,FALSE)&gt;3,HLOOKUP($A119,'Z-scores'!$C$2:$UD$20,14,FALSE)&lt;-3),"",'Total-corrected counts'!P119),"")</f>
        <v>0.98724319389840964</v>
      </c>
      <c r="Q119">
        <f>IFERROR(IF(OR(HLOOKUP($A119,'Z-scores'!$C$2:$UD$20,15,FALSE)&gt;3,HLOOKUP($A119,'Z-scores'!$C$2:$UD$20,15,FALSE)&lt;-3),"",'Total-corrected counts'!Q119),"")</f>
        <v>7.800859654733952E-2</v>
      </c>
      <c r="R119">
        <f>IFERROR(IF(OR(HLOOKUP($A119,'Z-scores'!$C$2:$UD$20,16,FALSE)&gt;3,HLOOKUP($A119,'Z-scores'!$C$2:$UD$20,16,FALSE)&lt;-3),"",'Total-corrected counts'!R119),"")</f>
        <v>5.6097497450569092E-2</v>
      </c>
      <c r="S119">
        <f>IFERROR(IF(OR(HLOOKUP($A119,'Z-scores'!$C$2:$UD$20,17,FALSE)&gt;3,HLOOKUP($A119,'Z-scores'!$C$2:$UD$20,17,FALSE)&lt;-3),"",'Total-corrected counts'!S119),"")</f>
        <v>1.0856949913632964E-2</v>
      </c>
      <c r="T119">
        <f>IFERROR(IF(OR(HLOOKUP($A119,'Z-scores'!$C$2:$UD$20,18,FALSE)&gt;3,HLOOKUP($A119,'Z-scores'!$C$2:$UD$20,18,FALSE)&lt;-3),"",'Total-corrected counts'!T119),"")</f>
        <v>1.0996506890857951</v>
      </c>
      <c r="U119">
        <f>IFERROR(IF(OR(HLOOKUP($A119,'Z-scores'!$C$2:$UD$20,19,FALSE)&gt;3,HLOOKUP($A119,'Z-scores'!$C$2:$UD$20,19,FALSE)&lt;-3),"",'Total-corrected counts'!U119),"")</f>
        <v>0.85921464310046292</v>
      </c>
      <c r="V119">
        <f t="shared" si="4"/>
        <v>1</v>
      </c>
      <c r="W119" s="10">
        <f>SUMIFS(Tabel132[Cluster],Tabel132[ID],A119)</f>
        <v>19</v>
      </c>
      <c r="X119">
        <f t="shared" si="5"/>
        <v>0.91991237544553606</v>
      </c>
      <c r="Y119">
        <f t="shared" si="6"/>
        <v>0.65654752009402628</v>
      </c>
      <c r="Z119">
        <f t="shared" si="7"/>
        <v>0.69752489253568895</v>
      </c>
    </row>
    <row r="120" spans="1:26" x14ac:dyDescent="0.25">
      <c r="A120">
        <v>122</v>
      </c>
      <c r="B120" t="s">
        <v>75</v>
      </c>
      <c r="C120">
        <v>86700</v>
      </c>
      <c r="D120">
        <v>398</v>
      </c>
      <c r="E120" t="str">
        <f>IFERROR(IF(OR(HLOOKUP($A120,'Z-scores'!$C$2:$UD$20,3,FALSE)&gt;3,HLOOKUP(A120,'Z-scores'!$C$2:$UD$20,3,FALSE)&lt;-3),"",'Total-corrected counts'!E120),"")</f>
        <v/>
      </c>
      <c r="F120">
        <f>IFERROR(IF(OR(HLOOKUP($A120,'Z-scores'!$C$2:$UD$20,4,FALSE)&gt;3,HLOOKUP($A120,'Z-scores'!$C$2:$UD$20,4,FALSE)&lt;-3),"",'Total-corrected counts'!F120),"")</f>
        <v>7.3826890706670998</v>
      </c>
      <c r="G120">
        <f>IFERROR(IF(OR(HLOOKUP($A120,'Z-scores'!$C$2:$UD$20,5,FALSE)&gt;3,HLOOKUP($A120,'Z-scores'!$C$2:$UD$20,5,FALSE)&lt;-3),"",'Total-corrected counts'!G120),"")</f>
        <v>2.427565866610796</v>
      </c>
      <c r="H120">
        <f>IFERROR(IF(OR(HLOOKUP($A120,'Z-scores'!$C$2:$UD$20,6,FALSE)&gt;3,HLOOKUP($A120,'Z-scores'!$C$2:$UD$20,6,FALSE)&lt;-3),"",'Total-corrected counts'!H120),"")</f>
        <v>2.8758879827670092</v>
      </c>
      <c r="I120">
        <f>IFERROR(IF(OR(HLOOKUP($A120,'Z-scores'!$C$2:$UD$20,7,FALSE)&gt;3,HLOOKUP($A120,'Z-scores'!$C$2:$UD$20,7,FALSE)&lt;-3),"",'Total-corrected counts'!I120),"")</f>
        <v>4.2174738870640534</v>
      </c>
      <c r="J120">
        <f>IFERROR(IF(OR(HLOOKUP($A120,'Z-scores'!$C$2:$UD$20,8,FALSE)&gt;3,HLOOKUP($A120,'Z-scores'!$C$2:$UD$20,8,FALSE)&lt;-3),"",'Total-corrected counts'!J120),"")</f>
        <v>0</v>
      </c>
      <c r="K120">
        <f>IFERROR(IF(OR(HLOOKUP($A120,'Z-scores'!$C$2:$UD$20,9,FALSE)&gt;3,HLOOKUP($A120,'Z-scores'!$C$2:$UD$20,9,FALSE)&lt;-3),"",'Total-corrected counts'!K120),"")</f>
        <v>0</v>
      </c>
      <c r="L120">
        <f>IFERROR(IF(OR(HLOOKUP($A120,'Z-scores'!$C$2:$UD$20,10,FALSE)&gt;3,HLOOKUP($A120,'Z-scores'!$C$2:$UD$20,10,FALSE)&lt;-3),"",'Total-corrected counts'!L120),"")</f>
        <v>0</v>
      </c>
      <c r="M120">
        <f>IFERROR(IF(OR(HLOOKUP($A120,'Z-scores'!$C$2:$UD$20,11,FALSE)&gt;3,HLOOKUP($A120,'Z-scores'!$C$2:$UD$20,11,FALSE)&lt;-3),"",'Total-corrected counts'!M120),"")</f>
        <v>0</v>
      </c>
      <c r="N120">
        <f>IFERROR(IF(OR(HLOOKUP($A120,'Z-scores'!$C$2:$UD$20,12,FALSE)&gt;3,HLOOKUP($A120,'Z-scores'!$C$2:$UD$20,12,FALSE)&lt;-3),"",'Total-corrected counts'!N120),"")</f>
        <v>0.10080580494809877</v>
      </c>
      <c r="O120">
        <f>IFERROR(IF(OR(HLOOKUP($A120,'Z-scores'!$C$2:$UD$20,13,FALSE)&gt;3,HLOOKUP($A120,'Z-scores'!$C$2:$UD$20,13,FALSE)&lt;-3),"",'Total-corrected counts'!O120),"")</f>
        <v>1.7937268022831818</v>
      </c>
      <c r="P120">
        <f>IFERROR(IF(OR(HLOOKUP($A120,'Z-scores'!$C$2:$UD$20,14,FALSE)&gt;3,HLOOKUP($A120,'Z-scores'!$C$2:$UD$20,14,FALSE)&lt;-3),"",'Total-corrected counts'!P120),"")</f>
        <v>4.2737800601662752E-3</v>
      </c>
      <c r="Q120">
        <f>IFERROR(IF(OR(HLOOKUP($A120,'Z-scores'!$C$2:$UD$20,15,FALSE)&gt;3,HLOOKUP($A120,'Z-scores'!$C$2:$UD$20,15,FALSE)&lt;-3),"",'Total-corrected counts'!Q120),"")</f>
        <v>0.14626611852626159</v>
      </c>
      <c r="R120">
        <f>IFERROR(IF(OR(HLOOKUP($A120,'Z-scores'!$C$2:$UD$20,16,FALSE)&gt;3,HLOOKUP($A120,'Z-scores'!$C$2:$UD$20,16,FALSE)&lt;-3),"",'Total-corrected counts'!R120),"")</f>
        <v>0</v>
      </c>
      <c r="S120">
        <f>IFERROR(IF(OR(HLOOKUP($A120,'Z-scores'!$C$2:$UD$20,17,FALSE)&gt;3,HLOOKUP($A120,'Z-scores'!$C$2:$UD$20,17,FALSE)&lt;-3),"",'Total-corrected counts'!S120),"")</f>
        <v>0.53199054576801519</v>
      </c>
      <c r="T120">
        <f>IFERROR(IF(OR(HLOOKUP($A120,'Z-scores'!$C$2:$UD$20,18,FALSE)&gt;3,HLOOKUP($A120,'Z-scores'!$C$2:$UD$20,18,FALSE)&lt;-3),"",'Total-corrected counts'!T120),"")</f>
        <v>0</v>
      </c>
      <c r="U120">
        <f>IFERROR(IF(OR(HLOOKUP($A120,'Z-scores'!$C$2:$UD$20,19,FALSE)&gt;3,HLOOKUP($A120,'Z-scores'!$C$2:$UD$20,19,FALSE)&lt;-3),"",'Total-corrected counts'!U120),"")</f>
        <v>1.761823965145394</v>
      </c>
      <c r="V120">
        <f t="shared" si="4"/>
        <v>1</v>
      </c>
      <c r="W120" s="10">
        <f>SUMIFS(Tabel132[Cluster],Tabel132[ID],A120)</f>
        <v>93</v>
      </c>
      <c r="X120">
        <f t="shared" si="5"/>
        <v>0.13540268809517408</v>
      </c>
      <c r="Y120">
        <f t="shared" si="6"/>
        <v>2.1129521008886201</v>
      </c>
      <c r="Z120">
        <f t="shared" si="7"/>
        <v>0.54236087709138969</v>
      </c>
    </row>
    <row r="121" spans="1:26" x14ac:dyDescent="0.25">
      <c r="A121">
        <v>123</v>
      </c>
      <c r="B121" t="s">
        <v>648</v>
      </c>
      <c r="C121">
        <v>85500</v>
      </c>
      <c r="D121">
        <v>867</v>
      </c>
      <c r="E121" t="str">
        <f>IFERROR(IF(OR(HLOOKUP($A121,'Z-scores'!$C$2:$UD$20,3,FALSE)&gt;3,HLOOKUP(A121,'Z-scores'!$C$2:$UD$20,3,FALSE)&lt;-3),"",'Total-corrected counts'!E121),"")</f>
        <v/>
      </c>
      <c r="F121" t="str">
        <f>IFERROR(IF(OR(HLOOKUP($A121,'Z-scores'!$C$2:$UD$20,4,FALSE)&gt;3,HLOOKUP($A121,'Z-scores'!$C$2:$UD$20,4,FALSE)&lt;-3),"",'Total-corrected counts'!F121),"")</f>
        <v/>
      </c>
      <c r="G121" t="str">
        <f>IFERROR(IF(OR(HLOOKUP($A121,'Z-scores'!$C$2:$UD$20,5,FALSE)&gt;3,HLOOKUP($A121,'Z-scores'!$C$2:$UD$20,5,FALSE)&lt;-3),"",'Total-corrected counts'!G121),"")</f>
        <v/>
      </c>
      <c r="H121" t="str">
        <f>IFERROR(IF(OR(HLOOKUP($A121,'Z-scores'!$C$2:$UD$20,6,FALSE)&gt;3,HLOOKUP($A121,'Z-scores'!$C$2:$UD$20,6,FALSE)&lt;-3),"",'Total-corrected counts'!H121),"")</f>
        <v/>
      </c>
      <c r="I121" t="str">
        <f>IFERROR(IF(OR(HLOOKUP($A121,'Z-scores'!$C$2:$UD$20,7,FALSE)&gt;3,HLOOKUP($A121,'Z-scores'!$C$2:$UD$20,7,FALSE)&lt;-3),"",'Total-corrected counts'!I121),"")</f>
        <v/>
      </c>
      <c r="J121" t="str">
        <f>IFERROR(IF(OR(HLOOKUP($A121,'Z-scores'!$C$2:$UD$20,8,FALSE)&gt;3,HLOOKUP($A121,'Z-scores'!$C$2:$UD$20,8,FALSE)&lt;-3),"",'Total-corrected counts'!J121),"")</f>
        <v/>
      </c>
      <c r="K121" t="str">
        <f>IFERROR(IF(OR(HLOOKUP($A121,'Z-scores'!$C$2:$UD$20,9,FALSE)&gt;3,HLOOKUP($A121,'Z-scores'!$C$2:$UD$20,9,FALSE)&lt;-3),"",'Total-corrected counts'!K121),"")</f>
        <v/>
      </c>
      <c r="L121" t="str">
        <f>IFERROR(IF(OR(HLOOKUP($A121,'Z-scores'!$C$2:$UD$20,10,FALSE)&gt;3,HLOOKUP($A121,'Z-scores'!$C$2:$UD$20,10,FALSE)&lt;-3),"",'Total-corrected counts'!L121),"")</f>
        <v/>
      </c>
      <c r="M121" t="str">
        <f>IFERROR(IF(OR(HLOOKUP($A121,'Z-scores'!$C$2:$UD$20,11,FALSE)&gt;3,HLOOKUP($A121,'Z-scores'!$C$2:$UD$20,11,FALSE)&lt;-3),"",'Total-corrected counts'!M121),"")</f>
        <v/>
      </c>
      <c r="N121" t="str">
        <f>IFERROR(IF(OR(HLOOKUP($A121,'Z-scores'!$C$2:$UD$20,12,FALSE)&gt;3,HLOOKUP($A121,'Z-scores'!$C$2:$UD$20,12,FALSE)&lt;-3),"",'Total-corrected counts'!N121),"")</f>
        <v/>
      </c>
      <c r="O121" t="str">
        <f>IFERROR(IF(OR(HLOOKUP($A121,'Z-scores'!$C$2:$UD$20,13,FALSE)&gt;3,HLOOKUP($A121,'Z-scores'!$C$2:$UD$20,13,FALSE)&lt;-3),"",'Total-corrected counts'!O121),"")</f>
        <v/>
      </c>
      <c r="P121" t="str">
        <f>IFERROR(IF(OR(HLOOKUP($A121,'Z-scores'!$C$2:$UD$20,14,FALSE)&gt;3,HLOOKUP($A121,'Z-scores'!$C$2:$UD$20,14,FALSE)&lt;-3),"",'Total-corrected counts'!P121),"")</f>
        <v/>
      </c>
      <c r="Q121" t="str">
        <f>IFERROR(IF(OR(HLOOKUP($A121,'Z-scores'!$C$2:$UD$20,15,FALSE)&gt;3,HLOOKUP($A121,'Z-scores'!$C$2:$UD$20,15,FALSE)&lt;-3),"",'Total-corrected counts'!Q121),"")</f>
        <v/>
      </c>
      <c r="R121" t="str">
        <f>IFERROR(IF(OR(HLOOKUP($A121,'Z-scores'!$C$2:$UD$20,16,FALSE)&gt;3,HLOOKUP($A121,'Z-scores'!$C$2:$UD$20,16,FALSE)&lt;-3),"",'Total-corrected counts'!R121),"")</f>
        <v/>
      </c>
      <c r="S121" t="str">
        <f>IFERROR(IF(OR(HLOOKUP($A121,'Z-scores'!$C$2:$UD$20,17,FALSE)&gt;3,HLOOKUP($A121,'Z-scores'!$C$2:$UD$20,17,FALSE)&lt;-3),"",'Total-corrected counts'!S121),"")</f>
        <v/>
      </c>
      <c r="T121" t="str">
        <f>IFERROR(IF(OR(HLOOKUP($A121,'Z-scores'!$C$2:$UD$20,18,FALSE)&gt;3,HLOOKUP($A121,'Z-scores'!$C$2:$UD$20,18,FALSE)&lt;-3),"",'Total-corrected counts'!T121),"")</f>
        <v/>
      </c>
      <c r="U121" t="str">
        <f>IFERROR(IF(OR(HLOOKUP($A121,'Z-scores'!$C$2:$UD$20,19,FALSE)&gt;3,HLOOKUP($A121,'Z-scores'!$C$2:$UD$20,19,FALSE)&lt;-3),"",'Total-corrected counts'!U121),"")</f>
        <v/>
      </c>
      <c r="V121">
        <f t="shared" si="4"/>
        <v>1</v>
      </c>
      <c r="W121" s="10">
        <f>SUMIFS(Tabel132[Cluster],Tabel132[ID],A121)</f>
        <v>93</v>
      </c>
      <c r="X121" t="str">
        <f t="shared" si="5"/>
        <v/>
      </c>
      <c r="Y121" t="str">
        <f t="shared" si="6"/>
        <v/>
      </c>
      <c r="Z121" t="str">
        <f t="shared" si="7"/>
        <v/>
      </c>
    </row>
    <row r="122" spans="1:26" x14ac:dyDescent="0.25">
      <c r="A122">
        <v>124</v>
      </c>
      <c r="B122" t="s">
        <v>649</v>
      </c>
      <c r="C122">
        <v>116400</v>
      </c>
      <c r="D122">
        <v>73</v>
      </c>
      <c r="E122" t="str">
        <f>IFERROR(IF(OR(HLOOKUP($A122,'Z-scores'!$C$2:$UD$20,3,FALSE)&gt;3,HLOOKUP(A122,'Z-scores'!$C$2:$UD$20,3,FALSE)&lt;-3),"",'Total-corrected counts'!E122),"")</f>
        <v/>
      </c>
      <c r="F122" t="str">
        <f>IFERROR(IF(OR(HLOOKUP($A122,'Z-scores'!$C$2:$UD$20,4,FALSE)&gt;3,HLOOKUP($A122,'Z-scores'!$C$2:$UD$20,4,FALSE)&lt;-3),"",'Total-corrected counts'!F122),"")</f>
        <v/>
      </c>
      <c r="G122" t="str">
        <f>IFERROR(IF(OR(HLOOKUP($A122,'Z-scores'!$C$2:$UD$20,5,FALSE)&gt;3,HLOOKUP($A122,'Z-scores'!$C$2:$UD$20,5,FALSE)&lt;-3),"",'Total-corrected counts'!G122),"")</f>
        <v/>
      </c>
      <c r="H122" t="str">
        <f>IFERROR(IF(OR(HLOOKUP($A122,'Z-scores'!$C$2:$UD$20,6,FALSE)&gt;3,HLOOKUP($A122,'Z-scores'!$C$2:$UD$20,6,FALSE)&lt;-3),"",'Total-corrected counts'!H122),"")</f>
        <v/>
      </c>
      <c r="I122" t="str">
        <f>IFERROR(IF(OR(HLOOKUP($A122,'Z-scores'!$C$2:$UD$20,7,FALSE)&gt;3,HLOOKUP($A122,'Z-scores'!$C$2:$UD$20,7,FALSE)&lt;-3),"",'Total-corrected counts'!I122),"")</f>
        <v/>
      </c>
      <c r="J122" t="str">
        <f>IFERROR(IF(OR(HLOOKUP($A122,'Z-scores'!$C$2:$UD$20,8,FALSE)&gt;3,HLOOKUP($A122,'Z-scores'!$C$2:$UD$20,8,FALSE)&lt;-3),"",'Total-corrected counts'!J122),"")</f>
        <v/>
      </c>
      <c r="K122" t="str">
        <f>IFERROR(IF(OR(HLOOKUP($A122,'Z-scores'!$C$2:$UD$20,9,FALSE)&gt;3,HLOOKUP($A122,'Z-scores'!$C$2:$UD$20,9,FALSE)&lt;-3),"",'Total-corrected counts'!K122),"")</f>
        <v/>
      </c>
      <c r="L122" t="str">
        <f>IFERROR(IF(OR(HLOOKUP($A122,'Z-scores'!$C$2:$UD$20,10,FALSE)&gt;3,HLOOKUP($A122,'Z-scores'!$C$2:$UD$20,10,FALSE)&lt;-3),"",'Total-corrected counts'!L122),"")</f>
        <v/>
      </c>
      <c r="M122" t="str">
        <f>IFERROR(IF(OR(HLOOKUP($A122,'Z-scores'!$C$2:$UD$20,11,FALSE)&gt;3,HLOOKUP($A122,'Z-scores'!$C$2:$UD$20,11,FALSE)&lt;-3),"",'Total-corrected counts'!M122),"")</f>
        <v/>
      </c>
      <c r="N122" t="str">
        <f>IFERROR(IF(OR(HLOOKUP($A122,'Z-scores'!$C$2:$UD$20,12,FALSE)&gt;3,HLOOKUP($A122,'Z-scores'!$C$2:$UD$20,12,FALSE)&lt;-3),"",'Total-corrected counts'!N122),"")</f>
        <v/>
      </c>
      <c r="O122" t="str">
        <f>IFERROR(IF(OR(HLOOKUP($A122,'Z-scores'!$C$2:$UD$20,13,FALSE)&gt;3,HLOOKUP($A122,'Z-scores'!$C$2:$UD$20,13,FALSE)&lt;-3),"",'Total-corrected counts'!O122),"")</f>
        <v/>
      </c>
      <c r="P122" t="str">
        <f>IFERROR(IF(OR(HLOOKUP($A122,'Z-scores'!$C$2:$UD$20,14,FALSE)&gt;3,HLOOKUP($A122,'Z-scores'!$C$2:$UD$20,14,FALSE)&lt;-3),"",'Total-corrected counts'!P122),"")</f>
        <v/>
      </c>
      <c r="Q122" t="str">
        <f>IFERROR(IF(OR(HLOOKUP($A122,'Z-scores'!$C$2:$UD$20,15,FALSE)&gt;3,HLOOKUP($A122,'Z-scores'!$C$2:$UD$20,15,FALSE)&lt;-3),"",'Total-corrected counts'!Q122),"")</f>
        <v/>
      </c>
      <c r="R122" t="str">
        <f>IFERROR(IF(OR(HLOOKUP($A122,'Z-scores'!$C$2:$UD$20,16,FALSE)&gt;3,HLOOKUP($A122,'Z-scores'!$C$2:$UD$20,16,FALSE)&lt;-3),"",'Total-corrected counts'!R122),"")</f>
        <v/>
      </c>
      <c r="S122" t="str">
        <f>IFERROR(IF(OR(HLOOKUP($A122,'Z-scores'!$C$2:$UD$20,17,FALSE)&gt;3,HLOOKUP($A122,'Z-scores'!$C$2:$UD$20,17,FALSE)&lt;-3),"",'Total-corrected counts'!S122),"")</f>
        <v/>
      </c>
      <c r="T122" t="str">
        <f>IFERROR(IF(OR(HLOOKUP($A122,'Z-scores'!$C$2:$UD$20,18,FALSE)&gt;3,HLOOKUP($A122,'Z-scores'!$C$2:$UD$20,18,FALSE)&lt;-3),"",'Total-corrected counts'!T122),"")</f>
        <v/>
      </c>
      <c r="U122" t="str">
        <f>IFERROR(IF(OR(HLOOKUP($A122,'Z-scores'!$C$2:$UD$20,19,FALSE)&gt;3,HLOOKUP($A122,'Z-scores'!$C$2:$UD$20,19,FALSE)&lt;-3),"",'Total-corrected counts'!U122),"")</f>
        <v/>
      </c>
      <c r="V122">
        <f t="shared" si="4"/>
        <v>1</v>
      </c>
      <c r="W122" s="10">
        <f>SUMIFS(Tabel132[Cluster],Tabel132[ID],A122)</f>
        <v>0</v>
      </c>
      <c r="X122" t="str">
        <f t="shared" si="5"/>
        <v/>
      </c>
      <c r="Y122" t="str">
        <f t="shared" si="6"/>
        <v/>
      </c>
      <c r="Z122" t="str">
        <f t="shared" si="7"/>
        <v/>
      </c>
    </row>
    <row r="123" spans="1:26" x14ac:dyDescent="0.25">
      <c r="A123">
        <v>125</v>
      </c>
      <c r="B123" t="s">
        <v>76</v>
      </c>
      <c r="C123">
        <v>98800</v>
      </c>
      <c r="D123">
        <v>848</v>
      </c>
      <c r="E123">
        <f>IFERROR(IF(OR(HLOOKUP($A123,'Z-scores'!$C$2:$UD$20,3,FALSE)&gt;3,HLOOKUP(A123,'Z-scores'!$C$2:$UD$20,3,FALSE)&lt;-3),"",'Total-corrected counts'!E123),"")</f>
        <v>4.7274514945919153</v>
      </c>
      <c r="F123">
        <f>IFERROR(IF(OR(HLOOKUP($A123,'Z-scores'!$C$2:$UD$20,4,FALSE)&gt;3,HLOOKUP($A123,'Z-scores'!$C$2:$UD$20,4,FALSE)&lt;-3),"",'Total-corrected counts'!F123),"")</f>
        <v>10.089675063245037</v>
      </c>
      <c r="G123">
        <f>IFERROR(IF(OR(HLOOKUP($A123,'Z-scores'!$C$2:$UD$20,5,FALSE)&gt;3,HLOOKUP($A123,'Z-scores'!$C$2:$UD$20,5,FALSE)&lt;-3),"",'Total-corrected counts'!G123),"")</f>
        <v>4.1399567268756723</v>
      </c>
      <c r="H123">
        <f>IFERROR(IF(OR(HLOOKUP($A123,'Z-scores'!$C$2:$UD$20,6,FALSE)&gt;3,HLOOKUP($A123,'Z-scores'!$C$2:$UD$20,6,FALSE)&lt;-3),"",'Total-corrected counts'!H123),"")</f>
        <v>15.670797381825087</v>
      </c>
      <c r="I123">
        <f>IFERROR(IF(OR(HLOOKUP($A123,'Z-scores'!$C$2:$UD$20,7,FALSE)&gt;3,HLOOKUP($A123,'Z-scores'!$C$2:$UD$20,7,FALSE)&lt;-3),"",'Total-corrected counts'!I123),"")</f>
        <v>24.689153703834826</v>
      </c>
      <c r="J123">
        <f>IFERROR(IF(OR(HLOOKUP($A123,'Z-scores'!$C$2:$UD$20,8,FALSE)&gt;3,HLOOKUP($A123,'Z-scores'!$C$2:$UD$20,8,FALSE)&lt;-3),"",'Total-corrected counts'!J123),"")</f>
        <v>17.829636247808274</v>
      </c>
      <c r="K123">
        <f>IFERROR(IF(OR(HLOOKUP($A123,'Z-scores'!$C$2:$UD$20,9,FALSE)&gt;3,HLOOKUP($A123,'Z-scores'!$C$2:$UD$20,9,FALSE)&lt;-3),"",'Total-corrected counts'!K123),"")</f>
        <v>21.133842466135238</v>
      </c>
      <c r="L123">
        <f>IFERROR(IF(OR(HLOOKUP($A123,'Z-scores'!$C$2:$UD$20,10,FALSE)&gt;3,HLOOKUP($A123,'Z-scores'!$C$2:$UD$20,10,FALSE)&lt;-3),"",'Total-corrected counts'!L123),"")</f>
        <v>12.55474787314545</v>
      </c>
      <c r="M123">
        <f>IFERROR(IF(OR(HLOOKUP($A123,'Z-scores'!$C$2:$UD$20,11,FALSE)&gt;3,HLOOKUP($A123,'Z-scores'!$C$2:$UD$20,11,FALSE)&lt;-3),"",'Total-corrected counts'!M123),"")</f>
        <v>22.503739104071038</v>
      </c>
      <c r="N123">
        <f>IFERROR(IF(OR(HLOOKUP($A123,'Z-scores'!$C$2:$UD$20,12,FALSE)&gt;3,HLOOKUP($A123,'Z-scores'!$C$2:$UD$20,12,FALSE)&lt;-3),"",'Total-corrected counts'!N123),"")</f>
        <v>4.4721120740611084</v>
      </c>
      <c r="O123">
        <f>IFERROR(IF(OR(HLOOKUP($A123,'Z-scores'!$C$2:$UD$20,13,FALSE)&gt;3,HLOOKUP($A123,'Z-scores'!$C$2:$UD$20,13,FALSE)&lt;-3),"",'Total-corrected counts'!O123),"")</f>
        <v>9.1772851591486635</v>
      </c>
      <c r="P123">
        <f>IFERROR(IF(OR(HLOOKUP($A123,'Z-scores'!$C$2:$UD$20,14,FALSE)&gt;3,HLOOKUP($A123,'Z-scores'!$C$2:$UD$20,14,FALSE)&lt;-3),"",'Total-corrected counts'!P123),"")</f>
        <v>38.186224837585677</v>
      </c>
      <c r="Q123">
        <f>IFERROR(IF(OR(HLOOKUP($A123,'Z-scores'!$C$2:$UD$20,15,FALSE)&gt;3,HLOOKUP($A123,'Z-scores'!$C$2:$UD$20,15,FALSE)&lt;-3),"",'Total-corrected counts'!Q123),"")</f>
        <v>1.4919144089678682</v>
      </c>
      <c r="R123">
        <f>IFERROR(IF(OR(HLOOKUP($A123,'Z-scores'!$C$2:$UD$20,16,FALSE)&gt;3,HLOOKUP($A123,'Z-scores'!$C$2:$UD$20,16,FALSE)&lt;-3),"",'Total-corrected counts'!R123),"")</f>
        <v>16.392490147877009</v>
      </c>
      <c r="S123">
        <f>IFERROR(IF(OR(HLOOKUP($A123,'Z-scores'!$C$2:$UD$20,17,FALSE)&gt;3,HLOOKUP($A123,'Z-scores'!$C$2:$UD$20,17,FALSE)&lt;-3),"",'Total-corrected counts'!S123),"")</f>
        <v>9.9721084956718773</v>
      </c>
      <c r="T123">
        <f>IFERROR(IF(OR(HLOOKUP($A123,'Z-scores'!$C$2:$UD$20,18,FALSE)&gt;3,HLOOKUP($A123,'Z-scores'!$C$2:$UD$20,18,FALSE)&lt;-3),"",'Total-corrected counts'!T123),"")</f>
        <v>5.6099367185392515</v>
      </c>
      <c r="U123">
        <f>IFERROR(IF(OR(HLOOKUP($A123,'Z-scores'!$C$2:$UD$20,19,FALSE)&gt;3,HLOOKUP($A123,'Z-scores'!$C$2:$UD$20,19,FALSE)&lt;-3),"",'Total-corrected counts'!U123),"")</f>
        <v>12.107115425506523</v>
      </c>
      <c r="V123">
        <f t="shared" si="4"/>
        <v>1</v>
      </c>
      <c r="W123" s="10">
        <f>SUMIFS(Tabel132[Cluster],Tabel132[ID],A123)</f>
        <v>0</v>
      </c>
      <c r="X123">
        <f t="shared" si="5"/>
        <v>0.57879603610545649</v>
      </c>
      <c r="Y123">
        <f t="shared" si="6"/>
        <v>14.815444451281394</v>
      </c>
      <c r="Z123">
        <f t="shared" si="7"/>
        <v>12.176148408419746</v>
      </c>
    </row>
    <row r="124" spans="1:26" x14ac:dyDescent="0.25">
      <c r="A124">
        <v>126</v>
      </c>
      <c r="B124" t="s">
        <v>77</v>
      </c>
      <c r="C124">
        <v>73400</v>
      </c>
      <c r="D124">
        <v>141</v>
      </c>
      <c r="E124" t="str">
        <f>IFERROR(IF(OR(HLOOKUP($A124,'Z-scores'!$C$2:$UD$20,3,FALSE)&gt;3,HLOOKUP(A124,'Z-scores'!$C$2:$UD$20,3,FALSE)&lt;-3),"",'Total-corrected counts'!E124),"")</f>
        <v/>
      </c>
      <c r="F124">
        <f>IFERROR(IF(OR(HLOOKUP($A124,'Z-scores'!$C$2:$UD$20,4,FALSE)&gt;3,HLOOKUP($A124,'Z-scores'!$C$2:$UD$20,4,FALSE)&lt;-3),"",'Total-corrected counts'!F124),"")</f>
        <v>0</v>
      </c>
      <c r="G124">
        <f>IFERROR(IF(OR(HLOOKUP($A124,'Z-scores'!$C$2:$UD$20,5,FALSE)&gt;3,HLOOKUP($A124,'Z-scores'!$C$2:$UD$20,5,FALSE)&lt;-3),"",'Total-corrected counts'!G124),"")</f>
        <v>0.21153063567977887</v>
      </c>
      <c r="H124">
        <f>IFERROR(IF(OR(HLOOKUP($A124,'Z-scores'!$C$2:$UD$20,6,FALSE)&gt;3,HLOOKUP($A124,'Z-scores'!$C$2:$UD$20,6,FALSE)&lt;-3),"",'Total-corrected counts'!H124),"")</f>
        <v>0.41183832762925615</v>
      </c>
      <c r="I124">
        <f>IFERROR(IF(OR(HLOOKUP($A124,'Z-scores'!$C$2:$UD$20,7,FALSE)&gt;3,HLOOKUP($A124,'Z-scores'!$C$2:$UD$20,7,FALSE)&lt;-3),"",'Total-corrected counts'!I124),"")</f>
        <v>4.9255169483959749E-2</v>
      </c>
      <c r="J124">
        <f>IFERROR(IF(OR(HLOOKUP($A124,'Z-scores'!$C$2:$UD$20,8,FALSE)&gt;3,HLOOKUP($A124,'Z-scores'!$C$2:$UD$20,8,FALSE)&lt;-3),"",'Total-corrected counts'!J124),"")</f>
        <v>4.9307622366726422E-2</v>
      </c>
      <c r="K124">
        <f>IFERROR(IF(OR(HLOOKUP($A124,'Z-scores'!$C$2:$UD$20,9,FALSE)&gt;3,HLOOKUP($A124,'Z-scores'!$C$2:$UD$20,9,FALSE)&lt;-3),"",'Total-corrected counts'!K124),"")</f>
        <v>4.4595573889291487E-3</v>
      </c>
      <c r="L124">
        <f>IFERROR(IF(OR(HLOOKUP($A124,'Z-scores'!$C$2:$UD$20,10,FALSE)&gt;3,HLOOKUP($A124,'Z-scores'!$C$2:$UD$20,10,FALSE)&lt;-3),"",'Total-corrected counts'!L124),"")</f>
        <v>2.64588996272823E-2</v>
      </c>
      <c r="M124">
        <f>IFERROR(IF(OR(HLOOKUP($A124,'Z-scores'!$C$2:$UD$20,11,FALSE)&gt;3,HLOOKUP($A124,'Z-scores'!$C$2:$UD$20,11,FALSE)&lt;-3),"",'Total-corrected counts'!M124),"")</f>
        <v>9.2152903784074695E-3</v>
      </c>
      <c r="N124">
        <f>IFERROR(IF(OR(HLOOKUP($A124,'Z-scores'!$C$2:$UD$20,12,FALSE)&gt;3,HLOOKUP($A124,'Z-scores'!$C$2:$UD$20,12,FALSE)&lt;-3),"",'Total-corrected counts'!N124),"")</f>
        <v>0</v>
      </c>
      <c r="O124">
        <f>IFERROR(IF(OR(HLOOKUP($A124,'Z-scores'!$C$2:$UD$20,13,FALSE)&gt;3,HLOOKUP($A124,'Z-scores'!$C$2:$UD$20,13,FALSE)&lt;-3),"",'Total-corrected counts'!O124),"")</f>
        <v>3.3653410924637563E-3</v>
      </c>
      <c r="P124">
        <f>IFERROR(IF(OR(HLOOKUP($A124,'Z-scores'!$C$2:$UD$20,14,FALSE)&gt;3,HLOOKUP($A124,'Z-scores'!$C$2:$UD$20,14,FALSE)&lt;-3),"",'Total-corrected counts'!P124),"")</f>
        <v>0</v>
      </c>
      <c r="Q124">
        <f>IFERROR(IF(OR(HLOOKUP($A124,'Z-scores'!$C$2:$UD$20,15,FALSE)&gt;3,HLOOKUP($A124,'Z-scores'!$C$2:$UD$20,15,FALSE)&lt;-3),"",'Total-corrected counts'!Q124),"")</f>
        <v>0</v>
      </c>
      <c r="R124">
        <f>IFERROR(IF(OR(HLOOKUP($A124,'Z-scores'!$C$2:$UD$20,16,FALSE)&gt;3,HLOOKUP($A124,'Z-scores'!$C$2:$UD$20,16,FALSE)&lt;-3),"",'Total-corrected counts'!R124),"")</f>
        <v>0</v>
      </c>
      <c r="S124">
        <f>IFERROR(IF(OR(HLOOKUP($A124,'Z-scores'!$C$2:$UD$20,17,FALSE)&gt;3,HLOOKUP($A124,'Z-scores'!$C$2:$UD$20,17,FALSE)&lt;-3),"",'Total-corrected counts'!S124),"")</f>
        <v>0</v>
      </c>
      <c r="T124">
        <f>IFERROR(IF(OR(HLOOKUP($A124,'Z-scores'!$C$2:$UD$20,18,FALSE)&gt;3,HLOOKUP($A124,'Z-scores'!$C$2:$UD$20,18,FALSE)&lt;-3),"",'Total-corrected counts'!T124),"")</f>
        <v>3.4364084033931097E-2</v>
      </c>
      <c r="U124">
        <f>IFERROR(IF(OR(HLOOKUP($A124,'Z-scores'!$C$2:$UD$20,19,FALSE)&gt;3,HLOOKUP($A124,'Z-scores'!$C$2:$UD$20,19,FALSE)&lt;-3),"",'Total-corrected counts'!U124),"")</f>
        <v>1.7357871577787131E-2</v>
      </c>
      <c r="V124">
        <f t="shared" si="4"/>
        <v>1</v>
      </c>
      <c r="W124" s="10">
        <f>SUMIFS(Tabel132[Cluster],Tabel132[ID],A124)</f>
        <v>83</v>
      </c>
      <c r="X124">
        <f t="shared" si="5"/>
        <v>0.1082178314729834</v>
      </c>
      <c r="Y124">
        <f t="shared" si="6"/>
        <v>9.5258187819292503E-2</v>
      </c>
      <c r="Z124">
        <f t="shared" si="7"/>
        <v>6.8859120880227481E-3</v>
      </c>
    </row>
    <row r="125" spans="1:26" x14ac:dyDescent="0.25">
      <c r="A125">
        <v>127</v>
      </c>
      <c r="B125" t="s">
        <v>78</v>
      </c>
      <c r="C125">
        <v>66400</v>
      </c>
      <c r="D125">
        <v>239</v>
      </c>
      <c r="E125">
        <f>IFERROR(IF(OR(HLOOKUP($A125,'Z-scores'!$C$2:$UD$20,3,FALSE)&gt;3,HLOOKUP(A125,'Z-scores'!$C$2:$UD$20,3,FALSE)&lt;-3),"",'Total-corrected counts'!E125),"")</f>
        <v>1.8528770772956062</v>
      </c>
      <c r="F125">
        <f>IFERROR(IF(OR(HLOOKUP($A125,'Z-scores'!$C$2:$UD$20,4,FALSE)&gt;3,HLOOKUP($A125,'Z-scores'!$C$2:$UD$20,4,FALSE)&lt;-3),"",'Total-corrected counts'!F125),"")</f>
        <v>4.4624253938254475</v>
      </c>
      <c r="G125">
        <f>IFERROR(IF(OR(HLOOKUP($A125,'Z-scores'!$C$2:$UD$20,5,FALSE)&gt;3,HLOOKUP($A125,'Z-scores'!$C$2:$UD$20,5,FALSE)&lt;-3),"",'Total-corrected counts'!G125),"")</f>
        <v>4.0291549653291216E-2</v>
      </c>
      <c r="H125">
        <f>IFERROR(IF(OR(HLOOKUP($A125,'Z-scores'!$C$2:$UD$20,6,FALSE)&gt;3,HLOOKUP($A125,'Z-scores'!$C$2:$UD$20,6,FALSE)&lt;-3),"",'Total-corrected counts'!H125),"")</f>
        <v>0.7817947914318083</v>
      </c>
      <c r="I125">
        <f>IFERROR(IF(OR(HLOOKUP($A125,'Z-scores'!$C$2:$UD$20,7,FALSE)&gt;3,HLOOKUP($A125,'Z-scores'!$C$2:$UD$20,7,FALSE)&lt;-3),"",'Total-corrected counts'!I125),"")</f>
        <v>0.47408100628311256</v>
      </c>
      <c r="J125">
        <f>IFERROR(IF(OR(HLOOKUP($A125,'Z-scores'!$C$2:$UD$20,8,FALSE)&gt;3,HLOOKUP($A125,'Z-scores'!$C$2:$UD$20,8,FALSE)&lt;-3),"",'Total-corrected counts'!J125),"")</f>
        <v>18.766481072776077</v>
      </c>
      <c r="K125">
        <f>IFERROR(IF(OR(HLOOKUP($A125,'Z-scores'!$C$2:$UD$20,9,FALSE)&gt;3,HLOOKUP($A125,'Z-scores'!$C$2:$UD$20,9,FALSE)&lt;-3),"",'Total-corrected counts'!K125),"")</f>
        <v>1.4582752661798317</v>
      </c>
      <c r="L125">
        <f>IFERROR(IF(OR(HLOOKUP($A125,'Z-scores'!$C$2:$UD$20,10,FALSE)&gt;3,HLOOKUP($A125,'Z-scores'!$C$2:$UD$20,10,FALSE)&lt;-3),"",'Total-corrected counts'!L125),"")</f>
        <v>2.0064665550689078</v>
      </c>
      <c r="M125">
        <f>IFERROR(IF(OR(HLOOKUP($A125,'Z-scores'!$C$2:$UD$20,11,FALSE)&gt;3,HLOOKUP($A125,'Z-scores'!$C$2:$UD$20,11,FALSE)&lt;-3),"",'Total-corrected counts'!M125),"")</f>
        <v>1.8799192371951237</v>
      </c>
      <c r="N125">
        <f>IFERROR(IF(OR(HLOOKUP($A125,'Z-scores'!$C$2:$UD$20,12,FALSE)&gt;3,HLOOKUP($A125,'Z-scores'!$C$2:$UD$20,12,FALSE)&lt;-3),"",'Total-corrected counts'!N125),"")</f>
        <v>0.72396896280907286</v>
      </c>
      <c r="O125">
        <f>IFERROR(IF(OR(HLOOKUP($A125,'Z-scores'!$C$2:$UD$20,13,FALSE)&gt;3,HLOOKUP($A125,'Z-scores'!$C$2:$UD$20,13,FALSE)&lt;-3),"",'Total-corrected counts'!O125),"")</f>
        <v>17.977652115941385</v>
      </c>
      <c r="P125">
        <f>IFERROR(IF(OR(HLOOKUP($A125,'Z-scores'!$C$2:$UD$20,14,FALSE)&gt;3,HLOOKUP($A125,'Z-scores'!$C$2:$UD$20,14,FALSE)&lt;-3),"",'Total-corrected counts'!P125),"")</f>
        <v>0.36754508517429968</v>
      </c>
      <c r="Q125">
        <f>IFERROR(IF(OR(HLOOKUP($A125,'Z-scores'!$C$2:$UD$20,15,FALSE)&gt;3,HLOOKUP($A125,'Z-scores'!$C$2:$UD$20,15,FALSE)&lt;-3),"",'Total-corrected counts'!Q125),"")</f>
        <v>0</v>
      </c>
      <c r="R125">
        <f>IFERROR(IF(OR(HLOOKUP($A125,'Z-scores'!$C$2:$UD$20,16,FALSE)&gt;3,HLOOKUP($A125,'Z-scores'!$C$2:$UD$20,16,FALSE)&lt;-3),"",'Total-corrected counts'!R125),"")</f>
        <v>7.0642777146680933</v>
      </c>
      <c r="S125">
        <f>IFERROR(IF(OR(HLOOKUP($A125,'Z-scores'!$C$2:$UD$20,17,FALSE)&gt;3,HLOOKUP($A125,'Z-scores'!$C$2:$UD$20,17,FALSE)&lt;-3),"",'Total-corrected counts'!S125),"")</f>
        <v>5.4284749568164819E-3</v>
      </c>
      <c r="T125">
        <f>IFERROR(IF(OR(HLOOKUP($A125,'Z-scores'!$C$2:$UD$20,18,FALSE)&gt;3,HLOOKUP($A125,'Z-scores'!$C$2:$UD$20,18,FALSE)&lt;-3),"",'Total-corrected counts'!T125),"")</f>
        <v>0.12886531512724161</v>
      </c>
      <c r="U125">
        <f>IFERROR(IF(OR(HLOOKUP($A125,'Z-scores'!$C$2:$UD$20,19,FALSE)&gt;3,HLOOKUP($A125,'Z-scores'!$C$2:$UD$20,19,FALSE)&lt;-3),"",'Total-corrected counts'!U125),"")</f>
        <v>8.153860173665505</v>
      </c>
      <c r="V125">
        <f t="shared" si="4"/>
        <v>1</v>
      </c>
      <c r="W125" s="10">
        <f>SUMIFS(Tabel132[Cluster],Tabel132[ID],A125)</f>
        <v>79</v>
      </c>
      <c r="X125">
        <f t="shared" si="5"/>
        <v>0.79798358608551068</v>
      </c>
      <c r="Y125">
        <f t="shared" si="6"/>
        <v>3.5247346610788011</v>
      </c>
      <c r="Z125">
        <f t="shared" si="7"/>
        <v>4.3026997302928018</v>
      </c>
    </row>
    <row r="126" spans="1:26" x14ac:dyDescent="0.25">
      <c r="A126">
        <v>128</v>
      </c>
      <c r="B126" t="s">
        <v>79</v>
      </c>
      <c r="C126">
        <v>80300</v>
      </c>
      <c r="D126">
        <v>323</v>
      </c>
      <c r="E126" t="str">
        <f>IFERROR(IF(OR(HLOOKUP($A126,'Z-scores'!$C$2:$UD$20,3,FALSE)&gt;3,HLOOKUP(A126,'Z-scores'!$C$2:$UD$20,3,FALSE)&lt;-3),"",'Total-corrected counts'!E126),"")</f>
        <v/>
      </c>
      <c r="F126">
        <f>IFERROR(IF(OR(HLOOKUP($A126,'Z-scores'!$C$2:$UD$20,4,FALSE)&gt;3,HLOOKUP($A126,'Z-scores'!$C$2:$UD$20,4,FALSE)&lt;-3),"",'Total-corrected counts'!F126),"")</f>
        <v>24.863256192435532</v>
      </c>
      <c r="G126">
        <f>IFERROR(IF(OR(HLOOKUP($A126,'Z-scores'!$C$2:$UD$20,5,FALSE)&gt;3,HLOOKUP($A126,'Z-scores'!$C$2:$UD$20,5,FALSE)&lt;-3),"",'Total-corrected counts'!G126),"")</f>
        <v>138.41154594646864</v>
      </c>
      <c r="H126">
        <f>IFERROR(IF(OR(HLOOKUP($A126,'Z-scores'!$C$2:$UD$20,6,FALSE)&gt;3,HLOOKUP($A126,'Z-scores'!$C$2:$UD$20,6,FALSE)&lt;-3),"",'Total-corrected counts'!H126),"")</f>
        <v>14.435282398937318</v>
      </c>
      <c r="I126">
        <f>IFERROR(IF(OR(HLOOKUP($A126,'Z-scores'!$C$2:$UD$20,7,FALSE)&gt;3,HLOOKUP($A126,'Z-scores'!$C$2:$UD$20,7,FALSE)&lt;-3),"",'Total-corrected counts'!I126),"")</f>
        <v>244.60117165734408</v>
      </c>
      <c r="J126">
        <f>IFERROR(IF(OR(HLOOKUP($A126,'Z-scores'!$C$2:$UD$20,8,FALSE)&gt;3,HLOOKUP($A126,'Z-scores'!$C$2:$UD$20,8,FALSE)&lt;-3),"",'Total-corrected counts'!J126),"")</f>
        <v>298.06950796909791</v>
      </c>
      <c r="K126">
        <f>IFERROR(IF(OR(HLOOKUP($A126,'Z-scores'!$C$2:$UD$20,9,FALSE)&gt;3,HLOOKUP($A126,'Z-scores'!$C$2:$UD$20,9,FALSE)&lt;-3),"",'Total-corrected counts'!K126),"")</f>
        <v>245.90445398294219</v>
      </c>
      <c r="L126">
        <f>IFERROR(IF(OR(HLOOKUP($A126,'Z-scores'!$C$2:$UD$20,10,FALSE)&gt;3,HLOOKUP($A126,'Z-scores'!$C$2:$UD$20,10,FALSE)&lt;-3),"",'Total-corrected counts'!L126),"")</f>
        <v>115.7885545855919</v>
      </c>
      <c r="M126">
        <f>IFERROR(IF(OR(HLOOKUP($A126,'Z-scores'!$C$2:$UD$20,11,FALSE)&gt;3,HLOOKUP($A126,'Z-scores'!$C$2:$UD$20,11,FALSE)&lt;-3),"",'Total-corrected counts'!M126),"")</f>
        <v>162.86643450278439</v>
      </c>
      <c r="N126">
        <f>IFERROR(IF(OR(HLOOKUP($A126,'Z-scores'!$C$2:$UD$20,12,FALSE)&gt;3,HLOOKUP($A126,'Z-scores'!$C$2:$UD$20,12,FALSE)&lt;-3),"",'Total-corrected counts'!N126),"")</f>
        <v>88.608302549378806</v>
      </c>
      <c r="O126">
        <f>IFERROR(IF(OR(HLOOKUP($A126,'Z-scores'!$C$2:$UD$20,13,FALSE)&gt;3,HLOOKUP($A126,'Z-scores'!$C$2:$UD$20,13,FALSE)&lt;-3),"",'Total-corrected counts'!O126),"")</f>
        <v>179.10681828201356</v>
      </c>
      <c r="P126">
        <f>IFERROR(IF(OR(HLOOKUP($A126,'Z-scores'!$C$2:$UD$20,14,FALSE)&gt;3,HLOOKUP($A126,'Z-scores'!$C$2:$UD$20,14,FALSE)&lt;-3),"",'Total-corrected counts'!P126),"")</f>
        <v>90.052819647763599</v>
      </c>
      <c r="Q126">
        <f>IFERROR(IF(OR(HLOOKUP($A126,'Z-scores'!$C$2:$UD$20,15,FALSE)&gt;3,HLOOKUP($A126,'Z-scores'!$C$2:$UD$20,15,FALSE)&lt;-3),"",'Total-corrected counts'!Q126),"")</f>
        <v>5.6458721751136975</v>
      </c>
      <c r="R126">
        <f>IFERROR(IF(OR(HLOOKUP($A126,'Z-scores'!$C$2:$UD$20,16,FALSE)&gt;3,HLOOKUP($A126,'Z-scores'!$C$2:$UD$20,16,FALSE)&lt;-3),"",'Total-corrected counts'!R126),"")</f>
        <v>282.01814754042528</v>
      </c>
      <c r="S126">
        <f>IFERROR(IF(OR(HLOOKUP($A126,'Z-scores'!$C$2:$UD$20,17,FALSE)&gt;3,HLOOKUP($A126,'Z-scores'!$C$2:$UD$20,17,FALSE)&lt;-3),"",'Total-corrected counts'!S126),"")</f>
        <v>187.29324296008227</v>
      </c>
      <c r="T126">
        <f>IFERROR(IF(OR(HLOOKUP($A126,'Z-scores'!$C$2:$UD$20,18,FALSE)&gt;3,HLOOKUP($A126,'Z-scores'!$C$2:$UD$20,18,FALSE)&lt;-3),"",'Total-corrected counts'!T126),"")</f>
        <v>27.001579029661357</v>
      </c>
      <c r="U126">
        <f>IFERROR(IF(OR(HLOOKUP($A126,'Z-scores'!$C$2:$UD$20,19,FALSE)&gt;3,HLOOKUP($A126,'Z-scores'!$C$2:$UD$20,19,FALSE)&lt;-3),"",'Total-corrected counts'!U126),"")</f>
        <v>265.31940653437078</v>
      </c>
      <c r="V126">
        <f t="shared" si="4"/>
        <v>1</v>
      </c>
      <c r="W126" s="10">
        <f>SUMIFS(Tabel132[Cluster],Tabel132[ID],A126)</f>
        <v>87</v>
      </c>
      <c r="X126">
        <f t="shared" si="5"/>
        <v>0.77704998061602426</v>
      </c>
      <c r="Y126">
        <f t="shared" si="6"/>
        <v>155.61752590445025</v>
      </c>
      <c r="Z126">
        <f t="shared" si="7"/>
        <v>140.63077358985117</v>
      </c>
    </row>
    <row r="127" spans="1:26" x14ac:dyDescent="0.25">
      <c r="A127">
        <v>129</v>
      </c>
      <c r="B127" t="s">
        <v>80</v>
      </c>
      <c r="C127">
        <v>116500</v>
      </c>
      <c r="D127">
        <v>73</v>
      </c>
      <c r="E127">
        <f>IFERROR(IF(OR(HLOOKUP($A127,'Z-scores'!$C$2:$UD$20,3,FALSE)&gt;3,HLOOKUP(A127,'Z-scores'!$C$2:$UD$20,3,FALSE)&lt;-3),"",'Total-corrected counts'!E127),"")</f>
        <v>0.36422482870226136</v>
      </c>
      <c r="F127">
        <f>IFERROR(IF(OR(HLOOKUP($A127,'Z-scores'!$C$2:$UD$20,4,FALSE)&gt;3,HLOOKUP($A127,'Z-scores'!$C$2:$UD$20,4,FALSE)&lt;-3),"",'Total-corrected counts'!F127),"")</f>
        <v>2.2804306240505041</v>
      </c>
      <c r="G127">
        <f>IFERROR(IF(OR(HLOOKUP($A127,'Z-scores'!$C$2:$UD$20,5,FALSE)&gt;3,HLOOKUP($A127,'Z-scores'!$C$2:$UD$20,5,FALSE)&lt;-3),"",'Total-corrected counts'!G127),"")</f>
        <v>2.7599711512504479</v>
      </c>
      <c r="H127">
        <f>IFERROR(IF(OR(HLOOKUP($A127,'Z-scores'!$C$2:$UD$20,6,FALSE)&gt;3,HLOOKUP($A127,'Z-scores'!$C$2:$UD$20,6,FALSE)&lt;-3),"",'Total-corrected counts'!H127),"")</f>
        <v>0.98422379992754438</v>
      </c>
      <c r="I127">
        <f>IFERROR(IF(OR(HLOOKUP($A127,'Z-scores'!$C$2:$UD$20,7,FALSE)&gt;3,HLOOKUP($A127,'Z-scores'!$C$2:$UD$20,7,FALSE)&lt;-3),"",'Total-corrected counts'!I127),"")</f>
        <v>3.9465704549022744</v>
      </c>
      <c r="J127">
        <f>IFERROR(IF(OR(HLOOKUP($A127,'Z-scores'!$C$2:$UD$20,8,FALSE)&gt;3,HLOOKUP($A127,'Z-scores'!$C$2:$UD$20,8,FALSE)&lt;-3),"",'Total-corrected counts'!J127),"")</f>
        <v>4.0136404606515317</v>
      </c>
      <c r="K127">
        <f>IFERROR(IF(OR(HLOOKUP($A127,'Z-scores'!$C$2:$UD$20,9,FALSE)&gt;3,HLOOKUP($A127,'Z-scores'!$C$2:$UD$20,9,FALSE)&lt;-3),"",'Total-corrected counts'!K127),"")</f>
        <v>6.2924354757790288</v>
      </c>
      <c r="L127">
        <f>IFERROR(IF(OR(HLOOKUP($A127,'Z-scores'!$C$2:$UD$20,10,FALSE)&gt;3,HLOOKUP($A127,'Z-scores'!$C$2:$UD$20,10,FALSE)&lt;-3),"",'Total-corrected counts'!L127),"")</f>
        <v>1.1994701164367976</v>
      </c>
      <c r="M127">
        <f>IFERROR(IF(OR(HLOOKUP($A127,'Z-scores'!$C$2:$UD$20,11,FALSE)&gt;3,HLOOKUP($A127,'Z-scores'!$C$2:$UD$20,11,FALSE)&lt;-3),"",'Total-corrected counts'!M127),"")</f>
        <v>1.3915088471395278</v>
      </c>
      <c r="N127">
        <f>IFERROR(IF(OR(HLOOKUP($A127,'Z-scores'!$C$2:$UD$20,12,FALSE)&gt;3,HLOOKUP($A127,'Z-scores'!$C$2:$UD$20,12,FALSE)&lt;-3),"",'Total-corrected counts'!N127),"")</f>
        <v>2.7584133899434296</v>
      </c>
      <c r="O127" t="str">
        <f>IFERROR(IF(OR(HLOOKUP($A127,'Z-scores'!$C$2:$UD$20,13,FALSE)&gt;3,HLOOKUP($A127,'Z-scores'!$C$2:$UD$20,13,FALSE)&lt;-3),"",'Total-corrected counts'!O127),"")</f>
        <v/>
      </c>
      <c r="P127">
        <f>IFERROR(IF(OR(HLOOKUP($A127,'Z-scores'!$C$2:$UD$20,14,FALSE)&gt;3,HLOOKUP($A127,'Z-scores'!$C$2:$UD$20,14,FALSE)&lt;-3),"",'Total-corrected counts'!P127),"")</f>
        <v>0.13248718186515454</v>
      </c>
      <c r="Q127">
        <f>IFERROR(IF(OR(HLOOKUP($A127,'Z-scores'!$C$2:$UD$20,15,FALSE)&gt;3,HLOOKUP($A127,'Z-scores'!$C$2:$UD$20,15,FALSE)&lt;-3),"",'Total-corrected counts'!Q127),"")</f>
        <v>0</v>
      </c>
      <c r="R127">
        <f>IFERROR(IF(OR(HLOOKUP($A127,'Z-scores'!$C$2:$UD$20,16,FALSE)&gt;3,HLOOKUP($A127,'Z-scores'!$C$2:$UD$20,16,FALSE)&lt;-3),"",'Total-corrected counts'!R127),"")</f>
        <v>1.081880307975261</v>
      </c>
      <c r="S127">
        <f>IFERROR(IF(OR(HLOOKUP($A127,'Z-scores'!$C$2:$UD$20,17,FALSE)&gt;3,HLOOKUP($A127,'Z-scores'!$C$2:$UD$20,17,FALSE)&lt;-3),"",'Total-corrected counts'!S127),"")</f>
        <v>4.3427799654531855E-2</v>
      </c>
      <c r="T127">
        <f>IFERROR(IF(OR(HLOOKUP($A127,'Z-scores'!$C$2:$UD$20,18,FALSE)&gt;3,HLOOKUP($A127,'Z-scores'!$C$2:$UD$20,18,FALSE)&lt;-3),"",'Total-corrected counts'!T127),"")</f>
        <v>0.66150861765317359</v>
      </c>
      <c r="U127">
        <f>IFERROR(IF(OR(HLOOKUP($A127,'Z-scores'!$C$2:$UD$20,19,FALSE)&gt;3,HLOOKUP($A127,'Z-scores'!$C$2:$UD$20,19,FALSE)&lt;-3),"",'Total-corrected counts'!U127),"")</f>
        <v>2.3085969198456886</v>
      </c>
      <c r="V127">
        <f t="shared" si="4"/>
        <v>1</v>
      </c>
      <c r="W127" s="10">
        <f>SUMIFS(Tabel132[Cluster],Tabel132[ID],A127)</f>
        <v>0</v>
      </c>
      <c r="X127">
        <f t="shared" si="5"/>
        <v>7.0977007445749002E-2</v>
      </c>
      <c r="Y127">
        <f t="shared" si="6"/>
        <v>2.5813861954266573</v>
      </c>
      <c r="Z127">
        <f t="shared" si="7"/>
        <v>0.99804488813389136</v>
      </c>
    </row>
    <row r="128" spans="1:26" x14ac:dyDescent="0.25">
      <c r="A128">
        <v>130</v>
      </c>
      <c r="B128" t="s">
        <v>650</v>
      </c>
      <c r="C128">
        <v>88600</v>
      </c>
      <c r="D128">
        <v>679</v>
      </c>
      <c r="E128" t="str">
        <f>IFERROR(IF(OR(HLOOKUP($A128,'Z-scores'!$C$2:$UD$20,3,FALSE)&gt;3,HLOOKUP(A128,'Z-scores'!$C$2:$UD$20,3,FALSE)&lt;-3),"",'Total-corrected counts'!E128),"")</f>
        <v/>
      </c>
      <c r="F128" t="str">
        <f>IFERROR(IF(OR(HLOOKUP($A128,'Z-scores'!$C$2:$UD$20,4,FALSE)&gt;3,HLOOKUP($A128,'Z-scores'!$C$2:$UD$20,4,FALSE)&lt;-3),"",'Total-corrected counts'!F128),"")</f>
        <v/>
      </c>
      <c r="G128" t="str">
        <f>IFERROR(IF(OR(HLOOKUP($A128,'Z-scores'!$C$2:$UD$20,5,FALSE)&gt;3,HLOOKUP($A128,'Z-scores'!$C$2:$UD$20,5,FALSE)&lt;-3),"",'Total-corrected counts'!G128),"")</f>
        <v/>
      </c>
      <c r="H128" t="str">
        <f>IFERROR(IF(OR(HLOOKUP($A128,'Z-scores'!$C$2:$UD$20,6,FALSE)&gt;3,HLOOKUP($A128,'Z-scores'!$C$2:$UD$20,6,FALSE)&lt;-3),"",'Total-corrected counts'!H128),"")</f>
        <v/>
      </c>
      <c r="I128" t="str">
        <f>IFERROR(IF(OR(HLOOKUP($A128,'Z-scores'!$C$2:$UD$20,7,FALSE)&gt;3,HLOOKUP($A128,'Z-scores'!$C$2:$UD$20,7,FALSE)&lt;-3),"",'Total-corrected counts'!I128),"")</f>
        <v/>
      </c>
      <c r="J128" t="str">
        <f>IFERROR(IF(OR(HLOOKUP($A128,'Z-scores'!$C$2:$UD$20,8,FALSE)&gt;3,HLOOKUP($A128,'Z-scores'!$C$2:$UD$20,8,FALSE)&lt;-3),"",'Total-corrected counts'!J128),"")</f>
        <v/>
      </c>
      <c r="K128" t="str">
        <f>IFERROR(IF(OR(HLOOKUP($A128,'Z-scores'!$C$2:$UD$20,9,FALSE)&gt;3,HLOOKUP($A128,'Z-scores'!$C$2:$UD$20,9,FALSE)&lt;-3),"",'Total-corrected counts'!K128),"")</f>
        <v/>
      </c>
      <c r="L128" t="str">
        <f>IFERROR(IF(OR(HLOOKUP($A128,'Z-scores'!$C$2:$UD$20,10,FALSE)&gt;3,HLOOKUP($A128,'Z-scores'!$C$2:$UD$20,10,FALSE)&lt;-3),"",'Total-corrected counts'!L128),"")</f>
        <v/>
      </c>
      <c r="M128" t="str">
        <f>IFERROR(IF(OR(HLOOKUP($A128,'Z-scores'!$C$2:$UD$20,11,FALSE)&gt;3,HLOOKUP($A128,'Z-scores'!$C$2:$UD$20,11,FALSE)&lt;-3),"",'Total-corrected counts'!M128),"")</f>
        <v/>
      </c>
      <c r="N128" t="str">
        <f>IFERROR(IF(OR(HLOOKUP($A128,'Z-scores'!$C$2:$UD$20,12,FALSE)&gt;3,HLOOKUP($A128,'Z-scores'!$C$2:$UD$20,12,FALSE)&lt;-3),"",'Total-corrected counts'!N128),"")</f>
        <v/>
      </c>
      <c r="O128" t="str">
        <f>IFERROR(IF(OR(HLOOKUP($A128,'Z-scores'!$C$2:$UD$20,13,FALSE)&gt;3,HLOOKUP($A128,'Z-scores'!$C$2:$UD$20,13,FALSE)&lt;-3),"",'Total-corrected counts'!O128),"")</f>
        <v/>
      </c>
      <c r="P128" t="str">
        <f>IFERROR(IF(OR(HLOOKUP($A128,'Z-scores'!$C$2:$UD$20,14,FALSE)&gt;3,HLOOKUP($A128,'Z-scores'!$C$2:$UD$20,14,FALSE)&lt;-3),"",'Total-corrected counts'!P128),"")</f>
        <v/>
      </c>
      <c r="Q128" t="str">
        <f>IFERROR(IF(OR(HLOOKUP($A128,'Z-scores'!$C$2:$UD$20,15,FALSE)&gt;3,HLOOKUP($A128,'Z-scores'!$C$2:$UD$20,15,FALSE)&lt;-3),"",'Total-corrected counts'!Q128),"")</f>
        <v/>
      </c>
      <c r="R128" t="str">
        <f>IFERROR(IF(OR(HLOOKUP($A128,'Z-scores'!$C$2:$UD$20,16,FALSE)&gt;3,HLOOKUP($A128,'Z-scores'!$C$2:$UD$20,16,FALSE)&lt;-3),"",'Total-corrected counts'!R128),"")</f>
        <v/>
      </c>
      <c r="S128" t="str">
        <f>IFERROR(IF(OR(HLOOKUP($A128,'Z-scores'!$C$2:$UD$20,17,FALSE)&gt;3,HLOOKUP($A128,'Z-scores'!$C$2:$UD$20,17,FALSE)&lt;-3),"",'Total-corrected counts'!S128),"")</f>
        <v/>
      </c>
      <c r="T128" t="str">
        <f>IFERROR(IF(OR(HLOOKUP($A128,'Z-scores'!$C$2:$UD$20,18,FALSE)&gt;3,HLOOKUP($A128,'Z-scores'!$C$2:$UD$20,18,FALSE)&lt;-3),"",'Total-corrected counts'!T128),"")</f>
        <v/>
      </c>
      <c r="U128" t="str">
        <f>IFERROR(IF(OR(HLOOKUP($A128,'Z-scores'!$C$2:$UD$20,19,FALSE)&gt;3,HLOOKUP($A128,'Z-scores'!$C$2:$UD$20,19,FALSE)&lt;-3),"",'Total-corrected counts'!U128),"")</f>
        <v/>
      </c>
      <c r="V128">
        <f t="shared" si="4"/>
        <v>1</v>
      </c>
      <c r="W128" s="10">
        <f>SUMIFS(Tabel132[Cluster],Tabel132[ID],A128)</f>
        <v>95</v>
      </c>
      <c r="X128" t="str">
        <f t="shared" si="5"/>
        <v/>
      </c>
      <c r="Y128" t="str">
        <f t="shared" si="6"/>
        <v/>
      </c>
      <c r="Z128" t="str">
        <f t="shared" si="7"/>
        <v/>
      </c>
    </row>
    <row r="129" spans="1:26" x14ac:dyDescent="0.25">
      <c r="A129">
        <v>131</v>
      </c>
      <c r="B129" t="s">
        <v>81</v>
      </c>
      <c r="C129">
        <v>47000</v>
      </c>
      <c r="D129">
        <v>703</v>
      </c>
      <c r="E129" t="str">
        <f>IFERROR(IF(OR(HLOOKUP($A129,'Z-scores'!$C$2:$UD$20,3,FALSE)&gt;3,HLOOKUP(A129,'Z-scores'!$C$2:$UD$20,3,FALSE)&lt;-3),"",'Total-corrected counts'!E129),"")</f>
        <v/>
      </c>
      <c r="F129">
        <f>IFERROR(IF(OR(HLOOKUP($A129,'Z-scores'!$C$2:$UD$20,4,FALSE)&gt;3,HLOOKUP($A129,'Z-scores'!$C$2:$UD$20,4,FALSE)&lt;-3),"",'Total-corrected counts'!F129),"")</f>
        <v>2.1409798304934591</v>
      </c>
      <c r="G129">
        <f>IFERROR(IF(OR(HLOOKUP($A129,'Z-scores'!$C$2:$UD$20,5,FALSE)&gt;3,HLOOKUP($A129,'Z-scores'!$C$2:$UD$20,5,FALSE)&lt;-3),"",'Total-corrected counts'!G129),"")</f>
        <v>1.1382362777054769</v>
      </c>
      <c r="H129">
        <f>IFERROR(IF(OR(HLOOKUP($A129,'Z-scores'!$C$2:$UD$20,6,FALSE)&gt;3,HLOOKUP($A129,'Z-scores'!$C$2:$UD$20,6,FALSE)&lt;-3),"",'Total-corrected counts'!H129),"")</f>
        <v>15.691738313738437</v>
      </c>
      <c r="I129">
        <f>IFERROR(IF(OR(HLOOKUP($A129,'Z-scores'!$C$2:$UD$20,7,FALSE)&gt;3,HLOOKUP($A129,'Z-scores'!$C$2:$UD$20,7,FALSE)&lt;-3),"",'Total-corrected counts'!I129),"")</f>
        <v>6.8895668315688701</v>
      </c>
      <c r="J129">
        <f>IFERROR(IF(OR(HLOOKUP($A129,'Z-scores'!$C$2:$UD$20,8,FALSE)&gt;3,HLOOKUP($A129,'Z-scores'!$C$2:$UD$20,8,FALSE)&lt;-3),"",'Total-corrected counts'!J129),"")</f>
        <v>8.1702730261665693</v>
      </c>
      <c r="K129">
        <f>IFERROR(IF(OR(HLOOKUP($A129,'Z-scores'!$C$2:$UD$20,9,FALSE)&gt;3,HLOOKUP($A129,'Z-scores'!$C$2:$UD$20,9,FALSE)&lt;-3),"",'Total-corrected counts'!K129),"")</f>
        <v>8.0762584313506895</v>
      </c>
      <c r="L129">
        <f>IFERROR(IF(OR(HLOOKUP($A129,'Z-scores'!$C$2:$UD$20,10,FALSE)&gt;3,HLOOKUP($A129,'Z-scores'!$C$2:$UD$20,10,FALSE)&lt;-3),"",'Total-corrected counts'!L129),"")</f>
        <v>16.285452720592254</v>
      </c>
      <c r="M129">
        <f>IFERROR(IF(OR(HLOOKUP($A129,'Z-scores'!$C$2:$UD$20,11,FALSE)&gt;3,HLOOKUP($A129,'Z-scores'!$C$2:$UD$20,11,FALSE)&lt;-3),"",'Total-corrected counts'!M129),"")</f>
        <v>14.500259410424151</v>
      </c>
      <c r="N129">
        <f>IFERROR(IF(OR(HLOOKUP($A129,'Z-scores'!$C$2:$UD$20,12,FALSE)&gt;3,HLOOKUP($A129,'Z-scores'!$C$2:$UD$20,12,FALSE)&lt;-3),"",'Total-corrected counts'!N129),"")</f>
        <v>32.807707428563049</v>
      </c>
      <c r="O129">
        <f>IFERROR(IF(OR(HLOOKUP($A129,'Z-scores'!$C$2:$UD$20,13,FALSE)&gt;3,HLOOKUP($A129,'Z-scores'!$C$2:$UD$20,13,FALSE)&lt;-3),"",'Total-corrected counts'!O129),"")</f>
        <v>8.423448754436782</v>
      </c>
      <c r="P129">
        <f>IFERROR(IF(OR(HLOOKUP($A129,'Z-scores'!$C$2:$UD$20,14,FALSE)&gt;3,HLOOKUP($A129,'Z-scores'!$C$2:$UD$20,14,FALSE)&lt;-3),"",'Total-corrected counts'!P129),"")</f>
        <v>18.065268314322847</v>
      </c>
      <c r="Q129">
        <f>IFERROR(IF(OR(HLOOKUP($A129,'Z-scores'!$C$2:$UD$20,15,FALSE)&gt;3,HLOOKUP($A129,'Z-scores'!$C$2:$UD$20,15,FALSE)&lt;-3),"",'Total-corrected counts'!Q129),"")</f>
        <v>1.862455242567731</v>
      </c>
      <c r="R129">
        <f>IFERROR(IF(OR(HLOOKUP($A129,'Z-scores'!$C$2:$UD$20,16,FALSE)&gt;3,HLOOKUP($A129,'Z-scores'!$C$2:$UD$20,16,FALSE)&lt;-3),"",'Total-corrected counts'!R129),"")</f>
        <v>8.6830912125273727</v>
      </c>
      <c r="S129">
        <f>IFERROR(IF(OR(HLOOKUP($A129,'Z-scores'!$C$2:$UD$20,17,FALSE)&gt;3,HLOOKUP($A129,'Z-scores'!$C$2:$UD$20,17,FALSE)&lt;-3),"",'Total-corrected counts'!S129),"")</f>
        <v>6.8290214956751338</v>
      </c>
      <c r="T129">
        <f>IFERROR(IF(OR(HLOOKUP($A129,'Z-scores'!$C$2:$UD$20,18,FALSE)&gt;3,HLOOKUP($A129,'Z-scores'!$C$2:$UD$20,18,FALSE)&lt;-3),"",'Total-corrected counts'!T129),"")</f>
        <v>25.163100533846045</v>
      </c>
      <c r="U129">
        <f>IFERROR(IF(OR(HLOOKUP($A129,'Z-scores'!$C$2:$UD$20,19,FALSE)&gt;3,HLOOKUP($A129,'Z-scores'!$C$2:$UD$20,19,FALSE)&lt;-3),"",'Total-corrected counts'!U129),"")</f>
        <v>5.6890424096197325</v>
      </c>
      <c r="V129">
        <f t="shared" si="4"/>
        <v>1</v>
      </c>
      <c r="W129" s="10">
        <f>SUMIFS(Tabel132[Cluster],Tabel132[ID],A129)</f>
        <v>62</v>
      </c>
      <c r="X129">
        <f t="shared" si="5"/>
        <v>0.33716951493363778</v>
      </c>
      <c r="Y129">
        <f t="shared" si="6"/>
        <v>9.1115956052549887</v>
      </c>
      <c r="Z129">
        <f t="shared" si="7"/>
        <v>13.440391923944837</v>
      </c>
    </row>
    <row r="130" spans="1:26" x14ac:dyDescent="0.25">
      <c r="A130">
        <v>132</v>
      </c>
      <c r="B130" t="s">
        <v>82</v>
      </c>
      <c r="C130">
        <v>20700</v>
      </c>
      <c r="D130">
        <v>972</v>
      </c>
      <c r="E130" t="str">
        <f>IFERROR(IF(OR(HLOOKUP($A130,'Z-scores'!$C$2:$UD$20,3,FALSE)&gt;3,HLOOKUP(A130,'Z-scores'!$C$2:$UD$20,3,FALSE)&lt;-3),"",'Total-corrected counts'!E130),"")</f>
        <v/>
      </c>
      <c r="F130">
        <f>IFERROR(IF(OR(HLOOKUP($A130,'Z-scores'!$C$2:$UD$20,4,FALSE)&gt;3,HLOOKUP($A130,'Z-scores'!$C$2:$UD$20,4,FALSE)&lt;-3),"",'Total-corrected counts'!F130),"")</f>
        <v>1.033576469893394</v>
      </c>
      <c r="G130">
        <f>IFERROR(IF(OR(HLOOKUP($A130,'Z-scores'!$C$2:$UD$20,5,FALSE)&gt;3,HLOOKUP($A130,'Z-scores'!$C$2:$UD$20,5,FALSE)&lt;-3),"",'Total-corrected counts'!G130),"")</f>
        <v>2.0145774826645608E-2</v>
      </c>
      <c r="H130">
        <f>IFERROR(IF(OR(HLOOKUP($A130,'Z-scores'!$C$2:$UD$20,6,FALSE)&gt;3,HLOOKUP($A130,'Z-scores'!$C$2:$UD$20,6,FALSE)&lt;-3),"",'Total-corrected counts'!H130),"")</f>
        <v>4.8862174464488019E-2</v>
      </c>
      <c r="I130">
        <f>IFERROR(IF(OR(HLOOKUP($A130,'Z-scores'!$C$2:$UD$20,7,FALSE)&gt;3,HLOOKUP($A130,'Z-scores'!$C$2:$UD$20,7,FALSE)&lt;-3),"",'Total-corrected counts'!I130),"")</f>
        <v>0.17854998937935407</v>
      </c>
      <c r="J130">
        <f>IFERROR(IF(OR(HLOOKUP($A130,'Z-scores'!$C$2:$UD$20,8,FALSE)&gt;3,HLOOKUP($A130,'Z-scores'!$C$2:$UD$20,8,FALSE)&lt;-3),"",'Total-corrected counts'!J130),"")</f>
        <v>0.12819981815348871</v>
      </c>
      <c r="K130">
        <f>IFERROR(IF(OR(HLOOKUP($A130,'Z-scores'!$C$2:$UD$20,9,FALSE)&gt;3,HLOOKUP($A130,'Z-scores'!$C$2:$UD$20,9,FALSE)&lt;-3),"",'Total-corrected counts'!K130),"")</f>
        <v>0.11148893472322871</v>
      </c>
      <c r="L130">
        <f>IFERROR(IF(OR(HLOOKUP($A130,'Z-scores'!$C$2:$UD$20,10,FALSE)&gt;3,HLOOKUP($A130,'Z-scores'!$C$2:$UD$20,10,FALSE)&lt;-3),"",'Total-corrected counts'!L130),"")</f>
        <v>0.36601477817740519</v>
      </c>
      <c r="M130">
        <f>IFERROR(IF(OR(HLOOKUP($A130,'Z-scores'!$C$2:$UD$20,11,FALSE)&gt;3,HLOOKUP($A130,'Z-scores'!$C$2:$UD$20,11,FALSE)&lt;-3),"",'Total-corrected counts'!M130),"")</f>
        <v>0.11058348454088962</v>
      </c>
      <c r="N130">
        <f>IFERROR(IF(OR(HLOOKUP($A130,'Z-scores'!$C$2:$UD$20,12,FALSE)&gt;3,HLOOKUP($A130,'Z-scores'!$C$2:$UD$20,12,FALSE)&lt;-3),"",'Total-corrected counts'!N130),"")</f>
        <v>0.29325325075810549</v>
      </c>
      <c r="O130">
        <f>IFERROR(IF(OR(HLOOKUP($A130,'Z-scores'!$C$2:$UD$20,13,FALSE)&gt;3,HLOOKUP($A130,'Z-scores'!$C$2:$UD$20,13,FALSE)&lt;-3),"",'Total-corrected counts'!O130),"")</f>
        <v>0.12788296151362274</v>
      </c>
      <c r="P130">
        <f>IFERROR(IF(OR(HLOOKUP($A130,'Z-scores'!$C$2:$UD$20,14,FALSE)&gt;3,HLOOKUP($A130,'Z-scores'!$C$2:$UD$20,14,FALSE)&lt;-3),"",'Total-corrected counts'!P130),"")</f>
        <v>8.5475601203325504E-3</v>
      </c>
      <c r="Q130">
        <f>IFERROR(IF(OR(HLOOKUP($A130,'Z-scores'!$C$2:$UD$20,15,FALSE)&gt;3,HLOOKUP($A130,'Z-scores'!$C$2:$UD$20,15,FALSE)&lt;-3),"",'Total-corrected counts'!Q130),"")</f>
        <v>0.12676396938942672</v>
      </c>
      <c r="R130">
        <f>IFERROR(IF(OR(HLOOKUP($A130,'Z-scores'!$C$2:$UD$20,16,FALSE)&gt;3,HLOOKUP($A130,'Z-scores'!$C$2:$UD$20,16,FALSE)&lt;-3),"",'Total-corrected counts'!R130),"")</f>
        <v>8.0139282072241552E-2</v>
      </c>
      <c r="S130">
        <f>IFERROR(IF(OR(HLOOKUP($A130,'Z-scores'!$C$2:$UD$20,17,FALSE)&gt;3,HLOOKUP($A130,'Z-scores'!$C$2:$UD$20,17,FALSE)&lt;-3),"",'Total-corrected counts'!S130),"")</f>
        <v>1.0856949913632964E-2</v>
      </c>
      <c r="T130">
        <f>IFERROR(IF(OR(HLOOKUP($A130,'Z-scores'!$C$2:$UD$20,18,FALSE)&gt;3,HLOOKUP($A130,'Z-scores'!$C$2:$UD$20,18,FALSE)&lt;-3),"",'Total-corrected counts'!T130),"")</f>
        <v>0.20618450420358658</v>
      </c>
      <c r="U130">
        <f>IFERROR(IF(OR(HLOOKUP($A130,'Z-scores'!$C$2:$UD$20,19,FALSE)&gt;3,HLOOKUP($A130,'Z-scores'!$C$2:$UD$20,19,FALSE)&lt;-3),"",'Total-corrected counts'!U130),"")</f>
        <v>0.69865433100593199</v>
      </c>
      <c r="V130">
        <f t="shared" si="4"/>
        <v>1</v>
      </c>
      <c r="W130" s="10">
        <f>SUMIFS(Tabel132[Cluster],Tabel132[ID],A130)</f>
        <v>25</v>
      </c>
      <c r="X130">
        <f t="shared" si="5"/>
        <v>0.70164375382385558</v>
      </c>
      <c r="Y130">
        <f t="shared" si="6"/>
        <v>0.24967767801986174</v>
      </c>
      <c r="Z130">
        <f t="shared" si="7"/>
        <v>0.19403535112211007</v>
      </c>
    </row>
    <row r="131" spans="1:26" x14ac:dyDescent="0.25">
      <c r="A131">
        <v>133</v>
      </c>
      <c r="B131" t="s">
        <v>83</v>
      </c>
      <c r="C131">
        <v>73500</v>
      </c>
      <c r="D131">
        <v>141</v>
      </c>
      <c r="E131">
        <f>IFERROR(IF(OR(HLOOKUP($A131,'Z-scores'!$C$2:$UD$20,3,FALSE)&gt;3,HLOOKUP(A131,'Z-scores'!$C$2:$UD$20,3,FALSE)&lt;-3),"",'Total-corrected counts'!E131),"")</f>
        <v>0</v>
      </c>
      <c r="F131">
        <f>IFERROR(IF(OR(HLOOKUP($A131,'Z-scores'!$C$2:$UD$20,4,FALSE)&gt;3,HLOOKUP($A131,'Z-scores'!$C$2:$UD$20,4,FALSE)&lt;-3),"",'Total-corrected counts'!F131),"")</f>
        <v>0</v>
      </c>
      <c r="G131">
        <f>IFERROR(IF(OR(HLOOKUP($A131,'Z-scores'!$C$2:$UD$20,5,FALSE)&gt;3,HLOOKUP($A131,'Z-scores'!$C$2:$UD$20,5,FALSE)&lt;-3),"",'Total-corrected counts'!G131),"")</f>
        <v>0</v>
      </c>
      <c r="H131">
        <f>IFERROR(IF(OR(HLOOKUP($A131,'Z-scores'!$C$2:$UD$20,6,FALSE)&gt;3,HLOOKUP($A131,'Z-scores'!$C$2:$UD$20,6,FALSE)&lt;-3),"",'Total-corrected counts'!H131),"")</f>
        <v>0</v>
      </c>
      <c r="I131">
        <f>IFERROR(IF(OR(HLOOKUP($A131,'Z-scores'!$C$2:$UD$20,7,FALSE)&gt;3,HLOOKUP($A131,'Z-scores'!$C$2:$UD$20,7,FALSE)&lt;-3),"",'Total-corrected counts'!I131),"")</f>
        <v>0</v>
      </c>
      <c r="J131">
        <f>IFERROR(IF(OR(HLOOKUP($A131,'Z-scores'!$C$2:$UD$20,8,FALSE)&gt;3,HLOOKUP($A131,'Z-scores'!$C$2:$UD$20,8,FALSE)&lt;-3),"",'Total-corrected counts'!J131),"")</f>
        <v>0</v>
      </c>
      <c r="K131">
        <f>IFERROR(IF(OR(HLOOKUP($A131,'Z-scores'!$C$2:$UD$20,9,FALSE)&gt;3,HLOOKUP($A131,'Z-scores'!$C$2:$UD$20,9,FALSE)&lt;-3),"",'Total-corrected counts'!K131),"")</f>
        <v>0</v>
      </c>
      <c r="L131">
        <f>IFERROR(IF(OR(HLOOKUP($A131,'Z-scores'!$C$2:$UD$20,10,FALSE)&gt;3,HLOOKUP($A131,'Z-scores'!$C$2:$UD$20,10,FALSE)&lt;-3),"",'Total-corrected counts'!L131),"")</f>
        <v>0</v>
      </c>
      <c r="M131">
        <f>IFERROR(IF(OR(HLOOKUP($A131,'Z-scores'!$C$2:$UD$20,11,FALSE)&gt;3,HLOOKUP($A131,'Z-scores'!$C$2:$UD$20,11,FALSE)&lt;-3),"",'Total-corrected counts'!M131),"")</f>
        <v>0</v>
      </c>
      <c r="N131">
        <f>IFERROR(IF(OR(HLOOKUP($A131,'Z-scores'!$C$2:$UD$20,12,FALSE)&gt;3,HLOOKUP($A131,'Z-scores'!$C$2:$UD$20,12,FALSE)&lt;-3),"",'Total-corrected counts'!N131),"")</f>
        <v>0</v>
      </c>
      <c r="O131" t="str">
        <f>IFERROR(IF(OR(HLOOKUP($A131,'Z-scores'!$C$2:$UD$20,13,FALSE)&gt;3,HLOOKUP($A131,'Z-scores'!$C$2:$UD$20,13,FALSE)&lt;-3),"",'Total-corrected counts'!O131),"")</f>
        <v/>
      </c>
      <c r="P131">
        <f>IFERROR(IF(OR(HLOOKUP($A131,'Z-scores'!$C$2:$UD$20,14,FALSE)&gt;3,HLOOKUP($A131,'Z-scores'!$C$2:$UD$20,14,FALSE)&lt;-3),"",'Total-corrected counts'!P131),"")</f>
        <v>0</v>
      </c>
      <c r="Q131">
        <f>IFERROR(IF(OR(HLOOKUP($A131,'Z-scores'!$C$2:$UD$20,15,FALSE)&gt;3,HLOOKUP($A131,'Z-scores'!$C$2:$UD$20,15,FALSE)&lt;-3),"",'Total-corrected counts'!Q131),"")</f>
        <v>0</v>
      </c>
      <c r="R131">
        <f>IFERROR(IF(OR(HLOOKUP($A131,'Z-scores'!$C$2:$UD$20,16,FALSE)&gt;3,HLOOKUP($A131,'Z-scores'!$C$2:$UD$20,16,FALSE)&lt;-3),"",'Total-corrected counts'!R131),"")</f>
        <v>0</v>
      </c>
      <c r="S131">
        <f>IFERROR(IF(OR(HLOOKUP($A131,'Z-scores'!$C$2:$UD$20,17,FALSE)&gt;3,HLOOKUP($A131,'Z-scores'!$C$2:$UD$20,17,FALSE)&lt;-3),"",'Total-corrected counts'!S131),"")</f>
        <v>0</v>
      </c>
      <c r="T131">
        <f>IFERROR(IF(OR(HLOOKUP($A131,'Z-scores'!$C$2:$UD$20,18,FALSE)&gt;3,HLOOKUP($A131,'Z-scores'!$C$2:$UD$20,18,FALSE)&lt;-3),"",'Total-corrected counts'!T131),"")</f>
        <v>0</v>
      </c>
      <c r="U131">
        <f>IFERROR(IF(OR(HLOOKUP($A131,'Z-scores'!$C$2:$UD$20,19,FALSE)&gt;3,HLOOKUP($A131,'Z-scores'!$C$2:$UD$20,19,FALSE)&lt;-3),"",'Total-corrected counts'!U131),"")</f>
        <v>0</v>
      </c>
      <c r="V131">
        <f t="shared" si="4"/>
        <v>0</v>
      </c>
      <c r="W131" s="10">
        <f>SUMIFS(Tabel132[Cluster],Tabel132[ID],A131)</f>
        <v>83</v>
      </c>
      <c r="X131" t="str">
        <f t="shared" si="5"/>
        <v/>
      </c>
      <c r="Y131">
        <f t="shared" si="6"/>
        <v>0</v>
      </c>
      <c r="Z131">
        <f t="shared" si="7"/>
        <v>0</v>
      </c>
    </row>
    <row r="132" spans="1:26" x14ac:dyDescent="0.25">
      <c r="A132">
        <v>134</v>
      </c>
      <c r="B132" t="s">
        <v>651</v>
      </c>
      <c r="C132">
        <v>109000</v>
      </c>
      <c r="D132">
        <v>760</v>
      </c>
      <c r="E132" t="str">
        <f>IFERROR(IF(OR(HLOOKUP($A132,'Z-scores'!$C$2:$UD$20,3,FALSE)&gt;3,HLOOKUP(A132,'Z-scores'!$C$2:$UD$20,3,FALSE)&lt;-3),"",'Total-corrected counts'!E132),"")</f>
        <v/>
      </c>
      <c r="F132" t="str">
        <f>IFERROR(IF(OR(HLOOKUP($A132,'Z-scores'!$C$2:$UD$20,4,FALSE)&gt;3,HLOOKUP($A132,'Z-scores'!$C$2:$UD$20,4,FALSE)&lt;-3),"",'Total-corrected counts'!F132),"")</f>
        <v/>
      </c>
      <c r="G132" t="str">
        <f>IFERROR(IF(OR(HLOOKUP($A132,'Z-scores'!$C$2:$UD$20,5,FALSE)&gt;3,HLOOKUP($A132,'Z-scores'!$C$2:$UD$20,5,FALSE)&lt;-3),"",'Total-corrected counts'!G132),"")</f>
        <v/>
      </c>
      <c r="H132" t="str">
        <f>IFERROR(IF(OR(HLOOKUP($A132,'Z-scores'!$C$2:$UD$20,6,FALSE)&gt;3,HLOOKUP($A132,'Z-scores'!$C$2:$UD$20,6,FALSE)&lt;-3),"",'Total-corrected counts'!H132),"")</f>
        <v/>
      </c>
      <c r="I132" t="str">
        <f>IFERROR(IF(OR(HLOOKUP($A132,'Z-scores'!$C$2:$UD$20,7,FALSE)&gt;3,HLOOKUP($A132,'Z-scores'!$C$2:$UD$20,7,FALSE)&lt;-3),"",'Total-corrected counts'!I132),"")</f>
        <v/>
      </c>
      <c r="J132" t="str">
        <f>IFERROR(IF(OR(HLOOKUP($A132,'Z-scores'!$C$2:$UD$20,8,FALSE)&gt;3,HLOOKUP($A132,'Z-scores'!$C$2:$UD$20,8,FALSE)&lt;-3),"",'Total-corrected counts'!J132),"")</f>
        <v/>
      </c>
      <c r="K132" t="str">
        <f>IFERROR(IF(OR(HLOOKUP($A132,'Z-scores'!$C$2:$UD$20,9,FALSE)&gt;3,HLOOKUP($A132,'Z-scores'!$C$2:$UD$20,9,FALSE)&lt;-3),"",'Total-corrected counts'!K132),"")</f>
        <v/>
      </c>
      <c r="L132" t="str">
        <f>IFERROR(IF(OR(HLOOKUP($A132,'Z-scores'!$C$2:$UD$20,10,FALSE)&gt;3,HLOOKUP($A132,'Z-scores'!$C$2:$UD$20,10,FALSE)&lt;-3),"",'Total-corrected counts'!L132),"")</f>
        <v/>
      </c>
      <c r="M132" t="str">
        <f>IFERROR(IF(OR(HLOOKUP($A132,'Z-scores'!$C$2:$UD$20,11,FALSE)&gt;3,HLOOKUP($A132,'Z-scores'!$C$2:$UD$20,11,FALSE)&lt;-3),"",'Total-corrected counts'!M132),"")</f>
        <v/>
      </c>
      <c r="N132" t="str">
        <f>IFERROR(IF(OR(HLOOKUP($A132,'Z-scores'!$C$2:$UD$20,12,FALSE)&gt;3,HLOOKUP($A132,'Z-scores'!$C$2:$UD$20,12,FALSE)&lt;-3),"",'Total-corrected counts'!N132),"")</f>
        <v/>
      </c>
      <c r="O132" t="str">
        <f>IFERROR(IF(OR(HLOOKUP($A132,'Z-scores'!$C$2:$UD$20,13,FALSE)&gt;3,HLOOKUP($A132,'Z-scores'!$C$2:$UD$20,13,FALSE)&lt;-3),"",'Total-corrected counts'!O132),"")</f>
        <v/>
      </c>
      <c r="P132" t="str">
        <f>IFERROR(IF(OR(HLOOKUP($A132,'Z-scores'!$C$2:$UD$20,14,FALSE)&gt;3,HLOOKUP($A132,'Z-scores'!$C$2:$UD$20,14,FALSE)&lt;-3),"",'Total-corrected counts'!P132),"")</f>
        <v/>
      </c>
      <c r="Q132" t="str">
        <f>IFERROR(IF(OR(HLOOKUP($A132,'Z-scores'!$C$2:$UD$20,15,FALSE)&gt;3,HLOOKUP($A132,'Z-scores'!$C$2:$UD$20,15,FALSE)&lt;-3),"",'Total-corrected counts'!Q132),"")</f>
        <v/>
      </c>
      <c r="R132" t="str">
        <f>IFERROR(IF(OR(HLOOKUP($A132,'Z-scores'!$C$2:$UD$20,16,FALSE)&gt;3,HLOOKUP($A132,'Z-scores'!$C$2:$UD$20,16,FALSE)&lt;-3),"",'Total-corrected counts'!R132),"")</f>
        <v/>
      </c>
      <c r="S132" t="str">
        <f>IFERROR(IF(OR(HLOOKUP($A132,'Z-scores'!$C$2:$UD$20,17,FALSE)&gt;3,HLOOKUP($A132,'Z-scores'!$C$2:$UD$20,17,FALSE)&lt;-3),"",'Total-corrected counts'!S132),"")</f>
        <v/>
      </c>
      <c r="T132" t="str">
        <f>IFERROR(IF(OR(HLOOKUP($A132,'Z-scores'!$C$2:$UD$20,18,FALSE)&gt;3,HLOOKUP($A132,'Z-scores'!$C$2:$UD$20,18,FALSE)&lt;-3),"",'Total-corrected counts'!T132),"")</f>
        <v/>
      </c>
      <c r="U132" t="str">
        <f>IFERROR(IF(OR(HLOOKUP($A132,'Z-scores'!$C$2:$UD$20,19,FALSE)&gt;3,HLOOKUP($A132,'Z-scores'!$C$2:$UD$20,19,FALSE)&lt;-3),"",'Total-corrected counts'!U132),"")</f>
        <v/>
      </c>
      <c r="V132">
        <f t="shared" ref="V132:V195" si="8">IFERROR(IF(AND(Y132=0,Z132=0),0,1),0)</f>
        <v>1</v>
      </c>
      <c r="W132" s="10">
        <f>SUMIFS(Tabel132[Cluster],Tabel132[ID],A132)</f>
        <v>0</v>
      </c>
      <c r="X132" t="str">
        <f t="shared" ref="X132:X195" si="9">IFERROR(_xlfn.T.TEST(E132:M132,N132:U132,2,2),"")</f>
        <v/>
      </c>
      <c r="Y132" t="str">
        <f t="shared" ref="Y132:Y195" si="10">IFERROR(AVERAGE(E132:M132),"")</f>
        <v/>
      </c>
      <c r="Z132" t="str">
        <f t="shared" ref="Z132:Z195" si="11">IFERROR(AVERAGE(N132:U132),"")</f>
        <v/>
      </c>
    </row>
    <row r="133" spans="1:26" x14ac:dyDescent="0.25">
      <c r="A133">
        <v>135</v>
      </c>
      <c r="B133" t="s">
        <v>652</v>
      </c>
      <c r="C133">
        <v>92800</v>
      </c>
      <c r="D133">
        <v>370</v>
      </c>
      <c r="E133" t="str">
        <f>IFERROR(IF(OR(HLOOKUP($A133,'Z-scores'!$C$2:$UD$20,3,FALSE)&gt;3,HLOOKUP(A133,'Z-scores'!$C$2:$UD$20,3,FALSE)&lt;-3),"",'Total-corrected counts'!E133),"")</f>
        <v/>
      </c>
      <c r="F133" t="str">
        <f>IFERROR(IF(OR(HLOOKUP($A133,'Z-scores'!$C$2:$UD$20,4,FALSE)&gt;3,HLOOKUP($A133,'Z-scores'!$C$2:$UD$20,4,FALSE)&lt;-3),"",'Total-corrected counts'!F133),"")</f>
        <v/>
      </c>
      <c r="G133" t="str">
        <f>IFERROR(IF(OR(HLOOKUP($A133,'Z-scores'!$C$2:$UD$20,5,FALSE)&gt;3,HLOOKUP($A133,'Z-scores'!$C$2:$UD$20,5,FALSE)&lt;-3),"",'Total-corrected counts'!G133),"")</f>
        <v/>
      </c>
      <c r="H133" t="str">
        <f>IFERROR(IF(OR(HLOOKUP($A133,'Z-scores'!$C$2:$UD$20,6,FALSE)&gt;3,HLOOKUP($A133,'Z-scores'!$C$2:$UD$20,6,FALSE)&lt;-3),"",'Total-corrected counts'!H133),"")</f>
        <v/>
      </c>
      <c r="I133" t="str">
        <f>IFERROR(IF(OR(HLOOKUP($A133,'Z-scores'!$C$2:$UD$20,7,FALSE)&gt;3,HLOOKUP($A133,'Z-scores'!$C$2:$UD$20,7,FALSE)&lt;-3),"",'Total-corrected counts'!I133),"")</f>
        <v/>
      </c>
      <c r="J133" t="str">
        <f>IFERROR(IF(OR(HLOOKUP($A133,'Z-scores'!$C$2:$UD$20,8,FALSE)&gt;3,HLOOKUP($A133,'Z-scores'!$C$2:$UD$20,8,FALSE)&lt;-3),"",'Total-corrected counts'!J133),"")</f>
        <v/>
      </c>
      <c r="K133" t="str">
        <f>IFERROR(IF(OR(HLOOKUP($A133,'Z-scores'!$C$2:$UD$20,9,FALSE)&gt;3,HLOOKUP($A133,'Z-scores'!$C$2:$UD$20,9,FALSE)&lt;-3),"",'Total-corrected counts'!K133),"")</f>
        <v/>
      </c>
      <c r="L133" t="str">
        <f>IFERROR(IF(OR(HLOOKUP($A133,'Z-scores'!$C$2:$UD$20,10,FALSE)&gt;3,HLOOKUP($A133,'Z-scores'!$C$2:$UD$20,10,FALSE)&lt;-3),"",'Total-corrected counts'!L133),"")</f>
        <v/>
      </c>
      <c r="M133" t="str">
        <f>IFERROR(IF(OR(HLOOKUP($A133,'Z-scores'!$C$2:$UD$20,11,FALSE)&gt;3,HLOOKUP($A133,'Z-scores'!$C$2:$UD$20,11,FALSE)&lt;-3),"",'Total-corrected counts'!M133),"")</f>
        <v/>
      </c>
      <c r="N133" t="str">
        <f>IFERROR(IF(OR(HLOOKUP($A133,'Z-scores'!$C$2:$UD$20,12,FALSE)&gt;3,HLOOKUP($A133,'Z-scores'!$C$2:$UD$20,12,FALSE)&lt;-3),"",'Total-corrected counts'!N133),"")</f>
        <v/>
      </c>
      <c r="O133" t="str">
        <f>IFERROR(IF(OR(HLOOKUP($A133,'Z-scores'!$C$2:$UD$20,13,FALSE)&gt;3,HLOOKUP($A133,'Z-scores'!$C$2:$UD$20,13,FALSE)&lt;-3),"",'Total-corrected counts'!O133),"")</f>
        <v/>
      </c>
      <c r="P133" t="str">
        <f>IFERROR(IF(OR(HLOOKUP($A133,'Z-scores'!$C$2:$UD$20,14,FALSE)&gt;3,HLOOKUP($A133,'Z-scores'!$C$2:$UD$20,14,FALSE)&lt;-3),"",'Total-corrected counts'!P133),"")</f>
        <v/>
      </c>
      <c r="Q133" t="str">
        <f>IFERROR(IF(OR(HLOOKUP($A133,'Z-scores'!$C$2:$UD$20,15,FALSE)&gt;3,HLOOKUP($A133,'Z-scores'!$C$2:$UD$20,15,FALSE)&lt;-3),"",'Total-corrected counts'!Q133),"")</f>
        <v/>
      </c>
      <c r="R133" t="str">
        <f>IFERROR(IF(OR(HLOOKUP($A133,'Z-scores'!$C$2:$UD$20,16,FALSE)&gt;3,HLOOKUP($A133,'Z-scores'!$C$2:$UD$20,16,FALSE)&lt;-3),"",'Total-corrected counts'!R133),"")</f>
        <v/>
      </c>
      <c r="S133" t="str">
        <f>IFERROR(IF(OR(HLOOKUP($A133,'Z-scores'!$C$2:$UD$20,17,FALSE)&gt;3,HLOOKUP($A133,'Z-scores'!$C$2:$UD$20,17,FALSE)&lt;-3),"",'Total-corrected counts'!S133),"")</f>
        <v/>
      </c>
      <c r="T133" t="str">
        <f>IFERROR(IF(OR(HLOOKUP($A133,'Z-scores'!$C$2:$UD$20,18,FALSE)&gt;3,HLOOKUP($A133,'Z-scores'!$C$2:$UD$20,18,FALSE)&lt;-3),"",'Total-corrected counts'!T133),"")</f>
        <v/>
      </c>
      <c r="U133" t="str">
        <f>IFERROR(IF(OR(HLOOKUP($A133,'Z-scores'!$C$2:$UD$20,19,FALSE)&gt;3,HLOOKUP($A133,'Z-scores'!$C$2:$UD$20,19,FALSE)&lt;-3),"",'Total-corrected counts'!U133),"")</f>
        <v/>
      </c>
      <c r="V133">
        <f t="shared" si="8"/>
        <v>1</v>
      </c>
      <c r="W133" s="10">
        <f>SUMIFS(Tabel132[Cluster],Tabel132[ID],A133)</f>
        <v>96</v>
      </c>
      <c r="X133" t="str">
        <f t="shared" si="9"/>
        <v/>
      </c>
      <c r="Y133" t="str">
        <f t="shared" si="10"/>
        <v/>
      </c>
      <c r="Z133" t="str">
        <f t="shared" si="11"/>
        <v/>
      </c>
    </row>
    <row r="134" spans="1:26" x14ac:dyDescent="0.25">
      <c r="A134">
        <v>136</v>
      </c>
      <c r="B134" t="s">
        <v>84</v>
      </c>
      <c r="C134">
        <v>93600</v>
      </c>
      <c r="D134">
        <v>370</v>
      </c>
      <c r="E134" t="str">
        <f>IFERROR(IF(OR(HLOOKUP($A134,'Z-scores'!$C$2:$UD$20,3,FALSE)&gt;3,HLOOKUP(A134,'Z-scores'!$C$2:$UD$20,3,FALSE)&lt;-3),"",'Total-corrected counts'!E134),"")</f>
        <v/>
      </c>
      <c r="F134">
        <f>IFERROR(IF(OR(HLOOKUP($A134,'Z-scores'!$C$2:$UD$20,4,FALSE)&gt;3,HLOOKUP($A134,'Z-scores'!$C$2:$UD$20,4,FALSE)&lt;-3),"",'Total-corrected counts'!F134),"")</f>
        <v>65.861789498206832</v>
      </c>
      <c r="G134">
        <f>IFERROR(IF(OR(HLOOKUP($A134,'Z-scores'!$C$2:$UD$20,5,FALSE)&gt;3,HLOOKUP($A134,'Z-scores'!$C$2:$UD$20,5,FALSE)&lt;-3),"",'Total-corrected counts'!G134),"")</f>
        <v>85.09575286775106</v>
      </c>
      <c r="H134">
        <f>IFERROR(IF(OR(HLOOKUP($A134,'Z-scores'!$C$2:$UD$20,6,FALSE)&gt;3,HLOOKUP($A134,'Z-scores'!$C$2:$UD$20,6,FALSE)&lt;-3),"",'Total-corrected counts'!H134),"")</f>
        <v>37.414465018522257</v>
      </c>
      <c r="I134">
        <f>IFERROR(IF(OR(HLOOKUP($A134,'Z-scores'!$C$2:$UD$20,7,FALSE)&gt;3,HLOOKUP($A134,'Z-scores'!$C$2:$UD$20,7,FALSE)&lt;-3),"",'Total-corrected counts'!I134),"")</f>
        <v>49.747721178799345</v>
      </c>
      <c r="J134">
        <f>IFERROR(IF(OR(HLOOKUP($A134,'Z-scores'!$C$2:$UD$20,8,FALSE)&gt;3,HLOOKUP($A134,'Z-scores'!$C$2:$UD$20,8,FALSE)&lt;-3),"",'Total-corrected counts'!J134),"")</f>
        <v>0.45363012577388317</v>
      </c>
      <c r="K134">
        <f>IFERROR(IF(OR(HLOOKUP($A134,'Z-scores'!$C$2:$UD$20,9,FALSE)&gt;3,HLOOKUP($A134,'Z-scores'!$C$2:$UD$20,9,FALSE)&lt;-3),"",'Total-corrected counts'!K134),"")</f>
        <v>0</v>
      </c>
      <c r="L134">
        <f>IFERROR(IF(OR(HLOOKUP($A134,'Z-scores'!$C$2:$UD$20,10,FALSE)&gt;3,HLOOKUP($A134,'Z-scores'!$C$2:$UD$20,10,FALSE)&lt;-3),"",'Total-corrected counts'!L134),"")</f>
        <v>0</v>
      </c>
      <c r="M134">
        <f>IFERROR(IF(OR(HLOOKUP($A134,'Z-scores'!$C$2:$UD$20,11,FALSE)&gt;3,HLOOKUP($A134,'Z-scores'!$C$2:$UD$20,11,FALSE)&lt;-3),"",'Total-corrected counts'!M134),"")</f>
        <v>1.4882693961128062</v>
      </c>
      <c r="N134">
        <f>IFERROR(IF(OR(HLOOKUP($A134,'Z-scores'!$C$2:$UD$20,12,FALSE)&gt;3,HLOOKUP($A134,'Z-scores'!$C$2:$UD$20,12,FALSE)&lt;-3),"",'Total-corrected counts'!N134),"")</f>
        <v>6.4149148603335568</v>
      </c>
      <c r="O134">
        <f>IFERROR(IF(OR(HLOOKUP($A134,'Z-scores'!$C$2:$UD$20,13,FALSE)&gt;3,HLOOKUP($A134,'Z-scores'!$C$2:$UD$20,13,FALSE)&lt;-3),"",'Total-corrected counts'!O134),"")</f>
        <v>60.929500479056308</v>
      </c>
      <c r="P134">
        <f>IFERROR(IF(OR(HLOOKUP($A134,'Z-scores'!$C$2:$UD$20,14,FALSE)&gt;3,HLOOKUP($A134,'Z-scores'!$C$2:$UD$20,14,FALSE)&lt;-3),"",'Total-corrected counts'!P134),"")</f>
        <v>2.6625649774835902</v>
      </c>
      <c r="Q134">
        <f>IFERROR(IF(OR(HLOOKUP($A134,'Z-scores'!$C$2:$UD$20,15,FALSE)&gt;3,HLOOKUP($A134,'Z-scores'!$C$2:$UD$20,15,FALSE)&lt;-3),"",'Total-corrected counts'!Q134),"")</f>
        <v>234.17205576054482</v>
      </c>
      <c r="R134">
        <f>IFERROR(IF(OR(HLOOKUP($A134,'Z-scores'!$C$2:$UD$20,16,FALSE)&gt;3,HLOOKUP($A134,'Z-scores'!$C$2:$UD$20,16,FALSE)&lt;-3),"",'Total-corrected counts'!R134),"")</f>
        <v>10.430127561702239</v>
      </c>
      <c r="S134">
        <f>IFERROR(IF(OR(HLOOKUP($A134,'Z-scores'!$C$2:$UD$20,17,FALSE)&gt;3,HLOOKUP($A134,'Z-scores'!$C$2:$UD$20,17,FALSE)&lt;-3),"",'Total-corrected counts'!S134),"")</f>
        <v>5.8193251537072683</v>
      </c>
      <c r="T134">
        <f>IFERROR(IF(OR(HLOOKUP($A134,'Z-scores'!$C$2:$UD$20,18,FALSE)&gt;3,HLOOKUP($A134,'Z-scores'!$C$2:$UD$20,18,FALSE)&lt;-3),"",'Total-corrected counts'!T134),"")</f>
        <v>2.3367577143073146</v>
      </c>
      <c r="U134">
        <f>IFERROR(IF(OR(HLOOKUP($A134,'Z-scores'!$C$2:$UD$20,19,FALSE)&gt;3,HLOOKUP($A134,'Z-scores'!$C$2:$UD$20,19,FALSE)&lt;-3),"",'Total-corrected counts'!U134),"")</f>
        <v>34.090859778773925</v>
      </c>
      <c r="V134">
        <f t="shared" si="8"/>
        <v>1</v>
      </c>
      <c r="W134" s="10">
        <f>SUMIFS(Tabel132[Cluster],Tabel132[ID],A134)</f>
        <v>96</v>
      </c>
      <c r="X134">
        <f t="shared" si="9"/>
        <v>0.64003564811970481</v>
      </c>
      <c r="Y134">
        <f t="shared" si="10"/>
        <v>30.007703510645772</v>
      </c>
      <c r="Z134">
        <f t="shared" si="11"/>
        <v>44.607013285738631</v>
      </c>
    </row>
    <row r="135" spans="1:26" x14ac:dyDescent="0.25">
      <c r="A135">
        <v>137</v>
      </c>
      <c r="B135" t="s">
        <v>653</v>
      </c>
      <c r="C135">
        <v>88500</v>
      </c>
      <c r="D135">
        <v>679</v>
      </c>
      <c r="E135" t="str">
        <f>IFERROR(IF(OR(HLOOKUP($A135,'Z-scores'!$C$2:$UD$20,3,FALSE)&gt;3,HLOOKUP(A135,'Z-scores'!$C$2:$UD$20,3,FALSE)&lt;-3),"",'Total-corrected counts'!E135),"")</f>
        <v/>
      </c>
      <c r="F135" t="str">
        <f>IFERROR(IF(OR(HLOOKUP($A135,'Z-scores'!$C$2:$UD$20,4,FALSE)&gt;3,HLOOKUP($A135,'Z-scores'!$C$2:$UD$20,4,FALSE)&lt;-3),"",'Total-corrected counts'!F135),"")</f>
        <v/>
      </c>
      <c r="G135" t="str">
        <f>IFERROR(IF(OR(HLOOKUP($A135,'Z-scores'!$C$2:$UD$20,5,FALSE)&gt;3,HLOOKUP($A135,'Z-scores'!$C$2:$UD$20,5,FALSE)&lt;-3),"",'Total-corrected counts'!G135),"")</f>
        <v/>
      </c>
      <c r="H135" t="str">
        <f>IFERROR(IF(OR(HLOOKUP($A135,'Z-scores'!$C$2:$UD$20,6,FALSE)&gt;3,HLOOKUP($A135,'Z-scores'!$C$2:$UD$20,6,FALSE)&lt;-3),"",'Total-corrected counts'!H135),"")</f>
        <v/>
      </c>
      <c r="I135" t="str">
        <f>IFERROR(IF(OR(HLOOKUP($A135,'Z-scores'!$C$2:$UD$20,7,FALSE)&gt;3,HLOOKUP($A135,'Z-scores'!$C$2:$UD$20,7,FALSE)&lt;-3),"",'Total-corrected counts'!I135),"")</f>
        <v/>
      </c>
      <c r="J135" t="str">
        <f>IFERROR(IF(OR(HLOOKUP($A135,'Z-scores'!$C$2:$UD$20,8,FALSE)&gt;3,HLOOKUP($A135,'Z-scores'!$C$2:$UD$20,8,FALSE)&lt;-3),"",'Total-corrected counts'!J135),"")</f>
        <v/>
      </c>
      <c r="K135" t="str">
        <f>IFERROR(IF(OR(HLOOKUP($A135,'Z-scores'!$C$2:$UD$20,9,FALSE)&gt;3,HLOOKUP($A135,'Z-scores'!$C$2:$UD$20,9,FALSE)&lt;-3),"",'Total-corrected counts'!K135),"")</f>
        <v/>
      </c>
      <c r="L135" t="str">
        <f>IFERROR(IF(OR(HLOOKUP($A135,'Z-scores'!$C$2:$UD$20,10,FALSE)&gt;3,HLOOKUP($A135,'Z-scores'!$C$2:$UD$20,10,FALSE)&lt;-3),"",'Total-corrected counts'!L135),"")</f>
        <v/>
      </c>
      <c r="M135" t="str">
        <f>IFERROR(IF(OR(HLOOKUP($A135,'Z-scores'!$C$2:$UD$20,11,FALSE)&gt;3,HLOOKUP($A135,'Z-scores'!$C$2:$UD$20,11,FALSE)&lt;-3),"",'Total-corrected counts'!M135),"")</f>
        <v/>
      </c>
      <c r="N135" t="str">
        <f>IFERROR(IF(OR(HLOOKUP($A135,'Z-scores'!$C$2:$UD$20,12,FALSE)&gt;3,HLOOKUP($A135,'Z-scores'!$C$2:$UD$20,12,FALSE)&lt;-3),"",'Total-corrected counts'!N135),"")</f>
        <v/>
      </c>
      <c r="O135" t="str">
        <f>IFERROR(IF(OR(HLOOKUP($A135,'Z-scores'!$C$2:$UD$20,13,FALSE)&gt;3,HLOOKUP($A135,'Z-scores'!$C$2:$UD$20,13,FALSE)&lt;-3),"",'Total-corrected counts'!O135),"")</f>
        <v/>
      </c>
      <c r="P135" t="str">
        <f>IFERROR(IF(OR(HLOOKUP($A135,'Z-scores'!$C$2:$UD$20,14,FALSE)&gt;3,HLOOKUP($A135,'Z-scores'!$C$2:$UD$20,14,FALSE)&lt;-3),"",'Total-corrected counts'!P135),"")</f>
        <v/>
      </c>
      <c r="Q135" t="str">
        <f>IFERROR(IF(OR(HLOOKUP($A135,'Z-scores'!$C$2:$UD$20,15,FALSE)&gt;3,HLOOKUP($A135,'Z-scores'!$C$2:$UD$20,15,FALSE)&lt;-3),"",'Total-corrected counts'!Q135),"")</f>
        <v/>
      </c>
      <c r="R135" t="str">
        <f>IFERROR(IF(OR(HLOOKUP($A135,'Z-scores'!$C$2:$UD$20,16,FALSE)&gt;3,HLOOKUP($A135,'Z-scores'!$C$2:$UD$20,16,FALSE)&lt;-3),"",'Total-corrected counts'!R135),"")</f>
        <v/>
      </c>
      <c r="S135" t="str">
        <f>IFERROR(IF(OR(HLOOKUP($A135,'Z-scores'!$C$2:$UD$20,17,FALSE)&gt;3,HLOOKUP($A135,'Z-scores'!$C$2:$UD$20,17,FALSE)&lt;-3),"",'Total-corrected counts'!S135),"")</f>
        <v/>
      </c>
      <c r="T135" t="str">
        <f>IFERROR(IF(OR(HLOOKUP($A135,'Z-scores'!$C$2:$UD$20,18,FALSE)&gt;3,HLOOKUP($A135,'Z-scores'!$C$2:$UD$20,18,FALSE)&lt;-3),"",'Total-corrected counts'!T135),"")</f>
        <v/>
      </c>
      <c r="U135" t="str">
        <f>IFERROR(IF(OR(HLOOKUP($A135,'Z-scores'!$C$2:$UD$20,19,FALSE)&gt;3,HLOOKUP($A135,'Z-scores'!$C$2:$UD$20,19,FALSE)&lt;-3),"",'Total-corrected counts'!U135),"")</f>
        <v/>
      </c>
      <c r="V135">
        <f t="shared" si="8"/>
        <v>1</v>
      </c>
      <c r="W135" s="10">
        <f>SUMIFS(Tabel132[Cluster],Tabel132[ID],A135)</f>
        <v>95</v>
      </c>
      <c r="X135" t="str">
        <f t="shared" si="9"/>
        <v/>
      </c>
      <c r="Y135" t="str">
        <f t="shared" si="10"/>
        <v/>
      </c>
      <c r="Z135" t="str">
        <f t="shared" si="11"/>
        <v/>
      </c>
    </row>
    <row r="136" spans="1:26" x14ac:dyDescent="0.25">
      <c r="A136">
        <v>138</v>
      </c>
      <c r="B136" t="s">
        <v>654</v>
      </c>
      <c r="C136">
        <v>65700</v>
      </c>
      <c r="D136">
        <v>856</v>
      </c>
      <c r="E136" t="str">
        <f>IFERROR(IF(OR(HLOOKUP($A136,'Z-scores'!$C$2:$UD$20,3,FALSE)&gt;3,HLOOKUP(A136,'Z-scores'!$C$2:$UD$20,3,FALSE)&lt;-3),"",'Total-corrected counts'!E136),"")</f>
        <v/>
      </c>
      <c r="F136" t="str">
        <f>IFERROR(IF(OR(HLOOKUP($A136,'Z-scores'!$C$2:$UD$20,4,FALSE)&gt;3,HLOOKUP($A136,'Z-scores'!$C$2:$UD$20,4,FALSE)&lt;-3),"",'Total-corrected counts'!F136),"")</f>
        <v/>
      </c>
      <c r="G136" t="str">
        <f>IFERROR(IF(OR(HLOOKUP($A136,'Z-scores'!$C$2:$UD$20,5,FALSE)&gt;3,HLOOKUP($A136,'Z-scores'!$C$2:$UD$20,5,FALSE)&lt;-3),"",'Total-corrected counts'!G136),"")</f>
        <v/>
      </c>
      <c r="H136" t="str">
        <f>IFERROR(IF(OR(HLOOKUP($A136,'Z-scores'!$C$2:$UD$20,6,FALSE)&gt;3,HLOOKUP($A136,'Z-scores'!$C$2:$UD$20,6,FALSE)&lt;-3),"",'Total-corrected counts'!H136),"")</f>
        <v/>
      </c>
      <c r="I136" t="str">
        <f>IFERROR(IF(OR(HLOOKUP($A136,'Z-scores'!$C$2:$UD$20,7,FALSE)&gt;3,HLOOKUP($A136,'Z-scores'!$C$2:$UD$20,7,FALSE)&lt;-3),"",'Total-corrected counts'!I136),"")</f>
        <v/>
      </c>
      <c r="J136" t="str">
        <f>IFERROR(IF(OR(HLOOKUP($A136,'Z-scores'!$C$2:$UD$20,8,FALSE)&gt;3,HLOOKUP($A136,'Z-scores'!$C$2:$UD$20,8,FALSE)&lt;-3),"",'Total-corrected counts'!J136),"")</f>
        <v/>
      </c>
      <c r="K136" t="str">
        <f>IFERROR(IF(OR(HLOOKUP($A136,'Z-scores'!$C$2:$UD$20,9,FALSE)&gt;3,HLOOKUP($A136,'Z-scores'!$C$2:$UD$20,9,FALSE)&lt;-3),"",'Total-corrected counts'!K136),"")</f>
        <v/>
      </c>
      <c r="L136" t="str">
        <f>IFERROR(IF(OR(HLOOKUP($A136,'Z-scores'!$C$2:$UD$20,10,FALSE)&gt;3,HLOOKUP($A136,'Z-scores'!$C$2:$UD$20,10,FALSE)&lt;-3),"",'Total-corrected counts'!L136),"")</f>
        <v/>
      </c>
      <c r="M136" t="str">
        <f>IFERROR(IF(OR(HLOOKUP($A136,'Z-scores'!$C$2:$UD$20,11,FALSE)&gt;3,HLOOKUP($A136,'Z-scores'!$C$2:$UD$20,11,FALSE)&lt;-3),"",'Total-corrected counts'!M136),"")</f>
        <v/>
      </c>
      <c r="N136" t="str">
        <f>IFERROR(IF(OR(HLOOKUP($A136,'Z-scores'!$C$2:$UD$20,12,FALSE)&gt;3,HLOOKUP($A136,'Z-scores'!$C$2:$UD$20,12,FALSE)&lt;-3),"",'Total-corrected counts'!N136),"")</f>
        <v/>
      </c>
      <c r="O136" t="str">
        <f>IFERROR(IF(OR(HLOOKUP($A136,'Z-scores'!$C$2:$UD$20,13,FALSE)&gt;3,HLOOKUP($A136,'Z-scores'!$C$2:$UD$20,13,FALSE)&lt;-3),"",'Total-corrected counts'!O136),"")</f>
        <v/>
      </c>
      <c r="P136" t="str">
        <f>IFERROR(IF(OR(HLOOKUP($A136,'Z-scores'!$C$2:$UD$20,14,FALSE)&gt;3,HLOOKUP($A136,'Z-scores'!$C$2:$UD$20,14,FALSE)&lt;-3),"",'Total-corrected counts'!P136),"")</f>
        <v/>
      </c>
      <c r="Q136" t="str">
        <f>IFERROR(IF(OR(HLOOKUP($A136,'Z-scores'!$C$2:$UD$20,15,FALSE)&gt;3,HLOOKUP($A136,'Z-scores'!$C$2:$UD$20,15,FALSE)&lt;-3),"",'Total-corrected counts'!Q136),"")</f>
        <v/>
      </c>
      <c r="R136" t="str">
        <f>IFERROR(IF(OR(HLOOKUP($A136,'Z-scores'!$C$2:$UD$20,16,FALSE)&gt;3,HLOOKUP($A136,'Z-scores'!$C$2:$UD$20,16,FALSE)&lt;-3),"",'Total-corrected counts'!R136),"")</f>
        <v/>
      </c>
      <c r="S136" t="str">
        <f>IFERROR(IF(OR(HLOOKUP($A136,'Z-scores'!$C$2:$UD$20,17,FALSE)&gt;3,HLOOKUP($A136,'Z-scores'!$C$2:$UD$20,17,FALSE)&lt;-3),"",'Total-corrected counts'!S136),"")</f>
        <v/>
      </c>
      <c r="T136" t="str">
        <f>IFERROR(IF(OR(HLOOKUP($A136,'Z-scores'!$C$2:$UD$20,18,FALSE)&gt;3,HLOOKUP($A136,'Z-scores'!$C$2:$UD$20,18,FALSE)&lt;-3),"",'Total-corrected counts'!T136),"")</f>
        <v/>
      </c>
      <c r="U136" t="str">
        <f>IFERROR(IF(OR(HLOOKUP($A136,'Z-scores'!$C$2:$UD$20,19,FALSE)&gt;3,HLOOKUP($A136,'Z-scores'!$C$2:$UD$20,19,FALSE)&lt;-3),"",'Total-corrected counts'!U136),"")</f>
        <v/>
      </c>
      <c r="V136">
        <f t="shared" si="8"/>
        <v>1</v>
      </c>
      <c r="W136" s="10">
        <f>SUMIFS(Tabel132[Cluster],Tabel132[ID],A136)</f>
        <v>78</v>
      </c>
      <c r="X136" t="str">
        <f t="shared" si="9"/>
        <v/>
      </c>
      <c r="Y136" t="str">
        <f t="shared" si="10"/>
        <v/>
      </c>
      <c r="Z136" t="str">
        <f t="shared" si="11"/>
        <v/>
      </c>
    </row>
    <row r="137" spans="1:26" x14ac:dyDescent="0.25">
      <c r="A137">
        <v>139</v>
      </c>
      <c r="B137" t="s">
        <v>655</v>
      </c>
      <c r="C137">
        <v>42200</v>
      </c>
      <c r="D137">
        <v>918</v>
      </c>
      <c r="E137" t="str">
        <f>IFERROR(IF(OR(HLOOKUP($A137,'Z-scores'!$C$2:$UD$20,3,FALSE)&gt;3,HLOOKUP(A137,'Z-scores'!$C$2:$UD$20,3,FALSE)&lt;-3),"",'Total-corrected counts'!E137),"")</f>
        <v/>
      </c>
      <c r="F137" t="str">
        <f>IFERROR(IF(OR(HLOOKUP($A137,'Z-scores'!$C$2:$UD$20,4,FALSE)&gt;3,HLOOKUP($A137,'Z-scores'!$C$2:$UD$20,4,FALSE)&lt;-3),"",'Total-corrected counts'!F137),"")</f>
        <v/>
      </c>
      <c r="G137" t="str">
        <f>IFERROR(IF(OR(HLOOKUP($A137,'Z-scores'!$C$2:$UD$20,5,FALSE)&gt;3,HLOOKUP($A137,'Z-scores'!$C$2:$UD$20,5,FALSE)&lt;-3),"",'Total-corrected counts'!G137),"")</f>
        <v/>
      </c>
      <c r="H137" t="str">
        <f>IFERROR(IF(OR(HLOOKUP($A137,'Z-scores'!$C$2:$UD$20,6,FALSE)&gt;3,HLOOKUP($A137,'Z-scores'!$C$2:$UD$20,6,FALSE)&lt;-3),"",'Total-corrected counts'!H137),"")</f>
        <v/>
      </c>
      <c r="I137" t="str">
        <f>IFERROR(IF(OR(HLOOKUP($A137,'Z-scores'!$C$2:$UD$20,7,FALSE)&gt;3,HLOOKUP($A137,'Z-scores'!$C$2:$UD$20,7,FALSE)&lt;-3),"",'Total-corrected counts'!I137),"")</f>
        <v/>
      </c>
      <c r="J137" t="str">
        <f>IFERROR(IF(OR(HLOOKUP($A137,'Z-scores'!$C$2:$UD$20,8,FALSE)&gt;3,HLOOKUP($A137,'Z-scores'!$C$2:$UD$20,8,FALSE)&lt;-3),"",'Total-corrected counts'!J137),"")</f>
        <v/>
      </c>
      <c r="K137" t="str">
        <f>IFERROR(IF(OR(HLOOKUP($A137,'Z-scores'!$C$2:$UD$20,9,FALSE)&gt;3,HLOOKUP($A137,'Z-scores'!$C$2:$UD$20,9,FALSE)&lt;-3),"",'Total-corrected counts'!K137),"")</f>
        <v/>
      </c>
      <c r="L137" t="str">
        <f>IFERROR(IF(OR(HLOOKUP($A137,'Z-scores'!$C$2:$UD$20,10,FALSE)&gt;3,HLOOKUP($A137,'Z-scores'!$C$2:$UD$20,10,FALSE)&lt;-3),"",'Total-corrected counts'!L137),"")</f>
        <v/>
      </c>
      <c r="M137" t="str">
        <f>IFERROR(IF(OR(HLOOKUP($A137,'Z-scores'!$C$2:$UD$20,11,FALSE)&gt;3,HLOOKUP($A137,'Z-scores'!$C$2:$UD$20,11,FALSE)&lt;-3),"",'Total-corrected counts'!M137),"")</f>
        <v/>
      </c>
      <c r="N137" t="str">
        <f>IFERROR(IF(OR(HLOOKUP($A137,'Z-scores'!$C$2:$UD$20,12,FALSE)&gt;3,HLOOKUP($A137,'Z-scores'!$C$2:$UD$20,12,FALSE)&lt;-3),"",'Total-corrected counts'!N137),"")</f>
        <v/>
      </c>
      <c r="O137" t="str">
        <f>IFERROR(IF(OR(HLOOKUP($A137,'Z-scores'!$C$2:$UD$20,13,FALSE)&gt;3,HLOOKUP($A137,'Z-scores'!$C$2:$UD$20,13,FALSE)&lt;-3),"",'Total-corrected counts'!O137),"")</f>
        <v/>
      </c>
      <c r="P137" t="str">
        <f>IFERROR(IF(OR(HLOOKUP($A137,'Z-scores'!$C$2:$UD$20,14,FALSE)&gt;3,HLOOKUP($A137,'Z-scores'!$C$2:$UD$20,14,FALSE)&lt;-3),"",'Total-corrected counts'!P137),"")</f>
        <v/>
      </c>
      <c r="Q137" t="str">
        <f>IFERROR(IF(OR(HLOOKUP($A137,'Z-scores'!$C$2:$UD$20,15,FALSE)&gt;3,HLOOKUP($A137,'Z-scores'!$C$2:$UD$20,15,FALSE)&lt;-3),"",'Total-corrected counts'!Q137),"")</f>
        <v/>
      </c>
      <c r="R137" t="str">
        <f>IFERROR(IF(OR(HLOOKUP($A137,'Z-scores'!$C$2:$UD$20,16,FALSE)&gt;3,HLOOKUP($A137,'Z-scores'!$C$2:$UD$20,16,FALSE)&lt;-3),"",'Total-corrected counts'!R137),"")</f>
        <v/>
      </c>
      <c r="S137" t="str">
        <f>IFERROR(IF(OR(HLOOKUP($A137,'Z-scores'!$C$2:$UD$20,17,FALSE)&gt;3,HLOOKUP($A137,'Z-scores'!$C$2:$UD$20,17,FALSE)&lt;-3),"",'Total-corrected counts'!S137),"")</f>
        <v/>
      </c>
      <c r="T137" t="str">
        <f>IFERROR(IF(OR(HLOOKUP($A137,'Z-scores'!$C$2:$UD$20,18,FALSE)&gt;3,HLOOKUP($A137,'Z-scores'!$C$2:$UD$20,18,FALSE)&lt;-3),"",'Total-corrected counts'!T137),"")</f>
        <v/>
      </c>
      <c r="U137" t="str">
        <f>IFERROR(IF(OR(HLOOKUP($A137,'Z-scores'!$C$2:$UD$20,19,FALSE)&gt;3,HLOOKUP($A137,'Z-scores'!$C$2:$UD$20,19,FALSE)&lt;-3),"",'Total-corrected counts'!U137),"")</f>
        <v/>
      </c>
      <c r="V137">
        <f t="shared" si="8"/>
        <v>1</v>
      </c>
      <c r="W137" s="10">
        <f>SUMIFS(Tabel132[Cluster],Tabel132[ID],A137)</f>
        <v>54</v>
      </c>
      <c r="X137" t="str">
        <f t="shared" si="9"/>
        <v/>
      </c>
      <c r="Y137" t="str">
        <f t="shared" si="10"/>
        <v/>
      </c>
      <c r="Z137" t="str">
        <f t="shared" si="11"/>
        <v/>
      </c>
    </row>
    <row r="138" spans="1:26" x14ac:dyDescent="0.25">
      <c r="A138">
        <v>140</v>
      </c>
      <c r="B138" t="s">
        <v>85</v>
      </c>
      <c r="C138">
        <v>116600</v>
      </c>
      <c r="D138">
        <v>73</v>
      </c>
      <c r="E138">
        <f>IFERROR(IF(OR(HLOOKUP($A138,'Z-scores'!$C$2:$UD$20,3,FALSE)&gt;3,HLOOKUP(A138,'Z-scores'!$C$2:$UD$20,3,FALSE)&lt;-3),"",'Total-corrected counts'!E138),"")</f>
        <v>0</v>
      </c>
      <c r="F138">
        <f>IFERROR(IF(OR(HLOOKUP($A138,'Z-scores'!$C$2:$UD$20,4,FALSE)&gt;3,HLOOKUP($A138,'Z-scores'!$C$2:$UD$20,4,FALSE)&lt;-3),"",'Total-corrected counts'!F138),"")</f>
        <v>8.2029878562967784E-3</v>
      </c>
      <c r="G138" t="str">
        <f>IFERROR(IF(OR(HLOOKUP($A138,'Z-scores'!$C$2:$UD$20,5,FALSE)&gt;3,HLOOKUP($A138,'Z-scores'!$C$2:$UD$20,5,FALSE)&lt;-3),"",'Total-corrected counts'!G138),"")</f>
        <v/>
      </c>
      <c r="H138">
        <f>IFERROR(IF(OR(HLOOKUP($A138,'Z-scores'!$C$2:$UD$20,6,FALSE)&gt;3,HLOOKUP($A138,'Z-scores'!$C$2:$UD$20,6,FALSE)&lt;-3),"",'Total-corrected counts'!H138),"")</f>
        <v>0</v>
      </c>
      <c r="I138">
        <f>IFERROR(IF(OR(HLOOKUP($A138,'Z-scores'!$C$2:$UD$20,7,FALSE)&gt;3,HLOOKUP($A138,'Z-scores'!$C$2:$UD$20,7,FALSE)&lt;-3),"",'Total-corrected counts'!I138),"")</f>
        <v>0</v>
      </c>
      <c r="J138">
        <f>IFERROR(IF(OR(HLOOKUP($A138,'Z-scores'!$C$2:$UD$20,8,FALSE)&gt;3,HLOOKUP($A138,'Z-scores'!$C$2:$UD$20,8,FALSE)&lt;-3),"",'Total-corrected counts'!J138),"")</f>
        <v>0.50293774814060954</v>
      </c>
      <c r="K138">
        <f>IFERROR(IF(OR(HLOOKUP($A138,'Z-scores'!$C$2:$UD$20,9,FALSE)&gt;3,HLOOKUP($A138,'Z-scores'!$C$2:$UD$20,9,FALSE)&lt;-3),"",'Total-corrected counts'!K138),"")</f>
        <v>1.8596354311834551</v>
      </c>
      <c r="L138">
        <f>IFERROR(IF(OR(HLOOKUP($A138,'Z-scores'!$C$2:$UD$20,10,FALSE)&gt;3,HLOOKUP($A138,'Z-scores'!$C$2:$UD$20,10,FALSE)&lt;-3),"",'Total-corrected counts'!L138),"")</f>
        <v>0</v>
      </c>
      <c r="M138">
        <f>IFERROR(IF(OR(HLOOKUP($A138,'Z-scores'!$C$2:$UD$20,11,FALSE)&gt;3,HLOOKUP($A138,'Z-scores'!$C$2:$UD$20,11,FALSE)&lt;-3),"",'Total-corrected counts'!M138),"")</f>
        <v>0</v>
      </c>
      <c r="N138">
        <f>IFERROR(IF(OR(HLOOKUP($A138,'Z-scores'!$C$2:$UD$20,12,FALSE)&gt;3,HLOOKUP($A138,'Z-scores'!$C$2:$UD$20,12,FALSE)&lt;-3),"",'Total-corrected counts'!N138),"")</f>
        <v>0.67814814237811882</v>
      </c>
      <c r="O138">
        <f>IFERROR(IF(OR(HLOOKUP($A138,'Z-scores'!$C$2:$UD$20,13,FALSE)&gt;3,HLOOKUP($A138,'Z-scores'!$C$2:$UD$20,13,FALSE)&lt;-3),"",'Total-corrected counts'!O138),"")</f>
        <v>1.6826705462318781E-2</v>
      </c>
      <c r="P138">
        <f>IFERROR(IF(OR(HLOOKUP($A138,'Z-scores'!$C$2:$UD$20,14,FALSE)&gt;3,HLOOKUP($A138,'Z-scores'!$C$2:$UD$20,14,FALSE)&lt;-3),"",'Total-corrected counts'!P138),"")</f>
        <v>0</v>
      </c>
      <c r="Q138">
        <f>IFERROR(IF(OR(HLOOKUP($A138,'Z-scores'!$C$2:$UD$20,15,FALSE)&gt;3,HLOOKUP($A138,'Z-scores'!$C$2:$UD$20,15,FALSE)&lt;-3),"",'Total-corrected counts'!Q138),"")</f>
        <v>0</v>
      </c>
      <c r="R138">
        <f>IFERROR(IF(OR(HLOOKUP($A138,'Z-scores'!$C$2:$UD$20,16,FALSE)&gt;3,HLOOKUP($A138,'Z-scores'!$C$2:$UD$20,16,FALSE)&lt;-3),"",'Total-corrected counts'!R138),"")</f>
        <v>1.5346672516834259</v>
      </c>
      <c r="S138">
        <f>IFERROR(IF(OR(HLOOKUP($A138,'Z-scores'!$C$2:$UD$20,17,FALSE)&gt;3,HLOOKUP($A138,'Z-scores'!$C$2:$UD$20,17,FALSE)&lt;-3),"",'Total-corrected counts'!S138),"")</f>
        <v>0</v>
      </c>
      <c r="T138">
        <f>IFERROR(IF(OR(HLOOKUP($A138,'Z-scores'!$C$2:$UD$20,18,FALSE)&gt;3,HLOOKUP($A138,'Z-scores'!$C$2:$UD$20,18,FALSE)&lt;-3),"",'Total-corrected counts'!T138),"")</f>
        <v>8.5910210084827743E-3</v>
      </c>
      <c r="U138">
        <f>IFERROR(IF(OR(HLOOKUP($A138,'Z-scores'!$C$2:$UD$20,19,FALSE)&gt;3,HLOOKUP($A138,'Z-scores'!$C$2:$UD$20,19,FALSE)&lt;-3),"",'Total-corrected counts'!U138),"")</f>
        <v>0.2343312663001263</v>
      </c>
      <c r="V138">
        <f t="shared" si="8"/>
        <v>1</v>
      </c>
      <c r="W138" s="10">
        <f>SUMIFS(Tabel132[Cluster],Tabel132[ID],A138)</f>
        <v>0</v>
      </c>
      <c r="X138">
        <f t="shared" si="9"/>
        <v>0.96701327237436652</v>
      </c>
      <c r="Y138">
        <f t="shared" si="10"/>
        <v>0.29634702089754517</v>
      </c>
      <c r="Z138">
        <f t="shared" si="11"/>
        <v>0.30907054835405912</v>
      </c>
    </row>
    <row r="139" spans="1:26" x14ac:dyDescent="0.25">
      <c r="A139">
        <v>141</v>
      </c>
      <c r="B139" t="s">
        <v>656</v>
      </c>
      <c r="C139">
        <v>71900</v>
      </c>
      <c r="D139">
        <v>1097</v>
      </c>
      <c r="E139" t="str">
        <f>IFERROR(IF(OR(HLOOKUP($A139,'Z-scores'!$C$2:$UD$20,3,FALSE)&gt;3,HLOOKUP(A139,'Z-scores'!$C$2:$UD$20,3,FALSE)&lt;-3),"",'Total-corrected counts'!E139),"")</f>
        <v/>
      </c>
      <c r="F139" t="str">
        <f>IFERROR(IF(OR(HLOOKUP($A139,'Z-scores'!$C$2:$UD$20,4,FALSE)&gt;3,HLOOKUP($A139,'Z-scores'!$C$2:$UD$20,4,FALSE)&lt;-3),"",'Total-corrected counts'!F139),"")</f>
        <v/>
      </c>
      <c r="G139" t="str">
        <f>IFERROR(IF(OR(HLOOKUP($A139,'Z-scores'!$C$2:$UD$20,5,FALSE)&gt;3,HLOOKUP($A139,'Z-scores'!$C$2:$UD$20,5,FALSE)&lt;-3),"",'Total-corrected counts'!G139),"")</f>
        <v/>
      </c>
      <c r="H139" t="str">
        <f>IFERROR(IF(OR(HLOOKUP($A139,'Z-scores'!$C$2:$UD$20,6,FALSE)&gt;3,HLOOKUP($A139,'Z-scores'!$C$2:$UD$20,6,FALSE)&lt;-3),"",'Total-corrected counts'!H139),"")</f>
        <v/>
      </c>
      <c r="I139" t="str">
        <f>IFERROR(IF(OR(HLOOKUP($A139,'Z-scores'!$C$2:$UD$20,7,FALSE)&gt;3,HLOOKUP($A139,'Z-scores'!$C$2:$UD$20,7,FALSE)&lt;-3),"",'Total-corrected counts'!I139),"")</f>
        <v/>
      </c>
      <c r="J139" t="str">
        <f>IFERROR(IF(OR(HLOOKUP($A139,'Z-scores'!$C$2:$UD$20,8,FALSE)&gt;3,HLOOKUP($A139,'Z-scores'!$C$2:$UD$20,8,FALSE)&lt;-3),"",'Total-corrected counts'!J139),"")</f>
        <v/>
      </c>
      <c r="K139" t="str">
        <f>IFERROR(IF(OR(HLOOKUP($A139,'Z-scores'!$C$2:$UD$20,9,FALSE)&gt;3,HLOOKUP($A139,'Z-scores'!$C$2:$UD$20,9,FALSE)&lt;-3),"",'Total-corrected counts'!K139),"")</f>
        <v/>
      </c>
      <c r="L139" t="str">
        <f>IFERROR(IF(OR(HLOOKUP($A139,'Z-scores'!$C$2:$UD$20,10,FALSE)&gt;3,HLOOKUP($A139,'Z-scores'!$C$2:$UD$20,10,FALSE)&lt;-3),"",'Total-corrected counts'!L139),"")</f>
        <v/>
      </c>
      <c r="M139" t="str">
        <f>IFERROR(IF(OR(HLOOKUP($A139,'Z-scores'!$C$2:$UD$20,11,FALSE)&gt;3,HLOOKUP($A139,'Z-scores'!$C$2:$UD$20,11,FALSE)&lt;-3),"",'Total-corrected counts'!M139),"")</f>
        <v/>
      </c>
      <c r="N139" t="str">
        <f>IFERROR(IF(OR(HLOOKUP($A139,'Z-scores'!$C$2:$UD$20,12,FALSE)&gt;3,HLOOKUP($A139,'Z-scores'!$C$2:$UD$20,12,FALSE)&lt;-3),"",'Total-corrected counts'!N139),"")</f>
        <v/>
      </c>
      <c r="O139" t="str">
        <f>IFERROR(IF(OR(HLOOKUP($A139,'Z-scores'!$C$2:$UD$20,13,FALSE)&gt;3,HLOOKUP($A139,'Z-scores'!$C$2:$UD$20,13,FALSE)&lt;-3),"",'Total-corrected counts'!O139),"")</f>
        <v/>
      </c>
      <c r="P139" t="str">
        <f>IFERROR(IF(OR(HLOOKUP($A139,'Z-scores'!$C$2:$UD$20,14,FALSE)&gt;3,HLOOKUP($A139,'Z-scores'!$C$2:$UD$20,14,FALSE)&lt;-3),"",'Total-corrected counts'!P139),"")</f>
        <v/>
      </c>
      <c r="Q139" t="str">
        <f>IFERROR(IF(OR(HLOOKUP($A139,'Z-scores'!$C$2:$UD$20,15,FALSE)&gt;3,HLOOKUP($A139,'Z-scores'!$C$2:$UD$20,15,FALSE)&lt;-3),"",'Total-corrected counts'!Q139),"")</f>
        <v/>
      </c>
      <c r="R139" t="str">
        <f>IFERROR(IF(OR(HLOOKUP($A139,'Z-scores'!$C$2:$UD$20,16,FALSE)&gt;3,HLOOKUP($A139,'Z-scores'!$C$2:$UD$20,16,FALSE)&lt;-3),"",'Total-corrected counts'!R139),"")</f>
        <v/>
      </c>
      <c r="S139" t="str">
        <f>IFERROR(IF(OR(HLOOKUP($A139,'Z-scores'!$C$2:$UD$20,17,FALSE)&gt;3,HLOOKUP($A139,'Z-scores'!$C$2:$UD$20,17,FALSE)&lt;-3),"",'Total-corrected counts'!S139),"")</f>
        <v/>
      </c>
      <c r="T139" t="str">
        <f>IFERROR(IF(OR(HLOOKUP($A139,'Z-scores'!$C$2:$UD$20,18,FALSE)&gt;3,HLOOKUP($A139,'Z-scores'!$C$2:$UD$20,18,FALSE)&lt;-3),"",'Total-corrected counts'!T139),"")</f>
        <v/>
      </c>
      <c r="U139" t="str">
        <f>IFERROR(IF(OR(HLOOKUP($A139,'Z-scores'!$C$2:$UD$20,19,FALSE)&gt;3,HLOOKUP($A139,'Z-scores'!$C$2:$UD$20,19,FALSE)&lt;-3),"",'Total-corrected counts'!U139),"")</f>
        <v/>
      </c>
      <c r="V139">
        <f t="shared" si="8"/>
        <v>1</v>
      </c>
      <c r="W139" s="10">
        <f>SUMIFS(Tabel132[Cluster],Tabel132[ID],A139)</f>
        <v>83</v>
      </c>
      <c r="X139" t="str">
        <f t="shared" si="9"/>
        <v/>
      </c>
      <c r="Y139" t="str">
        <f t="shared" si="10"/>
        <v/>
      </c>
      <c r="Z139" t="str">
        <f t="shared" si="11"/>
        <v/>
      </c>
    </row>
    <row r="140" spans="1:26" x14ac:dyDescent="0.25">
      <c r="A140">
        <v>142</v>
      </c>
      <c r="B140" t="s">
        <v>657</v>
      </c>
      <c r="C140">
        <v>108700</v>
      </c>
      <c r="D140">
        <v>760</v>
      </c>
      <c r="E140" t="str">
        <f>IFERROR(IF(OR(HLOOKUP($A140,'Z-scores'!$C$2:$UD$20,3,FALSE)&gt;3,HLOOKUP(A140,'Z-scores'!$C$2:$UD$20,3,FALSE)&lt;-3),"",'Total-corrected counts'!E140),"")</f>
        <v/>
      </c>
      <c r="F140" t="str">
        <f>IFERROR(IF(OR(HLOOKUP($A140,'Z-scores'!$C$2:$UD$20,4,FALSE)&gt;3,HLOOKUP($A140,'Z-scores'!$C$2:$UD$20,4,FALSE)&lt;-3),"",'Total-corrected counts'!F140),"")</f>
        <v/>
      </c>
      <c r="G140" t="str">
        <f>IFERROR(IF(OR(HLOOKUP($A140,'Z-scores'!$C$2:$UD$20,5,FALSE)&gt;3,HLOOKUP($A140,'Z-scores'!$C$2:$UD$20,5,FALSE)&lt;-3),"",'Total-corrected counts'!G140),"")</f>
        <v/>
      </c>
      <c r="H140" t="str">
        <f>IFERROR(IF(OR(HLOOKUP($A140,'Z-scores'!$C$2:$UD$20,6,FALSE)&gt;3,HLOOKUP($A140,'Z-scores'!$C$2:$UD$20,6,FALSE)&lt;-3),"",'Total-corrected counts'!H140),"")</f>
        <v/>
      </c>
      <c r="I140" t="str">
        <f>IFERROR(IF(OR(HLOOKUP($A140,'Z-scores'!$C$2:$UD$20,7,FALSE)&gt;3,HLOOKUP($A140,'Z-scores'!$C$2:$UD$20,7,FALSE)&lt;-3),"",'Total-corrected counts'!I140),"")</f>
        <v/>
      </c>
      <c r="J140" t="str">
        <f>IFERROR(IF(OR(HLOOKUP($A140,'Z-scores'!$C$2:$UD$20,8,FALSE)&gt;3,HLOOKUP($A140,'Z-scores'!$C$2:$UD$20,8,FALSE)&lt;-3),"",'Total-corrected counts'!J140),"")</f>
        <v/>
      </c>
      <c r="K140" t="str">
        <f>IFERROR(IF(OR(HLOOKUP($A140,'Z-scores'!$C$2:$UD$20,9,FALSE)&gt;3,HLOOKUP($A140,'Z-scores'!$C$2:$UD$20,9,FALSE)&lt;-3),"",'Total-corrected counts'!K140),"")</f>
        <v/>
      </c>
      <c r="L140" t="str">
        <f>IFERROR(IF(OR(HLOOKUP($A140,'Z-scores'!$C$2:$UD$20,10,FALSE)&gt;3,HLOOKUP($A140,'Z-scores'!$C$2:$UD$20,10,FALSE)&lt;-3),"",'Total-corrected counts'!L140),"")</f>
        <v/>
      </c>
      <c r="M140" t="str">
        <f>IFERROR(IF(OR(HLOOKUP($A140,'Z-scores'!$C$2:$UD$20,11,FALSE)&gt;3,HLOOKUP($A140,'Z-scores'!$C$2:$UD$20,11,FALSE)&lt;-3),"",'Total-corrected counts'!M140),"")</f>
        <v/>
      </c>
      <c r="N140" t="str">
        <f>IFERROR(IF(OR(HLOOKUP($A140,'Z-scores'!$C$2:$UD$20,12,FALSE)&gt;3,HLOOKUP($A140,'Z-scores'!$C$2:$UD$20,12,FALSE)&lt;-3),"",'Total-corrected counts'!N140),"")</f>
        <v/>
      </c>
      <c r="O140" t="str">
        <f>IFERROR(IF(OR(HLOOKUP($A140,'Z-scores'!$C$2:$UD$20,13,FALSE)&gt;3,HLOOKUP($A140,'Z-scores'!$C$2:$UD$20,13,FALSE)&lt;-3),"",'Total-corrected counts'!O140),"")</f>
        <v/>
      </c>
      <c r="P140" t="str">
        <f>IFERROR(IF(OR(HLOOKUP($A140,'Z-scores'!$C$2:$UD$20,14,FALSE)&gt;3,HLOOKUP($A140,'Z-scores'!$C$2:$UD$20,14,FALSE)&lt;-3),"",'Total-corrected counts'!P140),"")</f>
        <v/>
      </c>
      <c r="Q140" t="str">
        <f>IFERROR(IF(OR(HLOOKUP($A140,'Z-scores'!$C$2:$UD$20,15,FALSE)&gt;3,HLOOKUP($A140,'Z-scores'!$C$2:$UD$20,15,FALSE)&lt;-3),"",'Total-corrected counts'!Q140),"")</f>
        <v/>
      </c>
      <c r="R140" t="str">
        <f>IFERROR(IF(OR(HLOOKUP($A140,'Z-scores'!$C$2:$UD$20,16,FALSE)&gt;3,HLOOKUP($A140,'Z-scores'!$C$2:$UD$20,16,FALSE)&lt;-3),"",'Total-corrected counts'!R140),"")</f>
        <v/>
      </c>
      <c r="S140" t="str">
        <f>IFERROR(IF(OR(HLOOKUP($A140,'Z-scores'!$C$2:$UD$20,17,FALSE)&gt;3,HLOOKUP($A140,'Z-scores'!$C$2:$UD$20,17,FALSE)&lt;-3),"",'Total-corrected counts'!S140),"")</f>
        <v/>
      </c>
      <c r="T140" t="str">
        <f>IFERROR(IF(OR(HLOOKUP($A140,'Z-scores'!$C$2:$UD$20,18,FALSE)&gt;3,HLOOKUP($A140,'Z-scores'!$C$2:$UD$20,18,FALSE)&lt;-3),"",'Total-corrected counts'!T140),"")</f>
        <v/>
      </c>
      <c r="U140" t="str">
        <f>IFERROR(IF(OR(HLOOKUP($A140,'Z-scores'!$C$2:$UD$20,19,FALSE)&gt;3,HLOOKUP($A140,'Z-scores'!$C$2:$UD$20,19,FALSE)&lt;-3),"",'Total-corrected counts'!U140),"")</f>
        <v/>
      </c>
      <c r="V140">
        <f t="shared" si="8"/>
        <v>1</v>
      </c>
      <c r="W140" s="10">
        <f>SUMIFS(Tabel132[Cluster],Tabel132[ID],A140)</f>
        <v>0</v>
      </c>
      <c r="X140" t="str">
        <f t="shared" si="9"/>
        <v/>
      </c>
      <c r="Y140" t="str">
        <f t="shared" si="10"/>
        <v/>
      </c>
      <c r="Z140" t="str">
        <f t="shared" si="11"/>
        <v/>
      </c>
    </row>
    <row r="141" spans="1:26" x14ac:dyDescent="0.25">
      <c r="A141">
        <v>143</v>
      </c>
      <c r="B141" t="s">
        <v>86</v>
      </c>
      <c r="C141">
        <v>93000</v>
      </c>
      <c r="D141">
        <v>135</v>
      </c>
      <c r="E141" t="str">
        <f>IFERROR(IF(OR(HLOOKUP($A141,'Z-scores'!$C$2:$UD$20,3,FALSE)&gt;3,HLOOKUP(A141,'Z-scores'!$C$2:$UD$20,3,FALSE)&lt;-3),"",'Total-corrected counts'!E141),"")</f>
        <v/>
      </c>
      <c r="F141">
        <f>IFERROR(IF(OR(HLOOKUP($A141,'Z-scores'!$C$2:$UD$20,4,FALSE)&gt;3,HLOOKUP($A141,'Z-scores'!$C$2:$UD$20,4,FALSE)&lt;-3),"",'Total-corrected counts'!F141),"")</f>
        <v>0.19687170855112268</v>
      </c>
      <c r="G141">
        <f>IFERROR(IF(OR(HLOOKUP($A141,'Z-scores'!$C$2:$UD$20,5,FALSE)&gt;3,HLOOKUP($A141,'Z-scores'!$C$2:$UD$20,5,FALSE)&lt;-3),"",'Total-corrected counts'!G141),"")</f>
        <v>0.24174929791974728</v>
      </c>
      <c r="H141">
        <f>IFERROR(IF(OR(HLOOKUP($A141,'Z-scores'!$C$2:$UD$20,6,FALSE)&gt;3,HLOOKUP($A141,'Z-scores'!$C$2:$UD$20,6,FALSE)&lt;-3),"",'Total-corrected counts'!H141),"")</f>
        <v>0</v>
      </c>
      <c r="I141">
        <f>IFERROR(IF(OR(HLOOKUP($A141,'Z-scores'!$C$2:$UD$20,7,FALSE)&gt;3,HLOOKUP($A141,'Z-scores'!$C$2:$UD$20,7,FALSE)&lt;-3),"",'Total-corrected counts'!I141),"")</f>
        <v>0</v>
      </c>
      <c r="J141">
        <f>IFERROR(IF(OR(HLOOKUP($A141,'Z-scores'!$C$2:$UD$20,8,FALSE)&gt;3,HLOOKUP($A141,'Z-scores'!$C$2:$UD$20,8,FALSE)&lt;-3),"",'Total-corrected counts'!J141),"")</f>
        <v>0</v>
      </c>
      <c r="K141">
        <f>IFERROR(IF(OR(HLOOKUP($A141,'Z-scores'!$C$2:$UD$20,9,FALSE)&gt;3,HLOOKUP($A141,'Z-scores'!$C$2:$UD$20,9,FALSE)&lt;-3),"",'Total-corrected counts'!K141),"")</f>
        <v>0</v>
      </c>
      <c r="L141">
        <f>IFERROR(IF(OR(HLOOKUP($A141,'Z-scores'!$C$2:$UD$20,10,FALSE)&gt;3,HLOOKUP($A141,'Z-scores'!$C$2:$UD$20,10,FALSE)&lt;-3),"",'Total-corrected counts'!L141),"")</f>
        <v>0</v>
      </c>
      <c r="M141">
        <f>IFERROR(IF(OR(HLOOKUP($A141,'Z-scores'!$C$2:$UD$20,11,FALSE)&gt;3,HLOOKUP($A141,'Z-scores'!$C$2:$UD$20,11,FALSE)&lt;-3),"",'Total-corrected counts'!M141),"")</f>
        <v>0</v>
      </c>
      <c r="N141">
        <f>IFERROR(IF(OR(HLOOKUP($A141,'Z-scores'!$C$2:$UD$20,12,FALSE)&gt;3,HLOOKUP($A141,'Z-scores'!$C$2:$UD$20,12,FALSE)&lt;-3),"",'Total-corrected counts'!N141),"")</f>
        <v>0</v>
      </c>
      <c r="O141">
        <f>IFERROR(IF(OR(HLOOKUP($A141,'Z-scores'!$C$2:$UD$20,13,FALSE)&gt;3,HLOOKUP($A141,'Z-scores'!$C$2:$UD$20,13,FALSE)&lt;-3),"",'Total-corrected counts'!O141),"")</f>
        <v>0.74710572252695384</v>
      </c>
      <c r="P141">
        <f>IFERROR(IF(OR(HLOOKUP($A141,'Z-scores'!$C$2:$UD$20,14,FALSE)&gt;3,HLOOKUP($A141,'Z-scores'!$C$2:$UD$20,14,FALSE)&lt;-3),"",'Total-corrected counts'!P141),"")</f>
        <v>0</v>
      </c>
      <c r="Q141">
        <f>IFERROR(IF(OR(HLOOKUP($A141,'Z-scores'!$C$2:$UD$20,15,FALSE)&gt;3,HLOOKUP($A141,'Z-scores'!$C$2:$UD$20,15,FALSE)&lt;-3),"",'Total-corrected counts'!Q141),"")</f>
        <v>0.71182844349447305</v>
      </c>
      <c r="R141">
        <f>IFERROR(IF(OR(HLOOKUP($A141,'Z-scores'!$C$2:$UD$20,16,FALSE)&gt;3,HLOOKUP($A141,'Z-scores'!$C$2:$UD$20,16,FALSE)&lt;-3),"",'Total-corrected counts'!R141),"")</f>
        <v>0</v>
      </c>
      <c r="S141">
        <f>IFERROR(IF(OR(HLOOKUP($A141,'Z-scores'!$C$2:$UD$20,17,FALSE)&gt;3,HLOOKUP($A141,'Z-scores'!$C$2:$UD$20,17,FALSE)&lt;-3),"",'Total-corrected counts'!S141),"")</f>
        <v>0</v>
      </c>
      <c r="T141">
        <f>IFERROR(IF(OR(HLOOKUP($A141,'Z-scores'!$C$2:$UD$20,18,FALSE)&gt;3,HLOOKUP($A141,'Z-scores'!$C$2:$UD$20,18,FALSE)&lt;-3),"",'Total-corrected counts'!T141),"")</f>
        <v>0</v>
      </c>
      <c r="U141">
        <f>IFERROR(IF(OR(HLOOKUP($A141,'Z-scores'!$C$2:$UD$20,19,FALSE)&gt;3,HLOOKUP($A141,'Z-scores'!$C$2:$UD$20,19,FALSE)&lt;-3),"",'Total-corrected counts'!U141),"")</f>
        <v>1.2714640930729075</v>
      </c>
      <c r="V141">
        <f t="shared" si="8"/>
        <v>1</v>
      </c>
      <c r="W141" s="10">
        <f>SUMIFS(Tabel132[Cluster],Tabel132[ID],A141)</f>
        <v>96</v>
      </c>
      <c r="X141">
        <f t="shared" si="9"/>
        <v>0.13463991986649393</v>
      </c>
      <c r="Y141">
        <f t="shared" si="10"/>
        <v>5.4827625808858749E-2</v>
      </c>
      <c r="Z141">
        <f t="shared" si="11"/>
        <v>0.34129978238679182</v>
      </c>
    </row>
    <row r="142" spans="1:26" x14ac:dyDescent="0.25">
      <c r="A142">
        <v>144</v>
      </c>
      <c r="B142" t="s">
        <v>658</v>
      </c>
      <c r="C142">
        <v>48900</v>
      </c>
      <c r="D142">
        <v>754</v>
      </c>
      <c r="E142" t="str">
        <f>IFERROR(IF(OR(HLOOKUP($A142,'Z-scores'!$C$2:$UD$20,3,FALSE)&gt;3,HLOOKUP(A142,'Z-scores'!$C$2:$UD$20,3,FALSE)&lt;-3),"",'Total-corrected counts'!E142),"")</f>
        <v/>
      </c>
      <c r="F142" t="str">
        <f>IFERROR(IF(OR(HLOOKUP($A142,'Z-scores'!$C$2:$UD$20,4,FALSE)&gt;3,HLOOKUP($A142,'Z-scores'!$C$2:$UD$20,4,FALSE)&lt;-3),"",'Total-corrected counts'!F142),"")</f>
        <v/>
      </c>
      <c r="G142" t="str">
        <f>IFERROR(IF(OR(HLOOKUP($A142,'Z-scores'!$C$2:$UD$20,5,FALSE)&gt;3,HLOOKUP($A142,'Z-scores'!$C$2:$UD$20,5,FALSE)&lt;-3),"",'Total-corrected counts'!G142),"")</f>
        <v/>
      </c>
      <c r="H142" t="str">
        <f>IFERROR(IF(OR(HLOOKUP($A142,'Z-scores'!$C$2:$UD$20,6,FALSE)&gt;3,HLOOKUP($A142,'Z-scores'!$C$2:$UD$20,6,FALSE)&lt;-3),"",'Total-corrected counts'!H142),"")</f>
        <v/>
      </c>
      <c r="I142" t="str">
        <f>IFERROR(IF(OR(HLOOKUP($A142,'Z-scores'!$C$2:$UD$20,7,FALSE)&gt;3,HLOOKUP($A142,'Z-scores'!$C$2:$UD$20,7,FALSE)&lt;-3),"",'Total-corrected counts'!I142),"")</f>
        <v/>
      </c>
      <c r="J142" t="str">
        <f>IFERROR(IF(OR(HLOOKUP($A142,'Z-scores'!$C$2:$UD$20,8,FALSE)&gt;3,HLOOKUP($A142,'Z-scores'!$C$2:$UD$20,8,FALSE)&lt;-3),"",'Total-corrected counts'!J142),"")</f>
        <v/>
      </c>
      <c r="K142" t="str">
        <f>IFERROR(IF(OR(HLOOKUP($A142,'Z-scores'!$C$2:$UD$20,9,FALSE)&gt;3,HLOOKUP($A142,'Z-scores'!$C$2:$UD$20,9,FALSE)&lt;-3),"",'Total-corrected counts'!K142),"")</f>
        <v/>
      </c>
      <c r="L142" t="str">
        <f>IFERROR(IF(OR(HLOOKUP($A142,'Z-scores'!$C$2:$UD$20,10,FALSE)&gt;3,HLOOKUP($A142,'Z-scores'!$C$2:$UD$20,10,FALSE)&lt;-3),"",'Total-corrected counts'!L142),"")</f>
        <v/>
      </c>
      <c r="M142" t="str">
        <f>IFERROR(IF(OR(HLOOKUP($A142,'Z-scores'!$C$2:$UD$20,11,FALSE)&gt;3,HLOOKUP($A142,'Z-scores'!$C$2:$UD$20,11,FALSE)&lt;-3),"",'Total-corrected counts'!M142),"")</f>
        <v/>
      </c>
      <c r="N142" t="str">
        <f>IFERROR(IF(OR(HLOOKUP($A142,'Z-scores'!$C$2:$UD$20,12,FALSE)&gt;3,HLOOKUP($A142,'Z-scores'!$C$2:$UD$20,12,FALSE)&lt;-3),"",'Total-corrected counts'!N142),"")</f>
        <v/>
      </c>
      <c r="O142" t="str">
        <f>IFERROR(IF(OR(HLOOKUP($A142,'Z-scores'!$C$2:$UD$20,13,FALSE)&gt;3,HLOOKUP($A142,'Z-scores'!$C$2:$UD$20,13,FALSE)&lt;-3),"",'Total-corrected counts'!O142),"")</f>
        <v/>
      </c>
      <c r="P142" t="str">
        <f>IFERROR(IF(OR(HLOOKUP($A142,'Z-scores'!$C$2:$UD$20,14,FALSE)&gt;3,HLOOKUP($A142,'Z-scores'!$C$2:$UD$20,14,FALSE)&lt;-3),"",'Total-corrected counts'!P142),"")</f>
        <v/>
      </c>
      <c r="Q142" t="str">
        <f>IFERROR(IF(OR(HLOOKUP($A142,'Z-scores'!$C$2:$UD$20,15,FALSE)&gt;3,HLOOKUP($A142,'Z-scores'!$C$2:$UD$20,15,FALSE)&lt;-3),"",'Total-corrected counts'!Q142),"")</f>
        <v/>
      </c>
      <c r="R142" t="str">
        <f>IFERROR(IF(OR(HLOOKUP($A142,'Z-scores'!$C$2:$UD$20,16,FALSE)&gt;3,HLOOKUP($A142,'Z-scores'!$C$2:$UD$20,16,FALSE)&lt;-3),"",'Total-corrected counts'!R142),"")</f>
        <v/>
      </c>
      <c r="S142" t="str">
        <f>IFERROR(IF(OR(HLOOKUP($A142,'Z-scores'!$C$2:$UD$20,17,FALSE)&gt;3,HLOOKUP($A142,'Z-scores'!$C$2:$UD$20,17,FALSE)&lt;-3),"",'Total-corrected counts'!S142),"")</f>
        <v/>
      </c>
      <c r="T142" t="str">
        <f>IFERROR(IF(OR(HLOOKUP($A142,'Z-scores'!$C$2:$UD$20,18,FALSE)&gt;3,HLOOKUP($A142,'Z-scores'!$C$2:$UD$20,18,FALSE)&lt;-3),"",'Total-corrected counts'!T142),"")</f>
        <v/>
      </c>
      <c r="U142" t="str">
        <f>IFERROR(IF(OR(HLOOKUP($A142,'Z-scores'!$C$2:$UD$20,19,FALSE)&gt;3,HLOOKUP($A142,'Z-scores'!$C$2:$UD$20,19,FALSE)&lt;-3),"",'Total-corrected counts'!U142),"")</f>
        <v/>
      </c>
      <c r="V142">
        <f t="shared" si="8"/>
        <v>1</v>
      </c>
      <c r="W142" s="10">
        <f>SUMIFS(Tabel132[Cluster],Tabel132[ID],A142)</f>
        <v>0</v>
      </c>
      <c r="X142" t="str">
        <f t="shared" si="9"/>
        <v/>
      </c>
      <c r="Y142" t="str">
        <f t="shared" si="10"/>
        <v/>
      </c>
      <c r="Z142" t="str">
        <f t="shared" si="11"/>
        <v/>
      </c>
    </row>
    <row r="143" spans="1:26" x14ac:dyDescent="0.25">
      <c r="A143">
        <v>145</v>
      </c>
      <c r="B143" t="s">
        <v>87</v>
      </c>
      <c r="C143">
        <v>116700</v>
      </c>
      <c r="D143">
        <v>73</v>
      </c>
      <c r="E143">
        <f>IFERROR(IF(OR(HLOOKUP($A143,'Z-scores'!$C$2:$UD$20,3,FALSE)&gt;3,HLOOKUP(A143,'Z-scores'!$C$2:$UD$20,3,FALSE)&lt;-3),"",'Total-corrected counts'!E143),"")</f>
        <v>0.47069054786138387</v>
      </c>
      <c r="F143">
        <f>IFERROR(IF(OR(HLOOKUP($A143,'Z-scores'!$C$2:$UD$20,4,FALSE)&gt;3,HLOOKUP($A143,'Z-scores'!$C$2:$UD$20,4,FALSE)&lt;-3),"",'Total-corrected counts'!F143),"")</f>
        <v>0.45936731995261953</v>
      </c>
      <c r="G143">
        <f>IFERROR(IF(OR(HLOOKUP($A143,'Z-scores'!$C$2:$UD$20,5,FALSE)&gt;3,HLOOKUP($A143,'Z-scores'!$C$2:$UD$20,5,FALSE)&lt;-3),"",'Total-corrected counts'!G143),"")</f>
        <v>2.0850876945578203</v>
      </c>
      <c r="H143">
        <f>IFERROR(IF(OR(HLOOKUP($A143,'Z-scores'!$C$2:$UD$20,6,FALSE)&gt;3,HLOOKUP($A143,'Z-scores'!$C$2:$UD$20,6,FALSE)&lt;-3),"",'Total-corrected counts'!H143),"")</f>
        <v>1.6054714466903206</v>
      </c>
      <c r="I143">
        <f>IFERROR(IF(OR(HLOOKUP($A143,'Z-scores'!$C$2:$UD$20,7,FALSE)&gt;3,HLOOKUP($A143,'Z-scores'!$C$2:$UD$20,7,FALSE)&lt;-3),"",'Total-corrected counts'!I143),"")</f>
        <v>3.3678222134657472</v>
      </c>
      <c r="J143">
        <f>IFERROR(IF(OR(HLOOKUP($A143,'Z-scores'!$C$2:$UD$20,8,FALSE)&gt;3,HLOOKUP($A143,'Z-scores'!$C$2:$UD$20,8,FALSE)&lt;-3),"",'Total-corrected counts'!J143),"")</f>
        <v>3.7523100621078815</v>
      </c>
      <c r="K143">
        <f>IFERROR(IF(OR(HLOOKUP($A143,'Z-scores'!$C$2:$UD$20,9,FALSE)&gt;3,HLOOKUP($A143,'Z-scores'!$C$2:$UD$20,9,FALSE)&lt;-3),"",'Total-corrected counts'!K143),"")</f>
        <v>2.9968225653603877</v>
      </c>
      <c r="L143">
        <f>IFERROR(IF(OR(HLOOKUP($A143,'Z-scores'!$C$2:$UD$20,10,FALSE)&gt;3,HLOOKUP($A143,'Z-scores'!$C$2:$UD$20,10,FALSE)&lt;-3),"",'Total-corrected counts'!L143),"")</f>
        <v>0.23813009664554069</v>
      </c>
      <c r="M143">
        <f>IFERROR(IF(OR(HLOOKUP($A143,'Z-scores'!$C$2:$UD$20,11,FALSE)&gt;3,HLOOKUP($A143,'Z-scores'!$C$2:$UD$20,11,FALSE)&lt;-3),"",'Total-corrected counts'!M143),"")</f>
        <v>0.52527155156922578</v>
      </c>
      <c r="N143">
        <f>IFERROR(IF(OR(HLOOKUP($A143,'Z-scores'!$C$2:$UD$20,12,FALSE)&gt;3,HLOOKUP($A143,'Z-scores'!$C$2:$UD$20,12,FALSE)&lt;-3),"",'Total-corrected counts'!N143),"")</f>
        <v>1.209669659377185</v>
      </c>
      <c r="O143">
        <f>IFERROR(IF(OR(HLOOKUP($A143,'Z-scores'!$C$2:$UD$20,13,FALSE)&gt;3,HLOOKUP($A143,'Z-scores'!$C$2:$UD$20,13,FALSE)&lt;-3),"",'Total-corrected counts'!O143),"")</f>
        <v>1.171138700177387</v>
      </c>
      <c r="P143">
        <f>IFERROR(IF(OR(HLOOKUP($A143,'Z-scores'!$C$2:$UD$20,14,FALSE)&gt;3,HLOOKUP($A143,'Z-scores'!$C$2:$UD$20,14,FALSE)&lt;-3),"",'Total-corrected counts'!P143),"")</f>
        <v>0.47011580661829033</v>
      </c>
      <c r="Q143">
        <f>IFERROR(IF(OR(HLOOKUP($A143,'Z-scores'!$C$2:$UD$20,15,FALSE)&gt;3,HLOOKUP($A143,'Z-scores'!$C$2:$UD$20,15,FALSE)&lt;-3),"",'Total-corrected counts'!Q143),"")</f>
        <v>0.47780265385245457</v>
      </c>
      <c r="R143">
        <f>IFERROR(IF(OR(HLOOKUP($A143,'Z-scores'!$C$2:$UD$20,16,FALSE)&gt;3,HLOOKUP($A143,'Z-scores'!$C$2:$UD$20,16,FALSE)&lt;-3),"",'Total-corrected counts'!R143),"")</f>
        <v>1.0217758464210798</v>
      </c>
      <c r="S143">
        <f>IFERROR(IF(OR(HLOOKUP($A143,'Z-scores'!$C$2:$UD$20,17,FALSE)&gt;3,HLOOKUP($A143,'Z-scores'!$C$2:$UD$20,17,FALSE)&lt;-3),"",'Total-corrected counts'!S143),"")</f>
        <v>0.30399459758172298</v>
      </c>
      <c r="T143">
        <f>IFERROR(IF(OR(HLOOKUP($A143,'Z-scores'!$C$2:$UD$20,18,FALSE)&gt;3,HLOOKUP($A143,'Z-scores'!$C$2:$UD$20,18,FALSE)&lt;-3),"",'Total-corrected counts'!T143),"")</f>
        <v>0.29209471428841433</v>
      </c>
      <c r="U143">
        <f>IFERROR(IF(OR(HLOOKUP($A143,'Z-scores'!$C$2:$UD$20,19,FALSE)&gt;3,HLOOKUP($A143,'Z-scores'!$C$2:$UD$20,19,FALSE)&lt;-3),"",'Total-corrected counts'!U143),"")</f>
        <v>1.4840980199007998</v>
      </c>
      <c r="V143">
        <f t="shared" si="8"/>
        <v>1</v>
      </c>
      <c r="W143" s="10">
        <f>SUMIFS(Tabel132[Cluster],Tabel132[ID],A143)</f>
        <v>0</v>
      </c>
      <c r="X143">
        <f t="shared" si="9"/>
        <v>9.550815543395659E-2</v>
      </c>
      <c r="Y143">
        <f t="shared" si="10"/>
        <v>1.7223303886901029</v>
      </c>
      <c r="Z143">
        <f t="shared" si="11"/>
        <v>0.80383624977716672</v>
      </c>
    </row>
    <row r="144" spans="1:26" x14ac:dyDescent="0.25">
      <c r="A144">
        <v>146</v>
      </c>
      <c r="B144" t="s">
        <v>88</v>
      </c>
      <c r="C144">
        <v>89000</v>
      </c>
      <c r="D144">
        <v>1117</v>
      </c>
      <c r="E144" t="str">
        <f>IFERROR(IF(OR(HLOOKUP($A144,'Z-scores'!$C$2:$UD$20,3,FALSE)&gt;3,HLOOKUP(A144,'Z-scores'!$C$2:$UD$20,3,FALSE)&lt;-3),"",'Total-corrected counts'!E144),"")</f>
        <v/>
      </c>
      <c r="F144">
        <f>IFERROR(IF(OR(HLOOKUP($A144,'Z-scores'!$C$2:$UD$20,4,FALSE)&gt;3,HLOOKUP($A144,'Z-scores'!$C$2:$UD$20,4,FALSE)&lt;-3),"",'Total-corrected counts'!F144),"")</f>
        <v>2.4526933690327368</v>
      </c>
      <c r="G144">
        <f>IFERROR(IF(OR(HLOOKUP($A144,'Z-scores'!$C$2:$UD$20,5,FALSE)&gt;3,HLOOKUP($A144,'Z-scores'!$C$2:$UD$20,5,FALSE)&lt;-3),"",'Total-corrected counts'!G144),"")</f>
        <v>110.79168865913752</v>
      </c>
      <c r="H144">
        <f>IFERROR(IF(OR(HLOOKUP($A144,'Z-scores'!$C$2:$UD$20,6,FALSE)&gt;3,HLOOKUP($A144,'Z-scores'!$C$2:$UD$20,6,FALSE)&lt;-3),"",'Total-corrected counts'!H144),"")</f>
        <v>34.154659950677129</v>
      </c>
      <c r="I144">
        <f>IFERROR(IF(OR(HLOOKUP($A144,'Z-scores'!$C$2:$UD$20,7,FALSE)&gt;3,HLOOKUP($A144,'Z-scores'!$C$2:$UD$20,7,FALSE)&lt;-3),"",'Total-corrected counts'!I144),"")</f>
        <v>192.12594546837047</v>
      </c>
      <c r="J144">
        <f>IFERROR(IF(OR(HLOOKUP($A144,'Z-scores'!$C$2:$UD$20,8,FALSE)&gt;3,HLOOKUP($A144,'Z-scores'!$C$2:$UD$20,8,FALSE)&lt;-3),"",'Total-corrected counts'!J144),"")</f>
        <v>95.92797931446627</v>
      </c>
      <c r="K144">
        <f>IFERROR(IF(OR(HLOOKUP($A144,'Z-scores'!$C$2:$UD$20,9,FALSE)&gt;3,HLOOKUP($A144,'Z-scores'!$C$2:$UD$20,9,FALSE)&lt;-3),"",'Total-corrected counts'!K144),"")</f>
        <v>94.7477562851887</v>
      </c>
      <c r="L144">
        <f>IFERROR(IF(OR(HLOOKUP($A144,'Z-scores'!$C$2:$UD$20,10,FALSE)&gt;3,HLOOKUP($A144,'Z-scores'!$C$2:$UD$20,10,FALSE)&lt;-3),"",'Total-corrected counts'!L144),"")</f>
        <v>22.291622935985338</v>
      </c>
      <c r="M144">
        <f>IFERROR(IF(OR(HLOOKUP($A144,'Z-scores'!$C$2:$UD$20,11,FALSE)&gt;3,HLOOKUP($A144,'Z-scores'!$C$2:$UD$20,11,FALSE)&lt;-3),"",'Total-corrected counts'!M144),"")</f>
        <v>86.517753717678517</v>
      </c>
      <c r="N144">
        <f>IFERROR(IF(OR(HLOOKUP($A144,'Z-scores'!$C$2:$UD$20,12,FALSE)&gt;3,HLOOKUP($A144,'Z-scores'!$C$2:$UD$20,12,FALSE)&lt;-3),"",'Total-corrected counts'!N144),"")</f>
        <v>77.400529871967464</v>
      </c>
      <c r="O144">
        <f>IFERROR(IF(OR(HLOOKUP($A144,'Z-scores'!$C$2:$UD$20,13,FALSE)&gt;3,HLOOKUP($A144,'Z-scores'!$C$2:$UD$20,13,FALSE)&lt;-3),"",'Total-corrected counts'!O144),"")</f>
        <v>41.524943739910285</v>
      </c>
      <c r="P144">
        <f>IFERROR(IF(OR(HLOOKUP($A144,'Z-scores'!$C$2:$UD$20,14,FALSE)&gt;3,HLOOKUP($A144,'Z-scores'!$C$2:$UD$20,14,FALSE)&lt;-3),"",'Total-corrected counts'!P144),"")</f>
        <v>80.4966474332318</v>
      </c>
      <c r="Q144">
        <f>IFERROR(IF(OR(HLOOKUP($A144,'Z-scores'!$C$2:$UD$20,15,FALSE)&gt;3,HLOOKUP($A144,'Z-scores'!$C$2:$UD$20,15,FALSE)&lt;-3),"",'Total-corrected counts'!Q144),"")</f>
        <v>47.721758937834949</v>
      </c>
      <c r="R144">
        <f>IFERROR(IF(OR(HLOOKUP($A144,'Z-scores'!$C$2:$UD$20,16,FALSE)&gt;3,HLOOKUP($A144,'Z-scores'!$C$2:$UD$20,16,FALSE)&lt;-3),"",'Total-corrected counts'!R144),"")</f>
        <v>96.904419881754492</v>
      </c>
      <c r="S144">
        <f>IFERROR(IF(OR(HLOOKUP($A144,'Z-scores'!$C$2:$UD$20,17,FALSE)&gt;3,HLOOKUP($A144,'Z-scores'!$C$2:$UD$20,17,FALSE)&lt;-3),"",'Total-corrected counts'!S144),"")</f>
        <v>36.718204607906685</v>
      </c>
      <c r="T144">
        <f>IFERROR(IF(OR(HLOOKUP($A144,'Z-scores'!$C$2:$UD$20,18,FALSE)&gt;3,HLOOKUP($A144,'Z-scores'!$C$2:$UD$20,18,FALSE)&lt;-3),"",'Total-corrected counts'!T144),"")</f>
        <v>33.152750071735028</v>
      </c>
      <c r="U144">
        <f>IFERROR(IF(OR(HLOOKUP($A144,'Z-scores'!$C$2:$UD$20,19,FALSE)&gt;3,HLOOKUP($A144,'Z-scores'!$C$2:$UD$20,19,FALSE)&lt;-3),"",'Total-corrected counts'!U144),"")</f>
        <v>84.801881593279035</v>
      </c>
      <c r="V144">
        <f t="shared" si="8"/>
        <v>1</v>
      </c>
      <c r="W144" s="10">
        <f>SUMIFS(Tabel132[Cluster],Tabel132[ID],A144)</f>
        <v>95</v>
      </c>
      <c r="X144">
        <f t="shared" si="9"/>
        <v>0.4604227058300393</v>
      </c>
      <c r="Y144">
        <f t="shared" si="10"/>
        <v>79.87626246256707</v>
      </c>
      <c r="Z144">
        <f t="shared" si="11"/>
        <v>62.340142017202467</v>
      </c>
    </row>
    <row r="145" spans="1:26" x14ac:dyDescent="0.25">
      <c r="A145">
        <v>147</v>
      </c>
      <c r="B145" t="s">
        <v>89</v>
      </c>
      <c r="C145">
        <v>88700</v>
      </c>
      <c r="D145">
        <v>1117</v>
      </c>
      <c r="E145" t="str">
        <f>IFERROR(IF(OR(HLOOKUP($A145,'Z-scores'!$C$2:$UD$20,3,FALSE)&gt;3,HLOOKUP(A145,'Z-scores'!$C$2:$UD$20,3,FALSE)&lt;-3),"",'Total-corrected counts'!E145),"")</f>
        <v/>
      </c>
      <c r="F145">
        <f>IFERROR(IF(OR(HLOOKUP($A145,'Z-scores'!$C$2:$UD$20,4,FALSE)&gt;3,HLOOKUP($A145,'Z-scores'!$C$2:$UD$20,4,FALSE)&lt;-3),"",'Total-corrected counts'!F145),"")</f>
        <v>0.16405975712593554</v>
      </c>
      <c r="G145">
        <f>IFERROR(IF(OR(HLOOKUP($A145,'Z-scores'!$C$2:$UD$20,5,FALSE)&gt;3,HLOOKUP($A145,'Z-scores'!$C$2:$UD$20,5,FALSE)&lt;-3),"",'Total-corrected counts'!G145),"")</f>
        <v>0.2518221853330701</v>
      </c>
      <c r="H145">
        <f>IFERROR(IF(OR(HLOOKUP($A145,'Z-scores'!$C$2:$UD$20,6,FALSE)&gt;3,HLOOKUP($A145,'Z-scores'!$C$2:$UD$20,6,FALSE)&lt;-3),"",'Total-corrected counts'!H145),"")</f>
        <v>6.9803106377840027E-3</v>
      </c>
      <c r="I145">
        <f>IFERROR(IF(OR(HLOOKUP($A145,'Z-scores'!$C$2:$UD$20,7,FALSE)&gt;3,HLOOKUP($A145,'Z-scores'!$C$2:$UD$20,7,FALSE)&lt;-3),"",'Total-corrected counts'!I145),"")</f>
        <v>0.44329652535563774</v>
      </c>
      <c r="J145">
        <f>IFERROR(IF(OR(HLOOKUP($A145,'Z-scores'!$C$2:$UD$20,8,FALSE)&gt;3,HLOOKUP($A145,'Z-scores'!$C$2:$UD$20,8,FALSE)&lt;-3),"",'Total-corrected counts'!J145),"")</f>
        <v>0.20709201394025098</v>
      </c>
      <c r="K145">
        <f>IFERROR(IF(OR(HLOOKUP($A145,'Z-scores'!$C$2:$UD$20,9,FALSE)&gt;3,HLOOKUP($A145,'Z-scores'!$C$2:$UD$20,9,FALSE)&lt;-3),"",'Total-corrected counts'!K145),"")</f>
        <v>0.27203300072467806</v>
      </c>
      <c r="L145">
        <f>IFERROR(IF(OR(HLOOKUP($A145,'Z-scores'!$C$2:$UD$20,10,FALSE)&gt;3,HLOOKUP($A145,'Z-scores'!$C$2:$UD$20,10,FALSE)&lt;-3),"",'Total-corrected counts'!L145),"")</f>
        <v>0.15434358115914673</v>
      </c>
      <c r="M145">
        <f>IFERROR(IF(OR(HLOOKUP($A145,'Z-scores'!$C$2:$UD$20,11,FALSE)&gt;3,HLOOKUP($A145,'Z-scores'!$C$2:$UD$20,11,FALSE)&lt;-3),"",'Total-corrected counts'!M145),"")</f>
        <v>1.8430580756814939E-2</v>
      </c>
      <c r="N145">
        <f>IFERROR(IF(OR(HLOOKUP($A145,'Z-scores'!$C$2:$UD$20,12,FALSE)&gt;3,HLOOKUP($A145,'Z-scores'!$C$2:$UD$20,12,FALSE)&lt;-3),"",'Total-corrected counts'!N145),"")</f>
        <v>9.1641640861907958E-2</v>
      </c>
      <c r="O145">
        <f>IFERROR(IF(OR(HLOOKUP($A145,'Z-scores'!$C$2:$UD$20,13,FALSE)&gt;3,HLOOKUP($A145,'Z-scores'!$C$2:$UD$20,13,FALSE)&lt;-3),"",'Total-corrected counts'!O145),"")</f>
        <v>9.7594891681448928E-2</v>
      </c>
      <c r="P145">
        <f>IFERROR(IF(OR(HLOOKUP($A145,'Z-scores'!$C$2:$UD$20,14,FALSE)&gt;3,HLOOKUP($A145,'Z-scores'!$C$2:$UD$20,14,FALSE)&lt;-3),"",'Total-corrected counts'!P145),"")</f>
        <v>8.9749381263491787E-2</v>
      </c>
      <c r="Q145">
        <f>IFERROR(IF(OR(HLOOKUP($A145,'Z-scores'!$C$2:$UD$20,15,FALSE)&gt;3,HLOOKUP($A145,'Z-scores'!$C$2:$UD$20,15,FALSE)&lt;-3),"",'Total-corrected counts'!Q145),"")</f>
        <v>0</v>
      </c>
      <c r="R145">
        <f>IFERROR(IF(OR(HLOOKUP($A145,'Z-scores'!$C$2:$UD$20,16,FALSE)&gt;3,HLOOKUP($A145,'Z-scores'!$C$2:$UD$20,16,FALSE)&lt;-3),"",'Total-corrected counts'!R145),"")</f>
        <v>6.0104461554181164E-2</v>
      </c>
      <c r="S145">
        <f>IFERROR(IF(OR(HLOOKUP($A145,'Z-scores'!$C$2:$UD$20,17,FALSE)&gt;3,HLOOKUP($A145,'Z-scores'!$C$2:$UD$20,17,FALSE)&lt;-3),"",'Total-corrected counts'!S145),"")</f>
        <v>0</v>
      </c>
      <c r="T145">
        <f>IFERROR(IF(OR(HLOOKUP($A145,'Z-scores'!$C$2:$UD$20,18,FALSE)&gt;3,HLOOKUP($A145,'Z-scores'!$C$2:$UD$20,18,FALSE)&lt;-3),"",'Total-corrected counts'!T145),"")</f>
        <v>0</v>
      </c>
      <c r="U145">
        <f>IFERROR(IF(OR(HLOOKUP($A145,'Z-scores'!$C$2:$UD$20,19,FALSE)&gt;3,HLOOKUP($A145,'Z-scores'!$C$2:$UD$20,19,FALSE)&lt;-3),"",'Total-corrected counts'!U145),"")</f>
        <v>0.28206541313904088</v>
      </c>
      <c r="V145">
        <f t="shared" si="8"/>
        <v>1</v>
      </c>
      <c r="W145" s="10">
        <f>SUMIFS(Tabel132[Cluster],Tabel132[ID],A145)</f>
        <v>95</v>
      </c>
      <c r="X145">
        <f t="shared" si="9"/>
        <v>8.220753558050907E-2</v>
      </c>
      <c r="Y145">
        <f t="shared" si="10"/>
        <v>0.18975724437916477</v>
      </c>
      <c r="Z145">
        <f t="shared" si="11"/>
        <v>7.7644473562508837E-2</v>
      </c>
    </row>
    <row r="146" spans="1:26" x14ac:dyDescent="0.25">
      <c r="A146">
        <v>148</v>
      </c>
      <c r="B146" t="s">
        <v>90</v>
      </c>
      <c r="C146">
        <v>9400</v>
      </c>
      <c r="D146">
        <v>1057</v>
      </c>
      <c r="E146" t="str">
        <f>IFERROR(IF(OR(HLOOKUP($A146,'Z-scores'!$C$2:$UD$20,3,FALSE)&gt;3,HLOOKUP(A146,'Z-scores'!$C$2:$UD$20,3,FALSE)&lt;-3),"",'Total-corrected counts'!E146),"")</f>
        <v/>
      </c>
      <c r="F146">
        <f>IFERROR(IF(OR(HLOOKUP($A146,'Z-scores'!$C$2:$UD$20,4,FALSE)&gt;3,HLOOKUP($A146,'Z-scores'!$C$2:$UD$20,4,FALSE)&lt;-3),"",'Total-corrected counts'!F146),"")</f>
        <v>6.3655185764862994</v>
      </c>
      <c r="G146">
        <f>IFERROR(IF(OR(HLOOKUP($A146,'Z-scores'!$C$2:$UD$20,5,FALSE)&gt;3,HLOOKUP($A146,'Z-scores'!$C$2:$UD$20,5,FALSE)&lt;-3),"",'Total-corrected counts'!G146),"")</f>
        <v>7.2625518250057421</v>
      </c>
      <c r="H146">
        <f>IFERROR(IF(OR(HLOOKUP($A146,'Z-scores'!$C$2:$UD$20,6,FALSE)&gt;3,HLOOKUP($A146,'Z-scores'!$C$2:$UD$20,6,FALSE)&lt;-3),"",'Total-corrected counts'!H146),"")</f>
        <v>10.714776828998444</v>
      </c>
      <c r="I146">
        <f>IFERROR(IF(OR(HLOOKUP($A146,'Z-scores'!$C$2:$UD$20,7,FALSE)&gt;3,HLOOKUP($A146,'Z-scores'!$C$2:$UD$20,7,FALSE)&lt;-3),"",'Total-corrected counts'!I146),"")</f>
        <v>6.0953272236400178</v>
      </c>
      <c r="J146">
        <f>IFERROR(IF(OR(HLOOKUP($A146,'Z-scores'!$C$2:$UD$20,8,FALSE)&gt;3,HLOOKUP($A146,'Z-scores'!$C$2:$UD$20,8,FALSE)&lt;-3),"",'Total-corrected counts'!J146),"")</f>
        <v>6.7452827397681752</v>
      </c>
      <c r="K146">
        <f>IFERROR(IF(OR(HLOOKUP($A146,'Z-scores'!$C$2:$UD$20,9,FALSE)&gt;3,HLOOKUP($A146,'Z-scores'!$C$2:$UD$20,9,FALSE)&lt;-3),"",'Total-corrected counts'!K146),"")</f>
        <v>3.059256368805396</v>
      </c>
      <c r="L146">
        <f>IFERROR(IF(OR(HLOOKUP($A146,'Z-scores'!$C$2:$UD$20,10,FALSE)&gt;3,HLOOKUP($A146,'Z-scores'!$C$2:$UD$20,10,FALSE)&lt;-3),"",'Total-corrected counts'!L146),"")</f>
        <v>7.3732133628026677</v>
      </c>
      <c r="M146">
        <f>IFERROR(IF(OR(HLOOKUP($A146,'Z-scores'!$C$2:$UD$20,11,FALSE)&gt;3,HLOOKUP($A146,'Z-scores'!$C$2:$UD$20,11,FALSE)&lt;-3),"",'Total-corrected counts'!M146),"")</f>
        <v>4.4003011556895668</v>
      </c>
      <c r="N146">
        <f>IFERROR(IF(OR(HLOOKUP($A146,'Z-scores'!$C$2:$UD$20,12,FALSE)&gt;3,HLOOKUP($A146,'Z-scores'!$C$2:$UD$20,12,FALSE)&lt;-3),"",'Total-corrected counts'!N146),"")</f>
        <v>5.5809759284901945</v>
      </c>
      <c r="O146">
        <f>IFERROR(IF(OR(HLOOKUP($A146,'Z-scores'!$C$2:$UD$20,13,FALSE)&gt;3,HLOOKUP($A146,'Z-scores'!$C$2:$UD$20,13,FALSE)&lt;-3),"",'Total-corrected counts'!O146),"")</f>
        <v>4.0417746520489706</v>
      </c>
      <c r="P146">
        <f>IFERROR(IF(OR(HLOOKUP($A146,'Z-scores'!$C$2:$UD$20,14,FALSE)&gt;3,HLOOKUP($A146,'Z-scores'!$C$2:$UD$20,14,FALSE)&lt;-3),"",'Total-corrected counts'!P146),"")</f>
        <v>2.4958875551371049</v>
      </c>
      <c r="Q146">
        <f>IFERROR(IF(OR(HLOOKUP($A146,'Z-scores'!$C$2:$UD$20,15,FALSE)&gt;3,HLOOKUP($A146,'Z-scores'!$C$2:$UD$20,15,FALSE)&lt;-3),"",'Total-corrected counts'!Q146),"")</f>
        <v>7.3815634482920016</v>
      </c>
      <c r="R146">
        <f>IFERROR(IF(OR(HLOOKUP($A146,'Z-scores'!$C$2:$UD$20,16,FALSE)&gt;3,HLOOKUP($A146,'Z-scores'!$C$2:$UD$20,16,FALSE)&lt;-3),"",'Total-corrected counts'!R146),"")</f>
        <v>4.2674167703468626</v>
      </c>
      <c r="S146">
        <f>IFERROR(IF(OR(HLOOKUP($A146,'Z-scores'!$C$2:$UD$20,17,FALSE)&gt;3,HLOOKUP($A146,'Z-scores'!$C$2:$UD$20,17,FALSE)&lt;-3),"",'Total-corrected counts'!S146),"")</f>
        <v>4.4296355647622487</v>
      </c>
      <c r="T146">
        <f>IFERROR(IF(OR(HLOOKUP($A146,'Z-scores'!$C$2:$UD$20,18,FALSE)&gt;3,HLOOKUP($A146,'Z-scores'!$C$2:$UD$20,18,FALSE)&lt;-3),"",'Total-corrected counts'!T146),"")</f>
        <v>3.4364084033931097</v>
      </c>
      <c r="U146">
        <f>IFERROR(IF(OR(HLOOKUP($A146,'Z-scores'!$C$2:$UD$20,19,FALSE)&gt;3,HLOOKUP($A146,'Z-scores'!$C$2:$UD$20,19,FALSE)&lt;-3),"",'Total-corrected counts'!U146),"")</f>
        <v>3.853447490268743</v>
      </c>
      <c r="V146">
        <f t="shared" si="8"/>
        <v>1</v>
      </c>
      <c r="W146" s="10">
        <f>SUMIFS(Tabel132[Cluster],Tabel132[ID],A146)</f>
        <v>12</v>
      </c>
      <c r="X146">
        <f t="shared" si="9"/>
        <v>4.7901712794287531E-2</v>
      </c>
      <c r="Y146">
        <f t="shared" si="10"/>
        <v>6.5020285101495379</v>
      </c>
      <c r="Z146">
        <f t="shared" si="11"/>
        <v>4.4358887265924043</v>
      </c>
    </row>
    <row r="147" spans="1:26" x14ac:dyDescent="0.25">
      <c r="A147">
        <v>149</v>
      </c>
      <c r="B147" t="s">
        <v>659</v>
      </c>
      <c r="C147">
        <v>68000</v>
      </c>
      <c r="D147">
        <v>571</v>
      </c>
      <c r="E147">
        <f>IFERROR(IF(OR(HLOOKUP($A147,'Z-scores'!$C$2:$UD$20,3,FALSE)&gt;3,HLOOKUP(A147,'Z-scores'!$C$2:$UD$20,3,FALSE)&lt;-3),"",'Total-corrected counts'!E147),"")</f>
        <v>3.735639268741142E-3</v>
      </c>
      <c r="F147">
        <f>IFERROR(IF(OR(HLOOKUP($A147,'Z-scores'!$C$2:$UD$20,4,FALSE)&gt;3,HLOOKUP($A147,'Z-scores'!$C$2:$UD$20,4,FALSE)&lt;-3),"",'Total-corrected counts'!F147),"")</f>
        <v>0</v>
      </c>
      <c r="G147">
        <f>IFERROR(IF(OR(HLOOKUP($A147,'Z-scores'!$C$2:$UD$20,5,FALSE)&gt;3,HLOOKUP($A147,'Z-scores'!$C$2:$UD$20,5,FALSE)&lt;-3),"",'Total-corrected counts'!G147),"")</f>
        <v>0</v>
      </c>
      <c r="H147">
        <f>IFERROR(IF(OR(HLOOKUP($A147,'Z-scores'!$C$2:$UD$20,6,FALSE)&gt;3,HLOOKUP($A147,'Z-scores'!$C$2:$UD$20,6,FALSE)&lt;-3),"",'Total-corrected counts'!H147),"")</f>
        <v>0</v>
      </c>
      <c r="I147">
        <f>IFERROR(IF(OR(HLOOKUP($A147,'Z-scores'!$C$2:$UD$20,7,FALSE)&gt;3,HLOOKUP($A147,'Z-scores'!$C$2:$UD$20,7,FALSE)&lt;-3),"",'Total-corrected counts'!I147),"")</f>
        <v>6.1568961854949686E-2</v>
      </c>
      <c r="J147">
        <f>IFERROR(IF(OR(HLOOKUP($A147,'Z-scores'!$C$2:$UD$20,8,FALSE)&gt;3,HLOOKUP($A147,'Z-scores'!$C$2:$UD$20,8,FALSE)&lt;-3),"",'Total-corrected counts'!J147),"")</f>
        <v>0.4782839369572463</v>
      </c>
      <c r="K147">
        <f>IFERROR(IF(OR(HLOOKUP($A147,'Z-scores'!$C$2:$UD$20,9,FALSE)&gt;3,HLOOKUP($A147,'Z-scores'!$C$2:$UD$20,9,FALSE)&lt;-3),"",'Total-corrected counts'!K147),"")</f>
        <v>0.20959919727967</v>
      </c>
      <c r="L147">
        <f>IFERROR(IF(OR(HLOOKUP($A147,'Z-scores'!$C$2:$UD$20,10,FALSE)&gt;3,HLOOKUP($A147,'Z-scores'!$C$2:$UD$20,10,FALSE)&lt;-3),"",'Total-corrected counts'!L147),"")</f>
        <v>0</v>
      </c>
      <c r="M147">
        <f>IFERROR(IF(OR(HLOOKUP($A147,'Z-scores'!$C$2:$UD$20,11,FALSE)&gt;3,HLOOKUP($A147,'Z-scores'!$C$2:$UD$20,11,FALSE)&lt;-3),"",'Total-corrected counts'!M147),"")</f>
        <v>0</v>
      </c>
      <c r="N147">
        <f>IFERROR(IF(OR(HLOOKUP($A147,'Z-scores'!$C$2:$UD$20,12,FALSE)&gt;3,HLOOKUP($A147,'Z-scores'!$C$2:$UD$20,12,FALSE)&lt;-3),"",'Total-corrected counts'!N147),"")</f>
        <v>0.18328328172381592</v>
      </c>
      <c r="O147" t="str">
        <f>IFERROR(IF(OR(HLOOKUP($A147,'Z-scores'!$C$2:$UD$20,13,FALSE)&gt;3,HLOOKUP($A147,'Z-scores'!$C$2:$UD$20,13,FALSE)&lt;-3),"",'Total-corrected counts'!O147),"")</f>
        <v/>
      </c>
      <c r="P147">
        <f>IFERROR(IF(OR(HLOOKUP($A147,'Z-scores'!$C$2:$UD$20,14,FALSE)&gt;3,HLOOKUP($A147,'Z-scores'!$C$2:$UD$20,14,FALSE)&lt;-3),"",'Total-corrected counts'!P147),"")</f>
        <v>0</v>
      </c>
      <c r="Q147">
        <f>IFERROR(IF(OR(HLOOKUP($A147,'Z-scores'!$C$2:$UD$20,15,FALSE)&gt;3,HLOOKUP($A147,'Z-scores'!$C$2:$UD$20,15,FALSE)&lt;-3),"",'Total-corrected counts'!Q147),"")</f>
        <v>0</v>
      </c>
      <c r="R147">
        <f>IFERROR(IF(OR(HLOOKUP($A147,'Z-scores'!$C$2:$UD$20,16,FALSE)&gt;3,HLOOKUP($A147,'Z-scores'!$C$2:$UD$20,16,FALSE)&lt;-3),"",'Total-corrected counts'!R147),"")</f>
        <v>2.0034820518060388E-2</v>
      </c>
      <c r="S147">
        <f>IFERROR(IF(OR(HLOOKUP($A147,'Z-scores'!$C$2:$UD$20,17,FALSE)&gt;3,HLOOKUP($A147,'Z-scores'!$C$2:$UD$20,17,FALSE)&lt;-3),"",'Total-corrected counts'!S147),"")</f>
        <v>0</v>
      </c>
      <c r="T147">
        <f>IFERROR(IF(OR(HLOOKUP($A147,'Z-scores'!$C$2:$UD$20,18,FALSE)&gt;3,HLOOKUP($A147,'Z-scores'!$C$2:$UD$20,18,FALSE)&lt;-3),"",'Total-corrected counts'!T147),"")</f>
        <v>0</v>
      </c>
      <c r="U147">
        <f>IFERROR(IF(OR(HLOOKUP($A147,'Z-scores'!$C$2:$UD$20,19,FALSE)&gt;3,HLOOKUP($A147,'Z-scores'!$C$2:$UD$20,19,FALSE)&lt;-3),"",'Total-corrected counts'!U147),"")</f>
        <v>2.1697339472233915E-2</v>
      </c>
      <c r="V147">
        <f t="shared" si="8"/>
        <v>1</v>
      </c>
      <c r="W147" s="10">
        <f>SUMIFS(Tabel132[Cluster],Tabel132[ID],A147)</f>
        <v>80</v>
      </c>
      <c r="X147">
        <f t="shared" si="9"/>
        <v>0.44836285040272972</v>
      </c>
      <c r="Y147">
        <f t="shared" si="10"/>
        <v>8.3687526151178568E-2</v>
      </c>
      <c r="Z147">
        <f t="shared" si="11"/>
        <v>3.2145063102015745E-2</v>
      </c>
    </row>
    <row r="148" spans="1:26" x14ac:dyDescent="0.25">
      <c r="A148">
        <v>150</v>
      </c>
      <c r="B148" t="s">
        <v>660</v>
      </c>
      <c r="C148">
        <v>114200</v>
      </c>
      <c r="D148">
        <v>824</v>
      </c>
      <c r="E148" t="str">
        <f>IFERROR(IF(OR(HLOOKUP($A148,'Z-scores'!$C$2:$UD$20,3,FALSE)&gt;3,HLOOKUP(A148,'Z-scores'!$C$2:$UD$20,3,FALSE)&lt;-3),"",'Total-corrected counts'!E148),"")</f>
        <v/>
      </c>
      <c r="F148" t="str">
        <f>IFERROR(IF(OR(HLOOKUP($A148,'Z-scores'!$C$2:$UD$20,4,FALSE)&gt;3,HLOOKUP($A148,'Z-scores'!$C$2:$UD$20,4,FALSE)&lt;-3),"",'Total-corrected counts'!F148),"")</f>
        <v/>
      </c>
      <c r="G148" t="str">
        <f>IFERROR(IF(OR(HLOOKUP($A148,'Z-scores'!$C$2:$UD$20,5,FALSE)&gt;3,HLOOKUP($A148,'Z-scores'!$C$2:$UD$20,5,FALSE)&lt;-3),"",'Total-corrected counts'!G148),"")</f>
        <v/>
      </c>
      <c r="H148" t="str">
        <f>IFERROR(IF(OR(HLOOKUP($A148,'Z-scores'!$C$2:$UD$20,6,FALSE)&gt;3,HLOOKUP($A148,'Z-scores'!$C$2:$UD$20,6,FALSE)&lt;-3),"",'Total-corrected counts'!H148),"")</f>
        <v/>
      </c>
      <c r="I148" t="str">
        <f>IFERROR(IF(OR(HLOOKUP($A148,'Z-scores'!$C$2:$UD$20,7,FALSE)&gt;3,HLOOKUP($A148,'Z-scores'!$C$2:$UD$20,7,FALSE)&lt;-3),"",'Total-corrected counts'!I148),"")</f>
        <v/>
      </c>
      <c r="J148" t="str">
        <f>IFERROR(IF(OR(HLOOKUP($A148,'Z-scores'!$C$2:$UD$20,8,FALSE)&gt;3,HLOOKUP($A148,'Z-scores'!$C$2:$UD$20,8,FALSE)&lt;-3),"",'Total-corrected counts'!J148),"")</f>
        <v/>
      </c>
      <c r="K148" t="str">
        <f>IFERROR(IF(OR(HLOOKUP($A148,'Z-scores'!$C$2:$UD$20,9,FALSE)&gt;3,HLOOKUP($A148,'Z-scores'!$C$2:$UD$20,9,FALSE)&lt;-3),"",'Total-corrected counts'!K148),"")</f>
        <v/>
      </c>
      <c r="L148" t="str">
        <f>IFERROR(IF(OR(HLOOKUP($A148,'Z-scores'!$C$2:$UD$20,10,FALSE)&gt;3,HLOOKUP($A148,'Z-scores'!$C$2:$UD$20,10,FALSE)&lt;-3),"",'Total-corrected counts'!L148),"")</f>
        <v/>
      </c>
      <c r="M148" t="str">
        <f>IFERROR(IF(OR(HLOOKUP($A148,'Z-scores'!$C$2:$UD$20,11,FALSE)&gt;3,HLOOKUP($A148,'Z-scores'!$C$2:$UD$20,11,FALSE)&lt;-3),"",'Total-corrected counts'!M148),"")</f>
        <v/>
      </c>
      <c r="N148" t="str">
        <f>IFERROR(IF(OR(HLOOKUP($A148,'Z-scores'!$C$2:$UD$20,12,FALSE)&gt;3,HLOOKUP($A148,'Z-scores'!$C$2:$UD$20,12,FALSE)&lt;-3),"",'Total-corrected counts'!N148),"")</f>
        <v/>
      </c>
      <c r="O148" t="str">
        <f>IFERROR(IF(OR(HLOOKUP($A148,'Z-scores'!$C$2:$UD$20,13,FALSE)&gt;3,HLOOKUP($A148,'Z-scores'!$C$2:$UD$20,13,FALSE)&lt;-3),"",'Total-corrected counts'!O148),"")</f>
        <v/>
      </c>
      <c r="P148" t="str">
        <f>IFERROR(IF(OR(HLOOKUP($A148,'Z-scores'!$C$2:$UD$20,14,FALSE)&gt;3,HLOOKUP($A148,'Z-scores'!$C$2:$UD$20,14,FALSE)&lt;-3),"",'Total-corrected counts'!P148),"")</f>
        <v/>
      </c>
      <c r="Q148" t="str">
        <f>IFERROR(IF(OR(HLOOKUP($A148,'Z-scores'!$C$2:$UD$20,15,FALSE)&gt;3,HLOOKUP($A148,'Z-scores'!$C$2:$UD$20,15,FALSE)&lt;-3),"",'Total-corrected counts'!Q148),"")</f>
        <v/>
      </c>
      <c r="R148" t="str">
        <f>IFERROR(IF(OR(HLOOKUP($A148,'Z-scores'!$C$2:$UD$20,16,FALSE)&gt;3,HLOOKUP($A148,'Z-scores'!$C$2:$UD$20,16,FALSE)&lt;-3),"",'Total-corrected counts'!R148),"")</f>
        <v/>
      </c>
      <c r="S148" t="str">
        <f>IFERROR(IF(OR(HLOOKUP($A148,'Z-scores'!$C$2:$UD$20,17,FALSE)&gt;3,HLOOKUP($A148,'Z-scores'!$C$2:$UD$20,17,FALSE)&lt;-3),"",'Total-corrected counts'!S148),"")</f>
        <v/>
      </c>
      <c r="T148" t="str">
        <f>IFERROR(IF(OR(HLOOKUP($A148,'Z-scores'!$C$2:$UD$20,18,FALSE)&gt;3,HLOOKUP($A148,'Z-scores'!$C$2:$UD$20,18,FALSE)&lt;-3),"",'Total-corrected counts'!T148),"")</f>
        <v/>
      </c>
      <c r="U148" t="str">
        <f>IFERROR(IF(OR(HLOOKUP($A148,'Z-scores'!$C$2:$UD$20,19,FALSE)&gt;3,HLOOKUP($A148,'Z-scores'!$C$2:$UD$20,19,FALSE)&lt;-3),"",'Total-corrected counts'!U148),"")</f>
        <v/>
      </c>
      <c r="V148">
        <f t="shared" si="8"/>
        <v>1</v>
      </c>
      <c r="W148" s="10">
        <f>SUMIFS(Tabel132[Cluster],Tabel132[ID],A148)</f>
        <v>0</v>
      </c>
      <c r="X148" t="str">
        <f t="shared" si="9"/>
        <v/>
      </c>
      <c r="Y148" t="str">
        <f t="shared" si="10"/>
        <v/>
      </c>
      <c r="Z148" t="str">
        <f t="shared" si="11"/>
        <v/>
      </c>
    </row>
    <row r="149" spans="1:26" x14ac:dyDescent="0.25">
      <c r="A149">
        <v>151</v>
      </c>
      <c r="B149" t="s">
        <v>661</v>
      </c>
      <c r="C149">
        <v>30600</v>
      </c>
      <c r="D149">
        <v>698</v>
      </c>
      <c r="E149" t="str">
        <f>IFERROR(IF(OR(HLOOKUP($A149,'Z-scores'!$C$2:$UD$20,3,FALSE)&gt;3,HLOOKUP(A149,'Z-scores'!$C$2:$UD$20,3,FALSE)&lt;-3),"",'Total-corrected counts'!E149),"")</f>
        <v/>
      </c>
      <c r="F149" t="str">
        <f>IFERROR(IF(OR(HLOOKUP($A149,'Z-scores'!$C$2:$UD$20,4,FALSE)&gt;3,HLOOKUP($A149,'Z-scores'!$C$2:$UD$20,4,FALSE)&lt;-3),"",'Total-corrected counts'!F149),"")</f>
        <v/>
      </c>
      <c r="G149" t="str">
        <f>IFERROR(IF(OR(HLOOKUP($A149,'Z-scores'!$C$2:$UD$20,5,FALSE)&gt;3,HLOOKUP($A149,'Z-scores'!$C$2:$UD$20,5,FALSE)&lt;-3),"",'Total-corrected counts'!G149),"")</f>
        <v/>
      </c>
      <c r="H149" t="str">
        <f>IFERROR(IF(OR(HLOOKUP($A149,'Z-scores'!$C$2:$UD$20,6,FALSE)&gt;3,HLOOKUP($A149,'Z-scores'!$C$2:$UD$20,6,FALSE)&lt;-3),"",'Total-corrected counts'!H149),"")</f>
        <v/>
      </c>
      <c r="I149" t="str">
        <f>IFERROR(IF(OR(HLOOKUP($A149,'Z-scores'!$C$2:$UD$20,7,FALSE)&gt;3,HLOOKUP($A149,'Z-scores'!$C$2:$UD$20,7,FALSE)&lt;-3),"",'Total-corrected counts'!I149),"")</f>
        <v/>
      </c>
      <c r="J149" t="str">
        <f>IFERROR(IF(OR(HLOOKUP($A149,'Z-scores'!$C$2:$UD$20,8,FALSE)&gt;3,HLOOKUP($A149,'Z-scores'!$C$2:$UD$20,8,FALSE)&lt;-3),"",'Total-corrected counts'!J149),"")</f>
        <v/>
      </c>
      <c r="K149" t="str">
        <f>IFERROR(IF(OR(HLOOKUP($A149,'Z-scores'!$C$2:$UD$20,9,FALSE)&gt;3,HLOOKUP($A149,'Z-scores'!$C$2:$UD$20,9,FALSE)&lt;-3),"",'Total-corrected counts'!K149),"")</f>
        <v/>
      </c>
      <c r="L149" t="str">
        <f>IFERROR(IF(OR(HLOOKUP($A149,'Z-scores'!$C$2:$UD$20,10,FALSE)&gt;3,HLOOKUP($A149,'Z-scores'!$C$2:$UD$20,10,FALSE)&lt;-3),"",'Total-corrected counts'!L149),"")</f>
        <v/>
      </c>
      <c r="M149" t="str">
        <f>IFERROR(IF(OR(HLOOKUP($A149,'Z-scores'!$C$2:$UD$20,11,FALSE)&gt;3,HLOOKUP($A149,'Z-scores'!$C$2:$UD$20,11,FALSE)&lt;-3),"",'Total-corrected counts'!M149),"")</f>
        <v/>
      </c>
      <c r="N149" t="str">
        <f>IFERROR(IF(OR(HLOOKUP($A149,'Z-scores'!$C$2:$UD$20,12,FALSE)&gt;3,HLOOKUP($A149,'Z-scores'!$C$2:$UD$20,12,FALSE)&lt;-3),"",'Total-corrected counts'!N149),"")</f>
        <v/>
      </c>
      <c r="O149" t="str">
        <f>IFERROR(IF(OR(HLOOKUP($A149,'Z-scores'!$C$2:$UD$20,13,FALSE)&gt;3,HLOOKUP($A149,'Z-scores'!$C$2:$UD$20,13,FALSE)&lt;-3),"",'Total-corrected counts'!O149),"")</f>
        <v/>
      </c>
      <c r="P149" t="str">
        <f>IFERROR(IF(OR(HLOOKUP($A149,'Z-scores'!$C$2:$UD$20,14,FALSE)&gt;3,HLOOKUP($A149,'Z-scores'!$C$2:$UD$20,14,FALSE)&lt;-3),"",'Total-corrected counts'!P149),"")</f>
        <v/>
      </c>
      <c r="Q149" t="str">
        <f>IFERROR(IF(OR(HLOOKUP($A149,'Z-scores'!$C$2:$UD$20,15,FALSE)&gt;3,HLOOKUP($A149,'Z-scores'!$C$2:$UD$20,15,FALSE)&lt;-3),"",'Total-corrected counts'!Q149),"")</f>
        <v/>
      </c>
      <c r="R149" t="str">
        <f>IFERROR(IF(OR(HLOOKUP($A149,'Z-scores'!$C$2:$UD$20,16,FALSE)&gt;3,HLOOKUP($A149,'Z-scores'!$C$2:$UD$20,16,FALSE)&lt;-3),"",'Total-corrected counts'!R149),"")</f>
        <v/>
      </c>
      <c r="S149" t="str">
        <f>IFERROR(IF(OR(HLOOKUP($A149,'Z-scores'!$C$2:$UD$20,17,FALSE)&gt;3,HLOOKUP($A149,'Z-scores'!$C$2:$UD$20,17,FALSE)&lt;-3),"",'Total-corrected counts'!S149),"")</f>
        <v/>
      </c>
      <c r="T149" t="str">
        <f>IFERROR(IF(OR(HLOOKUP($A149,'Z-scores'!$C$2:$UD$20,18,FALSE)&gt;3,HLOOKUP($A149,'Z-scores'!$C$2:$UD$20,18,FALSE)&lt;-3),"",'Total-corrected counts'!T149),"")</f>
        <v/>
      </c>
      <c r="U149" t="str">
        <f>IFERROR(IF(OR(HLOOKUP($A149,'Z-scores'!$C$2:$UD$20,19,FALSE)&gt;3,HLOOKUP($A149,'Z-scores'!$C$2:$UD$20,19,FALSE)&lt;-3),"",'Total-corrected counts'!U149),"")</f>
        <v/>
      </c>
      <c r="V149">
        <f t="shared" si="8"/>
        <v>1</v>
      </c>
      <c r="W149" s="10">
        <f>SUMIFS(Tabel132[Cluster],Tabel132[ID],A149)</f>
        <v>40</v>
      </c>
      <c r="X149" t="str">
        <f t="shared" si="9"/>
        <v/>
      </c>
      <c r="Y149" t="str">
        <f t="shared" si="10"/>
        <v/>
      </c>
      <c r="Z149" t="str">
        <f t="shared" si="11"/>
        <v/>
      </c>
    </row>
    <row r="150" spans="1:26" x14ac:dyDescent="0.25">
      <c r="A150">
        <v>152</v>
      </c>
      <c r="B150" t="s">
        <v>662</v>
      </c>
      <c r="C150">
        <v>33700</v>
      </c>
      <c r="D150">
        <v>961</v>
      </c>
      <c r="E150" t="str">
        <f>IFERROR(IF(OR(HLOOKUP($A150,'Z-scores'!$C$2:$UD$20,3,FALSE)&gt;3,HLOOKUP(A150,'Z-scores'!$C$2:$UD$20,3,FALSE)&lt;-3),"",'Total-corrected counts'!E150),"")</f>
        <v/>
      </c>
      <c r="F150" t="str">
        <f>IFERROR(IF(OR(HLOOKUP($A150,'Z-scores'!$C$2:$UD$20,4,FALSE)&gt;3,HLOOKUP($A150,'Z-scores'!$C$2:$UD$20,4,FALSE)&lt;-3),"",'Total-corrected counts'!F150),"")</f>
        <v/>
      </c>
      <c r="G150" t="str">
        <f>IFERROR(IF(OR(HLOOKUP($A150,'Z-scores'!$C$2:$UD$20,5,FALSE)&gt;3,HLOOKUP($A150,'Z-scores'!$C$2:$UD$20,5,FALSE)&lt;-3),"",'Total-corrected counts'!G150),"")</f>
        <v/>
      </c>
      <c r="H150" t="str">
        <f>IFERROR(IF(OR(HLOOKUP($A150,'Z-scores'!$C$2:$UD$20,6,FALSE)&gt;3,HLOOKUP($A150,'Z-scores'!$C$2:$UD$20,6,FALSE)&lt;-3),"",'Total-corrected counts'!H150),"")</f>
        <v/>
      </c>
      <c r="I150" t="str">
        <f>IFERROR(IF(OR(HLOOKUP($A150,'Z-scores'!$C$2:$UD$20,7,FALSE)&gt;3,HLOOKUP($A150,'Z-scores'!$C$2:$UD$20,7,FALSE)&lt;-3),"",'Total-corrected counts'!I150),"")</f>
        <v/>
      </c>
      <c r="J150" t="str">
        <f>IFERROR(IF(OR(HLOOKUP($A150,'Z-scores'!$C$2:$UD$20,8,FALSE)&gt;3,HLOOKUP($A150,'Z-scores'!$C$2:$UD$20,8,FALSE)&lt;-3),"",'Total-corrected counts'!J150),"")</f>
        <v/>
      </c>
      <c r="K150" t="str">
        <f>IFERROR(IF(OR(HLOOKUP($A150,'Z-scores'!$C$2:$UD$20,9,FALSE)&gt;3,HLOOKUP($A150,'Z-scores'!$C$2:$UD$20,9,FALSE)&lt;-3),"",'Total-corrected counts'!K150),"")</f>
        <v/>
      </c>
      <c r="L150" t="str">
        <f>IFERROR(IF(OR(HLOOKUP($A150,'Z-scores'!$C$2:$UD$20,10,FALSE)&gt;3,HLOOKUP($A150,'Z-scores'!$C$2:$UD$20,10,FALSE)&lt;-3),"",'Total-corrected counts'!L150),"")</f>
        <v/>
      </c>
      <c r="M150" t="str">
        <f>IFERROR(IF(OR(HLOOKUP($A150,'Z-scores'!$C$2:$UD$20,11,FALSE)&gt;3,HLOOKUP($A150,'Z-scores'!$C$2:$UD$20,11,FALSE)&lt;-3),"",'Total-corrected counts'!M150),"")</f>
        <v/>
      </c>
      <c r="N150" t="str">
        <f>IFERROR(IF(OR(HLOOKUP($A150,'Z-scores'!$C$2:$UD$20,12,FALSE)&gt;3,HLOOKUP($A150,'Z-scores'!$C$2:$UD$20,12,FALSE)&lt;-3),"",'Total-corrected counts'!N150),"")</f>
        <v/>
      </c>
      <c r="O150" t="str">
        <f>IFERROR(IF(OR(HLOOKUP($A150,'Z-scores'!$C$2:$UD$20,13,FALSE)&gt;3,HLOOKUP($A150,'Z-scores'!$C$2:$UD$20,13,FALSE)&lt;-3),"",'Total-corrected counts'!O150),"")</f>
        <v/>
      </c>
      <c r="P150" t="str">
        <f>IFERROR(IF(OR(HLOOKUP($A150,'Z-scores'!$C$2:$UD$20,14,FALSE)&gt;3,HLOOKUP($A150,'Z-scores'!$C$2:$UD$20,14,FALSE)&lt;-3),"",'Total-corrected counts'!P150),"")</f>
        <v/>
      </c>
      <c r="Q150" t="str">
        <f>IFERROR(IF(OR(HLOOKUP($A150,'Z-scores'!$C$2:$UD$20,15,FALSE)&gt;3,HLOOKUP($A150,'Z-scores'!$C$2:$UD$20,15,FALSE)&lt;-3),"",'Total-corrected counts'!Q150),"")</f>
        <v/>
      </c>
      <c r="R150" t="str">
        <f>IFERROR(IF(OR(HLOOKUP($A150,'Z-scores'!$C$2:$UD$20,16,FALSE)&gt;3,HLOOKUP($A150,'Z-scores'!$C$2:$UD$20,16,FALSE)&lt;-3),"",'Total-corrected counts'!R150),"")</f>
        <v/>
      </c>
      <c r="S150" t="str">
        <f>IFERROR(IF(OR(HLOOKUP($A150,'Z-scores'!$C$2:$UD$20,17,FALSE)&gt;3,HLOOKUP($A150,'Z-scores'!$C$2:$UD$20,17,FALSE)&lt;-3),"",'Total-corrected counts'!S150),"")</f>
        <v/>
      </c>
      <c r="T150" t="str">
        <f>IFERROR(IF(OR(HLOOKUP($A150,'Z-scores'!$C$2:$UD$20,18,FALSE)&gt;3,HLOOKUP($A150,'Z-scores'!$C$2:$UD$20,18,FALSE)&lt;-3),"",'Total-corrected counts'!T150),"")</f>
        <v/>
      </c>
      <c r="U150" t="str">
        <f>IFERROR(IF(OR(HLOOKUP($A150,'Z-scores'!$C$2:$UD$20,19,FALSE)&gt;3,HLOOKUP($A150,'Z-scores'!$C$2:$UD$20,19,FALSE)&lt;-3),"",'Total-corrected counts'!U150),"")</f>
        <v/>
      </c>
      <c r="V150">
        <f t="shared" si="8"/>
        <v>1</v>
      </c>
      <c r="W150" s="10">
        <f>SUMIFS(Tabel132[Cluster],Tabel132[ID],A150)</f>
        <v>43</v>
      </c>
      <c r="X150" t="str">
        <f t="shared" si="9"/>
        <v/>
      </c>
      <c r="Y150" t="str">
        <f t="shared" si="10"/>
        <v/>
      </c>
      <c r="Z150" t="str">
        <f t="shared" si="11"/>
        <v/>
      </c>
    </row>
    <row r="151" spans="1:26" x14ac:dyDescent="0.25">
      <c r="A151">
        <v>153</v>
      </c>
      <c r="B151" t="s">
        <v>91</v>
      </c>
      <c r="C151">
        <v>116800</v>
      </c>
      <c r="D151">
        <v>145</v>
      </c>
      <c r="E151">
        <f>IFERROR(IF(OR(HLOOKUP($A151,'Z-scores'!$C$2:$UD$20,3,FALSE)&gt;3,HLOOKUP(A151,'Z-scores'!$C$2:$UD$20,3,FALSE)&lt;-3),"",'Total-corrected counts'!E151),"")</f>
        <v>2.5887980132376116</v>
      </c>
      <c r="F151">
        <f>IFERROR(IF(OR(HLOOKUP($A151,'Z-scores'!$C$2:$UD$20,4,FALSE)&gt;3,HLOOKUP($A151,'Z-scores'!$C$2:$UD$20,4,FALSE)&lt;-3),"",'Total-corrected counts'!F151),"")</f>
        <v>8.1209579777338092</v>
      </c>
      <c r="G151">
        <f>IFERROR(IF(OR(HLOOKUP($A151,'Z-scores'!$C$2:$UD$20,5,FALSE)&gt;3,HLOOKUP($A151,'Z-scores'!$C$2:$UD$20,5,FALSE)&lt;-3),"",'Total-corrected counts'!G151),"")</f>
        <v>3.9082803163692477</v>
      </c>
      <c r="H151">
        <f>IFERROR(IF(OR(HLOOKUP($A151,'Z-scores'!$C$2:$UD$20,6,FALSE)&gt;3,HLOOKUP($A151,'Z-scores'!$C$2:$UD$20,6,FALSE)&lt;-3),"",'Total-corrected counts'!H151),"")</f>
        <v>2.1429553657996889</v>
      </c>
      <c r="I151" t="str">
        <f>IFERROR(IF(OR(HLOOKUP($A151,'Z-scores'!$C$2:$UD$20,7,FALSE)&gt;3,HLOOKUP($A151,'Z-scores'!$C$2:$UD$20,7,FALSE)&lt;-3),"",'Total-corrected counts'!I151),"")</f>
        <v/>
      </c>
      <c r="J151">
        <f>IFERROR(IF(OR(HLOOKUP($A151,'Z-scores'!$C$2:$UD$20,8,FALSE)&gt;3,HLOOKUP($A151,'Z-scores'!$C$2:$UD$20,8,FALSE)&lt;-3),"",'Total-corrected counts'!J151),"")</f>
        <v>6.9425132292350815</v>
      </c>
      <c r="K151">
        <f>IFERROR(IF(OR(HLOOKUP($A151,'Z-scores'!$C$2:$UD$20,9,FALSE)&gt;3,HLOOKUP($A151,'Z-scores'!$C$2:$UD$20,9,FALSE)&lt;-3),"",'Total-corrected counts'!K151),"")</f>
        <v>1.3378672166787446</v>
      </c>
      <c r="L151">
        <f>IFERROR(IF(OR(HLOOKUP($A151,'Z-scores'!$C$2:$UD$20,10,FALSE)&gt;3,HLOOKUP($A151,'Z-scores'!$C$2:$UD$20,10,FALSE)&lt;-3),"",'Total-corrected counts'!L151),"")</f>
        <v>6.896953169511586</v>
      </c>
      <c r="M151">
        <f>IFERROR(IF(OR(HLOOKUP($A151,'Z-scores'!$C$2:$UD$20,11,FALSE)&gt;3,HLOOKUP($A151,'Z-scores'!$C$2:$UD$20,11,FALSE)&lt;-3),"",'Total-corrected counts'!M151),"")</f>
        <v>5.9162164229375946</v>
      </c>
      <c r="N151">
        <f>IFERROR(IF(OR(HLOOKUP($A151,'Z-scores'!$C$2:$UD$20,12,FALSE)&gt;3,HLOOKUP($A151,'Z-scores'!$C$2:$UD$20,12,FALSE)&lt;-3),"",'Total-corrected counts'!N151),"")</f>
        <v>9.8056555722241523</v>
      </c>
      <c r="O151">
        <f>IFERROR(IF(OR(HLOOKUP($A151,'Z-scores'!$C$2:$UD$20,13,FALSE)&gt;3,HLOOKUP($A151,'Z-scores'!$C$2:$UD$20,13,FALSE)&lt;-3),"",'Total-corrected counts'!O151),"")</f>
        <v>2.4937177495156431</v>
      </c>
      <c r="P151">
        <f>IFERROR(IF(OR(HLOOKUP($A151,'Z-scores'!$C$2:$UD$20,14,FALSE)&gt;3,HLOOKUP($A151,'Z-scores'!$C$2:$UD$20,14,FALSE)&lt;-3),"",'Total-corrected counts'!P151),"")</f>
        <v>9.7912301178409376</v>
      </c>
      <c r="Q151">
        <f>IFERROR(IF(OR(HLOOKUP($A151,'Z-scores'!$C$2:$UD$20,15,FALSE)&gt;3,HLOOKUP($A151,'Z-scores'!$C$2:$UD$20,15,FALSE)&lt;-3),"",'Total-corrected counts'!Q151),"")</f>
        <v>3.8906787527985585</v>
      </c>
      <c r="R151">
        <f>IFERROR(IF(OR(HLOOKUP($A151,'Z-scores'!$C$2:$UD$20,16,FALSE)&gt;3,HLOOKUP($A151,'Z-scores'!$C$2:$UD$20,16,FALSE)&lt;-3),"",'Total-corrected counts'!R151),"")</f>
        <v>12.806257275144201</v>
      </c>
      <c r="S151">
        <f>IFERROR(IF(OR(HLOOKUP($A151,'Z-scores'!$C$2:$UD$20,17,FALSE)&gt;3,HLOOKUP($A151,'Z-scores'!$C$2:$UD$20,17,FALSE)&lt;-3),"",'Total-corrected counts'!S151),"")</f>
        <v>6.9701618445523632</v>
      </c>
      <c r="T151">
        <f>IFERROR(IF(OR(HLOOKUP($A151,'Z-scores'!$C$2:$UD$20,18,FALSE)&gt;3,HLOOKUP($A151,'Z-scores'!$C$2:$UD$20,18,FALSE)&lt;-3),"",'Total-corrected counts'!T151),"")</f>
        <v>7.4913703193969789</v>
      </c>
      <c r="U151">
        <f>IFERROR(IF(OR(HLOOKUP($A151,'Z-scores'!$C$2:$UD$20,19,FALSE)&gt;3,HLOOKUP($A151,'Z-scores'!$C$2:$UD$20,19,FALSE)&lt;-3),"",'Total-corrected counts'!U151),"")</f>
        <v>2.4821756356235598</v>
      </c>
      <c r="V151">
        <f t="shared" si="8"/>
        <v>1</v>
      </c>
      <c r="W151" s="10">
        <f>SUMIFS(Tabel132[Cluster],Tabel132[ID],A151)</f>
        <v>0</v>
      </c>
      <c r="X151">
        <f t="shared" si="9"/>
        <v>0.1879746308428957</v>
      </c>
      <c r="Y151">
        <f t="shared" si="10"/>
        <v>4.7318177139379207</v>
      </c>
      <c r="Z151">
        <f t="shared" si="11"/>
        <v>6.9664059083870491</v>
      </c>
    </row>
    <row r="152" spans="1:26" x14ac:dyDescent="0.25">
      <c r="A152">
        <v>154</v>
      </c>
      <c r="B152" t="s">
        <v>663</v>
      </c>
      <c r="C152">
        <v>95100</v>
      </c>
      <c r="D152">
        <v>370</v>
      </c>
      <c r="E152" t="str">
        <f>IFERROR(IF(OR(HLOOKUP($A152,'Z-scores'!$C$2:$UD$20,3,FALSE)&gt;3,HLOOKUP(A152,'Z-scores'!$C$2:$UD$20,3,FALSE)&lt;-3),"",'Total-corrected counts'!E152),"")</f>
        <v/>
      </c>
      <c r="F152" t="str">
        <f>IFERROR(IF(OR(HLOOKUP($A152,'Z-scores'!$C$2:$UD$20,4,FALSE)&gt;3,HLOOKUP($A152,'Z-scores'!$C$2:$UD$20,4,FALSE)&lt;-3),"",'Total-corrected counts'!F152),"")</f>
        <v/>
      </c>
      <c r="G152" t="str">
        <f>IFERROR(IF(OR(HLOOKUP($A152,'Z-scores'!$C$2:$UD$20,5,FALSE)&gt;3,HLOOKUP($A152,'Z-scores'!$C$2:$UD$20,5,FALSE)&lt;-3),"",'Total-corrected counts'!G152),"")</f>
        <v/>
      </c>
      <c r="H152" t="str">
        <f>IFERROR(IF(OR(HLOOKUP($A152,'Z-scores'!$C$2:$UD$20,6,FALSE)&gt;3,HLOOKUP($A152,'Z-scores'!$C$2:$UD$20,6,FALSE)&lt;-3),"",'Total-corrected counts'!H152),"")</f>
        <v/>
      </c>
      <c r="I152" t="str">
        <f>IFERROR(IF(OR(HLOOKUP($A152,'Z-scores'!$C$2:$UD$20,7,FALSE)&gt;3,HLOOKUP($A152,'Z-scores'!$C$2:$UD$20,7,FALSE)&lt;-3),"",'Total-corrected counts'!I152),"")</f>
        <v/>
      </c>
      <c r="J152" t="str">
        <f>IFERROR(IF(OR(HLOOKUP($A152,'Z-scores'!$C$2:$UD$20,8,FALSE)&gt;3,HLOOKUP($A152,'Z-scores'!$C$2:$UD$20,8,FALSE)&lt;-3),"",'Total-corrected counts'!J152),"")</f>
        <v/>
      </c>
      <c r="K152" t="str">
        <f>IFERROR(IF(OR(HLOOKUP($A152,'Z-scores'!$C$2:$UD$20,9,FALSE)&gt;3,HLOOKUP($A152,'Z-scores'!$C$2:$UD$20,9,FALSE)&lt;-3),"",'Total-corrected counts'!K152),"")</f>
        <v/>
      </c>
      <c r="L152" t="str">
        <f>IFERROR(IF(OR(HLOOKUP($A152,'Z-scores'!$C$2:$UD$20,10,FALSE)&gt;3,HLOOKUP($A152,'Z-scores'!$C$2:$UD$20,10,FALSE)&lt;-3),"",'Total-corrected counts'!L152),"")</f>
        <v/>
      </c>
      <c r="M152" t="str">
        <f>IFERROR(IF(OR(HLOOKUP($A152,'Z-scores'!$C$2:$UD$20,11,FALSE)&gt;3,HLOOKUP($A152,'Z-scores'!$C$2:$UD$20,11,FALSE)&lt;-3),"",'Total-corrected counts'!M152),"")</f>
        <v/>
      </c>
      <c r="N152" t="str">
        <f>IFERROR(IF(OR(HLOOKUP($A152,'Z-scores'!$C$2:$UD$20,12,FALSE)&gt;3,HLOOKUP($A152,'Z-scores'!$C$2:$UD$20,12,FALSE)&lt;-3),"",'Total-corrected counts'!N152),"")</f>
        <v/>
      </c>
      <c r="O152" t="str">
        <f>IFERROR(IF(OR(HLOOKUP($A152,'Z-scores'!$C$2:$UD$20,13,FALSE)&gt;3,HLOOKUP($A152,'Z-scores'!$C$2:$UD$20,13,FALSE)&lt;-3),"",'Total-corrected counts'!O152),"")</f>
        <v/>
      </c>
      <c r="P152" t="str">
        <f>IFERROR(IF(OR(HLOOKUP($A152,'Z-scores'!$C$2:$UD$20,14,FALSE)&gt;3,HLOOKUP($A152,'Z-scores'!$C$2:$UD$20,14,FALSE)&lt;-3),"",'Total-corrected counts'!P152),"")</f>
        <v/>
      </c>
      <c r="Q152" t="str">
        <f>IFERROR(IF(OR(HLOOKUP($A152,'Z-scores'!$C$2:$UD$20,15,FALSE)&gt;3,HLOOKUP($A152,'Z-scores'!$C$2:$UD$20,15,FALSE)&lt;-3),"",'Total-corrected counts'!Q152),"")</f>
        <v/>
      </c>
      <c r="R152" t="str">
        <f>IFERROR(IF(OR(HLOOKUP($A152,'Z-scores'!$C$2:$UD$20,16,FALSE)&gt;3,HLOOKUP($A152,'Z-scores'!$C$2:$UD$20,16,FALSE)&lt;-3),"",'Total-corrected counts'!R152),"")</f>
        <v/>
      </c>
      <c r="S152" t="str">
        <f>IFERROR(IF(OR(HLOOKUP($A152,'Z-scores'!$C$2:$UD$20,17,FALSE)&gt;3,HLOOKUP($A152,'Z-scores'!$C$2:$UD$20,17,FALSE)&lt;-3),"",'Total-corrected counts'!S152),"")</f>
        <v/>
      </c>
      <c r="T152" t="str">
        <f>IFERROR(IF(OR(HLOOKUP($A152,'Z-scores'!$C$2:$UD$20,18,FALSE)&gt;3,HLOOKUP($A152,'Z-scores'!$C$2:$UD$20,18,FALSE)&lt;-3),"",'Total-corrected counts'!T152),"")</f>
        <v/>
      </c>
      <c r="U152" t="str">
        <f>IFERROR(IF(OR(HLOOKUP($A152,'Z-scores'!$C$2:$UD$20,19,FALSE)&gt;3,HLOOKUP($A152,'Z-scores'!$C$2:$UD$20,19,FALSE)&lt;-3),"",'Total-corrected counts'!U152),"")</f>
        <v/>
      </c>
      <c r="V152">
        <f t="shared" si="8"/>
        <v>1</v>
      </c>
      <c r="W152" s="10">
        <f>SUMIFS(Tabel132[Cluster],Tabel132[ID],A152)</f>
        <v>96</v>
      </c>
      <c r="X152" t="str">
        <f t="shared" si="9"/>
        <v/>
      </c>
      <c r="Y152" t="str">
        <f t="shared" si="10"/>
        <v/>
      </c>
      <c r="Z152" t="str">
        <f t="shared" si="11"/>
        <v/>
      </c>
    </row>
    <row r="153" spans="1:26" x14ac:dyDescent="0.25">
      <c r="A153">
        <v>155</v>
      </c>
      <c r="B153" t="s">
        <v>92</v>
      </c>
      <c r="C153">
        <v>67000</v>
      </c>
      <c r="D153">
        <v>239</v>
      </c>
      <c r="E153">
        <f>IFERROR(IF(OR(HLOOKUP($A153,'Z-scores'!$C$2:$UD$20,3,FALSE)&gt;3,HLOOKUP(A153,'Z-scores'!$C$2:$UD$20,3,FALSE)&lt;-3),"",'Total-corrected counts'!E153),"")</f>
        <v>7.0883755124363175</v>
      </c>
      <c r="F153">
        <f>IFERROR(IF(OR(HLOOKUP($A153,'Z-scores'!$C$2:$UD$20,4,FALSE)&gt;3,HLOOKUP($A153,'Z-scores'!$C$2:$UD$20,4,FALSE)&lt;-3),"",'Total-corrected counts'!F153),"")</f>
        <v>3.2483831910935237</v>
      </c>
      <c r="G153">
        <f>IFERROR(IF(OR(HLOOKUP($A153,'Z-scores'!$C$2:$UD$20,5,FALSE)&gt;3,HLOOKUP($A153,'Z-scores'!$C$2:$UD$20,5,FALSE)&lt;-3),"",'Total-corrected counts'!G153),"")</f>
        <v>1.6217348735449715</v>
      </c>
      <c r="H153">
        <f>IFERROR(IF(OR(HLOOKUP($A153,'Z-scores'!$C$2:$UD$20,6,FALSE)&gt;3,HLOOKUP($A153,'Z-scores'!$C$2:$UD$20,6,FALSE)&lt;-3),"",'Total-corrected counts'!H153),"")</f>
        <v>5.4655832293848743</v>
      </c>
      <c r="I153">
        <f>IFERROR(IF(OR(HLOOKUP($A153,'Z-scores'!$C$2:$UD$20,7,FALSE)&gt;3,HLOOKUP($A153,'Z-scores'!$C$2:$UD$20,7,FALSE)&lt;-3),"",'Total-corrected counts'!I153),"")</f>
        <v>20.169991903681517</v>
      </c>
      <c r="J153">
        <f>IFERROR(IF(OR(HLOOKUP($A153,'Z-scores'!$C$2:$UD$20,8,FALSE)&gt;3,HLOOKUP($A153,'Z-scores'!$C$2:$UD$20,8,FALSE)&lt;-3),"",'Total-corrected counts'!J153),"")</f>
        <v>15.738993059459077</v>
      </c>
      <c r="K153">
        <f>IFERROR(IF(OR(HLOOKUP($A153,'Z-scores'!$C$2:$UD$20,9,FALSE)&gt;3,HLOOKUP($A153,'Z-scores'!$C$2:$UD$20,9,FALSE)&lt;-3),"",'Total-corrected counts'!K153),"")</f>
        <v>7.7640894141256478</v>
      </c>
      <c r="L153">
        <f>IFERROR(IF(OR(HLOOKUP($A153,'Z-scores'!$C$2:$UD$20,10,FALSE)&gt;3,HLOOKUP($A153,'Z-scores'!$C$2:$UD$20,10,FALSE)&lt;-3),"",'Total-corrected counts'!L153),"")</f>
        <v>3.4043784187103228</v>
      </c>
      <c r="M153">
        <f>IFERROR(IF(OR(HLOOKUP($A153,'Z-scores'!$C$2:$UD$20,11,FALSE)&gt;3,HLOOKUP($A153,'Z-scores'!$C$2:$UD$20,11,FALSE)&lt;-3),"",'Total-corrected counts'!M153),"")</f>
        <v>24.664724697807589</v>
      </c>
      <c r="N153">
        <f>IFERROR(IF(OR(HLOOKUP($A153,'Z-scores'!$C$2:$UD$20,12,FALSE)&gt;3,HLOOKUP($A153,'Z-scores'!$C$2:$UD$20,12,FALSE)&lt;-3),"",'Total-corrected counts'!N153),"")</f>
        <v>6.6990039470054716</v>
      </c>
      <c r="O153">
        <f>IFERROR(IF(OR(HLOOKUP($A153,'Z-scores'!$C$2:$UD$20,13,FALSE)&gt;3,HLOOKUP($A153,'Z-scores'!$C$2:$UD$20,13,FALSE)&lt;-3),"",'Total-corrected counts'!O153),"")</f>
        <v>27.148206592905122</v>
      </c>
      <c r="P153">
        <f>IFERROR(IF(OR(HLOOKUP($A153,'Z-scores'!$C$2:$UD$20,14,FALSE)&gt;3,HLOOKUP($A153,'Z-scores'!$C$2:$UD$20,14,FALSE)&lt;-3),"",'Total-corrected counts'!P153),"")</f>
        <v>16.689111134949307</v>
      </c>
      <c r="Q153">
        <f>IFERROR(IF(OR(HLOOKUP($A153,'Z-scores'!$C$2:$UD$20,15,FALSE)&gt;3,HLOOKUP($A153,'Z-scores'!$C$2:$UD$20,15,FALSE)&lt;-3),"",'Total-corrected counts'!Q153),"")</f>
        <v>1.550420856378373</v>
      </c>
      <c r="R153">
        <f>IFERROR(IF(OR(HLOOKUP($A153,'Z-scores'!$C$2:$UD$20,16,FALSE)&gt;3,HLOOKUP($A153,'Z-scores'!$C$2:$UD$20,16,FALSE)&lt;-3),"",'Total-corrected counts'!R153),"")</f>
        <v>14.765662721810505</v>
      </c>
      <c r="S153">
        <f>IFERROR(IF(OR(HLOOKUP($A153,'Z-scores'!$C$2:$UD$20,17,FALSE)&gt;3,HLOOKUP($A153,'Z-scores'!$C$2:$UD$20,17,FALSE)&lt;-3),"",'Total-corrected counts'!S153),"")</f>
        <v>11.32379875991918</v>
      </c>
      <c r="T153">
        <f>IFERROR(IF(OR(HLOOKUP($A153,'Z-scores'!$C$2:$UD$20,18,FALSE)&gt;3,HLOOKUP($A153,'Z-scores'!$C$2:$UD$20,18,FALSE)&lt;-3),"",'Total-corrected counts'!T153),"")</f>
        <v>26.855531672517152</v>
      </c>
      <c r="U153">
        <f>IFERROR(IF(OR(HLOOKUP($A153,'Z-scores'!$C$2:$UD$20,19,FALSE)&gt;3,HLOOKUP($A153,'Z-scores'!$C$2:$UD$20,19,FALSE)&lt;-3),"",'Total-corrected counts'!U153),"")</f>
        <v>41.984351878772628</v>
      </c>
      <c r="V153">
        <f t="shared" si="8"/>
        <v>1</v>
      </c>
      <c r="W153" s="10">
        <f>SUMIFS(Tabel132[Cluster],Tabel132[ID],A153)</f>
        <v>79</v>
      </c>
      <c r="X153">
        <f t="shared" si="9"/>
        <v>0.12600313250672376</v>
      </c>
      <c r="Y153">
        <f t="shared" si="10"/>
        <v>9.9073615889159825</v>
      </c>
      <c r="Z153">
        <f t="shared" si="11"/>
        <v>18.377010945532216</v>
      </c>
    </row>
    <row r="154" spans="1:26" x14ac:dyDescent="0.25">
      <c r="A154">
        <v>156</v>
      </c>
      <c r="B154" t="s">
        <v>93</v>
      </c>
      <c r="C154">
        <v>11100</v>
      </c>
      <c r="D154">
        <v>1011</v>
      </c>
      <c r="E154" t="str">
        <f>IFERROR(IF(OR(HLOOKUP($A154,'Z-scores'!$C$2:$UD$20,3,FALSE)&gt;3,HLOOKUP(A154,'Z-scores'!$C$2:$UD$20,3,FALSE)&lt;-3),"",'Total-corrected counts'!E154),"")</f>
        <v/>
      </c>
      <c r="F154">
        <f>IFERROR(IF(OR(HLOOKUP($A154,'Z-scores'!$C$2:$UD$20,4,FALSE)&gt;3,HLOOKUP($A154,'Z-scores'!$C$2:$UD$20,4,FALSE)&lt;-3),"",'Total-corrected counts'!F154),"")</f>
        <v>0.81209579777338092</v>
      </c>
      <c r="G154">
        <f>IFERROR(IF(OR(HLOOKUP($A154,'Z-scores'!$C$2:$UD$20,5,FALSE)&gt;3,HLOOKUP($A154,'Z-scores'!$C$2:$UD$20,5,FALSE)&lt;-3),"",'Total-corrected counts'!G154),"")</f>
        <v>5.600525401807479</v>
      </c>
      <c r="H154">
        <f>IFERROR(IF(OR(HLOOKUP($A154,'Z-scores'!$C$2:$UD$20,6,FALSE)&gt;3,HLOOKUP($A154,'Z-scores'!$C$2:$UD$20,6,FALSE)&lt;-3),"",'Total-corrected counts'!H154),"")</f>
        <v>6.5056495144146904</v>
      </c>
      <c r="I154">
        <f>IFERROR(IF(OR(HLOOKUP($A154,'Z-scores'!$C$2:$UD$20,7,FALSE)&gt;3,HLOOKUP($A154,'Z-scores'!$C$2:$UD$20,7,FALSE)&lt;-3),"",'Total-corrected counts'!I154),"")</f>
        <v>1.7424016204950761</v>
      </c>
      <c r="J154">
        <f>IFERROR(IF(OR(HLOOKUP($A154,'Z-scores'!$C$2:$UD$20,8,FALSE)&gt;3,HLOOKUP($A154,'Z-scores'!$C$2:$UD$20,8,FALSE)&lt;-3),"",'Total-corrected counts'!J154),"")</f>
        <v>17.844428534518293</v>
      </c>
      <c r="K154">
        <f>IFERROR(IF(OR(HLOOKUP($A154,'Z-scores'!$C$2:$UD$20,9,FALSE)&gt;3,HLOOKUP($A154,'Z-scores'!$C$2:$UD$20,9,FALSE)&lt;-3),"",'Total-corrected counts'!K154),"")</f>
        <v>14.181392496794693</v>
      </c>
      <c r="L154">
        <f>IFERROR(IF(OR(HLOOKUP($A154,'Z-scores'!$C$2:$UD$20,10,FALSE)&gt;3,HLOOKUP($A154,'Z-scores'!$C$2:$UD$20,10,FALSE)&lt;-3),"",'Total-corrected counts'!L154),"")</f>
        <v>20.073485183898171</v>
      </c>
      <c r="M154">
        <f>IFERROR(IF(OR(HLOOKUP($A154,'Z-scores'!$C$2:$UD$20,11,FALSE)&gt;3,HLOOKUP($A154,'Z-scores'!$C$2:$UD$20,11,FALSE)&lt;-3),"",'Total-corrected counts'!M154),"")</f>
        <v>35.547982634706813</v>
      </c>
      <c r="N154">
        <f>IFERROR(IF(OR(HLOOKUP($A154,'Z-scores'!$C$2:$UD$20,12,FALSE)&gt;3,HLOOKUP($A154,'Z-scores'!$C$2:$UD$20,12,FALSE)&lt;-3),"",'Total-corrected counts'!N154),"")</f>
        <v>52.354869424408015</v>
      </c>
      <c r="O154">
        <f>IFERROR(IF(OR(HLOOKUP($A154,'Z-scores'!$C$2:$UD$20,13,FALSE)&gt;3,HLOOKUP($A154,'Z-scores'!$C$2:$UD$20,13,FALSE)&lt;-3),"",'Total-corrected counts'!O154),"")</f>
        <v>11.633984156647205</v>
      </c>
      <c r="P154">
        <f>IFERROR(IF(OR(HLOOKUP($A154,'Z-scores'!$C$2:$UD$20,14,FALSE)&gt;3,HLOOKUP($A154,'Z-scores'!$C$2:$UD$20,14,FALSE)&lt;-3),"",'Total-corrected counts'!P154),"")</f>
        <v>20.407299787293969</v>
      </c>
      <c r="Q154">
        <f>IFERROR(IF(OR(HLOOKUP($A154,'Z-scores'!$C$2:$UD$20,15,FALSE)&gt;3,HLOOKUP($A154,'Z-scores'!$C$2:$UD$20,15,FALSE)&lt;-3),"",'Total-corrected counts'!Q154),"")</f>
        <v>1.530918707241538</v>
      </c>
      <c r="R154">
        <f>IFERROR(IF(OR(HLOOKUP($A154,'Z-scores'!$C$2:$UD$20,16,FALSE)&gt;3,HLOOKUP($A154,'Z-scores'!$C$2:$UD$20,16,FALSE)&lt;-3),"",'Total-corrected counts'!R154),"")</f>
        <v>10.325946495008324</v>
      </c>
      <c r="S154">
        <f>IFERROR(IF(OR(HLOOKUP($A154,'Z-scores'!$C$2:$UD$20,17,FALSE)&gt;3,HLOOKUP($A154,'Z-scores'!$C$2:$UD$20,17,FALSE)&lt;-3),"",'Total-corrected counts'!S154),"")</f>
        <v>4.9616261105302639</v>
      </c>
      <c r="T154">
        <f>IFERROR(IF(OR(HLOOKUP($A154,'Z-scores'!$C$2:$UD$20,18,FALSE)&gt;3,HLOOKUP($A154,'Z-scores'!$C$2:$UD$20,18,FALSE)&lt;-3),"",'Total-corrected counts'!T154),"")</f>
        <v>39.329694176834138</v>
      </c>
      <c r="U154">
        <f>IFERROR(IF(OR(HLOOKUP($A154,'Z-scores'!$C$2:$UD$20,19,FALSE)&gt;3,HLOOKUP($A154,'Z-scores'!$C$2:$UD$20,19,FALSE)&lt;-3),"",'Total-corrected counts'!U154),"")</f>
        <v>17.943699743537447</v>
      </c>
      <c r="V154">
        <f t="shared" si="8"/>
        <v>1</v>
      </c>
      <c r="W154" s="10">
        <f>SUMIFS(Tabel132[Cluster],Tabel132[ID],A154)</f>
        <v>14</v>
      </c>
      <c r="X154">
        <f t="shared" si="9"/>
        <v>0.36204158766825578</v>
      </c>
      <c r="Y154">
        <f t="shared" si="10"/>
        <v>12.788495148051075</v>
      </c>
      <c r="Z154">
        <f t="shared" si="11"/>
        <v>19.811004825187613</v>
      </c>
    </row>
    <row r="155" spans="1:26" x14ac:dyDescent="0.25">
      <c r="A155">
        <v>157</v>
      </c>
      <c r="B155" t="s">
        <v>664</v>
      </c>
      <c r="C155">
        <v>70100</v>
      </c>
      <c r="D155">
        <v>1097</v>
      </c>
      <c r="E155" t="str">
        <f>IFERROR(IF(OR(HLOOKUP($A155,'Z-scores'!$C$2:$UD$20,3,FALSE)&gt;3,HLOOKUP(A155,'Z-scores'!$C$2:$UD$20,3,FALSE)&lt;-3),"",'Total-corrected counts'!E155),"")</f>
        <v/>
      </c>
      <c r="F155" t="str">
        <f>IFERROR(IF(OR(HLOOKUP($A155,'Z-scores'!$C$2:$UD$20,4,FALSE)&gt;3,HLOOKUP($A155,'Z-scores'!$C$2:$UD$20,4,FALSE)&lt;-3),"",'Total-corrected counts'!F155),"")</f>
        <v/>
      </c>
      <c r="G155" t="str">
        <f>IFERROR(IF(OR(HLOOKUP($A155,'Z-scores'!$C$2:$UD$20,5,FALSE)&gt;3,HLOOKUP($A155,'Z-scores'!$C$2:$UD$20,5,FALSE)&lt;-3),"",'Total-corrected counts'!G155),"")</f>
        <v/>
      </c>
      <c r="H155" t="str">
        <f>IFERROR(IF(OR(HLOOKUP($A155,'Z-scores'!$C$2:$UD$20,6,FALSE)&gt;3,HLOOKUP($A155,'Z-scores'!$C$2:$UD$20,6,FALSE)&lt;-3),"",'Total-corrected counts'!H155),"")</f>
        <v/>
      </c>
      <c r="I155" t="str">
        <f>IFERROR(IF(OR(HLOOKUP($A155,'Z-scores'!$C$2:$UD$20,7,FALSE)&gt;3,HLOOKUP($A155,'Z-scores'!$C$2:$UD$20,7,FALSE)&lt;-3),"",'Total-corrected counts'!I155),"")</f>
        <v/>
      </c>
      <c r="J155" t="str">
        <f>IFERROR(IF(OR(HLOOKUP($A155,'Z-scores'!$C$2:$UD$20,8,FALSE)&gt;3,HLOOKUP($A155,'Z-scores'!$C$2:$UD$20,8,FALSE)&lt;-3),"",'Total-corrected counts'!J155),"")</f>
        <v/>
      </c>
      <c r="K155" t="str">
        <f>IFERROR(IF(OR(HLOOKUP($A155,'Z-scores'!$C$2:$UD$20,9,FALSE)&gt;3,HLOOKUP($A155,'Z-scores'!$C$2:$UD$20,9,FALSE)&lt;-3),"",'Total-corrected counts'!K155),"")</f>
        <v/>
      </c>
      <c r="L155" t="str">
        <f>IFERROR(IF(OR(HLOOKUP($A155,'Z-scores'!$C$2:$UD$20,10,FALSE)&gt;3,HLOOKUP($A155,'Z-scores'!$C$2:$UD$20,10,FALSE)&lt;-3),"",'Total-corrected counts'!L155),"")</f>
        <v/>
      </c>
      <c r="M155" t="str">
        <f>IFERROR(IF(OR(HLOOKUP($A155,'Z-scores'!$C$2:$UD$20,11,FALSE)&gt;3,HLOOKUP($A155,'Z-scores'!$C$2:$UD$20,11,FALSE)&lt;-3),"",'Total-corrected counts'!M155),"")</f>
        <v/>
      </c>
      <c r="N155" t="str">
        <f>IFERROR(IF(OR(HLOOKUP($A155,'Z-scores'!$C$2:$UD$20,12,FALSE)&gt;3,HLOOKUP($A155,'Z-scores'!$C$2:$UD$20,12,FALSE)&lt;-3),"",'Total-corrected counts'!N155),"")</f>
        <v/>
      </c>
      <c r="O155" t="str">
        <f>IFERROR(IF(OR(HLOOKUP($A155,'Z-scores'!$C$2:$UD$20,13,FALSE)&gt;3,HLOOKUP($A155,'Z-scores'!$C$2:$UD$20,13,FALSE)&lt;-3),"",'Total-corrected counts'!O155),"")</f>
        <v/>
      </c>
      <c r="P155" t="str">
        <f>IFERROR(IF(OR(HLOOKUP($A155,'Z-scores'!$C$2:$UD$20,14,FALSE)&gt;3,HLOOKUP($A155,'Z-scores'!$C$2:$UD$20,14,FALSE)&lt;-3),"",'Total-corrected counts'!P155),"")</f>
        <v/>
      </c>
      <c r="Q155" t="str">
        <f>IFERROR(IF(OR(HLOOKUP($A155,'Z-scores'!$C$2:$UD$20,15,FALSE)&gt;3,HLOOKUP($A155,'Z-scores'!$C$2:$UD$20,15,FALSE)&lt;-3),"",'Total-corrected counts'!Q155),"")</f>
        <v/>
      </c>
      <c r="R155" t="str">
        <f>IFERROR(IF(OR(HLOOKUP($A155,'Z-scores'!$C$2:$UD$20,16,FALSE)&gt;3,HLOOKUP($A155,'Z-scores'!$C$2:$UD$20,16,FALSE)&lt;-3),"",'Total-corrected counts'!R155),"")</f>
        <v/>
      </c>
      <c r="S155" t="str">
        <f>IFERROR(IF(OR(HLOOKUP($A155,'Z-scores'!$C$2:$UD$20,17,FALSE)&gt;3,HLOOKUP($A155,'Z-scores'!$C$2:$UD$20,17,FALSE)&lt;-3),"",'Total-corrected counts'!S155),"")</f>
        <v/>
      </c>
      <c r="T155" t="str">
        <f>IFERROR(IF(OR(HLOOKUP($A155,'Z-scores'!$C$2:$UD$20,18,FALSE)&gt;3,HLOOKUP($A155,'Z-scores'!$C$2:$UD$20,18,FALSE)&lt;-3),"",'Total-corrected counts'!T155),"")</f>
        <v/>
      </c>
      <c r="U155" t="str">
        <f>IFERROR(IF(OR(HLOOKUP($A155,'Z-scores'!$C$2:$UD$20,19,FALSE)&gt;3,HLOOKUP($A155,'Z-scores'!$C$2:$UD$20,19,FALSE)&lt;-3),"",'Total-corrected counts'!U155),"")</f>
        <v/>
      </c>
      <c r="V155">
        <f t="shared" si="8"/>
        <v>1</v>
      </c>
      <c r="W155" s="10">
        <f>SUMIFS(Tabel132[Cluster],Tabel132[ID],A155)</f>
        <v>83</v>
      </c>
      <c r="X155" t="str">
        <f t="shared" si="9"/>
        <v/>
      </c>
      <c r="Y155" t="str">
        <f t="shared" si="10"/>
        <v/>
      </c>
      <c r="Z155" t="str">
        <f t="shared" si="11"/>
        <v/>
      </c>
    </row>
    <row r="156" spans="1:26" x14ac:dyDescent="0.25">
      <c r="A156">
        <v>158</v>
      </c>
      <c r="B156" t="s">
        <v>94</v>
      </c>
      <c r="C156">
        <v>99200</v>
      </c>
      <c r="D156">
        <v>832</v>
      </c>
      <c r="E156">
        <f>IFERROR(IF(OR(HLOOKUP($A156,'Z-scores'!$C$2:$UD$20,3,FALSE)&gt;3,HLOOKUP(A156,'Z-scores'!$C$2:$UD$20,3,FALSE)&lt;-3),"",'Total-corrected counts'!E156),"")</f>
        <v>1.867819634370571E-3</v>
      </c>
      <c r="F156">
        <f>IFERROR(IF(OR(HLOOKUP($A156,'Z-scores'!$C$2:$UD$20,4,FALSE)&gt;3,HLOOKUP($A156,'Z-scores'!$C$2:$UD$20,4,FALSE)&lt;-3),"",'Total-corrected counts'!F156),"")</f>
        <v>0</v>
      </c>
      <c r="G156">
        <f>IFERROR(IF(OR(HLOOKUP($A156,'Z-scores'!$C$2:$UD$20,5,FALSE)&gt;3,HLOOKUP($A156,'Z-scores'!$C$2:$UD$20,5,FALSE)&lt;-3),"",'Total-corrected counts'!G156),"")</f>
        <v>3.021866223996841E-2</v>
      </c>
      <c r="H156">
        <f>IFERROR(IF(OR(HLOOKUP($A156,'Z-scores'!$C$2:$UD$20,6,FALSE)&gt;3,HLOOKUP($A156,'Z-scores'!$C$2:$UD$20,6,FALSE)&lt;-3),"",'Total-corrected counts'!H156),"")</f>
        <v>0</v>
      </c>
      <c r="I156">
        <f>IFERROR(IF(OR(HLOOKUP($A156,'Z-scores'!$C$2:$UD$20,7,FALSE)&gt;3,HLOOKUP($A156,'Z-scores'!$C$2:$UD$20,7,FALSE)&lt;-3),"",'Total-corrected counts'!I156),"")</f>
        <v>0</v>
      </c>
      <c r="J156">
        <f>IFERROR(IF(OR(HLOOKUP($A156,'Z-scores'!$C$2:$UD$20,8,FALSE)&gt;3,HLOOKUP($A156,'Z-scores'!$C$2:$UD$20,8,FALSE)&lt;-3),"",'Total-corrected counts'!J156),"")</f>
        <v>6.4099909076744357E-2</v>
      </c>
      <c r="K156">
        <f>IFERROR(IF(OR(HLOOKUP($A156,'Z-scores'!$C$2:$UD$20,9,FALSE)&gt;3,HLOOKUP($A156,'Z-scores'!$C$2:$UD$20,9,FALSE)&lt;-3),"",'Total-corrected counts'!K156),"")</f>
        <v>0.1650036233903785</v>
      </c>
      <c r="L156">
        <f>IFERROR(IF(OR(HLOOKUP($A156,'Z-scores'!$C$2:$UD$20,10,FALSE)&gt;3,HLOOKUP($A156,'Z-scores'!$C$2:$UD$20,10,FALSE)&lt;-3),"",'Total-corrected counts'!L156),"")</f>
        <v>0</v>
      </c>
      <c r="M156">
        <f>IFERROR(IF(OR(HLOOKUP($A156,'Z-scores'!$C$2:$UD$20,11,FALSE)&gt;3,HLOOKUP($A156,'Z-scores'!$C$2:$UD$20,11,FALSE)&lt;-3),"",'Total-corrected counts'!M156),"")</f>
        <v>0</v>
      </c>
      <c r="N156">
        <f>IFERROR(IF(OR(HLOOKUP($A156,'Z-scores'!$C$2:$UD$20,12,FALSE)&gt;3,HLOOKUP($A156,'Z-scores'!$C$2:$UD$20,12,FALSE)&lt;-3),"",'Total-corrected counts'!N156),"")</f>
        <v>1.8328328172381593E-2</v>
      </c>
      <c r="O156">
        <f>IFERROR(IF(OR(HLOOKUP($A156,'Z-scores'!$C$2:$UD$20,13,FALSE)&gt;3,HLOOKUP($A156,'Z-scores'!$C$2:$UD$20,13,FALSE)&lt;-3),"",'Total-corrected counts'!O156),"")</f>
        <v>3.3653410924637563E-2</v>
      </c>
      <c r="P156">
        <f>IFERROR(IF(OR(HLOOKUP($A156,'Z-scores'!$C$2:$UD$20,14,FALSE)&gt;3,HLOOKUP($A156,'Z-scores'!$C$2:$UD$20,14,FALSE)&lt;-3),"",'Total-corrected counts'!P156),"")</f>
        <v>0</v>
      </c>
      <c r="Q156">
        <f>IFERROR(IF(OR(HLOOKUP($A156,'Z-scores'!$C$2:$UD$20,15,FALSE)&gt;3,HLOOKUP($A156,'Z-scores'!$C$2:$UD$20,15,FALSE)&lt;-3),"",'Total-corrected counts'!Q156),"")</f>
        <v>0</v>
      </c>
      <c r="R156">
        <f>IFERROR(IF(OR(HLOOKUP($A156,'Z-scores'!$C$2:$UD$20,16,FALSE)&gt;3,HLOOKUP($A156,'Z-scores'!$C$2:$UD$20,16,FALSE)&lt;-3),"",'Total-corrected counts'!R156),"")</f>
        <v>0.1602785641444831</v>
      </c>
      <c r="S156">
        <f>IFERROR(IF(OR(HLOOKUP($A156,'Z-scores'!$C$2:$UD$20,17,FALSE)&gt;3,HLOOKUP($A156,'Z-scores'!$C$2:$UD$20,17,FALSE)&lt;-3),"",'Total-corrected counts'!S156),"")</f>
        <v>0</v>
      </c>
      <c r="T156">
        <f>IFERROR(IF(OR(HLOOKUP($A156,'Z-scores'!$C$2:$UD$20,18,FALSE)&gt;3,HLOOKUP($A156,'Z-scores'!$C$2:$UD$20,18,FALSE)&lt;-3),"",'Total-corrected counts'!T156),"")</f>
        <v>0</v>
      </c>
      <c r="U156">
        <f>IFERROR(IF(OR(HLOOKUP($A156,'Z-scores'!$C$2:$UD$20,19,FALSE)&gt;3,HLOOKUP($A156,'Z-scores'!$C$2:$UD$20,19,FALSE)&lt;-3),"",'Total-corrected counts'!U156),"")</f>
        <v>2.1697339472233915E-2</v>
      </c>
      <c r="V156">
        <f t="shared" si="8"/>
        <v>1</v>
      </c>
      <c r="W156" s="10">
        <f>SUMIFS(Tabel132[Cluster],Tabel132[ID],A156)</f>
        <v>0</v>
      </c>
      <c r="X156">
        <f t="shared" si="9"/>
        <v>0.99344094690436713</v>
      </c>
      <c r="Y156">
        <f t="shared" si="10"/>
        <v>2.9021112704606871E-2</v>
      </c>
      <c r="Z156">
        <f t="shared" si="11"/>
        <v>2.9244705339217018E-2</v>
      </c>
    </row>
    <row r="157" spans="1:26" x14ac:dyDescent="0.25">
      <c r="A157">
        <v>159</v>
      </c>
      <c r="B157" t="s">
        <v>95</v>
      </c>
      <c r="C157">
        <v>31000</v>
      </c>
      <c r="D157">
        <v>698</v>
      </c>
      <c r="E157" t="str">
        <f>IFERROR(IF(OR(HLOOKUP($A157,'Z-scores'!$C$2:$UD$20,3,FALSE)&gt;3,HLOOKUP(A157,'Z-scores'!$C$2:$UD$20,3,FALSE)&lt;-3),"",'Total-corrected counts'!E157),"")</f>
        <v/>
      </c>
      <c r="F157">
        <f>IFERROR(IF(OR(HLOOKUP($A157,'Z-scores'!$C$2:$UD$20,4,FALSE)&gt;3,HLOOKUP($A157,'Z-scores'!$C$2:$UD$20,4,FALSE)&lt;-3),"",'Total-corrected counts'!F157),"")</f>
        <v>185.26448073446269</v>
      </c>
      <c r="G157">
        <f>IFERROR(IF(OR(HLOOKUP($A157,'Z-scores'!$C$2:$UD$20,5,FALSE)&gt;3,HLOOKUP($A157,'Z-scores'!$C$2:$UD$20,5,FALSE)&lt;-3),"",'Total-corrected counts'!G157),"")</f>
        <v>162.39509087759026</v>
      </c>
      <c r="H157">
        <f>IFERROR(IF(OR(HLOOKUP($A157,'Z-scores'!$C$2:$UD$20,6,FALSE)&gt;3,HLOOKUP($A157,'Z-scores'!$C$2:$UD$20,6,FALSE)&lt;-3),"",'Total-corrected counts'!H157),"")</f>
        <v>81.990728751410899</v>
      </c>
      <c r="I157">
        <f>IFERROR(IF(OR(HLOOKUP($A157,'Z-scores'!$C$2:$UD$20,7,FALSE)&gt;3,HLOOKUP($A157,'Z-scores'!$C$2:$UD$20,7,FALSE)&lt;-3),"",'Total-corrected counts'!I157),"")</f>
        <v>61.12566532959405</v>
      </c>
      <c r="J157">
        <f>IFERROR(IF(OR(HLOOKUP($A157,'Z-scores'!$C$2:$UD$20,8,FALSE)&gt;3,HLOOKUP($A157,'Z-scores'!$C$2:$UD$20,8,FALSE)&lt;-3),"",'Total-corrected counts'!J157),"")</f>
        <v>85.267671358780007</v>
      </c>
      <c r="K157">
        <f>IFERROR(IF(OR(HLOOKUP($A157,'Z-scores'!$C$2:$UD$20,9,FALSE)&gt;3,HLOOKUP($A157,'Z-scores'!$C$2:$UD$20,9,FALSE)&lt;-3),"",'Total-corrected counts'!K157),"")</f>
        <v>77.73008528903506</v>
      </c>
      <c r="L157">
        <f>IFERROR(IF(OR(HLOOKUP($A157,'Z-scores'!$C$2:$UD$20,10,FALSE)&gt;3,HLOOKUP($A157,'Z-scores'!$C$2:$UD$20,10,FALSE)&lt;-3),"",'Total-corrected counts'!L157),"")</f>
        <v>24.227532425381494</v>
      </c>
      <c r="M157">
        <f>IFERROR(IF(OR(HLOOKUP($A157,'Z-scores'!$C$2:$UD$20,11,FALSE)&gt;3,HLOOKUP($A157,'Z-scores'!$C$2:$UD$20,11,FALSE)&lt;-3),"",'Total-corrected counts'!M157),"")</f>
        <v>58.945604905483371</v>
      </c>
      <c r="N157">
        <f>IFERROR(IF(OR(HLOOKUP($A157,'Z-scores'!$C$2:$UD$20,12,FALSE)&gt;3,HLOOKUP($A157,'Z-scores'!$C$2:$UD$20,12,FALSE)&lt;-3),"",'Total-corrected counts'!N157),"")</f>
        <v>40.413963620101406</v>
      </c>
      <c r="O157">
        <f>IFERROR(IF(OR(HLOOKUP($A157,'Z-scores'!$C$2:$UD$20,13,FALSE)&gt;3,HLOOKUP($A157,'Z-scores'!$C$2:$UD$20,13,FALSE)&lt;-3),"",'Total-corrected counts'!O157),"")</f>
        <v>45.788830904061868</v>
      </c>
      <c r="P157">
        <f>IFERROR(IF(OR(HLOOKUP($A157,'Z-scores'!$C$2:$UD$20,14,FALSE)&gt;3,HLOOKUP($A157,'Z-scores'!$C$2:$UD$20,14,FALSE)&lt;-3),"",'Total-corrected counts'!P157),"")</f>
        <v>74.650116310924346</v>
      </c>
      <c r="Q157">
        <f>IFERROR(IF(OR(HLOOKUP($A157,'Z-scores'!$C$2:$UD$20,15,FALSE)&gt;3,HLOOKUP($A157,'Z-scores'!$C$2:$UD$20,15,FALSE)&lt;-3),"",'Total-corrected counts'!Q157),"")</f>
        <v>13.836774812584347</v>
      </c>
      <c r="R157">
        <f>IFERROR(IF(OR(HLOOKUP($A157,'Z-scores'!$C$2:$UD$20,16,FALSE)&gt;3,HLOOKUP($A157,'Z-scores'!$C$2:$UD$20,16,FALSE)&lt;-3),"",'Total-corrected counts'!R157),"")</f>
        <v>21.076631184999531</v>
      </c>
      <c r="S157">
        <f>IFERROR(IF(OR(HLOOKUP($A157,'Z-scores'!$C$2:$UD$20,17,FALSE)&gt;3,HLOOKUP($A157,'Z-scores'!$C$2:$UD$20,17,FALSE)&lt;-3),"",'Total-corrected counts'!S157),"")</f>
        <v>41.060984573359868</v>
      </c>
      <c r="T157">
        <f>IFERROR(IF(OR(HLOOKUP($A157,'Z-scores'!$C$2:$UD$20,18,FALSE)&gt;3,HLOOKUP($A157,'Z-scores'!$C$2:$UD$20,18,FALSE)&lt;-3),"",'Total-corrected counts'!T157),"")</f>
        <v>55.927546765222864</v>
      </c>
      <c r="U157">
        <f>IFERROR(IF(OR(HLOOKUP($A157,'Z-scores'!$C$2:$UD$20,19,FALSE)&gt;3,HLOOKUP($A157,'Z-scores'!$C$2:$UD$20,19,FALSE)&lt;-3),"",'Total-corrected counts'!U157),"")</f>
        <v>37.870536314837075</v>
      </c>
      <c r="V157">
        <f t="shared" si="8"/>
        <v>1</v>
      </c>
      <c r="W157" s="10">
        <f>SUMIFS(Tabel132[Cluster],Tabel132[ID],A157)</f>
        <v>41</v>
      </c>
      <c r="X157">
        <f t="shared" si="9"/>
        <v>2.5600462100879923E-2</v>
      </c>
      <c r="Y157">
        <f t="shared" si="10"/>
        <v>92.118357458967225</v>
      </c>
      <c r="Z157">
        <f t="shared" si="11"/>
        <v>41.328173060761408</v>
      </c>
    </row>
    <row r="158" spans="1:26" x14ac:dyDescent="0.25">
      <c r="A158">
        <v>160</v>
      </c>
      <c r="B158" t="s">
        <v>665</v>
      </c>
      <c r="C158">
        <v>31600</v>
      </c>
      <c r="D158">
        <v>159</v>
      </c>
      <c r="E158" t="str">
        <f>IFERROR(IF(OR(HLOOKUP($A158,'Z-scores'!$C$2:$UD$20,3,FALSE)&gt;3,HLOOKUP(A158,'Z-scores'!$C$2:$UD$20,3,FALSE)&lt;-3),"",'Total-corrected counts'!E158),"")</f>
        <v/>
      </c>
      <c r="F158" t="str">
        <f>IFERROR(IF(OR(HLOOKUP($A158,'Z-scores'!$C$2:$UD$20,4,FALSE)&gt;3,HLOOKUP($A158,'Z-scores'!$C$2:$UD$20,4,FALSE)&lt;-3),"",'Total-corrected counts'!F158),"")</f>
        <v/>
      </c>
      <c r="G158" t="str">
        <f>IFERROR(IF(OR(HLOOKUP($A158,'Z-scores'!$C$2:$UD$20,5,FALSE)&gt;3,HLOOKUP($A158,'Z-scores'!$C$2:$UD$20,5,FALSE)&lt;-3),"",'Total-corrected counts'!G158),"")</f>
        <v/>
      </c>
      <c r="H158" t="str">
        <f>IFERROR(IF(OR(HLOOKUP($A158,'Z-scores'!$C$2:$UD$20,6,FALSE)&gt;3,HLOOKUP($A158,'Z-scores'!$C$2:$UD$20,6,FALSE)&lt;-3),"",'Total-corrected counts'!H158),"")</f>
        <v/>
      </c>
      <c r="I158" t="str">
        <f>IFERROR(IF(OR(HLOOKUP($A158,'Z-scores'!$C$2:$UD$20,7,FALSE)&gt;3,HLOOKUP($A158,'Z-scores'!$C$2:$UD$20,7,FALSE)&lt;-3),"",'Total-corrected counts'!I158),"")</f>
        <v/>
      </c>
      <c r="J158" t="str">
        <f>IFERROR(IF(OR(HLOOKUP($A158,'Z-scores'!$C$2:$UD$20,8,FALSE)&gt;3,HLOOKUP($A158,'Z-scores'!$C$2:$UD$20,8,FALSE)&lt;-3),"",'Total-corrected counts'!J158),"")</f>
        <v/>
      </c>
      <c r="K158" t="str">
        <f>IFERROR(IF(OR(HLOOKUP($A158,'Z-scores'!$C$2:$UD$20,9,FALSE)&gt;3,HLOOKUP($A158,'Z-scores'!$C$2:$UD$20,9,FALSE)&lt;-3),"",'Total-corrected counts'!K158),"")</f>
        <v/>
      </c>
      <c r="L158" t="str">
        <f>IFERROR(IF(OR(HLOOKUP($A158,'Z-scores'!$C$2:$UD$20,10,FALSE)&gt;3,HLOOKUP($A158,'Z-scores'!$C$2:$UD$20,10,FALSE)&lt;-3),"",'Total-corrected counts'!L158),"")</f>
        <v/>
      </c>
      <c r="M158" t="str">
        <f>IFERROR(IF(OR(HLOOKUP($A158,'Z-scores'!$C$2:$UD$20,11,FALSE)&gt;3,HLOOKUP($A158,'Z-scores'!$C$2:$UD$20,11,FALSE)&lt;-3),"",'Total-corrected counts'!M158),"")</f>
        <v/>
      </c>
      <c r="N158" t="str">
        <f>IFERROR(IF(OR(HLOOKUP($A158,'Z-scores'!$C$2:$UD$20,12,FALSE)&gt;3,HLOOKUP($A158,'Z-scores'!$C$2:$UD$20,12,FALSE)&lt;-3),"",'Total-corrected counts'!N158),"")</f>
        <v/>
      </c>
      <c r="O158" t="str">
        <f>IFERROR(IF(OR(HLOOKUP($A158,'Z-scores'!$C$2:$UD$20,13,FALSE)&gt;3,HLOOKUP($A158,'Z-scores'!$C$2:$UD$20,13,FALSE)&lt;-3),"",'Total-corrected counts'!O158),"")</f>
        <v/>
      </c>
      <c r="P158" t="str">
        <f>IFERROR(IF(OR(HLOOKUP($A158,'Z-scores'!$C$2:$UD$20,14,FALSE)&gt;3,HLOOKUP($A158,'Z-scores'!$C$2:$UD$20,14,FALSE)&lt;-3),"",'Total-corrected counts'!P158),"")</f>
        <v/>
      </c>
      <c r="Q158" t="str">
        <f>IFERROR(IF(OR(HLOOKUP($A158,'Z-scores'!$C$2:$UD$20,15,FALSE)&gt;3,HLOOKUP($A158,'Z-scores'!$C$2:$UD$20,15,FALSE)&lt;-3),"",'Total-corrected counts'!Q158),"")</f>
        <v/>
      </c>
      <c r="R158" t="str">
        <f>IFERROR(IF(OR(HLOOKUP($A158,'Z-scores'!$C$2:$UD$20,16,FALSE)&gt;3,HLOOKUP($A158,'Z-scores'!$C$2:$UD$20,16,FALSE)&lt;-3),"",'Total-corrected counts'!R158),"")</f>
        <v/>
      </c>
      <c r="S158" t="str">
        <f>IFERROR(IF(OR(HLOOKUP($A158,'Z-scores'!$C$2:$UD$20,17,FALSE)&gt;3,HLOOKUP($A158,'Z-scores'!$C$2:$UD$20,17,FALSE)&lt;-3),"",'Total-corrected counts'!S158),"")</f>
        <v/>
      </c>
      <c r="T158" t="str">
        <f>IFERROR(IF(OR(HLOOKUP($A158,'Z-scores'!$C$2:$UD$20,18,FALSE)&gt;3,HLOOKUP($A158,'Z-scores'!$C$2:$UD$20,18,FALSE)&lt;-3),"",'Total-corrected counts'!T158),"")</f>
        <v/>
      </c>
      <c r="U158" t="str">
        <f>IFERROR(IF(OR(HLOOKUP($A158,'Z-scores'!$C$2:$UD$20,19,FALSE)&gt;3,HLOOKUP($A158,'Z-scores'!$C$2:$UD$20,19,FALSE)&lt;-3),"",'Total-corrected counts'!U158),"")</f>
        <v/>
      </c>
      <c r="V158">
        <f t="shared" si="8"/>
        <v>1</v>
      </c>
      <c r="W158" s="10">
        <f>SUMIFS(Tabel132[Cluster],Tabel132[ID],A158)</f>
        <v>41</v>
      </c>
      <c r="X158" t="str">
        <f t="shared" si="9"/>
        <v/>
      </c>
      <c r="Y158" t="str">
        <f t="shared" si="10"/>
        <v/>
      </c>
      <c r="Z158" t="str">
        <f t="shared" si="11"/>
        <v/>
      </c>
    </row>
    <row r="159" spans="1:26" x14ac:dyDescent="0.25">
      <c r="A159">
        <v>161</v>
      </c>
      <c r="B159" t="s">
        <v>666</v>
      </c>
      <c r="C159">
        <v>95200</v>
      </c>
      <c r="D159">
        <v>154</v>
      </c>
      <c r="E159" t="str">
        <f>IFERROR(IF(OR(HLOOKUP($A159,'Z-scores'!$C$2:$UD$20,3,FALSE)&gt;3,HLOOKUP(A159,'Z-scores'!$C$2:$UD$20,3,FALSE)&lt;-3),"",'Total-corrected counts'!E159),"")</f>
        <v/>
      </c>
      <c r="F159" t="str">
        <f>IFERROR(IF(OR(HLOOKUP($A159,'Z-scores'!$C$2:$UD$20,4,FALSE)&gt;3,HLOOKUP($A159,'Z-scores'!$C$2:$UD$20,4,FALSE)&lt;-3),"",'Total-corrected counts'!F159),"")</f>
        <v/>
      </c>
      <c r="G159" t="str">
        <f>IFERROR(IF(OR(HLOOKUP($A159,'Z-scores'!$C$2:$UD$20,5,FALSE)&gt;3,HLOOKUP($A159,'Z-scores'!$C$2:$UD$20,5,FALSE)&lt;-3),"",'Total-corrected counts'!G159),"")</f>
        <v/>
      </c>
      <c r="H159" t="str">
        <f>IFERROR(IF(OR(HLOOKUP($A159,'Z-scores'!$C$2:$UD$20,6,FALSE)&gt;3,HLOOKUP($A159,'Z-scores'!$C$2:$UD$20,6,FALSE)&lt;-3),"",'Total-corrected counts'!H159),"")</f>
        <v/>
      </c>
      <c r="I159" t="str">
        <f>IFERROR(IF(OR(HLOOKUP($A159,'Z-scores'!$C$2:$UD$20,7,FALSE)&gt;3,HLOOKUP($A159,'Z-scores'!$C$2:$UD$20,7,FALSE)&lt;-3),"",'Total-corrected counts'!I159),"")</f>
        <v/>
      </c>
      <c r="J159" t="str">
        <f>IFERROR(IF(OR(HLOOKUP($A159,'Z-scores'!$C$2:$UD$20,8,FALSE)&gt;3,HLOOKUP($A159,'Z-scores'!$C$2:$UD$20,8,FALSE)&lt;-3),"",'Total-corrected counts'!J159),"")</f>
        <v/>
      </c>
      <c r="K159" t="str">
        <f>IFERROR(IF(OR(HLOOKUP($A159,'Z-scores'!$C$2:$UD$20,9,FALSE)&gt;3,HLOOKUP($A159,'Z-scores'!$C$2:$UD$20,9,FALSE)&lt;-3),"",'Total-corrected counts'!K159),"")</f>
        <v/>
      </c>
      <c r="L159" t="str">
        <f>IFERROR(IF(OR(HLOOKUP($A159,'Z-scores'!$C$2:$UD$20,10,FALSE)&gt;3,HLOOKUP($A159,'Z-scores'!$C$2:$UD$20,10,FALSE)&lt;-3),"",'Total-corrected counts'!L159),"")</f>
        <v/>
      </c>
      <c r="M159" t="str">
        <f>IFERROR(IF(OR(HLOOKUP($A159,'Z-scores'!$C$2:$UD$20,11,FALSE)&gt;3,HLOOKUP($A159,'Z-scores'!$C$2:$UD$20,11,FALSE)&lt;-3),"",'Total-corrected counts'!M159),"")</f>
        <v/>
      </c>
      <c r="N159" t="str">
        <f>IFERROR(IF(OR(HLOOKUP($A159,'Z-scores'!$C$2:$UD$20,12,FALSE)&gt;3,HLOOKUP($A159,'Z-scores'!$C$2:$UD$20,12,FALSE)&lt;-3),"",'Total-corrected counts'!N159),"")</f>
        <v/>
      </c>
      <c r="O159" t="str">
        <f>IFERROR(IF(OR(HLOOKUP($A159,'Z-scores'!$C$2:$UD$20,13,FALSE)&gt;3,HLOOKUP($A159,'Z-scores'!$C$2:$UD$20,13,FALSE)&lt;-3),"",'Total-corrected counts'!O159),"")</f>
        <v/>
      </c>
      <c r="P159" t="str">
        <f>IFERROR(IF(OR(HLOOKUP($A159,'Z-scores'!$C$2:$UD$20,14,FALSE)&gt;3,HLOOKUP($A159,'Z-scores'!$C$2:$UD$20,14,FALSE)&lt;-3),"",'Total-corrected counts'!P159),"")</f>
        <v/>
      </c>
      <c r="Q159" t="str">
        <f>IFERROR(IF(OR(HLOOKUP($A159,'Z-scores'!$C$2:$UD$20,15,FALSE)&gt;3,HLOOKUP($A159,'Z-scores'!$C$2:$UD$20,15,FALSE)&lt;-3),"",'Total-corrected counts'!Q159),"")</f>
        <v/>
      </c>
      <c r="R159" t="str">
        <f>IFERROR(IF(OR(HLOOKUP($A159,'Z-scores'!$C$2:$UD$20,16,FALSE)&gt;3,HLOOKUP($A159,'Z-scores'!$C$2:$UD$20,16,FALSE)&lt;-3),"",'Total-corrected counts'!R159),"")</f>
        <v/>
      </c>
      <c r="S159" t="str">
        <f>IFERROR(IF(OR(HLOOKUP($A159,'Z-scores'!$C$2:$UD$20,17,FALSE)&gt;3,HLOOKUP($A159,'Z-scores'!$C$2:$UD$20,17,FALSE)&lt;-3),"",'Total-corrected counts'!S159),"")</f>
        <v/>
      </c>
      <c r="T159" t="str">
        <f>IFERROR(IF(OR(HLOOKUP($A159,'Z-scores'!$C$2:$UD$20,18,FALSE)&gt;3,HLOOKUP($A159,'Z-scores'!$C$2:$UD$20,18,FALSE)&lt;-3),"",'Total-corrected counts'!T159),"")</f>
        <v/>
      </c>
      <c r="U159" t="str">
        <f>IFERROR(IF(OR(HLOOKUP($A159,'Z-scores'!$C$2:$UD$20,19,FALSE)&gt;3,HLOOKUP($A159,'Z-scores'!$C$2:$UD$20,19,FALSE)&lt;-3),"",'Total-corrected counts'!U159),"")</f>
        <v/>
      </c>
      <c r="V159">
        <f t="shared" si="8"/>
        <v>1</v>
      </c>
      <c r="W159" s="10">
        <f>SUMIFS(Tabel132[Cluster],Tabel132[ID],A159)</f>
        <v>96</v>
      </c>
      <c r="X159" t="str">
        <f t="shared" si="9"/>
        <v/>
      </c>
      <c r="Y159" t="str">
        <f t="shared" si="10"/>
        <v/>
      </c>
      <c r="Z159" t="str">
        <f t="shared" si="11"/>
        <v/>
      </c>
    </row>
    <row r="160" spans="1:26" x14ac:dyDescent="0.25">
      <c r="A160">
        <v>162</v>
      </c>
      <c r="B160" t="s">
        <v>96</v>
      </c>
      <c r="C160">
        <v>88800</v>
      </c>
      <c r="D160">
        <v>1117</v>
      </c>
      <c r="E160">
        <f>IFERROR(IF(OR(HLOOKUP($A160,'Z-scores'!$C$2:$UD$20,3,FALSE)&gt;3,HLOOKUP(A160,'Z-scores'!$C$2:$UD$20,3,FALSE)&lt;-3),"",'Total-corrected counts'!E160),"")</f>
        <v>0.1288795547715694</v>
      </c>
      <c r="F160">
        <f>IFERROR(IF(OR(HLOOKUP($A160,'Z-scores'!$C$2:$UD$20,4,FALSE)&gt;3,HLOOKUP($A160,'Z-scores'!$C$2:$UD$20,4,FALSE)&lt;-3),"",'Total-corrected counts'!F160),"")</f>
        <v>0.24608963568890332</v>
      </c>
      <c r="G160">
        <f>IFERROR(IF(OR(HLOOKUP($A160,'Z-scores'!$C$2:$UD$20,5,FALSE)&gt;3,HLOOKUP($A160,'Z-scores'!$C$2:$UD$20,5,FALSE)&lt;-3),"",'Total-corrected counts'!G160),"")</f>
        <v>1.5915162113050032</v>
      </c>
      <c r="H160">
        <f>IFERROR(IF(OR(HLOOKUP($A160,'Z-scores'!$C$2:$UD$20,6,FALSE)&gt;3,HLOOKUP($A160,'Z-scores'!$C$2:$UD$20,6,FALSE)&lt;-3),"",'Total-corrected counts'!H160),"")</f>
        <v>0</v>
      </c>
      <c r="I160">
        <f>IFERROR(IF(OR(HLOOKUP($A160,'Z-scores'!$C$2:$UD$20,7,FALSE)&gt;3,HLOOKUP($A160,'Z-scores'!$C$2:$UD$20,7,FALSE)&lt;-3),"",'Total-corrected counts'!I160),"")</f>
        <v>1.1020844172035993</v>
      </c>
      <c r="J160">
        <f>IFERROR(IF(OR(HLOOKUP($A160,'Z-scores'!$C$2:$UD$20,8,FALSE)&gt;3,HLOOKUP($A160,'Z-scores'!$C$2:$UD$20,8,FALSE)&lt;-3),"",'Total-corrected counts'!J160),"")</f>
        <v>2.2188430065026892</v>
      </c>
      <c r="K160">
        <f>IFERROR(IF(OR(HLOOKUP($A160,'Z-scores'!$C$2:$UD$20,9,FALSE)&gt;3,HLOOKUP($A160,'Z-scores'!$C$2:$UD$20,9,FALSE)&lt;-3),"",'Total-corrected counts'!K160),"")</f>
        <v>0.5351468866714979</v>
      </c>
      <c r="L160">
        <f>IFERROR(IF(OR(HLOOKUP($A160,'Z-scores'!$C$2:$UD$20,10,FALSE)&gt;3,HLOOKUP($A160,'Z-scores'!$C$2:$UD$20,10,FALSE)&lt;-3),"",'Total-corrected counts'!L160),"")</f>
        <v>1.322944981364115E-2</v>
      </c>
      <c r="M160">
        <f>IFERROR(IF(OR(HLOOKUP($A160,'Z-scores'!$C$2:$UD$20,11,FALSE)&gt;3,HLOOKUP($A160,'Z-scores'!$C$2:$UD$20,11,FALSE)&lt;-3),"",'Total-corrected counts'!M160),"")</f>
        <v>0.19352109794655684</v>
      </c>
      <c r="N160">
        <f>IFERROR(IF(OR(HLOOKUP($A160,'Z-scores'!$C$2:$UD$20,12,FALSE)&gt;3,HLOOKUP($A160,'Z-scores'!$C$2:$UD$20,12,FALSE)&lt;-3),"",'Total-corrected counts'!N160),"")</f>
        <v>0.15579078946524355</v>
      </c>
      <c r="O160">
        <f>IFERROR(IF(OR(HLOOKUP($A160,'Z-scores'!$C$2:$UD$20,13,FALSE)&gt;3,HLOOKUP($A160,'Z-scores'!$C$2:$UD$20,13,FALSE)&lt;-3),"",'Total-corrected counts'!O160),"")</f>
        <v>1.3730591657252125</v>
      </c>
      <c r="P160">
        <f>IFERROR(IF(OR(HLOOKUP($A160,'Z-scores'!$C$2:$UD$20,14,FALSE)&gt;3,HLOOKUP($A160,'Z-scores'!$C$2:$UD$20,14,FALSE)&lt;-3),"",'Total-corrected counts'!P160),"")</f>
        <v>0</v>
      </c>
      <c r="Q160">
        <f>IFERROR(IF(OR(HLOOKUP($A160,'Z-scores'!$C$2:$UD$20,15,FALSE)&gt;3,HLOOKUP($A160,'Z-scores'!$C$2:$UD$20,15,FALSE)&lt;-3),"",'Total-corrected counts'!Q160),"")</f>
        <v>0</v>
      </c>
      <c r="R160">
        <f>IFERROR(IF(OR(HLOOKUP($A160,'Z-scores'!$C$2:$UD$20,16,FALSE)&gt;3,HLOOKUP($A160,'Z-scores'!$C$2:$UD$20,16,FALSE)&lt;-3),"",'Total-corrected counts'!R160),"")</f>
        <v>0.36463373342869909</v>
      </c>
      <c r="S160">
        <f>IFERROR(IF(OR(HLOOKUP($A160,'Z-scores'!$C$2:$UD$20,17,FALSE)&gt;3,HLOOKUP($A160,'Z-scores'!$C$2:$UD$20,17,FALSE)&lt;-3),"",'Total-corrected counts'!S160),"")</f>
        <v>0</v>
      </c>
      <c r="T160">
        <f>IFERROR(IF(OR(HLOOKUP($A160,'Z-scores'!$C$2:$UD$20,18,FALSE)&gt;3,HLOOKUP($A160,'Z-scores'!$C$2:$UD$20,18,FALSE)&lt;-3),"",'Total-corrected counts'!T160),"")</f>
        <v>0.23195756722903491</v>
      </c>
      <c r="U160">
        <f>IFERROR(IF(OR(HLOOKUP($A160,'Z-scores'!$C$2:$UD$20,19,FALSE)&gt;3,HLOOKUP($A160,'Z-scores'!$C$2:$UD$20,19,FALSE)&lt;-3),"",'Total-corrected counts'!U160),"")</f>
        <v>2.7295253056070266</v>
      </c>
      <c r="V160">
        <f t="shared" si="8"/>
        <v>1</v>
      </c>
      <c r="W160" s="10">
        <f>SUMIFS(Tabel132[Cluster],Tabel132[ID],A160)</f>
        <v>95</v>
      </c>
      <c r="X160">
        <f t="shared" si="9"/>
        <v>0.88482003826787936</v>
      </c>
      <c r="Y160">
        <f t="shared" si="10"/>
        <v>0.66992336221149573</v>
      </c>
      <c r="Z160">
        <f t="shared" si="11"/>
        <v>0.60687082018190208</v>
      </c>
    </row>
    <row r="161" spans="1:26" x14ac:dyDescent="0.25">
      <c r="A161">
        <v>163</v>
      </c>
      <c r="B161" t="s">
        <v>97</v>
      </c>
      <c r="C161">
        <v>24200</v>
      </c>
      <c r="D161">
        <v>111</v>
      </c>
      <c r="E161">
        <f>IFERROR(IF(OR(HLOOKUP($A161,'Z-scores'!$C$2:$UD$20,3,FALSE)&gt;3,HLOOKUP(A161,'Z-scores'!$C$2:$UD$20,3,FALSE)&lt;-3),"",'Total-corrected counts'!E161),"")</f>
        <v>5.7005855240989822</v>
      </c>
      <c r="F161">
        <f>IFERROR(IF(OR(HLOOKUP($A161,'Z-scores'!$C$2:$UD$20,4,FALSE)&gt;3,HLOOKUP($A161,'Z-scores'!$C$2:$UD$20,4,FALSE)&lt;-3),"",'Total-corrected counts'!F161),"")</f>
        <v>8.2768147470034474</v>
      </c>
      <c r="G161">
        <f>IFERROR(IF(OR(HLOOKUP($A161,'Z-scores'!$C$2:$UD$20,5,FALSE)&gt;3,HLOOKUP($A161,'Z-scores'!$C$2:$UD$20,5,FALSE)&lt;-3),"",'Total-corrected counts'!G161),"")</f>
        <v>6.849563441059507</v>
      </c>
      <c r="H161">
        <f>IFERROR(IF(OR(HLOOKUP($A161,'Z-scores'!$C$2:$UD$20,6,FALSE)&gt;3,HLOOKUP($A161,'Z-scores'!$C$2:$UD$20,6,FALSE)&lt;-3),"",'Total-corrected counts'!H161),"")</f>
        <v>29.010171010630312</v>
      </c>
      <c r="I161">
        <f>IFERROR(IF(OR(HLOOKUP($A161,'Z-scores'!$C$2:$UD$20,7,FALSE)&gt;3,HLOOKUP($A161,'Z-scores'!$C$2:$UD$20,7,FALSE)&lt;-3),"",'Total-corrected counts'!I161),"")</f>
        <v>26.591634625152768</v>
      </c>
      <c r="J161">
        <f>IFERROR(IF(OR(HLOOKUP($A161,'Z-scores'!$C$2:$UD$20,8,FALSE)&gt;3,HLOOKUP($A161,'Z-scores'!$C$2:$UD$20,8,FALSE)&lt;-3),"",'Total-corrected counts'!J161),"")</f>
        <v>23.144997938941387</v>
      </c>
      <c r="K161">
        <f>IFERROR(IF(OR(HLOOKUP($A161,'Z-scores'!$C$2:$UD$20,9,FALSE)&gt;3,HLOOKUP($A161,'Z-scores'!$C$2:$UD$20,9,FALSE)&lt;-3),"",'Total-corrected counts'!K161),"")</f>
        <v>12.598249623724845</v>
      </c>
      <c r="L161">
        <f>IFERROR(IF(OR(HLOOKUP($A161,'Z-scores'!$C$2:$UD$20,10,FALSE)&gt;3,HLOOKUP($A161,'Z-scores'!$C$2:$UD$20,10,FALSE)&lt;-3),"",'Total-corrected counts'!L161),"")</f>
        <v>13.82918487185955</v>
      </c>
      <c r="M161">
        <f>IFERROR(IF(OR(HLOOKUP($A161,'Z-scores'!$C$2:$UD$20,11,FALSE)&gt;3,HLOOKUP($A161,'Z-scores'!$C$2:$UD$20,11,FALSE)&lt;-3),"",'Total-corrected counts'!M161),"")</f>
        <v>21.586817711419496</v>
      </c>
      <c r="N161">
        <f>IFERROR(IF(OR(HLOOKUP($A161,'Z-scores'!$C$2:$UD$20,12,FALSE)&gt;3,HLOOKUP($A161,'Z-scores'!$C$2:$UD$20,12,FALSE)&lt;-3),"",'Total-corrected counts'!N161),"")</f>
        <v>8.815925850915546</v>
      </c>
      <c r="O161">
        <f>IFERROR(IF(OR(HLOOKUP($A161,'Z-scores'!$C$2:$UD$20,13,FALSE)&gt;3,HLOOKUP($A161,'Z-scores'!$C$2:$UD$20,13,FALSE)&lt;-3),"",'Total-corrected counts'!O161),"")</f>
        <v>20.542042028398768</v>
      </c>
      <c r="P161">
        <f>IFERROR(IF(OR(HLOOKUP($A161,'Z-scores'!$C$2:$UD$20,14,FALSE)&gt;3,HLOOKUP($A161,'Z-scores'!$C$2:$UD$20,14,FALSE)&lt;-3),"",'Total-corrected counts'!P161),"")</f>
        <v>16.291649589353842</v>
      </c>
      <c r="Q161">
        <f>IFERROR(IF(OR(HLOOKUP($A161,'Z-scores'!$C$2:$UD$20,15,FALSE)&gt;3,HLOOKUP($A161,'Z-scores'!$C$2:$UD$20,15,FALSE)&lt;-3),"",'Total-corrected counts'!Q161),"")</f>
        <v>21.657136616455134</v>
      </c>
      <c r="R161">
        <f>IFERROR(IF(OR(HLOOKUP($A161,'Z-scores'!$C$2:$UD$20,16,FALSE)&gt;3,HLOOKUP($A161,'Z-scores'!$C$2:$UD$20,16,FALSE)&lt;-3),"",'Total-corrected counts'!R161),"")</f>
        <v>17.173848148081365</v>
      </c>
      <c r="S161">
        <f>IFERROR(IF(OR(HLOOKUP($A161,'Z-scores'!$C$2:$UD$20,17,FALSE)&gt;3,HLOOKUP($A161,'Z-scores'!$C$2:$UD$20,17,FALSE)&lt;-3),"",'Total-corrected counts'!S161),"")</f>
        <v>14.466885759915924</v>
      </c>
      <c r="T161">
        <f>IFERROR(IF(OR(HLOOKUP($A161,'Z-scores'!$C$2:$UD$20,18,FALSE)&gt;3,HLOOKUP($A161,'Z-scores'!$C$2:$UD$20,18,FALSE)&lt;-3),"",'Total-corrected counts'!T161),"")</f>
        <v>9.5875794454667762</v>
      </c>
      <c r="U161">
        <f>IFERROR(IF(OR(HLOOKUP($A161,'Z-scores'!$C$2:$UD$20,19,FALSE)&gt;3,HLOOKUP($A161,'Z-scores'!$C$2:$UD$20,19,FALSE)&lt;-3),"",'Total-corrected counts'!U161),"")</f>
        <v>9.7768211661886024</v>
      </c>
      <c r="V161">
        <f t="shared" si="8"/>
        <v>1</v>
      </c>
      <c r="W161" s="10">
        <f>SUMIFS(Tabel132[Cluster],Tabel132[ID],A161)</f>
        <v>31</v>
      </c>
      <c r="X161">
        <f t="shared" si="9"/>
        <v>0.65743645276501006</v>
      </c>
      <c r="Y161">
        <f t="shared" si="10"/>
        <v>16.398668832654476</v>
      </c>
      <c r="Z161">
        <f t="shared" si="11"/>
        <v>14.788986075596993</v>
      </c>
    </row>
    <row r="162" spans="1:26" x14ac:dyDescent="0.25">
      <c r="A162">
        <v>164</v>
      </c>
      <c r="B162" t="s">
        <v>98</v>
      </c>
      <c r="C162">
        <v>116900</v>
      </c>
      <c r="D162">
        <v>73</v>
      </c>
      <c r="E162" t="str">
        <f>IFERROR(IF(OR(HLOOKUP($A162,'Z-scores'!$C$2:$UD$20,3,FALSE)&gt;3,HLOOKUP(A162,'Z-scores'!$C$2:$UD$20,3,FALSE)&lt;-3),"",'Total-corrected counts'!E162),"")</f>
        <v/>
      </c>
      <c r="F162" t="str">
        <f>IFERROR(IF(OR(HLOOKUP($A162,'Z-scores'!$C$2:$UD$20,4,FALSE)&gt;3,HLOOKUP($A162,'Z-scores'!$C$2:$UD$20,4,FALSE)&lt;-3),"",'Total-corrected counts'!F162),"")</f>
        <v/>
      </c>
      <c r="G162" t="str">
        <f>IFERROR(IF(OR(HLOOKUP($A162,'Z-scores'!$C$2:$UD$20,5,FALSE)&gt;3,HLOOKUP($A162,'Z-scores'!$C$2:$UD$20,5,FALSE)&lt;-3),"",'Total-corrected counts'!G162),"")</f>
        <v/>
      </c>
      <c r="H162" t="str">
        <f>IFERROR(IF(OR(HLOOKUP($A162,'Z-scores'!$C$2:$UD$20,6,FALSE)&gt;3,HLOOKUP($A162,'Z-scores'!$C$2:$UD$20,6,FALSE)&lt;-3),"",'Total-corrected counts'!H162),"")</f>
        <v/>
      </c>
      <c r="I162" t="str">
        <f>IFERROR(IF(OR(HLOOKUP($A162,'Z-scores'!$C$2:$UD$20,7,FALSE)&gt;3,HLOOKUP($A162,'Z-scores'!$C$2:$UD$20,7,FALSE)&lt;-3),"",'Total-corrected counts'!I162),"")</f>
        <v/>
      </c>
      <c r="J162" t="str">
        <f>IFERROR(IF(OR(HLOOKUP($A162,'Z-scores'!$C$2:$UD$20,8,FALSE)&gt;3,HLOOKUP($A162,'Z-scores'!$C$2:$UD$20,8,FALSE)&lt;-3),"",'Total-corrected counts'!J162),"")</f>
        <v/>
      </c>
      <c r="K162" t="str">
        <f>IFERROR(IF(OR(HLOOKUP($A162,'Z-scores'!$C$2:$UD$20,9,FALSE)&gt;3,HLOOKUP($A162,'Z-scores'!$C$2:$UD$20,9,FALSE)&lt;-3),"",'Total-corrected counts'!K162),"")</f>
        <v/>
      </c>
      <c r="L162" t="str">
        <f>IFERROR(IF(OR(HLOOKUP($A162,'Z-scores'!$C$2:$UD$20,10,FALSE)&gt;3,HLOOKUP($A162,'Z-scores'!$C$2:$UD$20,10,FALSE)&lt;-3),"",'Total-corrected counts'!L162),"")</f>
        <v/>
      </c>
      <c r="M162" t="str">
        <f>IFERROR(IF(OR(HLOOKUP($A162,'Z-scores'!$C$2:$UD$20,11,FALSE)&gt;3,HLOOKUP($A162,'Z-scores'!$C$2:$UD$20,11,FALSE)&lt;-3),"",'Total-corrected counts'!M162),"")</f>
        <v/>
      </c>
      <c r="N162" t="str">
        <f>IFERROR(IF(OR(HLOOKUP($A162,'Z-scores'!$C$2:$UD$20,12,FALSE)&gt;3,HLOOKUP($A162,'Z-scores'!$C$2:$UD$20,12,FALSE)&lt;-3),"",'Total-corrected counts'!N162),"")</f>
        <v/>
      </c>
      <c r="O162" t="str">
        <f>IFERROR(IF(OR(HLOOKUP($A162,'Z-scores'!$C$2:$UD$20,13,FALSE)&gt;3,HLOOKUP($A162,'Z-scores'!$C$2:$UD$20,13,FALSE)&lt;-3),"",'Total-corrected counts'!O162),"")</f>
        <v/>
      </c>
      <c r="P162" t="str">
        <f>IFERROR(IF(OR(HLOOKUP($A162,'Z-scores'!$C$2:$UD$20,14,FALSE)&gt;3,HLOOKUP($A162,'Z-scores'!$C$2:$UD$20,14,FALSE)&lt;-3),"",'Total-corrected counts'!P162),"")</f>
        <v/>
      </c>
      <c r="Q162" t="str">
        <f>IFERROR(IF(OR(HLOOKUP($A162,'Z-scores'!$C$2:$UD$20,15,FALSE)&gt;3,HLOOKUP($A162,'Z-scores'!$C$2:$UD$20,15,FALSE)&lt;-3),"",'Total-corrected counts'!Q162),"")</f>
        <v/>
      </c>
      <c r="R162" t="str">
        <f>IFERROR(IF(OR(HLOOKUP($A162,'Z-scores'!$C$2:$UD$20,16,FALSE)&gt;3,HLOOKUP($A162,'Z-scores'!$C$2:$UD$20,16,FALSE)&lt;-3),"",'Total-corrected counts'!R162),"")</f>
        <v/>
      </c>
      <c r="S162" t="str">
        <f>IFERROR(IF(OR(HLOOKUP($A162,'Z-scores'!$C$2:$UD$20,17,FALSE)&gt;3,HLOOKUP($A162,'Z-scores'!$C$2:$UD$20,17,FALSE)&lt;-3),"",'Total-corrected counts'!S162),"")</f>
        <v/>
      </c>
      <c r="T162" t="str">
        <f>IFERROR(IF(OR(HLOOKUP($A162,'Z-scores'!$C$2:$UD$20,18,FALSE)&gt;3,HLOOKUP($A162,'Z-scores'!$C$2:$UD$20,18,FALSE)&lt;-3),"",'Total-corrected counts'!T162),"")</f>
        <v/>
      </c>
      <c r="U162" t="str">
        <f>IFERROR(IF(OR(HLOOKUP($A162,'Z-scores'!$C$2:$UD$20,19,FALSE)&gt;3,HLOOKUP($A162,'Z-scores'!$C$2:$UD$20,19,FALSE)&lt;-3),"",'Total-corrected counts'!U162),"")</f>
        <v/>
      </c>
      <c r="V162">
        <f t="shared" si="8"/>
        <v>1</v>
      </c>
      <c r="W162" s="10">
        <f>SUMIFS(Tabel132[Cluster],Tabel132[ID],A162)</f>
        <v>0</v>
      </c>
      <c r="X162" t="str">
        <f t="shared" si="9"/>
        <v/>
      </c>
      <c r="Y162" t="str">
        <f t="shared" si="10"/>
        <v/>
      </c>
      <c r="Z162" t="str">
        <f t="shared" si="11"/>
        <v/>
      </c>
    </row>
    <row r="163" spans="1:26" x14ac:dyDescent="0.25">
      <c r="A163">
        <v>165</v>
      </c>
      <c r="B163" t="s">
        <v>667</v>
      </c>
      <c r="C163">
        <v>84000</v>
      </c>
      <c r="D163">
        <v>348</v>
      </c>
      <c r="E163" t="str">
        <f>IFERROR(IF(OR(HLOOKUP($A163,'Z-scores'!$C$2:$UD$20,3,FALSE)&gt;3,HLOOKUP(A163,'Z-scores'!$C$2:$UD$20,3,FALSE)&lt;-3),"",'Total-corrected counts'!E163),"")</f>
        <v/>
      </c>
      <c r="F163" t="str">
        <f>IFERROR(IF(OR(HLOOKUP($A163,'Z-scores'!$C$2:$UD$20,4,FALSE)&gt;3,HLOOKUP($A163,'Z-scores'!$C$2:$UD$20,4,FALSE)&lt;-3),"",'Total-corrected counts'!F163),"")</f>
        <v/>
      </c>
      <c r="G163" t="str">
        <f>IFERROR(IF(OR(HLOOKUP($A163,'Z-scores'!$C$2:$UD$20,5,FALSE)&gt;3,HLOOKUP($A163,'Z-scores'!$C$2:$UD$20,5,FALSE)&lt;-3),"",'Total-corrected counts'!G163),"")</f>
        <v/>
      </c>
      <c r="H163" t="str">
        <f>IFERROR(IF(OR(HLOOKUP($A163,'Z-scores'!$C$2:$UD$20,6,FALSE)&gt;3,HLOOKUP($A163,'Z-scores'!$C$2:$UD$20,6,FALSE)&lt;-3),"",'Total-corrected counts'!H163),"")</f>
        <v/>
      </c>
      <c r="I163" t="str">
        <f>IFERROR(IF(OR(HLOOKUP($A163,'Z-scores'!$C$2:$UD$20,7,FALSE)&gt;3,HLOOKUP($A163,'Z-scores'!$C$2:$UD$20,7,FALSE)&lt;-3),"",'Total-corrected counts'!I163),"")</f>
        <v/>
      </c>
      <c r="J163" t="str">
        <f>IFERROR(IF(OR(HLOOKUP($A163,'Z-scores'!$C$2:$UD$20,8,FALSE)&gt;3,HLOOKUP($A163,'Z-scores'!$C$2:$UD$20,8,FALSE)&lt;-3),"",'Total-corrected counts'!J163),"")</f>
        <v/>
      </c>
      <c r="K163" t="str">
        <f>IFERROR(IF(OR(HLOOKUP($A163,'Z-scores'!$C$2:$UD$20,9,FALSE)&gt;3,HLOOKUP($A163,'Z-scores'!$C$2:$UD$20,9,FALSE)&lt;-3),"",'Total-corrected counts'!K163),"")</f>
        <v/>
      </c>
      <c r="L163" t="str">
        <f>IFERROR(IF(OR(HLOOKUP($A163,'Z-scores'!$C$2:$UD$20,10,FALSE)&gt;3,HLOOKUP($A163,'Z-scores'!$C$2:$UD$20,10,FALSE)&lt;-3),"",'Total-corrected counts'!L163),"")</f>
        <v/>
      </c>
      <c r="M163" t="str">
        <f>IFERROR(IF(OR(HLOOKUP($A163,'Z-scores'!$C$2:$UD$20,11,FALSE)&gt;3,HLOOKUP($A163,'Z-scores'!$C$2:$UD$20,11,FALSE)&lt;-3),"",'Total-corrected counts'!M163),"")</f>
        <v/>
      </c>
      <c r="N163" t="str">
        <f>IFERROR(IF(OR(HLOOKUP($A163,'Z-scores'!$C$2:$UD$20,12,FALSE)&gt;3,HLOOKUP($A163,'Z-scores'!$C$2:$UD$20,12,FALSE)&lt;-3),"",'Total-corrected counts'!N163),"")</f>
        <v/>
      </c>
      <c r="O163" t="str">
        <f>IFERROR(IF(OR(HLOOKUP($A163,'Z-scores'!$C$2:$UD$20,13,FALSE)&gt;3,HLOOKUP($A163,'Z-scores'!$C$2:$UD$20,13,FALSE)&lt;-3),"",'Total-corrected counts'!O163),"")</f>
        <v/>
      </c>
      <c r="P163" t="str">
        <f>IFERROR(IF(OR(HLOOKUP($A163,'Z-scores'!$C$2:$UD$20,14,FALSE)&gt;3,HLOOKUP($A163,'Z-scores'!$C$2:$UD$20,14,FALSE)&lt;-3),"",'Total-corrected counts'!P163),"")</f>
        <v/>
      </c>
      <c r="Q163" t="str">
        <f>IFERROR(IF(OR(HLOOKUP($A163,'Z-scores'!$C$2:$UD$20,15,FALSE)&gt;3,HLOOKUP($A163,'Z-scores'!$C$2:$UD$20,15,FALSE)&lt;-3),"",'Total-corrected counts'!Q163),"")</f>
        <v/>
      </c>
      <c r="R163" t="str">
        <f>IFERROR(IF(OR(HLOOKUP($A163,'Z-scores'!$C$2:$UD$20,16,FALSE)&gt;3,HLOOKUP($A163,'Z-scores'!$C$2:$UD$20,16,FALSE)&lt;-3),"",'Total-corrected counts'!R163),"")</f>
        <v/>
      </c>
      <c r="S163" t="str">
        <f>IFERROR(IF(OR(HLOOKUP($A163,'Z-scores'!$C$2:$UD$20,17,FALSE)&gt;3,HLOOKUP($A163,'Z-scores'!$C$2:$UD$20,17,FALSE)&lt;-3),"",'Total-corrected counts'!S163),"")</f>
        <v/>
      </c>
      <c r="T163" t="str">
        <f>IFERROR(IF(OR(HLOOKUP($A163,'Z-scores'!$C$2:$UD$20,18,FALSE)&gt;3,HLOOKUP($A163,'Z-scores'!$C$2:$UD$20,18,FALSE)&lt;-3),"",'Total-corrected counts'!T163),"")</f>
        <v/>
      </c>
      <c r="U163" t="str">
        <f>IFERROR(IF(OR(HLOOKUP($A163,'Z-scores'!$C$2:$UD$20,19,FALSE)&gt;3,HLOOKUP($A163,'Z-scores'!$C$2:$UD$20,19,FALSE)&lt;-3),"",'Total-corrected counts'!U163),"")</f>
        <v/>
      </c>
      <c r="V163">
        <f t="shared" si="8"/>
        <v>1</v>
      </c>
      <c r="W163" s="10">
        <f>SUMIFS(Tabel132[Cluster],Tabel132[ID],A163)</f>
        <v>92</v>
      </c>
      <c r="X163" t="str">
        <f t="shared" si="9"/>
        <v/>
      </c>
      <c r="Y163" t="str">
        <f t="shared" si="10"/>
        <v/>
      </c>
      <c r="Z163" t="str">
        <f t="shared" si="11"/>
        <v/>
      </c>
    </row>
    <row r="164" spans="1:26" x14ac:dyDescent="0.25">
      <c r="A164">
        <v>166</v>
      </c>
      <c r="B164" t="s">
        <v>668</v>
      </c>
      <c r="C164">
        <v>113500</v>
      </c>
      <c r="D164">
        <v>824</v>
      </c>
      <c r="E164" t="str">
        <f>IFERROR(IF(OR(HLOOKUP($A164,'Z-scores'!$C$2:$UD$20,3,FALSE)&gt;3,HLOOKUP(A164,'Z-scores'!$C$2:$UD$20,3,FALSE)&lt;-3),"",'Total-corrected counts'!E164),"")</f>
        <v/>
      </c>
      <c r="F164" t="str">
        <f>IFERROR(IF(OR(HLOOKUP($A164,'Z-scores'!$C$2:$UD$20,4,FALSE)&gt;3,HLOOKUP($A164,'Z-scores'!$C$2:$UD$20,4,FALSE)&lt;-3),"",'Total-corrected counts'!F164),"")</f>
        <v/>
      </c>
      <c r="G164" t="str">
        <f>IFERROR(IF(OR(HLOOKUP($A164,'Z-scores'!$C$2:$UD$20,5,FALSE)&gt;3,HLOOKUP($A164,'Z-scores'!$C$2:$UD$20,5,FALSE)&lt;-3),"",'Total-corrected counts'!G164),"")</f>
        <v/>
      </c>
      <c r="H164" t="str">
        <f>IFERROR(IF(OR(HLOOKUP($A164,'Z-scores'!$C$2:$UD$20,6,FALSE)&gt;3,HLOOKUP($A164,'Z-scores'!$C$2:$UD$20,6,FALSE)&lt;-3),"",'Total-corrected counts'!H164),"")</f>
        <v/>
      </c>
      <c r="I164" t="str">
        <f>IFERROR(IF(OR(HLOOKUP($A164,'Z-scores'!$C$2:$UD$20,7,FALSE)&gt;3,HLOOKUP($A164,'Z-scores'!$C$2:$UD$20,7,FALSE)&lt;-3),"",'Total-corrected counts'!I164),"")</f>
        <v/>
      </c>
      <c r="J164" t="str">
        <f>IFERROR(IF(OR(HLOOKUP($A164,'Z-scores'!$C$2:$UD$20,8,FALSE)&gt;3,HLOOKUP($A164,'Z-scores'!$C$2:$UD$20,8,FALSE)&lt;-3),"",'Total-corrected counts'!J164),"")</f>
        <v/>
      </c>
      <c r="K164" t="str">
        <f>IFERROR(IF(OR(HLOOKUP($A164,'Z-scores'!$C$2:$UD$20,9,FALSE)&gt;3,HLOOKUP($A164,'Z-scores'!$C$2:$UD$20,9,FALSE)&lt;-3),"",'Total-corrected counts'!K164),"")</f>
        <v/>
      </c>
      <c r="L164" t="str">
        <f>IFERROR(IF(OR(HLOOKUP($A164,'Z-scores'!$C$2:$UD$20,10,FALSE)&gt;3,HLOOKUP($A164,'Z-scores'!$C$2:$UD$20,10,FALSE)&lt;-3),"",'Total-corrected counts'!L164),"")</f>
        <v/>
      </c>
      <c r="M164" t="str">
        <f>IFERROR(IF(OR(HLOOKUP($A164,'Z-scores'!$C$2:$UD$20,11,FALSE)&gt;3,HLOOKUP($A164,'Z-scores'!$C$2:$UD$20,11,FALSE)&lt;-3),"",'Total-corrected counts'!M164),"")</f>
        <v/>
      </c>
      <c r="N164" t="str">
        <f>IFERROR(IF(OR(HLOOKUP($A164,'Z-scores'!$C$2:$UD$20,12,FALSE)&gt;3,HLOOKUP($A164,'Z-scores'!$C$2:$UD$20,12,FALSE)&lt;-3),"",'Total-corrected counts'!N164),"")</f>
        <v/>
      </c>
      <c r="O164" t="str">
        <f>IFERROR(IF(OR(HLOOKUP($A164,'Z-scores'!$C$2:$UD$20,13,FALSE)&gt;3,HLOOKUP($A164,'Z-scores'!$C$2:$UD$20,13,FALSE)&lt;-3),"",'Total-corrected counts'!O164),"")</f>
        <v/>
      </c>
      <c r="P164" t="str">
        <f>IFERROR(IF(OR(HLOOKUP($A164,'Z-scores'!$C$2:$UD$20,14,FALSE)&gt;3,HLOOKUP($A164,'Z-scores'!$C$2:$UD$20,14,FALSE)&lt;-3),"",'Total-corrected counts'!P164),"")</f>
        <v/>
      </c>
      <c r="Q164" t="str">
        <f>IFERROR(IF(OR(HLOOKUP($A164,'Z-scores'!$C$2:$UD$20,15,FALSE)&gt;3,HLOOKUP($A164,'Z-scores'!$C$2:$UD$20,15,FALSE)&lt;-3),"",'Total-corrected counts'!Q164),"")</f>
        <v/>
      </c>
      <c r="R164" t="str">
        <f>IFERROR(IF(OR(HLOOKUP($A164,'Z-scores'!$C$2:$UD$20,16,FALSE)&gt;3,HLOOKUP($A164,'Z-scores'!$C$2:$UD$20,16,FALSE)&lt;-3),"",'Total-corrected counts'!R164),"")</f>
        <v/>
      </c>
      <c r="S164" t="str">
        <f>IFERROR(IF(OR(HLOOKUP($A164,'Z-scores'!$C$2:$UD$20,17,FALSE)&gt;3,HLOOKUP($A164,'Z-scores'!$C$2:$UD$20,17,FALSE)&lt;-3),"",'Total-corrected counts'!S164),"")</f>
        <v/>
      </c>
      <c r="T164" t="str">
        <f>IFERROR(IF(OR(HLOOKUP($A164,'Z-scores'!$C$2:$UD$20,18,FALSE)&gt;3,HLOOKUP($A164,'Z-scores'!$C$2:$UD$20,18,FALSE)&lt;-3),"",'Total-corrected counts'!T164),"")</f>
        <v/>
      </c>
      <c r="U164" t="str">
        <f>IFERROR(IF(OR(HLOOKUP($A164,'Z-scores'!$C$2:$UD$20,19,FALSE)&gt;3,HLOOKUP($A164,'Z-scores'!$C$2:$UD$20,19,FALSE)&lt;-3),"",'Total-corrected counts'!U164),"")</f>
        <v/>
      </c>
      <c r="V164">
        <f t="shared" si="8"/>
        <v>1</v>
      </c>
      <c r="W164" s="10">
        <f>SUMIFS(Tabel132[Cluster],Tabel132[ID],A164)</f>
        <v>0</v>
      </c>
      <c r="X164" t="str">
        <f t="shared" si="9"/>
        <v/>
      </c>
      <c r="Y164" t="str">
        <f t="shared" si="10"/>
        <v/>
      </c>
      <c r="Z164" t="str">
        <f t="shared" si="11"/>
        <v/>
      </c>
    </row>
    <row r="165" spans="1:26" x14ac:dyDescent="0.25">
      <c r="A165">
        <v>167</v>
      </c>
      <c r="B165" t="s">
        <v>669</v>
      </c>
      <c r="C165">
        <v>31100</v>
      </c>
      <c r="D165">
        <v>159</v>
      </c>
      <c r="E165" t="str">
        <f>IFERROR(IF(OR(HLOOKUP($A165,'Z-scores'!$C$2:$UD$20,3,FALSE)&gt;3,HLOOKUP(A165,'Z-scores'!$C$2:$UD$20,3,FALSE)&lt;-3),"",'Total-corrected counts'!E165),"")</f>
        <v/>
      </c>
      <c r="F165" t="str">
        <f>IFERROR(IF(OR(HLOOKUP($A165,'Z-scores'!$C$2:$UD$20,4,FALSE)&gt;3,HLOOKUP($A165,'Z-scores'!$C$2:$UD$20,4,FALSE)&lt;-3),"",'Total-corrected counts'!F165),"")</f>
        <v/>
      </c>
      <c r="G165" t="str">
        <f>IFERROR(IF(OR(HLOOKUP($A165,'Z-scores'!$C$2:$UD$20,5,FALSE)&gt;3,HLOOKUP($A165,'Z-scores'!$C$2:$UD$20,5,FALSE)&lt;-3),"",'Total-corrected counts'!G165),"")</f>
        <v/>
      </c>
      <c r="H165" t="str">
        <f>IFERROR(IF(OR(HLOOKUP($A165,'Z-scores'!$C$2:$UD$20,6,FALSE)&gt;3,HLOOKUP($A165,'Z-scores'!$C$2:$UD$20,6,FALSE)&lt;-3),"",'Total-corrected counts'!H165),"")</f>
        <v/>
      </c>
      <c r="I165" t="str">
        <f>IFERROR(IF(OR(HLOOKUP($A165,'Z-scores'!$C$2:$UD$20,7,FALSE)&gt;3,HLOOKUP($A165,'Z-scores'!$C$2:$UD$20,7,FALSE)&lt;-3),"",'Total-corrected counts'!I165),"")</f>
        <v/>
      </c>
      <c r="J165" t="str">
        <f>IFERROR(IF(OR(HLOOKUP($A165,'Z-scores'!$C$2:$UD$20,8,FALSE)&gt;3,HLOOKUP($A165,'Z-scores'!$C$2:$UD$20,8,FALSE)&lt;-3),"",'Total-corrected counts'!J165),"")</f>
        <v/>
      </c>
      <c r="K165" t="str">
        <f>IFERROR(IF(OR(HLOOKUP($A165,'Z-scores'!$C$2:$UD$20,9,FALSE)&gt;3,HLOOKUP($A165,'Z-scores'!$C$2:$UD$20,9,FALSE)&lt;-3),"",'Total-corrected counts'!K165),"")</f>
        <v/>
      </c>
      <c r="L165" t="str">
        <f>IFERROR(IF(OR(HLOOKUP($A165,'Z-scores'!$C$2:$UD$20,10,FALSE)&gt;3,HLOOKUP($A165,'Z-scores'!$C$2:$UD$20,10,FALSE)&lt;-3),"",'Total-corrected counts'!L165),"")</f>
        <v/>
      </c>
      <c r="M165" t="str">
        <f>IFERROR(IF(OR(HLOOKUP($A165,'Z-scores'!$C$2:$UD$20,11,FALSE)&gt;3,HLOOKUP($A165,'Z-scores'!$C$2:$UD$20,11,FALSE)&lt;-3),"",'Total-corrected counts'!M165),"")</f>
        <v/>
      </c>
      <c r="N165" t="str">
        <f>IFERROR(IF(OR(HLOOKUP($A165,'Z-scores'!$C$2:$UD$20,12,FALSE)&gt;3,HLOOKUP($A165,'Z-scores'!$C$2:$UD$20,12,FALSE)&lt;-3),"",'Total-corrected counts'!N165),"")</f>
        <v/>
      </c>
      <c r="O165" t="str">
        <f>IFERROR(IF(OR(HLOOKUP($A165,'Z-scores'!$C$2:$UD$20,13,FALSE)&gt;3,HLOOKUP($A165,'Z-scores'!$C$2:$UD$20,13,FALSE)&lt;-3),"",'Total-corrected counts'!O165),"")</f>
        <v/>
      </c>
      <c r="P165" t="str">
        <f>IFERROR(IF(OR(HLOOKUP($A165,'Z-scores'!$C$2:$UD$20,14,FALSE)&gt;3,HLOOKUP($A165,'Z-scores'!$C$2:$UD$20,14,FALSE)&lt;-3),"",'Total-corrected counts'!P165),"")</f>
        <v/>
      </c>
      <c r="Q165" t="str">
        <f>IFERROR(IF(OR(HLOOKUP($A165,'Z-scores'!$C$2:$UD$20,15,FALSE)&gt;3,HLOOKUP($A165,'Z-scores'!$C$2:$UD$20,15,FALSE)&lt;-3),"",'Total-corrected counts'!Q165),"")</f>
        <v/>
      </c>
      <c r="R165" t="str">
        <f>IFERROR(IF(OR(HLOOKUP($A165,'Z-scores'!$C$2:$UD$20,16,FALSE)&gt;3,HLOOKUP($A165,'Z-scores'!$C$2:$UD$20,16,FALSE)&lt;-3),"",'Total-corrected counts'!R165),"")</f>
        <v/>
      </c>
      <c r="S165" t="str">
        <f>IFERROR(IF(OR(HLOOKUP($A165,'Z-scores'!$C$2:$UD$20,17,FALSE)&gt;3,HLOOKUP($A165,'Z-scores'!$C$2:$UD$20,17,FALSE)&lt;-3),"",'Total-corrected counts'!S165),"")</f>
        <v/>
      </c>
      <c r="T165" t="str">
        <f>IFERROR(IF(OR(HLOOKUP($A165,'Z-scores'!$C$2:$UD$20,18,FALSE)&gt;3,HLOOKUP($A165,'Z-scores'!$C$2:$UD$20,18,FALSE)&lt;-3),"",'Total-corrected counts'!T165),"")</f>
        <v/>
      </c>
      <c r="U165" t="str">
        <f>IFERROR(IF(OR(HLOOKUP($A165,'Z-scores'!$C$2:$UD$20,19,FALSE)&gt;3,HLOOKUP($A165,'Z-scores'!$C$2:$UD$20,19,FALSE)&lt;-3),"",'Total-corrected counts'!U165),"")</f>
        <v/>
      </c>
      <c r="V165">
        <f t="shared" si="8"/>
        <v>1</v>
      </c>
      <c r="W165" s="10">
        <f>SUMIFS(Tabel132[Cluster],Tabel132[ID],A165)</f>
        <v>41</v>
      </c>
      <c r="X165" t="str">
        <f t="shared" si="9"/>
        <v/>
      </c>
      <c r="Y165" t="str">
        <f t="shared" si="10"/>
        <v/>
      </c>
      <c r="Z165" t="str">
        <f t="shared" si="11"/>
        <v/>
      </c>
    </row>
    <row r="166" spans="1:26" x14ac:dyDescent="0.25">
      <c r="A166">
        <v>168</v>
      </c>
      <c r="B166" t="s">
        <v>670</v>
      </c>
      <c r="C166">
        <v>31700</v>
      </c>
      <c r="D166">
        <v>159</v>
      </c>
      <c r="E166" t="str">
        <f>IFERROR(IF(OR(HLOOKUP($A166,'Z-scores'!$C$2:$UD$20,3,FALSE)&gt;3,HLOOKUP(A166,'Z-scores'!$C$2:$UD$20,3,FALSE)&lt;-3),"",'Total-corrected counts'!E166),"")</f>
        <v/>
      </c>
      <c r="F166" t="str">
        <f>IFERROR(IF(OR(HLOOKUP($A166,'Z-scores'!$C$2:$UD$20,4,FALSE)&gt;3,HLOOKUP($A166,'Z-scores'!$C$2:$UD$20,4,FALSE)&lt;-3),"",'Total-corrected counts'!F166),"")</f>
        <v/>
      </c>
      <c r="G166" t="str">
        <f>IFERROR(IF(OR(HLOOKUP($A166,'Z-scores'!$C$2:$UD$20,5,FALSE)&gt;3,HLOOKUP($A166,'Z-scores'!$C$2:$UD$20,5,FALSE)&lt;-3),"",'Total-corrected counts'!G166),"")</f>
        <v/>
      </c>
      <c r="H166" t="str">
        <f>IFERROR(IF(OR(HLOOKUP($A166,'Z-scores'!$C$2:$UD$20,6,FALSE)&gt;3,HLOOKUP($A166,'Z-scores'!$C$2:$UD$20,6,FALSE)&lt;-3),"",'Total-corrected counts'!H166),"")</f>
        <v/>
      </c>
      <c r="I166" t="str">
        <f>IFERROR(IF(OR(HLOOKUP($A166,'Z-scores'!$C$2:$UD$20,7,FALSE)&gt;3,HLOOKUP($A166,'Z-scores'!$C$2:$UD$20,7,FALSE)&lt;-3),"",'Total-corrected counts'!I166),"")</f>
        <v/>
      </c>
      <c r="J166" t="str">
        <f>IFERROR(IF(OR(HLOOKUP($A166,'Z-scores'!$C$2:$UD$20,8,FALSE)&gt;3,HLOOKUP($A166,'Z-scores'!$C$2:$UD$20,8,FALSE)&lt;-3),"",'Total-corrected counts'!J166),"")</f>
        <v/>
      </c>
      <c r="K166" t="str">
        <f>IFERROR(IF(OR(HLOOKUP($A166,'Z-scores'!$C$2:$UD$20,9,FALSE)&gt;3,HLOOKUP($A166,'Z-scores'!$C$2:$UD$20,9,FALSE)&lt;-3),"",'Total-corrected counts'!K166),"")</f>
        <v/>
      </c>
      <c r="L166" t="str">
        <f>IFERROR(IF(OR(HLOOKUP($A166,'Z-scores'!$C$2:$UD$20,10,FALSE)&gt;3,HLOOKUP($A166,'Z-scores'!$C$2:$UD$20,10,FALSE)&lt;-3),"",'Total-corrected counts'!L166),"")</f>
        <v/>
      </c>
      <c r="M166" t="str">
        <f>IFERROR(IF(OR(HLOOKUP($A166,'Z-scores'!$C$2:$UD$20,11,FALSE)&gt;3,HLOOKUP($A166,'Z-scores'!$C$2:$UD$20,11,FALSE)&lt;-3),"",'Total-corrected counts'!M166),"")</f>
        <v/>
      </c>
      <c r="N166" t="str">
        <f>IFERROR(IF(OR(HLOOKUP($A166,'Z-scores'!$C$2:$UD$20,12,FALSE)&gt;3,HLOOKUP($A166,'Z-scores'!$C$2:$UD$20,12,FALSE)&lt;-3),"",'Total-corrected counts'!N166),"")</f>
        <v/>
      </c>
      <c r="O166" t="str">
        <f>IFERROR(IF(OR(HLOOKUP($A166,'Z-scores'!$C$2:$UD$20,13,FALSE)&gt;3,HLOOKUP($A166,'Z-scores'!$C$2:$UD$20,13,FALSE)&lt;-3),"",'Total-corrected counts'!O166),"")</f>
        <v/>
      </c>
      <c r="P166" t="str">
        <f>IFERROR(IF(OR(HLOOKUP($A166,'Z-scores'!$C$2:$UD$20,14,FALSE)&gt;3,HLOOKUP($A166,'Z-scores'!$C$2:$UD$20,14,FALSE)&lt;-3),"",'Total-corrected counts'!P166),"")</f>
        <v/>
      </c>
      <c r="Q166" t="str">
        <f>IFERROR(IF(OR(HLOOKUP($A166,'Z-scores'!$C$2:$UD$20,15,FALSE)&gt;3,HLOOKUP($A166,'Z-scores'!$C$2:$UD$20,15,FALSE)&lt;-3),"",'Total-corrected counts'!Q166),"")</f>
        <v/>
      </c>
      <c r="R166" t="str">
        <f>IFERROR(IF(OR(HLOOKUP($A166,'Z-scores'!$C$2:$UD$20,16,FALSE)&gt;3,HLOOKUP($A166,'Z-scores'!$C$2:$UD$20,16,FALSE)&lt;-3),"",'Total-corrected counts'!R166),"")</f>
        <v/>
      </c>
      <c r="S166" t="str">
        <f>IFERROR(IF(OR(HLOOKUP($A166,'Z-scores'!$C$2:$UD$20,17,FALSE)&gt;3,HLOOKUP($A166,'Z-scores'!$C$2:$UD$20,17,FALSE)&lt;-3),"",'Total-corrected counts'!S166),"")</f>
        <v/>
      </c>
      <c r="T166" t="str">
        <f>IFERROR(IF(OR(HLOOKUP($A166,'Z-scores'!$C$2:$UD$20,18,FALSE)&gt;3,HLOOKUP($A166,'Z-scores'!$C$2:$UD$20,18,FALSE)&lt;-3),"",'Total-corrected counts'!T166),"")</f>
        <v/>
      </c>
      <c r="U166" t="str">
        <f>IFERROR(IF(OR(HLOOKUP($A166,'Z-scores'!$C$2:$UD$20,19,FALSE)&gt;3,HLOOKUP($A166,'Z-scores'!$C$2:$UD$20,19,FALSE)&lt;-3),"",'Total-corrected counts'!U166),"")</f>
        <v/>
      </c>
      <c r="V166">
        <f t="shared" si="8"/>
        <v>1</v>
      </c>
      <c r="W166" s="10">
        <f>SUMIFS(Tabel132[Cluster],Tabel132[ID],A166)</f>
        <v>41</v>
      </c>
      <c r="X166" t="str">
        <f t="shared" si="9"/>
        <v/>
      </c>
      <c r="Y166" t="str">
        <f t="shared" si="10"/>
        <v/>
      </c>
      <c r="Z166" t="str">
        <f t="shared" si="11"/>
        <v/>
      </c>
    </row>
    <row r="167" spans="1:26" x14ac:dyDescent="0.25">
      <c r="A167">
        <v>169</v>
      </c>
      <c r="B167" t="s">
        <v>99</v>
      </c>
      <c r="C167">
        <v>95400</v>
      </c>
      <c r="D167">
        <v>154</v>
      </c>
      <c r="E167">
        <f>IFERROR(IF(OR(HLOOKUP($A167,'Z-scores'!$C$2:$UD$20,3,FALSE)&gt;3,HLOOKUP(A167,'Z-scores'!$C$2:$UD$20,3,FALSE)&lt;-3),"",'Total-corrected counts'!E167),"")</f>
        <v>0</v>
      </c>
      <c r="F167">
        <f>IFERROR(IF(OR(HLOOKUP($A167,'Z-scores'!$C$2:$UD$20,4,FALSE)&gt;3,HLOOKUP($A167,'Z-scores'!$C$2:$UD$20,4,FALSE)&lt;-3),"",'Total-corrected counts'!F167),"")</f>
        <v>0</v>
      </c>
      <c r="G167">
        <f>IFERROR(IF(OR(HLOOKUP($A167,'Z-scores'!$C$2:$UD$20,5,FALSE)&gt;3,HLOOKUP($A167,'Z-scores'!$C$2:$UD$20,5,FALSE)&lt;-3),"",'Total-corrected counts'!G167),"")</f>
        <v>0.55400880773275429</v>
      </c>
      <c r="H167">
        <f>IFERROR(IF(OR(HLOOKUP($A167,'Z-scores'!$C$2:$UD$20,6,FALSE)&gt;3,HLOOKUP($A167,'Z-scores'!$C$2:$UD$20,6,FALSE)&lt;-3),"",'Total-corrected counts'!H167),"")</f>
        <v>0</v>
      </c>
      <c r="I167">
        <f>IFERROR(IF(OR(HLOOKUP($A167,'Z-scores'!$C$2:$UD$20,7,FALSE)&gt;3,HLOOKUP($A167,'Z-scores'!$C$2:$UD$20,7,FALSE)&lt;-3),"",'Total-corrected counts'!I167),"")</f>
        <v>0</v>
      </c>
      <c r="J167">
        <f>IFERROR(IF(OR(HLOOKUP($A167,'Z-scores'!$C$2:$UD$20,8,FALSE)&gt;3,HLOOKUP($A167,'Z-scores'!$C$2:$UD$20,8,FALSE)&lt;-3),"",'Total-corrected counts'!J167),"")</f>
        <v>0.26626116078032269</v>
      </c>
      <c r="K167">
        <f>IFERROR(IF(OR(HLOOKUP($A167,'Z-scores'!$C$2:$UD$20,9,FALSE)&gt;3,HLOOKUP($A167,'Z-scores'!$C$2:$UD$20,9,FALSE)&lt;-3),"",'Total-corrected counts'!K167),"")</f>
        <v>0</v>
      </c>
      <c r="L167">
        <f>IFERROR(IF(OR(HLOOKUP($A167,'Z-scores'!$C$2:$UD$20,10,FALSE)&gt;3,HLOOKUP($A167,'Z-scores'!$C$2:$UD$20,10,FALSE)&lt;-3),"",'Total-corrected counts'!L167),"")</f>
        <v>0</v>
      </c>
      <c r="M167">
        <f>IFERROR(IF(OR(HLOOKUP($A167,'Z-scores'!$C$2:$UD$20,11,FALSE)&gt;3,HLOOKUP($A167,'Z-scores'!$C$2:$UD$20,11,FALSE)&lt;-3),"",'Total-corrected counts'!M167),"")</f>
        <v>0</v>
      </c>
      <c r="N167">
        <f>IFERROR(IF(OR(HLOOKUP($A167,'Z-scores'!$C$2:$UD$20,12,FALSE)&gt;3,HLOOKUP($A167,'Z-scores'!$C$2:$UD$20,12,FALSE)&lt;-3),"",'Total-corrected counts'!N167),"")</f>
        <v>0.48570069656811221</v>
      </c>
      <c r="O167">
        <f>IFERROR(IF(OR(HLOOKUP($A167,'Z-scores'!$C$2:$UD$20,13,FALSE)&gt;3,HLOOKUP($A167,'Z-scores'!$C$2:$UD$20,13,FALSE)&lt;-3),"",'Total-corrected counts'!O167),"")</f>
        <v>0</v>
      </c>
      <c r="P167">
        <f>IFERROR(IF(OR(HLOOKUP($A167,'Z-scores'!$C$2:$UD$20,14,FALSE)&gt;3,HLOOKUP($A167,'Z-scores'!$C$2:$UD$20,14,FALSE)&lt;-3),"",'Total-corrected counts'!P167),"")</f>
        <v>0</v>
      </c>
      <c r="Q167">
        <f>IFERROR(IF(OR(HLOOKUP($A167,'Z-scores'!$C$2:$UD$20,15,FALSE)&gt;3,HLOOKUP($A167,'Z-scores'!$C$2:$UD$20,15,FALSE)&lt;-3),"",'Total-corrected counts'!Q167),"")</f>
        <v>0</v>
      </c>
      <c r="R167">
        <f>IFERROR(IF(OR(HLOOKUP($A167,'Z-scores'!$C$2:$UD$20,16,FALSE)&gt;3,HLOOKUP($A167,'Z-scores'!$C$2:$UD$20,16,FALSE)&lt;-3),"",'Total-corrected counts'!R167),"")</f>
        <v>0.39668944625759572</v>
      </c>
      <c r="S167">
        <f>IFERROR(IF(OR(HLOOKUP($A167,'Z-scores'!$C$2:$UD$20,17,FALSE)&gt;3,HLOOKUP($A167,'Z-scores'!$C$2:$UD$20,17,FALSE)&lt;-3),"",'Total-corrected counts'!S167),"")</f>
        <v>0</v>
      </c>
      <c r="T167">
        <f>IFERROR(IF(OR(HLOOKUP($A167,'Z-scores'!$C$2:$UD$20,18,FALSE)&gt;3,HLOOKUP($A167,'Z-scores'!$C$2:$UD$20,18,FALSE)&lt;-3),"",'Total-corrected counts'!T167),"")</f>
        <v>0</v>
      </c>
      <c r="U167">
        <f>IFERROR(IF(OR(HLOOKUP($A167,'Z-scores'!$C$2:$UD$20,19,FALSE)&gt;3,HLOOKUP($A167,'Z-scores'!$C$2:$UD$20,19,FALSE)&lt;-3),"",'Total-corrected counts'!U167),"")</f>
        <v>0.91128825783382439</v>
      </c>
      <c r="V167">
        <f t="shared" si="8"/>
        <v>1</v>
      </c>
      <c r="W167" s="10">
        <f>SUMIFS(Tabel132[Cluster],Tabel132[ID],A167)</f>
        <v>96</v>
      </c>
      <c r="X167">
        <f t="shared" si="9"/>
        <v>0.33310378961407017</v>
      </c>
      <c r="Y167">
        <f t="shared" si="10"/>
        <v>9.114110761256411E-2</v>
      </c>
      <c r="Z167">
        <f t="shared" si="11"/>
        <v>0.22420980008244154</v>
      </c>
    </row>
    <row r="168" spans="1:26" x14ac:dyDescent="0.25">
      <c r="A168">
        <v>170</v>
      </c>
      <c r="B168" t="s">
        <v>100</v>
      </c>
      <c r="C168">
        <v>65500</v>
      </c>
      <c r="D168">
        <v>1008</v>
      </c>
      <c r="E168" t="str">
        <f>IFERROR(IF(OR(HLOOKUP($A168,'Z-scores'!$C$2:$UD$20,3,FALSE)&gt;3,HLOOKUP(A168,'Z-scores'!$C$2:$UD$20,3,FALSE)&lt;-3),"",'Total-corrected counts'!E168),"")</f>
        <v/>
      </c>
      <c r="F168">
        <f>IFERROR(IF(OR(HLOOKUP($A168,'Z-scores'!$C$2:$UD$20,4,FALSE)&gt;3,HLOOKUP($A168,'Z-scores'!$C$2:$UD$20,4,FALSE)&lt;-3),"",'Total-corrected counts'!F168),"")</f>
        <v>8.7115731033871775</v>
      </c>
      <c r="G168">
        <f>IFERROR(IF(OR(HLOOKUP($A168,'Z-scores'!$C$2:$UD$20,5,FALSE)&gt;3,HLOOKUP($A168,'Z-scores'!$C$2:$UD$20,5,FALSE)&lt;-3),"",'Total-corrected counts'!G168),"")</f>
        <v>1.9239214959446556</v>
      </c>
      <c r="H168">
        <f>IFERROR(IF(OR(HLOOKUP($A168,'Z-scores'!$C$2:$UD$20,6,FALSE)&gt;3,HLOOKUP($A168,'Z-scores'!$C$2:$UD$20,6,FALSE)&lt;-3),"",'Total-corrected counts'!H168),"")</f>
        <v>1.1657118765099284</v>
      </c>
      <c r="I168">
        <f>IFERROR(IF(OR(HLOOKUP($A168,'Z-scores'!$C$2:$UD$20,7,FALSE)&gt;3,HLOOKUP($A168,'Z-scores'!$C$2:$UD$20,7,FALSE)&lt;-3),"",'Total-corrected counts'!I168),"")</f>
        <v>5.2518324462272075</v>
      </c>
      <c r="J168">
        <f>IFERROR(IF(OR(HLOOKUP($A168,'Z-scores'!$C$2:$UD$20,8,FALSE)&gt;3,HLOOKUP($A168,'Z-scores'!$C$2:$UD$20,8,FALSE)&lt;-3),"",'Total-corrected counts'!J168),"")</f>
        <v>2.302665964526124</v>
      </c>
      <c r="K168">
        <f>IFERROR(IF(OR(HLOOKUP($A168,'Z-scores'!$C$2:$UD$20,9,FALSE)&gt;3,HLOOKUP($A168,'Z-scores'!$C$2:$UD$20,9,FALSE)&lt;-3),"",'Total-corrected counts'!K168),"")</f>
        <v>0.92758793689726293</v>
      </c>
      <c r="L168">
        <f>IFERROR(IF(OR(HLOOKUP($A168,'Z-scores'!$C$2:$UD$20,10,FALSE)&gt;3,HLOOKUP($A168,'Z-scores'!$C$2:$UD$20,10,FALSE)&lt;-3),"",'Total-corrected counts'!L168),"")</f>
        <v>26.873422388109724</v>
      </c>
      <c r="M168">
        <f>IFERROR(IF(OR(HLOOKUP($A168,'Z-scores'!$C$2:$UD$20,11,FALSE)&gt;3,HLOOKUP($A168,'Z-scores'!$C$2:$UD$20,11,FALSE)&lt;-3),"",'Total-corrected counts'!M168),"")</f>
        <v>8.4089524702968159</v>
      </c>
      <c r="N168">
        <f>IFERROR(IF(OR(HLOOKUP($A168,'Z-scores'!$C$2:$UD$20,12,FALSE)&gt;3,HLOOKUP($A168,'Z-scores'!$C$2:$UD$20,12,FALSE)&lt;-3),"",'Total-corrected counts'!N168),"")</f>
        <v>0.17411911763762511</v>
      </c>
      <c r="O168">
        <f>IFERROR(IF(OR(HLOOKUP($A168,'Z-scores'!$C$2:$UD$20,13,FALSE)&gt;3,HLOOKUP($A168,'Z-scores'!$C$2:$UD$20,13,FALSE)&lt;-3),"",'Total-corrected counts'!O168),"")</f>
        <v>3.2239967665802785</v>
      </c>
      <c r="P168">
        <f>IFERROR(IF(OR(HLOOKUP($A168,'Z-scores'!$C$2:$UD$20,14,FALSE)&gt;3,HLOOKUP($A168,'Z-scores'!$C$2:$UD$20,14,FALSE)&lt;-3),"",'Total-corrected counts'!P168),"")</f>
        <v>17.189143401988758</v>
      </c>
      <c r="Q168">
        <f>IFERROR(IF(OR(HLOOKUP($A168,'Z-scores'!$C$2:$UD$20,15,FALSE)&gt;3,HLOOKUP($A168,'Z-scores'!$C$2:$UD$20,15,FALSE)&lt;-3),"",'Total-corrected counts'!Q168),"")</f>
        <v>3.1593481601672502</v>
      </c>
      <c r="R168">
        <f>IFERROR(IF(OR(HLOOKUP($A168,'Z-scores'!$C$2:$UD$20,16,FALSE)&gt;3,HLOOKUP($A168,'Z-scores'!$C$2:$UD$20,16,FALSE)&lt;-3),"",'Total-corrected counts'!R168),"")</f>
        <v>2.007489015909651</v>
      </c>
      <c r="S168">
        <f>IFERROR(IF(OR(HLOOKUP($A168,'Z-scores'!$C$2:$UD$20,17,FALSE)&gt;3,HLOOKUP($A168,'Z-scores'!$C$2:$UD$20,17,FALSE)&lt;-3),"",'Total-corrected counts'!S168),"")</f>
        <v>3.246228024176256</v>
      </c>
      <c r="T168">
        <f>IFERROR(IF(OR(HLOOKUP($A168,'Z-scores'!$C$2:$UD$20,18,FALSE)&gt;3,HLOOKUP($A168,'Z-scores'!$C$2:$UD$20,18,FALSE)&lt;-3),"",'Total-corrected counts'!T168),"")</f>
        <v>19.965532823713964</v>
      </c>
      <c r="U168">
        <f>IFERROR(IF(OR(HLOOKUP($A168,'Z-scores'!$C$2:$UD$20,19,FALSE)&gt;3,HLOOKUP($A168,'Z-scores'!$C$2:$UD$20,19,FALSE)&lt;-3),"",'Total-corrected counts'!U168),"")</f>
        <v>7.31200340214283</v>
      </c>
      <c r="V168">
        <f t="shared" si="8"/>
        <v>1</v>
      </c>
      <c r="W168" s="10">
        <f>SUMIFS(Tabel132[Cluster],Tabel132[ID],A168)</f>
        <v>77</v>
      </c>
      <c r="X168">
        <f t="shared" si="9"/>
        <v>0.98267605121652291</v>
      </c>
      <c r="Y168">
        <f t="shared" si="10"/>
        <v>6.9457084602373618</v>
      </c>
      <c r="Z168">
        <f t="shared" si="11"/>
        <v>7.0347325890395771</v>
      </c>
    </row>
    <row r="169" spans="1:26" x14ac:dyDescent="0.25">
      <c r="A169">
        <v>171</v>
      </c>
      <c r="B169" t="s">
        <v>101</v>
      </c>
      <c r="C169">
        <v>20200</v>
      </c>
      <c r="D169">
        <v>972</v>
      </c>
      <c r="E169">
        <f>IFERROR(IF(OR(HLOOKUP($A169,'Z-scores'!$C$2:$UD$20,3,FALSE)&gt;3,HLOOKUP(A169,'Z-scores'!$C$2:$UD$20,3,FALSE)&lt;-3),"",'Total-corrected counts'!E169),"")</f>
        <v>0.32873625564922049</v>
      </c>
      <c r="F169">
        <f>IFERROR(IF(OR(HLOOKUP($A169,'Z-scores'!$C$2:$UD$20,4,FALSE)&gt;3,HLOOKUP($A169,'Z-scores'!$C$2:$UD$20,4,FALSE)&lt;-3),"",'Total-corrected counts'!F169),"")</f>
        <v>0</v>
      </c>
      <c r="G169">
        <f>IFERROR(IF(OR(HLOOKUP($A169,'Z-scores'!$C$2:$UD$20,5,FALSE)&gt;3,HLOOKUP($A169,'Z-scores'!$C$2:$UD$20,5,FALSE)&lt;-3),"",'Total-corrected counts'!G169),"")</f>
        <v>0.2518221853330701</v>
      </c>
      <c r="H169">
        <f>IFERROR(IF(OR(HLOOKUP($A169,'Z-scores'!$C$2:$UD$20,6,FALSE)&gt;3,HLOOKUP($A169,'Z-scores'!$C$2:$UD$20,6,FALSE)&lt;-3),"",'Total-corrected counts'!H169),"")</f>
        <v>0.40485801699147217</v>
      </c>
      <c r="I169">
        <f>IFERROR(IF(OR(HLOOKUP($A169,'Z-scores'!$C$2:$UD$20,7,FALSE)&gt;3,HLOOKUP($A169,'Z-scores'!$C$2:$UD$20,7,FALSE)&lt;-3),"",'Total-corrected counts'!I169),"")</f>
        <v>0</v>
      </c>
      <c r="J169">
        <f>IFERROR(IF(OR(HLOOKUP($A169,'Z-scores'!$C$2:$UD$20,8,FALSE)&gt;3,HLOOKUP($A169,'Z-scores'!$C$2:$UD$20,8,FALSE)&lt;-3),"",'Total-corrected counts'!J169),"")</f>
        <v>7.3961433550089647E-2</v>
      </c>
      <c r="K169">
        <f>IFERROR(IF(OR(HLOOKUP($A169,'Z-scores'!$C$2:$UD$20,9,FALSE)&gt;3,HLOOKUP($A169,'Z-scores'!$C$2:$UD$20,9,FALSE)&lt;-3),"",'Total-corrected counts'!K169),"")</f>
        <v>0.43703662411505656</v>
      </c>
      <c r="L169">
        <f>IFERROR(IF(OR(HLOOKUP($A169,'Z-scores'!$C$2:$UD$20,10,FALSE)&gt;3,HLOOKUP($A169,'Z-scores'!$C$2:$UD$20,10,FALSE)&lt;-3),"",'Total-corrected counts'!L169),"")</f>
        <v>0</v>
      </c>
      <c r="M169">
        <f>IFERROR(IF(OR(HLOOKUP($A169,'Z-scores'!$C$2:$UD$20,11,FALSE)&gt;3,HLOOKUP($A169,'Z-scores'!$C$2:$UD$20,11,FALSE)&lt;-3),"",'Total-corrected counts'!M169),"")</f>
        <v>5.9899387459648547E-2</v>
      </c>
      <c r="N169">
        <f>IFERROR(IF(OR(HLOOKUP($A169,'Z-scores'!$C$2:$UD$20,12,FALSE)&gt;3,HLOOKUP($A169,'Z-scores'!$C$2:$UD$20,12,FALSE)&lt;-3),"",'Total-corrected counts'!N169),"")</f>
        <v>0.95307306496384281</v>
      </c>
      <c r="O169">
        <f>IFERROR(IF(OR(HLOOKUP($A169,'Z-scores'!$C$2:$UD$20,13,FALSE)&gt;3,HLOOKUP($A169,'Z-scores'!$C$2:$UD$20,13,FALSE)&lt;-3),"",'Total-corrected counts'!O169),"")</f>
        <v>0.27595796958202801</v>
      </c>
      <c r="P169" t="str">
        <f>IFERROR(IF(OR(HLOOKUP($A169,'Z-scores'!$C$2:$UD$20,14,FALSE)&gt;3,HLOOKUP($A169,'Z-scores'!$C$2:$UD$20,14,FALSE)&lt;-3),"",'Total-corrected counts'!P169),"")</f>
        <v/>
      </c>
      <c r="Q169">
        <f>IFERROR(IF(OR(HLOOKUP($A169,'Z-scores'!$C$2:$UD$20,15,FALSE)&gt;3,HLOOKUP($A169,'Z-scores'!$C$2:$UD$20,15,FALSE)&lt;-3),"",'Total-corrected counts'!Q169),"")</f>
        <v>0</v>
      </c>
      <c r="R169">
        <f>IFERROR(IF(OR(HLOOKUP($A169,'Z-scores'!$C$2:$UD$20,16,FALSE)&gt;3,HLOOKUP($A169,'Z-scores'!$C$2:$UD$20,16,FALSE)&lt;-3),"",'Total-corrected counts'!R169),"")</f>
        <v>0</v>
      </c>
      <c r="S169">
        <f>IFERROR(IF(OR(HLOOKUP($A169,'Z-scores'!$C$2:$UD$20,17,FALSE)&gt;3,HLOOKUP($A169,'Z-scores'!$C$2:$UD$20,17,FALSE)&lt;-3),"",'Total-corrected counts'!S169),"")</f>
        <v>4.8856274611348338E-2</v>
      </c>
      <c r="T169">
        <f>IFERROR(IF(OR(HLOOKUP($A169,'Z-scores'!$C$2:$UD$20,18,FALSE)&gt;3,HLOOKUP($A169,'Z-scores'!$C$2:$UD$20,18,FALSE)&lt;-3),"",'Total-corrected counts'!T169),"")</f>
        <v>0</v>
      </c>
      <c r="U169">
        <f>IFERROR(IF(OR(HLOOKUP($A169,'Z-scores'!$C$2:$UD$20,19,FALSE)&gt;3,HLOOKUP($A169,'Z-scores'!$C$2:$UD$20,19,FALSE)&lt;-3),"",'Total-corrected counts'!U169),"")</f>
        <v>0.11282616525561637</v>
      </c>
      <c r="V169">
        <f t="shared" si="8"/>
        <v>1</v>
      </c>
      <c r="W169" s="10">
        <f>SUMIFS(Tabel132[Cluster],Tabel132[ID],A169)</f>
        <v>25</v>
      </c>
      <c r="X169">
        <f t="shared" si="9"/>
        <v>0.85036223247400633</v>
      </c>
      <c r="Y169">
        <f t="shared" si="10"/>
        <v>0.1729237670109508</v>
      </c>
      <c r="Z169">
        <f t="shared" si="11"/>
        <v>0.19867335348754794</v>
      </c>
    </row>
    <row r="170" spans="1:26" x14ac:dyDescent="0.25">
      <c r="A170">
        <v>173</v>
      </c>
      <c r="B170" t="s">
        <v>102</v>
      </c>
      <c r="C170">
        <v>77800</v>
      </c>
      <c r="D170">
        <v>290</v>
      </c>
      <c r="E170">
        <f>IFERROR(IF(OR(HLOOKUP($A170,'Z-scores'!$C$2:$UD$20,3,FALSE)&gt;3,HLOOKUP(A170,'Z-scores'!$C$2:$UD$20,3,FALSE)&lt;-3),"",'Total-corrected counts'!E170),"")</f>
        <v>0.84425447473549808</v>
      </c>
      <c r="F170">
        <f>IFERROR(IF(OR(HLOOKUP($A170,'Z-scores'!$C$2:$UD$20,4,FALSE)&gt;3,HLOOKUP($A170,'Z-scores'!$C$2:$UD$20,4,FALSE)&lt;-3),"",'Total-corrected counts'!F170),"")</f>
        <v>3.6831415474772533</v>
      </c>
      <c r="G170">
        <f>IFERROR(IF(OR(HLOOKUP($A170,'Z-scores'!$C$2:$UD$20,5,FALSE)&gt;3,HLOOKUP($A170,'Z-scores'!$C$2:$UD$20,5,FALSE)&lt;-3),"",'Total-corrected counts'!G170),"")</f>
        <v>7.0510211893259622E-2</v>
      </c>
      <c r="H170">
        <f>IFERROR(IF(OR(HLOOKUP($A170,'Z-scores'!$C$2:$UD$20,6,FALSE)&gt;3,HLOOKUP($A170,'Z-scores'!$C$2:$UD$20,6,FALSE)&lt;-3),"",'Total-corrected counts'!H170),"")</f>
        <v>2.7711833232002494</v>
      </c>
      <c r="I170">
        <f>IFERROR(IF(OR(HLOOKUP($A170,'Z-scores'!$C$2:$UD$20,7,FALSE)&gt;3,HLOOKUP($A170,'Z-scores'!$C$2:$UD$20,7,FALSE)&lt;-3),"",'Total-corrected counts'!I170),"")</f>
        <v>5.6951289715828457</v>
      </c>
      <c r="J170">
        <f>IFERROR(IF(OR(HLOOKUP($A170,'Z-scores'!$C$2:$UD$20,8,FALSE)&gt;3,HLOOKUP($A170,'Z-scores'!$C$2:$UD$20,8,FALSE)&lt;-3),"",'Total-corrected counts'!J170),"")</f>
        <v>1.1537983633813984</v>
      </c>
      <c r="K170">
        <f>IFERROR(IF(OR(HLOOKUP($A170,'Z-scores'!$C$2:$UD$20,9,FALSE)&gt;3,HLOOKUP($A170,'Z-scores'!$C$2:$UD$20,9,FALSE)&lt;-3),"",'Total-corrected counts'!K170),"")</f>
        <v>2.0959919727966998</v>
      </c>
      <c r="L170">
        <f>IFERROR(IF(OR(HLOOKUP($A170,'Z-scores'!$C$2:$UD$20,10,FALSE)&gt;3,HLOOKUP($A170,'Z-scores'!$C$2:$UD$20,10,FALSE)&lt;-3),"",'Total-corrected counts'!L170),"")</f>
        <v>5.1374363442973126</v>
      </c>
      <c r="M170">
        <f>IFERROR(IF(OR(HLOOKUP($A170,'Z-scores'!$C$2:$UD$20,11,FALSE)&gt;3,HLOOKUP($A170,'Z-scores'!$C$2:$UD$20,11,FALSE)&lt;-3),"",'Total-corrected counts'!M170),"")</f>
        <v>0.53909448713683694</v>
      </c>
      <c r="N170">
        <f>IFERROR(IF(OR(HLOOKUP($A170,'Z-scores'!$C$2:$UD$20,12,FALSE)&gt;3,HLOOKUP($A170,'Z-scores'!$C$2:$UD$20,12,FALSE)&lt;-3),"",'Total-corrected counts'!N170),"")</f>
        <v>8.2477476775717165E-2</v>
      </c>
      <c r="O170">
        <f>IFERROR(IF(OR(HLOOKUP($A170,'Z-scores'!$C$2:$UD$20,13,FALSE)&gt;3,HLOOKUP($A170,'Z-scores'!$C$2:$UD$20,13,FALSE)&lt;-3),"",'Total-corrected counts'!O170),"")</f>
        <v>2.1235302293446301</v>
      </c>
      <c r="P170">
        <f>IFERROR(IF(OR(HLOOKUP($A170,'Z-scores'!$C$2:$UD$20,14,FALSE)&gt;3,HLOOKUP($A170,'Z-scores'!$C$2:$UD$20,14,FALSE)&lt;-3),"",'Total-corrected counts'!P170),"")</f>
        <v>2.8292423998300746</v>
      </c>
      <c r="Q170">
        <f>IFERROR(IF(OR(HLOOKUP($A170,'Z-scores'!$C$2:$UD$20,15,FALSE)&gt;3,HLOOKUP($A170,'Z-scores'!$C$2:$UD$20,15,FALSE)&lt;-3),"",'Total-corrected counts'!Q170),"")</f>
        <v>0</v>
      </c>
      <c r="R170">
        <f>IFERROR(IF(OR(HLOOKUP($A170,'Z-scores'!$C$2:$UD$20,16,FALSE)&gt;3,HLOOKUP($A170,'Z-scores'!$C$2:$UD$20,16,FALSE)&lt;-3),"",'Total-corrected counts'!R170),"")</f>
        <v>0.74930228737545856</v>
      </c>
      <c r="S170">
        <f>IFERROR(IF(OR(HLOOKUP($A170,'Z-scores'!$C$2:$UD$20,17,FALSE)&gt;3,HLOOKUP($A170,'Z-scores'!$C$2:$UD$20,17,FALSE)&lt;-3),"",'Total-corrected counts'!S170),"")</f>
        <v>4.3427799654531855E-2</v>
      </c>
      <c r="T170">
        <f>IFERROR(IF(OR(HLOOKUP($A170,'Z-scores'!$C$2:$UD$20,18,FALSE)&gt;3,HLOOKUP($A170,'Z-scores'!$C$2:$UD$20,18,FALSE)&lt;-3),"",'Total-corrected counts'!T170),"")</f>
        <v>3.9518696639020763</v>
      </c>
      <c r="U170">
        <f>IFERROR(IF(OR(HLOOKUP($A170,'Z-scores'!$C$2:$UD$20,19,FALSE)&gt;3,HLOOKUP($A170,'Z-scores'!$C$2:$UD$20,19,FALSE)&lt;-3),"",'Total-corrected counts'!U170),"")</f>
        <v>0.81581996415599511</v>
      </c>
      <c r="V170">
        <f t="shared" si="8"/>
        <v>1</v>
      </c>
      <c r="W170" s="10">
        <f>SUMIFS(Tabel132[Cluster],Tabel132[ID],A170)</f>
        <v>85</v>
      </c>
      <c r="X170">
        <f t="shared" si="9"/>
        <v>0.21935595124231808</v>
      </c>
      <c r="Y170">
        <f t="shared" si="10"/>
        <v>2.4433932996112615</v>
      </c>
      <c r="Z170">
        <f t="shared" si="11"/>
        <v>1.3244587276298105</v>
      </c>
    </row>
    <row r="171" spans="1:26" x14ac:dyDescent="0.25">
      <c r="A171">
        <v>174</v>
      </c>
      <c r="B171" t="s">
        <v>671</v>
      </c>
      <c r="C171">
        <v>113000</v>
      </c>
      <c r="D171">
        <v>824</v>
      </c>
      <c r="E171" t="str">
        <f>IFERROR(IF(OR(HLOOKUP($A171,'Z-scores'!$C$2:$UD$20,3,FALSE)&gt;3,HLOOKUP(A171,'Z-scores'!$C$2:$UD$20,3,FALSE)&lt;-3),"",'Total-corrected counts'!E171),"")</f>
        <v/>
      </c>
      <c r="F171" t="str">
        <f>IFERROR(IF(OR(HLOOKUP($A171,'Z-scores'!$C$2:$UD$20,4,FALSE)&gt;3,HLOOKUP($A171,'Z-scores'!$C$2:$UD$20,4,FALSE)&lt;-3),"",'Total-corrected counts'!F171),"")</f>
        <v/>
      </c>
      <c r="G171" t="str">
        <f>IFERROR(IF(OR(HLOOKUP($A171,'Z-scores'!$C$2:$UD$20,5,FALSE)&gt;3,HLOOKUP($A171,'Z-scores'!$C$2:$UD$20,5,FALSE)&lt;-3),"",'Total-corrected counts'!G171),"")</f>
        <v/>
      </c>
      <c r="H171" t="str">
        <f>IFERROR(IF(OR(HLOOKUP($A171,'Z-scores'!$C$2:$UD$20,6,FALSE)&gt;3,HLOOKUP($A171,'Z-scores'!$C$2:$UD$20,6,FALSE)&lt;-3),"",'Total-corrected counts'!H171),"")</f>
        <v/>
      </c>
      <c r="I171" t="str">
        <f>IFERROR(IF(OR(HLOOKUP($A171,'Z-scores'!$C$2:$UD$20,7,FALSE)&gt;3,HLOOKUP($A171,'Z-scores'!$C$2:$UD$20,7,FALSE)&lt;-3),"",'Total-corrected counts'!I171),"")</f>
        <v/>
      </c>
      <c r="J171" t="str">
        <f>IFERROR(IF(OR(HLOOKUP($A171,'Z-scores'!$C$2:$UD$20,8,FALSE)&gt;3,HLOOKUP($A171,'Z-scores'!$C$2:$UD$20,8,FALSE)&lt;-3),"",'Total-corrected counts'!J171),"")</f>
        <v/>
      </c>
      <c r="K171" t="str">
        <f>IFERROR(IF(OR(HLOOKUP($A171,'Z-scores'!$C$2:$UD$20,9,FALSE)&gt;3,HLOOKUP($A171,'Z-scores'!$C$2:$UD$20,9,FALSE)&lt;-3),"",'Total-corrected counts'!K171),"")</f>
        <v/>
      </c>
      <c r="L171" t="str">
        <f>IFERROR(IF(OR(HLOOKUP($A171,'Z-scores'!$C$2:$UD$20,10,FALSE)&gt;3,HLOOKUP($A171,'Z-scores'!$C$2:$UD$20,10,FALSE)&lt;-3),"",'Total-corrected counts'!L171),"")</f>
        <v/>
      </c>
      <c r="M171" t="str">
        <f>IFERROR(IF(OR(HLOOKUP($A171,'Z-scores'!$C$2:$UD$20,11,FALSE)&gt;3,HLOOKUP($A171,'Z-scores'!$C$2:$UD$20,11,FALSE)&lt;-3),"",'Total-corrected counts'!M171),"")</f>
        <v/>
      </c>
      <c r="N171" t="str">
        <f>IFERROR(IF(OR(HLOOKUP($A171,'Z-scores'!$C$2:$UD$20,12,FALSE)&gt;3,HLOOKUP($A171,'Z-scores'!$C$2:$UD$20,12,FALSE)&lt;-3),"",'Total-corrected counts'!N171),"")</f>
        <v/>
      </c>
      <c r="O171" t="str">
        <f>IFERROR(IF(OR(HLOOKUP($A171,'Z-scores'!$C$2:$UD$20,13,FALSE)&gt;3,HLOOKUP($A171,'Z-scores'!$C$2:$UD$20,13,FALSE)&lt;-3),"",'Total-corrected counts'!O171),"")</f>
        <v/>
      </c>
      <c r="P171" t="str">
        <f>IFERROR(IF(OR(HLOOKUP($A171,'Z-scores'!$C$2:$UD$20,14,FALSE)&gt;3,HLOOKUP($A171,'Z-scores'!$C$2:$UD$20,14,FALSE)&lt;-3),"",'Total-corrected counts'!P171),"")</f>
        <v/>
      </c>
      <c r="Q171" t="str">
        <f>IFERROR(IF(OR(HLOOKUP($A171,'Z-scores'!$C$2:$UD$20,15,FALSE)&gt;3,HLOOKUP($A171,'Z-scores'!$C$2:$UD$20,15,FALSE)&lt;-3),"",'Total-corrected counts'!Q171),"")</f>
        <v/>
      </c>
      <c r="R171" t="str">
        <f>IFERROR(IF(OR(HLOOKUP($A171,'Z-scores'!$C$2:$UD$20,16,FALSE)&gt;3,HLOOKUP($A171,'Z-scores'!$C$2:$UD$20,16,FALSE)&lt;-3),"",'Total-corrected counts'!R171),"")</f>
        <v/>
      </c>
      <c r="S171" t="str">
        <f>IFERROR(IF(OR(HLOOKUP($A171,'Z-scores'!$C$2:$UD$20,17,FALSE)&gt;3,HLOOKUP($A171,'Z-scores'!$C$2:$UD$20,17,FALSE)&lt;-3),"",'Total-corrected counts'!S171),"")</f>
        <v/>
      </c>
      <c r="T171" t="str">
        <f>IFERROR(IF(OR(HLOOKUP($A171,'Z-scores'!$C$2:$UD$20,18,FALSE)&gt;3,HLOOKUP($A171,'Z-scores'!$C$2:$UD$20,18,FALSE)&lt;-3),"",'Total-corrected counts'!T171),"")</f>
        <v/>
      </c>
      <c r="U171" t="str">
        <f>IFERROR(IF(OR(HLOOKUP($A171,'Z-scores'!$C$2:$UD$20,19,FALSE)&gt;3,HLOOKUP($A171,'Z-scores'!$C$2:$UD$20,19,FALSE)&lt;-3),"",'Total-corrected counts'!U171),"")</f>
        <v/>
      </c>
      <c r="V171">
        <f t="shared" si="8"/>
        <v>1</v>
      </c>
      <c r="W171" s="10">
        <f>SUMIFS(Tabel132[Cluster],Tabel132[ID],A171)</f>
        <v>0</v>
      </c>
      <c r="X171" t="str">
        <f t="shared" si="9"/>
        <v/>
      </c>
      <c r="Y171" t="str">
        <f t="shared" si="10"/>
        <v/>
      </c>
      <c r="Z171" t="str">
        <f t="shared" si="11"/>
        <v/>
      </c>
    </row>
    <row r="172" spans="1:26" x14ac:dyDescent="0.25">
      <c r="A172">
        <v>175</v>
      </c>
      <c r="B172" t="s">
        <v>672</v>
      </c>
      <c r="C172">
        <v>31200</v>
      </c>
      <c r="D172">
        <v>159</v>
      </c>
      <c r="E172" t="str">
        <f>IFERROR(IF(OR(HLOOKUP($A172,'Z-scores'!$C$2:$UD$20,3,FALSE)&gt;3,HLOOKUP(A172,'Z-scores'!$C$2:$UD$20,3,FALSE)&lt;-3),"",'Total-corrected counts'!E172),"")</f>
        <v/>
      </c>
      <c r="F172" t="str">
        <f>IFERROR(IF(OR(HLOOKUP($A172,'Z-scores'!$C$2:$UD$20,4,FALSE)&gt;3,HLOOKUP($A172,'Z-scores'!$C$2:$UD$20,4,FALSE)&lt;-3),"",'Total-corrected counts'!F172),"")</f>
        <v/>
      </c>
      <c r="G172" t="str">
        <f>IFERROR(IF(OR(HLOOKUP($A172,'Z-scores'!$C$2:$UD$20,5,FALSE)&gt;3,HLOOKUP($A172,'Z-scores'!$C$2:$UD$20,5,FALSE)&lt;-3),"",'Total-corrected counts'!G172),"")</f>
        <v/>
      </c>
      <c r="H172" t="str">
        <f>IFERROR(IF(OR(HLOOKUP($A172,'Z-scores'!$C$2:$UD$20,6,FALSE)&gt;3,HLOOKUP($A172,'Z-scores'!$C$2:$UD$20,6,FALSE)&lt;-3),"",'Total-corrected counts'!H172),"")</f>
        <v/>
      </c>
      <c r="I172" t="str">
        <f>IFERROR(IF(OR(HLOOKUP($A172,'Z-scores'!$C$2:$UD$20,7,FALSE)&gt;3,HLOOKUP($A172,'Z-scores'!$C$2:$UD$20,7,FALSE)&lt;-3),"",'Total-corrected counts'!I172),"")</f>
        <v/>
      </c>
      <c r="J172" t="str">
        <f>IFERROR(IF(OR(HLOOKUP($A172,'Z-scores'!$C$2:$UD$20,8,FALSE)&gt;3,HLOOKUP($A172,'Z-scores'!$C$2:$UD$20,8,FALSE)&lt;-3),"",'Total-corrected counts'!J172),"")</f>
        <v/>
      </c>
      <c r="K172" t="str">
        <f>IFERROR(IF(OR(HLOOKUP($A172,'Z-scores'!$C$2:$UD$20,9,FALSE)&gt;3,HLOOKUP($A172,'Z-scores'!$C$2:$UD$20,9,FALSE)&lt;-3),"",'Total-corrected counts'!K172),"")</f>
        <v/>
      </c>
      <c r="L172" t="str">
        <f>IFERROR(IF(OR(HLOOKUP($A172,'Z-scores'!$C$2:$UD$20,10,FALSE)&gt;3,HLOOKUP($A172,'Z-scores'!$C$2:$UD$20,10,FALSE)&lt;-3),"",'Total-corrected counts'!L172),"")</f>
        <v/>
      </c>
      <c r="M172" t="str">
        <f>IFERROR(IF(OR(HLOOKUP($A172,'Z-scores'!$C$2:$UD$20,11,FALSE)&gt;3,HLOOKUP($A172,'Z-scores'!$C$2:$UD$20,11,FALSE)&lt;-3),"",'Total-corrected counts'!M172),"")</f>
        <v/>
      </c>
      <c r="N172" t="str">
        <f>IFERROR(IF(OR(HLOOKUP($A172,'Z-scores'!$C$2:$UD$20,12,FALSE)&gt;3,HLOOKUP($A172,'Z-scores'!$C$2:$UD$20,12,FALSE)&lt;-3),"",'Total-corrected counts'!N172),"")</f>
        <v/>
      </c>
      <c r="O172" t="str">
        <f>IFERROR(IF(OR(HLOOKUP($A172,'Z-scores'!$C$2:$UD$20,13,FALSE)&gt;3,HLOOKUP($A172,'Z-scores'!$C$2:$UD$20,13,FALSE)&lt;-3),"",'Total-corrected counts'!O172),"")</f>
        <v/>
      </c>
      <c r="P172" t="str">
        <f>IFERROR(IF(OR(HLOOKUP($A172,'Z-scores'!$C$2:$UD$20,14,FALSE)&gt;3,HLOOKUP($A172,'Z-scores'!$C$2:$UD$20,14,FALSE)&lt;-3),"",'Total-corrected counts'!P172),"")</f>
        <v/>
      </c>
      <c r="Q172" t="str">
        <f>IFERROR(IF(OR(HLOOKUP($A172,'Z-scores'!$C$2:$UD$20,15,FALSE)&gt;3,HLOOKUP($A172,'Z-scores'!$C$2:$UD$20,15,FALSE)&lt;-3),"",'Total-corrected counts'!Q172),"")</f>
        <v/>
      </c>
      <c r="R172" t="str">
        <f>IFERROR(IF(OR(HLOOKUP($A172,'Z-scores'!$C$2:$UD$20,16,FALSE)&gt;3,HLOOKUP($A172,'Z-scores'!$C$2:$UD$20,16,FALSE)&lt;-3),"",'Total-corrected counts'!R172),"")</f>
        <v/>
      </c>
      <c r="S172" t="str">
        <f>IFERROR(IF(OR(HLOOKUP($A172,'Z-scores'!$C$2:$UD$20,17,FALSE)&gt;3,HLOOKUP($A172,'Z-scores'!$C$2:$UD$20,17,FALSE)&lt;-3),"",'Total-corrected counts'!S172),"")</f>
        <v/>
      </c>
      <c r="T172" t="str">
        <f>IFERROR(IF(OR(HLOOKUP($A172,'Z-scores'!$C$2:$UD$20,18,FALSE)&gt;3,HLOOKUP($A172,'Z-scores'!$C$2:$UD$20,18,FALSE)&lt;-3),"",'Total-corrected counts'!T172),"")</f>
        <v/>
      </c>
      <c r="U172" t="str">
        <f>IFERROR(IF(OR(HLOOKUP($A172,'Z-scores'!$C$2:$UD$20,19,FALSE)&gt;3,HLOOKUP($A172,'Z-scores'!$C$2:$UD$20,19,FALSE)&lt;-3),"",'Total-corrected counts'!U172),"")</f>
        <v/>
      </c>
      <c r="V172">
        <f t="shared" si="8"/>
        <v>1</v>
      </c>
      <c r="W172" s="10">
        <f>SUMIFS(Tabel132[Cluster],Tabel132[ID],A172)</f>
        <v>41</v>
      </c>
      <c r="X172" t="str">
        <f t="shared" si="9"/>
        <v/>
      </c>
      <c r="Y172" t="str">
        <f t="shared" si="10"/>
        <v/>
      </c>
      <c r="Z172" t="str">
        <f t="shared" si="11"/>
        <v/>
      </c>
    </row>
    <row r="173" spans="1:26" x14ac:dyDescent="0.25">
      <c r="A173">
        <v>177</v>
      </c>
      <c r="B173" t="s">
        <v>103</v>
      </c>
      <c r="C173">
        <v>95300</v>
      </c>
      <c r="D173">
        <v>154</v>
      </c>
      <c r="E173">
        <f>IFERROR(IF(OR(HLOOKUP($A173,'Z-scores'!$C$2:$UD$20,3,FALSE)&gt;3,HLOOKUP(A173,'Z-scores'!$C$2:$UD$20,3,FALSE)&lt;-3),"",'Total-corrected counts'!E173),"")</f>
        <v>0</v>
      </c>
      <c r="F173">
        <f>IFERROR(IF(OR(HLOOKUP($A173,'Z-scores'!$C$2:$UD$20,4,FALSE)&gt;3,HLOOKUP($A173,'Z-scores'!$C$2:$UD$20,4,FALSE)&lt;-3),"",'Total-corrected counts'!F173),"")</f>
        <v>7.3826890706670992E-2</v>
      </c>
      <c r="G173" t="str">
        <f>IFERROR(IF(OR(HLOOKUP($A173,'Z-scores'!$C$2:$UD$20,5,FALSE)&gt;3,HLOOKUP($A173,'Z-scores'!$C$2:$UD$20,5,FALSE)&lt;-3),"",'Total-corrected counts'!G173),"")</f>
        <v/>
      </c>
      <c r="H173">
        <f>IFERROR(IF(OR(HLOOKUP($A173,'Z-scores'!$C$2:$UD$20,6,FALSE)&gt;3,HLOOKUP($A173,'Z-scores'!$C$2:$UD$20,6,FALSE)&lt;-3),"",'Total-corrected counts'!H173),"")</f>
        <v>0</v>
      </c>
      <c r="I173">
        <f>IFERROR(IF(OR(HLOOKUP($A173,'Z-scores'!$C$2:$UD$20,7,FALSE)&gt;3,HLOOKUP($A173,'Z-scores'!$C$2:$UD$20,7,FALSE)&lt;-3),"",'Total-corrected counts'!I173),"")</f>
        <v>0</v>
      </c>
      <c r="J173">
        <f>IFERROR(IF(OR(HLOOKUP($A173,'Z-scores'!$C$2:$UD$20,8,FALSE)&gt;3,HLOOKUP($A173,'Z-scores'!$C$2:$UD$20,8,FALSE)&lt;-3),"",'Total-corrected counts'!J173),"")</f>
        <v>0</v>
      </c>
      <c r="K173">
        <f>IFERROR(IF(OR(HLOOKUP($A173,'Z-scores'!$C$2:$UD$20,9,FALSE)&gt;3,HLOOKUP($A173,'Z-scores'!$C$2:$UD$20,9,FALSE)&lt;-3),"",'Total-corrected counts'!K173),"")</f>
        <v>0</v>
      </c>
      <c r="L173">
        <f>IFERROR(IF(OR(HLOOKUP($A173,'Z-scores'!$C$2:$UD$20,10,FALSE)&gt;3,HLOOKUP($A173,'Z-scores'!$C$2:$UD$20,10,FALSE)&lt;-3),"",'Total-corrected counts'!L173),"")</f>
        <v>0</v>
      </c>
      <c r="M173">
        <f>IFERROR(IF(OR(HLOOKUP($A173,'Z-scores'!$C$2:$UD$20,11,FALSE)&gt;3,HLOOKUP($A173,'Z-scores'!$C$2:$UD$20,11,FALSE)&lt;-3),"",'Total-corrected counts'!M173),"")</f>
        <v>0</v>
      </c>
      <c r="N173">
        <f>IFERROR(IF(OR(HLOOKUP($A173,'Z-scores'!$C$2:$UD$20,12,FALSE)&gt;3,HLOOKUP($A173,'Z-scores'!$C$2:$UD$20,12,FALSE)&lt;-3),"",'Total-corrected counts'!N173),"")</f>
        <v>9.1641640861907965E-3</v>
      </c>
      <c r="O173">
        <f>IFERROR(IF(OR(HLOOKUP($A173,'Z-scores'!$C$2:$UD$20,13,FALSE)&gt;3,HLOOKUP($A173,'Z-scores'!$C$2:$UD$20,13,FALSE)&lt;-3),"",'Total-corrected counts'!O173),"")</f>
        <v>0</v>
      </c>
      <c r="P173">
        <f>IFERROR(IF(OR(HLOOKUP($A173,'Z-scores'!$C$2:$UD$20,14,FALSE)&gt;3,HLOOKUP($A173,'Z-scores'!$C$2:$UD$20,14,FALSE)&lt;-3),"",'Total-corrected counts'!P173),"")</f>
        <v>0</v>
      </c>
      <c r="Q173">
        <f>IFERROR(IF(OR(HLOOKUP($A173,'Z-scores'!$C$2:$UD$20,15,FALSE)&gt;3,HLOOKUP($A173,'Z-scores'!$C$2:$UD$20,15,FALSE)&lt;-3),"",'Total-corrected counts'!Q173),"")</f>
        <v>2.9253223705252317E-2</v>
      </c>
      <c r="R173">
        <f>IFERROR(IF(OR(HLOOKUP($A173,'Z-scores'!$C$2:$UD$20,16,FALSE)&gt;3,HLOOKUP($A173,'Z-scores'!$C$2:$UD$20,16,FALSE)&lt;-3),"",'Total-corrected counts'!R173),"")</f>
        <v>0.11620195900475026</v>
      </c>
      <c r="S173">
        <f>IFERROR(IF(OR(HLOOKUP($A173,'Z-scores'!$C$2:$UD$20,17,FALSE)&gt;3,HLOOKUP($A173,'Z-scores'!$C$2:$UD$20,17,FALSE)&lt;-3),"",'Total-corrected counts'!S173),"")</f>
        <v>0</v>
      </c>
      <c r="T173">
        <f>IFERROR(IF(OR(HLOOKUP($A173,'Z-scores'!$C$2:$UD$20,18,FALSE)&gt;3,HLOOKUP($A173,'Z-scores'!$C$2:$UD$20,18,FALSE)&lt;-3),"",'Total-corrected counts'!T173),"")</f>
        <v>0</v>
      </c>
      <c r="U173">
        <f>IFERROR(IF(OR(HLOOKUP($A173,'Z-scores'!$C$2:$UD$20,19,FALSE)&gt;3,HLOOKUP($A173,'Z-scores'!$C$2:$UD$20,19,FALSE)&lt;-3),"",'Total-corrected counts'!U173),"")</f>
        <v>0.10848669736116957</v>
      </c>
      <c r="V173">
        <f t="shared" si="8"/>
        <v>1</v>
      </c>
      <c r="W173" s="10">
        <f>SUMIFS(Tabel132[Cluster],Tabel132[ID],A173)</f>
        <v>96</v>
      </c>
      <c r="X173">
        <f t="shared" si="9"/>
        <v>0.25578170053539895</v>
      </c>
      <c r="Y173">
        <f t="shared" si="10"/>
        <v>9.228361338333874E-3</v>
      </c>
      <c r="Z173">
        <f t="shared" si="11"/>
        <v>3.2888255519670367E-2</v>
      </c>
    </row>
    <row r="174" spans="1:26" x14ac:dyDescent="0.25">
      <c r="A174">
        <v>178</v>
      </c>
      <c r="B174" t="s">
        <v>104</v>
      </c>
      <c r="C174">
        <v>69200</v>
      </c>
      <c r="D174">
        <v>1014</v>
      </c>
      <c r="E174" t="str">
        <f>IFERROR(IF(OR(HLOOKUP($A174,'Z-scores'!$C$2:$UD$20,3,FALSE)&gt;3,HLOOKUP(A174,'Z-scores'!$C$2:$UD$20,3,FALSE)&lt;-3),"",'Total-corrected counts'!E174),"")</f>
        <v/>
      </c>
      <c r="F174">
        <f>IFERROR(IF(OR(HLOOKUP($A174,'Z-scores'!$C$2:$UD$20,4,FALSE)&gt;3,HLOOKUP($A174,'Z-scores'!$C$2:$UD$20,4,FALSE)&lt;-3),"",'Total-corrected counts'!F174),"")</f>
        <v>4.2983656366995113</v>
      </c>
      <c r="G174">
        <f>IFERROR(IF(OR(HLOOKUP($A174,'Z-scores'!$C$2:$UD$20,5,FALSE)&gt;3,HLOOKUP($A174,'Z-scores'!$C$2:$UD$20,5,FALSE)&lt;-3),"",'Total-corrected counts'!G174),"")</f>
        <v>7.0510211893259622E-2</v>
      </c>
      <c r="H174">
        <f>IFERROR(IF(OR(HLOOKUP($A174,'Z-scores'!$C$2:$UD$20,6,FALSE)&gt;3,HLOOKUP($A174,'Z-scores'!$C$2:$UD$20,6,FALSE)&lt;-3),"",'Total-corrected counts'!H174),"")</f>
        <v>0.21638962977130408</v>
      </c>
      <c r="I174">
        <f>IFERROR(IF(OR(HLOOKUP($A174,'Z-scores'!$C$2:$UD$20,7,FALSE)&gt;3,HLOOKUP($A174,'Z-scores'!$C$2:$UD$20,7,FALSE)&lt;-3),"",'Total-corrected counts'!I174),"")</f>
        <v>1.767029205237056</v>
      </c>
      <c r="J174">
        <f>IFERROR(IF(OR(HLOOKUP($A174,'Z-scores'!$C$2:$UD$20,8,FALSE)&gt;3,HLOOKUP($A174,'Z-scores'!$C$2:$UD$20,8,FALSE)&lt;-3),"",'Total-corrected counts'!J174),"")</f>
        <v>1.2031059857481248</v>
      </c>
      <c r="K174">
        <f>IFERROR(IF(OR(HLOOKUP($A174,'Z-scores'!$C$2:$UD$20,9,FALSE)&gt;3,HLOOKUP($A174,'Z-scores'!$C$2:$UD$20,9,FALSE)&lt;-3),"",'Total-corrected counts'!K174),"")</f>
        <v>0.87853280561904235</v>
      </c>
      <c r="L174">
        <f>IFERROR(IF(OR(HLOOKUP($A174,'Z-scores'!$C$2:$UD$20,10,FALSE)&gt;3,HLOOKUP($A174,'Z-scores'!$C$2:$UD$20,10,FALSE)&lt;-3),"",'Total-corrected counts'!L174),"")</f>
        <v>13.983528453018696</v>
      </c>
      <c r="M174">
        <f>IFERROR(IF(OR(HLOOKUP($A174,'Z-scores'!$C$2:$UD$20,11,FALSE)&gt;3,HLOOKUP($A174,'Z-scores'!$C$2:$UD$20,11,FALSE)&lt;-3),"",'Total-corrected counts'!M174),"")</f>
        <v>3.6815085061737838</v>
      </c>
      <c r="N174">
        <f>IFERROR(IF(OR(HLOOKUP($A174,'Z-scores'!$C$2:$UD$20,12,FALSE)&gt;3,HLOOKUP($A174,'Z-scores'!$C$2:$UD$20,12,FALSE)&lt;-3),"",'Total-corrected counts'!N174),"")</f>
        <v>0.53152151699906625</v>
      </c>
      <c r="O174">
        <f>IFERROR(IF(OR(HLOOKUP($A174,'Z-scores'!$C$2:$UD$20,13,FALSE)&gt;3,HLOOKUP($A174,'Z-scores'!$C$2:$UD$20,13,FALSE)&lt;-3),"",'Total-corrected counts'!O174),"")</f>
        <v>1.5244995148860814</v>
      </c>
      <c r="P174">
        <f>IFERROR(IF(OR(HLOOKUP($A174,'Z-scores'!$C$2:$UD$20,14,FALSE)&gt;3,HLOOKUP($A174,'Z-scores'!$C$2:$UD$20,14,FALSE)&lt;-3),"",'Total-corrected counts'!P174),"")</f>
        <v>14.244508940534196</v>
      </c>
      <c r="Q174">
        <f>IFERROR(IF(OR(HLOOKUP($A174,'Z-scores'!$C$2:$UD$20,15,FALSE)&gt;3,HLOOKUP($A174,'Z-scores'!$C$2:$UD$20,15,FALSE)&lt;-3),"",'Total-corrected counts'!Q174),"")</f>
        <v>2.5352793877885347</v>
      </c>
      <c r="R174">
        <f>IFERROR(IF(OR(HLOOKUP($A174,'Z-scores'!$C$2:$UD$20,16,FALSE)&gt;3,HLOOKUP($A174,'Z-scores'!$C$2:$UD$20,16,FALSE)&lt;-3),"",'Total-corrected counts'!R174),"")</f>
        <v>1.3263051182955978</v>
      </c>
      <c r="S174">
        <f>IFERROR(IF(OR(HLOOKUP($A174,'Z-scores'!$C$2:$UD$20,17,FALSE)&gt;3,HLOOKUP($A174,'Z-scores'!$C$2:$UD$20,17,FALSE)&lt;-3),"",'Total-corrected counts'!S174),"")</f>
        <v>6.8018791208910514</v>
      </c>
      <c r="T174">
        <f>IFERROR(IF(OR(HLOOKUP($A174,'Z-scores'!$C$2:$UD$20,18,FALSE)&gt;3,HLOOKUP($A174,'Z-scores'!$C$2:$UD$20,18,FALSE)&lt;-3),"",'Total-corrected counts'!T174),"")</f>
        <v>6.5549490294723567</v>
      </c>
      <c r="U174">
        <f>IFERROR(IF(OR(HLOOKUP($A174,'Z-scores'!$C$2:$UD$20,19,FALSE)&gt;3,HLOOKUP($A174,'Z-scores'!$C$2:$UD$20,19,FALSE)&lt;-3),"",'Total-corrected counts'!U174),"")</f>
        <v>1.9093658735565844</v>
      </c>
      <c r="V174">
        <f t="shared" si="8"/>
        <v>1</v>
      </c>
      <c r="W174" s="10">
        <f>SUMIFS(Tabel132[Cluster],Tabel132[ID],A174)</f>
        <v>82</v>
      </c>
      <c r="X174">
        <f t="shared" si="9"/>
        <v>0.62076147422460659</v>
      </c>
      <c r="Y174">
        <f t="shared" si="10"/>
        <v>3.262371304270097</v>
      </c>
      <c r="Z174">
        <f t="shared" si="11"/>
        <v>4.4285385628029328</v>
      </c>
    </row>
    <row r="175" spans="1:26" x14ac:dyDescent="0.25">
      <c r="A175">
        <v>179</v>
      </c>
      <c r="B175" t="s">
        <v>673</v>
      </c>
      <c r="C175">
        <v>18700</v>
      </c>
      <c r="D175">
        <v>31</v>
      </c>
      <c r="E175" t="str">
        <f>IFERROR(IF(OR(HLOOKUP($A175,'Z-scores'!$C$2:$UD$20,3,FALSE)&gt;3,HLOOKUP(A175,'Z-scores'!$C$2:$UD$20,3,FALSE)&lt;-3),"",'Total-corrected counts'!E175),"")</f>
        <v/>
      </c>
      <c r="F175" t="str">
        <f>IFERROR(IF(OR(HLOOKUP($A175,'Z-scores'!$C$2:$UD$20,4,FALSE)&gt;3,HLOOKUP($A175,'Z-scores'!$C$2:$UD$20,4,FALSE)&lt;-3),"",'Total-corrected counts'!F175),"")</f>
        <v/>
      </c>
      <c r="G175" t="str">
        <f>IFERROR(IF(OR(HLOOKUP($A175,'Z-scores'!$C$2:$UD$20,5,FALSE)&gt;3,HLOOKUP($A175,'Z-scores'!$C$2:$UD$20,5,FALSE)&lt;-3),"",'Total-corrected counts'!G175),"")</f>
        <v/>
      </c>
      <c r="H175" t="str">
        <f>IFERROR(IF(OR(HLOOKUP($A175,'Z-scores'!$C$2:$UD$20,6,FALSE)&gt;3,HLOOKUP($A175,'Z-scores'!$C$2:$UD$20,6,FALSE)&lt;-3),"",'Total-corrected counts'!H175),"")</f>
        <v/>
      </c>
      <c r="I175" t="str">
        <f>IFERROR(IF(OR(HLOOKUP($A175,'Z-scores'!$C$2:$UD$20,7,FALSE)&gt;3,HLOOKUP($A175,'Z-scores'!$C$2:$UD$20,7,FALSE)&lt;-3),"",'Total-corrected counts'!I175),"")</f>
        <v/>
      </c>
      <c r="J175" t="str">
        <f>IFERROR(IF(OR(HLOOKUP($A175,'Z-scores'!$C$2:$UD$20,8,FALSE)&gt;3,HLOOKUP($A175,'Z-scores'!$C$2:$UD$20,8,FALSE)&lt;-3),"",'Total-corrected counts'!J175),"")</f>
        <v/>
      </c>
      <c r="K175" t="str">
        <f>IFERROR(IF(OR(HLOOKUP($A175,'Z-scores'!$C$2:$UD$20,9,FALSE)&gt;3,HLOOKUP($A175,'Z-scores'!$C$2:$UD$20,9,FALSE)&lt;-3),"",'Total-corrected counts'!K175),"")</f>
        <v/>
      </c>
      <c r="L175" t="str">
        <f>IFERROR(IF(OR(HLOOKUP($A175,'Z-scores'!$C$2:$UD$20,10,FALSE)&gt;3,HLOOKUP($A175,'Z-scores'!$C$2:$UD$20,10,FALSE)&lt;-3),"",'Total-corrected counts'!L175),"")</f>
        <v/>
      </c>
      <c r="M175" t="str">
        <f>IFERROR(IF(OR(HLOOKUP($A175,'Z-scores'!$C$2:$UD$20,11,FALSE)&gt;3,HLOOKUP($A175,'Z-scores'!$C$2:$UD$20,11,FALSE)&lt;-3),"",'Total-corrected counts'!M175),"")</f>
        <v/>
      </c>
      <c r="N175" t="str">
        <f>IFERROR(IF(OR(HLOOKUP($A175,'Z-scores'!$C$2:$UD$20,12,FALSE)&gt;3,HLOOKUP($A175,'Z-scores'!$C$2:$UD$20,12,FALSE)&lt;-3),"",'Total-corrected counts'!N175),"")</f>
        <v/>
      </c>
      <c r="O175" t="str">
        <f>IFERROR(IF(OR(HLOOKUP($A175,'Z-scores'!$C$2:$UD$20,13,FALSE)&gt;3,HLOOKUP($A175,'Z-scores'!$C$2:$UD$20,13,FALSE)&lt;-3),"",'Total-corrected counts'!O175),"")</f>
        <v/>
      </c>
      <c r="P175" t="str">
        <f>IFERROR(IF(OR(HLOOKUP($A175,'Z-scores'!$C$2:$UD$20,14,FALSE)&gt;3,HLOOKUP($A175,'Z-scores'!$C$2:$UD$20,14,FALSE)&lt;-3),"",'Total-corrected counts'!P175),"")</f>
        <v/>
      </c>
      <c r="Q175" t="str">
        <f>IFERROR(IF(OR(HLOOKUP($A175,'Z-scores'!$C$2:$UD$20,15,FALSE)&gt;3,HLOOKUP($A175,'Z-scores'!$C$2:$UD$20,15,FALSE)&lt;-3),"",'Total-corrected counts'!Q175),"")</f>
        <v/>
      </c>
      <c r="R175" t="str">
        <f>IFERROR(IF(OR(HLOOKUP($A175,'Z-scores'!$C$2:$UD$20,16,FALSE)&gt;3,HLOOKUP($A175,'Z-scores'!$C$2:$UD$20,16,FALSE)&lt;-3),"",'Total-corrected counts'!R175),"")</f>
        <v/>
      </c>
      <c r="S175" t="str">
        <f>IFERROR(IF(OR(HLOOKUP($A175,'Z-scores'!$C$2:$UD$20,17,FALSE)&gt;3,HLOOKUP($A175,'Z-scores'!$C$2:$UD$20,17,FALSE)&lt;-3),"",'Total-corrected counts'!S175),"")</f>
        <v/>
      </c>
      <c r="T175" t="str">
        <f>IFERROR(IF(OR(HLOOKUP($A175,'Z-scores'!$C$2:$UD$20,18,FALSE)&gt;3,HLOOKUP($A175,'Z-scores'!$C$2:$UD$20,18,FALSE)&lt;-3),"",'Total-corrected counts'!T175),"")</f>
        <v/>
      </c>
      <c r="U175" t="str">
        <f>IFERROR(IF(OR(HLOOKUP($A175,'Z-scores'!$C$2:$UD$20,19,FALSE)&gt;3,HLOOKUP($A175,'Z-scores'!$C$2:$UD$20,19,FALSE)&lt;-3),"",'Total-corrected counts'!U175),"")</f>
        <v/>
      </c>
      <c r="V175">
        <f t="shared" si="8"/>
        <v>1</v>
      </c>
      <c r="W175" s="10">
        <f>SUMIFS(Tabel132[Cluster],Tabel132[ID],A175)</f>
        <v>0</v>
      </c>
      <c r="X175" t="str">
        <f t="shared" si="9"/>
        <v/>
      </c>
      <c r="Y175" t="str">
        <f t="shared" si="10"/>
        <v/>
      </c>
      <c r="Z175" t="str">
        <f t="shared" si="11"/>
        <v/>
      </c>
    </row>
    <row r="176" spans="1:26" x14ac:dyDescent="0.25">
      <c r="A176">
        <v>180</v>
      </c>
      <c r="B176" t="s">
        <v>105</v>
      </c>
      <c r="C176">
        <v>9300</v>
      </c>
      <c r="D176">
        <v>1057</v>
      </c>
      <c r="E176" t="str">
        <f>IFERROR(IF(OR(HLOOKUP($A176,'Z-scores'!$C$2:$UD$20,3,FALSE)&gt;3,HLOOKUP(A176,'Z-scores'!$C$2:$UD$20,3,FALSE)&lt;-3),"",'Total-corrected counts'!E176),"")</f>
        <v/>
      </c>
      <c r="F176">
        <f>IFERROR(IF(OR(HLOOKUP($A176,'Z-scores'!$C$2:$UD$20,4,FALSE)&gt;3,HLOOKUP($A176,'Z-scores'!$C$2:$UD$20,4,FALSE)&lt;-3),"",'Total-corrected counts'!F176),"")</f>
        <v>25.765584856628177</v>
      </c>
      <c r="G176">
        <f>IFERROR(IF(OR(HLOOKUP($A176,'Z-scores'!$C$2:$UD$20,5,FALSE)&gt;3,HLOOKUP($A176,'Z-scores'!$C$2:$UD$20,5,FALSE)&lt;-3),"",'Total-corrected counts'!G176),"")</f>
        <v>16.3885878214762</v>
      </c>
      <c r="H176">
        <f>IFERROR(IF(OR(HLOOKUP($A176,'Z-scores'!$C$2:$UD$20,6,FALSE)&gt;3,HLOOKUP($A176,'Z-scores'!$C$2:$UD$20,6,FALSE)&lt;-3),"",'Total-corrected counts'!H176),"")</f>
        <v>41.658493886294927</v>
      </c>
      <c r="I176">
        <f>IFERROR(IF(OR(HLOOKUP($A176,'Z-scores'!$C$2:$UD$20,7,FALSE)&gt;3,HLOOKUP($A176,'Z-scores'!$C$2:$UD$20,7,FALSE)&lt;-3),"",'Total-corrected counts'!I176),"")</f>
        <v>20.90881944594091</v>
      </c>
      <c r="J176">
        <f>IFERROR(IF(OR(HLOOKUP($A176,'Z-scores'!$C$2:$UD$20,8,FALSE)&gt;3,HLOOKUP($A176,'Z-scores'!$C$2:$UD$20,8,FALSE)&lt;-3),"",'Total-corrected counts'!J176),"")</f>
        <v>25.442733141230836</v>
      </c>
      <c r="K176">
        <f>IFERROR(IF(OR(HLOOKUP($A176,'Z-scores'!$C$2:$UD$20,9,FALSE)&gt;3,HLOOKUP($A176,'Z-scores'!$C$2:$UD$20,9,FALSE)&lt;-3),"",'Total-corrected counts'!K176),"")</f>
        <v>15.92061987847706</v>
      </c>
      <c r="L176">
        <f>IFERROR(IF(OR(HLOOKUP($A176,'Z-scores'!$C$2:$UD$20,10,FALSE)&gt;3,HLOOKUP($A176,'Z-scores'!$C$2:$UD$20,10,FALSE)&lt;-3),"",'Total-corrected counts'!L176),"")</f>
        <v>28.928396925828647</v>
      </c>
      <c r="M176">
        <f>IFERROR(IF(OR(HLOOKUP($A176,'Z-scores'!$C$2:$UD$20,11,FALSE)&gt;3,HLOOKUP($A176,'Z-scores'!$C$2:$UD$20,11,FALSE)&lt;-3),"",'Total-corrected counts'!M176),"")</f>
        <v>16.850158456918056</v>
      </c>
      <c r="N176">
        <f>IFERROR(IF(OR(HLOOKUP($A176,'Z-scores'!$C$2:$UD$20,12,FALSE)&gt;3,HLOOKUP($A176,'Z-scores'!$C$2:$UD$20,12,FALSE)&lt;-3),"",'Total-corrected counts'!N176),"")</f>
        <v>9.43908900877652</v>
      </c>
      <c r="O176">
        <f>IFERROR(IF(OR(HLOOKUP($A176,'Z-scores'!$C$2:$UD$20,13,FALSE)&gt;3,HLOOKUP($A176,'Z-scores'!$C$2:$UD$20,13,FALSE)&lt;-3),"",'Total-corrected counts'!O176),"")</f>
        <v>19.444940832255583</v>
      </c>
      <c r="P176">
        <f>IFERROR(IF(OR(HLOOKUP($A176,'Z-scores'!$C$2:$UD$20,14,FALSE)&gt;3,HLOOKUP($A176,'Z-scores'!$C$2:$UD$20,14,FALSE)&lt;-3),"",'Total-corrected counts'!P176),"")</f>
        <v>10.171596543195736</v>
      </c>
      <c r="Q176">
        <f>IFERROR(IF(OR(HLOOKUP($A176,'Z-scores'!$C$2:$UD$20,15,FALSE)&gt;3,HLOOKUP($A176,'Z-scores'!$C$2:$UD$20,15,FALSE)&lt;-3),"",'Total-corrected counts'!Q176),"")</f>
        <v>18.897582513592997</v>
      </c>
      <c r="R176">
        <f>IFERROR(IF(OR(HLOOKUP($A176,'Z-scores'!$C$2:$UD$20,16,FALSE)&gt;3,HLOOKUP($A176,'Z-scores'!$C$2:$UD$20,16,FALSE)&lt;-3),"",'Total-corrected counts'!R176),"")</f>
        <v>20.97645708240923</v>
      </c>
      <c r="S176">
        <f>IFERROR(IF(OR(HLOOKUP($A176,'Z-scores'!$C$2:$UD$20,17,FALSE)&gt;3,HLOOKUP($A176,'Z-scores'!$C$2:$UD$20,17,FALSE)&lt;-3),"",'Total-corrected counts'!S176),"")</f>
        <v>19.754220367855179</v>
      </c>
      <c r="T176">
        <f>IFERROR(IF(OR(HLOOKUP($A176,'Z-scores'!$C$2:$UD$20,18,FALSE)&gt;3,HLOOKUP($A176,'Z-scores'!$C$2:$UD$20,18,FALSE)&lt;-3),"",'Total-corrected counts'!T176),"")</f>
        <v>11.09100812195126</v>
      </c>
      <c r="U176">
        <f>IFERROR(IF(OR(HLOOKUP($A176,'Z-scores'!$C$2:$UD$20,19,FALSE)&gt;3,HLOOKUP($A176,'Z-scores'!$C$2:$UD$20,19,FALSE)&lt;-3),"",'Total-corrected counts'!U176),"")</f>
        <v>7.9889603936765266</v>
      </c>
      <c r="V176">
        <f t="shared" si="8"/>
        <v>1</v>
      </c>
      <c r="W176" s="10">
        <f>SUMIFS(Tabel132[Cluster],Tabel132[ID],A176)</f>
        <v>12</v>
      </c>
      <c r="X176">
        <f t="shared" si="9"/>
        <v>2.2936280861793237E-2</v>
      </c>
      <c r="Y176">
        <f t="shared" si="10"/>
        <v>23.982924301599351</v>
      </c>
      <c r="Z176">
        <f t="shared" si="11"/>
        <v>14.720481857964128</v>
      </c>
    </row>
    <row r="177" spans="1:26" x14ac:dyDescent="0.25">
      <c r="A177">
        <v>181</v>
      </c>
      <c r="B177" t="s">
        <v>106</v>
      </c>
      <c r="C177">
        <v>68200</v>
      </c>
      <c r="D177">
        <v>571</v>
      </c>
      <c r="E177">
        <f>IFERROR(IF(OR(HLOOKUP($A177,'Z-scores'!$C$2:$UD$20,3,FALSE)&gt;3,HLOOKUP(A177,'Z-scores'!$C$2:$UD$20,3,FALSE)&lt;-3),"",'Total-corrected counts'!E177),"")</f>
        <v>5.0431130128005409E-2</v>
      </c>
      <c r="F177">
        <f>IFERROR(IF(OR(HLOOKUP($A177,'Z-scores'!$C$2:$UD$20,4,FALSE)&gt;3,HLOOKUP($A177,'Z-scores'!$C$2:$UD$20,4,FALSE)&lt;-3),"",'Total-corrected counts'!F177),"")</f>
        <v>8.2029878562967784E-3</v>
      </c>
      <c r="G177">
        <f>IFERROR(IF(OR(HLOOKUP($A177,'Z-scores'!$C$2:$UD$20,5,FALSE)&gt;3,HLOOKUP($A177,'Z-scores'!$C$2:$UD$20,5,FALSE)&lt;-3),"",'Total-corrected counts'!G177),"")</f>
        <v>0.2618950727463929</v>
      </c>
      <c r="H177">
        <f>IFERROR(IF(OR(HLOOKUP($A177,'Z-scores'!$C$2:$UD$20,6,FALSE)&gt;3,HLOOKUP($A177,'Z-scores'!$C$2:$UD$20,6,FALSE)&lt;-3),"",'Total-corrected counts'!H177),"")</f>
        <v>0</v>
      </c>
      <c r="I177">
        <f>IFERROR(IF(OR(HLOOKUP($A177,'Z-scores'!$C$2:$UD$20,7,FALSE)&gt;3,HLOOKUP($A177,'Z-scores'!$C$2:$UD$20,7,FALSE)&lt;-3),"",'Total-corrected counts'!I177),"")</f>
        <v>0.34478618638771819</v>
      </c>
      <c r="J177">
        <f>IFERROR(IF(OR(HLOOKUP($A177,'Z-scores'!$C$2:$UD$20,8,FALSE)&gt;3,HLOOKUP($A177,'Z-scores'!$C$2:$UD$20,8,FALSE)&lt;-3),"",'Total-corrected counts'!J177),"")</f>
        <v>0.83329881799767658</v>
      </c>
      <c r="K177">
        <f>IFERROR(IF(OR(HLOOKUP($A177,'Z-scores'!$C$2:$UD$20,9,FALSE)&gt;3,HLOOKUP($A177,'Z-scores'!$C$2:$UD$20,9,FALSE)&lt;-3),"",'Total-corrected counts'!K177),"")</f>
        <v>0.14270583644573276</v>
      </c>
      <c r="L177">
        <f>IFERROR(IF(OR(HLOOKUP($A177,'Z-scores'!$C$2:$UD$20,10,FALSE)&gt;3,HLOOKUP($A177,'Z-scores'!$C$2:$UD$20,10,FALSE)&lt;-3),"",'Total-corrected counts'!L177),"")</f>
        <v>1.76392664181882E-2</v>
      </c>
      <c r="M177">
        <f>IFERROR(IF(OR(HLOOKUP($A177,'Z-scores'!$C$2:$UD$20,11,FALSE)&gt;3,HLOOKUP($A177,'Z-scores'!$C$2:$UD$20,11,FALSE)&lt;-3),"",'Total-corrected counts'!M177),"")</f>
        <v>0</v>
      </c>
      <c r="N177">
        <f>IFERROR(IF(OR(HLOOKUP($A177,'Z-scores'!$C$2:$UD$20,12,FALSE)&gt;3,HLOOKUP($A177,'Z-scores'!$C$2:$UD$20,12,FALSE)&lt;-3),"",'Total-corrected counts'!N177),"")</f>
        <v>0</v>
      </c>
      <c r="O177" t="str">
        <f>IFERROR(IF(OR(HLOOKUP($A177,'Z-scores'!$C$2:$UD$20,13,FALSE)&gt;3,HLOOKUP($A177,'Z-scores'!$C$2:$UD$20,13,FALSE)&lt;-3),"",'Total-corrected counts'!O177),"")</f>
        <v/>
      </c>
      <c r="P177">
        <f>IFERROR(IF(OR(HLOOKUP($A177,'Z-scores'!$C$2:$UD$20,14,FALSE)&gt;3,HLOOKUP($A177,'Z-scores'!$C$2:$UD$20,14,FALSE)&lt;-3),"",'Total-corrected counts'!P177),"")</f>
        <v>0</v>
      </c>
      <c r="Q177">
        <f>IFERROR(IF(OR(HLOOKUP($A177,'Z-scores'!$C$2:$UD$20,15,FALSE)&gt;3,HLOOKUP($A177,'Z-scores'!$C$2:$UD$20,15,FALSE)&lt;-3),"",'Total-corrected counts'!Q177),"")</f>
        <v>0</v>
      </c>
      <c r="R177">
        <f>IFERROR(IF(OR(HLOOKUP($A177,'Z-scores'!$C$2:$UD$20,16,FALSE)&gt;3,HLOOKUP($A177,'Z-scores'!$C$2:$UD$20,16,FALSE)&lt;-3),"",'Total-corrected counts'!R177),"")</f>
        <v>0</v>
      </c>
      <c r="S177">
        <f>IFERROR(IF(OR(HLOOKUP($A177,'Z-scores'!$C$2:$UD$20,17,FALSE)&gt;3,HLOOKUP($A177,'Z-scores'!$C$2:$UD$20,17,FALSE)&lt;-3),"",'Total-corrected counts'!S177),"")</f>
        <v>0</v>
      </c>
      <c r="T177">
        <f>IFERROR(IF(OR(HLOOKUP($A177,'Z-scores'!$C$2:$UD$20,18,FALSE)&gt;3,HLOOKUP($A177,'Z-scores'!$C$2:$UD$20,18,FALSE)&lt;-3),"",'Total-corrected counts'!T177),"")</f>
        <v>0.35223186134779372</v>
      </c>
      <c r="U177">
        <f>IFERROR(IF(OR(HLOOKUP($A177,'Z-scores'!$C$2:$UD$20,19,FALSE)&gt;3,HLOOKUP($A177,'Z-scores'!$C$2:$UD$20,19,FALSE)&lt;-3),"",'Total-corrected counts'!U177),"")</f>
        <v>0.12584456893895671</v>
      </c>
      <c r="V177">
        <f t="shared" si="8"/>
        <v>1</v>
      </c>
      <c r="W177" s="10">
        <f>SUMIFS(Tabel132[Cluster],Tabel132[ID],A177)</f>
        <v>80</v>
      </c>
      <c r="X177">
        <f t="shared" si="9"/>
        <v>0.32281076234720651</v>
      </c>
      <c r="Y177">
        <f t="shared" si="10"/>
        <v>0.18432881088666786</v>
      </c>
      <c r="Z177">
        <f t="shared" si="11"/>
        <v>6.8296632898107196E-2</v>
      </c>
    </row>
    <row r="178" spans="1:26" x14ac:dyDescent="0.25">
      <c r="A178">
        <v>182</v>
      </c>
      <c r="B178" t="s">
        <v>674</v>
      </c>
      <c r="C178">
        <v>113700</v>
      </c>
      <c r="D178">
        <v>824</v>
      </c>
      <c r="E178" t="str">
        <f>IFERROR(IF(OR(HLOOKUP($A178,'Z-scores'!$C$2:$UD$20,3,FALSE)&gt;3,HLOOKUP(A178,'Z-scores'!$C$2:$UD$20,3,FALSE)&lt;-3),"",'Total-corrected counts'!E178),"")</f>
        <v/>
      </c>
      <c r="F178" t="str">
        <f>IFERROR(IF(OR(HLOOKUP($A178,'Z-scores'!$C$2:$UD$20,4,FALSE)&gt;3,HLOOKUP($A178,'Z-scores'!$C$2:$UD$20,4,FALSE)&lt;-3),"",'Total-corrected counts'!F178),"")</f>
        <v/>
      </c>
      <c r="G178" t="str">
        <f>IFERROR(IF(OR(HLOOKUP($A178,'Z-scores'!$C$2:$UD$20,5,FALSE)&gt;3,HLOOKUP($A178,'Z-scores'!$C$2:$UD$20,5,FALSE)&lt;-3),"",'Total-corrected counts'!G178),"")</f>
        <v/>
      </c>
      <c r="H178" t="str">
        <f>IFERROR(IF(OR(HLOOKUP($A178,'Z-scores'!$C$2:$UD$20,6,FALSE)&gt;3,HLOOKUP($A178,'Z-scores'!$C$2:$UD$20,6,FALSE)&lt;-3),"",'Total-corrected counts'!H178),"")</f>
        <v/>
      </c>
      <c r="I178" t="str">
        <f>IFERROR(IF(OR(HLOOKUP($A178,'Z-scores'!$C$2:$UD$20,7,FALSE)&gt;3,HLOOKUP($A178,'Z-scores'!$C$2:$UD$20,7,FALSE)&lt;-3),"",'Total-corrected counts'!I178),"")</f>
        <v/>
      </c>
      <c r="J178" t="str">
        <f>IFERROR(IF(OR(HLOOKUP($A178,'Z-scores'!$C$2:$UD$20,8,FALSE)&gt;3,HLOOKUP($A178,'Z-scores'!$C$2:$UD$20,8,FALSE)&lt;-3),"",'Total-corrected counts'!J178),"")</f>
        <v/>
      </c>
      <c r="K178" t="str">
        <f>IFERROR(IF(OR(HLOOKUP($A178,'Z-scores'!$C$2:$UD$20,9,FALSE)&gt;3,HLOOKUP($A178,'Z-scores'!$C$2:$UD$20,9,FALSE)&lt;-3),"",'Total-corrected counts'!K178),"")</f>
        <v/>
      </c>
      <c r="L178" t="str">
        <f>IFERROR(IF(OR(HLOOKUP($A178,'Z-scores'!$C$2:$UD$20,10,FALSE)&gt;3,HLOOKUP($A178,'Z-scores'!$C$2:$UD$20,10,FALSE)&lt;-3),"",'Total-corrected counts'!L178),"")</f>
        <v/>
      </c>
      <c r="M178" t="str">
        <f>IFERROR(IF(OR(HLOOKUP($A178,'Z-scores'!$C$2:$UD$20,11,FALSE)&gt;3,HLOOKUP($A178,'Z-scores'!$C$2:$UD$20,11,FALSE)&lt;-3),"",'Total-corrected counts'!M178),"")</f>
        <v/>
      </c>
      <c r="N178" t="str">
        <f>IFERROR(IF(OR(HLOOKUP($A178,'Z-scores'!$C$2:$UD$20,12,FALSE)&gt;3,HLOOKUP($A178,'Z-scores'!$C$2:$UD$20,12,FALSE)&lt;-3),"",'Total-corrected counts'!N178),"")</f>
        <v/>
      </c>
      <c r="O178" t="str">
        <f>IFERROR(IF(OR(HLOOKUP($A178,'Z-scores'!$C$2:$UD$20,13,FALSE)&gt;3,HLOOKUP($A178,'Z-scores'!$C$2:$UD$20,13,FALSE)&lt;-3),"",'Total-corrected counts'!O178),"")</f>
        <v/>
      </c>
      <c r="P178" t="str">
        <f>IFERROR(IF(OR(HLOOKUP($A178,'Z-scores'!$C$2:$UD$20,14,FALSE)&gt;3,HLOOKUP($A178,'Z-scores'!$C$2:$UD$20,14,FALSE)&lt;-3),"",'Total-corrected counts'!P178),"")</f>
        <v/>
      </c>
      <c r="Q178" t="str">
        <f>IFERROR(IF(OR(HLOOKUP($A178,'Z-scores'!$C$2:$UD$20,15,FALSE)&gt;3,HLOOKUP($A178,'Z-scores'!$C$2:$UD$20,15,FALSE)&lt;-3),"",'Total-corrected counts'!Q178),"")</f>
        <v/>
      </c>
      <c r="R178" t="str">
        <f>IFERROR(IF(OR(HLOOKUP($A178,'Z-scores'!$C$2:$UD$20,16,FALSE)&gt;3,HLOOKUP($A178,'Z-scores'!$C$2:$UD$20,16,FALSE)&lt;-3),"",'Total-corrected counts'!R178),"")</f>
        <v/>
      </c>
      <c r="S178" t="str">
        <f>IFERROR(IF(OR(HLOOKUP($A178,'Z-scores'!$C$2:$UD$20,17,FALSE)&gt;3,HLOOKUP($A178,'Z-scores'!$C$2:$UD$20,17,FALSE)&lt;-3),"",'Total-corrected counts'!S178),"")</f>
        <v/>
      </c>
      <c r="T178" t="str">
        <f>IFERROR(IF(OR(HLOOKUP($A178,'Z-scores'!$C$2:$UD$20,18,FALSE)&gt;3,HLOOKUP($A178,'Z-scores'!$C$2:$UD$20,18,FALSE)&lt;-3),"",'Total-corrected counts'!T178),"")</f>
        <v/>
      </c>
      <c r="U178" t="str">
        <f>IFERROR(IF(OR(HLOOKUP($A178,'Z-scores'!$C$2:$UD$20,19,FALSE)&gt;3,HLOOKUP($A178,'Z-scores'!$C$2:$UD$20,19,FALSE)&lt;-3),"",'Total-corrected counts'!U178),"")</f>
        <v/>
      </c>
      <c r="V178">
        <f t="shared" si="8"/>
        <v>1</v>
      </c>
      <c r="W178" s="10">
        <f>SUMIFS(Tabel132[Cluster],Tabel132[ID],A178)</f>
        <v>0</v>
      </c>
      <c r="X178" t="str">
        <f t="shared" si="9"/>
        <v/>
      </c>
      <c r="Y178" t="str">
        <f t="shared" si="10"/>
        <v/>
      </c>
      <c r="Z178" t="str">
        <f t="shared" si="11"/>
        <v/>
      </c>
    </row>
    <row r="179" spans="1:26" x14ac:dyDescent="0.25">
      <c r="A179">
        <v>183</v>
      </c>
      <c r="B179" t="s">
        <v>675</v>
      </c>
      <c r="C179">
        <v>31300</v>
      </c>
      <c r="D179">
        <v>159</v>
      </c>
      <c r="E179" t="str">
        <f>IFERROR(IF(OR(HLOOKUP($A179,'Z-scores'!$C$2:$UD$20,3,FALSE)&gt;3,HLOOKUP(A179,'Z-scores'!$C$2:$UD$20,3,FALSE)&lt;-3),"",'Total-corrected counts'!E179),"")</f>
        <v/>
      </c>
      <c r="F179" t="str">
        <f>IFERROR(IF(OR(HLOOKUP($A179,'Z-scores'!$C$2:$UD$20,4,FALSE)&gt;3,HLOOKUP($A179,'Z-scores'!$C$2:$UD$20,4,FALSE)&lt;-3),"",'Total-corrected counts'!F179),"")</f>
        <v/>
      </c>
      <c r="G179" t="str">
        <f>IFERROR(IF(OR(HLOOKUP($A179,'Z-scores'!$C$2:$UD$20,5,FALSE)&gt;3,HLOOKUP($A179,'Z-scores'!$C$2:$UD$20,5,FALSE)&lt;-3),"",'Total-corrected counts'!G179),"")</f>
        <v/>
      </c>
      <c r="H179" t="str">
        <f>IFERROR(IF(OR(HLOOKUP($A179,'Z-scores'!$C$2:$UD$20,6,FALSE)&gt;3,HLOOKUP($A179,'Z-scores'!$C$2:$UD$20,6,FALSE)&lt;-3),"",'Total-corrected counts'!H179),"")</f>
        <v/>
      </c>
      <c r="I179" t="str">
        <f>IFERROR(IF(OR(HLOOKUP($A179,'Z-scores'!$C$2:$UD$20,7,FALSE)&gt;3,HLOOKUP($A179,'Z-scores'!$C$2:$UD$20,7,FALSE)&lt;-3),"",'Total-corrected counts'!I179),"")</f>
        <v/>
      </c>
      <c r="J179" t="str">
        <f>IFERROR(IF(OR(HLOOKUP($A179,'Z-scores'!$C$2:$UD$20,8,FALSE)&gt;3,HLOOKUP($A179,'Z-scores'!$C$2:$UD$20,8,FALSE)&lt;-3),"",'Total-corrected counts'!J179),"")</f>
        <v/>
      </c>
      <c r="K179" t="str">
        <f>IFERROR(IF(OR(HLOOKUP($A179,'Z-scores'!$C$2:$UD$20,9,FALSE)&gt;3,HLOOKUP($A179,'Z-scores'!$C$2:$UD$20,9,FALSE)&lt;-3),"",'Total-corrected counts'!K179),"")</f>
        <v/>
      </c>
      <c r="L179" t="str">
        <f>IFERROR(IF(OR(HLOOKUP($A179,'Z-scores'!$C$2:$UD$20,10,FALSE)&gt;3,HLOOKUP($A179,'Z-scores'!$C$2:$UD$20,10,FALSE)&lt;-3),"",'Total-corrected counts'!L179),"")</f>
        <v/>
      </c>
      <c r="M179" t="str">
        <f>IFERROR(IF(OR(HLOOKUP($A179,'Z-scores'!$C$2:$UD$20,11,FALSE)&gt;3,HLOOKUP($A179,'Z-scores'!$C$2:$UD$20,11,FALSE)&lt;-3),"",'Total-corrected counts'!M179),"")</f>
        <v/>
      </c>
      <c r="N179" t="str">
        <f>IFERROR(IF(OR(HLOOKUP($A179,'Z-scores'!$C$2:$UD$20,12,FALSE)&gt;3,HLOOKUP($A179,'Z-scores'!$C$2:$UD$20,12,FALSE)&lt;-3),"",'Total-corrected counts'!N179),"")</f>
        <v/>
      </c>
      <c r="O179" t="str">
        <f>IFERROR(IF(OR(HLOOKUP($A179,'Z-scores'!$C$2:$UD$20,13,FALSE)&gt;3,HLOOKUP($A179,'Z-scores'!$C$2:$UD$20,13,FALSE)&lt;-3),"",'Total-corrected counts'!O179),"")</f>
        <v/>
      </c>
      <c r="P179" t="str">
        <f>IFERROR(IF(OR(HLOOKUP($A179,'Z-scores'!$C$2:$UD$20,14,FALSE)&gt;3,HLOOKUP($A179,'Z-scores'!$C$2:$UD$20,14,FALSE)&lt;-3),"",'Total-corrected counts'!P179),"")</f>
        <v/>
      </c>
      <c r="Q179" t="str">
        <f>IFERROR(IF(OR(HLOOKUP($A179,'Z-scores'!$C$2:$UD$20,15,FALSE)&gt;3,HLOOKUP($A179,'Z-scores'!$C$2:$UD$20,15,FALSE)&lt;-3),"",'Total-corrected counts'!Q179),"")</f>
        <v/>
      </c>
      <c r="R179" t="str">
        <f>IFERROR(IF(OR(HLOOKUP($A179,'Z-scores'!$C$2:$UD$20,16,FALSE)&gt;3,HLOOKUP($A179,'Z-scores'!$C$2:$UD$20,16,FALSE)&lt;-3),"",'Total-corrected counts'!R179),"")</f>
        <v/>
      </c>
      <c r="S179" t="str">
        <f>IFERROR(IF(OR(HLOOKUP($A179,'Z-scores'!$C$2:$UD$20,17,FALSE)&gt;3,HLOOKUP($A179,'Z-scores'!$C$2:$UD$20,17,FALSE)&lt;-3),"",'Total-corrected counts'!S179),"")</f>
        <v/>
      </c>
      <c r="T179" t="str">
        <f>IFERROR(IF(OR(HLOOKUP($A179,'Z-scores'!$C$2:$UD$20,18,FALSE)&gt;3,HLOOKUP($A179,'Z-scores'!$C$2:$UD$20,18,FALSE)&lt;-3),"",'Total-corrected counts'!T179),"")</f>
        <v/>
      </c>
      <c r="U179" t="str">
        <f>IFERROR(IF(OR(HLOOKUP($A179,'Z-scores'!$C$2:$UD$20,19,FALSE)&gt;3,HLOOKUP($A179,'Z-scores'!$C$2:$UD$20,19,FALSE)&lt;-3),"",'Total-corrected counts'!U179),"")</f>
        <v/>
      </c>
      <c r="V179">
        <f t="shared" si="8"/>
        <v>1</v>
      </c>
      <c r="W179" s="10">
        <f>SUMIFS(Tabel132[Cluster],Tabel132[ID],A179)</f>
        <v>41</v>
      </c>
      <c r="X179" t="str">
        <f t="shared" si="9"/>
        <v/>
      </c>
      <c r="Y179" t="str">
        <f t="shared" si="10"/>
        <v/>
      </c>
      <c r="Z179" t="str">
        <f t="shared" si="11"/>
        <v/>
      </c>
    </row>
    <row r="180" spans="1:26" x14ac:dyDescent="0.25">
      <c r="A180">
        <v>184</v>
      </c>
      <c r="B180" t="s">
        <v>676</v>
      </c>
      <c r="C180">
        <v>600</v>
      </c>
      <c r="D180">
        <v>315</v>
      </c>
      <c r="E180" t="str">
        <f>IFERROR(IF(OR(HLOOKUP($A180,'Z-scores'!$C$2:$UD$20,3,FALSE)&gt;3,HLOOKUP(A180,'Z-scores'!$C$2:$UD$20,3,FALSE)&lt;-3),"",'Total-corrected counts'!E180),"")</f>
        <v/>
      </c>
      <c r="F180" t="str">
        <f>IFERROR(IF(OR(HLOOKUP($A180,'Z-scores'!$C$2:$UD$20,4,FALSE)&gt;3,HLOOKUP($A180,'Z-scores'!$C$2:$UD$20,4,FALSE)&lt;-3),"",'Total-corrected counts'!F180),"")</f>
        <v/>
      </c>
      <c r="G180" t="str">
        <f>IFERROR(IF(OR(HLOOKUP($A180,'Z-scores'!$C$2:$UD$20,5,FALSE)&gt;3,HLOOKUP($A180,'Z-scores'!$C$2:$UD$20,5,FALSE)&lt;-3),"",'Total-corrected counts'!G180),"")</f>
        <v/>
      </c>
      <c r="H180" t="str">
        <f>IFERROR(IF(OR(HLOOKUP($A180,'Z-scores'!$C$2:$UD$20,6,FALSE)&gt;3,HLOOKUP($A180,'Z-scores'!$C$2:$UD$20,6,FALSE)&lt;-3),"",'Total-corrected counts'!H180),"")</f>
        <v/>
      </c>
      <c r="I180" t="str">
        <f>IFERROR(IF(OR(HLOOKUP($A180,'Z-scores'!$C$2:$UD$20,7,FALSE)&gt;3,HLOOKUP($A180,'Z-scores'!$C$2:$UD$20,7,FALSE)&lt;-3),"",'Total-corrected counts'!I180),"")</f>
        <v/>
      </c>
      <c r="J180" t="str">
        <f>IFERROR(IF(OR(HLOOKUP($A180,'Z-scores'!$C$2:$UD$20,8,FALSE)&gt;3,HLOOKUP($A180,'Z-scores'!$C$2:$UD$20,8,FALSE)&lt;-3),"",'Total-corrected counts'!J180),"")</f>
        <v/>
      </c>
      <c r="K180" t="str">
        <f>IFERROR(IF(OR(HLOOKUP($A180,'Z-scores'!$C$2:$UD$20,9,FALSE)&gt;3,HLOOKUP($A180,'Z-scores'!$C$2:$UD$20,9,FALSE)&lt;-3),"",'Total-corrected counts'!K180),"")</f>
        <v/>
      </c>
      <c r="L180" t="str">
        <f>IFERROR(IF(OR(HLOOKUP($A180,'Z-scores'!$C$2:$UD$20,10,FALSE)&gt;3,HLOOKUP($A180,'Z-scores'!$C$2:$UD$20,10,FALSE)&lt;-3),"",'Total-corrected counts'!L180),"")</f>
        <v/>
      </c>
      <c r="M180" t="str">
        <f>IFERROR(IF(OR(HLOOKUP($A180,'Z-scores'!$C$2:$UD$20,11,FALSE)&gt;3,HLOOKUP($A180,'Z-scores'!$C$2:$UD$20,11,FALSE)&lt;-3),"",'Total-corrected counts'!M180),"")</f>
        <v/>
      </c>
      <c r="N180" t="str">
        <f>IFERROR(IF(OR(HLOOKUP($A180,'Z-scores'!$C$2:$UD$20,12,FALSE)&gt;3,HLOOKUP($A180,'Z-scores'!$C$2:$UD$20,12,FALSE)&lt;-3),"",'Total-corrected counts'!N180),"")</f>
        <v/>
      </c>
      <c r="O180" t="str">
        <f>IFERROR(IF(OR(HLOOKUP($A180,'Z-scores'!$C$2:$UD$20,13,FALSE)&gt;3,HLOOKUP($A180,'Z-scores'!$C$2:$UD$20,13,FALSE)&lt;-3),"",'Total-corrected counts'!O180),"")</f>
        <v/>
      </c>
      <c r="P180" t="str">
        <f>IFERROR(IF(OR(HLOOKUP($A180,'Z-scores'!$C$2:$UD$20,14,FALSE)&gt;3,HLOOKUP($A180,'Z-scores'!$C$2:$UD$20,14,FALSE)&lt;-3),"",'Total-corrected counts'!P180),"")</f>
        <v/>
      </c>
      <c r="Q180" t="str">
        <f>IFERROR(IF(OR(HLOOKUP($A180,'Z-scores'!$C$2:$UD$20,15,FALSE)&gt;3,HLOOKUP($A180,'Z-scores'!$C$2:$UD$20,15,FALSE)&lt;-3),"",'Total-corrected counts'!Q180),"")</f>
        <v/>
      </c>
      <c r="R180" t="str">
        <f>IFERROR(IF(OR(HLOOKUP($A180,'Z-scores'!$C$2:$UD$20,16,FALSE)&gt;3,HLOOKUP($A180,'Z-scores'!$C$2:$UD$20,16,FALSE)&lt;-3),"",'Total-corrected counts'!R180),"")</f>
        <v/>
      </c>
      <c r="S180" t="str">
        <f>IFERROR(IF(OR(HLOOKUP($A180,'Z-scores'!$C$2:$UD$20,17,FALSE)&gt;3,HLOOKUP($A180,'Z-scores'!$C$2:$UD$20,17,FALSE)&lt;-3),"",'Total-corrected counts'!S180),"")</f>
        <v/>
      </c>
      <c r="T180" t="str">
        <f>IFERROR(IF(OR(HLOOKUP($A180,'Z-scores'!$C$2:$UD$20,18,FALSE)&gt;3,HLOOKUP($A180,'Z-scores'!$C$2:$UD$20,18,FALSE)&lt;-3),"",'Total-corrected counts'!T180),"")</f>
        <v/>
      </c>
      <c r="U180" t="str">
        <f>IFERROR(IF(OR(HLOOKUP($A180,'Z-scores'!$C$2:$UD$20,19,FALSE)&gt;3,HLOOKUP($A180,'Z-scores'!$C$2:$UD$20,19,FALSE)&lt;-3),"",'Total-corrected counts'!U180),"")</f>
        <v/>
      </c>
      <c r="V180">
        <f t="shared" si="8"/>
        <v>1</v>
      </c>
      <c r="W180" s="10">
        <f>SUMIFS(Tabel132[Cluster],Tabel132[ID],A180)</f>
        <v>1</v>
      </c>
      <c r="X180" t="str">
        <f t="shared" si="9"/>
        <v/>
      </c>
      <c r="Y180" t="str">
        <f t="shared" si="10"/>
        <v/>
      </c>
      <c r="Z180" t="str">
        <f t="shared" si="11"/>
        <v/>
      </c>
    </row>
    <row r="181" spans="1:26" x14ac:dyDescent="0.25">
      <c r="A181">
        <v>185</v>
      </c>
      <c r="B181" t="s">
        <v>677</v>
      </c>
      <c r="C181">
        <v>95700</v>
      </c>
      <c r="D181">
        <v>1069</v>
      </c>
      <c r="E181" t="str">
        <f>IFERROR(IF(OR(HLOOKUP($A181,'Z-scores'!$C$2:$UD$20,3,FALSE)&gt;3,HLOOKUP(A181,'Z-scores'!$C$2:$UD$20,3,FALSE)&lt;-3),"",'Total-corrected counts'!E181),"")</f>
        <v/>
      </c>
      <c r="F181" t="str">
        <f>IFERROR(IF(OR(HLOOKUP($A181,'Z-scores'!$C$2:$UD$20,4,FALSE)&gt;3,HLOOKUP($A181,'Z-scores'!$C$2:$UD$20,4,FALSE)&lt;-3),"",'Total-corrected counts'!F181),"")</f>
        <v/>
      </c>
      <c r="G181" t="str">
        <f>IFERROR(IF(OR(HLOOKUP($A181,'Z-scores'!$C$2:$UD$20,5,FALSE)&gt;3,HLOOKUP($A181,'Z-scores'!$C$2:$UD$20,5,FALSE)&lt;-3),"",'Total-corrected counts'!G181),"")</f>
        <v/>
      </c>
      <c r="H181" t="str">
        <f>IFERROR(IF(OR(HLOOKUP($A181,'Z-scores'!$C$2:$UD$20,6,FALSE)&gt;3,HLOOKUP($A181,'Z-scores'!$C$2:$UD$20,6,FALSE)&lt;-3),"",'Total-corrected counts'!H181),"")</f>
        <v/>
      </c>
      <c r="I181" t="str">
        <f>IFERROR(IF(OR(HLOOKUP($A181,'Z-scores'!$C$2:$UD$20,7,FALSE)&gt;3,HLOOKUP($A181,'Z-scores'!$C$2:$UD$20,7,FALSE)&lt;-3),"",'Total-corrected counts'!I181),"")</f>
        <v/>
      </c>
      <c r="J181" t="str">
        <f>IFERROR(IF(OR(HLOOKUP($A181,'Z-scores'!$C$2:$UD$20,8,FALSE)&gt;3,HLOOKUP($A181,'Z-scores'!$C$2:$UD$20,8,FALSE)&lt;-3),"",'Total-corrected counts'!J181),"")</f>
        <v/>
      </c>
      <c r="K181" t="str">
        <f>IFERROR(IF(OR(HLOOKUP($A181,'Z-scores'!$C$2:$UD$20,9,FALSE)&gt;3,HLOOKUP($A181,'Z-scores'!$C$2:$UD$20,9,FALSE)&lt;-3),"",'Total-corrected counts'!K181),"")</f>
        <v/>
      </c>
      <c r="L181" t="str">
        <f>IFERROR(IF(OR(HLOOKUP($A181,'Z-scores'!$C$2:$UD$20,10,FALSE)&gt;3,HLOOKUP($A181,'Z-scores'!$C$2:$UD$20,10,FALSE)&lt;-3),"",'Total-corrected counts'!L181),"")</f>
        <v/>
      </c>
      <c r="M181" t="str">
        <f>IFERROR(IF(OR(HLOOKUP($A181,'Z-scores'!$C$2:$UD$20,11,FALSE)&gt;3,HLOOKUP($A181,'Z-scores'!$C$2:$UD$20,11,FALSE)&lt;-3),"",'Total-corrected counts'!M181),"")</f>
        <v/>
      </c>
      <c r="N181" t="str">
        <f>IFERROR(IF(OR(HLOOKUP($A181,'Z-scores'!$C$2:$UD$20,12,FALSE)&gt;3,HLOOKUP($A181,'Z-scores'!$C$2:$UD$20,12,FALSE)&lt;-3),"",'Total-corrected counts'!N181),"")</f>
        <v/>
      </c>
      <c r="O181" t="str">
        <f>IFERROR(IF(OR(HLOOKUP($A181,'Z-scores'!$C$2:$UD$20,13,FALSE)&gt;3,HLOOKUP($A181,'Z-scores'!$C$2:$UD$20,13,FALSE)&lt;-3),"",'Total-corrected counts'!O181),"")</f>
        <v/>
      </c>
      <c r="P181" t="str">
        <f>IFERROR(IF(OR(HLOOKUP($A181,'Z-scores'!$C$2:$UD$20,14,FALSE)&gt;3,HLOOKUP($A181,'Z-scores'!$C$2:$UD$20,14,FALSE)&lt;-3),"",'Total-corrected counts'!P181),"")</f>
        <v/>
      </c>
      <c r="Q181" t="str">
        <f>IFERROR(IF(OR(HLOOKUP($A181,'Z-scores'!$C$2:$UD$20,15,FALSE)&gt;3,HLOOKUP($A181,'Z-scores'!$C$2:$UD$20,15,FALSE)&lt;-3),"",'Total-corrected counts'!Q181),"")</f>
        <v/>
      </c>
      <c r="R181" t="str">
        <f>IFERROR(IF(OR(HLOOKUP($A181,'Z-scores'!$C$2:$UD$20,16,FALSE)&gt;3,HLOOKUP($A181,'Z-scores'!$C$2:$UD$20,16,FALSE)&lt;-3),"",'Total-corrected counts'!R181),"")</f>
        <v/>
      </c>
      <c r="S181" t="str">
        <f>IFERROR(IF(OR(HLOOKUP($A181,'Z-scores'!$C$2:$UD$20,17,FALSE)&gt;3,HLOOKUP($A181,'Z-scores'!$C$2:$UD$20,17,FALSE)&lt;-3),"",'Total-corrected counts'!S181),"")</f>
        <v/>
      </c>
      <c r="T181" t="str">
        <f>IFERROR(IF(OR(HLOOKUP($A181,'Z-scores'!$C$2:$UD$20,18,FALSE)&gt;3,HLOOKUP($A181,'Z-scores'!$C$2:$UD$20,18,FALSE)&lt;-3),"",'Total-corrected counts'!T181),"")</f>
        <v/>
      </c>
      <c r="U181" t="str">
        <f>IFERROR(IF(OR(HLOOKUP($A181,'Z-scores'!$C$2:$UD$20,19,FALSE)&gt;3,HLOOKUP($A181,'Z-scores'!$C$2:$UD$20,19,FALSE)&lt;-3),"",'Total-corrected counts'!U181),"")</f>
        <v/>
      </c>
      <c r="V181">
        <f t="shared" si="8"/>
        <v>1</v>
      </c>
      <c r="W181" s="10">
        <f>SUMIFS(Tabel132[Cluster],Tabel132[ID],A181)</f>
        <v>96</v>
      </c>
      <c r="X181" t="str">
        <f t="shared" si="9"/>
        <v/>
      </c>
      <c r="Y181" t="str">
        <f t="shared" si="10"/>
        <v/>
      </c>
      <c r="Z181" t="str">
        <f t="shared" si="11"/>
        <v/>
      </c>
    </row>
    <row r="182" spans="1:26" x14ac:dyDescent="0.25">
      <c r="A182">
        <v>186</v>
      </c>
      <c r="B182" t="s">
        <v>107</v>
      </c>
      <c r="C182">
        <v>69800</v>
      </c>
      <c r="D182">
        <v>958</v>
      </c>
      <c r="E182">
        <f>IFERROR(IF(OR(HLOOKUP($A182,'Z-scores'!$C$2:$UD$20,3,FALSE)&gt;3,HLOOKUP(A182,'Z-scores'!$C$2:$UD$20,3,FALSE)&lt;-3),"",'Total-corrected counts'!E182),"")</f>
        <v>0.35675355016477905</v>
      </c>
      <c r="F182">
        <f>IFERROR(IF(OR(HLOOKUP($A182,'Z-scores'!$C$2:$UD$20,4,FALSE)&gt;3,HLOOKUP($A182,'Z-scores'!$C$2:$UD$20,4,FALSE)&lt;-3),"",'Total-corrected counts'!F182),"")</f>
        <v>4.921792713778067E-2</v>
      </c>
      <c r="G182">
        <f>IFERROR(IF(OR(HLOOKUP($A182,'Z-scores'!$C$2:$UD$20,5,FALSE)&gt;3,HLOOKUP($A182,'Z-scores'!$C$2:$UD$20,5,FALSE)&lt;-3),"",'Total-corrected counts'!G182),"")</f>
        <v>0.54393592031943139</v>
      </c>
      <c r="H182">
        <f>IFERROR(IF(OR(HLOOKUP($A182,'Z-scores'!$C$2:$UD$20,6,FALSE)&gt;3,HLOOKUP($A182,'Z-scores'!$C$2:$UD$20,6,FALSE)&lt;-3),"",'Total-corrected counts'!H182),"")</f>
        <v>4.8862174464488019E-2</v>
      </c>
      <c r="I182">
        <f>IFERROR(IF(OR(HLOOKUP($A182,'Z-scores'!$C$2:$UD$20,7,FALSE)&gt;3,HLOOKUP($A182,'Z-scores'!$C$2:$UD$20,7,FALSE)&lt;-3),"",'Total-corrected counts'!I182),"")</f>
        <v>3.0353498194490198</v>
      </c>
      <c r="J182">
        <f>IFERROR(IF(OR(HLOOKUP($A182,'Z-scores'!$C$2:$UD$20,8,FALSE)&gt;3,HLOOKUP($A182,'Z-scores'!$C$2:$UD$20,8,FALSE)&lt;-3),"",'Total-corrected counts'!J182),"")</f>
        <v>3.9100944536814057</v>
      </c>
      <c r="K182">
        <f>IFERROR(IF(OR(HLOOKUP($A182,'Z-scores'!$C$2:$UD$20,9,FALSE)&gt;3,HLOOKUP($A182,'Z-scores'!$C$2:$UD$20,9,FALSE)&lt;-3),"",'Total-corrected counts'!K182),"")</f>
        <v>0.22743742683538659</v>
      </c>
      <c r="L182">
        <f>IFERROR(IF(OR(HLOOKUP($A182,'Z-scores'!$C$2:$UD$20,10,FALSE)&gt;3,HLOOKUP($A182,'Z-scores'!$C$2:$UD$20,10,FALSE)&lt;-3),"",'Total-corrected counts'!L182),"")</f>
        <v>0.1499337645545997</v>
      </c>
      <c r="M182">
        <f>IFERROR(IF(OR(HLOOKUP($A182,'Z-scores'!$C$2:$UD$20,11,FALSE)&gt;3,HLOOKUP($A182,'Z-scores'!$C$2:$UD$20,11,FALSE)&lt;-3),"",'Total-corrected counts'!M182),"")</f>
        <v>0</v>
      </c>
      <c r="N182">
        <f>IFERROR(IF(OR(HLOOKUP($A182,'Z-scores'!$C$2:$UD$20,12,FALSE)&gt;3,HLOOKUP($A182,'Z-scores'!$C$2:$UD$20,12,FALSE)&lt;-3),"",'Total-corrected counts'!N182),"")</f>
        <v>2.0711010834791197</v>
      </c>
      <c r="O182">
        <f>IFERROR(IF(OR(HLOOKUP($A182,'Z-scores'!$C$2:$UD$20,13,FALSE)&gt;3,HLOOKUP($A182,'Z-scores'!$C$2:$UD$20,13,FALSE)&lt;-3),"",'Total-corrected counts'!O182),"")</f>
        <v>8.7397908171283749</v>
      </c>
      <c r="P182">
        <f>IFERROR(IF(OR(HLOOKUP($A182,'Z-scores'!$C$2:$UD$20,14,FALSE)&gt;3,HLOOKUP($A182,'Z-scores'!$C$2:$UD$20,14,FALSE)&lt;-3),"",'Total-corrected counts'!P182),"")</f>
        <v>1.2821340180498828E-2</v>
      </c>
      <c r="Q182">
        <f>IFERROR(IF(OR(HLOOKUP($A182,'Z-scores'!$C$2:$UD$20,15,FALSE)&gt;3,HLOOKUP($A182,'Z-scores'!$C$2:$UD$20,15,FALSE)&lt;-3),"",'Total-corrected counts'!Q182),"")</f>
        <v>0</v>
      </c>
      <c r="R182">
        <f>IFERROR(IF(OR(HLOOKUP($A182,'Z-scores'!$C$2:$UD$20,16,FALSE)&gt;3,HLOOKUP($A182,'Z-scores'!$C$2:$UD$20,16,FALSE)&lt;-3),"",'Total-corrected counts'!R182),"")</f>
        <v>2.5364082775864452</v>
      </c>
      <c r="S182">
        <f>IFERROR(IF(OR(HLOOKUP($A182,'Z-scores'!$C$2:$UD$20,17,FALSE)&gt;3,HLOOKUP($A182,'Z-scores'!$C$2:$UD$20,17,FALSE)&lt;-3),"",'Total-corrected counts'!S182),"")</f>
        <v>0.30942307253853946</v>
      </c>
      <c r="T182">
        <f>IFERROR(IF(OR(HLOOKUP($A182,'Z-scores'!$C$2:$UD$20,18,FALSE)&gt;3,HLOOKUP($A182,'Z-scores'!$C$2:$UD$20,18,FALSE)&lt;-3),"",'Total-corrected counts'!T182),"")</f>
        <v>0</v>
      </c>
      <c r="U182">
        <f>IFERROR(IF(OR(HLOOKUP($A182,'Z-scores'!$C$2:$UD$20,19,FALSE)&gt;3,HLOOKUP($A182,'Z-scores'!$C$2:$UD$20,19,FALSE)&lt;-3),"",'Total-corrected counts'!U182),"")</f>
        <v>4.8862408491470779</v>
      </c>
      <c r="V182">
        <f t="shared" si="8"/>
        <v>1</v>
      </c>
      <c r="W182" s="10">
        <f>SUMIFS(Tabel132[Cluster],Tabel132[ID],A182)</f>
        <v>82</v>
      </c>
      <c r="X182">
        <f t="shared" si="9"/>
        <v>0.24746255859273694</v>
      </c>
      <c r="Y182">
        <f t="shared" si="10"/>
        <v>0.92462055962298784</v>
      </c>
      <c r="Z182">
        <f t="shared" si="11"/>
        <v>2.319473180007507</v>
      </c>
    </row>
    <row r="183" spans="1:26" x14ac:dyDescent="0.25">
      <c r="A183">
        <v>187</v>
      </c>
      <c r="B183" t="s">
        <v>108</v>
      </c>
      <c r="C183">
        <v>9500</v>
      </c>
      <c r="D183">
        <v>1057</v>
      </c>
      <c r="E183" t="str">
        <f>IFERROR(IF(OR(HLOOKUP($A183,'Z-scores'!$C$2:$UD$20,3,FALSE)&gt;3,HLOOKUP(A183,'Z-scores'!$C$2:$UD$20,3,FALSE)&lt;-3),"",'Total-corrected counts'!E183),"")</f>
        <v/>
      </c>
      <c r="F183">
        <f>IFERROR(IF(OR(HLOOKUP($A183,'Z-scores'!$C$2:$UD$20,4,FALSE)&gt;3,HLOOKUP($A183,'Z-scores'!$C$2:$UD$20,4,FALSE)&lt;-3),"",'Total-corrected counts'!F183),"")</f>
        <v>34.952931255680568</v>
      </c>
      <c r="G183">
        <f>IFERROR(IF(OR(HLOOKUP($A183,'Z-scores'!$C$2:$UD$20,5,FALSE)&gt;3,HLOOKUP($A183,'Z-scores'!$C$2:$UD$20,5,FALSE)&lt;-3),"",'Total-corrected counts'!G183),"")</f>
        <v>37.974785548226969</v>
      </c>
      <c r="H183">
        <f>IFERROR(IF(OR(HLOOKUP($A183,'Z-scores'!$C$2:$UD$20,6,FALSE)&gt;3,HLOOKUP($A183,'Z-scores'!$C$2:$UD$20,6,FALSE)&lt;-3),"",'Total-corrected counts'!H183),"")</f>
        <v>26.029578368296544</v>
      </c>
      <c r="I183">
        <f>IFERROR(IF(OR(HLOOKUP($A183,'Z-scores'!$C$2:$UD$20,7,FALSE)&gt;3,HLOOKUP($A183,'Z-scores'!$C$2:$UD$20,7,FALSE)&lt;-3),"",'Total-corrected counts'!I183),"")</f>
        <v>20.527091882440224</v>
      </c>
      <c r="J183">
        <f>IFERROR(IF(OR(HLOOKUP($A183,'Z-scores'!$C$2:$UD$20,8,FALSE)&gt;3,HLOOKUP($A183,'Z-scores'!$C$2:$UD$20,8,FALSE)&lt;-3),"",'Total-corrected counts'!J183),"")</f>
        <v>21.108593135195584</v>
      </c>
      <c r="K183">
        <f>IFERROR(IF(OR(HLOOKUP($A183,'Z-scores'!$C$2:$UD$20,9,FALSE)&gt;3,HLOOKUP($A183,'Z-scores'!$C$2:$UD$20,9,FALSE)&lt;-3),"",'Total-corrected counts'!K183),"")</f>
        <v>15.528178828251296</v>
      </c>
      <c r="L183">
        <f>IFERROR(IF(OR(HLOOKUP($A183,'Z-scores'!$C$2:$UD$20,10,FALSE)&gt;3,HLOOKUP($A183,'Z-scores'!$C$2:$UD$20,10,FALSE)&lt;-3),"",'Total-corrected counts'!L183),"")</f>
        <v>35.781251929294761</v>
      </c>
      <c r="M183">
        <f>IFERROR(IF(OR(HLOOKUP($A183,'Z-scores'!$C$2:$UD$20,11,FALSE)&gt;3,HLOOKUP($A183,'Z-scores'!$C$2:$UD$20,11,FALSE)&lt;-3),"",'Total-corrected counts'!M183),"")</f>
        <v>12.952090626851698</v>
      </c>
      <c r="N183">
        <f>IFERROR(IF(OR(HLOOKUP($A183,'Z-scores'!$C$2:$UD$20,12,FALSE)&gt;3,HLOOKUP($A183,'Z-scores'!$C$2:$UD$20,12,FALSE)&lt;-3),"",'Total-corrected counts'!N183),"")</f>
        <v>53.088002551303283</v>
      </c>
      <c r="O183">
        <f>IFERROR(IF(OR(HLOOKUP($A183,'Z-scores'!$C$2:$UD$20,13,FALSE)&gt;3,HLOOKUP($A183,'Z-scores'!$C$2:$UD$20,13,FALSE)&lt;-3),"",'Total-corrected counts'!O183),"")</f>
        <v>13.505113804057054</v>
      </c>
      <c r="P183">
        <f>IFERROR(IF(OR(HLOOKUP($A183,'Z-scores'!$C$2:$UD$20,14,FALSE)&gt;3,HLOOKUP($A183,'Z-scores'!$C$2:$UD$20,14,FALSE)&lt;-3),"",'Total-corrected counts'!P183),"")</f>
        <v>11.458004341305784</v>
      </c>
      <c r="Q183">
        <f>IFERROR(IF(OR(HLOOKUP($A183,'Z-scores'!$C$2:$UD$20,15,FALSE)&gt;3,HLOOKUP($A183,'Z-scores'!$C$2:$UD$20,15,FALSE)&lt;-3),"",'Total-corrected counts'!Q183),"")</f>
        <v>23.227059621970344</v>
      </c>
      <c r="R183">
        <f>IFERROR(IF(OR(HLOOKUP($A183,'Z-scores'!$C$2:$UD$20,16,FALSE)&gt;3,HLOOKUP($A183,'Z-scores'!$C$2:$UD$20,16,FALSE)&lt;-3),"",'Total-corrected counts'!R183),"")</f>
        <v>15.627160004087104</v>
      </c>
      <c r="S183">
        <f>IFERROR(IF(OR(HLOOKUP($A183,'Z-scores'!$C$2:$UD$20,17,FALSE)&gt;3,HLOOKUP($A183,'Z-scores'!$C$2:$UD$20,17,FALSE)&lt;-3),"",'Total-corrected counts'!S183),"")</f>
        <v>25.888397069057802</v>
      </c>
      <c r="T183">
        <f>IFERROR(IF(OR(HLOOKUP($A183,'Z-scores'!$C$2:$UD$20,18,FALSE)&gt;3,HLOOKUP($A183,'Z-scores'!$C$2:$UD$20,18,FALSE)&lt;-3),"",'Total-corrected counts'!T183),"")</f>
        <v>19.166567869925068</v>
      </c>
      <c r="U183">
        <f>IFERROR(IF(OR(HLOOKUP($A183,'Z-scores'!$C$2:$UD$20,19,FALSE)&gt;3,HLOOKUP($A183,'Z-scores'!$C$2:$UD$20,19,FALSE)&lt;-3),"",'Total-corrected counts'!U183),"")</f>
        <v>11.855426287628612</v>
      </c>
      <c r="V183">
        <f t="shared" si="8"/>
        <v>1</v>
      </c>
      <c r="W183" s="10">
        <f>SUMIFS(Tabel132[Cluster],Tabel132[ID],A183)</f>
        <v>12</v>
      </c>
      <c r="X183">
        <f t="shared" si="9"/>
        <v>0.5235261943942302</v>
      </c>
      <c r="Y183">
        <f t="shared" si="10"/>
        <v>25.606812696779706</v>
      </c>
      <c r="Z183">
        <f t="shared" si="11"/>
        <v>21.726966443666878</v>
      </c>
    </row>
    <row r="184" spans="1:26" x14ac:dyDescent="0.25">
      <c r="A184">
        <v>188</v>
      </c>
      <c r="B184" t="s">
        <v>109</v>
      </c>
      <c r="C184">
        <v>30700</v>
      </c>
      <c r="D184">
        <v>151</v>
      </c>
      <c r="E184">
        <f>IFERROR(IF(OR(HLOOKUP($A184,'Z-scores'!$C$2:$UD$20,3,FALSE)&gt;3,HLOOKUP(A184,'Z-scores'!$C$2:$UD$20,3,FALSE)&lt;-3),"",'Total-corrected counts'!E184),"")</f>
        <v>0.50244348164568353</v>
      </c>
      <c r="F184">
        <f>IFERROR(IF(OR(HLOOKUP($A184,'Z-scores'!$C$2:$UD$20,4,FALSE)&gt;3,HLOOKUP($A184,'Z-scores'!$C$2:$UD$20,4,FALSE)&lt;-3),"",'Total-corrected counts'!F184),"")</f>
        <v>7.144802422834494</v>
      </c>
      <c r="G184">
        <f>IFERROR(IF(OR(HLOOKUP($A184,'Z-scores'!$C$2:$UD$20,5,FALSE)&gt;3,HLOOKUP($A184,'Z-scores'!$C$2:$UD$20,5,FALSE)&lt;-3),"",'Total-corrected counts'!G184),"")</f>
        <v>0.84612254271911547</v>
      </c>
      <c r="H184">
        <f>IFERROR(IF(OR(HLOOKUP($A184,'Z-scores'!$C$2:$UD$20,6,FALSE)&gt;3,HLOOKUP($A184,'Z-scores'!$C$2:$UD$20,6,FALSE)&lt;-3),"",'Total-corrected counts'!H184),"")</f>
        <v>6.5963935527058828</v>
      </c>
      <c r="I184">
        <f>IFERROR(IF(OR(HLOOKUP($A184,'Z-scores'!$C$2:$UD$20,7,FALSE)&gt;3,HLOOKUP($A184,'Z-scores'!$C$2:$UD$20,7,FALSE)&lt;-3),"",'Total-corrected counts'!I184),"")</f>
        <v>0.32631549783123331</v>
      </c>
      <c r="J184">
        <f>IFERROR(IF(OR(HLOOKUP($A184,'Z-scores'!$C$2:$UD$20,8,FALSE)&gt;3,HLOOKUP($A184,'Z-scores'!$C$2:$UD$20,8,FALSE)&lt;-3),"",'Total-corrected counts'!J184),"")</f>
        <v>0.26133039854365003</v>
      </c>
      <c r="K184">
        <f>IFERROR(IF(OR(HLOOKUP($A184,'Z-scores'!$C$2:$UD$20,9,FALSE)&gt;3,HLOOKUP($A184,'Z-scores'!$C$2:$UD$20,9,FALSE)&lt;-3),"",'Total-corrected counts'!K184),"")</f>
        <v>0.3835219354479068</v>
      </c>
      <c r="L184">
        <f>IFERROR(IF(OR(HLOOKUP($A184,'Z-scores'!$C$2:$UD$20,10,FALSE)&gt;3,HLOOKUP($A184,'Z-scores'!$C$2:$UD$20,10,FALSE)&lt;-3),"",'Total-corrected counts'!L184),"")</f>
        <v>0</v>
      </c>
      <c r="M184">
        <f>IFERROR(IF(OR(HLOOKUP($A184,'Z-scores'!$C$2:$UD$20,11,FALSE)&gt;3,HLOOKUP($A184,'Z-scores'!$C$2:$UD$20,11,FALSE)&lt;-3),"",'Total-corrected counts'!M184),"")</f>
        <v>1.8660963016275123</v>
      </c>
      <c r="N184">
        <f>IFERROR(IF(OR(HLOOKUP($A184,'Z-scores'!$C$2:$UD$20,12,FALSE)&gt;3,HLOOKUP($A184,'Z-scores'!$C$2:$UD$20,12,FALSE)&lt;-3),"",'Total-corrected counts'!N184),"")</f>
        <v>0.87059558818812566</v>
      </c>
      <c r="O184">
        <f>IFERROR(IF(OR(HLOOKUP($A184,'Z-scores'!$C$2:$UD$20,13,FALSE)&gt;3,HLOOKUP($A184,'Z-scores'!$C$2:$UD$20,13,FALSE)&lt;-3),"",'Total-corrected counts'!O184),"")</f>
        <v>1.4100779177423137</v>
      </c>
      <c r="P184">
        <f>IFERROR(IF(OR(HLOOKUP($A184,'Z-scores'!$C$2:$UD$20,14,FALSE)&gt;3,HLOOKUP($A184,'Z-scores'!$C$2:$UD$20,14,FALSE)&lt;-3),"",'Total-corrected counts'!P184),"")</f>
        <v>6.9919041784320264</v>
      </c>
      <c r="Q184">
        <f>IFERROR(IF(OR(HLOOKUP($A184,'Z-scores'!$C$2:$UD$20,15,FALSE)&gt;3,HLOOKUP($A184,'Z-scores'!$C$2:$UD$20,15,FALSE)&lt;-3),"",'Total-corrected counts'!Q184),"")</f>
        <v>0.47780265385245457</v>
      </c>
      <c r="R184">
        <f>IFERROR(IF(OR(HLOOKUP($A184,'Z-scores'!$C$2:$UD$20,16,FALSE)&gt;3,HLOOKUP($A184,'Z-scores'!$C$2:$UD$20,16,FALSE)&lt;-3),"",'Total-corrected counts'!R184),"")</f>
        <v>0.10418106669391403</v>
      </c>
      <c r="S184">
        <f>IFERROR(IF(OR(HLOOKUP($A184,'Z-scores'!$C$2:$UD$20,17,FALSE)&gt;3,HLOOKUP($A184,'Z-scores'!$C$2:$UD$20,17,FALSE)&lt;-3),"",'Total-corrected counts'!S184),"")</f>
        <v>0.10314102417951315</v>
      </c>
      <c r="T184">
        <f>IFERROR(IF(OR(HLOOKUP($A184,'Z-scores'!$C$2:$UD$20,18,FALSE)&gt;3,HLOOKUP($A184,'Z-scores'!$C$2:$UD$20,18,FALSE)&lt;-3),"",'Total-corrected counts'!T184),"")</f>
        <v>0.12886531512724161</v>
      </c>
      <c r="U184">
        <f>IFERROR(IF(OR(HLOOKUP($A184,'Z-scores'!$C$2:$UD$20,19,FALSE)&gt;3,HLOOKUP($A184,'Z-scores'!$C$2:$UD$20,19,FALSE)&lt;-3),"",'Total-corrected counts'!U184),"")</f>
        <v>0.12584456893895671</v>
      </c>
      <c r="V184">
        <f t="shared" si="8"/>
        <v>1</v>
      </c>
      <c r="W184" s="10">
        <f>SUMIFS(Tabel132[Cluster],Tabel132[ID],A184)</f>
        <v>40</v>
      </c>
      <c r="X184">
        <f t="shared" si="9"/>
        <v>0.58164701458899259</v>
      </c>
      <c r="Y184">
        <f t="shared" si="10"/>
        <v>1.9918917925950528</v>
      </c>
      <c r="Z184">
        <f t="shared" si="11"/>
        <v>1.2765515391443183</v>
      </c>
    </row>
    <row r="185" spans="1:26" x14ac:dyDescent="0.25">
      <c r="A185">
        <v>189</v>
      </c>
      <c r="B185" t="s">
        <v>110</v>
      </c>
      <c r="C185">
        <v>68400</v>
      </c>
      <c r="D185">
        <v>51</v>
      </c>
      <c r="E185">
        <f>IFERROR(IF(OR(HLOOKUP($A185,'Z-scores'!$C$2:$UD$20,3,FALSE)&gt;3,HLOOKUP(A185,'Z-scores'!$C$2:$UD$20,3,FALSE)&lt;-3),"",'Total-corrected counts'!E185),"")</f>
        <v>0</v>
      </c>
      <c r="F185">
        <f>IFERROR(IF(OR(HLOOKUP($A185,'Z-scores'!$C$2:$UD$20,4,FALSE)&gt;3,HLOOKUP($A185,'Z-scores'!$C$2:$UD$20,4,FALSE)&lt;-3),"",'Total-corrected counts'!F185),"")</f>
        <v>0</v>
      </c>
      <c r="G185">
        <f>IFERROR(IF(OR(HLOOKUP($A185,'Z-scores'!$C$2:$UD$20,5,FALSE)&gt;3,HLOOKUP($A185,'Z-scores'!$C$2:$UD$20,5,FALSE)&lt;-3),"",'Total-corrected counts'!G185),"")</f>
        <v>0</v>
      </c>
      <c r="H185">
        <f>IFERROR(IF(OR(HLOOKUP($A185,'Z-scores'!$C$2:$UD$20,6,FALSE)&gt;3,HLOOKUP($A185,'Z-scores'!$C$2:$UD$20,6,FALSE)&lt;-3),"",'Total-corrected counts'!H185),"")</f>
        <v>0</v>
      </c>
      <c r="I185">
        <f>IFERROR(IF(OR(HLOOKUP($A185,'Z-scores'!$C$2:$UD$20,7,FALSE)&gt;3,HLOOKUP($A185,'Z-scores'!$C$2:$UD$20,7,FALSE)&lt;-3),"",'Total-corrected counts'!I185),"")</f>
        <v>0</v>
      </c>
      <c r="J185">
        <f>IFERROR(IF(OR(HLOOKUP($A185,'Z-scores'!$C$2:$UD$20,8,FALSE)&gt;3,HLOOKUP($A185,'Z-scores'!$C$2:$UD$20,8,FALSE)&lt;-3),"",'Total-corrected counts'!J185),"")</f>
        <v>2.4653811183363211E-2</v>
      </c>
      <c r="K185">
        <f>IFERROR(IF(OR(HLOOKUP($A185,'Z-scores'!$C$2:$UD$20,9,FALSE)&gt;3,HLOOKUP($A185,'Z-scores'!$C$2:$UD$20,9,FALSE)&lt;-3),"",'Total-corrected counts'!K185),"")</f>
        <v>0</v>
      </c>
      <c r="L185">
        <f>IFERROR(IF(OR(HLOOKUP($A185,'Z-scores'!$C$2:$UD$20,10,FALSE)&gt;3,HLOOKUP($A185,'Z-scores'!$C$2:$UD$20,10,FALSE)&lt;-3),"",'Total-corrected counts'!L185),"")</f>
        <v>0</v>
      </c>
      <c r="M185">
        <f>IFERROR(IF(OR(HLOOKUP($A185,'Z-scores'!$C$2:$UD$20,11,FALSE)&gt;3,HLOOKUP($A185,'Z-scores'!$C$2:$UD$20,11,FALSE)&lt;-3),"",'Total-corrected counts'!M185),"")</f>
        <v>0</v>
      </c>
      <c r="N185">
        <f>IFERROR(IF(OR(HLOOKUP($A185,'Z-scores'!$C$2:$UD$20,12,FALSE)&gt;3,HLOOKUP($A185,'Z-scores'!$C$2:$UD$20,12,FALSE)&lt;-3),"",'Total-corrected counts'!N185),"")</f>
        <v>0</v>
      </c>
      <c r="O185" t="str">
        <f>IFERROR(IF(OR(HLOOKUP($A185,'Z-scores'!$C$2:$UD$20,13,FALSE)&gt;3,HLOOKUP($A185,'Z-scores'!$C$2:$UD$20,13,FALSE)&lt;-3),"",'Total-corrected counts'!O185),"")</f>
        <v/>
      </c>
      <c r="P185">
        <f>IFERROR(IF(OR(HLOOKUP($A185,'Z-scores'!$C$2:$UD$20,14,FALSE)&gt;3,HLOOKUP($A185,'Z-scores'!$C$2:$UD$20,14,FALSE)&lt;-3),"",'Total-corrected counts'!P185),"")</f>
        <v>0</v>
      </c>
      <c r="Q185">
        <f>IFERROR(IF(OR(HLOOKUP($A185,'Z-scores'!$C$2:$UD$20,15,FALSE)&gt;3,HLOOKUP($A185,'Z-scores'!$C$2:$UD$20,15,FALSE)&lt;-3),"",'Total-corrected counts'!Q185),"")</f>
        <v>0</v>
      </c>
      <c r="R185">
        <f>IFERROR(IF(OR(HLOOKUP($A185,'Z-scores'!$C$2:$UD$20,16,FALSE)&gt;3,HLOOKUP($A185,'Z-scores'!$C$2:$UD$20,16,FALSE)&lt;-3),"",'Total-corrected counts'!R185),"")</f>
        <v>0</v>
      </c>
      <c r="S185">
        <f>IFERROR(IF(OR(HLOOKUP($A185,'Z-scores'!$C$2:$UD$20,17,FALSE)&gt;3,HLOOKUP($A185,'Z-scores'!$C$2:$UD$20,17,FALSE)&lt;-3),"",'Total-corrected counts'!S185),"")</f>
        <v>0</v>
      </c>
      <c r="T185">
        <f>IFERROR(IF(OR(HLOOKUP($A185,'Z-scores'!$C$2:$UD$20,18,FALSE)&gt;3,HLOOKUP($A185,'Z-scores'!$C$2:$UD$20,18,FALSE)&lt;-3),"",'Total-corrected counts'!T185),"")</f>
        <v>0</v>
      </c>
      <c r="U185">
        <f>IFERROR(IF(OR(HLOOKUP($A185,'Z-scores'!$C$2:$UD$20,19,FALSE)&gt;3,HLOOKUP($A185,'Z-scores'!$C$2:$UD$20,19,FALSE)&lt;-3),"",'Total-corrected counts'!U185),"")</f>
        <v>0</v>
      </c>
      <c r="V185">
        <f t="shared" si="8"/>
        <v>1</v>
      </c>
      <c r="W185" s="10">
        <f>SUMIFS(Tabel132[Cluster],Tabel132[ID],A185)</f>
        <v>81</v>
      </c>
      <c r="X185">
        <f t="shared" si="9"/>
        <v>0.3963374223210131</v>
      </c>
      <c r="Y185">
        <f t="shared" si="10"/>
        <v>2.7393123537070236E-3</v>
      </c>
      <c r="Z185">
        <f t="shared" si="11"/>
        <v>0</v>
      </c>
    </row>
    <row r="186" spans="1:26" x14ac:dyDescent="0.25">
      <c r="A186">
        <v>190</v>
      </c>
      <c r="B186" t="s">
        <v>111</v>
      </c>
      <c r="C186">
        <v>107600</v>
      </c>
      <c r="D186">
        <v>784</v>
      </c>
      <c r="E186" t="str">
        <f>IFERROR(IF(OR(HLOOKUP($A186,'Z-scores'!$C$2:$UD$20,3,FALSE)&gt;3,HLOOKUP(A186,'Z-scores'!$C$2:$UD$20,3,FALSE)&lt;-3),"",'Total-corrected counts'!E186),"")</f>
        <v/>
      </c>
      <c r="F186">
        <f>IFERROR(IF(OR(HLOOKUP($A186,'Z-scores'!$C$2:$UD$20,4,FALSE)&gt;3,HLOOKUP($A186,'Z-scores'!$C$2:$UD$20,4,FALSE)&lt;-3),"",'Total-corrected counts'!F186),"")</f>
        <v>16.988387850390627</v>
      </c>
      <c r="G186">
        <f>IFERROR(IF(OR(HLOOKUP($A186,'Z-scores'!$C$2:$UD$20,5,FALSE)&gt;3,HLOOKUP($A186,'Z-scores'!$C$2:$UD$20,5,FALSE)&lt;-3),"",'Total-corrected counts'!G186),"")</f>
        <v>0.50364437066614021</v>
      </c>
      <c r="H186">
        <f>IFERROR(IF(OR(HLOOKUP($A186,'Z-scores'!$C$2:$UD$20,6,FALSE)&gt;3,HLOOKUP($A186,'Z-scores'!$C$2:$UD$20,6,FALSE)&lt;-3),"",'Total-corrected counts'!H186),"")</f>
        <v>6.9803106377840027E-3</v>
      </c>
      <c r="I186">
        <f>IFERROR(IF(OR(HLOOKUP($A186,'Z-scores'!$C$2:$UD$20,7,FALSE)&gt;3,HLOOKUP($A186,'Z-scores'!$C$2:$UD$20,7,FALSE)&lt;-3),"",'Total-corrected counts'!I186),"")</f>
        <v>0</v>
      </c>
      <c r="J186">
        <f>IFERROR(IF(OR(HLOOKUP($A186,'Z-scores'!$C$2:$UD$20,8,FALSE)&gt;3,HLOOKUP($A186,'Z-scores'!$C$2:$UD$20,8,FALSE)&lt;-3),"",'Total-corrected counts'!J186),"")</f>
        <v>0</v>
      </c>
      <c r="K186">
        <f>IFERROR(IF(OR(HLOOKUP($A186,'Z-scores'!$C$2:$UD$20,9,FALSE)&gt;3,HLOOKUP($A186,'Z-scores'!$C$2:$UD$20,9,FALSE)&lt;-3),"",'Total-corrected counts'!K186),"")</f>
        <v>0</v>
      </c>
      <c r="L186">
        <f>IFERROR(IF(OR(HLOOKUP($A186,'Z-scores'!$C$2:$UD$20,10,FALSE)&gt;3,HLOOKUP($A186,'Z-scores'!$C$2:$UD$20,10,FALSE)&lt;-3),"",'Total-corrected counts'!L186),"")</f>
        <v>0</v>
      </c>
      <c r="M186">
        <f>IFERROR(IF(OR(HLOOKUP($A186,'Z-scores'!$C$2:$UD$20,11,FALSE)&gt;3,HLOOKUP($A186,'Z-scores'!$C$2:$UD$20,11,FALSE)&lt;-3),"",'Total-corrected counts'!M186),"")</f>
        <v>0</v>
      </c>
      <c r="N186">
        <f>IFERROR(IF(OR(HLOOKUP($A186,'Z-scores'!$C$2:$UD$20,12,FALSE)&gt;3,HLOOKUP($A186,'Z-scores'!$C$2:$UD$20,12,FALSE)&lt;-3),"",'Total-corrected counts'!N186),"")</f>
        <v>0</v>
      </c>
      <c r="O186">
        <f>IFERROR(IF(OR(HLOOKUP($A186,'Z-scores'!$C$2:$UD$20,13,FALSE)&gt;3,HLOOKUP($A186,'Z-scores'!$C$2:$UD$20,13,FALSE)&lt;-3),"",'Total-corrected counts'!O186),"")</f>
        <v>0.4240329776504333</v>
      </c>
      <c r="P186">
        <f>IFERROR(IF(OR(HLOOKUP($A186,'Z-scores'!$C$2:$UD$20,14,FALSE)&gt;3,HLOOKUP($A186,'Z-scores'!$C$2:$UD$20,14,FALSE)&lt;-3),"",'Total-corrected counts'!P186),"")</f>
        <v>0</v>
      </c>
      <c r="Q186">
        <f>IFERROR(IF(OR(HLOOKUP($A186,'Z-scores'!$C$2:$UD$20,15,FALSE)&gt;3,HLOOKUP($A186,'Z-scores'!$C$2:$UD$20,15,FALSE)&lt;-3),"",'Total-corrected counts'!Q186),"")</f>
        <v>7.6448424616392732</v>
      </c>
      <c r="R186">
        <f>IFERROR(IF(OR(HLOOKUP($A186,'Z-scores'!$C$2:$UD$20,16,FALSE)&gt;3,HLOOKUP($A186,'Z-scores'!$C$2:$UD$20,16,FALSE)&lt;-3),"",'Total-corrected counts'!R186),"")</f>
        <v>0</v>
      </c>
      <c r="S186">
        <f>IFERROR(IF(OR(HLOOKUP($A186,'Z-scores'!$C$2:$UD$20,17,FALSE)&gt;3,HLOOKUP($A186,'Z-scores'!$C$2:$UD$20,17,FALSE)&lt;-3),"",'Total-corrected counts'!S186),"")</f>
        <v>0</v>
      </c>
      <c r="T186">
        <f>IFERROR(IF(OR(HLOOKUP($A186,'Z-scores'!$C$2:$UD$20,18,FALSE)&gt;3,HLOOKUP($A186,'Z-scores'!$C$2:$UD$20,18,FALSE)&lt;-3),"",'Total-corrected counts'!T186),"")</f>
        <v>0</v>
      </c>
      <c r="U186">
        <f>IFERROR(IF(OR(HLOOKUP($A186,'Z-scores'!$C$2:$UD$20,19,FALSE)&gt;3,HLOOKUP($A186,'Z-scores'!$C$2:$UD$20,19,FALSE)&lt;-3),"",'Total-corrected counts'!U186),"")</f>
        <v>12.228620526551035</v>
      </c>
      <c r="V186">
        <f t="shared" si="8"/>
        <v>1</v>
      </c>
      <c r="W186" s="10">
        <f>SUMIFS(Tabel132[Cluster],Tabel132[ID],A186)</f>
        <v>0</v>
      </c>
      <c r="X186">
        <f t="shared" si="9"/>
        <v>0.89863530267256997</v>
      </c>
      <c r="Y186">
        <f t="shared" si="10"/>
        <v>2.1873765664618188</v>
      </c>
      <c r="Z186">
        <f t="shared" si="11"/>
        <v>2.5371869957300928</v>
      </c>
    </row>
    <row r="187" spans="1:26" x14ac:dyDescent="0.25">
      <c r="A187">
        <v>191</v>
      </c>
      <c r="B187" t="s">
        <v>678</v>
      </c>
      <c r="C187">
        <v>31400</v>
      </c>
      <c r="D187">
        <v>159</v>
      </c>
      <c r="E187" t="str">
        <f>IFERROR(IF(OR(HLOOKUP($A187,'Z-scores'!$C$2:$UD$20,3,FALSE)&gt;3,HLOOKUP(A187,'Z-scores'!$C$2:$UD$20,3,FALSE)&lt;-3),"",'Total-corrected counts'!E187),"")</f>
        <v/>
      </c>
      <c r="F187" t="str">
        <f>IFERROR(IF(OR(HLOOKUP($A187,'Z-scores'!$C$2:$UD$20,4,FALSE)&gt;3,HLOOKUP($A187,'Z-scores'!$C$2:$UD$20,4,FALSE)&lt;-3),"",'Total-corrected counts'!F187),"")</f>
        <v/>
      </c>
      <c r="G187" t="str">
        <f>IFERROR(IF(OR(HLOOKUP($A187,'Z-scores'!$C$2:$UD$20,5,FALSE)&gt;3,HLOOKUP($A187,'Z-scores'!$C$2:$UD$20,5,FALSE)&lt;-3),"",'Total-corrected counts'!G187),"")</f>
        <v/>
      </c>
      <c r="H187" t="str">
        <f>IFERROR(IF(OR(HLOOKUP($A187,'Z-scores'!$C$2:$UD$20,6,FALSE)&gt;3,HLOOKUP($A187,'Z-scores'!$C$2:$UD$20,6,FALSE)&lt;-3),"",'Total-corrected counts'!H187),"")</f>
        <v/>
      </c>
      <c r="I187" t="str">
        <f>IFERROR(IF(OR(HLOOKUP($A187,'Z-scores'!$C$2:$UD$20,7,FALSE)&gt;3,HLOOKUP($A187,'Z-scores'!$C$2:$UD$20,7,FALSE)&lt;-3),"",'Total-corrected counts'!I187),"")</f>
        <v/>
      </c>
      <c r="J187" t="str">
        <f>IFERROR(IF(OR(HLOOKUP($A187,'Z-scores'!$C$2:$UD$20,8,FALSE)&gt;3,HLOOKUP($A187,'Z-scores'!$C$2:$UD$20,8,FALSE)&lt;-3),"",'Total-corrected counts'!J187),"")</f>
        <v/>
      </c>
      <c r="K187" t="str">
        <f>IFERROR(IF(OR(HLOOKUP($A187,'Z-scores'!$C$2:$UD$20,9,FALSE)&gt;3,HLOOKUP($A187,'Z-scores'!$C$2:$UD$20,9,FALSE)&lt;-3),"",'Total-corrected counts'!K187),"")</f>
        <v/>
      </c>
      <c r="L187" t="str">
        <f>IFERROR(IF(OR(HLOOKUP($A187,'Z-scores'!$C$2:$UD$20,10,FALSE)&gt;3,HLOOKUP($A187,'Z-scores'!$C$2:$UD$20,10,FALSE)&lt;-3),"",'Total-corrected counts'!L187),"")</f>
        <v/>
      </c>
      <c r="M187" t="str">
        <f>IFERROR(IF(OR(HLOOKUP($A187,'Z-scores'!$C$2:$UD$20,11,FALSE)&gt;3,HLOOKUP($A187,'Z-scores'!$C$2:$UD$20,11,FALSE)&lt;-3),"",'Total-corrected counts'!M187),"")</f>
        <v/>
      </c>
      <c r="N187" t="str">
        <f>IFERROR(IF(OR(HLOOKUP($A187,'Z-scores'!$C$2:$UD$20,12,FALSE)&gt;3,HLOOKUP($A187,'Z-scores'!$C$2:$UD$20,12,FALSE)&lt;-3),"",'Total-corrected counts'!N187),"")</f>
        <v/>
      </c>
      <c r="O187" t="str">
        <f>IFERROR(IF(OR(HLOOKUP($A187,'Z-scores'!$C$2:$UD$20,13,FALSE)&gt;3,HLOOKUP($A187,'Z-scores'!$C$2:$UD$20,13,FALSE)&lt;-3),"",'Total-corrected counts'!O187),"")</f>
        <v/>
      </c>
      <c r="P187" t="str">
        <f>IFERROR(IF(OR(HLOOKUP($A187,'Z-scores'!$C$2:$UD$20,14,FALSE)&gt;3,HLOOKUP($A187,'Z-scores'!$C$2:$UD$20,14,FALSE)&lt;-3),"",'Total-corrected counts'!P187),"")</f>
        <v/>
      </c>
      <c r="Q187" t="str">
        <f>IFERROR(IF(OR(HLOOKUP($A187,'Z-scores'!$C$2:$UD$20,15,FALSE)&gt;3,HLOOKUP($A187,'Z-scores'!$C$2:$UD$20,15,FALSE)&lt;-3),"",'Total-corrected counts'!Q187),"")</f>
        <v/>
      </c>
      <c r="R187" t="str">
        <f>IFERROR(IF(OR(HLOOKUP($A187,'Z-scores'!$C$2:$UD$20,16,FALSE)&gt;3,HLOOKUP($A187,'Z-scores'!$C$2:$UD$20,16,FALSE)&lt;-3),"",'Total-corrected counts'!R187),"")</f>
        <v/>
      </c>
      <c r="S187" t="str">
        <f>IFERROR(IF(OR(HLOOKUP($A187,'Z-scores'!$C$2:$UD$20,17,FALSE)&gt;3,HLOOKUP($A187,'Z-scores'!$C$2:$UD$20,17,FALSE)&lt;-3),"",'Total-corrected counts'!S187),"")</f>
        <v/>
      </c>
      <c r="T187" t="str">
        <f>IFERROR(IF(OR(HLOOKUP($A187,'Z-scores'!$C$2:$UD$20,18,FALSE)&gt;3,HLOOKUP($A187,'Z-scores'!$C$2:$UD$20,18,FALSE)&lt;-3),"",'Total-corrected counts'!T187),"")</f>
        <v/>
      </c>
      <c r="U187" t="str">
        <f>IFERROR(IF(OR(HLOOKUP($A187,'Z-scores'!$C$2:$UD$20,19,FALSE)&gt;3,HLOOKUP($A187,'Z-scores'!$C$2:$UD$20,19,FALSE)&lt;-3),"",'Total-corrected counts'!U187),"")</f>
        <v/>
      </c>
      <c r="V187">
        <f t="shared" si="8"/>
        <v>1</v>
      </c>
      <c r="W187" s="10">
        <f>SUMIFS(Tabel132[Cluster],Tabel132[ID],A187)</f>
        <v>41</v>
      </c>
      <c r="X187" t="str">
        <f t="shared" si="9"/>
        <v/>
      </c>
      <c r="Y187" t="str">
        <f t="shared" si="10"/>
        <v/>
      </c>
      <c r="Z187" t="str">
        <f t="shared" si="11"/>
        <v/>
      </c>
    </row>
    <row r="188" spans="1:26" x14ac:dyDescent="0.25">
      <c r="A188">
        <v>192</v>
      </c>
      <c r="B188" t="s">
        <v>679</v>
      </c>
      <c r="C188">
        <v>34800</v>
      </c>
      <c r="D188">
        <v>639</v>
      </c>
      <c r="E188" t="str">
        <f>IFERROR(IF(OR(HLOOKUP($A188,'Z-scores'!$C$2:$UD$20,3,FALSE)&gt;3,HLOOKUP(A188,'Z-scores'!$C$2:$UD$20,3,FALSE)&lt;-3),"",'Total-corrected counts'!E188),"")</f>
        <v/>
      </c>
      <c r="F188" t="str">
        <f>IFERROR(IF(OR(HLOOKUP($A188,'Z-scores'!$C$2:$UD$20,4,FALSE)&gt;3,HLOOKUP($A188,'Z-scores'!$C$2:$UD$20,4,FALSE)&lt;-3),"",'Total-corrected counts'!F188),"")</f>
        <v/>
      </c>
      <c r="G188" t="str">
        <f>IFERROR(IF(OR(HLOOKUP($A188,'Z-scores'!$C$2:$UD$20,5,FALSE)&gt;3,HLOOKUP($A188,'Z-scores'!$C$2:$UD$20,5,FALSE)&lt;-3),"",'Total-corrected counts'!G188),"")</f>
        <v/>
      </c>
      <c r="H188" t="str">
        <f>IFERROR(IF(OR(HLOOKUP($A188,'Z-scores'!$C$2:$UD$20,6,FALSE)&gt;3,HLOOKUP($A188,'Z-scores'!$C$2:$UD$20,6,FALSE)&lt;-3),"",'Total-corrected counts'!H188),"")</f>
        <v/>
      </c>
      <c r="I188" t="str">
        <f>IFERROR(IF(OR(HLOOKUP($A188,'Z-scores'!$C$2:$UD$20,7,FALSE)&gt;3,HLOOKUP($A188,'Z-scores'!$C$2:$UD$20,7,FALSE)&lt;-3),"",'Total-corrected counts'!I188),"")</f>
        <v/>
      </c>
      <c r="J188" t="str">
        <f>IFERROR(IF(OR(HLOOKUP($A188,'Z-scores'!$C$2:$UD$20,8,FALSE)&gt;3,HLOOKUP($A188,'Z-scores'!$C$2:$UD$20,8,FALSE)&lt;-3),"",'Total-corrected counts'!J188),"")</f>
        <v/>
      </c>
      <c r="K188" t="str">
        <f>IFERROR(IF(OR(HLOOKUP($A188,'Z-scores'!$C$2:$UD$20,9,FALSE)&gt;3,HLOOKUP($A188,'Z-scores'!$C$2:$UD$20,9,FALSE)&lt;-3),"",'Total-corrected counts'!K188),"")</f>
        <v/>
      </c>
      <c r="L188" t="str">
        <f>IFERROR(IF(OR(HLOOKUP($A188,'Z-scores'!$C$2:$UD$20,10,FALSE)&gt;3,HLOOKUP($A188,'Z-scores'!$C$2:$UD$20,10,FALSE)&lt;-3),"",'Total-corrected counts'!L188),"")</f>
        <v/>
      </c>
      <c r="M188" t="str">
        <f>IFERROR(IF(OR(HLOOKUP($A188,'Z-scores'!$C$2:$UD$20,11,FALSE)&gt;3,HLOOKUP($A188,'Z-scores'!$C$2:$UD$20,11,FALSE)&lt;-3),"",'Total-corrected counts'!M188),"")</f>
        <v/>
      </c>
      <c r="N188" t="str">
        <f>IFERROR(IF(OR(HLOOKUP($A188,'Z-scores'!$C$2:$UD$20,12,FALSE)&gt;3,HLOOKUP($A188,'Z-scores'!$C$2:$UD$20,12,FALSE)&lt;-3),"",'Total-corrected counts'!N188),"")</f>
        <v/>
      </c>
      <c r="O188" t="str">
        <f>IFERROR(IF(OR(HLOOKUP($A188,'Z-scores'!$C$2:$UD$20,13,FALSE)&gt;3,HLOOKUP($A188,'Z-scores'!$C$2:$UD$20,13,FALSE)&lt;-3),"",'Total-corrected counts'!O188),"")</f>
        <v/>
      </c>
      <c r="P188" t="str">
        <f>IFERROR(IF(OR(HLOOKUP($A188,'Z-scores'!$C$2:$UD$20,14,FALSE)&gt;3,HLOOKUP($A188,'Z-scores'!$C$2:$UD$20,14,FALSE)&lt;-3),"",'Total-corrected counts'!P188),"")</f>
        <v/>
      </c>
      <c r="Q188" t="str">
        <f>IFERROR(IF(OR(HLOOKUP($A188,'Z-scores'!$C$2:$UD$20,15,FALSE)&gt;3,HLOOKUP($A188,'Z-scores'!$C$2:$UD$20,15,FALSE)&lt;-3),"",'Total-corrected counts'!Q188),"")</f>
        <v/>
      </c>
      <c r="R188" t="str">
        <f>IFERROR(IF(OR(HLOOKUP($A188,'Z-scores'!$C$2:$UD$20,16,FALSE)&gt;3,HLOOKUP($A188,'Z-scores'!$C$2:$UD$20,16,FALSE)&lt;-3),"",'Total-corrected counts'!R188),"")</f>
        <v/>
      </c>
      <c r="S188" t="str">
        <f>IFERROR(IF(OR(HLOOKUP($A188,'Z-scores'!$C$2:$UD$20,17,FALSE)&gt;3,HLOOKUP($A188,'Z-scores'!$C$2:$UD$20,17,FALSE)&lt;-3),"",'Total-corrected counts'!S188),"")</f>
        <v/>
      </c>
      <c r="T188" t="str">
        <f>IFERROR(IF(OR(HLOOKUP($A188,'Z-scores'!$C$2:$UD$20,18,FALSE)&gt;3,HLOOKUP($A188,'Z-scores'!$C$2:$UD$20,18,FALSE)&lt;-3),"",'Total-corrected counts'!T188),"")</f>
        <v/>
      </c>
      <c r="U188" t="str">
        <f>IFERROR(IF(OR(HLOOKUP($A188,'Z-scores'!$C$2:$UD$20,19,FALSE)&gt;3,HLOOKUP($A188,'Z-scores'!$C$2:$UD$20,19,FALSE)&lt;-3),"",'Total-corrected counts'!U188),"")</f>
        <v/>
      </c>
      <c r="V188">
        <f t="shared" si="8"/>
        <v>1</v>
      </c>
      <c r="W188" s="10">
        <f>SUMIFS(Tabel132[Cluster],Tabel132[ID],A188)</f>
        <v>45</v>
      </c>
      <c r="X188" t="str">
        <f t="shared" si="9"/>
        <v/>
      </c>
      <c r="Y188" t="str">
        <f t="shared" si="10"/>
        <v/>
      </c>
      <c r="Z188" t="str">
        <f t="shared" si="11"/>
        <v/>
      </c>
    </row>
    <row r="189" spans="1:26" x14ac:dyDescent="0.25">
      <c r="A189">
        <v>193</v>
      </c>
      <c r="B189" t="s">
        <v>680</v>
      </c>
      <c r="C189">
        <v>95800</v>
      </c>
      <c r="D189">
        <v>1069</v>
      </c>
      <c r="E189" t="str">
        <f>IFERROR(IF(OR(HLOOKUP($A189,'Z-scores'!$C$2:$UD$20,3,FALSE)&gt;3,HLOOKUP(A189,'Z-scores'!$C$2:$UD$20,3,FALSE)&lt;-3),"",'Total-corrected counts'!E189),"")</f>
        <v/>
      </c>
      <c r="F189" t="str">
        <f>IFERROR(IF(OR(HLOOKUP($A189,'Z-scores'!$C$2:$UD$20,4,FALSE)&gt;3,HLOOKUP($A189,'Z-scores'!$C$2:$UD$20,4,FALSE)&lt;-3),"",'Total-corrected counts'!F189),"")</f>
        <v/>
      </c>
      <c r="G189" t="str">
        <f>IFERROR(IF(OR(HLOOKUP($A189,'Z-scores'!$C$2:$UD$20,5,FALSE)&gt;3,HLOOKUP($A189,'Z-scores'!$C$2:$UD$20,5,FALSE)&lt;-3),"",'Total-corrected counts'!G189),"")</f>
        <v/>
      </c>
      <c r="H189" t="str">
        <f>IFERROR(IF(OR(HLOOKUP($A189,'Z-scores'!$C$2:$UD$20,6,FALSE)&gt;3,HLOOKUP($A189,'Z-scores'!$C$2:$UD$20,6,FALSE)&lt;-3),"",'Total-corrected counts'!H189),"")</f>
        <v/>
      </c>
      <c r="I189" t="str">
        <f>IFERROR(IF(OR(HLOOKUP($A189,'Z-scores'!$C$2:$UD$20,7,FALSE)&gt;3,HLOOKUP($A189,'Z-scores'!$C$2:$UD$20,7,FALSE)&lt;-3),"",'Total-corrected counts'!I189),"")</f>
        <v/>
      </c>
      <c r="J189" t="str">
        <f>IFERROR(IF(OR(HLOOKUP($A189,'Z-scores'!$C$2:$UD$20,8,FALSE)&gt;3,HLOOKUP($A189,'Z-scores'!$C$2:$UD$20,8,FALSE)&lt;-3),"",'Total-corrected counts'!J189),"")</f>
        <v/>
      </c>
      <c r="K189" t="str">
        <f>IFERROR(IF(OR(HLOOKUP($A189,'Z-scores'!$C$2:$UD$20,9,FALSE)&gt;3,HLOOKUP($A189,'Z-scores'!$C$2:$UD$20,9,FALSE)&lt;-3),"",'Total-corrected counts'!K189),"")</f>
        <v/>
      </c>
      <c r="L189" t="str">
        <f>IFERROR(IF(OR(HLOOKUP($A189,'Z-scores'!$C$2:$UD$20,10,FALSE)&gt;3,HLOOKUP($A189,'Z-scores'!$C$2:$UD$20,10,FALSE)&lt;-3),"",'Total-corrected counts'!L189),"")</f>
        <v/>
      </c>
      <c r="M189" t="str">
        <f>IFERROR(IF(OR(HLOOKUP($A189,'Z-scores'!$C$2:$UD$20,11,FALSE)&gt;3,HLOOKUP($A189,'Z-scores'!$C$2:$UD$20,11,FALSE)&lt;-3),"",'Total-corrected counts'!M189),"")</f>
        <v/>
      </c>
      <c r="N189" t="str">
        <f>IFERROR(IF(OR(HLOOKUP($A189,'Z-scores'!$C$2:$UD$20,12,FALSE)&gt;3,HLOOKUP($A189,'Z-scores'!$C$2:$UD$20,12,FALSE)&lt;-3),"",'Total-corrected counts'!N189),"")</f>
        <v/>
      </c>
      <c r="O189" t="str">
        <f>IFERROR(IF(OR(HLOOKUP($A189,'Z-scores'!$C$2:$UD$20,13,FALSE)&gt;3,HLOOKUP($A189,'Z-scores'!$C$2:$UD$20,13,FALSE)&lt;-3),"",'Total-corrected counts'!O189),"")</f>
        <v/>
      </c>
      <c r="P189" t="str">
        <f>IFERROR(IF(OR(HLOOKUP($A189,'Z-scores'!$C$2:$UD$20,14,FALSE)&gt;3,HLOOKUP($A189,'Z-scores'!$C$2:$UD$20,14,FALSE)&lt;-3),"",'Total-corrected counts'!P189),"")</f>
        <v/>
      </c>
      <c r="Q189" t="str">
        <f>IFERROR(IF(OR(HLOOKUP($A189,'Z-scores'!$C$2:$UD$20,15,FALSE)&gt;3,HLOOKUP($A189,'Z-scores'!$C$2:$UD$20,15,FALSE)&lt;-3),"",'Total-corrected counts'!Q189),"")</f>
        <v/>
      </c>
      <c r="R189" t="str">
        <f>IFERROR(IF(OR(HLOOKUP($A189,'Z-scores'!$C$2:$UD$20,16,FALSE)&gt;3,HLOOKUP($A189,'Z-scores'!$C$2:$UD$20,16,FALSE)&lt;-3),"",'Total-corrected counts'!R189),"")</f>
        <v/>
      </c>
      <c r="S189" t="str">
        <f>IFERROR(IF(OR(HLOOKUP($A189,'Z-scores'!$C$2:$UD$20,17,FALSE)&gt;3,HLOOKUP($A189,'Z-scores'!$C$2:$UD$20,17,FALSE)&lt;-3),"",'Total-corrected counts'!S189),"")</f>
        <v/>
      </c>
      <c r="T189" t="str">
        <f>IFERROR(IF(OR(HLOOKUP($A189,'Z-scores'!$C$2:$UD$20,18,FALSE)&gt;3,HLOOKUP($A189,'Z-scores'!$C$2:$UD$20,18,FALSE)&lt;-3),"",'Total-corrected counts'!T189),"")</f>
        <v/>
      </c>
      <c r="U189" t="str">
        <f>IFERROR(IF(OR(HLOOKUP($A189,'Z-scores'!$C$2:$UD$20,19,FALSE)&gt;3,HLOOKUP($A189,'Z-scores'!$C$2:$UD$20,19,FALSE)&lt;-3),"",'Total-corrected counts'!U189),"")</f>
        <v/>
      </c>
      <c r="V189">
        <f t="shared" si="8"/>
        <v>1</v>
      </c>
      <c r="W189" s="10">
        <f>SUMIFS(Tabel132[Cluster],Tabel132[ID],A189)</f>
        <v>96</v>
      </c>
      <c r="X189" t="str">
        <f t="shared" si="9"/>
        <v/>
      </c>
      <c r="Y189" t="str">
        <f t="shared" si="10"/>
        <v/>
      </c>
      <c r="Z189" t="str">
        <f t="shared" si="11"/>
        <v/>
      </c>
    </row>
    <row r="190" spans="1:26" x14ac:dyDescent="0.25">
      <c r="A190">
        <v>194</v>
      </c>
      <c r="B190" t="s">
        <v>112</v>
      </c>
      <c r="C190">
        <v>77300</v>
      </c>
      <c r="D190">
        <v>290</v>
      </c>
      <c r="E190">
        <f>IFERROR(IF(OR(HLOOKUP($A190,'Z-scores'!$C$2:$UD$20,3,FALSE)&gt;3,HLOOKUP(A190,'Z-scores'!$C$2:$UD$20,3,FALSE)&lt;-3),"",'Total-corrected counts'!E190),"")</f>
        <v>39.39791954777845</v>
      </c>
      <c r="F190">
        <f>IFERROR(IF(OR(HLOOKUP($A190,'Z-scores'!$C$2:$UD$20,4,FALSE)&gt;3,HLOOKUP($A190,'Z-scores'!$C$2:$UD$20,4,FALSE)&lt;-3),"",'Total-corrected counts'!F190),"")</f>
        <v>15.938405404784639</v>
      </c>
      <c r="G190">
        <f>IFERROR(IF(OR(HLOOKUP($A190,'Z-scores'!$C$2:$UD$20,5,FALSE)&gt;3,HLOOKUP($A190,'Z-scores'!$C$2:$UD$20,5,FALSE)&lt;-3),"",'Total-corrected counts'!G190),"")</f>
        <v>30.107860478421859</v>
      </c>
      <c r="H190">
        <f>IFERROR(IF(OR(HLOOKUP($A190,'Z-scores'!$C$2:$UD$20,6,FALSE)&gt;3,HLOOKUP($A190,'Z-scores'!$C$2:$UD$20,6,FALSE)&lt;-3),"",'Total-corrected counts'!H190),"")</f>
        <v>26.043538989572113</v>
      </c>
      <c r="I190">
        <f>IFERROR(IF(OR(HLOOKUP($A190,'Z-scores'!$C$2:$UD$20,7,FALSE)&gt;3,HLOOKUP($A190,'Z-scores'!$C$2:$UD$20,7,FALSE)&lt;-3),"",'Total-corrected counts'!I190),"")</f>
        <v>113.81638288505998</v>
      </c>
      <c r="J190">
        <f>IFERROR(IF(OR(HLOOKUP($A190,'Z-scores'!$C$2:$UD$20,8,FALSE)&gt;3,HLOOKUP($A190,'Z-scores'!$C$2:$UD$20,8,FALSE)&lt;-3),"",'Total-corrected counts'!J190),"")</f>
        <v>115.93208170864717</v>
      </c>
      <c r="K190">
        <f>IFERROR(IF(OR(HLOOKUP($A190,'Z-scores'!$C$2:$UD$20,9,FALSE)&gt;3,HLOOKUP($A190,'Z-scores'!$C$2:$UD$20,9,FALSE)&lt;-3),"",'Total-corrected counts'!K190),"")</f>
        <v>63.776130219075753</v>
      </c>
      <c r="L190">
        <f>IFERROR(IF(OR(HLOOKUP($A190,'Z-scores'!$C$2:$UD$20,10,FALSE)&gt;3,HLOOKUP($A190,'Z-scores'!$C$2:$UD$20,10,FALSE)&lt;-3),"",'Total-corrected counts'!L190),"")</f>
        <v>186.50437365610838</v>
      </c>
      <c r="M190">
        <f>IFERROR(IF(OR(HLOOKUP($A190,'Z-scores'!$C$2:$UD$20,11,FALSE)&gt;3,HLOOKUP($A190,'Z-scores'!$C$2:$UD$20,11,FALSE)&lt;-3),"",'Total-corrected counts'!M190),"")</f>
        <v>80.251356260361433</v>
      </c>
      <c r="N190">
        <f>IFERROR(IF(OR(HLOOKUP($A190,'Z-scores'!$C$2:$UD$20,12,FALSE)&gt;3,HLOOKUP($A190,'Z-scores'!$C$2:$UD$20,12,FALSE)&lt;-3),"",'Total-corrected counts'!N190),"")</f>
        <v>12.252487383237094</v>
      </c>
      <c r="O190">
        <f>IFERROR(IF(OR(HLOOKUP($A190,'Z-scores'!$C$2:$UD$20,13,FALSE)&gt;3,HLOOKUP($A190,'Z-scores'!$C$2:$UD$20,13,FALSE)&lt;-3),"",'Total-corrected counts'!O190),"")</f>
        <v>69.928422560304384</v>
      </c>
      <c r="P190">
        <f>IFERROR(IF(OR(HLOOKUP($A190,'Z-scores'!$C$2:$UD$20,14,FALSE)&gt;3,HLOOKUP($A190,'Z-scores'!$C$2:$UD$20,14,FALSE)&lt;-3),"",'Total-corrected counts'!P190),"")</f>
        <v>138.79955501402014</v>
      </c>
      <c r="Q190">
        <f>IFERROR(IF(OR(HLOOKUP($A190,'Z-scores'!$C$2:$UD$20,15,FALSE)&gt;3,HLOOKUP($A190,'Z-scores'!$C$2:$UD$20,15,FALSE)&lt;-3),"",'Total-corrected counts'!Q190),"")</f>
        <v>4.1149534678721595</v>
      </c>
      <c r="R190">
        <f>IFERROR(IF(OR(HLOOKUP($A190,'Z-scores'!$C$2:$UD$20,16,FALSE)&gt;3,HLOOKUP($A190,'Z-scores'!$C$2:$UD$20,16,FALSE)&lt;-3),"",'Total-corrected counts'!R190),"")</f>
        <v>76.849564543176044</v>
      </c>
      <c r="S190">
        <f>IFERROR(IF(OR(HLOOKUP($A190,'Z-scores'!$C$2:$UD$20,17,FALSE)&gt;3,HLOOKUP($A190,'Z-scores'!$C$2:$UD$20,17,FALSE)&lt;-3),"",'Total-corrected counts'!S190),"")</f>
        <v>3.3493690483557694</v>
      </c>
      <c r="T190">
        <f>IFERROR(IF(OR(HLOOKUP($A190,'Z-scores'!$C$2:$UD$20,18,FALSE)&gt;3,HLOOKUP($A190,'Z-scores'!$C$2:$UD$20,18,FALSE)&lt;-3),"",'Total-corrected counts'!T190),"")</f>
        <v>54.037522143356654</v>
      </c>
      <c r="U190">
        <f>IFERROR(IF(OR(HLOOKUP($A190,'Z-scores'!$C$2:$UD$20,19,FALSE)&gt;3,HLOOKUP($A190,'Z-scores'!$C$2:$UD$20,19,FALSE)&lt;-3),"",'Total-corrected counts'!U190),"")</f>
        <v>67.28778917129182</v>
      </c>
      <c r="V190">
        <f t="shared" si="8"/>
        <v>1</v>
      </c>
      <c r="W190" s="10">
        <f>SUMIFS(Tabel132[Cluster],Tabel132[ID],A190)</f>
        <v>85</v>
      </c>
      <c r="X190">
        <f t="shared" si="9"/>
        <v>0.40827994110367027</v>
      </c>
      <c r="Y190">
        <f t="shared" si="10"/>
        <v>74.640894349978851</v>
      </c>
      <c r="Z190">
        <f t="shared" si="11"/>
        <v>53.327457916451763</v>
      </c>
    </row>
    <row r="191" spans="1:26" x14ac:dyDescent="0.25">
      <c r="A191">
        <v>195</v>
      </c>
      <c r="B191" t="s">
        <v>681</v>
      </c>
      <c r="C191">
        <v>20300</v>
      </c>
      <c r="D191">
        <v>972</v>
      </c>
      <c r="E191" t="str">
        <f>IFERROR(IF(OR(HLOOKUP($A191,'Z-scores'!$C$2:$UD$20,3,FALSE)&gt;3,HLOOKUP(A191,'Z-scores'!$C$2:$UD$20,3,FALSE)&lt;-3),"",'Total-corrected counts'!E191),"")</f>
        <v/>
      </c>
      <c r="F191" t="str">
        <f>IFERROR(IF(OR(HLOOKUP($A191,'Z-scores'!$C$2:$UD$20,4,FALSE)&gt;3,HLOOKUP($A191,'Z-scores'!$C$2:$UD$20,4,FALSE)&lt;-3),"",'Total-corrected counts'!F191),"")</f>
        <v/>
      </c>
      <c r="G191" t="str">
        <f>IFERROR(IF(OR(HLOOKUP($A191,'Z-scores'!$C$2:$UD$20,5,FALSE)&gt;3,HLOOKUP($A191,'Z-scores'!$C$2:$UD$20,5,FALSE)&lt;-3),"",'Total-corrected counts'!G191),"")</f>
        <v/>
      </c>
      <c r="H191" t="str">
        <f>IFERROR(IF(OR(HLOOKUP($A191,'Z-scores'!$C$2:$UD$20,6,FALSE)&gt;3,HLOOKUP($A191,'Z-scores'!$C$2:$UD$20,6,FALSE)&lt;-3),"",'Total-corrected counts'!H191),"")</f>
        <v/>
      </c>
      <c r="I191" t="str">
        <f>IFERROR(IF(OR(HLOOKUP($A191,'Z-scores'!$C$2:$UD$20,7,FALSE)&gt;3,HLOOKUP($A191,'Z-scores'!$C$2:$UD$20,7,FALSE)&lt;-3),"",'Total-corrected counts'!I191),"")</f>
        <v/>
      </c>
      <c r="J191" t="str">
        <f>IFERROR(IF(OR(HLOOKUP($A191,'Z-scores'!$C$2:$UD$20,8,FALSE)&gt;3,HLOOKUP($A191,'Z-scores'!$C$2:$UD$20,8,FALSE)&lt;-3),"",'Total-corrected counts'!J191),"")</f>
        <v/>
      </c>
      <c r="K191" t="str">
        <f>IFERROR(IF(OR(HLOOKUP($A191,'Z-scores'!$C$2:$UD$20,9,FALSE)&gt;3,HLOOKUP($A191,'Z-scores'!$C$2:$UD$20,9,FALSE)&lt;-3),"",'Total-corrected counts'!K191),"")</f>
        <v/>
      </c>
      <c r="L191" t="str">
        <f>IFERROR(IF(OR(HLOOKUP($A191,'Z-scores'!$C$2:$UD$20,10,FALSE)&gt;3,HLOOKUP($A191,'Z-scores'!$C$2:$UD$20,10,FALSE)&lt;-3),"",'Total-corrected counts'!L191),"")</f>
        <v/>
      </c>
      <c r="M191" t="str">
        <f>IFERROR(IF(OR(HLOOKUP($A191,'Z-scores'!$C$2:$UD$20,11,FALSE)&gt;3,HLOOKUP($A191,'Z-scores'!$C$2:$UD$20,11,FALSE)&lt;-3),"",'Total-corrected counts'!M191),"")</f>
        <v/>
      </c>
      <c r="N191" t="str">
        <f>IFERROR(IF(OR(HLOOKUP($A191,'Z-scores'!$C$2:$UD$20,12,FALSE)&gt;3,HLOOKUP($A191,'Z-scores'!$C$2:$UD$20,12,FALSE)&lt;-3),"",'Total-corrected counts'!N191),"")</f>
        <v/>
      </c>
      <c r="O191" t="str">
        <f>IFERROR(IF(OR(HLOOKUP($A191,'Z-scores'!$C$2:$UD$20,13,FALSE)&gt;3,HLOOKUP($A191,'Z-scores'!$C$2:$UD$20,13,FALSE)&lt;-3),"",'Total-corrected counts'!O191),"")</f>
        <v/>
      </c>
      <c r="P191" t="str">
        <f>IFERROR(IF(OR(HLOOKUP($A191,'Z-scores'!$C$2:$UD$20,14,FALSE)&gt;3,HLOOKUP($A191,'Z-scores'!$C$2:$UD$20,14,FALSE)&lt;-3),"",'Total-corrected counts'!P191),"")</f>
        <v/>
      </c>
      <c r="Q191" t="str">
        <f>IFERROR(IF(OR(HLOOKUP($A191,'Z-scores'!$C$2:$UD$20,15,FALSE)&gt;3,HLOOKUP($A191,'Z-scores'!$C$2:$UD$20,15,FALSE)&lt;-3),"",'Total-corrected counts'!Q191),"")</f>
        <v/>
      </c>
      <c r="R191" t="str">
        <f>IFERROR(IF(OR(HLOOKUP($A191,'Z-scores'!$C$2:$UD$20,16,FALSE)&gt;3,HLOOKUP($A191,'Z-scores'!$C$2:$UD$20,16,FALSE)&lt;-3),"",'Total-corrected counts'!R191),"")</f>
        <v/>
      </c>
      <c r="S191" t="str">
        <f>IFERROR(IF(OR(HLOOKUP($A191,'Z-scores'!$C$2:$UD$20,17,FALSE)&gt;3,HLOOKUP($A191,'Z-scores'!$C$2:$UD$20,17,FALSE)&lt;-3),"",'Total-corrected counts'!S191),"")</f>
        <v/>
      </c>
      <c r="T191" t="str">
        <f>IFERROR(IF(OR(HLOOKUP($A191,'Z-scores'!$C$2:$UD$20,18,FALSE)&gt;3,HLOOKUP($A191,'Z-scores'!$C$2:$UD$20,18,FALSE)&lt;-3),"",'Total-corrected counts'!T191),"")</f>
        <v/>
      </c>
      <c r="U191" t="str">
        <f>IFERROR(IF(OR(HLOOKUP($A191,'Z-scores'!$C$2:$UD$20,19,FALSE)&gt;3,HLOOKUP($A191,'Z-scores'!$C$2:$UD$20,19,FALSE)&lt;-3),"",'Total-corrected counts'!U191),"")</f>
        <v/>
      </c>
      <c r="V191">
        <f t="shared" si="8"/>
        <v>1</v>
      </c>
      <c r="W191" s="10">
        <f>SUMIFS(Tabel132[Cluster],Tabel132[ID],A191)</f>
        <v>25</v>
      </c>
      <c r="X191" t="str">
        <f t="shared" si="9"/>
        <v/>
      </c>
      <c r="Y191" t="str">
        <f t="shared" si="10"/>
        <v/>
      </c>
      <c r="Z191" t="str">
        <f t="shared" si="11"/>
        <v/>
      </c>
    </row>
    <row r="192" spans="1:26" x14ac:dyDescent="0.25">
      <c r="A192">
        <v>196</v>
      </c>
      <c r="B192" t="s">
        <v>113</v>
      </c>
      <c r="C192">
        <v>30800</v>
      </c>
      <c r="D192">
        <v>151</v>
      </c>
      <c r="E192" t="str">
        <f>IFERROR(IF(OR(HLOOKUP($A192,'Z-scores'!$C$2:$UD$20,3,FALSE)&gt;3,HLOOKUP(A192,'Z-scores'!$C$2:$UD$20,3,FALSE)&lt;-3),"",'Total-corrected counts'!E192),"")</f>
        <v/>
      </c>
      <c r="F192">
        <f>IFERROR(IF(OR(HLOOKUP($A192,'Z-scores'!$C$2:$UD$20,4,FALSE)&gt;3,HLOOKUP($A192,'Z-scores'!$C$2:$UD$20,4,FALSE)&lt;-3),"",'Total-corrected counts'!F192),"")</f>
        <v>6.8330888842952158</v>
      </c>
      <c r="G192">
        <f>IFERROR(IF(OR(HLOOKUP($A192,'Z-scores'!$C$2:$UD$20,5,FALSE)&gt;3,HLOOKUP($A192,'Z-scores'!$C$2:$UD$20,5,FALSE)&lt;-3),"",'Total-corrected counts'!G192),"")</f>
        <v>4.0291549653291216E-2</v>
      </c>
      <c r="H192">
        <f>IFERROR(IF(OR(HLOOKUP($A192,'Z-scores'!$C$2:$UD$20,6,FALSE)&gt;3,HLOOKUP($A192,'Z-scores'!$C$2:$UD$20,6,FALSE)&lt;-3),"",'Total-corrected counts'!H192),"")</f>
        <v>0.10470465956676003</v>
      </c>
      <c r="I192">
        <f>IFERROR(IF(OR(HLOOKUP($A192,'Z-scores'!$C$2:$UD$20,7,FALSE)&gt;3,HLOOKUP($A192,'Z-scores'!$C$2:$UD$20,7,FALSE)&lt;-3),"",'Total-corrected counts'!I192),"")</f>
        <v>2.4627584741979874E-2</v>
      </c>
      <c r="J192">
        <f>IFERROR(IF(OR(HLOOKUP($A192,'Z-scores'!$C$2:$UD$20,8,FALSE)&gt;3,HLOOKUP($A192,'Z-scores'!$C$2:$UD$20,8,FALSE)&lt;-3),"",'Total-corrected counts'!J192),"")</f>
        <v>0.19229972723023306</v>
      </c>
      <c r="K192">
        <f>IFERROR(IF(OR(HLOOKUP($A192,'Z-scores'!$C$2:$UD$20,9,FALSE)&gt;3,HLOOKUP($A192,'Z-scores'!$C$2:$UD$20,9,FALSE)&lt;-3),"",'Total-corrected counts'!K192),"")</f>
        <v>0.10256981994537041</v>
      </c>
      <c r="L192">
        <f>IFERROR(IF(OR(HLOOKUP($A192,'Z-scores'!$C$2:$UD$20,10,FALSE)&gt;3,HLOOKUP($A192,'Z-scores'!$C$2:$UD$20,10,FALSE)&lt;-3),"",'Total-corrected counts'!L192),"")</f>
        <v>0</v>
      </c>
      <c r="M192">
        <f>IFERROR(IF(OR(HLOOKUP($A192,'Z-scores'!$C$2:$UD$20,11,FALSE)&gt;3,HLOOKUP($A192,'Z-scores'!$C$2:$UD$20,11,FALSE)&lt;-3),"",'Total-corrected counts'!M192),"")</f>
        <v>1.6172834614105107</v>
      </c>
      <c r="N192">
        <f>IFERROR(IF(OR(HLOOKUP($A192,'Z-scores'!$C$2:$UD$20,12,FALSE)&gt;3,HLOOKUP($A192,'Z-scores'!$C$2:$UD$20,12,FALSE)&lt;-3),"",'Total-corrected counts'!N192),"")</f>
        <v>3.7939639316829896</v>
      </c>
      <c r="O192">
        <f>IFERROR(IF(OR(HLOOKUP($A192,'Z-scores'!$C$2:$UD$20,13,FALSE)&gt;3,HLOOKUP($A192,'Z-scores'!$C$2:$UD$20,13,FALSE)&lt;-3),"",'Total-corrected counts'!O192),"")</f>
        <v>3.6412990620457841</v>
      </c>
      <c r="P192">
        <f>IFERROR(IF(OR(HLOOKUP($A192,'Z-scores'!$C$2:$UD$20,14,FALSE)&gt;3,HLOOKUP($A192,'Z-scores'!$C$2:$UD$20,14,FALSE)&lt;-3),"",'Total-corrected counts'!P192),"")</f>
        <v>0.67525724950627164</v>
      </c>
      <c r="Q192">
        <f>IFERROR(IF(OR(HLOOKUP($A192,'Z-scores'!$C$2:$UD$20,15,FALSE)&gt;3,HLOOKUP($A192,'Z-scores'!$C$2:$UD$20,15,FALSE)&lt;-3),"",'Total-corrected counts'!Q192),"")</f>
        <v>2.9545755942304841</v>
      </c>
      <c r="R192">
        <f>IFERROR(IF(OR(HLOOKUP($A192,'Z-scores'!$C$2:$UD$20,16,FALSE)&gt;3,HLOOKUP($A192,'Z-scores'!$C$2:$UD$20,16,FALSE)&lt;-3),"",'Total-corrected counts'!R192),"")</f>
        <v>0.22438998980227637</v>
      </c>
      <c r="S192">
        <f>IFERROR(IF(OR(HLOOKUP($A192,'Z-scores'!$C$2:$UD$20,17,FALSE)&gt;3,HLOOKUP($A192,'Z-scores'!$C$2:$UD$20,17,FALSE)&lt;-3),"",'Total-corrected counts'!S192),"")</f>
        <v>2.1822469326402256</v>
      </c>
      <c r="T192">
        <f>IFERROR(IF(OR(HLOOKUP($A192,'Z-scores'!$C$2:$UD$20,18,FALSE)&gt;3,HLOOKUP($A192,'Z-scores'!$C$2:$UD$20,18,FALSE)&lt;-3),"",'Total-corrected counts'!T192),"")</f>
        <v>6.0137147059379413E-2</v>
      </c>
      <c r="U192">
        <f>IFERROR(IF(OR(HLOOKUP($A192,'Z-scores'!$C$2:$UD$20,19,FALSE)&gt;3,HLOOKUP($A192,'Z-scores'!$C$2:$UD$20,19,FALSE)&lt;-3),"",'Total-corrected counts'!U192),"")</f>
        <v>0.21697339472233915</v>
      </c>
      <c r="V192">
        <f t="shared" si="8"/>
        <v>1</v>
      </c>
      <c r="W192" s="10">
        <f>SUMIFS(Tabel132[Cluster],Tabel132[ID],A192)</f>
        <v>40</v>
      </c>
      <c r="X192">
        <f t="shared" si="9"/>
        <v>0.56050542722211039</v>
      </c>
      <c r="Y192">
        <f t="shared" si="10"/>
        <v>1.1143582108554202</v>
      </c>
      <c r="Z192">
        <f t="shared" si="11"/>
        <v>1.7186054127112187</v>
      </c>
    </row>
    <row r="193" spans="1:26" x14ac:dyDescent="0.25">
      <c r="A193">
        <v>197</v>
      </c>
      <c r="B193" t="s">
        <v>682</v>
      </c>
      <c r="C193">
        <v>84300</v>
      </c>
      <c r="D193">
        <v>165</v>
      </c>
      <c r="E193" t="str">
        <f>IFERROR(IF(OR(HLOOKUP($A193,'Z-scores'!$C$2:$UD$20,3,FALSE)&gt;3,HLOOKUP(A193,'Z-scores'!$C$2:$UD$20,3,FALSE)&lt;-3),"",'Total-corrected counts'!E193),"")</f>
        <v/>
      </c>
      <c r="F193" t="str">
        <f>IFERROR(IF(OR(HLOOKUP($A193,'Z-scores'!$C$2:$UD$20,4,FALSE)&gt;3,HLOOKUP($A193,'Z-scores'!$C$2:$UD$20,4,FALSE)&lt;-3),"",'Total-corrected counts'!F193),"")</f>
        <v/>
      </c>
      <c r="G193" t="str">
        <f>IFERROR(IF(OR(HLOOKUP($A193,'Z-scores'!$C$2:$UD$20,5,FALSE)&gt;3,HLOOKUP($A193,'Z-scores'!$C$2:$UD$20,5,FALSE)&lt;-3),"",'Total-corrected counts'!G193),"")</f>
        <v/>
      </c>
      <c r="H193" t="str">
        <f>IFERROR(IF(OR(HLOOKUP($A193,'Z-scores'!$C$2:$UD$20,6,FALSE)&gt;3,HLOOKUP($A193,'Z-scores'!$C$2:$UD$20,6,FALSE)&lt;-3),"",'Total-corrected counts'!H193),"")</f>
        <v/>
      </c>
      <c r="I193" t="str">
        <f>IFERROR(IF(OR(HLOOKUP($A193,'Z-scores'!$C$2:$UD$20,7,FALSE)&gt;3,HLOOKUP($A193,'Z-scores'!$C$2:$UD$20,7,FALSE)&lt;-3),"",'Total-corrected counts'!I193),"")</f>
        <v/>
      </c>
      <c r="J193" t="str">
        <f>IFERROR(IF(OR(HLOOKUP($A193,'Z-scores'!$C$2:$UD$20,8,FALSE)&gt;3,HLOOKUP($A193,'Z-scores'!$C$2:$UD$20,8,FALSE)&lt;-3),"",'Total-corrected counts'!J193),"")</f>
        <v/>
      </c>
      <c r="K193" t="str">
        <f>IFERROR(IF(OR(HLOOKUP($A193,'Z-scores'!$C$2:$UD$20,9,FALSE)&gt;3,HLOOKUP($A193,'Z-scores'!$C$2:$UD$20,9,FALSE)&lt;-3),"",'Total-corrected counts'!K193),"")</f>
        <v/>
      </c>
      <c r="L193" t="str">
        <f>IFERROR(IF(OR(HLOOKUP($A193,'Z-scores'!$C$2:$UD$20,10,FALSE)&gt;3,HLOOKUP($A193,'Z-scores'!$C$2:$UD$20,10,FALSE)&lt;-3),"",'Total-corrected counts'!L193),"")</f>
        <v/>
      </c>
      <c r="M193" t="str">
        <f>IFERROR(IF(OR(HLOOKUP($A193,'Z-scores'!$C$2:$UD$20,11,FALSE)&gt;3,HLOOKUP($A193,'Z-scores'!$C$2:$UD$20,11,FALSE)&lt;-3),"",'Total-corrected counts'!M193),"")</f>
        <v/>
      </c>
      <c r="N193" t="str">
        <f>IFERROR(IF(OR(HLOOKUP($A193,'Z-scores'!$C$2:$UD$20,12,FALSE)&gt;3,HLOOKUP($A193,'Z-scores'!$C$2:$UD$20,12,FALSE)&lt;-3),"",'Total-corrected counts'!N193),"")</f>
        <v/>
      </c>
      <c r="O193" t="str">
        <f>IFERROR(IF(OR(HLOOKUP($A193,'Z-scores'!$C$2:$UD$20,13,FALSE)&gt;3,HLOOKUP($A193,'Z-scores'!$C$2:$UD$20,13,FALSE)&lt;-3),"",'Total-corrected counts'!O193),"")</f>
        <v/>
      </c>
      <c r="P193" t="str">
        <f>IFERROR(IF(OR(HLOOKUP($A193,'Z-scores'!$C$2:$UD$20,14,FALSE)&gt;3,HLOOKUP($A193,'Z-scores'!$C$2:$UD$20,14,FALSE)&lt;-3),"",'Total-corrected counts'!P193),"")</f>
        <v/>
      </c>
      <c r="Q193" t="str">
        <f>IFERROR(IF(OR(HLOOKUP($A193,'Z-scores'!$C$2:$UD$20,15,FALSE)&gt;3,HLOOKUP($A193,'Z-scores'!$C$2:$UD$20,15,FALSE)&lt;-3),"",'Total-corrected counts'!Q193),"")</f>
        <v/>
      </c>
      <c r="R193" t="str">
        <f>IFERROR(IF(OR(HLOOKUP($A193,'Z-scores'!$C$2:$UD$20,16,FALSE)&gt;3,HLOOKUP($A193,'Z-scores'!$C$2:$UD$20,16,FALSE)&lt;-3),"",'Total-corrected counts'!R193),"")</f>
        <v/>
      </c>
      <c r="S193" t="str">
        <f>IFERROR(IF(OR(HLOOKUP($A193,'Z-scores'!$C$2:$UD$20,17,FALSE)&gt;3,HLOOKUP($A193,'Z-scores'!$C$2:$UD$20,17,FALSE)&lt;-3),"",'Total-corrected counts'!S193),"")</f>
        <v/>
      </c>
      <c r="T193" t="str">
        <f>IFERROR(IF(OR(HLOOKUP($A193,'Z-scores'!$C$2:$UD$20,18,FALSE)&gt;3,HLOOKUP($A193,'Z-scores'!$C$2:$UD$20,18,FALSE)&lt;-3),"",'Total-corrected counts'!T193),"")</f>
        <v/>
      </c>
      <c r="U193" t="str">
        <f>IFERROR(IF(OR(HLOOKUP($A193,'Z-scores'!$C$2:$UD$20,19,FALSE)&gt;3,HLOOKUP($A193,'Z-scores'!$C$2:$UD$20,19,FALSE)&lt;-3),"",'Total-corrected counts'!U193),"")</f>
        <v/>
      </c>
      <c r="V193">
        <f t="shared" si="8"/>
        <v>1</v>
      </c>
      <c r="W193" s="10">
        <f>SUMIFS(Tabel132[Cluster],Tabel132[ID],A193)</f>
        <v>0</v>
      </c>
      <c r="X193" t="str">
        <f t="shared" si="9"/>
        <v/>
      </c>
      <c r="Y193" t="str">
        <f t="shared" si="10"/>
        <v/>
      </c>
      <c r="Z193" t="str">
        <f t="shared" si="11"/>
        <v/>
      </c>
    </row>
    <row r="194" spans="1:26" x14ac:dyDescent="0.25">
      <c r="A194">
        <v>198</v>
      </c>
      <c r="B194" t="s">
        <v>683</v>
      </c>
      <c r="C194">
        <v>107700</v>
      </c>
      <c r="D194">
        <v>784</v>
      </c>
      <c r="E194" t="str">
        <f>IFERROR(IF(OR(HLOOKUP($A194,'Z-scores'!$C$2:$UD$20,3,FALSE)&gt;3,HLOOKUP(A194,'Z-scores'!$C$2:$UD$20,3,FALSE)&lt;-3),"",'Total-corrected counts'!E194),"")</f>
        <v/>
      </c>
      <c r="F194" t="str">
        <f>IFERROR(IF(OR(HLOOKUP($A194,'Z-scores'!$C$2:$UD$20,4,FALSE)&gt;3,HLOOKUP($A194,'Z-scores'!$C$2:$UD$20,4,FALSE)&lt;-3),"",'Total-corrected counts'!F194),"")</f>
        <v/>
      </c>
      <c r="G194" t="str">
        <f>IFERROR(IF(OR(HLOOKUP($A194,'Z-scores'!$C$2:$UD$20,5,FALSE)&gt;3,HLOOKUP($A194,'Z-scores'!$C$2:$UD$20,5,FALSE)&lt;-3),"",'Total-corrected counts'!G194),"")</f>
        <v/>
      </c>
      <c r="H194" t="str">
        <f>IFERROR(IF(OR(HLOOKUP($A194,'Z-scores'!$C$2:$UD$20,6,FALSE)&gt;3,HLOOKUP($A194,'Z-scores'!$C$2:$UD$20,6,FALSE)&lt;-3),"",'Total-corrected counts'!H194),"")</f>
        <v/>
      </c>
      <c r="I194" t="str">
        <f>IFERROR(IF(OR(HLOOKUP($A194,'Z-scores'!$C$2:$UD$20,7,FALSE)&gt;3,HLOOKUP($A194,'Z-scores'!$C$2:$UD$20,7,FALSE)&lt;-3),"",'Total-corrected counts'!I194),"")</f>
        <v/>
      </c>
      <c r="J194" t="str">
        <f>IFERROR(IF(OR(HLOOKUP($A194,'Z-scores'!$C$2:$UD$20,8,FALSE)&gt;3,HLOOKUP($A194,'Z-scores'!$C$2:$UD$20,8,FALSE)&lt;-3),"",'Total-corrected counts'!J194),"")</f>
        <v/>
      </c>
      <c r="K194" t="str">
        <f>IFERROR(IF(OR(HLOOKUP($A194,'Z-scores'!$C$2:$UD$20,9,FALSE)&gt;3,HLOOKUP($A194,'Z-scores'!$C$2:$UD$20,9,FALSE)&lt;-3),"",'Total-corrected counts'!K194),"")</f>
        <v/>
      </c>
      <c r="L194" t="str">
        <f>IFERROR(IF(OR(HLOOKUP($A194,'Z-scores'!$C$2:$UD$20,10,FALSE)&gt;3,HLOOKUP($A194,'Z-scores'!$C$2:$UD$20,10,FALSE)&lt;-3),"",'Total-corrected counts'!L194),"")</f>
        <v/>
      </c>
      <c r="M194" t="str">
        <f>IFERROR(IF(OR(HLOOKUP($A194,'Z-scores'!$C$2:$UD$20,11,FALSE)&gt;3,HLOOKUP($A194,'Z-scores'!$C$2:$UD$20,11,FALSE)&lt;-3),"",'Total-corrected counts'!M194),"")</f>
        <v/>
      </c>
      <c r="N194" t="str">
        <f>IFERROR(IF(OR(HLOOKUP($A194,'Z-scores'!$C$2:$UD$20,12,FALSE)&gt;3,HLOOKUP($A194,'Z-scores'!$C$2:$UD$20,12,FALSE)&lt;-3),"",'Total-corrected counts'!N194),"")</f>
        <v/>
      </c>
      <c r="O194" t="str">
        <f>IFERROR(IF(OR(HLOOKUP($A194,'Z-scores'!$C$2:$UD$20,13,FALSE)&gt;3,HLOOKUP($A194,'Z-scores'!$C$2:$UD$20,13,FALSE)&lt;-3),"",'Total-corrected counts'!O194),"")</f>
        <v/>
      </c>
      <c r="P194" t="str">
        <f>IFERROR(IF(OR(HLOOKUP($A194,'Z-scores'!$C$2:$UD$20,14,FALSE)&gt;3,HLOOKUP($A194,'Z-scores'!$C$2:$UD$20,14,FALSE)&lt;-3),"",'Total-corrected counts'!P194),"")</f>
        <v/>
      </c>
      <c r="Q194" t="str">
        <f>IFERROR(IF(OR(HLOOKUP($A194,'Z-scores'!$C$2:$UD$20,15,FALSE)&gt;3,HLOOKUP($A194,'Z-scores'!$C$2:$UD$20,15,FALSE)&lt;-3),"",'Total-corrected counts'!Q194),"")</f>
        <v/>
      </c>
      <c r="R194" t="str">
        <f>IFERROR(IF(OR(HLOOKUP($A194,'Z-scores'!$C$2:$UD$20,16,FALSE)&gt;3,HLOOKUP($A194,'Z-scores'!$C$2:$UD$20,16,FALSE)&lt;-3),"",'Total-corrected counts'!R194),"")</f>
        <v/>
      </c>
      <c r="S194" t="str">
        <f>IFERROR(IF(OR(HLOOKUP($A194,'Z-scores'!$C$2:$UD$20,17,FALSE)&gt;3,HLOOKUP($A194,'Z-scores'!$C$2:$UD$20,17,FALSE)&lt;-3),"",'Total-corrected counts'!S194),"")</f>
        <v/>
      </c>
      <c r="T194" t="str">
        <f>IFERROR(IF(OR(HLOOKUP($A194,'Z-scores'!$C$2:$UD$20,18,FALSE)&gt;3,HLOOKUP($A194,'Z-scores'!$C$2:$UD$20,18,FALSE)&lt;-3),"",'Total-corrected counts'!T194),"")</f>
        <v/>
      </c>
      <c r="U194" t="str">
        <f>IFERROR(IF(OR(HLOOKUP($A194,'Z-scores'!$C$2:$UD$20,19,FALSE)&gt;3,HLOOKUP($A194,'Z-scores'!$C$2:$UD$20,19,FALSE)&lt;-3),"",'Total-corrected counts'!U194),"")</f>
        <v/>
      </c>
      <c r="V194">
        <f t="shared" si="8"/>
        <v>1</v>
      </c>
      <c r="W194" s="10">
        <f>SUMIFS(Tabel132[Cluster],Tabel132[ID],A194)</f>
        <v>0</v>
      </c>
      <c r="X194" t="str">
        <f t="shared" si="9"/>
        <v/>
      </c>
      <c r="Y194" t="str">
        <f t="shared" si="10"/>
        <v/>
      </c>
      <c r="Z194" t="str">
        <f t="shared" si="11"/>
        <v/>
      </c>
    </row>
    <row r="195" spans="1:26" x14ac:dyDescent="0.25">
      <c r="A195">
        <v>199</v>
      </c>
      <c r="B195" t="s">
        <v>684</v>
      </c>
      <c r="C195">
        <v>31500</v>
      </c>
      <c r="D195">
        <v>159</v>
      </c>
      <c r="E195" t="str">
        <f>IFERROR(IF(OR(HLOOKUP($A195,'Z-scores'!$C$2:$UD$20,3,FALSE)&gt;3,HLOOKUP(A195,'Z-scores'!$C$2:$UD$20,3,FALSE)&lt;-3),"",'Total-corrected counts'!E195),"")</f>
        <v/>
      </c>
      <c r="F195" t="str">
        <f>IFERROR(IF(OR(HLOOKUP($A195,'Z-scores'!$C$2:$UD$20,4,FALSE)&gt;3,HLOOKUP($A195,'Z-scores'!$C$2:$UD$20,4,FALSE)&lt;-3),"",'Total-corrected counts'!F195),"")</f>
        <v/>
      </c>
      <c r="G195" t="str">
        <f>IFERROR(IF(OR(HLOOKUP($A195,'Z-scores'!$C$2:$UD$20,5,FALSE)&gt;3,HLOOKUP($A195,'Z-scores'!$C$2:$UD$20,5,FALSE)&lt;-3),"",'Total-corrected counts'!G195),"")</f>
        <v/>
      </c>
      <c r="H195" t="str">
        <f>IFERROR(IF(OR(HLOOKUP($A195,'Z-scores'!$C$2:$UD$20,6,FALSE)&gt;3,HLOOKUP($A195,'Z-scores'!$C$2:$UD$20,6,FALSE)&lt;-3),"",'Total-corrected counts'!H195),"")</f>
        <v/>
      </c>
      <c r="I195" t="str">
        <f>IFERROR(IF(OR(HLOOKUP($A195,'Z-scores'!$C$2:$UD$20,7,FALSE)&gt;3,HLOOKUP($A195,'Z-scores'!$C$2:$UD$20,7,FALSE)&lt;-3),"",'Total-corrected counts'!I195),"")</f>
        <v/>
      </c>
      <c r="J195" t="str">
        <f>IFERROR(IF(OR(HLOOKUP($A195,'Z-scores'!$C$2:$UD$20,8,FALSE)&gt;3,HLOOKUP($A195,'Z-scores'!$C$2:$UD$20,8,FALSE)&lt;-3),"",'Total-corrected counts'!J195),"")</f>
        <v/>
      </c>
      <c r="K195" t="str">
        <f>IFERROR(IF(OR(HLOOKUP($A195,'Z-scores'!$C$2:$UD$20,9,FALSE)&gt;3,HLOOKUP($A195,'Z-scores'!$C$2:$UD$20,9,FALSE)&lt;-3),"",'Total-corrected counts'!K195),"")</f>
        <v/>
      </c>
      <c r="L195" t="str">
        <f>IFERROR(IF(OR(HLOOKUP($A195,'Z-scores'!$C$2:$UD$20,10,FALSE)&gt;3,HLOOKUP($A195,'Z-scores'!$C$2:$UD$20,10,FALSE)&lt;-3),"",'Total-corrected counts'!L195),"")</f>
        <v/>
      </c>
      <c r="M195" t="str">
        <f>IFERROR(IF(OR(HLOOKUP($A195,'Z-scores'!$C$2:$UD$20,11,FALSE)&gt;3,HLOOKUP($A195,'Z-scores'!$C$2:$UD$20,11,FALSE)&lt;-3),"",'Total-corrected counts'!M195),"")</f>
        <v/>
      </c>
      <c r="N195" t="str">
        <f>IFERROR(IF(OR(HLOOKUP($A195,'Z-scores'!$C$2:$UD$20,12,FALSE)&gt;3,HLOOKUP($A195,'Z-scores'!$C$2:$UD$20,12,FALSE)&lt;-3),"",'Total-corrected counts'!N195),"")</f>
        <v/>
      </c>
      <c r="O195" t="str">
        <f>IFERROR(IF(OR(HLOOKUP($A195,'Z-scores'!$C$2:$UD$20,13,FALSE)&gt;3,HLOOKUP($A195,'Z-scores'!$C$2:$UD$20,13,FALSE)&lt;-3),"",'Total-corrected counts'!O195),"")</f>
        <v/>
      </c>
      <c r="P195" t="str">
        <f>IFERROR(IF(OR(HLOOKUP($A195,'Z-scores'!$C$2:$UD$20,14,FALSE)&gt;3,HLOOKUP($A195,'Z-scores'!$C$2:$UD$20,14,FALSE)&lt;-3),"",'Total-corrected counts'!P195),"")</f>
        <v/>
      </c>
      <c r="Q195" t="str">
        <f>IFERROR(IF(OR(HLOOKUP($A195,'Z-scores'!$C$2:$UD$20,15,FALSE)&gt;3,HLOOKUP($A195,'Z-scores'!$C$2:$UD$20,15,FALSE)&lt;-3),"",'Total-corrected counts'!Q195),"")</f>
        <v/>
      </c>
      <c r="R195" t="str">
        <f>IFERROR(IF(OR(HLOOKUP($A195,'Z-scores'!$C$2:$UD$20,16,FALSE)&gt;3,HLOOKUP($A195,'Z-scores'!$C$2:$UD$20,16,FALSE)&lt;-3),"",'Total-corrected counts'!R195),"")</f>
        <v/>
      </c>
      <c r="S195" t="str">
        <f>IFERROR(IF(OR(HLOOKUP($A195,'Z-scores'!$C$2:$UD$20,17,FALSE)&gt;3,HLOOKUP($A195,'Z-scores'!$C$2:$UD$20,17,FALSE)&lt;-3),"",'Total-corrected counts'!S195),"")</f>
        <v/>
      </c>
      <c r="T195" t="str">
        <f>IFERROR(IF(OR(HLOOKUP($A195,'Z-scores'!$C$2:$UD$20,18,FALSE)&gt;3,HLOOKUP($A195,'Z-scores'!$C$2:$UD$20,18,FALSE)&lt;-3),"",'Total-corrected counts'!T195),"")</f>
        <v/>
      </c>
      <c r="U195" t="str">
        <f>IFERROR(IF(OR(HLOOKUP($A195,'Z-scores'!$C$2:$UD$20,19,FALSE)&gt;3,HLOOKUP($A195,'Z-scores'!$C$2:$UD$20,19,FALSE)&lt;-3),"",'Total-corrected counts'!U195),"")</f>
        <v/>
      </c>
      <c r="V195">
        <f t="shared" si="8"/>
        <v>1</v>
      </c>
      <c r="W195" s="10">
        <f>SUMIFS(Tabel132[Cluster],Tabel132[ID],A195)</f>
        <v>0</v>
      </c>
      <c r="X195" t="str">
        <f t="shared" si="9"/>
        <v/>
      </c>
      <c r="Y195" t="str">
        <f t="shared" si="10"/>
        <v/>
      </c>
      <c r="Z195" t="str">
        <f t="shared" si="11"/>
        <v/>
      </c>
    </row>
    <row r="196" spans="1:26" x14ac:dyDescent="0.25">
      <c r="A196">
        <v>200</v>
      </c>
      <c r="B196" t="s">
        <v>685</v>
      </c>
      <c r="C196">
        <v>34900</v>
      </c>
      <c r="D196">
        <v>639</v>
      </c>
      <c r="E196" t="str">
        <f>IFERROR(IF(OR(HLOOKUP($A196,'Z-scores'!$C$2:$UD$20,3,FALSE)&gt;3,HLOOKUP(A196,'Z-scores'!$C$2:$UD$20,3,FALSE)&lt;-3),"",'Total-corrected counts'!E196),"")</f>
        <v/>
      </c>
      <c r="F196" t="str">
        <f>IFERROR(IF(OR(HLOOKUP($A196,'Z-scores'!$C$2:$UD$20,4,FALSE)&gt;3,HLOOKUP($A196,'Z-scores'!$C$2:$UD$20,4,FALSE)&lt;-3),"",'Total-corrected counts'!F196),"")</f>
        <v/>
      </c>
      <c r="G196" t="str">
        <f>IFERROR(IF(OR(HLOOKUP($A196,'Z-scores'!$C$2:$UD$20,5,FALSE)&gt;3,HLOOKUP($A196,'Z-scores'!$C$2:$UD$20,5,FALSE)&lt;-3),"",'Total-corrected counts'!G196),"")</f>
        <v/>
      </c>
      <c r="H196" t="str">
        <f>IFERROR(IF(OR(HLOOKUP($A196,'Z-scores'!$C$2:$UD$20,6,FALSE)&gt;3,HLOOKUP($A196,'Z-scores'!$C$2:$UD$20,6,FALSE)&lt;-3),"",'Total-corrected counts'!H196),"")</f>
        <v/>
      </c>
      <c r="I196" t="str">
        <f>IFERROR(IF(OR(HLOOKUP($A196,'Z-scores'!$C$2:$UD$20,7,FALSE)&gt;3,HLOOKUP($A196,'Z-scores'!$C$2:$UD$20,7,FALSE)&lt;-3),"",'Total-corrected counts'!I196),"")</f>
        <v/>
      </c>
      <c r="J196" t="str">
        <f>IFERROR(IF(OR(HLOOKUP($A196,'Z-scores'!$C$2:$UD$20,8,FALSE)&gt;3,HLOOKUP($A196,'Z-scores'!$C$2:$UD$20,8,FALSE)&lt;-3),"",'Total-corrected counts'!J196),"")</f>
        <v/>
      </c>
      <c r="K196" t="str">
        <f>IFERROR(IF(OR(HLOOKUP($A196,'Z-scores'!$C$2:$UD$20,9,FALSE)&gt;3,HLOOKUP($A196,'Z-scores'!$C$2:$UD$20,9,FALSE)&lt;-3),"",'Total-corrected counts'!K196),"")</f>
        <v/>
      </c>
      <c r="L196" t="str">
        <f>IFERROR(IF(OR(HLOOKUP($A196,'Z-scores'!$C$2:$UD$20,10,FALSE)&gt;3,HLOOKUP($A196,'Z-scores'!$C$2:$UD$20,10,FALSE)&lt;-3),"",'Total-corrected counts'!L196),"")</f>
        <v/>
      </c>
      <c r="M196" t="str">
        <f>IFERROR(IF(OR(HLOOKUP($A196,'Z-scores'!$C$2:$UD$20,11,FALSE)&gt;3,HLOOKUP($A196,'Z-scores'!$C$2:$UD$20,11,FALSE)&lt;-3),"",'Total-corrected counts'!M196),"")</f>
        <v/>
      </c>
      <c r="N196" t="str">
        <f>IFERROR(IF(OR(HLOOKUP($A196,'Z-scores'!$C$2:$UD$20,12,FALSE)&gt;3,HLOOKUP($A196,'Z-scores'!$C$2:$UD$20,12,FALSE)&lt;-3),"",'Total-corrected counts'!N196),"")</f>
        <v/>
      </c>
      <c r="O196" t="str">
        <f>IFERROR(IF(OR(HLOOKUP($A196,'Z-scores'!$C$2:$UD$20,13,FALSE)&gt;3,HLOOKUP($A196,'Z-scores'!$C$2:$UD$20,13,FALSE)&lt;-3),"",'Total-corrected counts'!O196),"")</f>
        <v/>
      </c>
      <c r="P196" t="str">
        <f>IFERROR(IF(OR(HLOOKUP($A196,'Z-scores'!$C$2:$UD$20,14,FALSE)&gt;3,HLOOKUP($A196,'Z-scores'!$C$2:$UD$20,14,FALSE)&lt;-3),"",'Total-corrected counts'!P196),"")</f>
        <v/>
      </c>
      <c r="Q196" t="str">
        <f>IFERROR(IF(OR(HLOOKUP($A196,'Z-scores'!$C$2:$UD$20,15,FALSE)&gt;3,HLOOKUP($A196,'Z-scores'!$C$2:$UD$20,15,FALSE)&lt;-3),"",'Total-corrected counts'!Q196),"")</f>
        <v/>
      </c>
      <c r="R196" t="str">
        <f>IFERROR(IF(OR(HLOOKUP($A196,'Z-scores'!$C$2:$UD$20,16,FALSE)&gt;3,HLOOKUP($A196,'Z-scores'!$C$2:$UD$20,16,FALSE)&lt;-3),"",'Total-corrected counts'!R196),"")</f>
        <v/>
      </c>
      <c r="S196" t="str">
        <f>IFERROR(IF(OR(HLOOKUP($A196,'Z-scores'!$C$2:$UD$20,17,FALSE)&gt;3,HLOOKUP($A196,'Z-scores'!$C$2:$UD$20,17,FALSE)&lt;-3),"",'Total-corrected counts'!S196),"")</f>
        <v/>
      </c>
      <c r="T196" t="str">
        <f>IFERROR(IF(OR(HLOOKUP($A196,'Z-scores'!$C$2:$UD$20,18,FALSE)&gt;3,HLOOKUP($A196,'Z-scores'!$C$2:$UD$20,18,FALSE)&lt;-3),"",'Total-corrected counts'!T196),"")</f>
        <v/>
      </c>
      <c r="U196" t="str">
        <f>IFERROR(IF(OR(HLOOKUP($A196,'Z-scores'!$C$2:$UD$20,19,FALSE)&gt;3,HLOOKUP($A196,'Z-scores'!$C$2:$UD$20,19,FALSE)&lt;-3),"",'Total-corrected counts'!U196),"")</f>
        <v/>
      </c>
      <c r="V196">
        <f t="shared" ref="V196:V259" si="12">IFERROR(IF(AND(Y196=0,Z196=0),0,1),0)</f>
        <v>1</v>
      </c>
      <c r="W196" s="10">
        <f>SUMIFS(Tabel132[Cluster],Tabel132[ID],A196)</f>
        <v>0</v>
      </c>
      <c r="X196" t="str">
        <f t="shared" ref="X196:X259" si="13">IFERROR(_xlfn.T.TEST(E196:M196,N196:U196,2,2),"")</f>
        <v/>
      </c>
      <c r="Y196" t="str">
        <f t="shared" ref="Y196:Y259" si="14">IFERROR(AVERAGE(E196:M196),"")</f>
        <v/>
      </c>
      <c r="Z196" t="str">
        <f t="shared" ref="Z196:Z259" si="15">IFERROR(AVERAGE(N196:U196),"")</f>
        <v/>
      </c>
    </row>
    <row r="197" spans="1:26" x14ac:dyDescent="0.25">
      <c r="A197">
        <v>201</v>
      </c>
      <c r="B197" t="s">
        <v>114</v>
      </c>
      <c r="C197">
        <v>4400</v>
      </c>
      <c r="D197">
        <v>329</v>
      </c>
      <c r="E197">
        <f>IFERROR(IF(OR(HLOOKUP($A197,'Z-scores'!$C$2:$UD$20,3,FALSE)&gt;3,HLOOKUP(A197,'Z-scores'!$C$2:$UD$20,3,FALSE)&lt;-3),"",'Total-corrected counts'!E197),"")</f>
        <v>15.105057383154806</v>
      </c>
      <c r="F197">
        <f>IFERROR(IF(OR(HLOOKUP($A197,'Z-scores'!$C$2:$UD$20,4,FALSE)&gt;3,HLOOKUP($A197,'Z-scores'!$C$2:$UD$20,4,FALSE)&lt;-3),"",'Total-corrected counts'!F197),"")</f>
        <v>25.880426686616335</v>
      </c>
      <c r="G197">
        <f>IFERROR(IF(OR(HLOOKUP($A197,'Z-scores'!$C$2:$UD$20,5,FALSE)&gt;3,HLOOKUP($A197,'Z-scores'!$C$2:$UD$20,5,FALSE)&lt;-3),"",'Total-corrected counts'!G197),"")</f>
        <v>109.83476435487185</v>
      </c>
      <c r="H197">
        <f>IFERROR(IF(OR(HLOOKUP($A197,'Z-scores'!$C$2:$UD$20,6,FALSE)&gt;3,HLOOKUP($A197,'Z-scores'!$C$2:$UD$20,6,FALSE)&lt;-3),"",'Total-corrected counts'!H197),"")</f>
        <v>129.8616991053336</v>
      </c>
      <c r="I197">
        <f>IFERROR(IF(OR(HLOOKUP($A197,'Z-scores'!$C$2:$UD$20,7,FALSE)&gt;3,HLOOKUP($A197,'Z-scores'!$C$2:$UD$20,7,FALSE)&lt;-3),"",'Total-corrected counts'!I197),"")</f>
        <v>105.7262212973196</v>
      </c>
      <c r="J197">
        <f>IFERROR(IF(OR(HLOOKUP($A197,'Z-scores'!$C$2:$UD$20,8,FALSE)&gt;3,HLOOKUP($A197,'Z-scores'!$C$2:$UD$20,8,FALSE)&lt;-3),"",'Total-corrected counts'!J197),"")</f>
        <v>32.612061433352856</v>
      </c>
      <c r="K197">
        <f>IFERROR(IF(OR(HLOOKUP($A197,'Z-scores'!$C$2:$UD$20,9,FALSE)&gt;3,HLOOKUP($A197,'Z-scores'!$C$2:$UD$20,9,FALSE)&lt;-3),"",'Total-corrected counts'!K197),"")</f>
        <v>107.19884051507887</v>
      </c>
      <c r="L197">
        <f>IFERROR(IF(OR(HLOOKUP($A197,'Z-scores'!$C$2:$UD$20,10,FALSE)&gt;3,HLOOKUP($A197,'Z-scores'!$C$2:$UD$20,10,FALSE)&lt;-3),"",'Total-corrected counts'!L197),"")</f>
        <v>10.221954889340061</v>
      </c>
      <c r="M197">
        <f>IFERROR(IF(OR(HLOOKUP($A197,'Z-scores'!$C$2:$UD$20,11,FALSE)&gt;3,HLOOKUP($A197,'Z-scores'!$C$2:$UD$20,11,FALSE)&lt;-3),"",'Total-corrected counts'!M197),"")</f>
        <v>42.053977641862488</v>
      </c>
      <c r="N197">
        <f>IFERROR(IF(OR(HLOOKUP($A197,'Z-scores'!$C$2:$UD$20,12,FALSE)&gt;3,HLOOKUP($A197,'Z-scores'!$C$2:$UD$20,12,FALSE)&lt;-3),"",'Total-corrected counts'!N197),"")</f>
        <v>66.733442875641373</v>
      </c>
      <c r="O197">
        <f>IFERROR(IF(OR(HLOOKUP($A197,'Z-scores'!$C$2:$UD$20,13,FALSE)&gt;3,HLOOKUP($A197,'Z-scores'!$C$2:$UD$20,13,FALSE)&lt;-3),"",'Total-corrected counts'!O197),"")</f>
        <v>61.286226634857464</v>
      </c>
      <c r="P197">
        <f>IFERROR(IF(OR(HLOOKUP($A197,'Z-scores'!$C$2:$UD$20,14,FALSE)&gt;3,HLOOKUP($A197,'Z-scores'!$C$2:$UD$20,14,FALSE)&lt;-3),"",'Total-corrected counts'!P197),"")</f>
        <v>87.334695529497836</v>
      </c>
      <c r="Q197">
        <f>IFERROR(IF(OR(HLOOKUP($A197,'Z-scores'!$C$2:$UD$20,15,FALSE)&gt;3,HLOOKUP($A197,'Z-scores'!$C$2:$UD$20,15,FALSE)&lt;-3),"",'Total-corrected counts'!Q197),"")</f>
        <v>78.44739490291829</v>
      </c>
      <c r="R197">
        <f>IFERROR(IF(OR(HLOOKUP($A197,'Z-scores'!$C$2:$UD$20,16,FALSE)&gt;3,HLOOKUP($A197,'Z-scores'!$C$2:$UD$20,16,FALSE)&lt;-3),"",'Total-corrected counts'!R197),"")</f>
        <v>55.87711442487042</v>
      </c>
      <c r="S197">
        <f>IFERROR(IF(OR(HLOOKUP($A197,'Z-scores'!$C$2:$UD$20,17,FALSE)&gt;3,HLOOKUP($A197,'Z-scores'!$C$2:$UD$20,17,FALSE)&lt;-3),"",'Total-corrected counts'!S197),"")</f>
        <v>114.20425614150516</v>
      </c>
      <c r="T197">
        <f>IFERROR(IF(OR(HLOOKUP($A197,'Z-scores'!$C$2:$UD$20,18,FALSE)&gt;3,HLOOKUP($A197,'Z-scores'!$C$2:$UD$20,18,FALSE)&lt;-3),"",'Total-corrected counts'!T197),"")</f>
        <v>93.350034278173823</v>
      </c>
      <c r="U197">
        <f>IFERROR(IF(OR(HLOOKUP($A197,'Z-scores'!$C$2:$UD$20,19,FALSE)&gt;3,HLOOKUP($A197,'Z-scores'!$C$2:$UD$20,19,FALSE)&lt;-3),"",'Total-corrected counts'!U197),"")</f>
        <v>60.283887989654708</v>
      </c>
      <c r="V197">
        <f t="shared" si="12"/>
        <v>1</v>
      </c>
      <c r="W197" s="10">
        <f>SUMIFS(Tabel132[Cluster],Tabel132[ID],A197)</f>
        <v>6</v>
      </c>
      <c r="X197">
        <f t="shared" si="13"/>
        <v>0.48934332221485655</v>
      </c>
      <c r="Y197">
        <f t="shared" si="14"/>
        <v>64.277222589658948</v>
      </c>
      <c r="Z197">
        <f t="shared" si="15"/>
        <v>77.189631597139865</v>
      </c>
    </row>
    <row r="198" spans="1:26" x14ac:dyDescent="0.25">
      <c r="A198">
        <v>202</v>
      </c>
      <c r="B198" t="s">
        <v>115</v>
      </c>
      <c r="C198">
        <v>96100</v>
      </c>
      <c r="D198">
        <v>701</v>
      </c>
      <c r="E198">
        <f>IFERROR(IF(OR(HLOOKUP($A198,'Z-scores'!$C$2:$UD$20,3,FALSE)&gt;3,HLOOKUP(A198,'Z-scores'!$C$2:$UD$20,3,FALSE)&lt;-3),"",'Total-corrected counts'!E198),"")</f>
        <v>8.3136651925834109</v>
      </c>
      <c r="F198">
        <f>IFERROR(IF(OR(HLOOKUP($A198,'Z-scores'!$C$2:$UD$20,4,FALSE)&gt;3,HLOOKUP($A198,'Z-scores'!$C$2:$UD$20,4,FALSE)&lt;-3),"",'Total-corrected counts'!F198),"")</f>
        <v>20.663326410011582</v>
      </c>
      <c r="G198">
        <f>IFERROR(IF(OR(HLOOKUP($A198,'Z-scores'!$C$2:$UD$20,5,FALSE)&gt;3,HLOOKUP($A198,'Z-scores'!$C$2:$UD$20,5,FALSE)&lt;-3),"",'Total-corrected counts'!G198),"")</f>
        <v>48.82328529237563</v>
      </c>
      <c r="H198">
        <f>IFERROR(IF(OR(HLOOKUP($A198,'Z-scores'!$C$2:$UD$20,6,FALSE)&gt;3,HLOOKUP($A198,'Z-scores'!$C$2:$UD$20,6,FALSE)&lt;-3),"",'Total-corrected counts'!H198),"")</f>
        <v>6.5754526207925306</v>
      </c>
      <c r="I198">
        <f>IFERROR(IF(OR(HLOOKUP($A198,'Z-scores'!$C$2:$UD$20,7,FALSE)&gt;3,HLOOKUP($A198,'Z-scores'!$C$2:$UD$20,7,FALSE)&lt;-3),"",'Total-corrected counts'!I198),"")</f>
        <v>22.368003841903221</v>
      </c>
      <c r="J198">
        <f>IFERROR(IF(OR(HLOOKUP($A198,'Z-scores'!$C$2:$UD$20,8,FALSE)&gt;3,HLOOKUP($A198,'Z-scores'!$C$2:$UD$20,8,FALSE)&lt;-3),"",'Total-corrected counts'!J198),"")</f>
        <v>33.489737111480594</v>
      </c>
      <c r="K198">
        <f>IFERROR(IF(OR(HLOOKUP($A198,'Z-scores'!$C$2:$UD$20,9,FALSE)&gt;3,HLOOKUP($A198,'Z-scores'!$C$2:$UD$20,9,FALSE)&lt;-3),"",'Total-corrected counts'!K198),"")</f>
        <v>3.206421762640058</v>
      </c>
      <c r="L198">
        <f>IFERROR(IF(OR(HLOOKUP($A198,'Z-scores'!$C$2:$UD$20,10,FALSE)&gt;3,HLOOKUP($A198,'Z-scores'!$C$2:$UD$20,10,FALSE)&lt;-3),"",'Total-corrected counts'!L198),"")</f>
        <v>29.792720980319867</v>
      </c>
      <c r="M198">
        <f>IFERROR(IF(OR(HLOOKUP($A198,'Z-scores'!$C$2:$UD$20,11,FALSE)&gt;3,HLOOKUP($A198,'Z-scores'!$C$2:$UD$20,11,FALSE)&lt;-3),"",'Total-corrected counts'!M198),"")</f>
        <v>3.9441442819583967</v>
      </c>
      <c r="N198">
        <f>IFERROR(IF(OR(HLOOKUP($A198,'Z-scores'!$C$2:$UD$20,12,FALSE)&gt;3,HLOOKUP($A198,'Z-scores'!$C$2:$UD$20,12,FALSE)&lt;-3),"",'Total-corrected counts'!N198),"")</f>
        <v>12.289144039581856</v>
      </c>
      <c r="O198">
        <f>IFERROR(IF(OR(HLOOKUP($A198,'Z-scores'!$C$2:$UD$20,13,FALSE)&gt;3,HLOOKUP($A198,'Z-scores'!$C$2:$UD$20,13,FALSE)&lt;-3),"",'Total-corrected counts'!O198),"")</f>
        <v>10.80611024790112</v>
      </c>
      <c r="P198">
        <f>IFERROR(IF(OR(HLOOKUP($A198,'Z-scores'!$C$2:$UD$20,14,FALSE)&gt;3,HLOOKUP($A198,'Z-scores'!$C$2:$UD$20,14,FALSE)&lt;-3),"",'Total-corrected counts'!P198),"")</f>
        <v>4.042995936917297</v>
      </c>
      <c r="Q198">
        <f>IFERROR(IF(OR(HLOOKUP($A198,'Z-scores'!$C$2:$UD$20,15,FALSE)&gt;3,HLOOKUP($A198,'Z-scores'!$C$2:$UD$20,15,FALSE)&lt;-3),"",'Total-corrected counts'!Q198),"")</f>
        <v>30.452605877167663</v>
      </c>
      <c r="R198">
        <f>IFERROR(IF(OR(HLOOKUP($A198,'Z-scores'!$C$2:$UD$20,16,FALSE)&gt;3,HLOOKUP($A198,'Z-scores'!$C$2:$UD$20,16,FALSE)&lt;-3),"",'Total-corrected counts'!R198),"")</f>
        <v>21.317049031216257</v>
      </c>
      <c r="S198">
        <f>IFERROR(IF(OR(HLOOKUP($A198,'Z-scores'!$C$2:$UD$20,17,FALSE)&gt;3,HLOOKUP($A198,'Z-scores'!$C$2:$UD$20,17,FALSE)&lt;-3),"",'Total-corrected counts'!S198),"")</f>
        <v>4.5707759136394772</v>
      </c>
      <c r="T198">
        <f>IFERROR(IF(OR(HLOOKUP($A198,'Z-scores'!$C$2:$UD$20,18,FALSE)&gt;3,HLOOKUP($A198,'Z-scores'!$C$2:$UD$20,18,FALSE)&lt;-3),"",'Total-corrected counts'!T198),"")</f>
        <v>3.4621814664185582</v>
      </c>
      <c r="U198">
        <f>IFERROR(IF(OR(HLOOKUP($A198,'Z-scores'!$C$2:$UD$20,19,FALSE)&gt;3,HLOOKUP($A198,'Z-scores'!$C$2:$UD$20,19,FALSE)&lt;-3),"",'Total-corrected counts'!U198),"")</f>
        <v>12.57143849021233</v>
      </c>
      <c r="V198">
        <f t="shared" si="12"/>
        <v>1</v>
      </c>
      <c r="W198" s="10">
        <f>SUMIFS(Tabel132[Cluster],Tabel132[ID],A198)</f>
        <v>96</v>
      </c>
      <c r="X198">
        <f t="shared" si="13"/>
        <v>0.27411846228342751</v>
      </c>
      <c r="Y198">
        <f t="shared" si="14"/>
        <v>19.686306388229475</v>
      </c>
      <c r="Z198">
        <f t="shared" si="15"/>
        <v>12.43903762538182</v>
      </c>
    </row>
    <row r="199" spans="1:26" x14ac:dyDescent="0.25">
      <c r="A199">
        <v>203</v>
      </c>
      <c r="B199" t="s">
        <v>116</v>
      </c>
      <c r="C199">
        <v>93800</v>
      </c>
      <c r="D199">
        <v>370</v>
      </c>
      <c r="E199">
        <f>IFERROR(IF(OR(HLOOKUP($A199,'Z-scores'!$C$2:$UD$20,3,FALSE)&gt;3,HLOOKUP(A199,'Z-scores'!$C$2:$UD$20,3,FALSE)&lt;-3),"",'Total-corrected counts'!E199),"")</f>
        <v>0.75086349301696953</v>
      </c>
      <c r="F199">
        <f>IFERROR(IF(OR(HLOOKUP($A199,'Z-scores'!$C$2:$UD$20,4,FALSE)&gt;3,HLOOKUP($A199,'Z-scores'!$C$2:$UD$20,4,FALSE)&lt;-3),"",'Total-corrected counts'!F199),"")</f>
        <v>0.29530756282668397</v>
      </c>
      <c r="G199">
        <f>IFERROR(IF(OR(HLOOKUP($A199,'Z-scores'!$C$2:$UD$20,5,FALSE)&gt;3,HLOOKUP($A199,'Z-scores'!$C$2:$UD$20,5,FALSE)&lt;-3),"",'Total-corrected counts'!G199),"")</f>
        <v>0.62451901962601386</v>
      </c>
      <c r="H199">
        <f>IFERROR(IF(OR(HLOOKUP($A199,'Z-scores'!$C$2:$UD$20,6,FALSE)&gt;3,HLOOKUP($A199,'Z-scores'!$C$2:$UD$20,6,FALSE)&lt;-3),"",'Total-corrected counts'!H199),"")</f>
        <v>0.47466112336931215</v>
      </c>
      <c r="I199">
        <f>IFERROR(IF(OR(HLOOKUP($A199,'Z-scores'!$C$2:$UD$20,7,FALSE)&gt;3,HLOOKUP($A199,'Z-scores'!$C$2:$UD$20,7,FALSE)&lt;-3),"",'Total-corrected counts'!I199),"")</f>
        <v>0.25243274360529372</v>
      </c>
      <c r="J199">
        <f>IFERROR(IF(OR(HLOOKUP($A199,'Z-scores'!$C$2:$UD$20,8,FALSE)&gt;3,HLOOKUP($A199,'Z-scores'!$C$2:$UD$20,8,FALSE)&lt;-3),"",'Total-corrected counts'!J199),"")</f>
        <v>0</v>
      </c>
      <c r="K199">
        <f>IFERROR(IF(OR(HLOOKUP($A199,'Z-scores'!$C$2:$UD$20,9,FALSE)&gt;3,HLOOKUP($A199,'Z-scores'!$C$2:$UD$20,9,FALSE)&lt;-3),"",'Total-corrected counts'!K199),"")</f>
        <v>0</v>
      </c>
      <c r="L199">
        <f>IFERROR(IF(OR(HLOOKUP($A199,'Z-scores'!$C$2:$UD$20,10,FALSE)&gt;3,HLOOKUP($A199,'Z-scores'!$C$2:$UD$20,10,FALSE)&lt;-3),"",'Total-corrected counts'!L199),"")</f>
        <v>0</v>
      </c>
      <c r="M199">
        <f>IFERROR(IF(OR(HLOOKUP($A199,'Z-scores'!$C$2:$UD$20,11,FALSE)&gt;3,HLOOKUP($A199,'Z-scores'!$C$2:$UD$20,11,FALSE)&lt;-3),"",'Total-corrected counts'!M199),"")</f>
        <v>0</v>
      </c>
      <c r="N199">
        <f>IFERROR(IF(OR(HLOOKUP($A199,'Z-scores'!$C$2:$UD$20,12,FALSE)&gt;3,HLOOKUP($A199,'Z-scores'!$C$2:$UD$20,12,FALSE)&lt;-3),"",'Total-corrected counts'!N199),"")</f>
        <v>4.5820820430953979E-2</v>
      </c>
      <c r="O199">
        <f>IFERROR(IF(OR(HLOOKUP($A199,'Z-scores'!$C$2:$UD$20,13,FALSE)&gt;3,HLOOKUP($A199,'Z-scores'!$C$2:$UD$20,13,FALSE)&lt;-3),"",'Total-corrected counts'!O199),"")</f>
        <v>0.70672162941738881</v>
      </c>
      <c r="P199">
        <f>IFERROR(IF(OR(HLOOKUP($A199,'Z-scores'!$C$2:$UD$20,14,FALSE)&gt;3,HLOOKUP($A199,'Z-scores'!$C$2:$UD$20,14,FALSE)&lt;-3),"",'Total-corrected counts'!P199),"")</f>
        <v>0</v>
      </c>
      <c r="Q199">
        <f>IFERROR(IF(OR(HLOOKUP($A199,'Z-scores'!$C$2:$UD$20,15,FALSE)&gt;3,HLOOKUP($A199,'Z-scores'!$C$2:$UD$20,15,FALSE)&lt;-3),"",'Total-corrected counts'!Q199),"")</f>
        <v>3.5688932920407828</v>
      </c>
      <c r="R199">
        <f>IFERROR(IF(OR(HLOOKUP($A199,'Z-scores'!$C$2:$UD$20,16,FALSE)&gt;3,HLOOKUP($A199,'Z-scores'!$C$2:$UD$20,16,FALSE)&lt;-3),"",'Total-corrected counts'!R199),"")</f>
        <v>0</v>
      </c>
      <c r="S199">
        <f>IFERROR(IF(OR(HLOOKUP($A199,'Z-scores'!$C$2:$UD$20,17,FALSE)&gt;3,HLOOKUP($A199,'Z-scores'!$C$2:$UD$20,17,FALSE)&lt;-3),"",'Total-corrected counts'!S199),"")</f>
        <v>0</v>
      </c>
      <c r="T199">
        <f>IFERROR(IF(OR(HLOOKUP($A199,'Z-scores'!$C$2:$UD$20,18,FALSE)&gt;3,HLOOKUP($A199,'Z-scores'!$C$2:$UD$20,18,FALSE)&lt;-3),"",'Total-corrected counts'!T199),"")</f>
        <v>0</v>
      </c>
      <c r="U199">
        <f>IFERROR(IF(OR(HLOOKUP($A199,'Z-scores'!$C$2:$UD$20,19,FALSE)&gt;3,HLOOKUP($A199,'Z-scores'!$C$2:$UD$20,19,FALSE)&lt;-3),"",'Total-corrected counts'!U199),"")</f>
        <v>0.3211206241890619</v>
      </c>
      <c r="V199">
        <f t="shared" si="12"/>
        <v>1</v>
      </c>
      <c r="W199" s="10">
        <f>SUMIFS(Tabel132[Cluster],Tabel132[ID],A199)</f>
        <v>96</v>
      </c>
      <c r="X199">
        <f t="shared" si="13"/>
        <v>0.46895305071942306</v>
      </c>
      <c r="Y199">
        <f t="shared" si="14"/>
        <v>0.26642043804936372</v>
      </c>
      <c r="Z199">
        <f t="shared" si="15"/>
        <v>0.5803195457597734</v>
      </c>
    </row>
    <row r="200" spans="1:26" x14ac:dyDescent="0.25">
      <c r="A200">
        <v>204</v>
      </c>
      <c r="B200" t="s">
        <v>117</v>
      </c>
      <c r="C200">
        <v>30900</v>
      </c>
      <c r="D200">
        <v>151</v>
      </c>
      <c r="E200">
        <f>IFERROR(IF(OR(HLOOKUP($A200,'Z-scores'!$C$2:$UD$20,3,FALSE)&gt;3,HLOOKUP(A200,'Z-scores'!$C$2:$UD$20,3,FALSE)&lt;-3),"",'Total-corrected counts'!E200),"")</f>
        <v>2.4225620657786306</v>
      </c>
      <c r="F200">
        <f>IFERROR(IF(OR(HLOOKUP($A200,'Z-scores'!$C$2:$UD$20,4,FALSE)&gt;3,HLOOKUP($A200,'Z-scores'!$C$2:$UD$20,4,FALSE)&lt;-3),"",'Total-corrected counts'!F200),"")</f>
        <v>7.2514412649663518</v>
      </c>
      <c r="G200">
        <f>IFERROR(IF(OR(HLOOKUP($A200,'Z-scores'!$C$2:$UD$20,5,FALSE)&gt;3,HLOOKUP($A200,'Z-scores'!$C$2:$UD$20,5,FALSE)&lt;-3),"",'Total-corrected counts'!G200),"")</f>
        <v>0.18131197343981048</v>
      </c>
      <c r="H200">
        <f>IFERROR(IF(OR(HLOOKUP($A200,'Z-scores'!$C$2:$UD$20,6,FALSE)&gt;3,HLOOKUP($A200,'Z-scores'!$C$2:$UD$20,6,FALSE)&lt;-3),"",'Total-corrected counts'!H200),"")</f>
        <v>2.471029965775537</v>
      </c>
      <c r="I200">
        <f>IFERROR(IF(OR(HLOOKUP($A200,'Z-scores'!$C$2:$UD$20,7,FALSE)&gt;3,HLOOKUP($A200,'Z-scores'!$C$2:$UD$20,7,FALSE)&lt;-3),"",'Total-corrected counts'!I200),"")</f>
        <v>0.15392240463737419</v>
      </c>
      <c r="J200">
        <f>IFERROR(IF(OR(HLOOKUP($A200,'Z-scores'!$C$2:$UD$20,8,FALSE)&gt;3,HLOOKUP($A200,'Z-scores'!$C$2:$UD$20,8,FALSE)&lt;-3),"",'Total-corrected counts'!J200),"")</f>
        <v>0.33036106985706704</v>
      </c>
      <c r="K200">
        <f>IFERROR(IF(OR(HLOOKUP($A200,'Z-scores'!$C$2:$UD$20,9,FALSE)&gt;3,HLOOKUP($A200,'Z-scores'!$C$2:$UD$20,9,FALSE)&lt;-3),"",'Total-corrected counts'!K200),"")</f>
        <v>0.20513963989074083</v>
      </c>
      <c r="L200">
        <f>IFERROR(IF(OR(HLOOKUP($A200,'Z-scores'!$C$2:$UD$20,10,FALSE)&gt;3,HLOOKUP($A200,'Z-scores'!$C$2:$UD$20,10,FALSE)&lt;-3),"",'Total-corrected counts'!L200),"")</f>
        <v>4.40981660454705E-3</v>
      </c>
      <c r="M200">
        <f>IFERROR(IF(OR(HLOOKUP($A200,'Z-scores'!$C$2:$UD$20,11,FALSE)&gt;3,HLOOKUP($A200,'Z-scores'!$C$2:$UD$20,11,FALSE)&lt;-3),"",'Total-corrected counts'!M200),"")</f>
        <v>3.091729921955706</v>
      </c>
      <c r="N200">
        <f>IFERROR(IF(OR(HLOOKUP($A200,'Z-scores'!$C$2:$UD$20,12,FALSE)&gt;3,HLOOKUP($A200,'Z-scores'!$C$2:$UD$20,12,FALSE)&lt;-3),"",'Total-corrected counts'!N200),"")</f>
        <v>2.4743243032715148</v>
      </c>
      <c r="O200">
        <f>IFERROR(IF(OR(HLOOKUP($A200,'Z-scores'!$C$2:$UD$20,13,FALSE)&gt;3,HLOOKUP($A200,'Z-scores'!$C$2:$UD$20,13,FALSE)&lt;-3),"",'Total-corrected counts'!O200),"")</f>
        <v>5.0816650496202715</v>
      </c>
      <c r="P200">
        <f>IFERROR(IF(OR(HLOOKUP($A200,'Z-scores'!$C$2:$UD$20,14,FALSE)&gt;3,HLOOKUP($A200,'Z-scores'!$C$2:$UD$20,14,FALSE)&lt;-3),"",'Total-corrected counts'!P200),"")</f>
        <v>7.5304004660129777</v>
      </c>
      <c r="Q200">
        <f>IFERROR(IF(OR(HLOOKUP($A200,'Z-scores'!$C$2:$UD$20,15,FALSE)&gt;3,HLOOKUP($A200,'Z-scores'!$C$2:$UD$20,15,FALSE)&lt;-3),"",'Total-corrected counts'!Q200),"")</f>
        <v>4.0369448713248195</v>
      </c>
      <c r="R200">
        <f>IFERROR(IF(OR(HLOOKUP($A200,'Z-scores'!$C$2:$UD$20,16,FALSE)&gt;3,HLOOKUP($A200,'Z-scores'!$C$2:$UD$20,16,FALSE)&lt;-3),"",'Total-corrected counts'!R200),"")</f>
        <v>0.24442481032033675</v>
      </c>
      <c r="S200">
        <f>IFERROR(IF(OR(HLOOKUP($A200,'Z-scores'!$C$2:$UD$20,17,FALSE)&gt;3,HLOOKUP($A200,'Z-scores'!$C$2:$UD$20,17,FALSE)&lt;-3),"",'Total-corrected counts'!S200),"")</f>
        <v>2.3016733816901884</v>
      </c>
      <c r="T200">
        <f>IFERROR(IF(OR(HLOOKUP($A200,'Z-scores'!$C$2:$UD$20,18,FALSE)&gt;3,HLOOKUP($A200,'Z-scores'!$C$2:$UD$20,18,FALSE)&lt;-3),"",'Total-corrected counts'!T200),"")</f>
        <v>6.8728168067862194E-2</v>
      </c>
      <c r="U200">
        <f>IFERROR(IF(OR(HLOOKUP($A200,'Z-scores'!$C$2:$UD$20,19,FALSE)&gt;3,HLOOKUP($A200,'Z-scores'!$C$2:$UD$20,19,FALSE)&lt;-3),"",'Total-corrected counts'!U200),"")</f>
        <v>0.13452350472785027</v>
      </c>
      <c r="V200">
        <f t="shared" si="12"/>
        <v>1</v>
      </c>
      <c r="W200" s="10">
        <f>SUMIFS(Tabel132[Cluster],Tabel132[ID],A200)</f>
        <v>40</v>
      </c>
      <c r="X200">
        <f t="shared" si="13"/>
        <v>0.45452662658149512</v>
      </c>
      <c r="Y200">
        <f t="shared" si="14"/>
        <v>1.7902120136561959</v>
      </c>
      <c r="Z200">
        <f t="shared" si="15"/>
        <v>2.7340855693794777</v>
      </c>
    </row>
    <row r="201" spans="1:26" x14ac:dyDescent="0.25">
      <c r="A201">
        <v>205</v>
      </c>
      <c r="B201" t="s">
        <v>686</v>
      </c>
      <c r="C201">
        <v>110200</v>
      </c>
      <c r="D201">
        <v>855</v>
      </c>
      <c r="E201" t="str">
        <f>IFERROR(IF(OR(HLOOKUP($A201,'Z-scores'!$C$2:$UD$20,3,FALSE)&gt;3,HLOOKUP(A201,'Z-scores'!$C$2:$UD$20,3,FALSE)&lt;-3),"",'Total-corrected counts'!E201),"")</f>
        <v/>
      </c>
      <c r="F201" t="str">
        <f>IFERROR(IF(OR(HLOOKUP($A201,'Z-scores'!$C$2:$UD$20,4,FALSE)&gt;3,HLOOKUP($A201,'Z-scores'!$C$2:$UD$20,4,FALSE)&lt;-3),"",'Total-corrected counts'!F201),"")</f>
        <v/>
      </c>
      <c r="G201" t="str">
        <f>IFERROR(IF(OR(HLOOKUP($A201,'Z-scores'!$C$2:$UD$20,5,FALSE)&gt;3,HLOOKUP($A201,'Z-scores'!$C$2:$UD$20,5,FALSE)&lt;-3),"",'Total-corrected counts'!G201),"")</f>
        <v/>
      </c>
      <c r="H201" t="str">
        <f>IFERROR(IF(OR(HLOOKUP($A201,'Z-scores'!$C$2:$UD$20,6,FALSE)&gt;3,HLOOKUP($A201,'Z-scores'!$C$2:$UD$20,6,FALSE)&lt;-3),"",'Total-corrected counts'!H201),"")</f>
        <v/>
      </c>
      <c r="I201" t="str">
        <f>IFERROR(IF(OR(HLOOKUP($A201,'Z-scores'!$C$2:$UD$20,7,FALSE)&gt;3,HLOOKUP($A201,'Z-scores'!$C$2:$UD$20,7,FALSE)&lt;-3),"",'Total-corrected counts'!I201),"")</f>
        <v/>
      </c>
      <c r="J201" t="str">
        <f>IFERROR(IF(OR(HLOOKUP($A201,'Z-scores'!$C$2:$UD$20,8,FALSE)&gt;3,HLOOKUP($A201,'Z-scores'!$C$2:$UD$20,8,FALSE)&lt;-3),"",'Total-corrected counts'!J201),"")</f>
        <v/>
      </c>
      <c r="K201" t="str">
        <f>IFERROR(IF(OR(HLOOKUP($A201,'Z-scores'!$C$2:$UD$20,9,FALSE)&gt;3,HLOOKUP($A201,'Z-scores'!$C$2:$UD$20,9,FALSE)&lt;-3),"",'Total-corrected counts'!K201),"")</f>
        <v/>
      </c>
      <c r="L201" t="str">
        <f>IFERROR(IF(OR(HLOOKUP($A201,'Z-scores'!$C$2:$UD$20,10,FALSE)&gt;3,HLOOKUP($A201,'Z-scores'!$C$2:$UD$20,10,FALSE)&lt;-3),"",'Total-corrected counts'!L201),"")</f>
        <v/>
      </c>
      <c r="M201" t="str">
        <f>IFERROR(IF(OR(HLOOKUP($A201,'Z-scores'!$C$2:$UD$20,11,FALSE)&gt;3,HLOOKUP($A201,'Z-scores'!$C$2:$UD$20,11,FALSE)&lt;-3),"",'Total-corrected counts'!M201),"")</f>
        <v/>
      </c>
      <c r="N201" t="str">
        <f>IFERROR(IF(OR(HLOOKUP($A201,'Z-scores'!$C$2:$UD$20,12,FALSE)&gt;3,HLOOKUP($A201,'Z-scores'!$C$2:$UD$20,12,FALSE)&lt;-3),"",'Total-corrected counts'!N201),"")</f>
        <v/>
      </c>
      <c r="O201" t="str">
        <f>IFERROR(IF(OR(HLOOKUP($A201,'Z-scores'!$C$2:$UD$20,13,FALSE)&gt;3,HLOOKUP($A201,'Z-scores'!$C$2:$UD$20,13,FALSE)&lt;-3),"",'Total-corrected counts'!O201),"")</f>
        <v/>
      </c>
      <c r="P201" t="str">
        <f>IFERROR(IF(OR(HLOOKUP($A201,'Z-scores'!$C$2:$UD$20,14,FALSE)&gt;3,HLOOKUP($A201,'Z-scores'!$C$2:$UD$20,14,FALSE)&lt;-3),"",'Total-corrected counts'!P201),"")</f>
        <v/>
      </c>
      <c r="Q201" t="str">
        <f>IFERROR(IF(OR(HLOOKUP($A201,'Z-scores'!$C$2:$UD$20,15,FALSE)&gt;3,HLOOKUP($A201,'Z-scores'!$C$2:$UD$20,15,FALSE)&lt;-3),"",'Total-corrected counts'!Q201),"")</f>
        <v/>
      </c>
      <c r="R201" t="str">
        <f>IFERROR(IF(OR(HLOOKUP($A201,'Z-scores'!$C$2:$UD$20,16,FALSE)&gt;3,HLOOKUP($A201,'Z-scores'!$C$2:$UD$20,16,FALSE)&lt;-3),"",'Total-corrected counts'!R201),"")</f>
        <v/>
      </c>
      <c r="S201" t="str">
        <f>IFERROR(IF(OR(HLOOKUP($A201,'Z-scores'!$C$2:$UD$20,17,FALSE)&gt;3,HLOOKUP($A201,'Z-scores'!$C$2:$UD$20,17,FALSE)&lt;-3),"",'Total-corrected counts'!S201),"")</f>
        <v/>
      </c>
      <c r="T201" t="str">
        <f>IFERROR(IF(OR(HLOOKUP($A201,'Z-scores'!$C$2:$UD$20,18,FALSE)&gt;3,HLOOKUP($A201,'Z-scores'!$C$2:$UD$20,18,FALSE)&lt;-3),"",'Total-corrected counts'!T201),"")</f>
        <v/>
      </c>
      <c r="U201" t="str">
        <f>IFERROR(IF(OR(HLOOKUP($A201,'Z-scores'!$C$2:$UD$20,19,FALSE)&gt;3,HLOOKUP($A201,'Z-scores'!$C$2:$UD$20,19,FALSE)&lt;-3),"",'Total-corrected counts'!U201),"")</f>
        <v/>
      </c>
      <c r="V201">
        <f t="shared" si="12"/>
        <v>1</v>
      </c>
      <c r="W201" s="10">
        <f>SUMIFS(Tabel132[Cluster],Tabel132[ID],A201)</f>
        <v>0</v>
      </c>
      <c r="X201" t="str">
        <f t="shared" si="13"/>
        <v/>
      </c>
      <c r="Y201" t="str">
        <f t="shared" si="14"/>
        <v/>
      </c>
      <c r="Z201" t="str">
        <f t="shared" si="15"/>
        <v/>
      </c>
    </row>
    <row r="202" spans="1:26" x14ac:dyDescent="0.25">
      <c r="A202">
        <v>206</v>
      </c>
      <c r="B202" t="s">
        <v>687</v>
      </c>
      <c r="C202">
        <v>96900</v>
      </c>
      <c r="D202">
        <v>379</v>
      </c>
      <c r="E202" t="str">
        <f>IFERROR(IF(OR(HLOOKUP($A202,'Z-scores'!$C$2:$UD$20,3,FALSE)&gt;3,HLOOKUP(A202,'Z-scores'!$C$2:$UD$20,3,FALSE)&lt;-3),"",'Total-corrected counts'!E202),"")</f>
        <v/>
      </c>
      <c r="F202" t="str">
        <f>IFERROR(IF(OR(HLOOKUP($A202,'Z-scores'!$C$2:$UD$20,4,FALSE)&gt;3,HLOOKUP($A202,'Z-scores'!$C$2:$UD$20,4,FALSE)&lt;-3),"",'Total-corrected counts'!F202),"")</f>
        <v/>
      </c>
      <c r="G202" t="str">
        <f>IFERROR(IF(OR(HLOOKUP($A202,'Z-scores'!$C$2:$UD$20,5,FALSE)&gt;3,HLOOKUP($A202,'Z-scores'!$C$2:$UD$20,5,FALSE)&lt;-3),"",'Total-corrected counts'!G202),"")</f>
        <v/>
      </c>
      <c r="H202" t="str">
        <f>IFERROR(IF(OR(HLOOKUP($A202,'Z-scores'!$C$2:$UD$20,6,FALSE)&gt;3,HLOOKUP($A202,'Z-scores'!$C$2:$UD$20,6,FALSE)&lt;-3),"",'Total-corrected counts'!H202),"")</f>
        <v/>
      </c>
      <c r="I202" t="str">
        <f>IFERROR(IF(OR(HLOOKUP($A202,'Z-scores'!$C$2:$UD$20,7,FALSE)&gt;3,HLOOKUP($A202,'Z-scores'!$C$2:$UD$20,7,FALSE)&lt;-3),"",'Total-corrected counts'!I202),"")</f>
        <v/>
      </c>
      <c r="J202" t="str">
        <f>IFERROR(IF(OR(HLOOKUP($A202,'Z-scores'!$C$2:$UD$20,8,FALSE)&gt;3,HLOOKUP($A202,'Z-scores'!$C$2:$UD$20,8,FALSE)&lt;-3),"",'Total-corrected counts'!J202),"")</f>
        <v/>
      </c>
      <c r="K202" t="str">
        <f>IFERROR(IF(OR(HLOOKUP($A202,'Z-scores'!$C$2:$UD$20,9,FALSE)&gt;3,HLOOKUP($A202,'Z-scores'!$C$2:$UD$20,9,FALSE)&lt;-3),"",'Total-corrected counts'!K202),"")</f>
        <v/>
      </c>
      <c r="L202" t="str">
        <f>IFERROR(IF(OR(HLOOKUP($A202,'Z-scores'!$C$2:$UD$20,10,FALSE)&gt;3,HLOOKUP($A202,'Z-scores'!$C$2:$UD$20,10,FALSE)&lt;-3),"",'Total-corrected counts'!L202),"")</f>
        <v/>
      </c>
      <c r="M202" t="str">
        <f>IFERROR(IF(OR(HLOOKUP($A202,'Z-scores'!$C$2:$UD$20,11,FALSE)&gt;3,HLOOKUP($A202,'Z-scores'!$C$2:$UD$20,11,FALSE)&lt;-3),"",'Total-corrected counts'!M202),"")</f>
        <v/>
      </c>
      <c r="N202" t="str">
        <f>IFERROR(IF(OR(HLOOKUP($A202,'Z-scores'!$C$2:$UD$20,12,FALSE)&gt;3,HLOOKUP($A202,'Z-scores'!$C$2:$UD$20,12,FALSE)&lt;-3),"",'Total-corrected counts'!N202),"")</f>
        <v/>
      </c>
      <c r="O202" t="str">
        <f>IFERROR(IF(OR(HLOOKUP($A202,'Z-scores'!$C$2:$UD$20,13,FALSE)&gt;3,HLOOKUP($A202,'Z-scores'!$C$2:$UD$20,13,FALSE)&lt;-3),"",'Total-corrected counts'!O202),"")</f>
        <v/>
      </c>
      <c r="P202" t="str">
        <f>IFERROR(IF(OR(HLOOKUP($A202,'Z-scores'!$C$2:$UD$20,14,FALSE)&gt;3,HLOOKUP($A202,'Z-scores'!$C$2:$UD$20,14,FALSE)&lt;-3),"",'Total-corrected counts'!P202),"")</f>
        <v/>
      </c>
      <c r="Q202" t="str">
        <f>IFERROR(IF(OR(HLOOKUP($A202,'Z-scores'!$C$2:$UD$20,15,FALSE)&gt;3,HLOOKUP($A202,'Z-scores'!$C$2:$UD$20,15,FALSE)&lt;-3),"",'Total-corrected counts'!Q202),"")</f>
        <v/>
      </c>
      <c r="R202" t="str">
        <f>IFERROR(IF(OR(HLOOKUP($A202,'Z-scores'!$C$2:$UD$20,16,FALSE)&gt;3,HLOOKUP($A202,'Z-scores'!$C$2:$UD$20,16,FALSE)&lt;-3),"",'Total-corrected counts'!R202),"")</f>
        <v/>
      </c>
      <c r="S202" t="str">
        <f>IFERROR(IF(OR(HLOOKUP($A202,'Z-scores'!$C$2:$UD$20,17,FALSE)&gt;3,HLOOKUP($A202,'Z-scores'!$C$2:$UD$20,17,FALSE)&lt;-3),"",'Total-corrected counts'!S202),"")</f>
        <v/>
      </c>
      <c r="T202" t="str">
        <f>IFERROR(IF(OR(HLOOKUP($A202,'Z-scores'!$C$2:$UD$20,18,FALSE)&gt;3,HLOOKUP($A202,'Z-scores'!$C$2:$UD$20,18,FALSE)&lt;-3),"",'Total-corrected counts'!T202),"")</f>
        <v/>
      </c>
      <c r="U202" t="str">
        <f>IFERROR(IF(OR(HLOOKUP($A202,'Z-scores'!$C$2:$UD$20,19,FALSE)&gt;3,HLOOKUP($A202,'Z-scores'!$C$2:$UD$20,19,FALSE)&lt;-3),"",'Total-corrected counts'!U202),"")</f>
        <v/>
      </c>
      <c r="V202">
        <f t="shared" si="12"/>
        <v>1</v>
      </c>
      <c r="W202" s="10">
        <f>SUMIFS(Tabel132[Cluster],Tabel132[ID],A202)</f>
        <v>96</v>
      </c>
      <c r="X202" t="str">
        <f t="shared" si="13"/>
        <v/>
      </c>
      <c r="Y202" t="str">
        <f t="shared" si="14"/>
        <v/>
      </c>
      <c r="Z202" t="str">
        <f t="shared" si="15"/>
        <v/>
      </c>
    </row>
    <row r="203" spans="1:26" x14ac:dyDescent="0.25">
      <c r="A203">
        <v>207</v>
      </c>
      <c r="B203" t="s">
        <v>118</v>
      </c>
      <c r="C203">
        <v>89600</v>
      </c>
      <c r="D203">
        <v>386</v>
      </c>
      <c r="E203">
        <f>IFERROR(IF(OR(HLOOKUP($A203,'Z-scores'!$C$2:$UD$20,3,FALSE)&gt;3,HLOOKUP(A203,'Z-scores'!$C$2:$UD$20,3,FALSE)&lt;-3),"",'Total-corrected counts'!E203),"")</f>
        <v>0</v>
      </c>
      <c r="F203">
        <f>IFERROR(IF(OR(HLOOKUP($A203,'Z-scores'!$C$2:$UD$20,4,FALSE)&gt;3,HLOOKUP($A203,'Z-scores'!$C$2:$UD$20,4,FALSE)&lt;-3),"",'Total-corrected counts'!F203),"")</f>
        <v>0</v>
      </c>
      <c r="G203">
        <f>IFERROR(IF(OR(HLOOKUP($A203,'Z-scores'!$C$2:$UD$20,5,FALSE)&gt;3,HLOOKUP($A203,'Z-scores'!$C$2:$UD$20,5,FALSE)&lt;-3),"",'Total-corrected counts'!G203),"")</f>
        <v>0</v>
      </c>
      <c r="H203">
        <f>IFERROR(IF(OR(HLOOKUP($A203,'Z-scores'!$C$2:$UD$20,6,FALSE)&gt;3,HLOOKUP($A203,'Z-scores'!$C$2:$UD$20,6,FALSE)&lt;-3),"",'Total-corrected counts'!H203),"")</f>
        <v>0</v>
      </c>
      <c r="I203">
        <f>IFERROR(IF(OR(HLOOKUP($A203,'Z-scores'!$C$2:$UD$20,7,FALSE)&gt;3,HLOOKUP($A203,'Z-scores'!$C$2:$UD$20,7,FALSE)&lt;-3),"",'Total-corrected counts'!I203),"")</f>
        <v>0</v>
      </c>
      <c r="J203" t="str">
        <f>IFERROR(IF(OR(HLOOKUP($A203,'Z-scores'!$C$2:$UD$20,8,FALSE)&gt;3,HLOOKUP($A203,'Z-scores'!$C$2:$UD$20,8,FALSE)&lt;-3),"",'Total-corrected counts'!J203),"")</f>
        <v/>
      </c>
      <c r="K203">
        <f>IFERROR(IF(OR(HLOOKUP($A203,'Z-scores'!$C$2:$UD$20,9,FALSE)&gt;3,HLOOKUP($A203,'Z-scores'!$C$2:$UD$20,9,FALSE)&lt;-3),"",'Total-corrected counts'!K203),"")</f>
        <v>0</v>
      </c>
      <c r="L203">
        <f>IFERROR(IF(OR(HLOOKUP($A203,'Z-scores'!$C$2:$UD$20,10,FALSE)&gt;3,HLOOKUP($A203,'Z-scores'!$C$2:$UD$20,10,FALSE)&lt;-3),"",'Total-corrected counts'!L203),"")</f>
        <v>0</v>
      </c>
      <c r="M203">
        <f>IFERROR(IF(OR(HLOOKUP($A203,'Z-scores'!$C$2:$UD$20,11,FALSE)&gt;3,HLOOKUP($A203,'Z-scores'!$C$2:$UD$20,11,FALSE)&lt;-3),"",'Total-corrected counts'!M203),"")</f>
        <v>0</v>
      </c>
      <c r="N203">
        <f>IFERROR(IF(OR(HLOOKUP($A203,'Z-scores'!$C$2:$UD$20,12,FALSE)&gt;3,HLOOKUP($A203,'Z-scores'!$C$2:$UD$20,12,FALSE)&lt;-3),"",'Total-corrected counts'!N203),"")</f>
        <v>0</v>
      </c>
      <c r="O203">
        <f>IFERROR(IF(OR(HLOOKUP($A203,'Z-scores'!$C$2:$UD$20,13,FALSE)&gt;3,HLOOKUP($A203,'Z-scores'!$C$2:$UD$20,13,FALSE)&lt;-3),"",'Total-corrected counts'!O203),"")</f>
        <v>0</v>
      </c>
      <c r="P203">
        <f>IFERROR(IF(OR(HLOOKUP($A203,'Z-scores'!$C$2:$UD$20,14,FALSE)&gt;3,HLOOKUP($A203,'Z-scores'!$C$2:$UD$20,14,FALSE)&lt;-3),"",'Total-corrected counts'!P203),"")</f>
        <v>0</v>
      </c>
      <c r="Q203">
        <f>IFERROR(IF(OR(HLOOKUP($A203,'Z-scores'!$C$2:$UD$20,15,FALSE)&gt;3,HLOOKUP($A203,'Z-scores'!$C$2:$UD$20,15,FALSE)&lt;-3),"",'Total-corrected counts'!Q203),"")</f>
        <v>0</v>
      </c>
      <c r="R203">
        <f>IFERROR(IF(OR(HLOOKUP($A203,'Z-scores'!$C$2:$UD$20,16,FALSE)&gt;3,HLOOKUP($A203,'Z-scores'!$C$2:$UD$20,16,FALSE)&lt;-3),"",'Total-corrected counts'!R203),"")</f>
        <v>0</v>
      </c>
      <c r="S203">
        <f>IFERROR(IF(OR(HLOOKUP($A203,'Z-scores'!$C$2:$UD$20,17,FALSE)&gt;3,HLOOKUP($A203,'Z-scores'!$C$2:$UD$20,17,FALSE)&lt;-3),"",'Total-corrected counts'!S203),"")</f>
        <v>0</v>
      </c>
      <c r="T203">
        <f>IFERROR(IF(OR(HLOOKUP($A203,'Z-scores'!$C$2:$UD$20,18,FALSE)&gt;3,HLOOKUP($A203,'Z-scores'!$C$2:$UD$20,18,FALSE)&lt;-3),"",'Total-corrected counts'!T203),"")</f>
        <v>0</v>
      </c>
      <c r="U203">
        <f>IFERROR(IF(OR(HLOOKUP($A203,'Z-scores'!$C$2:$UD$20,19,FALSE)&gt;3,HLOOKUP($A203,'Z-scores'!$C$2:$UD$20,19,FALSE)&lt;-3),"",'Total-corrected counts'!U203),"")</f>
        <v>0</v>
      </c>
      <c r="V203">
        <f t="shared" si="12"/>
        <v>0</v>
      </c>
      <c r="W203" s="10">
        <f>SUMIFS(Tabel132[Cluster],Tabel132[ID],A203)</f>
        <v>96</v>
      </c>
      <c r="X203" t="str">
        <f t="shared" si="13"/>
        <v/>
      </c>
      <c r="Y203">
        <f t="shared" si="14"/>
        <v>0</v>
      </c>
      <c r="Z203">
        <f t="shared" si="15"/>
        <v>0</v>
      </c>
    </row>
    <row r="204" spans="1:26" x14ac:dyDescent="0.25">
      <c r="A204">
        <v>208</v>
      </c>
      <c r="B204" t="s">
        <v>688</v>
      </c>
      <c r="C204">
        <v>35000</v>
      </c>
      <c r="D204">
        <v>639</v>
      </c>
      <c r="E204" t="str">
        <f>IFERROR(IF(OR(HLOOKUP($A204,'Z-scores'!$C$2:$UD$20,3,FALSE)&gt;3,HLOOKUP(A204,'Z-scores'!$C$2:$UD$20,3,FALSE)&lt;-3),"",'Total-corrected counts'!E204),"")</f>
        <v/>
      </c>
      <c r="F204" t="str">
        <f>IFERROR(IF(OR(HLOOKUP($A204,'Z-scores'!$C$2:$UD$20,4,FALSE)&gt;3,HLOOKUP($A204,'Z-scores'!$C$2:$UD$20,4,FALSE)&lt;-3),"",'Total-corrected counts'!F204),"")</f>
        <v/>
      </c>
      <c r="G204" t="str">
        <f>IFERROR(IF(OR(HLOOKUP($A204,'Z-scores'!$C$2:$UD$20,5,FALSE)&gt;3,HLOOKUP($A204,'Z-scores'!$C$2:$UD$20,5,FALSE)&lt;-3),"",'Total-corrected counts'!G204),"")</f>
        <v/>
      </c>
      <c r="H204" t="str">
        <f>IFERROR(IF(OR(HLOOKUP($A204,'Z-scores'!$C$2:$UD$20,6,FALSE)&gt;3,HLOOKUP($A204,'Z-scores'!$C$2:$UD$20,6,FALSE)&lt;-3),"",'Total-corrected counts'!H204),"")</f>
        <v/>
      </c>
      <c r="I204" t="str">
        <f>IFERROR(IF(OR(HLOOKUP($A204,'Z-scores'!$C$2:$UD$20,7,FALSE)&gt;3,HLOOKUP($A204,'Z-scores'!$C$2:$UD$20,7,FALSE)&lt;-3),"",'Total-corrected counts'!I204),"")</f>
        <v/>
      </c>
      <c r="J204" t="str">
        <f>IFERROR(IF(OR(HLOOKUP($A204,'Z-scores'!$C$2:$UD$20,8,FALSE)&gt;3,HLOOKUP($A204,'Z-scores'!$C$2:$UD$20,8,FALSE)&lt;-3),"",'Total-corrected counts'!J204),"")</f>
        <v/>
      </c>
      <c r="K204" t="str">
        <f>IFERROR(IF(OR(HLOOKUP($A204,'Z-scores'!$C$2:$UD$20,9,FALSE)&gt;3,HLOOKUP($A204,'Z-scores'!$C$2:$UD$20,9,FALSE)&lt;-3),"",'Total-corrected counts'!K204),"")</f>
        <v/>
      </c>
      <c r="L204" t="str">
        <f>IFERROR(IF(OR(HLOOKUP($A204,'Z-scores'!$C$2:$UD$20,10,FALSE)&gt;3,HLOOKUP($A204,'Z-scores'!$C$2:$UD$20,10,FALSE)&lt;-3),"",'Total-corrected counts'!L204),"")</f>
        <v/>
      </c>
      <c r="M204" t="str">
        <f>IFERROR(IF(OR(HLOOKUP($A204,'Z-scores'!$C$2:$UD$20,11,FALSE)&gt;3,HLOOKUP($A204,'Z-scores'!$C$2:$UD$20,11,FALSE)&lt;-3),"",'Total-corrected counts'!M204),"")</f>
        <v/>
      </c>
      <c r="N204" t="str">
        <f>IFERROR(IF(OR(HLOOKUP($A204,'Z-scores'!$C$2:$UD$20,12,FALSE)&gt;3,HLOOKUP($A204,'Z-scores'!$C$2:$UD$20,12,FALSE)&lt;-3),"",'Total-corrected counts'!N204),"")</f>
        <v/>
      </c>
      <c r="O204" t="str">
        <f>IFERROR(IF(OR(HLOOKUP($A204,'Z-scores'!$C$2:$UD$20,13,FALSE)&gt;3,HLOOKUP($A204,'Z-scores'!$C$2:$UD$20,13,FALSE)&lt;-3),"",'Total-corrected counts'!O204),"")</f>
        <v/>
      </c>
      <c r="P204" t="str">
        <f>IFERROR(IF(OR(HLOOKUP($A204,'Z-scores'!$C$2:$UD$20,14,FALSE)&gt;3,HLOOKUP($A204,'Z-scores'!$C$2:$UD$20,14,FALSE)&lt;-3),"",'Total-corrected counts'!P204),"")</f>
        <v/>
      </c>
      <c r="Q204" t="str">
        <f>IFERROR(IF(OR(HLOOKUP($A204,'Z-scores'!$C$2:$UD$20,15,FALSE)&gt;3,HLOOKUP($A204,'Z-scores'!$C$2:$UD$20,15,FALSE)&lt;-3),"",'Total-corrected counts'!Q204),"")</f>
        <v/>
      </c>
      <c r="R204" t="str">
        <f>IFERROR(IF(OR(HLOOKUP($A204,'Z-scores'!$C$2:$UD$20,16,FALSE)&gt;3,HLOOKUP($A204,'Z-scores'!$C$2:$UD$20,16,FALSE)&lt;-3),"",'Total-corrected counts'!R204),"")</f>
        <v/>
      </c>
      <c r="S204" t="str">
        <f>IFERROR(IF(OR(HLOOKUP($A204,'Z-scores'!$C$2:$UD$20,17,FALSE)&gt;3,HLOOKUP($A204,'Z-scores'!$C$2:$UD$20,17,FALSE)&lt;-3),"",'Total-corrected counts'!S204),"")</f>
        <v/>
      </c>
      <c r="T204" t="str">
        <f>IFERROR(IF(OR(HLOOKUP($A204,'Z-scores'!$C$2:$UD$20,18,FALSE)&gt;3,HLOOKUP($A204,'Z-scores'!$C$2:$UD$20,18,FALSE)&lt;-3),"",'Total-corrected counts'!T204),"")</f>
        <v/>
      </c>
      <c r="U204" t="str">
        <f>IFERROR(IF(OR(HLOOKUP($A204,'Z-scores'!$C$2:$UD$20,19,FALSE)&gt;3,HLOOKUP($A204,'Z-scores'!$C$2:$UD$20,19,FALSE)&lt;-3),"",'Total-corrected counts'!U204),"")</f>
        <v/>
      </c>
      <c r="V204">
        <f t="shared" si="12"/>
        <v>1</v>
      </c>
      <c r="W204" s="10">
        <f>SUMIFS(Tabel132[Cluster],Tabel132[ID],A204)</f>
        <v>45</v>
      </c>
      <c r="X204" t="str">
        <f t="shared" si="13"/>
        <v/>
      </c>
      <c r="Y204" t="str">
        <f t="shared" si="14"/>
        <v/>
      </c>
      <c r="Z204" t="str">
        <f t="shared" si="15"/>
        <v/>
      </c>
    </row>
    <row r="205" spans="1:26" x14ac:dyDescent="0.25">
      <c r="A205">
        <v>209</v>
      </c>
      <c r="B205" t="s">
        <v>119</v>
      </c>
      <c r="C205">
        <v>96000</v>
      </c>
      <c r="D205">
        <v>701</v>
      </c>
      <c r="E205">
        <f>IFERROR(IF(OR(HLOOKUP($A205,'Z-scores'!$C$2:$UD$20,3,FALSE)&gt;3,HLOOKUP(A205,'Z-scores'!$C$2:$UD$20,3,FALSE)&lt;-3),"",'Total-corrected counts'!E205),"")</f>
        <v>2.9156664492524613</v>
      </c>
      <c r="F205">
        <f>IFERROR(IF(OR(HLOOKUP($A205,'Z-scores'!$C$2:$UD$20,4,FALSE)&gt;3,HLOOKUP($A205,'Z-scores'!$C$2:$UD$20,4,FALSE)&lt;-3),"",'Total-corrected counts'!F205),"")</f>
        <v>9.9010063425502093</v>
      </c>
      <c r="G205">
        <f>IFERROR(IF(OR(HLOOKUP($A205,'Z-scores'!$C$2:$UD$20,5,FALSE)&gt;3,HLOOKUP($A205,'Z-scores'!$C$2:$UD$20,5,FALSE)&lt;-3),"",'Total-corrected counts'!G205),"")</f>
        <v>8.4310067649511868</v>
      </c>
      <c r="H205">
        <f>IFERROR(IF(OR(HLOOKUP($A205,'Z-scores'!$C$2:$UD$20,6,FALSE)&gt;3,HLOOKUP($A205,'Z-scores'!$C$2:$UD$20,6,FALSE)&lt;-3),"",'Total-corrected counts'!H205),"")</f>
        <v>3.2528247572073452</v>
      </c>
      <c r="I205">
        <f>IFERROR(IF(OR(HLOOKUP($A205,'Z-scores'!$C$2:$UD$20,7,FALSE)&gt;3,HLOOKUP($A205,'Z-scores'!$C$2:$UD$20,7,FALSE)&lt;-3),"",'Total-corrected counts'!I205),"")</f>
        <v>9.4631494371057663</v>
      </c>
      <c r="J205">
        <f>IFERROR(IF(OR(HLOOKUP($A205,'Z-scores'!$C$2:$UD$20,8,FALSE)&gt;3,HLOOKUP($A205,'Z-scores'!$C$2:$UD$20,8,FALSE)&lt;-3),"",'Total-corrected counts'!J205),"")</f>
        <v>8.9000258371941197</v>
      </c>
      <c r="K205">
        <f>IFERROR(IF(OR(HLOOKUP($A205,'Z-scores'!$C$2:$UD$20,9,FALSE)&gt;3,HLOOKUP($A205,'Z-scores'!$C$2:$UD$20,9,FALSE)&lt;-3),"",'Total-corrected counts'!K205),"")</f>
        <v>0.69123139528401811</v>
      </c>
      <c r="L205">
        <f>IFERROR(IF(OR(HLOOKUP($A205,'Z-scores'!$C$2:$UD$20,10,FALSE)&gt;3,HLOOKUP($A205,'Z-scores'!$C$2:$UD$20,10,FALSE)&lt;-3),"",'Total-corrected counts'!L205),"")</f>
        <v>7.2717875808980859</v>
      </c>
      <c r="M205">
        <f>IFERROR(IF(OR(HLOOKUP($A205,'Z-scores'!$C$2:$UD$20,11,FALSE)&gt;3,HLOOKUP($A205,'Z-scores'!$C$2:$UD$20,11,FALSE)&lt;-3),"",'Total-corrected counts'!M205),"")</f>
        <v>0.66810855243454148</v>
      </c>
      <c r="N205">
        <f>IFERROR(IF(OR(HLOOKUP($A205,'Z-scores'!$C$2:$UD$20,12,FALSE)&gt;3,HLOOKUP($A205,'Z-scores'!$C$2:$UD$20,12,FALSE)&lt;-3),"",'Total-corrected counts'!N205),"")</f>
        <v>2.0619369193929291</v>
      </c>
      <c r="O205">
        <f>IFERROR(IF(OR(HLOOKUP($A205,'Z-scores'!$C$2:$UD$20,13,FALSE)&gt;3,HLOOKUP($A205,'Z-scores'!$C$2:$UD$20,13,FALSE)&lt;-3),"",'Total-corrected counts'!O205),"")</f>
        <v>3.4393785964979591</v>
      </c>
      <c r="P205">
        <f>IFERROR(IF(OR(HLOOKUP($A205,'Z-scores'!$C$2:$UD$20,14,FALSE)&gt;3,HLOOKUP($A205,'Z-scores'!$C$2:$UD$20,14,FALSE)&lt;-3),"",'Total-corrected counts'!P205),"")</f>
        <v>3.7481051127658236</v>
      </c>
      <c r="Q205">
        <f>IFERROR(IF(OR(HLOOKUP($A205,'Z-scores'!$C$2:$UD$20,15,FALSE)&gt;3,HLOOKUP($A205,'Z-scores'!$C$2:$UD$20,15,FALSE)&lt;-3),"",'Total-corrected counts'!Q205),"")</f>
        <v>3.7834169325459666</v>
      </c>
      <c r="R205">
        <f>IFERROR(IF(OR(HLOOKUP($A205,'Z-scores'!$C$2:$UD$20,16,FALSE)&gt;3,HLOOKUP($A205,'Z-scores'!$C$2:$UD$20,16,FALSE)&lt;-3),"",'Total-corrected counts'!R205),"")</f>
        <v>2.4522620314105916</v>
      </c>
      <c r="S205">
        <f>IFERROR(IF(OR(HLOOKUP($A205,'Z-scores'!$C$2:$UD$20,17,FALSE)&gt;3,HLOOKUP($A205,'Z-scores'!$C$2:$UD$20,17,FALSE)&lt;-3),"",'Total-corrected counts'!S205),"")</f>
        <v>1.3354048393768545</v>
      </c>
      <c r="T205">
        <f>IFERROR(IF(OR(HLOOKUP($A205,'Z-scores'!$C$2:$UD$20,18,FALSE)&gt;3,HLOOKUP($A205,'Z-scores'!$C$2:$UD$20,18,FALSE)&lt;-3),"",'Total-corrected counts'!T205),"")</f>
        <v>0.65291759664469085</v>
      </c>
      <c r="U205">
        <f>IFERROR(IF(OR(HLOOKUP($A205,'Z-scores'!$C$2:$UD$20,19,FALSE)&gt;3,HLOOKUP($A205,'Z-scores'!$C$2:$UD$20,19,FALSE)&lt;-3),"",'Total-corrected counts'!U205),"")</f>
        <v>4.2960732155023154</v>
      </c>
      <c r="V205">
        <f t="shared" si="12"/>
        <v>1</v>
      </c>
      <c r="W205" s="10">
        <f>SUMIFS(Tabel132[Cluster],Tabel132[ID],A205)</f>
        <v>96</v>
      </c>
      <c r="X205">
        <f t="shared" si="13"/>
        <v>5.1697163149331163E-2</v>
      </c>
      <c r="Y205">
        <f t="shared" si="14"/>
        <v>5.7216452352086371</v>
      </c>
      <c r="Z205">
        <f t="shared" si="15"/>
        <v>2.7211869055171412</v>
      </c>
    </row>
    <row r="206" spans="1:26" x14ac:dyDescent="0.25">
      <c r="A206">
        <v>210</v>
      </c>
      <c r="B206" t="s">
        <v>120</v>
      </c>
      <c r="C206">
        <v>74700</v>
      </c>
      <c r="D206">
        <v>331</v>
      </c>
      <c r="E206" t="str">
        <f>IFERROR(IF(OR(HLOOKUP($A206,'Z-scores'!$C$2:$UD$20,3,FALSE)&gt;3,HLOOKUP(A206,'Z-scores'!$C$2:$UD$20,3,FALSE)&lt;-3),"",'Total-corrected counts'!E206),"")</f>
        <v/>
      </c>
      <c r="F206">
        <f>IFERROR(IF(OR(HLOOKUP($A206,'Z-scores'!$C$2:$UD$20,4,FALSE)&gt;3,HLOOKUP($A206,'Z-scores'!$C$2:$UD$20,4,FALSE)&lt;-3),"",'Total-corrected counts'!F206),"")</f>
        <v>0</v>
      </c>
      <c r="G206">
        <f>IFERROR(IF(OR(HLOOKUP($A206,'Z-scores'!$C$2:$UD$20,5,FALSE)&gt;3,HLOOKUP($A206,'Z-scores'!$C$2:$UD$20,5,FALSE)&lt;-3),"",'Total-corrected counts'!G206),"")</f>
        <v>0</v>
      </c>
      <c r="H206">
        <f>IFERROR(IF(OR(HLOOKUP($A206,'Z-scores'!$C$2:$UD$20,6,FALSE)&gt;3,HLOOKUP($A206,'Z-scores'!$C$2:$UD$20,6,FALSE)&lt;-3),"",'Total-corrected counts'!H206),"")</f>
        <v>0</v>
      </c>
      <c r="I206">
        <f>IFERROR(IF(OR(HLOOKUP($A206,'Z-scores'!$C$2:$UD$20,7,FALSE)&gt;3,HLOOKUP($A206,'Z-scores'!$C$2:$UD$20,7,FALSE)&lt;-3),"",'Total-corrected counts'!I206),"")</f>
        <v>0.20933447030682892</v>
      </c>
      <c r="J206">
        <f>IFERROR(IF(OR(HLOOKUP($A206,'Z-scores'!$C$2:$UD$20,8,FALSE)&gt;3,HLOOKUP($A206,'Z-scores'!$C$2:$UD$20,8,FALSE)&lt;-3),"",'Total-corrected counts'!J206),"")</f>
        <v>4.9307622366726422E-2</v>
      </c>
      <c r="K206">
        <f>IFERROR(IF(OR(HLOOKUP($A206,'Z-scores'!$C$2:$UD$20,9,FALSE)&gt;3,HLOOKUP($A206,'Z-scores'!$C$2:$UD$20,9,FALSE)&lt;-3),"",'Total-corrected counts'!K206),"")</f>
        <v>0.17838229555716595</v>
      </c>
      <c r="L206">
        <f>IFERROR(IF(OR(HLOOKUP($A206,'Z-scores'!$C$2:$UD$20,10,FALSE)&gt;3,HLOOKUP($A206,'Z-scores'!$C$2:$UD$20,10,FALSE)&lt;-3),"",'Total-corrected counts'!L206),"")</f>
        <v>0.34837551175921694</v>
      </c>
      <c r="M206">
        <f>IFERROR(IF(OR(HLOOKUP($A206,'Z-scores'!$C$2:$UD$20,11,FALSE)&gt;3,HLOOKUP($A206,'Z-scores'!$C$2:$UD$20,11,FALSE)&lt;-3),"",'Total-corrected counts'!M206),"")</f>
        <v>0.27645871135222405</v>
      </c>
      <c r="N206">
        <f>IFERROR(IF(OR(HLOOKUP($A206,'Z-scores'!$C$2:$UD$20,12,FALSE)&gt;3,HLOOKUP($A206,'Z-scores'!$C$2:$UD$20,12,FALSE)&lt;-3),"",'Total-corrected counts'!N206),"")</f>
        <v>0</v>
      </c>
      <c r="O206">
        <f>IFERROR(IF(OR(HLOOKUP($A206,'Z-scores'!$C$2:$UD$20,13,FALSE)&gt;3,HLOOKUP($A206,'Z-scores'!$C$2:$UD$20,13,FALSE)&lt;-3),"",'Total-corrected counts'!O206),"")</f>
        <v>0.137978984791014</v>
      </c>
      <c r="P206">
        <f>IFERROR(IF(OR(HLOOKUP($A206,'Z-scores'!$C$2:$UD$20,14,FALSE)&gt;3,HLOOKUP($A206,'Z-scores'!$C$2:$UD$20,14,FALSE)&lt;-3),"",'Total-corrected counts'!P206),"")</f>
        <v>0.29916460421163926</v>
      </c>
      <c r="Q206">
        <f>IFERROR(IF(OR(HLOOKUP($A206,'Z-scores'!$C$2:$UD$20,15,FALSE)&gt;3,HLOOKUP($A206,'Z-scores'!$C$2:$UD$20,15,FALSE)&lt;-3),"",'Total-corrected counts'!Q206),"")</f>
        <v>0</v>
      </c>
      <c r="R206">
        <f>IFERROR(IF(OR(HLOOKUP($A206,'Z-scores'!$C$2:$UD$20,16,FALSE)&gt;3,HLOOKUP($A206,'Z-scores'!$C$2:$UD$20,16,FALSE)&lt;-3),"",'Total-corrected counts'!R206),"")</f>
        <v>4.0069641036120776E-2</v>
      </c>
      <c r="S206">
        <f>IFERROR(IF(OR(HLOOKUP($A206,'Z-scores'!$C$2:$UD$20,17,FALSE)&gt;3,HLOOKUP($A206,'Z-scores'!$C$2:$UD$20,17,FALSE)&lt;-3),"",'Total-corrected counts'!S206),"")</f>
        <v>0.32028002245217241</v>
      </c>
      <c r="T206">
        <f>IFERROR(IF(OR(HLOOKUP($A206,'Z-scores'!$C$2:$UD$20,18,FALSE)&gt;3,HLOOKUP($A206,'Z-scores'!$C$2:$UD$20,18,FALSE)&lt;-3),"",'Total-corrected counts'!T206),"")</f>
        <v>0.22336654622055213</v>
      </c>
      <c r="U206">
        <f>IFERROR(IF(OR(HLOOKUP($A206,'Z-scores'!$C$2:$UD$20,19,FALSE)&gt;3,HLOOKUP($A206,'Z-scores'!$C$2:$UD$20,19,FALSE)&lt;-3),"",'Total-corrected counts'!U206),"")</f>
        <v>3.9055211050021049E-2</v>
      </c>
      <c r="V206">
        <f t="shared" si="12"/>
        <v>1</v>
      </c>
      <c r="W206" s="10">
        <f>SUMIFS(Tabel132[Cluster],Tabel132[ID],A206)</f>
        <v>84</v>
      </c>
      <c r="X206">
        <f t="shared" si="13"/>
        <v>0.99719807806924066</v>
      </c>
      <c r="Y206">
        <f t="shared" si="14"/>
        <v>0.13273232641777027</v>
      </c>
      <c r="Z206">
        <f t="shared" si="15"/>
        <v>0.13248937622018994</v>
      </c>
    </row>
    <row r="207" spans="1:26" x14ac:dyDescent="0.25">
      <c r="A207">
        <v>211</v>
      </c>
      <c r="B207" t="s">
        <v>121</v>
      </c>
      <c r="C207">
        <v>19100</v>
      </c>
      <c r="D207">
        <v>39</v>
      </c>
      <c r="E207">
        <f>IFERROR(IF(OR(HLOOKUP($A207,'Z-scores'!$C$2:$UD$20,3,FALSE)&gt;3,HLOOKUP(A207,'Z-scores'!$C$2:$UD$20,3,FALSE)&lt;-3),"",'Total-corrected counts'!E207),"")</f>
        <v>4.3856405015021007</v>
      </c>
      <c r="F207">
        <f>IFERROR(IF(OR(HLOOKUP($A207,'Z-scores'!$C$2:$UD$20,4,FALSE)&gt;3,HLOOKUP($A207,'Z-scores'!$C$2:$UD$20,4,FALSE)&lt;-3),"",'Total-corrected counts'!F207),"")</f>
        <v>0.85311073705486484</v>
      </c>
      <c r="G207">
        <f>IFERROR(IF(OR(HLOOKUP($A207,'Z-scores'!$C$2:$UD$20,5,FALSE)&gt;3,HLOOKUP($A207,'Z-scores'!$C$2:$UD$20,5,FALSE)&lt;-3),"",'Total-corrected counts'!G207),"")</f>
        <v>22.492757593949822</v>
      </c>
      <c r="H207">
        <f>IFERROR(IF(OR(HLOOKUP($A207,'Z-scores'!$C$2:$UD$20,6,FALSE)&gt;3,HLOOKUP($A207,'Z-scores'!$C$2:$UD$20,6,FALSE)&lt;-3),"",'Total-corrected counts'!H207),"")</f>
        <v>0.60728702548720825</v>
      </c>
      <c r="I207">
        <f>IFERROR(IF(OR(HLOOKUP($A207,'Z-scores'!$C$2:$UD$20,7,FALSE)&gt;3,HLOOKUP($A207,'Z-scores'!$C$2:$UD$20,7,FALSE)&lt;-3),"",'Total-corrected counts'!I207),"")</f>
        <v>1.563851631115722</v>
      </c>
      <c r="J207">
        <f>IFERROR(IF(OR(HLOOKUP($A207,'Z-scores'!$C$2:$UD$20,8,FALSE)&gt;3,HLOOKUP($A207,'Z-scores'!$C$2:$UD$20,8,FALSE)&lt;-3),"",'Total-corrected counts'!J207),"")</f>
        <v>4.0925326564382933</v>
      </c>
      <c r="K207">
        <f>IFERROR(IF(OR(HLOOKUP($A207,'Z-scores'!$C$2:$UD$20,9,FALSE)&gt;3,HLOOKUP($A207,'Z-scores'!$C$2:$UD$20,9,FALSE)&lt;-3),"",'Total-corrected counts'!K207),"")</f>
        <v>6.8989352806733937</v>
      </c>
      <c r="L207">
        <f>IFERROR(IF(OR(HLOOKUP($A207,'Z-scores'!$C$2:$UD$20,10,FALSE)&gt;3,HLOOKUP($A207,'Z-scores'!$C$2:$UD$20,10,FALSE)&lt;-3),"",'Total-corrected counts'!L207),"")</f>
        <v>0</v>
      </c>
      <c r="M207">
        <f>IFERROR(IF(OR(HLOOKUP($A207,'Z-scores'!$C$2:$UD$20,11,FALSE)&gt;3,HLOOKUP($A207,'Z-scores'!$C$2:$UD$20,11,FALSE)&lt;-3),"",'Total-corrected counts'!M207),"")</f>
        <v>0.35018103437948384</v>
      </c>
      <c r="N207">
        <f>IFERROR(IF(OR(HLOOKUP($A207,'Z-scores'!$C$2:$UD$20,12,FALSE)&gt;3,HLOOKUP($A207,'Z-scores'!$C$2:$UD$20,12,FALSE)&lt;-3),"",'Total-corrected counts'!N207),"")</f>
        <v>12.206666562806141</v>
      </c>
      <c r="O207">
        <f>IFERROR(IF(OR(HLOOKUP($A207,'Z-scores'!$C$2:$UD$20,13,FALSE)&gt;3,HLOOKUP($A207,'Z-scores'!$C$2:$UD$20,13,FALSE)&lt;-3),"",'Total-corrected counts'!O207),"")</f>
        <v>6.8720265108109899</v>
      </c>
      <c r="P207">
        <f>IFERROR(IF(OR(HLOOKUP($A207,'Z-scores'!$C$2:$UD$20,14,FALSE)&gt;3,HLOOKUP($A207,'Z-scores'!$C$2:$UD$20,14,FALSE)&lt;-3),"",'Total-corrected counts'!P207),"")</f>
        <v>2.6070058367014282</v>
      </c>
      <c r="Q207">
        <f>IFERROR(IF(OR(HLOOKUP($A207,'Z-scores'!$C$2:$UD$20,15,FALSE)&gt;3,HLOOKUP($A207,'Z-scores'!$C$2:$UD$20,15,FALSE)&lt;-3),"",'Total-corrected counts'!Q207),"")</f>
        <v>0</v>
      </c>
      <c r="R207">
        <f>IFERROR(IF(OR(HLOOKUP($A207,'Z-scores'!$C$2:$UD$20,16,FALSE)&gt;3,HLOOKUP($A207,'Z-scores'!$C$2:$UD$20,16,FALSE)&lt;-3),"",'Total-corrected counts'!R207),"")</f>
        <v>0</v>
      </c>
      <c r="S207">
        <f>IFERROR(IF(OR(HLOOKUP($A207,'Z-scores'!$C$2:$UD$20,17,FALSE)&gt;3,HLOOKUP($A207,'Z-scores'!$C$2:$UD$20,17,FALSE)&lt;-3),"",'Total-corrected counts'!S207),"")</f>
        <v>16.915127965440156</v>
      </c>
      <c r="T207">
        <f>IFERROR(IF(OR(HLOOKUP($A207,'Z-scores'!$C$2:$UD$20,18,FALSE)&gt;3,HLOOKUP($A207,'Z-scores'!$C$2:$UD$20,18,FALSE)&lt;-3),"",'Total-corrected counts'!T207),"")</f>
        <v>6.6064951555232536</v>
      </c>
      <c r="U207">
        <f>IFERROR(IF(OR(HLOOKUP($A207,'Z-scores'!$C$2:$UD$20,19,FALSE)&gt;3,HLOOKUP($A207,'Z-scores'!$C$2:$UD$20,19,FALSE)&lt;-3),"",'Total-corrected counts'!U207),"")</f>
        <v>10.896403882955871</v>
      </c>
      <c r="V207">
        <f t="shared" si="12"/>
        <v>1</v>
      </c>
      <c r="W207" s="10">
        <f>SUMIFS(Tabel132[Cluster],Tabel132[ID],A207)</f>
        <v>23</v>
      </c>
      <c r="X207">
        <f t="shared" si="13"/>
        <v>0.46326374547253635</v>
      </c>
      <c r="Y207">
        <f t="shared" si="14"/>
        <v>4.5826996067334314</v>
      </c>
      <c r="Z207">
        <f t="shared" si="15"/>
        <v>7.0129657392797302</v>
      </c>
    </row>
    <row r="208" spans="1:26" x14ac:dyDescent="0.25">
      <c r="A208">
        <v>212</v>
      </c>
      <c r="B208" t="s">
        <v>689</v>
      </c>
      <c r="C208">
        <v>30100</v>
      </c>
      <c r="D208">
        <v>507</v>
      </c>
      <c r="E208" t="str">
        <f>IFERROR(IF(OR(HLOOKUP($A208,'Z-scores'!$C$2:$UD$20,3,FALSE)&gt;3,HLOOKUP(A208,'Z-scores'!$C$2:$UD$20,3,FALSE)&lt;-3),"",'Total-corrected counts'!E208),"")</f>
        <v/>
      </c>
      <c r="F208" t="str">
        <f>IFERROR(IF(OR(HLOOKUP($A208,'Z-scores'!$C$2:$UD$20,4,FALSE)&gt;3,HLOOKUP($A208,'Z-scores'!$C$2:$UD$20,4,FALSE)&lt;-3),"",'Total-corrected counts'!F208),"")</f>
        <v/>
      </c>
      <c r="G208" t="str">
        <f>IFERROR(IF(OR(HLOOKUP($A208,'Z-scores'!$C$2:$UD$20,5,FALSE)&gt;3,HLOOKUP($A208,'Z-scores'!$C$2:$UD$20,5,FALSE)&lt;-3),"",'Total-corrected counts'!G208),"")</f>
        <v/>
      </c>
      <c r="H208" t="str">
        <f>IFERROR(IF(OR(HLOOKUP($A208,'Z-scores'!$C$2:$UD$20,6,FALSE)&gt;3,HLOOKUP($A208,'Z-scores'!$C$2:$UD$20,6,FALSE)&lt;-3),"",'Total-corrected counts'!H208),"")</f>
        <v/>
      </c>
      <c r="I208" t="str">
        <f>IFERROR(IF(OR(HLOOKUP($A208,'Z-scores'!$C$2:$UD$20,7,FALSE)&gt;3,HLOOKUP($A208,'Z-scores'!$C$2:$UD$20,7,FALSE)&lt;-3),"",'Total-corrected counts'!I208),"")</f>
        <v/>
      </c>
      <c r="J208" t="str">
        <f>IFERROR(IF(OR(HLOOKUP($A208,'Z-scores'!$C$2:$UD$20,8,FALSE)&gt;3,HLOOKUP($A208,'Z-scores'!$C$2:$UD$20,8,FALSE)&lt;-3),"",'Total-corrected counts'!J208),"")</f>
        <v/>
      </c>
      <c r="K208" t="str">
        <f>IFERROR(IF(OR(HLOOKUP($A208,'Z-scores'!$C$2:$UD$20,9,FALSE)&gt;3,HLOOKUP($A208,'Z-scores'!$C$2:$UD$20,9,FALSE)&lt;-3),"",'Total-corrected counts'!K208),"")</f>
        <v/>
      </c>
      <c r="L208" t="str">
        <f>IFERROR(IF(OR(HLOOKUP($A208,'Z-scores'!$C$2:$UD$20,10,FALSE)&gt;3,HLOOKUP($A208,'Z-scores'!$C$2:$UD$20,10,FALSE)&lt;-3),"",'Total-corrected counts'!L208),"")</f>
        <v/>
      </c>
      <c r="M208" t="str">
        <f>IFERROR(IF(OR(HLOOKUP($A208,'Z-scores'!$C$2:$UD$20,11,FALSE)&gt;3,HLOOKUP($A208,'Z-scores'!$C$2:$UD$20,11,FALSE)&lt;-3),"",'Total-corrected counts'!M208),"")</f>
        <v/>
      </c>
      <c r="N208" t="str">
        <f>IFERROR(IF(OR(HLOOKUP($A208,'Z-scores'!$C$2:$UD$20,12,FALSE)&gt;3,HLOOKUP($A208,'Z-scores'!$C$2:$UD$20,12,FALSE)&lt;-3),"",'Total-corrected counts'!N208),"")</f>
        <v/>
      </c>
      <c r="O208" t="str">
        <f>IFERROR(IF(OR(HLOOKUP($A208,'Z-scores'!$C$2:$UD$20,13,FALSE)&gt;3,HLOOKUP($A208,'Z-scores'!$C$2:$UD$20,13,FALSE)&lt;-3),"",'Total-corrected counts'!O208),"")</f>
        <v/>
      </c>
      <c r="P208" t="str">
        <f>IFERROR(IF(OR(HLOOKUP($A208,'Z-scores'!$C$2:$UD$20,14,FALSE)&gt;3,HLOOKUP($A208,'Z-scores'!$C$2:$UD$20,14,FALSE)&lt;-3),"",'Total-corrected counts'!P208),"")</f>
        <v/>
      </c>
      <c r="Q208" t="str">
        <f>IFERROR(IF(OR(HLOOKUP($A208,'Z-scores'!$C$2:$UD$20,15,FALSE)&gt;3,HLOOKUP($A208,'Z-scores'!$C$2:$UD$20,15,FALSE)&lt;-3),"",'Total-corrected counts'!Q208),"")</f>
        <v/>
      </c>
      <c r="R208" t="str">
        <f>IFERROR(IF(OR(HLOOKUP($A208,'Z-scores'!$C$2:$UD$20,16,FALSE)&gt;3,HLOOKUP($A208,'Z-scores'!$C$2:$UD$20,16,FALSE)&lt;-3),"",'Total-corrected counts'!R208),"")</f>
        <v/>
      </c>
      <c r="S208" t="str">
        <f>IFERROR(IF(OR(HLOOKUP($A208,'Z-scores'!$C$2:$UD$20,17,FALSE)&gt;3,HLOOKUP($A208,'Z-scores'!$C$2:$UD$20,17,FALSE)&lt;-3),"",'Total-corrected counts'!S208),"")</f>
        <v/>
      </c>
      <c r="T208" t="str">
        <f>IFERROR(IF(OR(HLOOKUP($A208,'Z-scores'!$C$2:$UD$20,18,FALSE)&gt;3,HLOOKUP($A208,'Z-scores'!$C$2:$UD$20,18,FALSE)&lt;-3),"",'Total-corrected counts'!T208),"")</f>
        <v/>
      </c>
      <c r="U208" t="str">
        <f>IFERROR(IF(OR(HLOOKUP($A208,'Z-scores'!$C$2:$UD$20,19,FALSE)&gt;3,HLOOKUP($A208,'Z-scores'!$C$2:$UD$20,19,FALSE)&lt;-3),"",'Total-corrected counts'!U208),"")</f>
        <v/>
      </c>
      <c r="V208">
        <f t="shared" si="12"/>
        <v>1</v>
      </c>
      <c r="W208" s="10">
        <f>SUMIFS(Tabel132[Cluster],Tabel132[ID],A208)</f>
        <v>39</v>
      </c>
      <c r="X208" t="str">
        <f t="shared" si="13"/>
        <v/>
      </c>
      <c r="Y208" t="str">
        <f t="shared" si="14"/>
        <v/>
      </c>
      <c r="Z208" t="str">
        <f t="shared" si="15"/>
        <v/>
      </c>
    </row>
    <row r="209" spans="1:26" x14ac:dyDescent="0.25">
      <c r="A209">
        <v>213</v>
      </c>
      <c r="B209" t="s">
        <v>690</v>
      </c>
      <c r="C209">
        <v>110300</v>
      </c>
      <c r="D209">
        <v>855</v>
      </c>
      <c r="E209" t="str">
        <f>IFERROR(IF(OR(HLOOKUP($A209,'Z-scores'!$C$2:$UD$20,3,FALSE)&gt;3,HLOOKUP(A209,'Z-scores'!$C$2:$UD$20,3,FALSE)&lt;-3),"",'Total-corrected counts'!E209),"")</f>
        <v/>
      </c>
      <c r="F209" t="str">
        <f>IFERROR(IF(OR(HLOOKUP($A209,'Z-scores'!$C$2:$UD$20,4,FALSE)&gt;3,HLOOKUP($A209,'Z-scores'!$C$2:$UD$20,4,FALSE)&lt;-3),"",'Total-corrected counts'!F209),"")</f>
        <v/>
      </c>
      <c r="G209" t="str">
        <f>IFERROR(IF(OR(HLOOKUP($A209,'Z-scores'!$C$2:$UD$20,5,FALSE)&gt;3,HLOOKUP($A209,'Z-scores'!$C$2:$UD$20,5,FALSE)&lt;-3),"",'Total-corrected counts'!G209),"")</f>
        <v/>
      </c>
      <c r="H209" t="str">
        <f>IFERROR(IF(OR(HLOOKUP($A209,'Z-scores'!$C$2:$UD$20,6,FALSE)&gt;3,HLOOKUP($A209,'Z-scores'!$C$2:$UD$20,6,FALSE)&lt;-3),"",'Total-corrected counts'!H209),"")</f>
        <v/>
      </c>
      <c r="I209" t="str">
        <f>IFERROR(IF(OR(HLOOKUP($A209,'Z-scores'!$C$2:$UD$20,7,FALSE)&gt;3,HLOOKUP($A209,'Z-scores'!$C$2:$UD$20,7,FALSE)&lt;-3),"",'Total-corrected counts'!I209),"")</f>
        <v/>
      </c>
      <c r="J209" t="str">
        <f>IFERROR(IF(OR(HLOOKUP($A209,'Z-scores'!$C$2:$UD$20,8,FALSE)&gt;3,HLOOKUP($A209,'Z-scores'!$C$2:$UD$20,8,FALSE)&lt;-3),"",'Total-corrected counts'!J209),"")</f>
        <v/>
      </c>
      <c r="K209" t="str">
        <f>IFERROR(IF(OR(HLOOKUP($A209,'Z-scores'!$C$2:$UD$20,9,FALSE)&gt;3,HLOOKUP($A209,'Z-scores'!$C$2:$UD$20,9,FALSE)&lt;-3),"",'Total-corrected counts'!K209),"")</f>
        <v/>
      </c>
      <c r="L209" t="str">
        <f>IFERROR(IF(OR(HLOOKUP($A209,'Z-scores'!$C$2:$UD$20,10,FALSE)&gt;3,HLOOKUP($A209,'Z-scores'!$C$2:$UD$20,10,FALSE)&lt;-3),"",'Total-corrected counts'!L209),"")</f>
        <v/>
      </c>
      <c r="M209" t="str">
        <f>IFERROR(IF(OR(HLOOKUP($A209,'Z-scores'!$C$2:$UD$20,11,FALSE)&gt;3,HLOOKUP($A209,'Z-scores'!$C$2:$UD$20,11,FALSE)&lt;-3),"",'Total-corrected counts'!M209),"")</f>
        <v/>
      </c>
      <c r="N209" t="str">
        <f>IFERROR(IF(OR(HLOOKUP($A209,'Z-scores'!$C$2:$UD$20,12,FALSE)&gt;3,HLOOKUP($A209,'Z-scores'!$C$2:$UD$20,12,FALSE)&lt;-3),"",'Total-corrected counts'!N209),"")</f>
        <v/>
      </c>
      <c r="O209" t="str">
        <f>IFERROR(IF(OR(HLOOKUP($A209,'Z-scores'!$C$2:$UD$20,13,FALSE)&gt;3,HLOOKUP($A209,'Z-scores'!$C$2:$UD$20,13,FALSE)&lt;-3),"",'Total-corrected counts'!O209),"")</f>
        <v/>
      </c>
      <c r="P209" t="str">
        <f>IFERROR(IF(OR(HLOOKUP($A209,'Z-scores'!$C$2:$UD$20,14,FALSE)&gt;3,HLOOKUP($A209,'Z-scores'!$C$2:$UD$20,14,FALSE)&lt;-3),"",'Total-corrected counts'!P209),"")</f>
        <v/>
      </c>
      <c r="Q209" t="str">
        <f>IFERROR(IF(OR(HLOOKUP($A209,'Z-scores'!$C$2:$UD$20,15,FALSE)&gt;3,HLOOKUP($A209,'Z-scores'!$C$2:$UD$20,15,FALSE)&lt;-3),"",'Total-corrected counts'!Q209),"")</f>
        <v/>
      </c>
      <c r="R209" t="str">
        <f>IFERROR(IF(OR(HLOOKUP($A209,'Z-scores'!$C$2:$UD$20,16,FALSE)&gt;3,HLOOKUP($A209,'Z-scores'!$C$2:$UD$20,16,FALSE)&lt;-3),"",'Total-corrected counts'!R209),"")</f>
        <v/>
      </c>
      <c r="S209" t="str">
        <f>IFERROR(IF(OR(HLOOKUP($A209,'Z-scores'!$C$2:$UD$20,17,FALSE)&gt;3,HLOOKUP($A209,'Z-scores'!$C$2:$UD$20,17,FALSE)&lt;-3),"",'Total-corrected counts'!S209),"")</f>
        <v/>
      </c>
      <c r="T209" t="str">
        <f>IFERROR(IF(OR(HLOOKUP($A209,'Z-scores'!$C$2:$UD$20,18,FALSE)&gt;3,HLOOKUP($A209,'Z-scores'!$C$2:$UD$20,18,FALSE)&lt;-3),"",'Total-corrected counts'!T209),"")</f>
        <v/>
      </c>
      <c r="U209" t="str">
        <f>IFERROR(IF(OR(HLOOKUP($A209,'Z-scores'!$C$2:$UD$20,19,FALSE)&gt;3,HLOOKUP($A209,'Z-scores'!$C$2:$UD$20,19,FALSE)&lt;-3),"",'Total-corrected counts'!U209),"")</f>
        <v/>
      </c>
      <c r="V209">
        <f t="shared" si="12"/>
        <v>1</v>
      </c>
      <c r="W209" s="10">
        <f>SUMIFS(Tabel132[Cluster],Tabel132[ID],A209)</f>
        <v>0</v>
      </c>
      <c r="X209" t="str">
        <f t="shared" si="13"/>
        <v/>
      </c>
      <c r="Y209" t="str">
        <f t="shared" si="14"/>
        <v/>
      </c>
      <c r="Z209" t="str">
        <f t="shared" si="15"/>
        <v/>
      </c>
    </row>
    <row r="210" spans="1:26" x14ac:dyDescent="0.25">
      <c r="A210">
        <v>214</v>
      </c>
      <c r="B210" t="s">
        <v>122</v>
      </c>
      <c r="C210">
        <v>82700</v>
      </c>
      <c r="D210">
        <v>323</v>
      </c>
      <c r="E210" t="str">
        <f>IFERROR(IF(OR(HLOOKUP($A210,'Z-scores'!$C$2:$UD$20,3,FALSE)&gt;3,HLOOKUP(A210,'Z-scores'!$C$2:$UD$20,3,FALSE)&lt;-3),"",'Total-corrected counts'!E210),"")</f>
        <v/>
      </c>
      <c r="F210">
        <f>IFERROR(IF(OR(HLOOKUP($A210,'Z-scores'!$C$2:$UD$20,4,FALSE)&gt;3,HLOOKUP($A210,'Z-scores'!$C$2:$UD$20,4,FALSE)&lt;-3),"",'Total-corrected counts'!F210),"")</f>
        <v>1.583176656265278</v>
      </c>
      <c r="G210">
        <f>IFERROR(IF(OR(HLOOKUP($A210,'Z-scores'!$C$2:$UD$20,5,FALSE)&gt;3,HLOOKUP($A210,'Z-scores'!$C$2:$UD$20,5,FALSE)&lt;-3),"",'Total-corrected counts'!G210),"")</f>
        <v>20.206212151125541</v>
      </c>
      <c r="H210">
        <f>IFERROR(IF(OR(HLOOKUP($A210,'Z-scores'!$C$2:$UD$20,6,FALSE)&gt;3,HLOOKUP($A210,'Z-scores'!$C$2:$UD$20,6,FALSE)&lt;-3),"",'Total-corrected counts'!H210),"")</f>
        <v>0</v>
      </c>
      <c r="I210">
        <f>IFERROR(IF(OR(HLOOKUP($A210,'Z-scores'!$C$2:$UD$20,7,FALSE)&gt;3,HLOOKUP($A210,'Z-scores'!$C$2:$UD$20,7,FALSE)&lt;-3),"",'Total-corrected counts'!I210),"")</f>
        <v>39.453390756651757</v>
      </c>
      <c r="J210">
        <f>IFERROR(IF(OR(HLOOKUP($A210,'Z-scores'!$C$2:$UD$20,8,FALSE)&gt;3,HLOOKUP($A210,'Z-scores'!$C$2:$UD$20,8,FALSE)&lt;-3),"",'Total-corrected counts'!J210),"")</f>
        <v>38.726206606826935</v>
      </c>
      <c r="K210">
        <f>IFERROR(IF(OR(HLOOKUP($A210,'Z-scores'!$C$2:$UD$20,9,FALSE)&gt;3,HLOOKUP($A210,'Z-scores'!$C$2:$UD$20,9,FALSE)&lt;-3),"",'Total-corrected counts'!K210),"")</f>
        <v>43.832989575784602</v>
      </c>
      <c r="L210">
        <f>IFERROR(IF(OR(HLOOKUP($A210,'Z-scores'!$C$2:$UD$20,10,FALSE)&gt;3,HLOOKUP($A210,'Z-scores'!$C$2:$UD$20,10,FALSE)&lt;-3),"",'Total-corrected counts'!L210),"")</f>
        <v>20.677630058721117</v>
      </c>
      <c r="M210">
        <f>IFERROR(IF(OR(HLOOKUP($A210,'Z-scores'!$C$2:$UD$20,11,FALSE)&gt;3,HLOOKUP($A210,'Z-scores'!$C$2:$UD$20,11,FALSE)&lt;-3),"",'Total-corrected counts'!M210),"")</f>
        <v>9.9663365442476763</v>
      </c>
      <c r="N210">
        <f>IFERROR(IF(OR(HLOOKUP($A210,'Z-scores'!$C$2:$UD$20,12,FALSE)&gt;3,HLOOKUP($A210,'Z-scores'!$C$2:$UD$20,12,FALSE)&lt;-3),"",'Total-corrected counts'!N210),"")</f>
        <v>22.937902707735564</v>
      </c>
      <c r="O210">
        <f>IFERROR(IF(OR(HLOOKUP($A210,'Z-scores'!$C$2:$UD$20,13,FALSE)&gt;3,HLOOKUP($A210,'Z-scores'!$C$2:$UD$20,13,FALSE)&lt;-3),"",'Total-corrected counts'!O210),"")</f>
        <v>25.337653085159619</v>
      </c>
      <c r="P210">
        <f>IFERROR(IF(OR(HLOOKUP($A210,'Z-scores'!$C$2:$UD$20,14,FALSE)&gt;3,HLOOKUP($A210,'Z-scores'!$C$2:$UD$20,14,FALSE)&lt;-3),"",'Total-corrected counts'!P210),"")</f>
        <v>4.6541464855210739</v>
      </c>
      <c r="Q210">
        <f>IFERROR(IF(OR(HLOOKUP($A210,'Z-scores'!$C$2:$UD$20,15,FALSE)&gt;3,HLOOKUP($A210,'Z-scores'!$C$2:$UD$20,15,FALSE)&lt;-3),"",'Total-corrected counts'!Q210),"")</f>
        <v>0</v>
      </c>
      <c r="R210">
        <f>IFERROR(IF(OR(HLOOKUP($A210,'Z-scores'!$C$2:$UD$20,16,FALSE)&gt;3,HLOOKUP($A210,'Z-scores'!$C$2:$UD$20,16,FALSE)&lt;-3),"",'Total-corrected counts'!R210),"")</f>
        <v>35.421562675930772</v>
      </c>
      <c r="S210">
        <f>IFERROR(IF(OR(HLOOKUP($A210,'Z-scores'!$C$2:$UD$20,17,FALSE)&gt;3,HLOOKUP($A210,'Z-scores'!$C$2:$UD$20,17,FALSE)&lt;-3),"",'Total-corrected counts'!S210),"")</f>
        <v>6.5413123229638606</v>
      </c>
      <c r="T210">
        <f>IFERROR(IF(OR(HLOOKUP($A210,'Z-scores'!$C$2:$UD$20,18,FALSE)&gt;3,HLOOKUP($A210,'Z-scores'!$C$2:$UD$20,18,FALSE)&lt;-3),"",'Total-corrected counts'!T210),"")</f>
        <v>2.1219821890952453</v>
      </c>
      <c r="U210">
        <f>IFERROR(IF(OR(HLOOKUP($A210,'Z-scores'!$C$2:$UD$20,19,FALSE)&gt;3,HLOOKUP($A210,'Z-scores'!$C$2:$UD$20,19,FALSE)&lt;-3),"",'Total-corrected counts'!U210),"")</f>
        <v>35.826646936552642</v>
      </c>
      <c r="V210">
        <f t="shared" si="12"/>
        <v>1</v>
      </c>
      <c r="W210" s="10">
        <f>SUMIFS(Tabel132[Cluster],Tabel132[ID],A210)</f>
        <v>91</v>
      </c>
      <c r="X210">
        <f t="shared" si="13"/>
        <v>0.53158420034066856</v>
      </c>
      <c r="Y210">
        <f t="shared" si="14"/>
        <v>21.805742793702862</v>
      </c>
      <c r="Z210">
        <f t="shared" si="15"/>
        <v>16.605150800369849</v>
      </c>
    </row>
    <row r="211" spans="1:26" x14ac:dyDescent="0.25">
      <c r="A211">
        <v>215</v>
      </c>
      <c r="B211" t="s">
        <v>123</v>
      </c>
      <c r="C211">
        <v>82000</v>
      </c>
      <c r="D211">
        <v>1100</v>
      </c>
      <c r="E211" t="str">
        <f>IFERROR(IF(OR(HLOOKUP($A211,'Z-scores'!$C$2:$UD$20,3,FALSE)&gt;3,HLOOKUP(A211,'Z-scores'!$C$2:$UD$20,3,FALSE)&lt;-3),"",'Total-corrected counts'!E211),"")</f>
        <v/>
      </c>
      <c r="F211">
        <f>IFERROR(IF(OR(HLOOKUP($A211,'Z-scores'!$C$2:$UD$20,4,FALSE)&gt;3,HLOOKUP($A211,'Z-scores'!$C$2:$UD$20,4,FALSE)&lt;-3),"",'Total-corrected counts'!F211),"")</f>
        <v>14.625927347777154</v>
      </c>
      <c r="G211">
        <f>IFERROR(IF(OR(HLOOKUP($A211,'Z-scores'!$C$2:$UD$20,5,FALSE)&gt;3,HLOOKUP($A211,'Z-scores'!$C$2:$UD$20,5,FALSE)&lt;-3),"",'Total-corrected counts'!G211),"")</f>
        <v>11.483091651187996</v>
      </c>
      <c r="H211">
        <f>IFERROR(IF(OR(HLOOKUP($A211,'Z-scores'!$C$2:$UD$20,6,FALSE)&gt;3,HLOOKUP($A211,'Z-scores'!$C$2:$UD$20,6,FALSE)&lt;-3),"",'Total-corrected counts'!H211),"")</f>
        <v>6.9803106377840027E-2</v>
      </c>
      <c r="I211">
        <f>IFERROR(IF(OR(HLOOKUP($A211,'Z-scores'!$C$2:$UD$20,7,FALSE)&gt;3,HLOOKUP($A211,'Z-scores'!$C$2:$UD$20,7,FALSE)&lt;-3),"",'Total-corrected counts'!I211),"")</f>
        <v>6.8895668315688701</v>
      </c>
      <c r="J211">
        <f>IFERROR(IF(OR(HLOOKUP($A211,'Z-scores'!$C$2:$UD$20,8,FALSE)&gt;3,HLOOKUP($A211,'Z-scores'!$C$2:$UD$20,8,FALSE)&lt;-3),"",'Total-corrected counts'!J211),"")</f>
        <v>16.53284577956337</v>
      </c>
      <c r="K211">
        <f>IFERROR(IF(OR(HLOOKUP($A211,'Z-scores'!$C$2:$UD$20,9,FALSE)&gt;3,HLOOKUP($A211,'Z-scores'!$C$2:$UD$20,9,FALSE)&lt;-3),"",'Total-corrected counts'!K211),"")</f>
        <v>31.54244941189587</v>
      </c>
      <c r="L211">
        <f>IFERROR(IF(OR(HLOOKUP($A211,'Z-scores'!$C$2:$UD$20,10,FALSE)&gt;3,HLOOKUP($A211,'Z-scores'!$C$2:$UD$20,10,FALSE)&lt;-3),"",'Total-corrected counts'!L211),"")</f>
        <v>17.714233300465501</v>
      </c>
      <c r="M211">
        <f>IFERROR(IF(OR(HLOOKUP($A211,'Z-scores'!$C$2:$UD$20,11,FALSE)&gt;3,HLOOKUP($A211,'Z-scores'!$C$2:$UD$20,11,FALSE)&lt;-3),"",'Total-corrected counts'!M211),"")</f>
        <v>8.2016084367826476</v>
      </c>
      <c r="N211">
        <f>IFERROR(IF(OR(HLOOKUP($A211,'Z-scores'!$C$2:$UD$20,12,FALSE)&gt;3,HLOOKUP($A211,'Z-scores'!$C$2:$UD$20,12,FALSE)&lt;-3),"",'Total-corrected counts'!N211),"")</f>
        <v>8.8525825072603084</v>
      </c>
      <c r="O211">
        <f>IFERROR(IF(OR(HLOOKUP($A211,'Z-scores'!$C$2:$UD$20,13,FALSE)&gt;3,HLOOKUP($A211,'Z-scores'!$C$2:$UD$20,13,FALSE)&lt;-3),"",'Total-corrected counts'!O211),"")</f>
        <v>12.576279662537056</v>
      </c>
      <c r="P211">
        <f>IFERROR(IF(OR(HLOOKUP($A211,'Z-scores'!$C$2:$UD$20,14,FALSE)&gt;3,HLOOKUP($A211,'Z-scores'!$C$2:$UD$20,14,FALSE)&lt;-3),"",'Total-corrected counts'!P211),"")</f>
        <v>21.13384239752223</v>
      </c>
      <c r="Q211">
        <f>IFERROR(IF(OR(HLOOKUP($A211,'Z-scores'!$C$2:$UD$20,15,FALSE)&gt;3,HLOOKUP($A211,'Z-scores'!$C$2:$UD$20,15,FALSE)&lt;-3),"",'Total-corrected counts'!Q211),"")</f>
        <v>0.79958811461023005</v>
      </c>
      <c r="R211">
        <f>IFERROR(IF(OR(HLOOKUP($A211,'Z-scores'!$C$2:$UD$20,16,FALSE)&gt;3,HLOOKUP($A211,'Z-scores'!$C$2:$UD$20,16,FALSE)&lt;-3),"",'Total-corrected counts'!R211),"")</f>
        <v>56.189657624952162</v>
      </c>
      <c r="S211">
        <f>IFERROR(IF(OR(HLOOKUP($A211,'Z-scores'!$C$2:$UD$20,17,FALSE)&gt;3,HLOOKUP($A211,'Z-scores'!$C$2:$UD$20,17,FALSE)&lt;-3),"",'Total-corrected counts'!S211),"")</f>
        <v>32.652276865251139</v>
      </c>
      <c r="T211">
        <f>IFERROR(IF(OR(HLOOKUP($A211,'Z-scores'!$C$2:$UD$20,18,FALSE)&gt;3,HLOOKUP($A211,'Z-scores'!$C$2:$UD$20,18,FALSE)&lt;-3),"",'Total-corrected counts'!T211),"")</f>
        <v>1.4261094874081404</v>
      </c>
      <c r="U211">
        <f>IFERROR(IF(OR(HLOOKUP($A211,'Z-scores'!$C$2:$UD$20,19,FALSE)&gt;3,HLOOKUP($A211,'Z-scores'!$C$2:$UD$20,19,FALSE)&lt;-3),"",'Total-corrected counts'!U211),"")</f>
        <v>18.607638331387804</v>
      </c>
      <c r="V211">
        <f t="shared" si="12"/>
        <v>1</v>
      </c>
      <c r="W211" s="10">
        <f>SUMIFS(Tabel132[Cluster],Tabel132[ID],A211)</f>
        <v>91</v>
      </c>
      <c r="X211">
        <f t="shared" si="13"/>
        <v>0.45084720751556506</v>
      </c>
      <c r="Y211">
        <f t="shared" si="14"/>
        <v>13.382440733202406</v>
      </c>
      <c r="Z211">
        <f t="shared" si="15"/>
        <v>19.029746873866131</v>
      </c>
    </row>
    <row r="212" spans="1:26" x14ac:dyDescent="0.25">
      <c r="A212">
        <v>216</v>
      </c>
      <c r="B212" t="s">
        <v>691</v>
      </c>
      <c r="C212">
        <v>35500</v>
      </c>
      <c r="D212">
        <v>655</v>
      </c>
      <c r="E212" t="str">
        <f>IFERROR(IF(OR(HLOOKUP($A212,'Z-scores'!$C$2:$UD$20,3,FALSE)&gt;3,HLOOKUP(A212,'Z-scores'!$C$2:$UD$20,3,FALSE)&lt;-3),"",'Total-corrected counts'!E212),"")</f>
        <v/>
      </c>
      <c r="F212" t="str">
        <f>IFERROR(IF(OR(HLOOKUP($A212,'Z-scores'!$C$2:$UD$20,4,FALSE)&gt;3,HLOOKUP($A212,'Z-scores'!$C$2:$UD$20,4,FALSE)&lt;-3),"",'Total-corrected counts'!F212),"")</f>
        <v/>
      </c>
      <c r="G212" t="str">
        <f>IFERROR(IF(OR(HLOOKUP($A212,'Z-scores'!$C$2:$UD$20,5,FALSE)&gt;3,HLOOKUP($A212,'Z-scores'!$C$2:$UD$20,5,FALSE)&lt;-3),"",'Total-corrected counts'!G212),"")</f>
        <v/>
      </c>
      <c r="H212" t="str">
        <f>IFERROR(IF(OR(HLOOKUP($A212,'Z-scores'!$C$2:$UD$20,6,FALSE)&gt;3,HLOOKUP($A212,'Z-scores'!$C$2:$UD$20,6,FALSE)&lt;-3),"",'Total-corrected counts'!H212),"")</f>
        <v/>
      </c>
      <c r="I212" t="str">
        <f>IFERROR(IF(OR(HLOOKUP($A212,'Z-scores'!$C$2:$UD$20,7,FALSE)&gt;3,HLOOKUP($A212,'Z-scores'!$C$2:$UD$20,7,FALSE)&lt;-3),"",'Total-corrected counts'!I212),"")</f>
        <v/>
      </c>
      <c r="J212" t="str">
        <f>IFERROR(IF(OR(HLOOKUP($A212,'Z-scores'!$C$2:$UD$20,8,FALSE)&gt;3,HLOOKUP($A212,'Z-scores'!$C$2:$UD$20,8,FALSE)&lt;-3),"",'Total-corrected counts'!J212),"")</f>
        <v/>
      </c>
      <c r="K212" t="str">
        <f>IFERROR(IF(OR(HLOOKUP($A212,'Z-scores'!$C$2:$UD$20,9,FALSE)&gt;3,HLOOKUP($A212,'Z-scores'!$C$2:$UD$20,9,FALSE)&lt;-3),"",'Total-corrected counts'!K212),"")</f>
        <v/>
      </c>
      <c r="L212" t="str">
        <f>IFERROR(IF(OR(HLOOKUP($A212,'Z-scores'!$C$2:$UD$20,10,FALSE)&gt;3,HLOOKUP($A212,'Z-scores'!$C$2:$UD$20,10,FALSE)&lt;-3),"",'Total-corrected counts'!L212),"")</f>
        <v/>
      </c>
      <c r="M212" t="str">
        <f>IFERROR(IF(OR(HLOOKUP($A212,'Z-scores'!$C$2:$UD$20,11,FALSE)&gt;3,HLOOKUP($A212,'Z-scores'!$C$2:$UD$20,11,FALSE)&lt;-3),"",'Total-corrected counts'!M212),"")</f>
        <v/>
      </c>
      <c r="N212" t="str">
        <f>IFERROR(IF(OR(HLOOKUP($A212,'Z-scores'!$C$2:$UD$20,12,FALSE)&gt;3,HLOOKUP($A212,'Z-scores'!$C$2:$UD$20,12,FALSE)&lt;-3),"",'Total-corrected counts'!N212),"")</f>
        <v/>
      </c>
      <c r="O212" t="str">
        <f>IFERROR(IF(OR(HLOOKUP($A212,'Z-scores'!$C$2:$UD$20,13,FALSE)&gt;3,HLOOKUP($A212,'Z-scores'!$C$2:$UD$20,13,FALSE)&lt;-3),"",'Total-corrected counts'!O212),"")</f>
        <v/>
      </c>
      <c r="P212" t="str">
        <f>IFERROR(IF(OR(HLOOKUP($A212,'Z-scores'!$C$2:$UD$20,14,FALSE)&gt;3,HLOOKUP($A212,'Z-scores'!$C$2:$UD$20,14,FALSE)&lt;-3),"",'Total-corrected counts'!P212),"")</f>
        <v/>
      </c>
      <c r="Q212" t="str">
        <f>IFERROR(IF(OR(HLOOKUP($A212,'Z-scores'!$C$2:$UD$20,15,FALSE)&gt;3,HLOOKUP($A212,'Z-scores'!$C$2:$UD$20,15,FALSE)&lt;-3),"",'Total-corrected counts'!Q212),"")</f>
        <v/>
      </c>
      <c r="R212" t="str">
        <f>IFERROR(IF(OR(HLOOKUP($A212,'Z-scores'!$C$2:$UD$20,16,FALSE)&gt;3,HLOOKUP($A212,'Z-scores'!$C$2:$UD$20,16,FALSE)&lt;-3),"",'Total-corrected counts'!R212),"")</f>
        <v/>
      </c>
      <c r="S212" t="str">
        <f>IFERROR(IF(OR(HLOOKUP($A212,'Z-scores'!$C$2:$UD$20,17,FALSE)&gt;3,HLOOKUP($A212,'Z-scores'!$C$2:$UD$20,17,FALSE)&lt;-3),"",'Total-corrected counts'!S212),"")</f>
        <v/>
      </c>
      <c r="T212" t="str">
        <f>IFERROR(IF(OR(HLOOKUP($A212,'Z-scores'!$C$2:$UD$20,18,FALSE)&gt;3,HLOOKUP($A212,'Z-scores'!$C$2:$UD$20,18,FALSE)&lt;-3),"",'Total-corrected counts'!T212),"")</f>
        <v/>
      </c>
      <c r="U212" t="str">
        <f>IFERROR(IF(OR(HLOOKUP($A212,'Z-scores'!$C$2:$UD$20,19,FALSE)&gt;3,HLOOKUP($A212,'Z-scores'!$C$2:$UD$20,19,FALSE)&lt;-3),"",'Total-corrected counts'!U212),"")</f>
        <v/>
      </c>
      <c r="V212">
        <f t="shared" si="12"/>
        <v>1</v>
      </c>
      <c r="W212" s="10">
        <f>SUMIFS(Tabel132[Cluster],Tabel132[ID],A212)</f>
        <v>45</v>
      </c>
      <c r="X212" t="str">
        <f t="shared" si="13"/>
        <v/>
      </c>
      <c r="Y212" t="str">
        <f t="shared" si="14"/>
        <v/>
      </c>
      <c r="Z212" t="str">
        <f t="shared" si="15"/>
        <v/>
      </c>
    </row>
    <row r="213" spans="1:26" x14ac:dyDescent="0.25">
      <c r="A213">
        <v>217</v>
      </c>
      <c r="B213" t="s">
        <v>124</v>
      </c>
      <c r="C213">
        <v>96300</v>
      </c>
      <c r="D213">
        <v>701</v>
      </c>
      <c r="E213" t="str">
        <f>IFERROR(IF(OR(HLOOKUP($A213,'Z-scores'!$C$2:$UD$20,3,FALSE)&gt;3,HLOOKUP(A213,'Z-scores'!$C$2:$UD$20,3,FALSE)&lt;-3),"",'Total-corrected counts'!E213),"")</f>
        <v/>
      </c>
      <c r="F213">
        <f>IFERROR(IF(OR(HLOOKUP($A213,'Z-scores'!$C$2:$UD$20,4,FALSE)&gt;3,HLOOKUP($A213,'Z-scores'!$C$2:$UD$20,4,FALSE)&lt;-3),"",'Total-corrected counts'!F213),"")</f>
        <v>20.638717446442691</v>
      </c>
      <c r="G213">
        <f>IFERROR(IF(OR(HLOOKUP($A213,'Z-scores'!$C$2:$UD$20,5,FALSE)&gt;3,HLOOKUP($A213,'Z-scores'!$C$2:$UD$20,5,FALSE)&lt;-3),"",'Total-corrected counts'!G213),"")</f>
        <v>11.956517359614169</v>
      </c>
      <c r="H213">
        <f>IFERROR(IF(OR(HLOOKUP($A213,'Z-scores'!$C$2:$UD$20,6,FALSE)&gt;3,HLOOKUP($A213,'Z-scores'!$C$2:$UD$20,6,FALSE)&lt;-3),"",'Total-corrected counts'!H213),"")</f>
        <v>5.4167210549203864</v>
      </c>
      <c r="I213">
        <f>IFERROR(IF(OR(HLOOKUP($A213,'Z-scores'!$C$2:$UD$20,7,FALSE)&gt;3,HLOOKUP($A213,'Z-scores'!$C$2:$UD$20,7,FALSE)&lt;-3),"",'Total-corrected counts'!I213),"")</f>
        <v>14.751923260445945</v>
      </c>
      <c r="J213">
        <f>IFERROR(IF(OR(HLOOKUP($A213,'Z-scores'!$C$2:$UD$20,8,FALSE)&gt;3,HLOOKUP($A213,'Z-scores'!$C$2:$UD$20,8,FALSE)&lt;-3),"",'Total-corrected counts'!J213),"")</f>
        <v>19.930140960630823</v>
      </c>
      <c r="K213">
        <f>IFERROR(IF(OR(HLOOKUP($A213,'Z-scores'!$C$2:$UD$20,9,FALSE)&gt;3,HLOOKUP($A213,'Z-scores'!$C$2:$UD$20,9,FALSE)&lt;-3),"",'Total-corrected counts'!K213),"")</f>
        <v>14.011929316015387</v>
      </c>
      <c r="L213">
        <f>IFERROR(IF(OR(HLOOKUP($A213,'Z-scores'!$C$2:$UD$20,10,FALSE)&gt;3,HLOOKUP($A213,'Z-scores'!$C$2:$UD$20,10,FALSE)&lt;-3),"",'Total-corrected counts'!L213),"")</f>
        <v>8.6873387109576896</v>
      </c>
      <c r="M213">
        <f>IFERROR(IF(OR(HLOOKUP($A213,'Z-scores'!$C$2:$UD$20,11,FALSE)&gt;3,HLOOKUP($A213,'Z-scores'!$C$2:$UD$20,11,FALSE)&lt;-3),"",'Total-corrected counts'!M213),"")</f>
        <v>4.7182286737446244</v>
      </c>
      <c r="N213">
        <f>IFERROR(IF(OR(HLOOKUP($A213,'Z-scores'!$C$2:$UD$20,12,FALSE)&gt;3,HLOOKUP($A213,'Z-scores'!$C$2:$UD$20,12,FALSE)&lt;-3),"",'Total-corrected counts'!N213),"")</f>
        <v>4.6553953557849246</v>
      </c>
      <c r="O213">
        <f>IFERROR(IF(OR(HLOOKUP($A213,'Z-scores'!$C$2:$UD$20,13,FALSE)&gt;3,HLOOKUP($A213,'Z-scores'!$C$2:$UD$20,13,FALSE)&lt;-3),"",'Total-corrected counts'!O213),"")</f>
        <v>6.3874173934962091</v>
      </c>
      <c r="P213">
        <f>IFERROR(IF(OR(HLOOKUP($A213,'Z-scores'!$C$2:$UD$20,14,FALSE)&gt;3,HLOOKUP($A213,'Z-scores'!$C$2:$UD$20,14,FALSE)&lt;-3),"",'Total-corrected counts'!P213),"")</f>
        <v>11.154565957033979</v>
      </c>
      <c r="Q213">
        <f>IFERROR(IF(OR(HLOOKUP($A213,'Z-scores'!$C$2:$UD$20,15,FALSE)&gt;3,HLOOKUP($A213,'Z-scores'!$C$2:$UD$20,15,FALSE)&lt;-3),"",'Total-corrected counts'!Q213),"")</f>
        <v>2.4767729403780296</v>
      </c>
      <c r="R213">
        <f>IFERROR(IF(OR(HLOOKUP($A213,'Z-scores'!$C$2:$UD$20,16,FALSE)&gt;3,HLOOKUP($A213,'Z-scores'!$C$2:$UD$20,16,FALSE)&lt;-3),"",'Total-corrected counts'!R213),"")</f>
        <v>11.64824464920031</v>
      </c>
      <c r="S213">
        <f>IFERROR(IF(OR(HLOOKUP($A213,'Z-scores'!$C$2:$UD$20,17,FALSE)&gt;3,HLOOKUP($A213,'Z-scores'!$C$2:$UD$20,17,FALSE)&lt;-3),"",'Total-corrected counts'!S213),"")</f>
        <v>0.91198379274516894</v>
      </c>
      <c r="T213">
        <f>IFERROR(IF(OR(HLOOKUP($A213,'Z-scores'!$C$2:$UD$20,18,FALSE)&gt;3,HLOOKUP($A213,'Z-scores'!$C$2:$UD$20,18,FALSE)&lt;-3),"",'Total-corrected counts'!T213),"")</f>
        <v>1.254289067238485</v>
      </c>
      <c r="U213">
        <f>IFERROR(IF(OR(HLOOKUP($A213,'Z-scores'!$C$2:$UD$20,19,FALSE)&gt;3,HLOOKUP($A213,'Z-scores'!$C$2:$UD$20,19,FALSE)&lt;-3),"",'Total-corrected counts'!U213),"")</f>
        <v>19.341008405549314</v>
      </c>
      <c r="V213">
        <f t="shared" si="12"/>
        <v>1</v>
      </c>
      <c r="W213" s="10">
        <f>SUMIFS(Tabel132[Cluster],Tabel132[ID],A213)</f>
        <v>96</v>
      </c>
      <c r="X213">
        <f t="shared" si="13"/>
        <v>0.11130324909878161</v>
      </c>
      <c r="Y213">
        <f t="shared" si="14"/>
        <v>12.513939597846463</v>
      </c>
      <c r="Z213">
        <f t="shared" si="15"/>
        <v>7.2287096951783028</v>
      </c>
    </row>
    <row r="214" spans="1:26" x14ac:dyDescent="0.25">
      <c r="A214">
        <v>218</v>
      </c>
      <c r="B214" t="s">
        <v>125</v>
      </c>
      <c r="C214">
        <v>65800</v>
      </c>
      <c r="D214">
        <v>138</v>
      </c>
      <c r="E214" t="str">
        <f>IFERROR(IF(OR(HLOOKUP($A214,'Z-scores'!$C$2:$UD$20,3,FALSE)&gt;3,HLOOKUP(A214,'Z-scores'!$C$2:$UD$20,3,FALSE)&lt;-3),"",'Total-corrected counts'!E214),"")</f>
        <v/>
      </c>
      <c r="F214">
        <f>IFERROR(IF(OR(HLOOKUP($A214,'Z-scores'!$C$2:$UD$20,4,FALSE)&gt;3,HLOOKUP($A214,'Z-scores'!$C$2:$UD$20,4,FALSE)&lt;-3),"",'Total-corrected counts'!F214),"")</f>
        <v>7.0873815078404157</v>
      </c>
      <c r="G214">
        <f>IFERROR(IF(OR(HLOOKUP($A214,'Z-scores'!$C$2:$UD$20,5,FALSE)&gt;3,HLOOKUP($A214,'Z-scores'!$C$2:$UD$20,5,FALSE)&lt;-3),"",'Total-corrected counts'!G214),"")</f>
        <v>3.1931053100233289</v>
      </c>
      <c r="H214">
        <f>IFERROR(IF(OR(HLOOKUP($A214,'Z-scores'!$C$2:$UD$20,6,FALSE)&gt;3,HLOOKUP($A214,'Z-scores'!$C$2:$UD$20,6,FALSE)&lt;-3),"",'Total-corrected counts'!H214),"")</f>
        <v>0.41183832762925615</v>
      </c>
      <c r="I214">
        <f>IFERROR(IF(OR(HLOOKUP($A214,'Z-scores'!$C$2:$UD$20,7,FALSE)&gt;3,HLOOKUP($A214,'Z-scores'!$C$2:$UD$20,7,FALSE)&lt;-3),"",'Total-corrected counts'!I214),"")</f>
        <v>7.4744719691908914</v>
      </c>
      <c r="J214">
        <f>IFERROR(IF(OR(HLOOKUP($A214,'Z-scores'!$C$2:$UD$20,8,FALSE)&gt;3,HLOOKUP($A214,'Z-scores'!$C$2:$UD$20,8,FALSE)&lt;-3),"",'Total-corrected counts'!J214),"")</f>
        <v>10.241193165569078</v>
      </c>
      <c r="K214">
        <f>IFERROR(IF(OR(HLOOKUP($A214,'Z-scores'!$C$2:$UD$20,9,FALSE)&gt;3,HLOOKUP($A214,'Z-scores'!$C$2:$UD$20,9,FALSE)&lt;-3),"",'Total-corrected counts'!K214),"")</f>
        <v>1.1996209376219409</v>
      </c>
      <c r="L214">
        <f>IFERROR(IF(OR(HLOOKUP($A214,'Z-scores'!$C$2:$UD$20,10,FALSE)&gt;3,HLOOKUP($A214,'Z-scores'!$C$2:$UD$20,10,FALSE)&lt;-3),"",'Total-corrected counts'!L214),"")</f>
        <v>5.5916474545656598</v>
      </c>
      <c r="M214">
        <f>IFERROR(IF(OR(HLOOKUP($A214,'Z-scores'!$C$2:$UD$20,11,FALSE)&gt;3,HLOOKUP($A214,'Z-scores'!$C$2:$UD$20,11,FALSE)&lt;-3),"",'Total-corrected counts'!M214),"")</f>
        <v>4.7504821900690501</v>
      </c>
      <c r="N214">
        <f>IFERROR(IF(OR(HLOOKUP($A214,'Z-scores'!$C$2:$UD$20,12,FALSE)&gt;3,HLOOKUP($A214,'Z-scores'!$C$2:$UD$20,12,FALSE)&lt;-3),"",'Total-corrected counts'!N214),"")</f>
        <v>3.3265915632872591</v>
      </c>
      <c r="O214">
        <f>IFERROR(IF(OR(HLOOKUP($A214,'Z-scores'!$C$2:$UD$20,13,FALSE)&gt;3,HLOOKUP($A214,'Z-scores'!$C$2:$UD$20,13,FALSE)&lt;-3),"",'Total-corrected counts'!O214),"")</f>
        <v>7.8008606523309867</v>
      </c>
      <c r="P214">
        <f>IFERROR(IF(OR(HLOOKUP($A214,'Z-scores'!$C$2:$UD$20,14,FALSE)&gt;3,HLOOKUP($A214,'Z-scores'!$C$2:$UD$20,14,FALSE)&lt;-3),"",'Total-corrected counts'!P214),"")</f>
        <v>13.086314544229136</v>
      </c>
      <c r="Q214">
        <f>IFERROR(IF(OR(HLOOKUP($A214,'Z-scores'!$C$2:$UD$20,15,FALSE)&gt;3,HLOOKUP($A214,'Z-scores'!$C$2:$UD$20,15,FALSE)&lt;-3),"",'Total-corrected counts'!Q214),"")</f>
        <v>1.6381805274941297</v>
      </c>
      <c r="R214">
        <f>IFERROR(IF(OR(HLOOKUP($A214,'Z-scores'!$C$2:$UD$20,16,FALSE)&gt;3,HLOOKUP($A214,'Z-scores'!$C$2:$UD$20,16,FALSE)&lt;-3),"",'Total-corrected counts'!R214),"")</f>
        <v>3.5221214470750164</v>
      </c>
      <c r="S214">
        <f>IFERROR(IF(OR(HLOOKUP($A214,'Z-scores'!$C$2:$UD$20,17,FALSE)&gt;3,HLOOKUP($A214,'Z-scores'!$C$2:$UD$20,17,FALSE)&lt;-3),"",'Total-corrected counts'!S214),"")</f>
        <v>6.4110289240002656</v>
      </c>
      <c r="T214">
        <f>IFERROR(IF(OR(HLOOKUP($A214,'Z-scores'!$C$2:$UD$20,18,FALSE)&gt;3,HLOOKUP($A214,'Z-scores'!$C$2:$UD$20,18,FALSE)&lt;-3),"",'Total-corrected counts'!T214),"")</f>
        <v>6.9243629328371163</v>
      </c>
      <c r="U214">
        <f>IFERROR(IF(OR(HLOOKUP($A214,'Z-scores'!$C$2:$UD$20,19,FALSE)&gt;3,HLOOKUP($A214,'Z-scores'!$C$2:$UD$20,19,FALSE)&lt;-3),"",'Total-corrected counts'!U214),"")</f>
        <v>16.789401283614602</v>
      </c>
      <c r="V214">
        <f t="shared" si="12"/>
        <v>1</v>
      </c>
      <c r="W214" s="10">
        <f>SUMIFS(Tabel132[Cluster],Tabel132[ID],A214)</f>
        <v>78</v>
      </c>
      <c r="X214">
        <f t="shared" si="13"/>
        <v>0.27914448264706782</v>
      </c>
      <c r="Y214">
        <f t="shared" si="14"/>
        <v>4.9937176078137018</v>
      </c>
      <c r="Z214">
        <f t="shared" si="15"/>
        <v>7.4373577343585628</v>
      </c>
    </row>
    <row r="215" spans="1:26" x14ac:dyDescent="0.25">
      <c r="A215">
        <v>219</v>
      </c>
      <c r="B215" t="s">
        <v>692</v>
      </c>
      <c r="C215">
        <v>1100</v>
      </c>
      <c r="D215">
        <v>500</v>
      </c>
      <c r="E215" t="str">
        <f>IFERROR(IF(OR(HLOOKUP($A215,'Z-scores'!$C$2:$UD$20,3,FALSE)&gt;3,HLOOKUP(A215,'Z-scores'!$C$2:$UD$20,3,FALSE)&lt;-3),"",'Total-corrected counts'!E215),"")</f>
        <v/>
      </c>
      <c r="F215" t="str">
        <f>IFERROR(IF(OR(HLOOKUP($A215,'Z-scores'!$C$2:$UD$20,4,FALSE)&gt;3,HLOOKUP($A215,'Z-scores'!$C$2:$UD$20,4,FALSE)&lt;-3),"",'Total-corrected counts'!F215),"")</f>
        <v/>
      </c>
      <c r="G215" t="str">
        <f>IFERROR(IF(OR(HLOOKUP($A215,'Z-scores'!$C$2:$UD$20,5,FALSE)&gt;3,HLOOKUP($A215,'Z-scores'!$C$2:$UD$20,5,FALSE)&lt;-3),"",'Total-corrected counts'!G215),"")</f>
        <v/>
      </c>
      <c r="H215" t="str">
        <f>IFERROR(IF(OR(HLOOKUP($A215,'Z-scores'!$C$2:$UD$20,6,FALSE)&gt;3,HLOOKUP($A215,'Z-scores'!$C$2:$UD$20,6,FALSE)&lt;-3),"",'Total-corrected counts'!H215),"")</f>
        <v/>
      </c>
      <c r="I215" t="str">
        <f>IFERROR(IF(OR(HLOOKUP($A215,'Z-scores'!$C$2:$UD$20,7,FALSE)&gt;3,HLOOKUP($A215,'Z-scores'!$C$2:$UD$20,7,FALSE)&lt;-3),"",'Total-corrected counts'!I215),"")</f>
        <v/>
      </c>
      <c r="J215" t="str">
        <f>IFERROR(IF(OR(HLOOKUP($A215,'Z-scores'!$C$2:$UD$20,8,FALSE)&gt;3,HLOOKUP($A215,'Z-scores'!$C$2:$UD$20,8,FALSE)&lt;-3),"",'Total-corrected counts'!J215),"")</f>
        <v/>
      </c>
      <c r="K215" t="str">
        <f>IFERROR(IF(OR(HLOOKUP($A215,'Z-scores'!$C$2:$UD$20,9,FALSE)&gt;3,HLOOKUP($A215,'Z-scores'!$C$2:$UD$20,9,FALSE)&lt;-3),"",'Total-corrected counts'!K215),"")</f>
        <v/>
      </c>
      <c r="L215" t="str">
        <f>IFERROR(IF(OR(HLOOKUP($A215,'Z-scores'!$C$2:$UD$20,10,FALSE)&gt;3,HLOOKUP($A215,'Z-scores'!$C$2:$UD$20,10,FALSE)&lt;-3),"",'Total-corrected counts'!L215),"")</f>
        <v/>
      </c>
      <c r="M215" t="str">
        <f>IFERROR(IF(OR(HLOOKUP($A215,'Z-scores'!$C$2:$UD$20,11,FALSE)&gt;3,HLOOKUP($A215,'Z-scores'!$C$2:$UD$20,11,FALSE)&lt;-3),"",'Total-corrected counts'!M215),"")</f>
        <v/>
      </c>
      <c r="N215" t="str">
        <f>IFERROR(IF(OR(HLOOKUP($A215,'Z-scores'!$C$2:$UD$20,12,FALSE)&gt;3,HLOOKUP($A215,'Z-scores'!$C$2:$UD$20,12,FALSE)&lt;-3),"",'Total-corrected counts'!N215),"")</f>
        <v/>
      </c>
      <c r="O215" t="str">
        <f>IFERROR(IF(OR(HLOOKUP($A215,'Z-scores'!$C$2:$UD$20,13,FALSE)&gt;3,HLOOKUP($A215,'Z-scores'!$C$2:$UD$20,13,FALSE)&lt;-3),"",'Total-corrected counts'!O215),"")</f>
        <v/>
      </c>
      <c r="P215" t="str">
        <f>IFERROR(IF(OR(HLOOKUP($A215,'Z-scores'!$C$2:$UD$20,14,FALSE)&gt;3,HLOOKUP($A215,'Z-scores'!$C$2:$UD$20,14,FALSE)&lt;-3),"",'Total-corrected counts'!P215),"")</f>
        <v/>
      </c>
      <c r="Q215" t="str">
        <f>IFERROR(IF(OR(HLOOKUP($A215,'Z-scores'!$C$2:$UD$20,15,FALSE)&gt;3,HLOOKUP($A215,'Z-scores'!$C$2:$UD$20,15,FALSE)&lt;-3),"",'Total-corrected counts'!Q215),"")</f>
        <v/>
      </c>
      <c r="R215" t="str">
        <f>IFERROR(IF(OR(HLOOKUP($A215,'Z-scores'!$C$2:$UD$20,16,FALSE)&gt;3,HLOOKUP($A215,'Z-scores'!$C$2:$UD$20,16,FALSE)&lt;-3),"",'Total-corrected counts'!R215),"")</f>
        <v/>
      </c>
      <c r="S215" t="str">
        <f>IFERROR(IF(OR(HLOOKUP($A215,'Z-scores'!$C$2:$UD$20,17,FALSE)&gt;3,HLOOKUP($A215,'Z-scores'!$C$2:$UD$20,17,FALSE)&lt;-3),"",'Total-corrected counts'!S215),"")</f>
        <v/>
      </c>
      <c r="T215" t="str">
        <f>IFERROR(IF(OR(HLOOKUP($A215,'Z-scores'!$C$2:$UD$20,18,FALSE)&gt;3,HLOOKUP($A215,'Z-scores'!$C$2:$UD$20,18,FALSE)&lt;-3),"",'Total-corrected counts'!T215),"")</f>
        <v/>
      </c>
      <c r="U215" t="str">
        <f>IFERROR(IF(OR(HLOOKUP($A215,'Z-scores'!$C$2:$UD$20,19,FALSE)&gt;3,HLOOKUP($A215,'Z-scores'!$C$2:$UD$20,19,FALSE)&lt;-3),"",'Total-corrected counts'!U215),"")</f>
        <v/>
      </c>
      <c r="V215">
        <f t="shared" si="12"/>
        <v>1</v>
      </c>
      <c r="W215" s="10">
        <f>SUMIFS(Tabel132[Cluster],Tabel132[ID],A215)</f>
        <v>2</v>
      </c>
      <c r="X215" t="str">
        <f t="shared" si="13"/>
        <v/>
      </c>
      <c r="Y215" t="str">
        <f t="shared" si="14"/>
        <v/>
      </c>
      <c r="Z215" t="str">
        <f t="shared" si="15"/>
        <v/>
      </c>
    </row>
    <row r="216" spans="1:26" x14ac:dyDescent="0.25">
      <c r="A216">
        <v>220</v>
      </c>
      <c r="B216" t="s">
        <v>693</v>
      </c>
      <c r="C216">
        <v>30200</v>
      </c>
      <c r="D216">
        <v>507</v>
      </c>
      <c r="E216" t="str">
        <f>IFERROR(IF(OR(HLOOKUP($A216,'Z-scores'!$C$2:$UD$20,3,FALSE)&gt;3,HLOOKUP(A216,'Z-scores'!$C$2:$UD$20,3,FALSE)&lt;-3),"",'Total-corrected counts'!E216),"")</f>
        <v/>
      </c>
      <c r="F216" t="str">
        <f>IFERROR(IF(OR(HLOOKUP($A216,'Z-scores'!$C$2:$UD$20,4,FALSE)&gt;3,HLOOKUP($A216,'Z-scores'!$C$2:$UD$20,4,FALSE)&lt;-3),"",'Total-corrected counts'!F216),"")</f>
        <v/>
      </c>
      <c r="G216" t="str">
        <f>IFERROR(IF(OR(HLOOKUP($A216,'Z-scores'!$C$2:$UD$20,5,FALSE)&gt;3,HLOOKUP($A216,'Z-scores'!$C$2:$UD$20,5,FALSE)&lt;-3),"",'Total-corrected counts'!G216),"")</f>
        <v/>
      </c>
      <c r="H216" t="str">
        <f>IFERROR(IF(OR(HLOOKUP($A216,'Z-scores'!$C$2:$UD$20,6,FALSE)&gt;3,HLOOKUP($A216,'Z-scores'!$C$2:$UD$20,6,FALSE)&lt;-3),"",'Total-corrected counts'!H216),"")</f>
        <v/>
      </c>
      <c r="I216" t="str">
        <f>IFERROR(IF(OR(HLOOKUP($A216,'Z-scores'!$C$2:$UD$20,7,FALSE)&gt;3,HLOOKUP($A216,'Z-scores'!$C$2:$UD$20,7,FALSE)&lt;-3),"",'Total-corrected counts'!I216),"")</f>
        <v/>
      </c>
      <c r="J216" t="str">
        <f>IFERROR(IF(OR(HLOOKUP($A216,'Z-scores'!$C$2:$UD$20,8,FALSE)&gt;3,HLOOKUP($A216,'Z-scores'!$C$2:$UD$20,8,FALSE)&lt;-3),"",'Total-corrected counts'!J216),"")</f>
        <v/>
      </c>
      <c r="K216" t="str">
        <f>IFERROR(IF(OR(HLOOKUP($A216,'Z-scores'!$C$2:$UD$20,9,FALSE)&gt;3,HLOOKUP($A216,'Z-scores'!$C$2:$UD$20,9,FALSE)&lt;-3),"",'Total-corrected counts'!K216),"")</f>
        <v/>
      </c>
      <c r="L216" t="str">
        <f>IFERROR(IF(OR(HLOOKUP($A216,'Z-scores'!$C$2:$UD$20,10,FALSE)&gt;3,HLOOKUP($A216,'Z-scores'!$C$2:$UD$20,10,FALSE)&lt;-3),"",'Total-corrected counts'!L216),"")</f>
        <v/>
      </c>
      <c r="M216" t="str">
        <f>IFERROR(IF(OR(HLOOKUP($A216,'Z-scores'!$C$2:$UD$20,11,FALSE)&gt;3,HLOOKUP($A216,'Z-scores'!$C$2:$UD$20,11,FALSE)&lt;-3),"",'Total-corrected counts'!M216),"")</f>
        <v/>
      </c>
      <c r="N216" t="str">
        <f>IFERROR(IF(OR(HLOOKUP($A216,'Z-scores'!$C$2:$UD$20,12,FALSE)&gt;3,HLOOKUP($A216,'Z-scores'!$C$2:$UD$20,12,FALSE)&lt;-3),"",'Total-corrected counts'!N216),"")</f>
        <v/>
      </c>
      <c r="O216" t="str">
        <f>IFERROR(IF(OR(HLOOKUP($A216,'Z-scores'!$C$2:$UD$20,13,FALSE)&gt;3,HLOOKUP($A216,'Z-scores'!$C$2:$UD$20,13,FALSE)&lt;-3),"",'Total-corrected counts'!O216),"")</f>
        <v/>
      </c>
      <c r="P216" t="str">
        <f>IFERROR(IF(OR(HLOOKUP($A216,'Z-scores'!$C$2:$UD$20,14,FALSE)&gt;3,HLOOKUP($A216,'Z-scores'!$C$2:$UD$20,14,FALSE)&lt;-3),"",'Total-corrected counts'!P216),"")</f>
        <v/>
      </c>
      <c r="Q216" t="str">
        <f>IFERROR(IF(OR(HLOOKUP($A216,'Z-scores'!$C$2:$UD$20,15,FALSE)&gt;3,HLOOKUP($A216,'Z-scores'!$C$2:$UD$20,15,FALSE)&lt;-3),"",'Total-corrected counts'!Q216),"")</f>
        <v/>
      </c>
      <c r="R216" t="str">
        <f>IFERROR(IF(OR(HLOOKUP($A216,'Z-scores'!$C$2:$UD$20,16,FALSE)&gt;3,HLOOKUP($A216,'Z-scores'!$C$2:$UD$20,16,FALSE)&lt;-3),"",'Total-corrected counts'!R216),"")</f>
        <v/>
      </c>
      <c r="S216" t="str">
        <f>IFERROR(IF(OR(HLOOKUP($A216,'Z-scores'!$C$2:$UD$20,17,FALSE)&gt;3,HLOOKUP($A216,'Z-scores'!$C$2:$UD$20,17,FALSE)&lt;-3),"",'Total-corrected counts'!S216),"")</f>
        <v/>
      </c>
      <c r="T216" t="str">
        <f>IFERROR(IF(OR(HLOOKUP($A216,'Z-scores'!$C$2:$UD$20,18,FALSE)&gt;3,HLOOKUP($A216,'Z-scores'!$C$2:$UD$20,18,FALSE)&lt;-3),"",'Total-corrected counts'!T216),"")</f>
        <v/>
      </c>
      <c r="U216" t="str">
        <f>IFERROR(IF(OR(HLOOKUP($A216,'Z-scores'!$C$2:$UD$20,19,FALSE)&gt;3,HLOOKUP($A216,'Z-scores'!$C$2:$UD$20,19,FALSE)&lt;-3),"",'Total-corrected counts'!U216),"")</f>
        <v/>
      </c>
      <c r="V216">
        <f t="shared" si="12"/>
        <v>1</v>
      </c>
      <c r="W216" s="10">
        <f>SUMIFS(Tabel132[Cluster],Tabel132[ID],A216)</f>
        <v>39</v>
      </c>
      <c r="X216" t="str">
        <f t="shared" si="13"/>
        <v/>
      </c>
      <c r="Y216" t="str">
        <f t="shared" si="14"/>
        <v/>
      </c>
      <c r="Z216" t="str">
        <f t="shared" si="15"/>
        <v/>
      </c>
    </row>
    <row r="217" spans="1:26" x14ac:dyDescent="0.25">
      <c r="A217">
        <v>221</v>
      </c>
      <c r="B217" t="s">
        <v>694</v>
      </c>
      <c r="C217">
        <v>109900</v>
      </c>
      <c r="D217">
        <v>863</v>
      </c>
      <c r="E217" t="str">
        <f>IFERROR(IF(OR(HLOOKUP($A217,'Z-scores'!$C$2:$UD$20,3,FALSE)&gt;3,HLOOKUP(A217,'Z-scores'!$C$2:$UD$20,3,FALSE)&lt;-3),"",'Total-corrected counts'!E217),"")</f>
        <v/>
      </c>
      <c r="F217" t="str">
        <f>IFERROR(IF(OR(HLOOKUP($A217,'Z-scores'!$C$2:$UD$20,4,FALSE)&gt;3,HLOOKUP($A217,'Z-scores'!$C$2:$UD$20,4,FALSE)&lt;-3),"",'Total-corrected counts'!F217),"")</f>
        <v/>
      </c>
      <c r="G217" t="str">
        <f>IFERROR(IF(OR(HLOOKUP($A217,'Z-scores'!$C$2:$UD$20,5,FALSE)&gt;3,HLOOKUP($A217,'Z-scores'!$C$2:$UD$20,5,FALSE)&lt;-3),"",'Total-corrected counts'!G217),"")</f>
        <v/>
      </c>
      <c r="H217" t="str">
        <f>IFERROR(IF(OR(HLOOKUP($A217,'Z-scores'!$C$2:$UD$20,6,FALSE)&gt;3,HLOOKUP($A217,'Z-scores'!$C$2:$UD$20,6,FALSE)&lt;-3),"",'Total-corrected counts'!H217),"")</f>
        <v/>
      </c>
      <c r="I217" t="str">
        <f>IFERROR(IF(OR(HLOOKUP($A217,'Z-scores'!$C$2:$UD$20,7,FALSE)&gt;3,HLOOKUP($A217,'Z-scores'!$C$2:$UD$20,7,FALSE)&lt;-3),"",'Total-corrected counts'!I217),"")</f>
        <v/>
      </c>
      <c r="J217" t="str">
        <f>IFERROR(IF(OR(HLOOKUP($A217,'Z-scores'!$C$2:$UD$20,8,FALSE)&gt;3,HLOOKUP($A217,'Z-scores'!$C$2:$UD$20,8,FALSE)&lt;-3),"",'Total-corrected counts'!J217),"")</f>
        <v/>
      </c>
      <c r="K217" t="str">
        <f>IFERROR(IF(OR(HLOOKUP($A217,'Z-scores'!$C$2:$UD$20,9,FALSE)&gt;3,HLOOKUP($A217,'Z-scores'!$C$2:$UD$20,9,FALSE)&lt;-3),"",'Total-corrected counts'!K217),"")</f>
        <v/>
      </c>
      <c r="L217" t="str">
        <f>IFERROR(IF(OR(HLOOKUP($A217,'Z-scores'!$C$2:$UD$20,10,FALSE)&gt;3,HLOOKUP($A217,'Z-scores'!$C$2:$UD$20,10,FALSE)&lt;-3),"",'Total-corrected counts'!L217),"")</f>
        <v/>
      </c>
      <c r="M217" t="str">
        <f>IFERROR(IF(OR(HLOOKUP($A217,'Z-scores'!$C$2:$UD$20,11,FALSE)&gt;3,HLOOKUP($A217,'Z-scores'!$C$2:$UD$20,11,FALSE)&lt;-3),"",'Total-corrected counts'!M217),"")</f>
        <v/>
      </c>
      <c r="N217" t="str">
        <f>IFERROR(IF(OR(HLOOKUP($A217,'Z-scores'!$C$2:$UD$20,12,FALSE)&gt;3,HLOOKUP($A217,'Z-scores'!$C$2:$UD$20,12,FALSE)&lt;-3),"",'Total-corrected counts'!N217),"")</f>
        <v/>
      </c>
      <c r="O217" t="str">
        <f>IFERROR(IF(OR(HLOOKUP($A217,'Z-scores'!$C$2:$UD$20,13,FALSE)&gt;3,HLOOKUP($A217,'Z-scores'!$C$2:$UD$20,13,FALSE)&lt;-3),"",'Total-corrected counts'!O217),"")</f>
        <v/>
      </c>
      <c r="P217" t="str">
        <f>IFERROR(IF(OR(HLOOKUP($A217,'Z-scores'!$C$2:$UD$20,14,FALSE)&gt;3,HLOOKUP($A217,'Z-scores'!$C$2:$UD$20,14,FALSE)&lt;-3),"",'Total-corrected counts'!P217),"")</f>
        <v/>
      </c>
      <c r="Q217" t="str">
        <f>IFERROR(IF(OR(HLOOKUP($A217,'Z-scores'!$C$2:$UD$20,15,FALSE)&gt;3,HLOOKUP($A217,'Z-scores'!$C$2:$UD$20,15,FALSE)&lt;-3),"",'Total-corrected counts'!Q217),"")</f>
        <v/>
      </c>
      <c r="R217" t="str">
        <f>IFERROR(IF(OR(HLOOKUP($A217,'Z-scores'!$C$2:$UD$20,16,FALSE)&gt;3,HLOOKUP($A217,'Z-scores'!$C$2:$UD$20,16,FALSE)&lt;-3),"",'Total-corrected counts'!R217),"")</f>
        <v/>
      </c>
      <c r="S217" t="str">
        <f>IFERROR(IF(OR(HLOOKUP($A217,'Z-scores'!$C$2:$UD$20,17,FALSE)&gt;3,HLOOKUP($A217,'Z-scores'!$C$2:$UD$20,17,FALSE)&lt;-3),"",'Total-corrected counts'!S217),"")</f>
        <v/>
      </c>
      <c r="T217" t="str">
        <f>IFERROR(IF(OR(HLOOKUP($A217,'Z-scores'!$C$2:$UD$20,18,FALSE)&gt;3,HLOOKUP($A217,'Z-scores'!$C$2:$UD$20,18,FALSE)&lt;-3),"",'Total-corrected counts'!T217),"")</f>
        <v/>
      </c>
      <c r="U217" t="str">
        <f>IFERROR(IF(OR(HLOOKUP($A217,'Z-scores'!$C$2:$UD$20,19,FALSE)&gt;3,HLOOKUP($A217,'Z-scores'!$C$2:$UD$20,19,FALSE)&lt;-3),"",'Total-corrected counts'!U217),"")</f>
        <v/>
      </c>
      <c r="V217">
        <f t="shared" si="12"/>
        <v>1</v>
      </c>
      <c r="W217" s="10">
        <f>SUMIFS(Tabel132[Cluster],Tabel132[ID],A217)</f>
        <v>0</v>
      </c>
      <c r="X217" t="str">
        <f t="shared" si="13"/>
        <v/>
      </c>
      <c r="Y217" t="str">
        <f t="shared" si="14"/>
        <v/>
      </c>
      <c r="Z217" t="str">
        <f t="shared" si="15"/>
        <v/>
      </c>
    </row>
    <row r="218" spans="1:26" x14ac:dyDescent="0.25">
      <c r="A218">
        <v>222</v>
      </c>
      <c r="B218" t="s">
        <v>695</v>
      </c>
      <c r="C218">
        <v>97100</v>
      </c>
      <c r="D218">
        <v>379</v>
      </c>
      <c r="E218" t="str">
        <f>IFERROR(IF(OR(HLOOKUP($A218,'Z-scores'!$C$2:$UD$20,3,FALSE)&gt;3,HLOOKUP(A218,'Z-scores'!$C$2:$UD$20,3,FALSE)&lt;-3),"",'Total-corrected counts'!E218),"")</f>
        <v/>
      </c>
      <c r="F218" t="str">
        <f>IFERROR(IF(OR(HLOOKUP($A218,'Z-scores'!$C$2:$UD$20,4,FALSE)&gt;3,HLOOKUP($A218,'Z-scores'!$C$2:$UD$20,4,FALSE)&lt;-3),"",'Total-corrected counts'!F218),"")</f>
        <v/>
      </c>
      <c r="G218" t="str">
        <f>IFERROR(IF(OR(HLOOKUP($A218,'Z-scores'!$C$2:$UD$20,5,FALSE)&gt;3,HLOOKUP($A218,'Z-scores'!$C$2:$UD$20,5,FALSE)&lt;-3),"",'Total-corrected counts'!G218),"")</f>
        <v/>
      </c>
      <c r="H218" t="str">
        <f>IFERROR(IF(OR(HLOOKUP($A218,'Z-scores'!$C$2:$UD$20,6,FALSE)&gt;3,HLOOKUP($A218,'Z-scores'!$C$2:$UD$20,6,FALSE)&lt;-3),"",'Total-corrected counts'!H218),"")</f>
        <v/>
      </c>
      <c r="I218" t="str">
        <f>IFERROR(IF(OR(HLOOKUP($A218,'Z-scores'!$C$2:$UD$20,7,FALSE)&gt;3,HLOOKUP($A218,'Z-scores'!$C$2:$UD$20,7,FALSE)&lt;-3),"",'Total-corrected counts'!I218),"")</f>
        <v/>
      </c>
      <c r="J218" t="str">
        <f>IFERROR(IF(OR(HLOOKUP($A218,'Z-scores'!$C$2:$UD$20,8,FALSE)&gt;3,HLOOKUP($A218,'Z-scores'!$C$2:$UD$20,8,FALSE)&lt;-3),"",'Total-corrected counts'!J218),"")</f>
        <v/>
      </c>
      <c r="K218" t="str">
        <f>IFERROR(IF(OR(HLOOKUP($A218,'Z-scores'!$C$2:$UD$20,9,FALSE)&gt;3,HLOOKUP($A218,'Z-scores'!$C$2:$UD$20,9,FALSE)&lt;-3),"",'Total-corrected counts'!K218),"")</f>
        <v/>
      </c>
      <c r="L218" t="str">
        <f>IFERROR(IF(OR(HLOOKUP($A218,'Z-scores'!$C$2:$UD$20,10,FALSE)&gt;3,HLOOKUP($A218,'Z-scores'!$C$2:$UD$20,10,FALSE)&lt;-3),"",'Total-corrected counts'!L218),"")</f>
        <v/>
      </c>
      <c r="M218" t="str">
        <f>IFERROR(IF(OR(HLOOKUP($A218,'Z-scores'!$C$2:$UD$20,11,FALSE)&gt;3,HLOOKUP($A218,'Z-scores'!$C$2:$UD$20,11,FALSE)&lt;-3),"",'Total-corrected counts'!M218),"")</f>
        <v/>
      </c>
      <c r="N218" t="str">
        <f>IFERROR(IF(OR(HLOOKUP($A218,'Z-scores'!$C$2:$UD$20,12,FALSE)&gt;3,HLOOKUP($A218,'Z-scores'!$C$2:$UD$20,12,FALSE)&lt;-3),"",'Total-corrected counts'!N218),"")</f>
        <v/>
      </c>
      <c r="O218" t="str">
        <f>IFERROR(IF(OR(HLOOKUP($A218,'Z-scores'!$C$2:$UD$20,13,FALSE)&gt;3,HLOOKUP($A218,'Z-scores'!$C$2:$UD$20,13,FALSE)&lt;-3),"",'Total-corrected counts'!O218),"")</f>
        <v/>
      </c>
      <c r="P218" t="str">
        <f>IFERROR(IF(OR(HLOOKUP($A218,'Z-scores'!$C$2:$UD$20,14,FALSE)&gt;3,HLOOKUP($A218,'Z-scores'!$C$2:$UD$20,14,FALSE)&lt;-3),"",'Total-corrected counts'!P218),"")</f>
        <v/>
      </c>
      <c r="Q218" t="str">
        <f>IFERROR(IF(OR(HLOOKUP($A218,'Z-scores'!$C$2:$UD$20,15,FALSE)&gt;3,HLOOKUP($A218,'Z-scores'!$C$2:$UD$20,15,FALSE)&lt;-3),"",'Total-corrected counts'!Q218),"")</f>
        <v/>
      </c>
      <c r="R218" t="str">
        <f>IFERROR(IF(OR(HLOOKUP($A218,'Z-scores'!$C$2:$UD$20,16,FALSE)&gt;3,HLOOKUP($A218,'Z-scores'!$C$2:$UD$20,16,FALSE)&lt;-3),"",'Total-corrected counts'!R218),"")</f>
        <v/>
      </c>
      <c r="S218" t="str">
        <f>IFERROR(IF(OR(HLOOKUP($A218,'Z-scores'!$C$2:$UD$20,17,FALSE)&gt;3,HLOOKUP($A218,'Z-scores'!$C$2:$UD$20,17,FALSE)&lt;-3),"",'Total-corrected counts'!S218),"")</f>
        <v/>
      </c>
      <c r="T218" t="str">
        <f>IFERROR(IF(OR(HLOOKUP($A218,'Z-scores'!$C$2:$UD$20,18,FALSE)&gt;3,HLOOKUP($A218,'Z-scores'!$C$2:$UD$20,18,FALSE)&lt;-3),"",'Total-corrected counts'!T218),"")</f>
        <v/>
      </c>
      <c r="U218" t="str">
        <f>IFERROR(IF(OR(HLOOKUP($A218,'Z-scores'!$C$2:$UD$20,19,FALSE)&gt;3,HLOOKUP($A218,'Z-scores'!$C$2:$UD$20,19,FALSE)&lt;-3),"",'Total-corrected counts'!U218),"")</f>
        <v/>
      </c>
      <c r="V218">
        <f t="shared" si="12"/>
        <v>1</v>
      </c>
      <c r="W218" s="10">
        <f>SUMIFS(Tabel132[Cluster],Tabel132[ID],A218)</f>
        <v>96</v>
      </c>
      <c r="X218" t="str">
        <f t="shared" si="13"/>
        <v/>
      </c>
      <c r="Y218" t="str">
        <f t="shared" si="14"/>
        <v/>
      </c>
      <c r="Z218" t="str">
        <f t="shared" si="15"/>
        <v/>
      </c>
    </row>
    <row r="219" spans="1:26" x14ac:dyDescent="0.25">
      <c r="A219">
        <v>223</v>
      </c>
      <c r="B219" t="s">
        <v>126</v>
      </c>
      <c r="C219">
        <v>71800</v>
      </c>
      <c r="D219">
        <v>157</v>
      </c>
      <c r="E219" t="str">
        <f>IFERROR(IF(OR(HLOOKUP($A219,'Z-scores'!$C$2:$UD$20,3,FALSE)&gt;3,HLOOKUP(A219,'Z-scores'!$C$2:$UD$20,3,FALSE)&lt;-3),"",'Total-corrected counts'!E219),"")</f>
        <v/>
      </c>
      <c r="F219">
        <f>IFERROR(IF(OR(HLOOKUP($A219,'Z-scores'!$C$2:$UD$20,4,FALSE)&gt;3,HLOOKUP($A219,'Z-scores'!$C$2:$UD$20,4,FALSE)&lt;-3),"",'Total-corrected counts'!F219),"")</f>
        <v>5.7420914994077442E-2</v>
      </c>
      <c r="G219">
        <f>IFERROR(IF(OR(HLOOKUP($A219,'Z-scores'!$C$2:$UD$20,5,FALSE)&gt;3,HLOOKUP($A219,'Z-scores'!$C$2:$UD$20,5,FALSE)&lt;-3),"",'Total-corrected counts'!G219),"")</f>
        <v>0</v>
      </c>
      <c r="H219">
        <f>IFERROR(IF(OR(HLOOKUP($A219,'Z-scores'!$C$2:$UD$20,6,FALSE)&gt;3,HLOOKUP($A219,'Z-scores'!$C$2:$UD$20,6,FALSE)&lt;-3),"",'Total-corrected counts'!H219),"")</f>
        <v>9.0744038291192042E-2</v>
      </c>
      <c r="I219">
        <f>IFERROR(IF(OR(HLOOKUP($A219,'Z-scores'!$C$2:$UD$20,7,FALSE)&gt;3,HLOOKUP($A219,'Z-scores'!$C$2:$UD$20,7,FALSE)&lt;-3),"",'Total-corrected counts'!I219),"")</f>
        <v>0.91122063545325538</v>
      </c>
      <c r="J219">
        <f>IFERROR(IF(OR(HLOOKUP($A219,'Z-scores'!$C$2:$UD$20,8,FALSE)&gt;3,HLOOKUP($A219,'Z-scores'!$C$2:$UD$20,8,FALSE)&lt;-3),"",'Total-corrected counts'!J219),"")</f>
        <v>7.8892195786762292E-2</v>
      </c>
      <c r="K219">
        <f>IFERROR(IF(OR(HLOOKUP($A219,'Z-scores'!$C$2:$UD$20,9,FALSE)&gt;3,HLOOKUP($A219,'Z-scores'!$C$2:$UD$20,9,FALSE)&lt;-3),"",'Total-corrected counts'!K219),"")</f>
        <v>3.567645911143319E-2</v>
      </c>
      <c r="L219">
        <f>IFERROR(IF(OR(HLOOKUP($A219,'Z-scores'!$C$2:$UD$20,10,FALSE)&gt;3,HLOOKUP($A219,'Z-scores'!$C$2:$UD$20,10,FALSE)&lt;-3),"",'Total-corrected counts'!L219),"")</f>
        <v>0</v>
      </c>
      <c r="M219">
        <f>IFERROR(IF(OR(HLOOKUP($A219,'Z-scores'!$C$2:$UD$20,11,FALSE)&gt;3,HLOOKUP($A219,'Z-scores'!$C$2:$UD$20,11,FALSE)&lt;-3),"",'Total-corrected counts'!M219),"")</f>
        <v>0</v>
      </c>
      <c r="N219">
        <f>IFERROR(IF(OR(HLOOKUP($A219,'Z-scores'!$C$2:$UD$20,12,FALSE)&gt;3,HLOOKUP($A219,'Z-scores'!$C$2:$UD$20,12,FALSE)&lt;-3),"",'Total-corrected counts'!N219),"")</f>
        <v>0</v>
      </c>
      <c r="O219">
        <f>IFERROR(IF(OR(HLOOKUP($A219,'Z-scores'!$C$2:$UD$20,13,FALSE)&gt;3,HLOOKUP($A219,'Z-scores'!$C$2:$UD$20,13,FALSE)&lt;-3),"",'Total-corrected counts'!O219),"")</f>
        <v>0</v>
      </c>
      <c r="P219">
        <f>IFERROR(IF(OR(HLOOKUP($A219,'Z-scores'!$C$2:$UD$20,14,FALSE)&gt;3,HLOOKUP($A219,'Z-scores'!$C$2:$UD$20,14,FALSE)&lt;-3),"",'Total-corrected counts'!P219),"")</f>
        <v>0</v>
      </c>
      <c r="Q219">
        <f>IFERROR(IF(OR(HLOOKUP($A219,'Z-scores'!$C$2:$UD$20,15,FALSE)&gt;3,HLOOKUP($A219,'Z-scores'!$C$2:$UD$20,15,FALSE)&lt;-3),"",'Total-corrected counts'!Q219),"")</f>
        <v>0</v>
      </c>
      <c r="R219">
        <f>IFERROR(IF(OR(HLOOKUP($A219,'Z-scores'!$C$2:$UD$20,16,FALSE)&gt;3,HLOOKUP($A219,'Z-scores'!$C$2:$UD$20,16,FALSE)&lt;-3),"",'Total-corrected counts'!R219),"")</f>
        <v>0</v>
      </c>
      <c r="S219">
        <f>IFERROR(IF(OR(HLOOKUP($A219,'Z-scores'!$C$2:$UD$20,17,FALSE)&gt;3,HLOOKUP($A219,'Z-scores'!$C$2:$UD$20,17,FALSE)&lt;-3),"",'Total-corrected counts'!S219),"")</f>
        <v>0</v>
      </c>
      <c r="T219">
        <f>IFERROR(IF(OR(HLOOKUP($A219,'Z-scores'!$C$2:$UD$20,18,FALSE)&gt;3,HLOOKUP($A219,'Z-scores'!$C$2:$UD$20,18,FALSE)&lt;-3),"",'Total-corrected counts'!T219),"")</f>
        <v>0.18041144117813826</v>
      </c>
      <c r="U219">
        <f>IFERROR(IF(OR(HLOOKUP($A219,'Z-scores'!$C$2:$UD$20,19,FALSE)&gt;3,HLOOKUP($A219,'Z-scores'!$C$2:$UD$20,19,FALSE)&lt;-3),"",'Total-corrected counts'!U219),"")</f>
        <v>2.1697339472233915E-2</v>
      </c>
      <c r="V219">
        <f t="shared" si="12"/>
        <v>1</v>
      </c>
      <c r="W219" s="10">
        <f>SUMIFS(Tabel132[Cluster],Tabel132[ID],A219)</f>
        <v>83</v>
      </c>
      <c r="X219">
        <f t="shared" si="13"/>
        <v>0.29723699962685801</v>
      </c>
      <c r="Y219">
        <f t="shared" si="14"/>
        <v>0.14674428045459004</v>
      </c>
      <c r="Z219">
        <f t="shared" si="15"/>
        <v>2.5263597581296524E-2</v>
      </c>
    </row>
    <row r="220" spans="1:26" x14ac:dyDescent="0.25">
      <c r="A220">
        <v>224</v>
      </c>
      <c r="B220" t="s">
        <v>696</v>
      </c>
      <c r="C220">
        <v>35600</v>
      </c>
      <c r="D220">
        <v>655</v>
      </c>
      <c r="E220" t="str">
        <f>IFERROR(IF(OR(HLOOKUP($A220,'Z-scores'!$C$2:$UD$20,3,FALSE)&gt;3,HLOOKUP(A220,'Z-scores'!$C$2:$UD$20,3,FALSE)&lt;-3),"",'Total-corrected counts'!E220),"")</f>
        <v/>
      </c>
      <c r="F220" t="str">
        <f>IFERROR(IF(OR(HLOOKUP($A220,'Z-scores'!$C$2:$UD$20,4,FALSE)&gt;3,HLOOKUP($A220,'Z-scores'!$C$2:$UD$20,4,FALSE)&lt;-3),"",'Total-corrected counts'!F220),"")</f>
        <v/>
      </c>
      <c r="G220" t="str">
        <f>IFERROR(IF(OR(HLOOKUP($A220,'Z-scores'!$C$2:$UD$20,5,FALSE)&gt;3,HLOOKUP($A220,'Z-scores'!$C$2:$UD$20,5,FALSE)&lt;-3),"",'Total-corrected counts'!G220),"")</f>
        <v/>
      </c>
      <c r="H220" t="str">
        <f>IFERROR(IF(OR(HLOOKUP($A220,'Z-scores'!$C$2:$UD$20,6,FALSE)&gt;3,HLOOKUP($A220,'Z-scores'!$C$2:$UD$20,6,FALSE)&lt;-3),"",'Total-corrected counts'!H220),"")</f>
        <v/>
      </c>
      <c r="I220" t="str">
        <f>IFERROR(IF(OR(HLOOKUP($A220,'Z-scores'!$C$2:$UD$20,7,FALSE)&gt;3,HLOOKUP($A220,'Z-scores'!$C$2:$UD$20,7,FALSE)&lt;-3),"",'Total-corrected counts'!I220),"")</f>
        <v/>
      </c>
      <c r="J220" t="str">
        <f>IFERROR(IF(OR(HLOOKUP($A220,'Z-scores'!$C$2:$UD$20,8,FALSE)&gt;3,HLOOKUP($A220,'Z-scores'!$C$2:$UD$20,8,FALSE)&lt;-3),"",'Total-corrected counts'!J220),"")</f>
        <v/>
      </c>
      <c r="K220" t="str">
        <f>IFERROR(IF(OR(HLOOKUP($A220,'Z-scores'!$C$2:$UD$20,9,FALSE)&gt;3,HLOOKUP($A220,'Z-scores'!$C$2:$UD$20,9,FALSE)&lt;-3),"",'Total-corrected counts'!K220),"")</f>
        <v/>
      </c>
      <c r="L220" t="str">
        <f>IFERROR(IF(OR(HLOOKUP($A220,'Z-scores'!$C$2:$UD$20,10,FALSE)&gt;3,HLOOKUP($A220,'Z-scores'!$C$2:$UD$20,10,FALSE)&lt;-3),"",'Total-corrected counts'!L220),"")</f>
        <v/>
      </c>
      <c r="M220" t="str">
        <f>IFERROR(IF(OR(HLOOKUP($A220,'Z-scores'!$C$2:$UD$20,11,FALSE)&gt;3,HLOOKUP($A220,'Z-scores'!$C$2:$UD$20,11,FALSE)&lt;-3),"",'Total-corrected counts'!M220),"")</f>
        <v/>
      </c>
      <c r="N220" t="str">
        <f>IFERROR(IF(OR(HLOOKUP($A220,'Z-scores'!$C$2:$UD$20,12,FALSE)&gt;3,HLOOKUP($A220,'Z-scores'!$C$2:$UD$20,12,FALSE)&lt;-3),"",'Total-corrected counts'!N220),"")</f>
        <v/>
      </c>
      <c r="O220" t="str">
        <f>IFERROR(IF(OR(HLOOKUP($A220,'Z-scores'!$C$2:$UD$20,13,FALSE)&gt;3,HLOOKUP($A220,'Z-scores'!$C$2:$UD$20,13,FALSE)&lt;-3),"",'Total-corrected counts'!O220),"")</f>
        <v/>
      </c>
      <c r="P220" t="str">
        <f>IFERROR(IF(OR(HLOOKUP($A220,'Z-scores'!$C$2:$UD$20,14,FALSE)&gt;3,HLOOKUP($A220,'Z-scores'!$C$2:$UD$20,14,FALSE)&lt;-3),"",'Total-corrected counts'!P220),"")</f>
        <v/>
      </c>
      <c r="Q220" t="str">
        <f>IFERROR(IF(OR(HLOOKUP($A220,'Z-scores'!$C$2:$UD$20,15,FALSE)&gt;3,HLOOKUP($A220,'Z-scores'!$C$2:$UD$20,15,FALSE)&lt;-3),"",'Total-corrected counts'!Q220),"")</f>
        <v/>
      </c>
      <c r="R220" t="str">
        <f>IFERROR(IF(OR(HLOOKUP($A220,'Z-scores'!$C$2:$UD$20,16,FALSE)&gt;3,HLOOKUP($A220,'Z-scores'!$C$2:$UD$20,16,FALSE)&lt;-3),"",'Total-corrected counts'!R220),"")</f>
        <v/>
      </c>
      <c r="S220" t="str">
        <f>IFERROR(IF(OR(HLOOKUP($A220,'Z-scores'!$C$2:$UD$20,17,FALSE)&gt;3,HLOOKUP($A220,'Z-scores'!$C$2:$UD$20,17,FALSE)&lt;-3),"",'Total-corrected counts'!S220),"")</f>
        <v/>
      </c>
      <c r="T220" t="str">
        <f>IFERROR(IF(OR(HLOOKUP($A220,'Z-scores'!$C$2:$UD$20,18,FALSE)&gt;3,HLOOKUP($A220,'Z-scores'!$C$2:$UD$20,18,FALSE)&lt;-3),"",'Total-corrected counts'!T220),"")</f>
        <v/>
      </c>
      <c r="U220" t="str">
        <f>IFERROR(IF(OR(HLOOKUP($A220,'Z-scores'!$C$2:$UD$20,19,FALSE)&gt;3,HLOOKUP($A220,'Z-scores'!$C$2:$UD$20,19,FALSE)&lt;-3),"",'Total-corrected counts'!U220),"")</f>
        <v/>
      </c>
      <c r="V220">
        <f t="shared" si="12"/>
        <v>1</v>
      </c>
      <c r="W220" s="10">
        <f>SUMIFS(Tabel132[Cluster],Tabel132[ID],A220)</f>
        <v>45</v>
      </c>
      <c r="X220" t="str">
        <f t="shared" si="13"/>
        <v/>
      </c>
      <c r="Y220" t="str">
        <f t="shared" si="14"/>
        <v/>
      </c>
      <c r="Z220" t="str">
        <f t="shared" si="15"/>
        <v/>
      </c>
    </row>
    <row r="221" spans="1:26" x14ac:dyDescent="0.25">
      <c r="A221">
        <v>225</v>
      </c>
      <c r="B221" t="s">
        <v>127</v>
      </c>
      <c r="C221">
        <v>96200</v>
      </c>
      <c r="D221">
        <v>701</v>
      </c>
      <c r="E221" t="str">
        <f>IFERROR(IF(OR(HLOOKUP($A221,'Z-scores'!$C$2:$UD$20,3,FALSE)&gt;3,HLOOKUP(A221,'Z-scores'!$C$2:$UD$20,3,FALSE)&lt;-3),"",'Total-corrected counts'!E221),"")</f>
        <v/>
      </c>
      <c r="F221">
        <f>IFERROR(IF(OR(HLOOKUP($A221,'Z-scores'!$C$2:$UD$20,4,FALSE)&gt;3,HLOOKUP($A221,'Z-scores'!$C$2:$UD$20,4,FALSE)&lt;-3),"",'Total-corrected counts'!F221),"")</f>
        <v>27.201107731480114</v>
      </c>
      <c r="G221">
        <f>IFERROR(IF(OR(HLOOKUP($A221,'Z-scores'!$C$2:$UD$20,5,FALSE)&gt;3,HLOOKUP($A221,'Z-scores'!$C$2:$UD$20,5,FALSE)&lt;-3),"",'Total-corrected counts'!G221),"")</f>
        <v>32.948414728978889</v>
      </c>
      <c r="H221">
        <f>IFERROR(IF(OR(HLOOKUP($A221,'Z-scores'!$C$2:$UD$20,6,FALSE)&gt;3,HLOOKUP($A221,'Z-scores'!$C$2:$UD$20,6,FALSE)&lt;-3),"",'Total-corrected counts'!H221),"")</f>
        <v>18.511783811403173</v>
      </c>
      <c r="I221">
        <f>IFERROR(IF(OR(HLOOKUP($A221,'Z-scores'!$C$2:$UD$20,7,FALSE)&gt;3,HLOOKUP($A221,'Z-scores'!$C$2:$UD$20,7,FALSE)&lt;-3),"",'Total-corrected counts'!I221),"")</f>
        <v>17.750331702781995</v>
      </c>
      <c r="J221">
        <f>IFERROR(IF(OR(HLOOKUP($A221,'Z-scores'!$C$2:$UD$20,8,FALSE)&gt;3,HLOOKUP($A221,'Z-scores'!$C$2:$UD$20,8,FALSE)&lt;-3),"",'Total-corrected counts'!J221),"")</f>
        <v>36.354509970987394</v>
      </c>
      <c r="K221">
        <f>IFERROR(IF(OR(HLOOKUP($A221,'Z-scores'!$C$2:$UD$20,9,FALSE)&gt;3,HLOOKUP($A221,'Z-scores'!$C$2:$UD$20,9,FALSE)&lt;-3),"",'Total-corrected counts'!K221),"")</f>
        <v>0.20068008250181169</v>
      </c>
      <c r="L221">
        <f>IFERROR(IF(OR(HLOOKUP($A221,'Z-scores'!$C$2:$UD$20,10,FALSE)&gt;3,HLOOKUP($A221,'Z-scores'!$C$2:$UD$20,10,FALSE)&lt;-3),"",'Total-corrected counts'!L221),"")</f>
        <v>6.3898242599886759</v>
      </c>
      <c r="M221">
        <f>IFERROR(IF(OR(HLOOKUP($A221,'Z-scores'!$C$2:$UD$20,11,FALSE)&gt;3,HLOOKUP($A221,'Z-scores'!$C$2:$UD$20,11,FALSE)&lt;-3),"",'Total-corrected counts'!M221),"")</f>
        <v>5.7319106153694452</v>
      </c>
      <c r="N221">
        <f>IFERROR(IF(OR(HLOOKUP($A221,'Z-scores'!$C$2:$UD$20,12,FALSE)&gt;3,HLOOKUP($A221,'Z-scores'!$C$2:$UD$20,12,FALSE)&lt;-3),"",'Total-corrected counts'!N221),"")</f>
        <v>16.504659519229623</v>
      </c>
      <c r="O221">
        <f>IFERROR(IF(OR(HLOOKUP($A221,'Z-scores'!$C$2:$UD$20,13,FALSE)&gt;3,HLOOKUP($A221,'Z-scores'!$C$2:$UD$20,13,FALSE)&lt;-3),"",'Total-corrected counts'!O221),"")</f>
        <v>12.926275136153286</v>
      </c>
      <c r="P221">
        <f>IFERROR(IF(OR(HLOOKUP($A221,'Z-scores'!$C$2:$UD$20,14,FALSE)&gt;3,HLOOKUP($A221,'Z-scores'!$C$2:$UD$20,14,FALSE)&lt;-3),"",'Total-corrected counts'!P221),"")</f>
        <v>7.7569108092017895</v>
      </c>
      <c r="Q221">
        <f>IFERROR(IF(OR(HLOOKUP($A221,'Z-scores'!$C$2:$UD$20,15,FALSE)&gt;3,HLOOKUP($A221,'Z-scores'!$C$2:$UD$20,15,FALSE)&lt;-3),"",'Total-corrected counts'!Q221),"")</f>
        <v>28.190356577294818</v>
      </c>
      <c r="R221">
        <f>IFERROR(IF(OR(HLOOKUP($A221,'Z-scores'!$C$2:$UD$20,16,FALSE)&gt;3,HLOOKUP($A221,'Z-scores'!$C$2:$UD$20,16,FALSE)&lt;-3),"",'Total-corrected counts'!R221),"")</f>
        <v>6.3951147093648766</v>
      </c>
      <c r="S221">
        <f>IFERROR(IF(OR(HLOOKUP($A221,'Z-scores'!$C$2:$UD$20,17,FALSE)&gt;3,HLOOKUP($A221,'Z-scores'!$C$2:$UD$20,17,FALSE)&lt;-3),"",'Total-corrected counts'!S221),"")</f>
        <v>8.5172772072450602</v>
      </c>
      <c r="T221">
        <f>IFERROR(IF(OR(HLOOKUP($A221,'Z-scores'!$C$2:$UD$20,18,FALSE)&gt;3,HLOOKUP($A221,'Z-scores'!$C$2:$UD$20,18,FALSE)&lt;-3),"",'Total-corrected counts'!T221),"")</f>
        <v>3.5996378025542821</v>
      </c>
      <c r="U221">
        <f>IFERROR(IF(OR(HLOOKUP($A221,'Z-scores'!$C$2:$UD$20,19,FALSE)&gt;3,HLOOKUP($A221,'Z-scores'!$C$2:$UD$20,19,FALSE)&lt;-3),"",'Total-corrected counts'!U221),"")</f>
        <v>8.5704490915323959</v>
      </c>
      <c r="V221">
        <f t="shared" si="12"/>
        <v>1</v>
      </c>
      <c r="W221" s="10">
        <f>SUMIFS(Tabel132[Cluster],Tabel132[ID],A221)</f>
        <v>96</v>
      </c>
      <c r="X221">
        <f t="shared" si="13"/>
        <v>0.24869681189134274</v>
      </c>
      <c r="Y221">
        <f t="shared" si="14"/>
        <v>18.136070362936437</v>
      </c>
      <c r="Z221">
        <f t="shared" si="15"/>
        <v>11.557585106572017</v>
      </c>
    </row>
    <row r="222" spans="1:26" x14ac:dyDescent="0.25">
      <c r="A222">
        <v>226</v>
      </c>
      <c r="B222" t="s">
        <v>128</v>
      </c>
      <c r="C222">
        <v>77400</v>
      </c>
      <c r="D222">
        <v>290</v>
      </c>
      <c r="E222">
        <f>IFERROR(IF(OR(HLOOKUP($A222,'Z-scores'!$C$2:$UD$20,3,FALSE)&gt;3,HLOOKUP(A222,'Z-scores'!$C$2:$UD$20,3,FALSE)&lt;-3),"",'Total-corrected counts'!E222),"")</f>
        <v>3.0520172825615131</v>
      </c>
      <c r="F222">
        <f>IFERROR(IF(OR(HLOOKUP($A222,'Z-scores'!$C$2:$UD$20,4,FALSE)&gt;3,HLOOKUP($A222,'Z-scores'!$C$2:$UD$20,4,FALSE)&lt;-3),"",'Total-corrected counts'!F222),"")</f>
        <v>25.412856378807415</v>
      </c>
      <c r="G222">
        <f>IFERROR(IF(OR(HLOOKUP($A222,'Z-scores'!$C$2:$UD$20,5,FALSE)&gt;3,HLOOKUP($A222,'Z-scores'!$C$2:$UD$20,5,FALSE)&lt;-3),"",'Total-corrected counts'!G222),"")</f>
        <v>11.513310313427965</v>
      </c>
      <c r="H222">
        <f>IFERROR(IF(OR(HLOOKUP($A222,'Z-scores'!$C$2:$UD$20,6,FALSE)&gt;3,HLOOKUP($A222,'Z-scores'!$C$2:$UD$20,6,FALSE)&lt;-3),"",'Total-corrected counts'!H222),"")</f>
        <v>10.058627629046747</v>
      </c>
      <c r="I222">
        <f>IFERROR(IF(OR(HLOOKUP($A222,'Z-scores'!$C$2:$UD$20,7,FALSE)&gt;3,HLOOKUP($A222,'Z-scores'!$C$2:$UD$20,7,FALSE)&lt;-3),"",'Total-corrected counts'!I222),"")</f>
        <v>36.294903013492835</v>
      </c>
      <c r="J222">
        <f>IFERROR(IF(OR(HLOOKUP($A222,'Z-scores'!$C$2:$UD$20,8,FALSE)&gt;3,HLOOKUP($A222,'Z-scores'!$C$2:$UD$20,8,FALSE)&lt;-3),"",'Total-corrected counts'!J222),"")</f>
        <v>56.876342400018935</v>
      </c>
      <c r="K222">
        <f>IFERROR(IF(OR(HLOOKUP($A222,'Z-scores'!$C$2:$UD$20,9,FALSE)&gt;3,HLOOKUP($A222,'Z-scores'!$C$2:$UD$20,9,FALSE)&lt;-3),"",'Total-corrected counts'!K222),"")</f>
        <v>28.313729862311167</v>
      </c>
      <c r="L222">
        <f>IFERROR(IF(OR(HLOOKUP($A222,'Z-scores'!$C$2:$UD$20,10,FALSE)&gt;3,HLOOKUP($A222,'Z-scores'!$C$2:$UD$20,10,FALSE)&lt;-3),"",'Total-corrected counts'!L222),"")</f>
        <v>58.959248002794055</v>
      </c>
      <c r="M222">
        <f>IFERROR(IF(OR(HLOOKUP($A222,'Z-scores'!$C$2:$UD$20,11,FALSE)&gt;3,HLOOKUP($A222,'Z-scores'!$C$2:$UD$20,11,FALSE)&lt;-3),"",'Total-corrected counts'!M222),"")</f>
        <v>9.9064371567880301</v>
      </c>
      <c r="N222">
        <f>IFERROR(IF(OR(HLOOKUP($A222,'Z-scores'!$C$2:$UD$20,12,FALSE)&gt;3,HLOOKUP($A222,'Z-scores'!$C$2:$UD$20,12,FALSE)&lt;-3),"",'Total-corrected counts'!N222),"")</f>
        <v>5.663453405265912</v>
      </c>
      <c r="O222">
        <f>IFERROR(IF(OR(HLOOKUP($A222,'Z-scores'!$C$2:$UD$20,13,FALSE)&gt;3,HLOOKUP($A222,'Z-scores'!$C$2:$UD$20,13,FALSE)&lt;-3),"",'Total-corrected counts'!O222),"")</f>
        <v>49.157537337618081</v>
      </c>
      <c r="P222">
        <f>IFERROR(IF(OR(HLOOKUP($A222,'Z-scores'!$C$2:$UD$20,14,FALSE)&gt;3,HLOOKUP($A222,'Z-scores'!$C$2:$UD$20,14,FALSE)&lt;-3),"",'Total-corrected counts'!P222),"")</f>
        <v>27.275264343981171</v>
      </c>
      <c r="Q222">
        <f>IFERROR(IF(OR(HLOOKUP($A222,'Z-scores'!$C$2:$UD$20,15,FALSE)&gt;3,HLOOKUP($A222,'Z-scores'!$C$2:$UD$20,15,FALSE)&lt;-3),"",'Total-corrected counts'!Q222),"")</f>
        <v>4.3977346303562648</v>
      </c>
      <c r="R222">
        <f>IFERROR(IF(OR(HLOOKUP($A222,'Z-scores'!$C$2:$UD$20,16,FALSE)&gt;3,HLOOKUP($A222,'Z-scores'!$C$2:$UD$20,16,FALSE)&lt;-3),"",'Total-corrected counts'!R222),"")</f>
        <v>43.840194257619743</v>
      </c>
      <c r="S222">
        <f>IFERROR(IF(OR(HLOOKUP($A222,'Z-scores'!$C$2:$UD$20,17,FALSE)&gt;3,HLOOKUP($A222,'Z-scores'!$C$2:$UD$20,17,FALSE)&lt;-3),"",'Total-corrected counts'!S222),"")</f>
        <v>0.68398784455887662</v>
      </c>
      <c r="T222">
        <f>IFERROR(IF(OR(HLOOKUP($A222,'Z-scores'!$C$2:$UD$20,18,FALSE)&gt;3,HLOOKUP($A222,'Z-scores'!$C$2:$UD$20,18,FALSE)&lt;-3),"",'Total-corrected counts'!T222),"")</f>
        <v>18.642515588407619</v>
      </c>
      <c r="U222">
        <f>IFERROR(IF(OR(HLOOKUP($A222,'Z-scores'!$C$2:$UD$20,19,FALSE)&gt;3,HLOOKUP($A222,'Z-scores'!$C$2:$UD$20,19,FALSE)&lt;-3),"",'Total-corrected counts'!U222),"")</f>
        <v>23.246529510551419</v>
      </c>
      <c r="V222">
        <f t="shared" si="12"/>
        <v>1</v>
      </c>
      <c r="W222" s="10">
        <f>SUMIFS(Tabel132[Cluster],Tabel132[ID],A222)</f>
        <v>85</v>
      </c>
      <c r="X222">
        <f t="shared" si="13"/>
        <v>0.59786011727945398</v>
      </c>
      <c r="Y222">
        <f t="shared" si="14"/>
        <v>26.709719115472073</v>
      </c>
      <c r="Z222">
        <f t="shared" si="15"/>
        <v>21.613402114794891</v>
      </c>
    </row>
    <row r="223" spans="1:26" x14ac:dyDescent="0.25">
      <c r="A223">
        <v>227</v>
      </c>
      <c r="B223" t="s">
        <v>697</v>
      </c>
      <c r="C223">
        <v>18800</v>
      </c>
      <c r="D223">
        <v>31</v>
      </c>
      <c r="E223" t="str">
        <f>IFERROR(IF(OR(HLOOKUP($A223,'Z-scores'!$C$2:$UD$20,3,FALSE)&gt;3,HLOOKUP(A223,'Z-scores'!$C$2:$UD$20,3,FALSE)&lt;-3),"",'Total-corrected counts'!E223),"")</f>
        <v/>
      </c>
      <c r="F223" t="str">
        <f>IFERROR(IF(OR(HLOOKUP($A223,'Z-scores'!$C$2:$UD$20,4,FALSE)&gt;3,HLOOKUP($A223,'Z-scores'!$C$2:$UD$20,4,FALSE)&lt;-3),"",'Total-corrected counts'!F223),"")</f>
        <v/>
      </c>
      <c r="G223" t="str">
        <f>IFERROR(IF(OR(HLOOKUP($A223,'Z-scores'!$C$2:$UD$20,5,FALSE)&gt;3,HLOOKUP($A223,'Z-scores'!$C$2:$UD$20,5,FALSE)&lt;-3),"",'Total-corrected counts'!G223),"")</f>
        <v/>
      </c>
      <c r="H223" t="str">
        <f>IFERROR(IF(OR(HLOOKUP($A223,'Z-scores'!$C$2:$UD$20,6,FALSE)&gt;3,HLOOKUP($A223,'Z-scores'!$C$2:$UD$20,6,FALSE)&lt;-3),"",'Total-corrected counts'!H223),"")</f>
        <v/>
      </c>
      <c r="I223" t="str">
        <f>IFERROR(IF(OR(HLOOKUP($A223,'Z-scores'!$C$2:$UD$20,7,FALSE)&gt;3,HLOOKUP($A223,'Z-scores'!$C$2:$UD$20,7,FALSE)&lt;-3),"",'Total-corrected counts'!I223),"")</f>
        <v/>
      </c>
      <c r="J223" t="str">
        <f>IFERROR(IF(OR(HLOOKUP($A223,'Z-scores'!$C$2:$UD$20,8,FALSE)&gt;3,HLOOKUP($A223,'Z-scores'!$C$2:$UD$20,8,FALSE)&lt;-3),"",'Total-corrected counts'!J223),"")</f>
        <v/>
      </c>
      <c r="K223" t="str">
        <f>IFERROR(IF(OR(HLOOKUP($A223,'Z-scores'!$C$2:$UD$20,9,FALSE)&gt;3,HLOOKUP($A223,'Z-scores'!$C$2:$UD$20,9,FALSE)&lt;-3),"",'Total-corrected counts'!K223),"")</f>
        <v/>
      </c>
      <c r="L223" t="str">
        <f>IFERROR(IF(OR(HLOOKUP($A223,'Z-scores'!$C$2:$UD$20,10,FALSE)&gt;3,HLOOKUP($A223,'Z-scores'!$C$2:$UD$20,10,FALSE)&lt;-3),"",'Total-corrected counts'!L223),"")</f>
        <v/>
      </c>
      <c r="M223" t="str">
        <f>IFERROR(IF(OR(HLOOKUP($A223,'Z-scores'!$C$2:$UD$20,11,FALSE)&gt;3,HLOOKUP($A223,'Z-scores'!$C$2:$UD$20,11,FALSE)&lt;-3),"",'Total-corrected counts'!M223),"")</f>
        <v/>
      </c>
      <c r="N223" t="str">
        <f>IFERROR(IF(OR(HLOOKUP($A223,'Z-scores'!$C$2:$UD$20,12,FALSE)&gt;3,HLOOKUP($A223,'Z-scores'!$C$2:$UD$20,12,FALSE)&lt;-3),"",'Total-corrected counts'!N223),"")</f>
        <v/>
      </c>
      <c r="O223" t="str">
        <f>IFERROR(IF(OR(HLOOKUP($A223,'Z-scores'!$C$2:$UD$20,13,FALSE)&gt;3,HLOOKUP($A223,'Z-scores'!$C$2:$UD$20,13,FALSE)&lt;-3),"",'Total-corrected counts'!O223),"")</f>
        <v/>
      </c>
      <c r="P223" t="str">
        <f>IFERROR(IF(OR(HLOOKUP($A223,'Z-scores'!$C$2:$UD$20,14,FALSE)&gt;3,HLOOKUP($A223,'Z-scores'!$C$2:$UD$20,14,FALSE)&lt;-3),"",'Total-corrected counts'!P223),"")</f>
        <v/>
      </c>
      <c r="Q223" t="str">
        <f>IFERROR(IF(OR(HLOOKUP($A223,'Z-scores'!$C$2:$UD$20,15,FALSE)&gt;3,HLOOKUP($A223,'Z-scores'!$C$2:$UD$20,15,FALSE)&lt;-3),"",'Total-corrected counts'!Q223),"")</f>
        <v/>
      </c>
      <c r="R223" t="str">
        <f>IFERROR(IF(OR(HLOOKUP($A223,'Z-scores'!$C$2:$UD$20,16,FALSE)&gt;3,HLOOKUP($A223,'Z-scores'!$C$2:$UD$20,16,FALSE)&lt;-3),"",'Total-corrected counts'!R223),"")</f>
        <v/>
      </c>
      <c r="S223" t="str">
        <f>IFERROR(IF(OR(HLOOKUP($A223,'Z-scores'!$C$2:$UD$20,17,FALSE)&gt;3,HLOOKUP($A223,'Z-scores'!$C$2:$UD$20,17,FALSE)&lt;-3),"",'Total-corrected counts'!S223),"")</f>
        <v/>
      </c>
      <c r="T223" t="str">
        <f>IFERROR(IF(OR(HLOOKUP($A223,'Z-scores'!$C$2:$UD$20,18,FALSE)&gt;3,HLOOKUP($A223,'Z-scores'!$C$2:$UD$20,18,FALSE)&lt;-3),"",'Total-corrected counts'!T223),"")</f>
        <v/>
      </c>
      <c r="U223" t="str">
        <f>IFERROR(IF(OR(HLOOKUP($A223,'Z-scores'!$C$2:$UD$20,19,FALSE)&gt;3,HLOOKUP($A223,'Z-scores'!$C$2:$UD$20,19,FALSE)&lt;-3),"",'Total-corrected counts'!U223),"")</f>
        <v/>
      </c>
      <c r="V223">
        <f t="shared" si="12"/>
        <v>1</v>
      </c>
      <c r="W223" s="10">
        <f>SUMIFS(Tabel132[Cluster],Tabel132[ID],A223)</f>
        <v>0</v>
      </c>
      <c r="X223" t="str">
        <f t="shared" si="13"/>
        <v/>
      </c>
      <c r="Y223" t="str">
        <f t="shared" si="14"/>
        <v/>
      </c>
      <c r="Z223" t="str">
        <f t="shared" si="15"/>
        <v/>
      </c>
    </row>
    <row r="224" spans="1:26" x14ac:dyDescent="0.25">
      <c r="A224">
        <v>228</v>
      </c>
      <c r="B224" t="s">
        <v>698</v>
      </c>
      <c r="C224">
        <v>30300</v>
      </c>
      <c r="D224">
        <v>507</v>
      </c>
      <c r="E224" t="str">
        <f>IFERROR(IF(OR(HLOOKUP($A224,'Z-scores'!$C$2:$UD$20,3,FALSE)&gt;3,HLOOKUP(A224,'Z-scores'!$C$2:$UD$20,3,FALSE)&lt;-3),"",'Total-corrected counts'!E224),"")</f>
        <v/>
      </c>
      <c r="F224" t="str">
        <f>IFERROR(IF(OR(HLOOKUP($A224,'Z-scores'!$C$2:$UD$20,4,FALSE)&gt;3,HLOOKUP($A224,'Z-scores'!$C$2:$UD$20,4,FALSE)&lt;-3),"",'Total-corrected counts'!F224),"")</f>
        <v/>
      </c>
      <c r="G224" t="str">
        <f>IFERROR(IF(OR(HLOOKUP($A224,'Z-scores'!$C$2:$UD$20,5,FALSE)&gt;3,HLOOKUP($A224,'Z-scores'!$C$2:$UD$20,5,FALSE)&lt;-3),"",'Total-corrected counts'!G224),"")</f>
        <v/>
      </c>
      <c r="H224" t="str">
        <f>IFERROR(IF(OR(HLOOKUP($A224,'Z-scores'!$C$2:$UD$20,6,FALSE)&gt;3,HLOOKUP($A224,'Z-scores'!$C$2:$UD$20,6,FALSE)&lt;-3),"",'Total-corrected counts'!H224),"")</f>
        <v/>
      </c>
      <c r="I224" t="str">
        <f>IFERROR(IF(OR(HLOOKUP($A224,'Z-scores'!$C$2:$UD$20,7,FALSE)&gt;3,HLOOKUP($A224,'Z-scores'!$C$2:$UD$20,7,FALSE)&lt;-3),"",'Total-corrected counts'!I224),"")</f>
        <v/>
      </c>
      <c r="J224" t="str">
        <f>IFERROR(IF(OR(HLOOKUP($A224,'Z-scores'!$C$2:$UD$20,8,FALSE)&gt;3,HLOOKUP($A224,'Z-scores'!$C$2:$UD$20,8,FALSE)&lt;-3),"",'Total-corrected counts'!J224),"")</f>
        <v/>
      </c>
      <c r="K224" t="str">
        <f>IFERROR(IF(OR(HLOOKUP($A224,'Z-scores'!$C$2:$UD$20,9,FALSE)&gt;3,HLOOKUP($A224,'Z-scores'!$C$2:$UD$20,9,FALSE)&lt;-3),"",'Total-corrected counts'!K224),"")</f>
        <v/>
      </c>
      <c r="L224" t="str">
        <f>IFERROR(IF(OR(HLOOKUP($A224,'Z-scores'!$C$2:$UD$20,10,FALSE)&gt;3,HLOOKUP($A224,'Z-scores'!$C$2:$UD$20,10,FALSE)&lt;-3),"",'Total-corrected counts'!L224),"")</f>
        <v/>
      </c>
      <c r="M224" t="str">
        <f>IFERROR(IF(OR(HLOOKUP($A224,'Z-scores'!$C$2:$UD$20,11,FALSE)&gt;3,HLOOKUP($A224,'Z-scores'!$C$2:$UD$20,11,FALSE)&lt;-3),"",'Total-corrected counts'!M224),"")</f>
        <v/>
      </c>
      <c r="N224" t="str">
        <f>IFERROR(IF(OR(HLOOKUP($A224,'Z-scores'!$C$2:$UD$20,12,FALSE)&gt;3,HLOOKUP($A224,'Z-scores'!$C$2:$UD$20,12,FALSE)&lt;-3),"",'Total-corrected counts'!N224),"")</f>
        <v/>
      </c>
      <c r="O224" t="str">
        <f>IFERROR(IF(OR(HLOOKUP($A224,'Z-scores'!$C$2:$UD$20,13,FALSE)&gt;3,HLOOKUP($A224,'Z-scores'!$C$2:$UD$20,13,FALSE)&lt;-3),"",'Total-corrected counts'!O224),"")</f>
        <v/>
      </c>
      <c r="P224" t="str">
        <f>IFERROR(IF(OR(HLOOKUP($A224,'Z-scores'!$C$2:$UD$20,14,FALSE)&gt;3,HLOOKUP($A224,'Z-scores'!$C$2:$UD$20,14,FALSE)&lt;-3),"",'Total-corrected counts'!P224),"")</f>
        <v/>
      </c>
      <c r="Q224" t="str">
        <f>IFERROR(IF(OR(HLOOKUP($A224,'Z-scores'!$C$2:$UD$20,15,FALSE)&gt;3,HLOOKUP($A224,'Z-scores'!$C$2:$UD$20,15,FALSE)&lt;-3),"",'Total-corrected counts'!Q224),"")</f>
        <v/>
      </c>
      <c r="R224" t="str">
        <f>IFERROR(IF(OR(HLOOKUP($A224,'Z-scores'!$C$2:$UD$20,16,FALSE)&gt;3,HLOOKUP($A224,'Z-scores'!$C$2:$UD$20,16,FALSE)&lt;-3),"",'Total-corrected counts'!R224),"")</f>
        <v/>
      </c>
      <c r="S224" t="str">
        <f>IFERROR(IF(OR(HLOOKUP($A224,'Z-scores'!$C$2:$UD$20,17,FALSE)&gt;3,HLOOKUP($A224,'Z-scores'!$C$2:$UD$20,17,FALSE)&lt;-3),"",'Total-corrected counts'!S224),"")</f>
        <v/>
      </c>
      <c r="T224" t="str">
        <f>IFERROR(IF(OR(HLOOKUP($A224,'Z-scores'!$C$2:$UD$20,18,FALSE)&gt;3,HLOOKUP($A224,'Z-scores'!$C$2:$UD$20,18,FALSE)&lt;-3),"",'Total-corrected counts'!T224),"")</f>
        <v/>
      </c>
      <c r="U224" t="str">
        <f>IFERROR(IF(OR(HLOOKUP($A224,'Z-scores'!$C$2:$UD$20,19,FALSE)&gt;3,HLOOKUP($A224,'Z-scores'!$C$2:$UD$20,19,FALSE)&lt;-3),"",'Total-corrected counts'!U224),"")</f>
        <v/>
      </c>
      <c r="V224">
        <f t="shared" si="12"/>
        <v>1</v>
      </c>
      <c r="W224" s="10">
        <f>SUMIFS(Tabel132[Cluster],Tabel132[ID],A224)</f>
        <v>39</v>
      </c>
      <c r="X224" t="str">
        <f t="shared" si="13"/>
        <v/>
      </c>
      <c r="Y224" t="str">
        <f t="shared" si="14"/>
        <v/>
      </c>
      <c r="Z224" t="str">
        <f t="shared" si="15"/>
        <v/>
      </c>
    </row>
    <row r="225" spans="1:26" x14ac:dyDescent="0.25">
      <c r="A225">
        <v>229</v>
      </c>
      <c r="B225" t="s">
        <v>699</v>
      </c>
      <c r="C225">
        <v>99800</v>
      </c>
      <c r="D225">
        <v>901</v>
      </c>
      <c r="E225" t="str">
        <f>IFERROR(IF(OR(HLOOKUP($A225,'Z-scores'!$C$2:$UD$20,3,FALSE)&gt;3,HLOOKUP(A225,'Z-scores'!$C$2:$UD$20,3,FALSE)&lt;-3),"",'Total-corrected counts'!E225),"")</f>
        <v/>
      </c>
      <c r="F225" t="str">
        <f>IFERROR(IF(OR(HLOOKUP($A225,'Z-scores'!$C$2:$UD$20,4,FALSE)&gt;3,HLOOKUP($A225,'Z-scores'!$C$2:$UD$20,4,FALSE)&lt;-3),"",'Total-corrected counts'!F225),"")</f>
        <v/>
      </c>
      <c r="G225" t="str">
        <f>IFERROR(IF(OR(HLOOKUP($A225,'Z-scores'!$C$2:$UD$20,5,FALSE)&gt;3,HLOOKUP($A225,'Z-scores'!$C$2:$UD$20,5,FALSE)&lt;-3),"",'Total-corrected counts'!G225),"")</f>
        <v/>
      </c>
      <c r="H225" t="str">
        <f>IFERROR(IF(OR(HLOOKUP($A225,'Z-scores'!$C$2:$UD$20,6,FALSE)&gt;3,HLOOKUP($A225,'Z-scores'!$C$2:$UD$20,6,FALSE)&lt;-3),"",'Total-corrected counts'!H225),"")</f>
        <v/>
      </c>
      <c r="I225" t="str">
        <f>IFERROR(IF(OR(HLOOKUP($A225,'Z-scores'!$C$2:$UD$20,7,FALSE)&gt;3,HLOOKUP($A225,'Z-scores'!$C$2:$UD$20,7,FALSE)&lt;-3),"",'Total-corrected counts'!I225),"")</f>
        <v/>
      </c>
      <c r="J225" t="str">
        <f>IFERROR(IF(OR(HLOOKUP($A225,'Z-scores'!$C$2:$UD$20,8,FALSE)&gt;3,HLOOKUP($A225,'Z-scores'!$C$2:$UD$20,8,FALSE)&lt;-3),"",'Total-corrected counts'!J225),"")</f>
        <v/>
      </c>
      <c r="K225" t="str">
        <f>IFERROR(IF(OR(HLOOKUP($A225,'Z-scores'!$C$2:$UD$20,9,FALSE)&gt;3,HLOOKUP($A225,'Z-scores'!$C$2:$UD$20,9,FALSE)&lt;-3),"",'Total-corrected counts'!K225),"")</f>
        <v/>
      </c>
      <c r="L225" t="str">
        <f>IFERROR(IF(OR(HLOOKUP($A225,'Z-scores'!$C$2:$UD$20,10,FALSE)&gt;3,HLOOKUP($A225,'Z-scores'!$C$2:$UD$20,10,FALSE)&lt;-3),"",'Total-corrected counts'!L225),"")</f>
        <v/>
      </c>
      <c r="M225" t="str">
        <f>IFERROR(IF(OR(HLOOKUP($A225,'Z-scores'!$C$2:$UD$20,11,FALSE)&gt;3,HLOOKUP($A225,'Z-scores'!$C$2:$UD$20,11,FALSE)&lt;-3),"",'Total-corrected counts'!M225),"")</f>
        <v/>
      </c>
      <c r="N225" t="str">
        <f>IFERROR(IF(OR(HLOOKUP($A225,'Z-scores'!$C$2:$UD$20,12,FALSE)&gt;3,HLOOKUP($A225,'Z-scores'!$C$2:$UD$20,12,FALSE)&lt;-3),"",'Total-corrected counts'!N225),"")</f>
        <v/>
      </c>
      <c r="O225" t="str">
        <f>IFERROR(IF(OR(HLOOKUP($A225,'Z-scores'!$C$2:$UD$20,13,FALSE)&gt;3,HLOOKUP($A225,'Z-scores'!$C$2:$UD$20,13,FALSE)&lt;-3),"",'Total-corrected counts'!O225),"")</f>
        <v/>
      </c>
      <c r="P225" t="str">
        <f>IFERROR(IF(OR(HLOOKUP($A225,'Z-scores'!$C$2:$UD$20,14,FALSE)&gt;3,HLOOKUP($A225,'Z-scores'!$C$2:$UD$20,14,FALSE)&lt;-3),"",'Total-corrected counts'!P225),"")</f>
        <v/>
      </c>
      <c r="Q225" t="str">
        <f>IFERROR(IF(OR(HLOOKUP($A225,'Z-scores'!$C$2:$UD$20,15,FALSE)&gt;3,HLOOKUP($A225,'Z-scores'!$C$2:$UD$20,15,FALSE)&lt;-3),"",'Total-corrected counts'!Q225),"")</f>
        <v/>
      </c>
      <c r="R225" t="str">
        <f>IFERROR(IF(OR(HLOOKUP($A225,'Z-scores'!$C$2:$UD$20,16,FALSE)&gt;3,HLOOKUP($A225,'Z-scores'!$C$2:$UD$20,16,FALSE)&lt;-3),"",'Total-corrected counts'!R225),"")</f>
        <v/>
      </c>
      <c r="S225" t="str">
        <f>IFERROR(IF(OR(HLOOKUP($A225,'Z-scores'!$C$2:$UD$20,17,FALSE)&gt;3,HLOOKUP($A225,'Z-scores'!$C$2:$UD$20,17,FALSE)&lt;-3),"",'Total-corrected counts'!S225),"")</f>
        <v/>
      </c>
      <c r="T225" t="str">
        <f>IFERROR(IF(OR(HLOOKUP($A225,'Z-scores'!$C$2:$UD$20,18,FALSE)&gt;3,HLOOKUP($A225,'Z-scores'!$C$2:$UD$20,18,FALSE)&lt;-3),"",'Total-corrected counts'!T225),"")</f>
        <v/>
      </c>
      <c r="U225" t="str">
        <f>IFERROR(IF(OR(HLOOKUP($A225,'Z-scores'!$C$2:$UD$20,19,FALSE)&gt;3,HLOOKUP($A225,'Z-scores'!$C$2:$UD$20,19,FALSE)&lt;-3),"",'Total-corrected counts'!U225),"")</f>
        <v/>
      </c>
      <c r="V225">
        <f t="shared" si="12"/>
        <v>1</v>
      </c>
      <c r="W225" s="10">
        <f>SUMIFS(Tabel132[Cluster],Tabel132[ID],A225)</f>
        <v>0</v>
      </c>
      <c r="X225" t="str">
        <f t="shared" si="13"/>
        <v/>
      </c>
      <c r="Y225" t="str">
        <f t="shared" si="14"/>
        <v/>
      </c>
      <c r="Z225" t="str">
        <f t="shared" si="15"/>
        <v/>
      </c>
    </row>
    <row r="226" spans="1:26" x14ac:dyDescent="0.25">
      <c r="A226">
        <v>230</v>
      </c>
      <c r="B226" t="s">
        <v>700</v>
      </c>
      <c r="C226">
        <v>97000</v>
      </c>
      <c r="D226">
        <v>379</v>
      </c>
      <c r="E226" t="str">
        <f>IFERROR(IF(OR(HLOOKUP($A226,'Z-scores'!$C$2:$UD$20,3,FALSE)&gt;3,HLOOKUP(A226,'Z-scores'!$C$2:$UD$20,3,FALSE)&lt;-3),"",'Total-corrected counts'!E226),"")</f>
        <v/>
      </c>
      <c r="F226" t="str">
        <f>IFERROR(IF(OR(HLOOKUP($A226,'Z-scores'!$C$2:$UD$20,4,FALSE)&gt;3,HLOOKUP($A226,'Z-scores'!$C$2:$UD$20,4,FALSE)&lt;-3),"",'Total-corrected counts'!F226),"")</f>
        <v/>
      </c>
      <c r="G226" t="str">
        <f>IFERROR(IF(OR(HLOOKUP($A226,'Z-scores'!$C$2:$UD$20,5,FALSE)&gt;3,HLOOKUP($A226,'Z-scores'!$C$2:$UD$20,5,FALSE)&lt;-3),"",'Total-corrected counts'!G226),"")</f>
        <v/>
      </c>
      <c r="H226" t="str">
        <f>IFERROR(IF(OR(HLOOKUP($A226,'Z-scores'!$C$2:$UD$20,6,FALSE)&gt;3,HLOOKUP($A226,'Z-scores'!$C$2:$UD$20,6,FALSE)&lt;-3),"",'Total-corrected counts'!H226),"")</f>
        <v/>
      </c>
      <c r="I226" t="str">
        <f>IFERROR(IF(OR(HLOOKUP($A226,'Z-scores'!$C$2:$UD$20,7,FALSE)&gt;3,HLOOKUP($A226,'Z-scores'!$C$2:$UD$20,7,FALSE)&lt;-3),"",'Total-corrected counts'!I226),"")</f>
        <v/>
      </c>
      <c r="J226" t="str">
        <f>IFERROR(IF(OR(HLOOKUP($A226,'Z-scores'!$C$2:$UD$20,8,FALSE)&gt;3,HLOOKUP($A226,'Z-scores'!$C$2:$UD$20,8,FALSE)&lt;-3),"",'Total-corrected counts'!J226),"")</f>
        <v/>
      </c>
      <c r="K226" t="str">
        <f>IFERROR(IF(OR(HLOOKUP($A226,'Z-scores'!$C$2:$UD$20,9,FALSE)&gt;3,HLOOKUP($A226,'Z-scores'!$C$2:$UD$20,9,FALSE)&lt;-3),"",'Total-corrected counts'!K226),"")</f>
        <v/>
      </c>
      <c r="L226" t="str">
        <f>IFERROR(IF(OR(HLOOKUP($A226,'Z-scores'!$C$2:$UD$20,10,FALSE)&gt;3,HLOOKUP($A226,'Z-scores'!$C$2:$UD$20,10,FALSE)&lt;-3),"",'Total-corrected counts'!L226),"")</f>
        <v/>
      </c>
      <c r="M226" t="str">
        <f>IFERROR(IF(OR(HLOOKUP($A226,'Z-scores'!$C$2:$UD$20,11,FALSE)&gt;3,HLOOKUP($A226,'Z-scores'!$C$2:$UD$20,11,FALSE)&lt;-3),"",'Total-corrected counts'!M226),"")</f>
        <v/>
      </c>
      <c r="N226" t="str">
        <f>IFERROR(IF(OR(HLOOKUP($A226,'Z-scores'!$C$2:$UD$20,12,FALSE)&gt;3,HLOOKUP($A226,'Z-scores'!$C$2:$UD$20,12,FALSE)&lt;-3),"",'Total-corrected counts'!N226),"")</f>
        <v/>
      </c>
      <c r="O226" t="str">
        <f>IFERROR(IF(OR(HLOOKUP($A226,'Z-scores'!$C$2:$UD$20,13,FALSE)&gt;3,HLOOKUP($A226,'Z-scores'!$C$2:$UD$20,13,FALSE)&lt;-3),"",'Total-corrected counts'!O226),"")</f>
        <v/>
      </c>
      <c r="P226" t="str">
        <f>IFERROR(IF(OR(HLOOKUP($A226,'Z-scores'!$C$2:$UD$20,14,FALSE)&gt;3,HLOOKUP($A226,'Z-scores'!$C$2:$UD$20,14,FALSE)&lt;-3),"",'Total-corrected counts'!P226),"")</f>
        <v/>
      </c>
      <c r="Q226" t="str">
        <f>IFERROR(IF(OR(HLOOKUP($A226,'Z-scores'!$C$2:$UD$20,15,FALSE)&gt;3,HLOOKUP($A226,'Z-scores'!$C$2:$UD$20,15,FALSE)&lt;-3),"",'Total-corrected counts'!Q226),"")</f>
        <v/>
      </c>
      <c r="R226" t="str">
        <f>IFERROR(IF(OR(HLOOKUP($A226,'Z-scores'!$C$2:$UD$20,16,FALSE)&gt;3,HLOOKUP($A226,'Z-scores'!$C$2:$UD$20,16,FALSE)&lt;-3),"",'Total-corrected counts'!R226),"")</f>
        <v/>
      </c>
      <c r="S226" t="str">
        <f>IFERROR(IF(OR(HLOOKUP($A226,'Z-scores'!$C$2:$UD$20,17,FALSE)&gt;3,HLOOKUP($A226,'Z-scores'!$C$2:$UD$20,17,FALSE)&lt;-3),"",'Total-corrected counts'!S226),"")</f>
        <v/>
      </c>
      <c r="T226" t="str">
        <f>IFERROR(IF(OR(HLOOKUP($A226,'Z-scores'!$C$2:$UD$20,18,FALSE)&gt;3,HLOOKUP($A226,'Z-scores'!$C$2:$UD$20,18,FALSE)&lt;-3),"",'Total-corrected counts'!T226),"")</f>
        <v/>
      </c>
      <c r="U226" t="str">
        <f>IFERROR(IF(OR(HLOOKUP($A226,'Z-scores'!$C$2:$UD$20,19,FALSE)&gt;3,HLOOKUP($A226,'Z-scores'!$C$2:$UD$20,19,FALSE)&lt;-3),"",'Total-corrected counts'!U226),"")</f>
        <v/>
      </c>
      <c r="V226">
        <f t="shared" si="12"/>
        <v>1</v>
      </c>
      <c r="W226" s="10">
        <f>SUMIFS(Tabel132[Cluster],Tabel132[ID],A226)</f>
        <v>96</v>
      </c>
      <c r="X226" t="str">
        <f t="shared" si="13"/>
        <v/>
      </c>
      <c r="Y226" t="str">
        <f t="shared" si="14"/>
        <v/>
      </c>
      <c r="Z226" t="str">
        <f t="shared" si="15"/>
        <v/>
      </c>
    </row>
    <row r="227" spans="1:26" x14ac:dyDescent="0.25">
      <c r="A227">
        <v>231</v>
      </c>
      <c r="B227" t="s">
        <v>129</v>
      </c>
      <c r="C227">
        <v>83200</v>
      </c>
      <c r="D227">
        <v>323</v>
      </c>
      <c r="E227">
        <f>IFERROR(IF(OR(HLOOKUP($A227,'Z-scores'!$C$2:$UD$20,3,FALSE)&gt;3,HLOOKUP(A227,'Z-scores'!$C$2:$UD$20,3,FALSE)&lt;-3),"",'Total-corrected counts'!E227),"")</f>
        <v>0.20172452051202164</v>
      </c>
      <c r="F227">
        <f>IFERROR(IF(OR(HLOOKUP($A227,'Z-scores'!$C$2:$UD$20,4,FALSE)&gt;3,HLOOKUP($A227,'Z-scores'!$C$2:$UD$20,4,FALSE)&lt;-3),"",'Total-corrected counts'!F227),"")</f>
        <v>0</v>
      </c>
      <c r="G227">
        <f>IFERROR(IF(OR(HLOOKUP($A227,'Z-scores'!$C$2:$UD$20,5,FALSE)&gt;3,HLOOKUP($A227,'Z-scores'!$C$2:$UD$20,5,FALSE)&lt;-3),"",'Total-corrected counts'!G227),"")</f>
        <v>0.30218662239968408</v>
      </c>
      <c r="H227">
        <f>IFERROR(IF(OR(HLOOKUP($A227,'Z-scores'!$C$2:$UD$20,6,FALSE)&gt;3,HLOOKUP($A227,'Z-scores'!$C$2:$UD$20,6,FALSE)&lt;-3),"",'Total-corrected counts'!H227),"")</f>
        <v>0</v>
      </c>
      <c r="I227">
        <f>IFERROR(IF(OR(HLOOKUP($A227,'Z-scores'!$C$2:$UD$20,7,FALSE)&gt;3,HLOOKUP($A227,'Z-scores'!$C$2:$UD$20,7,FALSE)&lt;-3),"",'Total-corrected counts'!I227),"")</f>
        <v>0.25243274360529372</v>
      </c>
      <c r="J227">
        <f>IFERROR(IF(OR(HLOOKUP($A227,'Z-scores'!$C$2:$UD$20,8,FALSE)&gt;3,HLOOKUP($A227,'Z-scores'!$C$2:$UD$20,8,FALSE)&lt;-3),"",'Total-corrected counts'!J227),"")</f>
        <v>0.42897631459051994</v>
      </c>
      <c r="K227">
        <f>IFERROR(IF(OR(HLOOKUP($A227,'Z-scores'!$C$2:$UD$20,9,FALSE)&gt;3,HLOOKUP($A227,'Z-scores'!$C$2:$UD$20,9,FALSE)&lt;-3),"",'Total-corrected counts'!K227),"")</f>
        <v>0.24527565639110319</v>
      </c>
      <c r="L227">
        <f>IFERROR(IF(OR(HLOOKUP($A227,'Z-scores'!$C$2:$UD$20,10,FALSE)&gt;3,HLOOKUP($A227,'Z-scores'!$C$2:$UD$20,10,FALSE)&lt;-3),"",'Total-corrected counts'!L227),"")</f>
        <v>0</v>
      </c>
      <c r="M227">
        <f>IFERROR(IF(OR(HLOOKUP($A227,'Z-scores'!$C$2:$UD$20,11,FALSE)&gt;3,HLOOKUP($A227,'Z-scores'!$C$2:$UD$20,11,FALSE)&lt;-3),"",'Total-corrected counts'!M227),"")</f>
        <v>0</v>
      </c>
      <c r="N227">
        <f>IFERROR(IF(OR(HLOOKUP($A227,'Z-scores'!$C$2:$UD$20,12,FALSE)&gt;3,HLOOKUP($A227,'Z-scores'!$C$2:$UD$20,12,FALSE)&lt;-3),"",'Total-corrected counts'!N227),"")</f>
        <v>0.13746246129286194</v>
      </c>
      <c r="O227">
        <f>IFERROR(IF(OR(HLOOKUP($A227,'Z-scores'!$C$2:$UD$20,13,FALSE)&gt;3,HLOOKUP($A227,'Z-scores'!$C$2:$UD$20,13,FALSE)&lt;-3),"",'Total-corrected counts'!O227),"")</f>
        <v>0.1312483026060865</v>
      </c>
      <c r="P227">
        <f>IFERROR(IF(OR(HLOOKUP($A227,'Z-scores'!$C$2:$UD$20,14,FALSE)&gt;3,HLOOKUP($A227,'Z-scores'!$C$2:$UD$20,14,FALSE)&lt;-3),"",'Total-corrected counts'!P227),"")</f>
        <v>0</v>
      </c>
      <c r="Q227">
        <f>IFERROR(IF(OR(HLOOKUP($A227,'Z-scores'!$C$2:$UD$20,15,FALSE)&gt;3,HLOOKUP($A227,'Z-scores'!$C$2:$UD$20,15,FALSE)&lt;-3),"",'Total-corrected counts'!Q227),"")</f>
        <v>0</v>
      </c>
      <c r="R227">
        <f>IFERROR(IF(OR(HLOOKUP($A227,'Z-scores'!$C$2:$UD$20,16,FALSE)&gt;3,HLOOKUP($A227,'Z-scores'!$C$2:$UD$20,16,FALSE)&lt;-3),"",'Total-corrected counts'!R227),"")</f>
        <v>0.59703765143819965</v>
      </c>
      <c r="S227">
        <f>IFERROR(IF(OR(HLOOKUP($A227,'Z-scores'!$C$2:$UD$20,17,FALSE)&gt;3,HLOOKUP($A227,'Z-scores'!$C$2:$UD$20,17,FALSE)&lt;-3),"",'Total-corrected counts'!S227),"")</f>
        <v>0</v>
      </c>
      <c r="T227">
        <f>IFERROR(IF(OR(HLOOKUP($A227,'Z-scores'!$C$2:$UD$20,18,FALSE)&gt;3,HLOOKUP($A227,'Z-scores'!$C$2:$UD$20,18,FALSE)&lt;-3),"",'Total-corrected counts'!T227),"")</f>
        <v>5.1546126050896646E-2</v>
      </c>
      <c r="U227">
        <f>IFERROR(IF(OR(HLOOKUP($A227,'Z-scores'!$C$2:$UD$20,19,FALSE)&gt;3,HLOOKUP($A227,'Z-scores'!$C$2:$UD$20,19,FALSE)&lt;-3),"",'Total-corrected counts'!U227),"")</f>
        <v>0.82015943205044195</v>
      </c>
      <c r="V227">
        <f t="shared" si="12"/>
        <v>1</v>
      </c>
      <c r="W227" s="10">
        <f>SUMIFS(Tabel132[Cluster],Tabel132[ID],A227)</f>
        <v>91</v>
      </c>
      <c r="X227">
        <f t="shared" si="13"/>
        <v>0.63234921323987336</v>
      </c>
      <c r="Y227">
        <f t="shared" si="14"/>
        <v>0.15895509527762472</v>
      </c>
      <c r="Z227">
        <f t="shared" si="15"/>
        <v>0.21718174667981083</v>
      </c>
    </row>
    <row r="228" spans="1:26" x14ac:dyDescent="0.25">
      <c r="A228">
        <v>232</v>
      </c>
      <c r="B228" t="s">
        <v>701</v>
      </c>
      <c r="C228">
        <v>35700</v>
      </c>
      <c r="D228">
        <v>655</v>
      </c>
      <c r="E228" t="str">
        <f>IFERROR(IF(OR(HLOOKUP($A228,'Z-scores'!$C$2:$UD$20,3,FALSE)&gt;3,HLOOKUP(A228,'Z-scores'!$C$2:$UD$20,3,FALSE)&lt;-3),"",'Total-corrected counts'!E228),"")</f>
        <v/>
      </c>
      <c r="F228" t="str">
        <f>IFERROR(IF(OR(HLOOKUP($A228,'Z-scores'!$C$2:$UD$20,4,FALSE)&gt;3,HLOOKUP($A228,'Z-scores'!$C$2:$UD$20,4,FALSE)&lt;-3),"",'Total-corrected counts'!F228),"")</f>
        <v/>
      </c>
      <c r="G228" t="str">
        <f>IFERROR(IF(OR(HLOOKUP($A228,'Z-scores'!$C$2:$UD$20,5,FALSE)&gt;3,HLOOKUP($A228,'Z-scores'!$C$2:$UD$20,5,FALSE)&lt;-3),"",'Total-corrected counts'!G228),"")</f>
        <v/>
      </c>
      <c r="H228" t="str">
        <f>IFERROR(IF(OR(HLOOKUP($A228,'Z-scores'!$C$2:$UD$20,6,FALSE)&gt;3,HLOOKUP($A228,'Z-scores'!$C$2:$UD$20,6,FALSE)&lt;-3),"",'Total-corrected counts'!H228),"")</f>
        <v/>
      </c>
      <c r="I228" t="str">
        <f>IFERROR(IF(OR(HLOOKUP($A228,'Z-scores'!$C$2:$UD$20,7,FALSE)&gt;3,HLOOKUP($A228,'Z-scores'!$C$2:$UD$20,7,FALSE)&lt;-3),"",'Total-corrected counts'!I228),"")</f>
        <v/>
      </c>
      <c r="J228" t="str">
        <f>IFERROR(IF(OR(HLOOKUP($A228,'Z-scores'!$C$2:$UD$20,8,FALSE)&gt;3,HLOOKUP($A228,'Z-scores'!$C$2:$UD$20,8,FALSE)&lt;-3),"",'Total-corrected counts'!J228),"")</f>
        <v/>
      </c>
      <c r="K228" t="str">
        <f>IFERROR(IF(OR(HLOOKUP($A228,'Z-scores'!$C$2:$UD$20,9,FALSE)&gt;3,HLOOKUP($A228,'Z-scores'!$C$2:$UD$20,9,FALSE)&lt;-3),"",'Total-corrected counts'!K228),"")</f>
        <v/>
      </c>
      <c r="L228" t="str">
        <f>IFERROR(IF(OR(HLOOKUP($A228,'Z-scores'!$C$2:$UD$20,10,FALSE)&gt;3,HLOOKUP($A228,'Z-scores'!$C$2:$UD$20,10,FALSE)&lt;-3),"",'Total-corrected counts'!L228),"")</f>
        <v/>
      </c>
      <c r="M228" t="str">
        <f>IFERROR(IF(OR(HLOOKUP($A228,'Z-scores'!$C$2:$UD$20,11,FALSE)&gt;3,HLOOKUP($A228,'Z-scores'!$C$2:$UD$20,11,FALSE)&lt;-3),"",'Total-corrected counts'!M228),"")</f>
        <v/>
      </c>
      <c r="N228" t="str">
        <f>IFERROR(IF(OR(HLOOKUP($A228,'Z-scores'!$C$2:$UD$20,12,FALSE)&gt;3,HLOOKUP($A228,'Z-scores'!$C$2:$UD$20,12,FALSE)&lt;-3),"",'Total-corrected counts'!N228),"")</f>
        <v/>
      </c>
      <c r="O228" t="str">
        <f>IFERROR(IF(OR(HLOOKUP($A228,'Z-scores'!$C$2:$UD$20,13,FALSE)&gt;3,HLOOKUP($A228,'Z-scores'!$C$2:$UD$20,13,FALSE)&lt;-3),"",'Total-corrected counts'!O228),"")</f>
        <v/>
      </c>
      <c r="P228" t="str">
        <f>IFERROR(IF(OR(HLOOKUP($A228,'Z-scores'!$C$2:$UD$20,14,FALSE)&gt;3,HLOOKUP($A228,'Z-scores'!$C$2:$UD$20,14,FALSE)&lt;-3),"",'Total-corrected counts'!P228),"")</f>
        <v/>
      </c>
      <c r="Q228" t="str">
        <f>IFERROR(IF(OR(HLOOKUP($A228,'Z-scores'!$C$2:$UD$20,15,FALSE)&gt;3,HLOOKUP($A228,'Z-scores'!$C$2:$UD$20,15,FALSE)&lt;-3),"",'Total-corrected counts'!Q228),"")</f>
        <v/>
      </c>
      <c r="R228" t="str">
        <f>IFERROR(IF(OR(HLOOKUP($A228,'Z-scores'!$C$2:$UD$20,16,FALSE)&gt;3,HLOOKUP($A228,'Z-scores'!$C$2:$UD$20,16,FALSE)&lt;-3),"",'Total-corrected counts'!R228),"")</f>
        <v/>
      </c>
      <c r="S228" t="str">
        <f>IFERROR(IF(OR(HLOOKUP($A228,'Z-scores'!$C$2:$UD$20,17,FALSE)&gt;3,HLOOKUP($A228,'Z-scores'!$C$2:$UD$20,17,FALSE)&lt;-3),"",'Total-corrected counts'!S228),"")</f>
        <v/>
      </c>
      <c r="T228" t="str">
        <f>IFERROR(IF(OR(HLOOKUP($A228,'Z-scores'!$C$2:$UD$20,18,FALSE)&gt;3,HLOOKUP($A228,'Z-scores'!$C$2:$UD$20,18,FALSE)&lt;-3),"",'Total-corrected counts'!T228),"")</f>
        <v/>
      </c>
      <c r="U228" t="str">
        <f>IFERROR(IF(OR(HLOOKUP($A228,'Z-scores'!$C$2:$UD$20,19,FALSE)&gt;3,HLOOKUP($A228,'Z-scores'!$C$2:$UD$20,19,FALSE)&lt;-3),"",'Total-corrected counts'!U228),"")</f>
        <v/>
      </c>
      <c r="V228">
        <f t="shared" si="12"/>
        <v>1</v>
      </c>
      <c r="W228" s="10">
        <f>SUMIFS(Tabel132[Cluster],Tabel132[ID],A228)</f>
        <v>45</v>
      </c>
      <c r="X228" t="str">
        <f t="shared" si="13"/>
        <v/>
      </c>
      <c r="Y228" t="str">
        <f t="shared" si="14"/>
        <v/>
      </c>
      <c r="Z228" t="str">
        <f t="shared" si="15"/>
        <v/>
      </c>
    </row>
    <row r="229" spans="1:26" x14ac:dyDescent="0.25">
      <c r="A229">
        <v>233</v>
      </c>
      <c r="B229" t="s">
        <v>130</v>
      </c>
      <c r="C229">
        <v>14500</v>
      </c>
      <c r="D229">
        <v>402</v>
      </c>
      <c r="E229" t="str">
        <f>IFERROR(IF(OR(HLOOKUP($A229,'Z-scores'!$C$2:$UD$20,3,FALSE)&gt;3,HLOOKUP(A229,'Z-scores'!$C$2:$UD$20,3,FALSE)&lt;-3),"",'Total-corrected counts'!E229),"")</f>
        <v/>
      </c>
      <c r="F229">
        <f>IFERROR(IF(OR(HLOOKUP($A229,'Z-scores'!$C$2:$UD$20,4,FALSE)&gt;3,HLOOKUP($A229,'Z-scores'!$C$2:$UD$20,4,FALSE)&lt;-3),"",'Total-corrected counts'!F229),"")</f>
        <v>0.40194640495854211</v>
      </c>
      <c r="G229">
        <f>IFERROR(IF(OR(HLOOKUP($A229,'Z-scores'!$C$2:$UD$20,5,FALSE)&gt;3,HLOOKUP($A229,'Z-scores'!$C$2:$UD$20,5,FALSE)&lt;-3),"",'Total-corrected counts'!G229),"")</f>
        <v>3.3744172834631394</v>
      </c>
      <c r="H229">
        <f>IFERROR(IF(OR(HLOOKUP($A229,'Z-scores'!$C$2:$UD$20,6,FALSE)&gt;3,HLOOKUP($A229,'Z-scores'!$C$2:$UD$20,6,FALSE)&lt;-3),"",'Total-corrected counts'!H229),"")</f>
        <v>4.5023003613706818</v>
      </c>
      <c r="I229">
        <f>IFERROR(IF(OR(HLOOKUP($A229,'Z-scores'!$C$2:$UD$20,7,FALSE)&gt;3,HLOOKUP($A229,'Z-scores'!$C$2:$UD$20,7,FALSE)&lt;-3),"",'Total-corrected counts'!I229),"")</f>
        <v>0.14776550845187922</v>
      </c>
      <c r="J229">
        <f>IFERROR(IF(OR(HLOOKUP($A229,'Z-scores'!$C$2:$UD$20,8,FALSE)&gt;3,HLOOKUP($A229,'Z-scores'!$C$2:$UD$20,8,FALSE)&lt;-3),"",'Total-corrected counts'!J229),"")</f>
        <v>3.855856069078007</v>
      </c>
      <c r="K229">
        <f>IFERROR(IF(OR(HLOOKUP($A229,'Z-scores'!$C$2:$UD$20,9,FALSE)&gt;3,HLOOKUP($A229,'Z-scores'!$C$2:$UD$20,9,FALSE)&lt;-3),"",'Total-corrected counts'!K229),"")</f>
        <v>8.9547912369697311</v>
      </c>
      <c r="L229">
        <f>IFERROR(IF(OR(HLOOKUP($A229,'Z-scores'!$C$2:$UD$20,10,FALSE)&gt;3,HLOOKUP($A229,'Z-scores'!$C$2:$UD$20,10,FALSE)&lt;-3),"",'Total-corrected counts'!L229),"")</f>
        <v>3.6204594323331283</v>
      </c>
      <c r="M229">
        <f>IFERROR(IF(OR(HLOOKUP($A229,'Z-scores'!$C$2:$UD$20,11,FALSE)&gt;3,HLOOKUP($A229,'Z-scores'!$C$2:$UD$20,11,FALSE)&lt;-3),"",'Total-corrected counts'!M229),"")</f>
        <v>4.5247075757980673</v>
      </c>
      <c r="N229">
        <f>IFERROR(IF(OR(HLOOKUP($A229,'Z-scores'!$C$2:$UD$20,12,FALSE)&gt;3,HLOOKUP($A229,'Z-scores'!$C$2:$UD$20,12,FALSE)&lt;-3),"",'Total-corrected counts'!N229),"")</f>
        <v>7.560435371107407</v>
      </c>
      <c r="O229">
        <f>IFERROR(IF(OR(HLOOKUP($A229,'Z-scores'!$C$2:$UD$20,13,FALSE)&gt;3,HLOOKUP($A229,'Z-scores'!$C$2:$UD$20,13,FALSE)&lt;-3),"",'Total-corrected counts'!O229),"")</f>
        <v>4.1696576135625936</v>
      </c>
      <c r="P229">
        <f>IFERROR(IF(OR(HLOOKUP($A229,'Z-scores'!$C$2:$UD$20,14,FALSE)&gt;3,HLOOKUP($A229,'Z-scores'!$C$2:$UD$20,14,FALSE)&lt;-3),"",'Total-corrected counts'!P229),"")</f>
        <v>8.8253558242433598</v>
      </c>
      <c r="Q229">
        <f>IFERROR(IF(OR(HLOOKUP($A229,'Z-scores'!$C$2:$UD$20,15,FALSE)&gt;3,HLOOKUP($A229,'Z-scores'!$C$2:$UD$20,15,FALSE)&lt;-3),"",'Total-corrected counts'!Q229),"")</f>
        <v>4.300223884672091</v>
      </c>
      <c r="R229">
        <f>IFERROR(IF(OR(HLOOKUP($A229,'Z-scores'!$C$2:$UD$20,16,FALSE)&gt;3,HLOOKUP($A229,'Z-scores'!$C$2:$UD$20,16,FALSE)&lt;-3),"",'Total-corrected counts'!R229),"")</f>
        <v>4.6520853242936226</v>
      </c>
      <c r="S229">
        <f>IFERROR(IF(OR(HLOOKUP($A229,'Z-scores'!$C$2:$UD$20,17,FALSE)&gt;3,HLOOKUP($A229,'Z-scores'!$C$2:$UD$20,17,FALSE)&lt;-3),"",'Total-corrected counts'!S229),"")</f>
        <v>5.2330498583710883</v>
      </c>
      <c r="T229">
        <f>IFERROR(IF(OR(HLOOKUP($A229,'Z-scores'!$C$2:$UD$20,18,FALSE)&gt;3,HLOOKUP($A229,'Z-scores'!$C$2:$UD$20,18,FALSE)&lt;-3),"",'Total-corrected counts'!T229),"")</f>
        <v>4.5532411344958703</v>
      </c>
      <c r="U229">
        <f>IFERROR(IF(OR(HLOOKUP($A229,'Z-scores'!$C$2:$UD$20,19,FALSE)&gt;3,HLOOKUP($A229,'Z-scores'!$C$2:$UD$20,19,FALSE)&lt;-3),"",'Total-corrected counts'!U229),"")</f>
        <v>6.4180730158867911</v>
      </c>
      <c r="V229">
        <f t="shared" si="12"/>
        <v>1</v>
      </c>
      <c r="W229" s="10">
        <f>SUMIFS(Tabel132[Cluster],Tabel132[ID],A229)</f>
        <v>17</v>
      </c>
      <c r="X229">
        <f t="shared" si="13"/>
        <v>9.5951339859940948E-2</v>
      </c>
      <c r="Y229">
        <f t="shared" si="14"/>
        <v>3.6727804840528968</v>
      </c>
      <c r="Z229">
        <f t="shared" si="15"/>
        <v>5.7140152533291033</v>
      </c>
    </row>
    <row r="230" spans="1:26" x14ac:dyDescent="0.25">
      <c r="A230">
        <v>234</v>
      </c>
      <c r="B230" t="s">
        <v>131</v>
      </c>
      <c r="C230">
        <v>28300</v>
      </c>
      <c r="D230">
        <v>541</v>
      </c>
      <c r="E230">
        <f>IFERROR(IF(OR(HLOOKUP($A230,'Z-scores'!$C$2:$UD$20,3,FALSE)&gt;3,HLOOKUP(A230,'Z-scores'!$C$2:$UD$20,3,FALSE)&lt;-3),"",'Total-corrected counts'!E230),"")</f>
        <v>1.5091982645714213</v>
      </c>
      <c r="F230">
        <f>IFERROR(IF(OR(HLOOKUP($A230,'Z-scores'!$C$2:$UD$20,4,FALSE)&gt;3,HLOOKUP($A230,'Z-scores'!$C$2:$UD$20,4,FALSE)&lt;-3),"",'Total-corrected counts'!F230),"")</f>
        <v>3.5108788024950206</v>
      </c>
      <c r="G230">
        <f>IFERROR(IF(OR(HLOOKUP($A230,'Z-scores'!$C$2:$UD$20,5,FALSE)&gt;3,HLOOKUP($A230,'Z-scores'!$C$2:$UD$20,5,FALSE)&lt;-3),"",'Total-corrected counts'!G230),"")</f>
        <v>7.7259046460185905</v>
      </c>
      <c r="H230">
        <f>IFERROR(IF(OR(HLOOKUP($A230,'Z-scores'!$C$2:$UD$20,6,FALSE)&gt;3,HLOOKUP($A230,'Z-scores'!$C$2:$UD$20,6,FALSE)&lt;-3),"",'Total-corrected counts'!H230),"")</f>
        <v>5.7866775187229385</v>
      </c>
      <c r="I230">
        <f>IFERROR(IF(OR(HLOOKUP($A230,'Z-scores'!$C$2:$UD$20,7,FALSE)&gt;3,HLOOKUP($A230,'Z-scores'!$C$2:$UD$20,7,FALSE)&lt;-3),"",'Total-corrected counts'!I230),"")</f>
        <v>11.322532085125246</v>
      </c>
      <c r="J230">
        <f>IFERROR(IF(OR(HLOOKUP($A230,'Z-scores'!$C$2:$UD$20,8,FALSE)&gt;3,HLOOKUP($A230,'Z-scores'!$C$2:$UD$20,8,FALSE)&lt;-3),"",'Total-corrected counts'!J230),"")</f>
        <v>2.5492040763597563</v>
      </c>
      <c r="K230">
        <f>IFERROR(IF(OR(HLOOKUP($A230,'Z-scores'!$C$2:$UD$20,9,FALSE)&gt;3,HLOOKUP($A230,'Z-scores'!$C$2:$UD$20,9,FALSE)&lt;-3),"",'Total-corrected counts'!K230),"")</f>
        <v>5.6235018674396562</v>
      </c>
      <c r="L230">
        <f>IFERROR(IF(OR(HLOOKUP($A230,'Z-scores'!$C$2:$UD$20,10,FALSE)&gt;3,HLOOKUP($A230,'Z-scores'!$C$2:$UD$20,10,FALSE)&lt;-3),"",'Total-corrected counts'!L230),"")</f>
        <v>6.5926758237978396</v>
      </c>
      <c r="M230">
        <f>IFERROR(IF(OR(HLOOKUP($A230,'Z-scores'!$C$2:$UD$20,11,FALSE)&gt;3,HLOOKUP($A230,'Z-scores'!$C$2:$UD$20,11,FALSE)&lt;-3),"",'Total-corrected counts'!M230),"")</f>
        <v>2.6355730482245363</v>
      </c>
      <c r="N230">
        <f>IFERROR(IF(OR(HLOOKUP($A230,'Z-scores'!$C$2:$UD$20,12,FALSE)&gt;3,HLOOKUP($A230,'Z-scores'!$C$2:$UD$20,12,FALSE)&lt;-3),"",'Total-corrected counts'!N230),"")</f>
        <v>5.333543498163043</v>
      </c>
      <c r="O230">
        <f>IFERROR(IF(OR(HLOOKUP($A230,'Z-scores'!$C$2:$UD$20,13,FALSE)&gt;3,HLOOKUP($A230,'Z-scores'!$C$2:$UD$20,13,FALSE)&lt;-3),"",'Total-corrected counts'!O230),"")</f>
        <v>4.0888894273434637</v>
      </c>
      <c r="P230">
        <f>IFERROR(IF(OR(HLOOKUP($A230,'Z-scores'!$C$2:$UD$20,14,FALSE)&gt;3,HLOOKUP($A230,'Z-scores'!$C$2:$UD$20,14,FALSE)&lt;-3),"",'Total-corrected counts'!P230),"")</f>
        <v>4.4618263828135918</v>
      </c>
      <c r="Q230">
        <f>IFERROR(IF(OR(HLOOKUP($A230,'Z-scores'!$C$2:$UD$20,15,FALSE)&gt;3,HLOOKUP($A230,'Z-scores'!$C$2:$UD$20,15,FALSE)&lt;-3),"",'Total-corrected counts'!Q230),"")</f>
        <v>17.590938521425059</v>
      </c>
      <c r="R230">
        <f>IFERROR(IF(OR(HLOOKUP($A230,'Z-scores'!$C$2:$UD$20,16,FALSE)&gt;3,HLOOKUP($A230,'Z-scores'!$C$2:$UD$20,16,FALSE)&lt;-3),"",'Total-corrected counts'!R230),"")</f>
        <v>2.3320531083022291</v>
      </c>
      <c r="S230">
        <f>IFERROR(IF(OR(HLOOKUP($A230,'Z-scores'!$C$2:$UD$20,17,FALSE)&gt;3,HLOOKUP($A230,'Z-scores'!$C$2:$UD$20,17,FALSE)&lt;-3),"",'Total-corrected counts'!S230),"")</f>
        <v>6.8670208203728489</v>
      </c>
      <c r="T230">
        <f>IFERROR(IF(OR(HLOOKUP($A230,'Z-scores'!$C$2:$UD$20,18,FALSE)&gt;3,HLOOKUP($A230,'Z-scores'!$C$2:$UD$20,18,FALSE)&lt;-3),"",'Total-corrected counts'!T230),"")</f>
        <v>3.5309096344864201</v>
      </c>
      <c r="U230">
        <f>IFERROR(IF(OR(HLOOKUP($A230,'Z-scores'!$C$2:$UD$20,19,FALSE)&gt;3,HLOOKUP($A230,'Z-scores'!$C$2:$UD$20,19,FALSE)&lt;-3),"",'Total-corrected counts'!U230),"")</f>
        <v>4.4479545918079531</v>
      </c>
      <c r="V230">
        <f t="shared" si="12"/>
        <v>1</v>
      </c>
      <c r="W230" s="10">
        <f>SUMIFS(Tabel132[Cluster],Tabel132[ID],A230)</f>
        <v>36</v>
      </c>
      <c r="X230">
        <f t="shared" si="13"/>
        <v>0.67497810063632369</v>
      </c>
      <c r="Y230">
        <f t="shared" si="14"/>
        <v>5.2506829036394453</v>
      </c>
      <c r="Z230">
        <f t="shared" si="15"/>
        <v>6.0816419980893262</v>
      </c>
    </row>
    <row r="231" spans="1:26" x14ac:dyDescent="0.25">
      <c r="A231">
        <v>235</v>
      </c>
      <c r="B231" t="s">
        <v>132</v>
      </c>
      <c r="C231">
        <v>93900</v>
      </c>
      <c r="D231">
        <v>370</v>
      </c>
      <c r="E231" t="str">
        <f>IFERROR(IF(OR(HLOOKUP($A231,'Z-scores'!$C$2:$UD$20,3,FALSE)&gt;3,HLOOKUP(A231,'Z-scores'!$C$2:$UD$20,3,FALSE)&lt;-3),"",'Total-corrected counts'!E231),"")</f>
        <v/>
      </c>
      <c r="F231">
        <f>IFERROR(IF(OR(HLOOKUP($A231,'Z-scores'!$C$2:$UD$20,4,FALSE)&gt;3,HLOOKUP($A231,'Z-scores'!$C$2:$UD$20,4,FALSE)&lt;-3),"",'Total-corrected counts'!F231),"")</f>
        <v>7.956898220607874</v>
      </c>
      <c r="G231">
        <f>IFERROR(IF(OR(HLOOKUP($A231,'Z-scores'!$C$2:$UD$20,5,FALSE)&gt;3,HLOOKUP($A231,'Z-scores'!$C$2:$UD$20,5,FALSE)&lt;-3),"",'Total-corrected counts'!G231),"")</f>
        <v>6.1948257591935247</v>
      </c>
      <c r="H231">
        <f>IFERROR(IF(OR(HLOOKUP($A231,'Z-scores'!$C$2:$UD$20,6,FALSE)&gt;3,HLOOKUP($A231,'Z-scores'!$C$2:$UD$20,6,FALSE)&lt;-3),"",'Total-corrected counts'!H231),"")</f>
        <v>8.3763727653408032E-2</v>
      </c>
      <c r="I231">
        <f>IFERROR(IF(OR(HLOOKUP($A231,'Z-scores'!$C$2:$UD$20,7,FALSE)&gt;3,HLOOKUP($A231,'Z-scores'!$C$2:$UD$20,7,FALSE)&lt;-3),"",'Total-corrected counts'!I231),"")</f>
        <v>0</v>
      </c>
      <c r="J231">
        <f>IFERROR(IF(OR(HLOOKUP($A231,'Z-scores'!$C$2:$UD$20,8,FALSE)&gt;3,HLOOKUP($A231,'Z-scores'!$C$2:$UD$20,8,FALSE)&lt;-3),"",'Total-corrected counts'!J231),"")</f>
        <v>0</v>
      </c>
      <c r="K231">
        <f>IFERROR(IF(OR(HLOOKUP($A231,'Z-scores'!$C$2:$UD$20,9,FALSE)&gt;3,HLOOKUP($A231,'Z-scores'!$C$2:$UD$20,9,FALSE)&lt;-3),"",'Total-corrected counts'!K231),"")</f>
        <v>0</v>
      </c>
      <c r="L231">
        <f>IFERROR(IF(OR(HLOOKUP($A231,'Z-scores'!$C$2:$UD$20,10,FALSE)&gt;3,HLOOKUP($A231,'Z-scores'!$C$2:$UD$20,10,FALSE)&lt;-3),"",'Total-corrected counts'!L231),"")</f>
        <v>0</v>
      </c>
      <c r="M231">
        <f>IFERROR(IF(OR(HLOOKUP($A231,'Z-scores'!$C$2:$UD$20,11,FALSE)&gt;3,HLOOKUP($A231,'Z-scores'!$C$2:$UD$20,11,FALSE)&lt;-3),"",'Total-corrected counts'!M231),"")</f>
        <v>0</v>
      </c>
      <c r="N231">
        <f>IFERROR(IF(OR(HLOOKUP($A231,'Z-scores'!$C$2:$UD$20,12,FALSE)&gt;3,HLOOKUP($A231,'Z-scores'!$C$2:$UD$20,12,FALSE)&lt;-3),"",'Total-corrected counts'!N231),"")</f>
        <v>5.2419018573011362</v>
      </c>
      <c r="O231">
        <f>IFERROR(IF(OR(HLOOKUP($A231,'Z-scores'!$C$2:$UD$20,13,FALSE)&gt;3,HLOOKUP($A231,'Z-scores'!$C$2:$UD$20,13,FALSE)&lt;-3),"",'Total-corrected counts'!O231),"")</f>
        <v>15.137304233901975</v>
      </c>
      <c r="P231">
        <f>IFERROR(IF(OR(HLOOKUP($A231,'Z-scores'!$C$2:$UD$20,14,FALSE)&gt;3,HLOOKUP($A231,'Z-scores'!$C$2:$UD$20,14,FALSE)&lt;-3),"",'Total-corrected counts'!P231),"")</f>
        <v>0</v>
      </c>
      <c r="Q231">
        <f>IFERROR(IF(OR(HLOOKUP($A231,'Z-scores'!$C$2:$UD$20,15,FALSE)&gt;3,HLOOKUP($A231,'Z-scores'!$C$2:$UD$20,15,FALSE)&lt;-3),"",'Total-corrected counts'!Q231),"")</f>
        <v>13.388225382437145</v>
      </c>
      <c r="R231">
        <f>IFERROR(IF(OR(HLOOKUP($A231,'Z-scores'!$C$2:$UD$20,16,FALSE)&gt;3,HLOOKUP($A231,'Z-scores'!$C$2:$UD$20,16,FALSE)&lt;-3),"",'Total-corrected counts'!R231),"")</f>
        <v>0</v>
      </c>
      <c r="S231">
        <f>IFERROR(IF(OR(HLOOKUP($A231,'Z-scores'!$C$2:$UD$20,17,FALSE)&gt;3,HLOOKUP($A231,'Z-scores'!$C$2:$UD$20,17,FALSE)&lt;-3),"",'Total-corrected counts'!S231),"")</f>
        <v>0</v>
      </c>
      <c r="T231">
        <f>IFERROR(IF(OR(HLOOKUP($A231,'Z-scores'!$C$2:$UD$20,18,FALSE)&gt;3,HLOOKUP($A231,'Z-scores'!$C$2:$UD$20,18,FALSE)&lt;-3),"",'Total-corrected counts'!T231),"")</f>
        <v>0</v>
      </c>
      <c r="U231">
        <f>IFERROR(IF(OR(HLOOKUP($A231,'Z-scores'!$C$2:$UD$20,19,FALSE)&gt;3,HLOOKUP($A231,'Z-scores'!$C$2:$UD$20,19,FALSE)&lt;-3),"",'Total-corrected counts'!U231),"")</f>
        <v>23.033895583723524</v>
      </c>
      <c r="V231">
        <f t="shared" si="12"/>
        <v>1</v>
      </c>
      <c r="W231" s="10">
        <f>SUMIFS(Tabel132[Cluster],Tabel132[ID],A231)</f>
        <v>96</v>
      </c>
      <c r="X231">
        <f t="shared" si="13"/>
        <v>0.13768743957131854</v>
      </c>
      <c r="Y231">
        <f t="shared" si="14"/>
        <v>1.7794359634318511</v>
      </c>
      <c r="Z231">
        <f t="shared" si="15"/>
        <v>7.1001658821704723</v>
      </c>
    </row>
    <row r="232" spans="1:26" x14ac:dyDescent="0.25">
      <c r="A232">
        <v>236</v>
      </c>
      <c r="B232" t="s">
        <v>702</v>
      </c>
      <c r="C232">
        <v>30400</v>
      </c>
      <c r="D232">
        <v>507</v>
      </c>
      <c r="E232" t="str">
        <f>IFERROR(IF(OR(HLOOKUP($A232,'Z-scores'!$C$2:$UD$20,3,FALSE)&gt;3,HLOOKUP(A232,'Z-scores'!$C$2:$UD$20,3,FALSE)&lt;-3),"",'Total-corrected counts'!E232),"")</f>
        <v/>
      </c>
      <c r="F232" t="str">
        <f>IFERROR(IF(OR(HLOOKUP($A232,'Z-scores'!$C$2:$UD$20,4,FALSE)&gt;3,HLOOKUP($A232,'Z-scores'!$C$2:$UD$20,4,FALSE)&lt;-3),"",'Total-corrected counts'!F232),"")</f>
        <v/>
      </c>
      <c r="G232" t="str">
        <f>IFERROR(IF(OR(HLOOKUP($A232,'Z-scores'!$C$2:$UD$20,5,FALSE)&gt;3,HLOOKUP($A232,'Z-scores'!$C$2:$UD$20,5,FALSE)&lt;-3),"",'Total-corrected counts'!G232),"")</f>
        <v/>
      </c>
      <c r="H232" t="str">
        <f>IFERROR(IF(OR(HLOOKUP($A232,'Z-scores'!$C$2:$UD$20,6,FALSE)&gt;3,HLOOKUP($A232,'Z-scores'!$C$2:$UD$20,6,FALSE)&lt;-3),"",'Total-corrected counts'!H232),"")</f>
        <v/>
      </c>
      <c r="I232" t="str">
        <f>IFERROR(IF(OR(HLOOKUP($A232,'Z-scores'!$C$2:$UD$20,7,FALSE)&gt;3,HLOOKUP($A232,'Z-scores'!$C$2:$UD$20,7,FALSE)&lt;-3),"",'Total-corrected counts'!I232),"")</f>
        <v/>
      </c>
      <c r="J232" t="str">
        <f>IFERROR(IF(OR(HLOOKUP($A232,'Z-scores'!$C$2:$UD$20,8,FALSE)&gt;3,HLOOKUP($A232,'Z-scores'!$C$2:$UD$20,8,FALSE)&lt;-3),"",'Total-corrected counts'!J232),"")</f>
        <v/>
      </c>
      <c r="K232" t="str">
        <f>IFERROR(IF(OR(HLOOKUP($A232,'Z-scores'!$C$2:$UD$20,9,FALSE)&gt;3,HLOOKUP($A232,'Z-scores'!$C$2:$UD$20,9,FALSE)&lt;-3),"",'Total-corrected counts'!K232),"")</f>
        <v/>
      </c>
      <c r="L232" t="str">
        <f>IFERROR(IF(OR(HLOOKUP($A232,'Z-scores'!$C$2:$UD$20,10,FALSE)&gt;3,HLOOKUP($A232,'Z-scores'!$C$2:$UD$20,10,FALSE)&lt;-3),"",'Total-corrected counts'!L232),"")</f>
        <v/>
      </c>
      <c r="M232" t="str">
        <f>IFERROR(IF(OR(HLOOKUP($A232,'Z-scores'!$C$2:$UD$20,11,FALSE)&gt;3,HLOOKUP($A232,'Z-scores'!$C$2:$UD$20,11,FALSE)&lt;-3),"",'Total-corrected counts'!M232),"")</f>
        <v/>
      </c>
      <c r="N232" t="str">
        <f>IFERROR(IF(OR(HLOOKUP($A232,'Z-scores'!$C$2:$UD$20,12,FALSE)&gt;3,HLOOKUP($A232,'Z-scores'!$C$2:$UD$20,12,FALSE)&lt;-3),"",'Total-corrected counts'!N232),"")</f>
        <v/>
      </c>
      <c r="O232" t="str">
        <f>IFERROR(IF(OR(HLOOKUP($A232,'Z-scores'!$C$2:$UD$20,13,FALSE)&gt;3,HLOOKUP($A232,'Z-scores'!$C$2:$UD$20,13,FALSE)&lt;-3),"",'Total-corrected counts'!O232),"")</f>
        <v/>
      </c>
      <c r="P232" t="str">
        <f>IFERROR(IF(OR(HLOOKUP($A232,'Z-scores'!$C$2:$UD$20,14,FALSE)&gt;3,HLOOKUP($A232,'Z-scores'!$C$2:$UD$20,14,FALSE)&lt;-3),"",'Total-corrected counts'!P232),"")</f>
        <v/>
      </c>
      <c r="Q232" t="str">
        <f>IFERROR(IF(OR(HLOOKUP($A232,'Z-scores'!$C$2:$UD$20,15,FALSE)&gt;3,HLOOKUP($A232,'Z-scores'!$C$2:$UD$20,15,FALSE)&lt;-3),"",'Total-corrected counts'!Q232),"")</f>
        <v/>
      </c>
      <c r="R232" t="str">
        <f>IFERROR(IF(OR(HLOOKUP($A232,'Z-scores'!$C$2:$UD$20,16,FALSE)&gt;3,HLOOKUP($A232,'Z-scores'!$C$2:$UD$20,16,FALSE)&lt;-3),"",'Total-corrected counts'!R232),"")</f>
        <v/>
      </c>
      <c r="S232" t="str">
        <f>IFERROR(IF(OR(HLOOKUP($A232,'Z-scores'!$C$2:$UD$20,17,FALSE)&gt;3,HLOOKUP($A232,'Z-scores'!$C$2:$UD$20,17,FALSE)&lt;-3),"",'Total-corrected counts'!S232),"")</f>
        <v/>
      </c>
      <c r="T232" t="str">
        <f>IFERROR(IF(OR(HLOOKUP($A232,'Z-scores'!$C$2:$UD$20,18,FALSE)&gt;3,HLOOKUP($A232,'Z-scores'!$C$2:$UD$20,18,FALSE)&lt;-3),"",'Total-corrected counts'!T232),"")</f>
        <v/>
      </c>
      <c r="U232" t="str">
        <f>IFERROR(IF(OR(HLOOKUP($A232,'Z-scores'!$C$2:$UD$20,19,FALSE)&gt;3,HLOOKUP($A232,'Z-scores'!$C$2:$UD$20,19,FALSE)&lt;-3),"",'Total-corrected counts'!U232),"")</f>
        <v/>
      </c>
      <c r="V232">
        <f t="shared" si="12"/>
        <v>1</v>
      </c>
      <c r="W232" s="10">
        <f>SUMIFS(Tabel132[Cluster],Tabel132[ID],A232)</f>
        <v>39</v>
      </c>
      <c r="X232" t="str">
        <f t="shared" si="13"/>
        <v/>
      </c>
      <c r="Y232" t="str">
        <f t="shared" si="14"/>
        <v/>
      </c>
      <c r="Z232" t="str">
        <f t="shared" si="15"/>
        <v/>
      </c>
    </row>
    <row r="233" spans="1:26" x14ac:dyDescent="0.25">
      <c r="A233">
        <v>237</v>
      </c>
      <c r="B233" t="s">
        <v>133</v>
      </c>
      <c r="C233">
        <v>101600</v>
      </c>
      <c r="D233">
        <v>917</v>
      </c>
      <c r="E233">
        <f>IFERROR(IF(OR(HLOOKUP($A233,'Z-scores'!$C$2:$UD$20,3,FALSE)&gt;3,HLOOKUP(A233,'Z-scores'!$C$2:$UD$20,3,FALSE)&lt;-3),"",'Total-corrected counts'!E233),"")</f>
        <v>0</v>
      </c>
      <c r="F233">
        <f>IFERROR(IF(OR(HLOOKUP($A233,'Z-scores'!$C$2:$UD$20,4,FALSE)&gt;3,HLOOKUP($A233,'Z-scores'!$C$2:$UD$20,4,FALSE)&lt;-3),"",'Total-corrected counts'!F233),"")</f>
        <v>0.13945079355704523</v>
      </c>
      <c r="G233">
        <f>IFERROR(IF(OR(HLOOKUP($A233,'Z-scores'!$C$2:$UD$20,5,FALSE)&gt;3,HLOOKUP($A233,'Z-scores'!$C$2:$UD$20,5,FALSE)&lt;-3),"",'Total-corrected counts'!G233),"")</f>
        <v>0.11080176154655084</v>
      </c>
      <c r="H233">
        <f>IFERROR(IF(OR(HLOOKUP($A233,'Z-scores'!$C$2:$UD$20,6,FALSE)&gt;3,HLOOKUP($A233,'Z-scores'!$C$2:$UD$20,6,FALSE)&lt;-3),"",'Total-corrected counts'!H233),"")</f>
        <v>4.8862174464488019E-2</v>
      </c>
      <c r="I233">
        <f>IFERROR(IF(OR(HLOOKUP($A233,'Z-scores'!$C$2:$UD$20,7,FALSE)&gt;3,HLOOKUP($A233,'Z-scores'!$C$2:$UD$20,7,FALSE)&lt;-3),"",'Total-corrected counts'!I233),"")</f>
        <v>0</v>
      </c>
      <c r="J233">
        <f>IFERROR(IF(OR(HLOOKUP($A233,'Z-scores'!$C$2:$UD$20,8,FALSE)&gt;3,HLOOKUP($A233,'Z-scores'!$C$2:$UD$20,8,FALSE)&lt;-3),"",'Total-corrected counts'!J233),"")</f>
        <v>0</v>
      </c>
      <c r="K233">
        <f>IFERROR(IF(OR(HLOOKUP($A233,'Z-scores'!$C$2:$UD$20,9,FALSE)&gt;3,HLOOKUP($A233,'Z-scores'!$C$2:$UD$20,9,FALSE)&lt;-3),"",'Total-corrected counts'!K233),"")</f>
        <v>0</v>
      </c>
      <c r="L233">
        <f>IFERROR(IF(OR(HLOOKUP($A233,'Z-scores'!$C$2:$UD$20,10,FALSE)&gt;3,HLOOKUP($A233,'Z-scores'!$C$2:$UD$20,10,FALSE)&lt;-3),"",'Total-corrected counts'!L233),"")</f>
        <v>0</v>
      </c>
      <c r="M233">
        <f>IFERROR(IF(OR(HLOOKUP($A233,'Z-scores'!$C$2:$UD$20,11,FALSE)&gt;3,HLOOKUP($A233,'Z-scores'!$C$2:$UD$20,11,FALSE)&lt;-3),"",'Total-corrected counts'!M233),"")</f>
        <v>0</v>
      </c>
      <c r="N233">
        <f>IFERROR(IF(OR(HLOOKUP($A233,'Z-scores'!$C$2:$UD$20,12,FALSE)&gt;3,HLOOKUP($A233,'Z-scores'!$C$2:$UD$20,12,FALSE)&lt;-3),"",'Total-corrected counts'!N233),"")</f>
        <v>1.8328328172381593E-2</v>
      </c>
      <c r="O233">
        <f>IFERROR(IF(OR(HLOOKUP($A233,'Z-scores'!$C$2:$UD$20,13,FALSE)&gt;3,HLOOKUP($A233,'Z-scores'!$C$2:$UD$20,13,FALSE)&lt;-3),"",'Total-corrected counts'!O233),"")</f>
        <v>6.7306821849275125E-2</v>
      </c>
      <c r="P233">
        <f>IFERROR(IF(OR(HLOOKUP($A233,'Z-scores'!$C$2:$UD$20,14,FALSE)&gt;3,HLOOKUP($A233,'Z-scores'!$C$2:$UD$20,14,FALSE)&lt;-3),"",'Total-corrected counts'!P233),"")</f>
        <v>0</v>
      </c>
      <c r="Q233" t="str">
        <f>IFERROR(IF(OR(HLOOKUP($A233,'Z-scores'!$C$2:$UD$20,15,FALSE)&gt;3,HLOOKUP($A233,'Z-scores'!$C$2:$UD$20,15,FALSE)&lt;-3),"",'Total-corrected counts'!Q233),"")</f>
        <v/>
      </c>
      <c r="R233">
        <f>IFERROR(IF(OR(HLOOKUP($A233,'Z-scores'!$C$2:$UD$20,16,FALSE)&gt;3,HLOOKUP($A233,'Z-scores'!$C$2:$UD$20,16,FALSE)&lt;-3),"",'Total-corrected counts'!R233),"")</f>
        <v>0</v>
      </c>
      <c r="S233">
        <f>IFERROR(IF(OR(HLOOKUP($A233,'Z-scores'!$C$2:$UD$20,17,FALSE)&gt;3,HLOOKUP($A233,'Z-scores'!$C$2:$UD$20,17,FALSE)&lt;-3),"",'Total-corrected counts'!S233),"")</f>
        <v>0</v>
      </c>
      <c r="T233">
        <f>IFERROR(IF(OR(HLOOKUP($A233,'Z-scores'!$C$2:$UD$20,18,FALSE)&gt;3,HLOOKUP($A233,'Z-scores'!$C$2:$UD$20,18,FALSE)&lt;-3),"",'Total-corrected counts'!T233),"")</f>
        <v>0</v>
      </c>
      <c r="U233">
        <f>IFERROR(IF(OR(HLOOKUP($A233,'Z-scores'!$C$2:$UD$20,19,FALSE)&gt;3,HLOOKUP($A233,'Z-scores'!$C$2:$UD$20,19,FALSE)&lt;-3),"",'Total-corrected counts'!U233),"")</f>
        <v>2.1697339472233915E-2</v>
      </c>
      <c r="V233">
        <f t="shared" si="12"/>
        <v>1</v>
      </c>
      <c r="W233" s="10">
        <f>SUMIFS(Tabel132[Cluster],Tabel132[ID],A233)</f>
        <v>0</v>
      </c>
      <c r="X233">
        <f t="shared" si="13"/>
        <v>0.4391591971326525</v>
      </c>
      <c r="Y233">
        <f t="shared" si="14"/>
        <v>3.3234969952009343E-2</v>
      </c>
      <c r="Z233">
        <f t="shared" si="15"/>
        <v>1.533321278484152E-2</v>
      </c>
    </row>
    <row r="234" spans="1:26" x14ac:dyDescent="0.25">
      <c r="A234">
        <v>238</v>
      </c>
      <c r="B234" t="s">
        <v>703</v>
      </c>
      <c r="C234">
        <v>89100</v>
      </c>
      <c r="D234">
        <v>1117</v>
      </c>
      <c r="E234">
        <f>IFERROR(IF(OR(HLOOKUP($A234,'Z-scores'!$C$2:$UD$20,3,FALSE)&gt;3,HLOOKUP(A234,'Z-scores'!$C$2:$UD$20,3,FALSE)&lt;-3),"",'Total-corrected counts'!E234),"")</f>
        <v>5.6034589031117125E-3</v>
      </c>
      <c r="F234">
        <f>IFERROR(IF(OR(HLOOKUP($A234,'Z-scores'!$C$2:$UD$20,4,FALSE)&gt;3,HLOOKUP($A234,'Z-scores'!$C$2:$UD$20,4,FALSE)&lt;-3),"",'Total-corrected counts'!F234),"")</f>
        <v>0</v>
      </c>
      <c r="G234">
        <f>IFERROR(IF(OR(HLOOKUP($A234,'Z-scores'!$C$2:$UD$20,5,FALSE)&gt;3,HLOOKUP($A234,'Z-scores'!$C$2:$UD$20,5,FALSE)&lt;-3),"",'Total-corrected counts'!G234),"")</f>
        <v>5.0364437066614018E-2</v>
      </c>
      <c r="H234">
        <f>IFERROR(IF(OR(HLOOKUP($A234,'Z-scores'!$C$2:$UD$20,6,FALSE)&gt;3,HLOOKUP($A234,'Z-scores'!$C$2:$UD$20,6,FALSE)&lt;-3),"",'Total-corrected counts'!H234),"")</f>
        <v>0</v>
      </c>
      <c r="I234">
        <f>IFERROR(IF(OR(HLOOKUP($A234,'Z-scores'!$C$2:$UD$20,7,FALSE)&gt;3,HLOOKUP($A234,'Z-scores'!$C$2:$UD$20,7,FALSE)&lt;-3),"",'Total-corrected counts'!I234),"")</f>
        <v>0</v>
      </c>
      <c r="J234" t="str">
        <f>IFERROR(IF(OR(HLOOKUP($A234,'Z-scores'!$C$2:$UD$20,8,FALSE)&gt;3,HLOOKUP($A234,'Z-scores'!$C$2:$UD$20,8,FALSE)&lt;-3),"",'Total-corrected counts'!J234),"")</f>
        <v/>
      </c>
      <c r="K234">
        <f>IFERROR(IF(OR(HLOOKUP($A234,'Z-scores'!$C$2:$UD$20,9,FALSE)&gt;3,HLOOKUP($A234,'Z-scores'!$C$2:$UD$20,9,FALSE)&lt;-3),"",'Total-corrected counts'!K234),"")</f>
        <v>0</v>
      </c>
      <c r="L234">
        <f>IFERROR(IF(OR(HLOOKUP($A234,'Z-scores'!$C$2:$UD$20,10,FALSE)&gt;3,HLOOKUP($A234,'Z-scores'!$C$2:$UD$20,10,FALSE)&lt;-3),"",'Total-corrected counts'!L234),"")</f>
        <v>0</v>
      </c>
      <c r="M234">
        <f>IFERROR(IF(OR(HLOOKUP($A234,'Z-scores'!$C$2:$UD$20,11,FALSE)&gt;3,HLOOKUP($A234,'Z-scores'!$C$2:$UD$20,11,FALSE)&lt;-3),"",'Total-corrected counts'!M234),"")</f>
        <v>0</v>
      </c>
      <c r="N234">
        <f>IFERROR(IF(OR(HLOOKUP($A234,'Z-scores'!$C$2:$UD$20,12,FALSE)&gt;3,HLOOKUP($A234,'Z-scores'!$C$2:$UD$20,12,FALSE)&lt;-3),"",'Total-corrected counts'!N234),"")</f>
        <v>0</v>
      </c>
      <c r="O234">
        <f>IFERROR(IF(OR(HLOOKUP($A234,'Z-scores'!$C$2:$UD$20,13,FALSE)&gt;3,HLOOKUP($A234,'Z-scores'!$C$2:$UD$20,13,FALSE)&lt;-3),"",'Total-corrected counts'!O234),"")</f>
        <v>0</v>
      </c>
      <c r="P234">
        <f>IFERROR(IF(OR(HLOOKUP($A234,'Z-scores'!$C$2:$UD$20,14,FALSE)&gt;3,HLOOKUP($A234,'Z-scores'!$C$2:$UD$20,14,FALSE)&lt;-3),"",'Total-corrected counts'!P234),"")</f>
        <v>0</v>
      </c>
      <c r="Q234">
        <f>IFERROR(IF(OR(HLOOKUP($A234,'Z-scores'!$C$2:$UD$20,15,FALSE)&gt;3,HLOOKUP($A234,'Z-scores'!$C$2:$UD$20,15,FALSE)&lt;-3),"",'Total-corrected counts'!Q234),"")</f>
        <v>0</v>
      </c>
      <c r="R234">
        <f>IFERROR(IF(OR(HLOOKUP($A234,'Z-scores'!$C$2:$UD$20,16,FALSE)&gt;3,HLOOKUP($A234,'Z-scores'!$C$2:$UD$20,16,FALSE)&lt;-3),"",'Total-corrected counts'!R234),"")</f>
        <v>0</v>
      </c>
      <c r="S234">
        <f>IFERROR(IF(OR(HLOOKUP($A234,'Z-scores'!$C$2:$UD$20,17,FALSE)&gt;3,HLOOKUP($A234,'Z-scores'!$C$2:$UD$20,17,FALSE)&lt;-3),"",'Total-corrected counts'!S234),"")</f>
        <v>0</v>
      </c>
      <c r="T234">
        <f>IFERROR(IF(OR(HLOOKUP($A234,'Z-scores'!$C$2:$UD$20,18,FALSE)&gt;3,HLOOKUP($A234,'Z-scores'!$C$2:$UD$20,18,FALSE)&lt;-3),"",'Total-corrected counts'!T234),"")</f>
        <v>0</v>
      </c>
      <c r="U234">
        <f>IFERROR(IF(OR(HLOOKUP($A234,'Z-scores'!$C$2:$UD$20,19,FALSE)&gt;3,HLOOKUP($A234,'Z-scores'!$C$2:$UD$20,19,FALSE)&lt;-3),"",'Total-corrected counts'!U234),"")</f>
        <v>3.4715743155574262E-2</v>
      </c>
      <c r="V234">
        <f t="shared" si="12"/>
        <v>1</v>
      </c>
      <c r="W234" s="10">
        <f>SUMIFS(Tabel132[Cluster],Tabel132[ID],A234)</f>
        <v>95</v>
      </c>
      <c r="X234">
        <f t="shared" si="13"/>
        <v>0.73174160089917017</v>
      </c>
      <c r="Y234">
        <f t="shared" si="14"/>
        <v>6.9959869962157167E-3</v>
      </c>
      <c r="Z234">
        <f t="shared" si="15"/>
        <v>4.3394678944467828E-3</v>
      </c>
    </row>
    <row r="235" spans="1:26" x14ac:dyDescent="0.25">
      <c r="A235">
        <v>239</v>
      </c>
      <c r="B235" t="s">
        <v>704</v>
      </c>
      <c r="C235">
        <v>66200</v>
      </c>
      <c r="D235">
        <v>856</v>
      </c>
      <c r="E235" t="str">
        <f>IFERROR(IF(OR(HLOOKUP($A235,'Z-scores'!$C$2:$UD$20,3,FALSE)&gt;3,HLOOKUP(A235,'Z-scores'!$C$2:$UD$20,3,FALSE)&lt;-3),"",'Total-corrected counts'!E235),"")</f>
        <v/>
      </c>
      <c r="F235" t="str">
        <f>IFERROR(IF(OR(HLOOKUP($A235,'Z-scores'!$C$2:$UD$20,4,FALSE)&gt;3,HLOOKUP($A235,'Z-scores'!$C$2:$UD$20,4,FALSE)&lt;-3),"",'Total-corrected counts'!F235),"")</f>
        <v/>
      </c>
      <c r="G235" t="str">
        <f>IFERROR(IF(OR(HLOOKUP($A235,'Z-scores'!$C$2:$UD$20,5,FALSE)&gt;3,HLOOKUP($A235,'Z-scores'!$C$2:$UD$20,5,FALSE)&lt;-3),"",'Total-corrected counts'!G235),"")</f>
        <v/>
      </c>
      <c r="H235" t="str">
        <f>IFERROR(IF(OR(HLOOKUP($A235,'Z-scores'!$C$2:$UD$20,6,FALSE)&gt;3,HLOOKUP($A235,'Z-scores'!$C$2:$UD$20,6,FALSE)&lt;-3),"",'Total-corrected counts'!H235),"")</f>
        <v/>
      </c>
      <c r="I235" t="str">
        <f>IFERROR(IF(OR(HLOOKUP($A235,'Z-scores'!$C$2:$UD$20,7,FALSE)&gt;3,HLOOKUP($A235,'Z-scores'!$C$2:$UD$20,7,FALSE)&lt;-3),"",'Total-corrected counts'!I235),"")</f>
        <v/>
      </c>
      <c r="J235" t="str">
        <f>IFERROR(IF(OR(HLOOKUP($A235,'Z-scores'!$C$2:$UD$20,8,FALSE)&gt;3,HLOOKUP($A235,'Z-scores'!$C$2:$UD$20,8,FALSE)&lt;-3),"",'Total-corrected counts'!J235),"")</f>
        <v/>
      </c>
      <c r="K235" t="str">
        <f>IFERROR(IF(OR(HLOOKUP($A235,'Z-scores'!$C$2:$UD$20,9,FALSE)&gt;3,HLOOKUP($A235,'Z-scores'!$C$2:$UD$20,9,FALSE)&lt;-3),"",'Total-corrected counts'!K235),"")</f>
        <v/>
      </c>
      <c r="L235" t="str">
        <f>IFERROR(IF(OR(HLOOKUP($A235,'Z-scores'!$C$2:$UD$20,10,FALSE)&gt;3,HLOOKUP($A235,'Z-scores'!$C$2:$UD$20,10,FALSE)&lt;-3),"",'Total-corrected counts'!L235),"")</f>
        <v/>
      </c>
      <c r="M235" t="str">
        <f>IFERROR(IF(OR(HLOOKUP($A235,'Z-scores'!$C$2:$UD$20,11,FALSE)&gt;3,HLOOKUP($A235,'Z-scores'!$C$2:$UD$20,11,FALSE)&lt;-3),"",'Total-corrected counts'!M235),"")</f>
        <v/>
      </c>
      <c r="N235" t="str">
        <f>IFERROR(IF(OR(HLOOKUP($A235,'Z-scores'!$C$2:$UD$20,12,FALSE)&gt;3,HLOOKUP($A235,'Z-scores'!$C$2:$UD$20,12,FALSE)&lt;-3),"",'Total-corrected counts'!N235),"")</f>
        <v/>
      </c>
      <c r="O235" t="str">
        <f>IFERROR(IF(OR(HLOOKUP($A235,'Z-scores'!$C$2:$UD$20,13,FALSE)&gt;3,HLOOKUP($A235,'Z-scores'!$C$2:$UD$20,13,FALSE)&lt;-3),"",'Total-corrected counts'!O235),"")</f>
        <v/>
      </c>
      <c r="P235" t="str">
        <f>IFERROR(IF(OR(HLOOKUP($A235,'Z-scores'!$C$2:$UD$20,14,FALSE)&gt;3,HLOOKUP($A235,'Z-scores'!$C$2:$UD$20,14,FALSE)&lt;-3),"",'Total-corrected counts'!P235),"")</f>
        <v/>
      </c>
      <c r="Q235" t="str">
        <f>IFERROR(IF(OR(HLOOKUP($A235,'Z-scores'!$C$2:$UD$20,15,FALSE)&gt;3,HLOOKUP($A235,'Z-scores'!$C$2:$UD$20,15,FALSE)&lt;-3),"",'Total-corrected counts'!Q235),"")</f>
        <v/>
      </c>
      <c r="R235" t="str">
        <f>IFERROR(IF(OR(HLOOKUP($A235,'Z-scores'!$C$2:$UD$20,16,FALSE)&gt;3,HLOOKUP($A235,'Z-scores'!$C$2:$UD$20,16,FALSE)&lt;-3),"",'Total-corrected counts'!R235),"")</f>
        <v/>
      </c>
      <c r="S235" t="str">
        <f>IFERROR(IF(OR(HLOOKUP($A235,'Z-scores'!$C$2:$UD$20,17,FALSE)&gt;3,HLOOKUP($A235,'Z-scores'!$C$2:$UD$20,17,FALSE)&lt;-3),"",'Total-corrected counts'!S235),"")</f>
        <v/>
      </c>
      <c r="T235" t="str">
        <f>IFERROR(IF(OR(HLOOKUP($A235,'Z-scores'!$C$2:$UD$20,18,FALSE)&gt;3,HLOOKUP($A235,'Z-scores'!$C$2:$UD$20,18,FALSE)&lt;-3),"",'Total-corrected counts'!T235),"")</f>
        <v/>
      </c>
      <c r="U235" t="str">
        <f>IFERROR(IF(OR(HLOOKUP($A235,'Z-scores'!$C$2:$UD$20,19,FALSE)&gt;3,HLOOKUP($A235,'Z-scores'!$C$2:$UD$20,19,FALSE)&lt;-3),"",'Total-corrected counts'!U235),"")</f>
        <v/>
      </c>
      <c r="V235">
        <f t="shared" si="12"/>
        <v>1</v>
      </c>
      <c r="W235" s="10">
        <f>SUMIFS(Tabel132[Cluster],Tabel132[ID],A235)</f>
        <v>0</v>
      </c>
      <c r="X235" t="str">
        <f t="shared" si="13"/>
        <v/>
      </c>
      <c r="Y235" t="str">
        <f t="shared" si="14"/>
        <v/>
      </c>
      <c r="Z235" t="str">
        <f t="shared" si="15"/>
        <v/>
      </c>
    </row>
    <row r="236" spans="1:26" x14ac:dyDescent="0.25">
      <c r="A236">
        <v>240</v>
      </c>
      <c r="B236" t="s">
        <v>705</v>
      </c>
      <c r="C236">
        <v>36100</v>
      </c>
      <c r="D236">
        <v>663</v>
      </c>
      <c r="E236" t="str">
        <f>IFERROR(IF(OR(HLOOKUP($A236,'Z-scores'!$C$2:$UD$20,3,FALSE)&gt;3,HLOOKUP(A236,'Z-scores'!$C$2:$UD$20,3,FALSE)&lt;-3),"",'Total-corrected counts'!E236),"")</f>
        <v/>
      </c>
      <c r="F236" t="str">
        <f>IFERROR(IF(OR(HLOOKUP($A236,'Z-scores'!$C$2:$UD$20,4,FALSE)&gt;3,HLOOKUP($A236,'Z-scores'!$C$2:$UD$20,4,FALSE)&lt;-3),"",'Total-corrected counts'!F236),"")</f>
        <v/>
      </c>
      <c r="G236" t="str">
        <f>IFERROR(IF(OR(HLOOKUP($A236,'Z-scores'!$C$2:$UD$20,5,FALSE)&gt;3,HLOOKUP($A236,'Z-scores'!$C$2:$UD$20,5,FALSE)&lt;-3),"",'Total-corrected counts'!G236),"")</f>
        <v/>
      </c>
      <c r="H236" t="str">
        <f>IFERROR(IF(OR(HLOOKUP($A236,'Z-scores'!$C$2:$UD$20,6,FALSE)&gt;3,HLOOKUP($A236,'Z-scores'!$C$2:$UD$20,6,FALSE)&lt;-3),"",'Total-corrected counts'!H236),"")</f>
        <v/>
      </c>
      <c r="I236" t="str">
        <f>IFERROR(IF(OR(HLOOKUP($A236,'Z-scores'!$C$2:$UD$20,7,FALSE)&gt;3,HLOOKUP($A236,'Z-scores'!$C$2:$UD$20,7,FALSE)&lt;-3),"",'Total-corrected counts'!I236),"")</f>
        <v/>
      </c>
      <c r="J236" t="str">
        <f>IFERROR(IF(OR(HLOOKUP($A236,'Z-scores'!$C$2:$UD$20,8,FALSE)&gt;3,HLOOKUP($A236,'Z-scores'!$C$2:$UD$20,8,FALSE)&lt;-3),"",'Total-corrected counts'!J236),"")</f>
        <v/>
      </c>
      <c r="K236" t="str">
        <f>IFERROR(IF(OR(HLOOKUP($A236,'Z-scores'!$C$2:$UD$20,9,FALSE)&gt;3,HLOOKUP($A236,'Z-scores'!$C$2:$UD$20,9,FALSE)&lt;-3),"",'Total-corrected counts'!K236),"")</f>
        <v/>
      </c>
      <c r="L236" t="str">
        <f>IFERROR(IF(OR(HLOOKUP($A236,'Z-scores'!$C$2:$UD$20,10,FALSE)&gt;3,HLOOKUP($A236,'Z-scores'!$C$2:$UD$20,10,FALSE)&lt;-3),"",'Total-corrected counts'!L236),"")</f>
        <v/>
      </c>
      <c r="M236" t="str">
        <f>IFERROR(IF(OR(HLOOKUP($A236,'Z-scores'!$C$2:$UD$20,11,FALSE)&gt;3,HLOOKUP($A236,'Z-scores'!$C$2:$UD$20,11,FALSE)&lt;-3),"",'Total-corrected counts'!M236),"")</f>
        <v/>
      </c>
      <c r="N236" t="str">
        <f>IFERROR(IF(OR(HLOOKUP($A236,'Z-scores'!$C$2:$UD$20,12,FALSE)&gt;3,HLOOKUP($A236,'Z-scores'!$C$2:$UD$20,12,FALSE)&lt;-3),"",'Total-corrected counts'!N236),"")</f>
        <v/>
      </c>
      <c r="O236" t="str">
        <f>IFERROR(IF(OR(HLOOKUP($A236,'Z-scores'!$C$2:$UD$20,13,FALSE)&gt;3,HLOOKUP($A236,'Z-scores'!$C$2:$UD$20,13,FALSE)&lt;-3),"",'Total-corrected counts'!O236),"")</f>
        <v/>
      </c>
      <c r="P236" t="str">
        <f>IFERROR(IF(OR(HLOOKUP($A236,'Z-scores'!$C$2:$UD$20,14,FALSE)&gt;3,HLOOKUP($A236,'Z-scores'!$C$2:$UD$20,14,FALSE)&lt;-3),"",'Total-corrected counts'!P236),"")</f>
        <v/>
      </c>
      <c r="Q236" t="str">
        <f>IFERROR(IF(OR(HLOOKUP($A236,'Z-scores'!$C$2:$UD$20,15,FALSE)&gt;3,HLOOKUP($A236,'Z-scores'!$C$2:$UD$20,15,FALSE)&lt;-3),"",'Total-corrected counts'!Q236),"")</f>
        <v/>
      </c>
      <c r="R236" t="str">
        <f>IFERROR(IF(OR(HLOOKUP($A236,'Z-scores'!$C$2:$UD$20,16,FALSE)&gt;3,HLOOKUP($A236,'Z-scores'!$C$2:$UD$20,16,FALSE)&lt;-3),"",'Total-corrected counts'!R236),"")</f>
        <v/>
      </c>
      <c r="S236" t="str">
        <f>IFERROR(IF(OR(HLOOKUP($A236,'Z-scores'!$C$2:$UD$20,17,FALSE)&gt;3,HLOOKUP($A236,'Z-scores'!$C$2:$UD$20,17,FALSE)&lt;-3),"",'Total-corrected counts'!S236),"")</f>
        <v/>
      </c>
      <c r="T236" t="str">
        <f>IFERROR(IF(OR(HLOOKUP($A236,'Z-scores'!$C$2:$UD$20,18,FALSE)&gt;3,HLOOKUP($A236,'Z-scores'!$C$2:$UD$20,18,FALSE)&lt;-3),"",'Total-corrected counts'!T236),"")</f>
        <v/>
      </c>
      <c r="U236" t="str">
        <f>IFERROR(IF(OR(HLOOKUP($A236,'Z-scores'!$C$2:$UD$20,19,FALSE)&gt;3,HLOOKUP($A236,'Z-scores'!$C$2:$UD$20,19,FALSE)&lt;-3),"",'Total-corrected counts'!U236),"")</f>
        <v/>
      </c>
      <c r="V236">
        <f t="shared" si="12"/>
        <v>1</v>
      </c>
      <c r="W236" s="10">
        <f>SUMIFS(Tabel132[Cluster],Tabel132[ID],A236)</f>
        <v>45</v>
      </c>
      <c r="X236" t="str">
        <f t="shared" si="13"/>
        <v/>
      </c>
      <c r="Y236" t="str">
        <f t="shared" si="14"/>
        <v/>
      </c>
      <c r="Z236" t="str">
        <f t="shared" si="15"/>
        <v/>
      </c>
    </row>
    <row r="237" spans="1:26" x14ac:dyDescent="0.25">
      <c r="A237">
        <v>241</v>
      </c>
      <c r="B237" t="s">
        <v>706</v>
      </c>
      <c r="C237">
        <v>27500</v>
      </c>
      <c r="D237">
        <v>22</v>
      </c>
      <c r="E237" t="str">
        <f>IFERROR(IF(OR(HLOOKUP($A237,'Z-scores'!$C$2:$UD$20,3,FALSE)&gt;3,HLOOKUP(A237,'Z-scores'!$C$2:$UD$20,3,FALSE)&lt;-3),"",'Total-corrected counts'!E237),"")</f>
        <v/>
      </c>
      <c r="F237" t="str">
        <f>IFERROR(IF(OR(HLOOKUP($A237,'Z-scores'!$C$2:$UD$20,4,FALSE)&gt;3,HLOOKUP($A237,'Z-scores'!$C$2:$UD$20,4,FALSE)&lt;-3),"",'Total-corrected counts'!F237),"")</f>
        <v/>
      </c>
      <c r="G237" t="str">
        <f>IFERROR(IF(OR(HLOOKUP($A237,'Z-scores'!$C$2:$UD$20,5,FALSE)&gt;3,HLOOKUP($A237,'Z-scores'!$C$2:$UD$20,5,FALSE)&lt;-3),"",'Total-corrected counts'!G237),"")</f>
        <v/>
      </c>
      <c r="H237" t="str">
        <f>IFERROR(IF(OR(HLOOKUP($A237,'Z-scores'!$C$2:$UD$20,6,FALSE)&gt;3,HLOOKUP($A237,'Z-scores'!$C$2:$UD$20,6,FALSE)&lt;-3),"",'Total-corrected counts'!H237),"")</f>
        <v/>
      </c>
      <c r="I237" t="str">
        <f>IFERROR(IF(OR(HLOOKUP($A237,'Z-scores'!$C$2:$UD$20,7,FALSE)&gt;3,HLOOKUP($A237,'Z-scores'!$C$2:$UD$20,7,FALSE)&lt;-3),"",'Total-corrected counts'!I237),"")</f>
        <v/>
      </c>
      <c r="J237" t="str">
        <f>IFERROR(IF(OR(HLOOKUP($A237,'Z-scores'!$C$2:$UD$20,8,FALSE)&gt;3,HLOOKUP($A237,'Z-scores'!$C$2:$UD$20,8,FALSE)&lt;-3),"",'Total-corrected counts'!J237),"")</f>
        <v/>
      </c>
      <c r="K237" t="str">
        <f>IFERROR(IF(OR(HLOOKUP($A237,'Z-scores'!$C$2:$UD$20,9,FALSE)&gt;3,HLOOKUP($A237,'Z-scores'!$C$2:$UD$20,9,FALSE)&lt;-3),"",'Total-corrected counts'!K237),"")</f>
        <v/>
      </c>
      <c r="L237" t="str">
        <f>IFERROR(IF(OR(HLOOKUP($A237,'Z-scores'!$C$2:$UD$20,10,FALSE)&gt;3,HLOOKUP($A237,'Z-scores'!$C$2:$UD$20,10,FALSE)&lt;-3),"",'Total-corrected counts'!L237),"")</f>
        <v/>
      </c>
      <c r="M237" t="str">
        <f>IFERROR(IF(OR(HLOOKUP($A237,'Z-scores'!$C$2:$UD$20,11,FALSE)&gt;3,HLOOKUP($A237,'Z-scores'!$C$2:$UD$20,11,FALSE)&lt;-3),"",'Total-corrected counts'!M237),"")</f>
        <v/>
      </c>
      <c r="N237" t="str">
        <f>IFERROR(IF(OR(HLOOKUP($A237,'Z-scores'!$C$2:$UD$20,12,FALSE)&gt;3,HLOOKUP($A237,'Z-scores'!$C$2:$UD$20,12,FALSE)&lt;-3),"",'Total-corrected counts'!N237),"")</f>
        <v/>
      </c>
      <c r="O237" t="str">
        <f>IFERROR(IF(OR(HLOOKUP($A237,'Z-scores'!$C$2:$UD$20,13,FALSE)&gt;3,HLOOKUP($A237,'Z-scores'!$C$2:$UD$20,13,FALSE)&lt;-3),"",'Total-corrected counts'!O237),"")</f>
        <v/>
      </c>
      <c r="P237" t="str">
        <f>IFERROR(IF(OR(HLOOKUP($A237,'Z-scores'!$C$2:$UD$20,14,FALSE)&gt;3,HLOOKUP($A237,'Z-scores'!$C$2:$UD$20,14,FALSE)&lt;-3),"",'Total-corrected counts'!P237),"")</f>
        <v/>
      </c>
      <c r="Q237" t="str">
        <f>IFERROR(IF(OR(HLOOKUP($A237,'Z-scores'!$C$2:$UD$20,15,FALSE)&gt;3,HLOOKUP($A237,'Z-scores'!$C$2:$UD$20,15,FALSE)&lt;-3),"",'Total-corrected counts'!Q237),"")</f>
        <v/>
      </c>
      <c r="R237" t="str">
        <f>IFERROR(IF(OR(HLOOKUP($A237,'Z-scores'!$C$2:$UD$20,16,FALSE)&gt;3,HLOOKUP($A237,'Z-scores'!$C$2:$UD$20,16,FALSE)&lt;-3),"",'Total-corrected counts'!R237),"")</f>
        <v/>
      </c>
      <c r="S237" t="str">
        <f>IFERROR(IF(OR(HLOOKUP($A237,'Z-scores'!$C$2:$UD$20,17,FALSE)&gt;3,HLOOKUP($A237,'Z-scores'!$C$2:$UD$20,17,FALSE)&lt;-3),"",'Total-corrected counts'!S237),"")</f>
        <v/>
      </c>
      <c r="T237" t="str">
        <f>IFERROR(IF(OR(HLOOKUP($A237,'Z-scores'!$C$2:$UD$20,18,FALSE)&gt;3,HLOOKUP($A237,'Z-scores'!$C$2:$UD$20,18,FALSE)&lt;-3),"",'Total-corrected counts'!T237),"")</f>
        <v/>
      </c>
      <c r="U237" t="str">
        <f>IFERROR(IF(OR(HLOOKUP($A237,'Z-scores'!$C$2:$UD$20,19,FALSE)&gt;3,HLOOKUP($A237,'Z-scores'!$C$2:$UD$20,19,FALSE)&lt;-3),"",'Total-corrected counts'!U237),"")</f>
        <v/>
      </c>
      <c r="V237">
        <f t="shared" si="12"/>
        <v>1</v>
      </c>
      <c r="W237" s="10">
        <f>SUMIFS(Tabel132[Cluster],Tabel132[ID],A237)</f>
        <v>0</v>
      </c>
      <c r="X237" t="str">
        <f t="shared" si="13"/>
        <v/>
      </c>
      <c r="Y237" t="str">
        <f t="shared" si="14"/>
        <v/>
      </c>
      <c r="Z237" t="str">
        <f t="shared" si="15"/>
        <v/>
      </c>
    </row>
    <row r="238" spans="1:26" x14ac:dyDescent="0.25">
      <c r="A238">
        <v>242</v>
      </c>
      <c r="B238" t="s">
        <v>707</v>
      </c>
      <c r="C238">
        <v>49400</v>
      </c>
      <c r="D238">
        <v>275</v>
      </c>
      <c r="E238" t="str">
        <f>IFERROR(IF(OR(HLOOKUP($A238,'Z-scores'!$C$2:$UD$20,3,FALSE)&gt;3,HLOOKUP(A238,'Z-scores'!$C$2:$UD$20,3,FALSE)&lt;-3),"",'Total-corrected counts'!E238),"")</f>
        <v/>
      </c>
      <c r="F238" t="str">
        <f>IFERROR(IF(OR(HLOOKUP($A238,'Z-scores'!$C$2:$UD$20,4,FALSE)&gt;3,HLOOKUP($A238,'Z-scores'!$C$2:$UD$20,4,FALSE)&lt;-3),"",'Total-corrected counts'!F238),"")</f>
        <v/>
      </c>
      <c r="G238" t="str">
        <f>IFERROR(IF(OR(HLOOKUP($A238,'Z-scores'!$C$2:$UD$20,5,FALSE)&gt;3,HLOOKUP($A238,'Z-scores'!$C$2:$UD$20,5,FALSE)&lt;-3),"",'Total-corrected counts'!G238),"")</f>
        <v/>
      </c>
      <c r="H238" t="str">
        <f>IFERROR(IF(OR(HLOOKUP($A238,'Z-scores'!$C$2:$UD$20,6,FALSE)&gt;3,HLOOKUP($A238,'Z-scores'!$C$2:$UD$20,6,FALSE)&lt;-3),"",'Total-corrected counts'!H238),"")</f>
        <v/>
      </c>
      <c r="I238" t="str">
        <f>IFERROR(IF(OR(HLOOKUP($A238,'Z-scores'!$C$2:$UD$20,7,FALSE)&gt;3,HLOOKUP($A238,'Z-scores'!$C$2:$UD$20,7,FALSE)&lt;-3),"",'Total-corrected counts'!I238),"")</f>
        <v/>
      </c>
      <c r="J238" t="str">
        <f>IFERROR(IF(OR(HLOOKUP($A238,'Z-scores'!$C$2:$UD$20,8,FALSE)&gt;3,HLOOKUP($A238,'Z-scores'!$C$2:$UD$20,8,FALSE)&lt;-3),"",'Total-corrected counts'!J238),"")</f>
        <v/>
      </c>
      <c r="K238" t="str">
        <f>IFERROR(IF(OR(HLOOKUP($A238,'Z-scores'!$C$2:$UD$20,9,FALSE)&gt;3,HLOOKUP($A238,'Z-scores'!$C$2:$UD$20,9,FALSE)&lt;-3),"",'Total-corrected counts'!K238),"")</f>
        <v/>
      </c>
      <c r="L238" t="str">
        <f>IFERROR(IF(OR(HLOOKUP($A238,'Z-scores'!$C$2:$UD$20,10,FALSE)&gt;3,HLOOKUP($A238,'Z-scores'!$C$2:$UD$20,10,FALSE)&lt;-3),"",'Total-corrected counts'!L238),"")</f>
        <v/>
      </c>
      <c r="M238" t="str">
        <f>IFERROR(IF(OR(HLOOKUP($A238,'Z-scores'!$C$2:$UD$20,11,FALSE)&gt;3,HLOOKUP($A238,'Z-scores'!$C$2:$UD$20,11,FALSE)&lt;-3),"",'Total-corrected counts'!M238),"")</f>
        <v/>
      </c>
      <c r="N238" t="str">
        <f>IFERROR(IF(OR(HLOOKUP($A238,'Z-scores'!$C$2:$UD$20,12,FALSE)&gt;3,HLOOKUP($A238,'Z-scores'!$C$2:$UD$20,12,FALSE)&lt;-3),"",'Total-corrected counts'!N238),"")</f>
        <v/>
      </c>
      <c r="O238" t="str">
        <f>IFERROR(IF(OR(HLOOKUP($A238,'Z-scores'!$C$2:$UD$20,13,FALSE)&gt;3,HLOOKUP($A238,'Z-scores'!$C$2:$UD$20,13,FALSE)&lt;-3),"",'Total-corrected counts'!O238),"")</f>
        <v/>
      </c>
      <c r="P238" t="str">
        <f>IFERROR(IF(OR(HLOOKUP($A238,'Z-scores'!$C$2:$UD$20,14,FALSE)&gt;3,HLOOKUP($A238,'Z-scores'!$C$2:$UD$20,14,FALSE)&lt;-3),"",'Total-corrected counts'!P238),"")</f>
        <v/>
      </c>
      <c r="Q238" t="str">
        <f>IFERROR(IF(OR(HLOOKUP($A238,'Z-scores'!$C$2:$UD$20,15,FALSE)&gt;3,HLOOKUP($A238,'Z-scores'!$C$2:$UD$20,15,FALSE)&lt;-3),"",'Total-corrected counts'!Q238),"")</f>
        <v/>
      </c>
      <c r="R238" t="str">
        <f>IFERROR(IF(OR(HLOOKUP($A238,'Z-scores'!$C$2:$UD$20,16,FALSE)&gt;3,HLOOKUP($A238,'Z-scores'!$C$2:$UD$20,16,FALSE)&lt;-3),"",'Total-corrected counts'!R238),"")</f>
        <v/>
      </c>
      <c r="S238" t="str">
        <f>IFERROR(IF(OR(HLOOKUP($A238,'Z-scores'!$C$2:$UD$20,17,FALSE)&gt;3,HLOOKUP($A238,'Z-scores'!$C$2:$UD$20,17,FALSE)&lt;-3),"",'Total-corrected counts'!S238),"")</f>
        <v/>
      </c>
      <c r="T238" t="str">
        <f>IFERROR(IF(OR(HLOOKUP($A238,'Z-scores'!$C$2:$UD$20,18,FALSE)&gt;3,HLOOKUP($A238,'Z-scores'!$C$2:$UD$20,18,FALSE)&lt;-3),"",'Total-corrected counts'!T238),"")</f>
        <v/>
      </c>
      <c r="U238" t="str">
        <f>IFERROR(IF(OR(HLOOKUP($A238,'Z-scores'!$C$2:$UD$20,19,FALSE)&gt;3,HLOOKUP($A238,'Z-scores'!$C$2:$UD$20,19,FALSE)&lt;-3),"",'Total-corrected counts'!U238),"")</f>
        <v/>
      </c>
      <c r="V238">
        <f t="shared" si="12"/>
        <v>1</v>
      </c>
      <c r="W238" s="10">
        <f>SUMIFS(Tabel132[Cluster],Tabel132[ID],A238)</f>
        <v>65</v>
      </c>
      <c r="X238" t="str">
        <f t="shared" si="13"/>
        <v/>
      </c>
      <c r="Y238" t="str">
        <f t="shared" si="14"/>
        <v/>
      </c>
      <c r="Z238" t="str">
        <f t="shared" si="15"/>
        <v/>
      </c>
    </row>
    <row r="239" spans="1:26" x14ac:dyDescent="0.25">
      <c r="A239">
        <v>243</v>
      </c>
      <c r="B239" t="s">
        <v>134</v>
      </c>
      <c r="C239">
        <v>11200</v>
      </c>
      <c r="D239">
        <v>1011</v>
      </c>
      <c r="E239">
        <f>IFERROR(IF(OR(HLOOKUP($A239,'Z-scores'!$C$2:$UD$20,3,FALSE)&gt;3,HLOOKUP(A239,'Z-scores'!$C$2:$UD$20,3,FALSE)&lt;-3),"",'Total-corrected counts'!E239),"")</f>
        <v>1.8678196343705709</v>
      </c>
      <c r="F239">
        <f>IFERROR(IF(OR(HLOOKUP($A239,'Z-scores'!$C$2:$UD$20,4,FALSE)&gt;3,HLOOKUP($A239,'Z-scores'!$C$2:$UD$20,4,FALSE)&lt;-3),"",'Total-corrected counts'!F239),"")</f>
        <v>6.5623902850374227E-2</v>
      </c>
      <c r="G239">
        <f>IFERROR(IF(OR(HLOOKUP($A239,'Z-scores'!$C$2:$UD$20,5,FALSE)&gt;3,HLOOKUP($A239,'Z-scores'!$C$2:$UD$20,5,FALSE)&lt;-3),"",'Total-corrected counts'!G239),"")</f>
        <v>1.430350012691838</v>
      </c>
      <c r="H239">
        <f>IFERROR(IF(OR(HLOOKUP($A239,'Z-scores'!$C$2:$UD$20,6,FALSE)&gt;3,HLOOKUP($A239,'Z-scores'!$C$2:$UD$20,6,FALSE)&lt;-3),"",'Total-corrected counts'!H239),"")</f>
        <v>2.6245967998067852</v>
      </c>
      <c r="I239">
        <f>IFERROR(IF(OR(HLOOKUP($A239,'Z-scores'!$C$2:$UD$20,7,FALSE)&gt;3,HLOOKUP($A239,'Z-scores'!$C$2:$UD$20,7,FALSE)&lt;-3),"",'Total-corrected counts'!I239),"")</f>
        <v>0.89890684308226532</v>
      </c>
      <c r="J239">
        <f>IFERROR(IF(OR(HLOOKUP($A239,'Z-scores'!$C$2:$UD$20,8,FALSE)&gt;3,HLOOKUP($A239,'Z-scores'!$C$2:$UD$20,8,FALSE)&lt;-3),"",'Total-corrected counts'!J239),"")</f>
        <v>2.7710883770100252</v>
      </c>
      <c r="K239">
        <f>IFERROR(IF(OR(HLOOKUP($A239,'Z-scores'!$C$2:$UD$20,9,FALSE)&gt;3,HLOOKUP($A239,'Z-scores'!$C$2:$UD$20,9,FALSE)&lt;-3),"",'Total-corrected counts'!K239),"")</f>
        <v>1.2085400523997993</v>
      </c>
      <c r="L239">
        <f>IFERROR(IF(OR(HLOOKUP($A239,'Z-scores'!$C$2:$UD$20,10,FALSE)&gt;3,HLOOKUP($A239,'Z-scores'!$C$2:$UD$20,10,FALSE)&lt;-3),"",'Total-corrected counts'!L239),"")</f>
        <v>2.2534162849235426</v>
      </c>
      <c r="M239">
        <f>IFERROR(IF(OR(HLOOKUP($A239,'Z-scores'!$C$2:$UD$20,11,FALSE)&gt;3,HLOOKUP($A239,'Z-scores'!$C$2:$UD$20,11,FALSE)&lt;-3),"",'Total-corrected counts'!M239),"")</f>
        <v>2.7830176942790557</v>
      </c>
      <c r="N239">
        <f>IFERROR(IF(OR(HLOOKUP($A239,'Z-scores'!$C$2:$UD$20,12,FALSE)&gt;3,HLOOKUP($A239,'Z-scores'!$C$2:$UD$20,12,FALSE)&lt;-3),"",'Total-corrected counts'!N239),"")</f>
        <v>6.763153095608808</v>
      </c>
      <c r="O239">
        <f>IFERROR(IF(OR(HLOOKUP($A239,'Z-scores'!$C$2:$UD$20,13,FALSE)&gt;3,HLOOKUP($A239,'Z-scores'!$C$2:$UD$20,13,FALSE)&lt;-3),"",'Total-corrected counts'!O239),"")</f>
        <v>1.0735438084959381</v>
      </c>
      <c r="P239">
        <f>IFERROR(IF(OR(HLOOKUP($A239,'Z-scores'!$C$2:$UD$20,14,FALSE)&gt;3,HLOOKUP($A239,'Z-scores'!$C$2:$UD$20,14,FALSE)&lt;-3),"",'Total-corrected counts'!P239),"")</f>
        <v>2.9061704409130673</v>
      </c>
      <c r="Q239">
        <f>IFERROR(IF(OR(HLOOKUP($A239,'Z-scores'!$C$2:$UD$20,15,FALSE)&gt;3,HLOOKUP($A239,'Z-scores'!$C$2:$UD$20,15,FALSE)&lt;-3),"",'Total-corrected counts'!Q239),"")</f>
        <v>1.8136998697256437</v>
      </c>
      <c r="R239">
        <f>IFERROR(IF(OR(HLOOKUP($A239,'Z-scores'!$C$2:$UD$20,16,FALSE)&gt;3,HLOOKUP($A239,'Z-scores'!$C$2:$UD$20,16,FALSE)&lt;-3),"",'Total-corrected counts'!R239),"")</f>
        <v>1.955398482562694</v>
      </c>
      <c r="S239">
        <f>IFERROR(IF(OR(HLOOKUP($A239,'Z-scores'!$C$2:$UD$20,17,FALSE)&gt;3,HLOOKUP($A239,'Z-scores'!$C$2:$UD$20,17,FALSE)&lt;-3),"",'Total-corrected counts'!S239),"")</f>
        <v>1.6936841865267422</v>
      </c>
      <c r="T239">
        <f>IFERROR(IF(OR(HLOOKUP($A239,'Z-scores'!$C$2:$UD$20,18,FALSE)&gt;3,HLOOKUP($A239,'Z-scores'!$C$2:$UD$20,18,FALSE)&lt;-3),"",'Total-corrected counts'!T239),"")</f>
        <v>10.944960764807053</v>
      </c>
      <c r="U239">
        <f>IFERROR(IF(OR(HLOOKUP($A239,'Z-scores'!$C$2:$UD$20,19,FALSE)&gt;3,HLOOKUP($A239,'Z-scores'!$C$2:$UD$20,19,FALSE)&lt;-3),"",'Total-corrected counts'!U239),"")</f>
        <v>3.2502614529406406</v>
      </c>
      <c r="V239">
        <f t="shared" si="12"/>
        <v>1</v>
      </c>
      <c r="W239" s="10">
        <f>SUMIFS(Tabel132[Cluster],Tabel132[ID],A239)</f>
        <v>14</v>
      </c>
      <c r="X239">
        <f t="shared" si="13"/>
        <v>0.10325792885513828</v>
      </c>
      <c r="Y239">
        <f t="shared" si="14"/>
        <v>1.767039955712695</v>
      </c>
      <c r="Z239">
        <f t="shared" si="15"/>
        <v>3.8001090126975736</v>
      </c>
    </row>
    <row r="240" spans="1:26" x14ac:dyDescent="0.25">
      <c r="A240">
        <v>244</v>
      </c>
      <c r="B240" t="s">
        <v>708</v>
      </c>
      <c r="C240">
        <v>30500</v>
      </c>
      <c r="D240">
        <v>507</v>
      </c>
      <c r="E240" t="str">
        <f>IFERROR(IF(OR(HLOOKUP($A240,'Z-scores'!$C$2:$UD$20,3,FALSE)&gt;3,HLOOKUP(A240,'Z-scores'!$C$2:$UD$20,3,FALSE)&lt;-3),"",'Total-corrected counts'!E240),"")</f>
        <v/>
      </c>
      <c r="F240" t="str">
        <f>IFERROR(IF(OR(HLOOKUP($A240,'Z-scores'!$C$2:$UD$20,4,FALSE)&gt;3,HLOOKUP($A240,'Z-scores'!$C$2:$UD$20,4,FALSE)&lt;-3),"",'Total-corrected counts'!F240),"")</f>
        <v/>
      </c>
      <c r="G240" t="str">
        <f>IFERROR(IF(OR(HLOOKUP($A240,'Z-scores'!$C$2:$UD$20,5,FALSE)&gt;3,HLOOKUP($A240,'Z-scores'!$C$2:$UD$20,5,FALSE)&lt;-3),"",'Total-corrected counts'!G240),"")</f>
        <v/>
      </c>
      <c r="H240" t="str">
        <f>IFERROR(IF(OR(HLOOKUP($A240,'Z-scores'!$C$2:$UD$20,6,FALSE)&gt;3,HLOOKUP($A240,'Z-scores'!$C$2:$UD$20,6,FALSE)&lt;-3),"",'Total-corrected counts'!H240),"")</f>
        <v/>
      </c>
      <c r="I240" t="str">
        <f>IFERROR(IF(OR(HLOOKUP($A240,'Z-scores'!$C$2:$UD$20,7,FALSE)&gt;3,HLOOKUP($A240,'Z-scores'!$C$2:$UD$20,7,FALSE)&lt;-3),"",'Total-corrected counts'!I240),"")</f>
        <v/>
      </c>
      <c r="J240" t="str">
        <f>IFERROR(IF(OR(HLOOKUP($A240,'Z-scores'!$C$2:$UD$20,8,FALSE)&gt;3,HLOOKUP($A240,'Z-scores'!$C$2:$UD$20,8,FALSE)&lt;-3),"",'Total-corrected counts'!J240),"")</f>
        <v/>
      </c>
      <c r="K240" t="str">
        <f>IFERROR(IF(OR(HLOOKUP($A240,'Z-scores'!$C$2:$UD$20,9,FALSE)&gt;3,HLOOKUP($A240,'Z-scores'!$C$2:$UD$20,9,FALSE)&lt;-3),"",'Total-corrected counts'!K240),"")</f>
        <v/>
      </c>
      <c r="L240" t="str">
        <f>IFERROR(IF(OR(HLOOKUP($A240,'Z-scores'!$C$2:$UD$20,10,FALSE)&gt;3,HLOOKUP($A240,'Z-scores'!$C$2:$UD$20,10,FALSE)&lt;-3),"",'Total-corrected counts'!L240),"")</f>
        <v/>
      </c>
      <c r="M240" t="str">
        <f>IFERROR(IF(OR(HLOOKUP($A240,'Z-scores'!$C$2:$UD$20,11,FALSE)&gt;3,HLOOKUP($A240,'Z-scores'!$C$2:$UD$20,11,FALSE)&lt;-3),"",'Total-corrected counts'!M240),"")</f>
        <v/>
      </c>
      <c r="N240" t="str">
        <f>IFERROR(IF(OR(HLOOKUP($A240,'Z-scores'!$C$2:$UD$20,12,FALSE)&gt;3,HLOOKUP($A240,'Z-scores'!$C$2:$UD$20,12,FALSE)&lt;-3),"",'Total-corrected counts'!N240),"")</f>
        <v/>
      </c>
      <c r="O240" t="str">
        <f>IFERROR(IF(OR(HLOOKUP($A240,'Z-scores'!$C$2:$UD$20,13,FALSE)&gt;3,HLOOKUP($A240,'Z-scores'!$C$2:$UD$20,13,FALSE)&lt;-3),"",'Total-corrected counts'!O240),"")</f>
        <v/>
      </c>
      <c r="P240" t="str">
        <f>IFERROR(IF(OR(HLOOKUP($A240,'Z-scores'!$C$2:$UD$20,14,FALSE)&gt;3,HLOOKUP($A240,'Z-scores'!$C$2:$UD$20,14,FALSE)&lt;-3),"",'Total-corrected counts'!P240),"")</f>
        <v/>
      </c>
      <c r="Q240" t="str">
        <f>IFERROR(IF(OR(HLOOKUP($A240,'Z-scores'!$C$2:$UD$20,15,FALSE)&gt;3,HLOOKUP($A240,'Z-scores'!$C$2:$UD$20,15,FALSE)&lt;-3),"",'Total-corrected counts'!Q240),"")</f>
        <v/>
      </c>
      <c r="R240" t="str">
        <f>IFERROR(IF(OR(HLOOKUP($A240,'Z-scores'!$C$2:$UD$20,16,FALSE)&gt;3,HLOOKUP($A240,'Z-scores'!$C$2:$UD$20,16,FALSE)&lt;-3),"",'Total-corrected counts'!R240),"")</f>
        <v/>
      </c>
      <c r="S240" t="str">
        <f>IFERROR(IF(OR(HLOOKUP($A240,'Z-scores'!$C$2:$UD$20,17,FALSE)&gt;3,HLOOKUP($A240,'Z-scores'!$C$2:$UD$20,17,FALSE)&lt;-3),"",'Total-corrected counts'!S240),"")</f>
        <v/>
      </c>
      <c r="T240" t="str">
        <f>IFERROR(IF(OR(HLOOKUP($A240,'Z-scores'!$C$2:$UD$20,18,FALSE)&gt;3,HLOOKUP($A240,'Z-scores'!$C$2:$UD$20,18,FALSE)&lt;-3),"",'Total-corrected counts'!T240),"")</f>
        <v/>
      </c>
      <c r="U240" t="str">
        <f>IFERROR(IF(OR(HLOOKUP($A240,'Z-scores'!$C$2:$UD$20,19,FALSE)&gt;3,HLOOKUP($A240,'Z-scores'!$C$2:$UD$20,19,FALSE)&lt;-3),"",'Total-corrected counts'!U240),"")</f>
        <v/>
      </c>
      <c r="V240">
        <f t="shared" si="12"/>
        <v>1</v>
      </c>
      <c r="W240" s="10">
        <f>SUMIFS(Tabel132[Cluster],Tabel132[ID],A240)</f>
        <v>39</v>
      </c>
      <c r="X240" t="str">
        <f t="shared" si="13"/>
        <v/>
      </c>
      <c r="Y240" t="str">
        <f t="shared" si="14"/>
        <v/>
      </c>
      <c r="Z240" t="str">
        <f t="shared" si="15"/>
        <v/>
      </c>
    </row>
    <row r="241" spans="1:26" x14ac:dyDescent="0.25">
      <c r="A241">
        <v>245</v>
      </c>
      <c r="B241" t="s">
        <v>709</v>
      </c>
      <c r="C241">
        <v>103400</v>
      </c>
      <c r="D241">
        <v>871</v>
      </c>
      <c r="E241" t="str">
        <f>IFERROR(IF(OR(HLOOKUP($A241,'Z-scores'!$C$2:$UD$20,3,FALSE)&gt;3,HLOOKUP(A241,'Z-scores'!$C$2:$UD$20,3,FALSE)&lt;-3),"",'Total-corrected counts'!E241),"")</f>
        <v/>
      </c>
      <c r="F241" t="str">
        <f>IFERROR(IF(OR(HLOOKUP($A241,'Z-scores'!$C$2:$UD$20,4,FALSE)&gt;3,HLOOKUP($A241,'Z-scores'!$C$2:$UD$20,4,FALSE)&lt;-3),"",'Total-corrected counts'!F241),"")</f>
        <v/>
      </c>
      <c r="G241" t="str">
        <f>IFERROR(IF(OR(HLOOKUP($A241,'Z-scores'!$C$2:$UD$20,5,FALSE)&gt;3,HLOOKUP($A241,'Z-scores'!$C$2:$UD$20,5,FALSE)&lt;-3),"",'Total-corrected counts'!G241),"")</f>
        <v/>
      </c>
      <c r="H241" t="str">
        <f>IFERROR(IF(OR(HLOOKUP($A241,'Z-scores'!$C$2:$UD$20,6,FALSE)&gt;3,HLOOKUP($A241,'Z-scores'!$C$2:$UD$20,6,FALSE)&lt;-3),"",'Total-corrected counts'!H241),"")</f>
        <v/>
      </c>
      <c r="I241" t="str">
        <f>IFERROR(IF(OR(HLOOKUP($A241,'Z-scores'!$C$2:$UD$20,7,FALSE)&gt;3,HLOOKUP($A241,'Z-scores'!$C$2:$UD$20,7,FALSE)&lt;-3),"",'Total-corrected counts'!I241),"")</f>
        <v/>
      </c>
      <c r="J241" t="str">
        <f>IFERROR(IF(OR(HLOOKUP($A241,'Z-scores'!$C$2:$UD$20,8,FALSE)&gt;3,HLOOKUP($A241,'Z-scores'!$C$2:$UD$20,8,FALSE)&lt;-3),"",'Total-corrected counts'!J241),"")</f>
        <v/>
      </c>
      <c r="K241" t="str">
        <f>IFERROR(IF(OR(HLOOKUP($A241,'Z-scores'!$C$2:$UD$20,9,FALSE)&gt;3,HLOOKUP($A241,'Z-scores'!$C$2:$UD$20,9,FALSE)&lt;-3),"",'Total-corrected counts'!K241),"")</f>
        <v/>
      </c>
      <c r="L241" t="str">
        <f>IFERROR(IF(OR(HLOOKUP($A241,'Z-scores'!$C$2:$UD$20,10,FALSE)&gt;3,HLOOKUP($A241,'Z-scores'!$C$2:$UD$20,10,FALSE)&lt;-3),"",'Total-corrected counts'!L241),"")</f>
        <v/>
      </c>
      <c r="M241" t="str">
        <f>IFERROR(IF(OR(HLOOKUP($A241,'Z-scores'!$C$2:$UD$20,11,FALSE)&gt;3,HLOOKUP($A241,'Z-scores'!$C$2:$UD$20,11,FALSE)&lt;-3),"",'Total-corrected counts'!M241),"")</f>
        <v/>
      </c>
      <c r="N241" t="str">
        <f>IFERROR(IF(OR(HLOOKUP($A241,'Z-scores'!$C$2:$UD$20,12,FALSE)&gt;3,HLOOKUP($A241,'Z-scores'!$C$2:$UD$20,12,FALSE)&lt;-3),"",'Total-corrected counts'!N241),"")</f>
        <v/>
      </c>
      <c r="O241" t="str">
        <f>IFERROR(IF(OR(HLOOKUP($A241,'Z-scores'!$C$2:$UD$20,13,FALSE)&gt;3,HLOOKUP($A241,'Z-scores'!$C$2:$UD$20,13,FALSE)&lt;-3),"",'Total-corrected counts'!O241),"")</f>
        <v/>
      </c>
      <c r="P241" t="str">
        <f>IFERROR(IF(OR(HLOOKUP($A241,'Z-scores'!$C$2:$UD$20,14,FALSE)&gt;3,HLOOKUP($A241,'Z-scores'!$C$2:$UD$20,14,FALSE)&lt;-3),"",'Total-corrected counts'!P241),"")</f>
        <v/>
      </c>
      <c r="Q241" t="str">
        <f>IFERROR(IF(OR(HLOOKUP($A241,'Z-scores'!$C$2:$UD$20,15,FALSE)&gt;3,HLOOKUP($A241,'Z-scores'!$C$2:$UD$20,15,FALSE)&lt;-3),"",'Total-corrected counts'!Q241),"")</f>
        <v/>
      </c>
      <c r="R241" t="str">
        <f>IFERROR(IF(OR(HLOOKUP($A241,'Z-scores'!$C$2:$UD$20,16,FALSE)&gt;3,HLOOKUP($A241,'Z-scores'!$C$2:$UD$20,16,FALSE)&lt;-3),"",'Total-corrected counts'!R241),"")</f>
        <v/>
      </c>
      <c r="S241" t="str">
        <f>IFERROR(IF(OR(HLOOKUP($A241,'Z-scores'!$C$2:$UD$20,17,FALSE)&gt;3,HLOOKUP($A241,'Z-scores'!$C$2:$UD$20,17,FALSE)&lt;-3),"",'Total-corrected counts'!S241),"")</f>
        <v/>
      </c>
      <c r="T241" t="str">
        <f>IFERROR(IF(OR(HLOOKUP($A241,'Z-scores'!$C$2:$UD$20,18,FALSE)&gt;3,HLOOKUP($A241,'Z-scores'!$C$2:$UD$20,18,FALSE)&lt;-3),"",'Total-corrected counts'!T241),"")</f>
        <v/>
      </c>
      <c r="U241" t="str">
        <f>IFERROR(IF(OR(HLOOKUP($A241,'Z-scores'!$C$2:$UD$20,19,FALSE)&gt;3,HLOOKUP($A241,'Z-scores'!$C$2:$UD$20,19,FALSE)&lt;-3),"",'Total-corrected counts'!U241),"")</f>
        <v/>
      </c>
      <c r="V241">
        <f t="shared" si="12"/>
        <v>1</v>
      </c>
      <c r="W241" s="10">
        <f>SUMIFS(Tabel132[Cluster],Tabel132[ID],A241)</f>
        <v>0</v>
      </c>
      <c r="X241" t="str">
        <f t="shared" si="13"/>
        <v/>
      </c>
      <c r="Y241" t="str">
        <f t="shared" si="14"/>
        <v/>
      </c>
      <c r="Z241" t="str">
        <f t="shared" si="15"/>
        <v/>
      </c>
    </row>
    <row r="242" spans="1:26" x14ac:dyDescent="0.25">
      <c r="A242">
        <v>246</v>
      </c>
      <c r="B242" t="s">
        <v>135</v>
      </c>
      <c r="C242">
        <v>80200</v>
      </c>
      <c r="D242">
        <v>323</v>
      </c>
      <c r="E242" t="str">
        <f>IFERROR(IF(OR(HLOOKUP($A242,'Z-scores'!$C$2:$UD$20,3,FALSE)&gt;3,HLOOKUP(A242,'Z-scores'!$C$2:$UD$20,3,FALSE)&lt;-3),"",'Total-corrected counts'!E242),"")</f>
        <v/>
      </c>
      <c r="F242">
        <f>IFERROR(IF(OR(HLOOKUP($A242,'Z-scores'!$C$2:$UD$20,4,FALSE)&gt;3,HLOOKUP($A242,'Z-scores'!$C$2:$UD$20,4,FALSE)&lt;-3),"",'Total-corrected counts'!F242),"")</f>
        <v>0.30351055068298077</v>
      </c>
      <c r="G242">
        <f>IFERROR(IF(OR(HLOOKUP($A242,'Z-scores'!$C$2:$UD$20,5,FALSE)&gt;3,HLOOKUP($A242,'Z-scores'!$C$2:$UD$20,5,FALSE)&lt;-3),"",'Total-corrected counts'!G242),"")</f>
        <v>8.8842866985507136</v>
      </c>
      <c r="H242">
        <f>IFERROR(IF(OR(HLOOKUP($A242,'Z-scores'!$C$2:$UD$20,6,FALSE)&gt;3,HLOOKUP($A242,'Z-scores'!$C$2:$UD$20,6,FALSE)&lt;-3),"",'Total-corrected counts'!H242),"")</f>
        <v>3.7554071231277932</v>
      </c>
      <c r="I242">
        <f>IFERROR(IF(OR(HLOOKUP($A242,'Z-scores'!$C$2:$UD$20,7,FALSE)&gt;3,HLOOKUP($A242,'Z-scores'!$C$2:$UD$20,7,FALSE)&lt;-3),"",'Total-corrected counts'!I242),"")</f>
        <v>27.773758692767803</v>
      </c>
      <c r="J242">
        <f>IFERROR(IF(OR(HLOOKUP($A242,'Z-scores'!$C$2:$UD$20,8,FALSE)&gt;3,HLOOKUP($A242,'Z-scores'!$C$2:$UD$20,8,FALSE)&lt;-3),"",'Total-corrected counts'!J242),"")</f>
        <v>21.360062009265889</v>
      </c>
      <c r="K242">
        <f>IFERROR(IF(OR(HLOOKUP($A242,'Z-scores'!$C$2:$UD$20,9,FALSE)&gt;3,HLOOKUP($A242,'Z-scores'!$C$2:$UD$20,9,FALSE)&lt;-3),"",'Total-corrected counts'!K242),"")</f>
        <v>25.99030046267908</v>
      </c>
      <c r="L242">
        <f>IFERROR(IF(OR(HLOOKUP($A242,'Z-scores'!$C$2:$UD$20,10,FALSE)&gt;3,HLOOKUP($A242,'Z-scores'!$C$2:$UD$20,10,FALSE)&lt;-3),"",'Total-corrected counts'!L242),"")</f>
        <v>5.7415812191202589</v>
      </c>
      <c r="M242">
        <f>IFERROR(IF(OR(HLOOKUP($A242,'Z-scores'!$C$2:$UD$20,11,FALSE)&gt;3,HLOOKUP($A242,'Z-scores'!$C$2:$UD$20,11,FALSE)&lt;-3),"",'Total-corrected counts'!M242),"")</f>
        <v>18.642532435518309</v>
      </c>
      <c r="N242">
        <f>IFERROR(IF(OR(HLOOKUP($A242,'Z-scores'!$C$2:$UD$20,12,FALSE)&gt;3,HLOOKUP($A242,'Z-scores'!$C$2:$UD$20,12,FALSE)&lt;-3),"",'Total-corrected counts'!N242),"")</f>
        <v>9.1000149375874599</v>
      </c>
      <c r="O242">
        <f>IFERROR(IF(OR(HLOOKUP($A242,'Z-scores'!$C$2:$UD$20,13,FALSE)&gt;3,HLOOKUP($A242,'Z-scores'!$C$2:$UD$20,13,FALSE)&lt;-3),"",'Total-corrected counts'!O242),"")</f>
        <v>14.161355317087487</v>
      </c>
      <c r="P242">
        <f>IFERROR(IF(OR(HLOOKUP($A242,'Z-scores'!$C$2:$UD$20,14,FALSE)&gt;3,HLOOKUP($A242,'Z-scores'!$C$2:$UD$20,14,FALSE)&lt;-3),"",'Total-corrected counts'!P242),"")</f>
        <v>16.599361753685816</v>
      </c>
      <c r="Q242">
        <f>IFERROR(IF(OR(HLOOKUP($A242,'Z-scores'!$C$2:$UD$20,15,FALSE)&gt;3,HLOOKUP($A242,'Z-scores'!$C$2:$UD$20,15,FALSE)&lt;-3),"",'Total-corrected counts'!Q242),"")</f>
        <v>2.3012535981465159</v>
      </c>
      <c r="R242">
        <f>IFERROR(IF(OR(HLOOKUP($A242,'Z-scores'!$C$2:$UD$20,16,FALSE)&gt;3,HLOOKUP($A242,'Z-scores'!$C$2:$UD$20,16,FALSE)&lt;-3),"",'Total-corrected counts'!R242),"")</f>
        <v>21.080638149103141</v>
      </c>
      <c r="S242">
        <f>IFERROR(IF(OR(HLOOKUP($A242,'Z-scores'!$C$2:$UD$20,17,FALSE)&gt;3,HLOOKUP($A242,'Z-scores'!$C$2:$UD$20,17,FALSE)&lt;-3),"",'Total-corrected counts'!S242),"")</f>
        <v>22.995019917074615</v>
      </c>
      <c r="T242">
        <f>IFERROR(IF(OR(HLOOKUP($A242,'Z-scores'!$C$2:$UD$20,18,FALSE)&gt;3,HLOOKUP($A242,'Z-scores'!$C$2:$UD$20,18,FALSE)&lt;-3),"",'Total-corrected counts'!T242),"")</f>
        <v>3.4106353403676617</v>
      </c>
      <c r="U242">
        <f>IFERROR(IF(OR(HLOOKUP($A242,'Z-scores'!$C$2:$UD$20,19,FALSE)&gt;3,HLOOKUP($A242,'Z-scores'!$C$2:$UD$20,19,FALSE)&lt;-3),"",'Total-corrected counts'!U242),"")</f>
        <v>19.965891782349651</v>
      </c>
      <c r="V242">
        <f t="shared" si="12"/>
        <v>1</v>
      </c>
      <c r="W242" s="10">
        <f>SUMIFS(Tabel132[Cluster],Tabel132[ID],A242)</f>
        <v>88</v>
      </c>
      <c r="X242">
        <f t="shared" si="13"/>
        <v>0.94103042946571325</v>
      </c>
      <c r="Y242">
        <f t="shared" si="14"/>
        <v>14.056429898964103</v>
      </c>
      <c r="Z242">
        <f t="shared" si="15"/>
        <v>13.701771349425293</v>
      </c>
    </row>
    <row r="243" spans="1:26" x14ac:dyDescent="0.25">
      <c r="A243">
        <v>247</v>
      </c>
      <c r="B243" t="s">
        <v>710</v>
      </c>
      <c r="C243">
        <v>10500</v>
      </c>
      <c r="D243">
        <v>315</v>
      </c>
      <c r="E243" t="str">
        <f>IFERROR(IF(OR(HLOOKUP($A243,'Z-scores'!$C$2:$UD$20,3,FALSE)&gt;3,HLOOKUP(A243,'Z-scores'!$C$2:$UD$20,3,FALSE)&lt;-3),"",'Total-corrected counts'!E243),"")</f>
        <v/>
      </c>
      <c r="F243" t="str">
        <f>IFERROR(IF(OR(HLOOKUP($A243,'Z-scores'!$C$2:$UD$20,4,FALSE)&gt;3,HLOOKUP($A243,'Z-scores'!$C$2:$UD$20,4,FALSE)&lt;-3),"",'Total-corrected counts'!F243),"")</f>
        <v/>
      </c>
      <c r="G243" t="str">
        <f>IFERROR(IF(OR(HLOOKUP($A243,'Z-scores'!$C$2:$UD$20,5,FALSE)&gt;3,HLOOKUP($A243,'Z-scores'!$C$2:$UD$20,5,FALSE)&lt;-3),"",'Total-corrected counts'!G243),"")</f>
        <v/>
      </c>
      <c r="H243" t="str">
        <f>IFERROR(IF(OR(HLOOKUP($A243,'Z-scores'!$C$2:$UD$20,6,FALSE)&gt;3,HLOOKUP($A243,'Z-scores'!$C$2:$UD$20,6,FALSE)&lt;-3),"",'Total-corrected counts'!H243),"")</f>
        <v/>
      </c>
      <c r="I243" t="str">
        <f>IFERROR(IF(OR(HLOOKUP($A243,'Z-scores'!$C$2:$UD$20,7,FALSE)&gt;3,HLOOKUP($A243,'Z-scores'!$C$2:$UD$20,7,FALSE)&lt;-3),"",'Total-corrected counts'!I243),"")</f>
        <v/>
      </c>
      <c r="J243" t="str">
        <f>IFERROR(IF(OR(HLOOKUP($A243,'Z-scores'!$C$2:$UD$20,8,FALSE)&gt;3,HLOOKUP($A243,'Z-scores'!$C$2:$UD$20,8,FALSE)&lt;-3),"",'Total-corrected counts'!J243),"")</f>
        <v/>
      </c>
      <c r="K243" t="str">
        <f>IFERROR(IF(OR(HLOOKUP($A243,'Z-scores'!$C$2:$UD$20,9,FALSE)&gt;3,HLOOKUP($A243,'Z-scores'!$C$2:$UD$20,9,FALSE)&lt;-3),"",'Total-corrected counts'!K243),"")</f>
        <v/>
      </c>
      <c r="L243" t="str">
        <f>IFERROR(IF(OR(HLOOKUP($A243,'Z-scores'!$C$2:$UD$20,10,FALSE)&gt;3,HLOOKUP($A243,'Z-scores'!$C$2:$UD$20,10,FALSE)&lt;-3),"",'Total-corrected counts'!L243),"")</f>
        <v/>
      </c>
      <c r="M243" t="str">
        <f>IFERROR(IF(OR(HLOOKUP($A243,'Z-scores'!$C$2:$UD$20,11,FALSE)&gt;3,HLOOKUP($A243,'Z-scores'!$C$2:$UD$20,11,FALSE)&lt;-3),"",'Total-corrected counts'!M243),"")</f>
        <v/>
      </c>
      <c r="N243" t="str">
        <f>IFERROR(IF(OR(HLOOKUP($A243,'Z-scores'!$C$2:$UD$20,12,FALSE)&gt;3,HLOOKUP($A243,'Z-scores'!$C$2:$UD$20,12,FALSE)&lt;-3),"",'Total-corrected counts'!N243),"")</f>
        <v/>
      </c>
      <c r="O243" t="str">
        <f>IFERROR(IF(OR(HLOOKUP($A243,'Z-scores'!$C$2:$UD$20,13,FALSE)&gt;3,HLOOKUP($A243,'Z-scores'!$C$2:$UD$20,13,FALSE)&lt;-3),"",'Total-corrected counts'!O243),"")</f>
        <v/>
      </c>
      <c r="P243" t="str">
        <f>IFERROR(IF(OR(HLOOKUP($A243,'Z-scores'!$C$2:$UD$20,14,FALSE)&gt;3,HLOOKUP($A243,'Z-scores'!$C$2:$UD$20,14,FALSE)&lt;-3),"",'Total-corrected counts'!P243),"")</f>
        <v/>
      </c>
      <c r="Q243" t="str">
        <f>IFERROR(IF(OR(HLOOKUP($A243,'Z-scores'!$C$2:$UD$20,15,FALSE)&gt;3,HLOOKUP($A243,'Z-scores'!$C$2:$UD$20,15,FALSE)&lt;-3),"",'Total-corrected counts'!Q243),"")</f>
        <v/>
      </c>
      <c r="R243" t="str">
        <f>IFERROR(IF(OR(HLOOKUP($A243,'Z-scores'!$C$2:$UD$20,16,FALSE)&gt;3,HLOOKUP($A243,'Z-scores'!$C$2:$UD$20,16,FALSE)&lt;-3),"",'Total-corrected counts'!R243),"")</f>
        <v/>
      </c>
      <c r="S243" t="str">
        <f>IFERROR(IF(OR(HLOOKUP($A243,'Z-scores'!$C$2:$UD$20,17,FALSE)&gt;3,HLOOKUP($A243,'Z-scores'!$C$2:$UD$20,17,FALSE)&lt;-3),"",'Total-corrected counts'!S243),"")</f>
        <v/>
      </c>
      <c r="T243" t="str">
        <f>IFERROR(IF(OR(HLOOKUP($A243,'Z-scores'!$C$2:$UD$20,18,FALSE)&gt;3,HLOOKUP($A243,'Z-scores'!$C$2:$UD$20,18,FALSE)&lt;-3),"",'Total-corrected counts'!T243),"")</f>
        <v/>
      </c>
      <c r="U243" t="str">
        <f>IFERROR(IF(OR(HLOOKUP($A243,'Z-scores'!$C$2:$UD$20,19,FALSE)&gt;3,HLOOKUP($A243,'Z-scores'!$C$2:$UD$20,19,FALSE)&lt;-3),"",'Total-corrected counts'!U243),"")</f>
        <v/>
      </c>
      <c r="V243">
        <f t="shared" si="12"/>
        <v>1</v>
      </c>
      <c r="W243" s="10">
        <f>SUMIFS(Tabel132[Cluster],Tabel132[ID],A243)</f>
        <v>14</v>
      </c>
      <c r="X243" t="str">
        <f t="shared" si="13"/>
        <v/>
      </c>
      <c r="Y243" t="str">
        <f t="shared" si="14"/>
        <v/>
      </c>
      <c r="Z243" t="str">
        <f t="shared" si="15"/>
        <v/>
      </c>
    </row>
    <row r="244" spans="1:26" x14ac:dyDescent="0.25">
      <c r="A244">
        <v>248</v>
      </c>
      <c r="B244" t="s">
        <v>711</v>
      </c>
      <c r="C244">
        <v>36200</v>
      </c>
      <c r="D244">
        <v>663</v>
      </c>
      <c r="E244" t="str">
        <f>IFERROR(IF(OR(HLOOKUP($A244,'Z-scores'!$C$2:$UD$20,3,FALSE)&gt;3,HLOOKUP(A244,'Z-scores'!$C$2:$UD$20,3,FALSE)&lt;-3),"",'Total-corrected counts'!E244),"")</f>
        <v/>
      </c>
      <c r="F244" t="str">
        <f>IFERROR(IF(OR(HLOOKUP($A244,'Z-scores'!$C$2:$UD$20,4,FALSE)&gt;3,HLOOKUP($A244,'Z-scores'!$C$2:$UD$20,4,FALSE)&lt;-3),"",'Total-corrected counts'!F244),"")</f>
        <v/>
      </c>
      <c r="G244" t="str">
        <f>IFERROR(IF(OR(HLOOKUP($A244,'Z-scores'!$C$2:$UD$20,5,FALSE)&gt;3,HLOOKUP($A244,'Z-scores'!$C$2:$UD$20,5,FALSE)&lt;-3),"",'Total-corrected counts'!G244),"")</f>
        <v/>
      </c>
      <c r="H244" t="str">
        <f>IFERROR(IF(OR(HLOOKUP($A244,'Z-scores'!$C$2:$UD$20,6,FALSE)&gt;3,HLOOKUP($A244,'Z-scores'!$C$2:$UD$20,6,FALSE)&lt;-3),"",'Total-corrected counts'!H244),"")</f>
        <v/>
      </c>
      <c r="I244" t="str">
        <f>IFERROR(IF(OR(HLOOKUP($A244,'Z-scores'!$C$2:$UD$20,7,FALSE)&gt;3,HLOOKUP($A244,'Z-scores'!$C$2:$UD$20,7,FALSE)&lt;-3),"",'Total-corrected counts'!I244),"")</f>
        <v/>
      </c>
      <c r="J244" t="str">
        <f>IFERROR(IF(OR(HLOOKUP($A244,'Z-scores'!$C$2:$UD$20,8,FALSE)&gt;3,HLOOKUP($A244,'Z-scores'!$C$2:$UD$20,8,FALSE)&lt;-3),"",'Total-corrected counts'!J244),"")</f>
        <v/>
      </c>
      <c r="K244" t="str">
        <f>IFERROR(IF(OR(HLOOKUP($A244,'Z-scores'!$C$2:$UD$20,9,FALSE)&gt;3,HLOOKUP($A244,'Z-scores'!$C$2:$UD$20,9,FALSE)&lt;-3),"",'Total-corrected counts'!K244),"")</f>
        <v/>
      </c>
      <c r="L244" t="str">
        <f>IFERROR(IF(OR(HLOOKUP($A244,'Z-scores'!$C$2:$UD$20,10,FALSE)&gt;3,HLOOKUP($A244,'Z-scores'!$C$2:$UD$20,10,FALSE)&lt;-3),"",'Total-corrected counts'!L244),"")</f>
        <v/>
      </c>
      <c r="M244" t="str">
        <f>IFERROR(IF(OR(HLOOKUP($A244,'Z-scores'!$C$2:$UD$20,11,FALSE)&gt;3,HLOOKUP($A244,'Z-scores'!$C$2:$UD$20,11,FALSE)&lt;-3),"",'Total-corrected counts'!M244),"")</f>
        <v/>
      </c>
      <c r="N244" t="str">
        <f>IFERROR(IF(OR(HLOOKUP($A244,'Z-scores'!$C$2:$UD$20,12,FALSE)&gt;3,HLOOKUP($A244,'Z-scores'!$C$2:$UD$20,12,FALSE)&lt;-3),"",'Total-corrected counts'!N244),"")</f>
        <v/>
      </c>
      <c r="O244" t="str">
        <f>IFERROR(IF(OR(HLOOKUP($A244,'Z-scores'!$C$2:$UD$20,13,FALSE)&gt;3,HLOOKUP($A244,'Z-scores'!$C$2:$UD$20,13,FALSE)&lt;-3),"",'Total-corrected counts'!O244),"")</f>
        <v/>
      </c>
      <c r="P244" t="str">
        <f>IFERROR(IF(OR(HLOOKUP($A244,'Z-scores'!$C$2:$UD$20,14,FALSE)&gt;3,HLOOKUP($A244,'Z-scores'!$C$2:$UD$20,14,FALSE)&lt;-3),"",'Total-corrected counts'!P244),"")</f>
        <v/>
      </c>
      <c r="Q244" t="str">
        <f>IFERROR(IF(OR(HLOOKUP($A244,'Z-scores'!$C$2:$UD$20,15,FALSE)&gt;3,HLOOKUP($A244,'Z-scores'!$C$2:$UD$20,15,FALSE)&lt;-3),"",'Total-corrected counts'!Q244),"")</f>
        <v/>
      </c>
      <c r="R244" t="str">
        <f>IFERROR(IF(OR(HLOOKUP($A244,'Z-scores'!$C$2:$UD$20,16,FALSE)&gt;3,HLOOKUP($A244,'Z-scores'!$C$2:$UD$20,16,FALSE)&lt;-3),"",'Total-corrected counts'!R244),"")</f>
        <v/>
      </c>
      <c r="S244" t="str">
        <f>IFERROR(IF(OR(HLOOKUP($A244,'Z-scores'!$C$2:$UD$20,17,FALSE)&gt;3,HLOOKUP($A244,'Z-scores'!$C$2:$UD$20,17,FALSE)&lt;-3),"",'Total-corrected counts'!S244),"")</f>
        <v/>
      </c>
      <c r="T244" t="str">
        <f>IFERROR(IF(OR(HLOOKUP($A244,'Z-scores'!$C$2:$UD$20,18,FALSE)&gt;3,HLOOKUP($A244,'Z-scores'!$C$2:$UD$20,18,FALSE)&lt;-3),"",'Total-corrected counts'!T244),"")</f>
        <v/>
      </c>
      <c r="U244" t="str">
        <f>IFERROR(IF(OR(HLOOKUP($A244,'Z-scores'!$C$2:$UD$20,19,FALSE)&gt;3,HLOOKUP($A244,'Z-scores'!$C$2:$UD$20,19,FALSE)&lt;-3),"",'Total-corrected counts'!U244),"")</f>
        <v/>
      </c>
      <c r="V244">
        <f t="shared" si="12"/>
        <v>1</v>
      </c>
      <c r="W244" s="10">
        <f>SUMIFS(Tabel132[Cluster],Tabel132[ID],A244)</f>
        <v>45</v>
      </c>
      <c r="X244" t="str">
        <f t="shared" si="13"/>
        <v/>
      </c>
      <c r="Y244" t="str">
        <f t="shared" si="14"/>
        <v/>
      </c>
      <c r="Z244" t="str">
        <f t="shared" si="15"/>
        <v/>
      </c>
    </row>
    <row r="245" spans="1:26" x14ac:dyDescent="0.25">
      <c r="A245">
        <v>249</v>
      </c>
      <c r="B245" t="s">
        <v>136</v>
      </c>
      <c r="C245">
        <v>12500</v>
      </c>
      <c r="D245">
        <v>1027</v>
      </c>
      <c r="E245">
        <f>IFERROR(IF(OR(HLOOKUP($A245,'Z-scores'!$C$2:$UD$20,3,FALSE)&gt;3,HLOOKUP(A245,'Z-scores'!$C$2:$UD$20,3,FALSE)&lt;-3),"",'Total-corrected counts'!E245),"")</f>
        <v>0.31192587893988533</v>
      </c>
      <c r="F245">
        <f>IFERROR(IF(OR(HLOOKUP($A245,'Z-scores'!$C$2:$UD$20,4,FALSE)&gt;3,HLOOKUP($A245,'Z-scores'!$C$2:$UD$20,4,FALSE)&lt;-3),"",'Total-corrected counts'!F245),"")</f>
        <v>0.73006591921041319</v>
      </c>
      <c r="G245">
        <f>IFERROR(IF(OR(HLOOKUP($A245,'Z-scores'!$C$2:$UD$20,5,FALSE)&gt;3,HLOOKUP($A245,'Z-scores'!$C$2:$UD$20,5,FALSE)&lt;-3),"",'Total-corrected counts'!G245),"")</f>
        <v>0.18131197343981048</v>
      </c>
      <c r="H245">
        <f>IFERROR(IF(OR(HLOOKUP($A245,'Z-scores'!$C$2:$UD$20,6,FALSE)&gt;3,HLOOKUP($A245,'Z-scores'!$C$2:$UD$20,6,FALSE)&lt;-3),"",'Total-corrected counts'!H245),"")</f>
        <v>0.42579894890482417</v>
      </c>
      <c r="I245">
        <f>IFERROR(IF(OR(HLOOKUP($A245,'Z-scores'!$C$2:$UD$20,7,FALSE)&gt;3,HLOOKUP($A245,'Z-scores'!$C$2:$UD$20,7,FALSE)&lt;-3),"",'Total-corrected counts'!I245),"")</f>
        <v>0</v>
      </c>
      <c r="J245">
        <f>IFERROR(IF(OR(HLOOKUP($A245,'Z-scores'!$C$2:$UD$20,8,FALSE)&gt;3,HLOOKUP($A245,'Z-scores'!$C$2:$UD$20,8,FALSE)&lt;-3),"",'Total-corrected counts'!J245),"")</f>
        <v>7.3961433550089647E-2</v>
      </c>
      <c r="K245">
        <f>IFERROR(IF(OR(HLOOKUP($A245,'Z-scores'!$C$2:$UD$20,9,FALSE)&gt;3,HLOOKUP($A245,'Z-scores'!$C$2:$UD$20,9,FALSE)&lt;-3),"",'Total-corrected counts'!K245),"")</f>
        <v>0.30324990244718208</v>
      </c>
      <c r="L245">
        <f>IFERROR(IF(OR(HLOOKUP($A245,'Z-scores'!$C$2:$UD$20,10,FALSE)&gt;3,HLOOKUP($A245,'Z-scores'!$C$2:$UD$20,10,FALSE)&lt;-3),"",'Total-corrected counts'!L245),"")</f>
        <v>4.4098166045470504E-2</v>
      </c>
      <c r="M245">
        <f>IFERROR(IF(OR(HLOOKUP($A245,'Z-scores'!$C$2:$UD$20,11,FALSE)&gt;3,HLOOKUP($A245,'Z-scores'!$C$2:$UD$20,11,FALSE)&lt;-3),"",'Total-corrected counts'!M245),"")</f>
        <v>0.46076451892037346</v>
      </c>
      <c r="N245" t="str">
        <f>IFERROR(IF(OR(HLOOKUP($A245,'Z-scores'!$C$2:$UD$20,12,FALSE)&gt;3,HLOOKUP($A245,'Z-scores'!$C$2:$UD$20,12,FALSE)&lt;-3),"",'Total-corrected counts'!N245),"")</f>
        <v/>
      </c>
      <c r="O245">
        <f>IFERROR(IF(OR(HLOOKUP($A245,'Z-scores'!$C$2:$UD$20,13,FALSE)&gt;3,HLOOKUP($A245,'Z-scores'!$C$2:$UD$20,13,FALSE)&lt;-3),"",'Total-corrected counts'!O245),"")</f>
        <v>0.17836307790057906</v>
      </c>
      <c r="P245">
        <f>IFERROR(IF(OR(HLOOKUP($A245,'Z-scores'!$C$2:$UD$20,14,FALSE)&gt;3,HLOOKUP($A245,'Z-scores'!$C$2:$UD$20,14,FALSE)&lt;-3),"",'Total-corrected counts'!P245),"")</f>
        <v>0.79919687125109351</v>
      </c>
      <c r="Q245">
        <f>IFERROR(IF(OR(HLOOKUP($A245,'Z-scores'!$C$2:$UD$20,15,FALSE)&gt;3,HLOOKUP($A245,'Z-scores'!$C$2:$UD$20,15,FALSE)&lt;-3),"",'Total-corrected counts'!Q245),"")</f>
        <v>5.8506447410504633E-2</v>
      </c>
      <c r="R245">
        <f>IFERROR(IF(OR(HLOOKUP($A245,'Z-scores'!$C$2:$UD$20,16,FALSE)&gt;3,HLOOKUP($A245,'Z-scores'!$C$2:$UD$20,16,FALSE)&lt;-3),"",'Total-corrected counts'!R245),"")</f>
        <v>0.28449445135645751</v>
      </c>
      <c r="S245">
        <f>IFERROR(IF(OR(HLOOKUP($A245,'Z-scores'!$C$2:$UD$20,17,FALSE)&gt;3,HLOOKUP($A245,'Z-scores'!$C$2:$UD$20,17,FALSE)&lt;-3),"",'Total-corrected counts'!S245),"")</f>
        <v>1.6991126614835588</v>
      </c>
      <c r="T245">
        <f>IFERROR(IF(OR(HLOOKUP($A245,'Z-scores'!$C$2:$UD$20,18,FALSE)&gt;3,HLOOKUP($A245,'Z-scores'!$C$2:$UD$20,18,FALSE)&lt;-3),"",'Total-corrected counts'!T245),"")</f>
        <v>0.4810971764750353</v>
      </c>
      <c r="U245">
        <f>IFERROR(IF(OR(HLOOKUP($A245,'Z-scores'!$C$2:$UD$20,19,FALSE)&gt;3,HLOOKUP($A245,'Z-scores'!$C$2:$UD$20,19,FALSE)&lt;-3),"",'Total-corrected counts'!U245),"")</f>
        <v>1.8920080019787973</v>
      </c>
      <c r="V245">
        <f t="shared" si="12"/>
        <v>1</v>
      </c>
      <c r="W245" s="10">
        <f>SUMIFS(Tabel132[Cluster],Tabel132[ID],A245)</f>
        <v>15</v>
      </c>
      <c r="X245">
        <f t="shared" si="13"/>
        <v>8.1475505939510237E-2</v>
      </c>
      <c r="Y245">
        <f t="shared" si="14"/>
        <v>0.28124186016200547</v>
      </c>
      <c r="Z245">
        <f t="shared" si="15"/>
        <v>0.77039695540800379</v>
      </c>
    </row>
    <row r="246" spans="1:26" x14ac:dyDescent="0.25">
      <c r="A246">
        <v>250</v>
      </c>
      <c r="B246" t="s">
        <v>137</v>
      </c>
      <c r="C246">
        <v>49500</v>
      </c>
      <c r="D246">
        <v>242</v>
      </c>
      <c r="E246">
        <f>IFERROR(IF(OR(HLOOKUP($A246,'Z-scores'!$C$2:$UD$20,3,FALSE)&gt;3,HLOOKUP(A246,'Z-scores'!$C$2:$UD$20,3,FALSE)&lt;-3),"",'Total-corrected counts'!E246),"")</f>
        <v>1.8229919631456772</v>
      </c>
      <c r="F246">
        <f>IFERROR(IF(OR(HLOOKUP($A246,'Z-scores'!$C$2:$UD$20,4,FALSE)&gt;3,HLOOKUP($A246,'Z-scores'!$C$2:$UD$20,4,FALSE)&lt;-3),"",'Total-corrected counts'!F246),"")</f>
        <v>2.1163708669245684</v>
      </c>
      <c r="G246">
        <f>IFERROR(IF(OR(HLOOKUP($A246,'Z-scores'!$C$2:$UD$20,5,FALSE)&gt;3,HLOOKUP($A246,'Z-scores'!$C$2:$UD$20,5,FALSE)&lt;-3),"",'Total-corrected counts'!G246),"")</f>
        <v>3.9284260911958935</v>
      </c>
      <c r="H246">
        <f>IFERROR(IF(OR(HLOOKUP($A246,'Z-scores'!$C$2:$UD$20,6,FALSE)&gt;3,HLOOKUP($A246,'Z-scores'!$C$2:$UD$20,6,FALSE)&lt;-3),"",'Total-corrected counts'!H246),"")</f>
        <v>0.91442069354970434</v>
      </c>
      <c r="I246">
        <f>IFERROR(IF(OR(HLOOKUP($A246,'Z-scores'!$C$2:$UD$20,7,FALSE)&gt;3,HLOOKUP($A246,'Z-scores'!$C$2:$UD$20,7,FALSE)&lt;-3),"",'Total-corrected counts'!I246),"")</f>
        <v>2.4873860589399674</v>
      </c>
      <c r="J246">
        <f>IFERROR(IF(OR(HLOOKUP($A246,'Z-scores'!$C$2:$UD$20,8,FALSE)&gt;3,HLOOKUP($A246,'Z-scores'!$C$2:$UD$20,8,FALSE)&lt;-3),"",'Total-corrected counts'!J246),"")</f>
        <v>2.2434968176860526</v>
      </c>
      <c r="K246">
        <f>IFERROR(IF(OR(HLOOKUP($A246,'Z-scores'!$C$2:$UD$20,9,FALSE)&gt;3,HLOOKUP($A246,'Z-scores'!$C$2:$UD$20,9,FALSE)&lt;-3),"",'Total-corrected counts'!K246),"")</f>
        <v>1.944367021573109</v>
      </c>
      <c r="L246">
        <f>IFERROR(IF(OR(HLOOKUP($A246,'Z-scores'!$C$2:$UD$20,10,FALSE)&gt;3,HLOOKUP($A246,'Z-scores'!$C$2:$UD$20,10,FALSE)&lt;-3),"",'Total-corrected counts'!L246),"")</f>
        <v>0.51594854273200486</v>
      </c>
      <c r="M246">
        <f>IFERROR(IF(OR(HLOOKUP($A246,'Z-scores'!$C$2:$UD$20,11,FALSE)&gt;3,HLOOKUP($A246,'Z-scores'!$C$2:$UD$20,11,FALSE)&lt;-3),"",'Total-corrected counts'!M246),"")</f>
        <v>0.17969816237894565</v>
      </c>
      <c r="N246">
        <f>IFERROR(IF(OR(HLOOKUP($A246,'Z-scores'!$C$2:$UD$20,12,FALSE)&gt;3,HLOOKUP($A246,'Z-scores'!$C$2:$UD$20,12,FALSE)&lt;-3),"",'Total-corrected counts'!N246),"")</f>
        <v>4.8020219811639775</v>
      </c>
      <c r="O246">
        <f>IFERROR(IF(OR(HLOOKUP($A246,'Z-scores'!$C$2:$UD$20,13,FALSE)&gt;3,HLOOKUP($A246,'Z-scores'!$C$2:$UD$20,13,FALSE)&lt;-3),"",'Total-corrected counts'!O246),"")</f>
        <v>10.099388618483733</v>
      </c>
      <c r="P246">
        <f>IFERROR(IF(OR(HLOOKUP($A246,'Z-scores'!$C$2:$UD$20,14,FALSE)&gt;3,HLOOKUP($A246,'Z-scores'!$C$2:$UD$20,14,FALSE)&lt;-3),"",'Total-corrected counts'!P246),"")</f>
        <v>0.12821340180498828</v>
      </c>
      <c r="Q246">
        <f>IFERROR(IF(OR(HLOOKUP($A246,'Z-scores'!$C$2:$UD$20,15,FALSE)&gt;3,HLOOKUP($A246,'Z-scores'!$C$2:$UD$20,15,FALSE)&lt;-3),"",'Total-corrected counts'!Q246),"")</f>
        <v>0</v>
      </c>
      <c r="R246">
        <f>IFERROR(IF(OR(HLOOKUP($A246,'Z-scores'!$C$2:$UD$20,16,FALSE)&gt;3,HLOOKUP($A246,'Z-scores'!$C$2:$UD$20,16,FALSE)&lt;-3),"",'Total-corrected counts'!R246),"")</f>
        <v>0.6611490770959928</v>
      </c>
      <c r="S246">
        <f>IFERROR(IF(OR(HLOOKUP($A246,'Z-scores'!$C$2:$UD$20,17,FALSE)&gt;3,HLOOKUP($A246,'Z-scores'!$C$2:$UD$20,17,FALSE)&lt;-3),"",'Total-corrected counts'!S246),"")</f>
        <v>0.96626854231333381</v>
      </c>
      <c r="T246">
        <f>IFERROR(IF(OR(HLOOKUP($A246,'Z-scores'!$C$2:$UD$20,18,FALSE)&gt;3,HLOOKUP($A246,'Z-scores'!$C$2:$UD$20,18,FALSE)&lt;-3),"",'Total-corrected counts'!T246),"")</f>
        <v>2.1133911680867623</v>
      </c>
      <c r="U246">
        <f>IFERROR(IF(OR(HLOOKUP($A246,'Z-scores'!$C$2:$UD$20,19,FALSE)&gt;3,HLOOKUP($A246,'Z-scores'!$C$2:$UD$20,19,FALSE)&lt;-3),"",'Total-corrected counts'!U246),"")</f>
        <v>3.7753370681687013</v>
      </c>
      <c r="V246">
        <f t="shared" si="12"/>
        <v>1</v>
      </c>
      <c r="W246" s="10">
        <f>SUMIFS(Tabel132[Cluster],Tabel132[ID],A246)</f>
        <v>65</v>
      </c>
      <c r="X246">
        <f t="shared" si="13"/>
        <v>0.40845169751132337</v>
      </c>
      <c r="Y246">
        <f t="shared" si="14"/>
        <v>1.794789579791769</v>
      </c>
      <c r="Z246">
        <f t="shared" si="15"/>
        <v>2.8182212321396864</v>
      </c>
    </row>
    <row r="247" spans="1:26" x14ac:dyDescent="0.25">
      <c r="A247">
        <v>251</v>
      </c>
      <c r="B247" t="s">
        <v>138</v>
      </c>
      <c r="C247">
        <v>11500</v>
      </c>
      <c r="D247">
        <v>1002</v>
      </c>
      <c r="E247">
        <f>IFERROR(IF(OR(HLOOKUP($A247,'Z-scores'!$C$2:$UD$20,3,FALSE)&gt;3,HLOOKUP(A247,'Z-scores'!$C$2:$UD$20,3,FALSE)&lt;-3),"",'Total-corrected counts'!E247),"")</f>
        <v>3.4330524879731095</v>
      </c>
      <c r="F247">
        <f>IFERROR(IF(OR(HLOOKUP($A247,'Z-scores'!$C$2:$UD$20,4,FALSE)&gt;3,HLOOKUP($A247,'Z-scores'!$C$2:$UD$20,4,FALSE)&lt;-3),"",'Total-corrected counts'!F247),"")</f>
        <v>9.4990599375916691</v>
      </c>
      <c r="G247">
        <f>IFERROR(IF(OR(HLOOKUP($A247,'Z-scores'!$C$2:$UD$20,5,FALSE)&gt;3,HLOOKUP($A247,'Z-scores'!$C$2:$UD$20,5,FALSE)&lt;-3),"",'Total-corrected counts'!G247),"")</f>
        <v>42.739261294728657</v>
      </c>
      <c r="H247">
        <f>IFERROR(IF(OR(HLOOKUP($A247,'Z-scores'!$C$2:$UD$20,6,FALSE)&gt;3,HLOOKUP($A247,'Z-scores'!$C$2:$UD$20,6,FALSE)&lt;-3),"",'Total-corrected counts'!H247),"")</f>
        <v>14.086266867048117</v>
      </c>
      <c r="I247">
        <f>IFERROR(IF(OR(HLOOKUP($A247,'Z-scores'!$C$2:$UD$20,7,FALSE)&gt;3,HLOOKUP($A247,'Z-scores'!$C$2:$UD$20,7,FALSE)&lt;-3),"",'Total-corrected counts'!I247),"")</f>
        <v>27.422815610194586</v>
      </c>
      <c r="J247">
        <f>IFERROR(IF(OR(HLOOKUP($A247,'Z-scores'!$C$2:$UD$20,8,FALSE)&gt;3,HLOOKUP($A247,'Z-scores'!$C$2:$UD$20,8,FALSE)&lt;-3),"",'Total-corrected counts'!J247),"")</f>
        <v>7.5046201242157631</v>
      </c>
      <c r="K247">
        <f>IFERROR(IF(OR(HLOOKUP($A247,'Z-scores'!$C$2:$UD$20,9,FALSE)&gt;3,HLOOKUP($A247,'Z-scores'!$C$2:$UD$20,9,FALSE)&lt;-3),"",'Total-corrected counts'!K247),"")</f>
        <v>20.826133006299127</v>
      </c>
      <c r="L247">
        <f>IFERROR(IF(OR(HLOOKUP($A247,'Z-scores'!$C$2:$UD$20,10,FALSE)&gt;3,HLOOKUP($A247,'Z-scores'!$C$2:$UD$20,10,FALSE)&lt;-3),"",'Total-corrected counts'!L247),"")</f>
        <v>29.708934464833476</v>
      </c>
      <c r="M247">
        <f>IFERROR(IF(OR(HLOOKUP($A247,'Z-scores'!$C$2:$UD$20,11,FALSE)&gt;3,HLOOKUP($A247,'Z-scores'!$C$2:$UD$20,11,FALSE)&lt;-3),"",'Total-corrected counts'!M247),"")</f>
        <v>10.362594030519199</v>
      </c>
      <c r="N247">
        <f>IFERROR(IF(OR(HLOOKUP($A247,'Z-scores'!$C$2:$UD$20,12,FALSE)&gt;3,HLOOKUP($A247,'Z-scores'!$C$2:$UD$20,12,FALSE)&lt;-3),"",'Total-corrected counts'!N247),"")</f>
        <v>19.189759596483526</v>
      </c>
      <c r="O247">
        <f>IFERROR(IF(OR(HLOOKUP($A247,'Z-scores'!$C$2:$UD$20,13,FALSE)&gt;3,HLOOKUP($A247,'Z-scores'!$C$2:$UD$20,13,FALSE)&lt;-3),"",'Total-corrected counts'!O247),"")</f>
        <v>21.289147750925721</v>
      </c>
      <c r="P247">
        <f>IFERROR(IF(OR(HLOOKUP($A247,'Z-scores'!$C$2:$UD$20,14,FALSE)&gt;3,HLOOKUP($A247,'Z-scores'!$C$2:$UD$20,14,FALSE)&lt;-3),"",'Total-corrected counts'!P247),"")</f>
        <v>24.446021944151095</v>
      </c>
      <c r="Q247">
        <f>IFERROR(IF(OR(HLOOKUP($A247,'Z-scores'!$C$2:$UD$20,15,FALSE)&gt;3,HLOOKUP($A247,'Z-scores'!$C$2:$UD$20,15,FALSE)&lt;-3),"",'Total-corrected counts'!Q247),"")</f>
        <v>54.342738569790392</v>
      </c>
      <c r="R247">
        <f>IFERROR(IF(OR(HLOOKUP($A247,'Z-scores'!$C$2:$UD$20,16,FALSE)&gt;3,HLOOKUP($A247,'Z-scores'!$C$2:$UD$20,16,FALSE)&lt;-3),"",'Total-corrected counts'!R247),"")</f>
        <v>16.71705424026959</v>
      </c>
      <c r="S247">
        <f>IFERROR(IF(OR(HLOOKUP($A247,'Z-scores'!$C$2:$UD$20,17,FALSE)&gt;3,HLOOKUP($A247,'Z-scores'!$C$2:$UD$20,17,FALSE)&lt;-3),"",'Total-corrected counts'!S247),"")</f>
        <v>37.787614174399529</v>
      </c>
      <c r="T247">
        <f>IFERROR(IF(OR(HLOOKUP($A247,'Z-scores'!$C$2:$UD$20,18,FALSE)&gt;3,HLOOKUP($A247,'Z-scores'!$C$2:$UD$20,18,FALSE)&lt;-3),"",'Total-corrected counts'!T247),"")</f>
        <v>23.865856361565147</v>
      </c>
      <c r="U247">
        <f>IFERROR(IF(OR(HLOOKUP($A247,'Z-scores'!$C$2:$UD$20,19,FALSE)&gt;3,HLOOKUP($A247,'Z-scores'!$C$2:$UD$20,19,FALSE)&lt;-3),"",'Total-corrected counts'!U247),"")</f>
        <v>11.521287259756209</v>
      </c>
      <c r="V247">
        <f t="shared" si="12"/>
        <v>1</v>
      </c>
      <c r="W247" s="10">
        <f>SUMIFS(Tabel132[Cluster],Tabel132[ID],A247)</f>
        <v>15</v>
      </c>
      <c r="X247">
        <f t="shared" si="13"/>
        <v>0.24690884565278737</v>
      </c>
      <c r="Y247">
        <f t="shared" si="14"/>
        <v>18.398081980378191</v>
      </c>
      <c r="Z247">
        <f t="shared" si="15"/>
        <v>26.144934987167648</v>
      </c>
    </row>
    <row r="248" spans="1:26" x14ac:dyDescent="0.25">
      <c r="A248">
        <v>252</v>
      </c>
      <c r="B248" t="s">
        <v>139</v>
      </c>
      <c r="C248">
        <v>11000</v>
      </c>
      <c r="D248">
        <v>1011</v>
      </c>
      <c r="E248" t="str">
        <f>IFERROR(IF(OR(HLOOKUP($A248,'Z-scores'!$C$2:$UD$20,3,FALSE)&gt;3,HLOOKUP(A248,'Z-scores'!$C$2:$UD$20,3,FALSE)&lt;-3),"",'Total-corrected counts'!E248),"")</f>
        <v/>
      </c>
      <c r="F248">
        <f>IFERROR(IF(OR(HLOOKUP($A248,'Z-scores'!$C$2:$UD$20,4,FALSE)&gt;3,HLOOKUP($A248,'Z-scores'!$C$2:$UD$20,4,FALSE)&lt;-3),"",'Total-corrected counts'!F248),"")</f>
        <v>7.1694113864033842</v>
      </c>
      <c r="G248">
        <f>IFERROR(IF(OR(HLOOKUP($A248,'Z-scores'!$C$2:$UD$20,5,FALSE)&gt;3,HLOOKUP($A248,'Z-scores'!$C$2:$UD$20,5,FALSE)&lt;-3),"",'Total-corrected counts'!G248),"")</f>
        <v>20.921387157471464</v>
      </c>
      <c r="H248">
        <f>IFERROR(IF(OR(HLOOKUP($A248,'Z-scores'!$C$2:$UD$20,6,FALSE)&gt;3,HLOOKUP($A248,'Z-scores'!$C$2:$UD$20,6,FALSE)&lt;-3),"",'Total-corrected counts'!H248),"")</f>
        <v>17.695087466782446</v>
      </c>
      <c r="I248">
        <f>IFERROR(IF(OR(HLOOKUP($A248,'Z-scores'!$C$2:$UD$20,7,FALSE)&gt;3,HLOOKUP($A248,'Z-scores'!$C$2:$UD$20,7,FALSE)&lt;-3),"",'Total-corrected counts'!I248),"")</f>
        <v>3.1954291202718887</v>
      </c>
      <c r="J248">
        <f>IFERROR(IF(OR(HLOOKUP($A248,'Z-scores'!$C$2:$UD$20,8,FALSE)&gt;3,HLOOKUP($A248,'Z-scores'!$C$2:$UD$20,8,FALSE)&lt;-3),"",'Total-corrected counts'!J248),"")</f>
        <v>22.982282785131186</v>
      </c>
      <c r="K248">
        <f>IFERROR(IF(OR(HLOOKUP($A248,'Z-scores'!$C$2:$UD$20,9,FALSE)&gt;3,HLOOKUP($A248,'Z-scores'!$C$2:$UD$20,9,FALSE)&lt;-3),"",'Total-corrected counts'!K248),"")</f>
        <v>21.396956352082054</v>
      </c>
      <c r="L248">
        <f>IFERROR(IF(OR(HLOOKUP($A248,'Z-scores'!$C$2:$UD$20,10,FALSE)&gt;3,HLOOKUP($A248,'Z-scores'!$C$2:$UD$20,10,FALSE)&lt;-3),"",'Total-corrected counts'!L248),"")</f>
        <v>35.155057971449082</v>
      </c>
      <c r="M248">
        <f>IFERROR(IF(OR(HLOOKUP($A248,'Z-scores'!$C$2:$UD$20,11,FALSE)&gt;3,HLOOKUP($A248,'Z-scores'!$C$2:$UD$20,11,FALSE)&lt;-3),"",'Total-corrected counts'!M248),"")</f>
        <v>30.484180571771908</v>
      </c>
      <c r="N248">
        <f>IFERROR(IF(OR(HLOOKUP($A248,'Z-scores'!$C$2:$UD$20,12,FALSE)&gt;3,HLOOKUP($A248,'Z-scores'!$C$2:$UD$20,12,FALSE)&lt;-3),"",'Total-corrected counts'!N248),"")</f>
        <v>50.815289857927965</v>
      </c>
      <c r="O248">
        <f>IFERROR(IF(OR(HLOOKUP($A248,'Z-scores'!$C$2:$UD$20,13,FALSE)&gt;3,HLOOKUP($A248,'Z-scores'!$C$2:$UD$20,13,FALSE)&lt;-3),"",'Total-corrected counts'!O248),"")</f>
        <v>18.085343030900226</v>
      </c>
      <c r="P248">
        <f>IFERROR(IF(OR(HLOOKUP($A248,'Z-scores'!$C$2:$UD$20,14,FALSE)&gt;3,HLOOKUP($A248,'Z-scores'!$C$2:$UD$20,14,FALSE)&lt;-3),"",'Total-corrected counts'!P248),"")</f>
        <v>31.113118838010486</v>
      </c>
      <c r="Q248">
        <f>IFERROR(IF(OR(HLOOKUP($A248,'Z-scores'!$C$2:$UD$20,15,FALSE)&gt;3,HLOOKUP($A248,'Z-scores'!$C$2:$UD$20,15,FALSE)&lt;-3),"",'Total-corrected counts'!Q248),"")</f>
        <v>15.377444594394303</v>
      </c>
      <c r="R248">
        <f>IFERROR(IF(OR(HLOOKUP($A248,'Z-scores'!$C$2:$UD$20,16,FALSE)&gt;3,HLOOKUP($A248,'Z-scores'!$C$2:$UD$20,16,FALSE)&lt;-3),"",'Total-corrected counts'!R248),"")</f>
        <v>17.478377419955883</v>
      </c>
      <c r="S248">
        <f>IFERROR(IF(OR(HLOOKUP($A248,'Z-scores'!$C$2:$UD$20,17,FALSE)&gt;3,HLOOKUP($A248,'Z-scores'!$C$2:$UD$20,17,FALSE)&lt;-3),"",'Total-corrected counts'!S248),"")</f>
        <v>23.261015189958623</v>
      </c>
      <c r="T248">
        <f>IFERROR(IF(OR(HLOOKUP($A248,'Z-scores'!$C$2:$UD$20,18,FALSE)&gt;3,HLOOKUP($A248,'Z-scores'!$C$2:$UD$20,18,FALSE)&lt;-3),"",'Total-corrected counts'!T248),"")</f>
        <v>33.874395836447576</v>
      </c>
      <c r="U248">
        <f>IFERROR(IF(OR(HLOOKUP($A248,'Z-scores'!$C$2:$UD$20,19,FALSE)&gt;3,HLOOKUP($A248,'Z-scores'!$C$2:$UD$20,19,FALSE)&lt;-3),"",'Total-corrected counts'!U248),"")</f>
        <v>26.592259257169886</v>
      </c>
      <c r="V248">
        <f t="shared" si="12"/>
        <v>1</v>
      </c>
      <c r="W248" s="10">
        <f>SUMIFS(Tabel132[Cluster],Tabel132[ID],A248)</f>
        <v>14</v>
      </c>
      <c r="X248">
        <f t="shared" si="13"/>
        <v>0.2191730718431093</v>
      </c>
      <c r="Y248">
        <f t="shared" si="14"/>
        <v>19.874974101420428</v>
      </c>
      <c r="Z248">
        <f t="shared" si="15"/>
        <v>27.07465550309562</v>
      </c>
    </row>
    <row r="249" spans="1:26" x14ac:dyDescent="0.25">
      <c r="A249">
        <v>253</v>
      </c>
      <c r="B249" t="s">
        <v>712</v>
      </c>
      <c r="C249">
        <v>103900</v>
      </c>
      <c r="D249">
        <v>871</v>
      </c>
      <c r="E249" t="str">
        <f>IFERROR(IF(OR(HLOOKUP($A249,'Z-scores'!$C$2:$UD$20,3,FALSE)&gt;3,HLOOKUP(A249,'Z-scores'!$C$2:$UD$20,3,FALSE)&lt;-3),"",'Total-corrected counts'!E249),"")</f>
        <v/>
      </c>
      <c r="F249" t="str">
        <f>IFERROR(IF(OR(HLOOKUP($A249,'Z-scores'!$C$2:$UD$20,4,FALSE)&gt;3,HLOOKUP($A249,'Z-scores'!$C$2:$UD$20,4,FALSE)&lt;-3),"",'Total-corrected counts'!F249),"")</f>
        <v/>
      </c>
      <c r="G249" t="str">
        <f>IFERROR(IF(OR(HLOOKUP($A249,'Z-scores'!$C$2:$UD$20,5,FALSE)&gt;3,HLOOKUP($A249,'Z-scores'!$C$2:$UD$20,5,FALSE)&lt;-3),"",'Total-corrected counts'!G249),"")</f>
        <v/>
      </c>
      <c r="H249" t="str">
        <f>IFERROR(IF(OR(HLOOKUP($A249,'Z-scores'!$C$2:$UD$20,6,FALSE)&gt;3,HLOOKUP($A249,'Z-scores'!$C$2:$UD$20,6,FALSE)&lt;-3),"",'Total-corrected counts'!H249),"")</f>
        <v/>
      </c>
      <c r="I249" t="str">
        <f>IFERROR(IF(OR(HLOOKUP($A249,'Z-scores'!$C$2:$UD$20,7,FALSE)&gt;3,HLOOKUP($A249,'Z-scores'!$C$2:$UD$20,7,FALSE)&lt;-3),"",'Total-corrected counts'!I249),"")</f>
        <v/>
      </c>
      <c r="J249" t="str">
        <f>IFERROR(IF(OR(HLOOKUP($A249,'Z-scores'!$C$2:$UD$20,8,FALSE)&gt;3,HLOOKUP($A249,'Z-scores'!$C$2:$UD$20,8,FALSE)&lt;-3),"",'Total-corrected counts'!J249),"")</f>
        <v/>
      </c>
      <c r="K249" t="str">
        <f>IFERROR(IF(OR(HLOOKUP($A249,'Z-scores'!$C$2:$UD$20,9,FALSE)&gt;3,HLOOKUP($A249,'Z-scores'!$C$2:$UD$20,9,FALSE)&lt;-3),"",'Total-corrected counts'!K249),"")</f>
        <v/>
      </c>
      <c r="L249" t="str">
        <f>IFERROR(IF(OR(HLOOKUP($A249,'Z-scores'!$C$2:$UD$20,10,FALSE)&gt;3,HLOOKUP($A249,'Z-scores'!$C$2:$UD$20,10,FALSE)&lt;-3),"",'Total-corrected counts'!L249),"")</f>
        <v/>
      </c>
      <c r="M249" t="str">
        <f>IFERROR(IF(OR(HLOOKUP($A249,'Z-scores'!$C$2:$UD$20,11,FALSE)&gt;3,HLOOKUP($A249,'Z-scores'!$C$2:$UD$20,11,FALSE)&lt;-3),"",'Total-corrected counts'!M249),"")</f>
        <v/>
      </c>
      <c r="N249" t="str">
        <f>IFERROR(IF(OR(HLOOKUP($A249,'Z-scores'!$C$2:$UD$20,12,FALSE)&gt;3,HLOOKUP($A249,'Z-scores'!$C$2:$UD$20,12,FALSE)&lt;-3),"",'Total-corrected counts'!N249),"")</f>
        <v/>
      </c>
      <c r="O249" t="str">
        <f>IFERROR(IF(OR(HLOOKUP($A249,'Z-scores'!$C$2:$UD$20,13,FALSE)&gt;3,HLOOKUP($A249,'Z-scores'!$C$2:$UD$20,13,FALSE)&lt;-3),"",'Total-corrected counts'!O249),"")</f>
        <v/>
      </c>
      <c r="P249" t="str">
        <f>IFERROR(IF(OR(HLOOKUP($A249,'Z-scores'!$C$2:$UD$20,14,FALSE)&gt;3,HLOOKUP($A249,'Z-scores'!$C$2:$UD$20,14,FALSE)&lt;-3),"",'Total-corrected counts'!P249),"")</f>
        <v/>
      </c>
      <c r="Q249" t="str">
        <f>IFERROR(IF(OR(HLOOKUP($A249,'Z-scores'!$C$2:$UD$20,15,FALSE)&gt;3,HLOOKUP($A249,'Z-scores'!$C$2:$UD$20,15,FALSE)&lt;-3),"",'Total-corrected counts'!Q249),"")</f>
        <v/>
      </c>
      <c r="R249" t="str">
        <f>IFERROR(IF(OR(HLOOKUP($A249,'Z-scores'!$C$2:$UD$20,16,FALSE)&gt;3,HLOOKUP($A249,'Z-scores'!$C$2:$UD$20,16,FALSE)&lt;-3),"",'Total-corrected counts'!R249),"")</f>
        <v/>
      </c>
      <c r="S249" t="str">
        <f>IFERROR(IF(OR(HLOOKUP($A249,'Z-scores'!$C$2:$UD$20,17,FALSE)&gt;3,HLOOKUP($A249,'Z-scores'!$C$2:$UD$20,17,FALSE)&lt;-3),"",'Total-corrected counts'!S249),"")</f>
        <v/>
      </c>
      <c r="T249" t="str">
        <f>IFERROR(IF(OR(HLOOKUP($A249,'Z-scores'!$C$2:$UD$20,18,FALSE)&gt;3,HLOOKUP($A249,'Z-scores'!$C$2:$UD$20,18,FALSE)&lt;-3),"",'Total-corrected counts'!T249),"")</f>
        <v/>
      </c>
      <c r="U249" t="str">
        <f>IFERROR(IF(OR(HLOOKUP($A249,'Z-scores'!$C$2:$UD$20,19,FALSE)&gt;3,HLOOKUP($A249,'Z-scores'!$C$2:$UD$20,19,FALSE)&lt;-3),"",'Total-corrected counts'!U249),"")</f>
        <v/>
      </c>
      <c r="V249">
        <f t="shared" si="12"/>
        <v>1</v>
      </c>
      <c r="W249" s="10">
        <f>SUMIFS(Tabel132[Cluster],Tabel132[ID],A249)</f>
        <v>0</v>
      </c>
      <c r="X249" t="str">
        <f t="shared" si="13"/>
        <v/>
      </c>
      <c r="Y249" t="str">
        <f t="shared" si="14"/>
        <v/>
      </c>
      <c r="Z249" t="str">
        <f t="shared" si="15"/>
        <v/>
      </c>
    </row>
    <row r="250" spans="1:26" x14ac:dyDescent="0.25">
      <c r="A250">
        <v>254</v>
      </c>
      <c r="B250" t="s">
        <v>140</v>
      </c>
      <c r="C250">
        <v>25200</v>
      </c>
      <c r="D250">
        <v>315</v>
      </c>
      <c r="E250" t="str">
        <f>IFERROR(IF(OR(HLOOKUP($A250,'Z-scores'!$C$2:$UD$20,3,FALSE)&gt;3,HLOOKUP(A250,'Z-scores'!$C$2:$UD$20,3,FALSE)&lt;-3),"",'Total-corrected counts'!E250),"")</f>
        <v/>
      </c>
      <c r="F250" t="str">
        <f>IFERROR(IF(OR(HLOOKUP($A250,'Z-scores'!$C$2:$UD$20,4,FALSE)&gt;3,HLOOKUP($A250,'Z-scores'!$C$2:$UD$20,4,FALSE)&lt;-3),"",'Total-corrected counts'!F250),"")</f>
        <v/>
      </c>
      <c r="G250" t="str">
        <f>IFERROR(IF(OR(HLOOKUP($A250,'Z-scores'!$C$2:$UD$20,5,FALSE)&gt;3,HLOOKUP($A250,'Z-scores'!$C$2:$UD$20,5,FALSE)&lt;-3),"",'Total-corrected counts'!G250),"")</f>
        <v/>
      </c>
      <c r="H250" t="str">
        <f>IFERROR(IF(OR(HLOOKUP($A250,'Z-scores'!$C$2:$UD$20,6,FALSE)&gt;3,HLOOKUP($A250,'Z-scores'!$C$2:$UD$20,6,FALSE)&lt;-3),"",'Total-corrected counts'!H250),"")</f>
        <v/>
      </c>
      <c r="I250" t="str">
        <f>IFERROR(IF(OR(HLOOKUP($A250,'Z-scores'!$C$2:$UD$20,7,FALSE)&gt;3,HLOOKUP($A250,'Z-scores'!$C$2:$UD$20,7,FALSE)&lt;-3),"",'Total-corrected counts'!I250),"")</f>
        <v/>
      </c>
      <c r="J250" t="str">
        <f>IFERROR(IF(OR(HLOOKUP($A250,'Z-scores'!$C$2:$UD$20,8,FALSE)&gt;3,HLOOKUP($A250,'Z-scores'!$C$2:$UD$20,8,FALSE)&lt;-3),"",'Total-corrected counts'!J250),"")</f>
        <v/>
      </c>
      <c r="K250" t="str">
        <f>IFERROR(IF(OR(HLOOKUP($A250,'Z-scores'!$C$2:$UD$20,9,FALSE)&gt;3,HLOOKUP($A250,'Z-scores'!$C$2:$UD$20,9,FALSE)&lt;-3),"",'Total-corrected counts'!K250),"")</f>
        <v/>
      </c>
      <c r="L250" t="str">
        <f>IFERROR(IF(OR(HLOOKUP($A250,'Z-scores'!$C$2:$UD$20,10,FALSE)&gt;3,HLOOKUP($A250,'Z-scores'!$C$2:$UD$20,10,FALSE)&lt;-3),"",'Total-corrected counts'!L250),"")</f>
        <v/>
      </c>
      <c r="M250" t="str">
        <f>IFERROR(IF(OR(HLOOKUP($A250,'Z-scores'!$C$2:$UD$20,11,FALSE)&gt;3,HLOOKUP($A250,'Z-scores'!$C$2:$UD$20,11,FALSE)&lt;-3),"",'Total-corrected counts'!M250),"")</f>
        <v/>
      </c>
      <c r="N250" t="str">
        <f>IFERROR(IF(OR(HLOOKUP($A250,'Z-scores'!$C$2:$UD$20,12,FALSE)&gt;3,HLOOKUP($A250,'Z-scores'!$C$2:$UD$20,12,FALSE)&lt;-3),"",'Total-corrected counts'!N250),"")</f>
        <v/>
      </c>
      <c r="O250" t="str">
        <f>IFERROR(IF(OR(HLOOKUP($A250,'Z-scores'!$C$2:$UD$20,13,FALSE)&gt;3,HLOOKUP($A250,'Z-scores'!$C$2:$UD$20,13,FALSE)&lt;-3),"",'Total-corrected counts'!O250),"")</f>
        <v/>
      </c>
      <c r="P250" t="str">
        <f>IFERROR(IF(OR(HLOOKUP($A250,'Z-scores'!$C$2:$UD$20,14,FALSE)&gt;3,HLOOKUP($A250,'Z-scores'!$C$2:$UD$20,14,FALSE)&lt;-3),"",'Total-corrected counts'!P250),"")</f>
        <v/>
      </c>
      <c r="Q250" t="str">
        <f>IFERROR(IF(OR(HLOOKUP($A250,'Z-scores'!$C$2:$UD$20,15,FALSE)&gt;3,HLOOKUP($A250,'Z-scores'!$C$2:$UD$20,15,FALSE)&lt;-3),"",'Total-corrected counts'!Q250),"")</f>
        <v/>
      </c>
      <c r="R250" t="str">
        <f>IFERROR(IF(OR(HLOOKUP($A250,'Z-scores'!$C$2:$UD$20,16,FALSE)&gt;3,HLOOKUP($A250,'Z-scores'!$C$2:$UD$20,16,FALSE)&lt;-3),"",'Total-corrected counts'!R250),"")</f>
        <v/>
      </c>
      <c r="S250" t="str">
        <f>IFERROR(IF(OR(HLOOKUP($A250,'Z-scores'!$C$2:$UD$20,17,FALSE)&gt;3,HLOOKUP($A250,'Z-scores'!$C$2:$UD$20,17,FALSE)&lt;-3),"",'Total-corrected counts'!S250),"")</f>
        <v/>
      </c>
      <c r="T250" t="str">
        <f>IFERROR(IF(OR(HLOOKUP($A250,'Z-scores'!$C$2:$UD$20,18,FALSE)&gt;3,HLOOKUP($A250,'Z-scores'!$C$2:$UD$20,18,FALSE)&lt;-3),"",'Total-corrected counts'!T250),"")</f>
        <v/>
      </c>
      <c r="U250" t="str">
        <f>IFERROR(IF(OR(HLOOKUP($A250,'Z-scores'!$C$2:$UD$20,19,FALSE)&gt;3,HLOOKUP($A250,'Z-scores'!$C$2:$UD$20,19,FALSE)&lt;-3),"",'Total-corrected counts'!U250),"")</f>
        <v/>
      </c>
      <c r="V250">
        <f t="shared" si="12"/>
        <v>1</v>
      </c>
      <c r="W250" s="10">
        <f>SUMIFS(Tabel132[Cluster],Tabel132[ID],A250)</f>
        <v>33</v>
      </c>
      <c r="X250" t="str">
        <f t="shared" si="13"/>
        <v/>
      </c>
      <c r="Y250" t="str">
        <f t="shared" si="14"/>
        <v/>
      </c>
      <c r="Z250" t="str">
        <f t="shared" si="15"/>
        <v/>
      </c>
    </row>
    <row r="251" spans="1:26" x14ac:dyDescent="0.25">
      <c r="A251">
        <v>255</v>
      </c>
      <c r="B251" t="s">
        <v>141</v>
      </c>
      <c r="C251">
        <v>66300</v>
      </c>
      <c r="D251">
        <v>239</v>
      </c>
      <c r="E251">
        <f>IFERROR(IF(OR(HLOOKUP($A251,'Z-scores'!$C$2:$UD$20,3,FALSE)&gt;3,HLOOKUP(A251,'Z-scores'!$C$2:$UD$20,3,FALSE)&lt;-3),"",'Total-corrected counts'!E251),"")</f>
        <v>2.8558962209526029</v>
      </c>
      <c r="F251">
        <f>IFERROR(IF(OR(HLOOKUP($A251,'Z-scores'!$C$2:$UD$20,4,FALSE)&gt;3,HLOOKUP($A251,'Z-scores'!$C$2:$UD$20,4,FALSE)&lt;-3),"",'Total-corrected counts'!F251),"")</f>
        <v>9.3185942047531398</v>
      </c>
      <c r="G251">
        <f>IFERROR(IF(OR(HLOOKUP($A251,'Z-scores'!$C$2:$UD$20,5,FALSE)&gt;3,HLOOKUP($A251,'Z-scores'!$C$2:$UD$20,5,FALSE)&lt;-3),"",'Total-corrected counts'!G251),"")</f>
        <v>2.2059623435176938</v>
      </c>
      <c r="H251">
        <f>IFERROR(IF(OR(HLOOKUP($A251,'Z-scores'!$C$2:$UD$20,6,FALSE)&gt;3,HLOOKUP($A251,'Z-scores'!$C$2:$UD$20,6,FALSE)&lt;-3),"",'Total-corrected counts'!H251),"")</f>
        <v>8.3135499696007464</v>
      </c>
      <c r="I251">
        <f>IFERROR(IF(OR(HLOOKUP($A251,'Z-scores'!$C$2:$UD$20,7,FALSE)&gt;3,HLOOKUP($A251,'Z-scores'!$C$2:$UD$20,7,FALSE)&lt;-3),"",'Total-corrected counts'!I251),"")</f>
        <v>2.2657377962621483</v>
      </c>
      <c r="J251">
        <f>IFERROR(IF(OR(HLOOKUP($A251,'Z-scores'!$C$2:$UD$20,8,FALSE)&gt;3,HLOOKUP($A251,'Z-scores'!$C$2:$UD$20,8,FALSE)&lt;-3),"",'Total-corrected counts'!J251),"")</f>
        <v>16.577222639693424</v>
      </c>
      <c r="K251">
        <f>IFERROR(IF(OR(HLOOKUP($A251,'Z-scores'!$C$2:$UD$20,9,FALSE)&gt;3,HLOOKUP($A251,'Z-scores'!$C$2:$UD$20,9,FALSE)&lt;-3),"",'Total-corrected counts'!K251),"")</f>
        <v>4.4506382741512907</v>
      </c>
      <c r="L251">
        <f>IFERROR(IF(OR(HLOOKUP($A251,'Z-scores'!$C$2:$UD$20,10,FALSE)&gt;3,HLOOKUP($A251,'Z-scores'!$C$2:$UD$20,10,FALSE)&lt;-3),"",'Total-corrected counts'!L251),"")</f>
        <v>7.2365090480617091</v>
      </c>
      <c r="M251">
        <f>IFERROR(IF(OR(HLOOKUP($A251,'Z-scores'!$C$2:$UD$20,11,FALSE)&gt;3,HLOOKUP($A251,'Z-scores'!$C$2:$UD$20,11,FALSE)&lt;-3),"",'Total-corrected counts'!M251),"")</f>
        <v>10.1183888354914</v>
      </c>
      <c r="N251">
        <f>IFERROR(IF(OR(HLOOKUP($A251,'Z-scores'!$C$2:$UD$20,12,FALSE)&gt;3,HLOOKUP($A251,'Z-scores'!$C$2:$UD$20,12,FALSE)&lt;-3),"",'Total-corrected counts'!N251),"")</f>
        <v>1.3196396284114746</v>
      </c>
      <c r="O251">
        <f>IFERROR(IF(OR(HLOOKUP($A251,'Z-scores'!$C$2:$UD$20,13,FALSE)&gt;3,HLOOKUP($A251,'Z-scores'!$C$2:$UD$20,13,FALSE)&lt;-3),"",'Total-corrected counts'!O251),"")</f>
        <v>18.553125442752687</v>
      </c>
      <c r="P251">
        <f>IFERROR(IF(OR(HLOOKUP($A251,'Z-scores'!$C$2:$UD$20,14,FALSE)&gt;3,HLOOKUP($A251,'Z-scores'!$C$2:$UD$20,14,FALSE)&lt;-3),"",'Total-corrected counts'!P251),"")</f>
        <v>2.4702448747761072</v>
      </c>
      <c r="Q251">
        <f>IFERROR(IF(OR(HLOOKUP($A251,'Z-scores'!$C$2:$UD$20,15,FALSE)&gt;3,HLOOKUP($A251,'Z-scores'!$C$2:$UD$20,15,FALSE)&lt;-3),"",'Total-corrected counts'!Q251),"")</f>
        <v>5.8506447410504633E-2</v>
      </c>
      <c r="R251">
        <f>IFERROR(IF(OR(HLOOKUP($A251,'Z-scores'!$C$2:$UD$20,16,FALSE)&gt;3,HLOOKUP($A251,'Z-scores'!$C$2:$UD$20,16,FALSE)&lt;-3),"",'Total-corrected counts'!R251),"")</f>
        <v>12.149115162151821</v>
      </c>
      <c r="S251">
        <f>IFERROR(IF(OR(HLOOKUP($A251,'Z-scores'!$C$2:$UD$20,17,FALSE)&gt;3,HLOOKUP($A251,'Z-scores'!$C$2:$UD$20,17,FALSE)&lt;-3),"",'Total-corrected counts'!S251),"")</f>
        <v>0.32570849740898888</v>
      </c>
      <c r="T251">
        <f>IFERROR(IF(OR(HLOOKUP($A251,'Z-scores'!$C$2:$UD$20,18,FALSE)&gt;3,HLOOKUP($A251,'Z-scores'!$C$2:$UD$20,18,FALSE)&lt;-3),"",'Total-corrected counts'!T251),"")</f>
        <v>1.4604735714420718</v>
      </c>
      <c r="U251">
        <f>IFERROR(IF(OR(HLOOKUP($A251,'Z-scores'!$C$2:$UD$20,19,FALSE)&gt;3,HLOOKUP($A251,'Z-scores'!$C$2:$UD$20,19,FALSE)&lt;-3),"",'Total-corrected counts'!U251),"")</f>
        <v>22.244112426934208</v>
      </c>
      <c r="V251">
        <f t="shared" si="12"/>
        <v>1</v>
      </c>
      <c r="W251" s="10">
        <f>SUMIFS(Tabel132[Cluster],Tabel132[ID],A251)</f>
        <v>79</v>
      </c>
      <c r="X251">
        <f t="shared" si="13"/>
        <v>0.93489095305158254</v>
      </c>
      <c r="Y251">
        <f t="shared" si="14"/>
        <v>7.0380554813871283</v>
      </c>
      <c r="Z251">
        <f t="shared" si="15"/>
        <v>7.3226157564109835</v>
      </c>
    </row>
    <row r="252" spans="1:26" x14ac:dyDescent="0.25">
      <c r="A252">
        <v>256</v>
      </c>
      <c r="B252" t="s">
        <v>713</v>
      </c>
      <c r="C252">
        <v>36300</v>
      </c>
      <c r="D252">
        <v>663</v>
      </c>
      <c r="E252" t="str">
        <f>IFERROR(IF(OR(HLOOKUP($A252,'Z-scores'!$C$2:$UD$20,3,FALSE)&gt;3,HLOOKUP(A252,'Z-scores'!$C$2:$UD$20,3,FALSE)&lt;-3),"",'Total-corrected counts'!E252),"")</f>
        <v/>
      </c>
      <c r="F252" t="str">
        <f>IFERROR(IF(OR(HLOOKUP($A252,'Z-scores'!$C$2:$UD$20,4,FALSE)&gt;3,HLOOKUP($A252,'Z-scores'!$C$2:$UD$20,4,FALSE)&lt;-3),"",'Total-corrected counts'!F252),"")</f>
        <v/>
      </c>
      <c r="G252" t="str">
        <f>IFERROR(IF(OR(HLOOKUP($A252,'Z-scores'!$C$2:$UD$20,5,FALSE)&gt;3,HLOOKUP($A252,'Z-scores'!$C$2:$UD$20,5,FALSE)&lt;-3),"",'Total-corrected counts'!G252),"")</f>
        <v/>
      </c>
      <c r="H252" t="str">
        <f>IFERROR(IF(OR(HLOOKUP($A252,'Z-scores'!$C$2:$UD$20,6,FALSE)&gt;3,HLOOKUP($A252,'Z-scores'!$C$2:$UD$20,6,FALSE)&lt;-3),"",'Total-corrected counts'!H252),"")</f>
        <v/>
      </c>
      <c r="I252" t="str">
        <f>IFERROR(IF(OR(HLOOKUP($A252,'Z-scores'!$C$2:$UD$20,7,FALSE)&gt;3,HLOOKUP($A252,'Z-scores'!$C$2:$UD$20,7,FALSE)&lt;-3),"",'Total-corrected counts'!I252),"")</f>
        <v/>
      </c>
      <c r="J252" t="str">
        <f>IFERROR(IF(OR(HLOOKUP($A252,'Z-scores'!$C$2:$UD$20,8,FALSE)&gt;3,HLOOKUP($A252,'Z-scores'!$C$2:$UD$20,8,FALSE)&lt;-3),"",'Total-corrected counts'!J252),"")</f>
        <v/>
      </c>
      <c r="K252" t="str">
        <f>IFERROR(IF(OR(HLOOKUP($A252,'Z-scores'!$C$2:$UD$20,9,FALSE)&gt;3,HLOOKUP($A252,'Z-scores'!$C$2:$UD$20,9,FALSE)&lt;-3),"",'Total-corrected counts'!K252),"")</f>
        <v/>
      </c>
      <c r="L252" t="str">
        <f>IFERROR(IF(OR(HLOOKUP($A252,'Z-scores'!$C$2:$UD$20,10,FALSE)&gt;3,HLOOKUP($A252,'Z-scores'!$C$2:$UD$20,10,FALSE)&lt;-3),"",'Total-corrected counts'!L252),"")</f>
        <v/>
      </c>
      <c r="M252" t="str">
        <f>IFERROR(IF(OR(HLOOKUP($A252,'Z-scores'!$C$2:$UD$20,11,FALSE)&gt;3,HLOOKUP($A252,'Z-scores'!$C$2:$UD$20,11,FALSE)&lt;-3),"",'Total-corrected counts'!M252),"")</f>
        <v/>
      </c>
      <c r="N252" t="str">
        <f>IFERROR(IF(OR(HLOOKUP($A252,'Z-scores'!$C$2:$UD$20,12,FALSE)&gt;3,HLOOKUP($A252,'Z-scores'!$C$2:$UD$20,12,FALSE)&lt;-3),"",'Total-corrected counts'!N252),"")</f>
        <v/>
      </c>
      <c r="O252" t="str">
        <f>IFERROR(IF(OR(HLOOKUP($A252,'Z-scores'!$C$2:$UD$20,13,FALSE)&gt;3,HLOOKUP($A252,'Z-scores'!$C$2:$UD$20,13,FALSE)&lt;-3),"",'Total-corrected counts'!O252),"")</f>
        <v/>
      </c>
      <c r="P252" t="str">
        <f>IFERROR(IF(OR(HLOOKUP($A252,'Z-scores'!$C$2:$UD$20,14,FALSE)&gt;3,HLOOKUP($A252,'Z-scores'!$C$2:$UD$20,14,FALSE)&lt;-3),"",'Total-corrected counts'!P252),"")</f>
        <v/>
      </c>
      <c r="Q252" t="str">
        <f>IFERROR(IF(OR(HLOOKUP($A252,'Z-scores'!$C$2:$UD$20,15,FALSE)&gt;3,HLOOKUP($A252,'Z-scores'!$C$2:$UD$20,15,FALSE)&lt;-3),"",'Total-corrected counts'!Q252),"")</f>
        <v/>
      </c>
      <c r="R252" t="str">
        <f>IFERROR(IF(OR(HLOOKUP($A252,'Z-scores'!$C$2:$UD$20,16,FALSE)&gt;3,HLOOKUP($A252,'Z-scores'!$C$2:$UD$20,16,FALSE)&lt;-3),"",'Total-corrected counts'!R252),"")</f>
        <v/>
      </c>
      <c r="S252" t="str">
        <f>IFERROR(IF(OR(HLOOKUP($A252,'Z-scores'!$C$2:$UD$20,17,FALSE)&gt;3,HLOOKUP($A252,'Z-scores'!$C$2:$UD$20,17,FALSE)&lt;-3),"",'Total-corrected counts'!S252),"")</f>
        <v/>
      </c>
      <c r="T252" t="str">
        <f>IFERROR(IF(OR(HLOOKUP($A252,'Z-scores'!$C$2:$UD$20,18,FALSE)&gt;3,HLOOKUP($A252,'Z-scores'!$C$2:$UD$20,18,FALSE)&lt;-3),"",'Total-corrected counts'!T252),"")</f>
        <v/>
      </c>
      <c r="U252" t="str">
        <f>IFERROR(IF(OR(HLOOKUP($A252,'Z-scores'!$C$2:$UD$20,19,FALSE)&gt;3,HLOOKUP($A252,'Z-scores'!$C$2:$UD$20,19,FALSE)&lt;-3),"",'Total-corrected counts'!U252),"")</f>
        <v/>
      </c>
      <c r="V252">
        <f t="shared" si="12"/>
        <v>1</v>
      </c>
      <c r="W252" s="10">
        <f>SUMIFS(Tabel132[Cluster],Tabel132[ID],A252)</f>
        <v>45</v>
      </c>
      <c r="X252" t="str">
        <f t="shared" si="13"/>
        <v/>
      </c>
      <c r="Y252" t="str">
        <f t="shared" si="14"/>
        <v/>
      </c>
      <c r="Z252" t="str">
        <f t="shared" si="15"/>
        <v/>
      </c>
    </row>
    <row r="253" spans="1:26" x14ac:dyDescent="0.25">
      <c r="A253">
        <v>257</v>
      </c>
      <c r="B253" t="s">
        <v>142</v>
      </c>
      <c r="C253">
        <v>18100</v>
      </c>
      <c r="D253">
        <v>533</v>
      </c>
      <c r="E253">
        <f>IFERROR(IF(OR(HLOOKUP($A253,'Z-scores'!$C$2:$UD$20,3,FALSE)&gt;3,HLOOKUP(A253,'Z-scores'!$C$2:$UD$20,3,FALSE)&lt;-3),"",'Total-corrected counts'!E253),"")</f>
        <v>0.63505867568599406</v>
      </c>
      <c r="F253">
        <f>IFERROR(IF(OR(HLOOKUP($A253,'Z-scores'!$C$2:$UD$20,4,FALSE)&gt;3,HLOOKUP($A253,'Z-scores'!$C$2:$UD$20,4,FALSE)&lt;-3),"",'Total-corrected counts'!F253),"")</f>
        <v>0.84490774919856815</v>
      </c>
      <c r="G253">
        <f>IFERROR(IF(OR(HLOOKUP($A253,'Z-scores'!$C$2:$UD$20,5,FALSE)&gt;3,HLOOKUP($A253,'Z-scores'!$C$2:$UD$20,5,FALSE)&lt;-3),"",'Total-corrected counts'!G253),"")</f>
        <v>1.1684549399454454</v>
      </c>
      <c r="H253">
        <f>IFERROR(IF(OR(HLOOKUP($A253,'Z-scores'!$C$2:$UD$20,6,FALSE)&gt;3,HLOOKUP($A253,'Z-scores'!$C$2:$UD$20,6,FALSE)&lt;-3),"",'Total-corrected counts'!H253),"")</f>
        <v>0.41183832762925615</v>
      </c>
      <c r="I253">
        <f>IFERROR(IF(OR(HLOOKUP($A253,'Z-scores'!$C$2:$UD$20,7,FALSE)&gt;3,HLOOKUP($A253,'Z-scores'!$C$2:$UD$20,7,FALSE)&lt;-3),"",'Total-corrected counts'!I253),"")</f>
        <v>0.67725858040444653</v>
      </c>
      <c r="J253">
        <f>IFERROR(IF(OR(HLOOKUP($A253,'Z-scores'!$C$2:$UD$20,8,FALSE)&gt;3,HLOOKUP($A253,'Z-scores'!$C$2:$UD$20,8,FALSE)&lt;-3),"",'Total-corrected counts'!J253),"")</f>
        <v>1.7306975450720976</v>
      </c>
      <c r="K253">
        <f>IFERROR(IF(OR(HLOOKUP($A253,'Z-scores'!$C$2:$UD$20,9,FALSE)&gt;3,HLOOKUP($A253,'Z-scores'!$C$2:$UD$20,9,FALSE)&lt;-3),"",'Total-corrected counts'!K253),"")</f>
        <v>17.784714867049445</v>
      </c>
      <c r="L253">
        <f>IFERROR(IF(OR(HLOOKUP($A253,'Z-scores'!$C$2:$UD$20,10,FALSE)&gt;3,HLOOKUP($A253,'Z-scores'!$C$2:$UD$20,10,FALSE)&lt;-3),"",'Total-corrected counts'!L253),"")</f>
        <v>1.0715854349049332</v>
      </c>
      <c r="M253">
        <f>IFERROR(IF(OR(HLOOKUP($A253,'Z-scores'!$C$2:$UD$20,11,FALSE)&gt;3,HLOOKUP($A253,'Z-scores'!$C$2:$UD$20,11,FALSE)&lt;-3),"",'Total-corrected counts'!M253),"")</f>
        <v>3.6861161513629876</v>
      </c>
      <c r="N253">
        <f>IFERROR(IF(OR(HLOOKUP($A253,'Z-scores'!$C$2:$UD$20,12,FALSE)&gt;3,HLOOKUP($A253,'Z-scores'!$C$2:$UD$20,12,FALSE)&lt;-3),"",'Total-corrected counts'!N253),"")</f>
        <v>8.4310309592955317</v>
      </c>
      <c r="O253">
        <f>IFERROR(IF(OR(HLOOKUP($A253,'Z-scores'!$C$2:$UD$20,13,FALSE)&gt;3,HLOOKUP($A253,'Z-scores'!$C$2:$UD$20,13,FALSE)&lt;-3),"",'Total-corrected counts'!O253),"")</f>
        <v>3.2913035884295536</v>
      </c>
      <c r="P253">
        <f>IFERROR(IF(OR(HLOOKUP($A253,'Z-scores'!$C$2:$UD$20,14,FALSE)&gt;3,HLOOKUP($A253,'Z-scores'!$C$2:$UD$20,14,FALSE)&lt;-3),"",'Total-corrected counts'!P253),"")</f>
        <v>5.9149116032701263</v>
      </c>
      <c r="Q253">
        <f>IFERROR(IF(OR(HLOOKUP($A253,'Z-scores'!$C$2:$UD$20,15,FALSE)&gt;3,HLOOKUP($A253,'Z-scores'!$C$2:$UD$20,15,FALSE)&lt;-3),"",'Total-corrected counts'!Q253),"")</f>
        <v>7.6448424616392732</v>
      </c>
      <c r="R253">
        <f>IFERROR(IF(OR(HLOOKUP($A253,'Z-scores'!$C$2:$UD$20,16,FALSE)&gt;3,HLOOKUP($A253,'Z-scores'!$C$2:$UD$20,16,FALSE)&lt;-3),"",'Total-corrected counts'!R253),"")</f>
        <v>7.6412805455882324</v>
      </c>
      <c r="S253">
        <f>IFERROR(IF(OR(HLOOKUP($A253,'Z-scores'!$C$2:$UD$20,17,FALSE)&gt;3,HLOOKUP($A253,'Z-scores'!$C$2:$UD$20,17,FALSE)&lt;-3),"",'Total-corrected counts'!S253),"")</f>
        <v>1.3516902642473039</v>
      </c>
      <c r="T253">
        <f>IFERROR(IF(OR(HLOOKUP($A253,'Z-scores'!$C$2:$UD$20,18,FALSE)&gt;3,HLOOKUP($A253,'Z-scores'!$C$2:$UD$20,18,FALSE)&lt;-3),"",'Total-corrected counts'!T253),"")</f>
        <v>9.9999484538739498</v>
      </c>
      <c r="U253">
        <f>IFERROR(IF(OR(HLOOKUP($A253,'Z-scores'!$C$2:$UD$20,19,FALSE)&gt;3,HLOOKUP($A253,'Z-scores'!$C$2:$UD$20,19,FALSE)&lt;-3),"",'Total-corrected counts'!U253),"")</f>
        <v>4.1355129034077835</v>
      </c>
      <c r="V253">
        <f t="shared" si="12"/>
        <v>1</v>
      </c>
      <c r="W253" s="10">
        <f>SUMIFS(Tabel132[Cluster],Tabel132[ID],A253)</f>
        <v>22</v>
      </c>
      <c r="X253">
        <f t="shared" si="13"/>
        <v>0.20300926667954314</v>
      </c>
      <c r="Y253">
        <f t="shared" si="14"/>
        <v>3.1122924745836857</v>
      </c>
      <c r="Z253">
        <f t="shared" si="15"/>
        <v>6.0513150974689687</v>
      </c>
    </row>
    <row r="254" spans="1:26" x14ac:dyDescent="0.25">
      <c r="A254">
        <v>258</v>
      </c>
      <c r="B254" t="s">
        <v>143</v>
      </c>
      <c r="C254">
        <v>49600</v>
      </c>
      <c r="D254">
        <v>242</v>
      </c>
      <c r="E254">
        <f>IFERROR(IF(OR(HLOOKUP($A254,'Z-scores'!$C$2:$UD$20,3,FALSE)&gt;3,HLOOKUP(A254,'Z-scores'!$C$2:$UD$20,3,FALSE)&lt;-3),"",'Total-corrected counts'!E254),"")</f>
        <v>8.8123730349603537</v>
      </c>
      <c r="F254">
        <f>IFERROR(IF(OR(HLOOKUP($A254,'Z-scores'!$C$2:$UD$20,4,FALSE)&gt;3,HLOOKUP($A254,'Z-scores'!$C$2:$UD$20,4,FALSE)&lt;-3),"",'Total-corrected counts'!F254),"")</f>
        <v>60.948199772285058</v>
      </c>
      <c r="G254" t="str">
        <f>IFERROR(IF(OR(HLOOKUP($A254,'Z-scores'!$C$2:$UD$20,5,FALSE)&gt;3,HLOOKUP($A254,'Z-scores'!$C$2:$UD$20,5,FALSE)&lt;-3),"",'Total-corrected counts'!G254),"")</f>
        <v/>
      </c>
      <c r="H254">
        <f>IFERROR(IF(OR(HLOOKUP($A254,'Z-scores'!$C$2:$UD$20,6,FALSE)&gt;3,HLOOKUP($A254,'Z-scores'!$C$2:$UD$20,6,FALSE)&lt;-3),"",'Total-corrected counts'!H254),"")</f>
        <v>2.0591916381462809</v>
      </c>
      <c r="I254">
        <f>IFERROR(IF(OR(HLOOKUP($A254,'Z-scores'!$C$2:$UD$20,7,FALSE)&gt;3,HLOOKUP($A254,'Z-scores'!$C$2:$UD$20,7,FALSE)&lt;-3),"",'Total-corrected counts'!I254),"")</f>
        <v>3.4786463448046572</v>
      </c>
      <c r="J254">
        <f>IFERROR(IF(OR(HLOOKUP($A254,'Z-scores'!$C$2:$UD$20,8,FALSE)&gt;3,HLOOKUP($A254,'Z-scores'!$C$2:$UD$20,8,FALSE)&lt;-3),"",'Total-corrected counts'!J254),"")</f>
        <v>20.625378436001665</v>
      </c>
      <c r="K254">
        <f>IFERROR(IF(OR(HLOOKUP($A254,'Z-scores'!$C$2:$UD$20,9,FALSE)&gt;3,HLOOKUP($A254,'Z-scores'!$C$2:$UD$20,9,FALSE)&lt;-3),"",'Total-corrected counts'!K254),"")</f>
        <v>24.705947934667485</v>
      </c>
      <c r="L254">
        <f>IFERROR(IF(OR(HLOOKUP($A254,'Z-scores'!$C$2:$UD$20,10,FALSE)&gt;3,HLOOKUP($A254,'Z-scores'!$C$2:$UD$20,10,FALSE)&lt;-3),"",'Total-corrected counts'!L254),"")</f>
        <v>15.862110326555738</v>
      </c>
      <c r="M254">
        <f>IFERROR(IF(OR(HLOOKUP($A254,'Z-scores'!$C$2:$UD$20,11,FALSE)&gt;3,HLOOKUP($A254,'Z-scores'!$C$2:$UD$20,11,FALSE)&lt;-3),"",'Total-corrected counts'!M254),"")</f>
        <v>7.3215482056447341</v>
      </c>
      <c r="N254">
        <f>IFERROR(IF(OR(HLOOKUP($A254,'Z-scores'!$C$2:$UD$20,12,FALSE)&gt;3,HLOOKUP($A254,'Z-scores'!$C$2:$UD$20,12,FALSE)&lt;-3),"",'Total-corrected counts'!N254),"")</f>
        <v>13.269709596804274</v>
      </c>
      <c r="O254">
        <f>IFERROR(IF(OR(HLOOKUP($A254,'Z-scores'!$C$2:$UD$20,13,FALSE)&gt;3,HLOOKUP($A254,'Z-scores'!$C$2:$UD$20,13,FALSE)&lt;-3),"",'Total-corrected counts'!O254),"")</f>
        <v>40.407650497212323</v>
      </c>
      <c r="P254">
        <f>IFERROR(IF(OR(HLOOKUP($A254,'Z-scores'!$C$2:$UD$20,14,FALSE)&gt;3,HLOOKUP($A254,'Z-scores'!$C$2:$UD$20,14,FALSE)&lt;-3),"",'Total-corrected counts'!P254),"")</f>
        <v>6.0687676854361117</v>
      </c>
      <c r="Q254">
        <f>IFERROR(IF(OR(HLOOKUP($A254,'Z-scores'!$C$2:$UD$20,15,FALSE)&gt;3,HLOOKUP($A254,'Z-scores'!$C$2:$UD$20,15,FALSE)&lt;-3),"",'Total-corrected counts'!Q254),"")</f>
        <v>0</v>
      </c>
      <c r="R254">
        <f>IFERROR(IF(OR(HLOOKUP($A254,'Z-scores'!$C$2:$UD$20,16,FALSE)&gt;3,HLOOKUP($A254,'Z-scores'!$C$2:$UD$20,16,FALSE)&lt;-3),"",'Total-corrected counts'!R254),"")</f>
        <v>2.1276979390180135</v>
      </c>
      <c r="S254">
        <f>IFERROR(IF(OR(HLOOKUP($A254,'Z-scores'!$C$2:$UD$20,17,FALSE)&gt;3,HLOOKUP($A254,'Z-scores'!$C$2:$UD$20,17,FALSE)&lt;-3),"",'Total-corrected counts'!S254),"")</f>
        <v>1.0694095664928469</v>
      </c>
      <c r="T254">
        <f>IFERROR(IF(OR(HLOOKUP($A254,'Z-scores'!$C$2:$UD$20,18,FALSE)&gt;3,HLOOKUP($A254,'Z-scores'!$C$2:$UD$20,18,FALSE)&lt;-3),"",'Total-corrected counts'!T254),"")</f>
        <v>9.6648986345431211</v>
      </c>
      <c r="U254">
        <f>IFERROR(IF(OR(HLOOKUP($A254,'Z-scores'!$C$2:$UD$20,19,FALSE)&gt;3,HLOOKUP($A254,'Z-scores'!$C$2:$UD$20,19,FALSE)&lt;-3),"",'Total-corrected counts'!U254),"")</f>
        <v>26.709424890319948</v>
      </c>
      <c r="V254">
        <f t="shared" si="12"/>
        <v>1</v>
      </c>
      <c r="W254" s="10">
        <f>SUMIFS(Tabel132[Cluster],Tabel132[ID],A254)</f>
        <v>65</v>
      </c>
      <c r="X254">
        <f t="shared" si="13"/>
        <v>0.52061177210747966</v>
      </c>
      <c r="Y254">
        <f t="shared" si="14"/>
        <v>17.976674461633248</v>
      </c>
      <c r="Z254">
        <f t="shared" si="15"/>
        <v>12.414694851228329</v>
      </c>
    </row>
    <row r="255" spans="1:26" x14ac:dyDescent="0.25">
      <c r="A255">
        <v>259</v>
      </c>
      <c r="B255" t="s">
        <v>714</v>
      </c>
      <c r="C255">
        <v>43800</v>
      </c>
      <c r="D255">
        <v>934</v>
      </c>
      <c r="E255" t="str">
        <f>IFERROR(IF(OR(HLOOKUP($A255,'Z-scores'!$C$2:$UD$20,3,FALSE)&gt;3,HLOOKUP(A255,'Z-scores'!$C$2:$UD$20,3,FALSE)&lt;-3),"",'Total-corrected counts'!E255),"")</f>
        <v/>
      </c>
      <c r="F255" t="str">
        <f>IFERROR(IF(OR(HLOOKUP($A255,'Z-scores'!$C$2:$UD$20,4,FALSE)&gt;3,HLOOKUP($A255,'Z-scores'!$C$2:$UD$20,4,FALSE)&lt;-3),"",'Total-corrected counts'!F255),"")</f>
        <v/>
      </c>
      <c r="G255" t="str">
        <f>IFERROR(IF(OR(HLOOKUP($A255,'Z-scores'!$C$2:$UD$20,5,FALSE)&gt;3,HLOOKUP($A255,'Z-scores'!$C$2:$UD$20,5,FALSE)&lt;-3),"",'Total-corrected counts'!G255),"")</f>
        <v/>
      </c>
      <c r="H255" t="str">
        <f>IFERROR(IF(OR(HLOOKUP($A255,'Z-scores'!$C$2:$UD$20,6,FALSE)&gt;3,HLOOKUP($A255,'Z-scores'!$C$2:$UD$20,6,FALSE)&lt;-3),"",'Total-corrected counts'!H255),"")</f>
        <v/>
      </c>
      <c r="I255" t="str">
        <f>IFERROR(IF(OR(HLOOKUP($A255,'Z-scores'!$C$2:$UD$20,7,FALSE)&gt;3,HLOOKUP($A255,'Z-scores'!$C$2:$UD$20,7,FALSE)&lt;-3),"",'Total-corrected counts'!I255),"")</f>
        <v/>
      </c>
      <c r="J255" t="str">
        <f>IFERROR(IF(OR(HLOOKUP($A255,'Z-scores'!$C$2:$UD$20,8,FALSE)&gt;3,HLOOKUP($A255,'Z-scores'!$C$2:$UD$20,8,FALSE)&lt;-3),"",'Total-corrected counts'!J255),"")</f>
        <v/>
      </c>
      <c r="K255" t="str">
        <f>IFERROR(IF(OR(HLOOKUP($A255,'Z-scores'!$C$2:$UD$20,9,FALSE)&gt;3,HLOOKUP($A255,'Z-scores'!$C$2:$UD$20,9,FALSE)&lt;-3),"",'Total-corrected counts'!K255),"")</f>
        <v/>
      </c>
      <c r="L255" t="str">
        <f>IFERROR(IF(OR(HLOOKUP($A255,'Z-scores'!$C$2:$UD$20,10,FALSE)&gt;3,HLOOKUP($A255,'Z-scores'!$C$2:$UD$20,10,FALSE)&lt;-3),"",'Total-corrected counts'!L255),"")</f>
        <v/>
      </c>
      <c r="M255" t="str">
        <f>IFERROR(IF(OR(HLOOKUP($A255,'Z-scores'!$C$2:$UD$20,11,FALSE)&gt;3,HLOOKUP($A255,'Z-scores'!$C$2:$UD$20,11,FALSE)&lt;-3),"",'Total-corrected counts'!M255),"")</f>
        <v/>
      </c>
      <c r="N255" t="str">
        <f>IFERROR(IF(OR(HLOOKUP($A255,'Z-scores'!$C$2:$UD$20,12,FALSE)&gt;3,HLOOKUP($A255,'Z-scores'!$C$2:$UD$20,12,FALSE)&lt;-3),"",'Total-corrected counts'!N255),"")</f>
        <v/>
      </c>
      <c r="O255" t="str">
        <f>IFERROR(IF(OR(HLOOKUP($A255,'Z-scores'!$C$2:$UD$20,13,FALSE)&gt;3,HLOOKUP($A255,'Z-scores'!$C$2:$UD$20,13,FALSE)&lt;-3),"",'Total-corrected counts'!O255),"")</f>
        <v/>
      </c>
      <c r="P255" t="str">
        <f>IFERROR(IF(OR(HLOOKUP($A255,'Z-scores'!$C$2:$UD$20,14,FALSE)&gt;3,HLOOKUP($A255,'Z-scores'!$C$2:$UD$20,14,FALSE)&lt;-3),"",'Total-corrected counts'!P255),"")</f>
        <v/>
      </c>
      <c r="Q255" t="str">
        <f>IFERROR(IF(OR(HLOOKUP($A255,'Z-scores'!$C$2:$UD$20,15,FALSE)&gt;3,HLOOKUP($A255,'Z-scores'!$C$2:$UD$20,15,FALSE)&lt;-3),"",'Total-corrected counts'!Q255),"")</f>
        <v/>
      </c>
      <c r="R255" t="str">
        <f>IFERROR(IF(OR(HLOOKUP($A255,'Z-scores'!$C$2:$UD$20,16,FALSE)&gt;3,HLOOKUP($A255,'Z-scores'!$C$2:$UD$20,16,FALSE)&lt;-3),"",'Total-corrected counts'!R255),"")</f>
        <v/>
      </c>
      <c r="S255" t="str">
        <f>IFERROR(IF(OR(HLOOKUP($A255,'Z-scores'!$C$2:$UD$20,17,FALSE)&gt;3,HLOOKUP($A255,'Z-scores'!$C$2:$UD$20,17,FALSE)&lt;-3),"",'Total-corrected counts'!S255),"")</f>
        <v/>
      </c>
      <c r="T255" t="str">
        <f>IFERROR(IF(OR(HLOOKUP($A255,'Z-scores'!$C$2:$UD$20,18,FALSE)&gt;3,HLOOKUP($A255,'Z-scores'!$C$2:$UD$20,18,FALSE)&lt;-3),"",'Total-corrected counts'!T255),"")</f>
        <v/>
      </c>
      <c r="U255" t="str">
        <f>IFERROR(IF(OR(HLOOKUP($A255,'Z-scores'!$C$2:$UD$20,19,FALSE)&gt;3,HLOOKUP($A255,'Z-scores'!$C$2:$UD$20,19,FALSE)&lt;-3),"",'Total-corrected counts'!U255),"")</f>
        <v/>
      </c>
      <c r="V255">
        <f t="shared" si="12"/>
        <v>1</v>
      </c>
      <c r="W255" s="10">
        <f>SUMIFS(Tabel132[Cluster],Tabel132[ID],A255)</f>
        <v>56</v>
      </c>
      <c r="X255" t="str">
        <f t="shared" si="13"/>
        <v/>
      </c>
      <c r="Y255" t="str">
        <f t="shared" si="14"/>
        <v/>
      </c>
      <c r="Z255" t="str">
        <f t="shared" si="15"/>
        <v/>
      </c>
    </row>
    <row r="256" spans="1:26" x14ac:dyDescent="0.25">
      <c r="A256">
        <v>260</v>
      </c>
      <c r="B256" t="s">
        <v>144</v>
      </c>
      <c r="C256">
        <v>34300</v>
      </c>
      <c r="D256">
        <v>619</v>
      </c>
      <c r="E256">
        <f>IFERROR(IF(OR(HLOOKUP($A256,'Z-scores'!$C$2:$UD$20,3,FALSE)&gt;3,HLOOKUP(A256,'Z-scores'!$C$2:$UD$20,3,FALSE)&lt;-3),"",'Total-corrected counts'!E256),"")</f>
        <v>0.10646571915912255</v>
      </c>
      <c r="F256">
        <f>IFERROR(IF(OR(HLOOKUP($A256,'Z-scores'!$C$2:$UD$20,4,FALSE)&gt;3,HLOOKUP($A256,'Z-scores'!$C$2:$UD$20,4,FALSE)&lt;-3),"",'Total-corrected counts'!F256),"")</f>
        <v>1.6652065348282457</v>
      </c>
      <c r="G256">
        <f>IFERROR(IF(OR(HLOOKUP($A256,'Z-scores'!$C$2:$UD$20,5,FALSE)&gt;3,HLOOKUP($A256,'Z-scores'!$C$2:$UD$20,5,FALSE)&lt;-3),"",'Total-corrected counts'!G256),"")</f>
        <v>0</v>
      </c>
      <c r="H256">
        <f>IFERROR(IF(OR(HLOOKUP($A256,'Z-scores'!$C$2:$UD$20,6,FALSE)&gt;3,HLOOKUP($A256,'Z-scores'!$C$2:$UD$20,6,FALSE)&lt;-3),"",'Total-corrected counts'!H256),"")</f>
        <v>0.87253882972300034</v>
      </c>
      <c r="I256" t="str">
        <f>IFERROR(IF(OR(HLOOKUP($A256,'Z-scores'!$C$2:$UD$20,7,FALSE)&gt;3,HLOOKUP($A256,'Z-scores'!$C$2:$UD$20,7,FALSE)&lt;-3),"",'Total-corrected counts'!I256),"")</f>
        <v/>
      </c>
      <c r="J256">
        <f>IFERROR(IF(OR(HLOOKUP($A256,'Z-scores'!$C$2:$UD$20,8,FALSE)&gt;3,HLOOKUP($A256,'Z-scores'!$C$2:$UD$20,8,FALSE)&lt;-3),"",'Total-corrected counts'!J256),"")</f>
        <v>1.9772356569057297</v>
      </c>
      <c r="K256">
        <f>IFERROR(IF(OR(HLOOKUP($A256,'Z-scores'!$C$2:$UD$20,9,FALSE)&gt;3,HLOOKUP($A256,'Z-scores'!$C$2:$UD$20,9,FALSE)&lt;-3),"",'Total-corrected counts'!K256),"")</f>
        <v>2.7024917776910642</v>
      </c>
      <c r="L256">
        <f>IFERROR(IF(OR(HLOOKUP($A256,'Z-scores'!$C$2:$UD$20,10,FALSE)&gt;3,HLOOKUP($A256,'Z-scores'!$C$2:$UD$20,10,FALSE)&lt;-3),"",'Total-corrected counts'!L256),"")</f>
        <v>5.14184616090186</v>
      </c>
      <c r="M256">
        <f>IFERROR(IF(OR(HLOOKUP($A256,'Z-scores'!$C$2:$UD$20,11,FALSE)&gt;3,HLOOKUP($A256,'Z-scores'!$C$2:$UD$20,11,FALSE)&lt;-3),"",'Total-corrected counts'!M256),"")</f>
        <v>3.4280880207675781</v>
      </c>
      <c r="N256">
        <f>IFERROR(IF(OR(HLOOKUP($A256,'Z-scores'!$C$2:$UD$20,12,FALSE)&gt;3,HLOOKUP($A256,'Z-scores'!$C$2:$UD$20,12,FALSE)&lt;-3),"",'Total-corrected counts'!N256),"")</f>
        <v>2.1902352165996</v>
      </c>
      <c r="O256">
        <f>IFERROR(IF(OR(HLOOKUP($A256,'Z-scores'!$C$2:$UD$20,13,FALSE)&gt;3,HLOOKUP($A256,'Z-scores'!$C$2:$UD$20,13,FALSE)&lt;-3),"",'Total-corrected counts'!O256),"")</f>
        <v>2.5240058193478174</v>
      </c>
      <c r="P256">
        <f>IFERROR(IF(OR(HLOOKUP($A256,'Z-scores'!$C$2:$UD$20,14,FALSE)&gt;3,HLOOKUP($A256,'Z-scores'!$C$2:$UD$20,14,FALSE)&lt;-3),"",'Total-corrected counts'!P256),"")</f>
        <v>6.9748090581913615</v>
      </c>
      <c r="Q256">
        <f>IFERROR(IF(OR(HLOOKUP($A256,'Z-scores'!$C$2:$UD$20,15,FALSE)&gt;3,HLOOKUP($A256,'Z-scores'!$C$2:$UD$20,15,FALSE)&lt;-3),"",'Total-corrected counts'!Q256),"")</f>
        <v>5.6361211005452798</v>
      </c>
      <c r="R256">
        <f>IFERROR(IF(OR(HLOOKUP($A256,'Z-scores'!$C$2:$UD$20,16,FALSE)&gt;3,HLOOKUP($A256,'Z-scores'!$C$2:$UD$20,16,FALSE)&lt;-3),"",'Total-corrected counts'!R256),"")</f>
        <v>5.0487747705512183</v>
      </c>
      <c r="S256">
        <f>IFERROR(IF(OR(HLOOKUP($A256,'Z-scores'!$C$2:$UD$20,17,FALSE)&gt;3,HLOOKUP($A256,'Z-scores'!$C$2:$UD$20,17,FALSE)&lt;-3),"",'Total-corrected counts'!S256),"")</f>
        <v>3.4145107478375669</v>
      </c>
      <c r="T256">
        <f>IFERROR(IF(OR(HLOOKUP($A256,'Z-scores'!$C$2:$UD$20,18,FALSE)&gt;3,HLOOKUP($A256,'Z-scores'!$C$2:$UD$20,18,FALSE)&lt;-3),"",'Total-corrected counts'!T256),"")</f>
        <v>3.0498124580113846</v>
      </c>
      <c r="U256">
        <f>IFERROR(IF(OR(HLOOKUP($A256,'Z-scores'!$C$2:$UD$20,19,FALSE)&gt;3,HLOOKUP($A256,'Z-scores'!$C$2:$UD$20,19,FALSE)&lt;-3),"",'Total-corrected counts'!U256),"")</f>
        <v>2.1870918188011785</v>
      </c>
      <c r="V256">
        <f t="shared" si="12"/>
        <v>1</v>
      </c>
      <c r="W256" s="10">
        <f>SUMIFS(Tabel132[Cluster],Tabel132[ID],A256)</f>
        <v>44</v>
      </c>
      <c r="X256">
        <f t="shared" si="13"/>
        <v>5.0720768493634924E-2</v>
      </c>
      <c r="Y256">
        <f t="shared" si="14"/>
        <v>1.9867340874970751</v>
      </c>
      <c r="Z256">
        <f t="shared" si="15"/>
        <v>3.8781701237356763</v>
      </c>
    </row>
    <row r="257" spans="1:26" x14ac:dyDescent="0.25">
      <c r="A257">
        <v>261</v>
      </c>
      <c r="B257" t="s">
        <v>715</v>
      </c>
      <c r="C257">
        <v>103500</v>
      </c>
      <c r="D257">
        <v>871</v>
      </c>
      <c r="E257" t="str">
        <f>IFERROR(IF(OR(HLOOKUP($A257,'Z-scores'!$C$2:$UD$20,3,FALSE)&gt;3,HLOOKUP(A257,'Z-scores'!$C$2:$UD$20,3,FALSE)&lt;-3),"",'Total-corrected counts'!E257),"")</f>
        <v/>
      </c>
      <c r="F257" t="str">
        <f>IFERROR(IF(OR(HLOOKUP($A257,'Z-scores'!$C$2:$UD$20,4,FALSE)&gt;3,HLOOKUP($A257,'Z-scores'!$C$2:$UD$20,4,FALSE)&lt;-3),"",'Total-corrected counts'!F257),"")</f>
        <v/>
      </c>
      <c r="G257" t="str">
        <f>IFERROR(IF(OR(HLOOKUP($A257,'Z-scores'!$C$2:$UD$20,5,FALSE)&gt;3,HLOOKUP($A257,'Z-scores'!$C$2:$UD$20,5,FALSE)&lt;-3),"",'Total-corrected counts'!G257),"")</f>
        <v/>
      </c>
      <c r="H257" t="str">
        <f>IFERROR(IF(OR(HLOOKUP($A257,'Z-scores'!$C$2:$UD$20,6,FALSE)&gt;3,HLOOKUP($A257,'Z-scores'!$C$2:$UD$20,6,FALSE)&lt;-3),"",'Total-corrected counts'!H257),"")</f>
        <v/>
      </c>
      <c r="I257" t="str">
        <f>IFERROR(IF(OR(HLOOKUP($A257,'Z-scores'!$C$2:$UD$20,7,FALSE)&gt;3,HLOOKUP($A257,'Z-scores'!$C$2:$UD$20,7,FALSE)&lt;-3),"",'Total-corrected counts'!I257),"")</f>
        <v/>
      </c>
      <c r="J257" t="str">
        <f>IFERROR(IF(OR(HLOOKUP($A257,'Z-scores'!$C$2:$UD$20,8,FALSE)&gt;3,HLOOKUP($A257,'Z-scores'!$C$2:$UD$20,8,FALSE)&lt;-3),"",'Total-corrected counts'!J257),"")</f>
        <v/>
      </c>
      <c r="K257" t="str">
        <f>IFERROR(IF(OR(HLOOKUP($A257,'Z-scores'!$C$2:$UD$20,9,FALSE)&gt;3,HLOOKUP($A257,'Z-scores'!$C$2:$UD$20,9,FALSE)&lt;-3),"",'Total-corrected counts'!K257),"")</f>
        <v/>
      </c>
      <c r="L257" t="str">
        <f>IFERROR(IF(OR(HLOOKUP($A257,'Z-scores'!$C$2:$UD$20,10,FALSE)&gt;3,HLOOKUP($A257,'Z-scores'!$C$2:$UD$20,10,FALSE)&lt;-3),"",'Total-corrected counts'!L257),"")</f>
        <v/>
      </c>
      <c r="M257" t="str">
        <f>IFERROR(IF(OR(HLOOKUP($A257,'Z-scores'!$C$2:$UD$20,11,FALSE)&gt;3,HLOOKUP($A257,'Z-scores'!$C$2:$UD$20,11,FALSE)&lt;-3),"",'Total-corrected counts'!M257),"")</f>
        <v/>
      </c>
      <c r="N257" t="str">
        <f>IFERROR(IF(OR(HLOOKUP($A257,'Z-scores'!$C$2:$UD$20,12,FALSE)&gt;3,HLOOKUP($A257,'Z-scores'!$C$2:$UD$20,12,FALSE)&lt;-3),"",'Total-corrected counts'!N257),"")</f>
        <v/>
      </c>
      <c r="O257" t="str">
        <f>IFERROR(IF(OR(HLOOKUP($A257,'Z-scores'!$C$2:$UD$20,13,FALSE)&gt;3,HLOOKUP($A257,'Z-scores'!$C$2:$UD$20,13,FALSE)&lt;-3),"",'Total-corrected counts'!O257),"")</f>
        <v/>
      </c>
      <c r="P257" t="str">
        <f>IFERROR(IF(OR(HLOOKUP($A257,'Z-scores'!$C$2:$UD$20,14,FALSE)&gt;3,HLOOKUP($A257,'Z-scores'!$C$2:$UD$20,14,FALSE)&lt;-3),"",'Total-corrected counts'!P257),"")</f>
        <v/>
      </c>
      <c r="Q257" t="str">
        <f>IFERROR(IF(OR(HLOOKUP($A257,'Z-scores'!$C$2:$UD$20,15,FALSE)&gt;3,HLOOKUP($A257,'Z-scores'!$C$2:$UD$20,15,FALSE)&lt;-3),"",'Total-corrected counts'!Q257),"")</f>
        <v/>
      </c>
      <c r="R257" t="str">
        <f>IFERROR(IF(OR(HLOOKUP($A257,'Z-scores'!$C$2:$UD$20,16,FALSE)&gt;3,HLOOKUP($A257,'Z-scores'!$C$2:$UD$20,16,FALSE)&lt;-3),"",'Total-corrected counts'!R257),"")</f>
        <v/>
      </c>
      <c r="S257" t="str">
        <f>IFERROR(IF(OR(HLOOKUP($A257,'Z-scores'!$C$2:$UD$20,17,FALSE)&gt;3,HLOOKUP($A257,'Z-scores'!$C$2:$UD$20,17,FALSE)&lt;-3),"",'Total-corrected counts'!S257),"")</f>
        <v/>
      </c>
      <c r="T257" t="str">
        <f>IFERROR(IF(OR(HLOOKUP($A257,'Z-scores'!$C$2:$UD$20,18,FALSE)&gt;3,HLOOKUP($A257,'Z-scores'!$C$2:$UD$20,18,FALSE)&lt;-3),"",'Total-corrected counts'!T257),"")</f>
        <v/>
      </c>
      <c r="U257" t="str">
        <f>IFERROR(IF(OR(HLOOKUP($A257,'Z-scores'!$C$2:$UD$20,19,FALSE)&gt;3,HLOOKUP($A257,'Z-scores'!$C$2:$UD$20,19,FALSE)&lt;-3),"",'Total-corrected counts'!U257),"")</f>
        <v/>
      </c>
      <c r="V257">
        <f t="shared" si="12"/>
        <v>1</v>
      </c>
      <c r="W257" s="10">
        <f>SUMIFS(Tabel132[Cluster],Tabel132[ID],A257)</f>
        <v>0</v>
      </c>
      <c r="X257" t="str">
        <f t="shared" si="13"/>
        <v/>
      </c>
      <c r="Y257" t="str">
        <f t="shared" si="14"/>
        <v/>
      </c>
      <c r="Z257" t="str">
        <f t="shared" si="15"/>
        <v/>
      </c>
    </row>
    <row r="258" spans="1:26" x14ac:dyDescent="0.25">
      <c r="A258">
        <v>262</v>
      </c>
      <c r="B258" t="s">
        <v>145</v>
      </c>
      <c r="C258">
        <v>68900</v>
      </c>
      <c r="D258">
        <v>856</v>
      </c>
      <c r="E258">
        <f>IFERROR(IF(OR(HLOOKUP($A258,'Z-scores'!$C$2:$UD$20,3,FALSE)&gt;3,HLOOKUP(A258,'Z-scores'!$C$2:$UD$20,3,FALSE)&lt;-3),"",'Total-corrected counts'!E258),"")</f>
        <v>15.187241447067112</v>
      </c>
      <c r="F258">
        <f>IFERROR(IF(OR(HLOOKUP($A258,'Z-scores'!$C$2:$UD$20,4,FALSE)&gt;3,HLOOKUP($A258,'Z-scores'!$C$2:$UD$20,4,FALSE)&lt;-3),"",'Total-corrected counts'!F258),"")</f>
        <v>20.581296531448615</v>
      </c>
      <c r="G258">
        <f>IFERROR(IF(OR(HLOOKUP($A258,'Z-scores'!$C$2:$UD$20,5,FALSE)&gt;3,HLOOKUP($A258,'Z-scores'!$C$2:$UD$20,5,FALSE)&lt;-3),"",'Total-corrected counts'!G258),"")</f>
        <v>18.030468469847818</v>
      </c>
      <c r="H258">
        <f>IFERROR(IF(OR(HLOOKUP($A258,'Z-scores'!$C$2:$UD$20,6,FALSE)&gt;3,HLOOKUP($A258,'Z-scores'!$C$2:$UD$20,6,FALSE)&lt;-3),"",'Total-corrected counts'!H258),"")</f>
        <v>72.141510441497672</v>
      </c>
      <c r="I258">
        <f>IFERROR(IF(OR(HLOOKUP($A258,'Z-scores'!$C$2:$UD$20,7,FALSE)&gt;3,HLOOKUP($A258,'Z-scores'!$C$2:$UD$20,7,FALSE)&lt;-3),"",'Total-corrected counts'!I258),"")</f>
        <v>33.179513543632382</v>
      </c>
      <c r="J258">
        <f>IFERROR(IF(OR(HLOOKUP($A258,'Z-scores'!$C$2:$UD$20,8,FALSE)&gt;3,HLOOKUP($A258,'Z-scores'!$C$2:$UD$20,8,FALSE)&lt;-3),"",'Total-corrected counts'!J258),"")</f>
        <v>59.681946112685665</v>
      </c>
      <c r="K258">
        <f>IFERROR(IF(OR(HLOOKUP($A258,'Z-scores'!$C$2:$UD$20,9,FALSE)&gt;3,HLOOKUP($A258,'Z-scores'!$C$2:$UD$20,9,FALSE)&lt;-3),"",'Total-corrected counts'!K258),"")</f>
        <v>42.963375884943417</v>
      </c>
      <c r="L258">
        <f>IFERROR(IF(OR(HLOOKUP($A258,'Z-scores'!$C$2:$UD$20,10,FALSE)&gt;3,HLOOKUP($A258,'Z-scores'!$C$2:$UD$20,10,FALSE)&lt;-3),"",'Total-corrected counts'!L258),"")</f>
        <v>64.877221886096194</v>
      </c>
      <c r="M258">
        <f>IFERROR(IF(OR(HLOOKUP($A258,'Z-scores'!$C$2:$UD$20,11,FALSE)&gt;3,HLOOKUP($A258,'Z-scores'!$C$2:$UD$20,11,FALSE)&lt;-3),"",'Total-corrected counts'!M258),"")</f>
        <v>55.291742270444807</v>
      </c>
      <c r="N258">
        <f>IFERROR(IF(OR(HLOOKUP($A258,'Z-scores'!$C$2:$UD$20,12,FALSE)&gt;3,HLOOKUP($A258,'Z-scores'!$C$2:$UD$20,12,FALSE)&lt;-3),"",'Total-corrected counts'!N258),"")</f>
        <v>12.499919813564246</v>
      </c>
      <c r="O258">
        <f>IFERROR(IF(OR(HLOOKUP($A258,'Z-scores'!$C$2:$UD$20,13,FALSE)&gt;3,HLOOKUP($A258,'Z-scores'!$C$2:$UD$20,13,FALSE)&lt;-3),"",'Total-corrected counts'!O258),"")</f>
        <v>41.403791460581594</v>
      </c>
      <c r="P258">
        <f>IFERROR(IF(OR(HLOOKUP($A258,'Z-scores'!$C$2:$UD$20,14,FALSE)&gt;3,HLOOKUP($A258,'Z-scores'!$C$2:$UD$20,14,FALSE)&lt;-3),"",'Total-corrected counts'!P258),"")</f>
        <v>60.730414654962779</v>
      </c>
      <c r="Q258">
        <f>IFERROR(IF(OR(HLOOKUP($A258,'Z-scores'!$C$2:$UD$20,15,FALSE)&gt;3,HLOOKUP($A258,'Z-scores'!$C$2:$UD$20,15,FALSE)&lt;-3),"",'Total-corrected counts'!Q258),"")</f>
        <v>11.389255095911569</v>
      </c>
      <c r="R258">
        <f>IFERROR(IF(OR(HLOOKUP($A258,'Z-scores'!$C$2:$UD$20,16,FALSE)&gt;3,HLOOKUP($A258,'Z-scores'!$C$2:$UD$20,16,FALSE)&lt;-3),"",'Total-corrected counts'!R258),"")</f>
        <v>40.077654964328005</v>
      </c>
      <c r="S258">
        <f>IFERROR(IF(OR(HLOOKUP($A258,'Z-scores'!$C$2:$UD$20,17,FALSE)&gt;3,HLOOKUP($A258,'Z-scores'!$C$2:$UD$20,17,FALSE)&lt;-3),"",'Total-corrected counts'!S258),"")</f>
        <v>35.496797742622974</v>
      </c>
      <c r="T258">
        <f>IFERROR(IF(OR(HLOOKUP($A258,'Z-scores'!$C$2:$UD$20,18,FALSE)&gt;3,HLOOKUP($A258,'Z-scores'!$C$2:$UD$20,18,FALSE)&lt;-3),"",'Total-corrected counts'!T258),"")</f>
        <v>33.376116617955581</v>
      </c>
      <c r="U258">
        <f>IFERROR(IF(OR(HLOOKUP($A258,'Z-scores'!$C$2:$UD$20,19,FALSE)&gt;3,HLOOKUP($A258,'Z-scores'!$C$2:$UD$20,19,FALSE)&lt;-3),"",'Total-corrected counts'!U258),"")</f>
        <v>52.520579926489411</v>
      </c>
      <c r="V258">
        <f t="shared" si="12"/>
        <v>1</v>
      </c>
      <c r="W258" s="10">
        <f>SUMIFS(Tabel132[Cluster],Tabel132[ID],A258)</f>
        <v>81</v>
      </c>
      <c r="X258">
        <f t="shared" si="13"/>
        <v>0.5083175702329652</v>
      </c>
      <c r="Y258">
        <f t="shared" si="14"/>
        <v>42.437146287518182</v>
      </c>
      <c r="Z258">
        <f t="shared" si="15"/>
        <v>35.936816284552016</v>
      </c>
    </row>
    <row r="259" spans="1:26" x14ac:dyDescent="0.25">
      <c r="A259">
        <v>263</v>
      </c>
      <c r="B259" t="s">
        <v>146</v>
      </c>
      <c r="C259">
        <v>72200</v>
      </c>
      <c r="D259">
        <v>141</v>
      </c>
      <c r="E259">
        <f>IFERROR(IF(OR(HLOOKUP($A259,'Z-scores'!$C$2:$UD$20,3,FALSE)&gt;3,HLOOKUP(A259,'Z-scores'!$C$2:$UD$20,3,FALSE)&lt;-3),"",'Total-corrected counts'!E259),"")</f>
        <v>8.5919703181046261E-2</v>
      </c>
      <c r="F259">
        <f>IFERROR(IF(OR(HLOOKUP($A259,'Z-scores'!$C$2:$UD$20,4,FALSE)&gt;3,HLOOKUP($A259,'Z-scores'!$C$2:$UD$20,4,FALSE)&lt;-3),"",'Total-corrected counts'!F259),"")</f>
        <v>6.0045871108092408</v>
      </c>
      <c r="G259">
        <f>IFERROR(IF(OR(HLOOKUP($A259,'Z-scores'!$C$2:$UD$20,5,FALSE)&gt;3,HLOOKUP($A259,'Z-scores'!$C$2:$UD$20,5,FALSE)&lt;-3),"",'Total-corrected counts'!G259),"")</f>
        <v>1.0072887413322804E-2</v>
      </c>
      <c r="H259">
        <f>IFERROR(IF(OR(HLOOKUP($A259,'Z-scores'!$C$2:$UD$20,6,FALSE)&gt;3,HLOOKUP($A259,'Z-scores'!$C$2:$UD$20,6,FALSE)&lt;-3),"",'Total-corrected counts'!H259),"")</f>
        <v>6.9803106377840027E-3</v>
      </c>
      <c r="I259">
        <f>IFERROR(IF(OR(HLOOKUP($A259,'Z-scores'!$C$2:$UD$20,7,FALSE)&gt;3,HLOOKUP($A259,'Z-scores'!$C$2:$UD$20,7,FALSE)&lt;-3),"",'Total-corrected counts'!I259),"")</f>
        <v>0.49870859102509241</v>
      </c>
      <c r="J259">
        <f>IFERROR(IF(OR(HLOOKUP($A259,'Z-scores'!$C$2:$UD$20,8,FALSE)&gt;3,HLOOKUP($A259,'Z-scores'!$C$2:$UD$20,8,FALSE)&lt;-3),"",'Total-corrected counts'!J259),"")</f>
        <v>1.4200595241617211</v>
      </c>
      <c r="K259">
        <f>IFERROR(IF(OR(HLOOKUP($A259,'Z-scores'!$C$2:$UD$20,9,FALSE)&gt;3,HLOOKUP($A259,'Z-scores'!$C$2:$UD$20,9,FALSE)&lt;-3),"",'Total-corrected counts'!K259),"")</f>
        <v>1.3690841184012488</v>
      </c>
      <c r="L259">
        <f>IFERROR(IF(OR(HLOOKUP($A259,'Z-scores'!$C$2:$UD$20,10,FALSE)&gt;3,HLOOKUP($A259,'Z-scores'!$C$2:$UD$20,10,FALSE)&lt;-3),"",'Total-corrected counts'!L259),"")</f>
        <v>1.6316321436824084</v>
      </c>
      <c r="M259">
        <f>IFERROR(IF(OR(HLOOKUP($A259,'Z-scores'!$C$2:$UD$20,11,FALSE)&gt;3,HLOOKUP($A259,'Z-scores'!$C$2:$UD$20,11,FALSE)&lt;-3),"",'Total-corrected counts'!M259),"")</f>
        <v>1.8430580756814939E-2</v>
      </c>
      <c r="N259">
        <f>IFERROR(IF(OR(HLOOKUP($A259,'Z-scores'!$C$2:$UD$20,12,FALSE)&gt;3,HLOOKUP($A259,'Z-scores'!$C$2:$UD$20,12,FALSE)&lt;-3),"",'Total-corrected counts'!N259),"")</f>
        <v>9.1641640861907965E-3</v>
      </c>
      <c r="O259">
        <f>IFERROR(IF(OR(HLOOKUP($A259,'Z-scores'!$C$2:$UD$20,13,FALSE)&gt;3,HLOOKUP($A259,'Z-scores'!$C$2:$UD$20,13,FALSE)&lt;-3),"",'Total-corrected counts'!O259),"")</f>
        <v>0.91873811824260543</v>
      </c>
      <c r="P259">
        <f>IFERROR(IF(OR(HLOOKUP($A259,'Z-scores'!$C$2:$UD$20,14,FALSE)&gt;3,HLOOKUP($A259,'Z-scores'!$C$2:$UD$20,14,FALSE)&lt;-3),"",'Total-corrected counts'!P259),"")</f>
        <v>0.29489082415147305</v>
      </c>
      <c r="Q259">
        <f>IFERROR(IF(OR(HLOOKUP($A259,'Z-scores'!$C$2:$UD$20,15,FALSE)&gt;3,HLOOKUP($A259,'Z-scores'!$C$2:$UD$20,15,FALSE)&lt;-3),"",'Total-corrected counts'!Q259),"")</f>
        <v>0</v>
      </c>
      <c r="R259">
        <f>IFERROR(IF(OR(HLOOKUP($A259,'Z-scores'!$C$2:$UD$20,16,FALSE)&gt;3,HLOOKUP($A259,'Z-scores'!$C$2:$UD$20,16,FALSE)&lt;-3),"",'Total-corrected counts'!R259),"")</f>
        <v>1.2020892310836234E-2</v>
      </c>
      <c r="S259">
        <f>IFERROR(IF(OR(HLOOKUP($A259,'Z-scores'!$C$2:$UD$20,17,FALSE)&gt;3,HLOOKUP($A259,'Z-scores'!$C$2:$UD$20,17,FALSE)&lt;-3),"",'Total-corrected counts'!S259),"")</f>
        <v>0.21171052331584278</v>
      </c>
      <c r="T259">
        <f>IFERROR(IF(OR(HLOOKUP($A259,'Z-scores'!$C$2:$UD$20,18,FALSE)&gt;3,HLOOKUP($A259,'Z-scores'!$C$2:$UD$20,18,FALSE)&lt;-3),"",'Total-corrected counts'!T259),"")</f>
        <v>0.63573555462772535</v>
      </c>
      <c r="U259">
        <f>IFERROR(IF(OR(HLOOKUP($A259,'Z-scores'!$C$2:$UD$20,19,FALSE)&gt;3,HLOOKUP($A259,'Z-scores'!$C$2:$UD$20,19,FALSE)&lt;-3),"",'Total-corrected counts'!U259),"")</f>
        <v>1.657676735678671</v>
      </c>
      <c r="V259">
        <f t="shared" si="12"/>
        <v>1</v>
      </c>
      <c r="W259" s="10">
        <f>SUMIFS(Tabel132[Cluster],Tabel132[ID],A259)</f>
        <v>83</v>
      </c>
      <c r="X259">
        <f t="shared" si="13"/>
        <v>0.29902420429082832</v>
      </c>
      <c r="Y259">
        <f t="shared" si="14"/>
        <v>1.2272749966742977</v>
      </c>
      <c r="Z259">
        <f t="shared" si="15"/>
        <v>0.46749210155166809</v>
      </c>
    </row>
    <row r="260" spans="1:26" x14ac:dyDescent="0.25">
      <c r="A260">
        <v>264</v>
      </c>
      <c r="B260" t="s">
        <v>716</v>
      </c>
      <c r="C260">
        <v>20900</v>
      </c>
      <c r="D260">
        <v>714</v>
      </c>
      <c r="E260" t="str">
        <f>IFERROR(IF(OR(HLOOKUP($A260,'Z-scores'!$C$2:$UD$20,3,FALSE)&gt;3,HLOOKUP(A260,'Z-scores'!$C$2:$UD$20,3,FALSE)&lt;-3),"",'Total-corrected counts'!E260),"")</f>
        <v/>
      </c>
      <c r="F260" t="str">
        <f>IFERROR(IF(OR(HLOOKUP($A260,'Z-scores'!$C$2:$UD$20,4,FALSE)&gt;3,HLOOKUP($A260,'Z-scores'!$C$2:$UD$20,4,FALSE)&lt;-3),"",'Total-corrected counts'!F260),"")</f>
        <v/>
      </c>
      <c r="G260" t="str">
        <f>IFERROR(IF(OR(HLOOKUP($A260,'Z-scores'!$C$2:$UD$20,5,FALSE)&gt;3,HLOOKUP($A260,'Z-scores'!$C$2:$UD$20,5,FALSE)&lt;-3),"",'Total-corrected counts'!G260),"")</f>
        <v/>
      </c>
      <c r="H260" t="str">
        <f>IFERROR(IF(OR(HLOOKUP($A260,'Z-scores'!$C$2:$UD$20,6,FALSE)&gt;3,HLOOKUP($A260,'Z-scores'!$C$2:$UD$20,6,FALSE)&lt;-3),"",'Total-corrected counts'!H260),"")</f>
        <v/>
      </c>
      <c r="I260" t="str">
        <f>IFERROR(IF(OR(HLOOKUP($A260,'Z-scores'!$C$2:$UD$20,7,FALSE)&gt;3,HLOOKUP($A260,'Z-scores'!$C$2:$UD$20,7,FALSE)&lt;-3),"",'Total-corrected counts'!I260),"")</f>
        <v/>
      </c>
      <c r="J260" t="str">
        <f>IFERROR(IF(OR(HLOOKUP($A260,'Z-scores'!$C$2:$UD$20,8,FALSE)&gt;3,HLOOKUP($A260,'Z-scores'!$C$2:$UD$20,8,FALSE)&lt;-3),"",'Total-corrected counts'!J260),"")</f>
        <v/>
      </c>
      <c r="K260" t="str">
        <f>IFERROR(IF(OR(HLOOKUP($A260,'Z-scores'!$C$2:$UD$20,9,FALSE)&gt;3,HLOOKUP($A260,'Z-scores'!$C$2:$UD$20,9,FALSE)&lt;-3),"",'Total-corrected counts'!K260),"")</f>
        <v/>
      </c>
      <c r="L260" t="str">
        <f>IFERROR(IF(OR(HLOOKUP($A260,'Z-scores'!$C$2:$UD$20,10,FALSE)&gt;3,HLOOKUP($A260,'Z-scores'!$C$2:$UD$20,10,FALSE)&lt;-3),"",'Total-corrected counts'!L260),"")</f>
        <v/>
      </c>
      <c r="M260" t="str">
        <f>IFERROR(IF(OR(HLOOKUP($A260,'Z-scores'!$C$2:$UD$20,11,FALSE)&gt;3,HLOOKUP($A260,'Z-scores'!$C$2:$UD$20,11,FALSE)&lt;-3),"",'Total-corrected counts'!M260),"")</f>
        <v/>
      </c>
      <c r="N260" t="str">
        <f>IFERROR(IF(OR(HLOOKUP($A260,'Z-scores'!$C$2:$UD$20,12,FALSE)&gt;3,HLOOKUP($A260,'Z-scores'!$C$2:$UD$20,12,FALSE)&lt;-3),"",'Total-corrected counts'!N260),"")</f>
        <v/>
      </c>
      <c r="O260" t="str">
        <f>IFERROR(IF(OR(HLOOKUP($A260,'Z-scores'!$C$2:$UD$20,13,FALSE)&gt;3,HLOOKUP($A260,'Z-scores'!$C$2:$UD$20,13,FALSE)&lt;-3),"",'Total-corrected counts'!O260),"")</f>
        <v/>
      </c>
      <c r="P260" t="str">
        <f>IFERROR(IF(OR(HLOOKUP($A260,'Z-scores'!$C$2:$UD$20,14,FALSE)&gt;3,HLOOKUP($A260,'Z-scores'!$C$2:$UD$20,14,FALSE)&lt;-3),"",'Total-corrected counts'!P260),"")</f>
        <v/>
      </c>
      <c r="Q260" t="str">
        <f>IFERROR(IF(OR(HLOOKUP($A260,'Z-scores'!$C$2:$UD$20,15,FALSE)&gt;3,HLOOKUP($A260,'Z-scores'!$C$2:$UD$20,15,FALSE)&lt;-3),"",'Total-corrected counts'!Q260),"")</f>
        <v/>
      </c>
      <c r="R260" t="str">
        <f>IFERROR(IF(OR(HLOOKUP($A260,'Z-scores'!$C$2:$UD$20,16,FALSE)&gt;3,HLOOKUP($A260,'Z-scores'!$C$2:$UD$20,16,FALSE)&lt;-3),"",'Total-corrected counts'!R260),"")</f>
        <v/>
      </c>
      <c r="S260" t="str">
        <f>IFERROR(IF(OR(HLOOKUP($A260,'Z-scores'!$C$2:$UD$20,17,FALSE)&gt;3,HLOOKUP($A260,'Z-scores'!$C$2:$UD$20,17,FALSE)&lt;-3),"",'Total-corrected counts'!S260),"")</f>
        <v/>
      </c>
      <c r="T260" t="str">
        <f>IFERROR(IF(OR(HLOOKUP($A260,'Z-scores'!$C$2:$UD$20,18,FALSE)&gt;3,HLOOKUP($A260,'Z-scores'!$C$2:$UD$20,18,FALSE)&lt;-3),"",'Total-corrected counts'!T260),"")</f>
        <v/>
      </c>
      <c r="U260" t="str">
        <f>IFERROR(IF(OR(HLOOKUP($A260,'Z-scores'!$C$2:$UD$20,19,FALSE)&gt;3,HLOOKUP($A260,'Z-scores'!$C$2:$UD$20,19,FALSE)&lt;-3),"",'Total-corrected counts'!U260),"")</f>
        <v/>
      </c>
      <c r="V260">
        <f t="shared" ref="V260:V323" si="16">IFERROR(IF(AND(Y260=0,Z260=0),0,1),0)</f>
        <v>1</v>
      </c>
      <c r="W260" s="10">
        <f>SUMIFS(Tabel132[Cluster],Tabel132[ID],A260)</f>
        <v>0</v>
      </c>
      <c r="X260" t="str">
        <f t="shared" ref="X260:X323" si="17">IFERROR(_xlfn.T.TEST(E260:M260,N260:U260,2,2),"")</f>
        <v/>
      </c>
      <c r="Y260" t="str">
        <f t="shared" ref="Y260:Y323" si="18">IFERROR(AVERAGE(E260:M260),"")</f>
        <v/>
      </c>
      <c r="Z260" t="str">
        <f t="shared" ref="Z260:Z323" si="19">IFERROR(AVERAGE(N260:U260),"")</f>
        <v/>
      </c>
    </row>
    <row r="261" spans="1:26" x14ac:dyDescent="0.25">
      <c r="A261">
        <v>266</v>
      </c>
      <c r="B261" t="s">
        <v>147</v>
      </c>
      <c r="C261">
        <v>49700</v>
      </c>
      <c r="D261">
        <v>242</v>
      </c>
      <c r="E261">
        <f>IFERROR(IF(OR(HLOOKUP($A261,'Z-scores'!$C$2:$UD$20,3,FALSE)&gt;3,HLOOKUP(A261,'Z-scores'!$C$2:$UD$20,3,FALSE)&lt;-3),"",'Total-corrected counts'!E261),"")</f>
        <v>0.39597776248656108</v>
      </c>
      <c r="F261">
        <f>IFERROR(IF(OR(HLOOKUP($A261,'Z-scores'!$C$2:$UD$20,4,FALSE)&gt;3,HLOOKUP($A261,'Z-scores'!$C$2:$UD$20,4,FALSE)&lt;-3),"",'Total-corrected counts'!F261),"")</f>
        <v>4.1343058795735761</v>
      </c>
      <c r="G261">
        <f>IFERROR(IF(OR(HLOOKUP($A261,'Z-scores'!$C$2:$UD$20,5,FALSE)&gt;3,HLOOKUP($A261,'Z-scores'!$C$2:$UD$20,5,FALSE)&lt;-3),"",'Total-corrected counts'!G261),"")</f>
        <v>6.3157004081533987</v>
      </c>
      <c r="H261">
        <f>IFERROR(IF(OR(HLOOKUP($A261,'Z-scores'!$C$2:$UD$20,6,FALSE)&gt;3,HLOOKUP($A261,'Z-scores'!$C$2:$UD$20,6,FALSE)&lt;-3),"",'Total-corrected counts'!H261),"")</f>
        <v>0</v>
      </c>
      <c r="I261">
        <f>IFERROR(IF(OR(HLOOKUP($A261,'Z-scores'!$C$2:$UD$20,7,FALSE)&gt;3,HLOOKUP($A261,'Z-scores'!$C$2:$UD$20,7,FALSE)&lt;-3),"",'Total-corrected counts'!I261),"")</f>
        <v>6.7725858040444648E-2</v>
      </c>
      <c r="J261">
        <f>IFERROR(IF(OR(HLOOKUP($A261,'Z-scores'!$C$2:$UD$20,8,FALSE)&gt;3,HLOOKUP($A261,'Z-scores'!$C$2:$UD$20,8,FALSE)&lt;-3),"",'Total-corrected counts'!J261),"")</f>
        <v>2.6428885588565363</v>
      </c>
      <c r="K261">
        <f>IFERROR(IF(OR(HLOOKUP($A261,'Z-scores'!$C$2:$UD$20,9,FALSE)&gt;3,HLOOKUP($A261,'Z-scores'!$C$2:$UD$20,9,FALSE)&lt;-3),"",'Total-corrected counts'!K261),"")</f>
        <v>1.2174591671776576</v>
      </c>
      <c r="L261">
        <f>IFERROR(IF(OR(HLOOKUP($A261,'Z-scores'!$C$2:$UD$20,10,FALSE)&gt;3,HLOOKUP($A261,'Z-scores'!$C$2:$UD$20,10,FALSE)&lt;-3),"",'Total-corrected counts'!L261),"")</f>
        <v>1.0230774522549158</v>
      </c>
      <c r="M261">
        <f>IFERROR(IF(OR(HLOOKUP($A261,'Z-scores'!$C$2:$UD$20,11,FALSE)&gt;3,HLOOKUP($A261,'Z-scores'!$C$2:$UD$20,11,FALSE)&lt;-3),"",'Total-corrected counts'!M261),"")</f>
        <v>0.10136819416248216</v>
      </c>
      <c r="N261">
        <f>IFERROR(IF(OR(HLOOKUP($A261,'Z-scores'!$C$2:$UD$20,12,FALSE)&gt;3,HLOOKUP($A261,'Z-scores'!$C$2:$UD$20,12,FALSE)&lt;-3),"",'Total-corrected counts'!N261),"")</f>
        <v>1.7686836686348235</v>
      </c>
      <c r="O261">
        <f>IFERROR(IF(OR(HLOOKUP($A261,'Z-scores'!$C$2:$UD$20,13,FALSE)&gt;3,HLOOKUP($A261,'Z-scores'!$C$2:$UD$20,13,FALSE)&lt;-3),"",'Total-corrected counts'!O261),"")</f>
        <v>3.9273530549052031</v>
      </c>
      <c r="P261">
        <f>IFERROR(IF(OR(HLOOKUP($A261,'Z-scores'!$C$2:$UD$20,14,FALSE)&gt;3,HLOOKUP($A261,'Z-scores'!$C$2:$UD$20,14,FALSE)&lt;-3),"",'Total-corrected counts'!P261),"")</f>
        <v>0.12821340180498828</v>
      </c>
      <c r="Q261">
        <f>IFERROR(IF(OR(HLOOKUP($A261,'Z-scores'!$C$2:$UD$20,15,FALSE)&gt;3,HLOOKUP($A261,'Z-scores'!$C$2:$UD$20,15,FALSE)&lt;-3),"",'Total-corrected counts'!Q261),"")</f>
        <v>0</v>
      </c>
      <c r="R261">
        <f>IFERROR(IF(OR(HLOOKUP($A261,'Z-scores'!$C$2:$UD$20,16,FALSE)&gt;3,HLOOKUP($A261,'Z-scores'!$C$2:$UD$20,16,FALSE)&lt;-3),"",'Total-corrected counts'!R261),"")</f>
        <v>0.28850141546006963</v>
      </c>
      <c r="S261">
        <f>IFERROR(IF(OR(HLOOKUP($A261,'Z-scores'!$C$2:$UD$20,17,FALSE)&gt;3,HLOOKUP($A261,'Z-scores'!$C$2:$UD$20,17,FALSE)&lt;-3),"",'Total-corrected counts'!S261),"")</f>
        <v>0</v>
      </c>
      <c r="T261">
        <f>IFERROR(IF(OR(HLOOKUP($A261,'Z-scores'!$C$2:$UD$20,18,FALSE)&gt;3,HLOOKUP($A261,'Z-scores'!$C$2:$UD$20,18,FALSE)&lt;-3),"",'Total-corrected counts'!T261),"")</f>
        <v>0.66150861765317359</v>
      </c>
      <c r="U261">
        <f>IFERROR(IF(OR(HLOOKUP($A261,'Z-scores'!$C$2:$UD$20,19,FALSE)&gt;3,HLOOKUP($A261,'Z-scores'!$C$2:$UD$20,19,FALSE)&lt;-3),"",'Total-corrected counts'!U261),"")</f>
        <v>1.5188137630563741</v>
      </c>
      <c r="V261">
        <f t="shared" si="16"/>
        <v>1</v>
      </c>
      <c r="W261" s="10">
        <f>SUMIFS(Tabel132[Cluster],Tabel132[ID],A261)</f>
        <v>65</v>
      </c>
      <c r="X261">
        <f t="shared" si="17"/>
        <v>0.42972483590757693</v>
      </c>
      <c r="Y261">
        <f t="shared" si="18"/>
        <v>1.7665003645228416</v>
      </c>
      <c r="Z261">
        <f t="shared" si="19"/>
        <v>1.0366342401893289</v>
      </c>
    </row>
    <row r="262" spans="1:26" x14ac:dyDescent="0.25">
      <c r="A262">
        <v>267</v>
      </c>
      <c r="B262" t="s">
        <v>717</v>
      </c>
      <c r="C262">
        <v>33500</v>
      </c>
      <c r="D262">
        <v>814</v>
      </c>
      <c r="E262" t="str">
        <f>IFERROR(IF(OR(HLOOKUP($A262,'Z-scores'!$C$2:$UD$20,3,FALSE)&gt;3,HLOOKUP(A262,'Z-scores'!$C$2:$UD$20,3,FALSE)&lt;-3),"",'Total-corrected counts'!E262),"")</f>
        <v/>
      </c>
      <c r="F262" t="str">
        <f>IFERROR(IF(OR(HLOOKUP($A262,'Z-scores'!$C$2:$UD$20,4,FALSE)&gt;3,HLOOKUP($A262,'Z-scores'!$C$2:$UD$20,4,FALSE)&lt;-3),"",'Total-corrected counts'!F262),"")</f>
        <v/>
      </c>
      <c r="G262" t="str">
        <f>IFERROR(IF(OR(HLOOKUP($A262,'Z-scores'!$C$2:$UD$20,5,FALSE)&gt;3,HLOOKUP($A262,'Z-scores'!$C$2:$UD$20,5,FALSE)&lt;-3),"",'Total-corrected counts'!G262),"")</f>
        <v/>
      </c>
      <c r="H262" t="str">
        <f>IFERROR(IF(OR(HLOOKUP($A262,'Z-scores'!$C$2:$UD$20,6,FALSE)&gt;3,HLOOKUP($A262,'Z-scores'!$C$2:$UD$20,6,FALSE)&lt;-3),"",'Total-corrected counts'!H262),"")</f>
        <v/>
      </c>
      <c r="I262" t="str">
        <f>IFERROR(IF(OR(HLOOKUP($A262,'Z-scores'!$C$2:$UD$20,7,FALSE)&gt;3,HLOOKUP($A262,'Z-scores'!$C$2:$UD$20,7,FALSE)&lt;-3),"",'Total-corrected counts'!I262),"")</f>
        <v/>
      </c>
      <c r="J262" t="str">
        <f>IFERROR(IF(OR(HLOOKUP($A262,'Z-scores'!$C$2:$UD$20,8,FALSE)&gt;3,HLOOKUP($A262,'Z-scores'!$C$2:$UD$20,8,FALSE)&lt;-3),"",'Total-corrected counts'!J262),"")</f>
        <v/>
      </c>
      <c r="K262" t="str">
        <f>IFERROR(IF(OR(HLOOKUP($A262,'Z-scores'!$C$2:$UD$20,9,FALSE)&gt;3,HLOOKUP($A262,'Z-scores'!$C$2:$UD$20,9,FALSE)&lt;-3),"",'Total-corrected counts'!K262),"")</f>
        <v/>
      </c>
      <c r="L262" t="str">
        <f>IFERROR(IF(OR(HLOOKUP($A262,'Z-scores'!$C$2:$UD$20,10,FALSE)&gt;3,HLOOKUP($A262,'Z-scores'!$C$2:$UD$20,10,FALSE)&lt;-3),"",'Total-corrected counts'!L262),"")</f>
        <v/>
      </c>
      <c r="M262" t="str">
        <f>IFERROR(IF(OR(HLOOKUP($A262,'Z-scores'!$C$2:$UD$20,11,FALSE)&gt;3,HLOOKUP($A262,'Z-scores'!$C$2:$UD$20,11,FALSE)&lt;-3),"",'Total-corrected counts'!M262),"")</f>
        <v/>
      </c>
      <c r="N262" t="str">
        <f>IFERROR(IF(OR(HLOOKUP($A262,'Z-scores'!$C$2:$UD$20,12,FALSE)&gt;3,HLOOKUP($A262,'Z-scores'!$C$2:$UD$20,12,FALSE)&lt;-3),"",'Total-corrected counts'!N262),"")</f>
        <v/>
      </c>
      <c r="O262" t="str">
        <f>IFERROR(IF(OR(HLOOKUP($A262,'Z-scores'!$C$2:$UD$20,13,FALSE)&gt;3,HLOOKUP($A262,'Z-scores'!$C$2:$UD$20,13,FALSE)&lt;-3),"",'Total-corrected counts'!O262),"")</f>
        <v/>
      </c>
      <c r="P262" t="str">
        <f>IFERROR(IF(OR(HLOOKUP($A262,'Z-scores'!$C$2:$UD$20,14,FALSE)&gt;3,HLOOKUP($A262,'Z-scores'!$C$2:$UD$20,14,FALSE)&lt;-3),"",'Total-corrected counts'!P262),"")</f>
        <v/>
      </c>
      <c r="Q262" t="str">
        <f>IFERROR(IF(OR(HLOOKUP($A262,'Z-scores'!$C$2:$UD$20,15,FALSE)&gt;3,HLOOKUP($A262,'Z-scores'!$C$2:$UD$20,15,FALSE)&lt;-3),"",'Total-corrected counts'!Q262),"")</f>
        <v/>
      </c>
      <c r="R262" t="str">
        <f>IFERROR(IF(OR(HLOOKUP($A262,'Z-scores'!$C$2:$UD$20,16,FALSE)&gt;3,HLOOKUP($A262,'Z-scores'!$C$2:$UD$20,16,FALSE)&lt;-3),"",'Total-corrected counts'!R262),"")</f>
        <v/>
      </c>
      <c r="S262" t="str">
        <f>IFERROR(IF(OR(HLOOKUP($A262,'Z-scores'!$C$2:$UD$20,17,FALSE)&gt;3,HLOOKUP($A262,'Z-scores'!$C$2:$UD$20,17,FALSE)&lt;-3),"",'Total-corrected counts'!S262),"")</f>
        <v/>
      </c>
      <c r="T262" t="str">
        <f>IFERROR(IF(OR(HLOOKUP($A262,'Z-scores'!$C$2:$UD$20,18,FALSE)&gt;3,HLOOKUP($A262,'Z-scores'!$C$2:$UD$20,18,FALSE)&lt;-3),"",'Total-corrected counts'!T262),"")</f>
        <v/>
      </c>
      <c r="U262" t="str">
        <f>IFERROR(IF(OR(HLOOKUP($A262,'Z-scores'!$C$2:$UD$20,19,FALSE)&gt;3,HLOOKUP($A262,'Z-scores'!$C$2:$UD$20,19,FALSE)&lt;-3),"",'Total-corrected counts'!U262),"")</f>
        <v/>
      </c>
      <c r="V262">
        <f t="shared" si="16"/>
        <v>1</v>
      </c>
      <c r="W262" s="10">
        <f>SUMIFS(Tabel132[Cluster],Tabel132[ID],A262)</f>
        <v>42</v>
      </c>
      <c r="X262" t="str">
        <f t="shared" si="17"/>
        <v/>
      </c>
      <c r="Y262" t="str">
        <f t="shared" si="18"/>
        <v/>
      </c>
      <c r="Z262" t="str">
        <f t="shared" si="19"/>
        <v/>
      </c>
    </row>
    <row r="263" spans="1:26" x14ac:dyDescent="0.25">
      <c r="A263">
        <v>268</v>
      </c>
      <c r="B263" t="s">
        <v>718</v>
      </c>
      <c r="C263">
        <v>34400</v>
      </c>
      <c r="D263">
        <v>619</v>
      </c>
      <c r="E263" t="str">
        <f>IFERROR(IF(OR(HLOOKUP($A263,'Z-scores'!$C$2:$UD$20,3,FALSE)&gt;3,HLOOKUP(A263,'Z-scores'!$C$2:$UD$20,3,FALSE)&lt;-3),"",'Total-corrected counts'!E263),"")</f>
        <v/>
      </c>
      <c r="F263" t="str">
        <f>IFERROR(IF(OR(HLOOKUP($A263,'Z-scores'!$C$2:$UD$20,4,FALSE)&gt;3,HLOOKUP($A263,'Z-scores'!$C$2:$UD$20,4,FALSE)&lt;-3),"",'Total-corrected counts'!F263),"")</f>
        <v/>
      </c>
      <c r="G263" t="str">
        <f>IFERROR(IF(OR(HLOOKUP($A263,'Z-scores'!$C$2:$UD$20,5,FALSE)&gt;3,HLOOKUP($A263,'Z-scores'!$C$2:$UD$20,5,FALSE)&lt;-3),"",'Total-corrected counts'!G263),"")</f>
        <v/>
      </c>
      <c r="H263" t="str">
        <f>IFERROR(IF(OR(HLOOKUP($A263,'Z-scores'!$C$2:$UD$20,6,FALSE)&gt;3,HLOOKUP($A263,'Z-scores'!$C$2:$UD$20,6,FALSE)&lt;-3),"",'Total-corrected counts'!H263),"")</f>
        <v/>
      </c>
      <c r="I263" t="str">
        <f>IFERROR(IF(OR(HLOOKUP($A263,'Z-scores'!$C$2:$UD$20,7,FALSE)&gt;3,HLOOKUP($A263,'Z-scores'!$C$2:$UD$20,7,FALSE)&lt;-3),"",'Total-corrected counts'!I263),"")</f>
        <v/>
      </c>
      <c r="J263" t="str">
        <f>IFERROR(IF(OR(HLOOKUP($A263,'Z-scores'!$C$2:$UD$20,8,FALSE)&gt;3,HLOOKUP($A263,'Z-scores'!$C$2:$UD$20,8,FALSE)&lt;-3),"",'Total-corrected counts'!J263),"")</f>
        <v/>
      </c>
      <c r="K263" t="str">
        <f>IFERROR(IF(OR(HLOOKUP($A263,'Z-scores'!$C$2:$UD$20,9,FALSE)&gt;3,HLOOKUP($A263,'Z-scores'!$C$2:$UD$20,9,FALSE)&lt;-3),"",'Total-corrected counts'!K263),"")</f>
        <v/>
      </c>
      <c r="L263" t="str">
        <f>IFERROR(IF(OR(HLOOKUP($A263,'Z-scores'!$C$2:$UD$20,10,FALSE)&gt;3,HLOOKUP($A263,'Z-scores'!$C$2:$UD$20,10,FALSE)&lt;-3),"",'Total-corrected counts'!L263),"")</f>
        <v/>
      </c>
      <c r="M263" t="str">
        <f>IFERROR(IF(OR(HLOOKUP($A263,'Z-scores'!$C$2:$UD$20,11,FALSE)&gt;3,HLOOKUP($A263,'Z-scores'!$C$2:$UD$20,11,FALSE)&lt;-3),"",'Total-corrected counts'!M263),"")</f>
        <v/>
      </c>
      <c r="N263" t="str">
        <f>IFERROR(IF(OR(HLOOKUP($A263,'Z-scores'!$C$2:$UD$20,12,FALSE)&gt;3,HLOOKUP($A263,'Z-scores'!$C$2:$UD$20,12,FALSE)&lt;-3),"",'Total-corrected counts'!N263),"")</f>
        <v/>
      </c>
      <c r="O263" t="str">
        <f>IFERROR(IF(OR(HLOOKUP($A263,'Z-scores'!$C$2:$UD$20,13,FALSE)&gt;3,HLOOKUP($A263,'Z-scores'!$C$2:$UD$20,13,FALSE)&lt;-3),"",'Total-corrected counts'!O263),"")</f>
        <v/>
      </c>
      <c r="P263" t="str">
        <f>IFERROR(IF(OR(HLOOKUP($A263,'Z-scores'!$C$2:$UD$20,14,FALSE)&gt;3,HLOOKUP($A263,'Z-scores'!$C$2:$UD$20,14,FALSE)&lt;-3),"",'Total-corrected counts'!P263),"")</f>
        <v/>
      </c>
      <c r="Q263" t="str">
        <f>IFERROR(IF(OR(HLOOKUP($A263,'Z-scores'!$C$2:$UD$20,15,FALSE)&gt;3,HLOOKUP($A263,'Z-scores'!$C$2:$UD$20,15,FALSE)&lt;-3),"",'Total-corrected counts'!Q263),"")</f>
        <v/>
      </c>
      <c r="R263" t="str">
        <f>IFERROR(IF(OR(HLOOKUP($A263,'Z-scores'!$C$2:$UD$20,16,FALSE)&gt;3,HLOOKUP($A263,'Z-scores'!$C$2:$UD$20,16,FALSE)&lt;-3),"",'Total-corrected counts'!R263),"")</f>
        <v/>
      </c>
      <c r="S263" t="str">
        <f>IFERROR(IF(OR(HLOOKUP($A263,'Z-scores'!$C$2:$UD$20,17,FALSE)&gt;3,HLOOKUP($A263,'Z-scores'!$C$2:$UD$20,17,FALSE)&lt;-3),"",'Total-corrected counts'!S263),"")</f>
        <v/>
      </c>
      <c r="T263" t="str">
        <f>IFERROR(IF(OR(HLOOKUP($A263,'Z-scores'!$C$2:$UD$20,18,FALSE)&gt;3,HLOOKUP($A263,'Z-scores'!$C$2:$UD$20,18,FALSE)&lt;-3),"",'Total-corrected counts'!T263),"")</f>
        <v/>
      </c>
      <c r="U263" t="str">
        <f>IFERROR(IF(OR(HLOOKUP($A263,'Z-scores'!$C$2:$UD$20,19,FALSE)&gt;3,HLOOKUP($A263,'Z-scores'!$C$2:$UD$20,19,FALSE)&lt;-3),"",'Total-corrected counts'!U263),"")</f>
        <v/>
      </c>
      <c r="V263">
        <f t="shared" si="16"/>
        <v>1</v>
      </c>
      <c r="W263" s="10">
        <f>SUMIFS(Tabel132[Cluster],Tabel132[ID],A263)</f>
        <v>44</v>
      </c>
      <c r="X263" t="str">
        <f t="shared" si="17"/>
        <v/>
      </c>
      <c r="Y263" t="str">
        <f t="shared" si="18"/>
        <v/>
      </c>
      <c r="Z263" t="str">
        <f t="shared" si="19"/>
        <v/>
      </c>
    </row>
    <row r="264" spans="1:26" x14ac:dyDescent="0.25">
      <c r="A264">
        <v>269</v>
      </c>
      <c r="B264" t="s">
        <v>148</v>
      </c>
      <c r="C264">
        <v>17100</v>
      </c>
      <c r="D264">
        <v>425</v>
      </c>
      <c r="E264">
        <f>IFERROR(IF(OR(HLOOKUP($A264,'Z-scores'!$C$2:$UD$20,3,FALSE)&gt;3,HLOOKUP(A264,'Z-scores'!$C$2:$UD$20,3,FALSE)&lt;-3),"",'Total-corrected counts'!E264),"")</f>
        <v>1.0795997486661901</v>
      </c>
      <c r="F264">
        <f>IFERROR(IF(OR(HLOOKUP($A264,'Z-scores'!$C$2:$UD$20,4,FALSE)&gt;3,HLOOKUP($A264,'Z-scores'!$C$2:$UD$20,4,FALSE)&lt;-3),"",'Total-corrected counts'!F264),"")</f>
        <v>5.2663182037425305</v>
      </c>
      <c r="G264">
        <f>IFERROR(IF(OR(HLOOKUP($A264,'Z-scores'!$C$2:$UD$20,5,FALSE)&gt;3,HLOOKUP($A264,'Z-scores'!$C$2:$UD$20,5,FALSE)&lt;-3),"",'Total-corrected counts'!G264),"")</f>
        <v>7.3431349243123236</v>
      </c>
      <c r="H264">
        <f>IFERROR(IF(OR(HLOOKUP($A264,'Z-scores'!$C$2:$UD$20,6,FALSE)&gt;3,HLOOKUP($A264,'Z-scores'!$C$2:$UD$20,6,FALSE)&lt;-3),"",'Total-corrected counts'!H264),"")</f>
        <v>5.1375086294090266</v>
      </c>
      <c r="I264">
        <f>IFERROR(IF(OR(HLOOKUP($A264,'Z-scores'!$C$2:$UD$20,7,FALSE)&gt;3,HLOOKUP($A264,'Z-scores'!$C$2:$UD$20,7,FALSE)&lt;-3),"",'Total-corrected counts'!I264),"")</f>
        <v>3.6448825418130215</v>
      </c>
      <c r="J264">
        <f>IFERROR(IF(OR(HLOOKUP($A264,'Z-scores'!$C$2:$UD$20,8,FALSE)&gt;3,HLOOKUP($A264,'Z-scores'!$C$2:$UD$20,8,FALSE)&lt;-3),"",'Total-corrected counts'!J264),"")</f>
        <v>3.6931409152678092</v>
      </c>
      <c r="K264">
        <f>IFERROR(IF(OR(HLOOKUP($A264,'Z-scores'!$C$2:$UD$20,9,FALSE)&gt;3,HLOOKUP($A264,'Z-scores'!$C$2:$UD$20,9,FALSE)&lt;-3),"",'Total-corrected counts'!K264),"")</f>
        <v>5.1909248007135282</v>
      </c>
      <c r="L264">
        <f>IFERROR(IF(OR(HLOOKUP($A264,'Z-scores'!$C$2:$UD$20,10,FALSE)&gt;3,HLOOKUP($A264,'Z-scores'!$C$2:$UD$20,10,FALSE)&lt;-3),"",'Total-corrected counts'!L264),"")</f>
        <v>2.0726138041371138</v>
      </c>
      <c r="M264">
        <f>IFERROR(IF(OR(HLOOKUP($A264,'Z-scores'!$C$2:$UD$20,11,FALSE)&gt;3,HLOOKUP($A264,'Z-scores'!$C$2:$UD$20,11,FALSE)&lt;-3),"",'Total-corrected counts'!M264),"")</f>
        <v>1.1795571684361561</v>
      </c>
      <c r="N264">
        <f>IFERROR(IF(OR(HLOOKUP($A264,'Z-scores'!$C$2:$UD$20,12,FALSE)&gt;3,HLOOKUP($A264,'Z-scores'!$C$2:$UD$20,12,FALSE)&lt;-3),"",'Total-corrected counts'!N264),"")</f>
        <v>4.4171270895439632</v>
      </c>
      <c r="O264">
        <f>IFERROR(IF(OR(HLOOKUP($A264,'Z-scores'!$C$2:$UD$20,13,FALSE)&gt;3,HLOOKUP($A264,'Z-scores'!$C$2:$UD$20,13,FALSE)&lt;-3),"",'Total-corrected counts'!O264),"")</f>
        <v>9.6854516641106905</v>
      </c>
      <c r="P264">
        <f>IFERROR(IF(OR(HLOOKUP($A264,'Z-scores'!$C$2:$UD$20,14,FALSE)&gt;3,HLOOKUP($A264,'Z-scores'!$C$2:$UD$20,14,FALSE)&lt;-3),"",'Total-corrected counts'!P264),"")</f>
        <v>9.94935998006709</v>
      </c>
      <c r="Q264">
        <f>IFERROR(IF(OR(HLOOKUP($A264,'Z-scores'!$C$2:$UD$20,15,FALSE)&gt;3,HLOOKUP($A264,'Z-scores'!$C$2:$UD$20,15,FALSE)&lt;-3),"",'Total-corrected counts'!Q264),"")</f>
        <v>17.259401986098869</v>
      </c>
      <c r="R264">
        <f>IFERROR(IF(OR(HLOOKUP($A264,'Z-scores'!$C$2:$UD$20,16,FALSE)&gt;3,HLOOKUP($A264,'Z-scores'!$C$2:$UD$20,16,FALSE)&lt;-3),"",'Total-corrected counts'!R264),"")</f>
        <v>7.3728139506462229</v>
      </c>
      <c r="S264">
        <f>IFERROR(IF(OR(HLOOKUP($A264,'Z-scores'!$C$2:$UD$20,17,FALSE)&gt;3,HLOOKUP($A264,'Z-scores'!$C$2:$UD$20,17,FALSE)&lt;-3),"",'Total-corrected counts'!S264),"")</f>
        <v>9.7441125474855852</v>
      </c>
      <c r="T264">
        <f>IFERROR(IF(OR(HLOOKUP($A264,'Z-scores'!$C$2:$UD$20,18,FALSE)&gt;3,HLOOKUP($A264,'Z-scores'!$C$2:$UD$20,18,FALSE)&lt;-3),"",'Total-corrected counts'!T264),"")</f>
        <v>5.1288395420642168</v>
      </c>
      <c r="U264">
        <f>IFERROR(IF(OR(HLOOKUP($A264,'Z-scores'!$C$2:$UD$20,19,FALSE)&gt;3,HLOOKUP($A264,'Z-scores'!$C$2:$UD$20,19,FALSE)&lt;-3),"",'Total-corrected counts'!U264),"")</f>
        <v>2.4387809566790919</v>
      </c>
      <c r="V264">
        <f t="shared" si="16"/>
        <v>1</v>
      </c>
      <c r="W264" s="10">
        <f>SUMIFS(Tabel132[Cluster],Tabel132[ID],A264)</f>
        <v>21</v>
      </c>
      <c r="X264">
        <f t="shared" si="17"/>
        <v>2.0307486280045937E-2</v>
      </c>
      <c r="Y264">
        <f t="shared" si="18"/>
        <v>3.8452978596108554</v>
      </c>
      <c r="Z264">
        <f t="shared" si="19"/>
        <v>8.2494859645869667</v>
      </c>
    </row>
    <row r="265" spans="1:26" x14ac:dyDescent="0.25">
      <c r="A265">
        <v>270</v>
      </c>
      <c r="B265" t="s">
        <v>719</v>
      </c>
      <c r="C265">
        <v>103600</v>
      </c>
      <c r="D265">
        <v>871</v>
      </c>
      <c r="E265" t="str">
        <f>IFERROR(IF(OR(HLOOKUP($A265,'Z-scores'!$C$2:$UD$20,3,FALSE)&gt;3,HLOOKUP(A265,'Z-scores'!$C$2:$UD$20,3,FALSE)&lt;-3),"",'Total-corrected counts'!E265),"")</f>
        <v/>
      </c>
      <c r="F265" t="str">
        <f>IFERROR(IF(OR(HLOOKUP($A265,'Z-scores'!$C$2:$UD$20,4,FALSE)&gt;3,HLOOKUP($A265,'Z-scores'!$C$2:$UD$20,4,FALSE)&lt;-3),"",'Total-corrected counts'!F265),"")</f>
        <v/>
      </c>
      <c r="G265" t="str">
        <f>IFERROR(IF(OR(HLOOKUP($A265,'Z-scores'!$C$2:$UD$20,5,FALSE)&gt;3,HLOOKUP($A265,'Z-scores'!$C$2:$UD$20,5,FALSE)&lt;-3),"",'Total-corrected counts'!G265),"")</f>
        <v/>
      </c>
      <c r="H265" t="str">
        <f>IFERROR(IF(OR(HLOOKUP($A265,'Z-scores'!$C$2:$UD$20,6,FALSE)&gt;3,HLOOKUP($A265,'Z-scores'!$C$2:$UD$20,6,FALSE)&lt;-3),"",'Total-corrected counts'!H265),"")</f>
        <v/>
      </c>
      <c r="I265" t="str">
        <f>IFERROR(IF(OR(HLOOKUP($A265,'Z-scores'!$C$2:$UD$20,7,FALSE)&gt;3,HLOOKUP($A265,'Z-scores'!$C$2:$UD$20,7,FALSE)&lt;-3),"",'Total-corrected counts'!I265),"")</f>
        <v/>
      </c>
      <c r="J265" t="str">
        <f>IFERROR(IF(OR(HLOOKUP($A265,'Z-scores'!$C$2:$UD$20,8,FALSE)&gt;3,HLOOKUP($A265,'Z-scores'!$C$2:$UD$20,8,FALSE)&lt;-3),"",'Total-corrected counts'!J265),"")</f>
        <v/>
      </c>
      <c r="K265" t="str">
        <f>IFERROR(IF(OR(HLOOKUP($A265,'Z-scores'!$C$2:$UD$20,9,FALSE)&gt;3,HLOOKUP($A265,'Z-scores'!$C$2:$UD$20,9,FALSE)&lt;-3),"",'Total-corrected counts'!K265),"")</f>
        <v/>
      </c>
      <c r="L265" t="str">
        <f>IFERROR(IF(OR(HLOOKUP($A265,'Z-scores'!$C$2:$UD$20,10,FALSE)&gt;3,HLOOKUP($A265,'Z-scores'!$C$2:$UD$20,10,FALSE)&lt;-3),"",'Total-corrected counts'!L265),"")</f>
        <v/>
      </c>
      <c r="M265" t="str">
        <f>IFERROR(IF(OR(HLOOKUP($A265,'Z-scores'!$C$2:$UD$20,11,FALSE)&gt;3,HLOOKUP($A265,'Z-scores'!$C$2:$UD$20,11,FALSE)&lt;-3),"",'Total-corrected counts'!M265),"")</f>
        <v/>
      </c>
      <c r="N265" t="str">
        <f>IFERROR(IF(OR(HLOOKUP($A265,'Z-scores'!$C$2:$UD$20,12,FALSE)&gt;3,HLOOKUP($A265,'Z-scores'!$C$2:$UD$20,12,FALSE)&lt;-3),"",'Total-corrected counts'!N265),"")</f>
        <v/>
      </c>
      <c r="O265" t="str">
        <f>IFERROR(IF(OR(HLOOKUP($A265,'Z-scores'!$C$2:$UD$20,13,FALSE)&gt;3,HLOOKUP($A265,'Z-scores'!$C$2:$UD$20,13,FALSE)&lt;-3),"",'Total-corrected counts'!O265),"")</f>
        <v/>
      </c>
      <c r="P265" t="str">
        <f>IFERROR(IF(OR(HLOOKUP($A265,'Z-scores'!$C$2:$UD$20,14,FALSE)&gt;3,HLOOKUP($A265,'Z-scores'!$C$2:$UD$20,14,FALSE)&lt;-3),"",'Total-corrected counts'!P265),"")</f>
        <v/>
      </c>
      <c r="Q265" t="str">
        <f>IFERROR(IF(OR(HLOOKUP($A265,'Z-scores'!$C$2:$UD$20,15,FALSE)&gt;3,HLOOKUP($A265,'Z-scores'!$C$2:$UD$20,15,FALSE)&lt;-3),"",'Total-corrected counts'!Q265),"")</f>
        <v/>
      </c>
      <c r="R265" t="str">
        <f>IFERROR(IF(OR(HLOOKUP($A265,'Z-scores'!$C$2:$UD$20,16,FALSE)&gt;3,HLOOKUP($A265,'Z-scores'!$C$2:$UD$20,16,FALSE)&lt;-3),"",'Total-corrected counts'!R265),"")</f>
        <v/>
      </c>
      <c r="S265" t="str">
        <f>IFERROR(IF(OR(HLOOKUP($A265,'Z-scores'!$C$2:$UD$20,17,FALSE)&gt;3,HLOOKUP($A265,'Z-scores'!$C$2:$UD$20,17,FALSE)&lt;-3),"",'Total-corrected counts'!S265),"")</f>
        <v/>
      </c>
      <c r="T265" t="str">
        <f>IFERROR(IF(OR(HLOOKUP($A265,'Z-scores'!$C$2:$UD$20,18,FALSE)&gt;3,HLOOKUP($A265,'Z-scores'!$C$2:$UD$20,18,FALSE)&lt;-3),"",'Total-corrected counts'!T265),"")</f>
        <v/>
      </c>
      <c r="U265" t="str">
        <f>IFERROR(IF(OR(HLOOKUP($A265,'Z-scores'!$C$2:$UD$20,19,FALSE)&gt;3,HLOOKUP($A265,'Z-scores'!$C$2:$UD$20,19,FALSE)&lt;-3),"",'Total-corrected counts'!U265),"")</f>
        <v/>
      </c>
      <c r="V265">
        <f t="shared" si="16"/>
        <v>1</v>
      </c>
      <c r="W265" s="10">
        <f>SUMIFS(Tabel132[Cluster],Tabel132[ID],A265)</f>
        <v>0</v>
      </c>
      <c r="X265" t="str">
        <f t="shared" si="17"/>
        <v/>
      </c>
      <c r="Y265" t="str">
        <f t="shared" si="18"/>
        <v/>
      </c>
      <c r="Z265" t="str">
        <f t="shared" si="19"/>
        <v/>
      </c>
    </row>
    <row r="266" spans="1:26" x14ac:dyDescent="0.25">
      <c r="A266">
        <v>271</v>
      </c>
      <c r="B266" t="s">
        <v>149</v>
      </c>
      <c r="C266">
        <v>79600</v>
      </c>
      <c r="D266">
        <v>339</v>
      </c>
      <c r="E266" t="str">
        <f>IFERROR(IF(OR(HLOOKUP($A266,'Z-scores'!$C$2:$UD$20,3,FALSE)&gt;3,HLOOKUP(A266,'Z-scores'!$C$2:$UD$20,3,FALSE)&lt;-3),"",'Total-corrected counts'!E266),"")</f>
        <v/>
      </c>
      <c r="F266">
        <f>IFERROR(IF(OR(HLOOKUP($A266,'Z-scores'!$C$2:$UD$20,4,FALSE)&gt;3,HLOOKUP($A266,'Z-scores'!$C$2:$UD$20,4,FALSE)&lt;-3),"",'Total-corrected counts'!F266),"")</f>
        <v>0</v>
      </c>
      <c r="G266">
        <f>IFERROR(IF(OR(HLOOKUP($A266,'Z-scores'!$C$2:$UD$20,5,FALSE)&gt;3,HLOOKUP($A266,'Z-scores'!$C$2:$UD$20,5,FALSE)&lt;-3),"",'Total-corrected counts'!G266),"")</f>
        <v>1.4706415623451292</v>
      </c>
      <c r="H266">
        <f>IFERROR(IF(OR(HLOOKUP($A266,'Z-scores'!$C$2:$UD$20,6,FALSE)&gt;3,HLOOKUP($A266,'Z-scores'!$C$2:$UD$20,6,FALSE)&lt;-3),"",'Total-corrected counts'!H266),"")</f>
        <v>0.64218857867612833</v>
      </c>
      <c r="I266">
        <f>IFERROR(IF(OR(HLOOKUP($A266,'Z-scores'!$C$2:$UD$20,7,FALSE)&gt;3,HLOOKUP($A266,'Z-scores'!$C$2:$UD$20,7,FALSE)&lt;-3),"",'Total-corrected counts'!I266),"")</f>
        <v>7.0865875095047093</v>
      </c>
      <c r="J266">
        <f>IFERROR(IF(OR(HLOOKUP($A266,'Z-scores'!$C$2:$UD$20,8,FALSE)&gt;3,HLOOKUP($A266,'Z-scores'!$C$2:$UD$20,8,FALSE)&lt;-3),"",'Total-corrected counts'!J266),"")</f>
        <v>4.950485285619334</v>
      </c>
      <c r="K266">
        <f>IFERROR(IF(OR(HLOOKUP($A266,'Z-scores'!$C$2:$UD$20,9,FALSE)&gt;3,HLOOKUP($A266,'Z-scores'!$C$2:$UD$20,9,FALSE)&lt;-3),"",'Total-corrected counts'!K266),"")</f>
        <v>2.7961424828585759</v>
      </c>
      <c r="L266">
        <f>IFERROR(IF(OR(HLOOKUP($A266,'Z-scores'!$C$2:$UD$20,10,FALSE)&gt;3,HLOOKUP($A266,'Z-scores'!$C$2:$UD$20,10,FALSE)&lt;-3),"",'Total-corrected counts'!L266),"")</f>
        <v>4.5817994521243852</v>
      </c>
      <c r="M266">
        <f>IFERROR(IF(OR(HLOOKUP($A266,'Z-scores'!$C$2:$UD$20,11,FALSE)&gt;3,HLOOKUP($A266,'Z-scores'!$C$2:$UD$20,11,FALSE)&lt;-3),"",'Total-corrected counts'!M266),"")</f>
        <v>5.4877054203416478</v>
      </c>
      <c r="N266">
        <f>IFERROR(IF(OR(HLOOKUP($A266,'Z-scores'!$C$2:$UD$20,12,FALSE)&gt;3,HLOOKUP($A266,'Z-scores'!$C$2:$UD$20,12,FALSE)&lt;-3),"",'Total-corrected counts'!N266),"")</f>
        <v>2.5018167955300874</v>
      </c>
      <c r="O266">
        <f>IFERROR(IF(OR(HLOOKUP($A266,'Z-scores'!$C$2:$UD$20,13,FALSE)&gt;3,HLOOKUP($A266,'Z-scores'!$C$2:$UD$20,13,FALSE)&lt;-3),"",'Total-corrected counts'!O266),"")</f>
        <v>2.0393967020330361</v>
      </c>
      <c r="P266">
        <f>IFERROR(IF(OR(HLOOKUP($A266,'Z-scores'!$C$2:$UD$20,14,FALSE)&gt;3,HLOOKUP($A266,'Z-scores'!$C$2:$UD$20,14,FALSE)&lt;-3),"",'Total-corrected counts'!P266),"")</f>
        <v>3.8891398547513107</v>
      </c>
      <c r="Q266">
        <f>IFERROR(IF(OR(HLOOKUP($A266,'Z-scores'!$C$2:$UD$20,15,FALSE)&gt;3,HLOOKUP($A266,'Z-scores'!$C$2:$UD$20,15,FALSE)&lt;-3),"",'Total-corrected counts'!Q266),"")</f>
        <v>0.80933918917864756</v>
      </c>
      <c r="R266">
        <f>IFERROR(IF(OR(HLOOKUP($A266,'Z-scores'!$C$2:$UD$20,16,FALSE)&gt;3,HLOOKUP($A266,'Z-scores'!$C$2:$UD$20,16,FALSE)&lt;-3),"",'Total-corrected counts'!R266),"")</f>
        <v>3.3097523495835763</v>
      </c>
      <c r="S266">
        <f>IFERROR(IF(OR(HLOOKUP($A266,'Z-scores'!$C$2:$UD$20,17,FALSE)&gt;3,HLOOKUP($A266,'Z-scores'!$C$2:$UD$20,17,FALSE)&lt;-3),"",'Total-corrected counts'!S266),"")</f>
        <v>2.773950702933222</v>
      </c>
      <c r="T266">
        <f>IFERROR(IF(OR(HLOOKUP($A266,'Z-scores'!$C$2:$UD$20,18,FALSE)&gt;3,HLOOKUP($A266,'Z-scores'!$C$2:$UD$20,18,FALSE)&lt;-3),"",'Total-corrected counts'!T266),"")</f>
        <v>0.45532411344958701</v>
      </c>
      <c r="U266">
        <f>IFERROR(IF(OR(HLOOKUP($A266,'Z-scores'!$C$2:$UD$20,19,FALSE)&gt;3,HLOOKUP($A266,'Z-scores'!$C$2:$UD$20,19,FALSE)&lt;-3),"",'Total-corrected counts'!U266),"")</f>
        <v>3.0723432692683219</v>
      </c>
      <c r="V266">
        <f t="shared" si="16"/>
        <v>1</v>
      </c>
      <c r="W266" s="10">
        <f>SUMIFS(Tabel132[Cluster],Tabel132[ID],A266)</f>
        <v>86</v>
      </c>
      <c r="X266">
        <f t="shared" si="17"/>
        <v>0.32087714123461392</v>
      </c>
      <c r="Y266">
        <f t="shared" si="18"/>
        <v>3.3769437864337384</v>
      </c>
      <c r="Z266">
        <f t="shared" si="19"/>
        <v>2.3563828720909736</v>
      </c>
    </row>
    <row r="267" spans="1:26" x14ac:dyDescent="0.25">
      <c r="A267">
        <v>272</v>
      </c>
      <c r="B267" t="s">
        <v>150</v>
      </c>
      <c r="C267">
        <v>72300</v>
      </c>
      <c r="D267">
        <v>141</v>
      </c>
      <c r="E267">
        <f>IFERROR(IF(OR(HLOOKUP($A267,'Z-scores'!$C$2:$UD$20,3,FALSE)&gt;3,HLOOKUP(A267,'Z-scores'!$C$2:$UD$20,3,FALSE)&lt;-3),"",'Total-corrected counts'!E267),"")</f>
        <v>0.14008647257779283</v>
      </c>
      <c r="F267">
        <f>IFERROR(IF(OR(HLOOKUP($A267,'Z-scores'!$C$2:$UD$20,4,FALSE)&gt;3,HLOOKUP($A267,'Z-scores'!$C$2:$UD$20,4,FALSE)&lt;-3),"",'Total-corrected counts'!F267),"")</f>
        <v>0.28710457497038722</v>
      </c>
      <c r="G267">
        <f>IFERROR(IF(OR(HLOOKUP($A267,'Z-scores'!$C$2:$UD$20,5,FALSE)&gt;3,HLOOKUP($A267,'Z-scores'!$C$2:$UD$20,5,FALSE)&lt;-3),"",'Total-corrected counts'!G267),"")</f>
        <v>0</v>
      </c>
      <c r="H267">
        <f>IFERROR(IF(OR(HLOOKUP($A267,'Z-scores'!$C$2:$UD$20,6,FALSE)&gt;3,HLOOKUP($A267,'Z-scores'!$C$2:$UD$20,6,FALSE)&lt;-3),"",'Total-corrected counts'!H267),"")</f>
        <v>6.9803106377840027E-3</v>
      </c>
      <c r="I267">
        <f>IFERROR(IF(OR(HLOOKUP($A267,'Z-scores'!$C$2:$UD$20,7,FALSE)&gt;3,HLOOKUP($A267,'Z-scores'!$C$2:$UD$20,7,FALSE)&lt;-3),"",'Total-corrected counts'!I267),"")</f>
        <v>3.6941377112969805E-2</v>
      </c>
      <c r="J267">
        <f>IFERROR(IF(OR(HLOOKUP($A267,'Z-scores'!$C$2:$UD$20,8,FALSE)&gt;3,HLOOKUP($A267,'Z-scores'!$C$2:$UD$20,8,FALSE)&lt;-3),"",'Total-corrected counts'!J267),"")</f>
        <v>7.8892195786762292E-2</v>
      </c>
      <c r="K267">
        <f>IFERROR(IF(OR(HLOOKUP($A267,'Z-scores'!$C$2:$UD$20,9,FALSE)&gt;3,HLOOKUP($A267,'Z-scores'!$C$2:$UD$20,9,FALSE)&lt;-3),"",'Total-corrected counts'!K267),"")</f>
        <v>0.24527565639110319</v>
      </c>
      <c r="L267">
        <f>IFERROR(IF(OR(HLOOKUP($A267,'Z-scores'!$C$2:$UD$20,10,FALSE)&gt;3,HLOOKUP($A267,'Z-scores'!$C$2:$UD$20,10,FALSE)&lt;-3),"",'Total-corrected counts'!L267),"")</f>
        <v>0.51594854273200486</v>
      </c>
      <c r="M267">
        <f>IFERROR(IF(OR(HLOOKUP($A267,'Z-scores'!$C$2:$UD$20,11,FALSE)&gt;3,HLOOKUP($A267,'Z-scores'!$C$2:$UD$20,11,FALSE)&lt;-3),"",'Total-corrected counts'!M267),"")</f>
        <v>1.8430580756814939E-2</v>
      </c>
      <c r="N267">
        <f>IFERROR(IF(OR(HLOOKUP($A267,'Z-scores'!$C$2:$UD$20,12,FALSE)&gt;3,HLOOKUP($A267,'Z-scores'!$C$2:$UD$20,12,FALSE)&lt;-3),"",'Total-corrected counts'!N267),"")</f>
        <v>0</v>
      </c>
      <c r="O267" t="str">
        <f>IFERROR(IF(OR(HLOOKUP($A267,'Z-scores'!$C$2:$UD$20,13,FALSE)&gt;3,HLOOKUP($A267,'Z-scores'!$C$2:$UD$20,13,FALSE)&lt;-3),"",'Total-corrected counts'!O267),"")</f>
        <v/>
      </c>
      <c r="P267">
        <f>IFERROR(IF(OR(HLOOKUP($A267,'Z-scores'!$C$2:$UD$20,14,FALSE)&gt;3,HLOOKUP($A267,'Z-scores'!$C$2:$UD$20,14,FALSE)&lt;-3),"",'Total-corrected counts'!P267),"")</f>
        <v>0</v>
      </c>
      <c r="Q267">
        <f>IFERROR(IF(OR(HLOOKUP($A267,'Z-scores'!$C$2:$UD$20,15,FALSE)&gt;3,HLOOKUP($A267,'Z-scores'!$C$2:$UD$20,15,FALSE)&lt;-3),"",'Total-corrected counts'!Q267),"")</f>
        <v>0</v>
      </c>
      <c r="R267">
        <f>IFERROR(IF(OR(HLOOKUP($A267,'Z-scores'!$C$2:$UD$20,16,FALSE)&gt;3,HLOOKUP($A267,'Z-scores'!$C$2:$UD$20,16,FALSE)&lt;-3),"",'Total-corrected counts'!R267),"")</f>
        <v>0</v>
      </c>
      <c r="S267">
        <f>IFERROR(IF(OR(HLOOKUP($A267,'Z-scores'!$C$2:$UD$20,17,FALSE)&gt;3,HLOOKUP($A267,'Z-scores'!$C$2:$UD$20,17,FALSE)&lt;-3),"",'Total-corrected counts'!S267),"")</f>
        <v>0</v>
      </c>
      <c r="T267">
        <f>IFERROR(IF(OR(HLOOKUP($A267,'Z-scores'!$C$2:$UD$20,18,FALSE)&gt;3,HLOOKUP($A267,'Z-scores'!$C$2:$UD$20,18,FALSE)&lt;-3),"",'Total-corrected counts'!T267),"")</f>
        <v>0.12886531512724161</v>
      </c>
      <c r="U267">
        <f>IFERROR(IF(OR(HLOOKUP($A267,'Z-scores'!$C$2:$UD$20,19,FALSE)&gt;3,HLOOKUP($A267,'Z-scores'!$C$2:$UD$20,19,FALSE)&lt;-3),"",'Total-corrected counts'!U267),"")</f>
        <v>0.3211206241890619</v>
      </c>
      <c r="V267">
        <f t="shared" si="16"/>
        <v>1</v>
      </c>
      <c r="W267" s="10">
        <f>SUMIFS(Tabel132[Cluster],Tabel132[ID],A267)</f>
        <v>83</v>
      </c>
      <c r="X267">
        <f t="shared" si="17"/>
        <v>0.29950823049959446</v>
      </c>
      <c r="Y267">
        <f t="shared" si="18"/>
        <v>0.1477399678850688</v>
      </c>
      <c r="Z267">
        <f t="shared" si="19"/>
        <v>6.4283705616614784E-2</v>
      </c>
    </row>
    <row r="268" spans="1:26" x14ac:dyDescent="0.25">
      <c r="A268">
        <v>274</v>
      </c>
      <c r="B268" t="s">
        <v>151</v>
      </c>
      <c r="C268">
        <v>26400</v>
      </c>
      <c r="D268">
        <v>879</v>
      </c>
      <c r="E268">
        <f>IFERROR(IF(OR(HLOOKUP($A268,'Z-scores'!$C$2:$UD$20,3,FALSE)&gt;3,HLOOKUP(A268,'Z-scores'!$C$2:$UD$20,3,FALSE)&lt;-3),"",'Total-corrected counts'!E268),"")</f>
        <v>3.6235700906789075</v>
      </c>
      <c r="F268">
        <f>IFERROR(IF(OR(HLOOKUP($A268,'Z-scores'!$C$2:$UD$20,4,FALSE)&gt;3,HLOOKUP($A268,'Z-scores'!$C$2:$UD$20,4,FALSE)&lt;-3),"",'Total-corrected counts'!F268),"")</f>
        <v>0.13124780570074845</v>
      </c>
      <c r="G268">
        <f>IFERROR(IF(OR(HLOOKUP($A268,'Z-scores'!$C$2:$UD$20,5,FALSE)&gt;3,HLOOKUP($A268,'Z-scores'!$C$2:$UD$20,5,FALSE)&lt;-3),"",'Total-corrected counts'!G268),"")</f>
        <v>26.93490094322518</v>
      </c>
      <c r="H268">
        <f>IFERROR(IF(OR(HLOOKUP($A268,'Z-scores'!$C$2:$UD$20,6,FALSE)&gt;3,HLOOKUP($A268,'Z-scores'!$C$2:$UD$20,6,FALSE)&lt;-3),"",'Total-corrected counts'!H268),"")</f>
        <v>19.042287419874761</v>
      </c>
      <c r="I268">
        <f>IFERROR(IF(OR(HLOOKUP($A268,'Z-scores'!$C$2:$UD$20,7,FALSE)&gt;3,HLOOKUP($A268,'Z-scores'!$C$2:$UD$20,7,FALSE)&lt;-3),"",'Total-corrected counts'!I268),"")</f>
        <v>7.1727840561016389</v>
      </c>
      <c r="J268">
        <f>IFERROR(IF(OR(HLOOKUP($A268,'Z-scores'!$C$2:$UD$20,8,FALSE)&gt;3,HLOOKUP($A268,'Z-scores'!$C$2:$UD$20,8,FALSE)&lt;-3),"",'Total-corrected counts'!J268),"")</f>
        <v>12.297321018261572</v>
      </c>
      <c r="K268">
        <f>IFERROR(IF(OR(HLOOKUP($A268,'Z-scores'!$C$2:$UD$20,9,FALSE)&gt;3,HLOOKUP($A268,'Z-scores'!$C$2:$UD$20,9,FALSE)&lt;-3),"",'Total-corrected counts'!K268),"")</f>
        <v>24.902168459780366</v>
      </c>
      <c r="L268">
        <f>IFERROR(IF(OR(HLOOKUP($A268,'Z-scores'!$C$2:$UD$20,10,FALSE)&gt;3,HLOOKUP($A268,'Z-scores'!$C$2:$UD$20,10,FALSE)&lt;-3),"",'Total-corrected counts'!L268),"")</f>
        <v>2.7473157446328123</v>
      </c>
      <c r="M268">
        <f>IFERROR(IF(OR(HLOOKUP($A268,'Z-scores'!$C$2:$UD$20,11,FALSE)&gt;3,HLOOKUP($A268,'Z-scores'!$C$2:$UD$20,11,FALSE)&lt;-3),"",'Total-corrected counts'!M268),"")</f>
        <v>12.998167078743736</v>
      </c>
      <c r="N268">
        <f>IFERROR(IF(OR(HLOOKUP($A268,'Z-scores'!$C$2:$UD$20,12,FALSE)&gt;3,HLOOKUP($A268,'Z-scores'!$C$2:$UD$20,12,FALSE)&lt;-3),"",'Total-corrected counts'!N268),"")</f>
        <v>44.886075694162514</v>
      </c>
      <c r="O268">
        <f>IFERROR(IF(OR(HLOOKUP($A268,'Z-scores'!$C$2:$UD$20,13,FALSE)&gt;3,HLOOKUP($A268,'Z-scores'!$C$2:$UD$20,13,FALSE)&lt;-3),"",'Total-corrected counts'!O268),"")</f>
        <v>23.422774003547744</v>
      </c>
      <c r="P268">
        <f>IFERROR(IF(OR(HLOOKUP($A268,'Z-scores'!$C$2:$UD$20,14,FALSE)&gt;3,HLOOKUP($A268,'Z-scores'!$C$2:$UD$20,14,FALSE)&lt;-3),"",'Total-corrected counts'!P268),"")</f>
        <v>17.321630583853914</v>
      </c>
      <c r="Q268">
        <f>IFERROR(IF(OR(HLOOKUP($A268,'Z-scores'!$C$2:$UD$20,15,FALSE)&gt;3,HLOOKUP($A268,'Z-scores'!$C$2:$UD$20,15,FALSE)&lt;-3),"",'Total-corrected counts'!Q268),"")</f>
        <v>23.841377319780637</v>
      </c>
      <c r="R268">
        <f>IFERROR(IF(OR(HLOOKUP($A268,'Z-scores'!$C$2:$UD$20,16,FALSE)&gt;3,HLOOKUP($A268,'Z-scores'!$C$2:$UD$20,16,FALSE)&lt;-3),"",'Total-corrected counts'!R268),"")</f>
        <v>30.460941115659015</v>
      </c>
      <c r="S268">
        <f>IFERROR(IF(OR(HLOOKUP($A268,'Z-scores'!$C$2:$UD$20,17,FALSE)&gt;3,HLOOKUP($A268,'Z-scores'!$C$2:$UD$20,17,FALSE)&lt;-3),"",'Total-corrected counts'!S268),"")</f>
        <v>20.405637362673154</v>
      </c>
      <c r="T268">
        <f>IFERROR(IF(OR(HLOOKUP($A268,'Z-scores'!$C$2:$UD$20,18,FALSE)&gt;3,HLOOKUP($A268,'Z-scores'!$C$2:$UD$20,18,FALSE)&lt;-3),"",'Total-corrected counts'!T268),"")</f>
        <v>39.38124030288504</v>
      </c>
      <c r="U268">
        <f>IFERROR(IF(OR(HLOOKUP($A268,'Z-scores'!$C$2:$UD$20,19,FALSE)&gt;3,HLOOKUP($A268,'Z-scores'!$C$2:$UD$20,19,FALSE)&lt;-3),"",'Total-corrected counts'!U268),"")</f>
        <v>23.307282061073671</v>
      </c>
      <c r="V268">
        <f t="shared" si="16"/>
        <v>1</v>
      </c>
      <c r="W268" s="10">
        <f>SUMIFS(Tabel132[Cluster],Tabel132[ID],A268)</f>
        <v>34</v>
      </c>
      <c r="X268">
        <f t="shared" si="17"/>
        <v>4.625237012885205E-3</v>
      </c>
      <c r="Y268">
        <f t="shared" si="18"/>
        <v>12.205529179666636</v>
      </c>
      <c r="Z268">
        <f t="shared" si="19"/>
        <v>27.878369805454462</v>
      </c>
    </row>
    <row r="269" spans="1:26" x14ac:dyDescent="0.25">
      <c r="A269">
        <v>275</v>
      </c>
      <c r="B269" t="s">
        <v>720</v>
      </c>
      <c r="C269">
        <v>49300</v>
      </c>
      <c r="D269">
        <v>477</v>
      </c>
      <c r="E269" t="str">
        <f>IFERROR(IF(OR(HLOOKUP($A269,'Z-scores'!$C$2:$UD$20,3,FALSE)&gt;3,HLOOKUP(A269,'Z-scores'!$C$2:$UD$20,3,FALSE)&lt;-3),"",'Total-corrected counts'!E269),"")</f>
        <v/>
      </c>
      <c r="F269" t="str">
        <f>IFERROR(IF(OR(HLOOKUP($A269,'Z-scores'!$C$2:$UD$20,4,FALSE)&gt;3,HLOOKUP($A269,'Z-scores'!$C$2:$UD$20,4,FALSE)&lt;-3),"",'Total-corrected counts'!F269),"")</f>
        <v/>
      </c>
      <c r="G269" t="str">
        <f>IFERROR(IF(OR(HLOOKUP($A269,'Z-scores'!$C$2:$UD$20,5,FALSE)&gt;3,HLOOKUP($A269,'Z-scores'!$C$2:$UD$20,5,FALSE)&lt;-3),"",'Total-corrected counts'!G269),"")</f>
        <v/>
      </c>
      <c r="H269" t="str">
        <f>IFERROR(IF(OR(HLOOKUP($A269,'Z-scores'!$C$2:$UD$20,6,FALSE)&gt;3,HLOOKUP($A269,'Z-scores'!$C$2:$UD$20,6,FALSE)&lt;-3),"",'Total-corrected counts'!H269),"")</f>
        <v/>
      </c>
      <c r="I269" t="str">
        <f>IFERROR(IF(OR(HLOOKUP($A269,'Z-scores'!$C$2:$UD$20,7,FALSE)&gt;3,HLOOKUP($A269,'Z-scores'!$C$2:$UD$20,7,FALSE)&lt;-3),"",'Total-corrected counts'!I269),"")</f>
        <v/>
      </c>
      <c r="J269" t="str">
        <f>IFERROR(IF(OR(HLOOKUP($A269,'Z-scores'!$C$2:$UD$20,8,FALSE)&gt;3,HLOOKUP($A269,'Z-scores'!$C$2:$UD$20,8,FALSE)&lt;-3),"",'Total-corrected counts'!J269),"")</f>
        <v/>
      </c>
      <c r="K269" t="str">
        <f>IFERROR(IF(OR(HLOOKUP($A269,'Z-scores'!$C$2:$UD$20,9,FALSE)&gt;3,HLOOKUP($A269,'Z-scores'!$C$2:$UD$20,9,FALSE)&lt;-3),"",'Total-corrected counts'!K269),"")</f>
        <v/>
      </c>
      <c r="L269" t="str">
        <f>IFERROR(IF(OR(HLOOKUP($A269,'Z-scores'!$C$2:$UD$20,10,FALSE)&gt;3,HLOOKUP($A269,'Z-scores'!$C$2:$UD$20,10,FALSE)&lt;-3),"",'Total-corrected counts'!L269),"")</f>
        <v/>
      </c>
      <c r="M269" t="str">
        <f>IFERROR(IF(OR(HLOOKUP($A269,'Z-scores'!$C$2:$UD$20,11,FALSE)&gt;3,HLOOKUP($A269,'Z-scores'!$C$2:$UD$20,11,FALSE)&lt;-3),"",'Total-corrected counts'!M269),"")</f>
        <v/>
      </c>
      <c r="N269" t="str">
        <f>IFERROR(IF(OR(HLOOKUP($A269,'Z-scores'!$C$2:$UD$20,12,FALSE)&gt;3,HLOOKUP($A269,'Z-scores'!$C$2:$UD$20,12,FALSE)&lt;-3),"",'Total-corrected counts'!N269),"")</f>
        <v/>
      </c>
      <c r="O269" t="str">
        <f>IFERROR(IF(OR(HLOOKUP($A269,'Z-scores'!$C$2:$UD$20,13,FALSE)&gt;3,HLOOKUP($A269,'Z-scores'!$C$2:$UD$20,13,FALSE)&lt;-3),"",'Total-corrected counts'!O269),"")</f>
        <v/>
      </c>
      <c r="P269" t="str">
        <f>IFERROR(IF(OR(HLOOKUP($A269,'Z-scores'!$C$2:$UD$20,14,FALSE)&gt;3,HLOOKUP($A269,'Z-scores'!$C$2:$UD$20,14,FALSE)&lt;-3),"",'Total-corrected counts'!P269),"")</f>
        <v/>
      </c>
      <c r="Q269" t="str">
        <f>IFERROR(IF(OR(HLOOKUP($A269,'Z-scores'!$C$2:$UD$20,15,FALSE)&gt;3,HLOOKUP($A269,'Z-scores'!$C$2:$UD$20,15,FALSE)&lt;-3),"",'Total-corrected counts'!Q269),"")</f>
        <v/>
      </c>
      <c r="R269" t="str">
        <f>IFERROR(IF(OR(HLOOKUP($A269,'Z-scores'!$C$2:$UD$20,16,FALSE)&gt;3,HLOOKUP($A269,'Z-scores'!$C$2:$UD$20,16,FALSE)&lt;-3),"",'Total-corrected counts'!R269),"")</f>
        <v/>
      </c>
      <c r="S269" t="str">
        <f>IFERROR(IF(OR(HLOOKUP($A269,'Z-scores'!$C$2:$UD$20,17,FALSE)&gt;3,HLOOKUP($A269,'Z-scores'!$C$2:$UD$20,17,FALSE)&lt;-3),"",'Total-corrected counts'!S269),"")</f>
        <v/>
      </c>
      <c r="T269" t="str">
        <f>IFERROR(IF(OR(HLOOKUP($A269,'Z-scores'!$C$2:$UD$20,18,FALSE)&gt;3,HLOOKUP($A269,'Z-scores'!$C$2:$UD$20,18,FALSE)&lt;-3),"",'Total-corrected counts'!T269),"")</f>
        <v/>
      </c>
      <c r="U269" t="str">
        <f>IFERROR(IF(OR(HLOOKUP($A269,'Z-scores'!$C$2:$UD$20,19,FALSE)&gt;3,HLOOKUP($A269,'Z-scores'!$C$2:$UD$20,19,FALSE)&lt;-3),"",'Total-corrected counts'!U269),"")</f>
        <v/>
      </c>
      <c r="V269">
        <f t="shared" si="16"/>
        <v>1</v>
      </c>
      <c r="W269" s="10">
        <f>SUMIFS(Tabel132[Cluster],Tabel132[ID],A269)</f>
        <v>0</v>
      </c>
      <c r="X269" t="str">
        <f t="shared" si="17"/>
        <v/>
      </c>
      <c r="Y269" t="str">
        <f t="shared" si="18"/>
        <v/>
      </c>
      <c r="Z269" t="str">
        <f t="shared" si="19"/>
        <v/>
      </c>
    </row>
    <row r="270" spans="1:26" x14ac:dyDescent="0.25">
      <c r="A270">
        <v>276</v>
      </c>
      <c r="B270" t="s">
        <v>721</v>
      </c>
      <c r="C270">
        <v>33800</v>
      </c>
      <c r="D270">
        <v>961</v>
      </c>
      <c r="E270" t="str">
        <f>IFERROR(IF(OR(HLOOKUP($A270,'Z-scores'!$C$2:$UD$20,3,FALSE)&gt;3,HLOOKUP(A270,'Z-scores'!$C$2:$UD$20,3,FALSE)&lt;-3),"",'Total-corrected counts'!E270),"")</f>
        <v/>
      </c>
      <c r="F270" t="str">
        <f>IFERROR(IF(OR(HLOOKUP($A270,'Z-scores'!$C$2:$UD$20,4,FALSE)&gt;3,HLOOKUP($A270,'Z-scores'!$C$2:$UD$20,4,FALSE)&lt;-3),"",'Total-corrected counts'!F270),"")</f>
        <v/>
      </c>
      <c r="G270" t="str">
        <f>IFERROR(IF(OR(HLOOKUP($A270,'Z-scores'!$C$2:$UD$20,5,FALSE)&gt;3,HLOOKUP($A270,'Z-scores'!$C$2:$UD$20,5,FALSE)&lt;-3),"",'Total-corrected counts'!G270),"")</f>
        <v/>
      </c>
      <c r="H270" t="str">
        <f>IFERROR(IF(OR(HLOOKUP($A270,'Z-scores'!$C$2:$UD$20,6,FALSE)&gt;3,HLOOKUP($A270,'Z-scores'!$C$2:$UD$20,6,FALSE)&lt;-3),"",'Total-corrected counts'!H270),"")</f>
        <v/>
      </c>
      <c r="I270" t="str">
        <f>IFERROR(IF(OR(HLOOKUP($A270,'Z-scores'!$C$2:$UD$20,7,FALSE)&gt;3,HLOOKUP($A270,'Z-scores'!$C$2:$UD$20,7,FALSE)&lt;-3),"",'Total-corrected counts'!I270),"")</f>
        <v/>
      </c>
      <c r="J270" t="str">
        <f>IFERROR(IF(OR(HLOOKUP($A270,'Z-scores'!$C$2:$UD$20,8,FALSE)&gt;3,HLOOKUP($A270,'Z-scores'!$C$2:$UD$20,8,FALSE)&lt;-3),"",'Total-corrected counts'!J270),"")</f>
        <v/>
      </c>
      <c r="K270" t="str">
        <f>IFERROR(IF(OR(HLOOKUP($A270,'Z-scores'!$C$2:$UD$20,9,FALSE)&gt;3,HLOOKUP($A270,'Z-scores'!$C$2:$UD$20,9,FALSE)&lt;-3),"",'Total-corrected counts'!K270),"")</f>
        <v/>
      </c>
      <c r="L270" t="str">
        <f>IFERROR(IF(OR(HLOOKUP($A270,'Z-scores'!$C$2:$UD$20,10,FALSE)&gt;3,HLOOKUP($A270,'Z-scores'!$C$2:$UD$20,10,FALSE)&lt;-3),"",'Total-corrected counts'!L270),"")</f>
        <v/>
      </c>
      <c r="M270" t="str">
        <f>IFERROR(IF(OR(HLOOKUP($A270,'Z-scores'!$C$2:$UD$20,11,FALSE)&gt;3,HLOOKUP($A270,'Z-scores'!$C$2:$UD$20,11,FALSE)&lt;-3),"",'Total-corrected counts'!M270),"")</f>
        <v/>
      </c>
      <c r="N270" t="str">
        <f>IFERROR(IF(OR(HLOOKUP($A270,'Z-scores'!$C$2:$UD$20,12,FALSE)&gt;3,HLOOKUP($A270,'Z-scores'!$C$2:$UD$20,12,FALSE)&lt;-3),"",'Total-corrected counts'!N270),"")</f>
        <v/>
      </c>
      <c r="O270" t="str">
        <f>IFERROR(IF(OR(HLOOKUP($A270,'Z-scores'!$C$2:$UD$20,13,FALSE)&gt;3,HLOOKUP($A270,'Z-scores'!$C$2:$UD$20,13,FALSE)&lt;-3),"",'Total-corrected counts'!O270),"")</f>
        <v/>
      </c>
      <c r="P270" t="str">
        <f>IFERROR(IF(OR(HLOOKUP($A270,'Z-scores'!$C$2:$UD$20,14,FALSE)&gt;3,HLOOKUP($A270,'Z-scores'!$C$2:$UD$20,14,FALSE)&lt;-3),"",'Total-corrected counts'!P270),"")</f>
        <v/>
      </c>
      <c r="Q270" t="str">
        <f>IFERROR(IF(OR(HLOOKUP($A270,'Z-scores'!$C$2:$UD$20,15,FALSE)&gt;3,HLOOKUP($A270,'Z-scores'!$C$2:$UD$20,15,FALSE)&lt;-3),"",'Total-corrected counts'!Q270),"")</f>
        <v/>
      </c>
      <c r="R270" t="str">
        <f>IFERROR(IF(OR(HLOOKUP($A270,'Z-scores'!$C$2:$UD$20,16,FALSE)&gt;3,HLOOKUP($A270,'Z-scores'!$C$2:$UD$20,16,FALSE)&lt;-3),"",'Total-corrected counts'!R270),"")</f>
        <v/>
      </c>
      <c r="S270" t="str">
        <f>IFERROR(IF(OR(HLOOKUP($A270,'Z-scores'!$C$2:$UD$20,17,FALSE)&gt;3,HLOOKUP($A270,'Z-scores'!$C$2:$UD$20,17,FALSE)&lt;-3),"",'Total-corrected counts'!S270),"")</f>
        <v/>
      </c>
      <c r="T270" t="str">
        <f>IFERROR(IF(OR(HLOOKUP($A270,'Z-scores'!$C$2:$UD$20,18,FALSE)&gt;3,HLOOKUP($A270,'Z-scores'!$C$2:$UD$20,18,FALSE)&lt;-3),"",'Total-corrected counts'!T270),"")</f>
        <v/>
      </c>
      <c r="U270" t="str">
        <f>IFERROR(IF(OR(HLOOKUP($A270,'Z-scores'!$C$2:$UD$20,19,FALSE)&gt;3,HLOOKUP($A270,'Z-scores'!$C$2:$UD$20,19,FALSE)&lt;-3),"",'Total-corrected counts'!U270),"")</f>
        <v/>
      </c>
      <c r="V270">
        <f t="shared" si="16"/>
        <v>1</v>
      </c>
      <c r="W270" s="10">
        <f>SUMIFS(Tabel132[Cluster],Tabel132[ID],A270)</f>
        <v>43</v>
      </c>
      <c r="X270" t="str">
        <f t="shared" si="17"/>
        <v/>
      </c>
      <c r="Y270" t="str">
        <f t="shared" si="18"/>
        <v/>
      </c>
      <c r="Z270" t="str">
        <f t="shared" si="19"/>
        <v/>
      </c>
    </row>
    <row r="271" spans="1:26" x14ac:dyDescent="0.25">
      <c r="A271">
        <v>277</v>
      </c>
      <c r="B271" t="s">
        <v>722</v>
      </c>
      <c r="C271">
        <v>103800</v>
      </c>
      <c r="D271">
        <v>871</v>
      </c>
      <c r="E271" t="str">
        <f>IFERROR(IF(OR(HLOOKUP($A271,'Z-scores'!$C$2:$UD$20,3,FALSE)&gt;3,HLOOKUP(A271,'Z-scores'!$C$2:$UD$20,3,FALSE)&lt;-3),"",'Total-corrected counts'!E271),"")</f>
        <v/>
      </c>
      <c r="F271" t="str">
        <f>IFERROR(IF(OR(HLOOKUP($A271,'Z-scores'!$C$2:$UD$20,4,FALSE)&gt;3,HLOOKUP($A271,'Z-scores'!$C$2:$UD$20,4,FALSE)&lt;-3),"",'Total-corrected counts'!F271),"")</f>
        <v/>
      </c>
      <c r="G271" t="str">
        <f>IFERROR(IF(OR(HLOOKUP($A271,'Z-scores'!$C$2:$UD$20,5,FALSE)&gt;3,HLOOKUP($A271,'Z-scores'!$C$2:$UD$20,5,FALSE)&lt;-3),"",'Total-corrected counts'!G271),"")</f>
        <v/>
      </c>
      <c r="H271" t="str">
        <f>IFERROR(IF(OR(HLOOKUP($A271,'Z-scores'!$C$2:$UD$20,6,FALSE)&gt;3,HLOOKUP($A271,'Z-scores'!$C$2:$UD$20,6,FALSE)&lt;-3),"",'Total-corrected counts'!H271),"")</f>
        <v/>
      </c>
      <c r="I271" t="str">
        <f>IFERROR(IF(OR(HLOOKUP($A271,'Z-scores'!$C$2:$UD$20,7,FALSE)&gt;3,HLOOKUP($A271,'Z-scores'!$C$2:$UD$20,7,FALSE)&lt;-3),"",'Total-corrected counts'!I271),"")</f>
        <v/>
      </c>
      <c r="J271" t="str">
        <f>IFERROR(IF(OR(HLOOKUP($A271,'Z-scores'!$C$2:$UD$20,8,FALSE)&gt;3,HLOOKUP($A271,'Z-scores'!$C$2:$UD$20,8,FALSE)&lt;-3),"",'Total-corrected counts'!J271),"")</f>
        <v/>
      </c>
      <c r="K271" t="str">
        <f>IFERROR(IF(OR(HLOOKUP($A271,'Z-scores'!$C$2:$UD$20,9,FALSE)&gt;3,HLOOKUP($A271,'Z-scores'!$C$2:$UD$20,9,FALSE)&lt;-3),"",'Total-corrected counts'!K271),"")</f>
        <v/>
      </c>
      <c r="L271" t="str">
        <f>IFERROR(IF(OR(HLOOKUP($A271,'Z-scores'!$C$2:$UD$20,10,FALSE)&gt;3,HLOOKUP($A271,'Z-scores'!$C$2:$UD$20,10,FALSE)&lt;-3),"",'Total-corrected counts'!L271),"")</f>
        <v/>
      </c>
      <c r="M271" t="str">
        <f>IFERROR(IF(OR(HLOOKUP($A271,'Z-scores'!$C$2:$UD$20,11,FALSE)&gt;3,HLOOKUP($A271,'Z-scores'!$C$2:$UD$20,11,FALSE)&lt;-3),"",'Total-corrected counts'!M271),"")</f>
        <v/>
      </c>
      <c r="N271" t="str">
        <f>IFERROR(IF(OR(HLOOKUP($A271,'Z-scores'!$C$2:$UD$20,12,FALSE)&gt;3,HLOOKUP($A271,'Z-scores'!$C$2:$UD$20,12,FALSE)&lt;-3),"",'Total-corrected counts'!N271),"")</f>
        <v/>
      </c>
      <c r="O271" t="str">
        <f>IFERROR(IF(OR(HLOOKUP($A271,'Z-scores'!$C$2:$UD$20,13,FALSE)&gt;3,HLOOKUP($A271,'Z-scores'!$C$2:$UD$20,13,FALSE)&lt;-3),"",'Total-corrected counts'!O271),"")</f>
        <v/>
      </c>
      <c r="P271" t="str">
        <f>IFERROR(IF(OR(HLOOKUP($A271,'Z-scores'!$C$2:$UD$20,14,FALSE)&gt;3,HLOOKUP($A271,'Z-scores'!$C$2:$UD$20,14,FALSE)&lt;-3),"",'Total-corrected counts'!P271),"")</f>
        <v/>
      </c>
      <c r="Q271" t="str">
        <f>IFERROR(IF(OR(HLOOKUP($A271,'Z-scores'!$C$2:$UD$20,15,FALSE)&gt;3,HLOOKUP($A271,'Z-scores'!$C$2:$UD$20,15,FALSE)&lt;-3),"",'Total-corrected counts'!Q271),"")</f>
        <v/>
      </c>
      <c r="R271" t="str">
        <f>IFERROR(IF(OR(HLOOKUP($A271,'Z-scores'!$C$2:$UD$20,16,FALSE)&gt;3,HLOOKUP($A271,'Z-scores'!$C$2:$UD$20,16,FALSE)&lt;-3),"",'Total-corrected counts'!R271),"")</f>
        <v/>
      </c>
      <c r="S271" t="str">
        <f>IFERROR(IF(OR(HLOOKUP($A271,'Z-scores'!$C$2:$UD$20,17,FALSE)&gt;3,HLOOKUP($A271,'Z-scores'!$C$2:$UD$20,17,FALSE)&lt;-3),"",'Total-corrected counts'!S271),"")</f>
        <v/>
      </c>
      <c r="T271" t="str">
        <f>IFERROR(IF(OR(HLOOKUP($A271,'Z-scores'!$C$2:$UD$20,18,FALSE)&gt;3,HLOOKUP($A271,'Z-scores'!$C$2:$UD$20,18,FALSE)&lt;-3),"",'Total-corrected counts'!T271),"")</f>
        <v/>
      </c>
      <c r="U271" t="str">
        <f>IFERROR(IF(OR(HLOOKUP($A271,'Z-scores'!$C$2:$UD$20,19,FALSE)&gt;3,HLOOKUP($A271,'Z-scores'!$C$2:$UD$20,19,FALSE)&lt;-3),"",'Total-corrected counts'!U271),"")</f>
        <v/>
      </c>
      <c r="V271">
        <f t="shared" si="16"/>
        <v>1</v>
      </c>
      <c r="W271" s="10">
        <f>SUMIFS(Tabel132[Cluster],Tabel132[ID],A271)</f>
        <v>0</v>
      </c>
      <c r="X271" t="str">
        <f t="shared" si="17"/>
        <v/>
      </c>
      <c r="Y271" t="str">
        <f t="shared" si="18"/>
        <v/>
      </c>
      <c r="Z271" t="str">
        <f t="shared" si="19"/>
        <v/>
      </c>
    </row>
    <row r="272" spans="1:26" x14ac:dyDescent="0.25">
      <c r="A272">
        <v>278</v>
      </c>
      <c r="B272" t="s">
        <v>152</v>
      </c>
      <c r="C272">
        <v>50000</v>
      </c>
      <c r="D272">
        <v>477</v>
      </c>
      <c r="E272">
        <f>IFERROR(IF(OR(HLOOKUP($A272,'Z-scores'!$C$2:$UD$20,3,FALSE)&gt;3,HLOOKUP(A272,'Z-scores'!$C$2:$UD$20,3,FALSE)&lt;-3),"",'Total-corrected counts'!E272),"")</f>
        <v>3.1024484126895184</v>
      </c>
      <c r="F272">
        <f>IFERROR(IF(OR(HLOOKUP($A272,'Z-scores'!$C$2:$UD$20,4,FALSE)&gt;3,HLOOKUP($A272,'Z-scores'!$C$2:$UD$20,4,FALSE)&lt;-3),"",'Total-corrected counts'!F272),"")</f>
        <v>7.3006591921041322</v>
      </c>
      <c r="G272">
        <f>IFERROR(IF(OR(HLOOKUP($A272,'Z-scores'!$C$2:$UD$20,5,FALSE)&gt;3,HLOOKUP($A272,'Z-scores'!$C$2:$UD$20,5,FALSE)&lt;-3),"",'Total-corrected counts'!G272),"")</f>
        <v>3.5557292569029499</v>
      </c>
      <c r="H272">
        <f>IFERROR(IF(OR(HLOOKUP($A272,'Z-scores'!$C$2:$UD$20,6,FALSE)&gt;3,HLOOKUP($A272,'Z-scores'!$C$2:$UD$20,6,FALSE)&lt;-3),"",'Total-corrected counts'!H272),"")</f>
        <v>5.6749925485183947</v>
      </c>
      <c r="I272">
        <f>IFERROR(IF(OR(HLOOKUP($A272,'Z-scores'!$C$2:$UD$20,7,FALSE)&gt;3,HLOOKUP($A272,'Z-scores'!$C$2:$UD$20,7,FALSE)&lt;-3),"",'Total-corrected counts'!I272),"")</f>
        <v>6.5694082299231313</v>
      </c>
      <c r="J272">
        <f>IFERROR(IF(OR(HLOOKUP($A272,'Z-scores'!$C$2:$UD$20,8,FALSE)&gt;3,HLOOKUP($A272,'Z-scores'!$C$2:$UD$20,8,FALSE)&lt;-3),"",'Total-corrected counts'!J272),"")</f>
        <v>4.8420085164125348</v>
      </c>
      <c r="K272">
        <f>IFERROR(IF(OR(HLOOKUP($A272,'Z-scores'!$C$2:$UD$20,9,FALSE)&gt;3,HLOOKUP($A272,'Z-scores'!$C$2:$UD$20,9,FALSE)&lt;-3),"",'Total-corrected counts'!K272),"")</f>
        <v>3.0146607949161046</v>
      </c>
      <c r="L272">
        <f>IFERROR(IF(OR(HLOOKUP($A272,'Z-scores'!$C$2:$UD$20,10,FALSE)&gt;3,HLOOKUP($A272,'Z-scores'!$C$2:$UD$20,10,FALSE)&lt;-3),"",'Total-corrected counts'!L272),"")</f>
        <v>13.110384765318379</v>
      </c>
      <c r="M272">
        <f>IFERROR(IF(OR(HLOOKUP($A272,'Z-scores'!$C$2:$UD$20,11,FALSE)&gt;3,HLOOKUP($A272,'Z-scores'!$C$2:$UD$20,11,FALSE)&lt;-3),"",'Total-corrected counts'!M272),"")</f>
        <v>5.6904418086666118</v>
      </c>
      <c r="N272">
        <f>IFERROR(IF(OR(HLOOKUP($A272,'Z-scores'!$C$2:$UD$20,12,FALSE)&gt;3,HLOOKUP($A272,'Z-scores'!$C$2:$UD$20,12,FALSE)&lt;-3),"",'Total-corrected counts'!N272),"")</f>
        <v>3.1158157893048704</v>
      </c>
      <c r="O272">
        <f>IFERROR(IF(OR(HLOOKUP($A272,'Z-scores'!$C$2:$UD$20,13,FALSE)&gt;3,HLOOKUP($A272,'Z-scores'!$C$2:$UD$20,13,FALSE)&lt;-3),"",'Total-corrected counts'!O272),"")</f>
        <v>2.8302518587620185</v>
      </c>
      <c r="P272">
        <f>IFERROR(IF(OR(HLOOKUP($A272,'Z-scores'!$C$2:$UD$20,14,FALSE)&gt;3,HLOOKUP($A272,'Z-scores'!$C$2:$UD$20,14,FALSE)&lt;-3),"",'Total-corrected counts'!P272),"")</f>
        <v>6.4833243512722403</v>
      </c>
      <c r="Q272">
        <f>IFERROR(IF(OR(HLOOKUP($A272,'Z-scores'!$C$2:$UD$20,15,FALSE)&gt;3,HLOOKUP($A272,'Z-scores'!$C$2:$UD$20,15,FALSE)&lt;-3),"",'Total-corrected counts'!Q272),"")</f>
        <v>1.3066439921679369</v>
      </c>
      <c r="R272">
        <f>IFERROR(IF(OR(HLOOKUP($A272,'Z-scores'!$C$2:$UD$20,16,FALSE)&gt;3,HLOOKUP($A272,'Z-scores'!$C$2:$UD$20,16,FALSE)&lt;-3),"",'Total-corrected counts'!R272),"")</f>
        <v>2.7768261238031697</v>
      </c>
      <c r="S272">
        <f>IFERROR(IF(OR(HLOOKUP($A272,'Z-scores'!$C$2:$UD$20,17,FALSE)&gt;3,HLOOKUP($A272,'Z-scores'!$C$2:$UD$20,17,FALSE)&lt;-3),"",'Total-corrected counts'!S272),"")</f>
        <v>2.773950702933222</v>
      </c>
      <c r="T272">
        <f>IFERROR(IF(OR(HLOOKUP($A272,'Z-scores'!$C$2:$UD$20,18,FALSE)&gt;3,HLOOKUP($A272,'Z-scores'!$C$2:$UD$20,18,FALSE)&lt;-3),"",'Total-corrected counts'!T272),"")</f>
        <v>6.4346747353535978</v>
      </c>
      <c r="U272">
        <f>IFERROR(IF(OR(HLOOKUP($A272,'Z-scores'!$C$2:$UD$20,19,FALSE)&gt;3,HLOOKUP($A272,'Z-scores'!$C$2:$UD$20,19,FALSE)&lt;-3),"",'Total-corrected counts'!U272),"")</f>
        <v>3.172151030840598</v>
      </c>
      <c r="V272">
        <f t="shared" si="16"/>
        <v>1</v>
      </c>
      <c r="W272" s="10">
        <f>SUMIFS(Tabel132[Cluster],Tabel132[ID],A272)</f>
        <v>66</v>
      </c>
      <c r="X272">
        <f t="shared" si="17"/>
        <v>9.3372703062487419E-2</v>
      </c>
      <c r="Y272">
        <f t="shared" si="18"/>
        <v>5.8734148361613059</v>
      </c>
      <c r="Z272">
        <f t="shared" si="19"/>
        <v>3.6117048230547062</v>
      </c>
    </row>
    <row r="273" spans="1:26" x14ac:dyDescent="0.25">
      <c r="A273">
        <v>279</v>
      </c>
      <c r="B273" t="s">
        <v>153</v>
      </c>
      <c r="C273">
        <v>25800</v>
      </c>
      <c r="D273">
        <v>894</v>
      </c>
      <c r="E273">
        <f>IFERROR(IF(OR(HLOOKUP($A273,'Z-scores'!$C$2:$UD$20,3,FALSE)&gt;3,HLOOKUP(A273,'Z-scores'!$C$2:$UD$20,3,FALSE)&lt;-3),"",'Total-corrected counts'!E273),"")</f>
        <v>0</v>
      </c>
      <c r="F273">
        <f>IFERROR(IF(OR(HLOOKUP($A273,'Z-scores'!$C$2:$UD$20,4,FALSE)&gt;3,HLOOKUP($A273,'Z-scores'!$C$2:$UD$20,4,FALSE)&lt;-3),"",'Total-corrected counts'!F273),"")</f>
        <v>0</v>
      </c>
      <c r="G273">
        <f>IFERROR(IF(OR(HLOOKUP($A273,'Z-scores'!$C$2:$UD$20,5,FALSE)&gt;3,HLOOKUP($A273,'Z-scores'!$C$2:$UD$20,5,FALSE)&lt;-3),"",'Total-corrected counts'!G273),"")</f>
        <v>2.0145774826645608E-2</v>
      </c>
      <c r="H273">
        <f>IFERROR(IF(OR(HLOOKUP($A273,'Z-scores'!$C$2:$UD$20,6,FALSE)&gt;3,HLOOKUP($A273,'Z-scores'!$C$2:$UD$20,6,FALSE)&lt;-3),"",'Total-corrected counts'!H273),"")</f>
        <v>0</v>
      </c>
      <c r="I273">
        <f>IFERROR(IF(OR(HLOOKUP($A273,'Z-scores'!$C$2:$UD$20,7,FALSE)&gt;3,HLOOKUP($A273,'Z-scores'!$C$2:$UD$20,7,FALSE)&lt;-3),"",'Total-corrected counts'!I273),"")</f>
        <v>0</v>
      </c>
      <c r="J273">
        <f>IFERROR(IF(OR(HLOOKUP($A273,'Z-scores'!$C$2:$UD$20,8,FALSE)&gt;3,HLOOKUP($A273,'Z-scores'!$C$2:$UD$20,8,FALSE)&lt;-3),"",'Total-corrected counts'!J273),"")</f>
        <v>2.9584573420035856E-2</v>
      </c>
      <c r="K273">
        <f>IFERROR(IF(OR(HLOOKUP($A273,'Z-scores'!$C$2:$UD$20,9,FALSE)&gt;3,HLOOKUP($A273,'Z-scores'!$C$2:$UD$20,9,FALSE)&lt;-3),"",'Total-corrected counts'!K273),"")</f>
        <v>4.4595573889291487E-2</v>
      </c>
      <c r="L273">
        <f>IFERROR(IF(OR(HLOOKUP($A273,'Z-scores'!$C$2:$UD$20,10,FALSE)&gt;3,HLOOKUP($A273,'Z-scores'!$C$2:$UD$20,10,FALSE)&lt;-3),"",'Total-corrected counts'!L273),"")</f>
        <v>0</v>
      </c>
      <c r="M273">
        <f>IFERROR(IF(OR(HLOOKUP($A273,'Z-scores'!$C$2:$UD$20,11,FALSE)&gt;3,HLOOKUP($A273,'Z-scores'!$C$2:$UD$20,11,FALSE)&lt;-3),"",'Total-corrected counts'!M273),"")</f>
        <v>9.2152903784074695E-3</v>
      </c>
      <c r="N273">
        <f>IFERROR(IF(OR(HLOOKUP($A273,'Z-scores'!$C$2:$UD$20,12,FALSE)&gt;3,HLOOKUP($A273,'Z-scores'!$C$2:$UD$20,12,FALSE)&lt;-3),"",'Total-corrected counts'!N273),"")</f>
        <v>6.4149148603335579E-2</v>
      </c>
      <c r="O273">
        <f>IFERROR(IF(OR(HLOOKUP($A273,'Z-scores'!$C$2:$UD$20,13,FALSE)&gt;3,HLOOKUP($A273,'Z-scores'!$C$2:$UD$20,13,FALSE)&lt;-3),"",'Total-corrected counts'!O273),"")</f>
        <v>4.3749434202028828E-2</v>
      </c>
      <c r="P273">
        <f>IFERROR(IF(OR(HLOOKUP($A273,'Z-scores'!$C$2:$UD$20,14,FALSE)&gt;3,HLOOKUP($A273,'Z-scores'!$C$2:$UD$20,14,FALSE)&lt;-3),"",'Total-corrected counts'!P273),"")</f>
        <v>2.5642680360997656E-2</v>
      </c>
      <c r="Q273">
        <f>IFERROR(IF(OR(HLOOKUP($A273,'Z-scores'!$C$2:$UD$20,15,FALSE)&gt;3,HLOOKUP($A273,'Z-scores'!$C$2:$UD$20,15,FALSE)&lt;-3),"",'Total-corrected counts'!Q273),"")</f>
        <v>0</v>
      </c>
      <c r="R273">
        <f>IFERROR(IF(OR(HLOOKUP($A273,'Z-scores'!$C$2:$UD$20,16,FALSE)&gt;3,HLOOKUP($A273,'Z-scores'!$C$2:$UD$20,16,FALSE)&lt;-3),"",'Total-corrected counts'!R273),"")</f>
        <v>8.0139282072241545E-3</v>
      </c>
      <c r="S273">
        <f>IFERROR(IF(OR(HLOOKUP($A273,'Z-scores'!$C$2:$UD$20,17,FALSE)&gt;3,HLOOKUP($A273,'Z-scores'!$C$2:$UD$20,17,FALSE)&lt;-3),"",'Total-corrected counts'!S273),"")</f>
        <v>0</v>
      </c>
      <c r="T273">
        <f>IFERROR(IF(OR(HLOOKUP($A273,'Z-scores'!$C$2:$UD$20,18,FALSE)&gt;3,HLOOKUP($A273,'Z-scores'!$C$2:$UD$20,18,FALSE)&lt;-3),"",'Total-corrected counts'!T273),"")</f>
        <v>6.0137147059379413E-2</v>
      </c>
      <c r="U273">
        <f>IFERROR(IF(OR(HLOOKUP($A273,'Z-scores'!$C$2:$UD$20,19,FALSE)&gt;3,HLOOKUP($A273,'Z-scores'!$C$2:$UD$20,19,FALSE)&lt;-3),"",'Total-corrected counts'!U273),"")</f>
        <v>1.3018403683340349E-2</v>
      </c>
      <c r="V273">
        <f t="shared" si="16"/>
        <v>1</v>
      </c>
      <c r="W273" s="10">
        <f>SUMIFS(Tabel132[Cluster],Tabel132[ID],A273)</f>
        <v>33</v>
      </c>
      <c r="X273">
        <f t="shared" si="17"/>
        <v>0.1629304515449071</v>
      </c>
      <c r="Y273">
        <f t="shared" si="18"/>
        <v>1.1504579168264492E-2</v>
      </c>
      <c r="Z273">
        <f t="shared" si="19"/>
        <v>2.6838842764538247E-2</v>
      </c>
    </row>
    <row r="274" spans="1:26" x14ac:dyDescent="0.25">
      <c r="A274">
        <v>280</v>
      </c>
      <c r="B274" t="s">
        <v>154</v>
      </c>
      <c r="C274">
        <v>87100</v>
      </c>
      <c r="D274">
        <v>987</v>
      </c>
      <c r="E274">
        <f>IFERROR(IF(OR(HLOOKUP($A274,'Z-scores'!$C$2:$UD$20,3,FALSE)&gt;3,HLOOKUP(A274,'Z-scores'!$C$2:$UD$20,3,FALSE)&lt;-3),"",'Total-corrected counts'!E274),"")</f>
        <v>1.6810376709335138E-2</v>
      </c>
      <c r="F274">
        <f>IFERROR(IF(OR(HLOOKUP($A274,'Z-scores'!$C$2:$UD$20,4,FALSE)&gt;3,HLOOKUP($A274,'Z-scores'!$C$2:$UD$20,4,FALSE)&lt;-3),"",'Total-corrected counts'!F274),"")</f>
        <v>0.41014939281483886</v>
      </c>
      <c r="G274">
        <f>IFERROR(IF(OR(HLOOKUP($A274,'Z-scores'!$C$2:$UD$20,5,FALSE)&gt;3,HLOOKUP($A274,'Z-scores'!$C$2:$UD$20,5,FALSE)&lt;-3),"",'Total-corrected counts'!G274),"")</f>
        <v>0.33240528463965258</v>
      </c>
      <c r="H274">
        <f>IFERROR(IF(OR(HLOOKUP($A274,'Z-scores'!$C$2:$UD$20,6,FALSE)&gt;3,HLOOKUP($A274,'Z-scores'!$C$2:$UD$20,6,FALSE)&lt;-3),"",'Total-corrected counts'!H274),"")</f>
        <v>2.7921242551136011E-2</v>
      </c>
      <c r="I274" t="str">
        <f>IFERROR(IF(OR(HLOOKUP($A274,'Z-scores'!$C$2:$UD$20,7,FALSE)&gt;3,HLOOKUP($A274,'Z-scores'!$C$2:$UD$20,7,FALSE)&lt;-3),"",'Total-corrected counts'!I274),"")</f>
        <v/>
      </c>
      <c r="J274">
        <f>IFERROR(IF(OR(HLOOKUP($A274,'Z-scores'!$C$2:$UD$20,8,FALSE)&gt;3,HLOOKUP($A274,'Z-scores'!$C$2:$UD$20,8,FALSE)&lt;-3),"",'Total-corrected counts'!J274),"")</f>
        <v>0.35008411880375762</v>
      </c>
      <c r="K274">
        <f>IFERROR(IF(OR(HLOOKUP($A274,'Z-scores'!$C$2:$UD$20,9,FALSE)&gt;3,HLOOKUP($A274,'Z-scores'!$C$2:$UD$20,9,FALSE)&lt;-3),"",'Total-corrected counts'!K274),"")</f>
        <v>4.4595573889291487E-2</v>
      </c>
      <c r="L274">
        <f>IFERROR(IF(OR(HLOOKUP($A274,'Z-scores'!$C$2:$UD$20,10,FALSE)&gt;3,HLOOKUP($A274,'Z-scores'!$C$2:$UD$20,10,FALSE)&lt;-3),"",'Total-corrected counts'!L274),"")</f>
        <v>0.27340862948191713</v>
      </c>
      <c r="M274">
        <f>IFERROR(IF(OR(HLOOKUP($A274,'Z-scores'!$C$2:$UD$20,11,FALSE)&gt;3,HLOOKUP($A274,'Z-scores'!$C$2:$UD$20,11,FALSE)&lt;-3),"",'Total-corrected counts'!M274),"")</f>
        <v>5.529174227044481E-2</v>
      </c>
      <c r="N274">
        <f>IFERROR(IF(OR(HLOOKUP($A274,'Z-scores'!$C$2:$UD$20,12,FALSE)&gt;3,HLOOKUP($A274,'Z-scores'!$C$2:$UD$20,12,FALSE)&lt;-3),"",'Total-corrected counts'!N274),"")</f>
        <v>5.4984984517144779E-2</v>
      </c>
      <c r="O274">
        <f>IFERROR(IF(OR(HLOOKUP($A274,'Z-scores'!$C$2:$UD$20,13,FALSE)&gt;3,HLOOKUP($A274,'Z-scores'!$C$2:$UD$20,13,FALSE)&lt;-3),"",'Total-corrected counts'!O274),"")</f>
        <v>0.12115227932869523</v>
      </c>
      <c r="P274">
        <f>IFERROR(IF(OR(HLOOKUP($A274,'Z-scores'!$C$2:$UD$20,14,FALSE)&gt;3,HLOOKUP($A274,'Z-scores'!$C$2:$UD$20,14,FALSE)&lt;-3),"",'Total-corrected counts'!P274),"")</f>
        <v>0</v>
      </c>
      <c r="Q274">
        <f>IFERROR(IF(OR(HLOOKUP($A274,'Z-scores'!$C$2:$UD$20,15,FALSE)&gt;3,HLOOKUP($A274,'Z-scores'!$C$2:$UD$20,15,FALSE)&lt;-3),"",'Total-corrected counts'!Q274),"")</f>
        <v>0.13651504395784417</v>
      </c>
      <c r="R274">
        <f>IFERROR(IF(OR(HLOOKUP($A274,'Z-scores'!$C$2:$UD$20,16,FALSE)&gt;3,HLOOKUP($A274,'Z-scores'!$C$2:$UD$20,16,FALSE)&lt;-3),"",'Total-corrected counts'!R274),"")</f>
        <v>0.20435516928421596</v>
      </c>
      <c r="S274">
        <f>IFERROR(IF(OR(HLOOKUP($A274,'Z-scores'!$C$2:$UD$20,17,FALSE)&gt;3,HLOOKUP($A274,'Z-scores'!$C$2:$UD$20,17,FALSE)&lt;-3),"",'Total-corrected counts'!S274),"")</f>
        <v>0</v>
      </c>
      <c r="T274">
        <f>IFERROR(IF(OR(HLOOKUP($A274,'Z-scores'!$C$2:$UD$20,18,FALSE)&gt;3,HLOOKUP($A274,'Z-scores'!$C$2:$UD$20,18,FALSE)&lt;-3),"",'Total-corrected counts'!T274),"")</f>
        <v>2.5773063025448323E-2</v>
      </c>
      <c r="U274">
        <f>IFERROR(IF(OR(HLOOKUP($A274,'Z-scores'!$C$2:$UD$20,19,FALSE)&gt;3,HLOOKUP($A274,'Z-scores'!$C$2:$UD$20,19,FALSE)&lt;-3),"",'Total-corrected counts'!U274),"")</f>
        <v>0.84185677152267591</v>
      </c>
      <c r="V274">
        <f t="shared" si="16"/>
        <v>1</v>
      </c>
      <c r="W274" s="10">
        <f>SUMIFS(Tabel132[Cluster],Tabel132[ID],A274)</f>
        <v>94</v>
      </c>
      <c r="X274">
        <f t="shared" si="17"/>
        <v>0.89328404352413104</v>
      </c>
      <c r="Y274">
        <f t="shared" si="18"/>
        <v>0.18883329514504674</v>
      </c>
      <c r="Z274">
        <f t="shared" si="19"/>
        <v>0.17307966395450303</v>
      </c>
    </row>
    <row r="275" spans="1:26" x14ac:dyDescent="0.25">
      <c r="A275">
        <v>281</v>
      </c>
      <c r="B275" t="s">
        <v>155</v>
      </c>
      <c r="C275">
        <v>14900</v>
      </c>
      <c r="D275">
        <v>394</v>
      </c>
      <c r="E275">
        <f>IFERROR(IF(OR(HLOOKUP($A275,'Z-scores'!$C$2:$UD$20,3,FALSE)&gt;3,HLOOKUP(A275,'Z-scores'!$C$2:$UD$20,3,FALSE)&lt;-3),"",'Total-corrected counts'!E275),"")</f>
        <v>0.49684002274257183</v>
      </c>
      <c r="F275">
        <f>IFERROR(IF(OR(HLOOKUP($A275,'Z-scores'!$C$2:$UD$20,4,FALSE)&gt;3,HLOOKUP($A275,'Z-scores'!$C$2:$UD$20,4,FALSE)&lt;-3),"",'Total-corrected counts'!F275),"")</f>
        <v>0.29530756282668397</v>
      </c>
      <c r="G275">
        <f>IFERROR(IF(OR(HLOOKUP($A275,'Z-scores'!$C$2:$UD$20,5,FALSE)&gt;3,HLOOKUP($A275,'Z-scores'!$C$2:$UD$20,5,FALSE)&lt;-3),"",'Total-corrected counts'!G275),"")</f>
        <v>0.69502923151927354</v>
      </c>
      <c r="H275">
        <f>IFERROR(IF(OR(HLOOKUP($A275,'Z-scores'!$C$2:$UD$20,6,FALSE)&gt;3,HLOOKUP($A275,'Z-scores'!$C$2:$UD$20,6,FALSE)&lt;-3),"",'Total-corrected counts'!H275),"")</f>
        <v>3.8531314720567691</v>
      </c>
      <c r="I275">
        <f>IFERROR(IF(OR(HLOOKUP($A275,'Z-scores'!$C$2:$UD$20,7,FALSE)&gt;3,HLOOKUP($A275,'Z-scores'!$C$2:$UD$20,7,FALSE)&lt;-3),"",'Total-corrected counts'!I275),"")</f>
        <v>0.27090343216177859</v>
      </c>
      <c r="J275">
        <f>IFERROR(IF(OR(HLOOKUP($A275,'Z-scores'!$C$2:$UD$20,8,FALSE)&gt;3,HLOOKUP($A275,'Z-scores'!$C$2:$UD$20,8,FALSE)&lt;-3),"",'Total-corrected counts'!J275),"")</f>
        <v>4.4327552507687056</v>
      </c>
      <c r="K275">
        <f>IFERROR(IF(OR(HLOOKUP($A275,'Z-scores'!$C$2:$UD$20,9,FALSE)&gt;3,HLOOKUP($A275,'Z-scores'!$C$2:$UD$20,9,FALSE)&lt;-3),"",'Total-corrected counts'!K275),"")</f>
        <v>0.86961369084118412</v>
      </c>
      <c r="L275">
        <f>IFERROR(IF(OR(HLOOKUP($A275,'Z-scores'!$C$2:$UD$20,10,FALSE)&gt;3,HLOOKUP($A275,'Z-scores'!$C$2:$UD$20,10,FALSE)&lt;-3),"",'Total-corrected counts'!L275),"")</f>
        <v>0.1499337645545997</v>
      </c>
      <c r="M275">
        <f>IFERROR(IF(OR(HLOOKUP($A275,'Z-scores'!$C$2:$UD$20,11,FALSE)&gt;3,HLOOKUP($A275,'Z-scores'!$C$2:$UD$20,11,FALSE)&lt;-3),"",'Total-corrected counts'!M275),"")</f>
        <v>0.39164984108231743</v>
      </c>
      <c r="N275">
        <f>IFERROR(IF(OR(HLOOKUP($A275,'Z-scores'!$C$2:$UD$20,12,FALSE)&gt;3,HLOOKUP($A275,'Z-scores'!$C$2:$UD$20,12,FALSE)&lt;-3),"",'Total-corrected counts'!N275),"")</f>
        <v>8.3760459747783873</v>
      </c>
      <c r="O275">
        <f>IFERROR(IF(OR(HLOOKUP($A275,'Z-scores'!$C$2:$UD$20,13,FALSE)&gt;3,HLOOKUP($A275,'Z-scores'!$C$2:$UD$20,13,FALSE)&lt;-3),"",'Total-corrected counts'!O275),"")</f>
        <v>1.1677733590849235</v>
      </c>
      <c r="P275">
        <f>IFERROR(IF(OR(HLOOKUP($A275,'Z-scores'!$C$2:$UD$20,14,FALSE)&gt;3,HLOOKUP($A275,'Z-scores'!$C$2:$UD$20,14,FALSE)&lt;-3),"",'Total-corrected counts'!P275),"")</f>
        <v>2.1411638101433041</v>
      </c>
      <c r="Q275">
        <f>IFERROR(IF(OR(HLOOKUP($A275,'Z-scores'!$C$2:$UD$20,15,FALSE)&gt;3,HLOOKUP($A275,'Z-scores'!$C$2:$UD$20,15,FALSE)&lt;-3),"",'Total-corrected counts'!Q275),"")</f>
        <v>8.3664219797021637</v>
      </c>
      <c r="R275">
        <f>IFERROR(IF(OR(HLOOKUP($A275,'Z-scores'!$C$2:$UD$20,16,FALSE)&gt;3,HLOOKUP($A275,'Z-scores'!$C$2:$UD$20,16,FALSE)&lt;-3),"",'Total-corrected counts'!R275),"")</f>
        <v>0.51689836936595801</v>
      </c>
      <c r="S275">
        <f>IFERROR(IF(OR(HLOOKUP($A275,'Z-scores'!$C$2:$UD$20,17,FALSE)&gt;3,HLOOKUP($A275,'Z-scores'!$C$2:$UD$20,17,FALSE)&lt;-3),"",'Total-corrected counts'!S275),"")</f>
        <v>0.77084344386794035</v>
      </c>
      <c r="T275">
        <f>IFERROR(IF(OR(HLOOKUP($A275,'Z-scores'!$C$2:$UD$20,18,FALSE)&gt;3,HLOOKUP($A275,'Z-scores'!$C$2:$UD$20,18,FALSE)&lt;-3),"",'Total-corrected counts'!T275),"")</f>
        <v>5.9020314328276662</v>
      </c>
      <c r="U275">
        <f>IFERROR(IF(OR(HLOOKUP($A275,'Z-scores'!$C$2:$UD$20,19,FALSE)&gt;3,HLOOKUP($A275,'Z-scores'!$C$2:$UD$20,19,FALSE)&lt;-3),"",'Total-corrected counts'!U275),"")</f>
        <v>1.2324088820228865</v>
      </c>
      <c r="V275">
        <f t="shared" si="16"/>
        <v>1</v>
      </c>
      <c r="W275" s="10">
        <f>SUMIFS(Tabel132[Cluster],Tabel132[ID],A275)</f>
        <v>18</v>
      </c>
      <c r="X275">
        <f t="shared" si="17"/>
        <v>9.3745608341877257E-2</v>
      </c>
      <c r="Y275">
        <f t="shared" si="18"/>
        <v>1.2727960298393206</v>
      </c>
      <c r="Z275">
        <f t="shared" si="19"/>
        <v>3.5591984064741538</v>
      </c>
    </row>
    <row r="276" spans="1:26" x14ac:dyDescent="0.25">
      <c r="A276">
        <v>283</v>
      </c>
      <c r="B276" t="s">
        <v>723</v>
      </c>
      <c r="C276">
        <v>87300</v>
      </c>
      <c r="D276">
        <v>987</v>
      </c>
      <c r="E276" t="str">
        <f>IFERROR(IF(OR(HLOOKUP($A276,'Z-scores'!$C$2:$UD$20,3,FALSE)&gt;3,HLOOKUP(A276,'Z-scores'!$C$2:$UD$20,3,FALSE)&lt;-3),"",'Total-corrected counts'!E276),"")</f>
        <v/>
      </c>
      <c r="F276" t="str">
        <f>IFERROR(IF(OR(HLOOKUP($A276,'Z-scores'!$C$2:$UD$20,4,FALSE)&gt;3,HLOOKUP($A276,'Z-scores'!$C$2:$UD$20,4,FALSE)&lt;-3),"",'Total-corrected counts'!F276),"")</f>
        <v/>
      </c>
      <c r="G276" t="str">
        <f>IFERROR(IF(OR(HLOOKUP($A276,'Z-scores'!$C$2:$UD$20,5,FALSE)&gt;3,HLOOKUP($A276,'Z-scores'!$C$2:$UD$20,5,FALSE)&lt;-3),"",'Total-corrected counts'!G276),"")</f>
        <v/>
      </c>
      <c r="H276" t="str">
        <f>IFERROR(IF(OR(HLOOKUP($A276,'Z-scores'!$C$2:$UD$20,6,FALSE)&gt;3,HLOOKUP($A276,'Z-scores'!$C$2:$UD$20,6,FALSE)&lt;-3),"",'Total-corrected counts'!H276),"")</f>
        <v/>
      </c>
      <c r="I276" t="str">
        <f>IFERROR(IF(OR(HLOOKUP($A276,'Z-scores'!$C$2:$UD$20,7,FALSE)&gt;3,HLOOKUP($A276,'Z-scores'!$C$2:$UD$20,7,FALSE)&lt;-3),"",'Total-corrected counts'!I276),"")</f>
        <v/>
      </c>
      <c r="J276" t="str">
        <f>IFERROR(IF(OR(HLOOKUP($A276,'Z-scores'!$C$2:$UD$20,8,FALSE)&gt;3,HLOOKUP($A276,'Z-scores'!$C$2:$UD$20,8,FALSE)&lt;-3),"",'Total-corrected counts'!J276),"")</f>
        <v/>
      </c>
      <c r="K276" t="str">
        <f>IFERROR(IF(OR(HLOOKUP($A276,'Z-scores'!$C$2:$UD$20,9,FALSE)&gt;3,HLOOKUP($A276,'Z-scores'!$C$2:$UD$20,9,FALSE)&lt;-3),"",'Total-corrected counts'!K276),"")</f>
        <v/>
      </c>
      <c r="L276" t="str">
        <f>IFERROR(IF(OR(HLOOKUP($A276,'Z-scores'!$C$2:$UD$20,10,FALSE)&gt;3,HLOOKUP($A276,'Z-scores'!$C$2:$UD$20,10,FALSE)&lt;-3),"",'Total-corrected counts'!L276),"")</f>
        <v/>
      </c>
      <c r="M276" t="str">
        <f>IFERROR(IF(OR(HLOOKUP($A276,'Z-scores'!$C$2:$UD$20,11,FALSE)&gt;3,HLOOKUP($A276,'Z-scores'!$C$2:$UD$20,11,FALSE)&lt;-3),"",'Total-corrected counts'!M276),"")</f>
        <v/>
      </c>
      <c r="N276" t="str">
        <f>IFERROR(IF(OR(HLOOKUP($A276,'Z-scores'!$C$2:$UD$20,12,FALSE)&gt;3,HLOOKUP($A276,'Z-scores'!$C$2:$UD$20,12,FALSE)&lt;-3),"",'Total-corrected counts'!N276),"")</f>
        <v/>
      </c>
      <c r="O276" t="str">
        <f>IFERROR(IF(OR(HLOOKUP($A276,'Z-scores'!$C$2:$UD$20,13,FALSE)&gt;3,HLOOKUP($A276,'Z-scores'!$C$2:$UD$20,13,FALSE)&lt;-3),"",'Total-corrected counts'!O276),"")</f>
        <v/>
      </c>
      <c r="P276" t="str">
        <f>IFERROR(IF(OR(HLOOKUP($A276,'Z-scores'!$C$2:$UD$20,14,FALSE)&gt;3,HLOOKUP($A276,'Z-scores'!$C$2:$UD$20,14,FALSE)&lt;-3),"",'Total-corrected counts'!P276),"")</f>
        <v/>
      </c>
      <c r="Q276" t="str">
        <f>IFERROR(IF(OR(HLOOKUP($A276,'Z-scores'!$C$2:$UD$20,15,FALSE)&gt;3,HLOOKUP($A276,'Z-scores'!$C$2:$UD$20,15,FALSE)&lt;-3),"",'Total-corrected counts'!Q276),"")</f>
        <v/>
      </c>
      <c r="R276" t="str">
        <f>IFERROR(IF(OR(HLOOKUP($A276,'Z-scores'!$C$2:$UD$20,16,FALSE)&gt;3,HLOOKUP($A276,'Z-scores'!$C$2:$UD$20,16,FALSE)&lt;-3),"",'Total-corrected counts'!R276),"")</f>
        <v/>
      </c>
      <c r="S276" t="str">
        <f>IFERROR(IF(OR(HLOOKUP($A276,'Z-scores'!$C$2:$UD$20,17,FALSE)&gt;3,HLOOKUP($A276,'Z-scores'!$C$2:$UD$20,17,FALSE)&lt;-3),"",'Total-corrected counts'!S276),"")</f>
        <v/>
      </c>
      <c r="T276" t="str">
        <f>IFERROR(IF(OR(HLOOKUP($A276,'Z-scores'!$C$2:$UD$20,18,FALSE)&gt;3,HLOOKUP($A276,'Z-scores'!$C$2:$UD$20,18,FALSE)&lt;-3),"",'Total-corrected counts'!T276),"")</f>
        <v/>
      </c>
      <c r="U276" t="str">
        <f>IFERROR(IF(OR(HLOOKUP($A276,'Z-scores'!$C$2:$UD$20,19,FALSE)&gt;3,HLOOKUP($A276,'Z-scores'!$C$2:$UD$20,19,FALSE)&lt;-3),"",'Total-corrected counts'!U276),"")</f>
        <v/>
      </c>
      <c r="V276">
        <f t="shared" si="16"/>
        <v>1</v>
      </c>
      <c r="W276" s="10">
        <f>SUMIFS(Tabel132[Cluster],Tabel132[ID],A276)</f>
        <v>94</v>
      </c>
      <c r="X276" t="str">
        <f t="shared" si="17"/>
        <v/>
      </c>
      <c r="Y276" t="str">
        <f t="shared" si="18"/>
        <v/>
      </c>
      <c r="Z276" t="str">
        <f t="shared" si="19"/>
        <v/>
      </c>
    </row>
    <row r="277" spans="1:26" x14ac:dyDescent="0.25">
      <c r="A277">
        <v>284</v>
      </c>
      <c r="B277" t="s">
        <v>724</v>
      </c>
      <c r="C277">
        <v>33900</v>
      </c>
      <c r="D277">
        <v>961</v>
      </c>
      <c r="E277" t="str">
        <f>IFERROR(IF(OR(HLOOKUP($A277,'Z-scores'!$C$2:$UD$20,3,FALSE)&gt;3,HLOOKUP(A277,'Z-scores'!$C$2:$UD$20,3,FALSE)&lt;-3),"",'Total-corrected counts'!E277),"")</f>
        <v/>
      </c>
      <c r="F277" t="str">
        <f>IFERROR(IF(OR(HLOOKUP($A277,'Z-scores'!$C$2:$UD$20,4,FALSE)&gt;3,HLOOKUP($A277,'Z-scores'!$C$2:$UD$20,4,FALSE)&lt;-3),"",'Total-corrected counts'!F277),"")</f>
        <v/>
      </c>
      <c r="G277" t="str">
        <f>IFERROR(IF(OR(HLOOKUP($A277,'Z-scores'!$C$2:$UD$20,5,FALSE)&gt;3,HLOOKUP($A277,'Z-scores'!$C$2:$UD$20,5,FALSE)&lt;-3),"",'Total-corrected counts'!G277),"")</f>
        <v/>
      </c>
      <c r="H277" t="str">
        <f>IFERROR(IF(OR(HLOOKUP($A277,'Z-scores'!$C$2:$UD$20,6,FALSE)&gt;3,HLOOKUP($A277,'Z-scores'!$C$2:$UD$20,6,FALSE)&lt;-3),"",'Total-corrected counts'!H277),"")</f>
        <v/>
      </c>
      <c r="I277" t="str">
        <f>IFERROR(IF(OR(HLOOKUP($A277,'Z-scores'!$C$2:$UD$20,7,FALSE)&gt;3,HLOOKUP($A277,'Z-scores'!$C$2:$UD$20,7,FALSE)&lt;-3),"",'Total-corrected counts'!I277),"")</f>
        <v/>
      </c>
      <c r="J277" t="str">
        <f>IFERROR(IF(OR(HLOOKUP($A277,'Z-scores'!$C$2:$UD$20,8,FALSE)&gt;3,HLOOKUP($A277,'Z-scores'!$C$2:$UD$20,8,FALSE)&lt;-3),"",'Total-corrected counts'!J277),"")</f>
        <v/>
      </c>
      <c r="K277" t="str">
        <f>IFERROR(IF(OR(HLOOKUP($A277,'Z-scores'!$C$2:$UD$20,9,FALSE)&gt;3,HLOOKUP($A277,'Z-scores'!$C$2:$UD$20,9,FALSE)&lt;-3),"",'Total-corrected counts'!K277),"")</f>
        <v/>
      </c>
      <c r="L277" t="str">
        <f>IFERROR(IF(OR(HLOOKUP($A277,'Z-scores'!$C$2:$UD$20,10,FALSE)&gt;3,HLOOKUP($A277,'Z-scores'!$C$2:$UD$20,10,FALSE)&lt;-3),"",'Total-corrected counts'!L277),"")</f>
        <v/>
      </c>
      <c r="M277" t="str">
        <f>IFERROR(IF(OR(HLOOKUP($A277,'Z-scores'!$C$2:$UD$20,11,FALSE)&gt;3,HLOOKUP($A277,'Z-scores'!$C$2:$UD$20,11,FALSE)&lt;-3),"",'Total-corrected counts'!M277),"")</f>
        <v/>
      </c>
      <c r="N277" t="str">
        <f>IFERROR(IF(OR(HLOOKUP($A277,'Z-scores'!$C$2:$UD$20,12,FALSE)&gt;3,HLOOKUP($A277,'Z-scores'!$C$2:$UD$20,12,FALSE)&lt;-3),"",'Total-corrected counts'!N277),"")</f>
        <v/>
      </c>
      <c r="O277" t="str">
        <f>IFERROR(IF(OR(HLOOKUP($A277,'Z-scores'!$C$2:$UD$20,13,FALSE)&gt;3,HLOOKUP($A277,'Z-scores'!$C$2:$UD$20,13,FALSE)&lt;-3),"",'Total-corrected counts'!O277),"")</f>
        <v/>
      </c>
      <c r="P277" t="str">
        <f>IFERROR(IF(OR(HLOOKUP($A277,'Z-scores'!$C$2:$UD$20,14,FALSE)&gt;3,HLOOKUP($A277,'Z-scores'!$C$2:$UD$20,14,FALSE)&lt;-3),"",'Total-corrected counts'!P277),"")</f>
        <v/>
      </c>
      <c r="Q277" t="str">
        <f>IFERROR(IF(OR(HLOOKUP($A277,'Z-scores'!$C$2:$UD$20,15,FALSE)&gt;3,HLOOKUP($A277,'Z-scores'!$C$2:$UD$20,15,FALSE)&lt;-3),"",'Total-corrected counts'!Q277),"")</f>
        <v/>
      </c>
      <c r="R277" t="str">
        <f>IFERROR(IF(OR(HLOOKUP($A277,'Z-scores'!$C$2:$UD$20,16,FALSE)&gt;3,HLOOKUP($A277,'Z-scores'!$C$2:$UD$20,16,FALSE)&lt;-3),"",'Total-corrected counts'!R277),"")</f>
        <v/>
      </c>
      <c r="S277" t="str">
        <f>IFERROR(IF(OR(HLOOKUP($A277,'Z-scores'!$C$2:$UD$20,17,FALSE)&gt;3,HLOOKUP($A277,'Z-scores'!$C$2:$UD$20,17,FALSE)&lt;-3),"",'Total-corrected counts'!S277),"")</f>
        <v/>
      </c>
      <c r="T277" t="str">
        <f>IFERROR(IF(OR(HLOOKUP($A277,'Z-scores'!$C$2:$UD$20,18,FALSE)&gt;3,HLOOKUP($A277,'Z-scores'!$C$2:$UD$20,18,FALSE)&lt;-3),"",'Total-corrected counts'!T277),"")</f>
        <v/>
      </c>
      <c r="U277" t="str">
        <f>IFERROR(IF(OR(HLOOKUP($A277,'Z-scores'!$C$2:$UD$20,19,FALSE)&gt;3,HLOOKUP($A277,'Z-scores'!$C$2:$UD$20,19,FALSE)&lt;-3),"",'Total-corrected counts'!U277),"")</f>
        <v/>
      </c>
      <c r="V277">
        <f t="shared" si="16"/>
        <v>1</v>
      </c>
      <c r="W277" s="10">
        <f>SUMIFS(Tabel132[Cluster],Tabel132[ID],A277)</f>
        <v>43</v>
      </c>
      <c r="X277" t="str">
        <f t="shared" si="17"/>
        <v/>
      </c>
      <c r="Y277" t="str">
        <f t="shared" si="18"/>
        <v/>
      </c>
      <c r="Z277" t="str">
        <f t="shared" si="19"/>
        <v/>
      </c>
    </row>
    <row r="278" spans="1:26" x14ac:dyDescent="0.25">
      <c r="A278">
        <v>285</v>
      </c>
      <c r="B278" t="s">
        <v>725</v>
      </c>
      <c r="C278">
        <v>104000</v>
      </c>
      <c r="D278">
        <v>871</v>
      </c>
      <c r="E278" t="str">
        <f>IFERROR(IF(OR(HLOOKUP($A278,'Z-scores'!$C$2:$UD$20,3,FALSE)&gt;3,HLOOKUP(A278,'Z-scores'!$C$2:$UD$20,3,FALSE)&lt;-3),"",'Total-corrected counts'!E278),"")</f>
        <v/>
      </c>
      <c r="F278" t="str">
        <f>IFERROR(IF(OR(HLOOKUP($A278,'Z-scores'!$C$2:$UD$20,4,FALSE)&gt;3,HLOOKUP($A278,'Z-scores'!$C$2:$UD$20,4,FALSE)&lt;-3),"",'Total-corrected counts'!F278),"")</f>
        <v/>
      </c>
      <c r="G278" t="str">
        <f>IFERROR(IF(OR(HLOOKUP($A278,'Z-scores'!$C$2:$UD$20,5,FALSE)&gt;3,HLOOKUP($A278,'Z-scores'!$C$2:$UD$20,5,FALSE)&lt;-3),"",'Total-corrected counts'!G278),"")</f>
        <v/>
      </c>
      <c r="H278" t="str">
        <f>IFERROR(IF(OR(HLOOKUP($A278,'Z-scores'!$C$2:$UD$20,6,FALSE)&gt;3,HLOOKUP($A278,'Z-scores'!$C$2:$UD$20,6,FALSE)&lt;-3),"",'Total-corrected counts'!H278),"")</f>
        <v/>
      </c>
      <c r="I278" t="str">
        <f>IFERROR(IF(OR(HLOOKUP($A278,'Z-scores'!$C$2:$UD$20,7,FALSE)&gt;3,HLOOKUP($A278,'Z-scores'!$C$2:$UD$20,7,FALSE)&lt;-3),"",'Total-corrected counts'!I278),"")</f>
        <v/>
      </c>
      <c r="J278" t="str">
        <f>IFERROR(IF(OR(HLOOKUP($A278,'Z-scores'!$C$2:$UD$20,8,FALSE)&gt;3,HLOOKUP($A278,'Z-scores'!$C$2:$UD$20,8,FALSE)&lt;-3),"",'Total-corrected counts'!J278),"")</f>
        <v/>
      </c>
      <c r="K278" t="str">
        <f>IFERROR(IF(OR(HLOOKUP($A278,'Z-scores'!$C$2:$UD$20,9,FALSE)&gt;3,HLOOKUP($A278,'Z-scores'!$C$2:$UD$20,9,FALSE)&lt;-3),"",'Total-corrected counts'!K278),"")</f>
        <v/>
      </c>
      <c r="L278" t="str">
        <f>IFERROR(IF(OR(HLOOKUP($A278,'Z-scores'!$C$2:$UD$20,10,FALSE)&gt;3,HLOOKUP($A278,'Z-scores'!$C$2:$UD$20,10,FALSE)&lt;-3),"",'Total-corrected counts'!L278),"")</f>
        <v/>
      </c>
      <c r="M278" t="str">
        <f>IFERROR(IF(OR(HLOOKUP($A278,'Z-scores'!$C$2:$UD$20,11,FALSE)&gt;3,HLOOKUP($A278,'Z-scores'!$C$2:$UD$20,11,FALSE)&lt;-3),"",'Total-corrected counts'!M278),"")</f>
        <v/>
      </c>
      <c r="N278" t="str">
        <f>IFERROR(IF(OR(HLOOKUP($A278,'Z-scores'!$C$2:$UD$20,12,FALSE)&gt;3,HLOOKUP($A278,'Z-scores'!$C$2:$UD$20,12,FALSE)&lt;-3),"",'Total-corrected counts'!N278),"")</f>
        <v/>
      </c>
      <c r="O278" t="str">
        <f>IFERROR(IF(OR(HLOOKUP($A278,'Z-scores'!$C$2:$UD$20,13,FALSE)&gt;3,HLOOKUP($A278,'Z-scores'!$C$2:$UD$20,13,FALSE)&lt;-3),"",'Total-corrected counts'!O278),"")</f>
        <v/>
      </c>
      <c r="P278" t="str">
        <f>IFERROR(IF(OR(HLOOKUP($A278,'Z-scores'!$C$2:$UD$20,14,FALSE)&gt;3,HLOOKUP($A278,'Z-scores'!$C$2:$UD$20,14,FALSE)&lt;-3),"",'Total-corrected counts'!P278),"")</f>
        <v/>
      </c>
      <c r="Q278" t="str">
        <f>IFERROR(IF(OR(HLOOKUP($A278,'Z-scores'!$C$2:$UD$20,15,FALSE)&gt;3,HLOOKUP($A278,'Z-scores'!$C$2:$UD$20,15,FALSE)&lt;-3),"",'Total-corrected counts'!Q278),"")</f>
        <v/>
      </c>
      <c r="R278" t="str">
        <f>IFERROR(IF(OR(HLOOKUP($A278,'Z-scores'!$C$2:$UD$20,16,FALSE)&gt;3,HLOOKUP($A278,'Z-scores'!$C$2:$UD$20,16,FALSE)&lt;-3),"",'Total-corrected counts'!R278),"")</f>
        <v/>
      </c>
      <c r="S278" t="str">
        <f>IFERROR(IF(OR(HLOOKUP($A278,'Z-scores'!$C$2:$UD$20,17,FALSE)&gt;3,HLOOKUP($A278,'Z-scores'!$C$2:$UD$20,17,FALSE)&lt;-3),"",'Total-corrected counts'!S278),"")</f>
        <v/>
      </c>
      <c r="T278" t="str">
        <f>IFERROR(IF(OR(HLOOKUP($A278,'Z-scores'!$C$2:$UD$20,18,FALSE)&gt;3,HLOOKUP($A278,'Z-scores'!$C$2:$UD$20,18,FALSE)&lt;-3),"",'Total-corrected counts'!T278),"")</f>
        <v/>
      </c>
      <c r="U278" t="str">
        <f>IFERROR(IF(OR(HLOOKUP($A278,'Z-scores'!$C$2:$UD$20,19,FALSE)&gt;3,HLOOKUP($A278,'Z-scores'!$C$2:$UD$20,19,FALSE)&lt;-3),"",'Total-corrected counts'!U278),"")</f>
        <v/>
      </c>
      <c r="V278">
        <f t="shared" si="16"/>
        <v>1</v>
      </c>
      <c r="W278" s="10">
        <f>SUMIFS(Tabel132[Cluster],Tabel132[ID],A278)</f>
        <v>0</v>
      </c>
      <c r="X278" t="str">
        <f t="shared" si="17"/>
        <v/>
      </c>
      <c r="Y278" t="str">
        <f t="shared" si="18"/>
        <v/>
      </c>
      <c r="Z278" t="str">
        <f t="shared" si="19"/>
        <v/>
      </c>
    </row>
    <row r="279" spans="1:26" x14ac:dyDescent="0.25">
      <c r="A279">
        <v>286</v>
      </c>
      <c r="B279" t="s">
        <v>726</v>
      </c>
      <c r="C279">
        <v>73700</v>
      </c>
      <c r="D279">
        <v>141</v>
      </c>
      <c r="E279">
        <f>IFERROR(IF(OR(HLOOKUP($A279,'Z-scores'!$C$2:$UD$20,3,FALSE)&gt;3,HLOOKUP(A279,'Z-scores'!$C$2:$UD$20,3,FALSE)&lt;-3),"",'Total-corrected counts'!E279),"")</f>
        <v>0</v>
      </c>
      <c r="F279">
        <f>IFERROR(IF(OR(HLOOKUP($A279,'Z-scores'!$C$2:$UD$20,4,FALSE)&gt;3,HLOOKUP($A279,'Z-scores'!$C$2:$UD$20,4,FALSE)&lt;-3),"",'Total-corrected counts'!F279),"")</f>
        <v>0</v>
      </c>
      <c r="G279">
        <f>IFERROR(IF(OR(HLOOKUP($A279,'Z-scores'!$C$2:$UD$20,5,FALSE)&gt;3,HLOOKUP($A279,'Z-scores'!$C$2:$UD$20,5,FALSE)&lt;-3),"",'Total-corrected counts'!G279),"")</f>
        <v>0</v>
      </c>
      <c r="H279">
        <f>IFERROR(IF(OR(HLOOKUP($A279,'Z-scores'!$C$2:$UD$20,6,FALSE)&gt;3,HLOOKUP($A279,'Z-scores'!$C$2:$UD$20,6,FALSE)&lt;-3),"",'Total-corrected counts'!H279),"")</f>
        <v>6.9803106377840027E-3</v>
      </c>
      <c r="I279">
        <f>IFERROR(IF(OR(HLOOKUP($A279,'Z-scores'!$C$2:$UD$20,7,FALSE)&gt;3,HLOOKUP($A279,'Z-scores'!$C$2:$UD$20,7,FALSE)&lt;-3),"",'Total-corrected counts'!I279),"")</f>
        <v>3.6941377112969805E-2</v>
      </c>
      <c r="J279">
        <f>IFERROR(IF(OR(HLOOKUP($A279,'Z-scores'!$C$2:$UD$20,8,FALSE)&gt;3,HLOOKUP($A279,'Z-scores'!$C$2:$UD$20,8,FALSE)&lt;-3),"",'Total-corrected counts'!J279),"")</f>
        <v>0</v>
      </c>
      <c r="K279">
        <f>IFERROR(IF(OR(HLOOKUP($A279,'Z-scores'!$C$2:$UD$20,9,FALSE)&gt;3,HLOOKUP($A279,'Z-scores'!$C$2:$UD$20,9,FALSE)&lt;-3),"",'Total-corrected counts'!K279),"")</f>
        <v>8.9191147778582974E-3</v>
      </c>
      <c r="L279">
        <f>IFERROR(IF(OR(HLOOKUP($A279,'Z-scores'!$C$2:$UD$20,10,FALSE)&gt;3,HLOOKUP($A279,'Z-scores'!$C$2:$UD$20,10,FALSE)&lt;-3),"",'Total-corrected counts'!L279),"")</f>
        <v>4.40981660454705E-3</v>
      </c>
      <c r="M279">
        <f>IFERROR(IF(OR(HLOOKUP($A279,'Z-scores'!$C$2:$UD$20,11,FALSE)&gt;3,HLOOKUP($A279,'Z-scores'!$C$2:$UD$20,11,FALSE)&lt;-3),"",'Total-corrected counts'!M279),"")</f>
        <v>0</v>
      </c>
      <c r="N279">
        <f>IFERROR(IF(OR(HLOOKUP($A279,'Z-scores'!$C$2:$UD$20,12,FALSE)&gt;3,HLOOKUP($A279,'Z-scores'!$C$2:$UD$20,12,FALSE)&lt;-3),"",'Total-corrected counts'!N279),"")</f>
        <v>0</v>
      </c>
      <c r="O279" t="str">
        <f>IFERROR(IF(OR(HLOOKUP($A279,'Z-scores'!$C$2:$UD$20,13,FALSE)&gt;3,HLOOKUP($A279,'Z-scores'!$C$2:$UD$20,13,FALSE)&lt;-3),"",'Total-corrected counts'!O279),"")</f>
        <v/>
      </c>
      <c r="P279">
        <f>IFERROR(IF(OR(HLOOKUP($A279,'Z-scores'!$C$2:$UD$20,14,FALSE)&gt;3,HLOOKUP($A279,'Z-scores'!$C$2:$UD$20,14,FALSE)&lt;-3),"",'Total-corrected counts'!P279),"")</f>
        <v>0</v>
      </c>
      <c r="Q279">
        <f>IFERROR(IF(OR(HLOOKUP($A279,'Z-scores'!$C$2:$UD$20,15,FALSE)&gt;3,HLOOKUP($A279,'Z-scores'!$C$2:$UD$20,15,FALSE)&lt;-3),"",'Total-corrected counts'!Q279),"")</f>
        <v>0</v>
      </c>
      <c r="R279">
        <f>IFERROR(IF(OR(HLOOKUP($A279,'Z-scores'!$C$2:$UD$20,16,FALSE)&gt;3,HLOOKUP($A279,'Z-scores'!$C$2:$UD$20,16,FALSE)&lt;-3),"",'Total-corrected counts'!R279),"")</f>
        <v>0</v>
      </c>
      <c r="S279">
        <f>IFERROR(IF(OR(HLOOKUP($A279,'Z-scores'!$C$2:$UD$20,17,FALSE)&gt;3,HLOOKUP($A279,'Z-scores'!$C$2:$UD$20,17,FALSE)&lt;-3),"",'Total-corrected counts'!S279),"")</f>
        <v>0</v>
      </c>
      <c r="T279">
        <f>IFERROR(IF(OR(HLOOKUP($A279,'Z-scores'!$C$2:$UD$20,18,FALSE)&gt;3,HLOOKUP($A279,'Z-scores'!$C$2:$UD$20,18,FALSE)&lt;-3),"",'Total-corrected counts'!T279),"")</f>
        <v>8.5910210084827743E-3</v>
      </c>
      <c r="U279">
        <f>IFERROR(IF(OR(HLOOKUP($A279,'Z-scores'!$C$2:$UD$20,19,FALSE)&gt;3,HLOOKUP($A279,'Z-scores'!$C$2:$UD$20,19,FALSE)&lt;-3),"",'Total-corrected counts'!U279),"")</f>
        <v>0</v>
      </c>
      <c r="V279">
        <f t="shared" si="16"/>
        <v>1</v>
      </c>
      <c r="W279" s="10">
        <f>SUMIFS(Tabel132[Cluster],Tabel132[ID],A279)</f>
        <v>83</v>
      </c>
      <c r="X279">
        <f t="shared" si="17"/>
        <v>0.29194339656475377</v>
      </c>
      <c r="Y279">
        <f t="shared" si="18"/>
        <v>6.3611799036843502E-3</v>
      </c>
      <c r="Z279">
        <f t="shared" si="19"/>
        <v>1.2272887154975392E-3</v>
      </c>
    </row>
    <row r="280" spans="1:26" x14ac:dyDescent="0.25">
      <c r="A280">
        <v>287</v>
      </c>
      <c r="B280" t="s">
        <v>156</v>
      </c>
      <c r="C280">
        <v>54600</v>
      </c>
      <c r="D280">
        <v>809</v>
      </c>
      <c r="E280">
        <f>IFERROR(IF(OR(HLOOKUP($A280,'Z-scores'!$C$2:$UD$20,3,FALSE)&gt;3,HLOOKUP(A280,'Z-scores'!$C$2:$UD$20,3,FALSE)&lt;-3),"",'Total-corrected counts'!E280),"")</f>
        <v>1.867819634370571E-3</v>
      </c>
      <c r="F280">
        <f>IFERROR(IF(OR(HLOOKUP($A280,'Z-scores'!$C$2:$UD$20,4,FALSE)&gt;3,HLOOKUP($A280,'Z-scores'!$C$2:$UD$20,4,FALSE)&lt;-3),"",'Total-corrected counts'!F280),"")</f>
        <v>0</v>
      </c>
      <c r="G280">
        <f>IFERROR(IF(OR(HLOOKUP($A280,'Z-scores'!$C$2:$UD$20,5,FALSE)&gt;3,HLOOKUP($A280,'Z-scores'!$C$2:$UD$20,5,FALSE)&lt;-3),"",'Total-corrected counts'!G280),"")</f>
        <v>0.21153063567977887</v>
      </c>
      <c r="H280">
        <f>IFERROR(IF(OR(HLOOKUP($A280,'Z-scores'!$C$2:$UD$20,6,FALSE)&gt;3,HLOOKUP($A280,'Z-scores'!$C$2:$UD$20,6,FALSE)&lt;-3),"",'Total-corrected counts'!H280),"")</f>
        <v>0</v>
      </c>
      <c r="I280">
        <f>IFERROR(IF(OR(HLOOKUP($A280,'Z-scores'!$C$2:$UD$20,7,FALSE)&gt;3,HLOOKUP($A280,'Z-scores'!$C$2:$UD$20,7,FALSE)&lt;-3),"",'Total-corrected counts'!I280),"")</f>
        <v>0</v>
      </c>
      <c r="J280">
        <f>IFERROR(IF(OR(HLOOKUP($A280,'Z-scores'!$C$2:$UD$20,8,FALSE)&gt;3,HLOOKUP($A280,'Z-scores'!$C$2:$UD$20,8,FALSE)&lt;-3),"",'Total-corrected counts'!J280),"")</f>
        <v>0.44869936353721046</v>
      </c>
      <c r="K280">
        <f>IFERROR(IF(OR(HLOOKUP($A280,'Z-scores'!$C$2:$UD$20,9,FALSE)&gt;3,HLOOKUP($A280,'Z-scores'!$C$2:$UD$20,9,FALSE)&lt;-3),"",'Total-corrected counts'!K280),"")</f>
        <v>4.4595573889291487E-2</v>
      </c>
      <c r="L280">
        <f>IFERROR(IF(OR(HLOOKUP($A280,'Z-scores'!$C$2:$UD$20,10,FALSE)&gt;3,HLOOKUP($A280,'Z-scores'!$C$2:$UD$20,10,FALSE)&lt;-3),"",'Total-corrected counts'!L280),"")</f>
        <v>4.40981660454705E-3</v>
      </c>
      <c r="M280">
        <f>IFERROR(IF(OR(HLOOKUP($A280,'Z-scores'!$C$2:$UD$20,11,FALSE)&gt;3,HLOOKUP($A280,'Z-scores'!$C$2:$UD$20,11,FALSE)&lt;-3),"",'Total-corrected counts'!M280),"")</f>
        <v>0</v>
      </c>
      <c r="N280">
        <f>IFERROR(IF(OR(HLOOKUP($A280,'Z-scores'!$C$2:$UD$20,12,FALSE)&gt;3,HLOOKUP($A280,'Z-scores'!$C$2:$UD$20,12,FALSE)&lt;-3),"",'Total-corrected counts'!N280),"")</f>
        <v>0</v>
      </c>
      <c r="O280">
        <f>IFERROR(IF(OR(HLOOKUP($A280,'Z-scores'!$C$2:$UD$20,13,FALSE)&gt;3,HLOOKUP($A280,'Z-scores'!$C$2:$UD$20,13,FALSE)&lt;-3),"",'Total-corrected counts'!O280),"")</f>
        <v>0.38028354344840448</v>
      </c>
      <c r="P280">
        <f>IFERROR(IF(OR(HLOOKUP($A280,'Z-scores'!$C$2:$UD$20,14,FALSE)&gt;3,HLOOKUP($A280,'Z-scores'!$C$2:$UD$20,14,FALSE)&lt;-3),"",'Total-corrected counts'!P280),"")</f>
        <v>0</v>
      </c>
      <c r="Q280">
        <f>IFERROR(IF(OR(HLOOKUP($A280,'Z-scores'!$C$2:$UD$20,15,FALSE)&gt;3,HLOOKUP($A280,'Z-scores'!$C$2:$UD$20,15,FALSE)&lt;-3),"",'Total-corrected counts'!Q280),"")</f>
        <v>0</v>
      </c>
      <c r="R280">
        <f>IFERROR(IF(OR(HLOOKUP($A280,'Z-scores'!$C$2:$UD$20,16,FALSE)&gt;3,HLOOKUP($A280,'Z-scores'!$C$2:$UD$20,16,FALSE)&lt;-3),"",'Total-corrected counts'!R280),"")</f>
        <v>0</v>
      </c>
      <c r="S280">
        <f>IFERROR(IF(OR(HLOOKUP($A280,'Z-scores'!$C$2:$UD$20,17,FALSE)&gt;3,HLOOKUP($A280,'Z-scores'!$C$2:$UD$20,17,FALSE)&lt;-3),"",'Total-corrected counts'!S280),"")</f>
        <v>0</v>
      </c>
      <c r="T280">
        <f>IFERROR(IF(OR(HLOOKUP($A280,'Z-scores'!$C$2:$UD$20,18,FALSE)&gt;3,HLOOKUP($A280,'Z-scores'!$C$2:$UD$20,18,FALSE)&lt;-3),"",'Total-corrected counts'!T280),"")</f>
        <v>1.7182042016965549E-2</v>
      </c>
      <c r="U280">
        <f>IFERROR(IF(OR(HLOOKUP($A280,'Z-scores'!$C$2:$UD$20,19,FALSE)&gt;3,HLOOKUP($A280,'Z-scores'!$C$2:$UD$20,19,FALSE)&lt;-3),"",'Total-corrected counts'!U280),"")</f>
        <v>9.1128825783382439E-2</v>
      </c>
      <c r="V280">
        <f t="shared" si="16"/>
        <v>1</v>
      </c>
      <c r="W280" s="10">
        <f>SUMIFS(Tabel132[Cluster],Tabel132[ID],A280)</f>
        <v>75</v>
      </c>
      <c r="X280">
        <f t="shared" si="17"/>
        <v>0.80247328290225506</v>
      </c>
      <c r="Y280">
        <f t="shared" si="18"/>
        <v>7.9011467705022043E-2</v>
      </c>
      <c r="Z280">
        <f t="shared" si="19"/>
        <v>6.1074301406094059E-2</v>
      </c>
    </row>
    <row r="281" spans="1:26" x14ac:dyDescent="0.25">
      <c r="A281">
        <v>288</v>
      </c>
      <c r="B281" t="s">
        <v>157</v>
      </c>
      <c r="C281">
        <v>22900</v>
      </c>
      <c r="D281">
        <v>746</v>
      </c>
      <c r="E281" t="str">
        <f>IFERROR(IF(OR(HLOOKUP($A281,'Z-scores'!$C$2:$UD$20,3,FALSE)&gt;3,HLOOKUP(A281,'Z-scores'!$C$2:$UD$20,3,FALSE)&lt;-3),"",'Total-corrected counts'!E281),"")</f>
        <v/>
      </c>
      <c r="F281">
        <f>IFERROR(IF(OR(HLOOKUP($A281,'Z-scores'!$C$2:$UD$20,4,FALSE)&gt;3,HLOOKUP($A281,'Z-scores'!$C$2:$UD$20,4,FALSE)&lt;-3),"",'Total-corrected counts'!F281),"")</f>
        <v>30.662768606837354</v>
      </c>
      <c r="G281">
        <f>IFERROR(IF(OR(HLOOKUP($A281,'Z-scores'!$C$2:$UD$20,5,FALSE)&gt;3,HLOOKUP($A281,'Z-scores'!$C$2:$UD$20,5,FALSE)&lt;-3),"",'Total-corrected counts'!G281),"")</f>
        <v>15.623048378063668</v>
      </c>
      <c r="H281">
        <f>IFERROR(IF(OR(HLOOKUP($A281,'Z-scores'!$C$2:$UD$20,6,FALSE)&gt;3,HLOOKUP($A281,'Z-scores'!$C$2:$UD$20,6,FALSE)&lt;-3),"",'Total-corrected counts'!H281),"")</f>
        <v>13.032239960742732</v>
      </c>
      <c r="I281">
        <f>IFERROR(IF(OR(HLOOKUP($A281,'Z-scores'!$C$2:$UD$20,7,FALSE)&gt;3,HLOOKUP($A281,'Z-scores'!$C$2:$UD$20,7,FALSE)&lt;-3),"",'Total-corrected counts'!I281),"")</f>
        <v>8.4472615664990975</v>
      </c>
      <c r="J281">
        <f>IFERROR(IF(OR(HLOOKUP($A281,'Z-scores'!$C$2:$UD$20,8,FALSE)&gt;3,HLOOKUP($A281,'Z-scores'!$C$2:$UD$20,8,FALSE)&lt;-3),"",'Total-corrected counts'!J281),"")</f>
        <v>10.270777738989114</v>
      </c>
      <c r="K281">
        <f>IFERROR(IF(OR(HLOOKUP($A281,'Z-scores'!$C$2:$UD$20,9,FALSE)&gt;3,HLOOKUP($A281,'Z-scores'!$C$2:$UD$20,9,FALSE)&lt;-3),"",'Total-corrected counts'!K281),"")</f>
        <v>30.271475556051062</v>
      </c>
      <c r="L281">
        <f>IFERROR(IF(OR(HLOOKUP($A281,'Z-scores'!$C$2:$UD$20,10,FALSE)&gt;3,HLOOKUP($A281,'Z-scores'!$C$2:$UD$20,10,FALSE)&lt;-3),"",'Total-corrected counts'!L281),"")</f>
        <v>2.8222826269101122</v>
      </c>
      <c r="M281">
        <f>IFERROR(IF(OR(HLOOKUP($A281,'Z-scores'!$C$2:$UD$20,11,FALSE)&gt;3,HLOOKUP($A281,'Z-scores'!$C$2:$UD$20,11,FALSE)&lt;-3),"",'Total-corrected counts'!M281),"")</f>
        <v>5.6259347760177594</v>
      </c>
      <c r="N281">
        <f>IFERROR(IF(OR(HLOOKUP($A281,'Z-scores'!$C$2:$UD$20,12,FALSE)&gt;3,HLOOKUP($A281,'Z-scores'!$C$2:$UD$20,12,FALSE)&lt;-3),"",'Total-corrected counts'!N281),"")</f>
        <v>8.2019268571407622</v>
      </c>
      <c r="O281">
        <f>IFERROR(IF(OR(HLOOKUP($A281,'Z-scores'!$C$2:$UD$20,13,FALSE)&gt;3,HLOOKUP($A281,'Z-scores'!$C$2:$UD$20,13,FALSE)&lt;-3),"",'Total-corrected counts'!O281),"")</f>
        <v>3.055729711957091</v>
      </c>
      <c r="P281">
        <f>IFERROR(IF(OR(HLOOKUP($A281,'Z-scores'!$C$2:$UD$20,14,FALSE)&gt;3,HLOOKUP($A281,'Z-scores'!$C$2:$UD$20,14,FALSE)&lt;-3),"",'Total-corrected counts'!P281),"")</f>
        <v>19.855982159532516</v>
      </c>
      <c r="Q281">
        <f>IFERROR(IF(OR(HLOOKUP($A281,'Z-scores'!$C$2:$UD$20,15,FALSE)&gt;3,HLOOKUP($A281,'Z-scores'!$C$2:$UD$20,15,FALSE)&lt;-3),"",'Total-corrected counts'!Q281),"")</f>
        <v>1.7551934223151391</v>
      </c>
      <c r="R281">
        <f>IFERROR(IF(OR(HLOOKUP($A281,'Z-scores'!$C$2:$UD$20,16,FALSE)&gt;3,HLOOKUP($A281,'Z-scores'!$C$2:$UD$20,16,FALSE)&lt;-3),"",'Total-corrected counts'!R281),"")</f>
        <v>22.370880590466228</v>
      </c>
      <c r="S281">
        <f>IFERROR(IF(OR(HLOOKUP($A281,'Z-scores'!$C$2:$UD$20,17,FALSE)&gt;3,HLOOKUP($A281,'Z-scores'!$C$2:$UD$20,17,FALSE)&lt;-3),"",'Total-corrected counts'!S281),"")</f>
        <v>5.6998987046573051</v>
      </c>
      <c r="T281">
        <f>IFERROR(IF(OR(HLOOKUP($A281,'Z-scores'!$C$2:$UD$20,18,FALSE)&gt;3,HLOOKUP($A281,'Z-scores'!$C$2:$UD$20,18,FALSE)&lt;-3),"",'Total-corrected counts'!T281),"")</f>
        <v>12.070384516918297</v>
      </c>
      <c r="U281">
        <f>IFERROR(IF(OR(HLOOKUP($A281,'Z-scores'!$C$2:$UD$20,19,FALSE)&gt;3,HLOOKUP($A281,'Z-scores'!$C$2:$UD$20,19,FALSE)&lt;-3),"",'Total-corrected counts'!U281),"")</f>
        <v>8.1234838984043769</v>
      </c>
      <c r="V281">
        <f t="shared" si="16"/>
        <v>1</v>
      </c>
      <c r="W281" s="10">
        <f>SUMIFS(Tabel132[Cluster],Tabel132[ID],A281)</f>
        <v>29</v>
      </c>
      <c r="X281">
        <f t="shared" si="17"/>
        <v>0.34823736851459097</v>
      </c>
      <c r="Y281">
        <f t="shared" si="18"/>
        <v>14.59447365126386</v>
      </c>
      <c r="Z281">
        <f t="shared" si="19"/>
        <v>10.141684982673965</v>
      </c>
    </row>
    <row r="282" spans="1:26" x14ac:dyDescent="0.25">
      <c r="A282">
        <v>289</v>
      </c>
      <c r="B282" t="s">
        <v>158</v>
      </c>
      <c r="C282">
        <v>28400</v>
      </c>
      <c r="D282">
        <v>541</v>
      </c>
      <c r="E282">
        <f>IFERROR(IF(OR(HLOOKUP($A282,'Z-scores'!$C$2:$UD$20,3,FALSE)&gt;3,HLOOKUP(A282,'Z-scores'!$C$2:$UD$20,3,FALSE)&lt;-3),"",'Total-corrected counts'!E282),"")</f>
        <v>14.858505191417892</v>
      </c>
      <c r="F282">
        <f>IFERROR(IF(OR(HLOOKUP($A282,'Z-scores'!$C$2:$UD$20,4,FALSE)&gt;3,HLOOKUP($A282,'Z-scores'!$C$2:$UD$20,4,FALSE)&lt;-3),"",'Total-corrected counts'!F282),"")</f>
        <v>16.791516141839502</v>
      </c>
      <c r="G282">
        <f>IFERROR(IF(OR(HLOOKUP($A282,'Z-scores'!$C$2:$UD$20,5,FALSE)&gt;3,HLOOKUP($A282,'Z-scores'!$C$2:$UD$20,5,FALSE)&lt;-3),"",'Total-corrected counts'!G282),"")</f>
        <v>30.782743935114489</v>
      </c>
      <c r="H282">
        <f>IFERROR(IF(OR(HLOOKUP($A282,'Z-scores'!$C$2:$UD$20,6,FALSE)&gt;3,HLOOKUP($A282,'Z-scores'!$C$2:$UD$20,6,FALSE)&lt;-3),"",'Total-corrected counts'!H282),"")</f>
        <v>25.052334879006786</v>
      </c>
      <c r="I282">
        <f>IFERROR(IF(OR(HLOOKUP($A282,'Z-scores'!$C$2:$UD$20,7,FALSE)&gt;3,HLOOKUP($A282,'Z-scores'!$C$2:$UD$20,7,FALSE)&lt;-3),"",'Total-corrected counts'!I282),"")</f>
        <v>21.481410791191944</v>
      </c>
      <c r="J282">
        <f>IFERROR(IF(OR(HLOOKUP($A282,'Z-scores'!$C$2:$UD$20,8,FALSE)&gt;3,HLOOKUP($A282,'Z-scores'!$C$2:$UD$20,8,FALSE)&lt;-3),"",'Total-corrected counts'!J282),"")</f>
        <v>16.34547681456981</v>
      </c>
      <c r="K282">
        <f>IFERROR(IF(OR(HLOOKUP($A282,'Z-scores'!$C$2:$UD$20,9,FALSE)&gt;3,HLOOKUP($A282,'Z-scores'!$C$2:$UD$20,9,FALSE)&lt;-3),"",'Total-corrected counts'!K282),"")</f>
        <v>15.29628184402698</v>
      </c>
      <c r="L282">
        <f>IFERROR(IF(OR(HLOOKUP($A282,'Z-scores'!$C$2:$UD$20,10,FALSE)&gt;3,HLOOKUP($A282,'Z-scores'!$C$2:$UD$20,10,FALSE)&lt;-3),"",'Total-corrected counts'!L282),"")</f>
        <v>48.053771539749206</v>
      </c>
      <c r="M282">
        <f>IFERROR(IF(OR(HLOOKUP($A282,'Z-scores'!$C$2:$UD$20,11,FALSE)&gt;3,HLOOKUP($A282,'Z-scores'!$C$2:$UD$20,11,FALSE)&lt;-3),"",'Total-corrected counts'!M282),"")</f>
        <v>19.946496024062967</v>
      </c>
      <c r="N282">
        <f>IFERROR(IF(OR(HLOOKUP($A282,'Z-scores'!$C$2:$UD$20,12,FALSE)&gt;3,HLOOKUP($A282,'Z-scores'!$C$2:$UD$20,12,FALSE)&lt;-3),"",'Total-corrected counts'!N282),"")</f>
        <v>41.605304951306216</v>
      </c>
      <c r="O282">
        <f>IFERROR(IF(OR(HLOOKUP($A282,'Z-scores'!$C$2:$UD$20,13,FALSE)&gt;3,HLOOKUP($A282,'Z-scores'!$C$2:$UD$20,13,FALSE)&lt;-3),"",'Total-corrected counts'!O282),"")</f>
        <v>13.525305850611835</v>
      </c>
      <c r="P282">
        <f>IFERROR(IF(OR(HLOOKUP($A282,'Z-scores'!$C$2:$UD$20,14,FALSE)&gt;3,HLOOKUP($A282,'Z-scores'!$C$2:$UD$20,14,FALSE)&lt;-3),"",'Total-corrected counts'!P282),"")</f>
        <v>25.997404105991457</v>
      </c>
      <c r="Q282">
        <f>IFERROR(IF(OR(HLOOKUP($A282,'Z-scores'!$C$2:$UD$20,15,FALSE)&gt;3,HLOOKUP($A282,'Z-scores'!$C$2:$UD$20,15,FALSE)&lt;-3),"",'Total-corrected counts'!Q282),"")</f>
        <v>43.333775382047101</v>
      </c>
      <c r="R282">
        <f>IFERROR(IF(OR(HLOOKUP($A282,'Z-scores'!$C$2:$UD$20,16,FALSE)&gt;3,HLOOKUP($A282,'Z-scores'!$C$2:$UD$20,16,FALSE)&lt;-3),"",'Total-corrected counts'!R282),"")</f>
        <v>11.652251613303921</v>
      </c>
      <c r="S282">
        <f>IFERROR(IF(OR(HLOOKUP($A282,'Z-scores'!$C$2:$UD$20,17,FALSE)&gt;3,HLOOKUP($A282,'Z-scores'!$C$2:$UD$20,17,FALSE)&lt;-3),"",'Total-corrected counts'!S282),"")</f>
        <v>24.118714233135631</v>
      </c>
      <c r="T282">
        <f>IFERROR(IF(OR(HLOOKUP($A282,'Z-scores'!$C$2:$UD$20,18,FALSE)&gt;3,HLOOKUP($A282,'Z-scores'!$C$2:$UD$20,18,FALSE)&lt;-3),"",'Total-corrected counts'!T282),"")</f>
        <v>24.561729063252255</v>
      </c>
      <c r="U282">
        <f>IFERROR(IF(OR(HLOOKUP($A282,'Z-scores'!$C$2:$UD$20,19,FALSE)&gt;3,HLOOKUP($A282,'Z-scores'!$C$2:$UD$20,19,FALSE)&lt;-3),"",'Total-corrected counts'!U282),"")</f>
        <v>24.435543713629833</v>
      </c>
      <c r="V282">
        <f t="shared" si="16"/>
        <v>1</v>
      </c>
      <c r="W282" s="10">
        <f>SUMIFS(Tabel132[Cluster],Tabel132[ID],A282)</f>
        <v>36</v>
      </c>
      <c r="X282">
        <f t="shared" si="17"/>
        <v>0.58709151022643269</v>
      </c>
      <c r="Y282">
        <f t="shared" si="18"/>
        <v>23.178726351219957</v>
      </c>
      <c r="Z282">
        <f t="shared" si="19"/>
        <v>26.153753614159779</v>
      </c>
    </row>
    <row r="283" spans="1:26" x14ac:dyDescent="0.25">
      <c r="A283">
        <v>290</v>
      </c>
      <c r="B283" t="s">
        <v>727</v>
      </c>
      <c r="C283">
        <v>77200</v>
      </c>
      <c r="D283">
        <v>1097</v>
      </c>
      <c r="E283" t="str">
        <f>IFERROR(IF(OR(HLOOKUP($A283,'Z-scores'!$C$2:$UD$20,3,FALSE)&gt;3,HLOOKUP(A283,'Z-scores'!$C$2:$UD$20,3,FALSE)&lt;-3),"",'Total-corrected counts'!E283),"")</f>
        <v/>
      </c>
      <c r="F283" t="str">
        <f>IFERROR(IF(OR(HLOOKUP($A283,'Z-scores'!$C$2:$UD$20,4,FALSE)&gt;3,HLOOKUP($A283,'Z-scores'!$C$2:$UD$20,4,FALSE)&lt;-3),"",'Total-corrected counts'!F283),"")</f>
        <v/>
      </c>
      <c r="G283" t="str">
        <f>IFERROR(IF(OR(HLOOKUP($A283,'Z-scores'!$C$2:$UD$20,5,FALSE)&gt;3,HLOOKUP($A283,'Z-scores'!$C$2:$UD$20,5,FALSE)&lt;-3),"",'Total-corrected counts'!G283),"")</f>
        <v/>
      </c>
      <c r="H283" t="str">
        <f>IFERROR(IF(OR(HLOOKUP($A283,'Z-scores'!$C$2:$UD$20,6,FALSE)&gt;3,HLOOKUP($A283,'Z-scores'!$C$2:$UD$20,6,FALSE)&lt;-3),"",'Total-corrected counts'!H283),"")</f>
        <v/>
      </c>
      <c r="I283" t="str">
        <f>IFERROR(IF(OR(HLOOKUP($A283,'Z-scores'!$C$2:$UD$20,7,FALSE)&gt;3,HLOOKUP($A283,'Z-scores'!$C$2:$UD$20,7,FALSE)&lt;-3),"",'Total-corrected counts'!I283),"")</f>
        <v/>
      </c>
      <c r="J283" t="str">
        <f>IFERROR(IF(OR(HLOOKUP($A283,'Z-scores'!$C$2:$UD$20,8,FALSE)&gt;3,HLOOKUP($A283,'Z-scores'!$C$2:$UD$20,8,FALSE)&lt;-3),"",'Total-corrected counts'!J283),"")</f>
        <v/>
      </c>
      <c r="K283" t="str">
        <f>IFERROR(IF(OR(HLOOKUP($A283,'Z-scores'!$C$2:$UD$20,9,FALSE)&gt;3,HLOOKUP($A283,'Z-scores'!$C$2:$UD$20,9,FALSE)&lt;-3),"",'Total-corrected counts'!K283),"")</f>
        <v/>
      </c>
      <c r="L283" t="str">
        <f>IFERROR(IF(OR(HLOOKUP($A283,'Z-scores'!$C$2:$UD$20,10,FALSE)&gt;3,HLOOKUP($A283,'Z-scores'!$C$2:$UD$20,10,FALSE)&lt;-3),"",'Total-corrected counts'!L283),"")</f>
        <v/>
      </c>
      <c r="M283" t="str">
        <f>IFERROR(IF(OR(HLOOKUP($A283,'Z-scores'!$C$2:$UD$20,11,FALSE)&gt;3,HLOOKUP($A283,'Z-scores'!$C$2:$UD$20,11,FALSE)&lt;-3),"",'Total-corrected counts'!M283),"")</f>
        <v/>
      </c>
      <c r="N283" t="str">
        <f>IFERROR(IF(OR(HLOOKUP($A283,'Z-scores'!$C$2:$UD$20,12,FALSE)&gt;3,HLOOKUP($A283,'Z-scores'!$C$2:$UD$20,12,FALSE)&lt;-3),"",'Total-corrected counts'!N283),"")</f>
        <v/>
      </c>
      <c r="O283" t="str">
        <f>IFERROR(IF(OR(HLOOKUP($A283,'Z-scores'!$C$2:$UD$20,13,FALSE)&gt;3,HLOOKUP($A283,'Z-scores'!$C$2:$UD$20,13,FALSE)&lt;-3),"",'Total-corrected counts'!O283),"")</f>
        <v/>
      </c>
      <c r="P283" t="str">
        <f>IFERROR(IF(OR(HLOOKUP($A283,'Z-scores'!$C$2:$UD$20,14,FALSE)&gt;3,HLOOKUP($A283,'Z-scores'!$C$2:$UD$20,14,FALSE)&lt;-3),"",'Total-corrected counts'!P283),"")</f>
        <v/>
      </c>
      <c r="Q283" t="str">
        <f>IFERROR(IF(OR(HLOOKUP($A283,'Z-scores'!$C$2:$UD$20,15,FALSE)&gt;3,HLOOKUP($A283,'Z-scores'!$C$2:$UD$20,15,FALSE)&lt;-3),"",'Total-corrected counts'!Q283),"")</f>
        <v/>
      </c>
      <c r="R283" t="str">
        <f>IFERROR(IF(OR(HLOOKUP($A283,'Z-scores'!$C$2:$UD$20,16,FALSE)&gt;3,HLOOKUP($A283,'Z-scores'!$C$2:$UD$20,16,FALSE)&lt;-3),"",'Total-corrected counts'!R283),"")</f>
        <v/>
      </c>
      <c r="S283" t="str">
        <f>IFERROR(IF(OR(HLOOKUP($A283,'Z-scores'!$C$2:$UD$20,17,FALSE)&gt;3,HLOOKUP($A283,'Z-scores'!$C$2:$UD$20,17,FALSE)&lt;-3),"",'Total-corrected counts'!S283),"")</f>
        <v/>
      </c>
      <c r="T283" t="str">
        <f>IFERROR(IF(OR(HLOOKUP($A283,'Z-scores'!$C$2:$UD$20,18,FALSE)&gt;3,HLOOKUP($A283,'Z-scores'!$C$2:$UD$20,18,FALSE)&lt;-3),"",'Total-corrected counts'!T283),"")</f>
        <v/>
      </c>
      <c r="U283" t="str">
        <f>IFERROR(IF(OR(HLOOKUP($A283,'Z-scores'!$C$2:$UD$20,19,FALSE)&gt;3,HLOOKUP($A283,'Z-scores'!$C$2:$UD$20,19,FALSE)&lt;-3),"",'Total-corrected counts'!U283),"")</f>
        <v/>
      </c>
      <c r="V283">
        <f t="shared" si="16"/>
        <v>1</v>
      </c>
      <c r="W283" s="10">
        <f>SUMIFS(Tabel132[Cluster],Tabel132[ID],A283)</f>
        <v>85</v>
      </c>
      <c r="X283" t="str">
        <f t="shared" si="17"/>
        <v/>
      </c>
      <c r="Y283" t="str">
        <f t="shared" si="18"/>
        <v/>
      </c>
      <c r="Z283" t="str">
        <f t="shared" si="19"/>
        <v/>
      </c>
    </row>
    <row r="284" spans="1:26" x14ac:dyDescent="0.25">
      <c r="A284">
        <v>291</v>
      </c>
      <c r="B284" t="s">
        <v>728</v>
      </c>
      <c r="C284">
        <v>34000</v>
      </c>
      <c r="D284">
        <v>961</v>
      </c>
      <c r="E284" t="str">
        <f>IFERROR(IF(OR(HLOOKUP($A284,'Z-scores'!$C$2:$UD$20,3,FALSE)&gt;3,HLOOKUP(A284,'Z-scores'!$C$2:$UD$20,3,FALSE)&lt;-3),"",'Total-corrected counts'!E284),"")</f>
        <v/>
      </c>
      <c r="F284" t="str">
        <f>IFERROR(IF(OR(HLOOKUP($A284,'Z-scores'!$C$2:$UD$20,4,FALSE)&gt;3,HLOOKUP($A284,'Z-scores'!$C$2:$UD$20,4,FALSE)&lt;-3),"",'Total-corrected counts'!F284),"")</f>
        <v/>
      </c>
      <c r="G284" t="str">
        <f>IFERROR(IF(OR(HLOOKUP($A284,'Z-scores'!$C$2:$UD$20,5,FALSE)&gt;3,HLOOKUP($A284,'Z-scores'!$C$2:$UD$20,5,FALSE)&lt;-3),"",'Total-corrected counts'!G284),"")</f>
        <v/>
      </c>
      <c r="H284" t="str">
        <f>IFERROR(IF(OR(HLOOKUP($A284,'Z-scores'!$C$2:$UD$20,6,FALSE)&gt;3,HLOOKUP($A284,'Z-scores'!$C$2:$UD$20,6,FALSE)&lt;-3),"",'Total-corrected counts'!H284),"")</f>
        <v/>
      </c>
      <c r="I284" t="str">
        <f>IFERROR(IF(OR(HLOOKUP($A284,'Z-scores'!$C$2:$UD$20,7,FALSE)&gt;3,HLOOKUP($A284,'Z-scores'!$C$2:$UD$20,7,FALSE)&lt;-3),"",'Total-corrected counts'!I284),"")</f>
        <v/>
      </c>
      <c r="J284" t="str">
        <f>IFERROR(IF(OR(HLOOKUP($A284,'Z-scores'!$C$2:$UD$20,8,FALSE)&gt;3,HLOOKUP($A284,'Z-scores'!$C$2:$UD$20,8,FALSE)&lt;-3),"",'Total-corrected counts'!J284),"")</f>
        <v/>
      </c>
      <c r="K284" t="str">
        <f>IFERROR(IF(OR(HLOOKUP($A284,'Z-scores'!$C$2:$UD$20,9,FALSE)&gt;3,HLOOKUP($A284,'Z-scores'!$C$2:$UD$20,9,FALSE)&lt;-3),"",'Total-corrected counts'!K284),"")</f>
        <v/>
      </c>
      <c r="L284" t="str">
        <f>IFERROR(IF(OR(HLOOKUP($A284,'Z-scores'!$C$2:$UD$20,10,FALSE)&gt;3,HLOOKUP($A284,'Z-scores'!$C$2:$UD$20,10,FALSE)&lt;-3),"",'Total-corrected counts'!L284),"")</f>
        <v/>
      </c>
      <c r="M284" t="str">
        <f>IFERROR(IF(OR(HLOOKUP($A284,'Z-scores'!$C$2:$UD$20,11,FALSE)&gt;3,HLOOKUP($A284,'Z-scores'!$C$2:$UD$20,11,FALSE)&lt;-3),"",'Total-corrected counts'!M284),"")</f>
        <v/>
      </c>
      <c r="N284" t="str">
        <f>IFERROR(IF(OR(HLOOKUP($A284,'Z-scores'!$C$2:$UD$20,12,FALSE)&gt;3,HLOOKUP($A284,'Z-scores'!$C$2:$UD$20,12,FALSE)&lt;-3),"",'Total-corrected counts'!N284),"")</f>
        <v/>
      </c>
      <c r="O284" t="str">
        <f>IFERROR(IF(OR(HLOOKUP($A284,'Z-scores'!$C$2:$UD$20,13,FALSE)&gt;3,HLOOKUP($A284,'Z-scores'!$C$2:$UD$20,13,FALSE)&lt;-3),"",'Total-corrected counts'!O284),"")</f>
        <v/>
      </c>
      <c r="P284" t="str">
        <f>IFERROR(IF(OR(HLOOKUP($A284,'Z-scores'!$C$2:$UD$20,14,FALSE)&gt;3,HLOOKUP($A284,'Z-scores'!$C$2:$UD$20,14,FALSE)&lt;-3),"",'Total-corrected counts'!P284),"")</f>
        <v/>
      </c>
      <c r="Q284" t="str">
        <f>IFERROR(IF(OR(HLOOKUP($A284,'Z-scores'!$C$2:$UD$20,15,FALSE)&gt;3,HLOOKUP($A284,'Z-scores'!$C$2:$UD$20,15,FALSE)&lt;-3),"",'Total-corrected counts'!Q284),"")</f>
        <v/>
      </c>
      <c r="R284" t="str">
        <f>IFERROR(IF(OR(HLOOKUP($A284,'Z-scores'!$C$2:$UD$20,16,FALSE)&gt;3,HLOOKUP($A284,'Z-scores'!$C$2:$UD$20,16,FALSE)&lt;-3),"",'Total-corrected counts'!R284),"")</f>
        <v/>
      </c>
      <c r="S284" t="str">
        <f>IFERROR(IF(OR(HLOOKUP($A284,'Z-scores'!$C$2:$UD$20,17,FALSE)&gt;3,HLOOKUP($A284,'Z-scores'!$C$2:$UD$20,17,FALSE)&lt;-3),"",'Total-corrected counts'!S284),"")</f>
        <v/>
      </c>
      <c r="T284" t="str">
        <f>IFERROR(IF(OR(HLOOKUP($A284,'Z-scores'!$C$2:$UD$20,18,FALSE)&gt;3,HLOOKUP($A284,'Z-scores'!$C$2:$UD$20,18,FALSE)&lt;-3),"",'Total-corrected counts'!T284),"")</f>
        <v/>
      </c>
      <c r="U284" t="str">
        <f>IFERROR(IF(OR(HLOOKUP($A284,'Z-scores'!$C$2:$UD$20,19,FALSE)&gt;3,HLOOKUP($A284,'Z-scores'!$C$2:$UD$20,19,FALSE)&lt;-3),"",'Total-corrected counts'!U284),"")</f>
        <v/>
      </c>
      <c r="V284">
        <f t="shared" si="16"/>
        <v>1</v>
      </c>
      <c r="W284" s="10">
        <f>SUMIFS(Tabel132[Cluster],Tabel132[ID],A284)</f>
        <v>43</v>
      </c>
      <c r="X284" t="str">
        <f t="shared" si="17"/>
        <v/>
      </c>
      <c r="Y284" t="str">
        <f t="shared" si="18"/>
        <v/>
      </c>
      <c r="Z284" t="str">
        <f t="shared" si="19"/>
        <v/>
      </c>
    </row>
    <row r="285" spans="1:26" x14ac:dyDescent="0.25">
      <c r="A285">
        <v>292</v>
      </c>
      <c r="B285" t="s">
        <v>159</v>
      </c>
      <c r="C285">
        <v>50200</v>
      </c>
      <c r="D285">
        <v>278</v>
      </c>
      <c r="E285">
        <f>IFERROR(IF(OR(HLOOKUP($A285,'Z-scores'!$C$2:$UD$20,3,FALSE)&gt;3,HLOOKUP(A285,'Z-scores'!$C$2:$UD$20,3,FALSE)&lt;-3),"",'Total-corrected counts'!E285),"")</f>
        <v>0.3530179108960379</v>
      </c>
      <c r="F285">
        <f>IFERROR(IF(OR(HLOOKUP($A285,'Z-scores'!$C$2:$UD$20,4,FALSE)&gt;3,HLOOKUP($A285,'Z-scores'!$C$2:$UD$20,4,FALSE)&lt;-3),"",'Total-corrected counts'!F285),"")</f>
        <v>0.7218629313541165</v>
      </c>
      <c r="G285">
        <f>IFERROR(IF(OR(HLOOKUP($A285,'Z-scores'!$C$2:$UD$20,5,FALSE)&gt;3,HLOOKUP($A285,'Z-scores'!$C$2:$UD$20,5,FALSE)&lt;-3),"",'Total-corrected counts'!G285),"")</f>
        <v>0.86626831754576106</v>
      </c>
      <c r="H285">
        <f>IFERROR(IF(OR(HLOOKUP($A285,'Z-scores'!$C$2:$UD$20,6,FALSE)&gt;3,HLOOKUP($A285,'Z-scores'!$C$2:$UD$20,6,FALSE)&lt;-3),"",'Total-corrected counts'!H285),"")</f>
        <v>1.2285346722499844</v>
      </c>
      <c r="I285">
        <f>IFERROR(IF(OR(HLOOKUP($A285,'Z-scores'!$C$2:$UD$20,7,FALSE)&gt;3,HLOOKUP($A285,'Z-scores'!$C$2:$UD$20,7,FALSE)&lt;-3),"",'Total-corrected counts'!I285),"")</f>
        <v>2.739818802545261</v>
      </c>
      <c r="J285">
        <f>IFERROR(IF(OR(HLOOKUP($A285,'Z-scores'!$C$2:$UD$20,8,FALSE)&gt;3,HLOOKUP($A285,'Z-scores'!$C$2:$UD$20,8,FALSE)&lt;-3),"",'Total-corrected counts'!J285),"")</f>
        <v>1.8293127898055506</v>
      </c>
      <c r="K285">
        <f>IFERROR(IF(OR(HLOOKUP($A285,'Z-scores'!$C$2:$UD$20,9,FALSE)&gt;3,HLOOKUP($A285,'Z-scores'!$C$2:$UD$20,9,FALSE)&lt;-3),"",'Total-corrected counts'!K285),"")</f>
        <v>2.2743742683538661</v>
      </c>
      <c r="L285">
        <f>IFERROR(IF(OR(HLOOKUP($A285,'Z-scores'!$C$2:$UD$20,10,FALSE)&gt;3,HLOOKUP($A285,'Z-scores'!$C$2:$UD$20,10,FALSE)&lt;-3),"",'Total-corrected counts'!L285),"")</f>
        <v>1.2700271821095503</v>
      </c>
      <c r="M285">
        <f>IFERROR(IF(OR(HLOOKUP($A285,'Z-scores'!$C$2:$UD$20,11,FALSE)&gt;3,HLOOKUP($A285,'Z-scores'!$C$2:$UD$20,11,FALSE)&lt;-3),"",'Total-corrected counts'!M285),"")</f>
        <v>1.7140440103837891</v>
      </c>
      <c r="N285">
        <f>IFERROR(IF(OR(HLOOKUP($A285,'Z-scores'!$C$2:$UD$20,12,FALSE)&gt;3,HLOOKUP($A285,'Z-scores'!$C$2:$UD$20,12,FALSE)&lt;-3),"",'Total-corrected counts'!N285),"")</f>
        <v>0.64149148603335571</v>
      </c>
      <c r="O285">
        <f>IFERROR(IF(OR(HLOOKUP($A285,'Z-scores'!$C$2:$UD$20,13,FALSE)&gt;3,HLOOKUP($A285,'Z-scores'!$C$2:$UD$20,13,FALSE)&lt;-3),"",'Total-corrected counts'!O285),"")</f>
        <v>1.0567171030336195</v>
      </c>
      <c r="P285">
        <f>IFERROR(IF(OR(HLOOKUP($A285,'Z-scores'!$C$2:$UD$20,14,FALSE)&gt;3,HLOOKUP($A285,'Z-scores'!$C$2:$UD$20,14,FALSE)&lt;-3),"",'Total-corrected counts'!P285),"")</f>
        <v>2.6711125376039226</v>
      </c>
      <c r="Q285">
        <f>IFERROR(IF(OR(HLOOKUP($A285,'Z-scores'!$C$2:$UD$20,15,FALSE)&gt;3,HLOOKUP($A285,'Z-scores'!$C$2:$UD$20,15,FALSE)&lt;-3),"",'Total-corrected counts'!Q285),"")</f>
        <v>0.13651504395784417</v>
      </c>
      <c r="R285">
        <f>IFERROR(IF(OR(HLOOKUP($A285,'Z-scores'!$C$2:$UD$20,16,FALSE)&gt;3,HLOOKUP($A285,'Z-scores'!$C$2:$UD$20,16,FALSE)&lt;-3),"",'Total-corrected counts'!R285),"")</f>
        <v>2.0876282979818925</v>
      </c>
      <c r="S285">
        <f>IFERROR(IF(OR(HLOOKUP($A285,'Z-scores'!$C$2:$UD$20,17,FALSE)&gt;3,HLOOKUP($A285,'Z-scores'!$C$2:$UD$20,17,FALSE)&lt;-3),"",'Total-corrected counts'!S285),"")</f>
        <v>1.2702631398950568</v>
      </c>
      <c r="T285">
        <f>IFERROR(IF(OR(HLOOKUP($A285,'Z-scores'!$C$2:$UD$20,18,FALSE)&gt;3,HLOOKUP($A285,'Z-scores'!$C$2:$UD$20,18,FALSE)&lt;-3),"",'Total-corrected counts'!T285),"")</f>
        <v>1.7697503277474513</v>
      </c>
      <c r="U285">
        <f>IFERROR(IF(OR(HLOOKUP($A285,'Z-scores'!$C$2:$UD$20,19,FALSE)&gt;3,HLOOKUP($A285,'Z-scores'!$C$2:$UD$20,19,FALSE)&lt;-3),"",'Total-corrected counts'!U285),"")</f>
        <v>0.67261752363925142</v>
      </c>
      <c r="V285">
        <f t="shared" si="16"/>
        <v>1</v>
      </c>
      <c r="W285" s="10">
        <f>SUMIFS(Tabel132[Cluster],Tabel132[ID],A285)</f>
        <v>66</v>
      </c>
      <c r="X285">
        <f t="shared" si="17"/>
        <v>0.69517367187190571</v>
      </c>
      <c r="Y285">
        <f t="shared" si="18"/>
        <v>1.4441400983604351</v>
      </c>
      <c r="Z285">
        <f t="shared" si="19"/>
        <v>1.2882619324865492</v>
      </c>
    </row>
    <row r="286" spans="1:26" x14ac:dyDescent="0.25">
      <c r="A286">
        <v>293</v>
      </c>
      <c r="B286" t="s">
        <v>729</v>
      </c>
      <c r="C286">
        <v>103700</v>
      </c>
      <c r="D286">
        <v>871</v>
      </c>
      <c r="E286" t="str">
        <f>IFERROR(IF(OR(HLOOKUP($A286,'Z-scores'!$C$2:$UD$20,3,FALSE)&gt;3,HLOOKUP(A286,'Z-scores'!$C$2:$UD$20,3,FALSE)&lt;-3),"",'Total-corrected counts'!E286),"")</f>
        <v/>
      </c>
      <c r="F286" t="str">
        <f>IFERROR(IF(OR(HLOOKUP($A286,'Z-scores'!$C$2:$UD$20,4,FALSE)&gt;3,HLOOKUP($A286,'Z-scores'!$C$2:$UD$20,4,FALSE)&lt;-3),"",'Total-corrected counts'!F286),"")</f>
        <v/>
      </c>
      <c r="G286" t="str">
        <f>IFERROR(IF(OR(HLOOKUP($A286,'Z-scores'!$C$2:$UD$20,5,FALSE)&gt;3,HLOOKUP($A286,'Z-scores'!$C$2:$UD$20,5,FALSE)&lt;-3),"",'Total-corrected counts'!G286),"")</f>
        <v/>
      </c>
      <c r="H286" t="str">
        <f>IFERROR(IF(OR(HLOOKUP($A286,'Z-scores'!$C$2:$UD$20,6,FALSE)&gt;3,HLOOKUP($A286,'Z-scores'!$C$2:$UD$20,6,FALSE)&lt;-3),"",'Total-corrected counts'!H286),"")</f>
        <v/>
      </c>
      <c r="I286" t="str">
        <f>IFERROR(IF(OR(HLOOKUP($A286,'Z-scores'!$C$2:$UD$20,7,FALSE)&gt;3,HLOOKUP($A286,'Z-scores'!$C$2:$UD$20,7,FALSE)&lt;-3),"",'Total-corrected counts'!I286),"")</f>
        <v/>
      </c>
      <c r="J286" t="str">
        <f>IFERROR(IF(OR(HLOOKUP($A286,'Z-scores'!$C$2:$UD$20,8,FALSE)&gt;3,HLOOKUP($A286,'Z-scores'!$C$2:$UD$20,8,FALSE)&lt;-3),"",'Total-corrected counts'!J286),"")</f>
        <v/>
      </c>
      <c r="K286" t="str">
        <f>IFERROR(IF(OR(HLOOKUP($A286,'Z-scores'!$C$2:$UD$20,9,FALSE)&gt;3,HLOOKUP($A286,'Z-scores'!$C$2:$UD$20,9,FALSE)&lt;-3),"",'Total-corrected counts'!K286),"")</f>
        <v/>
      </c>
      <c r="L286" t="str">
        <f>IFERROR(IF(OR(HLOOKUP($A286,'Z-scores'!$C$2:$UD$20,10,FALSE)&gt;3,HLOOKUP($A286,'Z-scores'!$C$2:$UD$20,10,FALSE)&lt;-3),"",'Total-corrected counts'!L286),"")</f>
        <v/>
      </c>
      <c r="M286" t="str">
        <f>IFERROR(IF(OR(HLOOKUP($A286,'Z-scores'!$C$2:$UD$20,11,FALSE)&gt;3,HLOOKUP($A286,'Z-scores'!$C$2:$UD$20,11,FALSE)&lt;-3),"",'Total-corrected counts'!M286),"")</f>
        <v/>
      </c>
      <c r="N286" t="str">
        <f>IFERROR(IF(OR(HLOOKUP($A286,'Z-scores'!$C$2:$UD$20,12,FALSE)&gt;3,HLOOKUP($A286,'Z-scores'!$C$2:$UD$20,12,FALSE)&lt;-3),"",'Total-corrected counts'!N286),"")</f>
        <v/>
      </c>
      <c r="O286" t="str">
        <f>IFERROR(IF(OR(HLOOKUP($A286,'Z-scores'!$C$2:$UD$20,13,FALSE)&gt;3,HLOOKUP($A286,'Z-scores'!$C$2:$UD$20,13,FALSE)&lt;-3),"",'Total-corrected counts'!O286),"")</f>
        <v/>
      </c>
      <c r="P286" t="str">
        <f>IFERROR(IF(OR(HLOOKUP($A286,'Z-scores'!$C$2:$UD$20,14,FALSE)&gt;3,HLOOKUP($A286,'Z-scores'!$C$2:$UD$20,14,FALSE)&lt;-3),"",'Total-corrected counts'!P286),"")</f>
        <v/>
      </c>
      <c r="Q286" t="str">
        <f>IFERROR(IF(OR(HLOOKUP($A286,'Z-scores'!$C$2:$UD$20,15,FALSE)&gt;3,HLOOKUP($A286,'Z-scores'!$C$2:$UD$20,15,FALSE)&lt;-3),"",'Total-corrected counts'!Q286),"")</f>
        <v/>
      </c>
      <c r="R286" t="str">
        <f>IFERROR(IF(OR(HLOOKUP($A286,'Z-scores'!$C$2:$UD$20,16,FALSE)&gt;3,HLOOKUP($A286,'Z-scores'!$C$2:$UD$20,16,FALSE)&lt;-3),"",'Total-corrected counts'!R286),"")</f>
        <v/>
      </c>
      <c r="S286" t="str">
        <f>IFERROR(IF(OR(HLOOKUP($A286,'Z-scores'!$C$2:$UD$20,17,FALSE)&gt;3,HLOOKUP($A286,'Z-scores'!$C$2:$UD$20,17,FALSE)&lt;-3),"",'Total-corrected counts'!S286),"")</f>
        <v/>
      </c>
      <c r="T286" t="str">
        <f>IFERROR(IF(OR(HLOOKUP($A286,'Z-scores'!$C$2:$UD$20,18,FALSE)&gt;3,HLOOKUP($A286,'Z-scores'!$C$2:$UD$20,18,FALSE)&lt;-3),"",'Total-corrected counts'!T286),"")</f>
        <v/>
      </c>
      <c r="U286" t="str">
        <f>IFERROR(IF(OR(HLOOKUP($A286,'Z-scores'!$C$2:$UD$20,19,FALSE)&gt;3,HLOOKUP($A286,'Z-scores'!$C$2:$UD$20,19,FALSE)&lt;-3),"",'Total-corrected counts'!U286),"")</f>
        <v/>
      </c>
      <c r="V286">
        <f t="shared" si="16"/>
        <v>1</v>
      </c>
      <c r="W286" s="10">
        <f>SUMIFS(Tabel132[Cluster],Tabel132[ID],A286)</f>
        <v>0</v>
      </c>
      <c r="X286" t="str">
        <f t="shared" si="17"/>
        <v/>
      </c>
      <c r="Y286" t="str">
        <f t="shared" si="18"/>
        <v/>
      </c>
      <c r="Z286" t="str">
        <f t="shared" si="19"/>
        <v/>
      </c>
    </row>
    <row r="287" spans="1:26" x14ac:dyDescent="0.25">
      <c r="A287">
        <v>294</v>
      </c>
      <c r="B287" t="s">
        <v>730</v>
      </c>
      <c r="C287">
        <v>80700</v>
      </c>
      <c r="D287">
        <v>323</v>
      </c>
      <c r="E287" t="str">
        <f>IFERROR(IF(OR(HLOOKUP($A287,'Z-scores'!$C$2:$UD$20,3,FALSE)&gt;3,HLOOKUP(A287,'Z-scores'!$C$2:$UD$20,3,FALSE)&lt;-3),"",'Total-corrected counts'!E287),"")</f>
        <v/>
      </c>
      <c r="F287" t="str">
        <f>IFERROR(IF(OR(HLOOKUP($A287,'Z-scores'!$C$2:$UD$20,4,FALSE)&gt;3,HLOOKUP($A287,'Z-scores'!$C$2:$UD$20,4,FALSE)&lt;-3),"",'Total-corrected counts'!F287),"")</f>
        <v/>
      </c>
      <c r="G287" t="str">
        <f>IFERROR(IF(OR(HLOOKUP($A287,'Z-scores'!$C$2:$UD$20,5,FALSE)&gt;3,HLOOKUP($A287,'Z-scores'!$C$2:$UD$20,5,FALSE)&lt;-3),"",'Total-corrected counts'!G287),"")</f>
        <v/>
      </c>
      <c r="H287" t="str">
        <f>IFERROR(IF(OR(HLOOKUP($A287,'Z-scores'!$C$2:$UD$20,6,FALSE)&gt;3,HLOOKUP($A287,'Z-scores'!$C$2:$UD$20,6,FALSE)&lt;-3),"",'Total-corrected counts'!H287),"")</f>
        <v/>
      </c>
      <c r="I287" t="str">
        <f>IFERROR(IF(OR(HLOOKUP($A287,'Z-scores'!$C$2:$UD$20,7,FALSE)&gt;3,HLOOKUP($A287,'Z-scores'!$C$2:$UD$20,7,FALSE)&lt;-3),"",'Total-corrected counts'!I287),"")</f>
        <v/>
      </c>
      <c r="J287" t="str">
        <f>IFERROR(IF(OR(HLOOKUP($A287,'Z-scores'!$C$2:$UD$20,8,FALSE)&gt;3,HLOOKUP($A287,'Z-scores'!$C$2:$UD$20,8,FALSE)&lt;-3),"",'Total-corrected counts'!J287),"")</f>
        <v/>
      </c>
      <c r="K287" t="str">
        <f>IFERROR(IF(OR(HLOOKUP($A287,'Z-scores'!$C$2:$UD$20,9,FALSE)&gt;3,HLOOKUP($A287,'Z-scores'!$C$2:$UD$20,9,FALSE)&lt;-3),"",'Total-corrected counts'!K287),"")</f>
        <v/>
      </c>
      <c r="L287" t="str">
        <f>IFERROR(IF(OR(HLOOKUP($A287,'Z-scores'!$C$2:$UD$20,10,FALSE)&gt;3,HLOOKUP($A287,'Z-scores'!$C$2:$UD$20,10,FALSE)&lt;-3),"",'Total-corrected counts'!L287),"")</f>
        <v/>
      </c>
      <c r="M287" t="str">
        <f>IFERROR(IF(OR(HLOOKUP($A287,'Z-scores'!$C$2:$UD$20,11,FALSE)&gt;3,HLOOKUP($A287,'Z-scores'!$C$2:$UD$20,11,FALSE)&lt;-3),"",'Total-corrected counts'!M287),"")</f>
        <v/>
      </c>
      <c r="N287" t="str">
        <f>IFERROR(IF(OR(HLOOKUP($A287,'Z-scores'!$C$2:$UD$20,12,FALSE)&gt;3,HLOOKUP($A287,'Z-scores'!$C$2:$UD$20,12,FALSE)&lt;-3),"",'Total-corrected counts'!N287),"")</f>
        <v/>
      </c>
      <c r="O287" t="str">
        <f>IFERROR(IF(OR(HLOOKUP($A287,'Z-scores'!$C$2:$UD$20,13,FALSE)&gt;3,HLOOKUP($A287,'Z-scores'!$C$2:$UD$20,13,FALSE)&lt;-3),"",'Total-corrected counts'!O287),"")</f>
        <v/>
      </c>
      <c r="P287" t="str">
        <f>IFERROR(IF(OR(HLOOKUP($A287,'Z-scores'!$C$2:$UD$20,14,FALSE)&gt;3,HLOOKUP($A287,'Z-scores'!$C$2:$UD$20,14,FALSE)&lt;-3),"",'Total-corrected counts'!P287),"")</f>
        <v/>
      </c>
      <c r="Q287" t="str">
        <f>IFERROR(IF(OR(HLOOKUP($A287,'Z-scores'!$C$2:$UD$20,15,FALSE)&gt;3,HLOOKUP($A287,'Z-scores'!$C$2:$UD$20,15,FALSE)&lt;-3),"",'Total-corrected counts'!Q287),"")</f>
        <v/>
      </c>
      <c r="R287" t="str">
        <f>IFERROR(IF(OR(HLOOKUP($A287,'Z-scores'!$C$2:$UD$20,16,FALSE)&gt;3,HLOOKUP($A287,'Z-scores'!$C$2:$UD$20,16,FALSE)&lt;-3),"",'Total-corrected counts'!R287),"")</f>
        <v/>
      </c>
      <c r="S287" t="str">
        <f>IFERROR(IF(OR(HLOOKUP($A287,'Z-scores'!$C$2:$UD$20,17,FALSE)&gt;3,HLOOKUP($A287,'Z-scores'!$C$2:$UD$20,17,FALSE)&lt;-3),"",'Total-corrected counts'!S287),"")</f>
        <v/>
      </c>
      <c r="T287" t="str">
        <f>IFERROR(IF(OR(HLOOKUP($A287,'Z-scores'!$C$2:$UD$20,18,FALSE)&gt;3,HLOOKUP($A287,'Z-scores'!$C$2:$UD$20,18,FALSE)&lt;-3),"",'Total-corrected counts'!T287),"")</f>
        <v/>
      </c>
      <c r="U287" t="str">
        <f>IFERROR(IF(OR(HLOOKUP($A287,'Z-scores'!$C$2:$UD$20,19,FALSE)&gt;3,HLOOKUP($A287,'Z-scores'!$C$2:$UD$20,19,FALSE)&lt;-3),"",'Total-corrected counts'!U287),"")</f>
        <v/>
      </c>
      <c r="V287">
        <f t="shared" si="16"/>
        <v>1</v>
      </c>
      <c r="W287" s="10">
        <f>SUMIFS(Tabel132[Cluster],Tabel132[ID],A287)</f>
        <v>89</v>
      </c>
      <c r="X287" t="str">
        <f t="shared" si="17"/>
        <v/>
      </c>
      <c r="Y287" t="str">
        <f t="shared" si="18"/>
        <v/>
      </c>
      <c r="Z287" t="str">
        <f t="shared" si="19"/>
        <v/>
      </c>
    </row>
    <row r="288" spans="1:26" x14ac:dyDescent="0.25">
      <c r="A288">
        <v>295</v>
      </c>
      <c r="B288" t="s">
        <v>160</v>
      </c>
      <c r="C288">
        <v>47100</v>
      </c>
      <c r="D288">
        <v>703</v>
      </c>
      <c r="E288" t="str">
        <f>IFERROR(IF(OR(HLOOKUP($A288,'Z-scores'!$C$2:$UD$20,3,FALSE)&gt;3,HLOOKUP(A288,'Z-scores'!$C$2:$UD$20,3,FALSE)&lt;-3),"",'Total-corrected counts'!E288),"")</f>
        <v/>
      </c>
      <c r="F288" t="str">
        <f>IFERROR(IF(OR(HLOOKUP($A288,'Z-scores'!$C$2:$UD$20,4,FALSE)&gt;3,HLOOKUP($A288,'Z-scores'!$C$2:$UD$20,4,FALSE)&lt;-3),"",'Total-corrected counts'!F288),"")</f>
        <v/>
      </c>
      <c r="G288" t="str">
        <f>IFERROR(IF(OR(HLOOKUP($A288,'Z-scores'!$C$2:$UD$20,5,FALSE)&gt;3,HLOOKUP($A288,'Z-scores'!$C$2:$UD$20,5,FALSE)&lt;-3),"",'Total-corrected counts'!G288),"")</f>
        <v/>
      </c>
      <c r="H288" t="str">
        <f>IFERROR(IF(OR(HLOOKUP($A288,'Z-scores'!$C$2:$UD$20,6,FALSE)&gt;3,HLOOKUP($A288,'Z-scores'!$C$2:$UD$20,6,FALSE)&lt;-3),"",'Total-corrected counts'!H288),"")</f>
        <v/>
      </c>
      <c r="I288" t="str">
        <f>IFERROR(IF(OR(HLOOKUP($A288,'Z-scores'!$C$2:$UD$20,7,FALSE)&gt;3,HLOOKUP($A288,'Z-scores'!$C$2:$UD$20,7,FALSE)&lt;-3),"",'Total-corrected counts'!I288),"")</f>
        <v/>
      </c>
      <c r="J288" t="str">
        <f>IFERROR(IF(OR(HLOOKUP($A288,'Z-scores'!$C$2:$UD$20,8,FALSE)&gt;3,HLOOKUP($A288,'Z-scores'!$C$2:$UD$20,8,FALSE)&lt;-3),"",'Total-corrected counts'!J288),"")</f>
        <v/>
      </c>
      <c r="K288" t="str">
        <f>IFERROR(IF(OR(HLOOKUP($A288,'Z-scores'!$C$2:$UD$20,9,FALSE)&gt;3,HLOOKUP($A288,'Z-scores'!$C$2:$UD$20,9,FALSE)&lt;-3),"",'Total-corrected counts'!K288),"")</f>
        <v/>
      </c>
      <c r="L288" t="str">
        <f>IFERROR(IF(OR(HLOOKUP($A288,'Z-scores'!$C$2:$UD$20,10,FALSE)&gt;3,HLOOKUP($A288,'Z-scores'!$C$2:$UD$20,10,FALSE)&lt;-3),"",'Total-corrected counts'!L288),"")</f>
        <v/>
      </c>
      <c r="M288" t="str">
        <f>IFERROR(IF(OR(HLOOKUP($A288,'Z-scores'!$C$2:$UD$20,11,FALSE)&gt;3,HLOOKUP($A288,'Z-scores'!$C$2:$UD$20,11,FALSE)&lt;-3),"",'Total-corrected counts'!M288),"")</f>
        <v/>
      </c>
      <c r="N288" t="str">
        <f>IFERROR(IF(OR(HLOOKUP($A288,'Z-scores'!$C$2:$UD$20,12,FALSE)&gt;3,HLOOKUP($A288,'Z-scores'!$C$2:$UD$20,12,FALSE)&lt;-3),"",'Total-corrected counts'!N288),"")</f>
        <v/>
      </c>
      <c r="O288" t="str">
        <f>IFERROR(IF(OR(HLOOKUP($A288,'Z-scores'!$C$2:$UD$20,13,FALSE)&gt;3,HLOOKUP($A288,'Z-scores'!$C$2:$UD$20,13,FALSE)&lt;-3),"",'Total-corrected counts'!O288),"")</f>
        <v/>
      </c>
      <c r="P288" t="str">
        <f>IFERROR(IF(OR(HLOOKUP($A288,'Z-scores'!$C$2:$UD$20,14,FALSE)&gt;3,HLOOKUP($A288,'Z-scores'!$C$2:$UD$20,14,FALSE)&lt;-3),"",'Total-corrected counts'!P288),"")</f>
        <v/>
      </c>
      <c r="Q288" t="str">
        <f>IFERROR(IF(OR(HLOOKUP($A288,'Z-scores'!$C$2:$UD$20,15,FALSE)&gt;3,HLOOKUP($A288,'Z-scores'!$C$2:$UD$20,15,FALSE)&lt;-3),"",'Total-corrected counts'!Q288),"")</f>
        <v/>
      </c>
      <c r="R288" t="str">
        <f>IFERROR(IF(OR(HLOOKUP($A288,'Z-scores'!$C$2:$UD$20,16,FALSE)&gt;3,HLOOKUP($A288,'Z-scores'!$C$2:$UD$20,16,FALSE)&lt;-3),"",'Total-corrected counts'!R288),"")</f>
        <v/>
      </c>
      <c r="S288" t="str">
        <f>IFERROR(IF(OR(HLOOKUP($A288,'Z-scores'!$C$2:$UD$20,17,FALSE)&gt;3,HLOOKUP($A288,'Z-scores'!$C$2:$UD$20,17,FALSE)&lt;-3),"",'Total-corrected counts'!S288),"")</f>
        <v/>
      </c>
      <c r="T288" t="str">
        <f>IFERROR(IF(OR(HLOOKUP($A288,'Z-scores'!$C$2:$UD$20,18,FALSE)&gt;3,HLOOKUP($A288,'Z-scores'!$C$2:$UD$20,18,FALSE)&lt;-3),"",'Total-corrected counts'!T288),"")</f>
        <v/>
      </c>
      <c r="U288" t="str">
        <f>IFERROR(IF(OR(HLOOKUP($A288,'Z-scores'!$C$2:$UD$20,19,FALSE)&gt;3,HLOOKUP($A288,'Z-scores'!$C$2:$UD$20,19,FALSE)&lt;-3),"",'Total-corrected counts'!U288),"")</f>
        <v/>
      </c>
      <c r="V288">
        <f t="shared" si="16"/>
        <v>1</v>
      </c>
      <c r="W288" s="10">
        <f>SUMIFS(Tabel132[Cluster],Tabel132[ID],A288)</f>
        <v>62</v>
      </c>
      <c r="X288" t="str">
        <f t="shared" si="17"/>
        <v/>
      </c>
      <c r="Y288" t="str">
        <f t="shared" si="18"/>
        <v/>
      </c>
      <c r="Z288" t="str">
        <f t="shared" si="19"/>
        <v/>
      </c>
    </row>
    <row r="289" spans="1:26" x14ac:dyDescent="0.25">
      <c r="A289">
        <v>296</v>
      </c>
      <c r="B289" t="s">
        <v>161</v>
      </c>
      <c r="C289">
        <v>19700</v>
      </c>
      <c r="D289">
        <v>48</v>
      </c>
      <c r="E289">
        <f>IFERROR(IF(OR(HLOOKUP($A289,'Z-scores'!$C$2:$UD$20,3,FALSE)&gt;3,HLOOKUP(A289,'Z-scores'!$C$2:$UD$20,3,FALSE)&lt;-3),"",'Total-corrected counts'!E289),"")</f>
        <v>2.8951204332743852</v>
      </c>
      <c r="F289">
        <f>IFERROR(IF(OR(HLOOKUP($A289,'Z-scores'!$C$2:$UD$20,4,FALSE)&gt;3,HLOOKUP($A289,'Z-scores'!$C$2:$UD$20,4,FALSE)&lt;-3),"",'Total-corrected counts'!F289),"")</f>
        <v>1.2304481784445167</v>
      </c>
      <c r="G289">
        <f>IFERROR(IF(OR(HLOOKUP($A289,'Z-scores'!$C$2:$UD$20,5,FALSE)&gt;3,HLOOKUP($A289,'Z-scores'!$C$2:$UD$20,5,FALSE)&lt;-3),"",'Total-corrected counts'!G289),"")</f>
        <v>12.701911028200055</v>
      </c>
      <c r="H289">
        <f>IFERROR(IF(OR(HLOOKUP($A289,'Z-scores'!$C$2:$UD$20,6,FALSE)&gt;3,HLOOKUP($A289,'Z-scores'!$C$2:$UD$20,6,FALSE)&lt;-3),"",'Total-corrected counts'!H289),"")</f>
        <v>1.3960621275568005E-2</v>
      </c>
      <c r="I289">
        <f>IFERROR(IF(OR(HLOOKUP($A289,'Z-scores'!$C$2:$UD$20,7,FALSE)&gt;3,HLOOKUP($A289,'Z-scores'!$C$2:$UD$20,7,FALSE)&lt;-3),"",'Total-corrected counts'!I289),"")</f>
        <v>1.2313792370989937E-2</v>
      </c>
      <c r="J289">
        <f>IFERROR(IF(OR(HLOOKUP($A289,'Z-scores'!$C$2:$UD$20,8,FALSE)&gt;3,HLOOKUP($A289,'Z-scores'!$C$2:$UD$20,8,FALSE)&lt;-3),"",'Total-corrected counts'!J289),"")</f>
        <v>3.2296492650205808</v>
      </c>
      <c r="K289">
        <f>IFERROR(IF(OR(HLOOKUP($A289,'Z-scores'!$C$2:$UD$20,9,FALSE)&gt;3,HLOOKUP($A289,'Z-scores'!$C$2:$UD$20,9,FALSE)&lt;-3),"",'Total-corrected counts'!K289),"")</f>
        <v>4.1830648308155416</v>
      </c>
      <c r="L289">
        <f>IFERROR(IF(OR(HLOOKUP($A289,'Z-scores'!$C$2:$UD$20,10,FALSE)&gt;3,HLOOKUP($A289,'Z-scores'!$C$2:$UD$20,10,FALSE)&lt;-3),"",'Total-corrected counts'!L289),"")</f>
        <v>0</v>
      </c>
      <c r="M289">
        <f>IFERROR(IF(OR(HLOOKUP($A289,'Z-scores'!$C$2:$UD$20,11,FALSE)&gt;3,HLOOKUP($A289,'Z-scores'!$C$2:$UD$20,11,FALSE)&lt;-3),"",'Total-corrected counts'!M289),"")</f>
        <v>9.2152903784074695E-3</v>
      </c>
      <c r="N289">
        <f>IFERROR(IF(OR(HLOOKUP($A289,'Z-scores'!$C$2:$UD$20,12,FALSE)&gt;3,HLOOKUP($A289,'Z-scores'!$C$2:$UD$20,12,FALSE)&lt;-3),"",'Total-corrected counts'!N289),"")</f>
        <v>8.495180107898868</v>
      </c>
      <c r="O289">
        <f>IFERROR(IF(OR(HLOOKUP($A289,'Z-scores'!$C$2:$UD$20,13,FALSE)&gt;3,HLOOKUP($A289,'Z-scores'!$C$2:$UD$20,13,FALSE)&lt;-3),"",'Total-corrected counts'!O289),"")</f>
        <v>4.8393604909628811</v>
      </c>
      <c r="P289">
        <f>IFERROR(IF(OR(HLOOKUP($A289,'Z-scores'!$C$2:$UD$20,14,FALSE)&gt;3,HLOOKUP($A289,'Z-scores'!$C$2:$UD$20,14,FALSE)&lt;-3),"",'Total-corrected counts'!P289),"")</f>
        <v>1.7095120240665101E-2</v>
      </c>
      <c r="Q289">
        <f>IFERROR(IF(OR(HLOOKUP($A289,'Z-scores'!$C$2:$UD$20,15,FALSE)&gt;3,HLOOKUP($A289,'Z-scores'!$C$2:$UD$20,15,FALSE)&lt;-3),"",'Total-corrected counts'!Q289),"")</f>
        <v>0</v>
      </c>
      <c r="R289">
        <f>IFERROR(IF(OR(HLOOKUP($A289,'Z-scores'!$C$2:$UD$20,16,FALSE)&gt;3,HLOOKUP($A289,'Z-scores'!$C$2:$UD$20,16,FALSE)&lt;-3),"",'Total-corrected counts'!R289),"")</f>
        <v>0</v>
      </c>
      <c r="S289">
        <f>IFERROR(IF(OR(HLOOKUP($A289,'Z-scores'!$C$2:$UD$20,17,FALSE)&gt;3,HLOOKUP($A289,'Z-scores'!$C$2:$UD$20,17,FALSE)&lt;-3),"",'Total-corrected counts'!S289),"")</f>
        <v>3.7890755198579043</v>
      </c>
      <c r="T289">
        <f>IFERROR(IF(OR(HLOOKUP($A289,'Z-scores'!$C$2:$UD$20,18,FALSE)&gt;3,HLOOKUP($A289,'Z-scores'!$C$2:$UD$20,18,FALSE)&lt;-3),"",'Total-corrected counts'!T289),"")</f>
        <v>2.3195756722903491</v>
      </c>
      <c r="U289">
        <f>IFERROR(IF(OR(HLOOKUP($A289,'Z-scores'!$C$2:$UD$20,19,FALSE)&gt;3,HLOOKUP($A289,'Z-scores'!$C$2:$UD$20,19,FALSE)&lt;-3),"",'Total-corrected counts'!U289),"")</f>
        <v>7.758968595270848</v>
      </c>
      <c r="V289">
        <f t="shared" si="16"/>
        <v>1</v>
      </c>
      <c r="W289" s="10">
        <f>SUMIFS(Tabel132[Cluster],Tabel132[ID],A289)</f>
        <v>24</v>
      </c>
      <c r="X289">
        <f t="shared" si="17"/>
        <v>0.70791442972024998</v>
      </c>
      <c r="Y289">
        <f t="shared" si="18"/>
        <v>2.6972981599755603</v>
      </c>
      <c r="Z289">
        <f t="shared" si="19"/>
        <v>3.4024069383151891</v>
      </c>
    </row>
    <row r="290" spans="1:26" x14ac:dyDescent="0.25">
      <c r="A290">
        <v>297</v>
      </c>
      <c r="B290" t="s">
        <v>731</v>
      </c>
      <c r="C290">
        <v>32000</v>
      </c>
      <c r="D290">
        <v>589</v>
      </c>
      <c r="E290" t="str">
        <f>IFERROR(IF(OR(HLOOKUP($A290,'Z-scores'!$C$2:$UD$20,3,FALSE)&gt;3,HLOOKUP(A290,'Z-scores'!$C$2:$UD$20,3,FALSE)&lt;-3),"",'Total-corrected counts'!E290),"")</f>
        <v/>
      </c>
      <c r="F290" t="str">
        <f>IFERROR(IF(OR(HLOOKUP($A290,'Z-scores'!$C$2:$UD$20,4,FALSE)&gt;3,HLOOKUP($A290,'Z-scores'!$C$2:$UD$20,4,FALSE)&lt;-3),"",'Total-corrected counts'!F290),"")</f>
        <v/>
      </c>
      <c r="G290" t="str">
        <f>IFERROR(IF(OR(HLOOKUP($A290,'Z-scores'!$C$2:$UD$20,5,FALSE)&gt;3,HLOOKUP($A290,'Z-scores'!$C$2:$UD$20,5,FALSE)&lt;-3),"",'Total-corrected counts'!G290),"")</f>
        <v/>
      </c>
      <c r="H290" t="str">
        <f>IFERROR(IF(OR(HLOOKUP($A290,'Z-scores'!$C$2:$UD$20,6,FALSE)&gt;3,HLOOKUP($A290,'Z-scores'!$C$2:$UD$20,6,FALSE)&lt;-3),"",'Total-corrected counts'!H290),"")</f>
        <v/>
      </c>
      <c r="I290" t="str">
        <f>IFERROR(IF(OR(HLOOKUP($A290,'Z-scores'!$C$2:$UD$20,7,FALSE)&gt;3,HLOOKUP($A290,'Z-scores'!$C$2:$UD$20,7,FALSE)&lt;-3),"",'Total-corrected counts'!I290),"")</f>
        <v/>
      </c>
      <c r="J290" t="str">
        <f>IFERROR(IF(OR(HLOOKUP($A290,'Z-scores'!$C$2:$UD$20,8,FALSE)&gt;3,HLOOKUP($A290,'Z-scores'!$C$2:$UD$20,8,FALSE)&lt;-3),"",'Total-corrected counts'!J290),"")</f>
        <v/>
      </c>
      <c r="K290" t="str">
        <f>IFERROR(IF(OR(HLOOKUP($A290,'Z-scores'!$C$2:$UD$20,9,FALSE)&gt;3,HLOOKUP($A290,'Z-scores'!$C$2:$UD$20,9,FALSE)&lt;-3),"",'Total-corrected counts'!K290),"")</f>
        <v/>
      </c>
      <c r="L290" t="str">
        <f>IFERROR(IF(OR(HLOOKUP($A290,'Z-scores'!$C$2:$UD$20,10,FALSE)&gt;3,HLOOKUP($A290,'Z-scores'!$C$2:$UD$20,10,FALSE)&lt;-3),"",'Total-corrected counts'!L290),"")</f>
        <v/>
      </c>
      <c r="M290" t="str">
        <f>IFERROR(IF(OR(HLOOKUP($A290,'Z-scores'!$C$2:$UD$20,11,FALSE)&gt;3,HLOOKUP($A290,'Z-scores'!$C$2:$UD$20,11,FALSE)&lt;-3),"",'Total-corrected counts'!M290),"")</f>
        <v/>
      </c>
      <c r="N290" t="str">
        <f>IFERROR(IF(OR(HLOOKUP($A290,'Z-scores'!$C$2:$UD$20,12,FALSE)&gt;3,HLOOKUP($A290,'Z-scores'!$C$2:$UD$20,12,FALSE)&lt;-3),"",'Total-corrected counts'!N290),"")</f>
        <v/>
      </c>
      <c r="O290" t="str">
        <f>IFERROR(IF(OR(HLOOKUP($A290,'Z-scores'!$C$2:$UD$20,13,FALSE)&gt;3,HLOOKUP($A290,'Z-scores'!$C$2:$UD$20,13,FALSE)&lt;-3),"",'Total-corrected counts'!O290),"")</f>
        <v/>
      </c>
      <c r="P290" t="str">
        <f>IFERROR(IF(OR(HLOOKUP($A290,'Z-scores'!$C$2:$UD$20,14,FALSE)&gt;3,HLOOKUP($A290,'Z-scores'!$C$2:$UD$20,14,FALSE)&lt;-3),"",'Total-corrected counts'!P290),"")</f>
        <v/>
      </c>
      <c r="Q290" t="str">
        <f>IFERROR(IF(OR(HLOOKUP($A290,'Z-scores'!$C$2:$UD$20,15,FALSE)&gt;3,HLOOKUP($A290,'Z-scores'!$C$2:$UD$20,15,FALSE)&lt;-3),"",'Total-corrected counts'!Q290),"")</f>
        <v/>
      </c>
      <c r="R290" t="str">
        <f>IFERROR(IF(OR(HLOOKUP($A290,'Z-scores'!$C$2:$UD$20,16,FALSE)&gt;3,HLOOKUP($A290,'Z-scores'!$C$2:$UD$20,16,FALSE)&lt;-3),"",'Total-corrected counts'!R290),"")</f>
        <v/>
      </c>
      <c r="S290" t="str">
        <f>IFERROR(IF(OR(HLOOKUP($A290,'Z-scores'!$C$2:$UD$20,17,FALSE)&gt;3,HLOOKUP($A290,'Z-scores'!$C$2:$UD$20,17,FALSE)&lt;-3),"",'Total-corrected counts'!S290),"")</f>
        <v/>
      </c>
      <c r="T290" t="str">
        <f>IFERROR(IF(OR(HLOOKUP($A290,'Z-scores'!$C$2:$UD$20,18,FALSE)&gt;3,HLOOKUP($A290,'Z-scores'!$C$2:$UD$20,18,FALSE)&lt;-3),"",'Total-corrected counts'!T290),"")</f>
        <v/>
      </c>
      <c r="U290" t="str">
        <f>IFERROR(IF(OR(HLOOKUP($A290,'Z-scores'!$C$2:$UD$20,19,FALSE)&gt;3,HLOOKUP($A290,'Z-scores'!$C$2:$UD$20,19,FALSE)&lt;-3),"",'Total-corrected counts'!U290),"")</f>
        <v/>
      </c>
      <c r="V290">
        <f t="shared" si="16"/>
        <v>1</v>
      </c>
      <c r="W290" s="10">
        <f>SUMIFS(Tabel132[Cluster],Tabel132[ID],A290)</f>
        <v>42</v>
      </c>
      <c r="X290" t="str">
        <f t="shared" si="17"/>
        <v/>
      </c>
      <c r="Y290" t="str">
        <f t="shared" si="18"/>
        <v/>
      </c>
      <c r="Z290" t="str">
        <f t="shared" si="19"/>
        <v/>
      </c>
    </row>
    <row r="291" spans="1:26" x14ac:dyDescent="0.25">
      <c r="A291">
        <v>298</v>
      </c>
      <c r="B291" t="s">
        <v>162</v>
      </c>
      <c r="C291">
        <v>52200</v>
      </c>
      <c r="D291">
        <v>835</v>
      </c>
      <c r="E291">
        <f>IFERROR(IF(OR(HLOOKUP($A291,'Z-scores'!$C$2:$UD$20,3,FALSE)&gt;3,HLOOKUP(A291,'Z-scores'!$C$2:$UD$20,3,FALSE)&lt;-3),"",'Total-corrected counts'!E291),"")</f>
        <v>2.3030216091789137</v>
      </c>
      <c r="F291">
        <f>IFERROR(IF(OR(HLOOKUP($A291,'Z-scores'!$C$2:$UD$20,4,FALSE)&gt;3,HLOOKUP($A291,'Z-scores'!$C$2:$UD$20,4,FALSE)&lt;-3),"",'Total-corrected counts'!F291),"")</f>
        <v>4.2491477095617309</v>
      </c>
      <c r="G291">
        <f>IFERROR(IF(OR(HLOOKUP($A291,'Z-scores'!$C$2:$UD$20,5,FALSE)&gt;3,HLOOKUP($A291,'Z-scores'!$C$2:$UD$20,5,FALSE)&lt;-3),"",'Total-corrected counts'!G291),"")</f>
        <v>0.37269683429294376</v>
      </c>
      <c r="H291">
        <f>IFERROR(IF(OR(HLOOKUP($A291,'Z-scores'!$C$2:$UD$20,6,FALSE)&gt;3,HLOOKUP($A291,'Z-scores'!$C$2:$UD$20,6,FALSE)&lt;-3),"",'Total-corrected counts'!H291),"")</f>
        <v>9.4792618461106759</v>
      </c>
      <c r="I291">
        <f>IFERROR(IF(OR(HLOOKUP($A291,'Z-scores'!$C$2:$UD$20,7,FALSE)&gt;3,HLOOKUP($A291,'Z-scores'!$C$2:$UD$20,7,FALSE)&lt;-3),"",'Total-corrected counts'!I291),"")</f>
        <v>20.674857390892104</v>
      </c>
      <c r="J291">
        <f>IFERROR(IF(OR(HLOOKUP($A291,'Z-scores'!$C$2:$UD$20,8,FALSE)&gt;3,HLOOKUP($A291,'Z-scores'!$C$2:$UD$20,8,FALSE)&lt;-3),"",'Total-corrected counts'!J291),"")</f>
        <v>19.190526625129923</v>
      </c>
      <c r="K291">
        <f>IFERROR(IF(OR(HLOOKUP($A291,'Z-scores'!$C$2:$UD$20,9,FALSE)&gt;3,HLOOKUP($A291,'Z-scores'!$C$2:$UD$20,9,FALSE)&lt;-3),"",'Total-corrected counts'!K291),"")</f>
        <v>15.510340598695578</v>
      </c>
      <c r="L291">
        <f>IFERROR(IF(OR(HLOOKUP($A291,'Z-scores'!$C$2:$UD$20,10,FALSE)&gt;3,HLOOKUP($A291,'Z-scores'!$C$2:$UD$20,10,FALSE)&lt;-3),"",'Total-corrected counts'!L291),"")</f>
        <v>29.991162727524486</v>
      </c>
      <c r="M291">
        <f>IFERROR(IF(OR(HLOOKUP($A291,'Z-scores'!$C$2:$UD$20,11,FALSE)&gt;3,HLOOKUP($A291,'Z-scores'!$C$2:$UD$20,11,FALSE)&lt;-3),"",'Total-corrected counts'!M291),"")</f>
        <v>16.794866714647611</v>
      </c>
      <c r="N291">
        <f>IFERROR(IF(OR(HLOOKUP($A291,'Z-scores'!$C$2:$UD$20,12,FALSE)&gt;3,HLOOKUP($A291,'Z-scores'!$C$2:$UD$20,12,FALSE)&lt;-3),"",'Total-corrected counts'!N291),"")</f>
        <v>6.1033332814030707</v>
      </c>
      <c r="O291">
        <f>IFERROR(IF(OR(HLOOKUP($A291,'Z-scores'!$C$2:$UD$20,13,FALSE)&gt;3,HLOOKUP($A291,'Z-scores'!$C$2:$UD$20,13,FALSE)&lt;-3),"",'Total-corrected counts'!O291),"")</f>
        <v>12.172438731441405</v>
      </c>
      <c r="P291">
        <f>IFERROR(IF(OR(HLOOKUP($A291,'Z-scores'!$C$2:$UD$20,14,FALSE)&gt;3,HLOOKUP($A291,'Z-scores'!$C$2:$UD$20,14,FALSE)&lt;-3),"",'Total-corrected counts'!P291),"")</f>
        <v>16.475422131940991</v>
      </c>
      <c r="Q291">
        <f>IFERROR(IF(OR(HLOOKUP($A291,'Z-scores'!$C$2:$UD$20,15,FALSE)&gt;3,HLOOKUP($A291,'Z-scores'!$C$2:$UD$20,15,FALSE)&lt;-3),"",'Total-corrected counts'!Q291),"")</f>
        <v>5.6946275479557844</v>
      </c>
      <c r="R291">
        <f>IFERROR(IF(OR(HLOOKUP($A291,'Z-scores'!$C$2:$UD$20,16,FALSE)&gt;3,HLOOKUP($A291,'Z-scores'!$C$2:$UD$20,16,FALSE)&lt;-3),"",'Total-corrected counts'!R291),"")</f>
        <v>13.751900803596651</v>
      </c>
      <c r="S291">
        <f>IFERROR(IF(OR(HLOOKUP($A291,'Z-scores'!$C$2:$UD$20,17,FALSE)&gt;3,HLOOKUP($A291,'Z-scores'!$C$2:$UD$20,17,FALSE)&lt;-3),"",'Total-corrected counts'!S291),"")</f>
        <v>10.02639324524004</v>
      </c>
      <c r="T291">
        <f>IFERROR(IF(OR(HLOOKUP($A291,'Z-scores'!$C$2:$UD$20,18,FALSE)&gt;3,HLOOKUP($A291,'Z-scores'!$C$2:$UD$20,18,FALSE)&lt;-3),"",'Total-corrected counts'!T291),"")</f>
        <v>4.4329668403771114</v>
      </c>
      <c r="U291">
        <f>IFERROR(IF(OR(HLOOKUP($A291,'Z-scores'!$C$2:$UD$20,19,FALSE)&gt;3,HLOOKUP($A291,'Z-scores'!$C$2:$UD$20,19,FALSE)&lt;-3),"",'Total-corrected counts'!U291),"")</f>
        <v>13.291790160690494</v>
      </c>
      <c r="V291">
        <f t="shared" si="16"/>
        <v>1</v>
      </c>
      <c r="W291" s="10">
        <f>SUMIFS(Tabel132[Cluster],Tabel132[ID],A291)</f>
        <v>73</v>
      </c>
      <c r="X291">
        <f t="shared" si="17"/>
        <v>0.44958277478165853</v>
      </c>
      <c r="Y291">
        <f t="shared" si="18"/>
        <v>13.173986895114885</v>
      </c>
      <c r="Z291">
        <f t="shared" si="19"/>
        <v>10.243609092830694</v>
      </c>
    </row>
    <row r="292" spans="1:26" x14ac:dyDescent="0.25">
      <c r="A292">
        <v>299</v>
      </c>
      <c r="B292" t="s">
        <v>732</v>
      </c>
      <c r="C292">
        <v>1200</v>
      </c>
      <c r="D292">
        <v>500</v>
      </c>
      <c r="E292" t="str">
        <f>IFERROR(IF(OR(HLOOKUP($A292,'Z-scores'!$C$2:$UD$20,3,FALSE)&gt;3,HLOOKUP(A292,'Z-scores'!$C$2:$UD$20,3,FALSE)&lt;-3),"",'Total-corrected counts'!E292),"")</f>
        <v/>
      </c>
      <c r="F292" t="str">
        <f>IFERROR(IF(OR(HLOOKUP($A292,'Z-scores'!$C$2:$UD$20,4,FALSE)&gt;3,HLOOKUP($A292,'Z-scores'!$C$2:$UD$20,4,FALSE)&lt;-3),"",'Total-corrected counts'!F292),"")</f>
        <v/>
      </c>
      <c r="G292" t="str">
        <f>IFERROR(IF(OR(HLOOKUP($A292,'Z-scores'!$C$2:$UD$20,5,FALSE)&gt;3,HLOOKUP($A292,'Z-scores'!$C$2:$UD$20,5,FALSE)&lt;-3),"",'Total-corrected counts'!G292),"")</f>
        <v/>
      </c>
      <c r="H292" t="str">
        <f>IFERROR(IF(OR(HLOOKUP($A292,'Z-scores'!$C$2:$UD$20,6,FALSE)&gt;3,HLOOKUP($A292,'Z-scores'!$C$2:$UD$20,6,FALSE)&lt;-3),"",'Total-corrected counts'!H292),"")</f>
        <v/>
      </c>
      <c r="I292" t="str">
        <f>IFERROR(IF(OR(HLOOKUP($A292,'Z-scores'!$C$2:$UD$20,7,FALSE)&gt;3,HLOOKUP($A292,'Z-scores'!$C$2:$UD$20,7,FALSE)&lt;-3),"",'Total-corrected counts'!I292),"")</f>
        <v/>
      </c>
      <c r="J292" t="str">
        <f>IFERROR(IF(OR(HLOOKUP($A292,'Z-scores'!$C$2:$UD$20,8,FALSE)&gt;3,HLOOKUP($A292,'Z-scores'!$C$2:$UD$20,8,FALSE)&lt;-3),"",'Total-corrected counts'!J292),"")</f>
        <v/>
      </c>
      <c r="K292" t="str">
        <f>IFERROR(IF(OR(HLOOKUP($A292,'Z-scores'!$C$2:$UD$20,9,FALSE)&gt;3,HLOOKUP($A292,'Z-scores'!$C$2:$UD$20,9,FALSE)&lt;-3),"",'Total-corrected counts'!K292),"")</f>
        <v/>
      </c>
      <c r="L292" t="str">
        <f>IFERROR(IF(OR(HLOOKUP($A292,'Z-scores'!$C$2:$UD$20,10,FALSE)&gt;3,HLOOKUP($A292,'Z-scores'!$C$2:$UD$20,10,FALSE)&lt;-3),"",'Total-corrected counts'!L292),"")</f>
        <v/>
      </c>
      <c r="M292" t="str">
        <f>IFERROR(IF(OR(HLOOKUP($A292,'Z-scores'!$C$2:$UD$20,11,FALSE)&gt;3,HLOOKUP($A292,'Z-scores'!$C$2:$UD$20,11,FALSE)&lt;-3),"",'Total-corrected counts'!M292),"")</f>
        <v/>
      </c>
      <c r="N292" t="str">
        <f>IFERROR(IF(OR(HLOOKUP($A292,'Z-scores'!$C$2:$UD$20,12,FALSE)&gt;3,HLOOKUP($A292,'Z-scores'!$C$2:$UD$20,12,FALSE)&lt;-3),"",'Total-corrected counts'!N292),"")</f>
        <v/>
      </c>
      <c r="O292" t="str">
        <f>IFERROR(IF(OR(HLOOKUP($A292,'Z-scores'!$C$2:$UD$20,13,FALSE)&gt;3,HLOOKUP($A292,'Z-scores'!$C$2:$UD$20,13,FALSE)&lt;-3),"",'Total-corrected counts'!O292),"")</f>
        <v/>
      </c>
      <c r="P292" t="str">
        <f>IFERROR(IF(OR(HLOOKUP($A292,'Z-scores'!$C$2:$UD$20,14,FALSE)&gt;3,HLOOKUP($A292,'Z-scores'!$C$2:$UD$20,14,FALSE)&lt;-3),"",'Total-corrected counts'!P292),"")</f>
        <v/>
      </c>
      <c r="Q292" t="str">
        <f>IFERROR(IF(OR(HLOOKUP($A292,'Z-scores'!$C$2:$UD$20,15,FALSE)&gt;3,HLOOKUP($A292,'Z-scores'!$C$2:$UD$20,15,FALSE)&lt;-3),"",'Total-corrected counts'!Q292),"")</f>
        <v/>
      </c>
      <c r="R292" t="str">
        <f>IFERROR(IF(OR(HLOOKUP($A292,'Z-scores'!$C$2:$UD$20,16,FALSE)&gt;3,HLOOKUP($A292,'Z-scores'!$C$2:$UD$20,16,FALSE)&lt;-3),"",'Total-corrected counts'!R292),"")</f>
        <v/>
      </c>
      <c r="S292" t="str">
        <f>IFERROR(IF(OR(HLOOKUP($A292,'Z-scores'!$C$2:$UD$20,17,FALSE)&gt;3,HLOOKUP($A292,'Z-scores'!$C$2:$UD$20,17,FALSE)&lt;-3),"",'Total-corrected counts'!S292),"")</f>
        <v/>
      </c>
      <c r="T292" t="str">
        <f>IFERROR(IF(OR(HLOOKUP($A292,'Z-scores'!$C$2:$UD$20,18,FALSE)&gt;3,HLOOKUP($A292,'Z-scores'!$C$2:$UD$20,18,FALSE)&lt;-3),"",'Total-corrected counts'!T292),"")</f>
        <v/>
      </c>
      <c r="U292" t="str">
        <f>IFERROR(IF(OR(HLOOKUP($A292,'Z-scores'!$C$2:$UD$20,19,FALSE)&gt;3,HLOOKUP($A292,'Z-scores'!$C$2:$UD$20,19,FALSE)&lt;-3),"",'Total-corrected counts'!U292),"")</f>
        <v/>
      </c>
      <c r="V292">
        <f t="shared" si="16"/>
        <v>1</v>
      </c>
      <c r="W292" s="10">
        <f>SUMIFS(Tabel132[Cluster],Tabel132[ID],A292)</f>
        <v>2</v>
      </c>
      <c r="X292" t="str">
        <f t="shared" si="17"/>
        <v/>
      </c>
      <c r="Y292" t="str">
        <f t="shared" si="18"/>
        <v/>
      </c>
      <c r="Z292" t="str">
        <f t="shared" si="19"/>
        <v/>
      </c>
    </row>
    <row r="293" spans="1:26" x14ac:dyDescent="0.25">
      <c r="A293">
        <v>300</v>
      </c>
      <c r="B293" t="s">
        <v>733</v>
      </c>
      <c r="C293">
        <v>69300</v>
      </c>
      <c r="D293">
        <v>178</v>
      </c>
      <c r="E293" t="str">
        <f>IFERROR(IF(OR(HLOOKUP($A293,'Z-scores'!$C$2:$UD$20,3,FALSE)&gt;3,HLOOKUP(A293,'Z-scores'!$C$2:$UD$20,3,FALSE)&lt;-3),"",'Total-corrected counts'!E293),"")</f>
        <v/>
      </c>
      <c r="F293" t="str">
        <f>IFERROR(IF(OR(HLOOKUP($A293,'Z-scores'!$C$2:$UD$20,4,FALSE)&gt;3,HLOOKUP($A293,'Z-scores'!$C$2:$UD$20,4,FALSE)&lt;-3),"",'Total-corrected counts'!F293),"")</f>
        <v/>
      </c>
      <c r="G293" t="str">
        <f>IFERROR(IF(OR(HLOOKUP($A293,'Z-scores'!$C$2:$UD$20,5,FALSE)&gt;3,HLOOKUP($A293,'Z-scores'!$C$2:$UD$20,5,FALSE)&lt;-3),"",'Total-corrected counts'!G293),"")</f>
        <v/>
      </c>
      <c r="H293" t="str">
        <f>IFERROR(IF(OR(HLOOKUP($A293,'Z-scores'!$C$2:$UD$20,6,FALSE)&gt;3,HLOOKUP($A293,'Z-scores'!$C$2:$UD$20,6,FALSE)&lt;-3),"",'Total-corrected counts'!H293),"")</f>
        <v/>
      </c>
      <c r="I293" t="str">
        <f>IFERROR(IF(OR(HLOOKUP($A293,'Z-scores'!$C$2:$UD$20,7,FALSE)&gt;3,HLOOKUP($A293,'Z-scores'!$C$2:$UD$20,7,FALSE)&lt;-3),"",'Total-corrected counts'!I293),"")</f>
        <v/>
      </c>
      <c r="J293" t="str">
        <f>IFERROR(IF(OR(HLOOKUP($A293,'Z-scores'!$C$2:$UD$20,8,FALSE)&gt;3,HLOOKUP($A293,'Z-scores'!$C$2:$UD$20,8,FALSE)&lt;-3),"",'Total-corrected counts'!J293),"")</f>
        <v/>
      </c>
      <c r="K293" t="str">
        <f>IFERROR(IF(OR(HLOOKUP($A293,'Z-scores'!$C$2:$UD$20,9,FALSE)&gt;3,HLOOKUP($A293,'Z-scores'!$C$2:$UD$20,9,FALSE)&lt;-3),"",'Total-corrected counts'!K293),"")</f>
        <v/>
      </c>
      <c r="L293" t="str">
        <f>IFERROR(IF(OR(HLOOKUP($A293,'Z-scores'!$C$2:$UD$20,10,FALSE)&gt;3,HLOOKUP($A293,'Z-scores'!$C$2:$UD$20,10,FALSE)&lt;-3),"",'Total-corrected counts'!L293),"")</f>
        <v/>
      </c>
      <c r="M293" t="str">
        <f>IFERROR(IF(OR(HLOOKUP($A293,'Z-scores'!$C$2:$UD$20,11,FALSE)&gt;3,HLOOKUP($A293,'Z-scores'!$C$2:$UD$20,11,FALSE)&lt;-3),"",'Total-corrected counts'!M293),"")</f>
        <v/>
      </c>
      <c r="N293" t="str">
        <f>IFERROR(IF(OR(HLOOKUP($A293,'Z-scores'!$C$2:$UD$20,12,FALSE)&gt;3,HLOOKUP($A293,'Z-scores'!$C$2:$UD$20,12,FALSE)&lt;-3),"",'Total-corrected counts'!N293),"")</f>
        <v/>
      </c>
      <c r="O293" t="str">
        <f>IFERROR(IF(OR(HLOOKUP($A293,'Z-scores'!$C$2:$UD$20,13,FALSE)&gt;3,HLOOKUP($A293,'Z-scores'!$C$2:$UD$20,13,FALSE)&lt;-3),"",'Total-corrected counts'!O293),"")</f>
        <v/>
      </c>
      <c r="P293" t="str">
        <f>IFERROR(IF(OR(HLOOKUP($A293,'Z-scores'!$C$2:$UD$20,14,FALSE)&gt;3,HLOOKUP($A293,'Z-scores'!$C$2:$UD$20,14,FALSE)&lt;-3),"",'Total-corrected counts'!P293),"")</f>
        <v/>
      </c>
      <c r="Q293" t="str">
        <f>IFERROR(IF(OR(HLOOKUP($A293,'Z-scores'!$C$2:$UD$20,15,FALSE)&gt;3,HLOOKUP($A293,'Z-scores'!$C$2:$UD$20,15,FALSE)&lt;-3),"",'Total-corrected counts'!Q293),"")</f>
        <v/>
      </c>
      <c r="R293" t="str">
        <f>IFERROR(IF(OR(HLOOKUP($A293,'Z-scores'!$C$2:$UD$20,16,FALSE)&gt;3,HLOOKUP($A293,'Z-scores'!$C$2:$UD$20,16,FALSE)&lt;-3),"",'Total-corrected counts'!R293),"")</f>
        <v/>
      </c>
      <c r="S293" t="str">
        <f>IFERROR(IF(OR(HLOOKUP($A293,'Z-scores'!$C$2:$UD$20,17,FALSE)&gt;3,HLOOKUP($A293,'Z-scores'!$C$2:$UD$20,17,FALSE)&lt;-3),"",'Total-corrected counts'!S293),"")</f>
        <v/>
      </c>
      <c r="T293" t="str">
        <f>IFERROR(IF(OR(HLOOKUP($A293,'Z-scores'!$C$2:$UD$20,18,FALSE)&gt;3,HLOOKUP($A293,'Z-scores'!$C$2:$UD$20,18,FALSE)&lt;-3),"",'Total-corrected counts'!T293),"")</f>
        <v/>
      </c>
      <c r="U293" t="str">
        <f>IFERROR(IF(OR(HLOOKUP($A293,'Z-scores'!$C$2:$UD$20,19,FALSE)&gt;3,HLOOKUP($A293,'Z-scores'!$C$2:$UD$20,19,FALSE)&lt;-3),"",'Total-corrected counts'!U293),"")</f>
        <v/>
      </c>
      <c r="V293">
        <f t="shared" si="16"/>
        <v>1</v>
      </c>
      <c r="W293" s="10">
        <f>SUMIFS(Tabel132[Cluster],Tabel132[ID],A293)</f>
        <v>82</v>
      </c>
      <c r="X293" t="str">
        <f t="shared" si="17"/>
        <v/>
      </c>
      <c r="Y293" t="str">
        <f t="shared" si="18"/>
        <v/>
      </c>
      <c r="Z293" t="str">
        <f t="shared" si="19"/>
        <v/>
      </c>
    </row>
    <row r="294" spans="1:26" x14ac:dyDescent="0.25">
      <c r="A294">
        <v>301</v>
      </c>
      <c r="B294" t="s">
        <v>163</v>
      </c>
      <c r="C294">
        <v>112600</v>
      </c>
      <c r="D294">
        <v>768</v>
      </c>
      <c r="E294" t="str">
        <f>IFERROR(IF(OR(HLOOKUP($A294,'Z-scores'!$C$2:$UD$20,3,FALSE)&gt;3,HLOOKUP(A294,'Z-scores'!$C$2:$UD$20,3,FALSE)&lt;-3),"",'Total-corrected counts'!E294),"")</f>
        <v/>
      </c>
      <c r="F294">
        <f>IFERROR(IF(OR(HLOOKUP($A294,'Z-scores'!$C$2:$UD$20,4,FALSE)&gt;3,HLOOKUP($A294,'Z-scores'!$C$2:$UD$20,4,FALSE)&lt;-3),"",'Total-corrected counts'!F294),"")</f>
        <v>10.081472075388739</v>
      </c>
      <c r="G294">
        <f>IFERROR(IF(OR(HLOOKUP($A294,'Z-scores'!$C$2:$UD$20,5,FALSE)&gt;3,HLOOKUP($A294,'Z-scores'!$C$2:$UD$20,5,FALSE)&lt;-3),"",'Total-corrected counts'!G294),"")</f>
        <v>4.5025806737552934</v>
      </c>
      <c r="H294">
        <f>IFERROR(IF(OR(HLOOKUP($A294,'Z-scores'!$C$2:$UD$20,6,FALSE)&gt;3,HLOOKUP($A294,'Z-scores'!$C$2:$UD$20,6,FALSE)&lt;-3),"",'Total-corrected counts'!H294),"")</f>
        <v>7.8668100887825707</v>
      </c>
      <c r="I294">
        <f>IFERROR(IF(OR(HLOOKUP($A294,'Z-scores'!$C$2:$UD$20,7,FALSE)&gt;3,HLOOKUP($A294,'Z-scores'!$C$2:$UD$20,7,FALSE)&lt;-3),"",'Total-corrected counts'!I294),"")</f>
        <v>4.0635514824266794</v>
      </c>
      <c r="J294">
        <f>IFERROR(IF(OR(HLOOKUP($A294,'Z-scores'!$C$2:$UD$20,8,FALSE)&gt;3,HLOOKUP($A294,'Z-scores'!$C$2:$UD$20,8,FALSE)&lt;-3),"",'Total-corrected counts'!J294),"")</f>
        <v>6.5924291104313228</v>
      </c>
      <c r="K294">
        <f>IFERROR(IF(OR(HLOOKUP($A294,'Z-scores'!$C$2:$UD$20,9,FALSE)&gt;3,HLOOKUP($A294,'Z-scores'!$C$2:$UD$20,9,FALSE)&lt;-3),"",'Total-corrected counts'!K294),"")</f>
        <v>4.4550978315402192</v>
      </c>
      <c r="L294">
        <f>IFERROR(IF(OR(HLOOKUP($A294,'Z-scores'!$C$2:$UD$20,10,FALSE)&gt;3,HLOOKUP($A294,'Z-scores'!$C$2:$UD$20,10,FALSE)&lt;-3),"",'Total-corrected counts'!L294),"")</f>
        <v>8.5726834792394655</v>
      </c>
      <c r="M294">
        <f>IFERROR(IF(OR(HLOOKUP($A294,'Z-scores'!$C$2:$UD$20,11,FALSE)&gt;3,HLOOKUP($A294,'Z-scores'!$C$2:$UD$20,11,FALSE)&lt;-3),"",'Total-corrected counts'!M294),"")</f>
        <v>7.7684897889974955</v>
      </c>
      <c r="N294">
        <f>IFERROR(IF(OR(HLOOKUP($A294,'Z-scores'!$C$2:$UD$20,12,FALSE)&gt;3,HLOOKUP($A294,'Z-scores'!$C$2:$UD$20,12,FALSE)&lt;-3),"",'Total-corrected counts'!N294),"")</f>
        <v>3.8214564239415618</v>
      </c>
      <c r="O294">
        <f>IFERROR(IF(OR(HLOOKUP($A294,'Z-scores'!$C$2:$UD$20,13,FALSE)&gt;3,HLOOKUP($A294,'Z-scores'!$C$2:$UD$20,13,FALSE)&lt;-3),"",'Total-corrected counts'!O294),"")</f>
        <v>6.5085696728249047</v>
      </c>
      <c r="P294">
        <f>IFERROR(IF(OR(HLOOKUP($A294,'Z-scores'!$C$2:$UD$20,14,FALSE)&gt;3,HLOOKUP($A294,'Z-scores'!$C$2:$UD$20,14,FALSE)&lt;-3),"",'Total-corrected counts'!P294),"")</f>
        <v>7.9748735922702707</v>
      </c>
      <c r="Q294">
        <f>IFERROR(IF(OR(HLOOKUP($A294,'Z-scores'!$C$2:$UD$20,15,FALSE)&gt;3,HLOOKUP($A294,'Z-scores'!$C$2:$UD$20,15,FALSE)&lt;-3),"",'Total-corrected counts'!Q294),"")</f>
        <v>4.1247045424405773</v>
      </c>
      <c r="R294">
        <f>IFERROR(IF(OR(HLOOKUP($A294,'Z-scores'!$C$2:$UD$20,16,FALSE)&gt;3,HLOOKUP($A294,'Z-scores'!$C$2:$UD$20,16,FALSE)&lt;-3),"",'Total-corrected counts'!R294),"")</f>
        <v>7.1724657454656198</v>
      </c>
      <c r="S294">
        <f>IFERROR(IF(OR(HLOOKUP($A294,'Z-scores'!$C$2:$UD$20,17,FALSE)&gt;3,HLOOKUP($A294,'Z-scores'!$C$2:$UD$20,17,FALSE)&lt;-3),"",'Total-corrected counts'!S294),"")</f>
        <v>5.471902756471013</v>
      </c>
      <c r="T294">
        <f>IFERROR(IF(OR(HLOOKUP($A294,'Z-scores'!$C$2:$UD$20,18,FALSE)&gt;3,HLOOKUP($A294,'Z-scores'!$C$2:$UD$20,18,FALSE)&lt;-3),"",'Total-corrected counts'!T294),"")</f>
        <v>12.199249832045538</v>
      </c>
      <c r="U294">
        <f>IFERROR(IF(OR(HLOOKUP($A294,'Z-scores'!$C$2:$UD$20,19,FALSE)&gt;3,HLOOKUP($A294,'Z-scores'!$C$2:$UD$20,19,FALSE)&lt;-3),"",'Total-corrected counts'!U294),"")</f>
        <v>7.6287845584374443</v>
      </c>
      <c r="V294">
        <f t="shared" si="16"/>
        <v>1</v>
      </c>
      <c r="W294" s="10">
        <f>SUMIFS(Tabel132[Cluster],Tabel132[ID],A294)</f>
        <v>0</v>
      </c>
      <c r="X294">
        <f t="shared" si="17"/>
        <v>0.91998991963901999</v>
      </c>
      <c r="Y294">
        <f t="shared" si="18"/>
        <v>6.7378893163202243</v>
      </c>
      <c r="Z294">
        <f t="shared" si="19"/>
        <v>6.8627508904871162</v>
      </c>
    </row>
    <row r="295" spans="1:26" x14ac:dyDescent="0.25">
      <c r="A295">
        <v>302</v>
      </c>
      <c r="B295" t="s">
        <v>734</v>
      </c>
      <c r="C295">
        <v>78700</v>
      </c>
      <c r="D295">
        <v>339</v>
      </c>
      <c r="E295" t="str">
        <f>IFERROR(IF(OR(HLOOKUP($A295,'Z-scores'!$C$2:$UD$20,3,FALSE)&gt;3,HLOOKUP(A295,'Z-scores'!$C$2:$UD$20,3,FALSE)&lt;-3),"",'Total-corrected counts'!E295),"")</f>
        <v/>
      </c>
      <c r="F295" t="str">
        <f>IFERROR(IF(OR(HLOOKUP($A295,'Z-scores'!$C$2:$UD$20,4,FALSE)&gt;3,HLOOKUP($A295,'Z-scores'!$C$2:$UD$20,4,FALSE)&lt;-3),"",'Total-corrected counts'!F295),"")</f>
        <v/>
      </c>
      <c r="G295" t="str">
        <f>IFERROR(IF(OR(HLOOKUP($A295,'Z-scores'!$C$2:$UD$20,5,FALSE)&gt;3,HLOOKUP($A295,'Z-scores'!$C$2:$UD$20,5,FALSE)&lt;-3),"",'Total-corrected counts'!G295),"")</f>
        <v/>
      </c>
      <c r="H295" t="str">
        <f>IFERROR(IF(OR(HLOOKUP($A295,'Z-scores'!$C$2:$UD$20,6,FALSE)&gt;3,HLOOKUP($A295,'Z-scores'!$C$2:$UD$20,6,FALSE)&lt;-3),"",'Total-corrected counts'!H295),"")</f>
        <v/>
      </c>
      <c r="I295" t="str">
        <f>IFERROR(IF(OR(HLOOKUP($A295,'Z-scores'!$C$2:$UD$20,7,FALSE)&gt;3,HLOOKUP($A295,'Z-scores'!$C$2:$UD$20,7,FALSE)&lt;-3),"",'Total-corrected counts'!I295),"")</f>
        <v/>
      </c>
      <c r="J295" t="str">
        <f>IFERROR(IF(OR(HLOOKUP($A295,'Z-scores'!$C$2:$UD$20,8,FALSE)&gt;3,HLOOKUP($A295,'Z-scores'!$C$2:$UD$20,8,FALSE)&lt;-3),"",'Total-corrected counts'!J295),"")</f>
        <v/>
      </c>
      <c r="K295" t="str">
        <f>IFERROR(IF(OR(HLOOKUP($A295,'Z-scores'!$C$2:$UD$20,9,FALSE)&gt;3,HLOOKUP($A295,'Z-scores'!$C$2:$UD$20,9,FALSE)&lt;-3),"",'Total-corrected counts'!K295),"")</f>
        <v/>
      </c>
      <c r="L295" t="str">
        <f>IFERROR(IF(OR(HLOOKUP($A295,'Z-scores'!$C$2:$UD$20,10,FALSE)&gt;3,HLOOKUP($A295,'Z-scores'!$C$2:$UD$20,10,FALSE)&lt;-3),"",'Total-corrected counts'!L295),"")</f>
        <v/>
      </c>
      <c r="M295" t="str">
        <f>IFERROR(IF(OR(HLOOKUP($A295,'Z-scores'!$C$2:$UD$20,11,FALSE)&gt;3,HLOOKUP($A295,'Z-scores'!$C$2:$UD$20,11,FALSE)&lt;-3),"",'Total-corrected counts'!M295),"")</f>
        <v/>
      </c>
      <c r="N295" t="str">
        <f>IFERROR(IF(OR(HLOOKUP($A295,'Z-scores'!$C$2:$UD$20,12,FALSE)&gt;3,HLOOKUP($A295,'Z-scores'!$C$2:$UD$20,12,FALSE)&lt;-3),"",'Total-corrected counts'!N295),"")</f>
        <v/>
      </c>
      <c r="O295" t="str">
        <f>IFERROR(IF(OR(HLOOKUP($A295,'Z-scores'!$C$2:$UD$20,13,FALSE)&gt;3,HLOOKUP($A295,'Z-scores'!$C$2:$UD$20,13,FALSE)&lt;-3),"",'Total-corrected counts'!O295),"")</f>
        <v/>
      </c>
      <c r="P295" t="str">
        <f>IFERROR(IF(OR(HLOOKUP($A295,'Z-scores'!$C$2:$UD$20,14,FALSE)&gt;3,HLOOKUP($A295,'Z-scores'!$C$2:$UD$20,14,FALSE)&lt;-3),"",'Total-corrected counts'!P295),"")</f>
        <v/>
      </c>
      <c r="Q295" t="str">
        <f>IFERROR(IF(OR(HLOOKUP($A295,'Z-scores'!$C$2:$UD$20,15,FALSE)&gt;3,HLOOKUP($A295,'Z-scores'!$C$2:$UD$20,15,FALSE)&lt;-3),"",'Total-corrected counts'!Q295),"")</f>
        <v/>
      </c>
      <c r="R295" t="str">
        <f>IFERROR(IF(OR(HLOOKUP($A295,'Z-scores'!$C$2:$UD$20,16,FALSE)&gt;3,HLOOKUP($A295,'Z-scores'!$C$2:$UD$20,16,FALSE)&lt;-3),"",'Total-corrected counts'!R295),"")</f>
        <v/>
      </c>
      <c r="S295" t="str">
        <f>IFERROR(IF(OR(HLOOKUP($A295,'Z-scores'!$C$2:$UD$20,17,FALSE)&gt;3,HLOOKUP($A295,'Z-scores'!$C$2:$UD$20,17,FALSE)&lt;-3),"",'Total-corrected counts'!S295),"")</f>
        <v/>
      </c>
      <c r="T295" t="str">
        <f>IFERROR(IF(OR(HLOOKUP($A295,'Z-scores'!$C$2:$UD$20,18,FALSE)&gt;3,HLOOKUP($A295,'Z-scores'!$C$2:$UD$20,18,FALSE)&lt;-3),"",'Total-corrected counts'!T295),"")</f>
        <v/>
      </c>
      <c r="U295" t="str">
        <f>IFERROR(IF(OR(HLOOKUP($A295,'Z-scores'!$C$2:$UD$20,19,FALSE)&gt;3,HLOOKUP($A295,'Z-scores'!$C$2:$UD$20,19,FALSE)&lt;-3),"",'Total-corrected counts'!U295),"")</f>
        <v/>
      </c>
      <c r="V295">
        <f t="shared" si="16"/>
        <v>1</v>
      </c>
      <c r="W295" s="10">
        <f>SUMIFS(Tabel132[Cluster],Tabel132[ID],A295)</f>
        <v>86</v>
      </c>
      <c r="X295" t="str">
        <f t="shared" si="17"/>
        <v/>
      </c>
      <c r="Y295" t="str">
        <f t="shared" si="18"/>
        <v/>
      </c>
      <c r="Z295" t="str">
        <f t="shared" si="19"/>
        <v/>
      </c>
    </row>
    <row r="296" spans="1:26" x14ac:dyDescent="0.25">
      <c r="A296">
        <v>303</v>
      </c>
      <c r="B296" t="s">
        <v>164</v>
      </c>
      <c r="C296">
        <v>47200</v>
      </c>
      <c r="D296">
        <v>295</v>
      </c>
      <c r="E296">
        <f>IFERROR(IF(OR(HLOOKUP($A296,'Z-scores'!$C$2:$UD$20,3,FALSE)&gt;3,HLOOKUP(A296,'Z-scores'!$C$2:$UD$20,3,FALSE)&lt;-3),"",'Total-corrected counts'!E296),"")</f>
        <v>15.762529894453246</v>
      </c>
      <c r="F296">
        <f>IFERROR(IF(OR(HLOOKUP($A296,'Z-scores'!$C$2:$UD$20,4,FALSE)&gt;3,HLOOKUP($A296,'Z-scores'!$C$2:$UD$20,4,FALSE)&lt;-3),"",'Total-corrected counts'!F296),"")</f>
        <v>3.9866520981602336</v>
      </c>
      <c r="G296">
        <f>IFERROR(IF(OR(HLOOKUP($A296,'Z-scores'!$C$2:$UD$20,5,FALSE)&gt;3,HLOOKUP($A296,'Z-scores'!$C$2:$UD$20,5,FALSE)&lt;-3),"",'Total-corrected counts'!G296),"")</f>
        <v>3.243469747089943</v>
      </c>
      <c r="H296">
        <f>IFERROR(IF(OR(HLOOKUP($A296,'Z-scores'!$C$2:$UD$20,6,FALSE)&gt;3,HLOOKUP($A296,'Z-scores'!$C$2:$UD$20,6,FALSE)&lt;-3),"",'Total-corrected counts'!H296),"")</f>
        <v>18.372177598647493</v>
      </c>
      <c r="I296">
        <f>IFERROR(IF(OR(HLOOKUP($A296,'Z-scores'!$C$2:$UD$20,7,FALSE)&gt;3,HLOOKUP($A296,'Z-scores'!$C$2:$UD$20,7,FALSE)&lt;-3),"",'Total-corrected counts'!I296),"")</f>
        <v>12.560068218409736</v>
      </c>
      <c r="J296">
        <f>IFERROR(IF(OR(HLOOKUP($A296,'Z-scores'!$C$2:$UD$20,8,FALSE)&gt;3,HLOOKUP($A296,'Z-scores'!$C$2:$UD$20,8,FALSE)&lt;-3),"",'Total-corrected counts'!J296),"")</f>
        <v>3.7621715865812266</v>
      </c>
      <c r="K296">
        <f>IFERROR(IF(OR(HLOOKUP($A296,'Z-scores'!$C$2:$UD$20,9,FALSE)&gt;3,HLOOKUP($A296,'Z-scores'!$C$2:$UD$20,9,FALSE)&lt;-3),"",'Total-corrected counts'!K296),"")</f>
        <v>10.252522437148112</v>
      </c>
      <c r="L296">
        <f>IFERROR(IF(OR(HLOOKUP($A296,'Z-scores'!$C$2:$UD$20,10,FALSE)&gt;3,HLOOKUP($A296,'Z-scores'!$C$2:$UD$20,10,FALSE)&lt;-3),"",'Total-corrected counts'!L296),"")</f>
        <v>57.455500540643513</v>
      </c>
      <c r="M296">
        <f>IFERROR(IF(OR(HLOOKUP($A296,'Z-scores'!$C$2:$UD$20,11,FALSE)&gt;3,HLOOKUP($A296,'Z-scores'!$C$2:$UD$20,11,FALSE)&lt;-3),"",'Total-corrected counts'!M296),"")</f>
        <v>17.753256914001991</v>
      </c>
      <c r="N296">
        <f>IFERROR(IF(OR(HLOOKUP($A296,'Z-scores'!$C$2:$UD$20,12,FALSE)&gt;3,HLOOKUP($A296,'Z-scores'!$C$2:$UD$20,12,FALSE)&lt;-3),"",'Total-corrected counts'!N296),"")</f>
        <v>22.635485292891268</v>
      </c>
      <c r="O296">
        <f>IFERROR(IF(OR(HLOOKUP($A296,'Z-scores'!$C$2:$UD$20,13,FALSE)&gt;3,HLOOKUP($A296,'Z-scores'!$C$2:$UD$20,13,FALSE)&lt;-3),"",'Total-corrected counts'!O296),"")</f>
        <v>9.6215101833538785</v>
      </c>
      <c r="P296">
        <f>IFERROR(IF(OR(HLOOKUP($A296,'Z-scores'!$C$2:$UD$20,14,FALSE)&gt;3,HLOOKUP($A296,'Z-scores'!$C$2:$UD$20,14,FALSE)&lt;-3),"",'Total-corrected counts'!P296),"")</f>
        <v>12.445247535204196</v>
      </c>
      <c r="Q296">
        <f>IFERROR(IF(OR(HLOOKUP($A296,'Z-scores'!$C$2:$UD$20,15,FALSE)&gt;3,HLOOKUP($A296,'Z-scores'!$C$2:$UD$20,15,FALSE)&lt;-3),"",'Total-corrected counts'!Q296),"")</f>
        <v>1.3261461413047719</v>
      </c>
      <c r="R296">
        <f>IFERROR(IF(OR(HLOOKUP($A296,'Z-scores'!$C$2:$UD$20,16,FALSE)&gt;3,HLOOKUP($A296,'Z-scores'!$C$2:$UD$20,16,FALSE)&lt;-3),"",'Total-corrected counts'!R296),"")</f>
        <v>10.710615048955082</v>
      </c>
      <c r="S296">
        <f>IFERROR(IF(OR(HLOOKUP($A296,'Z-scores'!$C$2:$UD$20,17,FALSE)&gt;3,HLOOKUP($A296,'Z-scores'!$C$2:$UD$20,17,FALSE)&lt;-3),"",'Total-corrected counts'!S296),"")</f>
        <v>4.7444871122576053</v>
      </c>
      <c r="T296">
        <f>IFERROR(IF(OR(HLOOKUP($A296,'Z-scores'!$C$2:$UD$20,18,FALSE)&gt;3,HLOOKUP($A296,'Z-scores'!$C$2:$UD$20,18,FALSE)&lt;-3),"",'Total-corrected counts'!T296),"")</f>
        <v>39.570242765071661</v>
      </c>
      <c r="U296">
        <f>IFERROR(IF(OR(HLOOKUP($A296,'Z-scores'!$C$2:$UD$20,19,FALSE)&gt;3,HLOOKUP($A296,'Z-scores'!$C$2:$UD$20,19,FALSE)&lt;-3),"",'Total-corrected counts'!U296),"")</f>
        <v>11.989949792356462</v>
      </c>
      <c r="V296">
        <f t="shared" si="16"/>
        <v>1</v>
      </c>
      <c r="W296" s="10">
        <f>SUMIFS(Tabel132[Cluster],Tabel132[ID],A296)</f>
        <v>62</v>
      </c>
      <c r="X296">
        <f t="shared" si="17"/>
        <v>0.80708722481378981</v>
      </c>
      <c r="Y296">
        <f t="shared" si="18"/>
        <v>15.905372115015053</v>
      </c>
      <c r="Z296">
        <f t="shared" si="19"/>
        <v>14.130460483924367</v>
      </c>
    </row>
    <row r="297" spans="1:26" x14ac:dyDescent="0.25">
      <c r="A297">
        <v>304</v>
      </c>
      <c r="B297" t="s">
        <v>165</v>
      </c>
      <c r="C297">
        <v>20400</v>
      </c>
      <c r="D297">
        <v>972</v>
      </c>
      <c r="E297">
        <f>IFERROR(IF(OR(HLOOKUP($A297,'Z-scores'!$C$2:$UD$20,3,FALSE)&gt;3,HLOOKUP(A297,'Z-scores'!$C$2:$UD$20,3,FALSE)&lt;-3),"",'Total-corrected counts'!E297),"")</f>
        <v>3.124862248301965</v>
      </c>
      <c r="F297">
        <f>IFERROR(IF(OR(HLOOKUP($A297,'Z-scores'!$C$2:$UD$20,4,FALSE)&gt;3,HLOOKUP($A297,'Z-scores'!$C$2:$UD$20,4,FALSE)&lt;-3),"",'Total-corrected counts'!F297),"")</f>
        <v>0.15585676926963879</v>
      </c>
      <c r="G297">
        <f>IFERROR(IF(OR(HLOOKUP($A297,'Z-scores'!$C$2:$UD$20,5,FALSE)&gt;3,HLOOKUP($A297,'Z-scores'!$C$2:$UD$20,5,FALSE)&lt;-3),"",'Total-corrected counts'!G297),"")</f>
        <v>13.890511742972146</v>
      </c>
      <c r="H297">
        <f>IFERROR(IF(OR(HLOOKUP($A297,'Z-scores'!$C$2:$UD$20,6,FALSE)&gt;3,HLOOKUP($A297,'Z-scores'!$C$2:$UD$20,6,FALSE)&lt;-3),"",'Total-corrected counts'!H297),"")</f>
        <v>3.5948599784587612</v>
      </c>
      <c r="I297">
        <f>IFERROR(IF(OR(HLOOKUP($A297,'Z-scores'!$C$2:$UD$20,7,FALSE)&gt;3,HLOOKUP($A297,'Z-scores'!$C$2:$UD$20,7,FALSE)&lt;-3),"",'Total-corrected counts'!I297),"")</f>
        <v>1.372987849365378</v>
      </c>
      <c r="J297">
        <f>IFERROR(IF(OR(HLOOKUP($A297,'Z-scores'!$C$2:$UD$20,8,FALSE)&gt;3,HLOOKUP($A297,'Z-scores'!$C$2:$UD$20,8,FALSE)&lt;-3),"",'Total-corrected counts'!J297),"")</f>
        <v>0.70509899984418789</v>
      </c>
      <c r="K297">
        <f>IFERROR(IF(OR(HLOOKUP($A297,'Z-scores'!$C$2:$UD$20,9,FALSE)&gt;3,HLOOKUP($A297,'Z-scores'!$C$2:$UD$20,9,FALSE)&lt;-3),"",'Total-corrected counts'!K297),"")</f>
        <v>3.9377891744244384</v>
      </c>
      <c r="L297">
        <f>IFERROR(IF(OR(HLOOKUP($A297,'Z-scores'!$C$2:$UD$20,10,FALSE)&gt;3,HLOOKUP($A297,'Z-scores'!$C$2:$UD$20,10,FALSE)&lt;-3),"",'Total-corrected counts'!L297),"")</f>
        <v>0</v>
      </c>
      <c r="M297">
        <f>IFERROR(IF(OR(HLOOKUP($A297,'Z-scores'!$C$2:$UD$20,11,FALSE)&gt;3,HLOOKUP($A297,'Z-scores'!$C$2:$UD$20,11,FALSE)&lt;-3),"",'Total-corrected counts'!M297),"")</f>
        <v>0.30410458248744648</v>
      </c>
      <c r="N297">
        <f>IFERROR(IF(OR(HLOOKUP($A297,'Z-scores'!$C$2:$UD$20,12,FALSE)&gt;3,HLOOKUP($A297,'Z-scores'!$C$2:$UD$20,12,FALSE)&lt;-3),"",'Total-corrected counts'!N297),"")</f>
        <v>3.6015164858729829</v>
      </c>
      <c r="O297">
        <f>IFERROR(IF(OR(HLOOKUP($A297,'Z-scores'!$C$2:$UD$20,13,FALSE)&gt;3,HLOOKUP($A297,'Z-scores'!$C$2:$UD$20,13,FALSE)&lt;-3),"",'Total-corrected counts'!O297),"")</f>
        <v>1.161042676899996</v>
      </c>
      <c r="P297">
        <f>IFERROR(IF(OR(HLOOKUP($A297,'Z-scores'!$C$2:$UD$20,14,FALSE)&gt;3,HLOOKUP($A297,'Z-scores'!$C$2:$UD$20,14,FALSE)&lt;-3),"",'Total-corrected counts'!P297),"")</f>
        <v>8.8638198447848566</v>
      </c>
      <c r="Q297">
        <f>IFERROR(IF(OR(HLOOKUP($A297,'Z-scores'!$C$2:$UD$20,15,FALSE)&gt;3,HLOOKUP($A297,'Z-scores'!$C$2:$UD$20,15,FALSE)&lt;-3),"",'Total-corrected counts'!Q297),"")</f>
        <v>0</v>
      </c>
      <c r="R297">
        <f>IFERROR(IF(OR(HLOOKUP($A297,'Z-scores'!$C$2:$UD$20,16,FALSE)&gt;3,HLOOKUP($A297,'Z-scores'!$C$2:$UD$20,16,FALSE)&lt;-3),"",'Total-corrected counts'!R297),"")</f>
        <v>0</v>
      </c>
      <c r="S297">
        <f>IFERROR(IF(OR(HLOOKUP($A297,'Z-scores'!$C$2:$UD$20,17,FALSE)&gt;3,HLOOKUP($A297,'Z-scores'!$C$2:$UD$20,17,FALSE)&lt;-3),"",'Total-corrected counts'!S297),"")</f>
        <v>0.96626854231333381</v>
      </c>
      <c r="T297">
        <f>IFERROR(IF(OR(HLOOKUP($A297,'Z-scores'!$C$2:$UD$20,18,FALSE)&gt;3,HLOOKUP($A297,'Z-scores'!$C$2:$UD$20,18,FALSE)&lt;-3),"",'Total-corrected counts'!T297),"")</f>
        <v>0.70446372269558744</v>
      </c>
      <c r="U297">
        <f>IFERROR(IF(OR(HLOOKUP($A297,'Z-scores'!$C$2:$UD$20,19,FALSE)&gt;3,HLOOKUP($A297,'Z-scores'!$C$2:$UD$20,19,FALSE)&lt;-3),"",'Total-corrected counts'!U297),"")</f>
        <v>2.2044496903789654</v>
      </c>
      <c r="V297">
        <f t="shared" si="16"/>
        <v>1</v>
      </c>
      <c r="W297" s="10">
        <f>SUMIFS(Tabel132[Cluster],Tabel132[ID],A297)</f>
        <v>25</v>
      </c>
      <c r="X297">
        <f t="shared" si="17"/>
        <v>0.65996458959853022</v>
      </c>
      <c r="Y297">
        <f t="shared" si="18"/>
        <v>3.0095634827915512</v>
      </c>
      <c r="Z297">
        <f t="shared" si="19"/>
        <v>2.1876951203682151</v>
      </c>
    </row>
    <row r="298" spans="1:26" x14ac:dyDescent="0.25">
      <c r="A298">
        <v>305</v>
      </c>
      <c r="B298" t="s">
        <v>166</v>
      </c>
      <c r="C298">
        <v>16800</v>
      </c>
      <c r="D298">
        <v>385</v>
      </c>
      <c r="E298">
        <f>IFERROR(IF(OR(HLOOKUP($A298,'Z-scores'!$C$2:$UD$20,3,FALSE)&gt;3,HLOOKUP(A298,'Z-scores'!$C$2:$UD$20,3,FALSE)&lt;-3),"",'Total-corrected counts'!E298),"")</f>
        <v>0.7938233446074926</v>
      </c>
      <c r="F298">
        <f>IFERROR(IF(OR(HLOOKUP($A298,'Z-scores'!$C$2:$UD$20,4,FALSE)&gt;3,HLOOKUP($A298,'Z-scores'!$C$2:$UD$20,4,FALSE)&lt;-3),"",'Total-corrected counts'!F298),"")</f>
        <v>6.5623902850374227E-2</v>
      </c>
      <c r="G298">
        <f>IFERROR(IF(OR(HLOOKUP($A298,'Z-scores'!$C$2:$UD$20,5,FALSE)&gt;3,HLOOKUP($A298,'Z-scores'!$C$2:$UD$20,5,FALSE)&lt;-3),"",'Total-corrected counts'!G298),"")</f>
        <v>2.3973472043708273</v>
      </c>
      <c r="H298">
        <f>IFERROR(IF(OR(HLOOKUP($A298,'Z-scores'!$C$2:$UD$20,6,FALSE)&gt;3,HLOOKUP($A298,'Z-scores'!$C$2:$UD$20,6,FALSE)&lt;-3),"",'Total-corrected counts'!H298),"")</f>
        <v>1.5496289615880485</v>
      </c>
      <c r="I298">
        <f>IFERROR(IF(OR(HLOOKUP($A298,'Z-scores'!$C$2:$UD$20,7,FALSE)&gt;3,HLOOKUP($A298,'Z-scores'!$C$2:$UD$20,7,FALSE)&lt;-3),"",'Total-corrected counts'!I298),"")</f>
        <v>0.48639479865410251</v>
      </c>
      <c r="J298">
        <f>IFERROR(IF(OR(HLOOKUP($A298,'Z-scores'!$C$2:$UD$20,8,FALSE)&gt;3,HLOOKUP($A298,'Z-scores'!$C$2:$UD$20,8,FALSE)&lt;-3),"",'Total-corrected counts'!J298),"")</f>
        <v>4.5215089710288137</v>
      </c>
      <c r="K298">
        <f>IFERROR(IF(OR(HLOOKUP($A298,'Z-scores'!$C$2:$UD$20,9,FALSE)&gt;3,HLOOKUP($A298,'Z-scores'!$C$2:$UD$20,9,FALSE)&lt;-3),"",'Total-corrected counts'!K298),"")</f>
        <v>13.891521266514298</v>
      </c>
      <c r="L298">
        <f>IFERROR(IF(OR(HLOOKUP($A298,'Z-scores'!$C$2:$UD$20,10,FALSE)&gt;3,HLOOKUP($A298,'Z-scores'!$C$2:$UD$20,10,FALSE)&lt;-3),"",'Total-corrected counts'!L298),"")</f>
        <v>2.0549745377189255</v>
      </c>
      <c r="M298">
        <f>IFERROR(IF(OR(HLOOKUP($A298,'Z-scores'!$C$2:$UD$20,11,FALSE)&gt;3,HLOOKUP($A298,'Z-scores'!$C$2:$UD$20,11,FALSE)&lt;-3),"",'Total-corrected counts'!M298),"")</f>
        <v>7.0957735913737512</v>
      </c>
      <c r="N298">
        <f>IFERROR(IF(OR(HLOOKUP($A298,'Z-scores'!$C$2:$UD$20,12,FALSE)&gt;3,HLOOKUP($A298,'Z-scores'!$C$2:$UD$20,12,FALSE)&lt;-3),"",'Total-corrected counts'!N298),"")</f>
        <v>11.675145045807074</v>
      </c>
      <c r="O298">
        <f>IFERROR(IF(OR(HLOOKUP($A298,'Z-scores'!$C$2:$UD$20,13,FALSE)&gt;3,HLOOKUP($A298,'Z-scores'!$C$2:$UD$20,13,FALSE)&lt;-3),"",'Total-corrected counts'!O298),"")</f>
        <v>6.3975134167736005</v>
      </c>
      <c r="P298">
        <f>IFERROR(IF(OR(HLOOKUP($A298,'Z-scores'!$C$2:$UD$20,14,FALSE)&gt;3,HLOOKUP($A298,'Z-scores'!$C$2:$UD$20,14,FALSE)&lt;-3),"",'Total-corrected counts'!P298),"")</f>
        <v>8.128729674436256</v>
      </c>
      <c r="Q298">
        <f>IFERROR(IF(OR(HLOOKUP($A298,'Z-scores'!$C$2:$UD$20,15,FALSE)&gt;3,HLOOKUP($A298,'Z-scores'!$C$2:$UD$20,15,FALSE)&lt;-3),"",'Total-corrected counts'!Q298),"")</f>
        <v>1.9307127645466529</v>
      </c>
      <c r="R298">
        <f>IFERROR(IF(OR(HLOOKUP($A298,'Z-scores'!$C$2:$UD$20,16,FALSE)&gt;3,HLOOKUP($A298,'Z-scores'!$C$2:$UD$20,16,FALSE)&lt;-3),"",'Total-corrected counts'!R298),"")</f>
        <v>3.4820518060388959</v>
      </c>
      <c r="S298">
        <f>IFERROR(IF(OR(HLOOKUP($A298,'Z-scores'!$C$2:$UD$20,17,FALSE)&gt;3,HLOOKUP($A298,'Z-scores'!$C$2:$UD$20,17,FALSE)&lt;-3),"",'Total-corrected counts'!S298),"")</f>
        <v>2.0791059084607122</v>
      </c>
      <c r="T298">
        <f>IFERROR(IF(OR(HLOOKUP($A298,'Z-scores'!$C$2:$UD$20,18,FALSE)&gt;3,HLOOKUP($A298,'Z-scores'!$C$2:$UD$20,18,FALSE)&lt;-3),"",'Total-corrected counts'!T298),"")</f>
        <v>4.7594256386994571</v>
      </c>
      <c r="U298">
        <f>IFERROR(IF(OR(HLOOKUP($A298,'Z-scores'!$C$2:$UD$20,19,FALSE)&gt;3,HLOOKUP($A298,'Z-scores'!$C$2:$UD$20,19,FALSE)&lt;-3),"",'Total-corrected counts'!U298),"")</f>
        <v>8.0063182652543148</v>
      </c>
      <c r="V298">
        <f t="shared" si="16"/>
        <v>1</v>
      </c>
      <c r="W298" s="10">
        <f>SUMIFS(Tabel132[Cluster],Tabel132[ID],A298)</f>
        <v>20</v>
      </c>
      <c r="X298">
        <f t="shared" si="17"/>
        <v>0.28222442554948446</v>
      </c>
      <c r="Y298">
        <f t="shared" si="18"/>
        <v>3.6507329531896264</v>
      </c>
      <c r="Z298">
        <f t="shared" si="19"/>
        <v>5.8073753150021208</v>
      </c>
    </row>
    <row r="299" spans="1:26" x14ac:dyDescent="0.25">
      <c r="A299">
        <v>306</v>
      </c>
      <c r="B299" t="s">
        <v>735</v>
      </c>
      <c r="C299">
        <v>32600</v>
      </c>
      <c r="D299">
        <v>589</v>
      </c>
      <c r="E299" t="str">
        <f>IFERROR(IF(OR(HLOOKUP($A299,'Z-scores'!$C$2:$UD$20,3,FALSE)&gt;3,HLOOKUP(A299,'Z-scores'!$C$2:$UD$20,3,FALSE)&lt;-3),"",'Total-corrected counts'!E299),"")</f>
        <v/>
      </c>
      <c r="F299" t="str">
        <f>IFERROR(IF(OR(HLOOKUP($A299,'Z-scores'!$C$2:$UD$20,4,FALSE)&gt;3,HLOOKUP($A299,'Z-scores'!$C$2:$UD$20,4,FALSE)&lt;-3),"",'Total-corrected counts'!F299),"")</f>
        <v/>
      </c>
      <c r="G299" t="str">
        <f>IFERROR(IF(OR(HLOOKUP($A299,'Z-scores'!$C$2:$UD$20,5,FALSE)&gt;3,HLOOKUP($A299,'Z-scores'!$C$2:$UD$20,5,FALSE)&lt;-3),"",'Total-corrected counts'!G299),"")</f>
        <v/>
      </c>
      <c r="H299" t="str">
        <f>IFERROR(IF(OR(HLOOKUP($A299,'Z-scores'!$C$2:$UD$20,6,FALSE)&gt;3,HLOOKUP($A299,'Z-scores'!$C$2:$UD$20,6,FALSE)&lt;-3),"",'Total-corrected counts'!H299),"")</f>
        <v/>
      </c>
      <c r="I299" t="str">
        <f>IFERROR(IF(OR(HLOOKUP($A299,'Z-scores'!$C$2:$UD$20,7,FALSE)&gt;3,HLOOKUP($A299,'Z-scores'!$C$2:$UD$20,7,FALSE)&lt;-3),"",'Total-corrected counts'!I299),"")</f>
        <v/>
      </c>
      <c r="J299" t="str">
        <f>IFERROR(IF(OR(HLOOKUP($A299,'Z-scores'!$C$2:$UD$20,8,FALSE)&gt;3,HLOOKUP($A299,'Z-scores'!$C$2:$UD$20,8,FALSE)&lt;-3),"",'Total-corrected counts'!J299),"")</f>
        <v/>
      </c>
      <c r="K299" t="str">
        <f>IFERROR(IF(OR(HLOOKUP($A299,'Z-scores'!$C$2:$UD$20,9,FALSE)&gt;3,HLOOKUP($A299,'Z-scores'!$C$2:$UD$20,9,FALSE)&lt;-3),"",'Total-corrected counts'!K299),"")</f>
        <v/>
      </c>
      <c r="L299" t="str">
        <f>IFERROR(IF(OR(HLOOKUP($A299,'Z-scores'!$C$2:$UD$20,10,FALSE)&gt;3,HLOOKUP($A299,'Z-scores'!$C$2:$UD$20,10,FALSE)&lt;-3),"",'Total-corrected counts'!L299),"")</f>
        <v/>
      </c>
      <c r="M299" t="str">
        <f>IFERROR(IF(OR(HLOOKUP($A299,'Z-scores'!$C$2:$UD$20,11,FALSE)&gt;3,HLOOKUP($A299,'Z-scores'!$C$2:$UD$20,11,FALSE)&lt;-3),"",'Total-corrected counts'!M299),"")</f>
        <v/>
      </c>
      <c r="N299" t="str">
        <f>IFERROR(IF(OR(HLOOKUP($A299,'Z-scores'!$C$2:$UD$20,12,FALSE)&gt;3,HLOOKUP($A299,'Z-scores'!$C$2:$UD$20,12,FALSE)&lt;-3),"",'Total-corrected counts'!N299),"")</f>
        <v/>
      </c>
      <c r="O299" t="str">
        <f>IFERROR(IF(OR(HLOOKUP($A299,'Z-scores'!$C$2:$UD$20,13,FALSE)&gt;3,HLOOKUP($A299,'Z-scores'!$C$2:$UD$20,13,FALSE)&lt;-3),"",'Total-corrected counts'!O299),"")</f>
        <v/>
      </c>
      <c r="P299" t="str">
        <f>IFERROR(IF(OR(HLOOKUP($A299,'Z-scores'!$C$2:$UD$20,14,FALSE)&gt;3,HLOOKUP($A299,'Z-scores'!$C$2:$UD$20,14,FALSE)&lt;-3),"",'Total-corrected counts'!P299),"")</f>
        <v/>
      </c>
      <c r="Q299" t="str">
        <f>IFERROR(IF(OR(HLOOKUP($A299,'Z-scores'!$C$2:$UD$20,15,FALSE)&gt;3,HLOOKUP($A299,'Z-scores'!$C$2:$UD$20,15,FALSE)&lt;-3),"",'Total-corrected counts'!Q299),"")</f>
        <v/>
      </c>
      <c r="R299" t="str">
        <f>IFERROR(IF(OR(HLOOKUP($A299,'Z-scores'!$C$2:$UD$20,16,FALSE)&gt;3,HLOOKUP($A299,'Z-scores'!$C$2:$UD$20,16,FALSE)&lt;-3),"",'Total-corrected counts'!R299),"")</f>
        <v/>
      </c>
      <c r="S299" t="str">
        <f>IFERROR(IF(OR(HLOOKUP($A299,'Z-scores'!$C$2:$UD$20,17,FALSE)&gt;3,HLOOKUP($A299,'Z-scores'!$C$2:$UD$20,17,FALSE)&lt;-3),"",'Total-corrected counts'!S299),"")</f>
        <v/>
      </c>
      <c r="T299" t="str">
        <f>IFERROR(IF(OR(HLOOKUP($A299,'Z-scores'!$C$2:$UD$20,18,FALSE)&gt;3,HLOOKUP($A299,'Z-scores'!$C$2:$UD$20,18,FALSE)&lt;-3),"",'Total-corrected counts'!T299),"")</f>
        <v/>
      </c>
      <c r="U299" t="str">
        <f>IFERROR(IF(OR(HLOOKUP($A299,'Z-scores'!$C$2:$UD$20,19,FALSE)&gt;3,HLOOKUP($A299,'Z-scores'!$C$2:$UD$20,19,FALSE)&lt;-3),"",'Total-corrected counts'!U299),"")</f>
        <v/>
      </c>
      <c r="V299">
        <f t="shared" si="16"/>
        <v>1</v>
      </c>
      <c r="W299" s="10">
        <f>SUMIFS(Tabel132[Cluster],Tabel132[ID],A299)</f>
        <v>42</v>
      </c>
      <c r="X299" t="str">
        <f t="shared" si="17"/>
        <v/>
      </c>
      <c r="Y299" t="str">
        <f t="shared" si="18"/>
        <v/>
      </c>
      <c r="Z299" t="str">
        <f t="shared" si="19"/>
        <v/>
      </c>
    </row>
    <row r="300" spans="1:26" x14ac:dyDescent="0.25">
      <c r="A300">
        <v>307</v>
      </c>
      <c r="B300" t="s">
        <v>167</v>
      </c>
      <c r="C300">
        <v>94200</v>
      </c>
      <c r="D300">
        <v>370</v>
      </c>
      <c r="E300">
        <f>IFERROR(IF(OR(HLOOKUP($A300,'Z-scores'!$C$2:$UD$20,3,FALSE)&gt;3,HLOOKUP(A300,'Z-scores'!$C$2:$UD$20,3,FALSE)&lt;-3),"",'Total-corrected counts'!E300),"")</f>
        <v>2.2208375452666087</v>
      </c>
      <c r="F300">
        <f>IFERROR(IF(OR(HLOOKUP($A300,'Z-scores'!$C$2:$UD$20,4,FALSE)&gt;3,HLOOKUP($A300,'Z-scores'!$C$2:$UD$20,4,FALSE)&lt;-3),"",'Total-corrected counts'!F300),"")</f>
        <v>10.425997565353205</v>
      </c>
      <c r="G300">
        <f>IFERROR(IF(OR(HLOOKUP($A300,'Z-scores'!$C$2:$UD$20,5,FALSE)&gt;3,HLOOKUP($A300,'Z-scores'!$C$2:$UD$20,5,FALSE)&lt;-3),"",'Total-corrected counts'!G300),"")</f>
        <v>6.4970123815932084</v>
      </c>
      <c r="H300">
        <f>IFERROR(IF(OR(HLOOKUP($A300,'Z-scores'!$C$2:$UD$20,6,FALSE)&gt;3,HLOOKUP($A300,'Z-scores'!$C$2:$UD$20,6,FALSE)&lt;-3),"",'Total-corrected counts'!H300),"")</f>
        <v>1.3960621275568005E-2</v>
      </c>
      <c r="I300">
        <f>IFERROR(IF(OR(HLOOKUP($A300,'Z-scores'!$C$2:$UD$20,7,FALSE)&gt;3,HLOOKUP($A300,'Z-scores'!$C$2:$UD$20,7,FALSE)&lt;-3),"",'Total-corrected counts'!I300),"")</f>
        <v>0</v>
      </c>
      <c r="J300">
        <f>IFERROR(IF(OR(HLOOKUP($A300,'Z-scores'!$C$2:$UD$20,8,FALSE)&gt;3,HLOOKUP($A300,'Z-scores'!$C$2:$UD$20,8,FALSE)&lt;-3),"",'Total-corrected counts'!J300),"")</f>
        <v>0</v>
      </c>
      <c r="K300">
        <f>IFERROR(IF(OR(HLOOKUP($A300,'Z-scores'!$C$2:$UD$20,9,FALSE)&gt;3,HLOOKUP($A300,'Z-scores'!$C$2:$UD$20,9,FALSE)&lt;-3),"",'Total-corrected counts'!K300),"")</f>
        <v>0</v>
      </c>
      <c r="L300">
        <f>IFERROR(IF(OR(HLOOKUP($A300,'Z-scores'!$C$2:$UD$20,10,FALSE)&gt;3,HLOOKUP($A300,'Z-scores'!$C$2:$UD$20,10,FALSE)&lt;-3),"",'Total-corrected counts'!L300),"")</f>
        <v>0</v>
      </c>
      <c r="M300">
        <f>IFERROR(IF(OR(HLOOKUP($A300,'Z-scores'!$C$2:$UD$20,11,FALSE)&gt;3,HLOOKUP($A300,'Z-scores'!$C$2:$UD$20,11,FALSE)&lt;-3),"",'Total-corrected counts'!M300),"")</f>
        <v>0</v>
      </c>
      <c r="N300">
        <f>IFERROR(IF(OR(HLOOKUP($A300,'Z-scores'!$C$2:$UD$20,12,FALSE)&gt;3,HLOOKUP($A300,'Z-scores'!$C$2:$UD$20,12,FALSE)&lt;-3),"",'Total-corrected counts'!N300),"")</f>
        <v>0.30241741484429624</v>
      </c>
      <c r="O300">
        <f>IFERROR(IF(OR(HLOOKUP($A300,'Z-scores'!$C$2:$UD$20,13,FALSE)&gt;3,HLOOKUP($A300,'Z-scores'!$C$2:$UD$20,13,FALSE)&lt;-3),"",'Total-corrected counts'!O300),"")</f>
        <v>5.7446372448356318</v>
      </c>
      <c r="P300">
        <f>IFERROR(IF(OR(HLOOKUP($A300,'Z-scores'!$C$2:$UD$20,14,FALSE)&gt;3,HLOOKUP($A300,'Z-scores'!$C$2:$UD$20,14,FALSE)&lt;-3),"",'Total-corrected counts'!P300),"")</f>
        <v>0</v>
      </c>
      <c r="Q300">
        <f>IFERROR(IF(OR(HLOOKUP($A300,'Z-scores'!$C$2:$UD$20,15,FALSE)&gt;3,HLOOKUP($A300,'Z-scores'!$C$2:$UD$20,15,FALSE)&lt;-3),"",'Total-corrected counts'!Q300),"")</f>
        <v>6.2699409474924144</v>
      </c>
      <c r="R300">
        <f>IFERROR(IF(OR(HLOOKUP($A300,'Z-scores'!$C$2:$UD$20,16,FALSE)&gt;3,HLOOKUP($A300,'Z-scores'!$C$2:$UD$20,16,FALSE)&lt;-3),"",'Total-corrected counts'!R300),"")</f>
        <v>0</v>
      </c>
      <c r="S300">
        <f>IFERROR(IF(OR(HLOOKUP($A300,'Z-scores'!$C$2:$UD$20,17,FALSE)&gt;3,HLOOKUP($A300,'Z-scores'!$C$2:$UD$20,17,FALSE)&lt;-3),"",'Total-corrected counts'!S300),"")</f>
        <v>0</v>
      </c>
      <c r="T300">
        <f>IFERROR(IF(OR(HLOOKUP($A300,'Z-scores'!$C$2:$UD$20,18,FALSE)&gt;3,HLOOKUP($A300,'Z-scores'!$C$2:$UD$20,18,FALSE)&lt;-3),"",'Total-corrected counts'!T300),"")</f>
        <v>0</v>
      </c>
      <c r="U300">
        <f>IFERROR(IF(OR(HLOOKUP($A300,'Z-scores'!$C$2:$UD$20,19,FALSE)&gt;3,HLOOKUP($A300,'Z-scores'!$C$2:$UD$20,19,FALSE)&lt;-3),"",'Total-corrected counts'!U300),"")</f>
        <v>15.964902383669715</v>
      </c>
      <c r="V300">
        <f t="shared" si="16"/>
        <v>1</v>
      </c>
      <c r="W300" s="10">
        <f>SUMIFS(Tabel132[Cluster],Tabel132[ID],A300)</f>
        <v>96</v>
      </c>
      <c r="X300">
        <f t="shared" si="17"/>
        <v>0.55363040622830861</v>
      </c>
      <c r="Y300">
        <f t="shared" si="18"/>
        <v>2.1286453459431764</v>
      </c>
      <c r="Z300">
        <f t="shared" si="19"/>
        <v>3.5352372488552568</v>
      </c>
    </row>
    <row r="301" spans="1:26" x14ac:dyDescent="0.25">
      <c r="A301">
        <v>308</v>
      </c>
      <c r="B301" t="s">
        <v>736</v>
      </c>
      <c r="C301">
        <v>27800</v>
      </c>
      <c r="D301">
        <v>22</v>
      </c>
      <c r="E301" t="str">
        <f>IFERROR(IF(OR(HLOOKUP($A301,'Z-scores'!$C$2:$UD$20,3,FALSE)&gt;3,HLOOKUP(A301,'Z-scores'!$C$2:$UD$20,3,FALSE)&lt;-3),"",'Total-corrected counts'!E301),"")</f>
        <v/>
      </c>
      <c r="F301" t="str">
        <f>IFERROR(IF(OR(HLOOKUP($A301,'Z-scores'!$C$2:$UD$20,4,FALSE)&gt;3,HLOOKUP($A301,'Z-scores'!$C$2:$UD$20,4,FALSE)&lt;-3),"",'Total-corrected counts'!F301),"")</f>
        <v/>
      </c>
      <c r="G301" t="str">
        <f>IFERROR(IF(OR(HLOOKUP($A301,'Z-scores'!$C$2:$UD$20,5,FALSE)&gt;3,HLOOKUP($A301,'Z-scores'!$C$2:$UD$20,5,FALSE)&lt;-3),"",'Total-corrected counts'!G301),"")</f>
        <v/>
      </c>
      <c r="H301" t="str">
        <f>IFERROR(IF(OR(HLOOKUP($A301,'Z-scores'!$C$2:$UD$20,6,FALSE)&gt;3,HLOOKUP($A301,'Z-scores'!$C$2:$UD$20,6,FALSE)&lt;-3),"",'Total-corrected counts'!H301),"")</f>
        <v/>
      </c>
      <c r="I301" t="str">
        <f>IFERROR(IF(OR(HLOOKUP($A301,'Z-scores'!$C$2:$UD$20,7,FALSE)&gt;3,HLOOKUP($A301,'Z-scores'!$C$2:$UD$20,7,FALSE)&lt;-3),"",'Total-corrected counts'!I301),"")</f>
        <v/>
      </c>
      <c r="J301" t="str">
        <f>IFERROR(IF(OR(HLOOKUP($A301,'Z-scores'!$C$2:$UD$20,8,FALSE)&gt;3,HLOOKUP($A301,'Z-scores'!$C$2:$UD$20,8,FALSE)&lt;-3),"",'Total-corrected counts'!J301),"")</f>
        <v/>
      </c>
      <c r="K301" t="str">
        <f>IFERROR(IF(OR(HLOOKUP($A301,'Z-scores'!$C$2:$UD$20,9,FALSE)&gt;3,HLOOKUP($A301,'Z-scores'!$C$2:$UD$20,9,FALSE)&lt;-3),"",'Total-corrected counts'!K301),"")</f>
        <v/>
      </c>
      <c r="L301" t="str">
        <f>IFERROR(IF(OR(HLOOKUP($A301,'Z-scores'!$C$2:$UD$20,10,FALSE)&gt;3,HLOOKUP($A301,'Z-scores'!$C$2:$UD$20,10,FALSE)&lt;-3),"",'Total-corrected counts'!L301),"")</f>
        <v/>
      </c>
      <c r="M301" t="str">
        <f>IFERROR(IF(OR(HLOOKUP($A301,'Z-scores'!$C$2:$UD$20,11,FALSE)&gt;3,HLOOKUP($A301,'Z-scores'!$C$2:$UD$20,11,FALSE)&lt;-3),"",'Total-corrected counts'!M301),"")</f>
        <v/>
      </c>
      <c r="N301" t="str">
        <f>IFERROR(IF(OR(HLOOKUP($A301,'Z-scores'!$C$2:$UD$20,12,FALSE)&gt;3,HLOOKUP($A301,'Z-scores'!$C$2:$UD$20,12,FALSE)&lt;-3),"",'Total-corrected counts'!N301),"")</f>
        <v/>
      </c>
      <c r="O301" t="str">
        <f>IFERROR(IF(OR(HLOOKUP($A301,'Z-scores'!$C$2:$UD$20,13,FALSE)&gt;3,HLOOKUP($A301,'Z-scores'!$C$2:$UD$20,13,FALSE)&lt;-3),"",'Total-corrected counts'!O301),"")</f>
        <v/>
      </c>
      <c r="P301" t="str">
        <f>IFERROR(IF(OR(HLOOKUP($A301,'Z-scores'!$C$2:$UD$20,14,FALSE)&gt;3,HLOOKUP($A301,'Z-scores'!$C$2:$UD$20,14,FALSE)&lt;-3),"",'Total-corrected counts'!P301),"")</f>
        <v/>
      </c>
      <c r="Q301" t="str">
        <f>IFERROR(IF(OR(HLOOKUP($A301,'Z-scores'!$C$2:$UD$20,15,FALSE)&gt;3,HLOOKUP($A301,'Z-scores'!$C$2:$UD$20,15,FALSE)&lt;-3),"",'Total-corrected counts'!Q301),"")</f>
        <v/>
      </c>
      <c r="R301" t="str">
        <f>IFERROR(IF(OR(HLOOKUP($A301,'Z-scores'!$C$2:$UD$20,16,FALSE)&gt;3,HLOOKUP($A301,'Z-scores'!$C$2:$UD$20,16,FALSE)&lt;-3),"",'Total-corrected counts'!R301),"")</f>
        <v/>
      </c>
      <c r="S301" t="str">
        <f>IFERROR(IF(OR(HLOOKUP($A301,'Z-scores'!$C$2:$UD$20,17,FALSE)&gt;3,HLOOKUP($A301,'Z-scores'!$C$2:$UD$20,17,FALSE)&lt;-3),"",'Total-corrected counts'!S301),"")</f>
        <v/>
      </c>
      <c r="T301" t="str">
        <f>IFERROR(IF(OR(HLOOKUP($A301,'Z-scores'!$C$2:$UD$20,18,FALSE)&gt;3,HLOOKUP($A301,'Z-scores'!$C$2:$UD$20,18,FALSE)&lt;-3),"",'Total-corrected counts'!T301),"")</f>
        <v/>
      </c>
      <c r="U301" t="str">
        <f>IFERROR(IF(OR(HLOOKUP($A301,'Z-scores'!$C$2:$UD$20,19,FALSE)&gt;3,HLOOKUP($A301,'Z-scores'!$C$2:$UD$20,19,FALSE)&lt;-3),"",'Total-corrected counts'!U301),"")</f>
        <v/>
      </c>
      <c r="V301">
        <f t="shared" si="16"/>
        <v>1</v>
      </c>
      <c r="W301" s="10">
        <f>SUMIFS(Tabel132[Cluster],Tabel132[ID],A301)</f>
        <v>0</v>
      </c>
      <c r="X301" t="str">
        <f t="shared" si="17"/>
        <v/>
      </c>
      <c r="Y301" t="str">
        <f t="shared" si="18"/>
        <v/>
      </c>
      <c r="Z301" t="str">
        <f t="shared" si="19"/>
        <v/>
      </c>
    </row>
    <row r="302" spans="1:26" x14ac:dyDescent="0.25">
      <c r="A302">
        <v>309</v>
      </c>
      <c r="B302" t="s">
        <v>737</v>
      </c>
      <c r="C302">
        <v>109100</v>
      </c>
      <c r="D302">
        <v>760</v>
      </c>
      <c r="E302" t="str">
        <f>IFERROR(IF(OR(HLOOKUP($A302,'Z-scores'!$C$2:$UD$20,3,FALSE)&gt;3,HLOOKUP(A302,'Z-scores'!$C$2:$UD$20,3,FALSE)&lt;-3),"",'Total-corrected counts'!E302),"")</f>
        <v/>
      </c>
      <c r="F302" t="str">
        <f>IFERROR(IF(OR(HLOOKUP($A302,'Z-scores'!$C$2:$UD$20,4,FALSE)&gt;3,HLOOKUP($A302,'Z-scores'!$C$2:$UD$20,4,FALSE)&lt;-3),"",'Total-corrected counts'!F302),"")</f>
        <v/>
      </c>
      <c r="G302" t="str">
        <f>IFERROR(IF(OR(HLOOKUP($A302,'Z-scores'!$C$2:$UD$20,5,FALSE)&gt;3,HLOOKUP($A302,'Z-scores'!$C$2:$UD$20,5,FALSE)&lt;-3),"",'Total-corrected counts'!G302),"")</f>
        <v/>
      </c>
      <c r="H302" t="str">
        <f>IFERROR(IF(OR(HLOOKUP($A302,'Z-scores'!$C$2:$UD$20,6,FALSE)&gt;3,HLOOKUP($A302,'Z-scores'!$C$2:$UD$20,6,FALSE)&lt;-3),"",'Total-corrected counts'!H302),"")</f>
        <v/>
      </c>
      <c r="I302" t="str">
        <f>IFERROR(IF(OR(HLOOKUP($A302,'Z-scores'!$C$2:$UD$20,7,FALSE)&gt;3,HLOOKUP($A302,'Z-scores'!$C$2:$UD$20,7,FALSE)&lt;-3),"",'Total-corrected counts'!I302),"")</f>
        <v/>
      </c>
      <c r="J302" t="str">
        <f>IFERROR(IF(OR(HLOOKUP($A302,'Z-scores'!$C$2:$UD$20,8,FALSE)&gt;3,HLOOKUP($A302,'Z-scores'!$C$2:$UD$20,8,FALSE)&lt;-3),"",'Total-corrected counts'!J302),"")</f>
        <v/>
      </c>
      <c r="K302" t="str">
        <f>IFERROR(IF(OR(HLOOKUP($A302,'Z-scores'!$C$2:$UD$20,9,FALSE)&gt;3,HLOOKUP($A302,'Z-scores'!$C$2:$UD$20,9,FALSE)&lt;-3),"",'Total-corrected counts'!K302),"")</f>
        <v/>
      </c>
      <c r="L302" t="str">
        <f>IFERROR(IF(OR(HLOOKUP($A302,'Z-scores'!$C$2:$UD$20,10,FALSE)&gt;3,HLOOKUP($A302,'Z-scores'!$C$2:$UD$20,10,FALSE)&lt;-3),"",'Total-corrected counts'!L302),"")</f>
        <v/>
      </c>
      <c r="M302" t="str">
        <f>IFERROR(IF(OR(HLOOKUP($A302,'Z-scores'!$C$2:$UD$20,11,FALSE)&gt;3,HLOOKUP($A302,'Z-scores'!$C$2:$UD$20,11,FALSE)&lt;-3),"",'Total-corrected counts'!M302),"")</f>
        <v/>
      </c>
      <c r="N302" t="str">
        <f>IFERROR(IF(OR(HLOOKUP($A302,'Z-scores'!$C$2:$UD$20,12,FALSE)&gt;3,HLOOKUP($A302,'Z-scores'!$C$2:$UD$20,12,FALSE)&lt;-3),"",'Total-corrected counts'!N302),"")</f>
        <v/>
      </c>
      <c r="O302" t="str">
        <f>IFERROR(IF(OR(HLOOKUP($A302,'Z-scores'!$C$2:$UD$20,13,FALSE)&gt;3,HLOOKUP($A302,'Z-scores'!$C$2:$UD$20,13,FALSE)&lt;-3),"",'Total-corrected counts'!O302),"")</f>
        <v/>
      </c>
      <c r="P302" t="str">
        <f>IFERROR(IF(OR(HLOOKUP($A302,'Z-scores'!$C$2:$UD$20,14,FALSE)&gt;3,HLOOKUP($A302,'Z-scores'!$C$2:$UD$20,14,FALSE)&lt;-3),"",'Total-corrected counts'!P302),"")</f>
        <v/>
      </c>
      <c r="Q302" t="str">
        <f>IFERROR(IF(OR(HLOOKUP($A302,'Z-scores'!$C$2:$UD$20,15,FALSE)&gt;3,HLOOKUP($A302,'Z-scores'!$C$2:$UD$20,15,FALSE)&lt;-3),"",'Total-corrected counts'!Q302),"")</f>
        <v/>
      </c>
      <c r="R302" t="str">
        <f>IFERROR(IF(OR(HLOOKUP($A302,'Z-scores'!$C$2:$UD$20,16,FALSE)&gt;3,HLOOKUP($A302,'Z-scores'!$C$2:$UD$20,16,FALSE)&lt;-3),"",'Total-corrected counts'!R302),"")</f>
        <v/>
      </c>
      <c r="S302" t="str">
        <f>IFERROR(IF(OR(HLOOKUP($A302,'Z-scores'!$C$2:$UD$20,17,FALSE)&gt;3,HLOOKUP($A302,'Z-scores'!$C$2:$UD$20,17,FALSE)&lt;-3),"",'Total-corrected counts'!S302),"")</f>
        <v/>
      </c>
      <c r="T302" t="str">
        <f>IFERROR(IF(OR(HLOOKUP($A302,'Z-scores'!$C$2:$UD$20,18,FALSE)&gt;3,HLOOKUP($A302,'Z-scores'!$C$2:$UD$20,18,FALSE)&lt;-3),"",'Total-corrected counts'!T302),"")</f>
        <v/>
      </c>
      <c r="U302" t="str">
        <f>IFERROR(IF(OR(HLOOKUP($A302,'Z-scores'!$C$2:$UD$20,19,FALSE)&gt;3,HLOOKUP($A302,'Z-scores'!$C$2:$UD$20,19,FALSE)&lt;-3),"",'Total-corrected counts'!U302),"")</f>
        <v/>
      </c>
      <c r="V302">
        <f t="shared" si="16"/>
        <v>1</v>
      </c>
      <c r="W302" s="10">
        <f>SUMIFS(Tabel132[Cluster],Tabel132[ID],A302)</f>
        <v>0</v>
      </c>
      <c r="X302" t="str">
        <f t="shared" si="17"/>
        <v/>
      </c>
      <c r="Y302" t="str">
        <f t="shared" si="18"/>
        <v/>
      </c>
      <c r="Z302" t="str">
        <f t="shared" si="19"/>
        <v/>
      </c>
    </row>
    <row r="303" spans="1:26" x14ac:dyDescent="0.25">
      <c r="A303">
        <v>310</v>
      </c>
      <c r="B303" t="s">
        <v>168</v>
      </c>
      <c r="C303">
        <v>49800</v>
      </c>
      <c r="D303">
        <v>275</v>
      </c>
      <c r="E303">
        <f>IFERROR(IF(OR(HLOOKUP($A303,'Z-scores'!$C$2:$UD$20,3,FALSE)&gt;3,HLOOKUP(A303,'Z-scores'!$C$2:$UD$20,3,FALSE)&lt;-3),"",'Total-corrected counts'!E303),"")</f>
        <v>0.37543174650848476</v>
      </c>
      <c r="F303">
        <f>IFERROR(IF(OR(HLOOKUP($A303,'Z-scores'!$C$2:$UD$20,4,FALSE)&gt;3,HLOOKUP($A303,'Z-scores'!$C$2:$UD$20,4,FALSE)&lt;-3),"",'Total-corrected counts'!F303),"")</f>
        <v>2.7151889804342333</v>
      </c>
      <c r="G303">
        <f>IFERROR(IF(OR(HLOOKUP($A303,'Z-scores'!$C$2:$UD$20,5,FALSE)&gt;3,HLOOKUP($A303,'Z-scores'!$C$2:$UD$20,5,FALSE)&lt;-3),"",'Total-corrected counts'!G303),"")</f>
        <v>6.295554633326752</v>
      </c>
      <c r="H303">
        <f>IFERROR(IF(OR(HLOOKUP($A303,'Z-scores'!$C$2:$UD$20,6,FALSE)&gt;3,HLOOKUP($A303,'Z-scores'!$C$2:$UD$20,6,FALSE)&lt;-3),"",'Total-corrected counts'!H303),"")</f>
        <v>5.5842485102272021E-2</v>
      </c>
      <c r="I303">
        <f>IFERROR(IF(OR(HLOOKUP($A303,'Z-scores'!$C$2:$UD$20,7,FALSE)&gt;3,HLOOKUP($A303,'Z-scores'!$C$2:$UD$20,7,FALSE)&lt;-3),"",'Total-corrected counts'!I303),"")</f>
        <v>3.6941377112969805E-2</v>
      </c>
      <c r="J303">
        <f>IFERROR(IF(OR(HLOOKUP($A303,'Z-scores'!$C$2:$UD$20,8,FALSE)&gt;3,HLOOKUP($A303,'Z-scores'!$C$2:$UD$20,8,FALSE)&lt;-3),"",'Total-corrected counts'!J303),"")</f>
        <v>3.2592338384406165</v>
      </c>
      <c r="K303">
        <f>IFERROR(IF(OR(HLOOKUP($A303,'Z-scores'!$C$2:$UD$20,9,FALSE)&gt;3,HLOOKUP($A303,'Z-scores'!$C$2:$UD$20,9,FALSE)&lt;-3),"",'Total-corrected counts'!K303),"")</f>
        <v>0.38798149283683597</v>
      </c>
      <c r="L303">
        <f>IFERROR(IF(OR(HLOOKUP($A303,'Z-scores'!$C$2:$UD$20,10,FALSE)&gt;3,HLOOKUP($A303,'Z-scores'!$C$2:$UD$20,10,FALSE)&lt;-3),"",'Total-corrected counts'!L303),"")</f>
        <v>2.637070329519136</v>
      </c>
      <c r="M303">
        <f>IFERROR(IF(OR(HLOOKUP($A303,'Z-scores'!$C$2:$UD$20,11,FALSE)&gt;3,HLOOKUP($A303,'Z-scores'!$C$2:$UD$20,11,FALSE)&lt;-3),"",'Total-corrected counts'!M303),"")</f>
        <v>0.23498990464939046</v>
      </c>
      <c r="N303">
        <f>IFERROR(IF(OR(HLOOKUP($A303,'Z-scores'!$C$2:$UD$20,12,FALSE)&gt;3,HLOOKUP($A303,'Z-scores'!$C$2:$UD$20,12,FALSE)&lt;-3),"",'Total-corrected counts'!N303),"")</f>
        <v>0.73313312689526366</v>
      </c>
      <c r="O303">
        <f>IFERROR(IF(OR(HLOOKUP($A303,'Z-scores'!$C$2:$UD$20,13,FALSE)&gt;3,HLOOKUP($A303,'Z-scores'!$C$2:$UD$20,13,FALSE)&lt;-3),"",'Total-corrected counts'!O303),"")</f>
        <v>7.9893197535089566</v>
      </c>
      <c r="P303">
        <f>IFERROR(IF(OR(HLOOKUP($A303,'Z-scores'!$C$2:$UD$20,14,FALSE)&gt;3,HLOOKUP($A303,'Z-scores'!$C$2:$UD$20,14,FALSE)&lt;-3),"",'Total-corrected counts'!P303),"")</f>
        <v>8.1201821143159242E-2</v>
      </c>
      <c r="Q303">
        <f>IFERROR(IF(OR(HLOOKUP($A303,'Z-scores'!$C$2:$UD$20,15,FALSE)&gt;3,HLOOKUP($A303,'Z-scores'!$C$2:$UD$20,15,FALSE)&lt;-3),"",'Total-corrected counts'!Q303),"")</f>
        <v>0</v>
      </c>
      <c r="R303">
        <f>IFERROR(IF(OR(HLOOKUP($A303,'Z-scores'!$C$2:$UD$20,16,FALSE)&gt;3,HLOOKUP($A303,'Z-scores'!$C$2:$UD$20,16,FALSE)&lt;-3),"",'Total-corrected counts'!R303),"")</f>
        <v>1.6468622465845641</v>
      </c>
      <c r="S303">
        <f>IFERROR(IF(OR(HLOOKUP($A303,'Z-scores'!$C$2:$UD$20,17,FALSE)&gt;3,HLOOKUP($A303,'Z-scores'!$C$2:$UD$20,17,FALSE)&lt;-3),"",'Total-corrected counts'!S303),"")</f>
        <v>2.7142374784082407E-2</v>
      </c>
      <c r="T303">
        <f>IFERROR(IF(OR(HLOOKUP($A303,'Z-scores'!$C$2:$UD$20,18,FALSE)&gt;3,HLOOKUP($A303,'Z-scores'!$C$2:$UD$20,18,FALSE)&lt;-3),"",'Total-corrected counts'!T303),"")</f>
        <v>0.76460086975496688</v>
      </c>
      <c r="U303">
        <f>IFERROR(IF(OR(HLOOKUP($A303,'Z-scores'!$C$2:$UD$20,19,FALSE)&gt;3,HLOOKUP($A303,'Z-scores'!$C$2:$UD$20,19,FALSE)&lt;-3),"",'Total-corrected counts'!U303),"")</f>
        <v>5.524142629630755</v>
      </c>
      <c r="V303">
        <f t="shared" si="16"/>
        <v>1</v>
      </c>
      <c r="W303" s="10">
        <f>SUMIFS(Tabel132[Cluster],Tabel132[ID],A303)</f>
        <v>65</v>
      </c>
      <c r="X303">
        <f t="shared" si="17"/>
        <v>0.80277934783226002</v>
      </c>
      <c r="Y303">
        <f t="shared" si="18"/>
        <v>1.7775816431034099</v>
      </c>
      <c r="Z303">
        <f t="shared" si="19"/>
        <v>2.0958003527877183</v>
      </c>
    </row>
    <row r="304" spans="1:26" x14ac:dyDescent="0.25">
      <c r="A304">
        <v>311</v>
      </c>
      <c r="B304" t="s">
        <v>169</v>
      </c>
      <c r="C304">
        <v>47300</v>
      </c>
      <c r="D304">
        <v>295</v>
      </c>
      <c r="E304" t="str">
        <f>IFERROR(IF(OR(HLOOKUP($A304,'Z-scores'!$C$2:$UD$20,3,FALSE)&gt;3,HLOOKUP(A304,'Z-scores'!$C$2:$UD$20,3,FALSE)&lt;-3),"",'Total-corrected counts'!E304),"")</f>
        <v/>
      </c>
      <c r="F304">
        <f>IFERROR(IF(OR(HLOOKUP($A304,'Z-scores'!$C$2:$UD$20,4,FALSE)&gt;3,HLOOKUP($A304,'Z-scores'!$C$2:$UD$20,4,FALSE)&lt;-3),"",'Total-corrected counts'!F304),"")</f>
        <v>14.880219971322354</v>
      </c>
      <c r="G304">
        <f>IFERROR(IF(OR(HLOOKUP($A304,'Z-scores'!$C$2:$UD$20,5,FALSE)&gt;3,HLOOKUP($A304,'Z-scores'!$C$2:$UD$20,5,FALSE)&lt;-3),"",'Total-corrected counts'!G304),"")</f>
        <v>0.37269683429294376</v>
      </c>
      <c r="H304">
        <f>IFERROR(IF(OR(HLOOKUP($A304,'Z-scores'!$C$2:$UD$20,6,FALSE)&gt;3,HLOOKUP($A304,'Z-scores'!$C$2:$UD$20,6,FALSE)&lt;-3),"",'Total-corrected counts'!H304),"")</f>
        <v>12.913574679900405</v>
      </c>
      <c r="I304">
        <f>IFERROR(IF(OR(HLOOKUP($A304,'Z-scores'!$C$2:$UD$20,7,FALSE)&gt;3,HLOOKUP($A304,'Z-scores'!$C$2:$UD$20,7,FALSE)&lt;-3),"",'Total-corrected counts'!I304),"")</f>
        <v>13.243483694999677</v>
      </c>
      <c r="J304">
        <f>IFERROR(IF(OR(HLOOKUP($A304,'Z-scores'!$C$2:$UD$20,8,FALSE)&gt;3,HLOOKUP($A304,'Z-scores'!$C$2:$UD$20,8,FALSE)&lt;-3),"",'Total-corrected counts'!J304),"")</f>
        <v>1.2573443703515239</v>
      </c>
      <c r="K304">
        <f>IFERROR(IF(OR(HLOOKUP($A304,'Z-scores'!$C$2:$UD$20,9,FALSE)&gt;3,HLOOKUP($A304,'Z-scores'!$C$2:$UD$20,9,FALSE)&lt;-3),"",'Total-corrected counts'!K304),"")</f>
        <v>5.1730865711578122</v>
      </c>
      <c r="L304">
        <f>IFERROR(IF(OR(HLOOKUP($A304,'Z-scores'!$C$2:$UD$20,10,FALSE)&gt;3,HLOOKUP($A304,'Z-scores'!$C$2:$UD$20,10,FALSE)&lt;-3),"",'Total-corrected counts'!L304),"")</f>
        <v>12.620895122213657</v>
      </c>
      <c r="M304">
        <f>IFERROR(IF(OR(HLOOKUP($A304,'Z-scores'!$C$2:$UD$20,11,FALSE)&gt;3,HLOOKUP($A304,'Z-scores'!$C$2:$UD$20,11,FALSE)&lt;-3),"",'Total-corrected counts'!M304),"")</f>
        <v>4.1883494769861942</v>
      </c>
      <c r="N304">
        <f>IFERROR(IF(OR(HLOOKUP($A304,'Z-scores'!$C$2:$UD$20,12,FALSE)&gt;3,HLOOKUP($A304,'Z-scores'!$C$2:$UD$20,12,FALSE)&lt;-3),"",'Total-corrected counts'!N304),"")</f>
        <v>12.52741230582282</v>
      </c>
      <c r="O304">
        <f>IFERROR(IF(OR(HLOOKUP($A304,'Z-scores'!$C$2:$UD$20,13,FALSE)&gt;3,HLOOKUP($A304,'Z-scores'!$C$2:$UD$20,13,FALSE)&lt;-3),"",'Total-corrected counts'!O304),"")</f>
        <v>6.1451128348388186</v>
      </c>
      <c r="P304">
        <f>IFERROR(IF(OR(HLOOKUP($A304,'Z-scores'!$C$2:$UD$20,14,FALSE)&gt;3,HLOOKUP($A304,'Z-scores'!$C$2:$UD$20,14,FALSE)&lt;-3),"",'Total-corrected counts'!P304),"")</f>
        <v>4.1241977580604559</v>
      </c>
      <c r="Q304">
        <f>IFERROR(IF(OR(HLOOKUP($A304,'Z-scores'!$C$2:$UD$20,15,FALSE)&gt;3,HLOOKUP($A304,'Z-scores'!$C$2:$UD$20,15,FALSE)&lt;-3),"",'Total-corrected counts'!Q304),"")</f>
        <v>3.7346615597038797</v>
      </c>
      <c r="R304">
        <f>IFERROR(IF(OR(HLOOKUP($A304,'Z-scores'!$C$2:$UD$20,16,FALSE)&gt;3,HLOOKUP($A304,'Z-scores'!$C$2:$UD$20,16,FALSE)&lt;-3),"",'Total-corrected counts'!R304),"")</f>
        <v>4.8323987089561662</v>
      </c>
      <c r="S304">
        <f>IFERROR(IF(OR(HLOOKUP($A304,'Z-scores'!$C$2:$UD$20,17,FALSE)&gt;3,HLOOKUP($A304,'Z-scores'!$C$2:$UD$20,17,FALSE)&lt;-3),"",'Total-corrected counts'!S304),"")</f>
        <v>3.7782185699442712</v>
      </c>
      <c r="T304">
        <f>IFERROR(IF(OR(HLOOKUP($A304,'Z-scores'!$C$2:$UD$20,18,FALSE)&gt;3,HLOOKUP($A304,'Z-scores'!$C$2:$UD$20,18,FALSE)&lt;-3),"",'Total-corrected counts'!T304),"")</f>
        <v>16.443214210236029</v>
      </c>
      <c r="U304">
        <f>IFERROR(IF(OR(HLOOKUP($A304,'Z-scores'!$C$2:$UD$20,19,FALSE)&gt;3,HLOOKUP($A304,'Z-scores'!$C$2:$UD$20,19,FALSE)&lt;-3),"",'Total-corrected counts'!U304),"")</f>
        <v>5.8105475106642421</v>
      </c>
      <c r="V304">
        <f t="shared" si="16"/>
        <v>1</v>
      </c>
      <c r="W304" s="10">
        <f>SUMIFS(Tabel132[Cluster],Tabel132[ID],A304)</f>
        <v>62</v>
      </c>
      <c r="X304">
        <f t="shared" si="17"/>
        <v>0.74008798613510718</v>
      </c>
      <c r="Y304">
        <f t="shared" si="18"/>
        <v>8.08120634015307</v>
      </c>
      <c r="Z304">
        <f t="shared" si="19"/>
        <v>7.1744704322783353</v>
      </c>
    </row>
    <row r="305" spans="1:26" x14ac:dyDescent="0.25">
      <c r="A305">
        <v>312</v>
      </c>
      <c r="B305" t="s">
        <v>738</v>
      </c>
      <c r="C305">
        <v>42100</v>
      </c>
      <c r="D305">
        <v>918</v>
      </c>
      <c r="E305" t="str">
        <f>IFERROR(IF(OR(HLOOKUP($A305,'Z-scores'!$C$2:$UD$20,3,FALSE)&gt;3,HLOOKUP(A305,'Z-scores'!$C$2:$UD$20,3,FALSE)&lt;-3),"",'Total-corrected counts'!E305),"")</f>
        <v/>
      </c>
      <c r="F305" t="str">
        <f>IFERROR(IF(OR(HLOOKUP($A305,'Z-scores'!$C$2:$UD$20,4,FALSE)&gt;3,HLOOKUP($A305,'Z-scores'!$C$2:$UD$20,4,FALSE)&lt;-3),"",'Total-corrected counts'!F305),"")</f>
        <v/>
      </c>
      <c r="G305" t="str">
        <f>IFERROR(IF(OR(HLOOKUP($A305,'Z-scores'!$C$2:$UD$20,5,FALSE)&gt;3,HLOOKUP($A305,'Z-scores'!$C$2:$UD$20,5,FALSE)&lt;-3),"",'Total-corrected counts'!G305),"")</f>
        <v/>
      </c>
      <c r="H305" t="str">
        <f>IFERROR(IF(OR(HLOOKUP($A305,'Z-scores'!$C$2:$UD$20,6,FALSE)&gt;3,HLOOKUP($A305,'Z-scores'!$C$2:$UD$20,6,FALSE)&lt;-3),"",'Total-corrected counts'!H305),"")</f>
        <v/>
      </c>
      <c r="I305" t="str">
        <f>IFERROR(IF(OR(HLOOKUP($A305,'Z-scores'!$C$2:$UD$20,7,FALSE)&gt;3,HLOOKUP($A305,'Z-scores'!$C$2:$UD$20,7,FALSE)&lt;-3),"",'Total-corrected counts'!I305),"")</f>
        <v/>
      </c>
      <c r="J305" t="str">
        <f>IFERROR(IF(OR(HLOOKUP($A305,'Z-scores'!$C$2:$UD$20,8,FALSE)&gt;3,HLOOKUP($A305,'Z-scores'!$C$2:$UD$20,8,FALSE)&lt;-3),"",'Total-corrected counts'!J305),"")</f>
        <v/>
      </c>
      <c r="K305" t="str">
        <f>IFERROR(IF(OR(HLOOKUP($A305,'Z-scores'!$C$2:$UD$20,9,FALSE)&gt;3,HLOOKUP($A305,'Z-scores'!$C$2:$UD$20,9,FALSE)&lt;-3),"",'Total-corrected counts'!K305),"")</f>
        <v/>
      </c>
      <c r="L305" t="str">
        <f>IFERROR(IF(OR(HLOOKUP($A305,'Z-scores'!$C$2:$UD$20,10,FALSE)&gt;3,HLOOKUP($A305,'Z-scores'!$C$2:$UD$20,10,FALSE)&lt;-3),"",'Total-corrected counts'!L305),"")</f>
        <v/>
      </c>
      <c r="M305" t="str">
        <f>IFERROR(IF(OR(HLOOKUP($A305,'Z-scores'!$C$2:$UD$20,11,FALSE)&gt;3,HLOOKUP($A305,'Z-scores'!$C$2:$UD$20,11,FALSE)&lt;-3),"",'Total-corrected counts'!M305),"")</f>
        <v/>
      </c>
      <c r="N305" t="str">
        <f>IFERROR(IF(OR(HLOOKUP($A305,'Z-scores'!$C$2:$UD$20,12,FALSE)&gt;3,HLOOKUP($A305,'Z-scores'!$C$2:$UD$20,12,FALSE)&lt;-3),"",'Total-corrected counts'!N305),"")</f>
        <v/>
      </c>
      <c r="O305" t="str">
        <f>IFERROR(IF(OR(HLOOKUP($A305,'Z-scores'!$C$2:$UD$20,13,FALSE)&gt;3,HLOOKUP($A305,'Z-scores'!$C$2:$UD$20,13,FALSE)&lt;-3),"",'Total-corrected counts'!O305),"")</f>
        <v/>
      </c>
      <c r="P305" t="str">
        <f>IFERROR(IF(OR(HLOOKUP($A305,'Z-scores'!$C$2:$UD$20,14,FALSE)&gt;3,HLOOKUP($A305,'Z-scores'!$C$2:$UD$20,14,FALSE)&lt;-3),"",'Total-corrected counts'!P305),"")</f>
        <v/>
      </c>
      <c r="Q305" t="str">
        <f>IFERROR(IF(OR(HLOOKUP($A305,'Z-scores'!$C$2:$UD$20,15,FALSE)&gt;3,HLOOKUP($A305,'Z-scores'!$C$2:$UD$20,15,FALSE)&lt;-3),"",'Total-corrected counts'!Q305),"")</f>
        <v/>
      </c>
      <c r="R305" t="str">
        <f>IFERROR(IF(OR(HLOOKUP($A305,'Z-scores'!$C$2:$UD$20,16,FALSE)&gt;3,HLOOKUP($A305,'Z-scores'!$C$2:$UD$20,16,FALSE)&lt;-3),"",'Total-corrected counts'!R305),"")</f>
        <v/>
      </c>
      <c r="S305" t="str">
        <f>IFERROR(IF(OR(HLOOKUP($A305,'Z-scores'!$C$2:$UD$20,17,FALSE)&gt;3,HLOOKUP($A305,'Z-scores'!$C$2:$UD$20,17,FALSE)&lt;-3),"",'Total-corrected counts'!S305),"")</f>
        <v/>
      </c>
      <c r="T305" t="str">
        <f>IFERROR(IF(OR(HLOOKUP($A305,'Z-scores'!$C$2:$UD$20,18,FALSE)&gt;3,HLOOKUP($A305,'Z-scores'!$C$2:$UD$20,18,FALSE)&lt;-3),"",'Total-corrected counts'!T305),"")</f>
        <v/>
      </c>
      <c r="U305" t="str">
        <f>IFERROR(IF(OR(HLOOKUP($A305,'Z-scores'!$C$2:$UD$20,19,FALSE)&gt;3,HLOOKUP($A305,'Z-scores'!$C$2:$UD$20,19,FALSE)&lt;-3),"",'Total-corrected counts'!U305),"")</f>
        <v/>
      </c>
      <c r="V305">
        <f t="shared" si="16"/>
        <v>1</v>
      </c>
      <c r="W305" s="10">
        <f>SUMIFS(Tabel132[Cluster],Tabel132[ID],A305)</f>
        <v>54</v>
      </c>
      <c r="X305" t="str">
        <f t="shared" si="17"/>
        <v/>
      </c>
      <c r="Y305" t="str">
        <f t="shared" si="18"/>
        <v/>
      </c>
      <c r="Z305" t="str">
        <f t="shared" si="19"/>
        <v/>
      </c>
    </row>
    <row r="306" spans="1:26" x14ac:dyDescent="0.25">
      <c r="A306">
        <v>313</v>
      </c>
      <c r="B306" t="s">
        <v>170</v>
      </c>
      <c r="C306">
        <v>78500</v>
      </c>
      <c r="D306">
        <v>343</v>
      </c>
      <c r="E306" t="str">
        <f>IFERROR(IF(OR(HLOOKUP($A306,'Z-scores'!$C$2:$UD$20,3,FALSE)&gt;3,HLOOKUP(A306,'Z-scores'!$C$2:$UD$20,3,FALSE)&lt;-3),"",'Total-corrected counts'!E306),"")</f>
        <v/>
      </c>
      <c r="F306">
        <f>IFERROR(IF(OR(HLOOKUP($A306,'Z-scores'!$C$2:$UD$20,4,FALSE)&gt;3,HLOOKUP($A306,'Z-scores'!$C$2:$UD$20,4,FALSE)&lt;-3),"",'Total-corrected counts'!F306),"")</f>
        <v>24.190611188219197</v>
      </c>
      <c r="G306">
        <f>IFERROR(IF(OR(HLOOKUP($A306,'Z-scores'!$C$2:$UD$20,5,FALSE)&gt;3,HLOOKUP($A306,'Z-scores'!$C$2:$UD$20,5,FALSE)&lt;-3),"",'Total-corrected counts'!G306),"")</f>
        <v>64.557135431985856</v>
      </c>
      <c r="H306">
        <f>IFERROR(IF(OR(HLOOKUP($A306,'Z-scores'!$C$2:$UD$20,6,FALSE)&gt;3,HLOOKUP($A306,'Z-scores'!$C$2:$UD$20,6,FALSE)&lt;-3),"",'Total-corrected counts'!H306),"")</f>
        <v>15.614954896722814</v>
      </c>
      <c r="I306">
        <f>IFERROR(IF(OR(HLOOKUP($A306,'Z-scores'!$C$2:$UD$20,7,FALSE)&gt;3,HLOOKUP($A306,'Z-scores'!$C$2:$UD$20,7,FALSE)&lt;-3),"",'Total-corrected counts'!I306),"")</f>
        <v>109.45114348954407</v>
      </c>
      <c r="J306">
        <f>IFERROR(IF(OR(HLOOKUP($A306,'Z-scores'!$C$2:$UD$20,8,FALSE)&gt;3,HLOOKUP($A306,'Z-scores'!$C$2:$UD$20,8,FALSE)&lt;-3),"",'Total-corrected counts'!J306),"")</f>
        <v>181.4964271696833</v>
      </c>
      <c r="K306">
        <f>IFERROR(IF(OR(HLOOKUP($A306,'Z-scores'!$C$2:$UD$20,9,FALSE)&gt;3,HLOOKUP($A306,'Z-scores'!$C$2:$UD$20,9,FALSE)&lt;-3),"",'Total-corrected counts'!K306),"")</f>
        <v>125.20653325157478</v>
      </c>
      <c r="L306">
        <f>IFERROR(IF(OR(HLOOKUP($A306,'Z-scores'!$C$2:$UD$20,10,FALSE)&gt;3,HLOOKUP($A306,'Z-scores'!$C$2:$UD$20,10,FALSE)&lt;-3),"",'Total-corrected counts'!L306),"")</f>
        <v>77.449609025659839</v>
      </c>
      <c r="M306">
        <f>IFERROR(IF(OR(HLOOKUP($A306,'Z-scores'!$C$2:$UD$20,11,FALSE)&gt;3,HLOOKUP($A306,'Z-scores'!$C$2:$UD$20,11,FALSE)&lt;-3),"",'Total-corrected counts'!M306),"")</f>
        <v>86.35648613605639</v>
      </c>
      <c r="N306">
        <f>IFERROR(IF(OR(HLOOKUP($A306,'Z-scores'!$C$2:$UD$20,12,FALSE)&gt;3,HLOOKUP($A306,'Z-scores'!$C$2:$UD$20,12,FALSE)&lt;-3),"",'Total-corrected counts'!N306),"")</f>
        <v>46.737236839573058</v>
      </c>
      <c r="O306">
        <f>IFERROR(IF(OR(HLOOKUP($A306,'Z-scores'!$C$2:$UD$20,13,FALSE)&gt;3,HLOOKUP($A306,'Z-scores'!$C$2:$UD$20,13,FALSE)&lt;-3),"",'Total-corrected counts'!O306),"")</f>
        <v>90.867574837613873</v>
      </c>
      <c r="P306">
        <f>IFERROR(IF(OR(HLOOKUP($A306,'Z-scores'!$C$2:$UD$20,14,FALSE)&gt;3,HLOOKUP($A306,'Z-scores'!$C$2:$UD$20,14,FALSE)&lt;-3),"",'Total-corrected counts'!P306),"")</f>
        <v>77.808439775387214</v>
      </c>
      <c r="Q306">
        <f>IFERROR(IF(OR(HLOOKUP($A306,'Z-scores'!$C$2:$UD$20,15,FALSE)&gt;3,HLOOKUP($A306,'Z-scores'!$C$2:$UD$20,15,FALSE)&lt;-3),"",'Total-corrected counts'!Q306),"")</f>
        <v>32.549086909377415</v>
      </c>
      <c r="R306">
        <f>IFERROR(IF(OR(HLOOKUP($A306,'Z-scores'!$C$2:$UD$20,16,FALSE)&gt;3,HLOOKUP($A306,'Z-scores'!$C$2:$UD$20,16,FALSE)&lt;-3),"",'Total-corrected counts'!R306),"")</f>
        <v>153.7031360504557</v>
      </c>
      <c r="S306">
        <f>IFERROR(IF(OR(HLOOKUP($A306,'Z-scores'!$C$2:$UD$20,17,FALSE)&gt;3,HLOOKUP($A306,'Z-scores'!$C$2:$UD$20,17,FALSE)&lt;-3),"",'Total-corrected counts'!S306),"")</f>
        <v>64.246001113923057</v>
      </c>
      <c r="T306">
        <f>IFERROR(IF(OR(HLOOKUP($A306,'Z-scores'!$C$2:$UD$20,18,FALSE)&gt;3,HLOOKUP($A306,'Z-scores'!$C$2:$UD$20,18,FALSE)&lt;-3),"",'Total-corrected counts'!T306),"")</f>
        <v>28.238686054882876</v>
      </c>
      <c r="U306">
        <f>IFERROR(IF(OR(HLOOKUP($A306,'Z-scores'!$C$2:$UD$20,19,FALSE)&gt;3,HLOOKUP($A306,'Z-scores'!$C$2:$UD$20,19,FALSE)&lt;-3),"",'Total-corrected counts'!U306),"")</f>
        <v>159.59261075406934</v>
      </c>
      <c r="V306">
        <f t="shared" si="16"/>
        <v>1</v>
      </c>
      <c r="W306" s="10">
        <f>SUMIFS(Tabel132[Cluster],Tabel132[ID],A306)</f>
        <v>0</v>
      </c>
      <c r="X306">
        <f t="shared" si="17"/>
        <v>0.8864096565546099</v>
      </c>
      <c r="Y306">
        <f t="shared" si="18"/>
        <v>85.540362573680767</v>
      </c>
      <c r="Z306">
        <f t="shared" si="19"/>
        <v>81.717846541910319</v>
      </c>
    </row>
    <row r="307" spans="1:26" x14ac:dyDescent="0.25">
      <c r="A307">
        <v>314</v>
      </c>
      <c r="B307" t="s">
        <v>171</v>
      </c>
      <c r="C307">
        <v>24400</v>
      </c>
      <c r="D307">
        <v>111</v>
      </c>
      <c r="E307">
        <f>IFERROR(IF(OR(HLOOKUP($A307,'Z-scores'!$C$2:$UD$20,3,FALSE)&gt;3,HLOOKUP(A307,'Z-scores'!$C$2:$UD$20,3,FALSE)&lt;-3),"",'Total-corrected counts'!E307),"")</f>
        <v>1.5876466892149852</v>
      </c>
      <c r="F307">
        <f>IFERROR(IF(OR(HLOOKUP($A307,'Z-scores'!$C$2:$UD$20,4,FALSE)&gt;3,HLOOKUP($A307,'Z-scores'!$C$2:$UD$20,4,FALSE)&lt;-3),"",'Total-corrected counts'!F307),"")</f>
        <v>5.3975660094432802</v>
      </c>
      <c r="G307">
        <f>IFERROR(IF(OR(HLOOKUP($A307,'Z-scores'!$C$2:$UD$20,5,FALSE)&gt;3,HLOOKUP($A307,'Z-scores'!$C$2:$UD$20,5,FALSE)&lt;-3),"",'Total-corrected counts'!G307),"")</f>
        <v>10.103106075562771</v>
      </c>
      <c r="H307">
        <f>IFERROR(IF(OR(HLOOKUP($A307,'Z-scores'!$C$2:$UD$20,6,FALSE)&gt;3,HLOOKUP($A307,'Z-scores'!$C$2:$UD$20,6,FALSE)&lt;-3),"",'Total-corrected counts'!H307),"")</f>
        <v>3.1062382338138814</v>
      </c>
      <c r="I307">
        <f>IFERROR(IF(OR(HLOOKUP($A307,'Z-scores'!$C$2:$UD$20,7,FALSE)&gt;3,HLOOKUP($A307,'Z-scores'!$C$2:$UD$20,7,FALSE)&lt;-3),"",'Total-corrected counts'!I307),"")</f>
        <v>7.3574909416664873</v>
      </c>
      <c r="J307">
        <f>IFERROR(IF(OR(HLOOKUP($A307,'Z-scores'!$C$2:$UD$20,8,FALSE)&gt;3,HLOOKUP($A307,'Z-scores'!$C$2:$UD$20,8,FALSE)&lt;-3),"",'Total-corrected counts'!J307),"")</f>
        <v>5.4336999848132521</v>
      </c>
      <c r="K307">
        <f>IFERROR(IF(OR(HLOOKUP($A307,'Z-scores'!$C$2:$UD$20,9,FALSE)&gt;3,HLOOKUP($A307,'Z-scores'!$C$2:$UD$20,9,FALSE)&lt;-3),"",'Total-corrected counts'!K307),"")</f>
        <v>2.6846535481353473</v>
      </c>
      <c r="L307" t="str">
        <f>IFERROR(IF(OR(HLOOKUP($A307,'Z-scores'!$C$2:$UD$20,10,FALSE)&gt;3,HLOOKUP($A307,'Z-scores'!$C$2:$UD$20,10,FALSE)&lt;-3),"",'Total-corrected counts'!L307),"")</f>
        <v/>
      </c>
      <c r="M307">
        <f>IFERROR(IF(OR(HLOOKUP($A307,'Z-scores'!$C$2:$UD$20,11,FALSE)&gt;3,HLOOKUP($A307,'Z-scores'!$C$2:$UD$20,11,FALSE)&lt;-3),"",'Total-corrected counts'!M307),"")</f>
        <v>5.6443653567745748</v>
      </c>
      <c r="N307">
        <f>IFERROR(IF(OR(HLOOKUP($A307,'Z-scores'!$C$2:$UD$20,12,FALSE)&gt;3,HLOOKUP($A307,'Z-scores'!$C$2:$UD$20,12,FALSE)&lt;-3),"",'Total-corrected counts'!N307),"")</f>
        <v>12.747352243891397</v>
      </c>
      <c r="O307">
        <f>IFERROR(IF(OR(HLOOKUP($A307,'Z-scores'!$C$2:$UD$20,13,FALSE)&gt;3,HLOOKUP($A307,'Z-scores'!$C$2:$UD$20,13,FALSE)&lt;-3),"",'Total-corrected counts'!O307),"")</f>
        <v>3.308130293891872</v>
      </c>
      <c r="P307">
        <f>IFERROR(IF(OR(HLOOKUP($A307,'Z-scores'!$C$2:$UD$20,14,FALSE)&gt;3,HLOOKUP($A307,'Z-scores'!$C$2:$UD$20,14,FALSE)&lt;-3),"",'Total-corrected counts'!P307),"")</f>
        <v>4.1712093387222851</v>
      </c>
      <c r="Q307">
        <f>IFERROR(IF(OR(HLOOKUP($A307,'Z-scores'!$C$2:$UD$20,15,FALSE)&gt;3,HLOOKUP($A307,'Z-scores'!$C$2:$UD$20,15,FALSE)&lt;-3),"",'Total-corrected counts'!Q307),"")</f>
        <v>8.5614434710705112</v>
      </c>
      <c r="R307">
        <f>IFERROR(IF(OR(HLOOKUP($A307,'Z-scores'!$C$2:$UD$20,16,FALSE)&gt;3,HLOOKUP($A307,'Z-scores'!$C$2:$UD$20,16,FALSE)&lt;-3),"",'Total-corrected counts'!R307),"")</f>
        <v>2.3360600724058416</v>
      </c>
      <c r="S307">
        <f>IFERROR(IF(OR(HLOOKUP($A307,'Z-scores'!$C$2:$UD$20,17,FALSE)&gt;3,HLOOKUP($A307,'Z-scores'!$C$2:$UD$20,17,FALSE)&lt;-3),"",'Total-corrected counts'!S307),"")</f>
        <v>6.2807455250366688</v>
      </c>
      <c r="T307">
        <f>IFERROR(IF(OR(HLOOKUP($A307,'Z-scores'!$C$2:$UD$20,18,FALSE)&gt;3,HLOOKUP($A307,'Z-scores'!$C$2:$UD$20,18,FALSE)&lt;-3),"",'Total-corrected counts'!T307),"")</f>
        <v>6.8298617017438055</v>
      </c>
      <c r="U307">
        <f>IFERROR(IF(OR(HLOOKUP($A307,'Z-scores'!$C$2:$UD$20,19,FALSE)&gt;3,HLOOKUP($A307,'Z-scores'!$C$2:$UD$20,19,FALSE)&lt;-3),"",'Total-corrected counts'!U307),"")</f>
        <v>4.7213410691581004</v>
      </c>
      <c r="V307">
        <f t="shared" si="16"/>
        <v>1</v>
      </c>
      <c r="W307" s="10">
        <f>SUMIFS(Tabel132[Cluster],Tabel132[ID],A307)</f>
        <v>31</v>
      </c>
      <c r="X307">
        <f t="shared" si="17"/>
        <v>0.54252953056052644</v>
      </c>
      <c r="Y307">
        <f t="shared" si="18"/>
        <v>5.1643458549280723</v>
      </c>
      <c r="Z307">
        <f t="shared" si="19"/>
        <v>6.1195179644900612</v>
      </c>
    </row>
    <row r="308" spans="1:26" x14ac:dyDescent="0.25">
      <c r="A308">
        <v>315</v>
      </c>
      <c r="B308" t="s">
        <v>739</v>
      </c>
      <c r="C308">
        <v>500</v>
      </c>
      <c r="D308">
        <v>695</v>
      </c>
      <c r="E308" t="str">
        <f>IFERROR(IF(OR(HLOOKUP($A308,'Z-scores'!$C$2:$UD$20,3,FALSE)&gt;3,HLOOKUP(A308,'Z-scores'!$C$2:$UD$20,3,FALSE)&lt;-3),"",'Total-corrected counts'!E308),"")</f>
        <v/>
      </c>
      <c r="F308" t="str">
        <f>IFERROR(IF(OR(HLOOKUP($A308,'Z-scores'!$C$2:$UD$20,4,FALSE)&gt;3,HLOOKUP($A308,'Z-scores'!$C$2:$UD$20,4,FALSE)&lt;-3),"",'Total-corrected counts'!F308),"")</f>
        <v/>
      </c>
      <c r="G308" t="str">
        <f>IFERROR(IF(OR(HLOOKUP($A308,'Z-scores'!$C$2:$UD$20,5,FALSE)&gt;3,HLOOKUP($A308,'Z-scores'!$C$2:$UD$20,5,FALSE)&lt;-3),"",'Total-corrected counts'!G308),"")</f>
        <v/>
      </c>
      <c r="H308" t="str">
        <f>IFERROR(IF(OR(HLOOKUP($A308,'Z-scores'!$C$2:$UD$20,6,FALSE)&gt;3,HLOOKUP($A308,'Z-scores'!$C$2:$UD$20,6,FALSE)&lt;-3),"",'Total-corrected counts'!H308),"")</f>
        <v/>
      </c>
      <c r="I308" t="str">
        <f>IFERROR(IF(OR(HLOOKUP($A308,'Z-scores'!$C$2:$UD$20,7,FALSE)&gt;3,HLOOKUP($A308,'Z-scores'!$C$2:$UD$20,7,FALSE)&lt;-3),"",'Total-corrected counts'!I308),"")</f>
        <v/>
      </c>
      <c r="J308" t="str">
        <f>IFERROR(IF(OR(HLOOKUP($A308,'Z-scores'!$C$2:$UD$20,8,FALSE)&gt;3,HLOOKUP($A308,'Z-scores'!$C$2:$UD$20,8,FALSE)&lt;-3),"",'Total-corrected counts'!J308),"")</f>
        <v/>
      </c>
      <c r="K308" t="str">
        <f>IFERROR(IF(OR(HLOOKUP($A308,'Z-scores'!$C$2:$UD$20,9,FALSE)&gt;3,HLOOKUP($A308,'Z-scores'!$C$2:$UD$20,9,FALSE)&lt;-3),"",'Total-corrected counts'!K308),"")</f>
        <v/>
      </c>
      <c r="L308" t="str">
        <f>IFERROR(IF(OR(HLOOKUP($A308,'Z-scores'!$C$2:$UD$20,10,FALSE)&gt;3,HLOOKUP($A308,'Z-scores'!$C$2:$UD$20,10,FALSE)&lt;-3),"",'Total-corrected counts'!L308),"")</f>
        <v/>
      </c>
      <c r="M308" t="str">
        <f>IFERROR(IF(OR(HLOOKUP($A308,'Z-scores'!$C$2:$UD$20,11,FALSE)&gt;3,HLOOKUP($A308,'Z-scores'!$C$2:$UD$20,11,FALSE)&lt;-3),"",'Total-corrected counts'!M308),"")</f>
        <v/>
      </c>
      <c r="N308" t="str">
        <f>IFERROR(IF(OR(HLOOKUP($A308,'Z-scores'!$C$2:$UD$20,12,FALSE)&gt;3,HLOOKUP($A308,'Z-scores'!$C$2:$UD$20,12,FALSE)&lt;-3),"",'Total-corrected counts'!N308),"")</f>
        <v/>
      </c>
      <c r="O308" t="str">
        <f>IFERROR(IF(OR(HLOOKUP($A308,'Z-scores'!$C$2:$UD$20,13,FALSE)&gt;3,HLOOKUP($A308,'Z-scores'!$C$2:$UD$20,13,FALSE)&lt;-3),"",'Total-corrected counts'!O308),"")</f>
        <v/>
      </c>
      <c r="P308" t="str">
        <f>IFERROR(IF(OR(HLOOKUP($A308,'Z-scores'!$C$2:$UD$20,14,FALSE)&gt;3,HLOOKUP($A308,'Z-scores'!$C$2:$UD$20,14,FALSE)&lt;-3),"",'Total-corrected counts'!P308),"")</f>
        <v/>
      </c>
      <c r="Q308" t="str">
        <f>IFERROR(IF(OR(HLOOKUP($A308,'Z-scores'!$C$2:$UD$20,15,FALSE)&gt;3,HLOOKUP($A308,'Z-scores'!$C$2:$UD$20,15,FALSE)&lt;-3),"",'Total-corrected counts'!Q308),"")</f>
        <v/>
      </c>
      <c r="R308" t="str">
        <f>IFERROR(IF(OR(HLOOKUP($A308,'Z-scores'!$C$2:$UD$20,16,FALSE)&gt;3,HLOOKUP($A308,'Z-scores'!$C$2:$UD$20,16,FALSE)&lt;-3),"",'Total-corrected counts'!R308),"")</f>
        <v/>
      </c>
      <c r="S308" t="str">
        <f>IFERROR(IF(OR(HLOOKUP($A308,'Z-scores'!$C$2:$UD$20,17,FALSE)&gt;3,HLOOKUP($A308,'Z-scores'!$C$2:$UD$20,17,FALSE)&lt;-3),"",'Total-corrected counts'!S308),"")</f>
        <v/>
      </c>
      <c r="T308" t="str">
        <f>IFERROR(IF(OR(HLOOKUP($A308,'Z-scores'!$C$2:$UD$20,18,FALSE)&gt;3,HLOOKUP($A308,'Z-scores'!$C$2:$UD$20,18,FALSE)&lt;-3),"",'Total-corrected counts'!T308),"")</f>
        <v/>
      </c>
      <c r="U308" t="str">
        <f>IFERROR(IF(OR(HLOOKUP($A308,'Z-scores'!$C$2:$UD$20,19,FALSE)&gt;3,HLOOKUP($A308,'Z-scores'!$C$2:$UD$20,19,FALSE)&lt;-3),"",'Total-corrected counts'!U308),"")</f>
        <v/>
      </c>
      <c r="V308">
        <f t="shared" si="16"/>
        <v>1</v>
      </c>
      <c r="W308" s="10">
        <f>SUMIFS(Tabel132[Cluster],Tabel132[ID],A308)</f>
        <v>0</v>
      </c>
      <c r="X308" t="str">
        <f t="shared" si="17"/>
        <v/>
      </c>
      <c r="Y308" t="str">
        <f t="shared" si="18"/>
        <v/>
      </c>
      <c r="Z308" t="str">
        <f t="shared" si="19"/>
        <v/>
      </c>
    </row>
    <row r="309" spans="1:26" x14ac:dyDescent="0.25">
      <c r="A309">
        <v>316</v>
      </c>
      <c r="B309" t="s">
        <v>740</v>
      </c>
      <c r="C309">
        <v>69400</v>
      </c>
      <c r="D309">
        <v>178</v>
      </c>
      <c r="E309" t="str">
        <f>IFERROR(IF(OR(HLOOKUP($A309,'Z-scores'!$C$2:$UD$20,3,FALSE)&gt;3,HLOOKUP(A309,'Z-scores'!$C$2:$UD$20,3,FALSE)&lt;-3),"",'Total-corrected counts'!E309),"")</f>
        <v/>
      </c>
      <c r="F309" t="str">
        <f>IFERROR(IF(OR(HLOOKUP($A309,'Z-scores'!$C$2:$UD$20,4,FALSE)&gt;3,HLOOKUP($A309,'Z-scores'!$C$2:$UD$20,4,FALSE)&lt;-3),"",'Total-corrected counts'!F309),"")</f>
        <v/>
      </c>
      <c r="G309" t="str">
        <f>IFERROR(IF(OR(HLOOKUP($A309,'Z-scores'!$C$2:$UD$20,5,FALSE)&gt;3,HLOOKUP($A309,'Z-scores'!$C$2:$UD$20,5,FALSE)&lt;-3),"",'Total-corrected counts'!G309),"")</f>
        <v/>
      </c>
      <c r="H309" t="str">
        <f>IFERROR(IF(OR(HLOOKUP($A309,'Z-scores'!$C$2:$UD$20,6,FALSE)&gt;3,HLOOKUP($A309,'Z-scores'!$C$2:$UD$20,6,FALSE)&lt;-3),"",'Total-corrected counts'!H309),"")</f>
        <v/>
      </c>
      <c r="I309" t="str">
        <f>IFERROR(IF(OR(HLOOKUP($A309,'Z-scores'!$C$2:$UD$20,7,FALSE)&gt;3,HLOOKUP($A309,'Z-scores'!$C$2:$UD$20,7,FALSE)&lt;-3),"",'Total-corrected counts'!I309),"")</f>
        <v/>
      </c>
      <c r="J309" t="str">
        <f>IFERROR(IF(OR(HLOOKUP($A309,'Z-scores'!$C$2:$UD$20,8,FALSE)&gt;3,HLOOKUP($A309,'Z-scores'!$C$2:$UD$20,8,FALSE)&lt;-3),"",'Total-corrected counts'!J309),"")</f>
        <v/>
      </c>
      <c r="K309" t="str">
        <f>IFERROR(IF(OR(HLOOKUP($A309,'Z-scores'!$C$2:$UD$20,9,FALSE)&gt;3,HLOOKUP($A309,'Z-scores'!$C$2:$UD$20,9,FALSE)&lt;-3),"",'Total-corrected counts'!K309),"")</f>
        <v/>
      </c>
      <c r="L309" t="str">
        <f>IFERROR(IF(OR(HLOOKUP($A309,'Z-scores'!$C$2:$UD$20,10,FALSE)&gt;3,HLOOKUP($A309,'Z-scores'!$C$2:$UD$20,10,FALSE)&lt;-3),"",'Total-corrected counts'!L309),"")</f>
        <v/>
      </c>
      <c r="M309" t="str">
        <f>IFERROR(IF(OR(HLOOKUP($A309,'Z-scores'!$C$2:$UD$20,11,FALSE)&gt;3,HLOOKUP($A309,'Z-scores'!$C$2:$UD$20,11,FALSE)&lt;-3),"",'Total-corrected counts'!M309),"")</f>
        <v/>
      </c>
      <c r="N309" t="str">
        <f>IFERROR(IF(OR(HLOOKUP($A309,'Z-scores'!$C$2:$UD$20,12,FALSE)&gt;3,HLOOKUP($A309,'Z-scores'!$C$2:$UD$20,12,FALSE)&lt;-3),"",'Total-corrected counts'!N309),"")</f>
        <v/>
      </c>
      <c r="O309" t="str">
        <f>IFERROR(IF(OR(HLOOKUP($A309,'Z-scores'!$C$2:$UD$20,13,FALSE)&gt;3,HLOOKUP($A309,'Z-scores'!$C$2:$UD$20,13,FALSE)&lt;-3),"",'Total-corrected counts'!O309),"")</f>
        <v/>
      </c>
      <c r="P309" t="str">
        <f>IFERROR(IF(OR(HLOOKUP($A309,'Z-scores'!$C$2:$UD$20,14,FALSE)&gt;3,HLOOKUP($A309,'Z-scores'!$C$2:$UD$20,14,FALSE)&lt;-3),"",'Total-corrected counts'!P309),"")</f>
        <v/>
      </c>
      <c r="Q309" t="str">
        <f>IFERROR(IF(OR(HLOOKUP($A309,'Z-scores'!$C$2:$UD$20,15,FALSE)&gt;3,HLOOKUP($A309,'Z-scores'!$C$2:$UD$20,15,FALSE)&lt;-3),"",'Total-corrected counts'!Q309),"")</f>
        <v/>
      </c>
      <c r="R309" t="str">
        <f>IFERROR(IF(OR(HLOOKUP($A309,'Z-scores'!$C$2:$UD$20,16,FALSE)&gt;3,HLOOKUP($A309,'Z-scores'!$C$2:$UD$20,16,FALSE)&lt;-3),"",'Total-corrected counts'!R309),"")</f>
        <v/>
      </c>
      <c r="S309" t="str">
        <f>IFERROR(IF(OR(HLOOKUP($A309,'Z-scores'!$C$2:$UD$20,17,FALSE)&gt;3,HLOOKUP($A309,'Z-scores'!$C$2:$UD$20,17,FALSE)&lt;-3),"",'Total-corrected counts'!S309),"")</f>
        <v/>
      </c>
      <c r="T309" t="str">
        <f>IFERROR(IF(OR(HLOOKUP($A309,'Z-scores'!$C$2:$UD$20,18,FALSE)&gt;3,HLOOKUP($A309,'Z-scores'!$C$2:$UD$20,18,FALSE)&lt;-3),"",'Total-corrected counts'!T309),"")</f>
        <v/>
      </c>
      <c r="U309" t="str">
        <f>IFERROR(IF(OR(HLOOKUP($A309,'Z-scores'!$C$2:$UD$20,19,FALSE)&gt;3,HLOOKUP($A309,'Z-scores'!$C$2:$UD$20,19,FALSE)&lt;-3),"",'Total-corrected counts'!U309),"")</f>
        <v/>
      </c>
      <c r="V309">
        <f t="shared" si="16"/>
        <v>1</v>
      </c>
      <c r="W309" s="10">
        <f>SUMIFS(Tabel132[Cluster],Tabel132[ID],A309)</f>
        <v>82</v>
      </c>
      <c r="X309" t="str">
        <f t="shared" si="17"/>
        <v/>
      </c>
      <c r="Y309" t="str">
        <f t="shared" si="18"/>
        <v/>
      </c>
      <c r="Z309" t="str">
        <f t="shared" si="19"/>
        <v/>
      </c>
    </row>
    <row r="310" spans="1:26" x14ac:dyDescent="0.25">
      <c r="A310">
        <v>317</v>
      </c>
      <c r="B310" t="s">
        <v>741</v>
      </c>
      <c r="C310">
        <v>109200</v>
      </c>
      <c r="D310">
        <v>760</v>
      </c>
      <c r="E310" t="str">
        <f>IFERROR(IF(OR(HLOOKUP($A310,'Z-scores'!$C$2:$UD$20,3,FALSE)&gt;3,HLOOKUP(A310,'Z-scores'!$C$2:$UD$20,3,FALSE)&lt;-3),"",'Total-corrected counts'!E310),"")</f>
        <v/>
      </c>
      <c r="F310" t="str">
        <f>IFERROR(IF(OR(HLOOKUP($A310,'Z-scores'!$C$2:$UD$20,4,FALSE)&gt;3,HLOOKUP($A310,'Z-scores'!$C$2:$UD$20,4,FALSE)&lt;-3),"",'Total-corrected counts'!F310),"")</f>
        <v/>
      </c>
      <c r="G310" t="str">
        <f>IFERROR(IF(OR(HLOOKUP($A310,'Z-scores'!$C$2:$UD$20,5,FALSE)&gt;3,HLOOKUP($A310,'Z-scores'!$C$2:$UD$20,5,FALSE)&lt;-3),"",'Total-corrected counts'!G310),"")</f>
        <v/>
      </c>
      <c r="H310" t="str">
        <f>IFERROR(IF(OR(HLOOKUP($A310,'Z-scores'!$C$2:$UD$20,6,FALSE)&gt;3,HLOOKUP($A310,'Z-scores'!$C$2:$UD$20,6,FALSE)&lt;-3),"",'Total-corrected counts'!H310),"")</f>
        <v/>
      </c>
      <c r="I310" t="str">
        <f>IFERROR(IF(OR(HLOOKUP($A310,'Z-scores'!$C$2:$UD$20,7,FALSE)&gt;3,HLOOKUP($A310,'Z-scores'!$C$2:$UD$20,7,FALSE)&lt;-3),"",'Total-corrected counts'!I310),"")</f>
        <v/>
      </c>
      <c r="J310" t="str">
        <f>IFERROR(IF(OR(HLOOKUP($A310,'Z-scores'!$C$2:$UD$20,8,FALSE)&gt;3,HLOOKUP($A310,'Z-scores'!$C$2:$UD$20,8,FALSE)&lt;-3),"",'Total-corrected counts'!J310),"")</f>
        <v/>
      </c>
      <c r="K310" t="str">
        <f>IFERROR(IF(OR(HLOOKUP($A310,'Z-scores'!$C$2:$UD$20,9,FALSE)&gt;3,HLOOKUP($A310,'Z-scores'!$C$2:$UD$20,9,FALSE)&lt;-3),"",'Total-corrected counts'!K310),"")</f>
        <v/>
      </c>
      <c r="L310" t="str">
        <f>IFERROR(IF(OR(HLOOKUP($A310,'Z-scores'!$C$2:$UD$20,10,FALSE)&gt;3,HLOOKUP($A310,'Z-scores'!$C$2:$UD$20,10,FALSE)&lt;-3),"",'Total-corrected counts'!L310),"")</f>
        <v/>
      </c>
      <c r="M310" t="str">
        <f>IFERROR(IF(OR(HLOOKUP($A310,'Z-scores'!$C$2:$UD$20,11,FALSE)&gt;3,HLOOKUP($A310,'Z-scores'!$C$2:$UD$20,11,FALSE)&lt;-3),"",'Total-corrected counts'!M310),"")</f>
        <v/>
      </c>
      <c r="N310" t="str">
        <f>IFERROR(IF(OR(HLOOKUP($A310,'Z-scores'!$C$2:$UD$20,12,FALSE)&gt;3,HLOOKUP($A310,'Z-scores'!$C$2:$UD$20,12,FALSE)&lt;-3),"",'Total-corrected counts'!N310),"")</f>
        <v/>
      </c>
      <c r="O310" t="str">
        <f>IFERROR(IF(OR(HLOOKUP($A310,'Z-scores'!$C$2:$UD$20,13,FALSE)&gt;3,HLOOKUP($A310,'Z-scores'!$C$2:$UD$20,13,FALSE)&lt;-3),"",'Total-corrected counts'!O310),"")</f>
        <v/>
      </c>
      <c r="P310" t="str">
        <f>IFERROR(IF(OR(HLOOKUP($A310,'Z-scores'!$C$2:$UD$20,14,FALSE)&gt;3,HLOOKUP($A310,'Z-scores'!$C$2:$UD$20,14,FALSE)&lt;-3),"",'Total-corrected counts'!P310),"")</f>
        <v/>
      </c>
      <c r="Q310" t="str">
        <f>IFERROR(IF(OR(HLOOKUP($A310,'Z-scores'!$C$2:$UD$20,15,FALSE)&gt;3,HLOOKUP($A310,'Z-scores'!$C$2:$UD$20,15,FALSE)&lt;-3),"",'Total-corrected counts'!Q310),"")</f>
        <v/>
      </c>
      <c r="R310" t="str">
        <f>IFERROR(IF(OR(HLOOKUP($A310,'Z-scores'!$C$2:$UD$20,16,FALSE)&gt;3,HLOOKUP($A310,'Z-scores'!$C$2:$UD$20,16,FALSE)&lt;-3),"",'Total-corrected counts'!R310),"")</f>
        <v/>
      </c>
      <c r="S310" t="str">
        <f>IFERROR(IF(OR(HLOOKUP($A310,'Z-scores'!$C$2:$UD$20,17,FALSE)&gt;3,HLOOKUP($A310,'Z-scores'!$C$2:$UD$20,17,FALSE)&lt;-3),"",'Total-corrected counts'!S310),"")</f>
        <v/>
      </c>
      <c r="T310" t="str">
        <f>IFERROR(IF(OR(HLOOKUP($A310,'Z-scores'!$C$2:$UD$20,18,FALSE)&gt;3,HLOOKUP($A310,'Z-scores'!$C$2:$UD$20,18,FALSE)&lt;-3),"",'Total-corrected counts'!T310),"")</f>
        <v/>
      </c>
      <c r="U310" t="str">
        <f>IFERROR(IF(OR(HLOOKUP($A310,'Z-scores'!$C$2:$UD$20,19,FALSE)&gt;3,HLOOKUP($A310,'Z-scores'!$C$2:$UD$20,19,FALSE)&lt;-3),"",'Total-corrected counts'!U310),"")</f>
        <v/>
      </c>
      <c r="V310">
        <f t="shared" si="16"/>
        <v>1</v>
      </c>
      <c r="W310" s="10">
        <f>SUMIFS(Tabel132[Cluster],Tabel132[ID],A310)</f>
        <v>0</v>
      </c>
      <c r="X310" t="str">
        <f t="shared" si="17"/>
        <v/>
      </c>
      <c r="Y310" t="str">
        <f t="shared" si="18"/>
        <v/>
      </c>
      <c r="Z310" t="str">
        <f t="shared" si="19"/>
        <v/>
      </c>
    </row>
    <row r="311" spans="1:26" x14ac:dyDescent="0.25">
      <c r="A311">
        <v>318</v>
      </c>
      <c r="B311" t="s">
        <v>172</v>
      </c>
      <c r="C311">
        <v>87800</v>
      </c>
      <c r="D311">
        <v>987</v>
      </c>
      <c r="E311">
        <f>IFERROR(IF(OR(HLOOKUP($A311,'Z-scores'!$C$2:$UD$20,3,FALSE)&gt;3,HLOOKUP(A311,'Z-scores'!$C$2:$UD$20,3,FALSE)&lt;-3),"",'Total-corrected counts'!E311),"")</f>
        <v>0</v>
      </c>
      <c r="F311">
        <f>IFERROR(IF(OR(HLOOKUP($A311,'Z-scores'!$C$2:$UD$20,4,FALSE)&gt;3,HLOOKUP($A311,'Z-scores'!$C$2:$UD$20,4,FALSE)&lt;-3),"",'Total-corrected counts'!F311),"")</f>
        <v>0</v>
      </c>
      <c r="G311">
        <f>IFERROR(IF(OR(HLOOKUP($A311,'Z-scores'!$C$2:$UD$20,5,FALSE)&gt;3,HLOOKUP($A311,'Z-scores'!$C$2:$UD$20,5,FALSE)&lt;-3),"",'Total-corrected counts'!G311),"")</f>
        <v>5.0364437066614018E-2</v>
      </c>
      <c r="H311">
        <f>IFERROR(IF(OR(HLOOKUP($A311,'Z-scores'!$C$2:$UD$20,6,FALSE)&gt;3,HLOOKUP($A311,'Z-scores'!$C$2:$UD$20,6,FALSE)&lt;-3),"",'Total-corrected counts'!H311),"")</f>
        <v>0</v>
      </c>
      <c r="I311">
        <f>IFERROR(IF(OR(HLOOKUP($A311,'Z-scores'!$C$2:$UD$20,7,FALSE)&gt;3,HLOOKUP($A311,'Z-scores'!$C$2:$UD$20,7,FALSE)&lt;-3),"",'Total-corrected counts'!I311),"")</f>
        <v>0</v>
      </c>
      <c r="J311">
        <f>IFERROR(IF(OR(HLOOKUP($A311,'Z-scores'!$C$2:$UD$20,8,FALSE)&gt;3,HLOOKUP($A311,'Z-scores'!$C$2:$UD$20,8,FALSE)&lt;-3),"",'Total-corrected counts'!J311),"")</f>
        <v>0</v>
      </c>
      <c r="K311">
        <f>IFERROR(IF(OR(HLOOKUP($A311,'Z-scores'!$C$2:$UD$20,9,FALSE)&gt;3,HLOOKUP($A311,'Z-scores'!$C$2:$UD$20,9,FALSE)&lt;-3),"",'Total-corrected counts'!K311),"")</f>
        <v>4.4595573889291487E-3</v>
      </c>
      <c r="L311">
        <f>IFERROR(IF(OR(HLOOKUP($A311,'Z-scores'!$C$2:$UD$20,10,FALSE)&gt;3,HLOOKUP($A311,'Z-scores'!$C$2:$UD$20,10,FALSE)&lt;-3),"",'Total-corrected counts'!L311),"")</f>
        <v>0</v>
      </c>
      <c r="M311">
        <f>IFERROR(IF(OR(HLOOKUP($A311,'Z-scores'!$C$2:$UD$20,11,FALSE)&gt;3,HLOOKUP($A311,'Z-scores'!$C$2:$UD$20,11,FALSE)&lt;-3),"",'Total-corrected counts'!M311),"")</f>
        <v>0</v>
      </c>
      <c r="N311">
        <f>IFERROR(IF(OR(HLOOKUP($A311,'Z-scores'!$C$2:$UD$20,12,FALSE)&gt;3,HLOOKUP($A311,'Z-scores'!$C$2:$UD$20,12,FALSE)&lt;-3),"",'Total-corrected counts'!N311),"")</f>
        <v>4.5820820430953979E-2</v>
      </c>
      <c r="O311">
        <f>IFERROR(IF(OR(HLOOKUP($A311,'Z-scores'!$C$2:$UD$20,13,FALSE)&gt;3,HLOOKUP($A311,'Z-scores'!$C$2:$UD$20,13,FALSE)&lt;-3),"",'Total-corrected counts'!O311),"")</f>
        <v>0</v>
      </c>
      <c r="P311">
        <f>IFERROR(IF(OR(HLOOKUP($A311,'Z-scores'!$C$2:$UD$20,14,FALSE)&gt;3,HLOOKUP($A311,'Z-scores'!$C$2:$UD$20,14,FALSE)&lt;-3),"",'Total-corrected counts'!P311),"")</f>
        <v>0</v>
      </c>
      <c r="Q311">
        <f>IFERROR(IF(OR(HLOOKUP($A311,'Z-scores'!$C$2:$UD$20,15,FALSE)&gt;3,HLOOKUP($A311,'Z-scores'!$C$2:$UD$20,15,FALSE)&lt;-3),"",'Total-corrected counts'!Q311),"")</f>
        <v>0</v>
      </c>
      <c r="R311" t="str">
        <f>IFERROR(IF(OR(HLOOKUP($A311,'Z-scores'!$C$2:$UD$20,16,FALSE)&gt;3,HLOOKUP($A311,'Z-scores'!$C$2:$UD$20,16,FALSE)&lt;-3),"",'Total-corrected counts'!R311),"")</f>
        <v/>
      </c>
      <c r="S311">
        <f>IFERROR(IF(OR(HLOOKUP($A311,'Z-scores'!$C$2:$UD$20,17,FALSE)&gt;3,HLOOKUP($A311,'Z-scores'!$C$2:$UD$20,17,FALSE)&lt;-3),"",'Total-corrected counts'!S311),"")</f>
        <v>0</v>
      </c>
      <c r="T311">
        <f>IFERROR(IF(OR(HLOOKUP($A311,'Z-scores'!$C$2:$UD$20,18,FALSE)&gt;3,HLOOKUP($A311,'Z-scores'!$C$2:$UD$20,18,FALSE)&lt;-3),"",'Total-corrected counts'!T311),"")</f>
        <v>0</v>
      </c>
      <c r="U311">
        <f>IFERROR(IF(OR(HLOOKUP($A311,'Z-scores'!$C$2:$UD$20,19,FALSE)&gt;3,HLOOKUP($A311,'Z-scores'!$C$2:$UD$20,19,FALSE)&lt;-3),"",'Total-corrected counts'!U311),"")</f>
        <v>8.6789357888935655E-3</v>
      </c>
      <c r="V311">
        <f t="shared" si="16"/>
        <v>1</v>
      </c>
      <c r="W311" s="10">
        <f>SUMIFS(Tabel132[Cluster],Tabel132[ID],A311)</f>
        <v>94</v>
      </c>
      <c r="X311">
        <f t="shared" si="17"/>
        <v>0.84469985570290973</v>
      </c>
      <c r="Y311">
        <f t="shared" si="18"/>
        <v>6.0915549395047959E-3</v>
      </c>
      <c r="Z311">
        <f t="shared" si="19"/>
        <v>7.7856794599782207E-3</v>
      </c>
    </row>
    <row r="312" spans="1:26" x14ac:dyDescent="0.25">
      <c r="A312">
        <v>319</v>
      </c>
      <c r="B312" t="s">
        <v>173</v>
      </c>
      <c r="C312">
        <v>47500</v>
      </c>
      <c r="D312">
        <v>703</v>
      </c>
      <c r="E312" t="str">
        <f>IFERROR(IF(OR(HLOOKUP($A312,'Z-scores'!$C$2:$UD$20,3,FALSE)&gt;3,HLOOKUP(A312,'Z-scores'!$C$2:$UD$20,3,FALSE)&lt;-3),"",'Total-corrected counts'!E312),"")</f>
        <v/>
      </c>
      <c r="F312">
        <f>IFERROR(IF(OR(HLOOKUP($A312,'Z-scores'!$C$2:$UD$20,4,FALSE)&gt;3,HLOOKUP($A312,'Z-scores'!$C$2:$UD$20,4,FALSE)&lt;-3),"",'Total-corrected counts'!F312),"")</f>
        <v>24.075769358231042</v>
      </c>
      <c r="G312">
        <f>IFERROR(IF(OR(HLOOKUP($A312,'Z-scores'!$C$2:$UD$20,5,FALSE)&gt;3,HLOOKUP($A312,'Z-scores'!$C$2:$UD$20,5,FALSE)&lt;-3),"",'Total-corrected counts'!G312),"")</f>
        <v>15.834579013743447</v>
      </c>
      <c r="H312">
        <f>IFERROR(IF(OR(HLOOKUP($A312,'Z-scores'!$C$2:$UD$20,6,FALSE)&gt;3,HLOOKUP($A312,'Z-scores'!$C$2:$UD$20,6,FALSE)&lt;-3),"",'Total-corrected counts'!H312),"")</f>
        <v>15.796442973305199</v>
      </c>
      <c r="I312">
        <f>IFERROR(IF(OR(HLOOKUP($A312,'Z-scores'!$C$2:$UD$20,7,FALSE)&gt;3,HLOOKUP($A312,'Z-scores'!$C$2:$UD$20,7,FALSE)&lt;-3),"",'Total-corrected counts'!I312),"")</f>
        <v>35.063523776393843</v>
      </c>
      <c r="J312">
        <f>IFERROR(IF(OR(HLOOKUP($A312,'Z-scores'!$C$2:$UD$20,8,FALSE)&gt;3,HLOOKUP($A312,'Z-scores'!$C$2:$UD$20,8,FALSE)&lt;-3),"",'Total-corrected counts'!J312),"")</f>
        <v>8.5154263827336543</v>
      </c>
      <c r="K312">
        <f>IFERROR(IF(OR(HLOOKUP($A312,'Z-scores'!$C$2:$UD$20,9,FALSE)&gt;3,HLOOKUP($A312,'Z-scores'!$C$2:$UD$20,9,FALSE)&lt;-3),"",'Total-corrected counts'!K312),"")</f>
        <v>15.679803779474886</v>
      </c>
      <c r="L312">
        <f>IFERROR(IF(OR(HLOOKUP($A312,'Z-scores'!$C$2:$UD$20,10,FALSE)&gt;3,HLOOKUP($A312,'Z-scores'!$C$2:$UD$20,10,FALSE)&lt;-3),"",'Total-corrected counts'!L312),"")</f>
        <v>25.872394018877543</v>
      </c>
      <c r="M312">
        <f>IFERROR(IF(OR(HLOOKUP($A312,'Z-scores'!$C$2:$UD$20,11,FALSE)&gt;3,HLOOKUP($A312,'Z-scores'!$C$2:$UD$20,11,FALSE)&lt;-3),"",'Total-corrected counts'!M312),"")</f>
        <v>10.745028581223108</v>
      </c>
      <c r="N312">
        <f>IFERROR(IF(OR(HLOOKUP($A312,'Z-scores'!$C$2:$UD$20,12,FALSE)&gt;3,HLOOKUP($A312,'Z-scores'!$C$2:$UD$20,12,FALSE)&lt;-3),"",'Total-corrected counts'!N312),"")</f>
        <v>13.132247135511411</v>
      </c>
      <c r="O312">
        <f>IFERROR(IF(OR(HLOOKUP($A312,'Z-scores'!$C$2:$UD$20,13,FALSE)&gt;3,HLOOKUP($A312,'Z-scores'!$C$2:$UD$20,13,FALSE)&lt;-3),"",'Total-corrected counts'!O312),"")</f>
        <v>11.815712575640248</v>
      </c>
      <c r="P312">
        <f>IFERROR(IF(OR(HLOOKUP($A312,'Z-scores'!$C$2:$UD$20,14,FALSE)&gt;3,HLOOKUP($A312,'Z-scores'!$C$2:$UD$20,14,FALSE)&lt;-3),"",'Total-corrected counts'!P312),"")</f>
        <v>11.274231798718635</v>
      </c>
      <c r="Q312">
        <f>IFERROR(IF(OR(HLOOKUP($A312,'Z-scores'!$C$2:$UD$20,15,FALSE)&gt;3,HLOOKUP($A312,'Z-scores'!$C$2:$UD$20,15,FALSE)&lt;-3),"",'Total-corrected counts'!Q312),"")</f>
        <v>3.7444126342722965</v>
      </c>
      <c r="R312">
        <f>IFERROR(IF(OR(HLOOKUP($A312,'Z-scores'!$C$2:$UD$20,16,FALSE)&gt;3,HLOOKUP($A312,'Z-scores'!$C$2:$UD$20,16,FALSE)&lt;-3),"",'Total-corrected counts'!R312),"")</f>
        <v>11.503993941470275</v>
      </c>
      <c r="S312">
        <f>IFERROR(IF(OR(HLOOKUP($A312,'Z-scores'!$C$2:$UD$20,17,FALSE)&gt;3,HLOOKUP($A312,'Z-scores'!$C$2:$UD$20,17,FALSE)&lt;-3),"",'Total-corrected counts'!S312),"")</f>
        <v>14.87402138167716</v>
      </c>
      <c r="T312">
        <f>IFERROR(IF(OR(HLOOKUP($A312,'Z-scores'!$C$2:$UD$20,18,FALSE)&gt;3,HLOOKUP($A312,'Z-scores'!$C$2:$UD$20,18,FALSE)&lt;-3),"",'Total-corrected counts'!T312),"")</f>
        <v>39.98261177347883</v>
      </c>
      <c r="U312">
        <f>IFERROR(IF(OR(HLOOKUP($A312,'Z-scores'!$C$2:$UD$20,19,FALSE)&gt;3,HLOOKUP($A312,'Z-scores'!$C$2:$UD$20,19,FALSE)&lt;-3),"",'Total-corrected counts'!U312),"")</f>
        <v>8.7961014220436287</v>
      </c>
      <c r="V312">
        <f t="shared" si="16"/>
        <v>1</v>
      </c>
      <c r="W312" s="10">
        <f>SUMIFS(Tabel132[Cluster],Tabel132[ID],A312)</f>
        <v>62</v>
      </c>
      <c r="X312">
        <f t="shared" si="17"/>
        <v>0.37183955972674643</v>
      </c>
      <c r="Y312">
        <f t="shared" si="18"/>
        <v>18.947870985497836</v>
      </c>
      <c r="Z312">
        <f t="shared" si="19"/>
        <v>14.390416582851563</v>
      </c>
    </row>
    <row r="313" spans="1:26" x14ac:dyDescent="0.25">
      <c r="A313">
        <v>320</v>
      </c>
      <c r="B313" t="s">
        <v>174</v>
      </c>
      <c r="C313">
        <v>1600</v>
      </c>
      <c r="D313">
        <v>985</v>
      </c>
      <c r="E313">
        <f>IFERROR(IF(OR(HLOOKUP($A313,'Z-scores'!$C$2:$UD$20,3,FALSE)&gt;3,HLOOKUP(A313,'Z-scores'!$C$2:$UD$20,3,FALSE)&lt;-3),"",'Total-corrected counts'!E313),"")</f>
        <v>23.390705281222658</v>
      </c>
      <c r="F313">
        <f>IFERROR(IF(OR(HLOOKUP($A313,'Z-scores'!$C$2:$UD$20,4,FALSE)&gt;3,HLOOKUP($A313,'Z-scores'!$C$2:$UD$20,4,FALSE)&lt;-3),"",'Total-corrected counts'!F313),"")</f>
        <v>73.638221985976173</v>
      </c>
      <c r="G313">
        <f>IFERROR(IF(OR(HLOOKUP($A313,'Z-scores'!$C$2:$UD$20,5,FALSE)&gt;3,HLOOKUP($A313,'Z-scores'!$C$2:$UD$20,5,FALSE)&lt;-3),"",'Total-corrected counts'!G313),"")</f>
        <v>44.471797929820177</v>
      </c>
      <c r="H313">
        <f>IFERROR(IF(OR(HLOOKUP($A313,'Z-scores'!$C$2:$UD$20,6,FALSE)&gt;3,HLOOKUP($A313,'Z-scores'!$C$2:$UD$20,6,FALSE)&lt;-3),"",'Total-corrected counts'!H313),"")</f>
        <v>54.167210549203858</v>
      </c>
      <c r="I313">
        <f>IFERROR(IF(OR(HLOOKUP($A313,'Z-scores'!$C$2:$UD$20,7,FALSE)&gt;3,HLOOKUP($A313,'Z-scores'!$C$2:$UD$20,7,FALSE)&lt;-3),"",'Total-corrected counts'!I313),"")</f>
        <v>46.238290353067214</v>
      </c>
      <c r="J313">
        <f>IFERROR(IF(OR(HLOOKUP($A313,'Z-scores'!$C$2:$UD$20,8,FALSE)&gt;3,HLOOKUP($A313,'Z-scores'!$C$2:$UD$20,8,FALSE)&lt;-3),"",'Total-corrected counts'!J313),"")</f>
        <v>28.381467434287732</v>
      </c>
      <c r="K313">
        <f>IFERROR(IF(OR(HLOOKUP($A313,'Z-scores'!$C$2:$UD$20,9,FALSE)&gt;3,HLOOKUP($A313,'Z-scores'!$C$2:$UD$20,9,FALSE)&lt;-3),"",'Total-corrected counts'!K313),"")</f>
        <v>83.161826188750766</v>
      </c>
      <c r="L313">
        <f>IFERROR(IF(OR(HLOOKUP($A313,'Z-scores'!$C$2:$UD$20,10,FALSE)&gt;3,HLOOKUP($A313,'Z-scores'!$C$2:$UD$20,10,FALSE)&lt;-3),"",'Total-corrected counts'!L313),"")</f>
        <v>14.96250773922814</v>
      </c>
      <c r="M313">
        <f>IFERROR(IF(OR(HLOOKUP($A313,'Z-scores'!$C$2:$UD$20,11,FALSE)&gt;3,HLOOKUP($A313,'Z-scores'!$C$2:$UD$20,11,FALSE)&lt;-3),"",'Total-corrected counts'!M313),"")</f>
        <v>66.304014272641737</v>
      </c>
      <c r="N313">
        <f>IFERROR(IF(OR(HLOOKUP($A313,'Z-scores'!$C$2:$UD$20,12,FALSE)&gt;3,HLOOKUP($A313,'Z-scores'!$C$2:$UD$20,12,FALSE)&lt;-3),"",'Total-corrected counts'!N313),"")</f>
        <v>61.042496978116894</v>
      </c>
      <c r="O313">
        <f>IFERROR(IF(OR(HLOOKUP($A313,'Z-scores'!$C$2:$UD$20,13,FALSE)&gt;3,HLOOKUP($A313,'Z-scores'!$C$2:$UD$20,13,FALSE)&lt;-3),"",'Total-corrected counts'!O313),"")</f>
        <v>47.458040085923891</v>
      </c>
      <c r="P313">
        <f>IFERROR(IF(OR(HLOOKUP($A313,'Z-scores'!$C$2:$UD$20,14,FALSE)&gt;3,HLOOKUP($A313,'Z-scores'!$C$2:$UD$20,14,FALSE)&lt;-3),"",'Total-corrected counts'!P313),"")</f>
        <v>46.084170388772947</v>
      </c>
      <c r="Q313">
        <f>IFERROR(IF(OR(HLOOKUP($A313,'Z-scores'!$C$2:$UD$20,15,FALSE)&gt;3,HLOOKUP($A313,'Z-scores'!$C$2:$UD$20,15,FALSE)&lt;-3),"",'Total-corrected counts'!Q313),"")</f>
        <v>47.868025056361212</v>
      </c>
      <c r="R313">
        <f>IFERROR(IF(OR(HLOOKUP($A313,'Z-scores'!$C$2:$UD$20,16,FALSE)&gt;3,HLOOKUP($A313,'Z-scores'!$C$2:$UD$20,16,FALSE)&lt;-3),"",'Total-corrected counts'!R313),"")</f>
        <v>39.684972482174018</v>
      </c>
      <c r="S313">
        <f>IFERROR(IF(OR(HLOOKUP($A313,'Z-scores'!$C$2:$UD$20,17,FALSE)&gt;3,HLOOKUP($A313,'Z-scores'!$C$2:$UD$20,17,FALSE)&lt;-3),"",'Total-corrected counts'!S313),"")</f>
        <v>46.988879226203473</v>
      </c>
      <c r="T313">
        <f>IFERROR(IF(OR(HLOOKUP($A313,'Z-scores'!$C$2:$UD$20,18,FALSE)&gt;3,HLOOKUP($A313,'Z-scores'!$C$2:$UD$20,18,FALSE)&lt;-3),"",'Total-corrected counts'!T313),"")</f>
        <v>53.522060882847683</v>
      </c>
      <c r="U313">
        <f>IFERROR(IF(OR(HLOOKUP($A313,'Z-scores'!$C$2:$UD$20,19,FALSE)&gt;3,HLOOKUP($A313,'Z-scores'!$C$2:$UD$20,19,FALSE)&lt;-3),"",'Total-corrected counts'!U313),"")</f>
        <v>20.169846773388645</v>
      </c>
      <c r="V313">
        <f t="shared" si="16"/>
        <v>1</v>
      </c>
      <c r="W313" s="10">
        <f>SUMIFS(Tabel132[Cluster],Tabel132[ID],A313)</f>
        <v>3</v>
      </c>
      <c r="X313">
        <f t="shared" si="17"/>
        <v>0.75248525102041064</v>
      </c>
      <c r="Y313">
        <f t="shared" si="18"/>
        <v>48.301782414910946</v>
      </c>
      <c r="Z313">
        <f t="shared" si="19"/>
        <v>45.352311484223598</v>
      </c>
    </row>
    <row r="314" spans="1:26" x14ac:dyDescent="0.25">
      <c r="A314">
        <v>321</v>
      </c>
      <c r="B314" t="s">
        <v>175</v>
      </c>
      <c r="C314">
        <v>69500</v>
      </c>
      <c r="D314">
        <v>1014</v>
      </c>
      <c r="E314" t="str">
        <f>IFERROR(IF(OR(HLOOKUP($A314,'Z-scores'!$C$2:$UD$20,3,FALSE)&gt;3,HLOOKUP(A314,'Z-scores'!$C$2:$UD$20,3,FALSE)&lt;-3),"",'Total-corrected counts'!E314),"")</f>
        <v/>
      </c>
      <c r="F314">
        <f>IFERROR(IF(OR(HLOOKUP($A314,'Z-scores'!$C$2:$UD$20,4,FALSE)&gt;3,HLOOKUP($A314,'Z-scores'!$C$2:$UD$20,4,FALSE)&lt;-3),"",'Total-corrected counts'!F314),"")</f>
        <v>0.86131372491116165</v>
      </c>
      <c r="G314">
        <f>IFERROR(IF(OR(HLOOKUP($A314,'Z-scores'!$C$2:$UD$20,5,FALSE)&gt;3,HLOOKUP($A314,'Z-scores'!$C$2:$UD$20,5,FALSE)&lt;-3),"",'Total-corrected counts'!G314),"")</f>
        <v>2.0145774826645608E-2</v>
      </c>
      <c r="H314">
        <f>IFERROR(IF(OR(HLOOKUP($A314,'Z-scores'!$C$2:$UD$20,6,FALSE)&gt;3,HLOOKUP($A314,'Z-scores'!$C$2:$UD$20,6,FALSE)&lt;-3),"",'Total-corrected counts'!H314),"")</f>
        <v>4.1881863826704016E-2</v>
      </c>
      <c r="I314">
        <f>IFERROR(IF(OR(HLOOKUP($A314,'Z-scores'!$C$2:$UD$20,7,FALSE)&gt;3,HLOOKUP($A314,'Z-scores'!$C$2:$UD$20,7,FALSE)&lt;-3),"",'Total-corrected counts'!I314),"")</f>
        <v>0.14776550845187922</v>
      </c>
      <c r="J314">
        <f>IFERROR(IF(OR(HLOOKUP($A314,'Z-scores'!$C$2:$UD$20,8,FALSE)&gt;3,HLOOKUP($A314,'Z-scores'!$C$2:$UD$20,8,FALSE)&lt;-3),"",'Total-corrected counts'!J314),"")</f>
        <v>0.27612268525366801</v>
      </c>
      <c r="K314">
        <f>IFERROR(IF(OR(HLOOKUP($A314,'Z-scores'!$C$2:$UD$20,9,FALSE)&gt;3,HLOOKUP($A314,'Z-scores'!$C$2:$UD$20,9,FALSE)&lt;-3),"",'Total-corrected counts'!K314),"")</f>
        <v>7.1352918222866379E-2</v>
      </c>
      <c r="L314">
        <f>IFERROR(IF(OR(HLOOKUP($A314,'Z-scores'!$C$2:$UD$20,10,FALSE)&gt;3,HLOOKUP($A314,'Z-scores'!$C$2:$UD$20,10,FALSE)&lt;-3),"",'Total-corrected counts'!L314),"")</f>
        <v>0.91283203714123939</v>
      </c>
      <c r="M314">
        <f>IFERROR(IF(OR(HLOOKUP($A314,'Z-scores'!$C$2:$UD$20,11,FALSE)&gt;3,HLOOKUP($A314,'Z-scores'!$C$2:$UD$20,11,FALSE)&lt;-3),"",'Total-corrected counts'!M314),"")</f>
        <v>0.60820916497489297</v>
      </c>
      <c r="N314">
        <f>IFERROR(IF(OR(HLOOKUP($A314,'Z-scores'!$C$2:$UD$20,12,FALSE)&gt;3,HLOOKUP($A314,'Z-scores'!$C$2:$UD$20,12,FALSE)&lt;-3),"",'Total-corrected counts'!N314),"")</f>
        <v>7.3313312689526372E-2</v>
      </c>
      <c r="O314">
        <f>IFERROR(IF(OR(HLOOKUP($A314,'Z-scores'!$C$2:$UD$20,13,FALSE)&gt;3,HLOOKUP($A314,'Z-scores'!$C$2:$UD$20,13,FALSE)&lt;-3),"",'Total-corrected counts'!O314),"")</f>
        <v>0.22884319428753541</v>
      </c>
      <c r="P314">
        <f>IFERROR(IF(OR(HLOOKUP($A314,'Z-scores'!$C$2:$UD$20,14,FALSE)&gt;3,HLOOKUP($A314,'Z-scores'!$C$2:$UD$20,14,FALSE)&lt;-3),"",'Total-corrected counts'!P314),"")</f>
        <v>1.8975583467138264</v>
      </c>
      <c r="Q314">
        <f>IFERROR(IF(OR(HLOOKUP($A314,'Z-scores'!$C$2:$UD$20,15,FALSE)&gt;3,HLOOKUP($A314,'Z-scores'!$C$2:$UD$20,15,FALSE)&lt;-3),"",'Total-corrected counts'!Q314),"")</f>
        <v>0.41929620644194993</v>
      </c>
      <c r="R314">
        <f>IFERROR(IF(OR(HLOOKUP($A314,'Z-scores'!$C$2:$UD$20,16,FALSE)&gt;3,HLOOKUP($A314,'Z-scores'!$C$2:$UD$20,16,FALSE)&lt;-3),"",'Total-corrected counts'!R314),"")</f>
        <v>0.36463373342869909</v>
      </c>
      <c r="S314">
        <f>IFERROR(IF(OR(HLOOKUP($A314,'Z-scores'!$C$2:$UD$20,17,FALSE)&gt;3,HLOOKUP($A314,'Z-scores'!$C$2:$UD$20,17,FALSE)&lt;-3),"",'Total-corrected counts'!S314),"")</f>
        <v>0.24428137305674169</v>
      </c>
      <c r="T314">
        <f>IFERROR(IF(OR(HLOOKUP($A314,'Z-scores'!$C$2:$UD$20,18,FALSE)&gt;3,HLOOKUP($A314,'Z-scores'!$C$2:$UD$20,18,FALSE)&lt;-3),"",'Total-corrected counts'!T314),"")</f>
        <v>0.10309225210179329</v>
      </c>
      <c r="U314">
        <f>IFERROR(IF(OR(HLOOKUP($A314,'Z-scores'!$C$2:$UD$20,19,FALSE)&gt;3,HLOOKUP($A314,'Z-scores'!$C$2:$UD$20,19,FALSE)&lt;-3),"",'Total-corrected counts'!U314),"")</f>
        <v>0.14320244051674386</v>
      </c>
      <c r="V314">
        <f t="shared" si="16"/>
        <v>1</v>
      </c>
      <c r="W314" s="10">
        <f>SUMIFS(Tabel132[Cluster],Tabel132[ID],A314)</f>
        <v>82</v>
      </c>
      <c r="X314">
        <f t="shared" si="17"/>
        <v>0.7936952358200926</v>
      </c>
      <c r="Y314">
        <f t="shared" si="18"/>
        <v>0.36745295970113212</v>
      </c>
      <c r="Z314">
        <f t="shared" si="19"/>
        <v>0.43427760740460197</v>
      </c>
    </row>
    <row r="315" spans="1:26" x14ac:dyDescent="0.25">
      <c r="A315">
        <v>322</v>
      </c>
      <c r="B315" t="s">
        <v>742</v>
      </c>
      <c r="C315">
        <v>2800</v>
      </c>
      <c r="D315">
        <v>453</v>
      </c>
      <c r="E315" t="str">
        <f>IFERROR(IF(OR(HLOOKUP($A315,'Z-scores'!$C$2:$UD$20,3,FALSE)&gt;3,HLOOKUP(A315,'Z-scores'!$C$2:$UD$20,3,FALSE)&lt;-3),"",'Total-corrected counts'!E315),"")</f>
        <v/>
      </c>
      <c r="F315" t="str">
        <f>IFERROR(IF(OR(HLOOKUP($A315,'Z-scores'!$C$2:$UD$20,4,FALSE)&gt;3,HLOOKUP($A315,'Z-scores'!$C$2:$UD$20,4,FALSE)&lt;-3),"",'Total-corrected counts'!F315),"")</f>
        <v/>
      </c>
      <c r="G315" t="str">
        <f>IFERROR(IF(OR(HLOOKUP($A315,'Z-scores'!$C$2:$UD$20,5,FALSE)&gt;3,HLOOKUP($A315,'Z-scores'!$C$2:$UD$20,5,FALSE)&lt;-3),"",'Total-corrected counts'!G315),"")</f>
        <v/>
      </c>
      <c r="H315" t="str">
        <f>IFERROR(IF(OR(HLOOKUP($A315,'Z-scores'!$C$2:$UD$20,6,FALSE)&gt;3,HLOOKUP($A315,'Z-scores'!$C$2:$UD$20,6,FALSE)&lt;-3),"",'Total-corrected counts'!H315),"")</f>
        <v/>
      </c>
      <c r="I315" t="str">
        <f>IFERROR(IF(OR(HLOOKUP($A315,'Z-scores'!$C$2:$UD$20,7,FALSE)&gt;3,HLOOKUP($A315,'Z-scores'!$C$2:$UD$20,7,FALSE)&lt;-3),"",'Total-corrected counts'!I315),"")</f>
        <v/>
      </c>
      <c r="J315" t="str">
        <f>IFERROR(IF(OR(HLOOKUP($A315,'Z-scores'!$C$2:$UD$20,8,FALSE)&gt;3,HLOOKUP($A315,'Z-scores'!$C$2:$UD$20,8,FALSE)&lt;-3),"",'Total-corrected counts'!J315),"")</f>
        <v/>
      </c>
      <c r="K315" t="str">
        <f>IFERROR(IF(OR(HLOOKUP($A315,'Z-scores'!$C$2:$UD$20,9,FALSE)&gt;3,HLOOKUP($A315,'Z-scores'!$C$2:$UD$20,9,FALSE)&lt;-3),"",'Total-corrected counts'!K315),"")</f>
        <v/>
      </c>
      <c r="L315" t="str">
        <f>IFERROR(IF(OR(HLOOKUP($A315,'Z-scores'!$C$2:$UD$20,10,FALSE)&gt;3,HLOOKUP($A315,'Z-scores'!$C$2:$UD$20,10,FALSE)&lt;-3),"",'Total-corrected counts'!L315),"")</f>
        <v/>
      </c>
      <c r="M315" t="str">
        <f>IFERROR(IF(OR(HLOOKUP($A315,'Z-scores'!$C$2:$UD$20,11,FALSE)&gt;3,HLOOKUP($A315,'Z-scores'!$C$2:$UD$20,11,FALSE)&lt;-3),"",'Total-corrected counts'!M315),"")</f>
        <v/>
      </c>
      <c r="N315" t="str">
        <f>IFERROR(IF(OR(HLOOKUP($A315,'Z-scores'!$C$2:$UD$20,12,FALSE)&gt;3,HLOOKUP($A315,'Z-scores'!$C$2:$UD$20,12,FALSE)&lt;-3),"",'Total-corrected counts'!N315),"")</f>
        <v/>
      </c>
      <c r="O315" t="str">
        <f>IFERROR(IF(OR(HLOOKUP($A315,'Z-scores'!$C$2:$UD$20,13,FALSE)&gt;3,HLOOKUP($A315,'Z-scores'!$C$2:$UD$20,13,FALSE)&lt;-3),"",'Total-corrected counts'!O315),"")</f>
        <v/>
      </c>
      <c r="P315" t="str">
        <f>IFERROR(IF(OR(HLOOKUP($A315,'Z-scores'!$C$2:$UD$20,14,FALSE)&gt;3,HLOOKUP($A315,'Z-scores'!$C$2:$UD$20,14,FALSE)&lt;-3),"",'Total-corrected counts'!P315),"")</f>
        <v/>
      </c>
      <c r="Q315" t="str">
        <f>IFERROR(IF(OR(HLOOKUP($A315,'Z-scores'!$C$2:$UD$20,15,FALSE)&gt;3,HLOOKUP($A315,'Z-scores'!$C$2:$UD$20,15,FALSE)&lt;-3),"",'Total-corrected counts'!Q315),"")</f>
        <v/>
      </c>
      <c r="R315" t="str">
        <f>IFERROR(IF(OR(HLOOKUP($A315,'Z-scores'!$C$2:$UD$20,16,FALSE)&gt;3,HLOOKUP($A315,'Z-scores'!$C$2:$UD$20,16,FALSE)&lt;-3),"",'Total-corrected counts'!R315),"")</f>
        <v/>
      </c>
      <c r="S315" t="str">
        <f>IFERROR(IF(OR(HLOOKUP($A315,'Z-scores'!$C$2:$UD$20,17,FALSE)&gt;3,HLOOKUP($A315,'Z-scores'!$C$2:$UD$20,17,FALSE)&lt;-3),"",'Total-corrected counts'!S315),"")</f>
        <v/>
      </c>
      <c r="T315" t="str">
        <f>IFERROR(IF(OR(HLOOKUP($A315,'Z-scores'!$C$2:$UD$20,18,FALSE)&gt;3,HLOOKUP($A315,'Z-scores'!$C$2:$UD$20,18,FALSE)&lt;-3),"",'Total-corrected counts'!T315),"")</f>
        <v/>
      </c>
      <c r="U315" t="str">
        <f>IFERROR(IF(OR(HLOOKUP($A315,'Z-scores'!$C$2:$UD$20,19,FALSE)&gt;3,HLOOKUP($A315,'Z-scores'!$C$2:$UD$20,19,FALSE)&lt;-3),"",'Total-corrected counts'!U315),"")</f>
        <v/>
      </c>
      <c r="V315">
        <f t="shared" si="16"/>
        <v>1</v>
      </c>
      <c r="W315" s="10">
        <f>SUMIFS(Tabel132[Cluster],Tabel132[ID],A315)</f>
        <v>0</v>
      </c>
      <c r="X315" t="str">
        <f t="shared" si="17"/>
        <v/>
      </c>
      <c r="Y315" t="str">
        <f t="shared" si="18"/>
        <v/>
      </c>
      <c r="Z315" t="str">
        <f t="shared" si="19"/>
        <v/>
      </c>
    </row>
    <row r="316" spans="1:26" x14ac:dyDescent="0.25">
      <c r="A316">
        <v>323</v>
      </c>
      <c r="B316" t="s">
        <v>743</v>
      </c>
      <c r="C316">
        <v>79900</v>
      </c>
      <c r="D316">
        <v>313</v>
      </c>
      <c r="E316" t="str">
        <f>IFERROR(IF(OR(HLOOKUP($A316,'Z-scores'!$C$2:$UD$20,3,FALSE)&gt;3,HLOOKUP(A316,'Z-scores'!$C$2:$UD$20,3,FALSE)&lt;-3),"",'Total-corrected counts'!E316),"")</f>
        <v/>
      </c>
      <c r="F316" t="str">
        <f>IFERROR(IF(OR(HLOOKUP($A316,'Z-scores'!$C$2:$UD$20,4,FALSE)&gt;3,HLOOKUP($A316,'Z-scores'!$C$2:$UD$20,4,FALSE)&lt;-3),"",'Total-corrected counts'!F316),"")</f>
        <v/>
      </c>
      <c r="G316" t="str">
        <f>IFERROR(IF(OR(HLOOKUP($A316,'Z-scores'!$C$2:$UD$20,5,FALSE)&gt;3,HLOOKUP($A316,'Z-scores'!$C$2:$UD$20,5,FALSE)&lt;-3),"",'Total-corrected counts'!G316),"")</f>
        <v/>
      </c>
      <c r="H316" t="str">
        <f>IFERROR(IF(OR(HLOOKUP($A316,'Z-scores'!$C$2:$UD$20,6,FALSE)&gt;3,HLOOKUP($A316,'Z-scores'!$C$2:$UD$20,6,FALSE)&lt;-3),"",'Total-corrected counts'!H316),"")</f>
        <v/>
      </c>
      <c r="I316" t="str">
        <f>IFERROR(IF(OR(HLOOKUP($A316,'Z-scores'!$C$2:$UD$20,7,FALSE)&gt;3,HLOOKUP($A316,'Z-scores'!$C$2:$UD$20,7,FALSE)&lt;-3),"",'Total-corrected counts'!I316),"")</f>
        <v/>
      </c>
      <c r="J316" t="str">
        <f>IFERROR(IF(OR(HLOOKUP($A316,'Z-scores'!$C$2:$UD$20,8,FALSE)&gt;3,HLOOKUP($A316,'Z-scores'!$C$2:$UD$20,8,FALSE)&lt;-3),"",'Total-corrected counts'!J316),"")</f>
        <v/>
      </c>
      <c r="K316" t="str">
        <f>IFERROR(IF(OR(HLOOKUP($A316,'Z-scores'!$C$2:$UD$20,9,FALSE)&gt;3,HLOOKUP($A316,'Z-scores'!$C$2:$UD$20,9,FALSE)&lt;-3),"",'Total-corrected counts'!K316),"")</f>
        <v/>
      </c>
      <c r="L316" t="str">
        <f>IFERROR(IF(OR(HLOOKUP($A316,'Z-scores'!$C$2:$UD$20,10,FALSE)&gt;3,HLOOKUP($A316,'Z-scores'!$C$2:$UD$20,10,FALSE)&lt;-3),"",'Total-corrected counts'!L316),"")</f>
        <v/>
      </c>
      <c r="M316" t="str">
        <f>IFERROR(IF(OR(HLOOKUP($A316,'Z-scores'!$C$2:$UD$20,11,FALSE)&gt;3,HLOOKUP($A316,'Z-scores'!$C$2:$UD$20,11,FALSE)&lt;-3),"",'Total-corrected counts'!M316),"")</f>
        <v/>
      </c>
      <c r="N316" t="str">
        <f>IFERROR(IF(OR(HLOOKUP($A316,'Z-scores'!$C$2:$UD$20,12,FALSE)&gt;3,HLOOKUP($A316,'Z-scores'!$C$2:$UD$20,12,FALSE)&lt;-3),"",'Total-corrected counts'!N316),"")</f>
        <v/>
      </c>
      <c r="O316" t="str">
        <f>IFERROR(IF(OR(HLOOKUP($A316,'Z-scores'!$C$2:$UD$20,13,FALSE)&gt;3,HLOOKUP($A316,'Z-scores'!$C$2:$UD$20,13,FALSE)&lt;-3),"",'Total-corrected counts'!O316),"")</f>
        <v/>
      </c>
      <c r="P316" t="str">
        <f>IFERROR(IF(OR(HLOOKUP($A316,'Z-scores'!$C$2:$UD$20,14,FALSE)&gt;3,HLOOKUP($A316,'Z-scores'!$C$2:$UD$20,14,FALSE)&lt;-3),"",'Total-corrected counts'!P316),"")</f>
        <v/>
      </c>
      <c r="Q316" t="str">
        <f>IFERROR(IF(OR(HLOOKUP($A316,'Z-scores'!$C$2:$UD$20,15,FALSE)&gt;3,HLOOKUP($A316,'Z-scores'!$C$2:$UD$20,15,FALSE)&lt;-3),"",'Total-corrected counts'!Q316),"")</f>
        <v/>
      </c>
      <c r="R316" t="str">
        <f>IFERROR(IF(OR(HLOOKUP($A316,'Z-scores'!$C$2:$UD$20,16,FALSE)&gt;3,HLOOKUP($A316,'Z-scores'!$C$2:$UD$20,16,FALSE)&lt;-3),"",'Total-corrected counts'!R316),"")</f>
        <v/>
      </c>
      <c r="S316" t="str">
        <f>IFERROR(IF(OR(HLOOKUP($A316,'Z-scores'!$C$2:$UD$20,17,FALSE)&gt;3,HLOOKUP($A316,'Z-scores'!$C$2:$UD$20,17,FALSE)&lt;-3),"",'Total-corrected counts'!S316),"")</f>
        <v/>
      </c>
      <c r="T316" t="str">
        <f>IFERROR(IF(OR(HLOOKUP($A316,'Z-scores'!$C$2:$UD$20,18,FALSE)&gt;3,HLOOKUP($A316,'Z-scores'!$C$2:$UD$20,18,FALSE)&lt;-3),"",'Total-corrected counts'!T316),"")</f>
        <v/>
      </c>
      <c r="U316" t="str">
        <f>IFERROR(IF(OR(HLOOKUP($A316,'Z-scores'!$C$2:$UD$20,19,FALSE)&gt;3,HLOOKUP($A316,'Z-scores'!$C$2:$UD$20,19,FALSE)&lt;-3),"",'Total-corrected counts'!U316),"")</f>
        <v/>
      </c>
      <c r="V316">
        <f t="shared" si="16"/>
        <v>1</v>
      </c>
      <c r="W316" s="10">
        <f>SUMIFS(Tabel132[Cluster],Tabel132[ID],A316)</f>
        <v>0</v>
      </c>
      <c r="X316" t="str">
        <f t="shared" si="17"/>
        <v/>
      </c>
      <c r="Y316" t="str">
        <f t="shared" si="18"/>
        <v/>
      </c>
      <c r="Z316" t="str">
        <f t="shared" si="19"/>
        <v/>
      </c>
    </row>
    <row r="317" spans="1:26" x14ac:dyDescent="0.25">
      <c r="A317">
        <v>324</v>
      </c>
      <c r="B317" t="s">
        <v>744</v>
      </c>
      <c r="C317">
        <v>43900</v>
      </c>
      <c r="D317">
        <v>934</v>
      </c>
      <c r="E317" t="str">
        <f>IFERROR(IF(OR(HLOOKUP($A317,'Z-scores'!$C$2:$UD$20,3,FALSE)&gt;3,HLOOKUP(A317,'Z-scores'!$C$2:$UD$20,3,FALSE)&lt;-3),"",'Total-corrected counts'!E317),"")</f>
        <v/>
      </c>
      <c r="F317" t="str">
        <f>IFERROR(IF(OR(HLOOKUP($A317,'Z-scores'!$C$2:$UD$20,4,FALSE)&gt;3,HLOOKUP($A317,'Z-scores'!$C$2:$UD$20,4,FALSE)&lt;-3),"",'Total-corrected counts'!F317),"")</f>
        <v/>
      </c>
      <c r="G317" t="str">
        <f>IFERROR(IF(OR(HLOOKUP($A317,'Z-scores'!$C$2:$UD$20,5,FALSE)&gt;3,HLOOKUP($A317,'Z-scores'!$C$2:$UD$20,5,FALSE)&lt;-3),"",'Total-corrected counts'!G317),"")</f>
        <v/>
      </c>
      <c r="H317" t="str">
        <f>IFERROR(IF(OR(HLOOKUP($A317,'Z-scores'!$C$2:$UD$20,6,FALSE)&gt;3,HLOOKUP($A317,'Z-scores'!$C$2:$UD$20,6,FALSE)&lt;-3),"",'Total-corrected counts'!H317),"")</f>
        <v/>
      </c>
      <c r="I317" t="str">
        <f>IFERROR(IF(OR(HLOOKUP($A317,'Z-scores'!$C$2:$UD$20,7,FALSE)&gt;3,HLOOKUP($A317,'Z-scores'!$C$2:$UD$20,7,FALSE)&lt;-3),"",'Total-corrected counts'!I317),"")</f>
        <v/>
      </c>
      <c r="J317" t="str">
        <f>IFERROR(IF(OR(HLOOKUP($A317,'Z-scores'!$C$2:$UD$20,8,FALSE)&gt;3,HLOOKUP($A317,'Z-scores'!$C$2:$UD$20,8,FALSE)&lt;-3),"",'Total-corrected counts'!J317),"")</f>
        <v/>
      </c>
      <c r="K317" t="str">
        <f>IFERROR(IF(OR(HLOOKUP($A317,'Z-scores'!$C$2:$UD$20,9,FALSE)&gt;3,HLOOKUP($A317,'Z-scores'!$C$2:$UD$20,9,FALSE)&lt;-3),"",'Total-corrected counts'!K317),"")</f>
        <v/>
      </c>
      <c r="L317" t="str">
        <f>IFERROR(IF(OR(HLOOKUP($A317,'Z-scores'!$C$2:$UD$20,10,FALSE)&gt;3,HLOOKUP($A317,'Z-scores'!$C$2:$UD$20,10,FALSE)&lt;-3),"",'Total-corrected counts'!L317),"")</f>
        <v/>
      </c>
      <c r="M317" t="str">
        <f>IFERROR(IF(OR(HLOOKUP($A317,'Z-scores'!$C$2:$UD$20,11,FALSE)&gt;3,HLOOKUP($A317,'Z-scores'!$C$2:$UD$20,11,FALSE)&lt;-3),"",'Total-corrected counts'!M317),"")</f>
        <v/>
      </c>
      <c r="N317" t="str">
        <f>IFERROR(IF(OR(HLOOKUP($A317,'Z-scores'!$C$2:$UD$20,12,FALSE)&gt;3,HLOOKUP($A317,'Z-scores'!$C$2:$UD$20,12,FALSE)&lt;-3),"",'Total-corrected counts'!N317),"")</f>
        <v/>
      </c>
      <c r="O317" t="str">
        <f>IFERROR(IF(OR(HLOOKUP($A317,'Z-scores'!$C$2:$UD$20,13,FALSE)&gt;3,HLOOKUP($A317,'Z-scores'!$C$2:$UD$20,13,FALSE)&lt;-3),"",'Total-corrected counts'!O317),"")</f>
        <v/>
      </c>
      <c r="P317" t="str">
        <f>IFERROR(IF(OR(HLOOKUP($A317,'Z-scores'!$C$2:$UD$20,14,FALSE)&gt;3,HLOOKUP($A317,'Z-scores'!$C$2:$UD$20,14,FALSE)&lt;-3),"",'Total-corrected counts'!P317),"")</f>
        <v/>
      </c>
      <c r="Q317" t="str">
        <f>IFERROR(IF(OR(HLOOKUP($A317,'Z-scores'!$C$2:$UD$20,15,FALSE)&gt;3,HLOOKUP($A317,'Z-scores'!$C$2:$UD$20,15,FALSE)&lt;-3),"",'Total-corrected counts'!Q317),"")</f>
        <v/>
      </c>
      <c r="R317" t="str">
        <f>IFERROR(IF(OR(HLOOKUP($A317,'Z-scores'!$C$2:$UD$20,16,FALSE)&gt;3,HLOOKUP($A317,'Z-scores'!$C$2:$UD$20,16,FALSE)&lt;-3),"",'Total-corrected counts'!R317),"")</f>
        <v/>
      </c>
      <c r="S317" t="str">
        <f>IFERROR(IF(OR(HLOOKUP($A317,'Z-scores'!$C$2:$UD$20,17,FALSE)&gt;3,HLOOKUP($A317,'Z-scores'!$C$2:$UD$20,17,FALSE)&lt;-3),"",'Total-corrected counts'!S317),"")</f>
        <v/>
      </c>
      <c r="T317" t="str">
        <f>IFERROR(IF(OR(HLOOKUP($A317,'Z-scores'!$C$2:$UD$20,18,FALSE)&gt;3,HLOOKUP($A317,'Z-scores'!$C$2:$UD$20,18,FALSE)&lt;-3),"",'Total-corrected counts'!T317),"")</f>
        <v/>
      </c>
      <c r="U317" t="str">
        <f>IFERROR(IF(OR(HLOOKUP($A317,'Z-scores'!$C$2:$UD$20,19,FALSE)&gt;3,HLOOKUP($A317,'Z-scores'!$C$2:$UD$20,19,FALSE)&lt;-3),"",'Total-corrected counts'!U317),"")</f>
        <v/>
      </c>
      <c r="V317">
        <f t="shared" si="16"/>
        <v>1</v>
      </c>
      <c r="W317" s="10">
        <f>SUMIFS(Tabel132[Cluster],Tabel132[ID],A317)</f>
        <v>56</v>
      </c>
      <c r="X317" t="str">
        <f t="shared" si="17"/>
        <v/>
      </c>
      <c r="Y317" t="str">
        <f t="shared" si="18"/>
        <v/>
      </c>
      <c r="Z317" t="str">
        <f t="shared" si="19"/>
        <v/>
      </c>
    </row>
    <row r="318" spans="1:26" x14ac:dyDescent="0.25">
      <c r="A318">
        <v>325</v>
      </c>
      <c r="B318" t="s">
        <v>176</v>
      </c>
      <c r="C318">
        <v>66100</v>
      </c>
      <c r="D318">
        <v>138</v>
      </c>
      <c r="E318" t="str">
        <f>IFERROR(IF(OR(HLOOKUP($A318,'Z-scores'!$C$2:$UD$20,3,FALSE)&gt;3,HLOOKUP(A318,'Z-scores'!$C$2:$UD$20,3,FALSE)&lt;-3),"",'Total-corrected counts'!E318),"")</f>
        <v/>
      </c>
      <c r="F318">
        <f>IFERROR(IF(OR(HLOOKUP($A318,'Z-scores'!$C$2:$UD$20,4,FALSE)&gt;3,HLOOKUP($A318,'Z-scores'!$C$2:$UD$20,4,FALSE)&lt;-3),"",'Total-corrected counts'!F318),"")</f>
        <v>0.26249561140149691</v>
      </c>
      <c r="G318">
        <f>IFERROR(IF(OR(HLOOKUP($A318,'Z-scores'!$C$2:$UD$20,5,FALSE)&gt;3,HLOOKUP($A318,'Z-scores'!$C$2:$UD$20,5,FALSE)&lt;-3),"",'Total-corrected counts'!G318),"")</f>
        <v>0</v>
      </c>
      <c r="H318">
        <f>IFERROR(IF(OR(HLOOKUP($A318,'Z-scores'!$C$2:$UD$20,6,FALSE)&gt;3,HLOOKUP($A318,'Z-scores'!$C$2:$UD$20,6,FALSE)&lt;-3),"",'Total-corrected counts'!H318),"")</f>
        <v>0</v>
      </c>
      <c r="I318">
        <f>IFERROR(IF(OR(HLOOKUP($A318,'Z-scores'!$C$2:$UD$20,7,FALSE)&gt;3,HLOOKUP($A318,'Z-scores'!$C$2:$UD$20,7,FALSE)&lt;-3),"",'Total-corrected counts'!I318),"")</f>
        <v>0.22780515886331384</v>
      </c>
      <c r="J318">
        <f>IFERROR(IF(OR(HLOOKUP($A318,'Z-scores'!$C$2:$UD$20,8,FALSE)&gt;3,HLOOKUP($A318,'Z-scores'!$C$2:$UD$20,8,FALSE)&lt;-3),"",'Total-corrected counts'!J318),"")</f>
        <v>0.28105344749034067</v>
      </c>
      <c r="K318">
        <f>IFERROR(IF(OR(HLOOKUP($A318,'Z-scores'!$C$2:$UD$20,9,FALSE)&gt;3,HLOOKUP($A318,'Z-scores'!$C$2:$UD$20,9,FALSE)&lt;-3),"",'Total-corrected counts'!K318),"")</f>
        <v>0.17838229555716595</v>
      </c>
      <c r="L318">
        <f>IFERROR(IF(OR(HLOOKUP($A318,'Z-scores'!$C$2:$UD$20,10,FALSE)&gt;3,HLOOKUP($A318,'Z-scores'!$C$2:$UD$20,10,FALSE)&lt;-3),"",'Total-corrected counts'!L318),"")</f>
        <v>0.83786515486393953</v>
      </c>
      <c r="M318">
        <f>IFERROR(IF(OR(HLOOKUP($A318,'Z-scores'!$C$2:$UD$20,11,FALSE)&gt;3,HLOOKUP($A318,'Z-scores'!$C$2:$UD$20,11,FALSE)&lt;-3),"",'Total-corrected counts'!M318),"")</f>
        <v>1.0090742964356179</v>
      </c>
      <c r="N318">
        <f>IFERROR(IF(OR(HLOOKUP($A318,'Z-scores'!$C$2:$UD$20,12,FALSE)&gt;3,HLOOKUP($A318,'Z-scores'!$C$2:$UD$20,12,FALSE)&lt;-3),"",'Total-corrected counts'!N318),"")</f>
        <v>9.1641640861907965E-3</v>
      </c>
      <c r="O318">
        <f>IFERROR(IF(OR(HLOOKUP($A318,'Z-scores'!$C$2:$UD$20,13,FALSE)&gt;3,HLOOKUP($A318,'Z-scores'!$C$2:$UD$20,13,FALSE)&lt;-3),"",'Total-corrected counts'!O318),"")</f>
        <v>0.15817103134579655</v>
      </c>
      <c r="P318">
        <f>IFERROR(IF(OR(HLOOKUP($A318,'Z-scores'!$C$2:$UD$20,14,FALSE)&gt;3,HLOOKUP($A318,'Z-scores'!$C$2:$UD$20,14,FALSE)&lt;-3),"",'Total-corrected counts'!P318),"")</f>
        <v>2.709576558145419</v>
      </c>
      <c r="Q318">
        <f>IFERROR(IF(OR(HLOOKUP($A318,'Z-scores'!$C$2:$UD$20,15,FALSE)&gt;3,HLOOKUP($A318,'Z-scores'!$C$2:$UD$20,15,FALSE)&lt;-3),"",'Total-corrected counts'!Q318),"")</f>
        <v>4.8755372842087197E-2</v>
      </c>
      <c r="R318">
        <f>IFERROR(IF(OR(HLOOKUP($A318,'Z-scores'!$C$2:$UD$20,16,FALSE)&gt;3,HLOOKUP($A318,'Z-scores'!$C$2:$UD$20,16,FALSE)&lt;-3),"",'Total-corrected counts'!R318),"")</f>
        <v>6.8118389761405329E-2</v>
      </c>
      <c r="S318">
        <f>IFERROR(IF(OR(HLOOKUP($A318,'Z-scores'!$C$2:$UD$20,17,FALSE)&gt;3,HLOOKUP($A318,'Z-scores'!$C$2:$UD$20,17,FALSE)&lt;-3),"",'Total-corrected counts'!S318),"")</f>
        <v>0.34742239723625484</v>
      </c>
      <c r="T318">
        <f>IFERROR(IF(OR(HLOOKUP($A318,'Z-scores'!$C$2:$UD$20,18,FALSE)&gt;3,HLOOKUP($A318,'Z-scores'!$C$2:$UD$20,18,FALSE)&lt;-3),"",'Total-corrected counts'!T318),"")</f>
        <v>1.7182042016965549E-2</v>
      </c>
      <c r="U318">
        <f>IFERROR(IF(OR(HLOOKUP($A318,'Z-scores'!$C$2:$UD$20,19,FALSE)&gt;3,HLOOKUP($A318,'Z-scores'!$C$2:$UD$20,19,FALSE)&lt;-3),"",'Total-corrected counts'!U318),"")</f>
        <v>0.37753370681687015</v>
      </c>
      <c r="V318">
        <f t="shared" si="16"/>
        <v>1</v>
      </c>
      <c r="W318" s="10">
        <f>SUMIFS(Tabel132[Cluster],Tabel132[ID],A318)</f>
        <v>78</v>
      </c>
      <c r="X318">
        <f t="shared" si="17"/>
        <v>0.74238886805334625</v>
      </c>
      <c r="Y318">
        <f t="shared" si="18"/>
        <v>0.34958449557648436</v>
      </c>
      <c r="Z318">
        <f t="shared" si="19"/>
        <v>0.46699045778137371</v>
      </c>
    </row>
    <row r="319" spans="1:26" x14ac:dyDescent="0.25">
      <c r="A319">
        <v>326</v>
      </c>
      <c r="B319" t="s">
        <v>177</v>
      </c>
      <c r="C319">
        <v>104500</v>
      </c>
      <c r="D319">
        <v>752</v>
      </c>
      <c r="E319" t="str">
        <f>IFERROR(IF(OR(HLOOKUP($A319,'Z-scores'!$C$2:$UD$20,3,FALSE)&gt;3,HLOOKUP(A319,'Z-scores'!$C$2:$UD$20,3,FALSE)&lt;-3),"",'Total-corrected counts'!E319),"")</f>
        <v/>
      </c>
      <c r="F319">
        <f>IFERROR(IF(OR(HLOOKUP($A319,'Z-scores'!$C$2:$UD$20,4,FALSE)&gt;3,HLOOKUP($A319,'Z-scores'!$C$2:$UD$20,4,FALSE)&lt;-3),"",'Total-corrected counts'!F319),"")</f>
        <v>2.067152939786788</v>
      </c>
      <c r="G319">
        <f>IFERROR(IF(OR(HLOOKUP($A319,'Z-scores'!$C$2:$UD$20,5,FALSE)&gt;3,HLOOKUP($A319,'Z-scores'!$C$2:$UD$20,5,FALSE)&lt;-3),"",'Total-corrected counts'!G319),"")</f>
        <v>8.2698405663380221</v>
      </c>
      <c r="H319">
        <f>IFERROR(IF(OR(HLOOKUP($A319,'Z-scores'!$C$2:$UD$20,6,FALSE)&gt;3,HLOOKUP($A319,'Z-scores'!$C$2:$UD$20,6,FALSE)&lt;-3),"",'Total-corrected counts'!H319),"")</f>
        <v>2.1080538126107689</v>
      </c>
      <c r="I319">
        <f>IFERROR(IF(OR(HLOOKUP($A319,'Z-scores'!$C$2:$UD$20,7,FALSE)&gt;3,HLOOKUP($A319,'Z-scores'!$C$2:$UD$20,7,FALSE)&lt;-3),"",'Total-corrected counts'!I319),"")</f>
        <v>23.402362401066377</v>
      </c>
      <c r="J319">
        <f>IFERROR(IF(OR(HLOOKUP($A319,'Z-scores'!$C$2:$UD$20,8,FALSE)&gt;3,HLOOKUP($A319,'Z-scores'!$C$2:$UD$20,8,FALSE)&lt;-3),"",'Total-corrected counts'!J319),"")</f>
        <v>17.750744052021513</v>
      </c>
      <c r="K319">
        <f>IFERROR(IF(OR(HLOOKUP($A319,'Z-scores'!$C$2:$UD$20,9,FALSE)&gt;3,HLOOKUP($A319,'Z-scores'!$C$2:$UD$20,9,FALSE)&lt;-3),"",'Total-corrected counts'!K319),"")</f>
        <v>16.553877027705003</v>
      </c>
      <c r="L319">
        <f>IFERROR(IF(OR(HLOOKUP($A319,'Z-scores'!$C$2:$UD$20,10,FALSE)&gt;3,HLOOKUP($A319,'Z-scores'!$C$2:$UD$20,10,FALSE)&lt;-3),"",'Total-corrected counts'!L319),"")</f>
        <v>1.6404517768915026</v>
      </c>
      <c r="M319">
        <f>IFERROR(IF(OR(HLOOKUP($A319,'Z-scores'!$C$2:$UD$20,11,FALSE)&gt;3,HLOOKUP($A319,'Z-scores'!$C$2:$UD$20,11,FALSE)&lt;-3),"",'Total-corrected counts'!M319),"")</f>
        <v>10.288871707491939</v>
      </c>
      <c r="N319">
        <f>IFERROR(IF(OR(HLOOKUP($A319,'Z-scores'!$C$2:$UD$20,12,FALSE)&gt;3,HLOOKUP($A319,'Z-scores'!$C$2:$UD$20,12,FALSE)&lt;-3),"",'Total-corrected counts'!N319),"")</f>
        <v>4.8936636220258851</v>
      </c>
      <c r="O319">
        <f>IFERROR(IF(OR(HLOOKUP($A319,'Z-scores'!$C$2:$UD$20,13,FALSE)&gt;3,HLOOKUP($A319,'Z-scores'!$C$2:$UD$20,13,FALSE)&lt;-3),"",'Total-corrected counts'!O319),"")</f>
        <v>14.709905915159078</v>
      </c>
      <c r="P319">
        <f>IFERROR(IF(OR(HLOOKUP($A319,'Z-scores'!$C$2:$UD$20,14,FALSE)&gt;3,HLOOKUP($A319,'Z-scores'!$C$2:$UD$20,14,FALSE)&lt;-3),"",'Total-corrected counts'!P319),"")</f>
        <v>7.132938920417514</v>
      </c>
      <c r="Q319">
        <f>IFERROR(IF(OR(HLOOKUP($A319,'Z-scores'!$C$2:$UD$20,15,FALSE)&gt;3,HLOOKUP($A319,'Z-scores'!$C$2:$UD$20,15,FALSE)&lt;-3),"",'Total-corrected counts'!Q319),"")</f>
        <v>1.3846525887152765</v>
      </c>
      <c r="R319">
        <f>IFERROR(IF(OR(HLOOKUP($A319,'Z-scores'!$C$2:$UD$20,16,FALSE)&gt;3,HLOOKUP($A319,'Z-scores'!$C$2:$UD$20,16,FALSE)&lt;-3),"",'Total-corrected counts'!R319),"")</f>
        <v>15.975765881101353</v>
      </c>
      <c r="S319">
        <f>IFERROR(IF(OR(HLOOKUP($A319,'Z-scores'!$C$2:$UD$20,17,FALSE)&gt;3,HLOOKUP($A319,'Z-scores'!$C$2:$UD$20,17,FALSE)&lt;-3),"",'Total-corrected counts'!S319),"")</f>
        <v>3.2787988739171552</v>
      </c>
      <c r="T319">
        <f>IFERROR(IF(OR(HLOOKUP($A319,'Z-scores'!$C$2:$UD$20,18,FALSE)&gt;3,HLOOKUP($A319,'Z-scores'!$C$2:$UD$20,18,FALSE)&lt;-3),"",'Total-corrected counts'!T319),"")</f>
        <v>1.4432915294251061</v>
      </c>
      <c r="U319">
        <f>IFERROR(IF(OR(HLOOKUP($A319,'Z-scores'!$C$2:$UD$20,19,FALSE)&gt;3,HLOOKUP($A319,'Z-scores'!$C$2:$UD$20,19,FALSE)&lt;-3),"",'Total-corrected counts'!U319),"")</f>
        <v>21.302447893839258</v>
      </c>
      <c r="V319">
        <f t="shared" si="16"/>
        <v>1</v>
      </c>
      <c r="W319" s="10">
        <f>SUMIFS(Tabel132[Cluster],Tabel132[ID],A319)</f>
        <v>0</v>
      </c>
      <c r="X319">
        <f t="shared" si="17"/>
        <v>0.71183114207996923</v>
      </c>
      <c r="Y319">
        <f t="shared" si="18"/>
        <v>10.260169285488988</v>
      </c>
      <c r="Z319">
        <f t="shared" si="19"/>
        <v>8.7651831530750783</v>
      </c>
    </row>
    <row r="320" spans="1:26" x14ac:dyDescent="0.25">
      <c r="A320">
        <v>327</v>
      </c>
      <c r="B320" t="s">
        <v>745</v>
      </c>
      <c r="C320">
        <v>47600</v>
      </c>
      <c r="D320">
        <v>319</v>
      </c>
      <c r="E320" t="str">
        <f>IFERROR(IF(OR(HLOOKUP($A320,'Z-scores'!$C$2:$UD$20,3,FALSE)&gt;3,HLOOKUP(A320,'Z-scores'!$C$2:$UD$20,3,FALSE)&lt;-3),"",'Total-corrected counts'!E320),"")</f>
        <v/>
      </c>
      <c r="F320" t="str">
        <f>IFERROR(IF(OR(HLOOKUP($A320,'Z-scores'!$C$2:$UD$20,4,FALSE)&gt;3,HLOOKUP($A320,'Z-scores'!$C$2:$UD$20,4,FALSE)&lt;-3),"",'Total-corrected counts'!F320),"")</f>
        <v/>
      </c>
      <c r="G320" t="str">
        <f>IFERROR(IF(OR(HLOOKUP($A320,'Z-scores'!$C$2:$UD$20,5,FALSE)&gt;3,HLOOKUP($A320,'Z-scores'!$C$2:$UD$20,5,FALSE)&lt;-3),"",'Total-corrected counts'!G320),"")</f>
        <v/>
      </c>
      <c r="H320" t="str">
        <f>IFERROR(IF(OR(HLOOKUP($A320,'Z-scores'!$C$2:$UD$20,6,FALSE)&gt;3,HLOOKUP($A320,'Z-scores'!$C$2:$UD$20,6,FALSE)&lt;-3),"",'Total-corrected counts'!H320),"")</f>
        <v/>
      </c>
      <c r="I320" t="str">
        <f>IFERROR(IF(OR(HLOOKUP($A320,'Z-scores'!$C$2:$UD$20,7,FALSE)&gt;3,HLOOKUP($A320,'Z-scores'!$C$2:$UD$20,7,FALSE)&lt;-3),"",'Total-corrected counts'!I320),"")</f>
        <v/>
      </c>
      <c r="J320" t="str">
        <f>IFERROR(IF(OR(HLOOKUP($A320,'Z-scores'!$C$2:$UD$20,8,FALSE)&gt;3,HLOOKUP($A320,'Z-scores'!$C$2:$UD$20,8,FALSE)&lt;-3),"",'Total-corrected counts'!J320),"")</f>
        <v/>
      </c>
      <c r="K320" t="str">
        <f>IFERROR(IF(OR(HLOOKUP($A320,'Z-scores'!$C$2:$UD$20,9,FALSE)&gt;3,HLOOKUP($A320,'Z-scores'!$C$2:$UD$20,9,FALSE)&lt;-3),"",'Total-corrected counts'!K320),"")</f>
        <v/>
      </c>
      <c r="L320" t="str">
        <f>IFERROR(IF(OR(HLOOKUP($A320,'Z-scores'!$C$2:$UD$20,10,FALSE)&gt;3,HLOOKUP($A320,'Z-scores'!$C$2:$UD$20,10,FALSE)&lt;-3),"",'Total-corrected counts'!L320),"")</f>
        <v/>
      </c>
      <c r="M320" t="str">
        <f>IFERROR(IF(OR(HLOOKUP($A320,'Z-scores'!$C$2:$UD$20,11,FALSE)&gt;3,HLOOKUP($A320,'Z-scores'!$C$2:$UD$20,11,FALSE)&lt;-3),"",'Total-corrected counts'!M320),"")</f>
        <v/>
      </c>
      <c r="N320" t="str">
        <f>IFERROR(IF(OR(HLOOKUP($A320,'Z-scores'!$C$2:$UD$20,12,FALSE)&gt;3,HLOOKUP($A320,'Z-scores'!$C$2:$UD$20,12,FALSE)&lt;-3),"",'Total-corrected counts'!N320),"")</f>
        <v/>
      </c>
      <c r="O320" t="str">
        <f>IFERROR(IF(OR(HLOOKUP($A320,'Z-scores'!$C$2:$UD$20,13,FALSE)&gt;3,HLOOKUP($A320,'Z-scores'!$C$2:$UD$20,13,FALSE)&lt;-3),"",'Total-corrected counts'!O320),"")</f>
        <v/>
      </c>
      <c r="P320" t="str">
        <f>IFERROR(IF(OR(HLOOKUP($A320,'Z-scores'!$C$2:$UD$20,14,FALSE)&gt;3,HLOOKUP($A320,'Z-scores'!$C$2:$UD$20,14,FALSE)&lt;-3),"",'Total-corrected counts'!P320),"")</f>
        <v/>
      </c>
      <c r="Q320" t="str">
        <f>IFERROR(IF(OR(HLOOKUP($A320,'Z-scores'!$C$2:$UD$20,15,FALSE)&gt;3,HLOOKUP($A320,'Z-scores'!$C$2:$UD$20,15,FALSE)&lt;-3),"",'Total-corrected counts'!Q320),"")</f>
        <v/>
      </c>
      <c r="R320" t="str">
        <f>IFERROR(IF(OR(HLOOKUP($A320,'Z-scores'!$C$2:$UD$20,16,FALSE)&gt;3,HLOOKUP($A320,'Z-scores'!$C$2:$UD$20,16,FALSE)&lt;-3),"",'Total-corrected counts'!R320),"")</f>
        <v/>
      </c>
      <c r="S320" t="str">
        <f>IFERROR(IF(OR(HLOOKUP($A320,'Z-scores'!$C$2:$UD$20,17,FALSE)&gt;3,HLOOKUP($A320,'Z-scores'!$C$2:$UD$20,17,FALSE)&lt;-3),"",'Total-corrected counts'!S320),"")</f>
        <v/>
      </c>
      <c r="T320" t="str">
        <f>IFERROR(IF(OR(HLOOKUP($A320,'Z-scores'!$C$2:$UD$20,18,FALSE)&gt;3,HLOOKUP($A320,'Z-scores'!$C$2:$UD$20,18,FALSE)&lt;-3),"",'Total-corrected counts'!T320),"")</f>
        <v/>
      </c>
      <c r="U320" t="str">
        <f>IFERROR(IF(OR(HLOOKUP($A320,'Z-scores'!$C$2:$UD$20,19,FALSE)&gt;3,HLOOKUP($A320,'Z-scores'!$C$2:$UD$20,19,FALSE)&lt;-3),"",'Total-corrected counts'!U320),"")</f>
        <v/>
      </c>
      <c r="V320">
        <f t="shared" si="16"/>
        <v>1</v>
      </c>
      <c r="W320" s="10">
        <f>SUMIFS(Tabel132[Cluster],Tabel132[ID],A320)</f>
        <v>62</v>
      </c>
      <c r="X320" t="str">
        <f t="shared" si="17"/>
        <v/>
      </c>
      <c r="Y320" t="str">
        <f t="shared" si="18"/>
        <v/>
      </c>
      <c r="Z320" t="str">
        <f t="shared" si="19"/>
        <v/>
      </c>
    </row>
    <row r="321" spans="1:26" x14ac:dyDescent="0.25">
      <c r="A321">
        <v>328</v>
      </c>
      <c r="B321" t="s">
        <v>178</v>
      </c>
      <c r="C321">
        <v>23600</v>
      </c>
      <c r="D321">
        <v>104</v>
      </c>
      <c r="E321" t="str">
        <f>IFERROR(IF(OR(HLOOKUP($A321,'Z-scores'!$C$2:$UD$20,3,FALSE)&gt;3,HLOOKUP(A321,'Z-scores'!$C$2:$UD$20,3,FALSE)&lt;-3),"",'Total-corrected counts'!E321),"")</f>
        <v/>
      </c>
      <c r="F321">
        <f>IFERROR(IF(OR(HLOOKUP($A321,'Z-scores'!$C$2:$UD$20,4,FALSE)&gt;3,HLOOKUP($A321,'Z-scores'!$C$2:$UD$20,4,FALSE)&lt;-3),"",'Total-corrected counts'!F321),"")</f>
        <v>74.384693880899178</v>
      </c>
      <c r="G321">
        <f>IFERROR(IF(OR(HLOOKUP($A321,'Z-scores'!$C$2:$UD$20,5,FALSE)&gt;3,HLOOKUP($A321,'Z-scores'!$C$2:$UD$20,5,FALSE)&lt;-3),"",'Total-corrected counts'!G321),"")</f>
        <v>53.023679343731239</v>
      </c>
      <c r="H321">
        <f>IFERROR(IF(OR(HLOOKUP($A321,'Z-scores'!$C$2:$UD$20,6,FALSE)&gt;3,HLOOKUP($A321,'Z-scores'!$C$2:$UD$20,6,FALSE)&lt;-3),"",'Total-corrected counts'!H321),"")</f>
        <v>58.508963765905506</v>
      </c>
      <c r="I321">
        <f>IFERROR(IF(OR(HLOOKUP($A321,'Z-scores'!$C$2:$UD$20,7,FALSE)&gt;3,HLOOKUP($A321,'Z-scores'!$C$2:$UD$20,7,FALSE)&lt;-3),"",'Total-corrected counts'!I321),"")</f>
        <v>21.382900452224025</v>
      </c>
      <c r="J321">
        <f>IFERROR(IF(OR(HLOOKUP($A321,'Z-scores'!$C$2:$UD$20,8,FALSE)&gt;3,HLOOKUP($A321,'Z-scores'!$C$2:$UD$20,8,FALSE)&lt;-3),"",'Total-corrected counts'!J321),"")</f>
        <v>30.906017699464122</v>
      </c>
      <c r="K321">
        <f>IFERROR(IF(OR(HLOOKUP($A321,'Z-scores'!$C$2:$UD$20,9,FALSE)&gt;3,HLOOKUP($A321,'Z-scores'!$C$2:$UD$20,9,FALSE)&lt;-3),"",'Total-corrected counts'!K321),"")</f>
        <v>44.439489380678964</v>
      </c>
      <c r="L321">
        <f>IFERROR(IF(OR(HLOOKUP($A321,'Z-scores'!$C$2:$UD$20,10,FALSE)&gt;3,HLOOKUP($A321,'Z-scores'!$C$2:$UD$20,10,FALSE)&lt;-3),"",'Total-corrected counts'!L321),"")</f>
        <v>29.700114831624383</v>
      </c>
      <c r="M321">
        <f>IFERROR(IF(OR(HLOOKUP($A321,'Z-scores'!$C$2:$UD$20,11,FALSE)&gt;3,HLOOKUP($A321,'Z-scores'!$C$2:$UD$20,11,FALSE)&lt;-3),"",'Total-corrected counts'!M321),"")</f>
        <v>28.682591302793249</v>
      </c>
      <c r="N321">
        <f>IFERROR(IF(OR(HLOOKUP($A321,'Z-scores'!$C$2:$UD$20,12,FALSE)&gt;3,HLOOKUP($A321,'Z-scores'!$C$2:$UD$20,12,FALSE)&lt;-3),"",'Total-corrected counts'!N321),"")</f>
        <v>14.561856732957175</v>
      </c>
      <c r="O321">
        <f>IFERROR(IF(OR(HLOOKUP($A321,'Z-scores'!$C$2:$UD$20,13,FALSE)&gt;3,HLOOKUP($A321,'Z-scores'!$C$2:$UD$20,13,FALSE)&lt;-3),"",'Total-corrected counts'!O321),"")</f>
        <v>23.614598445818174</v>
      </c>
      <c r="P321">
        <f>IFERROR(IF(OR(HLOOKUP($A321,'Z-scores'!$C$2:$UD$20,14,FALSE)&gt;3,HLOOKUP($A321,'Z-scores'!$C$2:$UD$20,14,FALSE)&lt;-3),"",'Total-corrected counts'!P321),"")</f>
        <v>23.091233665078384</v>
      </c>
      <c r="Q321">
        <f>IFERROR(IF(OR(HLOOKUP($A321,'Z-scores'!$C$2:$UD$20,15,FALSE)&gt;3,HLOOKUP($A321,'Z-scores'!$C$2:$UD$20,15,FALSE)&lt;-3),"",'Total-corrected counts'!Q321),"")</f>
        <v>23.734115499528048</v>
      </c>
      <c r="R321">
        <f>IFERROR(IF(OR(HLOOKUP($A321,'Z-scores'!$C$2:$UD$20,16,FALSE)&gt;3,HLOOKUP($A321,'Z-scores'!$C$2:$UD$20,16,FALSE)&lt;-3),"",'Total-corrected counts'!R321),"")</f>
        <v>61.282509000643124</v>
      </c>
      <c r="S321">
        <f>IFERROR(IF(OR(HLOOKUP($A321,'Z-scores'!$C$2:$UD$20,17,FALSE)&gt;3,HLOOKUP($A321,'Z-scores'!$C$2:$UD$20,17,FALSE)&lt;-3),"",'Total-corrected counts'!S321),"")</f>
        <v>31.164874727083422</v>
      </c>
      <c r="T321">
        <f>IFERROR(IF(OR(HLOOKUP($A321,'Z-scores'!$C$2:$UD$20,18,FALSE)&gt;3,HLOOKUP($A321,'Z-scores'!$C$2:$UD$20,18,FALSE)&lt;-3),"",'Total-corrected counts'!T321),"")</f>
        <v>19.965532823713964</v>
      </c>
      <c r="U321">
        <f>IFERROR(IF(OR(HLOOKUP($A321,'Z-scores'!$C$2:$UD$20,19,FALSE)&gt;3,HLOOKUP($A321,'Z-scores'!$C$2:$UD$20,19,FALSE)&lt;-3),"",'Total-corrected counts'!U321),"")</f>
        <v>15.144742951619273</v>
      </c>
      <c r="V321">
        <f t="shared" si="16"/>
        <v>1</v>
      </c>
      <c r="W321" s="10">
        <f>SUMIFS(Tabel132[Cluster],Tabel132[ID],A321)</f>
        <v>30</v>
      </c>
      <c r="X321">
        <f t="shared" si="17"/>
        <v>7.4744992613156092E-2</v>
      </c>
      <c r="Y321">
        <f t="shared" si="18"/>
        <v>42.628556332165083</v>
      </c>
      <c r="Z321">
        <f t="shared" si="19"/>
        <v>26.569932980805195</v>
      </c>
    </row>
    <row r="322" spans="1:26" x14ac:dyDescent="0.25">
      <c r="A322">
        <v>329</v>
      </c>
      <c r="B322" t="s">
        <v>746</v>
      </c>
      <c r="C322">
        <v>4200</v>
      </c>
      <c r="D322">
        <v>322</v>
      </c>
      <c r="E322" t="str">
        <f>IFERROR(IF(OR(HLOOKUP($A322,'Z-scores'!$C$2:$UD$20,3,FALSE)&gt;3,HLOOKUP(A322,'Z-scores'!$C$2:$UD$20,3,FALSE)&lt;-3),"",'Total-corrected counts'!E322),"")</f>
        <v/>
      </c>
      <c r="F322" t="str">
        <f>IFERROR(IF(OR(HLOOKUP($A322,'Z-scores'!$C$2:$UD$20,4,FALSE)&gt;3,HLOOKUP($A322,'Z-scores'!$C$2:$UD$20,4,FALSE)&lt;-3),"",'Total-corrected counts'!F322),"")</f>
        <v/>
      </c>
      <c r="G322" t="str">
        <f>IFERROR(IF(OR(HLOOKUP($A322,'Z-scores'!$C$2:$UD$20,5,FALSE)&gt;3,HLOOKUP($A322,'Z-scores'!$C$2:$UD$20,5,FALSE)&lt;-3),"",'Total-corrected counts'!G322),"")</f>
        <v/>
      </c>
      <c r="H322" t="str">
        <f>IFERROR(IF(OR(HLOOKUP($A322,'Z-scores'!$C$2:$UD$20,6,FALSE)&gt;3,HLOOKUP($A322,'Z-scores'!$C$2:$UD$20,6,FALSE)&lt;-3),"",'Total-corrected counts'!H322),"")</f>
        <v/>
      </c>
      <c r="I322" t="str">
        <f>IFERROR(IF(OR(HLOOKUP($A322,'Z-scores'!$C$2:$UD$20,7,FALSE)&gt;3,HLOOKUP($A322,'Z-scores'!$C$2:$UD$20,7,FALSE)&lt;-3),"",'Total-corrected counts'!I322),"")</f>
        <v/>
      </c>
      <c r="J322" t="str">
        <f>IFERROR(IF(OR(HLOOKUP($A322,'Z-scores'!$C$2:$UD$20,8,FALSE)&gt;3,HLOOKUP($A322,'Z-scores'!$C$2:$UD$20,8,FALSE)&lt;-3),"",'Total-corrected counts'!J322),"")</f>
        <v/>
      </c>
      <c r="K322" t="str">
        <f>IFERROR(IF(OR(HLOOKUP($A322,'Z-scores'!$C$2:$UD$20,9,FALSE)&gt;3,HLOOKUP($A322,'Z-scores'!$C$2:$UD$20,9,FALSE)&lt;-3),"",'Total-corrected counts'!K322),"")</f>
        <v/>
      </c>
      <c r="L322" t="str">
        <f>IFERROR(IF(OR(HLOOKUP($A322,'Z-scores'!$C$2:$UD$20,10,FALSE)&gt;3,HLOOKUP($A322,'Z-scores'!$C$2:$UD$20,10,FALSE)&lt;-3),"",'Total-corrected counts'!L322),"")</f>
        <v/>
      </c>
      <c r="M322" t="str">
        <f>IFERROR(IF(OR(HLOOKUP($A322,'Z-scores'!$C$2:$UD$20,11,FALSE)&gt;3,HLOOKUP($A322,'Z-scores'!$C$2:$UD$20,11,FALSE)&lt;-3),"",'Total-corrected counts'!M322),"")</f>
        <v/>
      </c>
      <c r="N322" t="str">
        <f>IFERROR(IF(OR(HLOOKUP($A322,'Z-scores'!$C$2:$UD$20,12,FALSE)&gt;3,HLOOKUP($A322,'Z-scores'!$C$2:$UD$20,12,FALSE)&lt;-3),"",'Total-corrected counts'!N322),"")</f>
        <v/>
      </c>
      <c r="O322" t="str">
        <f>IFERROR(IF(OR(HLOOKUP($A322,'Z-scores'!$C$2:$UD$20,13,FALSE)&gt;3,HLOOKUP($A322,'Z-scores'!$C$2:$UD$20,13,FALSE)&lt;-3),"",'Total-corrected counts'!O322),"")</f>
        <v/>
      </c>
      <c r="P322" t="str">
        <f>IFERROR(IF(OR(HLOOKUP($A322,'Z-scores'!$C$2:$UD$20,14,FALSE)&gt;3,HLOOKUP($A322,'Z-scores'!$C$2:$UD$20,14,FALSE)&lt;-3),"",'Total-corrected counts'!P322),"")</f>
        <v/>
      </c>
      <c r="Q322" t="str">
        <f>IFERROR(IF(OR(HLOOKUP($A322,'Z-scores'!$C$2:$UD$20,15,FALSE)&gt;3,HLOOKUP($A322,'Z-scores'!$C$2:$UD$20,15,FALSE)&lt;-3),"",'Total-corrected counts'!Q322),"")</f>
        <v/>
      </c>
      <c r="R322" t="str">
        <f>IFERROR(IF(OR(HLOOKUP($A322,'Z-scores'!$C$2:$UD$20,16,FALSE)&gt;3,HLOOKUP($A322,'Z-scores'!$C$2:$UD$20,16,FALSE)&lt;-3),"",'Total-corrected counts'!R322),"")</f>
        <v/>
      </c>
      <c r="S322" t="str">
        <f>IFERROR(IF(OR(HLOOKUP($A322,'Z-scores'!$C$2:$UD$20,17,FALSE)&gt;3,HLOOKUP($A322,'Z-scores'!$C$2:$UD$20,17,FALSE)&lt;-3),"",'Total-corrected counts'!S322),"")</f>
        <v/>
      </c>
      <c r="T322" t="str">
        <f>IFERROR(IF(OR(HLOOKUP($A322,'Z-scores'!$C$2:$UD$20,18,FALSE)&gt;3,HLOOKUP($A322,'Z-scores'!$C$2:$UD$20,18,FALSE)&lt;-3),"",'Total-corrected counts'!T322),"")</f>
        <v/>
      </c>
      <c r="U322" t="str">
        <f>IFERROR(IF(OR(HLOOKUP($A322,'Z-scores'!$C$2:$UD$20,19,FALSE)&gt;3,HLOOKUP($A322,'Z-scores'!$C$2:$UD$20,19,FALSE)&lt;-3),"",'Total-corrected counts'!U322),"")</f>
        <v/>
      </c>
      <c r="V322">
        <f t="shared" si="16"/>
        <v>1</v>
      </c>
      <c r="W322" s="10">
        <f>SUMIFS(Tabel132[Cluster],Tabel132[ID],A322)</f>
        <v>6</v>
      </c>
      <c r="X322" t="str">
        <f t="shared" si="17"/>
        <v/>
      </c>
      <c r="Y322" t="str">
        <f t="shared" si="18"/>
        <v/>
      </c>
      <c r="Z322" t="str">
        <f t="shared" si="19"/>
        <v/>
      </c>
    </row>
    <row r="323" spans="1:26" x14ac:dyDescent="0.25">
      <c r="A323">
        <v>330</v>
      </c>
      <c r="B323" t="s">
        <v>179</v>
      </c>
      <c r="C323">
        <v>26500</v>
      </c>
      <c r="D323">
        <v>879</v>
      </c>
      <c r="E323">
        <f>IFERROR(IF(OR(HLOOKUP($A323,'Z-scores'!$C$2:$UD$20,3,FALSE)&gt;3,HLOOKUP(A323,'Z-scores'!$C$2:$UD$20,3,FALSE)&lt;-3),"",'Total-corrected counts'!E323),"")</f>
        <v>7.658060500919342E-2</v>
      </c>
      <c r="F323">
        <f>IFERROR(IF(OR(HLOOKUP($A323,'Z-scores'!$C$2:$UD$20,4,FALSE)&gt;3,HLOOKUP($A323,'Z-scores'!$C$2:$UD$20,4,FALSE)&lt;-3),"",'Total-corrected counts'!F323),"")</f>
        <v>0</v>
      </c>
      <c r="G323">
        <f>IFERROR(IF(OR(HLOOKUP($A323,'Z-scores'!$C$2:$UD$20,5,FALSE)&gt;3,HLOOKUP($A323,'Z-scores'!$C$2:$UD$20,5,FALSE)&lt;-3),"",'Total-corrected counts'!G323),"")</f>
        <v>0.27196796015971569</v>
      </c>
      <c r="H323">
        <f>IFERROR(IF(OR(HLOOKUP($A323,'Z-scores'!$C$2:$UD$20,6,FALSE)&gt;3,HLOOKUP($A323,'Z-scores'!$C$2:$UD$20,6,FALSE)&lt;-3),"",'Total-corrected counts'!H323),"")</f>
        <v>0.36297615316476817</v>
      </c>
      <c r="I323">
        <f>IFERROR(IF(OR(HLOOKUP($A323,'Z-scores'!$C$2:$UD$20,7,FALSE)&gt;3,HLOOKUP($A323,'Z-scores'!$C$2:$UD$20,7,FALSE)&lt;-3),"",'Total-corrected counts'!I323),"")</f>
        <v>0.30784480927474839</v>
      </c>
      <c r="J323">
        <f>IFERROR(IF(OR(HLOOKUP($A323,'Z-scores'!$C$2:$UD$20,8,FALSE)&gt;3,HLOOKUP($A323,'Z-scores'!$C$2:$UD$20,8,FALSE)&lt;-3),"",'Total-corrected counts'!J323),"")</f>
        <v>0.138061342626834</v>
      </c>
      <c r="K323">
        <f>IFERROR(IF(OR(HLOOKUP($A323,'Z-scores'!$C$2:$UD$20,9,FALSE)&gt;3,HLOOKUP($A323,'Z-scores'!$C$2:$UD$20,9,FALSE)&lt;-3),"",'Total-corrected counts'!K323),"")</f>
        <v>0.28541167289146552</v>
      </c>
      <c r="L323">
        <f>IFERROR(IF(OR(HLOOKUP($A323,'Z-scores'!$C$2:$UD$20,10,FALSE)&gt;3,HLOOKUP($A323,'Z-scores'!$C$2:$UD$20,10,FALSE)&lt;-3),"",'Total-corrected counts'!L323),"")</f>
        <v>0.19844174720461727</v>
      </c>
      <c r="M323">
        <f>IFERROR(IF(OR(HLOOKUP($A323,'Z-scores'!$C$2:$UD$20,11,FALSE)&gt;3,HLOOKUP($A323,'Z-scores'!$C$2:$UD$20,11,FALSE)&lt;-3),"",'Total-corrected counts'!M323),"")</f>
        <v>0.20273638832496432</v>
      </c>
      <c r="N323" t="str">
        <f>IFERROR(IF(OR(HLOOKUP($A323,'Z-scores'!$C$2:$UD$20,12,FALSE)&gt;3,HLOOKUP($A323,'Z-scores'!$C$2:$UD$20,12,FALSE)&lt;-3),"",'Total-corrected counts'!N323),"")</f>
        <v/>
      </c>
      <c r="O323">
        <f>IFERROR(IF(OR(HLOOKUP($A323,'Z-scores'!$C$2:$UD$20,13,FALSE)&gt;3,HLOOKUP($A323,'Z-scores'!$C$2:$UD$20,13,FALSE)&lt;-3),"",'Total-corrected counts'!O323),"")</f>
        <v>0.39711024891072322</v>
      </c>
      <c r="P323">
        <f>IFERROR(IF(OR(HLOOKUP($A323,'Z-scores'!$C$2:$UD$20,14,FALSE)&gt;3,HLOOKUP($A323,'Z-scores'!$C$2:$UD$20,14,FALSE)&lt;-3),"",'Total-corrected counts'!P323),"")</f>
        <v>0.15812986222615222</v>
      </c>
      <c r="Q323">
        <f>IFERROR(IF(OR(HLOOKUP($A323,'Z-scores'!$C$2:$UD$20,15,FALSE)&gt;3,HLOOKUP($A323,'Z-scores'!$C$2:$UD$20,15,FALSE)&lt;-3),"",'Total-corrected counts'!Q323),"")</f>
        <v>0.61431769781029866</v>
      </c>
      <c r="R323">
        <f>IFERROR(IF(OR(HLOOKUP($A323,'Z-scores'!$C$2:$UD$20,16,FALSE)&gt;3,HLOOKUP($A323,'Z-scores'!$C$2:$UD$20,16,FALSE)&lt;-3),"",'Total-corrected counts'!R323),"")</f>
        <v>0.45278694370816475</v>
      </c>
      <c r="S323">
        <f>IFERROR(IF(OR(HLOOKUP($A323,'Z-scores'!$C$2:$UD$20,17,FALSE)&gt;3,HLOOKUP($A323,'Z-scores'!$C$2:$UD$20,17,FALSE)&lt;-3),"",'Total-corrected counts'!S323),"")</f>
        <v>0.4722773212430339</v>
      </c>
      <c r="T323">
        <f>IFERROR(IF(OR(HLOOKUP($A323,'Z-scores'!$C$2:$UD$20,18,FALSE)&gt;3,HLOOKUP($A323,'Z-scores'!$C$2:$UD$20,18,FALSE)&lt;-3),"",'Total-corrected counts'!T323),"")</f>
        <v>0.65291759664469085</v>
      </c>
      <c r="U323">
        <f>IFERROR(IF(OR(HLOOKUP($A323,'Z-scores'!$C$2:$UD$20,19,FALSE)&gt;3,HLOOKUP($A323,'Z-scores'!$C$2:$UD$20,19,FALSE)&lt;-3),"",'Total-corrected counts'!U323),"")</f>
        <v>0.46432306470580575</v>
      </c>
      <c r="V323">
        <f t="shared" si="16"/>
        <v>1</v>
      </c>
      <c r="W323" s="10">
        <f>SUMIFS(Tabel132[Cluster],Tabel132[ID],A323)</f>
        <v>34</v>
      </c>
      <c r="X323">
        <f t="shared" si="17"/>
        <v>2.5899818354775512E-3</v>
      </c>
      <c r="Y323">
        <f t="shared" si="18"/>
        <v>0.2048911865173674</v>
      </c>
      <c r="Z323">
        <f t="shared" si="19"/>
        <v>0.45883753360698137</v>
      </c>
    </row>
    <row r="324" spans="1:26" x14ac:dyDescent="0.25">
      <c r="A324">
        <v>331</v>
      </c>
      <c r="B324" t="s">
        <v>747</v>
      </c>
      <c r="C324">
        <v>74600</v>
      </c>
      <c r="D324">
        <v>467</v>
      </c>
      <c r="E324" t="str">
        <f>IFERROR(IF(OR(HLOOKUP($A324,'Z-scores'!$C$2:$UD$20,3,FALSE)&gt;3,HLOOKUP(A324,'Z-scores'!$C$2:$UD$20,3,FALSE)&lt;-3),"",'Total-corrected counts'!E324),"")</f>
        <v/>
      </c>
      <c r="F324" t="str">
        <f>IFERROR(IF(OR(HLOOKUP($A324,'Z-scores'!$C$2:$UD$20,4,FALSE)&gt;3,HLOOKUP($A324,'Z-scores'!$C$2:$UD$20,4,FALSE)&lt;-3),"",'Total-corrected counts'!F324),"")</f>
        <v/>
      </c>
      <c r="G324" t="str">
        <f>IFERROR(IF(OR(HLOOKUP($A324,'Z-scores'!$C$2:$UD$20,5,FALSE)&gt;3,HLOOKUP($A324,'Z-scores'!$C$2:$UD$20,5,FALSE)&lt;-3),"",'Total-corrected counts'!G324),"")</f>
        <v/>
      </c>
      <c r="H324" t="str">
        <f>IFERROR(IF(OR(HLOOKUP($A324,'Z-scores'!$C$2:$UD$20,6,FALSE)&gt;3,HLOOKUP($A324,'Z-scores'!$C$2:$UD$20,6,FALSE)&lt;-3),"",'Total-corrected counts'!H324),"")</f>
        <v/>
      </c>
      <c r="I324" t="str">
        <f>IFERROR(IF(OR(HLOOKUP($A324,'Z-scores'!$C$2:$UD$20,7,FALSE)&gt;3,HLOOKUP($A324,'Z-scores'!$C$2:$UD$20,7,FALSE)&lt;-3),"",'Total-corrected counts'!I324),"")</f>
        <v/>
      </c>
      <c r="J324" t="str">
        <f>IFERROR(IF(OR(HLOOKUP($A324,'Z-scores'!$C$2:$UD$20,8,FALSE)&gt;3,HLOOKUP($A324,'Z-scores'!$C$2:$UD$20,8,FALSE)&lt;-3),"",'Total-corrected counts'!J324),"")</f>
        <v/>
      </c>
      <c r="K324" t="str">
        <f>IFERROR(IF(OR(HLOOKUP($A324,'Z-scores'!$C$2:$UD$20,9,FALSE)&gt;3,HLOOKUP($A324,'Z-scores'!$C$2:$UD$20,9,FALSE)&lt;-3),"",'Total-corrected counts'!K324),"")</f>
        <v/>
      </c>
      <c r="L324" t="str">
        <f>IFERROR(IF(OR(HLOOKUP($A324,'Z-scores'!$C$2:$UD$20,10,FALSE)&gt;3,HLOOKUP($A324,'Z-scores'!$C$2:$UD$20,10,FALSE)&lt;-3),"",'Total-corrected counts'!L324),"")</f>
        <v/>
      </c>
      <c r="M324" t="str">
        <f>IFERROR(IF(OR(HLOOKUP($A324,'Z-scores'!$C$2:$UD$20,11,FALSE)&gt;3,HLOOKUP($A324,'Z-scores'!$C$2:$UD$20,11,FALSE)&lt;-3),"",'Total-corrected counts'!M324),"")</f>
        <v/>
      </c>
      <c r="N324" t="str">
        <f>IFERROR(IF(OR(HLOOKUP($A324,'Z-scores'!$C$2:$UD$20,12,FALSE)&gt;3,HLOOKUP($A324,'Z-scores'!$C$2:$UD$20,12,FALSE)&lt;-3),"",'Total-corrected counts'!N324),"")</f>
        <v/>
      </c>
      <c r="O324" t="str">
        <f>IFERROR(IF(OR(HLOOKUP($A324,'Z-scores'!$C$2:$UD$20,13,FALSE)&gt;3,HLOOKUP($A324,'Z-scores'!$C$2:$UD$20,13,FALSE)&lt;-3),"",'Total-corrected counts'!O324),"")</f>
        <v/>
      </c>
      <c r="P324" t="str">
        <f>IFERROR(IF(OR(HLOOKUP($A324,'Z-scores'!$C$2:$UD$20,14,FALSE)&gt;3,HLOOKUP($A324,'Z-scores'!$C$2:$UD$20,14,FALSE)&lt;-3),"",'Total-corrected counts'!P324),"")</f>
        <v/>
      </c>
      <c r="Q324" t="str">
        <f>IFERROR(IF(OR(HLOOKUP($A324,'Z-scores'!$C$2:$UD$20,15,FALSE)&gt;3,HLOOKUP($A324,'Z-scores'!$C$2:$UD$20,15,FALSE)&lt;-3),"",'Total-corrected counts'!Q324),"")</f>
        <v/>
      </c>
      <c r="R324" t="str">
        <f>IFERROR(IF(OR(HLOOKUP($A324,'Z-scores'!$C$2:$UD$20,16,FALSE)&gt;3,HLOOKUP($A324,'Z-scores'!$C$2:$UD$20,16,FALSE)&lt;-3),"",'Total-corrected counts'!R324),"")</f>
        <v/>
      </c>
      <c r="S324" t="str">
        <f>IFERROR(IF(OR(HLOOKUP($A324,'Z-scores'!$C$2:$UD$20,17,FALSE)&gt;3,HLOOKUP($A324,'Z-scores'!$C$2:$UD$20,17,FALSE)&lt;-3),"",'Total-corrected counts'!S324),"")</f>
        <v/>
      </c>
      <c r="T324" t="str">
        <f>IFERROR(IF(OR(HLOOKUP($A324,'Z-scores'!$C$2:$UD$20,18,FALSE)&gt;3,HLOOKUP($A324,'Z-scores'!$C$2:$UD$20,18,FALSE)&lt;-3),"",'Total-corrected counts'!T324),"")</f>
        <v/>
      </c>
      <c r="U324" t="str">
        <f>IFERROR(IF(OR(HLOOKUP($A324,'Z-scores'!$C$2:$UD$20,19,FALSE)&gt;3,HLOOKUP($A324,'Z-scores'!$C$2:$UD$20,19,FALSE)&lt;-3),"",'Total-corrected counts'!U324),"")</f>
        <v/>
      </c>
      <c r="V324">
        <f t="shared" ref="V324:V387" si="20">IFERROR(IF(AND(Y324=0,Z324=0),0,1),0)</f>
        <v>1</v>
      </c>
      <c r="W324" s="10">
        <f>SUMIFS(Tabel132[Cluster],Tabel132[ID],A324)</f>
        <v>84</v>
      </c>
      <c r="X324" t="str">
        <f t="shared" ref="X324:X387" si="21">IFERROR(_xlfn.T.TEST(E324:M324,N324:U324,2,2),"")</f>
        <v/>
      </c>
      <c r="Y324" t="str">
        <f t="shared" ref="Y324:Y387" si="22">IFERROR(AVERAGE(E324:M324),"")</f>
        <v/>
      </c>
      <c r="Z324" t="str">
        <f t="shared" ref="Z324:Z387" si="23">IFERROR(AVERAGE(N324:U324),"")</f>
        <v/>
      </c>
    </row>
    <row r="325" spans="1:26" x14ac:dyDescent="0.25">
      <c r="A325">
        <v>332</v>
      </c>
      <c r="B325" t="s">
        <v>180</v>
      </c>
      <c r="C325">
        <v>70300</v>
      </c>
      <c r="D325">
        <v>157</v>
      </c>
      <c r="E325">
        <f>IFERROR(IF(OR(HLOOKUP($A325,'Z-scores'!$C$2:$UD$20,3,FALSE)&gt;3,HLOOKUP(A325,'Z-scores'!$C$2:$UD$20,3,FALSE)&lt;-3),"",'Total-corrected counts'!E325),"")</f>
        <v>0</v>
      </c>
      <c r="F325">
        <f>IFERROR(IF(OR(HLOOKUP($A325,'Z-scores'!$C$2:$UD$20,4,FALSE)&gt;3,HLOOKUP($A325,'Z-scores'!$C$2:$UD$20,4,FALSE)&lt;-3),"",'Total-corrected counts'!F325),"")</f>
        <v>4.1014939281483885E-2</v>
      </c>
      <c r="G325">
        <f>IFERROR(IF(OR(HLOOKUP($A325,'Z-scores'!$C$2:$UD$20,5,FALSE)&gt;3,HLOOKUP($A325,'Z-scores'!$C$2:$UD$20,5,FALSE)&lt;-3),"",'Total-corrected counts'!G325),"")</f>
        <v>3.021866223996841E-2</v>
      </c>
      <c r="H325">
        <f>IFERROR(IF(OR(HLOOKUP($A325,'Z-scores'!$C$2:$UD$20,6,FALSE)&gt;3,HLOOKUP($A325,'Z-scores'!$C$2:$UD$20,6,FALSE)&lt;-3),"",'Total-corrected counts'!H325),"")</f>
        <v>0</v>
      </c>
      <c r="I325">
        <f>IFERROR(IF(OR(HLOOKUP($A325,'Z-scores'!$C$2:$UD$20,7,FALSE)&gt;3,HLOOKUP($A325,'Z-scores'!$C$2:$UD$20,7,FALSE)&lt;-3),"",'Total-corrected counts'!I325),"")</f>
        <v>4.9255169483959749E-2</v>
      </c>
      <c r="J325">
        <f>IFERROR(IF(OR(HLOOKUP($A325,'Z-scores'!$C$2:$UD$20,8,FALSE)&gt;3,HLOOKUP($A325,'Z-scores'!$C$2:$UD$20,8,FALSE)&lt;-3),"",'Total-corrected counts'!J325),"")</f>
        <v>2.4653811183363211E-2</v>
      </c>
      <c r="K325">
        <f>IFERROR(IF(OR(HLOOKUP($A325,'Z-scores'!$C$2:$UD$20,9,FALSE)&gt;3,HLOOKUP($A325,'Z-scores'!$C$2:$UD$20,9,FALSE)&lt;-3),"",'Total-corrected counts'!K325),"")</f>
        <v>1.7838229555716595E-2</v>
      </c>
      <c r="L325">
        <f>IFERROR(IF(OR(HLOOKUP($A325,'Z-scores'!$C$2:$UD$20,10,FALSE)&gt;3,HLOOKUP($A325,'Z-scores'!$C$2:$UD$20,10,FALSE)&lt;-3),"",'Total-corrected counts'!L325),"")</f>
        <v>6.1737432463658704E-2</v>
      </c>
      <c r="M325">
        <f>IFERROR(IF(OR(HLOOKUP($A325,'Z-scores'!$C$2:$UD$20,11,FALSE)&gt;3,HLOOKUP($A325,'Z-scores'!$C$2:$UD$20,11,FALSE)&lt;-3),"",'Total-corrected counts'!M325),"")</f>
        <v>0</v>
      </c>
      <c r="N325">
        <f>IFERROR(IF(OR(HLOOKUP($A325,'Z-scores'!$C$2:$UD$20,12,FALSE)&gt;3,HLOOKUP($A325,'Z-scores'!$C$2:$UD$20,12,FALSE)&lt;-3),"",'Total-corrected counts'!N325),"")</f>
        <v>0</v>
      </c>
      <c r="O325">
        <f>IFERROR(IF(OR(HLOOKUP($A325,'Z-scores'!$C$2:$UD$20,13,FALSE)&gt;3,HLOOKUP($A325,'Z-scores'!$C$2:$UD$20,13,FALSE)&lt;-3),"",'Total-corrected counts'!O325),"")</f>
        <v>1.3461364369855025E-2</v>
      </c>
      <c r="P325">
        <f>IFERROR(IF(OR(HLOOKUP($A325,'Z-scores'!$C$2:$UD$20,14,FALSE)&gt;3,HLOOKUP($A325,'Z-scores'!$C$2:$UD$20,14,FALSE)&lt;-3),"",'Total-corrected counts'!P325),"")</f>
        <v>0</v>
      </c>
      <c r="Q325">
        <f>IFERROR(IF(OR(HLOOKUP($A325,'Z-scores'!$C$2:$UD$20,15,FALSE)&gt;3,HLOOKUP($A325,'Z-scores'!$C$2:$UD$20,15,FALSE)&lt;-3),"",'Total-corrected counts'!Q325),"")</f>
        <v>0</v>
      </c>
      <c r="R325">
        <f>IFERROR(IF(OR(HLOOKUP($A325,'Z-scores'!$C$2:$UD$20,16,FALSE)&gt;3,HLOOKUP($A325,'Z-scores'!$C$2:$UD$20,16,FALSE)&lt;-3),"",'Total-corrected counts'!R325),"")</f>
        <v>0</v>
      </c>
      <c r="S325">
        <f>IFERROR(IF(OR(HLOOKUP($A325,'Z-scores'!$C$2:$UD$20,17,FALSE)&gt;3,HLOOKUP($A325,'Z-scores'!$C$2:$UD$20,17,FALSE)&lt;-3),"",'Total-corrected counts'!S325),"")</f>
        <v>0</v>
      </c>
      <c r="T325">
        <f>IFERROR(IF(OR(HLOOKUP($A325,'Z-scores'!$C$2:$UD$20,18,FALSE)&gt;3,HLOOKUP($A325,'Z-scores'!$C$2:$UD$20,18,FALSE)&lt;-3),"",'Total-corrected counts'!T325),"")</f>
        <v>0</v>
      </c>
      <c r="U325">
        <f>IFERROR(IF(OR(HLOOKUP($A325,'Z-scores'!$C$2:$UD$20,19,FALSE)&gt;3,HLOOKUP($A325,'Z-scores'!$C$2:$UD$20,19,FALSE)&lt;-3),"",'Total-corrected counts'!U325),"")</f>
        <v>4.3394678944467828E-3</v>
      </c>
      <c r="V325">
        <f t="shared" si="20"/>
        <v>1</v>
      </c>
      <c r="W325" s="10">
        <f>SUMIFS(Tabel132[Cluster],Tabel132[ID],A325)</f>
        <v>83</v>
      </c>
      <c r="X325">
        <f t="shared" si="21"/>
        <v>1.4538508050218312E-2</v>
      </c>
      <c r="Y325">
        <f t="shared" si="22"/>
        <v>2.4968693800905616E-2</v>
      </c>
      <c r="Z325">
        <f t="shared" si="23"/>
        <v>2.2251040330377261E-3</v>
      </c>
    </row>
    <row r="326" spans="1:26" x14ac:dyDescent="0.25">
      <c r="A326">
        <v>333</v>
      </c>
      <c r="B326" t="s">
        <v>181</v>
      </c>
      <c r="C326">
        <v>49900</v>
      </c>
      <c r="D326">
        <v>275</v>
      </c>
      <c r="E326">
        <f>IFERROR(IF(OR(HLOOKUP($A326,'Z-scores'!$C$2:$UD$20,3,FALSE)&gt;3,HLOOKUP(A326,'Z-scores'!$C$2:$UD$20,3,FALSE)&lt;-3),"",'Total-corrected counts'!E326),"")</f>
        <v>0</v>
      </c>
      <c r="F326">
        <f>IFERROR(IF(OR(HLOOKUP($A326,'Z-scores'!$C$2:$UD$20,4,FALSE)&gt;3,HLOOKUP($A326,'Z-scores'!$C$2:$UD$20,4,FALSE)&lt;-3),"",'Total-corrected counts'!F326),"")</f>
        <v>0</v>
      </c>
      <c r="G326">
        <f>IFERROR(IF(OR(HLOOKUP($A326,'Z-scores'!$C$2:$UD$20,5,FALSE)&gt;3,HLOOKUP($A326,'Z-scores'!$C$2:$UD$20,5,FALSE)&lt;-3),"",'Total-corrected counts'!G326),"")</f>
        <v>4.0291549653291216E-2</v>
      </c>
      <c r="H326">
        <f>IFERROR(IF(OR(HLOOKUP($A326,'Z-scores'!$C$2:$UD$20,6,FALSE)&gt;3,HLOOKUP($A326,'Z-scores'!$C$2:$UD$20,6,FALSE)&lt;-3),"",'Total-corrected counts'!H326),"")</f>
        <v>0</v>
      </c>
      <c r="I326">
        <f>IFERROR(IF(OR(HLOOKUP($A326,'Z-scores'!$C$2:$UD$20,7,FALSE)&gt;3,HLOOKUP($A326,'Z-scores'!$C$2:$UD$20,7,FALSE)&lt;-3),"",'Total-corrected counts'!I326),"")</f>
        <v>0</v>
      </c>
      <c r="J326">
        <f>IFERROR(IF(OR(HLOOKUP($A326,'Z-scores'!$C$2:$UD$20,8,FALSE)&gt;3,HLOOKUP($A326,'Z-scores'!$C$2:$UD$20,8,FALSE)&lt;-3),"",'Total-corrected counts'!J326),"")</f>
        <v>2.9584573420035856E-2</v>
      </c>
      <c r="K326">
        <f>IFERROR(IF(OR(HLOOKUP($A326,'Z-scores'!$C$2:$UD$20,9,FALSE)&gt;3,HLOOKUP($A326,'Z-scores'!$C$2:$UD$20,9,FALSE)&lt;-3),"",'Total-corrected counts'!K326),"")</f>
        <v>4.4595573889291487E-2</v>
      </c>
      <c r="L326">
        <f>IFERROR(IF(OR(HLOOKUP($A326,'Z-scores'!$C$2:$UD$20,10,FALSE)&gt;3,HLOOKUP($A326,'Z-scores'!$C$2:$UD$20,10,FALSE)&lt;-3),"",'Total-corrected counts'!L326),"")</f>
        <v>0</v>
      </c>
      <c r="M326">
        <f>IFERROR(IF(OR(HLOOKUP($A326,'Z-scores'!$C$2:$UD$20,11,FALSE)&gt;3,HLOOKUP($A326,'Z-scores'!$C$2:$UD$20,11,FALSE)&lt;-3),"",'Total-corrected counts'!M326),"")</f>
        <v>0</v>
      </c>
      <c r="N326">
        <f>IFERROR(IF(OR(HLOOKUP($A326,'Z-scores'!$C$2:$UD$20,12,FALSE)&gt;3,HLOOKUP($A326,'Z-scores'!$C$2:$UD$20,12,FALSE)&lt;-3),"",'Total-corrected counts'!N326),"")</f>
        <v>0</v>
      </c>
      <c r="O326" t="str">
        <f>IFERROR(IF(OR(HLOOKUP($A326,'Z-scores'!$C$2:$UD$20,13,FALSE)&gt;3,HLOOKUP($A326,'Z-scores'!$C$2:$UD$20,13,FALSE)&lt;-3),"",'Total-corrected counts'!O326),"")</f>
        <v/>
      </c>
      <c r="P326">
        <f>IFERROR(IF(OR(HLOOKUP($A326,'Z-scores'!$C$2:$UD$20,14,FALSE)&gt;3,HLOOKUP($A326,'Z-scores'!$C$2:$UD$20,14,FALSE)&lt;-3),"",'Total-corrected counts'!P326),"")</f>
        <v>0</v>
      </c>
      <c r="Q326">
        <f>IFERROR(IF(OR(HLOOKUP($A326,'Z-scores'!$C$2:$UD$20,15,FALSE)&gt;3,HLOOKUP($A326,'Z-scores'!$C$2:$UD$20,15,FALSE)&lt;-3),"",'Total-corrected counts'!Q326),"")</f>
        <v>0</v>
      </c>
      <c r="R326">
        <f>IFERROR(IF(OR(HLOOKUP($A326,'Z-scores'!$C$2:$UD$20,16,FALSE)&gt;3,HLOOKUP($A326,'Z-scores'!$C$2:$UD$20,16,FALSE)&lt;-3),"",'Total-corrected counts'!R326),"")</f>
        <v>0</v>
      </c>
      <c r="S326">
        <f>IFERROR(IF(OR(HLOOKUP($A326,'Z-scores'!$C$2:$UD$20,17,FALSE)&gt;3,HLOOKUP($A326,'Z-scores'!$C$2:$UD$20,17,FALSE)&lt;-3),"",'Total-corrected counts'!S326),"")</f>
        <v>0</v>
      </c>
      <c r="T326">
        <f>IFERROR(IF(OR(HLOOKUP($A326,'Z-scores'!$C$2:$UD$20,18,FALSE)&gt;3,HLOOKUP($A326,'Z-scores'!$C$2:$UD$20,18,FALSE)&lt;-3),"",'Total-corrected counts'!T326),"")</f>
        <v>0</v>
      </c>
      <c r="U326">
        <f>IFERROR(IF(OR(HLOOKUP($A326,'Z-scores'!$C$2:$UD$20,19,FALSE)&gt;3,HLOOKUP($A326,'Z-scores'!$C$2:$UD$20,19,FALSE)&lt;-3),"",'Total-corrected counts'!U326),"")</f>
        <v>0.10414722946672279</v>
      </c>
      <c r="V326">
        <f t="shared" si="20"/>
        <v>1</v>
      </c>
      <c r="W326" s="10">
        <f>SUMIFS(Tabel132[Cluster],Tabel132[ID],A326)</f>
        <v>65</v>
      </c>
      <c r="X326">
        <f t="shared" si="21"/>
        <v>0.88726252722069598</v>
      </c>
      <c r="Y326">
        <f t="shared" si="22"/>
        <v>1.2719077440290952E-2</v>
      </c>
      <c r="Z326">
        <f t="shared" si="23"/>
        <v>1.4878175638103256E-2</v>
      </c>
    </row>
    <row r="327" spans="1:26" x14ac:dyDescent="0.25">
      <c r="A327">
        <v>334</v>
      </c>
      <c r="B327" t="s">
        <v>748</v>
      </c>
      <c r="C327">
        <v>47700</v>
      </c>
      <c r="D327">
        <v>319</v>
      </c>
      <c r="E327" t="str">
        <f>IFERROR(IF(OR(HLOOKUP($A327,'Z-scores'!$C$2:$UD$20,3,FALSE)&gt;3,HLOOKUP(A327,'Z-scores'!$C$2:$UD$20,3,FALSE)&lt;-3),"",'Total-corrected counts'!E327),"")</f>
        <v/>
      </c>
      <c r="F327" t="str">
        <f>IFERROR(IF(OR(HLOOKUP($A327,'Z-scores'!$C$2:$UD$20,4,FALSE)&gt;3,HLOOKUP($A327,'Z-scores'!$C$2:$UD$20,4,FALSE)&lt;-3),"",'Total-corrected counts'!F327),"")</f>
        <v/>
      </c>
      <c r="G327" t="str">
        <f>IFERROR(IF(OR(HLOOKUP($A327,'Z-scores'!$C$2:$UD$20,5,FALSE)&gt;3,HLOOKUP($A327,'Z-scores'!$C$2:$UD$20,5,FALSE)&lt;-3),"",'Total-corrected counts'!G327),"")</f>
        <v/>
      </c>
      <c r="H327" t="str">
        <f>IFERROR(IF(OR(HLOOKUP($A327,'Z-scores'!$C$2:$UD$20,6,FALSE)&gt;3,HLOOKUP($A327,'Z-scores'!$C$2:$UD$20,6,FALSE)&lt;-3),"",'Total-corrected counts'!H327),"")</f>
        <v/>
      </c>
      <c r="I327" t="str">
        <f>IFERROR(IF(OR(HLOOKUP($A327,'Z-scores'!$C$2:$UD$20,7,FALSE)&gt;3,HLOOKUP($A327,'Z-scores'!$C$2:$UD$20,7,FALSE)&lt;-3),"",'Total-corrected counts'!I327),"")</f>
        <v/>
      </c>
      <c r="J327" t="str">
        <f>IFERROR(IF(OR(HLOOKUP($A327,'Z-scores'!$C$2:$UD$20,8,FALSE)&gt;3,HLOOKUP($A327,'Z-scores'!$C$2:$UD$20,8,FALSE)&lt;-3),"",'Total-corrected counts'!J327),"")</f>
        <v/>
      </c>
      <c r="K327" t="str">
        <f>IFERROR(IF(OR(HLOOKUP($A327,'Z-scores'!$C$2:$UD$20,9,FALSE)&gt;3,HLOOKUP($A327,'Z-scores'!$C$2:$UD$20,9,FALSE)&lt;-3),"",'Total-corrected counts'!K327),"")</f>
        <v/>
      </c>
      <c r="L327" t="str">
        <f>IFERROR(IF(OR(HLOOKUP($A327,'Z-scores'!$C$2:$UD$20,10,FALSE)&gt;3,HLOOKUP($A327,'Z-scores'!$C$2:$UD$20,10,FALSE)&lt;-3),"",'Total-corrected counts'!L327),"")</f>
        <v/>
      </c>
      <c r="M327" t="str">
        <f>IFERROR(IF(OR(HLOOKUP($A327,'Z-scores'!$C$2:$UD$20,11,FALSE)&gt;3,HLOOKUP($A327,'Z-scores'!$C$2:$UD$20,11,FALSE)&lt;-3),"",'Total-corrected counts'!M327),"")</f>
        <v/>
      </c>
      <c r="N327" t="str">
        <f>IFERROR(IF(OR(HLOOKUP($A327,'Z-scores'!$C$2:$UD$20,12,FALSE)&gt;3,HLOOKUP($A327,'Z-scores'!$C$2:$UD$20,12,FALSE)&lt;-3),"",'Total-corrected counts'!N327),"")</f>
        <v/>
      </c>
      <c r="O327" t="str">
        <f>IFERROR(IF(OR(HLOOKUP($A327,'Z-scores'!$C$2:$UD$20,13,FALSE)&gt;3,HLOOKUP($A327,'Z-scores'!$C$2:$UD$20,13,FALSE)&lt;-3),"",'Total-corrected counts'!O327),"")</f>
        <v/>
      </c>
      <c r="P327" t="str">
        <f>IFERROR(IF(OR(HLOOKUP($A327,'Z-scores'!$C$2:$UD$20,14,FALSE)&gt;3,HLOOKUP($A327,'Z-scores'!$C$2:$UD$20,14,FALSE)&lt;-3),"",'Total-corrected counts'!P327),"")</f>
        <v/>
      </c>
      <c r="Q327" t="str">
        <f>IFERROR(IF(OR(HLOOKUP($A327,'Z-scores'!$C$2:$UD$20,15,FALSE)&gt;3,HLOOKUP($A327,'Z-scores'!$C$2:$UD$20,15,FALSE)&lt;-3),"",'Total-corrected counts'!Q327),"")</f>
        <v/>
      </c>
      <c r="R327" t="str">
        <f>IFERROR(IF(OR(HLOOKUP($A327,'Z-scores'!$C$2:$UD$20,16,FALSE)&gt;3,HLOOKUP($A327,'Z-scores'!$C$2:$UD$20,16,FALSE)&lt;-3),"",'Total-corrected counts'!R327),"")</f>
        <v/>
      </c>
      <c r="S327" t="str">
        <f>IFERROR(IF(OR(HLOOKUP($A327,'Z-scores'!$C$2:$UD$20,17,FALSE)&gt;3,HLOOKUP($A327,'Z-scores'!$C$2:$UD$20,17,FALSE)&lt;-3),"",'Total-corrected counts'!S327),"")</f>
        <v/>
      </c>
      <c r="T327" t="str">
        <f>IFERROR(IF(OR(HLOOKUP($A327,'Z-scores'!$C$2:$UD$20,18,FALSE)&gt;3,HLOOKUP($A327,'Z-scores'!$C$2:$UD$20,18,FALSE)&lt;-3),"",'Total-corrected counts'!T327),"")</f>
        <v/>
      </c>
      <c r="U327" t="str">
        <f>IFERROR(IF(OR(HLOOKUP($A327,'Z-scores'!$C$2:$UD$20,19,FALSE)&gt;3,HLOOKUP($A327,'Z-scores'!$C$2:$UD$20,19,FALSE)&lt;-3),"",'Total-corrected counts'!U327),"")</f>
        <v/>
      </c>
      <c r="V327">
        <f t="shared" si="20"/>
        <v>1</v>
      </c>
      <c r="W327" s="10">
        <f>SUMIFS(Tabel132[Cluster],Tabel132[ID],A327)</f>
        <v>62</v>
      </c>
      <c r="X327" t="str">
        <f t="shared" si="21"/>
        <v/>
      </c>
      <c r="Y327" t="str">
        <f t="shared" si="22"/>
        <v/>
      </c>
      <c r="Z327" t="str">
        <f t="shared" si="23"/>
        <v/>
      </c>
    </row>
    <row r="328" spans="1:26" x14ac:dyDescent="0.25">
      <c r="A328">
        <v>335</v>
      </c>
      <c r="B328" t="s">
        <v>182</v>
      </c>
      <c r="C328">
        <v>28800</v>
      </c>
      <c r="D328">
        <v>922</v>
      </c>
      <c r="E328" t="str">
        <f>IFERROR(IF(OR(HLOOKUP($A328,'Z-scores'!$C$2:$UD$20,3,FALSE)&gt;3,HLOOKUP(A328,'Z-scores'!$C$2:$UD$20,3,FALSE)&lt;-3),"",'Total-corrected counts'!E328),"")</f>
        <v/>
      </c>
      <c r="F328">
        <f>IFERROR(IF(OR(HLOOKUP($A328,'Z-scores'!$C$2:$UD$20,4,FALSE)&gt;3,HLOOKUP($A328,'Z-scores'!$C$2:$UD$20,4,FALSE)&lt;-3),"",'Total-corrected counts'!F328),"")</f>
        <v>4.8643717987839894</v>
      </c>
      <c r="G328">
        <f>IFERROR(IF(OR(HLOOKUP($A328,'Z-scores'!$C$2:$UD$20,5,FALSE)&gt;3,HLOOKUP($A328,'Z-scores'!$C$2:$UD$20,5,FALSE)&lt;-3),"",'Total-corrected counts'!G328),"")</f>
        <v>3.0319391114101641</v>
      </c>
      <c r="H328">
        <f>IFERROR(IF(OR(HLOOKUP($A328,'Z-scores'!$C$2:$UD$20,6,FALSE)&gt;3,HLOOKUP($A328,'Z-scores'!$C$2:$UD$20,6,FALSE)&lt;-3),"",'Total-corrected counts'!H328),"")</f>
        <v>3.9997179954502333</v>
      </c>
      <c r="I328">
        <f>IFERROR(IF(OR(HLOOKUP($A328,'Z-scores'!$C$2:$UD$20,7,FALSE)&gt;3,HLOOKUP($A328,'Z-scores'!$C$2:$UD$20,7,FALSE)&lt;-3),"",'Total-corrected counts'!I328),"")</f>
        <v>4.9008893636539943</v>
      </c>
      <c r="J328">
        <f>IFERROR(IF(OR(HLOOKUP($A328,'Z-scores'!$C$2:$UD$20,8,FALSE)&gt;3,HLOOKUP($A328,'Z-scores'!$C$2:$UD$20,8,FALSE)&lt;-3),"",'Total-corrected counts'!J328),"")</f>
        <v>2.0018894680890926</v>
      </c>
      <c r="K328">
        <f>IFERROR(IF(OR(HLOOKUP($A328,'Z-scores'!$C$2:$UD$20,9,FALSE)&gt;3,HLOOKUP($A328,'Z-scores'!$C$2:$UD$20,9,FALSE)&lt;-3),"",'Total-corrected counts'!K328),"")</f>
        <v>4.481855175873795</v>
      </c>
      <c r="L328">
        <f>IFERROR(IF(OR(HLOOKUP($A328,'Z-scores'!$C$2:$UD$20,10,FALSE)&gt;3,HLOOKUP($A328,'Z-scores'!$C$2:$UD$20,10,FALSE)&lt;-3),"",'Total-corrected counts'!L328),"")</f>
        <v>13.202990914013867</v>
      </c>
      <c r="M328">
        <f>IFERROR(IF(OR(HLOOKUP($A328,'Z-scores'!$C$2:$UD$20,11,FALSE)&gt;3,HLOOKUP($A328,'Z-scores'!$C$2:$UD$20,11,FALSE)&lt;-3),"",'Total-corrected counts'!M328),"")</f>
        <v>5.5936812596933336</v>
      </c>
      <c r="N328">
        <f>IFERROR(IF(OR(HLOOKUP($A328,'Z-scores'!$C$2:$UD$20,12,FALSE)&gt;3,HLOOKUP($A328,'Z-scores'!$C$2:$UD$20,12,FALSE)&lt;-3),"",'Total-corrected counts'!N328),"")</f>
        <v>12.142517414202803</v>
      </c>
      <c r="O328">
        <f>IFERROR(IF(OR(HLOOKUP($A328,'Z-scores'!$C$2:$UD$20,13,FALSE)&gt;3,HLOOKUP($A328,'Z-scores'!$C$2:$UD$20,13,FALSE)&lt;-3),"",'Total-corrected counts'!O328),"")</f>
        <v>2.4062188811115854</v>
      </c>
      <c r="P328">
        <f>IFERROR(IF(OR(HLOOKUP($A328,'Z-scores'!$C$2:$UD$20,14,FALSE)&gt;3,HLOOKUP($A328,'Z-scores'!$C$2:$UD$20,14,FALSE)&lt;-3),"",'Total-corrected counts'!P328),"")</f>
        <v>5.376415315689175</v>
      </c>
      <c r="Q328">
        <f>IFERROR(IF(OR(HLOOKUP($A328,'Z-scores'!$C$2:$UD$20,15,FALSE)&gt;3,HLOOKUP($A328,'Z-scores'!$C$2:$UD$20,15,FALSE)&lt;-3),"",'Total-corrected counts'!Q328),"")</f>
        <v>4.7292711656824586</v>
      </c>
      <c r="R328">
        <f>IFERROR(IF(OR(HLOOKUP($A328,'Z-scores'!$C$2:$UD$20,16,FALSE)&gt;3,HLOOKUP($A328,'Z-scores'!$C$2:$UD$20,16,FALSE)&lt;-3),"",'Total-corrected counts'!R328),"")</f>
        <v>2.6566172006948077</v>
      </c>
      <c r="S328">
        <f>IFERROR(IF(OR(HLOOKUP($A328,'Z-scores'!$C$2:$UD$20,17,FALSE)&gt;3,HLOOKUP($A328,'Z-scores'!$C$2:$UD$20,17,FALSE)&lt;-3),"",'Total-corrected counts'!S328),"")</f>
        <v>7.7030059637225881</v>
      </c>
      <c r="T328">
        <f>IFERROR(IF(OR(HLOOKUP($A328,'Z-scores'!$C$2:$UD$20,18,FALSE)&gt;3,HLOOKUP($A328,'Z-scores'!$C$2:$UD$20,18,FALSE)&lt;-3),"",'Total-corrected counts'!T328),"")</f>
        <v>8.5394748824318771</v>
      </c>
      <c r="U328">
        <f>IFERROR(IF(OR(HLOOKUP($A328,'Z-scores'!$C$2:$UD$20,19,FALSE)&gt;3,HLOOKUP($A328,'Z-scores'!$C$2:$UD$20,19,FALSE)&lt;-3),"",'Total-corrected counts'!U328),"")</f>
        <v>4.6605885186358451</v>
      </c>
      <c r="V328">
        <f t="shared" si="20"/>
        <v>1</v>
      </c>
      <c r="W328" s="10">
        <f>SUMIFS(Tabel132[Cluster],Tabel132[ID],A328)</f>
        <v>37</v>
      </c>
      <c r="X328">
        <f t="shared" si="21"/>
        <v>0.65309115762857595</v>
      </c>
      <c r="Y328">
        <f t="shared" si="22"/>
        <v>5.2596668858710585</v>
      </c>
      <c r="Z328">
        <f t="shared" si="23"/>
        <v>6.0267636677713927</v>
      </c>
    </row>
    <row r="329" spans="1:26" x14ac:dyDescent="0.25">
      <c r="A329">
        <v>336</v>
      </c>
      <c r="B329" t="s">
        <v>749</v>
      </c>
      <c r="C329">
        <v>98600</v>
      </c>
      <c r="D329">
        <v>848</v>
      </c>
      <c r="E329" t="str">
        <f>IFERROR(IF(OR(HLOOKUP($A329,'Z-scores'!$C$2:$UD$20,3,FALSE)&gt;3,HLOOKUP(A329,'Z-scores'!$C$2:$UD$20,3,FALSE)&lt;-3),"",'Total-corrected counts'!E329),"")</f>
        <v/>
      </c>
      <c r="F329" t="str">
        <f>IFERROR(IF(OR(HLOOKUP($A329,'Z-scores'!$C$2:$UD$20,4,FALSE)&gt;3,HLOOKUP($A329,'Z-scores'!$C$2:$UD$20,4,FALSE)&lt;-3),"",'Total-corrected counts'!F329),"")</f>
        <v/>
      </c>
      <c r="G329" t="str">
        <f>IFERROR(IF(OR(HLOOKUP($A329,'Z-scores'!$C$2:$UD$20,5,FALSE)&gt;3,HLOOKUP($A329,'Z-scores'!$C$2:$UD$20,5,FALSE)&lt;-3),"",'Total-corrected counts'!G329),"")</f>
        <v/>
      </c>
      <c r="H329" t="str">
        <f>IFERROR(IF(OR(HLOOKUP($A329,'Z-scores'!$C$2:$UD$20,6,FALSE)&gt;3,HLOOKUP($A329,'Z-scores'!$C$2:$UD$20,6,FALSE)&lt;-3),"",'Total-corrected counts'!H329),"")</f>
        <v/>
      </c>
      <c r="I329" t="str">
        <f>IFERROR(IF(OR(HLOOKUP($A329,'Z-scores'!$C$2:$UD$20,7,FALSE)&gt;3,HLOOKUP($A329,'Z-scores'!$C$2:$UD$20,7,FALSE)&lt;-3),"",'Total-corrected counts'!I329),"")</f>
        <v/>
      </c>
      <c r="J329" t="str">
        <f>IFERROR(IF(OR(HLOOKUP($A329,'Z-scores'!$C$2:$UD$20,8,FALSE)&gt;3,HLOOKUP($A329,'Z-scores'!$C$2:$UD$20,8,FALSE)&lt;-3),"",'Total-corrected counts'!J329),"")</f>
        <v/>
      </c>
      <c r="K329" t="str">
        <f>IFERROR(IF(OR(HLOOKUP($A329,'Z-scores'!$C$2:$UD$20,9,FALSE)&gt;3,HLOOKUP($A329,'Z-scores'!$C$2:$UD$20,9,FALSE)&lt;-3),"",'Total-corrected counts'!K329),"")</f>
        <v/>
      </c>
      <c r="L329" t="str">
        <f>IFERROR(IF(OR(HLOOKUP($A329,'Z-scores'!$C$2:$UD$20,10,FALSE)&gt;3,HLOOKUP($A329,'Z-scores'!$C$2:$UD$20,10,FALSE)&lt;-3),"",'Total-corrected counts'!L329),"")</f>
        <v/>
      </c>
      <c r="M329" t="str">
        <f>IFERROR(IF(OR(HLOOKUP($A329,'Z-scores'!$C$2:$UD$20,11,FALSE)&gt;3,HLOOKUP($A329,'Z-scores'!$C$2:$UD$20,11,FALSE)&lt;-3),"",'Total-corrected counts'!M329),"")</f>
        <v/>
      </c>
      <c r="N329" t="str">
        <f>IFERROR(IF(OR(HLOOKUP($A329,'Z-scores'!$C$2:$UD$20,12,FALSE)&gt;3,HLOOKUP($A329,'Z-scores'!$C$2:$UD$20,12,FALSE)&lt;-3),"",'Total-corrected counts'!N329),"")</f>
        <v/>
      </c>
      <c r="O329" t="str">
        <f>IFERROR(IF(OR(HLOOKUP($A329,'Z-scores'!$C$2:$UD$20,13,FALSE)&gt;3,HLOOKUP($A329,'Z-scores'!$C$2:$UD$20,13,FALSE)&lt;-3),"",'Total-corrected counts'!O329),"")</f>
        <v/>
      </c>
      <c r="P329" t="str">
        <f>IFERROR(IF(OR(HLOOKUP($A329,'Z-scores'!$C$2:$UD$20,14,FALSE)&gt;3,HLOOKUP($A329,'Z-scores'!$C$2:$UD$20,14,FALSE)&lt;-3),"",'Total-corrected counts'!P329),"")</f>
        <v/>
      </c>
      <c r="Q329" t="str">
        <f>IFERROR(IF(OR(HLOOKUP($A329,'Z-scores'!$C$2:$UD$20,15,FALSE)&gt;3,HLOOKUP($A329,'Z-scores'!$C$2:$UD$20,15,FALSE)&lt;-3),"",'Total-corrected counts'!Q329),"")</f>
        <v/>
      </c>
      <c r="R329" t="str">
        <f>IFERROR(IF(OR(HLOOKUP($A329,'Z-scores'!$C$2:$UD$20,16,FALSE)&gt;3,HLOOKUP($A329,'Z-scores'!$C$2:$UD$20,16,FALSE)&lt;-3),"",'Total-corrected counts'!R329),"")</f>
        <v/>
      </c>
      <c r="S329" t="str">
        <f>IFERROR(IF(OR(HLOOKUP($A329,'Z-scores'!$C$2:$UD$20,17,FALSE)&gt;3,HLOOKUP($A329,'Z-scores'!$C$2:$UD$20,17,FALSE)&lt;-3),"",'Total-corrected counts'!S329),"")</f>
        <v/>
      </c>
      <c r="T329" t="str">
        <f>IFERROR(IF(OR(HLOOKUP($A329,'Z-scores'!$C$2:$UD$20,18,FALSE)&gt;3,HLOOKUP($A329,'Z-scores'!$C$2:$UD$20,18,FALSE)&lt;-3),"",'Total-corrected counts'!T329),"")</f>
        <v/>
      </c>
      <c r="U329" t="str">
        <f>IFERROR(IF(OR(HLOOKUP($A329,'Z-scores'!$C$2:$UD$20,19,FALSE)&gt;3,HLOOKUP($A329,'Z-scores'!$C$2:$UD$20,19,FALSE)&lt;-3),"",'Total-corrected counts'!U329),"")</f>
        <v/>
      </c>
      <c r="V329">
        <f t="shared" si="20"/>
        <v>1</v>
      </c>
      <c r="W329" s="10">
        <f>SUMIFS(Tabel132[Cluster],Tabel132[ID],A329)</f>
        <v>0</v>
      </c>
      <c r="X329" t="str">
        <f t="shared" si="21"/>
        <v/>
      </c>
      <c r="Y329" t="str">
        <f t="shared" si="22"/>
        <v/>
      </c>
      <c r="Z329" t="str">
        <f t="shared" si="23"/>
        <v/>
      </c>
    </row>
    <row r="330" spans="1:26" x14ac:dyDescent="0.25">
      <c r="A330">
        <v>337</v>
      </c>
      <c r="B330" t="s">
        <v>750</v>
      </c>
      <c r="C330">
        <v>4900</v>
      </c>
      <c r="D330">
        <v>322</v>
      </c>
      <c r="E330" t="str">
        <f>IFERROR(IF(OR(HLOOKUP($A330,'Z-scores'!$C$2:$UD$20,3,FALSE)&gt;3,HLOOKUP(A330,'Z-scores'!$C$2:$UD$20,3,FALSE)&lt;-3),"",'Total-corrected counts'!E330),"")</f>
        <v/>
      </c>
      <c r="F330" t="str">
        <f>IFERROR(IF(OR(HLOOKUP($A330,'Z-scores'!$C$2:$UD$20,4,FALSE)&gt;3,HLOOKUP($A330,'Z-scores'!$C$2:$UD$20,4,FALSE)&lt;-3),"",'Total-corrected counts'!F330),"")</f>
        <v/>
      </c>
      <c r="G330" t="str">
        <f>IFERROR(IF(OR(HLOOKUP($A330,'Z-scores'!$C$2:$UD$20,5,FALSE)&gt;3,HLOOKUP($A330,'Z-scores'!$C$2:$UD$20,5,FALSE)&lt;-3),"",'Total-corrected counts'!G330),"")</f>
        <v/>
      </c>
      <c r="H330" t="str">
        <f>IFERROR(IF(OR(HLOOKUP($A330,'Z-scores'!$C$2:$UD$20,6,FALSE)&gt;3,HLOOKUP($A330,'Z-scores'!$C$2:$UD$20,6,FALSE)&lt;-3),"",'Total-corrected counts'!H330),"")</f>
        <v/>
      </c>
      <c r="I330" t="str">
        <f>IFERROR(IF(OR(HLOOKUP($A330,'Z-scores'!$C$2:$UD$20,7,FALSE)&gt;3,HLOOKUP($A330,'Z-scores'!$C$2:$UD$20,7,FALSE)&lt;-3),"",'Total-corrected counts'!I330),"")</f>
        <v/>
      </c>
      <c r="J330" t="str">
        <f>IFERROR(IF(OR(HLOOKUP($A330,'Z-scores'!$C$2:$UD$20,8,FALSE)&gt;3,HLOOKUP($A330,'Z-scores'!$C$2:$UD$20,8,FALSE)&lt;-3),"",'Total-corrected counts'!J330),"")</f>
        <v/>
      </c>
      <c r="K330" t="str">
        <f>IFERROR(IF(OR(HLOOKUP($A330,'Z-scores'!$C$2:$UD$20,9,FALSE)&gt;3,HLOOKUP($A330,'Z-scores'!$C$2:$UD$20,9,FALSE)&lt;-3),"",'Total-corrected counts'!K330),"")</f>
        <v/>
      </c>
      <c r="L330" t="str">
        <f>IFERROR(IF(OR(HLOOKUP($A330,'Z-scores'!$C$2:$UD$20,10,FALSE)&gt;3,HLOOKUP($A330,'Z-scores'!$C$2:$UD$20,10,FALSE)&lt;-3),"",'Total-corrected counts'!L330),"")</f>
        <v/>
      </c>
      <c r="M330" t="str">
        <f>IFERROR(IF(OR(HLOOKUP($A330,'Z-scores'!$C$2:$UD$20,11,FALSE)&gt;3,HLOOKUP($A330,'Z-scores'!$C$2:$UD$20,11,FALSE)&lt;-3),"",'Total-corrected counts'!M330),"")</f>
        <v/>
      </c>
      <c r="N330" t="str">
        <f>IFERROR(IF(OR(HLOOKUP($A330,'Z-scores'!$C$2:$UD$20,12,FALSE)&gt;3,HLOOKUP($A330,'Z-scores'!$C$2:$UD$20,12,FALSE)&lt;-3),"",'Total-corrected counts'!N330),"")</f>
        <v/>
      </c>
      <c r="O330" t="str">
        <f>IFERROR(IF(OR(HLOOKUP($A330,'Z-scores'!$C$2:$UD$20,13,FALSE)&gt;3,HLOOKUP($A330,'Z-scores'!$C$2:$UD$20,13,FALSE)&lt;-3),"",'Total-corrected counts'!O330),"")</f>
        <v/>
      </c>
      <c r="P330" t="str">
        <f>IFERROR(IF(OR(HLOOKUP($A330,'Z-scores'!$C$2:$UD$20,14,FALSE)&gt;3,HLOOKUP($A330,'Z-scores'!$C$2:$UD$20,14,FALSE)&lt;-3),"",'Total-corrected counts'!P330),"")</f>
        <v/>
      </c>
      <c r="Q330" t="str">
        <f>IFERROR(IF(OR(HLOOKUP($A330,'Z-scores'!$C$2:$UD$20,15,FALSE)&gt;3,HLOOKUP($A330,'Z-scores'!$C$2:$UD$20,15,FALSE)&lt;-3),"",'Total-corrected counts'!Q330),"")</f>
        <v/>
      </c>
      <c r="R330" t="str">
        <f>IFERROR(IF(OR(HLOOKUP($A330,'Z-scores'!$C$2:$UD$20,16,FALSE)&gt;3,HLOOKUP($A330,'Z-scores'!$C$2:$UD$20,16,FALSE)&lt;-3),"",'Total-corrected counts'!R330),"")</f>
        <v/>
      </c>
      <c r="S330" t="str">
        <f>IFERROR(IF(OR(HLOOKUP($A330,'Z-scores'!$C$2:$UD$20,17,FALSE)&gt;3,HLOOKUP($A330,'Z-scores'!$C$2:$UD$20,17,FALSE)&lt;-3),"",'Total-corrected counts'!S330),"")</f>
        <v/>
      </c>
      <c r="T330" t="str">
        <f>IFERROR(IF(OR(HLOOKUP($A330,'Z-scores'!$C$2:$UD$20,18,FALSE)&gt;3,HLOOKUP($A330,'Z-scores'!$C$2:$UD$20,18,FALSE)&lt;-3),"",'Total-corrected counts'!T330),"")</f>
        <v/>
      </c>
      <c r="U330" t="str">
        <f>IFERROR(IF(OR(HLOOKUP($A330,'Z-scores'!$C$2:$UD$20,19,FALSE)&gt;3,HLOOKUP($A330,'Z-scores'!$C$2:$UD$20,19,FALSE)&lt;-3),"",'Total-corrected counts'!U330),"")</f>
        <v/>
      </c>
      <c r="V330">
        <f t="shared" si="20"/>
        <v>1</v>
      </c>
      <c r="W330" s="10">
        <f>SUMIFS(Tabel132[Cluster],Tabel132[ID],A330)</f>
        <v>7</v>
      </c>
      <c r="X330" t="str">
        <f t="shared" si="21"/>
        <v/>
      </c>
      <c r="Y330" t="str">
        <f t="shared" si="22"/>
        <v/>
      </c>
      <c r="Z330" t="str">
        <f t="shared" si="23"/>
        <v/>
      </c>
    </row>
    <row r="331" spans="1:26" x14ac:dyDescent="0.25">
      <c r="A331">
        <v>338</v>
      </c>
      <c r="B331" t="s">
        <v>751</v>
      </c>
      <c r="C331">
        <v>73800</v>
      </c>
      <c r="D331">
        <v>141</v>
      </c>
      <c r="E331">
        <f>IFERROR(IF(OR(HLOOKUP($A331,'Z-scores'!$C$2:$UD$20,3,FALSE)&gt;3,HLOOKUP(A331,'Z-scores'!$C$2:$UD$20,3,FALSE)&lt;-3),"",'Total-corrected counts'!E331),"")</f>
        <v>0</v>
      </c>
      <c r="F331">
        <f>IFERROR(IF(OR(HLOOKUP($A331,'Z-scores'!$C$2:$UD$20,4,FALSE)&gt;3,HLOOKUP($A331,'Z-scores'!$C$2:$UD$20,4,FALSE)&lt;-3),"",'Total-corrected counts'!F331),"")</f>
        <v>0</v>
      </c>
      <c r="G331">
        <f>IFERROR(IF(OR(HLOOKUP($A331,'Z-scores'!$C$2:$UD$20,5,FALSE)&gt;3,HLOOKUP($A331,'Z-scores'!$C$2:$UD$20,5,FALSE)&lt;-3),"",'Total-corrected counts'!G331),"")</f>
        <v>0</v>
      </c>
      <c r="H331">
        <f>IFERROR(IF(OR(HLOOKUP($A331,'Z-scores'!$C$2:$UD$20,6,FALSE)&gt;3,HLOOKUP($A331,'Z-scores'!$C$2:$UD$20,6,FALSE)&lt;-3),"",'Total-corrected counts'!H331),"")</f>
        <v>0</v>
      </c>
      <c r="I331">
        <f>IFERROR(IF(OR(HLOOKUP($A331,'Z-scores'!$C$2:$UD$20,7,FALSE)&gt;3,HLOOKUP($A331,'Z-scores'!$C$2:$UD$20,7,FALSE)&lt;-3),"",'Total-corrected counts'!I331),"")</f>
        <v>0</v>
      </c>
      <c r="J331">
        <f>IFERROR(IF(OR(HLOOKUP($A331,'Z-scores'!$C$2:$UD$20,8,FALSE)&gt;3,HLOOKUP($A331,'Z-scores'!$C$2:$UD$20,8,FALSE)&lt;-3),"",'Total-corrected counts'!J331),"")</f>
        <v>1.9723048946690573E-2</v>
      </c>
      <c r="K331">
        <f>IFERROR(IF(OR(HLOOKUP($A331,'Z-scores'!$C$2:$UD$20,9,FALSE)&gt;3,HLOOKUP($A331,'Z-scores'!$C$2:$UD$20,9,FALSE)&lt;-3),"",'Total-corrected counts'!K331),"")</f>
        <v>0</v>
      </c>
      <c r="L331">
        <f>IFERROR(IF(OR(HLOOKUP($A331,'Z-scores'!$C$2:$UD$20,10,FALSE)&gt;3,HLOOKUP($A331,'Z-scores'!$C$2:$UD$20,10,FALSE)&lt;-3),"",'Total-corrected counts'!L331),"")</f>
        <v>0</v>
      </c>
      <c r="M331">
        <f>IFERROR(IF(OR(HLOOKUP($A331,'Z-scores'!$C$2:$UD$20,11,FALSE)&gt;3,HLOOKUP($A331,'Z-scores'!$C$2:$UD$20,11,FALSE)&lt;-3),"",'Total-corrected counts'!M331),"")</f>
        <v>0</v>
      </c>
      <c r="N331">
        <f>IFERROR(IF(OR(HLOOKUP($A331,'Z-scores'!$C$2:$UD$20,12,FALSE)&gt;3,HLOOKUP($A331,'Z-scores'!$C$2:$UD$20,12,FALSE)&lt;-3),"",'Total-corrected counts'!N331),"")</f>
        <v>0</v>
      </c>
      <c r="O331" t="str">
        <f>IFERROR(IF(OR(HLOOKUP($A331,'Z-scores'!$C$2:$UD$20,13,FALSE)&gt;3,HLOOKUP($A331,'Z-scores'!$C$2:$UD$20,13,FALSE)&lt;-3),"",'Total-corrected counts'!O331),"")</f>
        <v/>
      </c>
      <c r="P331">
        <f>IFERROR(IF(OR(HLOOKUP($A331,'Z-scores'!$C$2:$UD$20,14,FALSE)&gt;3,HLOOKUP($A331,'Z-scores'!$C$2:$UD$20,14,FALSE)&lt;-3),"",'Total-corrected counts'!P331),"")</f>
        <v>0</v>
      </c>
      <c r="Q331">
        <f>IFERROR(IF(OR(HLOOKUP($A331,'Z-scores'!$C$2:$UD$20,15,FALSE)&gt;3,HLOOKUP($A331,'Z-scores'!$C$2:$UD$20,15,FALSE)&lt;-3),"",'Total-corrected counts'!Q331),"")</f>
        <v>0</v>
      </c>
      <c r="R331">
        <f>IFERROR(IF(OR(HLOOKUP($A331,'Z-scores'!$C$2:$UD$20,16,FALSE)&gt;3,HLOOKUP($A331,'Z-scores'!$C$2:$UD$20,16,FALSE)&lt;-3),"",'Total-corrected counts'!R331),"")</f>
        <v>0</v>
      </c>
      <c r="S331">
        <f>IFERROR(IF(OR(HLOOKUP($A331,'Z-scores'!$C$2:$UD$20,17,FALSE)&gt;3,HLOOKUP($A331,'Z-scores'!$C$2:$UD$20,17,FALSE)&lt;-3),"",'Total-corrected counts'!S331),"")</f>
        <v>0</v>
      </c>
      <c r="T331">
        <f>IFERROR(IF(OR(HLOOKUP($A331,'Z-scores'!$C$2:$UD$20,18,FALSE)&gt;3,HLOOKUP($A331,'Z-scores'!$C$2:$UD$20,18,FALSE)&lt;-3),"",'Total-corrected counts'!T331),"")</f>
        <v>0</v>
      </c>
      <c r="U331">
        <f>IFERROR(IF(OR(HLOOKUP($A331,'Z-scores'!$C$2:$UD$20,19,FALSE)&gt;3,HLOOKUP($A331,'Z-scores'!$C$2:$UD$20,19,FALSE)&lt;-3),"",'Total-corrected counts'!U331),"")</f>
        <v>0</v>
      </c>
      <c r="V331">
        <f t="shared" si="20"/>
        <v>1</v>
      </c>
      <c r="W331" s="10">
        <f>SUMIFS(Tabel132[Cluster],Tabel132[ID],A331)</f>
        <v>83</v>
      </c>
      <c r="X331">
        <f t="shared" si="21"/>
        <v>0.3963374223210131</v>
      </c>
      <c r="Y331">
        <f t="shared" si="22"/>
        <v>2.1914498829656193E-3</v>
      </c>
      <c r="Z331">
        <f t="shared" si="23"/>
        <v>0</v>
      </c>
    </row>
    <row r="332" spans="1:26" x14ac:dyDescent="0.25">
      <c r="A332">
        <v>339</v>
      </c>
      <c r="B332" t="s">
        <v>752</v>
      </c>
      <c r="C332">
        <v>78600</v>
      </c>
      <c r="D332">
        <v>313</v>
      </c>
      <c r="E332" t="str">
        <f>IFERROR(IF(OR(HLOOKUP($A332,'Z-scores'!$C$2:$UD$20,3,FALSE)&gt;3,HLOOKUP(A332,'Z-scores'!$C$2:$UD$20,3,FALSE)&lt;-3),"",'Total-corrected counts'!E332),"")</f>
        <v/>
      </c>
      <c r="F332" t="str">
        <f>IFERROR(IF(OR(HLOOKUP($A332,'Z-scores'!$C$2:$UD$20,4,FALSE)&gt;3,HLOOKUP($A332,'Z-scores'!$C$2:$UD$20,4,FALSE)&lt;-3),"",'Total-corrected counts'!F332),"")</f>
        <v/>
      </c>
      <c r="G332" t="str">
        <f>IFERROR(IF(OR(HLOOKUP($A332,'Z-scores'!$C$2:$UD$20,5,FALSE)&gt;3,HLOOKUP($A332,'Z-scores'!$C$2:$UD$20,5,FALSE)&lt;-3),"",'Total-corrected counts'!G332),"")</f>
        <v/>
      </c>
      <c r="H332" t="str">
        <f>IFERROR(IF(OR(HLOOKUP($A332,'Z-scores'!$C$2:$UD$20,6,FALSE)&gt;3,HLOOKUP($A332,'Z-scores'!$C$2:$UD$20,6,FALSE)&lt;-3),"",'Total-corrected counts'!H332),"")</f>
        <v/>
      </c>
      <c r="I332" t="str">
        <f>IFERROR(IF(OR(HLOOKUP($A332,'Z-scores'!$C$2:$UD$20,7,FALSE)&gt;3,HLOOKUP($A332,'Z-scores'!$C$2:$UD$20,7,FALSE)&lt;-3),"",'Total-corrected counts'!I332),"")</f>
        <v/>
      </c>
      <c r="J332" t="str">
        <f>IFERROR(IF(OR(HLOOKUP($A332,'Z-scores'!$C$2:$UD$20,8,FALSE)&gt;3,HLOOKUP($A332,'Z-scores'!$C$2:$UD$20,8,FALSE)&lt;-3),"",'Total-corrected counts'!J332),"")</f>
        <v/>
      </c>
      <c r="K332" t="str">
        <f>IFERROR(IF(OR(HLOOKUP($A332,'Z-scores'!$C$2:$UD$20,9,FALSE)&gt;3,HLOOKUP($A332,'Z-scores'!$C$2:$UD$20,9,FALSE)&lt;-3),"",'Total-corrected counts'!K332),"")</f>
        <v/>
      </c>
      <c r="L332" t="str">
        <f>IFERROR(IF(OR(HLOOKUP($A332,'Z-scores'!$C$2:$UD$20,10,FALSE)&gt;3,HLOOKUP($A332,'Z-scores'!$C$2:$UD$20,10,FALSE)&lt;-3),"",'Total-corrected counts'!L332),"")</f>
        <v/>
      </c>
      <c r="M332" t="str">
        <f>IFERROR(IF(OR(HLOOKUP($A332,'Z-scores'!$C$2:$UD$20,11,FALSE)&gt;3,HLOOKUP($A332,'Z-scores'!$C$2:$UD$20,11,FALSE)&lt;-3),"",'Total-corrected counts'!M332),"")</f>
        <v/>
      </c>
      <c r="N332" t="str">
        <f>IFERROR(IF(OR(HLOOKUP($A332,'Z-scores'!$C$2:$UD$20,12,FALSE)&gt;3,HLOOKUP($A332,'Z-scores'!$C$2:$UD$20,12,FALSE)&lt;-3),"",'Total-corrected counts'!N332),"")</f>
        <v/>
      </c>
      <c r="O332" t="str">
        <f>IFERROR(IF(OR(HLOOKUP($A332,'Z-scores'!$C$2:$UD$20,13,FALSE)&gt;3,HLOOKUP($A332,'Z-scores'!$C$2:$UD$20,13,FALSE)&lt;-3),"",'Total-corrected counts'!O332),"")</f>
        <v/>
      </c>
      <c r="P332" t="str">
        <f>IFERROR(IF(OR(HLOOKUP($A332,'Z-scores'!$C$2:$UD$20,14,FALSE)&gt;3,HLOOKUP($A332,'Z-scores'!$C$2:$UD$20,14,FALSE)&lt;-3),"",'Total-corrected counts'!P332),"")</f>
        <v/>
      </c>
      <c r="Q332" t="str">
        <f>IFERROR(IF(OR(HLOOKUP($A332,'Z-scores'!$C$2:$UD$20,15,FALSE)&gt;3,HLOOKUP($A332,'Z-scores'!$C$2:$UD$20,15,FALSE)&lt;-3),"",'Total-corrected counts'!Q332),"")</f>
        <v/>
      </c>
      <c r="R332" t="str">
        <f>IFERROR(IF(OR(HLOOKUP($A332,'Z-scores'!$C$2:$UD$20,16,FALSE)&gt;3,HLOOKUP($A332,'Z-scores'!$C$2:$UD$20,16,FALSE)&lt;-3),"",'Total-corrected counts'!R332),"")</f>
        <v/>
      </c>
      <c r="S332" t="str">
        <f>IFERROR(IF(OR(HLOOKUP($A332,'Z-scores'!$C$2:$UD$20,17,FALSE)&gt;3,HLOOKUP($A332,'Z-scores'!$C$2:$UD$20,17,FALSE)&lt;-3),"",'Total-corrected counts'!S332),"")</f>
        <v/>
      </c>
      <c r="T332" t="str">
        <f>IFERROR(IF(OR(HLOOKUP($A332,'Z-scores'!$C$2:$UD$20,18,FALSE)&gt;3,HLOOKUP($A332,'Z-scores'!$C$2:$UD$20,18,FALSE)&lt;-3),"",'Total-corrected counts'!T332),"")</f>
        <v/>
      </c>
      <c r="U332" t="str">
        <f>IFERROR(IF(OR(HLOOKUP($A332,'Z-scores'!$C$2:$UD$20,19,FALSE)&gt;3,HLOOKUP($A332,'Z-scores'!$C$2:$UD$20,19,FALSE)&lt;-3),"",'Total-corrected counts'!U332),"")</f>
        <v/>
      </c>
      <c r="V332">
        <f t="shared" si="20"/>
        <v>1</v>
      </c>
      <c r="W332" s="10">
        <f>SUMIFS(Tabel132[Cluster],Tabel132[ID],A332)</f>
        <v>86</v>
      </c>
      <c r="X332" t="str">
        <f t="shared" si="21"/>
        <v/>
      </c>
      <c r="Y332" t="str">
        <f t="shared" si="22"/>
        <v/>
      </c>
      <c r="Z332" t="str">
        <f t="shared" si="23"/>
        <v/>
      </c>
    </row>
    <row r="333" spans="1:26" x14ac:dyDescent="0.25">
      <c r="A333">
        <v>340</v>
      </c>
      <c r="B333" t="s">
        <v>753</v>
      </c>
      <c r="C333">
        <v>27900</v>
      </c>
      <c r="D333">
        <v>22</v>
      </c>
      <c r="E333" t="str">
        <f>IFERROR(IF(OR(HLOOKUP($A333,'Z-scores'!$C$2:$UD$20,3,FALSE)&gt;3,HLOOKUP(A333,'Z-scores'!$C$2:$UD$20,3,FALSE)&lt;-3),"",'Total-corrected counts'!E333),"")</f>
        <v/>
      </c>
      <c r="F333" t="str">
        <f>IFERROR(IF(OR(HLOOKUP($A333,'Z-scores'!$C$2:$UD$20,4,FALSE)&gt;3,HLOOKUP($A333,'Z-scores'!$C$2:$UD$20,4,FALSE)&lt;-3),"",'Total-corrected counts'!F333),"")</f>
        <v/>
      </c>
      <c r="G333" t="str">
        <f>IFERROR(IF(OR(HLOOKUP($A333,'Z-scores'!$C$2:$UD$20,5,FALSE)&gt;3,HLOOKUP($A333,'Z-scores'!$C$2:$UD$20,5,FALSE)&lt;-3),"",'Total-corrected counts'!G333),"")</f>
        <v/>
      </c>
      <c r="H333" t="str">
        <f>IFERROR(IF(OR(HLOOKUP($A333,'Z-scores'!$C$2:$UD$20,6,FALSE)&gt;3,HLOOKUP($A333,'Z-scores'!$C$2:$UD$20,6,FALSE)&lt;-3),"",'Total-corrected counts'!H333),"")</f>
        <v/>
      </c>
      <c r="I333" t="str">
        <f>IFERROR(IF(OR(HLOOKUP($A333,'Z-scores'!$C$2:$UD$20,7,FALSE)&gt;3,HLOOKUP($A333,'Z-scores'!$C$2:$UD$20,7,FALSE)&lt;-3),"",'Total-corrected counts'!I333),"")</f>
        <v/>
      </c>
      <c r="J333" t="str">
        <f>IFERROR(IF(OR(HLOOKUP($A333,'Z-scores'!$C$2:$UD$20,8,FALSE)&gt;3,HLOOKUP($A333,'Z-scores'!$C$2:$UD$20,8,FALSE)&lt;-3),"",'Total-corrected counts'!J333),"")</f>
        <v/>
      </c>
      <c r="K333" t="str">
        <f>IFERROR(IF(OR(HLOOKUP($A333,'Z-scores'!$C$2:$UD$20,9,FALSE)&gt;3,HLOOKUP($A333,'Z-scores'!$C$2:$UD$20,9,FALSE)&lt;-3),"",'Total-corrected counts'!K333),"")</f>
        <v/>
      </c>
      <c r="L333" t="str">
        <f>IFERROR(IF(OR(HLOOKUP($A333,'Z-scores'!$C$2:$UD$20,10,FALSE)&gt;3,HLOOKUP($A333,'Z-scores'!$C$2:$UD$20,10,FALSE)&lt;-3),"",'Total-corrected counts'!L333),"")</f>
        <v/>
      </c>
      <c r="M333" t="str">
        <f>IFERROR(IF(OR(HLOOKUP($A333,'Z-scores'!$C$2:$UD$20,11,FALSE)&gt;3,HLOOKUP($A333,'Z-scores'!$C$2:$UD$20,11,FALSE)&lt;-3),"",'Total-corrected counts'!M333),"")</f>
        <v/>
      </c>
      <c r="N333" t="str">
        <f>IFERROR(IF(OR(HLOOKUP($A333,'Z-scores'!$C$2:$UD$20,12,FALSE)&gt;3,HLOOKUP($A333,'Z-scores'!$C$2:$UD$20,12,FALSE)&lt;-3),"",'Total-corrected counts'!N333),"")</f>
        <v/>
      </c>
      <c r="O333" t="str">
        <f>IFERROR(IF(OR(HLOOKUP($A333,'Z-scores'!$C$2:$UD$20,13,FALSE)&gt;3,HLOOKUP($A333,'Z-scores'!$C$2:$UD$20,13,FALSE)&lt;-3),"",'Total-corrected counts'!O333),"")</f>
        <v/>
      </c>
      <c r="P333" t="str">
        <f>IFERROR(IF(OR(HLOOKUP($A333,'Z-scores'!$C$2:$UD$20,14,FALSE)&gt;3,HLOOKUP($A333,'Z-scores'!$C$2:$UD$20,14,FALSE)&lt;-3),"",'Total-corrected counts'!P333),"")</f>
        <v/>
      </c>
      <c r="Q333" t="str">
        <f>IFERROR(IF(OR(HLOOKUP($A333,'Z-scores'!$C$2:$UD$20,15,FALSE)&gt;3,HLOOKUP($A333,'Z-scores'!$C$2:$UD$20,15,FALSE)&lt;-3),"",'Total-corrected counts'!Q333),"")</f>
        <v/>
      </c>
      <c r="R333" t="str">
        <f>IFERROR(IF(OR(HLOOKUP($A333,'Z-scores'!$C$2:$UD$20,16,FALSE)&gt;3,HLOOKUP($A333,'Z-scores'!$C$2:$UD$20,16,FALSE)&lt;-3),"",'Total-corrected counts'!R333),"")</f>
        <v/>
      </c>
      <c r="S333" t="str">
        <f>IFERROR(IF(OR(HLOOKUP($A333,'Z-scores'!$C$2:$UD$20,17,FALSE)&gt;3,HLOOKUP($A333,'Z-scores'!$C$2:$UD$20,17,FALSE)&lt;-3),"",'Total-corrected counts'!S333),"")</f>
        <v/>
      </c>
      <c r="T333" t="str">
        <f>IFERROR(IF(OR(HLOOKUP($A333,'Z-scores'!$C$2:$UD$20,18,FALSE)&gt;3,HLOOKUP($A333,'Z-scores'!$C$2:$UD$20,18,FALSE)&lt;-3),"",'Total-corrected counts'!T333),"")</f>
        <v/>
      </c>
      <c r="U333" t="str">
        <f>IFERROR(IF(OR(HLOOKUP($A333,'Z-scores'!$C$2:$UD$20,19,FALSE)&gt;3,HLOOKUP($A333,'Z-scores'!$C$2:$UD$20,19,FALSE)&lt;-3),"",'Total-corrected counts'!U333),"")</f>
        <v/>
      </c>
      <c r="V333">
        <f t="shared" si="20"/>
        <v>1</v>
      </c>
      <c r="W333" s="10">
        <f>SUMIFS(Tabel132[Cluster],Tabel132[ID],A333)</f>
        <v>0</v>
      </c>
      <c r="X333" t="str">
        <f t="shared" si="21"/>
        <v/>
      </c>
      <c r="Y333" t="str">
        <f t="shared" si="22"/>
        <v/>
      </c>
      <c r="Z333" t="str">
        <f t="shared" si="23"/>
        <v/>
      </c>
    </row>
    <row r="334" spans="1:26" x14ac:dyDescent="0.25">
      <c r="A334">
        <v>341</v>
      </c>
      <c r="B334" t="s">
        <v>183</v>
      </c>
      <c r="C334">
        <v>113600</v>
      </c>
      <c r="D334">
        <v>824</v>
      </c>
      <c r="E334">
        <f>IFERROR(IF(OR(HLOOKUP($A334,'Z-scores'!$C$2:$UD$20,3,FALSE)&gt;3,HLOOKUP(A334,'Z-scores'!$C$2:$UD$20,3,FALSE)&lt;-3),"",'Total-corrected counts'!E334),"")</f>
        <v>1.867819634370571E-3</v>
      </c>
      <c r="F334">
        <f>IFERROR(IF(OR(HLOOKUP($A334,'Z-scores'!$C$2:$UD$20,4,FALSE)&gt;3,HLOOKUP($A334,'Z-scores'!$C$2:$UD$20,4,FALSE)&lt;-3),"",'Total-corrected counts'!F334),"")</f>
        <v>0</v>
      </c>
      <c r="G334">
        <f>IFERROR(IF(OR(HLOOKUP($A334,'Z-scores'!$C$2:$UD$20,5,FALSE)&gt;3,HLOOKUP($A334,'Z-scores'!$C$2:$UD$20,5,FALSE)&lt;-3),"",'Total-corrected counts'!G334),"")</f>
        <v>0</v>
      </c>
      <c r="H334">
        <f>IFERROR(IF(OR(HLOOKUP($A334,'Z-scores'!$C$2:$UD$20,6,FALSE)&gt;3,HLOOKUP($A334,'Z-scores'!$C$2:$UD$20,6,FALSE)&lt;-3),"",'Total-corrected counts'!H334),"")</f>
        <v>0</v>
      </c>
      <c r="I334">
        <f>IFERROR(IF(OR(HLOOKUP($A334,'Z-scores'!$C$2:$UD$20,7,FALSE)&gt;3,HLOOKUP($A334,'Z-scores'!$C$2:$UD$20,7,FALSE)&lt;-3),"",'Total-corrected counts'!I334),"")</f>
        <v>1.8470688556484902E-2</v>
      </c>
      <c r="J334">
        <f>IFERROR(IF(OR(HLOOKUP($A334,'Z-scores'!$C$2:$UD$20,8,FALSE)&gt;3,HLOOKUP($A334,'Z-scores'!$C$2:$UD$20,8,FALSE)&lt;-3),"",'Total-corrected counts'!J334),"")</f>
        <v>0</v>
      </c>
      <c r="K334">
        <f>IFERROR(IF(OR(HLOOKUP($A334,'Z-scores'!$C$2:$UD$20,9,FALSE)&gt;3,HLOOKUP($A334,'Z-scores'!$C$2:$UD$20,9,FALSE)&lt;-3),"",'Total-corrected counts'!K334),"")</f>
        <v>1.3378672166787446E-2</v>
      </c>
      <c r="L334">
        <f>IFERROR(IF(OR(HLOOKUP($A334,'Z-scores'!$C$2:$UD$20,10,FALSE)&gt;3,HLOOKUP($A334,'Z-scores'!$C$2:$UD$20,10,FALSE)&lt;-3),"",'Total-corrected counts'!L334),"")</f>
        <v>2.64588996272823E-2</v>
      </c>
      <c r="M334">
        <f>IFERROR(IF(OR(HLOOKUP($A334,'Z-scores'!$C$2:$UD$20,11,FALSE)&gt;3,HLOOKUP($A334,'Z-scores'!$C$2:$UD$20,11,FALSE)&lt;-3),"",'Total-corrected counts'!M334),"")</f>
        <v>0</v>
      </c>
      <c r="N334">
        <f>IFERROR(IF(OR(HLOOKUP($A334,'Z-scores'!$C$2:$UD$20,12,FALSE)&gt;3,HLOOKUP($A334,'Z-scores'!$C$2:$UD$20,12,FALSE)&lt;-3),"",'Total-corrected counts'!N334),"")</f>
        <v>0</v>
      </c>
      <c r="O334">
        <f>IFERROR(IF(OR(HLOOKUP($A334,'Z-scores'!$C$2:$UD$20,13,FALSE)&gt;3,HLOOKUP($A334,'Z-scores'!$C$2:$UD$20,13,FALSE)&lt;-3),"",'Total-corrected counts'!O334),"")</f>
        <v>0</v>
      </c>
      <c r="P334">
        <f>IFERROR(IF(OR(HLOOKUP($A334,'Z-scores'!$C$2:$UD$20,14,FALSE)&gt;3,HLOOKUP($A334,'Z-scores'!$C$2:$UD$20,14,FALSE)&lt;-3),"",'Total-corrected counts'!P334),"")</f>
        <v>0</v>
      </c>
      <c r="Q334">
        <f>IFERROR(IF(OR(HLOOKUP($A334,'Z-scores'!$C$2:$UD$20,15,FALSE)&gt;3,HLOOKUP($A334,'Z-scores'!$C$2:$UD$20,15,FALSE)&lt;-3),"",'Total-corrected counts'!Q334),"")</f>
        <v>0</v>
      </c>
      <c r="R334">
        <f>IFERROR(IF(OR(HLOOKUP($A334,'Z-scores'!$C$2:$UD$20,16,FALSE)&gt;3,HLOOKUP($A334,'Z-scores'!$C$2:$UD$20,16,FALSE)&lt;-3),"",'Total-corrected counts'!R334),"")</f>
        <v>0</v>
      </c>
      <c r="S334">
        <f>IFERROR(IF(OR(HLOOKUP($A334,'Z-scores'!$C$2:$UD$20,17,FALSE)&gt;3,HLOOKUP($A334,'Z-scores'!$C$2:$UD$20,17,FALSE)&lt;-3),"",'Total-corrected counts'!S334),"")</f>
        <v>0</v>
      </c>
      <c r="T334">
        <f>IFERROR(IF(OR(HLOOKUP($A334,'Z-scores'!$C$2:$UD$20,18,FALSE)&gt;3,HLOOKUP($A334,'Z-scores'!$C$2:$UD$20,18,FALSE)&lt;-3),"",'Total-corrected counts'!T334),"")</f>
        <v>0</v>
      </c>
      <c r="U334">
        <f>IFERROR(IF(OR(HLOOKUP($A334,'Z-scores'!$C$2:$UD$20,19,FALSE)&gt;3,HLOOKUP($A334,'Z-scores'!$C$2:$UD$20,19,FALSE)&lt;-3),"",'Total-corrected counts'!U334),"")</f>
        <v>0</v>
      </c>
      <c r="V334">
        <f t="shared" si="20"/>
        <v>1</v>
      </c>
      <c r="W334" s="10">
        <f>SUMIFS(Tabel132[Cluster],Tabel132[ID],A334)</f>
        <v>0</v>
      </c>
      <c r="X334">
        <f t="shared" si="21"/>
        <v>8.2680304709054867E-2</v>
      </c>
      <c r="Y334">
        <f t="shared" si="22"/>
        <v>6.6862311094361354E-3</v>
      </c>
      <c r="Z334">
        <f t="shared" si="23"/>
        <v>0</v>
      </c>
    </row>
    <row r="335" spans="1:26" x14ac:dyDescent="0.25">
      <c r="A335">
        <v>342</v>
      </c>
      <c r="B335" t="s">
        <v>184</v>
      </c>
      <c r="C335">
        <v>52100</v>
      </c>
      <c r="D335">
        <v>835</v>
      </c>
      <c r="E335">
        <f>IFERROR(IF(OR(HLOOKUP($A335,'Z-scores'!$C$2:$UD$20,3,FALSE)&gt;3,HLOOKUP(A335,'Z-scores'!$C$2:$UD$20,3,FALSE)&lt;-3),"",'Total-corrected counts'!E335),"")</f>
        <v>30.337126501446811</v>
      </c>
      <c r="F335">
        <f>IFERROR(IF(OR(HLOOKUP($A335,'Z-scores'!$C$2:$UD$20,4,FALSE)&gt;3,HLOOKUP($A335,'Z-scores'!$C$2:$UD$20,4,FALSE)&lt;-3),"",'Total-corrected counts'!F335),"")</f>
        <v>39.259499880236376</v>
      </c>
      <c r="G335">
        <f>IFERROR(IF(OR(HLOOKUP($A335,'Z-scores'!$C$2:$UD$20,5,FALSE)&gt;3,HLOOKUP($A335,'Z-scores'!$C$2:$UD$20,5,FALSE)&lt;-3),"",'Total-corrected counts'!G335),"")</f>
        <v>13.658835332465721</v>
      </c>
      <c r="H335">
        <f>IFERROR(IF(OR(HLOOKUP($A335,'Z-scores'!$C$2:$UD$20,6,FALSE)&gt;3,HLOOKUP($A335,'Z-scores'!$C$2:$UD$20,6,FALSE)&lt;-3),"",'Total-corrected counts'!H335),"")</f>
        <v>54.020624025810399</v>
      </c>
      <c r="I335">
        <f>IFERROR(IF(OR(HLOOKUP($A335,'Z-scores'!$C$2:$UD$20,7,FALSE)&gt;3,HLOOKUP($A335,'Z-scores'!$C$2:$UD$20,7,FALSE)&lt;-3),"",'Total-corrected counts'!I335),"")</f>
        <v>65.626356441190865</v>
      </c>
      <c r="J335">
        <f>IFERROR(IF(OR(HLOOKUP($A335,'Z-scores'!$C$2:$UD$20,8,FALSE)&gt;3,HLOOKUP($A335,'Z-scores'!$C$2:$UD$20,8,FALSE)&lt;-3),"",'Total-corrected counts'!J335),"")</f>
        <v>188.20719457379477</v>
      </c>
      <c r="K335">
        <f>IFERROR(IF(OR(HLOOKUP($A335,'Z-scores'!$C$2:$UD$20,9,FALSE)&gt;3,HLOOKUP($A335,'Z-scores'!$C$2:$UD$20,9,FALSE)&lt;-3),"",'Total-corrected counts'!K335),"")</f>
        <v>102.85077206087297</v>
      </c>
      <c r="L335">
        <f>IFERROR(IF(OR(HLOOKUP($A335,'Z-scores'!$C$2:$UD$20,10,FALSE)&gt;3,HLOOKUP($A335,'Z-scores'!$C$2:$UD$20,10,FALSE)&lt;-3),"",'Total-corrected counts'!L335),"")</f>
        <v>187.27609156190414</v>
      </c>
      <c r="M335">
        <f>IFERROR(IF(OR(HLOOKUP($A335,'Z-scores'!$C$2:$UD$20,11,FALSE)&gt;3,HLOOKUP($A335,'Z-scores'!$C$2:$UD$20,11,FALSE)&lt;-3),"",'Total-corrected counts'!M335),"")</f>
        <v>103.88857608097661</v>
      </c>
      <c r="N335">
        <f>IFERROR(IF(OR(HLOOKUP($A335,'Z-scores'!$C$2:$UD$20,12,FALSE)&gt;3,HLOOKUP($A335,'Z-scores'!$C$2:$UD$20,12,FALSE)&lt;-3),"",'Total-corrected counts'!N335),"")</f>
        <v>25.448883667351843</v>
      </c>
      <c r="O335">
        <f>IFERROR(IF(OR(HLOOKUP($A335,'Z-scores'!$C$2:$UD$20,13,FALSE)&gt;3,HLOOKUP($A335,'Z-scores'!$C$2:$UD$20,13,FALSE)&lt;-3),"",'Total-corrected counts'!O335),"")</f>
        <v>104.37605398276339</v>
      </c>
      <c r="P335">
        <f>IFERROR(IF(OR(HLOOKUP($A335,'Z-scores'!$C$2:$UD$20,14,FALSE)&gt;3,HLOOKUP($A335,'Z-scores'!$C$2:$UD$20,14,FALSE)&lt;-3),"",'Total-corrected counts'!P335),"")</f>
        <v>135.12410416227715</v>
      </c>
      <c r="Q335">
        <f>IFERROR(IF(OR(HLOOKUP($A335,'Z-scores'!$C$2:$UD$20,15,FALSE)&gt;3,HLOOKUP($A335,'Z-scores'!$C$2:$UD$20,15,FALSE)&lt;-3),"",'Total-corrected counts'!Q335),"")</f>
        <v>30.647627368536011</v>
      </c>
      <c r="R335">
        <f>IFERROR(IF(OR(HLOOKUP($A335,'Z-scores'!$C$2:$UD$20,16,FALSE)&gt;3,HLOOKUP($A335,'Z-scores'!$C$2:$UD$20,16,FALSE)&lt;-3),"",'Total-corrected counts'!R335),"")</f>
        <v>143.30907116568596</v>
      </c>
      <c r="S335">
        <f>IFERROR(IF(OR(HLOOKUP($A335,'Z-scores'!$C$2:$UD$20,17,FALSE)&gt;3,HLOOKUP($A335,'Z-scores'!$C$2:$UD$20,17,FALSE)&lt;-3),"",'Total-corrected counts'!S335),"")</f>
        <v>34.307961727080169</v>
      </c>
      <c r="T335">
        <f>IFERROR(IF(OR(HLOOKUP($A335,'Z-scores'!$C$2:$UD$20,18,FALSE)&gt;3,HLOOKUP($A335,'Z-scores'!$C$2:$UD$20,18,FALSE)&lt;-3),"",'Total-corrected counts'!T335),"")</f>
        <v>26.082339781753703</v>
      </c>
      <c r="U335">
        <f>IFERROR(IF(OR(HLOOKUP($A335,'Z-scores'!$C$2:$UD$20,19,FALSE)&gt;3,HLOOKUP($A335,'Z-scores'!$C$2:$UD$20,19,FALSE)&lt;-3),"",'Total-corrected counts'!U335),"")</f>
        <v>92.165958610155215</v>
      </c>
      <c r="V335">
        <f t="shared" si="20"/>
        <v>1</v>
      </c>
      <c r="W335" s="10">
        <f>SUMIFS(Tabel132[Cluster],Tabel132[ID],A335)</f>
        <v>72</v>
      </c>
      <c r="X335">
        <f t="shared" si="21"/>
        <v>0.6459183126543101</v>
      </c>
      <c r="Y335">
        <f t="shared" si="22"/>
        <v>87.236119606522067</v>
      </c>
      <c r="Z335">
        <f t="shared" si="23"/>
        <v>73.932750058200426</v>
      </c>
    </row>
    <row r="336" spans="1:26" x14ac:dyDescent="0.25">
      <c r="A336">
        <v>343</v>
      </c>
      <c r="B336" t="s">
        <v>754</v>
      </c>
      <c r="C336">
        <v>63300</v>
      </c>
      <c r="D336">
        <v>8</v>
      </c>
      <c r="E336" t="str">
        <f>IFERROR(IF(OR(HLOOKUP($A336,'Z-scores'!$C$2:$UD$20,3,FALSE)&gt;3,HLOOKUP(A336,'Z-scores'!$C$2:$UD$20,3,FALSE)&lt;-3),"",'Total-corrected counts'!E336),"")</f>
        <v/>
      </c>
      <c r="F336" t="str">
        <f>IFERROR(IF(OR(HLOOKUP($A336,'Z-scores'!$C$2:$UD$20,4,FALSE)&gt;3,HLOOKUP($A336,'Z-scores'!$C$2:$UD$20,4,FALSE)&lt;-3),"",'Total-corrected counts'!F336),"")</f>
        <v/>
      </c>
      <c r="G336" t="str">
        <f>IFERROR(IF(OR(HLOOKUP($A336,'Z-scores'!$C$2:$UD$20,5,FALSE)&gt;3,HLOOKUP($A336,'Z-scores'!$C$2:$UD$20,5,FALSE)&lt;-3),"",'Total-corrected counts'!G336),"")</f>
        <v/>
      </c>
      <c r="H336" t="str">
        <f>IFERROR(IF(OR(HLOOKUP($A336,'Z-scores'!$C$2:$UD$20,6,FALSE)&gt;3,HLOOKUP($A336,'Z-scores'!$C$2:$UD$20,6,FALSE)&lt;-3),"",'Total-corrected counts'!H336),"")</f>
        <v/>
      </c>
      <c r="I336" t="str">
        <f>IFERROR(IF(OR(HLOOKUP($A336,'Z-scores'!$C$2:$UD$20,7,FALSE)&gt;3,HLOOKUP($A336,'Z-scores'!$C$2:$UD$20,7,FALSE)&lt;-3),"",'Total-corrected counts'!I336),"")</f>
        <v/>
      </c>
      <c r="J336" t="str">
        <f>IFERROR(IF(OR(HLOOKUP($A336,'Z-scores'!$C$2:$UD$20,8,FALSE)&gt;3,HLOOKUP($A336,'Z-scores'!$C$2:$UD$20,8,FALSE)&lt;-3),"",'Total-corrected counts'!J336),"")</f>
        <v/>
      </c>
      <c r="K336" t="str">
        <f>IFERROR(IF(OR(HLOOKUP($A336,'Z-scores'!$C$2:$UD$20,9,FALSE)&gt;3,HLOOKUP($A336,'Z-scores'!$C$2:$UD$20,9,FALSE)&lt;-3),"",'Total-corrected counts'!K336),"")</f>
        <v/>
      </c>
      <c r="L336" t="str">
        <f>IFERROR(IF(OR(HLOOKUP($A336,'Z-scores'!$C$2:$UD$20,10,FALSE)&gt;3,HLOOKUP($A336,'Z-scores'!$C$2:$UD$20,10,FALSE)&lt;-3),"",'Total-corrected counts'!L336),"")</f>
        <v/>
      </c>
      <c r="M336" t="str">
        <f>IFERROR(IF(OR(HLOOKUP($A336,'Z-scores'!$C$2:$UD$20,11,FALSE)&gt;3,HLOOKUP($A336,'Z-scores'!$C$2:$UD$20,11,FALSE)&lt;-3),"",'Total-corrected counts'!M336),"")</f>
        <v/>
      </c>
      <c r="N336" t="str">
        <f>IFERROR(IF(OR(HLOOKUP($A336,'Z-scores'!$C$2:$UD$20,12,FALSE)&gt;3,HLOOKUP($A336,'Z-scores'!$C$2:$UD$20,12,FALSE)&lt;-3),"",'Total-corrected counts'!N336),"")</f>
        <v/>
      </c>
      <c r="O336" t="str">
        <f>IFERROR(IF(OR(HLOOKUP($A336,'Z-scores'!$C$2:$UD$20,13,FALSE)&gt;3,HLOOKUP($A336,'Z-scores'!$C$2:$UD$20,13,FALSE)&lt;-3),"",'Total-corrected counts'!O336),"")</f>
        <v/>
      </c>
      <c r="P336" t="str">
        <f>IFERROR(IF(OR(HLOOKUP($A336,'Z-scores'!$C$2:$UD$20,14,FALSE)&gt;3,HLOOKUP($A336,'Z-scores'!$C$2:$UD$20,14,FALSE)&lt;-3),"",'Total-corrected counts'!P336),"")</f>
        <v/>
      </c>
      <c r="Q336" t="str">
        <f>IFERROR(IF(OR(HLOOKUP($A336,'Z-scores'!$C$2:$UD$20,15,FALSE)&gt;3,HLOOKUP($A336,'Z-scores'!$C$2:$UD$20,15,FALSE)&lt;-3),"",'Total-corrected counts'!Q336),"")</f>
        <v/>
      </c>
      <c r="R336" t="str">
        <f>IFERROR(IF(OR(HLOOKUP($A336,'Z-scores'!$C$2:$UD$20,16,FALSE)&gt;3,HLOOKUP($A336,'Z-scores'!$C$2:$UD$20,16,FALSE)&lt;-3),"",'Total-corrected counts'!R336),"")</f>
        <v/>
      </c>
      <c r="S336" t="str">
        <f>IFERROR(IF(OR(HLOOKUP($A336,'Z-scores'!$C$2:$UD$20,17,FALSE)&gt;3,HLOOKUP($A336,'Z-scores'!$C$2:$UD$20,17,FALSE)&lt;-3),"",'Total-corrected counts'!S336),"")</f>
        <v/>
      </c>
      <c r="T336" t="str">
        <f>IFERROR(IF(OR(HLOOKUP($A336,'Z-scores'!$C$2:$UD$20,18,FALSE)&gt;3,HLOOKUP($A336,'Z-scores'!$C$2:$UD$20,18,FALSE)&lt;-3),"",'Total-corrected counts'!T336),"")</f>
        <v/>
      </c>
      <c r="U336" t="str">
        <f>IFERROR(IF(OR(HLOOKUP($A336,'Z-scores'!$C$2:$UD$20,19,FALSE)&gt;3,HLOOKUP($A336,'Z-scores'!$C$2:$UD$20,19,FALSE)&lt;-3),"",'Total-corrected counts'!U336),"")</f>
        <v/>
      </c>
      <c r="V336">
        <f t="shared" si="20"/>
        <v>1</v>
      </c>
      <c r="W336" s="10">
        <f>SUMIFS(Tabel132[Cluster],Tabel132[ID],A336)</f>
        <v>0</v>
      </c>
      <c r="X336" t="str">
        <f t="shared" si="21"/>
        <v/>
      </c>
      <c r="Y336" t="str">
        <f t="shared" si="22"/>
        <v/>
      </c>
      <c r="Z336" t="str">
        <f t="shared" si="23"/>
        <v/>
      </c>
    </row>
    <row r="337" spans="1:26" x14ac:dyDescent="0.25">
      <c r="A337">
        <v>344</v>
      </c>
      <c r="B337" t="s">
        <v>185</v>
      </c>
      <c r="C337">
        <v>24300</v>
      </c>
      <c r="D337">
        <v>111</v>
      </c>
      <c r="E337">
        <f>IFERROR(IF(OR(HLOOKUP($A337,'Z-scores'!$C$2:$UD$20,3,FALSE)&gt;3,HLOOKUP(A337,'Z-scores'!$C$2:$UD$20,3,FALSE)&lt;-3),"",'Total-corrected counts'!E337),"")</f>
        <v>5.3942631040622091</v>
      </c>
      <c r="F337">
        <f>IFERROR(IF(OR(HLOOKUP($A337,'Z-scores'!$C$2:$UD$20,4,FALSE)&gt;3,HLOOKUP($A337,'Z-scores'!$C$2:$UD$20,4,FALSE)&lt;-3),"",'Total-corrected counts'!F337),"")</f>
        <v>7.0709755321278216</v>
      </c>
      <c r="G337">
        <f>IFERROR(IF(OR(HLOOKUP($A337,'Z-scores'!$C$2:$UD$20,5,FALSE)&gt;3,HLOOKUP($A337,'Z-scores'!$C$2:$UD$20,5,FALSE)&lt;-3),"",'Total-corrected counts'!G337),"")</f>
        <v>14.756780060517908</v>
      </c>
      <c r="H337">
        <f>IFERROR(IF(OR(HLOOKUP($A337,'Z-scores'!$C$2:$UD$20,6,FALSE)&gt;3,HLOOKUP($A337,'Z-scores'!$C$2:$UD$20,6,FALSE)&lt;-3),"",'Total-corrected counts'!H337),"")</f>
        <v>11.322063854485652</v>
      </c>
      <c r="I337">
        <f>IFERROR(IF(OR(HLOOKUP($A337,'Z-scores'!$C$2:$UD$20,7,FALSE)&gt;3,HLOOKUP($A337,'Z-scores'!$C$2:$UD$20,7,FALSE)&lt;-3),"",'Total-corrected counts'!I337),"")</f>
        <v>24.171974424253246</v>
      </c>
      <c r="J337">
        <f>IFERROR(IF(OR(HLOOKUP($A337,'Z-scores'!$C$2:$UD$20,8,FALSE)&gt;3,HLOOKUP($A337,'Z-scores'!$C$2:$UD$20,8,FALSE)&lt;-3),"",'Total-corrected counts'!J337),"")</f>
        <v>17.509136702424556</v>
      </c>
      <c r="K337">
        <f>IFERROR(IF(OR(HLOOKUP($A337,'Z-scores'!$C$2:$UD$20,9,FALSE)&gt;3,HLOOKUP($A337,'Z-scores'!$C$2:$UD$20,9,FALSE)&lt;-3),"",'Total-corrected counts'!K337),"")</f>
        <v>5.7171525726071684</v>
      </c>
      <c r="L337">
        <f>IFERROR(IF(OR(HLOOKUP($A337,'Z-scores'!$C$2:$UD$20,10,FALSE)&gt;3,HLOOKUP($A337,'Z-scores'!$C$2:$UD$20,10,FALSE)&lt;-3),"",'Total-corrected counts'!L337),"")</f>
        <v>34.661158511739814</v>
      </c>
      <c r="M337">
        <f>IFERROR(IF(OR(HLOOKUP($A337,'Z-scores'!$C$2:$UD$20,11,FALSE)&gt;3,HLOOKUP($A337,'Z-scores'!$C$2:$UD$20,11,FALSE)&lt;-3),"",'Total-corrected counts'!M337),"")</f>
        <v>20.116978896063507</v>
      </c>
      <c r="N337">
        <f>IFERROR(IF(OR(HLOOKUP($A337,'Z-scores'!$C$2:$UD$20,12,FALSE)&gt;3,HLOOKUP($A337,'Z-scores'!$C$2:$UD$20,12,FALSE)&lt;-3),"",'Total-corrected counts'!N337),"")</f>
        <v>21.251696515876453</v>
      </c>
      <c r="O337">
        <f>IFERROR(IF(OR(HLOOKUP($A337,'Z-scores'!$C$2:$UD$20,13,FALSE)&gt;3,HLOOKUP($A337,'Z-scores'!$C$2:$UD$20,13,FALSE)&lt;-3),"",'Total-corrected counts'!O337),"")</f>
        <v>12.40801260791387</v>
      </c>
      <c r="P337">
        <f>IFERROR(IF(OR(HLOOKUP($A337,'Z-scores'!$C$2:$UD$20,14,FALSE)&gt;3,HLOOKUP($A337,'Z-scores'!$C$2:$UD$20,14,FALSE)&lt;-3),"",'Total-corrected counts'!P337),"")</f>
        <v>12.69312677869384</v>
      </c>
      <c r="Q337">
        <f>IFERROR(IF(OR(HLOOKUP($A337,'Z-scores'!$C$2:$UD$20,15,FALSE)&gt;3,HLOOKUP($A337,'Z-scores'!$C$2:$UD$20,15,FALSE)&lt;-3),"",'Total-corrected counts'!Q337),"")</f>
        <v>25.69408148777995</v>
      </c>
      <c r="R337">
        <f>IFERROR(IF(OR(HLOOKUP($A337,'Z-scores'!$C$2:$UD$20,16,FALSE)&gt;3,HLOOKUP($A337,'Z-scores'!$C$2:$UD$20,16,FALSE)&lt;-3),"",'Total-corrected counts'!R337),"")</f>
        <v>10.317932566801099</v>
      </c>
      <c r="S337">
        <f>IFERROR(IF(OR(HLOOKUP($A337,'Z-scores'!$C$2:$UD$20,17,FALSE)&gt;3,HLOOKUP($A337,'Z-scores'!$C$2:$UD$20,17,FALSE)&lt;-3),"",'Total-corrected counts'!S337),"")</f>
        <v>10.748380414496634</v>
      </c>
      <c r="T337">
        <f>IFERROR(IF(OR(HLOOKUP($A337,'Z-scores'!$C$2:$UD$20,18,FALSE)&gt;3,HLOOKUP($A337,'Z-scores'!$C$2:$UD$20,18,FALSE)&lt;-3),"",'Total-corrected counts'!T337),"")</f>
        <v>8.3418813992367742</v>
      </c>
      <c r="U337">
        <f>IFERROR(IF(OR(HLOOKUP($A337,'Z-scores'!$C$2:$UD$20,19,FALSE)&gt;3,HLOOKUP($A337,'Z-scores'!$C$2:$UD$20,19,FALSE)&lt;-3),"",'Total-corrected counts'!U337),"")</f>
        <v>12.23295999444548</v>
      </c>
      <c r="V337">
        <f t="shared" si="20"/>
        <v>1</v>
      </c>
      <c r="W337" s="10">
        <f>SUMIFS(Tabel132[Cluster],Tabel132[ID],A337)</f>
        <v>31</v>
      </c>
      <c r="X337">
        <f t="shared" si="21"/>
        <v>0.72545194125632251</v>
      </c>
      <c r="Y337">
        <f t="shared" si="22"/>
        <v>15.635609295364652</v>
      </c>
      <c r="Z337">
        <f t="shared" si="23"/>
        <v>14.211008970655513</v>
      </c>
    </row>
    <row r="338" spans="1:26" x14ac:dyDescent="0.25">
      <c r="A338">
        <v>345</v>
      </c>
      <c r="B338" t="s">
        <v>755</v>
      </c>
      <c r="C338">
        <v>5600</v>
      </c>
      <c r="D338">
        <v>322</v>
      </c>
      <c r="E338" t="str">
        <f>IFERROR(IF(OR(HLOOKUP($A338,'Z-scores'!$C$2:$UD$20,3,FALSE)&gt;3,HLOOKUP(A338,'Z-scores'!$C$2:$UD$20,3,FALSE)&lt;-3),"",'Total-corrected counts'!E338),"")</f>
        <v/>
      </c>
      <c r="F338" t="str">
        <f>IFERROR(IF(OR(HLOOKUP($A338,'Z-scores'!$C$2:$UD$20,4,FALSE)&gt;3,HLOOKUP($A338,'Z-scores'!$C$2:$UD$20,4,FALSE)&lt;-3),"",'Total-corrected counts'!F338),"")</f>
        <v/>
      </c>
      <c r="G338" t="str">
        <f>IFERROR(IF(OR(HLOOKUP($A338,'Z-scores'!$C$2:$UD$20,5,FALSE)&gt;3,HLOOKUP($A338,'Z-scores'!$C$2:$UD$20,5,FALSE)&lt;-3),"",'Total-corrected counts'!G338),"")</f>
        <v/>
      </c>
      <c r="H338" t="str">
        <f>IFERROR(IF(OR(HLOOKUP($A338,'Z-scores'!$C$2:$UD$20,6,FALSE)&gt;3,HLOOKUP($A338,'Z-scores'!$C$2:$UD$20,6,FALSE)&lt;-3),"",'Total-corrected counts'!H338),"")</f>
        <v/>
      </c>
      <c r="I338" t="str">
        <f>IFERROR(IF(OR(HLOOKUP($A338,'Z-scores'!$C$2:$UD$20,7,FALSE)&gt;3,HLOOKUP($A338,'Z-scores'!$C$2:$UD$20,7,FALSE)&lt;-3),"",'Total-corrected counts'!I338),"")</f>
        <v/>
      </c>
      <c r="J338" t="str">
        <f>IFERROR(IF(OR(HLOOKUP($A338,'Z-scores'!$C$2:$UD$20,8,FALSE)&gt;3,HLOOKUP($A338,'Z-scores'!$C$2:$UD$20,8,FALSE)&lt;-3),"",'Total-corrected counts'!J338),"")</f>
        <v/>
      </c>
      <c r="K338" t="str">
        <f>IFERROR(IF(OR(HLOOKUP($A338,'Z-scores'!$C$2:$UD$20,9,FALSE)&gt;3,HLOOKUP($A338,'Z-scores'!$C$2:$UD$20,9,FALSE)&lt;-3),"",'Total-corrected counts'!K338),"")</f>
        <v/>
      </c>
      <c r="L338" t="str">
        <f>IFERROR(IF(OR(HLOOKUP($A338,'Z-scores'!$C$2:$UD$20,10,FALSE)&gt;3,HLOOKUP($A338,'Z-scores'!$C$2:$UD$20,10,FALSE)&lt;-3),"",'Total-corrected counts'!L338),"")</f>
        <v/>
      </c>
      <c r="M338" t="str">
        <f>IFERROR(IF(OR(HLOOKUP($A338,'Z-scores'!$C$2:$UD$20,11,FALSE)&gt;3,HLOOKUP($A338,'Z-scores'!$C$2:$UD$20,11,FALSE)&lt;-3),"",'Total-corrected counts'!M338),"")</f>
        <v/>
      </c>
      <c r="N338" t="str">
        <f>IFERROR(IF(OR(HLOOKUP($A338,'Z-scores'!$C$2:$UD$20,12,FALSE)&gt;3,HLOOKUP($A338,'Z-scores'!$C$2:$UD$20,12,FALSE)&lt;-3),"",'Total-corrected counts'!N338),"")</f>
        <v/>
      </c>
      <c r="O338" t="str">
        <f>IFERROR(IF(OR(HLOOKUP($A338,'Z-scores'!$C$2:$UD$20,13,FALSE)&gt;3,HLOOKUP($A338,'Z-scores'!$C$2:$UD$20,13,FALSE)&lt;-3),"",'Total-corrected counts'!O338),"")</f>
        <v/>
      </c>
      <c r="P338" t="str">
        <f>IFERROR(IF(OR(HLOOKUP($A338,'Z-scores'!$C$2:$UD$20,14,FALSE)&gt;3,HLOOKUP($A338,'Z-scores'!$C$2:$UD$20,14,FALSE)&lt;-3),"",'Total-corrected counts'!P338),"")</f>
        <v/>
      </c>
      <c r="Q338" t="str">
        <f>IFERROR(IF(OR(HLOOKUP($A338,'Z-scores'!$C$2:$UD$20,15,FALSE)&gt;3,HLOOKUP($A338,'Z-scores'!$C$2:$UD$20,15,FALSE)&lt;-3),"",'Total-corrected counts'!Q338),"")</f>
        <v/>
      </c>
      <c r="R338" t="str">
        <f>IFERROR(IF(OR(HLOOKUP($A338,'Z-scores'!$C$2:$UD$20,16,FALSE)&gt;3,HLOOKUP($A338,'Z-scores'!$C$2:$UD$20,16,FALSE)&lt;-3),"",'Total-corrected counts'!R338),"")</f>
        <v/>
      </c>
      <c r="S338" t="str">
        <f>IFERROR(IF(OR(HLOOKUP($A338,'Z-scores'!$C$2:$UD$20,17,FALSE)&gt;3,HLOOKUP($A338,'Z-scores'!$C$2:$UD$20,17,FALSE)&lt;-3),"",'Total-corrected counts'!S338),"")</f>
        <v/>
      </c>
      <c r="T338" t="str">
        <f>IFERROR(IF(OR(HLOOKUP($A338,'Z-scores'!$C$2:$UD$20,18,FALSE)&gt;3,HLOOKUP($A338,'Z-scores'!$C$2:$UD$20,18,FALSE)&lt;-3),"",'Total-corrected counts'!T338),"")</f>
        <v/>
      </c>
      <c r="U338" t="str">
        <f>IFERROR(IF(OR(HLOOKUP($A338,'Z-scores'!$C$2:$UD$20,19,FALSE)&gt;3,HLOOKUP($A338,'Z-scores'!$C$2:$UD$20,19,FALSE)&lt;-3),"",'Total-corrected counts'!U338),"")</f>
        <v/>
      </c>
      <c r="V338">
        <f t="shared" si="20"/>
        <v>1</v>
      </c>
      <c r="W338" s="10">
        <f>SUMIFS(Tabel132[Cluster],Tabel132[ID],A338)</f>
        <v>8</v>
      </c>
      <c r="X338" t="str">
        <f t="shared" si="21"/>
        <v/>
      </c>
      <c r="Y338" t="str">
        <f t="shared" si="22"/>
        <v/>
      </c>
      <c r="Z338" t="str">
        <f t="shared" si="23"/>
        <v/>
      </c>
    </row>
    <row r="339" spans="1:26" x14ac:dyDescent="0.25">
      <c r="A339">
        <v>346</v>
      </c>
      <c r="B339" t="s">
        <v>756</v>
      </c>
      <c r="C339">
        <v>3000</v>
      </c>
      <c r="D339">
        <v>322</v>
      </c>
      <c r="E339" t="str">
        <f>IFERROR(IF(OR(HLOOKUP($A339,'Z-scores'!$C$2:$UD$20,3,FALSE)&gt;3,HLOOKUP(A339,'Z-scores'!$C$2:$UD$20,3,FALSE)&lt;-3),"",'Total-corrected counts'!E339),"")</f>
        <v/>
      </c>
      <c r="F339" t="str">
        <f>IFERROR(IF(OR(HLOOKUP($A339,'Z-scores'!$C$2:$UD$20,4,FALSE)&gt;3,HLOOKUP($A339,'Z-scores'!$C$2:$UD$20,4,FALSE)&lt;-3),"",'Total-corrected counts'!F339),"")</f>
        <v/>
      </c>
      <c r="G339" t="str">
        <f>IFERROR(IF(OR(HLOOKUP($A339,'Z-scores'!$C$2:$UD$20,5,FALSE)&gt;3,HLOOKUP($A339,'Z-scores'!$C$2:$UD$20,5,FALSE)&lt;-3),"",'Total-corrected counts'!G339),"")</f>
        <v/>
      </c>
      <c r="H339" t="str">
        <f>IFERROR(IF(OR(HLOOKUP($A339,'Z-scores'!$C$2:$UD$20,6,FALSE)&gt;3,HLOOKUP($A339,'Z-scores'!$C$2:$UD$20,6,FALSE)&lt;-3),"",'Total-corrected counts'!H339),"")</f>
        <v/>
      </c>
      <c r="I339" t="str">
        <f>IFERROR(IF(OR(HLOOKUP($A339,'Z-scores'!$C$2:$UD$20,7,FALSE)&gt;3,HLOOKUP($A339,'Z-scores'!$C$2:$UD$20,7,FALSE)&lt;-3),"",'Total-corrected counts'!I339),"")</f>
        <v/>
      </c>
      <c r="J339" t="str">
        <f>IFERROR(IF(OR(HLOOKUP($A339,'Z-scores'!$C$2:$UD$20,8,FALSE)&gt;3,HLOOKUP($A339,'Z-scores'!$C$2:$UD$20,8,FALSE)&lt;-3),"",'Total-corrected counts'!J339),"")</f>
        <v/>
      </c>
      <c r="K339" t="str">
        <f>IFERROR(IF(OR(HLOOKUP($A339,'Z-scores'!$C$2:$UD$20,9,FALSE)&gt;3,HLOOKUP($A339,'Z-scores'!$C$2:$UD$20,9,FALSE)&lt;-3),"",'Total-corrected counts'!K339),"")</f>
        <v/>
      </c>
      <c r="L339" t="str">
        <f>IFERROR(IF(OR(HLOOKUP($A339,'Z-scores'!$C$2:$UD$20,10,FALSE)&gt;3,HLOOKUP($A339,'Z-scores'!$C$2:$UD$20,10,FALSE)&lt;-3),"",'Total-corrected counts'!L339),"")</f>
        <v/>
      </c>
      <c r="M339" t="str">
        <f>IFERROR(IF(OR(HLOOKUP($A339,'Z-scores'!$C$2:$UD$20,11,FALSE)&gt;3,HLOOKUP($A339,'Z-scores'!$C$2:$UD$20,11,FALSE)&lt;-3),"",'Total-corrected counts'!M339),"")</f>
        <v/>
      </c>
      <c r="N339" t="str">
        <f>IFERROR(IF(OR(HLOOKUP($A339,'Z-scores'!$C$2:$UD$20,12,FALSE)&gt;3,HLOOKUP($A339,'Z-scores'!$C$2:$UD$20,12,FALSE)&lt;-3),"",'Total-corrected counts'!N339),"")</f>
        <v/>
      </c>
      <c r="O339" t="str">
        <f>IFERROR(IF(OR(HLOOKUP($A339,'Z-scores'!$C$2:$UD$20,13,FALSE)&gt;3,HLOOKUP($A339,'Z-scores'!$C$2:$UD$20,13,FALSE)&lt;-3),"",'Total-corrected counts'!O339),"")</f>
        <v/>
      </c>
      <c r="P339" t="str">
        <f>IFERROR(IF(OR(HLOOKUP($A339,'Z-scores'!$C$2:$UD$20,14,FALSE)&gt;3,HLOOKUP($A339,'Z-scores'!$C$2:$UD$20,14,FALSE)&lt;-3),"",'Total-corrected counts'!P339),"")</f>
        <v/>
      </c>
      <c r="Q339" t="str">
        <f>IFERROR(IF(OR(HLOOKUP($A339,'Z-scores'!$C$2:$UD$20,15,FALSE)&gt;3,HLOOKUP($A339,'Z-scores'!$C$2:$UD$20,15,FALSE)&lt;-3),"",'Total-corrected counts'!Q339),"")</f>
        <v/>
      </c>
      <c r="R339" t="str">
        <f>IFERROR(IF(OR(HLOOKUP($A339,'Z-scores'!$C$2:$UD$20,16,FALSE)&gt;3,HLOOKUP($A339,'Z-scores'!$C$2:$UD$20,16,FALSE)&lt;-3),"",'Total-corrected counts'!R339),"")</f>
        <v/>
      </c>
      <c r="S339" t="str">
        <f>IFERROR(IF(OR(HLOOKUP($A339,'Z-scores'!$C$2:$UD$20,17,FALSE)&gt;3,HLOOKUP($A339,'Z-scores'!$C$2:$UD$20,17,FALSE)&lt;-3),"",'Total-corrected counts'!S339),"")</f>
        <v/>
      </c>
      <c r="T339" t="str">
        <f>IFERROR(IF(OR(HLOOKUP($A339,'Z-scores'!$C$2:$UD$20,18,FALSE)&gt;3,HLOOKUP($A339,'Z-scores'!$C$2:$UD$20,18,FALSE)&lt;-3),"",'Total-corrected counts'!T339),"")</f>
        <v/>
      </c>
      <c r="U339" t="str">
        <f>IFERROR(IF(OR(HLOOKUP($A339,'Z-scores'!$C$2:$UD$20,19,FALSE)&gt;3,HLOOKUP($A339,'Z-scores'!$C$2:$UD$20,19,FALSE)&lt;-3),"",'Total-corrected counts'!U339),"")</f>
        <v/>
      </c>
      <c r="V339">
        <f t="shared" si="20"/>
        <v>1</v>
      </c>
      <c r="W339" s="10">
        <f>SUMIFS(Tabel132[Cluster],Tabel132[ID],A339)</f>
        <v>0</v>
      </c>
      <c r="X339" t="str">
        <f t="shared" si="21"/>
        <v/>
      </c>
      <c r="Y339" t="str">
        <f t="shared" si="22"/>
        <v/>
      </c>
      <c r="Z339" t="str">
        <f t="shared" si="23"/>
        <v/>
      </c>
    </row>
    <row r="340" spans="1:26" x14ac:dyDescent="0.25">
      <c r="A340">
        <v>347</v>
      </c>
      <c r="B340" t="s">
        <v>186</v>
      </c>
      <c r="C340">
        <v>73600</v>
      </c>
      <c r="D340">
        <v>141</v>
      </c>
      <c r="E340">
        <f>IFERROR(IF(OR(HLOOKUP($A340,'Z-scores'!$C$2:$UD$20,3,FALSE)&gt;3,HLOOKUP(A340,'Z-scores'!$C$2:$UD$20,3,FALSE)&lt;-3),"",'Total-corrected counts'!E340),"")</f>
        <v>3.735639268741142E-3</v>
      </c>
      <c r="F340">
        <f>IFERROR(IF(OR(HLOOKUP($A340,'Z-scores'!$C$2:$UD$20,4,FALSE)&gt;3,HLOOKUP($A340,'Z-scores'!$C$2:$UD$20,4,FALSE)&lt;-3),"",'Total-corrected counts'!F340),"")</f>
        <v>0</v>
      </c>
      <c r="G340">
        <f>IFERROR(IF(OR(HLOOKUP($A340,'Z-scores'!$C$2:$UD$20,5,FALSE)&gt;3,HLOOKUP($A340,'Z-scores'!$C$2:$UD$20,5,FALSE)&lt;-3),"",'Total-corrected counts'!G340),"")</f>
        <v>2.0145774826645608E-2</v>
      </c>
      <c r="H340">
        <f>IFERROR(IF(OR(HLOOKUP($A340,'Z-scores'!$C$2:$UD$20,6,FALSE)&gt;3,HLOOKUP($A340,'Z-scores'!$C$2:$UD$20,6,FALSE)&lt;-3),"",'Total-corrected counts'!H340),"")</f>
        <v>4.1881863826704016E-2</v>
      </c>
      <c r="I340">
        <f>IFERROR(IF(OR(HLOOKUP($A340,'Z-scores'!$C$2:$UD$20,7,FALSE)&gt;3,HLOOKUP($A340,'Z-scores'!$C$2:$UD$20,7,FALSE)&lt;-3),"",'Total-corrected counts'!I340),"")</f>
        <v>0.22164826267781887</v>
      </c>
      <c r="J340">
        <f>IFERROR(IF(OR(HLOOKUP($A340,'Z-scores'!$C$2:$UD$20,8,FALSE)&gt;3,HLOOKUP($A340,'Z-scores'!$C$2:$UD$20,8,FALSE)&lt;-3),"",'Total-corrected counts'!J340),"")</f>
        <v>9.8615244733452866E-3</v>
      </c>
      <c r="K340">
        <f>IFERROR(IF(OR(HLOOKUP($A340,'Z-scores'!$C$2:$UD$20,9,FALSE)&gt;3,HLOOKUP($A340,'Z-scores'!$C$2:$UD$20,9,FALSE)&lt;-3),"",'Total-corrected counts'!K340),"")</f>
        <v>0.11148893472322871</v>
      </c>
      <c r="L340">
        <f>IFERROR(IF(OR(HLOOKUP($A340,'Z-scores'!$C$2:$UD$20,10,FALSE)&gt;3,HLOOKUP($A340,'Z-scores'!$C$2:$UD$20,10,FALSE)&lt;-3),"",'Total-corrected counts'!L340),"")</f>
        <v>0.29104789590010527</v>
      </c>
      <c r="M340">
        <f>IFERROR(IF(OR(HLOOKUP($A340,'Z-scores'!$C$2:$UD$20,11,FALSE)&gt;3,HLOOKUP($A340,'Z-scores'!$C$2:$UD$20,11,FALSE)&lt;-3),"",'Total-corrected counts'!M340),"")</f>
        <v>0</v>
      </c>
      <c r="N340">
        <f>IFERROR(IF(OR(HLOOKUP($A340,'Z-scores'!$C$2:$UD$20,12,FALSE)&gt;3,HLOOKUP($A340,'Z-scores'!$C$2:$UD$20,12,FALSE)&lt;-3),"",'Total-corrected counts'!N340),"")</f>
        <v>0</v>
      </c>
      <c r="O340" t="str">
        <f>IFERROR(IF(OR(HLOOKUP($A340,'Z-scores'!$C$2:$UD$20,13,FALSE)&gt;3,HLOOKUP($A340,'Z-scores'!$C$2:$UD$20,13,FALSE)&lt;-3),"",'Total-corrected counts'!O340),"")</f>
        <v/>
      </c>
      <c r="P340">
        <f>IFERROR(IF(OR(HLOOKUP($A340,'Z-scores'!$C$2:$UD$20,14,FALSE)&gt;3,HLOOKUP($A340,'Z-scores'!$C$2:$UD$20,14,FALSE)&lt;-3),"",'Total-corrected counts'!P340),"")</f>
        <v>0</v>
      </c>
      <c r="Q340">
        <f>IFERROR(IF(OR(HLOOKUP($A340,'Z-scores'!$C$2:$UD$20,15,FALSE)&gt;3,HLOOKUP($A340,'Z-scores'!$C$2:$UD$20,15,FALSE)&lt;-3),"",'Total-corrected counts'!Q340),"")</f>
        <v>0</v>
      </c>
      <c r="R340">
        <f>IFERROR(IF(OR(HLOOKUP($A340,'Z-scores'!$C$2:$UD$20,16,FALSE)&gt;3,HLOOKUP($A340,'Z-scores'!$C$2:$UD$20,16,FALSE)&lt;-3),"",'Total-corrected counts'!R340),"")</f>
        <v>0</v>
      </c>
      <c r="S340">
        <f>IFERROR(IF(OR(HLOOKUP($A340,'Z-scores'!$C$2:$UD$20,17,FALSE)&gt;3,HLOOKUP($A340,'Z-scores'!$C$2:$UD$20,17,FALSE)&lt;-3),"",'Total-corrected counts'!S340),"")</f>
        <v>0</v>
      </c>
      <c r="T340">
        <f>IFERROR(IF(OR(HLOOKUP($A340,'Z-scores'!$C$2:$UD$20,18,FALSE)&gt;3,HLOOKUP($A340,'Z-scores'!$C$2:$UD$20,18,FALSE)&lt;-3),"",'Total-corrected counts'!T340),"")</f>
        <v>4.2955105042413871E-2</v>
      </c>
      <c r="U340">
        <f>IFERROR(IF(OR(HLOOKUP($A340,'Z-scores'!$C$2:$UD$20,19,FALSE)&gt;3,HLOOKUP($A340,'Z-scores'!$C$2:$UD$20,19,FALSE)&lt;-3),"",'Total-corrected counts'!U340),"")</f>
        <v>2.6036807366680698E-2</v>
      </c>
      <c r="V340">
        <f t="shared" si="20"/>
        <v>1</v>
      </c>
      <c r="W340" s="10">
        <f>SUMIFS(Tabel132[Cluster],Tabel132[ID],A340)</f>
        <v>83</v>
      </c>
      <c r="X340">
        <f t="shared" si="21"/>
        <v>0.12594457554433813</v>
      </c>
      <c r="Y340">
        <f t="shared" si="22"/>
        <v>7.7756655077398762E-2</v>
      </c>
      <c r="Z340">
        <f t="shared" si="23"/>
        <v>9.8559874870135095E-3</v>
      </c>
    </row>
    <row r="341" spans="1:26" x14ac:dyDescent="0.25">
      <c r="A341">
        <v>348</v>
      </c>
      <c r="B341" t="s">
        <v>757</v>
      </c>
      <c r="C341">
        <v>83700</v>
      </c>
      <c r="D341">
        <v>313</v>
      </c>
      <c r="E341" t="str">
        <f>IFERROR(IF(OR(HLOOKUP($A341,'Z-scores'!$C$2:$UD$20,3,FALSE)&gt;3,HLOOKUP(A341,'Z-scores'!$C$2:$UD$20,3,FALSE)&lt;-3),"",'Total-corrected counts'!E341),"")</f>
        <v/>
      </c>
      <c r="F341" t="str">
        <f>IFERROR(IF(OR(HLOOKUP($A341,'Z-scores'!$C$2:$UD$20,4,FALSE)&gt;3,HLOOKUP($A341,'Z-scores'!$C$2:$UD$20,4,FALSE)&lt;-3),"",'Total-corrected counts'!F341),"")</f>
        <v/>
      </c>
      <c r="G341" t="str">
        <f>IFERROR(IF(OR(HLOOKUP($A341,'Z-scores'!$C$2:$UD$20,5,FALSE)&gt;3,HLOOKUP($A341,'Z-scores'!$C$2:$UD$20,5,FALSE)&lt;-3),"",'Total-corrected counts'!G341),"")</f>
        <v/>
      </c>
      <c r="H341" t="str">
        <f>IFERROR(IF(OR(HLOOKUP($A341,'Z-scores'!$C$2:$UD$20,6,FALSE)&gt;3,HLOOKUP($A341,'Z-scores'!$C$2:$UD$20,6,FALSE)&lt;-3),"",'Total-corrected counts'!H341),"")</f>
        <v/>
      </c>
      <c r="I341" t="str">
        <f>IFERROR(IF(OR(HLOOKUP($A341,'Z-scores'!$C$2:$UD$20,7,FALSE)&gt;3,HLOOKUP($A341,'Z-scores'!$C$2:$UD$20,7,FALSE)&lt;-3),"",'Total-corrected counts'!I341),"")</f>
        <v/>
      </c>
      <c r="J341" t="str">
        <f>IFERROR(IF(OR(HLOOKUP($A341,'Z-scores'!$C$2:$UD$20,8,FALSE)&gt;3,HLOOKUP($A341,'Z-scores'!$C$2:$UD$20,8,FALSE)&lt;-3),"",'Total-corrected counts'!J341),"")</f>
        <v/>
      </c>
      <c r="K341" t="str">
        <f>IFERROR(IF(OR(HLOOKUP($A341,'Z-scores'!$C$2:$UD$20,9,FALSE)&gt;3,HLOOKUP($A341,'Z-scores'!$C$2:$UD$20,9,FALSE)&lt;-3),"",'Total-corrected counts'!K341),"")</f>
        <v/>
      </c>
      <c r="L341" t="str">
        <f>IFERROR(IF(OR(HLOOKUP($A341,'Z-scores'!$C$2:$UD$20,10,FALSE)&gt;3,HLOOKUP($A341,'Z-scores'!$C$2:$UD$20,10,FALSE)&lt;-3),"",'Total-corrected counts'!L341),"")</f>
        <v/>
      </c>
      <c r="M341" t="str">
        <f>IFERROR(IF(OR(HLOOKUP($A341,'Z-scores'!$C$2:$UD$20,11,FALSE)&gt;3,HLOOKUP($A341,'Z-scores'!$C$2:$UD$20,11,FALSE)&lt;-3),"",'Total-corrected counts'!M341),"")</f>
        <v/>
      </c>
      <c r="N341" t="str">
        <f>IFERROR(IF(OR(HLOOKUP($A341,'Z-scores'!$C$2:$UD$20,12,FALSE)&gt;3,HLOOKUP($A341,'Z-scores'!$C$2:$UD$20,12,FALSE)&lt;-3),"",'Total-corrected counts'!N341),"")</f>
        <v/>
      </c>
      <c r="O341" t="str">
        <f>IFERROR(IF(OR(HLOOKUP($A341,'Z-scores'!$C$2:$UD$20,13,FALSE)&gt;3,HLOOKUP($A341,'Z-scores'!$C$2:$UD$20,13,FALSE)&lt;-3),"",'Total-corrected counts'!O341),"")</f>
        <v/>
      </c>
      <c r="P341" t="str">
        <f>IFERROR(IF(OR(HLOOKUP($A341,'Z-scores'!$C$2:$UD$20,14,FALSE)&gt;3,HLOOKUP($A341,'Z-scores'!$C$2:$UD$20,14,FALSE)&lt;-3),"",'Total-corrected counts'!P341),"")</f>
        <v/>
      </c>
      <c r="Q341" t="str">
        <f>IFERROR(IF(OR(HLOOKUP($A341,'Z-scores'!$C$2:$UD$20,15,FALSE)&gt;3,HLOOKUP($A341,'Z-scores'!$C$2:$UD$20,15,FALSE)&lt;-3),"",'Total-corrected counts'!Q341),"")</f>
        <v/>
      </c>
      <c r="R341" t="str">
        <f>IFERROR(IF(OR(HLOOKUP($A341,'Z-scores'!$C$2:$UD$20,16,FALSE)&gt;3,HLOOKUP($A341,'Z-scores'!$C$2:$UD$20,16,FALSE)&lt;-3),"",'Total-corrected counts'!R341),"")</f>
        <v/>
      </c>
      <c r="S341" t="str">
        <f>IFERROR(IF(OR(HLOOKUP($A341,'Z-scores'!$C$2:$UD$20,17,FALSE)&gt;3,HLOOKUP($A341,'Z-scores'!$C$2:$UD$20,17,FALSE)&lt;-3),"",'Total-corrected counts'!S341),"")</f>
        <v/>
      </c>
      <c r="T341" t="str">
        <f>IFERROR(IF(OR(HLOOKUP($A341,'Z-scores'!$C$2:$UD$20,18,FALSE)&gt;3,HLOOKUP($A341,'Z-scores'!$C$2:$UD$20,18,FALSE)&lt;-3),"",'Total-corrected counts'!T341),"")</f>
        <v/>
      </c>
      <c r="U341" t="str">
        <f>IFERROR(IF(OR(HLOOKUP($A341,'Z-scores'!$C$2:$UD$20,19,FALSE)&gt;3,HLOOKUP($A341,'Z-scores'!$C$2:$UD$20,19,FALSE)&lt;-3),"",'Total-corrected counts'!U341),"")</f>
        <v/>
      </c>
      <c r="V341">
        <f t="shared" si="20"/>
        <v>1</v>
      </c>
      <c r="W341" s="10">
        <f>SUMIFS(Tabel132[Cluster],Tabel132[ID],A341)</f>
        <v>92</v>
      </c>
      <c r="X341" t="str">
        <f t="shared" si="21"/>
        <v/>
      </c>
      <c r="Y341" t="str">
        <f t="shared" si="22"/>
        <v/>
      </c>
      <c r="Z341" t="str">
        <f t="shared" si="23"/>
        <v/>
      </c>
    </row>
    <row r="342" spans="1:26" x14ac:dyDescent="0.25">
      <c r="A342">
        <v>349</v>
      </c>
      <c r="B342" t="s">
        <v>758</v>
      </c>
      <c r="C342">
        <v>113100</v>
      </c>
      <c r="D342">
        <v>824</v>
      </c>
      <c r="E342" t="str">
        <f>IFERROR(IF(OR(HLOOKUP($A342,'Z-scores'!$C$2:$UD$20,3,FALSE)&gt;3,HLOOKUP(A342,'Z-scores'!$C$2:$UD$20,3,FALSE)&lt;-3),"",'Total-corrected counts'!E342),"")</f>
        <v/>
      </c>
      <c r="F342" t="str">
        <f>IFERROR(IF(OR(HLOOKUP($A342,'Z-scores'!$C$2:$UD$20,4,FALSE)&gt;3,HLOOKUP($A342,'Z-scores'!$C$2:$UD$20,4,FALSE)&lt;-3),"",'Total-corrected counts'!F342),"")</f>
        <v/>
      </c>
      <c r="G342" t="str">
        <f>IFERROR(IF(OR(HLOOKUP($A342,'Z-scores'!$C$2:$UD$20,5,FALSE)&gt;3,HLOOKUP($A342,'Z-scores'!$C$2:$UD$20,5,FALSE)&lt;-3),"",'Total-corrected counts'!G342),"")</f>
        <v/>
      </c>
      <c r="H342" t="str">
        <f>IFERROR(IF(OR(HLOOKUP($A342,'Z-scores'!$C$2:$UD$20,6,FALSE)&gt;3,HLOOKUP($A342,'Z-scores'!$C$2:$UD$20,6,FALSE)&lt;-3),"",'Total-corrected counts'!H342),"")</f>
        <v/>
      </c>
      <c r="I342" t="str">
        <f>IFERROR(IF(OR(HLOOKUP($A342,'Z-scores'!$C$2:$UD$20,7,FALSE)&gt;3,HLOOKUP($A342,'Z-scores'!$C$2:$UD$20,7,FALSE)&lt;-3),"",'Total-corrected counts'!I342),"")</f>
        <v/>
      </c>
      <c r="J342" t="str">
        <f>IFERROR(IF(OR(HLOOKUP($A342,'Z-scores'!$C$2:$UD$20,8,FALSE)&gt;3,HLOOKUP($A342,'Z-scores'!$C$2:$UD$20,8,FALSE)&lt;-3),"",'Total-corrected counts'!J342),"")</f>
        <v/>
      </c>
      <c r="K342" t="str">
        <f>IFERROR(IF(OR(HLOOKUP($A342,'Z-scores'!$C$2:$UD$20,9,FALSE)&gt;3,HLOOKUP($A342,'Z-scores'!$C$2:$UD$20,9,FALSE)&lt;-3),"",'Total-corrected counts'!K342),"")</f>
        <v/>
      </c>
      <c r="L342" t="str">
        <f>IFERROR(IF(OR(HLOOKUP($A342,'Z-scores'!$C$2:$UD$20,10,FALSE)&gt;3,HLOOKUP($A342,'Z-scores'!$C$2:$UD$20,10,FALSE)&lt;-3),"",'Total-corrected counts'!L342),"")</f>
        <v/>
      </c>
      <c r="M342" t="str">
        <f>IFERROR(IF(OR(HLOOKUP($A342,'Z-scores'!$C$2:$UD$20,11,FALSE)&gt;3,HLOOKUP($A342,'Z-scores'!$C$2:$UD$20,11,FALSE)&lt;-3),"",'Total-corrected counts'!M342),"")</f>
        <v/>
      </c>
      <c r="N342" t="str">
        <f>IFERROR(IF(OR(HLOOKUP($A342,'Z-scores'!$C$2:$UD$20,12,FALSE)&gt;3,HLOOKUP($A342,'Z-scores'!$C$2:$UD$20,12,FALSE)&lt;-3),"",'Total-corrected counts'!N342),"")</f>
        <v/>
      </c>
      <c r="O342" t="str">
        <f>IFERROR(IF(OR(HLOOKUP($A342,'Z-scores'!$C$2:$UD$20,13,FALSE)&gt;3,HLOOKUP($A342,'Z-scores'!$C$2:$UD$20,13,FALSE)&lt;-3),"",'Total-corrected counts'!O342),"")</f>
        <v/>
      </c>
      <c r="P342" t="str">
        <f>IFERROR(IF(OR(HLOOKUP($A342,'Z-scores'!$C$2:$UD$20,14,FALSE)&gt;3,HLOOKUP($A342,'Z-scores'!$C$2:$UD$20,14,FALSE)&lt;-3),"",'Total-corrected counts'!P342),"")</f>
        <v/>
      </c>
      <c r="Q342" t="str">
        <f>IFERROR(IF(OR(HLOOKUP($A342,'Z-scores'!$C$2:$UD$20,15,FALSE)&gt;3,HLOOKUP($A342,'Z-scores'!$C$2:$UD$20,15,FALSE)&lt;-3),"",'Total-corrected counts'!Q342),"")</f>
        <v/>
      </c>
      <c r="R342" t="str">
        <f>IFERROR(IF(OR(HLOOKUP($A342,'Z-scores'!$C$2:$UD$20,16,FALSE)&gt;3,HLOOKUP($A342,'Z-scores'!$C$2:$UD$20,16,FALSE)&lt;-3),"",'Total-corrected counts'!R342),"")</f>
        <v/>
      </c>
      <c r="S342" t="str">
        <f>IFERROR(IF(OR(HLOOKUP($A342,'Z-scores'!$C$2:$UD$20,17,FALSE)&gt;3,HLOOKUP($A342,'Z-scores'!$C$2:$UD$20,17,FALSE)&lt;-3),"",'Total-corrected counts'!S342),"")</f>
        <v/>
      </c>
      <c r="T342" t="str">
        <f>IFERROR(IF(OR(HLOOKUP($A342,'Z-scores'!$C$2:$UD$20,18,FALSE)&gt;3,HLOOKUP($A342,'Z-scores'!$C$2:$UD$20,18,FALSE)&lt;-3),"",'Total-corrected counts'!T342),"")</f>
        <v/>
      </c>
      <c r="U342" t="str">
        <f>IFERROR(IF(OR(HLOOKUP($A342,'Z-scores'!$C$2:$UD$20,19,FALSE)&gt;3,HLOOKUP($A342,'Z-scores'!$C$2:$UD$20,19,FALSE)&lt;-3),"",'Total-corrected counts'!U342),"")</f>
        <v/>
      </c>
      <c r="V342">
        <f t="shared" si="20"/>
        <v>1</v>
      </c>
      <c r="W342" s="10">
        <f>SUMIFS(Tabel132[Cluster],Tabel132[ID],A342)</f>
        <v>0</v>
      </c>
      <c r="X342" t="str">
        <f t="shared" si="21"/>
        <v/>
      </c>
      <c r="Y342" t="str">
        <f t="shared" si="22"/>
        <v/>
      </c>
      <c r="Z342" t="str">
        <f t="shared" si="23"/>
        <v/>
      </c>
    </row>
    <row r="343" spans="1:26" x14ac:dyDescent="0.25">
      <c r="A343">
        <v>350</v>
      </c>
      <c r="B343" t="s">
        <v>187</v>
      </c>
      <c r="C343">
        <v>89200</v>
      </c>
      <c r="D343">
        <v>1117</v>
      </c>
      <c r="E343">
        <f>IFERROR(IF(OR(HLOOKUP($A343,'Z-scores'!$C$2:$UD$20,3,FALSE)&gt;3,HLOOKUP(A343,'Z-scores'!$C$2:$UD$20,3,FALSE)&lt;-3),"",'Total-corrected counts'!E343),"")</f>
        <v>0.85919703181046259</v>
      </c>
      <c r="F343">
        <f>IFERROR(IF(OR(HLOOKUP($A343,'Z-scores'!$C$2:$UD$20,4,FALSE)&gt;3,HLOOKUP($A343,'Z-scores'!$C$2:$UD$20,4,FALSE)&lt;-3),"",'Total-corrected counts'!F343),"")</f>
        <v>0.28710457497038722</v>
      </c>
      <c r="G343">
        <f>IFERROR(IF(OR(HLOOKUP($A343,'Z-scores'!$C$2:$UD$20,5,FALSE)&gt;3,HLOOKUP($A343,'Z-scores'!$C$2:$UD$20,5,FALSE)&lt;-3),"",'Total-corrected counts'!G343),"")</f>
        <v>0.45327993359952617</v>
      </c>
      <c r="H343">
        <f>IFERROR(IF(OR(HLOOKUP($A343,'Z-scores'!$C$2:$UD$20,6,FALSE)&gt;3,HLOOKUP($A343,'Z-scores'!$C$2:$UD$20,6,FALSE)&lt;-3),"",'Total-corrected counts'!H343),"")</f>
        <v>0.41881863826704013</v>
      </c>
      <c r="I343">
        <f>IFERROR(IF(OR(HLOOKUP($A343,'Z-scores'!$C$2:$UD$20,7,FALSE)&gt;3,HLOOKUP($A343,'Z-scores'!$C$2:$UD$20,7,FALSE)&lt;-3),"",'Total-corrected counts'!I343),"")</f>
        <v>2.7644463872872409</v>
      </c>
      <c r="J343">
        <f>IFERROR(IF(OR(HLOOKUP($A343,'Z-scores'!$C$2:$UD$20,8,FALSE)&gt;3,HLOOKUP($A343,'Z-scores'!$C$2:$UD$20,8,FALSE)&lt;-3),"",'Total-corrected counts'!J343),"")</f>
        <v>2.5541348385964291</v>
      </c>
      <c r="K343">
        <f>IFERROR(IF(OR(HLOOKUP($A343,'Z-scores'!$C$2:$UD$20,9,FALSE)&gt;3,HLOOKUP($A343,'Z-scores'!$C$2:$UD$20,9,FALSE)&lt;-3),"",'Total-corrected counts'!K343),"")</f>
        <v>0.53960644406042702</v>
      </c>
      <c r="L343">
        <f>IFERROR(IF(OR(HLOOKUP($A343,'Z-scores'!$C$2:$UD$20,10,FALSE)&gt;3,HLOOKUP($A343,'Z-scores'!$C$2:$UD$20,10,FALSE)&lt;-3),"",'Total-corrected counts'!L343),"")</f>
        <v>6.6147249068205752E-2</v>
      </c>
      <c r="M343">
        <f>IFERROR(IF(OR(HLOOKUP($A343,'Z-scores'!$C$2:$UD$20,11,FALSE)&gt;3,HLOOKUP($A343,'Z-scores'!$C$2:$UD$20,11,FALSE)&lt;-3),"",'Total-corrected counts'!M343),"")</f>
        <v>0.95839019935437675</v>
      </c>
      <c r="N343">
        <f>IFERROR(IF(OR(HLOOKUP($A343,'Z-scores'!$C$2:$UD$20,12,FALSE)&gt;3,HLOOKUP($A343,'Z-scores'!$C$2:$UD$20,12,FALSE)&lt;-3),"",'Total-corrected counts'!N343),"")</f>
        <v>9.1641640861907958E-2</v>
      </c>
      <c r="O343">
        <f>IFERROR(IF(OR(HLOOKUP($A343,'Z-scores'!$C$2:$UD$20,13,FALSE)&gt;3,HLOOKUP($A343,'Z-scores'!$C$2:$UD$20,13,FALSE)&lt;-3),"",'Total-corrected counts'!O343),"")</f>
        <v>5.38454574794201E-2</v>
      </c>
      <c r="P343">
        <f>IFERROR(IF(OR(HLOOKUP($A343,'Z-scores'!$C$2:$UD$20,14,FALSE)&gt;3,HLOOKUP($A343,'Z-scores'!$C$2:$UD$20,14,FALSE)&lt;-3),"",'Total-corrected counts'!P343),"")</f>
        <v>0.39746154559546365</v>
      </c>
      <c r="Q343">
        <f>IFERROR(IF(OR(HLOOKUP($A343,'Z-scores'!$C$2:$UD$20,15,FALSE)&gt;3,HLOOKUP($A343,'Z-scores'!$C$2:$UD$20,15,FALSE)&lt;-3),"",'Total-corrected counts'!Q343),"")</f>
        <v>0.29253223705252318</v>
      </c>
      <c r="R343">
        <f>IFERROR(IF(OR(HLOOKUP($A343,'Z-scores'!$C$2:$UD$20,16,FALSE)&gt;3,HLOOKUP($A343,'Z-scores'!$C$2:$UD$20,16,FALSE)&lt;-3),"",'Total-corrected counts'!R343),"")</f>
        <v>2.0195099082204875</v>
      </c>
      <c r="S343">
        <f>IFERROR(IF(OR(HLOOKUP($A343,'Z-scores'!$C$2:$UD$20,17,FALSE)&gt;3,HLOOKUP($A343,'Z-scores'!$C$2:$UD$20,17,FALSE)&lt;-3),"",'Total-corrected counts'!S343),"")</f>
        <v>0.17371119861812742</v>
      </c>
      <c r="T343">
        <f>IFERROR(IF(OR(HLOOKUP($A343,'Z-scores'!$C$2:$UD$20,18,FALSE)&gt;3,HLOOKUP($A343,'Z-scores'!$C$2:$UD$20,18,FALSE)&lt;-3),"",'Total-corrected counts'!T343),"")</f>
        <v>0.43814207143262152</v>
      </c>
      <c r="U343">
        <f>IFERROR(IF(OR(HLOOKUP($A343,'Z-scores'!$C$2:$UD$20,19,FALSE)&gt;3,HLOOKUP($A343,'Z-scores'!$C$2:$UD$20,19,FALSE)&lt;-3),"",'Total-corrected counts'!U343),"")</f>
        <v>1.6533372677842242</v>
      </c>
      <c r="V343">
        <f t="shared" si="20"/>
        <v>1</v>
      </c>
      <c r="W343" s="10">
        <f>SUMIFS(Tabel132[Cluster],Tabel132[ID],A343)</f>
        <v>95</v>
      </c>
      <c r="X343">
        <f t="shared" si="21"/>
        <v>0.4305395083953556</v>
      </c>
      <c r="Y343">
        <f t="shared" si="22"/>
        <v>0.98901392189045501</v>
      </c>
      <c r="Z343">
        <f t="shared" si="23"/>
        <v>0.64002266588059697</v>
      </c>
    </row>
    <row r="344" spans="1:26" x14ac:dyDescent="0.25">
      <c r="A344">
        <v>351</v>
      </c>
      <c r="B344" t="s">
        <v>188</v>
      </c>
      <c r="C344">
        <v>52900</v>
      </c>
      <c r="D344">
        <v>809</v>
      </c>
      <c r="E344">
        <f>IFERROR(IF(OR(HLOOKUP($A344,'Z-scores'!$C$2:$UD$20,3,FALSE)&gt;3,HLOOKUP(A344,'Z-scores'!$C$2:$UD$20,3,FALSE)&lt;-3),"",'Total-corrected counts'!E344),"")</f>
        <v>5.896706585707892</v>
      </c>
      <c r="F344">
        <f>IFERROR(IF(OR(HLOOKUP($A344,'Z-scores'!$C$2:$UD$20,4,FALSE)&gt;3,HLOOKUP($A344,'Z-scores'!$C$2:$UD$20,4,FALSE)&lt;-3),"",'Total-corrected counts'!F344),"")</f>
        <v>27.037047974354181</v>
      </c>
      <c r="G344">
        <f>IFERROR(IF(OR(HLOOKUP($A344,'Z-scores'!$C$2:$UD$20,5,FALSE)&gt;3,HLOOKUP($A344,'Z-scores'!$C$2:$UD$20,5,FALSE)&lt;-3),"",'Total-corrected counts'!G344),"")</f>
        <v>44.844494764113122</v>
      </c>
      <c r="H344">
        <f>IFERROR(IF(OR(HLOOKUP($A344,'Z-scores'!$C$2:$UD$20,6,FALSE)&gt;3,HLOOKUP($A344,'Z-scores'!$C$2:$UD$20,6,FALSE)&lt;-3),"",'Total-corrected counts'!H344),"")</f>
        <v>14.379439913835045</v>
      </c>
      <c r="I344">
        <f>IFERROR(IF(OR(HLOOKUP($A344,'Z-scores'!$C$2:$UD$20,7,FALSE)&gt;3,HLOOKUP($A344,'Z-scores'!$C$2:$UD$20,7,FALSE)&lt;-3),"",'Total-corrected counts'!I344),"")</f>
        <v>37.335418468841489</v>
      </c>
      <c r="J344">
        <f>IFERROR(IF(OR(HLOOKUP($A344,'Z-scores'!$C$2:$UD$20,8,FALSE)&gt;3,HLOOKUP($A344,'Z-scores'!$C$2:$UD$20,8,FALSE)&lt;-3),"",'Total-corrected counts'!J344),"")</f>
        <v>38.588145264200101</v>
      </c>
      <c r="K344">
        <f>IFERROR(IF(OR(HLOOKUP($A344,'Z-scores'!$C$2:$UD$20,9,FALSE)&gt;3,HLOOKUP($A344,'Z-scores'!$C$2:$UD$20,9,FALSE)&lt;-3),"",'Total-corrected counts'!K344),"")</f>
        <v>14.190311611572552</v>
      </c>
      <c r="L344">
        <f>IFERROR(IF(OR(HLOOKUP($A344,'Z-scores'!$C$2:$UD$20,10,FALSE)&gt;3,HLOOKUP($A344,'Z-scores'!$C$2:$UD$20,10,FALSE)&lt;-3),"",'Total-corrected counts'!L344),"")</f>
        <v>25.515198873909231</v>
      </c>
      <c r="M344">
        <f>IFERROR(IF(OR(HLOOKUP($A344,'Z-scores'!$C$2:$UD$20,11,FALSE)&gt;3,HLOOKUP($A344,'Z-scores'!$C$2:$UD$20,11,FALSE)&lt;-3),"",'Total-corrected counts'!M344),"")</f>
        <v>8.3352301472695558</v>
      </c>
      <c r="N344">
        <f>IFERROR(IF(OR(HLOOKUP($A344,'Z-scores'!$C$2:$UD$20,12,FALSE)&gt;3,HLOOKUP($A344,'Z-scores'!$C$2:$UD$20,12,FALSE)&lt;-3),"",'Total-corrected counts'!N344),"")</f>
        <v>8.7517767023122097</v>
      </c>
      <c r="O344">
        <f>IFERROR(IF(OR(HLOOKUP($A344,'Z-scores'!$C$2:$UD$20,13,FALSE)&gt;3,HLOOKUP($A344,'Z-scores'!$C$2:$UD$20,13,FALSE)&lt;-3),"",'Total-corrected counts'!O344),"")</f>
        <v>39.162474293000734</v>
      </c>
      <c r="P344">
        <f>IFERROR(IF(OR(HLOOKUP($A344,'Z-scores'!$C$2:$UD$20,14,FALSE)&gt;3,HLOOKUP($A344,'Z-scores'!$C$2:$UD$20,14,FALSE)&lt;-3),"",'Total-corrected counts'!P344),"")</f>
        <v>9.6117313553139549</v>
      </c>
      <c r="Q344">
        <f>IFERROR(IF(OR(HLOOKUP($A344,'Z-scores'!$C$2:$UD$20,15,FALSE)&gt;3,HLOOKUP($A344,'Z-scores'!$C$2:$UD$20,15,FALSE)&lt;-3),"",'Total-corrected counts'!Q344),"")</f>
        <v>0</v>
      </c>
      <c r="R344">
        <f>IFERROR(IF(OR(HLOOKUP($A344,'Z-scores'!$C$2:$UD$20,16,FALSE)&gt;3,HLOOKUP($A344,'Z-scores'!$C$2:$UD$20,16,FALSE)&lt;-3),"",'Total-corrected counts'!R344),"")</f>
        <v>20.571753707944406</v>
      </c>
      <c r="S344">
        <f>IFERROR(IF(OR(HLOOKUP($A344,'Z-scores'!$C$2:$UD$20,17,FALSE)&gt;3,HLOOKUP($A344,'Z-scores'!$C$2:$UD$20,17,FALSE)&lt;-3),"",'Total-corrected counts'!S344),"")</f>
        <v>1.3896895889450194</v>
      </c>
      <c r="T344">
        <f>IFERROR(IF(OR(HLOOKUP($A344,'Z-scores'!$C$2:$UD$20,18,FALSE)&gt;3,HLOOKUP($A344,'Z-scores'!$C$2:$UD$20,18,FALSE)&lt;-3),"",'Total-corrected counts'!T344),"")</f>
        <v>23.238711827945906</v>
      </c>
      <c r="U344">
        <f>IFERROR(IF(OR(HLOOKUP($A344,'Z-scores'!$C$2:$UD$20,19,FALSE)&gt;3,HLOOKUP($A344,'Z-scores'!$C$2:$UD$20,19,FALSE)&lt;-3),"",'Total-corrected counts'!U344),"")</f>
        <v>20.38248070021654</v>
      </c>
      <c r="V344">
        <f t="shared" si="20"/>
        <v>1</v>
      </c>
      <c r="W344" s="10">
        <f>SUMIFS(Tabel132[Cluster],Tabel132[ID],A344)</f>
        <v>75</v>
      </c>
      <c r="X344">
        <f t="shared" si="21"/>
        <v>0.21251989168554447</v>
      </c>
      <c r="Y344">
        <f t="shared" si="22"/>
        <v>24.01355484486702</v>
      </c>
      <c r="Z344">
        <f t="shared" si="23"/>
        <v>15.388577271959846</v>
      </c>
    </row>
    <row r="345" spans="1:26" x14ac:dyDescent="0.25">
      <c r="A345">
        <v>352</v>
      </c>
      <c r="B345" t="s">
        <v>759</v>
      </c>
      <c r="C345">
        <v>21100</v>
      </c>
      <c r="D345">
        <v>714</v>
      </c>
      <c r="E345" t="str">
        <f>IFERROR(IF(OR(HLOOKUP($A345,'Z-scores'!$C$2:$UD$20,3,FALSE)&gt;3,HLOOKUP(A345,'Z-scores'!$C$2:$UD$20,3,FALSE)&lt;-3),"",'Total-corrected counts'!E345),"")</f>
        <v/>
      </c>
      <c r="F345" t="str">
        <f>IFERROR(IF(OR(HLOOKUP($A345,'Z-scores'!$C$2:$UD$20,4,FALSE)&gt;3,HLOOKUP($A345,'Z-scores'!$C$2:$UD$20,4,FALSE)&lt;-3),"",'Total-corrected counts'!F345),"")</f>
        <v/>
      </c>
      <c r="G345" t="str">
        <f>IFERROR(IF(OR(HLOOKUP($A345,'Z-scores'!$C$2:$UD$20,5,FALSE)&gt;3,HLOOKUP($A345,'Z-scores'!$C$2:$UD$20,5,FALSE)&lt;-3),"",'Total-corrected counts'!G345),"")</f>
        <v/>
      </c>
      <c r="H345" t="str">
        <f>IFERROR(IF(OR(HLOOKUP($A345,'Z-scores'!$C$2:$UD$20,6,FALSE)&gt;3,HLOOKUP($A345,'Z-scores'!$C$2:$UD$20,6,FALSE)&lt;-3),"",'Total-corrected counts'!H345),"")</f>
        <v/>
      </c>
      <c r="I345" t="str">
        <f>IFERROR(IF(OR(HLOOKUP($A345,'Z-scores'!$C$2:$UD$20,7,FALSE)&gt;3,HLOOKUP($A345,'Z-scores'!$C$2:$UD$20,7,FALSE)&lt;-3),"",'Total-corrected counts'!I345),"")</f>
        <v/>
      </c>
      <c r="J345" t="str">
        <f>IFERROR(IF(OR(HLOOKUP($A345,'Z-scores'!$C$2:$UD$20,8,FALSE)&gt;3,HLOOKUP($A345,'Z-scores'!$C$2:$UD$20,8,FALSE)&lt;-3),"",'Total-corrected counts'!J345),"")</f>
        <v/>
      </c>
      <c r="K345" t="str">
        <f>IFERROR(IF(OR(HLOOKUP($A345,'Z-scores'!$C$2:$UD$20,9,FALSE)&gt;3,HLOOKUP($A345,'Z-scores'!$C$2:$UD$20,9,FALSE)&lt;-3),"",'Total-corrected counts'!K345),"")</f>
        <v/>
      </c>
      <c r="L345" t="str">
        <f>IFERROR(IF(OR(HLOOKUP($A345,'Z-scores'!$C$2:$UD$20,10,FALSE)&gt;3,HLOOKUP($A345,'Z-scores'!$C$2:$UD$20,10,FALSE)&lt;-3),"",'Total-corrected counts'!L345),"")</f>
        <v/>
      </c>
      <c r="M345" t="str">
        <f>IFERROR(IF(OR(HLOOKUP($A345,'Z-scores'!$C$2:$UD$20,11,FALSE)&gt;3,HLOOKUP($A345,'Z-scores'!$C$2:$UD$20,11,FALSE)&lt;-3),"",'Total-corrected counts'!M345),"")</f>
        <v/>
      </c>
      <c r="N345" t="str">
        <f>IFERROR(IF(OR(HLOOKUP($A345,'Z-scores'!$C$2:$UD$20,12,FALSE)&gt;3,HLOOKUP($A345,'Z-scores'!$C$2:$UD$20,12,FALSE)&lt;-3),"",'Total-corrected counts'!N345),"")</f>
        <v/>
      </c>
      <c r="O345" t="str">
        <f>IFERROR(IF(OR(HLOOKUP($A345,'Z-scores'!$C$2:$UD$20,13,FALSE)&gt;3,HLOOKUP($A345,'Z-scores'!$C$2:$UD$20,13,FALSE)&lt;-3),"",'Total-corrected counts'!O345),"")</f>
        <v/>
      </c>
      <c r="P345" t="str">
        <f>IFERROR(IF(OR(HLOOKUP($A345,'Z-scores'!$C$2:$UD$20,14,FALSE)&gt;3,HLOOKUP($A345,'Z-scores'!$C$2:$UD$20,14,FALSE)&lt;-3),"",'Total-corrected counts'!P345),"")</f>
        <v/>
      </c>
      <c r="Q345" t="str">
        <f>IFERROR(IF(OR(HLOOKUP($A345,'Z-scores'!$C$2:$UD$20,15,FALSE)&gt;3,HLOOKUP($A345,'Z-scores'!$C$2:$UD$20,15,FALSE)&lt;-3),"",'Total-corrected counts'!Q345),"")</f>
        <v/>
      </c>
      <c r="R345" t="str">
        <f>IFERROR(IF(OR(HLOOKUP($A345,'Z-scores'!$C$2:$UD$20,16,FALSE)&gt;3,HLOOKUP($A345,'Z-scores'!$C$2:$UD$20,16,FALSE)&lt;-3),"",'Total-corrected counts'!R345),"")</f>
        <v/>
      </c>
      <c r="S345" t="str">
        <f>IFERROR(IF(OR(HLOOKUP($A345,'Z-scores'!$C$2:$UD$20,17,FALSE)&gt;3,HLOOKUP($A345,'Z-scores'!$C$2:$UD$20,17,FALSE)&lt;-3),"",'Total-corrected counts'!S345),"")</f>
        <v/>
      </c>
      <c r="T345" t="str">
        <f>IFERROR(IF(OR(HLOOKUP($A345,'Z-scores'!$C$2:$UD$20,18,FALSE)&gt;3,HLOOKUP($A345,'Z-scores'!$C$2:$UD$20,18,FALSE)&lt;-3),"",'Total-corrected counts'!T345),"")</f>
        <v/>
      </c>
      <c r="U345" t="str">
        <f>IFERROR(IF(OR(HLOOKUP($A345,'Z-scores'!$C$2:$UD$20,19,FALSE)&gt;3,HLOOKUP($A345,'Z-scores'!$C$2:$UD$20,19,FALSE)&lt;-3),"",'Total-corrected counts'!U345),"")</f>
        <v/>
      </c>
      <c r="V345">
        <f t="shared" si="20"/>
        <v>1</v>
      </c>
      <c r="W345" s="10">
        <f>SUMIFS(Tabel132[Cluster],Tabel132[ID],A345)</f>
        <v>0</v>
      </c>
      <c r="X345" t="str">
        <f t="shared" si="21"/>
        <v/>
      </c>
      <c r="Y345" t="str">
        <f t="shared" si="22"/>
        <v/>
      </c>
      <c r="Z345" t="str">
        <f t="shared" si="23"/>
        <v/>
      </c>
    </row>
    <row r="346" spans="1:26" x14ac:dyDescent="0.25">
      <c r="A346">
        <v>353</v>
      </c>
      <c r="B346" t="s">
        <v>760</v>
      </c>
      <c r="C346">
        <v>3500</v>
      </c>
      <c r="D346">
        <v>322</v>
      </c>
      <c r="E346" t="str">
        <f>IFERROR(IF(OR(HLOOKUP($A346,'Z-scores'!$C$2:$UD$20,3,FALSE)&gt;3,HLOOKUP(A346,'Z-scores'!$C$2:$UD$20,3,FALSE)&lt;-3),"",'Total-corrected counts'!E346),"")</f>
        <v/>
      </c>
      <c r="F346" t="str">
        <f>IFERROR(IF(OR(HLOOKUP($A346,'Z-scores'!$C$2:$UD$20,4,FALSE)&gt;3,HLOOKUP($A346,'Z-scores'!$C$2:$UD$20,4,FALSE)&lt;-3),"",'Total-corrected counts'!F346),"")</f>
        <v/>
      </c>
      <c r="G346" t="str">
        <f>IFERROR(IF(OR(HLOOKUP($A346,'Z-scores'!$C$2:$UD$20,5,FALSE)&gt;3,HLOOKUP($A346,'Z-scores'!$C$2:$UD$20,5,FALSE)&lt;-3),"",'Total-corrected counts'!G346),"")</f>
        <v/>
      </c>
      <c r="H346" t="str">
        <f>IFERROR(IF(OR(HLOOKUP($A346,'Z-scores'!$C$2:$UD$20,6,FALSE)&gt;3,HLOOKUP($A346,'Z-scores'!$C$2:$UD$20,6,FALSE)&lt;-3),"",'Total-corrected counts'!H346),"")</f>
        <v/>
      </c>
      <c r="I346" t="str">
        <f>IFERROR(IF(OR(HLOOKUP($A346,'Z-scores'!$C$2:$UD$20,7,FALSE)&gt;3,HLOOKUP($A346,'Z-scores'!$C$2:$UD$20,7,FALSE)&lt;-3),"",'Total-corrected counts'!I346),"")</f>
        <v/>
      </c>
      <c r="J346" t="str">
        <f>IFERROR(IF(OR(HLOOKUP($A346,'Z-scores'!$C$2:$UD$20,8,FALSE)&gt;3,HLOOKUP($A346,'Z-scores'!$C$2:$UD$20,8,FALSE)&lt;-3),"",'Total-corrected counts'!J346),"")</f>
        <v/>
      </c>
      <c r="K346" t="str">
        <f>IFERROR(IF(OR(HLOOKUP($A346,'Z-scores'!$C$2:$UD$20,9,FALSE)&gt;3,HLOOKUP($A346,'Z-scores'!$C$2:$UD$20,9,FALSE)&lt;-3),"",'Total-corrected counts'!K346),"")</f>
        <v/>
      </c>
      <c r="L346" t="str">
        <f>IFERROR(IF(OR(HLOOKUP($A346,'Z-scores'!$C$2:$UD$20,10,FALSE)&gt;3,HLOOKUP($A346,'Z-scores'!$C$2:$UD$20,10,FALSE)&lt;-3),"",'Total-corrected counts'!L346),"")</f>
        <v/>
      </c>
      <c r="M346" t="str">
        <f>IFERROR(IF(OR(HLOOKUP($A346,'Z-scores'!$C$2:$UD$20,11,FALSE)&gt;3,HLOOKUP($A346,'Z-scores'!$C$2:$UD$20,11,FALSE)&lt;-3),"",'Total-corrected counts'!M346),"")</f>
        <v/>
      </c>
      <c r="N346" t="str">
        <f>IFERROR(IF(OR(HLOOKUP($A346,'Z-scores'!$C$2:$UD$20,12,FALSE)&gt;3,HLOOKUP($A346,'Z-scores'!$C$2:$UD$20,12,FALSE)&lt;-3),"",'Total-corrected counts'!N346),"")</f>
        <v/>
      </c>
      <c r="O346" t="str">
        <f>IFERROR(IF(OR(HLOOKUP($A346,'Z-scores'!$C$2:$UD$20,13,FALSE)&gt;3,HLOOKUP($A346,'Z-scores'!$C$2:$UD$20,13,FALSE)&lt;-3),"",'Total-corrected counts'!O346),"")</f>
        <v/>
      </c>
      <c r="P346" t="str">
        <f>IFERROR(IF(OR(HLOOKUP($A346,'Z-scores'!$C$2:$UD$20,14,FALSE)&gt;3,HLOOKUP($A346,'Z-scores'!$C$2:$UD$20,14,FALSE)&lt;-3),"",'Total-corrected counts'!P346),"")</f>
        <v/>
      </c>
      <c r="Q346" t="str">
        <f>IFERROR(IF(OR(HLOOKUP($A346,'Z-scores'!$C$2:$UD$20,15,FALSE)&gt;3,HLOOKUP($A346,'Z-scores'!$C$2:$UD$20,15,FALSE)&lt;-3),"",'Total-corrected counts'!Q346),"")</f>
        <v/>
      </c>
      <c r="R346" t="str">
        <f>IFERROR(IF(OR(HLOOKUP($A346,'Z-scores'!$C$2:$UD$20,16,FALSE)&gt;3,HLOOKUP($A346,'Z-scores'!$C$2:$UD$20,16,FALSE)&lt;-3),"",'Total-corrected counts'!R346),"")</f>
        <v/>
      </c>
      <c r="S346" t="str">
        <f>IFERROR(IF(OR(HLOOKUP($A346,'Z-scores'!$C$2:$UD$20,17,FALSE)&gt;3,HLOOKUP($A346,'Z-scores'!$C$2:$UD$20,17,FALSE)&lt;-3),"",'Total-corrected counts'!S346),"")</f>
        <v/>
      </c>
      <c r="T346" t="str">
        <f>IFERROR(IF(OR(HLOOKUP($A346,'Z-scores'!$C$2:$UD$20,18,FALSE)&gt;3,HLOOKUP($A346,'Z-scores'!$C$2:$UD$20,18,FALSE)&lt;-3),"",'Total-corrected counts'!T346),"")</f>
        <v/>
      </c>
      <c r="U346" t="str">
        <f>IFERROR(IF(OR(HLOOKUP($A346,'Z-scores'!$C$2:$UD$20,19,FALSE)&gt;3,HLOOKUP($A346,'Z-scores'!$C$2:$UD$20,19,FALSE)&lt;-3),"",'Total-corrected counts'!U346),"")</f>
        <v/>
      </c>
      <c r="V346">
        <f t="shared" si="20"/>
        <v>1</v>
      </c>
      <c r="W346" s="10">
        <f>SUMIFS(Tabel132[Cluster],Tabel132[ID],A346)</f>
        <v>5</v>
      </c>
      <c r="X346" t="str">
        <f t="shared" si="21"/>
        <v/>
      </c>
      <c r="Y346" t="str">
        <f t="shared" si="22"/>
        <v/>
      </c>
      <c r="Z346" t="str">
        <f t="shared" si="23"/>
        <v/>
      </c>
    </row>
    <row r="347" spans="1:26" x14ac:dyDescent="0.25">
      <c r="A347">
        <v>354</v>
      </c>
      <c r="B347" t="s">
        <v>189</v>
      </c>
      <c r="C347">
        <v>89400</v>
      </c>
      <c r="D347">
        <v>1065</v>
      </c>
      <c r="E347" t="str">
        <f>IFERROR(IF(OR(HLOOKUP($A347,'Z-scores'!$C$2:$UD$20,3,FALSE)&gt;3,HLOOKUP(A347,'Z-scores'!$C$2:$UD$20,3,FALSE)&lt;-3),"",'Total-corrected counts'!E347),"")</f>
        <v/>
      </c>
      <c r="F347">
        <f>IFERROR(IF(OR(HLOOKUP($A347,'Z-scores'!$C$2:$UD$20,4,FALSE)&gt;3,HLOOKUP($A347,'Z-scores'!$C$2:$UD$20,4,FALSE)&lt;-3),"",'Total-corrected counts'!F347),"")</f>
        <v>209.00392759058559</v>
      </c>
      <c r="G347">
        <f>IFERROR(IF(OR(HLOOKUP($A347,'Z-scores'!$C$2:$UD$20,5,FALSE)&gt;3,HLOOKUP($A347,'Z-scores'!$C$2:$UD$20,5,FALSE)&lt;-3),"",'Total-corrected counts'!G347),"")</f>
        <v>165.15506202884069</v>
      </c>
      <c r="H347">
        <f>IFERROR(IF(OR(HLOOKUP($A347,'Z-scores'!$C$2:$UD$20,6,FALSE)&gt;3,HLOOKUP($A347,'Z-scores'!$C$2:$UD$20,6,FALSE)&lt;-3),"",'Total-corrected counts'!H347),"")</f>
        <v>134.32909791351534</v>
      </c>
      <c r="I347">
        <f>IFERROR(IF(OR(HLOOKUP($A347,'Z-scores'!$C$2:$UD$20,7,FALSE)&gt;3,HLOOKUP($A347,'Z-scores'!$C$2:$UD$20,7,FALSE)&lt;-3),"",'Total-corrected counts'!I347),"")</f>
        <v>149.22469284784157</v>
      </c>
      <c r="J347">
        <f>IFERROR(IF(OR(HLOOKUP($A347,'Z-scores'!$C$2:$UD$20,8,FALSE)&gt;3,HLOOKUP($A347,'Z-scores'!$C$2:$UD$20,8,FALSE)&lt;-3),"",'Total-corrected counts'!J347),"")</f>
        <v>101.90899390755018</v>
      </c>
      <c r="K347">
        <f>IFERROR(IF(OR(HLOOKUP($A347,'Z-scores'!$C$2:$UD$20,9,FALSE)&gt;3,HLOOKUP($A347,'Z-scores'!$C$2:$UD$20,9,FALSE)&lt;-3),"",'Total-corrected counts'!K347),"")</f>
        <v>24.367021573108868</v>
      </c>
      <c r="L347">
        <f>IFERROR(IF(OR(HLOOKUP($A347,'Z-scores'!$C$2:$UD$20,10,FALSE)&gt;3,HLOOKUP($A347,'Z-scores'!$C$2:$UD$20,10,FALSE)&lt;-3),"",'Total-corrected counts'!L347),"")</f>
        <v>47.943526124635532</v>
      </c>
      <c r="M347">
        <f>IFERROR(IF(OR(HLOOKUP($A347,'Z-scores'!$C$2:$UD$20,11,FALSE)&gt;3,HLOOKUP($A347,'Z-scores'!$C$2:$UD$20,11,FALSE)&lt;-3),"",'Total-corrected counts'!M347),"")</f>
        <v>50.896048759944449</v>
      </c>
      <c r="N347">
        <f>IFERROR(IF(OR(HLOOKUP($A347,'Z-scores'!$C$2:$UD$20,12,FALSE)&gt;3,HLOOKUP($A347,'Z-scores'!$C$2:$UD$20,12,FALSE)&lt;-3),"",'Total-corrected counts'!N347),"")</f>
        <v>115.4959599782626</v>
      </c>
      <c r="O347">
        <f>IFERROR(IF(OR(HLOOKUP($A347,'Z-scores'!$C$2:$UD$20,13,FALSE)&gt;3,HLOOKUP($A347,'Z-scores'!$C$2:$UD$20,13,FALSE)&lt;-3),"",'Total-corrected counts'!O347),"")</f>
        <v>137.85446717059284</v>
      </c>
      <c r="P347">
        <f>IFERROR(IF(OR(HLOOKUP($A347,'Z-scores'!$C$2:$UD$20,14,FALSE)&gt;3,HLOOKUP($A347,'Z-scores'!$C$2:$UD$20,14,FALSE)&lt;-3),"",'Total-corrected counts'!P347),"")</f>
        <v>76.090380191200367</v>
      </c>
      <c r="Q347">
        <f>IFERROR(IF(OR(HLOOKUP($A347,'Z-scores'!$C$2:$UD$20,15,FALSE)&gt;3,HLOOKUP($A347,'Z-scores'!$C$2:$UD$20,15,FALSE)&lt;-3),"",'Total-corrected counts'!Q347),"")</f>
        <v>262.93772573737624</v>
      </c>
      <c r="R347">
        <f>IFERROR(IF(OR(HLOOKUP($A347,'Z-scores'!$C$2:$UD$20,16,FALSE)&gt;3,HLOOKUP($A347,'Z-scores'!$C$2:$UD$20,16,FALSE)&lt;-3),"",'Total-corrected counts'!R347),"")</f>
        <v>80.455832236426915</v>
      </c>
      <c r="S347">
        <f>IFERROR(IF(OR(HLOOKUP($A347,'Z-scores'!$C$2:$UD$20,17,FALSE)&gt;3,HLOOKUP($A347,'Z-scores'!$C$2:$UD$20,17,FALSE)&lt;-3),"",'Total-corrected counts'!S347),"")</f>
        <v>56.656993124293614</v>
      </c>
      <c r="T347">
        <f>IFERROR(IF(OR(HLOOKUP($A347,'Z-scores'!$C$2:$UD$20,18,FALSE)&gt;3,HLOOKUP($A347,'Z-scores'!$C$2:$UD$20,18,FALSE)&lt;-3),"",'Total-corrected counts'!T347),"")</f>
        <v>39.681926038181928</v>
      </c>
      <c r="U347">
        <f>IFERROR(IF(OR(HLOOKUP($A347,'Z-scores'!$C$2:$UD$20,19,FALSE)&gt;3,HLOOKUP($A347,'Z-scores'!$C$2:$UD$20,19,FALSE)&lt;-3),"",'Total-corrected counts'!U347),"")</f>
        <v>211.61849134059182</v>
      </c>
      <c r="V347">
        <f t="shared" si="20"/>
        <v>1</v>
      </c>
      <c r="W347" s="10">
        <f>SUMIFS(Tabel132[Cluster],Tabel132[ID],A347)</f>
        <v>95</v>
      </c>
      <c r="X347">
        <f t="shared" si="21"/>
        <v>0.73914669699608404</v>
      </c>
      <c r="Y347">
        <f t="shared" si="22"/>
        <v>110.35354634325279</v>
      </c>
      <c r="Z347">
        <f t="shared" si="23"/>
        <v>122.5989719771158</v>
      </c>
    </row>
    <row r="348" spans="1:26" x14ac:dyDescent="0.25">
      <c r="A348">
        <v>355</v>
      </c>
      <c r="B348" t="s">
        <v>761</v>
      </c>
      <c r="C348">
        <v>24500</v>
      </c>
      <c r="D348">
        <v>111</v>
      </c>
      <c r="E348" t="str">
        <f>IFERROR(IF(OR(HLOOKUP($A348,'Z-scores'!$C$2:$UD$20,3,FALSE)&gt;3,HLOOKUP(A348,'Z-scores'!$C$2:$UD$20,3,FALSE)&lt;-3),"",'Total-corrected counts'!E348),"")</f>
        <v/>
      </c>
      <c r="F348" t="str">
        <f>IFERROR(IF(OR(HLOOKUP($A348,'Z-scores'!$C$2:$UD$20,4,FALSE)&gt;3,HLOOKUP($A348,'Z-scores'!$C$2:$UD$20,4,FALSE)&lt;-3),"",'Total-corrected counts'!F348),"")</f>
        <v/>
      </c>
      <c r="G348" t="str">
        <f>IFERROR(IF(OR(HLOOKUP($A348,'Z-scores'!$C$2:$UD$20,5,FALSE)&gt;3,HLOOKUP($A348,'Z-scores'!$C$2:$UD$20,5,FALSE)&lt;-3),"",'Total-corrected counts'!G348),"")</f>
        <v/>
      </c>
      <c r="H348" t="str">
        <f>IFERROR(IF(OR(HLOOKUP($A348,'Z-scores'!$C$2:$UD$20,6,FALSE)&gt;3,HLOOKUP($A348,'Z-scores'!$C$2:$UD$20,6,FALSE)&lt;-3),"",'Total-corrected counts'!H348),"")</f>
        <v/>
      </c>
      <c r="I348" t="str">
        <f>IFERROR(IF(OR(HLOOKUP($A348,'Z-scores'!$C$2:$UD$20,7,FALSE)&gt;3,HLOOKUP($A348,'Z-scores'!$C$2:$UD$20,7,FALSE)&lt;-3),"",'Total-corrected counts'!I348),"")</f>
        <v/>
      </c>
      <c r="J348" t="str">
        <f>IFERROR(IF(OR(HLOOKUP($A348,'Z-scores'!$C$2:$UD$20,8,FALSE)&gt;3,HLOOKUP($A348,'Z-scores'!$C$2:$UD$20,8,FALSE)&lt;-3),"",'Total-corrected counts'!J348),"")</f>
        <v/>
      </c>
      <c r="K348" t="str">
        <f>IFERROR(IF(OR(HLOOKUP($A348,'Z-scores'!$C$2:$UD$20,9,FALSE)&gt;3,HLOOKUP($A348,'Z-scores'!$C$2:$UD$20,9,FALSE)&lt;-3),"",'Total-corrected counts'!K348),"")</f>
        <v/>
      </c>
      <c r="L348" t="str">
        <f>IFERROR(IF(OR(HLOOKUP($A348,'Z-scores'!$C$2:$UD$20,10,FALSE)&gt;3,HLOOKUP($A348,'Z-scores'!$C$2:$UD$20,10,FALSE)&lt;-3),"",'Total-corrected counts'!L348),"")</f>
        <v/>
      </c>
      <c r="M348" t="str">
        <f>IFERROR(IF(OR(HLOOKUP($A348,'Z-scores'!$C$2:$UD$20,11,FALSE)&gt;3,HLOOKUP($A348,'Z-scores'!$C$2:$UD$20,11,FALSE)&lt;-3),"",'Total-corrected counts'!M348),"")</f>
        <v/>
      </c>
      <c r="N348" t="str">
        <f>IFERROR(IF(OR(HLOOKUP($A348,'Z-scores'!$C$2:$UD$20,12,FALSE)&gt;3,HLOOKUP($A348,'Z-scores'!$C$2:$UD$20,12,FALSE)&lt;-3),"",'Total-corrected counts'!N348),"")</f>
        <v/>
      </c>
      <c r="O348" t="str">
        <f>IFERROR(IF(OR(HLOOKUP($A348,'Z-scores'!$C$2:$UD$20,13,FALSE)&gt;3,HLOOKUP($A348,'Z-scores'!$C$2:$UD$20,13,FALSE)&lt;-3),"",'Total-corrected counts'!O348),"")</f>
        <v/>
      </c>
      <c r="P348" t="str">
        <f>IFERROR(IF(OR(HLOOKUP($A348,'Z-scores'!$C$2:$UD$20,14,FALSE)&gt;3,HLOOKUP($A348,'Z-scores'!$C$2:$UD$20,14,FALSE)&lt;-3),"",'Total-corrected counts'!P348),"")</f>
        <v/>
      </c>
      <c r="Q348" t="str">
        <f>IFERROR(IF(OR(HLOOKUP($A348,'Z-scores'!$C$2:$UD$20,15,FALSE)&gt;3,HLOOKUP($A348,'Z-scores'!$C$2:$UD$20,15,FALSE)&lt;-3),"",'Total-corrected counts'!Q348),"")</f>
        <v/>
      </c>
      <c r="R348" t="str">
        <f>IFERROR(IF(OR(HLOOKUP($A348,'Z-scores'!$C$2:$UD$20,16,FALSE)&gt;3,HLOOKUP($A348,'Z-scores'!$C$2:$UD$20,16,FALSE)&lt;-3),"",'Total-corrected counts'!R348),"")</f>
        <v/>
      </c>
      <c r="S348" t="str">
        <f>IFERROR(IF(OR(HLOOKUP($A348,'Z-scores'!$C$2:$UD$20,17,FALSE)&gt;3,HLOOKUP($A348,'Z-scores'!$C$2:$UD$20,17,FALSE)&lt;-3),"",'Total-corrected counts'!S348),"")</f>
        <v/>
      </c>
      <c r="T348" t="str">
        <f>IFERROR(IF(OR(HLOOKUP($A348,'Z-scores'!$C$2:$UD$20,18,FALSE)&gt;3,HLOOKUP($A348,'Z-scores'!$C$2:$UD$20,18,FALSE)&lt;-3),"",'Total-corrected counts'!T348),"")</f>
        <v/>
      </c>
      <c r="U348" t="str">
        <f>IFERROR(IF(OR(HLOOKUP($A348,'Z-scores'!$C$2:$UD$20,19,FALSE)&gt;3,HLOOKUP($A348,'Z-scores'!$C$2:$UD$20,19,FALSE)&lt;-3),"",'Total-corrected counts'!U348),"")</f>
        <v/>
      </c>
      <c r="V348">
        <f t="shared" si="20"/>
        <v>1</v>
      </c>
      <c r="W348" s="10">
        <f>SUMIFS(Tabel132[Cluster],Tabel132[ID],A348)</f>
        <v>31</v>
      </c>
      <c r="X348" t="str">
        <f t="shared" si="21"/>
        <v/>
      </c>
      <c r="Y348" t="str">
        <f t="shared" si="22"/>
        <v/>
      </c>
      <c r="Z348" t="str">
        <f t="shared" si="23"/>
        <v/>
      </c>
    </row>
    <row r="349" spans="1:26" x14ac:dyDescent="0.25">
      <c r="A349">
        <v>356</v>
      </c>
      <c r="B349" t="s">
        <v>190</v>
      </c>
      <c r="C349">
        <v>77600</v>
      </c>
      <c r="D349">
        <v>290</v>
      </c>
      <c r="E349" t="str">
        <f>IFERROR(IF(OR(HLOOKUP($A349,'Z-scores'!$C$2:$UD$20,3,FALSE)&gt;3,HLOOKUP(A349,'Z-scores'!$C$2:$UD$20,3,FALSE)&lt;-3),"",'Total-corrected counts'!E349),"")</f>
        <v/>
      </c>
      <c r="F349">
        <f>IFERROR(IF(OR(HLOOKUP($A349,'Z-scores'!$C$2:$UD$20,4,FALSE)&gt;3,HLOOKUP($A349,'Z-scores'!$C$2:$UD$20,4,FALSE)&lt;-3),"",'Total-corrected counts'!F349),"")</f>
        <v>8.2029878562967784E-3</v>
      </c>
      <c r="G349">
        <f>IFERROR(IF(OR(HLOOKUP($A349,'Z-scores'!$C$2:$UD$20,5,FALSE)&gt;3,HLOOKUP($A349,'Z-scores'!$C$2:$UD$20,5,FALSE)&lt;-3),"",'Total-corrected counts'!G349),"")</f>
        <v>4.0291549653291216E-2</v>
      </c>
      <c r="H349">
        <f>IFERROR(IF(OR(HLOOKUP($A349,'Z-scores'!$C$2:$UD$20,6,FALSE)&gt;3,HLOOKUP($A349,'Z-scores'!$C$2:$UD$20,6,FALSE)&lt;-3),"",'Total-corrected counts'!H349),"")</f>
        <v>2.0940931913352008E-2</v>
      </c>
      <c r="I349">
        <f>IFERROR(IF(OR(HLOOKUP($A349,'Z-scores'!$C$2:$UD$20,7,FALSE)&gt;3,HLOOKUP($A349,'Z-scores'!$C$2:$UD$20,7,FALSE)&lt;-3),"",'Total-corrected counts'!I349),"")</f>
        <v>0.32015860164573834</v>
      </c>
      <c r="J349">
        <f>IFERROR(IF(OR(HLOOKUP($A349,'Z-scores'!$C$2:$UD$20,8,FALSE)&gt;3,HLOOKUP($A349,'Z-scores'!$C$2:$UD$20,8,FALSE)&lt;-3),"",'Total-corrected counts'!J349),"")</f>
        <v>0.28598420972701327</v>
      </c>
      <c r="K349">
        <f>IFERROR(IF(OR(HLOOKUP($A349,'Z-scores'!$C$2:$UD$20,9,FALSE)&gt;3,HLOOKUP($A349,'Z-scores'!$C$2:$UD$20,9,FALSE)&lt;-3),"",'Total-corrected counts'!K349),"")</f>
        <v>0.51730865711578133</v>
      </c>
      <c r="L349">
        <f>IFERROR(IF(OR(HLOOKUP($A349,'Z-scores'!$C$2:$UD$20,10,FALSE)&gt;3,HLOOKUP($A349,'Z-scores'!$C$2:$UD$20,10,FALSE)&lt;-3),"",'Total-corrected counts'!L349),"")</f>
        <v>0.39688349440923454</v>
      </c>
      <c r="M349">
        <f>IFERROR(IF(OR(HLOOKUP($A349,'Z-scores'!$C$2:$UD$20,11,FALSE)&gt;3,HLOOKUP($A349,'Z-scores'!$C$2:$UD$20,11,FALSE)&lt;-3),"",'Total-corrected counts'!M349),"")</f>
        <v>3.2253516324426142E-2</v>
      </c>
      <c r="N349">
        <f>IFERROR(IF(OR(HLOOKUP($A349,'Z-scores'!$C$2:$UD$20,12,FALSE)&gt;3,HLOOKUP($A349,'Z-scores'!$C$2:$UD$20,12,FALSE)&lt;-3),"",'Total-corrected counts'!N349),"")</f>
        <v>4.5820820430953979E-2</v>
      </c>
      <c r="O349">
        <f>IFERROR(IF(OR(HLOOKUP($A349,'Z-scores'!$C$2:$UD$20,13,FALSE)&gt;3,HLOOKUP($A349,'Z-scores'!$C$2:$UD$20,13,FALSE)&lt;-3),"",'Total-corrected counts'!O349),"")</f>
        <v>0.20528580664028911</v>
      </c>
      <c r="P349">
        <f>IFERROR(IF(OR(HLOOKUP($A349,'Z-scores'!$C$2:$UD$20,14,FALSE)&gt;3,HLOOKUP($A349,'Z-scores'!$C$2:$UD$20,14,FALSE)&lt;-3),"",'Total-corrected counts'!P349),"")</f>
        <v>1.1069090355830655</v>
      </c>
      <c r="Q349">
        <f>IFERROR(IF(OR(HLOOKUP($A349,'Z-scores'!$C$2:$UD$20,15,FALSE)&gt;3,HLOOKUP($A349,'Z-scores'!$C$2:$UD$20,15,FALSE)&lt;-3),"",'Total-corrected counts'!Q349),"")</f>
        <v>0</v>
      </c>
      <c r="R349">
        <f>IFERROR(IF(OR(HLOOKUP($A349,'Z-scores'!$C$2:$UD$20,16,FALSE)&gt;3,HLOOKUP($A349,'Z-scores'!$C$2:$UD$20,16,FALSE)&lt;-3),"",'Total-corrected counts'!R349),"")</f>
        <v>0.37264766163592322</v>
      </c>
      <c r="S349">
        <f>IFERROR(IF(OR(HLOOKUP($A349,'Z-scores'!$C$2:$UD$20,17,FALSE)&gt;3,HLOOKUP($A349,'Z-scores'!$C$2:$UD$20,17,FALSE)&lt;-3),"",'Total-corrected counts'!S349),"")</f>
        <v>1.6285424870449445E-2</v>
      </c>
      <c r="T349">
        <f>IFERROR(IF(OR(HLOOKUP($A349,'Z-scores'!$C$2:$UD$20,18,FALSE)&gt;3,HLOOKUP($A349,'Z-scores'!$C$2:$UD$20,18,FALSE)&lt;-3),"",'Total-corrected counts'!T349),"")</f>
        <v>0.29209471428841433</v>
      </c>
      <c r="U349">
        <f>IFERROR(IF(OR(HLOOKUP($A349,'Z-scores'!$C$2:$UD$20,19,FALSE)&gt;3,HLOOKUP($A349,'Z-scores'!$C$2:$UD$20,19,FALSE)&lt;-3),"",'Total-corrected counts'!U349),"")</f>
        <v>9.9807761572276013E-2</v>
      </c>
      <c r="V349">
        <f t="shared" si="20"/>
        <v>1</v>
      </c>
      <c r="W349" s="10">
        <f>SUMIFS(Tabel132[Cluster],Tabel132[ID],A349)</f>
        <v>85</v>
      </c>
      <c r="X349">
        <f t="shared" si="21"/>
        <v>0.66774859282970556</v>
      </c>
      <c r="Y349">
        <f t="shared" si="22"/>
        <v>0.20275299358064172</v>
      </c>
      <c r="Z349">
        <f t="shared" si="23"/>
        <v>0.26735640312767145</v>
      </c>
    </row>
    <row r="350" spans="1:26" x14ac:dyDescent="0.25">
      <c r="A350">
        <v>357</v>
      </c>
      <c r="B350" t="s">
        <v>762</v>
      </c>
      <c r="C350">
        <v>98900</v>
      </c>
      <c r="D350">
        <v>848</v>
      </c>
      <c r="E350" t="str">
        <f>IFERROR(IF(OR(HLOOKUP($A350,'Z-scores'!$C$2:$UD$20,3,FALSE)&gt;3,HLOOKUP(A350,'Z-scores'!$C$2:$UD$20,3,FALSE)&lt;-3),"",'Total-corrected counts'!E350),"")</f>
        <v/>
      </c>
      <c r="F350" t="str">
        <f>IFERROR(IF(OR(HLOOKUP($A350,'Z-scores'!$C$2:$UD$20,4,FALSE)&gt;3,HLOOKUP($A350,'Z-scores'!$C$2:$UD$20,4,FALSE)&lt;-3),"",'Total-corrected counts'!F350),"")</f>
        <v/>
      </c>
      <c r="G350" t="str">
        <f>IFERROR(IF(OR(HLOOKUP($A350,'Z-scores'!$C$2:$UD$20,5,FALSE)&gt;3,HLOOKUP($A350,'Z-scores'!$C$2:$UD$20,5,FALSE)&lt;-3),"",'Total-corrected counts'!G350),"")</f>
        <v/>
      </c>
      <c r="H350" t="str">
        <f>IFERROR(IF(OR(HLOOKUP($A350,'Z-scores'!$C$2:$UD$20,6,FALSE)&gt;3,HLOOKUP($A350,'Z-scores'!$C$2:$UD$20,6,FALSE)&lt;-3),"",'Total-corrected counts'!H350),"")</f>
        <v/>
      </c>
      <c r="I350" t="str">
        <f>IFERROR(IF(OR(HLOOKUP($A350,'Z-scores'!$C$2:$UD$20,7,FALSE)&gt;3,HLOOKUP($A350,'Z-scores'!$C$2:$UD$20,7,FALSE)&lt;-3),"",'Total-corrected counts'!I350),"")</f>
        <v/>
      </c>
      <c r="J350" t="str">
        <f>IFERROR(IF(OR(HLOOKUP($A350,'Z-scores'!$C$2:$UD$20,8,FALSE)&gt;3,HLOOKUP($A350,'Z-scores'!$C$2:$UD$20,8,FALSE)&lt;-3),"",'Total-corrected counts'!J350),"")</f>
        <v/>
      </c>
      <c r="K350" t="str">
        <f>IFERROR(IF(OR(HLOOKUP($A350,'Z-scores'!$C$2:$UD$20,9,FALSE)&gt;3,HLOOKUP($A350,'Z-scores'!$C$2:$UD$20,9,FALSE)&lt;-3),"",'Total-corrected counts'!K350),"")</f>
        <v/>
      </c>
      <c r="L350" t="str">
        <f>IFERROR(IF(OR(HLOOKUP($A350,'Z-scores'!$C$2:$UD$20,10,FALSE)&gt;3,HLOOKUP($A350,'Z-scores'!$C$2:$UD$20,10,FALSE)&lt;-3),"",'Total-corrected counts'!L350),"")</f>
        <v/>
      </c>
      <c r="M350" t="str">
        <f>IFERROR(IF(OR(HLOOKUP($A350,'Z-scores'!$C$2:$UD$20,11,FALSE)&gt;3,HLOOKUP($A350,'Z-scores'!$C$2:$UD$20,11,FALSE)&lt;-3),"",'Total-corrected counts'!M350),"")</f>
        <v/>
      </c>
      <c r="N350" t="str">
        <f>IFERROR(IF(OR(HLOOKUP($A350,'Z-scores'!$C$2:$UD$20,12,FALSE)&gt;3,HLOOKUP($A350,'Z-scores'!$C$2:$UD$20,12,FALSE)&lt;-3),"",'Total-corrected counts'!N350),"")</f>
        <v/>
      </c>
      <c r="O350" t="str">
        <f>IFERROR(IF(OR(HLOOKUP($A350,'Z-scores'!$C$2:$UD$20,13,FALSE)&gt;3,HLOOKUP($A350,'Z-scores'!$C$2:$UD$20,13,FALSE)&lt;-3),"",'Total-corrected counts'!O350),"")</f>
        <v/>
      </c>
      <c r="P350" t="str">
        <f>IFERROR(IF(OR(HLOOKUP($A350,'Z-scores'!$C$2:$UD$20,14,FALSE)&gt;3,HLOOKUP($A350,'Z-scores'!$C$2:$UD$20,14,FALSE)&lt;-3),"",'Total-corrected counts'!P350),"")</f>
        <v/>
      </c>
      <c r="Q350" t="str">
        <f>IFERROR(IF(OR(HLOOKUP($A350,'Z-scores'!$C$2:$UD$20,15,FALSE)&gt;3,HLOOKUP($A350,'Z-scores'!$C$2:$UD$20,15,FALSE)&lt;-3),"",'Total-corrected counts'!Q350),"")</f>
        <v/>
      </c>
      <c r="R350" t="str">
        <f>IFERROR(IF(OR(HLOOKUP($A350,'Z-scores'!$C$2:$UD$20,16,FALSE)&gt;3,HLOOKUP($A350,'Z-scores'!$C$2:$UD$20,16,FALSE)&lt;-3),"",'Total-corrected counts'!R350),"")</f>
        <v/>
      </c>
      <c r="S350" t="str">
        <f>IFERROR(IF(OR(HLOOKUP($A350,'Z-scores'!$C$2:$UD$20,17,FALSE)&gt;3,HLOOKUP($A350,'Z-scores'!$C$2:$UD$20,17,FALSE)&lt;-3),"",'Total-corrected counts'!S350),"")</f>
        <v/>
      </c>
      <c r="T350" t="str">
        <f>IFERROR(IF(OR(HLOOKUP($A350,'Z-scores'!$C$2:$UD$20,18,FALSE)&gt;3,HLOOKUP($A350,'Z-scores'!$C$2:$UD$20,18,FALSE)&lt;-3),"",'Total-corrected counts'!T350),"")</f>
        <v/>
      </c>
      <c r="U350" t="str">
        <f>IFERROR(IF(OR(HLOOKUP($A350,'Z-scores'!$C$2:$UD$20,19,FALSE)&gt;3,HLOOKUP($A350,'Z-scores'!$C$2:$UD$20,19,FALSE)&lt;-3),"",'Total-corrected counts'!U350),"")</f>
        <v/>
      </c>
      <c r="V350">
        <f t="shared" si="20"/>
        <v>1</v>
      </c>
      <c r="W350" s="10">
        <f>SUMIFS(Tabel132[Cluster],Tabel132[ID],A350)</f>
        <v>0</v>
      </c>
      <c r="X350" t="str">
        <f t="shared" si="21"/>
        <v/>
      </c>
      <c r="Y350" t="str">
        <f t="shared" si="22"/>
        <v/>
      </c>
      <c r="Z350" t="str">
        <f t="shared" si="23"/>
        <v/>
      </c>
    </row>
    <row r="351" spans="1:26" x14ac:dyDescent="0.25">
      <c r="A351">
        <v>358</v>
      </c>
      <c r="B351" t="s">
        <v>191</v>
      </c>
      <c r="C351">
        <v>89300</v>
      </c>
      <c r="D351">
        <v>1117</v>
      </c>
      <c r="E351" t="str">
        <f>IFERROR(IF(OR(HLOOKUP($A351,'Z-scores'!$C$2:$UD$20,3,FALSE)&gt;3,HLOOKUP(A351,'Z-scores'!$C$2:$UD$20,3,FALSE)&lt;-3),"",'Total-corrected counts'!E351),"")</f>
        <v/>
      </c>
      <c r="F351">
        <f>IFERROR(IF(OR(HLOOKUP($A351,'Z-scores'!$C$2:$UD$20,4,FALSE)&gt;3,HLOOKUP($A351,'Z-scores'!$C$2:$UD$20,4,FALSE)&lt;-3),"",'Total-corrected counts'!F351),"")</f>
        <v>0.41014939281483886</v>
      </c>
      <c r="G351">
        <f>IFERROR(IF(OR(HLOOKUP($A351,'Z-scores'!$C$2:$UD$20,5,FALSE)&gt;3,HLOOKUP($A351,'Z-scores'!$C$2:$UD$20,5,FALSE)&lt;-3),"",'Total-corrected counts'!G351),"")</f>
        <v>1.3296211385586103</v>
      </c>
      <c r="H351">
        <f>IFERROR(IF(OR(HLOOKUP($A351,'Z-scores'!$C$2:$UD$20,6,FALSE)&gt;3,HLOOKUP($A351,'Z-scores'!$C$2:$UD$20,6,FALSE)&lt;-3),"",'Total-corrected counts'!H351),"")</f>
        <v>1.3960621275568005E-2</v>
      </c>
      <c r="I351">
        <f>IFERROR(IF(OR(HLOOKUP($A351,'Z-scores'!$C$2:$UD$20,7,FALSE)&gt;3,HLOOKUP($A351,'Z-scores'!$C$2:$UD$20,7,FALSE)&lt;-3),"",'Total-corrected counts'!I351),"")</f>
        <v>4.987085910250924</v>
      </c>
      <c r="J351">
        <f>IFERROR(IF(OR(HLOOKUP($A351,'Z-scores'!$C$2:$UD$20,8,FALSE)&gt;3,HLOOKUP($A351,'Z-scores'!$C$2:$UD$20,8,FALSE)&lt;-3),"",'Total-corrected counts'!J351),"")</f>
        <v>4.5510935444488494</v>
      </c>
      <c r="K351">
        <f>IFERROR(IF(OR(HLOOKUP($A351,'Z-scores'!$C$2:$UD$20,9,FALSE)&gt;3,HLOOKUP($A351,'Z-scores'!$C$2:$UD$20,9,FALSE)&lt;-3),"",'Total-corrected counts'!K351),"")</f>
        <v>0.99894085512012931</v>
      </c>
      <c r="L351">
        <f>IFERROR(IF(OR(HLOOKUP($A351,'Z-scores'!$C$2:$UD$20,10,FALSE)&gt;3,HLOOKUP($A351,'Z-scores'!$C$2:$UD$20,10,FALSE)&lt;-3),"",'Total-corrected counts'!L351),"")</f>
        <v>0.74525900616845153</v>
      </c>
      <c r="M351">
        <f>IFERROR(IF(OR(HLOOKUP($A351,'Z-scores'!$C$2:$UD$20,11,FALSE)&gt;3,HLOOKUP($A351,'Z-scores'!$C$2:$UD$20,11,FALSE)&lt;-3),"",'Total-corrected counts'!M351),"")</f>
        <v>0.71418500432657872</v>
      </c>
      <c r="N351">
        <f>IFERROR(IF(OR(HLOOKUP($A351,'Z-scores'!$C$2:$UD$20,12,FALSE)&gt;3,HLOOKUP($A351,'Z-scores'!$C$2:$UD$20,12,FALSE)&lt;-3),"",'Total-corrected counts'!N351),"")</f>
        <v>0.43987987613715823</v>
      </c>
      <c r="O351">
        <f>IFERROR(IF(OR(HLOOKUP($A351,'Z-scores'!$C$2:$UD$20,13,FALSE)&gt;3,HLOOKUP($A351,'Z-scores'!$C$2:$UD$20,13,FALSE)&lt;-3),"",'Total-corrected counts'!O351),"")</f>
        <v>0.64951083084550487</v>
      </c>
      <c r="P351">
        <f>IFERROR(IF(OR(HLOOKUP($A351,'Z-scores'!$C$2:$UD$20,14,FALSE)&gt;3,HLOOKUP($A351,'Z-scores'!$C$2:$UD$20,14,FALSE)&lt;-3),"",'Total-corrected counts'!P351),"")</f>
        <v>0.26070058367014282</v>
      </c>
      <c r="Q351">
        <f>IFERROR(IF(OR(HLOOKUP($A351,'Z-scores'!$C$2:$UD$20,15,FALSE)&gt;3,HLOOKUP($A351,'Z-scores'!$C$2:$UD$20,15,FALSE)&lt;-3),"",'Total-corrected counts'!Q351),"")</f>
        <v>0.26327901334727088</v>
      </c>
      <c r="R351">
        <f>IFERROR(IF(OR(HLOOKUP($A351,'Z-scores'!$C$2:$UD$20,16,FALSE)&gt;3,HLOOKUP($A351,'Z-scores'!$C$2:$UD$20,16,FALSE)&lt;-3),"",'Total-corrected counts'!R351),"")</f>
        <v>3.2496478880293949</v>
      </c>
      <c r="S351">
        <f>IFERROR(IF(OR(HLOOKUP($A351,'Z-scores'!$C$2:$UD$20,17,FALSE)&gt;3,HLOOKUP($A351,'Z-scores'!$C$2:$UD$20,17,FALSE)&lt;-3),"",'Total-corrected counts'!S351),"")</f>
        <v>8.1427124352247221E-2</v>
      </c>
      <c r="T351">
        <f>IFERROR(IF(OR(HLOOKUP($A351,'Z-scores'!$C$2:$UD$20,18,FALSE)&gt;3,HLOOKUP($A351,'Z-scores'!$C$2:$UD$20,18,FALSE)&lt;-3),"",'Total-corrected counts'!T351),"")</f>
        <v>0.90205720589069138</v>
      </c>
      <c r="U351">
        <f>IFERROR(IF(OR(HLOOKUP($A351,'Z-scores'!$C$2:$UD$20,19,FALSE)&gt;3,HLOOKUP($A351,'Z-scores'!$C$2:$UD$20,19,FALSE)&lt;-3),"",'Total-corrected counts'!U351),"")</f>
        <v>4.5824780965358034</v>
      </c>
      <c r="V351">
        <f t="shared" si="20"/>
        <v>1</v>
      </c>
      <c r="W351" s="10">
        <f>SUMIFS(Tabel132[Cluster],Tabel132[ID],A351)</f>
        <v>95</v>
      </c>
      <c r="X351">
        <f t="shared" si="21"/>
        <v>0.65212133370668535</v>
      </c>
      <c r="Y351">
        <f t="shared" si="22"/>
        <v>1.7187869341204935</v>
      </c>
      <c r="Z351">
        <f t="shared" si="23"/>
        <v>1.3036225773510268</v>
      </c>
    </row>
    <row r="352" spans="1:26" x14ac:dyDescent="0.25">
      <c r="A352">
        <v>359</v>
      </c>
      <c r="B352" t="s">
        <v>763</v>
      </c>
      <c r="C352">
        <v>53000</v>
      </c>
      <c r="D352">
        <v>351</v>
      </c>
      <c r="E352" t="str">
        <f>IFERROR(IF(OR(HLOOKUP($A352,'Z-scores'!$C$2:$UD$20,3,FALSE)&gt;3,HLOOKUP(A352,'Z-scores'!$C$2:$UD$20,3,FALSE)&lt;-3),"",'Total-corrected counts'!E352),"")</f>
        <v/>
      </c>
      <c r="F352" t="str">
        <f>IFERROR(IF(OR(HLOOKUP($A352,'Z-scores'!$C$2:$UD$20,4,FALSE)&gt;3,HLOOKUP($A352,'Z-scores'!$C$2:$UD$20,4,FALSE)&lt;-3),"",'Total-corrected counts'!F352),"")</f>
        <v/>
      </c>
      <c r="G352" t="str">
        <f>IFERROR(IF(OR(HLOOKUP($A352,'Z-scores'!$C$2:$UD$20,5,FALSE)&gt;3,HLOOKUP($A352,'Z-scores'!$C$2:$UD$20,5,FALSE)&lt;-3),"",'Total-corrected counts'!G352),"")</f>
        <v/>
      </c>
      <c r="H352" t="str">
        <f>IFERROR(IF(OR(HLOOKUP($A352,'Z-scores'!$C$2:$UD$20,6,FALSE)&gt;3,HLOOKUP($A352,'Z-scores'!$C$2:$UD$20,6,FALSE)&lt;-3),"",'Total-corrected counts'!H352),"")</f>
        <v/>
      </c>
      <c r="I352" t="str">
        <f>IFERROR(IF(OR(HLOOKUP($A352,'Z-scores'!$C$2:$UD$20,7,FALSE)&gt;3,HLOOKUP($A352,'Z-scores'!$C$2:$UD$20,7,FALSE)&lt;-3),"",'Total-corrected counts'!I352),"")</f>
        <v/>
      </c>
      <c r="J352" t="str">
        <f>IFERROR(IF(OR(HLOOKUP($A352,'Z-scores'!$C$2:$UD$20,8,FALSE)&gt;3,HLOOKUP($A352,'Z-scores'!$C$2:$UD$20,8,FALSE)&lt;-3),"",'Total-corrected counts'!J352),"")</f>
        <v/>
      </c>
      <c r="K352" t="str">
        <f>IFERROR(IF(OR(HLOOKUP($A352,'Z-scores'!$C$2:$UD$20,9,FALSE)&gt;3,HLOOKUP($A352,'Z-scores'!$C$2:$UD$20,9,FALSE)&lt;-3),"",'Total-corrected counts'!K352),"")</f>
        <v/>
      </c>
      <c r="L352" t="str">
        <f>IFERROR(IF(OR(HLOOKUP($A352,'Z-scores'!$C$2:$UD$20,10,FALSE)&gt;3,HLOOKUP($A352,'Z-scores'!$C$2:$UD$20,10,FALSE)&lt;-3),"",'Total-corrected counts'!L352),"")</f>
        <v/>
      </c>
      <c r="M352" t="str">
        <f>IFERROR(IF(OR(HLOOKUP($A352,'Z-scores'!$C$2:$UD$20,11,FALSE)&gt;3,HLOOKUP($A352,'Z-scores'!$C$2:$UD$20,11,FALSE)&lt;-3),"",'Total-corrected counts'!M352),"")</f>
        <v/>
      </c>
      <c r="N352" t="str">
        <f>IFERROR(IF(OR(HLOOKUP($A352,'Z-scores'!$C$2:$UD$20,12,FALSE)&gt;3,HLOOKUP($A352,'Z-scores'!$C$2:$UD$20,12,FALSE)&lt;-3),"",'Total-corrected counts'!N352),"")</f>
        <v/>
      </c>
      <c r="O352" t="str">
        <f>IFERROR(IF(OR(HLOOKUP($A352,'Z-scores'!$C$2:$UD$20,13,FALSE)&gt;3,HLOOKUP($A352,'Z-scores'!$C$2:$UD$20,13,FALSE)&lt;-3),"",'Total-corrected counts'!O352),"")</f>
        <v/>
      </c>
      <c r="P352" t="str">
        <f>IFERROR(IF(OR(HLOOKUP($A352,'Z-scores'!$C$2:$UD$20,14,FALSE)&gt;3,HLOOKUP($A352,'Z-scores'!$C$2:$UD$20,14,FALSE)&lt;-3),"",'Total-corrected counts'!P352),"")</f>
        <v/>
      </c>
      <c r="Q352" t="str">
        <f>IFERROR(IF(OR(HLOOKUP($A352,'Z-scores'!$C$2:$UD$20,15,FALSE)&gt;3,HLOOKUP($A352,'Z-scores'!$C$2:$UD$20,15,FALSE)&lt;-3),"",'Total-corrected counts'!Q352),"")</f>
        <v/>
      </c>
      <c r="R352" t="str">
        <f>IFERROR(IF(OR(HLOOKUP($A352,'Z-scores'!$C$2:$UD$20,16,FALSE)&gt;3,HLOOKUP($A352,'Z-scores'!$C$2:$UD$20,16,FALSE)&lt;-3),"",'Total-corrected counts'!R352),"")</f>
        <v/>
      </c>
      <c r="S352" t="str">
        <f>IFERROR(IF(OR(HLOOKUP($A352,'Z-scores'!$C$2:$UD$20,17,FALSE)&gt;3,HLOOKUP($A352,'Z-scores'!$C$2:$UD$20,17,FALSE)&lt;-3),"",'Total-corrected counts'!S352),"")</f>
        <v/>
      </c>
      <c r="T352" t="str">
        <f>IFERROR(IF(OR(HLOOKUP($A352,'Z-scores'!$C$2:$UD$20,18,FALSE)&gt;3,HLOOKUP($A352,'Z-scores'!$C$2:$UD$20,18,FALSE)&lt;-3),"",'Total-corrected counts'!T352),"")</f>
        <v/>
      </c>
      <c r="U352" t="str">
        <f>IFERROR(IF(OR(HLOOKUP($A352,'Z-scores'!$C$2:$UD$20,19,FALSE)&gt;3,HLOOKUP($A352,'Z-scores'!$C$2:$UD$20,19,FALSE)&lt;-3),"",'Total-corrected counts'!U352),"")</f>
        <v/>
      </c>
      <c r="V352">
        <f t="shared" si="20"/>
        <v>1</v>
      </c>
      <c r="W352" s="10">
        <f>SUMIFS(Tabel132[Cluster],Tabel132[ID],A352)</f>
        <v>75</v>
      </c>
      <c r="X352" t="str">
        <f t="shared" si="21"/>
        <v/>
      </c>
      <c r="Y352" t="str">
        <f t="shared" si="22"/>
        <v/>
      </c>
      <c r="Z352" t="str">
        <f t="shared" si="23"/>
        <v/>
      </c>
    </row>
    <row r="353" spans="1:26" x14ac:dyDescent="0.25">
      <c r="A353">
        <v>360</v>
      </c>
      <c r="B353" t="s">
        <v>764</v>
      </c>
      <c r="C353">
        <v>33300</v>
      </c>
      <c r="D353">
        <v>814</v>
      </c>
      <c r="E353" t="str">
        <f>IFERROR(IF(OR(HLOOKUP($A353,'Z-scores'!$C$2:$UD$20,3,FALSE)&gt;3,HLOOKUP(A353,'Z-scores'!$C$2:$UD$20,3,FALSE)&lt;-3),"",'Total-corrected counts'!E353),"")</f>
        <v/>
      </c>
      <c r="F353" t="str">
        <f>IFERROR(IF(OR(HLOOKUP($A353,'Z-scores'!$C$2:$UD$20,4,FALSE)&gt;3,HLOOKUP($A353,'Z-scores'!$C$2:$UD$20,4,FALSE)&lt;-3),"",'Total-corrected counts'!F353),"")</f>
        <v/>
      </c>
      <c r="G353" t="str">
        <f>IFERROR(IF(OR(HLOOKUP($A353,'Z-scores'!$C$2:$UD$20,5,FALSE)&gt;3,HLOOKUP($A353,'Z-scores'!$C$2:$UD$20,5,FALSE)&lt;-3),"",'Total-corrected counts'!G353),"")</f>
        <v/>
      </c>
      <c r="H353" t="str">
        <f>IFERROR(IF(OR(HLOOKUP($A353,'Z-scores'!$C$2:$UD$20,6,FALSE)&gt;3,HLOOKUP($A353,'Z-scores'!$C$2:$UD$20,6,FALSE)&lt;-3),"",'Total-corrected counts'!H353),"")</f>
        <v/>
      </c>
      <c r="I353" t="str">
        <f>IFERROR(IF(OR(HLOOKUP($A353,'Z-scores'!$C$2:$UD$20,7,FALSE)&gt;3,HLOOKUP($A353,'Z-scores'!$C$2:$UD$20,7,FALSE)&lt;-3),"",'Total-corrected counts'!I353),"")</f>
        <v/>
      </c>
      <c r="J353" t="str">
        <f>IFERROR(IF(OR(HLOOKUP($A353,'Z-scores'!$C$2:$UD$20,8,FALSE)&gt;3,HLOOKUP($A353,'Z-scores'!$C$2:$UD$20,8,FALSE)&lt;-3),"",'Total-corrected counts'!J353),"")</f>
        <v/>
      </c>
      <c r="K353" t="str">
        <f>IFERROR(IF(OR(HLOOKUP($A353,'Z-scores'!$C$2:$UD$20,9,FALSE)&gt;3,HLOOKUP($A353,'Z-scores'!$C$2:$UD$20,9,FALSE)&lt;-3),"",'Total-corrected counts'!K353),"")</f>
        <v/>
      </c>
      <c r="L353" t="str">
        <f>IFERROR(IF(OR(HLOOKUP($A353,'Z-scores'!$C$2:$UD$20,10,FALSE)&gt;3,HLOOKUP($A353,'Z-scores'!$C$2:$UD$20,10,FALSE)&lt;-3),"",'Total-corrected counts'!L353),"")</f>
        <v/>
      </c>
      <c r="M353" t="str">
        <f>IFERROR(IF(OR(HLOOKUP($A353,'Z-scores'!$C$2:$UD$20,11,FALSE)&gt;3,HLOOKUP($A353,'Z-scores'!$C$2:$UD$20,11,FALSE)&lt;-3),"",'Total-corrected counts'!M353),"")</f>
        <v/>
      </c>
      <c r="N353" t="str">
        <f>IFERROR(IF(OR(HLOOKUP($A353,'Z-scores'!$C$2:$UD$20,12,FALSE)&gt;3,HLOOKUP($A353,'Z-scores'!$C$2:$UD$20,12,FALSE)&lt;-3),"",'Total-corrected counts'!N353),"")</f>
        <v/>
      </c>
      <c r="O353" t="str">
        <f>IFERROR(IF(OR(HLOOKUP($A353,'Z-scores'!$C$2:$UD$20,13,FALSE)&gt;3,HLOOKUP($A353,'Z-scores'!$C$2:$UD$20,13,FALSE)&lt;-3),"",'Total-corrected counts'!O353),"")</f>
        <v/>
      </c>
      <c r="P353" t="str">
        <f>IFERROR(IF(OR(HLOOKUP($A353,'Z-scores'!$C$2:$UD$20,14,FALSE)&gt;3,HLOOKUP($A353,'Z-scores'!$C$2:$UD$20,14,FALSE)&lt;-3),"",'Total-corrected counts'!P353),"")</f>
        <v/>
      </c>
      <c r="Q353" t="str">
        <f>IFERROR(IF(OR(HLOOKUP($A353,'Z-scores'!$C$2:$UD$20,15,FALSE)&gt;3,HLOOKUP($A353,'Z-scores'!$C$2:$UD$20,15,FALSE)&lt;-3),"",'Total-corrected counts'!Q353),"")</f>
        <v/>
      </c>
      <c r="R353" t="str">
        <f>IFERROR(IF(OR(HLOOKUP($A353,'Z-scores'!$C$2:$UD$20,16,FALSE)&gt;3,HLOOKUP($A353,'Z-scores'!$C$2:$UD$20,16,FALSE)&lt;-3),"",'Total-corrected counts'!R353),"")</f>
        <v/>
      </c>
      <c r="S353" t="str">
        <f>IFERROR(IF(OR(HLOOKUP($A353,'Z-scores'!$C$2:$UD$20,17,FALSE)&gt;3,HLOOKUP($A353,'Z-scores'!$C$2:$UD$20,17,FALSE)&lt;-3),"",'Total-corrected counts'!S353),"")</f>
        <v/>
      </c>
      <c r="T353" t="str">
        <f>IFERROR(IF(OR(HLOOKUP($A353,'Z-scores'!$C$2:$UD$20,18,FALSE)&gt;3,HLOOKUP($A353,'Z-scores'!$C$2:$UD$20,18,FALSE)&lt;-3),"",'Total-corrected counts'!T353),"")</f>
        <v/>
      </c>
      <c r="U353" t="str">
        <f>IFERROR(IF(OR(HLOOKUP($A353,'Z-scores'!$C$2:$UD$20,19,FALSE)&gt;3,HLOOKUP($A353,'Z-scores'!$C$2:$UD$20,19,FALSE)&lt;-3),"",'Total-corrected counts'!U353),"")</f>
        <v/>
      </c>
      <c r="V353">
        <f t="shared" si="20"/>
        <v>1</v>
      </c>
      <c r="W353" s="10">
        <f>SUMIFS(Tabel132[Cluster],Tabel132[ID],A353)</f>
        <v>42</v>
      </c>
      <c r="X353" t="str">
        <f t="shared" si="21"/>
        <v/>
      </c>
      <c r="Y353" t="str">
        <f t="shared" si="22"/>
        <v/>
      </c>
      <c r="Z353" t="str">
        <f t="shared" si="23"/>
        <v/>
      </c>
    </row>
    <row r="354" spans="1:26" x14ac:dyDescent="0.25">
      <c r="A354">
        <v>361</v>
      </c>
      <c r="B354" t="s">
        <v>765</v>
      </c>
      <c r="C354">
        <v>7000</v>
      </c>
      <c r="D354">
        <v>322</v>
      </c>
      <c r="E354" t="str">
        <f>IFERROR(IF(OR(HLOOKUP($A354,'Z-scores'!$C$2:$UD$20,3,FALSE)&gt;3,HLOOKUP(A354,'Z-scores'!$C$2:$UD$20,3,FALSE)&lt;-3),"",'Total-corrected counts'!E354),"")</f>
        <v/>
      </c>
      <c r="F354" t="str">
        <f>IFERROR(IF(OR(HLOOKUP($A354,'Z-scores'!$C$2:$UD$20,4,FALSE)&gt;3,HLOOKUP($A354,'Z-scores'!$C$2:$UD$20,4,FALSE)&lt;-3),"",'Total-corrected counts'!F354),"")</f>
        <v/>
      </c>
      <c r="G354" t="str">
        <f>IFERROR(IF(OR(HLOOKUP($A354,'Z-scores'!$C$2:$UD$20,5,FALSE)&gt;3,HLOOKUP($A354,'Z-scores'!$C$2:$UD$20,5,FALSE)&lt;-3),"",'Total-corrected counts'!G354),"")</f>
        <v/>
      </c>
      <c r="H354" t="str">
        <f>IFERROR(IF(OR(HLOOKUP($A354,'Z-scores'!$C$2:$UD$20,6,FALSE)&gt;3,HLOOKUP($A354,'Z-scores'!$C$2:$UD$20,6,FALSE)&lt;-3),"",'Total-corrected counts'!H354),"")</f>
        <v/>
      </c>
      <c r="I354" t="str">
        <f>IFERROR(IF(OR(HLOOKUP($A354,'Z-scores'!$C$2:$UD$20,7,FALSE)&gt;3,HLOOKUP($A354,'Z-scores'!$C$2:$UD$20,7,FALSE)&lt;-3),"",'Total-corrected counts'!I354),"")</f>
        <v/>
      </c>
      <c r="J354" t="str">
        <f>IFERROR(IF(OR(HLOOKUP($A354,'Z-scores'!$C$2:$UD$20,8,FALSE)&gt;3,HLOOKUP($A354,'Z-scores'!$C$2:$UD$20,8,FALSE)&lt;-3),"",'Total-corrected counts'!J354),"")</f>
        <v/>
      </c>
      <c r="K354" t="str">
        <f>IFERROR(IF(OR(HLOOKUP($A354,'Z-scores'!$C$2:$UD$20,9,FALSE)&gt;3,HLOOKUP($A354,'Z-scores'!$C$2:$UD$20,9,FALSE)&lt;-3),"",'Total-corrected counts'!K354),"")</f>
        <v/>
      </c>
      <c r="L354" t="str">
        <f>IFERROR(IF(OR(HLOOKUP($A354,'Z-scores'!$C$2:$UD$20,10,FALSE)&gt;3,HLOOKUP($A354,'Z-scores'!$C$2:$UD$20,10,FALSE)&lt;-3),"",'Total-corrected counts'!L354),"")</f>
        <v/>
      </c>
      <c r="M354" t="str">
        <f>IFERROR(IF(OR(HLOOKUP($A354,'Z-scores'!$C$2:$UD$20,11,FALSE)&gt;3,HLOOKUP($A354,'Z-scores'!$C$2:$UD$20,11,FALSE)&lt;-3),"",'Total-corrected counts'!M354),"")</f>
        <v/>
      </c>
      <c r="N354" t="str">
        <f>IFERROR(IF(OR(HLOOKUP($A354,'Z-scores'!$C$2:$UD$20,12,FALSE)&gt;3,HLOOKUP($A354,'Z-scores'!$C$2:$UD$20,12,FALSE)&lt;-3),"",'Total-corrected counts'!N354),"")</f>
        <v/>
      </c>
      <c r="O354" t="str">
        <f>IFERROR(IF(OR(HLOOKUP($A354,'Z-scores'!$C$2:$UD$20,13,FALSE)&gt;3,HLOOKUP($A354,'Z-scores'!$C$2:$UD$20,13,FALSE)&lt;-3),"",'Total-corrected counts'!O354),"")</f>
        <v/>
      </c>
      <c r="P354" t="str">
        <f>IFERROR(IF(OR(HLOOKUP($A354,'Z-scores'!$C$2:$UD$20,14,FALSE)&gt;3,HLOOKUP($A354,'Z-scores'!$C$2:$UD$20,14,FALSE)&lt;-3),"",'Total-corrected counts'!P354),"")</f>
        <v/>
      </c>
      <c r="Q354" t="str">
        <f>IFERROR(IF(OR(HLOOKUP($A354,'Z-scores'!$C$2:$UD$20,15,FALSE)&gt;3,HLOOKUP($A354,'Z-scores'!$C$2:$UD$20,15,FALSE)&lt;-3),"",'Total-corrected counts'!Q354),"")</f>
        <v/>
      </c>
      <c r="R354" t="str">
        <f>IFERROR(IF(OR(HLOOKUP($A354,'Z-scores'!$C$2:$UD$20,16,FALSE)&gt;3,HLOOKUP($A354,'Z-scores'!$C$2:$UD$20,16,FALSE)&lt;-3),"",'Total-corrected counts'!R354),"")</f>
        <v/>
      </c>
      <c r="S354" t="str">
        <f>IFERROR(IF(OR(HLOOKUP($A354,'Z-scores'!$C$2:$UD$20,17,FALSE)&gt;3,HLOOKUP($A354,'Z-scores'!$C$2:$UD$20,17,FALSE)&lt;-3),"",'Total-corrected counts'!S354),"")</f>
        <v/>
      </c>
      <c r="T354" t="str">
        <f>IFERROR(IF(OR(HLOOKUP($A354,'Z-scores'!$C$2:$UD$20,18,FALSE)&gt;3,HLOOKUP($A354,'Z-scores'!$C$2:$UD$20,18,FALSE)&lt;-3),"",'Total-corrected counts'!T354),"")</f>
        <v/>
      </c>
      <c r="U354" t="str">
        <f>IFERROR(IF(OR(HLOOKUP($A354,'Z-scores'!$C$2:$UD$20,19,FALSE)&gt;3,HLOOKUP($A354,'Z-scores'!$C$2:$UD$20,19,FALSE)&lt;-3),"",'Total-corrected counts'!U354),"")</f>
        <v/>
      </c>
      <c r="V354">
        <f t="shared" si="20"/>
        <v>1</v>
      </c>
      <c r="W354" s="10">
        <f>SUMIFS(Tabel132[Cluster],Tabel132[ID],A354)</f>
        <v>10</v>
      </c>
      <c r="X354" t="str">
        <f t="shared" si="21"/>
        <v/>
      </c>
      <c r="Y354" t="str">
        <f t="shared" si="22"/>
        <v/>
      </c>
      <c r="Z354" t="str">
        <f t="shared" si="23"/>
        <v/>
      </c>
    </row>
    <row r="355" spans="1:26" x14ac:dyDescent="0.25">
      <c r="A355">
        <v>362</v>
      </c>
      <c r="B355" t="s">
        <v>192</v>
      </c>
      <c r="C355">
        <v>67300</v>
      </c>
      <c r="D355">
        <v>444</v>
      </c>
      <c r="E355">
        <f>IFERROR(IF(OR(HLOOKUP($A355,'Z-scores'!$C$2:$UD$20,3,FALSE)&gt;3,HLOOKUP(A355,'Z-scores'!$C$2:$UD$20,3,FALSE)&lt;-3),"",'Total-corrected counts'!E355),"")</f>
        <v>6.152597875616661</v>
      </c>
      <c r="F355">
        <f>IFERROR(IF(OR(HLOOKUP($A355,'Z-scores'!$C$2:$UD$20,4,FALSE)&gt;3,HLOOKUP($A355,'Z-scores'!$C$2:$UD$20,4,FALSE)&lt;-3),"",'Total-corrected counts'!F355),"")</f>
        <v>0.68905097992892927</v>
      </c>
      <c r="G355">
        <f>IFERROR(IF(OR(HLOOKUP($A355,'Z-scores'!$C$2:$UD$20,5,FALSE)&gt;3,HLOOKUP($A355,'Z-scores'!$C$2:$UD$20,5,FALSE)&lt;-3),"",'Total-corrected counts'!G355),"")</f>
        <v>0.68495634410595063</v>
      </c>
      <c r="H355">
        <f>IFERROR(IF(OR(HLOOKUP($A355,'Z-scores'!$C$2:$UD$20,6,FALSE)&gt;3,HLOOKUP($A355,'Z-scores'!$C$2:$UD$20,6,FALSE)&lt;-3),"",'Total-corrected counts'!H355),"")</f>
        <v>2.7921242551136011E-2</v>
      </c>
      <c r="I355">
        <f>IFERROR(IF(OR(HLOOKUP($A355,'Z-scores'!$C$2:$UD$20,7,FALSE)&gt;3,HLOOKUP($A355,'Z-scores'!$C$2:$UD$20,7,FALSE)&lt;-3),"",'Total-corrected counts'!I355),"")</f>
        <v>2.1856981458507136</v>
      </c>
      <c r="J355">
        <f>IFERROR(IF(OR(HLOOKUP($A355,'Z-scores'!$C$2:$UD$20,8,FALSE)&gt;3,HLOOKUP($A355,'Z-scores'!$C$2:$UD$20,8,FALSE)&lt;-3),"",'Total-corrected counts'!J355),"")</f>
        <v>40.67385769031263</v>
      </c>
      <c r="K355">
        <f>IFERROR(IF(OR(HLOOKUP($A355,'Z-scores'!$C$2:$UD$20,9,FALSE)&gt;3,HLOOKUP($A355,'Z-scores'!$C$2:$UD$20,9,FALSE)&lt;-3),"",'Total-corrected counts'!K355),"")</f>
        <v>4.6111823401527401</v>
      </c>
      <c r="L355">
        <f>IFERROR(IF(OR(HLOOKUP($A355,'Z-scores'!$C$2:$UD$20,10,FALSE)&gt;3,HLOOKUP($A355,'Z-scores'!$C$2:$UD$20,10,FALSE)&lt;-3),"",'Total-corrected counts'!L355),"")</f>
        <v>1.3008958983413796</v>
      </c>
      <c r="M355">
        <f>IFERROR(IF(OR(HLOOKUP($A355,'Z-scores'!$C$2:$UD$20,11,FALSE)&gt;3,HLOOKUP($A355,'Z-scores'!$C$2:$UD$20,11,FALSE)&lt;-3),"",'Total-corrected counts'!M355),"")</f>
        <v>0.61281681016409673</v>
      </c>
      <c r="N355">
        <f>IFERROR(IF(OR(HLOOKUP($A355,'Z-scores'!$C$2:$UD$20,12,FALSE)&gt;3,HLOOKUP($A355,'Z-scores'!$C$2:$UD$20,12,FALSE)&lt;-3),"",'Total-corrected counts'!N355),"")</f>
        <v>3.9680830493206147</v>
      </c>
      <c r="O355">
        <f>IFERROR(IF(OR(HLOOKUP($A355,'Z-scores'!$C$2:$UD$20,13,FALSE)&gt;3,HLOOKUP($A355,'Z-scores'!$C$2:$UD$20,13,FALSE)&lt;-3),"",'Total-corrected counts'!O355),"")</f>
        <v>36.066360487934077</v>
      </c>
      <c r="P355">
        <f>IFERROR(IF(OR(HLOOKUP($A355,'Z-scores'!$C$2:$UD$20,14,FALSE)&gt;3,HLOOKUP($A355,'Z-scores'!$C$2:$UD$20,14,FALSE)&lt;-3),"",'Total-corrected counts'!P355),"")</f>
        <v>2.1368900300831377E-2</v>
      </c>
      <c r="Q355">
        <f>IFERROR(IF(OR(HLOOKUP($A355,'Z-scores'!$C$2:$UD$20,15,FALSE)&gt;3,HLOOKUP($A355,'Z-scores'!$C$2:$UD$20,15,FALSE)&lt;-3),"",'Total-corrected counts'!Q355),"")</f>
        <v>0</v>
      </c>
      <c r="R355">
        <f>IFERROR(IF(OR(HLOOKUP($A355,'Z-scores'!$C$2:$UD$20,16,FALSE)&gt;3,HLOOKUP($A355,'Z-scores'!$C$2:$UD$20,16,FALSE)&lt;-3),"",'Total-corrected counts'!R355),"")</f>
        <v>5.0127120936187088</v>
      </c>
      <c r="S355">
        <f>IFERROR(IF(OR(HLOOKUP($A355,'Z-scores'!$C$2:$UD$20,17,FALSE)&gt;3,HLOOKUP($A355,'Z-scores'!$C$2:$UD$20,17,FALSE)&lt;-3),"",'Total-corrected counts'!S355),"")</f>
        <v>1.6285424870449445E-2</v>
      </c>
      <c r="T355">
        <f>IFERROR(IF(OR(HLOOKUP($A355,'Z-scores'!$C$2:$UD$20,18,FALSE)&gt;3,HLOOKUP($A355,'Z-scores'!$C$2:$UD$20,18,FALSE)&lt;-3),"",'Total-corrected counts'!T355),"")</f>
        <v>0.29209471428841433</v>
      </c>
      <c r="U355">
        <f>IFERROR(IF(OR(HLOOKUP($A355,'Z-scores'!$C$2:$UD$20,19,FALSE)&gt;3,HLOOKUP($A355,'Z-scores'!$C$2:$UD$20,19,FALSE)&lt;-3),"",'Total-corrected counts'!U355),"")</f>
        <v>10.766219846122468</v>
      </c>
      <c r="V355">
        <f t="shared" si="20"/>
        <v>1</v>
      </c>
      <c r="W355" s="10">
        <f>SUMIFS(Tabel132[Cluster],Tabel132[ID],A355)</f>
        <v>80</v>
      </c>
      <c r="X355">
        <f t="shared" si="21"/>
        <v>0.91238248781467068</v>
      </c>
      <c r="Y355">
        <f t="shared" si="22"/>
        <v>6.3265530363360263</v>
      </c>
      <c r="Z355">
        <f t="shared" si="23"/>
        <v>7.0178905645569447</v>
      </c>
    </row>
    <row r="356" spans="1:26" x14ac:dyDescent="0.25">
      <c r="A356">
        <v>363</v>
      </c>
      <c r="B356" t="s">
        <v>193</v>
      </c>
      <c r="C356">
        <v>20500</v>
      </c>
      <c r="D356">
        <v>972</v>
      </c>
      <c r="E356">
        <f>IFERROR(IF(OR(HLOOKUP($A356,'Z-scores'!$C$2:$UD$20,3,FALSE)&gt;3,HLOOKUP(A356,'Z-scores'!$C$2:$UD$20,3,FALSE)&lt;-3),"",'Total-corrected counts'!E356),"")</f>
        <v>8.0409635259653083</v>
      </c>
      <c r="F356">
        <f>IFERROR(IF(OR(HLOOKUP($A356,'Z-scores'!$C$2:$UD$20,4,FALSE)&gt;3,HLOOKUP($A356,'Z-scores'!$C$2:$UD$20,4,FALSE)&lt;-3),"",'Total-corrected counts'!F356),"")</f>
        <v>12.074798124468856</v>
      </c>
      <c r="G356">
        <f>IFERROR(IF(OR(HLOOKUP($A356,'Z-scores'!$C$2:$UD$20,5,FALSE)&gt;3,HLOOKUP($A356,'Z-scores'!$C$2:$UD$20,5,FALSE)&lt;-3),"",'Total-corrected counts'!G356),"")</f>
        <v>31.679230914900216</v>
      </c>
      <c r="H356">
        <f>IFERROR(IF(OR(HLOOKUP($A356,'Z-scores'!$C$2:$UD$20,6,FALSE)&gt;3,HLOOKUP($A356,'Z-scores'!$C$2:$UD$20,6,FALSE)&lt;-3),"",'Total-corrected counts'!H356),"")</f>
        <v>5.3678588804558975</v>
      </c>
      <c r="I356">
        <f>IFERROR(IF(OR(HLOOKUP($A356,'Z-scores'!$C$2:$UD$20,7,FALSE)&gt;3,HLOOKUP($A356,'Z-scores'!$C$2:$UD$20,7,FALSE)&lt;-3),"",'Total-corrected counts'!I356),"")</f>
        <v>3.0599774041909993</v>
      </c>
      <c r="J356">
        <f>IFERROR(IF(OR(HLOOKUP($A356,'Z-scores'!$C$2:$UD$20,8,FALSE)&gt;3,HLOOKUP($A356,'Z-scores'!$C$2:$UD$20,8,FALSE)&lt;-3),"",'Total-corrected counts'!J356),"")</f>
        <v>4.3982399151119971</v>
      </c>
      <c r="K356">
        <f>IFERROR(IF(OR(HLOOKUP($A356,'Z-scores'!$C$2:$UD$20,9,FALSE)&gt;3,HLOOKUP($A356,'Z-scores'!$C$2:$UD$20,9,FALSE)&lt;-3),"",'Total-corrected counts'!K356),"")</f>
        <v>5.989185573331846</v>
      </c>
      <c r="L356">
        <f>IFERROR(IF(OR(HLOOKUP($A356,'Z-scores'!$C$2:$UD$20,10,FALSE)&gt;3,HLOOKUP($A356,'Z-scores'!$C$2:$UD$20,10,FALSE)&lt;-3),"",'Total-corrected counts'!L356),"")</f>
        <v>4.40981660454705E-3</v>
      </c>
      <c r="M356">
        <f>IFERROR(IF(OR(HLOOKUP($A356,'Z-scores'!$C$2:$UD$20,11,FALSE)&gt;3,HLOOKUP($A356,'Z-scores'!$C$2:$UD$20,11,FALSE)&lt;-3),"",'Total-corrected counts'!M356),"")</f>
        <v>2.3360761109262933</v>
      </c>
      <c r="N356">
        <f>IFERROR(IF(OR(HLOOKUP($A356,'Z-scores'!$C$2:$UD$20,12,FALSE)&gt;3,HLOOKUP($A356,'Z-scores'!$C$2:$UD$20,12,FALSE)&lt;-3),"",'Total-corrected counts'!N356),"")</f>
        <v>7.6887336683140779</v>
      </c>
      <c r="O356">
        <f>IFERROR(IF(OR(HLOOKUP($A356,'Z-scores'!$C$2:$UD$20,13,FALSE)&gt;3,HLOOKUP($A356,'Z-scores'!$C$2:$UD$20,13,FALSE)&lt;-3),"",'Total-corrected counts'!O356),"")</f>
        <v>3.4696666663301325</v>
      </c>
      <c r="P356">
        <f>IFERROR(IF(OR(HLOOKUP($A356,'Z-scores'!$C$2:$UD$20,14,FALSE)&gt;3,HLOOKUP($A356,'Z-scores'!$C$2:$UD$20,14,FALSE)&lt;-3),"",'Total-corrected counts'!P356),"")</f>
        <v>10.457939807226877</v>
      </c>
      <c r="Q356">
        <f>IFERROR(IF(OR(HLOOKUP($A356,'Z-scores'!$C$2:$UD$20,15,FALSE)&gt;3,HLOOKUP($A356,'Z-scores'!$C$2:$UD$20,15,FALSE)&lt;-3),"",'Total-corrected counts'!Q356),"")</f>
        <v>5.8506447410504633E-2</v>
      </c>
      <c r="R356">
        <f>IFERROR(IF(OR(HLOOKUP($A356,'Z-scores'!$C$2:$UD$20,16,FALSE)&gt;3,HLOOKUP($A356,'Z-scores'!$C$2:$UD$20,16,FALSE)&lt;-3),"",'Total-corrected counts'!R356),"")</f>
        <v>0</v>
      </c>
      <c r="S356">
        <f>IFERROR(IF(OR(HLOOKUP($A356,'Z-scores'!$C$2:$UD$20,17,FALSE)&gt;3,HLOOKUP($A356,'Z-scores'!$C$2:$UD$20,17,FALSE)&lt;-3),"",'Total-corrected counts'!S356),"")</f>
        <v>4.679345412775807</v>
      </c>
      <c r="T356">
        <f>IFERROR(IF(OR(HLOOKUP($A356,'Z-scores'!$C$2:$UD$20,18,FALSE)&gt;3,HLOOKUP($A356,'Z-scores'!$C$2:$UD$20,18,FALSE)&lt;-3),"",'Total-corrected counts'!T356),"")</f>
        <v>4.1666451891141456</v>
      </c>
      <c r="U356">
        <f>IFERROR(IF(OR(HLOOKUP($A356,'Z-scores'!$C$2:$UD$20,19,FALSE)&gt;3,HLOOKUP($A356,'Z-scores'!$C$2:$UD$20,19,FALSE)&lt;-3),"",'Total-corrected counts'!U356),"")</f>
        <v>7.1297457505760651</v>
      </c>
      <c r="V356">
        <f t="shared" si="20"/>
        <v>1</v>
      </c>
      <c r="W356" s="10">
        <f>SUMIFS(Tabel132[Cluster],Tabel132[ID],A356)</f>
        <v>25</v>
      </c>
      <c r="X356">
        <f t="shared" si="21"/>
        <v>0.35762179007513517</v>
      </c>
      <c r="Y356">
        <f t="shared" si="22"/>
        <v>8.1056378073284421</v>
      </c>
      <c r="Z356">
        <f t="shared" si="23"/>
        <v>4.706322867718451</v>
      </c>
    </row>
    <row r="357" spans="1:26" x14ac:dyDescent="0.25">
      <c r="A357">
        <v>364</v>
      </c>
      <c r="B357" t="s">
        <v>194</v>
      </c>
      <c r="C357">
        <v>77700</v>
      </c>
      <c r="D357">
        <v>290</v>
      </c>
      <c r="E357" t="str">
        <f>IFERROR(IF(OR(HLOOKUP($A357,'Z-scores'!$C$2:$UD$20,3,FALSE)&gt;3,HLOOKUP(A357,'Z-scores'!$C$2:$UD$20,3,FALSE)&lt;-3),"",'Total-corrected counts'!E357),"")</f>
        <v/>
      </c>
      <c r="F357">
        <f>IFERROR(IF(OR(HLOOKUP($A357,'Z-scores'!$C$2:$UD$20,4,FALSE)&gt;3,HLOOKUP($A357,'Z-scores'!$C$2:$UD$20,4,FALSE)&lt;-3),"",'Total-corrected counts'!F357),"")</f>
        <v>0.43475835638372923</v>
      </c>
      <c r="G357">
        <f>IFERROR(IF(OR(HLOOKUP($A357,'Z-scores'!$C$2:$UD$20,5,FALSE)&gt;3,HLOOKUP($A357,'Z-scores'!$C$2:$UD$20,5,FALSE)&lt;-3),"",'Total-corrected counts'!G357),"")</f>
        <v>1.2288922644253821</v>
      </c>
      <c r="H357">
        <f>IFERROR(IF(OR(HLOOKUP($A357,'Z-scores'!$C$2:$UD$20,6,FALSE)&gt;3,HLOOKUP($A357,'Z-scores'!$C$2:$UD$20,6,FALSE)&lt;-3),"",'Total-corrected counts'!H357),"")</f>
        <v>5.5842485102272021E-2</v>
      </c>
      <c r="I357">
        <f>IFERROR(IF(OR(HLOOKUP($A357,'Z-scores'!$C$2:$UD$20,7,FALSE)&gt;3,HLOOKUP($A357,'Z-scores'!$C$2:$UD$20,7,FALSE)&lt;-3),"",'Total-corrected counts'!I357),"")</f>
        <v>1.0466723515341445</v>
      </c>
      <c r="J357">
        <f>IFERROR(IF(OR(HLOOKUP($A357,'Z-scores'!$C$2:$UD$20,8,FALSE)&gt;3,HLOOKUP($A357,'Z-scores'!$C$2:$UD$20,8,FALSE)&lt;-3),"",'Total-corrected counts'!J357),"")</f>
        <v>0.65579137747746141</v>
      </c>
      <c r="K357">
        <f>IFERROR(IF(OR(HLOOKUP($A357,'Z-scores'!$C$2:$UD$20,9,FALSE)&gt;3,HLOOKUP($A357,'Z-scores'!$C$2:$UD$20,9,FALSE)&lt;-3),"",'Total-corrected counts'!K357),"")</f>
        <v>0.28987123028039463</v>
      </c>
      <c r="L357">
        <f>IFERROR(IF(OR(HLOOKUP($A357,'Z-scores'!$C$2:$UD$20,10,FALSE)&gt;3,HLOOKUP($A357,'Z-scores'!$C$2:$UD$20,10,FALSE)&lt;-3),"",'Total-corrected counts'!L357),"")</f>
        <v>1.6757303097278791</v>
      </c>
      <c r="M357">
        <f>IFERROR(IF(OR(HLOOKUP($A357,'Z-scores'!$C$2:$UD$20,11,FALSE)&gt;3,HLOOKUP($A357,'Z-scores'!$C$2:$UD$20,11,FALSE)&lt;-3),"",'Total-corrected counts'!M357),"")</f>
        <v>0.10136819416248216</v>
      </c>
      <c r="N357">
        <f>IFERROR(IF(OR(HLOOKUP($A357,'Z-scores'!$C$2:$UD$20,12,FALSE)&gt;3,HLOOKUP($A357,'Z-scores'!$C$2:$UD$20,12,FALSE)&lt;-3),"",'Total-corrected counts'!N357),"")</f>
        <v>0.16495495355143433</v>
      </c>
      <c r="O357">
        <f>IFERROR(IF(OR(HLOOKUP($A357,'Z-scores'!$C$2:$UD$20,13,FALSE)&gt;3,HLOOKUP($A357,'Z-scores'!$C$2:$UD$20,13,FALSE)&lt;-3),"",'Total-corrected counts'!O357),"")</f>
        <v>0.2389392175649267</v>
      </c>
      <c r="P357">
        <f>IFERROR(IF(OR(HLOOKUP($A357,'Z-scores'!$C$2:$UD$20,14,FALSE)&gt;3,HLOOKUP($A357,'Z-scores'!$C$2:$UD$20,14,FALSE)&lt;-3),"",'Total-corrected counts'!P357),"")</f>
        <v>1.7266071443071753</v>
      </c>
      <c r="Q357">
        <f>IFERROR(IF(OR(HLOOKUP($A357,'Z-scores'!$C$2:$UD$20,15,FALSE)&gt;3,HLOOKUP($A357,'Z-scores'!$C$2:$UD$20,15,FALSE)&lt;-3),"",'Total-corrected counts'!Q357),"")</f>
        <v>0</v>
      </c>
      <c r="R357">
        <f>IFERROR(IF(OR(HLOOKUP($A357,'Z-scores'!$C$2:$UD$20,16,FALSE)&gt;3,HLOOKUP($A357,'Z-scores'!$C$2:$UD$20,16,FALSE)&lt;-3),"",'Total-corrected counts'!R357),"")</f>
        <v>0.32456409239257833</v>
      </c>
      <c r="S357">
        <f>IFERROR(IF(OR(HLOOKUP($A357,'Z-scores'!$C$2:$UD$20,17,FALSE)&gt;3,HLOOKUP($A357,'Z-scores'!$C$2:$UD$20,17,FALSE)&lt;-3),"",'Total-corrected counts'!S357),"")</f>
        <v>1.0856949913632964E-2</v>
      </c>
      <c r="T357">
        <f>IFERROR(IF(OR(HLOOKUP($A357,'Z-scores'!$C$2:$UD$20,18,FALSE)&gt;3,HLOOKUP($A357,'Z-scores'!$C$2:$UD$20,18,FALSE)&lt;-3),"",'Total-corrected counts'!T357),"")</f>
        <v>1.0051494579924845</v>
      </c>
      <c r="U357">
        <f>IFERROR(IF(OR(HLOOKUP($A357,'Z-scores'!$C$2:$UD$20,19,FALSE)&gt;3,HLOOKUP($A357,'Z-scores'!$C$2:$UD$20,19,FALSE)&lt;-3),"",'Total-corrected counts'!U357),"")</f>
        <v>0.40790998207799756</v>
      </c>
      <c r="V357">
        <f t="shared" si="20"/>
        <v>1</v>
      </c>
      <c r="W357" s="10">
        <f>SUMIFS(Tabel132[Cluster],Tabel132[ID],A357)</f>
        <v>85</v>
      </c>
      <c r="X357">
        <f t="shared" si="21"/>
        <v>0.50442850525287741</v>
      </c>
      <c r="Y357">
        <f t="shared" si="22"/>
        <v>0.68611582113671821</v>
      </c>
      <c r="Z357">
        <f t="shared" si="23"/>
        <v>0.48487272472502874</v>
      </c>
    </row>
    <row r="358" spans="1:26" x14ac:dyDescent="0.25">
      <c r="A358">
        <v>365</v>
      </c>
      <c r="B358" t="s">
        <v>766</v>
      </c>
      <c r="C358">
        <v>108400</v>
      </c>
      <c r="D358">
        <v>896</v>
      </c>
      <c r="E358" t="str">
        <f>IFERROR(IF(OR(HLOOKUP($A358,'Z-scores'!$C$2:$UD$20,3,FALSE)&gt;3,HLOOKUP(A358,'Z-scores'!$C$2:$UD$20,3,FALSE)&lt;-3),"",'Total-corrected counts'!E358),"")</f>
        <v/>
      </c>
      <c r="F358" t="str">
        <f>IFERROR(IF(OR(HLOOKUP($A358,'Z-scores'!$C$2:$UD$20,4,FALSE)&gt;3,HLOOKUP($A358,'Z-scores'!$C$2:$UD$20,4,FALSE)&lt;-3),"",'Total-corrected counts'!F358),"")</f>
        <v/>
      </c>
      <c r="G358" t="str">
        <f>IFERROR(IF(OR(HLOOKUP($A358,'Z-scores'!$C$2:$UD$20,5,FALSE)&gt;3,HLOOKUP($A358,'Z-scores'!$C$2:$UD$20,5,FALSE)&lt;-3),"",'Total-corrected counts'!G358),"")</f>
        <v/>
      </c>
      <c r="H358" t="str">
        <f>IFERROR(IF(OR(HLOOKUP($A358,'Z-scores'!$C$2:$UD$20,6,FALSE)&gt;3,HLOOKUP($A358,'Z-scores'!$C$2:$UD$20,6,FALSE)&lt;-3),"",'Total-corrected counts'!H358),"")</f>
        <v/>
      </c>
      <c r="I358" t="str">
        <f>IFERROR(IF(OR(HLOOKUP($A358,'Z-scores'!$C$2:$UD$20,7,FALSE)&gt;3,HLOOKUP($A358,'Z-scores'!$C$2:$UD$20,7,FALSE)&lt;-3),"",'Total-corrected counts'!I358),"")</f>
        <v/>
      </c>
      <c r="J358" t="str">
        <f>IFERROR(IF(OR(HLOOKUP($A358,'Z-scores'!$C$2:$UD$20,8,FALSE)&gt;3,HLOOKUP($A358,'Z-scores'!$C$2:$UD$20,8,FALSE)&lt;-3),"",'Total-corrected counts'!J358),"")</f>
        <v/>
      </c>
      <c r="K358" t="str">
        <f>IFERROR(IF(OR(HLOOKUP($A358,'Z-scores'!$C$2:$UD$20,9,FALSE)&gt;3,HLOOKUP($A358,'Z-scores'!$C$2:$UD$20,9,FALSE)&lt;-3),"",'Total-corrected counts'!K358),"")</f>
        <v/>
      </c>
      <c r="L358" t="str">
        <f>IFERROR(IF(OR(HLOOKUP($A358,'Z-scores'!$C$2:$UD$20,10,FALSE)&gt;3,HLOOKUP($A358,'Z-scores'!$C$2:$UD$20,10,FALSE)&lt;-3),"",'Total-corrected counts'!L358),"")</f>
        <v/>
      </c>
      <c r="M358" t="str">
        <f>IFERROR(IF(OR(HLOOKUP($A358,'Z-scores'!$C$2:$UD$20,11,FALSE)&gt;3,HLOOKUP($A358,'Z-scores'!$C$2:$UD$20,11,FALSE)&lt;-3),"",'Total-corrected counts'!M358),"")</f>
        <v/>
      </c>
      <c r="N358" t="str">
        <f>IFERROR(IF(OR(HLOOKUP($A358,'Z-scores'!$C$2:$UD$20,12,FALSE)&gt;3,HLOOKUP($A358,'Z-scores'!$C$2:$UD$20,12,FALSE)&lt;-3),"",'Total-corrected counts'!N358),"")</f>
        <v/>
      </c>
      <c r="O358" t="str">
        <f>IFERROR(IF(OR(HLOOKUP($A358,'Z-scores'!$C$2:$UD$20,13,FALSE)&gt;3,HLOOKUP($A358,'Z-scores'!$C$2:$UD$20,13,FALSE)&lt;-3),"",'Total-corrected counts'!O358),"")</f>
        <v/>
      </c>
      <c r="P358" t="str">
        <f>IFERROR(IF(OR(HLOOKUP($A358,'Z-scores'!$C$2:$UD$20,14,FALSE)&gt;3,HLOOKUP($A358,'Z-scores'!$C$2:$UD$20,14,FALSE)&lt;-3),"",'Total-corrected counts'!P358),"")</f>
        <v/>
      </c>
      <c r="Q358" t="str">
        <f>IFERROR(IF(OR(HLOOKUP($A358,'Z-scores'!$C$2:$UD$20,15,FALSE)&gt;3,HLOOKUP($A358,'Z-scores'!$C$2:$UD$20,15,FALSE)&lt;-3),"",'Total-corrected counts'!Q358),"")</f>
        <v/>
      </c>
      <c r="R358" t="str">
        <f>IFERROR(IF(OR(HLOOKUP($A358,'Z-scores'!$C$2:$UD$20,16,FALSE)&gt;3,HLOOKUP($A358,'Z-scores'!$C$2:$UD$20,16,FALSE)&lt;-3),"",'Total-corrected counts'!R358),"")</f>
        <v/>
      </c>
      <c r="S358" t="str">
        <f>IFERROR(IF(OR(HLOOKUP($A358,'Z-scores'!$C$2:$UD$20,17,FALSE)&gt;3,HLOOKUP($A358,'Z-scores'!$C$2:$UD$20,17,FALSE)&lt;-3),"",'Total-corrected counts'!S358),"")</f>
        <v/>
      </c>
      <c r="T358" t="str">
        <f>IFERROR(IF(OR(HLOOKUP($A358,'Z-scores'!$C$2:$UD$20,18,FALSE)&gt;3,HLOOKUP($A358,'Z-scores'!$C$2:$UD$20,18,FALSE)&lt;-3),"",'Total-corrected counts'!T358),"")</f>
        <v/>
      </c>
      <c r="U358" t="str">
        <f>IFERROR(IF(OR(HLOOKUP($A358,'Z-scores'!$C$2:$UD$20,19,FALSE)&gt;3,HLOOKUP($A358,'Z-scores'!$C$2:$UD$20,19,FALSE)&lt;-3),"",'Total-corrected counts'!U358),"")</f>
        <v/>
      </c>
      <c r="V358">
        <f t="shared" si="20"/>
        <v>1</v>
      </c>
      <c r="W358" s="10">
        <f>SUMIFS(Tabel132[Cluster],Tabel132[ID],A358)</f>
        <v>0</v>
      </c>
      <c r="X358" t="str">
        <f t="shared" si="21"/>
        <v/>
      </c>
      <c r="Y358" t="str">
        <f t="shared" si="22"/>
        <v/>
      </c>
      <c r="Z358" t="str">
        <f t="shared" si="23"/>
        <v/>
      </c>
    </row>
    <row r="359" spans="1:26" x14ac:dyDescent="0.25">
      <c r="A359">
        <v>366</v>
      </c>
      <c r="B359" t="s">
        <v>195</v>
      </c>
      <c r="C359">
        <v>67700</v>
      </c>
      <c r="D359">
        <v>444</v>
      </c>
      <c r="E359">
        <f>IFERROR(IF(OR(HLOOKUP($A359,'Z-scores'!$C$2:$UD$20,3,FALSE)&gt;3,HLOOKUP(A359,'Z-scores'!$C$2:$UD$20,3,FALSE)&lt;-3),"",'Total-corrected counts'!E359),"")</f>
        <v>0.16623594745898082</v>
      </c>
      <c r="F359">
        <f>IFERROR(IF(OR(HLOOKUP($A359,'Z-scores'!$C$2:$UD$20,4,FALSE)&gt;3,HLOOKUP($A359,'Z-scores'!$C$2:$UD$20,4,FALSE)&lt;-3),"",'Total-corrected counts'!F359),"")</f>
        <v>0.10663884213185811</v>
      </c>
      <c r="G359">
        <f>IFERROR(IF(OR(HLOOKUP($A359,'Z-scores'!$C$2:$UD$20,5,FALSE)&gt;3,HLOOKUP($A359,'Z-scores'!$C$2:$UD$20,5,FALSE)&lt;-3),"",'Total-corrected counts'!G359),"")</f>
        <v>0.13094753637319645</v>
      </c>
      <c r="H359">
        <f>IFERROR(IF(OR(HLOOKUP($A359,'Z-scores'!$C$2:$UD$20,6,FALSE)&gt;3,HLOOKUP($A359,'Z-scores'!$C$2:$UD$20,6,FALSE)&lt;-3),"",'Total-corrected counts'!H359),"")</f>
        <v>0</v>
      </c>
      <c r="I359">
        <f>IFERROR(IF(OR(HLOOKUP($A359,'Z-scores'!$C$2:$UD$20,7,FALSE)&gt;3,HLOOKUP($A359,'Z-scores'!$C$2:$UD$20,7,FALSE)&lt;-3),"",'Total-corrected counts'!I359),"")</f>
        <v>0.73882754225939617</v>
      </c>
      <c r="J359">
        <f>IFERROR(IF(OR(HLOOKUP($A359,'Z-scores'!$C$2:$UD$20,8,FALSE)&gt;3,HLOOKUP($A359,'Z-scores'!$C$2:$UD$20,8,FALSE)&lt;-3),"",'Total-corrected counts'!J359),"")</f>
        <v>3.3479875587007246</v>
      </c>
      <c r="K359">
        <f>IFERROR(IF(OR(HLOOKUP($A359,'Z-scores'!$C$2:$UD$20,9,FALSE)&gt;3,HLOOKUP($A359,'Z-scores'!$C$2:$UD$20,9,FALSE)&lt;-3),"",'Total-corrected counts'!K359),"")</f>
        <v>0.20068008250181169</v>
      </c>
      <c r="L359">
        <f>IFERROR(IF(OR(HLOOKUP($A359,'Z-scores'!$C$2:$UD$20,10,FALSE)&gt;3,HLOOKUP($A359,'Z-scores'!$C$2:$UD$20,10,FALSE)&lt;-3),"",'Total-corrected counts'!L359),"")</f>
        <v>0.31750679552738759</v>
      </c>
      <c r="M359">
        <f>IFERROR(IF(OR(HLOOKUP($A359,'Z-scores'!$C$2:$UD$20,11,FALSE)&gt;3,HLOOKUP($A359,'Z-scores'!$C$2:$UD$20,11,FALSE)&lt;-3),"",'Total-corrected counts'!M359),"")</f>
        <v>0</v>
      </c>
      <c r="N359">
        <f>IFERROR(IF(OR(HLOOKUP($A359,'Z-scores'!$C$2:$UD$20,12,FALSE)&gt;3,HLOOKUP($A359,'Z-scores'!$C$2:$UD$20,12,FALSE)&lt;-3),"",'Total-corrected counts'!N359),"")</f>
        <v>2.749249225857239E-2</v>
      </c>
      <c r="O359" t="str">
        <f>IFERROR(IF(OR(HLOOKUP($A359,'Z-scores'!$C$2:$UD$20,13,FALSE)&gt;3,HLOOKUP($A359,'Z-scores'!$C$2:$UD$20,13,FALSE)&lt;-3),"",'Total-corrected counts'!O359),"")</f>
        <v/>
      </c>
      <c r="P359">
        <f>IFERROR(IF(OR(HLOOKUP($A359,'Z-scores'!$C$2:$UD$20,14,FALSE)&gt;3,HLOOKUP($A359,'Z-scores'!$C$2:$UD$20,14,FALSE)&lt;-3),"",'Total-corrected counts'!P359),"")</f>
        <v>0</v>
      </c>
      <c r="Q359">
        <f>IFERROR(IF(OR(HLOOKUP($A359,'Z-scores'!$C$2:$UD$20,15,FALSE)&gt;3,HLOOKUP($A359,'Z-scores'!$C$2:$UD$20,15,FALSE)&lt;-3),"",'Total-corrected counts'!Q359),"")</f>
        <v>0</v>
      </c>
      <c r="R359">
        <f>IFERROR(IF(OR(HLOOKUP($A359,'Z-scores'!$C$2:$UD$20,16,FALSE)&gt;3,HLOOKUP($A359,'Z-scores'!$C$2:$UD$20,16,FALSE)&lt;-3),"",'Total-corrected counts'!R359),"")</f>
        <v>2.8048748725284546E-2</v>
      </c>
      <c r="S359">
        <f>IFERROR(IF(OR(HLOOKUP($A359,'Z-scores'!$C$2:$UD$20,17,FALSE)&gt;3,HLOOKUP($A359,'Z-scores'!$C$2:$UD$20,17,FALSE)&lt;-3),"",'Total-corrected counts'!S359),"")</f>
        <v>0</v>
      </c>
      <c r="T359">
        <f>IFERROR(IF(OR(HLOOKUP($A359,'Z-scores'!$C$2:$UD$20,18,FALSE)&gt;3,HLOOKUP($A359,'Z-scores'!$C$2:$UD$20,18,FALSE)&lt;-3),"",'Total-corrected counts'!T359),"")</f>
        <v>0</v>
      </c>
      <c r="U359">
        <f>IFERROR(IF(OR(HLOOKUP($A359,'Z-scores'!$C$2:$UD$20,19,FALSE)&gt;3,HLOOKUP($A359,'Z-scores'!$C$2:$UD$20,19,FALSE)&lt;-3),"",'Total-corrected counts'!U359),"")</f>
        <v>0.36017583523908303</v>
      </c>
      <c r="V359">
        <f t="shared" si="20"/>
        <v>1</v>
      </c>
      <c r="W359" s="10">
        <f>SUMIFS(Tabel132[Cluster],Tabel132[ID],A359)</f>
        <v>80</v>
      </c>
      <c r="X359">
        <f t="shared" si="21"/>
        <v>0.24547660370530555</v>
      </c>
      <c r="Y359">
        <f t="shared" si="22"/>
        <v>0.5565360338837062</v>
      </c>
      <c r="Z359">
        <f t="shared" si="23"/>
        <v>5.9388153746134278E-2</v>
      </c>
    </row>
    <row r="360" spans="1:26" x14ac:dyDescent="0.25">
      <c r="A360">
        <v>367</v>
      </c>
      <c r="B360" t="s">
        <v>767</v>
      </c>
      <c r="C360">
        <v>54000</v>
      </c>
      <c r="D360">
        <v>351</v>
      </c>
      <c r="E360" t="str">
        <f>IFERROR(IF(OR(HLOOKUP($A360,'Z-scores'!$C$2:$UD$20,3,FALSE)&gt;3,HLOOKUP(A360,'Z-scores'!$C$2:$UD$20,3,FALSE)&lt;-3),"",'Total-corrected counts'!E360),"")</f>
        <v/>
      </c>
      <c r="F360" t="str">
        <f>IFERROR(IF(OR(HLOOKUP($A360,'Z-scores'!$C$2:$UD$20,4,FALSE)&gt;3,HLOOKUP($A360,'Z-scores'!$C$2:$UD$20,4,FALSE)&lt;-3),"",'Total-corrected counts'!F360),"")</f>
        <v/>
      </c>
      <c r="G360" t="str">
        <f>IFERROR(IF(OR(HLOOKUP($A360,'Z-scores'!$C$2:$UD$20,5,FALSE)&gt;3,HLOOKUP($A360,'Z-scores'!$C$2:$UD$20,5,FALSE)&lt;-3),"",'Total-corrected counts'!G360),"")</f>
        <v/>
      </c>
      <c r="H360" t="str">
        <f>IFERROR(IF(OR(HLOOKUP($A360,'Z-scores'!$C$2:$UD$20,6,FALSE)&gt;3,HLOOKUP($A360,'Z-scores'!$C$2:$UD$20,6,FALSE)&lt;-3),"",'Total-corrected counts'!H360),"")</f>
        <v/>
      </c>
      <c r="I360" t="str">
        <f>IFERROR(IF(OR(HLOOKUP($A360,'Z-scores'!$C$2:$UD$20,7,FALSE)&gt;3,HLOOKUP($A360,'Z-scores'!$C$2:$UD$20,7,FALSE)&lt;-3),"",'Total-corrected counts'!I360),"")</f>
        <v/>
      </c>
      <c r="J360" t="str">
        <f>IFERROR(IF(OR(HLOOKUP($A360,'Z-scores'!$C$2:$UD$20,8,FALSE)&gt;3,HLOOKUP($A360,'Z-scores'!$C$2:$UD$20,8,FALSE)&lt;-3),"",'Total-corrected counts'!J360),"")</f>
        <v/>
      </c>
      <c r="K360" t="str">
        <f>IFERROR(IF(OR(HLOOKUP($A360,'Z-scores'!$C$2:$UD$20,9,FALSE)&gt;3,HLOOKUP($A360,'Z-scores'!$C$2:$UD$20,9,FALSE)&lt;-3),"",'Total-corrected counts'!K360),"")</f>
        <v/>
      </c>
      <c r="L360" t="str">
        <f>IFERROR(IF(OR(HLOOKUP($A360,'Z-scores'!$C$2:$UD$20,10,FALSE)&gt;3,HLOOKUP($A360,'Z-scores'!$C$2:$UD$20,10,FALSE)&lt;-3),"",'Total-corrected counts'!L360),"")</f>
        <v/>
      </c>
      <c r="M360" t="str">
        <f>IFERROR(IF(OR(HLOOKUP($A360,'Z-scores'!$C$2:$UD$20,11,FALSE)&gt;3,HLOOKUP($A360,'Z-scores'!$C$2:$UD$20,11,FALSE)&lt;-3),"",'Total-corrected counts'!M360),"")</f>
        <v/>
      </c>
      <c r="N360" t="str">
        <f>IFERROR(IF(OR(HLOOKUP($A360,'Z-scores'!$C$2:$UD$20,12,FALSE)&gt;3,HLOOKUP($A360,'Z-scores'!$C$2:$UD$20,12,FALSE)&lt;-3),"",'Total-corrected counts'!N360),"")</f>
        <v/>
      </c>
      <c r="O360" t="str">
        <f>IFERROR(IF(OR(HLOOKUP($A360,'Z-scores'!$C$2:$UD$20,13,FALSE)&gt;3,HLOOKUP($A360,'Z-scores'!$C$2:$UD$20,13,FALSE)&lt;-3),"",'Total-corrected counts'!O360),"")</f>
        <v/>
      </c>
      <c r="P360" t="str">
        <f>IFERROR(IF(OR(HLOOKUP($A360,'Z-scores'!$C$2:$UD$20,14,FALSE)&gt;3,HLOOKUP($A360,'Z-scores'!$C$2:$UD$20,14,FALSE)&lt;-3),"",'Total-corrected counts'!P360),"")</f>
        <v/>
      </c>
      <c r="Q360" t="str">
        <f>IFERROR(IF(OR(HLOOKUP($A360,'Z-scores'!$C$2:$UD$20,15,FALSE)&gt;3,HLOOKUP($A360,'Z-scores'!$C$2:$UD$20,15,FALSE)&lt;-3),"",'Total-corrected counts'!Q360),"")</f>
        <v/>
      </c>
      <c r="R360" t="str">
        <f>IFERROR(IF(OR(HLOOKUP($A360,'Z-scores'!$C$2:$UD$20,16,FALSE)&gt;3,HLOOKUP($A360,'Z-scores'!$C$2:$UD$20,16,FALSE)&lt;-3),"",'Total-corrected counts'!R360),"")</f>
        <v/>
      </c>
      <c r="S360" t="str">
        <f>IFERROR(IF(OR(HLOOKUP($A360,'Z-scores'!$C$2:$UD$20,17,FALSE)&gt;3,HLOOKUP($A360,'Z-scores'!$C$2:$UD$20,17,FALSE)&lt;-3),"",'Total-corrected counts'!S360),"")</f>
        <v/>
      </c>
      <c r="T360" t="str">
        <f>IFERROR(IF(OR(HLOOKUP($A360,'Z-scores'!$C$2:$UD$20,18,FALSE)&gt;3,HLOOKUP($A360,'Z-scores'!$C$2:$UD$20,18,FALSE)&lt;-3),"",'Total-corrected counts'!T360),"")</f>
        <v/>
      </c>
      <c r="U360" t="str">
        <f>IFERROR(IF(OR(HLOOKUP($A360,'Z-scores'!$C$2:$UD$20,19,FALSE)&gt;3,HLOOKUP($A360,'Z-scores'!$C$2:$UD$20,19,FALSE)&lt;-3),"",'Total-corrected counts'!U360),"")</f>
        <v/>
      </c>
      <c r="V360">
        <f t="shared" si="20"/>
        <v>1</v>
      </c>
      <c r="W360" s="10">
        <f>SUMIFS(Tabel132[Cluster],Tabel132[ID],A360)</f>
        <v>75</v>
      </c>
      <c r="X360" t="str">
        <f t="shared" si="21"/>
        <v/>
      </c>
      <c r="Y360" t="str">
        <f t="shared" si="22"/>
        <v/>
      </c>
      <c r="Z360" t="str">
        <f t="shared" si="23"/>
        <v/>
      </c>
    </row>
    <row r="361" spans="1:26" x14ac:dyDescent="0.25">
      <c r="A361">
        <v>368</v>
      </c>
      <c r="B361" t="s">
        <v>196</v>
      </c>
      <c r="C361">
        <v>28900</v>
      </c>
      <c r="D361">
        <v>922</v>
      </c>
      <c r="E361" t="str">
        <f>IFERROR(IF(OR(HLOOKUP($A361,'Z-scores'!$C$2:$UD$20,3,FALSE)&gt;3,HLOOKUP(A361,'Z-scores'!$C$2:$UD$20,3,FALSE)&lt;-3),"",'Total-corrected counts'!E361),"")</f>
        <v/>
      </c>
      <c r="F361">
        <f>IFERROR(IF(OR(HLOOKUP($A361,'Z-scores'!$C$2:$UD$20,4,FALSE)&gt;3,HLOOKUP($A361,'Z-scores'!$C$2:$UD$20,4,FALSE)&lt;-3),"",'Total-corrected counts'!F361),"")</f>
        <v>2.3624605026134717</v>
      </c>
      <c r="G361">
        <f>IFERROR(IF(OR(HLOOKUP($A361,'Z-scores'!$C$2:$UD$20,5,FALSE)&gt;3,HLOOKUP($A361,'Z-scores'!$C$2:$UD$20,5,FALSE)&lt;-3),"",'Total-corrected counts'!G361),"")</f>
        <v>0.2518221853330701</v>
      </c>
      <c r="H361">
        <f>IFERROR(IF(OR(HLOOKUP($A361,'Z-scores'!$C$2:$UD$20,6,FALSE)&gt;3,HLOOKUP($A361,'Z-scores'!$C$2:$UD$20,6,FALSE)&lt;-3),"",'Total-corrected counts'!H361),"")</f>
        <v>1.6264123786036726</v>
      </c>
      <c r="I361">
        <f>IFERROR(IF(OR(HLOOKUP($A361,'Z-scores'!$C$2:$UD$20,7,FALSE)&gt;3,HLOOKUP($A361,'Z-scores'!$C$2:$UD$20,7,FALSE)&lt;-3),"",'Total-corrected counts'!I361),"")</f>
        <v>1.5084395654462672</v>
      </c>
      <c r="J361">
        <f>IFERROR(IF(OR(HLOOKUP($A361,'Z-scores'!$C$2:$UD$20,8,FALSE)&gt;3,HLOOKUP($A361,'Z-scores'!$C$2:$UD$20,8,FALSE)&lt;-3),"",'Total-corrected counts'!J361),"")</f>
        <v>0.80864500681431339</v>
      </c>
      <c r="K361">
        <f>IFERROR(IF(OR(HLOOKUP($A361,'Z-scores'!$C$2:$UD$20,9,FALSE)&gt;3,HLOOKUP($A361,'Z-scores'!$C$2:$UD$20,9,FALSE)&lt;-3),"",'Total-corrected counts'!K361),"")</f>
        <v>0.75812475611795527</v>
      </c>
      <c r="L361">
        <f>IFERROR(IF(OR(HLOOKUP($A361,'Z-scores'!$C$2:$UD$20,10,FALSE)&gt;3,HLOOKUP($A361,'Z-scores'!$C$2:$UD$20,10,FALSE)&lt;-3),"",'Total-corrected counts'!L361),"")</f>
        <v>2.1872690358553371</v>
      </c>
      <c r="M361">
        <f>IFERROR(IF(OR(HLOOKUP($A361,'Z-scores'!$C$2:$UD$20,11,FALSE)&gt;3,HLOOKUP($A361,'Z-scores'!$C$2:$UD$20,11,FALSE)&lt;-3),"",'Total-corrected counts'!M361),"")</f>
        <v>2.607927177089314</v>
      </c>
      <c r="N361">
        <f>IFERROR(IF(OR(HLOOKUP($A361,'Z-scores'!$C$2:$UD$20,12,FALSE)&gt;3,HLOOKUP($A361,'Z-scores'!$C$2:$UD$20,12,FALSE)&lt;-3),"",'Total-corrected counts'!N361),"")</f>
        <v>2.0619369193929291</v>
      </c>
      <c r="O361">
        <f>IFERROR(IF(OR(HLOOKUP($A361,'Z-scores'!$C$2:$UD$20,13,FALSE)&gt;3,HLOOKUP($A361,'Z-scores'!$C$2:$UD$20,13,FALSE)&lt;-3),"",'Total-corrected counts'!O361),"")</f>
        <v>1.0331597153863732</v>
      </c>
      <c r="P361">
        <f>IFERROR(IF(OR(HLOOKUP($A361,'Z-scores'!$C$2:$UD$20,14,FALSE)&gt;3,HLOOKUP($A361,'Z-scores'!$C$2:$UD$20,14,FALSE)&lt;-3),"",'Total-corrected counts'!P361),"")</f>
        <v>2.2266394113466297</v>
      </c>
      <c r="Q361">
        <f>IFERROR(IF(OR(HLOOKUP($A361,'Z-scores'!$C$2:$UD$20,15,FALSE)&gt;3,HLOOKUP($A361,'Z-scores'!$C$2:$UD$20,15,FALSE)&lt;-3),"",'Total-corrected counts'!Q361),"")</f>
        <v>1.1018714262311706</v>
      </c>
      <c r="R361">
        <f>IFERROR(IF(OR(HLOOKUP($A361,'Z-scores'!$C$2:$UD$20,16,FALSE)&gt;3,HLOOKUP($A361,'Z-scores'!$C$2:$UD$20,16,FALSE)&lt;-3),"",'Total-corrected counts'!R361),"")</f>
        <v>0.8815321027946571</v>
      </c>
      <c r="S361">
        <f>IFERROR(IF(OR(HLOOKUP($A361,'Z-scores'!$C$2:$UD$20,17,FALSE)&gt;3,HLOOKUP($A361,'Z-scores'!$C$2:$UD$20,17,FALSE)&lt;-3),"",'Total-corrected counts'!S361),"")</f>
        <v>2.2853879568197386</v>
      </c>
      <c r="T361">
        <f>IFERROR(IF(OR(HLOOKUP($A361,'Z-scores'!$C$2:$UD$20,18,FALSE)&gt;3,HLOOKUP($A361,'Z-scores'!$C$2:$UD$20,18,FALSE)&lt;-3),"",'Total-corrected counts'!T361),"")</f>
        <v>2.1563462731291763</v>
      </c>
      <c r="U361">
        <f>IFERROR(IF(OR(HLOOKUP($A361,'Z-scores'!$C$2:$UD$20,19,FALSE)&gt;3,HLOOKUP($A361,'Z-scores'!$C$2:$UD$20,19,FALSE)&lt;-3),"",'Total-corrected counts'!U361),"")</f>
        <v>1.141280056239504</v>
      </c>
      <c r="V361">
        <f t="shared" si="20"/>
        <v>1</v>
      </c>
      <c r="W361" s="10">
        <f>SUMIFS(Tabel132[Cluster],Tabel132[ID],A361)</f>
        <v>37</v>
      </c>
      <c r="X361">
        <f t="shared" si="21"/>
        <v>0.79749829160087127</v>
      </c>
      <c r="Y361">
        <f t="shared" si="22"/>
        <v>1.5138875759841752</v>
      </c>
      <c r="Z361">
        <f t="shared" si="23"/>
        <v>1.6110192326675221</v>
      </c>
    </row>
    <row r="362" spans="1:26" x14ac:dyDescent="0.25">
      <c r="A362">
        <v>369</v>
      </c>
      <c r="B362" t="s">
        <v>768</v>
      </c>
      <c r="C362">
        <v>6300</v>
      </c>
      <c r="D362">
        <v>322</v>
      </c>
      <c r="E362" t="str">
        <f>IFERROR(IF(OR(HLOOKUP($A362,'Z-scores'!$C$2:$UD$20,3,FALSE)&gt;3,HLOOKUP(A362,'Z-scores'!$C$2:$UD$20,3,FALSE)&lt;-3),"",'Total-corrected counts'!E362),"")</f>
        <v/>
      </c>
      <c r="F362" t="str">
        <f>IFERROR(IF(OR(HLOOKUP($A362,'Z-scores'!$C$2:$UD$20,4,FALSE)&gt;3,HLOOKUP($A362,'Z-scores'!$C$2:$UD$20,4,FALSE)&lt;-3),"",'Total-corrected counts'!F362),"")</f>
        <v/>
      </c>
      <c r="G362" t="str">
        <f>IFERROR(IF(OR(HLOOKUP($A362,'Z-scores'!$C$2:$UD$20,5,FALSE)&gt;3,HLOOKUP($A362,'Z-scores'!$C$2:$UD$20,5,FALSE)&lt;-3),"",'Total-corrected counts'!G362),"")</f>
        <v/>
      </c>
      <c r="H362" t="str">
        <f>IFERROR(IF(OR(HLOOKUP($A362,'Z-scores'!$C$2:$UD$20,6,FALSE)&gt;3,HLOOKUP($A362,'Z-scores'!$C$2:$UD$20,6,FALSE)&lt;-3),"",'Total-corrected counts'!H362),"")</f>
        <v/>
      </c>
      <c r="I362" t="str">
        <f>IFERROR(IF(OR(HLOOKUP($A362,'Z-scores'!$C$2:$UD$20,7,FALSE)&gt;3,HLOOKUP($A362,'Z-scores'!$C$2:$UD$20,7,FALSE)&lt;-3),"",'Total-corrected counts'!I362),"")</f>
        <v/>
      </c>
      <c r="J362" t="str">
        <f>IFERROR(IF(OR(HLOOKUP($A362,'Z-scores'!$C$2:$UD$20,8,FALSE)&gt;3,HLOOKUP($A362,'Z-scores'!$C$2:$UD$20,8,FALSE)&lt;-3),"",'Total-corrected counts'!J362),"")</f>
        <v/>
      </c>
      <c r="K362" t="str">
        <f>IFERROR(IF(OR(HLOOKUP($A362,'Z-scores'!$C$2:$UD$20,9,FALSE)&gt;3,HLOOKUP($A362,'Z-scores'!$C$2:$UD$20,9,FALSE)&lt;-3),"",'Total-corrected counts'!K362),"")</f>
        <v/>
      </c>
      <c r="L362" t="str">
        <f>IFERROR(IF(OR(HLOOKUP($A362,'Z-scores'!$C$2:$UD$20,10,FALSE)&gt;3,HLOOKUP($A362,'Z-scores'!$C$2:$UD$20,10,FALSE)&lt;-3),"",'Total-corrected counts'!L362),"")</f>
        <v/>
      </c>
      <c r="M362" t="str">
        <f>IFERROR(IF(OR(HLOOKUP($A362,'Z-scores'!$C$2:$UD$20,11,FALSE)&gt;3,HLOOKUP($A362,'Z-scores'!$C$2:$UD$20,11,FALSE)&lt;-3),"",'Total-corrected counts'!M362),"")</f>
        <v/>
      </c>
      <c r="N362" t="str">
        <f>IFERROR(IF(OR(HLOOKUP($A362,'Z-scores'!$C$2:$UD$20,12,FALSE)&gt;3,HLOOKUP($A362,'Z-scores'!$C$2:$UD$20,12,FALSE)&lt;-3),"",'Total-corrected counts'!N362),"")</f>
        <v/>
      </c>
      <c r="O362" t="str">
        <f>IFERROR(IF(OR(HLOOKUP($A362,'Z-scores'!$C$2:$UD$20,13,FALSE)&gt;3,HLOOKUP($A362,'Z-scores'!$C$2:$UD$20,13,FALSE)&lt;-3),"",'Total-corrected counts'!O362),"")</f>
        <v/>
      </c>
      <c r="P362" t="str">
        <f>IFERROR(IF(OR(HLOOKUP($A362,'Z-scores'!$C$2:$UD$20,14,FALSE)&gt;3,HLOOKUP($A362,'Z-scores'!$C$2:$UD$20,14,FALSE)&lt;-3),"",'Total-corrected counts'!P362),"")</f>
        <v/>
      </c>
      <c r="Q362" t="str">
        <f>IFERROR(IF(OR(HLOOKUP($A362,'Z-scores'!$C$2:$UD$20,15,FALSE)&gt;3,HLOOKUP($A362,'Z-scores'!$C$2:$UD$20,15,FALSE)&lt;-3),"",'Total-corrected counts'!Q362),"")</f>
        <v/>
      </c>
      <c r="R362" t="str">
        <f>IFERROR(IF(OR(HLOOKUP($A362,'Z-scores'!$C$2:$UD$20,16,FALSE)&gt;3,HLOOKUP($A362,'Z-scores'!$C$2:$UD$20,16,FALSE)&lt;-3),"",'Total-corrected counts'!R362),"")</f>
        <v/>
      </c>
      <c r="S362" t="str">
        <f>IFERROR(IF(OR(HLOOKUP($A362,'Z-scores'!$C$2:$UD$20,17,FALSE)&gt;3,HLOOKUP($A362,'Z-scores'!$C$2:$UD$20,17,FALSE)&lt;-3),"",'Total-corrected counts'!S362),"")</f>
        <v/>
      </c>
      <c r="T362" t="str">
        <f>IFERROR(IF(OR(HLOOKUP($A362,'Z-scores'!$C$2:$UD$20,18,FALSE)&gt;3,HLOOKUP($A362,'Z-scores'!$C$2:$UD$20,18,FALSE)&lt;-3),"",'Total-corrected counts'!T362),"")</f>
        <v/>
      </c>
      <c r="U362" t="str">
        <f>IFERROR(IF(OR(HLOOKUP($A362,'Z-scores'!$C$2:$UD$20,19,FALSE)&gt;3,HLOOKUP($A362,'Z-scores'!$C$2:$UD$20,19,FALSE)&lt;-3),"",'Total-corrected counts'!U362),"")</f>
        <v/>
      </c>
      <c r="V362">
        <f t="shared" si="20"/>
        <v>1</v>
      </c>
      <c r="W362" s="10">
        <f>SUMIFS(Tabel132[Cluster],Tabel132[ID],A362)</f>
        <v>9</v>
      </c>
      <c r="X362" t="str">
        <f t="shared" si="21"/>
        <v/>
      </c>
      <c r="Y362" t="str">
        <f t="shared" si="22"/>
        <v/>
      </c>
      <c r="Z362" t="str">
        <f t="shared" si="23"/>
        <v/>
      </c>
    </row>
    <row r="363" spans="1:26" x14ac:dyDescent="0.25">
      <c r="A363">
        <v>370</v>
      </c>
      <c r="B363" t="s">
        <v>769</v>
      </c>
      <c r="C363">
        <v>92200</v>
      </c>
      <c r="D363">
        <v>354</v>
      </c>
      <c r="E363" t="str">
        <f>IFERROR(IF(OR(HLOOKUP($A363,'Z-scores'!$C$2:$UD$20,3,FALSE)&gt;3,HLOOKUP(A363,'Z-scores'!$C$2:$UD$20,3,FALSE)&lt;-3),"",'Total-corrected counts'!E363),"")</f>
        <v/>
      </c>
      <c r="F363" t="str">
        <f>IFERROR(IF(OR(HLOOKUP($A363,'Z-scores'!$C$2:$UD$20,4,FALSE)&gt;3,HLOOKUP($A363,'Z-scores'!$C$2:$UD$20,4,FALSE)&lt;-3),"",'Total-corrected counts'!F363),"")</f>
        <v/>
      </c>
      <c r="G363" t="str">
        <f>IFERROR(IF(OR(HLOOKUP($A363,'Z-scores'!$C$2:$UD$20,5,FALSE)&gt;3,HLOOKUP($A363,'Z-scores'!$C$2:$UD$20,5,FALSE)&lt;-3),"",'Total-corrected counts'!G363),"")</f>
        <v/>
      </c>
      <c r="H363" t="str">
        <f>IFERROR(IF(OR(HLOOKUP($A363,'Z-scores'!$C$2:$UD$20,6,FALSE)&gt;3,HLOOKUP($A363,'Z-scores'!$C$2:$UD$20,6,FALSE)&lt;-3),"",'Total-corrected counts'!H363),"")</f>
        <v/>
      </c>
      <c r="I363" t="str">
        <f>IFERROR(IF(OR(HLOOKUP($A363,'Z-scores'!$C$2:$UD$20,7,FALSE)&gt;3,HLOOKUP($A363,'Z-scores'!$C$2:$UD$20,7,FALSE)&lt;-3),"",'Total-corrected counts'!I363),"")</f>
        <v/>
      </c>
      <c r="J363" t="str">
        <f>IFERROR(IF(OR(HLOOKUP($A363,'Z-scores'!$C$2:$UD$20,8,FALSE)&gt;3,HLOOKUP($A363,'Z-scores'!$C$2:$UD$20,8,FALSE)&lt;-3),"",'Total-corrected counts'!J363),"")</f>
        <v/>
      </c>
      <c r="K363" t="str">
        <f>IFERROR(IF(OR(HLOOKUP($A363,'Z-scores'!$C$2:$UD$20,9,FALSE)&gt;3,HLOOKUP($A363,'Z-scores'!$C$2:$UD$20,9,FALSE)&lt;-3),"",'Total-corrected counts'!K363),"")</f>
        <v/>
      </c>
      <c r="L363" t="str">
        <f>IFERROR(IF(OR(HLOOKUP($A363,'Z-scores'!$C$2:$UD$20,10,FALSE)&gt;3,HLOOKUP($A363,'Z-scores'!$C$2:$UD$20,10,FALSE)&lt;-3),"",'Total-corrected counts'!L363),"")</f>
        <v/>
      </c>
      <c r="M363" t="str">
        <f>IFERROR(IF(OR(HLOOKUP($A363,'Z-scores'!$C$2:$UD$20,11,FALSE)&gt;3,HLOOKUP($A363,'Z-scores'!$C$2:$UD$20,11,FALSE)&lt;-3),"",'Total-corrected counts'!M363),"")</f>
        <v/>
      </c>
      <c r="N363" t="str">
        <f>IFERROR(IF(OR(HLOOKUP($A363,'Z-scores'!$C$2:$UD$20,12,FALSE)&gt;3,HLOOKUP($A363,'Z-scores'!$C$2:$UD$20,12,FALSE)&lt;-3),"",'Total-corrected counts'!N363),"")</f>
        <v/>
      </c>
      <c r="O363" t="str">
        <f>IFERROR(IF(OR(HLOOKUP($A363,'Z-scores'!$C$2:$UD$20,13,FALSE)&gt;3,HLOOKUP($A363,'Z-scores'!$C$2:$UD$20,13,FALSE)&lt;-3),"",'Total-corrected counts'!O363),"")</f>
        <v/>
      </c>
      <c r="P363" t="str">
        <f>IFERROR(IF(OR(HLOOKUP($A363,'Z-scores'!$C$2:$UD$20,14,FALSE)&gt;3,HLOOKUP($A363,'Z-scores'!$C$2:$UD$20,14,FALSE)&lt;-3),"",'Total-corrected counts'!P363),"")</f>
        <v/>
      </c>
      <c r="Q363" t="str">
        <f>IFERROR(IF(OR(HLOOKUP($A363,'Z-scores'!$C$2:$UD$20,15,FALSE)&gt;3,HLOOKUP($A363,'Z-scores'!$C$2:$UD$20,15,FALSE)&lt;-3),"",'Total-corrected counts'!Q363),"")</f>
        <v/>
      </c>
      <c r="R363" t="str">
        <f>IFERROR(IF(OR(HLOOKUP($A363,'Z-scores'!$C$2:$UD$20,16,FALSE)&gt;3,HLOOKUP($A363,'Z-scores'!$C$2:$UD$20,16,FALSE)&lt;-3),"",'Total-corrected counts'!R363),"")</f>
        <v/>
      </c>
      <c r="S363" t="str">
        <f>IFERROR(IF(OR(HLOOKUP($A363,'Z-scores'!$C$2:$UD$20,17,FALSE)&gt;3,HLOOKUP($A363,'Z-scores'!$C$2:$UD$20,17,FALSE)&lt;-3),"",'Total-corrected counts'!S363),"")</f>
        <v/>
      </c>
      <c r="T363" t="str">
        <f>IFERROR(IF(OR(HLOOKUP($A363,'Z-scores'!$C$2:$UD$20,18,FALSE)&gt;3,HLOOKUP($A363,'Z-scores'!$C$2:$UD$20,18,FALSE)&lt;-3),"",'Total-corrected counts'!T363),"")</f>
        <v/>
      </c>
      <c r="U363" t="str">
        <f>IFERROR(IF(OR(HLOOKUP($A363,'Z-scores'!$C$2:$UD$20,19,FALSE)&gt;3,HLOOKUP($A363,'Z-scores'!$C$2:$UD$20,19,FALSE)&lt;-3),"",'Total-corrected counts'!U363),"")</f>
        <v/>
      </c>
      <c r="V363">
        <f t="shared" si="20"/>
        <v>1</v>
      </c>
      <c r="W363" s="10">
        <f>SUMIFS(Tabel132[Cluster],Tabel132[ID],A363)</f>
        <v>96</v>
      </c>
      <c r="X363" t="str">
        <f t="shared" si="21"/>
        <v/>
      </c>
      <c r="Y363" t="str">
        <f t="shared" si="22"/>
        <v/>
      </c>
      <c r="Z363" t="str">
        <f t="shared" si="23"/>
        <v/>
      </c>
    </row>
    <row r="364" spans="1:26" x14ac:dyDescent="0.25">
      <c r="A364">
        <v>371</v>
      </c>
      <c r="B364" t="s">
        <v>770</v>
      </c>
      <c r="C364">
        <v>44000</v>
      </c>
      <c r="D364">
        <v>934</v>
      </c>
      <c r="E364" t="str">
        <f>IFERROR(IF(OR(HLOOKUP($A364,'Z-scores'!$C$2:$UD$20,3,FALSE)&gt;3,HLOOKUP(A364,'Z-scores'!$C$2:$UD$20,3,FALSE)&lt;-3),"",'Total-corrected counts'!E364),"")</f>
        <v/>
      </c>
      <c r="F364" t="str">
        <f>IFERROR(IF(OR(HLOOKUP($A364,'Z-scores'!$C$2:$UD$20,4,FALSE)&gt;3,HLOOKUP($A364,'Z-scores'!$C$2:$UD$20,4,FALSE)&lt;-3),"",'Total-corrected counts'!F364),"")</f>
        <v/>
      </c>
      <c r="G364" t="str">
        <f>IFERROR(IF(OR(HLOOKUP($A364,'Z-scores'!$C$2:$UD$20,5,FALSE)&gt;3,HLOOKUP($A364,'Z-scores'!$C$2:$UD$20,5,FALSE)&lt;-3),"",'Total-corrected counts'!G364),"")</f>
        <v/>
      </c>
      <c r="H364" t="str">
        <f>IFERROR(IF(OR(HLOOKUP($A364,'Z-scores'!$C$2:$UD$20,6,FALSE)&gt;3,HLOOKUP($A364,'Z-scores'!$C$2:$UD$20,6,FALSE)&lt;-3),"",'Total-corrected counts'!H364),"")</f>
        <v/>
      </c>
      <c r="I364" t="str">
        <f>IFERROR(IF(OR(HLOOKUP($A364,'Z-scores'!$C$2:$UD$20,7,FALSE)&gt;3,HLOOKUP($A364,'Z-scores'!$C$2:$UD$20,7,FALSE)&lt;-3),"",'Total-corrected counts'!I364),"")</f>
        <v/>
      </c>
      <c r="J364" t="str">
        <f>IFERROR(IF(OR(HLOOKUP($A364,'Z-scores'!$C$2:$UD$20,8,FALSE)&gt;3,HLOOKUP($A364,'Z-scores'!$C$2:$UD$20,8,FALSE)&lt;-3),"",'Total-corrected counts'!J364),"")</f>
        <v/>
      </c>
      <c r="K364" t="str">
        <f>IFERROR(IF(OR(HLOOKUP($A364,'Z-scores'!$C$2:$UD$20,9,FALSE)&gt;3,HLOOKUP($A364,'Z-scores'!$C$2:$UD$20,9,FALSE)&lt;-3),"",'Total-corrected counts'!K364),"")</f>
        <v/>
      </c>
      <c r="L364" t="str">
        <f>IFERROR(IF(OR(HLOOKUP($A364,'Z-scores'!$C$2:$UD$20,10,FALSE)&gt;3,HLOOKUP($A364,'Z-scores'!$C$2:$UD$20,10,FALSE)&lt;-3),"",'Total-corrected counts'!L364),"")</f>
        <v/>
      </c>
      <c r="M364" t="str">
        <f>IFERROR(IF(OR(HLOOKUP($A364,'Z-scores'!$C$2:$UD$20,11,FALSE)&gt;3,HLOOKUP($A364,'Z-scores'!$C$2:$UD$20,11,FALSE)&lt;-3),"",'Total-corrected counts'!M364),"")</f>
        <v/>
      </c>
      <c r="N364" t="str">
        <f>IFERROR(IF(OR(HLOOKUP($A364,'Z-scores'!$C$2:$UD$20,12,FALSE)&gt;3,HLOOKUP($A364,'Z-scores'!$C$2:$UD$20,12,FALSE)&lt;-3),"",'Total-corrected counts'!N364),"")</f>
        <v/>
      </c>
      <c r="O364" t="str">
        <f>IFERROR(IF(OR(HLOOKUP($A364,'Z-scores'!$C$2:$UD$20,13,FALSE)&gt;3,HLOOKUP($A364,'Z-scores'!$C$2:$UD$20,13,FALSE)&lt;-3),"",'Total-corrected counts'!O364),"")</f>
        <v/>
      </c>
      <c r="P364" t="str">
        <f>IFERROR(IF(OR(HLOOKUP($A364,'Z-scores'!$C$2:$UD$20,14,FALSE)&gt;3,HLOOKUP($A364,'Z-scores'!$C$2:$UD$20,14,FALSE)&lt;-3),"",'Total-corrected counts'!P364),"")</f>
        <v/>
      </c>
      <c r="Q364" t="str">
        <f>IFERROR(IF(OR(HLOOKUP($A364,'Z-scores'!$C$2:$UD$20,15,FALSE)&gt;3,HLOOKUP($A364,'Z-scores'!$C$2:$UD$20,15,FALSE)&lt;-3),"",'Total-corrected counts'!Q364),"")</f>
        <v/>
      </c>
      <c r="R364" t="str">
        <f>IFERROR(IF(OR(HLOOKUP($A364,'Z-scores'!$C$2:$UD$20,16,FALSE)&gt;3,HLOOKUP($A364,'Z-scores'!$C$2:$UD$20,16,FALSE)&lt;-3),"",'Total-corrected counts'!R364),"")</f>
        <v/>
      </c>
      <c r="S364" t="str">
        <f>IFERROR(IF(OR(HLOOKUP($A364,'Z-scores'!$C$2:$UD$20,17,FALSE)&gt;3,HLOOKUP($A364,'Z-scores'!$C$2:$UD$20,17,FALSE)&lt;-3),"",'Total-corrected counts'!S364),"")</f>
        <v/>
      </c>
      <c r="T364" t="str">
        <f>IFERROR(IF(OR(HLOOKUP($A364,'Z-scores'!$C$2:$UD$20,18,FALSE)&gt;3,HLOOKUP($A364,'Z-scores'!$C$2:$UD$20,18,FALSE)&lt;-3),"",'Total-corrected counts'!T364),"")</f>
        <v/>
      </c>
      <c r="U364" t="str">
        <f>IFERROR(IF(OR(HLOOKUP($A364,'Z-scores'!$C$2:$UD$20,19,FALSE)&gt;3,HLOOKUP($A364,'Z-scores'!$C$2:$UD$20,19,FALSE)&lt;-3),"",'Total-corrected counts'!U364),"")</f>
        <v/>
      </c>
      <c r="V364">
        <f t="shared" si="20"/>
        <v>1</v>
      </c>
      <c r="W364" s="10">
        <f>SUMIFS(Tabel132[Cluster],Tabel132[ID],A364)</f>
        <v>56</v>
      </c>
      <c r="X364" t="str">
        <f t="shared" si="21"/>
        <v/>
      </c>
      <c r="Y364" t="str">
        <f t="shared" si="22"/>
        <v/>
      </c>
      <c r="Z364" t="str">
        <f t="shared" si="23"/>
        <v/>
      </c>
    </row>
    <row r="365" spans="1:26" x14ac:dyDescent="0.25">
      <c r="A365">
        <v>372</v>
      </c>
      <c r="B365" t="s">
        <v>197</v>
      </c>
      <c r="C365">
        <v>93400</v>
      </c>
      <c r="D365">
        <v>370</v>
      </c>
      <c r="E365">
        <f>IFERROR(IF(OR(HLOOKUP($A365,'Z-scores'!$C$2:$UD$20,3,FALSE)&gt;3,HLOOKUP(A365,'Z-scores'!$C$2:$UD$20,3,FALSE)&lt;-3),"",'Total-corrected counts'!E365),"")</f>
        <v>0.13821865294342225</v>
      </c>
      <c r="F365">
        <f>IFERROR(IF(OR(HLOOKUP($A365,'Z-scores'!$C$2:$UD$20,4,FALSE)&gt;3,HLOOKUP($A365,'Z-scores'!$C$2:$UD$20,4,FALSE)&lt;-3),"",'Total-corrected counts'!F365),"")</f>
        <v>0.30351055068298077</v>
      </c>
      <c r="G365">
        <f>IFERROR(IF(OR(HLOOKUP($A365,'Z-scores'!$C$2:$UD$20,5,FALSE)&gt;3,HLOOKUP($A365,'Z-scores'!$C$2:$UD$20,5,FALSE)&lt;-3),"",'Total-corrected counts'!G365),"")</f>
        <v>0.13094753637319645</v>
      </c>
      <c r="H365">
        <f>IFERROR(IF(OR(HLOOKUP($A365,'Z-scores'!$C$2:$UD$20,6,FALSE)&gt;3,HLOOKUP($A365,'Z-scores'!$C$2:$UD$20,6,FALSE)&lt;-3),"",'Total-corrected counts'!H365),"")</f>
        <v>3.4901553188920013E-2</v>
      </c>
      <c r="I365">
        <f>IFERROR(IF(OR(HLOOKUP($A365,'Z-scores'!$C$2:$UD$20,7,FALSE)&gt;3,HLOOKUP($A365,'Z-scores'!$C$2:$UD$20,7,FALSE)&lt;-3),"",'Total-corrected counts'!I365),"")</f>
        <v>0.22780515886331384</v>
      </c>
      <c r="J365">
        <f>IFERROR(IF(OR(HLOOKUP($A365,'Z-scores'!$C$2:$UD$20,8,FALSE)&gt;3,HLOOKUP($A365,'Z-scores'!$C$2:$UD$20,8,FALSE)&lt;-3),"",'Total-corrected counts'!J365),"")</f>
        <v>7.8892195786762292E-2</v>
      </c>
      <c r="K365">
        <f>IFERROR(IF(OR(HLOOKUP($A365,'Z-scores'!$C$2:$UD$20,9,FALSE)&gt;3,HLOOKUP($A365,'Z-scores'!$C$2:$UD$20,9,FALSE)&lt;-3),"",'Total-corrected counts'!K365),"")</f>
        <v>0.17838229555716595</v>
      </c>
      <c r="L365">
        <f>IFERROR(IF(OR(HLOOKUP($A365,'Z-scores'!$C$2:$UD$20,10,FALSE)&gt;3,HLOOKUP($A365,'Z-scores'!$C$2:$UD$20,10,FALSE)&lt;-3),"",'Total-corrected counts'!L365),"")</f>
        <v>0.2116711970182584</v>
      </c>
      <c r="M365">
        <f>IFERROR(IF(OR(HLOOKUP($A365,'Z-scores'!$C$2:$UD$20,11,FALSE)&gt;3,HLOOKUP($A365,'Z-scores'!$C$2:$UD$20,11,FALSE)&lt;-3),"",'Total-corrected counts'!M365),"")</f>
        <v>0.48841039005559589</v>
      </c>
      <c r="N365">
        <f>IFERROR(IF(OR(HLOOKUP($A365,'Z-scores'!$C$2:$UD$20,12,FALSE)&gt;3,HLOOKUP($A365,'Z-scores'!$C$2:$UD$20,12,FALSE)&lt;-3),"",'Total-corrected counts'!N365),"")</f>
        <v>0.54068568108525694</v>
      </c>
      <c r="O365">
        <f>IFERROR(IF(OR(HLOOKUP($A365,'Z-scores'!$C$2:$UD$20,13,FALSE)&gt;3,HLOOKUP($A365,'Z-scores'!$C$2:$UD$20,13,FALSE)&lt;-3),"",'Total-corrected counts'!O365),"")</f>
        <v>0.61922276101333118</v>
      </c>
      <c r="P365">
        <f>IFERROR(IF(OR(HLOOKUP($A365,'Z-scores'!$C$2:$UD$20,14,FALSE)&gt;3,HLOOKUP($A365,'Z-scores'!$C$2:$UD$20,14,FALSE)&lt;-3),"",'Total-corrected counts'!P365),"")</f>
        <v>0.3846402054149648</v>
      </c>
      <c r="Q365">
        <f>IFERROR(IF(OR(HLOOKUP($A365,'Z-scores'!$C$2:$UD$20,15,FALSE)&gt;3,HLOOKUP($A365,'Z-scores'!$C$2:$UD$20,15,FALSE)&lt;-3),"",'Total-corrected counts'!Q365),"")</f>
        <v>0</v>
      </c>
      <c r="R365">
        <f>IFERROR(IF(OR(HLOOKUP($A365,'Z-scores'!$C$2:$UD$20,16,FALSE)&gt;3,HLOOKUP($A365,'Z-scores'!$C$2:$UD$20,16,FALSE)&lt;-3),"",'Total-corrected counts'!R365),"")</f>
        <v>0.43275212319010437</v>
      </c>
      <c r="S365">
        <f>IFERROR(IF(OR(HLOOKUP($A365,'Z-scores'!$C$2:$UD$20,17,FALSE)&gt;3,HLOOKUP($A365,'Z-scores'!$C$2:$UD$20,17,FALSE)&lt;-3),"",'Total-corrected counts'!S365),"")</f>
        <v>0.22799594818629224</v>
      </c>
      <c r="T365">
        <f>IFERROR(IF(OR(HLOOKUP($A365,'Z-scores'!$C$2:$UD$20,18,FALSE)&gt;3,HLOOKUP($A365,'Z-scores'!$C$2:$UD$20,18,FALSE)&lt;-3),"",'Total-corrected counts'!T365),"")</f>
        <v>0</v>
      </c>
      <c r="U365">
        <f>IFERROR(IF(OR(HLOOKUP($A365,'Z-scores'!$C$2:$UD$20,19,FALSE)&gt;3,HLOOKUP($A365,'Z-scores'!$C$2:$UD$20,19,FALSE)&lt;-3),"",'Total-corrected counts'!U365),"")</f>
        <v>0.17357871577787132</v>
      </c>
      <c r="V365">
        <f t="shared" si="20"/>
        <v>1</v>
      </c>
      <c r="W365" s="10">
        <f>SUMIFS(Tabel132[Cluster],Tabel132[ID],A365)</f>
        <v>96</v>
      </c>
      <c r="X365">
        <f t="shared" si="21"/>
        <v>0.30012864615245172</v>
      </c>
      <c r="Y365">
        <f t="shared" si="22"/>
        <v>0.19919328116329063</v>
      </c>
      <c r="Z365">
        <f t="shared" si="23"/>
        <v>0.29735942933347759</v>
      </c>
    </row>
    <row r="366" spans="1:26" x14ac:dyDescent="0.25">
      <c r="A366">
        <v>373</v>
      </c>
      <c r="B366" t="s">
        <v>771</v>
      </c>
      <c r="C366">
        <v>105800</v>
      </c>
      <c r="D366">
        <v>752</v>
      </c>
      <c r="E366" t="str">
        <f>IFERROR(IF(OR(HLOOKUP($A366,'Z-scores'!$C$2:$UD$20,3,FALSE)&gt;3,HLOOKUP(A366,'Z-scores'!$C$2:$UD$20,3,FALSE)&lt;-3),"",'Total-corrected counts'!E366),"")</f>
        <v/>
      </c>
      <c r="F366" t="str">
        <f>IFERROR(IF(OR(HLOOKUP($A366,'Z-scores'!$C$2:$UD$20,4,FALSE)&gt;3,HLOOKUP($A366,'Z-scores'!$C$2:$UD$20,4,FALSE)&lt;-3),"",'Total-corrected counts'!F366),"")</f>
        <v/>
      </c>
      <c r="G366" t="str">
        <f>IFERROR(IF(OR(HLOOKUP($A366,'Z-scores'!$C$2:$UD$20,5,FALSE)&gt;3,HLOOKUP($A366,'Z-scores'!$C$2:$UD$20,5,FALSE)&lt;-3),"",'Total-corrected counts'!G366),"")</f>
        <v/>
      </c>
      <c r="H366" t="str">
        <f>IFERROR(IF(OR(HLOOKUP($A366,'Z-scores'!$C$2:$UD$20,6,FALSE)&gt;3,HLOOKUP($A366,'Z-scores'!$C$2:$UD$20,6,FALSE)&lt;-3),"",'Total-corrected counts'!H366),"")</f>
        <v/>
      </c>
      <c r="I366" t="str">
        <f>IFERROR(IF(OR(HLOOKUP($A366,'Z-scores'!$C$2:$UD$20,7,FALSE)&gt;3,HLOOKUP($A366,'Z-scores'!$C$2:$UD$20,7,FALSE)&lt;-3),"",'Total-corrected counts'!I366),"")</f>
        <v/>
      </c>
      <c r="J366" t="str">
        <f>IFERROR(IF(OR(HLOOKUP($A366,'Z-scores'!$C$2:$UD$20,8,FALSE)&gt;3,HLOOKUP($A366,'Z-scores'!$C$2:$UD$20,8,FALSE)&lt;-3),"",'Total-corrected counts'!J366),"")</f>
        <v/>
      </c>
      <c r="K366" t="str">
        <f>IFERROR(IF(OR(HLOOKUP($A366,'Z-scores'!$C$2:$UD$20,9,FALSE)&gt;3,HLOOKUP($A366,'Z-scores'!$C$2:$UD$20,9,FALSE)&lt;-3),"",'Total-corrected counts'!K366),"")</f>
        <v/>
      </c>
      <c r="L366" t="str">
        <f>IFERROR(IF(OR(HLOOKUP($A366,'Z-scores'!$C$2:$UD$20,10,FALSE)&gt;3,HLOOKUP($A366,'Z-scores'!$C$2:$UD$20,10,FALSE)&lt;-3),"",'Total-corrected counts'!L366),"")</f>
        <v/>
      </c>
      <c r="M366" t="str">
        <f>IFERROR(IF(OR(HLOOKUP($A366,'Z-scores'!$C$2:$UD$20,11,FALSE)&gt;3,HLOOKUP($A366,'Z-scores'!$C$2:$UD$20,11,FALSE)&lt;-3),"",'Total-corrected counts'!M366),"")</f>
        <v/>
      </c>
      <c r="N366" t="str">
        <f>IFERROR(IF(OR(HLOOKUP($A366,'Z-scores'!$C$2:$UD$20,12,FALSE)&gt;3,HLOOKUP($A366,'Z-scores'!$C$2:$UD$20,12,FALSE)&lt;-3),"",'Total-corrected counts'!N366),"")</f>
        <v/>
      </c>
      <c r="O366" t="str">
        <f>IFERROR(IF(OR(HLOOKUP($A366,'Z-scores'!$C$2:$UD$20,13,FALSE)&gt;3,HLOOKUP($A366,'Z-scores'!$C$2:$UD$20,13,FALSE)&lt;-3),"",'Total-corrected counts'!O366),"")</f>
        <v/>
      </c>
      <c r="P366" t="str">
        <f>IFERROR(IF(OR(HLOOKUP($A366,'Z-scores'!$C$2:$UD$20,14,FALSE)&gt;3,HLOOKUP($A366,'Z-scores'!$C$2:$UD$20,14,FALSE)&lt;-3),"",'Total-corrected counts'!P366),"")</f>
        <v/>
      </c>
      <c r="Q366" t="str">
        <f>IFERROR(IF(OR(HLOOKUP($A366,'Z-scores'!$C$2:$UD$20,15,FALSE)&gt;3,HLOOKUP($A366,'Z-scores'!$C$2:$UD$20,15,FALSE)&lt;-3),"",'Total-corrected counts'!Q366),"")</f>
        <v/>
      </c>
      <c r="R366" t="str">
        <f>IFERROR(IF(OR(HLOOKUP($A366,'Z-scores'!$C$2:$UD$20,16,FALSE)&gt;3,HLOOKUP($A366,'Z-scores'!$C$2:$UD$20,16,FALSE)&lt;-3),"",'Total-corrected counts'!R366),"")</f>
        <v/>
      </c>
      <c r="S366" t="str">
        <f>IFERROR(IF(OR(HLOOKUP($A366,'Z-scores'!$C$2:$UD$20,17,FALSE)&gt;3,HLOOKUP($A366,'Z-scores'!$C$2:$UD$20,17,FALSE)&lt;-3),"",'Total-corrected counts'!S366),"")</f>
        <v/>
      </c>
      <c r="T366" t="str">
        <f>IFERROR(IF(OR(HLOOKUP($A366,'Z-scores'!$C$2:$UD$20,18,FALSE)&gt;3,HLOOKUP($A366,'Z-scores'!$C$2:$UD$20,18,FALSE)&lt;-3),"",'Total-corrected counts'!T366),"")</f>
        <v/>
      </c>
      <c r="U366" t="str">
        <f>IFERROR(IF(OR(HLOOKUP($A366,'Z-scores'!$C$2:$UD$20,19,FALSE)&gt;3,HLOOKUP($A366,'Z-scores'!$C$2:$UD$20,19,FALSE)&lt;-3),"",'Total-corrected counts'!U366),"")</f>
        <v/>
      </c>
      <c r="V366">
        <f t="shared" si="20"/>
        <v>1</v>
      </c>
      <c r="W366" s="10">
        <f>SUMIFS(Tabel132[Cluster],Tabel132[ID],A366)</f>
        <v>0</v>
      </c>
      <c r="X366" t="str">
        <f t="shared" si="21"/>
        <v/>
      </c>
      <c r="Y366" t="str">
        <f t="shared" si="22"/>
        <v/>
      </c>
      <c r="Z366" t="str">
        <f t="shared" si="23"/>
        <v/>
      </c>
    </row>
    <row r="367" spans="1:26" x14ac:dyDescent="0.25">
      <c r="A367">
        <v>374</v>
      </c>
      <c r="B367" t="s">
        <v>198</v>
      </c>
      <c r="C367">
        <v>83800</v>
      </c>
      <c r="D367">
        <v>348</v>
      </c>
      <c r="E367" t="str">
        <f>IFERROR(IF(OR(HLOOKUP($A367,'Z-scores'!$C$2:$UD$20,3,FALSE)&gt;3,HLOOKUP(A367,'Z-scores'!$C$2:$UD$20,3,FALSE)&lt;-3),"",'Total-corrected counts'!E367),"")</f>
        <v/>
      </c>
      <c r="F367">
        <f>IFERROR(IF(OR(HLOOKUP($A367,'Z-scores'!$C$2:$UD$20,4,FALSE)&gt;3,HLOOKUP($A367,'Z-scores'!$C$2:$UD$20,4,FALSE)&lt;-3),"",'Total-corrected counts'!F367),"")</f>
        <v>0.69725396778522608</v>
      </c>
      <c r="G367">
        <f>IFERROR(IF(OR(HLOOKUP($A367,'Z-scores'!$C$2:$UD$20,5,FALSE)&gt;3,HLOOKUP($A367,'Z-scores'!$C$2:$UD$20,5,FALSE)&lt;-3),"",'Total-corrected counts'!G367),"")</f>
        <v>0.23167641050642451</v>
      </c>
      <c r="H367">
        <f>IFERROR(IF(OR(HLOOKUP($A367,'Z-scores'!$C$2:$UD$20,6,FALSE)&gt;3,HLOOKUP($A367,'Z-scores'!$C$2:$UD$20,6,FALSE)&lt;-3),"",'Total-corrected counts'!H367),"")</f>
        <v>0.15356683403124805</v>
      </c>
      <c r="I367">
        <f>IFERROR(IF(OR(HLOOKUP($A367,'Z-scores'!$C$2:$UD$20,7,FALSE)&gt;3,HLOOKUP($A367,'Z-scores'!$C$2:$UD$20,7,FALSE)&lt;-3),"",'Total-corrected counts'!I367),"")</f>
        <v>6.4401134100277364</v>
      </c>
      <c r="J367">
        <f>IFERROR(IF(OR(HLOOKUP($A367,'Z-scores'!$C$2:$UD$20,8,FALSE)&gt;3,HLOOKUP($A367,'Z-scores'!$C$2:$UD$20,8,FALSE)&lt;-3),"",'Total-corrected counts'!J367),"")</f>
        <v>4.9850006212760416</v>
      </c>
      <c r="K367">
        <f>IFERROR(IF(OR(HLOOKUP($A367,'Z-scores'!$C$2:$UD$20,9,FALSE)&gt;3,HLOOKUP($A367,'Z-scores'!$C$2:$UD$20,9,FALSE)&lt;-3),"",'Total-corrected counts'!K367),"")</f>
        <v>6.7606890016165888</v>
      </c>
      <c r="L367">
        <f>IFERROR(IF(OR(HLOOKUP($A367,'Z-scores'!$C$2:$UD$20,10,FALSE)&gt;3,HLOOKUP($A367,'Z-scores'!$C$2:$UD$20,10,FALSE)&lt;-3),"",'Total-corrected counts'!L367),"")</f>
        <v>5.8782855338612174</v>
      </c>
      <c r="M367">
        <f>IFERROR(IF(OR(HLOOKUP($A367,'Z-scores'!$C$2:$UD$20,11,FALSE)&gt;3,HLOOKUP($A367,'Z-scores'!$C$2:$UD$20,11,FALSE)&lt;-3),"",'Total-corrected counts'!M367),"")</f>
        <v>5.142132031151367</v>
      </c>
      <c r="N367">
        <f>IFERROR(IF(OR(HLOOKUP($A367,'Z-scores'!$C$2:$UD$20,12,FALSE)&gt;3,HLOOKUP($A367,'Z-scores'!$C$2:$UD$20,12,FALSE)&lt;-3),"",'Total-corrected counts'!N367),"")</f>
        <v>3.3999048759767851</v>
      </c>
      <c r="O367">
        <f>IFERROR(IF(OR(HLOOKUP($A367,'Z-scores'!$C$2:$UD$20,13,FALSE)&gt;3,HLOOKUP($A367,'Z-scores'!$C$2:$UD$20,13,FALSE)&lt;-3),"",'Total-corrected counts'!O367),"")</f>
        <v>3.7422592948196969</v>
      </c>
      <c r="P367">
        <f>IFERROR(IF(OR(HLOOKUP($A367,'Z-scores'!$C$2:$UD$20,14,FALSE)&gt;3,HLOOKUP($A367,'Z-scores'!$C$2:$UD$20,14,FALSE)&lt;-3),"",'Total-corrected counts'!P367),"")</f>
        <v>5.6798536999609803</v>
      </c>
      <c r="Q367">
        <f>IFERROR(IF(OR(HLOOKUP($A367,'Z-scores'!$C$2:$UD$20,15,FALSE)&gt;3,HLOOKUP($A367,'Z-scores'!$C$2:$UD$20,15,FALSE)&lt;-3),"",'Total-corrected counts'!Q367),"")</f>
        <v>1.0531160533890835</v>
      </c>
      <c r="R367">
        <f>IFERROR(IF(OR(HLOOKUP($A367,'Z-scores'!$C$2:$UD$20,16,FALSE)&gt;3,HLOOKUP($A367,'Z-scores'!$C$2:$UD$20,16,FALSE)&lt;-3),"",'Total-corrected counts'!R367),"")</f>
        <v>5.758007416890556</v>
      </c>
      <c r="S367">
        <f>IFERROR(IF(OR(HLOOKUP($A367,'Z-scores'!$C$2:$UD$20,17,FALSE)&gt;3,HLOOKUP($A367,'Z-scores'!$C$2:$UD$20,17,FALSE)&lt;-3),"",'Total-corrected counts'!S367),"")</f>
        <v>4.5544904887690283</v>
      </c>
      <c r="T367">
        <f>IFERROR(IF(OR(HLOOKUP($A367,'Z-scores'!$C$2:$UD$20,18,FALSE)&gt;3,HLOOKUP($A367,'Z-scores'!$C$2:$UD$20,18,FALSE)&lt;-3),"",'Total-corrected counts'!T367),"")</f>
        <v>0.16322939916117271</v>
      </c>
      <c r="U367">
        <f>IFERROR(IF(OR(HLOOKUP($A367,'Z-scores'!$C$2:$UD$20,19,FALSE)&gt;3,HLOOKUP($A367,'Z-scores'!$C$2:$UD$20,19,FALSE)&lt;-3),"",'Total-corrected counts'!U367),"")</f>
        <v>3.7753370681687013</v>
      </c>
      <c r="V367">
        <f t="shared" si="20"/>
        <v>1</v>
      </c>
      <c r="W367" s="10">
        <f>SUMIFS(Tabel132[Cluster],Tabel132[ID],A367)</f>
        <v>92</v>
      </c>
      <c r="X367">
        <f t="shared" si="21"/>
        <v>0.83157111952917562</v>
      </c>
      <c r="Y367">
        <f t="shared" si="22"/>
        <v>3.7860897262819813</v>
      </c>
      <c r="Z367">
        <f t="shared" si="23"/>
        <v>3.515774787142</v>
      </c>
    </row>
    <row r="368" spans="1:26" x14ac:dyDescent="0.25">
      <c r="A368">
        <v>375</v>
      </c>
      <c r="B368" t="s">
        <v>772</v>
      </c>
      <c r="C368">
        <v>37600</v>
      </c>
      <c r="D368">
        <v>1080</v>
      </c>
      <c r="E368" t="str">
        <f>IFERROR(IF(OR(HLOOKUP($A368,'Z-scores'!$C$2:$UD$20,3,FALSE)&gt;3,HLOOKUP(A368,'Z-scores'!$C$2:$UD$20,3,FALSE)&lt;-3),"",'Total-corrected counts'!E368),"")</f>
        <v/>
      </c>
      <c r="F368" t="str">
        <f>IFERROR(IF(OR(HLOOKUP($A368,'Z-scores'!$C$2:$UD$20,4,FALSE)&gt;3,HLOOKUP($A368,'Z-scores'!$C$2:$UD$20,4,FALSE)&lt;-3),"",'Total-corrected counts'!F368),"")</f>
        <v/>
      </c>
      <c r="G368" t="str">
        <f>IFERROR(IF(OR(HLOOKUP($A368,'Z-scores'!$C$2:$UD$20,5,FALSE)&gt;3,HLOOKUP($A368,'Z-scores'!$C$2:$UD$20,5,FALSE)&lt;-3),"",'Total-corrected counts'!G368),"")</f>
        <v/>
      </c>
      <c r="H368" t="str">
        <f>IFERROR(IF(OR(HLOOKUP($A368,'Z-scores'!$C$2:$UD$20,6,FALSE)&gt;3,HLOOKUP($A368,'Z-scores'!$C$2:$UD$20,6,FALSE)&lt;-3),"",'Total-corrected counts'!H368),"")</f>
        <v/>
      </c>
      <c r="I368" t="str">
        <f>IFERROR(IF(OR(HLOOKUP($A368,'Z-scores'!$C$2:$UD$20,7,FALSE)&gt;3,HLOOKUP($A368,'Z-scores'!$C$2:$UD$20,7,FALSE)&lt;-3),"",'Total-corrected counts'!I368),"")</f>
        <v/>
      </c>
      <c r="J368" t="str">
        <f>IFERROR(IF(OR(HLOOKUP($A368,'Z-scores'!$C$2:$UD$20,8,FALSE)&gt;3,HLOOKUP($A368,'Z-scores'!$C$2:$UD$20,8,FALSE)&lt;-3),"",'Total-corrected counts'!J368),"")</f>
        <v/>
      </c>
      <c r="K368" t="str">
        <f>IFERROR(IF(OR(HLOOKUP($A368,'Z-scores'!$C$2:$UD$20,9,FALSE)&gt;3,HLOOKUP($A368,'Z-scores'!$C$2:$UD$20,9,FALSE)&lt;-3),"",'Total-corrected counts'!K368),"")</f>
        <v/>
      </c>
      <c r="L368" t="str">
        <f>IFERROR(IF(OR(HLOOKUP($A368,'Z-scores'!$C$2:$UD$20,10,FALSE)&gt;3,HLOOKUP($A368,'Z-scores'!$C$2:$UD$20,10,FALSE)&lt;-3),"",'Total-corrected counts'!L368),"")</f>
        <v/>
      </c>
      <c r="M368" t="str">
        <f>IFERROR(IF(OR(HLOOKUP($A368,'Z-scores'!$C$2:$UD$20,11,FALSE)&gt;3,HLOOKUP($A368,'Z-scores'!$C$2:$UD$20,11,FALSE)&lt;-3),"",'Total-corrected counts'!M368),"")</f>
        <v/>
      </c>
      <c r="N368" t="str">
        <f>IFERROR(IF(OR(HLOOKUP($A368,'Z-scores'!$C$2:$UD$20,12,FALSE)&gt;3,HLOOKUP($A368,'Z-scores'!$C$2:$UD$20,12,FALSE)&lt;-3),"",'Total-corrected counts'!N368),"")</f>
        <v/>
      </c>
      <c r="O368" t="str">
        <f>IFERROR(IF(OR(HLOOKUP($A368,'Z-scores'!$C$2:$UD$20,13,FALSE)&gt;3,HLOOKUP($A368,'Z-scores'!$C$2:$UD$20,13,FALSE)&lt;-3),"",'Total-corrected counts'!O368),"")</f>
        <v/>
      </c>
      <c r="P368" t="str">
        <f>IFERROR(IF(OR(HLOOKUP($A368,'Z-scores'!$C$2:$UD$20,14,FALSE)&gt;3,HLOOKUP($A368,'Z-scores'!$C$2:$UD$20,14,FALSE)&lt;-3),"",'Total-corrected counts'!P368),"")</f>
        <v/>
      </c>
      <c r="Q368" t="str">
        <f>IFERROR(IF(OR(HLOOKUP($A368,'Z-scores'!$C$2:$UD$20,15,FALSE)&gt;3,HLOOKUP($A368,'Z-scores'!$C$2:$UD$20,15,FALSE)&lt;-3),"",'Total-corrected counts'!Q368),"")</f>
        <v/>
      </c>
      <c r="R368" t="str">
        <f>IFERROR(IF(OR(HLOOKUP($A368,'Z-scores'!$C$2:$UD$20,16,FALSE)&gt;3,HLOOKUP($A368,'Z-scores'!$C$2:$UD$20,16,FALSE)&lt;-3),"",'Total-corrected counts'!R368),"")</f>
        <v/>
      </c>
      <c r="S368" t="str">
        <f>IFERROR(IF(OR(HLOOKUP($A368,'Z-scores'!$C$2:$UD$20,17,FALSE)&gt;3,HLOOKUP($A368,'Z-scores'!$C$2:$UD$20,17,FALSE)&lt;-3),"",'Total-corrected counts'!S368),"")</f>
        <v/>
      </c>
      <c r="T368" t="str">
        <f>IFERROR(IF(OR(HLOOKUP($A368,'Z-scores'!$C$2:$UD$20,18,FALSE)&gt;3,HLOOKUP($A368,'Z-scores'!$C$2:$UD$20,18,FALSE)&lt;-3),"",'Total-corrected counts'!T368),"")</f>
        <v/>
      </c>
      <c r="U368" t="str">
        <f>IFERROR(IF(OR(HLOOKUP($A368,'Z-scores'!$C$2:$UD$20,19,FALSE)&gt;3,HLOOKUP($A368,'Z-scores'!$C$2:$UD$20,19,FALSE)&lt;-3),"",'Total-corrected counts'!U368),"")</f>
        <v/>
      </c>
      <c r="V368">
        <f t="shared" si="20"/>
        <v>1</v>
      </c>
      <c r="W368" s="10">
        <f>SUMIFS(Tabel132[Cluster],Tabel132[ID],A368)</f>
        <v>0</v>
      </c>
      <c r="X368" t="str">
        <f t="shared" si="21"/>
        <v/>
      </c>
      <c r="Y368" t="str">
        <f t="shared" si="22"/>
        <v/>
      </c>
      <c r="Z368" t="str">
        <f t="shared" si="23"/>
        <v/>
      </c>
    </row>
    <row r="369" spans="1:26" x14ac:dyDescent="0.25">
      <c r="A369">
        <v>376</v>
      </c>
      <c r="B369" t="s">
        <v>773</v>
      </c>
      <c r="C369">
        <v>35400</v>
      </c>
      <c r="D369">
        <v>655</v>
      </c>
      <c r="E369" t="str">
        <f>IFERROR(IF(OR(HLOOKUP($A369,'Z-scores'!$C$2:$UD$20,3,FALSE)&gt;3,HLOOKUP(A369,'Z-scores'!$C$2:$UD$20,3,FALSE)&lt;-3),"",'Total-corrected counts'!E369),"")</f>
        <v/>
      </c>
      <c r="F369" t="str">
        <f>IFERROR(IF(OR(HLOOKUP($A369,'Z-scores'!$C$2:$UD$20,4,FALSE)&gt;3,HLOOKUP($A369,'Z-scores'!$C$2:$UD$20,4,FALSE)&lt;-3),"",'Total-corrected counts'!F369),"")</f>
        <v/>
      </c>
      <c r="G369" t="str">
        <f>IFERROR(IF(OR(HLOOKUP($A369,'Z-scores'!$C$2:$UD$20,5,FALSE)&gt;3,HLOOKUP($A369,'Z-scores'!$C$2:$UD$20,5,FALSE)&lt;-3),"",'Total-corrected counts'!G369),"")</f>
        <v/>
      </c>
      <c r="H369" t="str">
        <f>IFERROR(IF(OR(HLOOKUP($A369,'Z-scores'!$C$2:$UD$20,6,FALSE)&gt;3,HLOOKUP($A369,'Z-scores'!$C$2:$UD$20,6,FALSE)&lt;-3),"",'Total-corrected counts'!H369),"")</f>
        <v/>
      </c>
      <c r="I369" t="str">
        <f>IFERROR(IF(OR(HLOOKUP($A369,'Z-scores'!$C$2:$UD$20,7,FALSE)&gt;3,HLOOKUP($A369,'Z-scores'!$C$2:$UD$20,7,FALSE)&lt;-3),"",'Total-corrected counts'!I369),"")</f>
        <v/>
      </c>
      <c r="J369" t="str">
        <f>IFERROR(IF(OR(HLOOKUP($A369,'Z-scores'!$C$2:$UD$20,8,FALSE)&gt;3,HLOOKUP($A369,'Z-scores'!$C$2:$UD$20,8,FALSE)&lt;-3),"",'Total-corrected counts'!J369),"")</f>
        <v/>
      </c>
      <c r="K369" t="str">
        <f>IFERROR(IF(OR(HLOOKUP($A369,'Z-scores'!$C$2:$UD$20,9,FALSE)&gt;3,HLOOKUP($A369,'Z-scores'!$C$2:$UD$20,9,FALSE)&lt;-3),"",'Total-corrected counts'!K369),"")</f>
        <v/>
      </c>
      <c r="L369" t="str">
        <f>IFERROR(IF(OR(HLOOKUP($A369,'Z-scores'!$C$2:$UD$20,10,FALSE)&gt;3,HLOOKUP($A369,'Z-scores'!$C$2:$UD$20,10,FALSE)&lt;-3),"",'Total-corrected counts'!L369),"")</f>
        <v/>
      </c>
      <c r="M369" t="str">
        <f>IFERROR(IF(OR(HLOOKUP($A369,'Z-scores'!$C$2:$UD$20,11,FALSE)&gt;3,HLOOKUP($A369,'Z-scores'!$C$2:$UD$20,11,FALSE)&lt;-3),"",'Total-corrected counts'!M369),"")</f>
        <v/>
      </c>
      <c r="N369" t="str">
        <f>IFERROR(IF(OR(HLOOKUP($A369,'Z-scores'!$C$2:$UD$20,12,FALSE)&gt;3,HLOOKUP($A369,'Z-scores'!$C$2:$UD$20,12,FALSE)&lt;-3),"",'Total-corrected counts'!N369),"")</f>
        <v/>
      </c>
      <c r="O369" t="str">
        <f>IFERROR(IF(OR(HLOOKUP($A369,'Z-scores'!$C$2:$UD$20,13,FALSE)&gt;3,HLOOKUP($A369,'Z-scores'!$C$2:$UD$20,13,FALSE)&lt;-3),"",'Total-corrected counts'!O369),"")</f>
        <v/>
      </c>
      <c r="P369" t="str">
        <f>IFERROR(IF(OR(HLOOKUP($A369,'Z-scores'!$C$2:$UD$20,14,FALSE)&gt;3,HLOOKUP($A369,'Z-scores'!$C$2:$UD$20,14,FALSE)&lt;-3),"",'Total-corrected counts'!P369),"")</f>
        <v/>
      </c>
      <c r="Q369" t="str">
        <f>IFERROR(IF(OR(HLOOKUP($A369,'Z-scores'!$C$2:$UD$20,15,FALSE)&gt;3,HLOOKUP($A369,'Z-scores'!$C$2:$UD$20,15,FALSE)&lt;-3),"",'Total-corrected counts'!Q369),"")</f>
        <v/>
      </c>
      <c r="R369" t="str">
        <f>IFERROR(IF(OR(HLOOKUP($A369,'Z-scores'!$C$2:$UD$20,16,FALSE)&gt;3,HLOOKUP($A369,'Z-scores'!$C$2:$UD$20,16,FALSE)&lt;-3),"",'Total-corrected counts'!R369),"")</f>
        <v/>
      </c>
      <c r="S369" t="str">
        <f>IFERROR(IF(OR(HLOOKUP($A369,'Z-scores'!$C$2:$UD$20,17,FALSE)&gt;3,HLOOKUP($A369,'Z-scores'!$C$2:$UD$20,17,FALSE)&lt;-3),"",'Total-corrected counts'!S369),"")</f>
        <v/>
      </c>
      <c r="T369" t="str">
        <f>IFERROR(IF(OR(HLOOKUP($A369,'Z-scores'!$C$2:$UD$20,18,FALSE)&gt;3,HLOOKUP($A369,'Z-scores'!$C$2:$UD$20,18,FALSE)&lt;-3),"",'Total-corrected counts'!T369),"")</f>
        <v/>
      </c>
      <c r="U369" t="str">
        <f>IFERROR(IF(OR(HLOOKUP($A369,'Z-scores'!$C$2:$UD$20,19,FALSE)&gt;3,HLOOKUP($A369,'Z-scores'!$C$2:$UD$20,19,FALSE)&lt;-3),"",'Total-corrected counts'!U369),"")</f>
        <v/>
      </c>
      <c r="V369">
        <f t="shared" si="20"/>
        <v>1</v>
      </c>
      <c r="W369" s="10">
        <f>SUMIFS(Tabel132[Cluster],Tabel132[ID],A369)</f>
        <v>45</v>
      </c>
      <c r="X369" t="str">
        <f t="shared" si="21"/>
        <v/>
      </c>
      <c r="Y369" t="str">
        <f t="shared" si="22"/>
        <v/>
      </c>
      <c r="Z369" t="str">
        <f t="shared" si="23"/>
        <v/>
      </c>
    </row>
    <row r="370" spans="1:26" x14ac:dyDescent="0.25">
      <c r="A370">
        <v>377</v>
      </c>
      <c r="B370" t="s">
        <v>199</v>
      </c>
      <c r="C370">
        <v>17400</v>
      </c>
      <c r="D370">
        <v>425</v>
      </c>
      <c r="E370">
        <f>IFERROR(IF(OR(HLOOKUP($A370,'Z-scores'!$C$2:$UD$20,3,FALSE)&gt;3,HLOOKUP(A370,'Z-scores'!$C$2:$UD$20,3,FALSE)&lt;-3),"",'Total-corrected counts'!E370),"")</f>
        <v>2.2357801023415735</v>
      </c>
      <c r="F370">
        <f>IFERROR(IF(OR(HLOOKUP($A370,'Z-scores'!$C$2:$UD$20,4,FALSE)&gt;3,HLOOKUP($A370,'Z-scores'!$C$2:$UD$20,4,FALSE)&lt;-3),"",'Total-corrected counts'!F370),"")</f>
        <v>2.6823770290090465</v>
      </c>
      <c r="G370">
        <f>IFERROR(IF(OR(HLOOKUP($A370,'Z-scores'!$C$2:$UD$20,5,FALSE)&gt;3,HLOOKUP($A370,'Z-scores'!$C$2:$UD$20,5,FALSE)&lt;-3),"",'Total-corrected counts'!G370),"")</f>
        <v>3.9787905282625076</v>
      </c>
      <c r="H370">
        <f>IFERROR(IF(OR(HLOOKUP($A370,'Z-scores'!$C$2:$UD$20,6,FALSE)&gt;3,HLOOKUP($A370,'Z-scores'!$C$2:$UD$20,6,FALSE)&lt;-3),"",'Total-corrected counts'!H370),"")</f>
        <v>8.6067230163876758</v>
      </c>
      <c r="I370">
        <f>IFERROR(IF(OR(HLOOKUP($A370,'Z-scores'!$C$2:$UD$20,7,FALSE)&gt;3,HLOOKUP($A370,'Z-scores'!$C$2:$UD$20,7,FALSE)&lt;-3),"",'Total-corrected counts'!I370),"")</f>
        <v>3.4724894486191622</v>
      </c>
      <c r="J370">
        <f>IFERROR(IF(OR(HLOOKUP($A370,'Z-scores'!$C$2:$UD$20,8,FALSE)&gt;3,HLOOKUP($A370,'Z-scores'!$C$2:$UD$20,8,FALSE)&lt;-3),"",'Total-corrected counts'!J370),"")</f>
        <v>4.4426167752420511</v>
      </c>
      <c r="K370">
        <f>IFERROR(IF(OR(HLOOKUP($A370,'Z-scores'!$C$2:$UD$20,9,FALSE)&gt;3,HLOOKUP($A370,'Z-scores'!$C$2:$UD$20,9,FALSE)&lt;-3),"",'Total-corrected counts'!K370),"")</f>
        <v>7.4296226099559624</v>
      </c>
      <c r="L370">
        <f>IFERROR(IF(OR(HLOOKUP($A370,'Z-scores'!$C$2:$UD$20,10,FALSE)&gt;3,HLOOKUP($A370,'Z-scores'!$C$2:$UD$20,10,FALSE)&lt;-3),"",'Total-corrected counts'!L370),"")</f>
        <v>2.1872690358553371</v>
      </c>
      <c r="M370">
        <f>IFERROR(IF(OR(HLOOKUP($A370,'Z-scores'!$C$2:$UD$20,11,FALSE)&gt;3,HLOOKUP($A370,'Z-scores'!$C$2:$UD$20,11,FALSE)&lt;-3),"",'Total-corrected counts'!M370),"")</f>
        <v>1.2256336203281935</v>
      </c>
      <c r="N370">
        <f>IFERROR(IF(OR(HLOOKUP($A370,'Z-scores'!$C$2:$UD$20,12,FALSE)&gt;3,HLOOKUP($A370,'Z-scores'!$C$2:$UD$20,12,FALSE)&lt;-3),"",'Total-corrected counts'!N370),"")</f>
        <v>9.9431180335170151</v>
      </c>
      <c r="O370">
        <f>IFERROR(IF(OR(HLOOKUP($A370,'Z-scores'!$C$2:$UD$20,13,FALSE)&gt;3,HLOOKUP($A370,'Z-scores'!$C$2:$UD$20,13,FALSE)&lt;-3),"",'Total-corrected counts'!O370),"")</f>
        <v>16.399307143575886</v>
      </c>
      <c r="P370">
        <f>IFERROR(IF(OR(HLOOKUP($A370,'Z-scores'!$C$2:$UD$20,14,FALSE)&gt;3,HLOOKUP($A370,'Z-scores'!$C$2:$UD$20,14,FALSE)&lt;-3),"",'Total-corrected counts'!P370),"")</f>
        <v>6.9277974775295332</v>
      </c>
      <c r="Q370">
        <f>IFERROR(IF(OR(HLOOKUP($A370,'Z-scores'!$C$2:$UD$20,15,FALSE)&gt;3,HLOOKUP($A370,'Z-scores'!$C$2:$UD$20,15,FALSE)&lt;-3),"",'Total-corrected counts'!Q370),"")</f>
        <v>6.4357092151555104</v>
      </c>
      <c r="R370">
        <f>IFERROR(IF(OR(HLOOKUP($A370,'Z-scores'!$C$2:$UD$20,16,FALSE)&gt;3,HLOOKUP($A370,'Z-scores'!$C$2:$UD$20,16,FALSE)&lt;-3),"",'Total-corrected counts'!R370),"")</f>
        <v>4.9686354884789763</v>
      </c>
      <c r="S370">
        <f>IFERROR(IF(OR(HLOOKUP($A370,'Z-scores'!$C$2:$UD$20,17,FALSE)&gt;3,HLOOKUP($A370,'Z-scores'!$C$2:$UD$20,17,FALSE)&lt;-3),"",'Total-corrected counts'!S370),"")</f>
        <v>3.4090822728807502</v>
      </c>
      <c r="T370">
        <f>IFERROR(IF(OR(HLOOKUP($A370,'Z-scores'!$C$2:$UD$20,18,FALSE)&gt;3,HLOOKUP($A370,'Z-scores'!$C$2:$UD$20,18,FALSE)&lt;-3),"",'Total-corrected counts'!T370),"")</f>
        <v>5.2319317941660097</v>
      </c>
      <c r="U370">
        <f>IFERROR(IF(OR(HLOOKUP($A370,'Z-scores'!$C$2:$UD$20,19,FALSE)&gt;3,HLOOKUP($A370,'Z-scores'!$C$2:$UD$20,19,FALSE)&lt;-3),"",'Total-corrected counts'!U370),"")</f>
        <v>4.2179627934022736</v>
      </c>
      <c r="V370">
        <f t="shared" si="20"/>
        <v>1</v>
      </c>
      <c r="W370" s="10">
        <f>SUMIFS(Tabel132[Cluster],Tabel132[ID],A370)</f>
        <v>21</v>
      </c>
      <c r="X370">
        <f t="shared" si="21"/>
        <v>7.5461550658982635E-2</v>
      </c>
      <c r="Y370">
        <f t="shared" si="22"/>
        <v>4.0290335740001675</v>
      </c>
      <c r="Z370">
        <f t="shared" si="23"/>
        <v>7.1916930273382436</v>
      </c>
    </row>
    <row r="371" spans="1:26" x14ac:dyDescent="0.25">
      <c r="A371">
        <v>378</v>
      </c>
      <c r="B371" t="s">
        <v>774</v>
      </c>
      <c r="C371">
        <v>7700</v>
      </c>
      <c r="D371">
        <v>453</v>
      </c>
      <c r="E371" t="str">
        <f>IFERROR(IF(OR(HLOOKUP($A371,'Z-scores'!$C$2:$UD$20,3,FALSE)&gt;3,HLOOKUP(A371,'Z-scores'!$C$2:$UD$20,3,FALSE)&lt;-3),"",'Total-corrected counts'!E371),"")</f>
        <v/>
      </c>
      <c r="F371" t="str">
        <f>IFERROR(IF(OR(HLOOKUP($A371,'Z-scores'!$C$2:$UD$20,4,FALSE)&gt;3,HLOOKUP($A371,'Z-scores'!$C$2:$UD$20,4,FALSE)&lt;-3),"",'Total-corrected counts'!F371),"")</f>
        <v/>
      </c>
      <c r="G371" t="str">
        <f>IFERROR(IF(OR(HLOOKUP($A371,'Z-scores'!$C$2:$UD$20,5,FALSE)&gt;3,HLOOKUP($A371,'Z-scores'!$C$2:$UD$20,5,FALSE)&lt;-3),"",'Total-corrected counts'!G371),"")</f>
        <v/>
      </c>
      <c r="H371" t="str">
        <f>IFERROR(IF(OR(HLOOKUP($A371,'Z-scores'!$C$2:$UD$20,6,FALSE)&gt;3,HLOOKUP($A371,'Z-scores'!$C$2:$UD$20,6,FALSE)&lt;-3),"",'Total-corrected counts'!H371),"")</f>
        <v/>
      </c>
      <c r="I371" t="str">
        <f>IFERROR(IF(OR(HLOOKUP($A371,'Z-scores'!$C$2:$UD$20,7,FALSE)&gt;3,HLOOKUP($A371,'Z-scores'!$C$2:$UD$20,7,FALSE)&lt;-3),"",'Total-corrected counts'!I371),"")</f>
        <v/>
      </c>
      <c r="J371" t="str">
        <f>IFERROR(IF(OR(HLOOKUP($A371,'Z-scores'!$C$2:$UD$20,8,FALSE)&gt;3,HLOOKUP($A371,'Z-scores'!$C$2:$UD$20,8,FALSE)&lt;-3),"",'Total-corrected counts'!J371),"")</f>
        <v/>
      </c>
      <c r="K371" t="str">
        <f>IFERROR(IF(OR(HLOOKUP($A371,'Z-scores'!$C$2:$UD$20,9,FALSE)&gt;3,HLOOKUP($A371,'Z-scores'!$C$2:$UD$20,9,FALSE)&lt;-3),"",'Total-corrected counts'!K371),"")</f>
        <v/>
      </c>
      <c r="L371" t="str">
        <f>IFERROR(IF(OR(HLOOKUP($A371,'Z-scores'!$C$2:$UD$20,10,FALSE)&gt;3,HLOOKUP($A371,'Z-scores'!$C$2:$UD$20,10,FALSE)&lt;-3),"",'Total-corrected counts'!L371),"")</f>
        <v/>
      </c>
      <c r="M371" t="str">
        <f>IFERROR(IF(OR(HLOOKUP($A371,'Z-scores'!$C$2:$UD$20,11,FALSE)&gt;3,HLOOKUP($A371,'Z-scores'!$C$2:$UD$20,11,FALSE)&lt;-3),"",'Total-corrected counts'!M371),"")</f>
        <v/>
      </c>
      <c r="N371" t="str">
        <f>IFERROR(IF(OR(HLOOKUP($A371,'Z-scores'!$C$2:$UD$20,12,FALSE)&gt;3,HLOOKUP($A371,'Z-scores'!$C$2:$UD$20,12,FALSE)&lt;-3),"",'Total-corrected counts'!N371),"")</f>
        <v/>
      </c>
      <c r="O371" t="str">
        <f>IFERROR(IF(OR(HLOOKUP($A371,'Z-scores'!$C$2:$UD$20,13,FALSE)&gt;3,HLOOKUP($A371,'Z-scores'!$C$2:$UD$20,13,FALSE)&lt;-3),"",'Total-corrected counts'!O371),"")</f>
        <v/>
      </c>
      <c r="P371" t="str">
        <f>IFERROR(IF(OR(HLOOKUP($A371,'Z-scores'!$C$2:$UD$20,14,FALSE)&gt;3,HLOOKUP($A371,'Z-scores'!$C$2:$UD$20,14,FALSE)&lt;-3),"",'Total-corrected counts'!P371),"")</f>
        <v/>
      </c>
      <c r="Q371" t="str">
        <f>IFERROR(IF(OR(HLOOKUP($A371,'Z-scores'!$C$2:$UD$20,15,FALSE)&gt;3,HLOOKUP($A371,'Z-scores'!$C$2:$UD$20,15,FALSE)&lt;-3),"",'Total-corrected counts'!Q371),"")</f>
        <v/>
      </c>
      <c r="R371" t="str">
        <f>IFERROR(IF(OR(HLOOKUP($A371,'Z-scores'!$C$2:$UD$20,16,FALSE)&gt;3,HLOOKUP($A371,'Z-scores'!$C$2:$UD$20,16,FALSE)&lt;-3),"",'Total-corrected counts'!R371),"")</f>
        <v/>
      </c>
      <c r="S371" t="str">
        <f>IFERROR(IF(OR(HLOOKUP($A371,'Z-scores'!$C$2:$UD$20,17,FALSE)&gt;3,HLOOKUP($A371,'Z-scores'!$C$2:$UD$20,17,FALSE)&lt;-3),"",'Total-corrected counts'!S371),"")</f>
        <v/>
      </c>
      <c r="T371" t="str">
        <f>IFERROR(IF(OR(HLOOKUP($A371,'Z-scores'!$C$2:$UD$20,18,FALSE)&gt;3,HLOOKUP($A371,'Z-scores'!$C$2:$UD$20,18,FALSE)&lt;-3),"",'Total-corrected counts'!T371),"")</f>
        <v/>
      </c>
      <c r="U371" t="str">
        <f>IFERROR(IF(OR(HLOOKUP($A371,'Z-scores'!$C$2:$UD$20,19,FALSE)&gt;3,HLOOKUP($A371,'Z-scores'!$C$2:$UD$20,19,FALSE)&lt;-3),"",'Total-corrected counts'!U371),"")</f>
        <v/>
      </c>
      <c r="V371">
        <f t="shared" si="20"/>
        <v>1</v>
      </c>
      <c r="W371" s="10">
        <f>SUMIFS(Tabel132[Cluster],Tabel132[ID],A371)</f>
        <v>11</v>
      </c>
      <c r="X371" t="str">
        <f t="shared" si="21"/>
        <v/>
      </c>
      <c r="Y371" t="str">
        <f t="shared" si="22"/>
        <v/>
      </c>
      <c r="Z371" t="str">
        <f t="shared" si="23"/>
        <v/>
      </c>
    </row>
    <row r="372" spans="1:26" x14ac:dyDescent="0.25">
      <c r="A372">
        <v>379</v>
      </c>
      <c r="B372" t="s">
        <v>775</v>
      </c>
      <c r="C372">
        <v>96800</v>
      </c>
      <c r="D372">
        <v>354</v>
      </c>
      <c r="E372" t="str">
        <f>IFERROR(IF(OR(HLOOKUP($A372,'Z-scores'!$C$2:$UD$20,3,FALSE)&gt;3,HLOOKUP(A372,'Z-scores'!$C$2:$UD$20,3,FALSE)&lt;-3),"",'Total-corrected counts'!E372),"")</f>
        <v/>
      </c>
      <c r="F372" t="str">
        <f>IFERROR(IF(OR(HLOOKUP($A372,'Z-scores'!$C$2:$UD$20,4,FALSE)&gt;3,HLOOKUP($A372,'Z-scores'!$C$2:$UD$20,4,FALSE)&lt;-3),"",'Total-corrected counts'!F372),"")</f>
        <v/>
      </c>
      <c r="G372" t="str">
        <f>IFERROR(IF(OR(HLOOKUP($A372,'Z-scores'!$C$2:$UD$20,5,FALSE)&gt;3,HLOOKUP($A372,'Z-scores'!$C$2:$UD$20,5,FALSE)&lt;-3),"",'Total-corrected counts'!G372),"")</f>
        <v/>
      </c>
      <c r="H372" t="str">
        <f>IFERROR(IF(OR(HLOOKUP($A372,'Z-scores'!$C$2:$UD$20,6,FALSE)&gt;3,HLOOKUP($A372,'Z-scores'!$C$2:$UD$20,6,FALSE)&lt;-3),"",'Total-corrected counts'!H372),"")</f>
        <v/>
      </c>
      <c r="I372" t="str">
        <f>IFERROR(IF(OR(HLOOKUP($A372,'Z-scores'!$C$2:$UD$20,7,FALSE)&gt;3,HLOOKUP($A372,'Z-scores'!$C$2:$UD$20,7,FALSE)&lt;-3),"",'Total-corrected counts'!I372),"")</f>
        <v/>
      </c>
      <c r="J372" t="str">
        <f>IFERROR(IF(OR(HLOOKUP($A372,'Z-scores'!$C$2:$UD$20,8,FALSE)&gt;3,HLOOKUP($A372,'Z-scores'!$C$2:$UD$20,8,FALSE)&lt;-3),"",'Total-corrected counts'!J372),"")</f>
        <v/>
      </c>
      <c r="K372" t="str">
        <f>IFERROR(IF(OR(HLOOKUP($A372,'Z-scores'!$C$2:$UD$20,9,FALSE)&gt;3,HLOOKUP($A372,'Z-scores'!$C$2:$UD$20,9,FALSE)&lt;-3),"",'Total-corrected counts'!K372),"")</f>
        <v/>
      </c>
      <c r="L372" t="str">
        <f>IFERROR(IF(OR(HLOOKUP($A372,'Z-scores'!$C$2:$UD$20,10,FALSE)&gt;3,HLOOKUP($A372,'Z-scores'!$C$2:$UD$20,10,FALSE)&lt;-3),"",'Total-corrected counts'!L372),"")</f>
        <v/>
      </c>
      <c r="M372" t="str">
        <f>IFERROR(IF(OR(HLOOKUP($A372,'Z-scores'!$C$2:$UD$20,11,FALSE)&gt;3,HLOOKUP($A372,'Z-scores'!$C$2:$UD$20,11,FALSE)&lt;-3),"",'Total-corrected counts'!M372),"")</f>
        <v/>
      </c>
      <c r="N372" t="str">
        <f>IFERROR(IF(OR(HLOOKUP($A372,'Z-scores'!$C$2:$UD$20,12,FALSE)&gt;3,HLOOKUP($A372,'Z-scores'!$C$2:$UD$20,12,FALSE)&lt;-3),"",'Total-corrected counts'!N372),"")</f>
        <v/>
      </c>
      <c r="O372" t="str">
        <f>IFERROR(IF(OR(HLOOKUP($A372,'Z-scores'!$C$2:$UD$20,13,FALSE)&gt;3,HLOOKUP($A372,'Z-scores'!$C$2:$UD$20,13,FALSE)&lt;-3),"",'Total-corrected counts'!O372),"")</f>
        <v/>
      </c>
      <c r="P372" t="str">
        <f>IFERROR(IF(OR(HLOOKUP($A372,'Z-scores'!$C$2:$UD$20,14,FALSE)&gt;3,HLOOKUP($A372,'Z-scores'!$C$2:$UD$20,14,FALSE)&lt;-3),"",'Total-corrected counts'!P372),"")</f>
        <v/>
      </c>
      <c r="Q372" t="str">
        <f>IFERROR(IF(OR(HLOOKUP($A372,'Z-scores'!$C$2:$UD$20,15,FALSE)&gt;3,HLOOKUP($A372,'Z-scores'!$C$2:$UD$20,15,FALSE)&lt;-3),"",'Total-corrected counts'!Q372),"")</f>
        <v/>
      </c>
      <c r="R372" t="str">
        <f>IFERROR(IF(OR(HLOOKUP($A372,'Z-scores'!$C$2:$UD$20,16,FALSE)&gt;3,HLOOKUP($A372,'Z-scores'!$C$2:$UD$20,16,FALSE)&lt;-3),"",'Total-corrected counts'!R372),"")</f>
        <v/>
      </c>
      <c r="S372" t="str">
        <f>IFERROR(IF(OR(HLOOKUP($A372,'Z-scores'!$C$2:$UD$20,17,FALSE)&gt;3,HLOOKUP($A372,'Z-scores'!$C$2:$UD$20,17,FALSE)&lt;-3),"",'Total-corrected counts'!S372),"")</f>
        <v/>
      </c>
      <c r="T372" t="str">
        <f>IFERROR(IF(OR(HLOOKUP($A372,'Z-scores'!$C$2:$UD$20,18,FALSE)&gt;3,HLOOKUP($A372,'Z-scores'!$C$2:$UD$20,18,FALSE)&lt;-3),"",'Total-corrected counts'!T372),"")</f>
        <v/>
      </c>
      <c r="U372" t="str">
        <f>IFERROR(IF(OR(HLOOKUP($A372,'Z-scores'!$C$2:$UD$20,19,FALSE)&gt;3,HLOOKUP($A372,'Z-scores'!$C$2:$UD$20,19,FALSE)&lt;-3),"",'Total-corrected counts'!U372),"")</f>
        <v/>
      </c>
      <c r="V372">
        <f t="shared" si="20"/>
        <v>1</v>
      </c>
      <c r="W372" s="10">
        <f>SUMIFS(Tabel132[Cluster],Tabel132[ID],A372)</f>
        <v>96</v>
      </c>
      <c r="X372" t="str">
        <f t="shared" si="21"/>
        <v/>
      </c>
      <c r="Y372" t="str">
        <f t="shared" si="22"/>
        <v/>
      </c>
      <c r="Z372" t="str">
        <f t="shared" si="23"/>
        <v/>
      </c>
    </row>
    <row r="373" spans="1:26" x14ac:dyDescent="0.25">
      <c r="A373">
        <v>380</v>
      </c>
      <c r="B373" t="s">
        <v>200</v>
      </c>
      <c r="C373">
        <v>102700</v>
      </c>
      <c r="D373">
        <v>514</v>
      </c>
      <c r="E373">
        <f>IFERROR(IF(OR(HLOOKUP($A373,'Z-scores'!$C$2:$UD$20,3,FALSE)&gt;3,HLOOKUP(A373,'Z-scores'!$C$2:$UD$20,3,FALSE)&lt;-3),"",'Total-corrected counts'!E373),"")</f>
        <v>0.10459789952475197</v>
      </c>
      <c r="F373">
        <f>IFERROR(IF(OR(HLOOKUP($A373,'Z-scores'!$C$2:$UD$20,4,FALSE)&gt;3,HLOOKUP($A373,'Z-scores'!$C$2:$UD$20,4,FALSE)&lt;-3),"",'Total-corrected counts'!F373),"")</f>
        <v>0.24608963568890332</v>
      </c>
      <c r="G373">
        <f>IFERROR(IF(OR(HLOOKUP($A373,'Z-scores'!$C$2:$UD$20,5,FALSE)&gt;3,HLOOKUP($A373,'Z-scores'!$C$2:$UD$20,5,FALSE)&lt;-3),"",'Total-corrected counts'!G373),"")</f>
        <v>0</v>
      </c>
      <c r="H373">
        <f>IFERROR(IF(OR(HLOOKUP($A373,'Z-scores'!$C$2:$UD$20,6,FALSE)&gt;3,HLOOKUP($A373,'Z-scores'!$C$2:$UD$20,6,FALSE)&lt;-3),"",'Total-corrected counts'!H373),"")</f>
        <v>0.50956267655823217</v>
      </c>
      <c r="I373">
        <f>IFERROR(IF(OR(HLOOKUP($A373,'Z-scores'!$C$2:$UD$20,7,FALSE)&gt;3,HLOOKUP($A373,'Z-scores'!$C$2:$UD$20,7,FALSE)&lt;-3),"",'Total-corrected counts'!I373),"")</f>
        <v>9.8510338967919497E-2</v>
      </c>
      <c r="J373">
        <f>IFERROR(IF(OR(HLOOKUP($A373,'Z-scores'!$C$2:$UD$20,8,FALSE)&gt;3,HLOOKUP($A373,'Z-scores'!$C$2:$UD$20,8,FALSE)&lt;-3),"",'Total-corrected counts'!J373),"")</f>
        <v>9.8615244733452866E-3</v>
      </c>
      <c r="K373">
        <f>IFERROR(IF(OR(HLOOKUP($A373,'Z-scores'!$C$2:$UD$20,9,FALSE)&gt;3,HLOOKUP($A373,'Z-scores'!$C$2:$UD$20,9,FALSE)&lt;-3),"",'Total-corrected counts'!K373),"")</f>
        <v>0</v>
      </c>
      <c r="L373">
        <f>IFERROR(IF(OR(HLOOKUP($A373,'Z-scores'!$C$2:$UD$20,10,FALSE)&gt;3,HLOOKUP($A373,'Z-scores'!$C$2:$UD$20,10,FALSE)&lt;-3),"",'Total-corrected counts'!L373),"")</f>
        <v>0</v>
      </c>
      <c r="M373">
        <f>IFERROR(IF(OR(HLOOKUP($A373,'Z-scores'!$C$2:$UD$20,11,FALSE)&gt;3,HLOOKUP($A373,'Z-scores'!$C$2:$UD$20,11,FALSE)&lt;-3),"",'Total-corrected counts'!M373),"")</f>
        <v>0</v>
      </c>
      <c r="N373">
        <f>IFERROR(IF(OR(HLOOKUP($A373,'Z-scores'!$C$2:$UD$20,12,FALSE)&gt;3,HLOOKUP($A373,'Z-scores'!$C$2:$UD$20,12,FALSE)&lt;-3),"",'Total-corrected counts'!N373),"")</f>
        <v>0.11913413312048035</v>
      </c>
      <c r="O373">
        <f>IFERROR(IF(OR(HLOOKUP($A373,'Z-scores'!$C$2:$UD$20,13,FALSE)&gt;3,HLOOKUP($A373,'Z-scores'!$C$2:$UD$20,13,FALSE)&lt;-3),"",'Total-corrected counts'!O373),"")</f>
        <v>0.1312483026060865</v>
      </c>
      <c r="P373">
        <f>IFERROR(IF(OR(HLOOKUP($A373,'Z-scores'!$C$2:$UD$20,14,FALSE)&gt;3,HLOOKUP($A373,'Z-scores'!$C$2:$UD$20,14,FALSE)&lt;-3),"",'Total-corrected counts'!P373),"")</f>
        <v>0.19659388276764869</v>
      </c>
      <c r="Q373">
        <f>IFERROR(IF(OR(HLOOKUP($A373,'Z-scores'!$C$2:$UD$20,15,FALSE)&gt;3,HLOOKUP($A373,'Z-scores'!$C$2:$UD$20,15,FALSE)&lt;-3),"",'Total-corrected counts'!Q373),"")</f>
        <v>9.7510745684174401E-3</v>
      </c>
      <c r="R373">
        <f>IFERROR(IF(OR(HLOOKUP($A373,'Z-scores'!$C$2:$UD$20,16,FALSE)&gt;3,HLOOKUP($A373,'Z-scores'!$C$2:$UD$20,16,FALSE)&lt;-3),"",'Total-corrected counts'!R373),"")</f>
        <v>1.2020892310836234E-2</v>
      </c>
      <c r="S373">
        <f>IFERROR(IF(OR(HLOOKUP($A373,'Z-scores'!$C$2:$UD$20,17,FALSE)&gt;3,HLOOKUP($A373,'Z-scores'!$C$2:$UD$20,17,FALSE)&lt;-3),"",'Total-corrected counts'!S373),"")</f>
        <v>0.66227394473161072</v>
      </c>
      <c r="T373">
        <f>IFERROR(IF(OR(HLOOKUP($A373,'Z-scores'!$C$2:$UD$20,18,FALSE)&gt;3,HLOOKUP($A373,'Z-scores'!$C$2:$UD$20,18,FALSE)&lt;-3),"",'Total-corrected counts'!T373),"")</f>
        <v>3.4364084033931097E-2</v>
      </c>
      <c r="U373">
        <f>IFERROR(IF(OR(HLOOKUP($A373,'Z-scores'!$C$2:$UD$20,19,FALSE)&gt;3,HLOOKUP($A373,'Z-scores'!$C$2:$UD$20,19,FALSE)&lt;-3),"",'Total-corrected counts'!U373),"")</f>
        <v>6.5092018416701744E-2</v>
      </c>
      <c r="V373">
        <f t="shared" si="20"/>
        <v>1</v>
      </c>
      <c r="W373" s="10">
        <f>SUMIFS(Tabel132[Cluster],Tabel132[ID],A373)</f>
        <v>0</v>
      </c>
      <c r="X373">
        <f t="shared" si="21"/>
        <v>0.63043525096354991</v>
      </c>
      <c r="Y373">
        <f t="shared" si="22"/>
        <v>0.1076246750236836</v>
      </c>
      <c r="Z373">
        <f t="shared" si="23"/>
        <v>0.15380979156946409</v>
      </c>
    </row>
    <row r="374" spans="1:26" x14ac:dyDescent="0.25">
      <c r="A374">
        <v>381</v>
      </c>
      <c r="B374" t="s">
        <v>201</v>
      </c>
      <c r="C374">
        <v>80000</v>
      </c>
      <c r="D374">
        <v>323</v>
      </c>
      <c r="E374" t="str">
        <f>IFERROR(IF(OR(HLOOKUP($A374,'Z-scores'!$C$2:$UD$20,3,FALSE)&gt;3,HLOOKUP(A374,'Z-scores'!$C$2:$UD$20,3,FALSE)&lt;-3),"",'Total-corrected counts'!E374),"")</f>
        <v/>
      </c>
      <c r="F374">
        <f>IFERROR(IF(OR(HLOOKUP($A374,'Z-scores'!$C$2:$UD$20,4,FALSE)&gt;3,HLOOKUP($A374,'Z-scores'!$C$2:$UD$20,4,FALSE)&lt;-3),"",'Total-corrected counts'!F374),"")</f>
        <v>9.3678121318909202</v>
      </c>
      <c r="G374">
        <f>IFERROR(IF(OR(HLOOKUP($A374,'Z-scores'!$C$2:$UD$20,5,FALSE)&gt;3,HLOOKUP($A374,'Z-scores'!$C$2:$UD$20,5,FALSE)&lt;-3),"",'Total-corrected counts'!G374),"")</f>
        <v>1.6116619861316486</v>
      </c>
      <c r="H374">
        <f>IFERROR(IF(OR(HLOOKUP($A374,'Z-scores'!$C$2:$UD$20,6,FALSE)&gt;3,HLOOKUP($A374,'Z-scores'!$C$2:$UD$20,6,FALSE)&lt;-3),"",'Total-corrected counts'!H374),"")</f>
        <v>1.4658652339346405</v>
      </c>
      <c r="I374">
        <f>IFERROR(IF(OR(HLOOKUP($A374,'Z-scores'!$C$2:$UD$20,7,FALSE)&gt;3,HLOOKUP($A374,'Z-scores'!$C$2:$UD$20,7,FALSE)&lt;-3),"",'Total-corrected counts'!I374),"")</f>
        <v>14.961257730752772</v>
      </c>
      <c r="J374">
        <f>IFERROR(IF(OR(HLOOKUP($A374,'Z-scores'!$C$2:$UD$20,8,FALSE)&gt;3,HLOOKUP($A374,'Z-scores'!$C$2:$UD$20,8,FALSE)&lt;-3),"",'Total-corrected counts'!J374),"")</f>
        <v>14.294279724113991</v>
      </c>
      <c r="K374">
        <f>IFERROR(IF(OR(HLOOKUP($A374,'Z-scores'!$C$2:$UD$20,9,FALSE)&gt;3,HLOOKUP($A374,'Z-scores'!$C$2:$UD$20,9,FALSE)&lt;-3),"",'Total-corrected counts'!K374),"")</f>
        <v>19.483806232231451</v>
      </c>
      <c r="L374">
        <f>IFERROR(IF(OR(HLOOKUP($A374,'Z-scores'!$C$2:$UD$20,10,FALSE)&gt;3,HLOOKUP($A374,'Z-scores'!$C$2:$UD$20,10,FALSE)&lt;-3),"",'Total-corrected counts'!L374),"")</f>
        <v>34.762584293644395</v>
      </c>
      <c r="M374">
        <f>IFERROR(IF(OR(HLOOKUP($A374,'Z-scores'!$C$2:$UD$20,11,FALSE)&gt;3,HLOOKUP($A374,'Z-scores'!$C$2:$UD$20,11,FALSE)&lt;-3),"",'Total-corrected counts'!M374),"")</f>
        <v>31.447178416315488</v>
      </c>
      <c r="N374">
        <f>IFERROR(IF(OR(HLOOKUP($A374,'Z-scores'!$C$2:$UD$20,12,FALSE)&gt;3,HLOOKUP($A374,'Z-scores'!$C$2:$UD$20,12,FALSE)&lt;-3),"",'Total-corrected counts'!N374),"")</f>
        <v>11.638488389462312</v>
      </c>
      <c r="O374">
        <f>IFERROR(IF(OR(HLOOKUP($A374,'Z-scores'!$C$2:$UD$20,13,FALSE)&gt;3,HLOOKUP($A374,'Z-scores'!$C$2:$UD$20,13,FALSE)&lt;-3),"",'Total-corrected counts'!O374),"")</f>
        <v>6.7979890067767874</v>
      </c>
      <c r="P374">
        <f>IFERROR(IF(OR(HLOOKUP($A374,'Z-scores'!$C$2:$UD$20,14,FALSE)&gt;3,HLOOKUP($A374,'Z-scores'!$C$2:$UD$20,14,FALSE)&lt;-3),"",'Total-corrected counts'!P374),"")</f>
        <v>33.839790516396569</v>
      </c>
      <c r="Q374">
        <f>IFERROR(IF(OR(HLOOKUP($A374,'Z-scores'!$C$2:$UD$20,15,FALSE)&gt;3,HLOOKUP($A374,'Z-scores'!$C$2:$UD$20,15,FALSE)&lt;-3),"",'Total-corrected counts'!Q374),"")</f>
        <v>17.922475056751253</v>
      </c>
      <c r="R374">
        <f>IFERROR(IF(OR(HLOOKUP($A374,'Z-scores'!$C$2:$UD$20,16,FALSE)&gt;3,HLOOKUP($A374,'Z-scores'!$C$2:$UD$20,16,FALSE)&lt;-3),"",'Total-corrected counts'!R374),"")</f>
        <v>20.511649246390228</v>
      </c>
      <c r="S374">
        <f>IFERROR(IF(OR(HLOOKUP($A374,'Z-scores'!$C$2:$UD$20,17,FALSE)&gt;3,HLOOKUP($A374,'Z-scores'!$C$2:$UD$20,17,FALSE)&lt;-3),"",'Total-corrected counts'!S374),"")</f>
        <v>18.380816203780608</v>
      </c>
      <c r="T374">
        <f>IFERROR(IF(OR(HLOOKUP($A374,'Z-scores'!$C$2:$UD$20,18,FALSE)&gt;3,HLOOKUP($A374,'Z-scores'!$C$2:$UD$20,18,FALSE)&lt;-3),"",'Total-corrected counts'!T374),"")</f>
        <v>2.6718075336381424</v>
      </c>
      <c r="U374">
        <f>IFERROR(IF(OR(HLOOKUP($A374,'Z-scores'!$C$2:$UD$20,19,FALSE)&gt;3,HLOOKUP($A374,'Z-scores'!$C$2:$UD$20,19,FALSE)&lt;-3),"",'Total-corrected counts'!U374),"")</f>
        <v>20.733977599666726</v>
      </c>
      <c r="V374">
        <f t="shared" si="20"/>
        <v>1</v>
      </c>
      <c r="W374" s="10">
        <f>SUMIFS(Tabel132[Cluster],Tabel132[ID],A374)</f>
        <v>87</v>
      </c>
      <c r="X374">
        <f t="shared" si="21"/>
        <v>0.90996300783683737</v>
      </c>
      <c r="Y374">
        <f t="shared" si="22"/>
        <v>15.924305718626915</v>
      </c>
      <c r="Z374">
        <f t="shared" si="23"/>
        <v>16.562124194107827</v>
      </c>
    </row>
    <row r="375" spans="1:26" x14ac:dyDescent="0.25">
      <c r="A375">
        <v>382</v>
      </c>
      <c r="B375" t="s">
        <v>202</v>
      </c>
      <c r="C375">
        <v>37700</v>
      </c>
      <c r="D375">
        <v>375</v>
      </c>
      <c r="E375">
        <f>IFERROR(IF(OR(HLOOKUP($A375,'Z-scores'!$C$2:$UD$20,3,FALSE)&gt;3,HLOOKUP(A375,'Z-scores'!$C$2:$UD$20,3,FALSE)&lt;-3),"",'Total-corrected counts'!E375),"")</f>
        <v>2.4505793602941894</v>
      </c>
      <c r="F375">
        <f>IFERROR(IF(OR(HLOOKUP($A375,'Z-scores'!$C$2:$UD$20,4,FALSE)&gt;3,HLOOKUP($A375,'Z-scores'!$C$2:$UD$20,4,FALSE)&lt;-3),"",'Total-corrected counts'!F375),"")</f>
        <v>0.20507469640741943</v>
      </c>
      <c r="G375">
        <f>IFERROR(IF(OR(HLOOKUP($A375,'Z-scores'!$C$2:$UD$20,5,FALSE)&gt;3,HLOOKUP($A375,'Z-scores'!$C$2:$UD$20,5,FALSE)&lt;-3),"",'Total-corrected counts'!G375),"")</f>
        <v>15.602902603237023</v>
      </c>
      <c r="H375">
        <f>IFERROR(IF(OR(HLOOKUP($A375,'Z-scores'!$C$2:$UD$20,6,FALSE)&gt;3,HLOOKUP($A375,'Z-scores'!$C$2:$UD$20,6,FALSE)&lt;-3),"",'Total-corrected counts'!H375),"")</f>
        <v>3.8461511614189856</v>
      </c>
      <c r="I375">
        <f>IFERROR(IF(OR(HLOOKUP($A375,'Z-scores'!$C$2:$UD$20,7,FALSE)&gt;3,HLOOKUP($A375,'Z-scores'!$C$2:$UD$20,7,FALSE)&lt;-3),"",'Total-corrected counts'!I375),"")</f>
        <v>2.0748740145118041</v>
      </c>
      <c r="J375">
        <f>IFERROR(IF(OR(HLOOKUP($A375,'Z-scores'!$C$2:$UD$20,8,FALSE)&gt;3,HLOOKUP($A375,'Z-scores'!$C$2:$UD$20,8,FALSE)&lt;-3),"",'Total-corrected counts'!J375),"")</f>
        <v>15.916500499979289</v>
      </c>
      <c r="K375">
        <f>IFERROR(IF(OR(HLOOKUP($A375,'Z-scores'!$C$2:$UD$20,9,FALSE)&gt;3,HLOOKUP($A375,'Z-scores'!$C$2:$UD$20,9,FALSE)&lt;-3),"",'Total-corrected counts'!K375),"")</f>
        <v>8.9012765483025813</v>
      </c>
      <c r="L375">
        <f>IFERROR(IF(OR(HLOOKUP($A375,'Z-scores'!$C$2:$UD$20,10,FALSE)&gt;3,HLOOKUP($A375,'Z-scores'!$C$2:$UD$20,10,FALSE)&lt;-3),"",'Total-corrected counts'!L375),"")</f>
        <v>4.6038485351471206</v>
      </c>
      <c r="M375">
        <f>IFERROR(IF(OR(HLOOKUP($A375,'Z-scores'!$C$2:$UD$20,11,FALSE)&gt;3,HLOOKUP($A375,'Z-scores'!$C$2:$UD$20,11,FALSE)&lt;-3),"",'Total-corrected counts'!M375),"")</f>
        <v>5.0269409014212743</v>
      </c>
      <c r="N375">
        <f>IFERROR(IF(OR(HLOOKUP($A375,'Z-scores'!$C$2:$UD$20,12,FALSE)&gt;3,HLOOKUP($A375,'Z-scores'!$C$2:$UD$20,12,FALSE)&lt;-3),"",'Total-corrected counts'!N375),"")</f>
        <v>31.460575307893002</v>
      </c>
      <c r="O375">
        <f>IFERROR(IF(OR(HLOOKUP($A375,'Z-scores'!$C$2:$UD$20,13,FALSE)&gt;3,HLOOKUP($A375,'Z-scores'!$C$2:$UD$20,13,FALSE)&lt;-3),"",'Total-corrected counts'!O375),"")</f>
        <v>23.345371158421074</v>
      </c>
      <c r="P375">
        <f>IFERROR(IF(OR(HLOOKUP($A375,'Z-scores'!$C$2:$UD$20,14,FALSE)&gt;3,HLOOKUP($A375,'Z-scores'!$C$2:$UD$20,14,FALSE)&lt;-3),"",'Total-corrected counts'!P375),"")</f>
        <v>6.9577139379506967</v>
      </c>
      <c r="Q375">
        <f>IFERROR(IF(OR(HLOOKUP($A375,'Z-scores'!$C$2:$UD$20,15,FALSE)&gt;3,HLOOKUP($A375,'Z-scores'!$C$2:$UD$20,15,FALSE)&lt;-3),"",'Total-corrected counts'!Q375),"")</f>
        <v>4.1149534678721595</v>
      </c>
      <c r="R375">
        <f>IFERROR(IF(OR(HLOOKUP($A375,'Z-scores'!$C$2:$UD$20,16,FALSE)&gt;3,HLOOKUP($A375,'Z-scores'!$C$2:$UD$20,16,FALSE)&lt;-3),"",'Total-corrected counts'!R375),"")</f>
        <v>6.8799573659019373</v>
      </c>
      <c r="S375">
        <f>IFERROR(IF(OR(HLOOKUP($A375,'Z-scores'!$C$2:$UD$20,17,FALSE)&gt;3,HLOOKUP($A375,'Z-scores'!$C$2:$UD$20,17,FALSE)&lt;-3),"",'Total-corrected counts'!S375),"")</f>
        <v>3.3656544732262184</v>
      </c>
      <c r="T375">
        <f>IFERROR(IF(OR(HLOOKUP($A375,'Z-scores'!$C$2:$UD$20,18,FALSE)&gt;3,HLOOKUP($A375,'Z-scores'!$C$2:$UD$20,18,FALSE)&lt;-3),"",'Total-corrected counts'!T375),"")</f>
        <v>11.065235058925815</v>
      </c>
      <c r="U375">
        <f>IFERROR(IF(OR(HLOOKUP($A375,'Z-scores'!$C$2:$UD$20,19,FALSE)&gt;3,HLOOKUP($A375,'Z-scores'!$C$2:$UD$20,19,FALSE)&lt;-3),"",'Total-corrected counts'!U375),"")</f>
        <v>6.0709155843310487</v>
      </c>
      <c r="V375">
        <f t="shared" si="20"/>
        <v>1</v>
      </c>
      <c r="W375" s="10">
        <f>SUMIFS(Tabel132[Cluster],Tabel132[ID],A375)</f>
        <v>48</v>
      </c>
      <c r="X375">
        <f t="shared" si="21"/>
        <v>0.21369677976805806</v>
      </c>
      <c r="Y375">
        <f t="shared" si="22"/>
        <v>6.5142387023021886</v>
      </c>
      <c r="Z375">
        <f t="shared" si="23"/>
        <v>11.657547044315242</v>
      </c>
    </row>
    <row r="376" spans="1:26" x14ac:dyDescent="0.25">
      <c r="A376">
        <v>383</v>
      </c>
      <c r="B376" t="s">
        <v>776</v>
      </c>
      <c r="C376">
        <v>36000</v>
      </c>
      <c r="D376">
        <v>663</v>
      </c>
      <c r="E376" t="str">
        <f>IFERROR(IF(OR(HLOOKUP($A376,'Z-scores'!$C$2:$UD$20,3,FALSE)&gt;3,HLOOKUP(A376,'Z-scores'!$C$2:$UD$20,3,FALSE)&lt;-3),"",'Total-corrected counts'!E376),"")</f>
        <v/>
      </c>
      <c r="F376" t="str">
        <f>IFERROR(IF(OR(HLOOKUP($A376,'Z-scores'!$C$2:$UD$20,4,FALSE)&gt;3,HLOOKUP($A376,'Z-scores'!$C$2:$UD$20,4,FALSE)&lt;-3),"",'Total-corrected counts'!F376),"")</f>
        <v/>
      </c>
      <c r="G376" t="str">
        <f>IFERROR(IF(OR(HLOOKUP($A376,'Z-scores'!$C$2:$UD$20,5,FALSE)&gt;3,HLOOKUP($A376,'Z-scores'!$C$2:$UD$20,5,FALSE)&lt;-3),"",'Total-corrected counts'!G376),"")</f>
        <v/>
      </c>
      <c r="H376" t="str">
        <f>IFERROR(IF(OR(HLOOKUP($A376,'Z-scores'!$C$2:$UD$20,6,FALSE)&gt;3,HLOOKUP($A376,'Z-scores'!$C$2:$UD$20,6,FALSE)&lt;-3),"",'Total-corrected counts'!H376),"")</f>
        <v/>
      </c>
      <c r="I376" t="str">
        <f>IFERROR(IF(OR(HLOOKUP($A376,'Z-scores'!$C$2:$UD$20,7,FALSE)&gt;3,HLOOKUP($A376,'Z-scores'!$C$2:$UD$20,7,FALSE)&lt;-3),"",'Total-corrected counts'!I376),"")</f>
        <v/>
      </c>
      <c r="J376" t="str">
        <f>IFERROR(IF(OR(HLOOKUP($A376,'Z-scores'!$C$2:$UD$20,8,FALSE)&gt;3,HLOOKUP($A376,'Z-scores'!$C$2:$UD$20,8,FALSE)&lt;-3),"",'Total-corrected counts'!J376),"")</f>
        <v/>
      </c>
      <c r="K376" t="str">
        <f>IFERROR(IF(OR(HLOOKUP($A376,'Z-scores'!$C$2:$UD$20,9,FALSE)&gt;3,HLOOKUP($A376,'Z-scores'!$C$2:$UD$20,9,FALSE)&lt;-3),"",'Total-corrected counts'!K376),"")</f>
        <v/>
      </c>
      <c r="L376" t="str">
        <f>IFERROR(IF(OR(HLOOKUP($A376,'Z-scores'!$C$2:$UD$20,10,FALSE)&gt;3,HLOOKUP($A376,'Z-scores'!$C$2:$UD$20,10,FALSE)&lt;-3),"",'Total-corrected counts'!L376),"")</f>
        <v/>
      </c>
      <c r="M376" t="str">
        <f>IFERROR(IF(OR(HLOOKUP($A376,'Z-scores'!$C$2:$UD$20,11,FALSE)&gt;3,HLOOKUP($A376,'Z-scores'!$C$2:$UD$20,11,FALSE)&lt;-3),"",'Total-corrected counts'!M376),"")</f>
        <v/>
      </c>
      <c r="N376" t="str">
        <f>IFERROR(IF(OR(HLOOKUP($A376,'Z-scores'!$C$2:$UD$20,12,FALSE)&gt;3,HLOOKUP($A376,'Z-scores'!$C$2:$UD$20,12,FALSE)&lt;-3),"",'Total-corrected counts'!N376),"")</f>
        <v/>
      </c>
      <c r="O376" t="str">
        <f>IFERROR(IF(OR(HLOOKUP($A376,'Z-scores'!$C$2:$UD$20,13,FALSE)&gt;3,HLOOKUP($A376,'Z-scores'!$C$2:$UD$20,13,FALSE)&lt;-3),"",'Total-corrected counts'!O376),"")</f>
        <v/>
      </c>
      <c r="P376" t="str">
        <f>IFERROR(IF(OR(HLOOKUP($A376,'Z-scores'!$C$2:$UD$20,14,FALSE)&gt;3,HLOOKUP($A376,'Z-scores'!$C$2:$UD$20,14,FALSE)&lt;-3),"",'Total-corrected counts'!P376),"")</f>
        <v/>
      </c>
      <c r="Q376" t="str">
        <f>IFERROR(IF(OR(HLOOKUP($A376,'Z-scores'!$C$2:$UD$20,15,FALSE)&gt;3,HLOOKUP($A376,'Z-scores'!$C$2:$UD$20,15,FALSE)&lt;-3),"",'Total-corrected counts'!Q376),"")</f>
        <v/>
      </c>
      <c r="R376" t="str">
        <f>IFERROR(IF(OR(HLOOKUP($A376,'Z-scores'!$C$2:$UD$20,16,FALSE)&gt;3,HLOOKUP($A376,'Z-scores'!$C$2:$UD$20,16,FALSE)&lt;-3),"",'Total-corrected counts'!R376),"")</f>
        <v/>
      </c>
      <c r="S376" t="str">
        <f>IFERROR(IF(OR(HLOOKUP($A376,'Z-scores'!$C$2:$UD$20,17,FALSE)&gt;3,HLOOKUP($A376,'Z-scores'!$C$2:$UD$20,17,FALSE)&lt;-3),"",'Total-corrected counts'!S376),"")</f>
        <v/>
      </c>
      <c r="T376" t="str">
        <f>IFERROR(IF(OR(HLOOKUP($A376,'Z-scores'!$C$2:$UD$20,18,FALSE)&gt;3,HLOOKUP($A376,'Z-scores'!$C$2:$UD$20,18,FALSE)&lt;-3),"",'Total-corrected counts'!T376),"")</f>
        <v/>
      </c>
      <c r="U376" t="str">
        <f>IFERROR(IF(OR(HLOOKUP($A376,'Z-scores'!$C$2:$UD$20,19,FALSE)&gt;3,HLOOKUP($A376,'Z-scores'!$C$2:$UD$20,19,FALSE)&lt;-3),"",'Total-corrected counts'!U376),"")</f>
        <v/>
      </c>
      <c r="V376">
        <f t="shared" si="20"/>
        <v>1</v>
      </c>
      <c r="W376" s="10">
        <f>SUMIFS(Tabel132[Cluster],Tabel132[ID],A376)</f>
        <v>45</v>
      </c>
      <c r="X376" t="str">
        <f t="shared" si="21"/>
        <v/>
      </c>
      <c r="Y376" t="str">
        <f t="shared" si="22"/>
        <v/>
      </c>
      <c r="Z376" t="str">
        <f t="shared" si="23"/>
        <v/>
      </c>
    </row>
    <row r="377" spans="1:26" x14ac:dyDescent="0.25">
      <c r="A377">
        <v>384</v>
      </c>
      <c r="B377" t="s">
        <v>777</v>
      </c>
      <c r="C377">
        <v>99400</v>
      </c>
      <c r="D377">
        <v>911</v>
      </c>
      <c r="E377" t="str">
        <f>IFERROR(IF(OR(HLOOKUP($A377,'Z-scores'!$C$2:$UD$20,3,FALSE)&gt;3,HLOOKUP(A377,'Z-scores'!$C$2:$UD$20,3,FALSE)&lt;-3),"",'Total-corrected counts'!E377),"")</f>
        <v/>
      </c>
      <c r="F377" t="str">
        <f>IFERROR(IF(OR(HLOOKUP($A377,'Z-scores'!$C$2:$UD$20,4,FALSE)&gt;3,HLOOKUP($A377,'Z-scores'!$C$2:$UD$20,4,FALSE)&lt;-3),"",'Total-corrected counts'!F377),"")</f>
        <v/>
      </c>
      <c r="G377" t="str">
        <f>IFERROR(IF(OR(HLOOKUP($A377,'Z-scores'!$C$2:$UD$20,5,FALSE)&gt;3,HLOOKUP($A377,'Z-scores'!$C$2:$UD$20,5,FALSE)&lt;-3),"",'Total-corrected counts'!G377),"")</f>
        <v/>
      </c>
      <c r="H377" t="str">
        <f>IFERROR(IF(OR(HLOOKUP($A377,'Z-scores'!$C$2:$UD$20,6,FALSE)&gt;3,HLOOKUP($A377,'Z-scores'!$C$2:$UD$20,6,FALSE)&lt;-3),"",'Total-corrected counts'!H377),"")</f>
        <v/>
      </c>
      <c r="I377" t="str">
        <f>IFERROR(IF(OR(HLOOKUP($A377,'Z-scores'!$C$2:$UD$20,7,FALSE)&gt;3,HLOOKUP($A377,'Z-scores'!$C$2:$UD$20,7,FALSE)&lt;-3),"",'Total-corrected counts'!I377),"")</f>
        <v/>
      </c>
      <c r="J377" t="str">
        <f>IFERROR(IF(OR(HLOOKUP($A377,'Z-scores'!$C$2:$UD$20,8,FALSE)&gt;3,HLOOKUP($A377,'Z-scores'!$C$2:$UD$20,8,FALSE)&lt;-3),"",'Total-corrected counts'!J377),"")</f>
        <v/>
      </c>
      <c r="K377" t="str">
        <f>IFERROR(IF(OR(HLOOKUP($A377,'Z-scores'!$C$2:$UD$20,9,FALSE)&gt;3,HLOOKUP($A377,'Z-scores'!$C$2:$UD$20,9,FALSE)&lt;-3),"",'Total-corrected counts'!K377),"")</f>
        <v/>
      </c>
      <c r="L377" t="str">
        <f>IFERROR(IF(OR(HLOOKUP($A377,'Z-scores'!$C$2:$UD$20,10,FALSE)&gt;3,HLOOKUP($A377,'Z-scores'!$C$2:$UD$20,10,FALSE)&lt;-3),"",'Total-corrected counts'!L377),"")</f>
        <v/>
      </c>
      <c r="M377" t="str">
        <f>IFERROR(IF(OR(HLOOKUP($A377,'Z-scores'!$C$2:$UD$20,11,FALSE)&gt;3,HLOOKUP($A377,'Z-scores'!$C$2:$UD$20,11,FALSE)&lt;-3),"",'Total-corrected counts'!M377),"")</f>
        <v/>
      </c>
      <c r="N377" t="str">
        <f>IFERROR(IF(OR(HLOOKUP($A377,'Z-scores'!$C$2:$UD$20,12,FALSE)&gt;3,HLOOKUP($A377,'Z-scores'!$C$2:$UD$20,12,FALSE)&lt;-3),"",'Total-corrected counts'!N377),"")</f>
        <v/>
      </c>
      <c r="O377" t="str">
        <f>IFERROR(IF(OR(HLOOKUP($A377,'Z-scores'!$C$2:$UD$20,13,FALSE)&gt;3,HLOOKUP($A377,'Z-scores'!$C$2:$UD$20,13,FALSE)&lt;-3),"",'Total-corrected counts'!O377),"")</f>
        <v/>
      </c>
      <c r="P377" t="str">
        <f>IFERROR(IF(OR(HLOOKUP($A377,'Z-scores'!$C$2:$UD$20,14,FALSE)&gt;3,HLOOKUP($A377,'Z-scores'!$C$2:$UD$20,14,FALSE)&lt;-3),"",'Total-corrected counts'!P377),"")</f>
        <v/>
      </c>
      <c r="Q377" t="str">
        <f>IFERROR(IF(OR(HLOOKUP($A377,'Z-scores'!$C$2:$UD$20,15,FALSE)&gt;3,HLOOKUP($A377,'Z-scores'!$C$2:$UD$20,15,FALSE)&lt;-3),"",'Total-corrected counts'!Q377),"")</f>
        <v/>
      </c>
      <c r="R377" t="str">
        <f>IFERROR(IF(OR(HLOOKUP($A377,'Z-scores'!$C$2:$UD$20,16,FALSE)&gt;3,HLOOKUP($A377,'Z-scores'!$C$2:$UD$20,16,FALSE)&lt;-3),"",'Total-corrected counts'!R377),"")</f>
        <v/>
      </c>
      <c r="S377" t="str">
        <f>IFERROR(IF(OR(HLOOKUP($A377,'Z-scores'!$C$2:$UD$20,17,FALSE)&gt;3,HLOOKUP($A377,'Z-scores'!$C$2:$UD$20,17,FALSE)&lt;-3),"",'Total-corrected counts'!S377),"")</f>
        <v/>
      </c>
      <c r="T377" t="str">
        <f>IFERROR(IF(OR(HLOOKUP($A377,'Z-scores'!$C$2:$UD$20,18,FALSE)&gt;3,HLOOKUP($A377,'Z-scores'!$C$2:$UD$20,18,FALSE)&lt;-3),"",'Total-corrected counts'!T377),"")</f>
        <v/>
      </c>
      <c r="U377" t="str">
        <f>IFERROR(IF(OR(HLOOKUP($A377,'Z-scores'!$C$2:$UD$20,19,FALSE)&gt;3,HLOOKUP($A377,'Z-scores'!$C$2:$UD$20,19,FALSE)&lt;-3),"",'Total-corrected counts'!U377),"")</f>
        <v/>
      </c>
      <c r="V377">
        <f t="shared" si="20"/>
        <v>1</v>
      </c>
      <c r="W377" s="10">
        <f>SUMIFS(Tabel132[Cluster],Tabel132[ID],A377)</f>
        <v>0</v>
      </c>
      <c r="X377" t="str">
        <f t="shared" si="21"/>
        <v/>
      </c>
      <c r="Y377" t="str">
        <f t="shared" si="22"/>
        <v/>
      </c>
      <c r="Z377" t="str">
        <f t="shared" si="23"/>
        <v/>
      </c>
    </row>
    <row r="378" spans="1:26" x14ac:dyDescent="0.25">
      <c r="A378">
        <v>385</v>
      </c>
      <c r="B378" t="s">
        <v>778</v>
      </c>
      <c r="C378">
        <v>16200</v>
      </c>
      <c r="D378">
        <v>669</v>
      </c>
      <c r="E378" t="str">
        <f>IFERROR(IF(OR(HLOOKUP($A378,'Z-scores'!$C$2:$UD$20,3,FALSE)&gt;3,HLOOKUP(A378,'Z-scores'!$C$2:$UD$20,3,FALSE)&lt;-3),"",'Total-corrected counts'!E378),"")</f>
        <v/>
      </c>
      <c r="F378" t="str">
        <f>IFERROR(IF(OR(HLOOKUP($A378,'Z-scores'!$C$2:$UD$20,4,FALSE)&gt;3,HLOOKUP($A378,'Z-scores'!$C$2:$UD$20,4,FALSE)&lt;-3),"",'Total-corrected counts'!F378),"")</f>
        <v/>
      </c>
      <c r="G378" t="str">
        <f>IFERROR(IF(OR(HLOOKUP($A378,'Z-scores'!$C$2:$UD$20,5,FALSE)&gt;3,HLOOKUP($A378,'Z-scores'!$C$2:$UD$20,5,FALSE)&lt;-3),"",'Total-corrected counts'!G378),"")</f>
        <v/>
      </c>
      <c r="H378" t="str">
        <f>IFERROR(IF(OR(HLOOKUP($A378,'Z-scores'!$C$2:$UD$20,6,FALSE)&gt;3,HLOOKUP($A378,'Z-scores'!$C$2:$UD$20,6,FALSE)&lt;-3),"",'Total-corrected counts'!H378),"")</f>
        <v/>
      </c>
      <c r="I378" t="str">
        <f>IFERROR(IF(OR(HLOOKUP($A378,'Z-scores'!$C$2:$UD$20,7,FALSE)&gt;3,HLOOKUP($A378,'Z-scores'!$C$2:$UD$20,7,FALSE)&lt;-3),"",'Total-corrected counts'!I378),"")</f>
        <v/>
      </c>
      <c r="J378" t="str">
        <f>IFERROR(IF(OR(HLOOKUP($A378,'Z-scores'!$C$2:$UD$20,8,FALSE)&gt;3,HLOOKUP($A378,'Z-scores'!$C$2:$UD$20,8,FALSE)&lt;-3),"",'Total-corrected counts'!J378),"")</f>
        <v/>
      </c>
      <c r="K378" t="str">
        <f>IFERROR(IF(OR(HLOOKUP($A378,'Z-scores'!$C$2:$UD$20,9,FALSE)&gt;3,HLOOKUP($A378,'Z-scores'!$C$2:$UD$20,9,FALSE)&lt;-3),"",'Total-corrected counts'!K378),"")</f>
        <v/>
      </c>
      <c r="L378" t="str">
        <f>IFERROR(IF(OR(HLOOKUP($A378,'Z-scores'!$C$2:$UD$20,10,FALSE)&gt;3,HLOOKUP($A378,'Z-scores'!$C$2:$UD$20,10,FALSE)&lt;-3),"",'Total-corrected counts'!L378),"")</f>
        <v/>
      </c>
      <c r="M378" t="str">
        <f>IFERROR(IF(OR(HLOOKUP($A378,'Z-scores'!$C$2:$UD$20,11,FALSE)&gt;3,HLOOKUP($A378,'Z-scores'!$C$2:$UD$20,11,FALSE)&lt;-3),"",'Total-corrected counts'!M378),"")</f>
        <v/>
      </c>
      <c r="N378" t="str">
        <f>IFERROR(IF(OR(HLOOKUP($A378,'Z-scores'!$C$2:$UD$20,12,FALSE)&gt;3,HLOOKUP($A378,'Z-scores'!$C$2:$UD$20,12,FALSE)&lt;-3),"",'Total-corrected counts'!N378),"")</f>
        <v/>
      </c>
      <c r="O378" t="str">
        <f>IFERROR(IF(OR(HLOOKUP($A378,'Z-scores'!$C$2:$UD$20,13,FALSE)&gt;3,HLOOKUP($A378,'Z-scores'!$C$2:$UD$20,13,FALSE)&lt;-3),"",'Total-corrected counts'!O378),"")</f>
        <v/>
      </c>
      <c r="P378" t="str">
        <f>IFERROR(IF(OR(HLOOKUP($A378,'Z-scores'!$C$2:$UD$20,14,FALSE)&gt;3,HLOOKUP($A378,'Z-scores'!$C$2:$UD$20,14,FALSE)&lt;-3),"",'Total-corrected counts'!P378),"")</f>
        <v/>
      </c>
      <c r="Q378" t="str">
        <f>IFERROR(IF(OR(HLOOKUP($A378,'Z-scores'!$C$2:$UD$20,15,FALSE)&gt;3,HLOOKUP($A378,'Z-scores'!$C$2:$UD$20,15,FALSE)&lt;-3),"",'Total-corrected counts'!Q378),"")</f>
        <v/>
      </c>
      <c r="R378" t="str">
        <f>IFERROR(IF(OR(HLOOKUP($A378,'Z-scores'!$C$2:$UD$20,16,FALSE)&gt;3,HLOOKUP($A378,'Z-scores'!$C$2:$UD$20,16,FALSE)&lt;-3),"",'Total-corrected counts'!R378),"")</f>
        <v/>
      </c>
      <c r="S378" t="str">
        <f>IFERROR(IF(OR(HLOOKUP($A378,'Z-scores'!$C$2:$UD$20,17,FALSE)&gt;3,HLOOKUP($A378,'Z-scores'!$C$2:$UD$20,17,FALSE)&lt;-3),"",'Total-corrected counts'!S378),"")</f>
        <v/>
      </c>
      <c r="T378" t="str">
        <f>IFERROR(IF(OR(HLOOKUP($A378,'Z-scores'!$C$2:$UD$20,18,FALSE)&gt;3,HLOOKUP($A378,'Z-scores'!$C$2:$UD$20,18,FALSE)&lt;-3),"",'Total-corrected counts'!T378),"")</f>
        <v/>
      </c>
      <c r="U378" t="str">
        <f>IFERROR(IF(OR(HLOOKUP($A378,'Z-scores'!$C$2:$UD$20,19,FALSE)&gt;3,HLOOKUP($A378,'Z-scores'!$C$2:$UD$20,19,FALSE)&lt;-3),"",'Total-corrected counts'!U378),"")</f>
        <v/>
      </c>
      <c r="V378">
        <f t="shared" si="20"/>
        <v>1</v>
      </c>
      <c r="W378" s="10">
        <f>SUMIFS(Tabel132[Cluster],Tabel132[ID],A378)</f>
        <v>20</v>
      </c>
      <c r="X378" t="str">
        <f t="shared" si="21"/>
        <v/>
      </c>
      <c r="Y378" t="str">
        <f t="shared" si="22"/>
        <v/>
      </c>
      <c r="Z378" t="str">
        <f t="shared" si="23"/>
        <v/>
      </c>
    </row>
    <row r="379" spans="1:26" x14ac:dyDescent="0.25">
      <c r="A379">
        <v>386</v>
      </c>
      <c r="B379" t="s">
        <v>779</v>
      </c>
      <c r="C379">
        <v>89500</v>
      </c>
      <c r="D379">
        <v>354</v>
      </c>
      <c r="E379" t="str">
        <f>IFERROR(IF(OR(HLOOKUP($A379,'Z-scores'!$C$2:$UD$20,3,FALSE)&gt;3,HLOOKUP(A379,'Z-scores'!$C$2:$UD$20,3,FALSE)&lt;-3),"",'Total-corrected counts'!E379),"")</f>
        <v/>
      </c>
      <c r="F379" t="str">
        <f>IFERROR(IF(OR(HLOOKUP($A379,'Z-scores'!$C$2:$UD$20,4,FALSE)&gt;3,HLOOKUP($A379,'Z-scores'!$C$2:$UD$20,4,FALSE)&lt;-3),"",'Total-corrected counts'!F379),"")</f>
        <v/>
      </c>
      <c r="G379" t="str">
        <f>IFERROR(IF(OR(HLOOKUP($A379,'Z-scores'!$C$2:$UD$20,5,FALSE)&gt;3,HLOOKUP($A379,'Z-scores'!$C$2:$UD$20,5,FALSE)&lt;-3),"",'Total-corrected counts'!G379),"")</f>
        <v/>
      </c>
      <c r="H379" t="str">
        <f>IFERROR(IF(OR(HLOOKUP($A379,'Z-scores'!$C$2:$UD$20,6,FALSE)&gt;3,HLOOKUP($A379,'Z-scores'!$C$2:$UD$20,6,FALSE)&lt;-3),"",'Total-corrected counts'!H379),"")</f>
        <v/>
      </c>
      <c r="I379" t="str">
        <f>IFERROR(IF(OR(HLOOKUP($A379,'Z-scores'!$C$2:$UD$20,7,FALSE)&gt;3,HLOOKUP($A379,'Z-scores'!$C$2:$UD$20,7,FALSE)&lt;-3),"",'Total-corrected counts'!I379),"")</f>
        <v/>
      </c>
      <c r="J379" t="str">
        <f>IFERROR(IF(OR(HLOOKUP($A379,'Z-scores'!$C$2:$UD$20,8,FALSE)&gt;3,HLOOKUP($A379,'Z-scores'!$C$2:$UD$20,8,FALSE)&lt;-3),"",'Total-corrected counts'!J379),"")</f>
        <v/>
      </c>
      <c r="K379" t="str">
        <f>IFERROR(IF(OR(HLOOKUP($A379,'Z-scores'!$C$2:$UD$20,9,FALSE)&gt;3,HLOOKUP($A379,'Z-scores'!$C$2:$UD$20,9,FALSE)&lt;-3),"",'Total-corrected counts'!K379),"")</f>
        <v/>
      </c>
      <c r="L379" t="str">
        <f>IFERROR(IF(OR(HLOOKUP($A379,'Z-scores'!$C$2:$UD$20,10,FALSE)&gt;3,HLOOKUP($A379,'Z-scores'!$C$2:$UD$20,10,FALSE)&lt;-3),"",'Total-corrected counts'!L379),"")</f>
        <v/>
      </c>
      <c r="M379" t="str">
        <f>IFERROR(IF(OR(HLOOKUP($A379,'Z-scores'!$C$2:$UD$20,11,FALSE)&gt;3,HLOOKUP($A379,'Z-scores'!$C$2:$UD$20,11,FALSE)&lt;-3),"",'Total-corrected counts'!M379),"")</f>
        <v/>
      </c>
      <c r="N379" t="str">
        <f>IFERROR(IF(OR(HLOOKUP($A379,'Z-scores'!$C$2:$UD$20,12,FALSE)&gt;3,HLOOKUP($A379,'Z-scores'!$C$2:$UD$20,12,FALSE)&lt;-3),"",'Total-corrected counts'!N379),"")</f>
        <v/>
      </c>
      <c r="O379" t="str">
        <f>IFERROR(IF(OR(HLOOKUP($A379,'Z-scores'!$C$2:$UD$20,13,FALSE)&gt;3,HLOOKUP($A379,'Z-scores'!$C$2:$UD$20,13,FALSE)&lt;-3),"",'Total-corrected counts'!O379),"")</f>
        <v/>
      </c>
      <c r="P379" t="str">
        <f>IFERROR(IF(OR(HLOOKUP($A379,'Z-scores'!$C$2:$UD$20,14,FALSE)&gt;3,HLOOKUP($A379,'Z-scores'!$C$2:$UD$20,14,FALSE)&lt;-3),"",'Total-corrected counts'!P379),"")</f>
        <v/>
      </c>
      <c r="Q379" t="str">
        <f>IFERROR(IF(OR(HLOOKUP($A379,'Z-scores'!$C$2:$UD$20,15,FALSE)&gt;3,HLOOKUP($A379,'Z-scores'!$C$2:$UD$20,15,FALSE)&lt;-3),"",'Total-corrected counts'!Q379),"")</f>
        <v/>
      </c>
      <c r="R379" t="str">
        <f>IFERROR(IF(OR(HLOOKUP($A379,'Z-scores'!$C$2:$UD$20,16,FALSE)&gt;3,HLOOKUP($A379,'Z-scores'!$C$2:$UD$20,16,FALSE)&lt;-3),"",'Total-corrected counts'!R379),"")</f>
        <v/>
      </c>
      <c r="S379" t="str">
        <f>IFERROR(IF(OR(HLOOKUP($A379,'Z-scores'!$C$2:$UD$20,17,FALSE)&gt;3,HLOOKUP($A379,'Z-scores'!$C$2:$UD$20,17,FALSE)&lt;-3),"",'Total-corrected counts'!S379),"")</f>
        <v/>
      </c>
      <c r="T379" t="str">
        <f>IFERROR(IF(OR(HLOOKUP($A379,'Z-scores'!$C$2:$UD$20,18,FALSE)&gt;3,HLOOKUP($A379,'Z-scores'!$C$2:$UD$20,18,FALSE)&lt;-3),"",'Total-corrected counts'!T379),"")</f>
        <v/>
      </c>
      <c r="U379" t="str">
        <f>IFERROR(IF(OR(HLOOKUP($A379,'Z-scores'!$C$2:$UD$20,19,FALSE)&gt;3,HLOOKUP($A379,'Z-scores'!$C$2:$UD$20,19,FALSE)&lt;-3),"",'Total-corrected counts'!U379),"")</f>
        <v/>
      </c>
      <c r="V379">
        <f t="shared" si="20"/>
        <v>1</v>
      </c>
      <c r="W379" s="10">
        <f>SUMIFS(Tabel132[Cluster],Tabel132[ID],A379)</f>
        <v>96</v>
      </c>
      <c r="X379" t="str">
        <f t="shared" si="21"/>
        <v/>
      </c>
      <c r="Y379" t="str">
        <f t="shared" si="22"/>
        <v/>
      </c>
      <c r="Z379" t="str">
        <f t="shared" si="23"/>
        <v/>
      </c>
    </row>
    <row r="380" spans="1:26" x14ac:dyDescent="0.25">
      <c r="A380">
        <v>387</v>
      </c>
      <c r="B380" t="s">
        <v>780</v>
      </c>
      <c r="C380">
        <v>42300</v>
      </c>
      <c r="D380">
        <v>918</v>
      </c>
      <c r="E380" t="str">
        <f>IFERROR(IF(OR(HLOOKUP($A380,'Z-scores'!$C$2:$UD$20,3,FALSE)&gt;3,HLOOKUP(A380,'Z-scores'!$C$2:$UD$20,3,FALSE)&lt;-3),"",'Total-corrected counts'!E380),"")</f>
        <v/>
      </c>
      <c r="F380" t="str">
        <f>IFERROR(IF(OR(HLOOKUP($A380,'Z-scores'!$C$2:$UD$20,4,FALSE)&gt;3,HLOOKUP($A380,'Z-scores'!$C$2:$UD$20,4,FALSE)&lt;-3),"",'Total-corrected counts'!F380),"")</f>
        <v/>
      </c>
      <c r="G380" t="str">
        <f>IFERROR(IF(OR(HLOOKUP($A380,'Z-scores'!$C$2:$UD$20,5,FALSE)&gt;3,HLOOKUP($A380,'Z-scores'!$C$2:$UD$20,5,FALSE)&lt;-3),"",'Total-corrected counts'!G380),"")</f>
        <v/>
      </c>
      <c r="H380" t="str">
        <f>IFERROR(IF(OR(HLOOKUP($A380,'Z-scores'!$C$2:$UD$20,6,FALSE)&gt;3,HLOOKUP($A380,'Z-scores'!$C$2:$UD$20,6,FALSE)&lt;-3),"",'Total-corrected counts'!H380),"")</f>
        <v/>
      </c>
      <c r="I380" t="str">
        <f>IFERROR(IF(OR(HLOOKUP($A380,'Z-scores'!$C$2:$UD$20,7,FALSE)&gt;3,HLOOKUP($A380,'Z-scores'!$C$2:$UD$20,7,FALSE)&lt;-3),"",'Total-corrected counts'!I380),"")</f>
        <v/>
      </c>
      <c r="J380" t="str">
        <f>IFERROR(IF(OR(HLOOKUP($A380,'Z-scores'!$C$2:$UD$20,8,FALSE)&gt;3,HLOOKUP($A380,'Z-scores'!$C$2:$UD$20,8,FALSE)&lt;-3),"",'Total-corrected counts'!J380),"")</f>
        <v/>
      </c>
      <c r="K380" t="str">
        <f>IFERROR(IF(OR(HLOOKUP($A380,'Z-scores'!$C$2:$UD$20,9,FALSE)&gt;3,HLOOKUP($A380,'Z-scores'!$C$2:$UD$20,9,FALSE)&lt;-3),"",'Total-corrected counts'!K380),"")</f>
        <v/>
      </c>
      <c r="L380" t="str">
        <f>IFERROR(IF(OR(HLOOKUP($A380,'Z-scores'!$C$2:$UD$20,10,FALSE)&gt;3,HLOOKUP($A380,'Z-scores'!$C$2:$UD$20,10,FALSE)&lt;-3),"",'Total-corrected counts'!L380),"")</f>
        <v/>
      </c>
      <c r="M380" t="str">
        <f>IFERROR(IF(OR(HLOOKUP($A380,'Z-scores'!$C$2:$UD$20,11,FALSE)&gt;3,HLOOKUP($A380,'Z-scores'!$C$2:$UD$20,11,FALSE)&lt;-3),"",'Total-corrected counts'!M380),"")</f>
        <v/>
      </c>
      <c r="N380" t="str">
        <f>IFERROR(IF(OR(HLOOKUP($A380,'Z-scores'!$C$2:$UD$20,12,FALSE)&gt;3,HLOOKUP($A380,'Z-scores'!$C$2:$UD$20,12,FALSE)&lt;-3),"",'Total-corrected counts'!N380),"")</f>
        <v/>
      </c>
      <c r="O380" t="str">
        <f>IFERROR(IF(OR(HLOOKUP($A380,'Z-scores'!$C$2:$UD$20,13,FALSE)&gt;3,HLOOKUP($A380,'Z-scores'!$C$2:$UD$20,13,FALSE)&lt;-3),"",'Total-corrected counts'!O380),"")</f>
        <v/>
      </c>
      <c r="P380" t="str">
        <f>IFERROR(IF(OR(HLOOKUP($A380,'Z-scores'!$C$2:$UD$20,14,FALSE)&gt;3,HLOOKUP($A380,'Z-scores'!$C$2:$UD$20,14,FALSE)&lt;-3),"",'Total-corrected counts'!P380),"")</f>
        <v/>
      </c>
      <c r="Q380" t="str">
        <f>IFERROR(IF(OR(HLOOKUP($A380,'Z-scores'!$C$2:$UD$20,15,FALSE)&gt;3,HLOOKUP($A380,'Z-scores'!$C$2:$UD$20,15,FALSE)&lt;-3),"",'Total-corrected counts'!Q380),"")</f>
        <v/>
      </c>
      <c r="R380" t="str">
        <f>IFERROR(IF(OR(HLOOKUP($A380,'Z-scores'!$C$2:$UD$20,16,FALSE)&gt;3,HLOOKUP($A380,'Z-scores'!$C$2:$UD$20,16,FALSE)&lt;-3),"",'Total-corrected counts'!R380),"")</f>
        <v/>
      </c>
      <c r="S380" t="str">
        <f>IFERROR(IF(OR(HLOOKUP($A380,'Z-scores'!$C$2:$UD$20,17,FALSE)&gt;3,HLOOKUP($A380,'Z-scores'!$C$2:$UD$20,17,FALSE)&lt;-3),"",'Total-corrected counts'!S380),"")</f>
        <v/>
      </c>
      <c r="T380" t="str">
        <f>IFERROR(IF(OR(HLOOKUP($A380,'Z-scores'!$C$2:$UD$20,18,FALSE)&gt;3,HLOOKUP($A380,'Z-scores'!$C$2:$UD$20,18,FALSE)&lt;-3),"",'Total-corrected counts'!T380),"")</f>
        <v/>
      </c>
      <c r="U380" t="str">
        <f>IFERROR(IF(OR(HLOOKUP($A380,'Z-scores'!$C$2:$UD$20,19,FALSE)&gt;3,HLOOKUP($A380,'Z-scores'!$C$2:$UD$20,19,FALSE)&lt;-3),"",'Total-corrected counts'!U380),"")</f>
        <v/>
      </c>
      <c r="V380">
        <f t="shared" si="20"/>
        <v>1</v>
      </c>
      <c r="W380" s="10">
        <f>SUMIFS(Tabel132[Cluster],Tabel132[ID],A380)</f>
        <v>54</v>
      </c>
      <c r="X380" t="str">
        <f t="shared" si="21"/>
        <v/>
      </c>
      <c r="Y380" t="str">
        <f t="shared" si="22"/>
        <v/>
      </c>
      <c r="Z380" t="str">
        <f t="shared" si="23"/>
        <v/>
      </c>
    </row>
    <row r="381" spans="1:26" x14ac:dyDescent="0.25">
      <c r="A381">
        <v>388</v>
      </c>
      <c r="B381" t="s">
        <v>781</v>
      </c>
      <c r="C381">
        <v>102800</v>
      </c>
      <c r="D381">
        <v>514</v>
      </c>
      <c r="E381" t="str">
        <f>IFERROR(IF(OR(HLOOKUP($A381,'Z-scores'!$C$2:$UD$20,3,FALSE)&gt;3,HLOOKUP(A381,'Z-scores'!$C$2:$UD$20,3,FALSE)&lt;-3),"",'Total-corrected counts'!E381),"")</f>
        <v/>
      </c>
      <c r="F381" t="str">
        <f>IFERROR(IF(OR(HLOOKUP($A381,'Z-scores'!$C$2:$UD$20,4,FALSE)&gt;3,HLOOKUP($A381,'Z-scores'!$C$2:$UD$20,4,FALSE)&lt;-3),"",'Total-corrected counts'!F381),"")</f>
        <v/>
      </c>
      <c r="G381" t="str">
        <f>IFERROR(IF(OR(HLOOKUP($A381,'Z-scores'!$C$2:$UD$20,5,FALSE)&gt;3,HLOOKUP($A381,'Z-scores'!$C$2:$UD$20,5,FALSE)&lt;-3),"",'Total-corrected counts'!G381),"")</f>
        <v/>
      </c>
      <c r="H381" t="str">
        <f>IFERROR(IF(OR(HLOOKUP($A381,'Z-scores'!$C$2:$UD$20,6,FALSE)&gt;3,HLOOKUP($A381,'Z-scores'!$C$2:$UD$20,6,FALSE)&lt;-3),"",'Total-corrected counts'!H381),"")</f>
        <v/>
      </c>
      <c r="I381" t="str">
        <f>IFERROR(IF(OR(HLOOKUP($A381,'Z-scores'!$C$2:$UD$20,7,FALSE)&gt;3,HLOOKUP($A381,'Z-scores'!$C$2:$UD$20,7,FALSE)&lt;-3),"",'Total-corrected counts'!I381),"")</f>
        <v/>
      </c>
      <c r="J381" t="str">
        <f>IFERROR(IF(OR(HLOOKUP($A381,'Z-scores'!$C$2:$UD$20,8,FALSE)&gt;3,HLOOKUP($A381,'Z-scores'!$C$2:$UD$20,8,FALSE)&lt;-3),"",'Total-corrected counts'!J381),"")</f>
        <v/>
      </c>
      <c r="K381" t="str">
        <f>IFERROR(IF(OR(HLOOKUP($A381,'Z-scores'!$C$2:$UD$20,9,FALSE)&gt;3,HLOOKUP($A381,'Z-scores'!$C$2:$UD$20,9,FALSE)&lt;-3),"",'Total-corrected counts'!K381),"")</f>
        <v/>
      </c>
      <c r="L381" t="str">
        <f>IFERROR(IF(OR(HLOOKUP($A381,'Z-scores'!$C$2:$UD$20,10,FALSE)&gt;3,HLOOKUP($A381,'Z-scores'!$C$2:$UD$20,10,FALSE)&lt;-3),"",'Total-corrected counts'!L381),"")</f>
        <v/>
      </c>
      <c r="M381" t="str">
        <f>IFERROR(IF(OR(HLOOKUP($A381,'Z-scores'!$C$2:$UD$20,11,FALSE)&gt;3,HLOOKUP($A381,'Z-scores'!$C$2:$UD$20,11,FALSE)&lt;-3),"",'Total-corrected counts'!M381),"")</f>
        <v/>
      </c>
      <c r="N381" t="str">
        <f>IFERROR(IF(OR(HLOOKUP($A381,'Z-scores'!$C$2:$UD$20,12,FALSE)&gt;3,HLOOKUP($A381,'Z-scores'!$C$2:$UD$20,12,FALSE)&lt;-3),"",'Total-corrected counts'!N381),"")</f>
        <v/>
      </c>
      <c r="O381" t="str">
        <f>IFERROR(IF(OR(HLOOKUP($A381,'Z-scores'!$C$2:$UD$20,13,FALSE)&gt;3,HLOOKUP($A381,'Z-scores'!$C$2:$UD$20,13,FALSE)&lt;-3),"",'Total-corrected counts'!O381),"")</f>
        <v/>
      </c>
      <c r="P381" t="str">
        <f>IFERROR(IF(OR(HLOOKUP($A381,'Z-scores'!$C$2:$UD$20,14,FALSE)&gt;3,HLOOKUP($A381,'Z-scores'!$C$2:$UD$20,14,FALSE)&lt;-3),"",'Total-corrected counts'!P381),"")</f>
        <v/>
      </c>
      <c r="Q381" t="str">
        <f>IFERROR(IF(OR(HLOOKUP($A381,'Z-scores'!$C$2:$UD$20,15,FALSE)&gt;3,HLOOKUP($A381,'Z-scores'!$C$2:$UD$20,15,FALSE)&lt;-3),"",'Total-corrected counts'!Q381),"")</f>
        <v/>
      </c>
      <c r="R381" t="str">
        <f>IFERROR(IF(OR(HLOOKUP($A381,'Z-scores'!$C$2:$UD$20,16,FALSE)&gt;3,HLOOKUP($A381,'Z-scores'!$C$2:$UD$20,16,FALSE)&lt;-3),"",'Total-corrected counts'!R381),"")</f>
        <v/>
      </c>
      <c r="S381" t="str">
        <f>IFERROR(IF(OR(HLOOKUP($A381,'Z-scores'!$C$2:$UD$20,17,FALSE)&gt;3,HLOOKUP($A381,'Z-scores'!$C$2:$UD$20,17,FALSE)&lt;-3),"",'Total-corrected counts'!S381),"")</f>
        <v/>
      </c>
      <c r="T381" t="str">
        <f>IFERROR(IF(OR(HLOOKUP($A381,'Z-scores'!$C$2:$UD$20,18,FALSE)&gt;3,HLOOKUP($A381,'Z-scores'!$C$2:$UD$20,18,FALSE)&lt;-3),"",'Total-corrected counts'!T381),"")</f>
        <v/>
      </c>
      <c r="U381" t="str">
        <f>IFERROR(IF(OR(HLOOKUP($A381,'Z-scores'!$C$2:$UD$20,19,FALSE)&gt;3,HLOOKUP($A381,'Z-scores'!$C$2:$UD$20,19,FALSE)&lt;-3),"",'Total-corrected counts'!U381),"")</f>
        <v/>
      </c>
      <c r="V381">
        <f t="shared" si="20"/>
        <v>1</v>
      </c>
      <c r="W381" s="10">
        <f>SUMIFS(Tabel132[Cluster],Tabel132[ID],A381)</f>
        <v>0</v>
      </c>
      <c r="X381" t="str">
        <f t="shared" si="21"/>
        <v/>
      </c>
      <c r="Y381" t="str">
        <f t="shared" si="22"/>
        <v/>
      </c>
      <c r="Z381" t="str">
        <f t="shared" si="23"/>
        <v/>
      </c>
    </row>
    <row r="382" spans="1:26" x14ac:dyDescent="0.25">
      <c r="A382">
        <v>389</v>
      </c>
      <c r="B382" t="s">
        <v>782</v>
      </c>
      <c r="C382">
        <v>103300</v>
      </c>
      <c r="D382">
        <v>871</v>
      </c>
      <c r="E382" t="str">
        <f>IFERROR(IF(OR(HLOOKUP($A382,'Z-scores'!$C$2:$UD$20,3,FALSE)&gt;3,HLOOKUP(A382,'Z-scores'!$C$2:$UD$20,3,FALSE)&lt;-3),"",'Total-corrected counts'!E382),"")</f>
        <v/>
      </c>
      <c r="F382" t="str">
        <f>IFERROR(IF(OR(HLOOKUP($A382,'Z-scores'!$C$2:$UD$20,4,FALSE)&gt;3,HLOOKUP($A382,'Z-scores'!$C$2:$UD$20,4,FALSE)&lt;-3),"",'Total-corrected counts'!F382),"")</f>
        <v/>
      </c>
      <c r="G382" t="str">
        <f>IFERROR(IF(OR(HLOOKUP($A382,'Z-scores'!$C$2:$UD$20,5,FALSE)&gt;3,HLOOKUP($A382,'Z-scores'!$C$2:$UD$20,5,FALSE)&lt;-3),"",'Total-corrected counts'!G382),"")</f>
        <v/>
      </c>
      <c r="H382" t="str">
        <f>IFERROR(IF(OR(HLOOKUP($A382,'Z-scores'!$C$2:$UD$20,6,FALSE)&gt;3,HLOOKUP($A382,'Z-scores'!$C$2:$UD$20,6,FALSE)&lt;-3),"",'Total-corrected counts'!H382),"")</f>
        <v/>
      </c>
      <c r="I382" t="str">
        <f>IFERROR(IF(OR(HLOOKUP($A382,'Z-scores'!$C$2:$UD$20,7,FALSE)&gt;3,HLOOKUP($A382,'Z-scores'!$C$2:$UD$20,7,FALSE)&lt;-3),"",'Total-corrected counts'!I382),"")</f>
        <v/>
      </c>
      <c r="J382" t="str">
        <f>IFERROR(IF(OR(HLOOKUP($A382,'Z-scores'!$C$2:$UD$20,8,FALSE)&gt;3,HLOOKUP($A382,'Z-scores'!$C$2:$UD$20,8,FALSE)&lt;-3),"",'Total-corrected counts'!J382),"")</f>
        <v/>
      </c>
      <c r="K382" t="str">
        <f>IFERROR(IF(OR(HLOOKUP($A382,'Z-scores'!$C$2:$UD$20,9,FALSE)&gt;3,HLOOKUP($A382,'Z-scores'!$C$2:$UD$20,9,FALSE)&lt;-3),"",'Total-corrected counts'!K382),"")</f>
        <v/>
      </c>
      <c r="L382" t="str">
        <f>IFERROR(IF(OR(HLOOKUP($A382,'Z-scores'!$C$2:$UD$20,10,FALSE)&gt;3,HLOOKUP($A382,'Z-scores'!$C$2:$UD$20,10,FALSE)&lt;-3),"",'Total-corrected counts'!L382),"")</f>
        <v/>
      </c>
      <c r="M382" t="str">
        <f>IFERROR(IF(OR(HLOOKUP($A382,'Z-scores'!$C$2:$UD$20,11,FALSE)&gt;3,HLOOKUP($A382,'Z-scores'!$C$2:$UD$20,11,FALSE)&lt;-3),"",'Total-corrected counts'!M382),"")</f>
        <v/>
      </c>
      <c r="N382" t="str">
        <f>IFERROR(IF(OR(HLOOKUP($A382,'Z-scores'!$C$2:$UD$20,12,FALSE)&gt;3,HLOOKUP($A382,'Z-scores'!$C$2:$UD$20,12,FALSE)&lt;-3),"",'Total-corrected counts'!N382),"")</f>
        <v/>
      </c>
      <c r="O382" t="str">
        <f>IFERROR(IF(OR(HLOOKUP($A382,'Z-scores'!$C$2:$UD$20,13,FALSE)&gt;3,HLOOKUP($A382,'Z-scores'!$C$2:$UD$20,13,FALSE)&lt;-3),"",'Total-corrected counts'!O382),"")</f>
        <v/>
      </c>
      <c r="P382" t="str">
        <f>IFERROR(IF(OR(HLOOKUP($A382,'Z-scores'!$C$2:$UD$20,14,FALSE)&gt;3,HLOOKUP($A382,'Z-scores'!$C$2:$UD$20,14,FALSE)&lt;-3),"",'Total-corrected counts'!P382),"")</f>
        <v/>
      </c>
      <c r="Q382" t="str">
        <f>IFERROR(IF(OR(HLOOKUP($A382,'Z-scores'!$C$2:$UD$20,15,FALSE)&gt;3,HLOOKUP($A382,'Z-scores'!$C$2:$UD$20,15,FALSE)&lt;-3),"",'Total-corrected counts'!Q382),"")</f>
        <v/>
      </c>
      <c r="R382" t="str">
        <f>IFERROR(IF(OR(HLOOKUP($A382,'Z-scores'!$C$2:$UD$20,16,FALSE)&gt;3,HLOOKUP($A382,'Z-scores'!$C$2:$UD$20,16,FALSE)&lt;-3),"",'Total-corrected counts'!R382),"")</f>
        <v/>
      </c>
      <c r="S382" t="str">
        <f>IFERROR(IF(OR(HLOOKUP($A382,'Z-scores'!$C$2:$UD$20,17,FALSE)&gt;3,HLOOKUP($A382,'Z-scores'!$C$2:$UD$20,17,FALSE)&lt;-3),"",'Total-corrected counts'!S382),"")</f>
        <v/>
      </c>
      <c r="T382" t="str">
        <f>IFERROR(IF(OR(HLOOKUP($A382,'Z-scores'!$C$2:$UD$20,18,FALSE)&gt;3,HLOOKUP($A382,'Z-scores'!$C$2:$UD$20,18,FALSE)&lt;-3),"",'Total-corrected counts'!T382),"")</f>
        <v/>
      </c>
      <c r="U382" t="str">
        <f>IFERROR(IF(OR(HLOOKUP($A382,'Z-scores'!$C$2:$UD$20,19,FALSE)&gt;3,HLOOKUP($A382,'Z-scores'!$C$2:$UD$20,19,FALSE)&lt;-3),"",'Total-corrected counts'!U382),"")</f>
        <v/>
      </c>
      <c r="V382">
        <f t="shared" si="20"/>
        <v>1</v>
      </c>
      <c r="W382" s="10">
        <f>SUMIFS(Tabel132[Cluster],Tabel132[ID],A382)</f>
        <v>0</v>
      </c>
      <c r="X382" t="str">
        <f t="shared" si="21"/>
        <v/>
      </c>
      <c r="Y382" t="str">
        <f t="shared" si="22"/>
        <v/>
      </c>
      <c r="Z382" t="str">
        <f t="shared" si="23"/>
        <v/>
      </c>
    </row>
    <row r="383" spans="1:26" x14ac:dyDescent="0.25">
      <c r="A383">
        <v>390</v>
      </c>
      <c r="B383" t="s">
        <v>203</v>
      </c>
      <c r="C383">
        <v>70200</v>
      </c>
      <c r="D383">
        <v>157</v>
      </c>
      <c r="E383">
        <f>IFERROR(IF(OR(HLOOKUP($A383,'Z-scores'!$C$2:$UD$20,3,FALSE)&gt;3,HLOOKUP(A383,'Z-scores'!$C$2:$UD$20,3,FALSE)&lt;-3),"",'Total-corrected counts'!E383),"")</f>
        <v>0.21106361868387452</v>
      </c>
      <c r="F383">
        <f>IFERROR(IF(OR(HLOOKUP($A383,'Z-scores'!$C$2:$UD$20,4,FALSE)&gt;3,HLOOKUP($A383,'Z-scores'!$C$2:$UD$20,4,FALSE)&lt;-3),"",'Total-corrected counts'!F383),"")</f>
        <v>0.71365994349781958</v>
      </c>
      <c r="G383">
        <f>IFERROR(IF(OR(HLOOKUP($A383,'Z-scores'!$C$2:$UD$20,5,FALSE)&gt;3,HLOOKUP($A383,'Z-scores'!$C$2:$UD$20,5,FALSE)&lt;-3),"",'Total-corrected counts'!G383),"")</f>
        <v>0.17123908602648766</v>
      </c>
      <c r="H383">
        <f>IFERROR(IF(OR(HLOOKUP($A383,'Z-scores'!$C$2:$UD$20,6,FALSE)&gt;3,HLOOKUP($A383,'Z-scores'!$C$2:$UD$20,6,FALSE)&lt;-3),"",'Total-corrected counts'!H383),"")</f>
        <v>0.96328286801419227</v>
      </c>
      <c r="I383">
        <f>IFERROR(IF(OR(HLOOKUP($A383,'Z-scores'!$C$2:$UD$20,7,FALSE)&gt;3,HLOOKUP($A383,'Z-scores'!$C$2:$UD$20,7,FALSE)&lt;-3),"",'Total-corrected counts'!I383),"")</f>
        <v>1.7547154128660658</v>
      </c>
      <c r="J383">
        <f>IFERROR(IF(OR(HLOOKUP($A383,'Z-scores'!$C$2:$UD$20,8,FALSE)&gt;3,HLOOKUP($A383,'Z-scores'!$C$2:$UD$20,8,FALSE)&lt;-3),"",'Total-corrected counts'!J383),"")</f>
        <v>0.86781415365438519</v>
      </c>
      <c r="K383">
        <f>IFERROR(IF(OR(HLOOKUP($A383,'Z-scores'!$C$2:$UD$20,9,FALSE)&gt;3,HLOOKUP($A383,'Z-scores'!$C$2:$UD$20,9,FALSE)&lt;-3),"",'Total-corrected counts'!K383),"")</f>
        <v>1.3869223479569652</v>
      </c>
      <c r="L383">
        <f>IFERROR(IF(OR(HLOOKUP($A383,'Z-scores'!$C$2:$UD$20,10,FALSE)&gt;3,HLOOKUP($A383,'Z-scores'!$C$2:$UD$20,10,FALSE)&lt;-3),"",'Total-corrected counts'!L383),"")</f>
        <v>3.2985428202011935</v>
      </c>
      <c r="M383">
        <f>IFERROR(IF(OR(HLOOKUP($A383,'Z-scores'!$C$2:$UD$20,11,FALSE)&gt;3,HLOOKUP($A383,'Z-scores'!$C$2:$UD$20,11,FALSE)&lt;-3),"",'Total-corrected counts'!M383),"")</f>
        <v>1.0551507483276552</v>
      </c>
      <c r="N383">
        <f>IFERROR(IF(OR(HLOOKUP($A383,'Z-scores'!$C$2:$UD$20,12,FALSE)&gt;3,HLOOKUP($A383,'Z-scores'!$C$2:$UD$20,12,FALSE)&lt;-3),"",'Total-corrected counts'!N383),"")</f>
        <v>0.43071571205096737</v>
      </c>
      <c r="O383">
        <f>IFERROR(IF(OR(HLOOKUP($A383,'Z-scores'!$C$2:$UD$20,13,FALSE)&gt;3,HLOOKUP($A383,'Z-scores'!$C$2:$UD$20,13,FALSE)&lt;-3),"",'Total-corrected counts'!O383),"")</f>
        <v>1.0196983510165181</v>
      </c>
      <c r="P383">
        <f>IFERROR(IF(OR(HLOOKUP($A383,'Z-scores'!$C$2:$UD$20,14,FALSE)&gt;3,HLOOKUP($A383,'Z-scores'!$C$2:$UD$20,14,FALSE)&lt;-3),"",'Total-corrected counts'!P383),"")</f>
        <v>2.7010289980250866</v>
      </c>
      <c r="Q383">
        <f>IFERROR(IF(OR(HLOOKUP($A383,'Z-scores'!$C$2:$UD$20,15,FALSE)&gt;3,HLOOKUP($A383,'Z-scores'!$C$2:$UD$20,15,FALSE)&lt;-3),"",'Total-corrected counts'!Q383),"")</f>
        <v>3.900429827366976E-2</v>
      </c>
      <c r="R383">
        <f>IFERROR(IF(OR(HLOOKUP($A383,'Z-scores'!$C$2:$UD$20,16,FALSE)&gt;3,HLOOKUP($A383,'Z-scores'!$C$2:$UD$20,16,FALSE)&lt;-3),"",'Total-corrected counts'!R383),"")</f>
        <v>2.6285684519695232</v>
      </c>
      <c r="S383">
        <f>IFERROR(IF(OR(HLOOKUP($A383,'Z-scores'!$C$2:$UD$20,17,FALSE)&gt;3,HLOOKUP($A383,'Z-scores'!$C$2:$UD$20,17,FALSE)&lt;-3),"",'Total-corrected counts'!S383),"")</f>
        <v>0</v>
      </c>
      <c r="T383">
        <f>IFERROR(IF(OR(HLOOKUP($A383,'Z-scores'!$C$2:$UD$20,18,FALSE)&gt;3,HLOOKUP($A383,'Z-scores'!$C$2:$UD$20,18,FALSE)&lt;-3),"",'Total-corrected counts'!T383),"")</f>
        <v>0.80755597479738073</v>
      </c>
      <c r="U383">
        <f>IFERROR(IF(OR(HLOOKUP($A383,'Z-scores'!$C$2:$UD$20,19,FALSE)&gt;3,HLOOKUP($A383,'Z-scores'!$C$2:$UD$20,19,FALSE)&lt;-3),"",'Total-corrected counts'!U383),"")</f>
        <v>0.47300200049469932</v>
      </c>
      <c r="V383">
        <f t="shared" si="20"/>
        <v>1</v>
      </c>
      <c r="W383" s="10">
        <f>SUMIFS(Tabel132[Cluster],Tabel132[ID],A383)</f>
        <v>83</v>
      </c>
      <c r="X383">
        <f t="shared" si="21"/>
        <v>0.77076343094142019</v>
      </c>
      <c r="Y383">
        <f t="shared" si="22"/>
        <v>1.1580434443587377</v>
      </c>
      <c r="Z383">
        <f t="shared" si="23"/>
        <v>1.0124467233284806</v>
      </c>
    </row>
    <row r="384" spans="1:26" x14ac:dyDescent="0.25">
      <c r="A384">
        <v>391</v>
      </c>
      <c r="B384" t="s">
        <v>783</v>
      </c>
      <c r="C384">
        <v>37800</v>
      </c>
      <c r="D384">
        <v>382</v>
      </c>
      <c r="E384" t="str">
        <f>IFERROR(IF(OR(HLOOKUP($A384,'Z-scores'!$C$2:$UD$20,3,FALSE)&gt;3,HLOOKUP(A384,'Z-scores'!$C$2:$UD$20,3,FALSE)&lt;-3),"",'Total-corrected counts'!E384),"")</f>
        <v/>
      </c>
      <c r="F384" t="str">
        <f>IFERROR(IF(OR(HLOOKUP($A384,'Z-scores'!$C$2:$UD$20,4,FALSE)&gt;3,HLOOKUP($A384,'Z-scores'!$C$2:$UD$20,4,FALSE)&lt;-3),"",'Total-corrected counts'!F384),"")</f>
        <v/>
      </c>
      <c r="G384" t="str">
        <f>IFERROR(IF(OR(HLOOKUP($A384,'Z-scores'!$C$2:$UD$20,5,FALSE)&gt;3,HLOOKUP($A384,'Z-scores'!$C$2:$UD$20,5,FALSE)&lt;-3),"",'Total-corrected counts'!G384),"")</f>
        <v/>
      </c>
      <c r="H384" t="str">
        <f>IFERROR(IF(OR(HLOOKUP($A384,'Z-scores'!$C$2:$UD$20,6,FALSE)&gt;3,HLOOKUP($A384,'Z-scores'!$C$2:$UD$20,6,FALSE)&lt;-3),"",'Total-corrected counts'!H384),"")</f>
        <v/>
      </c>
      <c r="I384" t="str">
        <f>IFERROR(IF(OR(HLOOKUP($A384,'Z-scores'!$C$2:$UD$20,7,FALSE)&gt;3,HLOOKUP($A384,'Z-scores'!$C$2:$UD$20,7,FALSE)&lt;-3),"",'Total-corrected counts'!I384),"")</f>
        <v/>
      </c>
      <c r="J384" t="str">
        <f>IFERROR(IF(OR(HLOOKUP($A384,'Z-scores'!$C$2:$UD$20,8,FALSE)&gt;3,HLOOKUP($A384,'Z-scores'!$C$2:$UD$20,8,FALSE)&lt;-3),"",'Total-corrected counts'!J384),"")</f>
        <v/>
      </c>
      <c r="K384" t="str">
        <f>IFERROR(IF(OR(HLOOKUP($A384,'Z-scores'!$C$2:$UD$20,9,FALSE)&gt;3,HLOOKUP($A384,'Z-scores'!$C$2:$UD$20,9,FALSE)&lt;-3),"",'Total-corrected counts'!K384),"")</f>
        <v/>
      </c>
      <c r="L384" t="str">
        <f>IFERROR(IF(OR(HLOOKUP($A384,'Z-scores'!$C$2:$UD$20,10,FALSE)&gt;3,HLOOKUP($A384,'Z-scores'!$C$2:$UD$20,10,FALSE)&lt;-3),"",'Total-corrected counts'!L384),"")</f>
        <v/>
      </c>
      <c r="M384" t="str">
        <f>IFERROR(IF(OR(HLOOKUP($A384,'Z-scores'!$C$2:$UD$20,11,FALSE)&gt;3,HLOOKUP($A384,'Z-scores'!$C$2:$UD$20,11,FALSE)&lt;-3),"",'Total-corrected counts'!M384),"")</f>
        <v/>
      </c>
      <c r="N384" t="str">
        <f>IFERROR(IF(OR(HLOOKUP($A384,'Z-scores'!$C$2:$UD$20,12,FALSE)&gt;3,HLOOKUP($A384,'Z-scores'!$C$2:$UD$20,12,FALSE)&lt;-3),"",'Total-corrected counts'!N384),"")</f>
        <v/>
      </c>
      <c r="O384" t="str">
        <f>IFERROR(IF(OR(HLOOKUP($A384,'Z-scores'!$C$2:$UD$20,13,FALSE)&gt;3,HLOOKUP($A384,'Z-scores'!$C$2:$UD$20,13,FALSE)&lt;-3),"",'Total-corrected counts'!O384),"")</f>
        <v/>
      </c>
      <c r="P384" t="str">
        <f>IFERROR(IF(OR(HLOOKUP($A384,'Z-scores'!$C$2:$UD$20,14,FALSE)&gt;3,HLOOKUP($A384,'Z-scores'!$C$2:$UD$20,14,FALSE)&lt;-3),"",'Total-corrected counts'!P384),"")</f>
        <v/>
      </c>
      <c r="Q384" t="str">
        <f>IFERROR(IF(OR(HLOOKUP($A384,'Z-scores'!$C$2:$UD$20,15,FALSE)&gt;3,HLOOKUP($A384,'Z-scores'!$C$2:$UD$20,15,FALSE)&lt;-3),"",'Total-corrected counts'!Q384),"")</f>
        <v/>
      </c>
      <c r="R384" t="str">
        <f>IFERROR(IF(OR(HLOOKUP($A384,'Z-scores'!$C$2:$UD$20,16,FALSE)&gt;3,HLOOKUP($A384,'Z-scores'!$C$2:$UD$20,16,FALSE)&lt;-3),"",'Total-corrected counts'!R384),"")</f>
        <v/>
      </c>
      <c r="S384" t="str">
        <f>IFERROR(IF(OR(HLOOKUP($A384,'Z-scores'!$C$2:$UD$20,17,FALSE)&gt;3,HLOOKUP($A384,'Z-scores'!$C$2:$UD$20,17,FALSE)&lt;-3),"",'Total-corrected counts'!S384),"")</f>
        <v/>
      </c>
      <c r="T384" t="str">
        <f>IFERROR(IF(OR(HLOOKUP($A384,'Z-scores'!$C$2:$UD$20,18,FALSE)&gt;3,HLOOKUP($A384,'Z-scores'!$C$2:$UD$20,18,FALSE)&lt;-3),"",'Total-corrected counts'!T384),"")</f>
        <v/>
      </c>
      <c r="U384" t="str">
        <f>IFERROR(IF(OR(HLOOKUP($A384,'Z-scores'!$C$2:$UD$20,19,FALSE)&gt;3,HLOOKUP($A384,'Z-scores'!$C$2:$UD$20,19,FALSE)&lt;-3),"",'Total-corrected counts'!U384),"")</f>
        <v/>
      </c>
      <c r="V384">
        <f t="shared" si="20"/>
        <v>1</v>
      </c>
      <c r="W384" s="10">
        <f>SUMIFS(Tabel132[Cluster],Tabel132[ID],A384)</f>
        <v>48</v>
      </c>
      <c r="X384" t="str">
        <f t="shared" si="21"/>
        <v/>
      </c>
      <c r="Y384" t="str">
        <f t="shared" si="22"/>
        <v/>
      </c>
      <c r="Z384" t="str">
        <f t="shared" si="23"/>
        <v/>
      </c>
    </row>
    <row r="385" spans="1:26" x14ac:dyDescent="0.25">
      <c r="A385">
        <v>392</v>
      </c>
      <c r="B385" t="s">
        <v>784</v>
      </c>
      <c r="C385">
        <v>34200</v>
      </c>
      <c r="D385">
        <v>619</v>
      </c>
      <c r="E385" t="str">
        <f>IFERROR(IF(OR(HLOOKUP($A385,'Z-scores'!$C$2:$UD$20,3,FALSE)&gt;3,HLOOKUP(A385,'Z-scores'!$C$2:$UD$20,3,FALSE)&lt;-3),"",'Total-corrected counts'!E385),"")</f>
        <v/>
      </c>
      <c r="F385" t="str">
        <f>IFERROR(IF(OR(HLOOKUP($A385,'Z-scores'!$C$2:$UD$20,4,FALSE)&gt;3,HLOOKUP($A385,'Z-scores'!$C$2:$UD$20,4,FALSE)&lt;-3),"",'Total-corrected counts'!F385),"")</f>
        <v/>
      </c>
      <c r="G385" t="str">
        <f>IFERROR(IF(OR(HLOOKUP($A385,'Z-scores'!$C$2:$UD$20,5,FALSE)&gt;3,HLOOKUP($A385,'Z-scores'!$C$2:$UD$20,5,FALSE)&lt;-3),"",'Total-corrected counts'!G385),"")</f>
        <v/>
      </c>
      <c r="H385" t="str">
        <f>IFERROR(IF(OR(HLOOKUP($A385,'Z-scores'!$C$2:$UD$20,6,FALSE)&gt;3,HLOOKUP($A385,'Z-scores'!$C$2:$UD$20,6,FALSE)&lt;-3),"",'Total-corrected counts'!H385),"")</f>
        <v/>
      </c>
      <c r="I385" t="str">
        <f>IFERROR(IF(OR(HLOOKUP($A385,'Z-scores'!$C$2:$UD$20,7,FALSE)&gt;3,HLOOKUP($A385,'Z-scores'!$C$2:$UD$20,7,FALSE)&lt;-3),"",'Total-corrected counts'!I385),"")</f>
        <v/>
      </c>
      <c r="J385" t="str">
        <f>IFERROR(IF(OR(HLOOKUP($A385,'Z-scores'!$C$2:$UD$20,8,FALSE)&gt;3,HLOOKUP($A385,'Z-scores'!$C$2:$UD$20,8,FALSE)&lt;-3),"",'Total-corrected counts'!J385),"")</f>
        <v/>
      </c>
      <c r="K385" t="str">
        <f>IFERROR(IF(OR(HLOOKUP($A385,'Z-scores'!$C$2:$UD$20,9,FALSE)&gt;3,HLOOKUP($A385,'Z-scores'!$C$2:$UD$20,9,FALSE)&lt;-3),"",'Total-corrected counts'!K385),"")</f>
        <v/>
      </c>
      <c r="L385" t="str">
        <f>IFERROR(IF(OR(HLOOKUP($A385,'Z-scores'!$C$2:$UD$20,10,FALSE)&gt;3,HLOOKUP($A385,'Z-scores'!$C$2:$UD$20,10,FALSE)&lt;-3),"",'Total-corrected counts'!L385),"")</f>
        <v/>
      </c>
      <c r="M385" t="str">
        <f>IFERROR(IF(OR(HLOOKUP($A385,'Z-scores'!$C$2:$UD$20,11,FALSE)&gt;3,HLOOKUP($A385,'Z-scores'!$C$2:$UD$20,11,FALSE)&lt;-3),"",'Total-corrected counts'!M385),"")</f>
        <v/>
      </c>
      <c r="N385" t="str">
        <f>IFERROR(IF(OR(HLOOKUP($A385,'Z-scores'!$C$2:$UD$20,12,FALSE)&gt;3,HLOOKUP($A385,'Z-scores'!$C$2:$UD$20,12,FALSE)&lt;-3),"",'Total-corrected counts'!N385),"")</f>
        <v/>
      </c>
      <c r="O385" t="str">
        <f>IFERROR(IF(OR(HLOOKUP($A385,'Z-scores'!$C$2:$UD$20,13,FALSE)&gt;3,HLOOKUP($A385,'Z-scores'!$C$2:$UD$20,13,FALSE)&lt;-3),"",'Total-corrected counts'!O385),"")</f>
        <v/>
      </c>
      <c r="P385" t="str">
        <f>IFERROR(IF(OR(HLOOKUP($A385,'Z-scores'!$C$2:$UD$20,14,FALSE)&gt;3,HLOOKUP($A385,'Z-scores'!$C$2:$UD$20,14,FALSE)&lt;-3),"",'Total-corrected counts'!P385),"")</f>
        <v/>
      </c>
      <c r="Q385" t="str">
        <f>IFERROR(IF(OR(HLOOKUP($A385,'Z-scores'!$C$2:$UD$20,15,FALSE)&gt;3,HLOOKUP($A385,'Z-scores'!$C$2:$UD$20,15,FALSE)&lt;-3),"",'Total-corrected counts'!Q385),"")</f>
        <v/>
      </c>
      <c r="R385" t="str">
        <f>IFERROR(IF(OR(HLOOKUP($A385,'Z-scores'!$C$2:$UD$20,16,FALSE)&gt;3,HLOOKUP($A385,'Z-scores'!$C$2:$UD$20,16,FALSE)&lt;-3),"",'Total-corrected counts'!R385),"")</f>
        <v/>
      </c>
      <c r="S385" t="str">
        <f>IFERROR(IF(OR(HLOOKUP($A385,'Z-scores'!$C$2:$UD$20,17,FALSE)&gt;3,HLOOKUP($A385,'Z-scores'!$C$2:$UD$20,17,FALSE)&lt;-3),"",'Total-corrected counts'!S385),"")</f>
        <v/>
      </c>
      <c r="T385" t="str">
        <f>IFERROR(IF(OR(HLOOKUP($A385,'Z-scores'!$C$2:$UD$20,18,FALSE)&gt;3,HLOOKUP($A385,'Z-scores'!$C$2:$UD$20,18,FALSE)&lt;-3),"",'Total-corrected counts'!T385),"")</f>
        <v/>
      </c>
      <c r="U385" t="str">
        <f>IFERROR(IF(OR(HLOOKUP($A385,'Z-scores'!$C$2:$UD$20,19,FALSE)&gt;3,HLOOKUP($A385,'Z-scores'!$C$2:$UD$20,19,FALSE)&lt;-3),"",'Total-corrected counts'!U385),"")</f>
        <v/>
      </c>
      <c r="V385">
        <f t="shared" si="20"/>
        <v>1</v>
      </c>
      <c r="W385" s="10">
        <f>SUMIFS(Tabel132[Cluster],Tabel132[ID],A385)</f>
        <v>44</v>
      </c>
      <c r="X385" t="str">
        <f t="shared" si="21"/>
        <v/>
      </c>
      <c r="Y385" t="str">
        <f t="shared" si="22"/>
        <v/>
      </c>
      <c r="Z385" t="str">
        <f t="shared" si="23"/>
        <v/>
      </c>
    </row>
    <row r="386" spans="1:26" x14ac:dyDescent="0.25">
      <c r="A386">
        <v>393</v>
      </c>
      <c r="B386" t="s">
        <v>204</v>
      </c>
      <c r="C386">
        <v>17500</v>
      </c>
      <c r="D386">
        <v>425</v>
      </c>
      <c r="E386">
        <f>IFERROR(IF(OR(HLOOKUP($A386,'Z-scores'!$C$2:$UD$20,3,FALSE)&gt;3,HLOOKUP(A386,'Z-scores'!$C$2:$UD$20,3,FALSE)&lt;-3),"",'Total-corrected counts'!E386),"")</f>
        <v>3.735639268741142E-3</v>
      </c>
      <c r="F386">
        <f>IFERROR(IF(OR(HLOOKUP($A386,'Z-scores'!$C$2:$UD$20,4,FALSE)&gt;3,HLOOKUP($A386,'Z-scores'!$C$2:$UD$20,4,FALSE)&lt;-3),"",'Total-corrected counts'!F386),"")</f>
        <v>0</v>
      </c>
      <c r="G386">
        <f>IFERROR(IF(OR(HLOOKUP($A386,'Z-scores'!$C$2:$UD$20,5,FALSE)&gt;3,HLOOKUP($A386,'Z-scores'!$C$2:$UD$20,5,FALSE)&lt;-3),"",'Total-corrected counts'!G386),"")</f>
        <v>0</v>
      </c>
      <c r="H386">
        <f>IFERROR(IF(OR(HLOOKUP($A386,'Z-scores'!$C$2:$UD$20,6,FALSE)&gt;3,HLOOKUP($A386,'Z-scores'!$C$2:$UD$20,6,FALSE)&lt;-3),"",'Total-corrected counts'!H386),"")</f>
        <v>9.7724348928976038E-2</v>
      </c>
      <c r="I386">
        <f>IFERROR(IF(OR(HLOOKUP($A386,'Z-scores'!$C$2:$UD$20,7,FALSE)&gt;3,HLOOKUP($A386,'Z-scores'!$C$2:$UD$20,7,FALSE)&lt;-3),"",'Total-corrected counts'!I386),"")</f>
        <v>6.1568961854949686E-3</v>
      </c>
      <c r="J386">
        <f>IFERROR(IF(OR(HLOOKUP($A386,'Z-scores'!$C$2:$UD$20,8,FALSE)&gt;3,HLOOKUP($A386,'Z-scores'!$C$2:$UD$20,8,FALSE)&lt;-3),"",'Total-corrected counts'!J386),"")</f>
        <v>9.8615244733452845E-2</v>
      </c>
      <c r="K386">
        <f>IFERROR(IF(OR(HLOOKUP($A386,'Z-scores'!$C$2:$UD$20,9,FALSE)&gt;3,HLOOKUP($A386,'Z-scores'!$C$2:$UD$20,9,FALSE)&lt;-3),"",'Total-corrected counts'!K386),"")</f>
        <v>0.12040804950108701</v>
      </c>
      <c r="L386">
        <f>IFERROR(IF(OR(HLOOKUP($A386,'Z-scores'!$C$2:$UD$20,10,FALSE)&gt;3,HLOOKUP($A386,'Z-scores'!$C$2:$UD$20,10,FALSE)&lt;-3),"",'Total-corrected counts'!L386),"")</f>
        <v>1.76392664181882E-2</v>
      </c>
      <c r="M386">
        <f>IFERROR(IF(OR(HLOOKUP($A386,'Z-scores'!$C$2:$UD$20,11,FALSE)&gt;3,HLOOKUP($A386,'Z-scores'!$C$2:$UD$20,11,FALSE)&lt;-3),"",'Total-corrected counts'!M386),"")</f>
        <v>2.7645871135222405E-2</v>
      </c>
      <c r="N386">
        <f>IFERROR(IF(OR(HLOOKUP($A386,'Z-scores'!$C$2:$UD$20,12,FALSE)&gt;3,HLOOKUP($A386,'Z-scores'!$C$2:$UD$20,12,FALSE)&lt;-3),"",'Total-corrected counts'!N386),"")</f>
        <v>5.4984984517144779E-2</v>
      </c>
      <c r="O386">
        <f>IFERROR(IF(OR(HLOOKUP($A386,'Z-scores'!$C$2:$UD$20,13,FALSE)&gt;3,HLOOKUP($A386,'Z-scores'!$C$2:$UD$20,13,FALSE)&lt;-3),"",'Total-corrected counts'!O386),"")</f>
        <v>8.4133527311593903E-2</v>
      </c>
      <c r="P386">
        <f>IFERROR(IF(OR(HLOOKUP($A386,'Z-scores'!$C$2:$UD$20,14,FALSE)&gt;3,HLOOKUP($A386,'Z-scores'!$C$2:$UD$20,14,FALSE)&lt;-3),"",'Total-corrected counts'!P386),"")</f>
        <v>0.11111828156432317</v>
      </c>
      <c r="Q386">
        <f>IFERROR(IF(OR(HLOOKUP($A386,'Z-scores'!$C$2:$UD$20,15,FALSE)&gt;3,HLOOKUP($A386,'Z-scores'!$C$2:$UD$20,15,FALSE)&lt;-3),"",'Total-corrected counts'!Q386),"")</f>
        <v>0</v>
      </c>
      <c r="R386">
        <f>IFERROR(IF(OR(HLOOKUP($A386,'Z-scores'!$C$2:$UD$20,16,FALSE)&gt;3,HLOOKUP($A386,'Z-scores'!$C$2:$UD$20,16,FALSE)&lt;-3),"",'Total-corrected counts'!R386),"")</f>
        <v>4.4076605139732855E-2</v>
      </c>
      <c r="S386">
        <f>IFERROR(IF(OR(HLOOKUP($A386,'Z-scores'!$C$2:$UD$20,17,FALSE)&gt;3,HLOOKUP($A386,'Z-scores'!$C$2:$UD$20,17,FALSE)&lt;-3),"",'Total-corrected counts'!S386),"")</f>
        <v>0</v>
      </c>
      <c r="T386">
        <f>IFERROR(IF(OR(HLOOKUP($A386,'Z-scores'!$C$2:$UD$20,18,FALSE)&gt;3,HLOOKUP($A386,'Z-scores'!$C$2:$UD$20,18,FALSE)&lt;-3),"",'Total-corrected counts'!T386),"")</f>
        <v>5.1546126050896646E-2</v>
      </c>
      <c r="U386">
        <f>IFERROR(IF(OR(HLOOKUP($A386,'Z-scores'!$C$2:$UD$20,19,FALSE)&gt;3,HLOOKUP($A386,'Z-scores'!$C$2:$UD$20,19,FALSE)&lt;-3),"",'Total-corrected counts'!U386),"")</f>
        <v>0.13018403683340349</v>
      </c>
      <c r="V386">
        <f t="shared" si="20"/>
        <v>1</v>
      </c>
      <c r="W386" s="10">
        <f>SUMIFS(Tabel132[Cluster],Tabel132[ID],A386)</f>
        <v>21</v>
      </c>
      <c r="X386">
        <f t="shared" si="21"/>
        <v>0.45190046340004353</v>
      </c>
      <c r="Y386">
        <f t="shared" si="22"/>
        <v>4.1325035130129181E-2</v>
      </c>
      <c r="Z386">
        <f t="shared" si="23"/>
        <v>5.9505445177136851E-2</v>
      </c>
    </row>
    <row r="387" spans="1:26" x14ac:dyDescent="0.25">
      <c r="A387">
        <v>394</v>
      </c>
      <c r="B387" t="s">
        <v>785</v>
      </c>
      <c r="C387">
        <v>14800</v>
      </c>
      <c r="D387">
        <v>669</v>
      </c>
      <c r="E387" t="str">
        <f>IFERROR(IF(OR(HLOOKUP($A387,'Z-scores'!$C$2:$UD$20,3,FALSE)&gt;3,HLOOKUP(A387,'Z-scores'!$C$2:$UD$20,3,FALSE)&lt;-3),"",'Total-corrected counts'!E387),"")</f>
        <v/>
      </c>
      <c r="F387" t="str">
        <f>IFERROR(IF(OR(HLOOKUP($A387,'Z-scores'!$C$2:$UD$20,4,FALSE)&gt;3,HLOOKUP($A387,'Z-scores'!$C$2:$UD$20,4,FALSE)&lt;-3),"",'Total-corrected counts'!F387),"")</f>
        <v/>
      </c>
      <c r="G387" t="str">
        <f>IFERROR(IF(OR(HLOOKUP($A387,'Z-scores'!$C$2:$UD$20,5,FALSE)&gt;3,HLOOKUP($A387,'Z-scores'!$C$2:$UD$20,5,FALSE)&lt;-3),"",'Total-corrected counts'!G387),"")</f>
        <v/>
      </c>
      <c r="H387" t="str">
        <f>IFERROR(IF(OR(HLOOKUP($A387,'Z-scores'!$C$2:$UD$20,6,FALSE)&gt;3,HLOOKUP($A387,'Z-scores'!$C$2:$UD$20,6,FALSE)&lt;-3),"",'Total-corrected counts'!H387),"")</f>
        <v/>
      </c>
      <c r="I387" t="str">
        <f>IFERROR(IF(OR(HLOOKUP($A387,'Z-scores'!$C$2:$UD$20,7,FALSE)&gt;3,HLOOKUP($A387,'Z-scores'!$C$2:$UD$20,7,FALSE)&lt;-3),"",'Total-corrected counts'!I387),"")</f>
        <v/>
      </c>
      <c r="J387" t="str">
        <f>IFERROR(IF(OR(HLOOKUP($A387,'Z-scores'!$C$2:$UD$20,8,FALSE)&gt;3,HLOOKUP($A387,'Z-scores'!$C$2:$UD$20,8,FALSE)&lt;-3),"",'Total-corrected counts'!J387),"")</f>
        <v/>
      </c>
      <c r="K387" t="str">
        <f>IFERROR(IF(OR(HLOOKUP($A387,'Z-scores'!$C$2:$UD$20,9,FALSE)&gt;3,HLOOKUP($A387,'Z-scores'!$C$2:$UD$20,9,FALSE)&lt;-3),"",'Total-corrected counts'!K387),"")</f>
        <v/>
      </c>
      <c r="L387" t="str">
        <f>IFERROR(IF(OR(HLOOKUP($A387,'Z-scores'!$C$2:$UD$20,10,FALSE)&gt;3,HLOOKUP($A387,'Z-scores'!$C$2:$UD$20,10,FALSE)&lt;-3),"",'Total-corrected counts'!L387),"")</f>
        <v/>
      </c>
      <c r="M387" t="str">
        <f>IFERROR(IF(OR(HLOOKUP($A387,'Z-scores'!$C$2:$UD$20,11,FALSE)&gt;3,HLOOKUP($A387,'Z-scores'!$C$2:$UD$20,11,FALSE)&lt;-3),"",'Total-corrected counts'!M387),"")</f>
        <v/>
      </c>
      <c r="N387" t="str">
        <f>IFERROR(IF(OR(HLOOKUP($A387,'Z-scores'!$C$2:$UD$20,12,FALSE)&gt;3,HLOOKUP($A387,'Z-scores'!$C$2:$UD$20,12,FALSE)&lt;-3),"",'Total-corrected counts'!N387),"")</f>
        <v/>
      </c>
      <c r="O387" t="str">
        <f>IFERROR(IF(OR(HLOOKUP($A387,'Z-scores'!$C$2:$UD$20,13,FALSE)&gt;3,HLOOKUP($A387,'Z-scores'!$C$2:$UD$20,13,FALSE)&lt;-3),"",'Total-corrected counts'!O387),"")</f>
        <v/>
      </c>
      <c r="P387" t="str">
        <f>IFERROR(IF(OR(HLOOKUP($A387,'Z-scores'!$C$2:$UD$20,14,FALSE)&gt;3,HLOOKUP($A387,'Z-scores'!$C$2:$UD$20,14,FALSE)&lt;-3),"",'Total-corrected counts'!P387),"")</f>
        <v/>
      </c>
      <c r="Q387" t="str">
        <f>IFERROR(IF(OR(HLOOKUP($A387,'Z-scores'!$C$2:$UD$20,15,FALSE)&gt;3,HLOOKUP($A387,'Z-scores'!$C$2:$UD$20,15,FALSE)&lt;-3),"",'Total-corrected counts'!Q387),"")</f>
        <v/>
      </c>
      <c r="R387" t="str">
        <f>IFERROR(IF(OR(HLOOKUP($A387,'Z-scores'!$C$2:$UD$20,16,FALSE)&gt;3,HLOOKUP($A387,'Z-scores'!$C$2:$UD$20,16,FALSE)&lt;-3),"",'Total-corrected counts'!R387),"")</f>
        <v/>
      </c>
      <c r="S387" t="str">
        <f>IFERROR(IF(OR(HLOOKUP($A387,'Z-scores'!$C$2:$UD$20,17,FALSE)&gt;3,HLOOKUP($A387,'Z-scores'!$C$2:$UD$20,17,FALSE)&lt;-3),"",'Total-corrected counts'!S387),"")</f>
        <v/>
      </c>
      <c r="T387" t="str">
        <f>IFERROR(IF(OR(HLOOKUP($A387,'Z-scores'!$C$2:$UD$20,18,FALSE)&gt;3,HLOOKUP($A387,'Z-scores'!$C$2:$UD$20,18,FALSE)&lt;-3),"",'Total-corrected counts'!T387),"")</f>
        <v/>
      </c>
      <c r="U387" t="str">
        <f>IFERROR(IF(OR(HLOOKUP($A387,'Z-scores'!$C$2:$UD$20,19,FALSE)&gt;3,HLOOKUP($A387,'Z-scores'!$C$2:$UD$20,19,FALSE)&lt;-3),"",'Total-corrected counts'!U387),"")</f>
        <v/>
      </c>
      <c r="V387">
        <f t="shared" si="20"/>
        <v>1</v>
      </c>
      <c r="W387" s="10">
        <f>SUMIFS(Tabel132[Cluster],Tabel132[ID],A387)</f>
        <v>18</v>
      </c>
      <c r="X387" t="str">
        <f t="shared" si="21"/>
        <v/>
      </c>
      <c r="Y387" t="str">
        <f t="shared" si="22"/>
        <v/>
      </c>
      <c r="Z387" t="str">
        <f t="shared" si="23"/>
        <v/>
      </c>
    </row>
    <row r="388" spans="1:26" x14ac:dyDescent="0.25">
      <c r="A388">
        <v>395</v>
      </c>
      <c r="B388" t="s">
        <v>786</v>
      </c>
      <c r="C388">
        <v>94300</v>
      </c>
      <c r="D388">
        <v>370</v>
      </c>
      <c r="E388" t="str">
        <f>IFERROR(IF(OR(HLOOKUP($A388,'Z-scores'!$C$2:$UD$20,3,FALSE)&gt;3,HLOOKUP(A388,'Z-scores'!$C$2:$UD$20,3,FALSE)&lt;-3),"",'Total-corrected counts'!E388),"")</f>
        <v/>
      </c>
      <c r="F388" t="str">
        <f>IFERROR(IF(OR(HLOOKUP($A388,'Z-scores'!$C$2:$UD$20,4,FALSE)&gt;3,HLOOKUP($A388,'Z-scores'!$C$2:$UD$20,4,FALSE)&lt;-3),"",'Total-corrected counts'!F388),"")</f>
        <v/>
      </c>
      <c r="G388" t="str">
        <f>IFERROR(IF(OR(HLOOKUP($A388,'Z-scores'!$C$2:$UD$20,5,FALSE)&gt;3,HLOOKUP($A388,'Z-scores'!$C$2:$UD$20,5,FALSE)&lt;-3),"",'Total-corrected counts'!G388),"")</f>
        <v/>
      </c>
      <c r="H388" t="str">
        <f>IFERROR(IF(OR(HLOOKUP($A388,'Z-scores'!$C$2:$UD$20,6,FALSE)&gt;3,HLOOKUP($A388,'Z-scores'!$C$2:$UD$20,6,FALSE)&lt;-3),"",'Total-corrected counts'!H388),"")</f>
        <v/>
      </c>
      <c r="I388" t="str">
        <f>IFERROR(IF(OR(HLOOKUP($A388,'Z-scores'!$C$2:$UD$20,7,FALSE)&gt;3,HLOOKUP($A388,'Z-scores'!$C$2:$UD$20,7,FALSE)&lt;-3),"",'Total-corrected counts'!I388),"")</f>
        <v/>
      </c>
      <c r="J388" t="str">
        <f>IFERROR(IF(OR(HLOOKUP($A388,'Z-scores'!$C$2:$UD$20,8,FALSE)&gt;3,HLOOKUP($A388,'Z-scores'!$C$2:$UD$20,8,FALSE)&lt;-3),"",'Total-corrected counts'!J388),"")</f>
        <v/>
      </c>
      <c r="K388" t="str">
        <f>IFERROR(IF(OR(HLOOKUP($A388,'Z-scores'!$C$2:$UD$20,9,FALSE)&gt;3,HLOOKUP($A388,'Z-scores'!$C$2:$UD$20,9,FALSE)&lt;-3),"",'Total-corrected counts'!K388),"")</f>
        <v/>
      </c>
      <c r="L388" t="str">
        <f>IFERROR(IF(OR(HLOOKUP($A388,'Z-scores'!$C$2:$UD$20,10,FALSE)&gt;3,HLOOKUP($A388,'Z-scores'!$C$2:$UD$20,10,FALSE)&lt;-3),"",'Total-corrected counts'!L388),"")</f>
        <v/>
      </c>
      <c r="M388" t="str">
        <f>IFERROR(IF(OR(HLOOKUP($A388,'Z-scores'!$C$2:$UD$20,11,FALSE)&gt;3,HLOOKUP($A388,'Z-scores'!$C$2:$UD$20,11,FALSE)&lt;-3),"",'Total-corrected counts'!M388),"")</f>
        <v/>
      </c>
      <c r="N388" t="str">
        <f>IFERROR(IF(OR(HLOOKUP($A388,'Z-scores'!$C$2:$UD$20,12,FALSE)&gt;3,HLOOKUP($A388,'Z-scores'!$C$2:$UD$20,12,FALSE)&lt;-3),"",'Total-corrected counts'!N388),"")</f>
        <v/>
      </c>
      <c r="O388" t="str">
        <f>IFERROR(IF(OR(HLOOKUP($A388,'Z-scores'!$C$2:$UD$20,13,FALSE)&gt;3,HLOOKUP($A388,'Z-scores'!$C$2:$UD$20,13,FALSE)&lt;-3),"",'Total-corrected counts'!O388),"")</f>
        <v/>
      </c>
      <c r="P388" t="str">
        <f>IFERROR(IF(OR(HLOOKUP($A388,'Z-scores'!$C$2:$UD$20,14,FALSE)&gt;3,HLOOKUP($A388,'Z-scores'!$C$2:$UD$20,14,FALSE)&lt;-3),"",'Total-corrected counts'!P388),"")</f>
        <v/>
      </c>
      <c r="Q388" t="str">
        <f>IFERROR(IF(OR(HLOOKUP($A388,'Z-scores'!$C$2:$UD$20,15,FALSE)&gt;3,HLOOKUP($A388,'Z-scores'!$C$2:$UD$20,15,FALSE)&lt;-3),"",'Total-corrected counts'!Q388),"")</f>
        <v/>
      </c>
      <c r="R388" t="str">
        <f>IFERROR(IF(OR(HLOOKUP($A388,'Z-scores'!$C$2:$UD$20,16,FALSE)&gt;3,HLOOKUP($A388,'Z-scores'!$C$2:$UD$20,16,FALSE)&lt;-3),"",'Total-corrected counts'!R388),"")</f>
        <v/>
      </c>
      <c r="S388" t="str">
        <f>IFERROR(IF(OR(HLOOKUP($A388,'Z-scores'!$C$2:$UD$20,17,FALSE)&gt;3,HLOOKUP($A388,'Z-scores'!$C$2:$UD$20,17,FALSE)&lt;-3),"",'Total-corrected counts'!S388),"")</f>
        <v/>
      </c>
      <c r="T388" t="str">
        <f>IFERROR(IF(OR(HLOOKUP($A388,'Z-scores'!$C$2:$UD$20,18,FALSE)&gt;3,HLOOKUP($A388,'Z-scores'!$C$2:$UD$20,18,FALSE)&lt;-3),"",'Total-corrected counts'!T388),"")</f>
        <v/>
      </c>
      <c r="U388" t="str">
        <f>IFERROR(IF(OR(HLOOKUP($A388,'Z-scores'!$C$2:$UD$20,19,FALSE)&gt;3,HLOOKUP($A388,'Z-scores'!$C$2:$UD$20,19,FALSE)&lt;-3),"",'Total-corrected counts'!U388),"")</f>
        <v/>
      </c>
      <c r="V388">
        <f t="shared" ref="V388:V451" si="24">IFERROR(IF(AND(Y388=0,Z388=0),0,1),0)</f>
        <v>1</v>
      </c>
      <c r="W388" s="10">
        <f>SUMIFS(Tabel132[Cluster],Tabel132[ID],A388)</f>
        <v>96</v>
      </c>
      <c r="X388" t="str">
        <f t="shared" ref="X388:X451" si="25">IFERROR(_xlfn.T.TEST(E388:M388,N388:U388,2,2),"")</f>
        <v/>
      </c>
      <c r="Y388" t="str">
        <f t="shared" ref="Y388:Y451" si="26">IFERROR(AVERAGE(E388:M388),"")</f>
        <v/>
      </c>
      <c r="Z388" t="str">
        <f t="shared" ref="Z388:Z451" si="27">IFERROR(AVERAGE(N388:U388),"")</f>
        <v/>
      </c>
    </row>
    <row r="389" spans="1:26" x14ac:dyDescent="0.25">
      <c r="A389">
        <v>396</v>
      </c>
      <c r="B389" t="s">
        <v>787</v>
      </c>
      <c r="C389">
        <v>102900</v>
      </c>
      <c r="D389">
        <v>514</v>
      </c>
      <c r="E389" t="str">
        <f>IFERROR(IF(OR(HLOOKUP($A389,'Z-scores'!$C$2:$UD$20,3,FALSE)&gt;3,HLOOKUP(A389,'Z-scores'!$C$2:$UD$20,3,FALSE)&lt;-3),"",'Total-corrected counts'!E389),"")</f>
        <v/>
      </c>
      <c r="F389" t="str">
        <f>IFERROR(IF(OR(HLOOKUP($A389,'Z-scores'!$C$2:$UD$20,4,FALSE)&gt;3,HLOOKUP($A389,'Z-scores'!$C$2:$UD$20,4,FALSE)&lt;-3),"",'Total-corrected counts'!F389),"")</f>
        <v/>
      </c>
      <c r="G389" t="str">
        <f>IFERROR(IF(OR(HLOOKUP($A389,'Z-scores'!$C$2:$UD$20,5,FALSE)&gt;3,HLOOKUP($A389,'Z-scores'!$C$2:$UD$20,5,FALSE)&lt;-3),"",'Total-corrected counts'!G389),"")</f>
        <v/>
      </c>
      <c r="H389" t="str">
        <f>IFERROR(IF(OR(HLOOKUP($A389,'Z-scores'!$C$2:$UD$20,6,FALSE)&gt;3,HLOOKUP($A389,'Z-scores'!$C$2:$UD$20,6,FALSE)&lt;-3),"",'Total-corrected counts'!H389),"")</f>
        <v/>
      </c>
      <c r="I389" t="str">
        <f>IFERROR(IF(OR(HLOOKUP($A389,'Z-scores'!$C$2:$UD$20,7,FALSE)&gt;3,HLOOKUP($A389,'Z-scores'!$C$2:$UD$20,7,FALSE)&lt;-3),"",'Total-corrected counts'!I389),"")</f>
        <v/>
      </c>
      <c r="J389" t="str">
        <f>IFERROR(IF(OR(HLOOKUP($A389,'Z-scores'!$C$2:$UD$20,8,FALSE)&gt;3,HLOOKUP($A389,'Z-scores'!$C$2:$UD$20,8,FALSE)&lt;-3),"",'Total-corrected counts'!J389),"")</f>
        <v/>
      </c>
      <c r="K389" t="str">
        <f>IFERROR(IF(OR(HLOOKUP($A389,'Z-scores'!$C$2:$UD$20,9,FALSE)&gt;3,HLOOKUP($A389,'Z-scores'!$C$2:$UD$20,9,FALSE)&lt;-3),"",'Total-corrected counts'!K389),"")</f>
        <v/>
      </c>
      <c r="L389" t="str">
        <f>IFERROR(IF(OR(HLOOKUP($A389,'Z-scores'!$C$2:$UD$20,10,FALSE)&gt;3,HLOOKUP($A389,'Z-scores'!$C$2:$UD$20,10,FALSE)&lt;-3),"",'Total-corrected counts'!L389),"")</f>
        <v/>
      </c>
      <c r="M389" t="str">
        <f>IFERROR(IF(OR(HLOOKUP($A389,'Z-scores'!$C$2:$UD$20,11,FALSE)&gt;3,HLOOKUP($A389,'Z-scores'!$C$2:$UD$20,11,FALSE)&lt;-3),"",'Total-corrected counts'!M389),"")</f>
        <v/>
      </c>
      <c r="N389" t="str">
        <f>IFERROR(IF(OR(HLOOKUP($A389,'Z-scores'!$C$2:$UD$20,12,FALSE)&gt;3,HLOOKUP($A389,'Z-scores'!$C$2:$UD$20,12,FALSE)&lt;-3),"",'Total-corrected counts'!N389),"")</f>
        <v/>
      </c>
      <c r="O389" t="str">
        <f>IFERROR(IF(OR(HLOOKUP($A389,'Z-scores'!$C$2:$UD$20,13,FALSE)&gt;3,HLOOKUP($A389,'Z-scores'!$C$2:$UD$20,13,FALSE)&lt;-3),"",'Total-corrected counts'!O389),"")</f>
        <v/>
      </c>
      <c r="P389" t="str">
        <f>IFERROR(IF(OR(HLOOKUP($A389,'Z-scores'!$C$2:$UD$20,14,FALSE)&gt;3,HLOOKUP($A389,'Z-scores'!$C$2:$UD$20,14,FALSE)&lt;-3),"",'Total-corrected counts'!P389),"")</f>
        <v/>
      </c>
      <c r="Q389" t="str">
        <f>IFERROR(IF(OR(HLOOKUP($A389,'Z-scores'!$C$2:$UD$20,15,FALSE)&gt;3,HLOOKUP($A389,'Z-scores'!$C$2:$UD$20,15,FALSE)&lt;-3),"",'Total-corrected counts'!Q389),"")</f>
        <v/>
      </c>
      <c r="R389" t="str">
        <f>IFERROR(IF(OR(HLOOKUP($A389,'Z-scores'!$C$2:$UD$20,16,FALSE)&gt;3,HLOOKUP($A389,'Z-scores'!$C$2:$UD$20,16,FALSE)&lt;-3),"",'Total-corrected counts'!R389),"")</f>
        <v/>
      </c>
      <c r="S389" t="str">
        <f>IFERROR(IF(OR(HLOOKUP($A389,'Z-scores'!$C$2:$UD$20,17,FALSE)&gt;3,HLOOKUP($A389,'Z-scores'!$C$2:$UD$20,17,FALSE)&lt;-3),"",'Total-corrected counts'!S389),"")</f>
        <v/>
      </c>
      <c r="T389" t="str">
        <f>IFERROR(IF(OR(HLOOKUP($A389,'Z-scores'!$C$2:$UD$20,18,FALSE)&gt;3,HLOOKUP($A389,'Z-scores'!$C$2:$UD$20,18,FALSE)&lt;-3),"",'Total-corrected counts'!T389),"")</f>
        <v/>
      </c>
      <c r="U389" t="str">
        <f>IFERROR(IF(OR(HLOOKUP($A389,'Z-scores'!$C$2:$UD$20,19,FALSE)&gt;3,HLOOKUP($A389,'Z-scores'!$C$2:$UD$20,19,FALSE)&lt;-3),"",'Total-corrected counts'!U389),"")</f>
        <v/>
      </c>
      <c r="V389">
        <f t="shared" si="24"/>
        <v>1</v>
      </c>
      <c r="W389" s="10">
        <f>SUMIFS(Tabel132[Cluster],Tabel132[ID],A389)</f>
        <v>0</v>
      </c>
      <c r="X389" t="str">
        <f t="shared" si="25"/>
        <v/>
      </c>
      <c r="Y389" t="str">
        <f t="shared" si="26"/>
        <v/>
      </c>
      <c r="Z389" t="str">
        <f t="shared" si="27"/>
        <v/>
      </c>
    </row>
    <row r="390" spans="1:26" x14ac:dyDescent="0.25">
      <c r="A390">
        <v>397</v>
      </c>
      <c r="B390" t="s">
        <v>205</v>
      </c>
      <c r="C390">
        <v>109800</v>
      </c>
      <c r="D390">
        <v>863</v>
      </c>
      <c r="E390">
        <f>IFERROR(IF(OR(HLOOKUP($A390,'Z-scores'!$C$2:$UD$20,3,FALSE)&gt;3,HLOOKUP(A390,'Z-scores'!$C$2:$UD$20,3,FALSE)&lt;-3),"",'Total-corrected counts'!E390),"")</f>
        <v>3.1752933784299706E-2</v>
      </c>
      <c r="F390">
        <f>IFERROR(IF(OR(HLOOKUP($A390,'Z-scores'!$C$2:$UD$20,4,FALSE)&gt;3,HLOOKUP($A390,'Z-scores'!$C$2:$UD$20,4,FALSE)&lt;-3),"",'Total-corrected counts'!F390),"")</f>
        <v>0</v>
      </c>
      <c r="G390">
        <f>IFERROR(IF(OR(HLOOKUP($A390,'Z-scores'!$C$2:$UD$20,5,FALSE)&gt;3,HLOOKUP($A390,'Z-scores'!$C$2:$UD$20,5,FALSE)&lt;-3),"",'Total-corrected counts'!G390),"")</f>
        <v>0.55400880773275429</v>
      </c>
      <c r="H390">
        <f>IFERROR(IF(OR(HLOOKUP($A390,'Z-scores'!$C$2:$UD$20,6,FALSE)&gt;3,HLOOKUP($A390,'Z-scores'!$C$2:$UD$20,6,FALSE)&lt;-3),"",'Total-corrected counts'!H390),"")</f>
        <v>0</v>
      </c>
      <c r="I390">
        <f>IFERROR(IF(OR(HLOOKUP($A390,'Z-scores'!$C$2:$UD$20,7,FALSE)&gt;3,HLOOKUP($A390,'Z-scores'!$C$2:$UD$20,7,FALSE)&lt;-3),"",'Total-corrected counts'!I390),"")</f>
        <v>0.15392240463737419</v>
      </c>
      <c r="J390">
        <f>IFERROR(IF(OR(HLOOKUP($A390,'Z-scores'!$C$2:$UD$20,8,FALSE)&gt;3,HLOOKUP($A390,'Z-scores'!$C$2:$UD$20,8,FALSE)&lt;-3),"",'Total-corrected counts'!J390),"")</f>
        <v>0.12819981815348871</v>
      </c>
      <c r="K390">
        <f>IFERROR(IF(OR(HLOOKUP($A390,'Z-scores'!$C$2:$UD$20,9,FALSE)&gt;3,HLOOKUP($A390,'Z-scores'!$C$2:$UD$20,9,FALSE)&lt;-3),"",'Total-corrected counts'!K390),"")</f>
        <v>0.56636378839400192</v>
      </c>
      <c r="L390">
        <f>IFERROR(IF(OR(HLOOKUP($A390,'Z-scores'!$C$2:$UD$20,10,FALSE)&gt;3,HLOOKUP($A390,'Z-scores'!$C$2:$UD$20,10,FALSE)&lt;-3),"",'Total-corrected counts'!L390),"")</f>
        <v>8.8196332090941E-3</v>
      </c>
      <c r="M390">
        <f>IFERROR(IF(OR(HLOOKUP($A390,'Z-scores'!$C$2:$UD$20,11,FALSE)&gt;3,HLOOKUP($A390,'Z-scores'!$C$2:$UD$20,11,FALSE)&lt;-3),"",'Total-corrected counts'!M390),"")</f>
        <v>0</v>
      </c>
      <c r="N390">
        <f>IFERROR(IF(OR(HLOOKUP($A390,'Z-scores'!$C$2:$UD$20,12,FALSE)&gt;3,HLOOKUP($A390,'Z-scores'!$C$2:$UD$20,12,FALSE)&lt;-3),"",'Total-corrected counts'!N390),"")</f>
        <v>0</v>
      </c>
      <c r="O390">
        <f>IFERROR(IF(OR(HLOOKUP($A390,'Z-scores'!$C$2:$UD$20,13,FALSE)&gt;3,HLOOKUP($A390,'Z-scores'!$C$2:$UD$20,13,FALSE)&lt;-3),"",'Total-corrected counts'!O390),"")</f>
        <v>1.0096023277391267E-2</v>
      </c>
      <c r="P390">
        <f>IFERROR(IF(OR(HLOOKUP($A390,'Z-scores'!$C$2:$UD$20,14,FALSE)&gt;3,HLOOKUP($A390,'Z-scores'!$C$2:$UD$20,14,FALSE)&lt;-3),"",'Total-corrected counts'!P390),"")</f>
        <v>0</v>
      </c>
      <c r="Q390">
        <f>IFERROR(IF(OR(HLOOKUP($A390,'Z-scores'!$C$2:$UD$20,15,FALSE)&gt;3,HLOOKUP($A390,'Z-scores'!$C$2:$UD$20,15,FALSE)&lt;-3),"",'Total-corrected counts'!Q390),"")</f>
        <v>0</v>
      </c>
      <c r="R390">
        <f>IFERROR(IF(OR(HLOOKUP($A390,'Z-scores'!$C$2:$UD$20,16,FALSE)&gt;3,HLOOKUP($A390,'Z-scores'!$C$2:$UD$20,16,FALSE)&lt;-3),"",'Total-corrected counts'!R390),"")</f>
        <v>3.6062676932508704E-2</v>
      </c>
      <c r="S390">
        <f>IFERROR(IF(OR(HLOOKUP($A390,'Z-scores'!$C$2:$UD$20,17,FALSE)&gt;3,HLOOKUP($A390,'Z-scores'!$C$2:$UD$20,17,FALSE)&lt;-3),"",'Total-corrected counts'!S390),"")</f>
        <v>0</v>
      </c>
      <c r="T390">
        <f>IFERROR(IF(OR(HLOOKUP($A390,'Z-scores'!$C$2:$UD$20,18,FALSE)&gt;3,HLOOKUP($A390,'Z-scores'!$C$2:$UD$20,18,FALSE)&lt;-3),"",'Total-corrected counts'!T390),"")</f>
        <v>5.1546126050896646E-2</v>
      </c>
      <c r="U390">
        <f>IFERROR(IF(OR(HLOOKUP($A390,'Z-scores'!$C$2:$UD$20,19,FALSE)&gt;3,HLOOKUP($A390,'Z-scores'!$C$2:$UD$20,19,FALSE)&lt;-3),"",'Total-corrected counts'!U390),"")</f>
        <v>0.56413082627808175</v>
      </c>
      <c r="V390">
        <f t="shared" si="24"/>
        <v>1</v>
      </c>
      <c r="W390" s="10">
        <f>SUMIFS(Tabel132[Cluster],Tabel132[ID],A390)</f>
        <v>0</v>
      </c>
      <c r="X390">
        <f t="shared" si="25"/>
        <v>0.47266594948412555</v>
      </c>
      <c r="Y390">
        <f t="shared" si="26"/>
        <v>0.16034082065677921</v>
      </c>
      <c r="Z390">
        <f t="shared" si="27"/>
        <v>8.2729456567359791E-2</v>
      </c>
    </row>
    <row r="391" spans="1:26" x14ac:dyDescent="0.25">
      <c r="A391">
        <v>398</v>
      </c>
      <c r="B391" t="s">
        <v>788</v>
      </c>
      <c r="C391">
        <v>86600</v>
      </c>
      <c r="D391">
        <v>1132</v>
      </c>
      <c r="E391" t="str">
        <f>IFERROR(IF(OR(HLOOKUP($A391,'Z-scores'!$C$2:$UD$20,3,FALSE)&gt;3,HLOOKUP(A391,'Z-scores'!$C$2:$UD$20,3,FALSE)&lt;-3),"",'Total-corrected counts'!E391),"")</f>
        <v/>
      </c>
      <c r="F391" t="str">
        <f>IFERROR(IF(OR(HLOOKUP($A391,'Z-scores'!$C$2:$UD$20,4,FALSE)&gt;3,HLOOKUP($A391,'Z-scores'!$C$2:$UD$20,4,FALSE)&lt;-3),"",'Total-corrected counts'!F391),"")</f>
        <v/>
      </c>
      <c r="G391" t="str">
        <f>IFERROR(IF(OR(HLOOKUP($A391,'Z-scores'!$C$2:$UD$20,5,FALSE)&gt;3,HLOOKUP($A391,'Z-scores'!$C$2:$UD$20,5,FALSE)&lt;-3),"",'Total-corrected counts'!G391),"")</f>
        <v/>
      </c>
      <c r="H391" t="str">
        <f>IFERROR(IF(OR(HLOOKUP($A391,'Z-scores'!$C$2:$UD$20,6,FALSE)&gt;3,HLOOKUP($A391,'Z-scores'!$C$2:$UD$20,6,FALSE)&lt;-3),"",'Total-corrected counts'!H391),"")</f>
        <v/>
      </c>
      <c r="I391" t="str">
        <f>IFERROR(IF(OR(HLOOKUP($A391,'Z-scores'!$C$2:$UD$20,7,FALSE)&gt;3,HLOOKUP($A391,'Z-scores'!$C$2:$UD$20,7,FALSE)&lt;-3),"",'Total-corrected counts'!I391),"")</f>
        <v/>
      </c>
      <c r="J391" t="str">
        <f>IFERROR(IF(OR(HLOOKUP($A391,'Z-scores'!$C$2:$UD$20,8,FALSE)&gt;3,HLOOKUP($A391,'Z-scores'!$C$2:$UD$20,8,FALSE)&lt;-3),"",'Total-corrected counts'!J391),"")</f>
        <v/>
      </c>
      <c r="K391" t="str">
        <f>IFERROR(IF(OR(HLOOKUP($A391,'Z-scores'!$C$2:$UD$20,9,FALSE)&gt;3,HLOOKUP($A391,'Z-scores'!$C$2:$UD$20,9,FALSE)&lt;-3),"",'Total-corrected counts'!K391),"")</f>
        <v/>
      </c>
      <c r="L391" t="str">
        <f>IFERROR(IF(OR(HLOOKUP($A391,'Z-scores'!$C$2:$UD$20,10,FALSE)&gt;3,HLOOKUP($A391,'Z-scores'!$C$2:$UD$20,10,FALSE)&lt;-3),"",'Total-corrected counts'!L391),"")</f>
        <v/>
      </c>
      <c r="M391" t="str">
        <f>IFERROR(IF(OR(HLOOKUP($A391,'Z-scores'!$C$2:$UD$20,11,FALSE)&gt;3,HLOOKUP($A391,'Z-scores'!$C$2:$UD$20,11,FALSE)&lt;-3),"",'Total-corrected counts'!M391),"")</f>
        <v/>
      </c>
      <c r="N391" t="str">
        <f>IFERROR(IF(OR(HLOOKUP($A391,'Z-scores'!$C$2:$UD$20,12,FALSE)&gt;3,HLOOKUP($A391,'Z-scores'!$C$2:$UD$20,12,FALSE)&lt;-3),"",'Total-corrected counts'!N391),"")</f>
        <v/>
      </c>
      <c r="O391" t="str">
        <f>IFERROR(IF(OR(HLOOKUP($A391,'Z-scores'!$C$2:$UD$20,13,FALSE)&gt;3,HLOOKUP($A391,'Z-scores'!$C$2:$UD$20,13,FALSE)&lt;-3),"",'Total-corrected counts'!O391),"")</f>
        <v/>
      </c>
      <c r="P391" t="str">
        <f>IFERROR(IF(OR(HLOOKUP($A391,'Z-scores'!$C$2:$UD$20,14,FALSE)&gt;3,HLOOKUP($A391,'Z-scores'!$C$2:$UD$20,14,FALSE)&lt;-3),"",'Total-corrected counts'!P391),"")</f>
        <v/>
      </c>
      <c r="Q391" t="str">
        <f>IFERROR(IF(OR(HLOOKUP($A391,'Z-scores'!$C$2:$UD$20,15,FALSE)&gt;3,HLOOKUP($A391,'Z-scores'!$C$2:$UD$20,15,FALSE)&lt;-3),"",'Total-corrected counts'!Q391),"")</f>
        <v/>
      </c>
      <c r="R391" t="str">
        <f>IFERROR(IF(OR(HLOOKUP($A391,'Z-scores'!$C$2:$UD$20,16,FALSE)&gt;3,HLOOKUP($A391,'Z-scores'!$C$2:$UD$20,16,FALSE)&lt;-3),"",'Total-corrected counts'!R391),"")</f>
        <v/>
      </c>
      <c r="S391" t="str">
        <f>IFERROR(IF(OR(HLOOKUP($A391,'Z-scores'!$C$2:$UD$20,17,FALSE)&gt;3,HLOOKUP($A391,'Z-scores'!$C$2:$UD$20,17,FALSE)&lt;-3),"",'Total-corrected counts'!S391),"")</f>
        <v/>
      </c>
      <c r="T391" t="str">
        <f>IFERROR(IF(OR(HLOOKUP($A391,'Z-scores'!$C$2:$UD$20,18,FALSE)&gt;3,HLOOKUP($A391,'Z-scores'!$C$2:$UD$20,18,FALSE)&lt;-3),"",'Total-corrected counts'!T391),"")</f>
        <v/>
      </c>
      <c r="U391" t="str">
        <f>IFERROR(IF(OR(HLOOKUP($A391,'Z-scores'!$C$2:$UD$20,19,FALSE)&gt;3,HLOOKUP($A391,'Z-scores'!$C$2:$UD$20,19,FALSE)&lt;-3),"",'Total-corrected counts'!U391),"")</f>
        <v/>
      </c>
      <c r="V391">
        <f t="shared" si="24"/>
        <v>1</v>
      </c>
      <c r="W391" s="10">
        <f>SUMIFS(Tabel132[Cluster],Tabel132[ID],A391)</f>
        <v>93</v>
      </c>
      <c r="X391" t="str">
        <f t="shared" si="25"/>
        <v/>
      </c>
      <c r="Y391" t="str">
        <f t="shared" si="26"/>
        <v/>
      </c>
      <c r="Z391" t="str">
        <f t="shared" si="27"/>
        <v/>
      </c>
    </row>
    <row r="392" spans="1:26" x14ac:dyDescent="0.25">
      <c r="A392">
        <v>399</v>
      </c>
      <c r="B392" t="s">
        <v>789</v>
      </c>
      <c r="C392">
        <v>37900</v>
      </c>
      <c r="D392">
        <v>382</v>
      </c>
      <c r="E392" t="str">
        <f>IFERROR(IF(OR(HLOOKUP($A392,'Z-scores'!$C$2:$UD$20,3,FALSE)&gt;3,HLOOKUP(A392,'Z-scores'!$C$2:$UD$20,3,FALSE)&lt;-3),"",'Total-corrected counts'!E392),"")</f>
        <v/>
      </c>
      <c r="F392" t="str">
        <f>IFERROR(IF(OR(HLOOKUP($A392,'Z-scores'!$C$2:$UD$20,4,FALSE)&gt;3,HLOOKUP($A392,'Z-scores'!$C$2:$UD$20,4,FALSE)&lt;-3),"",'Total-corrected counts'!F392),"")</f>
        <v/>
      </c>
      <c r="G392" t="str">
        <f>IFERROR(IF(OR(HLOOKUP($A392,'Z-scores'!$C$2:$UD$20,5,FALSE)&gt;3,HLOOKUP($A392,'Z-scores'!$C$2:$UD$20,5,FALSE)&lt;-3),"",'Total-corrected counts'!G392),"")</f>
        <v/>
      </c>
      <c r="H392" t="str">
        <f>IFERROR(IF(OR(HLOOKUP($A392,'Z-scores'!$C$2:$UD$20,6,FALSE)&gt;3,HLOOKUP($A392,'Z-scores'!$C$2:$UD$20,6,FALSE)&lt;-3),"",'Total-corrected counts'!H392),"")</f>
        <v/>
      </c>
      <c r="I392" t="str">
        <f>IFERROR(IF(OR(HLOOKUP($A392,'Z-scores'!$C$2:$UD$20,7,FALSE)&gt;3,HLOOKUP($A392,'Z-scores'!$C$2:$UD$20,7,FALSE)&lt;-3),"",'Total-corrected counts'!I392),"")</f>
        <v/>
      </c>
      <c r="J392" t="str">
        <f>IFERROR(IF(OR(HLOOKUP($A392,'Z-scores'!$C$2:$UD$20,8,FALSE)&gt;3,HLOOKUP($A392,'Z-scores'!$C$2:$UD$20,8,FALSE)&lt;-3),"",'Total-corrected counts'!J392),"")</f>
        <v/>
      </c>
      <c r="K392" t="str">
        <f>IFERROR(IF(OR(HLOOKUP($A392,'Z-scores'!$C$2:$UD$20,9,FALSE)&gt;3,HLOOKUP($A392,'Z-scores'!$C$2:$UD$20,9,FALSE)&lt;-3),"",'Total-corrected counts'!K392),"")</f>
        <v/>
      </c>
      <c r="L392" t="str">
        <f>IFERROR(IF(OR(HLOOKUP($A392,'Z-scores'!$C$2:$UD$20,10,FALSE)&gt;3,HLOOKUP($A392,'Z-scores'!$C$2:$UD$20,10,FALSE)&lt;-3),"",'Total-corrected counts'!L392),"")</f>
        <v/>
      </c>
      <c r="M392" t="str">
        <f>IFERROR(IF(OR(HLOOKUP($A392,'Z-scores'!$C$2:$UD$20,11,FALSE)&gt;3,HLOOKUP($A392,'Z-scores'!$C$2:$UD$20,11,FALSE)&lt;-3),"",'Total-corrected counts'!M392),"")</f>
        <v/>
      </c>
      <c r="N392" t="str">
        <f>IFERROR(IF(OR(HLOOKUP($A392,'Z-scores'!$C$2:$UD$20,12,FALSE)&gt;3,HLOOKUP($A392,'Z-scores'!$C$2:$UD$20,12,FALSE)&lt;-3),"",'Total-corrected counts'!N392),"")</f>
        <v/>
      </c>
      <c r="O392" t="str">
        <f>IFERROR(IF(OR(HLOOKUP($A392,'Z-scores'!$C$2:$UD$20,13,FALSE)&gt;3,HLOOKUP($A392,'Z-scores'!$C$2:$UD$20,13,FALSE)&lt;-3),"",'Total-corrected counts'!O392),"")</f>
        <v/>
      </c>
      <c r="P392" t="str">
        <f>IFERROR(IF(OR(HLOOKUP($A392,'Z-scores'!$C$2:$UD$20,14,FALSE)&gt;3,HLOOKUP($A392,'Z-scores'!$C$2:$UD$20,14,FALSE)&lt;-3),"",'Total-corrected counts'!P392),"")</f>
        <v/>
      </c>
      <c r="Q392" t="str">
        <f>IFERROR(IF(OR(HLOOKUP($A392,'Z-scores'!$C$2:$UD$20,15,FALSE)&gt;3,HLOOKUP($A392,'Z-scores'!$C$2:$UD$20,15,FALSE)&lt;-3),"",'Total-corrected counts'!Q392),"")</f>
        <v/>
      </c>
      <c r="R392" t="str">
        <f>IFERROR(IF(OR(HLOOKUP($A392,'Z-scores'!$C$2:$UD$20,16,FALSE)&gt;3,HLOOKUP($A392,'Z-scores'!$C$2:$UD$20,16,FALSE)&lt;-3),"",'Total-corrected counts'!R392),"")</f>
        <v/>
      </c>
      <c r="S392" t="str">
        <f>IFERROR(IF(OR(HLOOKUP($A392,'Z-scores'!$C$2:$UD$20,17,FALSE)&gt;3,HLOOKUP($A392,'Z-scores'!$C$2:$UD$20,17,FALSE)&lt;-3),"",'Total-corrected counts'!S392),"")</f>
        <v/>
      </c>
      <c r="T392" t="str">
        <f>IFERROR(IF(OR(HLOOKUP($A392,'Z-scores'!$C$2:$UD$20,18,FALSE)&gt;3,HLOOKUP($A392,'Z-scores'!$C$2:$UD$20,18,FALSE)&lt;-3),"",'Total-corrected counts'!T392),"")</f>
        <v/>
      </c>
      <c r="U392" t="str">
        <f>IFERROR(IF(OR(HLOOKUP($A392,'Z-scores'!$C$2:$UD$20,19,FALSE)&gt;3,HLOOKUP($A392,'Z-scores'!$C$2:$UD$20,19,FALSE)&lt;-3),"",'Total-corrected counts'!U392),"")</f>
        <v/>
      </c>
      <c r="V392">
        <f t="shared" si="24"/>
        <v>1</v>
      </c>
      <c r="W392" s="10">
        <f>SUMIFS(Tabel132[Cluster],Tabel132[ID],A392)</f>
        <v>48</v>
      </c>
      <c r="X392" t="str">
        <f t="shared" si="25"/>
        <v/>
      </c>
      <c r="Y392" t="str">
        <f t="shared" si="26"/>
        <v/>
      </c>
      <c r="Z392" t="str">
        <f t="shared" si="27"/>
        <v/>
      </c>
    </row>
    <row r="393" spans="1:26" x14ac:dyDescent="0.25">
      <c r="A393">
        <v>400</v>
      </c>
      <c r="B393" t="s">
        <v>790</v>
      </c>
      <c r="C393">
        <v>36500</v>
      </c>
      <c r="D393">
        <v>788</v>
      </c>
      <c r="E393" t="str">
        <f>IFERROR(IF(OR(HLOOKUP($A393,'Z-scores'!$C$2:$UD$20,3,FALSE)&gt;3,HLOOKUP(A393,'Z-scores'!$C$2:$UD$20,3,FALSE)&lt;-3),"",'Total-corrected counts'!E393),"")</f>
        <v/>
      </c>
      <c r="F393" t="str">
        <f>IFERROR(IF(OR(HLOOKUP($A393,'Z-scores'!$C$2:$UD$20,4,FALSE)&gt;3,HLOOKUP($A393,'Z-scores'!$C$2:$UD$20,4,FALSE)&lt;-3),"",'Total-corrected counts'!F393),"")</f>
        <v/>
      </c>
      <c r="G393" t="str">
        <f>IFERROR(IF(OR(HLOOKUP($A393,'Z-scores'!$C$2:$UD$20,5,FALSE)&gt;3,HLOOKUP($A393,'Z-scores'!$C$2:$UD$20,5,FALSE)&lt;-3),"",'Total-corrected counts'!G393),"")</f>
        <v/>
      </c>
      <c r="H393" t="str">
        <f>IFERROR(IF(OR(HLOOKUP($A393,'Z-scores'!$C$2:$UD$20,6,FALSE)&gt;3,HLOOKUP($A393,'Z-scores'!$C$2:$UD$20,6,FALSE)&lt;-3),"",'Total-corrected counts'!H393),"")</f>
        <v/>
      </c>
      <c r="I393" t="str">
        <f>IFERROR(IF(OR(HLOOKUP($A393,'Z-scores'!$C$2:$UD$20,7,FALSE)&gt;3,HLOOKUP($A393,'Z-scores'!$C$2:$UD$20,7,FALSE)&lt;-3),"",'Total-corrected counts'!I393),"")</f>
        <v/>
      </c>
      <c r="J393" t="str">
        <f>IFERROR(IF(OR(HLOOKUP($A393,'Z-scores'!$C$2:$UD$20,8,FALSE)&gt;3,HLOOKUP($A393,'Z-scores'!$C$2:$UD$20,8,FALSE)&lt;-3),"",'Total-corrected counts'!J393),"")</f>
        <v/>
      </c>
      <c r="K393" t="str">
        <f>IFERROR(IF(OR(HLOOKUP($A393,'Z-scores'!$C$2:$UD$20,9,FALSE)&gt;3,HLOOKUP($A393,'Z-scores'!$C$2:$UD$20,9,FALSE)&lt;-3),"",'Total-corrected counts'!K393),"")</f>
        <v/>
      </c>
      <c r="L393" t="str">
        <f>IFERROR(IF(OR(HLOOKUP($A393,'Z-scores'!$C$2:$UD$20,10,FALSE)&gt;3,HLOOKUP($A393,'Z-scores'!$C$2:$UD$20,10,FALSE)&lt;-3),"",'Total-corrected counts'!L393),"")</f>
        <v/>
      </c>
      <c r="M393" t="str">
        <f>IFERROR(IF(OR(HLOOKUP($A393,'Z-scores'!$C$2:$UD$20,11,FALSE)&gt;3,HLOOKUP($A393,'Z-scores'!$C$2:$UD$20,11,FALSE)&lt;-3),"",'Total-corrected counts'!M393),"")</f>
        <v/>
      </c>
      <c r="N393" t="str">
        <f>IFERROR(IF(OR(HLOOKUP($A393,'Z-scores'!$C$2:$UD$20,12,FALSE)&gt;3,HLOOKUP($A393,'Z-scores'!$C$2:$UD$20,12,FALSE)&lt;-3),"",'Total-corrected counts'!N393),"")</f>
        <v/>
      </c>
      <c r="O393" t="str">
        <f>IFERROR(IF(OR(HLOOKUP($A393,'Z-scores'!$C$2:$UD$20,13,FALSE)&gt;3,HLOOKUP($A393,'Z-scores'!$C$2:$UD$20,13,FALSE)&lt;-3),"",'Total-corrected counts'!O393),"")</f>
        <v/>
      </c>
      <c r="P393" t="str">
        <f>IFERROR(IF(OR(HLOOKUP($A393,'Z-scores'!$C$2:$UD$20,14,FALSE)&gt;3,HLOOKUP($A393,'Z-scores'!$C$2:$UD$20,14,FALSE)&lt;-3),"",'Total-corrected counts'!P393),"")</f>
        <v/>
      </c>
      <c r="Q393" t="str">
        <f>IFERROR(IF(OR(HLOOKUP($A393,'Z-scores'!$C$2:$UD$20,15,FALSE)&gt;3,HLOOKUP($A393,'Z-scores'!$C$2:$UD$20,15,FALSE)&lt;-3),"",'Total-corrected counts'!Q393),"")</f>
        <v/>
      </c>
      <c r="R393" t="str">
        <f>IFERROR(IF(OR(HLOOKUP($A393,'Z-scores'!$C$2:$UD$20,16,FALSE)&gt;3,HLOOKUP($A393,'Z-scores'!$C$2:$UD$20,16,FALSE)&lt;-3),"",'Total-corrected counts'!R393),"")</f>
        <v/>
      </c>
      <c r="S393" t="str">
        <f>IFERROR(IF(OR(HLOOKUP($A393,'Z-scores'!$C$2:$UD$20,17,FALSE)&gt;3,HLOOKUP($A393,'Z-scores'!$C$2:$UD$20,17,FALSE)&lt;-3),"",'Total-corrected counts'!S393),"")</f>
        <v/>
      </c>
      <c r="T393" t="str">
        <f>IFERROR(IF(OR(HLOOKUP($A393,'Z-scores'!$C$2:$UD$20,18,FALSE)&gt;3,HLOOKUP($A393,'Z-scores'!$C$2:$UD$20,18,FALSE)&lt;-3),"",'Total-corrected counts'!T393),"")</f>
        <v/>
      </c>
      <c r="U393" t="str">
        <f>IFERROR(IF(OR(HLOOKUP($A393,'Z-scores'!$C$2:$UD$20,19,FALSE)&gt;3,HLOOKUP($A393,'Z-scores'!$C$2:$UD$20,19,FALSE)&lt;-3),"",'Total-corrected counts'!U393),"")</f>
        <v/>
      </c>
      <c r="V393">
        <f t="shared" si="24"/>
        <v>1</v>
      </c>
      <c r="W393" s="10">
        <f>SUMIFS(Tabel132[Cluster],Tabel132[ID],A393)</f>
        <v>46</v>
      </c>
      <c r="X393" t="str">
        <f t="shared" si="25"/>
        <v/>
      </c>
      <c r="Y393" t="str">
        <f t="shared" si="26"/>
        <v/>
      </c>
      <c r="Z393" t="str">
        <f t="shared" si="27"/>
        <v/>
      </c>
    </row>
    <row r="394" spans="1:26" x14ac:dyDescent="0.25">
      <c r="A394">
        <v>401</v>
      </c>
      <c r="B394" t="s">
        <v>206</v>
      </c>
      <c r="C394">
        <v>15100</v>
      </c>
      <c r="D394">
        <v>394</v>
      </c>
      <c r="E394">
        <f>IFERROR(IF(OR(HLOOKUP($A394,'Z-scores'!$C$2:$UD$20,3,FALSE)&gt;3,HLOOKUP(A394,'Z-scores'!$C$2:$UD$20,3,FALSE)&lt;-3),"",'Total-corrected counts'!E394),"")</f>
        <v>0.2689660273493622</v>
      </c>
      <c r="F394">
        <f>IFERROR(IF(OR(HLOOKUP($A394,'Z-scores'!$C$2:$UD$20,4,FALSE)&gt;3,HLOOKUP($A394,'Z-scores'!$C$2:$UD$20,4,FALSE)&lt;-3),"",'Total-corrected counts'!F394),"")</f>
        <v>8.202987856296777E-2</v>
      </c>
      <c r="G394">
        <f>IFERROR(IF(OR(HLOOKUP($A394,'Z-scores'!$C$2:$UD$20,5,FALSE)&gt;3,HLOOKUP($A394,'Z-scores'!$C$2:$UD$20,5,FALSE)&lt;-3),"",'Total-corrected counts'!G394),"")</f>
        <v>1.9239214959446556</v>
      </c>
      <c r="H394">
        <f>IFERROR(IF(OR(HLOOKUP($A394,'Z-scores'!$C$2:$UD$20,6,FALSE)&gt;3,HLOOKUP($A394,'Z-scores'!$C$2:$UD$20,6,FALSE)&lt;-3),"",'Total-corrected counts'!H394),"")</f>
        <v>1.6752745530681605</v>
      </c>
      <c r="I394">
        <f>IFERROR(IF(OR(HLOOKUP($A394,'Z-scores'!$C$2:$UD$20,7,FALSE)&gt;3,HLOOKUP($A394,'Z-scores'!$C$2:$UD$20,7,FALSE)&lt;-3),"",'Total-corrected counts'!I394),"")</f>
        <v>0.52949307195256723</v>
      </c>
      <c r="J394">
        <f>IFERROR(IF(OR(HLOOKUP($A394,'Z-scores'!$C$2:$UD$20,8,FALSE)&gt;3,HLOOKUP($A394,'Z-scores'!$C$2:$UD$20,8,FALSE)&lt;-3),"",'Total-corrected counts'!J394),"")</f>
        <v>1.6123592513919542</v>
      </c>
      <c r="K394">
        <f>IFERROR(IF(OR(HLOOKUP($A394,'Z-scores'!$C$2:$UD$20,9,FALSE)&gt;3,HLOOKUP($A394,'Z-scores'!$C$2:$UD$20,9,FALSE)&lt;-3),"",'Total-corrected counts'!K394),"")</f>
        <v>3.92887005964658</v>
      </c>
      <c r="L394">
        <f>IFERROR(IF(OR(HLOOKUP($A394,'Z-scores'!$C$2:$UD$20,10,FALSE)&gt;3,HLOOKUP($A394,'Z-scores'!$C$2:$UD$20,10,FALSE)&lt;-3),"",'Total-corrected counts'!L394),"")</f>
        <v>9.2606148695488055E-2</v>
      </c>
      <c r="M394">
        <f>IFERROR(IF(OR(HLOOKUP($A394,'Z-scores'!$C$2:$UD$20,11,FALSE)&gt;3,HLOOKUP($A394,'Z-scores'!$C$2:$UD$20,11,FALSE)&lt;-3),"",'Total-corrected counts'!M394),"")</f>
        <v>0.77408439178622734</v>
      </c>
      <c r="N394">
        <f>IFERROR(IF(OR(HLOOKUP($A394,'Z-scores'!$C$2:$UD$20,12,FALSE)&gt;3,HLOOKUP($A394,'Z-scores'!$C$2:$UD$20,12,FALSE)&lt;-3),"",'Total-corrected counts'!N394),"")</f>
        <v>2.2085635447719816</v>
      </c>
      <c r="O394">
        <f>IFERROR(IF(OR(HLOOKUP($A394,'Z-scores'!$C$2:$UD$20,13,FALSE)&gt;3,HLOOKUP($A394,'Z-scores'!$C$2:$UD$20,13,FALSE)&lt;-3),"",'Total-corrected counts'!O394),"")</f>
        <v>1.6052677011052117</v>
      </c>
      <c r="P394">
        <f>IFERROR(IF(OR(HLOOKUP($A394,'Z-scores'!$C$2:$UD$20,14,FALSE)&gt;3,HLOOKUP($A394,'Z-scores'!$C$2:$UD$20,14,FALSE)&lt;-3),"",'Total-corrected counts'!P394),"")</f>
        <v>3.2908106463280324</v>
      </c>
      <c r="Q394">
        <f>IFERROR(IF(OR(HLOOKUP($A394,'Z-scores'!$C$2:$UD$20,15,FALSE)&gt;3,HLOOKUP($A394,'Z-scores'!$C$2:$UD$20,15,FALSE)&lt;-3),"",'Total-corrected counts'!Q394),"")</f>
        <v>0.36078975903144528</v>
      </c>
      <c r="R394">
        <f>IFERROR(IF(OR(HLOOKUP($A394,'Z-scores'!$C$2:$UD$20,16,FALSE)&gt;3,HLOOKUP($A394,'Z-scores'!$C$2:$UD$20,16,FALSE)&lt;-3),"",'Total-corrected counts'!R394),"")</f>
        <v>1.0939012002860973</v>
      </c>
      <c r="S394">
        <f>IFERROR(IF(OR(HLOOKUP($A394,'Z-scores'!$C$2:$UD$20,17,FALSE)&gt;3,HLOOKUP($A394,'Z-scores'!$C$2:$UD$20,17,FALSE)&lt;-3),"",'Total-corrected counts'!S394),"")</f>
        <v>0.39627867184760318</v>
      </c>
      <c r="T394">
        <f>IFERROR(IF(OR(HLOOKUP($A394,'Z-scores'!$C$2:$UD$20,18,FALSE)&gt;3,HLOOKUP($A394,'Z-scores'!$C$2:$UD$20,18,FALSE)&lt;-3),"",'Total-corrected counts'!T394),"")</f>
        <v>3.3762712563337303</v>
      </c>
      <c r="U394">
        <f>IFERROR(IF(OR(HLOOKUP($A394,'Z-scores'!$C$2:$UD$20,19,FALSE)&gt;3,HLOOKUP($A394,'Z-scores'!$C$2:$UD$20,19,FALSE)&lt;-3),"",'Total-corrected counts'!U394),"")</f>
        <v>0.80280156047265483</v>
      </c>
      <c r="V394">
        <f t="shared" si="24"/>
        <v>1</v>
      </c>
      <c r="W394" s="10">
        <f>SUMIFS(Tabel132[Cluster],Tabel132[ID],A394)</f>
        <v>18</v>
      </c>
      <c r="X394">
        <f t="shared" si="25"/>
        <v>0.47979770785519438</v>
      </c>
      <c r="Y394">
        <f t="shared" si="26"/>
        <v>1.2097338753775513</v>
      </c>
      <c r="Z394">
        <f t="shared" si="27"/>
        <v>1.6418355425220947</v>
      </c>
    </row>
    <row r="395" spans="1:26" x14ac:dyDescent="0.25">
      <c r="A395">
        <v>402</v>
      </c>
      <c r="B395" t="s">
        <v>791</v>
      </c>
      <c r="C395">
        <v>14100</v>
      </c>
      <c r="D395">
        <v>669</v>
      </c>
      <c r="E395" t="str">
        <f>IFERROR(IF(OR(HLOOKUP($A395,'Z-scores'!$C$2:$UD$20,3,FALSE)&gt;3,HLOOKUP(A395,'Z-scores'!$C$2:$UD$20,3,FALSE)&lt;-3),"",'Total-corrected counts'!E395),"")</f>
        <v/>
      </c>
      <c r="F395" t="str">
        <f>IFERROR(IF(OR(HLOOKUP($A395,'Z-scores'!$C$2:$UD$20,4,FALSE)&gt;3,HLOOKUP($A395,'Z-scores'!$C$2:$UD$20,4,FALSE)&lt;-3),"",'Total-corrected counts'!F395),"")</f>
        <v/>
      </c>
      <c r="G395" t="str">
        <f>IFERROR(IF(OR(HLOOKUP($A395,'Z-scores'!$C$2:$UD$20,5,FALSE)&gt;3,HLOOKUP($A395,'Z-scores'!$C$2:$UD$20,5,FALSE)&lt;-3),"",'Total-corrected counts'!G395),"")</f>
        <v/>
      </c>
      <c r="H395" t="str">
        <f>IFERROR(IF(OR(HLOOKUP($A395,'Z-scores'!$C$2:$UD$20,6,FALSE)&gt;3,HLOOKUP($A395,'Z-scores'!$C$2:$UD$20,6,FALSE)&lt;-3),"",'Total-corrected counts'!H395),"")</f>
        <v/>
      </c>
      <c r="I395" t="str">
        <f>IFERROR(IF(OR(HLOOKUP($A395,'Z-scores'!$C$2:$UD$20,7,FALSE)&gt;3,HLOOKUP($A395,'Z-scores'!$C$2:$UD$20,7,FALSE)&lt;-3),"",'Total-corrected counts'!I395),"")</f>
        <v/>
      </c>
      <c r="J395" t="str">
        <f>IFERROR(IF(OR(HLOOKUP($A395,'Z-scores'!$C$2:$UD$20,8,FALSE)&gt;3,HLOOKUP($A395,'Z-scores'!$C$2:$UD$20,8,FALSE)&lt;-3),"",'Total-corrected counts'!J395),"")</f>
        <v/>
      </c>
      <c r="K395" t="str">
        <f>IFERROR(IF(OR(HLOOKUP($A395,'Z-scores'!$C$2:$UD$20,9,FALSE)&gt;3,HLOOKUP($A395,'Z-scores'!$C$2:$UD$20,9,FALSE)&lt;-3),"",'Total-corrected counts'!K395),"")</f>
        <v/>
      </c>
      <c r="L395" t="str">
        <f>IFERROR(IF(OR(HLOOKUP($A395,'Z-scores'!$C$2:$UD$20,10,FALSE)&gt;3,HLOOKUP($A395,'Z-scores'!$C$2:$UD$20,10,FALSE)&lt;-3),"",'Total-corrected counts'!L395),"")</f>
        <v/>
      </c>
      <c r="M395" t="str">
        <f>IFERROR(IF(OR(HLOOKUP($A395,'Z-scores'!$C$2:$UD$20,11,FALSE)&gt;3,HLOOKUP($A395,'Z-scores'!$C$2:$UD$20,11,FALSE)&lt;-3),"",'Total-corrected counts'!M395),"")</f>
        <v/>
      </c>
      <c r="N395" t="str">
        <f>IFERROR(IF(OR(HLOOKUP($A395,'Z-scores'!$C$2:$UD$20,12,FALSE)&gt;3,HLOOKUP($A395,'Z-scores'!$C$2:$UD$20,12,FALSE)&lt;-3),"",'Total-corrected counts'!N395),"")</f>
        <v/>
      </c>
      <c r="O395" t="str">
        <f>IFERROR(IF(OR(HLOOKUP($A395,'Z-scores'!$C$2:$UD$20,13,FALSE)&gt;3,HLOOKUP($A395,'Z-scores'!$C$2:$UD$20,13,FALSE)&lt;-3),"",'Total-corrected counts'!O395),"")</f>
        <v/>
      </c>
      <c r="P395" t="str">
        <f>IFERROR(IF(OR(HLOOKUP($A395,'Z-scores'!$C$2:$UD$20,14,FALSE)&gt;3,HLOOKUP($A395,'Z-scores'!$C$2:$UD$20,14,FALSE)&lt;-3),"",'Total-corrected counts'!P395),"")</f>
        <v/>
      </c>
      <c r="Q395" t="str">
        <f>IFERROR(IF(OR(HLOOKUP($A395,'Z-scores'!$C$2:$UD$20,15,FALSE)&gt;3,HLOOKUP($A395,'Z-scores'!$C$2:$UD$20,15,FALSE)&lt;-3),"",'Total-corrected counts'!Q395),"")</f>
        <v/>
      </c>
      <c r="R395" t="str">
        <f>IFERROR(IF(OR(HLOOKUP($A395,'Z-scores'!$C$2:$UD$20,16,FALSE)&gt;3,HLOOKUP($A395,'Z-scores'!$C$2:$UD$20,16,FALSE)&lt;-3),"",'Total-corrected counts'!R395),"")</f>
        <v/>
      </c>
      <c r="S395" t="str">
        <f>IFERROR(IF(OR(HLOOKUP($A395,'Z-scores'!$C$2:$UD$20,17,FALSE)&gt;3,HLOOKUP($A395,'Z-scores'!$C$2:$UD$20,17,FALSE)&lt;-3),"",'Total-corrected counts'!S395),"")</f>
        <v/>
      </c>
      <c r="T395" t="str">
        <f>IFERROR(IF(OR(HLOOKUP($A395,'Z-scores'!$C$2:$UD$20,18,FALSE)&gt;3,HLOOKUP($A395,'Z-scores'!$C$2:$UD$20,18,FALSE)&lt;-3),"",'Total-corrected counts'!T395),"")</f>
        <v/>
      </c>
      <c r="U395" t="str">
        <f>IFERROR(IF(OR(HLOOKUP($A395,'Z-scores'!$C$2:$UD$20,19,FALSE)&gt;3,HLOOKUP($A395,'Z-scores'!$C$2:$UD$20,19,FALSE)&lt;-3),"",'Total-corrected counts'!U395),"")</f>
        <v/>
      </c>
      <c r="V395">
        <f t="shared" si="24"/>
        <v>1</v>
      </c>
      <c r="W395" s="10">
        <f>SUMIFS(Tabel132[Cluster],Tabel132[ID],A395)</f>
        <v>17</v>
      </c>
      <c r="X395" t="str">
        <f t="shared" si="25"/>
        <v/>
      </c>
      <c r="Y395" t="str">
        <f t="shared" si="26"/>
        <v/>
      </c>
      <c r="Z395" t="str">
        <f t="shared" si="27"/>
        <v/>
      </c>
    </row>
    <row r="396" spans="1:26" x14ac:dyDescent="0.25">
      <c r="A396">
        <v>403</v>
      </c>
      <c r="B396" t="s">
        <v>207</v>
      </c>
      <c r="C396">
        <v>50800</v>
      </c>
      <c r="D396">
        <v>278</v>
      </c>
      <c r="E396">
        <f>IFERROR(IF(OR(HLOOKUP($A396,'Z-scores'!$C$2:$UD$20,3,FALSE)&gt;3,HLOOKUP(A396,'Z-scores'!$C$2:$UD$20,3,FALSE)&lt;-3),"",'Total-corrected counts'!E396),"")</f>
        <v>12.271574997814652</v>
      </c>
      <c r="F396">
        <f>IFERROR(IF(OR(HLOOKUP($A396,'Z-scores'!$C$2:$UD$20,4,FALSE)&gt;3,HLOOKUP($A396,'Z-scores'!$C$2:$UD$20,4,FALSE)&lt;-3),"",'Total-corrected counts'!F396),"")</f>
        <v>32.451019959510049</v>
      </c>
      <c r="G396">
        <f>IFERROR(IF(OR(HLOOKUP($A396,'Z-scores'!$C$2:$UD$20,5,FALSE)&gt;3,HLOOKUP($A396,'Z-scores'!$C$2:$UD$20,5,FALSE)&lt;-3),"",'Total-corrected counts'!G396),"")</f>
        <v>38.54894013078637</v>
      </c>
      <c r="H396">
        <f>IFERROR(IF(OR(HLOOKUP($A396,'Z-scores'!$C$2:$UD$20,6,FALSE)&gt;3,HLOOKUP($A396,'Z-scores'!$C$2:$UD$20,6,FALSE)&lt;-3),"",'Total-corrected counts'!H396),"")</f>
        <v>32.207153282735391</v>
      </c>
      <c r="I396">
        <f>IFERROR(IF(OR(HLOOKUP($A396,'Z-scores'!$C$2:$UD$20,7,FALSE)&gt;3,HLOOKUP($A396,'Z-scores'!$C$2:$UD$20,7,FALSE)&lt;-3),"",'Total-corrected counts'!I396),"")</f>
        <v>43.067488817537303</v>
      </c>
      <c r="J396">
        <f>IFERROR(IF(OR(HLOOKUP($A396,'Z-scores'!$C$2:$UD$20,8,FALSE)&gt;3,HLOOKUP($A396,'Z-scores'!$C$2:$UD$20,8,FALSE)&lt;-3),"",'Total-corrected counts'!J396),"")</f>
        <v>18.914403939876259</v>
      </c>
      <c r="K396">
        <f>IFERROR(IF(OR(HLOOKUP($A396,'Z-scores'!$C$2:$UD$20,9,FALSE)&gt;3,HLOOKUP($A396,'Z-scores'!$C$2:$UD$20,9,FALSE)&lt;-3),"",'Total-corrected counts'!K396),"")</f>
        <v>25.901109314900495</v>
      </c>
      <c r="L396">
        <f>IFERROR(IF(OR(HLOOKUP($A396,'Z-scores'!$C$2:$UD$20,10,FALSE)&gt;3,HLOOKUP($A396,'Z-scores'!$C$2:$UD$20,10,FALSE)&lt;-3),"",'Total-corrected counts'!L396),"")</f>
        <v>36.605887634345066</v>
      </c>
      <c r="M396">
        <f>IFERROR(IF(OR(HLOOKUP($A396,'Z-scores'!$C$2:$UD$20,11,FALSE)&gt;3,HLOOKUP($A396,'Z-scores'!$C$2:$UD$20,11,FALSE)&lt;-3),"",'Total-corrected counts'!M396),"")</f>
        <v>23.01979536526186</v>
      </c>
      <c r="N396">
        <f>IFERROR(IF(OR(HLOOKUP($A396,'Z-scores'!$C$2:$UD$20,12,FALSE)&gt;3,HLOOKUP($A396,'Z-scores'!$C$2:$UD$20,12,FALSE)&lt;-3),"",'Total-corrected counts'!N396),"")</f>
        <v>12.921471361529024</v>
      </c>
      <c r="O396">
        <f>IFERROR(IF(OR(HLOOKUP($A396,'Z-scores'!$C$2:$UD$20,13,FALSE)&gt;3,HLOOKUP($A396,'Z-scores'!$C$2:$UD$20,13,FALSE)&lt;-3),"",'Total-corrected counts'!O396),"")</f>
        <v>17.139682183917909</v>
      </c>
      <c r="P396">
        <f>IFERROR(IF(OR(HLOOKUP($A396,'Z-scores'!$C$2:$UD$20,14,FALSE)&gt;3,HLOOKUP($A396,'Z-scores'!$C$2:$UD$20,14,FALSE)&lt;-3),"",'Total-corrected counts'!P396),"")</f>
        <v>35.810003124133225</v>
      </c>
      <c r="Q396">
        <f>IFERROR(IF(OR(HLOOKUP($A396,'Z-scores'!$C$2:$UD$20,15,FALSE)&gt;3,HLOOKUP($A396,'Z-scores'!$C$2:$UD$20,15,FALSE)&lt;-3),"",'Total-corrected counts'!Q396),"")</f>
        <v>3.6664040377249574</v>
      </c>
      <c r="R396">
        <f>IFERROR(IF(OR(HLOOKUP($A396,'Z-scores'!$C$2:$UD$20,16,FALSE)&gt;3,HLOOKUP($A396,'Z-scores'!$C$2:$UD$20,16,FALSE)&lt;-3),"",'Total-corrected counts'!R396),"")</f>
        <v>19.738305174393094</v>
      </c>
      <c r="S396">
        <f>IFERROR(IF(OR(HLOOKUP($A396,'Z-scores'!$C$2:$UD$20,17,FALSE)&gt;3,HLOOKUP($A396,'Z-scores'!$C$2:$UD$20,17,FALSE)&lt;-3),"",'Total-corrected counts'!S396),"")</f>
        <v>20.991912658009337</v>
      </c>
      <c r="T396">
        <f>IFERROR(IF(OR(HLOOKUP($A396,'Z-scores'!$C$2:$UD$20,18,FALSE)&gt;3,HLOOKUP($A396,'Z-scores'!$C$2:$UD$20,18,FALSE)&lt;-3),"",'Total-corrected counts'!T396),"")</f>
        <v>42.628646244091527</v>
      </c>
      <c r="U396">
        <f>IFERROR(IF(OR(HLOOKUP($A396,'Z-scores'!$C$2:$UD$20,19,FALSE)&gt;3,HLOOKUP($A396,'Z-scores'!$C$2:$UD$20,19,FALSE)&lt;-3),"",'Total-corrected counts'!U396),"")</f>
        <v>13.28745069279605</v>
      </c>
      <c r="V396">
        <f t="shared" si="24"/>
        <v>1</v>
      </c>
      <c r="W396" s="10">
        <f>SUMIFS(Tabel132[Cluster],Tabel132[ID],A396)</f>
        <v>66</v>
      </c>
      <c r="X396">
        <f t="shared" si="25"/>
        <v>0.14558809413021326</v>
      </c>
      <c r="Y396">
        <f t="shared" si="26"/>
        <v>29.220819271418602</v>
      </c>
      <c r="Z396">
        <f t="shared" si="27"/>
        <v>20.772984434574393</v>
      </c>
    </row>
    <row r="397" spans="1:26" x14ac:dyDescent="0.25">
      <c r="A397">
        <v>404</v>
      </c>
      <c r="B397" t="s">
        <v>792</v>
      </c>
      <c r="C397">
        <v>105600</v>
      </c>
      <c r="D397">
        <v>490</v>
      </c>
      <c r="E397" t="str">
        <f>IFERROR(IF(OR(HLOOKUP($A397,'Z-scores'!$C$2:$UD$20,3,FALSE)&gt;3,HLOOKUP(A397,'Z-scores'!$C$2:$UD$20,3,FALSE)&lt;-3),"",'Total-corrected counts'!E397),"")</f>
        <v/>
      </c>
      <c r="F397" t="str">
        <f>IFERROR(IF(OR(HLOOKUP($A397,'Z-scores'!$C$2:$UD$20,4,FALSE)&gt;3,HLOOKUP($A397,'Z-scores'!$C$2:$UD$20,4,FALSE)&lt;-3),"",'Total-corrected counts'!F397),"")</f>
        <v/>
      </c>
      <c r="G397" t="str">
        <f>IFERROR(IF(OR(HLOOKUP($A397,'Z-scores'!$C$2:$UD$20,5,FALSE)&gt;3,HLOOKUP($A397,'Z-scores'!$C$2:$UD$20,5,FALSE)&lt;-3),"",'Total-corrected counts'!G397),"")</f>
        <v/>
      </c>
      <c r="H397" t="str">
        <f>IFERROR(IF(OR(HLOOKUP($A397,'Z-scores'!$C$2:$UD$20,6,FALSE)&gt;3,HLOOKUP($A397,'Z-scores'!$C$2:$UD$20,6,FALSE)&lt;-3),"",'Total-corrected counts'!H397),"")</f>
        <v/>
      </c>
      <c r="I397" t="str">
        <f>IFERROR(IF(OR(HLOOKUP($A397,'Z-scores'!$C$2:$UD$20,7,FALSE)&gt;3,HLOOKUP($A397,'Z-scores'!$C$2:$UD$20,7,FALSE)&lt;-3),"",'Total-corrected counts'!I397),"")</f>
        <v/>
      </c>
      <c r="J397" t="str">
        <f>IFERROR(IF(OR(HLOOKUP($A397,'Z-scores'!$C$2:$UD$20,8,FALSE)&gt;3,HLOOKUP($A397,'Z-scores'!$C$2:$UD$20,8,FALSE)&lt;-3),"",'Total-corrected counts'!J397),"")</f>
        <v/>
      </c>
      <c r="K397" t="str">
        <f>IFERROR(IF(OR(HLOOKUP($A397,'Z-scores'!$C$2:$UD$20,9,FALSE)&gt;3,HLOOKUP($A397,'Z-scores'!$C$2:$UD$20,9,FALSE)&lt;-3),"",'Total-corrected counts'!K397),"")</f>
        <v/>
      </c>
      <c r="L397" t="str">
        <f>IFERROR(IF(OR(HLOOKUP($A397,'Z-scores'!$C$2:$UD$20,10,FALSE)&gt;3,HLOOKUP($A397,'Z-scores'!$C$2:$UD$20,10,FALSE)&lt;-3),"",'Total-corrected counts'!L397),"")</f>
        <v/>
      </c>
      <c r="M397" t="str">
        <f>IFERROR(IF(OR(HLOOKUP($A397,'Z-scores'!$C$2:$UD$20,11,FALSE)&gt;3,HLOOKUP($A397,'Z-scores'!$C$2:$UD$20,11,FALSE)&lt;-3),"",'Total-corrected counts'!M397),"")</f>
        <v/>
      </c>
      <c r="N397" t="str">
        <f>IFERROR(IF(OR(HLOOKUP($A397,'Z-scores'!$C$2:$UD$20,12,FALSE)&gt;3,HLOOKUP($A397,'Z-scores'!$C$2:$UD$20,12,FALSE)&lt;-3),"",'Total-corrected counts'!N397),"")</f>
        <v/>
      </c>
      <c r="O397" t="str">
        <f>IFERROR(IF(OR(HLOOKUP($A397,'Z-scores'!$C$2:$UD$20,13,FALSE)&gt;3,HLOOKUP($A397,'Z-scores'!$C$2:$UD$20,13,FALSE)&lt;-3),"",'Total-corrected counts'!O397),"")</f>
        <v/>
      </c>
      <c r="P397" t="str">
        <f>IFERROR(IF(OR(HLOOKUP($A397,'Z-scores'!$C$2:$UD$20,14,FALSE)&gt;3,HLOOKUP($A397,'Z-scores'!$C$2:$UD$20,14,FALSE)&lt;-3),"",'Total-corrected counts'!P397),"")</f>
        <v/>
      </c>
      <c r="Q397" t="str">
        <f>IFERROR(IF(OR(HLOOKUP($A397,'Z-scores'!$C$2:$UD$20,15,FALSE)&gt;3,HLOOKUP($A397,'Z-scores'!$C$2:$UD$20,15,FALSE)&lt;-3),"",'Total-corrected counts'!Q397),"")</f>
        <v/>
      </c>
      <c r="R397" t="str">
        <f>IFERROR(IF(OR(HLOOKUP($A397,'Z-scores'!$C$2:$UD$20,16,FALSE)&gt;3,HLOOKUP($A397,'Z-scores'!$C$2:$UD$20,16,FALSE)&lt;-3),"",'Total-corrected counts'!R397),"")</f>
        <v/>
      </c>
      <c r="S397" t="str">
        <f>IFERROR(IF(OR(HLOOKUP($A397,'Z-scores'!$C$2:$UD$20,17,FALSE)&gt;3,HLOOKUP($A397,'Z-scores'!$C$2:$UD$20,17,FALSE)&lt;-3),"",'Total-corrected counts'!S397),"")</f>
        <v/>
      </c>
      <c r="T397" t="str">
        <f>IFERROR(IF(OR(HLOOKUP($A397,'Z-scores'!$C$2:$UD$20,18,FALSE)&gt;3,HLOOKUP($A397,'Z-scores'!$C$2:$UD$20,18,FALSE)&lt;-3),"",'Total-corrected counts'!T397),"")</f>
        <v/>
      </c>
      <c r="U397" t="str">
        <f>IFERROR(IF(OR(HLOOKUP($A397,'Z-scores'!$C$2:$UD$20,19,FALSE)&gt;3,HLOOKUP($A397,'Z-scores'!$C$2:$UD$20,19,FALSE)&lt;-3),"",'Total-corrected counts'!U397),"")</f>
        <v/>
      </c>
      <c r="V397">
        <f t="shared" si="24"/>
        <v>1</v>
      </c>
      <c r="W397" s="10">
        <f>SUMIFS(Tabel132[Cluster],Tabel132[ID],A397)</f>
        <v>0</v>
      </c>
      <c r="X397" t="str">
        <f t="shared" si="25"/>
        <v/>
      </c>
      <c r="Y397" t="str">
        <f t="shared" si="26"/>
        <v/>
      </c>
      <c r="Z397" t="str">
        <f t="shared" si="27"/>
        <v/>
      </c>
    </row>
    <row r="398" spans="1:26" x14ac:dyDescent="0.25">
      <c r="A398">
        <v>405</v>
      </c>
      <c r="B398" t="s">
        <v>793</v>
      </c>
      <c r="C398">
        <v>112900</v>
      </c>
      <c r="D398">
        <v>824</v>
      </c>
      <c r="E398" t="str">
        <f>IFERROR(IF(OR(HLOOKUP($A398,'Z-scores'!$C$2:$UD$20,3,FALSE)&gt;3,HLOOKUP(A398,'Z-scores'!$C$2:$UD$20,3,FALSE)&lt;-3),"",'Total-corrected counts'!E398),"")</f>
        <v/>
      </c>
      <c r="F398" t="str">
        <f>IFERROR(IF(OR(HLOOKUP($A398,'Z-scores'!$C$2:$UD$20,4,FALSE)&gt;3,HLOOKUP($A398,'Z-scores'!$C$2:$UD$20,4,FALSE)&lt;-3),"",'Total-corrected counts'!F398),"")</f>
        <v/>
      </c>
      <c r="G398" t="str">
        <f>IFERROR(IF(OR(HLOOKUP($A398,'Z-scores'!$C$2:$UD$20,5,FALSE)&gt;3,HLOOKUP($A398,'Z-scores'!$C$2:$UD$20,5,FALSE)&lt;-3),"",'Total-corrected counts'!G398),"")</f>
        <v/>
      </c>
      <c r="H398" t="str">
        <f>IFERROR(IF(OR(HLOOKUP($A398,'Z-scores'!$C$2:$UD$20,6,FALSE)&gt;3,HLOOKUP($A398,'Z-scores'!$C$2:$UD$20,6,FALSE)&lt;-3),"",'Total-corrected counts'!H398),"")</f>
        <v/>
      </c>
      <c r="I398" t="str">
        <f>IFERROR(IF(OR(HLOOKUP($A398,'Z-scores'!$C$2:$UD$20,7,FALSE)&gt;3,HLOOKUP($A398,'Z-scores'!$C$2:$UD$20,7,FALSE)&lt;-3),"",'Total-corrected counts'!I398),"")</f>
        <v/>
      </c>
      <c r="J398" t="str">
        <f>IFERROR(IF(OR(HLOOKUP($A398,'Z-scores'!$C$2:$UD$20,8,FALSE)&gt;3,HLOOKUP($A398,'Z-scores'!$C$2:$UD$20,8,FALSE)&lt;-3),"",'Total-corrected counts'!J398),"")</f>
        <v/>
      </c>
      <c r="K398" t="str">
        <f>IFERROR(IF(OR(HLOOKUP($A398,'Z-scores'!$C$2:$UD$20,9,FALSE)&gt;3,HLOOKUP($A398,'Z-scores'!$C$2:$UD$20,9,FALSE)&lt;-3),"",'Total-corrected counts'!K398),"")</f>
        <v/>
      </c>
      <c r="L398" t="str">
        <f>IFERROR(IF(OR(HLOOKUP($A398,'Z-scores'!$C$2:$UD$20,10,FALSE)&gt;3,HLOOKUP($A398,'Z-scores'!$C$2:$UD$20,10,FALSE)&lt;-3),"",'Total-corrected counts'!L398),"")</f>
        <v/>
      </c>
      <c r="M398" t="str">
        <f>IFERROR(IF(OR(HLOOKUP($A398,'Z-scores'!$C$2:$UD$20,11,FALSE)&gt;3,HLOOKUP($A398,'Z-scores'!$C$2:$UD$20,11,FALSE)&lt;-3),"",'Total-corrected counts'!M398),"")</f>
        <v/>
      </c>
      <c r="N398" t="str">
        <f>IFERROR(IF(OR(HLOOKUP($A398,'Z-scores'!$C$2:$UD$20,12,FALSE)&gt;3,HLOOKUP($A398,'Z-scores'!$C$2:$UD$20,12,FALSE)&lt;-3),"",'Total-corrected counts'!N398),"")</f>
        <v/>
      </c>
      <c r="O398" t="str">
        <f>IFERROR(IF(OR(HLOOKUP($A398,'Z-scores'!$C$2:$UD$20,13,FALSE)&gt;3,HLOOKUP($A398,'Z-scores'!$C$2:$UD$20,13,FALSE)&lt;-3),"",'Total-corrected counts'!O398),"")</f>
        <v/>
      </c>
      <c r="P398" t="str">
        <f>IFERROR(IF(OR(HLOOKUP($A398,'Z-scores'!$C$2:$UD$20,14,FALSE)&gt;3,HLOOKUP($A398,'Z-scores'!$C$2:$UD$20,14,FALSE)&lt;-3),"",'Total-corrected counts'!P398),"")</f>
        <v/>
      </c>
      <c r="Q398" t="str">
        <f>IFERROR(IF(OR(HLOOKUP($A398,'Z-scores'!$C$2:$UD$20,15,FALSE)&gt;3,HLOOKUP($A398,'Z-scores'!$C$2:$UD$20,15,FALSE)&lt;-3),"",'Total-corrected counts'!Q398),"")</f>
        <v/>
      </c>
      <c r="R398" t="str">
        <f>IFERROR(IF(OR(HLOOKUP($A398,'Z-scores'!$C$2:$UD$20,16,FALSE)&gt;3,HLOOKUP($A398,'Z-scores'!$C$2:$UD$20,16,FALSE)&lt;-3),"",'Total-corrected counts'!R398),"")</f>
        <v/>
      </c>
      <c r="S398" t="str">
        <f>IFERROR(IF(OR(HLOOKUP($A398,'Z-scores'!$C$2:$UD$20,17,FALSE)&gt;3,HLOOKUP($A398,'Z-scores'!$C$2:$UD$20,17,FALSE)&lt;-3),"",'Total-corrected counts'!S398),"")</f>
        <v/>
      </c>
      <c r="T398" t="str">
        <f>IFERROR(IF(OR(HLOOKUP($A398,'Z-scores'!$C$2:$UD$20,18,FALSE)&gt;3,HLOOKUP($A398,'Z-scores'!$C$2:$UD$20,18,FALSE)&lt;-3),"",'Total-corrected counts'!T398),"")</f>
        <v/>
      </c>
      <c r="U398" t="str">
        <f>IFERROR(IF(OR(HLOOKUP($A398,'Z-scores'!$C$2:$UD$20,19,FALSE)&gt;3,HLOOKUP($A398,'Z-scores'!$C$2:$UD$20,19,FALSE)&lt;-3),"",'Total-corrected counts'!U398),"")</f>
        <v/>
      </c>
      <c r="V398">
        <f t="shared" si="24"/>
        <v>1</v>
      </c>
      <c r="W398" s="10">
        <f>SUMIFS(Tabel132[Cluster],Tabel132[ID],A398)</f>
        <v>0</v>
      </c>
      <c r="X398" t="str">
        <f t="shared" si="25"/>
        <v/>
      </c>
      <c r="Y398" t="str">
        <f t="shared" si="26"/>
        <v/>
      </c>
      <c r="Z398" t="str">
        <f t="shared" si="27"/>
        <v/>
      </c>
    </row>
    <row r="399" spans="1:26" x14ac:dyDescent="0.25">
      <c r="A399">
        <v>406</v>
      </c>
      <c r="B399" t="s">
        <v>794</v>
      </c>
      <c r="C399">
        <v>64500</v>
      </c>
      <c r="D399">
        <v>864</v>
      </c>
      <c r="E399" t="str">
        <f>IFERROR(IF(OR(HLOOKUP($A399,'Z-scores'!$C$2:$UD$20,3,FALSE)&gt;3,HLOOKUP(A399,'Z-scores'!$C$2:$UD$20,3,FALSE)&lt;-3),"",'Total-corrected counts'!E399),"")</f>
        <v/>
      </c>
      <c r="F399" t="str">
        <f>IFERROR(IF(OR(HLOOKUP($A399,'Z-scores'!$C$2:$UD$20,4,FALSE)&gt;3,HLOOKUP($A399,'Z-scores'!$C$2:$UD$20,4,FALSE)&lt;-3),"",'Total-corrected counts'!F399),"")</f>
        <v/>
      </c>
      <c r="G399" t="str">
        <f>IFERROR(IF(OR(HLOOKUP($A399,'Z-scores'!$C$2:$UD$20,5,FALSE)&gt;3,HLOOKUP($A399,'Z-scores'!$C$2:$UD$20,5,FALSE)&lt;-3),"",'Total-corrected counts'!G399),"")</f>
        <v/>
      </c>
      <c r="H399" t="str">
        <f>IFERROR(IF(OR(HLOOKUP($A399,'Z-scores'!$C$2:$UD$20,6,FALSE)&gt;3,HLOOKUP($A399,'Z-scores'!$C$2:$UD$20,6,FALSE)&lt;-3),"",'Total-corrected counts'!H399),"")</f>
        <v/>
      </c>
      <c r="I399" t="str">
        <f>IFERROR(IF(OR(HLOOKUP($A399,'Z-scores'!$C$2:$UD$20,7,FALSE)&gt;3,HLOOKUP($A399,'Z-scores'!$C$2:$UD$20,7,FALSE)&lt;-3),"",'Total-corrected counts'!I399),"")</f>
        <v/>
      </c>
      <c r="J399" t="str">
        <f>IFERROR(IF(OR(HLOOKUP($A399,'Z-scores'!$C$2:$UD$20,8,FALSE)&gt;3,HLOOKUP($A399,'Z-scores'!$C$2:$UD$20,8,FALSE)&lt;-3),"",'Total-corrected counts'!J399),"")</f>
        <v/>
      </c>
      <c r="K399" t="str">
        <f>IFERROR(IF(OR(HLOOKUP($A399,'Z-scores'!$C$2:$UD$20,9,FALSE)&gt;3,HLOOKUP($A399,'Z-scores'!$C$2:$UD$20,9,FALSE)&lt;-3),"",'Total-corrected counts'!K399),"")</f>
        <v/>
      </c>
      <c r="L399" t="str">
        <f>IFERROR(IF(OR(HLOOKUP($A399,'Z-scores'!$C$2:$UD$20,10,FALSE)&gt;3,HLOOKUP($A399,'Z-scores'!$C$2:$UD$20,10,FALSE)&lt;-3),"",'Total-corrected counts'!L399),"")</f>
        <v/>
      </c>
      <c r="M399" t="str">
        <f>IFERROR(IF(OR(HLOOKUP($A399,'Z-scores'!$C$2:$UD$20,11,FALSE)&gt;3,HLOOKUP($A399,'Z-scores'!$C$2:$UD$20,11,FALSE)&lt;-3),"",'Total-corrected counts'!M399),"")</f>
        <v/>
      </c>
      <c r="N399" t="str">
        <f>IFERROR(IF(OR(HLOOKUP($A399,'Z-scores'!$C$2:$UD$20,12,FALSE)&gt;3,HLOOKUP($A399,'Z-scores'!$C$2:$UD$20,12,FALSE)&lt;-3),"",'Total-corrected counts'!N399),"")</f>
        <v/>
      </c>
      <c r="O399" t="str">
        <f>IFERROR(IF(OR(HLOOKUP($A399,'Z-scores'!$C$2:$UD$20,13,FALSE)&gt;3,HLOOKUP($A399,'Z-scores'!$C$2:$UD$20,13,FALSE)&lt;-3),"",'Total-corrected counts'!O399),"")</f>
        <v/>
      </c>
      <c r="P399" t="str">
        <f>IFERROR(IF(OR(HLOOKUP($A399,'Z-scores'!$C$2:$UD$20,14,FALSE)&gt;3,HLOOKUP($A399,'Z-scores'!$C$2:$UD$20,14,FALSE)&lt;-3),"",'Total-corrected counts'!P399),"")</f>
        <v/>
      </c>
      <c r="Q399" t="str">
        <f>IFERROR(IF(OR(HLOOKUP($A399,'Z-scores'!$C$2:$UD$20,15,FALSE)&gt;3,HLOOKUP($A399,'Z-scores'!$C$2:$UD$20,15,FALSE)&lt;-3),"",'Total-corrected counts'!Q399),"")</f>
        <v/>
      </c>
      <c r="R399" t="str">
        <f>IFERROR(IF(OR(HLOOKUP($A399,'Z-scores'!$C$2:$UD$20,16,FALSE)&gt;3,HLOOKUP($A399,'Z-scores'!$C$2:$UD$20,16,FALSE)&lt;-3),"",'Total-corrected counts'!R399),"")</f>
        <v/>
      </c>
      <c r="S399" t="str">
        <f>IFERROR(IF(OR(HLOOKUP($A399,'Z-scores'!$C$2:$UD$20,17,FALSE)&gt;3,HLOOKUP($A399,'Z-scores'!$C$2:$UD$20,17,FALSE)&lt;-3),"",'Total-corrected counts'!S399),"")</f>
        <v/>
      </c>
      <c r="T399" t="str">
        <f>IFERROR(IF(OR(HLOOKUP($A399,'Z-scores'!$C$2:$UD$20,18,FALSE)&gt;3,HLOOKUP($A399,'Z-scores'!$C$2:$UD$20,18,FALSE)&lt;-3),"",'Total-corrected counts'!T399),"")</f>
        <v/>
      </c>
      <c r="U399" t="str">
        <f>IFERROR(IF(OR(HLOOKUP($A399,'Z-scores'!$C$2:$UD$20,19,FALSE)&gt;3,HLOOKUP($A399,'Z-scores'!$C$2:$UD$20,19,FALSE)&lt;-3),"",'Total-corrected counts'!U399),"")</f>
        <v/>
      </c>
      <c r="V399">
        <f t="shared" si="24"/>
        <v>1</v>
      </c>
      <c r="W399" s="10">
        <f>SUMIFS(Tabel132[Cluster],Tabel132[ID],A399)</f>
        <v>76</v>
      </c>
      <c r="X399" t="str">
        <f t="shared" si="25"/>
        <v/>
      </c>
      <c r="Y399" t="str">
        <f t="shared" si="26"/>
        <v/>
      </c>
      <c r="Z399" t="str">
        <f t="shared" si="27"/>
        <v/>
      </c>
    </row>
    <row r="400" spans="1:26" x14ac:dyDescent="0.25">
      <c r="A400">
        <v>407</v>
      </c>
      <c r="B400" t="s">
        <v>795</v>
      </c>
      <c r="C400">
        <v>38000</v>
      </c>
      <c r="D400">
        <v>382</v>
      </c>
      <c r="E400" t="str">
        <f>IFERROR(IF(OR(HLOOKUP($A400,'Z-scores'!$C$2:$UD$20,3,FALSE)&gt;3,HLOOKUP(A400,'Z-scores'!$C$2:$UD$20,3,FALSE)&lt;-3),"",'Total-corrected counts'!E400),"")</f>
        <v/>
      </c>
      <c r="F400" t="str">
        <f>IFERROR(IF(OR(HLOOKUP($A400,'Z-scores'!$C$2:$UD$20,4,FALSE)&gt;3,HLOOKUP($A400,'Z-scores'!$C$2:$UD$20,4,FALSE)&lt;-3),"",'Total-corrected counts'!F400),"")</f>
        <v/>
      </c>
      <c r="G400" t="str">
        <f>IFERROR(IF(OR(HLOOKUP($A400,'Z-scores'!$C$2:$UD$20,5,FALSE)&gt;3,HLOOKUP($A400,'Z-scores'!$C$2:$UD$20,5,FALSE)&lt;-3),"",'Total-corrected counts'!G400),"")</f>
        <v/>
      </c>
      <c r="H400" t="str">
        <f>IFERROR(IF(OR(HLOOKUP($A400,'Z-scores'!$C$2:$UD$20,6,FALSE)&gt;3,HLOOKUP($A400,'Z-scores'!$C$2:$UD$20,6,FALSE)&lt;-3),"",'Total-corrected counts'!H400),"")</f>
        <v/>
      </c>
      <c r="I400" t="str">
        <f>IFERROR(IF(OR(HLOOKUP($A400,'Z-scores'!$C$2:$UD$20,7,FALSE)&gt;3,HLOOKUP($A400,'Z-scores'!$C$2:$UD$20,7,FALSE)&lt;-3),"",'Total-corrected counts'!I400),"")</f>
        <v/>
      </c>
      <c r="J400" t="str">
        <f>IFERROR(IF(OR(HLOOKUP($A400,'Z-scores'!$C$2:$UD$20,8,FALSE)&gt;3,HLOOKUP($A400,'Z-scores'!$C$2:$UD$20,8,FALSE)&lt;-3),"",'Total-corrected counts'!J400),"")</f>
        <v/>
      </c>
      <c r="K400" t="str">
        <f>IFERROR(IF(OR(HLOOKUP($A400,'Z-scores'!$C$2:$UD$20,9,FALSE)&gt;3,HLOOKUP($A400,'Z-scores'!$C$2:$UD$20,9,FALSE)&lt;-3),"",'Total-corrected counts'!K400),"")</f>
        <v/>
      </c>
      <c r="L400" t="str">
        <f>IFERROR(IF(OR(HLOOKUP($A400,'Z-scores'!$C$2:$UD$20,10,FALSE)&gt;3,HLOOKUP($A400,'Z-scores'!$C$2:$UD$20,10,FALSE)&lt;-3),"",'Total-corrected counts'!L400),"")</f>
        <v/>
      </c>
      <c r="M400" t="str">
        <f>IFERROR(IF(OR(HLOOKUP($A400,'Z-scores'!$C$2:$UD$20,11,FALSE)&gt;3,HLOOKUP($A400,'Z-scores'!$C$2:$UD$20,11,FALSE)&lt;-3),"",'Total-corrected counts'!M400),"")</f>
        <v/>
      </c>
      <c r="N400" t="str">
        <f>IFERROR(IF(OR(HLOOKUP($A400,'Z-scores'!$C$2:$UD$20,12,FALSE)&gt;3,HLOOKUP($A400,'Z-scores'!$C$2:$UD$20,12,FALSE)&lt;-3),"",'Total-corrected counts'!N400),"")</f>
        <v/>
      </c>
      <c r="O400" t="str">
        <f>IFERROR(IF(OR(HLOOKUP($A400,'Z-scores'!$C$2:$UD$20,13,FALSE)&gt;3,HLOOKUP($A400,'Z-scores'!$C$2:$UD$20,13,FALSE)&lt;-3),"",'Total-corrected counts'!O400),"")</f>
        <v/>
      </c>
      <c r="P400" t="str">
        <f>IFERROR(IF(OR(HLOOKUP($A400,'Z-scores'!$C$2:$UD$20,14,FALSE)&gt;3,HLOOKUP($A400,'Z-scores'!$C$2:$UD$20,14,FALSE)&lt;-3),"",'Total-corrected counts'!P400),"")</f>
        <v/>
      </c>
      <c r="Q400" t="str">
        <f>IFERROR(IF(OR(HLOOKUP($A400,'Z-scores'!$C$2:$UD$20,15,FALSE)&gt;3,HLOOKUP($A400,'Z-scores'!$C$2:$UD$20,15,FALSE)&lt;-3),"",'Total-corrected counts'!Q400),"")</f>
        <v/>
      </c>
      <c r="R400" t="str">
        <f>IFERROR(IF(OR(HLOOKUP($A400,'Z-scores'!$C$2:$UD$20,16,FALSE)&gt;3,HLOOKUP($A400,'Z-scores'!$C$2:$UD$20,16,FALSE)&lt;-3),"",'Total-corrected counts'!R400),"")</f>
        <v/>
      </c>
      <c r="S400" t="str">
        <f>IFERROR(IF(OR(HLOOKUP($A400,'Z-scores'!$C$2:$UD$20,17,FALSE)&gt;3,HLOOKUP($A400,'Z-scores'!$C$2:$UD$20,17,FALSE)&lt;-3),"",'Total-corrected counts'!S400),"")</f>
        <v/>
      </c>
      <c r="T400" t="str">
        <f>IFERROR(IF(OR(HLOOKUP($A400,'Z-scores'!$C$2:$UD$20,18,FALSE)&gt;3,HLOOKUP($A400,'Z-scores'!$C$2:$UD$20,18,FALSE)&lt;-3),"",'Total-corrected counts'!T400),"")</f>
        <v/>
      </c>
      <c r="U400" t="str">
        <f>IFERROR(IF(OR(HLOOKUP($A400,'Z-scores'!$C$2:$UD$20,19,FALSE)&gt;3,HLOOKUP($A400,'Z-scores'!$C$2:$UD$20,19,FALSE)&lt;-3),"",'Total-corrected counts'!U400),"")</f>
        <v/>
      </c>
      <c r="V400">
        <f t="shared" si="24"/>
        <v>1</v>
      </c>
      <c r="W400" s="10">
        <f>SUMIFS(Tabel132[Cluster],Tabel132[ID],A400)</f>
        <v>48</v>
      </c>
      <c r="X400" t="str">
        <f t="shared" si="25"/>
        <v/>
      </c>
      <c r="Y400" t="str">
        <f t="shared" si="26"/>
        <v/>
      </c>
      <c r="Z400" t="str">
        <f t="shared" si="27"/>
        <v/>
      </c>
    </row>
    <row r="401" spans="1:26" x14ac:dyDescent="0.25">
      <c r="A401">
        <v>408</v>
      </c>
      <c r="B401" t="s">
        <v>796</v>
      </c>
      <c r="C401">
        <v>36600</v>
      </c>
      <c r="D401">
        <v>788</v>
      </c>
      <c r="E401" t="str">
        <f>IFERROR(IF(OR(HLOOKUP($A401,'Z-scores'!$C$2:$UD$20,3,FALSE)&gt;3,HLOOKUP(A401,'Z-scores'!$C$2:$UD$20,3,FALSE)&lt;-3),"",'Total-corrected counts'!E401),"")</f>
        <v/>
      </c>
      <c r="F401" t="str">
        <f>IFERROR(IF(OR(HLOOKUP($A401,'Z-scores'!$C$2:$UD$20,4,FALSE)&gt;3,HLOOKUP($A401,'Z-scores'!$C$2:$UD$20,4,FALSE)&lt;-3),"",'Total-corrected counts'!F401),"")</f>
        <v/>
      </c>
      <c r="G401" t="str">
        <f>IFERROR(IF(OR(HLOOKUP($A401,'Z-scores'!$C$2:$UD$20,5,FALSE)&gt;3,HLOOKUP($A401,'Z-scores'!$C$2:$UD$20,5,FALSE)&lt;-3),"",'Total-corrected counts'!G401),"")</f>
        <v/>
      </c>
      <c r="H401" t="str">
        <f>IFERROR(IF(OR(HLOOKUP($A401,'Z-scores'!$C$2:$UD$20,6,FALSE)&gt;3,HLOOKUP($A401,'Z-scores'!$C$2:$UD$20,6,FALSE)&lt;-3),"",'Total-corrected counts'!H401),"")</f>
        <v/>
      </c>
      <c r="I401" t="str">
        <f>IFERROR(IF(OR(HLOOKUP($A401,'Z-scores'!$C$2:$UD$20,7,FALSE)&gt;3,HLOOKUP($A401,'Z-scores'!$C$2:$UD$20,7,FALSE)&lt;-3),"",'Total-corrected counts'!I401),"")</f>
        <v/>
      </c>
      <c r="J401" t="str">
        <f>IFERROR(IF(OR(HLOOKUP($A401,'Z-scores'!$C$2:$UD$20,8,FALSE)&gt;3,HLOOKUP($A401,'Z-scores'!$C$2:$UD$20,8,FALSE)&lt;-3),"",'Total-corrected counts'!J401),"")</f>
        <v/>
      </c>
      <c r="K401" t="str">
        <f>IFERROR(IF(OR(HLOOKUP($A401,'Z-scores'!$C$2:$UD$20,9,FALSE)&gt;3,HLOOKUP($A401,'Z-scores'!$C$2:$UD$20,9,FALSE)&lt;-3),"",'Total-corrected counts'!K401),"")</f>
        <v/>
      </c>
      <c r="L401" t="str">
        <f>IFERROR(IF(OR(HLOOKUP($A401,'Z-scores'!$C$2:$UD$20,10,FALSE)&gt;3,HLOOKUP($A401,'Z-scores'!$C$2:$UD$20,10,FALSE)&lt;-3),"",'Total-corrected counts'!L401),"")</f>
        <v/>
      </c>
      <c r="M401" t="str">
        <f>IFERROR(IF(OR(HLOOKUP($A401,'Z-scores'!$C$2:$UD$20,11,FALSE)&gt;3,HLOOKUP($A401,'Z-scores'!$C$2:$UD$20,11,FALSE)&lt;-3),"",'Total-corrected counts'!M401),"")</f>
        <v/>
      </c>
      <c r="N401" t="str">
        <f>IFERROR(IF(OR(HLOOKUP($A401,'Z-scores'!$C$2:$UD$20,12,FALSE)&gt;3,HLOOKUP($A401,'Z-scores'!$C$2:$UD$20,12,FALSE)&lt;-3),"",'Total-corrected counts'!N401),"")</f>
        <v/>
      </c>
      <c r="O401" t="str">
        <f>IFERROR(IF(OR(HLOOKUP($A401,'Z-scores'!$C$2:$UD$20,13,FALSE)&gt;3,HLOOKUP($A401,'Z-scores'!$C$2:$UD$20,13,FALSE)&lt;-3),"",'Total-corrected counts'!O401),"")</f>
        <v/>
      </c>
      <c r="P401" t="str">
        <f>IFERROR(IF(OR(HLOOKUP($A401,'Z-scores'!$C$2:$UD$20,14,FALSE)&gt;3,HLOOKUP($A401,'Z-scores'!$C$2:$UD$20,14,FALSE)&lt;-3),"",'Total-corrected counts'!P401),"")</f>
        <v/>
      </c>
      <c r="Q401" t="str">
        <f>IFERROR(IF(OR(HLOOKUP($A401,'Z-scores'!$C$2:$UD$20,15,FALSE)&gt;3,HLOOKUP($A401,'Z-scores'!$C$2:$UD$20,15,FALSE)&lt;-3),"",'Total-corrected counts'!Q401),"")</f>
        <v/>
      </c>
      <c r="R401" t="str">
        <f>IFERROR(IF(OR(HLOOKUP($A401,'Z-scores'!$C$2:$UD$20,16,FALSE)&gt;3,HLOOKUP($A401,'Z-scores'!$C$2:$UD$20,16,FALSE)&lt;-3),"",'Total-corrected counts'!R401),"")</f>
        <v/>
      </c>
      <c r="S401" t="str">
        <f>IFERROR(IF(OR(HLOOKUP($A401,'Z-scores'!$C$2:$UD$20,17,FALSE)&gt;3,HLOOKUP($A401,'Z-scores'!$C$2:$UD$20,17,FALSE)&lt;-3),"",'Total-corrected counts'!S401),"")</f>
        <v/>
      </c>
      <c r="T401" t="str">
        <f>IFERROR(IF(OR(HLOOKUP($A401,'Z-scores'!$C$2:$UD$20,18,FALSE)&gt;3,HLOOKUP($A401,'Z-scores'!$C$2:$UD$20,18,FALSE)&lt;-3),"",'Total-corrected counts'!T401),"")</f>
        <v/>
      </c>
      <c r="U401" t="str">
        <f>IFERROR(IF(OR(HLOOKUP($A401,'Z-scores'!$C$2:$UD$20,19,FALSE)&gt;3,HLOOKUP($A401,'Z-scores'!$C$2:$UD$20,19,FALSE)&lt;-3),"",'Total-corrected counts'!U401),"")</f>
        <v/>
      </c>
      <c r="V401">
        <f t="shared" si="24"/>
        <v>1</v>
      </c>
      <c r="W401" s="10">
        <f>SUMIFS(Tabel132[Cluster],Tabel132[ID],A401)</f>
        <v>46</v>
      </c>
      <c r="X401" t="str">
        <f t="shared" si="25"/>
        <v/>
      </c>
      <c r="Y401" t="str">
        <f t="shared" si="26"/>
        <v/>
      </c>
      <c r="Z401" t="str">
        <f t="shared" si="27"/>
        <v/>
      </c>
    </row>
    <row r="402" spans="1:26" x14ac:dyDescent="0.25">
      <c r="A402">
        <v>409</v>
      </c>
      <c r="B402" t="s">
        <v>797</v>
      </c>
      <c r="C402">
        <v>15500</v>
      </c>
      <c r="D402">
        <v>669</v>
      </c>
      <c r="E402" t="str">
        <f>IFERROR(IF(OR(HLOOKUP($A402,'Z-scores'!$C$2:$UD$20,3,FALSE)&gt;3,HLOOKUP(A402,'Z-scores'!$C$2:$UD$20,3,FALSE)&lt;-3),"",'Total-corrected counts'!E402),"")</f>
        <v/>
      </c>
      <c r="F402" t="str">
        <f>IFERROR(IF(OR(HLOOKUP($A402,'Z-scores'!$C$2:$UD$20,4,FALSE)&gt;3,HLOOKUP($A402,'Z-scores'!$C$2:$UD$20,4,FALSE)&lt;-3),"",'Total-corrected counts'!F402),"")</f>
        <v/>
      </c>
      <c r="G402" t="str">
        <f>IFERROR(IF(OR(HLOOKUP($A402,'Z-scores'!$C$2:$UD$20,5,FALSE)&gt;3,HLOOKUP($A402,'Z-scores'!$C$2:$UD$20,5,FALSE)&lt;-3),"",'Total-corrected counts'!G402),"")</f>
        <v/>
      </c>
      <c r="H402" t="str">
        <f>IFERROR(IF(OR(HLOOKUP($A402,'Z-scores'!$C$2:$UD$20,6,FALSE)&gt;3,HLOOKUP($A402,'Z-scores'!$C$2:$UD$20,6,FALSE)&lt;-3),"",'Total-corrected counts'!H402),"")</f>
        <v/>
      </c>
      <c r="I402" t="str">
        <f>IFERROR(IF(OR(HLOOKUP($A402,'Z-scores'!$C$2:$UD$20,7,FALSE)&gt;3,HLOOKUP($A402,'Z-scores'!$C$2:$UD$20,7,FALSE)&lt;-3),"",'Total-corrected counts'!I402),"")</f>
        <v/>
      </c>
      <c r="J402" t="str">
        <f>IFERROR(IF(OR(HLOOKUP($A402,'Z-scores'!$C$2:$UD$20,8,FALSE)&gt;3,HLOOKUP($A402,'Z-scores'!$C$2:$UD$20,8,FALSE)&lt;-3),"",'Total-corrected counts'!J402),"")</f>
        <v/>
      </c>
      <c r="K402" t="str">
        <f>IFERROR(IF(OR(HLOOKUP($A402,'Z-scores'!$C$2:$UD$20,9,FALSE)&gt;3,HLOOKUP($A402,'Z-scores'!$C$2:$UD$20,9,FALSE)&lt;-3),"",'Total-corrected counts'!K402),"")</f>
        <v/>
      </c>
      <c r="L402" t="str">
        <f>IFERROR(IF(OR(HLOOKUP($A402,'Z-scores'!$C$2:$UD$20,10,FALSE)&gt;3,HLOOKUP($A402,'Z-scores'!$C$2:$UD$20,10,FALSE)&lt;-3),"",'Total-corrected counts'!L402),"")</f>
        <v/>
      </c>
      <c r="M402" t="str">
        <f>IFERROR(IF(OR(HLOOKUP($A402,'Z-scores'!$C$2:$UD$20,11,FALSE)&gt;3,HLOOKUP($A402,'Z-scores'!$C$2:$UD$20,11,FALSE)&lt;-3),"",'Total-corrected counts'!M402),"")</f>
        <v/>
      </c>
      <c r="N402" t="str">
        <f>IFERROR(IF(OR(HLOOKUP($A402,'Z-scores'!$C$2:$UD$20,12,FALSE)&gt;3,HLOOKUP($A402,'Z-scores'!$C$2:$UD$20,12,FALSE)&lt;-3),"",'Total-corrected counts'!N402),"")</f>
        <v/>
      </c>
      <c r="O402" t="str">
        <f>IFERROR(IF(OR(HLOOKUP($A402,'Z-scores'!$C$2:$UD$20,13,FALSE)&gt;3,HLOOKUP($A402,'Z-scores'!$C$2:$UD$20,13,FALSE)&lt;-3),"",'Total-corrected counts'!O402),"")</f>
        <v/>
      </c>
      <c r="P402" t="str">
        <f>IFERROR(IF(OR(HLOOKUP($A402,'Z-scores'!$C$2:$UD$20,14,FALSE)&gt;3,HLOOKUP($A402,'Z-scores'!$C$2:$UD$20,14,FALSE)&lt;-3),"",'Total-corrected counts'!P402),"")</f>
        <v/>
      </c>
      <c r="Q402" t="str">
        <f>IFERROR(IF(OR(HLOOKUP($A402,'Z-scores'!$C$2:$UD$20,15,FALSE)&gt;3,HLOOKUP($A402,'Z-scores'!$C$2:$UD$20,15,FALSE)&lt;-3),"",'Total-corrected counts'!Q402),"")</f>
        <v/>
      </c>
      <c r="R402" t="str">
        <f>IFERROR(IF(OR(HLOOKUP($A402,'Z-scores'!$C$2:$UD$20,16,FALSE)&gt;3,HLOOKUP($A402,'Z-scores'!$C$2:$UD$20,16,FALSE)&lt;-3),"",'Total-corrected counts'!R402),"")</f>
        <v/>
      </c>
      <c r="S402" t="str">
        <f>IFERROR(IF(OR(HLOOKUP($A402,'Z-scores'!$C$2:$UD$20,17,FALSE)&gt;3,HLOOKUP($A402,'Z-scores'!$C$2:$UD$20,17,FALSE)&lt;-3),"",'Total-corrected counts'!S402),"")</f>
        <v/>
      </c>
      <c r="T402" t="str">
        <f>IFERROR(IF(OR(HLOOKUP($A402,'Z-scores'!$C$2:$UD$20,18,FALSE)&gt;3,HLOOKUP($A402,'Z-scores'!$C$2:$UD$20,18,FALSE)&lt;-3),"",'Total-corrected counts'!T402),"")</f>
        <v/>
      </c>
      <c r="U402" t="str">
        <f>IFERROR(IF(OR(HLOOKUP($A402,'Z-scores'!$C$2:$UD$20,19,FALSE)&gt;3,HLOOKUP($A402,'Z-scores'!$C$2:$UD$20,19,FALSE)&lt;-3),"",'Total-corrected counts'!U402),"")</f>
        <v/>
      </c>
      <c r="V402">
        <f t="shared" si="24"/>
        <v>1</v>
      </c>
      <c r="W402" s="10">
        <f>SUMIFS(Tabel132[Cluster],Tabel132[ID],A402)</f>
        <v>19</v>
      </c>
      <c r="X402" t="str">
        <f t="shared" si="25"/>
        <v/>
      </c>
      <c r="Y402" t="str">
        <f t="shared" si="26"/>
        <v/>
      </c>
      <c r="Z402" t="str">
        <f t="shared" si="27"/>
        <v/>
      </c>
    </row>
    <row r="403" spans="1:26" x14ac:dyDescent="0.25">
      <c r="A403">
        <v>410</v>
      </c>
      <c r="B403" t="s">
        <v>798</v>
      </c>
      <c r="C403">
        <v>105700</v>
      </c>
      <c r="D403">
        <v>490</v>
      </c>
      <c r="E403" t="str">
        <f>IFERROR(IF(OR(HLOOKUP($A403,'Z-scores'!$C$2:$UD$20,3,FALSE)&gt;3,HLOOKUP(A403,'Z-scores'!$C$2:$UD$20,3,FALSE)&lt;-3),"",'Total-corrected counts'!E403),"")</f>
        <v/>
      </c>
      <c r="F403" t="str">
        <f>IFERROR(IF(OR(HLOOKUP($A403,'Z-scores'!$C$2:$UD$20,4,FALSE)&gt;3,HLOOKUP($A403,'Z-scores'!$C$2:$UD$20,4,FALSE)&lt;-3),"",'Total-corrected counts'!F403),"")</f>
        <v/>
      </c>
      <c r="G403" t="str">
        <f>IFERROR(IF(OR(HLOOKUP($A403,'Z-scores'!$C$2:$UD$20,5,FALSE)&gt;3,HLOOKUP($A403,'Z-scores'!$C$2:$UD$20,5,FALSE)&lt;-3),"",'Total-corrected counts'!G403),"")</f>
        <v/>
      </c>
      <c r="H403" t="str">
        <f>IFERROR(IF(OR(HLOOKUP($A403,'Z-scores'!$C$2:$UD$20,6,FALSE)&gt;3,HLOOKUP($A403,'Z-scores'!$C$2:$UD$20,6,FALSE)&lt;-3),"",'Total-corrected counts'!H403),"")</f>
        <v/>
      </c>
      <c r="I403" t="str">
        <f>IFERROR(IF(OR(HLOOKUP($A403,'Z-scores'!$C$2:$UD$20,7,FALSE)&gt;3,HLOOKUP($A403,'Z-scores'!$C$2:$UD$20,7,FALSE)&lt;-3),"",'Total-corrected counts'!I403),"")</f>
        <v/>
      </c>
      <c r="J403" t="str">
        <f>IFERROR(IF(OR(HLOOKUP($A403,'Z-scores'!$C$2:$UD$20,8,FALSE)&gt;3,HLOOKUP($A403,'Z-scores'!$C$2:$UD$20,8,FALSE)&lt;-3),"",'Total-corrected counts'!J403),"")</f>
        <v/>
      </c>
      <c r="K403" t="str">
        <f>IFERROR(IF(OR(HLOOKUP($A403,'Z-scores'!$C$2:$UD$20,9,FALSE)&gt;3,HLOOKUP($A403,'Z-scores'!$C$2:$UD$20,9,FALSE)&lt;-3),"",'Total-corrected counts'!K403),"")</f>
        <v/>
      </c>
      <c r="L403" t="str">
        <f>IFERROR(IF(OR(HLOOKUP($A403,'Z-scores'!$C$2:$UD$20,10,FALSE)&gt;3,HLOOKUP($A403,'Z-scores'!$C$2:$UD$20,10,FALSE)&lt;-3),"",'Total-corrected counts'!L403),"")</f>
        <v/>
      </c>
      <c r="M403" t="str">
        <f>IFERROR(IF(OR(HLOOKUP($A403,'Z-scores'!$C$2:$UD$20,11,FALSE)&gt;3,HLOOKUP($A403,'Z-scores'!$C$2:$UD$20,11,FALSE)&lt;-3),"",'Total-corrected counts'!M403),"")</f>
        <v/>
      </c>
      <c r="N403" t="str">
        <f>IFERROR(IF(OR(HLOOKUP($A403,'Z-scores'!$C$2:$UD$20,12,FALSE)&gt;3,HLOOKUP($A403,'Z-scores'!$C$2:$UD$20,12,FALSE)&lt;-3),"",'Total-corrected counts'!N403),"")</f>
        <v/>
      </c>
      <c r="O403" t="str">
        <f>IFERROR(IF(OR(HLOOKUP($A403,'Z-scores'!$C$2:$UD$20,13,FALSE)&gt;3,HLOOKUP($A403,'Z-scores'!$C$2:$UD$20,13,FALSE)&lt;-3),"",'Total-corrected counts'!O403),"")</f>
        <v/>
      </c>
      <c r="P403" t="str">
        <f>IFERROR(IF(OR(HLOOKUP($A403,'Z-scores'!$C$2:$UD$20,14,FALSE)&gt;3,HLOOKUP($A403,'Z-scores'!$C$2:$UD$20,14,FALSE)&lt;-3),"",'Total-corrected counts'!P403),"")</f>
        <v/>
      </c>
      <c r="Q403" t="str">
        <f>IFERROR(IF(OR(HLOOKUP($A403,'Z-scores'!$C$2:$UD$20,15,FALSE)&gt;3,HLOOKUP($A403,'Z-scores'!$C$2:$UD$20,15,FALSE)&lt;-3),"",'Total-corrected counts'!Q403),"")</f>
        <v/>
      </c>
      <c r="R403" t="str">
        <f>IFERROR(IF(OR(HLOOKUP($A403,'Z-scores'!$C$2:$UD$20,16,FALSE)&gt;3,HLOOKUP($A403,'Z-scores'!$C$2:$UD$20,16,FALSE)&lt;-3),"",'Total-corrected counts'!R403),"")</f>
        <v/>
      </c>
      <c r="S403" t="str">
        <f>IFERROR(IF(OR(HLOOKUP($A403,'Z-scores'!$C$2:$UD$20,17,FALSE)&gt;3,HLOOKUP($A403,'Z-scores'!$C$2:$UD$20,17,FALSE)&lt;-3),"",'Total-corrected counts'!S403),"")</f>
        <v/>
      </c>
      <c r="T403" t="str">
        <f>IFERROR(IF(OR(HLOOKUP($A403,'Z-scores'!$C$2:$UD$20,18,FALSE)&gt;3,HLOOKUP($A403,'Z-scores'!$C$2:$UD$20,18,FALSE)&lt;-3),"",'Total-corrected counts'!T403),"")</f>
        <v/>
      </c>
      <c r="U403" t="str">
        <f>IFERROR(IF(OR(HLOOKUP($A403,'Z-scores'!$C$2:$UD$20,19,FALSE)&gt;3,HLOOKUP($A403,'Z-scores'!$C$2:$UD$20,19,FALSE)&lt;-3),"",'Total-corrected counts'!U403),"")</f>
        <v/>
      </c>
      <c r="V403">
        <f t="shared" si="24"/>
        <v>1</v>
      </c>
      <c r="W403" s="10">
        <f>SUMIFS(Tabel132[Cluster],Tabel132[ID],A403)</f>
        <v>0</v>
      </c>
      <c r="X403" t="str">
        <f t="shared" si="25"/>
        <v/>
      </c>
      <c r="Y403" t="str">
        <f t="shared" si="26"/>
        <v/>
      </c>
      <c r="Z403" t="str">
        <f t="shared" si="27"/>
        <v/>
      </c>
    </row>
    <row r="404" spans="1:26" x14ac:dyDescent="0.25">
      <c r="A404">
        <v>411</v>
      </c>
      <c r="B404" t="s">
        <v>799</v>
      </c>
      <c r="C404">
        <v>50900</v>
      </c>
      <c r="D404">
        <v>403</v>
      </c>
      <c r="E404" t="str">
        <f>IFERROR(IF(OR(HLOOKUP($A404,'Z-scores'!$C$2:$UD$20,3,FALSE)&gt;3,HLOOKUP(A404,'Z-scores'!$C$2:$UD$20,3,FALSE)&lt;-3),"",'Total-corrected counts'!E404),"")</f>
        <v/>
      </c>
      <c r="F404" t="str">
        <f>IFERROR(IF(OR(HLOOKUP($A404,'Z-scores'!$C$2:$UD$20,4,FALSE)&gt;3,HLOOKUP($A404,'Z-scores'!$C$2:$UD$20,4,FALSE)&lt;-3),"",'Total-corrected counts'!F404),"")</f>
        <v/>
      </c>
      <c r="G404" t="str">
        <f>IFERROR(IF(OR(HLOOKUP($A404,'Z-scores'!$C$2:$UD$20,5,FALSE)&gt;3,HLOOKUP($A404,'Z-scores'!$C$2:$UD$20,5,FALSE)&lt;-3),"",'Total-corrected counts'!G404),"")</f>
        <v/>
      </c>
      <c r="H404" t="str">
        <f>IFERROR(IF(OR(HLOOKUP($A404,'Z-scores'!$C$2:$UD$20,6,FALSE)&gt;3,HLOOKUP($A404,'Z-scores'!$C$2:$UD$20,6,FALSE)&lt;-3),"",'Total-corrected counts'!H404),"")</f>
        <v/>
      </c>
      <c r="I404" t="str">
        <f>IFERROR(IF(OR(HLOOKUP($A404,'Z-scores'!$C$2:$UD$20,7,FALSE)&gt;3,HLOOKUP($A404,'Z-scores'!$C$2:$UD$20,7,FALSE)&lt;-3),"",'Total-corrected counts'!I404),"")</f>
        <v/>
      </c>
      <c r="J404" t="str">
        <f>IFERROR(IF(OR(HLOOKUP($A404,'Z-scores'!$C$2:$UD$20,8,FALSE)&gt;3,HLOOKUP($A404,'Z-scores'!$C$2:$UD$20,8,FALSE)&lt;-3),"",'Total-corrected counts'!J404),"")</f>
        <v/>
      </c>
      <c r="K404" t="str">
        <f>IFERROR(IF(OR(HLOOKUP($A404,'Z-scores'!$C$2:$UD$20,9,FALSE)&gt;3,HLOOKUP($A404,'Z-scores'!$C$2:$UD$20,9,FALSE)&lt;-3),"",'Total-corrected counts'!K404),"")</f>
        <v/>
      </c>
      <c r="L404" t="str">
        <f>IFERROR(IF(OR(HLOOKUP($A404,'Z-scores'!$C$2:$UD$20,10,FALSE)&gt;3,HLOOKUP($A404,'Z-scores'!$C$2:$UD$20,10,FALSE)&lt;-3),"",'Total-corrected counts'!L404),"")</f>
        <v/>
      </c>
      <c r="M404" t="str">
        <f>IFERROR(IF(OR(HLOOKUP($A404,'Z-scores'!$C$2:$UD$20,11,FALSE)&gt;3,HLOOKUP($A404,'Z-scores'!$C$2:$UD$20,11,FALSE)&lt;-3),"",'Total-corrected counts'!M404),"")</f>
        <v/>
      </c>
      <c r="N404" t="str">
        <f>IFERROR(IF(OR(HLOOKUP($A404,'Z-scores'!$C$2:$UD$20,12,FALSE)&gt;3,HLOOKUP($A404,'Z-scores'!$C$2:$UD$20,12,FALSE)&lt;-3),"",'Total-corrected counts'!N404),"")</f>
        <v/>
      </c>
      <c r="O404" t="str">
        <f>IFERROR(IF(OR(HLOOKUP($A404,'Z-scores'!$C$2:$UD$20,13,FALSE)&gt;3,HLOOKUP($A404,'Z-scores'!$C$2:$UD$20,13,FALSE)&lt;-3),"",'Total-corrected counts'!O404),"")</f>
        <v/>
      </c>
      <c r="P404" t="str">
        <f>IFERROR(IF(OR(HLOOKUP($A404,'Z-scores'!$C$2:$UD$20,14,FALSE)&gt;3,HLOOKUP($A404,'Z-scores'!$C$2:$UD$20,14,FALSE)&lt;-3),"",'Total-corrected counts'!P404),"")</f>
        <v/>
      </c>
      <c r="Q404" t="str">
        <f>IFERROR(IF(OR(HLOOKUP($A404,'Z-scores'!$C$2:$UD$20,15,FALSE)&gt;3,HLOOKUP($A404,'Z-scores'!$C$2:$UD$20,15,FALSE)&lt;-3),"",'Total-corrected counts'!Q404),"")</f>
        <v/>
      </c>
      <c r="R404" t="str">
        <f>IFERROR(IF(OR(HLOOKUP($A404,'Z-scores'!$C$2:$UD$20,16,FALSE)&gt;3,HLOOKUP($A404,'Z-scores'!$C$2:$UD$20,16,FALSE)&lt;-3),"",'Total-corrected counts'!R404),"")</f>
        <v/>
      </c>
      <c r="S404" t="str">
        <f>IFERROR(IF(OR(HLOOKUP($A404,'Z-scores'!$C$2:$UD$20,17,FALSE)&gt;3,HLOOKUP($A404,'Z-scores'!$C$2:$UD$20,17,FALSE)&lt;-3),"",'Total-corrected counts'!S404),"")</f>
        <v/>
      </c>
      <c r="T404" t="str">
        <f>IFERROR(IF(OR(HLOOKUP($A404,'Z-scores'!$C$2:$UD$20,18,FALSE)&gt;3,HLOOKUP($A404,'Z-scores'!$C$2:$UD$20,18,FALSE)&lt;-3),"",'Total-corrected counts'!T404),"")</f>
        <v/>
      </c>
      <c r="U404" t="str">
        <f>IFERROR(IF(OR(HLOOKUP($A404,'Z-scores'!$C$2:$UD$20,19,FALSE)&gt;3,HLOOKUP($A404,'Z-scores'!$C$2:$UD$20,19,FALSE)&lt;-3),"",'Total-corrected counts'!U404),"")</f>
        <v/>
      </c>
      <c r="V404">
        <f t="shared" si="24"/>
        <v>1</v>
      </c>
      <c r="W404" s="10">
        <f>SUMIFS(Tabel132[Cluster],Tabel132[ID],A404)</f>
        <v>66</v>
      </c>
      <c r="X404" t="str">
        <f t="shared" si="25"/>
        <v/>
      </c>
      <c r="Y404" t="str">
        <f t="shared" si="26"/>
        <v/>
      </c>
      <c r="Z404" t="str">
        <f t="shared" si="27"/>
        <v/>
      </c>
    </row>
    <row r="405" spans="1:26" x14ac:dyDescent="0.25">
      <c r="A405">
        <v>412</v>
      </c>
      <c r="B405" t="s">
        <v>208</v>
      </c>
      <c r="C405">
        <v>21600</v>
      </c>
      <c r="D405">
        <v>723</v>
      </c>
      <c r="E405" t="str">
        <f>IFERROR(IF(OR(HLOOKUP($A405,'Z-scores'!$C$2:$UD$20,3,FALSE)&gt;3,HLOOKUP(A405,'Z-scores'!$C$2:$UD$20,3,FALSE)&lt;-3),"",'Total-corrected counts'!E405),"")</f>
        <v/>
      </c>
      <c r="F405">
        <f>IFERROR(IF(OR(HLOOKUP($A405,'Z-scores'!$C$2:$UD$20,4,FALSE)&gt;3,HLOOKUP($A405,'Z-scores'!$C$2:$UD$20,4,FALSE)&lt;-3),"",'Total-corrected counts'!F405),"")</f>
        <v>64.713371198325277</v>
      </c>
      <c r="G405">
        <f>IFERROR(IF(OR(HLOOKUP($A405,'Z-scores'!$C$2:$UD$20,5,FALSE)&gt;3,HLOOKUP($A405,'Z-scores'!$C$2:$UD$20,5,FALSE)&lt;-3),"",'Total-corrected counts'!G405),"")</f>
        <v>12.389651518387049</v>
      </c>
      <c r="H405">
        <f>IFERROR(IF(OR(HLOOKUP($A405,'Z-scores'!$C$2:$UD$20,6,FALSE)&gt;3,HLOOKUP($A405,'Z-scores'!$C$2:$UD$20,6,FALSE)&lt;-3),"",'Total-corrected counts'!H405),"")</f>
        <v>37.016587312168568</v>
      </c>
      <c r="I405">
        <f>IFERROR(IF(OR(HLOOKUP($A405,'Z-scores'!$C$2:$UD$20,7,FALSE)&gt;3,HLOOKUP($A405,'Z-scores'!$C$2:$UD$20,7,FALSE)&lt;-3),"",'Total-corrected counts'!I405),"")</f>
        <v>5.2395186538562184</v>
      </c>
      <c r="J405">
        <f>IFERROR(IF(OR(HLOOKUP($A405,'Z-scores'!$C$2:$UD$20,8,FALSE)&gt;3,HLOOKUP($A405,'Z-scores'!$C$2:$UD$20,8,FALSE)&lt;-3),"",'Total-corrected counts'!J405),"")</f>
        <v>16.902652947313818</v>
      </c>
      <c r="K405">
        <f>IFERROR(IF(OR(HLOOKUP($A405,'Z-scores'!$C$2:$UD$20,9,FALSE)&gt;3,HLOOKUP($A405,'Z-scores'!$C$2:$UD$20,9,FALSE)&lt;-3),"",'Total-corrected counts'!K405),"")</f>
        <v>36.693238196109036</v>
      </c>
      <c r="L405">
        <f>IFERROR(IF(OR(HLOOKUP($A405,'Z-scores'!$C$2:$UD$20,10,FALSE)&gt;3,HLOOKUP($A405,'Z-scores'!$C$2:$UD$20,10,FALSE)&lt;-3),"",'Total-corrected counts'!L405),"")</f>
        <v>7.104214549925298</v>
      </c>
      <c r="M405">
        <f>IFERROR(IF(OR(HLOOKUP($A405,'Z-scores'!$C$2:$UD$20,11,FALSE)&gt;3,HLOOKUP($A405,'Z-scores'!$C$2:$UD$20,11,FALSE)&lt;-3),"",'Total-corrected counts'!M405),"")</f>
        <v>14.827402218857618</v>
      </c>
      <c r="N405">
        <f>IFERROR(IF(OR(HLOOKUP($A405,'Z-scores'!$C$2:$UD$20,12,FALSE)&gt;3,HLOOKUP($A405,'Z-scores'!$C$2:$UD$20,12,FALSE)&lt;-3),"",'Total-corrected counts'!N405),"")</f>
        <v>14.635170045646701</v>
      </c>
      <c r="O405">
        <f>IFERROR(IF(OR(HLOOKUP($A405,'Z-scores'!$C$2:$UD$20,13,FALSE)&gt;3,HLOOKUP($A405,'Z-scores'!$C$2:$UD$20,13,FALSE)&lt;-3),"",'Total-corrected counts'!O405),"")</f>
        <v>6.9056799217356275</v>
      </c>
      <c r="P405">
        <f>IFERROR(IF(OR(HLOOKUP($A405,'Z-scores'!$C$2:$UD$20,14,FALSE)&gt;3,HLOOKUP($A405,'Z-scores'!$C$2:$UD$20,14,FALSE)&lt;-3),"",'Total-corrected counts'!P405),"")</f>
        <v>20.659452810843774</v>
      </c>
      <c r="Q405">
        <f>IFERROR(IF(OR(HLOOKUP($A405,'Z-scores'!$C$2:$UD$20,15,FALSE)&gt;3,HLOOKUP($A405,'Z-scores'!$C$2:$UD$20,15,FALSE)&lt;-3),"",'Total-corrected counts'!Q405),"")</f>
        <v>3.8126701562512189</v>
      </c>
      <c r="R405">
        <f>IFERROR(IF(OR(HLOOKUP($A405,'Z-scores'!$C$2:$UD$20,16,FALSE)&gt;3,HLOOKUP($A405,'Z-scores'!$C$2:$UD$20,16,FALSE)&lt;-3),"",'Total-corrected counts'!R405),"")</f>
        <v>52.891926167679429</v>
      </c>
      <c r="S405">
        <f>IFERROR(IF(OR(HLOOKUP($A405,'Z-scores'!$C$2:$UD$20,17,FALSE)&gt;3,HLOOKUP($A405,'Z-scores'!$C$2:$UD$20,17,FALSE)&lt;-3),"",'Total-corrected counts'!S405),"")</f>
        <v>27.478940231405034</v>
      </c>
      <c r="T405">
        <f>IFERROR(IF(OR(HLOOKUP($A405,'Z-scores'!$C$2:$UD$20,18,FALSE)&gt;3,HLOOKUP($A405,'Z-scores'!$C$2:$UD$20,18,FALSE)&lt;-3),"",'Total-corrected counts'!T405),"")</f>
        <v>16.846992197634719</v>
      </c>
      <c r="U405">
        <f>IFERROR(IF(OR(HLOOKUP($A405,'Z-scores'!$C$2:$UD$20,19,FALSE)&gt;3,HLOOKUP($A405,'Z-scores'!$C$2:$UD$20,19,FALSE)&lt;-3),"",'Total-corrected counts'!U405),"")</f>
        <v>10.931119626111446</v>
      </c>
      <c r="V405">
        <f t="shared" si="24"/>
        <v>1</v>
      </c>
      <c r="W405" s="10">
        <f>SUMIFS(Tabel132[Cluster],Tabel132[ID],A405)</f>
        <v>27</v>
      </c>
      <c r="X405">
        <f t="shared" si="25"/>
        <v>0.58250003842518594</v>
      </c>
      <c r="Y405">
        <f t="shared" si="26"/>
        <v>24.360829574367862</v>
      </c>
      <c r="Z405">
        <f t="shared" si="27"/>
        <v>19.270243894663491</v>
      </c>
    </row>
    <row r="406" spans="1:26" x14ac:dyDescent="0.25">
      <c r="A406">
        <v>413</v>
      </c>
      <c r="B406" t="s">
        <v>209</v>
      </c>
      <c r="C406">
        <v>100600</v>
      </c>
      <c r="D406">
        <v>933</v>
      </c>
      <c r="E406" t="str">
        <f>IFERROR(IF(OR(HLOOKUP($A406,'Z-scores'!$C$2:$UD$20,3,FALSE)&gt;3,HLOOKUP(A406,'Z-scores'!$C$2:$UD$20,3,FALSE)&lt;-3),"",'Total-corrected counts'!E406),"")</f>
        <v/>
      </c>
      <c r="F406">
        <f>IFERROR(IF(OR(HLOOKUP($A406,'Z-scores'!$C$2:$UD$20,4,FALSE)&gt;3,HLOOKUP($A406,'Z-scores'!$C$2:$UD$20,4,FALSE)&lt;-3),"",'Total-corrected counts'!F406),"")</f>
        <v>12.731037152972599</v>
      </c>
      <c r="G406">
        <f>IFERROR(IF(OR(HLOOKUP($A406,'Z-scores'!$C$2:$UD$20,5,FALSE)&gt;3,HLOOKUP($A406,'Z-scores'!$C$2:$UD$20,5,FALSE)&lt;-3),"",'Total-corrected counts'!G406),"")</f>
        <v>5.4494320906076368</v>
      </c>
      <c r="H406">
        <f>IFERROR(IF(OR(HLOOKUP($A406,'Z-scores'!$C$2:$UD$20,6,FALSE)&gt;3,HLOOKUP($A406,'Z-scores'!$C$2:$UD$20,6,FALSE)&lt;-3),"",'Total-corrected counts'!H406),"")</f>
        <v>9.7375333397086834</v>
      </c>
      <c r="I406">
        <f>IFERROR(IF(OR(HLOOKUP($A406,'Z-scores'!$C$2:$UD$20,7,FALSE)&gt;3,HLOOKUP($A406,'Z-scores'!$C$2:$UD$20,7,FALSE)&lt;-3),"",'Total-corrected counts'!I406),"")</f>
        <v>12.338419955731917</v>
      </c>
      <c r="J406">
        <f>IFERROR(IF(OR(HLOOKUP($A406,'Z-scores'!$C$2:$UD$20,8,FALSE)&gt;3,HLOOKUP($A406,'Z-scores'!$C$2:$UD$20,8,FALSE)&lt;-3),"",'Total-corrected counts'!J406),"")</f>
        <v>8.8704412637740848</v>
      </c>
      <c r="K406">
        <f>IFERROR(IF(OR(HLOOKUP($A406,'Z-scores'!$C$2:$UD$20,9,FALSE)&gt;3,HLOOKUP($A406,'Z-scores'!$C$2:$UD$20,9,FALSE)&lt;-3),"",'Total-corrected counts'!K406),"")</f>
        <v>0</v>
      </c>
      <c r="L406">
        <f>IFERROR(IF(OR(HLOOKUP($A406,'Z-scores'!$C$2:$UD$20,10,FALSE)&gt;3,HLOOKUP($A406,'Z-scores'!$C$2:$UD$20,10,FALSE)&lt;-3),"",'Total-corrected counts'!L406),"")</f>
        <v>6.7867077543979093</v>
      </c>
      <c r="M406">
        <f>IFERROR(IF(OR(HLOOKUP($A406,'Z-scores'!$C$2:$UD$20,11,FALSE)&gt;3,HLOOKUP($A406,'Z-scores'!$C$2:$UD$20,11,FALSE)&lt;-3),"",'Total-corrected counts'!M406),"")</f>
        <v>10.238187610410696</v>
      </c>
      <c r="N406">
        <f>IFERROR(IF(OR(HLOOKUP($A406,'Z-scores'!$C$2:$UD$20,12,FALSE)&gt;3,HLOOKUP($A406,'Z-scores'!$C$2:$UD$20,12,FALSE)&lt;-3),"",'Total-corrected counts'!N406),"")</f>
        <v>4.243007971906338</v>
      </c>
      <c r="O406">
        <f>IFERROR(IF(OR(HLOOKUP($A406,'Z-scores'!$C$2:$UD$20,13,FALSE)&gt;3,HLOOKUP($A406,'Z-scores'!$C$2:$UD$20,13,FALSE)&lt;-3),"",'Total-corrected counts'!O406),"")</f>
        <v>5.620119624414472</v>
      </c>
      <c r="P406">
        <f>IFERROR(IF(OR(HLOOKUP($A406,'Z-scores'!$C$2:$UD$20,14,FALSE)&gt;3,HLOOKUP($A406,'Z-scores'!$C$2:$UD$20,14,FALSE)&lt;-3),"",'Total-corrected counts'!P406),"")</f>
        <v>10.504951387888706</v>
      </c>
      <c r="Q406">
        <f>IFERROR(IF(OR(HLOOKUP($A406,'Z-scores'!$C$2:$UD$20,15,FALSE)&gt;3,HLOOKUP($A406,'Z-scores'!$C$2:$UD$20,15,FALSE)&lt;-3),"",'Total-corrected counts'!Q406),"")</f>
        <v>11.525770139869413</v>
      </c>
      <c r="R406">
        <f>IFERROR(IF(OR(HLOOKUP($A406,'Z-scores'!$C$2:$UD$20,16,FALSE)&gt;3,HLOOKUP($A406,'Z-scores'!$C$2:$UD$20,16,FALSE)&lt;-3),"",'Total-corrected counts'!R406),"")</f>
        <v>8.9555647715729947</v>
      </c>
      <c r="S406">
        <f>IFERROR(IF(OR(HLOOKUP($A406,'Z-scores'!$C$2:$UD$20,17,FALSE)&gt;3,HLOOKUP($A406,'Z-scores'!$C$2:$UD$20,17,FALSE)&lt;-3),"",'Total-corrected counts'!S406),"")</f>
        <v>7.7735761381612019</v>
      </c>
      <c r="T406">
        <f>IFERROR(IF(OR(HLOOKUP($A406,'Z-scores'!$C$2:$UD$20,18,FALSE)&gt;3,HLOOKUP($A406,'Z-scores'!$C$2:$UD$20,18,FALSE)&lt;-3),"",'Total-corrected counts'!T406),"")</f>
        <v>1.1254237521112433</v>
      </c>
      <c r="U406">
        <f>IFERROR(IF(OR(HLOOKUP($A406,'Z-scores'!$C$2:$UD$20,19,FALSE)&gt;3,HLOOKUP($A406,'Z-scores'!$C$2:$UD$20,19,FALSE)&lt;-3),"",'Total-corrected counts'!U406),"")</f>
        <v>11.100358873994871</v>
      </c>
      <c r="V406">
        <f t="shared" si="24"/>
        <v>1</v>
      </c>
      <c r="W406" s="10">
        <f>SUMIFS(Tabel132[Cluster],Tabel132[ID],A406)</f>
        <v>0</v>
      </c>
      <c r="X406">
        <f t="shared" si="25"/>
        <v>0.74100317460734955</v>
      </c>
      <c r="Y406">
        <f t="shared" si="26"/>
        <v>8.2689698959504394</v>
      </c>
      <c r="Z406">
        <f t="shared" si="27"/>
        <v>7.6060965824899061</v>
      </c>
    </row>
    <row r="407" spans="1:26" x14ac:dyDescent="0.25">
      <c r="A407">
        <v>414</v>
      </c>
      <c r="B407" t="s">
        <v>210</v>
      </c>
      <c r="C407">
        <v>64600</v>
      </c>
      <c r="D407">
        <v>406</v>
      </c>
      <c r="E407">
        <f>IFERROR(IF(OR(HLOOKUP($A407,'Z-scores'!$C$2:$UD$20,3,FALSE)&gt;3,HLOOKUP(A407,'Z-scores'!$C$2:$UD$20,3,FALSE)&lt;-3),"",'Total-corrected counts'!E407),"")</f>
        <v>7.658060500919342E-2</v>
      </c>
      <c r="F407">
        <f>IFERROR(IF(OR(HLOOKUP($A407,'Z-scores'!$C$2:$UD$20,4,FALSE)&gt;3,HLOOKUP($A407,'Z-scores'!$C$2:$UD$20,4,FALSE)&lt;-3),"",'Total-corrected counts'!F407),"")</f>
        <v>0</v>
      </c>
      <c r="G407">
        <f>IFERROR(IF(OR(HLOOKUP($A407,'Z-scores'!$C$2:$UD$20,5,FALSE)&gt;3,HLOOKUP($A407,'Z-scores'!$C$2:$UD$20,5,FALSE)&lt;-3),"",'Total-corrected counts'!G407),"")</f>
        <v>1.178527827358768</v>
      </c>
      <c r="H407">
        <f>IFERROR(IF(OR(HLOOKUP($A407,'Z-scores'!$C$2:$UD$20,6,FALSE)&gt;3,HLOOKUP($A407,'Z-scores'!$C$2:$UD$20,6,FALSE)&lt;-3),"",'Total-corrected counts'!H407),"")</f>
        <v>0</v>
      </c>
      <c r="I407">
        <f>IFERROR(IF(OR(HLOOKUP($A407,'Z-scores'!$C$2:$UD$20,7,FALSE)&gt;3,HLOOKUP($A407,'Z-scores'!$C$2:$UD$20,7,FALSE)&lt;-3),"",'Total-corrected counts'!I407),"")</f>
        <v>0.17239309319385909</v>
      </c>
      <c r="J407">
        <f>IFERROR(IF(OR(HLOOKUP($A407,'Z-scores'!$C$2:$UD$20,8,FALSE)&gt;3,HLOOKUP($A407,'Z-scores'!$C$2:$UD$20,8,FALSE)&lt;-3),"",'Total-corrected counts'!J407),"")</f>
        <v>0.15285362933685195</v>
      </c>
      <c r="K407">
        <f>IFERROR(IF(OR(HLOOKUP($A407,'Z-scores'!$C$2:$UD$20,9,FALSE)&gt;3,HLOOKUP($A407,'Z-scores'!$C$2:$UD$20,9,FALSE)&lt;-3),"",'Total-corrected counts'!K407),"")</f>
        <v>0.44149618150398573</v>
      </c>
      <c r="L407">
        <f>IFERROR(IF(OR(HLOOKUP($A407,'Z-scores'!$C$2:$UD$20,10,FALSE)&gt;3,HLOOKUP($A407,'Z-scores'!$C$2:$UD$20,10,FALSE)&lt;-3),"",'Total-corrected counts'!L407),"")</f>
        <v>0.45421111026834615</v>
      </c>
      <c r="M407">
        <f>IFERROR(IF(OR(HLOOKUP($A407,'Z-scores'!$C$2:$UD$20,11,FALSE)&gt;3,HLOOKUP($A407,'Z-scores'!$C$2:$UD$20,11,FALSE)&lt;-3),"",'Total-corrected counts'!M407),"")</f>
        <v>0</v>
      </c>
      <c r="N407">
        <f>IFERROR(IF(OR(HLOOKUP($A407,'Z-scores'!$C$2:$UD$20,12,FALSE)&gt;3,HLOOKUP($A407,'Z-scores'!$C$2:$UD$20,12,FALSE)&lt;-3),"",'Total-corrected counts'!N407),"")</f>
        <v>0</v>
      </c>
      <c r="O407">
        <f>IFERROR(IF(OR(HLOOKUP($A407,'Z-scores'!$C$2:$UD$20,13,FALSE)&gt;3,HLOOKUP($A407,'Z-scores'!$C$2:$UD$20,13,FALSE)&lt;-3),"",'Total-corrected counts'!O407),"")</f>
        <v>0.2995153572292743</v>
      </c>
      <c r="P407">
        <f>IFERROR(IF(OR(HLOOKUP($A407,'Z-scores'!$C$2:$UD$20,14,FALSE)&gt;3,HLOOKUP($A407,'Z-scores'!$C$2:$UD$20,14,FALSE)&lt;-3),"",'Total-corrected counts'!P407),"")</f>
        <v>0</v>
      </c>
      <c r="Q407">
        <f>IFERROR(IF(OR(HLOOKUP($A407,'Z-scores'!$C$2:$UD$20,15,FALSE)&gt;3,HLOOKUP($A407,'Z-scores'!$C$2:$UD$20,15,FALSE)&lt;-3),"",'Total-corrected counts'!Q407),"")</f>
        <v>0</v>
      </c>
      <c r="R407">
        <f>IFERROR(IF(OR(HLOOKUP($A407,'Z-scores'!$C$2:$UD$20,16,FALSE)&gt;3,HLOOKUP($A407,'Z-scores'!$C$2:$UD$20,16,FALSE)&lt;-3),"",'Total-corrected counts'!R407),"")</f>
        <v>0</v>
      </c>
      <c r="S407">
        <f>IFERROR(IF(OR(HLOOKUP($A407,'Z-scores'!$C$2:$UD$20,17,FALSE)&gt;3,HLOOKUP($A407,'Z-scores'!$C$2:$UD$20,17,FALSE)&lt;-3),"",'Total-corrected counts'!S407),"")</f>
        <v>0</v>
      </c>
      <c r="T407">
        <f>IFERROR(IF(OR(HLOOKUP($A407,'Z-scores'!$C$2:$UD$20,18,FALSE)&gt;3,HLOOKUP($A407,'Z-scores'!$C$2:$UD$20,18,FALSE)&lt;-3),"",'Total-corrected counts'!T407),"")</f>
        <v>1.1082417100942779</v>
      </c>
      <c r="U407">
        <f>IFERROR(IF(OR(HLOOKUP($A407,'Z-scores'!$C$2:$UD$20,19,FALSE)&gt;3,HLOOKUP($A407,'Z-scores'!$C$2:$UD$20,19,FALSE)&lt;-3),"",'Total-corrected counts'!U407),"")</f>
        <v>0.22999179840567949</v>
      </c>
      <c r="V407">
        <f t="shared" si="24"/>
        <v>1</v>
      </c>
      <c r="W407" s="10">
        <f>SUMIFS(Tabel132[Cluster],Tabel132[ID],A407)</f>
        <v>76</v>
      </c>
      <c r="X407">
        <f t="shared" si="25"/>
        <v>0.71071593621615903</v>
      </c>
      <c r="Y407">
        <f t="shared" si="26"/>
        <v>0.27511804963011166</v>
      </c>
      <c r="Z407">
        <f t="shared" si="27"/>
        <v>0.20471860821615395</v>
      </c>
    </row>
    <row r="408" spans="1:26" x14ac:dyDescent="0.25">
      <c r="A408">
        <v>415</v>
      </c>
      <c r="B408" t="s">
        <v>800</v>
      </c>
      <c r="C408">
        <v>38100</v>
      </c>
      <c r="D408">
        <v>382</v>
      </c>
      <c r="E408" t="str">
        <f>IFERROR(IF(OR(HLOOKUP($A408,'Z-scores'!$C$2:$UD$20,3,FALSE)&gt;3,HLOOKUP(A408,'Z-scores'!$C$2:$UD$20,3,FALSE)&lt;-3),"",'Total-corrected counts'!E408),"")</f>
        <v/>
      </c>
      <c r="F408" t="str">
        <f>IFERROR(IF(OR(HLOOKUP($A408,'Z-scores'!$C$2:$UD$20,4,FALSE)&gt;3,HLOOKUP($A408,'Z-scores'!$C$2:$UD$20,4,FALSE)&lt;-3),"",'Total-corrected counts'!F408),"")</f>
        <v/>
      </c>
      <c r="G408" t="str">
        <f>IFERROR(IF(OR(HLOOKUP($A408,'Z-scores'!$C$2:$UD$20,5,FALSE)&gt;3,HLOOKUP($A408,'Z-scores'!$C$2:$UD$20,5,FALSE)&lt;-3),"",'Total-corrected counts'!G408),"")</f>
        <v/>
      </c>
      <c r="H408" t="str">
        <f>IFERROR(IF(OR(HLOOKUP($A408,'Z-scores'!$C$2:$UD$20,6,FALSE)&gt;3,HLOOKUP($A408,'Z-scores'!$C$2:$UD$20,6,FALSE)&lt;-3),"",'Total-corrected counts'!H408),"")</f>
        <v/>
      </c>
      <c r="I408" t="str">
        <f>IFERROR(IF(OR(HLOOKUP($A408,'Z-scores'!$C$2:$UD$20,7,FALSE)&gt;3,HLOOKUP($A408,'Z-scores'!$C$2:$UD$20,7,FALSE)&lt;-3),"",'Total-corrected counts'!I408),"")</f>
        <v/>
      </c>
      <c r="J408" t="str">
        <f>IFERROR(IF(OR(HLOOKUP($A408,'Z-scores'!$C$2:$UD$20,8,FALSE)&gt;3,HLOOKUP($A408,'Z-scores'!$C$2:$UD$20,8,FALSE)&lt;-3),"",'Total-corrected counts'!J408),"")</f>
        <v/>
      </c>
      <c r="K408" t="str">
        <f>IFERROR(IF(OR(HLOOKUP($A408,'Z-scores'!$C$2:$UD$20,9,FALSE)&gt;3,HLOOKUP($A408,'Z-scores'!$C$2:$UD$20,9,FALSE)&lt;-3),"",'Total-corrected counts'!K408),"")</f>
        <v/>
      </c>
      <c r="L408" t="str">
        <f>IFERROR(IF(OR(HLOOKUP($A408,'Z-scores'!$C$2:$UD$20,10,FALSE)&gt;3,HLOOKUP($A408,'Z-scores'!$C$2:$UD$20,10,FALSE)&lt;-3),"",'Total-corrected counts'!L408),"")</f>
        <v/>
      </c>
      <c r="M408" t="str">
        <f>IFERROR(IF(OR(HLOOKUP($A408,'Z-scores'!$C$2:$UD$20,11,FALSE)&gt;3,HLOOKUP($A408,'Z-scores'!$C$2:$UD$20,11,FALSE)&lt;-3),"",'Total-corrected counts'!M408),"")</f>
        <v/>
      </c>
      <c r="N408" t="str">
        <f>IFERROR(IF(OR(HLOOKUP($A408,'Z-scores'!$C$2:$UD$20,12,FALSE)&gt;3,HLOOKUP($A408,'Z-scores'!$C$2:$UD$20,12,FALSE)&lt;-3),"",'Total-corrected counts'!N408),"")</f>
        <v/>
      </c>
      <c r="O408" t="str">
        <f>IFERROR(IF(OR(HLOOKUP($A408,'Z-scores'!$C$2:$UD$20,13,FALSE)&gt;3,HLOOKUP($A408,'Z-scores'!$C$2:$UD$20,13,FALSE)&lt;-3),"",'Total-corrected counts'!O408),"")</f>
        <v/>
      </c>
      <c r="P408" t="str">
        <f>IFERROR(IF(OR(HLOOKUP($A408,'Z-scores'!$C$2:$UD$20,14,FALSE)&gt;3,HLOOKUP($A408,'Z-scores'!$C$2:$UD$20,14,FALSE)&lt;-3),"",'Total-corrected counts'!P408),"")</f>
        <v/>
      </c>
      <c r="Q408" t="str">
        <f>IFERROR(IF(OR(HLOOKUP($A408,'Z-scores'!$C$2:$UD$20,15,FALSE)&gt;3,HLOOKUP($A408,'Z-scores'!$C$2:$UD$20,15,FALSE)&lt;-3),"",'Total-corrected counts'!Q408),"")</f>
        <v/>
      </c>
      <c r="R408" t="str">
        <f>IFERROR(IF(OR(HLOOKUP($A408,'Z-scores'!$C$2:$UD$20,16,FALSE)&gt;3,HLOOKUP($A408,'Z-scores'!$C$2:$UD$20,16,FALSE)&lt;-3),"",'Total-corrected counts'!R408),"")</f>
        <v/>
      </c>
      <c r="S408" t="str">
        <f>IFERROR(IF(OR(HLOOKUP($A408,'Z-scores'!$C$2:$UD$20,17,FALSE)&gt;3,HLOOKUP($A408,'Z-scores'!$C$2:$UD$20,17,FALSE)&lt;-3),"",'Total-corrected counts'!S408),"")</f>
        <v/>
      </c>
      <c r="T408" t="str">
        <f>IFERROR(IF(OR(HLOOKUP($A408,'Z-scores'!$C$2:$UD$20,18,FALSE)&gt;3,HLOOKUP($A408,'Z-scores'!$C$2:$UD$20,18,FALSE)&lt;-3),"",'Total-corrected counts'!T408),"")</f>
        <v/>
      </c>
      <c r="U408" t="str">
        <f>IFERROR(IF(OR(HLOOKUP($A408,'Z-scores'!$C$2:$UD$20,19,FALSE)&gt;3,HLOOKUP($A408,'Z-scores'!$C$2:$UD$20,19,FALSE)&lt;-3),"",'Total-corrected counts'!U408),"")</f>
        <v/>
      </c>
      <c r="V408">
        <f t="shared" si="24"/>
        <v>1</v>
      </c>
      <c r="W408" s="10">
        <f>SUMIFS(Tabel132[Cluster],Tabel132[ID],A408)</f>
        <v>48</v>
      </c>
      <c r="X408" t="str">
        <f t="shared" si="25"/>
        <v/>
      </c>
      <c r="Y408" t="str">
        <f t="shared" si="26"/>
        <v/>
      </c>
      <c r="Z408" t="str">
        <f t="shared" si="27"/>
        <v/>
      </c>
    </row>
    <row r="409" spans="1:26" x14ac:dyDescent="0.25">
      <c r="A409">
        <v>416</v>
      </c>
      <c r="B409" t="s">
        <v>801</v>
      </c>
      <c r="C409">
        <v>36700</v>
      </c>
      <c r="D409">
        <v>788</v>
      </c>
      <c r="E409" t="str">
        <f>IFERROR(IF(OR(HLOOKUP($A409,'Z-scores'!$C$2:$UD$20,3,FALSE)&gt;3,HLOOKUP(A409,'Z-scores'!$C$2:$UD$20,3,FALSE)&lt;-3),"",'Total-corrected counts'!E409),"")</f>
        <v/>
      </c>
      <c r="F409" t="str">
        <f>IFERROR(IF(OR(HLOOKUP($A409,'Z-scores'!$C$2:$UD$20,4,FALSE)&gt;3,HLOOKUP($A409,'Z-scores'!$C$2:$UD$20,4,FALSE)&lt;-3),"",'Total-corrected counts'!F409),"")</f>
        <v/>
      </c>
      <c r="G409" t="str">
        <f>IFERROR(IF(OR(HLOOKUP($A409,'Z-scores'!$C$2:$UD$20,5,FALSE)&gt;3,HLOOKUP($A409,'Z-scores'!$C$2:$UD$20,5,FALSE)&lt;-3),"",'Total-corrected counts'!G409),"")</f>
        <v/>
      </c>
      <c r="H409" t="str">
        <f>IFERROR(IF(OR(HLOOKUP($A409,'Z-scores'!$C$2:$UD$20,6,FALSE)&gt;3,HLOOKUP($A409,'Z-scores'!$C$2:$UD$20,6,FALSE)&lt;-3),"",'Total-corrected counts'!H409),"")</f>
        <v/>
      </c>
      <c r="I409" t="str">
        <f>IFERROR(IF(OR(HLOOKUP($A409,'Z-scores'!$C$2:$UD$20,7,FALSE)&gt;3,HLOOKUP($A409,'Z-scores'!$C$2:$UD$20,7,FALSE)&lt;-3),"",'Total-corrected counts'!I409),"")</f>
        <v/>
      </c>
      <c r="J409" t="str">
        <f>IFERROR(IF(OR(HLOOKUP($A409,'Z-scores'!$C$2:$UD$20,8,FALSE)&gt;3,HLOOKUP($A409,'Z-scores'!$C$2:$UD$20,8,FALSE)&lt;-3),"",'Total-corrected counts'!J409),"")</f>
        <v/>
      </c>
      <c r="K409" t="str">
        <f>IFERROR(IF(OR(HLOOKUP($A409,'Z-scores'!$C$2:$UD$20,9,FALSE)&gt;3,HLOOKUP($A409,'Z-scores'!$C$2:$UD$20,9,FALSE)&lt;-3),"",'Total-corrected counts'!K409),"")</f>
        <v/>
      </c>
      <c r="L409" t="str">
        <f>IFERROR(IF(OR(HLOOKUP($A409,'Z-scores'!$C$2:$UD$20,10,FALSE)&gt;3,HLOOKUP($A409,'Z-scores'!$C$2:$UD$20,10,FALSE)&lt;-3),"",'Total-corrected counts'!L409),"")</f>
        <v/>
      </c>
      <c r="M409" t="str">
        <f>IFERROR(IF(OR(HLOOKUP($A409,'Z-scores'!$C$2:$UD$20,11,FALSE)&gt;3,HLOOKUP($A409,'Z-scores'!$C$2:$UD$20,11,FALSE)&lt;-3),"",'Total-corrected counts'!M409),"")</f>
        <v/>
      </c>
      <c r="N409" t="str">
        <f>IFERROR(IF(OR(HLOOKUP($A409,'Z-scores'!$C$2:$UD$20,12,FALSE)&gt;3,HLOOKUP($A409,'Z-scores'!$C$2:$UD$20,12,FALSE)&lt;-3),"",'Total-corrected counts'!N409),"")</f>
        <v/>
      </c>
      <c r="O409" t="str">
        <f>IFERROR(IF(OR(HLOOKUP($A409,'Z-scores'!$C$2:$UD$20,13,FALSE)&gt;3,HLOOKUP($A409,'Z-scores'!$C$2:$UD$20,13,FALSE)&lt;-3),"",'Total-corrected counts'!O409),"")</f>
        <v/>
      </c>
      <c r="P409" t="str">
        <f>IFERROR(IF(OR(HLOOKUP($A409,'Z-scores'!$C$2:$UD$20,14,FALSE)&gt;3,HLOOKUP($A409,'Z-scores'!$C$2:$UD$20,14,FALSE)&lt;-3),"",'Total-corrected counts'!P409),"")</f>
        <v/>
      </c>
      <c r="Q409" t="str">
        <f>IFERROR(IF(OR(HLOOKUP($A409,'Z-scores'!$C$2:$UD$20,15,FALSE)&gt;3,HLOOKUP($A409,'Z-scores'!$C$2:$UD$20,15,FALSE)&lt;-3),"",'Total-corrected counts'!Q409),"")</f>
        <v/>
      </c>
      <c r="R409" t="str">
        <f>IFERROR(IF(OR(HLOOKUP($A409,'Z-scores'!$C$2:$UD$20,16,FALSE)&gt;3,HLOOKUP($A409,'Z-scores'!$C$2:$UD$20,16,FALSE)&lt;-3),"",'Total-corrected counts'!R409),"")</f>
        <v/>
      </c>
      <c r="S409" t="str">
        <f>IFERROR(IF(OR(HLOOKUP($A409,'Z-scores'!$C$2:$UD$20,17,FALSE)&gt;3,HLOOKUP($A409,'Z-scores'!$C$2:$UD$20,17,FALSE)&lt;-3),"",'Total-corrected counts'!S409),"")</f>
        <v/>
      </c>
      <c r="T409" t="str">
        <f>IFERROR(IF(OR(HLOOKUP($A409,'Z-scores'!$C$2:$UD$20,18,FALSE)&gt;3,HLOOKUP($A409,'Z-scores'!$C$2:$UD$20,18,FALSE)&lt;-3),"",'Total-corrected counts'!T409),"")</f>
        <v/>
      </c>
      <c r="U409" t="str">
        <f>IFERROR(IF(OR(HLOOKUP($A409,'Z-scores'!$C$2:$UD$20,19,FALSE)&gt;3,HLOOKUP($A409,'Z-scores'!$C$2:$UD$20,19,FALSE)&lt;-3),"",'Total-corrected counts'!U409),"")</f>
        <v/>
      </c>
      <c r="V409">
        <f t="shared" si="24"/>
        <v>1</v>
      </c>
      <c r="W409" s="10">
        <f>SUMIFS(Tabel132[Cluster],Tabel132[ID],A409)</f>
        <v>46</v>
      </c>
      <c r="X409" t="str">
        <f t="shared" si="25"/>
        <v/>
      </c>
      <c r="Y409" t="str">
        <f t="shared" si="26"/>
        <v/>
      </c>
      <c r="Z409" t="str">
        <f t="shared" si="27"/>
        <v/>
      </c>
    </row>
    <row r="410" spans="1:26" x14ac:dyDescent="0.25">
      <c r="A410">
        <v>418</v>
      </c>
      <c r="B410" t="s">
        <v>802</v>
      </c>
      <c r="C410">
        <v>51000</v>
      </c>
      <c r="D410">
        <v>403</v>
      </c>
      <c r="E410" t="str">
        <f>IFERROR(IF(OR(HLOOKUP($A410,'Z-scores'!$C$2:$UD$20,3,FALSE)&gt;3,HLOOKUP(A410,'Z-scores'!$C$2:$UD$20,3,FALSE)&lt;-3),"",'Total-corrected counts'!E410),"")</f>
        <v/>
      </c>
      <c r="F410" t="str">
        <f>IFERROR(IF(OR(HLOOKUP($A410,'Z-scores'!$C$2:$UD$20,4,FALSE)&gt;3,HLOOKUP($A410,'Z-scores'!$C$2:$UD$20,4,FALSE)&lt;-3),"",'Total-corrected counts'!F410),"")</f>
        <v/>
      </c>
      <c r="G410" t="str">
        <f>IFERROR(IF(OR(HLOOKUP($A410,'Z-scores'!$C$2:$UD$20,5,FALSE)&gt;3,HLOOKUP($A410,'Z-scores'!$C$2:$UD$20,5,FALSE)&lt;-3),"",'Total-corrected counts'!G410),"")</f>
        <v/>
      </c>
      <c r="H410" t="str">
        <f>IFERROR(IF(OR(HLOOKUP($A410,'Z-scores'!$C$2:$UD$20,6,FALSE)&gt;3,HLOOKUP($A410,'Z-scores'!$C$2:$UD$20,6,FALSE)&lt;-3),"",'Total-corrected counts'!H410),"")</f>
        <v/>
      </c>
      <c r="I410" t="str">
        <f>IFERROR(IF(OR(HLOOKUP($A410,'Z-scores'!$C$2:$UD$20,7,FALSE)&gt;3,HLOOKUP($A410,'Z-scores'!$C$2:$UD$20,7,FALSE)&lt;-3),"",'Total-corrected counts'!I410),"")</f>
        <v/>
      </c>
      <c r="J410" t="str">
        <f>IFERROR(IF(OR(HLOOKUP($A410,'Z-scores'!$C$2:$UD$20,8,FALSE)&gt;3,HLOOKUP($A410,'Z-scores'!$C$2:$UD$20,8,FALSE)&lt;-3),"",'Total-corrected counts'!J410),"")</f>
        <v/>
      </c>
      <c r="K410" t="str">
        <f>IFERROR(IF(OR(HLOOKUP($A410,'Z-scores'!$C$2:$UD$20,9,FALSE)&gt;3,HLOOKUP($A410,'Z-scores'!$C$2:$UD$20,9,FALSE)&lt;-3),"",'Total-corrected counts'!K410),"")</f>
        <v/>
      </c>
      <c r="L410" t="str">
        <f>IFERROR(IF(OR(HLOOKUP($A410,'Z-scores'!$C$2:$UD$20,10,FALSE)&gt;3,HLOOKUP($A410,'Z-scores'!$C$2:$UD$20,10,FALSE)&lt;-3),"",'Total-corrected counts'!L410),"")</f>
        <v/>
      </c>
      <c r="M410" t="str">
        <f>IFERROR(IF(OR(HLOOKUP($A410,'Z-scores'!$C$2:$UD$20,11,FALSE)&gt;3,HLOOKUP($A410,'Z-scores'!$C$2:$UD$20,11,FALSE)&lt;-3),"",'Total-corrected counts'!M410),"")</f>
        <v/>
      </c>
      <c r="N410" t="str">
        <f>IFERROR(IF(OR(HLOOKUP($A410,'Z-scores'!$C$2:$UD$20,12,FALSE)&gt;3,HLOOKUP($A410,'Z-scores'!$C$2:$UD$20,12,FALSE)&lt;-3),"",'Total-corrected counts'!N410),"")</f>
        <v/>
      </c>
      <c r="O410" t="str">
        <f>IFERROR(IF(OR(HLOOKUP($A410,'Z-scores'!$C$2:$UD$20,13,FALSE)&gt;3,HLOOKUP($A410,'Z-scores'!$C$2:$UD$20,13,FALSE)&lt;-3),"",'Total-corrected counts'!O410),"")</f>
        <v/>
      </c>
      <c r="P410" t="str">
        <f>IFERROR(IF(OR(HLOOKUP($A410,'Z-scores'!$C$2:$UD$20,14,FALSE)&gt;3,HLOOKUP($A410,'Z-scores'!$C$2:$UD$20,14,FALSE)&lt;-3),"",'Total-corrected counts'!P410),"")</f>
        <v/>
      </c>
      <c r="Q410" t="str">
        <f>IFERROR(IF(OR(HLOOKUP($A410,'Z-scores'!$C$2:$UD$20,15,FALSE)&gt;3,HLOOKUP($A410,'Z-scores'!$C$2:$UD$20,15,FALSE)&lt;-3),"",'Total-corrected counts'!Q410),"")</f>
        <v/>
      </c>
      <c r="R410" t="str">
        <f>IFERROR(IF(OR(HLOOKUP($A410,'Z-scores'!$C$2:$UD$20,16,FALSE)&gt;3,HLOOKUP($A410,'Z-scores'!$C$2:$UD$20,16,FALSE)&lt;-3),"",'Total-corrected counts'!R410),"")</f>
        <v/>
      </c>
      <c r="S410" t="str">
        <f>IFERROR(IF(OR(HLOOKUP($A410,'Z-scores'!$C$2:$UD$20,17,FALSE)&gt;3,HLOOKUP($A410,'Z-scores'!$C$2:$UD$20,17,FALSE)&lt;-3),"",'Total-corrected counts'!S410),"")</f>
        <v/>
      </c>
      <c r="T410" t="str">
        <f>IFERROR(IF(OR(HLOOKUP($A410,'Z-scores'!$C$2:$UD$20,18,FALSE)&gt;3,HLOOKUP($A410,'Z-scores'!$C$2:$UD$20,18,FALSE)&lt;-3),"",'Total-corrected counts'!T410),"")</f>
        <v/>
      </c>
      <c r="U410" t="str">
        <f>IFERROR(IF(OR(HLOOKUP($A410,'Z-scores'!$C$2:$UD$20,19,FALSE)&gt;3,HLOOKUP($A410,'Z-scores'!$C$2:$UD$20,19,FALSE)&lt;-3),"",'Total-corrected counts'!U410),"")</f>
        <v/>
      </c>
      <c r="V410">
        <f t="shared" si="24"/>
        <v>1</v>
      </c>
      <c r="W410" s="10">
        <f>SUMIFS(Tabel132[Cluster],Tabel132[ID],A410)</f>
        <v>66</v>
      </c>
      <c r="X410" t="str">
        <f t="shared" si="25"/>
        <v/>
      </c>
      <c r="Y410" t="str">
        <f t="shared" si="26"/>
        <v/>
      </c>
      <c r="Z410" t="str">
        <f t="shared" si="27"/>
        <v/>
      </c>
    </row>
    <row r="411" spans="1:26" x14ac:dyDescent="0.25">
      <c r="A411">
        <v>419</v>
      </c>
      <c r="B411" t="s">
        <v>803</v>
      </c>
      <c r="C411">
        <v>44100</v>
      </c>
      <c r="D411">
        <v>934</v>
      </c>
      <c r="E411" t="str">
        <f>IFERROR(IF(OR(HLOOKUP($A411,'Z-scores'!$C$2:$UD$20,3,FALSE)&gt;3,HLOOKUP(A411,'Z-scores'!$C$2:$UD$20,3,FALSE)&lt;-3),"",'Total-corrected counts'!E411),"")</f>
        <v/>
      </c>
      <c r="F411" t="str">
        <f>IFERROR(IF(OR(HLOOKUP($A411,'Z-scores'!$C$2:$UD$20,4,FALSE)&gt;3,HLOOKUP($A411,'Z-scores'!$C$2:$UD$20,4,FALSE)&lt;-3),"",'Total-corrected counts'!F411),"")</f>
        <v/>
      </c>
      <c r="G411" t="str">
        <f>IFERROR(IF(OR(HLOOKUP($A411,'Z-scores'!$C$2:$UD$20,5,FALSE)&gt;3,HLOOKUP($A411,'Z-scores'!$C$2:$UD$20,5,FALSE)&lt;-3),"",'Total-corrected counts'!G411),"")</f>
        <v/>
      </c>
      <c r="H411" t="str">
        <f>IFERROR(IF(OR(HLOOKUP($A411,'Z-scores'!$C$2:$UD$20,6,FALSE)&gt;3,HLOOKUP($A411,'Z-scores'!$C$2:$UD$20,6,FALSE)&lt;-3),"",'Total-corrected counts'!H411),"")</f>
        <v/>
      </c>
      <c r="I411" t="str">
        <f>IFERROR(IF(OR(HLOOKUP($A411,'Z-scores'!$C$2:$UD$20,7,FALSE)&gt;3,HLOOKUP($A411,'Z-scores'!$C$2:$UD$20,7,FALSE)&lt;-3),"",'Total-corrected counts'!I411),"")</f>
        <v/>
      </c>
      <c r="J411" t="str">
        <f>IFERROR(IF(OR(HLOOKUP($A411,'Z-scores'!$C$2:$UD$20,8,FALSE)&gt;3,HLOOKUP($A411,'Z-scores'!$C$2:$UD$20,8,FALSE)&lt;-3),"",'Total-corrected counts'!J411),"")</f>
        <v/>
      </c>
      <c r="K411" t="str">
        <f>IFERROR(IF(OR(HLOOKUP($A411,'Z-scores'!$C$2:$UD$20,9,FALSE)&gt;3,HLOOKUP($A411,'Z-scores'!$C$2:$UD$20,9,FALSE)&lt;-3),"",'Total-corrected counts'!K411),"")</f>
        <v/>
      </c>
      <c r="L411" t="str">
        <f>IFERROR(IF(OR(HLOOKUP($A411,'Z-scores'!$C$2:$UD$20,10,FALSE)&gt;3,HLOOKUP($A411,'Z-scores'!$C$2:$UD$20,10,FALSE)&lt;-3),"",'Total-corrected counts'!L411),"")</f>
        <v/>
      </c>
      <c r="M411" t="str">
        <f>IFERROR(IF(OR(HLOOKUP($A411,'Z-scores'!$C$2:$UD$20,11,FALSE)&gt;3,HLOOKUP($A411,'Z-scores'!$C$2:$UD$20,11,FALSE)&lt;-3),"",'Total-corrected counts'!M411),"")</f>
        <v/>
      </c>
      <c r="N411" t="str">
        <f>IFERROR(IF(OR(HLOOKUP($A411,'Z-scores'!$C$2:$UD$20,12,FALSE)&gt;3,HLOOKUP($A411,'Z-scores'!$C$2:$UD$20,12,FALSE)&lt;-3),"",'Total-corrected counts'!N411),"")</f>
        <v/>
      </c>
      <c r="O411" t="str">
        <f>IFERROR(IF(OR(HLOOKUP($A411,'Z-scores'!$C$2:$UD$20,13,FALSE)&gt;3,HLOOKUP($A411,'Z-scores'!$C$2:$UD$20,13,FALSE)&lt;-3),"",'Total-corrected counts'!O411),"")</f>
        <v/>
      </c>
      <c r="P411" t="str">
        <f>IFERROR(IF(OR(HLOOKUP($A411,'Z-scores'!$C$2:$UD$20,14,FALSE)&gt;3,HLOOKUP($A411,'Z-scores'!$C$2:$UD$20,14,FALSE)&lt;-3),"",'Total-corrected counts'!P411),"")</f>
        <v/>
      </c>
      <c r="Q411" t="str">
        <f>IFERROR(IF(OR(HLOOKUP($A411,'Z-scores'!$C$2:$UD$20,15,FALSE)&gt;3,HLOOKUP($A411,'Z-scores'!$C$2:$UD$20,15,FALSE)&lt;-3),"",'Total-corrected counts'!Q411),"")</f>
        <v/>
      </c>
      <c r="R411" t="str">
        <f>IFERROR(IF(OR(HLOOKUP($A411,'Z-scores'!$C$2:$UD$20,16,FALSE)&gt;3,HLOOKUP($A411,'Z-scores'!$C$2:$UD$20,16,FALSE)&lt;-3),"",'Total-corrected counts'!R411),"")</f>
        <v/>
      </c>
      <c r="S411" t="str">
        <f>IFERROR(IF(OR(HLOOKUP($A411,'Z-scores'!$C$2:$UD$20,17,FALSE)&gt;3,HLOOKUP($A411,'Z-scores'!$C$2:$UD$20,17,FALSE)&lt;-3),"",'Total-corrected counts'!S411),"")</f>
        <v/>
      </c>
      <c r="T411" t="str">
        <f>IFERROR(IF(OR(HLOOKUP($A411,'Z-scores'!$C$2:$UD$20,18,FALSE)&gt;3,HLOOKUP($A411,'Z-scores'!$C$2:$UD$20,18,FALSE)&lt;-3),"",'Total-corrected counts'!T411),"")</f>
        <v/>
      </c>
      <c r="U411" t="str">
        <f>IFERROR(IF(OR(HLOOKUP($A411,'Z-scores'!$C$2:$UD$20,19,FALSE)&gt;3,HLOOKUP($A411,'Z-scores'!$C$2:$UD$20,19,FALSE)&lt;-3),"",'Total-corrected counts'!U411),"")</f>
        <v/>
      </c>
      <c r="V411">
        <f t="shared" si="24"/>
        <v>1</v>
      </c>
      <c r="W411" s="10">
        <f>SUMIFS(Tabel132[Cluster],Tabel132[ID],A411)</f>
        <v>56</v>
      </c>
      <c r="X411" t="str">
        <f t="shared" si="25"/>
        <v/>
      </c>
      <c r="Y411" t="str">
        <f t="shared" si="26"/>
        <v/>
      </c>
      <c r="Z411" t="str">
        <f t="shared" si="27"/>
        <v/>
      </c>
    </row>
    <row r="412" spans="1:26" x14ac:dyDescent="0.25">
      <c r="A412">
        <v>420</v>
      </c>
      <c r="B412" t="s">
        <v>804</v>
      </c>
      <c r="C412">
        <v>111600</v>
      </c>
      <c r="D412">
        <v>745</v>
      </c>
      <c r="E412" t="str">
        <f>IFERROR(IF(OR(HLOOKUP($A412,'Z-scores'!$C$2:$UD$20,3,FALSE)&gt;3,HLOOKUP(A412,'Z-scores'!$C$2:$UD$20,3,FALSE)&lt;-3),"",'Total-corrected counts'!E412),"")</f>
        <v/>
      </c>
      <c r="F412" t="str">
        <f>IFERROR(IF(OR(HLOOKUP($A412,'Z-scores'!$C$2:$UD$20,4,FALSE)&gt;3,HLOOKUP($A412,'Z-scores'!$C$2:$UD$20,4,FALSE)&lt;-3),"",'Total-corrected counts'!F412),"")</f>
        <v/>
      </c>
      <c r="G412" t="str">
        <f>IFERROR(IF(OR(HLOOKUP($A412,'Z-scores'!$C$2:$UD$20,5,FALSE)&gt;3,HLOOKUP($A412,'Z-scores'!$C$2:$UD$20,5,FALSE)&lt;-3),"",'Total-corrected counts'!G412),"")</f>
        <v/>
      </c>
      <c r="H412" t="str">
        <f>IFERROR(IF(OR(HLOOKUP($A412,'Z-scores'!$C$2:$UD$20,6,FALSE)&gt;3,HLOOKUP($A412,'Z-scores'!$C$2:$UD$20,6,FALSE)&lt;-3),"",'Total-corrected counts'!H412),"")</f>
        <v/>
      </c>
      <c r="I412" t="str">
        <f>IFERROR(IF(OR(HLOOKUP($A412,'Z-scores'!$C$2:$UD$20,7,FALSE)&gt;3,HLOOKUP($A412,'Z-scores'!$C$2:$UD$20,7,FALSE)&lt;-3),"",'Total-corrected counts'!I412),"")</f>
        <v/>
      </c>
      <c r="J412" t="str">
        <f>IFERROR(IF(OR(HLOOKUP($A412,'Z-scores'!$C$2:$UD$20,8,FALSE)&gt;3,HLOOKUP($A412,'Z-scores'!$C$2:$UD$20,8,FALSE)&lt;-3),"",'Total-corrected counts'!J412),"")</f>
        <v/>
      </c>
      <c r="K412" t="str">
        <f>IFERROR(IF(OR(HLOOKUP($A412,'Z-scores'!$C$2:$UD$20,9,FALSE)&gt;3,HLOOKUP($A412,'Z-scores'!$C$2:$UD$20,9,FALSE)&lt;-3),"",'Total-corrected counts'!K412),"")</f>
        <v/>
      </c>
      <c r="L412" t="str">
        <f>IFERROR(IF(OR(HLOOKUP($A412,'Z-scores'!$C$2:$UD$20,10,FALSE)&gt;3,HLOOKUP($A412,'Z-scores'!$C$2:$UD$20,10,FALSE)&lt;-3),"",'Total-corrected counts'!L412),"")</f>
        <v/>
      </c>
      <c r="M412" t="str">
        <f>IFERROR(IF(OR(HLOOKUP($A412,'Z-scores'!$C$2:$UD$20,11,FALSE)&gt;3,HLOOKUP($A412,'Z-scores'!$C$2:$UD$20,11,FALSE)&lt;-3),"",'Total-corrected counts'!M412),"")</f>
        <v/>
      </c>
      <c r="N412" t="str">
        <f>IFERROR(IF(OR(HLOOKUP($A412,'Z-scores'!$C$2:$UD$20,12,FALSE)&gt;3,HLOOKUP($A412,'Z-scores'!$C$2:$UD$20,12,FALSE)&lt;-3),"",'Total-corrected counts'!N412),"")</f>
        <v/>
      </c>
      <c r="O412" t="str">
        <f>IFERROR(IF(OR(HLOOKUP($A412,'Z-scores'!$C$2:$UD$20,13,FALSE)&gt;3,HLOOKUP($A412,'Z-scores'!$C$2:$UD$20,13,FALSE)&lt;-3),"",'Total-corrected counts'!O412),"")</f>
        <v/>
      </c>
      <c r="P412" t="str">
        <f>IFERROR(IF(OR(HLOOKUP($A412,'Z-scores'!$C$2:$UD$20,14,FALSE)&gt;3,HLOOKUP($A412,'Z-scores'!$C$2:$UD$20,14,FALSE)&lt;-3),"",'Total-corrected counts'!P412),"")</f>
        <v/>
      </c>
      <c r="Q412" t="str">
        <f>IFERROR(IF(OR(HLOOKUP($A412,'Z-scores'!$C$2:$UD$20,15,FALSE)&gt;3,HLOOKUP($A412,'Z-scores'!$C$2:$UD$20,15,FALSE)&lt;-3),"",'Total-corrected counts'!Q412),"")</f>
        <v/>
      </c>
      <c r="R412" t="str">
        <f>IFERROR(IF(OR(HLOOKUP($A412,'Z-scores'!$C$2:$UD$20,16,FALSE)&gt;3,HLOOKUP($A412,'Z-scores'!$C$2:$UD$20,16,FALSE)&lt;-3),"",'Total-corrected counts'!R412),"")</f>
        <v/>
      </c>
      <c r="S412" t="str">
        <f>IFERROR(IF(OR(HLOOKUP($A412,'Z-scores'!$C$2:$UD$20,17,FALSE)&gt;3,HLOOKUP($A412,'Z-scores'!$C$2:$UD$20,17,FALSE)&lt;-3),"",'Total-corrected counts'!S412),"")</f>
        <v/>
      </c>
      <c r="T412" t="str">
        <f>IFERROR(IF(OR(HLOOKUP($A412,'Z-scores'!$C$2:$UD$20,18,FALSE)&gt;3,HLOOKUP($A412,'Z-scores'!$C$2:$UD$20,18,FALSE)&lt;-3),"",'Total-corrected counts'!T412),"")</f>
        <v/>
      </c>
      <c r="U412" t="str">
        <f>IFERROR(IF(OR(HLOOKUP($A412,'Z-scores'!$C$2:$UD$20,19,FALSE)&gt;3,HLOOKUP($A412,'Z-scores'!$C$2:$UD$20,19,FALSE)&lt;-3),"",'Total-corrected counts'!U412),"")</f>
        <v/>
      </c>
      <c r="V412">
        <f t="shared" si="24"/>
        <v>1</v>
      </c>
      <c r="W412" s="10">
        <f>SUMIFS(Tabel132[Cluster],Tabel132[ID],A412)</f>
        <v>0</v>
      </c>
      <c r="X412" t="str">
        <f t="shared" si="25"/>
        <v/>
      </c>
      <c r="Y412" t="str">
        <f t="shared" si="26"/>
        <v/>
      </c>
      <c r="Z412" t="str">
        <f t="shared" si="27"/>
        <v/>
      </c>
    </row>
    <row r="413" spans="1:26" x14ac:dyDescent="0.25">
      <c r="A413">
        <v>421</v>
      </c>
      <c r="B413" t="s">
        <v>211</v>
      </c>
      <c r="C413">
        <v>15600</v>
      </c>
      <c r="D413">
        <v>409</v>
      </c>
      <c r="E413">
        <f>IFERROR(IF(OR(HLOOKUP($A413,'Z-scores'!$C$2:$UD$20,3,FALSE)&gt;3,HLOOKUP(A413,'Z-scores'!$C$2:$UD$20,3,FALSE)&lt;-3),"",'Total-corrected counts'!E413),"")</f>
        <v>0.21106361868387452</v>
      </c>
      <c r="F413">
        <f>IFERROR(IF(OR(HLOOKUP($A413,'Z-scores'!$C$2:$UD$20,4,FALSE)&gt;3,HLOOKUP($A413,'Z-scores'!$C$2:$UD$20,4,FALSE)&lt;-3),"",'Total-corrected counts'!F413),"")</f>
        <v>1.6734095226845425</v>
      </c>
      <c r="G413">
        <f>IFERROR(IF(OR(HLOOKUP($A413,'Z-scores'!$C$2:$UD$20,5,FALSE)&gt;3,HLOOKUP($A413,'Z-scores'!$C$2:$UD$20,5,FALSE)&lt;-3),"",'Total-corrected counts'!G413),"")</f>
        <v>8.1791845796181164</v>
      </c>
      <c r="H413">
        <f>IFERROR(IF(OR(HLOOKUP($A413,'Z-scores'!$C$2:$UD$20,6,FALSE)&gt;3,HLOOKUP($A413,'Z-scores'!$C$2:$UD$20,6,FALSE)&lt;-3),"",'Total-corrected counts'!H413),"")</f>
        <v>0.88649945099856842</v>
      </c>
      <c r="I413">
        <f>IFERROR(IF(OR(HLOOKUP($A413,'Z-scores'!$C$2:$UD$20,7,FALSE)&gt;3,HLOOKUP($A413,'Z-scores'!$C$2:$UD$20,7,FALSE)&lt;-3),"",'Total-corrected counts'!I413),"")</f>
        <v>3.7557066731519306</v>
      </c>
      <c r="J413">
        <f>IFERROR(IF(OR(HLOOKUP($A413,'Z-scores'!$C$2:$UD$20,8,FALSE)&gt;3,HLOOKUP($A413,'Z-scores'!$C$2:$UD$20,8,FALSE)&lt;-3),"",'Total-corrected counts'!J413),"")</f>
        <v>4.3193477193252354</v>
      </c>
      <c r="K413">
        <f>IFERROR(IF(OR(HLOOKUP($A413,'Z-scores'!$C$2:$UD$20,9,FALSE)&gt;3,HLOOKUP($A413,'Z-scores'!$C$2:$UD$20,9,FALSE)&lt;-3),"",'Total-corrected counts'!K413),"")</f>
        <v>7.7373320697920729</v>
      </c>
      <c r="L413">
        <f>IFERROR(IF(OR(HLOOKUP($A413,'Z-scores'!$C$2:$UD$20,10,FALSE)&gt;3,HLOOKUP($A413,'Z-scores'!$C$2:$UD$20,10,FALSE)&lt;-3),"",'Total-corrected counts'!L413),"")</f>
        <v>0.73202955635481037</v>
      </c>
      <c r="M413">
        <f>IFERROR(IF(OR(HLOOKUP($A413,'Z-scores'!$C$2:$UD$20,11,FALSE)&gt;3,HLOOKUP($A413,'Z-scores'!$C$2:$UD$20,11,FALSE)&lt;-3),"",'Total-corrected counts'!M413),"")</f>
        <v>0.7280079398941901</v>
      </c>
      <c r="N413">
        <f>IFERROR(IF(OR(HLOOKUP($A413,'Z-scores'!$C$2:$UD$20,12,FALSE)&gt;3,HLOOKUP($A413,'Z-scores'!$C$2:$UD$20,12,FALSE)&lt;-3),"",'Total-corrected counts'!N413),"")</f>
        <v>7.9270019345550384</v>
      </c>
      <c r="O413">
        <f>IFERROR(IF(OR(HLOOKUP($A413,'Z-scores'!$C$2:$UD$20,13,FALSE)&gt;3,HLOOKUP($A413,'Z-scores'!$C$2:$UD$20,13,FALSE)&lt;-3),"",'Total-corrected counts'!O413),"")</f>
        <v>6.9965441312321488</v>
      </c>
      <c r="P413">
        <f>IFERROR(IF(OR(HLOOKUP($A413,'Z-scores'!$C$2:$UD$20,14,FALSE)&gt;3,HLOOKUP($A413,'Z-scores'!$C$2:$UD$20,14,FALSE)&lt;-3),"",'Total-corrected counts'!P413),"")</f>
        <v>3.6540819514421656</v>
      </c>
      <c r="Q413">
        <f>IFERROR(IF(OR(HLOOKUP($A413,'Z-scores'!$C$2:$UD$20,15,FALSE)&gt;3,HLOOKUP($A413,'Z-scores'!$C$2:$UD$20,15,FALSE)&lt;-3),"",'Total-corrected counts'!Q413),"")</f>
        <v>8.444430576249502</v>
      </c>
      <c r="R413">
        <f>IFERROR(IF(OR(HLOOKUP($A413,'Z-scores'!$C$2:$UD$20,16,FALSE)&gt;3,HLOOKUP($A413,'Z-scores'!$C$2:$UD$20,16,FALSE)&lt;-3),"",'Total-corrected counts'!R413),"")</f>
        <v>4.3235142677974316</v>
      </c>
      <c r="S413">
        <f>IFERROR(IF(OR(HLOOKUP($A413,'Z-scores'!$C$2:$UD$20,17,FALSE)&gt;3,HLOOKUP($A413,'Z-scores'!$C$2:$UD$20,17,FALSE)&lt;-3),"",'Total-corrected counts'!S413),"")</f>
        <v>5.9387516027572316</v>
      </c>
      <c r="T413">
        <f>IFERROR(IF(OR(HLOOKUP($A413,'Z-scores'!$C$2:$UD$20,18,FALSE)&gt;3,HLOOKUP($A413,'Z-scores'!$C$2:$UD$20,18,FALSE)&lt;-3),"",'Total-corrected counts'!T413),"")</f>
        <v>3.041221437002902</v>
      </c>
      <c r="U413">
        <f>IFERROR(IF(OR(HLOOKUP($A413,'Z-scores'!$C$2:$UD$20,19,FALSE)&gt;3,HLOOKUP($A413,'Z-scores'!$C$2:$UD$20,19,FALSE)&lt;-3),"",'Total-corrected counts'!U413),"")</f>
        <v>1.37561132253963</v>
      </c>
      <c r="V413">
        <f t="shared" si="24"/>
        <v>1</v>
      </c>
      <c r="W413" s="10">
        <f>SUMIFS(Tabel132[Cluster],Tabel132[ID],A413)</f>
        <v>19</v>
      </c>
      <c r="X413">
        <f t="shared" si="25"/>
        <v>0.15138603880750867</v>
      </c>
      <c r="Y413">
        <f t="shared" si="26"/>
        <v>3.1358423478337047</v>
      </c>
      <c r="Z413">
        <f t="shared" si="27"/>
        <v>5.2126446529470067</v>
      </c>
    </row>
    <row r="414" spans="1:26" x14ac:dyDescent="0.25">
      <c r="A414">
        <v>422</v>
      </c>
      <c r="B414" t="s">
        <v>212</v>
      </c>
      <c r="C414">
        <v>64700</v>
      </c>
      <c r="D414">
        <v>406</v>
      </c>
      <c r="E414" t="str">
        <f>IFERROR(IF(OR(HLOOKUP($A414,'Z-scores'!$C$2:$UD$20,3,FALSE)&gt;3,HLOOKUP(A414,'Z-scores'!$C$2:$UD$20,3,FALSE)&lt;-3),"",'Total-corrected counts'!E414),"")</f>
        <v/>
      </c>
      <c r="F414">
        <f>IFERROR(IF(OR(HLOOKUP($A414,'Z-scores'!$C$2:$UD$20,4,FALSE)&gt;3,HLOOKUP($A414,'Z-scores'!$C$2:$UD$20,4,FALSE)&lt;-3),"",'Total-corrected counts'!F414),"")</f>
        <v>3.6667355717646597</v>
      </c>
      <c r="G414">
        <f>IFERROR(IF(OR(HLOOKUP($A414,'Z-scores'!$C$2:$UD$20,5,FALSE)&gt;3,HLOOKUP($A414,'Z-scores'!$C$2:$UD$20,5,FALSE)&lt;-3),"",'Total-corrected counts'!G414),"")</f>
        <v>0.2518221853330701</v>
      </c>
      <c r="H414">
        <f>IFERROR(IF(OR(HLOOKUP($A414,'Z-scores'!$C$2:$UD$20,6,FALSE)&gt;3,HLOOKUP($A414,'Z-scores'!$C$2:$UD$20,6,FALSE)&lt;-3),"",'Total-corrected counts'!H414),"")</f>
        <v>0.13960621275568005</v>
      </c>
      <c r="I414">
        <f>IFERROR(IF(OR(HLOOKUP($A414,'Z-scores'!$C$2:$UD$20,7,FALSE)&gt;3,HLOOKUP($A414,'Z-scores'!$C$2:$UD$20,7,FALSE)&lt;-3),"",'Total-corrected counts'!I414),"")</f>
        <v>0.37557066731519306</v>
      </c>
      <c r="J414">
        <f>IFERROR(IF(OR(HLOOKUP($A414,'Z-scores'!$C$2:$UD$20,8,FALSE)&gt;3,HLOOKUP($A414,'Z-scores'!$C$2:$UD$20,8,FALSE)&lt;-3),"",'Total-corrected counts'!J414),"")</f>
        <v>2.8006729504300609</v>
      </c>
      <c r="K414">
        <f>IFERROR(IF(OR(HLOOKUP($A414,'Z-scores'!$C$2:$UD$20,9,FALSE)&gt;3,HLOOKUP($A414,'Z-scores'!$C$2:$UD$20,9,FALSE)&lt;-3),"",'Total-corrected counts'!K414),"")</f>
        <v>2.3635654161324489</v>
      </c>
      <c r="L414">
        <f>IFERROR(IF(OR(HLOOKUP($A414,'Z-scores'!$C$2:$UD$20,10,FALSE)&gt;3,HLOOKUP($A414,'Z-scores'!$C$2:$UD$20,10,FALSE)&lt;-3),"",'Total-corrected counts'!L414),"")</f>
        <v>14.803754341464446</v>
      </c>
      <c r="M414">
        <f>IFERROR(IF(OR(HLOOKUP($A414,'Z-scores'!$C$2:$UD$20,11,FALSE)&gt;3,HLOOKUP($A414,'Z-scores'!$C$2:$UD$20,11,FALSE)&lt;-3),"",'Total-corrected counts'!M414),"")</f>
        <v>4.3726552845543445</v>
      </c>
      <c r="N414">
        <f>IFERROR(IF(OR(HLOOKUP($A414,'Z-scores'!$C$2:$UD$20,12,FALSE)&gt;3,HLOOKUP($A414,'Z-scores'!$C$2:$UD$20,12,FALSE)&lt;-3),"",'Total-corrected counts'!N414),"")</f>
        <v>2.6392792568229493</v>
      </c>
      <c r="O414">
        <f>IFERROR(IF(OR(HLOOKUP($A414,'Z-scores'!$C$2:$UD$20,13,FALSE)&gt;3,HLOOKUP($A414,'Z-scores'!$C$2:$UD$20,13,FALSE)&lt;-3),"",'Total-corrected counts'!O414),"")</f>
        <v>0.70335628832492503</v>
      </c>
      <c r="P414">
        <f>IFERROR(IF(OR(HLOOKUP($A414,'Z-scores'!$C$2:$UD$20,14,FALSE)&gt;3,HLOOKUP($A414,'Z-scores'!$C$2:$UD$20,14,FALSE)&lt;-3),"",'Total-corrected counts'!P414),"")</f>
        <v>8.1458247946769209</v>
      </c>
      <c r="Q414">
        <f>IFERROR(IF(OR(HLOOKUP($A414,'Z-scores'!$C$2:$UD$20,15,FALSE)&gt;3,HLOOKUP($A414,'Z-scores'!$C$2:$UD$20,15,FALSE)&lt;-3),"",'Total-corrected counts'!Q414),"")</f>
        <v>0.16576826766309649</v>
      </c>
      <c r="R414">
        <f>IFERROR(IF(OR(HLOOKUP($A414,'Z-scores'!$C$2:$UD$20,16,FALSE)&gt;3,HLOOKUP($A414,'Z-scores'!$C$2:$UD$20,16,FALSE)&lt;-3),"",'Total-corrected counts'!R414),"")</f>
        <v>4.1351869549276641</v>
      </c>
      <c r="S414">
        <f>IFERROR(IF(OR(HLOOKUP($A414,'Z-scores'!$C$2:$UD$20,17,FALSE)&gt;3,HLOOKUP($A414,'Z-scores'!$C$2:$UD$20,17,FALSE)&lt;-3),"",'Total-corrected counts'!S414),"")</f>
        <v>6.3458872245184663</v>
      </c>
      <c r="T414">
        <f>IFERROR(IF(OR(HLOOKUP($A414,'Z-scores'!$C$2:$UD$20,18,FALSE)&gt;3,HLOOKUP($A414,'Z-scores'!$C$2:$UD$20,18,FALSE)&lt;-3),"",'Total-corrected counts'!T414),"")</f>
        <v>0.61855351261075964</v>
      </c>
      <c r="U414">
        <f>IFERROR(IF(OR(HLOOKUP($A414,'Z-scores'!$C$2:$UD$20,19,FALSE)&gt;3,HLOOKUP($A414,'Z-scores'!$C$2:$UD$20,19,FALSE)&lt;-3),"",'Total-corrected counts'!U414),"")</f>
        <v>3.0593248655849821</v>
      </c>
      <c r="V414">
        <f t="shared" si="24"/>
        <v>1</v>
      </c>
      <c r="W414" s="10">
        <f>SUMIFS(Tabel132[Cluster],Tabel132[ID],A414)</f>
        <v>76</v>
      </c>
      <c r="X414">
        <f t="shared" si="25"/>
        <v>0.85438516240082274</v>
      </c>
      <c r="Y414">
        <f t="shared" si="26"/>
        <v>3.5967978287187381</v>
      </c>
      <c r="Z414">
        <f t="shared" si="27"/>
        <v>3.2266476456412208</v>
      </c>
    </row>
    <row r="415" spans="1:26" x14ac:dyDescent="0.25">
      <c r="A415">
        <v>423</v>
      </c>
      <c r="B415" t="s">
        <v>213</v>
      </c>
      <c r="C415">
        <v>38200</v>
      </c>
      <c r="D415">
        <v>375</v>
      </c>
      <c r="E415" t="str">
        <f>IFERROR(IF(OR(HLOOKUP($A415,'Z-scores'!$C$2:$UD$20,3,FALSE)&gt;3,HLOOKUP(A415,'Z-scores'!$C$2:$UD$20,3,FALSE)&lt;-3),"",'Total-corrected counts'!E415),"")</f>
        <v/>
      </c>
      <c r="F415">
        <f>IFERROR(IF(OR(HLOOKUP($A415,'Z-scores'!$C$2:$UD$20,4,FALSE)&gt;3,HLOOKUP($A415,'Z-scores'!$C$2:$UD$20,4,FALSE)&lt;-3),"",'Total-corrected counts'!F415),"")</f>
        <v>0.21327768426371621</v>
      </c>
      <c r="G415">
        <f>IFERROR(IF(OR(HLOOKUP($A415,'Z-scores'!$C$2:$UD$20,5,FALSE)&gt;3,HLOOKUP($A415,'Z-scores'!$C$2:$UD$20,5,FALSE)&lt;-3),"",'Total-corrected counts'!G415),"")</f>
        <v>2.3973472043708273</v>
      </c>
      <c r="H415">
        <f>IFERROR(IF(OR(HLOOKUP($A415,'Z-scores'!$C$2:$UD$20,6,FALSE)&gt;3,HLOOKUP($A415,'Z-scores'!$C$2:$UD$20,6,FALSE)&lt;-3),"",'Total-corrected counts'!H415),"")</f>
        <v>0.51654298719601621</v>
      </c>
      <c r="I415">
        <f>IFERROR(IF(OR(HLOOKUP($A415,'Z-scores'!$C$2:$UD$20,7,FALSE)&gt;3,HLOOKUP($A415,'Z-scores'!$C$2:$UD$20,7,FALSE)&lt;-3),"",'Total-corrected counts'!I415),"")</f>
        <v>0.23396205504880879</v>
      </c>
      <c r="J415">
        <f>IFERROR(IF(OR(HLOOKUP($A415,'Z-scores'!$C$2:$UD$20,8,FALSE)&gt;3,HLOOKUP($A415,'Z-scores'!$C$2:$UD$20,8,FALSE)&lt;-3),"",'Total-corrected counts'!J415),"")</f>
        <v>1.7602821184921336</v>
      </c>
      <c r="K415">
        <f>IFERROR(IF(OR(HLOOKUP($A415,'Z-scores'!$C$2:$UD$20,9,FALSE)&gt;3,HLOOKUP($A415,'Z-scores'!$C$2:$UD$20,9,FALSE)&lt;-3),"",'Total-corrected counts'!K415),"")</f>
        <v>1.9934221528513296</v>
      </c>
      <c r="L415">
        <f>IFERROR(IF(OR(HLOOKUP($A415,'Z-scores'!$C$2:$UD$20,10,FALSE)&gt;3,HLOOKUP($A415,'Z-scores'!$C$2:$UD$20,10,FALSE)&lt;-3),"",'Total-corrected counts'!L415),"")</f>
        <v>2.4077598660826895</v>
      </c>
      <c r="M415">
        <f>IFERROR(IF(OR(HLOOKUP($A415,'Z-scores'!$C$2:$UD$20,11,FALSE)&gt;3,HLOOKUP($A415,'Z-scores'!$C$2:$UD$20,11,FALSE)&lt;-3),"",'Total-corrected counts'!M415),"")</f>
        <v>0.97682078011119178</v>
      </c>
      <c r="N415">
        <f>IFERROR(IF(OR(HLOOKUP($A415,'Z-scores'!$C$2:$UD$20,12,FALSE)&gt;3,HLOOKUP($A415,'Z-scores'!$C$2:$UD$20,12,FALSE)&lt;-3),"",'Total-corrected counts'!N415),"")</f>
        <v>3.1708007738220152</v>
      </c>
      <c r="O415">
        <f>IFERROR(IF(OR(HLOOKUP($A415,'Z-scores'!$C$2:$UD$20,13,FALSE)&gt;3,HLOOKUP($A415,'Z-scores'!$C$2:$UD$20,13,FALSE)&lt;-3),"",'Total-corrected counts'!O415),"")</f>
        <v>2.2244904621185428</v>
      </c>
      <c r="P415">
        <f>IFERROR(IF(OR(HLOOKUP($A415,'Z-scores'!$C$2:$UD$20,14,FALSE)&gt;3,HLOOKUP($A415,'Z-scores'!$C$2:$UD$20,14,FALSE)&lt;-3),"",'Total-corrected counts'!P415),"")</f>
        <v>0.87185113227392019</v>
      </c>
      <c r="Q415">
        <f>IFERROR(IF(OR(HLOOKUP($A415,'Z-scores'!$C$2:$UD$20,15,FALSE)&gt;3,HLOOKUP($A415,'Z-scores'!$C$2:$UD$20,15,FALSE)&lt;-3),"",'Total-corrected counts'!Q415),"")</f>
        <v>1.0726182025259183</v>
      </c>
      <c r="R415">
        <f>IFERROR(IF(OR(HLOOKUP($A415,'Z-scores'!$C$2:$UD$20,16,FALSE)&gt;3,HLOOKUP($A415,'Z-scores'!$C$2:$UD$20,16,FALSE)&lt;-3),"",'Total-corrected counts'!R415),"")</f>
        <v>1.7029597440351329</v>
      </c>
      <c r="S415">
        <f>IFERROR(IF(OR(HLOOKUP($A415,'Z-scores'!$C$2:$UD$20,17,FALSE)&gt;3,HLOOKUP($A415,'Z-scores'!$C$2:$UD$20,17,FALSE)&lt;-3),"",'Total-corrected counts'!S415),"")</f>
        <v>0.43970647150213504</v>
      </c>
      <c r="T415">
        <f>IFERROR(IF(OR(HLOOKUP($A415,'Z-scores'!$C$2:$UD$20,18,FALSE)&gt;3,HLOOKUP($A415,'Z-scores'!$C$2:$UD$20,18,FALSE)&lt;-3),"",'Total-corrected counts'!T415),"")</f>
        <v>2.0790270840528313</v>
      </c>
      <c r="U415">
        <f>IFERROR(IF(OR(HLOOKUP($A415,'Z-scores'!$C$2:$UD$20,19,FALSE)&gt;3,HLOOKUP($A415,'Z-scores'!$C$2:$UD$20,19,FALSE)&lt;-3),"",'Total-corrected counts'!U415),"")</f>
        <v>1.1586379278172911</v>
      </c>
      <c r="V415">
        <f t="shared" si="24"/>
        <v>1</v>
      </c>
      <c r="W415" s="10">
        <f>SUMIFS(Tabel132[Cluster],Tabel132[ID],A415)</f>
        <v>0</v>
      </c>
      <c r="X415">
        <f t="shared" si="25"/>
        <v>0.55177408820230223</v>
      </c>
      <c r="Y415">
        <f t="shared" si="26"/>
        <v>1.3124268560520891</v>
      </c>
      <c r="Z415">
        <f t="shared" si="27"/>
        <v>1.5900114747684735</v>
      </c>
    </row>
    <row r="416" spans="1:26" x14ac:dyDescent="0.25">
      <c r="A416">
        <v>424</v>
      </c>
      <c r="B416" t="s">
        <v>805</v>
      </c>
      <c r="C416">
        <v>36800</v>
      </c>
      <c r="D416">
        <v>788</v>
      </c>
      <c r="E416" t="str">
        <f>IFERROR(IF(OR(HLOOKUP($A416,'Z-scores'!$C$2:$UD$20,3,FALSE)&gt;3,HLOOKUP(A416,'Z-scores'!$C$2:$UD$20,3,FALSE)&lt;-3),"",'Total-corrected counts'!E416),"")</f>
        <v/>
      </c>
      <c r="F416" t="str">
        <f>IFERROR(IF(OR(HLOOKUP($A416,'Z-scores'!$C$2:$UD$20,4,FALSE)&gt;3,HLOOKUP($A416,'Z-scores'!$C$2:$UD$20,4,FALSE)&lt;-3),"",'Total-corrected counts'!F416),"")</f>
        <v/>
      </c>
      <c r="G416" t="str">
        <f>IFERROR(IF(OR(HLOOKUP($A416,'Z-scores'!$C$2:$UD$20,5,FALSE)&gt;3,HLOOKUP($A416,'Z-scores'!$C$2:$UD$20,5,FALSE)&lt;-3),"",'Total-corrected counts'!G416),"")</f>
        <v/>
      </c>
      <c r="H416" t="str">
        <f>IFERROR(IF(OR(HLOOKUP($A416,'Z-scores'!$C$2:$UD$20,6,FALSE)&gt;3,HLOOKUP($A416,'Z-scores'!$C$2:$UD$20,6,FALSE)&lt;-3),"",'Total-corrected counts'!H416),"")</f>
        <v/>
      </c>
      <c r="I416" t="str">
        <f>IFERROR(IF(OR(HLOOKUP($A416,'Z-scores'!$C$2:$UD$20,7,FALSE)&gt;3,HLOOKUP($A416,'Z-scores'!$C$2:$UD$20,7,FALSE)&lt;-3),"",'Total-corrected counts'!I416),"")</f>
        <v/>
      </c>
      <c r="J416" t="str">
        <f>IFERROR(IF(OR(HLOOKUP($A416,'Z-scores'!$C$2:$UD$20,8,FALSE)&gt;3,HLOOKUP($A416,'Z-scores'!$C$2:$UD$20,8,FALSE)&lt;-3),"",'Total-corrected counts'!J416),"")</f>
        <v/>
      </c>
      <c r="K416" t="str">
        <f>IFERROR(IF(OR(HLOOKUP($A416,'Z-scores'!$C$2:$UD$20,9,FALSE)&gt;3,HLOOKUP($A416,'Z-scores'!$C$2:$UD$20,9,FALSE)&lt;-3),"",'Total-corrected counts'!K416),"")</f>
        <v/>
      </c>
      <c r="L416" t="str">
        <f>IFERROR(IF(OR(HLOOKUP($A416,'Z-scores'!$C$2:$UD$20,10,FALSE)&gt;3,HLOOKUP($A416,'Z-scores'!$C$2:$UD$20,10,FALSE)&lt;-3),"",'Total-corrected counts'!L416),"")</f>
        <v/>
      </c>
      <c r="M416" t="str">
        <f>IFERROR(IF(OR(HLOOKUP($A416,'Z-scores'!$C$2:$UD$20,11,FALSE)&gt;3,HLOOKUP($A416,'Z-scores'!$C$2:$UD$20,11,FALSE)&lt;-3),"",'Total-corrected counts'!M416),"")</f>
        <v/>
      </c>
      <c r="N416" t="str">
        <f>IFERROR(IF(OR(HLOOKUP($A416,'Z-scores'!$C$2:$UD$20,12,FALSE)&gt;3,HLOOKUP($A416,'Z-scores'!$C$2:$UD$20,12,FALSE)&lt;-3),"",'Total-corrected counts'!N416),"")</f>
        <v/>
      </c>
      <c r="O416" t="str">
        <f>IFERROR(IF(OR(HLOOKUP($A416,'Z-scores'!$C$2:$UD$20,13,FALSE)&gt;3,HLOOKUP($A416,'Z-scores'!$C$2:$UD$20,13,FALSE)&lt;-3),"",'Total-corrected counts'!O416),"")</f>
        <v/>
      </c>
      <c r="P416" t="str">
        <f>IFERROR(IF(OR(HLOOKUP($A416,'Z-scores'!$C$2:$UD$20,14,FALSE)&gt;3,HLOOKUP($A416,'Z-scores'!$C$2:$UD$20,14,FALSE)&lt;-3),"",'Total-corrected counts'!P416),"")</f>
        <v/>
      </c>
      <c r="Q416" t="str">
        <f>IFERROR(IF(OR(HLOOKUP($A416,'Z-scores'!$C$2:$UD$20,15,FALSE)&gt;3,HLOOKUP($A416,'Z-scores'!$C$2:$UD$20,15,FALSE)&lt;-3),"",'Total-corrected counts'!Q416),"")</f>
        <v/>
      </c>
      <c r="R416" t="str">
        <f>IFERROR(IF(OR(HLOOKUP($A416,'Z-scores'!$C$2:$UD$20,16,FALSE)&gt;3,HLOOKUP($A416,'Z-scores'!$C$2:$UD$20,16,FALSE)&lt;-3),"",'Total-corrected counts'!R416),"")</f>
        <v/>
      </c>
      <c r="S416" t="str">
        <f>IFERROR(IF(OR(HLOOKUP($A416,'Z-scores'!$C$2:$UD$20,17,FALSE)&gt;3,HLOOKUP($A416,'Z-scores'!$C$2:$UD$20,17,FALSE)&lt;-3),"",'Total-corrected counts'!S416),"")</f>
        <v/>
      </c>
      <c r="T416" t="str">
        <f>IFERROR(IF(OR(HLOOKUP($A416,'Z-scores'!$C$2:$UD$20,18,FALSE)&gt;3,HLOOKUP($A416,'Z-scores'!$C$2:$UD$20,18,FALSE)&lt;-3),"",'Total-corrected counts'!T416),"")</f>
        <v/>
      </c>
      <c r="U416" t="str">
        <f>IFERROR(IF(OR(HLOOKUP($A416,'Z-scores'!$C$2:$UD$20,19,FALSE)&gt;3,HLOOKUP($A416,'Z-scores'!$C$2:$UD$20,19,FALSE)&lt;-3),"",'Total-corrected counts'!U416),"")</f>
        <v/>
      </c>
      <c r="V416">
        <f t="shared" si="24"/>
        <v>1</v>
      </c>
      <c r="W416" s="10">
        <f>SUMIFS(Tabel132[Cluster],Tabel132[ID],A416)</f>
        <v>46</v>
      </c>
      <c r="X416" t="str">
        <f t="shared" si="25"/>
        <v/>
      </c>
      <c r="Y416" t="str">
        <f t="shared" si="26"/>
        <v/>
      </c>
      <c r="Z416" t="str">
        <f t="shared" si="27"/>
        <v/>
      </c>
    </row>
    <row r="417" spans="1:26" x14ac:dyDescent="0.25">
      <c r="A417">
        <v>425</v>
      </c>
      <c r="B417" t="s">
        <v>806</v>
      </c>
      <c r="C417">
        <v>16900</v>
      </c>
      <c r="D417">
        <v>669</v>
      </c>
      <c r="E417" t="str">
        <f>IFERROR(IF(OR(HLOOKUP($A417,'Z-scores'!$C$2:$UD$20,3,FALSE)&gt;3,HLOOKUP(A417,'Z-scores'!$C$2:$UD$20,3,FALSE)&lt;-3),"",'Total-corrected counts'!E417),"")</f>
        <v/>
      </c>
      <c r="F417" t="str">
        <f>IFERROR(IF(OR(HLOOKUP($A417,'Z-scores'!$C$2:$UD$20,4,FALSE)&gt;3,HLOOKUP($A417,'Z-scores'!$C$2:$UD$20,4,FALSE)&lt;-3),"",'Total-corrected counts'!F417),"")</f>
        <v/>
      </c>
      <c r="G417" t="str">
        <f>IFERROR(IF(OR(HLOOKUP($A417,'Z-scores'!$C$2:$UD$20,5,FALSE)&gt;3,HLOOKUP($A417,'Z-scores'!$C$2:$UD$20,5,FALSE)&lt;-3),"",'Total-corrected counts'!G417),"")</f>
        <v/>
      </c>
      <c r="H417" t="str">
        <f>IFERROR(IF(OR(HLOOKUP($A417,'Z-scores'!$C$2:$UD$20,6,FALSE)&gt;3,HLOOKUP($A417,'Z-scores'!$C$2:$UD$20,6,FALSE)&lt;-3),"",'Total-corrected counts'!H417),"")</f>
        <v/>
      </c>
      <c r="I417" t="str">
        <f>IFERROR(IF(OR(HLOOKUP($A417,'Z-scores'!$C$2:$UD$20,7,FALSE)&gt;3,HLOOKUP($A417,'Z-scores'!$C$2:$UD$20,7,FALSE)&lt;-3),"",'Total-corrected counts'!I417),"")</f>
        <v/>
      </c>
      <c r="J417" t="str">
        <f>IFERROR(IF(OR(HLOOKUP($A417,'Z-scores'!$C$2:$UD$20,8,FALSE)&gt;3,HLOOKUP($A417,'Z-scores'!$C$2:$UD$20,8,FALSE)&lt;-3),"",'Total-corrected counts'!J417),"")</f>
        <v/>
      </c>
      <c r="K417" t="str">
        <f>IFERROR(IF(OR(HLOOKUP($A417,'Z-scores'!$C$2:$UD$20,9,FALSE)&gt;3,HLOOKUP($A417,'Z-scores'!$C$2:$UD$20,9,FALSE)&lt;-3),"",'Total-corrected counts'!K417),"")</f>
        <v/>
      </c>
      <c r="L417" t="str">
        <f>IFERROR(IF(OR(HLOOKUP($A417,'Z-scores'!$C$2:$UD$20,10,FALSE)&gt;3,HLOOKUP($A417,'Z-scores'!$C$2:$UD$20,10,FALSE)&lt;-3),"",'Total-corrected counts'!L417),"")</f>
        <v/>
      </c>
      <c r="M417" t="str">
        <f>IFERROR(IF(OR(HLOOKUP($A417,'Z-scores'!$C$2:$UD$20,11,FALSE)&gt;3,HLOOKUP($A417,'Z-scores'!$C$2:$UD$20,11,FALSE)&lt;-3),"",'Total-corrected counts'!M417),"")</f>
        <v/>
      </c>
      <c r="N417" t="str">
        <f>IFERROR(IF(OR(HLOOKUP($A417,'Z-scores'!$C$2:$UD$20,12,FALSE)&gt;3,HLOOKUP($A417,'Z-scores'!$C$2:$UD$20,12,FALSE)&lt;-3),"",'Total-corrected counts'!N417),"")</f>
        <v/>
      </c>
      <c r="O417" t="str">
        <f>IFERROR(IF(OR(HLOOKUP($A417,'Z-scores'!$C$2:$UD$20,13,FALSE)&gt;3,HLOOKUP($A417,'Z-scores'!$C$2:$UD$20,13,FALSE)&lt;-3),"",'Total-corrected counts'!O417),"")</f>
        <v/>
      </c>
      <c r="P417" t="str">
        <f>IFERROR(IF(OR(HLOOKUP($A417,'Z-scores'!$C$2:$UD$20,14,FALSE)&gt;3,HLOOKUP($A417,'Z-scores'!$C$2:$UD$20,14,FALSE)&lt;-3),"",'Total-corrected counts'!P417),"")</f>
        <v/>
      </c>
      <c r="Q417" t="str">
        <f>IFERROR(IF(OR(HLOOKUP($A417,'Z-scores'!$C$2:$UD$20,15,FALSE)&gt;3,HLOOKUP($A417,'Z-scores'!$C$2:$UD$20,15,FALSE)&lt;-3),"",'Total-corrected counts'!Q417),"")</f>
        <v/>
      </c>
      <c r="R417" t="str">
        <f>IFERROR(IF(OR(HLOOKUP($A417,'Z-scores'!$C$2:$UD$20,16,FALSE)&gt;3,HLOOKUP($A417,'Z-scores'!$C$2:$UD$20,16,FALSE)&lt;-3),"",'Total-corrected counts'!R417),"")</f>
        <v/>
      </c>
      <c r="S417" t="str">
        <f>IFERROR(IF(OR(HLOOKUP($A417,'Z-scores'!$C$2:$UD$20,17,FALSE)&gt;3,HLOOKUP($A417,'Z-scores'!$C$2:$UD$20,17,FALSE)&lt;-3),"",'Total-corrected counts'!S417),"")</f>
        <v/>
      </c>
      <c r="T417" t="str">
        <f>IFERROR(IF(OR(HLOOKUP($A417,'Z-scores'!$C$2:$UD$20,18,FALSE)&gt;3,HLOOKUP($A417,'Z-scores'!$C$2:$UD$20,18,FALSE)&lt;-3),"",'Total-corrected counts'!T417),"")</f>
        <v/>
      </c>
      <c r="U417" t="str">
        <f>IFERROR(IF(OR(HLOOKUP($A417,'Z-scores'!$C$2:$UD$20,19,FALSE)&gt;3,HLOOKUP($A417,'Z-scores'!$C$2:$UD$20,19,FALSE)&lt;-3),"",'Total-corrected counts'!U417),"")</f>
        <v/>
      </c>
      <c r="V417">
        <f t="shared" si="24"/>
        <v>1</v>
      </c>
      <c r="W417" s="10">
        <f>SUMIFS(Tabel132[Cluster],Tabel132[ID],A417)</f>
        <v>21</v>
      </c>
      <c r="X417" t="str">
        <f t="shared" si="25"/>
        <v/>
      </c>
      <c r="Y417" t="str">
        <f t="shared" si="26"/>
        <v/>
      </c>
      <c r="Z417" t="str">
        <f t="shared" si="27"/>
        <v/>
      </c>
    </row>
    <row r="418" spans="1:26" x14ac:dyDescent="0.25">
      <c r="A418">
        <v>426</v>
      </c>
      <c r="B418" t="s">
        <v>807</v>
      </c>
      <c r="C418">
        <v>51100</v>
      </c>
      <c r="D418">
        <v>403</v>
      </c>
      <c r="E418" t="str">
        <f>IFERROR(IF(OR(HLOOKUP($A418,'Z-scores'!$C$2:$UD$20,3,FALSE)&gt;3,HLOOKUP(A418,'Z-scores'!$C$2:$UD$20,3,FALSE)&lt;-3),"",'Total-corrected counts'!E418),"")</f>
        <v/>
      </c>
      <c r="F418" t="str">
        <f>IFERROR(IF(OR(HLOOKUP($A418,'Z-scores'!$C$2:$UD$20,4,FALSE)&gt;3,HLOOKUP($A418,'Z-scores'!$C$2:$UD$20,4,FALSE)&lt;-3),"",'Total-corrected counts'!F418),"")</f>
        <v/>
      </c>
      <c r="G418" t="str">
        <f>IFERROR(IF(OR(HLOOKUP($A418,'Z-scores'!$C$2:$UD$20,5,FALSE)&gt;3,HLOOKUP($A418,'Z-scores'!$C$2:$UD$20,5,FALSE)&lt;-3),"",'Total-corrected counts'!G418),"")</f>
        <v/>
      </c>
      <c r="H418" t="str">
        <f>IFERROR(IF(OR(HLOOKUP($A418,'Z-scores'!$C$2:$UD$20,6,FALSE)&gt;3,HLOOKUP($A418,'Z-scores'!$C$2:$UD$20,6,FALSE)&lt;-3),"",'Total-corrected counts'!H418),"")</f>
        <v/>
      </c>
      <c r="I418" t="str">
        <f>IFERROR(IF(OR(HLOOKUP($A418,'Z-scores'!$C$2:$UD$20,7,FALSE)&gt;3,HLOOKUP($A418,'Z-scores'!$C$2:$UD$20,7,FALSE)&lt;-3),"",'Total-corrected counts'!I418),"")</f>
        <v/>
      </c>
      <c r="J418" t="str">
        <f>IFERROR(IF(OR(HLOOKUP($A418,'Z-scores'!$C$2:$UD$20,8,FALSE)&gt;3,HLOOKUP($A418,'Z-scores'!$C$2:$UD$20,8,FALSE)&lt;-3),"",'Total-corrected counts'!J418),"")</f>
        <v/>
      </c>
      <c r="K418" t="str">
        <f>IFERROR(IF(OR(HLOOKUP($A418,'Z-scores'!$C$2:$UD$20,9,FALSE)&gt;3,HLOOKUP($A418,'Z-scores'!$C$2:$UD$20,9,FALSE)&lt;-3),"",'Total-corrected counts'!K418),"")</f>
        <v/>
      </c>
      <c r="L418" t="str">
        <f>IFERROR(IF(OR(HLOOKUP($A418,'Z-scores'!$C$2:$UD$20,10,FALSE)&gt;3,HLOOKUP($A418,'Z-scores'!$C$2:$UD$20,10,FALSE)&lt;-3),"",'Total-corrected counts'!L418),"")</f>
        <v/>
      </c>
      <c r="M418" t="str">
        <f>IFERROR(IF(OR(HLOOKUP($A418,'Z-scores'!$C$2:$UD$20,11,FALSE)&gt;3,HLOOKUP($A418,'Z-scores'!$C$2:$UD$20,11,FALSE)&lt;-3),"",'Total-corrected counts'!M418),"")</f>
        <v/>
      </c>
      <c r="N418" t="str">
        <f>IFERROR(IF(OR(HLOOKUP($A418,'Z-scores'!$C$2:$UD$20,12,FALSE)&gt;3,HLOOKUP($A418,'Z-scores'!$C$2:$UD$20,12,FALSE)&lt;-3),"",'Total-corrected counts'!N418),"")</f>
        <v/>
      </c>
      <c r="O418" t="str">
        <f>IFERROR(IF(OR(HLOOKUP($A418,'Z-scores'!$C$2:$UD$20,13,FALSE)&gt;3,HLOOKUP($A418,'Z-scores'!$C$2:$UD$20,13,FALSE)&lt;-3),"",'Total-corrected counts'!O418),"")</f>
        <v/>
      </c>
      <c r="P418" t="str">
        <f>IFERROR(IF(OR(HLOOKUP($A418,'Z-scores'!$C$2:$UD$20,14,FALSE)&gt;3,HLOOKUP($A418,'Z-scores'!$C$2:$UD$20,14,FALSE)&lt;-3),"",'Total-corrected counts'!P418),"")</f>
        <v/>
      </c>
      <c r="Q418" t="str">
        <f>IFERROR(IF(OR(HLOOKUP($A418,'Z-scores'!$C$2:$UD$20,15,FALSE)&gt;3,HLOOKUP($A418,'Z-scores'!$C$2:$UD$20,15,FALSE)&lt;-3),"",'Total-corrected counts'!Q418),"")</f>
        <v/>
      </c>
      <c r="R418" t="str">
        <f>IFERROR(IF(OR(HLOOKUP($A418,'Z-scores'!$C$2:$UD$20,16,FALSE)&gt;3,HLOOKUP($A418,'Z-scores'!$C$2:$UD$20,16,FALSE)&lt;-3),"",'Total-corrected counts'!R418),"")</f>
        <v/>
      </c>
      <c r="S418" t="str">
        <f>IFERROR(IF(OR(HLOOKUP($A418,'Z-scores'!$C$2:$UD$20,17,FALSE)&gt;3,HLOOKUP($A418,'Z-scores'!$C$2:$UD$20,17,FALSE)&lt;-3),"",'Total-corrected counts'!S418),"")</f>
        <v/>
      </c>
      <c r="T418" t="str">
        <f>IFERROR(IF(OR(HLOOKUP($A418,'Z-scores'!$C$2:$UD$20,18,FALSE)&gt;3,HLOOKUP($A418,'Z-scores'!$C$2:$UD$20,18,FALSE)&lt;-3),"",'Total-corrected counts'!T418),"")</f>
        <v/>
      </c>
      <c r="U418" t="str">
        <f>IFERROR(IF(OR(HLOOKUP($A418,'Z-scores'!$C$2:$UD$20,19,FALSE)&gt;3,HLOOKUP($A418,'Z-scores'!$C$2:$UD$20,19,FALSE)&lt;-3),"",'Total-corrected counts'!U418),"")</f>
        <v/>
      </c>
      <c r="V418">
        <f t="shared" si="24"/>
        <v>1</v>
      </c>
      <c r="W418" s="10">
        <f>SUMIFS(Tabel132[Cluster],Tabel132[ID],A418)</f>
        <v>66</v>
      </c>
      <c r="X418" t="str">
        <f t="shared" si="25"/>
        <v/>
      </c>
      <c r="Y418" t="str">
        <f t="shared" si="26"/>
        <v/>
      </c>
      <c r="Z418" t="str">
        <f t="shared" si="27"/>
        <v/>
      </c>
    </row>
    <row r="419" spans="1:26" x14ac:dyDescent="0.25">
      <c r="A419">
        <v>427</v>
      </c>
      <c r="B419" t="s">
        <v>214</v>
      </c>
      <c r="C419">
        <v>29500</v>
      </c>
      <c r="D419">
        <v>895</v>
      </c>
      <c r="E419">
        <f>IFERROR(IF(OR(HLOOKUP($A419,'Z-scores'!$C$2:$UD$20,3,FALSE)&gt;3,HLOOKUP(A419,'Z-scores'!$C$2:$UD$20,3,FALSE)&lt;-3),"",'Total-corrected counts'!E419),"")</f>
        <v>8.188521277080584</v>
      </c>
      <c r="F419">
        <f>IFERROR(IF(OR(HLOOKUP($A419,'Z-scores'!$C$2:$UD$20,4,FALSE)&gt;3,HLOOKUP($A419,'Z-scores'!$C$2:$UD$20,4,FALSE)&lt;-3),"",'Total-corrected counts'!F419),"")</f>
        <v>6.8987127871455902</v>
      </c>
      <c r="G419">
        <f>IFERROR(IF(OR(HLOOKUP($A419,'Z-scores'!$C$2:$UD$20,5,FALSE)&gt;3,HLOOKUP($A419,'Z-scores'!$C$2:$UD$20,5,FALSE)&lt;-3),"",'Total-corrected counts'!G419),"")</f>
        <v>21.203428005044504</v>
      </c>
      <c r="H419">
        <f>IFERROR(IF(OR(HLOOKUP($A419,'Z-scores'!$C$2:$UD$20,6,FALSE)&gt;3,HLOOKUP($A419,'Z-scores'!$C$2:$UD$20,6,FALSE)&lt;-3),"",'Total-corrected counts'!H419),"")</f>
        <v>22.022880062208529</v>
      </c>
      <c r="I419">
        <f>IFERROR(IF(OR(HLOOKUP($A419,'Z-scores'!$C$2:$UD$20,7,FALSE)&gt;3,HLOOKUP($A419,'Z-scores'!$C$2:$UD$20,7,FALSE)&lt;-3),"",'Total-corrected counts'!I419),"")</f>
        <v>13.945369860146103</v>
      </c>
      <c r="J419">
        <f>IFERROR(IF(OR(HLOOKUP($A419,'Z-scores'!$C$2:$UD$20,8,FALSE)&gt;3,HLOOKUP($A419,'Z-scores'!$C$2:$UD$20,8,FALSE)&lt;-3),"",'Total-corrected counts'!J419),"")</f>
        <v>6.6910443551647756</v>
      </c>
      <c r="K419">
        <f>IFERROR(IF(OR(HLOOKUP($A419,'Z-scores'!$C$2:$UD$20,9,FALSE)&gt;3,HLOOKUP($A419,'Z-scores'!$C$2:$UD$20,9,FALSE)&lt;-3),"",'Total-corrected counts'!K419),"")</f>
        <v>11.554713194715424</v>
      </c>
      <c r="L419">
        <f>IFERROR(IF(OR(HLOOKUP($A419,'Z-scores'!$C$2:$UD$20,10,FALSE)&gt;3,HLOOKUP($A419,'Z-scores'!$C$2:$UD$20,10,FALSE)&lt;-3),"",'Total-corrected counts'!L419),"")</f>
        <v>10.773181964908442</v>
      </c>
      <c r="M419">
        <f>IFERROR(IF(OR(HLOOKUP($A419,'Z-scores'!$C$2:$UD$20,11,FALSE)&gt;3,HLOOKUP($A419,'Z-scores'!$C$2:$UD$20,11,FALSE)&lt;-3),"",'Total-corrected counts'!M419),"")</f>
        <v>13.505008049556144</v>
      </c>
      <c r="N419">
        <f>IFERROR(IF(OR(HLOOKUP($A419,'Z-scores'!$C$2:$UD$20,12,FALSE)&gt;3,HLOOKUP($A419,'Z-scores'!$C$2:$UD$20,12,FALSE)&lt;-3),"",'Total-corrected counts'!N419),"")</f>
        <v>11.574339240858974</v>
      </c>
      <c r="O419">
        <f>IFERROR(IF(OR(HLOOKUP($A419,'Z-scores'!$C$2:$UD$20,13,FALSE)&gt;3,HLOOKUP($A419,'Z-scores'!$C$2:$UD$20,13,FALSE)&lt;-3),"",'Total-corrected counts'!O419),"")</f>
        <v>13.7608797270843</v>
      </c>
      <c r="P419">
        <f>IFERROR(IF(OR(HLOOKUP($A419,'Z-scores'!$C$2:$UD$20,14,FALSE)&gt;3,HLOOKUP($A419,'Z-scores'!$C$2:$UD$20,14,FALSE)&lt;-3),"",'Total-corrected counts'!P419),"")</f>
        <v>11.513563482087948</v>
      </c>
      <c r="Q419">
        <f>IFERROR(IF(OR(HLOOKUP($A419,'Z-scores'!$C$2:$UD$20,15,FALSE)&gt;3,HLOOKUP($A419,'Z-scores'!$C$2:$UD$20,15,FALSE)&lt;-3),"",'Total-corrected counts'!Q419),"")</f>
        <v>33.212159980029796</v>
      </c>
      <c r="R419">
        <f>IFERROR(IF(OR(HLOOKUP($A419,'Z-scores'!$C$2:$UD$20,16,FALSE)&gt;3,HLOOKUP($A419,'Z-scores'!$C$2:$UD$20,16,FALSE)&lt;-3),"",'Total-corrected counts'!R419),"")</f>
        <v>10.109570433413273</v>
      </c>
      <c r="S419">
        <f>IFERROR(IF(OR(HLOOKUP($A419,'Z-scores'!$C$2:$UD$20,17,FALSE)&gt;3,HLOOKUP($A419,'Z-scores'!$C$2:$UD$20,17,FALSE)&lt;-3),"",'Total-corrected counts'!S419),"")</f>
        <v>21.708471352309111</v>
      </c>
      <c r="T419">
        <f>IFERROR(IF(OR(HLOOKUP($A419,'Z-scores'!$C$2:$UD$20,18,FALSE)&gt;3,HLOOKUP($A419,'Z-scores'!$C$2:$UD$20,18,FALSE)&lt;-3),"",'Total-corrected counts'!T419),"")</f>
        <v>11.254237521112435</v>
      </c>
      <c r="U419">
        <f>IFERROR(IF(OR(HLOOKUP($A419,'Z-scores'!$C$2:$UD$20,19,FALSE)&gt;3,HLOOKUP($A419,'Z-scores'!$C$2:$UD$20,19,FALSE)&lt;-3),"",'Total-corrected counts'!U419),"")</f>
        <v>8.7310094036269277</v>
      </c>
      <c r="V419">
        <f t="shared" si="24"/>
        <v>1</v>
      </c>
      <c r="W419" s="10">
        <f>SUMIFS(Tabel132[Cluster],Tabel132[ID],A419)</f>
        <v>38</v>
      </c>
      <c r="X419">
        <f t="shared" si="25"/>
        <v>0.47740790200979599</v>
      </c>
      <c r="Y419">
        <f t="shared" si="26"/>
        <v>12.753651061774455</v>
      </c>
      <c r="Z419">
        <f t="shared" si="27"/>
        <v>15.233028892565343</v>
      </c>
    </row>
    <row r="420" spans="1:26" x14ac:dyDescent="0.25">
      <c r="A420">
        <v>428</v>
      </c>
      <c r="B420" t="s">
        <v>808</v>
      </c>
      <c r="C420">
        <v>111800</v>
      </c>
      <c r="D420">
        <v>737</v>
      </c>
      <c r="E420" t="str">
        <f>IFERROR(IF(OR(HLOOKUP($A420,'Z-scores'!$C$2:$UD$20,3,FALSE)&gt;3,HLOOKUP(A420,'Z-scores'!$C$2:$UD$20,3,FALSE)&lt;-3),"",'Total-corrected counts'!E420),"")</f>
        <v/>
      </c>
      <c r="F420" t="str">
        <f>IFERROR(IF(OR(HLOOKUP($A420,'Z-scores'!$C$2:$UD$20,4,FALSE)&gt;3,HLOOKUP($A420,'Z-scores'!$C$2:$UD$20,4,FALSE)&lt;-3),"",'Total-corrected counts'!F420),"")</f>
        <v/>
      </c>
      <c r="G420" t="str">
        <f>IFERROR(IF(OR(HLOOKUP($A420,'Z-scores'!$C$2:$UD$20,5,FALSE)&gt;3,HLOOKUP($A420,'Z-scores'!$C$2:$UD$20,5,FALSE)&lt;-3),"",'Total-corrected counts'!G420),"")</f>
        <v/>
      </c>
      <c r="H420" t="str">
        <f>IFERROR(IF(OR(HLOOKUP($A420,'Z-scores'!$C$2:$UD$20,6,FALSE)&gt;3,HLOOKUP($A420,'Z-scores'!$C$2:$UD$20,6,FALSE)&lt;-3),"",'Total-corrected counts'!H420),"")</f>
        <v/>
      </c>
      <c r="I420" t="str">
        <f>IFERROR(IF(OR(HLOOKUP($A420,'Z-scores'!$C$2:$UD$20,7,FALSE)&gt;3,HLOOKUP($A420,'Z-scores'!$C$2:$UD$20,7,FALSE)&lt;-3),"",'Total-corrected counts'!I420),"")</f>
        <v/>
      </c>
      <c r="J420" t="str">
        <f>IFERROR(IF(OR(HLOOKUP($A420,'Z-scores'!$C$2:$UD$20,8,FALSE)&gt;3,HLOOKUP($A420,'Z-scores'!$C$2:$UD$20,8,FALSE)&lt;-3),"",'Total-corrected counts'!J420),"")</f>
        <v/>
      </c>
      <c r="K420" t="str">
        <f>IFERROR(IF(OR(HLOOKUP($A420,'Z-scores'!$C$2:$UD$20,9,FALSE)&gt;3,HLOOKUP($A420,'Z-scores'!$C$2:$UD$20,9,FALSE)&lt;-3),"",'Total-corrected counts'!K420),"")</f>
        <v/>
      </c>
      <c r="L420" t="str">
        <f>IFERROR(IF(OR(HLOOKUP($A420,'Z-scores'!$C$2:$UD$20,10,FALSE)&gt;3,HLOOKUP($A420,'Z-scores'!$C$2:$UD$20,10,FALSE)&lt;-3),"",'Total-corrected counts'!L420),"")</f>
        <v/>
      </c>
      <c r="M420" t="str">
        <f>IFERROR(IF(OR(HLOOKUP($A420,'Z-scores'!$C$2:$UD$20,11,FALSE)&gt;3,HLOOKUP($A420,'Z-scores'!$C$2:$UD$20,11,FALSE)&lt;-3),"",'Total-corrected counts'!M420),"")</f>
        <v/>
      </c>
      <c r="N420" t="str">
        <f>IFERROR(IF(OR(HLOOKUP($A420,'Z-scores'!$C$2:$UD$20,12,FALSE)&gt;3,HLOOKUP($A420,'Z-scores'!$C$2:$UD$20,12,FALSE)&lt;-3),"",'Total-corrected counts'!N420),"")</f>
        <v/>
      </c>
      <c r="O420" t="str">
        <f>IFERROR(IF(OR(HLOOKUP($A420,'Z-scores'!$C$2:$UD$20,13,FALSE)&gt;3,HLOOKUP($A420,'Z-scores'!$C$2:$UD$20,13,FALSE)&lt;-3),"",'Total-corrected counts'!O420),"")</f>
        <v/>
      </c>
      <c r="P420" t="str">
        <f>IFERROR(IF(OR(HLOOKUP($A420,'Z-scores'!$C$2:$UD$20,14,FALSE)&gt;3,HLOOKUP($A420,'Z-scores'!$C$2:$UD$20,14,FALSE)&lt;-3),"",'Total-corrected counts'!P420),"")</f>
        <v/>
      </c>
      <c r="Q420" t="str">
        <f>IFERROR(IF(OR(HLOOKUP($A420,'Z-scores'!$C$2:$UD$20,15,FALSE)&gt;3,HLOOKUP($A420,'Z-scores'!$C$2:$UD$20,15,FALSE)&lt;-3),"",'Total-corrected counts'!Q420),"")</f>
        <v/>
      </c>
      <c r="R420" t="str">
        <f>IFERROR(IF(OR(HLOOKUP($A420,'Z-scores'!$C$2:$UD$20,16,FALSE)&gt;3,HLOOKUP($A420,'Z-scores'!$C$2:$UD$20,16,FALSE)&lt;-3),"",'Total-corrected counts'!R420),"")</f>
        <v/>
      </c>
      <c r="S420" t="str">
        <f>IFERROR(IF(OR(HLOOKUP($A420,'Z-scores'!$C$2:$UD$20,17,FALSE)&gt;3,HLOOKUP($A420,'Z-scores'!$C$2:$UD$20,17,FALSE)&lt;-3),"",'Total-corrected counts'!S420),"")</f>
        <v/>
      </c>
      <c r="T420" t="str">
        <f>IFERROR(IF(OR(HLOOKUP($A420,'Z-scores'!$C$2:$UD$20,18,FALSE)&gt;3,HLOOKUP($A420,'Z-scores'!$C$2:$UD$20,18,FALSE)&lt;-3),"",'Total-corrected counts'!T420),"")</f>
        <v/>
      </c>
      <c r="U420" t="str">
        <f>IFERROR(IF(OR(HLOOKUP($A420,'Z-scores'!$C$2:$UD$20,19,FALSE)&gt;3,HLOOKUP($A420,'Z-scores'!$C$2:$UD$20,19,FALSE)&lt;-3),"",'Total-corrected counts'!U420),"")</f>
        <v/>
      </c>
      <c r="V420">
        <f t="shared" si="24"/>
        <v>1</v>
      </c>
      <c r="W420" s="10">
        <f>SUMIFS(Tabel132[Cluster],Tabel132[ID],A420)</f>
        <v>0</v>
      </c>
      <c r="X420" t="str">
        <f t="shared" si="25"/>
        <v/>
      </c>
      <c r="Y420" t="str">
        <f t="shared" si="26"/>
        <v/>
      </c>
      <c r="Z420" t="str">
        <f t="shared" si="27"/>
        <v/>
      </c>
    </row>
    <row r="421" spans="1:26" x14ac:dyDescent="0.25">
      <c r="A421">
        <v>429</v>
      </c>
      <c r="B421" t="s">
        <v>215</v>
      </c>
      <c r="C421">
        <v>91300</v>
      </c>
      <c r="D421">
        <v>386</v>
      </c>
      <c r="E421" t="str">
        <f>IFERROR(IF(OR(HLOOKUP($A421,'Z-scores'!$C$2:$UD$20,3,FALSE)&gt;3,HLOOKUP(A421,'Z-scores'!$C$2:$UD$20,3,FALSE)&lt;-3),"",'Total-corrected counts'!E421),"")</f>
        <v/>
      </c>
      <c r="F421">
        <f>IFERROR(IF(OR(HLOOKUP($A421,'Z-scores'!$C$2:$UD$20,4,FALSE)&gt;3,HLOOKUP($A421,'Z-scores'!$C$2:$UD$20,4,FALSE)&lt;-3),"",'Total-corrected counts'!F421),"")</f>
        <v>29.251854695554307</v>
      </c>
      <c r="G421">
        <f>IFERROR(IF(OR(HLOOKUP($A421,'Z-scores'!$C$2:$UD$20,5,FALSE)&gt;3,HLOOKUP($A421,'Z-scores'!$C$2:$UD$20,5,FALSE)&lt;-3),"",'Total-corrected counts'!G421),"")</f>
        <v>17.466386774701743</v>
      </c>
      <c r="H421">
        <f>IFERROR(IF(OR(HLOOKUP($A421,'Z-scores'!$C$2:$UD$20,6,FALSE)&gt;3,HLOOKUP($A421,'Z-scores'!$C$2:$UD$20,6,FALSE)&lt;-3),"",'Total-corrected counts'!H421),"")</f>
        <v>39.780790324731029</v>
      </c>
      <c r="I421">
        <f>IFERROR(IF(OR(HLOOKUP($A421,'Z-scores'!$C$2:$UD$20,7,FALSE)&gt;3,HLOOKUP($A421,'Z-scores'!$C$2:$UD$20,7,FALSE)&lt;-3),"",'Total-corrected counts'!I421),"")</f>
        <v>14.862747391784854</v>
      </c>
      <c r="J421">
        <f>IFERROR(IF(OR(HLOOKUP($A421,'Z-scores'!$C$2:$UD$20,8,FALSE)&gt;3,HLOOKUP($A421,'Z-scores'!$C$2:$UD$20,8,FALSE)&lt;-3),"",'Total-corrected counts'!J421),"")</f>
        <v>0</v>
      </c>
      <c r="K421">
        <f>IFERROR(IF(OR(HLOOKUP($A421,'Z-scores'!$C$2:$UD$20,9,FALSE)&gt;3,HLOOKUP($A421,'Z-scores'!$C$2:$UD$20,9,FALSE)&lt;-3),"",'Total-corrected counts'!K421),"")</f>
        <v>0</v>
      </c>
      <c r="L421">
        <f>IFERROR(IF(OR(HLOOKUP($A421,'Z-scores'!$C$2:$UD$20,10,FALSE)&gt;3,HLOOKUP($A421,'Z-scores'!$C$2:$UD$20,10,FALSE)&lt;-3),"",'Total-corrected counts'!L421),"")</f>
        <v>0</v>
      </c>
      <c r="M421">
        <f>IFERROR(IF(OR(HLOOKUP($A421,'Z-scores'!$C$2:$UD$20,11,FALSE)&gt;3,HLOOKUP($A421,'Z-scores'!$C$2:$UD$20,11,FALSE)&lt;-3),"",'Total-corrected counts'!M421),"")</f>
        <v>0</v>
      </c>
      <c r="N421">
        <f>IFERROR(IF(OR(HLOOKUP($A421,'Z-scores'!$C$2:$UD$20,12,FALSE)&gt;3,HLOOKUP($A421,'Z-scores'!$C$2:$UD$20,12,FALSE)&lt;-3),"",'Total-corrected counts'!N421),"")</f>
        <v>40.863007660324762</v>
      </c>
      <c r="O421">
        <f>IFERROR(IF(OR(HLOOKUP($A421,'Z-scores'!$C$2:$UD$20,13,FALSE)&gt;3,HLOOKUP($A421,'Z-scores'!$C$2:$UD$20,13,FALSE)&lt;-3),"",'Total-corrected counts'!O421),"")</f>
        <v>13.929146781707486</v>
      </c>
      <c r="P421">
        <f>IFERROR(IF(OR(HLOOKUP($A421,'Z-scores'!$C$2:$UD$20,14,FALSE)&gt;3,HLOOKUP($A421,'Z-scores'!$C$2:$UD$20,14,FALSE)&lt;-3),"",'Total-corrected counts'!P421),"")</f>
        <v>0.68807858968677038</v>
      </c>
      <c r="Q421">
        <f>IFERROR(IF(OR(HLOOKUP($A421,'Z-scores'!$C$2:$UD$20,15,FALSE)&gt;3,HLOOKUP($A421,'Z-scores'!$C$2:$UD$20,15,FALSE)&lt;-3),"",'Total-corrected counts'!Q421),"")</f>
        <v>19.901943194139996</v>
      </c>
      <c r="R421">
        <f>IFERROR(IF(OR(HLOOKUP($A421,'Z-scores'!$C$2:$UD$20,16,FALSE)&gt;3,HLOOKUP($A421,'Z-scores'!$C$2:$UD$20,16,FALSE)&lt;-3),"",'Total-corrected counts'!R421),"")</f>
        <v>0.14024374362642272</v>
      </c>
      <c r="S421">
        <f>IFERROR(IF(OR(HLOOKUP($A421,'Z-scores'!$C$2:$UD$20,17,FALSE)&gt;3,HLOOKUP($A421,'Z-scores'!$C$2:$UD$20,17,FALSE)&lt;-3),"",'Total-corrected counts'!S421),"")</f>
        <v>7.4098683160544976</v>
      </c>
      <c r="T421">
        <f>IFERROR(IF(OR(HLOOKUP($A421,'Z-scores'!$C$2:$UD$20,18,FALSE)&gt;3,HLOOKUP($A421,'Z-scores'!$C$2:$UD$20,18,FALSE)&lt;-3),"",'Total-corrected counts'!T421),"")</f>
        <v>4.2955105042413871E-2</v>
      </c>
      <c r="U421">
        <f>IFERROR(IF(OR(HLOOKUP($A421,'Z-scores'!$C$2:$UD$20,19,FALSE)&gt;3,HLOOKUP($A421,'Z-scores'!$C$2:$UD$20,19,FALSE)&lt;-3),"",'Total-corrected counts'!U421),"")</f>
        <v>13.278771757007156</v>
      </c>
      <c r="V421">
        <f t="shared" si="24"/>
        <v>1</v>
      </c>
      <c r="W421" s="10">
        <f>SUMIFS(Tabel132[Cluster],Tabel132[ID],A421)</f>
        <v>96</v>
      </c>
      <c r="X421">
        <f t="shared" si="25"/>
        <v>0.93187431926097042</v>
      </c>
      <c r="Y421">
        <f t="shared" si="26"/>
        <v>12.670222398346491</v>
      </c>
      <c r="Z421">
        <f t="shared" si="27"/>
        <v>12.031751893448689</v>
      </c>
    </row>
    <row r="422" spans="1:26" x14ac:dyDescent="0.25">
      <c r="A422">
        <v>430</v>
      </c>
      <c r="B422" t="s">
        <v>216</v>
      </c>
      <c r="C422">
        <v>26900</v>
      </c>
      <c r="D422">
        <v>886</v>
      </c>
      <c r="E422">
        <f>IFERROR(IF(OR(HLOOKUP($A422,'Z-scores'!$C$2:$UD$20,3,FALSE)&gt;3,HLOOKUP(A422,'Z-scores'!$C$2:$UD$20,3,FALSE)&lt;-3),"",'Total-corrected counts'!E422),"")</f>
        <v>2.0807510726888161</v>
      </c>
      <c r="F422">
        <f>IFERROR(IF(OR(HLOOKUP($A422,'Z-scores'!$C$2:$UD$20,4,FALSE)&gt;3,HLOOKUP($A422,'Z-scores'!$C$2:$UD$20,4,FALSE)&lt;-3),"",'Total-corrected counts'!F422),"")</f>
        <v>0.3855404292459485</v>
      </c>
      <c r="G422">
        <f>IFERROR(IF(OR(HLOOKUP($A422,'Z-scores'!$C$2:$UD$20,5,FALSE)&gt;3,HLOOKUP($A422,'Z-scores'!$C$2:$UD$20,5,FALSE)&lt;-3),"",'Total-corrected counts'!G422),"")</f>
        <v>14.83736315982449</v>
      </c>
      <c r="H422">
        <f>IFERROR(IF(OR(HLOOKUP($A422,'Z-scores'!$C$2:$UD$20,6,FALSE)&gt;3,HLOOKUP($A422,'Z-scores'!$C$2:$UD$20,6,FALSE)&lt;-3),"",'Total-corrected counts'!H422),"")</f>
        <v>2.554793693428945</v>
      </c>
      <c r="I422">
        <f>IFERROR(IF(OR(HLOOKUP($A422,'Z-scores'!$C$2:$UD$20,7,FALSE)&gt;3,HLOOKUP($A422,'Z-scores'!$C$2:$UD$20,7,FALSE)&lt;-3),"",'Total-corrected counts'!I422),"")</f>
        <v>7.7453754013526694</v>
      </c>
      <c r="J422">
        <f>IFERROR(IF(OR(HLOOKUP($A422,'Z-scores'!$C$2:$UD$20,8,FALSE)&gt;3,HLOOKUP($A422,'Z-scores'!$C$2:$UD$20,8,FALSE)&lt;-3),"",'Total-corrected counts'!J422),"")</f>
        <v>4.4376860130053783</v>
      </c>
      <c r="K422">
        <f>IFERROR(IF(OR(HLOOKUP($A422,'Z-scores'!$C$2:$UD$20,9,FALSE)&gt;3,HLOOKUP($A422,'Z-scores'!$C$2:$UD$20,9,FALSE)&lt;-3),"",'Total-corrected counts'!K422),"")</f>
        <v>4.6513183566531024</v>
      </c>
      <c r="L422">
        <f>IFERROR(IF(OR(HLOOKUP($A422,'Z-scores'!$C$2:$UD$20,10,FALSE)&gt;3,HLOOKUP($A422,'Z-scores'!$C$2:$UD$20,10,FALSE)&lt;-3),"",'Total-corrected counts'!L422),"")</f>
        <v>0.9745694696048981</v>
      </c>
      <c r="M422">
        <f>IFERROR(IF(OR(HLOOKUP($A422,'Z-scores'!$C$2:$UD$20,11,FALSE)&gt;3,HLOOKUP($A422,'Z-scores'!$C$2:$UD$20,11,FALSE)&lt;-3),"",'Total-corrected counts'!M422),"")</f>
        <v>2.7092953712517955</v>
      </c>
      <c r="N422">
        <f>IFERROR(IF(OR(HLOOKUP($A422,'Z-scores'!$C$2:$UD$20,12,FALSE)&gt;3,HLOOKUP($A422,'Z-scores'!$C$2:$UD$20,12,FALSE)&lt;-3),"",'Total-corrected counts'!N422),"")</f>
        <v>14.680990866077655</v>
      </c>
      <c r="O422">
        <f>IFERROR(IF(OR(HLOOKUP($A422,'Z-scores'!$C$2:$UD$20,13,FALSE)&gt;3,HLOOKUP($A422,'Z-scores'!$C$2:$UD$20,13,FALSE)&lt;-3),"",'Total-corrected counts'!O422),"")</f>
        <v>6.9460640148451933</v>
      </c>
      <c r="P422">
        <f>IFERROR(IF(OR(HLOOKUP($A422,'Z-scores'!$C$2:$UD$20,14,FALSE)&gt;3,HLOOKUP($A422,'Z-scores'!$C$2:$UD$20,14,FALSE)&lt;-3),"",'Total-corrected counts'!P422),"")</f>
        <v>6.6072639730170621</v>
      </c>
      <c r="Q422">
        <f>IFERROR(IF(OR(HLOOKUP($A422,'Z-scores'!$C$2:$UD$20,15,FALSE)&gt;3,HLOOKUP($A422,'Z-scores'!$C$2:$UD$20,15,FALSE)&lt;-3),"",'Total-corrected counts'!Q422),"")</f>
        <v>3.1983524584409202</v>
      </c>
      <c r="R422">
        <f>IFERROR(IF(OR(HLOOKUP($A422,'Z-scores'!$C$2:$UD$20,16,FALSE)&gt;3,HLOOKUP($A422,'Z-scores'!$C$2:$UD$20,16,FALSE)&lt;-3),"",'Total-corrected counts'!R422),"")</f>
        <v>6.4271704221937727</v>
      </c>
      <c r="S422">
        <f>IFERROR(IF(OR(HLOOKUP($A422,'Z-scores'!$C$2:$UD$20,17,FALSE)&gt;3,HLOOKUP($A422,'Z-scores'!$C$2:$UD$20,17,FALSE)&lt;-3),"",'Total-corrected counts'!S422),"")</f>
        <v>7.4207252659681302</v>
      </c>
      <c r="T422">
        <f>IFERROR(IF(OR(HLOOKUP($A422,'Z-scores'!$C$2:$UD$20,18,FALSE)&gt;3,HLOOKUP($A422,'Z-scores'!$C$2:$UD$20,18,FALSE)&lt;-3),"",'Total-corrected counts'!T422),"")</f>
        <v>8.7198863236100159</v>
      </c>
      <c r="U422">
        <f>IFERROR(IF(OR(HLOOKUP($A422,'Z-scores'!$C$2:$UD$20,19,FALSE)&gt;3,HLOOKUP($A422,'Z-scores'!$C$2:$UD$20,19,FALSE)&lt;-3),"",'Total-corrected counts'!U422),"")</f>
        <v>7.6895371089596996</v>
      </c>
      <c r="V422">
        <f t="shared" si="24"/>
        <v>1</v>
      </c>
      <c r="W422" s="10">
        <f>SUMIFS(Tabel132[Cluster],Tabel132[ID],A422)</f>
        <v>35</v>
      </c>
      <c r="X422">
        <f t="shared" si="25"/>
        <v>0.11296171880454285</v>
      </c>
      <c r="Y422">
        <f t="shared" si="26"/>
        <v>4.4862992185617827</v>
      </c>
      <c r="Z422">
        <f t="shared" si="27"/>
        <v>7.7112488041390552</v>
      </c>
    </row>
    <row r="423" spans="1:26" x14ac:dyDescent="0.25">
      <c r="A423">
        <v>431</v>
      </c>
      <c r="B423" t="s">
        <v>809</v>
      </c>
      <c r="C423">
        <v>38300</v>
      </c>
      <c r="D423">
        <v>423</v>
      </c>
      <c r="E423" t="str">
        <f>IFERROR(IF(OR(HLOOKUP($A423,'Z-scores'!$C$2:$UD$20,3,FALSE)&gt;3,HLOOKUP(A423,'Z-scores'!$C$2:$UD$20,3,FALSE)&lt;-3),"",'Total-corrected counts'!E423),"")</f>
        <v/>
      </c>
      <c r="F423" t="str">
        <f>IFERROR(IF(OR(HLOOKUP($A423,'Z-scores'!$C$2:$UD$20,4,FALSE)&gt;3,HLOOKUP($A423,'Z-scores'!$C$2:$UD$20,4,FALSE)&lt;-3),"",'Total-corrected counts'!F423),"")</f>
        <v/>
      </c>
      <c r="G423" t="str">
        <f>IFERROR(IF(OR(HLOOKUP($A423,'Z-scores'!$C$2:$UD$20,5,FALSE)&gt;3,HLOOKUP($A423,'Z-scores'!$C$2:$UD$20,5,FALSE)&lt;-3),"",'Total-corrected counts'!G423),"")</f>
        <v/>
      </c>
      <c r="H423" t="str">
        <f>IFERROR(IF(OR(HLOOKUP($A423,'Z-scores'!$C$2:$UD$20,6,FALSE)&gt;3,HLOOKUP($A423,'Z-scores'!$C$2:$UD$20,6,FALSE)&lt;-3),"",'Total-corrected counts'!H423),"")</f>
        <v/>
      </c>
      <c r="I423" t="str">
        <f>IFERROR(IF(OR(HLOOKUP($A423,'Z-scores'!$C$2:$UD$20,7,FALSE)&gt;3,HLOOKUP($A423,'Z-scores'!$C$2:$UD$20,7,FALSE)&lt;-3),"",'Total-corrected counts'!I423),"")</f>
        <v/>
      </c>
      <c r="J423" t="str">
        <f>IFERROR(IF(OR(HLOOKUP($A423,'Z-scores'!$C$2:$UD$20,8,FALSE)&gt;3,HLOOKUP($A423,'Z-scores'!$C$2:$UD$20,8,FALSE)&lt;-3),"",'Total-corrected counts'!J423),"")</f>
        <v/>
      </c>
      <c r="K423" t="str">
        <f>IFERROR(IF(OR(HLOOKUP($A423,'Z-scores'!$C$2:$UD$20,9,FALSE)&gt;3,HLOOKUP($A423,'Z-scores'!$C$2:$UD$20,9,FALSE)&lt;-3),"",'Total-corrected counts'!K423),"")</f>
        <v/>
      </c>
      <c r="L423" t="str">
        <f>IFERROR(IF(OR(HLOOKUP($A423,'Z-scores'!$C$2:$UD$20,10,FALSE)&gt;3,HLOOKUP($A423,'Z-scores'!$C$2:$UD$20,10,FALSE)&lt;-3),"",'Total-corrected counts'!L423),"")</f>
        <v/>
      </c>
      <c r="M423" t="str">
        <f>IFERROR(IF(OR(HLOOKUP($A423,'Z-scores'!$C$2:$UD$20,11,FALSE)&gt;3,HLOOKUP($A423,'Z-scores'!$C$2:$UD$20,11,FALSE)&lt;-3),"",'Total-corrected counts'!M423),"")</f>
        <v/>
      </c>
      <c r="N423" t="str">
        <f>IFERROR(IF(OR(HLOOKUP($A423,'Z-scores'!$C$2:$UD$20,12,FALSE)&gt;3,HLOOKUP($A423,'Z-scores'!$C$2:$UD$20,12,FALSE)&lt;-3),"",'Total-corrected counts'!N423),"")</f>
        <v/>
      </c>
      <c r="O423" t="str">
        <f>IFERROR(IF(OR(HLOOKUP($A423,'Z-scores'!$C$2:$UD$20,13,FALSE)&gt;3,HLOOKUP($A423,'Z-scores'!$C$2:$UD$20,13,FALSE)&lt;-3),"",'Total-corrected counts'!O423),"")</f>
        <v/>
      </c>
      <c r="P423" t="str">
        <f>IFERROR(IF(OR(HLOOKUP($A423,'Z-scores'!$C$2:$UD$20,14,FALSE)&gt;3,HLOOKUP($A423,'Z-scores'!$C$2:$UD$20,14,FALSE)&lt;-3),"",'Total-corrected counts'!P423),"")</f>
        <v/>
      </c>
      <c r="Q423" t="str">
        <f>IFERROR(IF(OR(HLOOKUP($A423,'Z-scores'!$C$2:$UD$20,15,FALSE)&gt;3,HLOOKUP($A423,'Z-scores'!$C$2:$UD$20,15,FALSE)&lt;-3),"",'Total-corrected counts'!Q423),"")</f>
        <v/>
      </c>
      <c r="R423" t="str">
        <f>IFERROR(IF(OR(HLOOKUP($A423,'Z-scores'!$C$2:$UD$20,16,FALSE)&gt;3,HLOOKUP($A423,'Z-scores'!$C$2:$UD$20,16,FALSE)&lt;-3),"",'Total-corrected counts'!R423),"")</f>
        <v/>
      </c>
      <c r="S423" t="str">
        <f>IFERROR(IF(OR(HLOOKUP($A423,'Z-scores'!$C$2:$UD$20,17,FALSE)&gt;3,HLOOKUP($A423,'Z-scores'!$C$2:$UD$20,17,FALSE)&lt;-3),"",'Total-corrected counts'!S423),"")</f>
        <v/>
      </c>
      <c r="T423" t="str">
        <f>IFERROR(IF(OR(HLOOKUP($A423,'Z-scores'!$C$2:$UD$20,18,FALSE)&gt;3,HLOOKUP($A423,'Z-scores'!$C$2:$UD$20,18,FALSE)&lt;-3),"",'Total-corrected counts'!T423),"")</f>
        <v/>
      </c>
      <c r="U423" t="str">
        <f>IFERROR(IF(OR(HLOOKUP($A423,'Z-scores'!$C$2:$UD$20,19,FALSE)&gt;3,HLOOKUP($A423,'Z-scores'!$C$2:$UD$20,19,FALSE)&lt;-3),"",'Total-corrected counts'!U423),"")</f>
        <v/>
      </c>
      <c r="V423">
        <f t="shared" si="24"/>
        <v>1</v>
      </c>
      <c r="W423" s="10">
        <f>SUMIFS(Tabel132[Cluster],Tabel132[ID],A423)</f>
        <v>0</v>
      </c>
      <c r="X423" t="str">
        <f t="shared" si="25"/>
        <v/>
      </c>
      <c r="Y423" t="str">
        <f t="shared" si="26"/>
        <v/>
      </c>
      <c r="Z423" t="str">
        <f t="shared" si="27"/>
        <v/>
      </c>
    </row>
    <row r="424" spans="1:26" x14ac:dyDescent="0.25">
      <c r="A424">
        <v>432</v>
      </c>
      <c r="B424" t="s">
        <v>810</v>
      </c>
      <c r="C424">
        <v>70400</v>
      </c>
      <c r="D424">
        <v>332</v>
      </c>
      <c r="E424" t="str">
        <f>IFERROR(IF(OR(HLOOKUP($A424,'Z-scores'!$C$2:$UD$20,3,FALSE)&gt;3,HLOOKUP(A424,'Z-scores'!$C$2:$UD$20,3,FALSE)&lt;-3),"",'Total-corrected counts'!E424),"")</f>
        <v/>
      </c>
      <c r="F424" t="str">
        <f>IFERROR(IF(OR(HLOOKUP($A424,'Z-scores'!$C$2:$UD$20,4,FALSE)&gt;3,HLOOKUP($A424,'Z-scores'!$C$2:$UD$20,4,FALSE)&lt;-3),"",'Total-corrected counts'!F424),"")</f>
        <v/>
      </c>
      <c r="G424" t="str">
        <f>IFERROR(IF(OR(HLOOKUP($A424,'Z-scores'!$C$2:$UD$20,5,FALSE)&gt;3,HLOOKUP($A424,'Z-scores'!$C$2:$UD$20,5,FALSE)&lt;-3),"",'Total-corrected counts'!G424),"")</f>
        <v/>
      </c>
      <c r="H424" t="str">
        <f>IFERROR(IF(OR(HLOOKUP($A424,'Z-scores'!$C$2:$UD$20,6,FALSE)&gt;3,HLOOKUP($A424,'Z-scores'!$C$2:$UD$20,6,FALSE)&lt;-3),"",'Total-corrected counts'!H424),"")</f>
        <v/>
      </c>
      <c r="I424" t="str">
        <f>IFERROR(IF(OR(HLOOKUP($A424,'Z-scores'!$C$2:$UD$20,7,FALSE)&gt;3,HLOOKUP($A424,'Z-scores'!$C$2:$UD$20,7,FALSE)&lt;-3),"",'Total-corrected counts'!I424),"")</f>
        <v/>
      </c>
      <c r="J424" t="str">
        <f>IFERROR(IF(OR(HLOOKUP($A424,'Z-scores'!$C$2:$UD$20,8,FALSE)&gt;3,HLOOKUP($A424,'Z-scores'!$C$2:$UD$20,8,FALSE)&lt;-3),"",'Total-corrected counts'!J424),"")</f>
        <v/>
      </c>
      <c r="K424" t="str">
        <f>IFERROR(IF(OR(HLOOKUP($A424,'Z-scores'!$C$2:$UD$20,9,FALSE)&gt;3,HLOOKUP($A424,'Z-scores'!$C$2:$UD$20,9,FALSE)&lt;-3),"",'Total-corrected counts'!K424),"")</f>
        <v/>
      </c>
      <c r="L424" t="str">
        <f>IFERROR(IF(OR(HLOOKUP($A424,'Z-scores'!$C$2:$UD$20,10,FALSE)&gt;3,HLOOKUP($A424,'Z-scores'!$C$2:$UD$20,10,FALSE)&lt;-3),"",'Total-corrected counts'!L424),"")</f>
        <v/>
      </c>
      <c r="M424" t="str">
        <f>IFERROR(IF(OR(HLOOKUP($A424,'Z-scores'!$C$2:$UD$20,11,FALSE)&gt;3,HLOOKUP($A424,'Z-scores'!$C$2:$UD$20,11,FALSE)&lt;-3),"",'Total-corrected counts'!M424),"")</f>
        <v/>
      </c>
      <c r="N424" t="str">
        <f>IFERROR(IF(OR(HLOOKUP($A424,'Z-scores'!$C$2:$UD$20,12,FALSE)&gt;3,HLOOKUP($A424,'Z-scores'!$C$2:$UD$20,12,FALSE)&lt;-3),"",'Total-corrected counts'!N424),"")</f>
        <v/>
      </c>
      <c r="O424" t="str">
        <f>IFERROR(IF(OR(HLOOKUP($A424,'Z-scores'!$C$2:$UD$20,13,FALSE)&gt;3,HLOOKUP($A424,'Z-scores'!$C$2:$UD$20,13,FALSE)&lt;-3),"",'Total-corrected counts'!O424),"")</f>
        <v/>
      </c>
      <c r="P424" t="str">
        <f>IFERROR(IF(OR(HLOOKUP($A424,'Z-scores'!$C$2:$UD$20,14,FALSE)&gt;3,HLOOKUP($A424,'Z-scores'!$C$2:$UD$20,14,FALSE)&lt;-3),"",'Total-corrected counts'!P424),"")</f>
        <v/>
      </c>
      <c r="Q424" t="str">
        <f>IFERROR(IF(OR(HLOOKUP($A424,'Z-scores'!$C$2:$UD$20,15,FALSE)&gt;3,HLOOKUP($A424,'Z-scores'!$C$2:$UD$20,15,FALSE)&lt;-3),"",'Total-corrected counts'!Q424),"")</f>
        <v/>
      </c>
      <c r="R424" t="str">
        <f>IFERROR(IF(OR(HLOOKUP($A424,'Z-scores'!$C$2:$UD$20,16,FALSE)&gt;3,HLOOKUP($A424,'Z-scores'!$C$2:$UD$20,16,FALSE)&lt;-3),"",'Total-corrected counts'!R424),"")</f>
        <v/>
      </c>
      <c r="S424" t="str">
        <f>IFERROR(IF(OR(HLOOKUP($A424,'Z-scores'!$C$2:$UD$20,17,FALSE)&gt;3,HLOOKUP($A424,'Z-scores'!$C$2:$UD$20,17,FALSE)&lt;-3),"",'Total-corrected counts'!S424),"")</f>
        <v/>
      </c>
      <c r="T424" t="str">
        <f>IFERROR(IF(OR(HLOOKUP($A424,'Z-scores'!$C$2:$UD$20,18,FALSE)&gt;3,HLOOKUP($A424,'Z-scores'!$C$2:$UD$20,18,FALSE)&lt;-3),"",'Total-corrected counts'!T424),"")</f>
        <v/>
      </c>
      <c r="U424" t="str">
        <f>IFERROR(IF(OR(HLOOKUP($A424,'Z-scores'!$C$2:$UD$20,19,FALSE)&gt;3,HLOOKUP($A424,'Z-scores'!$C$2:$UD$20,19,FALSE)&lt;-3),"",'Total-corrected counts'!U424),"")</f>
        <v/>
      </c>
      <c r="V424">
        <f t="shared" si="24"/>
        <v>1</v>
      </c>
      <c r="W424" s="10">
        <f>SUMIFS(Tabel132[Cluster],Tabel132[ID],A424)</f>
        <v>83</v>
      </c>
      <c r="X424" t="str">
        <f t="shared" si="25"/>
        <v/>
      </c>
      <c r="Y424" t="str">
        <f t="shared" si="26"/>
        <v/>
      </c>
      <c r="Z424" t="str">
        <f t="shared" si="27"/>
        <v/>
      </c>
    </row>
    <row r="425" spans="1:26" x14ac:dyDescent="0.25">
      <c r="A425">
        <v>433</v>
      </c>
      <c r="B425" t="s">
        <v>217</v>
      </c>
      <c r="C425">
        <v>15200</v>
      </c>
      <c r="D425">
        <v>394</v>
      </c>
      <c r="E425">
        <f>IFERROR(IF(OR(HLOOKUP($A425,'Z-scores'!$C$2:$UD$20,3,FALSE)&gt;3,HLOOKUP(A425,'Z-scores'!$C$2:$UD$20,3,FALSE)&lt;-3),"",'Total-corrected counts'!E425),"")</f>
        <v>1.0908066664724134</v>
      </c>
      <c r="F425">
        <f>IFERROR(IF(OR(HLOOKUP($A425,'Z-scores'!$C$2:$UD$20,4,FALSE)&gt;3,HLOOKUP($A425,'Z-scores'!$C$2:$UD$20,4,FALSE)&lt;-3),"",'Total-corrected counts'!F425),"")</f>
        <v>5.7420914994077442E-2</v>
      </c>
      <c r="G425">
        <f>IFERROR(IF(OR(HLOOKUP($A425,'Z-scores'!$C$2:$UD$20,5,FALSE)&gt;3,HLOOKUP($A425,'Z-scores'!$C$2:$UD$20,5,FALSE)&lt;-3),"",'Total-corrected counts'!G425),"")</f>
        <v>0.24174929791974728</v>
      </c>
      <c r="H425">
        <f>IFERROR(IF(OR(HLOOKUP($A425,'Z-scores'!$C$2:$UD$20,6,FALSE)&gt;3,HLOOKUP($A425,'Z-scores'!$C$2:$UD$20,6,FALSE)&lt;-3),"",'Total-corrected counts'!H425),"")</f>
        <v>1.6962154849815125</v>
      </c>
      <c r="I425">
        <f>IFERROR(IF(OR(HLOOKUP($A425,'Z-scores'!$C$2:$UD$20,7,FALSE)&gt;3,HLOOKUP($A425,'Z-scores'!$C$2:$UD$20,7,FALSE)&lt;-3),"",'Total-corrected counts'!I425),"")</f>
        <v>0.97894649349369989</v>
      </c>
      <c r="J425">
        <f>IFERROR(IF(OR(HLOOKUP($A425,'Z-scores'!$C$2:$UD$20,8,FALSE)&gt;3,HLOOKUP($A425,'Z-scores'!$C$2:$UD$20,8,FALSE)&lt;-3),"",'Total-corrected counts'!J425),"")</f>
        <v>3.604387195007702</v>
      </c>
      <c r="K425">
        <f>IFERROR(IF(OR(HLOOKUP($A425,'Z-scores'!$C$2:$UD$20,9,FALSE)&gt;3,HLOOKUP($A425,'Z-scores'!$C$2:$UD$20,9,FALSE)&lt;-3),"",'Total-corrected counts'!K425),"")</f>
        <v>4.6646970288198899</v>
      </c>
      <c r="L425">
        <f>IFERROR(IF(OR(HLOOKUP($A425,'Z-scores'!$C$2:$UD$20,10,FALSE)&gt;3,HLOOKUP($A425,'Z-scores'!$C$2:$UD$20,10,FALSE)&lt;-3),"",'Total-corrected counts'!L425),"")</f>
        <v>0.49830927631381666</v>
      </c>
      <c r="M425">
        <f>IFERROR(IF(OR(HLOOKUP($A425,'Z-scores'!$C$2:$UD$20,11,FALSE)&gt;3,HLOOKUP($A425,'Z-scores'!$C$2:$UD$20,11,FALSE)&lt;-3),"",'Total-corrected counts'!M425),"")</f>
        <v>1.4652311701667875</v>
      </c>
      <c r="N425">
        <f>IFERROR(IF(OR(HLOOKUP($A425,'Z-scores'!$C$2:$UD$20,12,FALSE)&gt;3,HLOOKUP($A425,'Z-scores'!$C$2:$UD$20,12,FALSE)&lt;-3),"",'Total-corrected counts'!N425),"")</f>
        <v>6.8273022442121434</v>
      </c>
      <c r="O425">
        <f>IFERROR(IF(OR(HLOOKUP($A425,'Z-scores'!$C$2:$UD$20,13,FALSE)&gt;3,HLOOKUP($A425,'Z-scores'!$C$2:$UD$20,13,FALSE)&lt;-3),"",'Total-corrected counts'!O425),"")</f>
        <v>3.7624513413744793</v>
      </c>
      <c r="P425">
        <f>IFERROR(IF(OR(HLOOKUP($A425,'Z-scores'!$C$2:$UD$20,14,FALSE)&gt;3,HLOOKUP($A425,'Z-scores'!$C$2:$UD$20,14,FALSE)&lt;-3),"",'Total-corrected counts'!P425),"")</f>
        <v>9.7869563377807722</v>
      </c>
      <c r="Q425">
        <f>IFERROR(IF(OR(HLOOKUP($A425,'Z-scores'!$C$2:$UD$20,15,FALSE)&gt;3,HLOOKUP($A425,'Z-scores'!$C$2:$UD$20,15,FALSE)&lt;-3),"",'Total-corrected counts'!Q425),"")</f>
        <v>1.4334079615573636</v>
      </c>
      <c r="R425">
        <f>IFERROR(IF(OR(HLOOKUP($A425,'Z-scores'!$C$2:$UD$20,16,FALSE)&gt;3,HLOOKUP($A425,'Z-scores'!$C$2:$UD$20,16,FALSE)&lt;-3),"",'Total-corrected counts'!R425),"")</f>
        <v>2.4602759596178156</v>
      </c>
      <c r="S425">
        <f>IFERROR(IF(OR(HLOOKUP($A425,'Z-scores'!$C$2:$UD$20,17,FALSE)&gt;3,HLOOKUP($A425,'Z-scores'!$C$2:$UD$20,17,FALSE)&lt;-3),"",'Total-corrected counts'!S425),"")</f>
        <v>0.84141361830655459</v>
      </c>
      <c r="T425">
        <f>IFERROR(IF(OR(HLOOKUP($A425,'Z-scores'!$C$2:$UD$20,18,FALSE)&gt;3,HLOOKUP($A425,'Z-scores'!$C$2:$UD$20,18,FALSE)&lt;-3),"",'Total-corrected counts'!T425),"")</f>
        <v>6.4776298403960118</v>
      </c>
      <c r="U425">
        <f>IFERROR(IF(OR(HLOOKUP($A425,'Z-scores'!$C$2:$UD$20,19,FALSE)&gt;3,HLOOKUP($A425,'Z-scores'!$C$2:$UD$20,19,FALSE)&lt;-3),"",'Total-corrected counts'!U425),"")</f>
        <v>0.7984620925782081</v>
      </c>
      <c r="V425">
        <f t="shared" si="24"/>
        <v>1</v>
      </c>
      <c r="W425" s="10">
        <f>SUMIFS(Tabel132[Cluster],Tabel132[ID],A425)</f>
        <v>18</v>
      </c>
      <c r="X425">
        <f t="shared" si="25"/>
        <v>6.4266729554072102E-2</v>
      </c>
      <c r="Y425">
        <f t="shared" si="26"/>
        <v>1.5886403920188497</v>
      </c>
      <c r="Z425">
        <f t="shared" si="27"/>
        <v>4.0484874244779183</v>
      </c>
    </row>
    <row r="426" spans="1:26" x14ac:dyDescent="0.25">
      <c r="A426">
        <v>434</v>
      </c>
      <c r="B426" t="s">
        <v>218</v>
      </c>
      <c r="C426">
        <v>26100</v>
      </c>
      <c r="D426">
        <v>879</v>
      </c>
      <c r="E426">
        <f>IFERROR(IF(OR(HLOOKUP($A426,'Z-scores'!$C$2:$UD$20,3,FALSE)&gt;3,HLOOKUP(A426,'Z-scores'!$C$2:$UD$20,3,FALSE)&lt;-3),"",'Total-corrected counts'!E426),"")</f>
        <v>3.8719901020501934</v>
      </c>
      <c r="F426">
        <f>IFERROR(IF(OR(HLOOKUP($A426,'Z-scores'!$C$2:$UD$20,4,FALSE)&gt;3,HLOOKUP($A426,'Z-scores'!$C$2:$UD$20,4,FALSE)&lt;-3),"",'Total-corrected counts'!F426),"")</f>
        <v>0.54139719851558732</v>
      </c>
      <c r="G426">
        <f>IFERROR(IF(OR(HLOOKUP($A426,'Z-scores'!$C$2:$UD$20,5,FALSE)&gt;3,HLOOKUP($A426,'Z-scores'!$C$2:$UD$20,5,FALSE)&lt;-3),"",'Total-corrected counts'!G426),"")</f>
        <v>27.740731936291002</v>
      </c>
      <c r="H426">
        <f>IFERROR(IF(OR(HLOOKUP($A426,'Z-scores'!$C$2:$UD$20,6,FALSE)&gt;3,HLOOKUP($A426,'Z-scores'!$C$2:$UD$20,6,FALSE)&lt;-3),"",'Total-corrected counts'!H426),"")</f>
        <v>21.980998198381823</v>
      </c>
      <c r="I426">
        <f>IFERROR(IF(OR(HLOOKUP($A426,'Z-scores'!$C$2:$UD$20,7,FALSE)&gt;3,HLOOKUP($A426,'Z-scores'!$C$2:$UD$20,7,FALSE)&lt;-3),"",'Total-corrected counts'!I426),"")</f>
        <v>10.214290771736152</v>
      </c>
      <c r="J426">
        <f>IFERROR(IF(OR(HLOOKUP($A426,'Z-scores'!$C$2:$UD$20,8,FALSE)&gt;3,HLOOKUP($A426,'Z-scores'!$C$2:$UD$20,8,FALSE)&lt;-3),"",'Total-corrected counts'!J426),"")</f>
        <v>11.730283361044217</v>
      </c>
      <c r="K426">
        <f>IFERROR(IF(OR(HLOOKUP($A426,'Z-scores'!$C$2:$UD$20,9,FALSE)&gt;3,HLOOKUP($A426,'Z-scores'!$C$2:$UD$20,9,FALSE)&lt;-3),"",'Total-corrected counts'!K426),"")</f>
        <v>25.049333853615028</v>
      </c>
      <c r="L426">
        <f>IFERROR(IF(OR(HLOOKUP($A426,'Z-scores'!$C$2:$UD$20,10,FALSE)&gt;3,HLOOKUP($A426,'Z-scores'!$C$2:$UD$20,10,FALSE)&lt;-3),"",'Total-corrected counts'!L426),"")</f>
        <v>2.5797427136600244</v>
      </c>
      <c r="M426">
        <f>IFERROR(IF(OR(HLOOKUP($A426,'Z-scores'!$C$2:$UD$20,11,FALSE)&gt;3,HLOOKUP($A426,'Z-scores'!$C$2:$UD$20,11,FALSE)&lt;-3),"",'Total-corrected counts'!M426),"")</f>
        <v>7.1142041721305658</v>
      </c>
      <c r="N426">
        <f>IFERROR(IF(OR(HLOOKUP($A426,'Z-scores'!$C$2:$UD$20,12,FALSE)&gt;3,HLOOKUP($A426,'Z-scores'!$C$2:$UD$20,12,FALSE)&lt;-3),"",'Total-corrected counts'!N426),"")</f>
        <v>12.170009906461377</v>
      </c>
      <c r="O426">
        <f>IFERROR(IF(OR(HLOOKUP($A426,'Z-scores'!$C$2:$UD$20,13,FALSE)&gt;3,HLOOKUP($A426,'Z-scores'!$C$2:$UD$20,13,FALSE)&lt;-3),"",'Total-corrected counts'!O426),"")</f>
        <v>33.30341545102133</v>
      </c>
      <c r="P426">
        <f>IFERROR(IF(OR(HLOOKUP($A426,'Z-scores'!$C$2:$UD$20,14,FALSE)&gt;3,HLOOKUP($A426,'Z-scores'!$C$2:$UD$20,14,FALSE)&lt;-3),"",'Total-corrected counts'!P426),"")</f>
        <v>23.954537237231975</v>
      </c>
      <c r="Q426">
        <f>IFERROR(IF(OR(HLOOKUP($A426,'Z-scores'!$C$2:$UD$20,15,FALSE)&gt;3,HLOOKUP($A426,'Z-scores'!$C$2:$UD$20,15,FALSE)&lt;-3),"",'Total-corrected counts'!Q426),"")</f>
        <v>3.6859061868617924</v>
      </c>
      <c r="R426">
        <f>IFERROR(IF(OR(HLOOKUP($A426,'Z-scores'!$C$2:$UD$20,16,FALSE)&gt;3,HLOOKUP($A426,'Z-scores'!$C$2:$UD$20,16,FALSE)&lt;-3),"",'Total-corrected counts'!R426),"")</f>
        <v>29.367039915372917</v>
      </c>
      <c r="S426">
        <f>IFERROR(IF(OR(HLOOKUP($A426,'Z-scores'!$C$2:$UD$20,17,FALSE)&gt;3,HLOOKUP($A426,'Z-scores'!$C$2:$UD$20,17,FALSE)&lt;-3),"",'Total-corrected counts'!S426),"")</f>
        <v>34.329675626907431</v>
      </c>
      <c r="T426">
        <f>IFERROR(IF(OR(HLOOKUP($A426,'Z-scores'!$C$2:$UD$20,18,FALSE)&gt;3,HLOOKUP($A426,'Z-scores'!$C$2:$UD$20,18,FALSE)&lt;-3),"",'Total-corrected counts'!T426),"")</f>
        <v>35.824557605373165</v>
      </c>
      <c r="U426">
        <f>IFERROR(IF(OR(HLOOKUP($A426,'Z-scores'!$C$2:$UD$20,19,FALSE)&gt;3,HLOOKUP($A426,'Z-scores'!$C$2:$UD$20,19,FALSE)&lt;-3),"",'Total-corrected counts'!U426),"")</f>
        <v>20.651527709672237</v>
      </c>
      <c r="V426">
        <f t="shared" si="24"/>
        <v>1</v>
      </c>
      <c r="W426" s="10">
        <f>SUMIFS(Tabel132[Cluster],Tabel132[ID],A426)</f>
        <v>34</v>
      </c>
      <c r="X426">
        <f t="shared" si="25"/>
        <v>3.9604629057346123E-2</v>
      </c>
      <c r="Y426">
        <f t="shared" si="26"/>
        <v>12.313663589713846</v>
      </c>
      <c r="Z426">
        <f t="shared" si="27"/>
        <v>24.160833704862775</v>
      </c>
    </row>
    <row r="427" spans="1:26" x14ac:dyDescent="0.25">
      <c r="A427">
        <v>435</v>
      </c>
      <c r="B427" t="s">
        <v>811</v>
      </c>
      <c r="C427">
        <v>51500</v>
      </c>
      <c r="D427">
        <v>403</v>
      </c>
      <c r="E427" t="str">
        <f>IFERROR(IF(OR(HLOOKUP($A427,'Z-scores'!$C$2:$UD$20,3,FALSE)&gt;3,HLOOKUP(A427,'Z-scores'!$C$2:$UD$20,3,FALSE)&lt;-3),"",'Total-corrected counts'!E427),"")</f>
        <v/>
      </c>
      <c r="F427" t="str">
        <f>IFERROR(IF(OR(HLOOKUP($A427,'Z-scores'!$C$2:$UD$20,4,FALSE)&gt;3,HLOOKUP($A427,'Z-scores'!$C$2:$UD$20,4,FALSE)&lt;-3),"",'Total-corrected counts'!F427),"")</f>
        <v/>
      </c>
      <c r="G427" t="str">
        <f>IFERROR(IF(OR(HLOOKUP($A427,'Z-scores'!$C$2:$UD$20,5,FALSE)&gt;3,HLOOKUP($A427,'Z-scores'!$C$2:$UD$20,5,FALSE)&lt;-3),"",'Total-corrected counts'!G427),"")</f>
        <v/>
      </c>
      <c r="H427" t="str">
        <f>IFERROR(IF(OR(HLOOKUP($A427,'Z-scores'!$C$2:$UD$20,6,FALSE)&gt;3,HLOOKUP($A427,'Z-scores'!$C$2:$UD$20,6,FALSE)&lt;-3),"",'Total-corrected counts'!H427),"")</f>
        <v/>
      </c>
      <c r="I427" t="str">
        <f>IFERROR(IF(OR(HLOOKUP($A427,'Z-scores'!$C$2:$UD$20,7,FALSE)&gt;3,HLOOKUP($A427,'Z-scores'!$C$2:$UD$20,7,FALSE)&lt;-3),"",'Total-corrected counts'!I427),"")</f>
        <v/>
      </c>
      <c r="J427" t="str">
        <f>IFERROR(IF(OR(HLOOKUP($A427,'Z-scores'!$C$2:$UD$20,8,FALSE)&gt;3,HLOOKUP($A427,'Z-scores'!$C$2:$UD$20,8,FALSE)&lt;-3),"",'Total-corrected counts'!J427),"")</f>
        <v/>
      </c>
      <c r="K427" t="str">
        <f>IFERROR(IF(OR(HLOOKUP($A427,'Z-scores'!$C$2:$UD$20,9,FALSE)&gt;3,HLOOKUP($A427,'Z-scores'!$C$2:$UD$20,9,FALSE)&lt;-3),"",'Total-corrected counts'!K427),"")</f>
        <v/>
      </c>
      <c r="L427" t="str">
        <f>IFERROR(IF(OR(HLOOKUP($A427,'Z-scores'!$C$2:$UD$20,10,FALSE)&gt;3,HLOOKUP($A427,'Z-scores'!$C$2:$UD$20,10,FALSE)&lt;-3),"",'Total-corrected counts'!L427),"")</f>
        <v/>
      </c>
      <c r="M427" t="str">
        <f>IFERROR(IF(OR(HLOOKUP($A427,'Z-scores'!$C$2:$UD$20,11,FALSE)&gt;3,HLOOKUP($A427,'Z-scores'!$C$2:$UD$20,11,FALSE)&lt;-3),"",'Total-corrected counts'!M427),"")</f>
        <v/>
      </c>
      <c r="N427" t="str">
        <f>IFERROR(IF(OR(HLOOKUP($A427,'Z-scores'!$C$2:$UD$20,12,FALSE)&gt;3,HLOOKUP($A427,'Z-scores'!$C$2:$UD$20,12,FALSE)&lt;-3),"",'Total-corrected counts'!N427),"")</f>
        <v/>
      </c>
      <c r="O427" t="str">
        <f>IFERROR(IF(OR(HLOOKUP($A427,'Z-scores'!$C$2:$UD$20,13,FALSE)&gt;3,HLOOKUP($A427,'Z-scores'!$C$2:$UD$20,13,FALSE)&lt;-3),"",'Total-corrected counts'!O427),"")</f>
        <v/>
      </c>
      <c r="P427" t="str">
        <f>IFERROR(IF(OR(HLOOKUP($A427,'Z-scores'!$C$2:$UD$20,14,FALSE)&gt;3,HLOOKUP($A427,'Z-scores'!$C$2:$UD$20,14,FALSE)&lt;-3),"",'Total-corrected counts'!P427),"")</f>
        <v/>
      </c>
      <c r="Q427" t="str">
        <f>IFERROR(IF(OR(HLOOKUP($A427,'Z-scores'!$C$2:$UD$20,15,FALSE)&gt;3,HLOOKUP($A427,'Z-scores'!$C$2:$UD$20,15,FALSE)&lt;-3),"",'Total-corrected counts'!Q427),"")</f>
        <v/>
      </c>
      <c r="R427" t="str">
        <f>IFERROR(IF(OR(HLOOKUP($A427,'Z-scores'!$C$2:$UD$20,16,FALSE)&gt;3,HLOOKUP($A427,'Z-scores'!$C$2:$UD$20,16,FALSE)&lt;-3),"",'Total-corrected counts'!R427),"")</f>
        <v/>
      </c>
      <c r="S427" t="str">
        <f>IFERROR(IF(OR(HLOOKUP($A427,'Z-scores'!$C$2:$UD$20,17,FALSE)&gt;3,HLOOKUP($A427,'Z-scores'!$C$2:$UD$20,17,FALSE)&lt;-3),"",'Total-corrected counts'!S427),"")</f>
        <v/>
      </c>
      <c r="T427" t="str">
        <f>IFERROR(IF(OR(HLOOKUP($A427,'Z-scores'!$C$2:$UD$20,18,FALSE)&gt;3,HLOOKUP($A427,'Z-scores'!$C$2:$UD$20,18,FALSE)&lt;-3),"",'Total-corrected counts'!T427),"")</f>
        <v/>
      </c>
      <c r="U427" t="str">
        <f>IFERROR(IF(OR(HLOOKUP($A427,'Z-scores'!$C$2:$UD$20,19,FALSE)&gt;3,HLOOKUP($A427,'Z-scores'!$C$2:$UD$20,19,FALSE)&lt;-3),"",'Total-corrected counts'!U427),"")</f>
        <v/>
      </c>
      <c r="V427">
        <f t="shared" si="24"/>
        <v>1</v>
      </c>
      <c r="W427" s="10">
        <f>SUMIFS(Tabel132[Cluster],Tabel132[ID],A427)</f>
        <v>66</v>
      </c>
      <c r="X427" t="str">
        <f t="shared" si="25"/>
        <v/>
      </c>
      <c r="Y427" t="str">
        <f t="shared" si="26"/>
        <v/>
      </c>
      <c r="Z427" t="str">
        <f t="shared" si="27"/>
        <v/>
      </c>
    </row>
    <row r="428" spans="1:26" x14ac:dyDescent="0.25">
      <c r="A428">
        <v>436</v>
      </c>
      <c r="B428" t="s">
        <v>219</v>
      </c>
      <c r="C428">
        <v>111900</v>
      </c>
      <c r="D428">
        <v>737</v>
      </c>
      <c r="E428">
        <f>IFERROR(IF(OR(HLOOKUP($A428,'Z-scores'!$C$2:$UD$20,3,FALSE)&gt;3,HLOOKUP(A428,'Z-scores'!$C$2:$UD$20,3,FALSE)&lt;-3),"",'Total-corrected counts'!E428),"")</f>
        <v>1.3765830705311108</v>
      </c>
      <c r="F428">
        <f>IFERROR(IF(OR(HLOOKUP($A428,'Z-scores'!$C$2:$UD$20,4,FALSE)&gt;3,HLOOKUP($A428,'Z-scores'!$C$2:$UD$20,4,FALSE)&lt;-3),"",'Total-corrected counts'!F428),"")</f>
        <v>0.5003822592341034</v>
      </c>
      <c r="G428">
        <f>IFERROR(IF(OR(HLOOKUP($A428,'Z-scores'!$C$2:$UD$20,5,FALSE)&gt;3,HLOOKUP($A428,'Z-scores'!$C$2:$UD$20,5,FALSE)&lt;-3),"",'Total-corrected counts'!G428),"")</f>
        <v>1.9239214959446556</v>
      </c>
      <c r="H428">
        <f>IFERROR(IF(OR(HLOOKUP($A428,'Z-scores'!$C$2:$UD$20,6,FALSE)&gt;3,HLOOKUP($A428,'Z-scores'!$C$2:$UD$20,6,FALSE)&lt;-3),"",'Total-corrected counts'!H428),"")</f>
        <v>0.48862174464488017</v>
      </c>
      <c r="I428">
        <f>IFERROR(IF(OR(HLOOKUP($A428,'Z-scores'!$C$2:$UD$20,7,FALSE)&gt;3,HLOOKUP($A428,'Z-scores'!$C$2:$UD$20,7,FALSE)&lt;-3),"",'Total-corrected counts'!I428),"")</f>
        <v>1.7116171395676012</v>
      </c>
      <c r="J428">
        <f>IFERROR(IF(OR(HLOOKUP($A428,'Z-scores'!$C$2:$UD$20,8,FALSE)&gt;3,HLOOKUP($A428,'Z-scores'!$C$2:$UD$20,8,FALSE)&lt;-3),"",'Total-corrected counts'!J428),"")</f>
        <v>3.4022259433041238</v>
      </c>
      <c r="K428">
        <f>IFERROR(IF(OR(HLOOKUP($A428,'Z-scores'!$C$2:$UD$20,9,FALSE)&gt;3,HLOOKUP($A428,'Z-scores'!$C$2:$UD$20,9,FALSE)&lt;-3),"",'Total-corrected counts'!K428),"")</f>
        <v>1.7570656112380847</v>
      </c>
      <c r="L428">
        <f>IFERROR(IF(OR(HLOOKUP($A428,'Z-scores'!$C$2:$UD$20,10,FALSE)&gt;3,HLOOKUP($A428,'Z-scores'!$C$2:$UD$20,10,FALSE)&lt;-3),"",'Total-corrected counts'!L428),"")</f>
        <v>4.3657184385015793</v>
      </c>
      <c r="M428">
        <f>IFERROR(IF(OR(HLOOKUP($A428,'Z-scores'!$C$2:$UD$20,11,FALSE)&gt;3,HLOOKUP($A428,'Z-scores'!$C$2:$UD$20,11,FALSE)&lt;-3),"",'Total-corrected counts'!M428),"")</f>
        <v>1.4099394278963426</v>
      </c>
      <c r="N428">
        <f>IFERROR(IF(OR(HLOOKUP($A428,'Z-scores'!$C$2:$UD$20,12,FALSE)&gt;3,HLOOKUP($A428,'Z-scores'!$C$2:$UD$20,12,FALSE)&lt;-3),"",'Total-corrected counts'!N428),"")</f>
        <v>9.1641640861907958E-2</v>
      </c>
      <c r="O428">
        <f>IFERROR(IF(OR(HLOOKUP($A428,'Z-scores'!$C$2:$UD$20,13,FALSE)&gt;3,HLOOKUP($A428,'Z-scores'!$C$2:$UD$20,13,FALSE)&lt;-3),"",'Total-corrected counts'!O428),"")</f>
        <v>7.763841900313885</v>
      </c>
      <c r="P428">
        <f>IFERROR(IF(OR(HLOOKUP($A428,'Z-scores'!$C$2:$UD$20,14,FALSE)&gt;3,HLOOKUP($A428,'Z-scores'!$C$2:$UD$20,14,FALSE)&lt;-3),"",'Total-corrected counts'!P428),"")</f>
        <v>1.3590620591328757</v>
      </c>
      <c r="Q428">
        <f>IFERROR(IF(OR(HLOOKUP($A428,'Z-scores'!$C$2:$UD$20,15,FALSE)&gt;3,HLOOKUP($A428,'Z-scores'!$C$2:$UD$20,15,FALSE)&lt;-3),"",'Total-corrected counts'!Q428),"")</f>
        <v>0</v>
      </c>
      <c r="R428">
        <f>IFERROR(IF(OR(HLOOKUP($A428,'Z-scores'!$C$2:$UD$20,16,FALSE)&gt;3,HLOOKUP($A428,'Z-scores'!$C$2:$UD$20,16,FALSE)&lt;-3),"",'Total-corrected counts'!R428),"")</f>
        <v>0.40470337446481991</v>
      </c>
      <c r="S428">
        <f>IFERROR(IF(OR(HLOOKUP($A428,'Z-scores'!$C$2:$UD$20,17,FALSE)&gt;3,HLOOKUP($A428,'Z-scores'!$C$2:$UD$20,17,FALSE)&lt;-3),"",'Total-corrected counts'!S428),"")</f>
        <v>0</v>
      </c>
      <c r="T428">
        <f>IFERROR(IF(OR(HLOOKUP($A428,'Z-scores'!$C$2:$UD$20,18,FALSE)&gt;3,HLOOKUP($A428,'Z-scores'!$C$2:$UD$20,18,FALSE)&lt;-3),"",'Total-corrected counts'!T428),"")</f>
        <v>1.0910596680773124</v>
      </c>
      <c r="U428">
        <f>IFERROR(IF(OR(HLOOKUP($A428,'Z-scores'!$C$2:$UD$20,19,FALSE)&gt;3,HLOOKUP($A428,'Z-scores'!$C$2:$UD$20,19,FALSE)&lt;-3),"",'Total-corrected counts'!U428),"")</f>
        <v>2.278220644584561</v>
      </c>
      <c r="V428">
        <f t="shared" si="24"/>
        <v>1</v>
      </c>
      <c r="W428" s="10">
        <f>SUMIFS(Tabel132[Cluster],Tabel132[ID],A428)</f>
        <v>0</v>
      </c>
      <c r="X428">
        <f t="shared" si="25"/>
        <v>0.79482246684204971</v>
      </c>
      <c r="Y428">
        <f t="shared" si="26"/>
        <v>1.8817861256513868</v>
      </c>
      <c r="Z428">
        <f t="shared" si="27"/>
        <v>1.6235661609294201</v>
      </c>
    </row>
    <row r="429" spans="1:26" x14ac:dyDescent="0.25">
      <c r="A429">
        <v>437</v>
      </c>
      <c r="B429" t="s">
        <v>220</v>
      </c>
      <c r="C429">
        <v>91400</v>
      </c>
      <c r="D429">
        <v>386</v>
      </c>
      <c r="E429">
        <f>IFERROR(IF(OR(HLOOKUP($A429,'Z-scores'!$C$2:$UD$20,3,FALSE)&gt;3,HLOOKUP(A429,'Z-scores'!$C$2:$UD$20,3,FALSE)&lt;-3),"",'Total-corrected counts'!E429),"")</f>
        <v>23.127342712776407</v>
      </c>
      <c r="F429">
        <f>IFERROR(IF(OR(HLOOKUP($A429,'Z-scores'!$C$2:$UD$20,4,FALSE)&gt;3,HLOOKUP($A429,'Z-scores'!$C$2:$UD$20,4,FALSE)&lt;-3),"",'Total-corrected counts'!F429),"")</f>
        <v>51.728041421807475</v>
      </c>
      <c r="G429">
        <f>IFERROR(IF(OR(HLOOKUP($A429,'Z-scores'!$C$2:$UD$20,5,FALSE)&gt;3,HLOOKUP($A429,'Z-scores'!$C$2:$UD$20,5,FALSE)&lt;-3),"",'Total-corrected counts'!G429),"")</f>
        <v>28.093282995757299</v>
      </c>
      <c r="H429">
        <f>IFERROR(IF(OR(HLOOKUP($A429,'Z-scores'!$C$2:$UD$20,6,FALSE)&gt;3,HLOOKUP($A429,'Z-scores'!$C$2:$UD$20,6,FALSE)&lt;-3),"",'Total-corrected counts'!H429),"")</f>
        <v>53.797254085401306</v>
      </c>
      <c r="I429">
        <f>IFERROR(IF(OR(HLOOKUP($A429,'Z-scores'!$C$2:$UD$20,7,FALSE)&gt;3,HLOOKUP($A429,'Z-scores'!$C$2:$UD$20,7,FALSE)&lt;-3),"",'Total-corrected counts'!I429),"")</f>
        <v>28.543370715954673</v>
      </c>
      <c r="J429">
        <f>IFERROR(IF(OR(HLOOKUP($A429,'Z-scores'!$C$2:$UD$20,8,FALSE)&gt;3,HLOOKUP($A429,'Z-scores'!$C$2:$UD$20,8,FALSE)&lt;-3),"",'Total-corrected counts'!J429),"")</f>
        <v>0</v>
      </c>
      <c r="K429">
        <f>IFERROR(IF(OR(HLOOKUP($A429,'Z-scores'!$C$2:$UD$20,9,FALSE)&gt;3,HLOOKUP($A429,'Z-scores'!$C$2:$UD$20,9,FALSE)&lt;-3),"",'Total-corrected counts'!K429),"")</f>
        <v>0</v>
      </c>
      <c r="L429">
        <f>IFERROR(IF(OR(HLOOKUP($A429,'Z-scores'!$C$2:$UD$20,10,FALSE)&gt;3,HLOOKUP($A429,'Z-scores'!$C$2:$UD$20,10,FALSE)&lt;-3),"",'Total-corrected counts'!L429),"")</f>
        <v>0</v>
      </c>
      <c r="M429">
        <f>IFERROR(IF(OR(HLOOKUP($A429,'Z-scores'!$C$2:$UD$20,11,FALSE)&gt;3,HLOOKUP($A429,'Z-scores'!$C$2:$UD$20,11,FALSE)&lt;-3),"",'Total-corrected counts'!M429),"")</f>
        <v>0.11058348454088962</v>
      </c>
      <c r="N429">
        <f>IFERROR(IF(OR(HLOOKUP($A429,'Z-scores'!$C$2:$UD$20,12,FALSE)&gt;3,HLOOKUP($A429,'Z-scores'!$C$2:$UD$20,12,FALSE)&lt;-3),"",'Total-corrected counts'!N429),"")</f>
        <v>59.200499996792544</v>
      </c>
      <c r="O429">
        <f>IFERROR(IF(OR(HLOOKUP($A429,'Z-scores'!$C$2:$UD$20,13,FALSE)&gt;3,HLOOKUP($A429,'Z-scores'!$C$2:$UD$20,13,FALSE)&lt;-3),"",'Total-corrected counts'!O429),"")</f>
        <v>25.351114449529472</v>
      </c>
      <c r="P429">
        <f>IFERROR(IF(OR(HLOOKUP($A429,'Z-scores'!$C$2:$UD$20,14,FALSE)&gt;3,HLOOKUP($A429,'Z-scores'!$C$2:$UD$20,14,FALSE)&lt;-3),"",'Total-corrected counts'!P429),"")</f>
        <v>3.1711448046433763</v>
      </c>
      <c r="Q429">
        <f>IFERROR(IF(OR(HLOOKUP($A429,'Z-scores'!$C$2:$UD$20,15,FALSE)&gt;3,HLOOKUP($A429,'Z-scores'!$C$2:$UD$20,15,FALSE)&lt;-3),"",'Total-corrected counts'!Q429),"")</f>
        <v>59.111014033746514</v>
      </c>
      <c r="R429">
        <f>IFERROR(IF(OR(HLOOKUP($A429,'Z-scores'!$C$2:$UD$20,16,FALSE)&gt;3,HLOOKUP($A429,'Z-scores'!$C$2:$UD$20,16,FALSE)&lt;-3),"",'Total-corrected counts'!R429),"")</f>
        <v>0.25243873852756094</v>
      </c>
      <c r="S429">
        <f>IFERROR(IF(OR(HLOOKUP($A429,'Z-scores'!$C$2:$UD$20,17,FALSE)&gt;3,HLOOKUP($A429,'Z-scores'!$C$2:$UD$20,17,FALSE)&lt;-3),"",'Total-corrected counts'!S429),"")</f>
        <v>10.813522113978431</v>
      </c>
      <c r="T429">
        <f>IFERROR(IF(OR(HLOOKUP($A429,'Z-scores'!$C$2:$UD$20,18,FALSE)&gt;3,HLOOKUP($A429,'Z-scores'!$C$2:$UD$20,18,FALSE)&lt;-3),"",'Total-corrected counts'!T429),"")</f>
        <v>1.6151119495947615</v>
      </c>
      <c r="U429">
        <f>IFERROR(IF(OR(HLOOKUP($A429,'Z-scores'!$C$2:$UD$20,19,FALSE)&gt;3,HLOOKUP($A429,'Z-scores'!$C$2:$UD$20,19,FALSE)&lt;-3),"",'Total-corrected counts'!U429),"")</f>
        <v>23.571989602634925</v>
      </c>
      <c r="V429">
        <f t="shared" si="24"/>
        <v>1</v>
      </c>
      <c r="W429" s="10">
        <f>SUMIFS(Tabel132[Cluster],Tabel132[ID],A429)</f>
        <v>96</v>
      </c>
      <c r="X429">
        <f t="shared" si="25"/>
        <v>0.84158049100774235</v>
      </c>
      <c r="Y429">
        <f t="shared" si="26"/>
        <v>20.599986157359783</v>
      </c>
      <c r="Z429">
        <f t="shared" si="27"/>
        <v>22.885854461180948</v>
      </c>
    </row>
    <row r="430" spans="1:26" x14ac:dyDescent="0.25">
      <c r="A430">
        <v>438</v>
      </c>
      <c r="B430" t="s">
        <v>812</v>
      </c>
      <c r="C430">
        <v>38400</v>
      </c>
      <c r="D430">
        <v>423</v>
      </c>
      <c r="E430" t="str">
        <f>IFERROR(IF(OR(HLOOKUP($A430,'Z-scores'!$C$2:$UD$20,3,FALSE)&gt;3,HLOOKUP(A430,'Z-scores'!$C$2:$UD$20,3,FALSE)&lt;-3),"",'Total-corrected counts'!E430),"")</f>
        <v/>
      </c>
      <c r="F430" t="str">
        <f>IFERROR(IF(OR(HLOOKUP($A430,'Z-scores'!$C$2:$UD$20,4,FALSE)&gt;3,HLOOKUP($A430,'Z-scores'!$C$2:$UD$20,4,FALSE)&lt;-3),"",'Total-corrected counts'!F430),"")</f>
        <v/>
      </c>
      <c r="G430" t="str">
        <f>IFERROR(IF(OR(HLOOKUP($A430,'Z-scores'!$C$2:$UD$20,5,FALSE)&gt;3,HLOOKUP($A430,'Z-scores'!$C$2:$UD$20,5,FALSE)&lt;-3),"",'Total-corrected counts'!G430),"")</f>
        <v/>
      </c>
      <c r="H430" t="str">
        <f>IFERROR(IF(OR(HLOOKUP($A430,'Z-scores'!$C$2:$UD$20,6,FALSE)&gt;3,HLOOKUP($A430,'Z-scores'!$C$2:$UD$20,6,FALSE)&lt;-3),"",'Total-corrected counts'!H430),"")</f>
        <v/>
      </c>
      <c r="I430" t="str">
        <f>IFERROR(IF(OR(HLOOKUP($A430,'Z-scores'!$C$2:$UD$20,7,FALSE)&gt;3,HLOOKUP($A430,'Z-scores'!$C$2:$UD$20,7,FALSE)&lt;-3),"",'Total-corrected counts'!I430),"")</f>
        <v/>
      </c>
      <c r="J430" t="str">
        <f>IFERROR(IF(OR(HLOOKUP($A430,'Z-scores'!$C$2:$UD$20,8,FALSE)&gt;3,HLOOKUP($A430,'Z-scores'!$C$2:$UD$20,8,FALSE)&lt;-3),"",'Total-corrected counts'!J430),"")</f>
        <v/>
      </c>
      <c r="K430" t="str">
        <f>IFERROR(IF(OR(HLOOKUP($A430,'Z-scores'!$C$2:$UD$20,9,FALSE)&gt;3,HLOOKUP($A430,'Z-scores'!$C$2:$UD$20,9,FALSE)&lt;-3),"",'Total-corrected counts'!K430),"")</f>
        <v/>
      </c>
      <c r="L430" t="str">
        <f>IFERROR(IF(OR(HLOOKUP($A430,'Z-scores'!$C$2:$UD$20,10,FALSE)&gt;3,HLOOKUP($A430,'Z-scores'!$C$2:$UD$20,10,FALSE)&lt;-3),"",'Total-corrected counts'!L430),"")</f>
        <v/>
      </c>
      <c r="M430" t="str">
        <f>IFERROR(IF(OR(HLOOKUP($A430,'Z-scores'!$C$2:$UD$20,11,FALSE)&gt;3,HLOOKUP($A430,'Z-scores'!$C$2:$UD$20,11,FALSE)&lt;-3),"",'Total-corrected counts'!M430),"")</f>
        <v/>
      </c>
      <c r="N430" t="str">
        <f>IFERROR(IF(OR(HLOOKUP($A430,'Z-scores'!$C$2:$UD$20,12,FALSE)&gt;3,HLOOKUP($A430,'Z-scores'!$C$2:$UD$20,12,FALSE)&lt;-3),"",'Total-corrected counts'!N430),"")</f>
        <v/>
      </c>
      <c r="O430" t="str">
        <f>IFERROR(IF(OR(HLOOKUP($A430,'Z-scores'!$C$2:$UD$20,13,FALSE)&gt;3,HLOOKUP($A430,'Z-scores'!$C$2:$UD$20,13,FALSE)&lt;-3),"",'Total-corrected counts'!O430),"")</f>
        <v/>
      </c>
      <c r="P430" t="str">
        <f>IFERROR(IF(OR(HLOOKUP($A430,'Z-scores'!$C$2:$UD$20,14,FALSE)&gt;3,HLOOKUP($A430,'Z-scores'!$C$2:$UD$20,14,FALSE)&lt;-3),"",'Total-corrected counts'!P430),"")</f>
        <v/>
      </c>
      <c r="Q430" t="str">
        <f>IFERROR(IF(OR(HLOOKUP($A430,'Z-scores'!$C$2:$UD$20,15,FALSE)&gt;3,HLOOKUP($A430,'Z-scores'!$C$2:$UD$20,15,FALSE)&lt;-3),"",'Total-corrected counts'!Q430),"")</f>
        <v/>
      </c>
      <c r="R430" t="str">
        <f>IFERROR(IF(OR(HLOOKUP($A430,'Z-scores'!$C$2:$UD$20,16,FALSE)&gt;3,HLOOKUP($A430,'Z-scores'!$C$2:$UD$20,16,FALSE)&lt;-3),"",'Total-corrected counts'!R430),"")</f>
        <v/>
      </c>
      <c r="S430" t="str">
        <f>IFERROR(IF(OR(HLOOKUP($A430,'Z-scores'!$C$2:$UD$20,17,FALSE)&gt;3,HLOOKUP($A430,'Z-scores'!$C$2:$UD$20,17,FALSE)&lt;-3),"",'Total-corrected counts'!S430),"")</f>
        <v/>
      </c>
      <c r="T430" t="str">
        <f>IFERROR(IF(OR(HLOOKUP($A430,'Z-scores'!$C$2:$UD$20,18,FALSE)&gt;3,HLOOKUP($A430,'Z-scores'!$C$2:$UD$20,18,FALSE)&lt;-3),"",'Total-corrected counts'!T430),"")</f>
        <v/>
      </c>
      <c r="U430" t="str">
        <f>IFERROR(IF(OR(HLOOKUP($A430,'Z-scores'!$C$2:$UD$20,19,FALSE)&gt;3,HLOOKUP($A430,'Z-scores'!$C$2:$UD$20,19,FALSE)&lt;-3),"",'Total-corrected counts'!U430),"")</f>
        <v/>
      </c>
      <c r="V430">
        <f t="shared" si="24"/>
        <v>1</v>
      </c>
      <c r="W430" s="10">
        <f>SUMIFS(Tabel132[Cluster],Tabel132[ID],A430)</f>
        <v>0</v>
      </c>
      <c r="X430" t="str">
        <f t="shared" si="25"/>
        <v/>
      </c>
      <c r="Y430" t="str">
        <f t="shared" si="26"/>
        <v/>
      </c>
      <c r="Z430" t="str">
        <f t="shared" si="27"/>
        <v/>
      </c>
    </row>
    <row r="431" spans="1:26" x14ac:dyDescent="0.25">
      <c r="A431">
        <v>439</v>
      </c>
      <c r="B431" t="s">
        <v>813</v>
      </c>
      <c r="C431">
        <v>76300</v>
      </c>
      <c r="D431">
        <v>63</v>
      </c>
      <c r="E431" t="str">
        <f>IFERROR(IF(OR(HLOOKUP($A431,'Z-scores'!$C$2:$UD$20,3,FALSE)&gt;3,HLOOKUP(A431,'Z-scores'!$C$2:$UD$20,3,FALSE)&lt;-3),"",'Total-corrected counts'!E431),"")</f>
        <v/>
      </c>
      <c r="F431" t="str">
        <f>IFERROR(IF(OR(HLOOKUP($A431,'Z-scores'!$C$2:$UD$20,4,FALSE)&gt;3,HLOOKUP($A431,'Z-scores'!$C$2:$UD$20,4,FALSE)&lt;-3),"",'Total-corrected counts'!F431),"")</f>
        <v/>
      </c>
      <c r="G431" t="str">
        <f>IFERROR(IF(OR(HLOOKUP($A431,'Z-scores'!$C$2:$UD$20,5,FALSE)&gt;3,HLOOKUP($A431,'Z-scores'!$C$2:$UD$20,5,FALSE)&lt;-3),"",'Total-corrected counts'!G431),"")</f>
        <v/>
      </c>
      <c r="H431" t="str">
        <f>IFERROR(IF(OR(HLOOKUP($A431,'Z-scores'!$C$2:$UD$20,6,FALSE)&gt;3,HLOOKUP($A431,'Z-scores'!$C$2:$UD$20,6,FALSE)&lt;-3),"",'Total-corrected counts'!H431),"")</f>
        <v/>
      </c>
      <c r="I431" t="str">
        <f>IFERROR(IF(OR(HLOOKUP($A431,'Z-scores'!$C$2:$UD$20,7,FALSE)&gt;3,HLOOKUP($A431,'Z-scores'!$C$2:$UD$20,7,FALSE)&lt;-3),"",'Total-corrected counts'!I431),"")</f>
        <v/>
      </c>
      <c r="J431" t="str">
        <f>IFERROR(IF(OR(HLOOKUP($A431,'Z-scores'!$C$2:$UD$20,8,FALSE)&gt;3,HLOOKUP($A431,'Z-scores'!$C$2:$UD$20,8,FALSE)&lt;-3),"",'Total-corrected counts'!J431),"")</f>
        <v/>
      </c>
      <c r="K431" t="str">
        <f>IFERROR(IF(OR(HLOOKUP($A431,'Z-scores'!$C$2:$UD$20,9,FALSE)&gt;3,HLOOKUP($A431,'Z-scores'!$C$2:$UD$20,9,FALSE)&lt;-3),"",'Total-corrected counts'!K431),"")</f>
        <v/>
      </c>
      <c r="L431" t="str">
        <f>IFERROR(IF(OR(HLOOKUP($A431,'Z-scores'!$C$2:$UD$20,10,FALSE)&gt;3,HLOOKUP($A431,'Z-scores'!$C$2:$UD$20,10,FALSE)&lt;-3),"",'Total-corrected counts'!L431),"")</f>
        <v/>
      </c>
      <c r="M431" t="str">
        <f>IFERROR(IF(OR(HLOOKUP($A431,'Z-scores'!$C$2:$UD$20,11,FALSE)&gt;3,HLOOKUP($A431,'Z-scores'!$C$2:$UD$20,11,FALSE)&lt;-3),"",'Total-corrected counts'!M431),"")</f>
        <v/>
      </c>
      <c r="N431" t="str">
        <f>IFERROR(IF(OR(HLOOKUP($A431,'Z-scores'!$C$2:$UD$20,12,FALSE)&gt;3,HLOOKUP($A431,'Z-scores'!$C$2:$UD$20,12,FALSE)&lt;-3),"",'Total-corrected counts'!N431),"")</f>
        <v/>
      </c>
      <c r="O431" t="str">
        <f>IFERROR(IF(OR(HLOOKUP($A431,'Z-scores'!$C$2:$UD$20,13,FALSE)&gt;3,HLOOKUP($A431,'Z-scores'!$C$2:$UD$20,13,FALSE)&lt;-3),"",'Total-corrected counts'!O431),"")</f>
        <v/>
      </c>
      <c r="P431" t="str">
        <f>IFERROR(IF(OR(HLOOKUP($A431,'Z-scores'!$C$2:$UD$20,14,FALSE)&gt;3,HLOOKUP($A431,'Z-scores'!$C$2:$UD$20,14,FALSE)&lt;-3),"",'Total-corrected counts'!P431),"")</f>
        <v/>
      </c>
      <c r="Q431" t="str">
        <f>IFERROR(IF(OR(HLOOKUP($A431,'Z-scores'!$C$2:$UD$20,15,FALSE)&gt;3,HLOOKUP($A431,'Z-scores'!$C$2:$UD$20,15,FALSE)&lt;-3),"",'Total-corrected counts'!Q431),"")</f>
        <v/>
      </c>
      <c r="R431" t="str">
        <f>IFERROR(IF(OR(HLOOKUP($A431,'Z-scores'!$C$2:$UD$20,16,FALSE)&gt;3,HLOOKUP($A431,'Z-scores'!$C$2:$UD$20,16,FALSE)&lt;-3),"",'Total-corrected counts'!R431),"")</f>
        <v/>
      </c>
      <c r="S431" t="str">
        <f>IFERROR(IF(OR(HLOOKUP($A431,'Z-scores'!$C$2:$UD$20,17,FALSE)&gt;3,HLOOKUP($A431,'Z-scores'!$C$2:$UD$20,17,FALSE)&lt;-3),"",'Total-corrected counts'!S431),"")</f>
        <v/>
      </c>
      <c r="T431" t="str">
        <f>IFERROR(IF(OR(HLOOKUP($A431,'Z-scores'!$C$2:$UD$20,18,FALSE)&gt;3,HLOOKUP($A431,'Z-scores'!$C$2:$UD$20,18,FALSE)&lt;-3),"",'Total-corrected counts'!T431),"")</f>
        <v/>
      </c>
      <c r="U431" t="str">
        <f>IFERROR(IF(OR(HLOOKUP($A431,'Z-scores'!$C$2:$UD$20,19,FALSE)&gt;3,HLOOKUP($A431,'Z-scores'!$C$2:$UD$20,19,FALSE)&lt;-3),"",'Total-corrected counts'!U431),"")</f>
        <v/>
      </c>
      <c r="V431">
        <f t="shared" si="24"/>
        <v>1</v>
      </c>
      <c r="W431" s="10">
        <f>SUMIFS(Tabel132[Cluster],Tabel132[ID],A431)</f>
        <v>84</v>
      </c>
      <c r="X431" t="str">
        <f t="shared" si="25"/>
        <v/>
      </c>
      <c r="Y431" t="str">
        <f t="shared" si="26"/>
        <v/>
      </c>
      <c r="Z431" t="str">
        <f t="shared" si="27"/>
        <v/>
      </c>
    </row>
    <row r="432" spans="1:26" x14ac:dyDescent="0.25">
      <c r="A432">
        <v>440</v>
      </c>
      <c r="B432" t="s">
        <v>221</v>
      </c>
      <c r="C432">
        <v>21800</v>
      </c>
      <c r="D432">
        <v>723</v>
      </c>
      <c r="E432" t="str">
        <f>IFERROR(IF(OR(HLOOKUP($A432,'Z-scores'!$C$2:$UD$20,3,FALSE)&gt;3,HLOOKUP(A432,'Z-scores'!$C$2:$UD$20,3,FALSE)&lt;-3),"",'Total-corrected counts'!E432),"")</f>
        <v/>
      </c>
      <c r="F432">
        <f>IFERROR(IF(OR(HLOOKUP($A432,'Z-scores'!$C$2:$UD$20,4,FALSE)&gt;3,HLOOKUP($A432,'Z-scores'!$C$2:$UD$20,4,FALSE)&lt;-3),"",'Total-corrected counts'!F432),"")</f>
        <v>9.7041346339990877</v>
      </c>
      <c r="G432">
        <f>IFERROR(IF(OR(HLOOKUP($A432,'Z-scores'!$C$2:$UD$20,5,FALSE)&gt;3,HLOOKUP($A432,'Z-scores'!$C$2:$UD$20,5,FALSE)&lt;-3),"",'Total-corrected counts'!G432),"")</f>
        <v>0.28204084757303849</v>
      </c>
      <c r="H432">
        <f>IFERROR(IF(OR(HLOOKUP($A432,'Z-scores'!$C$2:$UD$20,6,FALSE)&gt;3,HLOOKUP($A432,'Z-scores'!$C$2:$UD$20,6,FALSE)&lt;-3),"",'Total-corrected counts'!H432),"")</f>
        <v>5.3189967059914096</v>
      </c>
      <c r="I432">
        <f>IFERROR(IF(OR(HLOOKUP($A432,'Z-scores'!$C$2:$UD$20,7,FALSE)&gt;3,HLOOKUP($A432,'Z-scores'!$C$2:$UD$20,7,FALSE)&lt;-3),"",'Total-corrected counts'!I432),"")</f>
        <v>1.1205551057600842</v>
      </c>
      <c r="J432">
        <f>IFERROR(IF(OR(HLOOKUP($A432,'Z-scores'!$C$2:$UD$20,8,FALSE)&gt;3,HLOOKUP($A432,'Z-scores'!$C$2:$UD$20,8,FALSE)&lt;-3),"",'Total-corrected counts'!J432),"")</f>
        <v>3.1704801181805093</v>
      </c>
      <c r="K432">
        <f>IFERROR(IF(OR(HLOOKUP($A432,'Z-scores'!$C$2:$UD$20,9,FALSE)&gt;3,HLOOKUP($A432,'Z-scores'!$C$2:$UD$20,9,FALSE)&lt;-3),"",'Total-corrected counts'!K432),"")</f>
        <v>7.0639389040637717</v>
      </c>
      <c r="L432">
        <f>IFERROR(IF(OR(HLOOKUP($A432,'Z-scores'!$C$2:$UD$20,10,FALSE)&gt;3,HLOOKUP($A432,'Z-scores'!$C$2:$UD$20,10,FALSE)&lt;-3),"",'Total-corrected counts'!L432),"")</f>
        <v>0.94811056997761578</v>
      </c>
      <c r="M432">
        <f>IFERROR(IF(OR(HLOOKUP($A432,'Z-scores'!$C$2:$UD$20,11,FALSE)&gt;3,HLOOKUP($A432,'Z-scores'!$C$2:$UD$20,11,FALSE)&lt;-3),"",'Total-corrected counts'!M432),"")</f>
        <v>3.4741644726596159</v>
      </c>
      <c r="N432">
        <f>IFERROR(IF(OR(HLOOKUP($A432,'Z-scores'!$C$2:$UD$20,12,FALSE)&gt;3,HLOOKUP($A432,'Z-scores'!$C$2:$UD$20,12,FALSE)&lt;-3),"",'Total-corrected counts'!N432),"")</f>
        <v>11.427712615479923</v>
      </c>
      <c r="O432">
        <f>IFERROR(IF(OR(HLOOKUP($A432,'Z-scores'!$C$2:$UD$20,13,FALSE)&gt;3,HLOOKUP($A432,'Z-scores'!$C$2:$UD$20,13,FALSE)&lt;-3),"",'Total-corrected counts'!O432),"")</f>
        <v>2.1504529580843399</v>
      </c>
      <c r="P432">
        <f>IFERROR(IF(OR(HLOOKUP($A432,'Z-scores'!$C$2:$UD$20,14,FALSE)&gt;3,HLOOKUP($A432,'Z-scores'!$C$2:$UD$20,14,FALSE)&lt;-3),"",'Total-corrected counts'!P432),"")</f>
        <v>5.6371158993593173</v>
      </c>
      <c r="Q432">
        <f>IFERROR(IF(OR(HLOOKUP($A432,'Z-scores'!$C$2:$UD$20,15,FALSE)&gt;3,HLOOKUP($A432,'Z-scores'!$C$2:$UD$20,15,FALSE)&lt;-3),"",'Total-corrected counts'!Q432),"")</f>
        <v>0.51680695212612426</v>
      </c>
      <c r="R432">
        <f>IFERROR(IF(OR(HLOOKUP($A432,'Z-scores'!$C$2:$UD$20,16,FALSE)&gt;3,HLOOKUP($A432,'Z-scores'!$C$2:$UD$20,16,FALSE)&lt;-3),"",'Total-corrected counts'!R432),"")</f>
        <v>9.179954761375269</v>
      </c>
      <c r="S432">
        <f>IFERROR(IF(OR(HLOOKUP($A432,'Z-scores'!$C$2:$UD$20,17,FALSE)&gt;3,HLOOKUP($A432,'Z-scores'!$C$2:$UD$20,17,FALSE)&lt;-3),"",'Total-corrected counts'!S432),"")</f>
        <v>1.0639810915360304</v>
      </c>
      <c r="T432">
        <f>IFERROR(IF(OR(HLOOKUP($A432,'Z-scores'!$C$2:$UD$20,18,FALSE)&gt;3,HLOOKUP($A432,'Z-scores'!$C$2:$UD$20,18,FALSE)&lt;-3),"",'Total-corrected counts'!T432),"")</f>
        <v>15.111605953921201</v>
      </c>
      <c r="U432">
        <f>IFERROR(IF(OR(HLOOKUP($A432,'Z-scores'!$C$2:$UD$20,19,FALSE)&gt;3,HLOOKUP($A432,'Z-scores'!$C$2:$UD$20,19,FALSE)&lt;-3),"",'Total-corrected counts'!U432),"")</f>
        <v>8.4185677152267591</v>
      </c>
      <c r="V432">
        <f t="shared" si="24"/>
        <v>1</v>
      </c>
      <c r="W432" s="10">
        <f>SUMIFS(Tabel132[Cluster],Tabel132[ID],A432)</f>
        <v>27</v>
      </c>
      <c r="X432">
        <f t="shared" si="25"/>
        <v>0.22252624752164782</v>
      </c>
      <c r="Y432">
        <f t="shared" si="26"/>
        <v>3.8853026697756414</v>
      </c>
      <c r="Z432">
        <f t="shared" si="27"/>
        <v>6.6882747433886198</v>
      </c>
    </row>
    <row r="433" spans="1:26" x14ac:dyDescent="0.25">
      <c r="A433">
        <v>441</v>
      </c>
      <c r="B433" t="s">
        <v>222</v>
      </c>
      <c r="C433">
        <v>15400</v>
      </c>
      <c r="D433">
        <v>394</v>
      </c>
      <c r="E433">
        <f>IFERROR(IF(OR(HLOOKUP($A433,'Z-scores'!$C$2:$UD$20,3,FALSE)&gt;3,HLOOKUP(A433,'Z-scores'!$C$2:$UD$20,3,FALSE)&lt;-3),"",'Total-corrected counts'!E433),"")</f>
        <v>4.8563310493634847E-2</v>
      </c>
      <c r="F433">
        <f>IFERROR(IF(OR(HLOOKUP($A433,'Z-scores'!$C$2:$UD$20,4,FALSE)&gt;3,HLOOKUP($A433,'Z-scores'!$C$2:$UD$20,4,FALSE)&lt;-3),"",'Total-corrected counts'!F433),"")</f>
        <v>0</v>
      </c>
      <c r="G433">
        <f>IFERROR(IF(OR(HLOOKUP($A433,'Z-scores'!$C$2:$UD$20,5,FALSE)&gt;3,HLOOKUP($A433,'Z-scores'!$C$2:$UD$20,5,FALSE)&lt;-3),"",'Total-corrected counts'!G433),"")</f>
        <v>0</v>
      </c>
      <c r="H433">
        <f>IFERROR(IF(OR(HLOOKUP($A433,'Z-scores'!$C$2:$UD$20,6,FALSE)&gt;3,HLOOKUP($A433,'Z-scores'!$C$2:$UD$20,6,FALSE)&lt;-3),"",'Total-corrected counts'!H433),"")</f>
        <v>1.3960621275568005E-2</v>
      </c>
      <c r="I433">
        <f>IFERROR(IF(OR(HLOOKUP($A433,'Z-scores'!$C$2:$UD$20,7,FALSE)&gt;3,HLOOKUP($A433,'Z-scores'!$C$2:$UD$20,7,FALSE)&lt;-3),"",'Total-corrected counts'!I433),"")</f>
        <v>0</v>
      </c>
      <c r="J433">
        <f>IFERROR(IF(OR(HLOOKUP($A433,'Z-scores'!$C$2:$UD$20,8,FALSE)&gt;3,HLOOKUP($A433,'Z-scores'!$C$2:$UD$20,8,FALSE)&lt;-3),"",'Total-corrected counts'!J433),"")</f>
        <v>0.4782839369572463</v>
      </c>
      <c r="K433">
        <f>IFERROR(IF(OR(HLOOKUP($A433,'Z-scores'!$C$2:$UD$20,9,FALSE)&gt;3,HLOOKUP($A433,'Z-scores'!$C$2:$UD$20,9,FALSE)&lt;-3),"",'Total-corrected counts'!K433),"")</f>
        <v>0.75812475611795527</v>
      </c>
      <c r="L433">
        <f>IFERROR(IF(OR(HLOOKUP($A433,'Z-scores'!$C$2:$UD$20,10,FALSE)&gt;3,HLOOKUP($A433,'Z-scores'!$C$2:$UD$20,10,FALSE)&lt;-3),"",'Total-corrected counts'!L433),"")</f>
        <v>2.64588996272823E-2</v>
      </c>
      <c r="M433">
        <f>IFERROR(IF(OR(HLOOKUP($A433,'Z-scores'!$C$2:$UD$20,11,FALSE)&gt;3,HLOOKUP($A433,'Z-scores'!$C$2:$UD$20,11,FALSE)&lt;-3),"",'Total-corrected counts'!M433),"")</f>
        <v>8.2937613405667215E-2</v>
      </c>
      <c r="N433">
        <f>IFERROR(IF(OR(HLOOKUP($A433,'Z-scores'!$C$2:$UD$20,12,FALSE)&gt;3,HLOOKUP($A433,'Z-scores'!$C$2:$UD$20,12,FALSE)&lt;-3),"",'Total-corrected counts'!N433),"")</f>
        <v>1.255490479808139</v>
      </c>
      <c r="O433">
        <f>IFERROR(IF(OR(HLOOKUP($A433,'Z-scores'!$C$2:$UD$20,13,FALSE)&gt;3,HLOOKUP($A433,'Z-scores'!$C$2:$UD$20,13,FALSE)&lt;-3),"",'Total-corrected counts'!O433),"")</f>
        <v>0.17499773680811531</v>
      </c>
      <c r="P433">
        <f>IFERROR(IF(OR(HLOOKUP($A433,'Z-scores'!$C$2:$UD$20,14,FALSE)&gt;3,HLOOKUP($A433,'Z-scores'!$C$2:$UD$20,14,FALSE)&lt;-3),"",'Total-corrected counts'!P433),"")</f>
        <v>1.1154565957033979</v>
      </c>
      <c r="Q433">
        <f>IFERROR(IF(OR(HLOOKUP($A433,'Z-scores'!$C$2:$UD$20,15,FALSE)&gt;3,HLOOKUP($A433,'Z-scores'!$C$2:$UD$20,15,FALSE)&lt;-3),"",'Total-corrected counts'!Q433),"")</f>
        <v>0</v>
      </c>
      <c r="R433">
        <f>IFERROR(IF(OR(HLOOKUP($A433,'Z-scores'!$C$2:$UD$20,16,FALSE)&gt;3,HLOOKUP($A433,'Z-scores'!$C$2:$UD$20,16,FALSE)&lt;-3),"",'Total-corrected counts'!R433),"")</f>
        <v>0.11219499490113818</v>
      </c>
      <c r="S433">
        <f>IFERROR(IF(OR(HLOOKUP($A433,'Z-scores'!$C$2:$UD$20,17,FALSE)&gt;3,HLOOKUP($A433,'Z-scores'!$C$2:$UD$20,17,FALSE)&lt;-3),"",'Total-corrected counts'!S433),"")</f>
        <v>1.0856949913632964E-2</v>
      </c>
      <c r="T433">
        <f>IFERROR(IF(OR(HLOOKUP($A433,'Z-scores'!$C$2:$UD$20,18,FALSE)&gt;3,HLOOKUP($A433,'Z-scores'!$C$2:$UD$20,18,FALSE)&lt;-3),"",'Total-corrected counts'!T433),"")</f>
        <v>0.16322939916117271</v>
      </c>
      <c r="U433">
        <f>IFERROR(IF(OR(HLOOKUP($A433,'Z-scores'!$C$2:$UD$20,19,FALSE)&gt;3,HLOOKUP($A433,'Z-scores'!$C$2:$UD$20,19,FALSE)&lt;-3),"",'Total-corrected counts'!U433),"")</f>
        <v>0</v>
      </c>
      <c r="V433">
        <f t="shared" si="24"/>
        <v>1</v>
      </c>
      <c r="W433" s="10">
        <f>SUMIFS(Tabel132[Cluster],Tabel132[ID],A433)</f>
        <v>18</v>
      </c>
      <c r="X433">
        <f t="shared" si="25"/>
        <v>0.33334186065596527</v>
      </c>
      <c r="Y433">
        <f t="shared" si="26"/>
        <v>0.15648101531970598</v>
      </c>
      <c r="Z433">
        <f t="shared" si="27"/>
        <v>0.35402826953694949</v>
      </c>
    </row>
    <row r="434" spans="1:26" x14ac:dyDescent="0.25">
      <c r="A434">
        <v>442</v>
      </c>
      <c r="B434" t="s">
        <v>223</v>
      </c>
      <c r="C434">
        <v>26000</v>
      </c>
      <c r="D434">
        <v>879</v>
      </c>
      <c r="E434">
        <f>IFERROR(IF(OR(HLOOKUP($A434,'Z-scores'!$C$2:$UD$20,3,FALSE)&gt;3,HLOOKUP(A434,'Z-scores'!$C$2:$UD$20,3,FALSE)&lt;-3),"",'Total-corrected counts'!E434),"")</f>
        <v>2.5421025223783471</v>
      </c>
      <c r="F434">
        <f>IFERROR(IF(OR(HLOOKUP($A434,'Z-scores'!$C$2:$UD$20,4,FALSE)&gt;3,HLOOKUP($A434,'Z-scores'!$C$2:$UD$20,4,FALSE)&lt;-3),"",'Total-corrected counts'!F434),"")</f>
        <v>0.16405975712593554</v>
      </c>
      <c r="G434">
        <f>IFERROR(IF(OR(HLOOKUP($A434,'Z-scores'!$C$2:$UD$20,5,FALSE)&gt;3,HLOOKUP($A434,'Z-scores'!$C$2:$UD$20,5,FALSE)&lt;-3),"",'Total-corrected counts'!G434),"")</f>
        <v>3.5255105946629812</v>
      </c>
      <c r="H434">
        <f>IFERROR(IF(OR(HLOOKUP($A434,'Z-scores'!$C$2:$UD$20,6,FALSE)&gt;3,HLOOKUP($A434,'Z-scores'!$C$2:$UD$20,6,FALSE)&lt;-3),"",'Total-corrected counts'!H434),"")</f>
        <v>6.9384287739572983</v>
      </c>
      <c r="I434">
        <f>IFERROR(IF(OR(HLOOKUP($A434,'Z-scores'!$C$2:$UD$20,7,FALSE)&gt;3,HLOOKUP($A434,'Z-scores'!$C$2:$UD$20,7,FALSE)&lt;-3),"",'Total-corrected counts'!I434),"")</f>
        <v>5.5288927745744818</v>
      </c>
      <c r="J434">
        <f>IFERROR(IF(OR(HLOOKUP($A434,'Z-scores'!$C$2:$UD$20,8,FALSE)&gt;3,HLOOKUP($A434,'Z-scores'!$C$2:$UD$20,8,FALSE)&lt;-3),"",'Total-corrected counts'!J434),"")</f>
        <v>1.9476510834856939</v>
      </c>
      <c r="K434">
        <f>IFERROR(IF(OR(HLOOKUP($A434,'Z-scores'!$C$2:$UD$20,9,FALSE)&gt;3,HLOOKUP($A434,'Z-scores'!$C$2:$UD$20,9,FALSE)&lt;-3),"",'Total-corrected counts'!K434),"")</f>
        <v>13.998550643848599</v>
      </c>
      <c r="L434">
        <f>IFERROR(IF(OR(HLOOKUP($A434,'Z-scores'!$C$2:$UD$20,10,FALSE)&gt;3,HLOOKUP($A434,'Z-scores'!$C$2:$UD$20,10,FALSE)&lt;-3),"",'Total-corrected counts'!L434),"")</f>
        <v>3.0868716231829352E-2</v>
      </c>
      <c r="M434">
        <f>IFERROR(IF(OR(HLOOKUP($A434,'Z-scores'!$C$2:$UD$20,11,FALSE)&gt;3,HLOOKUP($A434,'Z-scores'!$C$2:$UD$20,11,FALSE)&lt;-3),"",'Total-corrected counts'!M434),"")</f>
        <v>4.1376653799049539</v>
      </c>
      <c r="N434">
        <f>IFERROR(IF(OR(HLOOKUP($A434,'Z-scores'!$C$2:$UD$20,12,FALSE)&gt;3,HLOOKUP($A434,'Z-scores'!$C$2:$UD$20,12,FALSE)&lt;-3),"",'Total-corrected counts'!N434),"")</f>
        <v>1.9977877707895935</v>
      </c>
      <c r="O434">
        <f>IFERROR(IF(OR(HLOOKUP($A434,'Z-scores'!$C$2:$UD$20,13,FALSE)&gt;3,HLOOKUP($A434,'Z-scores'!$C$2:$UD$20,13,FALSE)&lt;-3),"",'Total-corrected counts'!O434),"")</f>
        <v>8.9417112826762004</v>
      </c>
      <c r="P434">
        <f>IFERROR(IF(OR(HLOOKUP($A434,'Z-scores'!$C$2:$UD$20,14,FALSE)&gt;3,HLOOKUP($A434,'Z-scores'!$C$2:$UD$20,14,FALSE)&lt;-3),"",'Total-corrected counts'!P434),"")</f>
        <v>12.227284752135713</v>
      </c>
      <c r="Q434">
        <f>IFERROR(IF(OR(HLOOKUP($A434,'Z-scores'!$C$2:$UD$20,15,FALSE)&gt;3,HLOOKUP($A434,'Z-scores'!$C$2:$UD$20,15,FALSE)&lt;-3),"",'Total-corrected counts'!Q434),"")</f>
        <v>0.94585423313649164</v>
      </c>
      <c r="R434">
        <f>IFERROR(IF(OR(HLOOKUP($A434,'Z-scores'!$C$2:$UD$20,16,FALSE)&gt;3,HLOOKUP($A434,'Z-scores'!$C$2:$UD$20,16,FALSE)&lt;-3),"",'Total-corrected counts'!R434),"")</f>
        <v>8.6229867509731921</v>
      </c>
      <c r="S434">
        <f>IFERROR(IF(OR(HLOOKUP($A434,'Z-scores'!$C$2:$UD$20,17,FALSE)&gt;3,HLOOKUP($A434,'Z-scores'!$C$2:$UD$20,17,FALSE)&lt;-3),"",'Total-corrected counts'!S434),"")</f>
        <v>3.0182320759899639</v>
      </c>
      <c r="T434">
        <f>IFERROR(IF(OR(HLOOKUP($A434,'Z-scores'!$C$2:$UD$20,18,FALSE)&gt;3,HLOOKUP($A434,'Z-scores'!$C$2:$UD$20,18,FALSE)&lt;-3),"",'Total-corrected counts'!T434),"")</f>
        <v>14.398551210217128</v>
      </c>
      <c r="U434">
        <f>IFERROR(IF(OR(HLOOKUP($A434,'Z-scores'!$C$2:$UD$20,19,FALSE)&gt;3,HLOOKUP($A434,'Z-scores'!$C$2:$UD$20,19,FALSE)&lt;-3),"",'Total-corrected counts'!U434),"")</f>
        <v>1.8963474698732441</v>
      </c>
      <c r="V434">
        <f t="shared" si="24"/>
        <v>1</v>
      </c>
      <c r="W434" s="10">
        <f>SUMIFS(Tabel132[Cluster],Tabel132[ID],A434)</f>
        <v>34</v>
      </c>
      <c r="X434">
        <f t="shared" si="25"/>
        <v>0.356151712119116</v>
      </c>
      <c r="Y434">
        <f t="shared" si="26"/>
        <v>4.3126366940189023</v>
      </c>
      <c r="Z434">
        <f t="shared" si="27"/>
        <v>6.5060944432239403</v>
      </c>
    </row>
    <row r="435" spans="1:26" x14ac:dyDescent="0.25">
      <c r="A435">
        <v>443</v>
      </c>
      <c r="B435" t="s">
        <v>224</v>
      </c>
      <c r="C435">
        <v>112100</v>
      </c>
      <c r="D435">
        <v>618</v>
      </c>
      <c r="E435">
        <f>IFERROR(IF(OR(HLOOKUP($A435,'Z-scores'!$C$2:$UD$20,3,FALSE)&gt;3,HLOOKUP(A435,'Z-scores'!$C$2:$UD$20,3,FALSE)&lt;-3),"",'Total-corrected counts'!E435),"")</f>
        <v>8.4929758774829871</v>
      </c>
      <c r="F435">
        <f>IFERROR(IF(OR(HLOOKUP($A435,'Z-scores'!$C$2:$UD$20,4,FALSE)&gt;3,HLOOKUP($A435,'Z-scores'!$C$2:$UD$20,4,FALSE)&lt;-3),"",'Total-corrected counts'!F435),"")</f>
        <v>0.64803604064744535</v>
      </c>
      <c r="G435">
        <f>IFERROR(IF(OR(HLOOKUP($A435,'Z-scores'!$C$2:$UD$20,5,FALSE)&gt;3,HLOOKUP($A435,'Z-scores'!$C$2:$UD$20,5,FALSE)&lt;-3),"",'Total-corrected counts'!G435),"")</f>
        <v>17.949885370541235</v>
      </c>
      <c r="H435">
        <f>IFERROR(IF(OR(HLOOKUP($A435,'Z-scores'!$C$2:$UD$20,6,FALSE)&gt;3,HLOOKUP($A435,'Z-scores'!$C$2:$UD$20,6,FALSE)&lt;-3),"",'Total-corrected counts'!H435),"")</f>
        <v>31.362535695563526</v>
      </c>
      <c r="I435">
        <f>IFERROR(IF(OR(HLOOKUP($A435,'Z-scores'!$C$2:$UD$20,7,FALSE)&gt;3,HLOOKUP($A435,'Z-scores'!$C$2:$UD$20,7,FALSE)&lt;-3),"",'Total-corrected counts'!I435),"")</f>
        <v>1.9948343641003696</v>
      </c>
      <c r="J435">
        <f>IFERROR(IF(OR(HLOOKUP($A435,'Z-scores'!$C$2:$UD$20,8,FALSE)&gt;3,HLOOKUP($A435,'Z-scores'!$C$2:$UD$20,8,FALSE)&lt;-3),"",'Total-corrected counts'!J435),"")</f>
        <v>10.867399969626504</v>
      </c>
      <c r="K435">
        <f>IFERROR(IF(OR(HLOOKUP($A435,'Z-scores'!$C$2:$UD$20,9,FALSE)&gt;3,HLOOKUP($A435,'Z-scores'!$C$2:$UD$20,9,FALSE)&lt;-3),"",'Total-corrected counts'!K435),"")</f>
        <v>18.315402196332013</v>
      </c>
      <c r="L435">
        <f>IFERROR(IF(OR(HLOOKUP($A435,'Z-scores'!$C$2:$UD$20,10,FALSE)&gt;3,HLOOKUP($A435,'Z-scores'!$C$2:$UD$20,10,FALSE)&lt;-3),"",'Total-corrected counts'!L435),"")</f>
        <v>3.6469183319604102</v>
      </c>
      <c r="M435">
        <f>IFERROR(IF(OR(HLOOKUP($A435,'Z-scores'!$C$2:$UD$20,11,FALSE)&gt;3,HLOOKUP($A435,'Z-scores'!$C$2:$UD$20,11,FALSE)&lt;-3),"",'Total-corrected counts'!M435),"")</f>
        <v>25.365086766566559</v>
      </c>
      <c r="N435">
        <f>IFERROR(IF(OR(HLOOKUP($A435,'Z-scores'!$C$2:$UD$20,12,FALSE)&gt;3,HLOOKUP($A435,'Z-scores'!$C$2:$UD$20,12,FALSE)&lt;-3),"",'Total-corrected counts'!N435),"")</f>
        <v>15.560750618351973</v>
      </c>
      <c r="O435">
        <f>IFERROR(IF(OR(HLOOKUP($A435,'Z-scores'!$C$2:$UD$20,13,FALSE)&gt;3,HLOOKUP($A435,'Z-scores'!$C$2:$UD$20,13,FALSE)&lt;-3),"",'Total-corrected counts'!O435),"")</f>
        <v>8.5176783050257665</v>
      </c>
      <c r="P435">
        <f>IFERROR(IF(OR(HLOOKUP($A435,'Z-scores'!$C$2:$UD$20,14,FALSE)&gt;3,HLOOKUP($A435,'Z-scores'!$C$2:$UD$20,14,FALSE)&lt;-3),"",'Total-corrected counts'!P435),"")</f>
        <v>15.018063131424293</v>
      </c>
      <c r="Q435">
        <f>IFERROR(IF(OR(HLOOKUP($A435,'Z-scores'!$C$2:$UD$20,15,FALSE)&gt;3,HLOOKUP($A435,'Z-scores'!$C$2:$UD$20,15,FALSE)&lt;-3),"",'Total-corrected counts'!Q435),"")</f>
        <v>13.202954965637213</v>
      </c>
      <c r="R435">
        <f>IFERROR(IF(OR(HLOOKUP($A435,'Z-scores'!$C$2:$UD$20,16,FALSE)&gt;3,HLOOKUP($A435,'Z-scores'!$C$2:$UD$20,16,FALSE)&lt;-3),"",'Total-corrected counts'!R435),"")</f>
        <v>15.314616804005361</v>
      </c>
      <c r="S435">
        <f>IFERROR(IF(OR(HLOOKUP($A435,'Z-scores'!$C$2:$UD$20,17,FALSE)&gt;3,HLOOKUP($A435,'Z-scores'!$C$2:$UD$20,17,FALSE)&lt;-3),"",'Total-corrected counts'!S435),"")</f>
        <v>18.967091499116787</v>
      </c>
      <c r="T435">
        <f>IFERROR(IF(OR(HLOOKUP($A435,'Z-scores'!$C$2:$UD$20,18,FALSE)&gt;3,HLOOKUP($A435,'Z-scores'!$C$2:$UD$20,18,FALSE)&lt;-3),"",'Total-corrected counts'!T435),"")</f>
        <v>18.393375979161622</v>
      </c>
      <c r="U435">
        <f>IFERROR(IF(OR(HLOOKUP($A435,'Z-scores'!$C$2:$UD$20,19,FALSE)&gt;3,HLOOKUP($A435,'Z-scores'!$C$2:$UD$20,19,FALSE)&lt;-3),"",'Total-corrected counts'!U435),"")</f>
        <v>23.420108226329287</v>
      </c>
      <c r="V435">
        <f t="shared" si="24"/>
        <v>1</v>
      </c>
      <c r="W435" s="10">
        <f>SUMIFS(Tabel132[Cluster],Tabel132[ID],A435)</f>
        <v>0</v>
      </c>
      <c r="X435">
        <f t="shared" si="25"/>
        <v>0.49425065990113382</v>
      </c>
      <c r="Y435">
        <f t="shared" si="26"/>
        <v>13.182563845869005</v>
      </c>
      <c r="Z435">
        <f t="shared" si="27"/>
        <v>16.049329941131536</v>
      </c>
    </row>
    <row r="436" spans="1:26" x14ac:dyDescent="0.25">
      <c r="A436">
        <v>444</v>
      </c>
      <c r="B436" t="s">
        <v>814</v>
      </c>
      <c r="C436">
        <v>67100</v>
      </c>
      <c r="D436">
        <v>856</v>
      </c>
      <c r="E436" t="str">
        <f>IFERROR(IF(OR(HLOOKUP($A436,'Z-scores'!$C$2:$UD$20,3,FALSE)&gt;3,HLOOKUP(A436,'Z-scores'!$C$2:$UD$20,3,FALSE)&lt;-3),"",'Total-corrected counts'!E436),"")</f>
        <v/>
      </c>
      <c r="F436" t="str">
        <f>IFERROR(IF(OR(HLOOKUP($A436,'Z-scores'!$C$2:$UD$20,4,FALSE)&gt;3,HLOOKUP($A436,'Z-scores'!$C$2:$UD$20,4,FALSE)&lt;-3),"",'Total-corrected counts'!F436),"")</f>
        <v/>
      </c>
      <c r="G436" t="str">
        <f>IFERROR(IF(OR(HLOOKUP($A436,'Z-scores'!$C$2:$UD$20,5,FALSE)&gt;3,HLOOKUP($A436,'Z-scores'!$C$2:$UD$20,5,FALSE)&lt;-3),"",'Total-corrected counts'!G436),"")</f>
        <v/>
      </c>
      <c r="H436" t="str">
        <f>IFERROR(IF(OR(HLOOKUP($A436,'Z-scores'!$C$2:$UD$20,6,FALSE)&gt;3,HLOOKUP($A436,'Z-scores'!$C$2:$UD$20,6,FALSE)&lt;-3),"",'Total-corrected counts'!H436),"")</f>
        <v/>
      </c>
      <c r="I436" t="str">
        <f>IFERROR(IF(OR(HLOOKUP($A436,'Z-scores'!$C$2:$UD$20,7,FALSE)&gt;3,HLOOKUP($A436,'Z-scores'!$C$2:$UD$20,7,FALSE)&lt;-3),"",'Total-corrected counts'!I436),"")</f>
        <v/>
      </c>
      <c r="J436" t="str">
        <f>IFERROR(IF(OR(HLOOKUP($A436,'Z-scores'!$C$2:$UD$20,8,FALSE)&gt;3,HLOOKUP($A436,'Z-scores'!$C$2:$UD$20,8,FALSE)&lt;-3),"",'Total-corrected counts'!J436),"")</f>
        <v/>
      </c>
      <c r="K436" t="str">
        <f>IFERROR(IF(OR(HLOOKUP($A436,'Z-scores'!$C$2:$UD$20,9,FALSE)&gt;3,HLOOKUP($A436,'Z-scores'!$C$2:$UD$20,9,FALSE)&lt;-3),"",'Total-corrected counts'!K436),"")</f>
        <v/>
      </c>
      <c r="L436" t="str">
        <f>IFERROR(IF(OR(HLOOKUP($A436,'Z-scores'!$C$2:$UD$20,10,FALSE)&gt;3,HLOOKUP($A436,'Z-scores'!$C$2:$UD$20,10,FALSE)&lt;-3),"",'Total-corrected counts'!L436),"")</f>
        <v/>
      </c>
      <c r="M436" t="str">
        <f>IFERROR(IF(OR(HLOOKUP($A436,'Z-scores'!$C$2:$UD$20,11,FALSE)&gt;3,HLOOKUP($A436,'Z-scores'!$C$2:$UD$20,11,FALSE)&lt;-3),"",'Total-corrected counts'!M436),"")</f>
        <v/>
      </c>
      <c r="N436" t="str">
        <f>IFERROR(IF(OR(HLOOKUP($A436,'Z-scores'!$C$2:$UD$20,12,FALSE)&gt;3,HLOOKUP($A436,'Z-scores'!$C$2:$UD$20,12,FALSE)&lt;-3),"",'Total-corrected counts'!N436),"")</f>
        <v/>
      </c>
      <c r="O436" t="str">
        <f>IFERROR(IF(OR(HLOOKUP($A436,'Z-scores'!$C$2:$UD$20,13,FALSE)&gt;3,HLOOKUP($A436,'Z-scores'!$C$2:$UD$20,13,FALSE)&lt;-3),"",'Total-corrected counts'!O436),"")</f>
        <v/>
      </c>
      <c r="P436" t="str">
        <f>IFERROR(IF(OR(HLOOKUP($A436,'Z-scores'!$C$2:$UD$20,14,FALSE)&gt;3,HLOOKUP($A436,'Z-scores'!$C$2:$UD$20,14,FALSE)&lt;-3),"",'Total-corrected counts'!P436),"")</f>
        <v/>
      </c>
      <c r="Q436" t="str">
        <f>IFERROR(IF(OR(HLOOKUP($A436,'Z-scores'!$C$2:$UD$20,15,FALSE)&gt;3,HLOOKUP($A436,'Z-scores'!$C$2:$UD$20,15,FALSE)&lt;-3),"",'Total-corrected counts'!Q436),"")</f>
        <v/>
      </c>
      <c r="R436" t="str">
        <f>IFERROR(IF(OR(HLOOKUP($A436,'Z-scores'!$C$2:$UD$20,16,FALSE)&gt;3,HLOOKUP($A436,'Z-scores'!$C$2:$UD$20,16,FALSE)&lt;-3),"",'Total-corrected counts'!R436),"")</f>
        <v/>
      </c>
      <c r="S436" t="str">
        <f>IFERROR(IF(OR(HLOOKUP($A436,'Z-scores'!$C$2:$UD$20,17,FALSE)&gt;3,HLOOKUP($A436,'Z-scores'!$C$2:$UD$20,17,FALSE)&lt;-3),"",'Total-corrected counts'!S436),"")</f>
        <v/>
      </c>
      <c r="T436" t="str">
        <f>IFERROR(IF(OR(HLOOKUP($A436,'Z-scores'!$C$2:$UD$20,18,FALSE)&gt;3,HLOOKUP($A436,'Z-scores'!$C$2:$UD$20,18,FALSE)&lt;-3),"",'Total-corrected counts'!T436),"")</f>
        <v/>
      </c>
      <c r="U436" t="str">
        <f>IFERROR(IF(OR(HLOOKUP($A436,'Z-scores'!$C$2:$UD$20,19,FALSE)&gt;3,HLOOKUP($A436,'Z-scores'!$C$2:$UD$20,19,FALSE)&lt;-3),"",'Total-corrected counts'!U436),"")</f>
        <v/>
      </c>
      <c r="V436">
        <f t="shared" si="24"/>
        <v>1</v>
      </c>
      <c r="W436" s="10">
        <f>SUMIFS(Tabel132[Cluster],Tabel132[ID],A436)</f>
        <v>80</v>
      </c>
      <c r="X436" t="str">
        <f t="shared" si="25"/>
        <v/>
      </c>
      <c r="Y436" t="str">
        <f t="shared" si="26"/>
        <v/>
      </c>
      <c r="Z436" t="str">
        <f t="shared" si="27"/>
        <v/>
      </c>
    </row>
    <row r="437" spans="1:26" x14ac:dyDescent="0.25">
      <c r="A437">
        <v>445</v>
      </c>
      <c r="B437" t="s">
        <v>225</v>
      </c>
      <c r="C437">
        <v>91500</v>
      </c>
      <c r="D437">
        <v>386</v>
      </c>
      <c r="E437" t="str">
        <f>IFERROR(IF(OR(HLOOKUP($A437,'Z-scores'!$C$2:$UD$20,3,FALSE)&gt;3,HLOOKUP(A437,'Z-scores'!$C$2:$UD$20,3,FALSE)&lt;-3),"",'Total-corrected counts'!E437),"")</f>
        <v/>
      </c>
      <c r="F437">
        <f>IFERROR(IF(OR(HLOOKUP($A437,'Z-scores'!$C$2:$UD$20,4,FALSE)&gt;3,HLOOKUP($A437,'Z-scores'!$C$2:$UD$20,4,FALSE)&lt;-3),"",'Total-corrected counts'!F437),"")</f>
        <v>27.389776452174942</v>
      </c>
      <c r="G437">
        <f>IFERROR(IF(OR(HLOOKUP($A437,'Z-scores'!$C$2:$UD$20,5,FALSE)&gt;3,HLOOKUP($A437,'Z-scores'!$C$2:$UD$20,5,FALSE)&lt;-3),"",'Total-corrected counts'!G437),"")</f>
        <v>23.701504083548556</v>
      </c>
      <c r="H437">
        <f>IFERROR(IF(OR(HLOOKUP($A437,'Z-scores'!$C$2:$UD$20,6,FALSE)&gt;3,HLOOKUP($A437,'Z-scores'!$C$2:$UD$20,6,FALSE)&lt;-3),"",'Total-corrected counts'!H437),"")</f>
        <v>24.270540087574979</v>
      </c>
      <c r="I437">
        <f>IFERROR(IF(OR(HLOOKUP($A437,'Z-scores'!$C$2:$UD$20,7,FALSE)&gt;3,HLOOKUP($A437,'Z-scores'!$C$2:$UD$20,7,FALSE)&lt;-3),"",'Total-corrected counts'!I437),"")</f>
        <v>21.635333195829318</v>
      </c>
      <c r="J437">
        <f>IFERROR(IF(OR(HLOOKUP($A437,'Z-scores'!$C$2:$UD$20,8,FALSE)&gt;3,HLOOKUP($A437,'Z-scores'!$C$2:$UD$20,8,FALSE)&lt;-3),"",'Total-corrected counts'!J437),"")</f>
        <v>0</v>
      </c>
      <c r="K437">
        <f>IFERROR(IF(OR(HLOOKUP($A437,'Z-scores'!$C$2:$UD$20,9,FALSE)&gt;3,HLOOKUP($A437,'Z-scores'!$C$2:$UD$20,9,FALSE)&lt;-3),"",'Total-corrected counts'!K437),"")</f>
        <v>0</v>
      </c>
      <c r="L437">
        <f>IFERROR(IF(OR(HLOOKUP($A437,'Z-scores'!$C$2:$UD$20,10,FALSE)&gt;3,HLOOKUP($A437,'Z-scores'!$C$2:$UD$20,10,FALSE)&lt;-3),"",'Total-corrected counts'!L437),"")</f>
        <v>0</v>
      </c>
      <c r="M437">
        <f>IFERROR(IF(OR(HLOOKUP($A437,'Z-scores'!$C$2:$UD$20,11,FALSE)&gt;3,HLOOKUP($A437,'Z-scores'!$C$2:$UD$20,11,FALSE)&lt;-3),"",'Total-corrected counts'!M437),"")</f>
        <v>0</v>
      </c>
      <c r="N437">
        <f>IFERROR(IF(OR(HLOOKUP($A437,'Z-scores'!$C$2:$UD$20,12,FALSE)&gt;3,HLOOKUP($A437,'Z-scores'!$C$2:$UD$20,12,FALSE)&lt;-3),"",'Total-corrected counts'!N437),"")</f>
        <v>10.676251160412278</v>
      </c>
      <c r="O437">
        <f>IFERROR(IF(OR(HLOOKUP($A437,'Z-scores'!$C$2:$UD$20,13,FALSE)&gt;3,HLOOKUP($A437,'Z-scores'!$C$2:$UD$20,13,FALSE)&lt;-3),"",'Total-corrected counts'!O437),"")</f>
        <v>12.926275136153286</v>
      </c>
      <c r="P437">
        <f>IFERROR(IF(OR(HLOOKUP($A437,'Z-scores'!$C$2:$UD$20,14,FALSE)&gt;3,HLOOKUP($A437,'Z-scores'!$C$2:$UD$20,14,FALSE)&lt;-3),"",'Total-corrected counts'!P437),"")</f>
        <v>4.0472697169774632</v>
      </c>
      <c r="Q437">
        <f>IFERROR(IF(OR(HLOOKUP($A437,'Z-scores'!$C$2:$UD$20,15,FALSE)&gt;3,HLOOKUP($A437,'Z-scores'!$C$2:$UD$20,15,FALSE)&lt;-3),"",'Total-corrected counts'!Q437),"")</f>
        <v>39.384590181838036</v>
      </c>
      <c r="R437">
        <f>IFERROR(IF(OR(HLOOKUP($A437,'Z-scores'!$C$2:$UD$20,16,FALSE)&gt;3,HLOOKUP($A437,'Z-scores'!$C$2:$UD$20,16,FALSE)&lt;-3),"",'Total-corrected counts'!R437),"")</f>
        <v>5.6097497450569092E-2</v>
      </c>
      <c r="S437">
        <f>IFERROR(IF(OR(HLOOKUP($A437,'Z-scores'!$C$2:$UD$20,17,FALSE)&gt;3,HLOOKUP($A437,'Z-scores'!$C$2:$UD$20,17,FALSE)&lt;-3),"",'Total-corrected counts'!S437),"")</f>
        <v>10.335816317778582</v>
      </c>
      <c r="T437">
        <f>IFERROR(IF(OR(HLOOKUP($A437,'Z-scores'!$C$2:$UD$20,18,FALSE)&gt;3,HLOOKUP($A437,'Z-scores'!$C$2:$UD$20,18,FALSE)&lt;-3),"",'Total-corrected counts'!T437),"")</f>
        <v>0.29209471428841433</v>
      </c>
      <c r="U437">
        <f>IFERROR(IF(OR(HLOOKUP($A437,'Z-scores'!$C$2:$UD$20,19,FALSE)&gt;3,HLOOKUP($A437,'Z-scores'!$C$2:$UD$20,19,FALSE)&lt;-3),"",'Total-corrected counts'!U437),"")</f>
        <v>15.78264473210295</v>
      </c>
      <c r="V437">
        <f t="shared" si="24"/>
        <v>1</v>
      </c>
      <c r="W437" s="10">
        <f>SUMIFS(Tabel132[Cluster],Tabel132[ID],A437)</f>
        <v>96</v>
      </c>
      <c r="X437">
        <f t="shared" si="25"/>
        <v>0.9466542670102045</v>
      </c>
      <c r="Y437">
        <f t="shared" si="26"/>
        <v>12.124644227390975</v>
      </c>
      <c r="Z437">
        <f t="shared" si="27"/>
        <v>11.687629932125196</v>
      </c>
    </row>
    <row r="438" spans="1:26" x14ac:dyDescent="0.25">
      <c r="A438">
        <v>446</v>
      </c>
      <c r="B438" t="s">
        <v>815</v>
      </c>
      <c r="C438">
        <v>38500</v>
      </c>
      <c r="D438">
        <v>423</v>
      </c>
      <c r="E438" t="str">
        <f>IFERROR(IF(OR(HLOOKUP($A438,'Z-scores'!$C$2:$UD$20,3,FALSE)&gt;3,HLOOKUP(A438,'Z-scores'!$C$2:$UD$20,3,FALSE)&lt;-3),"",'Total-corrected counts'!E438),"")</f>
        <v/>
      </c>
      <c r="F438" t="str">
        <f>IFERROR(IF(OR(HLOOKUP($A438,'Z-scores'!$C$2:$UD$20,4,FALSE)&gt;3,HLOOKUP($A438,'Z-scores'!$C$2:$UD$20,4,FALSE)&lt;-3),"",'Total-corrected counts'!F438),"")</f>
        <v/>
      </c>
      <c r="G438" t="str">
        <f>IFERROR(IF(OR(HLOOKUP($A438,'Z-scores'!$C$2:$UD$20,5,FALSE)&gt;3,HLOOKUP($A438,'Z-scores'!$C$2:$UD$20,5,FALSE)&lt;-3),"",'Total-corrected counts'!G438),"")</f>
        <v/>
      </c>
      <c r="H438" t="str">
        <f>IFERROR(IF(OR(HLOOKUP($A438,'Z-scores'!$C$2:$UD$20,6,FALSE)&gt;3,HLOOKUP($A438,'Z-scores'!$C$2:$UD$20,6,FALSE)&lt;-3),"",'Total-corrected counts'!H438),"")</f>
        <v/>
      </c>
      <c r="I438" t="str">
        <f>IFERROR(IF(OR(HLOOKUP($A438,'Z-scores'!$C$2:$UD$20,7,FALSE)&gt;3,HLOOKUP($A438,'Z-scores'!$C$2:$UD$20,7,FALSE)&lt;-3),"",'Total-corrected counts'!I438),"")</f>
        <v/>
      </c>
      <c r="J438" t="str">
        <f>IFERROR(IF(OR(HLOOKUP($A438,'Z-scores'!$C$2:$UD$20,8,FALSE)&gt;3,HLOOKUP($A438,'Z-scores'!$C$2:$UD$20,8,FALSE)&lt;-3),"",'Total-corrected counts'!J438),"")</f>
        <v/>
      </c>
      <c r="K438" t="str">
        <f>IFERROR(IF(OR(HLOOKUP($A438,'Z-scores'!$C$2:$UD$20,9,FALSE)&gt;3,HLOOKUP($A438,'Z-scores'!$C$2:$UD$20,9,FALSE)&lt;-3),"",'Total-corrected counts'!K438),"")</f>
        <v/>
      </c>
      <c r="L438" t="str">
        <f>IFERROR(IF(OR(HLOOKUP($A438,'Z-scores'!$C$2:$UD$20,10,FALSE)&gt;3,HLOOKUP($A438,'Z-scores'!$C$2:$UD$20,10,FALSE)&lt;-3),"",'Total-corrected counts'!L438),"")</f>
        <v/>
      </c>
      <c r="M438" t="str">
        <f>IFERROR(IF(OR(HLOOKUP($A438,'Z-scores'!$C$2:$UD$20,11,FALSE)&gt;3,HLOOKUP($A438,'Z-scores'!$C$2:$UD$20,11,FALSE)&lt;-3),"",'Total-corrected counts'!M438),"")</f>
        <v/>
      </c>
      <c r="N438" t="str">
        <f>IFERROR(IF(OR(HLOOKUP($A438,'Z-scores'!$C$2:$UD$20,12,FALSE)&gt;3,HLOOKUP($A438,'Z-scores'!$C$2:$UD$20,12,FALSE)&lt;-3),"",'Total-corrected counts'!N438),"")</f>
        <v/>
      </c>
      <c r="O438" t="str">
        <f>IFERROR(IF(OR(HLOOKUP($A438,'Z-scores'!$C$2:$UD$20,13,FALSE)&gt;3,HLOOKUP($A438,'Z-scores'!$C$2:$UD$20,13,FALSE)&lt;-3),"",'Total-corrected counts'!O438),"")</f>
        <v/>
      </c>
      <c r="P438" t="str">
        <f>IFERROR(IF(OR(HLOOKUP($A438,'Z-scores'!$C$2:$UD$20,14,FALSE)&gt;3,HLOOKUP($A438,'Z-scores'!$C$2:$UD$20,14,FALSE)&lt;-3),"",'Total-corrected counts'!P438),"")</f>
        <v/>
      </c>
      <c r="Q438" t="str">
        <f>IFERROR(IF(OR(HLOOKUP($A438,'Z-scores'!$C$2:$UD$20,15,FALSE)&gt;3,HLOOKUP($A438,'Z-scores'!$C$2:$UD$20,15,FALSE)&lt;-3),"",'Total-corrected counts'!Q438),"")</f>
        <v/>
      </c>
      <c r="R438" t="str">
        <f>IFERROR(IF(OR(HLOOKUP($A438,'Z-scores'!$C$2:$UD$20,16,FALSE)&gt;3,HLOOKUP($A438,'Z-scores'!$C$2:$UD$20,16,FALSE)&lt;-3),"",'Total-corrected counts'!R438),"")</f>
        <v/>
      </c>
      <c r="S438" t="str">
        <f>IFERROR(IF(OR(HLOOKUP($A438,'Z-scores'!$C$2:$UD$20,17,FALSE)&gt;3,HLOOKUP($A438,'Z-scores'!$C$2:$UD$20,17,FALSE)&lt;-3),"",'Total-corrected counts'!S438),"")</f>
        <v/>
      </c>
      <c r="T438" t="str">
        <f>IFERROR(IF(OR(HLOOKUP($A438,'Z-scores'!$C$2:$UD$20,18,FALSE)&gt;3,HLOOKUP($A438,'Z-scores'!$C$2:$UD$20,18,FALSE)&lt;-3),"",'Total-corrected counts'!T438),"")</f>
        <v/>
      </c>
      <c r="U438" t="str">
        <f>IFERROR(IF(OR(HLOOKUP($A438,'Z-scores'!$C$2:$UD$20,19,FALSE)&gt;3,HLOOKUP($A438,'Z-scores'!$C$2:$UD$20,19,FALSE)&lt;-3),"",'Total-corrected counts'!U438),"")</f>
        <v/>
      </c>
      <c r="V438">
        <f t="shared" si="24"/>
        <v>1</v>
      </c>
      <c r="W438" s="10">
        <f>SUMIFS(Tabel132[Cluster],Tabel132[ID],A438)</f>
        <v>0</v>
      </c>
      <c r="X438" t="str">
        <f t="shared" si="25"/>
        <v/>
      </c>
      <c r="Y438" t="str">
        <f t="shared" si="26"/>
        <v/>
      </c>
      <c r="Z438" t="str">
        <f t="shared" si="27"/>
        <v/>
      </c>
    </row>
    <row r="439" spans="1:26" x14ac:dyDescent="0.25">
      <c r="A439">
        <v>447</v>
      </c>
      <c r="B439" t="s">
        <v>816</v>
      </c>
      <c r="C439">
        <v>76400</v>
      </c>
      <c r="D439">
        <v>63</v>
      </c>
      <c r="E439" t="str">
        <f>IFERROR(IF(OR(HLOOKUP($A439,'Z-scores'!$C$2:$UD$20,3,FALSE)&gt;3,HLOOKUP(A439,'Z-scores'!$C$2:$UD$20,3,FALSE)&lt;-3),"",'Total-corrected counts'!E439),"")</f>
        <v/>
      </c>
      <c r="F439" t="str">
        <f>IFERROR(IF(OR(HLOOKUP($A439,'Z-scores'!$C$2:$UD$20,4,FALSE)&gt;3,HLOOKUP($A439,'Z-scores'!$C$2:$UD$20,4,FALSE)&lt;-3),"",'Total-corrected counts'!F439),"")</f>
        <v/>
      </c>
      <c r="G439" t="str">
        <f>IFERROR(IF(OR(HLOOKUP($A439,'Z-scores'!$C$2:$UD$20,5,FALSE)&gt;3,HLOOKUP($A439,'Z-scores'!$C$2:$UD$20,5,FALSE)&lt;-3),"",'Total-corrected counts'!G439),"")</f>
        <v/>
      </c>
      <c r="H439" t="str">
        <f>IFERROR(IF(OR(HLOOKUP($A439,'Z-scores'!$C$2:$UD$20,6,FALSE)&gt;3,HLOOKUP($A439,'Z-scores'!$C$2:$UD$20,6,FALSE)&lt;-3),"",'Total-corrected counts'!H439),"")</f>
        <v/>
      </c>
      <c r="I439" t="str">
        <f>IFERROR(IF(OR(HLOOKUP($A439,'Z-scores'!$C$2:$UD$20,7,FALSE)&gt;3,HLOOKUP($A439,'Z-scores'!$C$2:$UD$20,7,FALSE)&lt;-3),"",'Total-corrected counts'!I439),"")</f>
        <v/>
      </c>
      <c r="J439" t="str">
        <f>IFERROR(IF(OR(HLOOKUP($A439,'Z-scores'!$C$2:$UD$20,8,FALSE)&gt;3,HLOOKUP($A439,'Z-scores'!$C$2:$UD$20,8,FALSE)&lt;-3),"",'Total-corrected counts'!J439),"")</f>
        <v/>
      </c>
      <c r="K439" t="str">
        <f>IFERROR(IF(OR(HLOOKUP($A439,'Z-scores'!$C$2:$UD$20,9,FALSE)&gt;3,HLOOKUP($A439,'Z-scores'!$C$2:$UD$20,9,FALSE)&lt;-3),"",'Total-corrected counts'!K439),"")</f>
        <v/>
      </c>
      <c r="L439" t="str">
        <f>IFERROR(IF(OR(HLOOKUP($A439,'Z-scores'!$C$2:$UD$20,10,FALSE)&gt;3,HLOOKUP($A439,'Z-scores'!$C$2:$UD$20,10,FALSE)&lt;-3),"",'Total-corrected counts'!L439),"")</f>
        <v/>
      </c>
      <c r="M439" t="str">
        <f>IFERROR(IF(OR(HLOOKUP($A439,'Z-scores'!$C$2:$UD$20,11,FALSE)&gt;3,HLOOKUP($A439,'Z-scores'!$C$2:$UD$20,11,FALSE)&lt;-3),"",'Total-corrected counts'!M439),"")</f>
        <v/>
      </c>
      <c r="N439" t="str">
        <f>IFERROR(IF(OR(HLOOKUP($A439,'Z-scores'!$C$2:$UD$20,12,FALSE)&gt;3,HLOOKUP($A439,'Z-scores'!$C$2:$UD$20,12,FALSE)&lt;-3),"",'Total-corrected counts'!N439),"")</f>
        <v/>
      </c>
      <c r="O439" t="str">
        <f>IFERROR(IF(OR(HLOOKUP($A439,'Z-scores'!$C$2:$UD$20,13,FALSE)&gt;3,HLOOKUP($A439,'Z-scores'!$C$2:$UD$20,13,FALSE)&lt;-3),"",'Total-corrected counts'!O439),"")</f>
        <v/>
      </c>
      <c r="P439" t="str">
        <f>IFERROR(IF(OR(HLOOKUP($A439,'Z-scores'!$C$2:$UD$20,14,FALSE)&gt;3,HLOOKUP($A439,'Z-scores'!$C$2:$UD$20,14,FALSE)&lt;-3),"",'Total-corrected counts'!P439),"")</f>
        <v/>
      </c>
      <c r="Q439" t="str">
        <f>IFERROR(IF(OR(HLOOKUP($A439,'Z-scores'!$C$2:$UD$20,15,FALSE)&gt;3,HLOOKUP($A439,'Z-scores'!$C$2:$UD$20,15,FALSE)&lt;-3),"",'Total-corrected counts'!Q439),"")</f>
        <v/>
      </c>
      <c r="R439" t="str">
        <f>IFERROR(IF(OR(HLOOKUP($A439,'Z-scores'!$C$2:$UD$20,16,FALSE)&gt;3,HLOOKUP($A439,'Z-scores'!$C$2:$UD$20,16,FALSE)&lt;-3),"",'Total-corrected counts'!R439),"")</f>
        <v/>
      </c>
      <c r="S439" t="str">
        <f>IFERROR(IF(OR(HLOOKUP($A439,'Z-scores'!$C$2:$UD$20,17,FALSE)&gt;3,HLOOKUP($A439,'Z-scores'!$C$2:$UD$20,17,FALSE)&lt;-3),"",'Total-corrected counts'!S439),"")</f>
        <v/>
      </c>
      <c r="T439" t="str">
        <f>IFERROR(IF(OR(HLOOKUP($A439,'Z-scores'!$C$2:$UD$20,18,FALSE)&gt;3,HLOOKUP($A439,'Z-scores'!$C$2:$UD$20,18,FALSE)&lt;-3),"",'Total-corrected counts'!T439),"")</f>
        <v/>
      </c>
      <c r="U439" t="str">
        <f>IFERROR(IF(OR(HLOOKUP($A439,'Z-scores'!$C$2:$UD$20,19,FALSE)&gt;3,HLOOKUP($A439,'Z-scores'!$C$2:$UD$20,19,FALSE)&lt;-3),"",'Total-corrected counts'!U439),"")</f>
        <v/>
      </c>
      <c r="V439">
        <f t="shared" si="24"/>
        <v>1</v>
      </c>
      <c r="W439" s="10">
        <f>SUMIFS(Tabel132[Cluster],Tabel132[ID],A439)</f>
        <v>84</v>
      </c>
      <c r="X439" t="str">
        <f t="shared" si="25"/>
        <v/>
      </c>
      <c r="Y439" t="str">
        <f t="shared" si="26"/>
        <v/>
      </c>
      <c r="Z439" t="str">
        <f t="shared" si="27"/>
        <v/>
      </c>
    </row>
    <row r="440" spans="1:26" x14ac:dyDescent="0.25">
      <c r="A440">
        <v>448</v>
      </c>
      <c r="B440" t="s">
        <v>226</v>
      </c>
      <c r="C440">
        <v>21500</v>
      </c>
      <c r="D440">
        <v>723</v>
      </c>
      <c r="E440" t="str">
        <f>IFERROR(IF(OR(HLOOKUP($A440,'Z-scores'!$C$2:$UD$20,3,FALSE)&gt;3,HLOOKUP(A440,'Z-scores'!$C$2:$UD$20,3,FALSE)&lt;-3),"",'Total-corrected counts'!E440),"")</f>
        <v/>
      </c>
      <c r="F440">
        <f>IFERROR(IF(OR(HLOOKUP($A440,'Z-scores'!$C$2:$UD$20,4,FALSE)&gt;3,HLOOKUP($A440,'Z-scores'!$C$2:$UD$20,4,FALSE)&lt;-3),"",'Total-corrected counts'!F440),"")</f>
        <v>25.470277293801495</v>
      </c>
      <c r="G440">
        <f>IFERROR(IF(OR(HLOOKUP($A440,'Z-scores'!$C$2:$UD$20,5,FALSE)&gt;3,HLOOKUP($A440,'Z-scores'!$C$2:$UD$20,5,FALSE)&lt;-3),"",'Total-corrected counts'!G440),"")</f>
        <v>5.2983387794077945</v>
      </c>
      <c r="H440">
        <f>IFERROR(IF(OR(HLOOKUP($A440,'Z-scores'!$C$2:$UD$20,6,FALSE)&gt;3,HLOOKUP($A440,'Z-scores'!$C$2:$UD$20,6,FALSE)&lt;-3),"",'Total-corrected counts'!H440),"")</f>
        <v>21.743667636697168</v>
      </c>
      <c r="I440">
        <f>IFERROR(IF(OR(HLOOKUP($A440,'Z-scores'!$C$2:$UD$20,7,FALSE)&gt;3,HLOOKUP($A440,'Z-scores'!$C$2:$UD$20,7,FALSE)&lt;-3),"",'Total-corrected counts'!I440),"")</f>
        <v>3.0784480927474842</v>
      </c>
      <c r="J440">
        <f>IFERROR(IF(OR(HLOOKUP($A440,'Z-scores'!$C$2:$UD$20,8,FALSE)&gt;3,HLOOKUP($A440,'Z-scores'!$C$2:$UD$20,8,FALSE)&lt;-3),"",'Total-corrected counts'!J440),"")</f>
        <v>5.8380224882204086</v>
      </c>
      <c r="K440">
        <f>IFERROR(IF(OR(HLOOKUP($A440,'Z-scores'!$C$2:$UD$20,9,FALSE)&gt;3,HLOOKUP($A440,'Z-scores'!$C$2:$UD$20,9,FALSE)&lt;-3),"",'Total-corrected counts'!K440),"")</f>
        <v>12.584870951558058</v>
      </c>
      <c r="L440">
        <f>IFERROR(IF(OR(HLOOKUP($A440,'Z-scores'!$C$2:$UD$20,10,FALSE)&gt;3,HLOOKUP($A440,'Z-scores'!$C$2:$UD$20,10,FALSE)&lt;-3),"",'Total-corrected counts'!L440),"")</f>
        <v>2.7429059280282653</v>
      </c>
      <c r="M440">
        <f>IFERROR(IF(OR(HLOOKUP($A440,'Z-scores'!$C$2:$UD$20,11,FALSE)&gt;3,HLOOKUP($A440,'Z-scores'!$C$2:$UD$20,11,FALSE)&lt;-3),"",'Total-corrected counts'!M440),"")</f>
        <v>5.9346470036944101</v>
      </c>
      <c r="N440">
        <f>IFERROR(IF(OR(HLOOKUP($A440,'Z-scores'!$C$2:$UD$20,12,FALSE)&gt;3,HLOOKUP($A440,'Z-scores'!$C$2:$UD$20,12,FALSE)&lt;-3),"",'Total-corrected counts'!N440),"")</f>
        <v>4.3896345972853918</v>
      </c>
      <c r="O440">
        <f>IFERROR(IF(OR(HLOOKUP($A440,'Z-scores'!$C$2:$UD$20,13,FALSE)&gt;3,HLOOKUP($A440,'Z-scores'!$C$2:$UD$20,13,FALSE)&lt;-3),"",'Total-corrected counts'!O440),"")</f>
        <v>4.1730229546550577</v>
      </c>
      <c r="P440">
        <f>IFERROR(IF(OR(HLOOKUP($A440,'Z-scores'!$C$2:$UD$20,14,FALSE)&gt;3,HLOOKUP($A440,'Z-scores'!$C$2:$UD$20,14,FALSE)&lt;-3),"",'Total-corrected counts'!P440),"")</f>
        <v>18.17638659588717</v>
      </c>
      <c r="Q440">
        <f>IFERROR(IF(OR(HLOOKUP($A440,'Z-scores'!$C$2:$UD$20,15,FALSE)&gt;3,HLOOKUP($A440,'Z-scores'!$C$2:$UD$20,15,FALSE)&lt;-3),"",'Total-corrected counts'!Q440),"")</f>
        <v>2.4962750895148647</v>
      </c>
      <c r="R440">
        <f>IFERROR(IF(OR(HLOOKUP($A440,'Z-scores'!$C$2:$UD$20,16,FALSE)&gt;3,HLOOKUP($A440,'Z-scores'!$C$2:$UD$20,16,FALSE)&lt;-3),"",'Total-corrected counts'!R440),"")</f>
        <v>13.158870116262063</v>
      </c>
      <c r="S440">
        <f>IFERROR(IF(OR(HLOOKUP($A440,'Z-scores'!$C$2:$UD$20,17,FALSE)&gt;3,HLOOKUP($A440,'Z-scores'!$C$2:$UD$20,17,FALSE)&lt;-3),"",'Total-corrected counts'!S440),"")</f>
        <v>3.0182320759899639</v>
      </c>
      <c r="T440">
        <f>IFERROR(IF(OR(HLOOKUP($A440,'Z-scores'!$C$2:$UD$20,18,FALSE)&gt;3,HLOOKUP($A440,'Z-scores'!$C$2:$UD$20,18,FALSE)&lt;-3),"",'Total-corrected counts'!T440),"")</f>
        <v>3.0498124580113846</v>
      </c>
      <c r="U440">
        <f>IFERROR(IF(OR(HLOOKUP($A440,'Z-scores'!$C$2:$UD$20,19,FALSE)&gt;3,HLOOKUP($A440,'Z-scores'!$C$2:$UD$20,19,FALSE)&lt;-3),"",'Total-corrected counts'!U440),"")</f>
        <v>3.8100528113242751</v>
      </c>
      <c r="V440">
        <f t="shared" si="24"/>
        <v>1</v>
      </c>
      <c r="W440" s="10">
        <f>SUMIFS(Tabel132[Cluster],Tabel132[ID],A440)</f>
        <v>27</v>
      </c>
      <c r="X440">
        <f t="shared" si="25"/>
        <v>0.32478336500499982</v>
      </c>
      <c r="Y440">
        <f t="shared" si="26"/>
        <v>10.336397271769385</v>
      </c>
      <c r="Z440">
        <f t="shared" si="27"/>
        <v>6.5340358373662708</v>
      </c>
    </row>
    <row r="441" spans="1:26" x14ac:dyDescent="0.25">
      <c r="A441">
        <v>449</v>
      </c>
      <c r="B441" t="s">
        <v>227</v>
      </c>
      <c r="C441">
        <v>112200</v>
      </c>
      <c r="D441">
        <v>618</v>
      </c>
      <c r="E441">
        <f>IFERROR(IF(OR(HLOOKUP($A441,'Z-scores'!$C$2:$UD$20,3,FALSE)&gt;3,HLOOKUP(A441,'Z-scores'!$C$2:$UD$20,3,FALSE)&lt;-3),"",'Total-corrected counts'!E441),"")</f>
        <v>9.3390981718528554E-3</v>
      </c>
      <c r="F441">
        <f>IFERROR(IF(OR(HLOOKUP($A441,'Z-scores'!$C$2:$UD$20,4,FALSE)&gt;3,HLOOKUP($A441,'Z-scores'!$C$2:$UD$20,4,FALSE)&lt;-3),"",'Total-corrected counts'!F441),"")</f>
        <v>1.6405975712593557E-2</v>
      </c>
      <c r="G441">
        <f>IFERROR(IF(OR(HLOOKUP($A441,'Z-scores'!$C$2:$UD$20,5,FALSE)&gt;3,HLOOKUP($A441,'Z-scores'!$C$2:$UD$20,5,FALSE)&lt;-3),"",'Total-corrected counts'!G441),"")</f>
        <v>0.62451901962601386</v>
      </c>
      <c r="H441">
        <f>IFERROR(IF(OR(HLOOKUP($A441,'Z-scores'!$C$2:$UD$20,6,FALSE)&gt;3,HLOOKUP($A441,'Z-scores'!$C$2:$UD$20,6,FALSE)&lt;-3),"",'Total-corrected counts'!H441),"")</f>
        <v>0.16752745530681606</v>
      </c>
      <c r="I441">
        <f>IFERROR(IF(OR(HLOOKUP($A441,'Z-scores'!$C$2:$UD$20,7,FALSE)&gt;3,HLOOKUP($A441,'Z-scores'!$C$2:$UD$20,7,FALSE)&lt;-3),"",'Total-corrected counts'!I441),"")</f>
        <v>4.3098273298464773E-2</v>
      </c>
      <c r="J441">
        <f>IFERROR(IF(OR(HLOOKUP($A441,'Z-scores'!$C$2:$UD$20,8,FALSE)&gt;3,HLOOKUP($A441,'Z-scores'!$C$2:$UD$20,8,FALSE)&lt;-3),"",'Total-corrected counts'!J441),"")</f>
        <v>1.3017212304815777</v>
      </c>
      <c r="K441">
        <f>IFERROR(IF(OR(HLOOKUP($A441,'Z-scores'!$C$2:$UD$20,9,FALSE)&gt;3,HLOOKUP($A441,'Z-scores'!$C$2:$UD$20,9,FALSE)&lt;-3),"",'Total-corrected counts'!K441),"")</f>
        <v>0.83839678911867999</v>
      </c>
      <c r="L441">
        <f>IFERROR(IF(OR(HLOOKUP($A441,'Z-scores'!$C$2:$UD$20,10,FALSE)&gt;3,HLOOKUP($A441,'Z-scores'!$C$2:$UD$20,10,FALSE)&lt;-3),"",'Total-corrected counts'!L441),"")</f>
        <v>4.40981660454705E-3</v>
      </c>
      <c r="M441">
        <f>IFERROR(IF(OR(HLOOKUP($A441,'Z-scores'!$C$2:$UD$20,11,FALSE)&gt;3,HLOOKUP($A441,'Z-scores'!$C$2:$UD$20,11,FALSE)&lt;-3),"",'Total-corrected counts'!M441),"")</f>
        <v>0</v>
      </c>
      <c r="N441">
        <f>IFERROR(IF(OR(HLOOKUP($A441,'Z-scores'!$C$2:$UD$20,12,FALSE)&gt;3,HLOOKUP($A441,'Z-scores'!$C$2:$UD$20,12,FALSE)&lt;-3),"",'Total-corrected counts'!N441),"")</f>
        <v>0.58650650151621098</v>
      </c>
      <c r="O441">
        <f>IFERROR(IF(OR(HLOOKUP($A441,'Z-scores'!$C$2:$UD$20,13,FALSE)&gt;3,HLOOKUP($A441,'Z-scores'!$C$2:$UD$20,13,FALSE)&lt;-3),"",'Total-corrected counts'!O441),"")</f>
        <v>1.9754552212762249</v>
      </c>
      <c r="P441">
        <f>IFERROR(IF(OR(HLOOKUP($A441,'Z-scores'!$C$2:$UD$20,14,FALSE)&gt;3,HLOOKUP($A441,'Z-scores'!$C$2:$UD$20,14,FALSE)&lt;-3),"",'Total-corrected counts'!P441),"")</f>
        <v>0</v>
      </c>
      <c r="Q441">
        <f>IFERROR(IF(OR(HLOOKUP($A441,'Z-scores'!$C$2:$UD$20,15,FALSE)&gt;3,HLOOKUP($A441,'Z-scores'!$C$2:$UD$20,15,FALSE)&lt;-3),"",'Total-corrected counts'!Q441),"")</f>
        <v>0</v>
      </c>
      <c r="R441">
        <f>IFERROR(IF(OR(HLOOKUP($A441,'Z-scores'!$C$2:$UD$20,16,FALSE)&gt;3,HLOOKUP($A441,'Z-scores'!$C$2:$UD$20,16,FALSE)&lt;-3),"",'Total-corrected counts'!R441),"")</f>
        <v>0.17229945645531936</v>
      </c>
      <c r="S441">
        <f>IFERROR(IF(OR(HLOOKUP($A441,'Z-scores'!$C$2:$UD$20,17,FALSE)&gt;3,HLOOKUP($A441,'Z-scores'!$C$2:$UD$20,17,FALSE)&lt;-3),"",'Total-corrected counts'!S441),"")</f>
        <v>2.1713899827265928E-2</v>
      </c>
      <c r="T441">
        <f>IFERROR(IF(OR(HLOOKUP($A441,'Z-scores'!$C$2:$UD$20,18,FALSE)&gt;3,HLOOKUP($A441,'Z-scores'!$C$2:$UD$20,18,FALSE)&lt;-3),"",'Total-corrected counts'!T441),"")</f>
        <v>0.89346618488220853</v>
      </c>
      <c r="U441">
        <f>IFERROR(IF(OR(HLOOKUP($A441,'Z-scores'!$C$2:$UD$20,19,FALSE)&gt;3,HLOOKUP($A441,'Z-scores'!$C$2:$UD$20,19,FALSE)&lt;-3),"",'Total-corrected counts'!U441),"")</f>
        <v>0.35149689945018942</v>
      </c>
      <c r="V441">
        <f t="shared" si="24"/>
        <v>1</v>
      </c>
      <c r="W441" s="10">
        <f>SUMIFS(Tabel132[Cluster],Tabel132[ID],A441)</f>
        <v>0</v>
      </c>
      <c r="X441">
        <f t="shared" si="25"/>
        <v>0.56287871592122973</v>
      </c>
      <c r="Y441">
        <f t="shared" si="26"/>
        <v>0.3339352953689495</v>
      </c>
      <c r="Z441">
        <f t="shared" si="27"/>
        <v>0.50011727042592735</v>
      </c>
    </row>
    <row r="442" spans="1:26" x14ac:dyDescent="0.25">
      <c r="A442">
        <v>450</v>
      </c>
      <c r="B442" t="s">
        <v>228</v>
      </c>
      <c r="C442">
        <v>6400</v>
      </c>
      <c r="D442">
        <v>369</v>
      </c>
      <c r="E442">
        <f>IFERROR(IF(OR(HLOOKUP($A442,'Z-scores'!$C$2:$UD$20,3,FALSE)&gt;3,HLOOKUP(A442,'Z-scores'!$C$2:$UD$20,3,FALSE)&lt;-3),"",'Total-corrected counts'!E442),"")</f>
        <v>1.1449734358691599</v>
      </c>
      <c r="F442">
        <f>IFERROR(IF(OR(HLOOKUP($A442,'Z-scores'!$C$2:$UD$20,4,FALSE)&gt;3,HLOOKUP($A442,'Z-scores'!$C$2:$UD$20,4,FALSE)&lt;-3),"",'Total-corrected counts'!F442),"")</f>
        <v>3.3468190453690849</v>
      </c>
      <c r="G442">
        <f>IFERROR(IF(OR(HLOOKUP($A442,'Z-scores'!$C$2:$UD$20,5,FALSE)&gt;3,HLOOKUP($A442,'Z-scores'!$C$2:$UD$20,5,FALSE)&lt;-3),"",'Total-corrected counts'!G442),"")</f>
        <v>1.65195353578494</v>
      </c>
      <c r="H442">
        <f>IFERROR(IF(OR(HLOOKUP($A442,'Z-scores'!$C$2:$UD$20,6,FALSE)&gt;3,HLOOKUP($A442,'Z-scores'!$C$2:$UD$20,6,FALSE)&lt;-3),"",'Total-corrected counts'!H442),"")</f>
        <v>2.9945532636093373</v>
      </c>
      <c r="I442">
        <f>IFERROR(IF(OR(HLOOKUP($A442,'Z-scores'!$C$2:$UD$20,7,FALSE)&gt;3,HLOOKUP($A442,'Z-scores'!$C$2:$UD$20,7,FALSE)&lt;-3),"",'Total-corrected counts'!I442),"")</f>
        <v>12.523126841296765</v>
      </c>
      <c r="J442">
        <f>IFERROR(IF(OR(HLOOKUP($A442,'Z-scores'!$C$2:$UD$20,8,FALSE)&gt;3,HLOOKUP($A442,'Z-scores'!$C$2:$UD$20,8,FALSE)&lt;-3),"",'Total-corrected counts'!J442),"")</f>
        <v>1.6764591604686985</v>
      </c>
      <c r="K442">
        <f>IFERROR(IF(OR(HLOOKUP($A442,'Z-scores'!$C$2:$UD$20,9,FALSE)&gt;3,HLOOKUP($A442,'Z-scores'!$C$2:$UD$20,9,FALSE)&lt;-3),"",'Total-corrected counts'!K442),"")</f>
        <v>1.4582752661798317</v>
      </c>
      <c r="L442">
        <f>IFERROR(IF(OR(HLOOKUP($A442,'Z-scores'!$C$2:$UD$20,10,FALSE)&gt;3,HLOOKUP($A442,'Z-scores'!$C$2:$UD$20,10,FALSE)&lt;-3),"",'Total-corrected counts'!L442),"")</f>
        <v>1.2788468153186445</v>
      </c>
      <c r="M442">
        <f>IFERROR(IF(OR(HLOOKUP($A442,'Z-scores'!$C$2:$UD$20,11,FALSE)&gt;3,HLOOKUP($A442,'Z-scores'!$C$2:$UD$20,11,FALSE)&lt;-3),"",'Total-corrected counts'!M442),"")</f>
        <v>3.7414078936334323</v>
      </c>
      <c r="N442">
        <f>IFERROR(IF(OR(HLOOKUP($A442,'Z-scores'!$C$2:$UD$20,12,FALSE)&gt;3,HLOOKUP($A442,'Z-scores'!$C$2:$UD$20,12,FALSE)&lt;-3),"",'Total-corrected counts'!N442),"")</f>
        <v>4.6187386994401614</v>
      </c>
      <c r="O442">
        <f>IFERROR(IF(OR(HLOOKUP($A442,'Z-scores'!$C$2:$UD$20,13,FALSE)&gt;3,HLOOKUP($A442,'Z-scores'!$C$2:$UD$20,13,FALSE)&lt;-3),"",'Total-corrected counts'!O442),"")</f>
        <v>3.5807229223814363</v>
      </c>
      <c r="P442">
        <f>IFERROR(IF(OR(HLOOKUP($A442,'Z-scores'!$C$2:$UD$20,14,FALSE)&gt;3,HLOOKUP($A442,'Z-scores'!$C$2:$UD$20,14,FALSE)&lt;-3),"",'Total-corrected counts'!P442),"")</f>
        <v>1.5855724023216882</v>
      </c>
      <c r="Q442">
        <f>IFERROR(IF(OR(HLOOKUP($A442,'Z-scores'!$C$2:$UD$20,15,FALSE)&gt;3,HLOOKUP($A442,'Z-scores'!$C$2:$UD$20,15,FALSE)&lt;-3),"",'Total-corrected counts'!Q442),"")</f>
        <v>13.534491500963405</v>
      </c>
      <c r="R442">
        <f>IFERROR(IF(OR(HLOOKUP($A442,'Z-scores'!$C$2:$UD$20,16,FALSE)&gt;3,HLOOKUP($A442,'Z-scores'!$C$2:$UD$20,16,FALSE)&lt;-3),"",'Total-corrected counts'!R442),"")</f>
        <v>8.6510354996984766</v>
      </c>
      <c r="S442">
        <f>IFERROR(IF(OR(HLOOKUP($A442,'Z-scores'!$C$2:$UD$20,17,FALSE)&gt;3,HLOOKUP($A442,'Z-scores'!$C$2:$UD$20,17,FALSE)&lt;-3),"",'Total-corrected counts'!S442),"")</f>
        <v>8.6475606062086552</v>
      </c>
      <c r="T442">
        <f>IFERROR(IF(OR(HLOOKUP($A442,'Z-scores'!$C$2:$UD$20,18,FALSE)&gt;3,HLOOKUP($A442,'Z-scores'!$C$2:$UD$20,18,FALSE)&lt;-3),"",'Total-corrected counts'!T442),"")</f>
        <v>12.11333962196071</v>
      </c>
      <c r="U442">
        <f>IFERROR(IF(OR(HLOOKUP($A442,'Z-scores'!$C$2:$UD$20,19,FALSE)&gt;3,HLOOKUP($A442,'Z-scores'!$C$2:$UD$20,19,FALSE)&lt;-3),"",'Total-corrected counts'!U442),"")</f>
        <v>1.4059875978007577</v>
      </c>
      <c r="V442">
        <f t="shared" si="24"/>
        <v>1</v>
      </c>
      <c r="W442" s="10">
        <f>SUMIFS(Tabel132[Cluster],Tabel132[ID],A442)</f>
        <v>9</v>
      </c>
      <c r="X442">
        <f t="shared" si="25"/>
        <v>0.10500712182179488</v>
      </c>
      <c r="Y442">
        <f t="shared" si="26"/>
        <v>3.312935028614433</v>
      </c>
      <c r="Z442">
        <f t="shared" si="27"/>
        <v>6.7671811063469116</v>
      </c>
    </row>
    <row r="443" spans="1:26" x14ac:dyDescent="0.25">
      <c r="A443">
        <v>451</v>
      </c>
      <c r="B443" t="s">
        <v>229</v>
      </c>
      <c r="C443">
        <v>47400</v>
      </c>
      <c r="D443">
        <v>295</v>
      </c>
      <c r="E443" t="str">
        <f>IFERROR(IF(OR(HLOOKUP($A443,'Z-scores'!$C$2:$UD$20,3,FALSE)&gt;3,HLOOKUP(A443,'Z-scores'!$C$2:$UD$20,3,FALSE)&lt;-3),"",'Total-corrected counts'!E443),"")</f>
        <v/>
      </c>
      <c r="F443">
        <f>IFERROR(IF(OR(HLOOKUP($A443,'Z-scores'!$C$2:$UD$20,4,FALSE)&gt;3,HLOOKUP($A443,'Z-scores'!$C$2:$UD$20,4,FALSE)&lt;-3),"",'Total-corrected counts'!F443),"")</f>
        <v>3.5272847782076142</v>
      </c>
      <c r="G443">
        <f>IFERROR(IF(OR(HLOOKUP($A443,'Z-scores'!$C$2:$UD$20,5,FALSE)&gt;3,HLOOKUP($A443,'Z-scores'!$C$2:$UD$20,5,FALSE)&lt;-3),"",'Total-corrected counts'!G443),"")</f>
        <v>2.8204084757303849</v>
      </c>
      <c r="H443">
        <f>IFERROR(IF(OR(HLOOKUP($A443,'Z-scores'!$C$2:$UD$20,6,FALSE)&gt;3,HLOOKUP($A443,'Z-scores'!$C$2:$UD$20,6,FALSE)&lt;-3),"",'Total-corrected counts'!H443),"")</f>
        <v>3.3714900380496733</v>
      </c>
      <c r="I443">
        <f>IFERROR(IF(OR(HLOOKUP($A443,'Z-scores'!$C$2:$UD$20,7,FALSE)&gt;3,HLOOKUP($A443,'Z-scores'!$C$2:$UD$20,7,FALSE)&lt;-3),"",'Total-corrected counts'!I443),"")</f>
        <v>9.7463666616385343</v>
      </c>
      <c r="J443">
        <f>IFERROR(IF(OR(HLOOKUP($A443,'Z-scores'!$C$2:$UD$20,8,FALSE)&gt;3,HLOOKUP($A443,'Z-scores'!$C$2:$UD$20,8,FALSE)&lt;-3),"",'Total-corrected counts'!J443),"")</f>
        <v>0.36487640551377554</v>
      </c>
      <c r="K443">
        <f>IFERROR(IF(OR(HLOOKUP($A443,'Z-scores'!$C$2:$UD$20,9,FALSE)&gt;3,HLOOKUP($A443,'Z-scores'!$C$2:$UD$20,9,FALSE)&lt;-3),"",'Total-corrected counts'!K443),"")</f>
        <v>2.9254696471375214</v>
      </c>
      <c r="L443">
        <f>IFERROR(IF(OR(HLOOKUP($A443,'Z-scores'!$C$2:$UD$20,10,FALSE)&gt;3,HLOOKUP($A443,'Z-scores'!$C$2:$UD$20,10,FALSE)&lt;-3),"",'Total-corrected counts'!L443),"")</f>
        <v>4.2731122898060914</v>
      </c>
      <c r="M443">
        <f>IFERROR(IF(OR(HLOOKUP($A443,'Z-scores'!$C$2:$UD$20,11,FALSE)&gt;3,HLOOKUP($A443,'Z-scores'!$C$2:$UD$20,11,FALSE)&lt;-3),"",'Total-corrected counts'!M443),"")</f>
        <v>1.4514082345991763</v>
      </c>
      <c r="N443">
        <f>IFERROR(IF(OR(HLOOKUP($A443,'Z-scores'!$C$2:$UD$20,12,FALSE)&gt;3,HLOOKUP($A443,'Z-scores'!$C$2:$UD$20,12,FALSE)&lt;-3),"",'Total-corrected counts'!N443),"")</f>
        <v>3.5831881577006013</v>
      </c>
      <c r="O443">
        <f>IFERROR(IF(OR(HLOOKUP($A443,'Z-scores'!$C$2:$UD$20,13,FALSE)&gt;3,HLOOKUP($A443,'Z-scores'!$C$2:$UD$20,13,FALSE)&lt;-3),"",'Total-corrected counts'!O443),"")</f>
        <v>2.3523734236321658</v>
      </c>
      <c r="P443">
        <f>IFERROR(IF(OR(HLOOKUP($A443,'Z-scores'!$C$2:$UD$20,14,FALSE)&gt;3,HLOOKUP($A443,'Z-scores'!$C$2:$UD$20,14,FALSE)&lt;-3),"",'Total-corrected counts'!P443),"")</f>
        <v>2.1026997896018074</v>
      </c>
      <c r="Q443">
        <f>IFERROR(IF(OR(HLOOKUP($A443,'Z-scores'!$C$2:$UD$20,15,FALSE)&gt;3,HLOOKUP($A443,'Z-scores'!$C$2:$UD$20,15,FALSE)&lt;-3),"",'Total-corrected counts'!Q443),"")</f>
        <v>0.51680695212612426</v>
      </c>
      <c r="R443">
        <f>IFERROR(IF(OR(HLOOKUP($A443,'Z-scores'!$C$2:$UD$20,16,FALSE)&gt;3,HLOOKUP($A443,'Z-scores'!$C$2:$UD$20,16,FALSE)&lt;-3),"",'Total-corrected counts'!R443),"")</f>
        <v>3.5461632316966889</v>
      </c>
      <c r="S443">
        <f>IFERROR(IF(OR(HLOOKUP($A443,'Z-scores'!$C$2:$UD$20,17,FALSE)&gt;3,HLOOKUP($A443,'Z-scores'!$C$2:$UD$20,17,FALSE)&lt;-3),"",'Total-corrected counts'!S443),"")</f>
        <v>3.0942307253853945</v>
      </c>
      <c r="T443">
        <f>IFERROR(IF(OR(HLOOKUP($A443,'Z-scores'!$C$2:$UD$20,18,FALSE)&gt;3,HLOOKUP($A443,'Z-scores'!$C$2:$UD$20,18,FALSE)&lt;-3),"",'Total-corrected counts'!T443),"")</f>
        <v>7.6803727815835998</v>
      </c>
      <c r="U443">
        <f>IFERROR(IF(OR(HLOOKUP($A443,'Z-scores'!$C$2:$UD$20,19,FALSE)&gt;3,HLOOKUP($A443,'Z-scores'!$C$2:$UD$20,19,FALSE)&lt;-3),"",'Total-corrected counts'!U443),"")</f>
        <v>0.75072794573929347</v>
      </c>
      <c r="V443">
        <f t="shared" si="24"/>
        <v>1</v>
      </c>
      <c r="W443" s="10">
        <f>SUMIFS(Tabel132[Cluster],Tabel132[ID],A443)</f>
        <v>62</v>
      </c>
      <c r="X443">
        <f t="shared" si="25"/>
        <v>0.63851416642060199</v>
      </c>
      <c r="Y443">
        <f t="shared" si="26"/>
        <v>3.5600520663353468</v>
      </c>
      <c r="Z443">
        <f t="shared" si="27"/>
        <v>2.9533203759332092</v>
      </c>
    </row>
    <row r="444" spans="1:26" x14ac:dyDescent="0.25">
      <c r="A444">
        <v>452</v>
      </c>
      <c r="B444" t="s">
        <v>230</v>
      </c>
      <c r="C444">
        <v>72800</v>
      </c>
      <c r="D444">
        <v>141</v>
      </c>
      <c r="E444">
        <f>IFERROR(IF(OR(HLOOKUP($A444,'Z-scores'!$C$2:$UD$20,3,FALSE)&gt;3,HLOOKUP(A444,'Z-scores'!$C$2:$UD$20,3,FALSE)&lt;-3),"",'Total-corrected counts'!E444),"")</f>
        <v>0</v>
      </c>
      <c r="F444">
        <f>IFERROR(IF(OR(HLOOKUP($A444,'Z-scores'!$C$2:$UD$20,4,FALSE)&gt;3,HLOOKUP($A444,'Z-scores'!$C$2:$UD$20,4,FALSE)&lt;-3),"",'Total-corrected counts'!F444),"")</f>
        <v>0</v>
      </c>
      <c r="G444">
        <f>IFERROR(IF(OR(HLOOKUP($A444,'Z-scores'!$C$2:$UD$20,5,FALSE)&gt;3,HLOOKUP($A444,'Z-scores'!$C$2:$UD$20,5,FALSE)&lt;-3),"",'Total-corrected counts'!G444),"")</f>
        <v>0</v>
      </c>
      <c r="H444">
        <f>IFERROR(IF(OR(HLOOKUP($A444,'Z-scores'!$C$2:$UD$20,6,FALSE)&gt;3,HLOOKUP($A444,'Z-scores'!$C$2:$UD$20,6,FALSE)&lt;-3),"",'Total-corrected counts'!H444),"")</f>
        <v>0</v>
      </c>
      <c r="I444">
        <f>IFERROR(IF(OR(HLOOKUP($A444,'Z-scores'!$C$2:$UD$20,7,FALSE)&gt;3,HLOOKUP($A444,'Z-scores'!$C$2:$UD$20,7,FALSE)&lt;-3),"",'Total-corrected counts'!I444),"")</f>
        <v>0</v>
      </c>
      <c r="J444">
        <f>IFERROR(IF(OR(HLOOKUP($A444,'Z-scores'!$C$2:$UD$20,8,FALSE)&gt;3,HLOOKUP($A444,'Z-scores'!$C$2:$UD$20,8,FALSE)&lt;-3),"",'Total-corrected counts'!J444),"")</f>
        <v>2.9584573420035856E-2</v>
      </c>
      <c r="K444">
        <f>IFERROR(IF(OR(HLOOKUP($A444,'Z-scores'!$C$2:$UD$20,9,FALSE)&gt;3,HLOOKUP($A444,'Z-scores'!$C$2:$UD$20,9,FALSE)&lt;-3),"",'Total-corrected counts'!K444),"")</f>
        <v>0</v>
      </c>
      <c r="L444">
        <f>IFERROR(IF(OR(HLOOKUP($A444,'Z-scores'!$C$2:$UD$20,10,FALSE)&gt;3,HLOOKUP($A444,'Z-scores'!$C$2:$UD$20,10,FALSE)&lt;-3),"",'Total-corrected counts'!L444),"")</f>
        <v>0</v>
      </c>
      <c r="M444">
        <f>IFERROR(IF(OR(HLOOKUP($A444,'Z-scores'!$C$2:$UD$20,11,FALSE)&gt;3,HLOOKUP($A444,'Z-scores'!$C$2:$UD$20,11,FALSE)&lt;-3),"",'Total-corrected counts'!M444),"")</f>
        <v>0</v>
      </c>
      <c r="N444">
        <f>IFERROR(IF(OR(HLOOKUP($A444,'Z-scores'!$C$2:$UD$20,12,FALSE)&gt;3,HLOOKUP($A444,'Z-scores'!$C$2:$UD$20,12,FALSE)&lt;-3),"",'Total-corrected counts'!N444),"")</f>
        <v>0</v>
      </c>
      <c r="O444" t="str">
        <f>IFERROR(IF(OR(HLOOKUP($A444,'Z-scores'!$C$2:$UD$20,13,FALSE)&gt;3,HLOOKUP($A444,'Z-scores'!$C$2:$UD$20,13,FALSE)&lt;-3),"",'Total-corrected counts'!O444),"")</f>
        <v/>
      </c>
      <c r="P444">
        <f>IFERROR(IF(OR(HLOOKUP($A444,'Z-scores'!$C$2:$UD$20,14,FALSE)&gt;3,HLOOKUP($A444,'Z-scores'!$C$2:$UD$20,14,FALSE)&lt;-3),"",'Total-corrected counts'!P444),"")</f>
        <v>0</v>
      </c>
      <c r="Q444">
        <f>IFERROR(IF(OR(HLOOKUP($A444,'Z-scores'!$C$2:$UD$20,15,FALSE)&gt;3,HLOOKUP($A444,'Z-scores'!$C$2:$UD$20,15,FALSE)&lt;-3),"",'Total-corrected counts'!Q444),"")</f>
        <v>0</v>
      </c>
      <c r="R444">
        <f>IFERROR(IF(OR(HLOOKUP($A444,'Z-scores'!$C$2:$UD$20,16,FALSE)&gt;3,HLOOKUP($A444,'Z-scores'!$C$2:$UD$20,16,FALSE)&lt;-3),"",'Total-corrected counts'!R444),"")</f>
        <v>0</v>
      </c>
      <c r="S444">
        <f>IFERROR(IF(OR(HLOOKUP($A444,'Z-scores'!$C$2:$UD$20,17,FALSE)&gt;3,HLOOKUP($A444,'Z-scores'!$C$2:$UD$20,17,FALSE)&lt;-3),"",'Total-corrected counts'!S444),"")</f>
        <v>0</v>
      </c>
      <c r="T444">
        <f>IFERROR(IF(OR(HLOOKUP($A444,'Z-scores'!$C$2:$UD$20,18,FALSE)&gt;3,HLOOKUP($A444,'Z-scores'!$C$2:$UD$20,18,FALSE)&lt;-3),"",'Total-corrected counts'!T444),"")</f>
        <v>0</v>
      </c>
      <c r="U444">
        <f>IFERROR(IF(OR(HLOOKUP($A444,'Z-scores'!$C$2:$UD$20,19,FALSE)&gt;3,HLOOKUP($A444,'Z-scores'!$C$2:$UD$20,19,FALSE)&lt;-3),"",'Total-corrected counts'!U444),"")</f>
        <v>0</v>
      </c>
      <c r="V444">
        <f t="shared" si="24"/>
        <v>1</v>
      </c>
      <c r="W444" s="10">
        <f>SUMIFS(Tabel132[Cluster],Tabel132[ID],A444)</f>
        <v>83</v>
      </c>
      <c r="X444">
        <f t="shared" si="25"/>
        <v>0.3963374223210131</v>
      </c>
      <c r="Y444">
        <f t="shared" si="26"/>
        <v>3.2871748244484283E-3</v>
      </c>
      <c r="Z444">
        <f t="shared" si="27"/>
        <v>0</v>
      </c>
    </row>
    <row r="445" spans="1:26" x14ac:dyDescent="0.25">
      <c r="A445">
        <v>453</v>
      </c>
      <c r="B445" t="s">
        <v>817</v>
      </c>
      <c r="C445">
        <v>2700</v>
      </c>
      <c r="D445">
        <v>315</v>
      </c>
      <c r="E445" t="str">
        <f>IFERROR(IF(OR(HLOOKUP($A445,'Z-scores'!$C$2:$UD$20,3,FALSE)&gt;3,HLOOKUP(A445,'Z-scores'!$C$2:$UD$20,3,FALSE)&lt;-3),"",'Total-corrected counts'!E445),"")</f>
        <v/>
      </c>
      <c r="F445" t="str">
        <f>IFERROR(IF(OR(HLOOKUP($A445,'Z-scores'!$C$2:$UD$20,4,FALSE)&gt;3,HLOOKUP($A445,'Z-scores'!$C$2:$UD$20,4,FALSE)&lt;-3),"",'Total-corrected counts'!F445),"")</f>
        <v/>
      </c>
      <c r="G445" t="str">
        <f>IFERROR(IF(OR(HLOOKUP($A445,'Z-scores'!$C$2:$UD$20,5,FALSE)&gt;3,HLOOKUP($A445,'Z-scores'!$C$2:$UD$20,5,FALSE)&lt;-3),"",'Total-corrected counts'!G445),"")</f>
        <v/>
      </c>
      <c r="H445" t="str">
        <f>IFERROR(IF(OR(HLOOKUP($A445,'Z-scores'!$C$2:$UD$20,6,FALSE)&gt;3,HLOOKUP($A445,'Z-scores'!$C$2:$UD$20,6,FALSE)&lt;-3),"",'Total-corrected counts'!H445),"")</f>
        <v/>
      </c>
      <c r="I445" t="str">
        <f>IFERROR(IF(OR(HLOOKUP($A445,'Z-scores'!$C$2:$UD$20,7,FALSE)&gt;3,HLOOKUP($A445,'Z-scores'!$C$2:$UD$20,7,FALSE)&lt;-3),"",'Total-corrected counts'!I445),"")</f>
        <v/>
      </c>
      <c r="J445" t="str">
        <f>IFERROR(IF(OR(HLOOKUP($A445,'Z-scores'!$C$2:$UD$20,8,FALSE)&gt;3,HLOOKUP($A445,'Z-scores'!$C$2:$UD$20,8,FALSE)&lt;-3),"",'Total-corrected counts'!J445),"")</f>
        <v/>
      </c>
      <c r="K445" t="str">
        <f>IFERROR(IF(OR(HLOOKUP($A445,'Z-scores'!$C$2:$UD$20,9,FALSE)&gt;3,HLOOKUP($A445,'Z-scores'!$C$2:$UD$20,9,FALSE)&lt;-3),"",'Total-corrected counts'!K445),"")</f>
        <v/>
      </c>
      <c r="L445" t="str">
        <f>IFERROR(IF(OR(HLOOKUP($A445,'Z-scores'!$C$2:$UD$20,10,FALSE)&gt;3,HLOOKUP($A445,'Z-scores'!$C$2:$UD$20,10,FALSE)&lt;-3),"",'Total-corrected counts'!L445),"")</f>
        <v/>
      </c>
      <c r="M445" t="str">
        <f>IFERROR(IF(OR(HLOOKUP($A445,'Z-scores'!$C$2:$UD$20,11,FALSE)&gt;3,HLOOKUP($A445,'Z-scores'!$C$2:$UD$20,11,FALSE)&lt;-3),"",'Total-corrected counts'!M445),"")</f>
        <v/>
      </c>
      <c r="N445" t="str">
        <f>IFERROR(IF(OR(HLOOKUP($A445,'Z-scores'!$C$2:$UD$20,12,FALSE)&gt;3,HLOOKUP($A445,'Z-scores'!$C$2:$UD$20,12,FALSE)&lt;-3),"",'Total-corrected counts'!N445),"")</f>
        <v/>
      </c>
      <c r="O445" t="str">
        <f>IFERROR(IF(OR(HLOOKUP($A445,'Z-scores'!$C$2:$UD$20,13,FALSE)&gt;3,HLOOKUP($A445,'Z-scores'!$C$2:$UD$20,13,FALSE)&lt;-3),"",'Total-corrected counts'!O445),"")</f>
        <v/>
      </c>
      <c r="P445" t="str">
        <f>IFERROR(IF(OR(HLOOKUP($A445,'Z-scores'!$C$2:$UD$20,14,FALSE)&gt;3,HLOOKUP($A445,'Z-scores'!$C$2:$UD$20,14,FALSE)&lt;-3),"",'Total-corrected counts'!P445),"")</f>
        <v/>
      </c>
      <c r="Q445" t="str">
        <f>IFERROR(IF(OR(HLOOKUP($A445,'Z-scores'!$C$2:$UD$20,15,FALSE)&gt;3,HLOOKUP($A445,'Z-scores'!$C$2:$UD$20,15,FALSE)&lt;-3),"",'Total-corrected counts'!Q445),"")</f>
        <v/>
      </c>
      <c r="R445" t="str">
        <f>IFERROR(IF(OR(HLOOKUP($A445,'Z-scores'!$C$2:$UD$20,16,FALSE)&gt;3,HLOOKUP($A445,'Z-scores'!$C$2:$UD$20,16,FALSE)&lt;-3),"",'Total-corrected counts'!R445),"")</f>
        <v/>
      </c>
      <c r="S445" t="str">
        <f>IFERROR(IF(OR(HLOOKUP($A445,'Z-scores'!$C$2:$UD$20,17,FALSE)&gt;3,HLOOKUP($A445,'Z-scores'!$C$2:$UD$20,17,FALSE)&lt;-3),"",'Total-corrected counts'!S445),"")</f>
        <v/>
      </c>
      <c r="T445" t="str">
        <f>IFERROR(IF(OR(HLOOKUP($A445,'Z-scores'!$C$2:$UD$20,18,FALSE)&gt;3,HLOOKUP($A445,'Z-scores'!$C$2:$UD$20,18,FALSE)&lt;-3),"",'Total-corrected counts'!T445),"")</f>
        <v/>
      </c>
      <c r="U445" t="str">
        <f>IFERROR(IF(OR(HLOOKUP($A445,'Z-scores'!$C$2:$UD$20,19,FALSE)&gt;3,HLOOKUP($A445,'Z-scores'!$C$2:$UD$20,19,FALSE)&lt;-3),"",'Total-corrected counts'!U445),"")</f>
        <v/>
      </c>
      <c r="V445">
        <f t="shared" si="24"/>
        <v>1</v>
      </c>
      <c r="W445" s="10">
        <f>SUMIFS(Tabel132[Cluster],Tabel132[ID],A445)</f>
        <v>0</v>
      </c>
      <c r="X445" t="str">
        <f t="shared" si="25"/>
        <v/>
      </c>
      <c r="Y445" t="str">
        <f t="shared" si="26"/>
        <v/>
      </c>
      <c r="Z445" t="str">
        <f t="shared" si="27"/>
        <v/>
      </c>
    </row>
    <row r="446" spans="1:26" x14ac:dyDescent="0.25">
      <c r="A446">
        <v>454</v>
      </c>
      <c r="B446" t="s">
        <v>818</v>
      </c>
      <c r="C446">
        <v>38600</v>
      </c>
      <c r="D446">
        <v>423</v>
      </c>
      <c r="E446" t="str">
        <f>IFERROR(IF(OR(HLOOKUP($A446,'Z-scores'!$C$2:$UD$20,3,FALSE)&gt;3,HLOOKUP(A446,'Z-scores'!$C$2:$UD$20,3,FALSE)&lt;-3),"",'Total-corrected counts'!E446),"")</f>
        <v/>
      </c>
      <c r="F446" t="str">
        <f>IFERROR(IF(OR(HLOOKUP($A446,'Z-scores'!$C$2:$UD$20,4,FALSE)&gt;3,HLOOKUP($A446,'Z-scores'!$C$2:$UD$20,4,FALSE)&lt;-3),"",'Total-corrected counts'!F446),"")</f>
        <v/>
      </c>
      <c r="G446" t="str">
        <f>IFERROR(IF(OR(HLOOKUP($A446,'Z-scores'!$C$2:$UD$20,5,FALSE)&gt;3,HLOOKUP($A446,'Z-scores'!$C$2:$UD$20,5,FALSE)&lt;-3),"",'Total-corrected counts'!G446),"")</f>
        <v/>
      </c>
      <c r="H446" t="str">
        <f>IFERROR(IF(OR(HLOOKUP($A446,'Z-scores'!$C$2:$UD$20,6,FALSE)&gt;3,HLOOKUP($A446,'Z-scores'!$C$2:$UD$20,6,FALSE)&lt;-3),"",'Total-corrected counts'!H446),"")</f>
        <v/>
      </c>
      <c r="I446" t="str">
        <f>IFERROR(IF(OR(HLOOKUP($A446,'Z-scores'!$C$2:$UD$20,7,FALSE)&gt;3,HLOOKUP($A446,'Z-scores'!$C$2:$UD$20,7,FALSE)&lt;-3),"",'Total-corrected counts'!I446),"")</f>
        <v/>
      </c>
      <c r="J446" t="str">
        <f>IFERROR(IF(OR(HLOOKUP($A446,'Z-scores'!$C$2:$UD$20,8,FALSE)&gt;3,HLOOKUP($A446,'Z-scores'!$C$2:$UD$20,8,FALSE)&lt;-3),"",'Total-corrected counts'!J446),"")</f>
        <v/>
      </c>
      <c r="K446" t="str">
        <f>IFERROR(IF(OR(HLOOKUP($A446,'Z-scores'!$C$2:$UD$20,9,FALSE)&gt;3,HLOOKUP($A446,'Z-scores'!$C$2:$UD$20,9,FALSE)&lt;-3),"",'Total-corrected counts'!K446),"")</f>
        <v/>
      </c>
      <c r="L446" t="str">
        <f>IFERROR(IF(OR(HLOOKUP($A446,'Z-scores'!$C$2:$UD$20,10,FALSE)&gt;3,HLOOKUP($A446,'Z-scores'!$C$2:$UD$20,10,FALSE)&lt;-3),"",'Total-corrected counts'!L446),"")</f>
        <v/>
      </c>
      <c r="M446" t="str">
        <f>IFERROR(IF(OR(HLOOKUP($A446,'Z-scores'!$C$2:$UD$20,11,FALSE)&gt;3,HLOOKUP($A446,'Z-scores'!$C$2:$UD$20,11,FALSE)&lt;-3),"",'Total-corrected counts'!M446),"")</f>
        <v/>
      </c>
      <c r="N446" t="str">
        <f>IFERROR(IF(OR(HLOOKUP($A446,'Z-scores'!$C$2:$UD$20,12,FALSE)&gt;3,HLOOKUP($A446,'Z-scores'!$C$2:$UD$20,12,FALSE)&lt;-3),"",'Total-corrected counts'!N446),"")</f>
        <v/>
      </c>
      <c r="O446" t="str">
        <f>IFERROR(IF(OR(HLOOKUP($A446,'Z-scores'!$C$2:$UD$20,13,FALSE)&gt;3,HLOOKUP($A446,'Z-scores'!$C$2:$UD$20,13,FALSE)&lt;-3),"",'Total-corrected counts'!O446),"")</f>
        <v/>
      </c>
      <c r="P446" t="str">
        <f>IFERROR(IF(OR(HLOOKUP($A446,'Z-scores'!$C$2:$UD$20,14,FALSE)&gt;3,HLOOKUP($A446,'Z-scores'!$C$2:$UD$20,14,FALSE)&lt;-3),"",'Total-corrected counts'!P446),"")</f>
        <v/>
      </c>
      <c r="Q446" t="str">
        <f>IFERROR(IF(OR(HLOOKUP($A446,'Z-scores'!$C$2:$UD$20,15,FALSE)&gt;3,HLOOKUP($A446,'Z-scores'!$C$2:$UD$20,15,FALSE)&lt;-3),"",'Total-corrected counts'!Q446),"")</f>
        <v/>
      </c>
      <c r="R446" t="str">
        <f>IFERROR(IF(OR(HLOOKUP($A446,'Z-scores'!$C$2:$UD$20,16,FALSE)&gt;3,HLOOKUP($A446,'Z-scores'!$C$2:$UD$20,16,FALSE)&lt;-3),"",'Total-corrected counts'!R446),"")</f>
        <v/>
      </c>
      <c r="S446" t="str">
        <f>IFERROR(IF(OR(HLOOKUP($A446,'Z-scores'!$C$2:$UD$20,17,FALSE)&gt;3,HLOOKUP($A446,'Z-scores'!$C$2:$UD$20,17,FALSE)&lt;-3),"",'Total-corrected counts'!S446),"")</f>
        <v/>
      </c>
      <c r="T446" t="str">
        <f>IFERROR(IF(OR(HLOOKUP($A446,'Z-scores'!$C$2:$UD$20,18,FALSE)&gt;3,HLOOKUP($A446,'Z-scores'!$C$2:$UD$20,18,FALSE)&lt;-3),"",'Total-corrected counts'!T446),"")</f>
        <v/>
      </c>
      <c r="U446" t="str">
        <f>IFERROR(IF(OR(HLOOKUP($A446,'Z-scores'!$C$2:$UD$20,19,FALSE)&gt;3,HLOOKUP($A446,'Z-scores'!$C$2:$UD$20,19,FALSE)&lt;-3),"",'Total-corrected counts'!U446),"")</f>
        <v/>
      </c>
      <c r="V446">
        <f t="shared" si="24"/>
        <v>1</v>
      </c>
      <c r="W446" s="10">
        <f>SUMIFS(Tabel132[Cluster],Tabel132[ID],A446)</f>
        <v>0</v>
      </c>
      <c r="X446" t="str">
        <f t="shared" si="25"/>
        <v/>
      </c>
      <c r="Y446" t="str">
        <f t="shared" si="26"/>
        <v/>
      </c>
      <c r="Z446" t="str">
        <f t="shared" si="27"/>
        <v/>
      </c>
    </row>
    <row r="447" spans="1:26" x14ac:dyDescent="0.25">
      <c r="A447">
        <v>455</v>
      </c>
      <c r="B447" t="s">
        <v>819</v>
      </c>
      <c r="C447">
        <v>76500</v>
      </c>
      <c r="D447">
        <v>63</v>
      </c>
      <c r="E447" t="str">
        <f>IFERROR(IF(OR(HLOOKUP($A447,'Z-scores'!$C$2:$UD$20,3,FALSE)&gt;3,HLOOKUP(A447,'Z-scores'!$C$2:$UD$20,3,FALSE)&lt;-3),"",'Total-corrected counts'!E447),"")</f>
        <v/>
      </c>
      <c r="F447" t="str">
        <f>IFERROR(IF(OR(HLOOKUP($A447,'Z-scores'!$C$2:$UD$20,4,FALSE)&gt;3,HLOOKUP($A447,'Z-scores'!$C$2:$UD$20,4,FALSE)&lt;-3),"",'Total-corrected counts'!F447),"")</f>
        <v/>
      </c>
      <c r="G447" t="str">
        <f>IFERROR(IF(OR(HLOOKUP($A447,'Z-scores'!$C$2:$UD$20,5,FALSE)&gt;3,HLOOKUP($A447,'Z-scores'!$C$2:$UD$20,5,FALSE)&lt;-3),"",'Total-corrected counts'!G447),"")</f>
        <v/>
      </c>
      <c r="H447" t="str">
        <f>IFERROR(IF(OR(HLOOKUP($A447,'Z-scores'!$C$2:$UD$20,6,FALSE)&gt;3,HLOOKUP($A447,'Z-scores'!$C$2:$UD$20,6,FALSE)&lt;-3),"",'Total-corrected counts'!H447),"")</f>
        <v/>
      </c>
      <c r="I447" t="str">
        <f>IFERROR(IF(OR(HLOOKUP($A447,'Z-scores'!$C$2:$UD$20,7,FALSE)&gt;3,HLOOKUP($A447,'Z-scores'!$C$2:$UD$20,7,FALSE)&lt;-3),"",'Total-corrected counts'!I447),"")</f>
        <v/>
      </c>
      <c r="J447" t="str">
        <f>IFERROR(IF(OR(HLOOKUP($A447,'Z-scores'!$C$2:$UD$20,8,FALSE)&gt;3,HLOOKUP($A447,'Z-scores'!$C$2:$UD$20,8,FALSE)&lt;-3),"",'Total-corrected counts'!J447),"")</f>
        <v/>
      </c>
      <c r="K447" t="str">
        <f>IFERROR(IF(OR(HLOOKUP($A447,'Z-scores'!$C$2:$UD$20,9,FALSE)&gt;3,HLOOKUP($A447,'Z-scores'!$C$2:$UD$20,9,FALSE)&lt;-3),"",'Total-corrected counts'!K447),"")</f>
        <v/>
      </c>
      <c r="L447" t="str">
        <f>IFERROR(IF(OR(HLOOKUP($A447,'Z-scores'!$C$2:$UD$20,10,FALSE)&gt;3,HLOOKUP($A447,'Z-scores'!$C$2:$UD$20,10,FALSE)&lt;-3),"",'Total-corrected counts'!L447),"")</f>
        <v/>
      </c>
      <c r="M447" t="str">
        <f>IFERROR(IF(OR(HLOOKUP($A447,'Z-scores'!$C$2:$UD$20,11,FALSE)&gt;3,HLOOKUP($A447,'Z-scores'!$C$2:$UD$20,11,FALSE)&lt;-3),"",'Total-corrected counts'!M447),"")</f>
        <v/>
      </c>
      <c r="N447" t="str">
        <f>IFERROR(IF(OR(HLOOKUP($A447,'Z-scores'!$C$2:$UD$20,12,FALSE)&gt;3,HLOOKUP($A447,'Z-scores'!$C$2:$UD$20,12,FALSE)&lt;-3),"",'Total-corrected counts'!N447),"")</f>
        <v/>
      </c>
      <c r="O447" t="str">
        <f>IFERROR(IF(OR(HLOOKUP($A447,'Z-scores'!$C$2:$UD$20,13,FALSE)&gt;3,HLOOKUP($A447,'Z-scores'!$C$2:$UD$20,13,FALSE)&lt;-3),"",'Total-corrected counts'!O447),"")</f>
        <v/>
      </c>
      <c r="P447" t="str">
        <f>IFERROR(IF(OR(HLOOKUP($A447,'Z-scores'!$C$2:$UD$20,14,FALSE)&gt;3,HLOOKUP($A447,'Z-scores'!$C$2:$UD$20,14,FALSE)&lt;-3),"",'Total-corrected counts'!P447),"")</f>
        <v/>
      </c>
      <c r="Q447" t="str">
        <f>IFERROR(IF(OR(HLOOKUP($A447,'Z-scores'!$C$2:$UD$20,15,FALSE)&gt;3,HLOOKUP($A447,'Z-scores'!$C$2:$UD$20,15,FALSE)&lt;-3),"",'Total-corrected counts'!Q447),"")</f>
        <v/>
      </c>
      <c r="R447" t="str">
        <f>IFERROR(IF(OR(HLOOKUP($A447,'Z-scores'!$C$2:$UD$20,16,FALSE)&gt;3,HLOOKUP($A447,'Z-scores'!$C$2:$UD$20,16,FALSE)&lt;-3),"",'Total-corrected counts'!R447),"")</f>
        <v/>
      </c>
      <c r="S447" t="str">
        <f>IFERROR(IF(OR(HLOOKUP($A447,'Z-scores'!$C$2:$UD$20,17,FALSE)&gt;3,HLOOKUP($A447,'Z-scores'!$C$2:$UD$20,17,FALSE)&lt;-3),"",'Total-corrected counts'!S447),"")</f>
        <v/>
      </c>
      <c r="T447" t="str">
        <f>IFERROR(IF(OR(HLOOKUP($A447,'Z-scores'!$C$2:$UD$20,18,FALSE)&gt;3,HLOOKUP($A447,'Z-scores'!$C$2:$UD$20,18,FALSE)&lt;-3),"",'Total-corrected counts'!T447),"")</f>
        <v/>
      </c>
      <c r="U447" t="str">
        <f>IFERROR(IF(OR(HLOOKUP($A447,'Z-scores'!$C$2:$UD$20,19,FALSE)&gt;3,HLOOKUP($A447,'Z-scores'!$C$2:$UD$20,19,FALSE)&lt;-3),"",'Total-corrected counts'!U447),"")</f>
        <v/>
      </c>
      <c r="V447">
        <f t="shared" si="24"/>
        <v>1</v>
      </c>
      <c r="W447" s="10">
        <f>SUMIFS(Tabel132[Cluster],Tabel132[ID],A447)</f>
        <v>84</v>
      </c>
      <c r="X447" t="str">
        <f t="shared" si="25"/>
        <v/>
      </c>
      <c r="Y447" t="str">
        <f t="shared" si="26"/>
        <v/>
      </c>
      <c r="Z447" t="str">
        <f t="shared" si="27"/>
        <v/>
      </c>
    </row>
    <row r="448" spans="1:26" x14ac:dyDescent="0.25">
      <c r="A448">
        <v>456</v>
      </c>
      <c r="B448" t="s">
        <v>231</v>
      </c>
      <c r="C448">
        <v>12600</v>
      </c>
      <c r="D448">
        <v>1027</v>
      </c>
      <c r="E448">
        <f>IFERROR(IF(OR(HLOOKUP($A448,'Z-scores'!$C$2:$UD$20,3,FALSE)&gt;3,HLOOKUP(A448,'Z-scores'!$C$2:$UD$20,3,FALSE)&lt;-3),"",'Total-corrected counts'!E448),"")</f>
        <v>0.19798888124328054</v>
      </c>
      <c r="F448">
        <f>IFERROR(IF(OR(HLOOKUP($A448,'Z-scores'!$C$2:$UD$20,4,FALSE)&gt;3,HLOOKUP($A448,'Z-scores'!$C$2:$UD$20,4,FALSE)&lt;-3),"",'Total-corrected counts'!F448),"")</f>
        <v>7.3826890706670992E-2</v>
      </c>
      <c r="G448">
        <f>IFERROR(IF(OR(HLOOKUP($A448,'Z-scores'!$C$2:$UD$20,5,FALSE)&gt;3,HLOOKUP($A448,'Z-scores'!$C$2:$UD$20,5,FALSE)&lt;-3),"",'Total-corrected counts'!G448),"")</f>
        <v>1.0072887413322804E-2</v>
      </c>
      <c r="H448">
        <f>IFERROR(IF(OR(HLOOKUP($A448,'Z-scores'!$C$2:$UD$20,6,FALSE)&gt;3,HLOOKUP($A448,'Z-scores'!$C$2:$UD$20,6,FALSE)&lt;-3),"",'Total-corrected counts'!H448),"")</f>
        <v>8.3763727653408032E-2</v>
      </c>
      <c r="I448">
        <f>IFERROR(IF(OR(HLOOKUP($A448,'Z-scores'!$C$2:$UD$20,7,FALSE)&gt;3,HLOOKUP($A448,'Z-scores'!$C$2:$UD$20,7,FALSE)&lt;-3),"",'Total-corrected counts'!I448),"")</f>
        <v>0</v>
      </c>
      <c r="J448">
        <f>IFERROR(IF(OR(HLOOKUP($A448,'Z-scores'!$C$2:$UD$20,8,FALSE)&gt;3,HLOOKUP($A448,'Z-scores'!$C$2:$UD$20,8,FALSE)&lt;-3),"",'Total-corrected counts'!J448),"")</f>
        <v>9.8615244733452866E-3</v>
      </c>
      <c r="K448">
        <f>IFERROR(IF(OR(HLOOKUP($A448,'Z-scores'!$C$2:$UD$20,9,FALSE)&gt;3,HLOOKUP($A448,'Z-scores'!$C$2:$UD$20,9,FALSE)&lt;-3),"",'Total-corrected counts'!K448),"")</f>
        <v>0.10256981994537041</v>
      </c>
      <c r="L448">
        <f>IFERROR(IF(OR(HLOOKUP($A448,'Z-scores'!$C$2:$UD$20,10,FALSE)&gt;3,HLOOKUP($A448,'Z-scores'!$C$2:$UD$20,10,FALSE)&lt;-3),"",'Total-corrected counts'!L448),"")</f>
        <v>0</v>
      </c>
      <c r="M448">
        <f>IFERROR(IF(OR(HLOOKUP($A448,'Z-scores'!$C$2:$UD$20,11,FALSE)&gt;3,HLOOKUP($A448,'Z-scores'!$C$2:$UD$20,11,FALSE)&lt;-3),"",'Total-corrected counts'!M448),"")</f>
        <v>7.3722323027259756E-2</v>
      </c>
      <c r="N448">
        <f>IFERROR(IF(OR(HLOOKUP($A448,'Z-scores'!$C$2:$UD$20,12,FALSE)&gt;3,HLOOKUP($A448,'Z-scores'!$C$2:$UD$20,12,FALSE)&lt;-3),"",'Total-corrected counts'!N448),"")</f>
        <v>0.72396896280907286</v>
      </c>
      <c r="O448">
        <f>IFERROR(IF(OR(HLOOKUP($A448,'Z-scores'!$C$2:$UD$20,13,FALSE)&gt;3,HLOOKUP($A448,'Z-scores'!$C$2:$UD$20,13,FALSE)&lt;-3),"",'Total-corrected counts'!O448),"")</f>
        <v>5.048011638695634E-2</v>
      </c>
      <c r="P448">
        <f>IFERROR(IF(OR(HLOOKUP($A448,'Z-scores'!$C$2:$UD$20,14,FALSE)&gt;3,HLOOKUP($A448,'Z-scores'!$C$2:$UD$20,14,FALSE)&lt;-3),"",'Total-corrected counts'!P448),"")</f>
        <v>0.15812986222615222</v>
      </c>
      <c r="Q448">
        <f>IFERROR(IF(OR(HLOOKUP($A448,'Z-scores'!$C$2:$UD$20,15,FALSE)&gt;3,HLOOKUP($A448,'Z-scores'!$C$2:$UD$20,15,FALSE)&lt;-3),"",'Total-corrected counts'!Q448),"")</f>
        <v>1.950214913683488E-2</v>
      </c>
      <c r="R448">
        <f>IFERROR(IF(OR(HLOOKUP($A448,'Z-scores'!$C$2:$UD$20,16,FALSE)&gt;3,HLOOKUP($A448,'Z-scores'!$C$2:$UD$20,16,FALSE)&lt;-3),"",'Total-corrected counts'!R448),"")</f>
        <v>0.10017410259030195</v>
      </c>
      <c r="S448">
        <f>IFERROR(IF(OR(HLOOKUP($A448,'Z-scores'!$C$2:$UD$20,17,FALSE)&gt;3,HLOOKUP($A448,'Z-scores'!$C$2:$UD$20,17,FALSE)&lt;-3),"",'Total-corrected counts'!S448),"")</f>
        <v>0.19542509844539335</v>
      </c>
      <c r="T448">
        <f>IFERROR(IF(OR(HLOOKUP($A448,'Z-scores'!$C$2:$UD$20,18,FALSE)&gt;3,HLOOKUP($A448,'Z-scores'!$C$2:$UD$20,18,FALSE)&lt;-3),"",'Total-corrected counts'!T448),"")</f>
        <v>0.15463837815268991</v>
      </c>
      <c r="U448">
        <f>IFERROR(IF(OR(HLOOKUP($A448,'Z-scores'!$C$2:$UD$20,19,FALSE)&gt;3,HLOOKUP($A448,'Z-scores'!$C$2:$UD$20,19,FALSE)&lt;-3),"",'Total-corrected counts'!U448),"")</f>
        <v>0.29074434892793444</v>
      </c>
      <c r="V448">
        <f t="shared" si="24"/>
        <v>1</v>
      </c>
      <c r="W448" s="10">
        <f>SUMIFS(Tabel132[Cluster],Tabel132[ID],A448)</f>
        <v>15</v>
      </c>
      <c r="X448">
        <f t="shared" si="25"/>
        <v>7.2414588343621383E-2</v>
      </c>
      <c r="Y448">
        <f t="shared" si="26"/>
        <v>6.1311783829184195E-2</v>
      </c>
      <c r="Z448">
        <f t="shared" si="27"/>
        <v>0.21163287733441699</v>
      </c>
    </row>
    <row r="449" spans="1:26" x14ac:dyDescent="0.25">
      <c r="A449">
        <v>457</v>
      </c>
      <c r="B449" t="s">
        <v>820</v>
      </c>
      <c r="C449">
        <v>13900</v>
      </c>
      <c r="D449">
        <v>669</v>
      </c>
      <c r="E449" t="str">
        <f>IFERROR(IF(OR(HLOOKUP($A449,'Z-scores'!$C$2:$UD$20,3,FALSE)&gt;3,HLOOKUP(A449,'Z-scores'!$C$2:$UD$20,3,FALSE)&lt;-3),"",'Total-corrected counts'!E449),"")</f>
        <v/>
      </c>
      <c r="F449" t="str">
        <f>IFERROR(IF(OR(HLOOKUP($A449,'Z-scores'!$C$2:$UD$20,4,FALSE)&gt;3,HLOOKUP($A449,'Z-scores'!$C$2:$UD$20,4,FALSE)&lt;-3),"",'Total-corrected counts'!F449),"")</f>
        <v/>
      </c>
      <c r="G449" t="str">
        <f>IFERROR(IF(OR(HLOOKUP($A449,'Z-scores'!$C$2:$UD$20,5,FALSE)&gt;3,HLOOKUP($A449,'Z-scores'!$C$2:$UD$20,5,FALSE)&lt;-3),"",'Total-corrected counts'!G449),"")</f>
        <v/>
      </c>
      <c r="H449" t="str">
        <f>IFERROR(IF(OR(HLOOKUP($A449,'Z-scores'!$C$2:$UD$20,6,FALSE)&gt;3,HLOOKUP($A449,'Z-scores'!$C$2:$UD$20,6,FALSE)&lt;-3),"",'Total-corrected counts'!H449),"")</f>
        <v/>
      </c>
      <c r="I449" t="str">
        <f>IFERROR(IF(OR(HLOOKUP($A449,'Z-scores'!$C$2:$UD$20,7,FALSE)&gt;3,HLOOKUP($A449,'Z-scores'!$C$2:$UD$20,7,FALSE)&lt;-3),"",'Total-corrected counts'!I449),"")</f>
        <v/>
      </c>
      <c r="J449" t="str">
        <f>IFERROR(IF(OR(HLOOKUP($A449,'Z-scores'!$C$2:$UD$20,8,FALSE)&gt;3,HLOOKUP($A449,'Z-scores'!$C$2:$UD$20,8,FALSE)&lt;-3),"",'Total-corrected counts'!J449),"")</f>
        <v/>
      </c>
      <c r="K449" t="str">
        <f>IFERROR(IF(OR(HLOOKUP($A449,'Z-scores'!$C$2:$UD$20,9,FALSE)&gt;3,HLOOKUP($A449,'Z-scores'!$C$2:$UD$20,9,FALSE)&lt;-3),"",'Total-corrected counts'!K449),"")</f>
        <v/>
      </c>
      <c r="L449" t="str">
        <f>IFERROR(IF(OR(HLOOKUP($A449,'Z-scores'!$C$2:$UD$20,10,FALSE)&gt;3,HLOOKUP($A449,'Z-scores'!$C$2:$UD$20,10,FALSE)&lt;-3),"",'Total-corrected counts'!L449),"")</f>
        <v/>
      </c>
      <c r="M449" t="str">
        <f>IFERROR(IF(OR(HLOOKUP($A449,'Z-scores'!$C$2:$UD$20,11,FALSE)&gt;3,HLOOKUP($A449,'Z-scores'!$C$2:$UD$20,11,FALSE)&lt;-3),"",'Total-corrected counts'!M449),"")</f>
        <v/>
      </c>
      <c r="N449" t="str">
        <f>IFERROR(IF(OR(HLOOKUP($A449,'Z-scores'!$C$2:$UD$20,12,FALSE)&gt;3,HLOOKUP($A449,'Z-scores'!$C$2:$UD$20,12,FALSE)&lt;-3),"",'Total-corrected counts'!N449),"")</f>
        <v/>
      </c>
      <c r="O449" t="str">
        <f>IFERROR(IF(OR(HLOOKUP($A449,'Z-scores'!$C$2:$UD$20,13,FALSE)&gt;3,HLOOKUP($A449,'Z-scores'!$C$2:$UD$20,13,FALSE)&lt;-3),"",'Total-corrected counts'!O449),"")</f>
        <v/>
      </c>
      <c r="P449" t="str">
        <f>IFERROR(IF(OR(HLOOKUP($A449,'Z-scores'!$C$2:$UD$20,14,FALSE)&gt;3,HLOOKUP($A449,'Z-scores'!$C$2:$UD$20,14,FALSE)&lt;-3),"",'Total-corrected counts'!P449),"")</f>
        <v/>
      </c>
      <c r="Q449" t="str">
        <f>IFERROR(IF(OR(HLOOKUP($A449,'Z-scores'!$C$2:$UD$20,15,FALSE)&gt;3,HLOOKUP($A449,'Z-scores'!$C$2:$UD$20,15,FALSE)&lt;-3),"",'Total-corrected counts'!Q449),"")</f>
        <v/>
      </c>
      <c r="R449" t="str">
        <f>IFERROR(IF(OR(HLOOKUP($A449,'Z-scores'!$C$2:$UD$20,16,FALSE)&gt;3,HLOOKUP($A449,'Z-scores'!$C$2:$UD$20,16,FALSE)&lt;-3),"",'Total-corrected counts'!R449),"")</f>
        <v/>
      </c>
      <c r="S449" t="str">
        <f>IFERROR(IF(OR(HLOOKUP($A449,'Z-scores'!$C$2:$UD$20,17,FALSE)&gt;3,HLOOKUP($A449,'Z-scores'!$C$2:$UD$20,17,FALSE)&lt;-3),"",'Total-corrected counts'!S449),"")</f>
        <v/>
      </c>
      <c r="T449" t="str">
        <f>IFERROR(IF(OR(HLOOKUP($A449,'Z-scores'!$C$2:$UD$20,18,FALSE)&gt;3,HLOOKUP($A449,'Z-scores'!$C$2:$UD$20,18,FALSE)&lt;-3),"",'Total-corrected counts'!T449),"")</f>
        <v/>
      </c>
      <c r="U449" t="str">
        <f>IFERROR(IF(OR(HLOOKUP($A449,'Z-scores'!$C$2:$UD$20,19,FALSE)&gt;3,HLOOKUP($A449,'Z-scores'!$C$2:$UD$20,19,FALSE)&lt;-3),"",'Total-corrected counts'!U449),"")</f>
        <v/>
      </c>
      <c r="V449">
        <f t="shared" si="24"/>
        <v>1</v>
      </c>
      <c r="W449" s="10">
        <f>SUMIFS(Tabel132[Cluster],Tabel132[ID],A449)</f>
        <v>0</v>
      </c>
      <c r="X449" t="str">
        <f t="shared" si="25"/>
        <v/>
      </c>
      <c r="Y449" t="str">
        <f t="shared" si="26"/>
        <v/>
      </c>
      <c r="Z449" t="str">
        <f t="shared" si="27"/>
        <v/>
      </c>
    </row>
    <row r="450" spans="1:26" x14ac:dyDescent="0.25">
      <c r="A450">
        <v>458</v>
      </c>
      <c r="B450" t="s">
        <v>821</v>
      </c>
      <c r="C450">
        <v>49000</v>
      </c>
      <c r="D450">
        <v>754</v>
      </c>
      <c r="E450" t="str">
        <f>IFERROR(IF(OR(HLOOKUP($A450,'Z-scores'!$C$2:$UD$20,3,FALSE)&gt;3,HLOOKUP(A450,'Z-scores'!$C$2:$UD$20,3,FALSE)&lt;-3),"",'Total-corrected counts'!E450),"")</f>
        <v/>
      </c>
      <c r="F450" t="str">
        <f>IFERROR(IF(OR(HLOOKUP($A450,'Z-scores'!$C$2:$UD$20,4,FALSE)&gt;3,HLOOKUP($A450,'Z-scores'!$C$2:$UD$20,4,FALSE)&lt;-3),"",'Total-corrected counts'!F450),"")</f>
        <v/>
      </c>
      <c r="G450" t="str">
        <f>IFERROR(IF(OR(HLOOKUP($A450,'Z-scores'!$C$2:$UD$20,5,FALSE)&gt;3,HLOOKUP($A450,'Z-scores'!$C$2:$UD$20,5,FALSE)&lt;-3),"",'Total-corrected counts'!G450),"")</f>
        <v/>
      </c>
      <c r="H450" t="str">
        <f>IFERROR(IF(OR(HLOOKUP($A450,'Z-scores'!$C$2:$UD$20,6,FALSE)&gt;3,HLOOKUP($A450,'Z-scores'!$C$2:$UD$20,6,FALSE)&lt;-3),"",'Total-corrected counts'!H450),"")</f>
        <v/>
      </c>
      <c r="I450" t="str">
        <f>IFERROR(IF(OR(HLOOKUP($A450,'Z-scores'!$C$2:$UD$20,7,FALSE)&gt;3,HLOOKUP($A450,'Z-scores'!$C$2:$UD$20,7,FALSE)&lt;-3),"",'Total-corrected counts'!I450),"")</f>
        <v/>
      </c>
      <c r="J450" t="str">
        <f>IFERROR(IF(OR(HLOOKUP($A450,'Z-scores'!$C$2:$UD$20,8,FALSE)&gt;3,HLOOKUP($A450,'Z-scores'!$C$2:$UD$20,8,FALSE)&lt;-3),"",'Total-corrected counts'!J450),"")</f>
        <v/>
      </c>
      <c r="K450" t="str">
        <f>IFERROR(IF(OR(HLOOKUP($A450,'Z-scores'!$C$2:$UD$20,9,FALSE)&gt;3,HLOOKUP($A450,'Z-scores'!$C$2:$UD$20,9,FALSE)&lt;-3),"",'Total-corrected counts'!K450),"")</f>
        <v/>
      </c>
      <c r="L450" t="str">
        <f>IFERROR(IF(OR(HLOOKUP($A450,'Z-scores'!$C$2:$UD$20,10,FALSE)&gt;3,HLOOKUP($A450,'Z-scores'!$C$2:$UD$20,10,FALSE)&lt;-3),"",'Total-corrected counts'!L450),"")</f>
        <v/>
      </c>
      <c r="M450" t="str">
        <f>IFERROR(IF(OR(HLOOKUP($A450,'Z-scores'!$C$2:$UD$20,11,FALSE)&gt;3,HLOOKUP($A450,'Z-scores'!$C$2:$UD$20,11,FALSE)&lt;-3),"",'Total-corrected counts'!M450),"")</f>
        <v/>
      </c>
      <c r="N450" t="str">
        <f>IFERROR(IF(OR(HLOOKUP($A450,'Z-scores'!$C$2:$UD$20,12,FALSE)&gt;3,HLOOKUP($A450,'Z-scores'!$C$2:$UD$20,12,FALSE)&lt;-3),"",'Total-corrected counts'!N450),"")</f>
        <v/>
      </c>
      <c r="O450" t="str">
        <f>IFERROR(IF(OR(HLOOKUP($A450,'Z-scores'!$C$2:$UD$20,13,FALSE)&gt;3,HLOOKUP($A450,'Z-scores'!$C$2:$UD$20,13,FALSE)&lt;-3),"",'Total-corrected counts'!O450),"")</f>
        <v/>
      </c>
      <c r="P450" t="str">
        <f>IFERROR(IF(OR(HLOOKUP($A450,'Z-scores'!$C$2:$UD$20,14,FALSE)&gt;3,HLOOKUP($A450,'Z-scores'!$C$2:$UD$20,14,FALSE)&lt;-3),"",'Total-corrected counts'!P450),"")</f>
        <v/>
      </c>
      <c r="Q450" t="str">
        <f>IFERROR(IF(OR(HLOOKUP($A450,'Z-scores'!$C$2:$UD$20,15,FALSE)&gt;3,HLOOKUP($A450,'Z-scores'!$C$2:$UD$20,15,FALSE)&lt;-3),"",'Total-corrected counts'!Q450),"")</f>
        <v/>
      </c>
      <c r="R450" t="str">
        <f>IFERROR(IF(OR(HLOOKUP($A450,'Z-scores'!$C$2:$UD$20,16,FALSE)&gt;3,HLOOKUP($A450,'Z-scores'!$C$2:$UD$20,16,FALSE)&lt;-3),"",'Total-corrected counts'!R450),"")</f>
        <v/>
      </c>
      <c r="S450" t="str">
        <f>IFERROR(IF(OR(HLOOKUP($A450,'Z-scores'!$C$2:$UD$20,17,FALSE)&gt;3,HLOOKUP($A450,'Z-scores'!$C$2:$UD$20,17,FALSE)&lt;-3),"",'Total-corrected counts'!S450),"")</f>
        <v/>
      </c>
      <c r="T450" t="str">
        <f>IFERROR(IF(OR(HLOOKUP($A450,'Z-scores'!$C$2:$UD$20,18,FALSE)&gt;3,HLOOKUP($A450,'Z-scores'!$C$2:$UD$20,18,FALSE)&lt;-3),"",'Total-corrected counts'!T450),"")</f>
        <v/>
      </c>
      <c r="U450" t="str">
        <f>IFERROR(IF(OR(HLOOKUP($A450,'Z-scores'!$C$2:$UD$20,19,FALSE)&gt;3,HLOOKUP($A450,'Z-scores'!$C$2:$UD$20,19,FALSE)&lt;-3),"",'Total-corrected counts'!U450),"")</f>
        <v/>
      </c>
      <c r="V450">
        <f t="shared" si="24"/>
        <v>1</v>
      </c>
      <c r="W450" s="10">
        <f>SUMIFS(Tabel132[Cluster],Tabel132[ID],A450)</f>
        <v>64</v>
      </c>
      <c r="X450" t="str">
        <f t="shared" si="25"/>
        <v/>
      </c>
      <c r="Y450" t="str">
        <f t="shared" si="26"/>
        <v/>
      </c>
      <c r="Z450" t="str">
        <f t="shared" si="27"/>
        <v/>
      </c>
    </row>
    <row r="451" spans="1:26" x14ac:dyDescent="0.25">
      <c r="A451">
        <v>459</v>
      </c>
      <c r="B451" t="s">
        <v>822</v>
      </c>
      <c r="C451">
        <v>98100</v>
      </c>
      <c r="D451">
        <v>21</v>
      </c>
      <c r="E451" t="str">
        <f>IFERROR(IF(OR(HLOOKUP($A451,'Z-scores'!$C$2:$UD$20,3,FALSE)&gt;3,HLOOKUP(A451,'Z-scores'!$C$2:$UD$20,3,FALSE)&lt;-3),"",'Total-corrected counts'!E451),"")</f>
        <v/>
      </c>
      <c r="F451" t="str">
        <f>IFERROR(IF(OR(HLOOKUP($A451,'Z-scores'!$C$2:$UD$20,4,FALSE)&gt;3,HLOOKUP($A451,'Z-scores'!$C$2:$UD$20,4,FALSE)&lt;-3),"",'Total-corrected counts'!F451),"")</f>
        <v/>
      </c>
      <c r="G451" t="str">
        <f>IFERROR(IF(OR(HLOOKUP($A451,'Z-scores'!$C$2:$UD$20,5,FALSE)&gt;3,HLOOKUP($A451,'Z-scores'!$C$2:$UD$20,5,FALSE)&lt;-3),"",'Total-corrected counts'!G451),"")</f>
        <v/>
      </c>
      <c r="H451" t="str">
        <f>IFERROR(IF(OR(HLOOKUP($A451,'Z-scores'!$C$2:$UD$20,6,FALSE)&gt;3,HLOOKUP($A451,'Z-scores'!$C$2:$UD$20,6,FALSE)&lt;-3),"",'Total-corrected counts'!H451),"")</f>
        <v/>
      </c>
      <c r="I451" t="str">
        <f>IFERROR(IF(OR(HLOOKUP($A451,'Z-scores'!$C$2:$UD$20,7,FALSE)&gt;3,HLOOKUP($A451,'Z-scores'!$C$2:$UD$20,7,FALSE)&lt;-3),"",'Total-corrected counts'!I451),"")</f>
        <v/>
      </c>
      <c r="J451" t="str">
        <f>IFERROR(IF(OR(HLOOKUP($A451,'Z-scores'!$C$2:$UD$20,8,FALSE)&gt;3,HLOOKUP($A451,'Z-scores'!$C$2:$UD$20,8,FALSE)&lt;-3),"",'Total-corrected counts'!J451),"")</f>
        <v/>
      </c>
      <c r="K451" t="str">
        <f>IFERROR(IF(OR(HLOOKUP($A451,'Z-scores'!$C$2:$UD$20,9,FALSE)&gt;3,HLOOKUP($A451,'Z-scores'!$C$2:$UD$20,9,FALSE)&lt;-3),"",'Total-corrected counts'!K451),"")</f>
        <v/>
      </c>
      <c r="L451" t="str">
        <f>IFERROR(IF(OR(HLOOKUP($A451,'Z-scores'!$C$2:$UD$20,10,FALSE)&gt;3,HLOOKUP($A451,'Z-scores'!$C$2:$UD$20,10,FALSE)&lt;-3),"",'Total-corrected counts'!L451),"")</f>
        <v/>
      </c>
      <c r="M451" t="str">
        <f>IFERROR(IF(OR(HLOOKUP($A451,'Z-scores'!$C$2:$UD$20,11,FALSE)&gt;3,HLOOKUP($A451,'Z-scores'!$C$2:$UD$20,11,FALSE)&lt;-3),"",'Total-corrected counts'!M451),"")</f>
        <v/>
      </c>
      <c r="N451" t="str">
        <f>IFERROR(IF(OR(HLOOKUP($A451,'Z-scores'!$C$2:$UD$20,12,FALSE)&gt;3,HLOOKUP($A451,'Z-scores'!$C$2:$UD$20,12,FALSE)&lt;-3),"",'Total-corrected counts'!N451),"")</f>
        <v/>
      </c>
      <c r="O451" t="str">
        <f>IFERROR(IF(OR(HLOOKUP($A451,'Z-scores'!$C$2:$UD$20,13,FALSE)&gt;3,HLOOKUP($A451,'Z-scores'!$C$2:$UD$20,13,FALSE)&lt;-3),"",'Total-corrected counts'!O451),"")</f>
        <v/>
      </c>
      <c r="P451" t="str">
        <f>IFERROR(IF(OR(HLOOKUP($A451,'Z-scores'!$C$2:$UD$20,14,FALSE)&gt;3,HLOOKUP($A451,'Z-scores'!$C$2:$UD$20,14,FALSE)&lt;-3),"",'Total-corrected counts'!P451),"")</f>
        <v/>
      </c>
      <c r="Q451" t="str">
        <f>IFERROR(IF(OR(HLOOKUP($A451,'Z-scores'!$C$2:$UD$20,15,FALSE)&gt;3,HLOOKUP($A451,'Z-scores'!$C$2:$UD$20,15,FALSE)&lt;-3),"",'Total-corrected counts'!Q451),"")</f>
        <v/>
      </c>
      <c r="R451" t="str">
        <f>IFERROR(IF(OR(HLOOKUP($A451,'Z-scores'!$C$2:$UD$20,16,FALSE)&gt;3,HLOOKUP($A451,'Z-scores'!$C$2:$UD$20,16,FALSE)&lt;-3),"",'Total-corrected counts'!R451),"")</f>
        <v/>
      </c>
      <c r="S451" t="str">
        <f>IFERROR(IF(OR(HLOOKUP($A451,'Z-scores'!$C$2:$UD$20,17,FALSE)&gt;3,HLOOKUP($A451,'Z-scores'!$C$2:$UD$20,17,FALSE)&lt;-3),"",'Total-corrected counts'!S451),"")</f>
        <v/>
      </c>
      <c r="T451" t="str">
        <f>IFERROR(IF(OR(HLOOKUP($A451,'Z-scores'!$C$2:$UD$20,18,FALSE)&gt;3,HLOOKUP($A451,'Z-scores'!$C$2:$UD$20,18,FALSE)&lt;-3),"",'Total-corrected counts'!T451),"")</f>
        <v/>
      </c>
      <c r="U451" t="str">
        <f>IFERROR(IF(OR(HLOOKUP($A451,'Z-scores'!$C$2:$UD$20,19,FALSE)&gt;3,HLOOKUP($A451,'Z-scores'!$C$2:$UD$20,19,FALSE)&lt;-3),"",'Total-corrected counts'!U451),"")</f>
        <v/>
      </c>
      <c r="V451">
        <f t="shared" si="24"/>
        <v>1</v>
      </c>
      <c r="W451" s="10">
        <f>SUMIFS(Tabel132[Cluster],Tabel132[ID],A451)</f>
        <v>0</v>
      </c>
      <c r="X451" t="str">
        <f t="shared" si="25"/>
        <v/>
      </c>
      <c r="Y451" t="str">
        <f t="shared" si="26"/>
        <v/>
      </c>
      <c r="Z451" t="str">
        <f t="shared" si="27"/>
        <v/>
      </c>
    </row>
    <row r="452" spans="1:26" x14ac:dyDescent="0.25">
      <c r="A452">
        <v>460</v>
      </c>
      <c r="B452" t="s">
        <v>232</v>
      </c>
      <c r="C452">
        <v>79800</v>
      </c>
      <c r="D452">
        <v>339</v>
      </c>
      <c r="E452" t="str">
        <f>IFERROR(IF(OR(HLOOKUP($A452,'Z-scores'!$C$2:$UD$20,3,FALSE)&gt;3,HLOOKUP(A452,'Z-scores'!$C$2:$UD$20,3,FALSE)&lt;-3),"",'Total-corrected counts'!E452),"")</f>
        <v/>
      </c>
      <c r="F452">
        <f>IFERROR(IF(OR(HLOOKUP($A452,'Z-scores'!$C$2:$UD$20,4,FALSE)&gt;3,HLOOKUP($A452,'Z-scores'!$C$2:$UD$20,4,FALSE)&lt;-3),"",'Total-corrected counts'!F452),"")</f>
        <v>0.13124780570074845</v>
      </c>
      <c r="G452">
        <f>IFERROR(IF(OR(HLOOKUP($A452,'Z-scores'!$C$2:$UD$20,5,FALSE)&gt;3,HLOOKUP($A452,'Z-scores'!$C$2:$UD$20,5,FALSE)&lt;-3),"",'Total-corrected counts'!G452),"")</f>
        <v>0.33240528463965258</v>
      </c>
      <c r="H452">
        <f>IFERROR(IF(OR(HLOOKUP($A452,'Z-scores'!$C$2:$UD$20,6,FALSE)&gt;3,HLOOKUP($A452,'Z-scores'!$C$2:$UD$20,6,FALSE)&lt;-3),"",'Total-corrected counts'!H452),"")</f>
        <v>2.0940931913352008E-2</v>
      </c>
      <c r="I452">
        <f>IFERROR(IF(OR(HLOOKUP($A452,'Z-scores'!$C$2:$UD$20,7,FALSE)&gt;3,HLOOKUP($A452,'Z-scores'!$C$2:$UD$20,7,FALSE)&lt;-3),"",'Total-corrected counts'!I452),"")</f>
        <v>1.2621637180264684</v>
      </c>
      <c r="J452">
        <f>IFERROR(IF(OR(HLOOKUP($A452,'Z-scores'!$C$2:$UD$20,8,FALSE)&gt;3,HLOOKUP($A452,'Z-scores'!$C$2:$UD$20,8,FALSE)&lt;-3),"",'Total-corrected counts'!J452),"")</f>
        <v>0.86288339141771253</v>
      </c>
      <c r="K452">
        <f>IFERROR(IF(OR(HLOOKUP($A452,'Z-scores'!$C$2:$UD$20,9,FALSE)&gt;3,HLOOKUP($A452,'Z-scores'!$C$2:$UD$20,9,FALSE)&lt;-3),"",'Total-corrected counts'!K452),"")</f>
        <v>0.41919839455933999</v>
      </c>
      <c r="L452">
        <f>IFERROR(IF(OR(HLOOKUP($A452,'Z-scores'!$C$2:$UD$20,10,FALSE)&gt;3,HLOOKUP($A452,'Z-scores'!$C$2:$UD$20,10,FALSE)&lt;-3),"",'Total-corrected counts'!L452),"")</f>
        <v>0.16757303097278792</v>
      </c>
      <c r="M452">
        <f>IFERROR(IF(OR(HLOOKUP($A452,'Z-scores'!$C$2:$UD$20,11,FALSE)&gt;3,HLOOKUP($A452,'Z-scores'!$C$2:$UD$20,11,FALSE)&lt;-3),"",'Total-corrected counts'!M452),"")</f>
        <v>0.4561568737311697</v>
      </c>
      <c r="N452">
        <f>IFERROR(IF(OR(HLOOKUP($A452,'Z-scores'!$C$2:$UD$20,12,FALSE)&gt;3,HLOOKUP($A452,'Z-scores'!$C$2:$UD$20,12,FALSE)&lt;-3),"",'Total-corrected counts'!N452),"")</f>
        <v>7.3313312689526372E-2</v>
      </c>
      <c r="O452">
        <f>IFERROR(IF(OR(HLOOKUP($A452,'Z-scores'!$C$2:$UD$20,13,FALSE)&gt;3,HLOOKUP($A452,'Z-scores'!$C$2:$UD$20,13,FALSE)&lt;-3),"",'Total-corrected counts'!O452),"")</f>
        <v>0.57547332681130237</v>
      </c>
      <c r="P452">
        <f>IFERROR(IF(OR(HLOOKUP($A452,'Z-scores'!$C$2:$UD$20,14,FALSE)&gt;3,HLOOKUP($A452,'Z-scores'!$C$2:$UD$20,14,FALSE)&lt;-3),"",'Total-corrected counts'!P452),"")</f>
        <v>0.15812986222615222</v>
      </c>
      <c r="Q452">
        <f>IFERROR(IF(OR(HLOOKUP($A452,'Z-scores'!$C$2:$UD$20,15,FALSE)&gt;3,HLOOKUP($A452,'Z-scores'!$C$2:$UD$20,15,FALSE)&lt;-3),"",'Total-corrected counts'!Q452),"")</f>
        <v>0</v>
      </c>
      <c r="R452">
        <f>IFERROR(IF(OR(HLOOKUP($A452,'Z-scores'!$C$2:$UD$20,16,FALSE)&gt;3,HLOOKUP($A452,'Z-scores'!$C$2:$UD$20,16,FALSE)&lt;-3),"",'Total-corrected counts'!R452),"")</f>
        <v>0.70522568223572568</v>
      </c>
      <c r="S452">
        <f>IFERROR(IF(OR(HLOOKUP($A452,'Z-scores'!$C$2:$UD$20,17,FALSE)&gt;3,HLOOKUP($A452,'Z-scores'!$C$2:$UD$20,17,FALSE)&lt;-3),"",'Total-corrected counts'!S452),"")</f>
        <v>0.1791396735749439</v>
      </c>
      <c r="T452">
        <f>IFERROR(IF(OR(HLOOKUP($A452,'Z-scores'!$C$2:$UD$20,18,FALSE)&gt;3,HLOOKUP($A452,'Z-scores'!$C$2:$UD$20,18,FALSE)&lt;-3),"",'Total-corrected counts'!T452),"")</f>
        <v>6.0137147059379413E-2</v>
      </c>
      <c r="U452">
        <f>IFERROR(IF(OR(HLOOKUP($A452,'Z-scores'!$C$2:$UD$20,19,FALSE)&gt;3,HLOOKUP($A452,'Z-scores'!$C$2:$UD$20,19,FALSE)&lt;-3),"",'Total-corrected counts'!U452),"")</f>
        <v>1.2497667536006736</v>
      </c>
      <c r="V452">
        <f t="shared" ref="V452:V515" si="28">IFERROR(IF(AND(Y452=0,Z452=0),0,1),0)</f>
        <v>1</v>
      </c>
      <c r="W452" s="10">
        <f>SUMIFS(Tabel132[Cluster],Tabel132[ID],A452)</f>
        <v>86</v>
      </c>
      <c r="X452">
        <f t="shared" ref="X452:X515" si="29">IFERROR(_xlfn.T.TEST(E452:M452,N452:U452,2,2),"")</f>
        <v>0.70800195212093642</v>
      </c>
      <c r="Y452">
        <f t="shared" ref="Y452:Y515" si="30">IFERROR(AVERAGE(E452:M452),"")</f>
        <v>0.45657117887015397</v>
      </c>
      <c r="Z452">
        <f t="shared" ref="Z452:Z515" si="31">IFERROR(AVERAGE(N452:U452),"")</f>
        <v>0.37514821977471297</v>
      </c>
    </row>
    <row r="453" spans="1:26" x14ac:dyDescent="0.25">
      <c r="A453">
        <v>461</v>
      </c>
      <c r="B453" t="s">
        <v>233</v>
      </c>
      <c r="C453">
        <v>7600</v>
      </c>
      <c r="D453">
        <v>361</v>
      </c>
      <c r="E453">
        <f>IFERROR(IF(OR(HLOOKUP($A453,'Z-scores'!$C$2:$UD$20,3,FALSE)&gt;3,HLOOKUP(A453,'Z-scores'!$C$2:$UD$20,3,FALSE)&lt;-3),"",'Total-corrected counts'!E453),"")</f>
        <v>1.867819634370571E-3</v>
      </c>
      <c r="F453">
        <f>IFERROR(IF(OR(HLOOKUP($A453,'Z-scores'!$C$2:$UD$20,4,FALSE)&gt;3,HLOOKUP($A453,'Z-scores'!$C$2:$UD$20,4,FALSE)&lt;-3),"",'Total-corrected counts'!F453),"")</f>
        <v>0</v>
      </c>
      <c r="G453">
        <f>IFERROR(IF(OR(HLOOKUP($A453,'Z-scores'!$C$2:$UD$20,5,FALSE)&gt;3,HLOOKUP($A453,'Z-scores'!$C$2:$UD$20,5,FALSE)&lt;-3),"",'Total-corrected counts'!G453),"")</f>
        <v>0</v>
      </c>
      <c r="H453">
        <f>IFERROR(IF(OR(HLOOKUP($A453,'Z-scores'!$C$2:$UD$20,6,FALSE)&gt;3,HLOOKUP($A453,'Z-scores'!$C$2:$UD$20,6,FALSE)&lt;-3),"",'Total-corrected counts'!H453),"")</f>
        <v>6.9803106377840027E-3</v>
      </c>
      <c r="I453">
        <f>IFERROR(IF(OR(HLOOKUP($A453,'Z-scores'!$C$2:$UD$20,7,FALSE)&gt;3,HLOOKUP($A453,'Z-scores'!$C$2:$UD$20,7,FALSE)&lt;-3),"",'Total-corrected counts'!I453),"")</f>
        <v>4.9255169483959749E-2</v>
      </c>
      <c r="J453">
        <f>IFERROR(IF(OR(HLOOKUP($A453,'Z-scores'!$C$2:$UD$20,8,FALSE)&gt;3,HLOOKUP($A453,'Z-scores'!$C$2:$UD$20,8,FALSE)&lt;-3),"",'Total-corrected counts'!J453),"")</f>
        <v>0.4388378390638652</v>
      </c>
      <c r="K453">
        <f>IFERROR(IF(OR(HLOOKUP($A453,'Z-scores'!$C$2:$UD$20,9,FALSE)&gt;3,HLOOKUP($A453,'Z-scores'!$C$2:$UD$20,9,FALSE)&lt;-3),"",'Total-corrected counts'!K453),"")</f>
        <v>0.49501087017113554</v>
      </c>
      <c r="L453">
        <f>IFERROR(IF(OR(HLOOKUP($A453,'Z-scores'!$C$2:$UD$20,10,FALSE)&gt;3,HLOOKUP($A453,'Z-scores'!$C$2:$UD$20,10,FALSE)&lt;-3),"",'Total-corrected counts'!L453),"")</f>
        <v>1.76392664181882E-2</v>
      </c>
      <c r="M453">
        <f>IFERROR(IF(OR(HLOOKUP($A453,'Z-scores'!$C$2:$UD$20,11,FALSE)&gt;3,HLOOKUP($A453,'Z-scores'!$C$2:$UD$20,11,FALSE)&lt;-3),"",'Total-corrected counts'!M453),"")</f>
        <v>0</v>
      </c>
      <c r="N453" t="str">
        <f>IFERROR(IF(OR(HLOOKUP($A453,'Z-scores'!$C$2:$UD$20,12,FALSE)&gt;3,HLOOKUP($A453,'Z-scores'!$C$2:$UD$20,12,FALSE)&lt;-3),"",'Total-corrected counts'!N453),"")</f>
        <v/>
      </c>
      <c r="O453">
        <f>IFERROR(IF(OR(HLOOKUP($A453,'Z-scores'!$C$2:$UD$20,13,FALSE)&gt;3,HLOOKUP($A453,'Z-scores'!$C$2:$UD$20,13,FALSE)&lt;-3),"",'Total-corrected counts'!O453),"")</f>
        <v>0.15144034916086901</v>
      </c>
      <c r="P453">
        <f>IFERROR(IF(OR(HLOOKUP($A453,'Z-scores'!$C$2:$UD$20,14,FALSE)&gt;3,HLOOKUP($A453,'Z-scores'!$C$2:$UD$20,14,FALSE)&lt;-3),"",'Total-corrected counts'!P453),"")</f>
        <v>2.1368900300831377E-2</v>
      </c>
      <c r="Q453">
        <f>IFERROR(IF(OR(HLOOKUP($A453,'Z-scores'!$C$2:$UD$20,15,FALSE)&gt;3,HLOOKUP($A453,'Z-scores'!$C$2:$UD$20,15,FALSE)&lt;-3),"",'Total-corrected counts'!Q453),"")</f>
        <v>9.7510745684174401E-3</v>
      </c>
      <c r="R453">
        <f>IFERROR(IF(OR(HLOOKUP($A453,'Z-scores'!$C$2:$UD$20,16,FALSE)&gt;3,HLOOKUP($A453,'Z-scores'!$C$2:$UD$20,16,FALSE)&lt;-3),"",'Total-corrected counts'!R453),"")</f>
        <v>8.0139282072241545E-3</v>
      </c>
      <c r="S453">
        <f>IFERROR(IF(OR(HLOOKUP($A453,'Z-scores'!$C$2:$UD$20,17,FALSE)&gt;3,HLOOKUP($A453,'Z-scores'!$C$2:$UD$20,17,FALSE)&lt;-3),"",'Total-corrected counts'!S453),"")</f>
        <v>2.1713899827265928E-2</v>
      </c>
      <c r="T453">
        <f>IFERROR(IF(OR(HLOOKUP($A453,'Z-scores'!$C$2:$UD$20,18,FALSE)&gt;3,HLOOKUP($A453,'Z-scores'!$C$2:$UD$20,18,FALSE)&lt;-3),"",'Total-corrected counts'!T453),"")</f>
        <v>8.5910210084827743E-3</v>
      </c>
      <c r="U453">
        <f>IFERROR(IF(OR(HLOOKUP($A453,'Z-scores'!$C$2:$UD$20,19,FALSE)&gt;3,HLOOKUP($A453,'Z-scores'!$C$2:$UD$20,19,FALSE)&lt;-3),"",'Total-corrected counts'!U453),"")</f>
        <v>4.3394678944467828E-3</v>
      </c>
      <c r="V453">
        <f t="shared" si="28"/>
        <v>1</v>
      </c>
      <c r="W453" s="10">
        <f>SUMIFS(Tabel132[Cluster],Tabel132[ID],A453)</f>
        <v>10</v>
      </c>
      <c r="X453">
        <f t="shared" si="29"/>
        <v>0.32837920469888182</v>
      </c>
      <c r="Y453">
        <f t="shared" si="30"/>
        <v>0.11217680837881147</v>
      </c>
      <c r="Z453">
        <f t="shared" si="31"/>
        <v>3.2174091566791067E-2</v>
      </c>
    </row>
    <row r="454" spans="1:26" x14ac:dyDescent="0.25">
      <c r="A454">
        <v>462</v>
      </c>
      <c r="B454" t="s">
        <v>823</v>
      </c>
      <c r="C454">
        <v>87900</v>
      </c>
      <c r="D454">
        <v>987</v>
      </c>
      <c r="E454" t="str">
        <f>IFERROR(IF(OR(HLOOKUP($A454,'Z-scores'!$C$2:$UD$20,3,FALSE)&gt;3,HLOOKUP(A454,'Z-scores'!$C$2:$UD$20,3,FALSE)&lt;-3),"",'Total-corrected counts'!E454),"")</f>
        <v/>
      </c>
      <c r="F454" t="str">
        <f>IFERROR(IF(OR(HLOOKUP($A454,'Z-scores'!$C$2:$UD$20,4,FALSE)&gt;3,HLOOKUP($A454,'Z-scores'!$C$2:$UD$20,4,FALSE)&lt;-3),"",'Total-corrected counts'!F454),"")</f>
        <v/>
      </c>
      <c r="G454" t="str">
        <f>IFERROR(IF(OR(HLOOKUP($A454,'Z-scores'!$C$2:$UD$20,5,FALSE)&gt;3,HLOOKUP($A454,'Z-scores'!$C$2:$UD$20,5,FALSE)&lt;-3),"",'Total-corrected counts'!G454),"")</f>
        <v/>
      </c>
      <c r="H454" t="str">
        <f>IFERROR(IF(OR(HLOOKUP($A454,'Z-scores'!$C$2:$UD$20,6,FALSE)&gt;3,HLOOKUP($A454,'Z-scores'!$C$2:$UD$20,6,FALSE)&lt;-3),"",'Total-corrected counts'!H454),"")</f>
        <v/>
      </c>
      <c r="I454" t="str">
        <f>IFERROR(IF(OR(HLOOKUP($A454,'Z-scores'!$C$2:$UD$20,7,FALSE)&gt;3,HLOOKUP($A454,'Z-scores'!$C$2:$UD$20,7,FALSE)&lt;-3),"",'Total-corrected counts'!I454),"")</f>
        <v/>
      </c>
      <c r="J454" t="str">
        <f>IFERROR(IF(OR(HLOOKUP($A454,'Z-scores'!$C$2:$UD$20,8,FALSE)&gt;3,HLOOKUP($A454,'Z-scores'!$C$2:$UD$20,8,FALSE)&lt;-3),"",'Total-corrected counts'!J454),"")</f>
        <v/>
      </c>
      <c r="K454" t="str">
        <f>IFERROR(IF(OR(HLOOKUP($A454,'Z-scores'!$C$2:$UD$20,9,FALSE)&gt;3,HLOOKUP($A454,'Z-scores'!$C$2:$UD$20,9,FALSE)&lt;-3),"",'Total-corrected counts'!K454),"")</f>
        <v/>
      </c>
      <c r="L454" t="str">
        <f>IFERROR(IF(OR(HLOOKUP($A454,'Z-scores'!$C$2:$UD$20,10,FALSE)&gt;3,HLOOKUP($A454,'Z-scores'!$C$2:$UD$20,10,FALSE)&lt;-3),"",'Total-corrected counts'!L454),"")</f>
        <v/>
      </c>
      <c r="M454" t="str">
        <f>IFERROR(IF(OR(HLOOKUP($A454,'Z-scores'!$C$2:$UD$20,11,FALSE)&gt;3,HLOOKUP($A454,'Z-scores'!$C$2:$UD$20,11,FALSE)&lt;-3),"",'Total-corrected counts'!M454),"")</f>
        <v/>
      </c>
      <c r="N454" t="str">
        <f>IFERROR(IF(OR(HLOOKUP($A454,'Z-scores'!$C$2:$UD$20,12,FALSE)&gt;3,HLOOKUP($A454,'Z-scores'!$C$2:$UD$20,12,FALSE)&lt;-3),"",'Total-corrected counts'!N454),"")</f>
        <v/>
      </c>
      <c r="O454" t="str">
        <f>IFERROR(IF(OR(HLOOKUP($A454,'Z-scores'!$C$2:$UD$20,13,FALSE)&gt;3,HLOOKUP($A454,'Z-scores'!$C$2:$UD$20,13,FALSE)&lt;-3),"",'Total-corrected counts'!O454),"")</f>
        <v/>
      </c>
      <c r="P454" t="str">
        <f>IFERROR(IF(OR(HLOOKUP($A454,'Z-scores'!$C$2:$UD$20,14,FALSE)&gt;3,HLOOKUP($A454,'Z-scores'!$C$2:$UD$20,14,FALSE)&lt;-3),"",'Total-corrected counts'!P454),"")</f>
        <v/>
      </c>
      <c r="Q454" t="str">
        <f>IFERROR(IF(OR(HLOOKUP($A454,'Z-scores'!$C$2:$UD$20,15,FALSE)&gt;3,HLOOKUP($A454,'Z-scores'!$C$2:$UD$20,15,FALSE)&lt;-3),"",'Total-corrected counts'!Q454),"")</f>
        <v/>
      </c>
      <c r="R454" t="str">
        <f>IFERROR(IF(OR(HLOOKUP($A454,'Z-scores'!$C$2:$UD$20,16,FALSE)&gt;3,HLOOKUP($A454,'Z-scores'!$C$2:$UD$20,16,FALSE)&lt;-3),"",'Total-corrected counts'!R454),"")</f>
        <v/>
      </c>
      <c r="S454" t="str">
        <f>IFERROR(IF(OR(HLOOKUP($A454,'Z-scores'!$C$2:$UD$20,17,FALSE)&gt;3,HLOOKUP($A454,'Z-scores'!$C$2:$UD$20,17,FALSE)&lt;-3),"",'Total-corrected counts'!S454),"")</f>
        <v/>
      </c>
      <c r="T454" t="str">
        <f>IFERROR(IF(OR(HLOOKUP($A454,'Z-scores'!$C$2:$UD$20,18,FALSE)&gt;3,HLOOKUP($A454,'Z-scores'!$C$2:$UD$20,18,FALSE)&lt;-3),"",'Total-corrected counts'!T454),"")</f>
        <v/>
      </c>
      <c r="U454" t="str">
        <f>IFERROR(IF(OR(HLOOKUP($A454,'Z-scores'!$C$2:$UD$20,19,FALSE)&gt;3,HLOOKUP($A454,'Z-scores'!$C$2:$UD$20,19,FALSE)&lt;-3),"",'Total-corrected counts'!U454),"")</f>
        <v/>
      </c>
      <c r="V454">
        <f t="shared" si="28"/>
        <v>1</v>
      </c>
      <c r="W454" s="10">
        <f>SUMIFS(Tabel132[Cluster],Tabel132[ID],A454)</f>
        <v>94</v>
      </c>
      <c r="X454" t="str">
        <f t="shared" si="29"/>
        <v/>
      </c>
      <c r="Y454" t="str">
        <f t="shared" si="30"/>
        <v/>
      </c>
      <c r="Z454" t="str">
        <f t="shared" si="31"/>
        <v/>
      </c>
    </row>
    <row r="455" spans="1:26" x14ac:dyDescent="0.25">
      <c r="A455">
        <v>463</v>
      </c>
      <c r="B455" t="s">
        <v>234</v>
      </c>
      <c r="C455">
        <v>38700</v>
      </c>
      <c r="D455">
        <v>375</v>
      </c>
      <c r="E455">
        <f>IFERROR(IF(OR(HLOOKUP($A455,'Z-scores'!$C$2:$UD$20,3,FALSE)&gt;3,HLOOKUP(A455,'Z-scores'!$C$2:$UD$20,3,FALSE)&lt;-3),"",'Total-corrected counts'!E455),"")</f>
        <v>4.3931117800395825</v>
      </c>
      <c r="F455">
        <f>IFERROR(IF(OR(HLOOKUP($A455,'Z-scores'!$C$2:$UD$20,4,FALSE)&gt;3,HLOOKUP($A455,'Z-scores'!$C$2:$UD$20,4,FALSE)&lt;-3),"",'Total-corrected counts'!F455),"")</f>
        <v>0.17226274498223232</v>
      </c>
      <c r="G455">
        <f>IFERROR(IF(OR(HLOOKUP($A455,'Z-scores'!$C$2:$UD$20,5,FALSE)&gt;3,HLOOKUP($A455,'Z-scores'!$C$2:$UD$20,5,FALSE)&lt;-3),"",'Total-corrected counts'!G455),"")</f>
        <v>5.1573183556212756</v>
      </c>
      <c r="H455">
        <f>IFERROR(IF(OR(HLOOKUP($A455,'Z-scores'!$C$2:$UD$20,6,FALSE)&gt;3,HLOOKUP($A455,'Z-scores'!$C$2:$UD$20,6,FALSE)&lt;-3),"",'Total-corrected counts'!H455),"")</f>
        <v>1.1657118765099284</v>
      </c>
      <c r="I455">
        <f>IFERROR(IF(OR(HLOOKUP($A455,'Z-scores'!$C$2:$UD$20,7,FALSE)&gt;3,HLOOKUP($A455,'Z-scores'!$C$2:$UD$20,7,FALSE)&lt;-3),"",'Total-corrected counts'!I455),"")</f>
        <v>1.5084395654462672</v>
      </c>
      <c r="J455">
        <f>IFERROR(IF(OR(HLOOKUP($A455,'Z-scores'!$C$2:$UD$20,8,FALSE)&gt;3,HLOOKUP($A455,'Z-scores'!$C$2:$UD$20,8,FALSE)&lt;-3),"",'Total-corrected counts'!J455),"")</f>
        <v>13.244027367702719</v>
      </c>
      <c r="K455">
        <f>IFERROR(IF(OR(HLOOKUP($A455,'Z-scores'!$C$2:$UD$20,9,FALSE)&gt;3,HLOOKUP($A455,'Z-scores'!$C$2:$UD$20,9,FALSE)&lt;-3),"",'Total-corrected counts'!K455),"")</f>
        <v>7.5009755281788282</v>
      </c>
      <c r="L455">
        <f>IFERROR(IF(OR(HLOOKUP($A455,'Z-scores'!$C$2:$UD$20,10,FALSE)&gt;3,HLOOKUP($A455,'Z-scores'!$C$2:$UD$20,10,FALSE)&lt;-3),"",'Total-corrected counts'!L455),"")</f>
        <v>6.0105800319976295</v>
      </c>
      <c r="M455">
        <f>IFERROR(IF(OR(HLOOKUP($A455,'Z-scores'!$C$2:$UD$20,11,FALSE)&gt;3,HLOOKUP($A455,'Z-scores'!$C$2:$UD$20,11,FALSE)&lt;-3),"",'Total-corrected counts'!M455),"")</f>
        <v>4.1192347991481384</v>
      </c>
      <c r="N455">
        <f>IFERROR(IF(OR(HLOOKUP($A455,'Z-scores'!$C$2:$UD$20,12,FALSE)&gt;3,HLOOKUP($A455,'Z-scores'!$C$2:$UD$20,12,FALSE)&lt;-3),"",'Total-corrected counts'!N455),"")</f>
        <v>12.903143033356642</v>
      </c>
      <c r="O455">
        <f>IFERROR(IF(OR(HLOOKUP($A455,'Z-scores'!$C$2:$UD$20,13,FALSE)&gt;3,HLOOKUP($A455,'Z-scores'!$C$2:$UD$20,13,FALSE)&lt;-3),"",'Total-corrected counts'!O455),"")</f>
        <v>6.723951502742584</v>
      </c>
      <c r="P455">
        <f>IFERROR(IF(OR(HLOOKUP($A455,'Z-scores'!$C$2:$UD$20,14,FALSE)&gt;3,HLOOKUP($A455,'Z-scores'!$C$2:$UD$20,14,FALSE)&lt;-3),"",'Total-corrected counts'!P455),"")</f>
        <v>4.4233623622720959</v>
      </c>
      <c r="Q455">
        <f>IFERROR(IF(OR(HLOOKUP($A455,'Z-scores'!$C$2:$UD$20,15,FALSE)&gt;3,HLOOKUP($A455,'Z-scores'!$C$2:$UD$20,15,FALSE)&lt;-3),"",'Total-corrected counts'!Q455),"")</f>
        <v>3.6469018885881224</v>
      </c>
      <c r="R455">
        <f>IFERROR(IF(OR(HLOOKUP($A455,'Z-scores'!$C$2:$UD$20,16,FALSE)&gt;3,HLOOKUP($A455,'Z-scores'!$C$2:$UD$20,16,FALSE)&lt;-3),"",'Total-corrected counts'!R455),"")</f>
        <v>6.7837902274152482</v>
      </c>
      <c r="S455">
        <f>IFERROR(IF(OR(HLOOKUP($A455,'Z-scores'!$C$2:$UD$20,17,FALSE)&gt;3,HLOOKUP($A455,'Z-scores'!$C$2:$UD$20,17,FALSE)&lt;-3),"",'Total-corrected counts'!S455),"")</f>
        <v>1.5254014628654313</v>
      </c>
      <c r="T455">
        <f>IFERROR(IF(OR(HLOOKUP($A455,'Z-scores'!$C$2:$UD$20,18,FALSE)&gt;3,HLOOKUP($A455,'Z-scores'!$C$2:$UD$20,18,FALSE)&lt;-3),"",'Total-corrected counts'!T455),"")</f>
        <v>9.5618063824413273</v>
      </c>
      <c r="U455">
        <f>IFERROR(IF(OR(HLOOKUP($A455,'Z-scores'!$C$2:$UD$20,19,FALSE)&gt;3,HLOOKUP($A455,'Z-scores'!$C$2:$UD$20,19,FALSE)&lt;-3),"",'Total-corrected counts'!U455),"")</f>
        <v>4.8645435096748439</v>
      </c>
      <c r="V455">
        <f t="shared" si="28"/>
        <v>1</v>
      </c>
      <c r="W455" s="10">
        <f>SUMIFS(Tabel132[Cluster],Tabel132[ID],A455)</f>
        <v>49</v>
      </c>
      <c r="X455">
        <f t="shared" si="29"/>
        <v>0.43018803544711914</v>
      </c>
      <c r="Y455">
        <f t="shared" si="30"/>
        <v>4.8079624499585112</v>
      </c>
      <c r="Z455">
        <f t="shared" si="31"/>
        <v>6.3041125461695371</v>
      </c>
    </row>
    <row r="456" spans="1:26" x14ac:dyDescent="0.25">
      <c r="A456">
        <v>464</v>
      </c>
      <c r="B456" t="s">
        <v>824</v>
      </c>
      <c r="C456">
        <v>76600</v>
      </c>
      <c r="D456">
        <v>63</v>
      </c>
      <c r="E456" t="str">
        <f>IFERROR(IF(OR(HLOOKUP($A456,'Z-scores'!$C$2:$UD$20,3,FALSE)&gt;3,HLOOKUP(A456,'Z-scores'!$C$2:$UD$20,3,FALSE)&lt;-3),"",'Total-corrected counts'!E456),"")</f>
        <v/>
      </c>
      <c r="F456" t="str">
        <f>IFERROR(IF(OR(HLOOKUP($A456,'Z-scores'!$C$2:$UD$20,4,FALSE)&gt;3,HLOOKUP($A456,'Z-scores'!$C$2:$UD$20,4,FALSE)&lt;-3),"",'Total-corrected counts'!F456),"")</f>
        <v/>
      </c>
      <c r="G456" t="str">
        <f>IFERROR(IF(OR(HLOOKUP($A456,'Z-scores'!$C$2:$UD$20,5,FALSE)&gt;3,HLOOKUP($A456,'Z-scores'!$C$2:$UD$20,5,FALSE)&lt;-3),"",'Total-corrected counts'!G456),"")</f>
        <v/>
      </c>
      <c r="H456" t="str">
        <f>IFERROR(IF(OR(HLOOKUP($A456,'Z-scores'!$C$2:$UD$20,6,FALSE)&gt;3,HLOOKUP($A456,'Z-scores'!$C$2:$UD$20,6,FALSE)&lt;-3),"",'Total-corrected counts'!H456),"")</f>
        <v/>
      </c>
      <c r="I456" t="str">
        <f>IFERROR(IF(OR(HLOOKUP($A456,'Z-scores'!$C$2:$UD$20,7,FALSE)&gt;3,HLOOKUP($A456,'Z-scores'!$C$2:$UD$20,7,FALSE)&lt;-3),"",'Total-corrected counts'!I456),"")</f>
        <v/>
      </c>
      <c r="J456" t="str">
        <f>IFERROR(IF(OR(HLOOKUP($A456,'Z-scores'!$C$2:$UD$20,8,FALSE)&gt;3,HLOOKUP($A456,'Z-scores'!$C$2:$UD$20,8,FALSE)&lt;-3),"",'Total-corrected counts'!J456),"")</f>
        <v/>
      </c>
      <c r="K456" t="str">
        <f>IFERROR(IF(OR(HLOOKUP($A456,'Z-scores'!$C$2:$UD$20,9,FALSE)&gt;3,HLOOKUP($A456,'Z-scores'!$C$2:$UD$20,9,FALSE)&lt;-3),"",'Total-corrected counts'!K456),"")</f>
        <v/>
      </c>
      <c r="L456" t="str">
        <f>IFERROR(IF(OR(HLOOKUP($A456,'Z-scores'!$C$2:$UD$20,10,FALSE)&gt;3,HLOOKUP($A456,'Z-scores'!$C$2:$UD$20,10,FALSE)&lt;-3),"",'Total-corrected counts'!L456),"")</f>
        <v/>
      </c>
      <c r="M456" t="str">
        <f>IFERROR(IF(OR(HLOOKUP($A456,'Z-scores'!$C$2:$UD$20,11,FALSE)&gt;3,HLOOKUP($A456,'Z-scores'!$C$2:$UD$20,11,FALSE)&lt;-3),"",'Total-corrected counts'!M456),"")</f>
        <v/>
      </c>
      <c r="N456" t="str">
        <f>IFERROR(IF(OR(HLOOKUP($A456,'Z-scores'!$C$2:$UD$20,12,FALSE)&gt;3,HLOOKUP($A456,'Z-scores'!$C$2:$UD$20,12,FALSE)&lt;-3),"",'Total-corrected counts'!N456),"")</f>
        <v/>
      </c>
      <c r="O456" t="str">
        <f>IFERROR(IF(OR(HLOOKUP($A456,'Z-scores'!$C$2:$UD$20,13,FALSE)&gt;3,HLOOKUP($A456,'Z-scores'!$C$2:$UD$20,13,FALSE)&lt;-3),"",'Total-corrected counts'!O456),"")</f>
        <v/>
      </c>
      <c r="P456" t="str">
        <f>IFERROR(IF(OR(HLOOKUP($A456,'Z-scores'!$C$2:$UD$20,14,FALSE)&gt;3,HLOOKUP($A456,'Z-scores'!$C$2:$UD$20,14,FALSE)&lt;-3),"",'Total-corrected counts'!P456),"")</f>
        <v/>
      </c>
      <c r="Q456" t="str">
        <f>IFERROR(IF(OR(HLOOKUP($A456,'Z-scores'!$C$2:$UD$20,15,FALSE)&gt;3,HLOOKUP($A456,'Z-scores'!$C$2:$UD$20,15,FALSE)&lt;-3),"",'Total-corrected counts'!Q456),"")</f>
        <v/>
      </c>
      <c r="R456" t="str">
        <f>IFERROR(IF(OR(HLOOKUP($A456,'Z-scores'!$C$2:$UD$20,16,FALSE)&gt;3,HLOOKUP($A456,'Z-scores'!$C$2:$UD$20,16,FALSE)&lt;-3),"",'Total-corrected counts'!R456),"")</f>
        <v/>
      </c>
      <c r="S456" t="str">
        <f>IFERROR(IF(OR(HLOOKUP($A456,'Z-scores'!$C$2:$UD$20,17,FALSE)&gt;3,HLOOKUP($A456,'Z-scores'!$C$2:$UD$20,17,FALSE)&lt;-3),"",'Total-corrected counts'!S456),"")</f>
        <v/>
      </c>
      <c r="T456" t="str">
        <f>IFERROR(IF(OR(HLOOKUP($A456,'Z-scores'!$C$2:$UD$20,18,FALSE)&gt;3,HLOOKUP($A456,'Z-scores'!$C$2:$UD$20,18,FALSE)&lt;-3),"",'Total-corrected counts'!T456),"")</f>
        <v/>
      </c>
      <c r="U456" t="str">
        <f>IFERROR(IF(OR(HLOOKUP($A456,'Z-scores'!$C$2:$UD$20,19,FALSE)&gt;3,HLOOKUP($A456,'Z-scores'!$C$2:$UD$20,19,FALSE)&lt;-3),"",'Total-corrected counts'!U456),"")</f>
        <v/>
      </c>
      <c r="V456">
        <f t="shared" si="28"/>
        <v>1</v>
      </c>
      <c r="W456" s="10">
        <f>SUMIFS(Tabel132[Cluster],Tabel132[ID],A456)</f>
        <v>84</v>
      </c>
      <c r="X456" t="str">
        <f t="shared" si="29"/>
        <v/>
      </c>
      <c r="Y456" t="str">
        <f t="shared" si="30"/>
        <v/>
      </c>
      <c r="Z456" t="str">
        <f t="shared" si="31"/>
        <v/>
      </c>
    </row>
    <row r="457" spans="1:26" x14ac:dyDescent="0.25">
      <c r="A457">
        <v>465</v>
      </c>
      <c r="B457" t="s">
        <v>825</v>
      </c>
      <c r="C457">
        <v>49100</v>
      </c>
      <c r="D457">
        <v>754</v>
      </c>
      <c r="E457" t="str">
        <f>IFERROR(IF(OR(HLOOKUP($A457,'Z-scores'!$C$2:$UD$20,3,FALSE)&gt;3,HLOOKUP(A457,'Z-scores'!$C$2:$UD$20,3,FALSE)&lt;-3),"",'Total-corrected counts'!E457),"")</f>
        <v/>
      </c>
      <c r="F457" t="str">
        <f>IFERROR(IF(OR(HLOOKUP($A457,'Z-scores'!$C$2:$UD$20,4,FALSE)&gt;3,HLOOKUP($A457,'Z-scores'!$C$2:$UD$20,4,FALSE)&lt;-3),"",'Total-corrected counts'!F457),"")</f>
        <v/>
      </c>
      <c r="G457" t="str">
        <f>IFERROR(IF(OR(HLOOKUP($A457,'Z-scores'!$C$2:$UD$20,5,FALSE)&gt;3,HLOOKUP($A457,'Z-scores'!$C$2:$UD$20,5,FALSE)&lt;-3),"",'Total-corrected counts'!G457),"")</f>
        <v/>
      </c>
      <c r="H457" t="str">
        <f>IFERROR(IF(OR(HLOOKUP($A457,'Z-scores'!$C$2:$UD$20,6,FALSE)&gt;3,HLOOKUP($A457,'Z-scores'!$C$2:$UD$20,6,FALSE)&lt;-3),"",'Total-corrected counts'!H457),"")</f>
        <v/>
      </c>
      <c r="I457" t="str">
        <f>IFERROR(IF(OR(HLOOKUP($A457,'Z-scores'!$C$2:$UD$20,7,FALSE)&gt;3,HLOOKUP($A457,'Z-scores'!$C$2:$UD$20,7,FALSE)&lt;-3),"",'Total-corrected counts'!I457),"")</f>
        <v/>
      </c>
      <c r="J457" t="str">
        <f>IFERROR(IF(OR(HLOOKUP($A457,'Z-scores'!$C$2:$UD$20,8,FALSE)&gt;3,HLOOKUP($A457,'Z-scores'!$C$2:$UD$20,8,FALSE)&lt;-3),"",'Total-corrected counts'!J457),"")</f>
        <v/>
      </c>
      <c r="K457" t="str">
        <f>IFERROR(IF(OR(HLOOKUP($A457,'Z-scores'!$C$2:$UD$20,9,FALSE)&gt;3,HLOOKUP($A457,'Z-scores'!$C$2:$UD$20,9,FALSE)&lt;-3),"",'Total-corrected counts'!K457),"")</f>
        <v/>
      </c>
      <c r="L457" t="str">
        <f>IFERROR(IF(OR(HLOOKUP($A457,'Z-scores'!$C$2:$UD$20,10,FALSE)&gt;3,HLOOKUP($A457,'Z-scores'!$C$2:$UD$20,10,FALSE)&lt;-3),"",'Total-corrected counts'!L457),"")</f>
        <v/>
      </c>
      <c r="M457" t="str">
        <f>IFERROR(IF(OR(HLOOKUP($A457,'Z-scores'!$C$2:$UD$20,11,FALSE)&gt;3,HLOOKUP($A457,'Z-scores'!$C$2:$UD$20,11,FALSE)&lt;-3),"",'Total-corrected counts'!M457),"")</f>
        <v/>
      </c>
      <c r="N457" t="str">
        <f>IFERROR(IF(OR(HLOOKUP($A457,'Z-scores'!$C$2:$UD$20,12,FALSE)&gt;3,HLOOKUP($A457,'Z-scores'!$C$2:$UD$20,12,FALSE)&lt;-3),"",'Total-corrected counts'!N457),"")</f>
        <v/>
      </c>
      <c r="O457" t="str">
        <f>IFERROR(IF(OR(HLOOKUP($A457,'Z-scores'!$C$2:$UD$20,13,FALSE)&gt;3,HLOOKUP($A457,'Z-scores'!$C$2:$UD$20,13,FALSE)&lt;-3),"",'Total-corrected counts'!O457),"")</f>
        <v/>
      </c>
      <c r="P457" t="str">
        <f>IFERROR(IF(OR(HLOOKUP($A457,'Z-scores'!$C$2:$UD$20,14,FALSE)&gt;3,HLOOKUP($A457,'Z-scores'!$C$2:$UD$20,14,FALSE)&lt;-3),"",'Total-corrected counts'!P457),"")</f>
        <v/>
      </c>
      <c r="Q457" t="str">
        <f>IFERROR(IF(OR(HLOOKUP($A457,'Z-scores'!$C$2:$UD$20,15,FALSE)&gt;3,HLOOKUP($A457,'Z-scores'!$C$2:$UD$20,15,FALSE)&lt;-3),"",'Total-corrected counts'!Q457),"")</f>
        <v/>
      </c>
      <c r="R457" t="str">
        <f>IFERROR(IF(OR(HLOOKUP($A457,'Z-scores'!$C$2:$UD$20,16,FALSE)&gt;3,HLOOKUP($A457,'Z-scores'!$C$2:$UD$20,16,FALSE)&lt;-3),"",'Total-corrected counts'!R457),"")</f>
        <v/>
      </c>
      <c r="S457" t="str">
        <f>IFERROR(IF(OR(HLOOKUP($A457,'Z-scores'!$C$2:$UD$20,17,FALSE)&gt;3,HLOOKUP($A457,'Z-scores'!$C$2:$UD$20,17,FALSE)&lt;-3),"",'Total-corrected counts'!S457),"")</f>
        <v/>
      </c>
      <c r="T457" t="str">
        <f>IFERROR(IF(OR(HLOOKUP($A457,'Z-scores'!$C$2:$UD$20,18,FALSE)&gt;3,HLOOKUP($A457,'Z-scores'!$C$2:$UD$20,18,FALSE)&lt;-3),"",'Total-corrected counts'!T457),"")</f>
        <v/>
      </c>
      <c r="U457" t="str">
        <f>IFERROR(IF(OR(HLOOKUP($A457,'Z-scores'!$C$2:$UD$20,19,FALSE)&gt;3,HLOOKUP($A457,'Z-scores'!$C$2:$UD$20,19,FALSE)&lt;-3),"",'Total-corrected counts'!U457),"")</f>
        <v/>
      </c>
      <c r="V457">
        <f t="shared" si="28"/>
        <v>1</v>
      </c>
      <c r="W457" s="10">
        <f>SUMIFS(Tabel132[Cluster],Tabel132[ID],A457)</f>
        <v>64</v>
      </c>
      <c r="X457" t="str">
        <f t="shared" si="29"/>
        <v/>
      </c>
      <c r="Y457" t="str">
        <f t="shared" si="30"/>
        <v/>
      </c>
      <c r="Z457" t="str">
        <f t="shared" si="31"/>
        <v/>
      </c>
    </row>
    <row r="458" spans="1:26" x14ac:dyDescent="0.25">
      <c r="A458">
        <v>466</v>
      </c>
      <c r="B458" t="s">
        <v>235</v>
      </c>
      <c r="C458">
        <v>111200</v>
      </c>
      <c r="D458">
        <v>1099</v>
      </c>
      <c r="E458" t="str">
        <f>IFERROR(IF(OR(HLOOKUP($A458,'Z-scores'!$C$2:$UD$20,3,FALSE)&gt;3,HLOOKUP(A458,'Z-scores'!$C$2:$UD$20,3,FALSE)&lt;-3),"",'Total-corrected counts'!E458),"")</f>
        <v/>
      </c>
      <c r="F458">
        <f>IFERROR(IF(OR(HLOOKUP($A458,'Z-scores'!$C$2:$UD$20,4,FALSE)&gt;3,HLOOKUP($A458,'Z-scores'!$C$2:$UD$20,4,FALSE)&lt;-3),"",'Total-corrected counts'!F458),"")</f>
        <v>5.6026407058506988</v>
      </c>
      <c r="G458">
        <f>IFERROR(IF(OR(HLOOKUP($A458,'Z-scores'!$C$2:$UD$20,5,FALSE)&gt;3,HLOOKUP($A458,'Z-scores'!$C$2:$UD$20,5,FALSE)&lt;-3),"",'Total-corrected counts'!G458),"")</f>
        <v>4.5529451108219074</v>
      </c>
      <c r="H458">
        <f>IFERROR(IF(OR(HLOOKUP($A458,'Z-scores'!$C$2:$UD$20,6,FALSE)&gt;3,HLOOKUP($A458,'Z-scores'!$C$2:$UD$20,6,FALSE)&lt;-3),"",'Total-corrected counts'!H458),"")</f>
        <v>2.6943999061846249</v>
      </c>
      <c r="I458">
        <f>IFERROR(IF(OR(HLOOKUP($A458,'Z-scores'!$C$2:$UD$20,7,FALSE)&gt;3,HLOOKUP($A458,'Z-scores'!$C$2:$UD$20,7,FALSE)&lt;-3),"",'Total-corrected counts'!I458),"")</f>
        <v>2.9799377537795646</v>
      </c>
      <c r="J458">
        <f>IFERROR(IF(OR(HLOOKUP($A458,'Z-scores'!$C$2:$UD$20,8,FALSE)&gt;3,HLOOKUP($A458,'Z-scores'!$C$2:$UD$20,8,FALSE)&lt;-3),"",'Total-corrected counts'!J458),"")</f>
        <v>2.1448815729525998</v>
      </c>
      <c r="K458">
        <f>IFERROR(IF(OR(HLOOKUP($A458,'Z-scores'!$C$2:$UD$20,9,FALSE)&gt;3,HLOOKUP($A458,'Z-scores'!$C$2:$UD$20,9,FALSE)&lt;-3),"",'Total-corrected counts'!K458),"")</f>
        <v>2.8407380567478677</v>
      </c>
      <c r="L458">
        <f>IFERROR(IF(OR(HLOOKUP($A458,'Z-scores'!$C$2:$UD$20,10,FALSE)&gt;3,HLOOKUP($A458,'Z-scores'!$C$2:$UD$20,10,FALSE)&lt;-3),"",'Total-corrected counts'!L458),"")</f>
        <v>4.2951613728288267</v>
      </c>
      <c r="M458">
        <f>IFERROR(IF(OR(HLOOKUP($A458,'Z-scores'!$C$2:$UD$20,11,FALSE)&gt;3,HLOOKUP($A458,'Z-scores'!$C$2:$UD$20,11,FALSE)&lt;-3),"",'Total-corrected counts'!M458),"")</f>
        <v>5.2204619993678314</v>
      </c>
      <c r="N458">
        <f>IFERROR(IF(OR(HLOOKUP($A458,'Z-scores'!$C$2:$UD$20,12,FALSE)&gt;3,HLOOKUP($A458,'Z-scores'!$C$2:$UD$20,12,FALSE)&lt;-3),"",'Total-corrected counts'!N458),"")</f>
        <v>6.7356606033502358</v>
      </c>
      <c r="O458">
        <f>IFERROR(IF(OR(HLOOKUP($A458,'Z-scores'!$C$2:$UD$20,13,FALSE)&gt;3,HLOOKUP($A458,'Z-scores'!$C$2:$UD$20,13,FALSE)&lt;-3),"",'Total-corrected counts'!O458),"")</f>
        <v>2.4028535400191218</v>
      </c>
      <c r="P458">
        <f>IFERROR(IF(OR(HLOOKUP($A458,'Z-scores'!$C$2:$UD$20,14,FALSE)&gt;3,HLOOKUP($A458,'Z-scores'!$C$2:$UD$20,14,FALSE)&lt;-3),"",'Total-corrected counts'!P458),"")</f>
        <v>2.2950198923092899</v>
      </c>
      <c r="Q458">
        <f>IFERROR(IF(OR(HLOOKUP($A458,'Z-scores'!$C$2:$UD$20,15,FALSE)&gt;3,HLOOKUP($A458,'Z-scores'!$C$2:$UD$20,15,FALSE)&lt;-3),"",'Total-corrected counts'!Q458),"")</f>
        <v>8.6979585150283558</v>
      </c>
      <c r="R458">
        <f>IFERROR(IF(OR(HLOOKUP($A458,'Z-scores'!$C$2:$UD$20,16,FALSE)&gt;3,HLOOKUP($A458,'Z-scores'!$C$2:$UD$20,16,FALSE)&lt;-3),"",'Total-corrected counts'!R458),"")</f>
        <v>2.4602759596178156</v>
      </c>
      <c r="S458">
        <f>IFERROR(IF(OR(HLOOKUP($A458,'Z-scores'!$C$2:$UD$20,17,FALSE)&gt;3,HLOOKUP($A458,'Z-scores'!$C$2:$UD$20,17,FALSE)&lt;-3),"",'Total-corrected counts'!S458),"")</f>
        <v>4.6142037132940095</v>
      </c>
      <c r="T458">
        <f>IFERROR(IF(OR(HLOOKUP($A458,'Z-scores'!$C$2:$UD$20,18,FALSE)&gt;3,HLOOKUP($A458,'Z-scores'!$C$2:$UD$20,18,FALSE)&lt;-3),"",'Total-corrected counts'!T458),"")</f>
        <v>8.5910210084827732</v>
      </c>
      <c r="U458">
        <f>IFERROR(IF(OR(HLOOKUP($A458,'Z-scores'!$C$2:$UD$20,19,FALSE)&gt;3,HLOOKUP($A458,'Z-scores'!$C$2:$UD$20,19,FALSE)&lt;-3),"",'Total-corrected counts'!U458),"")</f>
        <v>5.1509483907083311</v>
      </c>
      <c r="V458">
        <f t="shared" si="28"/>
        <v>1</v>
      </c>
      <c r="W458" s="10">
        <f>SUMIFS(Tabel132[Cluster],Tabel132[ID],A458)</f>
        <v>0</v>
      </c>
      <c r="X458">
        <f t="shared" si="29"/>
        <v>0.22707502085603301</v>
      </c>
      <c r="Y458">
        <f t="shared" si="30"/>
        <v>3.79139580981674</v>
      </c>
      <c r="Z458">
        <f t="shared" si="31"/>
        <v>5.118492702851241</v>
      </c>
    </row>
    <row r="459" spans="1:26" x14ac:dyDescent="0.25">
      <c r="A459">
        <v>467</v>
      </c>
      <c r="B459" t="s">
        <v>826</v>
      </c>
      <c r="C459">
        <v>74000</v>
      </c>
      <c r="D459">
        <v>1097</v>
      </c>
      <c r="E459" t="str">
        <f>IFERROR(IF(OR(HLOOKUP($A459,'Z-scores'!$C$2:$UD$20,3,FALSE)&gt;3,HLOOKUP(A459,'Z-scores'!$C$2:$UD$20,3,FALSE)&lt;-3),"",'Total-corrected counts'!E459),"")</f>
        <v/>
      </c>
      <c r="F459" t="str">
        <f>IFERROR(IF(OR(HLOOKUP($A459,'Z-scores'!$C$2:$UD$20,4,FALSE)&gt;3,HLOOKUP($A459,'Z-scores'!$C$2:$UD$20,4,FALSE)&lt;-3),"",'Total-corrected counts'!F459),"")</f>
        <v/>
      </c>
      <c r="G459" t="str">
        <f>IFERROR(IF(OR(HLOOKUP($A459,'Z-scores'!$C$2:$UD$20,5,FALSE)&gt;3,HLOOKUP($A459,'Z-scores'!$C$2:$UD$20,5,FALSE)&lt;-3),"",'Total-corrected counts'!G459),"")</f>
        <v/>
      </c>
      <c r="H459" t="str">
        <f>IFERROR(IF(OR(HLOOKUP($A459,'Z-scores'!$C$2:$UD$20,6,FALSE)&gt;3,HLOOKUP($A459,'Z-scores'!$C$2:$UD$20,6,FALSE)&lt;-3),"",'Total-corrected counts'!H459),"")</f>
        <v/>
      </c>
      <c r="I459" t="str">
        <f>IFERROR(IF(OR(HLOOKUP($A459,'Z-scores'!$C$2:$UD$20,7,FALSE)&gt;3,HLOOKUP($A459,'Z-scores'!$C$2:$UD$20,7,FALSE)&lt;-3),"",'Total-corrected counts'!I459),"")</f>
        <v/>
      </c>
      <c r="J459" t="str">
        <f>IFERROR(IF(OR(HLOOKUP($A459,'Z-scores'!$C$2:$UD$20,8,FALSE)&gt;3,HLOOKUP($A459,'Z-scores'!$C$2:$UD$20,8,FALSE)&lt;-3),"",'Total-corrected counts'!J459),"")</f>
        <v/>
      </c>
      <c r="K459" t="str">
        <f>IFERROR(IF(OR(HLOOKUP($A459,'Z-scores'!$C$2:$UD$20,9,FALSE)&gt;3,HLOOKUP($A459,'Z-scores'!$C$2:$UD$20,9,FALSE)&lt;-3),"",'Total-corrected counts'!K459),"")</f>
        <v/>
      </c>
      <c r="L459" t="str">
        <f>IFERROR(IF(OR(HLOOKUP($A459,'Z-scores'!$C$2:$UD$20,10,FALSE)&gt;3,HLOOKUP($A459,'Z-scores'!$C$2:$UD$20,10,FALSE)&lt;-3),"",'Total-corrected counts'!L459),"")</f>
        <v/>
      </c>
      <c r="M459" t="str">
        <f>IFERROR(IF(OR(HLOOKUP($A459,'Z-scores'!$C$2:$UD$20,11,FALSE)&gt;3,HLOOKUP($A459,'Z-scores'!$C$2:$UD$20,11,FALSE)&lt;-3),"",'Total-corrected counts'!M459),"")</f>
        <v/>
      </c>
      <c r="N459" t="str">
        <f>IFERROR(IF(OR(HLOOKUP($A459,'Z-scores'!$C$2:$UD$20,12,FALSE)&gt;3,HLOOKUP($A459,'Z-scores'!$C$2:$UD$20,12,FALSE)&lt;-3),"",'Total-corrected counts'!N459),"")</f>
        <v/>
      </c>
      <c r="O459" t="str">
        <f>IFERROR(IF(OR(HLOOKUP($A459,'Z-scores'!$C$2:$UD$20,13,FALSE)&gt;3,HLOOKUP($A459,'Z-scores'!$C$2:$UD$20,13,FALSE)&lt;-3),"",'Total-corrected counts'!O459),"")</f>
        <v/>
      </c>
      <c r="P459" t="str">
        <f>IFERROR(IF(OR(HLOOKUP($A459,'Z-scores'!$C$2:$UD$20,14,FALSE)&gt;3,HLOOKUP($A459,'Z-scores'!$C$2:$UD$20,14,FALSE)&lt;-3),"",'Total-corrected counts'!P459),"")</f>
        <v/>
      </c>
      <c r="Q459" t="str">
        <f>IFERROR(IF(OR(HLOOKUP($A459,'Z-scores'!$C$2:$UD$20,15,FALSE)&gt;3,HLOOKUP($A459,'Z-scores'!$C$2:$UD$20,15,FALSE)&lt;-3),"",'Total-corrected counts'!Q459),"")</f>
        <v/>
      </c>
      <c r="R459" t="str">
        <f>IFERROR(IF(OR(HLOOKUP($A459,'Z-scores'!$C$2:$UD$20,16,FALSE)&gt;3,HLOOKUP($A459,'Z-scores'!$C$2:$UD$20,16,FALSE)&lt;-3),"",'Total-corrected counts'!R459),"")</f>
        <v/>
      </c>
      <c r="S459" t="str">
        <f>IFERROR(IF(OR(HLOOKUP($A459,'Z-scores'!$C$2:$UD$20,17,FALSE)&gt;3,HLOOKUP($A459,'Z-scores'!$C$2:$UD$20,17,FALSE)&lt;-3),"",'Total-corrected counts'!S459),"")</f>
        <v/>
      </c>
      <c r="T459" t="str">
        <f>IFERROR(IF(OR(HLOOKUP($A459,'Z-scores'!$C$2:$UD$20,18,FALSE)&gt;3,HLOOKUP($A459,'Z-scores'!$C$2:$UD$20,18,FALSE)&lt;-3),"",'Total-corrected counts'!T459),"")</f>
        <v/>
      </c>
      <c r="U459" t="str">
        <f>IFERROR(IF(OR(HLOOKUP($A459,'Z-scores'!$C$2:$UD$20,19,FALSE)&gt;3,HLOOKUP($A459,'Z-scores'!$C$2:$UD$20,19,FALSE)&lt;-3),"",'Total-corrected counts'!U459),"")</f>
        <v/>
      </c>
      <c r="V459">
        <f t="shared" si="28"/>
        <v>1</v>
      </c>
      <c r="W459" s="10">
        <f>SUMIFS(Tabel132[Cluster],Tabel132[ID],A459)</f>
        <v>84</v>
      </c>
      <c r="X459" t="str">
        <f t="shared" si="29"/>
        <v/>
      </c>
      <c r="Y459" t="str">
        <f t="shared" si="30"/>
        <v/>
      </c>
      <c r="Z459" t="str">
        <f t="shared" si="31"/>
        <v/>
      </c>
    </row>
    <row r="460" spans="1:26" x14ac:dyDescent="0.25">
      <c r="A460">
        <v>468</v>
      </c>
      <c r="B460" t="s">
        <v>827</v>
      </c>
      <c r="C460">
        <v>43000</v>
      </c>
      <c r="D460">
        <v>926</v>
      </c>
      <c r="E460" t="str">
        <f>IFERROR(IF(OR(HLOOKUP($A460,'Z-scores'!$C$2:$UD$20,3,FALSE)&gt;3,HLOOKUP(A460,'Z-scores'!$C$2:$UD$20,3,FALSE)&lt;-3),"",'Total-corrected counts'!E460),"")</f>
        <v/>
      </c>
      <c r="F460" t="str">
        <f>IFERROR(IF(OR(HLOOKUP($A460,'Z-scores'!$C$2:$UD$20,4,FALSE)&gt;3,HLOOKUP($A460,'Z-scores'!$C$2:$UD$20,4,FALSE)&lt;-3),"",'Total-corrected counts'!F460),"")</f>
        <v/>
      </c>
      <c r="G460" t="str">
        <f>IFERROR(IF(OR(HLOOKUP($A460,'Z-scores'!$C$2:$UD$20,5,FALSE)&gt;3,HLOOKUP($A460,'Z-scores'!$C$2:$UD$20,5,FALSE)&lt;-3),"",'Total-corrected counts'!G460),"")</f>
        <v/>
      </c>
      <c r="H460" t="str">
        <f>IFERROR(IF(OR(HLOOKUP($A460,'Z-scores'!$C$2:$UD$20,6,FALSE)&gt;3,HLOOKUP($A460,'Z-scores'!$C$2:$UD$20,6,FALSE)&lt;-3),"",'Total-corrected counts'!H460),"")</f>
        <v/>
      </c>
      <c r="I460" t="str">
        <f>IFERROR(IF(OR(HLOOKUP($A460,'Z-scores'!$C$2:$UD$20,7,FALSE)&gt;3,HLOOKUP($A460,'Z-scores'!$C$2:$UD$20,7,FALSE)&lt;-3),"",'Total-corrected counts'!I460),"")</f>
        <v/>
      </c>
      <c r="J460" t="str">
        <f>IFERROR(IF(OR(HLOOKUP($A460,'Z-scores'!$C$2:$UD$20,8,FALSE)&gt;3,HLOOKUP($A460,'Z-scores'!$C$2:$UD$20,8,FALSE)&lt;-3),"",'Total-corrected counts'!J460),"")</f>
        <v/>
      </c>
      <c r="K460" t="str">
        <f>IFERROR(IF(OR(HLOOKUP($A460,'Z-scores'!$C$2:$UD$20,9,FALSE)&gt;3,HLOOKUP($A460,'Z-scores'!$C$2:$UD$20,9,FALSE)&lt;-3),"",'Total-corrected counts'!K460),"")</f>
        <v/>
      </c>
      <c r="L460" t="str">
        <f>IFERROR(IF(OR(HLOOKUP($A460,'Z-scores'!$C$2:$UD$20,10,FALSE)&gt;3,HLOOKUP($A460,'Z-scores'!$C$2:$UD$20,10,FALSE)&lt;-3),"",'Total-corrected counts'!L460),"")</f>
        <v/>
      </c>
      <c r="M460" t="str">
        <f>IFERROR(IF(OR(HLOOKUP($A460,'Z-scores'!$C$2:$UD$20,11,FALSE)&gt;3,HLOOKUP($A460,'Z-scores'!$C$2:$UD$20,11,FALSE)&lt;-3),"",'Total-corrected counts'!M460),"")</f>
        <v/>
      </c>
      <c r="N460" t="str">
        <f>IFERROR(IF(OR(HLOOKUP($A460,'Z-scores'!$C$2:$UD$20,12,FALSE)&gt;3,HLOOKUP($A460,'Z-scores'!$C$2:$UD$20,12,FALSE)&lt;-3),"",'Total-corrected counts'!N460),"")</f>
        <v/>
      </c>
      <c r="O460" t="str">
        <f>IFERROR(IF(OR(HLOOKUP($A460,'Z-scores'!$C$2:$UD$20,13,FALSE)&gt;3,HLOOKUP($A460,'Z-scores'!$C$2:$UD$20,13,FALSE)&lt;-3),"",'Total-corrected counts'!O460),"")</f>
        <v/>
      </c>
      <c r="P460" t="str">
        <f>IFERROR(IF(OR(HLOOKUP($A460,'Z-scores'!$C$2:$UD$20,14,FALSE)&gt;3,HLOOKUP($A460,'Z-scores'!$C$2:$UD$20,14,FALSE)&lt;-3),"",'Total-corrected counts'!P460),"")</f>
        <v/>
      </c>
      <c r="Q460" t="str">
        <f>IFERROR(IF(OR(HLOOKUP($A460,'Z-scores'!$C$2:$UD$20,15,FALSE)&gt;3,HLOOKUP($A460,'Z-scores'!$C$2:$UD$20,15,FALSE)&lt;-3),"",'Total-corrected counts'!Q460),"")</f>
        <v/>
      </c>
      <c r="R460" t="str">
        <f>IFERROR(IF(OR(HLOOKUP($A460,'Z-scores'!$C$2:$UD$20,16,FALSE)&gt;3,HLOOKUP($A460,'Z-scores'!$C$2:$UD$20,16,FALSE)&lt;-3),"",'Total-corrected counts'!R460),"")</f>
        <v/>
      </c>
      <c r="S460" t="str">
        <f>IFERROR(IF(OR(HLOOKUP($A460,'Z-scores'!$C$2:$UD$20,17,FALSE)&gt;3,HLOOKUP($A460,'Z-scores'!$C$2:$UD$20,17,FALSE)&lt;-3),"",'Total-corrected counts'!S460),"")</f>
        <v/>
      </c>
      <c r="T460" t="str">
        <f>IFERROR(IF(OR(HLOOKUP($A460,'Z-scores'!$C$2:$UD$20,18,FALSE)&gt;3,HLOOKUP($A460,'Z-scores'!$C$2:$UD$20,18,FALSE)&lt;-3),"",'Total-corrected counts'!T460),"")</f>
        <v/>
      </c>
      <c r="U460" t="str">
        <f>IFERROR(IF(OR(HLOOKUP($A460,'Z-scores'!$C$2:$UD$20,19,FALSE)&gt;3,HLOOKUP($A460,'Z-scores'!$C$2:$UD$20,19,FALSE)&lt;-3),"",'Total-corrected counts'!U460),"")</f>
        <v/>
      </c>
      <c r="V460">
        <f t="shared" si="28"/>
        <v>1</v>
      </c>
      <c r="W460" s="10">
        <f>SUMIFS(Tabel132[Cluster],Tabel132[ID],A460)</f>
        <v>55</v>
      </c>
      <c r="X460" t="str">
        <f t="shared" si="29"/>
        <v/>
      </c>
      <c r="Y460" t="str">
        <f t="shared" si="30"/>
        <v/>
      </c>
      <c r="Z460" t="str">
        <f t="shared" si="31"/>
        <v/>
      </c>
    </row>
    <row r="461" spans="1:26" x14ac:dyDescent="0.25">
      <c r="A461">
        <v>469</v>
      </c>
      <c r="B461" t="s">
        <v>236</v>
      </c>
      <c r="C461">
        <v>18200</v>
      </c>
      <c r="D461">
        <v>533</v>
      </c>
      <c r="E461">
        <f>IFERROR(IF(OR(HLOOKUP($A461,'Z-scores'!$C$2:$UD$20,3,FALSE)&gt;3,HLOOKUP(A461,'Z-scores'!$C$2:$UD$20,3,FALSE)&lt;-3),"",'Total-corrected counts'!E461),"")</f>
        <v>3.735639268741142E-3</v>
      </c>
      <c r="F461">
        <f>IFERROR(IF(OR(HLOOKUP($A461,'Z-scores'!$C$2:$UD$20,4,FALSE)&gt;3,HLOOKUP($A461,'Z-scores'!$C$2:$UD$20,4,FALSE)&lt;-3),"",'Total-corrected counts'!F461),"")</f>
        <v>4.1014939281483885E-2</v>
      </c>
      <c r="G461">
        <f>IFERROR(IF(OR(HLOOKUP($A461,'Z-scores'!$C$2:$UD$20,5,FALSE)&gt;3,HLOOKUP($A461,'Z-scores'!$C$2:$UD$20,5,FALSE)&lt;-3),"",'Total-corrected counts'!G461),"")</f>
        <v>0.20145774826645607</v>
      </c>
      <c r="H461">
        <f>IFERROR(IF(OR(HLOOKUP($A461,'Z-scores'!$C$2:$UD$20,6,FALSE)&gt;3,HLOOKUP($A461,'Z-scores'!$C$2:$UD$20,6,FALSE)&lt;-3),"",'Total-corrected counts'!H461),"")</f>
        <v>4.8862174464488019E-2</v>
      </c>
      <c r="I461">
        <f>IFERROR(IF(OR(HLOOKUP($A461,'Z-scores'!$C$2:$UD$20,7,FALSE)&gt;3,HLOOKUP($A461,'Z-scores'!$C$2:$UD$20,7,FALSE)&lt;-3),"",'Total-corrected counts'!I461),"")</f>
        <v>0</v>
      </c>
      <c r="J461">
        <f>IFERROR(IF(OR(HLOOKUP($A461,'Z-scores'!$C$2:$UD$20,8,FALSE)&gt;3,HLOOKUP($A461,'Z-scores'!$C$2:$UD$20,8,FALSE)&lt;-3),"",'Total-corrected counts'!J461),"")</f>
        <v>0.39939174117048409</v>
      </c>
      <c r="K461">
        <f>IFERROR(IF(OR(HLOOKUP($A461,'Z-scores'!$C$2:$UD$20,9,FALSE)&gt;3,HLOOKUP($A461,'Z-scores'!$C$2:$UD$20,9,FALSE)&lt;-3),"",'Total-corrected counts'!K461),"")</f>
        <v>1.88639277551703</v>
      </c>
      <c r="L461">
        <f>IFERROR(IF(OR(HLOOKUP($A461,'Z-scores'!$C$2:$UD$20,10,FALSE)&gt;3,HLOOKUP($A461,'Z-scores'!$C$2:$UD$20,10,FALSE)&lt;-3),"",'Total-corrected counts'!L461),"")</f>
        <v>0.25135954645918185</v>
      </c>
      <c r="M461">
        <f>IFERROR(IF(OR(HLOOKUP($A461,'Z-scores'!$C$2:$UD$20,11,FALSE)&gt;3,HLOOKUP($A461,'Z-scores'!$C$2:$UD$20,11,FALSE)&lt;-3),"",'Total-corrected counts'!M461),"")</f>
        <v>0.81555319848906094</v>
      </c>
      <c r="N461">
        <f>IFERROR(IF(OR(HLOOKUP($A461,'Z-scores'!$C$2:$UD$20,12,FALSE)&gt;3,HLOOKUP($A461,'Z-scores'!$C$2:$UD$20,12,FALSE)&lt;-3),"",'Total-corrected counts'!N461),"")</f>
        <v>2.1352502320824556</v>
      </c>
      <c r="O461">
        <f>IFERROR(IF(OR(HLOOKUP($A461,'Z-scores'!$C$2:$UD$20,13,FALSE)&gt;3,HLOOKUP($A461,'Z-scores'!$C$2:$UD$20,13,FALSE)&lt;-3),"",'Total-corrected counts'!O461),"")</f>
        <v>0.97258357572202558</v>
      </c>
      <c r="P461">
        <f>IFERROR(IF(OR(HLOOKUP($A461,'Z-scores'!$C$2:$UD$20,14,FALSE)&gt;3,HLOOKUP($A461,'Z-scores'!$C$2:$UD$20,14,FALSE)&lt;-3),"",'Total-corrected counts'!P461),"")</f>
        <v>2.2992936723694561</v>
      </c>
      <c r="Q461">
        <f>IFERROR(IF(OR(HLOOKUP($A461,'Z-scores'!$C$2:$UD$20,15,FALSE)&gt;3,HLOOKUP($A461,'Z-scores'!$C$2:$UD$20,15,FALSE)&lt;-3),"",'Total-corrected counts'!Q461),"")</f>
        <v>0.66307307065238597</v>
      </c>
      <c r="R461">
        <f>IFERROR(IF(OR(HLOOKUP($A461,'Z-scores'!$C$2:$UD$20,16,FALSE)&gt;3,HLOOKUP($A461,'Z-scores'!$C$2:$UD$20,16,FALSE)&lt;-3),"",'Total-corrected counts'!R461),"")</f>
        <v>0.8574903181729846</v>
      </c>
      <c r="S461">
        <f>IFERROR(IF(OR(HLOOKUP($A461,'Z-scores'!$C$2:$UD$20,17,FALSE)&gt;3,HLOOKUP($A461,'Z-scores'!$C$2:$UD$20,17,FALSE)&lt;-3),"",'Total-corrected counts'!S461),"")</f>
        <v>0.26056679792719112</v>
      </c>
      <c r="T461">
        <f>IFERROR(IF(OR(HLOOKUP($A461,'Z-scores'!$C$2:$UD$20,18,FALSE)&gt;3,HLOOKUP($A461,'Z-scores'!$C$2:$UD$20,18,FALSE)&lt;-3),"",'Total-corrected counts'!T461),"")</f>
        <v>2.8694010168332462</v>
      </c>
      <c r="U461">
        <f>IFERROR(IF(OR(HLOOKUP($A461,'Z-scores'!$C$2:$UD$20,19,FALSE)&gt;3,HLOOKUP($A461,'Z-scores'!$C$2:$UD$20,19,FALSE)&lt;-3),"",'Total-corrected counts'!U461),"")</f>
        <v>0.51205721154472039</v>
      </c>
      <c r="V461">
        <f t="shared" si="28"/>
        <v>1</v>
      </c>
      <c r="W461" s="10">
        <f>SUMIFS(Tabel132[Cluster],Tabel132[ID],A461)</f>
        <v>22</v>
      </c>
      <c r="X461">
        <f t="shared" si="29"/>
        <v>3.2317667763203592E-2</v>
      </c>
      <c r="Y461">
        <f t="shared" si="30"/>
        <v>0.40530752921299179</v>
      </c>
      <c r="Z461">
        <f t="shared" si="31"/>
        <v>1.321214486913058</v>
      </c>
    </row>
    <row r="462" spans="1:26" x14ac:dyDescent="0.25">
      <c r="A462">
        <v>470</v>
      </c>
      <c r="B462" t="s">
        <v>237</v>
      </c>
      <c r="C462">
        <v>77900</v>
      </c>
      <c r="D462">
        <v>290</v>
      </c>
      <c r="E462">
        <f>IFERROR(IF(OR(HLOOKUP($A462,'Z-scores'!$C$2:$UD$20,3,FALSE)&gt;3,HLOOKUP(A462,'Z-scores'!$C$2:$UD$20,3,FALSE)&lt;-3),"",'Total-corrected counts'!E462),"")</f>
        <v>3.2257245085579762</v>
      </c>
      <c r="F462">
        <f>IFERROR(IF(OR(HLOOKUP($A462,'Z-scores'!$C$2:$UD$20,4,FALSE)&gt;3,HLOOKUP($A462,'Z-scores'!$C$2:$UD$20,4,FALSE)&lt;-3),"",'Total-corrected counts'!F462),"")</f>
        <v>6.2260677829292534</v>
      </c>
      <c r="G462">
        <f>IFERROR(IF(OR(HLOOKUP($A462,'Z-scores'!$C$2:$UD$20,5,FALSE)&gt;3,HLOOKUP($A462,'Z-scores'!$C$2:$UD$20,5,FALSE)&lt;-3),"",'Total-corrected counts'!G462),"")</f>
        <v>0.58422746997272268</v>
      </c>
      <c r="H462">
        <f>IFERROR(IF(OR(HLOOKUP($A462,'Z-scores'!$C$2:$UD$20,6,FALSE)&gt;3,HLOOKUP($A462,'Z-scores'!$C$2:$UD$20,6,FALSE)&lt;-3),"",'Total-corrected counts'!H462),"")</f>
        <v>4.5092806720084662</v>
      </c>
      <c r="I462">
        <f>IFERROR(IF(OR(HLOOKUP($A462,'Z-scores'!$C$2:$UD$20,7,FALSE)&gt;3,HLOOKUP($A462,'Z-scores'!$C$2:$UD$20,7,FALSE)&lt;-3),"",'Total-corrected counts'!I462),"")</f>
        <v>2.1795412496652187</v>
      </c>
      <c r="J462">
        <f>IFERROR(IF(OR(HLOOKUP($A462,'Z-scores'!$C$2:$UD$20,8,FALSE)&gt;3,HLOOKUP($A462,'Z-scores'!$C$2:$UD$20,8,FALSE)&lt;-3),"",'Total-corrected counts'!J462),"")</f>
        <v>3.7769638732912445</v>
      </c>
      <c r="K462">
        <f>IFERROR(IF(OR(HLOOKUP($A462,'Z-scores'!$C$2:$UD$20,9,FALSE)&gt;3,HLOOKUP($A462,'Z-scores'!$C$2:$UD$20,9,FALSE)&lt;-3),"",'Total-corrected counts'!K462),"")</f>
        <v>4.6334801270973855</v>
      </c>
      <c r="L462">
        <f>IFERROR(IF(OR(HLOOKUP($A462,'Z-scores'!$C$2:$UD$20,10,FALSE)&gt;3,HLOOKUP($A462,'Z-scores'!$C$2:$UD$20,10,FALSE)&lt;-3),"",'Total-corrected counts'!L462),"")</f>
        <v>6.597085640402387</v>
      </c>
      <c r="M462">
        <f>IFERROR(IF(OR(HLOOKUP($A462,'Z-scores'!$C$2:$UD$20,11,FALSE)&gt;3,HLOOKUP($A462,'Z-scores'!$C$2:$UD$20,11,FALSE)&lt;-3),"",'Total-corrected counts'!M462),"")</f>
        <v>4.2298182836890286</v>
      </c>
      <c r="N462">
        <f>IFERROR(IF(OR(HLOOKUP($A462,'Z-scores'!$C$2:$UD$20,12,FALSE)&gt;3,HLOOKUP($A462,'Z-scores'!$C$2:$UD$20,12,FALSE)&lt;-3),"",'Total-corrected counts'!N462),"")</f>
        <v>1.0538788699119415</v>
      </c>
      <c r="O462">
        <f>IFERROR(IF(OR(HLOOKUP($A462,'Z-scores'!$C$2:$UD$20,13,FALSE)&gt;3,HLOOKUP($A462,'Z-scores'!$C$2:$UD$20,13,FALSE)&lt;-3),"",'Total-corrected counts'!O462),"")</f>
        <v>2.153818299176804</v>
      </c>
      <c r="P462">
        <f>IFERROR(IF(OR(HLOOKUP($A462,'Z-scores'!$C$2:$UD$20,14,FALSE)&gt;3,HLOOKUP($A462,'Z-scores'!$C$2:$UD$20,14,FALSE)&lt;-3),"",'Total-corrected counts'!P462),"")</f>
        <v>11.25713667847797</v>
      </c>
      <c r="Q462">
        <f>IFERROR(IF(OR(HLOOKUP($A462,'Z-scores'!$C$2:$UD$20,15,FALSE)&gt;3,HLOOKUP($A462,'Z-scores'!$C$2:$UD$20,15,FALSE)&lt;-3),"",'Total-corrected counts'!Q462),"")</f>
        <v>0.13651504395784417</v>
      </c>
      <c r="R462">
        <f>IFERROR(IF(OR(HLOOKUP($A462,'Z-scores'!$C$2:$UD$20,16,FALSE)&gt;3,HLOOKUP($A462,'Z-scores'!$C$2:$UD$20,16,FALSE)&lt;-3),"",'Total-corrected counts'!R462),"")</f>
        <v>3.5101005547641804</v>
      </c>
      <c r="S462">
        <f>IFERROR(IF(OR(HLOOKUP($A462,'Z-scores'!$C$2:$UD$20,17,FALSE)&gt;3,HLOOKUP($A462,'Z-scores'!$C$2:$UD$20,17,FALSE)&lt;-3),"",'Total-corrected counts'!S462),"")</f>
        <v>2.3233872815174541</v>
      </c>
      <c r="T462">
        <f>IFERROR(IF(OR(HLOOKUP($A462,'Z-scores'!$C$2:$UD$20,18,FALSE)&gt;3,HLOOKUP($A462,'Z-scores'!$C$2:$UD$20,18,FALSE)&lt;-3),"",'Total-corrected counts'!T462),"")</f>
        <v>3.0498124580113846</v>
      </c>
      <c r="U462">
        <f>IFERROR(IF(OR(HLOOKUP($A462,'Z-scores'!$C$2:$UD$20,19,FALSE)&gt;3,HLOOKUP($A462,'Z-scores'!$C$2:$UD$20,19,FALSE)&lt;-3),"",'Total-corrected counts'!U462),"")</f>
        <v>1.8355949193509891</v>
      </c>
      <c r="V462">
        <f t="shared" si="28"/>
        <v>1</v>
      </c>
      <c r="W462" s="10">
        <f>SUMIFS(Tabel132[Cluster],Tabel132[ID],A462)</f>
        <v>85</v>
      </c>
      <c r="X462">
        <f t="shared" si="29"/>
        <v>0.53874247063272884</v>
      </c>
      <c r="Y462">
        <f t="shared" si="30"/>
        <v>3.9957988452904099</v>
      </c>
      <c r="Z462">
        <f t="shared" si="31"/>
        <v>3.1650305131460712</v>
      </c>
    </row>
    <row r="463" spans="1:26" x14ac:dyDescent="0.25">
      <c r="A463">
        <v>471</v>
      </c>
      <c r="B463" t="s">
        <v>828</v>
      </c>
      <c r="C463">
        <v>38800</v>
      </c>
      <c r="D463">
        <v>463</v>
      </c>
      <c r="E463" t="str">
        <f>IFERROR(IF(OR(HLOOKUP($A463,'Z-scores'!$C$2:$UD$20,3,FALSE)&gt;3,HLOOKUP(A463,'Z-scores'!$C$2:$UD$20,3,FALSE)&lt;-3),"",'Total-corrected counts'!E463),"")</f>
        <v/>
      </c>
      <c r="F463" t="str">
        <f>IFERROR(IF(OR(HLOOKUP($A463,'Z-scores'!$C$2:$UD$20,4,FALSE)&gt;3,HLOOKUP($A463,'Z-scores'!$C$2:$UD$20,4,FALSE)&lt;-3),"",'Total-corrected counts'!F463),"")</f>
        <v/>
      </c>
      <c r="G463" t="str">
        <f>IFERROR(IF(OR(HLOOKUP($A463,'Z-scores'!$C$2:$UD$20,5,FALSE)&gt;3,HLOOKUP($A463,'Z-scores'!$C$2:$UD$20,5,FALSE)&lt;-3),"",'Total-corrected counts'!G463),"")</f>
        <v/>
      </c>
      <c r="H463" t="str">
        <f>IFERROR(IF(OR(HLOOKUP($A463,'Z-scores'!$C$2:$UD$20,6,FALSE)&gt;3,HLOOKUP($A463,'Z-scores'!$C$2:$UD$20,6,FALSE)&lt;-3),"",'Total-corrected counts'!H463),"")</f>
        <v/>
      </c>
      <c r="I463" t="str">
        <f>IFERROR(IF(OR(HLOOKUP($A463,'Z-scores'!$C$2:$UD$20,7,FALSE)&gt;3,HLOOKUP($A463,'Z-scores'!$C$2:$UD$20,7,FALSE)&lt;-3),"",'Total-corrected counts'!I463),"")</f>
        <v/>
      </c>
      <c r="J463" t="str">
        <f>IFERROR(IF(OR(HLOOKUP($A463,'Z-scores'!$C$2:$UD$20,8,FALSE)&gt;3,HLOOKUP($A463,'Z-scores'!$C$2:$UD$20,8,FALSE)&lt;-3),"",'Total-corrected counts'!J463),"")</f>
        <v/>
      </c>
      <c r="K463" t="str">
        <f>IFERROR(IF(OR(HLOOKUP($A463,'Z-scores'!$C$2:$UD$20,9,FALSE)&gt;3,HLOOKUP($A463,'Z-scores'!$C$2:$UD$20,9,FALSE)&lt;-3),"",'Total-corrected counts'!K463),"")</f>
        <v/>
      </c>
      <c r="L463" t="str">
        <f>IFERROR(IF(OR(HLOOKUP($A463,'Z-scores'!$C$2:$UD$20,10,FALSE)&gt;3,HLOOKUP($A463,'Z-scores'!$C$2:$UD$20,10,FALSE)&lt;-3),"",'Total-corrected counts'!L463),"")</f>
        <v/>
      </c>
      <c r="M463" t="str">
        <f>IFERROR(IF(OR(HLOOKUP($A463,'Z-scores'!$C$2:$UD$20,11,FALSE)&gt;3,HLOOKUP($A463,'Z-scores'!$C$2:$UD$20,11,FALSE)&lt;-3),"",'Total-corrected counts'!M463),"")</f>
        <v/>
      </c>
      <c r="N463" t="str">
        <f>IFERROR(IF(OR(HLOOKUP($A463,'Z-scores'!$C$2:$UD$20,12,FALSE)&gt;3,HLOOKUP($A463,'Z-scores'!$C$2:$UD$20,12,FALSE)&lt;-3),"",'Total-corrected counts'!N463),"")</f>
        <v/>
      </c>
      <c r="O463" t="str">
        <f>IFERROR(IF(OR(HLOOKUP($A463,'Z-scores'!$C$2:$UD$20,13,FALSE)&gt;3,HLOOKUP($A463,'Z-scores'!$C$2:$UD$20,13,FALSE)&lt;-3),"",'Total-corrected counts'!O463),"")</f>
        <v/>
      </c>
      <c r="P463" t="str">
        <f>IFERROR(IF(OR(HLOOKUP($A463,'Z-scores'!$C$2:$UD$20,14,FALSE)&gt;3,HLOOKUP($A463,'Z-scores'!$C$2:$UD$20,14,FALSE)&lt;-3),"",'Total-corrected counts'!P463),"")</f>
        <v/>
      </c>
      <c r="Q463" t="str">
        <f>IFERROR(IF(OR(HLOOKUP($A463,'Z-scores'!$C$2:$UD$20,15,FALSE)&gt;3,HLOOKUP($A463,'Z-scores'!$C$2:$UD$20,15,FALSE)&lt;-3),"",'Total-corrected counts'!Q463),"")</f>
        <v/>
      </c>
      <c r="R463" t="str">
        <f>IFERROR(IF(OR(HLOOKUP($A463,'Z-scores'!$C$2:$UD$20,16,FALSE)&gt;3,HLOOKUP($A463,'Z-scores'!$C$2:$UD$20,16,FALSE)&lt;-3),"",'Total-corrected counts'!R463),"")</f>
        <v/>
      </c>
      <c r="S463" t="str">
        <f>IFERROR(IF(OR(HLOOKUP($A463,'Z-scores'!$C$2:$UD$20,17,FALSE)&gt;3,HLOOKUP($A463,'Z-scores'!$C$2:$UD$20,17,FALSE)&lt;-3),"",'Total-corrected counts'!S463),"")</f>
        <v/>
      </c>
      <c r="T463" t="str">
        <f>IFERROR(IF(OR(HLOOKUP($A463,'Z-scores'!$C$2:$UD$20,18,FALSE)&gt;3,HLOOKUP($A463,'Z-scores'!$C$2:$UD$20,18,FALSE)&lt;-3),"",'Total-corrected counts'!T463),"")</f>
        <v/>
      </c>
      <c r="U463" t="str">
        <f>IFERROR(IF(OR(HLOOKUP($A463,'Z-scores'!$C$2:$UD$20,19,FALSE)&gt;3,HLOOKUP($A463,'Z-scores'!$C$2:$UD$20,19,FALSE)&lt;-3),"",'Total-corrected counts'!U463),"")</f>
        <v/>
      </c>
      <c r="V463">
        <f t="shared" si="28"/>
        <v>1</v>
      </c>
      <c r="W463" s="10">
        <f>SUMIFS(Tabel132[Cluster],Tabel132[ID],A463)</f>
        <v>49</v>
      </c>
      <c r="X463" t="str">
        <f t="shared" si="29"/>
        <v/>
      </c>
      <c r="Y463" t="str">
        <f t="shared" si="30"/>
        <v/>
      </c>
      <c r="Z463" t="str">
        <f t="shared" si="31"/>
        <v/>
      </c>
    </row>
    <row r="464" spans="1:26" x14ac:dyDescent="0.25">
      <c r="A464">
        <v>472</v>
      </c>
      <c r="B464" t="s">
        <v>829</v>
      </c>
      <c r="C464">
        <v>51200</v>
      </c>
      <c r="D464">
        <v>426</v>
      </c>
      <c r="E464" t="str">
        <f>IFERROR(IF(OR(HLOOKUP($A464,'Z-scores'!$C$2:$UD$20,3,FALSE)&gt;3,HLOOKUP(A464,'Z-scores'!$C$2:$UD$20,3,FALSE)&lt;-3),"",'Total-corrected counts'!E464),"")</f>
        <v/>
      </c>
      <c r="F464" t="str">
        <f>IFERROR(IF(OR(HLOOKUP($A464,'Z-scores'!$C$2:$UD$20,4,FALSE)&gt;3,HLOOKUP($A464,'Z-scores'!$C$2:$UD$20,4,FALSE)&lt;-3),"",'Total-corrected counts'!F464),"")</f>
        <v/>
      </c>
      <c r="G464" t="str">
        <f>IFERROR(IF(OR(HLOOKUP($A464,'Z-scores'!$C$2:$UD$20,5,FALSE)&gt;3,HLOOKUP($A464,'Z-scores'!$C$2:$UD$20,5,FALSE)&lt;-3),"",'Total-corrected counts'!G464),"")</f>
        <v/>
      </c>
      <c r="H464" t="str">
        <f>IFERROR(IF(OR(HLOOKUP($A464,'Z-scores'!$C$2:$UD$20,6,FALSE)&gt;3,HLOOKUP($A464,'Z-scores'!$C$2:$UD$20,6,FALSE)&lt;-3),"",'Total-corrected counts'!H464),"")</f>
        <v/>
      </c>
      <c r="I464" t="str">
        <f>IFERROR(IF(OR(HLOOKUP($A464,'Z-scores'!$C$2:$UD$20,7,FALSE)&gt;3,HLOOKUP($A464,'Z-scores'!$C$2:$UD$20,7,FALSE)&lt;-3),"",'Total-corrected counts'!I464),"")</f>
        <v/>
      </c>
      <c r="J464" t="str">
        <f>IFERROR(IF(OR(HLOOKUP($A464,'Z-scores'!$C$2:$UD$20,8,FALSE)&gt;3,HLOOKUP($A464,'Z-scores'!$C$2:$UD$20,8,FALSE)&lt;-3),"",'Total-corrected counts'!J464),"")</f>
        <v/>
      </c>
      <c r="K464" t="str">
        <f>IFERROR(IF(OR(HLOOKUP($A464,'Z-scores'!$C$2:$UD$20,9,FALSE)&gt;3,HLOOKUP($A464,'Z-scores'!$C$2:$UD$20,9,FALSE)&lt;-3),"",'Total-corrected counts'!K464),"")</f>
        <v/>
      </c>
      <c r="L464" t="str">
        <f>IFERROR(IF(OR(HLOOKUP($A464,'Z-scores'!$C$2:$UD$20,10,FALSE)&gt;3,HLOOKUP($A464,'Z-scores'!$C$2:$UD$20,10,FALSE)&lt;-3),"",'Total-corrected counts'!L464),"")</f>
        <v/>
      </c>
      <c r="M464" t="str">
        <f>IFERROR(IF(OR(HLOOKUP($A464,'Z-scores'!$C$2:$UD$20,11,FALSE)&gt;3,HLOOKUP($A464,'Z-scores'!$C$2:$UD$20,11,FALSE)&lt;-3),"",'Total-corrected counts'!M464),"")</f>
        <v/>
      </c>
      <c r="N464" t="str">
        <f>IFERROR(IF(OR(HLOOKUP($A464,'Z-scores'!$C$2:$UD$20,12,FALSE)&gt;3,HLOOKUP($A464,'Z-scores'!$C$2:$UD$20,12,FALSE)&lt;-3),"",'Total-corrected counts'!N464),"")</f>
        <v/>
      </c>
      <c r="O464" t="str">
        <f>IFERROR(IF(OR(HLOOKUP($A464,'Z-scores'!$C$2:$UD$20,13,FALSE)&gt;3,HLOOKUP($A464,'Z-scores'!$C$2:$UD$20,13,FALSE)&lt;-3),"",'Total-corrected counts'!O464),"")</f>
        <v/>
      </c>
      <c r="P464" t="str">
        <f>IFERROR(IF(OR(HLOOKUP($A464,'Z-scores'!$C$2:$UD$20,14,FALSE)&gt;3,HLOOKUP($A464,'Z-scores'!$C$2:$UD$20,14,FALSE)&lt;-3),"",'Total-corrected counts'!P464),"")</f>
        <v/>
      </c>
      <c r="Q464" t="str">
        <f>IFERROR(IF(OR(HLOOKUP($A464,'Z-scores'!$C$2:$UD$20,15,FALSE)&gt;3,HLOOKUP($A464,'Z-scores'!$C$2:$UD$20,15,FALSE)&lt;-3),"",'Total-corrected counts'!Q464),"")</f>
        <v/>
      </c>
      <c r="R464" t="str">
        <f>IFERROR(IF(OR(HLOOKUP($A464,'Z-scores'!$C$2:$UD$20,16,FALSE)&gt;3,HLOOKUP($A464,'Z-scores'!$C$2:$UD$20,16,FALSE)&lt;-3),"",'Total-corrected counts'!R464),"")</f>
        <v/>
      </c>
      <c r="S464" t="str">
        <f>IFERROR(IF(OR(HLOOKUP($A464,'Z-scores'!$C$2:$UD$20,17,FALSE)&gt;3,HLOOKUP($A464,'Z-scores'!$C$2:$UD$20,17,FALSE)&lt;-3),"",'Total-corrected counts'!S464),"")</f>
        <v/>
      </c>
      <c r="T464" t="str">
        <f>IFERROR(IF(OR(HLOOKUP($A464,'Z-scores'!$C$2:$UD$20,18,FALSE)&gt;3,HLOOKUP($A464,'Z-scores'!$C$2:$UD$20,18,FALSE)&lt;-3),"",'Total-corrected counts'!T464),"")</f>
        <v/>
      </c>
      <c r="U464" t="str">
        <f>IFERROR(IF(OR(HLOOKUP($A464,'Z-scores'!$C$2:$UD$20,19,FALSE)&gt;3,HLOOKUP($A464,'Z-scores'!$C$2:$UD$20,19,FALSE)&lt;-3),"",'Total-corrected counts'!U464),"")</f>
        <v/>
      </c>
      <c r="V464">
        <f t="shared" si="28"/>
        <v>1</v>
      </c>
      <c r="W464" s="10">
        <f>SUMIFS(Tabel132[Cluster],Tabel132[ID],A464)</f>
        <v>66</v>
      </c>
      <c r="X464" t="str">
        <f t="shared" si="29"/>
        <v/>
      </c>
      <c r="Y464" t="str">
        <f t="shared" si="30"/>
        <v/>
      </c>
      <c r="Z464" t="str">
        <f t="shared" si="31"/>
        <v/>
      </c>
    </row>
    <row r="465" spans="1:26" x14ac:dyDescent="0.25">
      <c r="A465">
        <v>473</v>
      </c>
      <c r="B465" t="s">
        <v>830</v>
      </c>
      <c r="C465">
        <v>49200</v>
      </c>
      <c r="D465">
        <v>754</v>
      </c>
      <c r="E465" t="str">
        <f>IFERROR(IF(OR(HLOOKUP($A465,'Z-scores'!$C$2:$UD$20,3,FALSE)&gt;3,HLOOKUP(A465,'Z-scores'!$C$2:$UD$20,3,FALSE)&lt;-3),"",'Total-corrected counts'!E465),"")</f>
        <v/>
      </c>
      <c r="F465" t="str">
        <f>IFERROR(IF(OR(HLOOKUP($A465,'Z-scores'!$C$2:$UD$20,4,FALSE)&gt;3,HLOOKUP($A465,'Z-scores'!$C$2:$UD$20,4,FALSE)&lt;-3),"",'Total-corrected counts'!F465),"")</f>
        <v/>
      </c>
      <c r="G465" t="str">
        <f>IFERROR(IF(OR(HLOOKUP($A465,'Z-scores'!$C$2:$UD$20,5,FALSE)&gt;3,HLOOKUP($A465,'Z-scores'!$C$2:$UD$20,5,FALSE)&lt;-3),"",'Total-corrected counts'!G465),"")</f>
        <v/>
      </c>
      <c r="H465" t="str">
        <f>IFERROR(IF(OR(HLOOKUP($A465,'Z-scores'!$C$2:$UD$20,6,FALSE)&gt;3,HLOOKUP($A465,'Z-scores'!$C$2:$UD$20,6,FALSE)&lt;-3),"",'Total-corrected counts'!H465),"")</f>
        <v/>
      </c>
      <c r="I465" t="str">
        <f>IFERROR(IF(OR(HLOOKUP($A465,'Z-scores'!$C$2:$UD$20,7,FALSE)&gt;3,HLOOKUP($A465,'Z-scores'!$C$2:$UD$20,7,FALSE)&lt;-3),"",'Total-corrected counts'!I465),"")</f>
        <v/>
      </c>
      <c r="J465" t="str">
        <f>IFERROR(IF(OR(HLOOKUP($A465,'Z-scores'!$C$2:$UD$20,8,FALSE)&gt;3,HLOOKUP($A465,'Z-scores'!$C$2:$UD$20,8,FALSE)&lt;-3),"",'Total-corrected counts'!J465),"")</f>
        <v/>
      </c>
      <c r="K465" t="str">
        <f>IFERROR(IF(OR(HLOOKUP($A465,'Z-scores'!$C$2:$UD$20,9,FALSE)&gt;3,HLOOKUP($A465,'Z-scores'!$C$2:$UD$20,9,FALSE)&lt;-3),"",'Total-corrected counts'!K465),"")</f>
        <v/>
      </c>
      <c r="L465" t="str">
        <f>IFERROR(IF(OR(HLOOKUP($A465,'Z-scores'!$C$2:$UD$20,10,FALSE)&gt;3,HLOOKUP($A465,'Z-scores'!$C$2:$UD$20,10,FALSE)&lt;-3),"",'Total-corrected counts'!L465),"")</f>
        <v/>
      </c>
      <c r="M465" t="str">
        <f>IFERROR(IF(OR(HLOOKUP($A465,'Z-scores'!$C$2:$UD$20,11,FALSE)&gt;3,HLOOKUP($A465,'Z-scores'!$C$2:$UD$20,11,FALSE)&lt;-3),"",'Total-corrected counts'!M465),"")</f>
        <v/>
      </c>
      <c r="N465" t="str">
        <f>IFERROR(IF(OR(HLOOKUP($A465,'Z-scores'!$C$2:$UD$20,12,FALSE)&gt;3,HLOOKUP($A465,'Z-scores'!$C$2:$UD$20,12,FALSE)&lt;-3),"",'Total-corrected counts'!N465),"")</f>
        <v/>
      </c>
      <c r="O465" t="str">
        <f>IFERROR(IF(OR(HLOOKUP($A465,'Z-scores'!$C$2:$UD$20,13,FALSE)&gt;3,HLOOKUP($A465,'Z-scores'!$C$2:$UD$20,13,FALSE)&lt;-3),"",'Total-corrected counts'!O465),"")</f>
        <v/>
      </c>
      <c r="P465" t="str">
        <f>IFERROR(IF(OR(HLOOKUP($A465,'Z-scores'!$C$2:$UD$20,14,FALSE)&gt;3,HLOOKUP($A465,'Z-scores'!$C$2:$UD$20,14,FALSE)&lt;-3),"",'Total-corrected counts'!P465),"")</f>
        <v/>
      </c>
      <c r="Q465" t="str">
        <f>IFERROR(IF(OR(HLOOKUP($A465,'Z-scores'!$C$2:$UD$20,15,FALSE)&gt;3,HLOOKUP($A465,'Z-scores'!$C$2:$UD$20,15,FALSE)&lt;-3),"",'Total-corrected counts'!Q465),"")</f>
        <v/>
      </c>
      <c r="R465" t="str">
        <f>IFERROR(IF(OR(HLOOKUP($A465,'Z-scores'!$C$2:$UD$20,16,FALSE)&gt;3,HLOOKUP($A465,'Z-scores'!$C$2:$UD$20,16,FALSE)&lt;-3),"",'Total-corrected counts'!R465),"")</f>
        <v/>
      </c>
      <c r="S465" t="str">
        <f>IFERROR(IF(OR(HLOOKUP($A465,'Z-scores'!$C$2:$UD$20,17,FALSE)&gt;3,HLOOKUP($A465,'Z-scores'!$C$2:$UD$20,17,FALSE)&lt;-3),"",'Total-corrected counts'!S465),"")</f>
        <v/>
      </c>
      <c r="T465" t="str">
        <f>IFERROR(IF(OR(HLOOKUP($A465,'Z-scores'!$C$2:$UD$20,18,FALSE)&gt;3,HLOOKUP($A465,'Z-scores'!$C$2:$UD$20,18,FALSE)&lt;-3),"",'Total-corrected counts'!T465),"")</f>
        <v/>
      </c>
      <c r="U465" t="str">
        <f>IFERROR(IF(OR(HLOOKUP($A465,'Z-scores'!$C$2:$UD$20,19,FALSE)&gt;3,HLOOKUP($A465,'Z-scores'!$C$2:$UD$20,19,FALSE)&lt;-3),"",'Total-corrected counts'!U465),"")</f>
        <v/>
      </c>
      <c r="V465">
        <f t="shared" si="28"/>
        <v>1</v>
      </c>
      <c r="W465" s="10">
        <f>SUMIFS(Tabel132[Cluster],Tabel132[ID],A465)</f>
        <v>64</v>
      </c>
      <c r="X465" t="str">
        <f t="shared" si="29"/>
        <v/>
      </c>
      <c r="Y465" t="str">
        <f t="shared" si="30"/>
        <v/>
      </c>
      <c r="Z465" t="str">
        <f t="shared" si="31"/>
        <v/>
      </c>
    </row>
    <row r="466" spans="1:26" x14ac:dyDescent="0.25">
      <c r="A466">
        <v>474</v>
      </c>
      <c r="B466" t="s">
        <v>831</v>
      </c>
      <c r="C466">
        <v>112400</v>
      </c>
      <c r="D466">
        <v>1099</v>
      </c>
      <c r="E466" t="str">
        <f>IFERROR(IF(OR(HLOOKUP($A466,'Z-scores'!$C$2:$UD$20,3,FALSE)&gt;3,HLOOKUP(A466,'Z-scores'!$C$2:$UD$20,3,FALSE)&lt;-3),"",'Total-corrected counts'!E466),"")</f>
        <v/>
      </c>
      <c r="F466" t="str">
        <f>IFERROR(IF(OR(HLOOKUP($A466,'Z-scores'!$C$2:$UD$20,4,FALSE)&gt;3,HLOOKUP($A466,'Z-scores'!$C$2:$UD$20,4,FALSE)&lt;-3),"",'Total-corrected counts'!F466),"")</f>
        <v/>
      </c>
      <c r="G466" t="str">
        <f>IFERROR(IF(OR(HLOOKUP($A466,'Z-scores'!$C$2:$UD$20,5,FALSE)&gt;3,HLOOKUP($A466,'Z-scores'!$C$2:$UD$20,5,FALSE)&lt;-3),"",'Total-corrected counts'!G466),"")</f>
        <v/>
      </c>
      <c r="H466" t="str">
        <f>IFERROR(IF(OR(HLOOKUP($A466,'Z-scores'!$C$2:$UD$20,6,FALSE)&gt;3,HLOOKUP($A466,'Z-scores'!$C$2:$UD$20,6,FALSE)&lt;-3),"",'Total-corrected counts'!H466),"")</f>
        <v/>
      </c>
      <c r="I466" t="str">
        <f>IFERROR(IF(OR(HLOOKUP($A466,'Z-scores'!$C$2:$UD$20,7,FALSE)&gt;3,HLOOKUP($A466,'Z-scores'!$C$2:$UD$20,7,FALSE)&lt;-3),"",'Total-corrected counts'!I466),"")</f>
        <v/>
      </c>
      <c r="J466" t="str">
        <f>IFERROR(IF(OR(HLOOKUP($A466,'Z-scores'!$C$2:$UD$20,8,FALSE)&gt;3,HLOOKUP($A466,'Z-scores'!$C$2:$UD$20,8,FALSE)&lt;-3),"",'Total-corrected counts'!J466),"")</f>
        <v/>
      </c>
      <c r="K466" t="str">
        <f>IFERROR(IF(OR(HLOOKUP($A466,'Z-scores'!$C$2:$UD$20,9,FALSE)&gt;3,HLOOKUP($A466,'Z-scores'!$C$2:$UD$20,9,FALSE)&lt;-3),"",'Total-corrected counts'!K466),"")</f>
        <v/>
      </c>
      <c r="L466" t="str">
        <f>IFERROR(IF(OR(HLOOKUP($A466,'Z-scores'!$C$2:$UD$20,10,FALSE)&gt;3,HLOOKUP($A466,'Z-scores'!$C$2:$UD$20,10,FALSE)&lt;-3),"",'Total-corrected counts'!L466),"")</f>
        <v/>
      </c>
      <c r="M466" t="str">
        <f>IFERROR(IF(OR(HLOOKUP($A466,'Z-scores'!$C$2:$UD$20,11,FALSE)&gt;3,HLOOKUP($A466,'Z-scores'!$C$2:$UD$20,11,FALSE)&lt;-3),"",'Total-corrected counts'!M466),"")</f>
        <v/>
      </c>
      <c r="N466" t="str">
        <f>IFERROR(IF(OR(HLOOKUP($A466,'Z-scores'!$C$2:$UD$20,12,FALSE)&gt;3,HLOOKUP($A466,'Z-scores'!$C$2:$UD$20,12,FALSE)&lt;-3),"",'Total-corrected counts'!N466),"")</f>
        <v/>
      </c>
      <c r="O466" t="str">
        <f>IFERROR(IF(OR(HLOOKUP($A466,'Z-scores'!$C$2:$UD$20,13,FALSE)&gt;3,HLOOKUP($A466,'Z-scores'!$C$2:$UD$20,13,FALSE)&lt;-3),"",'Total-corrected counts'!O466),"")</f>
        <v/>
      </c>
      <c r="P466" t="str">
        <f>IFERROR(IF(OR(HLOOKUP($A466,'Z-scores'!$C$2:$UD$20,14,FALSE)&gt;3,HLOOKUP($A466,'Z-scores'!$C$2:$UD$20,14,FALSE)&lt;-3),"",'Total-corrected counts'!P466),"")</f>
        <v/>
      </c>
      <c r="Q466" t="str">
        <f>IFERROR(IF(OR(HLOOKUP($A466,'Z-scores'!$C$2:$UD$20,15,FALSE)&gt;3,HLOOKUP($A466,'Z-scores'!$C$2:$UD$20,15,FALSE)&lt;-3),"",'Total-corrected counts'!Q466),"")</f>
        <v/>
      </c>
      <c r="R466" t="str">
        <f>IFERROR(IF(OR(HLOOKUP($A466,'Z-scores'!$C$2:$UD$20,16,FALSE)&gt;3,HLOOKUP($A466,'Z-scores'!$C$2:$UD$20,16,FALSE)&lt;-3),"",'Total-corrected counts'!R466),"")</f>
        <v/>
      </c>
      <c r="S466" t="str">
        <f>IFERROR(IF(OR(HLOOKUP($A466,'Z-scores'!$C$2:$UD$20,17,FALSE)&gt;3,HLOOKUP($A466,'Z-scores'!$C$2:$UD$20,17,FALSE)&lt;-3),"",'Total-corrected counts'!S466),"")</f>
        <v/>
      </c>
      <c r="T466" t="str">
        <f>IFERROR(IF(OR(HLOOKUP($A466,'Z-scores'!$C$2:$UD$20,18,FALSE)&gt;3,HLOOKUP($A466,'Z-scores'!$C$2:$UD$20,18,FALSE)&lt;-3),"",'Total-corrected counts'!T466),"")</f>
        <v/>
      </c>
      <c r="U466" t="str">
        <f>IFERROR(IF(OR(HLOOKUP($A466,'Z-scores'!$C$2:$UD$20,19,FALSE)&gt;3,HLOOKUP($A466,'Z-scores'!$C$2:$UD$20,19,FALSE)&lt;-3),"",'Total-corrected counts'!U466),"")</f>
        <v/>
      </c>
      <c r="V466">
        <f t="shared" si="28"/>
        <v>1</v>
      </c>
      <c r="W466" s="10">
        <f>SUMIFS(Tabel132[Cluster],Tabel132[ID],A466)</f>
        <v>0</v>
      </c>
      <c r="X466" t="str">
        <f t="shared" si="29"/>
        <v/>
      </c>
      <c r="Y466" t="str">
        <f t="shared" si="30"/>
        <v/>
      </c>
      <c r="Z466" t="str">
        <f t="shared" si="31"/>
        <v/>
      </c>
    </row>
    <row r="467" spans="1:26" x14ac:dyDescent="0.25">
      <c r="A467">
        <v>475</v>
      </c>
      <c r="B467" t="s">
        <v>238</v>
      </c>
      <c r="C467">
        <v>65100</v>
      </c>
      <c r="D467">
        <v>1008</v>
      </c>
      <c r="E467" t="str">
        <f>IFERROR(IF(OR(HLOOKUP($A467,'Z-scores'!$C$2:$UD$20,3,FALSE)&gt;3,HLOOKUP(A467,'Z-scores'!$C$2:$UD$20,3,FALSE)&lt;-3),"",'Total-corrected counts'!E467),"")</f>
        <v/>
      </c>
      <c r="F467">
        <f>IFERROR(IF(OR(HLOOKUP($A467,'Z-scores'!$C$2:$UD$20,4,FALSE)&gt;3,HLOOKUP($A467,'Z-scores'!$C$2:$UD$20,4,FALSE)&lt;-3),"",'Total-corrected counts'!F467),"")</f>
        <v>4.2655536852743241</v>
      </c>
      <c r="G467">
        <f>IFERROR(IF(OR(HLOOKUP($A467,'Z-scores'!$C$2:$UD$20,5,FALSE)&gt;3,HLOOKUP($A467,'Z-scores'!$C$2:$UD$20,5,FALSE)&lt;-3),"",'Total-corrected counts'!G467),"")</f>
        <v>0.2618950727463929</v>
      </c>
      <c r="H467">
        <f>IFERROR(IF(OR(HLOOKUP($A467,'Z-scores'!$C$2:$UD$20,6,FALSE)&gt;3,HLOOKUP($A467,'Z-scores'!$C$2:$UD$20,6,FALSE)&lt;-3),"",'Total-corrected counts'!H467),"")</f>
        <v>1.0540269063053844</v>
      </c>
      <c r="I467">
        <f>IFERROR(IF(OR(HLOOKUP($A467,'Z-scores'!$C$2:$UD$20,7,FALSE)&gt;3,HLOOKUP($A467,'Z-scores'!$C$2:$UD$20,7,FALSE)&lt;-3),"",'Total-corrected counts'!I467),"")</f>
        <v>0.92969132400974019</v>
      </c>
      <c r="J467">
        <f>IFERROR(IF(OR(HLOOKUP($A467,'Z-scores'!$C$2:$UD$20,8,FALSE)&gt;3,HLOOKUP($A467,'Z-scores'!$C$2:$UD$20,8,FALSE)&lt;-3),"",'Total-corrected counts'!J467),"")</f>
        <v>4.7877701318091361</v>
      </c>
      <c r="K467">
        <f>IFERROR(IF(OR(HLOOKUP($A467,'Z-scores'!$C$2:$UD$20,9,FALSE)&gt;3,HLOOKUP($A467,'Z-scores'!$C$2:$UD$20,9,FALSE)&lt;-3),"",'Total-corrected counts'!K467),"")</f>
        <v>5.6413400969953731</v>
      </c>
      <c r="L467">
        <f>IFERROR(IF(OR(HLOOKUP($A467,'Z-scores'!$C$2:$UD$20,10,FALSE)&gt;3,HLOOKUP($A467,'Z-scores'!$C$2:$UD$20,10,FALSE)&lt;-3),"",'Total-corrected counts'!L467),"")</f>
        <v>13.767447439395891</v>
      </c>
      <c r="M467">
        <f>IFERROR(IF(OR(HLOOKUP($A467,'Z-scores'!$C$2:$UD$20,11,FALSE)&gt;3,HLOOKUP($A467,'Z-scores'!$C$2:$UD$20,11,FALSE)&lt;-3),"",'Total-corrected counts'!M467),"")</f>
        <v>24.461988309482624</v>
      </c>
      <c r="N467">
        <f>IFERROR(IF(OR(HLOOKUP($A467,'Z-scores'!$C$2:$UD$20,12,FALSE)&gt;3,HLOOKUP($A467,'Z-scores'!$C$2:$UD$20,12,FALSE)&lt;-3),"",'Total-corrected counts'!N467),"")</f>
        <v>2.6667717490815215</v>
      </c>
      <c r="O467">
        <f>IFERROR(IF(OR(HLOOKUP($A467,'Z-scores'!$C$2:$UD$20,13,FALSE)&gt;3,HLOOKUP($A467,'Z-scores'!$C$2:$UD$20,13,FALSE)&lt;-3),"",'Total-corrected counts'!O467),"")</f>
        <v>4.3648473969254917</v>
      </c>
      <c r="P467">
        <f>IFERROR(IF(OR(HLOOKUP($A467,'Z-scores'!$C$2:$UD$20,14,FALSE)&gt;3,HLOOKUP($A467,'Z-scores'!$C$2:$UD$20,14,FALSE)&lt;-3),"",'Total-corrected counts'!P467),"")</f>
        <v>12.697400558754005</v>
      </c>
      <c r="Q467">
        <f>IFERROR(IF(OR(HLOOKUP($A467,'Z-scores'!$C$2:$UD$20,15,FALSE)&gt;3,HLOOKUP($A467,'Z-scores'!$C$2:$UD$20,15,FALSE)&lt;-3),"",'Total-corrected counts'!Q467),"")</f>
        <v>2.1062321067781671</v>
      </c>
      <c r="R467">
        <f>IFERROR(IF(OR(HLOOKUP($A467,'Z-scores'!$C$2:$UD$20,16,FALSE)&gt;3,HLOOKUP($A467,'Z-scores'!$C$2:$UD$20,16,FALSE)&lt;-3),"",'Total-corrected counts'!R467),"")</f>
        <v>7.5370994788943184</v>
      </c>
      <c r="S467">
        <f>IFERROR(IF(OR(HLOOKUP($A467,'Z-scores'!$C$2:$UD$20,17,FALSE)&gt;3,HLOOKUP($A467,'Z-scores'!$C$2:$UD$20,17,FALSE)&lt;-3),"",'Total-corrected counts'!S467),"")</f>
        <v>11.226086210696485</v>
      </c>
      <c r="T467">
        <f>IFERROR(IF(OR(HLOOKUP($A467,'Z-scores'!$C$2:$UD$20,18,FALSE)&gt;3,HLOOKUP($A467,'Z-scores'!$C$2:$UD$20,18,FALSE)&lt;-3),"",'Total-corrected counts'!T467),"")</f>
        <v>2.0360719790104174</v>
      </c>
      <c r="U467">
        <f>IFERROR(IF(OR(HLOOKUP($A467,'Z-scores'!$C$2:$UD$20,19,FALSE)&gt;3,HLOOKUP($A467,'Z-scores'!$C$2:$UD$20,19,FALSE)&lt;-3),"",'Total-corrected counts'!U467),"")</f>
        <v>13.651965995929579</v>
      </c>
      <c r="V467">
        <f t="shared" si="28"/>
        <v>1</v>
      </c>
      <c r="W467" s="10">
        <f>SUMIFS(Tabel132[Cluster],Tabel132[ID],A467)</f>
        <v>77</v>
      </c>
      <c r="X467">
        <f t="shared" si="29"/>
        <v>0.96793498519899424</v>
      </c>
      <c r="Y467">
        <f t="shared" si="30"/>
        <v>6.896214120752358</v>
      </c>
      <c r="Z467">
        <f t="shared" si="31"/>
        <v>7.0358094345087485</v>
      </c>
    </row>
    <row r="468" spans="1:26" x14ac:dyDescent="0.25">
      <c r="A468">
        <v>476</v>
      </c>
      <c r="B468" t="s">
        <v>832</v>
      </c>
      <c r="C468">
        <v>21200</v>
      </c>
      <c r="D468">
        <v>714</v>
      </c>
      <c r="E468" t="str">
        <f>IFERROR(IF(OR(HLOOKUP($A468,'Z-scores'!$C$2:$UD$20,3,FALSE)&gt;3,HLOOKUP(A468,'Z-scores'!$C$2:$UD$20,3,FALSE)&lt;-3),"",'Total-corrected counts'!E468),"")</f>
        <v/>
      </c>
      <c r="F468" t="str">
        <f>IFERROR(IF(OR(HLOOKUP($A468,'Z-scores'!$C$2:$UD$20,4,FALSE)&gt;3,HLOOKUP($A468,'Z-scores'!$C$2:$UD$20,4,FALSE)&lt;-3),"",'Total-corrected counts'!F468),"")</f>
        <v/>
      </c>
      <c r="G468" t="str">
        <f>IFERROR(IF(OR(HLOOKUP($A468,'Z-scores'!$C$2:$UD$20,5,FALSE)&gt;3,HLOOKUP($A468,'Z-scores'!$C$2:$UD$20,5,FALSE)&lt;-3),"",'Total-corrected counts'!G468),"")</f>
        <v/>
      </c>
      <c r="H468" t="str">
        <f>IFERROR(IF(OR(HLOOKUP($A468,'Z-scores'!$C$2:$UD$20,6,FALSE)&gt;3,HLOOKUP($A468,'Z-scores'!$C$2:$UD$20,6,FALSE)&lt;-3),"",'Total-corrected counts'!H468),"")</f>
        <v/>
      </c>
      <c r="I468" t="str">
        <f>IFERROR(IF(OR(HLOOKUP($A468,'Z-scores'!$C$2:$UD$20,7,FALSE)&gt;3,HLOOKUP($A468,'Z-scores'!$C$2:$UD$20,7,FALSE)&lt;-3),"",'Total-corrected counts'!I468),"")</f>
        <v/>
      </c>
      <c r="J468" t="str">
        <f>IFERROR(IF(OR(HLOOKUP($A468,'Z-scores'!$C$2:$UD$20,8,FALSE)&gt;3,HLOOKUP($A468,'Z-scores'!$C$2:$UD$20,8,FALSE)&lt;-3),"",'Total-corrected counts'!J468),"")</f>
        <v/>
      </c>
      <c r="K468" t="str">
        <f>IFERROR(IF(OR(HLOOKUP($A468,'Z-scores'!$C$2:$UD$20,9,FALSE)&gt;3,HLOOKUP($A468,'Z-scores'!$C$2:$UD$20,9,FALSE)&lt;-3),"",'Total-corrected counts'!K468),"")</f>
        <v/>
      </c>
      <c r="L468" t="str">
        <f>IFERROR(IF(OR(HLOOKUP($A468,'Z-scores'!$C$2:$UD$20,10,FALSE)&gt;3,HLOOKUP($A468,'Z-scores'!$C$2:$UD$20,10,FALSE)&lt;-3),"",'Total-corrected counts'!L468),"")</f>
        <v/>
      </c>
      <c r="M468" t="str">
        <f>IFERROR(IF(OR(HLOOKUP($A468,'Z-scores'!$C$2:$UD$20,11,FALSE)&gt;3,HLOOKUP($A468,'Z-scores'!$C$2:$UD$20,11,FALSE)&lt;-3),"",'Total-corrected counts'!M468),"")</f>
        <v/>
      </c>
      <c r="N468" t="str">
        <f>IFERROR(IF(OR(HLOOKUP($A468,'Z-scores'!$C$2:$UD$20,12,FALSE)&gt;3,HLOOKUP($A468,'Z-scores'!$C$2:$UD$20,12,FALSE)&lt;-3),"",'Total-corrected counts'!N468),"")</f>
        <v/>
      </c>
      <c r="O468" t="str">
        <f>IFERROR(IF(OR(HLOOKUP($A468,'Z-scores'!$C$2:$UD$20,13,FALSE)&gt;3,HLOOKUP($A468,'Z-scores'!$C$2:$UD$20,13,FALSE)&lt;-3),"",'Total-corrected counts'!O468),"")</f>
        <v/>
      </c>
      <c r="P468" t="str">
        <f>IFERROR(IF(OR(HLOOKUP($A468,'Z-scores'!$C$2:$UD$20,14,FALSE)&gt;3,HLOOKUP($A468,'Z-scores'!$C$2:$UD$20,14,FALSE)&lt;-3),"",'Total-corrected counts'!P468),"")</f>
        <v/>
      </c>
      <c r="Q468" t="str">
        <f>IFERROR(IF(OR(HLOOKUP($A468,'Z-scores'!$C$2:$UD$20,15,FALSE)&gt;3,HLOOKUP($A468,'Z-scores'!$C$2:$UD$20,15,FALSE)&lt;-3),"",'Total-corrected counts'!Q468),"")</f>
        <v/>
      </c>
      <c r="R468" t="str">
        <f>IFERROR(IF(OR(HLOOKUP($A468,'Z-scores'!$C$2:$UD$20,16,FALSE)&gt;3,HLOOKUP($A468,'Z-scores'!$C$2:$UD$20,16,FALSE)&lt;-3),"",'Total-corrected counts'!R468),"")</f>
        <v/>
      </c>
      <c r="S468" t="str">
        <f>IFERROR(IF(OR(HLOOKUP($A468,'Z-scores'!$C$2:$UD$20,17,FALSE)&gt;3,HLOOKUP($A468,'Z-scores'!$C$2:$UD$20,17,FALSE)&lt;-3),"",'Total-corrected counts'!S468),"")</f>
        <v/>
      </c>
      <c r="T468" t="str">
        <f>IFERROR(IF(OR(HLOOKUP($A468,'Z-scores'!$C$2:$UD$20,18,FALSE)&gt;3,HLOOKUP($A468,'Z-scores'!$C$2:$UD$20,18,FALSE)&lt;-3),"",'Total-corrected counts'!T468),"")</f>
        <v/>
      </c>
      <c r="U468" t="str">
        <f>IFERROR(IF(OR(HLOOKUP($A468,'Z-scores'!$C$2:$UD$20,19,FALSE)&gt;3,HLOOKUP($A468,'Z-scores'!$C$2:$UD$20,19,FALSE)&lt;-3),"",'Total-corrected counts'!U468),"")</f>
        <v/>
      </c>
      <c r="V468">
        <f t="shared" si="28"/>
        <v>1</v>
      </c>
      <c r="W468" s="10">
        <f>SUMIFS(Tabel132[Cluster],Tabel132[ID],A468)</f>
        <v>0</v>
      </c>
      <c r="X468" t="str">
        <f t="shared" si="29"/>
        <v/>
      </c>
      <c r="Y468" t="str">
        <f t="shared" si="30"/>
        <v/>
      </c>
      <c r="Z468" t="str">
        <f t="shared" si="31"/>
        <v/>
      </c>
    </row>
    <row r="469" spans="1:26" x14ac:dyDescent="0.25">
      <c r="A469">
        <v>477</v>
      </c>
      <c r="B469" t="s">
        <v>239</v>
      </c>
      <c r="C469">
        <v>48000</v>
      </c>
      <c r="D469">
        <v>623</v>
      </c>
      <c r="E469" t="str">
        <f>IFERROR(IF(OR(HLOOKUP($A469,'Z-scores'!$C$2:$UD$20,3,FALSE)&gt;3,HLOOKUP(A469,'Z-scores'!$C$2:$UD$20,3,FALSE)&lt;-3),"",'Total-corrected counts'!E469),"")</f>
        <v/>
      </c>
      <c r="F469">
        <f>IFERROR(IF(OR(HLOOKUP($A469,'Z-scores'!$C$2:$UD$20,4,FALSE)&gt;3,HLOOKUP($A469,'Z-scores'!$C$2:$UD$20,4,FALSE)&lt;-3),"",'Total-corrected counts'!F469),"")</f>
        <v>59.307602201025702</v>
      </c>
      <c r="G469">
        <f>IFERROR(IF(OR(HLOOKUP($A469,'Z-scores'!$C$2:$UD$20,5,FALSE)&gt;3,HLOOKUP($A469,'Z-scores'!$C$2:$UD$20,5,FALSE)&lt;-3),"",'Total-corrected counts'!G469),"")</f>
        <v>51.935807503092384</v>
      </c>
      <c r="H469">
        <f>IFERROR(IF(OR(HLOOKUP($A469,'Z-scores'!$C$2:$UD$20,6,FALSE)&gt;3,HLOOKUP($A469,'Z-scores'!$C$2:$UD$20,6,FALSE)&lt;-3),"",'Total-corrected counts'!H469),"")</f>
        <v>38.28002353760747</v>
      </c>
      <c r="I469">
        <f>IFERROR(IF(OR(HLOOKUP($A469,'Z-scores'!$C$2:$UD$20,7,FALSE)&gt;3,HLOOKUP($A469,'Z-scores'!$C$2:$UD$20,7,FALSE)&lt;-3),"",'Total-corrected counts'!I469),"")</f>
        <v>53.706605426072606</v>
      </c>
      <c r="J469">
        <f>IFERROR(IF(OR(HLOOKUP($A469,'Z-scores'!$C$2:$UD$20,8,FALSE)&gt;3,HLOOKUP($A469,'Z-scores'!$C$2:$UD$20,8,FALSE)&lt;-3),"",'Total-corrected counts'!J469),"")</f>
        <v>58.754962812191209</v>
      </c>
      <c r="K469">
        <f>IFERROR(IF(OR(HLOOKUP($A469,'Z-scores'!$C$2:$UD$20,9,FALSE)&gt;3,HLOOKUP($A469,'Z-scores'!$C$2:$UD$20,9,FALSE)&lt;-3),"",'Total-corrected counts'!K469),"")</f>
        <v>46.910084174145716</v>
      </c>
      <c r="L469">
        <f>IFERROR(IF(OR(HLOOKUP($A469,'Z-scores'!$C$2:$UD$20,10,FALSE)&gt;3,HLOOKUP($A469,'Z-scores'!$C$2:$UD$20,10,FALSE)&lt;-3),"",'Total-corrected counts'!L469),"")</f>
        <v>103.93055773596487</v>
      </c>
      <c r="M469">
        <f>IFERROR(IF(OR(HLOOKUP($A469,'Z-scores'!$C$2:$UD$20,11,FALSE)&gt;3,HLOOKUP($A469,'Z-scores'!$C$2:$UD$20,11,FALSE)&lt;-3),"",'Total-corrected counts'!M469),"")</f>
        <v>60.12055442873033</v>
      </c>
      <c r="N469">
        <f>IFERROR(IF(OR(HLOOKUP($A469,'Z-scores'!$C$2:$UD$20,12,FALSE)&gt;3,HLOOKUP($A469,'Z-scores'!$C$2:$UD$20,12,FALSE)&lt;-3),"",'Total-corrected counts'!N469),"")</f>
        <v>41.321215864634297</v>
      </c>
      <c r="O469">
        <f>IFERROR(IF(OR(HLOOKUP($A469,'Z-scores'!$C$2:$UD$20,13,FALSE)&gt;3,HLOOKUP($A469,'Z-scores'!$C$2:$UD$20,13,FALSE)&lt;-3),"",'Total-corrected counts'!O469),"")</f>
        <v>52.86950856260561</v>
      </c>
      <c r="P469">
        <f>IFERROR(IF(OR(HLOOKUP($A469,'Z-scores'!$C$2:$UD$20,14,FALSE)&gt;3,HLOOKUP($A469,'Z-scores'!$C$2:$UD$20,14,FALSE)&lt;-3),"",'Total-corrected counts'!P469),"")</f>
        <v>49.896382202441266</v>
      </c>
      <c r="Q469">
        <f>IFERROR(IF(OR(HLOOKUP($A469,'Z-scores'!$C$2:$UD$20,15,FALSE)&gt;3,HLOOKUP($A469,'Z-scores'!$C$2:$UD$20,15,FALSE)&lt;-3),"",'Total-corrected counts'!Q469),"")</f>
        <v>7.4595720448393417</v>
      </c>
      <c r="R469">
        <f>IFERROR(IF(OR(HLOOKUP($A469,'Z-scores'!$C$2:$UD$20,16,FALSE)&gt;3,HLOOKUP($A469,'Z-scores'!$C$2:$UD$20,16,FALSE)&lt;-3),"",'Total-corrected counts'!R469),"")</f>
        <v>42.109185764859326</v>
      </c>
      <c r="S469">
        <f>IFERROR(IF(OR(HLOOKUP($A469,'Z-scores'!$C$2:$UD$20,17,FALSE)&gt;3,HLOOKUP($A469,'Z-scores'!$C$2:$UD$20,17,FALSE)&lt;-3),"",'Total-corrected counts'!S469),"")</f>
        <v>36.262212711534097</v>
      </c>
      <c r="T469">
        <f>IFERROR(IF(OR(HLOOKUP($A469,'Z-scores'!$C$2:$UD$20,18,FALSE)&gt;3,HLOOKUP($A469,'Z-scores'!$C$2:$UD$20,18,FALSE)&lt;-3),"",'Total-corrected counts'!T469),"")</f>
        <v>45.566775428992635</v>
      </c>
      <c r="U469">
        <f>IFERROR(IF(OR(HLOOKUP($A469,'Z-scores'!$C$2:$UD$20,19,FALSE)&gt;3,HLOOKUP($A469,'Z-scores'!$C$2:$UD$20,19,FALSE)&lt;-3),"",'Total-corrected counts'!U469),"")</f>
        <v>47.373971003675528</v>
      </c>
      <c r="V469">
        <f t="shared" si="28"/>
        <v>1</v>
      </c>
      <c r="W469" s="10">
        <f>SUMIFS(Tabel132[Cluster],Tabel132[ID],A469)</f>
        <v>0</v>
      </c>
      <c r="X469">
        <f t="shared" si="29"/>
        <v>4.5740687742872092E-2</v>
      </c>
      <c r="Y469">
        <f t="shared" si="30"/>
        <v>59.118274727353779</v>
      </c>
      <c r="Z469">
        <f t="shared" si="31"/>
        <v>40.35735294794776</v>
      </c>
    </row>
    <row r="470" spans="1:26" x14ac:dyDescent="0.25">
      <c r="A470">
        <v>478</v>
      </c>
      <c r="B470" t="s">
        <v>240</v>
      </c>
      <c r="C470">
        <v>5400</v>
      </c>
      <c r="D470">
        <v>337</v>
      </c>
      <c r="E470">
        <f>IFERROR(IF(OR(HLOOKUP($A470,'Z-scores'!$C$2:$UD$20,3,FALSE)&gt;3,HLOOKUP(A470,'Z-scores'!$C$2:$UD$20,3,FALSE)&lt;-3),"",'Total-corrected counts'!E470),"")</f>
        <v>2.758769599965333</v>
      </c>
      <c r="F470">
        <f>IFERROR(IF(OR(HLOOKUP($A470,'Z-scores'!$C$2:$UD$20,4,FALSE)&gt;3,HLOOKUP($A470,'Z-scores'!$C$2:$UD$20,4,FALSE)&lt;-3),"",'Total-corrected counts'!F470),"")</f>
        <v>0</v>
      </c>
      <c r="G470">
        <f>IFERROR(IF(OR(HLOOKUP($A470,'Z-scores'!$C$2:$UD$20,5,FALSE)&gt;3,HLOOKUP($A470,'Z-scores'!$C$2:$UD$20,5,FALSE)&lt;-3),"",'Total-corrected counts'!G470),"")</f>
        <v>8.0583099306582431E-2</v>
      </c>
      <c r="H470">
        <f>IFERROR(IF(OR(HLOOKUP($A470,'Z-scores'!$C$2:$UD$20,6,FALSE)&gt;3,HLOOKUP($A470,'Z-scores'!$C$2:$UD$20,6,FALSE)&lt;-3),"",'Total-corrected counts'!H470),"")</f>
        <v>0.17450776594460007</v>
      </c>
      <c r="I470">
        <f>IFERROR(IF(OR(HLOOKUP($A470,'Z-scores'!$C$2:$UD$20,7,FALSE)&gt;3,HLOOKUP($A470,'Z-scores'!$C$2:$UD$20,7,FALSE)&lt;-3),"",'Total-corrected counts'!I470),"")</f>
        <v>1.2498499256554787</v>
      </c>
      <c r="J470">
        <f>IFERROR(IF(OR(HLOOKUP($A470,'Z-scores'!$C$2:$UD$20,8,FALSE)&gt;3,HLOOKUP($A470,'Z-scores'!$C$2:$UD$20,8,FALSE)&lt;-3),"",'Total-corrected counts'!J470),"")</f>
        <v>8.5203571449703261</v>
      </c>
      <c r="K470">
        <f>IFERROR(IF(OR(HLOOKUP($A470,'Z-scores'!$C$2:$UD$20,9,FALSE)&gt;3,HLOOKUP($A470,'Z-scores'!$C$2:$UD$20,9,FALSE)&lt;-3),"",'Total-corrected counts'!K470),"")</f>
        <v>1.6277384469591392</v>
      </c>
      <c r="L470">
        <f>IFERROR(IF(OR(HLOOKUP($A470,'Z-scores'!$C$2:$UD$20,10,FALSE)&gt;3,HLOOKUP($A470,'Z-scores'!$C$2:$UD$20,10,FALSE)&lt;-3),"",'Total-corrected counts'!L470),"")</f>
        <v>7.2982464805253677</v>
      </c>
      <c r="M470">
        <f>IFERROR(IF(OR(HLOOKUP($A470,'Z-scores'!$C$2:$UD$20,11,FALSE)&gt;3,HLOOKUP($A470,'Z-scores'!$C$2:$UD$20,11,FALSE)&lt;-3),"",'Total-corrected counts'!M470),"")</f>
        <v>14.4357523777753</v>
      </c>
      <c r="N470">
        <f>IFERROR(IF(OR(HLOOKUP($A470,'Z-scores'!$C$2:$UD$20,12,FALSE)&gt;3,HLOOKUP($A470,'Z-scores'!$C$2:$UD$20,12,FALSE)&lt;-3),"",'Total-corrected counts'!N470),"")</f>
        <v>9.1916565784493685</v>
      </c>
      <c r="O470">
        <f>IFERROR(IF(OR(HLOOKUP($A470,'Z-scores'!$C$2:$UD$20,13,FALSE)&gt;3,HLOOKUP($A470,'Z-scores'!$C$2:$UD$20,13,FALSE)&lt;-3),"",'Total-corrected counts'!O470),"")</f>
        <v>13.979626898094443</v>
      </c>
      <c r="P470">
        <f>IFERROR(IF(OR(HLOOKUP($A470,'Z-scores'!$C$2:$UD$20,14,FALSE)&gt;3,HLOOKUP($A470,'Z-scores'!$C$2:$UD$20,14,FALSE)&lt;-3),"",'Total-corrected counts'!P470),"")</f>
        <v>5.0857982715978682</v>
      </c>
      <c r="Q470">
        <f>IFERROR(IF(OR(HLOOKUP($A470,'Z-scores'!$C$2:$UD$20,15,FALSE)&gt;3,HLOOKUP($A470,'Z-scores'!$C$2:$UD$20,15,FALSE)&lt;-3),"",'Total-corrected counts'!Q470),"")</f>
        <v>1.4529101106941986</v>
      </c>
      <c r="R470">
        <f>IFERROR(IF(OR(HLOOKUP($A470,'Z-scores'!$C$2:$UD$20,16,FALSE)&gt;3,HLOOKUP($A470,'Z-scores'!$C$2:$UD$20,16,FALSE)&lt;-3),"",'Total-corrected counts'!R470),"")</f>
        <v>0.34860587701425078</v>
      </c>
      <c r="S470">
        <f>IFERROR(IF(OR(HLOOKUP($A470,'Z-scores'!$C$2:$UD$20,17,FALSE)&gt;3,HLOOKUP($A470,'Z-scores'!$C$2:$UD$20,17,FALSE)&lt;-3),"",'Total-corrected counts'!S470),"")</f>
        <v>0.54827597063846467</v>
      </c>
      <c r="T470">
        <f>IFERROR(IF(OR(HLOOKUP($A470,'Z-scores'!$C$2:$UD$20,18,FALSE)&gt;3,HLOOKUP($A470,'Z-scores'!$C$2:$UD$20,18,FALSE)&lt;-3),"",'Total-corrected counts'!T470),"")</f>
        <v>3.1443136891046954</v>
      </c>
      <c r="U470">
        <f>IFERROR(IF(OR(HLOOKUP($A470,'Z-scores'!$C$2:$UD$20,19,FALSE)&gt;3,HLOOKUP($A470,'Z-scores'!$C$2:$UD$20,19,FALSE)&lt;-3),"",'Total-corrected counts'!U470),"")</f>
        <v>1.3842902583285237</v>
      </c>
      <c r="V470">
        <f t="shared" si="28"/>
        <v>1</v>
      </c>
      <c r="W470" s="10">
        <f>SUMIFS(Tabel132[Cluster],Tabel132[ID],A470)</f>
        <v>7</v>
      </c>
      <c r="X470">
        <f t="shared" si="29"/>
        <v>0.8778178747068377</v>
      </c>
      <c r="Y470">
        <f t="shared" si="30"/>
        <v>4.0162005379002359</v>
      </c>
      <c r="Z470">
        <f t="shared" si="31"/>
        <v>4.3919347067402272</v>
      </c>
    </row>
    <row r="471" spans="1:26" x14ac:dyDescent="0.25">
      <c r="A471">
        <v>479</v>
      </c>
      <c r="B471" t="s">
        <v>833</v>
      </c>
      <c r="C471">
        <v>38900</v>
      </c>
      <c r="D471">
        <v>463</v>
      </c>
      <c r="E471" t="str">
        <f>IFERROR(IF(OR(HLOOKUP($A471,'Z-scores'!$C$2:$UD$20,3,FALSE)&gt;3,HLOOKUP(A471,'Z-scores'!$C$2:$UD$20,3,FALSE)&lt;-3),"",'Total-corrected counts'!E471),"")</f>
        <v/>
      </c>
      <c r="F471" t="str">
        <f>IFERROR(IF(OR(HLOOKUP($A471,'Z-scores'!$C$2:$UD$20,4,FALSE)&gt;3,HLOOKUP($A471,'Z-scores'!$C$2:$UD$20,4,FALSE)&lt;-3),"",'Total-corrected counts'!F471),"")</f>
        <v/>
      </c>
      <c r="G471" t="str">
        <f>IFERROR(IF(OR(HLOOKUP($A471,'Z-scores'!$C$2:$UD$20,5,FALSE)&gt;3,HLOOKUP($A471,'Z-scores'!$C$2:$UD$20,5,FALSE)&lt;-3),"",'Total-corrected counts'!G471),"")</f>
        <v/>
      </c>
      <c r="H471" t="str">
        <f>IFERROR(IF(OR(HLOOKUP($A471,'Z-scores'!$C$2:$UD$20,6,FALSE)&gt;3,HLOOKUP($A471,'Z-scores'!$C$2:$UD$20,6,FALSE)&lt;-3),"",'Total-corrected counts'!H471),"")</f>
        <v/>
      </c>
      <c r="I471" t="str">
        <f>IFERROR(IF(OR(HLOOKUP($A471,'Z-scores'!$C$2:$UD$20,7,FALSE)&gt;3,HLOOKUP($A471,'Z-scores'!$C$2:$UD$20,7,FALSE)&lt;-3),"",'Total-corrected counts'!I471),"")</f>
        <v/>
      </c>
      <c r="J471" t="str">
        <f>IFERROR(IF(OR(HLOOKUP($A471,'Z-scores'!$C$2:$UD$20,8,FALSE)&gt;3,HLOOKUP($A471,'Z-scores'!$C$2:$UD$20,8,FALSE)&lt;-3),"",'Total-corrected counts'!J471),"")</f>
        <v/>
      </c>
      <c r="K471" t="str">
        <f>IFERROR(IF(OR(HLOOKUP($A471,'Z-scores'!$C$2:$UD$20,9,FALSE)&gt;3,HLOOKUP($A471,'Z-scores'!$C$2:$UD$20,9,FALSE)&lt;-3),"",'Total-corrected counts'!K471),"")</f>
        <v/>
      </c>
      <c r="L471" t="str">
        <f>IFERROR(IF(OR(HLOOKUP($A471,'Z-scores'!$C$2:$UD$20,10,FALSE)&gt;3,HLOOKUP($A471,'Z-scores'!$C$2:$UD$20,10,FALSE)&lt;-3),"",'Total-corrected counts'!L471),"")</f>
        <v/>
      </c>
      <c r="M471" t="str">
        <f>IFERROR(IF(OR(HLOOKUP($A471,'Z-scores'!$C$2:$UD$20,11,FALSE)&gt;3,HLOOKUP($A471,'Z-scores'!$C$2:$UD$20,11,FALSE)&lt;-3),"",'Total-corrected counts'!M471),"")</f>
        <v/>
      </c>
      <c r="N471" t="str">
        <f>IFERROR(IF(OR(HLOOKUP($A471,'Z-scores'!$C$2:$UD$20,12,FALSE)&gt;3,HLOOKUP($A471,'Z-scores'!$C$2:$UD$20,12,FALSE)&lt;-3),"",'Total-corrected counts'!N471),"")</f>
        <v/>
      </c>
      <c r="O471" t="str">
        <f>IFERROR(IF(OR(HLOOKUP($A471,'Z-scores'!$C$2:$UD$20,13,FALSE)&gt;3,HLOOKUP($A471,'Z-scores'!$C$2:$UD$20,13,FALSE)&lt;-3),"",'Total-corrected counts'!O471),"")</f>
        <v/>
      </c>
      <c r="P471" t="str">
        <f>IFERROR(IF(OR(HLOOKUP($A471,'Z-scores'!$C$2:$UD$20,14,FALSE)&gt;3,HLOOKUP($A471,'Z-scores'!$C$2:$UD$20,14,FALSE)&lt;-3),"",'Total-corrected counts'!P471),"")</f>
        <v/>
      </c>
      <c r="Q471" t="str">
        <f>IFERROR(IF(OR(HLOOKUP($A471,'Z-scores'!$C$2:$UD$20,15,FALSE)&gt;3,HLOOKUP($A471,'Z-scores'!$C$2:$UD$20,15,FALSE)&lt;-3),"",'Total-corrected counts'!Q471),"")</f>
        <v/>
      </c>
      <c r="R471" t="str">
        <f>IFERROR(IF(OR(HLOOKUP($A471,'Z-scores'!$C$2:$UD$20,16,FALSE)&gt;3,HLOOKUP($A471,'Z-scores'!$C$2:$UD$20,16,FALSE)&lt;-3),"",'Total-corrected counts'!R471),"")</f>
        <v/>
      </c>
      <c r="S471" t="str">
        <f>IFERROR(IF(OR(HLOOKUP($A471,'Z-scores'!$C$2:$UD$20,17,FALSE)&gt;3,HLOOKUP($A471,'Z-scores'!$C$2:$UD$20,17,FALSE)&lt;-3),"",'Total-corrected counts'!S471),"")</f>
        <v/>
      </c>
      <c r="T471" t="str">
        <f>IFERROR(IF(OR(HLOOKUP($A471,'Z-scores'!$C$2:$UD$20,18,FALSE)&gt;3,HLOOKUP($A471,'Z-scores'!$C$2:$UD$20,18,FALSE)&lt;-3),"",'Total-corrected counts'!T471),"")</f>
        <v/>
      </c>
      <c r="U471" t="str">
        <f>IFERROR(IF(OR(HLOOKUP($A471,'Z-scores'!$C$2:$UD$20,19,FALSE)&gt;3,HLOOKUP($A471,'Z-scores'!$C$2:$UD$20,19,FALSE)&lt;-3),"",'Total-corrected counts'!U471),"")</f>
        <v/>
      </c>
      <c r="V471">
        <f t="shared" si="28"/>
        <v>1</v>
      </c>
      <c r="W471" s="10">
        <f>SUMIFS(Tabel132[Cluster],Tabel132[ID],A471)</f>
        <v>49</v>
      </c>
      <c r="X471" t="str">
        <f t="shared" si="29"/>
        <v/>
      </c>
      <c r="Y471" t="str">
        <f t="shared" si="30"/>
        <v/>
      </c>
      <c r="Z471" t="str">
        <f t="shared" si="31"/>
        <v/>
      </c>
    </row>
    <row r="472" spans="1:26" x14ac:dyDescent="0.25">
      <c r="A472">
        <v>480</v>
      </c>
      <c r="B472" t="s">
        <v>834</v>
      </c>
      <c r="C472">
        <v>51300</v>
      </c>
      <c r="D472">
        <v>426</v>
      </c>
      <c r="E472" t="str">
        <f>IFERROR(IF(OR(HLOOKUP($A472,'Z-scores'!$C$2:$UD$20,3,FALSE)&gt;3,HLOOKUP(A472,'Z-scores'!$C$2:$UD$20,3,FALSE)&lt;-3),"",'Total-corrected counts'!E472),"")</f>
        <v/>
      </c>
      <c r="F472" t="str">
        <f>IFERROR(IF(OR(HLOOKUP($A472,'Z-scores'!$C$2:$UD$20,4,FALSE)&gt;3,HLOOKUP($A472,'Z-scores'!$C$2:$UD$20,4,FALSE)&lt;-3),"",'Total-corrected counts'!F472),"")</f>
        <v/>
      </c>
      <c r="G472" t="str">
        <f>IFERROR(IF(OR(HLOOKUP($A472,'Z-scores'!$C$2:$UD$20,5,FALSE)&gt;3,HLOOKUP($A472,'Z-scores'!$C$2:$UD$20,5,FALSE)&lt;-3),"",'Total-corrected counts'!G472),"")</f>
        <v/>
      </c>
      <c r="H472" t="str">
        <f>IFERROR(IF(OR(HLOOKUP($A472,'Z-scores'!$C$2:$UD$20,6,FALSE)&gt;3,HLOOKUP($A472,'Z-scores'!$C$2:$UD$20,6,FALSE)&lt;-3),"",'Total-corrected counts'!H472),"")</f>
        <v/>
      </c>
      <c r="I472" t="str">
        <f>IFERROR(IF(OR(HLOOKUP($A472,'Z-scores'!$C$2:$UD$20,7,FALSE)&gt;3,HLOOKUP($A472,'Z-scores'!$C$2:$UD$20,7,FALSE)&lt;-3),"",'Total-corrected counts'!I472),"")</f>
        <v/>
      </c>
      <c r="J472" t="str">
        <f>IFERROR(IF(OR(HLOOKUP($A472,'Z-scores'!$C$2:$UD$20,8,FALSE)&gt;3,HLOOKUP($A472,'Z-scores'!$C$2:$UD$20,8,FALSE)&lt;-3),"",'Total-corrected counts'!J472),"")</f>
        <v/>
      </c>
      <c r="K472" t="str">
        <f>IFERROR(IF(OR(HLOOKUP($A472,'Z-scores'!$C$2:$UD$20,9,FALSE)&gt;3,HLOOKUP($A472,'Z-scores'!$C$2:$UD$20,9,FALSE)&lt;-3),"",'Total-corrected counts'!K472),"")</f>
        <v/>
      </c>
      <c r="L472" t="str">
        <f>IFERROR(IF(OR(HLOOKUP($A472,'Z-scores'!$C$2:$UD$20,10,FALSE)&gt;3,HLOOKUP($A472,'Z-scores'!$C$2:$UD$20,10,FALSE)&lt;-3),"",'Total-corrected counts'!L472),"")</f>
        <v/>
      </c>
      <c r="M472" t="str">
        <f>IFERROR(IF(OR(HLOOKUP($A472,'Z-scores'!$C$2:$UD$20,11,FALSE)&gt;3,HLOOKUP($A472,'Z-scores'!$C$2:$UD$20,11,FALSE)&lt;-3),"",'Total-corrected counts'!M472),"")</f>
        <v/>
      </c>
      <c r="N472" t="str">
        <f>IFERROR(IF(OR(HLOOKUP($A472,'Z-scores'!$C$2:$UD$20,12,FALSE)&gt;3,HLOOKUP($A472,'Z-scores'!$C$2:$UD$20,12,FALSE)&lt;-3),"",'Total-corrected counts'!N472),"")</f>
        <v/>
      </c>
      <c r="O472" t="str">
        <f>IFERROR(IF(OR(HLOOKUP($A472,'Z-scores'!$C$2:$UD$20,13,FALSE)&gt;3,HLOOKUP($A472,'Z-scores'!$C$2:$UD$20,13,FALSE)&lt;-3),"",'Total-corrected counts'!O472),"")</f>
        <v/>
      </c>
      <c r="P472" t="str">
        <f>IFERROR(IF(OR(HLOOKUP($A472,'Z-scores'!$C$2:$UD$20,14,FALSE)&gt;3,HLOOKUP($A472,'Z-scores'!$C$2:$UD$20,14,FALSE)&lt;-3),"",'Total-corrected counts'!P472),"")</f>
        <v/>
      </c>
      <c r="Q472" t="str">
        <f>IFERROR(IF(OR(HLOOKUP($A472,'Z-scores'!$C$2:$UD$20,15,FALSE)&gt;3,HLOOKUP($A472,'Z-scores'!$C$2:$UD$20,15,FALSE)&lt;-3),"",'Total-corrected counts'!Q472),"")</f>
        <v/>
      </c>
      <c r="R472" t="str">
        <f>IFERROR(IF(OR(HLOOKUP($A472,'Z-scores'!$C$2:$UD$20,16,FALSE)&gt;3,HLOOKUP($A472,'Z-scores'!$C$2:$UD$20,16,FALSE)&lt;-3),"",'Total-corrected counts'!R472),"")</f>
        <v/>
      </c>
      <c r="S472" t="str">
        <f>IFERROR(IF(OR(HLOOKUP($A472,'Z-scores'!$C$2:$UD$20,17,FALSE)&gt;3,HLOOKUP($A472,'Z-scores'!$C$2:$UD$20,17,FALSE)&lt;-3),"",'Total-corrected counts'!S472),"")</f>
        <v/>
      </c>
      <c r="T472" t="str">
        <f>IFERROR(IF(OR(HLOOKUP($A472,'Z-scores'!$C$2:$UD$20,18,FALSE)&gt;3,HLOOKUP($A472,'Z-scores'!$C$2:$UD$20,18,FALSE)&lt;-3),"",'Total-corrected counts'!T472),"")</f>
        <v/>
      </c>
      <c r="U472" t="str">
        <f>IFERROR(IF(OR(HLOOKUP($A472,'Z-scores'!$C$2:$UD$20,19,FALSE)&gt;3,HLOOKUP($A472,'Z-scores'!$C$2:$UD$20,19,FALSE)&lt;-3),"",'Total-corrected counts'!U472),"")</f>
        <v/>
      </c>
      <c r="V472">
        <f t="shared" si="28"/>
        <v>1</v>
      </c>
      <c r="W472" s="10">
        <f>SUMIFS(Tabel132[Cluster],Tabel132[ID],A472)</f>
        <v>66</v>
      </c>
      <c r="X472" t="str">
        <f t="shared" si="29"/>
        <v/>
      </c>
      <c r="Y472" t="str">
        <f t="shared" si="30"/>
        <v/>
      </c>
      <c r="Z472" t="str">
        <f t="shared" si="31"/>
        <v/>
      </c>
    </row>
    <row r="473" spans="1:26" x14ac:dyDescent="0.25">
      <c r="A473">
        <v>481</v>
      </c>
      <c r="B473" t="s">
        <v>835</v>
      </c>
      <c r="C473">
        <v>48700</v>
      </c>
      <c r="D473">
        <v>754</v>
      </c>
      <c r="E473" t="str">
        <f>IFERROR(IF(OR(HLOOKUP($A473,'Z-scores'!$C$2:$UD$20,3,FALSE)&gt;3,HLOOKUP(A473,'Z-scores'!$C$2:$UD$20,3,FALSE)&lt;-3),"",'Total-corrected counts'!E473),"")</f>
        <v/>
      </c>
      <c r="F473" t="str">
        <f>IFERROR(IF(OR(HLOOKUP($A473,'Z-scores'!$C$2:$UD$20,4,FALSE)&gt;3,HLOOKUP($A473,'Z-scores'!$C$2:$UD$20,4,FALSE)&lt;-3),"",'Total-corrected counts'!F473),"")</f>
        <v/>
      </c>
      <c r="G473" t="str">
        <f>IFERROR(IF(OR(HLOOKUP($A473,'Z-scores'!$C$2:$UD$20,5,FALSE)&gt;3,HLOOKUP($A473,'Z-scores'!$C$2:$UD$20,5,FALSE)&lt;-3),"",'Total-corrected counts'!G473),"")</f>
        <v/>
      </c>
      <c r="H473" t="str">
        <f>IFERROR(IF(OR(HLOOKUP($A473,'Z-scores'!$C$2:$UD$20,6,FALSE)&gt;3,HLOOKUP($A473,'Z-scores'!$C$2:$UD$20,6,FALSE)&lt;-3),"",'Total-corrected counts'!H473),"")</f>
        <v/>
      </c>
      <c r="I473" t="str">
        <f>IFERROR(IF(OR(HLOOKUP($A473,'Z-scores'!$C$2:$UD$20,7,FALSE)&gt;3,HLOOKUP($A473,'Z-scores'!$C$2:$UD$20,7,FALSE)&lt;-3),"",'Total-corrected counts'!I473),"")</f>
        <v/>
      </c>
      <c r="J473" t="str">
        <f>IFERROR(IF(OR(HLOOKUP($A473,'Z-scores'!$C$2:$UD$20,8,FALSE)&gt;3,HLOOKUP($A473,'Z-scores'!$C$2:$UD$20,8,FALSE)&lt;-3),"",'Total-corrected counts'!J473),"")</f>
        <v/>
      </c>
      <c r="K473" t="str">
        <f>IFERROR(IF(OR(HLOOKUP($A473,'Z-scores'!$C$2:$UD$20,9,FALSE)&gt;3,HLOOKUP($A473,'Z-scores'!$C$2:$UD$20,9,FALSE)&lt;-3),"",'Total-corrected counts'!K473),"")</f>
        <v/>
      </c>
      <c r="L473" t="str">
        <f>IFERROR(IF(OR(HLOOKUP($A473,'Z-scores'!$C$2:$UD$20,10,FALSE)&gt;3,HLOOKUP($A473,'Z-scores'!$C$2:$UD$20,10,FALSE)&lt;-3),"",'Total-corrected counts'!L473),"")</f>
        <v/>
      </c>
      <c r="M473" t="str">
        <f>IFERROR(IF(OR(HLOOKUP($A473,'Z-scores'!$C$2:$UD$20,11,FALSE)&gt;3,HLOOKUP($A473,'Z-scores'!$C$2:$UD$20,11,FALSE)&lt;-3),"",'Total-corrected counts'!M473),"")</f>
        <v/>
      </c>
      <c r="N473" t="str">
        <f>IFERROR(IF(OR(HLOOKUP($A473,'Z-scores'!$C$2:$UD$20,12,FALSE)&gt;3,HLOOKUP($A473,'Z-scores'!$C$2:$UD$20,12,FALSE)&lt;-3),"",'Total-corrected counts'!N473),"")</f>
        <v/>
      </c>
      <c r="O473" t="str">
        <f>IFERROR(IF(OR(HLOOKUP($A473,'Z-scores'!$C$2:$UD$20,13,FALSE)&gt;3,HLOOKUP($A473,'Z-scores'!$C$2:$UD$20,13,FALSE)&lt;-3),"",'Total-corrected counts'!O473),"")</f>
        <v/>
      </c>
      <c r="P473" t="str">
        <f>IFERROR(IF(OR(HLOOKUP($A473,'Z-scores'!$C$2:$UD$20,14,FALSE)&gt;3,HLOOKUP($A473,'Z-scores'!$C$2:$UD$20,14,FALSE)&lt;-3),"",'Total-corrected counts'!P473),"")</f>
        <v/>
      </c>
      <c r="Q473" t="str">
        <f>IFERROR(IF(OR(HLOOKUP($A473,'Z-scores'!$C$2:$UD$20,15,FALSE)&gt;3,HLOOKUP($A473,'Z-scores'!$C$2:$UD$20,15,FALSE)&lt;-3),"",'Total-corrected counts'!Q473),"")</f>
        <v/>
      </c>
      <c r="R473" t="str">
        <f>IFERROR(IF(OR(HLOOKUP($A473,'Z-scores'!$C$2:$UD$20,16,FALSE)&gt;3,HLOOKUP($A473,'Z-scores'!$C$2:$UD$20,16,FALSE)&lt;-3),"",'Total-corrected counts'!R473),"")</f>
        <v/>
      </c>
      <c r="S473" t="str">
        <f>IFERROR(IF(OR(HLOOKUP($A473,'Z-scores'!$C$2:$UD$20,17,FALSE)&gt;3,HLOOKUP($A473,'Z-scores'!$C$2:$UD$20,17,FALSE)&lt;-3),"",'Total-corrected counts'!S473),"")</f>
        <v/>
      </c>
      <c r="T473" t="str">
        <f>IFERROR(IF(OR(HLOOKUP($A473,'Z-scores'!$C$2:$UD$20,18,FALSE)&gt;3,HLOOKUP($A473,'Z-scores'!$C$2:$UD$20,18,FALSE)&lt;-3),"",'Total-corrected counts'!T473),"")</f>
        <v/>
      </c>
      <c r="U473" t="str">
        <f>IFERROR(IF(OR(HLOOKUP($A473,'Z-scores'!$C$2:$UD$20,19,FALSE)&gt;3,HLOOKUP($A473,'Z-scores'!$C$2:$UD$20,19,FALSE)&lt;-3),"",'Total-corrected counts'!U473),"")</f>
        <v/>
      </c>
      <c r="V473">
        <f t="shared" si="28"/>
        <v>1</v>
      </c>
      <c r="W473" s="10">
        <f>SUMIFS(Tabel132[Cluster],Tabel132[ID],A473)</f>
        <v>64</v>
      </c>
      <c r="X473" t="str">
        <f t="shared" si="29"/>
        <v/>
      </c>
      <c r="Y473" t="str">
        <f t="shared" si="30"/>
        <v/>
      </c>
      <c r="Z473" t="str">
        <f t="shared" si="31"/>
        <v/>
      </c>
    </row>
    <row r="474" spans="1:26" x14ac:dyDescent="0.25">
      <c r="A474">
        <v>482</v>
      </c>
      <c r="B474" t="s">
        <v>241</v>
      </c>
      <c r="C474">
        <v>101300</v>
      </c>
      <c r="D474">
        <v>948</v>
      </c>
      <c r="E474" t="str">
        <f>IFERROR(IF(OR(HLOOKUP($A474,'Z-scores'!$C$2:$UD$20,3,FALSE)&gt;3,HLOOKUP(A474,'Z-scores'!$C$2:$UD$20,3,FALSE)&lt;-3),"",'Total-corrected counts'!E474),"")</f>
        <v/>
      </c>
      <c r="F474">
        <f>IFERROR(IF(OR(HLOOKUP($A474,'Z-scores'!$C$2:$UD$20,4,FALSE)&gt;3,HLOOKUP($A474,'Z-scores'!$C$2:$UD$20,4,FALSE)&lt;-3),"",'Total-corrected counts'!F474),"")</f>
        <v>3.7241564867587371</v>
      </c>
      <c r="G474">
        <f>IFERROR(IF(OR(HLOOKUP($A474,'Z-scores'!$C$2:$UD$20,5,FALSE)&gt;3,HLOOKUP($A474,'Z-scores'!$C$2:$UD$20,5,FALSE)&lt;-3),"",'Total-corrected counts'!G474),"")</f>
        <v>1.803046846984782</v>
      </c>
      <c r="H474">
        <f>IFERROR(IF(OR(HLOOKUP($A474,'Z-scores'!$C$2:$UD$20,6,FALSE)&gt;3,HLOOKUP($A474,'Z-scores'!$C$2:$UD$20,6,FALSE)&lt;-3),"",'Total-corrected counts'!H474),"")</f>
        <v>3.6646630848366013</v>
      </c>
      <c r="I474">
        <f>IFERROR(IF(OR(HLOOKUP($A474,'Z-scores'!$C$2:$UD$20,7,FALSE)&gt;3,HLOOKUP($A474,'Z-scores'!$C$2:$UD$20,7,FALSE)&lt;-3),"",'Total-corrected counts'!I474),"")</f>
        <v>7.5729823081588101</v>
      </c>
      <c r="J474">
        <f>IFERROR(IF(OR(HLOOKUP($A474,'Z-scores'!$C$2:$UD$20,8,FALSE)&gt;3,HLOOKUP($A474,'Z-scores'!$C$2:$UD$20,8,FALSE)&lt;-3),"",'Total-corrected counts'!J474),"")</f>
        <v>5.9859453553205881</v>
      </c>
      <c r="K474">
        <f>IFERROR(IF(OR(HLOOKUP($A474,'Z-scores'!$C$2:$UD$20,9,FALSE)&gt;3,HLOOKUP($A474,'Z-scores'!$C$2:$UD$20,9,FALSE)&lt;-3),"",'Total-corrected counts'!K474),"")</f>
        <v>4.8609175539327723</v>
      </c>
      <c r="L474">
        <f>IFERROR(IF(OR(HLOOKUP($A474,'Z-scores'!$C$2:$UD$20,10,FALSE)&gt;3,HLOOKUP($A474,'Z-scores'!$C$2:$UD$20,10,FALSE)&lt;-3),"",'Total-corrected counts'!L474),"")</f>
        <v>1.6933695761460672</v>
      </c>
      <c r="M474">
        <f>IFERROR(IF(OR(HLOOKUP($A474,'Z-scores'!$C$2:$UD$20,11,FALSE)&gt;3,HLOOKUP($A474,'Z-scores'!$C$2:$UD$20,11,FALSE)&lt;-3),"",'Total-corrected counts'!M474),"")</f>
        <v>9.1185298294341912</v>
      </c>
      <c r="N474">
        <f>IFERROR(IF(OR(HLOOKUP($A474,'Z-scores'!$C$2:$UD$20,12,FALSE)&gt;3,HLOOKUP($A474,'Z-scores'!$C$2:$UD$20,12,FALSE)&lt;-3),"",'Total-corrected counts'!N474),"")</f>
        <v>5.1594243805254187</v>
      </c>
      <c r="O474">
        <f>IFERROR(IF(OR(HLOOKUP($A474,'Z-scores'!$C$2:$UD$20,13,FALSE)&gt;3,HLOOKUP($A474,'Z-scores'!$C$2:$UD$20,13,FALSE)&lt;-3),"",'Total-corrected counts'!O474),"")</f>
        <v>9.7258357572202563</v>
      </c>
      <c r="P474">
        <f>IFERROR(IF(OR(HLOOKUP($A474,'Z-scores'!$C$2:$UD$20,14,FALSE)&gt;3,HLOOKUP($A474,'Z-scores'!$C$2:$UD$20,14,FALSE)&lt;-3),"",'Total-corrected counts'!P474),"")</f>
        <v>4.2096733592637818</v>
      </c>
      <c r="Q474">
        <f>IFERROR(IF(OR(HLOOKUP($A474,'Z-scores'!$C$2:$UD$20,15,FALSE)&gt;3,HLOOKUP($A474,'Z-scores'!$C$2:$UD$20,15,FALSE)&lt;-3),"",'Total-corrected counts'!Q474),"")</f>
        <v>10.979709964038037</v>
      </c>
      <c r="R474">
        <f>IFERROR(IF(OR(HLOOKUP($A474,'Z-scores'!$C$2:$UD$20,16,FALSE)&gt;3,HLOOKUP($A474,'Z-scores'!$C$2:$UD$20,16,FALSE)&lt;-3),"",'Total-corrected counts'!R474),"")</f>
        <v>5.685882063025538</v>
      </c>
      <c r="S474">
        <f>IFERROR(IF(OR(HLOOKUP($A474,'Z-scores'!$C$2:$UD$20,17,FALSE)&gt;3,HLOOKUP($A474,'Z-scores'!$C$2:$UD$20,17,FALSE)&lt;-3),"",'Total-corrected counts'!S474),"")</f>
        <v>4.9996254352279799</v>
      </c>
      <c r="T474">
        <f>IFERROR(IF(OR(HLOOKUP($A474,'Z-scores'!$C$2:$UD$20,18,FALSE)&gt;3,HLOOKUP($A474,'Z-scores'!$C$2:$UD$20,18,FALSE)&lt;-3),"",'Total-corrected counts'!T474),"")</f>
        <v>2.8608099958247637</v>
      </c>
      <c r="U474">
        <f>IFERROR(IF(OR(HLOOKUP($A474,'Z-scores'!$C$2:$UD$20,19,FALSE)&gt;3,HLOOKUP($A474,'Z-scores'!$C$2:$UD$20,19,FALSE)&lt;-3),"",'Total-corrected counts'!U474),"")</f>
        <v>8.1365023020877185</v>
      </c>
      <c r="V474">
        <f t="shared" si="28"/>
        <v>1</v>
      </c>
      <c r="W474" s="10">
        <f>SUMIFS(Tabel132[Cluster],Tabel132[ID],A474)</f>
        <v>0</v>
      </c>
      <c r="X474">
        <f t="shared" si="29"/>
        <v>0.24401587629177587</v>
      </c>
      <c r="Y474">
        <f t="shared" si="30"/>
        <v>4.8029513801965695</v>
      </c>
      <c r="Z474">
        <f t="shared" si="31"/>
        <v>6.4696829071516877</v>
      </c>
    </row>
    <row r="475" spans="1:26" x14ac:dyDescent="0.25">
      <c r="A475">
        <v>483</v>
      </c>
      <c r="B475" t="s">
        <v>242</v>
      </c>
      <c r="C475">
        <v>69700</v>
      </c>
      <c r="D475">
        <v>958</v>
      </c>
      <c r="E475">
        <f>IFERROR(IF(OR(HLOOKUP($A475,'Z-scores'!$C$2:$UD$20,3,FALSE)&gt;3,HLOOKUP(A475,'Z-scores'!$C$2:$UD$20,3,FALSE)&lt;-3),"",'Total-corrected counts'!E475),"")</f>
        <v>0.22227053649009795</v>
      </c>
      <c r="F475">
        <f>IFERROR(IF(OR(HLOOKUP($A475,'Z-scores'!$C$2:$UD$20,4,FALSE)&gt;3,HLOOKUP($A475,'Z-scores'!$C$2:$UD$20,4,FALSE)&lt;-3),"",'Total-corrected counts'!F475),"")</f>
        <v>0</v>
      </c>
      <c r="G475">
        <f>IFERROR(IF(OR(HLOOKUP($A475,'Z-scores'!$C$2:$UD$20,5,FALSE)&gt;3,HLOOKUP($A475,'Z-scores'!$C$2:$UD$20,5,FALSE)&lt;-3),"",'Total-corrected counts'!G475),"")</f>
        <v>1.0677260658122172</v>
      </c>
      <c r="H475">
        <f>IFERROR(IF(OR(HLOOKUP($A475,'Z-scores'!$C$2:$UD$20,6,FALSE)&gt;3,HLOOKUP($A475,'Z-scores'!$C$2:$UD$20,6,FALSE)&lt;-3),"",'Total-corrected counts'!H475),"")</f>
        <v>0.13262590211789607</v>
      </c>
      <c r="I475">
        <f>IFERROR(IF(OR(HLOOKUP($A475,'Z-scores'!$C$2:$UD$20,7,FALSE)&gt;3,HLOOKUP($A475,'Z-scores'!$C$2:$UD$20,7,FALSE)&lt;-3),"",'Total-corrected counts'!I475),"")</f>
        <v>0.73882754225939617</v>
      </c>
      <c r="J475">
        <f>IFERROR(IF(OR(HLOOKUP($A475,'Z-scores'!$C$2:$UD$20,8,FALSE)&gt;3,HLOOKUP($A475,'Z-scores'!$C$2:$UD$20,8,FALSE)&lt;-3),"",'Total-corrected counts'!J475),"")</f>
        <v>1.9821664191424024</v>
      </c>
      <c r="K475">
        <f>IFERROR(IF(OR(HLOOKUP($A475,'Z-scores'!$C$2:$UD$20,9,FALSE)&gt;3,HLOOKUP($A475,'Z-scores'!$C$2:$UD$20,9,FALSE)&lt;-3),"",'Total-corrected counts'!K475),"")</f>
        <v>8.9191147778582974E-2</v>
      </c>
      <c r="L475">
        <f>IFERROR(IF(OR(HLOOKUP($A475,'Z-scores'!$C$2:$UD$20,10,FALSE)&gt;3,HLOOKUP($A475,'Z-scores'!$C$2:$UD$20,10,FALSE)&lt;-3),"",'Total-corrected counts'!L475),"")</f>
        <v>0</v>
      </c>
      <c r="M475">
        <f>IFERROR(IF(OR(HLOOKUP($A475,'Z-scores'!$C$2:$UD$20,11,FALSE)&gt;3,HLOOKUP($A475,'Z-scores'!$C$2:$UD$20,11,FALSE)&lt;-3),"",'Total-corrected counts'!M475),"")</f>
        <v>9.2152903784074695E-3</v>
      </c>
      <c r="N475">
        <f>IFERROR(IF(OR(HLOOKUP($A475,'Z-scores'!$C$2:$UD$20,12,FALSE)&gt;3,HLOOKUP($A475,'Z-scores'!$C$2:$UD$20,12,FALSE)&lt;-3),"",'Total-corrected counts'!N475),"")</f>
        <v>0.79728227549859931</v>
      </c>
      <c r="O475" t="str">
        <f>IFERROR(IF(OR(HLOOKUP($A475,'Z-scores'!$C$2:$UD$20,13,FALSE)&gt;3,HLOOKUP($A475,'Z-scores'!$C$2:$UD$20,13,FALSE)&lt;-3),"",'Total-corrected counts'!O475),"")</f>
        <v/>
      </c>
      <c r="P475">
        <f>IFERROR(IF(OR(HLOOKUP($A475,'Z-scores'!$C$2:$UD$20,14,FALSE)&gt;3,HLOOKUP($A475,'Z-scores'!$C$2:$UD$20,14,FALSE)&lt;-3),"",'Total-corrected counts'!P475),"")</f>
        <v>0</v>
      </c>
      <c r="Q475">
        <f>IFERROR(IF(OR(HLOOKUP($A475,'Z-scores'!$C$2:$UD$20,15,FALSE)&gt;3,HLOOKUP($A475,'Z-scores'!$C$2:$UD$20,15,FALSE)&lt;-3),"",'Total-corrected counts'!Q475),"")</f>
        <v>0</v>
      </c>
      <c r="R475">
        <f>IFERROR(IF(OR(HLOOKUP($A475,'Z-scores'!$C$2:$UD$20,16,FALSE)&gt;3,HLOOKUP($A475,'Z-scores'!$C$2:$UD$20,16,FALSE)&lt;-3),"",'Total-corrected counts'!R475),"")</f>
        <v>6.4111425657793236E-2</v>
      </c>
      <c r="S475">
        <f>IFERROR(IF(OR(HLOOKUP($A475,'Z-scores'!$C$2:$UD$20,17,FALSE)&gt;3,HLOOKUP($A475,'Z-scores'!$C$2:$UD$20,17,FALSE)&lt;-3),"",'Total-corrected counts'!S475),"")</f>
        <v>0.29313764766809003</v>
      </c>
      <c r="T475">
        <f>IFERROR(IF(OR(HLOOKUP($A475,'Z-scores'!$C$2:$UD$20,18,FALSE)&gt;3,HLOOKUP($A475,'Z-scores'!$C$2:$UD$20,18,FALSE)&lt;-3),"",'Total-corrected counts'!T475),"")</f>
        <v>5.1546126050896646E-2</v>
      </c>
      <c r="U475">
        <f>IFERROR(IF(OR(HLOOKUP($A475,'Z-scores'!$C$2:$UD$20,19,FALSE)&gt;3,HLOOKUP($A475,'Z-scores'!$C$2:$UD$20,19,FALSE)&lt;-3),"",'Total-corrected counts'!U475),"")</f>
        <v>0.6422412483781238</v>
      </c>
      <c r="V475">
        <f t="shared" si="28"/>
        <v>1</v>
      </c>
      <c r="W475" s="10">
        <f>SUMIFS(Tabel132[Cluster],Tabel132[ID],A475)</f>
        <v>82</v>
      </c>
      <c r="X475">
        <f t="shared" si="29"/>
        <v>0.47241699972026763</v>
      </c>
      <c r="Y475">
        <f t="shared" si="30"/>
        <v>0.47133587821988893</v>
      </c>
      <c r="Z475">
        <f t="shared" si="31"/>
        <v>0.26404553189335761</v>
      </c>
    </row>
    <row r="476" spans="1:26" x14ac:dyDescent="0.25">
      <c r="A476">
        <v>484</v>
      </c>
      <c r="B476" t="s">
        <v>243</v>
      </c>
      <c r="C476">
        <v>22100</v>
      </c>
      <c r="D476">
        <v>731</v>
      </c>
      <c r="E476">
        <f>IFERROR(IF(OR(HLOOKUP($A476,'Z-scores'!$C$2:$UD$20,3,FALSE)&gt;3,HLOOKUP(A476,'Z-scores'!$C$2:$UD$20,3,FALSE)&lt;-3),"",'Total-corrected counts'!E476),"")</f>
        <v>0.2614947488118799</v>
      </c>
      <c r="F476">
        <f>IFERROR(IF(OR(HLOOKUP($A476,'Z-scores'!$C$2:$UD$20,4,FALSE)&gt;3,HLOOKUP($A476,'Z-scores'!$C$2:$UD$20,4,FALSE)&lt;-3),"",'Total-corrected counts'!F476),"")</f>
        <v>0</v>
      </c>
      <c r="G476">
        <f>IFERROR(IF(OR(HLOOKUP($A476,'Z-scores'!$C$2:$UD$20,5,FALSE)&gt;3,HLOOKUP($A476,'Z-scores'!$C$2:$UD$20,5,FALSE)&lt;-3),"",'Total-corrected counts'!G476),"")</f>
        <v>0.63459190703933654</v>
      </c>
      <c r="H476">
        <f>IFERROR(IF(OR(HLOOKUP($A476,'Z-scores'!$C$2:$UD$20,6,FALSE)&gt;3,HLOOKUP($A476,'Z-scores'!$C$2:$UD$20,6,FALSE)&lt;-3),"",'Total-corrected counts'!H476),"")</f>
        <v>9.0744038291192042E-2</v>
      </c>
      <c r="I476">
        <f>IFERROR(IF(OR(HLOOKUP($A476,'Z-scores'!$C$2:$UD$20,7,FALSE)&gt;3,HLOOKUP($A476,'Z-scores'!$C$2:$UD$20,7,FALSE)&lt;-3),"",'Total-corrected counts'!I476),"")</f>
        <v>4.9255169483959749E-2</v>
      </c>
      <c r="J476">
        <f>IFERROR(IF(OR(HLOOKUP($A476,'Z-scores'!$C$2:$UD$20,8,FALSE)&gt;3,HLOOKUP($A476,'Z-scores'!$C$2:$UD$20,8,FALSE)&lt;-3),"",'Total-corrected counts'!J476),"")</f>
        <v>4.9307622366726433E-3</v>
      </c>
      <c r="K476">
        <f>IFERROR(IF(OR(HLOOKUP($A476,'Z-scores'!$C$2:$UD$20,9,FALSE)&gt;3,HLOOKUP($A476,'Z-scores'!$C$2:$UD$20,9,FALSE)&lt;-3),"",'Total-corrected counts'!K476),"")</f>
        <v>0.36568370589219018</v>
      </c>
      <c r="L476">
        <f>IFERROR(IF(OR(HLOOKUP($A476,'Z-scores'!$C$2:$UD$20,10,FALSE)&gt;3,HLOOKUP($A476,'Z-scores'!$C$2:$UD$20,10,FALSE)&lt;-3),"",'Total-corrected counts'!L476),"")</f>
        <v>0</v>
      </c>
      <c r="M476">
        <f>IFERROR(IF(OR(HLOOKUP($A476,'Z-scores'!$C$2:$UD$20,11,FALSE)&gt;3,HLOOKUP($A476,'Z-scores'!$C$2:$UD$20,11,FALSE)&lt;-3),"",'Total-corrected counts'!M476),"")</f>
        <v>0</v>
      </c>
      <c r="N476">
        <f>IFERROR(IF(OR(HLOOKUP($A476,'Z-scores'!$C$2:$UD$20,12,FALSE)&gt;3,HLOOKUP($A476,'Z-scores'!$C$2:$UD$20,12,FALSE)&lt;-3),"",'Total-corrected counts'!N476),"")</f>
        <v>0.12829829720667116</v>
      </c>
      <c r="O476">
        <f>IFERROR(IF(OR(HLOOKUP($A476,'Z-scores'!$C$2:$UD$20,13,FALSE)&gt;3,HLOOKUP($A476,'Z-scores'!$C$2:$UD$20,13,FALSE)&lt;-3),"",'Total-corrected counts'!O476),"")</f>
        <v>0.74037504034202639</v>
      </c>
      <c r="P476" t="str">
        <f>IFERROR(IF(OR(HLOOKUP($A476,'Z-scores'!$C$2:$UD$20,14,FALSE)&gt;3,HLOOKUP($A476,'Z-scores'!$C$2:$UD$20,14,FALSE)&lt;-3),"",'Total-corrected counts'!P476),"")</f>
        <v/>
      </c>
      <c r="Q476">
        <f>IFERROR(IF(OR(HLOOKUP($A476,'Z-scores'!$C$2:$UD$20,15,FALSE)&gt;3,HLOOKUP($A476,'Z-scores'!$C$2:$UD$20,15,FALSE)&lt;-3),"",'Total-corrected counts'!Q476),"")</f>
        <v>0</v>
      </c>
      <c r="R476">
        <f>IFERROR(IF(OR(HLOOKUP($A476,'Z-scores'!$C$2:$UD$20,16,FALSE)&gt;3,HLOOKUP($A476,'Z-scores'!$C$2:$UD$20,16,FALSE)&lt;-3),"",'Total-corrected counts'!R476),"")</f>
        <v>0</v>
      </c>
      <c r="S476">
        <f>IFERROR(IF(OR(HLOOKUP($A476,'Z-scores'!$C$2:$UD$20,17,FALSE)&gt;3,HLOOKUP($A476,'Z-scores'!$C$2:$UD$20,17,FALSE)&lt;-3),"",'Total-corrected counts'!S476),"")</f>
        <v>3.7999324697715373E-2</v>
      </c>
      <c r="T476">
        <f>IFERROR(IF(OR(HLOOKUP($A476,'Z-scores'!$C$2:$UD$20,18,FALSE)&gt;3,HLOOKUP($A476,'Z-scores'!$C$2:$UD$20,18,FALSE)&lt;-3),"",'Total-corrected counts'!T476),"")</f>
        <v>0</v>
      </c>
      <c r="U476">
        <f>IFERROR(IF(OR(HLOOKUP($A476,'Z-scores'!$C$2:$UD$20,19,FALSE)&gt;3,HLOOKUP($A476,'Z-scores'!$C$2:$UD$20,19,FALSE)&lt;-3),"",'Total-corrected counts'!U476),"")</f>
        <v>5.2073614733361397E-2</v>
      </c>
      <c r="V476">
        <f t="shared" si="28"/>
        <v>1</v>
      </c>
      <c r="W476" s="10">
        <f>SUMIFS(Tabel132[Cluster],Tabel132[ID],A476)</f>
        <v>28</v>
      </c>
      <c r="X476">
        <f t="shared" si="29"/>
        <v>0.87726190303600093</v>
      </c>
      <c r="Y476">
        <f t="shared" si="30"/>
        <v>0.15630003686169233</v>
      </c>
      <c r="Z476">
        <f t="shared" si="31"/>
        <v>0.13696375385425347</v>
      </c>
    </row>
    <row r="477" spans="1:26" x14ac:dyDescent="0.25">
      <c r="A477">
        <v>485</v>
      </c>
      <c r="B477" t="s">
        <v>836</v>
      </c>
      <c r="C477">
        <v>48100</v>
      </c>
      <c r="D477">
        <v>477</v>
      </c>
      <c r="E477" t="str">
        <f>IFERROR(IF(OR(HLOOKUP($A477,'Z-scores'!$C$2:$UD$20,3,FALSE)&gt;3,HLOOKUP(A477,'Z-scores'!$C$2:$UD$20,3,FALSE)&lt;-3),"",'Total-corrected counts'!E477),"")</f>
        <v/>
      </c>
      <c r="F477" t="str">
        <f>IFERROR(IF(OR(HLOOKUP($A477,'Z-scores'!$C$2:$UD$20,4,FALSE)&gt;3,HLOOKUP($A477,'Z-scores'!$C$2:$UD$20,4,FALSE)&lt;-3),"",'Total-corrected counts'!F477),"")</f>
        <v/>
      </c>
      <c r="G477" t="str">
        <f>IFERROR(IF(OR(HLOOKUP($A477,'Z-scores'!$C$2:$UD$20,5,FALSE)&gt;3,HLOOKUP($A477,'Z-scores'!$C$2:$UD$20,5,FALSE)&lt;-3),"",'Total-corrected counts'!G477),"")</f>
        <v/>
      </c>
      <c r="H477" t="str">
        <f>IFERROR(IF(OR(HLOOKUP($A477,'Z-scores'!$C$2:$UD$20,6,FALSE)&gt;3,HLOOKUP($A477,'Z-scores'!$C$2:$UD$20,6,FALSE)&lt;-3),"",'Total-corrected counts'!H477),"")</f>
        <v/>
      </c>
      <c r="I477" t="str">
        <f>IFERROR(IF(OR(HLOOKUP($A477,'Z-scores'!$C$2:$UD$20,7,FALSE)&gt;3,HLOOKUP($A477,'Z-scores'!$C$2:$UD$20,7,FALSE)&lt;-3),"",'Total-corrected counts'!I477),"")</f>
        <v/>
      </c>
      <c r="J477" t="str">
        <f>IFERROR(IF(OR(HLOOKUP($A477,'Z-scores'!$C$2:$UD$20,8,FALSE)&gt;3,HLOOKUP($A477,'Z-scores'!$C$2:$UD$20,8,FALSE)&lt;-3),"",'Total-corrected counts'!J477),"")</f>
        <v/>
      </c>
      <c r="K477" t="str">
        <f>IFERROR(IF(OR(HLOOKUP($A477,'Z-scores'!$C$2:$UD$20,9,FALSE)&gt;3,HLOOKUP($A477,'Z-scores'!$C$2:$UD$20,9,FALSE)&lt;-3),"",'Total-corrected counts'!K477),"")</f>
        <v/>
      </c>
      <c r="L477" t="str">
        <f>IFERROR(IF(OR(HLOOKUP($A477,'Z-scores'!$C$2:$UD$20,10,FALSE)&gt;3,HLOOKUP($A477,'Z-scores'!$C$2:$UD$20,10,FALSE)&lt;-3),"",'Total-corrected counts'!L477),"")</f>
        <v/>
      </c>
      <c r="M477" t="str">
        <f>IFERROR(IF(OR(HLOOKUP($A477,'Z-scores'!$C$2:$UD$20,11,FALSE)&gt;3,HLOOKUP($A477,'Z-scores'!$C$2:$UD$20,11,FALSE)&lt;-3),"",'Total-corrected counts'!M477),"")</f>
        <v/>
      </c>
      <c r="N477" t="str">
        <f>IFERROR(IF(OR(HLOOKUP($A477,'Z-scores'!$C$2:$UD$20,12,FALSE)&gt;3,HLOOKUP($A477,'Z-scores'!$C$2:$UD$20,12,FALSE)&lt;-3),"",'Total-corrected counts'!N477),"")</f>
        <v/>
      </c>
      <c r="O477" t="str">
        <f>IFERROR(IF(OR(HLOOKUP($A477,'Z-scores'!$C$2:$UD$20,13,FALSE)&gt;3,HLOOKUP($A477,'Z-scores'!$C$2:$UD$20,13,FALSE)&lt;-3),"",'Total-corrected counts'!O477),"")</f>
        <v/>
      </c>
      <c r="P477" t="str">
        <f>IFERROR(IF(OR(HLOOKUP($A477,'Z-scores'!$C$2:$UD$20,14,FALSE)&gt;3,HLOOKUP($A477,'Z-scores'!$C$2:$UD$20,14,FALSE)&lt;-3),"",'Total-corrected counts'!P477),"")</f>
        <v/>
      </c>
      <c r="Q477" t="str">
        <f>IFERROR(IF(OR(HLOOKUP($A477,'Z-scores'!$C$2:$UD$20,15,FALSE)&gt;3,HLOOKUP($A477,'Z-scores'!$C$2:$UD$20,15,FALSE)&lt;-3),"",'Total-corrected counts'!Q477),"")</f>
        <v/>
      </c>
      <c r="R477" t="str">
        <f>IFERROR(IF(OR(HLOOKUP($A477,'Z-scores'!$C$2:$UD$20,16,FALSE)&gt;3,HLOOKUP($A477,'Z-scores'!$C$2:$UD$20,16,FALSE)&lt;-3),"",'Total-corrected counts'!R477),"")</f>
        <v/>
      </c>
      <c r="S477" t="str">
        <f>IFERROR(IF(OR(HLOOKUP($A477,'Z-scores'!$C$2:$UD$20,17,FALSE)&gt;3,HLOOKUP($A477,'Z-scores'!$C$2:$UD$20,17,FALSE)&lt;-3),"",'Total-corrected counts'!S477),"")</f>
        <v/>
      </c>
      <c r="T477" t="str">
        <f>IFERROR(IF(OR(HLOOKUP($A477,'Z-scores'!$C$2:$UD$20,18,FALSE)&gt;3,HLOOKUP($A477,'Z-scores'!$C$2:$UD$20,18,FALSE)&lt;-3),"",'Total-corrected counts'!T477),"")</f>
        <v/>
      </c>
      <c r="U477" t="str">
        <f>IFERROR(IF(OR(HLOOKUP($A477,'Z-scores'!$C$2:$UD$20,19,FALSE)&gt;3,HLOOKUP($A477,'Z-scores'!$C$2:$UD$20,19,FALSE)&lt;-3),"",'Total-corrected counts'!U477),"")</f>
        <v/>
      </c>
      <c r="V477">
        <f t="shared" si="28"/>
        <v>1</v>
      </c>
      <c r="W477" s="10">
        <f>SUMIFS(Tabel132[Cluster],Tabel132[ID],A477)</f>
        <v>63</v>
      </c>
      <c r="X477" t="str">
        <f t="shared" si="29"/>
        <v/>
      </c>
      <c r="Y477" t="str">
        <f t="shared" si="30"/>
        <v/>
      </c>
      <c r="Z477" t="str">
        <f t="shared" si="31"/>
        <v/>
      </c>
    </row>
    <row r="478" spans="1:26" x14ac:dyDescent="0.25">
      <c r="A478">
        <v>486</v>
      </c>
      <c r="B478" t="s">
        <v>837</v>
      </c>
      <c r="C478">
        <v>39000</v>
      </c>
      <c r="D478">
        <v>463</v>
      </c>
      <c r="E478" t="str">
        <f>IFERROR(IF(OR(HLOOKUP($A478,'Z-scores'!$C$2:$UD$20,3,FALSE)&gt;3,HLOOKUP(A478,'Z-scores'!$C$2:$UD$20,3,FALSE)&lt;-3),"",'Total-corrected counts'!E478),"")</f>
        <v/>
      </c>
      <c r="F478" t="str">
        <f>IFERROR(IF(OR(HLOOKUP($A478,'Z-scores'!$C$2:$UD$20,4,FALSE)&gt;3,HLOOKUP($A478,'Z-scores'!$C$2:$UD$20,4,FALSE)&lt;-3),"",'Total-corrected counts'!F478),"")</f>
        <v/>
      </c>
      <c r="G478" t="str">
        <f>IFERROR(IF(OR(HLOOKUP($A478,'Z-scores'!$C$2:$UD$20,5,FALSE)&gt;3,HLOOKUP($A478,'Z-scores'!$C$2:$UD$20,5,FALSE)&lt;-3),"",'Total-corrected counts'!G478),"")</f>
        <v/>
      </c>
      <c r="H478" t="str">
        <f>IFERROR(IF(OR(HLOOKUP($A478,'Z-scores'!$C$2:$UD$20,6,FALSE)&gt;3,HLOOKUP($A478,'Z-scores'!$C$2:$UD$20,6,FALSE)&lt;-3),"",'Total-corrected counts'!H478),"")</f>
        <v/>
      </c>
      <c r="I478" t="str">
        <f>IFERROR(IF(OR(HLOOKUP($A478,'Z-scores'!$C$2:$UD$20,7,FALSE)&gt;3,HLOOKUP($A478,'Z-scores'!$C$2:$UD$20,7,FALSE)&lt;-3),"",'Total-corrected counts'!I478),"")</f>
        <v/>
      </c>
      <c r="J478" t="str">
        <f>IFERROR(IF(OR(HLOOKUP($A478,'Z-scores'!$C$2:$UD$20,8,FALSE)&gt;3,HLOOKUP($A478,'Z-scores'!$C$2:$UD$20,8,FALSE)&lt;-3),"",'Total-corrected counts'!J478),"")</f>
        <v/>
      </c>
      <c r="K478" t="str">
        <f>IFERROR(IF(OR(HLOOKUP($A478,'Z-scores'!$C$2:$UD$20,9,FALSE)&gt;3,HLOOKUP($A478,'Z-scores'!$C$2:$UD$20,9,FALSE)&lt;-3),"",'Total-corrected counts'!K478),"")</f>
        <v/>
      </c>
      <c r="L478" t="str">
        <f>IFERROR(IF(OR(HLOOKUP($A478,'Z-scores'!$C$2:$UD$20,10,FALSE)&gt;3,HLOOKUP($A478,'Z-scores'!$C$2:$UD$20,10,FALSE)&lt;-3),"",'Total-corrected counts'!L478),"")</f>
        <v/>
      </c>
      <c r="M478" t="str">
        <f>IFERROR(IF(OR(HLOOKUP($A478,'Z-scores'!$C$2:$UD$20,11,FALSE)&gt;3,HLOOKUP($A478,'Z-scores'!$C$2:$UD$20,11,FALSE)&lt;-3),"",'Total-corrected counts'!M478),"")</f>
        <v/>
      </c>
      <c r="N478" t="str">
        <f>IFERROR(IF(OR(HLOOKUP($A478,'Z-scores'!$C$2:$UD$20,12,FALSE)&gt;3,HLOOKUP($A478,'Z-scores'!$C$2:$UD$20,12,FALSE)&lt;-3),"",'Total-corrected counts'!N478),"")</f>
        <v/>
      </c>
      <c r="O478" t="str">
        <f>IFERROR(IF(OR(HLOOKUP($A478,'Z-scores'!$C$2:$UD$20,13,FALSE)&gt;3,HLOOKUP($A478,'Z-scores'!$C$2:$UD$20,13,FALSE)&lt;-3),"",'Total-corrected counts'!O478),"")</f>
        <v/>
      </c>
      <c r="P478" t="str">
        <f>IFERROR(IF(OR(HLOOKUP($A478,'Z-scores'!$C$2:$UD$20,14,FALSE)&gt;3,HLOOKUP($A478,'Z-scores'!$C$2:$UD$20,14,FALSE)&lt;-3),"",'Total-corrected counts'!P478),"")</f>
        <v/>
      </c>
      <c r="Q478" t="str">
        <f>IFERROR(IF(OR(HLOOKUP($A478,'Z-scores'!$C$2:$UD$20,15,FALSE)&gt;3,HLOOKUP($A478,'Z-scores'!$C$2:$UD$20,15,FALSE)&lt;-3),"",'Total-corrected counts'!Q478),"")</f>
        <v/>
      </c>
      <c r="R478" t="str">
        <f>IFERROR(IF(OR(HLOOKUP($A478,'Z-scores'!$C$2:$UD$20,16,FALSE)&gt;3,HLOOKUP($A478,'Z-scores'!$C$2:$UD$20,16,FALSE)&lt;-3),"",'Total-corrected counts'!R478),"")</f>
        <v/>
      </c>
      <c r="S478" t="str">
        <f>IFERROR(IF(OR(HLOOKUP($A478,'Z-scores'!$C$2:$UD$20,17,FALSE)&gt;3,HLOOKUP($A478,'Z-scores'!$C$2:$UD$20,17,FALSE)&lt;-3),"",'Total-corrected counts'!S478),"")</f>
        <v/>
      </c>
      <c r="T478" t="str">
        <f>IFERROR(IF(OR(HLOOKUP($A478,'Z-scores'!$C$2:$UD$20,18,FALSE)&gt;3,HLOOKUP($A478,'Z-scores'!$C$2:$UD$20,18,FALSE)&lt;-3),"",'Total-corrected counts'!T478),"")</f>
        <v/>
      </c>
      <c r="U478" t="str">
        <f>IFERROR(IF(OR(HLOOKUP($A478,'Z-scores'!$C$2:$UD$20,19,FALSE)&gt;3,HLOOKUP($A478,'Z-scores'!$C$2:$UD$20,19,FALSE)&lt;-3),"",'Total-corrected counts'!U478),"")</f>
        <v/>
      </c>
      <c r="V478">
        <f t="shared" si="28"/>
        <v>1</v>
      </c>
      <c r="W478" s="10">
        <f>SUMIFS(Tabel132[Cluster],Tabel132[ID],A478)</f>
        <v>49</v>
      </c>
      <c r="X478" t="str">
        <f t="shared" si="29"/>
        <v/>
      </c>
      <c r="Y478" t="str">
        <f t="shared" si="30"/>
        <v/>
      </c>
      <c r="Z478" t="str">
        <f t="shared" si="31"/>
        <v/>
      </c>
    </row>
    <row r="479" spans="1:26" x14ac:dyDescent="0.25">
      <c r="A479">
        <v>487</v>
      </c>
      <c r="B479" t="s">
        <v>838</v>
      </c>
      <c r="C479">
        <v>51400</v>
      </c>
      <c r="D479">
        <v>426</v>
      </c>
      <c r="E479" t="str">
        <f>IFERROR(IF(OR(HLOOKUP($A479,'Z-scores'!$C$2:$UD$20,3,FALSE)&gt;3,HLOOKUP(A479,'Z-scores'!$C$2:$UD$20,3,FALSE)&lt;-3),"",'Total-corrected counts'!E479),"")</f>
        <v/>
      </c>
      <c r="F479" t="str">
        <f>IFERROR(IF(OR(HLOOKUP($A479,'Z-scores'!$C$2:$UD$20,4,FALSE)&gt;3,HLOOKUP($A479,'Z-scores'!$C$2:$UD$20,4,FALSE)&lt;-3),"",'Total-corrected counts'!F479),"")</f>
        <v/>
      </c>
      <c r="G479" t="str">
        <f>IFERROR(IF(OR(HLOOKUP($A479,'Z-scores'!$C$2:$UD$20,5,FALSE)&gt;3,HLOOKUP($A479,'Z-scores'!$C$2:$UD$20,5,FALSE)&lt;-3),"",'Total-corrected counts'!G479),"")</f>
        <v/>
      </c>
      <c r="H479" t="str">
        <f>IFERROR(IF(OR(HLOOKUP($A479,'Z-scores'!$C$2:$UD$20,6,FALSE)&gt;3,HLOOKUP($A479,'Z-scores'!$C$2:$UD$20,6,FALSE)&lt;-3),"",'Total-corrected counts'!H479),"")</f>
        <v/>
      </c>
      <c r="I479" t="str">
        <f>IFERROR(IF(OR(HLOOKUP($A479,'Z-scores'!$C$2:$UD$20,7,FALSE)&gt;3,HLOOKUP($A479,'Z-scores'!$C$2:$UD$20,7,FALSE)&lt;-3),"",'Total-corrected counts'!I479),"")</f>
        <v/>
      </c>
      <c r="J479" t="str">
        <f>IFERROR(IF(OR(HLOOKUP($A479,'Z-scores'!$C$2:$UD$20,8,FALSE)&gt;3,HLOOKUP($A479,'Z-scores'!$C$2:$UD$20,8,FALSE)&lt;-3),"",'Total-corrected counts'!J479),"")</f>
        <v/>
      </c>
      <c r="K479" t="str">
        <f>IFERROR(IF(OR(HLOOKUP($A479,'Z-scores'!$C$2:$UD$20,9,FALSE)&gt;3,HLOOKUP($A479,'Z-scores'!$C$2:$UD$20,9,FALSE)&lt;-3),"",'Total-corrected counts'!K479),"")</f>
        <v/>
      </c>
      <c r="L479" t="str">
        <f>IFERROR(IF(OR(HLOOKUP($A479,'Z-scores'!$C$2:$UD$20,10,FALSE)&gt;3,HLOOKUP($A479,'Z-scores'!$C$2:$UD$20,10,FALSE)&lt;-3),"",'Total-corrected counts'!L479),"")</f>
        <v/>
      </c>
      <c r="M479" t="str">
        <f>IFERROR(IF(OR(HLOOKUP($A479,'Z-scores'!$C$2:$UD$20,11,FALSE)&gt;3,HLOOKUP($A479,'Z-scores'!$C$2:$UD$20,11,FALSE)&lt;-3),"",'Total-corrected counts'!M479),"")</f>
        <v/>
      </c>
      <c r="N479" t="str">
        <f>IFERROR(IF(OR(HLOOKUP($A479,'Z-scores'!$C$2:$UD$20,12,FALSE)&gt;3,HLOOKUP($A479,'Z-scores'!$C$2:$UD$20,12,FALSE)&lt;-3),"",'Total-corrected counts'!N479),"")</f>
        <v/>
      </c>
      <c r="O479" t="str">
        <f>IFERROR(IF(OR(HLOOKUP($A479,'Z-scores'!$C$2:$UD$20,13,FALSE)&gt;3,HLOOKUP($A479,'Z-scores'!$C$2:$UD$20,13,FALSE)&lt;-3),"",'Total-corrected counts'!O479),"")</f>
        <v/>
      </c>
      <c r="P479" t="str">
        <f>IFERROR(IF(OR(HLOOKUP($A479,'Z-scores'!$C$2:$UD$20,14,FALSE)&gt;3,HLOOKUP($A479,'Z-scores'!$C$2:$UD$20,14,FALSE)&lt;-3),"",'Total-corrected counts'!P479),"")</f>
        <v/>
      </c>
      <c r="Q479" t="str">
        <f>IFERROR(IF(OR(HLOOKUP($A479,'Z-scores'!$C$2:$UD$20,15,FALSE)&gt;3,HLOOKUP($A479,'Z-scores'!$C$2:$UD$20,15,FALSE)&lt;-3),"",'Total-corrected counts'!Q479),"")</f>
        <v/>
      </c>
      <c r="R479" t="str">
        <f>IFERROR(IF(OR(HLOOKUP($A479,'Z-scores'!$C$2:$UD$20,16,FALSE)&gt;3,HLOOKUP($A479,'Z-scores'!$C$2:$UD$20,16,FALSE)&lt;-3),"",'Total-corrected counts'!R479),"")</f>
        <v/>
      </c>
      <c r="S479" t="str">
        <f>IFERROR(IF(OR(HLOOKUP($A479,'Z-scores'!$C$2:$UD$20,17,FALSE)&gt;3,HLOOKUP($A479,'Z-scores'!$C$2:$UD$20,17,FALSE)&lt;-3),"",'Total-corrected counts'!S479),"")</f>
        <v/>
      </c>
      <c r="T479" t="str">
        <f>IFERROR(IF(OR(HLOOKUP($A479,'Z-scores'!$C$2:$UD$20,18,FALSE)&gt;3,HLOOKUP($A479,'Z-scores'!$C$2:$UD$20,18,FALSE)&lt;-3),"",'Total-corrected counts'!T479),"")</f>
        <v/>
      </c>
      <c r="U479" t="str">
        <f>IFERROR(IF(OR(HLOOKUP($A479,'Z-scores'!$C$2:$UD$20,19,FALSE)&gt;3,HLOOKUP($A479,'Z-scores'!$C$2:$UD$20,19,FALSE)&lt;-3),"",'Total-corrected counts'!U479),"")</f>
        <v/>
      </c>
      <c r="V479">
        <f t="shared" si="28"/>
        <v>1</v>
      </c>
      <c r="W479" s="10">
        <f>SUMIFS(Tabel132[Cluster],Tabel132[ID],A479)</f>
        <v>66</v>
      </c>
      <c r="X479" t="str">
        <f t="shared" si="29"/>
        <v/>
      </c>
      <c r="Y479" t="str">
        <f t="shared" si="30"/>
        <v/>
      </c>
      <c r="Z479" t="str">
        <f t="shared" si="31"/>
        <v/>
      </c>
    </row>
    <row r="480" spans="1:26" x14ac:dyDescent="0.25">
      <c r="A480">
        <v>488</v>
      </c>
      <c r="B480" t="s">
        <v>244</v>
      </c>
      <c r="C480">
        <v>21900</v>
      </c>
      <c r="D480">
        <v>723</v>
      </c>
      <c r="E480" t="str">
        <f>IFERROR(IF(OR(HLOOKUP($A480,'Z-scores'!$C$2:$UD$20,3,FALSE)&gt;3,HLOOKUP(A480,'Z-scores'!$C$2:$UD$20,3,FALSE)&lt;-3),"",'Total-corrected counts'!E480),"")</f>
        <v/>
      </c>
      <c r="F480">
        <f>IFERROR(IF(OR(HLOOKUP($A480,'Z-scores'!$C$2:$UD$20,4,FALSE)&gt;3,HLOOKUP($A480,'Z-scores'!$C$2:$UD$20,4,FALSE)&lt;-3),"",'Total-corrected counts'!F480),"")</f>
        <v>8.2029878562967784E-3</v>
      </c>
      <c r="G480">
        <f>IFERROR(IF(OR(HLOOKUP($A480,'Z-scores'!$C$2:$UD$20,5,FALSE)&gt;3,HLOOKUP($A480,'Z-scores'!$C$2:$UD$20,5,FALSE)&lt;-3),"",'Total-corrected counts'!G480),"")</f>
        <v>0</v>
      </c>
      <c r="H480">
        <f>IFERROR(IF(OR(HLOOKUP($A480,'Z-scores'!$C$2:$UD$20,6,FALSE)&gt;3,HLOOKUP($A480,'Z-scores'!$C$2:$UD$20,6,FALSE)&lt;-3),"",'Total-corrected counts'!H480),"")</f>
        <v>0</v>
      </c>
      <c r="I480">
        <f>IFERROR(IF(OR(HLOOKUP($A480,'Z-scores'!$C$2:$UD$20,7,FALSE)&gt;3,HLOOKUP($A480,'Z-scores'!$C$2:$UD$20,7,FALSE)&lt;-3),"",'Total-corrected counts'!I480),"")</f>
        <v>0</v>
      </c>
      <c r="J480">
        <f>IFERROR(IF(OR(HLOOKUP($A480,'Z-scores'!$C$2:$UD$20,8,FALSE)&gt;3,HLOOKUP($A480,'Z-scores'!$C$2:$UD$20,8,FALSE)&lt;-3),"",'Total-corrected counts'!J480),"")</f>
        <v>0</v>
      </c>
      <c r="K480">
        <f>IFERROR(IF(OR(HLOOKUP($A480,'Z-scores'!$C$2:$UD$20,9,FALSE)&gt;3,HLOOKUP($A480,'Z-scores'!$C$2:$UD$20,9,FALSE)&lt;-3),"",'Total-corrected counts'!K480),"")</f>
        <v>0</v>
      </c>
      <c r="L480">
        <f>IFERROR(IF(OR(HLOOKUP($A480,'Z-scores'!$C$2:$UD$20,10,FALSE)&gt;3,HLOOKUP($A480,'Z-scores'!$C$2:$UD$20,10,FALSE)&lt;-3),"",'Total-corrected counts'!L480),"")</f>
        <v>0</v>
      </c>
      <c r="M480">
        <f>IFERROR(IF(OR(HLOOKUP($A480,'Z-scores'!$C$2:$UD$20,11,FALSE)&gt;3,HLOOKUP($A480,'Z-scores'!$C$2:$UD$20,11,FALSE)&lt;-3),"",'Total-corrected counts'!M480),"")</f>
        <v>9.2152903784074695E-3</v>
      </c>
      <c r="N480">
        <f>IFERROR(IF(OR(HLOOKUP($A480,'Z-scores'!$C$2:$UD$20,12,FALSE)&gt;3,HLOOKUP($A480,'Z-scores'!$C$2:$UD$20,12,FALSE)&lt;-3),"",'Total-corrected counts'!N480),"")</f>
        <v>1.8328328172381593E-2</v>
      </c>
      <c r="O480">
        <f>IFERROR(IF(OR(HLOOKUP($A480,'Z-scores'!$C$2:$UD$20,13,FALSE)&gt;3,HLOOKUP($A480,'Z-scores'!$C$2:$UD$20,13,FALSE)&lt;-3),"",'Total-corrected counts'!O480),"")</f>
        <v>2.3557387647246294E-2</v>
      </c>
      <c r="P480">
        <f>IFERROR(IF(OR(HLOOKUP($A480,'Z-scores'!$C$2:$UD$20,14,FALSE)&gt;3,HLOOKUP($A480,'Z-scores'!$C$2:$UD$20,14,FALSE)&lt;-3),"",'Total-corrected counts'!P480),"")</f>
        <v>0</v>
      </c>
      <c r="Q480">
        <f>IFERROR(IF(OR(HLOOKUP($A480,'Z-scores'!$C$2:$UD$20,15,FALSE)&gt;3,HLOOKUP($A480,'Z-scores'!$C$2:$UD$20,15,FALSE)&lt;-3),"",'Total-corrected counts'!Q480),"")</f>
        <v>0</v>
      </c>
      <c r="R480">
        <f>IFERROR(IF(OR(HLOOKUP($A480,'Z-scores'!$C$2:$UD$20,16,FALSE)&gt;3,HLOOKUP($A480,'Z-scores'!$C$2:$UD$20,16,FALSE)&lt;-3),"",'Total-corrected counts'!R480),"")</f>
        <v>1.6027856414448309E-2</v>
      </c>
      <c r="S480">
        <f>IFERROR(IF(OR(HLOOKUP($A480,'Z-scores'!$C$2:$UD$20,17,FALSE)&gt;3,HLOOKUP($A480,'Z-scores'!$C$2:$UD$20,17,FALSE)&lt;-3),"",'Total-corrected counts'!S480),"")</f>
        <v>0</v>
      </c>
      <c r="T480">
        <f>IFERROR(IF(OR(HLOOKUP($A480,'Z-scores'!$C$2:$UD$20,18,FALSE)&gt;3,HLOOKUP($A480,'Z-scores'!$C$2:$UD$20,18,FALSE)&lt;-3),"",'Total-corrected counts'!T480),"")</f>
        <v>0</v>
      </c>
      <c r="U480">
        <f>IFERROR(IF(OR(HLOOKUP($A480,'Z-scores'!$C$2:$UD$20,19,FALSE)&gt;3,HLOOKUP($A480,'Z-scores'!$C$2:$UD$20,19,FALSE)&lt;-3),"",'Total-corrected counts'!U480),"")</f>
        <v>0</v>
      </c>
      <c r="V480">
        <f t="shared" si="28"/>
        <v>1</v>
      </c>
      <c r="W480" s="10">
        <f>SUMIFS(Tabel132[Cluster],Tabel132[ID],A480)</f>
        <v>27</v>
      </c>
      <c r="X480">
        <f t="shared" si="29"/>
        <v>0.21300183773278775</v>
      </c>
      <c r="Y480">
        <f t="shared" si="30"/>
        <v>2.177284779338031E-3</v>
      </c>
      <c r="Z480">
        <f t="shared" si="31"/>
        <v>7.2391965292595241E-3</v>
      </c>
    </row>
    <row r="481" spans="1:26" x14ac:dyDescent="0.25">
      <c r="A481">
        <v>489</v>
      </c>
      <c r="B481" t="s">
        <v>839</v>
      </c>
      <c r="C481">
        <v>48800</v>
      </c>
      <c r="D481">
        <v>754</v>
      </c>
      <c r="E481" t="str">
        <f>IFERROR(IF(OR(HLOOKUP($A481,'Z-scores'!$C$2:$UD$20,3,FALSE)&gt;3,HLOOKUP(A481,'Z-scores'!$C$2:$UD$20,3,FALSE)&lt;-3),"",'Total-corrected counts'!E481),"")</f>
        <v/>
      </c>
      <c r="F481" t="str">
        <f>IFERROR(IF(OR(HLOOKUP($A481,'Z-scores'!$C$2:$UD$20,4,FALSE)&gt;3,HLOOKUP($A481,'Z-scores'!$C$2:$UD$20,4,FALSE)&lt;-3),"",'Total-corrected counts'!F481),"")</f>
        <v/>
      </c>
      <c r="G481" t="str">
        <f>IFERROR(IF(OR(HLOOKUP($A481,'Z-scores'!$C$2:$UD$20,5,FALSE)&gt;3,HLOOKUP($A481,'Z-scores'!$C$2:$UD$20,5,FALSE)&lt;-3),"",'Total-corrected counts'!G481),"")</f>
        <v/>
      </c>
      <c r="H481" t="str">
        <f>IFERROR(IF(OR(HLOOKUP($A481,'Z-scores'!$C$2:$UD$20,6,FALSE)&gt;3,HLOOKUP($A481,'Z-scores'!$C$2:$UD$20,6,FALSE)&lt;-3),"",'Total-corrected counts'!H481),"")</f>
        <v/>
      </c>
      <c r="I481" t="str">
        <f>IFERROR(IF(OR(HLOOKUP($A481,'Z-scores'!$C$2:$UD$20,7,FALSE)&gt;3,HLOOKUP($A481,'Z-scores'!$C$2:$UD$20,7,FALSE)&lt;-3),"",'Total-corrected counts'!I481),"")</f>
        <v/>
      </c>
      <c r="J481" t="str">
        <f>IFERROR(IF(OR(HLOOKUP($A481,'Z-scores'!$C$2:$UD$20,8,FALSE)&gt;3,HLOOKUP($A481,'Z-scores'!$C$2:$UD$20,8,FALSE)&lt;-3),"",'Total-corrected counts'!J481),"")</f>
        <v/>
      </c>
      <c r="K481" t="str">
        <f>IFERROR(IF(OR(HLOOKUP($A481,'Z-scores'!$C$2:$UD$20,9,FALSE)&gt;3,HLOOKUP($A481,'Z-scores'!$C$2:$UD$20,9,FALSE)&lt;-3),"",'Total-corrected counts'!K481),"")</f>
        <v/>
      </c>
      <c r="L481" t="str">
        <f>IFERROR(IF(OR(HLOOKUP($A481,'Z-scores'!$C$2:$UD$20,10,FALSE)&gt;3,HLOOKUP($A481,'Z-scores'!$C$2:$UD$20,10,FALSE)&lt;-3),"",'Total-corrected counts'!L481),"")</f>
        <v/>
      </c>
      <c r="M481" t="str">
        <f>IFERROR(IF(OR(HLOOKUP($A481,'Z-scores'!$C$2:$UD$20,11,FALSE)&gt;3,HLOOKUP($A481,'Z-scores'!$C$2:$UD$20,11,FALSE)&lt;-3),"",'Total-corrected counts'!M481),"")</f>
        <v/>
      </c>
      <c r="N481" t="str">
        <f>IFERROR(IF(OR(HLOOKUP($A481,'Z-scores'!$C$2:$UD$20,12,FALSE)&gt;3,HLOOKUP($A481,'Z-scores'!$C$2:$UD$20,12,FALSE)&lt;-3),"",'Total-corrected counts'!N481),"")</f>
        <v/>
      </c>
      <c r="O481" t="str">
        <f>IFERROR(IF(OR(HLOOKUP($A481,'Z-scores'!$C$2:$UD$20,13,FALSE)&gt;3,HLOOKUP($A481,'Z-scores'!$C$2:$UD$20,13,FALSE)&lt;-3),"",'Total-corrected counts'!O481),"")</f>
        <v/>
      </c>
      <c r="P481" t="str">
        <f>IFERROR(IF(OR(HLOOKUP($A481,'Z-scores'!$C$2:$UD$20,14,FALSE)&gt;3,HLOOKUP($A481,'Z-scores'!$C$2:$UD$20,14,FALSE)&lt;-3),"",'Total-corrected counts'!P481),"")</f>
        <v/>
      </c>
      <c r="Q481" t="str">
        <f>IFERROR(IF(OR(HLOOKUP($A481,'Z-scores'!$C$2:$UD$20,15,FALSE)&gt;3,HLOOKUP($A481,'Z-scores'!$C$2:$UD$20,15,FALSE)&lt;-3),"",'Total-corrected counts'!Q481),"")</f>
        <v/>
      </c>
      <c r="R481" t="str">
        <f>IFERROR(IF(OR(HLOOKUP($A481,'Z-scores'!$C$2:$UD$20,16,FALSE)&gt;3,HLOOKUP($A481,'Z-scores'!$C$2:$UD$20,16,FALSE)&lt;-3),"",'Total-corrected counts'!R481),"")</f>
        <v/>
      </c>
      <c r="S481" t="str">
        <f>IFERROR(IF(OR(HLOOKUP($A481,'Z-scores'!$C$2:$UD$20,17,FALSE)&gt;3,HLOOKUP($A481,'Z-scores'!$C$2:$UD$20,17,FALSE)&lt;-3),"",'Total-corrected counts'!S481),"")</f>
        <v/>
      </c>
      <c r="T481" t="str">
        <f>IFERROR(IF(OR(HLOOKUP($A481,'Z-scores'!$C$2:$UD$20,18,FALSE)&gt;3,HLOOKUP($A481,'Z-scores'!$C$2:$UD$20,18,FALSE)&lt;-3),"",'Total-corrected counts'!T481),"")</f>
        <v/>
      </c>
      <c r="U481" t="str">
        <f>IFERROR(IF(OR(HLOOKUP($A481,'Z-scores'!$C$2:$UD$20,19,FALSE)&gt;3,HLOOKUP($A481,'Z-scores'!$C$2:$UD$20,19,FALSE)&lt;-3),"",'Total-corrected counts'!U481),"")</f>
        <v/>
      </c>
      <c r="V481">
        <f t="shared" si="28"/>
        <v>1</v>
      </c>
      <c r="W481" s="10">
        <f>SUMIFS(Tabel132[Cluster],Tabel132[ID],A481)</f>
        <v>64</v>
      </c>
      <c r="X481" t="str">
        <f t="shared" si="29"/>
        <v/>
      </c>
      <c r="Y481" t="str">
        <f t="shared" si="30"/>
        <v/>
      </c>
      <c r="Z481" t="str">
        <f t="shared" si="31"/>
        <v/>
      </c>
    </row>
    <row r="482" spans="1:26" x14ac:dyDescent="0.25">
      <c r="A482">
        <v>490</v>
      </c>
      <c r="B482" t="s">
        <v>840</v>
      </c>
      <c r="C482">
        <v>105500</v>
      </c>
      <c r="D482">
        <v>1123</v>
      </c>
      <c r="E482" t="str">
        <f>IFERROR(IF(OR(HLOOKUP($A482,'Z-scores'!$C$2:$UD$20,3,FALSE)&gt;3,HLOOKUP(A482,'Z-scores'!$C$2:$UD$20,3,FALSE)&lt;-3),"",'Total-corrected counts'!E482),"")</f>
        <v/>
      </c>
      <c r="F482" t="str">
        <f>IFERROR(IF(OR(HLOOKUP($A482,'Z-scores'!$C$2:$UD$20,4,FALSE)&gt;3,HLOOKUP($A482,'Z-scores'!$C$2:$UD$20,4,FALSE)&lt;-3),"",'Total-corrected counts'!F482),"")</f>
        <v/>
      </c>
      <c r="G482" t="str">
        <f>IFERROR(IF(OR(HLOOKUP($A482,'Z-scores'!$C$2:$UD$20,5,FALSE)&gt;3,HLOOKUP($A482,'Z-scores'!$C$2:$UD$20,5,FALSE)&lt;-3),"",'Total-corrected counts'!G482),"")</f>
        <v/>
      </c>
      <c r="H482" t="str">
        <f>IFERROR(IF(OR(HLOOKUP($A482,'Z-scores'!$C$2:$UD$20,6,FALSE)&gt;3,HLOOKUP($A482,'Z-scores'!$C$2:$UD$20,6,FALSE)&lt;-3),"",'Total-corrected counts'!H482),"")</f>
        <v/>
      </c>
      <c r="I482" t="str">
        <f>IFERROR(IF(OR(HLOOKUP($A482,'Z-scores'!$C$2:$UD$20,7,FALSE)&gt;3,HLOOKUP($A482,'Z-scores'!$C$2:$UD$20,7,FALSE)&lt;-3),"",'Total-corrected counts'!I482),"")</f>
        <v/>
      </c>
      <c r="J482" t="str">
        <f>IFERROR(IF(OR(HLOOKUP($A482,'Z-scores'!$C$2:$UD$20,8,FALSE)&gt;3,HLOOKUP($A482,'Z-scores'!$C$2:$UD$20,8,FALSE)&lt;-3),"",'Total-corrected counts'!J482),"")</f>
        <v/>
      </c>
      <c r="K482" t="str">
        <f>IFERROR(IF(OR(HLOOKUP($A482,'Z-scores'!$C$2:$UD$20,9,FALSE)&gt;3,HLOOKUP($A482,'Z-scores'!$C$2:$UD$20,9,FALSE)&lt;-3),"",'Total-corrected counts'!K482),"")</f>
        <v/>
      </c>
      <c r="L482" t="str">
        <f>IFERROR(IF(OR(HLOOKUP($A482,'Z-scores'!$C$2:$UD$20,10,FALSE)&gt;3,HLOOKUP($A482,'Z-scores'!$C$2:$UD$20,10,FALSE)&lt;-3),"",'Total-corrected counts'!L482),"")</f>
        <v/>
      </c>
      <c r="M482" t="str">
        <f>IFERROR(IF(OR(HLOOKUP($A482,'Z-scores'!$C$2:$UD$20,11,FALSE)&gt;3,HLOOKUP($A482,'Z-scores'!$C$2:$UD$20,11,FALSE)&lt;-3),"",'Total-corrected counts'!M482),"")</f>
        <v/>
      </c>
      <c r="N482" t="str">
        <f>IFERROR(IF(OR(HLOOKUP($A482,'Z-scores'!$C$2:$UD$20,12,FALSE)&gt;3,HLOOKUP($A482,'Z-scores'!$C$2:$UD$20,12,FALSE)&lt;-3),"",'Total-corrected counts'!N482),"")</f>
        <v/>
      </c>
      <c r="O482" t="str">
        <f>IFERROR(IF(OR(HLOOKUP($A482,'Z-scores'!$C$2:$UD$20,13,FALSE)&gt;3,HLOOKUP($A482,'Z-scores'!$C$2:$UD$20,13,FALSE)&lt;-3),"",'Total-corrected counts'!O482),"")</f>
        <v/>
      </c>
      <c r="P482" t="str">
        <f>IFERROR(IF(OR(HLOOKUP($A482,'Z-scores'!$C$2:$UD$20,14,FALSE)&gt;3,HLOOKUP($A482,'Z-scores'!$C$2:$UD$20,14,FALSE)&lt;-3),"",'Total-corrected counts'!P482),"")</f>
        <v/>
      </c>
      <c r="Q482" t="str">
        <f>IFERROR(IF(OR(HLOOKUP($A482,'Z-scores'!$C$2:$UD$20,15,FALSE)&gt;3,HLOOKUP($A482,'Z-scores'!$C$2:$UD$20,15,FALSE)&lt;-3),"",'Total-corrected counts'!Q482),"")</f>
        <v/>
      </c>
      <c r="R482" t="str">
        <f>IFERROR(IF(OR(HLOOKUP($A482,'Z-scores'!$C$2:$UD$20,16,FALSE)&gt;3,HLOOKUP($A482,'Z-scores'!$C$2:$UD$20,16,FALSE)&lt;-3),"",'Total-corrected counts'!R482),"")</f>
        <v/>
      </c>
      <c r="S482" t="str">
        <f>IFERROR(IF(OR(HLOOKUP($A482,'Z-scores'!$C$2:$UD$20,17,FALSE)&gt;3,HLOOKUP($A482,'Z-scores'!$C$2:$UD$20,17,FALSE)&lt;-3),"",'Total-corrected counts'!S482),"")</f>
        <v/>
      </c>
      <c r="T482" t="str">
        <f>IFERROR(IF(OR(HLOOKUP($A482,'Z-scores'!$C$2:$UD$20,18,FALSE)&gt;3,HLOOKUP($A482,'Z-scores'!$C$2:$UD$20,18,FALSE)&lt;-3),"",'Total-corrected counts'!T482),"")</f>
        <v/>
      </c>
      <c r="U482" t="str">
        <f>IFERROR(IF(OR(HLOOKUP($A482,'Z-scores'!$C$2:$UD$20,19,FALSE)&gt;3,HLOOKUP($A482,'Z-scores'!$C$2:$UD$20,19,FALSE)&lt;-3),"",'Total-corrected counts'!U482),"")</f>
        <v/>
      </c>
      <c r="V482">
        <f t="shared" si="28"/>
        <v>1</v>
      </c>
      <c r="W482" s="10">
        <f>SUMIFS(Tabel132[Cluster],Tabel132[ID],A482)</f>
        <v>0</v>
      </c>
      <c r="X482" t="str">
        <f t="shared" si="29"/>
        <v/>
      </c>
      <c r="Y482" t="str">
        <f t="shared" si="30"/>
        <v/>
      </c>
      <c r="Z482" t="str">
        <f t="shared" si="31"/>
        <v/>
      </c>
    </row>
    <row r="483" spans="1:26" x14ac:dyDescent="0.25">
      <c r="A483">
        <v>491</v>
      </c>
      <c r="B483" t="s">
        <v>245</v>
      </c>
      <c r="C483">
        <v>74800</v>
      </c>
      <c r="D483">
        <v>331</v>
      </c>
      <c r="E483">
        <f>IFERROR(IF(OR(HLOOKUP($A483,'Z-scores'!$C$2:$UD$20,3,FALSE)&gt;3,HLOOKUP(A483,'Z-scores'!$C$2:$UD$20,3,FALSE)&lt;-3),"",'Total-corrected counts'!E483),"")</f>
        <v>1.301870285156288</v>
      </c>
      <c r="F483">
        <f>IFERROR(IF(OR(HLOOKUP($A483,'Z-scores'!$C$2:$UD$20,4,FALSE)&gt;3,HLOOKUP($A483,'Z-scores'!$C$2:$UD$20,4,FALSE)&lt;-3),"",'Total-corrected counts'!F483),"")</f>
        <v>8.202987856296777E-2</v>
      </c>
      <c r="G483">
        <f>IFERROR(IF(OR(HLOOKUP($A483,'Z-scores'!$C$2:$UD$20,5,FALSE)&gt;3,HLOOKUP($A483,'Z-scores'!$C$2:$UD$20,5,FALSE)&lt;-3),"",'Total-corrected counts'!G483),"")</f>
        <v>0.99721585391895751</v>
      </c>
      <c r="H483">
        <f>IFERROR(IF(OR(HLOOKUP($A483,'Z-scores'!$C$2:$UD$20,6,FALSE)&gt;3,HLOOKUP($A483,'Z-scores'!$C$2:$UD$20,6,FALSE)&lt;-3),"",'Total-corrected counts'!H483),"")</f>
        <v>0</v>
      </c>
      <c r="I483">
        <f>IFERROR(IF(OR(HLOOKUP($A483,'Z-scores'!$C$2:$UD$20,7,FALSE)&gt;3,HLOOKUP($A483,'Z-scores'!$C$2:$UD$20,7,FALSE)&lt;-3),"",'Total-corrected counts'!I483),"")</f>
        <v>2.6043670864643715</v>
      </c>
      <c r="J483">
        <f>IFERROR(IF(OR(HLOOKUP($A483,'Z-scores'!$C$2:$UD$20,8,FALSE)&gt;3,HLOOKUP($A483,'Z-scores'!$C$2:$UD$20,8,FALSE)&lt;-3),"",'Total-corrected counts'!J483),"")</f>
        <v>0.30077649643703119</v>
      </c>
      <c r="K483">
        <f>IFERROR(IF(OR(HLOOKUP($A483,'Z-scores'!$C$2:$UD$20,9,FALSE)&gt;3,HLOOKUP($A483,'Z-scores'!$C$2:$UD$20,9,FALSE)&lt;-3),"",'Total-corrected counts'!K483),"")</f>
        <v>3.1350688444171917</v>
      </c>
      <c r="L483">
        <f>IFERROR(IF(OR(HLOOKUP($A483,'Z-scores'!$C$2:$UD$20,10,FALSE)&gt;3,HLOOKUP($A483,'Z-scores'!$C$2:$UD$20,10,FALSE)&lt;-3),"",'Total-corrected counts'!L483),"")</f>
        <v>1.8653524237234023</v>
      </c>
      <c r="M483">
        <f>IFERROR(IF(OR(HLOOKUP($A483,'Z-scores'!$C$2:$UD$20,11,FALSE)&gt;3,HLOOKUP($A483,'Z-scores'!$C$2:$UD$20,11,FALSE)&lt;-3),"",'Total-corrected counts'!M483),"")</f>
        <v>1.1380883617333224</v>
      </c>
      <c r="N483">
        <f>IFERROR(IF(OR(HLOOKUP($A483,'Z-scores'!$C$2:$UD$20,12,FALSE)&gt;3,HLOOKUP($A483,'Z-scores'!$C$2:$UD$20,12,FALSE)&lt;-3),"",'Total-corrected counts'!N483),"")</f>
        <v>0</v>
      </c>
      <c r="O483">
        <f>IFERROR(IF(OR(HLOOKUP($A483,'Z-scores'!$C$2:$UD$20,13,FALSE)&gt;3,HLOOKUP($A483,'Z-scores'!$C$2:$UD$20,13,FALSE)&lt;-3),"",'Total-corrected counts'!O483),"")</f>
        <v>1.3629631424478212</v>
      </c>
      <c r="P483">
        <f>IFERROR(IF(OR(HLOOKUP($A483,'Z-scores'!$C$2:$UD$20,14,FALSE)&gt;3,HLOOKUP($A483,'Z-scores'!$C$2:$UD$20,14,FALSE)&lt;-3),"",'Total-corrected counts'!P483),"")</f>
        <v>0.10257072144399063</v>
      </c>
      <c r="Q483">
        <f>IFERROR(IF(OR(HLOOKUP($A483,'Z-scores'!$C$2:$UD$20,15,FALSE)&gt;3,HLOOKUP($A483,'Z-scores'!$C$2:$UD$20,15,FALSE)&lt;-3),"",'Total-corrected counts'!Q483),"")</f>
        <v>0</v>
      </c>
      <c r="R483">
        <f>IFERROR(IF(OR(HLOOKUP($A483,'Z-scores'!$C$2:$UD$20,16,FALSE)&gt;3,HLOOKUP($A483,'Z-scores'!$C$2:$UD$20,16,FALSE)&lt;-3),"",'Total-corrected counts'!R483),"")</f>
        <v>0.15627160004087101</v>
      </c>
      <c r="S483">
        <f>IFERROR(IF(OR(HLOOKUP($A483,'Z-scores'!$C$2:$UD$20,17,FALSE)&gt;3,HLOOKUP($A483,'Z-scores'!$C$2:$UD$20,17,FALSE)&lt;-3),"",'Total-corrected counts'!S483),"")</f>
        <v>0</v>
      </c>
      <c r="T483">
        <f>IFERROR(IF(OR(HLOOKUP($A483,'Z-scores'!$C$2:$UD$20,18,FALSE)&gt;3,HLOOKUP($A483,'Z-scores'!$C$2:$UD$20,18,FALSE)&lt;-3),"",'Total-corrected counts'!T483),"")</f>
        <v>7.3109588782188411</v>
      </c>
      <c r="U483">
        <f>IFERROR(IF(OR(HLOOKUP($A483,'Z-scores'!$C$2:$UD$20,19,FALSE)&gt;3,HLOOKUP($A483,'Z-scores'!$C$2:$UD$20,19,FALSE)&lt;-3),"",'Total-corrected counts'!U483),"")</f>
        <v>0.69431486311148527</v>
      </c>
      <c r="V483">
        <f t="shared" si="28"/>
        <v>1</v>
      </c>
      <c r="W483" s="10">
        <f>SUMIFS(Tabel132[Cluster],Tabel132[ID],A483)</f>
        <v>84</v>
      </c>
      <c r="X483">
        <f t="shared" si="29"/>
        <v>0.94380055456794576</v>
      </c>
      <c r="Y483">
        <f t="shared" si="30"/>
        <v>1.2694188033792813</v>
      </c>
      <c r="Z483">
        <f t="shared" si="31"/>
        <v>1.2033849006578761</v>
      </c>
    </row>
    <row r="484" spans="1:26" x14ac:dyDescent="0.25">
      <c r="A484">
        <v>492</v>
      </c>
      <c r="B484" t="s">
        <v>841</v>
      </c>
      <c r="C484">
        <v>21000</v>
      </c>
      <c r="D484">
        <v>714</v>
      </c>
      <c r="E484" t="str">
        <f>IFERROR(IF(OR(HLOOKUP($A484,'Z-scores'!$C$2:$UD$20,3,FALSE)&gt;3,HLOOKUP(A484,'Z-scores'!$C$2:$UD$20,3,FALSE)&lt;-3),"",'Total-corrected counts'!E484),"")</f>
        <v/>
      </c>
      <c r="F484" t="str">
        <f>IFERROR(IF(OR(HLOOKUP($A484,'Z-scores'!$C$2:$UD$20,4,FALSE)&gt;3,HLOOKUP($A484,'Z-scores'!$C$2:$UD$20,4,FALSE)&lt;-3),"",'Total-corrected counts'!F484),"")</f>
        <v/>
      </c>
      <c r="G484" t="str">
        <f>IFERROR(IF(OR(HLOOKUP($A484,'Z-scores'!$C$2:$UD$20,5,FALSE)&gt;3,HLOOKUP($A484,'Z-scores'!$C$2:$UD$20,5,FALSE)&lt;-3),"",'Total-corrected counts'!G484),"")</f>
        <v/>
      </c>
      <c r="H484" t="str">
        <f>IFERROR(IF(OR(HLOOKUP($A484,'Z-scores'!$C$2:$UD$20,6,FALSE)&gt;3,HLOOKUP($A484,'Z-scores'!$C$2:$UD$20,6,FALSE)&lt;-3),"",'Total-corrected counts'!H484),"")</f>
        <v/>
      </c>
      <c r="I484" t="str">
        <f>IFERROR(IF(OR(HLOOKUP($A484,'Z-scores'!$C$2:$UD$20,7,FALSE)&gt;3,HLOOKUP($A484,'Z-scores'!$C$2:$UD$20,7,FALSE)&lt;-3),"",'Total-corrected counts'!I484),"")</f>
        <v/>
      </c>
      <c r="J484" t="str">
        <f>IFERROR(IF(OR(HLOOKUP($A484,'Z-scores'!$C$2:$UD$20,8,FALSE)&gt;3,HLOOKUP($A484,'Z-scores'!$C$2:$UD$20,8,FALSE)&lt;-3),"",'Total-corrected counts'!J484),"")</f>
        <v/>
      </c>
      <c r="K484" t="str">
        <f>IFERROR(IF(OR(HLOOKUP($A484,'Z-scores'!$C$2:$UD$20,9,FALSE)&gt;3,HLOOKUP($A484,'Z-scores'!$C$2:$UD$20,9,FALSE)&lt;-3),"",'Total-corrected counts'!K484),"")</f>
        <v/>
      </c>
      <c r="L484" t="str">
        <f>IFERROR(IF(OR(HLOOKUP($A484,'Z-scores'!$C$2:$UD$20,10,FALSE)&gt;3,HLOOKUP($A484,'Z-scores'!$C$2:$UD$20,10,FALSE)&lt;-3),"",'Total-corrected counts'!L484),"")</f>
        <v/>
      </c>
      <c r="M484" t="str">
        <f>IFERROR(IF(OR(HLOOKUP($A484,'Z-scores'!$C$2:$UD$20,11,FALSE)&gt;3,HLOOKUP($A484,'Z-scores'!$C$2:$UD$20,11,FALSE)&lt;-3),"",'Total-corrected counts'!M484),"")</f>
        <v/>
      </c>
      <c r="N484" t="str">
        <f>IFERROR(IF(OR(HLOOKUP($A484,'Z-scores'!$C$2:$UD$20,12,FALSE)&gt;3,HLOOKUP($A484,'Z-scores'!$C$2:$UD$20,12,FALSE)&lt;-3),"",'Total-corrected counts'!N484),"")</f>
        <v/>
      </c>
      <c r="O484" t="str">
        <f>IFERROR(IF(OR(HLOOKUP($A484,'Z-scores'!$C$2:$UD$20,13,FALSE)&gt;3,HLOOKUP($A484,'Z-scores'!$C$2:$UD$20,13,FALSE)&lt;-3),"",'Total-corrected counts'!O484),"")</f>
        <v/>
      </c>
      <c r="P484" t="str">
        <f>IFERROR(IF(OR(HLOOKUP($A484,'Z-scores'!$C$2:$UD$20,14,FALSE)&gt;3,HLOOKUP($A484,'Z-scores'!$C$2:$UD$20,14,FALSE)&lt;-3),"",'Total-corrected counts'!P484),"")</f>
        <v/>
      </c>
      <c r="Q484" t="str">
        <f>IFERROR(IF(OR(HLOOKUP($A484,'Z-scores'!$C$2:$UD$20,15,FALSE)&gt;3,HLOOKUP($A484,'Z-scores'!$C$2:$UD$20,15,FALSE)&lt;-3),"",'Total-corrected counts'!Q484),"")</f>
        <v/>
      </c>
      <c r="R484" t="str">
        <f>IFERROR(IF(OR(HLOOKUP($A484,'Z-scores'!$C$2:$UD$20,16,FALSE)&gt;3,HLOOKUP($A484,'Z-scores'!$C$2:$UD$20,16,FALSE)&lt;-3),"",'Total-corrected counts'!R484),"")</f>
        <v/>
      </c>
      <c r="S484" t="str">
        <f>IFERROR(IF(OR(HLOOKUP($A484,'Z-scores'!$C$2:$UD$20,17,FALSE)&gt;3,HLOOKUP($A484,'Z-scores'!$C$2:$UD$20,17,FALSE)&lt;-3),"",'Total-corrected counts'!S484),"")</f>
        <v/>
      </c>
      <c r="T484" t="str">
        <f>IFERROR(IF(OR(HLOOKUP($A484,'Z-scores'!$C$2:$UD$20,18,FALSE)&gt;3,HLOOKUP($A484,'Z-scores'!$C$2:$UD$20,18,FALSE)&lt;-3),"",'Total-corrected counts'!T484),"")</f>
        <v/>
      </c>
      <c r="U484" t="str">
        <f>IFERROR(IF(OR(HLOOKUP($A484,'Z-scores'!$C$2:$UD$20,19,FALSE)&gt;3,HLOOKUP($A484,'Z-scores'!$C$2:$UD$20,19,FALSE)&lt;-3),"",'Total-corrected counts'!U484),"")</f>
        <v/>
      </c>
      <c r="V484">
        <f t="shared" si="28"/>
        <v>1</v>
      </c>
      <c r="W484" s="10">
        <f>SUMIFS(Tabel132[Cluster],Tabel132[ID],A484)</f>
        <v>0</v>
      </c>
      <c r="X484" t="str">
        <f t="shared" si="29"/>
        <v/>
      </c>
      <c r="Y484" t="str">
        <f t="shared" si="30"/>
        <v/>
      </c>
      <c r="Z484" t="str">
        <f t="shared" si="31"/>
        <v/>
      </c>
    </row>
    <row r="485" spans="1:26" x14ac:dyDescent="0.25">
      <c r="A485">
        <v>493</v>
      </c>
      <c r="B485" t="s">
        <v>842</v>
      </c>
      <c r="C485">
        <v>48300</v>
      </c>
      <c r="D485">
        <v>477</v>
      </c>
      <c r="E485" t="str">
        <f>IFERROR(IF(OR(HLOOKUP($A485,'Z-scores'!$C$2:$UD$20,3,FALSE)&gt;3,HLOOKUP(A485,'Z-scores'!$C$2:$UD$20,3,FALSE)&lt;-3),"",'Total-corrected counts'!E485),"")</f>
        <v/>
      </c>
      <c r="F485" t="str">
        <f>IFERROR(IF(OR(HLOOKUP($A485,'Z-scores'!$C$2:$UD$20,4,FALSE)&gt;3,HLOOKUP($A485,'Z-scores'!$C$2:$UD$20,4,FALSE)&lt;-3),"",'Total-corrected counts'!F485),"")</f>
        <v/>
      </c>
      <c r="G485" t="str">
        <f>IFERROR(IF(OR(HLOOKUP($A485,'Z-scores'!$C$2:$UD$20,5,FALSE)&gt;3,HLOOKUP($A485,'Z-scores'!$C$2:$UD$20,5,FALSE)&lt;-3),"",'Total-corrected counts'!G485),"")</f>
        <v/>
      </c>
      <c r="H485" t="str">
        <f>IFERROR(IF(OR(HLOOKUP($A485,'Z-scores'!$C$2:$UD$20,6,FALSE)&gt;3,HLOOKUP($A485,'Z-scores'!$C$2:$UD$20,6,FALSE)&lt;-3),"",'Total-corrected counts'!H485),"")</f>
        <v/>
      </c>
      <c r="I485" t="str">
        <f>IFERROR(IF(OR(HLOOKUP($A485,'Z-scores'!$C$2:$UD$20,7,FALSE)&gt;3,HLOOKUP($A485,'Z-scores'!$C$2:$UD$20,7,FALSE)&lt;-3),"",'Total-corrected counts'!I485),"")</f>
        <v/>
      </c>
      <c r="J485" t="str">
        <f>IFERROR(IF(OR(HLOOKUP($A485,'Z-scores'!$C$2:$UD$20,8,FALSE)&gt;3,HLOOKUP($A485,'Z-scores'!$C$2:$UD$20,8,FALSE)&lt;-3),"",'Total-corrected counts'!J485),"")</f>
        <v/>
      </c>
      <c r="K485" t="str">
        <f>IFERROR(IF(OR(HLOOKUP($A485,'Z-scores'!$C$2:$UD$20,9,FALSE)&gt;3,HLOOKUP($A485,'Z-scores'!$C$2:$UD$20,9,FALSE)&lt;-3),"",'Total-corrected counts'!K485),"")</f>
        <v/>
      </c>
      <c r="L485" t="str">
        <f>IFERROR(IF(OR(HLOOKUP($A485,'Z-scores'!$C$2:$UD$20,10,FALSE)&gt;3,HLOOKUP($A485,'Z-scores'!$C$2:$UD$20,10,FALSE)&lt;-3),"",'Total-corrected counts'!L485),"")</f>
        <v/>
      </c>
      <c r="M485" t="str">
        <f>IFERROR(IF(OR(HLOOKUP($A485,'Z-scores'!$C$2:$UD$20,11,FALSE)&gt;3,HLOOKUP($A485,'Z-scores'!$C$2:$UD$20,11,FALSE)&lt;-3),"",'Total-corrected counts'!M485),"")</f>
        <v/>
      </c>
      <c r="N485" t="str">
        <f>IFERROR(IF(OR(HLOOKUP($A485,'Z-scores'!$C$2:$UD$20,12,FALSE)&gt;3,HLOOKUP($A485,'Z-scores'!$C$2:$UD$20,12,FALSE)&lt;-3),"",'Total-corrected counts'!N485),"")</f>
        <v/>
      </c>
      <c r="O485" t="str">
        <f>IFERROR(IF(OR(HLOOKUP($A485,'Z-scores'!$C$2:$UD$20,13,FALSE)&gt;3,HLOOKUP($A485,'Z-scores'!$C$2:$UD$20,13,FALSE)&lt;-3),"",'Total-corrected counts'!O485),"")</f>
        <v/>
      </c>
      <c r="P485" t="str">
        <f>IFERROR(IF(OR(HLOOKUP($A485,'Z-scores'!$C$2:$UD$20,14,FALSE)&gt;3,HLOOKUP($A485,'Z-scores'!$C$2:$UD$20,14,FALSE)&lt;-3),"",'Total-corrected counts'!P485),"")</f>
        <v/>
      </c>
      <c r="Q485" t="str">
        <f>IFERROR(IF(OR(HLOOKUP($A485,'Z-scores'!$C$2:$UD$20,15,FALSE)&gt;3,HLOOKUP($A485,'Z-scores'!$C$2:$UD$20,15,FALSE)&lt;-3),"",'Total-corrected counts'!Q485),"")</f>
        <v/>
      </c>
      <c r="R485" t="str">
        <f>IFERROR(IF(OR(HLOOKUP($A485,'Z-scores'!$C$2:$UD$20,16,FALSE)&gt;3,HLOOKUP($A485,'Z-scores'!$C$2:$UD$20,16,FALSE)&lt;-3),"",'Total-corrected counts'!R485),"")</f>
        <v/>
      </c>
      <c r="S485" t="str">
        <f>IFERROR(IF(OR(HLOOKUP($A485,'Z-scores'!$C$2:$UD$20,17,FALSE)&gt;3,HLOOKUP($A485,'Z-scores'!$C$2:$UD$20,17,FALSE)&lt;-3),"",'Total-corrected counts'!S485),"")</f>
        <v/>
      </c>
      <c r="T485" t="str">
        <f>IFERROR(IF(OR(HLOOKUP($A485,'Z-scores'!$C$2:$UD$20,18,FALSE)&gt;3,HLOOKUP($A485,'Z-scores'!$C$2:$UD$20,18,FALSE)&lt;-3),"",'Total-corrected counts'!T485),"")</f>
        <v/>
      </c>
      <c r="U485" t="str">
        <f>IFERROR(IF(OR(HLOOKUP($A485,'Z-scores'!$C$2:$UD$20,19,FALSE)&gt;3,HLOOKUP($A485,'Z-scores'!$C$2:$UD$20,19,FALSE)&lt;-3),"",'Total-corrected counts'!U485),"")</f>
        <v/>
      </c>
      <c r="V485">
        <f t="shared" si="28"/>
        <v>1</v>
      </c>
      <c r="W485" s="10">
        <f>SUMIFS(Tabel132[Cluster],Tabel132[ID],A485)</f>
        <v>64</v>
      </c>
      <c r="X485" t="str">
        <f t="shared" si="29"/>
        <v/>
      </c>
      <c r="Y485" t="str">
        <f t="shared" si="30"/>
        <v/>
      </c>
      <c r="Z485" t="str">
        <f t="shared" si="31"/>
        <v/>
      </c>
    </row>
    <row r="486" spans="1:26" x14ac:dyDescent="0.25">
      <c r="A486">
        <v>494</v>
      </c>
      <c r="B486" t="s">
        <v>246</v>
      </c>
      <c r="C486">
        <v>81200</v>
      </c>
      <c r="D486">
        <v>10</v>
      </c>
      <c r="E486">
        <f>IFERROR(IF(OR(HLOOKUP($A486,'Z-scores'!$C$2:$UD$20,3,FALSE)&gt;3,HLOOKUP(A486,'Z-scores'!$C$2:$UD$20,3,FALSE)&lt;-3),"",'Total-corrected counts'!E486),"")</f>
        <v>1.3541692349186638</v>
      </c>
      <c r="F486">
        <f>IFERROR(IF(OR(HLOOKUP($A486,'Z-scores'!$C$2:$UD$20,4,FALSE)&gt;3,HLOOKUP($A486,'Z-scores'!$C$2:$UD$20,4,FALSE)&lt;-3),"",'Total-corrected counts'!F486),"")</f>
        <v>0.28710457497038722</v>
      </c>
      <c r="G486">
        <f>IFERROR(IF(OR(HLOOKUP($A486,'Z-scores'!$C$2:$UD$20,5,FALSE)&gt;3,HLOOKUP($A486,'Z-scores'!$C$2:$UD$20,5,FALSE)&lt;-3),"",'Total-corrected counts'!G486),"")</f>
        <v>2.4577845288507643</v>
      </c>
      <c r="H486">
        <f>IFERROR(IF(OR(HLOOKUP($A486,'Z-scores'!$C$2:$UD$20,6,FALSE)&gt;3,HLOOKUP($A486,'Z-scores'!$C$2:$UD$20,6,FALSE)&lt;-3),"",'Total-corrected counts'!H486),"")</f>
        <v>2.0940931913352008E-2</v>
      </c>
      <c r="I486">
        <f>IFERROR(IF(OR(HLOOKUP($A486,'Z-scores'!$C$2:$UD$20,7,FALSE)&gt;3,HLOOKUP($A486,'Z-scores'!$C$2:$UD$20,7,FALSE)&lt;-3),"",'Total-corrected counts'!I486),"")</f>
        <v>0.35709997875870814</v>
      </c>
      <c r="J486">
        <f>IFERROR(IF(OR(HLOOKUP($A486,'Z-scores'!$C$2:$UD$20,8,FALSE)&gt;3,HLOOKUP($A486,'Z-scores'!$C$2:$UD$20,8,FALSE)&lt;-3),"",'Total-corrected counts'!J486),"")</f>
        <v>3.2395107894939263</v>
      </c>
      <c r="K486">
        <f>IFERROR(IF(OR(HLOOKUP($A486,'Z-scores'!$C$2:$UD$20,9,FALSE)&gt;3,HLOOKUP($A486,'Z-scores'!$C$2:$UD$20,9,FALSE)&lt;-3),"",'Total-corrected counts'!K486),"")</f>
        <v>3.1350688444171917</v>
      </c>
      <c r="L486">
        <f>IFERROR(IF(OR(HLOOKUP($A486,'Z-scores'!$C$2:$UD$20,10,FALSE)&gt;3,HLOOKUP($A486,'Z-scores'!$C$2:$UD$20,10,FALSE)&lt;-3),"",'Total-corrected counts'!L486),"")</f>
        <v>0.33073624534102875</v>
      </c>
      <c r="M486">
        <f>IFERROR(IF(OR(HLOOKUP($A486,'Z-scores'!$C$2:$UD$20,11,FALSE)&gt;3,HLOOKUP($A486,'Z-scores'!$C$2:$UD$20,11,FALSE)&lt;-3),"",'Total-corrected counts'!M486),"")</f>
        <v>2.3360761109262933</v>
      </c>
      <c r="N486">
        <f>IFERROR(IF(OR(HLOOKUP($A486,'Z-scores'!$C$2:$UD$20,12,FALSE)&gt;3,HLOOKUP($A486,'Z-scores'!$C$2:$UD$20,12,FALSE)&lt;-3),"",'Total-corrected counts'!N486),"")</f>
        <v>0.94390890087765189</v>
      </c>
      <c r="O486">
        <f>IFERROR(IF(OR(HLOOKUP($A486,'Z-scores'!$C$2:$UD$20,13,FALSE)&gt;3,HLOOKUP($A486,'Z-scores'!$C$2:$UD$20,13,FALSE)&lt;-3),"",'Total-corrected counts'!O486),"")</f>
        <v>0.31297672159912931</v>
      </c>
      <c r="P486">
        <f>IFERROR(IF(OR(HLOOKUP($A486,'Z-scores'!$C$2:$UD$20,14,FALSE)&gt;3,HLOOKUP($A486,'Z-scores'!$C$2:$UD$20,14,FALSE)&lt;-3),"",'Total-corrected counts'!P486),"")</f>
        <v>4.2737800601662752E-3</v>
      </c>
      <c r="Q486">
        <f>IFERROR(IF(OR(HLOOKUP($A486,'Z-scores'!$C$2:$UD$20,15,FALSE)&gt;3,HLOOKUP($A486,'Z-scores'!$C$2:$UD$20,15,FALSE)&lt;-3),"",'Total-corrected counts'!Q486),"")</f>
        <v>0.25352793877885343</v>
      </c>
      <c r="R486">
        <f>IFERROR(IF(OR(HLOOKUP($A486,'Z-scores'!$C$2:$UD$20,16,FALSE)&gt;3,HLOOKUP($A486,'Z-scores'!$C$2:$UD$20,16,FALSE)&lt;-3),"",'Total-corrected counts'!R486),"")</f>
        <v>4.3876256934552256</v>
      </c>
      <c r="S486">
        <f>IFERROR(IF(OR(HLOOKUP($A486,'Z-scores'!$C$2:$UD$20,17,FALSE)&gt;3,HLOOKUP($A486,'Z-scores'!$C$2:$UD$20,17,FALSE)&lt;-3),"",'Total-corrected counts'!S486),"")</f>
        <v>1.3136909395495886</v>
      </c>
      <c r="T486">
        <f>IFERROR(IF(OR(HLOOKUP($A486,'Z-scores'!$C$2:$UD$20,18,FALSE)&gt;3,HLOOKUP($A486,'Z-scores'!$C$2:$UD$20,18,FALSE)&lt;-3),"",'Total-corrected counts'!T486),"")</f>
        <v>0.93642128992462237</v>
      </c>
      <c r="U486">
        <f>IFERROR(IF(OR(HLOOKUP($A486,'Z-scores'!$C$2:$UD$20,19,FALSE)&gt;3,HLOOKUP($A486,'Z-scores'!$C$2:$UD$20,19,FALSE)&lt;-3),"",'Total-corrected counts'!U486),"")</f>
        <v>0.46432306470580575</v>
      </c>
      <c r="V486">
        <f t="shared" si="28"/>
        <v>1</v>
      </c>
      <c r="W486" s="10">
        <f>SUMIFS(Tabel132[Cluster],Tabel132[ID],A486)</f>
        <v>89</v>
      </c>
      <c r="X486">
        <f t="shared" si="29"/>
        <v>0.52817755509902797</v>
      </c>
      <c r="Y486">
        <f t="shared" si="30"/>
        <v>1.5020545821767017</v>
      </c>
      <c r="Z486">
        <f t="shared" si="31"/>
        <v>1.0770935411188804</v>
      </c>
    </row>
    <row r="487" spans="1:26" x14ac:dyDescent="0.25">
      <c r="A487">
        <v>495</v>
      </c>
      <c r="B487" t="s">
        <v>843</v>
      </c>
      <c r="C487">
        <v>39100</v>
      </c>
      <c r="D487">
        <v>463</v>
      </c>
      <c r="E487" t="str">
        <f>IFERROR(IF(OR(HLOOKUP($A487,'Z-scores'!$C$2:$UD$20,3,FALSE)&gt;3,HLOOKUP(A487,'Z-scores'!$C$2:$UD$20,3,FALSE)&lt;-3),"",'Total-corrected counts'!E487),"")</f>
        <v/>
      </c>
      <c r="F487" t="str">
        <f>IFERROR(IF(OR(HLOOKUP($A487,'Z-scores'!$C$2:$UD$20,4,FALSE)&gt;3,HLOOKUP($A487,'Z-scores'!$C$2:$UD$20,4,FALSE)&lt;-3),"",'Total-corrected counts'!F487),"")</f>
        <v/>
      </c>
      <c r="G487" t="str">
        <f>IFERROR(IF(OR(HLOOKUP($A487,'Z-scores'!$C$2:$UD$20,5,FALSE)&gt;3,HLOOKUP($A487,'Z-scores'!$C$2:$UD$20,5,FALSE)&lt;-3),"",'Total-corrected counts'!G487),"")</f>
        <v/>
      </c>
      <c r="H487" t="str">
        <f>IFERROR(IF(OR(HLOOKUP($A487,'Z-scores'!$C$2:$UD$20,6,FALSE)&gt;3,HLOOKUP($A487,'Z-scores'!$C$2:$UD$20,6,FALSE)&lt;-3),"",'Total-corrected counts'!H487),"")</f>
        <v/>
      </c>
      <c r="I487" t="str">
        <f>IFERROR(IF(OR(HLOOKUP($A487,'Z-scores'!$C$2:$UD$20,7,FALSE)&gt;3,HLOOKUP($A487,'Z-scores'!$C$2:$UD$20,7,FALSE)&lt;-3),"",'Total-corrected counts'!I487),"")</f>
        <v/>
      </c>
      <c r="J487" t="str">
        <f>IFERROR(IF(OR(HLOOKUP($A487,'Z-scores'!$C$2:$UD$20,8,FALSE)&gt;3,HLOOKUP($A487,'Z-scores'!$C$2:$UD$20,8,FALSE)&lt;-3),"",'Total-corrected counts'!J487),"")</f>
        <v/>
      </c>
      <c r="K487" t="str">
        <f>IFERROR(IF(OR(HLOOKUP($A487,'Z-scores'!$C$2:$UD$20,9,FALSE)&gt;3,HLOOKUP($A487,'Z-scores'!$C$2:$UD$20,9,FALSE)&lt;-3),"",'Total-corrected counts'!K487),"")</f>
        <v/>
      </c>
      <c r="L487" t="str">
        <f>IFERROR(IF(OR(HLOOKUP($A487,'Z-scores'!$C$2:$UD$20,10,FALSE)&gt;3,HLOOKUP($A487,'Z-scores'!$C$2:$UD$20,10,FALSE)&lt;-3),"",'Total-corrected counts'!L487),"")</f>
        <v/>
      </c>
      <c r="M487" t="str">
        <f>IFERROR(IF(OR(HLOOKUP($A487,'Z-scores'!$C$2:$UD$20,11,FALSE)&gt;3,HLOOKUP($A487,'Z-scores'!$C$2:$UD$20,11,FALSE)&lt;-3),"",'Total-corrected counts'!M487),"")</f>
        <v/>
      </c>
      <c r="N487" t="str">
        <f>IFERROR(IF(OR(HLOOKUP($A487,'Z-scores'!$C$2:$UD$20,12,FALSE)&gt;3,HLOOKUP($A487,'Z-scores'!$C$2:$UD$20,12,FALSE)&lt;-3),"",'Total-corrected counts'!N487),"")</f>
        <v/>
      </c>
      <c r="O487" t="str">
        <f>IFERROR(IF(OR(HLOOKUP($A487,'Z-scores'!$C$2:$UD$20,13,FALSE)&gt;3,HLOOKUP($A487,'Z-scores'!$C$2:$UD$20,13,FALSE)&lt;-3),"",'Total-corrected counts'!O487),"")</f>
        <v/>
      </c>
      <c r="P487" t="str">
        <f>IFERROR(IF(OR(HLOOKUP($A487,'Z-scores'!$C$2:$UD$20,14,FALSE)&gt;3,HLOOKUP($A487,'Z-scores'!$C$2:$UD$20,14,FALSE)&lt;-3),"",'Total-corrected counts'!P487),"")</f>
        <v/>
      </c>
      <c r="Q487" t="str">
        <f>IFERROR(IF(OR(HLOOKUP($A487,'Z-scores'!$C$2:$UD$20,15,FALSE)&gt;3,HLOOKUP($A487,'Z-scores'!$C$2:$UD$20,15,FALSE)&lt;-3),"",'Total-corrected counts'!Q487),"")</f>
        <v/>
      </c>
      <c r="R487" t="str">
        <f>IFERROR(IF(OR(HLOOKUP($A487,'Z-scores'!$C$2:$UD$20,16,FALSE)&gt;3,HLOOKUP($A487,'Z-scores'!$C$2:$UD$20,16,FALSE)&lt;-3),"",'Total-corrected counts'!R487),"")</f>
        <v/>
      </c>
      <c r="S487" t="str">
        <f>IFERROR(IF(OR(HLOOKUP($A487,'Z-scores'!$C$2:$UD$20,17,FALSE)&gt;3,HLOOKUP($A487,'Z-scores'!$C$2:$UD$20,17,FALSE)&lt;-3),"",'Total-corrected counts'!S487),"")</f>
        <v/>
      </c>
      <c r="T487" t="str">
        <f>IFERROR(IF(OR(HLOOKUP($A487,'Z-scores'!$C$2:$UD$20,18,FALSE)&gt;3,HLOOKUP($A487,'Z-scores'!$C$2:$UD$20,18,FALSE)&lt;-3),"",'Total-corrected counts'!T487),"")</f>
        <v/>
      </c>
      <c r="U487" t="str">
        <f>IFERROR(IF(OR(HLOOKUP($A487,'Z-scores'!$C$2:$UD$20,19,FALSE)&gt;3,HLOOKUP($A487,'Z-scores'!$C$2:$UD$20,19,FALSE)&lt;-3),"",'Total-corrected counts'!U487),"")</f>
        <v/>
      </c>
      <c r="V487">
        <f t="shared" si="28"/>
        <v>1</v>
      </c>
      <c r="W487" s="10">
        <f>SUMIFS(Tabel132[Cluster],Tabel132[ID],A487)</f>
        <v>49</v>
      </c>
      <c r="X487" t="str">
        <f t="shared" si="29"/>
        <v/>
      </c>
      <c r="Y487" t="str">
        <f t="shared" si="30"/>
        <v/>
      </c>
      <c r="Z487" t="str">
        <f t="shared" si="31"/>
        <v/>
      </c>
    </row>
    <row r="488" spans="1:26" x14ac:dyDescent="0.25">
      <c r="A488">
        <v>496</v>
      </c>
      <c r="B488" t="s">
        <v>844</v>
      </c>
      <c r="C488">
        <v>33100</v>
      </c>
      <c r="D488">
        <v>814</v>
      </c>
      <c r="E488" t="str">
        <f>IFERROR(IF(OR(HLOOKUP($A488,'Z-scores'!$C$2:$UD$20,3,FALSE)&gt;3,HLOOKUP(A488,'Z-scores'!$C$2:$UD$20,3,FALSE)&lt;-3),"",'Total-corrected counts'!E488),"")</f>
        <v/>
      </c>
      <c r="F488" t="str">
        <f>IFERROR(IF(OR(HLOOKUP($A488,'Z-scores'!$C$2:$UD$20,4,FALSE)&gt;3,HLOOKUP($A488,'Z-scores'!$C$2:$UD$20,4,FALSE)&lt;-3),"",'Total-corrected counts'!F488),"")</f>
        <v/>
      </c>
      <c r="G488" t="str">
        <f>IFERROR(IF(OR(HLOOKUP($A488,'Z-scores'!$C$2:$UD$20,5,FALSE)&gt;3,HLOOKUP($A488,'Z-scores'!$C$2:$UD$20,5,FALSE)&lt;-3),"",'Total-corrected counts'!G488),"")</f>
        <v/>
      </c>
      <c r="H488" t="str">
        <f>IFERROR(IF(OR(HLOOKUP($A488,'Z-scores'!$C$2:$UD$20,6,FALSE)&gt;3,HLOOKUP($A488,'Z-scores'!$C$2:$UD$20,6,FALSE)&lt;-3),"",'Total-corrected counts'!H488),"")</f>
        <v/>
      </c>
      <c r="I488" t="str">
        <f>IFERROR(IF(OR(HLOOKUP($A488,'Z-scores'!$C$2:$UD$20,7,FALSE)&gt;3,HLOOKUP($A488,'Z-scores'!$C$2:$UD$20,7,FALSE)&lt;-3),"",'Total-corrected counts'!I488),"")</f>
        <v/>
      </c>
      <c r="J488" t="str">
        <f>IFERROR(IF(OR(HLOOKUP($A488,'Z-scores'!$C$2:$UD$20,8,FALSE)&gt;3,HLOOKUP($A488,'Z-scores'!$C$2:$UD$20,8,FALSE)&lt;-3),"",'Total-corrected counts'!J488),"")</f>
        <v/>
      </c>
      <c r="K488" t="str">
        <f>IFERROR(IF(OR(HLOOKUP($A488,'Z-scores'!$C$2:$UD$20,9,FALSE)&gt;3,HLOOKUP($A488,'Z-scores'!$C$2:$UD$20,9,FALSE)&lt;-3),"",'Total-corrected counts'!K488),"")</f>
        <v/>
      </c>
      <c r="L488" t="str">
        <f>IFERROR(IF(OR(HLOOKUP($A488,'Z-scores'!$C$2:$UD$20,10,FALSE)&gt;3,HLOOKUP($A488,'Z-scores'!$C$2:$UD$20,10,FALSE)&lt;-3),"",'Total-corrected counts'!L488),"")</f>
        <v/>
      </c>
      <c r="M488" t="str">
        <f>IFERROR(IF(OR(HLOOKUP($A488,'Z-scores'!$C$2:$UD$20,11,FALSE)&gt;3,HLOOKUP($A488,'Z-scores'!$C$2:$UD$20,11,FALSE)&lt;-3),"",'Total-corrected counts'!M488),"")</f>
        <v/>
      </c>
      <c r="N488" t="str">
        <f>IFERROR(IF(OR(HLOOKUP($A488,'Z-scores'!$C$2:$UD$20,12,FALSE)&gt;3,HLOOKUP($A488,'Z-scores'!$C$2:$UD$20,12,FALSE)&lt;-3),"",'Total-corrected counts'!N488),"")</f>
        <v/>
      </c>
      <c r="O488" t="str">
        <f>IFERROR(IF(OR(HLOOKUP($A488,'Z-scores'!$C$2:$UD$20,13,FALSE)&gt;3,HLOOKUP($A488,'Z-scores'!$C$2:$UD$20,13,FALSE)&lt;-3),"",'Total-corrected counts'!O488),"")</f>
        <v/>
      </c>
      <c r="P488" t="str">
        <f>IFERROR(IF(OR(HLOOKUP($A488,'Z-scores'!$C$2:$UD$20,14,FALSE)&gt;3,HLOOKUP($A488,'Z-scores'!$C$2:$UD$20,14,FALSE)&lt;-3),"",'Total-corrected counts'!P488),"")</f>
        <v/>
      </c>
      <c r="Q488" t="str">
        <f>IFERROR(IF(OR(HLOOKUP($A488,'Z-scores'!$C$2:$UD$20,15,FALSE)&gt;3,HLOOKUP($A488,'Z-scores'!$C$2:$UD$20,15,FALSE)&lt;-3),"",'Total-corrected counts'!Q488),"")</f>
        <v/>
      </c>
      <c r="R488" t="str">
        <f>IFERROR(IF(OR(HLOOKUP($A488,'Z-scores'!$C$2:$UD$20,16,FALSE)&gt;3,HLOOKUP($A488,'Z-scores'!$C$2:$UD$20,16,FALSE)&lt;-3),"",'Total-corrected counts'!R488),"")</f>
        <v/>
      </c>
      <c r="S488" t="str">
        <f>IFERROR(IF(OR(HLOOKUP($A488,'Z-scores'!$C$2:$UD$20,17,FALSE)&gt;3,HLOOKUP($A488,'Z-scores'!$C$2:$UD$20,17,FALSE)&lt;-3),"",'Total-corrected counts'!S488),"")</f>
        <v/>
      </c>
      <c r="T488" t="str">
        <f>IFERROR(IF(OR(HLOOKUP($A488,'Z-scores'!$C$2:$UD$20,18,FALSE)&gt;3,HLOOKUP($A488,'Z-scores'!$C$2:$UD$20,18,FALSE)&lt;-3),"",'Total-corrected counts'!T488),"")</f>
        <v/>
      </c>
      <c r="U488" t="str">
        <f>IFERROR(IF(OR(HLOOKUP($A488,'Z-scores'!$C$2:$UD$20,19,FALSE)&gt;3,HLOOKUP($A488,'Z-scores'!$C$2:$UD$20,19,FALSE)&lt;-3),"",'Total-corrected counts'!U488),"")</f>
        <v/>
      </c>
      <c r="V488">
        <f t="shared" si="28"/>
        <v>1</v>
      </c>
      <c r="W488" s="10">
        <f>SUMIFS(Tabel132[Cluster],Tabel132[ID],A488)</f>
        <v>42</v>
      </c>
      <c r="X488" t="str">
        <f t="shared" si="29"/>
        <v/>
      </c>
      <c r="Y488" t="str">
        <f t="shared" si="30"/>
        <v/>
      </c>
      <c r="Z488" t="str">
        <f t="shared" si="31"/>
        <v/>
      </c>
    </row>
    <row r="489" spans="1:26" x14ac:dyDescent="0.25">
      <c r="A489">
        <v>497</v>
      </c>
      <c r="B489" t="s">
        <v>845</v>
      </c>
      <c r="C489">
        <v>14000</v>
      </c>
      <c r="D489">
        <v>669</v>
      </c>
      <c r="E489" t="str">
        <f>IFERROR(IF(OR(HLOOKUP($A489,'Z-scores'!$C$2:$UD$20,3,FALSE)&gt;3,HLOOKUP(A489,'Z-scores'!$C$2:$UD$20,3,FALSE)&lt;-3),"",'Total-corrected counts'!E489),"")</f>
        <v/>
      </c>
      <c r="F489" t="str">
        <f>IFERROR(IF(OR(HLOOKUP($A489,'Z-scores'!$C$2:$UD$20,4,FALSE)&gt;3,HLOOKUP($A489,'Z-scores'!$C$2:$UD$20,4,FALSE)&lt;-3),"",'Total-corrected counts'!F489),"")</f>
        <v/>
      </c>
      <c r="G489" t="str">
        <f>IFERROR(IF(OR(HLOOKUP($A489,'Z-scores'!$C$2:$UD$20,5,FALSE)&gt;3,HLOOKUP($A489,'Z-scores'!$C$2:$UD$20,5,FALSE)&lt;-3),"",'Total-corrected counts'!G489),"")</f>
        <v/>
      </c>
      <c r="H489" t="str">
        <f>IFERROR(IF(OR(HLOOKUP($A489,'Z-scores'!$C$2:$UD$20,6,FALSE)&gt;3,HLOOKUP($A489,'Z-scores'!$C$2:$UD$20,6,FALSE)&lt;-3),"",'Total-corrected counts'!H489),"")</f>
        <v/>
      </c>
      <c r="I489" t="str">
        <f>IFERROR(IF(OR(HLOOKUP($A489,'Z-scores'!$C$2:$UD$20,7,FALSE)&gt;3,HLOOKUP($A489,'Z-scores'!$C$2:$UD$20,7,FALSE)&lt;-3),"",'Total-corrected counts'!I489),"")</f>
        <v/>
      </c>
      <c r="J489" t="str">
        <f>IFERROR(IF(OR(HLOOKUP($A489,'Z-scores'!$C$2:$UD$20,8,FALSE)&gt;3,HLOOKUP($A489,'Z-scores'!$C$2:$UD$20,8,FALSE)&lt;-3),"",'Total-corrected counts'!J489),"")</f>
        <v/>
      </c>
      <c r="K489" t="str">
        <f>IFERROR(IF(OR(HLOOKUP($A489,'Z-scores'!$C$2:$UD$20,9,FALSE)&gt;3,HLOOKUP($A489,'Z-scores'!$C$2:$UD$20,9,FALSE)&lt;-3),"",'Total-corrected counts'!K489),"")</f>
        <v/>
      </c>
      <c r="L489" t="str">
        <f>IFERROR(IF(OR(HLOOKUP($A489,'Z-scores'!$C$2:$UD$20,10,FALSE)&gt;3,HLOOKUP($A489,'Z-scores'!$C$2:$UD$20,10,FALSE)&lt;-3),"",'Total-corrected counts'!L489),"")</f>
        <v/>
      </c>
      <c r="M489" t="str">
        <f>IFERROR(IF(OR(HLOOKUP($A489,'Z-scores'!$C$2:$UD$20,11,FALSE)&gt;3,HLOOKUP($A489,'Z-scores'!$C$2:$UD$20,11,FALSE)&lt;-3),"",'Total-corrected counts'!M489),"")</f>
        <v/>
      </c>
      <c r="N489" t="str">
        <f>IFERROR(IF(OR(HLOOKUP($A489,'Z-scores'!$C$2:$UD$20,12,FALSE)&gt;3,HLOOKUP($A489,'Z-scores'!$C$2:$UD$20,12,FALSE)&lt;-3),"",'Total-corrected counts'!N489),"")</f>
        <v/>
      </c>
      <c r="O489" t="str">
        <f>IFERROR(IF(OR(HLOOKUP($A489,'Z-scores'!$C$2:$UD$20,13,FALSE)&gt;3,HLOOKUP($A489,'Z-scores'!$C$2:$UD$20,13,FALSE)&lt;-3),"",'Total-corrected counts'!O489),"")</f>
        <v/>
      </c>
      <c r="P489" t="str">
        <f>IFERROR(IF(OR(HLOOKUP($A489,'Z-scores'!$C$2:$UD$20,14,FALSE)&gt;3,HLOOKUP($A489,'Z-scores'!$C$2:$UD$20,14,FALSE)&lt;-3),"",'Total-corrected counts'!P489),"")</f>
        <v/>
      </c>
      <c r="Q489" t="str">
        <f>IFERROR(IF(OR(HLOOKUP($A489,'Z-scores'!$C$2:$UD$20,15,FALSE)&gt;3,HLOOKUP($A489,'Z-scores'!$C$2:$UD$20,15,FALSE)&lt;-3),"",'Total-corrected counts'!Q489),"")</f>
        <v/>
      </c>
      <c r="R489" t="str">
        <f>IFERROR(IF(OR(HLOOKUP($A489,'Z-scores'!$C$2:$UD$20,16,FALSE)&gt;3,HLOOKUP($A489,'Z-scores'!$C$2:$UD$20,16,FALSE)&lt;-3),"",'Total-corrected counts'!R489),"")</f>
        <v/>
      </c>
      <c r="S489" t="str">
        <f>IFERROR(IF(OR(HLOOKUP($A489,'Z-scores'!$C$2:$UD$20,17,FALSE)&gt;3,HLOOKUP($A489,'Z-scores'!$C$2:$UD$20,17,FALSE)&lt;-3),"",'Total-corrected counts'!S489),"")</f>
        <v/>
      </c>
      <c r="T489" t="str">
        <f>IFERROR(IF(OR(HLOOKUP($A489,'Z-scores'!$C$2:$UD$20,18,FALSE)&gt;3,HLOOKUP($A489,'Z-scores'!$C$2:$UD$20,18,FALSE)&lt;-3),"",'Total-corrected counts'!T489),"")</f>
        <v/>
      </c>
      <c r="U489" t="str">
        <f>IFERROR(IF(OR(HLOOKUP($A489,'Z-scores'!$C$2:$UD$20,19,FALSE)&gt;3,HLOOKUP($A489,'Z-scores'!$C$2:$UD$20,19,FALSE)&lt;-3),"",'Total-corrected counts'!U489),"")</f>
        <v/>
      </c>
      <c r="V489">
        <f t="shared" si="28"/>
        <v>1</v>
      </c>
      <c r="W489" s="10">
        <f>SUMIFS(Tabel132[Cluster],Tabel132[ID],A489)</f>
        <v>0</v>
      </c>
      <c r="X489" t="str">
        <f t="shared" si="29"/>
        <v/>
      </c>
      <c r="Y489" t="str">
        <f t="shared" si="30"/>
        <v/>
      </c>
      <c r="Z489" t="str">
        <f t="shared" si="31"/>
        <v/>
      </c>
    </row>
    <row r="490" spans="1:26" x14ac:dyDescent="0.25">
      <c r="A490">
        <v>498</v>
      </c>
      <c r="B490" t="s">
        <v>846</v>
      </c>
      <c r="C490">
        <v>53200</v>
      </c>
      <c r="D490">
        <v>359</v>
      </c>
      <c r="E490" t="str">
        <f>IFERROR(IF(OR(HLOOKUP($A490,'Z-scores'!$C$2:$UD$20,3,FALSE)&gt;3,HLOOKUP(A490,'Z-scores'!$C$2:$UD$20,3,FALSE)&lt;-3),"",'Total-corrected counts'!E490),"")</f>
        <v/>
      </c>
      <c r="F490" t="str">
        <f>IFERROR(IF(OR(HLOOKUP($A490,'Z-scores'!$C$2:$UD$20,4,FALSE)&gt;3,HLOOKUP($A490,'Z-scores'!$C$2:$UD$20,4,FALSE)&lt;-3),"",'Total-corrected counts'!F490),"")</f>
        <v/>
      </c>
      <c r="G490" t="str">
        <f>IFERROR(IF(OR(HLOOKUP($A490,'Z-scores'!$C$2:$UD$20,5,FALSE)&gt;3,HLOOKUP($A490,'Z-scores'!$C$2:$UD$20,5,FALSE)&lt;-3),"",'Total-corrected counts'!G490),"")</f>
        <v/>
      </c>
      <c r="H490" t="str">
        <f>IFERROR(IF(OR(HLOOKUP($A490,'Z-scores'!$C$2:$UD$20,6,FALSE)&gt;3,HLOOKUP($A490,'Z-scores'!$C$2:$UD$20,6,FALSE)&lt;-3),"",'Total-corrected counts'!H490),"")</f>
        <v/>
      </c>
      <c r="I490" t="str">
        <f>IFERROR(IF(OR(HLOOKUP($A490,'Z-scores'!$C$2:$UD$20,7,FALSE)&gt;3,HLOOKUP($A490,'Z-scores'!$C$2:$UD$20,7,FALSE)&lt;-3),"",'Total-corrected counts'!I490),"")</f>
        <v/>
      </c>
      <c r="J490" t="str">
        <f>IFERROR(IF(OR(HLOOKUP($A490,'Z-scores'!$C$2:$UD$20,8,FALSE)&gt;3,HLOOKUP($A490,'Z-scores'!$C$2:$UD$20,8,FALSE)&lt;-3),"",'Total-corrected counts'!J490),"")</f>
        <v/>
      </c>
      <c r="K490" t="str">
        <f>IFERROR(IF(OR(HLOOKUP($A490,'Z-scores'!$C$2:$UD$20,9,FALSE)&gt;3,HLOOKUP($A490,'Z-scores'!$C$2:$UD$20,9,FALSE)&lt;-3),"",'Total-corrected counts'!K490),"")</f>
        <v/>
      </c>
      <c r="L490" t="str">
        <f>IFERROR(IF(OR(HLOOKUP($A490,'Z-scores'!$C$2:$UD$20,10,FALSE)&gt;3,HLOOKUP($A490,'Z-scores'!$C$2:$UD$20,10,FALSE)&lt;-3),"",'Total-corrected counts'!L490),"")</f>
        <v/>
      </c>
      <c r="M490" t="str">
        <f>IFERROR(IF(OR(HLOOKUP($A490,'Z-scores'!$C$2:$UD$20,11,FALSE)&gt;3,HLOOKUP($A490,'Z-scores'!$C$2:$UD$20,11,FALSE)&lt;-3),"",'Total-corrected counts'!M490),"")</f>
        <v/>
      </c>
      <c r="N490" t="str">
        <f>IFERROR(IF(OR(HLOOKUP($A490,'Z-scores'!$C$2:$UD$20,12,FALSE)&gt;3,HLOOKUP($A490,'Z-scores'!$C$2:$UD$20,12,FALSE)&lt;-3),"",'Total-corrected counts'!N490),"")</f>
        <v/>
      </c>
      <c r="O490" t="str">
        <f>IFERROR(IF(OR(HLOOKUP($A490,'Z-scores'!$C$2:$UD$20,13,FALSE)&gt;3,HLOOKUP($A490,'Z-scores'!$C$2:$UD$20,13,FALSE)&lt;-3),"",'Total-corrected counts'!O490),"")</f>
        <v/>
      </c>
      <c r="P490" t="str">
        <f>IFERROR(IF(OR(HLOOKUP($A490,'Z-scores'!$C$2:$UD$20,14,FALSE)&gt;3,HLOOKUP($A490,'Z-scores'!$C$2:$UD$20,14,FALSE)&lt;-3),"",'Total-corrected counts'!P490),"")</f>
        <v/>
      </c>
      <c r="Q490" t="str">
        <f>IFERROR(IF(OR(HLOOKUP($A490,'Z-scores'!$C$2:$UD$20,15,FALSE)&gt;3,HLOOKUP($A490,'Z-scores'!$C$2:$UD$20,15,FALSE)&lt;-3),"",'Total-corrected counts'!Q490),"")</f>
        <v/>
      </c>
      <c r="R490" t="str">
        <f>IFERROR(IF(OR(HLOOKUP($A490,'Z-scores'!$C$2:$UD$20,16,FALSE)&gt;3,HLOOKUP($A490,'Z-scores'!$C$2:$UD$20,16,FALSE)&lt;-3),"",'Total-corrected counts'!R490),"")</f>
        <v/>
      </c>
      <c r="S490" t="str">
        <f>IFERROR(IF(OR(HLOOKUP($A490,'Z-scores'!$C$2:$UD$20,17,FALSE)&gt;3,HLOOKUP($A490,'Z-scores'!$C$2:$UD$20,17,FALSE)&lt;-3),"",'Total-corrected counts'!S490),"")</f>
        <v/>
      </c>
      <c r="T490" t="str">
        <f>IFERROR(IF(OR(HLOOKUP($A490,'Z-scores'!$C$2:$UD$20,18,FALSE)&gt;3,HLOOKUP($A490,'Z-scores'!$C$2:$UD$20,18,FALSE)&lt;-3),"",'Total-corrected counts'!T490),"")</f>
        <v/>
      </c>
      <c r="U490" t="str">
        <f>IFERROR(IF(OR(HLOOKUP($A490,'Z-scores'!$C$2:$UD$20,19,FALSE)&gt;3,HLOOKUP($A490,'Z-scores'!$C$2:$UD$20,19,FALSE)&lt;-3),"",'Total-corrected counts'!U490),"")</f>
        <v/>
      </c>
      <c r="V490">
        <f t="shared" si="28"/>
        <v>1</v>
      </c>
      <c r="W490" s="10">
        <f>SUMIFS(Tabel132[Cluster],Tabel132[ID],A490)</f>
        <v>75</v>
      </c>
      <c r="X490" t="str">
        <f t="shared" si="29"/>
        <v/>
      </c>
      <c r="Y490" t="str">
        <f t="shared" si="30"/>
        <v/>
      </c>
      <c r="Z490" t="str">
        <f t="shared" si="31"/>
        <v/>
      </c>
    </row>
    <row r="491" spans="1:26" x14ac:dyDescent="0.25">
      <c r="A491">
        <v>499</v>
      </c>
      <c r="B491" t="s">
        <v>847</v>
      </c>
      <c r="C491">
        <v>105300</v>
      </c>
      <c r="D491">
        <v>1123</v>
      </c>
      <c r="E491" t="str">
        <f>IFERROR(IF(OR(HLOOKUP($A491,'Z-scores'!$C$2:$UD$20,3,FALSE)&gt;3,HLOOKUP(A491,'Z-scores'!$C$2:$UD$20,3,FALSE)&lt;-3),"",'Total-corrected counts'!E491),"")</f>
        <v/>
      </c>
      <c r="F491" t="str">
        <f>IFERROR(IF(OR(HLOOKUP($A491,'Z-scores'!$C$2:$UD$20,4,FALSE)&gt;3,HLOOKUP($A491,'Z-scores'!$C$2:$UD$20,4,FALSE)&lt;-3),"",'Total-corrected counts'!F491),"")</f>
        <v/>
      </c>
      <c r="G491" t="str">
        <f>IFERROR(IF(OR(HLOOKUP($A491,'Z-scores'!$C$2:$UD$20,5,FALSE)&gt;3,HLOOKUP($A491,'Z-scores'!$C$2:$UD$20,5,FALSE)&lt;-3),"",'Total-corrected counts'!G491),"")</f>
        <v/>
      </c>
      <c r="H491" t="str">
        <f>IFERROR(IF(OR(HLOOKUP($A491,'Z-scores'!$C$2:$UD$20,6,FALSE)&gt;3,HLOOKUP($A491,'Z-scores'!$C$2:$UD$20,6,FALSE)&lt;-3),"",'Total-corrected counts'!H491),"")</f>
        <v/>
      </c>
      <c r="I491" t="str">
        <f>IFERROR(IF(OR(HLOOKUP($A491,'Z-scores'!$C$2:$UD$20,7,FALSE)&gt;3,HLOOKUP($A491,'Z-scores'!$C$2:$UD$20,7,FALSE)&lt;-3),"",'Total-corrected counts'!I491),"")</f>
        <v/>
      </c>
      <c r="J491" t="str">
        <f>IFERROR(IF(OR(HLOOKUP($A491,'Z-scores'!$C$2:$UD$20,8,FALSE)&gt;3,HLOOKUP($A491,'Z-scores'!$C$2:$UD$20,8,FALSE)&lt;-3),"",'Total-corrected counts'!J491),"")</f>
        <v/>
      </c>
      <c r="K491" t="str">
        <f>IFERROR(IF(OR(HLOOKUP($A491,'Z-scores'!$C$2:$UD$20,9,FALSE)&gt;3,HLOOKUP($A491,'Z-scores'!$C$2:$UD$20,9,FALSE)&lt;-3),"",'Total-corrected counts'!K491),"")</f>
        <v/>
      </c>
      <c r="L491" t="str">
        <f>IFERROR(IF(OR(HLOOKUP($A491,'Z-scores'!$C$2:$UD$20,10,FALSE)&gt;3,HLOOKUP($A491,'Z-scores'!$C$2:$UD$20,10,FALSE)&lt;-3),"",'Total-corrected counts'!L491),"")</f>
        <v/>
      </c>
      <c r="M491" t="str">
        <f>IFERROR(IF(OR(HLOOKUP($A491,'Z-scores'!$C$2:$UD$20,11,FALSE)&gt;3,HLOOKUP($A491,'Z-scores'!$C$2:$UD$20,11,FALSE)&lt;-3),"",'Total-corrected counts'!M491),"")</f>
        <v/>
      </c>
      <c r="N491" t="str">
        <f>IFERROR(IF(OR(HLOOKUP($A491,'Z-scores'!$C$2:$UD$20,12,FALSE)&gt;3,HLOOKUP($A491,'Z-scores'!$C$2:$UD$20,12,FALSE)&lt;-3),"",'Total-corrected counts'!N491),"")</f>
        <v/>
      </c>
      <c r="O491" t="str">
        <f>IFERROR(IF(OR(HLOOKUP($A491,'Z-scores'!$C$2:$UD$20,13,FALSE)&gt;3,HLOOKUP($A491,'Z-scores'!$C$2:$UD$20,13,FALSE)&lt;-3),"",'Total-corrected counts'!O491),"")</f>
        <v/>
      </c>
      <c r="P491" t="str">
        <f>IFERROR(IF(OR(HLOOKUP($A491,'Z-scores'!$C$2:$UD$20,14,FALSE)&gt;3,HLOOKUP($A491,'Z-scores'!$C$2:$UD$20,14,FALSE)&lt;-3),"",'Total-corrected counts'!P491),"")</f>
        <v/>
      </c>
      <c r="Q491" t="str">
        <f>IFERROR(IF(OR(HLOOKUP($A491,'Z-scores'!$C$2:$UD$20,15,FALSE)&gt;3,HLOOKUP($A491,'Z-scores'!$C$2:$UD$20,15,FALSE)&lt;-3),"",'Total-corrected counts'!Q491),"")</f>
        <v/>
      </c>
      <c r="R491" t="str">
        <f>IFERROR(IF(OR(HLOOKUP($A491,'Z-scores'!$C$2:$UD$20,16,FALSE)&gt;3,HLOOKUP($A491,'Z-scores'!$C$2:$UD$20,16,FALSE)&lt;-3),"",'Total-corrected counts'!R491),"")</f>
        <v/>
      </c>
      <c r="S491" t="str">
        <f>IFERROR(IF(OR(HLOOKUP($A491,'Z-scores'!$C$2:$UD$20,17,FALSE)&gt;3,HLOOKUP($A491,'Z-scores'!$C$2:$UD$20,17,FALSE)&lt;-3),"",'Total-corrected counts'!S491),"")</f>
        <v/>
      </c>
      <c r="T491" t="str">
        <f>IFERROR(IF(OR(HLOOKUP($A491,'Z-scores'!$C$2:$UD$20,18,FALSE)&gt;3,HLOOKUP($A491,'Z-scores'!$C$2:$UD$20,18,FALSE)&lt;-3),"",'Total-corrected counts'!T491),"")</f>
        <v/>
      </c>
      <c r="U491" t="str">
        <f>IFERROR(IF(OR(HLOOKUP($A491,'Z-scores'!$C$2:$UD$20,19,FALSE)&gt;3,HLOOKUP($A491,'Z-scores'!$C$2:$UD$20,19,FALSE)&lt;-3),"",'Total-corrected counts'!U491),"")</f>
        <v/>
      </c>
      <c r="V491">
        <f t="shared" si="28"/>
        <v>1</v>
      </c>
      <c r="W491" s="10">
        <f>SUMIFS(Tabel132[Cluster],Tabel132[ID],A491)</f>
        <v>0</v>
      </c>
      <c r="X491" t="str">
        <f t="shared" si="29"/>
        <v/>
      </c>
      <c r="Y491" t="str">
        <f t="shared" si="30"/>
        <v/>
      </c>
      <c r="Z491" t="str">
        <f t="shared" si="31"/>
        <v/>
      </c>
    </row>
    <row r="492" spans="1:26" x14ac:dyDescent="0.25">
      <c r="A492">
        <v>500</v>
      </c>
      <c r="B492" t="s">
        <v>848</v>
      </c>
      <c r="C492">
        <v>900</v>
      </c>
      <c r="D492">
        <v>315</v>
      </c>
      <c r="E492" t="str">
        <f>IFERROR(IF(OR(HLOOKUP($A492,'Z-scores'!$C$2:$UD$20,3,FALSE)&gt;3,HLOOKUP(A492,'Z-scores'!$C$2:$UD$20,3,FALSE)&lt;-3),"",'Total-corrected counts'!E492),"")</f>
        <v/>
      </c>
      <c r="F492" t="str">
        <f>IFERROR(IF(OR(HLOOKUP($A492,'Z-scores'!$C$2:$UD$20,4,FALSE)&gt;3,HLOOKUP($A492,'Z-scores'!$C$2:$UD$20,4,FALSE)&lt;-3),"",'Total-corrected counts'!F492),"")</f>
        <v/>
      </c>
      <c r="G492" t="str">
        <f>IFERROR(IF(OR(HLOOKUP($A492,'Z-scores'!$C$2:$UD$20,5,FALSE)&gt;3,HLOOKUP($A492,'Z-scores'!$C$2:$UD$20,5,FALSE)&lt;-3),"",'Total-corrected counts'!G492),"")</f>
        <v/>
      </c>
      <c r="H492" t="str">
        <f>IFERROR(IF(OR(HLOOKUP($A492,'Z-scores'!$C$2:$UD$20,6,FALSE)&gt;3,HLOOKUP($A492,'Z-scores'!$C$2:$UD$20,6,FALSE)&lt;-3),"",'Total-corrected counts'!H492),"")</f>
        <v/>
      </c>
      <c r="I492" t="str">
        <f>IFERROR(IF(OR(HLOOKUP($A492,'Z-scores'!$C$2:$UD$20,7,FALSE)&gt;3,HLOOKUP($A492,'Z-scores'!$C$2:$UD$20,7,FALSE)&lt;-3),"",'Total-corrected counts'!I492),"")</f>
        <v/>
      </c>
      <c r="J492" t="str">
        <f>IFERROR(IF(OR(HLOOKUP($A492,'Z-scores'!$C$2:$UD$20,8,FALSE)&gt;3,HLOOKUP($A492,'Z-scores'!$C$2:$UD$20,8,FALSE)&lt;-3),"",'Total-corrected counts'!J492),"")</f>
        <v/>
      </c>
      <c r="K492" t="str">
        <f>IFERROR(IF(OR(HLOOKUP($A492,'Z-scores'!$C$2:$UD$20,9,FALSE)&gt;3,HLOOKUP($A492,'Z-scores'!$C$2:$UD$20,9,FALSE)&lt;-3),"",'Total-corrected counts'!K492),"")</f>
        <v/>
      </c>
      <c r="L492" t="str">
        <f>IFERROR(IF(OR(HLOOKUP($A492,'Z-scores'!$C$2:$UD$20,10,FALSE)&gt;3,HLOOKUP($A492,'Z-scores'!$C$2:$UD$20,10,FALSE)&lt;-3),"",'Total-corrected counts'!L492),"")</f>
        <v/>
      </c>
      <c r="M492" t="str">
        <f>IFERROR(IF(OR(HLOOKUP($A492,'Z-scores'!$C$2:$UD$20,11,FALSE)&gt;3,HLOOKUP($A492,'Z-scores'!$C$2:$UD$20,11,FALSE)&lt;-3),"",'Total-corrected counts'!M492),"")</f>
        <v/>
      </c>
      <c r="N492" t="str">
        <f>IFERROR(IF(OR(HLOOKUP($A492,'Z-scores'!$C$2:$UD$20,12,FALSE)&gt;3,HLOOKUP($A492,'Z-scores'!$C$2:$UD$20,12,FALSE)&lt;-3),"",'Total-corrected counts'!N492),"")</f>
        <v/>
      </c>
      <c r="O492" t="str">
        <f>IFERROR(IF(OR(HLOOKUP($A492,'Z-scores'!$C$2:$UD$20,13,FALSE)&gt;3,HLOOKUP($A492,'Z-scores'!$C$2:$UD$20,13,FALSE)&lt;-3),"",'Total-corrected counts'!O492),"")</f>
        <v/>
      </c>
      <c r="P492" t="str">
        <f>IFERROR(IF(OR(HLOOKUP($A492,'Z-scores'!$C$2:$UD$20,14,FALSE)&gt;3,HLOOKUP($A492,'Z-scores'!$C$2:$UD$20,14,FALSE)&lt;-3),"",'Total-corrected counts'!P492),"")</f>
        <v/>
      </c>
      <c r="Q492" t="str">
        <f>IFERROR(IF(OR(HLOOKUP($A492,'Z-scores'!$C$2:$UD$20,15,FALSE)&gt;3,HLOOKUP($A492,'Z-scores'!$C$2:$UD$20,15,FALSE)&lt;-3),"",'Total-corrected counts'!Q492),"")</f>
        <v/>
      </c>
      <c r="R492" t="str">
        <f>IFERROR(IF(OR(HLOOKUP($A492,'Z-scores'!$C$2:$UD$20,16,FALSE)&gt;3,HLOOKUP($A492,'Z-scores'!$C$2:$UD$20,16,FALSE)&lt;-3),"",'Total-corrected counts'!R492),"")</f>
        <v/>
      </c>
      <c r="S492" t="str">
        <f>IFERROR(IF(OR(HLOOKUP($A492,'Z-scores'!$C$2:$UD$20,17,FALSE)&gt;3,HLOOKUP($A492,'Z-scores'!$C$2:$UD$20,17,FALSE)&lt;-3),"",'Total-corrected counts'!S492),"")</f>
        <v/>
      </c>
      <c r="T492" t="str">
        <f>IFERROR(IF(OR(HLOOKUP($A492,'Z-scores'!$C$2:$UD$20,18,FALSE)&gt;3,HLOOKUP($A492,'Z-scores'!$C$2:$UD$20,18,FALSE)&lt;-3),"",'Total-corrected counts'!T492),"")</f>
        <v/>
      </c>
      <c r="U492" t="str">
        <f>IFERROR(IF(OR(HLOOKUP($A492,'Z-scores'!$C$2:$UD$20,19,FALSE)&gt;3,HLOOKUP($A492,'Z-scores'!$C$2:$UD$20,19,FALSE)&lt;-3),"",'Total-corrected counts'!U492),"")</f>
        <v/>
      </c>
      <c r="V492">
        <f t="shared" si="28"/>
        <v>1</v>
      </c>
      <c r="W492" s="10">
        <f>SUMIFS(Tabel132[Cluster],Tabel132[ID],A492)</f>
        <v>2</v>
      </c>
      <c r="X492" t="str">
        <f t="shared" si="29"/>
        <v/>
      </c>
      <c r="Y492" t="str">
        <f t="shared" si="30"/>
        <v/>
      </c>
      <c r="Z492" t="str">
        <f t="shared" si="31"/>
        <v/>
      </c>
    </row>
    <row r="493" spans="1:26" x14ac:dyDescent="0.25">
      <c r="A493">
        <v>501</v>
      </c>
      <c r="B493" t="s">
        <v>247</v>
      </c>
      <c r="C493">
        <v>17900</v>
      </c>
      <c r="D493">
        <v>533</v>
      </c>
      <c r="E493">
        <f>IFERROR(IF(OR(HLOOKUP($A493,'Z-scores'!$C$2:$UD$20,3,FALSE)&gt;3,HLOOKUP(A493,'Z-scores'!$C$2:$UD$20,3,FALSE)&lt;-3),"",'Total-corrected counts'!E493),"")</f>
        <v>0.40905249992715503</v>
      </c>
      <c r="F493">
        <f>IFERROR(IF(OR(HLOOKUP($A493,'Z-scores'!$C$2:$UD$20,4,FALSE)&gt;3,HLOOKUP($A493,'Z-scores'!$C$2:$UD$20,4,FALSE)&lt;-3),"",'Total-corrected counts'!F493),"")</f>
        <v>0.56600616208447763</v>
      </c>
      <c r="G493">
        <f>IFERROR(IF(OR(HLOOKUP($A493,'Z-scores'!$C$2:$UD$20,5,FALSE)&gt;3,HLOOKUP($A493,'Z-scores'!$C$2:$UD$20,5,FALSE)&lt;-3),"",'Total-corrected counts'!G493),"")</f>
        <v>1.5008602245850979</v>
      </c>
      <c r="H493">
        <f>IFERROR(IF(OR(HLOOKUP($A493,'Z-scores'!$C$2:$UD$20,6,FALSE)&gt;3,HLOOKUP($A493,'Z-scores'!$C$2:$UD$20,6,FALSE)&lt;-3),"",'Total-corrected counts'!H493),"")</f>
        <v>0.34203522125141617</v>
      </c>
      <c r="I493">
        <f>IFERROR(IF(OR(HLOOKUP($A493,'Z-scores'!$C$2:$UD$20,7,FALSE)&gt;3,HLOOKUP($A493,'Z-scores'!$C$2:$UD$20,7,FALSE)&lt;-3),"",'Total-corrected counts'!I493),"")</f>
        <v>0.48023790246860754</v>
      </c>
      <c r="J493">
        <f>IFERROR(IF(OR(HLOOKUP($A493,'Z-scores'!$C$2:$UD$20,8,FALSE)&gt;3,HLOOKUP($A493,'Z-scores'!$C$2:$UD$20,8,FALSE)&lt;-3),"",'Total-corrected counts'!J493),"")</f>
        <v>1.2080367479847975</v>
      </c>
      <c r="K493">
        <f>IFERROR(IF(OR(HLOOKUP($A493,'Z-scores'!$C$2:$UD$20,9,FALSE)&gt;3,HLOOKUP($A493,'Z-scores'!$C$2:$UD$20,9,FALSE)&lt;-3),"",'Total-corrected counts'!K493),"")</f>
        <v>8.9949272534700935</v>
      </c>
      <c r="L493">
        <f>IFERROR(IF(OR(HLOOKUP($A493,'Z-scores'!$C$2:$UD$20,10,FALSE)&gt;3,HLOOKUP($A493,'Z-scores'!$C$2:$UD$20,10,FALSE)&lt;-3),"",'Total-corrected counts'!L493),"")</f>
        <v>0.82022588844575128</v>
      </c>
      <c r="M493">
        <f>IFERROR(IF(OR(HLOOKUP($A493,'Z-scores'!$C$2:$UD$20,11,FALSE)&gt;3,HLOOKUP($A493,'Z-scores'!$C$2:$UD$20,11,FALSE)&lt;-3),"",'Total-corrected counts'!M493),"")</f>
        <v>1.575814654707677</v>
      </c>
      <c r="N493">
        <f>IFERROR(IF(OR(HLOOKUP($A493,'Z-scores'!$C$2:$UD$20,12,FALSE)&gt;3,HLOOKUP($A493,'Z-scores'!$C$2:$UD$20,12,FALSE)&lt;-3),"",'Total-corrected counts'!N493),"")</f>
        <v>4.6187386994401614</v>
      </c>
      <c r="O493">
        <f>IFERROR(IF(OR(HLOOKUP($A493,'Z-scores'!$C$2:$UD$20,13,FALSE)&gt;3,HLOOKUP($A493,'Z-scores'!$C$2:$UD$20,13,FALSE)&lt;-3),"",'Total-corrected counts'!O493),"")</f>
        <v>2.5643899124573823</v>
      </c>
      <c r="P493">
        <f>IFERROR(IF(OR(HLOOKUP($A493,'Z-scores'!$C$2:$UD$20,14,FALSE)&gt;3,HLOOKUP($A493,'Z-scores'!$C$2:$UD$20,14,FALSE)&lt;-3),"",'Total-corrected counts'!P493),"")</f>
        <v>0.34190240481330203</v>
      </c>
      <c r="Q493">
        <f>IFERROR(IF(OR(HLOOKUP($A493,'Z-scores'!$C$2:$UD$20,15,FALSE)&gt;3,HLOOKUP($A493,'Z-scores'!$C$2:$UD$20,15,FALSE)&lt;-3),"",'Total-corrected counts'!Q493),"")</f>
        <v>7.5083274176814285</v>
      </c>
      <c r="R493">
        <f>IFERROR(IF(OR(HLOOKUP($A493,'Z-scores'!$C$2:$UD$20,16,FALSE)&gt;3,HLOOKUP($A493,'Z-scores'!$C$2:$UD$20,16,FALSE)&lt;-3),"",'Total-corrected counts'!R493),"")</f>
        <v>7.845635714872448</v>
      </c>
      <c r="S493">
        <f>IFERROR(IF(OR(HLOOKUP($A493,'Z-scores'!$C$2:$UD$20,17,FALSE)&gt;3,HLOOKUP($A493,'Z-scores'!$C$2:$UD$20,17,FALSE)&lt;-3),"",'Total-corrected counts'!S493),"")</f>
        <v>5.2547637581983544</v>
      </c>
      <c r="T493">
        <f>IFERROR(IF(OR(HLOOKUP($A493,'Z-scores'!$C$2:$UD$20,18,FALSE)&gt;3,HLOOKUP($A493,'Z-scores'!$C$2:$UD$20,18,FALSE)&lt;-3),"",'Total-corrected counts'!T493),"")</f>
        <v>12.774848239613885</v>
      </c>
      <c r="U493">
        <f>IFERROR(IF(OR(HLOOKUP($A493,'Z-scores'!$C$2:$UD$20,19,FALSE)&gt;3,HLOOKUP($A493,'Z-scores'!$C$2:$UD$20,19,FALSE)&lt;-3),"",'Total-corrected counts'!U493),"")</f>
        <v>3.0376275261127481</v>
      </c>
      <c r="V493">
        <f t="shared" si="28"/>
        <v>1</v>
      </c>
      <c r="W493" s="10">
        <f>SUMIFS(Tabel132[Cluster],Tabel132[ID],A493)</f>
        <v>22</v>
      </c>
      <c r="X493">
        <f t="shared" si="29"/>
        <v>3.5408513983948349E-2</v>
      </c>
      <c r="Y493">
        <f t="shared" si="30"/>
        <v>1.7663551727694526</v>
      </c>
      <c r="Z493">
        <f t="shared" si="31"/>
        <v>5.4932792091487146</v>
      </c>
    </row>
    <row r="494" spans="1:26" x14ac:dyDescent="0.25">
      <c r="A494">
        <v>502</v>
      </c>
      <c r="B494" t="s">
        <v>248</v>
      </c>
      <c r="C494">
        <v>45500</v>
      </c>
      <c r="D494">
        <v>822</v>
      </c>
      <c r="E494" t="str">
        <f>IFERROR(IF(OR(HLOOKUP($A494,'Z-scores'!$C$2:$UD$20,3,FALSE)&gt;3,HLOOKUP(A494,'Z-scores'!$C$2:$UD$20,3,FALSE)&lt;-3),"",'Total-corrected counts'!E494),"")</f>
        <v/>
      </c>
      <c r="F494">
        <f>IFERROR(IF(OR(HLOOKUP($A494,'Z-scores'!$C$2:$UD$20,4,FALSE)&gt;3,HLOOKUP($A494,'Z-scores'!$C$2:$UD$20,4,FALSE)&lt;-3),"",'Total-corrected counts'!F494),"")</f>
        <v>82.218547283662602</v>
      </c>
      <c r="G494">
        <f>IFERROR(IF(OR(HLOOKUP($A494,'Z-scores'!$C$2:$UD$20,5,FALSE)&gt;3,HLOOKUP($A494,'Z-scores'!$C$2:$UD$20,5,FALSE)&lt;-3),"",'Total-corrected counts'!G494),"")</f>
        <v>108.33390413028675</v>
      </c>
      <c r="H494">
        <f>IFERROR(IF(OR(HLOOKUP($A494,'Z-scores'!$C$2:$UD$20,6,FALSE)&gt;3,HLOOKUP($A494,'Z-scores'!$C$2:$UD$20,6,FALSE)&lt;-3),"",'Total-corrected counts'!H494),"")</f>
        <v>68.804921956636917</v>
      </c>
      <c r="I494">
        <f>IFERROR(IF(OR(HLOOKUP($A494,'Z-scores'!$C$2:$UD$20,7,FALSE)&gt;3,HLOOKUP($A494,'Z-scores'!$C$2:$UD$20,7,FALSE)&lt;-3),"",'Total-corrected counts'!I494),"")</f>
        <v>69.517514830423693</v>
      </c>
      <c r="J494">
        <f>IFERROR(IF(OR(HLOOKUP($A494,'Z-scores'!$C$2:$UD$20,8,FALSE)&gt;3,HLOOKUP($A494,'Z-scores'!$C$2:$UD$20,8,FALSE)&lt;-3),"",'Total-corrected counts'!J494),"")</f>
        <v>53.666416183945039</v>
      </c>
      <c r="K494">
        <f>IFERROR(IF(OR(HLOOKUP($A494,'Z-scores'!$C$2:$UD$20,9,FALSE)&gt;3,HLOOKUP($A494,'Z-scores'!$C$2:$UD$20,9,FALSE)&lt;-3),"",'Total-corrected counts'!K494),"")</f>
        <v>57.332069792073135</v>
      </c>
      <c r="L494">
        <f>IFERROR(IF(OR(HLOOKUP($A494,'Z-scores'!$C$2:$UD$20,10,FALSE)&gt;3,HLOOKUP($A494,'Z-scores'!$C$2:$UD$20,10,FALSE)&lt;-3),"",'Total-corrected counts'!L494),"")</f>
        <v>79.78240200946523</v>
      </c>
      <c r="M494">
        <f>IFERROR(IF(OR(HLOOKUP($A494,'Z-scores'!$C$2:$UD$20,11,FALSE)&gt;3,HLOOKUP($A494,'Z-scores'!$C$2:$UD$20,11,FALSE)&lt;-3),"",'Total-corrected counts'!M494),"")</f>
        <v>88.872260409361616</v>
      </c>
      <c r="N494">
        <f>IFERROR(IF(OR(HLOOKUP($A494,'Z-scores'!$C$2:$UD$20,12,FALSE)&gt;3,HLOOKUP($A494,'Z-scores'!$C$2:$UD$20,12,FALSE)&lt;-3),"",'Total-corrected counts'!N494),"")</f>
        <v>85.391680955125835</v>
      </c>
      <c r="O494">
        <f>IFERROR(IF(OR(HLOOKUP($A494,'Z-scores'!$C$2:$UD$20,13,FALSE)&gt;3,HLOOKUP($A494,'Z-scores'!$C$2:$UD$20,13,FALSE)&lt;-3),"",'Total-corrected counts'!O494),"")</f>
        <v>50.557519232083003</v>
      </c>
      <c r="P494">
        <f>IFERROR(IF(OR(HLOOKUP($A494,'Z-scores'!$C$2:$UD$20,14,FALSE)&gt;3,HLOOKUP($A494,'Z-scores'!$C$2:$UD$20,14,FALSE)&lt;-3),"",'Total-corrected counts'!P494),"")</f>
        <v>59.96113424413285</v>
      </c>
      <c r="Q494">
        <f>IFERROR(IF(OR(HLOOKUP($A494,'Z-scores'!$C$2:$UD$20,15,FALSE)&gt;3,HLOOKUP($A494,'Z-scores'!$C$2:$UD$20,15,FALSE)&lt;-3),"",'Total-corrected counts'!Q494),"")</f>
        <v>66.736354346248959</v>
      </c>
      <c r="R494">
        <f>IFERROR(IF(OR(HLOOKUP($A494,'Z-scores'!$C$2:$UD$20,16,FALSE)&gt;3,HLOOKUP($A494,'Z-scores'!$C$2:$UD$20,16,FALSE)&lt;-3),"",'Total-corrected counts'!R494),"")</f>
        <v>66.030761463423431</v>
      </c>
      <c r="S494">
        <f>IFERROR(IF(OR(HLOOKUP($A494,'Z-scores'!$C$2:$UD$20,17,FALSE)&gt;3,HLOOKUP($A494,'Z-scores'!$C$2:$UD$20,17,FALSE)&lt;-3),"",'Total-corrected counts'!S494),"")</f>
        <v>74.831527279715203</v>
      </c>
      <c r="T494">
        <f>IFERROR(IF(OR(HLOOKUP($A494,'Z-scores'!$C$2:$UD$20,18,FALSE)&gt;3,HLOOKUP($A494,'Z-scores'!$C$2:$UD$20,18,FALSE)&lt;-3),"",'Total-corrected counts'!T494),"")</f>
        <v>108.34136593797626</v>
      </c>
      <c r="U494">
        <f>IFERROR(IF(OR(HLOOKUP($A494,'Z-scores'!$C$2:$UD$20,19,FALSE)&gt;3,HLOOKUP($A494,'Z-scores'!$C$2:$UD$20,19,FALSE)&lt;-3),"",'Total-corrected counts'!U494),"")</f>
        <v>73.983588132423208</v>
      </c>
      <c r="V494">
        <f t="shared" si="28"/>
        <v>1</v>
      </c>
      <c r="W494" s="10">
        <f>SUMIFS(Tabel132[Cluster],Tabel132[ID],A494)</f>
        <v>60</v>
      </c>
      <c r="X494">
        <f t="shared" si="29"/>
        <v>0.75294366951367531</v>
      </c>
      <c r="Y494">
        <f t="shared" si="30"/>
        <v>76.06600457448188</v>
      </c>
      <c r="Z494">
        <f t="shared" si="31"/>
        <v>73.229241448891088</v>
      </c>
    </row>
    <row r="495" spans="1:26" x14ac:dyDescent="0.25">
      <c r="A495">
        <v>503</v>
      </c>
      <c r="B495" t="s">
        <v>249</v>
      </c>
      <c r="C495">
        <v>81300</v>
      </c>
      <c r="D495">
        <v>10</v>
      </c>
      <c r="E495">
        <f>IFERROR(IF(OR(HLOOKUP($A495,'Z-scores'!$C$2:$UD$20,3,FALSE)&gt;3,HLOOKUP(A495,'Z-scores'!$C$2:$UD$20,3,FALSE)&lt;-3),"",'Total-corrected counts'!E495),"")</f>
        <v>7.4507325215042073</v>
      </c>
      <c r="F495">
        <f>IFERROR(IF(OR(HLOOKUP($A495,'Z-scores'!$C$2:$UD$20,4,FALSE)&gt;3,HLOOKUP($A495,'Z-scores'!$C$2:$UD$20,4,FALSE)&lt;-3),"",'Total-corrected counts'!F495),"")</f>
        <v>2.7972188589972009</v>
      </c>
      <c r="G495">
        <f>IFERROR(IF(OR(HLOOKUP($A495,'Z-scores'!$C$2:$UD$20,5,FALSE)&gt;3,HLOOKUP($A495,'Z-scores'!$C$2:$UD$20,5,FALSE)&lt;-3),"",'Total-corrected counts'!G495),"")</f>
        <v>6.466793719353241</v>
      </c>
      <c r="H495">
        <f>IFERROR(IF(OR(HLOOKUP($A495,'Z-scores'!$C$2:$UD$20,6,FALSE)&gt;3,HLOOKUP($A495,'Z-scores'!$C$2:$UD$20,6,FALSE)&lt;-3),"",'Total-corrected counts'!H495),"")</f>
        <v>0.22336994040908809</v>
      </c>
      <c r="I495">
        <f>IFERROR(IF(OR(HLOOKUP($A495,'Z-scores'!$C$2:$UD$20,7,FALSE)&gt;3,HLOOKUP($A495,'Z-scores'!$C$2:$UD$20,7,FALSE)&lt;-3),"",'Total-corrected counts'!I495),"")</f>
        <v>2.869113622440655</v>
      </c>
      <c r="J495">
        <f>IFERROR(IF(OR(HLOOKUP($A495,'Z-scores'!$C$2:$UD$20,8,FALSE)&gt;3,HLOOKUP($A495,'Z-scores'!$C$2:$UD$20,8,FALSE)&lt;-3),"",'Total-corrected counts'!J495),"")</f>
        <v>14.673948416337785</v>
      </c>
      <c r="K495">
        <f>IFERROR(IF(OR(HLOOKUP($A495,'Z-scores'!$C$2:$UD$20,9,FALSE)&gt;3,HLOOKUP($A495,'Z-scores'!$C$2:$UD$20,9,FALSE)&lt;-3),"",'Total-corrected counts'!K495),"")</f>
        <v>24.264451753163495</v>
      </c>
      <c r="L495">
        <f>IFERROR(IF(OR(HLOOKUP($A495,'Z-scores'!$C$2:$UD$20,10,FALSE)&gt;3,HLOOKUP($A495,'Z-scores'!$C$2:$UD$20,10,FALSE)&lt;-3),"",'Total-corrected counts'!L495),"")</f>
        <v>7.9861778708347071</v>
      </c>
      <c r="M495">
        <f>IFERROR(IF(OR(HLOOKUP($A495,'Z-scores'!$C$2:$UD$20,11,FALSE)&gt;3,HLOOKUP($A495,'Z-scores'!$C$2:$UD$20,11,FALSE)&lt;-3),"",'Total-corrected counts'!M495),"")</f>
        <v>2.8797782432523342</v>
      </c>
      <c r="N495">
        <f>IFERROR(IF(OR(HLOOKUP($A495,'Z-scores'!$C$2:$UD$20,12,FALSE)&gt;3,HLOOKUP($A495,'Z-scores'!$C$2:$UD$20,12,FALSE)&lt;-3),"",'Total-corrected counts'!N495),"")</f>
        <v>1.1363563466876587</v>
      </c>
      <c r="O495">
        <f>IFERROR(IF(OR(HLOOKUP($A495,'Z-scores'!$C$2:$UD$20,13,FALSE)&gt;3,HLOOKUP($A495,'Z-scores'!$C$2:$UD$20,13,FALSE)&lt;-3),"",'Total-corrected counts'!O495),"")</f>
        <v>5.6874264462637472</v>
      </c>
      <c r="P495">
        <f>IFERROR(IF(OR(HLOOKUP($A495,'Z-scores'!$C$2:$UD$20,14,FALSE)&gt;3,HLOOKUP($A495,'Z-scores'!$C$2:$UD$20,14,FALSE)&lt;-3),"",'Total-corrected counts'!P495),"")</f>
        <v>1.3419669388922106</v>
      </c>
      <c r="Q495">
        <f>IFERROR(IF(OR(HLOOKUP($A495,'Z-scores'!$C$2:$UD$20,15,FALSE)&gt;3,HLOOKUP($A495,'Z-scores'!$C$2:$UD$20,15,FALSE)&lt;-3),"",'Total-corrected counts'!Q495),"")</f>
        <v>2.9253223705252317E-2</v>
      </c>
      <c r="R495">
        <f>IFERROR(IF(OR(HLOOKUP($A495,'Z-scores'!$C$2:$UD$20,16,FALSE)&gt;3,HLOOKUP($A495,'Z-scores'!$C$2:$UD$20,16,FALSE)&lt;-3),"",'Total-corrected counts'!R495),"")</f>
        <v>21.176805287589829</v>
      </c>
      <c r="S495">
        <f>IFERROR(IF(OR(HLOOKUP($A495,'Z-scores'!$C$2:$UD$20,17,FALSE)&gt;3,HLOOKUP($A495,'Z-scores'!$C$2:$UD$20,17,FALSE)&lt;-3),"",'Total-corrected counts'!S495),"")</f>
        <v>3.8705026442101516</v>
      </c>
      <c r="T495">
        <f>IFERROR(IF(OR(HLOOKUP($A495,'Z-scores'!$C$2:$UD$20,18,FALSE)&gt;3,HLOOKUP($A495,'Z-scores'!$C$2:$UD$20,18,FALSE)&lt;-3),"",'Total-corrected counts'!T495),"")</f>
        <v>0.49827921849200091</v>
      </c>
      <c r="U495">
        <f>IFERROR(IF(OR(HLOOKUP($A495,'Z-scores'!$C$2:$UD$20,19,FALSE)&gt;3,HLOOKUP($A495,'Z-scores'!$C$2:$UD$20,19,FALSE)&lt;-3),"",'Total-corrected counts'!U495),"")</f>
        <v>8.770064614676949</v>
      </c>
      <c r="V495">
        <f t="shared" si="28"/>
        <v>1</v>
      </c>
      <c r="W495" s="10">
        <f>SUMIFS(Tabel132[Cluster],Tabel132[ID],A495)</f>
        <v>89</v>
      </c>
      <c r="X495">
        <f t="shared" si="29"/>
        <v>0.5058704019605057</v>
      </c>
      <c r="Y495">
        <f t="shared" si="30"/>
        <v>7.7346205495880787</v>
      </c>
      <c r="Z495">
        <f t="shared" si="31"/>
        <v>5.3138318400647249</v>
      </c>
    </row>
    <row r="496" spans="1:26" x14ac:dyDescent="0.25">
      <c r="A496">
        <v>504</v>
      </c>
      <c r="B496" t="s">
        <v>849</v>
      </c>
      <c r="C496">
        <v>39200</v>
      </c>
      <c r="D496">
        <v>463</v>
      </c>
      <c r="E496" t="str">
        <f>IFERROR(IF(OR(HLOOKUP($A496,'Z-scores'!$C$2:$UD$20,3,FALSE)&gt;3,HLOOKUP(A496,'Z-scores'!$C$2:$UD$20,3,FALSE)&lt;-3),"",'Total-corrected counts'!E496),"")</f>
        <v/>
      </c>
      <c r="F496" t="str">
        <f>IFERROR(IF(OR(HLOOKUP($A496,'Z-scores'!$C$2:$UD$20,4,FALSE)&gt;3,HLOOKUP($A496,'Z-scores'!$C$2:$UD$20,4,FALSE)&lt;-3),"",'Total-corrected counts'!F496),"")</f>
        <v/>
      </c>
      <c r="G496" t="str">
        <f>IFERROR(IF(OR(HLOOKUP($A496,'Z-scores'!$C$2:$UD$20,5,FALSE)&gt;3,HLOOKUP($A496,'Z-scores'!$C$2:$UD$20,5,FALSE)&lt;-3),"",'Total-corrected counts'!G496),"")</f>
        <v/>
      </c>
      <c r="H496" t="str">
        <f>IFERROR(IF(OR(HLOOKUP($A496,'Z-scores'!$C$2:$UD$20,6,FALSE)&gt;3,HLOOKUP($A496,'Z-scores'!$C$2:$UD$20,6,FALSE)&lt;-3),"",'Total-corrected counts'!H496),"")</f>
        <v/>
      </c>
      <c r="I496" t="str">
        <f>IFERROR(IF(OR(HLOOKUP($A496,'Z-scores'!$C$2:$UD$20,7,FALSE)&gt;3,HLOOKUP($A496,'Z-scores'!$C$2:$UD$20,7,FALSE)&lt;-3),"",'Total-corrected counts'!I496),"")</f>
        <v/>
      </c>
      <c r="J496" t="str">
        <f>IFERROR(IF(OR(HLOOKUP($A496,'Z-scores'!$C$2:$UD$20,8,FALSE)&gt;3,HLOOKUP($A496,'Z-scores'!$C$2:$UD$20,8,FALSE)&lt;-3),"",'Total-corrected counts'!J496),"")</f>
        <v/>
      </c>
      <c r="K496" t="str">
        <f>IFERROR(IF(OR(HLOOKUP($A496,'Z-scores'!$C$2:$UD$20,9,FALSE)&gt;3,HLOOKUP($A496,'Z-scores'!$C$2:$UD$20,9,FALSE)&lt;-3),"",'Total-corrected counts'!K496),"")</f>
        <v/>
      </c>
      <c r="L496" t="str">
        <f>IFERROR(IF(OR(HLOOKUP($A496,'Z-scores'!$C$2:$UD$20,10,FALSE)&gt;3,HLOOKUP($A496,'Z-scores'!$C$2:$UD$20,10,FALSE)&lt;-3),"",'Total-corrected counts'!L496),"")</f>
        <v/>
      </c>
      <c r="M496" t="str">
        <f>IFERROR(IF(OR(HLOOKUP($A496,'Z-scores'!$C$2:$UD$20,11,FALSE)&gt;3,HLOOKUP($A496,'Z-scores'!$C$2:$UD$20,11,FALSE)&lt;-3),"",'Total-corrected counts'!M496),"")</f>
        <v/>
      </c>
      <c r="N496" t="str">
        <f>IFERROR(IF(OR(HLOOKUP($A496,'Z-scores'!$C$2:$UD$20,12,FALSE)&gt;3,HLOOKUP($A496,'Z-scores'!$C$2:$UD$20,12,FALSE)&lt;-3),"",'Total-corrected counts'!N496),"")</f>
        <v/>
      </c>
      <c r="O496" t="str">
        <f>IFERROR(IF(OR(HLOOKUP($A496,'Z-scores'!$C$2:$UD$20,13,FALSE)&gt;3,HLOOKUP($A496,'Z-scores'!$C$2:$UD$20,13,FALSE)&lt;-3),"",'Total-corrected counts'!O496),"")</f>
        <v/>
      </c>
      <c r="P496" t="str">
        <f>IFERROR(IF(OR(HLOOKUP($A496,'Z-scores'!$C$2:$UD$20,14,FALSE)&gt;3,HLOOKUP($A496,'Z-scores'!$C$2:$UD$20,14,FALSE)&lt;-3),"",'Total-corrected counts'!P496),"")</f>
        <v/>
      </c>
      <c r="Q496" t="str">
        <f>IFERROR(IF(OR(HLOOKUP($A496,'Z-scores'!$C$2:$UD$20,15,FALSE)&gt;3,HLOOKUP($A496,'Z-scores'!$C$2:$UD$20,15,FALSE)&lt;-3),"",'Total-corrected counts'!Q496),"")</f>
        <v/>
      </c>
      <c r="R496" t="str">
        <f>IFERROR(IF(OR(HLOOKUP($A496,'Z-scores'!$C$2:$UD$20,16,FALSE)&gt;3,HLOOKUP($A496,'Z-scores'!$C$2:$UD$20,16,FALSE)&lt;-3),"",'Total-corrected counts'!R496),"")</f>
        <v/>
      </c>
      <c r="S496" t="str">
        <f>IFERROR(IF(OR(HLOOKUP($A496,'Z-scores'!$C$2:$UD$20,17,FALSE)&gt;3,HLOOKUP($A496,'Z-scores'!$C$2:$UD$20,17,FALSE)&lt;-3),"",'Total-corrected counts'!S496),"")</f>
        <v/>
      </c>
      <c r="T496" t="str">
        <f>IFERROR(IF(OR(HLOOKUP($A496,'Z-scores'!$C$2:$UD$20,18,FALSE)&gt;3,HLOOKUP($A496,'Z-scores'!$C$2:$UD$20,18,FALSE)&lt;-3),"",'Total-corrected counts'!T496),"")</f>
        <v/>
      </c>
      <c r="U496" t="str">
        <f>IFERROR(IF(OR(HLOOKUP($A496,'Z-scores'!$C$2:$UD$20,19,FALSE)&gt;3,HLOOKUP($A496,'Z-scores'!$C$2:$UD$20,19,FALSE)&lt;-3),"",'Total-corrected counts'!U496),"")</f>
        <v/>
      </c>
      <c r="V496">
        <f t="shared" si="28"/>
        <v>1</v>
      </c>
      <c r="W496" s="10">
        <f>SUMIFS(Tabel132[Cluster],Tabel132[ID],A496)</f>
        <v>49</v>
      </c>
      <c r="X496" t="str">
        <f t="shared" si="29"/>
        <v/>
      </c>
      <c r="Y496" t="str">
        <f t="shared" si="30"/>
        <v/>
      </c>
      <c r="Z496" t="str">
        <f t="shared" si="31"/>
        <v/>
      </c>
    </row>
    <row r="497" spans="1:26" x14ac:dyDescent="0.25">
      <c r="A497">
        <v>505</v>
      </c>
      <c r="B497" t="s">
        <v>850</v>
      </c>
      <c r="C497">
        <v>53300</v>
      </c>
      <c r="D497">
        <v>359</v>
      </c>
      <c r="E497" t="str">
        <f>IFERROR(IF(OR(HLOOKUP($A497,'Z-scores'!$C$2:$UD$20,3,FALSE)&gt;3,HLOOKUP(A497,'Z-scores'!$C$2:$UD$20,3,FALSE)&lt;-3),"",'Total-corrected counts'!E497),"")</f>
        <v/>
      </c>
      <c r="F497" t="str">
        <f>IFERROR(IF(OR(HLOOKUP($A497,'Z-scores'!$C$2:$UD$20,4,FALSE)&gt;3,HLOOKUP($A497,'Z-scores'!$C$2:$UD$20,4,FALSE)&lt;-3),"",'Total-corrected counts'!F497),"")</f>
        <v/>
      </c>
      <c r="G497" t="str">
        <f>IFERROR(IF(OR(HLOOKUP($A497,'Z-scores'!$C$2:$UD$20,5,FALSE)&gt;3,HLOOKUP($A497,'Z-scores'!$C$2:$UD$20,5,FALSE)&lt;-3),"",'Total-corrected counts'!G497),"")</f>
        <v/>
      </c>
      <c r="H497" t="str">
        <f>IFERROR(IF(OR(HLOOKUP($A497,'Z-scores'!$C$2:$UD$20,6,FALSE)&gt;3,HLOOKUP($A497,'Z-scores'!$C$2:$UD$20,6,FALSE)&lt;-3),"",'Total-corrected counts'!H497),"")</f>
        <v/>
      </c>
      <c r="I497" t="str">
        <f>IFERROR(IF(OR(HLOOKUP($A497,'Z-scores'!$C$2:$UD$20,7,FALSE)&gt;3,HLOOKUP($A497,'Z-scores'!$C$2:$UD$20,7,FALSE)&lt;-3),"",'Total-corrected counts'!I497),"")</f>
        <v/>
      </c>
      <c r="J497" t="str">
        <f>IFERROR(IF(OR(HLOOKUP($A497,'Z-scores'!$C$2:$UD$20,8,FALSE)&gt;3,HLOOKUP($A497,'Z-scores'!$C$2:$UD$20,8,FALSE)&lt;-3),"",'Total-corrected counts'!J497),"")</f>
        <v/>
      </c>
      <c r="K497" t="str">
        <f>IFERROR(IF(OR(HLOOKUP($A497,'Z-scores'!$C$2:$UD$20,9,FALSE)&gt;3,HLOOKUP($A497,'Z-scores'!$C$2:$UD$20,9,FALSE)&lt;-3),"",'Total-corrected counts'!K497),"")</f>
        <v/>
      </c>
      <c r="L497" t="str">
        <f>IFERROR(IF(OR(HLOOKUP($A497,'Z-scores'!$C$2:$UD$20,10,FALSE)&gt;3,HLOOKUP($A497,'Z-scores'!$C$2:$UD$20,10,FALSE)&lt;-3),"",'Total-corrected counts'!L497),"")</f>
        <v/>
      </c>
      <c r="M497" t="str">
        <f>IFERROR(IF(OR(HLOOKUP($A497,'Z-scores'!$C$2:$UD$20,11,FALSE)&gt;3,HLOOKUP($A497,'Z-scores'!$C$2:$UD$20,11,FALSE)&lt;-3),"",'Total-corrected counts'!M497),"")</f>
        <v/>
      </c>
      <c r="N497" t="str">
        <f>IFERROR(IF(OR(HLOOKUP($A497,'Z-scores'!$C$2:$UD$20,12,FALSE)&gt;3,HLOOKUP($A497,'Z-scores'!$C$2:$UD$20,12,FALSE)&lt;-3),"",'Total-corrected counts'!N497),"")</f>
        <v/>
      </c>
      <c r="O497" t="str">
        <f>IFERROR(IF(OR(HLOOKUP($A497,'Z-scores'!$C$2:$UD$20,13,FALSE)&gt;3,HLOOKUP($A497,'Z-scores'!$C$2:$UD$20,13,FALSE)&lt;-3),"",'Total-corrected counts'!O497),"")</f>
        <v/>
      </c>
      <c r="P497" t="str">
        <f>IFERROR(IF(OR(HLOOKUP($A497,'Z-scores'!$C$2:$UD$20,14,FALSE)&gt;3,HLOOKUP($A497,'Z-scores'!$C$2:$UD$20,14,FALSE)&lt;-3),"",'Total-corrected counts'!P497),"")</f>
        <v/>
      </c>
      <c r="Q497" t="str">
        <f>IFERROR(IF(OR(HLOOKUP($A497,'Z-scores'!$C$2:$UD$20,15,FALSE)&gt;3,HLOOKUP($A497,'Z-scores'!$C$2:$UD$20,15,FALSE)&lt;-3),"",'Total-corrected counts'!Q497),"")</f>
        <v/>
      </c>
      <c r="R497" t="str">
        <f>IFERROR(IF(OR(HLOOKUP($A497,'Z-scores'!$C$2:$UD$20,16,FALSE)&gt;3,HLOOKUP($A497,'Z-scores'!$C$2:$UD$20,16,FALSE)&lt;-3),"",'Total-corrected counts'!R497),"")</f>
        <v/>
      </c>
      <c r="S497" t="str">
        <f>IFERROR(IF(OR(HLOOKUP($A497,'Z-scores'!$C$2:$UD$20,17,FALSE)&gt;3,HLOOKUP($A497,'Z-scores'!$C$2:$UD$20,17,FALSE)&lt;-3),"",'Total-corrected counts'!S497),"")</f>
        <v/>
      </c>
      <c r="T497" t="str">
        <f>IFERROR(IF(OR(HLOOKUP($A497,'Z-scores'!$C$2:$UD$20,18,FALSE)&gt;3,HLOOKUP($A497,'Z-scores'!$C$2:$UD$20,18,FALSE)&lt;-3),"",'Total-corrected counts'!T497),"")</f>
        <v/>
      </c>
      <c r="U497" t="str">
        <f>IFERROR(IF(OR(HLOOKUP($A497,'Z-scores'!$C$2:$UD$20,19,FALSE)&gt;3,HLOOKUP($A497,'Z-scores'!$C$2:$UD$20,19,FALSE)&lt;-3),"",'Total-corrected counts'!U497),"")</f>
        <v/>
      </c>
      <c r="V497">
        <f t="shared" si="28"/>
        <v>1</v>
      </c>
      <c r="W497" s="10">
        <f>SUMIFS(Tabel132[Cluster],Tabel132[ID],A497)</f>
        <v>75</v>
      </c>
      <c r="X497" t="str">
        <f t="shared" si="29"/>
        <v/>
      </c>
      <c r="Y497" t="str">
        <f t="shared" si="30"/>
        <v/>
      </c>
      <c r="Z497" t="str">
        <f t="shared" si="31"/>
        <v/>
      </c>
    </row>
    <row r="498" spans="1:26" x14ac:dyDescent="0.25">
      <c r="A498">
        <v>506</v>
      </c>
      <c r="B498" t="s">
        <v>851</v>
      </c>
      <c r="C498">
        <v>101000</v>
      </c>
      <c r="D498">
        <v>948</v>
      </c>
      <c r="E498" t="str">
        <f>IFERROR(IF(OR(HLOOKUP($A498,'Z-scores'!$C$2:$UD$20,3,FALSE)&gt;3,HLOOKUP(A498,'Z-scores'!$C$2:$UD$20,3,FALSE)&lt;-3),"",'Total-corrected counts'!E498),"")</f>
        <v/>
      </c>
      <c r="F498" t="str">
        <f>IFERROR(IF(OR(HLOOKUP($A498,'Z-scores'!$C$2:$UD$20,4,FALSE)&gt;3,HLOOKUP($A498,'Z-scores'!$C$2:$UD$20,4,FALSE)&lt;-3),"",'Total-corrected counts'!F498),"")</f>
        <v/>
      </c>
      <c r="G498" t="str">
        <f>IFERROR(IF(OR(HLOOKUP($A498,'Z-scores'!$C$2:$UD$20,5,FALSE)&gt;3,HLOOKUP($A498,'Z-scores'!$C$2:$UD$20,5,FALSE)&lt;-3),"",'Total-corrected counts'!G498),"")</f>
        <v/>
      </c>
      <c r="H498" t="str">
        <f>IFERROR(IF(OR(HLOOKUP($A498,'Z-scores'!$C$2:$UD$20,6,FALSE)&gt;3,HLOOKUP($A498,'Z-scores'!$C$2:$UD$20,6,FALSE)&lt;-3),"",'Total-corrected counts'!H498),"")</f>
        <v/>
      </c>
      <c r="I498" t="str">
        <f>IFERROR(IF(OR(HLOOKUP($A498,'Z-scores'!$C$2:$UD$20,7,FALSE)&gt;3,HLOOKUP($A498,'Z-scores'!$C$2:$UD$20,7,FALSE)&lt;-3),"",'Total-corrected counts'!I498),"")</f>
        <v/>
      </c>
      <c r="J498" t="str">
        <f>IFERROR(IF(OR(HLOOKUP($A498,'Z-scores'!$C$2:$UD$20,8,FALSE)&gt;3,HLOOKUP($A498,'Z-scores'!$C$2:$UD$20,8,FALSE)&lt;-3),"",'Total-corrected counts'!J498),"")</f>
        <v/>
      </c>
      <c r="K498" t="str">
        <f>IFERROR(IF(OR(HLOOKUP($A498,'Z-scores'!$C$2:$UD$20,9,FALSE)&gt;3,HLOOKUP($A498,'Z-scores'!$C$2:$UD$20,9,FALSE)&lt;-3),"",'Total-corrected counts'!K498),"")</f>
        <v/>
      </c>
      <c r="L498" t="str">
        <f>IFERROR(IF(OR(HLOOKUP($A498,'Z-scores'!$C$2:$UD$20,10,FALSE)&gt;3,HLOOKUP($A498,'Z-scores'!$C$2:$UD$20,10,FALSE)&lt;-3),"",'Total-corrected counts'!L498),"")</f>
        <v/>
      </c>
      <c r="M498" t="str">
        <f>IFERROR(IF(OR(HLOOKUP($A498,'Z-scores'!$C$2:$UD$20,11,FALSE)&gt;3,HLOOKUP($A498,'Z-scores'!$C$2:$UD$20,11,FALSE)&lt;-3),"",'Total-corrected counts'!M498),"")</f>
        <v/>
      </c>
      <c r="N498" t="str">
        <f>IFERROR(IF(OR(HLOOKUP($A498,'Z-scores'!$C$2:$UD$20,12,FALSE)&gt;3,HLOOKUP($A498,'Z-scores'!$C$2:$UD$20,12,FALSE)&lt;-3),"",'Total-corrected counts'!N498),"")</f>
        <v/>
      </c>
      <c r="O498" t="str">
        <f>IFERROR(IF(OR(HLOOKUP($A498,'Z-scores'!$C$2:$UD$20,13,FALSE)&gt;3,HLOOKUP($A498,'Z-scores'!$C$2:$UD$20,13,FALSE)&lt;-3),"",'Total-corrected counts'!O498),"")</f>
        <v/>
      </c>
      <c r="P498" t="str">
        <f>IFERROR(IF(OR(HLOOKUP($A498,'Z-scores'!$C$2:$UD$20,14,FALSE)&gt;3,HLOOKUP($A498,'Z-scores'!$C$2:$UD$20,14,FALSE)&lt;-3),"",'Total-corrected counts'!P498),"")</f>
        <v/>
      </c>
      <c r="Q498" t="str">
        <f>IFERROR(IF(OR(HLOOKUP($A498,'Z-scores'!$C$2:$UD$20,15,FALSE)&gt;3,HLOOKUP($A498,'Z-scores'!$C$2:$UD$20,15,FALSE)&lt;-3),"",'Total-corrected counts'!Q498),"")</f>
        <v/>
      </c>
      <c r="R498" t="str">
        <f>IFERROR(IF(OR(HLOOKUP($A498,'Z-scores'!$C$2:$UD$20,16,FALSE)&gt;3,HLOOKUP($A498,'Z-scores'!$C$2:$UD$20,16,FALSE)&lt;-3),"",'Total-corrected counts'!R498),"")</f>
        <v/>
      </c>
      <c r="S498" t="str">
        <f>IFERROR(IF(OR(HLOOKUP($A498,'Z-scores'!$C$2:$UD$20,17,FALSE)&gt;3,HLOOKUP($A498,'Z-scores'!$C$2:$UD$20,17,FALSE)&lt;-3),"",'Total-corrected counts'!S498),"")</f>
        <v/>
      </c>
      <c r="T498" t="str">
        <f>IFERROR(IF(OR(HLOOKUP($A498,'Z-scores'!$C$2:$UD$20,18,FALSE)&gt;3,HLOOKUP($A498,'Z-scores'!$C$2:$UD$20,18,FALSE)&lt;-3),"",'Total-corrected counts'!T498),"")</f>
        <v/>
      </c>
      <c r="U498" t="str">
        <f>IFERROR(IF(OR(HLOOKUP($A498,'Z-scores'!$C$2:$UD$20,19,FALSE)&gt;3,HLOOKUP($A498,'Z-scores'!$C$2:$UD$20,19,FALSE)&lt;-3),"",'Total-corrected counts'!U498),"")</f>
        <v/>
      </c>
      <c r="V498">
        <f t="shared" si="28"/>
        <v>1</v>
      </c>
      <c r="W498" s="10">
        <f>SUMIFS(Tabel132[Cluster],Tabel132[ID],A498)</f>
        <v>0</v>
      </c>
      <c r="X498" t="str">
        <f t="shared" si="29"/>
        <v/>
      </c>
      <c r="Y498" t="str">
        <f t="shared" si="30"/>
        <v/>
      </c>
      <c r="Z498" t="str">
        <f t="shared" si="31"/>
        <v/>
      </c>
    </row>
    <row r="499" spans="1:26" x14ac:dyDescent="0.25">
      <c r="A499">
        <v>507</v>
      </c>
      <c r="B499" t="s">
        <v>250</v>
      </c>
      <c r="C499">
        <v>30000</v>
      </c>
      <c r="D499">
        <v>698</v>
      </c>
      <c r="E499" t="str">
        <f>IFERROR(IF(OR(HLOOKUP($A499,'Z-scores'!$C$2:$UD$20,3,FALSE)&gt;3,HLOOKUP(A499,'Z-scores'!$C$2:$UD$20,3,FALSE)&lt;-3),"",'Total-corrected counts'!E499),"")</f>
        <v/>
      </c>
      <c r="F499">
        <f>IFERROR(IF(OR(HLOOKUP($A499,'Z-scores'!$C$2:$UD$20,4,FALSE)&gt;3,HLOOKUP($A499,'Z-scores'!$C$2:$UD$20,4,FALSE)&lt;-3),"",'Total-corrected counts'!F499),"")</f>
        <v>54.377606499391334</v>
      </c>
      <c r="G499">
        <f>IFERROR(IF(OR(HLOOKUP($A499,'Z-scores'!$C$2:$UD$20,5,FALSE)&gt;3,HLOOKUP($A499,'Z-scores'!$C$2:$UD$20,5,FALSE)&lt;-3),"",'Total-corrected counts'!G499),"")</f>
        <v>42.900427493341823</v>
      </c>
      <c r="H499">
        <f>IFERROR(IF(OR(HLOOKUP($A499,'Z-scores'!$C$2:$UD$20,6,FALSE)&gt;3,HLOOKUP($A499,'Z-scores'!$C$2:$UD$20,6,FALSE)&lt;-3),"",'Total-corrected counts'!H499),"")</f>
        <v>25.980716193832059</v>
      </c>
      <c r="I499">
        <f>IFERROR(IF(OR(HLOOKUP($A499,'Z-scores'!$C$2:$UD$20,7,FALSE)&gt;3,HLOOKUP($A499,'Z-scores'!$C$2:$UD$20,7,FALSE)&lt;-3),"",'Total-corrected counts'!I499),"")</f>
        <v>40.844849294573621</v>
      </c>
      <c r="J499">
        <f>IFERROR(IF(OR(HLOOKUP($A499,'Z-scores'!$C$2:$UD$20,8,FALSE)&gt;3,HLOOKUP($A499,'Z-scores'!$C$2:$UD$20,8,FALSE)&lt;-3),"",'Total-corrected counts'!J499),"")</f>
        <v>27.040300105912774</v>
      </c>
      <c r="K499">
        <f>IFERROR(IF(OR(HLOOKUP($A499,'Z-scores'!$C$2:$UD$20,9,FALSE)&gt;3,HLOOKUP($A499,'Z-scores'!$C$2:$UD$20,9,FALSE)&lt;-3),"",'Total-corrected counts'!K499),"")</f>
        <v>15.488042811750933</v>
      </c>
      <c r="L499">
        <f>IFERROR(IF(OR(HLOOKUP($A499,'Z-scores'!$C$2:$UD$20,10,FALSE)&gt;3,HLOOKUP($A499,'Z-scores'!$C$2:$UD$20,10,FALSE)&lt;-3),"",'Total-corrected counts'!L499),"")</f>
        <v>0.18521229739097611</v>
      </c>
      <c r="M499">
        <f>IFERROR(IF(OR(HLOOKUP($A499,'Z-scores'!$C$2:$UD$20,11,FALSE)&gt;3,HLOOKUP($A499,'Z-scores'!$C$2:$UD$20,11,FALSE)&lt;-3),"",'Total-corrected counts'!M499),"")</f>
        <v>70.487756104438731</v>
      </c>
      <c r="N499">
        <f>IFERROR(IF(OR(HLOOKUP($A499,'Z-scores'!$C$2:$UD$20,12,FALSE)&gt;3,HLOOKUP($A499,'Z-scores'!$C$2:$UD$20,12,FALSE)&lt;-3),"",'Total-corrected counts'!N499),"")</f>
        <v>17.970925773020152</v>
      </c>
      <c r="O499">
        <f>IFERROR(IF(OR(HLOOKUP($A499,'Z-scores'!$C$2:$UD$20,13,FALSE)&gt;3,HLOOKUP($A499,'Z-scores'!$C$2:$UD$20,13,FALSE)&lt;-3),"",'Total-corrected counts'!O499),"")</f>
        <v>99.028526986838486</v>
      </c>
      <c r="P499">
        <f>IFERROR(IF(OR(HLOOKUP($A499,'Z-scores'!$C$2:$UD$20,14,FALSE)&gt;3,HLOOKUP($A499,'Z-scores'!$C$2:$UD$20,14,FALSE)&lt;-3),"",'Total-corrected counts'!P499),"")</f>
        <v>10.180144103316069</v>
      </c>
      <c r="Q499">
        <f>IFERROR(IF(OR(HLOOKUP($A499,'Z-scores'!$C$2:$UD$20,15,FALSE)&gt;3,HLOOKUP($A499,'Z-scores'!$C$2:$UD$20,15,FALSE)&lt;-3),"",'Total-corrected counts'!Q499),"")</f>
        <v>37.385619895312466</v>
      </c>
      <c r="R499">
        <f>IFERROR(IF(OR(HLOOKUP($A499,'Z-scores'!$C$2:$UD$20,16,FALSE)&gt;3,HLOOKUP($A499,'Z-scores'!$C$2:$UD$20,16,FALSE)&lt;-3),"",'Total-corrected counts'!R499),"")</f>
        <v>4.8123638884381057</v>
      </c>
      <c r="S499">
        <f>IFERROR(IF(OR(HLOOKUP($A499,'Z-scores'!$C$2:$UD$20,17,FALSE)&gt;3,HLOOKUP($A499,'Z-scores'!$C$2:$UD$20,17,FALSE)&lt;-3),"",'Total-corrected counts'!S499),"")</f>
        <v>102.38646616051567</v>
      </c>
      <c r="T499">
        <f>IFERROR(IF(OR(HLOOKUP($A499,'Z-scores'!$C$2:$UD$20,18,FALSE)&gt;3,HLOOKUP($A499,'Z-scores'!$C$2:$UD$20,18,FALSE)&lt;-3),"",'Total-corrected counts'!T499),"")</f>
        <v>14.200957727022026</v>
      </c>
      <c r="U499">
        <f>IFERROR(IF(OR(HLOOKUP($A499,'Z-scores'!$C$2:$UD$20,19,FALSE)&gt;3,HLOOKUP($A499,'Z-scores'!$C$2:$UD$20,19,FALSE)&lt;-3),"",'Total-corrected counts'!U499),"")</f>
        <v>17.839552514070725</v>
      </c>
      <c r="V499">
        <f t="shared" si="28"/>
        <v>1</v>
      </c>
      <c r="W499" s="10">
        <f>SUMIFS(Tabel132[Cluster],Tabel132[ID],A499)</f>
        <v>39</v>
      </c>
      <c r="X499">
        <f t="shared" si="29"/>
        <v>0.84034384130349626</v>
      </c>
      <c r="Y499">
        <f t="shared" si="30"/>
        <v>34.663113850079029</v>
      </c>
      <c r="Z499">
        <f t="shared" si="31"/>
        <v>37.975569631066705</v>
      </c>
    </row>
    <row r="500" spans="1:26" x14ac:dyDescent="0.25">
      <c r="A500">
        <v>508</v>
      </c>
      <c r="B500" t="s">
        <v>852</v>
      </c>
      <c r="C500">
        <v>43100</v>
      </c>
      <c r="D500">
        <v>926</v>
      </c>
      <c r="E500" t="str">
        <f>IFERROR(IF(OR(HLOOKUP($A500,'Z-scores'!$C$2:$UD$20,3,FALSE)&gt;3,HLOOKUP(A500,'Z-scores'!$C$2:$UD$20,3,FALSE)&lt;-3),"",'Total-corrected counts'!E500),"")</f>
        <v/>
      </c>
      <c r="F500" t="str">
        <f>IFERROR(IF(OR(HLOOKUP($A500,'Z-scores'!$C$2:$UD$20,4,FALSE)&gt;3,HLOOKUP($A500,'Z-scores'!$C$2:$UD$20,4,FALSE)&lt;-3),"",'Total-corrected counts'!F500),"")</f>
        <v/>
      </c>
      <c r="G500" t="str">
        <f>IFERROR(IF(OR(HLOOKUP($A500,'Z-scores'!$C$2:$UD$20,5,FALSE)&gt;3,HLOOKUP($A500,'Z-scores'!$C$2:$UD$20,5,FALSE)&lt;-3),"",'Total-corrected counts'!G500),"")</f>
        <v/>
      </c>
      <c r="H500" t="str">
        <f>IFERROR(IF(OR(HLOOKUP($A500,'Z-scores'!$C$2:$UD$20,6,FALSE)&gt;3,HLOOKUP($A500,'Z-scores'!$C$2:$UD$20,6,FALSE)&lt;-3),"",'Total-corrected counts'!H500),"")</f>
        <v/>
      </c>
      <c r="I500" t="str">
        <f>IFERROR(IF(OR(HLOOKUP($A500,'Z-scores'!$C$2:$UD$20,7,FALSE)&gt;3,HLOOKUP($A500,'Z-scores'!$C$2:$UD$20,7,FALSE)&lt;-3),"",'Total-corrected counts'!I500),"")</f>
        <v/>
      </c>
      <c r="J500" t="str">
        <f>IFERROR(IF(OR(HLOOKUP($A500,'Z-scores'!$C$2:$UD$20,8,FALSE)&gt;3,HLOOKUP($A500,'Z-scores'!$C$2:$UD$20,8,FALSE)&lt;-3),"",'Total-corrected counts'!J500),"")</f>
        <v/>
      </c>
      <c r="K500" t="str">
        <f>IFERROR(IF(OR(HLOOKUP($A500,'Z-scores'!$C$2:$UD$20,9,FALSE)&gt;3,HLOOKUP($A500,'Z-scores'!$C$2:$UD$20,9,FALSE)&lt;-3),"",'Total-corrected counts'!K500),"")</f>
        <v/>
      </c>
      <c r="L500" t="str">
        <f>IFERROR(IF(OR(HLOOKUP($A500,'Z-scores'!$C$2:$UD$20,10,FALSE)&gt;3,HLOOKUP($A500,'Z-scores'!$C$2:$UD$20,10,FALSE)&lt;-3),"",'Total-corrected counts'!L500),"")</f>
        <v/>
      </c>
      <c r="M500" t="str">
        <f>IFERROR(IF(OR(HLOOKUP($A500,'Z-scores'!$C$2:$UD$20,11,FALSE)&gt;3,HLOOKUP($A500,'Z-scores'!$C$2:$UD$20,11,FALSE)&lt;-3),"",'Total-corrected counts'!M500),"")</f>
        <v/>
      </c>
      <c r="N500" t="str">
        <f>IFERROR(IF(OR(HLOOKUP($A500,'Z-scores'!$C$2:$UD$20,12,FALSE)&gt;3,HLOOKUP($A500,'Z-scores'!$C$2:$UD$20,12,FALSE)&lt;-3),"",'Total-corrected counts'!N500),"")</f>
        <v/>
      </c>
      <c r="O500" t="str">
        <f>IFERROR(IF(OR(HLOOKUP($A500,'Z-scores'!$C$2:$UD$20,13,FALSE)&gt;3,HLOOKUP($A500,'Z-scores'!$C$2:$UD$20,13,FALSE)&lt;-3),"",'Total-corrected counts'!O500),"")</f>
        <v/>
      </c>
      <c r="P500" t="str">
        <f>IFERROR(IF(OR(HLOOKUP($A500,'Z-scores'!$C$2:$UD$20,14,FALSE)&gt;3,HLOOKUP($A500,'Z-scores'!$C$2:$UD$20,14,FALSE)&lt;-3),"",'Total-corrected counts'!P500),"")</f>
        <v/>
      </c>
      <c r="Q500" t="str">
        <f>IFERROR(IF(OR(HLOOKUP($A500,'Z-scores'!$C$2:$UD$20,15,FALSE)&gt;3,HLOOKUP($A500,'Z-scores'!$C$2:$UD$20,15,FALSE)&lt;-3),"",'Total-corrected counts'!Q500),"")</f>
        <v/>
      </c>
      <c r="R500" t="str">
        <f>IFERROR(IF(OR(HLOOKUP($A500,'Z-scores'!$C$2:$UD$20,16,FALSE)&gt;3,HLOOKUP($A500,'Z-scores'!$C$2:$UD$20,16,FALSE)&lt;-3),"",'Total-corrected counts'!R500),"")</f>
        <v/>
      </c>
      <c r="S500" t="str">
        <f>IFERROR(IF(OR(HLOOKUP($A500,'Z-scores'!$C$2:$UD$20,17,FALSE)&gt;3,HLOOKUP($A500,'Z-scores'!$C$2:$UD$20,17,FALSE)&lt;-3),"",'Total-corrected counts'!S500),"")</f>
        <v/>
      </c>
      <c r="T500" t="str">
        <f>IFERROR(IF(OR(HLOOKUP($A500,'Z-scores'!$C$2:$UD$20,18,FALSE)&gt;3,HLOOKUP($A500,'Z-scores'!$C$2:$UD$20,18,FALSE)&lt;-3),"",'Total-corrected counts'!T500),"")</f>
        <v/>
      </c>
      <c r="U500" t="str">
        <f>IFERROR(IF(OR(HLOOKUP($A500,'Z-scores'!$C$2:$UD$20,19,FALSE)&gt;3,HLOOKUP($A500,'Z-scores'!$C$2:$UD$20,19,FALSE)&lt;-3),"",'Total-corrected counts'!U500),"")</f>
        <v/>
      </c>
      <c r="V500">
        <f t="shared" si="28"/>
        <v>1</v>
      </c>
      <c r="W500" s="10">
        <f>SUMIFS(Tabel132[Cluster],Tabel132[ID],A500)</f>
        <v>55</v>
      </c>
      <c r="X500" t="str">
        <f t="shared" si="29"/>
        <v/>
      </c>
      <c r="Y500" t="str">
        <f t="shared" si="30"/>
        <v/>
      </c>
      <c r="Z500" t="str">
        <f t="shared" si="31"/>
        <v/>
      </c>
    </row>
    <row r="501" spans="1:26" x14ac:dyDescent="0.25">
      <c r="A501">
        <v>509</v>
      </c>
      <c r="B501" t="s">
        <v>853</v>
      </c>
      <c r="C501">
        <v>45600</v>
      </c>
      <c r="D501">
        <v>502</v>
      </c>
      <c r="E501" t="str">
        <f>IFERROR(IF(OR(HLOOKUP($A501,'Z-scores'!$C$2:$UD$20,3,FALSE)&gt;3,HLOOKUP(A501,'Z-scores'!$C$2:$UD$20,3,FALSE)&lt;-3),"",'Total-corrected counts'!E501),"")</f>
        <v/>
      </c>
      <c r="F501" t="str">
        <f>IFERROR(IF(OR(HLOOKUP($A501,'Z-scores'!$C$2:$UD$20,4,FALSE)&gt;3,HLOOKUP($A501,'Z-scores'!$C$2:$UD$20,4,FALSE)&lt;-3),"",'Total-corrected counts'!F501),"")</f>
        <v/>
      </c>
      <c r="G501" t="str">
        <f>IFERROR(IF(OR(HLOOKUP($A501,'Z-scores'!$C$2:$UD$20,5,FALSE)&gt;3,HLOOKUP($A501,'Z-scores'!$C$2:$UD$20,5,FALSE)&lt;-3),"",'Total-corrected counts'!G501),"")</f>
        <v/>
      </c>
      <c r="H501" t="str">
        <f>IFERROR(IF(OR(HLOOKUP($A501,'Z-scores'!$C$2:$UD$20,6,FALSE)&gt;3,HLOOKUP($A501,'Z-scores'!$C$2:$UD$20,6,FALSE)&lt;-3),"",'Total-corrected counts'!H501),"")</f>
        <v/>
      </c>
      <c r="I501" t="str">
        <f>IFERROR(IF(OR(HLOOKUP($A501,'Z-scores'!$C$2:$UD$20,7,FALSE)&gt;3,HLOOKUP($A501,'Z-scores'!$C$2:$UD$20,7,FALSE)&lt;-3),"",'Total-corrected counts'!I501),"")</f>
        <v/>
      </c>
      <c r="J501" t="str">
        <f>IFERROR(IF(OR(HLOOKUP($A501,'Z-scores'!$C$2:$UD$20,8,FALSE)&gt;3,HLOOKUP($A501,'Z-scores'!$C$2:$UD$20,8,FALSE)&lt;-3),"",'Total-corrected counts'!J501),"")</f>
        <v/>
      </c>
      <c r="K501" t="str">
        <f>IFERROR(IF(OR(HLOOKUP($A501,'Z-scores'!$C$2:$UD$20,9,FALSE)&gt;3,HLOOKUP($A501,'Z-scores'!$C$2:$UD$20,9,FALSE)&lt;-3),"",'Total-corrected counts'!K501),"")</f>
        <v/>
      </c>
      <c r="L501" t="str">
        <f>IFERROR(IF(OR(HLOOKUP($A501,'Z-scores'!$C$2:$UD$20,10,FALSE)&gt;3,HLOOKUP($A501,'Z-scores'!$C$2:$UD$20,10,FALSE)&lt;-3),"",'Total-corrected counts'!L501),"")</f>
        <v/>
      </c>
      <c r="M501" t="str">
        <f>IFERROR(IF(OR(HLOOKUP($A501,'Z-scores'!$C$2:$UD$20,11,FALSE)&gt;3,HLOOKUP($A501,'Z-scores'!$C$2:$UD$20,11,FALSE)&lt;-3),"",'Total-corrected counts'!M501),"")</f>
        <v/>
      </c>
      <c r="N501" t="str">
        <f>IFERROR(IF(OR(HLOOKUP($A501,'Z-scores'!$C$2:$UD$20,12,FALSE)&gt;3,HLOOKUP($A501,'Z-scores'!$C$2:$UD$20,12,FALSE)&lt;-3),"",'Total-corrected counts'!N501),"")</f>
        <v/>
      </c>
      <c r="O501" t="str">
        <f>IFERROR(IF(OR(HLOOKUP($A501,'Z-scores'!$C$2:$UD$20,13,FALSE)&gt;3,HLOOKUP($A501,'Z-scores'!$C$2:$UD$20,13,FALSE)&lt;-3),"",'Total-corrected counts'!O501),"")</f>
        <v/>
      </c>
      <c r="P501" t="str">
        <f>IFERROR(IF(OR(HLOOKUP($A501,'Z-scores'!$C$2:$UD$20,14,FALSE)&gt;3,HLOOKUP($A501,'Z-scores'!$C$2:$UD$20,14,FALSE)&lt;-3),"",'Total-corrected counts'!P501),"")</f>
        <v/>
      </c>
      <c r="Q501" t="str">
        <f>IFERROR(IF(OR(HLOOKUP($A501,'Z-scores'!$C$2:$UD$20,15,FALSE)&gt;3,HLOOKUP($A501,'Z-scores'!$C$2:$UD$20,15,FALSE)&lt;-3),"",'Total-corrected counts'!Q501),"")</f>
        <v/>
      </c>
      <c r="R501" t="str">
        <f>IFERROR(IF(OR(HLOOKUP($A501,'Z-scores'!$C$2:$UD$20,16,FALSE)&gt;3,HLOOKUP($A501,'Z-scores'!$C$2:$UD$20,16,FALSE)&lt;-3),"",'Total-corrected counts'!R501),"")</f>
        <v/>
      </c>
      <c r="S501" t="str">
        <f>IFERROR(IF(OR(HLOOKUP($A501,'Z-scores'!$C$2:$UD$20,17,FALSE)&gt;3,HLOOKUP($A501,'Z-scores'!$C$2:$UD$20,17,FALSE)&lt;-3),"",'Total-corrected counts'!S501),"")</f>
        <v/>
      </c>
      <c r="T501" t="str">
        <f>IFERROR(IF(OR(HLOOKUP($A501,'Z-scores'!$C$2:$UD$20,18,FALSE)&gt;3,HLOOKUP($A501,'Z-scores'!$C$2:$UD$20,18,FALSE)&lt;-3),"",'Total-corrected counts'!T501),"")</f>
        <v/>
      </c>
      <c r="U501" t="str">
        <f>IFERROR(IF(OR(HLOOKUP($A501,'Z-scores'!$C$2:$UD$20,19,FALSE)&gt;3,HLOOKUP($A501,'Z-scores'!$C$2:$UD$20,19,FALSE)&lt;-3),"",'Total-corrected counts'!U501),"")</f>
        <v/>
      </c>
      <c r="V501">
        <f t="shared" si="28"/>
        <v>1</v>
      </c>
      <c r="W501" s="10">
        <f>SUMIFS(Tabel132[Cluster],Tabel132[ID],A501)</f>
        <v>60</v>
      </c>
      <c r="X501" t="str">
        <f t="shared" si="29"/>
        <v/>
      </c>
      <c r="Y501" t="str">
        <f t="shared" si="30"/>
        <v/>
      </c>
      <c r="Z501" t="str">
        <f t="shared" si="31"/>
        <v/>
      </c>
    </row>
    <row r="502" spans="1:26" x14ac:dyDescent="0.25">
      <c r="A502">
        <v>510</v>
      </c>
      <c r="B502" t="s">
        <v>251</v>
      </c>
      <c r="C502">
        <v>5500</v>
      </c>
      <c r="D502">
        <v>337</v>
      </c>
      <c r="E502">
        <f>IFERROR(IF(OR(HLOOKUP($A502,'Z-scores'!$C$2:$UD$20,3,FALSE)&gt;3,HLOOKUP(A502,'Z-scores'!$C$2:$UD$20,3,FALSE)&lt;-3),"",'Total-corrected counts'!E502),"")</f>
        <v>0.15876466892149851</v>
      </c>
      <c r="F502">
        <f>IFERROR(IF(OR(HLOOKUP($A502,'Z-scores'!$C$2:$UD$20,4,FALSE)&gt;3,HLOOKUP($A502,'Z-scores'!$C$2:$UD$20,4,FALSE)&lt;-3),"",'Total-corrected counts'!F502),"")</f>
        <v>0</v>
      </c>
      <c r="G502">
        <f>IFERROR(IF(OR(HLOOKUP($A502,'Z-scores'!$C$2:$UD$20,5,FALSE)&gt;3,HLOOKUP($A502,'Z-scores'!$C$2:$UD$20,5,FALSE)&lt;-3),"",'Total-corrected counts'!G502),"")</f>
        <v>0</v>
      </c>
      <c r="H502">
        <f>IFERROR(IF(OR(HLOOKUP($A502,'Z-scores'!$C$2:$UD$20,6,FALSE)&gt;3,HLOOKUP($A502,'Z-scores'!$C$2:$UD$20,6,FALSE)&lt;-3),"",'Total-corrected counts'!H502),"")</f>
        <v>0</v>
      </c>
      <c r="I502">
        <f>IFERROR(IF(OR(HLOOKUP($A502,'Z-scores'!$C$2:$UD$20,7,FALSE)&gt;3,HLOOKUP($A502,'Z-scores'!$C$2:$UD$20,7,FALSE)&lt;-3),"",'Total-corrected counts'!I502),"")</f>
        <v>0.1354517160808893</v>
      </c>
      <c r="J502">
        <f>IFERROR(IF(OR(HLOOKUP($A502,'Z-scores'!$C$2:$UD$20,8,FALSE)&gt;3,HLOOKUP($A502,'Z-scores'!$C$2:$UD$20,8,FALSE)&lt;-3),"",'Total-corrected counts'!J502),"")</f>
        <v>0.5768991816906992</v>
      </c>
      <c r="K502">
        <f>IFERROR(IF(OR(HLOOKUP($A502,'Z-scores'!$C$2:$UD$20,9,FALSE)&gt;3,HLOOKUP($A502,'Z-scores'!$C$2:$UD$20,9,FALSE)&lt;-3),"",'Total-corrected counts'!K502),"")</f>
        <v>7.1352918222866379E-2</v>
      </c>
      <c r="L502">
        <f>IFERROR(IF(OR(HLOOKUP($A502,'Z-scores'!$C$2:$UD$20,10,FALSE)&gt;3,HLOOKUP($A502,'Z-scores'!$C$2:$UD$20,10,FALSE)&lt;-3),"",'Total-corrected counts'!L502),"")</f>
        <v>0.28663807929555823</v>
      </c>
      <c r="M502">
        <f>IFERROR(IF(OR(HLOOKUP($A502,'Z-scores'!$C$2:$UD$20,11,FALSE)&gt;3,HLOOKUP($A502,'Z-scores'!$C$2:$UD$20,11,FALSE)&lt;-3),"",'Total-corrected counts'!M502),"")</f>
        <v>0.53909448713683694</v>
      </c>
      <c r="N502" t="str">
        <f>IFERROR(IF(OR(HLOOKUP($A502,'Z-scores'!$C$2:$UD$20,12,FALSE)&gt;3,HLOOKUP($A502,'Z-scores'!$C$2:$UD$20,12,FALSE)&lt;-3),"",'Total-corrected counts'!N502),"")</f>
        <v/>
      </c>
      <c r="O502">
        <f>IFERROR(IF(OR(HLOOKUP($A502,'Z-scores'!$C$2:$UD$20,13,FALSE)&gt;3,HLOOKUP($A502,'Z-scores'!$C$2:$UD$20,13,FALSE)&lt;-3),"",'Total-corrected counts'!O502),"")</f>
        <v>0.81104720328376523</v>
      </c>
      <c r="P502">
        <f>IFERROR(IF(OR(HLOOKUP($A502,'Z-scores'!$C$2:$UD$20,14,FALSE)&gt;3,HLOOKUP($A502,'Z-scores'!$C$2:$UD$20,14,FALSE)&lt;-3),"",'Total-corrected counts'!P502),"")</f>
        <v>0.40173532565562992</v>
      </c>
      <c r="Q502">
        <f>IFERROR(IF(OR(HLOOKUP($A502,'Z-scores'!$C$2:$UD$20,15,FALSE)&gt;3,HLOOKUP($A502,'Z-scores'!$C$2:$UD$20,15,FALSE)&lt;-3),"",'Total-corrected counts'!Q502),"")</f>
        <v>1.7844466460203914</v>
      </c>
      <c r="R502">
        <f>IFERROR(IF(OR(HLOOKUP($A502,'Z-scores'!$C$2:$UD$20,16,FALSE)&gt;3,HLOOKUP($A502,'Z-scores'!$C$2:$UD$20,16,FALSE)&lt;-3),"",'Total-corrected counts'!R502),"")</f>
        <v>0.63310032837070829</v>
      </c>
      <c r="S502">
        <f>IFERROR(IF(OR(HLOOKUP($A502,'Z-scores'!$C$2:$UD$20,17,FALSE)&gt;3,HLOOKUP($A502,'Z-scores'!$C$2:$UD$20,17,FALSE)&lt;-3),"",'Total-corrected counts'!S502),"")</f>
        <v>6.514169948179778E-2</v>
      </c>
      <c r="T502">
        <f>IFERROR(IF(OR(HLOOKUP($A502,'Z-scores'!$C$2:$UD$20,18,FALSE)&gt;3,HLOOKUP($A502,'Z-scores'!$C$2:$UD$20,18,FALSE)&lt;-3),"",'Total-corrected counts'!T502),"")</f>
        <v>0.36082288235627652</v>
      </c>
      <c r="U502">
        <f>IFERROR(IF(OR(HLOOKUP($A502,'Z-scores'!$C$2:$UD$20,19,FALSE)&gt;3,HLOOKUP($A502,'Z-scores'!$C$2:$UD$20,19,FALSE)&lt;-3),"",'Total-corrected counts'!U502),"")</f>
        <v>0.24301020208901986</v>
      </c>
      <c r="V502">
        <f t="shared" si="28"/>
        <v>1</v>
      </c>
      <c r="W502" s="10">
        <f>SUMIFS(Tabel132[Cluster],Tabel132[ID],A502)</f>
        <v>7</v>
      </c>
      <c r="X502">
        <f t="shared" si="29"/>
        <v>6.3278272633900359E-2</v>
      </c>
      <c r="Y502">
        <f t="shared" si="30"/>
        <v>0.19646678348314983</v>
      </c>
      <c r="Z502">
        <f t="shared" si="31"/>
        <v>0.6141863267510842</v>
      </c>
    </row>
    <row r="503" spans="1:26" x14ac:dyDescent="0.25">
      <c r="A503">
        <v>511</v>
      </c>
      <c r="B503" t="s">
        <v>252</v>
      </c>
      <c r="C503">
        <v>81400</v>
      </c>
      <c r="D503">
        <v>10</v>
      </c>
      <c r="E503">
        <f>IFERROR(IF(OR(HLOOKUP($A503,'Z-scores'!$C$2:$UD$20,3,FALSE)&gt;3,HLOOKUP(A503,'Z-scores'!$C$2:$UD$20,3,FALSE)&lt;-3),"",'Total-corrected counts'!E503),"")</f>
        <v>0.36422482870226136</v>
      </c>
      <c r="F503">
        <f>IFERROR(IF(OR(HLOOKUP($A503,'Z-scores'!$C$2:$UD$20,4,FALSE)&gt;3,HLOOKUP($A503,'Z-scores'!$C$2:$UD$20,4,FALSE)&lt;-3),"",'Total-corrected counts'!F503),"")</f>
        <v>6.5623902850374227E-2</v>
      </c>
      <c r="G503">
        <f>IFERROR(IF(OR(HLOOKUP($A503,'Z-scores'!$C$2:$UD$20,5,FALSE)&gt;3,HLOOKUP($A503,'Z-scores'!$C$2:$UD$20,5,FALSE)&lt;-3),"",'Total-corrected counts'!G503),"")</f>
        <v>0.57415458255939977</v>
      </c>
      <c r="H503">
        <f>IFERROR(IF(OR(HLOOKUP($A503,'Z-scores'!$C$2:$UD$20,6,FALSE)&gt;3,HLOOKUP($A503,'Z-scores'!$C$2:$UD$20,6,FALSE)&lt;-3),"",'Total-corrected counts'!H503),"")</f>
        <v>0</v>
      </c>
      <c r="I503">
        <f>IFERROR(IF(OR(HLOOKUP($A503,'Z-scores'!$C$2:$UD$20,7,FALSE)&gt;3,HLOOKUP($A503,'Z-scores'!$C$2:$UD$20,7,FALSE)&lt;-3),"",'Total-corrected counts'!I503),"")</f>
        <v>0</v>
      </c>
      <c r="J503">
        <f>IFERROR(IF(OR(HLOOKUP($A503,'Z-scores'!$C$2:$UD$20,8,FALSE)&gt;3,HLOOKUP($A503,'Z-scores'!$C$2:$UD$20,8,FALSE)&lt;-3),"",'Total-corrected counts'!J503),"")</f>
        <v>1.035460069701255</v>
      </c>
      <c r="K503">
        <f>IFERROR(IF(OR(HLOOKUP($A503,'Z-scores'!$C$2:$UD$20,9,FALSE)&gt;3,HLOOKUP($A503,'Z-scores'!$C$2:$UD$20,9,FALSE)&lt;-3),"",'Total-corrected counts'!K503),"")</f>
        <v>1.4805730531244774</v>
      </c>
      <c r="L503">
        <f>IFERROR(IF(OR(HLOOKUP($A503,'Z-scores'!$C$2:$UD$20,10,FALSE)&gt;3,HLOOKUP($A503,'Z-scores'!$C$2:$UD$20,10,FALSE)&lt;-3),"",'Total-corrected counts'!L503),"")</f>
        <v>8.8196332090941E-3</v>
      </c>
      <c r="M503">
        <f>IFERROR(IF(OR(HLOOKUP($A503,'Z-scores'!$C$2:$UD$20,11,FALSE)&gt;3,HLOOKUP($A503,'Z-scores'!$C$2:$UD$20,11,FALSE)&lt;-3),"",'Total-corrected counts'!M503),"")</f>
        <v>0</v>
      </c>
      <c r="N503">
        <f>IFERROR(IF(OR(HLOOKUP($A503,'Z-scores'!$C$2:$UD$20,12,FALSE)&gt;3,HLOOKUP($A503,'Z-scores'!$C$2:$UD$20,12,FALSE)&lt;-3),"",'Total-corrected counts'!N503),"")</f>
        <v>5.4984984517144779E-2</v>
      </c>
      <c r="O503">
        <f>IFERROR(IF(OR(HLOOKUP($A503,'Z-scores'!$C$2:$UD$20,13,FALSE)&gt;3,HLOOKUP($A503,'Z-scores'!$C$2:$UD$20,13,FALSE)&lt;-3),"",'Total-corrected counts'!O503),"")</f>
        <v>9.7594891681448928E-2</v>
      </c>
      <c r="P503">
        <f>IFERROR(IF(OR(HLOOKUP($A503,'Z-scores'!$C$2:$UD$20,14,FALSE)&gt;3,HLOOKUP($A503,'Z-scores'!$C$2:$UD$20,14,FALSE)&lt;-3),"",'Total-corrected counts'!P503),"")</f>
        <v>0</v>
      </c>
      <c r="Q503">
        <f>IFERROR(IF(OR(HLOOKUP($A503,'Z-scores'!$C$2:$UD$20,15,FALSE)&gt;3,HLOOKUP($A503,'Z-scores'!$C$2:$UD$20,15,FALSE)&lt;-3),"",'Total-corrected counts'!Q503),"")</f>
        <v>0</v>
      </c>
      <c r="R503">
        <f>IFERROR(IF(OR(HLOOKUP($A503,'Z-scores'!$C$2:$UD$20,16,FALSE)&gt;3,HLOOKUP($A503,'Z-scores'!$C$2:$UD$20,16,FALSE)&lt;-3),"",'Total-corrected counts'!R503),"")</f>
        <v>1.133970841322218</v>
      </c>
      <c r="S503">
        <f>IFERROR(IF(OR(HLOOKUP($A503,'Z-scores'!$C$2:$UD$20,17,FALSE)&gt;3,HLOOKUP($A503,'Z-scores'!$C$2:$UD$20,17,FALSE)&lt;-3),"",'Total-corrected counts'!S503),"")</f>
        <v>5.4284749568164819E-3</v>
      </c>
      <c r="T503">
        <f>IFERROR(IF(OR(HLOOKUP($A503,'Z-scores'!$C$2:$UD$20,18,FALSE)&gt;3,HLOOKUP($A503,'Z-scores'!$C$2:$UD$20,18,FALSE)&lt;-3),"",'Total-corrected counts'!T503),"")</f>
        <v>1.7182042016965549E-2</v>
      </c>
      <c r="U503">
        <f>IFERROR(IF(OR(HLOOKUP($A503,'Z-scores'!$C$2:$UD$20,19,FALSE)&gt;3,HLOOKUP($A503,'Z-scores'!$C$2:$UD$20,19,FALSE)&lt;-3),"",'Total-corrected counts'!U503),"")</f>
        <v>0.38621264260576366</v>
      </c>
      <c r="V503">
        <f t="shared" si="28"/>
        <v>1</v>
      </c>
      <c r="W503" s="10">
        <f>SUMIFS(Tabel132[Cluster],Tabel132[ID],A503)</f>
        <v>89</v>
      </c>
      <c r="X503">
        <f t="shared" si="29"/>
        <v>0.45053606138238689</v>
      </c>
      <c r="Y503">
        <f t="shared" si="30"/>
        <v>0.39209511890520687</v>
      </c>
      <c r="Z503">
        <f t="shared" si="31"/>
        <v>0.21192173463754468</v>
      </c>
    </row>
    <row r="504" spans="1:26" x14ac:dyDescent="0.25">
      <c r="A504">
        <v>512</v>
      </c>
      <c r="B504" t="s">
        <v>854</v>
      </c>
      <c r="C504">
        <v>54700</v>
      </c>
      <c r="D504">
        <v>8</v>
      </c>
      <c r="E504" t="str">
        <f>IFERROR(IF(OR(HLOOKUP($A504,'Z-scores'!$C$2:$UD$20,3,FALSE)&gt;3,HLOOKUP(A504,'Z-scores'!$C$2:$UD$20,3,FALSE)&lt;-3),"",'Total-corrected counts'!E504),"")</f>
        <v/>
      </c>
      <c r="F504" t="str">
        <f>IFERROR(IF(OR(HLOOKUP($A504,'Z-scores'!$C$2:$UD$20,4,FALSE)&gt;3,HLOOKUP($A504,'Z-scores'!$C$2:$UD$20,4,FALSE)&lt;-3),"",'Total-corrected counts'!F504),"")</f>
        <v/>
      </c>
      <c r="G504" t="str">
        <f>IFERROR(IF(OR(HLOOKUP($A504,'Z-scores'!$C$2:$UD$20,5,FALSE)&gt;3,HLOOKUP($A504,'Z-scores'!$C$2:$UD$20,5,FALSE)&lt;-3),"",'Total-corrected counts'!G504),"")</f>
        <v/>
      </c>
      <c r="H504" t="str">
        <f>IFERROR(IF(OR(HLOOKUP($A504,'Z-scores'!$C$2:$UD$20,6,FALSE)&gt;3,HLOOKUP($A504,'Z-scores'!$C$2:$UD$20,6,FALSE)&lt;-3),"",'Total-corrected counts'!H504),"")</f>
        <v/>
      </c>
      <c r="I504" t="str">
        <f>IFERROR(IF(OR(HLOOKUP($A504,'Z-scores'!$C$2:$UD$20,7,FALSE)&gt;3,HLOOKUP($A504,'Z-scores'!$C$2:$UD$20,7,FALSE)&lt;-3),"",'Total-corrected counts'!I504),"")</f>
        <v/>
      </c>
      <c r="J504" t="str">
        <f>IFERROR(IF(OR(HLOOKUP($A504,'Z-scores'!$C$2:$UD$20,8,FALSE)&gt;3,HLOOKUP($A504,'Z-scores'!$C$2:$UD$20,8,FALSE)&lt;-3),"",'Total-corrected counts'!J504),"")</f>
        <v/>
      </c>
      <c r="K504" t="str">
        <f>IFERROR(IF(OR(HLOOKUP($A504,'Z-scores'!$C$2:$UD$20,9,FALSE)&gt;3,HLOOKUP($A504,'Z-scores'!$C$2:$UD$20,9,FALSE)&lt;-3),"",'Total-corrected counts'!K504),"")</f>
        <v/>
      </c>
      <c r="L504" t="str">
        <f>IFERROR(IF(OR(HLOOKUP($A504,'Z-scores'!$C$2:$UD$20,10,FALSE)&gt;3,HLOOKUP($A504,'Z-scores'!$C$2:$UD$20,10,FALSE)&lt;-3),"",'Total-corrected counts'!L504),"")</f>
        <v/>
      </c>
      <c r="M504" t="str">
        <f>IFERROR(IF(OR(HLOOKUP($A504,'Z-scores'!$C$2:$UD$20,11,FALSE)&gt;3,HLOOKUP($A504,'Z-scores'!$C$2:$UD$20,11,FALSE)&lt;-3),"",'Total-corrected counts'!M504),"")</f>
        <v/>
      </c>
      <c r="N504" t="str">
        <f>IFERROR(IF(OR(HLOOKUP($A504,'Z-scores'!$C$2:$UD$20,12,FALSE)&gt;3,HLOOKUP($A504,'Z-scores'!$C$2:$UD$20,12,FALSE)&lt;-3),"",'Total-corrected counts'!N504),"")</f>
        <v/>
      </c>
      <c r="O504" t="str">
        <f>IFERROR(IF(OR(HLOOKUP($A504,'Z-scores'!$C$2:$UD$20,13,FALSE)&gt;3,HLOOKUP($A504,'Z-scores'!$C$2:$UD$20,13,FALSE)&lt;-3),"",'Total-corrected counts'!O504),"")</f>
        <v/>
      </c>
      <c r="P504" t="str">
        <f>IFERROR(IF(OR(HLOOKUP($A504,'Z-scores'!$C$2:$UD$20,14,FALSE)&gt;3,HLOOKUP($A504,'Z-scores'!$C$2:$UD$20,14,FALSE)&lt;-3),"",'Total-corrected counts'!P504),"")</f>
        <v/>
      </c>
      <c r="Q504" t="str">
        <f>IFERROR(IF(OR(HLOOKUP($A504,'Z-scores'!$C$2:$UD$20,15,FALSE)&gt;3,HLOOKUP($A504,'Z-scores'!$C$2:$UD$20,15,FALSE)&lt;-3),"",'Total-corrected counts'!Q504),"")</f>
        <v/>
      </c>
      <c r="R504" t="str">
        <f>IFERROR(IF(OR(HLOOKUP($A504,'Z-scores'!$C$2:$UD$20,16,FALSE)&gt;3,HLOOKUP($A504,'Z-scores'!$C$2:$UD$20,16,FALSE)&lt;-3),"",'Total-corrected counts'!R504),"")</f>
        <v/>
      </c>
      <c r="S504" t="str">
        <f>IFERROR(IF(OR(HLOOKUP($A504,'Z-scores'!$C$2:$UD$20,17,FALSE)&gt;3,HLOOKUP($A504,'Z-scores'!$C$2:$UD$20,17,FALSE)&lt;-3),"",'Total-corrected counts'!S504),"")</f>
        <v/>
      </c>
      <c r="T504" t="str">
        <f>IFERROR(IF(OR(HLOOKUP($A504,'Z-scores'!$C$2:$UD$20,18,FALSE)&gt;3,HLOOKUP($A504,'Z-scores'!$C$2:$UD$20,18,FALSE)&lt;-3),"",'Total-corrected counts'!T504),"")</f>
        <v/>
      </c>
      <c r="U504" t="str">
        <f>IFERROR(IF(OR(HLOOKUP($A504,'Z-scores'!$C$2:$UD$20,19,FALSE)&gt;3,HLOOKUP($A504,'Z-scores'!$C$2:$UD$20,19,FALSE)&lt;-3),"",'Total-corrected counts'!U504),"")</f>
        <v/>
      </c>
      <c r="V504">
        <f t="shared" si="28"/>
        <v>1</v>
      </c>
      <c r="W504" s="10">
        <f>SUMIFS(Tabel132[Cluster],Tabel132[ID],A504)</f>
        <v>0</v>
      </c>
      <c r="X504" t="str">
        <f t="shared" si="29"/>
        <v/>
      </c>
      <c r="Y504" t="str">
        <f t="shared" si="30"/>
        <v/>
      </c>
      <c r="Z504" t="str">
        <f t="shared" si="31"/>
        <v/>
      </c>
    </row>
    <row r="505" spans="1:26" x14ac:dyDescent="0.25">
      <c r="A505">
        <v>513</v>
      </c>
      <c r="B505" t="s">
        <v>855</v>
      </c>
      <c r="C505">
        <v>53400</v>
      </c>
      <c r="D505">
        <v>359</v>
      </c>
      <c r="E505" t="str">
        <f>IFERROR(IF(OR(HLOOKUP($A505,'Z-scores'!$C$2:$UD$20,3,FALSE)&gt;3,HLOOKUP(A505,'Z-scores'!$C$2:$UD$20,3,FALSE)&lt;-3),"",'Total-corrected counts'!E505),"")</f>
        <v/>
      </c>
      <c r="F505" t="str">
        <f>IFERROR(IF(OR(HLOOKUP($A505,'Z-scores'!$C$2:$UD$20,4,FALSE)&gt;3,HLOOKUP($A505,'Z-scores'!$C$2:$UD$20,4,FALSE)&lt;-3),"",'Total-corrected counts'!F505),"")</f>
        <v/>
      </c>
      <c r="G505" t="str">
        <f>IFERROR(IF(OR(HLOOKUP($A505,'Z-scores'!$C$2:$UD$20,5,FALSE)&gt;3,HLOOKUP($A505,'Z-scores'!$C$2:$UD$20,5,FALSE)&lt;-3),"",'Total-corrected counts'!G505),"")</f>
        <v/>
      </c>
      <c r="H505" t="str">
        <f>IFERROR(IF(OR(HLOOKUP($A505,'Z-scores'!$C$2:$UD$20,6,FALSE)&gt;3,HLOOKUP($A505,'Z-scores'!$C$2:$UD$20,6,FALSE)&lt;-3),"",'Total-corrected counts'!H505),"")</f>
        <v/>
      </c>
      <c r="I505" t="str">
        <f>IFERROR(IF(OR(HLOOKUP($A505,'Z-scores'!$C$2:$UD$20,7,FALSE)&gt;3,HLOOKUP($A505,'Z-scores'!$C$2:$UD$20,7,FALSE)&lt;-3),"",'Total-corrected counts'!I505),"")</f>
        <v/>
      </c>
      <c r="J505" t="str">
        <f>IFERROR(IF(OR(HLOOKUP($A505,'Z-scores'!$C$2:$UD$20,8,FALSE)&gt;3,HLOOKUP($A505,'Z-scores'!$C$2:$UD$20,8,FALSE)&lt;-3),"",'Total-corrected counts'!J505),"")</f>
        <v/>
      </c>
      <c r="K505" t="str">
        <f>IFERROR(IF(OR(HLOOKUP($A505,'Z-scores'!$C$2:$UD$20,9,FALSE)&gt;3,HLOOKUP($A505,'Z-scores'!$C$2:$UD$20,9,FALSE)&lt;-3),"",'Total-corrected counts'!K505),"")</f>
        <v/>
      </c>
      <c r="L505" t="str">
        <f>IFERROR(IF(OR(HLOOKUP($A505,'Z-scores'!$C$2:$UD$20,10,FALSE)&gt;3,HLOOKUP($A505,'Z-scores'!$C$2:$UD$20,10,FALSE)&lt;-3),"",'Total-corrected counts'!L505),"")</f>
        <v/>
      </c>
      <c r="M505" t="str">
        <f>IFERROR(IF(OR(HLOOKUP($A505,'Z-scores'!$C$2:$UD$20,11,FALSE)&gt;3,HLOOKUP($A505,'Z-scores'!$C$2:$UD$20,11,FALSE)&lt;-3),"",'Total-corrected counts'!M505),"")</f>
        <v/>
      </c>
      <c r="N505" t="str">
        <f>IFERROR(IF(OR(HLOOKUP($A505,'Z-scores'!$C$2:$UD$20,12,FALSE)&gt;3,HLOOKUP($A505,'Z-scores'!$C$2:$UD$20,12,FALSE)&lt;-3),"",'Total-corrected counts'!N505),"")</f>
        <v/>
      </c>
      <c r="O505" t="str">
        <f>IFERROR(IF(OR(HLOOKUP($A505,'Z-scores'!$C$2:$UD$20,13,FALSE)&gt;3,HLOOKUP($A505,'Z-scores'!$C$2:$UD$20,13,FALSE)&lt;-3),"",'Total-corrected counts'!O505),"")</f>
        <v/>
      </c>
      <c r="P505" t="str">
        <f>IFERROR(IF(OR(HLOOKUP($A505,'Z-scores'!$C$2:$UD$20,14,FALSE)&gt;3,HLOOKUP($A505,'Z-scores'!$C$2:$UD$20,14,FALSE)&lt;-3),"",'Total-corrected counts'!P505),"")</f>
        <v/>
      </c>
      <c r="Q505" t="str">
        <f>IFERROR(IF(OR(HLOOKUP($A505,'Z-scores'!$C$2:$UD$20,15,FALSE)&gt;3,HLOOKUP($A505,'Z-scores'!$C$2:$UD$20,15,FALSE)&lt;-3),"",'Total-corrected counts'!Q505),"")</f>
        <v/>
      </c>
      <c r="R505" t="str">
        <f>IFERROR(IF(OR(HLOOKUP($A505,'Z-scores'!$C$2:$UD$20,16,FALSE)&gt;3,HLOOKUP($A505,'Z-scores'!$C$2:$UD$20,16,FALSE)&lt;-3),"",'Total-corrected counts'!R505),"")</f>
        <v/>
      </c>
      <c r="S505" t="str">
        <f>IFERROR(IF(OR(HLOOKUP($A505,'Z-scores'!$C$2:$UD$20,17,FALSE)&gt;3,HLOOKUP($A505,'Z-scores'!$C$2:$UD$20,17,FALSE)&lt;-3),"",'Total-corrected counts'!S505),"")</f>
        <v/>
      </c>
      <c r="T505" t="str">
        <f>IFERROR(IF(OR(HLOOKUP($A505,'Z-scores'!$C$2:$UD$20,18,FALSE)&gt;3,HLOOKUP($A505,'Z-scores'!$C$2:$UD$20,18,FALSE)&lt;-3),"",'Total-corrected counts'!T505),"")</f>
        <v/>
      </c>
      <c r="U505" t="str">
        <f>IFERROR(IF(OR(HLOOKUP($A505,'Z-scores'!$C$2:$UD$20,19,FALSE)&gt;3,HLOOKUP($A505,'Z-scores'!$C$2:$UD$20,19,FALSE)&lt;-3),"",'Total-corrected counts'!U505),"")</f>
        <v/>
      </c>
      <c r="V505">
        <f t="shared" si="28"/>
        <v>1</v>
      </c>
      <c r="W505" s="10">
        <f>SUMIFS(Tabel132[Cluster],Tabel132[ID],A505)</f>
        <v>75</v>
      </c>
      <c r="X505" t="str">
        <f t="shared" si="29"/>
        <v/>
      </c>
      <c r="Y505" t="str">
        <f t="shared" si="30"/>
        <v/>
      </c>
      <c r="Z505" t="str">
        <f t="shared" si="31"/>
        <v/>
      </c>
    </row>
    <row r="506" spans="1:26" x14ac:dyDescent="0.25">
      <c r="A506">
        <v>514</v>
      </c>
      <c r="B506" t="s">
        <v>856</v>
      </c>
      <c r="C506">
        <v>102600</v>
      </c>
      <c r="D506">
        <v>932</v>
      </c>
      <c r="E506" t="str">
        <f>IFERROR(IF(OR(HLOOKUP($A506,'Z-scores'!$C$2:$UD$20,3,FALSE)&gt;3,HLOOKUP(A506,'Z-scores'!$C$2:$UD$20,3,FALSE)&lt;-3),"",'Total-corrected counts'!E506),"")</f>
        <v/>
      </c>
      <c r="F506" t="str">
        <f>IFERROR(IF(OR(HLOOKUP($A506,'Z-scores'!$C$2:$UD$20,4,FALSE)&gt;3,HLOOKUP($A506,'Z-scores'!$C$2:$UD$20,4,FALSE)&lt;-3),"",'Total-corrected counts'!F506),"")</f>
        <v/>
      </c>
      <c r="G506" t="str">
        <f>IFERROR(IF(OR(HLOOKUP($A506,'Z-scores'!$C$2:$UD$20,5,FALSE)&gt;3,HLOOKUP($A506,'Z-scores'!$C$2:$UD$20,5,FALSE)&lt;-3),"",'Total-corrected counts'!G506),"")</f>
        <v/>
      </c>
      <c r="H506" t="str">
        <f>IFERROR(IF(OR(HLOOKUP($A506,'Z-scores'!$C$2:$UD$20,6,FALSE)&gt;3,HLOOKUP($A506,'Z-scores'!$C$2:$UD$20,6,FALSE)&lt;-3),"",'Total-corrected counts'!H506),"")</f>
        <v/>
      </c>
      <c r="I506" t="str">
        <f>IFERROR(IF(OR(HLOOKUP($A506,'Z-scores'!$C$2:$UD$20,7,FALSE)&gt;3,HLOOKUP($A506,'Z-scores'!$C$2:$UD$20,7,FALSE)&lt;-3),"",'Total-corrected counts'!I506),"")</f>
        <v/>
      </c>
      <c r="J506" t="str">
        <f>IFERROR(IF(OR(HLOOKUP($A506,'Z-scores'!$C$2:$UD$20,8,FALSE)&gt;3,HLOOKUP($A506,'Z-scores'!$C$2:$UD$20,8,FALSE)&lt;-3),"",'Total-corrected counts'!J506),"")</f>
        <v/>
      </c>
      <c r="K506" t="str">
        <f>IFERROR(IF(OR(HLOOKUP($A506,'Z-scores'!$C$2:$UD$20,9,FALSE)&gt;3,HLOOKUP($A506,'Z-scores'!$C$2:$UD$20,9,FALSE)&lt;-3),"",'Total-corrected counts'!K506),"")</f>
        <v/>
      </c>
      <c r="L506" t="str">
        <f>IFERROR(IF(OR(HLOOKUP($A506,'Z-scores'!$C$2:$UD$20,10,FALSE)&gt;3,HLOOKUP($A506,'Z-scores'!$C$2:$UD$20,10,FALSE)&lt;-3),"",'Total-corrected counts'!L506),"")</f>
        <v/>
      </c>
      <c r="M506" t="str">
        <f>IFERROR(IF(OR(HLOOKUP($A506,'Z-scores'!$C$2:$UD$20,11,FALSE)&gt;3,HLOOKUP($A506,'Z-scores'!$C$2:$UD$20,11,FALSE)&lt;-3),"",'Total-corrected counts'!M506),"")</f>
        <v/>
      </c>
      <c r="N506" t="str">
        <f>IFERROR(IF(OR(HLOOKUP($A506,'Z-scores'!$C$2:$UD$20,12,FALSE)&gt;3,HLOOKUP($A506,'Z-scores'!$C$2:$UD$20,12,FALSE)&lt;-3),"",'Total-corrected counts'!N506),"")</f>
        <v/>
      </c>
      <c r="O506" t="str">
        <f>IFERROR(IF(OR(HLOOKUP($A506,'Z-scores'!$C$2:$UD$20,13,FALSE)&gt;3,HLOOKUP($A506,'Z-scores'!$C$2:$UD$20,13,FALSE)&lt;-3),"",'Total-corrected counts'!O506),"")</f>
        <v/>
      </c>
      <c r="P506" t="str">
        <f>IFERROR(IF(OR(HLOOKUP($A506,'Z-scores'!$C$2:$UD$20,14,FALSE)&gt;3,HLOOKUP($A506,'Z-scores'!$C$2:$UD$20,14,FALSE)&lt;-3),"",'Total-corrected counts'!P506),"")</f>
        <v/>
      </c>
      <c r="Q506" t="str">
        <f>IFERROR(IF(OR(HLOOKUP($A506,'Z-scores'!$C$2:$UD$20,15,FALSE)&gt;3,HLOOKUP($A506,'Z-scores'!$C$2:$UD$20,15,FALSE)&lt;-3),"",'Total-corrected counts'!Q506),"")</f>
        <v/>
      </c>
      <c r="R506" t="str">
        <f>IFERROR(IF(OR(HLOOKUP($A506,'Z-scores'!$C$2:$UD$20,16,FALSE)&gt;3,HLOOKUP($A506,'Z-scores'!$C$2:$UD$20,16,FALSE)&lt;-3),"",'Total-corrected counts'!R506),"")</f>
        <v/>
      </c>
      <c r="S506" t="str">
        <f>IFERROR(IF(OR(HLOOKUP($A506,'Z-scores'!$C$2:$UD$20,17,FALSE)&gt;3,HLOOKUP($A506,'Z-scores'!$C$2:$UD$20,17,FALSE)&lt;-3),"",'Total-corrected counts'!S506),"")</f>
        <v/>
      </c>
      <c r="T506" t="str">
        <f>IFERROR(IF(OR(HLOOKUP($A506,'Z-scores'!$C$2:$UD$20,18,FALSE)&gt;3,HLOOKUP($A506,'Z-scores'!$C$2:$UD$20,18,FALSE)&lt;-3),"",'Total-corrected counts'!T506),"")</f>
        <v/>
      </c>
      <c r="U506" t="str">
        <f>IFERROR(IF(OR(HLOOKUP($A506,'Z-scores'!$C$2:$UD$20,19,FALSE)&gt;3,HLOOKUP($A506,'Z-scores'!$C$2:$UD$20,19,FALSE)&lt;-3),"",'Total-corrected counts'!U506),"")</f>
        <v/>
      </c>
      <c r="V506">
        <f t="shared" si="28"/>
        <v>1</v>
      </c>
      <c r="W506" s="10">
        <f>SUMIFS(Tabel132[Cluster],Tabel132[ID],A506)</f>
        <v>0</v>
      </c>
      <c r="X506" t="str">
        <f t="shared" si="29"/>
        <v/>
      </c>
      <c r="Y506" t="str">
        <f t="shared" si="30"/>
        <v/>
      </c>
      <c r="Z506" t="str">
        <f t="shared" si="31"/>
        <v/>
      </c>
    </row>
    <row r="507" spans="1:26" x14ac:dyDescent="0.25">
      <c r="A507">
        <v>515</v>
      </c>
      <c r="B507" t="s">
        <v>253</v>
      </c>
      <c r="C507">
        <v>75600</v>
      </c>
      <c r="D507">
        <v>467</v>
      </c>
      <c r="E507">
        <f>IFERROR(IF(OR(HLOOKUP($A507,'Z-scores'!$C$2:$UD$20,3,FALSE)&gt;3,HLOOKUP(A507,'Z-scores'!$C$2:$UD$20,3,FALSE)&lt;-3),"",'Total-corrected counts'!E507),"")</f>
        <v>3.1752933784299706E-2</v>
      </c>
      <c r="F507">
        <f>IFERROR(IF(OR(HLOOKUP($A507,'Z-scores'!$C$2:$UD$20,4,FALSE)&gt;3,HLOOKUP($A507,'Z-scores'!$C$2:$UD$20,4,FALSE)&lt;-3),"",'Total-corrected counts'!F507),"")</f>
        <v>0.53319421065929051</v>
      </c>
      <c r="G507">
        <f>IFERROR(IF(OR(HLOOKUP($A507,'Z-scores'!$C$2:$UD$20,5,FALSE)&gt;3,HLOOKUP($A507,'Z-scores'!$C$2:$UD$20,5,FALSE)&lt;-3),"",'Total-corrected counts'!G507),"")</f>
        <v>1.1886007147720909</v>
      </c>
      <c r="H507">
        <f>IFERROR(IF(OR(HLOOKUP($A507,'Z-scores'!$C$2:$UD$20,6,FALSE)&gt;3,HLOOKUP($A507,'Z-scores'!$C$2:$UD$20,6,FALSE)&lt;-3),"",'Total-corrected counts'!H507),"")</f>
        <v>0</v>
      </c>
      <c r="I507">
        <f>IFERROR(IF(OR(HLOOKUP($A507,'Z-scores'!$C$2:$UD$20,7,FALSE)&gt;3,HLOOKUP($A507,'Z-scores'!$C$2:$UD$20,7,FALSE)&lt;-3),"",'Total-corrected counts'!I507),"")</f>
        <v>3.8911583892328201</v>
      </c>
      <c r="J507">
        <f>IFERROR(IF(OR(HLOOKUP($A507,'Z-scores'!$C$2:$UD$20,8,FALSE)&gt;3,HLOOKUP($A507,'Z-scores'!$C$2:$UD$20,8,FALSE)&lt;-3),"",'Total-corrected counts'!J507),"")</f>
        <v>0.56703765721735389</v>
      </c>
      <c r="K507">
        <f>IFERROR(IF(OR(HLOOKUP($A507,'Z-scores'!$C$2:$UD$20,9,FALSE)&gt;3,HLOOKUP($A507,'Z-scores'!$C$2:$UD$20,9,FALSE)&lt;-3),"",'Total-corrected counts'!K507),"")</f>
        <v>1.2888120854005241</v>
      </c>
      <c r="L507">
        <f>IFERROR(IF(OR(HLOOKUP($A507,'Z-scores'!$C$2:$UD$20,10,FALSE)&gt;3,HLOOKUP($A507,'Z-scores'!$C$2:$UD$20,10,FALSE)&lt;-3),"",'Total-corrected counts'!L507),"")</f>
        <v>5.5651885549383779</v>
      </c>
      <c r="M507">
        <f>IFERROR(IF(OR(HLOOKUP($A507,'Z-scores'!$C$2:$UD$20,11,FALSE)&gt;3,HLOOKUP($A507,'Z-scores'!$C$2:$UD$20,11,FALSE)&lt;-3),"",'Total-corrected counts'!M507),"")</f>
        <v>5.529174227044481E-2</v>
      </c>
      <c r="N507">
        <f>IFERROR(IF(OR(HLOOKUP($A507,'Z-scores'!$C$2:$UD$20,12,FALSE)&gt;3,HLOOKUP($A507,'Z-scores'!$C$2:$UD$20,12,FALSE)&lt;-3),"",'Total-corrected counts'!N507),"")</f>
        <v>0</v>
      </c>
      <c r="O507">
        <f>IFERROR(IF(OR(HLOOKUP($A507,'Z-scores'!$C$2:$UD$20,13,FALSE)&gt;3,HLOOKUP($A507,'Z-scores'!$C$2:$UD$20,13,FALSE)&lt;-3),"",'Total-corrected counts'!O507),"")</f>
        <v>6.5321270604721509</v>
      </c>
      <c r="P507">
        <f>IFERROR(IF(OR(HLOOKUP($A507,'Z-scores'!$C$2:$UD$20,14,FALSE)&gt;3,HLOOKUP($A507,'Z-scores'!$C$2:$UD$20,14,FALSE)&lt;-3),"",'Total-corrected counts'!P507),"")</f>
        <v>0</v>
      </c>
      <c r="Q507">
        <f>IFERROR(IF(OR(HLOOKUP($A507,'Z-scores'!$C$2:$UD$20,15,FALSE)&gt;3,HLOOKUP($A507,'Z-scores'!$C$2:$UD$20,15,FALSE)&lt;-3),"",'Total-corrected counts'!Q507),"")</f>
        <v>0</v>
      </c>
      <c r="R507">
        <f>IFERROR(IF(OR(HLOOKUP($A507,'Z-scores'!$C$2:$UD$20,16,FALSE)&gt;3,HLOOKUP($A507,'Z-scores'!$C$2:$UD$20,16,FALSE)&lt;-3),"",'Total-corrected counts'!R507),"")</f>
        <v>0</v>
      </c>
      <c r="S507">
        <f>IFERROR(IF(OR(HLOOKUP($A507,'Z-scores'!$C$2:$UD$20,17,FALSE)&gt;3,HLOOKUP($A507,'Z-scores'!$C$2:$UD$20,17,FALSE)&lt;-3),"",'Total-corrected counts'!S507),"")</f>
        <v>0</v>
      </c>
      <c r="T507">
        <f>IFERROR(IF(OR(HLOOKUP($A507,'Z-scores'!$C$2:$UD$20,18,FALSE)&gt;3,HLOOKUP($A507,'Z-scores'!$C$2:$UD$20,18,FALSE)&lt;-3),"",'Total-corrected counts'!T507),"")</f>
        <v>0.5240522815174492</v>
      </c>
      <c r="U507">
        <f>IFERROR(IF(OR(HLOOKUP($A507,'Z-scores'!$C$2:$UD$20,19,FALSE)&gt;3,HLOOKUP($A507,'Z-scores'!$C$2:$UD$20,19,FALSE)&lt;-3),"",'Total-corrected counts'!U507),"")</f>
        <v>1.0241144230894408</v>
      </c>
      <c r="V507">
        <f t="shared" si="28"/>
        <v>1</v>
      </c>
      <c r="W507" s="10">
        <f>SUMIFS(Tabel132[Cluster],Tabel132[ID],A507)</f>
        <v>84</v>
      </c>
      <c r="X507">
        <f t="shared" si="29"/>
        <v>0.66780791774751225</v>
      </c>
      <c r="Y507">
        <f t="shared" si="30"/>
        <v>1.4578929209194671</v>
      </c>
      <c r="Z507">
        <f t="shared" si="31"/>
        <v>1.0100367206348801</v>
      </c>
    </row>
    <row r="508" spans="1:26" x14ac:dyDescent="0.25">
      <c r="A508">
        <v>516</v>
      </c>
      <c r="B508" t="s">
        <v>857</v>
      </c>
      <c r="C508">
        <v>21300</v>
      </c>
      <c r="D508">
        <v>714</v>
      </c>
      <c r="E508" t="str">
        <f>IFERROR(IF(OR(HLOOKUP($A508,'Z-scores'!$C$2:$UD$20,3,FALSE)&gt;3,HLOOKUP(A508,'Z-scores'!$C$2:$UD$20,3,FALSE)&lt;-3),"",'Total-corrected counts'!E508),"")</f>
        <v/>
      </c>
      <c r="F508" t="str">
        <f>IFERROR(IF(OR(HLOOKUP($A508,'Z-scores'!$C$2:$UD$20,4,FALSE)&gt;3,HLOOKUP($A508,'Z-scores'!$C$2:$UD$20,4,FALSE)&lt;-3),"",'Total-corrected counts'!F508),"")</f>
        <v/>
      </c>
      <c r="G508" t="str">
        <f>IFERROR(IF(OR(HLOOKUP($A508,'Z-scores'!$C$2:$UD$20,5,FALSE)&gt;3,HLOOKUP($A508,'Z-scores'!$C$2:$UD$20,5,FALSE)&lt;-3),"",'Total-corrected counts'!G508),"")</f>
        <v/>
      </c>
      <c r="H508" t="str">
        <f>IFERROR(IF(OR(HLOOKUP($A508,'Z-scores'!$C$2:$UD$20,6,FALSE)&gt;3,HLOOKUP($A508,'Z-scores'!$C$2:$UD$20,6,FALSE)&lt;-3),"",'Total-corrected counts'!H508),"")</f>
        <v/>
      </c>
      <c r="I508" t="str">
        <f>IFERROR(IF(OR(HLOOKUP($A508,'Z-scores'!$C$2:$UD$20,7,FALSE)&gt;3,HLOOKUP($A508,'Z-scores'!$C$2:$UD$20,7,FALSE)&lt;-3),"",'Total-corrected counts'!I508),"")</f>
        <v/>
      </c>
      <c r="J508" t="str">
        <f>IFERROR(IF(OR(HLOOKUP($A508,'Z-scores'!$C$2:$UD$20,8,FALSE)&gt;3,HLOOKUP($A508,'Z-scores'!$C$2:$UD$20,8,FALSE)&lt;-3),"",'Total-corrected counts'!J508),"")</f>
        <v/>
      </c>
      <c r="K508" t="str">
        <f>IFERROR(IF(OR(HLOOKUP($A508,'Z-scores'!$C$2:$UD$20,9,FALSE)&gt;3,HLOOKUP($A508,'Z-scores'!$C$2:$UD$20,9,FALSE)&lt;-3),"",'Total-corrected counts'!K508),"")</f>
        <v/>
      </c>
      <c r="L508" t="str">
        <f>IFERROR(IF(OR(HLOOKUP($A508,'Z-scores'!$C$2:$UD$20,10,FALSE)&gt;3,HLOOKUP($A508,'Z-scores'!$C$2:$UD$20,10,FALSE)&lt;-3),"",'Total-corrected counts'!L508),"")</f>
        <v/>
      </c>
      <c r="M508" t="str">
        <f>IFERROR(IF(OR(HLOOKUP($A508,'Z-scores'!$C$2:$UD$20,11,FALSE)&gt;3,HLOOKUP($A508,'Z-scores'!$C$2:$UD$20,11,FALSE)&lt;-3),"",'Total-corrected counts'!M508),"")</f>
        <v/>
      </c>
      <c r="N508" t="str">
        <f>IFERROR(IF(OR(HLOOKUP($A508,'Z-scores'!$C$2:$UD$20,12,FALSE)&gt;3,HLOOKUP($A508,'Z-scores'!$C$2:$UD$20,12,FALSE)&lt;-3),"",'Total-corrected counts'!N508),"")</f>
        <v/>
      </c>
      <c r="O508" t="str">
        <f>IFERROR(IF(OR(HLOOKUP($A508,'Z-scores'!$C$2:$UD$20,13,FALSE)&gt;3,HLOOKUP($A508,'Z-scores'!$C$2:$UD$20,13,FALSE)&lt;-3),"",'Total-corrected counts'!O508),"")</f>
        <v/>
      </c>
      <c r="P508" t="str">
        <f>IFERROR(IF(OR(HLOOKUP($A508,'Z-scores'!$C$2:$UD$20,14,FALSE)&gt;3,HLOOKUP($A508,'Z-scores'!$C$2:$UD$20,14,FALSE)&lt;-3),"",'Total-corrected counts'!P508),"")</f>
        <v/>
      </c>
      <c r="Q508" t="str">
        <f>IFERROR(IF(OR(HLOOKUP($A508,'Z-scores'!$C$2:$UD$20,15,FALSE)&gt;3,HLOOKUP($A508,'Z-scores'!$C$2:$UD$20,15,FALSE)&lt;-3),"",'Total-corrected counts'!Q508),"")</f>
        <v/>
      </c>
      <c r="R508" t="str">
        <f>IFERROR(IF(OR(HLOOKUP($A508,'Z-scores'!$C$2:$UD$20,16,FALSE)&gt;3,HLOOKUP($A508,'Z-scores'!$C$2:$UD$20,16,FALSE)&lt;-3),"",'Total-corrected counts'!R508),"")</f>
        <v/>
      </c>
      <c r="S508" t="str">
        <f>IFERROR(IF(OR(HLOOKUP($A508,'Z-scores'!$C$2:$UD$20,17,FALSE)&gt;3,HLOOKUP($A508,'Z-scores'!$C$2:$UD$20,17,FALSE)&lt;-3),"",'Total-corrected counts'!S508),"")</f>
        <v/>
      </c>
      <c r="T508" t="str">
        <f>IFERROR(IF(OR(HLOOKUP($A508,'Z-scores'!$C$2:$UD$20,18,FALSE)&gt;3,HLOOKUP($A508,'Z-scores'!$C$2:$UD$20,18,FALSE)&lt;-3),"",'Total-corrected counts'!T508),"")</f>
        <v/>
      </c>
      <c r="U508" t="str">
        <f>IFERROR(IF(OR(HLOOKUP($A508,'Z-scores'!$C$2:$UD$20,19,FALSE)&gt;3,HLOOKUP($A508,'Z-scores'!$C$2:$UD$20,19,FALSE)&lt;-3),"",'Total-corrected counts'!U508),"")</f>
        <v/>
      </c>
      <c r="V508">
        <f t="shared" si="28"/>
        <v>1</v>
      </c>
      <c r="W508" s="10">
        <f>SUMIFS(Tabel132[Cluster],Tabel132[ID],A508)</f>
        <v>0</v>
      </c>
      <c r="X508" t="str">
        <f t="shared" si="29"/>
        <v/>
      </c>
      <c r="Y508" t="str">
        <f t="shared" si="30"/>
        <v/>
      </c>
      <c r="Z508" t="str">
        <f t="shared" si="31"/>
        <v/>
      </c>
    </row>
    <row r="509" spans="1:26" x14ac:dyDescent="0.25">
      <c r="A509">
        <v>517</v>
      </c>
      <c r="B509" t="s">
        <v>858</v>
      </c>
      <c r="C509">
        <v>37000</v>
      </c>
      <c r="D509">
        <v>566</v>
      </c>
      <c r="E509" t="str">
        <f>IFERROR(IF(OR(HLOOKUP($A509,'Z-scores'!$C$2:$UD$20,3,FALSE)&gt;3,HLOOKUP(A509,'Z-scores'!$C$2:$UD$20,3,FALSE)&lt;-3),"",'Total-corrected counts'!E509),"")</f>
        <v/>
      </c>
      <c r="F509" t="str">
        <f>IFERROR(IF(OR(HLOOKUP($A509,'Z-scores'!$C$2:$UD$20,4,FALSE)&gt;3,HLOOKUP($A509,'Z-scores'!$C$2:$UD$20,4,FALSE)&lt;-3),"",'Total-corrected counts'!F509),"")</f>
        <v/>
      </c>
      <c r="G509" t="str">
        <f>IFERROR(IF(OR(HLOOKUP($A509,'Z-scores'!$C$2:$UD$20,5,FALSE)&gt;3,HLOOKUP($A509,'Z-scores'!$C$2:$UD$20,5,FALSE)&lt;-3),"",'Total-corrected counts'!G509),"")</f>
        <v/>
      </c>
      <c r="H509" t="str">
        <f>IFERROR(IF(OR(HLOOKUP($A509,'Z-scores'!$C$2:$UD$20,6,FALSE)&gt;3,HLOOKUP($A509,'Z-scores'!$C$2:$UD$20,6,FALSE)&lt;-3),"",'Total-corrected counts'!H509),"")</f>
        <v/>
      </c>
      <c r="I509" t="str">
        <f>IFERROR(IF(OR(HLOOKUP($A509,'Z-scores'!$C$2:$UD$20,7,FALSE)&gt;3,HLOOKUP($A509,'Z-scores'!$C$2:$UD$20,7,FALSE)&lt;-3),"",'Total-corrected counts'!I509),"")</f>
        <v/>
      </c>
      <c r="J509" t="str">
        <f>IFERROR(IF(OR(HLOOKUP($A509,'Z-scores'!$C$2:$UD$20,8,FALSE)&gt;3,HLOOKUP($A509,'Z-scores'!$C$2:$UD$20,8,FALSE)&lt;-3),"",'Total-corrected counts'!J509),"")</f>
        <v/>
      </c>
      <c r="K509" t="str">
        <f>IFERROR(IF(OR(HLOOKUP($A509,'Z-scores'!$C$2:$UD$20,9,FALSE)&gt;3,HLOOKUP($A509,'Z-scores'!$C$2:$UD$20,9,FALSE)&lt;-3),"",'Total-corrected counts'!K509),"")</f>
        <v/>
      </c>
      <c r="L509" t="str">
        <f>IFERROR(IF(OR(HLOOKUP($A509,'Z-scores'!$C$2:$UD$20,10,FALSE)&gt;3,HLOOKUP($A509,'Z-scores'!$C$2:$UD$20,10,FALSE)&lt;-3),"",'Total-corrected counts'!L509),"")</f>
        <v/>
      </c>
      <c r="M509" t="str">
        <f>IFERROR(IF(OR(HLOOKUP($A509,'Z-scores'!$C$2:$UD$20,11,FALSE)&gt;3,HLOOKUP($A509,'Z-scores'!$C$2:$UD$20,11,FALSE)&lt;-3),"",'Total-corrected counts'!M509),"")</f>
        <v/>
      </c>
      <c r="N509" t="str">
        <f>IFERROR(IF(OR(HLOOKUP($A509,'Z-scores'!$C$2:$UD$20,12,FALSE)&gt;3,HLOOKUP($A509,'Z-scores'!$C$2:$UD$20,12,FALSE)&lt;-3),"",'Total-corrected counts'!N509),"")</f>
        <v/>
      </c>
      <c r="O509" t="str">
        <f>IFERROR(IF(OR(HLOOKUP($A509,'Z-scores'!$C$2:$UD$20,13,FALSE)&gt;3,HLOOKUP($A509,'Z-scores'!$C$2:$UD$20,13,FALSE)&lt;-3),"",'Total-corrected counts'!O509),"")</f>
        <v/>
      </c>
      <c r="P509" t="str">
        <f>IFERROR(IF(OR(HLOOKUP($A509,'Z-scores'!$C$2:$UD$20,14,FALSE)&gt;3,HLOOKUP($A509,'Z-scores'!$C$2:$UD$20,14,FALSE)&lt;-3),"",'Total-corrected counts'!P509),"")</f>
        <v/>
      </c>
      <c r="Q509" t="str">
        <f>IFERROR(IF(OR(HLOOKUP($A509,'Z-scores'!$C$2:$UD$20,15,FALSE)&gt;3,HLOOKUP($A509,'Z-scores'!$C$2:$UD$20,15,FALSE)&lt;-3),"",'Total-corrected counts'!Q509),"")</f>
        <v/>
      </c>
      <c r="R509" t="str">
        <f>IFERROR(IF(OR(HLOOKUP($A509,'Z-scores'!$C$2:$UD$20,16,FALSE)&gt;3,HLOOKUP($A509,'Z-scores'!$C$2:$UD$20,16,FALSE)&lt;-3),"",'Total-corrected counts'!R509),"")</f>
        <v/>
      </c>
      <c r="S509" t="str">
        <f>IFERROR(IF(OR(HLOOKUP($A509,'Z-scores'!$C$2:$UD$20,17,FALSE)&gt;3,HLOOKUP($A509,'Z-scores'!$C$2:$UD$20,17,FALSE)&lt;-3),"",'Total-corrected counts'!S509),"")</f>
        <v/>
      </c>
      <c r="T509" t="str">
        <f>IFERROR(IF(OR(HLOOKUP($A509,'Z-scores'!$C$2:$UD$20,18,FALSE)&gt;3,HLOOKUP($A509,'Z-scores'!$C$2:$UD$20,18,FALSE)&lt;-3),"",'Total-corrected counts'!T509),"")</f>
        <v/>
      </c>
      <c r="U509" t="str">
        <f>IFERROR(IF(OR(HLOOKUP($A509,'Z-scores'!$C$2:$UD$20,19,FALSE)&gt;3,HLOOKUP($A509,'Z-scores'!$C$2:$UD$20,19,FALSE)&lt;-3),"",'Total-corrected counts'!U509),"")</f>
        <v/>
      </c>
      <c r="V509">
        <f t="shared" si="28"/>
        <v>1</v>
      </c>
      <c r="W509" s="10">
        <f>SUMIFS(Tabel132[Cluster],Tabel132[ID],A509)</f>
        <v>47</v>
      </c>
      <c r="X509" t="str">
        <f t="shared" si="29"/>
        <v/>
      </c>
      <c r="Y509" t="str">
        <f t="shared" si="30"/>
        <v/>
      </c>
      <c r="Z509" t="str">
        <f t="shared" si="31"/>
        <v/>
      </c>
    </row>
    <row r="510" spans="1:26" x14ac:dyDescent="0.25">
      <c r="A510">
        <v>518</v>
      </c>
      <c r="B510" t="s">
        <v>859</v>
      </c>
      <c r="C510">
        <v>46000</v>
      </c>
      <c r="D510">
        <v>502</v>
      </c>
      <c r="E510" t="str">
        <f>IFERROR(IF(OR(HLOOKUP($A510,'Z-scores'!$C$2:$UD$20,3,FALSE)&gt;3,HLOOKUP(A510,'Z-scores'!$C$2:$UD$20,3,FALSE)&lt;-3),"",'Total-corrected counts'!E510),"")</f>
        <v/>
      </c>
      <c r="F510" t="str">
        <f>IFERROR(IF(OR(HLOOKUP($A510,'Z-scores'!$C$2:$UD$20,4,FALSE)&gt;3,HLOOKUP($A510,'Z-scores'!$C$2:$UD$20,4,FALSE)&lt;-3),"",'Total-corrected counts'!F510),"")</f>
        <v/>
      </c>
      <c r="G510" t="str">
        <f>IFERROR(IF(OR(HLOOKUP($A510,'Z-scores'!$C$2:$UD$20,5,FALSE)&gt;3,HLOOKUP($A510,'Z-scores'!$C$2:$UD$20,5,FALSE)&lt;-3),"",'Total-corrected counts'!G510),"")</f>
        <v/>
      </c>
      <c r="H510" t="str">
        <f>IFERROR(IF(OR(HLOOKUP($A510,'Z-scores'!$C$2:$UD$20,6,FALSE)&gt;3,HLOOKUP($A510,'Z-scores'!$C$2:$UD$20,6,FALSE)&lt;-3),"",'Total-corrected counts'!H510),"")</f>
        <v/>
      </c>
      <c r="I510" t="str">
        <f>IFERROR(IF(OR(HLOOKUP($A510,'Z-scores'!$C$2:$UD$20,7,FALSE)&gt;3,HLOOKUP($A510,'Z-scores'!$C$2:$UD$20,7,FALSE)&lt;-3),"",'Total-corrected counts'!I510),"")</f>
        <v/>
      </c>
      <c r="J510" t="str">
        <f>IFERROR(IF(OR(HLOOKUP($A510,'Z-scores'!$C$2:$UD$20,8,FALSE)&gt;3,HLOOKUP($A510,'Z-scores'!$C$2:$UD$20,8,FALSE)&lt;-3),"",'Total-corrected counts'!J510),"")</f>
        <v/>
      </c>
      <c r="K510" t="str">
        <f>IFERROR(IF(OR(HLOOKUP($A510,'Z-scores'!$C$2:$UD$20,9,FALSE)&gt;3,HLOOKUP($A510,'Z-scores'!$C$2:$UD$20,9,FALSE)&lt;-3),"",'Total-corrected counts'!K510),"")</f>
        <v/>
      </c>
      <c r="L510" t="str">
        <f>IFERROR(IF(OR(HLOOKUP($A510,'Z-scores'!$C$2:$UD$20,10,FALSE)&gt;3,HLOOKUP($A510,'Z-scores'!$C$2:$UD$20,10,FALSE)&lt;-3),"",'Total-corrected counts'!L510),"")</f>
        <v/>
      </c>
      <c r="M510" t="str">
        <f>IFERROR(IF(OR(HLOOKUP($A510,'Z-scores'!$C$2:$UD$20,11,FALSE)&gt;3,HLOOKUP($A510,'Z-scores'!$C$2:$UD$20,11,FALSE)&lt;-3),"",'Total-corrected counts'!M510),"")</f>
        <v/>
      </c>
      <c r="N510" t="str">
        <f>IFERROR(IF(OR(HLOOKUP($A510,'Z-scores'!$C$2:$UD$20,12,FALSE)&gt;3,HLOOKUP($A510,'Z-scores'!$C$2:$UD$20,12,FALSE)&lt;-3),"",'Total-corrected counts'!N510),"")</f>
        <v/>
      </c>
      <c r="O510" t="str">
        <f>IFERROR(IF(OR(HLOOKUP($A510,'Z-scores'!$C$2:$UD$20,13,FALSE)&gt;3,HLOOKUP($A510,'Z-scores'!$C$2:$UD$20,13,FALSE)&lt;-3),"",'Total-corrected counts'!O510),"")</f>
        <v/>
      </c>
      <c r="P510" t="str">
        <f>IFERROR(IF(OR(HLOOKUP($A510,'Z-scores'!$C$2:$UD$20,14,FALSE)&gt;3,HLOOKUP($A510,'Z-scores'!$C$2:$UD$20,14,FALSE)&lt;-3),"",'Total-corrected counts'!P510),"")</f>
        <v/>
      </c>
      <c r="Q510" t="str">
        <f>IFERROR(IF(OR(HLOOKUP($A510,'Z-scores'!$C$2:$UD$20,15,FALSE)&gt;3,HLOOKUP($A510,'Z-scores'!$C$2:$UD$20,15,FALSE)&lt;-3),"",'Total-corrected counts'!Q510),"")</f>
        <v/>
      </c>
      <c r="R510" t="str">
        <f>IFERROR(IF(OR(HLOOKUP($A510,'Z-scores'!$C$2:$UD$20,16,FALSE)&gt;3,HLOOKUP($A510,'Z-scores'!$C$2:$UD$20,16,FALSE)&lt;-3),"",'Total-corrected counts'!R510),"")</f>
        <v/>
      </c>
      <c r="S510" t="str">
        <f>IFERROR(IF(OR(HLOOKUP($A510,'Z-scores'!$C$2:$UD$20,17,FALSE)&gt;3,HLOOKUP($A510,'Z-scores'!$C$2:$UD$20,17,FALSE)&lt;-3),"",'Total-corrected counts'!S510),"")</f>
        <v/>
      </c>
      <c r="T510" t="str">
        <f>IFERROR(IF(OR(HLOOKUP($A510,'Z-scores'!$C$2:$UD$20,18,FALSE)&gt;3,HLOOKUP($A510,'Z-scores'!$C$2:$UD$20,18,FALSE)&lt;-3),"",'Total-corrected counts'!T510),"")</f>
        <v/>
      </c>
      <c r="U510" t="str">
        <f>IFERROR(IF(OR(HLOOKUP($A510,'Z-scores'!$C$2:$UD$20,19,FALSE)&gt;3,HLOOKUP($A510,'Z-scores'!$C$2:$UD$20,19,FALSE)&lt;-3),"",'Total-corrected counts'!U510),"")</f>
        <v/>
      </c>
      <c r="V510">
        <f t="shared" si="28"/>
        <v>1</v>
      </c>
      <c r="W510" s="10">
        <f>SUMIFS(Tabel132[Cluster],Tabel132[ID],A510)</f>
        <v>0</v>
      </c>
      <c r="X510" t="str">
        <f t="shared" si="29"/>
        <v/>
      </c>
      <c r="Y510" t="str">
        <f t="shared" si="30"/>
        <v/>
      </c>
      <c r="Z510" t="str">
        <f t="shared" si="31"/>
        <v/>
      </c>
    </row>
    <row r="511" spans="1:26" x14ac:dyDescent="0.25">
      <c r="A511">
        <v>519</v>
      </c>
      <c r="B511" t="s">
        <v>860</v>
      </c>
      <c r="C511">
        <v>62900</v>
      </c>
      <c r="D511">
        <v>512</v>
      </c>
      <c r="E511" t="str">
        <f>IFERROR(IF(OR(HLOOKUP($A511,'Z-scores'!$C$2:$UD$20,3,FALSE)&gt;3,HLOOKUP(A511,'Z-scores'!$C$2:$UD$20,3,FALSE)&lt;-3),"",'Total-corrected counts'!E511),"")</f>
        <v/>
      </c>
      <c r="F511" t="str">
        <f>IFERROR(IF(OR(HLOOKUP($A511,'Z-scores'!$C$2:$UD$20,4,FALSE)&gt;3,HLOOKUP($A511,'Z-scores'!$C$2:$UD$20,4,FALSE)&lt;-3),"",'Total-corrected counts'!F511),"")</f>
        <v/>
      </c>
      <c r="G511" t="str">
        <f>IFERROR(IF(OR(HLOOKUP($A511,'Z-scores'!$C$2:$UD$20,5,FALSE)&gt;3,HLOOKUP($A511,'Z-scores'!$C$2:$UD$20,5,FALSE)&lt;-3),"",'Total-corrected counts'!G511),"")</f>
        <v/>
      </c>
      <c r="H511" t="str">
        <f>IFERROR(IF(OR(HLOOKUP($A511,'Z-scores'!$C$2:$UD$20,6,FALSE)&gt;3,HLOOKUP($A511,'Z-scores'!$C$2:$UD$20,6,FALSE)&lt;-3),"",'Total-corrected counts'!H511),"")</f>
        <v/>
      </c>
      <c r="I511" t="str">
        <f>IFERROR(IF(OR(HLOOKUP($A511,'Z-scores'!$C$2:$UD$20,7,FALSE)&gt;3,HLOOKUP($A511,'Z-scores'!$C$2:$UD$20,7,FALSE)&lt;-3),"",'Total-corrected counts'!I511),"")</f>
        <v/>
      </c>
      <c r="J511" t="str">
        <f>IFERROR(IF(OR(HLOOKUP($A511,'Z-scores'!$C$2:$UD$20,8,FALSE)&gt;3,HLOOKUP($A511,'Z-scores'!$C$2:$UD$20,8,FALSE)&lt;-3),"",'Total-corrected counts'!J511),"")</f>
        <v/>
      </c>
      <c r="K511" t="str">
        <f>IFERROR(IF(OR(HLOOKUP($A511,'Z-scores'!$C$2:$UD$20,9,FALSE)&gt;3,HLOOKUP($A511,'Z-scores'!$C$2:$UD$20,9,FALSE)&lt;-3),"",'Total-corrected counts'!K511),"")</f>
        <v/>
      </c>
      <c r="L511" t="str">
        <f>IFERROR(IF(OR(HLOOKUP($A511,'Z-scores'!$C$2:$UD$20,10,FALSE)&gt;3,HLOOKUP($A511,'Z-scores'!$C$2:$UD$20,10,FALSE)&lt;-3),"",'Total-corrected counts'!L511),"")</f>
        <v/>
      </c>
      <c r="M511" t="str">
        <f>IFERROR(IF(OR(HLOOKUP($A511,'Z-scores'!$C$2:$UD$20,11,FALSE)&gt;3,HLOOKUP($A511,'Z-scores'!$C$2:$UD$20,11,FALSE)&lt;-3),"",'Total-corrected counts'!M511),"")</f>
        <v/>
      </c>
      <c r="N511" t="str">
        <f>IFERROR(IF(OR(HLOOKUP($A511,'Z-scores'!$C$2:$UD$20,12,FALSE)&gt;3,HLOOKUP($A511,'Z-scores'!$C$2:$UD$20,12,FALSE)&lt;-3),"",'Total-corrected counts'!N511),"")</f>
        <v/>
      </c>
      <c r="O511" t="str">
        <f>IFERROR(IF(OR(HLOOKUP($A511,'Z-scores'!$C$2:$UD$20,13,FALSE)&gt;3,HLOOKUP($A511,'Z-scores'!$C$2:$UD$20,13,FALSE)&lt;-3),"",'Total-corrected counts'!O511),"")</f>
        <v/>
      </c>
      <c r="P511" t="str">
        <f>IFERROR(IF(OR(HLOOKUP($A511,'Z-scores'!$C$2:$UD$20,14,FALSE)&gt;3,HLOOKUP($A511,'Z-scores'!$C$2:$UD$20,14,FALSE)&lt;-3),"",'Total-corrected counts'!P511),"")</f>
        <v/>
      </c>
      <c r="Q511" t="str">
        <f>IFERROR(IF(OR(HLOOKUP($A511,'Z-scores'!$C$2:$UD$20,15,FALSE)&gt;3,HLOOKUP($A511,'Z-scores'!$C$2:$UD$20,15,FALSE)&lt;-3),"",'Total-corrected counts'!Q511),"")</f>
        <v/>
      </c>
      <c r="R511" t="str">
        <f>IFERROR(IF(OR(HLOOKUP($A511,'Z-scores'!$C$2:$UD$20,16,FALSE)&gt;3,HLOOKUP($A511,'Z-scores'!$C$2:$UD$20,16,FALSE)&lt;-3),"",'Total-corrected counts'!R511),"")</f>
        <v/>
      </c>
      <c r="S511" t="str">
        <f>IFERROR(IF(OR(HLOOKUP($A511,'Z-scores'!$C$2:$UD$20,17,FALSE)&gt;3,HLOOKUP($A511,'Z-scores'!$C$2:$UD$20,17,FALSE)&lt;-3),"",'Total-corrected counts'!S511),"")</f>
        <v/>
      </c>
      <c r="T511" t="str">
        <f>IFERROR(IF(OR(HLOOKUP($A511,'Z-scores'!$C$2:$UD$20,18,FALSE)&gt;3,HLOOKUP($A511,'Z-scores'!$C$2:$UD$20,18,FALSE)&lt;-3),"",'Total-corrected counts'!T511),"")</f>
        <v/>
      </c>
      <c r="U511" t="str">
        <f>IFERROR(IF(OR(HLOOKUP($A511,'Z-scores'!$C$2:$UD$20,19,FALSE)&gt;3,HLOOKUP($A511,'Z-scores'!$C$2:$UD$20,19,FALSE)&lt;-3),"",'Total-corrected counts'!U511),"")</f>
        <v/>
      </c>
      <c r="V511">
        <f t="shared" si="28"/>
        <v>1</v>
      </c>
      <c r="W511" s="10">
        <f>SUMIFS(Tabel132[Cluster],Tabel132[ID],A511)</f>
        <v>0</v>
      </c>
      <c r="X511" t="str">
        <f t="shared" si="29"/>
        <v/>
      </c>
      <c r="Y511" t="str">
        <f t="shared" si="30"/>
        <v/>
      </c>
      <c r="Z511" t="str">
        <f t="shared" si="31"/>
        <v/>
      </c>
    </row>
    <row r="512" spans="1:26" x14ac:dyDescent="0.25">
      <c r="A512">
        <v>520</v>
      </c>
      <c r="B512" t="s">
        <v>254</v>
      </c>
      <c r="C512">
        <v>13200</v>
      </c>
      <c r="D512">
        <v>1018</v>
      </c>
      <c r="E512">
        <f>IFERROR(IF(OR(HLOOKUP($A512,'Z-scores'!$C$2:$UD$20,3,FALSE)&gt;3,HLOOKUP(A512,'Z-scores'!$C$2:$UD$20,3,FALSE)&lt;-3),"",'Total-corrected counts'!E512),"")</f>
        <v>11.890539792403054</v>
      </c>
      <c r="F512">
        <f>IFERROR(IF(OR(HLOOKUP($A512,'Z-scores'!$C$2:$UD$20,4,FALSE)&gt;3,HLOOKUP($A512,'Z-scores'!$C$2:$UD$20,4,FALSE)&lt;-3),"",'Total-corrected counts'!F512),"")</f>
        <v>4.4378164302565564</v>
      </c>
      <c r="G512">
        <f>IFERROR(IF(OR(HLOOKUP($A512,'Z-scores'!$C$2:$UD$20,5,FALSE)&gt;3,HLOOKUP($A512,'Z-scores'!$C$2:$UD$20,5,FALSE)&lt;-3),"",'Total-corrected counts'!G512),"")</f>
        <v>1.5814433238916801</v>
      </c>
      <c r="H512">
        <f>IFERROR(IF(OR(HLOOKUP($A512,'Z-scores'!$C$2:$UD$20,6,FALSE)&gt;3,HLOOKUP($A512,'Z-scores'!$C$2:$UD$20,6,FALSE)&lt;-3),"",'Total-corrected counts'!H512),"")</f>
        <v>10.302938501369189</v>
      </c>
      <c r="I512">
        <f>IFERROR(IF(OR(HLOOKUP($A512,'Z-scores'!$C$2:$UD$20,7,FALSE)&gt;3,HLOOKUP($A512,'Z-scores'!$C$2:$UD$20,7,FALSE)&lt;-3),"",'Total-corrected counts'!I512),"")</f>
        <v>1.3175757836959232</v>
      </c>
      <c r="J512">
        <f>IFERROR(IF(OR(HLOOKUP($A512,'Z-scores'!$C$2:$UD$20,8,FALSE)&gt;3,HLOOKUP($A512,'Z-scores'!$C$2:$UD$20,8,FALSE)&lt;-3),"",'Total-corrected counts'!J512),"")</f>
        <v>4.3785168661653069</v>
      </c>
      <c r="K512">
        <f>IFERROR(IF(OR(HLOOKUP($A512,'Z-scores'!$C$2:$UD$20,9,FALSE)&gt;3,HLOOKUP($A512,'Z-scores'!$C$2:$UD$20,9,FALSE)&lt;-3),"",'Total-corrected counts'!K512),"")</f>
        <v>11.554713194715424</v>
      </c>
      <c r="L512">
        <f>IFERROR(IF(OR(HLOOKUP($A512,'Z-scores'!$C$2:$UD$20,10,FALSE)&gt;3,HLOOKUP($A512,'Z-scores'!$C$2:$UD$20,10,FALSE)&lt;-3),"",'Total-corrected counts'!L512),"")</f>
        <v>35.150648154844532</v>
      </c>
      <c r="M512">
        <f>IFERROR(IF(OR(HLOOKUP($A512,'Z-scores'!$C$2:$UD$20,11,FALSE)&gt;3,HLOOKUP($A512,'Z-scores'!$C$2:$UD$20,11,FALSE)&lt;-3),"",'Total-corrected counts'!M512),"")</f>
        <v>25.544784928945504</v>
      </c>
      <c r="N512">
        <f>IFERROR(IF(OR(HLOOKUP($A512,'Z-scores'!$C$2:$UD$20,12,FALSE)&gt;3,HLOOKUP($A512,'Z-scores'!$C$2:$UD$20,12,FALSE)&lt;-3),"",'Total-corrected counts'!N512),"")</f>
        <v>33.045975694804014</v>
      </c>
      <c r="O512">
        <f>IFERROR(IF(OR(HLOOKUP($A512,'Z-scores'!$C$2:$UD$20,13,FALSE)&gt;3,HLOOKUP($A512,'Z-scores'!$C$2:$UD$20,13,FALSE)&lt;-3),"",'Total-corrected counts'!O512),"")</f>
        <v>14.921922403984295</v>
      </c>
      <c r="P512">
        <f>IFERROR(IF(OR(HLOOKUP($A512,'Z-scores'!$C$2:$UD$20,14,FALSE)&gt;3,HLOOKUP($A512,'Z-scores'!$C$2:$UD$20,14,FALSE)&lt;-3),"",'Total-corrected counts'!P512),"")</f>
        <v>23.326291568387536</v>
      </c>
      <c r="Q512">
        <f>IFERROR(IF(OR(HLOOKUP($A512,'Z-scores'!$C$2:$UD$20,15,FALSE)&gt;3,HLOOKUP($A512,'Z-scores'!$C$2:$UD$20,15,FALSE)&lt;-3),"",'Total-corrected counts'!Q512),"")</f>
        <v>2.0184724356624097</v>
      </c>
      <c r="R512">
        <f>IFERROR(IF(OR(HLOOKUP($A512,'Z-scores'!$C$2:$UD$20,16,FALSE)&gt;3,HLOOKUP($A512,'Z-scores'!$C$2:$UD$20,16,FALSE)&lt;-3),"",'Total-corrected counts'!R512),"")</f>
        <v>10.281869889868592</v>
      </c>
      <c r="S512">
        <f>IFERROR(IF(OR(HLOOKUP($A512,'Z-scores'!$C$2:$UD$20,17,FALSE)&gt;3,HLOOKUP($A512,'Z-scores'!$C$2:$UD$20,17,FALSE)&lt;-3),"",'Total-corrected counts'!S512),"")</f>
        <v>5.5804722556073436</v>
      </c>
      <c r="T512">
        <f>IFERROR(IF(OR(HLOOKUP($A512,'Z-scores'!$C$2:$UD$20,18,FALSE)&gt;3,HLOOKUP($A512,'Z-scores'!$C$2:$UD$20,18,FALSE)&lt;-3),"",'Total-corrected counts'!T512),"")</f>
        <v>27.62013254227212</v>
      </c>
      <c r="U512">
        <f>IFERROR(IF(OR(HLOOKUP($A512,'Z-scores'!$C$2:$UD$20,19,FALSE)&gt;3,HLOOKUP($A512,'Z-scores'!$C$2:$UD$20,19,FALSE)&lt;-3),"",'Total-corrected counts'!U512),"")</f>
        <v>24.674214447824408</v>
      </c>
      <c r="V512">
        <f t="shared" si="28"/>
        <v>1</v>
      </c>
      <c r="W512" s="10">
        <f>SUMIFS(Tabel132[Cluster],Tabel132[ID],A512)</f>
        <v>16</v>
      </c>
      <c r="X512">
        <f t="shared" si="29"/>
        <v>0.30225291024085643</v>
      </c>
      <c r="Y512">
        <f t="shared" si="30"/>
        <v>11.795441886254132</v>
      </c>
      <c r="Z512">
        <f t="shared" si="31"/>
        <v>17.683668904801337</v>
      </c>
    </row>
    <row r="513" spans="1:26" x14ac:dyDescent="0.25">
      <c r="A513">
        <v>521</v>
      </c>
      <c r="B513" t="s">
        <v>861</v>
      </c>
      <c r="C513">
        <v>53600</v>
      </c>
      <c r="D513">
        <v>359</v>
      </c>
      <c r="E513" t="str">
        <f>IFERROR(IF(OR(HLOOKUP($A513,'Z-scores'!$C$2:$UD$20,3,FALSE)&gt;3,HLOOKUP(A513,'Z-scores'!$C$2:$UD$20,3,FALSE)&lt;-3),"",'Total-corrected counts'!E513),"")</f>
        <v/>
      </c>
      <c r="F513" t="str">
        <f>IFERROR(IF(OR(HLOOKUP($A513,'Z-scores'!$C$2:$UD$20,4,FALSE)&gt;3,HLOOKUP($A513,'Z-scores'!$C$2:$UD$20,4,FALSE)&lt;-3),"",'Total-corrected counts'!F513),"")</f>
        <v/>
      </c>
      <c r="G513" t="str">
        <f>IFERROR(IF(OR(HLOOKUP($A513,'Z-scores'!$C$2:$UD$20,5,FALSE)&gt;3,HLOOKUP($A513,'Z-scores'!$C$2:$UD$20,5,FALSE)&lt;-3),"",'Total-corrected counts'!G513),"")</f>
        <v/>
      </c>
      <c r="H513" t="str">
        <f>IFERROR(IF(OR(HLOOKUP($A513,'Z-scores'!$C$2:$UD$20,6,FALSE)&gt;3,HLOOKUP($A513,'Z-scores'!$C$2:$UD$20,6,FALSE)&lt;-3),"",'Total-corrected counts'!H513),"")</f>
        <v/>
      </c>
      <c r="I513" t="str">
        <f>IFERROR(IF(OR(HLOOKUP($A513,'Z-scores'!$C$2:$UD$20,7,FALSE)&gt;3,HLOOKUP($A513,'Z-scores'!$C$2:$UD$20,7,FALSE)&lt;-3),"",'Total-corrected counts'!I513),"")</f>
        <v/>
      </c>
      <c r="J513" t="str">
        <f>IFERROR(IF(OR(HLOOKUP($A513,'Z-scores'!$C$2:$UD$20,8,FALSE)&gt;3,HLOOKUP($A513,'Z-scores'!$C$2:$UD$20,8,FALSE)&lt;-3),"",'Total-corrected counts'!J513),"")</f>
        <v/>
      </c>
      <c r="K513" t="str">
        <f>IFERROR(IF(OR(HLOOKUP($A513,'Z-scores'!$C$2:$UD$20,9,FALSE)&gt;3,HLOOKUP($A513,'Z-scores'!$C$2:$UD$20,9,FALSE)&lt;-3),"",'Total-corrected counts'!K513),"")</f>
        <v/>
      </c>
      <c r="L513" t="str">
        <f>IFERROR(IF(OR(HLOOKUP($A513,'Z-scores'!$C$2:$UD$20,10,FALSE)&gt;3,HLOOKUP($A513,'Z-scores'!$C$2:$UD$20,10,FALSE)&lt;-3),"",'Total-corrected counts'!L513),"")</f>
        <v/>
      </c>
      <c r="M513" t="str">
        <f>IFERROR(IF(OR(HLOOKUP($A513,'Z-scores'!$C$2:$UD$20,11,FALSE)&gt;3,HLOOKUP($A513,'Z-scores'!$C$2:$UD$20,11,FALSE)&lt;-3),"",'Total-corrected counts'!M513),"")</f>
        <v/>
      </c>
      <c r="N513" t="str">
        <f>IFERROR(IF(OR(HLOOKUP($A513,'Z-scores'!$C$2:$UD$20,12,FALSE)&gt;3,HLOOKUP($A513,'Z-scores'!$C$2:$UD$20,12,FALSE)&lt;-3),"",'Total-corrected counts'!N513),"")</f>
        <v/>
      </c>
      <c r="O513" t="str">
        <f>IFERROR(IF(OR(HLOOKUP($A513,'Z-scores'!$C$2:$UD$20,13,FALSE)&gt;3,HLOOKUP($A513,'Z-scores'!$C$2:$UD$20,13,FALSE)&lt;-3),"",'Total-corrected counts'!O513),"")</f>
        <v/>
      </c>
      <c r="P513" t="str">
        <f>IFERROR(IF(OR(HLOOKUP($A513,'Z-scores'!$C$2:$UD$20,14,FALSE)&gt;3,HLOOKUP($A513,'Z-scores'!$C$2:$UD$20,14,FALSE)&lt;-3),"",'Total-corrected counts'!P513),"")</f>
        <v/>
      </c>
      <c r="Q513" t="str">
        <f>IFERROR(IF(OR(HLOOKUP($A513,'Z-scores'!$C$2:$UD$20,15,FALSE)&gt;3,HLOOKUP($A513,'Z-scores'!$C$2:$UD$20,15,FALSE)&lt;-3),"",'Total-corrected counts'!Q513),"")</f>
        <v/>
      </c>
      <c r="R513" t="str">
        <f>IFERROR(IF(OR(HLOOKUP($A513,'Z-scores'!$C$2:$UD$20,16,FALSE)&gt;3,HLOOKUP($A513,'Z-scores'!$C$2:$UD$20,16,FALSE)&lt;-3),"",'Total-corrected counts'!R513),"")</f>
        <v/>
      </c>
      <c r="S513" t="str">
        <f>IFERROR(IF(OR(HLOOKUP($A513,'Z-scores'!$C$2:$UD$20,17,FALSE)&gt;3,HLOOKUP($A513,'Z-scores'!$C$2:$UD$20,17,FALSE)&lt;-3),"",'Total-corrected counts'!S513),"")</f>
        <v/>
      </c>
      <c r="T513" t="str">
        <f>IFERROR(IF(OR(HLOOKUP($A513,'Z-scores'!$C$2:$UD$20,18,FALSE)&gt;3,HLOOKUP($A513,'Z-scores'!$C$2:$UD$20,18,FALSE)&lt;-3),"",'Total-corrected counts'!T513),"")</f>
        <v/>
      </c>
      <c r="U513" t="str">
        <f>IFERROR(IF(OR(HLOOKUP($A513,'Z-scores'!$C$2:$UD$20,19,FALSE)&gt;3,HLOOKUP($A513,'Z-scores'!$C$2:$UD$20,19,FALSE)&lt;-3),"",'Total-corrected counts'!U513),"")</f>
        <v/>
      </c>
      <c r="V513">
        <f t="shared" si="28"/>
        <v>1</v>
      </c>
      <c r="W513" s="10">
        <f>SUMIFS(Tabel132[Cluster],Tabel132[ID],A513)</f>
        <v>75</v>
      </c>
      <c r="X513" t="str">
        <f t="shared" si="29"/>
        <v/>
      </c>
      <c r="Y513" t="str">
        <f t="shared" si="30"/>
        <v/>
      </c>
      <c r="Z513" t="str">
        <f t="shared" si="31"/>
        <v/>
      </c>
    </row>
    <row r="514" spans="1:26" x14ac:dyDescent="0.25">
      <c r="A514">
        <v>522</v>
      </c>
      <c r="B514" t="s">
        <v>862</v>
      </c>
      <c r="C514">
        <v>102300</v>
      </c>
      <c r="D514">
        <v>932</v>
      </c>
      <c r="E514" t="str">
        <f>IFERROR(IF(OR(HLOOKUP($A514,'Z-scores'!$C$2:$UD$20,3,FALSE)&gt;3,HLOOKUP(A514,'Z-scores'!$C$2:$UD$20,3,FALSE)&lt;-3),"",'Total-corrected counts'!E514),"")</f>
        <v/>
      </c>
      <c r="F514" t="str">
        <f>IFERROR(IF(OR(HLOOKUP($A514,'Z-scores'!$C$2:$UD$20,4,FALSE)&gt;3,HLOOKUP($A514,'Z-scores'!$C$2:$UD$20,4,FALSE)&lt;-3),"",'Total-corrected counts'!F514),"")</f>
        <v/>
      </c>
      <c r="G514" t="str">
        <f>IFERROR(IF(OR(HLOOKUP($A514,'Z-scores'!$C$2:$UD$20,5,FALSE)&gt;3,HLOOKUP($A514,'Z-scores'!$C$2:$UD$20,5,FALSE)&lt;-3),"",'Total-corrected counts'!G514),"")</f>
        <v/>
      </c>
      <c r="H514" t="str">
        <f>IFERROR(IF(OR(HLOOKUP($A514,'Z-scores'!$C$2:$UD$20,6,FALSE)&gt;3,HLOOKUP($A514,'Z-scores'!$C$2:$UD$20,6,FALSE)&lt;-3),"",'Total-corrected counts'!H514),"")</f>
        <v/>
      </c>
      <c r="I514" t="str">
        <f>IFERROR(IF(OR(HLOOKUP($A514,'Z-scores'!$C$2:$UD$20,7,FALSE)&gt;3,HLOOKUP($A514,'Z-scores'!$C$2:$UD$20,7,FALSE)&lt;-3),"",'Total-corrected counts'!I514),"")</f>
        <v/>
      </c>
      <c r="J514" t="str">
        <f>IFERROR(IF(OR(HLOOKUP($A514,'Z-scores'!$C$2:$UD$20,8,FALSE)&gt;3,HLOOKUP($A514,'Z-scores'!$C$2:$UD$20,8,FALSE)&lt;-3),"",'Total-corrected counts'!J514),"")</f>
        <v/>
      </c>
      <c r="K514" t="str">
        <f>IFERROR(IF(OR(HLOOKUP($A514,'Z-scores'!$C$2:$UD$20,9,FALSE)&gt;3,HLOOKUP($A514,'Z-scores'!$C$2:$UD$20,9,FALSE)&lt;-3),"",'Total-corrected counts'!K514),"")</f>
        <v/>
      </c>
      <c r="L514" t="str">
        <f>IFERROR(IF(OR(HLOOKUP($A514,'Z-scores'!$C$2:$UD$20,10,FALSE)&gt;3,HLOOKUP($A514,'Z-scores'!$C$2:$UD$20,10,FALSE)&lt;-3),"",'Total-corrected counts'!L514),"")</f>
        <v/>
      </c>
      <c r="M514" t="str">
        <f>IFERROR(IF(OR(HLOOKUP($A514,'Z-scores'!$C$2:$UD$20,11,FALSE)&gt;3,HLOOKUP($A514,'Z-scores'!$C$2:$UD$20,11,FALSE)&lt;-3),"",'Total-corrected counts'!M514),"")</f>
        <v/>
      </c>
      <c r="N514" t="str">
        <f>IFERROR(IF(OR(HLOOKUP($A514,'Z-scores'!$C$2:$UD$20,12,FALSE)&gt;3,HLOOKUP($A514,'Z-scores'!$C$2:$UD$20,12,FALSE)&lt;-3),"",'Total-corrected counts'!N514),"")</f>
        <v/>
      </c>
      <c r="O514" t="str">
        <f>IFERROR(IF(OR(HLOOKUP($A514,'Z-scores'!$C$2:$UD$20,13,FALSE)&gt;3,HLOOKUP($A514,'Z-scores'!$C$2:$UD$20,13,FALSE)&lt;-3),"",'Total-corrected counts'!O514),"")</f>
        <v/>
      </c>
      <c r="P514" t="str">
        <f>IFERROR(IF(OR(HLOOKUP($A514,'Z-scores'!$C$2:$UD$20,14,FALSE)&gt;3,HLOOKUP($A514,'Z-scores'!$C$2:$UD$20,14,FALSE)&lt;-3),"",'Total-corrected counts'!P514),"")</f>
        <v/>
      </c>
      <c r="Q514" t="str">
        <f>IFERROR(IF(OR(HLOOKUP($A514,'Z-scores'!$C$2:$UD$20,15,FALSE)&gt;3,HLOOKUP($A514,'Z-scores'!$C$2:$UD$20,15,FALSE)&lt;-3),"",'Total-corrected counts'!Q514),"")</f>
        <v/>
      </c>
      <c r="R514" t="str">
        <f>IFERROR(IF(OR(HLOOKUP($A514,'Z-scores'!$C$2:$UD$20,16,FALSE)&gt;3,HLOOKUP($A514,'Z-scores'!$C$2:$UD$20,16,FALSE)&lt;-3),"",'Total-corrected counts'!R514),"")</f>
        <v/>
      </c>
      <c r="S514" t="str">
        <f>IFERROR(IF(OR(HLOOKUP($A514,'Z-scores'!$C$2:$UD$20,17,FALSE)&gt;3,HLOOKUP($A514,'Z-scores'!$C$2:$UD$20,17,FALSE)&lt;-3),"",'Total-corrected counts'!S514),"")</f>
        <v/>
      </c>
      <c r="T514" t="str">
        <f>IFERROR(IF(OR(HLOOKUP($A514,'Z-scores'!$C$2:$UD$20,18,FALSE)&gt;3,HLOOKUP($A514,'Z-scores'!$C$2:$UD$20,18,FALSE)&lt;-3),"",'Total-corrected counts'!T514),"")</f>
        <v/>
      </c>
      <c r="U514" t="str">
        <f>IFERROR(IF(OR(HLOOKUP($A514,'Z-scores'!$C$2:$UD$20,19,FALSE)&gt;3,HLOOKUP($A514,'Z-scores'!$C$2:$UD$20,19,FALSE)&lt;-3),"",'Total-corrected counts'!U514),"")</f>
        <v/>
      </c>
      <c r="V514">
        <f t="shared" si="28"/>
        <v>1</v>
      </c>
      <c r="W514" s="10">
        <f>SUMIFS(Tabel132[Cluster],Tabel132[ID],A514)</f>
        <v>0</v>
      </c>
      <c r="X514" t="str">
        <f t="shared" si="29"/>
        <v/>
      </c>
      <c r="Y514" t="str">
        <f t="shared" si="30"/>
        <v/>
      </c>
      <c r="Z514" t="str">
        <f t="shared" si="31"/>
        <v/>
      </c>
    </row>
    <row r="515" spans="1:26" x14ac:dyDescent="0.25">
      <c r="A515">
        <v>523</v>
      </c>
      <c r="B515" t="s">
        <v>255</v>
      </c>
      <c r="C515">
        <v>72900</v>
      </c>
      <c r="D515">
        <v>141</v>
      </c>
      <c r="E515">
        <f>IFERROR(IF(OR(HLOOKUP($A515,'Z-scores'!$C$2:$UD$20,3,FALSE)&gt;3,HLOOKUP(A515,'Z-scores'!$C$2:$UD$20,3,FALSE)&lt;-3),"",'Total-corrected counts'!E515),"")</f>
        <v>0.47816182639886617</v>
      </c>
      <c r="F515">
        <f>IFERROR(IF(OR(HLOOKUP($A515,'Z-scores'!$C$2:$UD$20,4,FALSE)&gt;3,HLOOKUP($A515,'Z-scores'!$C$2:$UD$20,4,FALSE)&lt;-3),"",'Total-corrected counts'!F515),"")</f>
        <v>15.397008206269051</v>
      </c>
      <c r="G515">
        <f>IFERROR(IF(OR(HLOOKUP($A515,'Z-scores'!$C$2:$UD$20,5,FALSE)&gt;3,HLOOKUP($A515,'Z-scores'!$C$2:$UD$20,5,FALSE)&lt;-3),"",'Total-corrected counts'!G515),"")</f>
        <v>6.2754088585001062</v>
      </c>
      <c r="H515">
        <f>IFERROR(IF(OR(HLOOKUP($A515,'Z-scores'!$C$2:$UD$20,6,FALSE)&gt;3,HLOOKUP($A515,'Z-scores'!$C$2:$UD$20,6,FALSE)&lt;-3),"",'Total-corrected counts'!H515),"")</f>
        <v>1.5286880296746965</v>
      </c>
      <c r="I515">
        <f>IFERROR(IF(OR(HLOOKUP($A515,'Z-scores'!$C$2:$UD$20,7,FALSE)&gt;3,HLOOKUP($A515,'Z-scores'!$C$2:$UD$20,7,FALSE)&lt;-3),"",'Total-corrected counts'!I515),"")</f>
        <v>9.8387201044209593</v>
      </c>
      <c r="J515">
        <f>IFERROR(IF(OR(HLOOKUP($A515,'Z-scores'!$C$2:$UD$20,8,FALSE)&gt;3,HLOOKUP($A515,'Z-scores'!$C$2:$UD$20,8,FALSE)&lt;-3),"",'Total-corrected counts'!J515),"")</f>
        <v>18.376950856078938</v>
      </c>
      <c r="K515">
        <f>IFERROR(IF(OR(HLOOKUP($A515,'Z-scores'!$C$2:$UD$20,9,FALSE)&gt;3,HLOOKUP($A515,'Z-scores'!$C$2:$UD$20,9,FALSE)&lt;-3),"",'Total-corrected counts'!K515),"")</f>
        <v>10.444283404872065</v>
      </c>
      <c r="L515">
        <f>IFERROR(IF(OR(HLOOKUP($A515,'Z-scores'!$C$2:$UD$20,10,FALSE)&gt;3,HLOOKUP($A515,'Z-scores'!$C$2:$UD$20,10,FALSE)&lt;-3),"",'Total-corrected counts'!L515),"")</f>
        <v>24.134926276686006</v>
      </c>
      <c r="M515">
        <f>IFERROR(IF(OR(HLOOKUP($A515,'Z-scores'!$C$2:$UD$20,11,FALSE)&gt;3,HLOOKUP($A515,'Z-scores'!$C$2:$UD$20,11,FALSE)&lt;-3),"",'Total-corrected counts'!M515),"")</f>
        <v>0.79251497254304237</v>
      </c>
      <c r="N515">
        <f>IFERROR(IF(OR(HLOOKUP($A515,'Z-scores'!$C$2:$UD$20,12,FALSE)&gt;3,HLOOKUP($A515,'Z-scores'!$C$2:$UD$20,12,FALSE)&lt;-3),"",'Total-corrected counts'!N515),"")</f>
        <v>0.37573072753382264</v>
      </c>
      <c r="O515">
        <f>IFERROR(IF(OR(HLOOKUP($A515,'Z-scores'!$C$2:$UD$20,13,FALSE)&gt;3,HLOOKUP($A515,'Z-scores'!$C$2:$UD$20,13,FALSE)&lt;-3),"",'Total-corrected counts'!O515),"")</f>
        <v>27.595796958202801</v>
      </c>
      <c r="P515">
        <f>IFERROR(IF(OR(HLOOKUP($A515,'Z-scores'!$C$2:$UD$20,14,FALSE)&gt;3,HLOOKUP($A515,'Z-scores'!$C$2:$UD$20,14,FALSE)&lt;-3),"",'Total-corrected counts'!P515),"")</f>
        <v>3.9105087550521422</v>
      </c>
      <c r="Q515">
        <f>IFERROR(IF(OR(HLOOKUP($A515,'Z-scores'!$C$2:$UD$20,15,FALSE)&gt;3,HLOOKUP($A515,'Z-scores'!$C$2:$UD$20,15,FALSE)&lt;-3),"",'Total-corrected counts'!Q515),"")</f>
        <v>0</v>
      </c>
      <c r="R515">
        <f>IFERROR(IF(OR(HLOOKUP($A515,'Z-scores'!$C$2:$UD$20,16,FALSE)&gt;3,HLOOKUP($A515,'Z-scores'!$C$2:$UD$20,16,FALSE)&lt;-3),"",'Total-corrected counts'!R515),"")</f>
        <v>4.1832705241710091</v>
      </c>
      <c r="S515">
        <f>IFERROR(IF(OR(HLOOKUP($A515,'Z-scores'!$C$2:$UD$20,17,FALSE)&gt;3,HLOOKUP($A515,'Z-scores'!$C$2:$UD$20,17,FALSE)&lt;-3),"",'Total-corrected counts'!S515),"")</f>
        <v>3.7999324697715373E-2</v>
      </c>
      <c r="T515">
        <f>IFERROR(IF(OR(HLOOKUP($A515,'Z-scores'!$C$2:$UD$20,18,FALSE)&gt;3,HLOOKUP($A515,'Z-scores'!$C$2:$UD$20,18,FALSE)&lt;-3),"",'Total-corrected counts'!T515),"")</f>
        <v>4.853926869792768</v>
      </c>
      <c r="U515">
        <f>IFERROR(IF(OR(HLOOKUP($A515,'Z-scores'!$C$2:$UD$20,19,FALSE)&gt;3,HLOOKUP($A515,'Z-scores'!$C$2:$UD$20,19,FALSE)&lt;-3),"",'Total-corrected counts'!U515),"")</f>
        <v>5.9711078227587731</v>
      </c>
      <c r="V515">
        <f t="shared" si="28"/>
        <v>1</v>
      </c>
      <c r="W515" s="10">
        <f>SUMIFS(Tabel132[Cluster],Tabel132[ID],A515)</f>
        <v>83</v>
      </c>
      <c r="X515">
        <f t="shared" si="29"/>
        <v>0.37976952382027895</v>
      </c>
      <c r="Y515">
        <f t="shared" si="30"/>
        <v>9.696295837271526</v>
      </c>
      <c r="Z515">
        <f t="shared" si="31"/>
        <v>5.8660426227761286</v>
      </c>
    </row>
    <row r="516" spans="1:26" x14ac:dyDescent="0.25">
      <c r="A516">
        <v>524</v>
      </c>
      <c r="B516" t="s">
        <v>863</v>
      </c>
      <c r="C516">
        <v>22200</v>
      </c>
      <c r="D516">
        <v>731</v>
      </c>
      <c r="E516" t="str">
        <f>IFERROR(IF(OR(HLOOKUP($A516,'Z-scores'!$C$2:$UD$20,3,FALSE)&gt;3,HLOOKUP(A516,'Z-scores'!$C$2:$UD$20,3,FALSE)&lt;-3),"",'Total-corrected counts'!E516),"")</f>
        <v/>
      </c>
      <c r="F516" t="str">
        <f>IFERROR(IF(OR(HLOOKUP($A516,'Z-scores'!$C$2:$UD$20,4,FALSE)&gt;3,HLOOKUP($A516,'Z-scores'!$C$2:$UD$20,4,FALSE)&lt;-3),"",'Total-corrected counts'!F516),"")</f>
        <v/>
      </c>
      <c r="G516" t="str">
        <f>IFERROR(IF(OR(HLOOKUP($A516,'Z-scores'!$C$2:$UD$20,5,FALSE)&gt;3,HLOOKUP($A516,'Z-scores'!$C$2:$UD$20,5,FALSE)&lt;-3),"",'Total-corrected counts'!G516),"")</f>
        <v/>
      </c>
      <c r="H516" t="str">
        <f>IFERROR(IF(OR(HLOOKUP($A516,'Z-scores'!$C$2:$UD$20,6,FALSE)&gt;3,HLOOKUP($A516,'Z-scores'!$C$2:$UD$20,6,FALSE)&lt;-3),"",'Total-corrected counts'!H516),"")</f>
        <v/>
      </c>
      <c r="I516" t="str">
        <f>IFERROR(IF(OR(HLOOKUP($A516,'Z-scores'!$C$2:$UD$20,7,FALSE)&gt;3,HLOOKUP($A516,'Z-scores'!$C$2:$UD$20,7,FALSE)&lt;-3),"",'Total-corrected counts'!I516),"")</f>
        <v/>
      </c>
      <c r="J516" t="str">
        <f>IFERROR(IF(OR(HLOOKUP($A516,'Z-scores'!$C$2:$UD$20,8,FALSE)&gt;3,HLOOKUP($A516,'Z-scores'!$C$2:$UD$20,8,FALSE)&lt;-3),"",'Total-corrected counts'!J516),"")</f>
        <v/>
      </c>
      <c r="K516" t="str">
        <f>IFERROR(IF(OR(HLOOKUP($A516,'Z-scores'!$C$2:$UD$20,9,FALSE)&gt;3,HLOOKUP($A516,'Z-scores'!$C$2:$UD$20,9,FALSE)&lt;-3),"",'Total-corrected counts'!K516),"")</f>
        <v/>
      </c>
      <c r="L516" t="str">
        <f>IFERROR(IF(OR(HLOOKUP($A516,'Z-scores'!$C$2:$UD$20,10,FALSE)&gt;3,HLOOKUP($A516,'Z-scores'!$C$2:$UD$20,10,FALSE)&lt;-3),"",'Total-corrected counts'!L516),"")</f>
        <v/>
      </c>
      <c r="M516" t="str">
        <f>IFERROR(IF(OR(HLOOKUP($A516,'Z-scores'!$C$2:$UD$20,11,FALSE)&gt;3,HLOOKUP($A516,'Z-scores'!$C$2:$UD$20,11,FALSE)&lt;-3),"",'Total-corrected counts'!M516),"")</f>
        <v/>
      </c>
      <c r="N516" t="str">
        <f>IFERROR(IF(OR(HLOOKUP($A516,'Z-scores'!$C$2:$UD$20,12,FALSE)&gt;3,HLOOKUP($A516,'Z-scores'!$C$2:$UD$20,12,FALSE)&lt;-3),"",'Total-corrected counts'!N516),"")</f>
        <v/>
      </c>
      <c r="O516" t="str">
        <f>IFERROR(IF(OR(HLOOKUP($A516,'Z-scores'!$C$2:$UD$20,13,FALSE)&gt;3,HLOOKUP($A516,'Z-scores'!$C$2:$UD$20,13,FALSE)&lt;-3),"",'Total-corrected counts'!O516),"")</f>
        <v/>
      </c>
      <c r="P516" t="str">
        <f>IFERROR(IF(OR(HLOOKUP($A516,'Z-scores'!$C$2:$UD$20,14,FALSE)&gt;3,HLOOKUP($A516,'Z-scores'!$C$2:$UD$20,14,FALSE)&lt;-3),"",'Total-corrected counts'!P516),"")</f>
        <v/>
      </c>
      <c r="Q516" t="str">
        <f>IFERROR(IF(OR(HLOOKUP($A516,'Z-scores'!$C$2:$UD$20,15,FALSE)&gt;3,HLOOKUP($A516,'Z-scores'!$C$2:$UD$20,15,FALSE)&lt;-3),"",'Total-corrected counts'!Q516),"")</f>
        <v/>
      </c>
      <c r="R516" t="str">
        <f>IFERROR(IF(OR(HLOOKUP($A516,'Z-scores'!$C$2:$UD$20,16,FALSE)&gt;3,HLOOKUP($A516,'Z-scores'!$C$2:$UD$20,16,FALSE)&lt;-3),"",'Total-corrected counts'!R516),"")</f>
        <v/>
      </c>
      <c r="S516" t="str">
        <f>IFERROR(IF(OR(HLOOKUP($A516,'Z-scores'!$C$2:$UD$20,17,FALSE)&gt;3,HLOOKUP($A516,'Z-scores'!$C$2:$UD$20,17,FALSE)&lt;-3),"",'Total-corrected counts'!S516),"")</f>
        <v/>
      </c>
      <c r="T516" t="str">
        <f>IFERROR(IF(OR(HLOOKUP($A516,'Z-scores'!$C$2:$UD$20,18,FALSE)&gt;3,HLOOKUP($A516,'Z-scores'!$C$2:$UD$20,18,FALSE)&lt;-3),"",'Total-corrected counts'!T516),"")</f>
        <v/>
      </c>
      <c r="U516" t="str">
        <f>IFERROR(IF(OR(HLOOKUP($A516,'Z-scores'!$C$2:$UD$20,19,FALSE)&gt;3,HLOOKUP($A516,'Z-scores'!$C$2:$UD$20,19,FALSE)&lt;-3),"",'Total-corrected counts'!U516),"")</f>
        <v/>
      </c>
      <c r="V516">
        <f t="shared" ref="V516:V579" si="32">IFERROR(IF(AND(Y516=0,Z516=0),0,1),0)</f>
        <v>1</v>
      </c>
      <c r="W516" s="10">
        <f>SUMIFS(Tabel132[Cluster],Tabel132[ID],A516)</f>
        <v>28</v>
      </c>
      <c r="X516" t="str">
        <f t="shared" ref="X516:X579" si="33">IFERROR(_xlfn.T.TEST(E516:M516,N516:U516,2,2),"")</f>
        <v/>
      </c>
      <c r="Y516" t="str">
        <f t="shared" ref="Y516:Y579" si="34">IFERROR(AVERAGE(E516:M516),"")</f>
        <v/>
      </c>
      <c r="Z516" t="str">
        <f t="shared" ref="Z516:Z579" si="35">IFERROR(AVERAGE(N516:U516),"")</f>
        <v/>
      </c>
    </row>
    <row r="517" spans="1:26" x14ac:dyDescent="0.25">
      <c r="A517">
        <v>525</v>
      </c>
      <c r="B517" t="s">
        <v>256</v>
      </c>
      <c r="C517">
        <v>75000</v>
      </c>
      <c r="D517">
        <v>331</v>
      </c>
      <c r="E517" t="str">
        <f>IFERROR(IF(OR(HLOOKUP($A517,'Z-scores'!$C$2:$UD$20,3,FALSE)&gt;3,HLOOKUP(A517,'Z-scores'!$C$2:$UD$20,3,FALSE)&lt;-3),"",'Total-corrected counts'!E517),"")</f>
        <v/>
      </c>
      <c r="F517">
        <f>IFERROR(IF(OR(HLOOKUP($A517,'Z-scores'!$C$2:$UD$20,4,FALSE)&gt;3,HLOOKUP($A517,'Z-scores'!$C$2:$UD$20,4,FALSE)&lt;-3),"",'Total-corrected counts'!F517),"")</f>
        <v>0.56600616208447763</v>
      </c>
      <c r="G517">
        <f>IFERROR(IF(OR(HLOOKUP($A517,'Z-scores'!$C$2:$UD$20,5,FALSE)&gt;3,HLOOKUP($A517,'Z-scores'!$C$2:$UD$20,5,FALSE)&lt;-3),"",'Total-corrected counts'!G517),"")</f>
        <v>0.18131197343981048</v>
      </c>
      <c r="H517">
        <f>IFERROR(IF(OR(HLOOKUP($A517,'Z-scores'!$C$2:$UD$20,6,FALSE)&gt;3,HLOOKUP($A517,'Z-scores'!$C$2:$UD$20,6,FALSE)&lt;-3),"",'Total-corrected counts'!H517),"")</f>
        <v>0</v>
      </c>
      <c r="I517">
        <f>IFERROR(IF(OR(HLOOKUP($A517,'Z-scores'!$C$2:$UD$20,7,FALSE)&gt;3,HLOOKUP($A517,'Z-scores'!$C$2:$UD$20,7,FALSE)&lt;-3),"",'Total-corrected counts'!I517),"")</f>
        <v>2.1856981458507136</v>
      </c>
      <c r="J517">
        <f>IFERROR(IF(OR(HLOOKUP($A517,'Z-scores'!$C$2:$UD$20,8,FALSE)&gt;3,HLOOKUP($A517,'Z-scores'!$C$2:$UD$20,8,FALSE)&lt;-3),"",'Total-corrected counts'!J517),"")</f>
        <v>1.4792286710017928E-2</v>
      </c>
      <c r="K517">
        <f>IFERROR(IF(OR(HLOOKUP($A517,'Z-scores'!$C$2:$UD$20,9,FALSE)&gt;3,HLOOKUP($A517,'Z-scores'!$C$2:$UD$20,9,FALSE)&lt;-3),"",'Total-corrected counts'!K517),"")</f>
        <v>0.60649980489436417</v>
      </c>
      <c r="L517">
        <f>IFERROR(IF(OR(HLOOKUP($A517,'Z-scores'!$C$2:$UD$20,10,FALSE)&gt;3,HLOOKUP($A517,'Z-scores'!$C$2:$UD$20,10,FALSE)&lt;-3),"",'Total-corrected counts'!L517),"")</f>
        <v>0.85550442128212778</v>
      </c>
      <c r="M517">
        <f>IFERROR(IF(OR(HLOOKUP($A517,'Z-scores'!$C$2:$UD$20,11,FALSE)&gt;3,HLOOKUP($A517,'Z-scores'!$C$2:$UD$20,11,FALSE)&lt;-3),"",'Total-corrected counts'!M517),"")</f>
        <v>0.16126758162213073</v>
      </c>
      <c r="N517">
        <f>IFERROR(IF(OR(HLOOKUP($A517,'Z-scores'!$C$2:$UD$20,12,FALSE)&gt;3,HLOOKUP($A517,'Z-scores'!$C$2:$UD$20,12,FALSE)&lt;-3),"",'Total-corrected counts'!N517),"")</f>
        <v>0</v>
      </c>
      <c r="O517">
        <f>IFERROR(IF(OR(HLOOKUP($A517,'Z-scores'!$C$2:$UD$20,13,FALSE)&gt;3,HLOOKUP($A517,'Z-scores'!$C$2:$UD$20,13,FALSE)&lt;-3),"",'Total-corrected counts'!O517),"")</f>
        <v>0.11778693823623146</v>
      </c>
      <c r="P517">
        <f>IFERROR(IF(OR(HLOOKUP($A517,'Z-scores'!$C$2:$UD$20,14,FALSE)&gt;3,HLOOKUP($A517,'Z-scores'!$C$2:$UD$20,14,FALSE)&lt;-3),"",'Total-corrected counts'!P517),"")</f>
        <v>0.13676096192532081</v>
      </c>
      <c r="Q517">
        <f>IFERROR(IF(OR(HLOOKUP($A517,'Z-scores'!$C$2:$UD$20,15,FALSE)&gt;3,HLOOKUP($A517,'Z-scores'!$C$2:$UD$20,15,FALSE)&lt;-3),"",'Total-corrected counts'!Q517),"")</f>
        <v>0</v>
      </c>
      <c r="R517">
        <f>IFERROR(IF(OR(HLOOKUP($A517,'Z-scores'!$C$2:$UD$20,16,FALSE)&gt;3,HLOOKUP($A517,'Z-scores'!$C$2:$UD$20,16,FALSE)&lt;-3),"",'Total-corrected counts'!R517),"")</f>
        <v>0.14825767183364688</v>
      </c>
      <c r="S517">
        <f>IFERROR(IF(OR(HLOOKUP($A517,'Z-scores'!$C$2:$UD$20,17,FALSE)&gt;3,HLOOKUP($A517,'Z-scores'!$C$2:$UD$20,17,FALSE)&lt;-3),"",'Total-corrected counts'!S517),"")</f>
        <v>0</v>
      </c>
      <c r="T517">
        <f>IFERROR(IF(OR(HLOOKUP($A517,'Z-scores'!$C$2:$UD$20,18,FALSE)&gt;3,HLOOKUP($A517,'Z-scores'!$C$2:$UD$20,18,FALSE)&lt;-3),"",'Total-corrected counts'!T517),"")</f>
        <v>0.46391513445806981</v>
      </c>
      <c r="U517">
        <f>IFERROR(IF(OR(HLOOKUP($A517,'Z-scores'!$C$2:$UD$20,19,FALSE)&gt;3,HLOOKUP($A517,'Z-scores'!$C$2:$UD$20,19,FALSE)&lt;-3),"",'Total-corrected counts'!U517),"")</f>
        <v>1.7357871577787131E-2</v>
      </c>
      <c r="V517">
        <f t="shared" si="32"/>
        <v>1</v>
      </c>
      <c r="W517" s="10">
        <f>SUMIFS(Tabel132[Cluster],Tabel132[ID],A517)</f>
        <v>84</v>
      </c>
      <c r="X517">
        <f t="shared" si="33"/>
        <v>9.9306704846124555E-2</v>
      </c>
      <c r="Y517">
        <f t="shared" si="34"/>
        <v>0.57138504698545534</v>
      </c>
      <c r="Z517">
        <f t="shared" si="35"/>
        <v>0.11050982225388201</v>
      </c>
    </row>
    <row r="518" spans="1:26" x14ac:dyDescent="0.25">
      <c r="A518">
        <v>526</v>
      </c>
      <c r="B518" t="s">
        <v>864</v>
      </c>
      <c r="C518">
        <v>42800</v>
      </c>
      <c r="D518">
        <v>926</v>
      </c>
      <c r="E518" t="str">
        <f>IFERROR(IF(OR(HLOOKUP($A518,'Z-scores'!$C$2:$UD$20,3,FALSE)&gt;3,HLOOKUP(A518,'Z-scores'!$C$2:$UD$20,3,FALSE)&lt;-3),"",'Total-corrected counts'!E518),"")</f>
        <v/>
      </c>
      <c r="F518" t="str">
        <f>IFERROR(IF(OR(HLOOKUP($A518,'Z-scores'!$C$2:$UD$20,4,FALSE)&gt;3,HLOOKUP($A518,'Z-scores'!$C$2:$UD$20,4,FALSE)&lt;-3),"",'Total-corrected counts'!F518),"")</f>
        <v/>
      </c>
      <c r="G518" t="str">
        <f>IFERROR(IF(OR(HLOOKUP($A518,'Z-scores'!$C$2:$UD$20,5,FALSE)&gt;3,HLOOKUP($A518,'Z-scores'!$C$2:$UD$20,5,FALSE)&lt;-3),"",'Total-corrected counts'!G518),"")</f>
        <v/>
      </c>
      <c r="H518" t="str">
        <f>IFERROR(IF(OR(HLOOKUP($A518,'Z-scores'!$C$2:$UD$20,6,FALSE)&gt;3,HLOOKUP($A518,'Z-scores'!$C$2:$UD$20,6,FALSE)&lt;-3),"",'Total-corrected counts'!H518),"")</f>
        <v/>
      </c>
      <c r="I518" t="str">
        <f>IFERROR(IF(OR(HLOOKUP($A518,'Z-scores'!$C$2:$UD$20,7,FALSE)&gt;3,HLOOKUP($A518,'Z-scores'!$C$2:$UD$20,7,FALSE)&lt;-3),"",'Total-corrected counts'!I518),"")</f>
        <v/>
      </c>
      <c r="J518" t="str">
        <f>IFERROR(IF(OR(HLOOKUP($A518,'Z-scores'!$C$2:$UD$20,8,FALSE)&gt;3,HLOOKUP($A518,'Z-scores'!$C$2:$UD$20,8,FALSE)&lt;-3),"",'Total-corrected counts'!J518),"")</f>
        <v/>
      </c>
      <c r="K518" t="str">
        <f>IFERROR(IF(OR(HLOOKUP($A518,'Z-scores'!$C$2:$UD$20,9,FALSE)&gt;3,HLOOKUP($A518,'Z-scores'!$C$2:$UD$20,9,FALSE)&lt;-3),"",'Total-corrected counts'!K518),"")</f>
        <v/>
      </c>
      <c r="L518" t="str">
        <f>IFERROR(IF(OR(HLOOKUP($A518,'Z-scores'!$C$2:$UD$20,10,FALSE)&gt;3,HLOOKUP($A518,'Z-scores'!$C$2:$UD$20,10,FALSE)&lt;-3),"",'Total-corrected counts'!L518),"")</f>
        <v/>
      </c>
      <c r="M518" t="str">
        <f>IFERROR(IF(OR(HLOOKUP($A518,'Z-scores'!$C$2:$UD$20,11,FALSE)&gt;3,HLOOKUP($A518,'Z-scores'!$C$2:$UD$20,11,FALSE)&lt;-3),"",'Total-corrected counts'!M518),"")</f>
        <v/>
      </c>
      <c r="N518" t="str">
        <f>IFERROR(IF(OR(HLOOKUP($A518,'Z-scores'!$C$2:$UD$20,12,FALSE)&gt;3,HLOOKUP($A518,'Z-scores'!$C$2:$UD$20,12,FALSE)&lt;-3),"",'Total-corrected counts'!N518),"")</f>
        <v/>
      </c>
      <c r="O518" t="str">
        <f>IFERROR(IF(OR(HLOOKUP($A518,'Z-scores'!$C$2:$UD$20,13,FALSE)&gt;3,HLOOKUP($A518,'Z-scores'!$C$2:$UD$20,13,FALSE)&lt;-3),"",'Total-corrected counts'!O518),"")</f>
        <v/>
      </c>
      <c r="P518" t="str">
        <f>IFERROR(IF(OR(HLOOKUP($A518,'Z-scores'!$C$2:$UD$20,14,FALSE)&gt;3,HLOOKUP($A518,'Z-scores'!$C$2:$UD$20,14,FALSE)&lt;-3),"",'Total-corrected counts'!P518),"")</f>
        <v/>
      </c>
      <c r="Q518" t="str">
        <f>IFERROR(IF(OR(HLOOKUP($A518,'Z-scores'!$C$2:$UD$20,15,FALSE)&gt;3,HLOOKUP($A518,'Z-scores'!$C$2:$UD$20,15,FALSE)&lt;-3),"",'Total-corrected counts'!Q518),"")</f>
        <v/>
      </c>
      <c r="R518" t="str">
        <f>IFERROR(IF(OR(HLOOKUP($A518,'Z-scores'!$C$2:$UD$20,16,FALSE)&gt;3,HLOOKUP($A518,'Z-scores'!$C$2:$UD$20,16,FALSE)&lt;-3),"",'Total-corrected counts'!R518),"")</f>
        <v/>
      </c>
      <c r="S518" t="str">
        <f>IFERROR(IF(OR(HLOOKUP($A518,'Z-scores'!$C$2:$UD$20,17,FALSE)&gt;3,HLOOKUP($A518,'Z-scores'!$C$2:$UD$20,17,FALSE)&lt;-3),"",'Total-corrected counts'!S518),"")</f>
        <v/>
      </c>
      <c r="T518" t="str">
        <f>IFERROR(IF(OR(HLOOKUP($A518,'Z-scores'!$C$2:$UD$20,18,FALSE)&gt;3,HLOOKUP($A518,'Z-scores'!$C$2:$UD$20,18,FALSE)&lt;-3),"",'Total-corrected counts'!T518),"")</f>
        <v/>
      </c>
      <c r="U518" t="str">
        <f>IFERROR(IF(OR(HLOOKUP($A518,'Z-scores'!$C$2:$UD$20,19,FALSE)&gt;3,HLOOKUP($A518,'Z-scores'!$C$2:$UD$20,19,FALSE)&lt;-3),"",'Total-corrected counts'!U518),"")</f>
        <v/>
      </c>
      <c r="V518">
        <f t="shared" si="32"/>
        <v>1</v>
      </c>
      <c r="W518" s="10">
        <f>SUMIFS(Tabel132[Cluster],Tabel132[ID],A518)</f>
        <v>55</v>
      </c>
      <c r="X518" t="str">
        <f t="shared" si="33"/>
        <v/>
      </c>
      <c r="Y518" t="str">
        <f t="shared" si="34"/>
        <v/>
      </c>
      <c r="Z518" t="str">
        <f t="shared" si="35"/>
        <v/>
      </c>
    </row>
    <row r="519" spans="1:26" x14ac:dyDescent="0.25">
      <c r="A519">
        <v>527</v>
      </c>
      <c r="B519" t="s">
        <v>257</v>
      </c>
      <c r="C519">
        <v>10700</v>
      </c>
      <c r="D519">
        <v>1011</v>
      </c>
      <c r="E519">
        <f>IFERROR(IF(OR(HLOOKUP($A519,'Z-scores'!$C$2:$UD$20,3,FALSE)&gt;3,HLOOKUP(A519,'Z-scores'!$C$2:$UD$20,3,FALSE)&lt;-3),"",'Total-corrected counts'!E519),"")</f>
        <v>2.8484249424151207</v>
      </c>
      <c r="F519">
        <f>IFERROR(IF(OR(HLOOKUP($A519,'Z-scores'!$C$2:$UD$20,4,FALSE)&gt;3,HLOOKUP($A519,'Z-scores'!$C$2:$UD$20,4,FALSE)&lt;-3),"",'Total-corrected counts'!F519),"")</f>
        <v>11.164266472419914</v>
      </c>
      <c r="G519">
        <f>IFERROR(IF(OR(HLOOKUP($A519,'Z-scores'!$C$2:$UD$20,5,FALSE)&gt;3,HLOOKUP($A519,'Z-scores'!$C$2:$UD$20,5,FALSE)&lt;-3),"",'Total-corrected counts'!G519),"")</f>
        <v>15.794287464090157</v>
      </c>
      <c r="H519">
        <f>IFERROR(IF(OR(HLOOKUP($A519,'Z-scores'!$C$2:$UD$20,6,FALSE)&gt;3,HLOOKUP($A519,'Z-scores'!$C$2:$UD$20,6,FALSE)&lt;-3),"",'Total-corrected counts'!H519),"")</f>
        <v>9.9190214162910664</v>
      </c>
      <c r="I519">
        <f>IFERROR(IF(OR(HLOOKUP($A519,'Z-scores'!$C$2:$UD$20,7,FALSE)&gt;3,HLOOKUP($A519,'Z-scores'!$C$2:$UD$20,7,FALSE)&lt;-3),"",'Total-corrected counts'!I519),"")</f>
        <v>7.6037667890862854</v>
      </c>
      <c r="J519">
        <f>IFERROR(IF(OR(HLOOKUP($A519,'Z-scores'!$C$2:$UD$20,8,FALSE)&gt;3,HLOOKUP($A519,'Z-scores'!$C$2:$UD$20,8,FALSE)&lt;-3),"",'Total-corrected counts'!J519),"")</f>
        <v>11.582360493944037</v>
      </c>
      <c r="K519">
        <f>IFERROR(IF(OR(HLOOKUP($A519,'Z-scores'!$C$2:$UD$20,9,FALSE)&gt;3,HLOOKUP($A519,'Z-scores'!$C$2:$UD$20,9,FALSE)&lt;-3),"",'Total-corrected counts'!K519),"")</f>
        <v>11.973911589274765</v>
      </c>
      <c r="L519">
        <f>IFERROR(IF(OR(HLOOKUP($A519,'Z-scores'!$C$2:$UD$20,10,FALSE)&gt;3,HLOOKUP($A519,'Z-scores'!$C$2:$UD$20,10,FALSE)&lt;-3),"",'Total-corrected counts'!L519),"")</f>
        <v>3.3073624534102879</v>
      </c>
      <c r="M519">
        <f>IFERROR(IF(OR(HLOOKUP($A519,'Z-scores'!$C$2:$UD$20,11,FALSE)&gt;3,HLOOKUP($A519,'Z-scores'!$C$2:$UD$20,11,FALSE)&lt;-3),"",'Total-corrected counts'!M519),"")</f>
        <v>5.5245665818552778</v>
      </c>
      <c r="N519">
        <f>IFERROR(IF(OR(HLOOKUP($A519,'Z-scores'!$C$2:$UD$20,12,FALSE)&gt;3,HLOOKUP($A519,'Z-scores'!$C$2:$UD$20,12,FALSE)&lt;-3),"",'Total-corrected counts'!N519),"")</f>
        <v>11.198608513325151</v>
      </c>
      <c r="O519">
        <f>IFERROR(IF(OR(HLOOKUP($A519,'Z-scores'!$C$2:$UD$20,13,FALSE)&gt;3,HLOOKUP($A519,'Z-scores'!$C$2:$UD$20,13,FALSE)&lt;-3),"",'Total-corrected counts'!O519),"")</f>
        <v>12.532530228335029</v>
      </c>
      <c r="P519">
        <f>IFERROR(IF(OR(HLOOKUP($A519,'Z-scores'!$C$2:$UD$20,14,FALSE)&gt;3,HLOOKUP($A519,'Z-scores'!$C$2:$UD$20,14,FALSE)&lt;-3),"",'Total-corrected counts'!P519),"")</f>
        <v>11.40671898058379</v>
      </c>
      <c r="Q519">
        <f>IFERROR(IF(OR(HLOOKUP($A519,'Z-scores'!$C$2:$UD$20,15,FALSE)&gt;3,HLOOKUP($A519,'Z-scores'!$C$2:$UD$20,15,FALSE)&lt;-3),"",'Total-corrected counts'!Q519),"")</f>
        <v>24.806733702053968</v>
      </c>
      <c r="R519">
        <f>IFERROR(IF(OR(HLOOKUP($A519,'Z-scores'!$C$2:$UD$20,16,FALSE)&gt;3,HLOOKUP($A519,'Z-scores'!$C$2:$UD$20,16,FALSE)&lt;-3),"",'Total-corrected counts'!R519),"")</f>
        <v>18.692487543350342</v>
      </c>
      <c r="S519">
        <f>IFERROR(IF(OR(HLOOKUP($A519,'Z-scores'!$C$2:$UD$20,17,FALSE)&gt;3,HLOOKUP($A519,'Z-scores'!$C$2:$UD$20,17,FALSE)&lt;-3),"",'Total-corrected counts'!S519),"")</f>
        <v>14.727452557843113</v>
      </c>
      <c r="T519">
        <f>IFERROR(IF(OR(HLOOKUP($A519,'Z-scores'!$C$2:$UD$20,18,FALSE)&gt;3,HLOOKUP($A519,'Z-scores'!$C$2:$UD$20,18,FALSE)&lt;-3),"",'Total-corrected counts'!T519),"")</f>
        <v>34.458585265024404</v>
      </c>
      <c r="U519">
        <f>IFERROR(IF(OR(HLOOKUP($A519,'Z-scores'!$C$2:$UD$20,19,FALSE)&gt;3,HLOOKUP($A519,'Z-scores'!$C$2:$UD$20,19,FALSE)&lt;-3),"",'Total-corrected counts'!U519),"")</f>
        <v>3.0680038013738753</v>
      </c>
      <c r="V519">
        <f t="shared" si="32"/>
        <v>1</v>
      </c>
      <c r="W519" s="10">
        <f>SUMIFS(Tabel132[Cluster],Tabel132[ID],A519)</f>
        <v>14</v>
      </c>
      <c r="X519">
        <f t="shared" si="33"/>
        <v>5.1721525582804254E-2</v>
      </c>
      <c r="Y519">
        <f t="shared" si="34"/>
        <v>8.8575520225318805</v>
      </c>
      <c r="Z519">
        <f t="shared" si="35"/>
        <v>16.361390073986207</v>
      </c>
    </row>
    <row r="520" spans="1:26" x14ac:dyDescent="0.25">
      <c r="A520">
        <v>528</v>
      </c>
      <c r="B520" t="s">
        <v>865</v>
      </c>
      <c r="C520">
        <v>54800</v>
      </c>
      <c r="D520">
        <v>512</v>
      </c>
      <c r="E520" t="str">
        <f>IFERROR(IF(OR(HLOOKUP($A520,'Z-scores'!$C$2:$UD$20,3,FALSE)&gt;3,HLOOKUP(A520,'Z-scores'!$C$2:$UD$20,3,FALSE)&lt;-3),"",'Total-corrected counts'!E520),"")</f>
        <v/>
      </c>
      <c r="F520" t="str">
        <f>IFERROR(IF(OR(HLOOKUP($A520,'Z-scores'!$C$2:$UD$20,4,FALSE)&gt;3,HLOOKUP($A520,'Z-scores'!$C$2:$UD$20,4,FALSE)&lt;-3),"",'Total-corrected counts'!F520),"")</f>
        <v/>
      </c>
      <c r="G520" t="str">
        <f>IFERROR(IF(OR(HLOOKUP($A520,'Z-scores'!$C$2:$UD$20,5,FALSE)&gt;3,HLOOKUP($A520,'Z-scores'!$C$2:$UD$20,5,FALSE)&lt;-3),"",'Total-corrected counts'!G520),"")</f>
        <v/>
      </c>
      <c r="H520" t="str">
        <f>IFERROR(IF(OR(HLOOKUP($A520,'Z-scores'!$C$2:$UD$20,6,FALSE)&gt;3,HLOOKUP($A520,'Z-scores'!$C$2:$UD$20,6,FALSE)&lt;-3),"",'Total-corrected counts'!H520),"")</f>
        <v/>
      </c>
      <c r="I520" t="str">
        <f>IFERROR(IF(OR(HLOOKUP($A520,'Z-scores'!$C$2:$UD$20,7,FALSE)&gt;3,HLOOKUP($A520,'Z-scores'!$C$2:$UD$20,7,FALSE)&lt;-3),"",'Total-corrected counts'!I520),"")</f>
        <v/>
      </c>
      <c r="J520" t="str">
        <f>IFERROR(IF(OR(HLOOKUP($A520,'Z-scores'!$C$2:$UD$20,8,FALSE)&gt;3,HLOOKUP($A520,'Z-scores'!$C$2:$UD$20,8,FALSE)&lt;-3),"",'Total-corrected counts'!J520),"")</f>
        <v/>
      </c>
      <c r="K520" t="str">
        <f>IFERROR(IF(OR(HLOOKUP($A520,'Z-scores'!$C$2:$UD$20,9,FALSE)&gt;3,HLOOKUP($A520,'Z-scores'!$C$2:$UD$20,9,FALSE)&lt;-3),"",'Total-corrected counts'!K520),"")</f>
        <v/>
      </c>
      <c r="L520" t="str">
        <f>IFERROR(IF(OR(HLOOKUP($A520,'Z-scores'!$C$2:$UD$20,10,FALSE)&gt;3,HLOOKUP($A520,'Z-scores'!$C$2:$UD$20,10,FALSE)&lt;-3),"",'Total-corrected counts'!L520),"")</f>
        <v/>
      </c>
      <c r="M520" t="str">
        <f>IFERROR(IF(OR(HLOOKUP($A520,'Z-scores'!$C$2:$UD$20,11,FALSE)&gt;3,HLOOKUP($A520,'Z-scores'!$C$2:$UD$20,11,FALSE)&lt;-3),"",'Total-corrected counts'!M520),"")</f>
        <v/>
      </c>
      <c r="N520" t="str">
        <f>IFERROR(IF(OR(HLOOKUP($A520,'Z-scores'!$C$2:$UD$20,12,FALSE)&gt;3,HLOOKUP($A520,'Z-scores'!$C$2:$UD$20,12,FALSE)&lt;-3),"",'Total-corrected counts'!N520),"")</f>
        <v/>
      </c>
      <c r="O520" t="str">
        <f>IFERROR(IF(OR(HLOOKUP($A520,'Z-scores'!$C$2:$UD$20,13,FALSE)&gt;3,HLOOKUP($A520,'Z-scores'!$C$2:$UD$20,13,FALSE)&lt;-3),"",'Total-corrected counts'!O520),"")</f>
        <v/>
      </c>
      <c r="P520" t="str">
        <f>IFERROR(IF(OR(HLOOKUP($A520,'Z-scores'!$C$2:$UD$20,14,FALSE)&gt;3,HLOOKUP($A520,'Z-scores'!$C$2:$UD$20,14,FALSE)&lt;-3),"",'Total-corrected counts'!P520),"")</f>
        <v/>
      </c>
      <c r="Q520" t="str">
        <f>IFERROR(IF(OR(HLOOKUP($A520,'Z-scores'!$C$2:$UD$20,15,FALSE)&gt;3,HLOOKUP($A520,'Z-scores'!$C$2:$UD$20,15,FALSE)&lt;-3),"",'Total-corrected counts'!Q520),"")</f>
        <v/>
      </c>
      <c r="R520" t="str">
        <f>IFERROR(IF(OR(HLOOKUP($A520,'Z-scores'!$C$2:$UD$20,16,FALSE)&gt;3,HLOOKUP($A520,'Z-scores'!$C$2:$UD$20,16,FALSE)&lt;-3),"",'Total-corrected counts'!R520),"")</f>
        <v/>
      </c>
      <c r="S520" t="str">
        <f>IFERROR(IF(OR(HLOOKUP($A520,'Z-scores'!$C$2:$UD$20,17,FALSE)&gt;3,HLOOKUP($A520,'Z-scores'!$C$2:$UD$20,17,FALSE)&lt;-3),"",'Total-corrected counts'!S520),"")</f>
        <v/>
      </c>
      <c r="T520" t="str">
        <f>IFERROR(IF(OR(HLOOKUP($A520,'Z-scores'!$C$2:$UD$20,18,FALSE)&gt;3,HLOOKUP($A520,'Z-scores'!$C$2:$UD$20,18,FALSE)&lt;-3),"",'Total-corrected counts'!T520),"")</f>
        <v/>
      </c>
      <c r="U520" t="str">
        <f>IFERROR(IF(OR(HLOOKUP($A520,'Z-scores'!$C$2:$UD$20,19,FALSE)&gt;3,HLOOKUP($A520,'Z-scores'!$C$2:$UD$20,19,FALSE)&lt;-3),"",'Total-corrected counts'!U520),"")</f>
        <v/>
      </c>
      <c r="V520">
        <f t="shared" si="32"/>
        <v>1</v>
      </c>
      <c r="W520" s="10">
        <f>SUMIFS(Tabel132[Cluster],Tabel132[ID],A520)</f>
        <v>0</v>
      </c>
      <c r="X520" t="str">
        <f t="shared" si="33"/>
        <v/>
      </c>
      <c r="Y520" t="str">
        <f t="shared" si="34"/>
        <v/>
      </c>
      <c r="Z520" t="str">
        <f t="shared" si="35"/>
        <v/>
      </c>
    </row>
    <row r="521" spans="1:26" x14ac:dyDescent="0.25">
      <c r="A521">
        <v>529</v>
      </c>
      <c r="B521" t="s">
        <v>866</v>
      </c>
      <c r="C521">
        <v>53900</v>
      </c>
      <c r="D521">
        <v>359</v>
      </c>
      <c r="E521" t="str">
        <f>IFERROR(IF(OR(HLOOKUP($A521,'Z-scores'!$C$2:$UD$20,3,FALSE)&gt;3,HLOOKUP(A521,'Z-scores'!$C$2:$UD$20,3,FALSE)&lt;-3),"",'Total-corrected counts'!E521),"")</f>
        <v/>
      </c>
      <c r="F521" t="str">
        <f>IFERROR(IF(OR(HLOOKUP($A521,'Z-scores'!$C$2:$UD$20,4,FALSE)&gt;3,HLOOKUP($A521,'Z-scores'!$C$2:$UD$20,4,FALSE)&lt;-3),"",'Total-corrected counts'!F521),"")</f>
        <v/>
      </c>
      <c r="G521" t="str">
        <f>IFERROR(IF(OR(HLOOKUP($A521,'Z-scores'!$C$2:$UD$20,5,FALSE)&gt;3,HLOOKUP($A521,'Z-scores'!$C$2:$UD$20,5,FALSE)&lt;-3),"",'Total-corrected counts'!G521),"")</f>
        <v/>
      </c>
      <c r="H521" t="str">
        <f>IFERROR(IF(OR(HLOOKUP($A521,'Z-scores'!$C$2:$UD$20,6,FALSE)&gt;3,HLOOKUP($A521,'Z-scores'!$C$2:$UD$20,6,FALSE)&lt;-3),"",'Total-corrected counts'!H521),"")</f>
        <v/>
      </c>
      <c r="I521" t="str">
        <f>IFERROR(IF(OR(HLOOKUP($A521,'Z-scores'!$C$2:$UD$20,7,FALSE)&gt;3,HLOOKUP($A521,'Z-scores'!$C$2:$UD$20,7,FALSE)&lt;-3),"",'Total-corrected counts'!I521),"")</f>
        <v/>
      </c>
      <c r="J521" t="str">
        <f>IFERROR(IF(OR(HLOOKUP($A521,'Z-scores'!$C$2:$UD$20,8,FALSE)&gt;3,HLOOKUP($A521,'Z-scores'!$C$2:$UD$20,8,FALSE)&lt;-3),"",'Total-corrected counts'!J521),"")</f>
        <v/>
      </c>
      <c r="K521" t="str">
        <f>IFERROR(IF(OR(HLOOKUP($A521,'Z-scores'!$C$2:$UD$20,9,FALSE)&gt;3,HLOOKUP($A521,'Z-scores'!$C$2:$UD$20,9,FALSE)&lt;-3),"",'Total-corrected counts'!K521),"")</f>
        <v/>
      </c>
      <c r="L521" t="str">
        <f>IFERROR(IF(OR(HLOOKUP($A521,'Z-scores'!$C$2:$UD$20,10,FALSE)&gt;3,HLOOKUP($A521,'Z-scores'!$C$2:$UD$20,10,FALSE)&lt;-3),"",'Total-corrected counts'!L521),"")</f>
        <v/>
      </c>
      <c r="M521" t="str">
        <f>IFERROR(IF(OR(HLOOKUP($A521,'Z-scores'!$C$2:$UD$20,11,FALSE)&gt;3,HLOOKUP($A521,'Z-scores'!$C$2:$UD$20,11,FALSE)&lt;-3),"",'Total-corrected counts'!M521),"")</f>
        <v/>
      </c>
      <c r="N521" t="str">
        <f>IFERROR(IF(OR(HLOOKUP($A521,'Z-scores'!$C$2:$UD$20,12,FALSE)&gt;3,HLOOKUP($A521,'Z-scores'!$C$2:$UD$20,12,FALSE)&lt;-3),"",'Total-corrected counts'!N521),"")</f>
        <v/>
      </c>
      <c r="O521" t="str">
        <f>IFERROR(IF(OR(HLOOKUP($A521,'Z-scores'!$C$2:$UD$20,13,FALSE)&gt;3,HLOOKUP($A521,'Z-scores'!$C$2:$UD$20,13,FALSE)&lt;-3),"",'Total-corrected counts'!O521),"")</f>
        <v/>
      </c>
      <c r="P521" t="str">
        <f>IFERROR(IF(OR(HLOOKUP($A521,'Z-scores'!$C$2:$UD$20,14,FALSE)&gt;3,HLOOKUP($A521,'Z-scores'!$C$2:$UD$20,14,FALSE)&lt;-3),"",'Total-corrected counts'!P521),"")</f>
        <v/>
      </c>
      <c r="Q521" t="str">
        <f>IFERROR(IF(OR(HLOOKUP($A521,'Z-scores'!$C$2:$UD$20,15,FALSE)&gt;3,HLOOKUP($A521,'Z-scores'!$C$2:$UD$20,15,FALSE)&lt;-3),"",'Total-corrected counts'!Q521),"")</f>
        <v/>
      </c>
      <c r="R521" t="str">
        <f>IFERROR(IF(OR(HLOOKUP($A521,'Z-scores'!$C$2:$UD$20,16,FALSE)&gt;3,HLOOKUP($A521,'Z-scores'!$C$2:$UD$20,16,FALSE)&lt;-3),"",'Total-corrected counts'!R521),"")</f>
        <v/>
      </c>
      <c r="S521" t="str">
        <f>IFERROR(IF(OR(HLOOKUP($A521,'Z-scores'!$C$2:$UD$20,17,FALSE)&gt;3,HLOOKUP($A521,'Z-scores'!$C$2:$UD$20,17,FALSE)&lt;-3),"",'Total-corrected counts'!S521),"")</f>
        <v/>
      </c>
      <c r="T521" t="str">
        <f>IFERROR(IF(OR(HLOOKUP($A521,'Z-scores'!$C$2:$UD$20,18,FALSE)&gt;3,HLOOKUP($A521,'Z-scores'!$C$2:$UD$20,18,FALSE)&lt;-3),"",'Total-corrected counts'!T521),"")</f>
        <v/>
      </c>
      <c r="U521" t="str">
        <f>IFERROR(IF(OR(HLOOKUP($A521,'Z-scores'!$C$2:$UD$20,19,FALSE)&gt;3,HLOOKUP($A521,'Z-scores'!$C$2:$UD$20,19,FALSE)&lt;-3),"",'Total-corrected counts'!U521),"")</f>
        <v/>
      </c>
      <c r="V521">
        <f t="shared" si="32"/>
        <v>1</v>
      </c>
      <c r="W521" s="10">
        <f>SUMIFS(Tabel132[Cluster],Tabel132[ID],A521)</f>
        <v>75</v>
      </c>
      <c r="X521" t="str">
        <f t="shared" si="33"/>
        <v/>
      </c>
      <c r="Y521" t="str">
        <f t="shared" si="34"/>
        <v/>
      </c>
      <c r="Z521" t="str">
        <f t="shared" si="35"/>
        <v/>
      </c>
    </row>
    <row r="522" spans="1:26" x14ac:dyDescent="0.25">
      <c r="A522">
        <v>530</v>
      </c>
      <c r="B522" t="s">
        <v>258</v>
      </c>
      <c r="C522">
        <v>111300</v>
      </c>
      <c r="D522">
        <v>1099</v>
      </c>
      <c r="E522">
        <f>IFERROR(IF(OR(HLOOKUP($A522,'Z-scores'!$C$2:$UD$20,3,FALSE)&gt;3,HLOOKUP(A522,'Z-scores'!$C$2:$UD$20,3,FALSE)&lt;-3),"",'Total-corrected counts'!E522),"")</f>
        <v>0</v>
      </c>
      <c r="F522">
        <f>IFERROR(IF(OR(HLOOKUP($A522,'Z-scores'!$C$2:$UD$20,4,FALSE)&gt;3,HLOOKUP($A522,'Z-scores'!$C$2:$UD$20,4,FALSE)&lt;-3),"",'Total-corrected counts'!F522),"")</f>
        <v>0</v>
      </c>
      <c r="G522">
        <f>IFERROR(IF(OR(HLOOKUP($A522,'Z-scores'!$C$2:$UD$20,5,FALSE)&gt;3,HLOOKUP($A522,'Z-scores'!$C$2:$UD$20,5,FALSE)&lt;-3),"",'Total-corrected counts'!G522),"")</f>
        <v>5.0364437066614018E-2</v>
      </c>
      <c r="H522">
        <f>IFERROR(IF(OR(HLOOKUP($A522,'Z-scores'!$C$2:$UD$20,6,FALSE)&gt;3,HLOOKUP($A522,'Z-scores'!$C$2:$UD$20,6,FALSE)&lt;-3),"",'Total-corrected counts'!H522),"")</f>
        <v>0</v>
      </c>
      <c r="I522">
        <f>IFERROR(IF(OR(HLOOKUP($A522,'Z-scores'!$C$2:$UD$20,7,FALSE)&gt;3,HLOOKUP($A522,'Z-scores'!$C$2:$UD$20,7,FALSE)&lt;-3),"",'Total-corrected counts'!I522),"")</f>
        <v>0</v>
      </c>
      <c r="J522">
        <f>IFERROR(IF(OR(HLOOKUP($A522,'Z-scores'!$C$2:$UD$20,8,FALSE)&gt;3,HLOOKUP($A522,'Z-scores'!$C$2:$UD$20,8,FALSE)&lt;-3),"",'Total-corrected counts'!J522),"")</f>
        <v>1.4792286710017928E-2</v>
      </c>
      <c r="K522">
        <f>IFERROR(IF(OR(HLOOKUP($A522,'Z-scores'!$C$2:$UD$20,9,FALSE)&gt;3,HLOOKUP($A522,'Z-scores'!$C$2:$UD$20,9,FALSE)&lt;-3),"",'Total-corrected counts'!K522),"")</f>
        <v>8.9191147778582974E-3</v>
      </c>
      <c r="L522">
        <f>IFERROR(IF(OR(HLOOKUP($A522,'Z-scores'!$C$2:$UD$20,10,FALSE)&gt;3,HLOOKUP($A522,'Z-scores'!$C$2:$UD$20,10,FALSE)&lt;-3),"",'Total-corrected counts'!L522),"")</f>
        <v>0</v>
      </c>
      <c r="M522">
        <f>IFERROR(IF(OR(HLOOKUP($A522,'Z-scores'!$C$2:$UD$20,11,FALSE)&gt;3,HLOOKUP($A522,'Z-scores'!$C$2:$UD$20,11,FALSE)&lt;-3),"",'Total-corrected counts'!M522),"")</f>
        <v>0</v>
      </c>
      <c r="N522">
        <f>IFERROR(IF(OR(HLOOKUP($A522,'Z-scores'!$C$2:$UD$20,12,FALSE)&gt;3,HLOOKUP($A522,'Z-scores'!$C$2:$UD$20,12,FALSE)&lt;-3),"",'Total-corrected counts'!N522),"")</f>
        <v>5.4984984517144779E-2</v>
      </c>
      <c r="O522" t="str">
        <f>IFERROR(IF(OR(HLOOKUP($A522,'Z-scores'!$C$2:$UD$20,13,FALSE)&gt;3,HLOOKUP($A522,'Z-scores'!$C$2:$UD$20,13,FALSE)&lt;-3),"",'Total-corrected counts'!O522),"")</f>
        <v/>
      </c>
      <c r="P522">
        <f>IFERROR(IF(OR(HLOOKUP($A522,'Z-scores'!$C$2:$UD$20,14,FALSE)&gt;3,HLOOKUP($A522,'Z-scores'!$C$2:$UD$20,14,FALSE)&lt;-3),"",'Total-corrected counts'!P522),"")</f>
        <v>0</v>
      </c>
      <c r="Q522">
        <f>IFERROR(IF(OR(HLOOKUP($A522,'Z-scores'!$C$2:$UD$20,15,FALSE)&gt;3,HLOOKUP($A522,'Z-scores'!$C$2:$UD$20,15,FALSE)&lt;-3),"",'Total-corrected counts'!Q522),"")</f>
        <v>0</v>
      </c>
      <c r="R522">
        <f>IFERROR(IF(OR(HLOOKUP($A522,'Z-scores'!$C$2:$UD$20,16,FALSE)&gt;3,HLOOKUP($A522,'Z-scores'!$C$2:$UD$20,16,FALSE)&lt;-3),"",'Total-corrected counts'!R522),"")</f>
        <v>0</v>
      </c>
      <c r="S522">
        <f>IFERROR(IF(OR(HLOOKUP($A522,'Z-scores'!$C$2:$UD$20,17,FALSE)&gt;3,HLOOKUP($A522,'Z-scores'!$C$2:$UD$20,17,FALSE)&lt;-3),"",'Total-corrected counts'!S522),"")</f>
        <v>0</v>
      </c>
      <c r="T522">
        <f>IFERROR(IF(OR(HLOOKUP($A522,'Z-scores'!$C$2:$UD$20,18,FALSE)&gt;3,HLOOKUP($A522,'Z-scores'!$C$2:$UD$20,18,FALSE)&lt;-3),"",'Total-corrected counts'!T522),"")</f>
        <v>4.2955105042413871E-2</v>
      </c>
      <c r="U522">
        <f>IFERROR(IF(OR(HLOOKUP($A522,'Z-scores'!$C$2:$UD$20,19,FALSE)&gt;3,HLOOKUP($A522,'Z-scores'!$C$2:$UD$20,19,FALSE)&lt;-3),"",'Total-corrected counts'!U522),"")</f>
        <v>0.21697339472233915</v>
      </c>
      <c r="V522">
        <f t="shared" si="32"/>
        <v>1</v>
      </c>
      <c r="W522" s="10">
        <f>SUMIFS(Tabel132[Cluster],Tabel132[ID],A522)</f>
        <v>0</v>
      </c>
      <c r="X522">
        <f t="shared" si="33"/>
        <v>0.19395288462928939</v>
      </c>
      <c r="Y522">
        <f t="shared" si="34"/>
        <v>8.2306487282766943E-3</v>
      </c>
      <c r="Z522">
        <f t="shared" si="35"/>
        <v>4.4987640611699686E-2</v>
      </c>
    </row>
    <row r="523" spans="1:26" x14ac:dyDescent="0.25">
      <c r="A523">
        <v>531</v>
      </c>
      <c r="B523" t="s">
        <v>259</v>
      </c>
      <c r="C523">
        <v>82100</v>
      </c>
      <c r="D523">
        <v>1100</v>
      </c>
      <c r="E523">
        <f>IFERROR(IF(OR(HLOOKUP($A523,'Z-scores'!$C$2:$UD$20,3,FALSE)&gt;3,HLOOKUP(A523,'Z-scores'!$C$2:$UD$20,3,FALSE)&lt;-3),"",'Total-corrected counts'!E523),"")</f>
        <v>0.14942557074964569</v>
      </c>
      <c r="F523">
        <f>IFERROR(IF(OR(HLOOKUP($A523,'Z-scores'!$C$2:$UD$20,4,FALSE)&gt;3,HLOOKUP($A523,'Z-scores'!$C$2:$UD$20,4,FALSE)&lt;-3),"",'Total-corrected counts'!F523),"")</f>
        <v>5.7420914994077442E-2</v>
      </c>
      <c r="G523">
        <f>IFERROR(IF(OR(HLOOKUP($A523,'Z-scores'!$C$2:$UD$20,5,FALSE)&gt;3,HLOOKUP($A523,'Z-scores'!$C$2:$UD$20,5,FALSE)&lt;-3),"",'Total-corrected counts'!G523),"")</f>
        <v>4.0291549653291216E-2</v>
      </c>
      <c r="H523">
        <f>IFERROR(IF(OR(HLOOKUP($A523,'Z-scores'!$C$2:$UD$20,6,FALSE)&gt;3,HLOOKUP($A523,'Z-scores'!$C$2:$UD$20,6,FALSE)&lt;-3),"",'Total-corrected counts'!H523),"")</f>
        <v>0</v>
      </c>
      <c r="I523">
        <f>IFERROR(IF(OR(HLOOKUP($A523,'Z-scores'!$C$2:$UD$20,7,FALSE)&gt;3,HLOOKUP($A523,'Z-scores'!$C$2:$UD$20,7,FALSE)&lt;-3),"",'Total-corrected counts'!I523),"")</f>
        <v>0.39404135587167799</v>
      </c>
      <c r="J523">
        <f>IFERROR(IF(OR(HLOOKUP($A523,'Z-scores'!$C$2:$UD$20,8,FALSE)&gt;3,HLOOKUP($A523,'Z-scores'!$C$2:$UD$20,8,FALSE)&lt;-3),"",'Total-corrected counts'!J523),"")</f>
        <v>4.9307622366726422E-2</v>
      </c>
      <c r="K523">
        <f>IFERROR(IF(OR(HLOOKUP($A523,'Z-scores'!$C$2:$UD$20,9,FALSE)&gt;3,HLOOKUP($A523,'Z-scores'!$C$2:$UD$20,9,FALSE)&lt;-3),"",'Total-corrected counts'!K523),"")</f>
        <v>0.38798149283683597</v>
      </c>
      <c r="L523">
        <f>IFERROR(IF(OR(HLOOKUP($A523,'Z-scores'!$C$2:$UD$20,10,FALSE)&gt;3,HLOOKUP($A523,'Z-scores'!$C$2:$UD$20,10,FALSE)&lt;-3),"",'Total-corrected counts'!L523),"")</f>
        <v>0</v>
      </c>
      <c r="M523">
        <f>IFERROR(IF(OR(HLOOKUP($A523,'Z-scores'!$C$2:$UD$20,11,FALSE)&gt;3,HLOOKUP($A523,'Z-scores'!$C$2:$UD$20,11,FALSE)&lt;-3),"",'Total-corrected counts'!M523),"")</f>
        <v>0</v>
      </c>
      <c r="N523">
        <f>IFERROR(IF(OR(HLOOKUP($A523,'Z-scores'!$C$2:$UD$20,12,FALSE)&gt;3,HLOOKUP($A523,'Z-scores'!$C$2:$UD$20,12,FALSE)&lt;-3),"",'Total-corrected counts'!N523),"")</f>
        <v>0.1924474458100067</v>
      </c>
      <c r="O523">
        <f>IFERROR(IF(OR(HLOOKUP($A523,'Z-scores'!$C$2:$UD$20,13,FALSE)&gt;3,HLOOKUP($A523,'Z-scores'!$C$2:$UD$20,13,FALSE)&lt;-3),"",'Total-corrected counts'!O523),"")</f>
        <v>0.40047559000318694</v>
      </c>
      <c r="P523">
        <f>IFERROR(IF(OR(HLOOKUP($A523,'Z-scores'!$C$2:$UD$20,14,FALSE)&gt;3,HLOOKUP($A523,'Z-scores'!$C$2:$UD$20,14,FALSE)&lt;-3),"",'Total-corrected counts'!P523),"")</f>
        <v>0</v>
      </c>
      <c r="Q523">
        <f>IFERROR(IF(OR(HLOOKUP($A523,'Z-scores'!$C$2:$UD$20,15,FALSE)&gt;3,HLOOKUP($A523,'Z-scores'!$C$2:$UD$20,15,FALSE)&lt;-3),"",'Total-corrected counts'!Q523),"")</f>
        <v>0</v>
      </c>
      <c r="R523">
        <f>IFERROR(IF(OR(HLOOKUP($A523,'Z-scores'!$C$2:$UD$20,16,FALSE)&gt;3,HLOOKUP($A523,'Z-scores'!$C$2:$UD$20,16,FALSE)&lt;-3),"",'Total-corrected counts'!R523),"")</f>
        <v>0.51289140526234589</v>
      </c>
      <c r="S523">
        <f>IFERROR(IF(OR(HLOOKUP($A523,'Z-scores'!$C$2:$UD$20,17,FALSE)&gt;3,HLOOKUP($A523,'Z-scores'!$C$2:$UD$20,17,FALSE)&lt;-3),"",'Total-corrected counts'!S523),"")</f>
        <v>1.0856949913632964E-2</v>
      </c>
      <c r="T523">
        <f>IFERROR(IF(OR(HLOOKUP($A523,'Z-scores'!$C$2:$UD$20,18,FALSE)&gt;3,HLOOKUP($A523,'Z-scores'!$C$2:$UD$20,18,FALSE)&lt;-3),"",'Total-corrected counts'!T523),"")</f>
        <v>4.2955105042413871E-2</v>
      </c>
      <c r="U523">
        <f>IFERROR(IF(OR(HLOOKUP($A523,'Z-scores'!$C$2:$UD$20,19,FALSE)&gt;3,HLOOKUP($A523,'Z-scores'!$C$2:$UD$20,19,FALSE)&lt;-3),"",'Total-corrected counts'!U523),"")</f>
        <v>3.9055211050021049E-2</v>
      </c>
      <c r="V523">
        <f t="shared" si="32"/>
        <v>1</v>
      </c>
      <c r="W523" s="10">
        <f>SUMIFS(Tabel132[Cluster],Tabel132[ID],A523)</f>
        <v>91</v>
      </c>
      <c r="X523">
        <f t="shared" si="33"/>
        <v>0.7375044474420972</v>
      </c>
      <c r="Y523">
        <f t="shared" si="34"/>
        <v>0.11982983405247273</v>
      </c>
      <c r="Z523">
        <f t="shared" si="35"/>
        <v>0.14983521338520095</v>
      </c>
    </row>
    <row r="524" spans="1:26" x14ac:dyDescent="0.25">
      <c r="A524">
        <v>532</v>
      </c>
      <c r="B524" t="s">
        <v>867</v>
      </c>
      <c r="C524">
        <v>27400</v>
      </c>
      <c r="D524">
        <v>22</v>
      </c>
      <c r="E524" t="str">
        <f>IFERROR(IF(OR(HLOOKUP($A524,'Z-scores'!$C$2:$UD$20,3,FALSE)&gt;3,HLOOKUP(A524,'Z-scores'!$C$2:$UD$20,3,FALSE)&lt;-3),"",'Total-corrected counts'!E524),"")</f>
        <v/>
      </c>
      <c r="F524" t="str">
        <f>IFERROR(IF(OR(HLOOKUP($A524,'Z-scores'!$C$2:$UD$20,4,FALSE)&gt;3,HLOOKUP($A524,'Z-scores'!$C$2:$UD$20,4,FALSE)&lt;-3),"",'Total-corrected counts'!F524),"")</f>
        <v/>
      </c>
      <c r="G524" t="str">
        <f>IFERROR(IF(OR(HLOOKUP($A524,'Z-scores'!$C$2:$UD$20,5,FALSE)&gt;3,HLOOKUP($A524,'Z-scores'!$C$2:$UD$20,5,FALSE)&lt;-3),"",'Total-corrected counts'!G524),"")</f>
        <v/>
      </c>
      <c r="H524" t="str">
        <f>IFERROR(IF(OR(HLOOKUP($A524,'Z-scores'!$C$2:$UD$20,6,FALSE)&gt;3,HLOOKUP($A524,'Z-scores'!$C$2:$UD$20,6,FALSE)&lt;-3),"",'Total-corrected counts'!H524),"")</f>
        <v/>
      </c>
      <c r="I524" t="str">
        <f>IFERROR(IF(OR(HLOOKUP($A524,'Z-scores'!$C$2:$UD$20,7,FALSE)&gt;3,HLOOKUP($A524,'Z-scores'!$C$2:$UD$20,7,FALSE)&lt;-3),"",'Total-corrected counts'!I524),"")</f>
        <v/>
      </c>
      <c r="J524" t="str">
        <f>IFERROR(IF(OR(HLOOKUP($A524,'Z-scores'!$C$2:$UD$20,8,FALSE)&gt;3,HLOOKUP($A524,'Z-scores'!$C$2:$UD$20,8,FALSE)&lt;-3),"",'Total-corrected counts'!J524),"")</f>
        <v/>
      </c>
      <c r="K524" t="str">
        <f>IFERROR(IF(OR(HLOOKUP($A524,'Z-scores'!$C$2:$UD$20,9,FALSE)&gt;3,HLOOKUP($A524,'Z-scores'!$C$2:$UD$20,9,FALSE)&lt;-3),"",'Total-corrected counts'!K524),"")</f>
        <v/>
      </c>
      <c r="L524" t="str">
        <f>IFERROR(IF(OR(HLOOKUP($A524,'Z-scores'!$C$2:$UD$20,10,FALSE)&gt;3,HLOOKUP($A524,'Z-scores'!$C$2:$UD$20,10,FALSE)&lt;-3),"",'Total-corrected counts'!L524),"")</f>
        <v/>
      </c>
      <c r="M524" t="str">
        <f>IFERROR(IF(OR(HLOOKUP($A524,'Z-scores'!$C$2:$UD$20,11,FALSE)&gt;3,HLOOKUP($A524,'Z-scores'!$C$2:$UD$20,11,FALSE)&lt;-3),"",'Total-corrected counts'!M524),"")</f>
        <v/>
      </c>
      <c r="N524" t="str">
        <f>IFERROR(IF(OR(HLOOKUP($A524,'Z-scores'!$C$2:$UD$20,12,FALSE)&gt;3,HLOOKUP($A524,'Z-scores'!$C$2:$UD$20,12,FALSE)&lt;-3),"",'Total-corrected counts'!N524),"")</f>
        <v/>
      </c>
      <c r="O524" t="str">
        <f>IFERROR(IF(OR(HLOOKUP($A524,'Z-scores'!$C$2:$UD$20,13,FALSE)&gt;3,HLOOKUP($A524,'Z-scores'!$C$2:$UD$20,13,FALSE)&lt;-3),"",'Total-corrected counts'!O524),"")</f>
        <v/>
      </c>
      <c r="P524" t="str">
        <f>IFERROR(IF(OR(HLOOKUP($A524,'Z-scores'!$C$2:$UD$20,14,FALSE)&gt;3,HLOOKUP($A524,'Z-scores'!$C$2:$UD$20,14,FALSE)&lt;-3),"",'Total-corrected counts'!P524),"")</f>
        <v/>
      </c>
      <c r="Q524" t="str">
        <f>IFERROR(IF(OR(HLOOKUP($A524,'Z-scores'!$C$2:$UD$20,15,FALSE)&gt;3,HLOOKUP($A524,'Z-scores'!$C$2:$UD$20,15,FALSE)&lt;-3),"",'Total-corrected counts'!Q524),"")</f>
        <v/>
      </c>
      <c r="R524" t="str">
        <f>IFERROR(IF(OR(HLOOKUP($A524,'Z-scores'!$C$2:$UD$20,16,FALSE)&gt;3,HLOOKUP($A524,'Z-scores'!$C$2:$UD$20,16,FALSE)&lt;-3),"",'Total-corrected counts'!R524),"")</f>
        <v/>
      </c>
      <c r="S524" t="str">
        <f>IFERROR(IF(OR(HLOOKUP($A524,'Z-scores'!$C$2:$UD$20,17,FALSE)&gt;3,HLOOKUP($A524,'Z-scores'!$C$2:$UD$20,17,FALSE)&lt;-3),"",'Total-corrected counts'!S524),"")</f>
        <v/>
      </c>
      <c r="T524" t="str">
        <f>IFERROR(IF(OR(HLOOKUP($A524,'Z-scores'!$C$2:$UD$20,18,FALSE)&gt;3,HLOOKUP($A524,'Z-scores'!$C$2:$UD$20,18,FALSE)&lt;-3),"",'Total-corrected counts'!T524),"")</f>
        <v/>
      </c>
      <c r="U524" t="str">
        <f>IFERROR(IF(OR(HLOOKUP($A524,'Z-scores'!$C$2:$UD$20,19,FALSE)&gt;3,HLOOKUP($A524,'Z-scores'!$C$2:$UD$20,19,FALSE)&lt;-3),"",'Total-corrected counts'!U524),"")</f>
        <v/>
      </c>
      <c r="V524">
        <f t="shared" si="32"/>
        <v>1</v>
      </c>
      <c r="W524" s="10">
        <f>SUMIFS(Tabel132[Cluster],Tabel132[ID],A524)</f>
        <v>0</v>
      </c>
      <c r="X524" t="str">
        <f t="shared" si="33"/>
        <v/>
      </c>
      <c r="Y524" t="str">
        <f t="shared" si="34"/>
        <v/>
      </c>
      <c r="Z524" t="str">
        <f t="shared" si="35"/>
        <v/>
      </c>
    </row>
    <row r="525" spans="1:26" x14ac:dyDescent="0.25">
      <c r="A525">
        <v>533</v>
      </c>
      <c r="B525" t="s">
        <v>868</v>
      </c>
      <c r="C525">
        <v>17600</v>
      </c>
      <c r="D525">
        <v>669</v>
      </c>
      <c r="E525" t="str">
        <f>IFERROR(IF(OR(HLOOKUP($A525,'Z-scores'!$C$2:$UD$20,3,FALSE)&gt;3,HLOOKUP(A525,'Z-scores'!$C$2:$UD$20,3,FALSE)&lt;-3),"",'Total-corrected counts'!E525),"")</f>
        <v/>
      </c>
      <c r="F525" t="str">
        <f>IFERROR(IF(OR(HLOOKUP($A525,'Z-scores'!$C$2:$UD$20,4,FALSE)&gt;3,HLOOKUP($A525,'Z-scores'!$C$2:$UD$20,4,FALSE)&lt;-3),"",'Total-corrected counts'!F525),"")</f>
        <v/>
      </c>
      <c r="G525" t="str">
        <f>IFERROR(IF(OR(HLOOKUP($A525,'Z-scores'!$C$2:$UD$20,5,FALSE)&gt;3,HLOOKUP($A525,'Z-scores'!$C$2:$UD$20,5,FALSE)&lt;-3),"",'Total-corrected counts'!G525),"")</f>
        <v/>
      </c>
      <c r="H525" t="str">
        <f>IFERROR(IF(OR(HLOOKUP($A525,'Z-scores'!$C$2:$UD$20,6,FALSE)&gt;3,HLOOKUP($A525,'Z-scores'!$C$2:$UD$20,6,FALSE)&lt;-3),"",'Total-corrected counts'!H525),"")</f>
        <v/>
      </c>
      <c r="I525" t="str">
        <f>IFERROR(IF(OR(HLOOKUP($A525,'Z-scores'!$C$2:$UD$20,7,FALSE)&gt;3,HLOOKUP($A525,'Z-scores'!$C$2:$UD$20,7,FALSE)&lt;-3),"",'Total-corrected counts'!I525),"")</f>
        <v/>
      </c>
      <c r="J525" t="str">
        <f>IFERROR(IF(OR(HLOOKUP($A525,'Z-scores'!$C$2:$UD$20,8,FALSE)&gt;3,HLOOKUP($A525,'Z-scores'!$C$2:$UD$20,8,FALSE)&lt;-3),"",'Total-corrected counts'!J525),"")</f>
        <v/>
      </c>
      <c r="K525" t="str">
        <f>IFERROR(IF(OR(HLOOKUP($A525,'Z-scores'!$C$2:$UD$20,9,FALSE)&gt;3,HLOOKUP($A525,'Z-scores'!$C$2:$UD$20,9,FALSE)&lt;-3),"",'Total-corrected counts'!K525),"")</f>
        <v/>
      </c>
      <c r="L525" t="str">
        <f>IFERROR(IF(OR(HLOOKUP($A525,'Z-scores'!$C$2:$UD$20,10,FALSE)&gt;3,HLOOKUP($A525,'Z-scores'!$C$2:$UD$20,10,FALSE)&lt;-3),"",'Total-corrected counts'!L525),"")</f>
        <v/>
      </c>
      <c r="M525" t="str">
        <f>IFERROR(IF(OR(HLOOKUP($A525,'Z-scores'!$C$2:$UD$20,11,FALSE)&gt;3,HLOOKUP($A525,'Z-scores'!$C$2:$UD$20,11,FALSE)&lt;-3),"",'Total-corrected counts'!M525),"")</f>
        <v/>
      </c>
      <c r="N525" t="str">
        <f>IFERROR(IF(OR(HLOOKUP($A525,'Z-scores'!$C$2:$UD$20,12,FALSE)&gt;3,HLOOKUP($A525,'Z-scores'!$C$2:$UD$20,12,FALSE)&lt;-3),"",'Total-corrected counts'!N525),"")</f>
        <v/>
      </c>
      <c r="O525" t="str">
        <f>IFERROR(IF(OR(HLOOKUP($A525,'Z-scores'!$C$2:$UD$20,13,FALSE)&gt;3,HLOOKUP($A525,'Z-scores'!$C$2:$UD$20,13,FALSE)&lt;-3),"",'Total-corrected counts'!O525),"")</f>
        <v/>
      </c>
      <c r="P525" t="str">
        <f>IFERROR(IF(OR(HLOOKUP($A525,'Z-scores'!$C$2:$UD$20,14,FALSE)&gt;3,HLOOKUP($A525,'Z-scores'!$C$2:$UD$20,14,FALSE)&lt;-3),"",'Total-corrected counts'!P525),"")</f>
        <v/>
      </c>
      <c r="Q525" t="str">
        <f>IFERROR(IF(OR(HLOOKUP($A525,'Z-scores'!$C$2:$UD$20,15,FALSE)&gt;3,HLOOKUP($A525,'Z-scores'!$C$2:$UD$20,15,FALSE)&lt;-3),"",'Total-corrected counts'!Q525),"")</f>
        <v/>
      </c>
      <c r="R525" t="str">
        <f>IFERROR(IF(OR(HLOOKUP($A525,'Z-scores'!$C$2:$UD$20,16,FALSE)&gt;3,HLOOKUP($A525,'Z-scores'!$C$2:$UD$20,16,FALSE)&lt;-3),"",'Total-corrected counts'!R525),"")</f>
        <v/>
      </c>
      <c r="S525" t="str">
        <f>IFERROR(IF(OR(HLOOKUP($A525,'Z-scores'!$C$2:$UD$20,17,FALSE)&gt;3,HLOOKUP($A525,'Z-scores'!$C$2:$UD$20,17,FALSE)&lt;-3),"",'Total-corrected counts'!S525),"")</f>
        <v/>
      </c>
      <c r="T525" t="str">
        <f>IFERROR(IF(OR(HLOOKUP($A525,'Z-scores'!$C$2:$UD$20,18,FALSE)&gt;3,HLOOKUP($A525,'Z-scores'!$C$2:$UD$20,18,FALSE)&lt;-3),"",'Total-corrected counts'!T525),"")</f>
        <v/>
      </c>
      <c r="U525" t="str">
        <f>IFERROR(IF(OR(HLOOKUP($A525,'Z-scores'!$C$2:$UD$20,19,FALSE)&gt;3,HLOOKUP($A525,'Z-scores'!$C$2:$UD$20,19,FALSE)&lt;-3),"",'Total-corrected counts'!U525),"")</f>
        <v/>
      </c>
      <c r="V525">
        <f t="shared" si="32"/>
        <v>1</v>
      </c>
      <c r="W525" s="10">
        <f>SUMIFS(Tabel132[Cluster],Tabel132[ID],A525)</f>
        <v>22</v>
      </c>
      <c r="X525" t="str">
        <f t="shared" si="33"/>
        <v/>
      </c>
      <c r="Y525" t="str">
        <f t="shared" si="34"/>
        <v/>
      </c>
      <c r="Z525" t="str">
        <f t="shared" si="35"/>
        <v/>
      </c>
    </row>
    <row r="526" spans="1:26" x14ac:dyDescent="0.25">
      <c r="A526">
        <v>534</v>
      </c>
      <c r="B526" t="s">
        <v>260</v>
      </c>
      <c r="C526">
        <v>88000</v>
      </c>
      <c r="D526">
        <v>987</v>
      </c>
      <c r="E526" t="str">
        <f>IFERROR(IF(OR(HLOOKUP($A526,'Z-scores'!$C$2:$UD$20,3,FALSE)&gt;3,HLOOKUP(A526,'Z-scores'!$C$2:$UD$20,3,FALSE)&lt;-3),"",'Total-corrected counts'!E526),"")</f>
        <v/>
      </c>
      <c r="F526">
        <f>IFERROR(IF(OR(HLOOKUP($A526,'Z-scores'!$C$2:$UD$20,4,FALSE)&gt;3,HLOOKUP($A526,'Z-scores'!$C$2:$UD$20,4,FALSE)&lt;-3),"",'Total-corrected counts'!F526),"")</f>
        <v>3.9538401467350468</v>
      </c>
      <c r="G526">
        <f>IFERROR(IF(OR(HLOOKUP($A526,'Z-scores'!$C$2:$UD$20,5,FALSE)&gt;3,HLOOKUP($A526,'Z-scores'!$C$2:$UD$20,5,FALSE)&lt;-3),"",'Total-corrected counts'!G526),"")</f>
        <v>6.3459190703933661</v>
      </c>
      <c r="H526">
        <f>IFERROR(IF(OR(HLOOKUP($A526,'Z-scores'!$C$2:$UD$20,6,FALSE)&gt;3,HLOOKUP($A526,'Z-scores'!$C$2:$UD$20,6,FALSE)&lt;-3),"",'Total-corrected counts'!H526),"")</f>
        <v>3.8531314720567691</v>
      </c>
      <c r="I526">
        <f>IFERROR(IF(OR(HLOOKUP($A526,'Z-scores'!$C$2:$UD$20,7,FALSE)&gt;3,HLOOKUP($A526,'Z-scores'!$C$2:$UD$20,7,FALSE)&lt;-3),"",'Total-corrected counts'!I526),"")</f>
        <v>10.263545941220112</v>
      </c>
      <c r="J526">
        <f>IFERROR(IF(OR(HLOOKUP($A526,'Z-scores'!$C$2:$UD$20,8,FALSE)&gt;3,HLOOKUP($A526,'Z-scores'!$C$2:$UD$20,8,FALSE)&lt;-3),"",'Total-corrected counts'!J526),"")</f>
        <v>9.5114403545415271</v>
      </c>
      <c r="K526">
        <f>IFERROR(IF(OR(HLOOKUP($A526,'Z-scores'!$C$2:$UD$20,9,FALSE)&gt;3,HLOOKUP($A526,'Z-scores'!$C$2:$UD$20,9,FALSE)&lt;-3),"",'Total-corrected counts'!K526),"")</f>
        <v>6.930152182395898</v>
      </c>
      <c r="L526">
        <f>IFERROR(IF(OR(HLOOKUP($A526,'Z-scores'!$C$2:$UD$20,10,FALSE)&gt;3,HLOOKUP($A526,'Z-scores'!$C$2:$UD$20,10,FALSE)&lt;-3),"",'Total-corrected counts'!L526),"")</f>
        <v>1.940319306000702</v>
      </c>
      <c r="M526">
        <f>IFERROR(IF(OR(HLOOKUP($A526,'Z-scores'!$C$2:$UD$20,11,FALSE)&gt;3,HLOOKUP($A526,'Z-scores'!$C$2:$UD$20,11,FALSE)&lt;-3),"",'Total-corrected counts'!M526),"")</f>
        <v>8.7407029239194838</v>
      </c>
      <c r="N526">
        <f>IFERROR(IF(OR(HLOOKUP($A526,'Z-scores'!$C$2:$UD$20,12,FALSE)&gt;3,HLOOKUP($A526,'Z-scores'!$C$2:$UD$20,12,FALSE)&lt;-3),"",'Total-corrected counts'!N526),"")</f>
        <v>1.301311300239093</v>
      </c>
      <c r="O526">
        <f>IFERROR(IF(OR(HLOOKUP($A526,'Z-scores'!$C$2:$UD$20,13,FALSE)&gt;3,HLOOKUP($A526,'Z-scores'!$C$2:$UD$20,13,FALSE)&lt;-3),"",'Total-corrected counts'!O526),"")</f>
        <v>1.3023870027834734</v>
      </c>
      <c r="P526">
        <f>IFERROR(IF(OR(HLOOKUP($A526,'Z-scores'!$C$2:$UD$20,14,FALSE)&gt;3,HLOOKUP($A526,'Z-scores'!$C$2:$UD$20,14,FALSE)&lt;-3),"",'Total-corrected counts'!P526),"")</f>
        <v>5.5302713978551603</v>
      </c>
      <c r="Q526">
        <f>IFERROR(IF(OR(HLOOKUP($A526,'Z-scores'!$C$2:$UD$20,15,FALSE)&gt;3,HLOOKUP($A526,'Z-scores'!$C$2:$UD$20,15,FALSE)&lt;-3),"",'Total-corrected counts'!Q526),"")</f>
        <v>0.40954513187353242</v>
      </c>
      <c r="R526">
        <f>IFERROR(IF(OR(HLOOKUP($A526,'Z-scores'!$C$2:$UD$20,16,FALSE)&gt;3,HLOOKUP($A526,'Z-scores'!$C$2:$UD$20,16,FALSE)&lt;-3),"",'Total-corrected counts'!R526),"")</f>
        <v>10.281869889868592</v>
      </c>
      <c r="S526">
        <f>IFERROR(IF(OR(HLOOKUP($A526,'Z-scores'!$C$2:$UD$20,17,FALSE)&gt;3,HLOOKUP($A526,'Z-scores'!$C$2:$UD$20,17,FALSE)&lt;-3),"",'Total-corrected counts'!S526),"")</f>
        <v>2.464527630394683</v>
      </c>
      <c r="T526">
        <f>IFERROR(IF(OR(HLOOKUP($A526,'Z-scores'!$C$2:$UD$20,18,FALSE)&gt;3,HLOOKUP($A526,'Z-scores'!$C$2:$UD$20,18,FALSE)&lt;-3),"",'Total-corrected counts'!T526),"")</f>
        <v>1.7869323697644171</v>
      </c>
      <c r="U526">
        <f>IFERROR(IF(OR(HLOOKUP($A526,'Z-scores'!$C$2:$UD$20,19,FALSE)&gt;3,HLOOKUP($A526,'Z-scores'!$C$2:$UD$20,19,FALSE)&lt;-3),"",'Total-corrected counts'!U526),"")</f>
        <v>8.1451812378766117</v>
      </c>
      <c r="V526">
        <f t="shared" si="32"/>
        <v>1</v>
      </c>
      <c r="W526" s="10">
        <f>SUMIFS(Tabel132[Cluster],Tabel132[ID],A526)</f>
        <v>94</v>
      </c>
      <c r="X526">
        <f t="shared" si="33"/>
        <v>0.15077372967876126</v>
      </c>
      <c r="Y526">
        <f t="shared" si="34"/>
        <v>6.4423814246578637</v>
      </c>
      <c r="Z526">
        <f t="shared" si="35"/>
        <v>3.9027532450819455</v>
      </c>
    </row>
    <row r="527" spans="1:26" x14ac:dyDescent="0.25">
      <c r="A527">
        <v>535</v>
      </c>
      <c r="B527" t="s">
        <v>869</v>
      </c>
      <c r="C527">
        <v>33200</v>
      </c>
      <c r="D527">
        <v>814</v>
      </c>
      <c r="E527" t="str">
        <f>IFERROR(IF(OR(HLOOKUP($A527,'Z-scores'!$C$2:$UD$20,3,FALSE)&gt;3,HLOOKUP(A527,'Z-scores'!$C$2:$UD$20,3,FALSE)&lt;-3),"",'Total-corrected counts'!E527),"")</f>
        <v/>
      </c>
      <c r="F527" t="str">
        <f>IFERROR(IF(OR(HLOOKUP($A527,'Z-scores'!$C$2:$UD$20,4,FALSE)&gt;3,HLOOKUP($A527,'Z-scores'!$C$2:$UD$20,4,FALSE)&lt;-3),"",'Total-corrected counts'!F527),"")</f>
        <v/>
      </c>
      <c r="G527" t="str">
        <f>IFERROR(IF(OR(HLOOKUP($A527,'Z-scores'!$C$2:$UD$20,5,FALSE)&gt;3,HLOOKUP($A527,'Z-scores'!$C$2:$UD$20,5,FALSE)&lt;-3),"",'Total-corrected counts'!G527),"")</f>
        <v/>
      </c>
      <c r="H527" t="str">
        <f>IFERROR(IF(OR(HLOOKUP($A527,'Z-scores'!$C$2:$UD$20,6,FALSE)&gt;3,HLOOKUP($A527,'Z-scores'!$C$2:$UD$20,6,FALSE)&lt;-3),"",'Total-corrected counts'!H527),"")</f>
        <v/>
      </c>
      <c r="I527" t="str">
        <f>IFERROR(IF(OR(HLOOKUP($A527,'Z-scores'!$C$2:$UD$20,7,FALSE)&gt;3,HLOOKUP($A527,'Z-scores'!$C$2:$UD$20,7,FALSE)&lt;-3),"",'Total-corrected counts'!I527),"")</f>
        <v/>
      </c>
      <c r="J527" t="str">
        <f>IFERROR(IF(OR(HLOOKUP($A527,'Z-scores'!$C$2:$UD$20,8,FALSE)&gt;3,HLOOKUP($A527,'Z-scores'!$C$2:$UD$20,8,FALSE)&lt;-3),"",'Total-corrected counts'!J527),"")</f>
        <v/>
      </c>
      <c r="K527" t="str">
        <f>IFERROR(IF(OR(HLOOKUP($A527,'Z-scores'!$C$2:$UD$20,9,FALSE)&gt;3,HLOOKUP($A527,'Z-scores'!$C$2:$UD$20,9,FALSE)&lt;-3),"",'Total-corrected counts'!K527),"")</f>
        <v/>
      </c>
      <c r="L527" t="str">
        <f>IFERROR(IF(OR(HLOOKUP($A527,'Z-scores'!$C$2:$UD$20,10,FALSE)&gt;3,HLOOKUP($A527,'Z-scores'!$C$2:$UD$20,10,FALSE)&lt;-3),"",'Total-corrected counts'!L527),"")</f>
        <v/>
      </c>
      <c r="M527" t="str">
        <f>IFERROR(IF(OR(HLOOKUP($A527,'Z-scores'!$C$2:$UD$20,11,FALSE)&gt;3,HLOOKUP($A527,'Z-scores'!$C$2:$UD$20,11,FALSE)&lt;-3),"",'Total-corrected counts'!M527),"")</f>
        <v/>
      </c>
      <c r="N527" t="str">
        <f>IFERROR(IF(OR(HLOOKUP($A527,'Z-scores'!$C$2:$UD$20,12,FALSE)&gt;3,HLOOKUP($A527,'Z-scores'!$C$2:$UD$20,12,FALSE)&lt;-3),"",'Total-corrected counts'!N527),"")</f>
        <v/>
      </c>
      <c r="O527" t="str">
        <f>IFERROR(IF(OR(HLOOKUP($A527,'Z-scores'!$C$2:$UD$20,13,FALSE)&gt;3,HLOOKUP($A527,'Z-scores'!$C$2:$UD$20,13,FALSE)&lt;-3),"",'Total-corrected counts'!O527),"")</f>
        <v/>
      </c>
      <c r="P527" t="str">
        <f>IFERROR(IF(OR(HLOOKUP($A527,'Z-scores'!$C$2:$UD$20,14,FALSE)&gt;3,HLOOKUP($A527,'Z-scores'!$C$2:$UD$20,14,FALSE)&lt;-3),"",'Total-corrected counts'!P527),"")</f>
        <v/>
      </c>
      <c r="Q527" t="str">
        <f>IFERROR(IF(OR(HLOOKUP($A527,'Z-scores'!$C$2:$UD$20,15,FALSE)&gt;3,HLOOKUP($A527,'Z-scores'!$C$2:$UD$20,15,FALSE)&lt;-3),"",'Total-corrected counts'!Q527),"")</f>
        <v/>
      </c>
      <c r="R527" t="str">
        <f>IFERROR(IF(OR(HLOOKUP($A527,'Z-scores'!$C$2:$UD$20,16,FALSE)&gt;3,HLOOKUP($A527,'Z-scores'!$C$2:$UD$20,16,FALSE)&lt;-3),"",'Total-corrected counts'!R527),"")</f>
        <v/>
      </c>
      <c r="S527" t="str">
        <f>IFERROR(IF(OR(HLOOKUP($A527,'Z-scores'!$C$2:$UD$20,17,FALSE)&gt;3,HLOOKUP($A527,'Z-scores'!$C$2:$UD$20,17,FALSE)&lt;-3),"",'Total-corrected counts'!S527),"")</f>
        <v/>
      </c>
      <c r="T527" t="str">
        <f>IFERROR(IF(OR(HLOOKUP($A527,'Z-scores'!$C$2:$UD$20,18,FALSE)&gt;3,HLOOKUP($A527,'Z-scores'!$C$2:$UD$20,18,FALSE)&lt;-3),"",'Total-corrected counts'!T527),"")</f>
        <v/>
      </c>
      <c r="U527" t="str">
        <f>IFERROR(IF(OR(HLOOKUP($A527,'Z-scores'!$C$2:$UD$20,19,FALSE)&gt;3,HLOOKUP($A527,'Z-scores'!$C$2:$UD$20,19,FALSE)&lt;-3),"",'Total-corrected counts'!U527),"")</f>
        <v/>
      </c>
      <c r="V527">
        <f t="shared" si="32"/>
        <v>1</v>
      </c>
      <c r="W527" s="10">
        <f>SUMIFS(Tabel132[Cluster],Tabel132[ID],A527)</f>
        <v>42</v>
      </c>
      <c r="X527" t="str">
        <f t="shared" si="33"/>
        <v/>
      </c>
      <c r="Y527" t="str">
        <f t="shared" si="34"/>
        <v/>
      </c>
      <c r="Z527" t="str">
        <f t="shared" si="35"/>
        <v/>
      </c>
    </row>
    <row r="528" spans="1:26" x14ac:dyDescent="0.25">
      <c r="A528">
        <v>536</v>
      </c>
      <c r="B528" t="s">
        <v>261</v>
      </c>
      <c r="C528">
        <v>50300</v>
      </c>
      <c r="D528">
        <v>278</v>
      </c>
      <c r="E528">
        <f>IFERROR(IF(OR(HLOOKUP($A528,'Z-scores'!$C$2:$UD$20,3,FALSE)&gt;3,HLOOKUP(A528,'Z-scores'!$C$2:$UD$20,3,FALSE)&lt;-3),"",'Total-corrected counts'!E528),"")</f>
        <v>18.885524323120844</v>
      </c>
      <c r="F528">
        <f>IFERROR(IF(OR(HLOOKUP($A528,'Z-scores'!$C$2:$UD$20,4,FALSE)&gt;3,HLOOKUP($A528,'Z-scores'!$C$2:$UD$20,4,FALSE)&lt;-3),"",'Total-corrected counts'!F528),"")</f>
        <v>3.2237742275246335</v>
      </c>
      <c r="G528">
        <f>IFERROR(IF(OR(HLOOKUP($A528,'Z-scores'!$C$2:$UD$20,5,FALSE)&gt;3,HLOOKUP($A528,'Z-scores'!$C$2:$UD$20,5,FALSE)&lt;-3),"",'Total-corrected counts'!G528),"")</f>
        <v>6.9905838648460259</v>
      </c>
      <c r="H528">
        <f>IFERROR(IF(OR(HLOOKUP($A528,'Z-scores'!$C$2:$UD$20,6,FALSE)&gt;3,HLOOKUP($A528,'Z-scores'!$C$2:$UD$20,6,FALSE)&lt;-3),"",'Total-corrected counts'!H528),"")</f>
        <v>16.473533105170247</v>
      </c>
      <c r="I528">
        <f>IFERROR(IF(OR(HLOOKUP($A528,'Z-scores'!$C$2:$UD$20,7,FALSE)&gt;3,HLOOKUP($A528,'Z-scores'!$C$2:$UD$20,7,FALSE)&lt;-3),"",'Total-corrected counts'!I528),"")</f>
        <v>28.118544879155522</v>
      </c>
      <c r="J528">
        <f>IFERROR(IF(OR(HLOOKUP($A528,'Z-scores'!$C$2:$UD$20,8,FALSE)&gt;3,HLOOKUP($A528,'Z-scores'!$C$2:$UD$20,8,FALSE)&lt;-3),"",'Total-corrected counts'!J528),"")</f>
        <v>22.045437960163387</v>
      </c>
      <c r="K528">
        <f>IFERROR(IF(OR(HLOOKUP($A528,'Z-scores'!$C$2:$UD$20,9,FALSE)&gt;3,HLOOKUP($A528,'Z-scores'!$C$2:$UD$20,9,FALSE)&lt;-3),"",'Total-corrected counts'!K528),"")</f>
        <v>26.50314956240593</v>
      </c>
      <c r="L528">
        <f>IFERROR(IF(OR(HLOOKUP($A528,'Z-scores'!$C$2:$UD$20,10,FALSE)&gt;3,HLOOKUP($A528,'Z-scores'!$C$2:$UD$20,10,FALSE)&lt;-3),"",'Total-corrected counts'!L528),"")</f>
        <v>99.026841671708553</v>
      </c>
      <c r="M528">
        <f>IFERROR(IF(OR(HLOOKUP($A528,'Z-scores'!$C$2:$UD$20,11,FALSE)&gt;3,HLOOKUP($A528,'Z-scores'!$C$2:$UD$20,11,FALSE)&lt;-3),"",'Total-corrected counts'!M528),"")</f>
        <v>45.403735694413598</v>
      </c>
      <c r="N528">
        <f>IFERROR(IF(OR(HLOOKUP($A528,'Z-scores'!$C$2:$UD$20,12,FALSE)&gt;3,HLOOKUP($A528,'Z-scores'!$C$2:$UD$20,12,FALSE)&lt;-3),"",'Total-corrected counts'!N528),"")</f>
        <v>17.146151005262979</v>
      </c>
      <c r="O528">
        <f>IFERROR(IF(OR(HLOOKUP($A528,'Z-scores'!$C$2:$UD$20,13,FALSE)&gt;3,HLOOKUP($A528,'Z-scores'!$C$2:$UD$20,13,FALSE)&lt;-3),"",'Total-corrected counts'!O528),"")</f>
        <v>20.710309083021954</v>
      </c>
      <c r="P528">
        <f>IFERROR(IF(OR(HLOOKUP($A528,'Z-scores'!$C$2:$UD$20,14,FALSE)&gt;3,HLOOKUP($A528,'Z-scores'!$C$2:$UD$20,14,FALSE)&lt;-3),"",'Total-corrected counts'!P528),"")</f>
        <v>37.639180989884395</v>
      </c>
      <c r="Q528">
        <f>IFERROR(IF(OR(HLOOKUP($A528,'Z-scores'!$C$2:$UD$20,15,FALSE)&gt;3,HLOOKUP($A528,'Z-scores'!$C$2:$UD$20,15,FALSE)&lt;-3),"",'Total-corrected counts'!Q528),"")</f>
        <v>7.5960870887971854</v>
      </c>
      <c r="R528">
        <f>IFERROR(IF(OR(HLOOKUP($A528,'Z-scores'!$C$2:$UD$20,16,FALSE)&gt;3,HLOOKUP($A528,'Z-scores'!$C$2:$UD$20,16,FALSE)&lt;-3),"",'Total-corrected counts'!R528),"")</f>
        <v>18.980988958810411</v>
      </c>
      <c r="S528">
        <f>IFERROR(IF(OR(HLOOKUP($A528,'Z-scores'!$C$2:$UD$20,17,FALSE)&gt;3,HLOOKUP($A528,'Z-scores'!$C$2:$UD$20,17,FALSE)&lt;-3),"",'Total-corrected counts'!S528),"")</f>
        <v>10.466099716742177</v>
      </c>
      <c r="T528">
        <f>IFERROR(IF(OR(HLOOKUP($A528,'Z-scores'!$C$2:$UD$20,18,FALSE)&gt;3,HLOOKUP($A528,'Z-scores'!$C$2:$UD$20,18,FALSE)&lt;-3),"",'Total-corrected counts'!T528),"")</f>
        <v>37.370941386900071</v>
      </c>
      <c r="U528">
        <f>IFERROR(IF(OR(HLOOKUP($A528,'Z-scores'!$C$2:$UD$20,19,FALSE)&gt;3,HLOOKUP($A528,'Z-scores'!$C$2:$UD$20,19,FALSE)&lt;-3),"",'Total-corrected counts'!U528),"")</f>
        <v>24.491956796257643</v>
      </c>
      <c r="V528">
        <f t="shared" si="32"/>
        <v>1</v>
      </c>
      <c r="W528" s="10">
        <f>SUMIFS(Tabel132[Cluster],Tabel132[ID],A528)</f>
        <v>66</v>
      </c>
      <c r="X528">
        <f t="shared" si="33"/>
        <v>0.48205174887331104</v>
      </c>
      <c r="Y528">
        <f t="shared" si="34"/>
        <v>29.630125032056526</v>
      </c>
      <c r="Z528">
        <f t="shared" si="35"/>
        <v>21.800214378209606</v>
      </c>
    </row>
    <row r="529" spans="1:26" x14ac:dyDescent="0.25">
      <c r="A529">
        <v>537</v>
      </c>
      <c r="B529" t="s">
        <v>870</v>
      </c>
      <c r="C529">
        <v>53100</v>
      </c>
      <c r="D529">
        <v>359</v>
      </c>
      <c r="E529" t="str">
        <f>IFERROR(IF(OR(HLOOKUP($A529,'Z-scores'!$C$2:$UD$20,3,FALSE)&gt;3,HLOOKUP(A529,'Z-scores'!$C$2:$UD$20,3,FALSE)&lt;-3),"",'Total-corrected counts'!E529),"")</f>
        <v/>
      </c>
      <c r="F529" t="str">
        <f>IFERROR(IF(OR(HLOOKUP($A529,'Z-scores'!$C$2:$UD$20,4,FALSE)&gt;3,HLOOKUP($A529,'Z-scores'!$C$2:$UD$20,4,FALSE)&lt;-3),"",'Total-corrected counts'!F529),"")</f>
        <v/>
      </c>
      <c r="G529" t="str">
        <f>IFERROR(IF(OR(HLOOKUP($A529,'Z-scores'!$C$2:$UD$20,5,FALSE)&gt;3,HLOOKUP($A529,'Z-scores'!$C$2:$UD$20,5,FALSE)&lt;-3),"",'Total-corrected counts'!G529),"")</f>
        <v/>
      </c>
      <c r="H529" t="str">
        <f>IFERROR(IF(OR(HLOOKUP($A529,'Z-scores'!$C$2:$UD$20,6,FALSE)&gt;3,HLOOKUP($A529,'Z-scores'!$C$2:$UD$20,6,FALSE)&lt;-3),"",'Total-corrected counts'!H529),"")</f>
        <v/>
      </c>
      <c r="I529" t="str">
        <f>IFERROR(IF(OR(HLOOKUP($A529,'Z-scores'!$C$2:$UD$20,7,FALSE)&gt;3,HLOOKUP($A529,'Z-scores'!$C$2:$UD$20,7,FALSE)&lt;-3),"",'Total-corrected counts'!I529),"")</f>
        <v/>
      </c>
      <c r="J529" t="str">
        <f>IFERROR(IF(OR(HLOOKUP($A529,'Z-scores'!$C$2:$UD$20,8,FALSE)&gt;3,HLOOKUP($A529,'Z-scores'!$C$2:$UD$20,8,FALSE)&lt;-3),"",'Total-corrected counts'!J529),"")</f>
        <v/>
      </c>
      <c r="K529" t="str">
        <f>IFERROR(IF(OR(HLOOKUP($A529,'Z-scores'!$C$2:$UD$20,9,FALSE)&gt;3,HLOOKUP($A529,'Z-scores'!$C$2:$UD$20,9,FALSE)&lt;-3),"",'Total-corrected counts'!K529),"")</f>
        <v/>
      </c>
      <c r="L529" t="str">
        <f>IFERROR(IF(OR(HLOOKUP($A529,'Z-scores'!$C$2:$UD$20,10,FALSE)&gt;3,HLOOKUP($A529,'Z-scores'!$C$2:$UD$20,10,FALSE)&lt;-3),"",'Total-corrected counts'!L529),"")</f>
        <v/>
      </c>
      <c r="M529" t="str">
        <f>IFERROR(IF(OR(HLOOKUP($A529,'Z-scores'!$C$2:$UD$20,11,FALSE)&gt;3,HLOOKUP($A529,'Z-scores'!$C$2:$UD$20,11,FALSE)&lt;-3),"",'Total-corrected counts'!M529),"")</f>
        <v/>
      </c>
      <c r="N529" t="str">
        <f>IFERROR(IF(OR(HLOOKUP($A529,'Z-scores'!$C$2:$UD$20,12,FALSE)&gt;3,HLOOKUP($A529,'Z-scores'!$C$2:$UD$20,12,FALSE)&lt;-3),"",'Total-corrected counts'!N529),"")</f>
        <v/>
      </c>
      <c r="O529" t="str">
        <f>IFERROR(IF(OR(HLOOKUP($A529,'Z-scores'!$C$2:$UD$20,13,FALSE)&gt;3,HLOOKUP($A529,'Z-scores'!$C$2:$UD$20,13,FALSE)&lt;-3),"",'Total-corrected counts'!O529),"")</f>
        <v/>
      </c>
      <c r="P529" t="str">
        <f>IFERROR(IF(OR(HLOOKUP($A529,'Z-scores'!$C$2:$UD$20,14,FALSE)&gt;3,HLOOKUP($A529,'Z-scores'!$C$2:$UD$20,14,FALSE)&lt;-3),"",'Total-corrected counts'!P529),"")</f>
        <v/>
      </c>
      <c r="Q529" t="str">
        <f>IFERROR(IF(OR(HLOOKUP($A529,'Z-scores'!$C$2:$UD$20,15,FALSE)&gt;3,HLOOKUP($A529,'Z-scores'!$C$2:$UD$20,15,FALSE)&lt;-3),"",'Total-corrected counts'!Q529),"")</f>
        <v/>
      </c>
      <c r="R529" t="str">
        <f>IFERROR(IF(OR(HLOOKUP($A529,'Z-scores'!$C$2:$UD$20,16,FALSE)&gt;3,HLOOKUP($A529,'Z-scores'!$C$2:$UD$20,16,FALSE)&lt;-3),"",'Total-corrected counts'!R529),"")</f>
        <v/>
      </c>
      <c r="S529" t="str">
        <f>IFERROR(IF(OR(HLOOKUP($A529,'Z-scores'!$C$2:$UD$20,17,FALSE)&gt;3,HLOOKUP($A529,'Z-scores'!$C$2:$UD$20,17,FALSE)&lt;-3),"",'Total-corrected counts'!S529),"")</f>
        <v/>
      </c>
      <c r="T529" t="str">
        <f>IFERROR(IF(OR(HLOOKUP($A529,'Z-scores'!$C$2:$UD$20,18,FALSE)&gt;3,HLOOKUP($A529,'Z-scores'!$C$2:$UD$20,18,FALSE)&lt;-3),"",'Total-corrected counts'!T529),"")</f>
        <v/>
      </c>
      <c r="U529" t="str">
        <f>IFERROR(IF(OR(HLOOKUP($A529,'Z-scores'!$C$2:$UD$20,19,FALSE)&gt;3,HLOOKUP($A529,'Z-scores'!$C$2:$UD$20,19,FALSE)&lt;-3),"",'Total-corrected counts'!U529),"")</f>
        <v/>
      </c>
      <c r="V529">
        <f t="shared" si="32"/>
        <v>1</v>
      </c>
      <c r="W529" s="10">
        <f>SUMIFS(Tabel132[Cluster],Tabel132[ID],A529)</f>
        <v>75</v>
      </c>
      <c r="X529" t="str">
        <f t="shared" si="33"/>
        <v/>
      </c>
      <c r="Y529" t="str">
        <f t="shared" si="34"/>
        <v/>
      </c>
      <c r="Z529" t="str">
        <f t="shared" si="35"/>
        <v/>
      </c>
    </row>
    <row r="530" spans="1:26" x14ac:dyDescent="0.25">
      <c r="A530">
        <v>538</v>
      </c>
      <c r="B530" t="s">
        <v>871</v>
      </c>
      <c r="C530">
        <v>98000</v>
      </c>
      <c r="D530">
        <v>21</v>
      </c>
      <c r="E530" t="str">
        <f>IFERROR(IF(OR(HLOOKUP($A530,'Z-scores'!$C$2:$UD$20,3,FALSE)&gt;3,HLOOKUP(A530,'Z-scores'!$C$2:$UD$20,3,FALSE)&lt;-3),"",'Total-corrected counts'!E530),"")</f>
        <v/>
      </c>
      <c r="F530" t="str">
        <f>IFERROR(IF(OR(HLOOKUP($A530,'Z-scores'!$C$2:$UD$20,4,FALSE)&gt;3,HLOOKUP($A530,'Z-scores'!$C$2:$UD$20,4,FALSE)&lt;-3),"",'Total-corrected counts'!F530),"")</f>
        <v/>
      </c>
      <c r="G530" t="str">
        <f>IFERROR(IF(OR(HLOOKUP($A530,'Z-scores'!$C$2:$UD$20,5,FALSE)&gt;3,HLOOKUP($A530,'Z-scores'!$C$2:$UD$20,5,FALSE)&lt;-3),"",'Total-corrected counts'!G530),"")</f>
        <v/>
      </c>
      <c r="H530" t="str">
        <f>IFERROR(IF(OR(HLOOKUP($A530,'Z-scores'!$C$2:$UD$20,6,FALSE)&gt;3,HLOOKUP($A530,'Z-scores'!$C$2:$UD$20,6,FALSE)&lt;-3),"",'Total-corrected counts'!H530),"")</f>
        <v/>
      </c>
      <c r="I530" t="str">
        <f>IFERROR(IF(OR(HLOOKUP($A530,'Z-scores'!$C$2:$UD$20,7,FALSE)&gt;3,HLOOKUP($A530,'Z-scores'!$C$2:$UD$20,7,FALSE)&lt;-3),"",'Total-corrected counts'!I530),"")</f>
        <v/>
      </c>
      <c r="J530" t="str">
        <f>IFERROR(IF(OR(HLOOKUP($A530,'Z-scores'!$C$2:$UD$20,8,FALSE)&gt;3,HLOOKUP($A530,'Z-scores'!$C$2:$UD$20,8,FALSE)&lt;-3),"",'Total-corrected counts'!J530),"")</f>
        <v/>
      </c>
      <c r="K530" t="str">
        <f>IFERROR(IF(OR(HLOOKUP($A530,'Z-scores'!$C$2:$UD$20,9,FALSE)&gt;3,HLOOKUP($A530,'Z-scores'!$C$2:$UD$20,9,FALSE)&lt;-3),"",'Total-corrected counts'!K530),"")</f>
        <v/>
      </c>
      <c r="L530" t="str">
        <f>IFERROR(IF(OR(HLOOKUP($A530,'Z-scores'!$C$2:$UD$20,10,FALSE)&gt;3,HLOOKUP($A530,'Z-scores'!$C$2:$UD$20,10,FALSE)&lt;-3),"",'Total-corrected counts'!L530),"")</f>
        <v/>
      </c>
      <c r="M530" t="str">
        <f>IFERROR(IF(OR(HLOOKUP($A530,'Z-scores'!$C$2:$UD$20,11,FALSE)&gt;3,HLOOKUP($A530,'Z-scores'!$C$2:$UD$20,11,FALSE)&lt;-3),"",'Total-corrected counts'!M530),"")</f>
        <v/>
      </c>
      <c r="N530" t="str">
        <f>IFERROR(IF(OR(HLOOKUP($A530,'Z-scores'!$C$2:$UD$20,12,FALSE)&gt;3,HLOOKUP($A530,'Z-scores'!$C$2:$UD$20,12,FALSE)&lt;-3),"",'Total-corrected counts'!N530),"")</f>
        <v/>
      </c>
      <c r="O530" t="str">
        <f>IFERROR(IF(OR(HLOOKUP($A530,'Z-scores'!$C$2:$UD$20,13,FALSE)&gt;3,HLOOKUP($A530,'Z-scores'!$C$2:$UD$20,13,FALSE)&lt;-3),"",'Total-corrected counts'!O530),"")</f>
        <v/>
      </c>
      <c r="P530" t="str">
        <f>IFERROR(IF(OR(HLOOKUP($A530,'Z-scores'!$C$2:$UD$20,14,FALSE)&gt;3,HLOOKUP($A530,'Z-scores'!$C$2:$UD$20,14,FALSE)&lt;-3),"",'Total-corrected counts'!P530),"")</f>
        <v/>
      </c>
      <c r="Q530" t="str">
        <f>IFERROR(IF(OR(HLOOKUP($A530,'Z-scores'!$C$2:$UD$20,15,FALSE)&gt;3,HLOOKUP($A530,'Z-scores'!$C$2:$UD$20,15,FALSE)&lt;-3),"",'Total-corrected counts'!Q530),"")</f>
        <v/>
      </c>
      <c r="R530" t="str">
        <f>IFERROR(IF(OR(HLOOKUP($A530,'Z-scores'!$C$2:$UD$20,16,FALSE)&gt;3,HLOOKUP($A530,'Z-scores'!$C$2:$UD$20,16,FALSE)&lt;-3),"",'Total-corrected counts'!R530),"")</f>
        <v/>
      </c>
      <c r="S530" t="str">
        <f>IFERROR(IF(OR(HLOOKUP($A530,'Z-scores'!$C$2:$UD$20,17,FALSE)&gt;3,HLOOKUP($A530,'Z-scores'!$C$2:$UD$20,17,FALSE)&lt;-3),"",'Total-corrected counts'!S530),"")</f>
        <v/>
      </c>
      <c r="T530" t="str">
        <f>IFERROR(IF(OR(HLOOKUP($A530,'Z-scores'!$C$2:$UD$20,18,FALSE)&gt;3,HLOOKUP($A530,'Z-scores'!$C$2:$UD$20,18,FALSE)&lt;-3),"",'Total-corrected counts'!T530),"")</f>
        <v/>
      </c>
      <c r="U530" t="str">
        <f>IFERROR(IF(OR(HLOOKUP($A530,'Z-scores'!$C$2:$UD$20,19,FALSE)&gt;3,HLOOKUP($A530,'Z-scores'!$C$2:$UD$20,19,FALSE)&lt;-3),"",'Total-corrected counts'!U530),"")</f>
        <v/>
      </c>
      <c r="V530">
        <f t="shared" si="32"/>
        <v>1</v>
      </c>
      <c r="W530" s="10">
        <f>SUMIFS(Tabel132[Cluster],Tabel132[ID],A530)</f>
        <v>0</v>
      </c>
      <c r="X530" t="str">
        <f t="shared" si="33"/>
        <v/>
      </c>
      <c r="Y530" t="str">
        <f t="shared" si="34"/>
        <v/>
      </c>
      <c r="Z530" t="str">
        <f t="shared" si="35"/>
        <v/>
      </c>
    </row>
    <row r="531" spans="1:26" x14ac:dyDescent="0.25">
      <c r="A531">
        <v>539</v>
      </c>
      <c r="B531" t="s">
        <v>872</v>
      </c>
      <c r="C531">
        <v>80400</v>
      </c>
      <c r="D531">
        <v>128</v>
      </c>
      <c r="E531" t="str">
        <f>IFERROR(IF(OR(HLOOKUP($A531,'Z-scores'!$C$2:$UD$20,3,FALSE)&gt;3,HLOOKUP(A531,'Z-scores'!$C$2:$UD$20,3,FALSE)&lt;-3),"",'Total-corrected counts'!E531),"")</f>
        <v/>
      </c>
      <c r="F531" t="str">
        <f>IFERROR(IF(OR(HLOOKUP($A531,'Z-scores'!$C$2:$UD$20,4,FALSE)&gt;3,HLOOKUP($A531,'Z-scores'!$C$2:$UD$20,4,FALSE)&lt;-3),"",'Total-corrected counts'!F531),"")</f>
        <v/>
      </c>
      <c r="G531" t="str">
        <f>IFERROR(IF(OR(HLOOKUP($A531,'Z-scores'!$C$2:$UD$20,5,FALSE)&gt;3,HLOOKUP($A531,'Z-scores'!$C$2:$UD$20,5,FALSE)&lt;-3),"",'Total-corrected counts'!G531),"")</f>
        <v/>
      </c>
      <c r="H531" t="str">
        <f>IFERROR(IF(OR(HLOOKUP($A531,'Z-scores'!$C$2:$UD$20,6,FALSE)&gt;3,HLOOKUP($A531,'Z-scores'!$C$2:$UD$20,6,FALSE)&lt;-3),"",'Total-corrected counts'!H531),"")</f>
        <v/>
      </c>
      <c r="I531" t="str">
        <f>IFERROR(IF(OR(HLOOKUP($A531,'Z-scores'!$C$2:$UD$20,7,FALSE)&gt;3,HLOOKUP($A531,'Z-scores'!$C$2:$UD$20,7,FALSE)&lt;-3),"",'Total-corrected counts'!I531),"")</f>
        <v/>
      </c>
      <c r="J531" t="str">
        <f>IFERROR(IF(OR(HLOOKUP($A531,'Z-scores'!$C$2:$UD$20,8,FALSE)&gt;3,HLOOKUP($A531,'Z-scores'!$C$2:$UD$20,8,FALSE)&lt;-3),"",'Total-corrected counts'!J531),"")</f>
        <v/>
      </c>
      <c r="K531" t="str">
        <f>IFERROR(IF(OR(HLOOKUP($A531,'Z-scores'!$C$2:$UD$20,9,FALSE)&gt;3,HLOOKUP($A531,'Z-scores'!$C$2:$UD$20,9,FALSE)&lt;-3),"",'Total-corrected counts'!K531),"")</f>
        <v/>
      </c>
      <c r="L531" t="str">
        <f>IFERROR(IF(OR(HLOOKUP($A531,'Z-scores'!$C$2:$UD$20,10,FALSE)&gt;3,HLOOKUP($A531,'Z-scores'!$C$2:$UD$20,10,FALSE)&lt;-3),"",'Total-corrected counts'!L531),"")</f>
        <v/>
      </c>
      <c r="M531" t="str">
        <f>IFERROR(IF(OR(HLOOKUP($A531,'Z-scores'!$C$2:$UD$20,11,FALSE)&gt;3,HLOOKUP($A531,'Z-scores'!$C$2:$UD$20,11,FALSE)&lt;-3),"",'Total-corrected counts'!M531),"")</f>
        <v/>
      </c>
      <c r="N531" t="str">
        <f>IFERROR(IF(OR(HLOOKUP($A531,'Z-scores'!$C$2:$UD$20,12,FALSE)&gt;3,HLOOKUP($A531,'Z-scores'!$C$2:$UD$20,12,FALSE)&lt;-3),"",'Total-corrected counts'!N531),"")</f>
        <v/>
      </c>
      <c r="O531" t="str">
        <f>IFERROR(IF(OR(HLOOKUP($A531,'Z-scores'!$C$2:$UD$20,13,FALSE)&gt;3,HLOOKUP($A531,'Z-scores'!$C$2:$UD$20,13,FALSE)&lt;-3),"",'Total-corrected counts'!O531),"")</f>
        <v/>
      </c>
      <c r="P531" t="str">
        <f>IFERROR(IF(OR(HLOOKUP($A531,'Z-scores'!$C$2:$UD$20,14,FALSE)&gt;3,HLOOKUP($A531,'Z-scores'!$C$2:$UD$20,14,FALSE)&lt;-3),"",'Total-corrected counts'!P531),"")</f>
        <v/>
      </c>
      <c r="Q531" t="str">
        <f>IFERROR(IF(OR(HLOOKUP($A531,'Z-scores'!$C$2:$UD$20,15,FALSE)&gt;3,HLOOKUP($A531,'Z-scores'!$C$2:$UD$20,15,FALSE)&lt;-3),"",'Total-corrected counts'!Q531),"")</f>
        <v/>
      </c>
      <c r="R531" t="str">
        <f>IFERROR(IF(OR(HLOOKUP($A531,'Z-scores'!$C$2:$UD$20,16,FALSE)&gt;3,HLOOKUP($A531,'Z-scores'!$C$2:$UD$20,16,FALSE)&lt;-3),"",'Total-corrected counts'!R531),"")</f>
        <v/>
      </c>
      <c r="S531" t="str">
        <f>IFERROR(IF(OR(HLOOKUP($A531,'Z-scores'!$C$2:$UD$20,17,FALSE)&gt;3,HLOOKUP($A531,'Z-scores'!$C$2:$UD$20,17,FALSE)&lt;-3),"",'Total-corrected counts'!S531),"")</f>
        <v/>
      </c>
      <c r="T531" t="str">
        <f>IFERROR(IF(OR(HLOOKUP($A531,'Z-scores'!$C$2:$UD$20,18,FALSE)&gt;3,HLOOKUP($A531,'Z-scores'!$C$2:$UD$20,18,FALSE)&lt;-3),"",'Total-corrected counts'!T531),"")</f>
        <v/>
      </c>
      <c r="U531" t="str">
        <f>IFERROR(IF(OR(HLOOKUP($A531,'Z-scores'!$C$2:$UD$20,19,FALSE)&gt;3,HLOOKUP($A531,'Z-scores'!$C$2:$UD$20,19,FALSE)&lt;-3),"",'Total-corrected counts'!U531),"")</f>
        <v/>
      </c>
      <c r="V531">
        <f t="shared" si="32"/>
        <v>1</v>
      </c>
      <c r="W531" s="10">
        <f>SUMIFS(Tabel132[Cluster],Tabel132[ID],A531)</f>
        <v>88</v>
      </c>
      <c r="X531" t="str">
        <f t="shared" si="33"/>
        <v/>
      </c>
      <c r="Y531" t="str">
        <f t="shared" si="34"/>
        <v/>
      </c>
      <c r="Z531" t="str">
        <f t="shared" si="35"/>
        <v/>
      </c>
    </row>
    <row r="532" spans="1:26" x14ac:dyDescent="0.25">
      <c r="A532">
        <v>540</v>
      </c>
      <c r="B532" t="s">
        <v>262</v>
      </c>
      <c r="C532">
        <v>29000</v>
      </c>
      <c r="D532">
        <v>922</v>
      </c>
      <c r="E532">
        <f>IFERROR(IF(OR(HLOOKUP($A532,'Z-scores'!$C$2:$UD$20,3,FALSE)&gt;3,HLOOKUP(A532,'Z-scores'!$C$2:$UD$20,3,FALSE)&lt;-3),"",'Total-corrected counts'!E532),"")</f>
        <v>7.8765953981406973</v>
      </c>
      <c r="F532">
        <f>IFERROR(IF(OR(HLOOKUP($A532,'Z-scores'!$C$2:$UD$20,4,FALSE)&gt;3,HLOOKUP($A532,'Z-scores'!$C$2:$UD$20,4,FALSE)&lt;-3),"",'Total-corrected counts'!F532),"")</f>
        <v>8.7771970062375519</v>
      </c>
      <c r="G532">
        <f>IFERROR(IF(OR(HLOOKUP($A532,'Z-scores'!$C$2:$UD$20,5,FALSE)&gt;3,HLOOKUP($A532,'Z-scores'!$C$2:$UD$20,5,FALSE)&lt;-3),"",'Total-corrected counts'!G532),"")</f>
        <v>12.520599054760245</v>
      </c>
      <c r="H532">
        <f>IFERROR(IF(OR(HLOOKUP($A532,'Z-scores'!$C$2:$UD$20,6,FALSE)&gt;3,HLOOKUP($A532,'Z-scores'!$C$2:$UD$20,6,FALSE)&lt;-3),"",'Total-corrected counts'!H532),"")</f>
        <v>9.7165924077953321</v>
      </c>
      <c r="I532">
        <f>IFERROR(IF(OR(HLOOKUP($A532,'Z-scores'!$C$2:$UD$20,7,FALSE)&gt;3,HLOOKUP($A532,'Z-scores'!$C$2:$UD$20,7,FALSE)&lt;-3),"",'Total-corrected counts'!I532),"")</f>
        <v>4.8947324674684998</v>
      </c>
      <c r="J532">
        <f>IFERROR(IF(OR(HLOOKUP($A532,'Z-scores'!$C$2:$UD$20,8,FALSE)&gt;3,HLOOKUP($A532,'Z-scores'!$C$2:$UD$20,8,FALSE)&lt;-3),"",'Total-corrected counts'!J532),"")</f>
        <v>6.3163064251776557</v>
      </c>
      <c r="K532">
        <f>IFERROR(IF(OR(HLOOKUP($A532,'Z-scores'!$C$2:$UD$20,9,FALSE)&gt;3,HLOOKUP($A532,'Z-scores'!$C$2:$UD$20,9,FALSE)&lt;-3),"",'Total-corrected counts'!K532),"")</f>
        <v>5.6814761134957354</v>
      </c>
      <c r="L532">
        <f>IFERROR(IF(OR(HLOOKUP($A532,'Z-scores'!$C$2:$UD$20,10,FALSE)&gt;3,HLOOKUP($A532,'Z-scores'!$C$2:$UD$20,10,FALSE)&lt;-3),"",'Total-corrected counts'!L532),"")</f>
        <v>6.8704942698843041</v>
      </c>
      <c r="M532">
        <f>IFERROR(IF(OR(HLOOKUP($A532,'Z-scores'!$C$2:$UD$20,11,FALSE)&gt;3,HLOOKUP($A532,'Z-scores'!$C$2:$UD$20,11,FALSE)&lt;-3),"",'Total-corrected counts'!M532),"")</f>
        <v>10.381024611276013</v>
      </c>
      <c r="N532">
        <f>IFERROR(IF(OR(HLOOKUP($A532,'Z-scores'!$C$2:$UD$20,12,FALSE)&gt;3,HLOOKUP($A532,'Z-scores'!$C$2:$UD$20,12,FALSE)&lt;-3),"",'Total-corrected counts'!N532),"")</f>
        <v>7.3496595971250178</v>
      </c>
      <c r="O532">
        <f>IFERROR(IF(OR(HLOOKUP($A532,'Z-scores'!$C$2:$UD$20,13,FALSE)&gt;3,HLOOKUP($A532,'Z-scores'!$C$2:$UD$20,13,FALSE)&lt;-3),"",'Total-corrected counts'!O532),"")</f>
        <v>8.9955567401556209</v>
      </c>
      <c r="P532">
        <f>IFERROR(IF(OR(HLOOKUP($A532,'Z-scores'!$C$2:$UD$20,14,FALSE)&gt;3,HLOOKUP($A532,'Z-scores'!$C$2:$UD$20,14,FALSE)&lt;-3),"",'Total-corrected counts'!P532),"")</f>
        <v>10.654533689994526</v>
      </c>
      <c r="Q532">
        <f>IFERROR(IF(OR(HLOOKUP($A532,'Z-scores'!$C$2:$UD$20,15,FALSE)&gt;3,HLOOKUP($A532,'Z-scores'!$C$2:$UD$20,15,FALSE)&lt;-3),"",'Total-corrected counts'!Q532),"")</f>
        <v>19.394887316582288</v>
      </c>
      <c r="R532">
        <f>IFERROR(IF(OR(HLOOKUP($A532,'Z-scores'!$C$2:$UD$20,16,FALSE)&gt;3,HLOOKUP($A532,'Z-scores'!$C$2:$UD$20,16,FALSE)&lt;-3),"",'Total-corrected counts'!R532),"")</f>
        <v>3.2135852110968863</v>
      </c>
      <c r="S532">
        <f>IFERROR(IF(OR(HLOOKUP($A532,'Z-scores'!$C$2:$UD$20,17,FALSE)&gt;3,HLOOKUP($A532,'Z-scores'!$C$2:$UD$20,17,FALSE)&lt;-3),"",'Total-corrected counts'!S532),"")</f>
        <v>25.741828245223758</v>
      </c>
      <c r="T532">
        <f>IFERROR(IF(OR(HLOOKUP($A532,'Z-scores'!$C$2:$UD$20,18,FALSE)&gt;3,HLOOKUP($A532,'Z-scores'!$C$2:$UD$20,18,FALSE)&lt;-3),"",'Total-corrected counts'!T532),"")</f>
        <v>3.2130418571725579</v>
      </c>
      <c r="U532">
        <f>IFERROR(IF(OR(HLOOKUP($A532,'Z-scores'!$C$2:$UD$20,19,FALSE)&gt;3,HLOOKUP($A532,'Z-scores'!$C$2:$UD$20,19,FALSE)&lt;-3),"",'Total-corrected counts'!U532),"")</f>
        <v>2.7382042413959202</v>
      </c>
      <c r="V532">
        <f t="shared" si="32"/>
        <v>1</v>
      </c>
      <c r="W532" s="10">
        <f>SUMIFS(Tabel132[Cluster],Tabel132[ID],A532)</f>
        <v>37</v>
      </c>
      <c r="X532">
        <f t="shared" si="33"/>
        <v>0.49237360922194395</v>
      </c>
      <c r="Y532">
        <f t="shared" si="34"/>
        <v>8.1150019726928928</v>
      </c>
      <c r="Z532">
        <f t="shared" si="35"/>
        <v>10.162662112343321</v>
      </c>
    </row>
    <row r="533" spans="1:26" x14ac:dyDescent="0.25">
      <c r="A533">
        <v>541</v>
      </c>
      <c r="B533" t="s">
        <v>873</v>
      </c>
      <c r="C533">
        <v>28000</v>
      </c>
      <c r="D533">
        <v>315</v>
      </c>
      <c r="E533" t="str">
        <f>IFERROR(IF(OR(HLOOKUP($A533,'Z-scores'!$C$2:$UD$20,3,FALSE)&gt;3,HLOOKUP(A533,'Z-scores'!$C$2:$UD$20,3,FALSE)&lt;-3),"",'Total-corrected counts'!E533),"")</f>
        <v/>
      </c>
      <c r="F533" t="str">
        <f>IFERROR(IF(OR(HLOOKUP($A533,'Z-scores'!$C$2:$UD$20,4,FALSE)&gt;3,HLOOKUP($A533,'Z-scores'!$C$2:$UD$20,4,FALSE)&lt;-3),"",'Total-corrected counts'!F533),"")</f>
        <v/>
      </c>
      <c r="G533" t="str">
        <f>IFERROR(IF(OR(HLOOKUP($A533,'Z-scores'!$C$2:$UD$20,5,FALSE)&gt;3,HLOOKUP($A533,'Z-scores'!$C$2:$UD$20,5,FALSE)&lt;-3),"",'Total-corrected counts'!G533),"")</f>
        <v/>
      </c>
      <c r="H533" t="str">
        <f>IFERROR(IF(OR(HLOOKUP($A533,'Z-scores'!$C$2:$UD$20,6,FALSE)&gt;3,HLOOKUP($A533,'Z-scores'!$C$2:$UD$20,6,FALSE)&lt;-3),"",'Total-corrected counts'!H533),"")</f>
        <v/>
      </c>
      <c r="I533" t="str">
        <f>IFERROR(IF(OR(HLOOKUP($A533,'Z-scores'!$C$2:$UD$20,7,FALSE)&gt;3,HLOOKUP($A533,'Z-scores'!$C$2:$UD$20,7,FALSE)&lt;-3),"",'Total-corrected counts'!I533),"")</f>
        <v/>
      </c>
      <c r="J533" t="str">
        <f>IFERROR(IF(OR(HLOOKUP($A533,'Z-scores'!$C$2:$UD$20,8,FALSE)&gt;3,HLOOKUP($A533,'Z-scores'!$C$2:$UD$20,8,FALSE)&lt;-3),"",'Total-corrected counts'!J533),"")</f>
        <v/>
      </c>
      <c r="K533" t="str">
        <f>IFERROR(IF(OR(HLOOKUP($A533,'Z-scores'!$C$2:$UD$20,9,FALSE)&gt;3,HLOOKUP($A533,'Z-scores'!$C$2:$UD$20,9,FALSE)&lt;-3),"",'Total-corrected counts'!K533),"")</f>
        <v/>
      </c>
      <c r="L533" t="str">
        <f>IFERROR(IF(OR(HLOOKUP($A533,'Z-scores'!$C$2:$UD$20,10,FALSE)&gt;3,HLOOKUP($A533,'Z-scores'!$C$2:$UD$20,10,FALSE)&lt;-3),"",'Total-corrected counts'!L533),"")</f>
        <v/>
      </c>
      <c r="M533" t="str">
        <f>IFERROR(IF(OR(HLOOKUP($A533,'Z-scores'!$C$2:$UD$20,11,FALSE)&gt;3,HLOOKUP($A533,'Z-scores'!$C$2:$UD$20,11,FALSE)&lt;-3),"",'Total-corrected counts'!M533),"")</f>
        <v/>
      </c>
      <c r="N533" t="str">
        <f>IFERROR(IF(OR(HLOOKUP($A533,'Z-scores'!$C$2:$UD$20,12,FALSE)&gt;3,HLOOKUP($A533,'Z-scores'!$C$2:$UD$20,12,FALSE)&lt;-3),"",'Total-corrected counts'!N533),"")</f>
        <v/>
      </c>
      <c r="O533" t="str">
        <f>IFERROR(IF(OR(HLOOKUP($A533,'Z-scores'!$C$2:$UD$20,13,FALSE)&gt;3,HLOOKUP($A533,'Z-scores'!$C$2:$UD$20,13,FALSE)&lt;-3),"",'Total-corrected counts'!O533),"")</f>
        <v/>
      </c>
      <c r="P533" t="str">
        <f>IFERROR(IF(OR(HLOOKUP($A533,'Z-scores'!$C$2:$UD$20,14,FALSE)&gt;3,HLOOKUP($A533,'Z-scores'!$C$2:$UD$20,14,FALSE)&lt;-3),"",'Total-corrected counts'!P533),"")</f>
        <v/>
      </c>
      <c r="Q533" t="str">
        <f>IFERROR(IF(OR(HLOOKUP($A533,'Z-scores'!$C$2:$UD$20,15,FALSE)&gt;3,HLOOKUP($A533,'Z-scores'!$C$2:$UD$20,15,FALSE)&lt;-3),"",'Total-corrected counts'!Q533),"")</f>
        <v/>
      </c>
      <c r="R533" t="str">
        <f>IFERROR(IF(OR(HLOOKUP($A533,'Z-scores'!$C$2:$UD$20,16,FALSE)&gt;3,HLOOKUP($A533,'Z-scores'!$C$2:$UD$20,16,FALSE)&lt;-3),"",'Total-corrected counts'!R533),"")</f>
        <v/>
      </c>
      <c r="S533" t="str">
        <f>IFERROR(IF(OR(HLOOKUP($A533,'Z-scores'!$C$2:$UD$20,17,FALSE)&gt;3,HLOOKUP($A533,'Z-scores'!$C$2:$UD$20,17,FALSE)&lt;-3),"",'Total-corrected counts'!S533),"")</f>
        <v/>
      </c>
      <c r="T533" t="str">
        <f>IFERROR(IF(OR(HLOOKUP($A533,'Z-scores'!$C$2:$UD$20,18,FALSE)&gt;3,HLOOKUP($A533,'Z-scores'!$C$2:$UD$20,18,FALSE)&lt;-3),"",'Total-corrected counts'!T533),"")</f>
        <v/>
      </c>
      <c r="U533" t="str">
        <f>IFERROR(IF(OR(HLOOKUP($A533,'Z-scores'!$C$2:$UD$20,19,FALSE)&gt;3,HLOOKUP($A533,'Z-scores'!$C$2:$UD$20,19,FALSE)&lt;-3),"",'Total-corrected counts'!U533),"")</f>
        <v/>
      </c>
      <c r="V533">
        <f t="shared" si="32"/>
        <v>1</v>
      </c>
      <c r="W533" s="10">
        <f>SUMIFS(Tabel132[Cluster],Tabel132[ID],A533)</f>
        <v>36</v>
      </c>
      <c r="X533" t="str">
        <f t="shared" si="33"/>
        <v/>
      </c>
      <c r="Y533" t="str">
        <f t="shared" si="34"/>
        <v/>
      </c>
      <c r="Z533" t="str">
        <f t="shared" si="35"/>
        <v/>
      </c>
    </row>
    <row r="534" spans="1:26" x14ac:dyDescent="0.25">
      <c r="A534">
        <v>542</v>
      </c>
      <c r="B534" t="s">
        <v>263</v>
      </c>
      <c r="C534">
        <v>26700</v>
      </c>
      <c r="D534">
        <v>886</v>
      </c>
      <c r="E534">
        <f>IFERROR(IF(OR(HLOOKUP($A534,'Z-scores'!$C$2:$UD$20,3,FALSE)&gt;3,HLOOKUP(A534,'Z-scores'!$C$2:$UD$20,3,FALSE)&lt;-3),"",'Total-corrected counts'!E534),"")</f>
        <v>0.526725136892501</v>
      </c>
      <c r="F534">
        <f>IFERROR(IF(OR(HLOOKUP($A534,'Z-scores'!$C$2:$UD$20,4,FALSE)&gt;3,HLOOKUP($A534,'Z-scores'!$C$2:$UD$20,4,FALSE)&lt;-3),"",'Total-corrected counts'!F534),"")</f>
        <v>4.1014939281483885E-2</v>
      </c>
      <c r="G534">
        <f>IFERROR(IF(OR(HLOOKUP($A534,'Z-scores'!$C$2:$UD$20,5,FALSE)&gt;3,HLOOKUP($A534,'Z-scores'!$C$2:$UD$20,5,FALSE)&lt;-3),"",'Total-corrected counts'!G534),"")</f>
        <v>1.843338396638073</v>
      </c>
      <c r="H534">
        <f>IFERROR(IF(OR(HLOOKUP($A534,'Z-scores'!$C$2:$UD$20,6,FALSE)&gt;3,HLOOKUP($A534,'Z-scores'!$C$2:$UD$20,6,FALSE)&lt;-3),"",'Total-corrected counts'!H534),"")</f>
        <v>0.27223211487357613</v>
      </c>
      <c r="I534">
        <f>IFERROR(IF(OR(HLOOKUP($A534,'Z-scores'!$C$2:$UD$20,7,FALSE)&gt;3,HLOOKUP($A534,'Z-scores'!$C$2:$UD$20,7,FALSE)&lt;-3),"",'Total-corrected counts'!I534),"")</f>
        <v>3.3000963554253029</v>
      </c>
      <c r="J534">
        <f>IFERROR(IF(OR(HLOOKUP($A534,'Z-scores'!$C$2:$UD$20,8,FALSE)&gt;3,HLOOKUP($A534,'Z-scores'!$C$2:$UD$20,8,FALSE)&lt;-3),"",'Total-corrected counts'!J534),"")</f>
        <v>0.83822958023434924</v>
      </c>
      <c r="K534">
        <f>IFERROR(IF(OR(HLOOKUP($A534,'Z-scores'!$C$2:$UD$20,9,FALSE)&gt;3,HLOOKUP($A534,'Z-scores'!$C$2:$UD$20,9,FALSE)&lt;-3),"",'Total-corrected counts'!K534),"")</f>
        <v>0.84731590389653832</v>
      </c>
      <c r="L534">
        <f>IFERROR(IF(OR(HLOOKUP($A534,'Z-scores'!$C$2:$UD$20,10,FALSE)&gt;3,HLOOKUP($A534,'Z-scores'!$C$2:$UD$20,10,FALSE)&lt;-3),"",'Total-corrected counts'!L534),"")</f>
        <v>0.18962211399552314</v>
      </c>
      <c r="M534">
        <f>IFERROR(IF(OR(HLOOKUP($A534,'Z-scores'!$C$2:$UD$20,11,FALSE)&gt;3,HLOOKUP($A534,'Z-scores'!$C$2:$UD$20,11,FALSE)&lt;-3),"",'Total-corrected counts'!M534),"")</f>
        <v>0.70496971394817132</v>
      </c>
      <c r="N534">
        <f>IFERROR(IF(OR(HLOOKUP($A534,'Z-scores'!$C$2:$UD$20,12,FALSE)&gt;3,HLOOKUP($A534,'Z-scores'!$C$2:$UD$20,12,FALSE)&lt;-3),"",'Total-corrected counts'!N534),"")</f>
        <v>2.8042342103743834</v>
      </c>
      <c r="O534">
        <f>IFERROR(IF(OR(HLOOKUP($A534,'Z-scores'!$C$2:$UD$20,13,FALSE)&gt;3,HLOOKUP($A534,'Z-scores'!$C$2:$UD$20,13,FALSE)&lt;-3),"",'Total-corrected counts'!O534),"")</f>
        <v>0.82450856765362024</v>
      </c>
      <c r="P534">
        <f>IFERROR(IF(OR(HLOOKUP($A534,'Z-scores'!$C$2:$UD$20,14,FALSE)&gt;3,HLOOKUP($A534,'Z-scores'!$C$2:$UD$20,14,FALSE)&lt;-3),"",'Total-corrected counts'!P534),"")</f>
        <v>1.5171919213590279</v>
      </c>
      <c r="Q534">
        <f>IFERROR(IF(OR(HLOOKUP($A534,'Z-scores'!$C$2:$UD$20,15,FALSE)&gt;3,HLOOKUP($A534,'Z-scores'!$C$2:$UD$20,15,FALSE)&lt;-3),"",'Total-corrected counts'!Q534),"")</f>
        <v>0.11701289482100927</v>
      </c>
      <c r="R534">
        <f>IFERROR(IF(OR(HLOOKUP($A534,'Z-scores'!$C$2:$UD$20,16,FALSE)&gt;3,HLOOKUP($A534,'Z-scores'!$C$2:$UD$20,16,FALSE)&lt;-3),"",'Total-corrected counts'!R534),"")</f>
        <v>0.98170620538495901</v>
      </c>
      <c r="S534">
        <f>IFERROR(IF(OR(HLOOKUP($A534,'Z-scores'!$C$2:$UD$20,17,FALSE)&gt;3,HLOOKUP($A534,'Z-scores'!$C$2:$UD$20,17,FALSE)&lt;-3),"",'Total-corrected counts'!S534),"")</f>
        <v>1.2865485647655062</v>
      </c>
      <c r="T534">
        <f>IFERROR(IF(OR(HLOOKUP($A534,'Z-scores'!$C$2:$UD$20,18,FALSE)&gt;3,HLOOKUP($A534,'Z-scores'!$C$2:$UD$20,18,FALSE)&lt;-3),"",'Total-corrected counts'!T534),"")</f>
        <v>3.4278173823846267</v>
      </c>
      <c r="U534">
        <f>IFERROR(IF(OR(HLOOKUP($A534,'Z-scores'!$C$2:$UD$20,19,FALSE)&gt;3,HLOOKUP($A534,'Z-scores'!$C$2:$UD$20,19,FALSE)&lt;-3),"",'Total-corrected counts'!U534),"")</f>
        <v>1.2975009004395881</v>
      </c>
      <c r="V534">
        <f t="shared" si="32"/>
        <v>1</v>
      </c>
      <c r="W534" s="10">
        <f>SUMIFS(Tabel132[Cluster],Tabel132[ID],A534)</f>
        <v>35</v>
      </c>
      <c r="X534">
        <f t="shared" si="33"/>
        <v>0.27361771554123393</v>
      </c>
      <c r="Y534">
        <f t="shared" si="34"/>
        <v>0.95150491724283548</v>
      </c>
      <c r="Z534">
        <f t="shared" si="35"/>
        <v>1.5320650808978402</v>
      </c>
    </row>
    <row r="535" spans="1:26" x14ac:dyDescent="0.25">
      <c r="A535">
        <v>543</v>
      </c>
      <c r="B535" t="s">
        <v>874</v>
      </c>
      <c r="C535">
        <v>42900</v>
      </c>
      <c r="D535">
        <v>926</v>
      </c>
      <c r="E535" t="str">
        <f>IFERROR(IF(OR(HLOOKUP($A535,'Z-scores'!$C$2:$UD$20,3,FALSE)&gt;3,HLOOKUP(A535,'Z-scores'!$C$2:$UD$20,3,FALSE)&lt;-3),"",'Total-corrected counts'!E535),"")</f>
        <v/>
      </c>
      <c r="F535" t="str">
        <f>IFERROR(IF(OR(HLOOKUP($A535,'Z-scores'!$C$2:$UD$20,4,FALSE)&gt;3,HLOOKUP($A535,'Z-scores'!$C$2:$UD$20,4,FALSE)&lt;-3),"",'Total-corrected counts'!F535),"")</f>
        <v/>
      </c>
      <c r="G535" t="str">
        <f>IFERROR(IF(OR(HLOOKUP($A535,'Z-scores'!$C$2:$UD$20,5,FALSE)&gt;3,HLOOKUP($A535,'Z-scores'!$C$2:$UD$20,5,FALSE)&lt;-3),"",'Total-corrected counts'!G535),"")</f>
        <v/>
      </c>
      <c r="H535" t="str">
        <f>IFERROR(IF(OR(HLOOKUP($A535,'Z-scores'!$C$2:$UD$20,6,FALSE)&gt;3,HLOOKUP($A535,'Z-scores'!$C$2:$UD$20,6,FALSE)&lt;-3),"",'Total-corrected counts'!H535),"")</f>
        <v/>
      </c>
      <c r="I535" t="str">
        <f>IFERROR(IF(OR(HLOOKUP($A535,'Z-scores'!$C$2:$UD$20,7,FALSE)&gt;3,HLOOKUP($A535,'Z-scores'!$C$2:$UD$20,7,FALSE)&lt;-3),"",'Total-corrected counts'!I535),"")</f>
        <v/>
      </c>
      <c r="J535" t="str">
        <f>IFERROR(IF(OR(HLOOKUP($A535,'Z-scores'!$C$2:$UD$20,8,FALSE)&gt;3,HLOOKUP($A535,'Z-scores'!$C$2:$UD$20,8,FALSE)&lt;-3),"",'Total-corrected counts'!J535),"")</f>
        <v/>
      </c>
      <c r="K535" t="str">
        <f>IFERROR(IF(OR(HLOOKUP($A535,'Z-scores'!$C$2:$UD$20,9,FALSE)&gt;3,HLOOKUP($A535,'Z-scores'!$C$2:$UD$20,9,FALSE)&lt;-3),"",'Total-corrected counts'!K535),"")</f>
        <v/>
      </c>
      <c r="L535" t="str">
        <f>IFERROR(IF(OR(HLOOKUP($A535,'Z-scores'!$C$2:$UD$20,10,FALSE)&gt;3,HLOOKUP($A535,'Z-scores'!$C$2:$UD$20,10,FALSE)&lt;-3),"",'Total-corrected counts'!L535),"")</f>
        <v/>
      </c>
      <c r="M535" t="str">
        <f>IFERROR(IF(OR(HLOOKUP($A535,'Z-scores'!$C$2:$UD$20,11,FALSE)&gt;3,HLOOKUP($A535,'Z-scores'!$C$2:$UD$20,11,FALSE)&lt;-3),"",'Total-corrected counts'!M535),"")</f>
        <v/>
      </c>
      <c r="N535" t="str">
        <f>IFERROR(IF(OR(HLOOKUP($A535,'Z-scores'!$C$2:$UD$20,12,FALSE)&gt;3,HLOOKUP($A535,'Z-scores'!$C$2:$UD$20,12,FALSE)&lt;-3),"",'Total-corrected counts'!N535),"")</f>
        <v/>
      </c>
      <c r="O535" t="str">
        <f>IFERROR(IF(OR(HLOOKUP($A535,'Z-scores'!$C$2:$UD$20,13,FALSE)&gt;3,HLOOKUP($A535,'Z-scores'!$C$2:$UD$20,13,FALSE)&lt;-3),"",'Total-corrected counts'!O535),"")</f>
        <v/>
      </c>
      <c r="P535" t="str">
        <f>IFERROR(IF(OR(HLOOKUP($A535,'Z-scores'!$C$2:$UD$20,14,FALSE)&gt;3,HLOOKUP($A535,'Z-scores'!$C$2:$UD$20,14,FALSE)&lt;-3),"",'Total-corrected counts'!P535),"")</f>
        <v/>
      </c>
      <c r="Q535" t="str">
        <f>IFERROR(IF(OR(HLOOKUP($A535,'Z-scores'!$C$2:$UD$20,15,FALSE)&gt;3,HLOOKUP($A535,'Z-scores'!$C$2:$UD$20,15,FALSE)&lt;-3),"",'Total-corrected counts'!Q535),"")</f>
        <v/>
      </c>
      <c r="R535" t="str">
        <f>IFERROR(IF(OR(HLOOKUP($A535,'Z-scores'!$C$2:$UD$20,16,FALSE)&gt;3,HLOOKUP($A535,'Z-scores'!$C$2:$UD$20,16,FALSE)&lt;-3),"",'Total-corrected counts'!R535),"")</f>
        <v/>
      </c>
      <c r="S535" t="str">
        <f>IFERROR(IF(OR(HLOOKUP($A535,'Z-scores'!$C$2:$UD$20,17,FALSE)&gt;3,HLOOKUP($A535,'Z-scores'!$C$2:$UD$20,17,FALSE)&lt;-3),"",'Total-corrected counts'!S535),"")</f>
        <v/>
      </c>
      <c r="T535" t="str">
        <f>IFERROR(IF(OR(HLOOKUP($A535,'Z-scores'!$C$2:$UD$20,18,FALSE)&gt;3,HLOOKUP($A535,'Z-scores'!$C$2:$UD$20,18,FALSE)&lt;-3),"",'Total-corrected counts'!T535),"")</f>
        <v/>
      </c>
      <c r="U535" t="str">
        <f>IFERROR(IF(OR(HLOOKUP($A535,'Z-scores'!$C$2:$UD$20,19,FALSE)&gt;3,HLOOKUP($A535,'Z-scores'!$C$2:$UD$20,19,FALSE)&lt;-3),"",'Total-corrected counts'!U535),"")</f>
        <v/>
      </c>
      <c r="V535">
        <f t="shared" si="32"/>
        <v>1</v>
      </c>
      <c r="W535" s="10">
        <f>SUMIFS(Tabel132[Cluster],Tabel132[ID],A535)</f>
        <v>55</v>
      </c>
      <c r="X535" t="str">
        <f t="shared" si="33"/>
        <v/>
      </c>
      <c r="Y535" t="str">
        <f t="shared" si="34"/>
        <v/>
      </c>
      <c r="Z535" t="str">
        <f t="shared" si="35"/>
        <v/>
      </c>
    </row>
    <row r="536" spans="1:26" x14ac:dyDescent="0.25">
      <c r="A536">
        <v>544</v>
      </c>
      <c r="B536" t="s">
        <v>875</v>
      </c>
      <c r="C536">
        <v>50400</v>
      </c>
      <c r="D536">
        <v>536</v>
      </c>
      <c r="E536" t="str">
        <f>IFERROR(IF(OR(HLOOKUP($A536,'Z-scores'!$C$2:$UD$20,3,FALSE)&gt;3,HLOOKUP(A536,'Z-scores'!$C$2:$UD$20,3,FALSE)&lt;-3),"",'Total-corrected counts'!E536),"")</f>
        <v/>
      </c>
      <c r="F536" t="str">
        <f>IFERROR(IF(OR(HLOOKUP($A536,'Z-scores'!$C$2:$UD$20,4,FALSE)&gt;3,HLOOKUP($A536,'Z-scores'!$C$2:$UD$20,4,FALSE)&lt;-3),"",'Total-corrected counts'!F536),"")</f>
        <v/>
      </c>
      <c r="G536" t="str">
        <f>IFERROR(IF(OR(HLOOKUP($A536,'Z-scores'!$C$2:$UD$20,5,FALSE)&gt;3,HLOOKUP($A536,'Z-scores'!$C$2:$UD$20,5,FALSE)&lt;-3),"",'Total-corrected counts'!G536),"")</f>
        <v/>
      </c>
      <c r="H536" t="str">
        <f>IFERROR(IF(OR(HLOOKUP($A536,'Z-scores'!$C$2:$UD$20,6,FALSE)&gt;3,HLOOKUP($A536,'Z-scores'!$C$2:$UD$20,6,FALSE)&lt;-3),"",'Total-corrected counts'!H536),"")</f>
        <v/>
      </c>
      <c r="I536" t="str">
        <f>IFERROR(IF(OR(HLOOKUP($A536,'Z-scores'!$C$2:$UD$20,7,FALSE)&gt;3,HLOOKUP($A536,'Z-scores'!$C$2:$UD$20,7,FALSE)&lt;-3),"",'Total-corrected counts'!I536),"")</f>
        <v/>
      </c>
      <c r="J536" t="str">
        <f>IFERROR(IF(OR(HLOOKUP($A536,'Z-scores'!$C$2:$UD$20,8,FALSE)&gt;3,HLOOKUP($A536,'Z-scores'!$C$2:$UD$20,8,FALSE)&lt;-3),"",'Total-corrected counts'!J536),"")</f>
        <v/>
      </c>
      <c r="K536" t="str">
        <f>IFERROR(IF(OR(HLOOKUP($A536,'Z-scores'!$C$2:$UD$20,9,FALSE)&gt;3,HLOOKUP($A536,'Z-scores'!$C$2:$UD$20,9,FALSE)&lt;-3),"",'Total-corrected counts'!K536),"")</f>
        <v/>
      </c>
      <c r="L536" t="str">
        <f>IFERROR(IF(OR(HLOOKUP($A536,'Z-scores'!$C$2:$UD$20,10,FALSE)&gt;3,HLOOKUP($A536,'Z-scores'!$C$2:$UD$20,10,FALSE)&lt;-3),"",'Total-corrected counts'!L536),"")</f>
        <v/>
      </c>
      <c r="M536" t="str">
        <f>IFERROR(IF(OR(HLOOKUP($A536,'Z-scores'!$C$2:$UD$20,11,FALSE)&gt;3,HLOOKUP($A536,'Z-scores'!$C$2:$UD$20,11,FALSE)&lt;-3),"",'Total-corrected counts'!M536),"")</f>
        <v/>
      </c>
      <c r="N536" t="str">
        <f>IFERROR(IF(OR(HLOOKUP($A536,'Z-scores'!$C$2:$UD$20,12,FALSE)&gt;3,HLOOKUP($A536,'Z-scores'!$C$2:$UD$20,12,FALSE)&lt;-3),"",'Total-corrected counts'!N536),"")</f>
        <v/>
      </c>
      <c r="O536" t="str">
        <f>IFERROR(IF(OR(HLOOKUP($A536,'Z-scores'!$C$2:$UD$20,13,FALSE)&gt;3,HLOOKUP($A536,'Z-scores'!$C$2:$UD$20,13,FALSE)&lt;-3),"",'Total-corrected counts'!O536),"")</f>
        <v/>
      </c>
      <c r="P536" t="str">
        <f>IFERROR(IF(OR(HLOOKUP($A536,'Z-scores'!$C$2:$UD$20,14,FALSE)&gt;3,HLOOKUP($A536,'Z-scores'!$C$2:$UD$20,14,FALSE)&lt;-3),"",'Total-corrected counts'!P536),"")</f>
        <v/>
      </c>
      <c r="Q536" t="str">
        <f>IFERROR(IF(OR(HLOOKUP($A536,'Z-scores'!$C$2:$UD$20,15,FALSE)&gt;3,HLOOKUP($A536,'Z-scores'!$C$2:$UD$20,15,FALSE)&lt;-3),"",'Total-corrected counts'!Q536),"")</f>
        <v/>
      </c>
      <c r="R536" t="str">
        <f>IFERROR(IF(OR(HLOOKUP($A536,'Z-scores'!$C$2:$UD$20,16,FALSE)&gt;3,HLOOKUP($A536,'Z-scores'!$C$2:$UD$20,16,FALSE)&lt;-3),"",'Total-corrected counts'!R536),"")</f>
        <v/>
      </c>
      <c r="S536" t="str">
        <f>IFERROR(IF(OR(HLOOKUP($A536,'Z-scores'!$C$2:$UD$20,17,FALSE)&gt;3,HLOOKUP($A536,'Z-scores'!$C$2:$UD$20,17,FALSE)&lt;-3),"",'Total-corrected counts'!S536),"")</f>
        <v/>
      </c>
      <c r="T536" t="str">
        <f>IFERROR(IF(OR(HLOOKUP($A536,'Z-scores'!$C$2:$UD$20,18,FALSE)&gt;3,HLOOKUP($A536,'Z-scores'!$C$2:$UD$20,18,FALSE)&lt;-3),"",'Total-corrected counts'!T536),"")</f>
        <v/>
      </c>
      <c r="U536" t="str">
        <f>IFERROR(IF(OR(HLOOKUP($A536,'Z-scores'!$C$2:$UD$20,19,FALSE)&gt;3,HLOOKUP($A536,'Z-scores'!$C$2:$UD$20,19,FALSE)&lt;-3),"",'Total-corrected counts'!U536),"")</f>
        <v/>
      </c>
      <c r="V536">
        <f t="shared" si="32"/>
        <v>1</v>
      </c>
      <c r="W536" s="10">
        <f>SUMIFS(Tabel132[Cluster],Tabel132[ID],A536)</f>
        <v>66</v>
      </c>
      <c r="X536" t="str">
        <f t="shared" si="33"/>
        <v/>
      </c>
      <c r="Y536" t="str">
        <f t="shared" si="34"/>
        <v/>
      </c>
      <c r="Z536" t="str">
        <f t="shared" si="35"/>
        <v/>
      </c>
    </row>
    <row r="537" spans="1:26" x14ac:dyDescent="0.25">
      <c r="A537">
        <v>545</v>
      </c>
      <c r="B537" t="s">
        <v>264</v>
      </c>
      <c r="C537">
        <v>26200</v>
      </c>
      <c r="D537">
        <v>879</v>
      </c>
      <c r="E537">
        <f>IFERROR(IF(OR(HLOOKUP($A537,'Z-scores'!$C$2:$UD$20,3,FALSE)&gt;3,HLOOKUP(A537,'Z-scores'!$C$2:$UD$20,3,FALSE)&lt;-3),"",'Total-corrected counts'!E537),"")</f>
        <v>8.7787522815416838E-2</v>
      </c>
      <c r="F537">
        <f>IFERROR(IF(OR(HLOOKUP($A537,'Z-scores'!$C$2:$UD$20,4,FALSE)&gt;3,HLOOKUP($A537,'Z-scores'!$C$2:$UD$20,4,FALSE)&lt;-3),"",'Total-corrected counts'!F537),"")</f>
        <v>0</v>
      </c>
      <c r="G537">
        <f>IFERROR(IF(OR(HLOOKUP($A537,'Z-scores'!$C$2:$UD$20,5,FALSE)&gt;3,HLOOKUP($A537,'Z-scores'!$C$2:$UD$20,5,FALSE)&lt;-3),"",'Total-corrected counts'!G537),"")</f>
        <v>1.6821721980249082</v>
      </c>
      <c r="H537">
        <f>IFERROR(IF(OR(HLOOKUP($A537,'Z-scores'!$C$2:$UD$20,6,FALSE)&gt;3,HLOOKUP($A537,'Z-scores'!$C$2:$UD$20,6,FALSE)&lt;-3),"",'Total-corrected counts'!H537),"")</f>
        <v>0.53748391910936821</v>
      </c>
      <c r="I537">
        <f>IFERROR(IF(OR(HLOOKUP($A537,'Z-scores'!$C$2:$UD$20,7,FALSE)&gt;3,HLOOKUP($A537,'Z-scores'!$C$2:$UD$20,7,FALSE)&lt;-3),"",'Total-corrected counts'!I537),"")</f>
        <v>0.18470688556484904</v>
      </c>
      <c r="J537">
        <f>IFERROR(IF(OR(HLOOKUP($A537,'Z-scores'!$C$2:$UD$20,8,FALSE)&gt;3,HLOOKUP($A537,'Z-scores'!$C$2:$UD$20,8,FALSE)&lt;-3),"",'Total-corrected counts'!J537),"")</f>
        <v>0.12819981815348871</v>
      </c>
      <c r="K537">
        <f>IFERROR(IF(OR(HLOOKUP($A537,'Z-scores'!$C$2:$UD$20,9,FALSE)&gt;3,HLOOKUP($A537,'Z-scores'!$C$2:$UD$20,9,FALSE)&lt;-3),"",'Total-corrected counts'!K537),"")</f>
        <v>9.3650705167512116E-2</v>
      </c>
      <c r="L537">
        <f>IFERROR(IF(OR(HLOOKUP($A537,'Z-scores'!$C$2:$UD$20,10,FALSE)&gt;3,HLOOKUP($A537,'Z-scores'!$C$2:$UD$20,10,FALSE)&lt;-3),"",'Total-corrected counts'!L537),"")</f>
        <v>0.23813009664554069</v>
      </c>
      <c r="M537">
        <f>IFERROR(IF(OR(HLOOKUP($A537,'Z-scores'!$C$2:$UD$20,11,FALSE)&gt;3,HLOOKUP($A537,'Z-scores'!$C$2:$UD$20,11,FALSE)&lt;-3),"",'Total-corrected counts'!M537),"")</f>
        <v>0.19352109794655684</v>
      </c>
      <c r="N537">
        <f>IFERROR(IF(OR(HLOOKUP($A537,'Z-scores'!$C$2:$UD$20,12,FALSE)&gt;3,HLOOKUP($A537,'Z-scores'!$C$2:$UD$20,12,FALSE)&lt;-3),"",'Total-corrected counts'!N537),"")</f>
        <v>0.32074574301667785</v>
      </c>
      <c r="O537">
        <f>IFERROR(IF(OR(HLOOKUP($A537,'Z-scores'!$C$2:$UD$20,13,FALSE)&gt;3,HLOOKUP($A537,'Z-scores'!$C$2:$UD$20,13,FALSE)&lt;-3),"",'Total-corrected counts'!O537),"")</f>
        <v>0.21201648882521665</v>
      </c>
      <c r="P537">
        <f>IFERROR(IF(OR(HLOOKUP($A537,'Z-scores'!$C$2:$UD$20,14,FALSE)&gt;3,HLOOKUP($A537,'Z-scores'!$C$2:$UD$20,14,FALSE)&lt;-3),"",'Total-corrected counts'!P537),"")</f>
        <v>0.13676096192532081</v>
      </c>
      <c r="Q537">
        <f>IFERROR(IF(OR(HLOOKUP($A537,'Z-scores'!$C$2:$UD$20,15,FALSE)&gt;3,HLOOKUP($A537,'Z-scores'!$C$2:$UD$20,15,FALSE)&lt;-3),"",'Total-corrected counts'!Q537),"")</f>
        <v>0.29253223705252318</v>
      </c>
      <c r="R537">
        <f>IFERROR(IF(OR(HLOOKUP($A537,'Z-scores'!$C$2:$UD$20,16,FALSE)&gt;3,HLOOKUP($A537,'Z-scores'!$C$2:$UD$20,16,FALSE)&lt;-3),"",'Total-corrected counts'!R537),"")</f>
        <v>0.38867551805037154</v>
      </c>
      <c r="S537">
        <f>IFERROR(IF(OR(HLOOKUP($A537,'Z-scores'!$C$2:$UD$20,17,FALSE)&gt;3,HLOOKUP($A537,'Z-scores'!$C$2:$UD$20,17,FALSE)&lt;-3),"",'Total-corrected counts'!S537),"")</f>
        <v>1.6285424870449445</v>
      </c>
      <c r="T537">
        <f>IFERROR(IF(OR(HLOOKUP($A537,'Z-scores'!$C$2:$UD$20,18,FALSE)&gt;3,HLOOKUP($A537,'Z-scores'!$C$2:$UD$20,18,FALSE)&lt;-3),"",'Total-corrected counts'!T537),"")</f>
        <v>0.49827921849200091</v>
      </c>
      <c r="U537">
        <f>IFERROR(IF(OR(HLOOKUP($A537,'Z-scores'!$C$2:$UD$20,19,FALSE)&gt;3,HLOOKUP($A537,'Z-scores'!$C$2:$UD$20,19,FALSE)&lt;-3),"",'Total-corrected counts'!U537),"")</f>
        <v>0.1562208442000842</v>
      </c>
      <c r="V537">
        <f t="shared" si="32"/>
        <v>1</v>
      </c>
      <c r="W537" s="10">
        <f>SUMIFS(Tabel132[Cluster],Tabel132[ID],A537)</f>
        <v>34</v>
      </c>
      <c r="X537">
        <f t="shared" si="33"/>
        <v>0.67694338048184921</v>
      </c>
      <c r="Y537">
        <f t="shared" si="34"/>
        <v>0.3495169159364046</v>
      </c>
      <c r="Z537">
        <f t="shared" si="35"/>
        <v>0.45422168732589246</v>
      </c>
    </row>
    <row r="538" spans="1:26" x14ac:dyDescent="0.25">
      <c r="A538">
        <v>546</v>
      </c>
      <c r="B538" t="s">
        <v>876</v>
      </c>
      <c r="C538">
        <v>53500</v>
      </c>
      <c r="D538">
        <v>359</v>
      </c>
      <c r="E538" t="str">
        <f>IFERROR(IF(OR(HLOOKUP($A538,'Z-scores'!$C$2:$UD$20,3,FALSE)&gt;3,HLOOKUP(A538,'Z-scores'!$C$2:$UD$20,3,FALSE)&lt;-3),"",'Total-corrected counts'!E538),"")</f>
        <v/>
      </c>
      <c r="F538" t="str">
        <f>IFERROR(IF(OR(HLOOKUP($A538,'Z-scores'!$C$2:$UD$20,4,FALSE)&gt;3,HLOOKUP($A538,'Z-scores'!$C$2:$UD$20,4,FALSE)&lt;-3),"",'Total-corrected counts'!F538),"")</f>
        <v/>
      </c>
      <c r="G538" t="str">
        <f>IFERROR(IF(OR(HLOOKUP($A538,'Z-scores'!$C$2:$UD$20,5,FALSE)&gt;3,HLOOKUP($A538,'Z-scores'!$C$2:$UD$20,5,FALSE)&lt;-3),"",'Total-corrected counts'!G538),"")</f>
        <v/>
      </c>
      <c r="H538" t="str">
        <f>IFERROR(IF(OR(HLOOKUP($A538,'Z-scores'!$C$2:$UD$20,6,FALSE)&gt;3,HLOOKUP($A538,'Z-scores'!$C$2:$UD$20,6,FALSE)&lt;-3),"",'Total-corrected counts'!H538),"")</f>
        <v/>
      </c>
      <c r="I538" t="str">
        <f>IFERROR(IF(OR(HLOOKUP($A538,'Z-scores'!$C$2:$UD$20,7,FALSE)&gt;3,HLOOKUP($A538,'Z-scores'!$C$2:$UD$20,7,FALSE)&lt;-3),"",'Total-corrected counts'!I538),"")</f>
        <v/>
      </c>
      <c r="J538" t="str">
        <f>IFERROR(IF(OR(HLOOKUP($A538,'Z-scores'!$C$2:$UD$20,8,FALSE)&gt;3,HLOOKUP($A538,'Z-scores'!$C$2:$UD$20,8,FALSE)&lt;-3),"",'Total-corrected counts'!J538),"")</f>
        <v/>
      </c>
      <c r="K538" t="str">
        <f>IFERROR(IF(OR(HLOOKUP($A538,'Z-scores'!$C$2:$UD$20,9,FALSE)&gt;3,HLOOKUP($A538,'Z-scores'!$C$2:$UD$20,9,FALSE)&lt;-3),"",'Total-corrected counts'!K538),"")</f>
        <v/>
      </c>
      <c r="L538" t="str">
        <f>IFERROR(IF(OR(HLOOKUP($A538,'Z-scores'!$C$2:$UD$20,10,FALSE)&gt;3,HLOOKUP($A538,'Z-scores'!$C$2:$UD$20,10,FALSE)&lt;-3),"",'Total-corrected counts'!L538),"")</f>
        <v/>
      </c>
      <c r="M538" t="str">
        <f>IFERROR(IF(OR(HLOOKUP($A538,'Z-scores'!$C$2:$UD$20,11,FALSE)&gt;3,HLOOKUP($A538,'Z-scores'!$C$2:$UD$20,11,FALSE)&lt;-3),"",'Total-corrected counts'!M538),"")</f>
        <v/>
      </c>
      <c r="N538" t="str">
        <f>IFERROR(IF(OR(HLOOKUP($A538,'Z-scores'!$C$2:$UD$20,12,FALSE)&gt;3,HLOOKUP($A538,'Z-scores'!$C$2:$UD$20,12,FALSE)&lt;-3),"",'Total-corrected counts'!N538),"")</f>
        <v/>
      </c>
      <c r="O538" t="str">
        <f>IFERROR(IF(OR(HLOOKUP($A538,'Z-scores'!$C$2:$UD$20,13,FALSE)&gt;3,HLOOKUP($A538,'Z-scores'!$C$2:$UD$20,13,FALSE)&lt;-3),"",'Total-corrected counts'!O538),"")</f>
        <v/>
      </c>
      <c r="P538" t="str">
        <f>IFERROR(IF(OR(HLOOKUP($A538,'Z-scores'!$C$2:$UD$20,14,FALSE)&gt;3,HLOOKUP($A538,'Z-scores'!$C$2:$UD$20,14,FALSE)&lt;-3),"",'Total-corrected counts'!P538),"")</f>
        <v/>
      </c>
      <c r="Q538" t="str">
        <f>IFERROR(IF(OR(HLOOKUP($A538,'Z-scores'!$C$2:$UD$20,15,FALSE)&gt;3,HLOOKUP($A538,'Z-scores'!$C$2:$UD$20,15,FALSE)&lt;-3),"",'Total-corrected counts'!Q538),"")</f>
        <v/>
      </c>
      <c r="R538" t="str">
        <f>IFERROR(IF(OR(HLOOKUP($A538,'Z-scores'!$C$2:$UD$20,16,FALSE)&gt;3,HLOOKUP($A538,'Z-scores'!$C$2:$UD$20,16,FALSE)&lt;-3),"",'Total-corrected counts'!R538),"")</f>
        <v/>
      </c>
      <c r="S538" t="str">
        <f>IFERROR(IF(OR(HLOOKUP($A538,'Z-scores'!$C$2:$UD$20,17,FALSE)&gt;3,HLOOKUP($A538,'Z-scores'!$C$2:$UD$20,17,FALSE)&lt;-3),"",'Total-corrected counts'!S538),"")</f>
        <v/>
      </c>
      <c r="T538" t="str">
        <f>IFERROR(IF(OR(HLOOKUP($A538,'Z-scores'!$C$2:$UD$20,18,FALSE)&gt;3,HLOOKUP($A538,'Z-scores'!$C$2:$UD$20,18,FALSE)&lt;-3),"",'Total-corrected counts'!T538),"")</f>
        <v/>
      </c>
      <c r="U538" t="str">
        <f>IFERROR(IF(OR(HLOOKUP($A538,'Z-scores'!$C$2:$UD$20,19,FALSE)&gt;3,HLOOKUP($A538,'Z-scores'!$C$2:$UD$20,19,FALSE)&lt;-3),"",'Total-corrected counts'!U538),"")</f>
        <v/>
      </c>
      <c r="V538">
        <f t="shared" si="32"/>
        <v>1</v>
      </c>
      <c r="W538" s="10">
        <f>SUMIFS(Tabel132[Cluster],Tabel132[ID],A538)</f>
        <v>75</v>
      </c>
      <c r="X538" t="str">
        <f t="shared" si="33"/>
        <v/>
      </c>
      <c r="Y538" t="str">
        <f t="shared" si="34"/>
        <v/>
      </c>
      <c r="Z538" t="str">
        <f t="shared" si="35"/>
        <v/>
      </c>
    </row>
    <row r="539" spans="1:26" x14ac:dyDescent="0.25">
      <c r="A539">
        <v>547</v>
      </c>
      <c r="B539" t="s">
        <v>877</v>
      </c>
      <c r="C539">
        <v>115600</v>
      </c>
      <c r="D539">
        <v>70</v>
      </c>
      <c r="E539" t="str">
        <f>IFERROR(IF(OR(HLOOKUP($A539,'Z-scores'!$C$2:$UD$20,3,FALSE)&gt;3,HLOOKUP(A539,'Z-scores'!$C$2:$UD$20,3,FALSE)&lt;-3),"",'Total-corrected counts'!E539),"")</f>
        <v/>
      </c>
      <c r="F539" t="str">
        <f>IFERROR(IF(OR(HLOOKUP($A539,'Z-scores'!$C$2:$UD$20,4,FALSE)&gt;3,HLOOKUP($A539,'Z-scores'!$C$2:$UD$20,4,FALSE)&lt;-3),"",'Total-corrected counts'!F539),"")</f>
        <v/>
      </c>
      <c r="G539" t="str">
        <f>IFERROR(IF(OR(HLOOKUP($A539,'Z-scores'!$C$2:$UD$20,5,FALSE)&gt;3,HLOOKUP($A539,'Z-scores'!$C$2:$UD$20,5,FALSE)&lt;-3),"",'Total-corrected counts'!G539),"")</f>
        <v/>
      </c>
      <c r="H539" t="str">
        <f>IFERROR(IF(OR(HLOOKUP($A539,'Z-scores'!$C$2:$UD$20,6,FALSE)&gt;3,HLOOKUP($A539,'Z-scores'!$C$2:$UD$20,6,FALSE)&lt;-3),"",'Total-corrected counts'!H539),"")</f>
        <v/>
      </c>
      <c r="I539" t="str">
        <f>IFERROR(IF(OR(HLOOKUP($A539,'Z-scores'!$C$2:$UD$20,7,FALSE)&gt;3,HLOOKUP($A539,'Z-scores'!$C$2:$UD$20,7,FALSE)&lt;-3),"",'Total-corrected counts'!I539),"")</f>
        <v/>
      </c>
      <c r="J539" t="str">
        <f>IFERROR(IF(OR(HLOOKUP($A539,'Z-scores'!$C$2:$UD$20,8,FALSE)&gt;3,HLOOKUP($A539,'Z-scores'!$C$2:$UD$20,8,FALSE)&lt;-3),"",'Total-corrected counts'!J539),"")</f>
        <v/>
      </c>
      <c r="K539" t="str">
        <f>IFERROR(IF(OR(HLOOKUP($A539,'Z-scores'!$C$2:$UD$20,9,FALSE)&gt;3,HLOOKUP($A539,'Z-scores'!$C$2:$UD$20,9,FALSE)&lt;-3),"",'Total-corrected counts'!K539),"")</f>
        <v/>
      </c>
      <c r="L539" t="str">
        <f>IFERROR(IF(OR(HLOOKUP($A539,'Z-scores'!$C$2:$UD$20,10,FALSE)&gt;3,HLOOKUP($A539,'Z-scores'!$C$2:$UD$20,10,FALSE)&lt;-3),"",'Total-corrected counts'!L539),"")</f>
        <v/>
      </c>
      <c r="M539" t="str">
        <f>IFERROR(IF(OR(HLOOKUP($A539,'Z-scores'!$C$2:$UD$20,11,FALSE)&gt;3,HLOOKUP($A539,'Z-scores'!$C$2:$UD$20,11,FALSE)&lt;-3),"",'Total-corrected counts'!M539),"")</f>
        <v/>
      </c>
      <c r="N539" t="str">
        <f>IFERROR(IF(OR(HLOOKUP($A539,'Z-scores'!$C$2:$UD$20,12,FALSE)&gt;3,HLOOKUP($A539,'Z-scores'!$C$2:$UD$20,12,FALSE)&lt;-3),"",'Total-corrected counts'!N539),"")</f>
        <v/>
      </c>
      <c r="O539" t="str">
        <f>IFERROR(IF(OR(HLOOKUP($A539,'Z-scores'!$C$2:$UD$20,13,FALSE)&gt;3,HLOOKUP($A539,'Z-scores'!$C$2:$UD$20,13,FALSE)&lt;-3),"",'Total-corrected counts'!O539),"")</f>
        <v/>
      </c>
      <c r="P539" t="str">
        <f>IFERROR(IF(OR(HLOOKUP($A539,'Z-scores'!$C$2:$UD$20,14,FALSE)&gt;3,HLOOKUP($A539,'Z-scores'!$C$2:$UD$20,14,FALSE)&lt;-3),"",'Total-corrected counts'!P539),"")</f>
        <v/>
      </c>
      <c r="Q539" t="str">
        <f>IFERROR(IF(OR(HLOOKUP($A539,'Z-scores'!$C$2:$UD$20,15,FALSE)&gt;3,HLOOKUP($A539,'Z-scores'!$C$2:$UD$20,15,FALSE)&lt;-3),"",'Total-corrected counts'!Q539),"")</f>
        <v/>
      </c>
      <c r="R539" t="str">
        <f>IFERROR(IF(OR(HLOOKUP($A539,'Z-scores'!$C$2:$UD$20,16,FALSE)&gt;3,HLOOKUP($A539,'Z-scores'!$C$2:$UD$20,16,FALSE)&lt;-3),"",'Total-corrected counts'!R539),"")</f>
        <v/>
      </c>
      <c r="S539" t="str">
        <f>IFERROR(IF(OR(HLOOKUP($A539,'Z-scores'!$C$2:$UD$20,17,FALSE)&gt;3,HLOOKUP($A539,'Z-scores'!$C$2:$UD$20,17,FALSE)&lt;-3),"",'Total-corrected counts'!S539),"")</f>
        <v/>
      </c>
      <c r="T539" t="str">
        <f>IFERROR(IF(OR(HLOOKUP($A539,'Z-scores'!$C$2:$UD$20,18,FALSE)&gt;3,HLOOKUP($A539,'Z-scores'!$C$2:$UD$20,18,FALSE)&lt;-3),"",'Total-corrected counts'!T539),"")</f>
        <v/>
      </c>
      <c r="U539" t="str">
        <f>IFERROR(IF(OR(HLOOKUP($A539,'Z-scores'!$C$2:$UD$20,19,FALSE)&gt;3,HLOOKUP($A539,'Z-scores'!$C$2:$UD$20,19,FALSE)&lt;-3),"",'Total-corrected counts'!U539),"")</f>
        <v/>
      </c>
      <c r="V539">
        <f t="shared" si="32"/>
        <v>1</v>
      </c>
      <c r="W539" s="10">
        <f>SUMIFS(Tabel132[Cluster],Tabel132[ID],A539)</f>
        <v>0</v>
      </c>
      <c r="X539" t="str">
        <f t="shared" si="33"/>
        <v/>
      </c>
      <c r="Y539" t="str">
        <f t="shared" si="34"/>
        <v/>
      </c>
      <c r="Z539" t="str">
        <f t="shared" si="35"/>
        <v/>
      </c>
    </row>
    <row r="540" spans="1:26" x14ac:dyDescent="0.25">
      <c r="A540">
        <v>548</v>
      </c>
      <c r="B540" t="s">
        <v>878</v>
      </c>
      <c r="C540">
        <v>80500</v>
      </c>
      <c r="D540">
        <v>128</v>
      </c>
      <c r="E540" t="str">
        <f>IFERROR(IF(OR(HLOOKUP($A540,'Z-scores'!$C$2:$UD$20,3,FALSE)&gt;3,HLOOKUP(A540,'Z-scores'!$C$2:$UD$20,3,FALSE)&lt;-3),"",'Total-corrected counts'!E540),"")</f>
        <v/>
      </c>
      <c r="F540" t="str">
        <f>IFERROR(IF(OR(HLOOKUP($A540,'Z-scores'!$C$2:$UD$20,4,FALSE)&gt;3,HLOOKUP($A540,'Z-scores'!$C$2:$UD$20,4,FALSE)&lt;-3),"",'Total-corrected counts'!F540),"")</f>
        <v/>
      </c>
      <c r="G540" t="str">
        <f>IFERROR(IF(OR(HLOOKUP($A540,'Z-scores'!$C$2:$UD$20,5,FALSE)&gt;3,HLOOKUP($A540,'Z-scores'!$C$2:$UD$20,5,FALSE)&lt;-3),"",'Total-corrected counts'!G540),"")</f>
        <v/>
      </c>
      <c r="H540" t="str">
        <f>IFERROR(IF(OR(HLOOKUP($A540,'Z-scores'!$C$2:$UD$20,6,FALSE)&gt;3,HLOOKUP($A540,'Z-scores'!$C$2:$UD$20,6,FALSE)&lt;-3),"",'Total-corrected counts'!H540),"")</f>
        <v/>
      </c>
      <c r="I540" t="str">
        <f>IFERROR(IF(OR(HLOOKUP($A540,'Z-scores'!$C$2:$UD$20,7,FALSE)&gt;3,HLOOKUP($A540,'Z-scores'!$C$2:$UD$20,7,FALSE)&lt;-3),"",'Total-corrected counts'!I540),"")</f>
        <v/>
      </c>
      <c r="J540" t="str">
        <f>IFERROR(IF(OR(HLOOKUP($A540,'Z-scores'!$C$2:$UD$20,8,FALSE)&gt;3,HLOOKUP($A540,'Z-scores'!$C$2:$UD$20,8,FALSE)&lt;-3),"",'Total-corrected counts'!J540),"")</f>
        <v/>
      </c>
      <c r="K540" t="str">
        <f>IFERROR(IF(OR(HLOOKUP($A540,'Z-scores'!$C$2:$UD$20,9,FALSE)&gt;3,HLOOKUP($A540,'Z-scores'!$C$2:$UD$20,9,FALSE)&lt;-3),"",'Total-corrected counts'!K540),"")</f>
        <v/>
      </c>
      <c r="L540" t="str">
        <f>IFERROR(IF(OR(HLOOKUP($A540,'Z-scores'!$C$2:$UD$20,10,FALSE)&gt;3,HLOOKUP($A540,'Z-scores'!$C$2:$UD$20,10,FALSE)&lt;-3),"",'Total-corrected counts'!L540),"")</f>
        <v/>
      </c>
      <c r="M540" t="str">
        <f>IFERROR(IF(OR(HLOOKUP($A540,'Z-scores'!$C$2:$UD$20,11,FALSE)&gt;3,HLOOKUP($A540,'Z-scores'!$C$2:$UD$20,11,FALSE)&lt;-3),"",'Total-corrected counts'!M540),"")</f>
        <v/>
      </c>
      <c r="N540" t="str">
        <f>IFERROR(IF(OR(HLOOKUP($A540,'Z-scores'!$C$2:$UD$20,12,FALSE)&gt;3,HLOOKUP($A540,'Z-scores'!$C$2:$UD$20,12,FALSE)&lt;-3),"",'Total-corrected counts'!N540),"")</f>
        <v/>
      </c>
      <c r="O540" t="str">
        <f>IFERROR(IF(OR(HLOOKUP($A540,'Z-scores'!$C$2:$UD$20,13,FALSE)&gt;3,HLOOKUP($A540,'Z-scores'!$C$2:$UD$20,13,FALSE)&lt;-3),"",'Total-corrected counts'!O540),"")</f>
        <v/>
      </c>
      <c r="P540" t="str">
        <f>IFERROR(IF(OR(HLOOKUP($A540,'Z-scores'!$C$2:$UD$20,14,FALSE)&gt;3,HLOOKUP($A540,'Z-scores'!$C$2:$UD$20,14,FALSE)&lt;-3),"",'Total-corrected counts'!P540),"")</f>
        <v/>
      </c>
      <c r="Q540" t="str">
        <f>IFERROR(IF(OR(HLOOKUP($A540,'Z-scores'!$C$2:$UD$20,15,FALSE)&gt;3,HLOOKUP($A540,'Z-scores'!$C$2:$UD$20,15,FALSE)&lt;-3),"",'Total-corrected counts'!Q540),"")</f>
        <v/>
      </c>
      <c r="R540" t="str">
        <f>IFERROR(IF(OR(HLOOKUP($A540,'Z-scores'!$C$2:$UD$20,16,FALSE)&gt;3,HLOOKUP($A540,'Z-scores'!$C$2:$UD$20,16,FALSE)&lt;-3),"",'Total-corrected counts'!R540),"")</f>
        <v/>
      </c>
      <c r="S540" t="str">
        <f>IFERROR(IF(OR(HLOOKUP($A540,'Z-scores'!$C$2:$UD$20,17,FALSE)&gt;3,HLOOKUP($A540,'Z-scores'!$C$2:$UD$20,17,FALSE)&lt;-3),"",'Total-corrected counts'!S540),"")</f>
        <v/>
      </c>
      <c r="T540" t="str">
        <f>IFERROR(IF(OR(HLOOKUP($A540,'Z-scores'!$C$2:$UD$20,18,FALSE)&gt;3,HLOOKUP($A540,'Z-scores'!$C$2:$UD$20,18,FALSE)&lt;-3),"",'Total-corrected counts'!T540),"")</f>
        <v/>
      </c>
      <c r="U540" t="str">
        <f>IFERROR(IF(OR(HLOOKUP($A540,'Z-scores'!$C$2:$UD$20,19,FALSE)&gt;3,HLOOKUP($A540,'Z-scores'!$C$2:$UD$20,19,FALSE)&lt;-3),"",'Total-corrected counts'!U540),"")</f>
        <v/>
      </c>
      <c r="V540">
        <f t="shared" si="32"/>
        <v>1</v>
      </c>
      <c r="W540" s="10">
        <f>SUMIFS(Tabel132[Cluster],Tabel132[ID],A540)</f>
        <v>88</v>
      </c>
      <c r="X540" t="str">
        <f t="shared" si="33"/>
        <v/>
      </c>
      <c r="Y540" t="str">
        <f t="shared" si="34"/>
        <v/>
      </c>
      <c r="Z540" t="str">
        <f t="shared" si="35"/>
        <v/>
      </c>
    </row>
    <row r="541" spans="1:26" x14ac:dyDescent="0.25">
      <c r="A541">
        <v>549</v>
      </c>
      <c r="B541" t="s">
        <v>265</v>
      </c>
      <c r="C541">
        <v>63500</v>
      </c>
      <c r="D541">
        <v>1129</v>
      </c>
      <c r="E541" t="str">
        <f>IFERROR(IF(OR(HLOOKUP($A541,'Z-scores'!$C$2:$UD$20,3,FALSE)&gt;3,HLOOKUP(A541,'Z-scores'!$C$2:$UD$20,3,FALSE)&lt;-3),"",'Total-corrected counts'!E541),"")</f>
        <v/>
      </c>
      <c r="F541">
        <f>IFERROR(IF(OR(HLOOKUP($A541,'Z-scores'!$C$2:$UD$20,4,FALSE)&gt;3,HLOOKUP($A541,'Z-scores'!$C$2:$UD$20,4,FALSE)&lt;-3),"",'Total-corrected counts'!F541),"")</f>
        <v>66.083270170326841</v>
      </c>
      <c r="G541">
        <f>IFERROR(IF(OR(HLOOKUP($A541,'Z-scores'!$C$2:$UD$20,5,FALSE)&gt;3,HLOOKUP($A541,'Z-scores'!$C$2:$UD$20,5,FALSE)&lt;-3),"",'Total-corrected counts'!G541),"")</f>
        <v>15.189914219290788</v>
      </c>
      <c r="H541">
        <f>IFERROR(IF(OR(HLOOKUP($A541,'Z-scores'!$C$2:$UD$20,6,FALSE)&gt;3,HLOOKUP($A541,'Z-scores'!$C$2:$UD$20,6,FALSE)&lt;-3),"",'Total-corrected counts'!H541),"")</f>
        <v>29.875729529715532</v>
      </c>
      <c r="I541">
        <f>IFERROR(IF(OR(HLOOKUP($A541,'Z-scores'!$C$2:$UD$20,7,FALSE)&gt;3,HLOOKUP($A541,'Z-scores'!$C$2:$UD$20,7,FALSE)&lt;-3),"",'Total-corrected counts'!I541),"")</f>
        <v>32.619235990752344</v>
      </c>
      <c r="J541">
        <f>IFERROR(IF(OR(HLOOKUP($A541,'Z-scores'!$C$2:$UD$20,8,FALSE)&gt;3,HLOOKUP($A541,'Z-scores'!$C$2:$UD$20,8,FALSE)&lt;-3),"",'Total-corrected counts'!J541),"")</f>
        <v>104.98578954323391</v>
      </c>
      <c r="K541">
        <f>IFERROR(IF(OR(HLOOKUP($A541,'Z-scores'!$C$2:$UD$20,9,FALSE)&gt;3,HLOOKUP($A541,'Z-scores'!$C$2:$UD$20,9,FALSE)&lt;-3),"",'Total-corrected counts'!K541),"")</f>
        <v>47.253470093093263</v>
      </c>
      <c r="L541">
        <f>IFERROR(IF(OR(HLOOKUP($A541,'Z-scores'!$C$2:$UD$20,10,FALSE)&gt;3,HLOOKUP($A541,'Z-scores'!$C$2:$UD$20,10,FALSE)&lt;-3),"",'Total-corrected counts'!L541),"")</f>
        <v>112.61348663031802</v>
      </c>
      <c r="M541">
        <f>IFERROR(IF(OR(HLOOKUP($A541,'Z-scores'!$C$2:$UD$20,11,FALSE)&gt;3,HLOOKUP($A541,'Z-scores'!$C$2:$UD$20,11,FALSE)&lt;-3),"",'Total-corrected counts'!M541),"")</f>
        <v>65.617475139450377</v>
      </c>
      <c r="N541">
        <f>IFERROR(IF(OR(HLOOKUP($A541,'Z-scores'!$C$2:$UD$20,12,FALSE)&gt;3,HLOOKUP($A541,'Z-scores'!$C$2:$UD$20,12,FALSE)&lt;-3),"",'Total-corrected counts'!N541),"")</f>
        <v>14.51603591252622</v>
      </c>
      <c r="O541">
        <f>IFERROR(IF(OR(HLOOKUP($A541,'Z-scores'!$C$2:$UD$20,13,FALSE)&gt;3,HLOOKUP($A541,'Z-scores'!$C$2:$UD$20,13,FALSE)&lt;-3),"",'Total-corrected counts'!O541),"")</f>
        <v>75.171623982362917</v>
      </c>
      <c r="P541">
        <f>IFERROR(IF(OR(HLOOKUP($A541,'Z-scores'!$C$2:$UD$20,14,FALSE)&gt;3,HLOOKUP($A541,'Z-scores'!$C$2:$UD$20,14,FALSE)&lt;-3),"",'Total-corrected counts'!P541),"")</f>
        <v>113.76375142156608</v>
      </c>
      <c r="Q541">
        <f>IFERROR(IF(OR(HLOOKUP($A541,'Z-scores'!$C$2:$UD$20,15,FALSE)&gt;3,HLOOKUP($A541,'Z-scores'!$C$2:$UD$20,15,FALSE)&lt;-3),"",'Total-corrected counts'!Q541),"")</f>
        <v>9.2635208399965681</v>
      </c>
      <c r="R541">
        <f>IFERROR(IF(OR(HLOOKUP($A541,'Z-scores'!$C$2:$UD$20,16,FALSE)&gt;3,HLOOKUP($A541,'Z-scores'!$C$2:$UD$20,16,FALSE)&lt;-3),"",'Total-corrected counts'!R541),"")</f>
        <v>69.436680951493699</v>
      </c>
      <c r="S541">
        <f>IFERROR(IF(OR(HLOOKUP($A541,'Z-scores'!$C$2:$UD$20,17,FALSE)&gt;3,HLOOKUP($A541,'Z-scores'!$C$2:$UD$20,17,FALSE)&lt;-3),"",'Total-corrected counts'!S541),"")</f>
        <v>52.553066056940359</v>
      </c>
      <c r="T541">
        <f>IFERROR(IF(OR(HLOOKUP($A541,'Z-scores'!$C$2:$UD$20,18,FALSE)&gt;3,HLOOKUP($A541,'Z-scores'!$C$2:$UD$20,18,FALSE)&lt;-3),"",'Total-corrected counts'!T541),"")</f>
        <v>46.262648130679736</v>
      </c>
      <c r="U541">
        <f>IFERROR(IF(OR(HLOOKUP($A541,'Z-scores'!$C$2:$UD$20,19,FALSE)&gt;3,HLOOKUP($A541,'Z-scores'!$C$2:$UD$20,19,FALSE)&lt;-3),"",'Total-corrected counts'!U541),"")</f>
        <v>83.408912399161608</v>
      </c>
      <c r="V541">
        <f t="shared" si="32"/>
        <v>1</v>
      </c>
      <c r="W541" s="10">
        <f>SUMIFS(Tabel132[Cluster],Tabel132[ID],A541)</f>
        <v>0</v>
      </c>
      <c r="X541">
        <f t="shared" si="33"/>
        <v>0.94507334556964262</v>
      </c>
      <c r="Y541">
        <f t="shared" si="34"/>
        <v>59.279796414522629</v>
      </c>
      <c r="Z541">
        <f t="shared" si="35"/>
        <v>58.047029961840892</v>
      </c>
    </row>
    <row r="542" spans="1:26" x14ac:dyDescent="0.25">
      <c r="A542">
        <v>550</v>
      </c>
      <c r="B542" t="s">
        <v>879</v>
      </c>
      <c r="C542">
        <v>43500</v>
      </c>
      <c r="D542">
        <v>926</v>
      </c>
      <c r="E542" t="str">
        <f>IFERROR(IF(OR(HLOOKUP($A542,'Z-scores'!$C$2:$UD$20,3,FALSE)&gt;3,HLOOKUP(A542,'Z-scores'!$C$2:$UD$20,3,FALSE)&lt;-3),"",'Total-corrected counts'!E542),"")</f>
        <v/>
      </c>
      <c r="F542" t="str">
        <f>IFERROR(IF(OR(HLOOKUP($A542,'Z-scores'!$C$2:$UD$20,4,FALSE)&gt;3,HLOOKUP($A542,'Z-scores'!$C$2:$UD$20,4,FALSE)&lt;-3),"",'Total-corrected counts'!F542),"")</f>
        <v/>
      </c>
      <c r="G542" t="str">
        <f>IFERROR(IF(OR(HLOOKUP($A542,'Z-scores'!$C$2:$UD$20,5,FALSE)&gt;3,HLOOKUP($A542,'Z-scores'!$C$2:$UD$20,5,FALSE)&lt;-3),"",'Total-corrected counts'!G542),"")</f>
        <v/>
      </c>
      <c r="H542" t="str">
        <f>IFERROR(IF(OR(HLOOKUP($A542,'Z-scores'!$C$2:$UD$20,6,FALSE)&gt;3,HLOOKUP($A542,'Z-scores'!$C$2:$UD$20,6,FALSE)&lt;-3),"",'Total-corrected counts'!H542),"")</f>
        <v/>
      </c>
      <c r="I542" t="str">
        <f>IFERROR(IF(OR(HLOOKUP($A542,'Z-scores'!$C$2:$UD$20,7,FALSE)&gt;3,HLOOKUP($A542,'Z-scores'!$C$2:$UD$20,7,FALSE)&lt;-3),"",'Total-corrected counts'!I542),"")</f>
        <v/>
      </c>
      <c r="J542" t="str">
        <f>IFERROR(IF(OR(HLOOKUP($A542,'Z-scores'!$C$2:$UD$20,8,FALSE)&gt;3,HLOOKUP($A542,'Z-scores'!$C$2:$UD$20,8,FALSE)&lt;-3),"",'Total-corrected counts'!J542),"")</f>
        <v/>
      </c>
      <c r="K542" t="str">
        <f>IFERROR(IF(OR(HLOOKUP($A542,'Z-scores'!$C$2:$UD$20,9,FALSE)&gt;3,HLOOKUP($A542,'Z-scores'!$C$2:$UD$20,9,FALSE)&lt;-3),"",'Total-corrected counts'!K542),"")</f>
        <v/>
      </c>
      <c r="L542" t="str">
        <f>IFERROR(IF(OR(HLOOKUP($A542,'Z-scores'!$C$2:$UD$20,10,FALSE)&gt;3,HLOOKUP($A542,'Z-scores'!$C$2:$UD$20,10,FALSE)&lt;-3),"",'Total-corrected counts'!L542),"")</f>
        <v/>
      </c>
      <c r="M542" t="str">
        <f>IFERROR(IF(OR(HLOOKUP($A542,'Z-scores'!$C$2:$UD$20,11,FALSE)&gt;3,HLOOKUP($A542,'Z-scores'!$C$2:$UD$20,11,FALSE)&lt;-3),"",'Total-corrected counts'!M542),"")</f>
        <v/>
      </c>
      <c r="N542" t="str">
        <f>IFERROR(IF(OR(HLOOKUP($A542,'Z-scores'!$C$2:$UD$20,12,FALSE)&gt;3,HLOOKUP($A542,'Z-scores'!$C$2:$UD$20,12,FALSE)&lt;-3),"",'Total-corrected counts'!N542),"")</f>
        <v/>
      </c>
      <c r="O542" t="str">
        <f>IFERROR(IF(OR(HLOOKUP($A542,'Z-scores'!$C$2:$UD$20,13,FALSE)&gt;3,HLOOKUP($A542,'Z-scores'!$C$2:$UD$20,13,FALSE)&lt;-3),"",'Total-corrected counts'!O542),"")</f>
        <v/>
      </c>
      <c r="P542" t="str">
        <f>IFERROR(IF(OR(HLOOKUP($A542,'Z-scores'!$C$2:$UD$20,14,FALSE)&gt;3,HLOOKUP($A542,'Z-scores'!$C$2:$UD$20,14,FALSE)&lt;-3),"",'Total-corrected counts'!P542),"")</f>
        <v/>
      </c>
      <c r="Q542" t="str">
        <f>IFERROR(IF(OR(HLOOKUP($A542,'Z-scores'!$C$2:$UD$20,15,FALSE)&gt;3,HLOOKUP($A542,'Z-scores'!$C$2:$UD$20,15,FALSE)&lt;-3),"",'Total-corrected counts'!Q542),"")</f>
        <v/>
      </c>
      <c r="R542" t="str">
        <f>IFERROR(IF(OR(HLOOKUP($A542,'Z-scores'!$C$2:$UD$20,16,FALSE)&gt;3,HLOOKUP($A542,'Z-scores'!$C$2:$UD$20,16,FALSE)&lt;-3),"",'Total-corrected counts'!R542),"")</f>
        <v/>
      </c>
      <c r="S542" t="str">
        <f>IFERROR(IF(OR(HLOOKUP($A542,'Z-scores'!$C$2:$UD$20,17,FALSE)&gt;3,HLOOKUP($A542,'Z-scores'!$C$2:$UD$20,17,FALSE)&lt;-3),"",'Total-corrected counts'!S542),"")</f>
        <v/>
      </c>
      <c r="T542" t="str">
        <f>IFERROR(IF(OR(HLOOKUP($A542,'Z-scores'!$C$2:$UD$20,18,FALSE)&gt;3,HLOOKUP($A542,'Z-scores'!$C$2:$UD$20,18,FALSE)&lt;-3),"",'Total-corrected counts'!T542),"")</f>
        <v/>
      </c>
      <c r="U542" t="str">
        <f>IFERROR(IF(OR(HLOOKUP($A542,'Z-scores'!$C$2:$UD$20,19,FALSE)&gt;3,HLOOKUP($A542,'Z-scores'!$C$2:$UD$20,19,FALSE)&lt;-3),"",'Total-corrected counts'!U542),"")</f>
        <v/>
      </c>
      <c r="V542">
        <f t="shared" si="32"/>
        <v>1</v>
      </c>
      <c r="W542" s="10">
        <f>SUMIFS(Tabel132[Cluster],Tabel132[ID],A542)</f>
        <v>55</v>
      </c>
      <c r="X542" t="str">
        <f t="shared" si="33"/>
        <v/>
      </c>
      <c r="Y542" t="str">
        <f t="shared" si="34"/>
        <v/>
      </c>
      <c r="Z542" t="str">
        <f t="shared" si="35"/>
        <v/>
      </c>
    </row>
    <row r="543" spans="1:26" x14ac:dyDescent="0.25">
      <c r="A543">
        <v>551</v>
      </c>
      <c r="B543" t="s">
        <v>880</v>
      </c>
      <c r="C543">
        <v>50500</v>
      </c>
      <c r="D543">
        <v>536</v>
      </c>
      <c r="E543" t="str">
        <f>IFERROR(IF(OR(HLOOKUP($A543,'Z-scores'!$C$2:$UD$20,3,FALSE)&gt;3,HLOOKUP(A543,'Z-scores'!$C$2:$UD$20,3,FALSE)&lt;-3),"",'Total-corrected counts'!E543),"")</f>
        <v/>
      </c>
      <c r="F543" t="str">
        <f>IFERROR(IF(OR(HLOOKUP($A543,'Z-scores'!$C$2:$UD$20,4,FALSE)&gt;3,HLOOKUP($A543,'Z-scores'!$C$2:$UD$20,4,FALSE)&lt;-3),"",'Total-corrected counts'!F543),"")</f>
        <v/>
      </c>
      <c r="G543" t="str">
        <f>IFERROR(IF(OR(HLOOKUP($A543,'Z-scores'!$C$2:$UD$20,5,FALSE)&gt;3,HLOOKUP($A543,'Z-scores'!$C$2:$UD$20,5,FALSE)&lt;-3),"",'Total-corrected counts'!G543),"")</f>
        <v/>
      </c>
      <c r="H543" t="str">
        <f>IFERROR(IF(OR(HLOOKUP($A543,'Z-scores'!$C$2:$UD$20,6,FALSE)&gt;3,HLOOKUP($A543,'Z-scores'!$C$2:$UD$20,6,FALSE)&lt;-3),"",'Total-corrected counts'!H543),"")</f>
        <v/>
      </c>
      <c r="I543" t="str">
        <f>IFERROR(IF(OR(HLOOKUP($A543,'Z-scores'!$C$2:$UD$20,7,FALSE)&gt;3,HLOOKUP($A543,'Z-scores'!$C$2:$UD$20,7,FALSE)&lt;-3),"",'Total-corrected counts'!I543),"")</f>
        <v/>
      </c>
      <c r="J543" t="str">
        <f>IFERROR(IF(OR(HLOOKUP($A543,'Z-scores'!$C$2:$UD$20,8,FALSE)&gt;3,HLOOKUP($A543,'Z-scores'!$C$2:$UD$20,8,FALSE)&lt;-3),"",'Total-corrected counts'!J543),"")</f>
        <v/>
      </c>
      <c r="K543" t="str">
        <f>IFERROR(IF(OR(HLOOKUP($A543,'Z-scores'!$C$2:$UD$20,9,FALSE)&gt;3,HLOOKUP($A543,'Z-scores'!$C$2:$UD$20,9,FALSE)&lt;-3),"",'Total-corrected counts'!K543),"")</f>
        <v/>
      </c>
      <c r="L543" t="str">
        <f>IFERROR(IF(OR(HLOOKUP($A543,'Z-scores'!$C$2:$UD$20,10,FALSE)&gt;3,HLOOKUP($A543,'Z-scores'!$C$2:$UD$20,10,FALSE)&lt;-3),"",'Total-corrected counts'!L543),"")</f>
        <v/>
      </c>
      <c r="M543" t="str">
        <f>IFERROR(IF(OR(HLOOKUP($A543,'Z-scores'!$C$2:$UD$20,11,FALSE)&gt;3,HLOOKUP($A543,'Z-scores'!$C$2:$UD$20,11,FALSE)&lt;-3),"",'Total-corrected counts'!M543),"")</f>
        <v/>
      </c>
      <c r="N543" t="str">
        <f>IFERROR(IF(OR(HLOOKUP($A543,'Z-scores'!$C$2:$UD$20,12,FALSE)&gt;3,HLOOKUP($A543,'Z-scores'!$C$2:$UD$20,12,FALSE)&lt;-3),"",'Total-corrected counts'!N543),"")</f>
        <v/>
      </c>
      <c r="O543" t="str">
        <f>IFERROR(IF(OR(HLOOKUP($A543,'Z-scores'!$C$2:$UD$20,13,FALSE)&gt;3,HLOOKUP($A543,'Z-scores'!$C$2:$UD$20,13,FALSE)&lt;-3),"",'Total-corrected counts'!O543),"")</f>
        <v/>
      </c>
      <c r="P543" t="str">
        <f>IFERROR(IF(OR(HLOOKUP($A543,'Z-scores'!$C$2:$UD$20,14,FALSE)&gt;3,HLOOKUP($A543,'Z-scores'!$C$2:$UD$20,14,FALSE)&lt;-3),"",'Total-corrected counts'!P543),"")</f>
        <v/>
      </c>
      <c r="Q543" t="str">
        <f>IFERROR(IF(OR(HLOOKUP($A543,'Z-scores'!$C$2:$UD$20,15,FALSE)&gt;3,HLOOKUP($A543,'Z-scores'!$C$2:$UD$20,15,FALSE)&lt;-3),"",'Total-corrected counts'!Q543),"")</f>
        <v/>
      </c>
      <c r="R543" t="str">
        <f>IFERROR(IF(OR(HLOOKUP($A543,'Z-scores'!$C$2:$UD$20,16,FALSE)&gt;3,HLOOKUP($A543,'Z-scores'!$C$2:$UD$20,16,FALSE)&lt;-3),"",'Total-corrected counts'!R543),"")</f>
        <v/>
      </c>
      <c r="S543" t="str">
        <f>IFERROR(IF(OR(HLOOKUP($A543,'Z-scores'!$C$2:$UD$20,17,FALSE)&gt;3,HLOOKUP($A543,'Z-scores'!$C$2:$UD$20,17,FALSE)&lt;-3),"",'Total-corrected counts'!S543),"")</f>
        <v/>
      </c>
      <c r="T543" t="str">
        <f>IFERROR(IF(OR(HLOOKUP($A543,'Z-scores'!$C$2:$UD$20,18,FALSE)&gt;3,HLOOKUP($A543,'Z-scores'!$C$2:$UD$20,18,FALSE)&lt;-3),"",'Total-corrected counts'!T543),"")</f>
        <v/>
      </c>
      <c r="U543" t="str">
        <f>IFERROR(IF(OR(HLOOKUP($A543,'Z-scores'!$C$2:$UD$20,19,FALSE)&gt;3,HLOOKUP($A543,'Z-scores'!$C$2:$UD$20,19,FALSE)&lt;-3),"",'Total-corrected counts'!U543),"")</f>
        <v/>
      </c>
      <c r="V543">
        <f t="shared" si="32"/>
        <v>1</v>
      </c>
      <c r="W543" s="10">
        <f>SUMIFS(Tabel132[Cluster],Tabel132[ID],A543)</f>
        <v>66</v>
      </c>
      <c r="X543" t="str">
        <f t="shared" si="33"/>
        <v/>
      </c>
      <c r="Y543" t="str">
        <f t="shared" si="34"/>
        <v/>
      </c>
      <c r="Z543" t="str">
        <f t="shared" si="35"/>
        <v/>
      </c>
    </row>
    <row r="544" spans="1:26" x14ac:dyDescent="0.25">
      <c r="A544">
        <v>552</v>
      </c>
      <c r="B544" t="s">
        <v>881</v>
      </c>
      <c r="C544">
        <v>87700</v>
      </c>
      <c r="D544">
        <v>987</v>
      </c>
      <c r="E544" t="str">
        <f>IFERROR(IF(OR(HLOOKUP($A544,'Z-scores'!$C$2:$UD$20,3,FALSE)&gt;3,HLOOKUP(A544,'Z-scores'!$C$2:$UD$20,3,FALSE)&lt;-3),"",'Total-corrected counts'!E544),"")</f>
        <v/>
      </c>
      <c r="F544" t="str">
        <f>IFERROR(IF(OR(HLOOKUP($A544,'Z-scores'!$C$2:$UD$20,4,FALSE)&gt;3,HLOOKUP($A544,'Z-scores'!$C$2:$UD$20,4,FALSE)&lt;-3),"",'Total-corrected counts'!F544),"")</f>
        <v/>
      </c>
      <c r="G544" t="str">
        <f>IFERROR(IF(OR(HLOOKUP($A544,'Z-scores'!$C$2:$UD$20,5,FALSE)&gt;3,HLOOKUP($A544,'Z-scores'!$C$2:$UD$20,5,FALSE)&lt;-3),"",'Total-corrected counts'!G544),"")</f>
        <v/>
      </c>
      <c r="H544" t="str">
        <f>IFERROR(IF(OR(HLOOKUP($A544,'Z-scores'!$C$2:$UD$20,6,FALSE)&gt;3,HLOOKUP($A544,'Z-scores'!$C$2:$UD$20,6,FALSE)&lt;-3),"",'Total-corrected counts'!H544),"")</f>
        <v/>
      </c>
      <c r="I544" t="str">
        <f>IFERROR(IF(OR(HLOOKUP($A544,'Z-scores'!$C$2:$UD$20,7,FALSE)&gt;3,HLOOKUP($A544,'Z-scores'!$C$2:$UD$20,7,FALSE)&lt;-3),"",'Total-corrected counts'!I544),"")</f>
        <v/>
      </c>
      <c r="J544" t="str">
        <f>IFERROR(IF(OR(HLOOKUP($A544,'Z-scores'!$C$2:$UD$20,8,FALSE)&gt;3,HLOOKUP($A544,'Z-scores'!$C$2:$UD$20,8,FALSE)&lt;-3),"",'Total-corrected counts'!J544),"")</f>
        <v/>
      </c>
      <c r="K544" t="str">
        <f>IFERROR(IF(OR(HLOOKUP($A544,'Z-scores'!$C$2:$UD$20,9,FALSE)&gt;3,HLOOKUP($A544,'Z-scores'!$C$2:$UD$20,9,FALSE)&lt;-3),"",'Total-corrected counts'!K544),"")</f>
        <v/>
      </c>
      <c r="L544" t="str">
        <f>IFERROR(IF(OR(HLOOKUP($A544,'Z-scores'!$C$2:$UD$20,10,FALSE)&gt;3,HLOOKUP($A544,'Z-scores'!$C$2:$UD$20,10,FALSE)&lt;-3),"",'Total-corrected counts'!L544),"")</f>
        <v/>
      </c>
      <c r="M544" t="str">
        <f>IFERROR(IF(OR(HLOOKUP($A544,'Z-scores'!$C$2:$UD$20,11,FALSE)&gt;3,HLOOKUP($A544,'Z-scores'!$C$2:$UD$20,11,FALSE)&lt;-3),"",'Total-corrected counts'!M544),"")</f>
        <v/>
      </c>
      <c r="N544" t="str">
        <f>IFERROR(IF(OR(HLOOKUP($A544,'Z-scores'!$C$2:$UD$20,12,FALSE)&gt;3,HLOOKUP($A544,'Z-scores'!$C$2:$UD$20,12,FALSE)&lt;-3),"",'Total-corrected counts'!N544),"")</f>
        <v/>
      </c>
      <c r="O544" t="str">
        <f>IFERROR(IF(OR(HLOOKUP($A544,'Z-scores'!$C$2:$UD$20,13,FALSE)&gt;3,HLOOKUP($A544,'Z-scores'!$C$2:$UD$20,13,FALSE)&lt;-3),"",'Total-corrected counts'!O544),"")</f>
        <v/>
      </c>
      <c r="P544" t="str">
        <f>IFERROR(IF(OR(HLOOKUP($A544,'Z-scores'!$C$2:$UD$20,14,FALSE)&gt;3,HLOOKUP($A544,'Z-scores'!$C$2:$UD$20,14,FALSE)&lt;-3),"",'Total-corrected counts'!P544),"")</f>
        <v/>
      </c>
      <c r="Q544" t="str">
        <f>IFERROR(IF(OR(HLOOKUP($A544,'Z-scores'!$C$2:$UD$20,15,FALSE)&gt;3,HLOOKUP($A544,'Z-scores'!$C$2:$UD$20,15,FALSE)&lt;-3),"",'Total-corrected counts'!Q544),"")</f>
        <v/>
      </c>
      <c r="R544" t="str">
        <f>IFERROR(IF(OR(HLOOKUP($A544,'Z-scores'!$C$2:$UD$20,16,FALSE)&gt;3,HLOOKUP($A544,'Z-scores'!$C$2:$UD$20,16,FALSE)&lt;-3),"",'Total-corrected counts'!R544),"")</f>
        <v/>
      </c>
      <c r="S544" t="str">
        <f>IFERROR(IF(OR(HLOOKUP($A544,'Z-scores'!$C$2:$UD$20,17,FALSE)&gt;3,HLOOKUP($A544,'Z-scores'!$C$2:$UD$20,17,FALSE)&lt;-3),"",'Total-corrected counts'!S544),"")</f>
        <v/>
      </c>
      <c r="T544" t="str">
        <f>IFERROR(IF(OR(HLOOKUP($A544,'Z-scores'!$C$2:$UD$20,18,FALSE)&gt;3,HLOOKUP($A544,'Z-scores'!$C$2:$UD$20,18,FALSE)&lt;-3),"",'Total-corrected counts'!T544),"")</f>
        <v/>
      </c>
      <c r="U544" t="str">
        <f>IFERROR(IF(OR(HLOOKUP($A544,'Z-scores'!$C$2:$UD$20,19,FALSE)&gt;3,HLOOKUP($A544,'Z-scores'!$C$2:$UD$20,19,FALSE)&lt;-3),"",'Total-corrected counts'!U544),"")</f>
        <v/>
      </c>
      <c r="V544">
        <f t="shared" si="32"/>
        <v>1</v>
      </c>
      <c r="W544" s="10">
        <f>SUMIFS(Tabel132[Cluster],Tabel132[ID],A544)</f>
        <v>94</v>
      </c>
      <c r="X544" t="str">
        <f t="shared" si="33"/>
        <v/>
      </c>
      <c r="Y544" t="str">
        <f t="shared" si="34"/>
        <v/>
      </c>
      <c r="Z544" t="str">
        <f t="shared" si="35"/>
        <v/>
      </c>
    </row>
    <row r="545" spans="1:26" x14ac:dyDescent="0.25">
      <c r="A545">
        <v>553</v>
      </c>
      <c r="B545" t="s">
        <v>882</v>
      </c>
      <c r="C545">
        <v>105200</v>
      </c>
      <c r="D545">
        <v>1123</v>
      </c>
      <c r="E545" t="str">
        <f>IFERROR(IF(OR(HLOOKUP($A545,'Z-scores'!$C$2:$UD$20,3,FALSE)&gt;3,HLOOKUP(A545,'Z-scores'!$C$2:$UD$20,3,FALSE)&lt;-3),"",'Total-corrected counts'!E545),"")</f>
        <v/>
      </c>
      <c r="F545" t="str">
        <f>IFERROR(IF(OR(HLOOKUP($A545,'Z-scores'!$C$2:$UD$20,4,FALSE)&gt;3,HLOOKUP($A545,'Z-scores'!$C$2:$UD$20,4,FALSE)&lt;-3),"",'Total-corrected counts'!F545),"")</f>
        <v/>
      </c>
      <c r="G545" t="str">
        <f>IFERROR(IF(OR(HLOOKUP($A545,'Z-scores'!$C$2:$UD$20,5,FALSE)&gt;3,HLOOKUP($A545,'Z-scores'!$C$2:$UD$20,5,FALSE)&lt;-3),"",'Total-corrected counts'!G545),"")</f>
        <v/>
      </c>
      <c r="H545" t="str">
        <f>IFERROR(IF(OR(HLOOKUP($A545,'Z-scores'!$C$2:$UD$20,6,FALSE)&gt;3,HLOOKUP($A545,'Z-scores'!$C$2:$UD$20,6,FALSE)&lt;-3),"",'Total-corrected counts'!H545),"")</f>
        <v/>
      </c>
      <c r="I545" t="str">
        <f>IFERROR(IF(OR(HLOOKUP($A545,'Z-scores'!$C$2:$UD$20,7,FALSE)&gt;3,HLOOKUP($A545,'Z-scores'!$C$2:$UD$20,7,FALSE)&lt;-3),"",'Total-corrected counts'!I545),"")</f>
        <v/>
      </c>
      <c r="J545" t="str">
        <f>IFERROR(IF(OR(HLOOKUP($A545,'Z-scores'!$C$2:$UD$20,8,FALSE)&gt;3,HLOOKUP($A545,'Z-scores'!$C$2:$UD$20,8,FALSE)&lt;-3),"",'Total-corrected counts'!J545),"")</f>
        <v/>
      </c>
      <c r="K545" t="str">
        <f>IFERROR(IF(OR(HLOOKUP($A545,'Z-scores'!$C$2:$UD$20,9,FALSE)&gt;3,HLOOKUP($A545,'Z-scores'!$C$2:$UD$20,9,FALSE)&lt;-3),"",'Total-corrected counts'!K545),"")</f>
        <v/>
      </c>
      <c r="L545" t="str">
        <f>IFERROR(IF(OR(HLOOKUP($A545,'Z-scores'!$C$2:$UD$20,10,FALSE)&gt;3,HLOOKUP($A545,'Z-scores'!$C$2:$UD$20,10,FALSE)&lt;-3),"",'Total-corrected counts'!L545),"")</f>
        <v/>
      </c>
      <c r="M545" t="str">
        <f>IFERROR(IF(OR(HLOOKUP($A545,'Z-scores'!$C$2:$UD$20,11,FALSE)&gt;3,HLOOKUP($A545,'Z-scores'!$C$2:$UD$20,11,FALSE)&lt;-3),"",'Total-corrected counts'!M545),"")</f>
        <v/>
      </c>
      <c r="N545" t="str">
        <f>IFERROR(IF(OR(HLOOKUP($A545,'Z-scores'!$C$2:$UD$20,12,FALSE)&gt;3,HLOOKUP($A545,'Z-scores'!$C$2:$UD$20,12,FALSE)&lt;-3),"",'Total-corrected counts'!N545),"")</f>
        <v/>
      </c>
      <c r="O545" t="str">
        <f>IFERROR(IF(OR(HLOOKUP($A545,'Z-scores'!$C$2:$UD$20,13,FALSE)&gt;3,HLOOKUP($A545,'Z-scores'!$C$2:$UD$20,13,FALSE)&lt;-3),"",'Total-corrected counts'!O545),"")</f>
        <v/>
      </c>
      <c r="P545" t="str">
        <f>IFERROR(IF(OR(HLOOKUP($A545,'Z-scores'!$C$2:$UD$20,14,FALSE)&gt;3,HLOOKUP($A545,'Z-scores'!$C$2:$UD$20,14,FALSE)&lt;-3),"",'Total-corrected counts'!P545),"")</f>
        <v/>
      </c>
      <c r="Q545" t="str">
        <f>IFERROR(IF(OR(HLOOKUP($A545,'Z-scores'!$C$2:$UD$20,15,FALSE)&gt;3,HLOOKUP($A545,'Z-scores'!$C$2:$UD$20,15,FALSE)&lt;-3),"",'Total-corrected counts'!Q545),"")</f>
        <v/>
      </c>
      <c r="R545" t="str">
        <f>IFERROR(IF(OR(HLOOKUP($A545,'Z-scores'!$C$2:$UD$20,16,FALSE)&gt;3,HLOOKUP($A545,'Z-scores'!$C$2:$UD$20,16,FALSE)&lt;-3),"",'Total-corrected counts'!R545),"")</f>
        <v/>
      </c>
      <c r="S545" t="str">
        <f>IFERROR(IF(OR(HLOOKUP($A545,'Z-scores'!$C$2:$UD$20,17,FALSE)&gt;3,HLOOKUP($A545,'Z-scores'!$C$2:$UD$20,17,FALSE)&lt;-3),"",'Total-corrected counts'!S545),"")</f>
        <v/>
      </c>
      <c r="T545" t="str">
        <f>IFERROR(IF(OR(HLOOKUP($A545,'Z-scores'!$C$2:$UD$20,18,FALSE)&gt;3,HLOOKUP($A545,'Z-scores'!$C$2:$UD$20,18,FALSE)&lt;-3),"",'Total-corrected counts'!T545),"")</f>
        <v/>
      </c>
      <c r="U545" t="str">
        <f>IFERROR(IF(OR(HLOOKUP($A545,'Z-scores'!$C$2:$UD$20,19,FALSE)&gt;3,HLOOKUP($A545,'Z-scores'!$C$2:$UD$20,19,FALSE)&lt;-3),"",'Total-corrected counts'!U545),"")</f>
        <v/>
      </c>
      <c r="V545">
        <f t="shared" si="32"/>
        <v>1</v>
      </c>
      <c r="W545" s="10">
        <f>SUMIFS(Tabel132[Cluster],Tabel132[ID],A545)</f>
        <v>0</v>
      </c>
      <c r="X545" t="str">
        <f t="shared" si="33"/>
        <v/>
      </c>
      <c r="Y545" t="str">
        <f t="shared" si="34"/>
        <v/>
      </c>
      <c r="Z545" t="str">
        <f t="shared" si="35"/>
        <v/>
      </c>
    </row>
    <row r="546" spans="1:26" x14ac:dyDescent="0.25">
      <c r="A546">
        <v>554</v>
      </c>
      <c r="B546" t="s">
        <v>883</v>
      </c>
      <c r="C546">
        <v>53700</v>
      </c>
      <c r="D546">
        <v>359</v>
      </c>
      <c r="E546" t="str">
        <f>IFERROR(IF(OR(HLOOKUP($A546,'Z-scores'!$C$2:$UD$20,3,FALSE)&gt;3,HLOOKUP(A546,'Z-scores'!$C$2:$UD$20,3,FALSE)&lt;-3),"",'Total-corrected counts'!E546),"")</f>
        <v/>
      </c>
      <c r="F546" t="str">
        <f>IFERROR(IF(OR(HLOOKUP($A546,'Z-scores'!$C$2:$UD$20,4,FALSE)&gt;3,HLOOKUP($A546,'Z-scores'!$C$2:$UD$20,4,FALSE)&lt;-3),"",'Total-corrected counts'!F546),"")</f>
        <v/>
      </c>
      <c r="G546" t="str">
        <f>IFERROR(IF(OR(HLOOKUP($A546,'Z-scores'!$C$2:$UD$20,5,FALSE)&gt;3,HLOOKUP($A546,'Z-scores'!$C$2:$UD$20,5,FALSE)&lt;-3),"",'Total-corrected counts'!G546),"")</f>
        <v/>
      </c>
      <c r="H546" t="str">
        <f>IFERROR(IF(OR(HLOOKUP($A546,'Z-scores'!$C$2:$UD$20,6,FALSE)&gt;3,HLOOKUP($A546,'Z-scores'!$C$2:$UD$20,6,FALSE)&lt;-3),"",'Total-corrected counts'!H546),"")</f>
        <v/>
      </c>
      <c r="I546" t="str">
        <f>IFERROR(IF(OR(HLOOKUP($A546,'Z-scores'!$C$2:$UD$20,7,FALSE)&gt;3,HLOOKUP($A546,'Z-scores'!$C$2:$UD$20,7,FALSE)&lt;-3),"",'Total-corrected counts'!I546),"")</f>
        <v/>
      </c>
      <c r="J546" t="str">
        <f>IFERROR(IF(OR(HLOOKUP($A546,'Z-scores'!$C$2:$UD$20,8,FALSE)&gt;3,HLOOKUP($A546,'Z-scores'!$C$2:$UD$20,8,FALSE)&lt;-3),"",'Total-corrected counts'!J546),"")</f>
        <v/>
      </c>
      <c r="K546" t="str">
        <f>IFERROR(IF(OR(HLOOKUP($A546,'Z-scores'!$C$2:$UD$20,9,FALSE)&gt;3,HLOOKUP($A546,'Z-scores'!$C$2:$UD$20,9,FALSE)&lt;-3),"",'Total-corrected counts'!K546),"")</f>
        <v/>
      </c>
      <c r="L546" t="str">
        <f>IFERROR(IF(OR(HLOOKUP($A546,'Z-scores'!$C$2:$UD$20,10,FALSE)&gt;3,HLOOKUP($A546,'Z-scores'!$C$2:$UD$20,10,FALSE)&lt;-3),"",'Total-corrected counts'!L546),"")</f>
        <v/>
      </c>
      <c r="M546" t="str">
        <f>IFERROR(IF(OR(HLOOKUP($A546,'Z-scores'!$C$2:$UD$20,11,FALSE)&gt;3,HLOOKUP($A546,'Z-scores'!$C$2:$UD$20,11,FALSE)&lt;-3),"",'Total-corrected counts'!M546),"")</f>
        <v/>
      </c>
      <c r="N546" t="str">
        <f>IFERROR(IF(OR(HLOOKUP($A546,'Z-scores'!$C$2:$UD$20,12,FALSE)&gt;3,HLOOKUP($A546,'Z-scores'!$C$2:$UD$20,12,FALSE)&lt;-3),"",'Total-corrected counts'!N546),"")</f>
        <v/>
      </c>
      <c r="O546" t="str">
        <f>IFERROR(IF(OR(HLOOKUP($A546,'Z-scores'!$C$2:$UD$20,13,FALSE)&gt;3,HLOOKUP($A546,'Z-scores'!$C$2:$UD$20,13,FALSE)&lt;-3),"",'Total-corrected counts'!O546),"")</f>
        <v/>
      </c>
      <c r="P546" t="str">
        <f>IFERROR(IF(OR(HLOOKUP($A546,'Z-scores'!$C$2:$UD$20,14,FALSE)&gt;3,HLOOKUP($A546,'Z-scores'!$C$2:$UD$20,14,FALSE)&lt;-3),"",'Total-corrected counts'!P546),"")</f>
        <v/>
      </c>
      <c r="Q546" t="str">
        <f>IFERROR(IF(OR(HLOOKUP($A546,'Z-scores'!$C$2:$UD$20,15,FALSE)&gt;3,HLOOKUP($A546,'Z-scores'!$C$2:$UD$20,15,FALSE)&lt;-3),"",'Total-corrected counts'!Q546),"")</f>
        <v/>
      </c>
      <c r="R546" t="str">
        <f>IFERROR(IF(OR(HLOOKUP($A546,'Z-scores'!$C$2:$UD$20,16,FALSE)&gt;3,HLOOKUP($A546,'Z-scores'!$C$2:$UD$20,16,FALSE)&lt;-3),"",'Total-corrected counts'!R546),"")</f>
        <v/>
      </c>
      <c r="S546" t="str">
        <f>IFERROR(IF(OR(HLOOKUP($A546,'Z-scores'!$C$2:$UD$20,17,FALSE)&gt;3,HLOOKUP($A546,'Z-scores'!$C$2:$UD$20,17,FALSE)&lt;-3),"",'Total-corrected counts'!S546),"")</f>
        <v/>
      </c>
      <c r="T546" t="str">
        <f>IFERROR(IF(OR(HLOOKUP($A546,'Z-scores'!$C$2:$UD$20,18,FALSE)&gt;3,HLOOKUP($A546,'Z-scores'!$C$2:$UD$20,18,FALSE)&lt;-3),"",'Total-corrected counts'!T546),"")</f>
        <v/>
      </c>
      <c r="U546" t="str">
        <f>IFERROR(IF(OR(HLOOKUP($A546,'Z-scores'!$C$2:$UD$20,19,FALSE)&gt;3,HLOOKUP($A546,'Z-scores'!$C$2:$UD$20,19,FALSE)&lt;-3),"",'Total-corrected counts'!U546),"")</f>
        <v/>
      </c>
      <c r="V546">
        <f t="shared" si="32"/>
        <v>1</v>
      </c>
      <c r="W546" s="10">
        <f>SUMIFS(Tabel132[Cluster],Tabel132[ID],A546)</f>
        <v>75</v>
      </c>
      <c r="X546" t="str">
        <f t="shared" si="33"/>
        <v/>
      </c>
      <c r="Y546" t="str">
        <f t="shared" si="34"/>
        <v/>
      </c>
      <c r="Z546" t="str">
        <f t="shared" si="35"/>
        <v/>
      </c>
    </row>
    <row r="547" spans="1:26" x14ac:dyDescent="0.25">
      <c r="A547">
        <v>555</v>
      </c>
      <c r="B547" t="s">
        <v>884</v>
      </c>
      <c r="C547">
        <v>80600</v>
      </c>
      <c r="D547">
        <v>128</v>
      </c>
      <c r="E547" t="str">
        <f>IFERROR(IF(OR(HLOOKUP($A547,'Z-scores'!$C$2:$UD$20,3,FALSE)&gt;3,HLOOKUP(A547,'Z-scores'!$C$2:$UD$20,3,FALSE)&lt;-3),"",'Total-corrected counts'!E547),"")</f>
        <v/>
      </c>
      <c r="F547" t="str">
        <f>IFERROR(IF(OR(HLOOKUP($A547,'Z-scores'!$C$2:$UD$20,4,FALSE)&gt;3,HLOOKUP($A547,'Z-scores'!$C$2:$UD$20,4,FALSE)&lt;-3),"",'Total-corrected counts'!F547),"")</f>
        <v/>
      </c>
      <c r="G547" t="str">
        <f>IFERROR(IF(OR(HLOOKUP($A547,'Z-scores'!$C$2:$UD$20,5,FALSE)&gt;3,HLOOKUP($A547,'Z-scores'!$C$2:$UD$20,5,FALSE)&lt;-3),"",'Total-corrected counts'!G547),"")</f>
        <v/>
      </c>
      <c r="H547" t="str">
        <f>IFERROR(IF(OR(HLOOKUP($A547,'Z-scores'!$C$2:$UD$20,6,FALSE)&gt;3,HLOOKUP($A547,'Z-scores'!$C$2:$UD$20,6,FALSE)&lt;-3),"",'Total-corrected counts'!H547),"")</f>
        <v/>
      </c>
      <c r="I547" t="str">
        <f>IFERROR(IF(OR(HLOOKUP($A547,'Z-scores'!$C$2:$UD$20,7,FALSE)&gt;3,HLOOKUP($A547,'Z-scores'!$C$2:$UD$20,7,FALSE)&lt;-3),"",'Total-corrected counts'!I547),"")</f>
        <v/>
      </c>
      <c r="J547" t="str">
        <f>IFERROR(IF(OR(HLOOKUP($A547,'Z-scores'!$C$2:$UD$20,8,FALSE)&gt;3,HLOOKUP($A547,'Z-scores'!$C$2:$UD$20,8,FALSE)&lt;-3),"",'Total-corrected counts'!J547),"")</f>
        <v/>
      </c>
      <c r="K547" t="str">
        <f>IFERROR(IF(OR(HLOOKUP($A547,'Z-scores'!$C$2:$UD$20,9,FALSE)&gt;3,HLOOKUP($A547,'Z-scores'!$C$2:$UD$20,9,FALSE)&lt;-3),"",'Total-corrected counts'!K547),"")</f>
        <v/>
      </c>
      <c r="L547" t="str">
        <f>IFERROR(IF(OR(HLOOKUP($A547,'Z-scores'!$C$2:$UD$20,10,FALSE)&gt;3,HLOOKUP($A547,'Z-scores'!$C$2:$UD$20,10,FALSE)&lt;-3),"",'Total-corrected counts'!L547),"")</f>
        <v/>
      </c>
      <c r="M547" t="str">
        <f>IFERROR(IF(OR(HLOOKUP($A547,'Z-scores'!$C$2:$UD$20,11,FALSE)&gt;3,HLOOKUP($A547,'Z-scores'!$C$2:$UD$20,11,FALSE)&lt;-3),"",'Total-corrected counts'!M547),"")</f>
        <v/>
      </c>
      <c r="N547" t="str">
        <f>IFERROR(IF(OR(HLOOKUP($A547,'Z-scores'!$C$2:$UD$20,12,FALSE)&gt;3,HLOOKUP($A547,'Z-scores'!$C$2:$UD$20,12,FALSE)&lt;-3),"",'Total-corrected counts'!N547),"")</f>
        <v/>
      </c>
      <c r="O547" t="str">
        <f>IFERROR(IF(OR(HLOOKUP($A547,'Z-scores'!$C$2:$UD$20,13,FALSE)&gt;3,HLOOKUP($A547,'Z-scores'!$C$2:$UD$20,13,FALSE)&lt;-3),"",'Total-corrected counts'!O547),"")</f>
        <v/>
      </c>
      <c r="P547" t="str">
        <f>IFERROR(IF(OR(HLOOKUP($A547,'Z-scores'!$C$2:$UD$20,14,FALSE)&gt;3,HLOOKUP($A547,'Z-scores'!$C$2:$UD$20,14,FALSE)&lt;-3),"",'Total-corrected counts'!P547),"")</f>
        <v/>
      </c>
      <c r="Q547" t="str">
        <f>IFERROR(IF(OR(HLOOKUP($A547,'Z-scores'!$C$2:$UD$20,15,FALSE)&gt;3,HLOOKUP($A547,'Z-scores'!$C$2:$UD$20,15,FALSE)&lt;-3),"",'Total-corrected counts'!Q547),"")</f>
        <v/>
      </c>
      <c r="R547" t="str">
        <f>IFERROR(IF(OR(HLOOKUP($A547,'Z-scores'!$C$2:$UD$20,16,FALSE)&gt;3,HLOOKUP($A547,'Z-scores'!$C$2:$UD$20,16,FALSE)&lt;-3),"",'Total-corrected counts'!R547),"")</f>
        <v/>
      </c>
      <c r="S547" t="str">
        <f>IFERROR(IF(OR(HLOOKUP($A547,'Z-scores'!$C$2:$UD$20,17,FALSE)&gt;3,HLOOKUP($A547,'Z-scores'!$C$2:$UD$20,17,FALSE)&lt;-3),"",'Total-corrected counts'!S547),"")</f>
        <v/>
      </c>
      <c r="T547" t="str">
        <f>IFERROR(IF(OR(HLOOKUP($A547,'Z-scores'!$C$2:$UD$20,18,FALSE)&gt;3,HLOOKUP($A547,'Z-scores'!$C$2:$UD$20,18,FALSE)&lt;-3),"",'Total-corrected counts'!T547),"")</f>
        <v/>
      </c>
      <c r="U547" t="str">
        <f>IFERROR(IF(OR(HLOOKUP($A547,'Z-scores'!$C$2:$UD$20,19,FALSE)&gt;3,HLOOKUP($A547,'Z-scores'!$C$2:$UD$20,19,FALSE)&lt;-3),"",'Total-corrected counts'!U547),"")</f>
        <v/>
      </c>
      <c r="V547">
        <f t="shared" si="32"/>
        <v>1</v>
      </c>
      <c r="W547" s="10">
        <f>SUMIFS(Tabel132[Cluster],Tabel132[ID],A547)</f>
        <v>88</v>
      </c>
      <c r="X547" t="str">
        <f t="shared" si="33"/>
        <v/>
      </c>
      <c r="Y547" t="str">
        <f t="shared" si="34"/>
        <v/>
      </c>
      <c r="Z547" t="str">
        <f t="shared" si="35"/>
        <v/>
      </c>
    </row>
    <row r="548" spans="1:26" x14ac:dyDescent="0.25">
      <c r="A548">
        <v>556</v>
      </c>
      <c r="B548" t="s">
        <v>266</v>
      </c>
      <c r="C548">
        <v>8700</v>
      </c>
      <c r="D548">
        <v>44</v>
      </c>
      <c r="E548" t="str">
        <f>IFERROR(IF(OR(HLOOKUP($A548,'Z-scores'!$C$2:$UD$20,3,FALSE)&gt;3,HLOOKUP(A548,'Z-scores'!$C$2:$UD$20,3,FALSE)&lt;-3),"",'Total-corrected counts'!E548),"")</f>
        <v/>
      </c>
      <c r="F548">
        <f>IFERROR(IF(OR(HLOOKUP($A548,'Z-scores'!$C$2:$UD$20,4,FALSE)&gt;3,HLOOKUP($A548,'Z-scores'!$C$2:$UD$20,4,FALSE)&lt;-3),"",'Total-corrected counts'!F548),"")</f>
        <v>5.7092795479825567</v>
      </c>
      <c r="G548">
        <f>IFERROR(IF(OR(HLOOKUP($A548,'Z-scores'!$C$2:$UD$20,5,FALSE)&gt;3,HLOOKUP($A548,'Z-scores'!$C$2:$UD$20,5,FALSE)&lt;-3),"",'Total-corrected counts'!G548),"")</f>
        <v>15.784214576676833</v>
      </c>
      <c r="H548">
        <f>IFERROR(IF(OR(HLOOKUP($A548,'Z-scores'!$C$2:$UD$20,6,FALSE)&gt;3,HLOOKUP($A548,'Z-scores'!$C$2:$UD$20,6,FALSE)&lt;-3),"",'Total-corrected counts'!H548),"")</f>
        <v>1.8009201445482728</v>
      </c>
      <c r="I548">
        <f>IFERROR(IF(OR(HLOOKUP($A548,'Z-scores'!$C$2:$UD$20,7,FALSE)&gt;3,HLOOKUP($A548,'Z-scores'!$C$2:$UD$20,7,FALSE)&lt;-3),"",'Total-corrected counts'!I548),"")</f>
        <v>1.1882809638005289</v>
      </c>
      <c r="J548">
        <f>IFERROR(IF(OR(HLOOKUP($A548,'Z-scores'!$C$2:$UD$20,8,FALSE)&gt;3,HLOOKUP($A548,'Z-scores'!$C$2:$UD$20,8,FALSE)&lt;-3),"",'Total-corrected counts'!J548),"")</f>
        <v>1.8441050765155684</v>
      </c>
      <c r="K548">
        <f>IFERROR(IF(OR(HLOOKUP($A548,'Z-scores'!$C$2:$UD$20,9,FALSE)&gt;3,HLOOKUP($A548,'Z-scores'!$C$2:$UD$20,9,FALSE)&lt;-3),"",'Total-corrected counts'!K548),"")</f>
        <v>2.8541167289146552</v>
      </c>
      <c r="L548">
        <f>IFERROR(IF(OR(HLOOKUP($A548,'Z-scores'!$C$2:$UD$20,10,FALSE)&gt;3,HLOOKUP($A548,'Z-scores'!$C$2:$UD$20,10,FALSE)&lt;-3),"",'Total-corrected counts'!L548),"")</f>
        <v>0.56886634198656949</v>
      </c>
      <c r="M548">
        <f>IFERROR(IF(OR(HLOOKUP($A548,'Z-scores'!$C$2:$UD$20,11,FALSE)&gt;3,HLOOKUP($A548,'Z-scores'!$C$2:$UD$20,11,FALSE)&lt;-3),"",'Total-corrected counts'!M548),"")</f>
        <v>2.6632189193597586</v>
      </c>
      <c r="N548">
        <f>IFERROR(IF(OR(HLOOKUP($A548,'Z-scores'!$C$2:$UD$20,12,FALSE)&gt;3,HLOOKUP($A548,'Z-scores'!$C$2:$UD$20,12,FALSE)&lt;-3),"",'Total-corrected counts'!N548),"")</f>
        <v>1.0905355262567047</v>
      </c>
      <c r="O548">
        <f>IFERROR(IF(OR(HLOOKUP($A548,'Z-scores'!$C$2:$UD$20,13,FALSE)&gt;3,HLOOKUP($A548,'Z-scores'!$C$2:$UD$20,13,FALSE)&lt;-3),"",'Total-corrected counts'!O548),"")</f>
        <v>3.2307274487652058</v>
      </c>
      <c r="P548">
        <f>IFERROR(IF(OR(HLOOKUP($A548,'Z-scores'!$C$2:$UD$20,14,FALSE)&gt;3,HLOOKUP($A548,'Z-scores'!$C$2:$UD$20,14,FALSE)&lt;-3),"",'Total-corrected counts'!P548),"")</f>
        <v>2.4616973146557748</v>
      </c>
      <c r="Q548">
        <f>IFERROR(IF(OR(HLOOKUP($A548,'Z-scores'!$C$2:$UD$20,15,FALSE)&gt;3,HLOOKUP($A548,'Z-scores'!$C$2:$UD$20,15,FALSE)&lt;-3),"",'Total-corrected counts'!Q548),"")</f>
        <v>0.24377686421043598</v>
      </c>
      <c r="R548">
        <f>IFERROR(IF(OR(HLOOKUP($A548,'Z-scores'!$C$2:$UD$20,16,FALSE)&gt;3,HLOOKUP($A548,'Z-scores'!$C$2:$UD$20,16,FALSE)&lt;-3),"",'Total-corrected counts'!R548),"")</f>
        <v>1.5987786773412191</v>
      </c>
      <c r="S548">
        <f>IFERROR(IF(OR(HLOOKUP($A548,'Z-scores'!$C$2:$UD$20,17,FALSE)&gt;3,HLOOKUP($A548,'Z-scores'!$C$2:$UD$20,17,FALSE)&lt;-3),"",'Total-corrected counts'!S548),"")</f>
        <v>0.98798244214059971</v>
      </c>
      <c r="T548">
        <f>IFERROR(IF(OR(HLOOKUP($A548,'Z-scores'!$C$2:$UD$20,18,FALSE)&gt;3,HLOOKUP($A548,'Z-scores'!$C$2:$UD$20,18,FALSE)&lt;-3),"",'Total-corrected counts'!T548),"")</f>
        <v>1.9501617689255899</v>
      </c>
      <c r="U548">
        <f>IFERROR(IF(OR(HLOOKUP($A548,'Z-scores'!$C$2:$UD$20,19,FALSE)&gt;3,HLOOKUP($A548,'Z-scores'!$C$2:$UD$20,19,FALSE)&lt;-3),"",'Total-corrected counts'!U548),"")</f>
        <v>2.794617324023728</v>
      </c>
      <c r="V548">
        <f t="shared" si="32"/>
        <v>1</v>
      </c>
      <c r="W548" s="10">
        <f>SUMIFS(Tabel132[Cluster],Tabel132[ID],A548)</f>
        <v>26</v>
      </c>
      <c r="X548">
        <f t="shared" si="33"/>
        <v>0.2300959854090894</v>
      </c>
      <c r="Y548">
        <f t="shared" si="34"/>
        <v>4.0516252874730929</v>
      </c>
      <c r="Z548">
        <f t="shared" si="35"/>
        <v>1.7947846707899073</v>
      </c>
    </row>
    <row r="549" spans="1:26" x14ac:dyDescent="0.25">
      <c r="A549">
        <v>557</v>
      </c>
      <c r="B549" t="s">
        <v>885</v>
      </c>
      <c r="C549">
        <v>75300</v>
      </c>
      <c r="D549">
        <v>331</v>
      </c>
      <c r="E549" t="str">
        <f>IFERROR(IF(OR(HLOOKUP($A549,'Z-scores'!$C$2:$UD$20,3,FALSE)&gt;3,HLOOKUP(A549,'Z-scores'!$C$2:$UD$20,3,FALSE)&lt;-3),"",'Total-corrected counts'!E549),"")</f>
        <v/>
      </c>
      <c r="F549" t="str">
        <f>IFERROR(IF(OR(HLOOKUP($A549,'Z-scores'!$C$2:$UD$20,4,FALSE)&gt;3,HLOOKUP($A549,'Z-scores'!$C$2:$UD$20,4,FALSE)&lt;-3),"",'Total-corrected counts'!F549),"")</f>
        <v/>
      </c>
      <c r="G549" t="str">
        <f>IFERROR(IF(OR(HLOOKUP($A549,'Z-scores'!$C$2:$UD$20,5,FALSE)&gt;3,HLOOKUP($A549,'Z-scores'!$C$2:$UD$20,5,FALSE)&lt;-3),"",'Total-corrected counts'!G549),"")</f>
        <v/>
      </c>
      <c r="H549" t="str">
        <f>IFERROR(IF(OR(HLOOKUP($A549,'Z-scores'!$C$2:$UD$20,6,FALSE)&gt;3,HLOOKUP($A549,'Z-scores'!$C$2:$UD$20,6,FALSE)&lt;-3),"",'Total-corrected counts'!H549),"")</f>
        <v/>
      </c>
      <c r="I549" t="str">
        <f>IFERROR(IF(OR(HLOOKUP($A549,'Z-scores'!$C$2:$UD$20,7,FALSE)&gt;3,HLOOKUP($A549,'Z-scores'!$C$2:$UD$20,7,FALSE)&lt;-3),"",'Total-corrected counts'!I549),"")</f>
        <v/>
      </c>
      <c r="J549" t="str">
        <f>IFERROR(IF(OR(HLOOKUP($A549,'Z-scores'!$C$2:$UD$20,8,FALSE)&gt;3,HLOOKUP($A549,'Z-scores'!$C$2:$UD$20,8,FALSE)&lt;-3),"",'Total-corrected counts'!J549),"")</f>
        <v/>
      </c>
      <c r="K549" t="str">
        <f>IFERROR(IF(OR(HLOOKUP($A549,'Z-scores'!$C$2:$UD$20,9,FALSE)&gt;3,HLOOKUP($A549,'Z-scores'!$C$2:$UD$20,9,FALSE)&lt;-3),"",'Total-corrected counts'!K549),"")</f>
        <v/>
      </c>
      <c r="L549" t="str">
        <f>IFERROR(IF(OR(HLOOKUP($A549,'Z-scores'!$C$2:$UD$20,10,FALSE)&gt;3,HLOOKUP($A549,'Z-scores'!$C$2:$UD$20,10,FALSE)&lt;-3),"",'Total-corrected counts'!L549),"")</f>
        <v/>
      </c>
      <c r="M549" t="str">
        <f>IFERROR(IF(OR(HLOOKUP($A549,'Z-scores'!$C$2:$UD$20,11,FALSE)&gt;3,HLOOKUP($A549,'Z-scores'!$C$2:$UD$20,11,FALSE)&lt;-3),"",'Total-corrected counts'!M549),"")</f>
        <v/>
      </c>
      <c r="N549" t="str">
        <f>IFERROR(IF(OR(HLOOKUP($A549,'Z-scores'!$C$2:$UD$20,12,FALSE)&gt;3,HLOOKUP($A549,'Z-scores'!$C$2:$UD$20,12,FALSE)&lt;-3),"",'Total-corrected counts'!N549),"")</f>
        <v/>
      </c>
      <c r="O549" t="str">
        <f>IFERROR(IF(OR(HLOOKUP($A549,'Z-scores'!$C$2:$UD$20,13,FALSE)&gt;3,HLOOKUP($A549,'Z-scores'!$C$2:$UD$20,13,FALSE)&lt;-3),"",'Total-corrected counts'!O549),"")</f>
        <v/>
      </c>
      <c r="P549" t="str">
        <f>IFERROR(IF(OR(HLOOKUP($A549,'Z-scores'!$C$2:$UD$20,14,FALSE)&gt;3,HLOOKUP($A549,'Z-scores'!$C$2:$UD$20,14,FALSE)&lt;-3),"",'Total-corrected counts'!P549),"")</f>
        <v/>
      </c>
      <c r="Q549" t="str">
        <f>IFERROR(IF(OR(HLOOKUP($A549,'Z-scores'!$C$2:$UD$20,15,FALSE)&gt;3,HLOOKUP($A549,'Z-scores'!$C$2:$UD$20,15,FALSE)&lt;-3),"",'Total-corrected counts'!Q549),"")</f>
        <v/>
      </c>
      <c r="R549" t="str">
        <f>IFERROR(IF(OR(HLOOKUP($A549,'Z-scores'!$C$2:$UD$20,16,FALSE)&gt;3,HLOOKUP($A549,'Z-scores'!$C$2:$UD$20,16,FALSE)&lt;-3),"",'Total-corrected counts'!R549),"")</f>
        <v/>
      </c>
      <c r="S549" t="str">
        <f>IFERROR(IF(OR(HLOOKUP($A549,'Z-scores'!$C$2:$UD$20,17,FALSE)&gt;3,HLOOKUP($A549,'Z-scores'!$C$2:$UD$20,17,FALSE)&lt;-3),"",'Total-corrected counts'!S549),"")</f>
        <v/>
      </c>
      <c r="T549" t="str">
        <f>IFERROR(IF(OR(HLOOKUP($A549,'Z-scores'!$C$2:$UD$20,18,FALSE)&gt;3,HLOOKUP($A549,'Z-scores'!$C$2:$UD$20,18,FALSE)&lt;-3),"",'Total-corrected counts'!T549),"")</f>
        <v/>
      </c>
      <c r="U549" t="str">
        <f>IFERROR(IF(OR(HLOOKUP($A549,'Z-scores'!$C$2:$UD$20,19,FALSE)&gt;3,HLOOKUP($A549,'Z-scores'!$C$2:$UD$20,19,FALSE)&lt;-3),"",'Total-corrected counts'!U549),"")</f>
        <v/>
      </c>
      <c r="V549">
        <f t="shared" si="32"/>
        <v>1</v>
      </c>
      <c r="W549" s="10">
        <f>SUMIFS(Tabel132[Cluster],Tabel132[ID],A549)</f>
        <v>84</v>
      </c>
      <c r="X549" t="str">
        <f t="shared" si="33"/>
        <v/>
      </c>
      <c r="Y549" t="str">
        <f t="shared" si="34"/>
        <v/>
      </c>
      <c r="Z549" t="str">
        <f t="shared" si="35"/>
        <v/>
      </c>
    </row>
    <row r="550" spans="1:26" x14ac:dyDescent="0.25">
      <c r="A550">
        <v>558</v>
      </c>
      <c r="B550" t="s">
        <v>267</v>
      </c>
      <c r="C550">
        <v>3600</v>
      </c>
      <c r="D550">
        <v>353</v>
      </c>
      <c r="E550">
        <f>IFERROR(IF(OR(HLOOKUP($A550,'Z-scores'!$C$2:$UD$20,3,FALSE)&gt;3,HLOOKUP(A550,'Z-scores'!$C$2:$UD$20,3,FALSE)&lt;-3),"",'Total-corrected counts'!E550),"")</f>
        <v>4.3296059124709831</v>
      </c>
      <c r="F550">
        <f>IFERROR(IF(OR(HLOOKUP($A550,'Z-scores'!$C$2:$UD$20,4,FALSE)&gt;3,HLOOKUP($A550,'Z-scores'!$C$2:$UD$20,4,FALSE)&lt;-3),"",'Total-corrected counts'!F550),"")</f>
        <v>16.832531081120987</v>
      </c>
      <c r="G550">
        <f>IFERROR(IF(OR(HLOOKUP($A550,'Z-scores'!$C$2:$UD$20,5,FALSE)&gt;3,HLOOKUP($A550,'Z-scores'!$C$2:$UD$20,5,FALSE)&lt;-3),"",'Total-corrected counts'!G550),"")</f>
        <v>8.1993303544447631</v>
      </c>
      <c r="H550">
        <f>IFERROR(IF(OR(HLOOKUP($A550,'Z-scores'!$C$2:$UD$20,6,FALSE)&gt;3,HLOOKUP($A550,'Z-scores'!$C$2:$UD$20,6,FALSE)&lt;-3),"",'Total-corrected counts'!H550),"")</f>
        <v>12.494756041633364</v>
      </c>
      <c r="I550">
        <f>IFERROR(IF(OR(HLOOKUP($A550,'Z-scores'!$C$2:$UD$20,7,FALSE)&gt;3,HLOOKUP($A550,'Z-scores'!$C$2:$UD$20,7,FALSE)&lt;-3),"",'Total-corrected counts'!I550),"")</f>
        <v>3.2939394592398079</v>
      </c>
      <c r="J550">
        <f>IFERROR(IF(OR(HLOOKUP($A550,'Z-scores'!$C$2:$UD$20,8,FALSE)&gt;3,HLOOKUP($A550,'Z-scores'!$C$2:$UD$20,8,FALSE)&lt;-3),"",'Total-corrected counts'!J550),"")</f>
        <v>7.0805745718619146</v>
      </c>
      <c r="K550">
        <f>IFERROR(IF(OR(HLOOKUP($A550,'Z-scores'!$C$2:$UD$20,9,FALSE)&gt;3,HLOOKUP($A550,'Z-scores'!$C$2:$UD$20,9,FALSE)&lt;-3),"",'Total-corrected counts'!K550),"")</f>
        <v>8.6782986788561232</v>
      </c>
      <c r="L550">
        <f>IFERROR(IF(OR(HLOOKUP($A550,'Z-scores'!$C$2:$UD$20,10,FALSE)&gt;3,HLOOKUP($A550,'Z-scores'!$C$2:$UD$20,10,FALSE)&lt;-3),"",'Total-corrected counts'!L550),"")</f>
        <v>14.764065992023525</v>
      </c>
      <c r="M550">
        <f>IFERROR(IF(OR(HLOOKUP($A550,'Z-scores'!$C$2:$UD$20,11,FALSE)&gt;3,HLOOKUP($A550,'Z-scores'!$C$2:$UD$20,11,FALSE)&lt;-3),"",'Total-corrected counts'!M550),"")</f>
        <v>9.473318509002878</v>
      </c>
      <c r="N550">
        <f>IFERROR(IF(OR(HLOOKUP($A550,'Z-scores'!$C$2:$UD$20,12,FALSE)&gt;3,HLOOKUP($A550,'Z-scores'!$C$2:$UD$20,12,FALSE)&lt;-3),"",'Total-corrected counts'!N550),"")</f>
        <v>13.691261144769049</v>
      </c>
      <c r="O550">
        <f>IFERROR(IF(OR(HLOOKUP($A550,'Z-scores'!$C$2:$UD$20,13,FALSE)&gt;3,HLOOKUP($A550,'Z-scores'!$C$2:$UD$20,13,FALSE)&lt;-3),"",'Total-corrected counts'!O550),"")</f>
        <v>10.83976365882576</v>
      </c>
      <c r="P550">
        <f>IFERROR(IF(OR(HLOOKUP($A550,'Z-scores'!$C$2:$UD$20,14,FALSE)&gt;3,HLOOKUP($A550,'Z-scores'!$C$2:$UD$20,14,FALSE)&lt;-3),"",'Total-corrected counts'!P550),"")</f>
        <v>7.3295328031851632</v>
      </c>
      <c r="Q550">
        <f>IFERROR(IF(OR(HLOOKUP($A550,'Z-scores'!$C$2:$UD$20,15,FALSE)&gt;3,HLOOKUP($A550,'Z-scores'!$C$2:$UD$20,15,FALSE)&lt;-3),"",'Total-corrected counts'!Q550),"")</f>
        <v>19.64841525536114</v>
      </c>
      <c r="R550">
        <f>IFERROR(IF(OR(HLOOKUP($A550,'Z-scores'!$C$2:$UD$20,16,FALSE)&gt;3,HLOOKUP($A550,'Z-scores'!$C$2:$UD$20,16,FALSE)&lt;-3),"",'Total-corrected counts'!R550),"")</f>
        <v>15.907647491339947</v>
      </c>
      <c r="S550">
        <f>IFERROR(IF(OR(HLOOKUP($A550,'Z-scores'!$C$2:$UD$20,17,FALSE)&gt;3,HLOOKUP($A550,'Z-scores'!$C$2:$UD$20,17,FALSE)&lt;-3),"",'Total-corrected counts'!S550),"")</f>
        <v>8.001572086347494</v>
      </c>
      <c r="T550">
        <f>IFERROR(IF(OR(HLOOKUP($A550,'Z-scores'!$C$2:$UD$20,18,FALSE)&gt;3,HLOOKUP($A550,'Z-scores'!$C$2:$UD$20,18,FALSE)&lt;-3),"",'Total-corrected counts'!T550),"")</f>
        <v>10.609910945476226</v>
      </c>
      <c r="U550">
        <f>IFERROR(IF(OR(HLOOKUP($A550,'Z-scores'!$C$2:$UD$20,19,FALSE)&gt;3,HLOOKUP($A550,'Z-scores'!$C$2:$UD$20,19,FALSE)&lt;-3),"",'Total-corrected counts'!U550),"")</f>
        <v>4.0574024813077418</v>
      </c>
      <c r="V550">
        <f t="shared" si="32"/>
        <v>1</v>
      </c>
      <c r="W550" s="10">
        <f>SUMIFS(Tabel132[Cluster],Tabel132[ID],A550)</f>
        <v>5</v>
      </c>
      <c r="X550">
        <f t="shared" si="33"/>
        <v>0.44884116641124472</v>
      </c>
      <c r="Y550">
        <f t="shared" si="34"/>
        <v>9.4607134000727058</v>
      </c>
      <c r="Z550">
        <f t="shared" si="35"/>
        <v>11.260688233326567</v>
      </c>
    </row>
    <row r="551" spans="1:26" x14ac:dyDescent="0.25">
      <c r="A551">
        <v>559</v>
      </c>
      <c r="B551" t="s">
        <v>886</v>
      </c>
      <c r="C551">
        <v>50600</v>
      </c>
      <c r="D551">
        <v>536</v>
      </c>
      <c r="E551" t="str">
        <f>IFERROR(IF(OR(HLOOKUP($A551,'Z-scores'!$C$2:$UD$20,3,FALSE)&gt;3,HLOOKUP(A551,'Z-scores'!$C$2:$UD$20,3,FALSE)&lt;-3),"",'Total-corrected counts'!E551),"")</f>
        <v/>
      </c>
      <c r="F551" t="str">
        <f>IFERROR(IF(OR(HLOOKUP($A551,'Z-scores'!$C$2:$UD$20,4,FALSE)&gt;3,HLOOKUP($A551,'Z-scores'!$C$2:$UD$20,4,FALSE)&lt;-3),"",'Total-corrected counts'!F551),"")</f>
        <v/>
      </c>
      <c r="G551" t="str">
        <f>IFERROR(IF(OR(HLOOKUP($A551,'Z-scores'!$C$2:$UD$20,5,FALSE)&gt;3,HLOOKUP($A551,'Z-scores'!$C$2:$UD$20,5,FALSE)&lt;-3),"",'Total-corrected counts'!G551),"")</f>
        <v/>
      </c>
      <c r="H551" t="str">
        <f>IFERROR(IF(OR(HLOOKUP($A551,'Z-scores'!$C$2:$UD$20,6,FALSE)&gt;3,HLOOKUP($A551,'Z-scores'!$C$2:$UD$20,6,FALSE)&lt;-3),"",'Total-corrected counts'!H551),"")</f>
        <v/>
      </c>
      <c r="I551" t="str">
        <f>IFERROR(IF(OR(HLOOKUP($A551,'Z-scores'!$C$2:$UD$20,7,FALSE)&gt;3,HLOOKUP($A551,'Z-scores'!$C$2:$UD$20,7,FALSE)&lt;-3),"",'Total-corrected counts'!I551),"")</f>
        <v/>
      </c>
      <c r="J551" t="str">
        <f>IFERROR(IF(OR(HLOOKUP($A551,'Z-scores'!$C$2:$UD$20,8,FALSE)&gt;3,HLOOKUP($A551,'Z-scores'!$C$2:$UD$20,8,FALSE)&lt;-3),"",'Total-corrected counts'!J551),"")</f>
        <v/>
      </c>
      <c r="K551" t="str">
        <f>IFERROR(IF(OR(HLOOKUP($A551,'Z-scores'!$C$2:$UD$20,9,FALSE)&gt;3,HLOOKUP($A551,'Z-scores'!$C$2:$UD$20,9,FALSE)&lt;-3),"",'Total-corrected counts'!K551),"")</f>
        <v/>
      </c>
      <c r="L551" t="str">
        <f>IFERROR(IF(OR(HLOOKUP($A551,'Z-scores'!$C$2:$UD$20,10,FALSE)&gt;3,HLOOKUP($A551,'Z-scores'!$C$2:$UD$20,10,FALSE)&lt;-3),"",'Total-corrected counts'!L551),"")</f>
        <v/>
      </c>
      <c r="M551" t="str">
        <f>IFERROR(IF(OR(HLOOKUP($A551,'Z-scores'!$C$2:$UD$20,11,FALSE)&gt;3,HLOOKUP($A551,'Z-scores'!$C$2:$UD$20,11,FALSE)&lt;-3),"",'Total-corrected counts'!M551),"")</f>
        <v/>
      </c>
      <c r="N551" t="str">
        <f>IFERROR(IF(OR(HLOOKUP($A551,'Z-scores'!$C$2:$UD$20,12,FALSE)&gt;3,HLOOKUP($A551,'Z-scores'!$C$2:$UD$20,12,FALSE)&lt;-3),"",'Total-corrected counts'!N551),"")</f>
        <v/>
      </c>
      <c r="O551" t="str">
        <f>IFERROR(IF(OR(HLOOKUP($A551,'Z-scores'!$C$2:$UD$20,13,FALSE)&gt;3,HLOOKUP($A551,'Z-scores'!$C$2:$UD$20,13,FALSE)&lt;-3),"",'Total-corrected counts'!O551),"")</f>
        <v/>
      </c>
      <c r="P551" t="str">
        <f>IFERROR(IF(OR(HLOOKUP($A551,'Z-scores'!$C$2:$UD$20,14,FALSE)&gt;3,HLOOKUP($A551,'Z-scores'!$C$2:$UD$20,14,FALSE)&lt;-3),"",'Total-corrected counts'!P551),"")</f>
        <v/>
      </c>
      <c r="Q551" t="str">
        <f>IFERROR(IF(OR(HLOOKUP($A551,'Z-scores'!$C$2:$UD$20,15,FALSE)&gt;3,HLOOKUP($A551,'Z-scores'!$C$2:$UD$20,15,FALSE)&lt;-3),"",'Total-corrected counts'!Q551),"")</f>
        <v/>
      </c>
      <c r="R551" t="str">
        <f>IFERROR(IF(OR(HLOOKUP($A551,'Z-scores'!$C$2:$UD$20,16,FALSE)&gt;3,HLOOKUP($A551,'Z-scores'!$C$2:$UD$20,16,FALSE)&lt;-3),"",'Total-corrected counts'!R551),"")</f>
        <v/>
      </c>
      <c r="S551" t="str">
        <f>IFERROR(IF(OR(HLOOKUP($A551,'Z-scores'!$C$2:$UD$20,17,FALSE)&gt;3,HLOOKUP($A551,'Z-scores'!$C$2:$UD$20,17,FALSE)&lt;-3),"",'Total-corrected counts'!S551),"")</f>
        <v/>
      </c>
      <c r="T551" t="str">
        <f>IFERROR(IF(OR(HLOOKUP($A551,'Z-scores'!$C$2:$UD$20,18,FALSE)&gt;3,HLOOKUP($A551,'Z-scores'!$C$2:$UD$20,18,FALSE)&lt;-3),"",'Total-corrected counts'!T551),"")</f>
        <v/>
      </c>
      <c r="U551" t="str">
        <f>IFERROR(IF(OR(HLOOKUP($A551,'Z-scores'!$C$2:$UD$20,19,FALSE)&gt;3,HLOOKUP($A551,'Z-scores'!$C$2:$UD$20,19,FALSE)&lt;-3),"",'Total-corrected counts'!U551),"")</f>
        <v/>
      </c>
      <c r="V551">
        <f t="shared" si="32"/>
        <v>1</v>
      </c>
      <c r="W551" s="10">
        <f>SUMIFS(Tabel132[Cluster],Tabel132[ID],A551)</f>
        <v>66</v>
      </c>
      <c r="X551" t="str">
        <f t="shared" si="33"/>
        <v/>
      </c>
      <c r="Y551" t="str">
        <f t="shared" si="34"/>
        <v/>
      </c>
      <c r="Z551" t="str">
        <f t="shared" si="35"/>
        <v/>
      </c>
    </row>
    <row r="552" spans="1:26" x14ac:dyDescent="0.25">
      <c r="A552">
        <v>560</v>
      </c>
      <c r="B552" t="s">
        <v>887</v>
      </c>
      <c r="C552">
        <v>89900</v>
      </c>
      <c r="D552">
        <v>607</v>
      </c>
      <c r="E552" t="str">
        <f>IFERROR(IF(OR(HLOOKUP($A552,'Z-scores'!$C$2:$UD$20,3,FALSE)&gt;3,HLOOKUP(A552,'Z-scores'!$C$2:$UD$20,3,FALSE)&lt;-3),"",'Total-corrected counts'!E552),"")</f>
        <v/>
      </c>
      <c r="F552" t="str">
        <f>IFERROR(IF(OR(HLOOKUP($A552,'Z-scores'!$C$2:$UD$20,4,FALSE)&gt;3,HLOOKUP($A552,'Z-scores'!$C$2:$UD$20,4,FALSE)&lt;-3),"",'Total-corrected counts'!F552),"")</f>
        <v/>
      </c>
      <c r="G552" t="str">
        <f>IFERROR(IF(OR(HLOOKUP($A552,'Z-scores'!$C$2:$UD$20,5,FALSE)&gt;3,HLOOKUP($A552,'Z-scores'!$C$2:$UD$20,5,FALSE)&lt;-3),"",'Total-corrected counts'!G552),"")</f>
        <v/>
      </c>
      <c r="H552" t="str">
        <f>IFERROR(IF(OR(HLOOKUP($A552,'Z-scores'!$C$2:$UD$20,6,FALSE)&gt;3,HLOOKUP($A552,'Z-scores'!$C$2:$UD$20,6,FALSE)&lt;-3),"",'Total-corrected counts'!H552),"")</f>
        <v/>
      </c>
      <c r="I552" t="str">
        <f>IFERROR(IF(OR(HLOOKUP($A552,'Z-scores'!$C$2:$UD$20,7,FALSE)&gt;3,HLOOKUP($A552,'Z-scores'!$C$2:$UD$20,7,FALSE)&lt;-3),"",'Total-corrected counts'!I552),"")</f>
        <v/>
      </c>
      <c r="J552" t="str">
        <f>IFERROR(IF(OR(HLOOKUP($A552,'Z-scores'!$C$2:$UD$20,8,FALSE)&gt;3,HLOOKUP($A552,'Z-scores'!$C$2:$UD$20,8,FALSE)&lt;-3),"",'Total-corrected counts'!J552),"")</f>
        <v/>
      </c>
      <c r="K552" t="str">
        <f>IFERROR(IF(OR(HLOOKUP($A552,'Z-scores'!$C$2:$UD$20,9,FALSE)&gt;3,HLOOKUP($A552,'Z-scores'!$C$2:$UD$20,9,FALSE)&lt;-3),"",'Total-corrected counts'!K552),"")</f>
        <v/>
      </c>
      <c r="L552" t="str">
        <f>IFERROR(IF(OR(HLOOKUP($A552,'Z-scores'!$C$2:$UD$20,10,FALSE)&gt;3,HLOOKUP($A552,'Z-scores'!$C$2:$UD$20,10,FALSE)&lt;-3),"",'Total-corrected counts'!L552),"")</f>
        <v/>
      </c>
      <c r="M552" t="str">
        <f>IFERROR(IF(OR(HLOOKUP($A552,'Z-scores'!$C$2:$UD$20,11,FALSE)&gt;3,HLOOKUP($A552,'Z-scores'!$C$2:$UD$20,11,FALSE)&lt;-3),"",'Total-corrected counts'!M552),"")</f>
        <v/>
      </c>
      <c r="N552" t="str">
        <f>IFERROR(IF(OR(HLOOKUP($A552,'Z-scores'!$C$2:$UD$20,12,FALSE)&gt;3,HLOOKUP($A552,'Z-scores'!$C$2:$UD$20,12,FALSE)&lt;-3),"",'Total-corrected counts'!N552),"")</f>
        <v/>
      </c>
      <c r="O552" t="str">
        <f>IFERROR(IF(OR(HLOOKUP($A552,'Z-scores'!$C$2:$UD$20,13,FALSE)&gt;3,HLOOKUP($A552,'Z-scores'!$C$2:$UD$20,13,FALSE)&lt;-3),"",'Total-corrected counts'!O552),"")</f>
        <v/>
      </c>
      <c r="P552" t="str">
        <f>IFERROR(IF(OR(HLOOKUP($A552,'Z-scores'!$C$2:$UD$20,14,FALSE)&gt;3,HLOOKUP($A552,'Z-scores'!$C$2:$UD$20,14,FALSE)&lt;-3),"",'Total-corrected counts'!P552),"")</f>
        <v/>
      </c>
      <c r="Q552" t="str">
        <f>IFERROR(IF(OR(HLOOKUP($A552,'Z-scores'!$C$2:$UD$20,15,FALSE)&gt;3,HLOOKUP($A552,'Z-scores'!$C$2:$UD$20,15,FALSE)&lt;-3),"",'Total-corrected counts'!Q552),"")</f>
        <v/>
      </c>
      <c r="R552" t="str">
        <f>IFERROR(IF(OR(HLOOKUP($A552,'Z-scores'!$C$2:$UD$20,16,FALSE)&gt;3,HLOOKUP($A552,'Z-scores'!$C$2:$UD$20,16,FALSE)&lt;-3),"",'Total-corrected counts'!R552),"")</f>
        <v/>
      </c>
      <c r="S552" t="str">
        <f>IFERROR(IF(OR(HLOOKUP($A552,'Z-scores'!$C$2:$UD$20,17,FALSE)&gt;3,HLOOKUP($A552,'Z-scores'!$C$2:$UD$20,17,FALSE)&lt;-3),"",'Total-corrected counts'!S552),"")</f>
        <v/>
      </c>
      <c r="T552" t="str">
        <f>IFERROR(IF(OR(HLOOKUP($A552,'Z-scores'!$C$2:$UD$20,18,FALSE)&gt;3,HLOOKUP($A552,'Z-scores'!$C$2:$UD$20,18,FALSE)&lt;-3),"",'Total-corrected counts'!T552),"")</f>
        <v/>
      </c>
      <c r="U552" t="str">
        <f>IFERROR(IF(OR(HLOOKUP($A552,'Z-scores'!$C$2:$UD$20,19,FALSE)&gt;3,HLOOKUP($A552,'Z-scores'!$C$2:$UD$20,19,FALSE)&lt;-3),"",'Total-corrected counts'!U552),"")</f>
        <v/>
      </c>
      <c r="V552">
        <f t="shared" si="32"/>
        <v>1</v>
      </c>
      <c r="W552" s="10">
        <f>SUMIFS(Tabel132[Cluster],Tabel132[ID],A552)</f>
        <v>96</v>
      </c>
      <c r="X552" t="str">
        <f t="shared" si="33"/>
        <v/>
      </c>
      <c r="Y552" t="str">
        <f t="shared" si="34"/>
        <v/>
      </c>
      <c r="Z552" t="str">
        <f t="shared" si="35"/>
        <v/>
      </c>
    </row>
    <row r="553" spans="1:26" x14ac:dyDescent="0.25">
      <c r="A553">
        <v>561</v>
      </c>
      <c r="B553" t="s">
        <v>888</v>
      </c>
      <c r="C553">
        <v>13600</v>
      </c>
      <c r="D553">
        <v>669</v>
      </c>
      <c r="E553" t="str">
        <f>IFERROR(IF(OR(HLOOKUP($A553,'Z-scores'!$C$2:$UD$20,3,FALSE)&gt;3,HLOOKUP(A553,'Z-scores'!$C$2:$UD$20,3,FALSE)&lt;-3),"",'Total-corrected counts'!E553),"")</f>
        <v/>
      </c>
      <c r="F553" t="str">
        <f>IFERROR(IF(OR(HLOOKUP($A553,'Z-scores'!$C$2:$UD$20,4,FALSE)&gt;3,HLOOKUP($A553,'Z-scores'!$C$2:$UD$20,4,FALSE)&lt;-3),"",'Total-corrected counts'!F553),"")</f>
        <v/>
      </c>
      <c r="G553" t="str">
        <f>IFERROR(IF(OR(HLOOKUP($A553,'Z-scores'!$C$2:$UD$20,5,FALSE)&gt;3,HLOOKUP($A553,'Z-scores'!$C$2:$UD$20,5,FALSE)&lt;-3),"",'Total-corrected counts'!G553),"")</f>
        <v/>
      </c>
      <c r="H553" t="str">
        <f>IFERROR(IF(OR(HLOOKUP($A553,'Z-scores'!$C$2:$UD$20,6,FALSE)&gt;3,HLOOKUP($A553,'Z-scores'!$C$2:$UD$20,6,FALSE)&lt;-3),"",'Total-corrected counts'!H553),"")</f>
        <v/>
      </c>
      <c r="I553" t="str">
        <f>IFERROR(IF(OR(HLOOKUP($A553,'Z-scores'!$C$2:$UD$20,7,FALSE)&gt;3,HLOOKUP($A553,'Z-scores'!$C$2:$UD$20,7,FALSE)&lt;-3),"",'Total-corrected counts'!I553),"")</f>
        <v/>
      </c>
      <c r="J553" t="str">
        <f>IFERROR(IF(OR(HLOOKUP($A553,'Z-scores'!$C$2:$UD$20,8,FALSE)&gt;3,HLOOKUP($A553,'Z-scores'!$C$2:$UD$20,8,FALSE)&lt;-3),"",'Total-corrected counts'!J553),"")</f>
        <v/>
      </c>
      <c r="K553" t="str">
        <f>IFERROR(IF(OR(HLOOKUP($A553,'Z-scores'!$C$2:$UD$20,9,FALSE)&gt;3,HLOOKUP($A553,'Z-scores'!$C$2:$UD$20,9,FALSE)&lt;-3),"",'Total-corrected counts'!K553),"")</f>
        <v/>
      </c>
      <c r="L553" t="str">
        <f>IFERROR(IF(OR(HLOOKUP($A553,'Z-scores'!$C$2:$UD$20,10,FALSE)&gt;3,HLOOKUP($A553,'Z-scores'!$C$2:$UD$20,10,FALSE)&lt;-3),"",'Total-corrected counts'!L553),"")</f>
        <v/>
      </c>
      <c r="M553" t="str">
        <f>IFERROR(IF(OR(HLOOKUP($A553,'Z-scores'!$C$2:$UD$20,11,FALSE)&gt;3,HLOOKUP($A553,'Z-scores'!$C$2:$UD$20,11,FALSE)&lt;-3),"",'Total-corrected counts'!M553),"")</f>
        <v/>
      </c>
      <c r="N553" t="str">
        <f>IFERROR(IF(OR(HLOOKUP($A553,'Z-scores'!$C$2:$UD$20,12,FALSE)&gt;3,HLOOKUP($A553,'Z-scores'!$C$2:$UD$20,12,FALSE)&lt;-3),"",'Total-corrected counts'!N553),"")</f>
        <v/>
      </c>
      <c r="O553" t="str">
        <f>IFERROR(IF(OR(HLOOKUP($A553,'Z-scores'!$C$2:$UD$20,13,FALSE)&gt;3,HLOOKUP($A553,'Z-scores'!$C$2:$UD$20,13,FALSE)&lt;-3),"",'Total-corrected counts'!O553),"")</f>
        <v/>
      </c>
      <c r="P553" t="str">
        <f>IFERROR(IF(OR(HLOOKUP($A553,'Z-scores'!$C$2:$UD$20,14,FALSE)&gt;3,HLOOKUP($A553,'Z-scores'!$C$2:$UD$20,14,FALSE)&lt;-3),"",'Total-corrected counts'!P553),"")</f>
        <v/>
      </c>
      <c r="Q553" t="str">
        <f>IFERROR(IF(OR(HLOOKUP($A553,'Z-scores'!$C$2:$UD$20,15,FALSE)&gt;3,HLOOKUP($A553,'Z-scores'!$C$2:$UD$20,15,FALSE)&lt;-3),"",'Total-corrected counts'!Q553),"")</f>
        <v/>
      </c>
      <c r="R553" t="str">
        <f>IFERROR(IF(OR(HLOOKUP($A553,'Z-scores'!$C$2:$UD$20,16,FALSE)&gt;3,HLOOKUP($A553,'Z-scores'!$C$2:$UD$20,16,FALSE)&lt;-3),"",'Total-corrected counts'!R553),"")</f>
        <v/>
      </c>
      <c r="S553" t="str">
        <f>IFERROR(IF(OR(HLOOKUP($A553,'Z-scores'!$C$2:$UD$20,17,FALSE)&gt;3,HLOOKUP($A553,'Z-scores'!$C$2:$UD$20,17,FALSE)&lt;-3),"",'Total-corrected counts'!S553),"")</f>
        <v/>
      </c>
      <c r="T553" t="str">
        <f>IFERROR(IF(OR(HLOOKUP($A553,'Z-scores'!$C$2:$UD$20,18,FALSE)&gt;3,HLOOKUP($A553,'Z-scores'!$C$2:$UD$20,18,FALSE)&lt;-3),"",'Total-corrected counts'!T553),"")</f>
        <v/>
      </c>
      <c r="U553" t="str">
        <f>IFERROR(IF(OR(HLOOKUP($A553,'Z-scores'!$C$2:$UD$20,19,FALSE)&gt;3,HLOOKUP($A553,'Z-scores'!$C$2:$UD$20,19,FALSE)&lt;-3),"",'Total-corrected counts'!U553),"")</f>
        <v/>
      </c>
      <c r="V553">
        <f t="shared" si="32"/>
        <v>1</v>
      </c>
      <c r="W553" s="10">
        <f>SUMIFS(Tabel132[Cluster],Tabel132[ID],A553)</f>
        <v>0</v>
      </c>
      <c r="X553" t="str">
        <f t="shared" si="33"/>
        <v/>
      </c>
      <c r="Y553" t="str">
        <f t="shared" si="34"/>
        <v/>
      </c>
      <c r="Z553" t="str">
        <f t="shared" si="35"/>
        <v/>
      </c>
    </row>
    <row r="554" spans="1:26" x14ac:dyDescent="0.25">
      <c r="A554">
        <v>562</v>
      </c>
      <c r="B554" t="s">
        <v>889</v>
      </c>
      <c r="C554">
        <v>53800</v>
      </c>
      <c r="D554">
        <v>359</v>
      </c>
      <c r="E554" t="str">
        <f>IFERROR(IF(OR(HLOOKUP($A554,'Z-scores'!$C$2:$UD$20,3,FALSE)&gt;3,HLOOKUP(A554,'Z-scores'!$C$2:$UD$20,3,FALSE)&lt;-3),"",'Total-corrected counts'!E554),"")</f>
        <v/>
      </c>
      <c r="F554" t="str">
        <f>IFERROR(IF(OR(HLOOKUP($A554,'Z-scores'!$C$2:$UD$20,4,FALSE)&gt;3,HLOOKUP($A554,'Z-scores'!$C$2:$UD$20,4,FALSE)&lt;-3),"",'Total-corrected counts'!F554),"")</f>
        <v/>
      </c>
      <c r="G554" t="str">
        <f>IFERROR(IF(OR(HLOOKUP($A554,'Z-scores'!$C$2:$UD$20,5,FALSE)&gt;3,HLOOKUP($A554,'Z-scores'!$C$2:$UD$20,5,FALSE)&lt;-3),"",'Total-corrected counts'!G554),"")</f>
        <v/>
      </c>
      <c r="H554" t="str">
        <f>IFERROR(IF(OR(HLOOKUP($A554,'Z-scores'!$C$2:$UD$20,6,FALSE)&gt;3,HLOOKUP($A554,'Z-scores'!$C$2:$UD$20,6,FALSE)&lt;-3),"",'Total-corrected counts'!H554),"")</f>
        <v/>
      </c>
      <c r="I554" t="str">
        <f>IFERROR(IF(OR(HLOOKUP($A554,'Z-scores'!$C$2:$UD$20,7,FALSE)&gt;3,HLOOKUP($A554,'Z-scores'!$C$2:$UD$20,7,FALSE)&lt;-3),"",'Total-corrected counts'!I554),"")</f>
        <v/>
      </c>
      <c r="J554" t="str">
        <f>IFERROR(IF(OR(HLOOKUP($A554,'Z-scores'!$C$2:$UD$20,8,FALSE)&gt;3,HLOOKUP($A554,'Z-scores'!$C$2:$UD$20,8,FALSE)&lt;-3),"",'Total-corrected counts'!J554),"")</f>
        <v/>
      </c>
      <c r="K554" t="str">
        <f>IFERROR(IF(OR(HLOOKUP($A554,'Z-scores'!$C$2:$UD$20,9,FALSE)&gt;3,HLOOKUP($A554,'Z-scores'!$C$2:$UD$20,9,FALSE)&lt;-3),"",'Total-corrected counts'!K554),"")</f>
        <v/>
      </c>
      <c r="L554" t="str">
        <f>IFERROR(IF(OR(HLOOKUP($A554,'Z-scores'!$C$2:$UD$20,10,FALSE)&gt;3,HLOOKUP($A554,'Z-scores'!$C$2:$UD$20,10,FALSE)&lt;-3),"",'Total-corrected counts'!L554),"")</f>
        <v/>
      </c>
      <c r="M554" t="str">
        <f>IFERROR(IF(OR(HLOOKUP($A554,'Z-scores'!$C$2:$UD$20,11,FALSE)&gt;3,HLOOKUP($A554,'Z-scores'!$C$2:$UD$20,11,FALSE)&lt;-3),"",'Total-corrected counts'!M554),"")</f>
        <v/>
      </c>
      <c r="N554" t="str">
        <f>IFERROR(IF(OR(HLOOKUP($A554,'Z-scores'!$C$2:$UD$20,12,FALSE)&gt;3,HLOOKUP($A554,'Z-scores'!$C$2:$UD$20,12,FALSE)&lt;-3),"",'Total-corrected counts'!N554),"")</f>
        <v/>
      </c>
      <c r="O554" t="str">
        <f>IFERROR(IF(OR(HLOOKUP($A554,'Z-scores'!$C$2:$UD$20,13,FALSE)&gt;3,HLOOKUP($A554,'Z-scores'!$C$2:$UD$20,13,FALSE)&lt;-3),"",'Total-corrected counts'!O554),"")</f>
        <v/>
      </c>
      <c r="P554" t="str">
        <f>IFERROR(IF(OR(HLOOKUP($A554,'Z-scores'!$C$2:$UD$20,14,FALSE)&gt;3,HLOOKUP($A554,'Z-scores'!$C$2:$UD$20,14,FALSE)&lt;-3),"",'Total-corrected counts'!P554),"")</f>
        <v/>
      </c>
      <c r="Q554" t="str">
        <f>IFERROR(IF(OR(HLOOKUP($A554,'Z-scores'!$C$2:$UD$20,15,FALSE)&gt;3,HLOOKUP($A554,'Z-scores'!$C$2:$UD$20,15,FALSE)&lt;-3),"",'Total-corrected counts'!Q554),"")</f>
        <v/>
      </c>
      <c r="R554" t="str">
        <f>IFERROR(IF(OR(HLOOKUP($A554,'Z-scores'!$C$2:$UD$20,16,FALSE)&gt;3,HLOOKUP($A554,'Z-scores'!$C$2:$UD$20,16,FALSE)&lt;-3),"",'Total-corrected counts'!R554),"")</f>
        <v/>
      </c>
      <c r="S554" t="str">
        <f>IFERROR(IF(OR(HLOOKUP($A554,'Z-scores'!$C$2:$UD$20,17,FALSE)&gt;3,HLOOKUP($A554,'Z-scores'!$C$2:$UD$20,17,FALSE)&lt;-3),"",'Total-corrected counts'!S554),"")</f>
        <v/>
      </c>
      <c r="T554" t="str">
        <f>IFERROR(IF(OR(HLOOKUP($A554,'Z-scores'!$C$2:$UD$20,18,FALSE)&gt;3,HLOOKUP($A554,'Z-scores'!$C$2:$UD$20,18,FALSE)&lt;-3),"",'Total-corrected counts'!T554),"")</f>
        <v/>
      </c>
      <c r="U554" t="str">
        <f>IFERROR(IF(OR(HLOOKUP($A554,'Z-scores'!$C$2:$UD$20,19,FALSE)&gt;3,HLOOKUP($A554,'Z-scores'!$C$2:$UD$20,19,FALSE)&lt;-3),"",'Total-corrected counts'!U554),"")</f>
        <v/>
      </c>
      <c r="V554">
        <f t="shared" si="32"/>
        <v>1</v>
      </c>
      <c r="W554" s="10">
        <f>SUMIFS(Tabel132[Cluster],Tabel132[ID],A554)</f>
        <v>75</v>
      </c>
      <c r="X554" t="str">
        <f t="shared" si="33"/>
        <v/>
      </c>
      <c r="Y554" t="str">
        <f t="shared" si="34"/>
        <v/>
      </c>
      <c r="Z554" t="str">
        <f t="shared" si="35"/>
        <v/>
      </c>
    </row>
    <row r="555" spans="1:26" x14ac:dyDescent="0.25">
      <c r="A555">
        <v>563</v>
      </c>
      <c r="B555" t="s">
        <v>890</v>
      </c>
      <c r="C555">
        <v>115700</v>
      </c>
      <c r="D555">
        <v>70</v>
      </c>
      <c r="E555" t="str">
        <f>IFERROR(IF(OR(HLOOKUP($A555,'Z-scores'!$C$2:$UD$20,3,FALSE)&gt;3,HLOOKUP(A555,'Z-scores'!$C$2:$UD$20,3,FALSE)&lt;-3),"",'Total-corrected counts'!E555),"")</f>
        <v/>
      </c>
      <c r="F555" t="str">
        <f>IFERROR(IF(OR(HLOOKUP($A555,'Z-scores'!$C$2:$UD$20,4,FALSE)&gt;3,HLOOKUP($A555,'Z-scores'!$C$2:$UD$20,4,FALSE)&lt;-3),"",'Total-corrected counts'!F555),"")</f>
        <v/>
      </c>
      <c r="G555" t="str">
        <f>IFERROR(IF(OR(HLOOKUP($A555,'Z-scores'!$C$2:$UD$20,5,FALSE)&gt;3,HLOOKUP($A555,'Z-scores'!$C$2:$UD$20,5,FALSE)&lt;-3),"",'Total-corrected counts'!G555),"")</f>
        <v/>
      </c>
      <c r="H555" t="str">
        <f>IFERROR(IF(OR(HLOOKUP($A555,'Z-scores'!$C$2:$UD$20,6,FALSE)&gt;3,HLOOKUP($A555,'Z-scores'!$C$2:$UD$20,6,FALSE)&lt;-3),"",'Total-corrected counts'!H555),"")</f>
        <v/>
      </c>
      <c r="I555" t="str">
        <f>IFERROR(IF(OR(HLOOKUP($A555,'Z-scores'!$C$2:$UD$20,7,FALSE)&gt;3,HLOOKUP($A555,'Z-scores'!$C$2:$UD$20,7,FALSE)&lt;-3),"",'Total-corrected counts'!I555),"")</f>
        <v/>
      </c>
      <c r="J555" t="str">
        <f>IFERROR(IF(OR(HLOOKUP($A555,'Z-scores'!$C$2:$UD$20,8,FALSE)&gt;3,HLOOKUP($A555,'Z-scores'!$C$2:$UD$20,8,FALSE)&lt;-3),"",'Total-corrected counts'!J555),"")</f>
        <v/>
      </c>
      <c r="K555" t="str">
        <f>IFERROR(IF(OR(HLOOKUP($A555,'Z-scores'!$C$2:$UD$20,9,FALSE)&gt;3,HLOOKUP($A555,'Z-scores'!$C$2:$UD$20,9,FALSE)&lt;-3),"",'Total-corrected counts'!K555),"")</f>
        <v/>
      </c>
      <c r="L555" t="str">
        <f>IFERROR(IF(OR(HLOOKUP($A555,'Z-scores'!$C$2:$UD$20,10,FALSE)&gt;3,HLOOKUP($A555,'Z-scores'!$C$2:$UD$20,10,FALSE)&lt;-3),"",'Total-corrected counts'!L555),"")</f>
        <v/>
      </c>
      <c r="M555" t="str">
        <f>IFERROR(IF(OR(HLOOKUP($A555,'Z-scores'!$C$2:$UD$20,11,FALSE)&gt;3,HLOOKUP($A555,'Z-scores'!$C$2:$UD$20,11,FALSE)&lt;-3),"",'Total-corrected counts'!M555),"")</f>
        <v/>
      </c>
      <c r="N555" t="str">
        <f>IFERROR(IF(OR(HLOOKUP($A555,'Z-scores'!$C$2:$UD$20,12,FALSE)&gt;3,HLOOKUP($A555,'Z-scores'!$C$2:$UD$20,12,FALSE)&lt;-3),"",'Total-corrected counts'!N555),"")</f>
        <v/>
      </c>
      <c r="O555" t="str">
        <f>IFERROR(IF(OR(HLOOKUP($A555,'Z-scores'!$C$2:$UD$20,13,FALSE)&gt;3,HLOOKUP($A555,'Z-scores'!$C$2:$UD$20,13,FALSE)&lt;-3),"",'Total-corrected counts'!O555),"")</f>
        <v/>
      </c>
      <c r="P555" t="str">
        <f>IFERROR(IF(OR(HLOOKUP($A555,'Z-scores'!$C$2:$UD$20,14,FALSE)&gt;3,HLOOKUP($A555,'Z-scores'!$C$2:$UD$20,14,FALSE)&lt;-3),"",'Total-corrected counts'!P555),"")</f>
        <v/>
      </c>
      <c r="Q555" t="str">
        <f>IFERROR(IF(OR(HLOOKUP($A555,'Z-scores'!$C$2:$UD$20,15,FALSE)&gt;3,HLOOKUP($A555,'Z-scores'!$C$2:$UD$20,15,FALSE)&lt;-3),"",'Total-corrected counts'!Q555),"")</f>
        <v/>
      </c>
      <c r="R555" t="str">
        <f>IFERROR(IF(OR(HLOOKUP($A555,'Z-scores'!$C$2:$UD$20,16,FALSE)&gt;3,HLOOKUP($A555,'Z-scores'!$C$2:$UD$20,16,FALSE)&lt;-3),"",'Total-corrected counts'!R555),"")</f>
        <v/>
      </c>
      <c r="S555" t="str">
        <f>IFERROR(IF(OR(HLOOKUP($A555,'Z-scores'!$C$2:$UD$20,17,FALSE)&gt;3,HLOOKUP($A555,'Z-scores'!$C$2:$UD$20,17,FALSE)&lt;-3),"",'Total-corrected counts'!S555),"")</f>
        <v/>
      </c>
      <c r="T555" t="str">
        <f>IFERROR(IF(OR(HLOOKUP($A555,'Z-scores'!$C$2:$UD$20,18,FALSE)&gt;3,HLOOKUP($A555,'Z-scores'!$C$2:$UD$20,18,FALSE)&lt;-3),"",'Total-corrected counts'!T555),"")</f>
        <v/>
      </c>
      <c r="U555" t="str">
        <f>IFERROR(IF(OR(HLOOKUP($A555,'Z-scores'!$C$2:$UD$20,19,FALSE)&gt;3,HLOOKUP($A555,'Z-scores'!$C$2:$UD$20,19,FALSE)&lt;-3),"",'Total-corrected counts'!U555),"")</f>
        <v/>
      </c>
      <c r="V555">
        <f t="shared" si="32"/>
        <v>1</v>
      </c>
      <c r="W555" s="10">
        <f>SUMIFS(Tabel132[Cluster],Tabel132[ID],A555)</f>
        <v>0</v>
      </c>
      <c r="X555" t="str">
        <f t="shared" si="33"/>
        <v/>
      </c>
      <c r="Y555" t="str">
        <f t="shared" si="34"/>
        <v/>
      </c>
      <c r="Z555" t="str">
        <f t="shared" si="35"/>
        <v/>
      </c>
    </row>
    <row r="556" spans="1:26" x14ac:dyDescent="0.25">
      <c r="A556">
        <v>564</v>
      </c>
      <c r="B556" t="s">
        <v>268</v>
      </c>
      <c r="C556">
        <v>52500</v>
      </c>
      <c r="D556">
        <v>904</v>
      </c>
      <c r="E556">
        <f>IFERROR(IF(OR(HLOOKUP($A556,'Z-scores'!$C$2:$UD$20,3,FALSE)&gt;3,HLOOKUP(A556,'Z-scores'!$C$2:$UD$20,3,FALSE)&lt;-3),"",'Total-corrected counts'!E556),"")</f>
        <v>0.1737072259964631</v>
      </c>
      <c r="F556">
        <f>IFERROR(IF(OR(HLOOKUP($A556,'Z-scores'!$C$2:$UD$20,4,FALSE)&gt;3,HLOOKUP($A556,'Z-scores'!$C$2:$UD$20,4,FALSE)&lt;-3),"",'Total-corrected counts'!F556),"")</f>
        <v>0.29530756282668397</v>
      </c>
      <c r="G556">
        <f>IFERROR(IF(OR(HLOOKUP($A556,'Z-scores'!$C$2:$UD$20,5,FALSE)&gt;3,HLOOKUP($A556,'Z-scores'!$C$2:$UD$20,5,FALSE)&lt;-3),"",'Total-corrected counts'!G556),"")</f>
        <v>4.0593736275690899</v>
      </c>
      <c r="H556">
        <f>IFERROR(IF(OR(HLOOKUP($A556,'Z-scores'!$C$2:$UD$20,6,FALSE)&gt;3,HLOOKUP($A556,'Z-scores'!$C$2:$UD$20,6,FALSE)&lt;-3),"",'Total-corrected counts'!H556),"")</f>
        <v>0</v>
      </c>
      <c r="I556">
        <f>IFERROR(IF(OR(HLOOKUP($A556,'Z-scores'!$C$2:$UD$20,7,FALSE)&gt;3,HLOOKUP($A556,'Z-scores'!$C$2:$UD$20,7,FALSE)&lt;-3),"",'Total-corrected counts'!I556),"")</f>
        <v>6.1568961854949686E-3</v>
      </c>
      <c r="J556">
        <f>IFERROR(IF(OR(HLOOKUP($A556,'Z-scores'!$C$2:$UD$20,8,FALSE)&gt;3,HLOOKUP($A556,'Z-scores'!$C$2:$UD$20,8,FALSE)&lt;-3),"",'Total-corrected counts'!J556),"")</f>
        <v>0.94177558720447474</v>
      </c>
      <c r="K556">
        <f>IFERROR(IF(OR(HLOOKUP($A556,'Z-scores'!$C$2:$UD$20,9,FALSE)&gt;3,HLOOKUP($A556,'Z-scores'!$C$2:$UD$20,9,FALSE)&lt;-3),"",'Total-corrected counts'!K556),"")</f>
        <v>1.2486760689001615</v>
      </c>
      <c r="L556">
        <f>IFERROR(IF(OR(HLOOKUP($A556,'Z-scores'!$C$2:$UD$20,10,FALSE)&gt;3,HLOOKUP($A556,'Z-scores'!$C$2:$UD$20,10,FALSE)&lt;-3),"",'Total-corrected counts'!L556),"")</f>
        <v>3.52785328363764E-2</v>
      </c>
      <c r="M556">
        <f>IFERROR(IF(OR(HLOOKUP($A556,'Z-scores'!$C$2:$UD$20,11,FALSE)&gt;3,HLOOKUP($A556,'Z-scores'!$C$2:$UD$20,11,FALSE)&lt;-3),"",'Total-corrected counts'!M556),"")</f>
        <v>2.3038225946018672E-2</v>
      </c>
      <c r="N556">
        <f>IFERROR(IF(OR(HLOOKUP($A556,'Z-scores'!$C$2:$UD$20,12,FALSE)&gt;3,HLOOKUP($A556,'Z-scores'!$C$2:$UD$20,12,FALSE)&lt;-3),"",'Total-corrected counts'!N556),"")</f>
        <v>0</v>
      </c>
      <c r="O556" t="str">
        <f>IFERROR(IF(OR(HLOOKUP($A556,'Z-scores'!$C$2:$UD$20,13,FALSE)&gt;3,HLOOKUP($A556,'Z-scores'!$C$2:$UD$20,13,FALSE)&lt;-3),"",'Total-corrected counts'!O556),"")</f>
        <v/>
      </c>
      <c r="P556">
        <f>IFERROR(IF(OR(HLOOKUP($A556,'Z-scores'!$C$2:$UD$20,14,FALSE)&gt;3,HLOOKUP($A556,'Z-scores'!$C$2:$UD$20,14,FALSE)&lt;-3),"",'Total-corrected counts'!P556),"")</f>
        <v>0</v>
      </c>
      <c r="Q556">
        <f>IFERROR(IF(OR(HLOOKUP($A556,'Z-scores'!$C$2:$UD$20,15,FALSE)&gt;3,HLOOKUP($A556,'Z-scores'!$C$2:$UD$20,15,FALSE)&lt;-3),"",'Total-corrected counts'!Q556),"")</f>
        <v>0</v>
      </c>
      <c r="R556">
        <f>IFERROR(IF(OR(HLOOKUP($A556,'Z-scores'!$C$2:$UD$20,16,FALSE)&gt;3,HLOOKUP($A556,'Z-scores'!$C$2:$UD$20,16,FALSE)&lt;-3),"",'Total-corrected counts'!R556),"")</f>
        <v>0</v>
      </c>
      <c r="S556">
        <f>IFERROR(IF(OR(HLOOKUP($A556,'Z-scores'!$C$2:$UD$20,17,FALSE)&gt;3,HLOOKUP($A556,'Z-scores'!$C$2:$UD$20,17,FALSE)&lt;-3),"",'Total-corrected counts'!S556),"")</f>
        <v>0</v>
      </c>
      <c r="T556">
        <f>IFERROR(IF(OR(HLOOKUP($A556,'Z-scores'!$C$2:$UD$20,18,FALSE)&gt;3,HLOOKUP($A556,'Z-scores'!$C$2:$UD$20,18,FALSE)&lt;-3),"",'Total-corrected counts'!T556),"")</f>
        <v>0.39518696639020756</v>
      </c>
      <c r="U556">
        <f>IFERROR(IF(OR(HLOOKUP($A556,'Z-scores'!$C$2:$UD$20,19,FALSE)&gt;3,HLOOKUP($A556,'Z-scores'!$C$2:$UD$20,19,FALSE)&lt;-3),"",'Total-corrected counts'!U556),"")</f>
        <v>0.7984620925782081</v>
      </c>
      <c r="V556">
        <f t="shared" si="32"/>
        <v>1</v>
      </c>
      <c r="W556" s="10">
        <f>SUMIFS(Tabel132[Cluster],Tabel132[ID],A556)</f>
        <v>74</v>
      </c>
      <c r="X556">
        <f t="shared" si="33"/>
        <v>0.27492995728256076</v>
      </c>
      <c r="Y556">
        <f t="shared" si="34"/>
        <v>0.75370152527386258</v>
      </c>
      <c r="Z556">
        <f t="shared" si="35"/>
        <v>0.1705212941383451</v>
      </c>
    </row>
    <row r="557" spans="1:26" x14ac:dyDescent="0.25">
      <c r="A557">
        <v>565</v>
      </c>
      <c r="B557" t="s">
        <v>269</v>
      </c>
      <c r="C557">
        <v>18000</v>
      </c>
      <c r="D557">
        <v>533</v>
      </c>
      <c r="E557">
        <f>IFERROR(IF(OR(HLOOKUP($A557,'Z-scores'!$C$2:$UD$20,3,FALSE)&gt;3,HLOOKUP(A557,'Z-scores'!$C$2:$UD$20,3,FALSE)&lt;-3),"",'Total-corrected counts'!E557),"")</f>
        <v>0.60517356153606494</v>
      </c>
      <c r="F557">
        <f>IFERROR(IF(OR(HLOOKUP($A557,'Z-scores'!$C$2:$UD$20,4,FALSE)&gt;3,HLOOKUP($A557,'Z-scores'!$C$2:$UD$20,4,FALSE)&lt;-3),"",'Total-corrected counts'!F557),"")</f>
        <v>0.63163006493485185</v>
      </c>
      <c r="G557">
        <f>IFERROR(IF(OR(HLOOKUP($A557,'Z-scores'!$C$2:$UD$20,5,FALSE)&gt;3,HLOOKUP($A557,'Z-scores'!$C$2:$UD$20,5,FALSE)&lt;-3),"",'Total-corrected counts'!G557),"")</f>
        <v>0.76553944341253299</v>
      </c>
      <c r="H557">
        <f>IFERROR(IF(OR(HLOOKUP($A557,'Z-scores'!$C$2:$UD$20,6,FALSE)&gt;3,HLOOKUP($A557,'Z-scores'!$C$2:$UD$20,6,FALSE)&lt;-3),"",'Total-corrected counts'!H557),"")</f>
        <v>0.18148807658238408</v>
      </c>
      <c r="I557">
        <f>IFERROR(IF(OR(HLOOKUP($A557,'Z-scores'!$C$2:$UD$20,7,FALSE)&gt;3,HLOOKUP($A557,'Z-scores'!$C$2:$UD$20,7,FALSE)&lt;-3),"",'Total-corrected counts'!I557),"")</f>
        <v>2.5797395017223916</v>
      </c>
      <c r="J557">
        <f>IFERROR(IF(OR(HLOOKUP($A557,'Z-scores'!$C$2:$UD$20,8,FALSE)&gt;3,HLOOKUP($A557,'Z-scores'!$C$2:$UD$20,8,FALSE)&lt;-3),"",'Total-corrected counts'!J557),"")</f>
        <v>2.3519735868928509</v>
      </c>
      <c r="K557">
        <f>IFERROR(IF(OR(HLOOKUP($A557,'Z-scores'!$C$2:$UD$20,9,FALSE)&gt;3,HLOOKUP($A557,'Z-scores'!$C$2:$UD$20,9,FALSE)&lt;-3),"",'Total-corrected counts'!K557),"")</f>
        <v>13.432186855454596</v>
      </c>
      <c r="L557">
        <f>IFERROR(IF(OR(HLOOKUP($A557,'Z-scores'!$C$2:$UD$20,10,FALSE)&gt;3,HLOOKUP($A557,'Z-scores'!$C$2:$UD$20,10,FALSE)&lt;-3),"",'Total-corrected counts'!L557),"")</f>
        <v>2.5400543642191007</v>
      </c>
      <c r="M557">
        <f>IFERROR(IF(OR(HLOOKUP($A557,'Z-scores'!$C$2:$UD$20,11,FALSE)&gt;3,HLOOKUP($A557,'Z-scores'!$C$2:$UD$20,11,FALSE)&lt;-3),"",'Total-corrected counts'!M557),"")</f>
        <v>2.4789131117916092</v>
      </c>
      <c r="N557">
        <f>IFERROR(IF(OR(HLOOKUP($A557,'Z-scores'!$C$2:$UD$20,12,FALSE)&gt;3,HLOOKUP($A557,'Z-scores'!$C$2:$UD$20,12,FALSE)&lt;-3),"",'Total-corrected counts'!N557),"")</f>
        <v>8.8342541790879263</v>
      </c>
      <c r="O557">
        <f>IFERROR(IF(OR(HLOOKUP($A557,'Z-scores'!$C$2:$UD$20,13,FALSE)&gt;3,HLOOKUP($A557,'Z-scores'!$C$2:$UD$20,13,FALSE)&lt;-3),"",'Total-corrected counts'!O557),"")</f>
        <v>2.9581348202756415</v>
      </c>
      <c r="P557">
        <f>IFERROR(IF(OR(HLOOKUP($A557,'Z-scores'!$C$2:$UD$20,14,FALSE)&gt;3,HLOOKUP($A557,'Z-scores'!$C$2:$UD$20,14,FALSE)&lt;-3),"",'Total-corrected counts'!P557),"")</f>
        <v>1.8761894464129949</v>
      </c>
      <c r="Q557">
        <f>IFERROR(IF(OR(HLOOKUP($A557,'Z-scores'!$C$2:$UD$20,15,FALSE)&gt;3,HLOOKUP($A557,'Z-scores'!$C$2:$UD$20,15,FALSE)&lt;-3),"",'Total-corrected counts'!Q557),"")</f>
        <v>8.4054262779758329</v>
      </c>
      <c r="R557">
        <f>IFERROR(IF(OR(HLOOKUP($A557,'Z-scores'!$C$2:$UD$20,16,FALSE)&gt;3,HLOOKUP($A557,'Z-scores'!$C$2:$UD$20,16,FALSE)&lt;-3),"",'Total-corrected counts'!R557),"")</f>
        <v>7.0001662890103002</v>
      </c>
      <c r="S557">
        <f>IFERROR(IF(OR(HLOOKUP($A557,'Z-scores'!$C$2:$UD$20,17,FALSE)&gt;3,HLOOKUP($A557,'Z-scores'!$C$2:$UD$20,17,FALSE)&lt;-3),"",'Total-corrected counts'!S557),"")</f>
        <v>9.0818386027539741</v>
      </c>
      <c r="T557">
        <f>IFERROR(IF(OR(HLOOKUP($A557,'Z-scores'!$C$2:$UD$20,18,FALSE)&gt;3,HLOOKUP($A557,'Z-scores'!$C$2:$UD$20,18,FALSE)&lt;-3),"",'Total-corrected counts'!T557),"")</f>
        <v>17.388226521169134</v>
      </c>
      <c r="U557">
        <f>IFERROR(IF(OR(HLOOKUP($A557,'Z-scores'!$C$2:$UD$20,19,FALSE)&gt;3,HLOOKUP($A557,'Z-scores'!$C$2:$UD$20,19,FALSE)&lt;-3),"",'Total-corrected counts'!U557),"")</f>
        <v>4.9383144638804382</v>
      </c>
      <c r="V557">
        <f t="shared" si="32"/>
        <v>1</v>
      </c>
      <c r="W557" s="10">
        <f>SUMIFS(Tabel132[Cluster],Tabel132[ID],A557)</f>
        <v>22</v>
      </c>
      <c r="X557">
        <f t="shared" si="33"/>
        <v>4.500466334792385E-2</v>
      </c>
      <c r="Y557">
        <f t="shared" si="34"/>
        <v>2.8407442851718203</v>
      </c>
      <c r="Z557">
        <f t="shared" si="35"/>
        <v>7.5603188250707811</v>
      </c>
    </row>
    <row r="558" spans="1:26" x14ac:dyDescent="0.25">
      <c r="A558">
        <v>566</v>
      </c>
      <c r="B558" t="s">
        <v>270</v>
      </c>
      <c r="C558">
        <v>36900</v>
      </c>
      <c r="D558">
        <v>698</v>
      </c>
      <c r="E558" t="str">
        <f>IFERROR(IF(OR(HLOOKUP($A558,'Z-scores'!$C$2:$UD$20,3,FALSE)&gt;3,HLOOKUP(A558,'Z-scores'!$C$2:$UD$20,3,FALSE)&lt;-3),"",'Total-corrected counts'!E558),"")</f>
        <v/>
      </c>
      <c r="F558">
        <f>IFERROR(IF(OR(HLOOKUP($A558,'Z-scores'!$C$2:$UD$20,4,FALSE)&gt;3,HLOOKUP($A558,'Z-scores'!$C$2:$UD$20,4,FALSE)&lt;-3),"",'Total-corrected counts'!F558),"")</f>
        <v>22.156270199857595</v>
      </c>
      <c r="G558">
        <f>IFERROR(IF(OR(HLOOKUP($A558,'Z-scores'!$C$2:$UD$20,5,FALSE)&gt;3,HLOOKUP($A558,'Z-scores'!$C$2:$UD$20,5,FALSE)&lt;-3),"",'Total-corrected counts'!G558),"")</f>
        <v>34.157161218577627</v>
      </c>
      <c r="H558">
        <f>IFERROR(IF(OR(HLOOKUP($A558,'Z-scores'!$C$2:$UD$20,6,FALSE)&gt;3,HLOOKUP($A558,'Z-scores'!$C$2:$UD$20,6,FALSE)&lt;-3),"",'Total-corrected counts'!H558),"")</f>
        <v>14.051365313859199</v>
      </c>
      <c r="I558">
        <f>IFERROR(IF(OR(HLOOKUP($A558,'Z-scores'!$C$2:$UD$20,7,FALSE)&gt;3,HLOOKUP($A558,'Z-scores'!$C$2:$UD$20,7,FALSE)&lt;-3),"",'Total-corrected counts'!I558),"")</f>
        <v>17.350133450724819</v>
      </c>
      <c r="J558">
        <f>IFERROR(IF(OR(HLOOKUP($A558,'Z-scores'!$C$2:$UD$20,8,FALSE)&gt;3,HLOOKUP($A558,'Z-scores'!$C$2:$UD$20,8,FALSE)&lt;-3),"",'Total-corrected counts'!J558),"")</f>
        <v>2.5344117896497385</v>
      </c>
      <c r="K558">
        <f>IFERROR(IF(OR(HLOOKUP($A558,'Z-scores'!$C$2:$UD$20,9,FALSE)&gt;3,HLOOKUP($A558,'Z-scores'!$C$2:$UD$20,9,FALSE)&lt;-3),"",'Total-corrected counts'!K558),"")</f>
        <v>4.9724064886560004</v>
      </c>
      <c r="L558">
        <f>IFERROR(IF(OR(HLOOKUP($A558,'Z-scores'!$C$2:$UD$20,10,FALSE)&gt;3,HLOOKUP($A558,'Z-scores'!$C$2:$UD$20,10,FALSE)&lt;-3),"",'Total-corrected counts'!L558),"")</f>
        <v>9.1635989042487704</v>
      </c>
      <c r="M558">
        <f>IFERROR(IF(OR(HLOOKUP($A558,'Z-scores'!$C$2:$UD$20,11,FALSE)&gt;3,HLOOKUP($A558,'Z-scores'!$C$2:$UD$20,11,FALSE)&lt;-3),"",'Total-corrected counts'!M558),"")</f>
        <v>4.9946873850968485</v>
      </c>
      <c r="N558">
        <f>IFERROR(IF(OR(HLOOKUP($A558,'Z-scores'!$C$2:$UD$20,12,FALSE)&gt;3,HLOOKUP($A558,'Z-scores'!$C$2:$UD$20,12,FALSE)&lt;-3),"",'Total-corrected counts'!N558),"")</f>
        <v>27.382522289538098</v>
      </c>
      <c r="O558">
        <f>IFERROR(IF(OR(HLOOKUP($A558,'Z-scores'!$C$2:$UD$20,13,FALSE)&gt;3,HLOOKUP($A558,'Z-scores'!$C$2:$UD$20,13,FALSE)&lt;-3),"",'Total-corrected counts'!O558),"")</f>
        <v>4.9033019717196931</v>
      </c>
      <c r="P558">
        <f>IFERROR(IF(OR(HLOOKUP($A558,'Z-scores'!$C$2:$UD$20,14,FALSE)&gt;3,HLOOKUP($A558,'Z-scores'!$C$2:$UD$20,14,FALSE)&lt;-3),"",'Total-corrected counts'!P558),"")</f>
        <v>5.6670323597804817</v>
      </c>
      <c r="Q558">
        <f>IFERROR(IF(OR(HLOOKUP($A558,'Z-scores'!$C$2:$UD$20,15,FALSE)&gt;3,HLOOKUP($A558,'Z-scores'!$C$2:$UD$20,15,FALSE)&lt;-3),"",'Total-corrected counts'!Q558),"")</f>
        <v>17.220397687825198</v>
      </c>
      <c r="R558">
        <f>IFERROR(IF(OR(HLOOKUP($A558,'Z-scores'!$C$2:$UD$20,16,FALSE)&gt;3,HLOOKUP($A558,'Z-scores'!$C$2:$UD$20,16,FALSE)&lt;-3),"",'Total-corrected counts'!R558),"")</f>
        <v>4.7482524627803127</v>
      </c>
      <c r="S558">
        <f>IFERROR(IF(OR(HLOOKUP($A558,'Z-scores'!$C$2:$UD$20,17,FALSE)&gt;3,HLOOKUP($A558,'Z-scores'!$C$2:$UD$20,17,FALSE)&lt;-3),"",'Total-corrected counts'!S558),"")</f>
        <v>12.626632749555137</v>
      </c>
      <c r="T558">
        <f>IFERROR(IF(OR(HLOOKUP($A558,'Z-scores'!$C$2:$UD$20,18,FALSE)&gt;3,HLOOKUP($A558,'Z-scores'!$C$2:$UD$20,18,FALSE)&lt;-3),"",'Total-corrected counts'!T558),"")</f>
        <v>15.103014932912718</v>
      </c>
      <c r="U558">
        <f>IFERROR(IF(OR(HLOOKUP($A558,'Z-scores'!$C$2:$UD$20,19,FALSE)&gt;3,HLOOKUP($A558,'Z-scores'!$C$2:$UD$20,19,FALSE)&lt;-3),"",'Total-corrected counts'!U558),"")</f>
        <v>5.6499871985697112</v>
      </c>
      <c r="V558">
        <f t="shared" si="32"/>
        <v>1</v>
      </c>
      <c r="W558" s="10">
        <f>SUMIFS(Tabel132[Cluster],Tabel132[ID],A558)</f>
        <v>47</v>
      </c>
      <c r="X558">
        <f t="shared" si="33"/>
        <v>0.67785233450118954</v>
      </c>
      <c r="Y558">
        <f t="shared" si="34"/>
        <v>13.672504343833827</v>
      </c>
      <c r="Z558">
        <f t="shared" si="35"/>
        <v>11.662642706585171</v>
      </c>
    </row>
    <row r="559" spans="1:26" x14ac:dyDescent="0.25">
      <c r="A559">
        <v>567</v>
      </c>
      <c r="B559" t="s">
        <v>891</v>
      </c>
      <c r="C559">
        <v>200</v>
      </c>
      <c r="D559">
        <v>8</v>
      </c>
      <c r="E559" t="str">
        <f>IFERROR(IF(OR(HLOOKUP($A559,'Z-scores'!$C$2:$UD$20,3,FALSE)&gt;3,HLOOKUP(A559,'Z-scores'!$C$2:$UD$20,3,FALSE)&lt;-3),"",'Total-corrected counts'!E559),"")</f>
        <v/>
      </c>
      <c r="F559" t="str">
        <f>IFERROR(IF(OR(HLOOKUP($A559,'Z-scores'!$C$2:$UD$20,4,FALSE)&gt;3,HLOOKUP($A559,'Z-scores'!$C$2:$UD$20,4,FALSE)&lt;-3),"",'Total-corrected counts'!F559),"")</f>
        <v/>
      </c>
      <c r="G559" t="str">
        <f>IFERROR(IF(OR(HLOOKUP($A559,'Z-scores'!$C$2:$UD$20,5,FALSE)&gt;3,HLOOKUP($A559,'Z-scores'!$C$2:$UD$20,5,FALSE)&lt;-3),"",'Total-corrected counts'!G559),"")</f>
        <v/>
      </c>
      <c r="H559" t="str">
        <f>IFERROR(IF(OR(HLOOKUP($A559,'Z-scores'!$C$2:$UD$20,6,FALSE)&gt;3,HLOOKUP($A559,'Z-scores'!$C$2:$UD$20,6,FALSE)&lt;-3),"",'Total-corrected counts'!H559),"")</f>
        <v/>
      </c>
      <c r="I559" t="str">
        <f>IFERROR(IF(OR(HLOOKUP($A559,'Z-scores'!$C$2:$UD$20,7,FALSE)&gt;3,HLOOKUP($A559,'Z-scores'!$C$2:$UD$20,7,FALSE)&lt;-3),"",'Total-corrected counts'!I559),"")</f>
        <v/>
      </c>
      <c r="J559" t="str">
        <f>IFERROR(IF(OR(HLOOKUP($A559,'Z-scores'!$C$2:$UD$20,8,FALSE)&gt;3,HLOOKUP($A559,'Z-scores'!$C$2:$UD$20,8,FALSE)&lt;-3),"",'Total-corrected counts'!J559),"")</f>
        <v/>
      </c>
      <c r="K559" t="str">
        <f>IFERROR(IF(OR(HLOOKUP($A559,'Z-scores'!$C$2:$UD$20,9,FALSE)&gt;3,HLOOKUP($A559,'Z-scores'!$C$2:$UD$20,9,FALSE)&lt;-3),"",'Total-corrected counts'!K559),"")</f>
        <v/>
      </c>
      <c r="L559" t="str">
        <f>IFERROR(IF(OR(HLOOKUP($A559,'Z-scores'!$C$2:$UD$20,10,FALSE)&gt;3,HLOOKUP($A559,'Z-scores'!$C$2:$UD$20,10,FALSE)&lt;-3),"",'Total-corrected counts'!L559),"")</f>
        <v/>
      </c>
      <c r="M559" t="str">
        <f>IFERROR(IF(OR(HLOOKUP($A559,'Z-scores'!$C$2:$UD$20,11,FALSE)&gt;3,HLOOKUP($A559,'Z-scores'!$C$2:$UD$20,11,FALSE)&lt;-3),"",'Total-corrected counts'!M559),"")</f>
        <v/>
      </c>
      <c r="N559" t="str">
        <f>IFERROR(IF(OR(HLOOKUP($A559,'Z-scores'!$C$2:$UD$20,12,FALSE)&gt;3,HLOOKUP($A559,'Z-scores'!$C$2:$UD$20,12,FALSE)&lt;-3),"",'Total-corrected counts'!N559),"")</f>
        <v/>
      </c>
      <c r="O559" t="str">
        <f>IFERROR(IF(OR(HLOOKUP($A559,'Z-scores'!$C$2:$UD$20,13,FALSE)&gt;3,HLOOKUP($A559,'Z-scores'!$C$2:$UD$20,13,FALSE)&lt;-3),"",'Total-corrected counts'!O559),"")</f>
        <v/>
      </c>
      <c r="P559" t="str">
        <f>IFERROR(IF(OR(HLOOKUP($A559,'Z-scores'!$C$2:$UD$20,14,FALSE)&gt;3,HLOOKUP($A559,'Z-scores'!$C$2:$UD$20,14,FALSE)&lt;-3),"",'Total-corrected counts'!P559),"")</f>
        <v/>
      </c>
      <c r="Q559" t="str">
        <f>IFERROR(IF(OR(HLOOKUP($A559,'Z-scores'!$C$2:$UD$20,15,FALSE)&gt;3,HLOOKUP($A559,'Z-scores'!$C$2:$UD$20,15,FALSE)&lt;-3),"",'Total-corrected counts'!Q559),"")</f>
        <v/>
      </c>
      <c r="R559" t="str">
        <f>IFERROR(IF(OR(HLOOKUP($A559,'Z-scores'!$C$2:$UD$20,16,FALSE)&gt;3,HLOOKUP($A559,'Z-scores'!$C$2:$UD$20,16,FALSE)&lt;-3),"",'Total-corrected counts'!R559),"")</f>
        <v/>
      </c>
      <c r="S559" t="str">
        <f>IFERROR(IF(OR(HLOOKUP($A559,'Z-scores'!$C$2:$UD$20,17,FALSE)&gt;3,HLOOKUP($A559,'Z-scores'!$C$2:$UD$20,17,FALSE)&lt;-3),"",'Total-corrected counts'!S559),"")</f>
        <v/>
      </c>
      <c r="T559" t="str">
        <f>IFERROR(IF(OR(HLOOKUP($A559,'Z-scores'!$C$2:$UD$20,18,FALSE)&gt;3,HLOOKUP($A559,'Z-scores'!$C$2:$UD$20,18,FALSE)&lt;-3),"",'Total-corrected counts'!T559),"")</f>
        <v/>
      </c>
      <c r="U559" t="str">
        <f>IFERROR(IF(OR(HLOOKUP($A559,'Z-scores'!$C$2:$UD$20,19,FALSE)&gt;3,HLOOKUP($A559,'Z-scores'!$C$2:$UD$20,19,FALSE)&lt;-3),"",'Total-corrected counts'!U559),"")</f>
        <v/>
      </c>
      <c r="V559">
        <f t="shared" si="32"/>
        <v>1</v>
      </c>
      <c r="W559" s="10">
        <f>SUMIFS(Tabel132[Cluster],Tabel132[ID],A559)</f>
        <v>0</v>
      </c>
      <c r="X559" t="str">
        <f t="shared" si="33"/>
        <v/>
      </c>
      <c r="Y559" t="str">
        <f t="shared" si="34"/>
        <v/>
      </c>
      <c r="Z559" t="str">
        <f t="shared" si="35"/>
        <v/>
      </c>
    </row>
    <row r="560" spans="1:26" x14ac:dyDescent="0.25">
      <c r="A560">
        <v>568</v>
      </c>
      <c r="B560" t="s">
        <v>892</v>
      </c>
      <c r="C560">
        <v>92400</v>
      </c>
      <c r="D560">
        <v>370</v>
      </c>
      <c r="E560" t="str">
        <f>IFERROR(IF(OR(HLOOKUP($A560,'Z-scores'!$C$2:$UD$20,3,FALSE)&gt;3,HLOOKUP(A560,'Z-scores'!$C$2:$UD$20,3,FALSE)&lt;-3),"",'Total-corrected counts'!E560),"")</f>
        <v/>
      </c>
      <c r="F560" t="str">
        <f>IFERROR(IF(OR(HLOOKUP($A560,'Z-scores'!$C$2:$UD$20,4,FALSE)&gt;3,HLOOKUP($A560,'Z-scores'!$C$2:$UD$20,4,FALSE)&lt;-3),"",'Total-corrected counts'!F560),"")</f>
        <v/>
      </c>
      <c r="G560" t="str">
        <f>IFERROR(IF(OR(HLOOKUP($A560,'Z-scores'!$C$2:$UD$20,5,FALSE)&gt;3,HLOOKUP($A560,'Z-scores'!$C$2:$UD$20,5,FALSE)&lt;-3),"",'Total-corrected counts'!G560),"")</f>
        <v/>
      </c>
      <c r="H560" t="str">
        <f>IFERROR(IF(OR(HLOOKUP($A560,'Z-scores'!$C$2:$UD$20,6,FALSE)&gt;3,HLOOKUP($A560,'Z-scores'!$C$2:$UD$20,6,FALSE)&lt;-3),"",'Total-corrected counts'!H560),"")</f>
        <v/>
      </c>
      <c r="I560" t="str">
        <f>IFERROR(IF(OR(HLOOKUP($A560,'Z-scores'!$C$2:$UD$20,7,FALSE)&gt;3,HLOOKUP($A560,'Z-scores'!$C$2:$UD$20,7,FALSE)&lt;-3),"",'Total-corrected counts'!I560),"")</f>
        <v/>
      </c>
      <c r="J560" t="str">
        <f>IFERROR(IF(OR(HLOOKUP($A560,'Z-scores'!$C$2:$UD$20,8,FALSE)&gt;3,HLOOKUP($A560,'Z-scores'!$C$2:$UD$20,8,FALSE)&lt;-3),"",'Total-corrected counts'!J560),"")</f>
        <v/>
      </c>
      <c r="K560" t="str">
        <f>IFERROR(IF(OR(HLOOKUP($A560,'Z-scores'!$C$2:$UD$20,9,FALSE)&gt;3,HLOOKUP($A560,'Z-scores'!$C$2:$UD$20,9,FALSE)&lt;-3),"",'Total-corrected counts'!K560),"")</f>
        <v/>
      </c>
      <c r="L560" t="str">
        <f>IFERROR(IF(OR(HLOOKUP($A560,'Z-scores'!$C$2:$UD$20,10,FALSE)&gt;3,HLOOKUP($A560,'Z-scores'!$C$2:$UD$20,10,FALSE)&lt;-3),"",'Total-corrected counts'!L560),"")</f>
        <v/>
      </c>
      <c r="M560" t="str">
        <f>IFERROR(IF(OR(HLOOKUP($A560,'Z-scores'!$C$2:$UD$20,11,FALSE)&gt;3,HLOOKUP($A560,'Z-scores'!$C$2:$UD$20,11,FALSE)&lt;-3),"",'Total-corrected counts'!M560),"")</f>
        <v/>
      </c>
      <c r="N560" t="str">
        <f>IFERROR(IF(OR(HLOOKUP($A560,'Z-scores'!$C$2:$UD$20,12,FALSE)&gt;3,HLOOKUP($A560,'Z-scores'!$C$2:$UD$20,12,FALSE)&lt;-3),"",'Total-corrected counts'!N560),"")</f>
        <v/>
      </c>
      <c r="O560" t="str">
        <f>IFERROR(IF(OR(HLOOKUP($A560,'Z-scores'!$C$2:$UD$20,13,FALSE)&gt;3,HLOOKUP($A560,'Z-scores'!$C$2:$UD$20,13,FALSE)&lt;-3),"",'Total-corrected counts'!O560),"")</f>
        <v/>
      </c>
      <c r="P560" t="str">
        <f>IFERROR(IF(OR(HLOOKUP($A560,'Z-scores'!$C$2:$UD$20,14,FALSE)&gt;3,HLOOKUP($A560,'Z-scores'!$C$2:$UD$20,14,FALSE)&lt;-3),"",'Total-corrected counts'!P560),"")</f>
        <v/>
      </c>
      <c r="Q560" t="str">
        <f>IFERROR(IF(OR(HLOOKUP($A560,'Z-scores'!$C$2:$UD$20,15,FALSE)&gt;3,HLOOKUP($A560,'Z-scores'!$C$2:$UD$20,15,FALSE)&lt;-3),"",'Total-corrected counts'!Q560),"")</f>
        <v/>
      </c>
      <c r="R560" t="str">
        <f>IFERROR(IF(OR(HLOOKUP($A560,'Z-scores'!$C$2:$UD$20,16,FALSE)&gt;3,HLOOKUP($A560,'Z-scores'!$C$2:$UD$20,16,FALSE)&lt;-3),"",'Total-corrected counts'!R560),"")</f>
        <v/>
      </c>
      <c r="S560" t="str">
        <f>IFERROR(IF(OR(HLOOKUP($A560,'Z-scores'!$C$2:$UD$20,17,FALSE)&gt;3,HLOOKUP($A560,'Z-scores'!$C$2:$UD$20,17,FALSE)&lt;-3),"",'Total-corrected counts'!S560),"")</f>
        <v/>
      </c>
      <c r="T560" t="str">
        <f>IFERROR(IF(OR(HLOOKUP($A560,'Z-scores'!$C$2:$UD$20,18,FALSE)&gt;3,HLOOKUP($A560,'Z-scores'!$C$2:$UD$20,18,FALSE)&lt;-3),"",'Total-corrected counts'!T560),"")</f>
        <v/>
      </c>
      <c r="U560" t="str">
        <f>IFERROR(IF(OR(HLOOKUP($A560,'Z-scores'!$C$2:$UD$20,19,FALSE)&gt;3,HLOOKUP($A560,'Z-scores'!$C$2:$UD$20,19,FALSE)&lt;-3),"",'Total-corrected counts'!U560),"")</f>
        <v/>
      </c>
      <c r="V560">
        <f t="shared" si="32"/>
        <v>1</v>
      </c>
      <c r="W560" s="10">
        <f>SUMIFS(Tabel132[Cluster],Tabel132[ID],A560)</f>
        <v>96</v>
      </c>
      <c r="X560" t="str">
        <f t="shared" si="33"/>
        <v/>
      </c>
      <c r="Y560" t="str">
        <f t="shared" si="34"/>
        <v/>
      </c>
      <c r="Z560" t="str">
        <f t="shared" si="35"/>
        <v/>
      </c>
    </row>
    <row r="561" spans="1:26" x14ac:dyDescent="0.25">
      <c r="A561">
        <v>569</v>
      </c>
      <c r="B561" t="s">
        <v>893</v>
      </c>
      <c r="C561">
        <v>54100</v>
      </c>
      <c r="D561">
        <v>367</v>
      </c>
      <c r="E561" t="str">
        <f>IFERROR(IF(OR(HLOOKUP($A561,'Z-scores'!$C$2:$UD$20,3,FALSE)&gt;3,HLOOKUP(A561,'Z-scores'!$C$2:$UD$20,3,FALSE)&lt;-3),"",'Total-corrected counts'!E561),"")</f>
        <v/>
      </c>
      <c r="F561" t="str">
        <f>IFERROR(IF(OR(HLOOKUP($A561,'Z-scores'!$C$2:$UD$20,4,FALSE)&gt;3,HLOOKUP($A561,'Z-scores'!$C$2:$UD$20,4,FALSE)&lt;-3),"",'Total-corrected counts'!F561),"")</f>
        <v/>
      </c>
      <c r="G561" t="str">
        <f>IFERROR(IF(OR(HLOOKUP($A561,'Z-scores'!$C$2:$UD$20,5,FALSE)&gt;3,HLOOKUP($A561,'Z-scores'!$C$2:$UD$20,5,FALSE)&lt;-3),"",'Total-corrected counts'!G561),"")</f>
        <v/>
      </c>
      <c r="H561" t="str">
        <f>IFERROR(IF(OR(HLOOKUP($A561,'Z-scores'!$C$2:$UD$20,6,FALSE)&gt;3,HLOOKUP($A561,'Z-scores'!$C$2:$UD$20,6,FALSE)&lt;-3),"",'Total-corrected counts'!H561),"")</f>
        <v/>
      </c>
      <c r="I561" t="str">
        <f>IFERROR(IF(OR(HLOOKUP($A561,'Z-scores'!$C$2:$UD$20,7,FALSE)&gt;3,HLOOKUP($A561,'Z-scores'!$C$2:$UD$20,7,FALSE)&lt;-3),"",'Total-corrected counts'!I561),"")</f>
        <v/>
      </c>
      <c r="J561" t="str">
        <f>IFERROR(IF(OR(HLOOKUP($A561,'Z-scores'!$C$2:$UD$20,8,FALSE)&gt;3,HLOOKUP($A561,'Z-scores'!$C$2:$UD$20,8,FALSE)&lt;-3),"",'Total-corrected counts'!J561),"")</f>
        <v/>
      </c>
      <c r="K561" t="str">
        <f>IFERROR(IF(OR(HLOOKUP($A561,'Z-scores'!$C$2:$UD$20,9,FALSE)&gt;3,HLOOKUP($A561,'Z-scores'!$C$2:$UD$20,9,FALSE)&lt;-3),"",'Total-corrected counts'!K561),"")</f>
        <v/>
      </c>
      <c r="L561" t="str">
        <f>IFERROR(IF(OR(HLOOKUP($A561,'Z-scores'!$C$2:$UD$20,10,FALSE)&gt;3,HLOOKUP($A561,'Z-scores'!$C$2:$UD$20,10,FALSE)&lt;-3),"",'Total-corrected counts'!L561),"")</f>
        <v/>
      </c>
      <c r="M561" t="str">
        <f>IFERROR(IF(OR(HLOOKUP($A561,'Z-scores'!$C$2:$UD$20,11,FALSE)&gt;3,HLOOKUP($A561,'Z-scores'!$C$2:$UD$20,11,FALSE)&lt;-3),"",'Total-corrected counts'!M561),"")</f>
        <v/>
      </c>
      <c r="N561" t="str">
        <f>IFERROR(IF(OR(HLOOKUP($A561,'Z-scores'!$C$2:$UD$20,12,FALSE)&gt;3,HLOOKUP($A561,'Z-scores'!$C$2:$UD$20,12,FALSE)&lt;-3),"",'Total-corrected counts'!N561),"")</f>
        <v/>
      </c>
      <c r="O561" t="str">
        <f>IFERROR(IF(OR(HLOOKUP($A561,'Z-scores'!$C$2:$UD$20,13,FALSE)&gt;3,HLOOKUP($A561,'Z-scores'!$C$2:$UD$20,13,FALSE)&lt;-3),"",'Total-corrected counts'!O561),"")</f>
        <v/>
      </c>
      <c r="P561" t="str">
        <f>IFERROR(IF(OR(HLOOKUP($A561,'Z-scores'!$C$2:$UD$20,14,FALSE)&gt;3,HLOOKUP($A561,'Z-scores'!$C$2:$UD$20,14,FALSE)&lt;-3),"",'Total-corrected counts'!P561),"")</f>
        <v/>
      </c>
      <c r="Q561" t="str">
        <f>IFERROR(IF(OR(HLOOKUP($A561,'Z-scores'!$C$2:$UD$20,15,FALSE)&gt;3,HLOOKUP($A561,'Z-scores'!$C$2:$UD$20,15,FALSE)&lt;-3),"",'Total-corrected counts'!Q561),"")</f>
        <v/>
      </c>
      <c r="R561" t="str">
        <f>IFERROR(IF(OR(HLOOKUP($A561,'Z-scores'!$C$2:$UD$20,16,FALSE)&gt;3,HLOOKUP($A561,'Z-scores'!$C$2:$UD$20,16,FALSE)&lt;-3),"",'Total-corrected counts'!R561),"")</f>
        <v/>
      </c>
      <c r="S561" t="str">
        <f>IFERROR(IF(OR(HLOOKUP($A561,'Z-scores'!$C$2:$UD$20,17,FALSE)&gt;3,HLOOKUP($A561,'Z-scores'!$C$2:$UD$20,17,FALSE)&lt;-3),"",'Total-corrected counts'!S561),"")</f>
        <v/>
      </c>
      <c r="T561" t="str">
        <f>IFERROR(IF(OR(HLOOKUP($A561,'Z-scores'!$C$2:$UD$20,18,FALSE)&gt;3,HLOOKUP($A561,'Z-scores'!$C$2:$UD$20,18,FALSE)&lt;-3),"",'Total-corrected counts'!T561),"")</f>
        <v/>
      </c>
      <c r="U561" t="str">
        <f>IFERROR(IF(OR(HLOOKUP($A561,'Z-scores'!$C$2:$UD$20,19,FALSE)&gt;3,HLOOKUP($A561,'Z-scores'!$C$2:$UD$20,19,FALSE)&lt;-3),"",'Total-corrected counts'!U561),"")</f>
        <v/>
      </c>
      <c r="V561">
        <f t="shared" si="32"/>
        <v>1</v>
      </c>
      <c r="W561" s="10">
        <f>SUMIFS(Tabel132[Cluster],Tabel132[ID],A561)</f>
        <v>75</v>
      </c>
      <c r="X561" t="str">
        <f t="shared" si="33"/>
        <v/>
      </c>
      <c r="Y561" t="str">
        <f t="shared" si="34"/>
        <v/>
      </c>
      <c r="Z561" t="str">
        <f t="shared" si="35"/>
        <v/>
      </c>
    </row>
    <row r="562" spans="1:26" x14ac:dyDescent="0.25">
      <c r="A562">
        <v>570</v>
      </c>
      <c r="B562" t="s">
        <v>894</v>
      </c>
      <c r="C562">
        <v>102200</v>
      </c>
      <c r="D562">
        <v>932</v>
      </c>
      <c r="E562" t="str">
        <f>IFERROR(IF(OR(HLOOKUP($A562,'Z-scores'!$C$2:$UD$20,3,FALSE)&gt;3,HLOOKUP(A562,'Z-scores'!$C$2:$UD$20,3,FALSE)&lt;-3),"",'Total-corrected counts'!E562),"")</f>
        <v/>
      </c>
      <c r="F562" t="str">
        <f>IFERROR(IF(OR(HLOOKUP($A562,'Z-scores'!$C$2:$UD$20,4,FALSE)&gt;3,HLOOKUP($A562,'Z-scores'!$C$2:$UD$20,4,FALSE)&lt;-3),"",'Total-corrected counts'!F562),"")</f>
        <v/>
      </c>
      <c r="G562" t="str">
        <f>IFERROR(IF(OR(HLOOKUP($A562,'Z-scores'!$C$2:$UD$20,5,FALSE)&gt;3,HLOOKUP($A562,'Z-scores'!$C$2:$UD$20,5,FALSE)&lt;-3),"",'Total-corrected counts'!G562),"")</f>
        <v/>
      </c>
      <c r="H562" t="str">
        <f>IFERROR(IF(OR(HLOOKUP($A562,'Z-scores'!$C$2:$UD$20,6,FALSE)&gt;3,HLOOKUP($A562,'Z-scores'!$C$2:$UD$20,6,FALSE)&lt;-3),"",'Total-corrected counts'!H562),"")</f>
        <v/>
      </c>
      <c r="I562" t="str">
        <f>IFERROR(IF(OR(HLOOKUP($A562,'Z-scores'!$C$2:$UD$20,7,FALSE)&gt;3,HLOOKUP($A562,'Z-scores'!$C$2:$UD$20,7,FALSE)&lt;-3),"",'Total-corrected counts'!I562),"")</f>
        <v/>
      </c>
      <c r="J562" t="str">
        <f>IFERROR(IF(OR(HLOOKUP($A562,'Z-scores'!$C$2:$UD$20,8,FALSE)&gt;3,HLOOKUP($A562,'Z-scores'!$C$2:$UD$20,8,FALSE)&lt;-3),"",'Total-corrected counts'!J562),"")</f>
        <v/>
      </c>
      <c r="K562" t="str">
        <f>IFERROR(IF(OR(HLOOKUP($A562,'Z-scores'!$C$2:$UD$20,9,FALSE)&gt;3,HLOOKUP($A562,'Z-scores'!$C$2:$UD$20,9,FALSE)&lt;-3),"",'Total-corrected counts'!K562),"")</f>
        <v/>
      </c>
      <c r="L562" t="str">
        <f>IFERROR(IF(OR(HLOOKUP($A562,'Z-scores'!$C$2:$UD$20,10,FALSE)&gt;3,HLOOKUP($A562,'Z-scores'!$C$2:$UD$20,10,FALSE)&lt;-3),"",'Total-corrected counts'!L562),"")</f>
        <v/>
      </c>
      <c r="M562" t="str">
        <f>IFERROR(IF(OR(HLOOKUP($A562,'Z-scores'!$C$2:$UD$20,11,FALSE)&gt;3,HLOOKUP($A562,'Z-scores'!$C$2:$UD$20,11,FALSE)&lt;-3),"",'Total-corrected counts'!M562),"")</f>
        <v/>
      </c>
      <c r="N562" t="str">
        <f>IFERROR(IF(OR(HLOOKUP($A562,'Z-scores'!$C$2:$UD$20,12,FALSE)&gt;3,HLOOKUP($A562,'Z-scores'!$C$2:$UD$20,12,FALSE)&lt;-3),"",'Total-corrected counts'!N562),"")</f>
        <v/>
      </c>
      <c r="O562" t="str">
        <f>IFERROR(IF(OR(HLOOKUP($A562,'Z-scores'!$C$2:$UD$20,13,FALSE)&gt;3,HLOOKUP($A562,'Z-scores'!$C$2:$UD$20,13,FALSE)&lt;-3),"",'Total-corrected counts'!O562),"")</f>
        <v/>
      </c>
      <c r="P562" t="str">
        <f>IFERROR(IF(OR(HLOOKUP($A562,'Z-scores'!$C$2:$UD$20,14,FALSE)&gt;3,HLOOKUP($A562,'Z-scores'!$C$2:$UD$20,14,FALSE)&lt;-3),"",'Total-corrected counts'!P562),"")</f>
        <v/>
      </c>
      <c r="Q562" t="str">
        <f>IFERROR(IF(OR(HLOOKUP($A562,'Z-scores'!$C$2:$UD$20,15,FALSE)&gt;3,HLOOKUP($A562,'Z-scores'!$C$2:$UD$20,15,FALSE)&lt;-3),"",'Total-corrected counts'!Q562),"")</f>
        <v/>
      </c>
      <c r="R562" t="str">
        <f>IFERROR(IF(OR(HLOOKUP($A562,'Z-scores'!$C$2:$UD$20,16,FALSE)&gt;3,HLOOKUP($A562,'Z-scores'!$C$2:$UD$20,16,FALSE)&lt;-3),"",'Total-corrected counts'!R562),"")</f>
        <v/>
      </c>
      <c r="S562" t="str">
        <f>IFERROR(IF(OR(HLOOKUP($A562,'Z-scores'!$C$2:$UD$20,17,FALSE)&gt;3,HLOOKUP($A562,'Z-scores'!$C$2:$UD$20,17,FALSE)&lt;-3),"",'Total-corrected counts'!S562),"")</f>
        <v/>
      </c>
      <c r="T562" t="str">
        <f>IFERROR(IF(OR(HLOOKUP($A562,'Z-scores'!$C$2:$UD$20,18,FALSE)&gt;3,HLOOKUP($A562,'Z-scores'!$C$2:$UD$20,18,FALSE)&lt;-3),"",'Total-corrected counts'!T562),"")</f>
        <v/>
      </c>
      <c r="U562" t="str">
        <f>IFERROR(IF(OR(HLOOKUP($A562,'Z-scores'!$C$2:$UD$20,19,FALSE)&gt;3,HLOOKUP($A562,'Z-scores'!$C$2:$UD$20,19,FALSE)&lt;-3),"",'Total-corrected counts'!U562),"")</f>
        <v/>
      </c>
      <c r="V562">
        <f t="shared" si="32"/>
        <v>1</v>
      </c>
      <c r="W562" s="10">
        <f>SUMIFS(Tabel132[Cluster],Tabel132[ID],A562)</f>
        <v>0</v>
      </c>
      <c r="X562" t="str">
        <f t="shared" si="33"/>
        <v/>
      </c>
      <c r="Y562" t="str">
        <f t="shared" si="34"/>
        <v/>
      </c>
      <c r="Z562" t="str">
        <f t="shared" si="35"/>
        <v/>
      </c>
    </row>
    <row r="563" spans="1:26" x14ac:dyDescent="0.25">
      <c r="A563">
        <v>571</v>
      </c>
      <c r="B563" t="s">
        <v>895</v>
      </c>
      <c r="C563">
        <v>67900</v>
      </c>
      <c r="D563">
        <v>856</v>
      </c>
      <c r="E563" t="str">
        <f>IFERROR(IF(OR(HLOOKUP($A563,'Z-scores'!$C$2:$UD$20,3,FALSE)&gt;3,HLOOKUP(A563,'Z-scores'!$C$2:$UD$20,3,FALSE)&lt;-3),"",'Total-corrected counts'!E563),"")</f>
        <v/>
      </c>
      <c r="F563" t="str">
        <f>IFERROR(IF(OR(HLOOKUP($A563,'Z-scores'!$C$2:$UD$20,4,FALSE)&gt;3,HLOOKUP($A563,'Z-scores'!$C$2:$UD$20,4,FALSE)&lt;-3),"",'Total-corrected counts'!F563),"")</f>
        <v/>
      </c>
      <c r="G563" t="str">
        <f>IFERROR(IF(OR(HLOOKUP($A563,'Z-scores'!$C$2:$UD$20,5,FALSE)&gt;3,HLOOKUP($A563,'Z-scores'!$C$2:$UD$20,5,FALSE)&lt;-3),"",'Total-corrected counts'!G563),"")</f>
        <v/>
      </c>
      <c r="H563" t="str">
        <f>IFERROR(IF(OR(HLOOKUP($A563,'Z-scores'!$C$2:$UD$20,6,FALSE)&gt;3,HLOOKUP($A563,'Z-scores'!$C$2:$UD$20,6,FALSE)&lt;-3),"",'Total-corrected counts'!H563),"")</f>
        <v/>
      </c>
      <c r="I563" t="str">
        <f>IFERROR(IF(OR(HLOOKUP($A563,'Z-scores'!$C$2:$UD$20,7,FALSE)&gt;3,HLOOKUP($A563,'Z-scores'!$C$2:$UD$20,7,FALSE)&lt;-3),"",'Total-corrected counts'!I563),"")</f>
        <v/>
      </c>
      <c r="J563" t="str">
        <f>IFERROR(IF(OR(HLOOKUP($A563,'Z-scores'!$C$2:$UD$20,8,FALSE)&gt;3,HLOOKUP($A563,'Z-scores'!$C$2:$UD$20,8,FALSE)&lt;-3),"",'Total-corrected counts'!J563),"")</f>
        <v/>
      </c>
      <c r="K563" t="str">
        <f>IFERROR(IF(OR(HLOOKUP($A563,'Z-scores'!$C$2:$UD$20,9,FALSE)&gt;3,HLOOKUP($A563,'Z-scores'!$C$2:$UD$20,9,FALSE)&lt;-3),"",'Total-corrected counts'!K563),"")</f>
        <v/>
      </c>
      <c r="L563" t="str">
        <f>IFERROR(IF(OR(HLOOKUP($A563,'Z-scores'!$C$2:$UD$20,10,FALSE)&gt;3,HLOOKUP($A563,'Z-scores'!$C$2:$UD$20,10,FALSE)&lt;-3),"",'Total-corrected counts'!L563),"")</f>
        <v/>
      </c>
      <c r="M563" t="str">
        <f>IFERROR(IF(OR(HLOOKUP($A563,'Z-scores'!$C$2:$UD$20,11,FALSE)&gt;3,HLOOKUP($A563,'Z-scores'!$C$2:$UD$20,11,FALSE)&lt;-3),"",'Total-corrected counts'!M563),"")</f>
        <v/>
      </c>
      <c r="N563" t="str">
        <f>IFERROR(IF(OR(HLOOKUP($A563,'Z-scores'!$C$2:$UD$20,12,FALSE)&gt;3,HLOOKUP($A563,'Z-scores'!$C$2:$UD$20,12,FALSE)&lt;-3),"",'Total-corrected counts'!N563),"")</f>
        <v/>
      </c>
      <c r="O563" t="str">
        <f>IFERROR(IF(OR(HLOOKUP($A563,'Z-scores'!$C$2:$UD$20,13,FALSE)&gt;3,HLOOKUP($A563,'Z-scores'!$C$2:$UD$20,13,FALSE)&lt;-3),"",'Total-corrected counts'!O563),"")</f>
        <v/>
      </c>
      <c r="P563" t="str">
        <f>IFERROR(IF(OR(HLOOKUP($A563,'Z-scores'!$C$2:$UD$20,14,FALSE)&gt;3,HLOOKUP($A563,'Z-scores'!$C$2:$UD$20,14,FALSE)&lt;-3),"",'Total-corrected counts'!P563),"")</f>
        <v/>
      </c>
      <c r="Q563" t="str">
        <f>IFERROR(IF(OR(HLOOKUP($A563,'Z-scores'!$C$2:$UD$20,15,FALSE)&gt;3,HLOOKUP($A563,'Z-scores'!$C$2:$UD$20,15,FALSE)&lt;-3),"",'Total-corrected counts'!Q563),"")</f>
        <v/>
      </c>
      <c r="R563" t="str">
        <f>IFERROR(IF(OR(HLOOKUP($A563,'Z-scores'!$C$2:$UD$20,16,FALSE)&gt;3,HLOOKUP($A563,'Z-scores'!$C$2:$UD$20,16,FALSE)&lt;-3),"",'Total-corrected counts'!R563),"")</f>
        <v/>
      </c>
      <c r="S563" t="str">
        <f>IFERROR(IF(OR(HLOOKUP($A563,'Z-scores'!$C$2:$UD$20,17,FALSE)&gt;3,HLOOKUP($A563,'Z-scores'!$C$2:$UD$20,17,FALSE)&lt;-3),"",'Total-corrected counts'!S563),"")</f>
        <v/>
      </c>
      <c r="T563" t="str">
        <f>IFERROR(IF(OR(HLOOKUP($A563,'Z-scores'!$C$2:$UD$20,18,FALSE)&gt;3,HLOOKUP($A563,'Z-scores'!$C$2:$UD$20,18,FALSE)&lt;-3),"",'Total-corrected counts'!T563),"")</f>
        <v/>
      </c>
      <c r="U563" t="str">
        <f>IFERROR(IF(OR(HLOOKUP($A563,'Z-scores'!$C$2:$UD$20,19,FALSE)&gt;3,HLOOKUP($A563,'Z-scores'!$C$2:$UD$20,19,FALSE)&lt;-3),"",'Total-corrected counts'!U563),"")</f>
        <v/>
      </c>
      <c r="V563">
        <f t="shared" si="32"/>
        <v>1</v>
      </c>
      <c r="W563" s="10">
        <f>SUMIFS(Tabel132[Cluster],Tabel132[ID],A563)</f>
        <v>80</v>
      </c>
      <c r="X563" t="str">
        <f t="shared" si="33"/>
        <v/>
      </c>
      <c r="Y563" t="str">
        <f t="shared" si="34"/>
        <v/>
      </c>
      <c r="Z563" t="str">
        <f t="shared" si="35"/>
        <v/>
      </c>
    </row>
    <row r="564" spans="1:26" x14ac:dyDescent="0.25">
      <c r="A564">
        <v>572</v>
      </c>
      <c r="B564" t="s">
        <v>896</v>
      </c>
      <c r="C564">
        <v>18400</v>
      </c>
      <c r="D564">
        <v>31</v>
      </c>
      <c r="E564" t="str">
        <f>IFERROR(IF(OR(HLOOKUP($A564,'Z-scores'!$C$2:$UD$20,3,FALSE)&gt;3,HLOOKUP(A564,'Z-scores'!$C$2:$UD$20,3,FALSE)&lt;-3),"",'Total-corrected counts'!E564),"")</f>
        <v/>
      </c>
      <c r="F564" t="str">
        <f>IFERROR(IF(OR(HLOOKUP($A564,'Z-scores'!$C$2:$UD$20,4,FALSE)&gt;3,HLOOKUP($A564,'Z-scores'!$C$2:$UD$20,4,FALSE)&lt;-3),"",'Total-corrected counts'!F564),"")</f>
        <v/>
      </c>
      <c r="G564" t="str">
        <f>IFERROR(IF(OR(HLOOKUP($A564,'Z-scores'!$C$2:$UD$20,5,FALSE)&gt;3,HLOOKUP($A564,'Z-scores'!$C$2:$UD$20,5,FALSE)&lt;-3),"",'Total-corrected counts'!G564),"")</f>
        <v/>
      </c>
      <c r="H564" t="str">
        <f>IFERROR(IF(OR(HLOOKUP($A564,'Z-scores'!$C$2:$UD$20,6,FALSE)&gt;3,HLOOKUP($A564,'Z-scores'!$C$2:$UD$20,6,FALSE)&lt;-3),"",'Total-corrected counts'!H564),"")</f>
        <v/>
      </c>
      <c r="I564" t="str">
        <f>IFERROR(IF(OR(HLOOKUP($A564,'Z-scores'!$C$2:$UD$20,7,FALSE)&gt;3,HLOOKUP($A564,'Z-scores'!$C$2:$UD$20,7,FALSE)&lt;-3),"",'Total-corrected counts'!I564),"")</f>
        <v/>
      </c>
      <c r="J564" t="str">
        <f>IFERROR(IF(OR(HLOOKUP($A564,'Z-scores'!$C$2:$UD$20,8,FALSE)&gt;3,HLOOKUP($A564,'Z-scores'!$C$2:$UD$20,8,FALSE)&lt;-3),"",'Total-corrected counts'!J564),"")</f>
        <v/>
      </c>
      <c r="K564" t="str">
        <f>IFERROR(IF(OR(HLOOKUP($A564,'Z-scores'!$C$2:$UD$20,9,FALSE)&gt;3,HLOOKUP($A564,'Z-scores'!$C$2:$UD$20,9,FALSE)&lt;-3),"",'Total-corrected counts'!K564),"")</f>
        <v/>
      </c>
      <c r="L564" t="str">
        <f>IFERROR(IF(OR(HLOOKUP($A564,'Z-scores'!$C$2:$UD$20,10,FALSE)&gt;3,HLOOKUP($A564,'Z-scores'!$C$2:$UD$20,10,FALSE)&lt;-3),"",'Total-corrected counts'!L564),"")</f>
        <v/>
      </c>
      <c r="M564" t="str">
        <f>IFERROR(IF(OR(HLOOKUP($A564,'Z-scores'!$C$2:$UD$20,11,FALSE)&gt;3,HLOOKUP($A564,'Z-scores'!$C$2:$UD$20,11,FALSE)&lt;-3),"",'Total-corrected counts'!M564),"")</f>
        <v/>
      </c>
      <c r="N564" t="str">
        <f>IFERROR(IF(OR(HLOOKUP($A564,'Z-scores'!$C$2:$UD$20,12,FALSE)&gt;3,HLOOKUP($A564,'Z-scores'!$C$2:$UD$20,12,FALSE)&lt;-3),"",'Total-corrected counts'!N564),"")</f>
        <v/>
      </c>
      <c r="O564" t="str">
        <f>IFERROR(IF(OR(HLOOKUP($A564,'Z-scores'!$C$2:$UD$20,13,FALSE)&gt;3,HLOOKUP($A564,'Z-scores'!$C$2:$UD$20,13,FALSE)&lt;-3),"",'Total-corrected counts'!O564),"")</f>
        <v/>
      </c>
      <c r="P564" t="str">
        <f>IFERROR(IF(OR(HLOOKUP($A564,'Z-scores'!$C$2:$UD$20,14,FALSE)&gt;3,HLOOKUP($A564,'Z-scores'!$C$2:$UD$20,14,FALSE)&lt;-3),"",'Total-corrected counts'!P564),"")</f>
        <v/>
      </c>
      <c r="Q564" t="str">
        <f>IFERROR(IF(OR(HLOOKUP($A564,'Z-scores'!$C$2:$UD$20,15,FALSE)&gt;3,HLOOKUP($A564,'Z-scores'!$C$2:$UD$20,15,FALSE)&lt;-3),"",'Total-corrected counts'!Q564),"")</f>
        <v/>
      </c>
      <c r="R564" t="str">
        <f>IFERROR(IF(OR(HLOOKUP($A564,'Z-scores'!$C$2:$UD$20,16,FALSE)&gt;3,HLOOKUP($A564,'Z-scores'!$C$2:$UD$20,16,FALSE)&lt;-3),"",'Total-corrected counts'!R564),"")</f>
        <v/>
      </c>
      <c r="S564" t="str">
        <f>IFERROR(IF(OR(HLOOKUP($A564,'Z-scores'!$C$2:$UD$20,17,FALSE)&gt;3,HLOOKUP($A564,'Z-scores'!$C$2:$UD$20,17,FALSE)&lt;-3),"",'Total-corrected counts'!S564),"")</f>
        <v/>
      </c>
      <c r="T564" t="str">
        <f>IFERROR(IF(OR(HLOOKUP($A564,'Z-scores'!$C$2:$UD$20,18,FALSE)&gt;3,HLOOKUP($A564,'Z-scores'!$C$2:$UD$20,18,FALSE)&lt;-3),"",'Total-corrected counts'!T564),"")</f>
        <v/>
      </c>
      <c r="U564" t="str">
        <f>IFERROR(IF(OR(HLOOKUP($A564,'Z-scores'!$C$2:$UD$20,19,FALSE)&gt;3,HLOOKUP($A564,'Z-scores'!$C$2:$UD$20,19,FALSE)&lt;-3),"",'Total-corrected counts'!U564),"")</f>
        <v/>
      </c>
      <c r="V564">
        <f t="shared" si="32"/>
        <v>1</v>
      </c>
      <c r="W564" s="10">
        <f>SUMIFS(Tabel132[Cluster],Tabel132[ID],A564)</f>
        <v>0</v>
      </c>
      <c r="X564" t="str">
        <f t="shared" si="33"/>
        <v/>
      </c>
      <c r="Y564" t="str">
        <f t="shared" si="34"/>
        <v/>
      </c>
      <c r="Z564" t="str">
        <f t="shared" si="35"/>
        <v/>
      </c>
    </row>
    <row r="565" spans="1:26" x14ac:dyDescent="0.25">
      <c r="A565">
        <v>573</v>
      </c>
      <c r="B565" t="s">
        <v>271</v>
      </c>
      <c r="C565">
        <v>15800</v>
      </c>
      <c r="D565">
        <v>409</v>
      </c>
      <c r="E565">
        <f>IFERROR(IF(OR(HLOOKUP($A565,'Z-scores'!$C$2:$UD$20,3,FALSE)&gt;3,HLOOKUP(A565,'Z-scores'!$C$2:$UD$20,3,FALSE)&lt;-3),"",'Total-corrected counts'!E565),"")</f>
        <v>2.9436837437680201</v>
      </c>
      <c r="F565">
        <f>IFERROR(IF(OR(HLOOKUP($A565,'Z-scores'!$C$2:$UD$20,4,FALSE)&gt;3,HLOOKUP($A565,'Z-scores'!$C$2:$UD$20,4,FALSE)&lt;-3),"",'Total-corrected counts'!F565),"")</f>
        <v>0.20507469640741943</v>
      </c>
      <c r="G565">
        <f>IFERROR(IF(OR(HLOOKUP($A565,'Z-scores'!$C$2:$UD$20,5,FALSE)&gt;3,HLOOKUP($A565,'Z-scores'!$C$2:$UD$20,5,FALSE)&lt;-3),"",'Total-corrected counts'!G565),"")</f>
        <v>5.3487032164744086</v>
      </c>
      <c r="H565">
        <f>IFERROR(IF(OR(HLOOKUP($A565,'Z-scores'!$C$2:$UD$20,6,FALSE)&gt;3,HLOOKUP($A565,'Z-scores'!$C$2:$UD$20,6,FALSE)&lt;-3),"",'Total-corrected counts'!H565),"")</f>
        <v>5.3608785698181141</v>
      </c>
      <c r="I565">
        <f>IFERROR(IF(OR(HLOOKUP($A565,'Z-scores'!$C$2:$UD$20,7,FALSE)&gt;3,HLOOKUP($A565,'Z-scores'!$C$2:$UD$20,7,FALSE)&lt;-3),"",'Total-corrected counts'!I565),"")</f>
        <v>0.12929481989539435</v>
      </c>
      <c r="J565">
        <f>IFERROR(IF(OR(HLOOKUP($A565,'Z-scores'!$C$2:$UD$20,8,FALSE)&gt;3,HLOOKUP($A565,'Z-scores'!$C$2:$UD$20,8,FALSE)&lt;-3),"",'Total-corrected counts'!J565),"")</f>
        <v>1.2474828458781786</v>
      </c>
      <c r="K565">
        <f>IFERROR(IF(OR(HLOOKUP($A565,'Z-scores'!$C$2:$UD$20,9,FALSE)&gt;3,HLOOKUP($A565,'Z-scores'!$C$2:$UD$20,9,FALSE)&lt;-3),"",'Total-corrected counts'!K565),"")</f>
        <v>10.89469870115391</v>
      </c>
      <c r="L565">
        <f>IFERROR(IF(OR(HLOOKUP($A565,'Z-scores'!$C$2:$UD$20,10,FALSE)&gt;3,HLOOKUP($A565,'Z-scores'!$C$2:$UD$20,10,FALSE)&lt;-3),"",'Total-corrected counts'!L565),"")</f>
        <v>3.0427734571374647</v>
      </c>
      <c r="M565">
        <f>IFERROR(IF(OR(HLOOKUP($A565,'Z-scores'!$C$2:$UD$20,11,FALSE)&gt;3,HLOOKUP($A565,'Z-scores'!$C$2:$UD$20,11,FALSE)&lt;-3),"",'Total-corrected counts'!M565),"")</f>
        <v>1.6910057844377706</v>
      </c>
      <c r="N565">
        <f>IFERROR(IF(OR(HLOOKUP($A565,'Z-scores'!$C$2:$UD$20,12,FALSE)&gt;3,HLOOKUP($A565,'Z-scores'!$C$2:$UD$20,12,FALSE)&lt;-3),"",'Total-corrected counts'!N565),"")</f>
        <v>3.0241741484429627</v>
      </c>
      <c r="O565">
        <f>IFERROR(IF(OR(HLOOKUP($A565,'Z-scores'!$C$2:$UD$20,13,FALSE)&gt;3,HLOOKUP($A565,'Z-scores'!$C$2:$UD$20,13,FALSE)&lt;-3),"",'Total-corrected counts'!O565),"")</f>
        <v>11.529658582780829</v>
      </c>
      <c r="P565">
        <f>IFERROR(IF(OR(HLOOKUP($A565,'Z-scores'!$C$2:$UD$20,14,FALSE)&gt;3,HLOOKUP($A565,'Z-scores'!$C$2:$UD$20,14,FALSE)&lt;-3),"",'Total-corrected counts'!P565),"")</f>
        <v>5.6755799199008141</v>
      </c>
      <c r="Q565">
        <f>IFERROR(IF(OR(HLOOKUP($A565,'Z-scores'!$C$2:$UD$20,15,FALSE)&gt;3,HLOOKUP($A565,'Z-scores'!$C$2:$UD$20,15,FALSE)&lt;-3),"",'Total-corrected counts'!Q565),"")</f>
        <v>6.5137178117028505</v>
      </c>
      <c r="R565">
        <f>IFERROR(IF(OR(HLOOKUP($A565,'Z-scores'!$C$2:$UD$20,16,FALSE)&gt;3,HLOOKUP($A565,'Z-scores'!$C$2:$UD$20,16,FALSE)&lt;-3),"",'Total-corrected counts'!R565),"")</f>
        <v>4.3956396216624496</v>
      </c>
      <c r="S565">
        <f>IFERROR(IF(OR(HLOOKUP($A565,'Z-scores'!$C$2:$UD$20,17,FALSE)&gt;3,HLOOKUP($A565,'Z-scores'!$C$2:$UD$20,17,FALSE)&lt;-3),"",'Total-corrected counts'!S565),"")</f>
        <v>8.2078541347065208</v>
      </c>
      <c r="T565">
        <f>IFERROR(IF(OR(HLOOKUP($A565,'Z-scores'!$C$2:$UD$20,18,FALSE)&gt;3,HLOOKUP($A565,'Z-scores'!$C$2:$UD$20,18,FALSE)&lt;-3),"",'Total-corrected counts'!T565),"")</f>
        <v>3.4364084033931097</v>
      </c>
      <c r="U565">
        <f>IFERROR(IF(OR(HLOOKUP($A565,'Z-scores'!$C$2:$UD$20,19,FALSE)&gt;3,HLOOKUP($A565,'Z-scores'!$C$2:$UD$20,19,FALSE)&lt;-3),"",'Total-corrected counts'!U565),"")</f>
        <v>6.791267254809215</v>
      </c>
      <c r="V565">
        <f t="shared" si="32"/>
        <v>1</v>
      </c>
      <c r="W565" s="10">
        <f>SUMIFS(Tabel132[Cluster],Tabel132[ID],A565)</f>
        <v>19</v>
      </c>
      <c r="X565">
        <f t="shared" si="33"/>
        <v>8.8616737659261965E-2</v>
      </c>
      <c r="Y565">
        <f t="shared" si="34"/>
        <v>3.4292884261078536</v>
      </c>
      <c r="Z565">
        <f t="shared" si="35"/>
        <v>6.1967874846748439</v>
      </c>
    </row>
    <row r="566" spans="1:26" x14ac:dyDescent="0.25">
      <c r="A566">
        <v>574</v>
      </c>
      <c r="B566" t="s">
        <v>272</v>
      </c>
      <c r="C566">
        <v>88100</v>
      </c>
      <c r="D566">
        <v>987</v>
      </c>
      <c r="E566" t="str">
        <f>IFERROR(IF(OR(HLOOKUP($A566,'Z-scores'!$C$2:$UD$20,3,FALSE)&gt;3,HLOOKUP(A566,'Z-scores'!$C$2:$UD$20,3,FALSE)&lt;-3),"",'Total-corrected counts'!E566),"")</f>
        <v/>
      </c>
      <c r="F566">
        <f>IFERROR(IF(OR(HLOOKUP($A566,'Z-scores'!$C$2:$UD$20,4,FALSE)&gt;3,HLOOKUP($A566,'Z-scores'!$C$2:$UD$20,4,FALSE)&lt;-3),"",'Total-corrected counts'!F566),"")</f>
        <v>0.27069859925779366</v>
      </c>
      <c r="G566">
        <f>IFERROR(IF(OR(HLOOKUP($A566,'Z-scores'!$C$2:$UD$20,5,FALSE)&gt;3,HLOOKUP($A566,'Z-scores'!$C$2:$UD$20,5,FALSE)&lt;-3),"",'Total-corrected counts'!G566),"")</f>
        <v>11.301779677748186</v>
      </c>
      <c r="H566">
        <f>IFERROR(IF(OR(HLOOKUP($A566,'Z-scores'!$C$2:$UD$20,6,FALSE)&gt;3,HLOOKUP($A566,'Z-scores'!$C$2:$UD$20,6,FALSE)&lt;-3),"",'Total-corrected counts'!H566),"")</f>
        <v>0.11866528084232804</v>
      </c>
      <c r="I566">
        <f>IFERROR(IF(OR(HLOOKUP($A566,'Z-scores'!$C$2:$UD$20,7,FALSE)&gt;3,HLOOKUP($A566,'Z-scores'!$C$2:$UD$20,7,FALSE)&lt;-3),"",'Total-corrected counts'!I566),"")</f>
        <v>23.759462379825081</v>
      </c>
      <c r="J566">
        <f>IFERROR(IF(OR(HLOOKUP($A566,'Z-scores'!$C$2:$UD$20,8,FALSE)&gt;3,HLOOKUP($A566,'Z-scores'!$C$2:$UD$20,8,FALSE)&lt;-3),"",'Total-corrected counts'!J566),"")</f>
        <v>3.6832793907944641</v>
      </c>
      <c r="K566">
        <f>IFERROR(IF(OR(HLOOKUP($A566,'Z-scores'!$C$2:$UD$20,9,FALSE)&gt;3,HLOOKUP($A566,'Z-scores'!$C$2:$UD$20,9,FALSE)&lt;-3),"",'Total-corrected counts'!K566),"")</f>
        <v>1.4270583644573276</v>
      </c>
      <c r="L566">
        <f>IFERROR(IF(OR(HLOOKUP($A566,'Z-scores'!$C$2:$UD$20,10,FALSE)&gt;3,HLOOKUP($A566,'Z-scores'!$C$2:$UD$20,10,FALSE)&lt;-3),"",'Total-corrected counts'!L566),"")</f>
        <v>0.51153872612745788</v>
      </c>
      <c r="M566">
        <f>IFERROR(IF(OR(HLOOKUP($A566,'Z-scores'!$C$2:$UD$20,11,FALSE)&gt;3,HLOOKUP($A566,'Z-scores'!$C$2:$UD$20,11,FALSE)&lt;-3),"",'Total-corrected counts'!M566),"")</f>
        <v>2.1149091418445143</v>
      </c>
      <c r="N566">
        <f>IFERROR(IF(OR(HLOOKUP($A566,'Z-scores'!$C$2:$UD$20,12,FALSE)&gt;3,HLOOKUP($A566,'Z-scores'!$C$2:$UD$20,12,FALSE)&lt;-3),"",'Total-corrected counts'!N566),"")</f>
        <v>0.75146145506764528</v>
      </c>
      <c r="O566">
        <f>IFERROR(IF(OR(HLOOKUP($A566,'Z-scores'!$C$2:$UD$20,13,FALSE)&gt;3,HLOOKUP($A566,'Z-scores'!$C$2:$UD$20,13,FALSE)&lt;-3),"",'Total-corrected counts'!O566),"")</f>
        <v>6.4244361455133108</v>
      </c>
      <c r="P566">
        <f>IFERROR(IF(OR(HLOOKUP($A566,'Z-scores'!$C$2:$UD$20,14,FALSE)&gt;3,HLOOKUP($A566,'Z-scores'!$C$2:$UD$20,14,FALSE)&lt;-3),"",'Total-corrected counts'!P566),"")</f>
        <v>2.064235769060311</v>
      </c>
      <c r="Q566">
        <f>IFERROR(IF(OR(HLOOKUP($A566,'Z-scores'!$C$2:$UD$20,15,FALSE)&gt;3,HLOOKUP($A566,'Z-scores'!$C$2:$UD$20,15,FALSE)&lt;-3),"",'Total-corrected counts'!Q566),"")</f>
        <v>7.0792801366710609</v>
      </c>
      <c r="R566">
        <f>IFERROR(IF(OR(HLOOKUP($A566,'Z-scores'!$C$2:$UD$20,16,FALSE)&gt;3,HLOOKUP($A566,'Z-scores'!$C$2:$UD$20,16,FALSE)&lt;-3),"",'Total-corrected counts'!R566),"")</f>
        <v>9.6888392025340035</v>
      </c>
      <c r="S566">
        <f>IFERROR(IF(OR(HLOOKUP($A566,'Z-scores'!$C$2:$UD$20,17,FALSE)&gt;3,HLOOKUP($A566,'Z-scores'!$C$2:$UD$20,17,FALSE)&lt;-3),"",'Total-corrected counts'!S566),"")</f>
        <v>0</v>
      </c>
      <c r="T566">
        <f>IFERROR(IF(OR(HLOOKUP($A566,'Z-scores'!$C$2:$UD$20,18,FALSE)&gt;3,HLOOKUP($A566,'Z-scores'!$C$2:$UD$20,18,FALSE)&lt;-3),"",'Total-corrected counts'!T566),"")</f>
        <v>2.3367577143073146</v>
      </c>
      <c r="U566">
        <f>IFERROR(IF(OR(HLOOKUP($A566,'Z-scores'!$C$2:$UD$20,19,FALSE)&gt;3,HLOOKUP($A566,'Z-scores'!$C$2:$UD$20,19,FALSE)&lt;-3),"",'Total-corrected counts'!U566),"")</f>
        <v>4.1181550318299971</v>
      </c>
      <c r="V566">
        <f t="shared" si="32"/>
        <v>1</v>
      </c>
      <c r="W566" s="10">
        <f>SUMIFS(Tabel132[Cluster],Tabel132[ID],A566)</f>
        <v>94</v>
      </c>
      <c r="X566">
        <f t="shared" si="33"/>
        <v>0.67815171436957566</v>
      </c>
      <c r="Y566">
        <f t="shared" si="34"/>
        <v>5.3984239451121443</v>
      </c>
      <c r="Z566">
        <f t="shared" si="35"/>
        <v>4.0578956818729557</v>
      </c>
    </row>
    <row r="567" spans="1:26" x14ac:dyDescent="0.25">
      <c r="A567">
        <v>575</v>
      </c>
      <c r="B567" t="s">
        <v>273</v>
      </c>
      <c r="C567">
        <v>68700</v>
      </c>
      <c r="D567">
        <v>51</v>
      </c>
      <c r="E567">
        <f>IFERROR(IF(OR(HLOOKUP($A567,'Z-scores'!$C$2:$UD$20,3,FALSE)&gt;3,HLOOKUP(A567,'Z-scores'!$C$2:$UD$20,3,FALSE)&lt;-3),"",'Total-corrected counts'!E567),"")</f>
        <v>2.4206942461442598</v>
      </c>
      <c r="F567">
        <f>IFERROR(IF(OR(HLOOKUP($A567,'Z-scores'!$C$2:$UD$20,4,FALSE)&gt;3,HLOOKUP($A567,'Z-scores'!$C$2:$UD$20,4,FALSE)&lt;-3),"",'Total-corrected counts'!F567),"")</f>
        <v>1.0253734820370972</v>
      </c>
      <c r="G567">
        <f>IFERROR(IF(OR(HLOOKUP($A567,'Z-scores'!$C$2:$UD$20,5,FALSE)&gt;3,HLOOKUP($A567,'Z-scores'!$C$2:$UD$20,5,FALSE)&lt;-3),"",'Total-corrected counts'!G567),"")</f>
        <v>2.0145774826645608E-2</v>
      </c>
      <c r="H567">
        <f>IFERROR(IF(OR(HLOOKUP($A567,'Z-scores'!$C$2:$UD$20,6,FALSE)&gt;3,HLOOKUP($A567,'Z-scores'!$C$2:$UD$20,6,FALSE)&lt;-3),"",'Total-corrected counts'!H567),"")</f>
        <v>6.9803106377840027E-3</v>
      </c>
      <c r="I567">
        <f>IFERROR(IF(OR(HLOOKUP($A567,'Z-scores'!$C$2:$UD$20,7,FALSE)&gt;3,HLOOKUP($A567,'Z-scores'!$C$2:$UD$20,7,FALSE)&lt;-3),"",'Total-corrected counts'!I567),"")</f>
        <v>0.87427925834028541</v>
      </c>
      <c r="J567">
        <f>IFERROR(IF(OR(HLOOKUP($A567,'Z-scores'!$C$2:$UD$20,8,FALSE)&gt;3,HLOOKUP($A567,'Z-scores'!$C$2:$UD$20,8,FALSE)&lt;-3),"",'Total-corrected counts'!J567),"")</f>
        <v>7.9040118653862468</v>
      </c>
      <c r="K567">
        <f>IFERROR(IF(OR(HLOOKUP($A567,'Z-scores'!$C$2:$UD$20,9,FALSE)&gt;3,HLOOKUP($A567,'Z-scores'!$C$2:$UD$20,9,FALSE)&lt;-3),"",'Total-corrected counts'!K567),"")</f>
        <v>1.1862422654551537</v>
      </c>
      <c r="L567">
        <f>IFERROR(IF(OR(HLOOKUP($A567,'Z-scores'!$C$2:$UD$20,10,FALSE)&gt;3,HLOOKUP($A567,'Z-scores'!$C$2:$UD$20,10,FALSE)&lt;-3),"",'Total-corrected counts'!L567),"")</f>
        <v>1.3008958983413796</v>
      </c>
      <c r="M567">
        <f>IFERROR(IF(OR(HLOOKUP($A567,'Z-scores'!$C$2:$UD$20,11,FALSE)&gt;3,HLOOKUP($A567,'Z-scores'!$C$2:$UD$20,11,FALSE)&lt;-3),"",'Total-corrected counts'!M567),"")</f>
        <v>0.67271619762374524</v>
      </c>
      <c r="N567">
        <f>IFERROR(IF(OR(HLOOKUP($A567,'Z-scores'!$C$2:$UD$20,12,FALSE)&gt;3,HLOOKUP($A567,'Z-scores'!$C$2:$UD$20,12,FALSE)&lt;-3),"",'Total-corrected counts'!N567),"")</f>
        <v>1.5212512383076722</v>
      </c>
      <c r="O567">
        <f>IFERROR(IF(OR(HLOOKUP($A567,'Z-scores'!$C$2:$UD$20,13,FALSE)&gt;3,HLOOKUP($A567,'Z-scores'!$C$2:$UD$20,13,FALSE)&lt;-3),"",'Total-corrected counts'!O567),"")</f>
        <v>3.9105263494428848</v>
      </c>
      <c r="P567">
        <f>IFERROR(IF(OR(HLOOKUP($A567,'Z-scores'!$C$2:$UD$20,14,FALSE)&gt;3,HLOOKUP($A567,'Z-scores'!$C$2:$UD$20,14,FALSE)&lt;-3),"",'Total-corrected counts'!P567),"")</f>
        <v>0.27779570391080793</v>
      </c>
      <c r="Q567">
        <f>IFERROR(IF(OR(HLOOKUP($A567,'Z-scores'!$C$2:$UD$20,15,FALSE)&gt;3,HLOOKUP($A567,'Z-scores'!$C$2:$UD$20,15,FALSE)&lt;-3),"",'Total-corrected counts'!Q567),"")</f>
        <v>0</v>
      </c>
      <c r="R567">
        <f>IFERROR(IF(OR(HLOOKUP($A567,'Z-scores'!$C$2:$UD$20,16,FALSE)&gt;3,HLOOKUP($A567,'Z-scores'!$C$2:$UD$20,16,FALSE)&lt;-3),"",'Total-corrected counts'!R567),"")</f>
        <v>2.5965127391406266</v>
      </c>
      <c r="S567">
        <f>IFERROR(IF(OR(HLOOKUP($A567,'Z-scores'!$C$2:$UD$20,17,FALSE)&gt;3,HLOOKUP($A567,'Z-scores'!$C$2:$UD$20,17,FALSE)&lt;-3),"",'Total-corrected counts'!S567),"")</f>
        <v>5.4284749568164819E-3</v>
      </c>
      <c r="T567">
        <f>IFERROR(IF(OR(HLOOKUP($A567,'Z-scores'!$C$2:$UD$20,18,FALSE)&gt;3,HLOOKUP($A567,'Z-scores'!$C$2:$UD$20,18,FALSE)&lt;-3),"",'Total-corrected counts'!T567),"")</f>
        <v>0</v>
      </c>
      <c r="U567">
        <f>IFERROR(IF(OR(HLOOKUP($A567,'Z-scores'!$C$2:$UD$20,19,FALSE)&gt;3,HLOOKUP($A567,'Z-scores'!$C$2:$UD$20,19,FALSE)&lt;-3),"",'Total-corrected counts'!U567),"")</f>
        <v>10.176052212477705</v>
      </c>
      <c r="V567">
        <f t="shared" si="32"/>
        <v>1</v>
      </c>
      <c r="W567" s="10">
        <f>SUMIFS(Tabel132[Cluster],Tabel132[ID],A567)</f>
        <v>81</v>
      </c>
      <c r="X567">
        <f t="shared" si="33"/>
        <v>0.68446624649796139</v>
      </c>
      <c r="Y567">
        <f t="shared" si="34"/>
        <v>1.7123710331991775</v>
      </c>
      <c r="Z567">
        <f t="shared" si="35"/>
        <v>2.3109458397795644</v>
      </c>
    </row>
    <row r="568" spans="1:26" x14ac:dyDescent="0.25">
      <c r="A568">
        <v>576</v>
      </c>
      <c r="B568" t="s">
        <v>274</v>
      </c>
      <c r="C568">
        <v>92600</v>
      </c>
      <c r="D568">
        <v>370</v>
      </c>
      <c r="E568" t="str">
        <f>IFERROR(IF(OR(HLOOKUP($A568,'Z-scores'!$C$2:$UD$20,3,FALSE)&gt;3,HLOOKUP(A568,'Z-scores'!$C$2:$UD$20,3,FALSE)&lt;-3),"",'Total-corrected counts'!E568),"")</f>
        <v/>
      </c>
      <c r="F568">
        <f>IFERROR(IF(OR(HLOOKUP($A568,'Z-scores'!$C$2:$UD$20,4,FALSE)&gt;3,HLOOKUP($A568,'Z-scores'!$C$2:$UD$20,4,FALSE)&lt;-3),"",'Total-corrected counts'!F568),"")</f>
        <v>3.2811951425187114E-2</v>
      </c>
      <c r="G568">
        <f>IFERROR(IF(OR(HLOOKUP($A568,'Z-scores'!$C$2:$UD$20,5,FALSE)&gt;3,HLOOKUP($A568,'Z-scores'!$C$2:$UD$20,5,FALSE)&lt;-3),"",'Total-corrected counts'!G568),"")</f>
        <v>0.2618950727463929</v>
      </c>
      <c r="H568">
        <f>IFERROR(IF(OR(HLOOKUP($A568,'Z-scores'!$C$2:$UD$20,6,FALSE)&gt;3,HLOOKUP($A568,'Z-scores'!$C$2:$UD$20,6,FALSE)&lt;-3),"",'Total-corrected counts'!H568),"")</f>
        <v>5.5842485102272021E-2</v>
      </c>
      <c r="I568">
        <f>IFERROR(IF(OR(HLOOKUP($A568,'Z-scores'!$C$2:$UD$20,7,FALSE)&gt;3,HLOOKUP($A568,'Z-scores'!$C$2:$UD$20,7,FALSE)&lt;-3),"",'Total-corrected counts'!I568),"")</f>
        <v>0.40635514824266789</v>
      </c>
      <c r="J568">
        <f>IFERROR(IF(OR(HLOOKUP($A568,'Z-scores'!$C$2:$UD$20,8,FALSE)&gt;3,HLOOKUP($A568,'Z-scores'!$C$2:$UD$20,8,FALSE)&lt;-3),"",'Total-corrected counts'!J568),"")</f>
        <v>0</v>
      </c>
      <c r="K568">
        <f>IFERROR(IF(OR(HLOOKUP($A568,'Z-scores'!$C$2:$UD$20,9,FALSE)&gt;3,HLOOKUP($A568,'Z-scores'!$C$2:$UD$20,9,FALSE)&lt;-3),"",'Total-corrected counts'!K568),"")</f>
        <v>0</v>
      </c>
      <c r="L568">
        <f>IFERROR(IF(OR(HLOOKUP($A568,'Z-scores'!$C$2:$UD$20,10,FALSE)&gt;3,HLOOKUP($A568,'Z-scores'!$C$2:$UD$20,10,FALSE)&lt;-3),"",'Total-corrected counts'!L568),"")</f>
        <v>0</v>
      </c>
      <c r="M568">
        <f>IFERROR(IF(OR(HLOOKUP($A568,'Z-scores'!$C$2:$UD$20,11,FALSE)&gt;3,HLOOKUP($A568,'Z-scores'!$C$2:$UD$20,11,FALSE)&lt;-3),"",'Total-corrected counts'!M568),"")</f>
        <v>0</v>
      </c>
      <c r="N568">
        <f>IFERROR(IF(OR(HLOOKUP($A568,'Z-scores'!$C$2:$UD$20,12,FALSE)&gt;3,HLOOKUP($A568,'Z-scores'!$C$2:$UD$20,12,FALSE)&lt;-3),"",'Total-corrected counts'!N568),"")</f>
        <v>0</v>
      </c>
      <c r="O568">
        <f>IFERROR(IF(OR(HLOOKUP($A568,'Z-scores'!$C$2:$UD$20,13,FALSE)&gt;3,HLOOKUP($A568,'Z-scores'!$C$2:$UD$20,13,FALSE)&lt;-3),"",'Total-corrected counts'!O568),"")</f>
        <v>2.692272873971005E-2</v>
      </c>
      <c r="P568">
        <f>IFERROR(IF(OR(HLOOKUP($A568,'Z-scores'!$C$2:$UD$20,14,FALSE)&gt;3,HLOOKUP($A568,'Z-scores'!$C$2:$UD$20,14,FALSE)&lt;-3),"",'Total-corrected counts'!P568),"")</f>
        <v>0</v>
      </c>
      <c r="Q568">
        <f>IFERROR(IF(OR(HLOOKUP($A568,'Z-scores'!$C$2:$UD$20,15,FALSE)&gt;3,HLOOKUP($A568,'Z-scores'!$C$2:$UD$20,15,FALSE)&lt;-3),"",'Total-corrected counts'!Q568),"")</f>
        <v>0.23402578964201853</v>
      </c>
      <c r="R568">
        <f>IFERROR(IF(OR(HLOOKUP($A568,'Z-scores'!$C$2:$UD$20,16,FALSE)&gt;3,HLOOKUP($A568,'Z-scores'!$C$2:$UD$20,16,FALSE)&lt;-3),"",'Total-corrected counts'!R568),"")</f>
        <v>0</v>
      </c>
      <c r="S568">
        <f>IFERROR(IF(OR(HLOOKUP($A568,'Z-scores'!$C$2:$UD$20,17,FALSE)&gt;3,HLOOKUP($A568,'Z-scores'!$C$2:$UD$20,17,FALSE)&lt;-3),"",'Total-corrected counts'!S568),"")</f>
        <v>0</v>
      </c>
      <c r="T568">
        <f>IFERROR(IF(OR(HLOOKUP($A568,'Z-scores'!$C$2:$UD$20,18,FALSE)&gt;3,HLOOKUP($A568,'Z-scores'!$C$2:$UD$20,18,FALSE)&lt;-3),"",'Total-corrected counts'!T568),"")</f>
        <v>0</v>
      </c>
      <c r="U568">
        <f>IFERROR(IF(OR(HLOOKUP($A568,'Z-scores'!$C$2:$UD$20,19,FALSE)&gt;3,HLOOKUP($A568,'Z-scores'!$C$2:$UD$20,19,FALSE)&lt;-3),"",'Total-corrected counts'!U568),"")</f>
        <v>1.3018403683340349E-2</v>
      </c>
      <c r="V568">
        <f t="shared" si="32"/>
        <v>1</v>
      </c>
      <c r="W568" s="10">
        <f>SUMIFS(Tabel132[Cluster],Tabel132[ID],A568)</f>
        <v>96</v>
      </c>
      <c r="X568">
        <f t="shared" si="33"/>
        <v>0.34381290428582933</v>
      </c>
      <c r="Y568">
        <f t="shared" si="34"/>
        <v>9.461308218956499E-2</v>
      </c>
      <c r="Z568">
        <f t="shared" si="35"/>
        <v>3.4245865258133619E-2</v>
      </c>
    </row>
    <row r="569" spans="1:26" x14ac:dyDescent="0.25">
      <c r="A569">
        <v>577</v>
      </c>
      <c r="B569" t="s">
        <v>275</v>
      </c>
      <c r="C569">
        <v>6600</v>
      </c>
      <c r="D569">
        <v>369</v>
      </c>
      <c r="E569" t="str">
        <f>IFERROR(IF(OR(HLOOKUP($A569,'Z-scores'!$C$2:$UD$20,3,FALSE)&gt;3,HLOOKUP(A569,'Z-scores'!$C$2:$UD$20,3,FALSE)&lt;-3),"",'Total-corrected counts'!E569),"")</f>
        <v/>
      </c>
      <c r="F569">
        <f>IFERROR(IF(OR(HLOOKUP($A569,'Z-scores'!$C$2:$UD$20,4,FALSE)&gt;3,HLOOKUP($A569,'Z-scores'!$C$2:$UD$20,4,FALSE)&lt;-3),"",'Total-corrected counts'!F569),"")</f>
        <v>0.43475835638372923</v>
      </c>
      <c r="G569">
        <f>IFERROR(IF(OR(HLOOKUP($A569,'Z-scores'!$C$2:$UD$20,5,FALSE)&gt;3,HLOOKUP($A569,'Z-scores'!$C$2:$UD$20,5,FALSE)&lt;-3),"",'Total-corrected counts'!G569),"")</f>
        <v>3.4751461575963676</v>
      </c>
      <c r="H569">
        <f>IFERROR(IF(OR(HLOOKUP($A569,'Z-scores'!$C$2:$UD$20,6,FALSE)&gt;3,HLOOKUP($A569,'Z-scores'!$C$2:$UD$20,6,FALSE)&lt;-3),"",'Total-corrected counts'!H569),"")</f>
        <v>14.546967369141862</v>
      </c>
      <c r="I569">
        <f>IFERROR(IF(OR(HLOOKUP($A569,'Z-scores'!$C$2:$UD$20,7,FALSE)&gt;3,HLOOKUP($A569,'Z-scores'!$C$2:$UD$20,7,FALSE)&lt;-3),"",'Total-corrected counts'!I569),"")</f>
        <v>25.594217443102586</v>
      </c>
      <c r="J569">
        <f>IFERROR(IF(OR(HLOOKUP($A569,'Z-scores'!$C$2:$UD$20,8,FALSE)&gt;3,HLOOKUP($A569,'Z-scores'!$C$2:$UD$20,8,FALSE)&lt;-3),"",'Total-corrected counts'!J569),"")</f>
        <v>3.811479208947953</v>
      </c>
      <c r="K569">
        <f>IFERROR(IF(OR(HLOOKUP($A569,'Z-scores'!$C$2:$UD$20,9,FALSE)&gt;3,HLOOKUP($A569,'Z-scores'!$C$2:$UD$20,9,FALSE)&lt;-3),"",'Total-corrected counts'!K569),"")</f>
        <v>16.625229945927867</v>
      </c>
      <c r="L569">
        <f>IFERROR(IF(OR(HLOOKUP($A569,'Z-scores'!$C$2:$UD$20,10,FALSE)&gt;3,HLOOKUP($A569,'Z-scores'!$C$2:$UD$20,10,FALSE)&lt;-3),"",'Total-corrected counts'!L569),"")</f>
        <v>10.146988007062763</v>
      </c>
      <c r="M569">
        <f>IFERROR(IF(OR(HLOOKUP($A569,'Z-scores'!$C$2:$UD$20,11,FALSE)&gt;3,HLOOKUP($A569,'Z-scores'!$C$2:$UD$20,11,FALSE)&lt;-3),"",'Total-corrected counts'!M569),"")</f>
        <v>8.6024735682433722</v>
      </c>
      <c r="N569">
        <f>IFERROR(IF(OR(HLOOKUP($A569,'Z-scores'!$C$2:$UD$20,12,FALSE)&gt;3,HLOOKUP($A569,'Z-scores'!$C$2:$UD$20,12,FALSE)&lt;-3),"",'Total-corrected counts'!N569),"")</f>
        <v>7.6978978324002689</v>
      </c>
      <c r="O569">
        <f>IFERROR(IF(OR(HLOOKUP($A569,'Z-scores'!$C$2:$UD$20,13,FALSE)&gt;3,HLOOKUP($A569,'Z-scores'!$C$2:$UD$20,13,FALSE)&lt;-3),"",'Total-corrected counts'!O569),"")</f>
        <v>9.0965169729295319</v>
      </c>
      <c r="P569">
        <f>IFERROR(IF(OR(HLOOKUP($A569,'Z-scores'!$C$2:$UD$20,14,FALSE)&gt;3,HLOOKUP($A569,'Z-scores'!$C$2:$UD$20,14,FALSE)&lt;-3),"",'Total-corrected counts'!P569),"")</f>
        <v>12.445247535204196</v>
      </c>
      <c r="Q569">
        <f>IFERROR(IF(OR(HLOOKUP($A569,'Z-scores'!$C$2:$UD$20,15,FALSE)&gt;3,HLOOKUP($A569,'Z-scores'!$C$2:$UD$20,15,FALSE)&lt;-3),"",'Total-corrected counts'!Q569),"")</f>
        <v>13.495487202689738</v>
      </c>
      <c r="R569">
        <f>IFERROR(IF(OR(HLOOKUP($A569,'Z-scores'!$C$2:$UD$20,16,FALSE)&gt;3,HLOOKUP($A569,'Z-scores'!$C$2:$UD$20,16,FALSE)&lt;-3),"",'Total-corrected counts'!R569),"")</f>
        <v>14.781690578224955</v>
      </c>
      <c r="S569">
        <f>IFERROR(IF(OR(HLOOKUP($A569,'Z-scores'!$C$2:$UD$20,17,FALSE)&gt;3,HLOOKUP($A569,'Z-scores'!$C$2:$UD$20,17,FALSE)&lt;-3),"",'Total-corrected counts'!S569),"")</f>
        <v>6.0418926269367441</v>
      </c>
      <c r="T569">
        <f>IFERROR(IF(OR(HLOOKUP($A569,'Z-scores'!$C$2:$UD$20,18,FALSE)&gt;3,HLOOKUP($A569,'Z-scores'!$C$2:$UD$20,18,FALSE)&lt;-3),"",'Total-corrected counts'!T569),"")</f>
        <v>20.266218559010863</v>
      </c>
      <c r="U569">
        <f>IFERROR(IF(OR(HLOOKUP($A569,'Z-scores'!$C$2:$UD$20,19,FALSE)&gt;3,HLOOKUP($A569,'Z-scores'!$C$2:$UD$20,19,FALSE)&lt;-3),"",'Total-corrected counts'!U569),"")</f>
        <v>13.860260454863026</v>
      </c>
      <c r="V569">
        <f t="shared" si="32"/>
        <v>1</v>
      </c>
      <c r="W569" s="10">
        <f>SUMIFS(Tabel132[Cluster],Tabel132[ID],A569)</f>
        <v>9</v>
      </c>
      <c r="X569">
        <f t="shared" si="33"/>
        <v>0.59723341963379517</v>
      </c>
      <c r="Y569">
        <f t="shared" si="34"/>
        <v>10.40465750705081</v>
      </c>
      <c r="Z569">
        <f t="shared" si="35"/>
        <v>12.210651470282414</v>
      </c>
    </row>
    <row r="570" spans="1:26" x14ac:dyDescent="0.25">
      <c r="A570">
        <v>578</v>
      </c>
      <c r="B570" t="s">
        <v>897</v>
      </c>
      <c r="C570">
        <v>54200</v>
      </c>
      <c r="D570">
        <v>367</v>
      </c>
      <c r="E570" t="str">
        <f>IFERROR(IF(OR(HLOOKUP($A570,'Z-scores'!$C$2:$UD$20,3,FALSE)&gt;3,HLOOKUP(A570,'Z-scores'!$C$2:$UD$20,3,FALSE)&lt;-3),"",'Total-corrected counts'!E570),"")</f>
        <v/>
      </c>
      <c r="F570" t="str">
        <f>IFERROR(IF(OR(HLOOKUP($A570,'Z-scores'!$C$2:$UD$20,4,FALSE)&gt;3,HLOOKUP($A570,'Z-scores'!$C$2:$UD$20,4,FALSE)&lt;-3),"",'Total-corrected counts'!F570),"")</f>
        <v/>
      </c>
      <c r="G570" t="str">
        <f>IFERROR(IF(OR(HLOOKUP($A570,'Z-scores'!$C$2:$UD$20,5,FALSE)&gt;3,HLOOKUP($A570,'Z-scores'!$C$2:$UD$20,5,FALSE)&lt;-3),"",'Total-corrected counts'!G570),"")</f>
        <v/>
      </c>
      <c r="H570" t="str">
        <f>IFERROR(IF(OR(HLOOKUP($A570,'Z-scores'!$C$2:$UD$20,6,FALSE)&gt;3,HLOOKUP($A570,'Z-scores'!$C$2:$UD$20,6,FALSE)&lt;-3),"",'Total-corrected counts'!H570),"")</f>
        <v/>
      </c>
      <c r="I570" t="str">
        <f>IFERROR(IF(OR(HLOOKUP($A570,'Z-scores'!$C$2:$UD$20,7,FALSE)&gt;3,HLOOKUP($A570,'Z-scores'!$C$2:$UD$20,7,FALSE)&lt;-3),"",'Total-corrected counts'!I570),"")</f>
        <v/>
      </c>
      <c r="J570" t="str">
        <f>IFERROR(IF(OR(HLOOKUP($A570,'Z-scores'!$C$2:$UD$20,8,FALSE)&gt;3,HLOOKUP($A570,'Z-scores'!$C$2:$UD$20,8,FALSE)&lt;-3),"",'Total-corrected counts'!J570),"")</f>
        <v/>
      </c>
      <c r="K570" t="str">
        <f>IFERROR(IF(OR(HLOOKUP($A570,'Z-scores'!$C$2:$UD$20,9,FALSE)&gt;3,HLOOKUP($A570,'Z-scores'!$C$2:$UD$20,9,FALSE)&lt;-3),"",'Total-corrected counts'!K570),"")</f>
        <v/>
      </c>
      <c r="L570" t="str">
        <f>IFERROR(IF(OR(HLOOKUP($A570,'Z-scores'!$C$2:$UD$20,10,FALSE)&gt;3,HLOOKUP($A570,'Z-scores'!$C$2:$UD$20,10,FALSE)&lt;-3),"",'Total-corrected counts'!L570),"")</f>
        <v/>
      </c>
      <c r="M570" t="str">
        <f>IFERROR(IF(OR(HLOOKUP($A570,'Z-scores'!$C$2:$UD$20,11,FALSE)&gt;3,HLOOKUP($A570,'Z-scores'!$C$2:$UD$20,11,FALSE)&lt;-3),"",'Total-corrected counts'!M570),"")</f>
        <v/>
      </c>
      <c r="N570" t="str">
        <f>IFERROR(IF(OR(HLOOKUP($A570,'Z-scores'!$C$2:$UD$20,12,FALSE)&gt;3,HLOOKUP($A570,'Z-scores'!$C$2:$UD$20,12,FALSE)&lt;-3),"",'Total-corrected counts'!N570),"")</f>
        <v/>
      </c>
      <c r="O570" t="str">
        <f>IFERROR(IF(OR(HLOOKUP($A570,'Z-scores'!$C$2:$UD$20,13,FALSE)&gt;3,HLOOKUP($A570,'Z-scores'!$C$2:$UD$20,13,FALSE)&lt;-3),"",'Total-corrected counts'!O570),"")</f>
        <v/>
      </c>
      <c r="P570" t="str">
        <f>IFERROR(IF(OR(HLOOKUP($A570,'Z-scores'!$C$2:$UD$20,14,FALSE)&gt;3,HLOOKUP($A570,'Z-scores'!$C$2:$UD$20,14,FALSE)&lt;-3),"",'Total-corrected counts'!P570),"")</f>
        <v/>
      </c>
      <c r="Q570" t="str">
        <f>IFERROR(IF(OR(HLOOKUP($A570,'Z-scores'!$C$2:$UD$20,15,FALSE)&gt;3,HLOOKUP($A570,'Z-scores'!$C$2:$UD$20,15,FALSE)&lt;-3),"",'Total-corrected counts'!Q570),"")</f>
        <v/>
      </c>
      <c r="R570" t="str">
        <f>IFERROR(IF(OR(HLOOKUP($A570,'Z-scores'!$C$2:$UD$20,16,FALSE)&gt;3,HLOOKUP($A570,'Z-scores'!$C$2:$UD$20,16,FALSE)&lt;-3),"",'Total-corrected counts'!R570),"")</f>
        <v/>
      </c>
      <c r="S570" t="str">
        <f>IFERROR(IF(OR(HLOOKUP($A570,'Z-scores'!$C$2:$UD$20,17,FALSE)&gt;3,HLOOKUP($A570,'Z-scores'!$C$2:$UD$20,17,FALSE)&lt;-3),"",'Total-corrected counts'!S570),"")</f>
        <v/>
      </c>
      <c r="T570" t="str">
        <f>IFERROR(IF(OR(HLOOKUP($A570,'Z-scores'!$C$2:$UD$20,18,FALSE)&gt;3,HLOOKUP($A570,'Z-scores'!$C$2:$UD$20,18,FALSE)&lt;-3),"",'Total-corrected counts'!T570),"")</f>
        <v/>
      </c>
      <c r="U570" t="str">
        <f>IFERROR(IF(OR(HLOOKUP($A570,'Z-scores'!$C$2:$UD$20,19,FALSE)&gt;3,HLOOKUP($A570,'Z-scores'!$C$2:$UD$20,19,FALSE)&lt;-3),"",'Total-corrected counts'!U570),"")</f>
        <v/>
      </c>
      <c r="V570">
        <f t="shared" si="32"/>
        <v>1</v>
      </c>
      <c r="W570" s="10">
        <f>SUMIFS(Tabel132[Cluster],Tabel132[ID],A570)</f>
        <v>75</v>
      </c>
      <c r="X570" t="str">
        <f t="shared" si="33"/>
        <v/>
      </c>
      <c r="Y570" t="str">
        <f t="shared" si="34"/>
        <v/>
      </c>
      <c r="Z570" t="str">
        <f t="shared" si="35"/>
        <v/>
      </c>
    </row>
    <row r="571" spans="1:26" x14ac:dyDescent="0.25">
      <c r="A571">
        <v>579</v>
      </c>
      <c r="B571" t="s">
        <v>898</v>
      </c>
      <c r="C571">
        <v>106300</v>
      </c>
      <c r="D571">
        <v>956</v>
      </c>
      <c r="E571" t="str">
        <f>IFERROR(IF(OR(HLOOKUP($A571,'Z-scores'!$C$2:$UD$20,3,FALSE)&gt;3,HLOOKUP(A571,'Z-scores'!$C$2:$UD$20,3,FALSE)&lt;-3),"",'Total-corrected counts'!E571),"")</f>
        <v/>
      </c>
      <c r="F571" t="str">
        <f>IFERROR(IF(OR(HLOOKUP($A571,'Z-scores'!$C$2:$UD$20,4,FALSE)&gt;3,HLOOKUP($A571,'Z-scores'!$C$2:$UD$20,4,FALSE)&lt;-3),"",'Total-corrected counts'!F571),"")</f>
        <v/>
      </c>
      <c r="G571" t="str">
        <f>IFERROR(IF(OR(HLOOKUP($A571,'Z-scores'!$C$2:$UD$20,5,FALSE)&gt;3,HLOOKUP($A571,'Z-scores'!$C$2:$UD$20,5,FALSE)&lt;-3),"",'Total-corrected counts'!G571),"")</f>
        <v/>
      </c>
      <c r="H571" t="str">
        <f>IFERROR(IF(OR(HLOOKUP($A571,'Z-scores'!$C$2:$UD$20,6,FALSE)&gt;3,HLOOKUP($A571,'Z-scores'!$C$2:$UD$20,6,FALSE)&lt;-3),"",'Total-corrected counts'!H571),"")</f>
        <v/>
      </c>
      <c r="I571" t="str">
        <f>IFERROR(IF(OR(HLOOKUP($A571,'Z-scores'!$C$2:$UD$20,7,FALSE)&gt;3,HLOOKUP($A571,'Z-scores'!$C$2:$UD$20,7,FALSE)&lt;-3),"",'Total-corrected counts'!I571),"")</f>
        <v/>
      </c>
      <c r="J571" t="str">
        <f>IFERROR(IF(OR(HLOOKUP($A571,'Z-scores'!$C$2:$UD$20,8,FALSE)&gt;3,HLOOKUP($A571,'Z-scores'!$C$2:$UD$20,8,FALSE)&lt;-3),"",'Total-corrected counts'!J571),"")</f>
        <v/>
      </c>
      <c r="K571" t="str">
        <f>IFERROR(IF(OR(HLOOKUP($A571,'Z-scores'!$C$2:$UD$20,9,FALSE)&gt;3,HLOOKUP($A571,'Z-scores'!$C$2:$UD$20,9,FALSE)&lt;-3),"",'Total-corrected counts'!K571),"")</f>
        <v/>
      </c>
      <c r="L571" t="str">
        <f>IFERROR(IF(OR(HLOOKUP($A571,'Z-scores'!$C$2:$UD$20,10,FALSE)&gt;3,HLOOKUP($A571,'Z-scores'!$C$2:$UD$20,10,FALSE)&lt;-3),"",'Total-corrected counts'!L571),"")</f>
        <v/>
      </c>
      <c r="M571" t="str">
        <f>IFERROR(IF(OR(HLOOKUP($A571,'Z-scores'!$C$2:$UD$20,11,FALSE)&gt;3,HLOOKUP($A571,'Z-scores'!$C$2:$UD$20,11,FALSE)&lt;-3),"",'Total-corrected counts'!M571),"")</f>
        <v/>
      </c>
      <c r="N571" t="str">
        <f>IFERROR(IF(OR(HLOOKUP($A571,'Z-scores'!$C$2:$UD$20,12,FALSE)&gt;3,HLOOKUP($A571,'Z-scores'!$C$2:$UD$20,12,FALSE)&lt;-3),"",'Total-corrected counts'!N571),"")</f>
        <v/>
      </c>
      <c r="O571" t="str">
        <f>IFERROR(IF(OR(HLOOKUP($A571,'Z-scores'!$C$2:$UD$20,13,FALSE)&gt;3,HLOOKUP($A571,'Z-scores'!$C$2:$UD$20,13,FALSE)&lt;-3),"",'Total-corrected counts'!O571),"")</f>
        <v/>
      </c>
      <c r="P571" t="str">
        <f>IFERROR(IF(OR(HLOOKUP($A571,'Z-scores'!$C$2:$UD$20,14,FALSE)&gt;3,HLOOKUP($A571,'Z-scores'!$C$2:$UD$20,14,FALSE)&lt;-3),"",'Total-corrected counts'!P571),"")</f>
        <v/>
      </c>
      <c r="Q571" t="str">
        <f>IFERROR(IF(OR(HLOOKUP($A571,'Z-scores'!$C$2:$UD$20,15,FALSE)&gt;3,HLOOKUP($A571,'Z-scores'!$C$2:$UD$20,15,FALSE)&lt;-3),"",'Total-corrected counts'!Q571),"")</f>
        <v/>
      </c>
      <c r="R571" t="str">
        <f>IFERROR(IF(OR(HLOOKUP($A571,'Z-scores'!$C$2:$UD$20,16,FALSE)&gt;3,HLOOKUP($A571,'Z-scores'!$C$2:$UD$20,16,FALSE)&lt;-3),"",'Total-corrected counts'!R571),"")</f>
        <v/>
      </c>
      <c r="S571" t="str">
        <f>IFERROR(IF(OR(HLOOKUP($A571,'Z-scores'!$C$2:$UD$20,17,FALSE)&gt;3,HLOOKUP($A571,'Z-scores'!$C$2:$UD$20,17,FALSE)&lt;-3),"",'Total-corrected counts'!S571),"")</f>
        <v/>
      </c>
      <c r="T571" t="str">
        <f>IFERROR(IF(OR(HLOOKUP($A571,'Z-scores'!$C$2:$UD$20,18,FALSE)&gt;3,HLOOKUP($A571,'Z-scores'!$C$2:$UD$20,18,FALSE)&lt;-3),"",'Total-corrected counts'!T571),"")</f>
        <v/>
      </c>
      <c r="U571" t="str">
        <f>IFERROR(IF(OR(HLOOKUP($A571,'Z-scores'!$C$2:$UD$20,19,FALSE)&gt;3,HLOOKUP($A571,'Z-scores'!$C$2:$UD$20,19,FALSE)&lt;-3),"",'Total-corrected counts'!U571),"")</f>
        <v/>
      </c>
      <c r="V571">
        <f t="shared" si="32"/>
        <v>1</v>
      </c>
      <c r="W571" s="10">
        <f>SUMIFS(Tabel132[Cluster],Tabel132[ID],A571)</f>
        <v>0</v>
      </c>
      <c r="X571" t="str">
        <f t="shared" si="33"/>
        <v/>
      </c>
      <c r="Y571" t="str">
        <f t="shared" si="34"/>
        <v/>
      </c>
      <c r="Z571" t="str">
        <f t="shared" si="35"/>
        <v/>
      </c>
    </row>
    <row r="572" spans="1:26" x14ac:dyDescent="0.25">
      <c r="A572">
        <v>580</v>
      </c>
      <c r="B572" t="s">
        <v>276</v>
      </c>
      <c r="C572">
        <v>79500</v>
      </c>
      <c r="D572">
        <v>339</v>
      </c>
      <c r="E572" t="str">
        <f>IFERROR(IF(OR(HLOOKUP($A572,'Z-scores'!$C$2:$UD$20,3,FALSE)&gt;3,HLOOKUP(A572,'Z-scores'!$C$2:$UD$20,3,FALSE)&lt;-3),"",'Total-corrected counts'!E572),"")</f>
        <v/>
      </c>
      <c r="F572">
        <f>IFERROR(IF(OR(HLOOKUP($A572,'Z-scores'!$C$2:$UD$20,4,FALSE)&gt;3,HLOOKUP($A572,'Z-scores'!$C$2:$UD$20,4,FALSE)&lt;-3),"",'Total-corrected counts'!F572),"")</f>
        <v>2.5101142840268138</v>
      </c>
      <c r="G572">
        <f>IFERROR(IF(OR(HLOOKUP($A572,'Z-scores'!$C$2:$UD$20,5,FALSE)&gt;3,HLOOKUP($A572,'Z-scores'!$C$2:$UD$20,5,FALSE)&lt;-3),"",'Total-corrected counts'!G572),"")</f>
        <v>1.7829010721581362</v>
      </c>
      <c r="H572">
        <f>IFERROR(IF(OR(HLOOKUP($A572,'Z-scores'!$C$2:$UD$20,6,FALSE)&gt;3,HLOOKUP($A572,'Z-scores'!$C$2:$UD$20,6,FALSE)&lt;-3),"",'Total-corrected counts'!H572),"")</f>
        <v>3.5110962508053536</v>
      </c>
      <c r="I572">
        <f>IFERROR(IF(OR(HLOOKUP($A572,'Z-scores'!$C$2:$UD$20,7,FALSE)&gt;3,HLOOKUP($A572,'Z-scores'!$C$2:$UD$20,7,FALSE)&lt;-3),"",'Total-corrected counts'!I572),"")</f>
        <v>5.879835857147695</v>
      </c>
      <c r="J572">
        <f>IFERROR(IF(OR(HLOOKUP($A572,'Z-scores'!$C$2:$UD$20,8,FALSE)&gt;3,HLOOKUP($A572,'Z-scores'!$C$2:$UD$20,8,FALSE)&lt;-3),"",'Total-corrected counts'!J572),"")</f>
        <v>4.7680470828624451</v>
      </c>
      <c r="K572">
        <f>IFERROR(IF(OR(HLOOKUP($A572,'Z-scores'!$C$2:$UD$20,9,FALSE)&gt;3,HLOOKUP($A572,'Z-scores'!$C$2:$UD$20,9,FALSE)&lt;-3),"",'Total-corrected counts'!K572),"")</f>
        <v>5.0080829477674342</v>
      </c>
      <c r="L572">
        <f>IFERROR(IF(OR(HLOOKUP($A572,'Z-scores'!$C$2:$UD$20,10,FALSE)&gt;3,HLOOKUP($A572,'Z-scores'!$C$2:$UD$20,10,FALSE)&lt;-3),"",'Total-corrected counts'!L572),"")</f>
        <v>1.1289130507640448</v>
      </c>
      <c r="M572">
        <f>IFERROR(IF(OR(HLOOKUP($A572,'Z-scores'!$C$2:$UD$20,11,FALSE)&gt;3,HLOOKUP($A572,'Z-scores'!$C$2:$UD$20,11,FALSE)&lt;-3),"",'Total-corrected counts'!M572),"")</f>
        <v>6.4875644263988583</v>
      </c>
      <c r="N572">
        <f>IFERROR(IF(OR(HLOOKUP($A572,'Z-scores'!$C$2:$UD$20,12,FALSE)&gt;3,HLOOKUP($A572,'Z-scores'!$C$2:$UD$20,12,FALSE)&lt;-3),"",'Total-corrected counts'!N572),"")</f>
        <v>2.8042342103743834</v>
      </c>
      <c r="O572">
        <f>IFERROR(IF(OR(HLOOKUP($A572,'Z-scores'!$C$2:$UD$20,13,FALSE)&gt;3,HLOOKUP($A572,'Z-scores'!$C$2:$UD$20,13,FALSE)&lt;-3),"",'Total-corrected counts'!O572),"")</f>
        <v>6.660010021985773</v>
      </c>
      <c r="P572">
        <f>IFERROR(IF(OR(HLOOKUP($A572,'Z-scores'!$C$2:$UD$20,14,FALSE)&gt;3,HLOOKUP($A572,'Z-scores'!$C$2:$UD$20,14,FALSE)&lt;-3),"",'Total-corrected counts'!P572),"")</f>
        <v>4.0173532565562988</v>
      </c>
      <c r="Q572">
        <f>IFERROR(IF(OR(HLOOKUP($A572,'Z-scores'!$C$2:$UD$20,15,FALSE)&gt;3,HLOOKUP($A572,'Z-scores'!$C$2:$UD$20,15,FALSE)&lt;-3),"",'Total-corrected counts'!Q572),"")</f>
        <v>4.5244985997456917</v>
      </c>
      <c r="R572">
        <f>IFERROR(IF(OR(HLOOKUP($A572,'Z-scores'!$C$2:$UD$20,16,FALSE)&gt;3,HLOOKUP($A572,'Z-scores'!$C$2:$UD$20,16,FALSE)&lt;-3),"",'Total-corrected counts'!R572),"")</f>
        <v>7.3527791301281624</v>
      </c>
      <c r="S572">
        <f>IFERROR(IF(OR(HLOOKUP($A572,'Z-scores'!$C$2:$UD$20,17,FALSE)&gt;3,HLOOKUP($A572,'Z-scores'!$C$2:$UD$20,17,FALSE)&lt;-3),"",'Total-corrected counts'!S572),"")</f>
        <v>6.5738831727047593</v>
      </c>
      <c r="T572">
        <f>IFERROR(IF(OR(HLOOKUP($A572,'Z-scores'!$C$2:$UD$20,18,FALSE)&gt;3,HLOOKUP($A572,'Z-scores'!$C$2:$UD$20,18,FALSE)&lt;-3),"",'Total-corrected counts'!T572),"")</f>
        <v>0.78178291177193249</v>
      </c>
      <c r="U572">
        <f>IFERROR(IF(OR(HLOOKUP($A572,'Z-scores'!$C$2:$UD$20,19,FALSE)&gt;3,HLOOKUP($A572,'Z-scores'!$C$2:$UD$20,19,FALSE)&lt;-3),"",'Total-corrected counts'!U572),"")</f>
        <v>7.8327395494764431</v>
      </c>
      <c r="V572">
        <f t="shared" si="32"/>
        <v>1</v>
      </c>
      <c r="W572" s="10">
        <f>SUMIFS(Tabel132[Cluster],Tabel132[ID],A572)</f>
        <v>86</v>
      </c>
      <c r="X572">
        <f t="shared" si="33"/>
        <v>0.30558943370075947</v>
      </c>
      <c r="Y572">
        <f t="shared" si="34"/>
        <v>3.8845693714913478</v>
      </c>
      <c r="Z572">
        <f t="shared" si="35"/>
        <v>5.068410106592931</v>
      </c>
    </row>
    <row r="573" spans="1:26" x14ac:dyDescent="0.25">
      <c r="A573">
        <v>581</v>
      </c>
      <c r="B573" t="s">
        <v>277</v>
      </c>
      <c r="C573">
        <v>52700</v>
      </c>
      <c r="D573">
        <v>826</v>
      </c>
      <c r="E573">
        <f>IFERROR(IF(OR(HLOOKUP($A573,'Z-scores'!$C$2:$UD$20,3,FALSE)&gt;3,HLOOKUP(A573,'Z-scores'!$C$2:$UD$20,3,FALSE)&lt;-3),"",'Total-corrected counts'!E573),"")</f>
        <v>0.37356392687411416</v>
      </c>
      <c r="F573">
        <f>IFERROR(IF(OR(HLOOKUP($A573,'Z-scores'!$C$2:$UD$20,4,FALSE)&gt;3,HLOOKUP($A573,'Z-scores'!$C$2:$UD$20,4,FALSE)&lt;-3),"",'Total-corrected counts'!F573),"")</f>
        <v>0.45936731995261953</v>
      </c>
      <c r="G573">
        <f>IFERROR(IF(OR(HLOOKUP($A573,'Z-scores'!$C$2:$UD$20,5,FALSE)&gt;3,HLOOKUP($A573,'Z-scores'!$C$2:$UD$20,5,FALSE)&lt;-3),"",'Total-corrected counts'!G573),"")</f>
        <v>2.0145774826645608</v>
      </c>
      <c r="H573">
        <f>IFERROR(IF(OR(HLOOKUP($A573,'Z-scores'!$C$2:$UD$20,6,FALSE)&gt;3,HLOOKUP($A573,'Z-scores'!$C$2:$UD$20,6,FALSE)&lt;-3),"",'Total-corrected counts'!H573),"")</f>
        <v>1.1168497020454404</v>
      </c>
      <c r="I573">
        <f>IFERROR(IF(OR(HLOOKUP($A573,'Z-scores'!$C$2:$UD$20,7,FALSE)&gt;3,HLOOKUP($A573,'Z-scores'!$C$2:$UD$20,7,FALSE)&lt;-3),"",'Total-corrected counts'!I573),"")</f>
        <v>1.2313792370989937E-2</v>
      </c>
      <c r="J573">
        <f>IFERROR(IF(OR(HLOOKUP($A573,'Z-scores'!$C$2:$UD$20,8,FALSE)&gt;3,HLOOKUP($A573,'Z-scores'!$C$2:$UD$20,8,FALSE)&lt;-3),"",'Total-corrected counts'!J573),"")</f>
        <v>4.9850006212760416</v>
      </c>
      <c r="K573">
        <f>IFERROR(IF(OR(HLOOKUP($A573,'Z-scores'!$C$2:$UD$20,9,FALSE)&gt;3,HLOOKUP($A573,'Z-scores'!$C$2:$UD$20,9,FALSE)&lt;-3),"",'Total-corrected counts'!K573),"")</f>
        <v>0.23189698422431573</v>
      </c>
      <c r="L573">
        <f>IFERROR(IF(OR(HLOOKUP($A573,'Z-scores'!$C$2:$UD$20,10,FALSE)&gt;3,HLOOKUP($A573,'Z-scores'!$C$2:$UD$20,10,FALSE)&lt;-3),"",'Total-corrected counts'!L573),"")</f>
        <v>0.30427734571374648</v>
      </c>
      <c r="M573">
        <f>IFERROR(IF(OR(HLOOKUP($A573,'Z-scores'!$C$2:$UD$20,11,FALSE)&gt;3,HLOOKUP($A573,'Z-scores'!$C$2:$UD$20,11,FALSE)&lt;-3),"",'Total-corrected counts'!M573),"")</f>
        <v>4.6076451892037348E-3</v>
      </c>
      <c r="N573">
        <f>IFERROR(IF(OR(HLOOKUP($A573,'Z-scores'!$C$2:$UD$20,12,FALSE)&gt;3,HLOOKUP($A573,'Z-scores'!$C$2:$UD$20,12,FALSE)&lt;-3),"",'Total-corrected counts'!N573),"")</f>
        <v>0.2291041021547699</v>
      </c>
      <c r="O573">
        <f>IFERROR(IF(OR(HLOOKUP($A573,'Z-scores'!$C$2:$UD$20,13,FALSE)&gt;3,HLOOKUP($A573,'Z-scores'!$C$2:$UD$20,13,FALSE)&lt;-3),"",'Total-corrected counts'!O573),"")</f>
        <v>6.7071247972802661</v>
      </c>
      <c r="P573">
        <f>IFERROR(IF(OR(HLOOKUP($A573,'Z-scores'!$C$2:$UD$20,14,FALSE)&gt;3,HLOOKUP($A573,'Z-scores'!$C$2:$UD$20,14,FALSE)&lt;-3),"",'Total-corrected counts'!P573),"")</f>
        <v>0</v>
      </c>
      <c r="Q573">
        <f>IFERROR(IF(OR(HLOOKUP($A573,'Z-scores'!$C$2:$UD$20,15,FALSE)&gt;3,HLOOKUP($A573,'Z-scores'!$C$2:$UD$20,15,FALSE)&lt;-3),"",'Total-corrected counts'!Q573),"")</f>
        <v>0</v>
      </c>
      <c r="R573">
        <f>IFERROR(IF(OR(HLOOKUP($A573,'Z-scores'!$C$2:$UD$20,16,FALSE)&gt;3,HLOOKUP($A573,'Z-scores'!$C$2:$UD$20,16,FALSE)&lt;-3),"",'Total-corrected counts'!R573),"")</f>
        <v>0.29651534366729376</v>
      </c>
      <c r="S573">
        <f>IFERROR(IF(OR(HLOOKUP($A573,'Z-scores'!$C$2:$UD$20,17,FALSE)&gt;3,HLOOKUP($A573,'Z-scores'!$C$2:$UD$20,17,FALSE)&lt;-3),"",'Total-corrected counts'!S573),"")</f>
        <v>0</v>
      </c>
      <c r="T573">
        <f>IFERROR(IF(OR(HLOOKUP($A573,'Z-scores'!$C$2:$UD$20,18,FALSE)&gt;3,HLOOKUP($A573,'Z-scores'!$C$2:$UD$20,18,FALSE)&lt;-3),"",'Total-corrected counts'!T573),"")</f>
        <v>6.0137147059379413E-2</v>
      </c>
      <c r="U573">
        <f>IFERROR(IF(OR(HLOOKUP($A573,'Z-scores'!$C$2:$UD$20,19,FALSE)&gt;3,HLOOKUP($A573,'Z-scores'!$C$2:$UD$20,19,FALSE)&lt;-3),"",'Total-corrected counts'!U573),"")</f>
        <v>3.0376275261127481</v>
      </c>
      <c r="V573">
        <f t="shared" si="32"/>
        <v>1</v>
      </c>
      <c r="W573" s="10">
        <f>SUMIFS(Tabel132[Cluster],Tabel132[ID],A573)</f>
        <v>74</v>
      </c>
      <c r="X573">
        <f t="shared" si="33"/>
        <v>0.81428480399207304</v>
      </c>
      <c r="Y573">
        <f t="shared" si="34"/>
        <v>1.0558283133678925</v>
      </c>
      <c r="Z573">
        <f t="shared" si="35"/>
        <v>1.2913136145343072</v>
      </c>
    </row>
    <row r="574" spans="1:26" x14ac:dyDescent="0.25">
      <c r="A574">
        <v>582</v>
      </c>
      <c r="B574" t="s">
        <v>278</v>
      </c>
      <c r="C574">
        <v>22300</v>
      </c>
      <c r="D574">
        <v>731</v>
      </c>
      <c r="E574">
        <f>IFERROR(IF(OR(HLOOKUP($A574,'Z-scores'!$C$2:$UD$20,3,FALSE)&gt;3,HLOOKUP(A574,'Z-scores'!$C$2:$UD$20,3,FALSE)&lt;-3),"",'Total-corrected counts'!E574),"")</f>
        <v>3.7898060381378884</v>
      </c>
      <c r="F574">
        <f>IFERROR(IF(OR(HLOOKUP($A574,'Z-scores'!$C$2:$UD$20,4,FALSE)&gt;3,HLOOKUP($A574,'Z-scores'!$C$2:$UD$20,4,FALSE)&lt;-3),"",'Total-corrected counts'!F574),"")</f>
        <v>0.27069859925779366</v>
      </c>
      <c r="G574">
        <f>IFERROR(IF(OR(HLOOKUP($A574,'Z-scores'!$C$2:$UD$20,5,FALSE)&gt;3,HLOOKUP($A574,'Z-scores'!$C$2:$UD$20,5,FALSE)&lt;-3),"",'Total-corrected counts'!G574),"")</f>
        <v>12.530671942173569</v>
      </c>
      <c r="H574">
        <f>IFERROR(IF(OR(HLOOKUP($A574,'Z-scores'!$C$2:$UD$20,6,FALSE)&gt;3,HLOOKUP($A574,'Z-scores'!$C$2:$UD$20,6,FALSE)&lt;-3),"",'Total-corrected counts'!H574),"")</f>
        <v>2.4012268593976969</v>
      </c>
      <c r="I574">
        <f>IFERROR(IF(OR(HLOOKUP($A574,'Z-scores'!$C$2:$UD$20,7,FALSE)&gt;3,HLOOKUP($A574,'Z-scores'!$C$2:$UD$20,7,FALSE)&lt;-3),"",'Total-corrected counts'!I574),"")</f>
        <v>1.8778533365759653</v>
      </c>
      <c r="J574">
        <f>IFERROR(IF(OR(HLOOKUP($A574,'Z-scores'!$C$2:$UD$20,8,FALSE)&gt;3,HLOOKUP($A574,'Z-scores'!$C$2:$UD$20,8,FALSE)&lt;-3),"",'Total-corrected counts'!J574),"")</f>
        <v>0.78892195786762276</v>
      </c>
      <c r="K574">
        <f>IFERROR(IF(OR(HLOOKUP($A574,'Z-scores'!$C$2:$UD$20,9,FALSE)&gt;3,HLOOKUP($A574,'Z-scores'!$C$2:$UD$20,9,FALSE)&lt;-3),"",'Total-corrected counts'!K574),"")</f>
        <v>4.1518479290930372</v>
      </c>
      <c r="L574">
        <f>IFERROR(IF(OR(HLOOKUP($A574,'Z-scores'!$C$2:$UD$20,10,FALSE)&gt;3,HLOOKUP($A574,'Z-scores'!$C$2:$UD$20,10,FALSE)&lt;-3),"",'Total-corrected counts'!L574),"")</f>
        <v>0</v>
      </c>
      <c r="M574">
        <f>IFERROR(IF(OR(HLOOKUP($A574,'Z-scores'!$C$2:$UD$20,11,FALSE)&gt;3,HLOOKUP($A574,'Z-scores'!$C$2:$UD$20,11,FALSE)&lt;-3),"",'Total-corrected counts'!M574),"")</f>
        <v>0.79251497254304237</v>
      </c>
      <c r="N574">
        <f>IFERROR(IF(OR(HLOOKUP($A574,'Z-scores'!$C$2:$UD$20,12,FALSE)&gt;3,HLOOKUP($A574,'Z-scores'!$C$2:$UD$20,12,FALSE)&lt;-3),"",'Total-corrected counts'!N574),"")</f>
        <v>1.6312212073419616</v>
      </c>
      <c r="O574">
        <f>IFERROR(IF(OR(HLOOKUP($A574,'Z-scores'!$C$2:$UD$20,13,FALSE)&gt;3,HLOOKUP($A574,'Z-scores'!$C$2:$UD$20,13,FALSE)&lt;-3),"",'Total-corrected counts'!O574),"")</f>
        <v>1.9552631747214424</v>
      </c>
      <c r="P574">
        <f>IFERROR(IF(OR(HLOOKUP($A574,'Z-scores'!$C$2:$UD$20,14,FALSE)&gt;3,HLOOKUP($A574,'Z-scores'!$C$2:$UD$20,14,FALSE)&lt;-3),"",'Total-corrected counts'!P574),"")</f>
        <v>11.534932382388778</v>
      </c>
      <c r="Q574">
        <f>IFERROR(IF(OR(HLOOKUP($A574,'Z-scores'!$C$2:$UD$20,15,FALSE)&gt;3,HLOOKUP($A574,'Z-scores'!$C$2:$UD$20,15,FALSE)&lt;-3),"",'Total-corrected counts'!Q574),"")</f>
        <v>0</v>
      </c>
      <c r="R574">
        <f>IFERROR(IF(OR(HLOOKUP($A574,'Z-scores'!$C$2:$UD$20,16,FALSE)&gt;3,HLOOKUP($A574,'Z-scores'!$C$2:$UD$20,16,FALSE)&lt;-3),"",'Total-corrected counts'!R574),"")</f>
        <v>0</v>
      </c>
      <c r="S574">
        <f>IFERROR(IF(OR(HLOOKUP($A574,'Z-scores'!$C$2:$UD$20,17,FALSE)&gt;3,HLOOKUP($A574,'Z-scores'!$C$2:$UD$20,17,FALSE)&lt;-3),"",'Total-corrected counts'!S574),"")</f>
        <v>0.7599864939543074</v>
      </c>
      <c r="T574">
        <f>IFERROR(IF(OR(HLOOKUP($A574,'Z-scores'!$C$2:$UD$20,18,FALSE)&gt;3,HLOOKUP($A574,'Z-scores'!$C$2:$UD$20,18,FALSE)&lt;-3),"",'Total-corrected counts'!T574),"")</f>
        <v>0.23195756722903491</v>
      </c>
      <c r="U574">
        <f>IFERROR(IF(OR(HLOOKUP($A574,'Z-scores'!$C$2:$UD$20,19,FALSE)&gt;3,HLOOKUP($A574,'Z-scores'!$C$2:$UD$20,19,FALSE)&lt;-3),"",'Total-corrected counts'!U574),"")</f>
        <v>2.7034884982403455</v>
      </c>
      <c r="V574">
        <f t="shared" si="32"/>
        <v>1</v>
      </c>
      <c r="W574" s="10">
        <f>SUMIFS(Tabel132[Cluster],Tabel132[ID],A574)</f>
        <v>28</v>
      </c>
      <c r="X574">
        <f t="shared" si="33"/>
        <v>0.75211073497520031</v>
      </c>
      <c r="Y574">
        <f t="shared" si="34"/>
        <v>2.955949070560735</v>
      </c>
      <c r="Z574">
        <f t="shared" si="35"/>
        <v>2.3521061654844839</v>
      </c>
    </row>
    <row r="575" spans="1:26" x14ac:dyDescent="0.25">
      <c r="A575">
        <v>583</v>
      </c>
      <c r="B575" t="s">
        <v>279</v>
      </c>
      <c r="C575">
        <v>46600</v>
      </c>
      <c r="D575">
        <v>703</v>
      </c>
      <c r="E575">
        <f>IFERROR(IF(OR(HLOOKUP($A575,'Z-scores'!$C$2:$UD$20,3,FALSE)&gt;3,HLOOKUP(A575,'Z-scores'!$C$2:$UD$20,3,FALSE)&lt;-3),"",'Total-corrected counts'!E575),"")</f>
        <v>7.8672562999688447</v>
      </c>
      <c r="F575">
        <f>IFERROR(IF(OR(HLOOKUP($A575,'Z-scores'!$C$2:$UD$20,4,FALSE)&gt;3,HLOOKUP($A575,'Z-scores'!$C$2:$UD$20,4,FALSE)&lt;-3),"",'Total-corrected counts'!F575),"")</f>
        <v>21.344174402084214</v>
      </c>
      <c r="G575">
        <f>IFERROR(IF(OR(HLOOKUP($A575,'Z-scores'!$C$2:$UD$20,5,FALSE)&gt;3,HLOOKUP($A575,'Z-scores'!$C$2:$UD$20,5,FALSE)&lt;-3),"",'Total-corrected counts'!G575),"")</f>
        <v>14.998529358437654</v>
      </c>
      <c r="H575">
        <f>IFERROR(IF(OR(HLOOKUP($A575,'Z-scores'!$C$2:$UD$20,6,FALSE)&gt;3,HLOOKUP($A575,'Z-scores'!$C$2:$UD$20,6,FALSE)&lt;-3),"",'Total-corrected counts'!H575),"")</f>
        <v>9.1372266248592595</v>
      </c>
      <c r="I575">
        <f>IFERROR(IF(OR(HLOOKUP($A575,'Z-scores'!$C$2:$UD$20,7,FALSE)&gt;3,HLOOKUP($A575,'Z-scores'!$C$2:$UD$20,7,FALSE)&lt;-3),"",'Total-corrected counts'!I575),"")</f>
        <v>9.3276977210248777</v>
      </c>
      <c r="J575">
        <f>IFERROR(IF(OR(HLOOKUP($A575,'Z-scores'!$C$2:$UD$20,8,FALSE)&gt;3,HLOOKUP($A575,'Z-scores'!$C$2:$UD$20,8,FALSE)&lt;-3),"",'Total-corrected counts'!J575),"")</f>
        <v>15.867192877612563</v>
      </c>
      <c r="K575">
        <f>IFERROR(IF(OR(HLOOKUP($A575,'Z-scores'!$C$2:$UD$20,9,FALSE)&gt;3,HLOOKUP($A575,'Z-scores'!$C$2:$UD$20,9,FALSE)&lt;-3),"",'Total-corrected counts'!K575),"")</f>
        <v>5.6502592117732311</v>
      </c>
      <c r="L575">
        <f>IFERROR(IF(OR(HLOOKUP($A575,'Z-scores'!$C$2:$UD$20,10,FALSE)&gt;3,HLOOKUP($A575,'Z-scores'!$C$2:$UD$20,10,FALSE)&lt;-3),"",'Total-corrected counts'!L575),"")</f>
        <v>50.201352226163621</v>
      </c>
      <c r="M575">
        <f>IFERROR(IF(OR(HLOOKUP($A575,'Z-scores'!$C$2:$UD$20,11,FALSE)&gt;3,HLOOKUP($A575,'Z-scores'!$C$2:$UD$20,11,FALSE)&lt;-3),"",'Total-corrected counts'!M575),"")</f>
        <v>13.938126697341296</v>
      </c>
      <c r="N575">
        <f>IFERROR(IF(OR(HLOOKUP($A575,'Z-scores'!$C$2:$UD$20,12,FALSE)&gt;3,HLOOKUP($A575,'Z-scores'!$C$2:$UD$20,12,FALSE)&lt;-3),"",'Total-corrected counts'!N575),"")</f>
        <v>17.732657506779191</v>
      </c>
      <c r="O575">
        <f>IFERROR(IF(OR(HLOOKUP($A575,'Z-scores'!$C$2:$UD$20,13,FALSE)&gt;3,HLOOKUP($A575,'Z-scores'!$C$2:$UD$20,13,FALSE)&lt;-3),"",'Total-corrected counts'!O575),"")</f>
        <v>7.1008697050985257</v>
      </c>
      <c r="P575">
        <f>IFERROR(IF(OR(HLOOKUP($A575,'Z-scores'!$C$2:$UD$20,14,FALSE)&gt;3,HLOOKUP($A575,'Z-scores'!$C$2:$UD$20,14,FALSE)&lt;-3),"",'Total-corrected counts'!P575),"")</f>
        <v>4.889204388830219</v>
      </c>
      <c r="Q575">
        <f>IFERROR(IF(OR(HLOOKUP($A575,'Z-scores'!$C$2:$UD$20,15,FALSE)&gt;3,HLOOKUP($A575,'Z-scores'!$C$2:$UD$20,15,FALSE)&lt;-3),"",'Total-corrected counts'!Q575),"")</f>
        <v>21.598630169044629</v>
      </c>
      <c r="R575">
        <f>IFERROR(IF(OR(HLOOKUP($A575,'Z-scores'!$C$2:$UD$20,16,FALSE)&gt;3,HLOOKUP($A575,'Z-scores'!$C$2:$UD$20,16,FALSE)&lt;-3),"",'Total-corrected counts'!R575),"")</f>
        <v>6.1787386477698236</v>
      </c>
      <c r="S575">
        <f>IFERROR(IF(OR(HLOOKUP($A575,'Z-scores'!$C$2:$UD$20,17,FALSE)&gt;3,HLOOKUP($A575,'Z-scores'!$C$2:$UD$20,17,FALSE)&lt;-3),"",'Total-corrected counts'!S575),"")</f>
        <v>10.053535620024123</v>
      </c>
      <c r="T575">
        <f>IFERROR(IF(OR(HLOOKUP($A575,'Z-scores'!$C$2:$UD$20,18,FALSE)&gt;3,HLOOKUP($A575,'Z-scores'!$C$2:$UD$20,18,FALSE)&lt;-3),"",'Total-corrected counts'!T575),"")</f>
        <v>31.855505899454126</v>
      </c>
      <c r="U575">
        <f>IFERROR(IF(OR(HLOOKUP($A575,'Z-scores'!$C$2:$UD$20,19,FALSE)&gt;3,HLOOKUP($A575,'Z-scores'!$C$2:$UD$20,19,FALSE)&lt;-3),"",'Total-corrected counts'!U575),"")</f>
        <v>9.7464448909274743</v>
      </c>
      <c r="V575">
        <f t="shared" si="32"/>
        <v>1</v>
      </c>
      <c r="W575" s="10">
        <f>SUMIFS(Tabel132[Cluster],Tabel132[ID],A575)</f>
        <v>61</v>
      </c>
      <c r="X575">
        <f t="shared" si="33"/>
        <v>0.62733541744665455</v>
      </c>
      <c r="Y575">
        <f t="shared" si="34"/>
        <v>16.481312824362838</v>
      </c>
      <c r="Z575">
        <f t="shared" si="35"/>
        <v>13.644448353491015</v>
      </c>
    </row>
    <row r="576" spans="1:26" x14ac:dyDescent="0.25">
      <c r="A576">
        <v>584</v>
      </c>
      <c r="B576" t="s">
        <v>899</v>
      </c>
      <c r="C576">
        <v>35300</v>
      </c>
      <c r="D576">
        <v>655</v>
      </c>
      <c r="E576" t="str">
        <f>IFERROR(IF(OR(HLOOKUP($A576,'Z-scores'!$C$2:$UD$20,3,FALSE)&gt;3,HLOOKUP(A576,'Z-scores'!$C$2:$UD$20,3,FALSE)&lt;-3),"",'Total-corrected counts'!E576),"")</f>
        <v/>
      </c>
      <c r="F576" t="str">
        <f>IFERROR(IF(OR(HLOOKUP($A576,'Z-scores'!$C$2:$UD$20,4,FALSE)&gt;3,HLOOKUP($A576,'Z-scores'!$C$2:$UD$20,4,FALSE)&lt;-3),"",'Total-corrected counts'!F576),"")</f>
        <v/>
      </c>
      <c r="G576" t="str">
        <f>IFERROR(IF(OR(HLOOKUP($A576,'Z-scores'!$C$2:$UD$20,5,FALSE)&gt;3,HLOOKUP($A576,'Z-scores'!$C$2:$UD$20,5,FALSE)&lt;-3),"",'Total-corrected counts'!G576),"")</f>
        <v/>
      </c>
      <c r="H576" t="str">
        <f>IFERROR(IF(OR(HLOOKUP($A576,'Z-scores'!$C$2:$UD$20,6,FALSE)&gt;3,HLOOKUP($A576,'Z-scores'!$C$2:$UD$20,6,FALSE)&lt;-3),"",'Total-corrected counts'!H576),"")</f>
        <v/>
      </c>
      <c r="I576" t="str">
        <f>IFERROR(IF(OR(HLOOKUP($A576,'Z-scores'!$C$2:$UD$20,7,FALSE)&gt;3,HLOOKUP($A576,'Z-scores'!$C$2:$UD$20,7,FALSE)&lt;-3),"",'Total-corrected counts'!I576),"")</f>
        <v/>
      </c>
      <c r="J576" t="str">
        <f>IFERROR(IF(OR(HLOOKUP($A576,'Z-scores'!$C$2:$UD$20,8,FALSE)&gt;3,HLOOKUP($A576,'Z-scores'!$C$2:$UD$20,8,FALSE)&lt;-3),"",'Total-corrected counts'!J576),"")</f>
        <v/>
      </c>
      <c r="K576" t="str">
        <f>IFERROR(IF(OR(HLOOKUP($A576,'Z-scores'!$C$2:$UD$20,9,FALSE)&gt;3,HLOOKUP($A576,'Z-scores'!$C$2:$UD$20,9,FALSE)&lt;-3),"",'Total-corrected counts'!K576),"")</f>
        <v/>
      </c>
      <c r="L576" t="str">
        <f>IFERROR(IF(OR(HLOOKUP($A576,'Z-scores'!$C$2:$UD$20,10,FALSE)&gt;3,HLOOKUP($A576,'Z-scores'!$C$2:$UD$20,10,FALSE)&lt;-3),"",'Total-corrected counts'!L576),"")</f>
        <v/>
      </c>
      <c r="M576" t="str">
        <f>IFERROR(IF(OR(HLOOKUP($A576,'Z-scores'!$C$2:$UD$20,11,FALSE)&gt;3,HLOOKUP($A576,'Z-scores'!$C$2:$UD$20,11,FALSE)&lt;-3),"",'Total-corrected counts'!M576),"")</f>
        <v/>
      </c>
      <c r="N576" t="str">
        <f>IFERROR(IF(OR(HLOOKUP($A576,'Z-scores'!$C$2:$UD$20,12,FALSE)&gt;3,HLOOKUP($A576,'Z-scores'!$C$2:$UD$20,12,FALSE)&lt;-3),"",'Total-corrected counts'!N576),"")</f>
        <v/>
      </c>
      <c r="O576" t="str">
        <f>IFERROR(IF(OR(HLOOKUP($A576,'Z-scores'!$C$2:$UD$20,13,FALSE)&gt;3,HLOOKUP($A576,'Z-scores'!$C$2:$UD$20,13,FALSE)&lt;-3),"",'Total-corrected counts'!O576),"")</f>
        <v/>
      </c>
      <c r="P576" t="str">
        <f>IFERROR(IF(OR(HLOOKUP($A576,'Z-scores'!$C$2:$UD$20,14,FALSE)&gt;3,HLOOKUP($A576,'Z-scores'!$C$2:$UD$20,14,FALSE)&lt;-3),"",'Total-corrected counts'!P576),"")</f>
        <v/>
      </c>
      <c r="Q576" t="str">
        <f>IFERROR(IF(OR(HLOOKUP($A576,'Z-scores'!$C$2:$UD$20,15,FALSE)&gt;3,HLOOKUP($A576,'Z-scores'!$C$2:$UD$20,15,FALSE)&lt;-3),"",'Total-corrected counts'!Q576),"")</f>
        <v/>
      </c>
      <c r="R576" t="str">
        <f>IFERROR(IF(OR(HLOOKUP($A576,'Z-scores'!$C$2:$UD$20,16,FALSE)&gt;3,HLOOKUP($A576,'Z-scores'!$C$2:$UD$20,16,FALSE)&lt;-3),"",'Total-corrected counts'!R576),"")</f>
        <v/>
      </c>
      <c r="S576" t="str">
        <f>IFERROR(IF(OR(HLOOKUP($A576,'Z-scores'!$C$2:$UD$20,17,FALSE)&gt;3,HLOOKUP($A576,'Z-scores'!$C$2:$UD$20,17,FALSE)&lt;-3),"",'Total-corrected counts'!S576),"")</f>
        <v/>
      </c>
      <c r="T576" t="str">
        <f>IFERROR(IF(OR(HLOOKUP($A576,'Z-scores'!$C$2:$UD$20,18,FALSE)&gt;3,HLOOKUP($A576,'Z-scores'!$C$2:$UD$20,18,FALSE)&lt;-3),"",'Total-corrected counts'!T576),"")</f>
        <v/>
      </c>
      <c r="U576" t="str">
        <f>IFERROR(IF(OR(HLOOKUP($A576,'Z-scores'!$C$2:$UD$20,19,FALSE)&gt;3,HLOOKUP($A576,'Z-scores'!$C$2:$UD$20,19,FALSE)&lt;-3),"",'Total-corrected counts'!U576),"")</f>
        <v/>
      </c>
      <c r="V576">
        <f t="shared" si="32"/>
        <v>1</v>
      </c>
      <c r="W576" s="10">
        <f>SUMIFS(Tabel132[Cluster],Tabel132[ID],A576)</f>
        <v>45</v>
      </c>
      <c r="X576" t="str">
        <f t="shared" si="33"/>
        <v/>
      </c>
      <c r="Y576" t="str">
        <f t="shared" si="34"/>
        <v/>
      </c>
      <c r="Z576" t="str">
        <f t="shared" si="35"/>
        <v/>
      </c>
    </row>
    <row r="577" spans="1:26" x14ac:dyDescent="0.25">
      <c r="A577">
        <v>585</v>
      </c>
      <c r="B577" t="s">
        <v>900</v>
      </c>
      <c r="C577">
        <v>54300</v>
      </c>
      <c r="D577">
        <v>367</v>
      </c>
      <c r="E577" t="str">
        <f>IFERROR(IF(OR(HLOOKUP($A577,'Z-scores'!$C$2:$UD$20,3,FALSE)&gt;3,HLOOKUP(A577,'Z-scores'!$C$2:$UD$20,3,FALSE)&lt;-3),"",'Total-corrected counts'!E577),"")</f>
        <v/>
      </c>
      <c r="F577" t="str">
        <f>IFERROR(IF(OR(HLOOKUP($A577,'Z-scores'!$C$2:$UD$20,4,FALSE)&gt;3,HLOOKUP($A577,'Z-scores'!$C$2:$UD$20,4,FALSE)&lt;-3),"",'Total-corrected counts'!F577),"")</f>
        <v/>
      </c>
      <c r="G577" t="str">
        <f>IFERROR(IF(OR(HLOOKUP($A577,'Z-scores'!$C$2:$UD$20,5,FALSE)&gt;3,HLOOKUP($A577,'Z-scores'!$C$2:$UD$20,5,FALSE)&lt;-3),"",'Total-corrected counts'!G577),"")</f>
        <v/>
      </c>
      <c r="H577" t="str">
        <f>IFERROR(IF(OR(HLOOKUP($A577,'Z-scores'!$C$2:$UD$20,6,FALSE)&gt;3,HLOOKUP($A577,'Z-scores'!$C$2:$UD$20,6,FALSE)&lt;-3),"",'Total-corrected counts'!H577),"")</f>
        <v/>
      </c>
      <c r="I577" t="str">
        <f>IFERROR(IF(OR(HLOOKUP($A577,'Z-scores'!$C$2:$UD$20,7,FALSE)&gt;3,HLOOKUP($A577,'Z-scores'!$C$2:$UD$20,7,FALSE)&lt;-3),"",'Total-corrected counts'!I577),"")</f>
        <v/>
      </c>
      <c r="J577" t="str">
        <f>IFERROR(IF(OR(HLOOKUP($A577,'Z-scores'!$C$2:$UD$20,8,FALSE)&gt;3,HLOOKUP($A577,'Z-scores'!$C$2:$UD$20,8,FALSE)&lt;-3),"",'Total-corrected counts'!J577),"")</f>
        <v/>
      </c>
      <c r="K577" t="str">
        <f>IFERROR(IF(OR(HLOOKUP($A577,'Z-scores'!$C$2:$UD$20,9,FALSE)&gt;3,HLOOKUP($A577,'Z-scores'!$C$2:$UD$20,9,FALSE)&lt;-3),"",'Total-corrected counts'!K577),"")</f>
        <v/>
      </c>
      <c r="L577" t="str">
        <f>IFERROR(IF(OR(HLOOKUP($A577,'Z-scores'!$C$2:$UD$20,10,FALSE)&gt;3,HLOOKUP($A577,'Z-scores'!$C$2:$UD$20,10,FALSE)&lt;-3),"",'Total-corrected counts'!L577),"")</f>
        <v/>
      </c>
      <c r="M577" t="str">
        <f>IFERROR(IF(OR(HLOOKUP($A577,'Z-scores'!$C$2:$UD$20,11,FALSE)&gt;3,HLOOKUP($A577,'Z-scores'!$C$2:$UD$20,11,FALSE)&lt;-3),"",'Total-corrected counts'!M577),"")</f>
        <v/>
      </c>
      <c r="N577" t="str">
        <f>IFERROR(IF(OR(HLOOKUP($A577,'Z-scores'!$C$2:$UD$20,12,FALSE)&gt;3,HLOOKUP($A577,'Z-scores'!$C$2:$UD$20,12,FALSE)&lt;-3),"",'Total-corrected counts'!N577),"")</f>
        <v/>
      </c>
      <c r="O577" t="str">
        <f>IFERROR(IF(OR(HLOOKUP($A577,'Z-scores'!$C$2:$UD$20,13,FALSE)&gt;3,HLOOKUP($A577,'Z-scores'!$C$2:$UD$20,13,FALSE)&lt;-3),"",'Total-corrected counts'!O577),"")</f>
        <v/>
      </c>
      <c r="P577" t="str">
        <f>IFERROR(IF(OR(HLOOKUP($A577,'Z-scores'!$C$2:$UD$20,14,FALSE)&gt;3,HLOOKUP($A577,'Z-scores'!$C$2:$UD$20,14,FALSE)&lt;-3),"",'Total-corrected counts'!P577),"")</f>
        <v/>
      </c>
      <c r="Q577" t="str">
        <f>IFERROR(IF(OR(HLOOKUP($A577,'Z-scores'!$C$2:$UD$20,15,FALSE)&gt;3,HLOOKUP($A577,'Z-scores'!$C$2:$UD$20,15,FALSE)&lt;-3),"",'Total-corrected counts'!Q577),"")</f>
        <v/>
      </c>
      <c r="R577" t="str">
        <f>IFERROR(IF(OR(HLOOKUP($A577,'Z-scores'!$C$2:$UD$20,16,FALSE)&gt;3,HLOOKUP($A577,'Z-scores'!$C$2:$UD$20,16,FALSE)&lt;-3),"",'Total-corrected counts'!R577),"")</f>
        <v/>
      </c>
      <c r="S577" t="str">
        <f>IFERROR(IF(OR(HLOOKUP($A577,'Z-scores'!$C$2:$UD$20,17,FALSE)&gt;3,HLOOKUP($A577,'Z-scores'!$C$2:$UD$20,17,FALSE)&lt;-3),"",'Total-corrected counts'!S577),"")</f>
        <v/>
      </c>
      <c r="T577" t="str">
        <f>IFERROR(IF(OR(HLOOKUP($A577,'Z-scores'!$C$2:$UD$20,18,FALSE)&gt;3,HLOOKUP($A577,'Z-scores'!$C$2:$UD$20,18,FALSE)&lt;-3),"",'Total-corrected counts'!T577),"")</f>
        <v/>
      </c>
      <c r="U577" t="str">
        <f>IFERROR(IF(OR(HLOOKUP($A577,'Z-scores'!$C$2:$UD$20,19,FALSE)&gt;3,HLOOKUP($A577,'Z-scores'!$C$2:$UD$20,19,FALSE)&lt;-3),"",'Total-corrected counts'!U577),"")</f>
        <v/>
      </c>
      <c r="V577">
        <f t="shared" si="32"/>
        <v>1</v>
      </c>
      <c r="W577" s="10">
        <f>SUMIFS(Tabel132[Cluster],Tabel132[ID],A577)</f>
        <v>75</v>
      </c>
      <c r="X577" t="str">
        <f t="shared" si="33"/>
        <v/>
      </c>
      <c r="Y577" t="str">
        <f t="shared" si="34"/>
        <v/>
      </c>
      <c r="Z577" t="str">
        <f t="shared" si="35"/>
        <v/>
      </c>
    </row>
    <row r="578" spans="1:26" x14ac:dyDescent="0.25">
      <c r="A578">
        <v>586</v>
      </c>
      <c r="B578" t="s">
        <v>901</v>
      </c>
      <c r="C578">
        <v>102500</v>
      </c>
      <c r="D578">
        <v>932</v>
      </c>
      <c r="E578" t="str">
        <f>IFERROR(IF(OR(HLOOKUP($A578,'Z-scores'!$C$2:$UD$20,3,FALSE)&gt;3,HLOOKUP(A578,'Z-scores'!$C$2:$UD$20,3,FALSE)&lt;-3),"",'Total-corrected counts'!E578),"")</f>
        <v/>
      </c>
      <c r="F578" t="str">
        <f>IFERROR(IF(OR(HLOOKUP($A578,'Z-scores'!$C$2:$UD$20,4,FALSE)&gt;3,HLOOKUP($A578,'Z-scores'!$C$2:$UD$20,4,FALSE)&lt;-3),"",'Total-corrected counts'!F578),"")</f>
        <v/>
      </c>
      <c r="G578" t="str">
        <f>IFERROR(IF(OR(HLOOKUP($A578,'Z-scores'!$C$2:$UD$20,5,FALSE)&gt;3,HLOOKUP($A578,'Z-scores'!$C$2:$UD$20,5,FALSE)&lt;-3),"",'Total-corrected counts'!G578),"")</f>
        <v/>
      </c>
      <c r="H578" t="str">
        <f>IFERROR(IF(OR(HLOOKUP($A578,'Z-scores'!$C$2:$UD$20,6,FALSE)&gt;3,HLOOKUP($A578,'Z-scores'!$C$2:$UD$20,6,FALSE)&lt;-3),"",'Total-corrected counts'!H578),"")</f>
        <v/>
      </c>
      <c r="I578" t="str">
        <f>IFERROR(IF(OR(HLOOKUP($A578,'Z-scores'!$C$2:$UD$20,7,FALSE)&gt;3,HLOOKUP($A578,'Z-scores'!$C$2:$UD$20,7,FALSE)&lt;-3),"",'Total-corrected counts'!I578),"")</f>
        <v/>
      </c>
      <c r="J578" t="str">
        <f>IFERROR(IF(OR(HLOOKUP($A578,'Z-scores'!$C$2:$UD$20,8,FALSE)&gt;3,HLOOKUP($A578,'Z-scores'!$C$2:$UD$20,8,FALSE)&lt;-3),"",'Total-corrected counts'!J578),"")</f>
        <v/>
      </c>
      <c r="K578" t="str">
        <f>IFERROR(IF(OR(HLOOKUP($A578,'Z-scores'!$C$2:$UD$20,9,FALSE)&gt;3,HLOOKUP($A578,'Z-scores'!$C$2:$UD$20,9,FALSE)&lt;-3),"",'Total-corrected counts'!K578),"")</f>
        <v/>
      </c>
      <c r="L578" t="str">
        <f>IFERROR(IF(OR(HLOOKUP($A578,'Z-scores'!$C$2:$UD$20,10,FALSE)&gt;3,HLOOKUP($A578,'Z-scores'!$C$2:$UD$20,10,FALSE)&lt;-3),"",'Total-corrected counts'!L578),"")</f>
        <v/>
      </c>
      <c r="M578" t="str">
        <f>IFERROR(IF(OR(HLOOKUP($A578,'Z-scores'!$C$2:$UD$20,11,FALSE)&gt;3,HLOOKUP($A578,'Z-scores'!$C$2:$UD$20,11,FALSE)&lt;-3),"",'Total-corrected counts'!M578),"")</f>
        <v/>
      </c>
      <c r="N578" t="str">
        <f>IFERROR(IF(OR(HLOOKUP($A578,'Z-scores'!$C$2:$UD$20,12,FALSE)&gt;3,HLOOKUP($A578,'Z-scores'!$C$2:$UD$20,12,FALSE)&lt;-3),"",'Total-corrected counts'!N578),"")</f>
        <v/>
      </c>
      <c r="O578" t="str">
        <f>IFERROR(IF(OR(HLOOKUP($A578,'Z-scores'!$C$2:$UD$20,13,FALSE)&gt;3,HLOOKUP($A578,'Z-scores'!$C$2:$UD$20,13,FALSE)&lt;-3),"",'Total-corrected counts'!O578),"")</f>
        <v/>
      </c>
      <c r="P578" t="str">
        <f>IFERROR(IF(OR(HLOOKUP($A578,'Z-scores'!$C$2:$UD$20,14,FALSE)&gt;3,HLOOKUP($A578,'Z-scores'!$C$2:$UD$20,14,FALSE)&lt;-3),"",'Total-corrected counts'!P578),"")</f>
        <v/>
      </c>
      <c r="Q578" t="str">
        <f>IFERROR(IF(OR(HLOOKUP($A578,'Z-scores'!$C$2:$UD$20,15,FALSE)&gt;3,HLOOKUP($A578,'Z-scores'!$C$2:$UD$20,15,FALSE)&lt;-3),"",'Total-corrected counts'!Q578),"")</f>
        <v/>
      </c>
      <c r="R578" t="str">
        <f>IFERROR(IF(OR(HLOOKUP($A578,'Z-scores'!$C$2:$UD$20,16,FALSE)&gt;3,HLOOKUP($A578,'Z-scores'!$C$2:$UD$20,16,FALSE)&lt;-3),"",'Total-corrected counts'!R578),"")</f>
        <v/>
      </c>
      <c r="S578" t="str">
        <f>IFERROR(IF(OR(HLOOKUP($A578,'Z-scores'!$C$2:$UD$20,17,FALSE)&gt;3,HLOOKUP($A578,'Z-scores'!$C$2:$UD$20,17,FALSE)&lt;-3),"",'Total-corrected counts'!S578),"")</f>
        <v/>
      </c>
      <c r="T578" t="str">
        <f>IFERROR(IF(OR(HLOOKUP($A578,'Z-scores'!$C$2:$UD$20,18,FALSE)&gt;3,HLOOKUP($A578,'Z-scores'!$C$2:$UD$20,18,FALSE)&lt;-3),"",'Total-corrected counts'!T578),"")</f>
        <v/>
      </c>
      <c r="U578" t="str">
        <f>IFERROR(IF(OR(HLOOKUP($A578,'Z-scores'!$C$2:$UD$20,19,FALSE)&gt;3,HLOOKUP($A578,'Z-scores'!$C$2:$UD$20,19,FALSE)&lt;-3),"",'Total-corrected counts'!U578),"")</f>
        <v/>
      </c>
      <c r="V578">
        <f t="shared" si="32"/>
        <v>1</v>
      </c>
      <c r="W578" s="10">
        <f>SUMIFS(Tabel132[Cluster],Tabel132[ID],A578)</f>
        <v>0</v>
      </c>
      <c r="X578" t="str">
        <f t="shared" si="33"/>
        <v/>
      </c>
      <c r="Y578" t="str">
        <f t="shared" si="34"/>
        <v/>
      </c>
      <c r="Z578" t="str">
        <f t="shared" si="35"/>
        <v/>
      </c>
    </row>
    <row r="579" spans="1:26" x14ac:dyDescent="0.25">
      <c r="A579">
        <v>587</v>
      </c>
      <c r="B579" t="s">
        <v>280</v>
      </c>
      <c r="C579">
        <v>81800</v>
      </c>
      <c r="D579">
        <v>795</v>
      </c>
      <c r="E579">
        <f>IFERROR(IF(OR(HLOOKUP($A579,'Z-scores'!$C$2:$UD$20,3,FALSE)&gt;3,HLOOKUP(A579,'Z-scores'!$C$2:$UD$20,3,FALSE)&lt;-3),"",'Total-corrected counts'!E579),"")</f>
        <v>0.11580481733097539</v>
      </c>
      <c r="F579">
        <f>IFERROR(IF(OR(HLOOKUP($A579,'Z-scores'!$C$2:$UD$20,4,FALSE)&gt;3,HLOOKUP($A579,'Z-scores'!$C$2:$UD$20,4,FALSE)&lt;-3),"",'Total-corrected counts'!F579),"")</f>
        <v>4.1014939281483885E-2</v>
      </c>
      <c r="G579">
        <f>IFERROR(IF(OR(HLOOKUP($A579,'Z-scores'!$C$2:$UD$20,5,FALSE)&gt;3,HLOOKUP($A579,'Z-scores'!$C$2:$UD$20,5,FALSE)&lt;-3),"",'Total-corrected counts'!G579),"")</f>
        <v>0.17123908602648766</v>
      </c>
      <c r="H579">
        <f>IFERROR(IF(OR(HLOOKUP($A579,'Z-scores'!$C$2:$UD$20,6,FALSE)&gt;3,HLOOKUP($A579,'Z-scores'!$C$2:$UD$20,6,FALSE)&lt;-3),"",'Total-corrected counts'!H579),"")</f>
        <v>0</v>
      </c>
      <c r="I579">
        <f>IFERROR(IF(OR(HLOOKUP($A579,'Z-scores'!$C$2:$UD$20,7,FALSE)&gt;3,HLOOKUP($A579,'Z-scores'!$C$2:$UD$20,7,FALSE)&lt;-3),"",'Total-corrected counts'!I579),"")</f>
        <v>6.1568961854949686E-3</v>
      </c>
      <c r="J579">
        <f>IFERROR(IF(OR(HLOOKUP($A579,'Z-scores'!$C$2:$UD$20,8,FALSE)&gt;3,HLOOKUP($A579,'Z-scores'!$C$2:$UD$20,8,FALSE)&lt;-3),"",'Total-corrected counts'!J579),"")</f>
        <v>0.69523747537084268</v>
      </c>
      <c r="K579">
        <f>IFERROR(IF(OR(HLOOKUP($A579,'Z-scores'!$C$2:$UD$20,9,FALSE)&gt;3,HLOOKUP($A579,'Z-scores'!$C$2:$UD$20,9,FALSE)&lt;-3),"",'Total-corrected counts'!K579),"")</f>
        <v>9.8110262556441272E-2</v>
      </c>
      <c r="L579">
        <f>IFERROR(IF(OR(HLOOKUP($A579,'Z-scores'!$C$2:$UD$20,10,FALSE)&gt;3,HLOOKUP($A579,'Z-scores'!$C$2:$UD$20,10,FALSE)&lt;-3),"",'Total-corrected counts'!L579),"")</f>
        <v>0</v>
      </c>
      <c r="M579">
        <f>IFERROR(IF(OR(HLOOKUP($A579,'Z-scores'!$C$2:$UD$20,11,FALSE)&gt;3,HLOOKUP($A579,'Z-scores'!$C$2:$UD$20,11,FALSE)&lt;-3),"",'Total-corrected counts'!M579),"")</f>
        <v>0</v>
      </c>
      <c r="N579">
        <f>IFERROR(IF(OR(HLOOKUP($A579,'Z-scores'!$C$2:$UD$20,12,FALSE)&gt;3,HLOOKUP($A579,'Z-scores'!$C$2:$UD$20,12,FALSE)&lt;-3),"",'Total-corrected counts'!N579),"")</f>
        <v>9.1641640861907965E-3</v>
      </c>
      <c r="O579">
        <f>IFERROR(IF(OR(HLOOKUP($A579,'Z-scores'!$C$2:$UD$20,13,FALSE)&gt;3,HLOOKUP($A579,'Z-scores'!$C$2:$UD$20,13,FALSE)&lt;-3),"",'Total-corrected counts'!O579),"")</f>
        <v>0</v>
      </c>
      <c r="P579">
        <f>IFERROR(IF(OR(HLOOKUP($A579,'Z-scores'!$C$2:$UD$20,14,FALSE)&gt;3,HLOOKUP($A579,'Z-scores'!$C$2:$UD$20,14,FALSE)&lt;-3),"",'Total-corrected counts'!P579),"")</f>
        <v>0</v>
      </c>
      <c r="Q579">
        <f>IFERROR(IF(OR(HLOOKUP($A579,'Z-scores'!$C$2:$UD$20,15,FALSE)&gt;3,HLOOKUP($A579,'Z-scores'!$C$2:$UD$20,15,FALSE)&lt;-3),"",'Total-corrected counts'!Q579),"")</f>
        <v>0</v>
      </c>
      <c r="R579">
        <f>IFERROR(IF(OR(HLOOKUP($A579,'Z-scores'!$C$2:$UD$20,16,FALSE)&gt;3,HLOOKUP($A579,'Z-scores'!$C$2:$UD$20,16,FALSE)&lt;-3),"",'Total-corrected counts'!R579),"")</f>
        <v>0.1642855282480952</v>
      </c>
      <c r="S579">
        <f>IFERROR(IF(OR(HLOOKUP($A579,'Z-scores'!$C$2:$UD$20,17,FALSE)&gt;3,HLOOKUP($A579,'Z-scores'!$C$2:$UD$20,17,FALSE)&lt;-3),"",'Total-corrected counts'!S579),"")</f>
        <v>0</v>
      </c>
      <c r="T579">
        <f>IFERROR(IF(OR(HLOOKUP($A579,'Z-scores'!$C$2:$UD$20,18,FALSE)&gt;3,HLOOKUP($A579,'Z-scores'!$C$2:$UD$20,18,FALSE)&lt;-3),"",'Total-corrected counts'!T579),"")</f>
        <v>8.5910210084827743E-2</v>
      </c>
      <c r="U579">
        <f>IFERROR(IF(OR(HLOOKUP($A579,'Z-scores'!$C$2:$UD$20,19,FALSE)&gt;3,HLOOKUP($A579,'Z-scores'!$C$2:$UD$20,19,FALSE)&lt;-3),"",'Total-corrected counts'!U579),"")</f>
        <v>0.11716563315006315</v>
      </c>
      <c r="V579">
        <f t="shared" si="32"/>
        <v>1</v>
      </c>
      <c r="W579" s="10">
        <f>SUMIFS(Tabel132[Cluster],Tabel132[ID],A579)</f>
        <v>90</v>
      </c>
      <c r="X579">
        <f t="shared" si="33"/>
        <v>0.3549613972260679</v>
      </c>
      <c r="Y579">
        <f t="shared" si="34"/>
        <v>0.12528483075019176</v>
      </c>
      <c r="Z579">
        <f t="shared" si="35"/>
        <v>4.7065691946147112E-2</v>
      </c>
    </row>
    <row r="580" spans="1:26" x14ac:dyDescent="0.25">
      <c r="A580">
        <v>588</v>
      </c>
      <c r="B580" t="s">
        <v>281</v>
      </c>
      <c r="C580">
        <v>19600</v>
      </c>
      <c r="D580">
        <v>48</v>
      </c>
      <c r="E580">
        <f>IFERROR(IF(OR(HLOOKUP($A580,'Z-scores'!$C$2:$UD$20,3,FALSE)&gt;3,HLOOKUP(A580,'Z-scores'!$C$2:$UD$20,3,FALSE)&lt;-3),"",'Total-corrected counts'!E580),"")</f>
        <v>3.735639268741142E-3</v>
      </c>
      <c r="F580">
        <f>IFERROR(IF(OR(HLOOKUP($A580,'Z-scores'!$C$2:$UD$20,4,FALSE)&gt;3,HLOOKUP($A580,'Z-scores'!$C$2:$UD$20,4,FALSE)&lt;-3),"",'Total-corrected counts'!F580),"")</f>
        <v>0</v>
      </c>
      <c r="G580">
        <f>IFERROR(IF(OR(HLOOKUP($A580,'Z-scores'!$C$2:$UD$20,5,FALSE)&gt;3,HLOOKUP($A580,'Z-scores'!$C$2:$UD$20,5,FALSE)&lt;-3),"",'Total-corrected counts'!G580),"")</f>
        <v>2.0145774826645608E-2</v>
      </c>
      <c r="H580">
        <f>IFERROR(IF(OR(HLOOKUP($A580,'Z-scores'!$C$2:$UD$20,6,FALSE)&gt;3,HLOOKUP($A580,'Z-scores'!$C$2:$UD$20,6,FALSE)&lt;-3),"",'Total-corrected counts'!H580),"")</f>
        <v>0</v>
      </c>
      <c r="I580">
        <f>IFERROR(IF(OR(HLOOKUP($A580,'Z-scores'!$C$2:$UD$20,7,FALSE)&gt;3,HLOOKUP($A580,'Z-scores'!$C$2:$UD$20,7,FALSE)&lt;-3),"",'Total-corrected counts'!I580),"")</f>
        <v>0</v>
      </c>
      <c r="J580">
        <f>IFERROR(IF(OR(HLOOKUP($A580,'Z-scores'!$C$2:$UD$20,8,FALSE)&gt;3,HLOOKUP($A580,'Z-scores'!$C$2:$UD$20,8,FALSE)&lt;-3),"",'Total-corrected counts'!J580),"")</f>
        <v>3.4515335656708501E-2</v>
      </c>
      <c r="K580">
        <f>IFERROR(IF(OR(HLOOKUP($A580,'Z-scores'!$C$2:$UD$20,9,FALSE)&gt;3,HLOOKUP($A580,'Z-scores'!$C$2:$UD$20,9,FALSE)&lt;-3),"",'Total-corrected counts'!K580),"")</f>
        <v>8.9191147778582974E-3</v>
      </c>
      <c r="L580">
        <f>IFERROR(IF(OR(HLOOKUP($A580,'Z-scores'!$C$2:$UD$20,10,FALSE)&gt;3,HLOOKUP($A580,'Z-scores'!$C$2:$UD$20,10,FALSE)&lt;-3),"",'Total-corrected counts'!L580),"")</f>
        <v>0</v>
      </c>
      <c r="M580">
        <f>IFERROR(IF(OR(HLOOKUP($A580,'Z-scores'!$C$2:$UD$20,11,FALSE)&gt;3,HLOOKUP($A580,'Z-scores'!$C$2:$UD$20,11,FALSE)&lt;-3),"",'Total-corrected counts'!M580),"")</f>
        <v>0</v>
      </c>
      <c r="N580">
        <f>IFERROR(IF(OR(HLOOKUP($A580,'Z-scores'!$C$2:$UD$20,12,FALSE)&gt;3,HLOOKUP($A580,'Z-scores'!$C$2:$UD$20,12,FALSE)&lt;-3),"",'Total-corrected counts'!N580),"")</f>
        <v>9.1641640861907965E-3</v>
      </c>
      <c r="O580" t="str">
        <f>IFERROR(IF(OR(HLOOKUP($A580,'Z-scores'!$C$2:$UD$20,13,FALSE)&gt;3,HLOOKUP($A580,'Z-scores'!$C$2:$UD$20,13,FALSE)&lt;-3),"",'Total-corrected counts'!O580),"")</f>
        <v/>
      </c>
      <c r="P580">
        <f>IFERROR(IF(OR(HLOOKUP($A580,'Z-scores'!$C$2:$UD$20,14,FALSE)&gt;3,HLOOKUP($A580,'Z-scores'!$C$2:$UD$20,14,FALSE)&lt;-3),"",'Total-corrected counts'!P580),"")</f>
        <v>0</v>
      </c>
      <c r="Q580">
        <f>IFERROR(IF(OR(HLOOKUP($A580,'Z-scores'!$C$2:$UD$20,15,FALSE)&gt;3,HLOOKUP($A580,'Z-scores'!$C$2:$UD$20,15,FALSE)&lt;-3),"",'Total-corrected counts'!Q580),"")</f>
        <v>0</v>
      </c>
      <c r="R580">
        <f>IFERROR(IF(OR(HLOOKUP($A580,'Z-scores'!$C$2:$UD$20,16,FALSE)&gt;3,HLOOKUP($A580,'Z-scores'!$C$2:$UD$20,16,FALSE)&lt;-3),"",'Total-corrected counts'!R580),"")</f>
        <v>0</v>
      </c>
      <c r="S580">
        <f>IFERROR(IF(OR(HLOOKUP($A580,'Z-scores'!$C$2:$UD$20,17,FALSE)&gt;3,HLOOKUP($A580,'Z-scores'!$C$2:$UD$20,17,FALSE)&lt;-3),"",'Total-corrected counts'!S580),"")</f>
        <v>0</v>
      </c>
      <c r="T580">
        <f>IFERROR(IF(OR(HLOOKUP($A580,'Z-scores'!$C$2:$UD$20,18,FALSE)&gt;3,HLOOKUP($A580,'Z-scores'!$C$2:$UD$20,18,FALSE)&lt;-3),"",'Total-corrected counts'!T580),"")</f>
        <v>0</v>
      </c>
      <c r="U580">
        <f>IFERROR(IF(OR(HLOOKUP($A580,'Z-scores'!$C$2:$UD$20,19,FALSE)&gt;3,HLOOKUP($A580,'Z-scores'!$C$2:$UD$20,19,FALSE)&lt;-3),"",'Total-corrected counts'!U580),"")</f>
        <v>2.1697339472233915E-2</v>
      </c>
      <c r="V580">
        <f t="shared" ref="V580:V643" si="36">IFERROR(IF(AND(Y580=0,Z580=0),0,1),0)</f>
        <v>1</v>
      </c>
      <c r="W580" s="10">
        <f>SUMIFS(Tabel132[Cluster],Tabel132[ID],A580)</f>
        <v>24</v>
      </c>
      <c r="X580">
        <f t="shared" ref="X580:X643" si="37">IFERROR(_xlfn.T.TEST(E580:M580,N580:U580,2,2),"")</f>
        <v>0.578412446330554</v>
      </c>
      <c r="Y580">
        <f t="shared" ref="Y580:Y643" si="38">IFERROR(AVERAGE(E580:M580),"")</f>
        <v>7.4795405033281732E-3</v>
      </c>
      <c r="Z580">
        <f t="shared" ref="Z580:Z643" si="39">IFERROR(AVERAGE(N580:U580),"")</f>
        <v>4.4087862226321016E-3</v>
      </c>
    </row>
    <row r="581" spans="1:26" x14ac:dyDescent="0.25">
      <c r="A581">
        <v>589</v>
      </c>
      <c r="B581" t="s">
        <v>282</v>
      </c>
      <c r="C581">
        <v>31800</v>
      </c>
      <c r="D581">
        <v>698</v>
      </c>
      <c r="E581" t="str">
        <f>IFERROR(IF(OR(HLOOKUP($A581,'Z-scores'!$C$2:$UD$20,3,FALSE)&gt;3,HLOOKUP(A581,'Z-scores'!$C$2:$UD$20,3,FALSE)&lt;-3),"",'Total-corrected counts'!E581),"")</f>
        <v/>
      </c>
      <c r="F581">
        <f>IFERROR(IF(OR(HLOOKUP($A581,'Z-scores'!$C$2:$UD$20,4,FALSE)&gt;3,HLOOKUP($A581,'Z-scores'!$C$2:$UD$20,4,FALSE)&lt;-3),"",'Total-corrected counts'!F581),"")</f>
        <v>18.382895785961079</v>
      </c>
      <c r="G581">
        <f>IFERROR(IF(OR(HLOOKUP($A581,'Z-scores'!$C$2:$UD$20,5,FALSE)&gt;3,HLOOKUP($A581,'Z-scores'!$C$2:$UD$20,5,FALSE)&lt;-3),"",'Total-corrected counts'!G581),"")</f>
        <v>28.294740744023755</v>
      </c>
      <c r="H581">
        <f>IFERROR(IF(OR(HLOOKUP($A581,'Z-scores'!$C$2:$UD$20,6,FALSE)&gt;3,HLOOKUP($A581,'Z-scores'!$C$2:$UD$20,6,FALSE)&lt;-3),"",'Total-corrected counts'!H581),"")</f>
        <v>15.970950739249798</v>
      </c>
      <c r="I581">
        <f>IFERROR(IF(OR(HLOOKUP($A581,'Z-scores'!$C$2:$UD$20,7,FALSE)&gt;3,HLOOKUP($A581,'Z-scores'!$C$2:$UD$20,7,FALSE)&lt;-3),"",'Total-corrected counts'!I581),"")</f>
        <v>20.071481564713597</v>
      </c>
      <c r="J581">
        <f>IFERROR(IF(OR(HLOOKUP($A581,'Z-scores'!$C$2:$UD$20,8,FALSE)&gt;3,HLOOKUP($A581,'Z-scores'!$C$2:$UD$20,8,FALSE)&lt;-3),"",'Total-corrected counts'!J581),"")</f>
        <v>15.886915926559256</v>
      </c>
      <c r="K581">
        <f>IFERROR(IF(OR(HLOOKUP($A581,'Z-scores'!$C$2:$UD$20,9,FALSE)&gt;3,HLOOKUP($A581,'Z-scores'!$C$2:$UD$20,9,FALSE)&lt;-3),"",'Total-corrected counts'!K581),"")</f>
        <v>19.831651708567925</v>
      </c>
      <c r="L581">
        <f>IFERROR(IF(OR(HLOOKUP($A581,'Z-scores'!$C$2:$UD$20,10,FALSE)&gt;3,HLOOKUP($A581,'Z-scores'!$C$2:$UD$20,10,FALSE)&lt;-3),"",'Total-corrected counts'!L581),"")</f>
        <v>8.2463570505029846</v>
      </c>
      <c r="M581">
        <f>IFERROR(IF(OR(HLOOKUP($A581,'Z-scores'!$C$2:$UD$20,11,FALSE)&gt;3,HLOOKUP($A581,'Z-scores'!$C$2:$UD$20,11,FALSE)&lt;-3),"",'Total-corrected counts'!M581),"")</f>
        <v>10.288871707491939</v>
      </c>
      <c r="N581">
        <f>IFERROR(IF(OR(HLOOKUP($A581,'Z-scores'!$C$2:$UD$20,12,FALSE)&gt;3,HLOOKUP($A581,'Z-scores'!$C$2:$UD$20,12,FALSE)&lt;-3),"",'Total-corrected counts'!N581),"")</f>
        <v>1.7778478327210145</v>
      </c>
      <c r="O581">
        <f>IFERROR(IF(OR(HLOOKUP($A581,'Z-scores'!$C$2:$UD$20,13,FALSE)&gt;3,HLOOKUP($A581,'Z-scores'!$C$2:$UD$20,13,FALSE)&lt;-3),"",'Total-corrected counts'!O581),"")</f>
        <v>24.435741672379333</v>
      </c>
      <c r="P581">
        <f>IFERROR(IF(OR(HLOOKUP($A581,'Z-scores'!$C$2:$UD$20,14,FALSE)&gt;3,HLOOKUP($A581,'Z-scores'!$C$2:$UD$20,14,FALSE)&lt;-3),"",'Total-corrected counts'!P581),"")</f>
        <v>21.625327104441354</v>
      </c>
      <c r="Q581">
        <f>IFERROR(IF(OR(HLOOKUP($A581,'Z-scores'!$C$2:$UD$20,15,FALSE)&gt;3,HLOOKUP($A581,'Z-scores'!$C$2:$UD$20,15,FALSE)&lt;-3),"",'Total-corrected counts'!Q581),"")</f>
        <v>3.900429827366976E-2</v>
      </c>
      <c r="R581">
        <f>IFERROR(IF(OR(HLOOKUP($A581,'Z-scores'!$C$2:$UD$20,16,FALSE)&gt;3,HLOOKUP($A581,'Z-scores'!$C$2:$UD$20,16,FALSE)&lt;-3),"",'Total-corrected counts'!R581),"")</f>
        <v>0.33658498470341458</v>
      </c>
      <c r="S581">
        <f>IFERROR(IF(OR(HLOOKUP($A581,'Z-scores'!$C$2:$UD$20,17,FALSE)&gt;3,HLOOKUP($A581,'Z-scores'!$C$2:$UD$20,17,FALSE)&lt;-3),"",'Total-corrected counts'!S581),"")</f>
        <v>3.5013663471466305</v>
      </c>
      <c r="T581">
        <f>IFERROR(IF(OR(HLOOKUP($A581,'Z-scores'!$C$2:$UD$20,18,FALSE)&gt;3,HLOOKUP($A581,'Z-scores'!$C$2:$UD$20,18,FALSE)&lt;-3),"",'Total-corrected counts'!T581),"")</f>
        <v>13.032578869868368</v>
      </c>
      <c r="U581">
        <f>IFERROR(IF(OR(HLOOKUP($A581,'Z-scores'!$C$2:$UD$20,19,FALSE)&gt;3,HLOOKUP($A581,'Z-scores'!$C$2:$UD$20,19,FALSE)&lt;-3),"",'Total-corrected counts'!U581),"")</f>
        <v>8.3187599536544834</v>
      </c>
      <c r="V581">
        <f t="shared" si="36"/>
        <v>1</v>
      </c>
      <c r="W581" s="10">
        <f>SUMIFS(Tabel132[Cluster],Tabel132[ID],A581)</f>
        <v>42</v>
      </c>
      <c r="X581">
        <f t="shared" si="37"/>
        <v>6.9212417867210885E-2</v>
      </c>
      <c r="Y581">
        <f t="shared" si="38"/>
        <v>17.121733153383794</v>
      </c>
      <c r="Z581">
        <f t="shared" si="39"/>
        <v>9.1334013828985317</v>
      </c>
    </row>
    <row r="582" spans="1:26" x14ac:dyDescent="0.25">
      <c r="A582">
        <v>590</v>
      </c>
      <c r="B582" t="s">
        <v>283</v>
      </c>
      <c r="C582">
        <v>27100</v>
      </c>
      <c r="D582">
        <v>886</v>
      </c>
      <c r="E582">
        <f>IFERROR(IF(OR(HLOOKUP($A582,'Z-scores'!$C$2:$UD$20,3,FALSE)&gt;3,HLOOKUP(A582,'Z-scores'!$C$2:$UD$20,3,FALSE)&lt;-3),"",'Total-corrected counts'!E582),"")</f>
        <v>3.2705521797828698</v>
      </c>
      <c r="F582">
        <f>IFERROR(IF(OR(HLOOKUP($A582,'Z-scores'!$C$2:$UD$20,4,FALSE)&gt;3,HLOOKUP($A582,'Z-scores'!$C$2:$UD$20,4,FALSE)&lt;-3),"",'Total-corrected counts'!F582),"")</f>
        <v>9.8435854275561341E-2</v>
      </c>
      <c r="G582">
        <f>IFERROR(IF(OR(HLOOKUP($A582,'Z-scores'!$C$2:$UD$20,5,FALSE)&gt;3,HLOOKUP($A582,'Z-scores'!$C$2:$UD$20,5,FALSE)&lt;-3),"",'Total-corrected counts'!G582),"")</f>
        <v>44.683328565499963</v>
      </c>
      <c r="H582">
        <f>IFERROR(IF(OR(HLOOKUP($A582,'Z-scores'!$C$2:$UD$20,6,FALSE)&gt;3,HLOOKUP($A582,'Z-scores'!$C$2:$UD$20,6,FALSE)&lt;-3),"",'Total-corrected counts'!H582),"")</f>
        <v>5.158449561322378</v>
      </c>
      <c r="I582">
        <f>IFERROR(IF(OR(HLOOKUP($A582,'Z-scores'!$C$2:$UD$20,7,FALSE)&gt;3,HLOOKUP($A582,'Z-scores'!$C$2:$UD$20,7,FALSE)&lt;-3),"",'Total-corrected counts'!I582),"")</f>
        <v>5.6828151792118557</v>
      </c>
      <c r="J582">
        <f>IFERROR(IF(OR(HLOOKUP($A582,'Z-scores'!$C$2:$UD$20,8,FALSE)&gt;3,HLOOKUP($A582,'Z-scores'!$C$2:$UD$20,8,FALSE)&lt;-3),"",'Total-corrected counts'!J582),"")</f>
        <v>11.158314941590191</v>
      </c>
      <c r="K582">
        <f>IFERROR(IF(OR(HLOOKUP($A582,'Z-scores'!$C$2:$UD$20,9,FALSE)&gt;3,HLOOKUP($A582,'Z-scores'!$C$2:$UD$20,9,FALSE)&lt;-3),"",'Total-corrected counts'!K582),"")</f>
        <v>15.893862534143487</v>
      </c>
      <c r="L582">
        <f>IFERROR(IF(OR(HLOOKUP($A582,'Z-scores'!$C$2:$UD$20,10,FALSE)&gt;3,HLOOKUP($A582,'Z-scores'!$C$2:$UD$20,10,FALSE)&lt;-3),"",'Total-corrected counts'!L582),"")</f>
        <v>3.5719514496831106</v>
      </c>
      <c r="M582">
        <f>IFERROR(IF(OR(HLOOKUP($A582,'Z-scores'!$C$2:$UD$20,11,FALSE)&gt;3,HLOOKUP($A582,'Z-scores'!$C$2:$UD$20,11,FALSE)&lt;-3),"",'Total-corrected counts'!M582),"")</f>
        <v>9.8787912856528077</v>
      </c>
      <c r="N582">
        <f>IFERROR(IF(OR(HLOOKUP($A582,'Z-scores'!$C$2:$UD$20,12,FALSE)&gt;3,HLOOKUP($A582,'Z-scores'!$C$2:$UD$20,12,FALSE)&lt;-3),"",'Total-corrected counts'!N582),"")</f>
        <v>28.32643119041575</v>
      </c>
      <c r="O582">
        <f>IFERROR(IF(OR(HLOOKUP($A582,'Z-scores'!$C$2:$UD$20,13,FALSE)&gt;3,HLOOKUP($A582,'Z-scores'!$C$2:$UD$20,13,FALSE)&lt;-3),"",'Total-corrected counts'!O582),"")</f>
        <v>17.913710635184575</v>
      </c>
      <c r="P582">
        <f>IFERROR(IF(OR(HLOOKUP($A582,'Z-scores'!$C$2:$UD$20,14,FALSE)&gt;3,HLOOKUP($A582,'Z-scores'!$C$2:$UD$20,14,FALSE)&lt;-3),"",'Total-corrected counts'!P582),"")</f>
        <v>8.4749058593097253</v>
      </c>
      <c r="Q582">
        <f>IFERROR(IF(OR(HLOOKUP($A582,'Z-scores'!$C$2:$UD$20,15,FALSE)&gt;3,HLOOKUP($A582,'Z-scores'!$C$2:$UD$20,15,FALSE)&lt;-3),"",'Total-corrected counts'!Q582),"")</f>
        <v>5.9481554867346382</v>
      </c>
      <c r="R582">
        <f>IFERROR(IF(OR(HLOOKUP($A582,'Z-scores'!$C$2:$UD$20,16,FALSE)&gt;3,HLOOKUP($A582,'Z-scores'!$C$2:$UD$20,16,FALSE)&lt;-3),"",'Total-corrected counts'!R582),"")</f>
        <v>22.843702354692457</v>
      </c>
      <c r="S582">
        <f>IFERROR(IF(OR(HLOOKUP($A582,'Z-scores'!$C$2:$UD$20,17,FALSE)&gt;3,HLOOKUP($A582,'Z-scores'!$C$2:$UD$20,17,FALSE)&lt;-3),"",'Total-corrected counts'!S582),"")</f>
        <v>10.069821044894574</v>
      </c>
      <c r="T582">
        <f>IFERROR(IF(OR(HLOOKUP($A582,'Z-scores'!$C$2:$UD$20,18,FALSE)&gt;3,HLOOKUP($A582,'Z-scores'!$C$2:$UD$20,18,FALSE)&lt;-3),"",'Total-corrected counts'!T582),"")</f>
        <v>26.236978159906393</v>
      </c>
      <c r="U582">
        <f>IFERROR(IF(OR(HLOOKUP($A582,'Z-scores'!$C$2:$UD$20,19,FALSE)&gt;3,HLOOKUP($A582,'Z-scores'!$C$2:$UD$20,19,FALSE)&lt;-3),"",'Total-corrected counts'!U582),"")</f>
        <v>27.794291863931644</v>
      </c>
      <c r="V582">
        <f t="shared" si="36"/>
        <v>1</v>
      </c>
      <c r="W582" s="10">
        <f>SUMIFS(Tabel132[Cluster],Tabel132[ID],A582)</f>
        <v>35</v>
      </c>
      <c r="X582">
        <f t="shared" si="37"/>
        <v>0.21160722207352531</v>
      </c>
      <c r="Y582">
        <f t="shared" si="38"/>
        <v>11.044055727906915</v>
      </c>
      <c r="Z582">
        <f t="shared" si="39"/>
        <v>18.450999574383719</v>
      </c>
    </row>
    <row r="583" spans="1:26" x14ac:dyDescent="0.25">
      <c r="A583">
        <v>591</v>
      </c>
      <c r="B583" t="s">
        <v>902</v>
      </c>
      <c r="C583">
        <v>84400</v>
      </c>
      <c r="D583">
        <v>165</v>
      </c>
      <c r="E583">
        <f>IFERROR(IF(OR(HLOOKUP($A583,'Z-scores'!$C$2:$UD$20,3,FALSE)&gt;3,HLOOKUP(A583,'Z-scores'!$C$2:$UD$20,3,FALSE)&lt;-3),"",'Total-corrected counts'!E583),"")</f>
        <v>0</v>
      </c>
      <c r="F583">
        <f>IFERROR(IF(OR(HLOOKUP($A583,'Z-scores'!$C$2:$UD$20,4,FALSE)&gt;3,HLOOKUP($A583,'Z-scores'!$C$2:$UD$20,4,FALSE)&lt;-3),"",'Total-corrected counts'!F583),"")</f>
        <v>0</v>
      </c>
      <c r="G583">
        <f>IFERROR(IF(OR(HLOOKUP($A583,'Z-scores'!$C$2:$UD$20,5,FALSE)&gt;3,HLOOKUP($A583,'Z-scores'!$C$2:$UD$20,5,FALSE)&lt;-3),"",'Total-corrected counts'!G583),"")</f>
        <v>0</v>
      </c>
      <c r="H583">
        <f>IFERROR(IF(OR(HLOOKUP($A583,'Z-scores'!$C$2:$UD$20,6,FALSE)&gt;3,HLOOKUP($A583,'Z-scores'!$C$2:$UD$20,6,FALSE)&lt;-3),"",'Total-corrected counts'!H583),"")</f>
        <v>0</v>
      </c>
      <c r="I583">
        <f>IFERROR(IF(OR(HLOOKUP($A583,'Z-scores'!$C$2:$UD$20,7,FALSE)&gt;3,HLOOKUP($A583,'Z-scores'!$C$2:$UD$20,7,FALSE)&lt;-3),"",'Total-corrected counts'!I583),"")</f>
        <v>0</v>
      </c>
      <c r="J583">
        <f>IFERROR(IF(OR(HLOOKUP($A583,'Z-scores'!$C$2:$UD$20,8,FALSE)&gt;3,HLOOKUP($A583,'Z-scores'!$C$2:$UD$20,8,FALSE)&lt;-3),"",'Total-corrected counts'!J583),"")</f>
        <v>4.9307622366726433E-3</v>
      </c>
      <c r="K583" t="str">
        <f>IFERROR(IF(OR(HLOOKUP($A583,'Z-scores'!$C$2:$UD$20,9,FALSE)&gt;3,HLOOKUP($A583,'Z-scores'!$C$2:$UD$20,9,FALSE)&lt;-3),"",'Total-corrected counts'!K583),"")</f>
        <v/>
      </c>
      <c r="L583">
        <f>IFERROR(IF(OR(HLOOKUP($A583,'Z-scores'!$C$2:$UD$20,10,FALSE)&gt;3,HLOOKUP($A583,'Z-scores'!$C$2:$UD$20,10,FALSE)&lt;-3),"",'Total-corrected counts'!L583),"")</f>
        <v>0</v>
      </c>
      <c r="M583">
        <f>IFERROR(IF(OR(HLOOKUP($A583,'Z-scores'!$C$2:$UD$20,11,FALSE)&gt;3,HLOOKUP($A583,'Z-scores'!$C$2:$UD$20,11,FALSE)&lt;-3),"",'Total-corrected counts'!M583),"")</f>
        <v>0</v>
      </c>
      <c r="N583">
        <f>IFERROR(IF(OR(HLOOKUP($A583,'Z-scores'!$C$2:$UD$20,12,FALSE)&gt;3,HLOOKUP($A583,'Z-scores'!$C$2:$UD$20,12,FALSE)&lt;-3),"",'Total-corrected counts'!N583),"")</f>
        <v>0</v>
      </c>
      <c r="O583">
        <f>IFERROR(IF(OR(HLOOKUP($A583,'Z-scores'!$C$2:$UD$20,13,FALSE)&gt;3,HLOOKUP($A583,'Z-scores'!$C$2:$UD$20,13,FALSE)&lt;-3),"",'Total-corrected counts'!O583),"")</f>
        <v>0</v>
      </c>
      <c r="P583">
        <f>IFERROR(IF(OR(HLOOKUP($A583,'Z-scores'!$C$2:$UD$20,14,FALSE)&gt;3,HLOOKUP($A583,'Z-scores'!$C$2:$UD$20,14,FALSE)&lt;-3),"",'Total-corrected counts'!P583),"")</f>
        <v>0</v>
      </c>
      <c r="Q583">
        <f>IFERROR(IF(OR(HLOOKUP($A583,'Z-scores'!$C$2:$UD$20,15,FALSE)&gt;3,HLOOKUP($A583,'Z-scores'!$C$2:$UD$20,15,FALSE)&lt;-3),"",'Total-corrected counts'!Q583),"")</f>
        <v>0</v>
      </c>
      <c r="R583">
        <f>IFERROR(IF(OR(HLOOKUP($A583,'Z-scores'!$C$2:$UD$20,16,FALSE)&gt;3,HLOOKUP($A583,'Z-scores'!$C$2:$UD$20,16,FALSE)&lt;-3),"",'Total-corrected counts'!R583),"")</f>
        <v>0</v>
      </c>
      <c r="S583">
        <f>IFERROR(IF(OR(HLOOKUP($A583,'Z-scores'!$C$2:$UD$20,17,FALSE)&gt;3,HLOOKUP($A583,'Z-scores'!$C$2:$UD$20,17,FALSE)&lt;-3),"",'Total-corrected counts'!S583),"")</f>
        <v>0</v>
      </c>
      <c r="T583">
        <f>IFERROR(IF(OR(HLOOKUP($A583,'Z-scores'!$C$2:$UD$20,18,FALSE)&gt;3,HLOOKUP($A583,'Z-scores'!$C$2:$UD$20,18,FALSE)&lt;-3),"",'Total-corrected counts'!T583),"")</f>
        <v>0</v>
      </c>
      <c r="U583">
        <f>IFERROR(IF(OR(HLOOKUP($A583,'Z-scores'!$C$2:$UD$20,19,FALSE)&gt;3,HLOOKUP($A583,'Z-scores'!$C$2:$UD$20,19,FALSE)&lt;-3),"",'Total-corrected counts'!U583),"")</f>
        <v>0</v>
      </c>
      <c r="V583">
        <f t="shared" si="36"/>
        <v>1</v>
      </c>
      <c r="W583" s="10">
        <f>SUMIFS(Tabel132[Cluster],Tabel132[ID],A583)</f>
        <v>92</v>
      </c>
      <c r="X583">
        <f t="shared" si="37"/>
        <v>0.33428194339465755</v>
      </c>
      <c r="Y583">
        <f t="shared" si="38"/>
        <v>6.1634527958408041E-4</v>
      </c>
      <c r="Z583">
        <f t="shared" si="39"/>
        <v>0</v>
      </c>
    </row>
    <row r="584" spans="1:26" x14ac:dyDescent="0.25">
      <c r="A584">
        <v>592</v>
      </c>
      <c r="B584" t="s">
        <v>903</v>
      </c>
      <c r="C584">
        <v>35900</v>
      </c>
      <c r="D584">
        <v>663</v>
      </c>
      <c r="E584" t="str">
        <f>IFERROR(IF(OR(HLOOKUP($A584,'Z-scores'!$C$2:$UD$20,3,FALSE)&gt;3,HLOOKUP(A584,'Z-scores'!$C$2:$UD$20,3,FALSE)&lt;-3),"",'Total-corrected counts'!E584),"")</f>
        <v/>
      </c>
      <c r="F584" t="str">
        <f>IFERROR(IF(OR(HLOOKUP($A584,'Z-scores'!$C$2:$UD$20,4,FALSE)&gt;3,HLOOKUP($A584,'Z-scores'!$C$2:$UD$20,4,FALSE)&lt;-3),"",'Total-corrected counts'!F584),"")</f>
        <v/>
      </c>
      <c r="G584" t="str">
        <f>IFERROR(IF(OR(HLOOKUP($A584,'Z-scores'!$C$2:$UD$20,5,FALSE)&gt;3,HLOOKUP($A584,'Z-scores'!$C$2:$UD$20,5,FALSE)&lt;-3),"",'Total-corrected counts'!G584),"")</f>
        <v/>
      </c>
      <c r="H584" t="str">
        <f>IFERROR(IF(OR(HLOOKUP($A584,'Z-scores'!$C$2:$UD$20,6,FALSE)&gt;3,HLOOKUP($A584,'Z-scores'!$C$2:$UD$20,6,FALSE)&lt;-3),"",'Total-corrected counts'!H584),"")</f>
        <v/>
      </c>
      <c r="I584" t="str">
        <f>IFERROR(IF(OR(HLOOKUP($A584,'Z-scores'!$C$2:$UD$20,7,FALSE)&gt;3,HLOOKUP($A584,'Z-scores'!$C$2:$UD$20,7,FALSE)&lt;-3),"",'Total-corrected counts'!I584),"")</f>
        <v/>
      </c>
      <c r="J584" t="str">
        <f>IFERROR(IF(OR(HLOOKUP($A584,'Z-scores'!$C$2:$UD$20,8,FALSE)&gt;3,HLOOKUP($A584,'Z-scores'!$C$2:$UD$20,8,FALSE)&lt;-3),"",'Total-corrected counts'!J584),"")</f>
        <v/>
      </c>
      <c r="K584" t="str">
        <f>IFERROR(IF(OR(HLOOKUP($A584,'Z-scores'!$C$2:$UD$20,9,FALSE)&gt;3,HLOOKUP($A584,'Z-scores'!$C$2:$UD$20,9,FALSE)&lt;-3),"",'Total-corrected counts'!K584),"")</f>
        <v/>
      </c>
      <c r="L584" t="str">
        <f>IFERROR(IF(OR(HLOOKUP($A584,'Z-scores'!$C$2:$UD$20,10,FALSE)&gt;3,HLOOKUP($A584,'Z-scores'!$C$2:$UD$20,10,FALSE)&lt;-3),"",'Total-corrected counts'!L584),"")</f>
        <v/>
      </c>
      <c r="M584" t="str">
        <f>IFERROR(IF(OR(HLOOKUP($A584,'Z-scores'!$C$2:$UD$20,11,FALSE)&gt;3,HLOOKUP($A584,'Z-scores'!$C$2:$UD$20,11,FALSE)&lt;-3),"",'Total-corrected counts'!M584),"")</f>
        <v/>
      </c>
      <c r="N584" t="str">
        <f>IFERROR(IF(OR(HLOOKUP($A584,'Z-scores'!$C$2:$UD$20,12,FALSE)&gt;3,HLOOKUP($A584,'Z-scores'!$C$2:$UD$20,12,FALSE)&lt;-3),"",'Total-corrected counts'!N584),"")</f>
        <v/>
      </c>
      <c r="O584" t="str">
        <f>IFERROR(IF(OR(HLOOKUP($A584,'Z-scores'!$C$2:$UD$20,13,FALSE)&gt;3,HLOOKUP($A584,'Z-scores'!$C$2:$UD$20,13,FALSE)&lt;-3),"",'Total-corrected counts'!O584),"")</f>
        <v/>
      </c>
      <c r="P584" t="str">
        <f>IFERROR(IF(OR(HLOOKUP($A584,'Z-scores'!$C$2:$UD$20,14,FALSE)&gt;3,HLOOKUP($A584,'Z-scores'!$C$2:$UD$20,14,FALSE)&lt;-3),"",'Total-corrected counts'!P584),"")</f>
        <v/>
      </c>
      <c r="Q584" t="str">
        <f>IFERROR(IF(OR(HLOOKUP($A584,'Z-scores'!$C$2:$UD$20,15,FALSE)&gt;3,HLOOKUP($A584,'Z-scores'!$C$2:$UD$20,15,FALSE)&lt;-3),"",'Total-corrected counts'!Q584),"")</f>
        <v/>
      </c>
      <c r="R584" t="str">
        <f>IFERROR(IF(OR(HLOOKUP($A584,'Z-scores'!$C$2:$UD$20,16,FALSE)&gt;3,HLOOKUP($A584,'Z-scores'!$C$2:$UD$20,16,FALSE)&lt;-3),"",'Total-corrected counts'!R584),"")</f>
        <v/>
      </c>
      <c r="S584" t="str">
        <f>IFERROR(IF(OR(HLOOKUP($A584,'Z-scores'!$C$2:$UD$20,17,FALSE)&gt;3,HLOOKUP($A584,'Z-scores'!$C$2:$UD$20,17,FALSE)&lt;-3),"",'Total-corrected counts'!S584),"")</f>
        <v/>
      </c>
      <c r="T584" t="str">
        <f>IFERROR(IF(OR(HLOOKUP($A584,'Z-scores'!$C$2:$UD$20,18,FALSE)&gt;3,HLOOKUP($A584,'Z-scores'!$C$2:$UD$20,18,FALSE)&lt;-3),"",'Total-corrected counts'!T584),"")</f>
        <v/>
      </c>
      <c r="U584" t="str">
        <f>IFERROR(IF(OR(HLOOKUP($A584,'Z-scores'!$C$2:$UD$20,19,FALSE)&gt;3,HLOOKUP($A584,'Z-scores'!$C$2:$UD$20,19,FALSE)&lt;-3),"",'Total-corrected counts'!U584),"")</f>
        <v/>
      </c>
      <c r="V584">
        <f t="shared" si="36"/>
        <v>1</v>
      </c>
      <c r="W584" s="10">
        <f>SUMIFS(Tabel132[Cluster],Tabel132[ID],A584)</f>
        <v>45</v>
      </c>
      <c r="X584" t="str">
        <f t="shared" si="37"/>
        <v/>
      </c>
      <c r="Y584" t="str">
        <f t="shared" si="38"/>
        <v/>
      </c>
      <c r="Z584" t="str">
        <f t="shared" si="39"/>
        <v/>
      </c>
    </row>
    <row r="585" spans="1:26" x14ac:dyDescent="0.25">
      <c r="A585">
        <v>593</v>
      </c>
      <c r="B585" t="s">
        <v>284</v>
      </c>
      <c r="C585">
        <v>16300</v>
      </c>
      <c r="D585">
        <v>385</v>
      </c>
      <c r="E585">
        <f>IFERROR(IF(OR(HLOOKUP($A585,'Z-scores'!$C$2:$UD$20,3,FALSE)&gt;3,HLOOKUP(A585,'Z-scores'!$C$2:$UD$20,3,FALSE)&lt;-3),"",'Total-corrected counts'!E585),"")</f>
        <v>4.0737146225622158</v>
      </c>
      <c r="F585">
        <f>IFERROR(IF(OR(HLOOKUP($A585,'Z-scores'!$C$2:$UD$20,4,FALSE)&gt;3,HLOOKUP($A585,'Z-scores'!$C$2:$UD$20,4,FALSE)&lt;-3),"",'Total-corrected counts'!F585),"")</f>
        <v>14.929437898460135</v>
      </c>
      <c r="G585">
        <f>IFERROR(IF(OR(HLOOKUP($A585,'Z-scores'!$C$2:$UD$20,5,FALSE)&gt;3,HLOOKUP($A585,'Z-scores'!$C$2:$UD$20,5,FALSE)&lt;-3),"",'Total-corrected counts'!G585),"")</f>
        <v>14.484812100358193</v>
      </c>
      <c r="H585">
        <f>IFERROR(IF(OR(HLOOKUP($A585,'Z-scores'!$C$2:$UD$20,6,FALSE)&gt;3,HLOOKUP($A585,'Z-scores'!$C$2:$UD$20,6,FALSE)&lt;-3),"",'Total-corrected counts'!H585),"")</f>
        <v>19.775220036842082</v>
      </c>
      <c r="I585">
        <f>IFERROR(IF(OR(HLOOKUP($A585,'Z-scores'!$C$2:$UD$20,7,FALSE)&gt;3,HLOOKUP($A585,'Z-scores'!$C$2:$UD$20,7,FALSE)&lt;-3),"",'Total-corrected counts'!I585),"")</f>
        <v>14.78270774137342</v>
      </c>
      <c r="J585">
        <f>IFERROR(IF(OR(HLOOKUP($A585,'Z-scores'!$C$2:$UD$20,8,FALSE)&gt;3,HLOOKUP($A585,'Z-scores'!$C$2:$UD$20,8,FALSE)&lt;-3),"",'Total-corrected counts'!J585),"")</f>
        <v>9.8763167600553032</v>
      </c>
      <c r="K585">
        <f>IFERROR(IF(OR(HLOOKUP($A585,'Z-scores'!$C$2:$UD$20,9,FALSE)&gt;3,HLOOKUP($A585,'Z-scores'!$C$2:$UD$20,9,FALSE)&lt;-3),"",'Total-corrected counts'!K585),"")</f>
        <v>20.732482301131615</v>
      </c>
      <c r="L585">
        <f>IFERROR(IF(OR(HLOOKUP($A585,'Z-scores'!$C$2:$UD$20,10,FALSE)&gt;3,HLOOKUP($A585,'Z-scores'!$C$2:$UD$20,10,FALSE)&lt;-3),"",'Total-corrected counts'!L585),"")</f>
        <v>12.616485305609109</v>
      </c>
      <c r="M585">
        <f>IFERROR(IF(OR(HLOOKUP($A585,'Z-scores'!$C$2:$UD$20,11,FALSE)&gt;3,HLOOKUP($A585,'Z-scores'!$C$2:$UD$20,11,FALSE)&lt;-3),"",'Total-corrected counts'!M585),"")</f>
        <v>5.5706430337473147</v>
      </c>
      <c r="N585">
        <f>IFERROR(IF(OR(HLOOKUP($A585,'Z-scores'!$C$2:$UD$20,12,FALSE)&gt;3,HLOOKUP($A585,'Z-scores'!$C$2:$UD$20,12,FALSE)&lt;-3),"",'Total-corrected counts'!N585),"")</f>
        <v>15.643228095127688</v>
      </c>
      <c r="O585">
        <f>IFERROR(IF(OR(HLOOKUP($A585,'Z-scores'!$C$2:$UD$20,13,FALSE)&gt;3,HLOOKUP($A585,'Z-scores'!$C$2:$UD$20,13,FALSE)&lt;-3),"",'Total-corrected counts'!O585),"")</f>
        <v>34.901952469941612</v>
      </c>
      <c r="P585">
        <f>IFERROR(IF(OR(HLOOKUP($A585,'Z-scores'!$C$2:$UD$20,14,FALSE)&gt;3,HLOOKUP($A585,'Z-scores'!$C$2:$UD$20,14,FALSE)&lt;-3),"",'Total-corrected counts'!P585),"")</f>
        <v>31.651615125591437</v>
      </c>
      <c r="Q585">
        <f>IFERROR(IF(OR(HLOOKUP($A585,'Z-scores'!$C$2:$UD$20,15,FALSE)&gt;3,HLOOKUP($A585,'Z-scores'!$C$2:$UD$20,15,FALSE)&lt;-3),"",'Total-corrected counts'!Q585),"")</f>
        <v>34.694323314429248</v>
      </c>
      <c r="R585">
        <f>IFERROR(IF(OR(HLOOKUP($A585,'Z-scores'!$C$2:$UD$20,16,FALSE)&gt;3,HLOOKUP($A585,'Z-scores'!$C$2:$UD$20,16,FALSE)&lt;-3),"",'Total-corrected counts'!R585),"")</f>
        <v>7.9458098174627505</v>
      </c>
      <c r="S585">
        <f>IFERROR(IF(OR(HLOOKUP($A585,'Z-scores'!$C$2:$UD$20,17,FALSE)&gt;3,HLOOKUP($A585,'Z-scores'!$C$2:$UD$20,17,FALSE)&lt;-3),"",'Total-corrected counts'!S585),"")</f>
        <v>20.031072590652819</v>
      </c>
      <c r="T585">
        <f>IFERROR(IF(OR(HLOOKUP($A585,'Z-scores'!$C$2:$UD$20,18,FALSE)&gt;3,HLOOKUP($A585,'Z-scores'!$C$2:$UD$20,18,FALSE)&lt;-3),"",'Total-corrected counts'!T585),"")</f>
        <v>15.20610718501451</v>
      </c>
      <c r="U585">
        <f>IFERROR(IF(OR(HLOOKUP($A585,'Z-scores'!$C$2:$UD$20,19,FALSE)&gt;3,HLOOKUP($A585,'Z-scores'!$C$2:$UD$20,19,FALSE)&lt;-3),"",'Total-corrected counts'!U585),"")</f>
        <v>7.3250218058261698</v>
      </c>
      <c r="V585">
        <f t="shared" si="36"/>
        <v>1</v>
      </c>
      <c r="W585" s="10">
        <f>SUMIFS(Tabel132[Cluster],Tabel132[ID],A585)</f>
        <v>20</v>
      </c>
      <c r="X585">
        <f t="shared" si="37"/>
        <v>8.452471621394142E-2</v>
      </c>
      <c r="Y585">
        <f t="shared" si="38"/>
        <v>12.982424422237708</v>
      </c>
      <c r="Z585">
        <f t="shared" si="39"/>
        <v>20.924891300505777</v>
      </c>
    </row>
    <row r="586" spans="1:26" x14ac:dyDescent="0.25">
      <c r="A586">
        <v>594</v>
      </c>
      <c r="B586" t="s">
        <v>904</v>
      </c>
      <c r="C586">
        <v>54400</v>
      </c>
      <c r="D586">
        <v>367</v>
      </c>
      <c r="E586" t="str">
        <f>IFERROR(IF(OR(HLOOKUP($A586,'Z-scores'!$C$2:$UD$20,3,FALSE)&gt;3,HLOOKUP(A586,'Z-scores'!$C$2:$UD$20,3,FALSE)&lt;-3),"",'Total-corrected counts'!E586),"")</f>
        <v/>
      </c>
      <c r="F586" t="str">
        <f>IFERROR(IF(OR(HLOOKUP($A586,'Z-scores'!$C$2:$UD$20,4,FALSE)&gt;3,HLOOKUP($A586,'Z-scores'!$C$2:$UD$20,4,FALSE)&lt;-3),"",'Total-corrected counts'!F586),"")</f>
        <v/>
      </c>
      <c r="G586" t="str">
        <f>IFERROR(IF(OR(HLOOKUP($A586,'Z-scores'!$C$2:$UD$20,5,FALSE)&gt;3,HLOOKUP($A586,'Z-scores'!$C$2:$UD$20,5,FALSE)&lt;-3),"",'Total-corrected counts'!G586),"")</f>
        <v/>
      </c>
      <c r="H586" t="str">
        <f>IFERROR(IF(OR(HLOOKUP($A586,'Z-scores'!$C$2:$UD$20,6,FALSE)&gt;3,HLOOKUP($A586,'Z-scores'!$C$2:$UD$20,6,FALSE)&lt;-3),"",'Total-corrected counts'!H586),"")</f>
        <v/>
      </c>
      <c r="I586" t="str">
        <f>IFERROR(IF(OR(HLOOKUP($A586,'Z-scores'!$C$2:$UD$20,7,FALSE)&gt;3,HLOOKUP($A586,'Z-scores'!$C$2:$UD$20,7,FALSE)&lt;-3),"",'Total-corrected counts'!I586),"")</f>
        <v/>
      </c>
      <c r="J586" t="str">
        <f>IFERROR(IF(OR(HLOOKUP($A586,'Z-scores'!$C$2:$UD$20,8,FALSE)&gt;3,HLOOKUP($A586,'Z-scores'!$C$2:$UD$20,8,FALSE)&lt;-3),"",'Total-corrected counts'!J586),"")</f>
        <v/>
      </c>
      <c r="K586" t="str">
        <f>IFERROR(IF(OR(HLOOKUP($A586,'Z-scores'!$C$2:$UD$20,9,FALSE)&gt;3,HLOOKUP($A586,'Z-scores'!$C$2:$UD$20,9,FALSE)&lt;-3),"",'Total-corrected counts'!K586),"")</f>
        <v/>
      </c>
      <c r="L586" t="str">
        <f>IFERROR(IF(OR(HLOOKUP($A586,'Z-scores'!$C$2:$UD$20,10,FALSE)&gt;3,HLOOKUP($A586,'Z-scores'!$C$2:$UD$20,10,FALSE)&lt;-3),"",'Total-corrected counts'!L586),"")</f>
        <v/>
      </c>
      <c r="M586" t="str">
        <f>IFERROR(IF(OR(HLOOKUP($A586,'Z-scores'!$C$2:$UD$20,11,FALSE)&gt;3,HLOOKUP($A586,'Z-scores'!$C$2:$UD$20,11,FALSE)&lt;-3),"",'Total-corrected counts'!M586),"")</f>
        <v/>
      </c>
      <c r="N586" t="str">
        <f>IFERROR(IF(OR(HLOOKUP($A586,'Z-scores'!$C$2:$UD$20,12,FALSE)&gt;3,HLOOKUP($A586,'Z-scores'!$C$2:$UD$20,12,FALSE)&lt;-3),"",'Total-corrected counts'!N586),"")</f>
        <v/>
      </c>
      <c r="O586" t="str">
        <f>IFERROR(IF(OR(HLOOKUP($A586,'Z-scores'!$C$2:$UD$20,13,FALSE)&gt;3,HLOOKUP($A586,'Z-scores'!$C$2:$UD$20,13,FALSE)&lt;-3),"",'Total-corrected counts'!O586),"")</f>
        <v/>
      </c>
      <c r="P586" t="str">
        <f>IFERROR(IF(OR(HLOOKUP($A586,'Z-scores'!$C$2:$UD$20,14,FALSE)&gt;3,HLOOKUP($A586,'Z-scores'!$C$2:$UD$20,14,FALSE)&lt;-3),"",'Total-corrected counts'!P586),"")</f>
        <v/>
      </c>
      <c r="Q586" t="str">
        <f>IFERROR(IF(OR(HLOOKUP($A586,'Z-scores'!$C$2:$UD$20,15,FALSE)&gt;3,HLOOKUP($A586,'Z-scores'!$C$2:$UD$20,15,FALSE)&lt;-3),"",'Total-corrected counts'!Q586),"")</f>
        <v/>
      </c>
      <c r="R586" t="str">
        <f>IFERROR(IF(OR(HLOOKUP($A586,'Z-scores'!$C$2:$UD$20,16,FALSE)&gt;3,HLOOKUP($A586,'Z-scores'!$C$2:$UD$20,16,FALSE)&lt;-3),"",'Total-corrected counts'!R586),"")</f>
        <v/>
      </c>
      <c r="S586" t="str">
        <f>IFERROR(IF(OR(HLOOKUP($A586,'Z-scores'!$C$2:$UD$20,17,FALSE)&gt;3,HLOOKUP($A586,'Z-scores'!$C$2:$UD$20,17,FALSE)&lt;-3),"",'Total-corrected counts'!S586),"")</f>
        <v/>
      </c>
      <c r="T586" t="str">
        <f>IFERROR(IF(OR(HLOOKUP($A586,'Z-scores'!$C$2:$UD$20,18,FALSE)&gt;3,HLOOKUP($A586,'Z-scores'!$C$2:$UD$20,18,FALSE)&lt;-3),"",'Total-corrected counts'!T586),"")</f>
        <v/>
      </c>
      <c r="U586" t="str">
        <f>IFERROR(IF(OR(HLOOKUP($A586,'Z-scores'!$C$2:$UD$20,19,FALSE)&gt;3,HLOOKUP($A586,'Z-scores'!$C$2:$UD$20,19,FALSE)&lt;-3),"",'Total-corrected counts'!U586),"")</f>
        <v/>
      </c>
      <c r="V586">
        <f t="shared" si="36"/>
        <v>1</v>
      </c>
      <c r="W586" s="10">
        <f>SUMIFS(Tabel132[Cluster],Tabel132[ID],A586)</f>
        <v>75</v>
      </c>
      <c r="X586" t="str">
        <f t="shared" si="37"/>
        <v/>
      </c>
      <c r="Y586" t="str">
        <f t="shared" si="38"/>
        <v/>
      </c>
      <c r="Z586" t="str">
        <f t="shared" si="39"/>
        <v/>
      </c>
    </row>
    <row r="587" spans="1:26" x14ac:dyDescent="0.25">
      <c r="A587">
        <v>595</v>
      </c>
      <c r="B587" t="s">
        <v>285</v>
      </c>
      <c r="C587">
        <v>115200</v>
      </c>
      <c r="D587">
        <v>1083</v>
      </c>
      <c r="E587" t="str">
        <f>IFERROR(IF(OR(HLOOKUP($A587,'Z-scores'!$C$2:$UD$20,3,FALSE)&gt;3,HLOOKUP(A587,'Z-scores'!$C$2:$UD$20,3,FALSE)&lt;-3),"",'Total-corrected counts'!E587),"")</f>
        <v/>
      </c>
      <c r="F587">
        <f>IFERROR(IF(OR(HLOOKUP($A587,'Z-scores'!$C$2:$UD$20,4,FALSE)&gt;3,HLOOKUP($A587,'Z-scores'!$C$2:$UD$20,4,FALSE)&lt;-3),"",'Total-corrected counts'!F587),"")</f>
        <v>0.14765378141334198</v>
      </c>
      <c r="G587">
        <f>IFERROR(IF(OR(HLOOKUP($A587,'Z-scores'!$C$2:$UD$20,5,FALSE)&gt;3,HLOOKUP($A587,'Z-scores'!$C$2:$UD$20,5,FALSE)&lt;-3),"",'Total-corrected counts'!G587),"")</f>
        <v>0.30218662239968408</v>
      </c>
      <c r="H587">
        <f>IFERROR(IF(OR(HLOOKUP($A587,'Z-scores'!$C$2:$UD$20,6,FALSE)&gt;3,HLOOKUP($A587,'Z-scores'!$C$2:$UD$20,6,FALSE)&lt;-3),"",'Total-corrected counts'!H587),"")</f>
        <v>9.0744038291192042E-2</v>
      </c>
      <c r="I587">
        <f>IFERROR(IF(OR(HLOOKUP($A587,'Z-scores'!$C$2:$UD$20,7,FALSE)&gt;3,HLOOKUP($A587,'Z-scores'!$C$2:$UD$20,7,FALSE)&lt;-3),"",'Total-corrected counts'!I587),"")</f>
        <v>0.23396205504880879</v>
      </c>
      <c r="J587">
        <f>IFERROR(IF(OR(HLOOKUP($A587,'Z-scores'!$C$2:$UD$20,8,FALSE)&gt;3,HLOOKUP($A587,'Z-scores'!$C$2:$UD$20,8,FALSE)&lt;-3),"",'Total-corrected counts'!J587),"")</f>
        <v>1.819451265332205</v>
      </c>
      <c r="K587">
        <f>IFERROR(IF(OR(HLOOKUP($A587,'Z-scores'!$C$2:$UD$20,9,FALSE)&gt;3,HLOOKUP($A587,'Z-scores'!$C$2:$UD$20,9,FALSE)&lt;-3),"",'Total-corrected counts'!K587),"")</f>
        <v>1.0702937733429958</v>
      </c>
      <c r="L587">
        <f>IFERROR(IF(OR(HLOOKUP($A587,'Z-scores'!$C$2:$UD$20,10,FALSE)&gt;3,HLOOKUP($A587,'Z-scores'!$C$2:$UD$20,10,FALSE)&lt;-3),"",'Total-corrected counts'!L587),"")</f>
        <v>0.85109460467758069</v>
      </c>
      <c r="M587">
        <f>IFERROR(IF(OR(HLOOKUP($A587,'Z-scores'!$C$2:$UD$20,11,FALSE)&gt;3,HLOOKUP($A587,'Z-scores'!$C$2:$UD$20,11,FALSE)&lt;-3),"",'Total-corrected counts'!M587),"")</f>
        <v>0</v>
      </c>
      <c r="N587">
        <f>IFERROR(IF(OR(HLOOKUP($A587,'Z-scores'!$C$2:$UD$20,12,FALSE)&gt;3,HLOOKUP($A587,'Z-scores'!$C$2:$UD$20,12,FALSE)&lt;-3),"",'Total-corrected counts'!N587),"")</f>
        <v>0.29325325075810549</v>
      </c>
      <c r="O587">
        <f>IFERROR(IF(OR(HLOOKUP($A587,'Z-scores'!$C$2:$UD$20,13,FALSE)&gt;3,HLOOKUP($A587,'Z-scores'!$C$2:$UD$20,13,FALSE)&lt;-3),"",'Total-corrected counts'!O587),"")</f>
        <v>0.66297219521535988</v>
      </c>
      <c r="P587">
        <f>IFERROR(IF(OR(HLOOKUP($A587,'Z-scores'!$C$2:$UD$20,14,FALSE)&gt;3,HLOOKUP($A587,'Z-scores'!$C$2:$UD$20,14,FALSE)&lt;-3),"",'Total-corrected counts'!P587),"")</f>
        <v>0</v>
      </c>
      <c r="Q587">
        <f>IFERROR(IF(OR(HLOOKUP($A587,'Z-scores'!$C$2:$UD$20,15,FALSE)&gt;3,HLOOKUP($A587,'Z-scores'!$C$2:$UD$20,15,FALSE)&lt;-3),"",'Total-corrected counts'!Q587),"")</f>
        <v>0</v>
      </c>
      <c r="R587">
        <f>IFERROR(IF(OR(HLOOKUP($A587,'Z-scores'!$C$2:$UD$20,16,FALSE)&gt;3,HLOOKUP($A587,'Z-scores'!$C$2:$UD$20,16,FALSE)&lt;-3),"",'Total-corrected counts'!R587),"")</f>
        <v>0.36864069753231116</v>
      </c>
      <c r="S587">
        <f>IFERROR(IF(OR(HLOOKUP($A587,'Z-scores'!$C$2:$UD$20,17,FALSE)&gt;3,HLOOKUP($A587,'Z-scores'!$C$2:$UD$20,17,FALSE)&lt;-3),"",'Total-corrected counts'!S587),"")</f>
        <v>1.0856949913632964E-2</v>
      </c>
      <c r="T587">
        <f>IFERROR(IF(OR(HLOOKUP($A587,'Z-scores'!$C$2:$UD$20,18,FALSE)&gt;3,HLOOKUP($A587,'Z-scores'!$C$2:$UD$20,18,FALSE)&lt;-3),"",'Total-corrected counts'!T587),"")</f>
        <v>0.35223186134779372</v>
      </c>
      <c r="U587">
        <f>IFERROR(IF(OR(HLOOKUP($A587,'Z-scores'!$C$2:$UD$20,19,FALSE)&gt;3,HLOOKUP($A587,'Z-scores'!$C$2:$UD$20,19,FALSE)&lt;-3),"",'Total-corrected counts'!U587),"")</f>
        <v>0.87223304678380331</v>
      </c>
      <c r="V587">
        <f t="shared" si="36"/>
        <v>1</v>
      </c>
      <c r="W587" s="10">
        <f>SUMIFS(Tabel132[Cluster],Tabel132[ID],A587)</f>
        <v>0</v>
      </c>
      <c r="X587">
        <f t="shared" si="37"/>
        <v>0.34717882635755459</v>
      </c>
      <c r="Y587">
        <f t="shared" si="38"/>
        <v>0.56442326756322614</v>
      </c>
      <c r="Z587">
        <f t="shared" si="39"/>
        <v>0.32002350019387582</v>
      </c>
    </row>
    <row r="588" spans="1:26" x14ac:dyDescent="0.25">
      <c r="A588">
        <v>596</v>
      </c>
      <c r="B588" t="s">
        <v>286</v>
      </c>
      <c r="C588">
        <v>52600</v>
      </c>
      <c r="D588">
        <v>904</v>
      </c>
      <c r="E588">
        <f>IFERROR(IF(OR(HLOOKUP($A588,'Z-scores'!$C$2:$UD$20,3,FALSE)&gt;3,HLOOKUP(A588,'Z-scores'!$C$2:$UD$20,3,FALSE)&lt;-3),"",'Total-corrected counts'!E588),"")</f>
        <v>2.3665274767475135</v>
      </c>
      <c r="F588">
        <f>IFERROR(IF(OR(HLOOKUP($A588,'Z-scores'!$C$2:$UD$20,4,FALSE)&gt;3,HLOOKUP($A588,'Z-scores'!$C$2:$UD$20,4,FALSE)&lt;-3),"",'Total-corrected counts'!F588),"")</f>
        <v>17.283695413217309</v>
      </c>
      <c r="G588">
        <f>IFERROR(IF(OR(HLOOKUP($A588,'Z-scores'!$C$2:$UD$20,5,FALSE)&gt;3,HLOOKUP($A588,'Z-scores'!$C$2:$UD$20,5,FALSE)&lt;-3),"",'Total-corrected counts'!G588),"")</f>
        <v>2.4678574162640867</v>
      </c>
      <c r="H588">
        <f>IFERROR(IF(OR(HLOOKUP($A588,'Z-scores'!$C$2:$UD$20,6,FALSE)&gt;3,HLOOKUP($A588,'Z-scores'!$C$2:$UD$20,6,FALSE)&lt;-3),"",'Total-corrected counts'!H588),"")</f>
        <v>6.3102008165567378</v>
      </c>
      <c r="I588">
        <f>IFERROR(IF(OR(HLOOKUP($A588,'Z-scores'!$C$2:$UD$20,7,FALSE)&gt;3,HLOOKUP($A588,'Z-scores'!$C$2:$UD$20,7,FALSE)&lt;-3),"",'Total-corrected counts'!I588),"")</f>
        <v>13.834545728807193</v>
      </c>
      <c r="J588">
        <f>IFERROR(IF(OR(HLOOKUP($A588,'Z-scores'!$C$2:$UD$20,8,FALSE)&gt;3,HLOOKUP($A588,'Z-scores'!$C$2:$UD$20,8,FALSE)&lt;-3),"",'Total-corrected counts'!J588),"")</f>
        <v>26.764177420659102</v>
      </c>
      <c r="K588">
        <f>IFERROR(IF(OR(HLOOKUP($A588,'Z-scores'!$C$2:$UD$20,9,FALSE)&gt;3,HLOOKUP($A588,'Z-scores'!$C$2:$UD$20,9,FALSE)&lt;-3),"",'Total-corrected counts'!K588),"")</f>
        <v>26.213278332125537</v>
      </c>
      <c r="L588">
        <f>IFERROR(IF(OR(HLOOKUP($A588,'Z-scores'!$C$2:$UD$20,10,FALSE)&gt;3,HLOOKUP($A588,'Z-scores'!$C$2:$UD$20,10,FALSE)&lt;-3),"",'Total-corrected counts'!L588),"")</f>
        <v>31.212681926984018</v>
      </c>
      <c r="M588">
        <f>IFERROR(IF(OR(HLOOKUP($A588,'Z-scores'!$C$2:$UD$20,11,FALSE)&gt;3,HLOOKUP($A588,'Z-scores'!$C$2:$UD$20,11,FALSE)&lt;-3),"",'Total-corrected counts'!M588),"")</f>
        <v>5.1697779022865902</v>
      </c>
      <c r="N588">
        <f>IFERROR(IF(OR(HLOOKUP($A588,'Z-scores'!$C$2:$UD$20,12,FALSE)&gt;3,HLOOKUP($A588,'Z-scores'!$C$2:$UD$20,12,FALSE)&lt;-3),"",'Total-corrected counts'!N588),"")</f>
        <v>3.6015164858729829</v>
      </c>
      <c r="O588">
        <f>IFERROR(IF(OR(HLOOKUP($A588,'Z-scores'!$C$2:$UD$20,13,FALSE)&gt;3,HLOOKUP($A588,'Z-scores'!$C$2:$UD$20,13,FALSE)&lt;-3),"",'Total-corrected counts'!O588),"")</f>
        <v>28.416940184763959</v>
      </c>
      <c r="P588">
        <f>IFERROR(IF(OR(HLOOKUP($A588,'Z-scores'!$C$2:$UD$20,14,FALSE)&gt;3,HLOOKUP($A588,'Z-scores'!$C$2:$UD$20,14,FALSE)&lt;-3),"",'Total-corrected counts'!P588),"")</f>
        <v>13.056398083807972</v>
      </c>
      <c r="Q588">
        <f>IFERROR(IF(OR(HLOOKUP($A588,'Z-scores'!$C$2:$UD$20,15,FALSE)&gt;3,HLOOKUP($A588,'Z-scores'!$C$2:$UD$20,15,FALSE)&lt;-3),"",'Total-corrected counts'!Q588),"")</f>
        <v>2.0769788830729143</v>
      </c>
      <c r="R588">
        <f>IFERROR(IF(OR(HLOOKUP($A588,'Z-scores'!$C$2:$UD$20,16,FALSE)&gt;3,HLOOKUP($A588,'Z-scores'!$C$2:$UD$20,16,FALSE)&lt;-3),"",'Total-corrected counts'!R588),"")</f>
        <v>6.9039991505236102</v>
      </c>
      <c r="S588">
        <f>IFERROR(IF(OR(HLOOKUP($A588,'Z-scores'!$C$2:$UD$20,17,FALSE)&gt;3,HLOOKUP($A588,'Z-scores'!$C$2:$UD$20,17,FALSE)&lt;-3),"",'Total-corrected counts'!S588),"")</f>
        <v>5.1841935837597397</v>
      </c>
      <c r="T588">
        <f>IFERROR(IF(OR(HLOOKUP($A588,'Z-scores'!$C$2:$UD$20,18,FALSE)&gt;3,HLOOKUP($A588,'Z-scores'!$C$2:$UD$20,18,FALSE)&lt;-3),"",'Total-corrected counts'!T588),"")</f>
        <v>4.6821064496231122</v>
      </c>
      <c r="U588">
        <f>IFERROR(IF(OR(HLOOKUP($A588,'Z-scores'!$C$2:$UD$20,19,FALSE)&gt;3,HLOOKUP($A588,'Z-scores'!$C$2:$UD$20,19,FALSE)&lt;-3),"",'Total-corrected counts'!U588),"")</f>
        <v>8.1321628341932719</v>
      </c>
      <c r="V588">
        <f t="shared" si="36"/>
        <v>1</v>
      </c>
      <c r="W588" s="10">
        <f>SUMIFS(Tabel132[Cluster],Tabel132[ID],A588)</f>
        <v>74</v>
      </c>
      <c r="X588">
        <f t="shared" si="37"/>
        <v>0.27023897243931383</v>
      </c>
      <c r="Y588">
        <f t="shared" si="38"/>
        <v>14.624749159294232</v>
      </c>
      <c r="Z588">
        <f t="shared" si="39"/>
        <v>9.0067869569521957</v>
      </c>
    </row>
    <row r="589" spans="1:26" x14ac:dyDescent="0.25">
      <c r="A589">
        <v>597</v>
      </c>
      <c r="B589" t="s">
        <v>905</v>
      </c>
      <c r="C589">
        <v>31900</v>
      </c>
      <c r="D589">
        <v>589</v>
      </c>
      <c r="E589" t="str">
        <f>IFERROR(IF(OR(HLOOKUP($A589,'Z-scores'!$C$2:$UD$20,3,FALSE)&gt;3,HLOOKUP(A589,'Z-scores'!$C$2:$UD$20,3,FALSE)&lt;-3),"",'Total-corrected counts'!E589),"")</f>
        <v/>
      </c>
      <c r="F589" t="str">
        <f>IFERROR(IF(OR(HLOOKUP($A589,'Z-scores'!$C$2:$UD$20,4,FALSE)&gt;3,HLOOKUP($A589,'Z-scores'!$C$2:$UD$20,4,FALSE)&lt;-3),"",'Total-corrected counts'!F589),"")</f>
        <v/>
      </c>
      <c r="G589" t="str">
        <f>IFERROR(IF(OR(HLOOKUP($A589,'Z-scores'!$C$2:$UD$20,5,FALSE)&gt;3,HLOOKUP($A589,'Z-scores'!$C$2:$UD$20,5,FALSE)&lt;-3),"",'Total-corrected counts'!G589),"")</f>
        <v/>
      </c>
      <c r="H589" t="str">
        <f>IFERROR(IF(OR(HLOOKUP($A589,'Z-scores'!$C$2:$UD$20,6,FALSE)&gt;3,HLOOKUP($A589,'Z-scores'!$C$2:$UD$20,6,FALSE)&lt;-3),"",'Total-corrected counts'!H589),"")</f>
        <v/>
      </c>
      <c r="I589" t="str">
        <f>IFERROR(IF(OR(HLOOKUP($A589,'Z-scores'!$C$2:$UD$20,7,FALSE)&gt;3,HLOOKUP($A589,'Z-scores'!$C$2:$UD$20,7,FALSE)&lt;-3),"",'Total-corrected counts'!I589),"")</f>
        <v/>
      </c>
      <c r="J589" t="str">
        <f>IFERROR(IF(OR(HLOOKUP($A589,'Z-scores'!$C$2:$UD$20,8,FALSE)&gt;3,HLOOKUP($A589,'Z-scores'!$C$2:$UD$20,8,FALSE)&lt;-3),"",'Total-corrected counts'!J589),"")</f>
        <v/>
      </c>
      <c r="K589" t="str">
        <f>IFERROR(IF(OR(HLOOKUP($A589,'Z-scores'!$C$2:$UD$20,9,FALSE)&gt;3,HLOOKUP($A589,'Z-scores'!$C$2:$UD$20,9,FALSE)&lt;-3),"",'Total-corrected counts'!K589),"")</f>
        <v/>
      </c>
      <c r="L589" t="str">
        <f>IFERROR(IF(OR(HLOOKUP($A589,'Z-scores'!$C$2:$UD$20,10,FALSE)&gt;3,HLOOKUP($A589,'Z-scores'!$C$2:$UD$20,10,FALSE)&lt;-3),"",'Total-corrected counts'!L589),"")</f>
        <v/>
      </c>
      <c r="M589" t="str">
        <f>IFERROR(IF(OR(HLOOKUP($A589,'Z-scores'!$C$2:$UD$20,11,FALSE)&gt;3,HLOOKUP($A589,'Z-scores'!$C$2:$UD$20,11,FALSE)&lt;-3),"",'Total-corrected counts'!M589),"")</f>
        <v/>
      </c>
      <c r="N589" t="str">
        <f>IFERROR(IF(OR(HLOOKUP($A589,'Z-scores'!$C$2:$UD$20,12,FALSE)&gt;3,HLOOKUP($A589,'Z-scores'!$C$2:$UD$20,12,FALSE)&lt;-3),"",'Total-corrected counts'!N589),"")</f>
        <v/>
      </c>
      <c r="O589" t="str">
        <f>IFERROR(IF(OR(HLOOKUP($A589,'Z-scores'!$C$2:$UD$20,13,FALSE)&gt;3,HLOOKUP($A589,'Z-scores'!$C$2:$UD$20,13,FALSE)&lt;-3),"",'Total-corrected counts'!O589),"")</f>
        <v/>
      </c>
      <c r="P589" t="str">
        <f>IFERROR(IF(OR(HLOOKUP($A589,'Z-scores'!$C$2:$UD$20,14,FALSE)&gt;3,HLOOKUP($A589,'Z-scores'!$C$2:$UD$20,14,FALSE)&lt;-3),"",'Total-corrected counts'!P589),"")</f>
        <v/>
      </c>
      <c r="Q589" t="str">
        <f>IFERROR(IF(OR(HLOOKUP($A589,'Z-scores'!$C$2:$UD$20,15,FALSE)&gt;3,HLOOKUP($A589,'Z-scores'!$C$2:$UD$20,15,FALSE)&lt;-3),"",'Total-corrected counts'!Q589),"")</f>
        <v/>
      </c>
      <c r="R589" t="str">
        <f>IFERROR(IF(OR(HLOOKUP($A589,'Z-scores'!$C$2:$UD$20,16,FALSE)&gt;3,HLOOKUP($A589,'Z-scores'!$C$2:$UD$20,16,FALSE)&lt;-3),"",'Total-corrected counts'!R589),"")</f>
        <v/>
      </c>
      <c r="S589" t="str">
        <f>IFERROR(IF(OR(HLOOKUP($A589,'Z-scores'!$C$2:$UD$20,17,FALSE)&gt;3,HLOOKUP($A589,'Z-scores'!$C$2:$UD$20,17,FALSE)&lt;-3),"",'Total-corrected counts'!S589),"")</f>
        <v/>
      </c>
      <c r="T589" t="str">
        <f>IFERROR(IF(OR(HLOOKUP($A589,'Z-scores'!$C$2:$UD$20,18,FALSE)&gt;3,HLOOKUP($A589,'Z-scores'!$C$2:$UD$20,18,FALSE)&lt;-3),"",'Total-corrected counts'!T589),"")</f>
        <v/>
      </c>
      <c r="U589" t="str">
        <f>IFERROR(IF(OR(HLOOKUP($A589,'Z-scores'!$C$2:$UD$20,19,FALSE)&gt;3,HLOOKUP($A589,'Z-scores'!$C$2:$UD$20,19,FALSE)&lt;-3),"",'Total-corrected counts'!U589),"")</f>
        <v/>
      </c>
      <c r="V589">
        <f t="shared" si="36"/>
        <v>1</v>
      </c>
      <c r="W589" s="10">
        <f>SUMIFS(Tabel132[Cluster],Tabel132[ID],A589)</f>
        <v>42</v>
      </c>
      <c r="X589" t="str">
        <f t="shared" si="37"/>
        <v/>
      </c>
      <c r="Y589" t="str">
        <f t="shared" si="38"/>
        <v/>
      </c>
      <c r="Z589" t="str">
        <f t="shared" si="39"/>
        <v/>
      </c>
    </row>
    <row r="590" spans="1:26" x14ac:dyDescent="0.25">
      <c r="A590">
        <v>598</v>
      </c>
      <c r="B590" t="s">
        <v>287</v>
      </c>
      <c r="C590">
        <v>13300</v>
      </c>
      <c r="D590">
        <v>1018</v>
      </c>
      <c r="E590" t="str">
        <f>IFERROR(IF(OR(HLOOKUP($A590,'Z-scores'!$C$2:$UD$20,3,FALSE)&gt;3,HLOOKUP(A590,'Z-scores'!$C$2:$UD$20,3,FALSE)&lt;-3),"",'Total-corrected counts'!E590),"")</f>
        <v/>
      </c>
      <c r="F590">
        <f>IFERROR(IF(OR(HLOOKUP($A590,'Z-scores'!$C$2:$UD$20,4,FALSE)&gt;3,HLOOKUP($A590,'Z-scores'!$C$2:$UD$20,4,FALSE)&lt;-3),"",'Total-corrected counts'!F590),"")</f>
        <v>1.1402153120252521</v>
      </c>
      <c r="G590">
        <f>IFERROR(IF(OR(HLOOKUP($A590,'Z-scores'!$C$2:$UD$20,5,FALSE)&gt;3,HLOOKUP($A590,'Z-scores'!$C$2:$UD$20,5,FALSE)&lt;-3),"",'Total-corrected counts'!G590),"")</f>
        <v>1.0072887413322804E-2</v>
      </c>
      <c r="H590">
        <f>IFERROR(IF(OR(HLOOKUP($A590,'Z-scores'!$C$2:$UD$20,6,FALSE)&gt;3,HLOOKUP($A590,'Z-scores'!$C$2:$UD$20,6,FALSE)&lt;-3),"",'Total-corrected counts'!H590),"")</f>
        <v>0.8027357233451603</v>
      </c>
      <c r="I590">
        <f>IFERROR(IF(OR(HLOOKUP($A590,'Z-scores'!$C$2:$UD$20,7,FALSE)&gt;3,HLOOKUP($A590,'Z-scores'!$C$2:$UD$20,7,FALSE)&lt;-3),"",'Total-corrected counts'!I590),"")</f>
        <v>0.33862929020222327</v>
      </c>
      <c r="J590">
        <f>IFERROR(IF(OR(HLOOKUP($A590,'Z-scores'!$C$2:$UD$20,8,FALSE)&gt;3,HLOOKUP($A590,'Z-scores'!$C$2:$UD$20,8,FALSE)&lt;-3),"",'Total-corrected counts'!J590),"")</f>
        <v>0.74454509773756905</v>
      </c>
      <c r="K590">
        <f>IFERROR(IF(OR(HLOOKUP($A590,'Z-scores'!$C$2:$UD$20,9,FALSE)&gt;3,HLOOKUP($A590,'Z-scores'!$C$2:$UD$20,9,FALSE)&lt;-3),"",'Total-corrected counts'!K590),"")</f>
        <v>1.1505658063437203</v>
      </c>
      <c r="L590">
        <f>IFERROR(IF(OR(HLOOKUP($A590,'Z-scores'!$C$2:$UD$20,10,FALSE)&gt;3,HLOOKUP($A590,'Z-scores'!$C$2:$UD$20,10,FALSE)&lt;-3),"",'Total-corrected counts'!L590),"")</f>
        <v>2.4562678487327068</v>
      </c>
      <c r="M590">
        <f>IFERROR(IF(OR(HLOOKUP($A590,'Z-scores'!$C$2:$UD$20,11,FALSE)&gt;3,HLOOKUP($A590,'Z-scores'!$C$2:$UD$20,11,FALSE)&lt;-3),"",'Total-corrected counts'!M590),"")</f>
        <v>4.3726552845543445</v>
      </c>
      <c r="N590">
        <f>IFERROR(IF(OR(HLOOKUP($A590,'Z-scores'!$C$2:$UD$20,12,FALSE)&gt;3,HLOOKUP($A590,'Z-scores'!$C$2:$UD$20,12,FALSE)&lt;-3),"",'Total-corrected counts'!N590),"")</f>
        <v>2.1627427243410278</v>
      </c>
      <c r="O590">
        <f>IFERROR(IF(OR(HLOOKUP($A590,'Z-scores'!$C$2:$UD$20,13,FALSE)&gt;3,HLOOKUP($A590,'Z-scores'!$C$2:$UD$20,13,FALSE)&lt;-3),"",'Total-corrected counts'!O590),"")</f>
        <v>1.2014267700095609</v>
      </c>
      <c r="P590">
        <f>IFERROR(IF(OR(HLOOKUP($A590,'Z-scores'!$C$2:$UD$20,14,FALSE)&gt;3,HLOOKUP($A590,'Z-scores'!$C$2:$UD$20,14,FALSE)&lt;-3),"",'Total-corrected counts'!P590),"")</f>
        <v>4.1455666583612878</v>
      </c>
      <c r="Q590">
        <f>IFERROR(IF(OR(HLOOKUP($A590,'Z-scores'!$C$2:$UD$20,15,FALSE)&gt;3,HLOOKUP($A590,'Z-scores'!$C$2:$UD$20,15,FALSE)&lt;-3),"",'Total-corrected counts'!Q590),"")</f>
        <v>0.57531339953662897</v>
      </c>
      <c r="R590">
        <f>IFERROR(IF(OR(HLOOKUP($A590,'Z-scores'!$C$2:$UD$20,16,FALSE)&gt;3,HLOOKUP($A590,'Z-scores'!$C$2:$UD$20,16,FALSE)&lt;-3),"",'Total-corrected counts'!R590),"")</f>
        <v>1.1019151284933213</v>
      </c>
      <c r="S590">
        <f>IFERROR(IF(OR(HLOOKUP($A590,'Z-scores'!$C$2:$UD$20,17,FALSE)&gt;3,HLOOKUP($A590,'Z-scores'!$C$2:$UD$20,17,FALSE)&lt;-3),"",'Total-corrected counts'!S590),"")</f>
        <v>1.0965519412769293</v>
      </c>
      <c r="T590">
        <f>IFERROR(IF(OR(HLOOKUP($A590,'Z-scores'!$C$2:$UD$20,18,FALSE)&gt;3,HLOOKUP($A590,'Z-scores'!$C$2:$UD$20,18,FALSE)&lt;-3),"",'Total-corrected counts'!T590),"")</f>
        <v>3.2044508361640744</v>
      </c>
      <c r="U590">
        <f>IFERROR(IF(OR(HLOOKUP($A590,'Z-scores'!$C$2:$UD$20,19,FALSE)&gt;3,HLOOKUP($A590,'Z-scores'!$C$2:$UD$20,19,FALSE)&lt;-3),"",'Total-corrected counts'!U590),"")</f>
        <v>2.3346337272123692</v>
      </c>
      <c r="V590">
        <f t="shared" si="36"/>
        <v>1</v>
      </c>
      <c r="W590" s="10">
        <f>SUMIFS(Tabel132[Cluster],Tabel132[ID],A590)</f>
        <v>16</v>
      </c>
      <c r="X590">
        <f t="shared" si="37"/>
        <v>0.3780947042477959</v>
      </c>
      <c r="Y590">
        <f t="shared" si="38"/>
        <v>1.3769609062942874</v>
      </c>
      <c r="Z590">
        <f t="shared" si="39"/>
        <v>1.9778251481743998</v>
      </c>
    </row>
    <row r="591" spans="1:26" x14ac:dyDescent="0.25">
      <c r="A591">
        <v>599</v>
      </c>
      <c r="B591" t="s">
        <v>288</v>
      </c>
      <c r="C591">
        <v>68500</v>
      </c>
      <c r="D591">
        <v>51</v>
      </c>
      <c r="E591">
        <f>IFERROR(IF(OR(HLOOKUP($A591,'Z-scores'!$C$2:$UD$20,3,FALSE)&gt;3,HLOOKUP(A591,'Z-scores'!$C$2:$UD$20,3,FALSE)&lt;-3),"",'Total-corrected counts'!E591),"")</f>
        <v>0</v>
      </c>
      <c r="F591">
        <f>IFERROR(IF(OR(HLOOKUP($A591,'Z-scores'!$C$2:$UD$20,4,FALSE)&gt;3,HLOOKUP($A591,'Z-scores'!$C$2:$UD$20,4,FALSE)&lt;-3),"",'Total-corrected counts'!F591),"")</f>
        <v>0</v>
      </c>
      <c r="G591">
        <f>IFERROR(IF(OR(HLOOKUP($A591,'Z-scores'!$C$2:$UD$20,5,FALSE)&gt;3,HLOOKUP($A591,'Z-scores'!$C$2:$UD$20,5,FALSE)&lt;-3),"",'Total-corrected counts'!G591),"")</f>
        <v>0</v>
      </c>
      <c r="H591">
        <f>IFERROR(IF(OR(HLOOKUP($A591,'Z-scores'!$C$2:$UD$20,6,FALSE)&gt;3,HLOOKUP($A591,'Z-scores'!$C$2:$UD$20,6,FALSE)&lt;-3),"",'Total-corrected counts'!H591),"")</f>
        <v>0</v>
      </c>
      <c r="I591">
        <f>IFERROR(IF(OR(HLOOKUP($A591,'Z-scores'!$C$2:$UD$20,7,FALSE)&gt;3,HLOOKUP($A591,'Z-scores'!$C$2:$UD$20,7,FALSE)&lt;-3),"",'Total-corrected counts'!I591),"")</f>
        <v>0</v>
      </c>
      <c r="J591">
        <f>IFERROR(IF(OR(HLOOKUP($A591,'Z-scores'!$C$2:$UD$20,8,FALSE)&gt;3,HLOOKUP($A591,'Z-scores'!$C$2:$UD$20,8,FALSE)&lt;-3),"",'Total-corrected counts'!J591),"")</f>
        <v>4.9307622366726422E-2</v>
      </c>
      <c r="K591">
        <f>IFERROR(IF(OR(HLOOKUP($A591,'Z-scores'!$C$2:$UD$20,9,FALSE)&gt;3,HLOOKUP($A591,'Z-scores'!$C$2:$UD$20,9,FALSE)&lt;-3),"",'Total-corrected counts'!K591),"")</f>
        <v>4.4595573889291487E-3</v>
      </c>
      <c r="L591">
        <f>IFERROR(IF(OR(HLOOKUP($A591,'Z-scores'!$C$2:$UD$20,10,FALSE)&gt;3,HLOOKUP($A591,'Z-scores'!$C$2:$UD$20,10,FALSE)&lt;-3),"",'Total-corrected counts'!L591),"")</f>
        <v>0</v>
      </c>
      <c r="M591">
        <f>IFERROR(IF(OR(HLOOKUP($A591,'Z-scores'!$C$2:$UD$20,11,FALSE)&gt;3,HLOOKUP($A591,'Z-scores'!$C$2:$UD$20,11,FALSE)&lt;-3),"",'Total-corrected counts'!M591),"")</f>
        <v>0</v>
      </c>
      <c r="N591">
        <f>IFERROR(IF(OR(HLOOKUP($A591,'Z-scores'!$C$2:$UD$20,12,FALSE)&gt;3,HLOOKUP($A591,'Z-scores'!$C$2:$UD$20,12,FALSE)&lt;-3),"",'Total-corrected counts'!N591),"")</f>
        <v>0</v>
      </c>
      <c r="O591" t="str">
        <f>IFERROR(IF(OR(HLOOKUP($A591,'Z-scores'!$C$2:$UD$20,13,FALSE)&gt;3,HLOOKUP($A591,'Z-scores'!$C$2:$UD$20,13,FALSE)&lt;-3),"",'Total-corrected counts'!O591),"")</f>
        <v/>
      </c>
      <c r="P591">
        <f>IFERROR(IF(OR(HLOOKUP($A591,'Z-scores'!$C$2:$UD$20,14,FALSE)&gt;3,HLOOKUP($A591,'Z-scores'!$C$2:$UD$20,14,FALSE)&lt;-3),"",'Total-corrected counts'!P591),"")</f>
        <v>0</v>
      </c>
      <c r="Q591">
        <f>IFERROR(IF(OR(HLOOKUP($A591,'Z-scores'!$C$2:$UD$20,15,FALSE)&gt;3,HLOOKUP($A591,'Z-scores'!$C$2:$UD$20,15,FALSE)&lt;-3),"",'Total-corrected counts'!Q591),"")</f>
        <v>0</v>
      </c>
      <c r="R591">
        <f>IFERROR(IF(OR(HLOOKUP($A591,'Z-scores'!$C$2:$UD$20,16,FALSE)&gt;3,HLOOKUP($A591,'Z-scores'!$C$2:$UD$20,16,FALSE)&lt;-3),"",'Total-corrected counts'!R591),"")</f>
        <v>0</v>
      </c>
      <c r="S591">
        <f>IFERROR(IF(OR(HLOOKUP($A591,'Z-scores'!$C$2:$UD$20,17,FALSE)&gt;3,HLOOKUP($A591,'Z-scores'!$C$2:$UD$20,17,FALSE)&lt;-3),"",'Total-corrected counts'!S591),"")</f>
        <v>0</v>
      </c>
      <c r="T591">
        <f>IFERROR(IF(OR(HLOOKUP($A591,'Z-scores'!$C$2:$UD$20,18,FALSE)&gt;3,HLOOKUP($A591,'Z-scores'!$C$2:$UD$20,18,FALSE)&lt;-3),"",'Total-corrected counts'!T591),"")</f>
        <v>0</v>
      </c>
      <c r="U591">
        <f>IFERROR(IF(OR(HLOOKUP($A591,'Z-scores'!$C$2:$UD$20,19,FALSE)&gt;3,HLOOKUP($A591,'Z-scores'!$C$2:$UD$20,19,FALSE)&lt;-3),"",'Total-corrected counts'!U591),"")</f>
        <v>0</v>
      </c>
      <c r="V591">
        <f t="shared" si="36"/>
        <v>1</v>
      </c>
      <c r="W591" s="10">
        <f>SUMIFS(Tabel132[Cluster],Tabel132[ID],A591)</f>
        <v>81</v>
      </c>
      <c r="X591">
        <f t="shared" si="37"/>
        <v>0.35280945397740782</v>
      </c>
      <c r="Y591">
        <f t="shared" si="38"/>
        <v>5.9741310839617305E-3</v>
      </c>
      <c r="Z591">
        <f t="shared" si="39"/>
        <v>0</v>
      </c>
    </row>
    <row r="592" spans="1:26" x14ac:dyDescent="0.25">
      <c r="A592">
        <v>600</v>
      </c>
      <c r="B592" t="s">
        <v>289</v>
      </c>
      <c r="C592">
        <v>10800</v>
      </c>
      <c r="D592">
        <v>1011</v>
      </c>
      <c r="E592">
        <f>IFERROR(IF(OR(HLOOKUP($A592,'Z-scores'!$C$2:$UD$20,3,FALSE)&gt;3,HLOOKUP(A592,'Z-scores'!$C$2:$UD$20,3,FALSE)&lt;-3),"",'Total-corrected counts'!E592),"")</f>
        <v>4.4323359923613648</v>
      </c>
      <c r="F592">
        <f>IFERROR(IF(OR(HLOOKUP($A592,'Z-scores'!$C$2:$UD$20,4,FALSE)&gt;3,HLOOKUP($A592,'Z-scores'!$C$2:$UD$20,4,FALSE)&lt;-3),"",'Total-corrected counts'!F592),"")</f>
        <v>36.27361230054435</v>
      </c>
      <c r="G592">
        <f>IFERROR(IF(OR(HLOOKUP($A592,'Z-scores'!$C$2:$UD$20,5,FALSE)&gt;3,HLOOKUP($A592,'Z-scores'!$C$2:$UD$20,5,FALSE)&lt;-3),"",'Total-corrected counts'!G592),"")</f>
        <v>68.525853072835034</v>
      </c>
      <c r="H592">
        <f>IFERROR(IF(OR(HLOOKUP($A592,'Z-scores'!$C$2:$UD$20,6,FALSE)&gt;3,HLOOKUP($A592,'Z-scores'!$C$2:$UD$20,6,FALSE)&lt;-3),"",'Total-corrected counts'!H592),"")</f>
        <v>22.316053108995455</v>
      </c>
      <c r="I592">
        <f>IFERROR(IF(OR(HLOOKUP($A592,'Z-scores'!$C$2:$UD$20,7,FALSE)&gt;3,HLOOKUP($A592,'Z-scores'!$C$2:$UD$20,7,FALSE)&lt;-3),"",'Total-corrected counts'!I592),"")</f>
        <v>14.930473249825297</v>
      </c>
      <c r="J592">
        <f>IFERROR(IF(OR(HLOOKUP($A592,'Z-scores'!$C$2:$UD$20,8,FALSE)&gt;3,HLOOKUP($A592,'Z-scores'!$C$2:$UD$20,8,FALSE)&lt;-3),"",'Total-corrected counts'!J592),"")</f>
        <v>15.581208667885551</v>
      </c>
      <c r="K592">
        <f>IFERROR(IF(OR(HLOOKUP($A592,'Z-scores'!$C$2:$UD$20,9,FALSE)&gt;3,HLOOKUP($A592,'Z-scores'!$C$2:$UD$20,9,FALSE)&lt;-3),"",'Total-corrected counts'!K592),"")</f>
        <v>50.455432298344391</v>
      </c>
      <c r="L592">
        <f>IFERROR(IF(OR(HLOOKUP($A592,'Z-scores'!$C$2:$UD$20,10,FALSE)&gt;3,HLOOKUP($A592,'Z-scores'!$C$2:$UD$20,10,FALSE)&lt;-3),"",'Total-corrected counts'!L592),"")</f>
        <v>25.762148603763869</v>
      </c>
      <c r="M592">
        <f>IFERROR(IF(OR(HLOOKUP($A592,'Z-scores'!$C$2:$UD$20,11,FALSE)&gt;3,HLOOKUP($A592,'Z-scores'!$C$2:$UD$20,11,FALSE)&lt;-3),"",'Total-corrected counts'!M592),"")</f>
        <v>15.76736183745518</v>
      </c>
      <c r="N592">
        <f>IFERROR(IF(OR(HLOOKUP($A592,'Z-scores'!$C$2:$UD$20,12,FALSE)&gt;3,HLOOKUP($A592,'Z-scores'!$C$2:$UD$20,12,FALSE)&lt;-3),"",'Total-corrected counts'!N592),"")</f>
        <v>27.272552320503813</v>
      </c>
      <c r="O592">
        <f>IFERROR(IF(OR(HLOOKUP($A592,'Z-scores'!$C$2:$UD$20,13,FALSE)&gt;3,HLOOKUP($A592,'Z-scores'!$C$2:$UD$20,13,FALSE)&lt;-3),"",'Total-corrected counts'!O592),"")</f>
        <v>34.457727445736396</v>
      </c>
      <c r="P592">
        <f>IFERROR(IF(OR(HLOOKUP($A592,'Z-scores'!$C$2:$UD$20,14,FALSE)&gt;3,HLOOKUP($A592,'Z-scores'!$C$2:$UD$20,14,FALSE)&lt;-3),"",'Total-corrected counts'!P592),"")</f>
        <v>50.058785844727588</v>
      </c>
      <c r="Q592">
        <f>IFERROR(IF(OR(HLOOKUP($A592,'Z-scores'!$C$2:$UD$20,15,FALSE)&gt;3,HLOOKUP($A592,'Z-scores'!$C$2:$UD$20,15,FALSE)&lt;-3),"",'Total-corrected counts'!Q592),"")</f>
        <v>93.69807552792318</v>
      </c>
      <c r="R592">
        <f>IFERROR(IF(OR(HLOOKUP($A592,'Z-scores'!$C$2:$UD$20,16,FALSE)&gt;3,HLOOKUP($A592,'Z-scores'!$C$2:$UD$20,16,FALSE)&lt;-3),"",'Total-corrected counts'!R592),"")</f>
        <v>32.792994223961244</v>
      </c>
      <c r="S592">
        <f>IFERROR(IF(OR(HLOOKUP($A592,'Z-scores'!$C$2:$UD$20,17,FALSE)&gt;3,HLOOKUP($A592,'Z-scores'!$C$2:$UD$20,17,FALSE)&lt;-3),"",'Total-corrected counts'!S592),"")</f>
        <v>54.968737412723691</v>
      </c>
      <c r="T592">
        <f>IFERROR(IF(OR(HLOOKUP($A592,'Z-scores'!$C$2:$UD$20,18,FALSE)&gt;3,HLOOKUP($A592,'Z-scores'!$C$2:$UD$20,18,FALSE)&lt;-3),"",'Total-corrected counts'!T592),"")</f>
        <v>35.07713877763517</v>
      </c>
      <c r="U592">
        <f>IFERROR(IF(OR(HLOOKUP($A592,'Z-scores'!$C$2:$UD$20,19,FALSE)&gt;3,HLOOKUP($A592,'Z-scores'!$C$2:$UD$20,19,FALSE)&lt;-3),"",'Total-corrected counts'!U592),"")</f>
        <v>21.645265857500551</v>
      </c>
      <c r="V592">
        <f t="shared" si="36"/>
        <v>1</v>
      </c>
      <c r="W592" s="10">
        <f>SUMIFS(Tabel132[Cluster],Tabel132[ID],A592)</f>
        <v>14</v>
      </c>
      <c r="X592">
        <f t="shared" si="37"/>
        <v>0.15953543226727146</v>
      </c>
      <c r="Y592">
        <f t="shared" si="38"/>
        <v>28.227164348001168</v>
      </c>
      <c r="Z592">
        <f t="shared" si="39"/>
        <v>43.746409676338956</v>
      </c>
    </row>
    <row r="593" spans="1:26" x14ac:dyDescent="0.25">
      <c r="A593">
        <v>601</v>
      </c>
      <c r="B593" t="s">
        <v>290</v>
      </c>
      <c r="C593">
        <v>14600</v>
      </c>
      <c r="D593">
        <v>402</v>
      </c>
      <c r="E593">
        <f>IFERROR(IF(OR(HLOOKUP($A593,'Z-scores'!$C$2:$UD$20,3,FALSE)&gt;3,HLOOKUP(A593,'Z-scores'!$C$2:$UD$20,3,FALSE)&lt;-3),"",'Total-corrected counts'!E593),"")</f>
        <v>2.1349178420855623</v>
      </c>
      <c r="F593">
        <f>IFERROR(IF(OR(HLOOKUP($A593,'Z-scores'!$C$2:$UD$20,4,FALSE)&gt;3,HLOOKUP($A593,'Z-scores'!$C$2:$UD$20,4,FALSE)&lt;-3),"",'Total-corrected counts'!F593),"")</f>
        <v>3.2811951425187114E-2</v>
      </c>
      <c r="G593">
        <f>IFERROR(IF(OR(HLOOKUP($A593,'Z-scores'!$C$2:$UD$20,5,FALSE)&gt;3,HLOOKUP($A593,'Z-scores'!$C$2:$UD$20,5,FALSE)&lt;-3),"",'Total-corrected counts'!G593),"")</f>
        <v>1.803046846984782</v>
      </c>
      <c r="H593">
        <f>IFERROR(IF(OR(HLOOKUP($A593,'Z-scores'!$C$2:$UD$20,6,FALSE)&gt;3,HLOOKUP($A593,'Z-scores'!$C$2:$UD$20,6,FALSE)&lt;-3),"",'Total-corrected counts'!H593),"")</f>
        <v>0.8236766552585123</v>
      </c>
      <c r="I593">
        <f>IFERROR(IF(OR(HLOOKUP($A593,'Z-scores'!$C$2:$UD$20,7,FALSE)&gt;3,HLOOKUP($A593,'Z-scores'!$C$2:$UD$20,7,FALSE)&lt;-3),"",'Total-corrected counts'!I593),"")</f>
        <v>1.8470688556484902E-2</v>
      </c>
      <c r="J593">
        <f>IFERROR(IF(OR(HLOOKUP($A593,'Z-scores'!$C$2:$UD$20,8,FALSE)&gt;3,HLOOKUP($A593,'Z-scores'!$C$2:$UD$20,8,FALSE)&lt;-3),"",'Total-corrected counts'!J593),"")</f>
        <v>3.362779845410742</v>
      </c>
      <c r="K593">
        <f>IFERROR(IF(OR(HLOOKUP($A593,'Z-scores'!$C$2:$UD$20,9,FALSE)&gt;3,HLOOKUP($A593,'Z-scores'!$C$2:$UD$20,9,FALSE)&lt;-3),"",'Total-corrected counts'!K593),"")</f>
        <v>4.232119962093762</v>
      </c>
      <c r="L593">
        <f>IFERROR(IF(OR(HLOOKUP($A593,'Z-scores'!$C$2:$UD$20,10,FALSE)&gt;3,HLOOKUP($A593,'Z-scores'!$C$2:$UD$20,10,FALSE)&lt;-3),"",'Total-corrected counts'!L593),"")</f>
        <v>2.9237084088146941</v>
      </c>
      <c r="M593">
        <f>IFERROR(IF(OR(HLOOKUP($A593,'Z-scores'!$C$2:$UD$20,11,FALSE)&gt;3,HLOOKUP($A593,'Z-scores'!$C$2:$UD$20,11,FALSE)&lt;-3),"",'Total-corrected counts'!M593),"")</f>
        <v>4.0316895405532671</v>
      </c>
      <c r="N593">
        <f>IFERROR(IF(OR(HLOOKUP($A593,'Z-scores'!$C$2:$UD$20,12,FALSE)&gt;3,HLOOKUP($A593,'Z-scores'!$C$2:$UD$20,12,FALSE)&lt;-3),"",'Total-corrected counts'!N593),"")</f>
        <v>7.4046445816421631</v>
      </c>
      <c r="O593">
        <f>IFERROR(IF(OR(HLOOKUP($A593,'Z-scores'!$C$2:$UD$20,13,FALSE)&gt;3,HLOOKUP($A593,'Z-scores'!$C$2:$UD$20,13,FALSE)&lt;-3),"",'Total-corrected counts'!O593),"")</f>
        <v>3.2441888131350609</v>
      </c>
      <c r="P593">
        <f>IFERROR(IF(OR(HLOOKUP($A593,'Z-scores'!$C$2:$UD$20,14,FALSE)&gt;3,HLOOKUP($A593,'Z-scores'!$C$2:$UD$20,14,FALSE)&lt;-3),"",'Total-corrected counts'!P593),"")</f>
        <v>5.4960811573738306</v>
      </c>
      <c r="Q593">
        <f>IFERROR(IF(OR(HLOOKUP($A593,'Z-scores'!$C$2:$UD$20,15,FALSE)&gt;3,HLOOKUP($A593,'Z-scores'!$C$2:$UD$20,15,FALSE)&lt;-3),"",'Total-corrected counts'!Q593),"")</f>
        <v>0.53630910126295916</v>
      </c>
      <c r="R593">
        <f>IFERROR(IF(OR(HLOOKUP($A593,'Z-scores'!$C$2:$UD$20,16,FALSE)&gt;3,HLOOKUP($A593,'Z-scores'!$C$2:$UD$20,16,FALSE)&lt;-3),"",'Total-corrected counts'!R593),"")</f>
        <v>0.72926746685739818</v>
      </c>
      <c r="S593">
        <f>IFERROR(IF(OR(HLOOKUP($A593,'Z-scores'!$C$2:$UD$20,17,FALSE)&gt;3,HLOOKUP($A593,'Z-scores'!$C$2:$UD$20,17,FALSE)&lt;-3),"",'Total-corrected counts'!S593),"")</f>
        <v>0.31485154749535593</v>
      </c>
      <c r="T593">
        <f>IFERROR(IF(OR(HLOOKUP($A593,'Z-scores'!$C$2:$UD$20,18,FALSE)&gt;3,HLOOKUP($A593,'Z-scores'!$C$2:$UD$20,18,FALSE)&lt;-3),"",'Total-corrected counts'!T593),"")</f>
        <v>0.14604735714420716</v>
      </c>
      <c r="U593">
        <f>IFERROR(IF(OR(HLOOKUP($A593,'Z-scores'!$C$2:$UD$20,19,FALSE)&gt;3,HLOOKUP($A593,'Z-scores'!$C$2:$UD$20,19,FALSE)&lt;-3),"",'Total-corrected counts'!U593),"")</f>
        <v>3.4064822971407245</v>
      </c>
      <c r="V593">
        <f t="shared" si="36"/>
        <v>1</v>
      </c>
      <c r="W593" s="10">
        <f>SUMIFS(Tabel132[Cluster],Tabel132[ID],A593)</f>
        <v>17</v>
      </c>
      <c r="X593">
        <f t="shared" si="37"/>
        <v>0.64076881709815869</v>
      </c>
      <c r="Y593">
        <f t="shared" si="38"/>
        <v>2.1514690823536657</v>
      </c>
      <c r="Z593">
        <f t="shared" si="39"/>
        <v>2.659734040256462</v>
      </c>
    </row>
    <row r="594" spans="1:26" x14ac:dyDescent="0.25">
      <c r="A594">
        <v>602</v>
      </c>
      <c r="B594" t="s">
        <v>906</v>
      </c>
      <c r="C594">
        <v>54500</v>
      </c>
      <c r="D594">
        <v>367</v>
      </c>
      <c r="E594" t="str">
        <f>IFERROR(IF(OR(HLOOKUP($A594,'Z-scores'!$C$2:$UD$20,3,FALSE)&gt;3,HLOOKUP(A594,'Z-scores'!$C$2:$UD$20,3,FALSE)&lt;-3),"",'Total-corrected counts'!E594),"")</f>
        <v/>
      </c>
      <c r="F594" t="str">
        <f>IFERROR(IF(OR(HLOOKUP($A594,'Z-scores'!$C$2:$UD$20,4,FALSE)&gt;3,HLOOKUP($A594,'Z-scores'!$C$2:$UD$20,4,FALSE)&lt;-3),"",'Total-corrected counts'!F594),"")</f>
        <v/>
      </c>
      <c r="G594" t="str">
        <f>IFERROR(IF(OR(HLOOKUP($A594,'Z-scores'!$C$2:$UD$20,5,FALSE)&gt;3,HLOOKUP($A594,'Z-scores'!$C$2:$UD$20,5,FALSE)&lt;-3),"",'Total-corrected counts'!G594),"")</f>
        <v/>
      </c>
      <c r="H594" t="str">
        <f>IFERROR(IF(OR(HLOOKUP($A594,'Z-scores'!$C$2:$UD$20,6,FALSE)&gt;3,HLOOKUP($A594,'Z-scores'!$C$2:$UD$20,6,FALSE)&lt;-3),"",'Total-corrected counts'!H594),"")</f>
        <v/>
      </c>
      <c r="I594" t="str">
        <f>IFERROR(IF(OR(HLOOKUP($A594,'Z-scores'!$C$2:$UD$20,7,FALSE)&gt;3,HLOOKUP($A594,'Z-scores'!$C$2:$UD$20,7,FALSE)&lt;-3),"",'Total-corrected counts'!I594),"")</f>
        <v/>
      </c>
      <c r="J594" t="str">
        <f>IFERROR(IF(OR(HLOOKUP($A594,'Z-scores'!$C$2:$UD$20,8,FALSE)&gt;3,HLOOKUP($A594,'Z-scores'!$C$2:$UD$20,8,FALSE)&lt;-3),"",'Total-corrected counts'!J594),"")</f>
        <v/>
      </c>
      <c r="K594" t="str">
        <f>IFERROR(IF(OR(HLOOKUP($A594,'Z-scores'!$C$2:$UD$20,9,FALSE)&gt;3,HLOOKUP($A594,'Z-scores'!$C$2:$UD$20,9,FALSE)&lt;-3),"",'Total-corrected counts'!K594),"")</f>
        <v/>
      </c>
      <c r="L594" t="str">
        <f>IFERROR(IF(OR(HLOOKUP($A594,'Z-scores'!$C$2:$UD$20,10,FALSE)&gt;3,HLOOKUP($A594,'Z-scores'!$C$2:$UD$20,10,FALSE)&lt;-3),"",'Total-corrected counts'!L594),"")</f>
        <v/>
      </c>
      <c r="M594" t="str">
        <f>IFERROR(IF(OR(HLOOKUP($A594,'Z-scores'!$C$2:$UD$20,11,FALSE)&gt;3,HLOOKUP($A594,'Z-scores'!$C$2:$UD$20,11,FALSE)&lt;-3),"",'Total-corrected counts'!M594),"")</f>
        <v/>
      </c>
      <c r="N594" t="str">
        <f>IFERROR(IF(OR(HLOOKUP($A594,'Z-scores'!$C$2:$UD$20,12,FALSE)&gt;3,HLOOKUP($A594,'Z-scores'!$C$2:$UD$20,12,FALSE)&lt;-3),"",'Total-corrected counts'!N594),"")</f>
        <v/>
      </c>
      <c r="O594" t="str">
        <f>IFERROR(IF(OR(HLOOKUP($A594,'Z-scores'!$C$2:$UD$20,13,FALSE)&gt;3,HLOOKUP($A594,'Z-scores'!$C$2:$UD$20,13,FALSE)&lt;-3),"",'Total-corrected counts'!O594),"")</f>
        <v/>
      </c>
      <c r="P594" t="str">
        <f>IFERROR(IF(OR(HLOOKUP($A594,'Z-scores'!$C$2:$UD$20,14,FALSE)&gt;3,HLOOKUP($A594,'Z-scores'!$C$2:$UD$20,14,FALSE)&lt;-3),"",'Total-corrected counts'!P594),"")</f>
        <v/>
      </c>
      <c r="Q594" t="str">
        <f>IFERROR(IF(OR(HLOOKUP($A594,'Z-scores'!$C$2:$UD$20,15,FALSE)&gt;3,HLOOKUP($A594,'Z-scores'!$C$2:$UD$20,15,FALSE)&lt;-3),"",'Total-corrected counts'!Q594),"")</f>
        <v/>
      </c>
      <c r="R594" t="str">
        <f>IFERROR(IF(OR(HLOOKUP($A594,'Z-scores'!$C$2:$UD$20,16,FALSE)&gt;3,HLOOKUP($A594,'Z-scores'!$C$2:$UD$20,16,FALSE)&lt;-3),"",'Total-corrected counts'!R594),"")</f>
        <v/>
      </c>
      <c r="S594" t="str">
        <f>IFERROR(IF(OR(HLOOKUP($A594,'Z-scores'!$C$2:$UD$20,17,FALSE)&gt;3,HLOOKUP($A594,'Z-scores'!$C$2:$UD$20,17,FALSE)&lt;-3),"",'Total-corrected counts'!S594),"")</f>
        <v/>
      </c>
      <c r="T594" t="str">
        <f>IFERROR(IF(OR(HLOOKUP($A594,'Z-scores'!$C$2:$UD$20,18,FALSE)&gt;3,HLOOKUP($A594,'Z-scores'!$C$2:$UD$20,18,FALSE)&lt;-3),"",'Total-corrected counts'!T594),"")</f>
        <v/>
      </c>
      <c r="U594" t="str">
        <f>IFERROR(IF(OR(HLOOKUP($A594,'Z-scores'!$C$2:$UD$20,19,FALSE)&gt;3,HLOOKUP($A594,'Z-scores'!$C$2:$UD$20,19,FALSE)&lt;-3),"",'Total-corrected counts'!U594),"")</f>
        <v/>
      </c>
      <c r="V594">
        <f t="shared" si="36"/>
        <v>1</v>
      </c>
      <c r="W594" s="10">
        <f>SUMIFS(Tabel132[Cluster],Tabel132[ID],A594)</f>
        <v>75</v>
      </c>
      <c r="X594" t="str">
        <f t="shared" si="37"/>
        <v/>
      </c>
      <c r="Y594" t="str">
        <f t="shared" si="38"/>
        <v/>
      </c>
      <c r="Z594" t="str">
        <f t="shared" si="39"/>
        <v/>
      </c>
    </row>
    <row r="595" spans="1:26" x14ac:dyDescent="0.25">
      <c r="A595">
        <v>603</v>
      </c>
      <c r="B595" t="s">
        <v>291</v>
      </c>
      <c r="C595">
        <v>111400</v>
      </c>
      <c r="D595">
        <v>1099</v>
      </c>
      <c r="E595">
        <f>IFERROR(IF(OR(HLOOKUP($A595,'Z-scores'!$C$2:$UD$20,3,FALSE)&gt;3,HLOOKUP(A595,'Z-scores'!$C$2:$UD$20,3,FALSE)&lt;-3),"",'Total-corrected counts'!E595),"")</f>
        <v>5.3569067113747968</v>
      </c>
      <c r="F595">
        <f>IFERROR(IF(OR(HLOOKUP($A595,'Z-scores'!$C$2:$UD$20,4,FALSE)&gt;3,HLOOKUP($A595,'Z-scores'!$C$2:$UD$20,4,FALSE)&lt;-3),"",'Total-corrected counts'!F595),"")</f>
        <v>7.6451846820685958</v>
      </c>
      <c r="G595">
        <f>IFERROR(IF(OR(HLOOKUP($A595,'Z-scores'!$C$2:$UD$20,5,FALSE)&gt;3,HLOOKUP($A595,'Z-scores'!$C$2:$UD$20,5,FALSE)&lt;-3),"",'Total-corrected counts'!G595),"")</f>
        <v>13.880438855558824</v>
      </c>
      <c r="H595">
        <f>IFERROR(IF(OR(HLOOKUP($A595,'Z-scores'!$C$2:$UD$20,6,FALSE)&gt;3,HLOOKUP($A595,'Z-scores'!$C$2:$UD$20,6,FALSE)&lt;-3),"",'Total-corrected counts'!H595),"")</f>
        <v>6.5684723101547462</v>
      </c>
      <c r="I595">
        <f>IFERROR(IF(OR(HLOOKUP($A595,'Z-scores'!$C$2:$UD$20,7,FALSE)&gt;3,HLOOKUP($A595,'Z-scores'!$C$2:$UD$20,7,FALSE)&lt;-3),"",'Total-corrected counts'!I595),"")</f>
        <v>1.8840102327614603</v>
      </c>
      <c r="J595">
        <f>IFERROR(IF(OR(HLOOKUP($A595,'Z-scores'!$C$2:$UD$20,8,FALSE)&gt;3,HLOOKUP($A595,'Z-scores'!$C$2:$UD$20,8,FALSE)&lt;-3),"",'Total-corrected counts'!J595),"")</f>
        <v>11.345683906583751</v>
      </c>
      <c r="K595">
        <f>IFERROR(IF(OR(HLOOKUP($A595,'Z-scores'!$C$2:$UD$20,9,FALSE)&gt;3,HLOOKUP($A595,'Z-scores'!$C$2:$UD$20,9,FALSE)&lt;-3),"",'Total-corrected counts'!K595),"")</f>
        <v>8.7987067283572102</v>
      </c>
      <c r="L595">
        <f>IFERROR(IF(OR(HLOOKUP($A595,'Z-scores'!$C$2:$UD$20,10,FALSE)&gt;3,HLOOKUP($A595,'Z-scores'!$C$2:$UD$20,10,FALSE)&lt;-3),"",'Total-corrected counts'!L595),"")</f>
        <v>11.937373548508864</v>
      </c>
      <c r="M595">
        <f>IFERROR(IF(OR(HLOOKUP($A595,'Z-scores'!$C$2:$UD$20,11,FALSE)&gt;3,HLOOKUP($A595,'Z-scores'!$C$2:$UD$20,11,FALSE)&lt;-3),"",'Total-corrected counts'!M595),"")</f>
        <v>9.0125539900825054</v>
      </c>
      <c r="N595">
        <f>IFERROR(IF(OR(HLOOKUP($A595,'Z-scores'!$C$2:$UD$20,12,FALSE)&gt;3,HLOOKUP($A595,'Z-scores'!$C$2:$UD$20,12,FALSE)&lt;-3),"",'Total-corrected counts'!N595),"")</f>
        <v>7.5787636992797891</v>
      </c>
      <c r="O595">
        <f>IFERROR(IF(OR(HLOOKUP($A595,'Z-scores'!$C$2:$UD$20,13,FALSE)&gt;3,HLOOKUP($A595,'Z-scores'!$C$2:$UD$20,13,FALSE)&lt;-3),"",'Total-corrected counts'!O595),"")</f>
        <v>15.110381505162266</v>
      </c>
      <c r="P595">
        <f>IFERROR(IF(OR(HLOOKUP($A595,'Z-scores'!$C$2:$UD$20,14,FALSE)&gt;3,HLOOKUP($A595,'Z-scores'!$C$2:$UD$20,14,FALSE)&lt;-3),"",'Total-corrected counts'!P595),"")</f>
        <v>12.564913376888851</v>
      </c>
      <c r="Q595">
        <f>IFERROR(IF(OR(HLOOKUP($A595,'Z-scores'!$C$2:$UD$20,15,FALSE)&gt;3,HLOOKUP($A595,'Z-scores'!$C$2:$UD$20,15,FALSE)&lt;-3),"",'Total-corrected counts'!Q595),"")</f>
        <v>4.3294771083773433</v>
      </c>
      <c r="R595">
        <f>IFERROR(IF(OR(HLOOKUP($A595,'Z-scores'!$C$2:$UD$20,16,FALSE)&gt;3,HLOOKUP($A595,'Z-scores'!$C$2:$UD$20,16,FALSE)&lt;-3),"",'Total-corrected counts'!R595),"")</f>
        <v>9.1679338690644343</v>
      </c>
      <c r="S595">
        <f>IFERROR(IF(OR(HLOOKUP($A595,'Z-scores'!$C$2:$UD$20,17,FALSE)&gt;3,HLOOKUP($A595,'Z-scores'!$C$2:$UD$20,17,FALSE)&lt;-3),"",'Total-corrected counts'!S595),"")</f>
        <v>15.720863474940531</v>
      </c>
      <c r="T595">
        <f>IFERROR(IF(OR(HLOOKUP($A595,'Z-scores'!$C$2:$UD$20,18,FALSE)&gt;3,HLOOKUP($A595,'Z-scores'!$C$2:$UD$20,18,FALSE)&lt;-3),"",'Total-corrected counts'!T595),"")</f>
        <v>30.979221756588885</v>
      </c>
      <c r="U595">
        <f>IFERROR(IF(OR(HLOOKUP($A595,'Z-scores'!$C$2:$UD$20,19,FALSE)&gt;3,HLOOKUP($A595,'Z-scores'!$C$2:$UD$20,19,FALSE)&lt;-3),"",'Total-corrected counts'!U595),"")</f>
        <v>27.19544529449799</v>
      </c>
      <c r="V595">
        <f t="shared" si="36"/>
        <v>1</v>
      </c>
      <c r="W595" s="10">
        <f>SUMIFS(Tabel132[Cluster],Tabel132[ID],A595)</f>
        <v>0</v>
      </c>
      <c r="X595">
        <f t="shared" si="37"/>
        <v>6.0311042958417806E-2</v>
      </c>
      <c r="Y595">
        <f t="shared" si="38"/>
        <v>8.492147885050084</v>
      </c>
      <c r="Z595">
        <f t="shared" si="39"/>
        <v>15.330875010600012</v>
      </c>
    </row>
    <row r="596" spans="1:26" x14ac:dyDescent="0.25">
      <c r="A596">
        <v>604</v>
      </c>
      <c r="B596" t="s">
        <v>292</v>
      </c>
      <c r="C596">
        <v>88900</v>
      </c>
      <c r="D596">
        <v>1117</v>
      </c>
      <c r="E596">
        <f>IFERROR(IF(OR(HLOOKUP($A596,'Z-scores'!$C$2:$UD$20,3,FALSE)&gt;3,HLOOKUP(A596,'Z-scores'!$C$2:$UD$20,3,FALSE)&lt;-3),"",'Total-corrected counts'!E596),"")</f>
        <v>0.45948363005516041</v>
      </c>
      <c r="F596">
        <f>IFERROR(IF(OR(HLOOKUP($A596,'Z-scores'!$C$2:$UD$20,4,FALSE)&gt;3,HLOOKUP($A596,'Z-scores'!$C$2:$UD$20,4,FALSE)&lt;-3),"",'Total-corrected counts'!F596),"")</f>
        <v>0.41014939281483886</v>
      </c>
      <c r="G596">
        <f>IFERROR(IF(OR(HLOOKUP($A596,'Z-scores'!$C$2:$UD$20,5,FALSE)&gt;3,HLOOKUP($A596,'Z-scores'!$C$2:$UD$20,5,FALSE)&lt;-3),"",'Total-corrected counts'!G596),"")</f>
        <v>0.21153063567977887</v>
      </c>
      <c r="H596">
        <f>IFERROR(IF(OR(HLOOKUP($A596,'Z-scores'!$C$2:$UD$20,6,FALSE)&gt;3,HLOOKUP($A596,'Z-scores'!$C$2:$UD$20,6,FALSE)&lt;-3),"",'Total-corrected counts'!H596),"")</f>
        <v>0</v>
      </c>
      <c r="I596">
        <f>IFERROR(IF(OR(HLOOKUP($A596,'Z-scores'!$C$2:$UD$20,7,FALSE)&gt;3,HLOOKUP($A596,'Z-scores'!$C$2:$UD$20,7,FALSE)&lt;-3),"",'Total-corrected counts'!I596),"")</f>
        <v>0.49255169483959749</v>
      </c>
      <c r="J596">
        <f>IFERROR(IF(OR(HLOOKUP($A596,'Z-scores'!$C$2:$UD$20,8,FALSE)&gt;3,HLOOKUP($A596,'Z-scores'!$C$2:$UD$20,8,FALSE)&lt;-3),"",'Total-corrected counts'!J596),"")</f>
        <v>1.9229972723023305</v>
      </c>
      <c r="K596">
        <f>IFERROR(IF(OR(HLOOKUP($A596,'Z-scores'!$C$2:$UD$20,9,FALSE)&gt;3,HLOOKUP($A596,'Z-scores'!$C$2:$UD$20,9,FALSE)&lt;-3),"",'Total-corrected counts'!K596),"")</f>
        <v>0.87853280561904235</v>
      </c>
      <c r="L596">
        <f>IFERROR(IF(OR(HLOOKUP($A596,'Z-scores'!$C$2:$UD$20,10,FALSE)&gt;3,HLOOKUP($A596,'Z-scores'!$C$2:$UD$20,10,FALSE)&lt;-3),"",'Total-corrected counts'!L596),"")</f>
        <v>0</v>
      </c>
      <c r="M596">
        <f>IFERROR(IF(OR(HLOOKUP($A596,'Z-scores'!$C$2:$UD$20,11,FALSE)&gt;3,HLOOKUP($A596,'Z-scores'!$C$2:$UD$20,11,FALSE)&lt;-3),"",'Total-corrected counts'!M596),"")</f>
        <v>0</v>
      </c>
      <c r="N596">
        <f>IFERROR(IF(OR(HLOOKUP($A596,'Z-scores'!$C$2:$UD$20,12,FALSE)&gt;3,HLOOKUP($A596,'Z-scores'!$C$2:$UD$20,12,FALSE)&lt;-3),"",'Total-corrected counts'!N596),"")</f>
        <v>0.2291041021547699</v>
      </c>
      <c r="O596">
        <f>IFERROR(IF(OR(HLOOKUP($A596,'Z-scores'!$C$2:$UD$20,13,FALSE)&gt;3,HLOOKUP($A596,'Z-scores'!$C$2:$UD$20,13,FALSE)&lt;-3),"",'Total-corrected counts'!O596),"")</f>
        <v>1.3461364369855025E-2</v>
      </c>
      <c r="P596">
        <f>IFERROR(IF(OR(HLOOKUP($A596,'Z-scores'!$C$2:$UD$20,14,FALSE)&gt;3,HLOOKUP($A596,'Z-scores'!$C$2:$UD$20,14,FALSE)&lt;-3),"",'Total-corrected counts'!P596),"")</f>
        <v>0</v>
      </c>
      <c r="Q596">
        <f>IFERROR(IF(OR(HLOOKUP($A596,'Z-scores'!$C$2:$UD$20,15,FALSE)&gt;3,HLOOKUP($A596,'Z-scores'!$C$2:$UD$20,15,FALSE)&lt;-3),"",'Total-corrected counts'!Q596),"")</f>
        <v>0.32178546075777548</v>
      </c>
      <c r="R596">
        <f>IFERROR(IF(OR(HLOOKUP($A596,'Z-scores'!$C$2:$UD$20,16,FALSE)&gt;3,HLOOKUP($A596,'Z-scores'!$C$2:$UD$20,16,FALSE)&lt;-3),"",'Total-corrected counts'!R596),"")</f>
        <v>2.6205545237622987</v>
      </c>
      <c r="S596">
        <f>IFERROR(IF(OR(HLOOKUP($A596,'Z-scores'!$C$2:$UD$20,17,FALSE)&gt;3,HLOOKUP($A596,'Z-scores'!$C$2:$UD$20,17,FALSE)&lt;-3),"",'Total-corrected counts'!S596),"")</f>
        <v>0</v>
      </c>
      <c r="T596">
        <f>IFERROR(IF(OR(HLOOKUP($A596,'Z-scores'!$C$2:$UD$20,18,FALSE)&gt;3,HLOOKUP($A596,'Z-scores'!$C$2:$UD$20,18,FALSE)&lt;-3),"",'Total-corrected counts'!T596),"")</f>
        <v>0.28350369327993152</v>
      </c>
      <c r="U596">
        <f>IFERROR(IF(OR(HLOOKUP($A596,'Z-scores'!$C$2:$UD$20,19,FALSE)&gt;3,HLOOKUP($A596,'Z-scores'!$C$2:$UD$20,19,FALSE)&lt;-3),"",'Total-corrected counts'!U596),"")</f>
        <v>2.4648177640457729</v>
      </c>
      <c r="V596">
        <f t="shared" si="36"/>
        <v>1</v>
      </c>
      <c r="W596" s="10">
        <f>SUMIFS(Tabel132[Cluster],Tabel132[ID],A596)</f>
        <v>95</v>
      </c>
      <c r="X596">
        <f t="shared" si="37"/>
        <v>0.56190587756370536</v>
      </c>
      <c r="Y596">
        <f t="shared" si="38"/>
        <v>0.48613838125674985</v>
      </c>
      <c r="Z596">
        <f t="shared" si="39"/>
        <v>0.74165336354630051</v>
      </c>
    </row>
    <row r="597" spans="1:26" x14ac:dyDescent="0.25">
      <c r="A597">
        <v>605</v>
      </c>
      <c r="B597" t="s">
        <v>907</v>
      </c>
      <c r="C597">
        <v>32500</v>
      </c>
      <c r="D597">
        <v>589</v>
      </c>
      <c r="E597" t="str">
        <f>IFERROR(IF(OR(HLOOKUP($A597,'Z-scores'!$C$2:$UD$20,3,FALSE)&gt;3,HLOOKUP(A597,'Z-scores'!$C$2:$UD$20,3,FALSE)&lt;-3),"",'Total-corrected counts'!E597),"")</f>
        <v/>
      </c>
      <c r="F597" t="str">
        <f>IFERROR(IF(OR(HLOOKUP($A597,'Z-scores'!$C$2:$UD$20,4,FALSE)&gt;3,HLOOKUP($A597,'Z-scores'!$C$2:$UD$20,4,FALSE)&lt;-3),"",'Total-corrected counts'!F597),"")</f>
        <v/>
      </c>
      <c r="G597" t="str">
        <f>IFERROR(IF(OR(HLOOKUP($A597,'Z-scores'!$C$2:$UD$20,5,FALSE)&gt;3,HLOOKUP($A597,'Z-scores'!$C$2:$UD$20,5,FALSE)&lt;-3),"",'Total-corrected counts'!G597),"")</f>
        <v/>
      </c>
      <c r="H597" t="str">
        <f>IFERROR(IF(OR(HLOOKUP($A597,'Z-scores'!$C$2:$UD$20,6,FALSE)&gt;3,HLOOKUP($A597,'Z-scores'!$C$2:$UD$20,6,FALSE)&lt;-3),"",'Total-corrected counts'!H597),"")</f>
        <v/>
      </c>
      <c r="I597" t="str">
        <f>IFERROR(IF(OR(HLOOKUP($A597,'Z-scores'!$C$2:$UD$20,7,FALSE)&gt;3,HLOOKUP($A597,'Z-scores'!$C$2:$UD$20,7,FALSE)&lt;-3),"",'Total-corrected counts'!I597),"")</f>
        <v/>
      </c>
      <c r="J597" t="str">
        <f>IFERROR(IF(OR(HLOOKUP($A597,'Z-scores'!$C$2:$UD$20,8,FALSE)&gt;3,HLOOKUP($A597,'Z-scores'!$C$2:$UD$20,8,FALSE)&lt;-3),"",'Total-corrected counts'!J597),"")</f>
        <v/>
      </c>
      <c r="K597" t="str">
        <f>IFERROR(IF(OR(HLOOKUP($A597,'Z-scores'!$C$2:$UD$20,9,FALSE)&gt;3,HLOOKUP($A597,'Z-scores'!$C$2:$UD$20,9,FALSE)&lt;-3),"",'Total-corrected counts'!K597),"")</f>
        <v/>
      </c>
      <c r="L597" t="str">
        <f>IFERROR(IF(OR(HLOOKUP($A597,'Z-scores'!$C$2:$UD$20,10,FALSE)&gt;3,HLOOKUP($A597,'Z-scores'!$C$2:$UD$20,10,FALSE)&lt;-3),"",'Total-corrected counts'!L597),"")</f>
        <v/>
      </c>
      <c r="M597" t="str">
        <f>IFERROR(IF(OR(HLOOKUP($A597,'Z-scores'!$C$2:$UD$20,11,FALSE)&gt;3,HLOOKUP($A597,'Z-scores'!$C$2:$UD$20,11,FALSE)&lt;-3),"",'Total-corrected counts'!M597),"")</f>
        <v/>
      </c>
      <c r="N597" t="str">
        <f>IFERROR(IF(OR(HLOOKUP($A597,'Z-scores'!$C$2:$UD$20,12,FALSE)&gt;3,HLOOKUP($A597,'Z-scores'!$C$2:$UD$20,12,FALSE)&lt;-3),"",'Total-corrected counts'!N597),"")</f>
        <v/>
      </c>
      <c r="O597" t="str">
        <f>IFERROR(IF(OR(HLOOKUP($A597,'Z-scores'!$C$2:$UD$20,13,FALSE)&gt;3,HLOOKUP($A597,'Z-scores'!$C$2:$UD$20,13,FALSE)&lt;-3),"",'Total-corrected counts'!O597),"")</f>
        <v/>
      </c>
      <c r="P597" t="str">
        <f>IFERROR(IF(OR(HLOOKUP($A597,'Z-scores'!$C$2:$UD$20,14,FALSE)&gt;3,HLOOKUP($A597,'Z-scores'!$C$2:$UD$20,14,FALSE)&lt;-3),"",'Total-corrected counts'!P597),"")</f>
        <v/>
      </c>
      <c r="Q597" t="str">
        <f>IFERROR(IF(OR(HLOOKUP($A597,'Z-scores'!$C$2:$UD$20,15,FALSE)&gt;3,HLOOKUP($A597,'Z-scores'!$C$2:$UD$20,15,FALSE)&lt;-3),"",'Total-corrected counts'!Q597),"")</f>
        <v/>
      </c>
      <c r="R597" t="str">
        <f>IFERROR(IF(OR(HLOOKUP($A597,'Z-scores'!$C$2:$UD$20,16,FALSE)&gt;3,HLOOKUP($A597,'Z-scores'!$C$2:$UD$20,16,FALSE)&lt;-3),"",'Total-corrected counts'!R597),"")</f>
        <v/>
      </c>
      <c r="S597" t="str">
        <f>IFERROR(IF(OR(HLOOKUP($A597,'Z-scores'!$C$2:$UD$20,17,FALSE)&gt;3,HLOOKUP($A597,'Z-scores'!$C$2:$UD$20,17,FALSE)&lt;-3),"",'Total-corrected counts'!S597),"")</f>
        <v/>
      </c>
      <c r="T597" t="str">
        <f>IFERROR(IF(OR(HLOOKUP($A597,'Z-scores'!$C$2:$UD$20,18,FALSE)&gt;3,HLOOKUP($A597,'Z-scores'!$C$2:$UD$20,18,FALSE)&lt;-3),"",'Total-corrected counts'!T597),"")</f>
        <v/>
      </c>
      <c r="U597" t="str">
        <f>IFERROR(IF(OR(HLOOKUP($A597,'Z-scores'!$C$2:$UD$20,19,FALSE)&gt;3,HLOOKUP($A597,'Z-scores'!$C$2:$UD$20,19,FALSE)&lt;-3),"",'Total-corrected counts'!U597),"")</f>
        <v/>
      </c>
      <c r="V597">
        <f t="shared" si="36"/>
        <v>1</v>
      </c>
      <c r="W597" s="10">
        <f>SUMIFS(Tabel132[Cluster],Tabel132[ID],A597)</f>
        <v>42</v>
      </c>
      <c r="X597" t="str">
        <f t="shared" si="37"/>
        <v/>
      </c>
      <c r="Y597" t="str">
        <f t="shared" si="38"/>
        <v/>
      </c>
      <c r="Z597" t="str">
        <f t="shared" si="39"/>
        <v/>
      </c>
    </row>
    <row r="598" spans="1:26" x14ac:dyDescent="0.25">
      <c r="A598">
        <v>606</v>
      </c>
      <c r="B598" t="s">
        <v>908</v>
      </c>
      <c r="C598">
        <v>26800</v>
      </c>
      <c r="D598">
        <v>886</v>
      </c>
      <c r="E598" t="str">
        <f>IFERROR(IF(OR(HLOOKUP($A598,'Z-scores'!$C$2:$UD$20,3,FALSE)&gt;3,HLOOKUP(A598,'Z-scores'!$C$2:$UD$20,3,FALSE)&lt;-3),"",'Total-corrected counts'!E598),"")</f>
        <v/>
      </c>
      <c r="F598" t="str">
        <f>IFERROR(IF(OR(HLOOKUP($A598,'Z-scores'!$C$2:$UD$20,4,FALSE)&gt;3,HLOOKUP($A598,'Z-scores'!$C$2:$UD$20,4,FALSE)&lt;-3),"",'Total-corrected counts'!F598),"")</f>
        <v/>
      </c>
      <c r="G598" t="str">
        <f>IFERROR(IF(OR(HLOOKUP($A598,'Z-scores'!$C$2:$UD$20,5,FALSE)&gt;3,HLOOKUP($A598,'Z-scores'!$C$2:$UD$20,5,FALSE)&lt;-3),"",'Total-corrected counts'!G598),"")</f>
        <v/>
      </c>
      <c r="H598" t="str">
        <f>IFERROR(IF(OR(HLOOKUP($A598,'Z-scores'!$C$2:$UD$20,6,FALSE)&gt;3,HLOOKUP($A598,'Z-scores'!$C$2:$UD$20,6,FALSE)&lt;-3),"",'Total-corrected counts'!H598),"")</f>
        <v/>
      </c>
      <c r="I598" t="str">
        <f>IFERROR(IF(OR(HLOOKUP($A598,'Z-scores'!$C$2:$UD$20,7,FALSE)&gt;3,HLOOKUP($A598,'Z-scores'!$C$2:$UD$20,7,FALSE)&lt;-3),"",'Total-corrected counts'!I598),"")</f>
        <v/>
      </c>
      <c r="J598" t="str">
        <f>IFERROR(IF(OR(HLOOKUP($A598,'Z-scores'!$C$2:$UD$20,8,FALSE)&gt;3,HLOOKUP($A598,'Z-scores'!$C$2:$UD$20,8,FALSE)&lt;-3),"",'Total-corrected counts'!J598),"")</f>
        <v/>
      </c>
      <c r="K598" t="str">
        <f>IFERROR(IF(OR(HLOOKUP($A598,'Z-scores'!$C$2:$UD$20,9,FALSE)&gt;3,HLOOKUP($A598,'Z-scores'!$C$2:$UD$20,9,FALSE)&lt;-3),"",'Total-corrected counts'!K598),"")</f>
        <v/>
      </c>
      <c r="L598" t="str">
        <f>IFERROR(IF(OR(HLOOKUP($A598,'Z-scores'!$C$2:$UD$20,10,FALSE)&gt;3,HLOOKUP($A598,'Z-scores'!$C$2:$UD$20,10,FALSE)&lt;-3),"",'Total-corrected counts'!L598),"")</f>
        <v/>
      </c>
      <c r="M598" t="str">
        <f>IFERROR(IF(OR(HLOOKUP($A598,'Z-scores'!$C$2:$UD$20,11,FALSE)&gt;3,HLOOKUP($A598,'Z-scores'!$C$2:$UD$20,11,FALSE)&lt;-3),"",'Total-corrected counts'!M598),"")</f>
        <v/>
      </c>
      <c r="N598" t="str">
        <f>IFERROR(IF(OR(HLOOKUP($A598,'Z-scores'!$C$2:$UD$20,12,FALSE)&gt;3,HLOOKUP($A598,'Z-scores'!$C$2:$UD$20,12,FALSE)&lt;-3),"",'Total-corrected counts'!N598),"")</f>
        <v/>
      </c>
      <c r="O598" t="str">
        <f>IFERROR(IF(OR(HLOOKUP($A598,'Z-scores'!$C$2:$UD$20,13,FALSE)&gt;3,HLOOKUP($A598,'Z-scores'!$C$2:$UD$20,13,FALSE)&lt;-3),"",'Total-corrected counts'!O598),"")</f>
        <v/>
      </c>
      <c r="P598" t="str">
        <f>IFERROR(IF(OR(HLOOKUP($A598,'Z-scores'!$C$2:$UD$20,14,FALSE)&gt;3,HLOOKUP($A598,'Z-scores'!$C$2:$UD$20,14,FALSE)&lt;-3),"",'Total-corrected counts'!P598),"")</f>
        <v/>
      </c>
      <c r="Q598" t="str">
        <f>IFERROR(IF(OR(HLOOKUP($A598,'Z-scores'!$C$2:$UD$20,15,FALSE)&gt;3,HLOOKUP($A598,'Z-scores'!$C$2:$UD$20,15,FALSE)&lt;-3),"",'Total-corrected counts'!Q598),"")</f>
        <v/>
      </c>
      <c r="R598" t="str">
        <f>IFERROR(IF(OR(HLOOKUP($A598,'Z-scores'!$C$2:$UD$20,16,FALSE)&gt;3,HLOOKUP($A598,'Z-scores'!$C$2:$UD$20,16,FALSE)&lt;-3),"",'Total-corrected counts'!R598),"")</f>
        <v/>
      </c>
      <c r="S598" t="str">
        <f>IFERROR(IF(OR(HLOOKUP($A598,'Z-scores'!$C$2:$UD$20,17,FALSE)&gt;3,HLOOKUP($A598,'Z-scores'!$C$2:$UD$20,17,FALSE)&lt;-3),"",'Total-corrected counts'!S598),"")</f>
        <v/>
      </c>
      <c r="T598" t="str">
        <f>IFERROR(IF(OR(HLOOKUP($A598,'Z-scores'!$C$2:$UD$20,18,FALSE)&gt;3,HLOOKUP($A598,'Z-scores'!$C$2:$UD$20,18,FALSE)&lt;-3),"",'Total-corrected counts'!T598),"")</f>
        <v/>
      </c>
      <c r="U598" t="str">
        <f>IFERROR(IF(OR(HLOOKUP($A598,'Z-scores'!$C$2:$UD$20,19,FALSE)&gt;3,HLOOKUP($A598,'Z-scores'!$C$2:$UD$20,19,FALSE)&lt;-3),"",'Total-corrected counts'!U598),"")</f>
        <v/>
      </c>
      <c r="V598">
        <f t="shared" si="36"/>
        <v>1</v>
      </c>
      <c r="W598" s="10">
        <f>SUMIFS(Tabel132[Cluster],Tabel132[ID],A598)</f>
        <v>35</v>
      </c>
      <c r="X598" t="str">
        <f t="shared" si="37"/>
        <v/>
      </c>
      <c r="Y598" t="str">
        <f t="shared" si="38"/>
        <v/>
      </c>
      <c r="Z598" t="str">
        <f t="shared" si="39"/>
        <v/>
      </c>
    </row>
    <row r="599" spans="1:26" x14ac:dyDescent="0.25">
      <c r="A599">
        <v>607</v>
      </c>
      <c r="B599" t="s">
        <v>909</v>
      </c>
      <c r="C599">
        <v>89700</v>
      </c>
      <c r="D599">
        <v>386</v>
      </c>
      <c r="E599" t="str">
        <f>IFERROR(IF(OR(HLOOKUP($A599,'Z-scores'!$C$2:$UD$20,3,FALSE)&gt;3,HLOOKUP(A599,'Z-scores'!$C$2:$UD$20,3,FALSE)&lt;-3),"",'Total-corrected counts'!E599),"")</f>
        <v/>
      </c>
      <c r="F599" t="str">
        <f>IFERROR(IF(OR(HLOOKUP($A599,'Z-scores'!$C$2:$UD$20,4,FALSE)&gt;3,HLOOKUP($A599,'Z-scores'!$C$2:$UD$20,4,FALSE)&lt;-3),"",'Total-corrected counts'!F599),"")</f>
        <v/>
      </c>
      <c r="G599" t="str">
        <f>IFERROR(IF(OR(HLOOKUP($A599,'Z-scores'!$C$2:$UD$20,5,FALSE)&gt;3,HLOOKUP($A599,'Z-scores'!$C$2:$UD$20,5,FALSE)&lt;-3),"",'Total-corrected counts'!G599),"")</f>
        <v/>
      </c>
      <c r="H599" t="str">
        <f>IFERROR(IF(OR(HLOOKUP($A599,'Z-scores'!$C$2:$UD$20,6,FALSE)&gt;3,HLOOKUP($A599,'Z-scores'!$C$2:$UD$20,6,FALSE)&lt;-3),"",'Total-corrected counts'!H599),"")</f>
        <v/>
      </c>
      <c r="I599" t="str">
        <f>IFERROR(IF(OR(HLOOKUP($A599,'Z-scores'!$C$2:$UD$20,7,FALSE)&gt;3,HLOOKUP($A599,'Z-scores'!$C$2:$UD$20,7,FALSE)&lt;-3),"",'Total-corrected counts'!I599),"")</f>
        <v/>
      </c>
      <c r="J599" t="str">
        <f>IFERROR(IF(OR(HLOOKUP($A599,'Z-scores'!$C$2:$UD$20,8,FALSE)&gt;3,HLOOKUP($A599,'Z-scores'!$C$2:$UD$20,8,FALSE)&lt;-3),"",'Total-corrected counts'!J599),"")</f>
        <v/>
      </c>
      <c r="K599" t="str">
        <f>IFERROR(IF(OR(HLOOKUP($A599,'Z-scores'!$C$2:$UD$20,9,FALSE)&gt;3,HLOOKUP($A599,'Z-scores'!$C$2:$UD$20,9,FALSE)&lt;-3),"",'Total-corrected counts'!K599),"")</f>
        <v/>
      </c>
      <c r="L599" t="str">
        <f>IFERROR(IF(OR(HLOOKUP($A599,'Z-scores'!$C$2:$UD$20,10,FALSE)&gt;3,HLOOKUP($A599,'Z-scores'!$C$2:$UD$20,10,FALSE)&lt;-3),"",'Total-corrected counts'!L599),"")</f>
        <v/>
      </c>
      <c r="M599" t="str">
        <f>IFERROR(IF(OR(HLOOKUP($A599,'Z-scores'!$C$2:$UD$20,11,FALSE)&gt;3,HLOOKUP($A599,'Z-scores'!$C$2:$UD$20,11,FALSE)&lt;-3),"",'Total-corrected counts'!M599),"")</f>
        <v/>
      </c>
      <c r="N599" t="str">
        <f>IFERROR(IF(OR(HLOOKUP($A599,'Z-scores'!$C$2:$UD$20,12,FALSE)&gt;3,HLOOKUP($A599,'Z-scores'!$C$2:$UD$20,12,FALSE)&lt;-3),"",'Total-corrected counts'!N599),"")</f>
        <v/>
      </c>
      <c r="O599" t="str">
        <f>IFERROR(IF(OR(HLOOKUP($A599,'Z-scores'!$C$2:$UD$20,13,FALSE)&gt;3,HLOOKUP($A599,'Z-scores'!$C$2:$UD$20,13,FALSE)&lt;-3),"",'Total-corrected counts'!O599),"")</f>
        <v/>
      </c>
      <c r="P599" t="str">
        <f>IFERROR(IF(OR(HLOOKUP($A599,'Z-scores'!$C$2:$UD$20,14,FALSE)&gt;3,HLOOKUP($A599,'Z-scores'!$C$2:$UD$20,14,FALSE)&lt;-3),"",'Total-corrected counts'!P599),"")</f>
        <v/>
      </c>
      <c r="Q599" t="str">
        <f>IFERROR(IF(OR(HLOOKUP($A599,'Z-scores'!$C$2:$UD$20,15,FALSE)&gt;3,HLOOKUP($A599,'Z-scores'!$C$2:$UD$20,15,FALSE)&lt;-3),"",'Total-corrected counts'!Q599),"")</f>
        <v/>
      </c>
      <c r="R599" t="str">
        <f>IFERROR(IF(OR(HLOOKUP($A599,'Z-scores'!$C$2:$UD$20,16,FALSE)&gt;3,HLOOKUP($A599,'Z-scores'!$C$2:$UD$20,16,FALSE)&lt;-3),"",'Total-corrected counts'!R599),"")</f>
        <v/>
      </c>
      <c r="S599" t="str">
        <f>IFERROR(IF(OR(HLOOKUP($A599,'Z-scores'!$C$2:$UD$20,17,FALSE)&gt;3,HLOOKUP($A599,'Z-scores'!$C$2:$UD$20,17,FALSE)&lt;-3),"",'Total-corrected counts'!S599),"")</f>
        <v/>
      </c>
      <c r="T599" t="str">
        <f>IFERROR(IF(OR(HLOOKUP($A599,'Z-scores'!$C$2:$UD$20,18,FALSE)&gt;3,HLOOKUP($A599,'Z-scores'!$C$2:$UD$20,18,FALSE)&lt;-3),"",'Total-corrected counts'!T599),"")</f>
        <v/>
      </c>
      <c r="U599" t="str">
        <f>IFERROR(IF(OR(HLOOKUP($A599,'Z-scores'!$C$2:$UD$20,19,FALSE)&gt;3,HLOOKUP($A599,'Z-scores'!$C$2:$UD$20,19,FALSE)&lt;-3),"",'Total-corrected counts'!U599),"")</f>
        <v/>
      </c>
      <c r="V599">
        <f t="shared" si="36"/>
        <v>1</v>
      </c>
      <c r="W599" s="10">
        <f>SUMIFS(Tabel132[Cluster],Tabel132[ID],A599)</f>
        <v>96</v>
      </c>
      <c r="X599" t="str">
        <f t="shared" si="37"/>
        <v/>
      </c>
      <c r="Y599" t="str">
        <f t="shared" si="38"/>
        <v/>
      </c>
      <c r="Z599" t="str">
        <f t="shared" si="39"/>
        <v/>
      </c>
    </row>
    <row r="600" spans="1:26" x14ac:dyDescent="0.25">
      <c r="A600">
        <v>608</v>
      </c>
      <c r="B600" t="s">
        <v>293</v>
      </c>
      <c r="C600">
        <v>23100</v>
      </c>
      <c r="D600">
        <v>746</v>
      </c>
      <c r="E600" t="str">
        <f>IFERROR(IF(OR(HLOOKUP($A600,'Z-scores'!$C$2:$UD$20,3,FALSE)&gt;3,HLOOKUP(A600,'Z-scores'!$C$2:$UD$20,3,FALSE)&lt;-3),"",'Total-corrected counts'!E600),"")</f>
        <v/>
      </c>
      <c r="F600">
        <f>IFERROR(IF(OR(HLOOKUP($A600,'Z-scores'!$C$2:$UD$20,4,FALSE)&gt;3,HLOOKUP($A600,'Z-scores'!$C$2:$UD$20,4,FALSE)&lt;-3),"",'Total-corrected counts'!F600),"")</f>
        <v>9.220158350477579</v>
      </c>
      <c r="G600">
        <f>IFERROR(IF(OR(HLOOKUP($A600,'Z-scores'!$C$2:$UD$20,5,FALSE)&gt;3,HLOOKUP($A600,'Z-scores'!$C$2:$UD$20,5,FALSE)&lt;-3),"",'Total-corrected counts'!G600),"")</f>
        <v>0.20145774826645607</v>
      </c>
      <c r="H600">
        <f>IFERROR(IF(OR(HLOOKUP($A600,'Z-scores'!$C$2:$UD$20,6,FALSE)&gt;3,HLOOKUP($A600,'Z-scores'!$C$2:$UD$20,6,FALSE)&lt;-3),"",'Total-corrected counts'!H600),"")</f>
        <v>3.525056872080921</v>
      </c>
      <c r="I600">
        <f>IFERROR(IF(OR(HLOOKUP($A600,'Z-scores'!$C$2:$UD$20,7,FALSE)&gt;3,HLOOKUP($A600,'Z-scores'!$C$2:$UD$20,7,FALSE)&lt;-3),"",'Total-corrected counts'!I600),"")</f>
        <v>0.94816201256622512</v>
      </c>
      <c r="J600">
        <f>IFERROR(IF(OR(HLOOKUP($A600,'Z-scores'!$C$2:$UD$20,8,FALSE)&gt;3,HLOOKUP($A600,'Z-scores'!$C$2:$UD$20,8,FALSE)&lt;-3),"",'Total-corrected counts'!J600),"")</f>
        <v>1.8983434611189673</v>
      </c>
      <c r="K600">
        <f>IFERROR(IF(OR(HLOOKUP($A600,'Z-scores'!$C$2:$UD$20,9,FALSE)&gt;3,HLOOKUP($A600,'Z-scores'!$C$2:$UD$20,9,FALSE)&lt;-3),"",'Total-corrected counts'!K600),"")</f>
        <v>4.3837449133173534</v>
      </c>
      <c r="L600">
        <f>IFERROR(IF(OR(HLOOKUP($A600,'Z-scores'!$C$2:$UD$20,10,FALSE)&gt;3,HLOOKUP($A600,'Z-scores'!$C$2:$UD$20,10,FALSE)&lt;-3),"",'Total-corrected counts'!L600),"")</f>
        <v>2.3724813332463128</v>
      </c>
      <c r="M600">
        <f>IFERROR(IF(OR(HLOOKUP($A600,'Z-scores'!$C$2:$UD$20,11,FALSE)&gt;3,HLOOKUP($A600,'Z-scores'!$C$2:$UD$20,11,FALSE)&lt;-3),"",'Total-corrected counts'!M600),"")</f>
        <v>1.405331782707139</v>
      </c>
      <c r="N600">
        <f>IFERROR(IF(OR(HLOOKUP($A600,'Z-scores'!$C$2:$UD$20,12,FALSE)&gt;3,HLOOKUP($A600,'Z-scores'!$C$2:$UD$20,12,FALSE)&lt;-3),"",'Total-corrected counts'!N600),"")</f>
        <v>5.0402902474049371</v>
      </c>
      <c r="O600">
        <f>IFERROR(IF(OR(HLOOKUP($A600,'Z-scores'!$C$2:$UD$20,13,FALSE)&gt;3,HLOOKUP($A600,'Z-scores'!$C$2:$UD$20,13,FALSE)&lt;-3),"",'Total-corrected counts'!O600),"")</f>
        <v>1.1374852892527496</v>
      </c>
      <c r="P600">
        <f>IFERROR(IF(OR(HLOOKUP($A600,'Z-scores'!$C$2:$UD$20,14,FALSE)&gt;3,HLOOKUP($A600,'Z-scores'!$C$2:$UD$20,14,FALSE)&lt;-3),"",'Total-corrected counts'!P600),"")</f>
        <v>2.6454698572429245</v>
      </c>
      <c r="Q600">
        <f>IFERROR(IF(OR(HLOOKUP($A600,'Z-scores'!$C$2:$UD$20,15,FALSE)&gt;3,HLOOKUP($A600,'Z-scores'!$C$2:$UD$20,15,FALSE)&lt;-3),"",'Total-corrected counts'!Q600),"")</f>
        <v>0.25352793877885343</v>
      </c>
      <c r="R600">
        <f>IFERROR(IF(OR(HLOOKUP($A600,'Z-scores'!$C$2:$UD$20,16,FALSE)&gt;3,HLOOKUP($A600,'Z-scores'!$C$2:$UD$20,16,FALSE)&lt;-3),"",'Total-corrected counts'!R600),"")</f>
        <v>5.86218848358447</v>
      </c>
      <c r="S600">
        <f>IFERROR(IF(OR(HLOOKUP($A600,'Z-scores'!$C$2:$UD$20,17,FALSE)&gt;3,HLOOKUP($A600,'Z-scores'!$C$2:$UD$20,17,FALSE)&lt;-3),"",'Total-corrected counts'!S600),"")</f>
        <v>0.36370782210670427</v>
      </c>
      <c r="T600">
        <f>IFERROR(IF(OR(HLOOKUP($A600,'Z-scores'!$C$2:$UD$20,18,FALSE)&gt;3,HLOOKUP($A600,'Z-scores'!$C$2:$UD$20,18,FALSE)&lt;-3),"",'Total-corrected counts'!T600),"")</f>
        <v>3.3075430882658678</v>
      </c>
      <c r="U600">
        <f>IFERROR(IF(OR(HLOOKUP($A600,'Z-scores'!$C$2:$UD$20,19,FALSE)&gt;3,HLOOKUP($A600,'Z-scores'!$C$2:$UD$20,19,FALSE)&lt;-3),"",'Total-corrected counts'!U600),"")</f>
        <v>5.4199954001640318</v>
      </c>
      <c r="V600">
        <f t="shared" si="36"/>
        <v>1</v>
      </c>
      <c r="W600" s="10">
        <f>SUMIFS(Tabel132[Cluster],Tabel132[ID],A600)</f>
        <v>29</v>
      </c>
      <c r="X600">
        <f t="shared" si="37"/>
        <v>0.99427668802530045</v>
      </c>
      <c r="Y600">
        <f t="shared" si="38"/>
        <v>2.9943420592226193</v>
      </c>
      <c r="Z600">
        <f t="shared" si="39"/>
        <v>3.0037760158500673</v>
      </c>
    </row>
    <row r="601" spans="1:26" x14ac:dyDescent="0.25">
      <c r="A601">
        <v>609</v>
      </c>
      <c r="B601" t="s">
        <v>294</v>
      </c>
      <c r="C601">
        <v>64800</v>
      </c>
      <c r="D601">
        <v>864</v>
      </c>
      <c r="E601">
        <f>IFERROR(IF(OR(HLOOKUP($A601,'Z-scores'!$C$2:$UD$20,3,FALSE)&gt;3,HLOOKUP(A601,'Z-scores'!$C$2:$UD$20,3,FALSE)&lt;-3),"",'Total-corrected counts'!E601),"")</f>
        <v>0</v>
      </c>
      <c r="F601">
        <f>IFERROR(IF(OR(HLOOKUP($A601,'Z-scores'!$C$2:$UD$20,4,FALSE)&gt;3,HLOOKUP($A601,'Z-scores'!$C$2:$UD$20,4,FALSE)&lt;-3),"",'Total-corrected counts'!F601),"")</f>
        <v>0</v>
      </c>
      <c r="G601">
        <f>IFERROR(IF(OR(HLOOKUP($A601,'Z-scores'!$C$2:$UD$20,5,FALSE)&gt;3,HLOOKUP($A601,'Z-scores'!$C$2:$UD$20,5,FALSE)&lt;-3),"",'Total-corrected counts'!G601),"")</f>
        <v>0</v>
      </c>
      <c r="H601">
        <f>IFERROR(IF(OR(HLOOKUP($A601,'Z-scores'!$C$2:$UD$20,6,FALSE)&gt;3,HLOOKUP($A601,'Z-scores'!$C$2:$UD$20,6,FALSE)&lt;-3),"",'Total-corrected counts'!H601),"")</f>
        <v>0</v>
      </c>
      <c r="I601">
        <f>IFERROR(IF(OR(HLOOKUP($A601,'Z-scores'!$C$2:$UD$20,7,FALSE)&gt;3,HLOOKUP($A601,'Z-scores'!$C$2:$UD$20,7,FALSE)&lt;-3),"",'Total-corrected counts'!I601),"")</f>
        <v>0</v>
      </c>
      <c r="J601">
        <f>IFERROR(IF(OR(HLOOKUP($A601,'Z-scores'!$C$2:$UD$20,8,FALSE)&gt;3,HLOOKUP($A601,'Z-scores'!$C$2:$UD$20,8,FALSE)&lt;-3),"",'Total-corrected counts'!J601),"")</f>
        <v>0</v>
      </c>
      <c r="K601">
        <f>IFERROR(IF(OR(HLOOKUP($A601,'Z-scores'!$C$2:$UD$20,9,FALSE)&gt;3,HLOOKUP($A601,'Z-scores'!$C$2:$UD$20,9,FALSE)&lt;-3),"",'Total-corrected counts'!K601),"")</f>
        <v>0</v>
      </c>
      <c r="L601">
        <f>IFERROR(IF(OR(HLOOKUP($A601,'Z-scores'!$C$2:$UD$20,10,FALSE)&gt;3,HLOOKUP($A601,'Z-scores'!$C$2:$UD$20,10,FALSE)&lt;-3),"",'Total-corrected counts'!L601),"")</f>
        <v>0</v>
      </c>
      <c r="M601">
        <f>IFERROR(IF(OR(HLOOKUP($A601,'Z-scores'!$C$2:$UD$20,11,FALSE)&gt;3,HLOOKUP($A601,'Z-scores'!$C$2:$UD$20,11,FALSE)&lt;-3),"",'Total-corrected counts'!M601),"")</f>
        <v>0</v>
      </c>
      <c r="N601">
        <f>IFERROR(IF(OR(HLOOKUP($A601,'Z-scores'!$C$2:$UD$20,12,FALSE)&gt;3,HLOOKUP($A601,'Z-scores'!$C$2:$UD$20,12,FALSE)&lt;-3),"",'Total-corrected counts'!N601),"")</f>
        <v>0</v>
      </c>
      <c r="O601">
        <f>IFERROR(IF(OR(HLOOKUP($A601,'Z-scores'!$C$2:$UD$20,13,FALSE)&gt;3,HLOOKUP($A601,'Z-scores'!$C$2:$UD$20,13,FALSE)&lt;-3),"",'Total-corrected counts'!O601),"")</f>
        <v>0</v>
      </c>
      <c r="P601">
        <f>IFERROR(IF(OR(HLOOKUP($A601,'Z-scores'!$C$2:$UD$20,14,FALSE)&gt;3,HLOOKUP($A601,'Z-scores'!$C$2:$UD$20,14,FALSE)&lt;-3),"",'Total-corrected counts'!P601),"")</f>
        <v>0</v>
      </c>
      <c r="Q601">
        <f>IFERROR(IF(OR(HLOOKUP($A601,'Z-scores'!$C$2:$UD$20,15,FALSE)&gt;3,HLOOKUP($A601,'Z-scores'!$C$2:$UD$20,15,FALSE)&lt;-3),"",'Total-corrected counts'!Q601),"")</f>
        <v>0</v>
      </c>
      <c r="R601">
        <f>IFERROR(IF(OR(HLOOKUP($A601,'Z-scores'!$C$2:$UD$20,16,FALSE)&gt;3,HLOOKUP($A601,'Z-scores'!$C$2:$UD$20,16,FALSE)&lt;-3),"",'Total-corrected counts'!R601),"")</f>
        <v>0</v>
      </c>
      <c r="S601">
        <f>IFERROR(IF(OR(HLOOKUP($A601,'Z-scores'!$C$2:$UD$20,17,FALSE)&gt;3,HLOOKUP($A601,'Z-scores'!$C$2:$UD$20,17,FALSE)&lt;-3),"",'Total-corrected counts'!S601),"")</f>
        <v>0</v>
      </c>
      <c r="T601" t="str">
        <f>IFERROR(IF(OR(HLOOKUP($A601,'Z-scores'!$C$2:$UD$20,18,FALSE)&gt;3,HLOOKUP($A601,'Z-scores'!$C$2:$UD$20,18,FALSE)&lt;-3),"",'Total-corrected counts'!T601),"")</f>
        <v/>
      </c>
      <c r="U601">
        <f>IFERROR(IF(OR(HLOOKUP($A601,'Z-scores'!$C$2:$UD$20,19,FALSE)&gt;3,HLOOKUP($A601,'Z-scores'!$C$2:$UD$20,19,FALSE)&lt;-3),"",'Total-corrected counts'!U601),"")</f>
        <v>0</v>
      </c>
      <c r="V601">
        <f t="shared" si="36"/>
        <v>0</v>
      </c>
      <c r="W601" s="10">
        <f>SUMIFS(Tabel132[Cluster],Tabel132[ID],A601)</f>
        <v>76</v>
      </c>
      <c r="X601" t="str">
        <f t="shared" si="37"/>
        <v/>
      </c>
      <c r="Y601">
        <f t="shared" si="38"/>
        <v>0</v>
      </c>
      <c r="Z601">
        <f t="shared" si="39"/>
        <v>0</v>
      </c>
    </row>
    <row r="602" spans="1:26" x14ac:dyDescent="0.25">
      <c r="A602">
        <v>610</v>
      </c>
      <c r="B602" t="s">
        <v>295</v>
      </c>
      <c r="C602">
        <v>26300</v>
      </c>
      <c r="D602">
        <v>879</v>
      </c>
      <c r="E602">
        <f>IFERROR(IF(OR(HLOOKUP($A602,'Z-scores'!$C$2:$UD$20,3,FALSE)&gt;3,HLOOKUP(A602,'Z-scores'!$C$2:$UD$20,3,FALSE)&lt;-3),"",'Total-corrected counts'!E602),"")</f>
        <v>4.28664606088046</v>
      </c>
      <c r="F602">
        <f>IFERROR(IF(OR(HLOOKUP($A602,'Z-scores'!$C$2:$UD$20,4,FALSE)&gt;3,HLOOKUP($A602,'Z-scores'!$C$2:$UD$20,4,FALSE)&lt;-3),"",'Total-corrected counts'!F602),"")</f>
        <v>0.63163006493485185</v>
      </c>
      <c r="G602">
        <f>IFERROR(IF(OR(HLOOKUP($A602,'Z-scores'!$C$2:$UD$20,5,FALSE)&gt;3,HLOOKUP($A602,'Z-scores'!$C$2:$UD$20,5,FALSE)&lt;-3),"",'Total-corrected counts'!G602),"")</f>
        <v>35.668094330576047</v>
      </c>
      <c r="H602">
        <f>IFERROR(IF(OR(HLOOKUP($A602,'Z-scores'!$C$2:$UD$20,6,FALSE)&gt;3,HLOOKUP($A602,'Z-scores'!$C$2:$UD$20,6,FALSE)&lt;-3),"",'Total-corrected counts'!H602),"")</f>
        <v>29.729143006322069</v>
      </c>
      <c r="I602">
        <f>IFERROR(IF(OR(HLOOKUP($A602,'Z-scores'!$C$2:$UD$20,7,FALSE)&gt;3,HLOOKUP($A602,'Z-scores'!$C$2:$UD$20,7,FALSE)&lt;-3),"",'Total-corrected counts'!I602),"")</f>
        <v>17.399388620208779</v>
      </c>
      <c r="J602">
        <f>IFERROR(IF(OR(HLOOKUP($A602,'Z-scores'!$C$2:$UD$20,8,FALSE)&gt;3,HLOOKUP($A602,'Z-scores'!$C$2:$UD$20,8,FALSE)&lt;-3),"",'Total-corrected counts'!J602),"")</f>
        <v>15.38890894065532</v>
      </c>
      <c r="K602">
        <f>IFERROR(IF(OR(HLOOKUP($A602,'Z-scores'!$C$2:$UD$20,9,FALSE)&gt;3,HLOOKUP($A602,'Z-scores'!$C$2:$UD$20,9,FALSE)&lt;-3),"",'Total-corrected counts'!K602),"")</f>
        <v>26.917888399576345</v>
      </c>
      <c r="L602">
        <f>IFERROR(IF(OR(HLOOKUP($A602,'Z-scores'!$C$2:$UD$20,10,FALSE)&gt;3,HLOOKUP($A602,'Z-scores'!$C$2:$UD$20,10,FALSE)&lt;-3),"",'Total-corrected counts'!L602),"")</f>
        <v>4.251063206783356</v>
      </c>
      <c r="M602">
        <f>IFERROR(IF(OR(HLOOKUP($A602,'Z-scores'!$C$2:$UD$20,11,FALSE)&gt;3,HLOOKUP($A602,'Z-scores'!$C$2:$UD$20,11,FALSE)&lt;-3),"",'Total-corrected counts'!M602),"")</f>
        <v>9.390380895597211</v>
      </c>
      <c r="N602">
        <f>IFERROR(IF(OR(HLOOKUP($A602,'Z-scores'!$C$2:$UD$20,12,FALSE)&gt;3,HLOOKUP($A602,'Z-scores'!$C$2:$UD$20,12,FALSE)&lt;-3),"",'Total-corrected counts'!N602),"")</f>
        <v>35.978508202385065</v>
      </c>
      <c r="O602">
        <f>IFERROR(IF(OR(HLOOKUP($A602,'Z-scores'!$C$2:$UD$20,13,FALSE)&gt;3,HLOOKUP($A602,'Z-scores'!$C$2:$UD$20,13,FALSE)&lt;-3),"",'Total-corrected counts'!O602),"")</f>
        <v>41.174948266294059</v>
      </c>
      <c r="P602">
        <f>IFERROR(IF(OR(HLOOKUP($A602,'Z-scores'!$C$2:$UD$20,14,FALSE)&gt;3,HLOOKUP($A602,'Z-scores'!$C$2:$UD$20,14,FALSE)&lt;-3),"",'Total-corrected counts'!P602),"")</f>
        <v>27.535964927651314</v>
      </c>
      <c r="Q602">
        <f>IFERROR(IF(OR(HLOOKUP($A602,'Z-scores'!$C$2:$UD$20,15,FALSE)&gt;3,HLOOKUP($A602,'Z-scores'!$C$2:$UD$20,15,FALSE)&lt;-3),"",'Total-corrected counts'!Q602),"")</f>
        <v>41.91011849505815</v>
      </c>
      <c r="R602">
        <f>IFERROR(IF(OR(HLOOKUP($A602,'Z-scores'!$C$2:$UD$20,16,FALSE)&gt;3,HLOOKUP($A602,'Z-scores'!$C$2:$UD$20,16,FALSE)&lt;-3),"",'Total-corrected counts'!R602),"")</f>
        <v>38.174347015112268</v>
      </c>
      <c r="S602">
        <f>IFERROR(IF(OR(HLOOKUP($A602,'Z-scores'!$C$2:$UD$20,17,FALSE)&gt;3,HLOOKUP($A602,'Z-scores'!$C$2:$UD$20,17,FALSE)&lt;-3),"",'Total-corrected counts'!S602),"")</f>
        <v>50.995093744334028</v>
      </c>
      <c r="T602">
        <f>IFERROR(IF(OR(HLOOKUP($A602,'Z-scores'!$C$2:$UD$20,18,FALSE)&gt;3,HLOOKUP($A602,'Z-scores'!$C$2:$UD$20,18,FALSE)&lt;-3),"",'Total-corrected counts'!T602),"")</f>
        <v>52.851961244186029</v>
      </c>
      <c r="U602">
        <f>IFERROR(IF(OR(HLOOKUP($A602,'Z-scores'!$C$2:$UD$20,19,FALSE)&gt;3,HLOOKUP($A602,'Z-scores'!$C$2:$UD$20,19,FALSE)&lt;-3),"",'Total-corrected counts'!U602),"")</f>
        <v>29.768749755904931</v>
      </c>
      <c r="V602">
        <f t="shared" si="36"/>
        <v>1</v>
      </c>
      <c r="W602" s="10">
        <f>SUMIFS(Tabel132[Cluster],Tabel132[ID],A602)</f>
        <v>34</v>
      </c>
      <c r="X602">
        <f t="shared" si="37"/>
        <v>4.6715747322367525E-4</v>
      </c>
      <c r="Y602">
        <f t="shared" si="38"/>
        <v>15.962571502837161</v>
      </c>
      <c r="Z602">
        <f t="shared" si="39"/>
        <v>39.79871145636573</v>
      </c>
    </row>
    <row r="603" spans="1:26" x14ac:dyDescent="0.25">
      <c r="A603">
        <v>611</v>
      </c>
      <c r="B603" t="s">
        <v>296</v>
      </c>
      <c r="C603">
        <v>115300</v>
      </c>
      <c r="D603">
        <v>1083</v>
      </c>
      <c r="E603">
        <f>IFERROR(IF(OR(HLOOKUP($A603,'Z-scores'!$C$2:$UD$20,3,FALSE)&gt;3,HLOOKUP(A603,'Z-scores'!$C$2:$UD$20,3,FALSE)&lt;-3),"",'Total-corrected counts'!E603),"")</f>
        <v>0.11954045659971654</v>
      </c>
      <c r="F603">
        <f>IFERROR(IF(OR(HLOOKUP($A603,'Z-scores'!$C$2:$UD$20,4,FALSE)&gt;3,HLOOKUP($A603,'Z-scores'!$C$2:$UD$20,4,FALSE)&lt;-3),"",'Total-corrected counts'!F603),"")</f>
        <v>1.6405975712593557E-2</v>
      </c>
      <c r="G603">
        <f>IFERROR(IF(OR(HLOOKUP($A603,'Z-scores'!$C$2:$UD$20,5,FALSE)&gt;3,HLOOKUP($A603,'Z-scores'!$C$2:$UD$20,5,FALSE)&lt;-3),"",'Total-corrected counts'!G603),"")</f>
        <v>0.75546655599921031</v>
      </c>
      <c r="H603">
        <f>IFERROR(IF(OR(HLOOKUP($A603,'Z-scores'!$C$2:$UD$20,6,FALSE)&gt;3,HLOOKUP($A603,'Z-scores'!$C$2:$UD$20,6,FALSE)&lt;-3),"",'Total-corrected counts'!H603),"")</f>
        <v>0.45372019145596015</v>
      </c>
      <c r="I603">
        <f>IFERROR(IF(OR(HLOOKUP($A603,'Z-scores'!$C$2:$UD$20,7,FALSE)&gt;3,HLOOKUP($A603,'Z-scores'!$C$2:$UD$20,7,FALSE)&lt;-3),"",'Total-corrected counts'!I603),"")</f>
        <v>0.41251204442816286</v>
      </c>
      <c r="J603">
        <f>IFERROR(IF(OR(HLOOKUP($A603,'Z-scores'!$C$2:$UD$20,8,FALSE)&gt;3,HLOOKUP($A603,'Z-scores'!$C$2:$UD$20,8,FALSE)&lt;-3),"",'Total-corrected counts'!J603),"")</f>
        <v>0.26133039854365003</v>
      </c>
      <c r="K603">
        <f>IFERROR(IF(OR(HLOOKUP($A603,'Z-scores'!$C$2:$UD$20,9,FALSE)&gt;3,HLOOKUP($A603,'Z-scores'!$C$2:$UD$20,9,FALSE)&lt;-3),"",'Total-corrected counts'!K603),"")</f>
        <v>8.0272033000724691E-2</v>
      </c>
      <c r="L603">
        <f>IFERROR(IF(OR(HLOOKUP($A603,'Z-scores'!$C$2:$UD$20,10,FALSE)&gt;3,HLOOKUP($A603,'Z-scores'!$C$2:$UD$20,10,FALSE)&lt;-3),"",'Total-corrected counts'!L603),"")</f>
        <v>0</v>
      </c>
      <c r="M603">
        <f>IFERROR(IF(OR(HLOOKUP($A603,'Z-scores'!$C$2:$UD$20,11,FALSE)&gt;3,HLOOKUP($A603,'Z-scores'!$C$2:$UD$20,11,FALSE)&lt;-3),"",'Total-corrected counts'!M603),"")</f>
        <v>0</v>
      </c>
      <c r="N603">
        <f>IFERROR(IF(OR(HLOOKUP($A603,'Z-scores'!$C$2:$UD$20,12,FALSE)&gt;3,HLOOKUP($A603,'Z-scores'!$C$2:$UD$20,12,FALSE)&lt;-3),"",'Total-corrected counts'!N603),"")</f>
        <v>0.13746246129286194</v>
      </c>
      <c r="O603">
        <f>IFERROR(IF(OR(HLOOKUP($A603,'Z-scores'!$C$2:$UD$20,13,FALSE)&gt;3,HLOOKUP($A603,'Z-scores'!$C$2:$UD$20,13,FALSE)&lt;-3),"",'Total-corrected counts'!O603),"")</f>
        <v>0.48797445840724463</v>
      </c>
      <c r="P603">
        <f>IFERROR(IF(OR(HLOOKUP($A603,'Z-scores'!$C$2:$UD$20,14,FALSE)&gt;3,HLOOKUP($A603,'Z-scores'!$C$2:$UD$20,14,FALSE)&lt;-3),"",'Total-corrected counts'!P603),"")</f>
        <v>0</v>
      </c>
      <c r="Q603">
        <f>IFERROR(IF(OR(HLOOKUP($A603,'Z-scores'!$C$2:$UD$20,15,FALSE)&gt;3,HLOOKUP($A603,'Z-scores'!$C$2:$UD$20,15,FALSE)&lt;-3),"",'Total-corrected counts'!Q603),"")</f>
        <v>0</v>
      </c>
      <c r="R603">
        <f>IFERROR(IF(OR(HLOOKUP($A603,'Z-scores'!$C$2:$UD$20,16,FALSE)&gt;3,HLOOKUP($A603,'Z-scores'!$C$2:$UD$20,16,FALSE)&lt;-3),"",'Total-corrected counts'!R603),"")</f>
        <v>4.4076605139732855E-2</v>
      </c>
      <c r="S603">
        <f>IFERROR(IF(OR(HLOOKUP($A603,'Z-scores'!$C$2:$UD$20,17,FALSE)&gt;3,HLOOKUP($A603,'Z-scores'!$C$2:$UD$20,17,FALSE)&lt;-3),"",'Total-corrected counts'!S603),"")</f>
        <v>0.35827934714988779</v>
      </c>
      <c r="T603">
        <f>IFERROR(IF(OR(HLOOKUP($A603,'Z-scores'!$C$2:$UD$20,18,FALSE)&gt;3,HLOOKUP($A603,'Z-scores'!$C$2:$UD$20,18,FALSE)&lt;-3),"",'Total-corrected counts'!T603),"")</f>
        <v>0</v>
      </c>
      <c r="U603">
        <f>IFERROR(IF(OR(HLOOKUP($A603,'Z-scores'!$C$2:$UD$20,19,FALSE)&gt;3,HLOOKUP($A603,'Z-scores'!$C$2:$UD$20,19,FALSE)&lt;-3),"",'Total-corrected counts'!U603),"")</f>
        <v>0.16923924788342454</v>
      </c>
      <c r="V603">
        <f t="shared" si="36"/>
        <v>1</v>
      </c>
      <c r="W603" s="10">
        <f>SUMIFS(Tabel132[Cluster],Tabel132[ID],A603)</f>
        <v>0</v>
      </c>
      <c r="X603">
        <f t="shared" si="37"/>
        <v>0.46305064439435129</v>
      </c>
      <c r="Y603">
        <f t="shared" si="38"/>
        <v>0.23324973952666872</v>
      </c>
      <c r="Z603">
        <f t="shared" si="39"/>
        <v>0.14962901498414399</v>
      </c>
    </row>
    <row r="604" spans="1:26" x14ac:dyDescent="0.25">
      <c r="A604">
        <v>612</v>
      </c>
      <c r="B604" t="s">
        <v>297</v>
      </c>
      <c r="C604">
        <v>84900</v>
      </c>
      <c r="D604">
        <v>1132</v>
      </c>
      <c r="E604" t="str">
        <f>IFERROR(IF(OR(HLOOKUP($A604,'Z-scores'!$C$2:$UD$20,3,FALSE)&gt;3,HLOOKUP(A604,'Z-scores'!$C$2:$UD$20,3,FALSE)&lt;-3),"",'Total-corrected counts'!E604),"")</f>
        <v/>
      </c>
      <c r="F604">
        <f>IFERROR(IF(OR(HLOOKUP($A604,'Z-scores'!$C$2:$UD$20,4,FALSE)&gt;3,HLOOKUP($A604,'Z-scores'!$C$2:$UD$20,4,FALSE)&lt;-3),"",'Total-corrected counts'!F604),"")</f>
        <v>2.4198814176075492</v>
      </c>
      <c r="G604">
        <f>IFERROR(IF(OR(HLOOKUP($A604,'Z-scores'!$C$2:$UD$20,5,FALSE)&gt;3,HLOOKUP($A604,'Z-scores'!$C$2:$UD$20,5,FALSE)&lt;-3),"",'Total-corrected counts'!G604),"")</f>
        <v>30.520848862368098</v>
      </c>
      <c r="H604">
        <f>IFERROR(IF(OR(HLOOKUP($A604,'Z-scores'!$C$2:$UD$20,6,FALSE)&gt;3,HLOOKUP($A604,'Z-scores'!$C$2:$UD$20,6,FALSE)&lt;-3),"",'Total-corrected counts'!H604),"")</f>
        <v>19.991609666613385</v>
      </c>
      <c r="I604">
        <f>IFERROR(IF(OR(HLOOKUP($A604,'Z-scores'!$C$2:$UD$20,7,FALSE)&gt;3,HLOOKUP($A604,'Z-scores'!$C$2:$UD$20,7,FALSE)&lt;-3),"",'Total-corrected counts'!I604),"")</f>
        <v>49.889329791065727</v>
      </c>
      <c r="J604">
        <f>IFERROR(IF(OR(HLOOKUP($A604,'Z-scores'!$C$2:$UD$20,8,FALSE)&gt;3,HLOOKUP($A604,'Z-scores'!$C$2:$UD$20,8,FALSE)&lt;-3),"",'Total-corrected counts'!J604),"")</f>
        <v>25.324394847550696</v>
      </c>
      <c r="K604">
        <f>IFERROR(IF(OR(HLOOKUP($A604,'Z-scores'!$C$2:$UD$20,9,FALSE)&gt;3,HLOOKUP($A604,'Z-scores'!$C$2:$UD$20,9,FALSE)&lt;-3),"",'Total-corrected counts'!K604),"")</f>
        <v>13.900440381292157</v>
      </c>
      <c r="L604">
        <f>IFERROR(IF(OR(HLOOKUP($A604,'Z-scores'!$C$2:$UD$20,10,FALSE)&gt;3,HLOOKUP($A604,'Z-scores'!$C$2:$UD$20,10,FALSE)&lt;-3),"",'Total-corrected counts'!L604),"")</f>
        <v>13.754217989582248</v>
      </c>
      <c r="M604">
        <f>IFERROR(IF(OR(HLOOKUP($A604,'Z-scores'!$C$2:$UD$20,11,FALSE)&gt;3,HLOOKUP($A604,'Z-scores'!$C$2:$UD$20,11,FALSE)&lt;-3),"",'Total-corrected counts'!M604),"")</f>
        <v>32.004703484209138</v>
      </c>
      <c r="N604">
        <f>IFERROR(IF(OR(HLOOKUP($A604,'Z-scores'!$C$2:$UD$20,12,FALSE)&gt;3,HLOOKUP($A604,'Z-scores'!$C$2:$UD$20,12,FALSE)&lt;-3),"",'Total-corrected counts'!N604),"")</f>
        <v>19.336386221862579</v>
      </c>
      <c r="O604">
        <f>IFERROR(IF(OR(HLOOKUP($A604,'Z-scores'!$C$2:$UD$20,13,FALSE)&gt;3,HLOOKUP($A604,'Z-scores'!$C$2:$UD$20,13,FALSE)&lt;-3),"",'Total-corrected counts'!O604),"")</f>
        <v>15.430088908946322</v>
      </c>
      <c r="P604">
        <f>IFERROR(IF(OR(HLOOKUP($A604,'Z-scores'!$C$2:$UD$20,14,FALSE)&gt;3,HLOOKUP($A604,'Z-scores'!$C$2:$UD$20,14,FALSE)&lt;-3),"",'Total-corrected counts'!P604),"")</f>
        <v>31.698626706253268</v>
      </c>
      <c r="Q604">
        <f>IFERROR(IF(OR(HLOOKUP($A604,'Z-scores'!$C$2:$UD$20,15,FALSE)&gt;3,HLOOKUP($A604,'Z-scores'!$C$2:$UD$20,15,FALSE)&lt;-3),"",'Total-corrected counts'!Q604),"")</f>
        <v>15.445702116373223</v>
      </c>
      <c r="R604">
        <f>IFERROR(IF(OR(HLOOKUP($A604,'Z-scores'!$C$2:$UD$20,16,FALSE)&gt;3,HLOOKUP($A604,'Z-scores'!$C$2:$UD$20,16,FALSE)&lt;-3),"",'Total-corrected counts'!R604),"")</f>
        <v>23.396663400990924</v>
      </c>
      <c r="S604">
        <f>IFERROR(IF(OR(HLOOKUP($A604,'Z-scores'!$C$2:$UD$20,17,FALSE)&gt;3,HLOOKUP($A604,'Z-scores'!$C$2:$UD$20,17,FALSE)&lt;-3),"",'Total-corrected counts'!S604),"")</f>
        <v>24.645276303946829</v>
      </c>
      <c r="T604">
        <f>IFERROR(IF(OR(HLOOKUP($A604,'Z-scores'!$C$2:$UD$20,18,FALSE)&gt;3,HLOOKUP($A604,'Z-scores'!$C$2:$UD$20,18,FALSE)&lt;-3),"",'Total-corrected counts'!T604),"")</f>
        <v>7.319549899227324</v>
      </c>
      <c r="U604">
        <f>IFERROR(IF(OR(HLOOKUP($A604,'Z-scores'!$C$2:$UD$20,19,FALSE)&gt;3,HLOOKUP($A604,'Z-scores'!$C$2:$UD$20,19,FALSE)&lt;-3),"",'Total-corrected counts'!U604),"")</f>
        <v>22.747490702690037</v>
      </c>
      <c r="V604">
        <f t="shared" si="36"/>
        <v>1</v>
      </c>
      <c r="W604" s="10">
        <f>SUMIFS(Tabel132[Cluster],Tabel132[ID],A604)</f>
        <v>93</v>
      </c>
      <c r="X604">
        <f t="shared" si="37"/>
        <v>0.55485234750344048</v>
      </c>
      <c r="Y604">
        <f t="shared" si="38"/>
        <v>23.475678305036126</v>
      </c>
      <c r="Z604">
        <f t="shared" si="39"/>
        <v>20.002473032536315</v>
      </c>
    </row>
    <row r="605" spans="1:26" x14ac:dyDescent="0.25">
      <c r="A605">
        <v>613</v>
      </c>
      <c r="B605" t="s">
        <v>298</v>
      </c>
      <c r="C605">
        <v>15900</v>
      </c>
      <c r="D605">
        <v>409</v>
      </c>
      <c r="E605" t="str">
        <f>IFERROR(IF(OR(HLOOKUP($A605,'Z-scores'!$C$2:$UD$20,3,FALSE)&gt;3,HLOOKUP(A605,'Z-scores'!$C$2:$UD$20,3,FALSE)&lt;-3),"",'Total-corrected counts'!E605),"")</f>
        <v/>
      </c>
      <c r="F605">
        <f>IFERROR(IF(OR(HLOOKUP($A605,'Z-scores'!$C$2:$UD$20,4,FALSE)&gt;3,HLOOKUP($A605,'Z-scores'!$C$2:$UD$20,4,FALSE)&lt;-3),"",'Total-corrected counts'!F605),"")</f>
        <v>1.6405975712593557E-2</v>
      </c>
      <c r="G605">
        <f>IFERROR(IF(OR(HLOOKUP($A605,'Z-scores'!$C$2:$UD$20,5,FALSE)&gt;3,HLOOKUP($A605,'Z-scores'!$C$2:$UD$20,5,FALSE)&lt;-3),"",'Total-corrected counts'!G605),"")</f>
        <v>8.3403507782312811</v>
      </c>
      <c r="H605">
        <f>IFERROR(IF(OR(HLOOKUP($A605,'Z-scores'!$C$2:$UD$20,6,FALSE)&gt;3,HLOOKUP($A605,'Z-scores'!$C$2:$UD$20,6,FALSE)&lt;-3),"",'Total-corrected counts'!H605),"")</f>
        <v>9.060443207843635</v>
      </c>
      <c r="I605">
        <f>IFERROR(IF(OR(HLOOKUP($A605,'Z-scores'!$C$2:$UD$20,7,FALSE)&gt;3,HLOOKUP($A605,'Z-scores'!$C$2:$UD$20,7,FALSE)&lt;-3),"",'Total-corrected counts'!I605),"")</f>
        <v>1.6869895548256213</v>
      </c>
      <c r="J605">
        <f>IFERROR(IF(OR(HLOOKUP($A605,'Z-scores'!$C$2:$UD$20,8,FALSE)&gt;3,HLOOKUP($A605,'Z-scores'!$C$2:$UD$20,8,FALSE)&lt;-3),"",'Total-corrected counts'!J605),"")</f>
        <v>9.2698330049445676</v>
      </c>
      <c r="K605">
        <f>IFERROR(IF(OR(HLOOKUP($A605,'Z-scores'!$C$2:$UD$20,9,FALSE)&gt;3,HLOOKUP($A605,'Z-scores'!$C$2:$UD$20,9,FALSE)&lt;-3),"",'Total-corrected counts'!K605),"")</f>
        <v>13.423267740676737</v>
      </c>
      <c r="L605">
        <f>IFERROR(IF(OR(HLOOKUP($A605,'Z-scores'!$C$2:$UD$20,10,FALSE)&gt;3,HLOOKUP($A605,'Z-scores'!$C$2:$UD$20,10,FALSE)&lt;-3),"",'Total-corrected counts'!L605),"")</f>
        <v>2.8531513431419415</v>
      </c>
      <c r="M605">
        <f>IFERROR(IF(OR(HLOOKUP($A605,'Z-scores'!$C$2:$UD$20,11,FALSE)&gt;3,HLOOKUP($A605,'Z-scores'!$C$2:$UD$20,11,FALSE)&lt;-3),"",'Total-corrected counts'!M605),"")</f>
        <v>9.2613668302995062</v>
      </c>
      <c r="N605">
        <f>IFERROR(IF(OR(HLOOKUP($A605,'Z-scores'!$C$2:$UD$20,12,FALSE)&gt;3,HLOOKUP($A605,'Z-scores'!$C$2:$UD$20,12,FALSE)&lt;-3),"",'Total-corrected counts'!N605),"")</f>
        <v>14.653498373819083</v>
      </c>
      <c r="O605">
        <f>IFERROR(IF(OR(HLOOKUP($A605,'Z-scores'!$C$2:$UD$20,13,FALSE)&gt;3,HLOOKUP($A605,'Z-scores'!$C$2:$UD$20,13,FALSE)&lt;-3),"",'Total-corrected counts'!O605),"")</f>
        <v>10.133042029408369</v>
      </c>
      <c r="P605">
        <f>IFERROR(IF(OR(HLOOKUP($A605,'Z-scores'!$C$2:$UD$20,14,FALSE)&gt;3,HLOOKUP($A605,'Z-scores'!$C$2:$UD$20,14,FALSE)&lt;-3),"",'Total-corrected counts'!P605),"")</f>
        <v>18.390075598895486</v>
      </c>
      <c r="Q605">
        <f>IFERROR(IF(OR(HLOOKUP($A605,'Z-scores'!$C$2:$UD$20,15,FALSE)&gt;3,HLOOKUP($A605,'Z-scores'!$C$2:$UD$20,15,FALSE)&lt;-3),"",'Total-corrected counts'!Q605),"")</f>
        <v>5.33383778892434</v>
      </c>
      <c r="R605">
        <f>IFERROR(IF(OR(HLOOKUP($A605,'Z-scores'!$C$2:$UD$20,16,FALSE)&gt;3,HLOOKUP($A605,'Z-scores'!$C$2:$UD$20,16,FALSE)&lt;-3),"",'Total-corrected counts'!R605),"")</f>
        <v>8.6069588945587423</v>
      </c>
      <c r="S605">
        <f>IFERROR(IF(OR(HLOOKUP($A605,'Z-scores'!$C$2:$UD$20,17,FALSE)&gt;3,HLOOKUP($A605,'Z-scores'!$C$2:$UD$20,17,FALSE)&lt;-3),"",'Total-corrected counts'!S605),"")</f>
        <v>8.6964168808200029</v>
      </c>
      <c r="T605">
        <f>IFERROR(IF(OR(HLOOKUP($A605,'Z-scores'!$C$2:$UD$20,18,FALSE)&gt;3,HLOOKUP($A605,'Z-scores'!$C$2:$UD$20,18,FALSE)&lt;-3),"",'Total-corrected counts'!T605),"")</f>
        <v>7.6545997185581509</v>
      </c>
      <c r="U605">
        <f>IFERROR(IF(OR(HLOOKUP($A605,'Z-scores'!$C$2:$UD$20,19,FALSE)&gt;3,HLOOKUP($A605,'Z-scores'!$C$2:$UD$20,19,FALSE)&lt;-3),"",'Total-corrected counts'!U605),"")</f>
        <v>17.661634330398407</v>
      </c>
      <c r="V605">
        <f t="shared" si="36"/>
        <v>1</v>
      </c>
      <c r="W605" s="10">
        <f>SUMIFS(Tabel132[Cluster],Tabel132[ID],A605)</f>
        <v>19</v>
      </c>
      <c r="X605">
        <f t="shared" si="37"/>
        <v>7.0963358007591307E-2</v>
      </c>
      <c r="Y605">
        <f t="shared" si="38"/>
        <v>6.738976054459485</v>
      </c>
      <c r="Z605">
        <f t="shared" si="39"/>
        <v>11.391257951922821</v>
      </c>
    </row>
    <row r="606" spans="1:26" x14ac:dyDescent="0.25">
      <c r="A606">
        <v>614</v>
      </c>
      <c r="B606" t="s">
        <v>299</v>
      </c>
      <c r="C606">
        <v>78000</v>
      </c>
      <c r="D606">
        <v>290</v>
      </c>
      <c r="E606" t="str">
        <f>IFERROR(IF(OR(HLOOKUP($A606,'Z-scores'!$C$2:$UD$20,3,FALSE)&gt;3,HLOOKUP(A606,'Z-scores'!$C$2:$UD$20,3,FALSE)&lt;-3),"",'Total-corrected counts'!E606),"")</f>
        <v/>
      </c>
      <c r="F606">
        <f>IFERROR(IF(OR(HLOOKUP($A606,'Z-scores'!$C$2:$UD$20,4,FALSE)&gt;3,HLOOKUP($A606,'Z-scores'!$C$2:$UD$20,4,FALSE)&lt;-3),"",'Total-corrected counts'!F606),"")</f>
        <v>8.801805969806443</v>
      </c>
      <c r="G606">
        <f>IFERROR(IF(OR(HLOOKUP($A606,'Z-scores'!$C$2:$UD$20,5,FALSE)&gt;3,HLOOKUP($A606,'Z-scores'!$C$2:$UD$20,5,FALSE)&lt;-3),"",'Total-corrected counts'!G606),"")</f>
        <v>1.8534112840513961</v>
      </c>
      <c r="H606">
        <f>IFERROR(IF(OR(HLOOKUP($A606,'Z-scores'!$C$2:$UD$20,6,FALSE)&gt;3,HLOOKUP($A606,'Z-scores'!$C$2:$UD$20,6,FALSE)&lt;-3),"",'Total-corrected counts'!H606),"")</f>
        <v>1.4519046126590727</v>
      </c>
      <c r="I606">
        <f>IFERROR(IF(OR(HLOOKUP($A606,'Z-scores'!$C$2:$UD$20,7,FALSE)&gt;3,HLOOKUP($A606,'Z-scores'!$C$2:$UD$20,7,FALSE)&lt;-3),"",'Total-corrected counts'!I606),"")</f>
        <v>12.59085269933721</v>
      </c>
      <c r="J606">
        <f>IFERROR(IF(OR(HLOOKUP($A606,'Z-scores'!$C$2:$UD$20,8,FALSE)&gt;3,HLOOKUP($A606,'Z-scores'!$C$2:$UD$20,8,FALSE)&lt;-3),"",'Total-corrected counts'!J606),"")</f>
        <v>3.6093179572443743</v>
      </c>
      <c r="K606">
        <f>IFERROR(IF(OR(HLOOKUP($A606,'Z-scores'!$C$2:$UD$20,9,FALSE)&gt;3,HLOOKUP($A606,'Z-scores'!$C$2:$UD$20,9,FALSE)&lt;-3),"",'Total-corrected counts'!K606),"")</f>
        <v>3.3937231729750819</v>
      </c>
      <c r="L606">
        <f>IFERROR(IF(OR(HLOOKUP($A606,'Z-scores'!$C$2:$UD$20,10,FALSE)&gt;3,HLOOKUP($A606,'Z-scores'!$C$2:$UD$20,10,FALSE)&lt;-3),"",'Total-corrected counts'!L606),"")</f>
        <v>4.0173429267423622</v>
      </c>
      <c r="M606">
        <f>IFERROR(IF(OR(HLOOKUP($A606,'Z-scores'!$C$2:$UD$20,11,FALSE)&gt;3,HLOOKUP($A606,'Z-scores'!$C$2:$UD$20,11,FALSE)&lt;-3),"",'Total-corrected counts'!M606),"")</f>
        <v>6.9068601386163975</v>
      </c>
      <c r="N606">
        <f>IFERROR(IF(OR(HLOOKUP($A606,'Z-scores'!$C$2:$UD$20,12,FALSE)&gt;3,HLOOKUP($A606,'Z-scores'!$C$2:$UD$20,12,FALSE)&lt;-3),"",'Total-corrected counts'!N606),"")</f>
        <v>1.5212512383076722</v>
      </c>
      <c r="O606">
        <f>IFERROR(IF(OR(HLOOKUP($A606,'Z-scores'!$C$2:$UD$20,13,FALSE)&gt;3,HLOOKUP($A606,'Z-scores'!$C$2:$UD$20,13,FALSE)&lt;-3),"",'Total-corrected counts'!O606),"")</f>
        <v>2.4365069509437594</v>
      </c>
      <c r="P606">
        <f>IFERROR(IF(OR(HLOOKUP($A606,'Z-scores'!$C$2:$UD$20,14,FALSE)&gt;3,HLOOKUP($A606,'Z-scores'!$C$2:$UD$20,14,FALSE)&lt;-3),"",'Total-corrected counts'!P606),"")</f>
        <v>9.9408124199467576</v>
      </c>
      <c r="Q606">
        <f>IFERROR(IF(OR(HLOOKUP($A606,'Z-scores'!$C$2:$UD$20,15,FALSE)&gt;3,HLOOKUP($A606,'Z-scores'!$C$2:$UD$20,15,FALSE)&lt;-3),"",'Total-corrected counts'!Q606),"")</f>
        <v>0</v>
      </c>
      <c r="R606">
        <f>IFERROR(IF(OR(HLOOKUP($A606,'Z-scores'!$C$2:$UD$20,16,FALSE)&gt;3,HLOOKUP($A606,'Z-scores'!$C$2:$UD$20,16,FALSE)&lt;-3),"",'Total-corrected counts'!R606),"")</f>
        <v>2.9891952212946102</v>
      </c>
      <c r="S606">
        <f>IFERROR(IF(OR(HLOOKUP($A606,'Z-scores'!$C$2:$UD$20,17,FALSE)&gt;3,HLOOKUP($A606,'Z-scores'!$C$2:$UD$20,17,FALSE)&lt;-3),"",'Total-corrected counts'!S606),"")</f>
        <v>0.21713899827265926</v>
      </c>
      <c r="T606">
        <f>IFERROR(IF(OR(HLOOKUP($A606,'Z-scores'!$C$2:$UD$20,18,FALSE)&gt;3,HLOOKUP($A606,'Z-scores'!$C$2:$UD$20,18,FALSE)&lt;-3),"",'Total-corrected counts'!T606),"")</f>
        <v>11.769698781621402</v>
      </c>
      <c r="U606">
        <f>IFERROR(IF(OR(HLOOKUP($A606,'Z-scores'!$C$2:$UD$20,19,FALSE)&gt;3,HLOOKUP($A606,'Z-scores'!$C$2:$UD$20,19,FALSE)&lt;-3),"",'Total-corrected counts'!U606),"")</f>
        <v>1.5318321667397146</v>
      </c>
      <c r="V606">
        <f t="shared" si="36"/>
        <v>1</v>
      </c>
      <c r="W606" s="10">
        <f>SUMIFS(Tabel132[Cluster],Tabel132[ID],A606)</f>
        <v>85</v>
      </c>
      <c r="X606">
        <f t="shared" si="37"/>
        <v>0.47657367610889523</v>
      </c>
      <c r="Y606">
        <f t="shared" si="38"/>
        <v>5.328152345179042</v>
      </c>
      <c r="Z606">
        <f t="shared" si="39"/>
        <v>3.8008044721408223</v>
      </c>
    </row>
    <row r="607" spans="1:26" x14ac:dyDescent="0.25">
      <c r="A607">
        <v>615</v>
      </c>
      <c r="B607" t="s">
        <v>910</v>
      </c>
      <c r="C607">
        <v>83600</v>
      </c>
      <c r="D607">
        <v>323</v>
      </c>
      <c r="E607" t="str">
        <f>IFERROR(IF(OR(HLOOKUP($A607,'Z-scores'!$C$2:$UD$20,3,FALSE)&gt;3,HLOOKUP(A607,'Z-scores'!$C$2:$UD$20,3,FALSE)&lt;-3),"",'Total-corrected counts'!E607),"")</f>
        <v/>
      </c>
      <c r="F607" t="str">
        <f>IFERROR(IF(OR(HLOOKUP($A607,'Z-scores'!$C$2:$UD$20,4,FALSE)&gt;3,HLOOKUP($A607,'Z-scores'!$C$2:$UD$20,4,FALSE)&lt;-3),"",'Total-corrected counts'!F607),"")</f>
        <v/>
      </c>
      <c r="G607" t="str">
        <f>IFERROR(IF(OR(HLOOKUP($A607,'Z-scores'!$C$2:$UD$20,5,FALSE)&gt;3,HLOOKUP($A607,'Z-scores'!$C$2:$UD$20,5,FALSE)&lt;-3),"",'Total-corrected counts'!G607),"")</f>
        <v/>
      </c>
      <c r="H607" t="str">
        <f>IFERROR(IF(OR(HLOOKUP($A607,'Z-scores'!$C$2:$UD$20,6,FALSE)&gt;3,HLOOKUP($A607,'Z-scores'!$C$2:$UD$20,6,FALSE)&lt;-3),"",'Total-corrected counts'!H607),"")</f>
        <v/>
      </c>
      <c r="I607" t="str">
        <f>IFERROR(IF(OR(HLOOKUP($A607,'Z-scores'!$C$2:$UD$20,7,FALSE)&gt;3,HLOOKUP($A607,'Z-scores'!$C$2:$UD$20,7,FALSE)&lt;-3),"",'Total-corrected counts'!I607),"")</f>
        <v/>
      </c>
      <c r="J607" t="str">
        <f>IFERROR(IF(OR(HLOOKUP($A607,'Z-scores'!$C$2:$UD$20,8,FALSE)&gt;3,HLOOKUP($A607,'Z-scores'!$C$2:$UD$20,8,FALSE)&lt;-3),"",'Total-corrected counts'!J607),"")</f>
        <v/>
      </c>
      <c r="K607" t="str">
        <f>IFERROR(IF(OR(HLOOKUP($A607,'Z-scores'!$C$2:$UD$20,9,FALSE)&gt;3,HLOOKUP($A607,'Z-scores'!$C$2:$UD$20,9,FALSE)&lt;-3),"",'Total-corrected counts'!K607),"")</f>
        <v/>
      </c>
      <c r="L607" t="str">
        <f>IFERROR(IF(OR(HLOOKUP($A607,'Z-scores'!$C$2:$UD$20,10,FALSE)&gt;3,HLOOKUP($A607,'Z-scores'!$C$2:$UD$20,10,FALSE)&lt;-3),"",'Total-corrected counts'!L607),"")</f>
        <v/>
      </c>
      <c r="M607" t="str">
        <f>IFERROR(IF(OR(HLOOKUP($A607,'Z-scores'!$C$2:$UD$20,11,FALSE)&gt;3,HLOOKUP($A607,'Z-scores'!$C$2:$UD$20,11,FALSE)&lt;-3),"",'Total-corrected counts'!M607),"")</f>
        <v/>
      </c>
      <c r="N607" t="str">
        <f>IFERROR(IF(OR(HLOOKUP($A607,'Z-scores'!$C$2:$UD$20,12,FALSE)&gt;3,HLOOKUP($A607,'Z-scores'!$C$2:$UD$20,12,FALSE)&lt;-3),"",'Total-corrected counts'!N607),"")</f>
        <v/>
      </c>
      <c r="O607" t="str">
        <f>IFERROR(IF(OR(HLOOKUP($A607,'Z-scores'!$C$2:$UD$20,13,FALSE)&gt;3,HLOOKUP($A607,'Z-scores'!$C$2:$UD$20,13,FALSE)&lt;-3),"",'Total-corrected counts'!O607),"")</f>
        <v/>
      </c>
      <c r="P607" t="str">
        <f>IFERROR(IF(OR(HLOOKUP($A607,'Z-scores'!$C$2:$UD$20,14,FALSE)&gt;3,HLOOKUP($A607,'Z-scores'!$C$2:$UD$20,14,FALSE)&lt;-3),"",'Total-corrected counts'!P607),"")</f>
        <v/>
      </c>
      <c r="Q607" t="str">
        <f>IFERROR(IF(OR(HLOOKUP($A607,'Z-scores'!$C$2:$UD$20,15,FALSE)&gt;3,HLOOKUP($A607,'Z-scores'!$C$2:$UD$20,15,FALSE)&lt;-3),"",'Total-corrected counts'!Q607),"")</f>
        <v/>
      </c>
      <c r="R607" t="str">
        <f>IFERROR(IF(OR(HLOOKUP($A607,'Z-scores'!$C$2:$UD$20,16,FALSE)&gt;3,HLOOKUP($A607,'Z-scores'!$C$2:$UD$20,16,FALSE)&lt;-3),"",'Total-corrected counts'!R607),"")</f>
        <v/>
      </c>
      <c r="S607" t="str">
        <f>IFERROR(IF(OR(HLOOKUP($A607,'Z-scores'!$C$2:$UD$20,17,FALSE)&gt;3,HLOOKUP($A607,'Z-scores'!$C$2:$UD$20,17,FALSE)&lt;-3),"",'Total-corrected counts'!S607),"")</f>
        <v/>
      </c>
      <c r="T607" t="str">
        <f>IFERROR(IF(OR(HLOOKUP($A607,'Z-scores'!$C$2:$UD$20,18,FALSE)&gt;3,HLOOKUP($A607,'Z-scores'!$C$2:$UD$20,18,FALSE)&lt;-3),"",'Total-corrected counts'!T607),"")</f>
        <v/>
      </c>
      <c r="U607" t="str">
        <f>IFERROR(IF(OR(HLOOKUP($A607,'Z-scores'!$C$2:$UD$20,19,FALSE)&gt;3,HLOOKUP($A607,'Z-scores'!$C$2:$UD$20,19,FALSE)&lt;-3),"",'Total-corrected counts'!U607),"")</f>
        <v/>
      </c>
      <c r="V607">
        <f t="shared" si="36"/>
        <v>1</v>
      </c>
      <c r="W607" s="10">
        <f>SUMIFS(Tabel132[Cluster],Tabel132[ID],A607)</f>
        <v>91</v>
      </c>
      <c r="X607" t="str">
        <f t="shared" si="37"/>
        <v/>
      </c>
      <c r="Y607" t="str">
        <f t="shared" si="38"/>
        <v/>
      </c>
      <c r="Z607" t="str">
        <f t="shared" si="39"/>
        <v/>
      </c>
    </row>
    <row r="608" spans="1:26" x14ac:dyDescent="0.25">
      <c r="A608">
        <v>616</v>
      </c>
      <c r="B608" t="s">
        <v>300</v>
      </c>
      <c r="C608">
        <v>82600</v>
      </c>
      <c r="D608">
        <v>323</v>
      </c>
      <c r="E608" t="str">
        <f>IFERROR(IF(OR(HLOOKUP($A608,'Z-scores'!$C$2:$UD$20,3,FALSE)&gt;3,HLOOKUP(A608,'Z-scores'!$C$2:$UD$20,3,FALSE)&lt;-3),"",'Total-corrected counts'!E608),"")</f>
        <v/>
      </c>
      <c r="F608">
        <f>IFERROR(IF(OR(HLOOKUP($A608,'Z-scores'!$C$2:$UD$20,4,FALSE)&gt;3,HLOOKUP($A608,'Z-scores'!$C$2:$UD$20,4,FALSE)&lt;-3),"",'Total-corrected counts'!F608),"")</f>
        <v>0</v>
      </c>
      <c r="G608">
        <f>IFERROR(IF(OR(HLOOKUP($A608,'Z-scores'!$C$2:$UD$20,5,FALSE)&gt;3,HLOOKUP($A608,'Z-scores'!$C$2:$UD$20,5,FALSE)&lt;-3),"",'Total-corrected counts'!G608),"")</f>
        <v>3.0218662239968412</v>
      </c>
      <c r="H608">
        <f>IFERROR(IF(OR(HLOOKUP($A608,'Z-scores'!$C$2:$UD$20,6,FALSE)&gt;3,HLOOKUP($A608,'Z-scores'!$C$2:$UD$20,6,FALSE)&lt;-3),"",'Total-corrected counts'!H608),"")</f>
        <v>0.42579894890482417</v>
      </c>
      <c r="I608">
        <f>IFERROR(IF(OR(HLOOKUP($A608,'Z-scores'!$C$2:$UD$20,7,FALSE)&gt;3,HLOOKUP($A608,'Z-scores'!$C$2:$UD$20,7,FALSE)&lt;-3),"",'Total-corrected counts'!I608),"")</f>
        <v>15.275259436213016</v>
      </c>
      <c r="J608">
        <f>IFERROR(IF(OR(HLOOKUP($A608,'Z-scores'!$C$2:$UD$20,8,FALSE)&gt;3,HLOOKUP($A608,'Z-scores'!$C$2:$UD$20,8,FALSE)&lt;-3),"",'Total-corrected counts'!J608),"")</f>
        <v>15.985531171292708</v>
      </c>
      <c r="K608">
        <f>IFERROR(IF(OR(HLOOKUP($A608,'Z-scores'!$C$2:$UD$20,9,FALSE)&gt;3,HLOOKUP($A608,'Z-scores'!$C$2:$UD$20,9,FALSE)&lt;-3),"",'Total-corrected counts'!K608),"")</f>
        <v>6.3325714922793921</v>
      </c>
      <c r="L608">
        <f>IFERROR(IF(OR(HLOOKUP($A608,'Z-scores'!$C$2:$UD$20,10,FALSE)&gt;3,HLOOKUP($A608,'Z-scores'!$C$2:$UD$20,10,FALSE)&lt;-3),"",'Total-corrected counts'!L608),"")</f>
        <v>3.2412152043420819</v>
      </c>
      <c r="M608">
        <f>IFERROR(IF(OR(HLOOKUP($A608,'Z-scores'!$C$2:$UD$20,11,FALSE)&gt;3,HLOOKUP($A608,'Z-scores'!$C$2:$UD$20,11,FALSE)&lt;-3),"",'Total-corrected counts'!M608),"")</f>
        <v>10.500823386195309</v>
      </c>
      <c r="N608">
        <f>IFERROR(IF(OR(HLOOKUP($A608,'Z-scores'!$C$2:$UD$20,12,FALSE)&gt;3,HLOOKUP($A608,'Z-scores'!$C$2:$UD$20,12,FALSE)&lt;-3),"",'Total-corrected counts'!N608),"")</f>
        <v>1.26465464389433</v>
      </c>
      <c r="O608">
        <f>IFERROR(IF(OR(HLOOKUP($A608,'Z-scores'!$C$2:$UD$20,13,FALSE)&gt;3,HLOOKUP($A608,'Z-scores'!$C$2:$UD$20,13,FALSE)&lt;-3),"",'Total-corrected counts'!O608),"")</f>
        <v>7.7234578072043201</v>
      </c>
      <c r="P608">
        <f>IFERROR(IF(OR(HLOOKUP($A608,'Z-scores'!$C$2:$UD$20,14,FALSE)&gt;3,HLOOKUP($A608,'Z-scores'!$C$2:$UD$20,14,FALSE)&lt;-3),"",'Total-corrected counts'!P608),"")</f>
        <v>3.8506758342098144</v>
      </c>
      <c r="Q608">
        <f>IFERROR(IF(OR(HLOOKUP($A608,'Z-scores'!$C$2:$UD$20,15,FALSE)&gt;3,HLOOKUP($A608,'Z-scores'!$C$2:$UD$20,15,FALSE)&lt;-3),"",'Total-corrected counts'!Q608),"")</f>
        <v>0.78008596547339515</v>
      </c>
      <c r="R608">
        <f>IFERROR(IF(OR(HLOOKUP($A608,'Z-scores'!$C$2:$UD$20,16,FALSE)&gt;3,HLOOKUP($A608,'Z-scores'!$C$2:$UD$20,16,FALSE)&lt;-3),"",'Total-corrected counts'!R608),"")</f>
        <v>10.874900577203178</v>
      </c>
      <c r="S608">
        <f>IFERROR(IF(OR(HLOOKUP($A608,'Z-scores'!$C$2:$UD$20,17,FALSE)&gt;3,HLOOKUP($A608,'Z-scores'!$C$2:$UD$20,17,FALSE)&lt;-3),"",'Total-corrected counts'!S608),"")</f>
        <v>5.4881881813414637</v>
      </c>
      <c r="T608">
        <f>IFERROR(IF(OR(HLOOKUP($A608,'Z-scores'!$C$2:$UD$20,18,FALSE)&gt;3,HLOOKUP($A608,'Z-scores'!$C$2:$UD$20,18,FALSE)&lt;-3),"",'Total-corrected counts'!T608),"")</f>
        <v>0.15463837815268991</v>
      </c>
      <c r="U608">
        <f>IFERROR(IF(OR(HLOOKUP($A608,'Z-scores'!$C$2:$UD$20,19,FALSE)&gt;3,HLOOKUP($A608,'Z-scores'!$C$2:$UD$20,19,FALSE)&lt;-3),"",'Total-corrected counts'!U608),"")</f>
        <v>18.264820367726511</v>
      </c>
      <c r="V608">
        <f t="shared" si="36"/>
        <v>1</v>
      </c>
      <c r="W608" s="10">
        <f>SUMIFS(Tabel132[Cluster],Tabel132[ID],A608)</f>
        <v>91</v>
      </c>
      <c r="X608">
        <f t="shared" si="37"/>
        <v>0.8027394441196225</v>
      </c>
      <c r="Y608">
        <f t="shared" si="38"/>
        <v>6.8478832329030217</v>
      </c>
      <c r="Z608">
        <f t="shared" si="39"/>
        <v>6.0501777194007129</v>
      </c>
    </row>
    <row r="609" spans="1:26" x14ac:dyDescent="0.25">
      <c r="A609">
        <v>617</v>
      </c>
      <c r="B609" t="s">
        <v>911</v>
      </c>
      <c r="C609">
        <v>67400</v>
      </c>
      <c r="D609">
        <v>362</v>
      </c>
      <c r="E609" t="str">
        <f>IFERROR(IF(OR(HLOOKUP($A609,'Z-scores'!$C$2:$UD$20,3,FALSE)&gt;3,HLOOKUP(A609,'Z-scores'!$C$2:$UD$20,3,FALSE)&lt;-3),"",'Total-corrected counts'!E609),"")</f>
        <v/>
      </c>
      <c r="F609" t="str">
        <f>IFERROR(IF(OR(HLOOKUP($A609,'Z-scores'!$C$2:$UD$20,4,FALSE)&gt;3,HLOOKUP($A609,'Z-scores'!$C$2:$UD$20,4,FALSE)&lt;-3),"",'Total-corrected counts'!F609),"")</f>
        <v/>
      </c>
      <c r="G609" t="str">
        <f>IFERROR(IF(OR(HLOOKUP($A609,'Z-scores'!$C$2:$UD$20,5,FALSE)&gt;3,HLOOKUP($A609,'Z-scores'!$C$2:$UD$20,5,FALSE)&lt;-3),"",'Total-corrected counts'!G609),"")</f>
        <v/>
      </c>
      <c r="H609" t="str">
        <f>IFERROR(IF(OR(HLOOKUP($A609,'Z-scores'!$C$2:$UD$20,6,FALSE)&gt;3,HLOOKUP($A609,'Z-scores'!$C$2:$UD$20,6,FALSE)&lt;-3),"",'Total-corrected counts'!H609),"")</f>
        <v/>
      </c>
      <c r="I609" t="str">
        <f>IFERROR(IF(OR(HLOOKUP($A609,'Z-scores'!$C$2:$UD$20,7,FALSE)&gt;3,HLOOKUP($A609,'Z-scores'!$C$2:$UD$20,7,FALSE)&lt;-3),"",'Total-corrected counts'!I609),"")</f>
        <v/>
      </c>
      <c r="J609" t="str">
        <f>IFERROR(IF(OR(HLOOKUP($A609,'Z-scores'!$C$2:$UD$20,8,FALSE)&gt;3,HLOOKUP($A609,'Z-scores'!$C$2:$UD$20,8,FALSE)&lt;-3),"",'Total-corrected counts'!J609),"")</f>
        <v/>
      </c>
      <c r="K609" t="str">
        <f>IFERROR(IF(OR(HLOOKUP($A609,'Z-scores'!$C$2:$UD$20,9,FALSE)&gt;3,HLOOKUP($A609,'Z-scores'!$C$2:$UD$20,9,FALSE)&lt;-3),"",'Total-corrected counts'!K609),"")</f>
        <v/>
      </c>
      <c r="L609" t="str">
        <f>IFERROR(IF(OR(HLOOKUP($A609,'Z-scores'!$C$2:$UD$20,10,FALSE)&gt;3,HLOOKUP($A609,'Z-scores'!$C$2:$UD$20,10,FALSE)&lt;-3),"",'Total-corrected counts'!L609),"")</f>
        <v/>
      </c>
      <c r="M609" t="str">
        <f>IFERROR(IF(OR(HLOOKUP($A609,'Z-scores'!$C$2:$UD$20,11,FALSE)&gt;3,HLOOKUP($A609,'Z-scores'!$C$2:$UD$20,11,FALSE)&lt;-3),"",'Total-corrected counts'!M609),"")</f>
        <v/>
      </c>
      <c r="N609" t="str">
        <f>IFERROR(IF(OR(HLOOKUP($A609,'Z-scores'!$C$2:$UD$20,12,FALSE)&gt;3,HLOOKUP($A609,'Z-scores'!$C$2:$UD$20,12,FALSE)&lt;-3),"",'Total-corrected counts'!N609),"")</f>
        <v/>
      </c>
      <c r="O609" t="str">
        <f>IFERROR(IF(OR(HLOOKUP($A609,'Z-scores'!$C$2:$UD$20,13,FALSE)&gt;3,HLOOKUP($A609,'Z-scores'!$C$2:$UD$20,13,FALSE)&lt;-3),"",'Total-corrected counts'!O609),"")</f>
        <v/>
      </c>
      <c r="P609" t="str">
        <f>IFERROR(IF(OR(HLOOKUP($A609,'Z-scores'!$C$2:$UD$20,14,FALSE)&gt;3,HLOOKUP($A609,'Z-scores'!$C$2:$UD$20,14,FALSE)&lt;-3),"",'Total-corrected counts'!P609),"")</f>
        <v/>
      </c>
      <c r="Q609" t="str">
        <f>IFERROR(IF(OR(HLOOKUP($A609,'Z-scores'!$C$2:$UD$20,15,FALSE)&gt;3,HLOOKUP($A609,'Z-scores'!$C$2:$UD$20,15,FALSE)&lt;-3),"",'Total-corrected counts'!Q609),"")</f>
        <v/>
      </c>
      <c r="R609" t="str">
        <f>IFERROR(IF(OR(HLOOKUP($A609,'Z-scores'!$C$2:$UD$20,16,FALSE)&gt;3,HLOOKUP($A609,'Z-scores'!$C$2:$UD$20,16,FALSE)&lt;-3),"",'Total-corrected counts'!R609),"")</f>
        <v/>
      </c>
      <c r="S609" t="str">
        <f>IFERROR(IF(OR(HLOOKUP($A609,'Z-scores'!$C$2:$UD$20,17,FALSE)&gt;3,HLOOKUP($A609,'Z-scores'!$C$2:$UD$20,17,FALSE)&lt;-3),"",'Total-corrected counts'!S609),"")</f>
        <v/>
      </c>
      <c r="T609" t="str">
        <f>IFERROR(IF(OR(HLOOKUP($A609,'Z-scores'!$C$2:$UD$20,18,FALSE)&gt;3,HLOOKUP($A609,'Z-scores'!$C$2:$UD$20,18,FALSE)&lt;-3),"",'Total-corrected counts'!T609),"")</f>
        <v/>
      </c>
      <c r="U609" t="str">
        <f>IFERROR(IF(OR(HLOOKUP($A609,'Z-scores'!$C$2:$UD$20,19,FALSE)&gt;3,HLOOKUP($A609,'Z-scores'!$C$2:$UD$20,19,FALSE)&lt;-3),"",'Total-corrected counts'!U609),"")</f>
        <v/>
      </c>
      <c r="V609">
        <f t="shared" si="36"/>
        <v>1</v>
      </c>
      <c r="W609" s="10">
        <f>SUMIFS(Tabel132[Cluster],Tabel132[ID],A609)</f>
        <v>80</v>
      </c>
      <c r="X609" t="str">
        <f t="shared" si="37"/>
        <v/>
      </c>
      <c r="Y609" t="str">
        <f t="shared" si="38"/>
        <v/>
      </c>
      <c r="Z609" t="str">
        <f t="shared" si="39"/>
        <v/>
      </c>
    </row>
    <row r="610" spans="1:26" x14ac:dyDescent="0.25">
      <c r="A610">
        <v>618</v>
      </c>
      <c r="B610" t="s">
        <v>912</v>
      </c>
      <c r="C610">
        <v>112000</v>
      </c>
      <c r="D610">
        <v>1099</v>
      </c>
      <c r="E610" t="str">
        <f>IFERROR(IF(OR(HLOOKUP($A610,'Z-scores'!$C$2:$UD$20,3,FALSE)&gt;3,HLOOKUP(A610,'Z-scores'!$C$2:$UD$20,3,FALSE)&lt;-3),"",'Total-corrected counts'!E610),"")</f>
        <v/>
      </c>
      <c r="F610" t="str">
        <f>IFERROR(IF(OR(HLOOKUP($A610,'Z-scores'!$C$2:$UD$20,4,FALSE)&gt;3,HLOOKUP($A610,'Z-scores'!$C$2:$UD$20,4,FALSE)&lt;-3),"",'Total-corrected counts'!F610),"")</f>
        <v/>
      </c>
      <c r="G610" t="str">
        <f>IFERROR(IF(OR(HLOOKUP($A610,'Z-scores'!$C$2:$UD$20,5,FALSE)&gt;3,HLOOKUP($A610,'Z-scores'!$C$2:$UD$20,5,FALSE)&lt;-3),"",'Total-corrected counts'!G610),"")</f>
        <v/>
      </c>
      <c r="H610" t="str">
        <f>IFERROR(IF(OR(HLOOKUP($A610,'Z-scores'!$C$2:$UD$20,6,FALSE)&gt;3,HLOOKUP($A610,'Z-scores'!$C$2:$UD$20,6,FALSE)&lt;-3),"",'Total-corrected counts'!H610),"")</f>
        <v/>
      </c>
      <c r="I610" t="str">
        <f>IFERROR(IF(OR(HLOOKUP($A610,'Z-scores'!$C$2:$UD$20,7,FALSE)&gt;3,HLOOKUP($A610,'Z-scores'!$C$2:$UD$20,7,FALSE)&lt;-3),"",'Total-corrected counts'!I610),"")</f>
        <v/>
      </c>
      <c r="J610" t="str">
        <f>IFERROR(IF(OR(HLOOKUP($A610,'Z-scores'!$C$2:$UD$20,8,FALSE)&gt;3,HLOOKUP($A610,'Z-scores'!$C$2:$UD$20,8,FALSE)&lt;-3),"",'Total-corrected counts'!J610),"")</f>
        <v/>
      </c>
      <c r="K610" t="str">
        <f>IFERROR(IF(OR(HLOOKUP($A610,'Z-scores'!$C$2:$UD$20,9,FALSE)&gt;3,HLOOKUP($A610,'Z-scores'!$C$2:$UD$20,9,FALSE)&lt;-3),"",'Total-corrected counts'!K610),"")</f>
        <v/>
      </c>
      <c r="L610" t="str">
        <f>IFERROR(IF(OR(HLOOKUP($A610,'Z-scores'!$C$2:$UD$20,10,FALSE)&gt;3,HLOOKUP($A610,'Z-scores'!$C$2:$UD$20,10,FALSE)&lt;-3),"",'Total-corrected counts'!L610),"")</f>
        <v/>
      </c>
      <c r="M610" t="str">
        <f>IFERROR(IF(OR(HLOOKUP($A610,'Z-scores'!$C$2:$UD$20,11,FALSE)&gt;3,HLOOKUP($A610,'Z-scores'!$C$2:$UD$20,11,FALSE)&lt;-3),"",'Total-corrected counts'!M610),"")</f>
        <v/>
      </c>
      <c r="N610" t="str">
        <f>IFERROR(IF(OR(HLOOKUP($A610,'Z-scores'!$C$2:$UD$20,12,FALSE)&gt;3,HLOOKUP($A610,'Z-scores'!$C$2:$UD$20,12,FALSE)&lt;-3),"",'Total-corrected counts'!N610),"")</f>
        <v/>
      </c>
      <c r="O610" t="str">
        <f>IFERROR(IF(OR(HLOOKUP($A610,'Z-scores'!$C$2:$UD$20,13,FALSE)&gt;3,HLOOKUP($A610,'Z-scores'!$C$2:$UD$20,13,FALSE)&lt;-3),"",'Total-corrected counts'!O610),"")</f>
        <v/>
      </c>
      <c r="P610" t="str">
        <f>IFERROR(IF(OR(HLOOKUP($A610,'Z-scores'!$C$2:$UD$20,14,FALSE)&gt;3,HLOOKUP($A610,'Z-scores'!$C$2:$UD$20,14,FALSE)&lt;-3),"",'Total-corrected counts'!P610),"")</f>
        <v/>
      </c>
      <c r="Q610" t="str">
        <f>IFERROR(IF(OR(HLOOKUP($A610,'Z-scores'!$C$2:$UD$20,15,FALSE)&gt;3,HLOOKUP($A610,'Z-scores'!$C$2:$UD$20,15,FALSE)&lt;-3),"",'Total-corrected counts'!Q610),"")</f>
        <v/>
      </c>
      <c r="R610" t="str">
        <f>IFERROR(IF(OR(HLOOKUP($A610,'Z-scores'!$C$2:$UD$20,16,FALSE)&gt;3,HLOOKUP($A610,'Z-scores'!$C$2:$UD$20,16,FALSE)&lt;-3),"",'Total-corrected counts'!R610),"")</f>
        <v/>
      </c>
      <c r="S610" t="str">
        <f>IFERROR(IF(OR(HLOOKUP($A610,'Z-scores'!$C$2:$UD$20,17,FALSE)&gt;3,HLOOKUP($A610,'Z-scores'!$C$2:$UD$20,17,FALSE)&lt;-3),"",'Total-corrected counts'!S610),"")</f>
        <v/>
      </c>
      <c r="T610" t="str">
        <f>IFERROR(IF(OR(HLOOKUP($A610,'Z-scores'!$C$2:$UD$20,18,FALSE)&gt;3,HLOOKUP($A610,'Z-scores'!$C$2:$UD$20,18,FALSE)&lt;-3),"",'Total-corrected counts'!T610),"")</f>
        <v/>
      </c>
      <c r="U610" t="str">
        <f>IFERROR(IF(OR(HLOOKUP($A610,'Z-scores'!$C$2:$UD$20,19,FALSE)&gt;3,HLOOKUP($A610,'Z-scores'!$C$2:$UD$20,19,FALSE)&lt;-3),"",'Total-corrected counts'!U610),"")</f>
        <v/>
      </c>
      <c r="V610">
        <f t="shared" si="36"/>
        <v>1</v>
      </c>
      <c r="W610" s="10">
        <f>SUMIFS(Tabel132[Cluster],Tabel132[ID],A610)</f>
        <v>0</v>
      </c>
      <c r="X610" t="str">
        <f t="shared" si="37"/>
        <v/>
      </c>
      <c r="Y610" t="str">
        <f t="shared" si="38"/>
        <v/>
      </c>
      <c r="Z610" t="str">
        <f t="shared" si="39"/>
        <v/>
      </c>
    </row>
    <row r="611" spans="1:26" x14ac:dyDescent="0.25">
      <c r="A611">
        <v>619</v>
      </c>
      <c r="B611" t="s">
        <v>913</v>
      </c>
      <c r="C611">
        <v>34100</v>
      </c>
      <c r="D611">
        <v>698</v>
      </c>
      <c r="E611" t="str">
        <f>IFERROR(IF(OR(HLOOKUP($A611,'Z-scores'!$C$2:$UD$20,3,FALSE)&gt;3,HLOOKUP(A611,'Z-scores'!$C$2:$UD$20,3,FALSE)&lt;-3),"",'Total-corrected counts'!E611),"")</f>
        <v/>
      </c>
      <c r="F611" t="str">
        <f>IFERROR(IF(OR(HLOOKUP($A611,'Z-scores'!$C$2:$UD$20,4,FALSE)&gt;3,HLOOKUP($A611,'Z-scores'!$C$2:$UD$20,4,FALSE)&lt;-3),"",'Total-corrected counts'!F611),"")</f>
        <v/>
      </c>
      <c r="G611" t="str">
        <f>IFERROR(IF(OR(HLOOKUP($A611,'Z-scores'!$C$2:$UD$20,5,FALSE)&gt;3,HLOOKUP($A611,'Z-scores'!$C$2:$UD$20,5,FALSE)&lt;-3),"",'Total-corrected counts'!G611),"")</f>
        <v/>
      </c>
      <c r="H611" t="str">
        <f>IFERROR(IF(OR(HLOOKUP($A611,'Z-scores'!$C$2:$UD$20,6,FALSE)&gt;3,HLOOKUP($A611,'Z-scores'!$C$2:$UD$20,6,FALSE)&lt;-3),"",'Total-corrected counts'!H611),"")</f>
        <v/>
      </c>
      <c r="I611" t="str">
        <f>IFERROR(IF(OR(HLOOKUP($A611,'Z-scores'!$C$2:$UD$20,7,FALSE)&gt;3,HLOOKUP($A611,'Z-scores'!$C$2:$UD$20,7,FALSE)&lt;-3),"",'Total-corrected counts'!I611),"")</f>
        <v/>
      </c>
      <c r="J611" t="str">
        <f>IFERROR(IF(OR(HLOOKUP($A611,'Z-scores'!$C$2:$UD$20,8,FALSE)&gt;3,HLOOKUP($A611,'Z-scores'!$C$2:$UD$20,8,FALSE)&lt;-3),"",'Total-corrected counts'!J611),"")</f>
        <v/>
      </c>
      <c r="K611" t="str">
        <f>IFERROR(IF(OR(HLOOKUP($A611,'Z-scores'!$C$2:$UD$20,9,FALSE)&gt;3,HLOOKUP($A611,'Z-scores'!$C$2:$UD$20,9,FALSE)&lt;-3),"",'Total-corrected counts'!K611),"")</f>
        <v/>
      </c>
      <c r="L611" t="str">
        <f>IFERROR(IF(OR(HLOOKUP($A611,'Z-scores'!$C$2:$UD$20,10,FALSE)&gt;3,HLOOKUP($A611,'Z-scores'!$C$2:$UD$20,10,FALSE)&lt;-3),"",'Total-corrected counts'!L611),"")</f>
        <v/>
      </c>
      <c r="M611" t="str">
        <f>IFERROR(IF(OR(HLOOKUP($A611,'Z-scores'!$C$2:$UD$20,11,FALSE)&gt;3,HLOOKUP($A611,'Z-scores'!$C$2:$UD$20,11,FALSE)&lt;-3),"",'Total-corrected counts'!M611),"")</f>
        <v/>
      </c>
      <c r="N611" t="str">
        <f>IFERROR(IF(OR(HLOOKUP($A611,'Z-scores'!$C$2:$UD$20,12,FALSE)&gt;3,HLOOKUP($A611,'Z-scores'!$C$2:$UD$20,12,FALSE)&lt;-3),"",'Total-corrected counts'!N611),"")</f>
        <v/>
      </c>
      <c r="O611" t="str">
        <f>IFERROR(IF(OR(HLOOKUP($A611,'Z-scores'!$C$2:$UD$20,13,FALSE)&gt;3,HLOOKUP($A611,'Z-scores'!$C$2:$UD$20,13,FALSE)&lt;-3),"",'Total-corrected counts'!O611),"")</f>
        <v/>
      </c>
      <c r="P611" t="str">
        <f>IFERROR(IF(OR(HLOOKUP($A611,'Z-scores'!$C$2:$UD$20,14,FALSE)&gt;3,HLOOKUP($A611,'Z-scores'!$C$2:$UD$20,14,FALSE)&lt;-3),"",'Total-corrected counts'!P611),"")</f>
        <v/>
      </c>
      <c r="Q611" t="str">
        <f>IFERROR(IF(OR(HLOOKUP($A611,'Z-scores'!$C$2:$UD$20,15,FALSE)&gt;3,HLOOKUP($A611,'Z-scores'!$C$2:$UD$20,15,FALSE)&lt;-3),"",'Total-corrected counts'!Q611),"")</f>
        <v/>
      </c>
      <c r="R611" t="str">
        <f>IFERROR(IF(OR(HLOOKUP($A611,'Z-scores'!$C$2:$UD$20,16,FALSE)&gt;3,HLOOKUP($A611,'Z-scores'!$C$2:$UD$20,16,FALSE)&lt;-3),"",'Total-corrected counts'!R611),"")</f>
        <v/>
      </c>
      <c r="S611" t="str">
        <f>IFERROR(IF(OR(HLOOKUP($A611,'Z-scores'!$C$2:$UD$20,17,FALSE)&gt;3,HLOOKUP($A611,'Z-scores'!$C$2:$UD$20,17,FALSE)&lt;-3),"",'Total-corrected counts'!S611),"")</f>
        <v/>
      </c>
      <c r="T611" t="str">
        <f>IFERROR(IF(OR(HLOOKUP($A611,'Z-scores'!$C$2:$UD$20,18,FALSE)&gt;3,HLOOKUP($A611,'Z-scores'!$C$2:$UD$20,18,FALSE)&lt;-3),"",'Total-corrected counts'!T611),"")</f>
        <v/>
      </c>
      <c r="U611" t="str">
        <f>IFERROR(IF(OR(HLOOKUP($A611,'Z-scores'!$C$2:$UD$20,19,FALSE)&gt;3,HLOOKUP($A611,'Z-scores'!$C$2:$UD$20,19,FALSE)&lt;-3),"",'Total-corrected counts'!U611),"")</f>
        <v/>
      </c>
      <c r="V611">
        <f t="shared" si="36"/>
        <v>1</v>
      </c>
      <c r="W611" s="10">
        <f>SUMIFS(Tabel132[Cluster],Tabel132[ID],A611)</f>
        <v>44</v>
      </c>
      <c r="X611" t="str">
        <f t="shared" si="37"/>
        <v/>
      </c>
      <c r="Y611" t="str">
        <f t="shared" si="38"/>
        <v/>
      </c>
      <c r="Z611" t="str">
        <f t="shared" si="39"/>
        <v/>
      </c>
    </row>
    <row r="612" spans="1:26" x14ac:dyDescent="0.25">
      <c r="A612">
        <v>620</v>
      </c>
      <c r="B612" t="s">
        <v>301</v>
      </c>
      <c r="C612">
        <v>22400</v>
      </c>
      <c r="D612">
        <v>731</v>
      </c>
      <c r="E612">
        <f>IFERROR(IF(OR(HLOOKUP($A612,'Z-scores'!$C$2:$UD$20,3,FALSE)&gt;3,HLOOKUP(A612,'Z-scores'!$C$2:$UD$20,3,FALSE)&lt;-3),"",'Total-corrected counts'!E612),"")</f>
        <v>4.0531686065841388</v>
      </c>
      <c r="F612">
        <f>IFERROR(IF(OR(HLOOKUP($A612,'Z-scores'!$C$2:$UD$20,4,FALSE)&gt;3,HLOOKUP($A612,'Z-scores'!$C$2:$UD$20,4,FALSE)&lt;-3),"",'Total-corrected counts'!F612),"")</f>
        <v>6.5131723578996414</v>
      </c>
      <c r="G612">
        <f>IFERROR(IF(OR(HLOOKUP($A612,'Z-scores'!$C$2:$UD$20,5,FALSE)&gt;3,HLOOKUP($A612,'Z-scores'!$C$2:$UD$20,5,FALSE)&lt;-3),"",'Total-corrected counts'!G612),"")</f>
        <v>17.365657900568515</v>
      </c>
      <c r="H612">
        <f>IFERROR(IF(OR(HLOOKUP($A612,'Z-scores'!$C$2:$UD$20,6,FALSE)&gt;3,HLOOKUP($A612,'Z-scores'!$C$2:$UD$20,6,FALSE)&lt;-3),"",'Total-corrected counts'!H612),"")</f>
        <v>3.6856040167499531</v>
      </c>
      <c r="I612">
        <f>IFERROR(IF(OR(HLOOKUP($A612,'Z-scores'!$C$2:$UD$20,7,FALSE)&gt;3,HLOOKUP($A612,'Z-scores'!$C$2:$UD$20,7,FALSE)&lt;-3),"",'Total-corrected counts'!I612),"")</f>
        <v>3.3431946287237677</v>
      </c>
      <c r="J612">
        <f>IFERROR(IF(OR(HLOOKUP($A612,'Z-scores'!$C$2:$UD$20,8,FALSE)&gt;3,HLOOKUP($A612,'Z-scores'!$C$2:$UD$20,8,FALSE)&lt;-3),"",'Total-corrected counts'!J612),"")</f>
        <v>4.3489322927452712</v>
      </c>
      <c r="K612">
        <f>IFERROR(IF(OR(HLOOKUP($A612,'Z-scores'!$C$2:$UD$20,9,FALSE)&gt;3,HLOOKUP($A612,'Z-scores'!$C$2:$UD$20,9,FALSE)&lt;-3),"",'Total-corrected counts'!K612),"")</f>
        <v>4.6334801270973855</v>
      </c>
      <c r="L612">
        <f>IFERROR(IF(OR(HLOOKUP($A612,'Z-scores'!$C$2:$UD$20,10,FALSE)&gt;3,HLOOKUP($A612,'Z-scores'!$C$2:$UD$20,10,FALSE)&lt;-3),"",'Total-corrected counts'!L612),"")</f>
        <v>8.8196332090941E-3</v>
      </c>
      <c r="M612">
        <f>IFERROR(IF(OR(HLOOKUP($A612,'Z-scores'!$C$2:$UD$20,11,FALSE)&gt;3,HLOOKUP($A612,'Z-scores'!$C$2:$UD$20,11,FALSE)&lt;-3),"",'Total-corrected counts'!M612),"")</f>
        <v>2.0780479803308842</v>
      </c>
      <c r="N612">
        <f>IFERROR(IF(OR(HLOOKUP($A612,'Z-scores'!$C$2:$UD$20,12,FALSE)&gt;3,HLOOKUP($A612,'Z-scores'!$C$2:$UD$20,12,FALSE)&lt;-3),"",'Total-corrected counts'!N612),"")</f>
        <v>3.9497547211482331</v>
      </c>
      <c r="O612">
        <f>IFERROR(IF(OR(HLOOKUP($A612,'Z-scores'!$C$2:$UD$20,13,FALSE)&gt;3,HLOOKUP($A612,'Z-scores'!$C$2:$UD$20,13,FALSE)&lt;-3),"",'Total-corrected counts'!O612),"")</f>
        <v>3.0086149366625983</v>
      </c>
      <c r="P612">
        <f>IFERROR(IF(OR(HLOOKUP($A612,'Z-scores'!$C$2:$UD$20,14,FALSE)&gt;3,HLOOKUP($A612,'Z-scores'!$C$2:$UD$20,14,FALSE)&lt;-3),"",'Total-corrected counts'!P612),"")</f>
        <v>15.171919213590279</v>
      </c>
      <c r="Q612">
        <f>IFERROR(IF(OR(HLOOKUP($A612,'Z-scores'!$C$2:$UD$20,15,FALSE)&gt;3,HLOOKUP($A612,'Z-scores'!$C$2:$UD$20,15,FALSE)&lt;-3),"",'Total-corrected counts'!Q612),"")</f>
        <v>1.950214913683488E-2</v>
      </c>
      <c r="R612">
        <f>IFERROR(IF(OR(HLOOKUP($A612,'Z-scores'!$C$2:$UD$20,16,FALSE)&gt;3,HLOOKUP($A612,'Z-scores'!$C$2:$UD$20,16,FALSE)&lt;-3),"",'Total-corrected counts'!R612),"")</f>
        <v>1.2020892310836234E-2</v>
      </c>
      <c r="S612">
        <f>IFERROR(IF(OR(HLOOKUP($A612,'Z-scores'!$C$2:$UD$20,17,FALSE)&gt;3,HLOOKUP($A612,'Z-scores'!$C$2:$UD$20,17,FALSE)&lt;-3),"",'Total-corrected counts'!S612),"")</f>
        <v>2.5568117046605625</v>
      </c>
      <c r="T612">
        <f>IFERROR(IF(OR(HLOOKUP($A612,'Z-scores'!$C$2:$UD$20,18,FALSE)&gt;3,HLOOKUP($A612,'Z-scores'!$C$2:$UD$20,18,FALSE)&lt;-3),"",'Total-corrected counts'!T612),"")</f>
        <v>1.1426057941282091</v>
      </c>
      <c r="U612">
        <f>IFERROR(IF(OR(HLOOKUP($A612,'Z-scores'!$C$2:$UD$20,19,FALSE)&gt;3,HLOOKUP($A612,'Z-scores'!$C$2:$UD$20,19,FALSE)&lt;-3),"",'Total-corrected counts'!U612),"")</f>
        <v>5.8148869785586887</v>
      </c>
      <c r="V612">
        <f t="shared" si="36"/>
        <v>1</v>
      </c>
      <c r="W612" s="10">
        <f>SUMIFS(Tabel132[Cluster],Tabel132[ID],A612)</f>
        <v>28</v>
      </c>
      <c r="X612">
        <f t="shared" si="37"/>
        <v>0.63711999876371683</v>
      </c>
      <c r="Y612">
        <f t="shared" si="38"/>
        <v>5.1144530604342942</v>
      </c>
      <c r="Z612">
        <f t="shared" si="39"/>
        <v>3.9595145487745302</v>
      </c>
    </row>
    <row r="613" spans="1:26" x14ac:dyDescent="0.25">
      <c r="A613">
        <v>621</v>
      </c>
      <c r="B613" t="s">
        <v>302</v>
      </c>
      <c r="C613">
        <v>88200</v>
      </c>
      <c r="D613">
        <v>987</v>
      </c>
      <c r="E613" t="str">
        <f>IFERROR(IF(OR(HLOOKUP($A613,'Z-scores'!$C$2:$UD$20,3,FALSE)&gt;3,HLOOKUP(A613,'Z-scores'!$C$2:$UD$20,3,FALSE)&lt;-3),"",'Total-corrected counts'!E613),"")</f>
        <v/>
      </c>
      <c r="F613">
        <f>IFERROR(IF(OR(HLOOKUP($A613,'Z-scores'!$C$2:$UD$20,4,FALSE)&gt;3,HLOOKUP($A613,'Z-scores'!$C$2:$UD$20,4,FALSE)&lt;-3),"",'Total-corrected counts'!F613),"")</f>
        <v>12.903299897954833</v>
      </c>
      <c r="G613">
        <f>IFERROR(IF(OR(HLOOKUP($A613,'Z-scores'!$C$2:$UD$20,5,FALSE)&gt;3,HLOOKUP($A613,'Z-scores'!$C$2:$UD$20,5,FALSE)&lt;-3),"",'Total-corrected counts'!G613),"")</f>
        <v>16.177057185796421</v>
      </c>
      <c r="H613">
        <f>IFERROR(IF(OR(HLOOKUP($A613,'Z-scores'!$C$2:$UD$20,6,FALSE)&gt;3,HLOOKUP($A613,'Z-scores'!$C$2:$UD$20,6,FALSE)&lt;-3),"",'Total-corrected counts'!H613),"")</f>
        <v>14.777317620188732</v>
      </c>
      <c r="I613">
        <f>IFERROR(IF(OR(HLOOKUP($A613,'Z-scores'!$C$2:$UD$20,7,FALSE)&gt;3,HLOOKUP($A613,'Z-scores'!$C$2:$UD$20,7,FALSE)&lt;-3),"",'Total-corrected counts'!I613),"")</f>
        <v>31.818839486637998</v>
      </c>
      <c r="J613">
        <f>IFERROR(IF(OR(HLOOKUP($A613,'Z-scores'!$C$2:$UD$20,8,FALSE)&gt;3,HLOOKUP($A613,'Z-scores'!$C$2:$UD$20,8,FALSE)&lt;-3),"",'Total-corrected counts'!J613),"")</f>
        <v>21.034631701645495</v>
      </c>
      <c r="K613">
        <f>IFERROR(IF(OR(HLOOKUP($A613,'Z-scores'!$C$2:$UD$20,9,FALSE)&gt;3,HLOOKUP($A613,'Z-scores'!$C$2:$UD$20,9,FALSE)&lt;-3),"",'Total-corrected counts'!K613),"")</f>
        <v>11.648363899882936</v>
      </c>
      <c r="L613">
        <f>IFERROR(IF(OR(HLOOKUP($A613,'Z-scores'!$C$2:$UD$20,10,FALSE)&gt;3,HLOOKUP($A613,'Z-scores'!$C$2:$UD$20,10,FALSE)&lt;-3),"",'Total-corrected counts'!L613),"")</f>
        <v>8.577093295844012</v>
      </c>
      <c r="M613">
        <f>IFERROR(IF(OR(HLOOKUP($A613,'Z-scores'!$C$2:$UD$20,11,FALSE)&gt;3,HLOOKUP($A613,'Z-scores'!$C$2:$UD$20,11,FALSE)&lt;-3),"",'Total-corrected counts'!M613),"")</f>
        <v>30.133999537392423</v>
      </c>
      <c r="N613">
        <f>IFERROR(IF(OR(HLOOKUP($A613,'Z-scores'!$C$2:$UD$20,12,FALSE)&gt;3,HLOOKUP($A613,'Z-scores'!$C$2:$UD$20,12,FALSE)&lt;-3),"",'Total-corrected counts'!N613),"")</f>
        <v>6.9647647055050053</v>
      </c>
      <c r="O613">
        <f>IFERROR(IF(OR(HLOOKUP($A613,'Z-scores'!$C$2:$UD$20,13,FALSE)&gt;3,HLOOKUP($A613,'Z-scores'!$C$2:$UD$20,13,FALSE)&lt;-3),"",'Total-corrected counts'!O613),"")</f>
        <v>6.3167452305544698</v>
      </c>
      <c r="P613">
        <f>IFERROR(IF(OR(HLOOKUP($A613,'Z-scores'!$C$2:$UD$20,14,FALSE)&gt;3,HLOOKUP($A613,'Z-scores'!$C$2:$UD$20,14,FALSE)&lt;-3),"",'Total-corrected counts'!P613),"")</f>
        <v>21.497113702636366</v>
      </c>
      <c r="Q613">
        <f>IFERROR(IF(OR(HLOOKUP($A613,'Z-scores'!$C$2:$UD$20,15,FALSE)&gt;3,HLOOKUP($A613,'Z-scores'!$C$2:$UD$20,15,FALSE)&lt;-3),"",'Total-corrected counts'!Q613),"")</f>
        <v>17.551934223151392</v>
      </c>
      <c r="R613">
        <f>IFERROR(IF(OR(HLOOKUP($A613,'Z-scores'!$C$2:$UD$20,16,FALSE)&gt;3,HLOOKUP($A613,'Z-scores'!$C$2:$UD$20,16,FALSE)&lt;-3),"",'Total-corrected counts'!R613),"")</f>
        <v>20.511649246390228</v>
      </c>
      <c r="S613">
        <f>IFERROR(IF(OR(HLOOKUP($A613,'Z-scores'!$C$2:$UD$20,17,FALSE)&gt;3,HLOOKUP($A613,'Z-scores'!$C$2:$UD$20,17,FALSE)&lt;-3),"",'Total-corrected counts'!S613),"")</f>
        <v>6.3404587495616509</v>
      </c>
      <c r="T613">
        <f>IFERROR(IF(OR(HLOOKUP($A613,'Z-scores'!$C$2:$UD$20,18,FALSE)&gt;3,HLOOKUP($A613,'Z-scores'!$C$2:$UD$20,18,FALSE)&lt;-3),"",'Total-corrected counts'!T613),"")</f>
        <v>11.116781184976709</v>
      </c>
      <c r="U613">
        <f>IFERROR(IF(OR(HLOOKUP($A613,'Z-scores'!$C$2:$UD$20,19,FALSE)&gt;3,HLOOKUP($A613,'Z-scores'!$C$2:$UD$20,19,FALSE)&lt;-3),"",'Total-corrected counts'!U613),"")</f>
        <v>6.8303224658592363</v>
      </c>
      <c r="V613">
        <f t="shared" si="36"/>
        <v>1</v>
      </c>
      <c r="W613" s="10">
        <f>SUMIFS(Tabel132[Cluster],Tabel132[ID],A613)</f>
        <v>94</v>
      </c>
      <c r="X613">
        <f t="shared" si="37"/>
        <v>0.12626455851136117</v>
      </c>
      <c r="Y613">
        <f t="shared" si="38"/>
        <v>18.383825328167855</v>
      </c>
      <c r="Z613">
        <f t="shared" si="39"/>
        <v>12.141221188579383</v>
      </c>
    </row>
    <row r="614" spans="1:26" x14ac:dyDescent="0.25">
      <c r="A614">
        <v>622</v>
      </c>
      <c r="B614" t="s">
        <v>303</v>
      </c>
      <c r="C614">
        <v>27200</v>
      </c>
      <c r="D614">
        <v>886</v>
      </c>
      <c r="E614">
        <f>IFERROR(IF(OR(HLOOKUP($A614,'Z-scores'!$C$2:$UD$20,3,FALSE)&gt;3,HLOOKUP(A614,'Z-scores'!$C$2:$UD$20,3,FALSE)&lt;-3),"",'Total-corrected counts'!E614),"")</f>
        <v>6.9109326471711127E-2</v>
      </c>
      <c r="F614">
        <f>IFERROR(IF(OR(HLOOKUP($A614,'Z-scores'!$C$2:$UD$20,4,FALSE)&gt;3,HLOOKUP($A614,'Z-scores'!$C$2:$UD$20,4,FALSE)&lt;-3),"",'Total-corrected counts'!F614),"")</f>
        <v>8.2029878562967784E-3</v>
      </c>
      <c r="G614">
        <f>IFERROR(IF(OR(HLOOKUP($A614,'Z-scores'!$C$2:$UD$20,5,FALSE)&gt;3,HLOOKUP($A614,'Z-scores'!$C$2:$UD$20,5,FALSE)&lt;-3),"",'Total-corrected counts'!G614),"")</f>
        <v>2.2361810057576625</v>
      </c>
      <c r="H614">
        <f>IFERROR(IF(OR(HLOOKUP($A614,'Z-scores'!$C$2:$UD$20,6,FALSE)&gt;3,HLOOKUP($A614,'Z-scores'!$C$2:$UD$20,6,FALSE)&lt;-3),"",'Total-corrected counts'!H614),"")</f>
        <v>0.20940931913352007</v>
      </c>
      <c r="I614">
        <f>IFERROR(IF(OR(HLOOKUP($A614,'Z-scores'!$C$2:$UD$20,7,FALSE)&gt;3,HLOOKUP($A614,'Z-scores'!$C$2:$UD$20,7,FALSE)&lt;-3),"",'Total-corrected counts'!I614),"")</f>
        <v>0.44945342154113266</v>
      </c>
      <c r="J614">
        <f>IFERROR(IF(OR(HLOOKUP($A614,'Z-scores'!$C$2:$UD$20,8,FALSE)&gt;3,HLOOKUP($A614,'Z-scores'!$C$2:$UD$20,8,FALSE)&lt;-3),"",'Total-corrected counts'!J614),"")</f>
        <v>0.63113756629409834</v>
      </c>
      <c r="K614">
        <f>IFERROR(IF(OR(HLOOKUP($A614,'Z-scores'!$C$2:$UD$20,9,FALSE)&gt;3,HLOOKUP($A614,'Z-scores'!$C$2:$UD$20,9,FALSE)&lt;-3),"",'Total-corrected counts'!K614),"")</f>
        <v>0.37906237805897763</v>
      </c>
      <c r="L614">
        <f>IFERROR(IF(OR(HLOOKUP($A614,'Z-scores'!$C$2:$UD$20,10,FALSE)&gt;3,HLOOKUP($A614,'Z-scores'!$C$2:$UD$20,10,FALSE)&lt;-3),"",'Total-corrected counts'!L614),"")</f>
        <v>0.18962211399552314</v>
      </c>
      <c r="M614">
        <f>IFERROR(IF(OR(HLOOKUP($A614,'Z-scores'!$C$2:$UD$20,11,FALSE)&gt;3,HLOOKUP($A614,'Z-scores'!$C$2:$UD$20,11,FALSE)&lt;-3),"",'Total-corrected counts'!M614),"")</f>
        <v>0.29028164691983527</v>
      </c>
      <c r="N614">
        <f>IFERROR(IF(OR(HLOOKUP($A614,'Z-scores'!$C$2:$UD$20,12,FALSE)&gt;3,HLOOKUP($A614,'Z-scores'!$C$2:$UD$20,12,FALSE)&lt;-3),"",'Total-corrected counts'!N614),"")</f>
        <v>3.6748297985625089</v>
      </c>
      <c r="O614">
        <f>IFERROR(IF(OR(HLOOKUP($A614,'Z-scores'!$C$2:$UD$20,13,FALSE)&gt;3,HLOOKUP($A614,'Z-scores'!$C$2:$UD$20,13,FALSE)&lt;-3),"",'Total-corrected counts'!O614),"")</f>
        <v>1.2754642740437636</v>
      </c>
      <c r="P614">
        <f>IFERROR(IF(OR(HLOOKUP($A614,'Z-scores'!$C$2:$UD$20,14,FALSE)&gt;3,HLOOKUP($A614,'Z-scores'!$C$2:$UD$20,14,FALSE)&lt;-3),"",'Total-corrected counts'!P614),"")</f>
        <v>0.25215302354981028</v>
      </c>
      <c r="Q614">
        <f>IFERROR(IF(OR(HLOOKUP($A614,'Z-scores'!$C$2:$UD$20,15,FALSE)&gt;3,HLOOKUP($A614,'Z-scores'!$C$2:$UD$20,15,FALSE)&lt;-3),"",'Total-corrected counts'!Q614),"")</f>
        <v>0.48755372842087197</v>
      </c>
      <c r="R614">
        <f>IFERROR(IF(OR(HLOOKUP($A614,'Z-scores'!$C$2:$UD$20,16,FALSE)&gt;3,HLOOKUP($A614,'Z-scores'!$C$2:$UD$20,16,FALSE)&lt;-3),"",'Total-corrected counts'!R614),"")</f>
        <v>2.8088818366320663</v>
      </c>
      <c r="S614">
        <f>IFERROR(IF(OR(HLOOKUP($A614,'Z-scores'!$C$2:$UD$20,17,FALSE)&gt;3,HLOOKUP($A614,'Z-scores'!$C$2:$UD$20,17,FALSE)&lt;-3),"",'Total-corrected counts'!S614),"")</f>
        <v>0.15199729879086149</v>
      </c>
      <c r="T614">
        <f>IFERROR(IF(OR(HLOOKUP($A614,'Z-scores'!$C$2:$UD$20,18,FALSE)&gt;3,HLOOKUP($A614,'Z-scores'!$C$2:$UD$20,18,FALSE)&lt;-3),"",'Total-corrected counts'!T614),"")</f>
        <v>1.1511968151366916</v>
      </c>
      <c r="U614">
        <f>IFERROR(IF(OR(HLOOKUP($A614,'Z-scores'!$C$2:$UD$20,19,FALSE)&gt;3,HLOOKUP($A614,'Z-scores'!$C$2:$UD$20,19,FALSE)&lt;-3),"",'Total-corrected counts'!U614),"")</f>
        <v>1.761823965145394</v>
      </c>
      <c r="V614">
        <f t="shared" si="36"/>
        <v>1</v>
      </c>
      <c r="W614" s="10">
        <f>SUMIFS(Tabel132[Cluster],Tabel132[ID],A614)</f>
        <v>35</v>
      </c>
      <c r="X614">
        <f t="shared" si="37"/>
        <v>6.7563002504154729E-2</v>
      </c>
      <c r="Y614">
        <f t="shared" si="38"/>
        <v>0.49582886289208417</v>
      </c>
      <c r="Z614">
        <f t="shared" si="39"/>
        <v>1.4454875925352459</v>
      </c>
    </row>
    <row r="615" spans="1:26" x14ac:dyDescent="0.25">
      <c r="A615">
        <v>623</v>
      </c>
      <c r="B615" t="s">
        <v>914</v>
      </c>
      <c r="C615">
        <v>47900</v>
      </c>
      <c r="D615">
        <v>567</v>
      </c>
      <c r="E615" t="str">
        <f>IFERROR(IF(OR(HLOOKUP($A615,'Z-scores'!$C$2:$UD$20,3,FALSE)&gt;3,HLOOKUP(A615,'Z-scores'!$C$2:$UD$20,3,FALSE)&lt;-3),"",'Total-corrected counts'!E615),"")</f>
        <v/>
      </c>
      <c r="F615" t="str">
        <f>IFERROR(IF(OR(HLOOKUP($A615,'Z-scores'!$C$2:$UD$20,4,FALSE)&gt;3,HLOOKUP($A615,'Z-scores'!$C$2:$UD$20,4,FALSE)&lt;-3),"",'Total-corrected counts'!F615),"")</f>
        <v/>
      </c>
      <c r="G615" t="str">
        <f>IFERROR(IF(OR(HLOOKUP($A615,'Z-scores'!$C$2:$UD$20,5,FALSE)&gt;3,HLOOKUP($A615,'Z-scores'!$C$2:$UD$20,5,FALSE)&lt;-3),"",'Total-corrected counts'!G615),"")</f>
        <v/>
      </c>
      <c r="H615" t="str">
        <f>IFERROR(IF(OR(HLOOKUP($A615,'Z-scores'!$C$2:$UD$20,6,FALSE)&gt;3,HLOOKUP($A615,'Z-scores'!$C$2:$UD$20,6,FALSE)&lt;-3),"",'Total-corrected counts'!H615),"")</f>
        <v/>
      </c>
      <c r="I615" t="str">
        <f>IFERROR(IF(OR(HLOOKUP($A615,'Z-scores'!$C$2:$UD$20,7,FALSE)&gt;3,HLOOKUP($A615,'Z-scores'!$C$2:$UD$20,7,FALSE)&lt;-3),"",'Total-corrected counts'!I615),"")</f>
        <v/>
      </c>
      <c r="J615" t="str">
        <f>IFERROR(IF(OR(HLOOKUP($A615,'Z-scores'!$C$2:$UD$20,8,FALSE)&gt;3,HLOOKUP($A615,'Z-scores'!$C$2:$UD$20,8,FALSE)&lt;-3),"",'Total-corrected counts'!J615),"")</f>
        <v/>
      </c>
      <c r="K615" t="str">
        <f>IFERROR(IF(OR(HLOOKUP($A615,'Z-scores'!$C$2:$UD$20,9,FALSE)&gt;3,HLOOKUP($A615,'Z-scores'!$C$2:$UD$20,9,FALSE)&lt;-3),"",'Total-corrected counts'!K615),"")</f>
        <v/>
      </c>
      <c r="L615" t="str">
        <f>IFERROR(IF(OR(HLOOKUP($A615,'Z-scores'!$C$2:$UD$20,10,FALSE)&gt;3,HLOOKUP($A615,'Z-scores'!$C$2:$UD$20,10,FALSE)&lt;-3),"",'Total-corrected counts'!L615),"")</f>
        <v/>
      </c>
      <c r="M615" t="str">
        <f>IFERROR(IF(OR(HLOOKUP($A615,'Z-scores'!$C$2:$UD$20,11,FALSE)&gt;3,HLOOKUP($A615,'Z-scores'!$C$2:$UD$20,11,FALSE)&lt;-3),"",'Total-corrected counts'!M615),"")</f>
        <v/>
      </c>
      <c r="N615" t="str">
        <f>IFERROR(IF(OR(HLOOKUP($A615,'Z-scores'!$C$2:$UD$20,12,FALSE)&gt;3,HLOOKUP($A615,'Z-scores'!$C$2:$UD$20,12,FALSE)&lt;-3),"",'Total-corrected counts'!N615),"")</f>
        <v/>
      </c>
      <c r="O615" t="str">
        <f>IFERROR(IF(OR(HLOOKUP($A615,'Z-scores'!$C$2:$UD$20,13,FALSE)&gt;3,HLOOKUP($A615,'Z-scores'!$C$2:$UD$20,13,FALSE)&lt;-3),"",'Total-corrected counts'!O615),"")</f>
        <v/>
      </c>
      <c r="P615" t="str">
        <f>IFERROR(IF(OR(HLOOKUP($A615,'Z-scores'!$C$2:$UD$20,14,FALSE)&gt;3,HLOOKUP($A615,'Z-scores'!$C$2:$UD$20,14,FALSE)&lt;-3),"",'Total-corrected counts'!P615),"")</f>
        <v/>
      </c>
      <c r="Q615" t="str">
        <f>IFERROR(IF(OR(HLOOKUP($A615,'Z-scores'!$C$2:$UD$20,15,FALSE)&gt;3,HLOOKUP($A615,'Z-scores'!$C$2:$UD$20,15,FALSE)&lt;-3),"",'Total-corrected counts'!Q615),"")</f>
        <v/>
      </c>
      <c r="R615" t="str">
        <f>IFERROR(IF(OR(HLOOKUP($A615,'Z-scores'!$C$2:$UD$20,16,FALSE)&gt;3,HLOOKUP($A615,'Z-scores'!$C$2:$UD$20,16,FALSE)&lt;-3),"",'Total-corrected counts'!R615),"")</f>
        <v/>
      </c>
      <c r="S615" t="str">
        <f>IFERROR(IF(OR(HLOOKUP($A615,'Z-scores'!$C$2:$UD$20,17,FALSE)&gt;3,HLOOKUP($A615,'Z-scores'!$C$2:$UD$20,17,FALSE)&lt;-3),"",'Total-corrected counts'!S615),"")</f>
        <v/>
      </c>
      <c r="T615" t="str">
        <f>IFERROR(IF(OR(HLOOKUP($A615,'Z-scores'!$C$2:$UD$20,18,FALSE)&gt;3,HLOOKUP($A615,'Z-scores'!$C$2:$UD$20,18,FALSE)&lt;-3),"",'Total-corrected counts'!T615),"")</f>
        <v/>
      </c>
      <c r="U615" t="str">
        <f>IFERROR(IF(OR(HLOOKUP($A615,'Z-scores'!$C$2:$UD$20,19,FALSE)&gt;3,HLOOKUP($A615,'Z-scores'!$C$2:$UD$20,19,FALSE)&lt;-3),"",'Total-corrected counts'!U615),"")</f>
        <v/>
      </c>
      <c r="V615">
        <f t="shared" si="36"/>
        <v>1</v>
      </c>
      <c r="W615" s="10">
        <f>SUMIFS(Tabel132[Cluster],Tabel132[ID],A615)</f>
        <v>0</v>
      </c>
      <c r="X615" t="str">
        <f t="shared" si="37"/>
        <v/>
      </c>
      <c r="Y615" t="str">
        <f t="shared" si="38"/>
        <v/>
      </c>
      <c r="Z615" t="str">
        <f t="shared" si="39"/>
        <v/>
      </c>
    </row>
    <row r="616" spans="1:26" x14ac:dyDescent="0.25">
      <c r="A616">
        <v>624</v>
      </c>
      <c r="B616" t="s">
        <v>915</v>
      </c>
      <c r="C616">
        <v>119100</v>
      </c>
      <c r="D616">
        <v>1024</v>
      </c>
      <c r="E616" t="str">
        <f>IFERROR(IF(OR(HLOOKUP($A616,'Z-scores'!$C$2:$UD$20,3,FALSE)&gt;3,HLOOKUP(A616,'Z-scores'!$C$2:$UD$20,3,FALSE)&lt;-3),"",'Total-corrected counts'!E616),"")</f>
        <v/>
      </c>
      <c r="F616" t="str">
        <f>IFERROR(IF(OR(HLOOKUP($A616,'Z-scores'!$C$2:$UD$20,4,FALSE)&gt;3,HLOOKUP($A616,'Z-scores'!$C$2:$UD$20,4,FALSE)&lt;-3),"",'Total-corrected counts'!F616),"")</f>
        <v/>
      </c>
      <c r="G616" t="str">
        <f>IFERROR(IF(OR(HLOOKUP($A616,'Z-scores'!$C$2:$UD$20,5,FALSE)&gt;3,HLOOKUP($A616,'Z-scores'!$C$2:$UD$20,5,FALSE)&lt;-3),"",'Total-corrected counts'!G616),"")</f>
        <v/>
      </c>
      <c r="H616" t="str">
        <f>IFERROR(IF(OR(HLOOKUP($A616,'Z-scores'!$C$2:$UD$20,6,FALSE)&gt;3,HLOOKUP($A616,'Z-scores'!$C$2:$UD$20,6,FALSE)&lt;-3),"",'Total-corrected counts'!H616),"")</f>
        <v/>
      </c>
      <c r="I616" t="str">
        <f>IFERROR(IF(OR(HLOOKUP($A616,'Z-scores'!$C$2:$UD$20,7,FALSE)&gt;3,HLOOKUP($A616,'Z-scores'!$C$2:$UD$20,7,FALSE)&lt;-3),"",'Total-corrected counts'!I616),"")</f>
        <v/>
      </c>
      <c r="J616" t="str">
        <f>IFERROR(IF(OR(HLOOKUP($A616,'Z-scores'!$C$2:$UD$20,8,FALSE)&gt;3,HLOOKUP($A616,'Z-scores'!$C$2:$UD$20,8,FALSE)&lt;-3),"",'Total-corrected counts'!J616),"")</f>
        <v/>
      </c>
      <c r="K616" t="str">
        <f>IFERROR(IF(OR(HLOOKUP($A616,'Z-scores'!$C$2:$UD$20,9,FALSE)&gt;3,HLOOKUP($A616,'Z-scores'!$C$2:$UD$20,9,FALSE)&lt;-3),"",'Total-corrected counts'!K616),"")</f>
        <v/>
      </c>
      <c r="L616" t="str">
        <f>IFERROR(IF(OR(HLOOKUP($A616,'Z-scores'!$C$2:$UD$20,10,FALSE)&gt;3,HLOOKUP($A616,'Z-scores'!$C$2:$UD$20,10,FALSE)&lt;-3),"",'Total-corrected counts'!L616),"")</f>
        <v/>
      </c>
      <c r="M616" t="str">
        <f>IFERROR(IF(OR(HLOOKUP($A616,'Z-scores'!$C$2:$UD$20,11,FALSE)&gt;3,HLOOKUP($A616,'Z-scores'!$C$2:$UD$20,11,FALSE)&lt;-3),"",'Total-corrected counts'!M616),"")</f>
        <v/>
      </c>
      <c r="N616" t="str">
        <f>IFERROR(IF(OR(HLOOKUP($A616,'Z-scores'!$C$2:$UD$20,12,FALSE)&gt;3,HLOOKUP($A616,'Z-scores'!$C$2:$UD$20,12,FALSE)&lt;-3),"",'Total-corrected counts'!N616),"")</f>
        <v/>
      </c>
      <c r="O616" t="str">
        <f>IFERROR(IF(OR(HLOOKUP($A616,'Z-scores'!$C$2:$UD$20,13,FALSE)&gt;3,HLOOKUP($A616,'Z-scores'!$C$2:$UD$20,13,FALSE)&lt;-3),"",'Total-corrected counts'!O616),"")</f>
        <v/>
      </c>
      <c r="P616" t="str">
        <f>IFERROR(IF(OR(HLOOKUP($A616,'Z-scores'!$C$2:$UD$20,14,FALSE)&gt;3,HLOOKUP($A616,'Z-scores'!$C$2:$UD$20,14,FALSE)&lt;-3),"",'Total-corrected counts'!P616),"")</f>
        <v/>
      </c>
      <c r="Q616" t="str">
        <f>IFERROR(IF(OR(HLOOKUP($A616,'Z-scores'!$C$2:$UD$20,15,FALSE)&gt;3,HLOOKUP($A616,'Z-scores'!$C$2:$UD$20,15,FALSE)&lt;-3),"",'Total-corrected counts'!Q616),"")</f>
        <v/>
      </c>
      <c r="R616" t="str">
        <f>IFERROR(IF(OR(HLOOKUP($A616,'Z-scores'!$C$2:$UD$20,16,FALSE)&gt;3,HLOOKUP($A616,'Z-scores'!$C$2:$UD$20,16,FALSE)&lt;-3),"",'Total-corrected counts'!R616),"")</f>
        <v/>
      </c>
      <c r="S616" t="str">
        <f>IFERROR(IF(OR(HLOOKUP($A616,'Z-scores'!$C$2:$UD$20,17,FALSE)&gt;3,HLOOKUP($A616,'Z-scores'!$C$2:$UD$20,17,FALSE)&lt;-3),"",'Total-corrected counts'!S616),"")</f>
        <v/>
      </c>
      <c r="T616" t="str">
        <f>IFERROR(IF(OR(HLOOKUP($A616,'Z-scores'!$C$2:$UD$20,18,FALSE)&gt;3,HLOOKUP($A616,'Z-scores'!$C$2:$UD$20,18,FALSE)&lt;-3),"",'Total-corrected counts'!T616),"")</f>
        <v/>
      </c>
      <c r="U616" t="str">
        <f>IFERROR(IF(OR(HLOOKUP($A616,'Z-scores'!$C$2:$UD$20,19,FALSE)&gt;3,HLOOKUP($A616,'Z-scores'!$C$2:$UD$20,19,FALSE)&lt;-3),"",'Total-corrected counts'!U616),"")</f>
        <v/>
      </c>
      <c r="V616">
        <f t="shared" si="36"/>
        <v>1</v>
      </c>
      <c r="W616" s="10">
        <f>SUMIFS(Tabel132[Cluster],Tabel132[ID],A616)</f>
        <v>0</v>
      </c>
      <c r="X616" t="str">
        <f t="shared" si="37"/>
        <v/>
      </c>
      <c r="Y616" t="str">
        <f t="shared" si="38"/>
        <v/>
      </c>
      <c r="Z616" t="str">
        <f t="shared" si="39"/>
        <v/>
      </c>
    </row>
    <row r="617" spans="1:26" x14ac:dyDescent="0.25">
      <c r="A617">
        <v>625</v>
      </c>
      <c r="B617" t="s">
        <v>304</v>
      </c>
      <c r="C617">
        <v>6700</v>
      </c>
      <c r="D617">
        <v>369</v>
      </c>
      <c r="E617" t="str">
        <f>IFERROR(IF(OR(HLOOKUP($A617,'Z-scores'!$C$2:$UD$20,3,FALSE)&gt;3,HLOOKUP(A617,'Z-scores'!$C$2:$UD$20,3,FALSE)&lt;-3),"",'Total-corrected counts'!E617),"")</f>
        <v/>
      </c>
      <c r="F617">
        <f>IFERROR(IF(OR(HLOOKUP($A617,'Z-scores'!$C$2:$UD$20,4,FALSE)&gt;3,HLOOKUP($A617,'Z-scores'!$C$2:$UD$20,4,FALSE)&lt;-3),"",'Total-corrected counts'!F617),"")</f>
        <v>0.16405975712593554</v>
      </c>
      <c r="G617">
        <f>IFERROR(IF(OR(HLOOKUP($A617,'Z-scores'!$C$2:$UD$20,5,FALSE)&gt;3,HLOOKUP($A617,'Z-scores'!$C$2:$UD$20,5,FALSE)&lt;-3),"",'Total-corrected counts'!G617),"")</f>
        <v>1.2691838140786731</v>
      </c>
      <c r="H617">
        <f>IFERROR(IF(OR(HLOOKUP($A617,'Z-scores'!$C$2:$UD$20,6,FALSE)&gt;3,HLOOKUP($A617,'Z-scores'!$C$2:$UD$20,6,FALSE)&lt;-3),"",'Total-corrected counts'!H617),"")</f>
        <v>3.8950133358834735</v>
      </c>
      <c r="I617">
        <f>IFERROR(IF(OR(HLOOKUP($A617,'Z-scores'!$C$2:$UD$20,7,FALSE)&gt;3,HLOOKUP($A617,'Z-scores'!$C$2:$UD$20,7,FALSE)&lt;-3),"",'Total-corrected counts'!I617),"")</f>
        <v>7.0065478590932742</v>
      </c>
      <c r="J617">
        <f>IFERROR(IF(OR(HLOOKUP($A617,'Z-scores'!$C$2:$UD$20,8,FALSE)&gt;3,HLOOKUP($A617,'Z-scores'!$C$2:$UD$20,8,FALSE)&lt;-3),"",'Total-corrected counts'!J617),"")</f>
        <v>18.80592717066946</v>
      </c>
      <c r="K617">
        <f>IFERROR(IF(OR(HLOOKUP($A617,'Z-scores'!$C$2:$UD$20,9,FALSE)&gt;3,HLOOKUP($A617,'Z-scores'!$C$2:$UD$20,9,FALSE)&lt;-3),"",'Total-corrected counts'!K617),"")</f>
        <v>7.7373320697920729</v>
      </c>
      <c r="L617">
        <f>IFERROR(IF(OR(HLOOKUP($A617,'Z-scores'!$C$2:$UD$20,10,FALSE)&gt;3,HLOOKUP($A617,'Z-scores'!$C$2:$UD$20,10,FALSE)&lt;-3),"",'Total-corrected counts'!L617),"")</f>
        <v>49.597207351340671</v>
      </c>
      <c r="M617">
        <f>IFERROR(IF(OR(HLOOKUP($A617,'Z-scores'!$C$2:$UD$20,11,FALSE)&gt;3,HLOOKUP($A617,'Z-scores'!$C$2:$UD$20,11,FALSE)&lt;-3),"",'Total-corrected counts'!M617),"")</f>
        <v>36.787439190602612</v>
      </c>
      <c r="N617">
        <f>IFERROR(IF(OR(HLOOKUP($A617,'Z-scores'!$C$2:$UD$20,12,FALSE)&gt;3,HLOOKUP($A617,'Z-scores'!$C$2:$UD$20,12,FALSE)&lt;-3),"",'Total-corrected counts'!N617),"")</f>
        <v>19.977877707895935</v>
      </c>
      <c r="O617">
        <f>IFERROR(IF(OR(HLOOKUP($A617,'Z-scores'!$C$2:$UD$20,13,FALSE)&gt;3,HLOOKUP($A617,'Z-scores'!$C$2:$UD$20,13,FALSE)&lt;-3),"",'Total-corrected counts'!O617),"")</f>
        <v>31.048636919070614</v>
      </c>
      <c r="P617">
        <f>IFERROR(IF(OR(HLOOKUP($A617,'Z-scores'!$C$2:$UD$20,14,FALSE)&gt;3,HLOOKUP($A617,'Z-scores'!$C$2:$UD$20,14,FALSE)&lt;-3),"",'Total-corrected counts'!P617),"")</f>
        <v>25.078541393055705</v>
      </c>
      <c r="Q617">
        <f>IFERROR(IF(OR(HLOOKUP($A617,'Z-scores'!$C$2:$UD$20,15,FALSE)&gt;3,HLOOKUP($A617,'Z-scores'!$C$2:$UD$20,15,FALSE)&lt;-3),"",'Total-corrected counts'!Q617),"")</f>
        <v>5.4313485346085137</v>
      </c>
      <c r="R617">
        <f>IFERROR(IF(OR(HLOOKUP($A617,'Z-scores'!$C$2:$UD$20,16,FALSE)&gt;3,HLOOKUP($A617,'Z-scores'!$C$2:$UD$20,16,FALSE)&lt;-3),"",'Total-corrected counts'!R617),"")</f>
        <v>9.1919756536861055</v>
      </c>
      <c r="S617">
        <f>IFERROR(IF(OR(HLOOKUP($A617,'Z-scores'!$C$2:$UD$20,17,FALSE)&gt;3,HLOOKUP($A617,'Z-scores'!$C$2:$UD$20,17,FALSE)&lt;-3),"",'Total-corrected counts'!S617),"")</f>
        <v>1.9759648842811994</v>
      </c>
      <c r="T617">
        <f>IFERROR(IF(OR(HLOOKUP($A617,'Z-scores'!$C$2:$UD$20,18,FALSE)&gt;3,HLOOKUP($A617,'Z-scores'!$C$2:$UD$20,18,FALSE)&lt;-3),"",'Total-corrected counts'!T617),"")</f>
        <v>10.051494579924846</v>
      </c>
      <c r="U617">
        <f>IFERROR(IF(OR(HLOOKUP($A617,'Z-scores'!$C$2:$UD$20,19,FALSE)&gt;3,HLOOKUP($A617,'Z-scores'!$C$2:$UD$20,19,FALSE)&lt;-3),"",'Total-corrected counts'!U617),"")</f>
        <v>15.209834970035974</v>
      </c>
      <c r="V617">
        <f t="shared" si="36"/>
        <v>1</v>
      </c>
      <c r="W617" s="10">
        <f>SUMIFS(Tabel132[Cluster],Tabel132[ID],A617)</f>
        <v>9</v>
      </c>
      <c r="X617">
        <f t="shared" si="37"/>
        <v>0.90314201227906366</v>
      </c>
      <c r="Y617">
        <f t="shared" si="38"/>
        <v>15.657838818573271</v>
      </c>
      <c r="Z617">
        <f t="shared" si="39"/>
        <v>14.74570933031986</v>
      </c>
    </row>
    <row r="618" spans="1:26" x14ac:dyDescent="0.25">
      <c r="A618">
        <v>626</v>
      </c>
      <c r="B618" t="s">
        <v>916</v>
      </c>
      <c r="C618">
        <v>67500</v>
      </c>
      <c r="D618">
        <v>362</v>
      </c>
      <c r="E618" t="str">
        <f>IFERROR(IF(OR(HLOOKUP($A618,'Z-scores'!$C$2:$UD$20,3,FALSE)&gt;3,HLOOKUP(A618,'Z-scores'!$C$2:$UD$20,3,FALSE)&lt;-3),"",'Total-corrected counts'!E618),"")</f>
        <v/>
      </c>
      <c r="F618" t="str">
        <f>IFERROR(IF(OR(HLOOKUP($A618,'Z-scores'!$C$2:$UD$20,4,FALSE)&gt;3,HLOOKUP($A618,'Z-scores'!$C$2:$UD$20,4,FALSE)&lt;-3),"",'Total-corrected counts'!F618),"")</f>
        <v/>
      </c>
      <c r="G618" t="str">
        <f>IFERROR(IF(OR(HLOOKUP($A618,'Z-scores'!$C$2:$UD$20,5,FALSE)&gt;3,HLOOKUP($A618,'Z-scores'!$C$2:$UD$20,5,FALSE)&lt;-3),"",'Total-corrected counts'!G618),"")</f>
        <v/>
      </c>
      <c r="H618" t="str">
        <f>IFERROR(IF(OR(HLOOKUP($A618,'Z-scores'!$C$2:$UD$20,6,FALSE)&gt;3,HLOOKUP($A618,'Z-scores'!$C$2:$UD$20,6,FALSE)&lt;-3),"",'Total-corrected counts'!H618),"")</f>
        <v/>
      </c>
      <c r="I618" t="str">
        <f>IFERROR(IF(OR(HLOOKUP($A618,'Z-scores'!$C$2:$UD$20,7,FALSE)&gt;3,HLOOKUP($A618,'Z-scores'!$C$2:$UD$20,7,FALSE)&lt;-3),"",'Total-corrected counts'!I618),"")</f>
        <v/>
      </c>
      <c r="J618" t="str">
        <f>IFERROR(IF(OR(HLOOKUP($A618,'Z-scores'!$C$2:$UD$20,8,FALSE)&gt;3,HLOOKUP($A618,'Z-scores'!$C$2:$UD$20,8,FALSE)&lt;-3),"",'Total-corrected counts'!J618),"")</f>
        <v/>
      </c>
      <c r="K618" t="str">
        <f>IFERROR(IF(OR(HLOOKUP($A618,'Z-scores'!$C$2:$UD$20,9,FALSE)&gt;3,HLOOKUP($A618,'Z-scores'!$C$2:$UD$20,9,FALSE)&lt;-3),"",'Total-corrected counts'!K618),"")</f>
        <v/>
      </c>
      <c r="L618" t="str">
        <f>IFERROR(IF(OR(HLOOKUP($A618,'Z-scores'!$C$2:$UD$20,10,FALSE)&gt;3,HLOOKUP($A618,'Z-scores'!$C$2:$UD$20,10,FALSE)&lt;-3),"",'Total-corrected counts'!L618),"")</f>
        <v/>
      </c>
      <c r="M618" t="str">
        <f>IFERROR(IF(OR(HLOOKUP($A618,'Z-scores'!$C$2:$UD$20,11,FALSE)&gt;3,HLOOKUP($A618,'Z-scores'!$C$2:$UD$20,11,FALSE)&lt;-3),"",'Total-corrected counts'!M618),"")</f>
        <v/>
      </c>
      <c r="N618" t="str">
        <f>IFERROR(IF(OR(HLOOKUP($A618,'Z-scores'!$C$2:$UD$20,12,FALSE)&gt;3,HLOOKUP($A618,'Z-scores'!$C$2:$UD$20,12,FALSE)&lt;-3),"",'Total-corrected counts'!N618),"")</f>
        <v/>
      </c>
      <c r="O618" t="str">
        <f>IFERROR(IF(OR(HLOOKUP($A618,'Z-scores'!$C$2:$UD$20,13,FALSE)&gt;3,HLOOKUP($A618,'Z-scores'!$C$2:$UD$20,13,FALSE)&lt;-3),"",'Total-corrected counts'!O618),"")</f>
        <v/>
      </c>
      <c r="P618" t="str">
        <f>IFERROR(IF(OR(HLOOKUP($A618,'Z-scores'!$C$2:$UD$20,14,FALSE)&gt;3,HLOOKUP($A618,'Z-scores'!$C$2:$UD$20,14,FALSE)&lt;-3),"",'Total-corrected counts'!P618),"")</f>
        <v/>
      </c>
      <c r="Q618" t="str">
        <f>IFERROR(IF(OR(HLOOKUP($A618,'Z-scores'!$C$2:$UD$20,15,FALSE)&gt;3,HLOOKUP($A618,'Z-scores'!$C$2:$UD$20,15,FALSE)&lt;-3),"",'Total-corrected counts'!Q618),"")</f>
        <v/>
      </c>
      <c r="R618" t="str">
        <f>IFERROR(IF(OR(HLOOKUP($A618,'Z-scores'!$C$2:$UD$20,16,FALSE)&gt;3,HLOOKUP($A618,'Z-scores'!$C$2:$UD$20,16,FALSE)&lt;-3),"",'Total-corrected counts'!R618),"")</f>
        <v/>
      </c>
      <c r="S618" t="str">
        <f>IFERROR(IF(OR(HLOOKUP($A618,'Z-scores'!$C$2:$UD$20,17,FALSE)&gt;3,HLOOKUP($A618,'Z-scores'!$C$2:$UD$20,17,FALSE)&lt;-3),"",'Total-corrected counts'!S618),"")</f>
        <v/>
      </c>
      <c r="T618" t="str">
        <f>IFERROR(IF(OR(HLOOKUP($A618,'Z-scores'!$C$2:$UD$20,18,FALSE)&gt;3,HLOOKUP($A618,'Z-scores'!$C$2:$UD$20,18,FALSE)&lt;-3),"",'Total-corrected counts'!T618),"")</f>
        <v/>
      </c>
      <c r="U618" t="str">
        <f>IFERROR(IF(OR(HLOOKUP($A618,'Z-scores'!$C$2:$UD$20,19,FALSE)&gt;3,HLOOKUP($A618,'Z-scores'!$C$2:$UD$20,19,FALSE)&lt;-3),"",'Total-corrected counts'!U618),"")</f>
        <v/>
      </c>
      <c r="V618">
        <f t="shared" si="36"/>
        <v>1</v>
      </c>
      <c r="W618" s="10">
        <f>SUMIFS(Tabel132[Cluster],Tabel132[ID],A618)</f>
        <v>80</v>
      </c>
      <c r="X618" t="str">
        <f t="shared" si="37"/>
        <v/>
      </c>
      <c r="Y618" t="str">
        <f t="shared" si="38"/>
        <v/>
      </c>
      <c r="Z618" t="str">
        <f t="shared" si="39"/>
        <v/>
      </c>
    </row>
    <row r="619" spans="1:26" x14ac:dyDescent="0.25">
      <c r="A619">
        <v>627</v>
      </c>
      <c r="B619" t="s">
        <v>917</v>
      </c>
      <c r="C619">
        <v>104100</v>
      </c>
      <c r="D619">
        <v>285</v>
      </c>
      <c r="E619" t="str">
        <f>IFERROR(IF(OR(HLOOKUP($A619,'Z-scores'!$C$2:$UD$20,3,FALSE)&gt;3,HLOOKUP(A619,'Z-scores'!$C$2:$UD$20,3,FALSE)&lt;-3),"",'Total-corrected counts'!E619),"")</f>
        <v/>
      </c>
      <c r="F619" t="str">
        <f>IFERROR(IF(OR(HLOOKUP($A619,'Z-scores'!$C$2:$UD$20,4,FALSE)&gt;3,HLOOKUP($A619,'Z-scores'!$C$2:$UD$20,4,FALSE)&lt;-3),"",'Total-corrected counts'!F619),"")</f>
        <v/>
      </c>
      <c r="G619" t="str">
        <f>IFERROR(IF(OR(HLOOKUP($A619,'Z-scores'!$C$2:$UD$20,5,FALSE)&gt;3,HLOOKUP($A619,'Z-scores'!$C$2:$UD$20,5,FALSE)&lt;-3),"",'Total-corrected counts'!G619),"")</f>
        <v/>
      </c>
      <c r="H619" t="str">
        <f>IFERROR(IF(OR(HLOOKUP($A619,'Z-scores'!$C$2:$UD$20,6,FALSE)&gt;3,HLOOKUP($A619,'Z-scores'!$C$2:$UD$20,6,FALSE)&lt;-3),"",'Total-corrected counts'!H619),"")</f>
        <v/>
      </c>
      <c r="I619" t="str">
        <f>IFERROR(IF(OR(HLOOKUP($A619,'Z-scores'!$C$2:$UD$20,7,FALSE)&gt;3,HLOOKUP($A619,'Z-scores'!$C$2:$UD$20,7,FALSE)&lt;-3),"",'Total-corrected counts'!I619),"")</f>
        <v/>
      </c>
      <c r="J619" t="str">
        <f>IFERROR(IF(OR(HLOOKUP($A619,'Z-scores'!$C$2:$UD$20,8,FALSE)&gt;3,HLOOKUP($A619,'Z-scores'!$C$2:$UD$20,8,FALSE)&lt;-3),"",'Total-corrected counts'!J619),"")</f>
        <v/>
      </c>
      <c r="K619" t="str">
        <f>IFERROR(IF(OR(HLOOKUP($A619,'Z-scores'!$C$2:$UD$20,9,FALSE)&gt;3,HLOOKUP($A619,'Z-scores'!$C$2:$UD$20,9,FALSE)&lt;-3),"",'Total-corrected counts'!K619),"")</f>
        <v/>
      </c>
      <c r="L619" t="str">
        <f>IFERROR(IF(OR(HLOOKUP($A619,'Z-scores'!$C$2:$UD$20,10,FALSE)&gt;3,HLOOKUP($A619,'Z-scores'!$C$2:$UD$20,10,FALSE)&lt;-3),"",'Total-corrected counts'!L619),"")</f>
        <v/>
      </c>
      <c r="M619" t="str">
        <f>IFERROR(IF(OR(HLOOKUP($A619,'Z-scores'!$C$2:$UD$20,11,FALSE)&gt;3,HLOOKUP($A619,'Z-scores'!$C$2:$UD$20,11,FALSE)&lt;-3),"",'Total-corrected counts'!M619),"")</f>
        <v/>
      </c>
      <c r="N619" t="str">
        <f>IFERROR(IF(OR(HLOOKUP($A619,'Z-scores'!$C$2:$UD$20,12,FALSE)&gt;3,HLOOKUP($A619,'Z-scores'!$C$2:$UD$20,12,FALSE)&lt;-3),"",'Total-corrected counts'!N619),"")</f>
        <v/>
      </c>
      <c r="O619" t="str">
        <f>IFERROR(IF(OR(HLOOKUP($A619,'Z-scores'!$C$2:$UD$20,13,FALSE)&gt;3,HLOOKUP($A619,'Z-scores'!$C$2:$UD$20,13,FALSE)&lt;-3),"",'Total-corrected counts'!O619),"")</f>
        <v/>
      </c>
      <c r="P619" t="str">
        <f>IFERROR(IF(OR(HLOOKUP($A619,'Z-scores'!$C$2:$UD$20,14,FALSE)&gt;3,HLOOKUP($A619,'Z-scores'!$C$2:$UD$20,14,FALSE)&lt;-3),"",'Total-corrected counts'!P619),"")</f>
        <v/>
      </c>
      <c r="Q619" t="str">
        <f>IFERROR(IF(OR(HLOOKUP($A619,'Z-scores'!$C$2:$UD$20,15,FALSE)&gt;3,HLOOKUP($A619,'Z-scores'!$C$2:$UD$20,15,FALSE)&lt;-3),"",'Total-corrected counts'!Q619),"")</f>
        <v/>
      </c>
      <c r="R619" t="str">
        <f>IFERROR(IF(OR(HLOOKUP($A619,'Z-scores'!$C$2:$UD$20,16,FALSE)&gt;3,HLOOKUP($A619,'Z-scores'!$C$2:$UD$20,16,FALSE)&lt;-3),"",'Total-corrected counts'!R619),"")</f>
        <v/>
      </c>
      <c r="S619" t="str">
        <f>IFERROR(IF(OR(HLOOKUP($A619,'Z-scores'!$C$2:$UD$20,17,FALSE)&gt;3,HLOOKUP($A619,'Z-scores'!$C$2:$UD$20,17,FALSE)&lt;-3),"",'Total-corrected counts'!S619),"")</f>
        <v/>
      </c>
      <c r="T619" t="str">
        <f>IFERROR(IF(OR(HLOOKUP($A619,'Z-scores'!$C$2:$UD$20,18,FALSE)&gt;3,HLOOKUP($A619,'Z-scores'!$C$2:$UD$20,18,FALSE)&lt;-3),"",'Total-corrected counts'!T619),"")</f>
        <v/>
      </c>
      <c r="U619" t="str">
        <f>IFERROR(IF(OR(HLOOKUP($A619,'Z-scores'!$C$2:$UD$20,19,FALSE)&gt;3,HLOOKUP($A619,'Z-scores'!$C$2:$UD$20,19,FALSE)&lt;-3),"",'Total-corrected counts'!U619),"")</f>
        <v/>
      </c>
      <c r="V619">
        <f t="shared" si="36"/>
        <v>1</v>
      </c>
      <c r="W619" s="10">
        <f>SUMIFS(Tabel132[Cluster],Tabel132[ID],A619)</f>
        <v>0</v>
      </c>
      <c r="X619" t="str">
        <f t="shared" si="37"/>
        <v/>
      </c>
      <c r="Y619" t="str">
        <f t="shared" si="38"/>
        <v/>
      </c>
      <c r="Z619" t="str">
        <f t="shared" si="39"/>
        <v/>
      </c>
    </row>
    <row r="620" spans="1:26" x14ac:dyDescent="0.25">
      <c r="A620">
        <v>628</v>
      </c>
      <c r="B620" t="s">
        <v>305</v>
      </c>
      <c r="C620">
        <v>82200</v>
      </c>
      <c r="D620">
        <v>1100</v>
      </c>
      <c r="E620" t="str">
        <f>IFERROR(IF(OR(HLOOKUP($A620,'Z-scores'!$C$2:$UD$20,3,FALSE)&gt;3,HLOOKUP(A620,'Z-scores'!$C$2:$UD$20,3,FALSE)&lt;-3),"",'Total-corrected counts'!E620),"")</f>
        <v/>
      </c>
      <c r="F620">
        <f>IFERROR(IF(OR(HLOOKUP($A620,'Z-scores'!$C$2:$UD$20,4,FALSE)&gt;3,HLOOKUP($A620,'Z-scores'!$C$2:$UD$20,4,FALSE)&lt;-3),"",'Total-corrected counts'!F620),"")</f>
        <v>0.40194640495854211</v>
      </c>
      <c r="G620">
        <f>IFERROR(IF(OR(HLOOKUP($A620,'Z-scores'!$C$2:$UD$20,5,FALSE)&gt;3,HLOOKUP($A620,'Z-scores'!$C$2:$UD$20,5,FALSE)&lt;-3),"",'Total-corrected counts'!G620),"")</f>
        <v>0.81590388047914708</v>
      </c>
      <c r="H620">
        <f>IFERROR(IF(OR(HLOOKUP($A620,'Z-scores'!$C$2:$UD$20,6,FALSE)&gt;3,HLOOKUP($A620,'Z-scores'!$C$2:$UD$20,6,FALSE)&lt;-3),"",'Total-corrected counts'!H620),"")</f>
        <v>1.3960621275568005E-2</v>
      </c>
      <c r="I620">
        <f>IFERROR(IF(OR(HLOOKUP($A620,'Z-scores'!$C$2:$UD$20,7,FALSE)&gt;3,HLOOKUP($A620,'Z-scores'!$C$2:$UD$20,7,FALSE)&lt;-3),"",'Total-corrected counts'!I620),"")</f>
        <v>8.6196546596929546E-2</v>
      </c>
      <c r="J620">
        <f>IFERROR(IF(OR(HLOOKUP($A620,'Z-scores'!$C$2:$UD$20,8,FALSE)&gt;3,HLOOKUP($A620,'Z-scores'!$C$2:$UD$20,8,FALSE)&lt;-3),"",'Total-corrected counts'!J620),"")</f>
        <v>0.5768991816906992</v>
      </c>
      <c r="K620">
        <f>IFERROR(IF(OR(HLOOKUP($A620,'Z-scores'!$C$2:$UD$20,9,FALSE)&gt;3,HLOOKUP($A620,'Z-scores'!$C$2:$UD$20,9,FALSE)&lt;-3),"",'Total-corrected counts'!K620),"")</f>
        <v>1.2888120854005241</v>
      </c>
      <c r="L620">
        <f>IFERROR(IF(OR(HLOOKUP($A620,'Z-scores'!$C$2:$UD$20,10,FALSE)&gt;3,HLOOKUP($A620,'Z-scores'!$C$2:$UD$20,10,FALSE)&lt;-3),"",'Total-corrected counts'!L620),"")</f>
        <v>0.12788468153186447</v>
      </c>
      <c r="M620">
        <f>IFERROR(IF(OR(HLOOKUP($A620,'Z-scores'!$C$2:$UD$20,11,FALSE)&gt;3,HLOOKUP($A620,'Z-scores'!$C$2:$UD$20,11,FALSE)&lt;-3),"",'Total-corrected counts'!M620),"")</f>
        <v>2.2853920138450521</v>
      </c>
      <c r="N620">
        <f>IFERROR(IF(OR(HLOOKUP($A620,'Z-scores'!$C$2:$UD$20,12,FALSE)&gt;3,HLOOKUP($A620,'Z-scores'!$C$2:$UD$20,12,FALSE)&lt;-3),"",'Total-corrected counts'!N620),"")</f>
        <v>1.5212512383076722</v>
      </c>
      <c r="O620">
        <f>IFERROR(IF(OR(HLOOKUP($A620,'Z-scores'!$C$2:$UD$20,13,FALSE)&gt;3,HLOOKUP($A620,'Z-scores'!$C$2:$UD$20,13,FALSE)&lt;-3),"",'Total-corrected counts'!O620),"")</f>
        <v>0.39037956672579571</v>
      </c>
      <c r="P620">
        <f>IFERROR(IF(OR(HLOOKUP($A620,'Z-scores'!$C$2:$UD$20,14,FALSE)&gt;3,HLOOKUP($A620,'Z-scores'!$C$2:$UD$20,14,FALSE)&lt;-3),"",'Total-corrected counts'!P620),"")</f>
        <v>0.11111828156432317</v>
      </c>
      <c r="Q620">
        <f>IFERROR(IF(OR(HLOOKUP($A620,'Z-scores'!$C$2:$UD$20,15,FALSE)&gt;3,HLOOKUP($A620,'Z-scores'!$C$2:$UD$20,15,FALSE)&lt;-3),"",'Total-corrected counts'!Q620),"")</f>
        <v>0.39979405730511502</v>
      </c>
      <c r="R620">
        <f>IFERROR(IF(OR(HLOOKUP($A620,'Z-scores'!$C$2:$UD$20,16,FALSE)&gt;3,HLOOKUP($A620,'Z-scores'!$C$2:$UD$20,16,FALSE)&lt;-3),"",'Total-corrected counts'!R620),"")</f>
        <v>3.3858846675522059</v>
      </c>
      <c r="S620">
        <f>IFERROR(IF(OR(HLOOKUP($A620,'Z-scores'!$C$2:$UD$20,17,FALSE)&gt;3,HLOOKUP($A620,'Z-scores'!$C$2:$UD$20,17,FALSE)&lt;-3),"",'Total-corrected counts'!S620),"")</f>
        <v>3.0453744507740463</v>
      </c>
      <c r="T620">
        <f>IFERROR(IF(OR(HLOOKUP($A620,'Z-scores'!$C$2:$UD$20,18,FALSE)&gt;3,HLOOKUP($A620,'Z-scores'!$C$2:$UD$20,18,FALSE)&lt;-3),"",'Total-corrected counts'!T620),"")</f>
        <v>0.5927804495853114</v>
      </c>
      <c r="U620">
        <f>IFERROR(IF(OR(HLOOKUP($A620,'Z-scores'!$C$2:$UD$20,19,FALSE)&gt;3,HLOOKUP($A620,'Z-scores'!$C$2:$UD$20,19,FALSE)&lt;-3),"",'Total-corrected counts'!U620),"")</f>
        <v>0.16489977998897776</v>
      </c>
      <c r="V620">
        <f t="shared" si="36"/>
        <v>1</v>
      </c>
      <c r="W620" s="10">
        <f>SUMIFS(Tabel132[Cluster],Tabel132[ID],A620)</f>
        <v>91</v>
      </c>
      <c r="X620">
        <f t="shared" si="37"/>
        <v>0.3689319686965985</v>
      </c>
      <c r="Y620">
        <f t="shared" si="38"/>
        <v>0.69962442697229088</v>
      </c>
      <c r="Z620">
        <f t="shared" si="39"/>
        <v>1.2014353114754308</v>
      </c>
    </row>
    <row r="621" spans="1:26" x14ac:dyDescent="0.25">
      <c r="A621">
        <v>629</v>
      </c>
      <c r="B621" t="s">
        <v>306</v>
      </c>
      <c r="C621">
        <v>63800</v>
      </c>
      <c r="D621">
        <v>637</v>
      </c>
      <c r="E621">
        <f>IFERROR(IF(OR(HLOOKUP($A621,'Z-scores'!$C$2:$UD$20,3,FALSE)&gt;3,HLOOKUP(A621,'Z-scores'!$C$2:$UD$20,3,FALSE)&lt;-3),"",'Total-corrected counts'!E621),"")</f>
        <v>9.3260234344122601</v>
      </c>
      <c r="F621">
        <f>IFERROR(IF(OR(HLOOKUP($A621,'Z-scores'!$C$2:$UD$20,4,FALSE)&gt;3,HLOOKUP($A621,'Z-scores'!$C$2:$UD$20,4,FALSE)&lt;-3),"",'Total-corrected counts'!F621),"")</f>
        <v>19.744591770106346</v>
      </c>
      <c r="G621">
        <f>IFERROR(IF(OR(HLOOKUP($A621,'Z-scores'!$C$2:$UD$20,5,FALSE)&gt;3,HLOOKUP($A621,'Z-scores'!$C$2:$UD$20,5,FALSE)&lt;-3),"",'Total-corrected counts'!G621),"")</f>
        <v>0.69502923151927354</v>
      </c>
      <c r="H621">
        <f>IFERROR(IF(OR(HLOOKUP($A621,'Z-scores'!$C$2:$UD$20,6,FALSE)&gt;3,HLOOKUP($A621,'Z-scores'!$C$2:$UD$20,6,FALSE)&lt;-3),"",'Total-corrected counts'!H621),"")</f>
        <v>25.680562836407347</v>
      </c>
      <c r="I621">
        <f>IFERROR(IF(OR(HLOOKUP($A621,'Z-scores'!$C$2:$UD$20,7,FALSE)&gt;3,HLOOKUP($A621,'Z-scores'!$C$2:$UD$20,7,FALSE)&lt;-3),"",'Total-corrected counts'!I621),"")</f>
        <v>17.33781965835383</v>
      </c>
      <c r="J621">
        <f>IFERROR(IF(OR(HLOOKUP($A621,'Z-scores'!$C$2:$UD$20,8,FALSE)&gt;3,HLOOKUP($A621,'Z-scores'!$C$2:$UD$20,8,FALSE)&lt;-3),"",'Total-corrected counts'!J621),"")</f>
        <v>44.465613850313893</v>
      </c>
      <c r="K621">
        <f>IFERROR(IF(OR(HLOOKUP($A621,'Z-scores'!$C$2:$UD$20,9,FALSE)&gt;3,HLOOKUP($A621,'Z-scores'!$C$2:$UD$20,9,FALSE)&lt;-3),"",'Total-corrected counts'!K621),"")</f>
        <v>32.206923462846312</v>
      </c>
      <c r="L621">
        <f>IFERROR(IF(OR(HLOOKUP($A621,'Z-scores'!$C$2:$UD$20,10,FALSE)&gt;3,HLOOKUP($A621,'Z-scores'!$C$2:$UD$20,10,FALSE)&lt;-3),"",'Total-corrected counts'!L621),"")</f>
        <v>47.72744511101272</v>
      </c>
      <c r="M621">
        <f>IFERROR(IF(OR(HLOOKUP($A621,'Z-scores'!$C$2:$UD$20,11,FALSE)&gt;3,HLOOKUP($A621,'Z-scores'!$C$2:$UD$20,11,FALSE)&lt;-3),"",'Total-corrected counts'!M621),"")</f>
        <v>29.419814533065843</v>
      </c>
      <c r="N621">
        <f>IFERROR(IF(OR(HLOOKUP($A621,'Z-scores'!$C$2:$UD$20,12,FALSE)&gt;3,HLOOKUP($A621,'Z-scores'!$C$2:$UD$20,12,FALSE)&lt;-3),"",'Total-corrected counts'!N621),"")</f>
        <v>1.6403853714281527</v>
      </c>
      <c r="O621">
        <f>IFERROR(IF(OR(HLOOKUP($A621,'Z-scores'!$C$2:$UD$20,13,FALSE)&gt;3,HLOOKUP($A621,'Z-scores'!$C$2:$UD$20,13,FALSE)&lt;-3),"",'Total-corrected counts'!O621),"")</f>
        <v>33.700525699932058</v>
      </c>
      <c r="P621">
        <f>IFERROR(IF(OR(HLOOKUP($A621,'Z-scores'!$C$2:$UD$20,14,FALSE)&gt;3,HLOOKUP($A621,'Z-scores'!$C$2:$UD$20,14,FALSE)&lt;-3),"",'Total-corrected counts'!P621),"")</f>
        <v>25.095636513296373</v>
      </c>
      <c r="Q621">
        <f>IFERROR(IF(OR(HLOOKUP($A621,'Z-scores'!$C$2:$UD$20,15,FALSE)&gt;3,HLOOKUP($A621,'Z-scores'!$C$2:$UD$20,15,FALSE)&lt;-3),"",'Total-corrected counts'!Q621),"")</f>
        <v>0.15601719309467904</v>
      </c>
      <c r="R621">
        <f>IFERROR(IF(OR(HLOOKUP($A621,'Z-scores'!$C$2:$UD$20,16,FALSE)&gt;3,HLOOKUP($A621,'Z-scores'!$C$2:$UD$20,16,FALSE)&lt;-3),"",'Total-corrected counts'!R621),"")</f>
        <v>34.407800757716913</v>
      </c>
      <c r="S621">
        <f>IFERROR(IF(OR(HLOOKUP($A621,'Z-scores'!$C$2:$UD$20,17,FALSE)&gt;3,HLOOKUP($A621,'Z-scores'!$C$2:$UD$20,17,FALSE)&lt;-3),"",'Total-corrected counts'!S621),"")</f>
        <v>1.329976364420038</v>
      </c>
      <c r="T621">
        <f>IFERROR(IF(OR(HLOOKUP($A621,'Z-scores'!$C$2:$UD$20,18,FALSE)&gt;3,HLOOKUP($A621,'Z-scores'!$C$2:$UD$20,18,FALSE)&lt;-3),"",'Total-corrected counts'!T621),"")</f>
        <v>11.297192626154848</v>
      </c>
      <c r="U621">
        <f>IFERROR(IF(OR(HLOOKUP($A621,'Z-scores'!$C$2:$UD$20,19,FALSE)&gt;3,HLOOKUP($A621,'Z-scores'!$C$2:$UD$20,19,FALSE)&lt;-3),"",'Total-corrected counts'!U621),"")</f>
        <v>46.028735956397028</v>
      </c>
      <c r="V621">
        <f t="shared" si="36"/>
        <v>1</v>
      </c>
      <c r="W621" s="10">
        <f>SUMIFS(Tabel132[Cluster],Tabel132[ID],A621)</f>
        <v>76</v>
      </c>
      <c r="X621">
        <f t="shared" si="37"/>
        <v>0.47084277418751375</v>
      </c>
      <c r="Y621">
        <f t="shared" si="38"/>
        <v>25.178202654226425</v>
      </c>
      <c r="Z621">
        <f t="shared" si="39"/>
        <v>19.207033810305013</v>
      </c>
    </row>
    <row r="622" spans="1:26" x14ac:dyDescent="0.25">
      <c r="A622">
        <v>630</v>
      </c>
      <c r="B622" t="s">
        <v>307</v>
      </c>
      <c r="C622">
        <v>21700</v>
      </c>
      <c r="D622">
        <v>723</v>
      </c>
      <c r="E622" t="str">
        <f>IFERROR(IF(OR(HLOOKUP($A622,'Z-scores'!$C$2:$UD$20,3,FALSE)&gt;3,HLOOKUP(A622,'Z-scores'!$C$2:$UD$20,3,FALSE)&lt;-3),"",'Total-corrected counts'!E622),"")</f>
        <v/>
      </c>
      <c r="F622">
        <f>IFERROR(IF(OR(HLOOKUP($A622,'Z-scores'!$C$2:$UD$20,4,FALSE)&gt;3,HLOOKUP($A622,'Z-scores'!$C$2:$UD$20,4,FALSE)&lt;-3),"",'Total-corrected counts'!F622),"")</f>
        <v>23.148831730469507</v>
      </c>
      <c r="G622">
        <f>IFERROR(IF(OR(HLOOKUP($A622,'Z-scores'!$C$2:$UD$20,5,FALSE)&gt;3,HLOOKUP($A622,'Z-scores'!$C$2:$UD$20,5,FALSE)&lt;-3),"",'Total-corrected counts'!G622),"")</f>
        <v>0.39284260911958935</v>
      </c>
      <c r="H622">
        <f>IFERROR(IF(OR(HLOOKUP($A622,'Z-scores'!$C$2:$UD$20,6,FALSE)&gt;3,HLOOKUP($A622,'Z-scores'!$C$2:$UD$20,6,FALSE)&lt;-3),"",'Total-corrected counts'!H622),"")</f>
        <v>30.657524321147338</v>
      </c>
      <c r="I622">
        <f>IFERROR(IF(OR(HLOOKUP($A622,'Z-scores'!$C$2:$UD$20,7,FALSE)&gt;3,HLOOKUP($A622,'Z-scores'!$C$2:$UD$20,7,FALSE)&lt;-3),"",'Total-corrected counts'!I622),"")</f>
        <v>3.7495497769664357</v>
      </c>
      <c r="J622">
        <f>IFERROR(IF(OR(HLOOKUP($A622,'Z-scores'!$C$2:$UD$20,8,FALSE)&gt;3,HLOOKUP($A622,'Z-scores'!$C$2:$UD$20,8,FALSE)&lt;-3),"",'Total-corrected counts'!J622),"")</f>
        <v>10.241193165569078</v>
      </c>
      <c r="K622">
        <f>IFERROR(IF(OR(HLOOKUP($A622,'Z-scores'!$C$2:$UD$20,9,FALSE)&gt;3,HLOOKUP($A622,'Z-scores'!$C$2:$UD$20,9,FALSE)&lt;-3),"",'Total-corrected counts'!K622),"")</f>
        <v>11.808907965884387</v>
      </c>
      <c r="L622">
        <f>IFERROR(IF(OR(HLOOKUP($A622,'Z-scores'!$C$2:$UD$20,10,FALSE)&gt;3,HLOOKUP($A622,'Z-scores'!$C$2:$UD$20,10,FALSE)&lt;-3),"",'Total-corrected counts'!L622),"")</f>
        <v>6.2487101286431699</v>
      </c>
      <c r="M622">
        <f>IFERROR(IF(OR(HLOOKUP($A622,'Z-scores'!$C$2:$UD$20,11,FALSE)&gt;3,HLOOKUP($A622,'Z-scores'!$C$2:$UD$20,11,FALSE)&lt;-3),"",'Total-corrected counts'!M622),"")</f>
        <v>7.9389726609980347</v>
      </c>
      <c r="N622">
        <f>IFERROR(IF(OR(HLOOKUP($A622,'Z-scores'!$C$2:$UD$20,12,FALSE)&gt;3,HLOOKUP($A622,'Z-scores'!$C$2:$UD$20,12,FALSE)&lt;-3),"",'Total-corrected counts'!N622),"")</f>
        <v>12.454098993133291</v>
      </c>
      <c r="O622">
        <f>IFERROR(IF(OR(HLOOKUP($A622,'Z-scores'!$C$2:$UD$20,13,FALSE)&gt;3,HLOOKUP($A622,'Z-scores'!$C$2:$UD$20,13,FALSE)&lt;-3),"",'Total-corrected counts'!O622),"")</f>
        <v>5.2936815384454885</v>
      </c>
      <c r="P622">
        <f>IFERROR(IF(OR(HLOOKUP($A622,'Z-scores'!$C$2:$UD$20,14,FALSE)&gt;3,HLOOKUP($A622,'Z-scores'!$C$2:$UD$20,14,FALSE)&lt;-3),"",'Total-corrected counts'!P622),"")</f>
        <v>13.996629697044552</v>
      </c>
      <c r="Q622">
        <f>IFERROR(IF(OR(HLOOKUP($A622,'Z-scores'!$C$2:$UD$20,15,FALSE)&gt;3,HLOOKUP($A622,'Z-scores'!$C$2:$UD$20,15,FALSE)&lt;-3),"",'Total-corrected counts'!Q622),"")</f>
        <v>1.1896310973469275</v>
      </c>
      <c r="R622">
        <f>IFERROR(IF(OR(HLOOKUP($A622,'Z-scores'!$C$2:$UD$20,16,FALSE)&gt;3,HLOOKUP($A622,'Z-scores'!$C$2:$UD$20,16,FALSE)&lt;-3),"",'Total-corrected counts'!R622),"")</f>
        <v>18.63238308179616</v>
      </c>
      <c r="S622">
        <f>IFERROR(IF(OR(HLOOKUP($A622,'Z-scores'!$C$2:$UD$20,17,FALSE)&gt;3,HLOOKUP($A622,'Z-scores'!$C$2:$UD$20,17,FALSE)&lt;-3),"",'Total-corrected counts'!S622),"")</f>
        <v>7.4967239153635612</v>
      </c>
      <c r="T622">
        <f>IFERROR(IF(OR(HLOOKUP($A622,'Z-scores'!$C$2:$UD$20,18,FALSE)&gt;3,HLOOKUP($A622,'Z-scores'!$C$2:$UD$20,18,FALSE)&lt;-3),"",'Total-corrected counts'!T622),"")</f>
        <v>24.596093147286183</v>
      </c>
      <c r="U622">
        <f>IFERROR(IF(OR(HLOOKUP($A622,'Z-scores'!$C$2:$UD$20,19,FALSE)&gt;3,HLOOKUP($A622,'Z-scores'!$C$2:$UD$20,19,FALSE)&lt;-3),"",'Total-corrected counts'!U622),"")</f>
        <v>11.295634929244976</v>
      </c>
      <c r="V622">
        <f t="shared" si="36"/>
        <v>1</v>
      </c>
      <c r="W622" s="10">
        <f>SUMIFS(Tabel132[Cluster],Tabel132[ID],A622)</f>
        <v>27</v>
      </c>
      <c r="X622">
        <f t="shared" si="37"/>
        <v>0.98314508107190834</v>
      </c>
      <c r="Y622">
        <f t="shared" si="38"/>
        <v>11.773316544849692</v>
      </c>
      <c r="Z622">
        <f t="shared" si="39"/>
        <v>11.869359549957643</v>
      </c>
    </row>
    <row r="623" spans="1:26" x14ac:dyDescent="0.25">
      <c r="A623">
        <v>631</v>
      </c>
      <c r="B623" t="s">
        <v>918</v>
      </c>
      <c r="C623">
        <v>34600</v>
      </c>
      <c r="D623">
        <v>698</v>
      </c>
      <c r="E623" t="str">
        <f>IFERROR(IF(OR(HLOOKUP($A623,'Z-scores'!$C$2:$UD$20,3,FALSE)&gt;3,HLOOKUP(A623,'Z-scores'!$C$2:$UD$20,3,FALSE)&lt;-3),"",'Total-corrected counts'!E623),"")</f>
        <v/>
      </c>
      <c r="F623" t="str">
        <f>IFERROR(IF(OR(HLOOKUP($A623,'Z-scores'!$C$2:$UD$20,4,FALSE)&gt;3,HLOOKUP($A623,'Z-scores'!$C$2:$UD$20,4,FALSE)&lt;-3),"",'Total-corrected counts'!F623),"")</f>
        <v/>
      </c>
      <c r="G623" t="str">
        <f>IFERROR(IF(OR(HLOOKUP($A623,'Z-scores'!$C$2:$UD$20,5,FALSE)&gt;3,HLOOKUP($A623,'Z-scores'!$C$2:$UD$20,5,FALSE)&lt;-3),"",'Total-corrected counts'!G623),"")</f>
        <v/>
      </c>
      <c r="H623" t="str">
        <f>IFERROR(IF(OR(HLOOKUP($A623,'Z-scores'!$C$2:$UD$20,6,FALSE)&gt;3,HLOOKUP($A623,'Z-scores'!$C$2:$UD$20,6,FALSE)&lt;-3),"",'Total-corrected counts'!H623),"")</f>
        <v/>
      </c>
      <c r="I623" t="str">
        <f>IFERROR(IF(OR(HLOOKUP($A623,'Z-scores'!$C$2:$UD$20,7,FALSE)&gt;3,HLOOKUP($A623,'Z-scores'!$C$2:$UD$20,7,FALSE)&lt;-3),"",'Total-corrected counts'!I623),"")</f>
        <v/>
      </c>
      <c r="J623" t="str">
        <f>IFERROR(IF(OR(HLOOKUP($A623,'Z-scores'!$C$2:$UD$20,8,FALSE)&gt;3,HLOOKUP($A623,'Z-scores'!$C$2:$UD$20,8,FALSE)&lt;-3),"",'Total-corrected counts'!J623),"")</f>
        <v/>
      </c>
      <c r="K623" t="str">
        <f>IFERROR(IF(OR(HLOOKUP($A623,'Z-scores'!$C$2:$UD$20,9,FALSE)&gt;3,HLOOKUP($A623,'Z-scores'!$C$2:$UD$20,9,FALSE)&lt;-3),"",'Total-corrected counts'!K623),"")</f>
        <v/>
      </c>
      <c r="L623" t="str">
        <f>IFERROR(IF(OR(HLOOKUP($A623,'Z-scores'!$C$2:$UD$20,10,FALSE)&gt;3,HLOOKUP($A623,'Z-scores'!$C$2:$UD$20,10,FALSE)&lt;-3),"",'Total-corrected counts'!L623),"")</f>
        <v/>
      </c>
      <c r="M623" t="str">
        <f>IFERROR(IF(OR(HLOOKUP($A623,'Z-scores'!$C$2:$UD$20,11,FALSE)&gt;3,HLOOKUP($A623,'Z-scores'!$C$2:$UD$20,11,FALSE)&lt;-3),"",'Total-corrected counts'!M623),"")</f>
        <v/>
      </c>
      <c r="N623" t="str">
        <f>IFERROR(IF(OR(HLOOKUP($A623,'Z-scores'!$C$2:$UD$20,12,FALSE)&gt;3,HLOOKUP($A623,'Z-scores'!$C$2:$UD$20,12,FALSE)&lt;-3),"",'Total-corrected counts'!N623),"")</f>
        <v/>
      </c>
      <c r="O623" t="str">
        <f>IFERROR(IF(OR(HLOOKUP($A623,'Z-scores'!$C$2:$UD$20,13,FALSE)&gt;3,HLOOKUP($A623,'Z-scores'!$C$2:$UD$20,13,FALSE)&lt;-3),"",'Total-corrected counts'!O623),"")</f>
        <v/>
      </c>
      <c r="P623" t="str">
        <f>IFERROR(IF(OR(HLOOKUP($A623,'Z-scores'!$C$2:$UD$20,14,FALSE)&gt;3,HLOOKUP($A623,'Z-scores'!$C$2:$UD$20,14,FALSE)&lt;-3),"",'Total-corrected counts'!P623),"")</f>
        <v/>
      </c>
      <c r="Q623" t="str">
        <f>IFERROR(IF(OR(HLOOKUP($A623,'Z-scores'!$C$2:$UD$20,15,FALSE)&gt;3,HLOOKUP($A623,'Z-scores'!$C$2:$UD$20,15,FALSE)&lt;-3),"",'Total-corrected counts'!Q623),"")</f>
        <v/>
      </c>
      <c r="R623" t="str">
        <f>IFERROR(IF(OR(HLOOKUP($A623,'Z-scores'!$C$2:$UD$20,16,FALSE)&gt;3,HLOOKUP($A623,'Z-scores'!$C$2:$UD$20,16,FALSE)&lt;-3),"",'Total-corrected counts'!R623),"")</f>
        <v/>
      </c>
      <c r="S623" t="str">
        <f>IFERROR(IF(OR(HLOOKUP($A623,'Z-scores'!$C$2:$UD$20,17,FALSE)&gt;3,HLOOKUP($A623,'Z-scores'!$C$2:$UD$20,17,FALSE)&lt;-3),"",'Total-corrected counts'!S623),"")</f>
        <v/>
      </c>
      <c r="T623" t="str">
        <f>IFERROR(IF(OR(HLOOKUP($A623,'Z-scores'!$C$2:$UD$20,18,FALSE)&gt;3,HLOOKUP($A623,'Z-scores'!$C$2:$UD$20,18,FALSE)&lt;-3),"",'Total-corrected counts'!T623),"")</f>
        <v/>
      </c>
      <c r="U623" t="str">
        <f>IFERROR(IF(OR(HLOOKUP($A623,'Z-scores'!$C$2:$UD$20,19,FALSE)&gt;3,HLOOKUP($A623,'Z-scores'!$C$2:$UD$20,19,FALSE)&lt;-3),"",'Total-corrected counts'!U623),"")</f>
        <v/>
      </c>
      <c r="V623">
        <f t="shared" si="36"/>
        <v>1</v>
      </c>
      <c r="W623" s="10">
        <f>SUMIFS(Tabel132[Cluster],Tabel132[ID],A623)</f>
        <v>45</v>
      </c>
      <c r="X623" t="str">
        <f t="shared" si="37"/>
        <v/>
      </c>
      <c r="Y623" t="str">
        <f t="shared" si="38"/>
        <v/>
      </c>
      <c r="Z623" t="str">
        <f t="shared" si="39"/>
        <v/>
      </c>
    </row>
    <row r="624" spans="1:26" x14ac:dyDescent="0.25">
      <c r="A624">
        <v>632</v>
      </c>
      <c r="B624" t="s">
        <v>308</v>
      </c>
      <c r="C624">
        <v>39600</v>
      </c>
      <c r="D624">
        <v>726</v>
      </c>
      <c r="E624">
        <f>IFERROR(IF(OR(HLOOKUP($A624,'Z-scores'!$C$2:$UD$20,3,FALSE)&gt;3,HLOOKUP(A624,'Z-scores'!$C$2:$UD$20,3,FALSE)&lt;-3),"",'Total-corrected counts'!E624),"")</f>
        <v>0.71163928069518745</v>
      </c>
      <c r="F624">
        <f>IFERROR(IF(OR(HLOOKUP($A624,'Z-scores'!$C$2:$UD$20,4,FALSE)&gt;3,HLOOKUP($A624,'Z-scores'!$C$2:$UD$20,4,FALSE)&lt;-3),"",'Total-corrected counts'!F624),"")</f>
        <v>1.3616959841452652</v>
      </c>
      <c r="G624">
        <f>IFERROR(IF(OR(HLOOKUP($A624,'Z-scores'!$C$2:$UD$20,5,FALSE)&gt;3,HLOOKUP($A624,'Z-scores'!$C$2:$UD$20,5,FALSE)&lt;-3),"",'Total-corrected counts'!G624),"")</f>
        <v>28.647291803490056</v>
      </c>
      <c r="H624">
        <f>IFERROR(IF(OR(HLOOKUP($A624,'Z-scores'!$C$2:$UD$20,6,FALSE)&gt;3,HLOOKUP($A624,'Z-scores'!$C$2:$UD$20,6,FALSE)&lt;-3),"",'Total-corrected counts'!H624),"")</f>
        <v>8.1250815823805791</v>
      </c>
      <c r="I624">
        <f>IFERROR(IF(OR(HLOOKUP($A624,'Z-scores'!$C$2:$UD$20,7,FALSE)&gt;3,HLOOKUP($A624,'Z-scores'!$C$2:$UD$20,7,FALSE)&lt;-3),"",'Total-corrected counts'!I624),"")</f>
        <v>9.9987994052438296</v>
      </c>
      <c r="J624">
        <f>IFERROR(IF(OR(HLOOKUP($A624,'Z-scores'!$C$2:$UD$20,8,FALSE)&gt;3,HLOOKUP($A624,'Z-scores'!$C$2:$UD$20,8,FALSE)&lt;-3),"",'Total-corrected counts'!J624),"")</f>
        <v>7.4898278375057448</v>
      </c>
      <c r="K624">
        <f>IFERROR(IF(OR(HLOOKUP($A624,'Z-scores'!$C$2:$UD$20,9,FALSE)&gt;3,HLOOKUP($A624,'Z-scores'!$C$2:$UD$20,9,FALSE)&lt;-3),"",'Total-corrected counts'!K624),"")</f>
        <v>15.991972796699928</v>
      </c>
      <c r="L624">
        <f>IFERROR(IF(OR(HLOOKUP($A624,'Z-scores'!$C$2:$UD$20,10,FALSE)&gt;3,HLOOKUP($A624,'Z-scores'!$C$2:$UD$20,10,FALSE)&lt;-3),"",'Total-corrected counts'!L624),"")</f>
        <v>0.51594854273200486</v>
      </c>
      <c r="M624">
        <f>IFERROR(IF(OR(HLOOKUP($A624,'Z-scores'!$C$2:$UD$20,11,FALSE)&gt;3,HLOOKUP($A624,'Z-scores'!$C$2:$UD$20,11,FALSE)&lt;-3),"",'Total-corrected counts'!M624),"")</f>
        <v>4.5431381565548818</v>
      </c>
      <c r="N624">
        <f>IFERROR(IF(OR(HLOOKUP($A624,'Z-scores'!$C$2:$UD$20,12,FALSE)&gt;3,HLOOKUP($A624,'Z-scores'!$C$2:$UD$20,12,FALSE)&lt;-3),"",'Total-corrected counts'!N624),"")</f>
        <v>28.931266020104342</v>
      </c>
      <c r="O624">
        <f>IFERROR(IF(OR(HLOOKUP($A624,'Z-scores'!$C$2:$UD$20,13,FALSE)&gt;3,HLOOKUP($A624,'Z-scores'!$C$2:$UD$20,13,FALSE)&lt;-3),"",'Total-corrected counts'!O624),"")</f>
        <v>15.386339474744293</v>
      </c>
      <c r="P624">
        <f>IFERROR(IF(OR(HLOOKUP($A624,'Z-scores'!$C$2:$UD$20,14,FALSE)&gt;3,HLOOKUP($A624,'Z-scores'!$C$2:$UD$20,14,FALSE)&lt;-3),"",'Total-corrected counts'!P624),"")</f>
        <v>4.2866014003467745</v>
      </c>
      <c r="Q624">
        <f>IFERROR(IF(OR(HLOOKUP($A624,'Z-scores'!$C$2:$UD$20,15,FALSE)&gt;3,HLOOKUP($A624,'Z-scores'!$C$2:$UD$20,15,FALSE)&lt;-3),"",'Total-corrected counts'!Q624),"")</f>
        <v>3.0520863399146583</v>
      </c>
      <c r="R624">
        <f>IFERROR(IF(OR(HLOOKUP($A624,'Z-scores'!$C$2:$UD$20,16,FALSE)&gt;3,HLOOKUP($A624,'Z-scores'!$C$2:$UD$20,16,FALSE)&lt;-3),"",'Total-corrected counts'!R624),"")</f>
        <v>19.089176989607939</v>
      </c>
      <c r="S624">
        <f>IFERROR(IF(OR(HLOOKUP($A624,'Z-scores'!$C$2:$UD$20,17,FALSE)&gt;3,HLOOKUP($A624,'Z-scores'!$C$2:$UD$20,17,FALSE)&lt;-3),"",'Total-corrected counts'!S624),"")</f>
        <v>9.6029721986083558</v>
      </c>
      <c r="T624">
        <f>IFERROR(IF(OR(HLOOKUP($A624,'Z-scores'!$C$2:$UD$20,18,FALSE)&gt;3,HLOOKUP($A624,'Z-scores'!$C$2:$UD$20,18,FALSE)&lt;-3),"",'Total-corrected counts'!T624),"")</f>
        <v>18.968974386729965</v>
      </c>
      <c r="U624">
        <f>IFERROR(IF(OR(HLOOKUP($A624,'Z-scores'!$C$2:$UD$20,19,FALSE)&gt;3,HLOOKUP($A624,'Z-scores'!$C$2:$UD$20,19,FALSE)&lt;-3),"",'Total-corrected counts'!U624),"")</f>
        <v>11.521287259756209</v>
      </c>
      <c r="V624">
        <f t="shared" si="36"/>
        <v>1</v>
      </c>
      <c r="W624" s="10">
        <f>SUMIFS(Tabel132[Cluster],Tabel132[ID],A624)</f>
        <v>52</v>
      </c>
      <c r="X624">
        <f t="shared" si="37"/>
        <v>0.23977269744334678</v>
      </c>
      <c r="Y624">
        <f t="shared" si="38"/>
        <v>8.5983772654941628</v>
      </c>
      <c r="Z624">
        <f t="shared" si="39"/>
        <v>13.854838008726567</v>
      </c>
    </row>
    <row r="625" spans="1:26" x14ac:dyDescent="0.25">
      <c r="A625">
        <v>633</v>
      </c>
      <c r="B625" t="s">
        <v>309</v>
      </c>
      <c r="C625">
        <v>101200</v>
      </c>
      <c r="D625">
        <v>948</v>
      </c>
      <c r="E625">
        <f>IFERROR(IF(OR(HLOOKUP($A625,'Z-scores'!$C$2:$UD$20,3,FALSE)&gt;3,HLOOKUP(A625,'Z-scores'!$C$2:$UD$20,3,FALSE)&lt;-3),"",'Total-corrected counts'!E625),"")</f>
        <v>7.471278537482284E-3</v>
      </c>
      <c r="F625">
        <f>IFERROR(IF(OR(HLOOKUP($A625,'Z-scores'!$C$2:$UD$20,4,FALSE)&gt;3,HLOOKUP($A625,'Z-scores'!$C$2:$UD$20,4,FALSE)&lt;-3),"",'Total-corrected counts'!F625),"")</f>
        <v>0</v>
      </c>
      <c r="G625">
        <f>IFERROR(IF(OR(HLOOKUP($A625,'Z-scores'!$C$2:$UD$20,5,FALSE)&gt;3,HLOOKUP($A625,'Z-scores'!$C$2:$UD$20,5,FALSE)&lt;-3),"",'Total-corrected counts'!G625),"")</f>
        <v>0.17123908602648766</v>
      </c>
      <c r="H625">
        <f>IFERROR(IF(OR(HLOOKUP($A625,'Z-scores'!$C$2:$UD$20,6,FALSE)&gt;3,HLOOKUP($A625,'Z-scores'!$C$2:$UD$20,6,FALSE)&lt;-3),"",'Total-corrected counts'!H625),"")</f>
        <v>0</v>
      </c>
      <c r="I625">
        <f>IFERROR(IF(OR(HLOOKUP($A625,'Z-scores'!$C$2:$UD$20,7,FALSE)&gt;3,HLOOKUP($A625,'Z-scores'!$C$2:$UD$20,7,FALSE)&lt;-3),"",'Total-corrected counts'!I625),"")</f>
        <v>0</v>
      </c>
      <c r="J625">
        <f>IFERROR(IF(OR(HLOOKUP($A625,'Z-scores'!$C$2:$UD$20,8,FALSE)&gt;3,HLOOKUP($A625,'Z-scores'!$C$2:$UD$20,8,FALSE)&lt;-3),"",'Total-corrected counts'!J625),"")</f>
        <v>1.4792286710017928E-2</v>
      </c>
      <c r="K625" t="str">
        <f>IFERROR(IF(OR(HLOOKUP($A625,'Z-scores'!$C$2:$UD$20,9,FALSE)&gt;3,HLOOKUP($A625,'Z-scores'!$C$2:$UD$20,9,FALSE)&lt;-3),"",'Total-corrected counts'!K625),"")</f>
        <v/>
      </c>
      <c r="L625">
        <f>IFERROR(IF(OR(HLOOKUP($A625,'Z-scores'!$C$2:$UD$20,10,FALSE)&gt;3,HLOOKUP($A625,'Z-scores'!$C$2:$UD$20,10,FALSE)&lt;-3),"",'Total-corrected counts'!L625),"")</f>
        <v>0</v>
      </c>
      <c r="M625">
        <f>IFERROR(IF(OR(HLOOKUP($A625,'Z-scores'!$C$2:$UD$20,11,FALSE)&gt;3,HLOOKUP($A625,'Z-scores'!$C$2:$UD$20,11,FALSE)&lt;-3),"",'Total-corrected counts'!M625),"")</f>
        <v>0</v>
      </c>
      <c r="N625">
        <f>IFERROR(IF(OR(HLOOKUP($A625,'Z-scores'!$C$2:$UD$20,12,FALSE)&gt;3,HLOOKUP($A625,'Z-scores'!$C$2:$UD$20,12,FALSE)&lt;-3),"",'Total-corrected counts'!N625),"")</f>
        <v>0</v>
      </c>
      <c r="O625">
        <f>IFERROR(IF(OR(HLOOKUP($A625,'Z-scores'!$C$2:$UD$20,13,FALSE)&gt;3,HLOOKUP($A625,'Z-scores'!$C$2:$UD$20,13,FALSE)&lt;-3),"",'Total-corrected counts'!O625),"")</f>
        <v>3.7018752017101322E-2</v>
      </c>
      <c r="P625">
        <f>IFERROR(IF(OR(HLOOKUP($A625,'Z-scores'!$C$2:$UD$20,14,FALSE)&gt;3,HLOOKUP($A625,'Z-scores'!$C$2:$UD$20,14,FALSE)&lt;-3),"",'Total-corrected counts'!P625),"")</f>
        <v>0</v>
      </c>
      <c r="Q625">
        <f>IFERROR(IF(OR(HLOOKUP($A625,'Z-scores'!$C$2:$UD$20,15,FALSE)&gt;3,HLOOKUP($A625,'Z-scores'!$C$2:$UD$20,15,FALSE)&lt;-3),"",'Total-corrected counts'!Q625),"")</f>
        <v>0</v>
      </c>
      <c r="R625">
        <f>IFERROR(IF(OR(HLOOKUP($A625,'Z-scores'!$C$2:$UD$20,16,FALSE)&gt;3,HLOOKUP($A625,'Z-scores'!$C$2:$UD$20,16,FALSE)&lt;-3),"",'Total-corrected counts'!R625),"")</f>
        <v>0.10818803079752609</v>
      </c>
      <c r="S625">
        <f>IFERROR(IF(OR(HLOOKUP($A625,'Z-scores'!$C$2:$UD$20,17,FALSE)&gt;3,HLOOKUP($A625,'Z-scores'!$C$2:$UD$20,17,FALSE)&lt;-3),"",'Total-corrected counts'!S625),"")</f>
        <v>0</v>
      </c>
      <c r="T625">
        <f>IFERROR(IF(OR(HLOOKUP($A625,'Z-scores'!$C$2:$UD$20,18,FALSE)&gt;3,HLOOKUP($A625,'Z-scores'!$C$2:$UD$20,18,FALSE)&lt;-3),"",'Total-corrected counts'!T625),"")</f>
        <v>0</v>
      </c>
      <c r="U625">
        <f>IFERROR(IF(OR(HLOOKUP($A625,'Z-scores'!$C$2:$UD$20,19,FALSE)&gt;3,HLOOKUP($A625,'Z-scores'!$C$2:$UD$20,19,FALSE)&lt;-3),"",'Total-corrected counts'!U625),"")</f>
        <v>2.1697339472233915E-2</v>
      </c>
      <c r="V625">
        <f t="shared" si="36"/>
        <v>1</v>
      </c>
      <c r="W625" s="10">
        <f>SUMIFS(Tabel132[Cluster],Tabel132[ID],A625)</f>
        <v>0</v>
      </c>
      <c r="X625">
        <f t="shared" si="37"/>
        <v>0.89606343692232682</v>
      </c>
      <c r="Y625">
        <f t="shared" si="38"/>
        <v>2.4187831409248482E-2</v>
      </c>
      <c r="Z625">
        <f t="shared" si="39"/>
        <v>2.0863015285857663E-2</v>
      </c>
    </row>
    <row r="626" spans="1:26" x14ac:dyDescent="0.25">
      <c r="A626">
        <v>634</v>
      </c>
      <c r="B626" t="s">
        <v>310</v>
      </c>
      <c r="C626">
        <v>82300</v>
      </c>
      <c r="D626">
        <v>1100</v>
      </c>
      <c r="E626" t="str">
        <f>IFERROR(IF(OR(HLOOKUP($A626,'Z-scores'!$C$2:$UD$20,3,FALSE)&gt;3,HLOOKUP(A626,'Z-scores'!$C$2:$UD$20,3,FALSE)&lt;-3),"",'Total-corrected counts'!E626),"")</f>
        <v/>
      </c>
      <c r="F626">
        <f>IFERROR(IF(OR(HLOOKUP($A626,'Z-scores'!$C$2:$UD$20,4,FALSE)&gt;3,HLOOKUP($A626,'Z-scores'!$C$2:$UD$20,4,FALSE)&lt;-3),"",'Total-corrected counts'!F626),"")</f>
        <v>3.8225923410342979</v>
      </c>
      <c r="G626">
        <f>IFERROR(IF(OR(HLOOKUP($A626,'Z-scores'!$C$2:$UD$20,5,FALSE)&gt;3,HLOOKUP($A626,'Z-scores'!$C$2:$UD$20,5,FALSE)&lt;-3),"",'Total-corrected counts'!G626),"")</f>
        <v>0.58422746997272268</v>
      </c>
      <c r="H626">
        <f>IFERROR(IF(OR(HLOOKUP($A626,'Z-scores'!$C$2:$UD$20,6,FALSE)&gt;3,HLOOKUP($A626,'Z-scores'!$C$2:$UD$20,6,FALSE)&lt;-3),"",'Total-corrected counts'!H626),"")</f>
        <v>6.9803106377840027E-3</v>
      </c>
      <c r="I626">
        <f>IFERROR(IF(OR(HLOOKUP($A626,'Z-scores'!$C$2:$UD$20,7,FALSE)&gt;3,HLOOKUP($A626,'Z-scores'!$C$2:$UD$20,7,FALSE)&lt;-3),"",'Total-corrected counts'!I626),"")</f>
        <v>1.8963240251324502</v>
      </c>
      <c r="J626">
        <f>IFERROR(IF(OR(HLOOKUP($A626,'Z-scores'!$C$2:$UD$20,8,FALSE)&gt;3,HLOOKUP($A626,'Z-scores'!$C$2:$UD$20,8,FALSE)&lt;-3),"",'Total-corrected counts'!J626),"")</f>
        <v>1.9328587967756758</v>
      </c>
      <c r="K626">
        <f>IFERROR(IF(OR(HLOOKUP($A626,'Z-scores'!$C$2:$UD$20,9,FALSE)&gt;3,HLOOKUP($A626,'Z-scores'!$C$2:$UD$20,9,FALSE)&lt;-3),"",'Total-corrected counts'!K626),"")</f>
        <v>4.5487485367077323</v>
      </c>
      <c r="L626">
        <f>IFERROR(IF(OR(HLOOKUP($A626,'Z-scores'!$C$2:$UD$20,10,FALSE)&gt;3,HLOOKUP($A626,'Z-scores'!$C$2:$UD$20,10,FALSE)&lt;-3),"",'Total-corrected counts'!L626),"")</f>
        <v>1.0848148847185743</v>
      </c>
      <c r="M626">
        <f>IFERROR(IF(OR(HLOOKUP($A626,'Z-scores'!$C$2:$UD$20,11,FALSE)&gt;3,HLOOKUP($A626,'Z-scores'!$C$2:$UD$20,11,FALSE)&lt;-3),"",'Total-corrected counts'!M626),"")</f>
        <v>9.2152903784074695E-3</v>
      </c>
      <c r="N626">
        <f>IFERROR(IF(OR(HLOOKUP($A626,'Z-scores'!$C$2:$UD$20,12,FALSE)&gt;3,HLOOKUP($A626,'Z-scores'!$C$2:$UD$20,12,FALSE)&lt;-3),"",'Total-corrected counts'!N626),"")</f>
        <v>0.81561060367098082</v>
      </c>
      <c r="O626">
        <f>IFERROR(IF(OR(HLOOKUP($A626,'Z-scores'!$C$2:$UD$20,13,FALSE)&gt;3,HLOOKUP($A626,'Z-scores'!$C$2:$UD$20,13,FALSE)&lt;-3),"",'Total-corrected counts'!O626),"")</f>
        <v>1.3023870027834734</v>
      </c>
      <c r="P626">
        <f>IFERROR(IF(OR(HLOOKUP($A626,'Z-scores'!$C$2:$UD$20,14,FALSE)&gt;3,HLOOKUP($A626,'Z-scores'!$C$2:$UD$20,14,FALSE)&lt;-3),"",'Total-corrected counts'!P626),"")</f>
        <v>0.20086766282781496</v>
      </c>
      <c r="Q626">
        <f>IFERROR(IF(OR(HLOOKUP($A626,'Z-scores'!$C$2:$UD$20,15,FALSE)&gt;3,HLOOKUP($A626,'Z-scores'!$C$2:$UD$20,15,FALSE)&lt;-3),"",'Total-corrected counts'!Q626),"")</f>
        <v>0</v>
      </c>
      <c r="R626">
        <f>IFERROR(IF(OR(HLOOKUP($A626,'Z-scores'!$C$2:$UD$20,16,FALSE)&gt;3,HLOOKUP($A626,'Z-scores'!$C$2:$UD$20,16,FALSE)&lt;-3),"",'Total-corrected counts'!R626),"")</f>
        <v>7.6012109045521115</v>
      </c>
      <c r="S626">
        <f>IFERROR(IF(OR(HLOOKUP($A626,'Z-scores'!$C$2:$UD$20,17,FALSE)&gt;3,HLOOKUP($A626,'Z-scores'!$C$2:$UD$20,17,FALSE)&lt;-3),"",'Total-corrected counts'!S626),"")</f>
        <v>2.1713899827265928E-2</v>
      </c>
      <c r="T626">
        <f>IFERROR(IF(OR(HLOOKUP($A626,'Z-scores'!$C$2:$UD$20,18,FALSE)&gt;3,HLOOKUP($A626,'Z-scores'!$C$2:$UD$20,18,FALSE)&lt;-3),"",'Total-corrected counts'!T626),"")</f>
        <v>0.30927675630537982</v>
      </c>
      <c r="U626">
        <f>IFERROR(IF(OR(HLOOKUP($A626,'Z-scores'!$C$2:$UD$20,19,FALSE)&gt;3,HLOOKUP($A626,'Z-scores'!$C$2:$UD$20,19,FALSE)&lt;-3),"",'Total-corrected counts'!U626),"")</f>
        <v>0.78110422100042087</v>
      </c>
      <c r="V626">
        <f t="shared" si="36"/>
        <v>1</v>
      </c>
      <c r="W626" s="10">
        <f>SUMIFS(Tabel132[Cluster],Tabel132[ID],A626)</f>
        <v>91</v>
      </c>
      <c r="X626">
        <f t="shared" si="37"/>
        <v>0.74683742134086373</v>
      </c>
      <c r="Y626">
        <f t="shared" si="38"/>
        <v>1.7357202069197055</v>
      </c>
      <c r="Z626">
        <f t="shared" si="39"/>
        <v>1.3790213813709309</v>
      </c>
    </row>
    <row r="627" spans="1:26" x14ac:dyDescent="0.25">
      <c r="A627">
        <v>635</v>
      </c>
      <c r="B627" t="s">
        <v>919</v>
      </c>
      <c r="C627">
        <v>27600</v>
      </c>
      <c r="D627">
        <v>22</v>
      </c>
      <c r="E627" t="str">
        <f>IFERROR(IF(OR(HLOOKUP($A627,'Z-scores'!$C$2:$UD$20,3,FALSE)&gt;3,HLOOKUP(A627,'Z-scores'!$C$2:$UD$20,3,FALSE)&lt;-3),"",'Total-corrected counts'!E627),"")</f>
        <v/>
      </c>
      <c r="F627" t="str">
        <f>IFERROR(IF(OR(HLOOKUP($A627,'Z-scores'!$C$2:$UD$20,4,FALSE)&gt;3,HLOOKUP($A627,'Z-scores'!$C$2:$UD$20,4,FALSE)&lt;-3),"",'Total-corrected counts'!F627),"")</f>
        <v/>
      </c>
      <c r="G627" t="str">
        <f>IFERROR(IF(OR(HLOOKUP($A627,'Z-scores'!$C$2:$UD$20,5,FALSE)&gt;3,HLOOKUP($A627,'Z-scores'!$C$2:$UD$20,5,FALSE)&lt;-3),"",'Total-corrected counts'!G627),"")</f>
        <v/>
      </c>
      <c r="H627" t="str">
        <f>IFERROR(IF(OR(HLOOKUP($A627,'Z-scores'!$C$2:$UD$20,6,FALSE)&gt;3,HLOOKUP($A627,'Z-scores'!$C$2:$UD$20,6,FALSE)&lt;-3),"",'Total-corrected counts'!H627),"")</f>
        <v/>
      </c>
      <c r="I627" t="str">
        <f>IFERROR(IF(OR(HLOOKUP($A627,'Z-scores'!$C$2:$UD$20,7,FALSE)&gt;3,HLOOKUP($A627,'Z-scores'!$C$2:$UD$20,7,FALSE)&lt;-3),"",'Total-corrected counts'!I627),"")</f>
        <v/>
      </c>
      <c r="J627" t="str">
        <f>IFERROR(IF(OR(HLOOKUP($A627,'Z-scores'!$C$2:$UD$20,8,FALSE)&gt;3,HLOOKUP($A627,'Z-scores'!$C$2:$UD$20,8,FALSE)&lt;-3),"",'Total-corrected counts'!J627),"")</f>
        <v/>
      </c>
      <c r="K627" t="str">
        <f>IFERROR(IF(OR(HLOOKUP($A627,'Z-scores'!$C$2:$UD$20,9,FALSE)&gt;3,HLOOKUP($A627,'Z-scores'!$C$2:$UD$20,9,FALSE)&lt;-3),"",'Total-corrected counts'!K627),"")</f>
        <v/>
      </c>
      <c r="L627" t="str">
        <f>IFERROR(IF(OR(HLOOKUP($A627,'Z-scores'!$C$2:$UD$20,10,FALSE)&gt;3,HLOOKUP($A627,'Z-scores'!$C$2:$UD$20,10,FALSE)&lt;-3),"",'Total-corrected counts'!L627),"")</f>
        <v/>
      </c>
      <c r="M627" t="str">
        <f>IFERROR(IF(OR(HLOOKUP($A627,'Z-scores'!$C$2:$UD$20,11,FALSE)&gt;3,HLOOKUP($A627,'Z-scores'!$C$2:$UD$20,11,FALSE)&lt;-3),"",'Total-corrected counts'!M627),"")</f>
        <v/>
      </c>
      <c r="N627" t="str">
        <f>IFERROR(IF(OR(HLOOKUP($A627,'Z-scores'!$C$2:$UD$20,12,FALSE)&gt;3,HLOOKUP($A627,'Z-scores'!$C$2:$UD$20,12,FALSE)&lt;-3),"",'Total-corrected counts'!N627),"")</f>
        <v/>
      </c>
      <c r="O627" t="str">
        <f>IFERROR(IF(OR(HLOOKUP($A627,'Z-scores'!$C$2:$UD$20,13,FALSE)&gt;3,HLOOKUP($A627,'Z-scores'!$C$2:$UD$20,13,FALSE)&lt;-3),"",'Total-corrected counts'!O627),"")</f>
        <v/>
      </c>
      <c r="P627" t="str">
        <f>IFERROR(IF(OR(HLOOKUP($A627,'Z-scores'!$C$2:$UD$20,14,FALSE)&gt;3,HLOOKUP($A627,'Z-scores'!$C$2:$UD$20,14,FALSE)&lt;-3),"",'Total-corrected counts'!P627),"")</f>
        <v/>
      </c>
      <c r="Q627" t="str">
        <f>IFERROR(IF(OR(HLOOKUP($A627,'Z-scores'!$C$2:$UD$20,15,FALSE)&gt;3,HLOOKUP($A627,'Z-scores'!$C$2:$UD$20,15,FALSE)&lt;-3),"",'Total-corrected counts'!Q627),"")</f>
        <v/>
      </c>
      <c r="R627" t="str">
        <f>IFERROR(IF(OR(HLOOKUP($A627,'Z-scores'!$C$2:$UD$20,16,FALSE)&gt;3,HLOOKUP($A627,'Z-scores'!$C$2:$UD$20,16,FALSE)&lt;-3),"",'Total-corrected counts'!R627),"")</f>
        <v/>
      </c>
      <c r="S627" t="str">
        <f>IFERROR(IF(OR(HLOOKUP($A627,'Z-scores'!$C$2:$UD$20,17,FALSE)&gt;3,HLOOKUP($A627,'Z-scores'!$C$2:$UD$20,17,FALSE)&lt;-3),"",'Total-corrected counts'!S627),"")</f>
        <v/>
      </c>
      <c r="T627" t="str">
        <f>IFERROR(IF(OR(HLOOKUP($A627,'Z-scores'!$C$2:$UD$20,18,FALSE)&gt;3,HLOOKUP($A627,'Z-scores'!$C$2:$UD$20,18,FALSE)&lt;-3),"",'Total-corrected counts'!T627),"")</f>
        <v/>
      </c>
      <c r="U627" t="str">
        <f>IFERROR(IF(OR(HLOOKUP($A627,'Z-scores'!$C$2:$UD$20,19,FALSE)&gt;3,HLOOKUP($A627,'Z-scores'!$C$2:$UD$20,19,FALSE)&lt;-3),"",'Total-corrected counts'!U627),"")</f>
        <v/>
      </c>
      <c r="V627">
        <f t="shared" si="36"/>
        <v>1</v>
      </c>
      <c r="W627" s="10">
        <f>SUMIFS(Tabel132[Cluster],Tabel132[ID],A627)</f>
        <v>0</v>
      </c>
      <c r="X627" t="str">
        <f t="shared" si="37"/>
        <v/>
      </c>
      <c r="Y627" t="str">
        <f t="shared" si="38"/>
        <v/>
      </c>
      <c r="Z627" t="str">
        <f t="shared" si="39"/>
        <v/>
      </c>
    </row>
    <row r="628" spans="1:26" x14ac:dyDescent="0.25">
      <c r="A628">
        <v>636</v>
      </c>
      <c r="B628" t="s">
        <v>920</v>
      </c>
      <c r="C628">
        <v>67600</v>
      </c>
      <c r="D628">
        <v>362</v>
      </c>
      <c r="E628" t="str">
        <f>IFERROR(IF(OR(HLOOKUP($A628,'Z-scores'!$C$2:$UD$20,3,FALSE)&gt;3,HLOOKUP(A628,'Z-scores'!$C$2:$UD$20,3,FALSE)&lt;-3),"",'Total-corrected counts'!E628),"")</f>
        <v/>
      </c>
      <c r="F628" t="str">
        <f>IFERROR(IF(OR(HLOOKUP($A628,'Z-scores'!$C$2:$UD$20,4,FALSE)&gt;3,HLOOKUP($A628,'Z-scores'!$C$2:$UD$20,4,FALSE)&lt;-3),"",'Total-corrected counts'!F628),"")</f>
        <v/>
      </c>
      <c r="G628" t="str">
        <f>IFERROR(IF(OR(HLOOKUP($A628,'Z-scores'!$C$2:$UD$20,5,FALSE)&gt;3,HLOOKUP($A628,'Z-scores'!$C$2:$UD$20,5,FALSE)&lt;-3),"",'Total-corrected counts'!G628),"")</f>
        <v/>
      </c>
      <c r="H628" t="str">
        <f>IFERROR(IF(OR(HLOOKUP($A628,'Z-scores'!$C$2:$UD$20,6,FALSE)&gt;3,HLOOKUP($A628,'Z-scores'!$C$2:$UD$20,6,FALSE)&lt;-3),"",'Total-corrected counts'!H628),"")</f>
        <v/>
      </c>
      <c r="I628" t="str">
        <f>IFERROR(IF(OR(HLOOKUP($A628,'Z-scores'!$C$2:$UD$20,7,FALSE)&gt;3,HLOOKUP($A628,'Z-scores'!$C$2:$UD$20,7,FALSE)&lt;-3),"",'Total-corrected counts'!I628),"")</f>
        <v/>
      </c>
      <c r="J628" t="str">
        <f>IFERROR(IF(OR(HLOOKUP($A628,'Z-scores'!$C$2:$UD$20,8,FALSE)&gt;3,HLOOKUP($A628,'Z-scores'!$C$2:$UD$20,8,FALSE)&lt;-3),"",'Total-corrected counts'!J628),"")</f>
        <v/>
      </c>
      <c r="K628" t="str">
        <f>IFERROR(IF(OR(HLOOKUP($A628,'Z-scores'!$C$2:$UD$20,9,FALSE)&gt;3,HLOOKUP($A628,'Z-scores'!$C$2:$UD$20,9,FALSE)&lt;-3),"",'Total-corrected counts'!K628),"")</f>
        <v/>
      </c>
      <c r="L628" t="str">
        <f>IFERROR(IF(OR(HLOOKUP($A628,'Z-scores'!$C$2:$UD$20,10,FALSE)&gt;3,HLOOKUP($A628,'Z-scores'!$C$2:$UD$20,10,FALSE)&lt;-3),"",'Total-corrected counts'!L628),"")</f>
        <v/>
      </c>
      <c r="M628" t="str">
        <f>IFERROR(IF(OR(HLOOKUP($A628,'Z-scores'!$C$2:$UD$20,11,FALSE)&gt;3,HLOOKUP($A628,'Z-scores'!$C$2:$UD$20,11,FALSE)&lt;-3),"",'Total-corrected counts'!M628),"")</f>
        <v/>
      </c>
      <c r="N628" t="str">
        <f>IFERROR(IF(OR(HLOOKUP($A628,'Z-scores'!$C$2:$UD$20,12,FALSE)&gt;3,HLOOKUP($A628,'Z-scores'!$C$2:$UD$20,12,FALSE)&lt;-3),"",'Total-corrected counts'!N628),"")</f>
        <v/>
      </c>
      <c r="O628" t="str">
        <f>IFERROR(IF(OR(HLOOKUP($A628,'Z-scores'!$C$2:$UD$20,13,FALSE)&gt;3,HLOOKUP($A628,'Z-scores'!$C$2:$UD$20,13,FALSE)&lt;-3),"",'Total-corrected counts'!O628),"")</f>
        <v/>
      </c>
      <c r="P628" t="str">
        <f>IFERROR(IF(OR(HLOOKUP($A628,'Z-scores'!$C$2:$UD$20,14,FALSE)&gt;3,HLOOKUP($A628,'Z-scores'!$C$2:$UD$20,14,FALSE)&lt;-3),"",'Total-corrected counts'!P628),"")</f>
        <v/>
      </c>
      <c r="Q628" t="str">
        <f>IFERROR(IF(OR(HLOOKUP($A628,'Z-scores'!$C$2:$UD$20,15,FALSE)&gt;3,HLOOKUP($A628,'Z-scores'!$C$2:$UD$20,15,FALSE)&lt;-3),"",'Total-corrected counts'!Q628),"")</f>
        <v/>
      </c>
      <c r="R628" t="str">
        <f>IFERROR(IF(OR(HLOOKUP($A628,'Z-scores'!$C$2:$UD$20,16,FALSE)&gt;3,HLOOKUP($A628,'Z-scores'!$C$2:$UD$20,16,FALSE)&lt;-3),"",'Total-corrected counts'!R628),"")</f>
        <v/>
      </c>
      <c r="S628" t="str">
        <f>IFERROR(IF(OR(HLOOKUP($A628,'Z-scores'!$C$2:$UD$20,17,FALSE)&gt;3,HLOOKUP($A628,'Z-scores'!$C$2:$UD$20,17,FALSE)&lt;-3),"",'Total-corrected counts'!S628),"")</f>
        <v/>
      </c>
      <c r="T628" t="str">
        <f>IFERROR(IF(OR(HLOOKUP($A628,'Z-scores'!$C$2:$UD$20,18,FALSE)&gt;3,HLOOKUP($A628,'Z-scores'!$C$2:$UD$20,18,FALSE)&lt;-3),"",'Total-corrected counts'!T628),"")</f>
        <v/>
      </c>
      <c r="U628" t="str">
        <f>IFERROR(IF(OR(HLOOKUP($A628,'Z-scores'!$C$2:$UD$20,19,FALSE)&gt;3,HLOOKUP($A628,'Z-scores'!$C$2:$UD$20,19,FALSE)&lt;-3),"",'Total-corrected counts'!U628),"")</f>
        <v/>
      </c>
      <c r="V628">
        <f t="shared" si="36"/>
        <v>1</v>
      </c>
      <c r="W628" s="10">
        <f>SUMIFS(Tabel132[Cluster],Tabel132[ID],A628)</f>
        <v>80</v>
      </c>
      <c r="X628" t="str">
        <f t="shared" si="37"/>
        <v/>
      </c>
      <c r="Y628" t="str">
        <f t="shared" si="38"/>
        <v/>
      </c>
      <c r="Z628" t="str">
        <f t="shared" si="39"/>
        <v/>
      </c>
    </row>
    <row r="629" spans="1:26" x14ac:dyDescent="0.25">
      <c r="A629">
        <v>637</v>
      </c>
      <c r="B629" t="s">
        <v>921</v>
      </c>
      <c r="C629">
        <v>63700</v>
      </c>
      <c r="D629">
        <v>864</v>
      </c>
      <c r="E629" t="str">
        <f>IFERROR(IF(OR(HLOOKUP($A629,'Z-scores'!$C$2:$UD$20,3,FALSE)&gt;3,HLOOKUP(A629,'Z-scores'!$C$2:$UD$20,3,FALSE)&lt;-3),"",'Total-corrected counts'!E629),"")</f>
        <v/>
      </c>
      <c r="F629" t="str">
        <f>IFERROR(IF(OR(HLOOKUP($A629,'Z-scores'!$C$2:$UD$20,4,FALSE)&gt;3,HLOOKUP($A629,'Z-scores'!$C$2:$UD$20,4,FALSE)&lt;-3),"",'Total-corrected counts'!F629),"")</f>
        <v/>
      </c>
      <c r="G629" t="str">
        <f>IFERROR(IF(OR(HLOOKUP($A629,'Z-scores'!$C$2:$UD$20,5,FALSE)&gt;3,HLOOKUP($A629,'Z-scores'!$C$2:$UD$20,5,FALSE)&lt;-3),"",'Total-corrected counts'!G629),"")</f>
        <v/>
      </c>
      <c r="H629" t="str">
        <f>IFERROR(IF(OR(HLOOKUP($A629,'Z-scores'!$C$2:$UD$20,6,FALSE)&gt;3,HLOOKUP($A629,'Z-scores'!$C$2:$UD$20,6,FALSE)&lt;-3),"",'Total-corrected counts'!H629),"")</f>
        <v/>
      </c>
      <c r="I629" t="str">
        <f>IFERROR(IF(OR(HLOOKUP($A629,'Z-scores'!$C$2:$UD$20,7,FALSE)&gt;3,HLOOKUP($A629,'Z-scores'!$C$2:$UD$20,7,FALSE)&lt;-3),"",'Total-corrected counts'!I629),"")</f>
        <v/>
      </c>
      <c r="J629" t="str">
        <f>IFERROR(IF(OR(HLOOKUP($A629,'Z-scores'!$C$2:$UD$20,8,FALSE)&gt;3,HLOOKUP($A629,'Z-scores'!$C$2:$UD$20,8,FALSE)&lt;-3),"",'Total-corrected counts'!J629),"")</f>
        <v/>
      </c>
      <c r="K629" t="str">
        <f>IFERROR(IF(OR(HLOOKUP($A629,'Z-scores'!$C$2:$UD$20,9,FALSE)&gt;3,HLOOKUP($A629,'Z-scores'!$C$2:$UD$20,9,FALSE)&lt;-3),"",'Total-corrected counts'!K629),"")</f>
        <v/>
      </c>
      <c r="L629" t="str">
        <f>IFERROR(IF(OR(HLOOKUP($A629,'Z-scores'!$C$2:$UD$20,10,FALSE)&gt;3,HLOOKUP($A629,'Z-scores'!$C$2:$UD$20,10,FALSE)&lt;-3),"",'Total-corrected counts'!L629),"")</f>
        <v/>
      </c>
      <c r="M629" t="str">
        <f>IFERROR(IF(OR(HLOOKUP($A629,'Z-scores'!$C$2:$UD$20,11,FALSE)&gt;3,HLOOKUP($A629,'Z-scores'!$C$2:$UD$20,11,FALSE)&lt;-3),"",'Total-corrected counts'!M629),"")</f>
        <v/>
      </c>
      <c r="N629" t="str">
        <f>IFERROR(IF(OR(HLOOKUP($A629,'Z-scores'!$C$2:$UD$20,12,FALSE)&gt;3,HLOOKUP($A629,'Z-scores'!$C$2:$UD$20,12,FALSE)&lt;-3),"",'Total-corrected counts'!N629),"")</f>
        <v/>
      </c>
      <c r="O629" t="str">
        <f>IFERROR(IF(OR(HLOOKUP($A629,'Z-scores'!$C$2:$UD$20,13,FALSE)&gt;3,HLOOKUP($A629,'Z-scores'!$C$2:$UD$20,13,FALSE)&lt;-3),"",'Total-corrected counts'!O629),"")</f>
        <v/>
      </c>
      <c r="P629" t="str">
        <f>IFERROR(IF(OR(HLOOKUP($A629,'Z-scores'!$C$2:$UD$20,14,FALSE)&gt;3,HLOOKUP($A629,'Z-scores'!$C$2:$UD$20,14,FALSE)&lt;-3),"",'Total-corrected counts'!P629),"")</f>
        <v/>
      </c>
      <c r="Q629" t="str">
        <f>IFERROR(IF(OR(HLOOKUP($A629,'Z-scores'!$C$2:$UD$20,15,FALSE)&gt;3,HLOOKUP($A629,'Z-scores'!$C$2:$UD$20,15,FALSE)&lt;-3),"",'Total-corrected counts'!Q629),"")</f>
        <v/>
      </c>
      <c r="R629" t="str">
        <f>IFERROR(IF(OR(HLOOKUP($A629,'Z-scores'!$C$2:$UD$20,16,FALSE)&gt;3,HLOOKUP($A629,'Z-scores'!$C$2:$UD$20,16,FALSE)&lt;-3),"",'Total-corrected counts'!R629),"")</f>
        <v/>
      </c>
      <c r="S629" t="str">
        <f>IFERROR(IF(OR(HLOOKUP($A629,'Z-scores'!$C$2:$UD$20,17,FALSE)&gt;3,HLOOKUP($A629,'Z-scores'!$C$2:$UD$20,17,FALSE)&lt;-3),"",'Total-corrected counts'!S629),"")</f>
        <v/>
      </c>
      <c r="T629" t="str">
        <f>IFERROR(IF(OR(HLOOKUP($A629,'Z-scores'!$C$2:$UD$20,18,FALSE)&gt;3,HLOOKUP($A629,'Z-scores'!$C$2:$UD$20,18,FALSE)&lt;-3),"",'Total-corrected counts'!T629),"")</f>
        <v/>
      </c>
      <c r="U629" t="str">
        <f>IFERROR(IF(OR(HLOOKUP($A629,'Z-scores'!$C$2:$UD$20,19,FALSE)&gt;3,HLOOKUP($A629,'Z-scores'!$C$2:$UD$20,19,FALSE)&lt;-3),"",'Total-corrected counts'!U629),"")</f>
        <v/>
      </c>
      <c r="V629">
        <f t="shared" si="36"/>
        <v>1</v>
      </c>
      <c r="W629" s="10">
        <f>SUMIFS(Tabel132[Cluster],Tabel132[ID],A629)</f>
        <v>76</v>
      </c>
      <c r="X629" t="str">
        <f t="shared" si="37"/>
        <v/>
      </c>
      <c r="Y629" t="str">
        <f t="shared" si="38"/>
        <v/>
      </c>
      <c r="Z629" t="str">
        <f t="shared" si="39"/>
        <v/>
      </c>
    </row>
    <row r="630" spans="1:26" x14ac:dyDescent="0.25">
      <c r="A630">
        <v>638</v>
      </c>
      <c r="B630" t="s">
        <v>311</v>
      </c>
      <c r="C630">
        <v>9600</v>
      </c>
      <c r="D630">
        <v>1057</v>
      </c>
      <c r="E630" t="str">
        <f>IFERROR(IF(OR(HLOOKUP($A630,'Z-scores'!$C$2:$UD$20,3,FALSE)&gt;3,HLOOKUP(A630,'Z-scores'!$C$2:$UD$20,3,FALSE)&lt;-3),"",'Total-corrected counts'!E630),"")</f>
        <v/>
      </c>
      <c r="F630">
        <f>IFERROR(IF(OR(HLOOKUP($A630,'Z-scores'!$C$2:$UD$20,4,FALSE)&gt;3,HLOOKUP($A630,'Z-scores'!$C$2:$UD$20,4,FALSE)&lt;-3),"",'Total-corrected counts'!F630),"")</f>
        <v>38.291547313193355</v>
      </c>
      <c r="G630">
        <f>IFERROR(IF(OR(HLOOKUP($A630,'Z-scores'!$C$2:$UD$20,5,FALSE)&gt;3,HLOOKUP($A630,'Z-scores'!$C$2:$UD$20,5,FALSE)&lt;-3),"",'Total-corrected counts'!G630),"")</f>
        <v>7.2021145005258047</v>
      </c>
      <c r="H630">
        <f>IFERROR(IF(OR(HLOOKUP($A630,'Z-scores'!$C$2:$UD$20,6,FALSE)&gt;3,HLOOKUP($A630,'Z-scores'!$C$2:$UD$20,6,FALSE)&lt;-3),"",'Total-corrected counts'!H630),"")</f>
        <v>16.04773415626542</v>
      </c>
      <c r="I630">
        <f>IFERROR(IF(OR(HLOOKUP($A630,'Z-scores'!$C$2:$UD$20,7,FALSE)&gt;3,HLOOKUP($A630,'Z-scores'!$C$2:$UD$20,7,FALSE)&lt;-3),"",'Total-corrected counts'!I630),"")</f>
        <v>6.2677203168338771</v>
      </c>
      <c r="J630">
        <f>IFERROR(IF(OR(HLOOKUP($A630,'Z-scores'!$C$2:$UD$20,8,FALSE)&gt;3,HLOOKUP($A630,'Z-scores'!$C$2:$UD$20,8,FALSE)&lt;-3),"",'Total-corrected counts'!J630),"")</f>
        <v>11.720421836570873</v>
      </c>
      <c r="K630">
        <f>IFERROR(IF(OR(HLOOKUP($A630,'Z-scores'!$C$2:$UD$20,9,FALSE)&gt;3,HLOOKUP($A630,'Z-scores'!$C$2:$UD$20,9,FALSE)&lt;-3),"",'Total-corrected counts'!K630),"")</f>
        <v>11.238084620101453</v>
      </c>
      <c r="L630">
        <f>IFERROR(IF(OR(HLOOKUP($A630,'Z-scores'!$C$2:$UD$20,10,FALSE)&gt;3,HLOOKUP($A630,'Z-scores'!$C$2:$UD$20,10,FALSE)&lt;-3),"",'Total-corrected counts'!L630),"")</f>
        <v>37.073328194427049</v>
      </c>
      <c r="M630">
        <f>IFERROR(IF(OR(HLOOKUP($A630,'Z-scores'!$C$2:$UD$20,11,FALSE)&gt;3,HLOOKUP($A630,'Z-scores'!$C$2:$UD$20,11,FALSE)&lt;-3),"",'Total-corrected counts'!M630),"")</f>
        <v>10.007805350950511</v>
      </c>
      <c r="N630">
        <f>IFERROR(IF(OR(HLOOKUP($A630,'Z-scores'!$C$2:$UD$20,12,FALSE)&gt;3,HLOOKUP($A630,'Z-scores'!$C$2:$UD$20,12,FALSE)&lt;-3),"",'Total-corrected counts'!N630),"")</f>
        <v>47.351235833347843</v>
      </c>
      <c r="O630">
        <f>IFERROR(IF(OR(HLOOKUP($A630,'Z-scores'!$C$2:$UD$20,13,FALSE)&gt;3,HLOOKUP($A630,'Z-scores'!$C$2:$UD$20,13,FALSE)&lt;-3),"",'Total-corrected counts'!O630),"")</f>
        <v>12.344071127157058</v>
      </c>
      <c r="P630">
        <f>IFERROR(IF(OR(HLOOKUP($A630,'Z-scores'!$C$2:$UD$20,14,FALSE)&gt;3,HLOOKUP($A630,'Z-scores'!$C$2:$UD$20,14,FALSE)&lt;-3),"",'Total-corrected counts'!P630),"")</f>
        <v>8.1842888152184177</v>
      </c>
      <c r="Q630">
        <f>IFERROR(IF(OR(HLOOKUP($A630,'Z-scores'!$C$2:$UD$20,15,FALSE)&gt;3,HLOOKUP($A630,'Z-scores'!$C$2:$UD$20,15,FALSE)&lt;-3),"",'Total-corrected counts'!Q630),"")</f>
        <v>7.6740956853445255</v>
      </c>
      <c r="R630">
        <f>IFERROR(IF(OR(HLOOKUP($A630,'Z-scores'!$C$2:$UD$20,16,FALSE)&gt;3,HLOOKUP($A630,'Z-scores'!$C$2:$UD$20,16,FALSE)&lt;-3),"",'Total-corrected counts'!R630),"")</f>
        <v>12.313400690399915</v>
      </c>
      <c r="S630">
        <f>IFERROR(IF(OR(HLOOKUP($A630,'Z-scores'!$C$2:$UD$20,17,FALSE)&gt;3,HLOOKUP($A630,'Z-scores'!$C$2:$UD$20,17,FALSE)&lt;-3),"",'Total-corrected counts'!S630),"")</f>
        <v>24.846129877349036</v>
      </c>
      <c r="T630">
        <f>IFERROR(IF(OR(HLOOKUP($A630,'Z-scores'!$C$2:$UD$20,18,FALSE)&gt;3,HLOOKUP($A630,'Z-scores'!$C$2:$UD$20,18,FALSE)&lt;-3),"",'Total-corrected counts'!T630),"")</f>
        <v>25.051417260735768</v>
      </c>
      <c r="U630">
        <f>IFERROR(IF(OR(HLOOKUP($A630,'Z-scores'!$C$2:$UD$20,19,FALSE)&gt;3,HLOOKUP($A630,'Z-scores'!$C$2:$UD$20,19,FALSE)&lt;-3),"",'Total-corrected counts'!U630),"")</f>
        <v>15.93018664051414</v>
      </c>
      <c r="V630">
        <f t="shared" si="36"/>
        <v>1</v>
      </c>
      <c r="W630" s="10">
        <f>SUMIFS(Tabel132[Cluster],Tabel132[ID],A630)</f>
        <v>12</v>
      </c>
      <c r="X630">
        <f t="shared" si="37"/>
        <v>0.76647229903086744</v>
      </c>
      <c r="Y630">
        <f t="shared" si="38"/>
        <v>17.231094536108543</v>
      </c>
      <c r="Z630">
        <f t="shared" si="39"/>
        <v>19.211853241258339</v>
      </c>
    </row>
    <row r="631" spans="1:26" x14ac:dyDescent="0.25">
      <c r="A631">
        <v>639</v>
      </c>
      <c r="B631" t="s">
        <v>312</v>
      </c>
      <c r="C631">
        <v>34700</v>
      </c>
      <c r="D631">
        <v>631</v>
      </c>
      <c r="E631">
        <f>IFERROR(IF(OR(HLOOKUP($A631,'Z-scores'!$C$2:$UD$20,3,FALSE)&gt;3,HLOOKUP(A631,'Z-scores'!$C$2:$UD$20,3,FALSE)&lt;-3),"",'Total-corrected counts'!E631),"")</f>
        <v>3.04267818438966</v>
      </c>
      <c r="F631">
        <f>IFERROR(IF(OR(HLOOKUP($A631,'Z-scores'!$C$2:$UD$20,4,FALSE)&gt;3,HLOOKUP($A631,'Z-scores'!$C$2:$UD$20,4,FALSE)&lt;-3),"",'Total-corrected counts'!F631),"")</f>
        <v>8.2768147470034474</v>
      </c>
      <c r="G631">
        <f>IFERROR(IF(OR(HLOOKUP($A631,'Z-scores'!$C$2:$UD$20,5,FALSE)&gt;3,HLOOKUP($A631,'Z-scores'!$C$2:$UD$20,5,FALSE)&lt;-3),"",'Total-corrected counts'!G631),"")</f>
        <v>0.19138486085313325</v>
      </c>
      <c r="H631">
        <f>IFERROR(IF(OR(HLOOKUP($A631,'Z-scores'!$C$2:$UD$20,6,FALSE)&gt;3,HLOOKUP($A631,'Z-scores'!$C$2:$UD$20,6,FALSE)&lt;-3),"",'Total-corrected counts'!H631),"")</f>
        <v>9.1511872461348283</v>
      </c>
      <c r="I631">
        <f>IFERROR(IF(OR(HLOOKUP($A631,'Z-scores'!$C$2:$UD$20,7,FALSE)&gt;3,HLOOKUP($A631,'Z-scores'!$C$2:$UD$20,7,FALSE)&lt;-3),"",'Total-corrected counts'!I631),"")</f>
        <v>33.358063533011737</v>
      </c>
      <c r="J631">
        <f>IFERROR(IF(OR(HLOOKUP($A631,'Z-scores'!$C$2:$UD$20,8,FALSE)&gt;3,HLOOKUP($A631,'Z-scores'!$C$2:$UD$20,8,FALSE)&lt;-3),"",'Total-corrected counts'!J631),"")</f>
        <v>9.5459556901982356</v>
      </c>
      <c r="K631">
        <f>IFERROR(IF(OR(HLOOKUP($A631,'Z-scores'!$C$2:$UD$20,9,FALSE)&gt;3,HLOOKUP($A631,'Z-scores'!$C$2:$UD$20,9,FALSE)&lt;-3),"",'Total-corrected counts'!K631),"")</f>
        <v>9.735213780032332</v>
      </c>
      <c r="L631">
        <f>IFERROR(IF(OR(HLOOKUP($A631,'Z-scores'!$C$2:$UD$20,10,FALSE)&gt;3,HLOOKUP($A631,'Z-scores'!$C$2:$UD$20,10,FALSE)&lt;-3),"",'Total-corrected counts'!L631),"")</f>
        <v>16.223715288128595</v>
      </c>
      <c r="M631">
        <f>IFERROR(IF(OR(HLOOKUP($A631,'Z-scores'!$C$2:$UD$20,11,FALSE)&gt;3,HLOOKUP($A631,'Z-scores'!$C$2:$UD$20,11,FALSE)&lt;-3),"",'Total-corrected counts'!M631),"")</f>
        <v>9.6852701877062497</v>
      </c>
      <c r="N631">
        <f>IFERROR(IF(OR(HLOOKUP($A631,'Z-scores'!$C$2:$UD$20,12,FALSE)&gt;3,HLOOKUP($A631,'Z-scores'!$C$2:$UD$20,12,FALSE)&lt;-3),"",'Total-corrected counts'!N631),"")</f>
        <v>10.492967878688463</v>
      </c>
      <c r="O631">
        <f>IFERROR(IF(OR(HLOOKUP($A631,'Z-scores'!$C$2:$UD$20,13,FALSE)&gt;3,HLOOKUP($A631,'Z-scores'!$C$2:$UD$20,13,FALSE)&lt;-3),"",'Total-corrected counts'!O631),"")</f>
        <v>9.0325754921727217</v>
      </c>
      <c r="P631">
        <f>IFERROR(IF(OR(HLOOKUP($A631,'Z-scores'!$C$2:$UD$20,14,FALSE)&gt;3,HLOOKUP($A631,'Z-scores'!$C$2:$UD$20,14,FALSE)&lt;-3),"",'Total-corrected counts'!P631),"")</f>
        <v>14.783005228115147</v>
      </c>
      <c r="Q631">
        <f>IFERROR(IF(OR(HLOOKUP($A631,'Z-scores'!$C$2:$UD$20,15,FALSE)&gt;3,HLOOKUP($A631,'Z-scores'!$C$2:$UD$20,15,FALSE)&lt;-3),"",'Total-corrected counts'!Q631),"")</f>
        <v>16.518320318899143</v>
      </c>
      <c r="R631">
        <f>IFERROR(IF(OR(HLOOKUP($A631,'Z-scores'!$C$2:$UD$20,16,FALSE)&gt;3,HLOOKUP($A631,'Z-scores'!$C$2:$UD$20,16,FALSE)&lt;-3),"",'Total-corrected counts'!R631),"")</f>
        <v>9.2200244024113918</v>
      </c>
      <c r="S631">
        <f>IFERROR(IF(OR(HLOOKUP($A631,'Z-scores'!$C$2:$UD$20,17,FALSE)&gt;3,HLOOKUP($A631,'Z-scores'!$C$2:$UD$20,17,FALSE)&lt;-3),"",'Total-corrected counts'!S631),"")</f>
        <v>14.179176587204649</v>
      </c>
      <c r="T631">
        <f>IFERROR(IF(OR(HLOOKUP($A631,'Z-scores'!$C$2:$UD$20,18,FALSE)&gt;3,HLOOKUP($A631,'Z-scores'!$C$2:$UD$20,18,FALSE)&lt;-3),"",'Total-corrected counts'!T631),"")</f>
        <v>13.96040913878451</v>
      </c>
      <c r="U631">
        <f>IFERROR(IF(OR(HLOOKUP($A631,'Z-scores'!$C$2:$UD$20,19,FALSE)&gt;3,HLOOKUP($A631,'Z-scores'!$C$2:$UD$20,19,FALSE)&lt;-3),"",'Total-corrected counts'!U631),"")</f>
        <v>12.93595379334586</v>
      </c>
      <c r="V631">
        <f t="shared" si="36"/>
        <v>1</v>
      </c>
      <c r="W631" s="10">
        <f>SUMIFS(Tabel132[Cluster],Tabel132[ID],A631)</f>
        <v>45</v>
      </c>
      <c r="X631">
        <f t="shared" si="37"/>
        <v>0.65041184090519166</v>
      </c>
      <c r="Y631">
        <f t="shared" si="38"/>
        <v>11.023364835273135</v>
      </c>
      <c r="Z631">
        <f t="shared" si="39"/>
        <v>12.640304104952735</v>
      </c>
    </row>
    <row r="632" spans="1:26" x14ac:dyDescent="0.25">
      <c r="A632">
        <v>640</v>
      </c>
      <c r="B632" t="s">
        <v>922</v>
      </c>
      <c r="C632">
        <v>92700</v>
      </c>
      <c r="D632">
        <v>370</v>
      </c>
      <c r="E632" t="str">
        <f>IFERROR(IF(OR(HLOOKUP($A632,'Z-scores'!$C$2:$UD$20,3,FALSE)&gt;3,HLOOKUP(A632,'Z-scores'!$C$2:$UD$20,3,FALSE)&lt;-3),"",'Total-corrected counts'!E632),"")</f>
        <v/>
      </c>
      <c r="F632" t="str">
        <f>IFERROR(IF(OR(HLOOKUP($A632,'Z-scores'!$C$2:$UD$20,4,FALSE)&gt;3,HLOOKUP($A632,'Z-scores'!$C$2:$UD$20,4,FALSE)&lt;-3),"",'Total-corrected counts'!F632),"")</f>
        <v/>
      </c>
      <c r="G632" t="str">
        <f>IFERROR(IF(OR(HLOOKUP($A632,'Z-scores'!$C$2:$UD$20,5,FALSE)&gt;3,HLOOKUP($A632,'Z-scores'!$C$2:$UD$20,5,FALSE)&lt;-3),"",'Total-corrected counts'!G632),"")</f>
        <v/>
      </c>
      <c r="H632" t="str">
        <f>IFERROR(IF(OR(HLOOKUP($A632,'Z-scores'!$C$2:$UD$20,6,FALSE)&gt;3,HLOOKUP($A632,'Z-scores'!$C$2:$UD$20,6,FALSE)&lt;-3),"",'Total-corrected counts'!H632),"")</f>
        <v/>
      </c>
      <c r="I632" t="str">
        <f>IFERROR(IF(OR(HLOOKUP($A632,'Z-scores'!$C$2:$UD$20,7,FALSE)&gt;3,HLOOKUP($A632,'Z-scores'!$C$2:$UD$20,7,FALSE)&lt;-3),"",'Total-corrected counts'!I632),"")</f>
        <v/>
      </c>
      <c r="J632" t="str">
        <f>IFERROR(IF(OR(HLOOKUP($A632,'Z-scores'!$C$2:$UD$20,8,FALSE)&gt;3,HLOOKUP($A632,'Z-scores'!$C$2:$UD$20,8,FALSE)&lt;-3),"",'Total-corrected counts'!J632),"")</f>
        <v/>
      </c>
      <c r="K632" t="str">
        <f>IFERROR(IF(OR(HLOOKUP($A632,'Z-scores'!$C$2:$UD$20,9,FALSE)&gt;3,HLOOKUP($A632,'Z-scores'!$C$2:$UD$20,9,FALSE)&lt;-3),"",'Total-corrected counts'!K632),"")</f>
        <v/>
      </c>
      <c r="L632" t="str">
        <f>IFERROR(IF(OR(HLOOKUP($A632,'Z-scores'!$C$2:$UD$20,10,FALSE)&gt;3,HLOOKUP($A632,'Z-scores'!$C$2:$UD$20,10,FALSE)&lt;-3),"",'Total-corrected counts'!L632),"")</f>
        <v/>
      </c>
      <c r="M632" t="str">
        <f>IFERROR(IF(OR(HLOOKUP($A632,'Z-scores'!$C$2:$UD$20,11,FALSE)&gt;3,HLOOKUP($A632,'Z-scores'!$C$2:$UD$20,11,FALSE)&lt;-3),"",'Total-corrected counts'!M632),"")</f>
        <v/>
      </c>
      <c r="N632" t="str">
        <f>IFERROR(IF(OR(HLOOKUP($A632,'Z-scores'!$C$2:$UD$20,12,FALSE)&gt;3,HLOOKUP($A632,'Z-scores'!$C$2:$UD$20,12,FALSE)&lt;-3),"",'Total-corrected counts'!N632),"")</f>
        <v/>
      </c>
      <c r="O632" t="str">
        <f>IFERROR(IF(OR(HLOOKUP($A632,'Z-scores'!$C$2:$UD$20,13,FALSE)&gt;3,HLOOKUP($A632,'Z-scores'!$C$2:$UD$20,13,FALSE)&lt;-3),"",'Total-corrected counts'!O632),"")</f>
        <v/>
      </c>
      <c r="P632" t="str">
        <f>IFERROR(IF(OR(HLOOKUP($A632,'Z-scores'!$C$2:$UD$20,14,FALSE)&gt;3,HLOOKUP($A632,'Z-scores'!$C$2:$UD$20,14,FALSE)&lt;-3),"",'Total-corrected counts'!P632),"")</f>
        <v/>
      </c>
      <c r="Q632" t="str">
        <f>IFERROR(IF(OR(HLOOKUP($A632,'Z-scores'!$C$2:$UD$20,15,FALSE)&gt;3,HLOOKUP($A632,'Z-scores'!$C$2:$UD$20,15,FALSE)&lt;-3),"",'Total-corrected counts'!Q632),"")</f>
        <v/>
      </c>
      <c r="R632" t="str">
        <f>IFERROR(IF(OR(HLOOKUP($A632,'Z-scores'!$C$2:$UD$20,16,FALSE)&gt;3,HLOOKUP($A632,'Z-scores'!$C$2:$UD$20,16,FALSE)&lt;-3),"",'Total-corrected counts'!R632),"")</f>
        <v/>
      </c>
      <c r="S632" t="str">
        <f>IFERROR(IF(OR(HLOOKUP($A632,'Z-scores'!$C$2:$UD$20,17,FALSE)&gt;3,HLOOKUP($A632,'Z-scores'!$C$2:$UD$20,17,FALSE)&lt;-3),"",'Total-corrected counts'!S632),"")</f>
        <v/>
      </c>
      <c r="T632" t="str">
        <f>IFERROR(IF(OR(HLOOKUP($A632,'Z-scores'!$C$2:$UD$20,18,FALSE)&gt;3,HLOOKUP($A632,'Z-scores'!$C$2:$UD$20,18,FALSE)&lt;-3),"",'Total-corrected counts'!T632),"")</f>
        <v/>
      </c>
      <c r="U632" t="str">
        <f>IFERROR(IF(OR(HLOOKUP($A632,'Z-scores'!$C$2:$UD$20,19,FALSE)&gt;3,HLOOKUP($A632,'Z-scores'!$C$2:$UD$20,19,FALSE)&lt;-3),"",'Total-corrected counts'!U632),"")</f>
        <v/>
      </c>
      <c r="V632">
        <f t="shared" si="36"/>
        <v>1</v>
      </c>
      <c r="W632" s="10">
        <f>SUMIFS(Tabel132[Cluster],Tabel132[ID],A632)</f>
        <v>96</v>
      </c>
      <c r="X632" t="str">
        <f t="shared" si="37"/>
        <v/>
      </c>
      <c r="Y632" t="str">
        <f t="shared" si="38"/>
        <v/>
      </c>
      <c r="Z632" t="str">
        <f t="shared" si="39"/>
        <v/>
      </c>
    </row>
    <row r="633" spans="1:26" x14ac:dyDescent="0.25">
      <c r="A633">
        <v>641</v>
      </c>
      <c r="B633" t="s">
        <v>923</v>
      </c>
      <c r="C633">
        <v>100900</v>
      </c>
      <c r="D633">
        <v>948</v>
      </c>
      <c r="E633" t="str">
        <f>IFERROR(IF(OR(HLOOKUP($A633,'Z-scores'!$C$2:$UD$20,3,FALSE)&gt;3,HLOOKUP(A633,'Z-scores'!$C$2:$UD$20,3,FALSE)&lt;-3),"",'Total-corrected counts'!E633),"")</f>
        <v/>
      </c>
      <c r="F633" t="str">
        <f>IFERROR(IF(OR(HLOOKUP($A633,'Z-scores'!$C$2:$UD$20,4,FALSE)&gt;3,HLOOKUP($A633,'Z-scores'!$C$2:$UD$20,4,FALSE)&lt;-3),"",'Total-corrected counts'!F633),"")</f>
        <v/>
      </c>
      <c r="G633" t="str">
        <f>IFERROR(IF(OR(HLOOKUP($A633,'Z-scores'!$C$2:$UD$20,5,FALSE)&gt;3,HLOOKUP($A633,'Z-scores'!$C$2:$UD$20,5,FALSE)&lt;-3),"",'Total-corrected counts'!G633),"")</f>
        <v/>
      </c>
      <c r="H633" t="str">
        <f>IFERROR(IF(OR(HLOOKUP($A633,'Z-scores'!$C$2:$UD$20,6,FALSE)&gt;3,HLOOKUP($A633,'Z-scores'!$C$2:$UD$20,6,FALSE)&lt;-3),"",'Total-corrected counts'!H633),"")</f>
        <v/>
      </c>
      <c r="I633" t="str">
        <f>IFERROR(IF(OR(HLOOKUP($A633,'Z-scores'!$C$2:$UD$20,7,FALSE)&gt;3,HLOOKUP($A633,'Z-scores'!$C$2:$UD$20,7,FALSE)&lt;-3),"",'Total-corrected counts'!I633),"")</f>
        <v/>
      </c>
      <c r="J633" t="str">
        <f>IFERROR(IF(OR(HLOOKUP($A633,'Z-scores'!$C$2:$UD$20,8,FALSE)&gt;3,HLOOKUP($A633,'Z-scores'!$C$2:$UD$20,8,FALSE)&lt;-3),"",'Total-corrected counts'!J633),"")</f>
        <v/>
      </c>
      <c r="K633" t="str">
        <f>IFERROR(IF(OR(HLOOKUP($A633,'Z-scores'!$C$2:$UD$20,9,FALSE)&gt;3,HLOOKUP($A633,'Z-scores'!$C$2:$UD$20,9,FALSE)&lt;-3),"",'Total-corrected counts'!K633),"")</f>
        <v/>
      </c>
      <c r="L633" t="str">
        <f>IFERROR(IF(OR(HLOOKUP($A633,'Z-scores'!$C$2:$UD$20,10,FALSE)&gt;3,HLOOKUP($A633,'Z-scores'!$C$2:$UD$20,10,FALSE)&lt;-3),"",'Total-corrected counts'!L633),"")</f>
        <v/>
      </c>
      <c r="M633" t="str">
        <f>IFERROR(IF(OR(HLOOKUP($A633,'Z-scores'!$C$2:$UD$20,11,FALSE)&gt;3,HLOOKUP($A633,'Z-scores'!$C$2:$UD$20,11,FALSE)&lt;-3),"",'Total-corrected counts'!M633),"")</f>
        <v/>
      </c>
      <c r="N633" t="str">
        <f>IFERROR(IF(OR(HLOOKUP($A633,'Z-scores'!$C$2:$UD$20,12,FALSE)&gt;3,HLOOKUP($A633,'Z-scores'!$C$2:$UD$20,12,FALSE)&lt;-3),"",'Total-corrected counts'!N633),"")</f>
        <v/>
      </c>
      <c r="O633" t="str">
        <f>IFERROR(IF(OR(HLOOKUP($A633,'Z-scores'!$C$2:$UD$20,13,FALSE)&gt;3,HLOOKUP($A633,'Z-scores'!$C$2:$UD$20,13,FALSE)&lt;-3),"",'Total-corrected counts'!O633),"")</f>
        <v/>
      </c>
      <c r="P633" t="str">
        <f>IFERROR(IF(OR(HLOOKUP($A633,'Z-scores'!$C$2:$UD$20,14,FALSE)&gt;3,HLOOKUP($A633,'Z-scores'!$C$2:$UD$20,14,FALSE)&lt;-3),"",'Total-corrected counts'!P633),"")</f>
        <v/>
      </c>
      <c r="Q633" t="str">
        <f>IFERROR(IF(OR(HLOOKUP($A633,'Z-scores'!$C$2:$UD$20,15,FALSE)&gt;3,HLOOKUP($A633,'Z-scores'!$C$2:$UD$20,15,FALSE)&lt;-3),"",'Total-corrected counts'!Q633),"")</f>
        <v/>
      </c>
      <c r="R633" t="str">
        <f>IFERROR(IF(OR(HLOOKUP($A633,'Z-scores'!$C$2:$UD$20,16,FALSE)&gt;3,HLOOKUP($A633,'Z-scores'!$C$2:$UD$20,16,FALSE)&lt;-3),"",'Total-corrected counts'!R633),"")</f>
        <v/>
      </c>
      <c r="S633" t="str">
        <f>IFERROR(IF(OR(HLOOKUP($A633,'Z-scores'!$C$2:$UD$20,17,FALSE)&gt;3,HLOOKUP($A633,'Z-scores'!$C$2:$UD$20,17,FALSE)&lt;-3),"",'Total-corrected counts'!S633),"")</f>
        <v/>
      </c>
      <c r="T633" t="str">
        <f>IFERROR(IF(OR(HLOOKUP($A633,'Z-scores'!$C$2:$UD$20,18,FALSE)&gt;3,HLOOKUP($A633,'Z-scores'!$C$2:$UD$20,18,FALSE)&lt;-3),"",'Total-corrected counts'!T633),"")</f>
        <v/>
      </c>
      <c r="U633" t="str">
        <f>IFERROR(IF(OR(HLOOKUP($A633,'Z-scores'!$C$2:$UD$20,19,FALSE)&gt;3,HLOOKUP($A633,'Z-scores'!$C$2:$UD$20,19,FALSE)&lt;-3),"",'Total-corrected counts'!U633),"")</f>
        <v/>
      </c>
      <c r="V633">
        <f t="shared" si="36"/>
        <v>1</v>
      </c>
      <c r="W633" s="10">
        <f>SUMIFS(Tabel132[Cluster],Tabel132[ID],A633)</f>
        <v>0</v>
      </c>
      <c r="X633" t="str">
        <f t="shared" si="37"/>
        <v/>
      </c>
      <c r="Y633" t="str">
        <f t="shared" si="38"/>
        <v/>
      </c>
      <c r="Z633" t="str">
        <f t="shared" si="39"/>
        <v/>
      </c>
    </row>
    <row r="634" spans="1:26" x14ac:dyDescent="0.25">
      <c r="A634">
        <v>642</v>
      </c>
      <c r="B634" t="s">
        <v>313</v>
      </c>
      <c r="C634">
        <v>90600</v>
      </c>
      <c r="D634">
        <v>386</v>
      </c>
      <c r="E634" t="str">
        <f>IFERROR(IF(OR(HLOOKUP($A634,'Z-scores'!$C$2:$UD$20,3,FALSE)&gt;3,HLOOKUP(A634,'Z-scores'!$C$2:$UD$20,3,FALSE)&lt;-3),"",'Total-corrected counts'!E634),"")</f>
        <v/>
      </c>
      <c r="F634">
        <f>IFERROR(IF(OR(HLOOKUP($A634,'Z-scores'!$C$2:$UD$20,4,FALSE)&gt;3,HLOOKUP($A634,'Z-scores'!$C$2:$UD$20,4,FALSE)&lt;-3),"",'Total-corrected counts'!F634),"")</f>
        <v>1.952311109798633</v>
      </c>
      <c r="G634">
        <f>IFERROR(IF(OR(HLOOKUP($A634,'Z-scores'!$C$2:$UD$20,5,FALSE)&gt;3,HLOOKUP($A634,'Z-scores'!$C$2:$UD$20,5,FALSE)&lt;-3),"",'Total-corrected counts'!G634),"")</f>
        <v>4.0795194023957357</v>
      </c>
      <c r="H634">
        <f>IFERROR(IF(OR(HLOOKUP($A634,'Z-scores'!$C$2:$UD$20,6,FALSE)&gt;3,HLOOKUP($A634,'Z-scores'!$C$2:$UD$20,6,FALSE)&lt;-3),"",'Total-corrected counts'!H634),"")</f>
        <v>9.0744038291192042E-2</v>
      </c>
      <c r="I634">
        <f>IFERROR(IF(OR(HLOOKUP($A634,'Z-scores'!$C$2:$UD$20,7,FALSE)&gt;3,HLOOKUP($A634,'Z-scores'!$C$2:$UD$20,7,FALSE)&lt;-3),"",'Total-corrected counts'!I634),"")</f>
        <v>0.94816201256622512</v>
      </c>
      <c r="J634">
        <f>IFERROR(IF(OR(HLOOKUP($A634,'Z-scores'!$C$2:$UD$20,8,FALSE)&gt;3,HLOOKUP($A634,'Z-scores'!$C$2:$UD$20,8,FALSE)&lt;-3),"",'Total-corrected counts'!J634),"")</f>
        <v>0</v>
      </c>
      <c r="K634">
        <f>IFERROR(IF(OR(HLOOKUP($A634,'Z-scores'!$C$2:$UD$20,9,FALSE)&gt;3,HLOOKUP($A634,'Z-scores'!$C$2:$UD$20,9,FALSE)&lt;-3),"",'Total-corrected counts'!K634),"")</f>
        <v>0</v>
      </c>
      <c r="L634">
        <f>IFERROR(IF(OR(HLOOKUP($A634,'Z-scores'!$C$2:$UD$20,10,FALSE)&gt;3,HLOOKUP($A634,'Z-scores'!$C$2:$UD$20,10,FALSE)&lt;-3),"",'Total-corrected counts'!L634),"")</f>
        <v>0</v>
      </c>
      <c r="M634">
        <f>IFERROR(IF(OR(HLOOKUP($A634,'Z-scores'!$C$2:$UD$20,11,FALSE)&gt;3,HLOOKUP($A634,'Z-scores'!$C$2:$UD$20,11,FALSE)&lt;-3),"",'Total-corrected counts'!M634),"")</f>
        <v>0</v>
      </c>
      <c r="N634">
        <f>IFERROR(IF(OR(HLOOKUP($A634,'Z-scores'!$C$2:$UD$20,12,FALSE)&gt;3,HLOOKUP($A634,'Z-scores'!$C$2:$UD$20,12,FALSE)&lt;-3),"",'Total-corrected counts'!N634),"")</f>
        <v>1.8328328172381593E-2</v>
      </c>
      <c r="O634">
        <f>IFERROR(IF(OR(HLOOKUP($A634,'Z-scores'!$C$2:$UD$20,13,FALSE)&gt;3,HLOOKUP($A634,'Z-scores'!$C$2:$UD$20,13,FALSE)&lt;-3),"",'Total-corrected counts'!O634),"")</f>
        <v>1.7297853215263708</v>
      </c>
      <c r="P634">
        <f>IFERROR(IF(OR(HLOOKUP($A634,'Z-scores'!$C$2:$UD$20,14,FALSE)&gt;3,HLOOKUP($A634,'Z-scores'!$C$2:$UD$20,14,FALSE)&lt;-3),"",'Total-corrected counts'!P634),"")</f>
        <v>0</v>
      </c>
      <c r="Q634">
        <f>IFERROR(IF(OR(HLOOKUP($A634,'Z-scores'!$C$2:$UD$20,15,FALSE)&gt;3,HLOOKUP($A634,'Z-scores'!$C$2:$UD$20,15,FALSE)&lt;-3),"",'Total-corrected counts'!Q634),"")</f>
        <v>2.5742836860622038</v>
      </c>
      <c r="R634">
        <f>IFERROR(IF(OR(HLOOKUP($A634,'Z-scores'!$C$2:$UD$20,16,FALSE)&gt;3,HLOOKUP($A634,'Z-scores'!$C$2:$UD$20,16,FALSE)&lt;-3),"",'Total-corrected counts'!R634),"")</f>
        <v>0</v>
      </c>
      <c r="S634">
        <f>IFERROR(IF(OR(HLOOKUP($A634,'Z-scores'!$C$2:$UD$20,17,FALSE)&gt;3,HLOOKUP($A634,'Z-scores'!$C$2:$UD$20,17,FALSE)&lt;-3),"",'Total-corrected counts'!S634),"")</f>
        <v>0</v>
      </c>
      <c r="T634">
        <f>IFERROR(IF(OR(HLOOKUP($A634,'Z-scores'!$C$2:$UD$20,18,FALSE)&gt;3,HLOOKUP($A634,'Z-scores'!$C$2:$UD$20,18,FALSE)&lt;-3),"",'Total-corrected counts'!T634),"")</f>
        <v>0</v>
      </c>
      <c r="U634">
        <f>IFERROR(IF(OR(HLOOKUP($A634,'Z-scores'!$C$2:$UD$20,19,FALSE)&gt;3,HLOOKUP($A634,'Z-scores'!$C$2:$UD$20,19,FALSE)&lt;-3),"",'Total-corrected counts'!U634),"")</f>
        <v>1.0718485699283553</v>
      </c>
      <c r="V634">
        <f t="shared" si="36"/>
        <v>1</v>
      </c>
      <c r="W634" s="10">
        <f>SUMIFS(Tabel132[Cluster],Tabel132[ID],A634)</f>
        <v>96</v>
      </c>
      <c r="X634">
        <f t="shared" si="37"/>
        <v>0.74442779787689006</v>
      </c>
      <c r="Y634">
        <f t="shared" si="38"/>
        <v>0.88384207038147333</v>
      </c>
      <c r="Z634">
        <f t="shared" si="39"/>
        <v>0.67428073821116397</v>
      </c>
    </row>
    <row r="635" spans="1:26" x14ac:dyDescent="0.25">
      <c r="A635">
        <v>643</v>
      </c>
      <c r="B635" t="s">
        <v>314</v>
      </c>
      <c r="C635">
        <v>12200</v>
      </c>
      <c r="D635">
        <v>1027</v>
      </c>
      <c r="E635">
        <f>IFERROR(IF(OR(HLOOKUP($A635,'Z-scores'!$C$2:$UD$20,3,FALSE)&gt;3,HLOOKUP(A635,'Z-scores'!$C$2:$UD$20,3,FALSE)&lt;-3),"",'Total-corrected counts'!E635),"")</f>
        <v>0.46882272822701332</v>
      </c>
      <c r="F635">
        <f>IFERROR(IF(OR(HLOOKUP($A635,'Z-scores'!$C$2:$UD$20,4,FALSE)&gt;3,HLOOKUP($A635,'Z-scores'!$C$2:$UD$20,4,FALSE)&lt;-3),"",'Total-corrected counts'!F635),"")</f>
        <v>0.13124780570074845</v>
      </c>
      <c r="G635">
        <f>IFERROR(IF(OR(HLOOKUP($A635,'Z-scores'!$C$2:$UD$20,5,FALSE)&gt;3,HLOOKUP($A635,'Z-scores'!$C$2:$UD$20,5,FALSE)&lt;-3),"",'Total-corrected counts'!G635),"")</f>
        <v>1.5210059994117433</v>
      </c>
      <c r="H635">
        <f>IFERROR(IF(OR(HLOOKUP($A635,'Z-scores'!$C$2:$UD$20,6,FALSE)&gt;3,HLOOKUP($A635,'Z-scores'!$C$2:$UD$20,6,FALSE)&lt;-3),"",'Total-corrected counts'!H635),"")</f>
        <v>1.7939398339104886</v>
      </c>
      <c r="I635">
        <f>IFERROR(IF(OR(HLOOKUP($A635,'Z-scores'!$C$2:$UD$20,7,FALSE)&gt;3,HLOOKUP($A635,'Z-scores'!$C$2:$UD$20,7,FALSE)&lt;-3),"",'Total-corrected counts'!I635),"")</f>
        <v>1.570008527301217</v>
      </c>
      <c r="J635">
        <f>IFERROR(IF(OR(HLOOKUP($A635,'Z-scores'!$C$2:$UD$20,8,FALSE)&gt;3,HLOOKUP($A635,'Z-scores'!$C$2:$UD$20,8,FALSE)&lt;-3),"",'Total-corrected counts'!J635),"")</f>
        <v>0.5768991816906992</v>
      </c>
      <c r="K635">
        <f>IFERROR(IF(OR(HLOOKUP($A635,'Z-scores'!$C$2:$UD$20,9,FALSE)&gt;3,HLOOKUP($A635,'Z-scores'!$C$2:$UD$20,9,FALSE)&lt;-3),"",'Total-corrected counts'!K635),"")</f>
        <v>7.3404314621773787</v>
      </c>
      <c r="L635">
        <f>IFERROR(IF(OR(HLOOKUP($A635,'Z-scores'!$C$2:$UD$20,10,FALSE)&gt;3,HLOOKUP($A635,'Z-scores'!$C$2:$UD$20,10,FALSE)&lt;-3),"",'Total-corrected counts'!L635),"")</f>
        <v>1.7462873754006316</v>
      </c>
      <c r="M635">
        <f>IFERROR(IF(OR(HLOOKUP($A635,'Z-scores'!$C$2:$UD$20,11,FALSE)&gt;3,HLOOKUP($A635,'Z-scores'!$C$2:$UD$20,11,FALSE)&lt;-3),"",'Total-corrected counts'!M635),"")</f>
        <v>1.4468005894099727</v>
      </c>
      <c r="N635">
        <f>IFERROR(IF(OR(HLOOKUP($A635,'Z-scores'!$C$2:$UD$20,12,FALSE)&gt;3,HLOOKUP($A635,'Z-scores'!$C$2:$UD$20,12,FALSE)&lt;-3),"",'Total-corrected counts'!N635),"")</f>
        <v>1.0996996903428955</v>
      </c>
      <c r="O635">
        <f>IFERROR(IF(OR(HLOOKUP($A635,'Z-scores'!$C$2:$UD$20,13,FALSE)&gt;3,HLOOKUP($A635,'Z-scores'!$C$2:$UD$20,13,FALSE)&lt;-3),"",'Total-corrected counts'!O635),"")</f>
        <v>2.1504529580843399</v>
      </c>
      <c r="P635">
        <f>IFERROR(IF(OR(HLOOKUP($A635,'Z-scores'!$C$2:$UD$20,14,FALSE)&gt;3,HLOOKUP($A635,'Z-scores'!$C$2:$UD$20,14,FALSE)&lt;-3),"",'Total-corrected counts'!P635),"")</f>
        <v>1.64113154310385</v>
      </c>
      <c r="Q635">
        <f>IFERROR(IF(OR(HLOOKUP($A635,'Z-scores'!$C$2:$UD$20,15,FALSE)&gt;3,HLOOKUP($A635,'Z-scores'!$C$2:$UD$20,15,FALSE)&lt;-3),"",'Total-corrected counts'!Q635),"")</f>
        <v>6.2991941711976658</v>
      </c>
      <c r="R635">
        <f>IFERROR(IF(OR(HLOOKUP($A635,'Z-scores'!$C$2:$UD$20,16,FALSE)&gt;3,HLOOKUP($A635,'Z-scores'!$C$2:$UD$20,16,FALSE)&lt;-3),"",'Total-corrected counts'!R635),"")</f>
        <v>1.8832731286976765</v>
      </c>
      <c r="S635">
        <f>IFERROR(IF(OR(HLOOKUP($A635,'Z-scores'!$C$2:$UD$20,17,FALSE)&gt;3,HLOOKUP($A635,'Z-scores'!$C$2:$UD$20,17,FALSE)&lt;-3),"",'Total-corrected counts'!S635),"")</f>
        <v>9.9449661208877949</v>
      </c>
      <c r="T635">
        <f>IFERROR(IF(OR(HLOOKUP($A635,'Z-scores'!$C$2:$UD$20,18,FALSE)&gt;3,HLOOKUP($A635,'Z-scores'!$C$2:$UD$20,18,FALSE)&lt;-3),"",'Total-corrected counts'!T635),"")</f>
        <v>1.6666580756456582</v>
      </c>
      <c r="U635">
        <f>IFERROR(IF(OR(HLOOKUP($A635,'Z-scores'!$C$2:$UD$20,19,FALSE)&gt;3,HLOOKUP($A635,'Z-scores'!$C$2:$UD$20,19,FALSE)&lt;-3),"",'Total-corrected counts'!U635),"")</f>
        <v>1.6316399283119902</v>
      </c>
      <c r="V635">
        <f t="shared" si="36"/>
        <v>1</v>
      </c>
      <c r="W635" s="10">
        <f>SUMIFS(Tabel132[Cluster],Tabel132[ID],A635)</f>
        <v>15</v>
      </c>
      <c r="X635">
        <f t="shared" si="37"/>
        <v>0.28177210450509266</v>
      </c>
      <c r="Y635">
        <f t="shared" si="38"/>
        <v>1.8439381670255439</v>
      </c>
      <c r="Z635">
        <f t="shared" si="39"/>
        <v>3.2896269520339838</v>
      </c>
    </row>
    <row r="636" spans="1:26" x14ac:dyDescent="0.25">
      <c r="A636">
        <v>644</v>
      </c>
      <c r="B636" t="s">
        <v>924</v>
      </c>
      <c r="C636">
        <v>1300</v>
      </c>
      <c r="D636">
        <v>500</v>
      </c>
      <c r="E636" t="str">
        <f>IFERROR(IF(OR(HLOOKUP($A636,'Z-scores'!$C$2:$UD$20,3,FALSE)&gt;3,HLOOKUP(A636,'Z-scores'!$C$2:$UD$20,3,FALSE)&lt;-3),"",'Total-corrected counts'!E636),"")</f>
        <v/>
      </c>
      <c r="F636" t="str">
        <f>IFERROR(IF(OR(HLOOKUP($A636,'Z-scores'!$C$2:$UD$20,4,FALSE)&gt;3,HLOOKUP($A636,'Z-scores'!$C$2:$UD$20,4,FALSE)&lt;-3),"",'Total-corrected counts'!F636),"")</f>
        <v/>
      </c>
      <c r="G636" t="str">
        <f>IFERROR(IF(OR(HLOOKUP($A636,'Z-scores'!$C$2:$UD$20,5,FALSE)&gt;3,HLOOKUP($A636,'Z-scores'!$C$2:$UD$20,5,FALSE)&lt;-3),"",'Total-corrected counts'!G636),"")</f>
        <v/>
      </c>
      <c r="H636" t="str">
        <f>IFERROR(IF(OR(HLOOKUP($A636,'Z-scores'!$C$2:$UD$20,6,FALSE)&gt;3,HLOOKUP($A636,'Z-scores'!$C$2:$UD$20,6,FALSE)&lt;-3),"",'Total-corrected counts'!H636),"")</f>
        <v/>
      </c>
      <c r="I636" t="str">
        <f>IFERROR(IF(OR(HLOOKUP($A636,'Z-scores'!$C$2:$UD$20,7,FALSE)&gt;3,HLOOKUP($A636,'Z-scores'!$C$2:$UD$20,7,FALSE)&lt;-3),"",'Total-corrected counts'!I636),"")</f>
        <v/>
      </c>
      <c r="J636" t="str">
        <f>IFERROR(IF(OR(HLOOKUP($A636,'Z-scores'!$C$2:$UD$20,8,FALSE)&gt;3,HLOOKUP($A636,'Z-scores'!$C$2:$UD$20,8,FALSE)&lt;-3),"",'Total-corrected counts'!J636),"")</f>
        <v/>
      </c>
      <c r="K636" t="str">
        <f>IFERROR(IF(OR(HLOOKUP($A636,'Z-scores'!$C$2:$UD$20,9,FALSE)&gt;3,HLOOKUP($A636,'Z-scores'!$C$2:$UD$20,9,FALSE)&lt;-3),"",'Total-corrected counts'!K636),"")</f>
        <v/>
      </c>
      <c r="L636" t="str">
        <f>IFERROR(IF(OR(HLOOKUP($A636,'Z-scores'!$C$2:$UD$20,10,FALSE)&gt;3,HLOOKUP($A636,'Z-scores'!$C$2:$UD$20,10,FALSE)&lt;-3),"",'Total-corrected counts'!L636),"")</f>
        <v/>
      </c>
      <c r="M636" t="str">
        <f>IFERROR(IF(OR(HLOOKUP($A636,'Z-scores'!$C$2:$UD$20,11,FALSE)&gt;3,HLOOKUP($A636,'Z-scores'!$C$2:$UD$20,11,FALSE)&lt;-3),"",'Total-corrected counts'!M636),"")</f>
        <v/>
      </c>
      <c r="N636" t="str">
        <f>IFERROR(IF(OR(HLOOKUP($A636,'Z-scores'!$C$2:$UD$20,12,FALSE)&gt;3,HLOOKUP($A636,'Z-scores'!$C$2:$UD$20,12,FALSE)&lt;-3),"",'Total-corrected counts'!N636),"")</f>
        <v/>
      </c>
      <c r="O636" t="str">
        <f>IFERROR(IF(OR(HLOOKUP($A636,'Z-scores'!$C$2:$UD$20,13,FALSE)&gt;3,HLOOKUP($A636,'Z-scores'!$C$2:$UD$20,13,FALSE)&lt;-3),"",'Total-corrected counts'!O636),"")</f>
        <v/>
      </c>
      <c r="P636" t="str">
        <f>IFERROR(IF(OR(HLOOKUP($A636,'Z-scores'!$C$2:$UD$20,14,FALSE)&gt;3,HLOOKUP($A636,'Z-scores'!$C$2:$UD$20,14,FALSE)&lt;-3),"",'Total-corrected counts'!P636),"")</f>
        <v/>
      </c>
      <c r="Q636" t="str">
        <f>IFERROR(IF(OR(HLOOKUP($A636,'Z-scores'!$C$2:$UD$20,15,FALSE)&gt;3,HLOOKUP($A636,'Z-scores'!$C$2:$UD$20,15,FALSE)&lt;-3),"",'Total-corrected counts'!Q636),"")</f>
        <v/>
      </c>
      <c r="R636" t="str">
        <f>IFERROR(IF(OR(HLOOKUP($A636,'Z-scores'!$C$2:$UD$20,16,FALSE)&gt;3,HLOOKUP($A636,'Z-scores'!$C$2:$UD$20,16,FALSE)&lt;-3),"",'Total-corrected counts'!R636),"")</f>
        <v/>
      </c>
      <c r="S636" t="str">
        <f>IFERROR(IF(OR(HLOOKUP($A636,'Z-scores'!$C$2:$UD$20,17,FALSE)&gt;3,HLOOKUP($A636,'Z-scores'!$C$2:$UD$20,17,FALSE)&lt;-3),"",'Total-corrected counts'!S636),"")</f>
        <v/>
      </c>
      <c r="T636" t="str">
        <f>IFERROR(IF(OR(HLOOKUP($A636,'Z-scores'!$C$2:$UD$20,18,FALSE)&gt;3,HLOOKUP($A636,'Z-scores'!$C$2:$UD$20,18,FALSE)&lt;-3),"",'Total-corrected counts'!T636),"")</f>
        <v/>
      </c>
      <c r="U636" t="str">
        <f>IFERROR(IF(OR(HLOOKUP($A636,'Z-scores'!$C$2:$UD$20,19,FALSE)&gt;3,HLOOKUP($A636,'Z-scores'!$C$2:$UD$20,19,FALSE)&lt;-3),"",'Total-corrected counts'!U636),"")</f>
        <v/>
      </c>
      <c r="V636">
        <f t="shared" si="36"/>
        <v>1</v>
      </c>
      <c r="W636" s="10">
        <f>SUMIFS(Tabel132[Cluster],Tabel132[ID],A636)</f>
        <v>2</v>
      </c>
      <c r="X636" t="str">
        <f t="shared" si="37"/>
        <v/>
      </c>
      <c r="Y636" t="str">
        <f t="shared" si="38"/>
        <v/>
      </c>
      <c r="Z636" t="str">
        <f t="shared" si="39"/>
        <v/>
      </c>
    </row>
    <row r="637" spans="1:26" x14ac:dyDescent="0.25">
      <c r="A637">
        <v>645</v>
      </c>
      <c r="B637" t="s">
        <v>925</v>
      </c>
      <c r="C637">
        <v>54900</v>
      </c>
      <c r="D637">
        <v>528</v>
      </c>
      <c r="E637" t="str">
        <f>IFERROR(IF(OR(HLOOKUP($A637,'Z-scores'!$C$2:$UD$20,3,FALSE)&gt;3,HLOOKUP(A637,'Z-scores'!$C$2:$UD$20,3,FALSE)&lt;-3),"",'Total-corrected counts'!E637),"")</f>
        <v/>
      </c>
      <c r="F637" t="str">
        <f>IFERROR(IF(OR(HLOOKUP($A637,'Z-scores'!$C$2:$UD$20,4,FALSE)&gt;3,HLOOKUP($A637,'Z-scores'!$C$2:$UD$20,4,FALSE)&lt;-3),"",'Total-corrected counts'!F637),"")</f>
        <v/>
      </c>
      <c r="G637" t="str">
        <f>IFERROR(IF(OR(HLOOKUP($A637,'Z-scores'!$C$2:$UD$20,5,FALSE)&gt;3,HLOOKUP($A637,'Z-scores'!$C$2:$UD$20,5,FALSE)&lt;-3),"",'Total-corrected counts'!G637),"")</f>
        <v/>
      </c>
      <c r="H637" t="str">
        <f>IFERROR(IF(OR(HLOOKUP($A637,'Z-scores'!$C$2:$UD$20,6,FALSE)&gt;3,HLOOKUP($A637,'Z-scores'!$C$2:$UD$20,6,FALSE)&lt;-3),"",'Total-corrected counts'!H637),"")</f>
        <v/>
      </c>
      <c r="I637" t="str">
        <f>IFERROR(IF(OR(HLOOKUP($A637,'Z-scores'!$C$2:$UD$20,7,FALSE)&gt;3,HLOOKUP($A637,'Z-scores'!$C$2:$UD$20,7,FALSE)&lt;-3),"",'Total-corrected counts'!I637),"")</f>
        <v/>
      </c>
      <c r="J637" t="str">
        <f>IFERROR(IF(OR(HLOOKUP($A637,'Z-scores'!$C$2:$UD$20,8,FALSE)&gt;3,HLOOKUP($A637,'Z-scores'!$C$2:$UD$20,8,FALSE)&lt;-3),"",'Total-corrected counts'!J637),"")</f>
        <v/>
      </c>
      <c r="K637" t="str">
        <f>IFERROR(IF(OR(HLOOKUP($A637,'Z-scores'!$C$2:$UD$20,9,FALSE)&gt;3,HLOOKUP($A637,'Z-scores'!$C$2:$UD$20,9,FALSE)&lt;-3),"",'Total-corrected counts'!K637),"")</f>
        <v/>
      </c>
      <c r="L637" t="str">
        <f>IFERROR(IF(OR(HLOOKUP($A637,'Z-scores'!$C$2:$UD$20,10,FALSE)&gt;3,HLOOKUP($A637,'Z-scores'!$C$2:$UD$20,10,FALSE)&lt;-3),"",'Total-corrected counts'!L637),"")</f>
        <v/>
      </c>
      <c r="M637" t="str">
        <f>IFERROR(IF(OR(HLOOKUP($A637,'Z-scores'!$C$2:$UD$20,11,FALSE)&gt;3,HLOOKUP($A637,'Z-scores'!$C$2:$UD$20,11,FALSE)&lt;-3),"",'Total-corrected counts'!M637),"")</f>
        <v/>
      </c>
      <c r="N637" t="str">
        <f>IFERROR(IF(OR(HLOOKUP($A637,'Z-scores'!$C$2:$UD$20,12,FALSE)&gt;3,HLOOKUP($A637,'Z-scores'!$C$2:$UD$20,12,FALSE)&lt;-3),"",'Total-corrected counts'!N637),"")</f>
        <v/>
      </c>
      <c r="O637" t="str">
        <f>IFERROR(IF(OR(HLOOKUP($A637,'Z-scores'!$C$2:$UD$20,13,FALSE)&gt;3,HLOOKUP($A637,'Z-scores'!$C$2:$UD$20,13,FALSE)&lt;-3),"",'Total-corrected counts'!O637),"")</f>
        <v/>
      </c>
      <c r="P637" t="str">
        <f>IFERROR(IF(OR(HLOOKUP($A637,'Z-scores'!$C$2:$UD$20,14,FALSE)&gt;3,HLOOKUP($A637,'Z-scores'!$C$2:$UD$20,14,FALSE)&lt;-3),"",'Total-corrected counts'!P637),"")</f>
        <v/>
      </c>
      <c r="Q637" t="str">
        <f>IFERROR(IF(OR(HLOOKUP($A637,'Z-scores'!$C$2:$UD$20,15,FALSE)&gt;3,HLOOKUP($A637,'Z-scores'!$C$2:$UD$20,15,FALSE)&lt;-3),"",'Total-corrected counts'!Q637),"")</f>
        <v/>
      </c>
      <c r="R637" t="str">
        <f>IFERROR(IF(OR(HLOOKUP($A637,'Z-scores'!$C$2:$UD$20,16,FALSE)&gt;3,HLOOKUP($A637,'Z-scores'!$C$2:$UD$20,16,FALSE)&lt;-3),"",'Total-corrected counts'!R637),"")</f>
        <v/>
      </c>
      <c r="S637" t="str">
        <f>IFERROR(IF(OR(HLOOKUP($A637,'Z-scores'!$C$2:$UD$20,17,FALSE)&gt;3,HLOOKUP($A637,'Z-scores'!$C$2:$UD$20,17,FALSE)&lt;-3),"",'Total-corrected counts'!S637),"")</f>
        <v/>
      </c>
      <c r="T637" t="str">
        <f>IFERROR(IF(OR(HLOOKUP($A637,'Z-scores'!$C$2:$UD$20,18,FALSE)&gt;3,HLOOKUP($A637,'Z-scores'!$C$2:$UD$20,18,FALSE)&lt;-3),"",'Total-corrected counts'!T637),"")</f>
        <v/>
      </c>
      <c r="U637" t="str">
        <f>IFERROR(IF(OR(HLOOKUP($A637,'Z-scores'!$C$2:$UD$20,19,FALSE)&gt;3,HLOOKUP($A637,'Z-scores'!$C$2:$UD$20,19,FALSE)&lt;-3),"",'Total-corrected counts'!U637),"")</f>
        <v/>
      </c>
      <c r="V637">
        <f t="shared" si="36"/>
        <v>1</v>
      </c>
      <c r="W637" s="10">
        <f>SUMIFS(Tabel132[Cluster],Tabel132[ID],A637)</f>
        <v>0</v>
      </c>
      <c r="X637" t="str">
        <f t="shared" si="37"/>
        <v/>
      </c>
      <c r="Y637" t="str">
        <f t="shared" si="38"/>
        <v/>
      </c>
      <c r="Z637" t="str">
        <f t="shared" si="39"/>
        <v/>
      </c>
    </row>
    <row r="638" spans="1:26" x14ac:dyDescent="0.25">
      <c r="A638">
        <v>646</v>
      </c>
      <c r="B638" t="s">
        <v>926</v>
      </c>
      <c r="C638">
        <v>33400</v>
      </c>
      <c r="D638">
        <v>814</v>
      </c>
      <c r="E638" t="str">
        <f>IFERROR(IF(OR(HLOOKUP($A638,'Z-scores'!$C$2:$UD$20,3,FALSE)&gt;3,HLOOKUP(A638,'Z-scores'!$C$2:$UD$20,3,FALSE)&lt;-3),"",'Total-corrected counts'!E638),"")</f>
        <v/>
      </c>
      <c r="F638" t="str">
        <f>IFERROR(IF(OR(HLOOKUP($A638,'Z-scores'!$C$2:$UD$20,4,FALSE)&gt;3,HLOOKUP($A638,'Z-scores'!$C$2:$UD$20,4,FALSE)&lt;-3),"",'Total-corrected counts'!F638),"")</f>
        <v/>
      </c>
      <c r="G638" t="str">
        <f>IFERROR(IF(OR(HLOOKUP($A638,'Z-scores'!$C$2:$UD$20,5,FALSE)&gt;3,HLOOKUP($A638,'Z-scores'!$C$2:$UD$20,5,FALSE)&lt;-3),"",'Total-corrected counts'!G638),"")</f>
        <v/>
      </c>
      <c r="H638" t="str">
        <f>IFERROR(IF(OR(HLOOKUP($A638,'Z-scores'!$C$2:$UD$20,6,FALSE)&gt;3,HLOOKUP($A638,'Z-scores'!$C$2:$UD$20,6,FALSE)&lt;-3),"",'Total-corrected counts'!H638),"")</f>
        <v/>
      </c>
      <c r="I638" t="str">
        <f>IFERROR(IF(OR(HLOOKUP($A638,'Z-scores'!$C$2:$UD$20,7,FALSE)&gt;3,HLOOKUP($A638,'Z-scores'!$C$2:$UD$20,7,FALSE)&lt;-3),"",'Total-corrected counts'!I638),"")</f>
        <v/>
      </c>
      <c r="J638" t="str">
        <f>IFERROR(IF(OR(HLOOKUP($A638,'Z-scores'!$C$2:$UD$20,8,FALSE)&gt;3,HLOOKUP($A638,'Z-scores'!$C$2:$UD$20,8,FALSE)&lt;-3),"",'Total-corrected counts'!J638),"")</f>
        <v/>
      </c>
      <c r="K638" t="str">
        <f>IFERROR(IF(OR(HLOOKUP($A638,'Z-scores'!$C$2:$UD$20,9,FALSE)&gt;3,HLOOKUP($A638,'Z-scores'!$C$2:$UD$20,9,FALSE)&lt;-3),"",'Total-corrected counts'!K638),"")</f>
        <v/>
      </c>
      <c r="L638" t="str">
        <f>IFERROR(IF(OR(HLOOKUP($A638,'Z-scores'!$C$2:$UD$20,10,FALSE)&gt;3,HLOOKUP($A638,'Z-scores'!$C$2:$UD$20,10,FALSE)&lt;-3),"",'Total-corrected counts'!L638),"")</f>
        <v/>
      </c>
      <c r="M638" t="str">
        <f>IFERROR(IF(OR(HLOOKUP($A638,'Z-scores'!$C$2:$UD$20,11,FALSE)&gt;3,HLOOKUP($A638,'Z-scores'!$C$2:$UD$20,11,FALSE)&lt;-3),"",'Total-corrected counts'!M638),"")</f>
        <v/>
      </c>
      <c r="N638" t="str">
        <f>IFERROR(IF(OR(HLOOKUP($A638,'Z-scores'!$C$2:$UD$20,12,FALSE)&gt;3,HLOOKUP($A638,'Z-scores'!$C$2:$UD$20,12,FALSE)&lt;-3),"",'Total-corrected counts'!N638),"")</f>
        <v/>
      </c>
      <c r="O638" t="str">
        <f>IFERROR(IF(OR(HLOOKUP($A638,'Z-scores'!$C$2:$UD$20,13,FALSE)&gt;3,HLOOKUP($A638,'Z-scores'!$C$2:$UD$20,13,FALSE)&lt;-3),"",'Total-corrected counts'!O638),"")</f>
        <v/>
      </c>
      <c r="P638" t="str">
        <f>IFERROR(IF(OR(HLOOKUP($A638,'Z-scores'!$C$2:$UD$20,14,FALSE)&gt;3,HLOOKUP($A638,'Z-scores'!$C$2:$UD$20,14,FALSE)&lt;-3),"",'Total-corrected counts'!P638),"")</f>
        <v/>
      </c>
      <c r="Q638" t="str">
        <f>IFERROR(IF(OR(HLOOKUP($A638,'Z-scores'!$C$2:$UD$20,15,FALSE)&gt;3,HLOOKUP($A638,'Z-scores'!$C$2:$UD$20,15,FALSE)&lt;-3),"",'Total-corrected counts'!Q638),"")</f>
        <v/>
      </c>
      <c r="R638" t="str">
        <f>IFERROR(IF(OR(HLOOKUP($A638,'Z-scores'!$C$2:$UD$20,16,FALSE)&gt;3,HLOOKUP($A638,'Z-scores'!$C$2:$UD$20,16,FALSE)&lt;-3),"",'Total-corrected counts'!R638),"")</f>
        <v/>
      </c>
      <c r="S638" t="str">
        <f>IFERROR(IF(OR(HLOOKUP($A638,'Z-scores'!$C$2:$UD$20,17,FALSE)&gt;3,HLOOKUP($A638,'Z-scores'!$C$2:$UD$20,17,FALSE)&lt;-3),"",'Total-corrected counts'!S638),"")</f>
        <v/>
      </c>
      <c r="T638" t="str">
        <f>IFERROR(IF(OR(HLOOKUP($A638,'Z-scores'!$C$2:$UD$20,18,FALSE)&gt;3,HLOOKUP($A638,'Z-scores'!$C$2:$UD$20,18,FALSE)&lt;-3),"",'Total-corrected counts'!T638),"")</f>
        <v/>
      </c>
      <c r="U638" t="str">
        <f>IFERROR(IF(OR(HLOOKUP($A638,'Z-scores'!$C$2:$UD$20,19,FALSE)&gt;3,HLOOKUP($A638,'Z-scores'!$C$2:$UD$20,19,FALSE)&lt;-3),"",'Total-corrected counts'!U638),"")</f>
        <v/>
      </c>
      <c r="V638">
        <f t="shared" si="36"/>
        <v>1</v>
      </c>
      <c r="W638" s="10">
        <f>SUMIFS(Tabel132[Cluster],Tabel132[ID],A638)</f>
        <v>42</v>
      </c>
      <c r="X638" t="str">
        <f t="shared" si="37"/>
        <v/>
      </c>
      <c r="Y638" t="str">
        <f t="shared" si="38"/>
        <v/>
      </c>
      <c r="Z638" t="str">
        <f t="shared" si="39"/>
        <v/>
      </c>
    </row>
    <row r="639" spans="1:26" x14ac:dyDescent="0.25">
      <c r="A639">
        <v>647</v>
      </c>
      <c r="B639" t="s">
        <v>315</v>
      </c>
      <c r="C639">
        <v>35100</v>
      </c>
      <c r="D639">
        <v>631</v>
      </c>
      <c r="E639" t="str">
        <f>IFERROR(IF(OR(HLOOKUP($A639,'Z-scores'!$C$2:$UD$20,3,FALSE)&gt;3,HLOOKUP(A639,'Z-scores'!$C$2:$UD$20,3,FALSE)&lt;-3),"",'Total-corrected counts'!E639),"")</f>
        <v/>
      </c>
      <c r="F639">
        <f>IFERROR(IF(OR(HLOOKUP($A639,'Z-scores'!$C$2:$UD$20,4,FALSE)&gt;3,HLOOKUP($A639,'Z-scores'!$C$2:$UD$20,4,FALSE)&lt;-3),"",'Total-corrected counts'!F639),"")</f>
        <v>70.151952147050039</v>
      </c>
      <c r="G639">
        <f>IFERROR(IF(OR(HLOOKUP($A639,'Z-scores'!$C$2:$UD$20,5,FALSE)&gt;3,HLOOKUP($A639,'Z-scores'!$C$2:$UD$20,5,FALSE)&lt;-3),"",'Total-corrected counts'!G639),"")</f>
        <v>51.593329331039406</v>
      </c>
      <c r="H639">
        <f>IFERROR(IF(OR(HLOOKUP($A639,'Z-scores'!$C$2:$UD$20,6,FALSE)&gt;3,HLOOKUP($A639,'Z-scores'!$C$2:$UD$20,6,FALSE)&lt;-3),"",'Total-corrected counts'!H639),"")</f>
        <v>27.230191797995396</v>
      </c>
      <c r="I639">
        <f>IFERROR(IF(OR(HLOOKUP($A639,'Z-scores'!$C$2:$UD$20,7,FALSE)&gt;3,HLOOKUP($A639,'Z-scores'!$C$2:$UD$20,7,FALSE)&lt;-3),"",'Total-corrected counts'!I639),"")</f>
        <v>56.046225976560699</v>
      </c>
      <c r="J639">
        <f>IFERROR(IF(OR(HLOOKUP($A639,'Z-scores'!$C$2:$UD$20,8,FALSE)&gt;3,HLOOKUP($A639,'Z-scores'!$C$2:$UD$20,8,FALSE)&lt;-3),"",'Total-corrected counts'!J639),"")</f>
        <v>6.9474439914717534</v>
      </c>
      <c r="K639">
        <f>IFERROR(IF(OR(HLOOKUP($A639,'Z-scores'!$C$2:$UD$20,9,FALSE)&gt;3,HLOOKUP($A639,'Z-scores'!$C$2:$UD$20,9,FALSE)&lt;-3),"",'Total-corrected counts'!K639),"")</f>
        <v>21.147221138302026</v>
      </c>
      <c r="L639">
        <f>IFERROR(IF(OR(HLOOKUP($A639,'Z-scores'!$C$2:$UD$20,10,FALSE)&gt;3,HLOOKUP($A639,'Z-scores'!$C$2:$UD$20,10,FALSE)&lt;-3),"",'Total-corrected counts'!L639),"")</f>
        <v>19.628093706838918</v>
      </c>
      <c r="M639">
        <f>IFERROR(IF(OR(HLOOKUP($A639,'Z-scores'!$C$2:$UD$20,11,FALSE)&gt;3,HLOOKUP($A639,'Z-scores'!$C$2:$UD$20,11,FALSE)&lt;-3),"",'Total-corrected counts'!M639),"")</f>
        <v>6.1373833920193741</v>
      </c>
      <c r="N639">
        <f>IFERROR(IF(OR(HLOOKUP($A639,'Z-scores'!$C$2:$UD$20,12,FALSE)&gt;3,HLOOKUP($A639,'Z-scores'!$C$2:$UD$20,12,FALSE)&lt;-3),"",'Total-corrected counts'!N639),"")</f>
        <v>37.197342025848442</v>
      </c>
      <c r="O639">
        <f>IFERROR(IF(OR(HLOOKUP($A639,'Z-scores'!$C$2:$UD$20,13,FALSE)&gt;3,HLOOKUP($A639,'Z-scores'!$C$2:$UD$20,13,FALSE)&lt;-3),"",'Total-corrected counts'!O639),"")</f>
        <v>19.290135142002249</v>
      </c>
      <c r="P639">
        <f>IFERROR(IF(OR(HLOOKUP($A639,'Z-scores'!$C$2:$UD$20,14,FALSE)&gt;3,HLOOKUP($A639,'Z-scores'!$C$2:$UD$20,14,FALSE)&lt;-3),"",'Total-corrected counts'!P639),"")</f>
        <v>19.988469341397671</v>
      </c>
      <c r="Q639">
        <f>IFERROR(IF(OR(HLOOKUP($A639,'Z-scores'!$C$2:$UD$20,15,FALSE)&gt;3,HLOOKUP($A639,'Z-scores'!$C$2:$UD$20,15,FALSE)&lt;-3),"",'Total-corrected counts'!Q639),"")</f>
        <v>39.101809019353936</v>
      </c>
      <c r="R639">
        <f>IFERROR(IF(OR(HLOOKUP($A639,'Z-scores'!$C$2:$UD$20,16,FALSE)&gt;3,HLOOKUP($A639,'Z-scores'!$C$2:$UD$20,16,FALSE)&lt;-3),"",'Total-corrected counts'!R639),"")</f>
        <v>17.526460989199229</v>
      </c>
      <c r="S639">
        <f>IFERROR(IF(OR(HLOOKUP($A639,'Z-scores'!$C$2:$UD$20,17,FALSE)&gt;3,HLOOKUP($A639,'Z-scores'!$C$2:$UD$20,17,FALSE)&lt;-3),"",'Total-corrected counts'!S639),"")</f>
        <v>23.342442314310869</v>
      </c>
      <c r="T639">
        <f>IFERROR(IF(OR(HLOOKUP($A639,'Z-scores'!$C$2:$UD$20,18,FALSE)&gt;3,HLOOKUP($A639,'Z-scores'!$C$2:$UD$20,18,FALSE)&lt;-3),"",'Total-corrected counts'!T639),"")</f>
        <v>47.843395996240574</v>
      </c>
      <c r="U639">
        <f>IFERROR(IF(OR(HLOOKUP($A639,'Z-scores'!$C$2:$UD$20,19,FALSE)&gt;3,HLOOKUP($A639,'Z-scores'!$C$2:$UD$20,19,FALSE)&lt;-3),"",'Total-corrected counts'!U639),"")</f>
        <v>12.675585719679054</v>
      </c>
      <c r="V639">
        <f t="shared" si="36"/>
        <v>1</v>
      </c>
      <c r="W639" s="10">
        <f>SUMIFS(Tabel132[Cluster],Tabel132[ID],A639)</f>
        <v>45</v>
      </c>
      <c r="X639">
        <f t="shared" si="37"/>
        <v>0.5919337575652136</v>
      </c>
      <c r="Y639">
        <f t="shared" si="38"/>
        <v>32.360230185159701</v>
      </c>
      <c r="Z639">
        <f t="shared" si="39"/>
        <v>27.120705068503998</v>
      </c>
    </row>
    <row r="640" spans="1:26" x14ac:dyDescent="0.25">
      <c r="A640">
        <v>648</v>
      </c>
      <c r="B640" t="s">
        <v>316</v>
      </c>
      <c r="C640">
        <v>1800</v>
      </c>
      <c r="D640">
        <v>985</v>
      </c>
      <c r="E640" t="str">
        <f>IFERROR(IF(OR(HLOOKUP($A640,'Z-scores'!$C$2:$UD$20,3,FALSE)&gt;3,HLOOKUP(A640,'Z-scores'!$C$2:$UD$20,3,FALSE)&lt;-3),"",'Total-corrected counts'!E640),"")</f>
        <v/>
      </c>
      <c r="F640">
        <f>IFERROR(IF(OR(HLOOKUP($A640,'Z-scores'!$C$2:$UD$20,4,FALSE)&gt;3,HLOOKUP($A640,'Z-scores'!$C$2:$UD$20,4,FALSE)&lt;-3),"",'Total-corrected counts'!F640),"")</f>
        <v>129.91892166802836</v>
      </c>
      <c r="G640">
        <f>IFERROR(IF(OR(HLOOKUP($A640,'Z-scores'!$C$2:$UD$20,5,FALSE)&gt;3,HLOOKUP($A640,'Z-scores'!$C$2:$UD$20,5,FALSE)&lt;-3),"",'Total-corrected counts'!G640),"")</f>
        <v>31.618793590420282</v>
      </c>
      <c r="H640">
        <f>IFERROR(IF(OR(HLOOKUP($A640,'Z-scores'!$C$2:$UD$20,6,FALSE)&gt;3,HLOOKUP($A640,'Z-scores'!$C$2:$UD$20,6,FALSE)&lt;-3),"",'Total-corrected counts'!H640),"")</f>
        <v>97.745289860889386</v>
      </c>
      <c r="I640">
        <f>IFERROR(IF(OR(HLOOKUP($A640,'Z-scores'!$C$2:$UD$20,7,FALSE)&gt;3,HLOOKUP($A640,'Z-scores'!$C$2:$UD$20,7,FALSE)&lt;-3),"",'Total-corrected counts'!I640),"")</f>
        <v>47.906809219336346</v>
      </c>
      <c r="J640">
        <f>IFERROR(IF(OR(HLOOKUP($A640,'Z-scores'!$C$2:$UD$20,8,FALSE)&gt;3,HLOOKUP($A640,'Z-scores'!$C$2:$UD$20,8,FALSE)&lt;-3),"",'Total-corrected counts'!J640),"")</f>
        <v>75.904153871338664</v>
      </c>
      <c r="K640">
        <f>IFERROR(IF(OR(HLOOKUP($A640,'Z-scores'!$C$2:$UD$20,9,FALSE)&gt;3,HLOOKUP($A640,'Z-scores'!$C$2:$UD$20,9,FALSE)&lt;-3),"",'Total-corrected counts'!K640),"")</f>
        <v>131.16450192318413</v>
      </c>
      <c r="L640">
        <f>IFERROR(IF(OR(HLOOKUP($A640,'Z-scores'!$C$2:$UD$20,10,FALSE)&gt;3,HLOOKUP($A640,'Z-scores'!$C$2:$UD$20,10,FALSE)&lt;-3),"",'Total-corrected counts'!L640),"")</f>
        <v>114.05990647660946</v>
      </c>
      <c r="M640">
        <f>IFERROR(IF(OR(HLOOKUP($A640,'Z-scores'!$C$2:$UD$20,11,FALSE)&gt;3,HLOOKUP($A640,'Z-scores'!$C$2:$UD$20,11,FALSE)&lt;-3),"",'Total-corrected counts'!M640),"")</f>
        <v>137.47830951027183</v>
      </c>
      <c r="N640">
        <f>IFERROR(IF(OR(HLOOKUP($A640,'Z-scores'!$C$2:$UD$20,12,FALSE)&gt;3,HLOOKUP($A640,'Z-scores'!$C$2:$UD$20,12,FALSE)&lt;-3),"",'Total-corrected counts'!N640),"")</f>
        <v>191.61350687816335</v>
      </c>
      <c r="O640">
        <f>IFERROR(IF(OR(HLOOKUP($A640,'Z-scores'!$C$2:$UD$20,13,FALSE)&gt;3,HLOOKUP($A640,'Z-scores'!$C$2:$UD$20,13,FALSE)&lt;-3),"",'Total-corrected counts'!O640),"")</f>
        <v>83.221519875536217</v>
      </c>
      <c r="P640">
        <f>IFERROR(IF(OR(HLOOKUP($A640,'Z-scores'!$C$2:$UD$20,14,FALSE)&gt;3,HLOOKUP($A640,'Z-scores'!$C$2:$UD$20,14,FALSE)&lt;-3),"",'Total-corrected counts'!P640),"")</f>
        <v>100.83984051962328</v>
      </c>
      <c r="Q640">
        <f>IFERROR(IF(OR(HLOOKUP($A640,'Z-scores'!$C$2:$UD$20,15,FALSE)&gt;3,HLOOKUP($A640,'Z-scores'!$C$2:$UD$20,15,FALSE)&lt;-3),"",'Total-corrected counts'!Q640),"")</f>
        <v>50.081518983391973</v>
      </c>
      <c r="R640">
        <f>IFERROR(IF(OR(HLOOKUP($A640,'Z-scores'!$C$2:$UD$20,16,FALSE)&gt;3,HLOOKUP($A640,'Z-scores'!$C$2:$UD$20,16,FALSE)&lt;-3),"",'Total-corrected counts'!R640),"")</f>
        <v>144.37091665314315</v>
      </c>
      <c r="S640">
        <f>IFERROR(IF(OR(HLOOKUP($A640,'Z-scores'!$C$2:$UD$20,17,FALSE)&gt;3,HLOOKUP($A640,'Z-scores'!$C$2:$UD$20,17,FALSE)&lt;-3),"",'Total-corrected counts'!S640),"")</f>
        <v>32.299425993058065</v>
      </c>
      <c r="T640">
        <f>IFERROR(IF(OR(HLOOKUP($A640,'Z-scores'!$C$2:$UD$20,18,FALSE)&gt;3,HLOOKUP($A640,'Z-scores'!$C$2:$UD$20,18,FALSE)&lt;-3),"",'Total-corrected counts'!T640),"")</f>
        <v>186.54543017819495</v>
      </c>
      <c r="U640">
        <f>IFERROR(IF(OR(HLOOKUP($A640,'Z-scores'!$C$2:$UD$20,19,FALSE)&gt;3,HLOOKUP($A640,'Z-scores'!$C$2:$UD$20,19,FALSE)&lt;-3),"",'Total-corrected counts'!U640),"")</f>
        <v>140.04764735748103</v>
      </c>
      <c r="V640">
        <f t="shared" si="36"/>
        <v>1</v>
      </c>
      <c r="W640" s="10">
        <f>SUMIFS(Tabel132[Cluster],Tabel132[ID],A640)</f>
        <v>3</v>
      </c>
      <c r="X640">
        <f t="shared" si="37"/>
        <v>0.43463439386390623</v>
      </c>
      <c r="Y640">
        <f t="shared" si="38"/>
        <v>95.724585765009806</v>
      </c>
      <c r="Z640">
        <f t="shared" si="39"/>
        <v>116.127475804824</v>
      </c>
    </row>
    <row r="641" spans="1:26" x14ac:dyDescent="0.25">
      <c r="A641">
        <v>649</v>
      </c>
      <c r="B641" t="s">
        <v>317</v>
      </c>
      <c r="C641">
        <v>14700</v>
      </c>
      <c r="D641">
        <v>402</v>
      </c>
      <c r="E641">
        <f>IFERROR(IF(OR(HLOOKUP($A641,'Z-scores'!$C$2:$UD$20,3,FALSE)&gt;3,HLOOKUP(A641,'Z-scores'!$C$2:$UD$20,3,FALSE)&lt;-3),"",'Total-corrected counts'!E641),"")</f>
        <v>0.39597776248656108</v>
      </c>
      <c r="F641">
        <f>IFERROR(IF(OR(HLOOKUP($A641,'Z-scores'!$C$2:$UD$20,4,FALSE)&gt;3,HLOOKUP($A641,'Z-scores'!$C$2:$UD$20,4,FALSE)&lt;-3),"",'Total-corrected counts'!F641),"")</f>
        <v>8.2029878562967784E-3</v>
      </c>
      <c r="G641">
        <f>IFERROR(IF(OR(HLOOKUP($A641,'Z-scores'!$C$2:$UD$20,5,FALSE)&gt;3,HLOOKUP($A641,'Z-scores'!$C$2:$UD$20,5,FALSE)&lt;-3),"",'Total-corrected counts'!G641),"")</f>
        <v>0.34247817205297532</v>
      </c>
      <c r="H641">
        <f>IFERROR(IF(OR(HLOOKUP($A641,'Z-scores'!$C$2:$UD$20,6,FALSE)&gt;3,HLOOKUP($A641,'Z-scores'!$C$2:$UD$20,6,FALSE)&lt;-3),"",'Total-corrected counts'!H641),"")</f>
        <v>2.7921242551136011E-2</v>
      </c>
      <c r="I641">
        <f>IFERROR(IF(OR(HLOOKUP($A641,'Z-scores'!$C$2:$UD$20,7,FALSE)&gt;3,HLOOKUP($A641,'Z-scores'!$C$2:$UD$20,7,FALSE)&lt;-3),"",'Total-corrected counts'!I641),"")</f>
        <v>0</v>
      </c>
      <c r="J641">
        <f>IFERROR(IF(OR(HLOOKUP($A641,'Z-scores'!$C$2:$UD$20,8,FALSE)&gt;3,HLOOKUP($A641,'Z-scores'!$C$2:$UD$20,8,FALSE)&lt;-3),"",'Total-corrected counts'!J641),"")</f>
        <v>0.52759155932397284</v>
      </c>
      <c r="K641">
        <f>IFERROR(IF(OR(HLOOKUP($A641,'Z-scores'!$C$2:$UD$20,9,FALSE)&gt;3,HLOOKUP($A641,'Z-scores'!$C$2:$UD$20,9,FALSE)&lt;-3),"",'Total-corrected counts'!K641),"")</f>
        <v>0.51284909972685211</v>
      </c>
      <c r="L641">
        <f>IFERROR(IF(OR(HLOOKUP($A641,'Z-scores'!$C$2:$UD$20,10,FALSE)&gt;3,HLOOKUP($A641,'Z-scores'!$C$2:$UD$20,10,FALSE)&lt;-3),"",'Total-corrected counts'!L641),"")</f>
        <v>0.29104789590010527</v>
      </c>
      <c r="M641">
        <f>IFERROR(IF(OR(HLOOKUP($A641,'Z-scores'!$C$2:$UD$20,11,FALSE)&gt;3,HLOOKUP($A641,'Z-scores'!$C$2:$UD$20,11,FALSE)&lt;-3),"",'Total-corrected counts'!M641),"")</f>
        <v>2.7645871135222405E-2</v>
      </c>
      <c r="N641">
        <f>IFERROR(IF(OR(HLOOKUP($A641,'Z-scores'!$C$2:$UD$20,12,FALSE)&gt;3,HLOOKUP($A641,'Z-scores'!$C$2:$UD$20,12,FALSE)&lt;-3),"",'Total-corrected counts'!N641),"")</f>
        <v>2.1444143961686462</v>
      </c>
      <c r="O641">
        <f>IFERROR(IF(OR(HLOOKUP($A641,'Z-scores'!$C$2:$UD$20,13,FALSE)&gt;3,HLOOKUP($A641,'Z-scores'!$C$2:$UD$20,13,FALSE)&lt;-3),"",'Total-corrected counts'!O641),"")</f>
        <v>0.74037504034202639</v>
      </c>
      <c r="P641">
        <f>IFERROR(IF(OR(HLOOKUP($A641,'Z-scores'!$C$2:$UD$20,14,FALSE)&gt;3,HLOOKUP($A641,'Z-scores'!$C$2:$UD$20,14,FALSE)&lt;-3),"",'Total-corrected counts'!P641),"")</f>
        <v>0.88894625251458537</v>
      </c>
      <c r="Q641">
        <f>IFERROR(IF(OR(HLOOKUP($A641,'Z-scores'!$C$2:$UD$20,15,FALSE)&gt;3,HLOOKUP($A641,'Z-scores'!$C$2:$UD$20,15,FALSE)&lt;-3),"",'Total-corrected counts'!Q641),"")</f>
        <v>1.950214913683488E-2</v>
      </c>
      <c r="R641">
        <f>IFERROR(IF(OR(HLOOKUP($A641,'Z-scores'!$C$2:$UD$20,16,FALSE)&gt;3,HLOOKUP($A641,'Z-scores'!$C$2:$UD$20,16,FALSE)&lt;-3),"",'Total-corrected counts'!R641),"")</f>
        <v>8.0139282072241545E-3</v>
      </c>
      <c r="S641">
        <f>IFERROR(IF(OR(HLOOKUP($A641,'Z-scores'!$C$2:$UD$20,17,FALSE)&gt;3,HLOOKUP($A641,'Z-scores'!$C$2:$UD$20,17,FALSE)&lt;-3),"",'Total-corrected counts'!S641),"")</f>
        <v>2.7142374784082407E-2</v>
      </c>
      <c r="T641">
        <f>IFERROR(IF(OR(HLOOKUP($A641,'Z-scores'!$C$2:$UD$20,18,FALSE)&gt;3,HLOOKUP($A641,'Z-scores'!$C$2:$UD$20,18,FALSE)&lt;-3),"",'Total-corrected counts'!T641),"")</f>
        <v>0</v>
      </c>
      <c r="U641">
        <f>IFERROR(IF(OR(HLOOKUP($A641,'Z-scores'!$C$2:$UD$20,19,FALSE)&gt;3,HLOOKUP($A641,'Z-scores'!$C$2:$UD$20,19,FALSE)&lt;-3),"",'Total-corrected counts'!U641),"")</f>
        <v>3.0376275261127482E-2</v>
      </c>
      <c r="V641">
        <f t="shared" si="36"/>
        <v>1</v>
      </c>
      <c r="W641" s="10">
        <f>SUMIFS(Tabel132[Cluster],Tabel132[ID],A641)</f>
        <v>17</v>
      </c>
      <c r="X641">
        <f t="shared" si="37"/>
        <v>0.36998013532555096</v>
      </c>
      <c r="Y641">
        <f t="shared" si="38"/>
        <v>0.23707939900368016</v>
      </c>
      <c r="Z641">
        <f t="shared" si="39"/>
        <v>0.48234630205181589</v>
      </c>
    </row>
    <row r="642" spans="1:26" x14ac:dyDescent="0.25">
      <c r="A642">
        <v>650</v>
      </c>
      <c r="B642" t="s">
        <v>927</v>
      </c>
      <c r="C642">
        <v>105400</v>
      </c>
      <c r="D642">
        <v>1123</v>
      </c>
      <c r="E642" t="str">
        <f>IFERROR(IF(OR(HLOOKUP($A642,'Z-scores'!$C$2:$UD$20,3,FALSE)&gt;3,HLOOKUP(A642,'Z-scores'!$C$2:$UD$20,3,FALSE)&lt;-3),"",'Total-corrected counts'!E642),"")</f>
        <v/>
      </c>
      <c r="F642" t="str">
        <f>IFERROR(IF(OR(HLOOKUP($A642,'Z-scores'!$C$2:$UD$20,4,FALSE)&gt;3,HLOOKUP($A642,'Z-scores'!$C$2:$UD$20,4,FALSE)&lt;-3),"",'Total-corrected counts'!F642),"")</f>
        <v/>
      </c>
      <c r="G642" t="str">
        <f>IFERROR(IF(OR(HLOOKUP($A642,'Z-scores'!$C$2:$UD$20,5,FALSE)&gt;3,HLOOKUP($A642,'Z-scores'!$C$2:$UD$20,5,FALSE)&lt;-3),"",'Total-corrected counts'!G642),"")</f>
        <v/>
      </c>
      <c r="H642" t="str">
        <f>IFERROR(IF(OR(HLOOKUP($A642,'Z-scores'!$C$2:$UD$20,6,FALSE)&gt;3,HLOOKUP($A642,'Z-scores'!$C$2:$UD$20,6,FALSE)&lt;-3),"",'Total-corrected counts'!H642),"")</f>
        <v/>
      </c>
      <c r="I642" t="str">
        <f>IFERROR(IF(OR(HLOOKUP($A642,'Z-scores'!$C$2:$UD$20,7,FALSE)&gt;3,HLOOKUP($A642,'Z-scores'!$C$2:$UD$20,7,FALSE)&lt;-3),"",'Total-corrected counts'!I642),"")</f>
        <v/>
      </c>
      <c r="J642" t="str">
        <f>IFERROR(IF(OR(HLOOKUP($A642,'Z-scores'!$C$2:$UD$20,8,FALSE)&gt;3,HLOOKUP($A642,'Z-scores'!$C$2:$UD$20,8,FALSE)&lt;-3),"",'Total-corrected counts'!J642),"")</f>
        <v/>
      </c>
      <c r="K642" t="str">
        <f>IFERROR(IF(OR(HLOOKUP($A642,'Z-scores'!$C$2:$UD$20,9,FALSE)&gt;3,HLOOKUP($A642,'Z-scores'!$C$2:$UD$20,9,FALSE)&lt;-3),"",'Total-corrected counts'!K642),"")</f>
        <v/>
      </c>
      <c r="L642" t="str">
        <f>IFERROR(IF(OR(HLOOKUP($A642,'Z-scores'!$C$2:$UD$20,10,FALSE)&gt;3,HLOOKUP($A642,'Z-scores'!$C$2:$UD$20,10,FALSE)&lt;-3),"",'Total-corrected counts'!L642),"")</f>
        <v/>
      </c>
      <c r="M642" t="str">
        <f>IFERROR(IF(OR(HLOOKUP($A642,'Z-scores'!$C$2:$UD$20,11,FALSE)&gt;3,HLOOKUP($A642,'Z-scores'!$C$2:$UD$20,11,FALSE)&lt;-3),"",'Total-corrected counts'!M642),"")</f>
        <v/>
      </c>
      <c r="N642" t="str">
        <f>IFERROR(IF(OR(HLOOKUP($A642,'Z-scores'!$C$2:$UD$20,12,FALSE)&gt;3,HLOOKUP($A642,'Z-scores'!$C$2:$UD$20,12,FALSE)&lt;-3),"",'Total-corrected counts'!N642),"")</f>
        <v/>
      </c>
      <c r="O642" t="str">
        <f>IFERROR(IF(OR(HLOOKUP($A642,'Z-scores'!$C$2:$UD$20,13,FALSE)&gt;3,HLOOKUP($A642,'Z-scores'!$C$2:$UD$20,13,FALSE)&lt;-3),"",'Total-corrected counts'!O642),"")</f>
        <v/>
      </c>
      <c r="P642" t="str">
        <f>IFERROR(IF(OR(HLOOKUP($A642,'Z-scores'!$C$2:$UD$20,14,FALSE)&gt;3,HLOOKUP($A642,'Z-scores'!$C$2:$UD$20,14,FALSE)&lt;-3),"",'Total-corrected counts'!P642),"")</f>
        <v/>
      </c>
      <c r="Q642" t="str">
        <f>IFERROR(IF(OR(HLOOKUP($A642,'Z-scores'!$C$2:$UD$20,15,FALSE)&gt;3,HLOOKUP($A642,'Z-scores'!$C$2:$UD$20,15,FALSE)&lt;-3),"",'Total-corrected counts'!Q642),"")</f>
        <v/>
      </c>
      <c r="R642" t="str">
        <f>IFERROR(IF(OR(HLOOKUP($A642,'Z-scores'!$C$2:$UD$20,16,FALSE)&gt;3,HLOOKUP($A642,'Z-scores'!$C$2:$UD$20,16,FALSE)&lt;-3),"",'Total-corrected counts'!R642),"")</f>
        <v/>
      </c>
      <c r="S642" t="str">
        <f>IFERROR(IF(OR(HLOOKUP($A642,'Z-scores'!$C$2:$UD$20,17,FALSE)&gt;3,HLOOKUP($A642,'Z-scores'!$C$2:$UD$20,17,FALSE)&lt;-3),"",'Total-corrected counts'!S642),"")</f>
        <v/>
      </c>
      <c r="T642" t="str">
        <f>IFERROR(IF(OR(HLOOKUP($A642,'Z-scores'!$C$2:$UD$20,18,FALSE)&gt;3,HLOOKUP($A642,'Z-scores'!$C$2:$UD$20,18,FALSE)&lt;-3),"",'Total-corrected counts'!T642),"")</f>
        <v/>
      </c>
      <c r="U642" t="str">
        <f>IFERROR(IF(OR(HLOOKUP($A642,'Z-scores'!$C$2:$UD$20,19,FALSE)&gt;3,HLOOKUP($A642,'Z-scores'!$C$2:$UD$20,19,FALSE)&lt;-3),"",'Total-corrected counts'!U642),"")</f>
        <v/>
      </c>
      <c r="V642">
        <f t="shared" si="36"/>
        <v>1</v>
      </c>
      <c r="W642" s="10">
        <f>SUMIFS(Tabel132[Cluster],Tabel132[ID],A642)</f>
        <v>0</v>
      </c>
      <c r="X642" t="str">
        <f t="shared" si="37"/>
        <v/>
      </c>
      <c r="Y642" t="str">
        <f t="shared" si="38"/>
        <v/>
      </c>
      <c r="Z642" t="str">
        <f t="shared" si="39"/>
        <v/>
      </c>
    </row>
    <row r="643" spans="1:26" x14ac:dyDescent="0.25">
      <c r="A643">
        <v>651</v>
      </c>
      <c r="B643" t="s">
        <v>318</v>
      </c>
      <c r="C643">
        <v>90700</v>
      </c>
      <c r="D643">
        <v>386</v>
      </c>
      <c r="E643">
        <f>IFERROR(IF(OR(HLOOKUP($A643,'Z-scores'!$C$2:$UD$20,3,FALSE)&gt;3,HLOOKUP(A643,'Z-scores'!$C$2:$UD$20,3,FALSE)&lt;-3),"",'Total-corrected counts'!E643),"")</f>
        <v>2.4711253762722656</v>
      </c>
      <c r="F643">
        <f>IFERROR(IF(OR(HLOOKUP($A643,'Z-scores'!$C$2:$UD$20,4,FALSE)&gt;3,HLOOKUP($A643,'Z-scores'!$C$2:$UD$20,4,FALSE)&lt;-3),"",'Total-corrected counts'!F643),"")</f>
        <v>5.9963841229529447</v>
      </c>
      <c r="G643">
        <f>IFERROR(IF(OR(HLOOKUP($A643,'Z-scores'!$C$2:$UD$20,5,FALSE)&gt;3,HLOOKUP($A643,'Z-scores'!$C$2:$UD$20,5,FALSE)&lt;-3),"",'Total-corrected counts'!G643),"")</f>
        <v>7.0610940767392858</v>
      </c>
      <c r="H643">
        <f>IFERROR(IF(OR(HLOOKUP($A643,'Z-scores'!$C$2:$UD$20,6,FALSE)&gt;3,HLOOKUP($A643,'Z-scores'!$C$2:$UD$20,6,FALSE)&lt;-3),"",'Total-corrected counts'!H643),"")</f>
        <v>2.1638962977130407</v>
      </c>
      <c r="I643">
        <f>IFERROR(IF(OR(HLOOKUP($A643,'Z-scores'!$C$2:$UD$20,7,FALSE)&gt;3,HLOOKUP($A643,'Z-scores'!$C$2:$UD$20,7,FALSE)&lt;-3),"",'Total-corrected counts'!I643),"")</f>
        <v>2.0810309106972991</v>
      </c>
      <c r="J643">
        <f>IFERROR(IF(OR(HLOOKUP($A643,'Z-scores'!$C$2:$UD$20,8,FALSE)&gt;3,HLOOKUP($A643,'Z-scores'!$C$2:$UD$20,8,FALSE)&lt;-3),"",'Total-corrected counts'!J643),"")</f>
        <v>1.0946292165413267</v>
      </c>
      <c r="K643">
        <f>IFERROR(IF(OR(HLOOKUP($A643,'Z-scores'!$C$2:$UD$20,9,FALSE)&gt;3,HLOOKUP($A643,'Z-scores'!$C$2:$UD$20,9,FALSE)&lt;-3),"",'Total-corrected counts'!K643),"")</f>
        <v>0</v>
      </c>
      <c r="L643">
        <f>IFERROR(IF(OR(HLOOKUP($A643,'Z-scores'!$C$2:$UD$20,10,FALSE)&gt;3,HLOOKUP($A643,'Z-scores'!$C$2:$UD$20,10,FALSE)&lt;-3),"",'Total-corrected counts'!L643),"")</f>
        <v>0</v>
      </c>
      <c r="M643">
        <f>IFERROR(IF(OR(HLOOKUP($A643,'Z-scores'!$C$2:$UD$20,11,FALSE)&gt;3,HLOOKUP($A643,'Z-scores'!$C$2:$UD$20,11,FALSE)&lt;-3),"",'Total-corrected counts'!M643),"")</f>
        <v>1.004466651246414</v>
      </c>
      <c r="N643">
        <f>IFERROR(IF(OR(HLOOKUP($A643,'Z-scores'!$C$2:$UD$20,12,FALSE)&gt;3,HLOOKUP($A643,'Z-scores'!$C$2:$UD$20,12,FALSE)&lt;-3),"",'Total-corrected counts'!N643),"")</f>
        <v>2.5568017800472322</v>
      </c>
      <c r="O643">
        <f>IFERROR(IF(OR(HLOOKUP($A643,'Z-scores'!$C$2:$UD$20,13,FALSE)&gt;3,HLOOKUP($A643,'Z-scores'!$C$2:$UD$20,13,FALSE)&lt;-3),"",'Total-corrected counts'!O643),"")</f>
        <v>2.7090995794333237</v>
      </c>
      <c r="P643">
        <f>IFERROR(IF(OR(HLOOKUP($A643,'Z-scores'!$C$2:$UD$20,14,FALSE)&gt;3,HLOOKUP($A643,'Z-scores'!$C$2:$UD$20,14,FALSE)&lt;-3),"",'Total-corrected counts'!P643),"")</f>
        <v>3.2309777254857042</v>
      </c>
      <c r="Q643">
        <f>IFERROR(IF(OR(HLOOKUP($A643,'Z-scores'!$C$2:$UD$20,15,FALSE)&gt;3,HLOOKUP($A643,'Z-scores'!$C$2:$UD$20,15,FALSE)&lt;-3),"",'Total-corrected counts'!Q643),"")</f>
        <v>12.032826017427121</v>
      </c>
      <c r="R643">
        <f>IFERROR(IF(OR(HLOOKUP($A643,'Z-scores'!$C$2:$UD$20,16,FALSE)&gt;3,HLOOKUP($A643,'Z-scores'!$C$2:$UD$20,16,FALSE)&lt;-3),"",'Total-corrected counts'!R643),"")</f>
        <v>5.1850115500740284</v>
      </c>
      <c r="S643">
        <f>IFERROR(IF(OR(HLOOKUP($A643,'Z-scores'!$C$2:$UD$20,17,FALSE)&gt;3,HLOOKUP($A643,'Z-scores'!$C$2:$UD$20,17,FALSE)&lt;-3),"",'Total-corrected counts'!S643),"")</f>
        <v>0.54284749568164814</v>
      </c>
      <c r="T643">
        <f>IFERROR(IF(OR(HLOOKUP($A643,'Z-scores'!$C$2:$UD$20,18,FALSE)&gt;3,HLOOKUP($A643,'Z-scores'!$C$2:$UD$20,18,FALSE)&lt;-3),"",'Total-corrected counts'!T643),"")</f>
        <v>2.1219821890952453</v>
      </c>
      <c r="U643">
        <f>IFERROR(IF(OR(HLOOKUP($A643,'Z-scores'!$C$2:$UD$20,19,FALSE)&gt;3,HLOOKUP($A643,'Z-scores'!$C$2:$UD$20,19,FALSE)&lt;-3),"",'Total-corrected counts'!U643),"")</f>
        <v>2.6470754156125378</v>
      </c>
      <c r="V643">
        <f t="shared" si="36"/>
        <v>1</v>
      </c>
      <c r="W643" s="10">
        <f>SUMIFS(Tabel132[Cluster],Tabel132[ID],A643)</f>
        <v>96</v>
      </c>
      <c r="X643">
        <f t="shared" si="37"/>
        <v>0.34050318923544376</v>
      </c>
      <c r="Y643">
        <f t="shared" si="38"/>
        <v>2.4302918502402862</v>
      </c>
      <c r="Z643">
        <f t="shared" si="39"/>
        <v>3.8783277191071051</v>
      </c>
    </row>
    <row r="644" spans="1:26" x14ac:dyDescent="0.25">
      <c r="A644">
        <v>652</v>
      </c>
      <c r="B644" t="s">
        <v>928</v>
      </c>
      <c r="C644">
        <v>71000</v>
      </c>
      <c r="D644">
        <v>103</v>
      </c>
      <c r="E644" t="str">
        <f>IFERROR(IF(OR(HLOOKUP($A644,'Z-scores'!$C$2:$UD$20,3,FALSE)&gt;3,HLOOKUP(A644,'Z-scores'!$C$2:$UD$20,3,FALSE)&lt;-3),"",'Total-corrected counts'!E644),"")</f>
        <v/>
      </c>
      <c r="F644" t="str">
        <f>IFERROR(IF(OR(HLOOKUP($A644,'Z-scores'!$C$2:$UD$20,4,FALSE)&gt;3,HLOOKUP($A644,'Z-scores'!$C$2:$UD$20,4,FALSE)&lt;-3),"",'Total-corrected counts'!F644),"")</f>
        <v/>
      </c>
      <c r="G644" t="str">
        <f>IFERROR(IF(OR(HLOOKUP($A644,'Z-scores'!$C$2:$UD$20,5,FALSE)&gt;3,HLOOKUP($A644,'Z-scores'!$C$2:$UD$20,5,FALSE)&lt;-3),"",'Total-corrected counts'!G644),"")</f>
        <v/>
      </c>
      <c r="H644" t="str">
        <f>IFERROR(IF(OR(HLOOKUP($A644,'Z-scores'!$C$2:$UD$20,6,FALSE)&gt;3,HLOOKUP($A644,'Z-scores'!$C$2:$UD$20,6,FALSE)&lt;-3),"",'Total-corrected counts'!H644),"")</f>
        <v/>
      </c>
      <c r="I644" t="str">
        <f>IFERROR(IF(OR(HLOOKUP($A644,'Z-scores'!$C$2:$UD$20,7,FALSE)&gt;3,HLOOKUP($A644,'Z-scores'!$C$2:$UD$20,7,FALSE)&lt;-3),"",'Total-corrected counts'!I644),"")</f>
        <v/>
      </c>
      <c r="J644" t="str">
        <f>IFERROR(IF(OR(HLOOKUP($A644,'Z-scores'!$C$2:$UD$20,8,FALSE)&gt;3,HLOOKUP($A644,'Z-scores'!$C$2:$UD$20,8,FALSE)&lt;-3),"",'Total-corrected counts'!J644),"")</f>
        <v/>
      </c>
      <c r="K644" t="str">
        <f>IFERROR(IF(OR(HLOOKUP($A644,'Z-scores'!$C$2:$UD$20,9,FALSE)&gt;3,HLOOKUP($A644,'Z-scores'!$C$2:$UD$20,9,FALSE)&lt;-3),"",'Total-corrected counts'!K644),"")</f>
        <v/>
      </c>
      <c r="L644" t="str">
        <f>IFERROR(IF(OR(HLOOKUP($A644,'Z-scores'!$C$2:$UD$20,10,FALSE)&gt;3,HLOOKUP($A644,'Z-scores'!$C$2:$UD$20,10,FALSE)&lt;-3),"",'Total-corrected counts'!L644),"")</f>
        <v/>
      </c>
      <c r="M644" t="str">
        <f>IFERROR(IF(OR(HLOOKUP($A644,'Z-scores'!$C$2:$UD$20,11,FALSE)&gt;3,HLOOKUP($A644,'Z-scores'!$C$2:$UD$20,11,FALSE)&lt;-3),"",'Total-corrected counts'!M644),"")</f>
        <v/>
      </c>
      <c r="N644" t="str">
        <f>IFERROR(IF(OR(HLOOKUP($A644,'Z-scores'!$C$2:$UD$20,12,FALSE)&gt;3,HLOOKUP($A644,'Z-scores'!$C$2:$UD$20,12,FALSE)&lt;-3),"",'Total-corrected counts'!N644),"")</f>
        <v/>
      </c>
      <c r="O644" t="str">
        <f>IFERROR(IF(OR(HLOOKUP($A644,'Z-scores'!$C$2:$UD$20,13,FALSE)&gt;3,HLOOKUP($A644,'Z-scores'!$C$2:$UD$20,13,FALSE)&lt;-3),"",'Total-corrected counts'!O644),"")</f>
        <v/>
      </c>
      <c r="P644" t="str">
        <f>IFERROR(IF(OR(HLOOKUP($A644,'Z-scores'!$C$2:$UD$20,14,FALSE)&gt;3,HLOOKUP($A644,'Z-scores'!$C$2:$UD$20,14,FALSE)&lt;-3),"",'Total-corrected counts'!P644),"")</f>
        <v/>
      </c>
      <c r="Q644" t="str">
        <f>IFERROR(IF(OR(HLOOKUP($A644,'Z-scores'!$C$2:$UD$20,15,FALSE)&gt;3,HLOOKUP($A644,'Z-scores'!$C$2:$UD$20,15,FALSE)&lt;-3),"",'Total-corrected counts'!Q644),"")</f>
        <v/>
      </c>
      <c r="R644" t="str">
        <f>IFERROR(IF(OR(HLOOKUP($A644,'Z-scores'!$C$2:$UD$20,16,FALSE)&gt;3,HLOOKUP($A644,'Z-scores'!$C$2:$UD$20,16,FALSE)&lt;-3),"",'Total-corrected counts'!R644),"")</f>
        <v/>
      </c>
      <c r="S644" t="str">
        <f>IFERROR(IF(OR(HLOOKUP($A644,'Z-scores'!$C$2:$UD$20,17,FALSE)&gt;3,HLOOKUP($A644,'Z-scores'!$C$2:$UD$20,17,FALSE)&lt;-3),"",'Total-corrected counts'!S644),"")</f>
        <v/>
      </c>
      <c r="T644" t="str">
        <f>IFERROR(IF(OR(HLOOKUP($A644,'Z-scores'!$C$2:$UD$20,18,FALSE)&gt;3,HLOOKUP($A644,'Z-scores'!$C$2:$UD$20,18,FALSE)&lt;-3),"",'Total-corrected counts'!T644),"")</f>
        <v/>
      </c>
      <c r="U644" t="str">
        <f>IFERROR(IF(OR(HLOOKUP($A644,'Z-scores'!$C$2:$UD$20,19,FALSE)&gt;3,HLOOKUP($A644,'Z-scores'!$C$2:$UD$20,19,FALSE)&lt;-3),"",'Total-corrected counts'!U644),"")</f>
        <v/>
      </c>
      <c r="V644">
        <f t="shared" ref="V644:V707" si="40">IFERROR(IF(AND(Y644=0,Z644=0),0,1),0)</f>
        <v>1</v>
      </c>
      <c r="W644" s="10">
        <f>SUMIFS(Tabel132[Cluster],Tabel132[ID],A644)</f>
        <v>83</v>
      </c>
      <c r="X644" t="str">
        <f t="shared" ref="X644:X707" si="41">IFERROR(_xlfn.T.TEST(E644:M644,N644:U644,2,2),"")</f>
        <v/>
      </c>
      <c r="Y644" t="str">
        <f t="shared" ref="Y644:Y707" si="42">IFERROR(AVERAGE(E644:M644),"")</f>
        <v/>
      </c>
      <c r="Z644" t="str">
        <f t="shared" ref="Z644:Z707" si="43">IFERROR(AVERAGE(N644:U644),"")</f>
        <v/>
      </c>
    </row>
    <row r="645" spans="1:26" x14ac:dyDescent="0.25">
      <c r="A645">
        <v>653</v>
      </c>
      <c r="B645" t="s">
        <v>319</v>
      </c>
      <c r="C645">
        <v>92300</v>
      </c>
      <c r="D645">
        <v>370</v>
      </c>
      <c r="E645">
        <f>IFERROR(IF(OR(HLOOKUP($A645,'Z-scores'!$C$2:$UD$20,3,FALSE)&gt;3,HLOOKUP(A645,'Z-scores'!$C$2:$UD$20,3,FALSE)&lt;-3),"",'Total-corrected counts'!E645),"")</f>
        <v>9.3390981718528554E-3</v>
      </c>
      <c r="F645">
        <f>IFERROR(IF(OR(HLOOKUP($A645,'Z-scores'!$C$2:$UD$20,4,FALSE)&gt;3,HLOOKUP($A645,'Z-scores'!$C$2:$UD$20,4,FALSE)&lt;-3),"",'Total-corrected counts'!F645),"")</f>
        <v>4.1014939281483885E-2</v>
      </c>
      <c r="G645">
        <f>IFERROR(IF(OR(HLOOKUP($A645,'Z-scores'!$C$2:$UD$20,5,FALSE)&gt;3,HLOOKUP($A645,'Z-scores'!$C$2:$UD$20,5,FALSE)&lt;-3),"",'Total-corrected counts'!G645),"")</f>
        <v>0.43313415877288053</v>
      </c>
      <c r="H645">
        <f>IFERROR(IF(OR(HLOOKUP($A645,'Z-scores'!$C$2:$UD$20,6,FALSE)&gt;3,HLOOKUP($A645,'Z-scores'!$C$2:$UD$20,6,FALSE)&lt;-3),"",'Total-corrected counts'!H645),"")</f>
        <v>0</v>
      </c>
      <c r="I645">
        <f>IFERROR(IF(OR(HLOOKUP($A645,'Z-scores'!$C$2:$UD$20,7,FALSE)&gt;3,HLOOKUP($A645,'Z-scores'!$C$2:$UD$20,7,FALSE)&lt;-3),"",'Total-corrected counts'!I645),"")</f>
        <v>0</v>
      </c>
      <c r="J645" t="str">
        <f>IFERROR(IF(OR(HLOOKUP($A645,'Z-scores'!$C$2:$UD$20,8,FALSE)&gt;3,HLOOKUP($A645,'Z-scores'!$C$2:$UD$20,8,FALSE)&lt;-3),"",'Total-corrected counts'!J645),"")</f>
        <v/>
      </c>
      <c r="K645">
        <f>IFERROR(IF(OR(HLOOKUP($A645,'Z-scores'!$C$2:$UD$20,9,FALSE)&gt;3,HLOOKUP($A645,'Z-scores'!$C$2:$UD$20,9,FALSE)&lt;-3),"",'Total-corrected counts'!K645),"")</f>
        <v>0</v>
      </c>
      <c r="L645">
        <f>IFERROR(IF(OR(HLOOKUP($A645,'Z-scores'!$C$2:$UD$20,10,FALSE)&gt;3,HLOOKUP($A645,'Z-scores'!$C$2:$UD$20,10,FALSE)&lt;-3),"",'Total-corrected counts'!L645),"")</f>
        <v>0</v>
      </c>
      <c r="M645">
        <f>IFERROR(IF(OR(HLOOKUP($A645,'Z-scores'!$C$2:$UD$20,11,FALSE)&gt;3,HLOOKUP($A645,'Z-scores'!$C$2:$UD$20,11,FALSE)&lt;-3),"",'Total-corrected counts'!M645),"")</f>
        <v>0</v>
      </c>
      <c r="N645">
        <f>IFERROR(IF(OR(HLOOKUP($A645,'Z-scores'!$C$2:$UD$20,12,FALSE)&gt;3,HLOOKUP($A645,'Z-scores'!$C$2:$UD$20,12,FALSE)&lt;-3),"",'Total-corrected counts'!N645),"")</f>
        <v>2.749249225857239E-2</v>
      </c>
      <c r="O645">
        <f>IFERROR(IF(OR(HLOOKUP($A645,'Z-scores'!$C$2:$UD$20,13,FALSE)&gt;3,HLOOKUP($A645,'Z-scores'!$C$2:$UD$20,13,FALSE)&lt;-3),"",'Total-corrected counts'!O645),"")</f>
        <v>0</v>
      </c>
      <c r="P645">
        <f>IFERROR(IF(OR(HLOOKUP($A645,'Z-scores'!$C$2:$UD$20,14,FALSE)&gt;3,HLOOKUP($A645,'Z-scores'!$C$2:$UD$20,14,FALSE)&lt;-3),"",'Total-corrected counts'!P645),"")</f>
        <v>0</v>
      </c>
      <c r="Q645">
        <f>IFERROR(IF(OR(HLOOKUP($A645,'Z-scores'!$C$2:$UD$20,15,FALSE)&gt;3,HLOOKUP($A645,'Z-scores'!$C$2:$UD$20,15,FALSE)&lt;-3),"",'Total-corrected counts'!Q645),"")</f>
        <v>8.7759671115756957E-2</v>
      </c>
      <c r="R645">
        <f>IFERROR(IF(OR(HLOOKUP($A645,'Z-scores'!$C$2:$UD$20,16,FALSE)&gt;3,HLOOKUP($A645,'Z-scores'!$C$2:$UD$20,16,FALSE)&lt;-3),"",'Total-corrected counts'!R645),"")</f>
        <v>0.55696801040207877</v>
      </c>
      <c r="S645">
        <f>IFERROR(IF(OR(HLOOKUP($A645,'Z-scores'!$C$2:$UD$20,17,FALSE)&gt;3,HLOOKUP($A645,'Z-scores'!$C$2:$UD$20,17,FALSE)&lt;-3),"",'Total-corrected counts'!S645),"")</f>
        <v>0</v>
      </c>
      <c r="T645">
        <f>IFERROR(IF(OR(HLOOKUP($A645,'Z-scores'!$C$2:$UD$20,18,FALSE)&gt;3,HLOOKUP($A645,'Z-scores'!$C$2:$UD$20,18,FALSE)&lt;-3),"",'Total-corrected counts'!T645),"")</f>
        <v>6.0137147059379413E-2</v>
      </c>
      <c r="U645">
        <f>IFERROR(IF(OR(HLOOKUP($A645,'Z-scores'!$C$2:$UD$20,19,FALSE)&gt;3,HLOOKUP($A645,'Z-scores'!$C$2:$UD$20,19,FALSE)&lt;-3),"",'Total-corrected counts'!U645),"")</f>
        <v>0.49035987207248649</v>
      </c>
      <c r="V645">
        <f t="shared" si="40"/>
        <v>1</v>
      </c>
      <c r="W645" s="10">
        <f>SUMIFS(Tabel132[Cluster],Tabel132[ID],A645)</f>
        <v>96</v>
      </c>
      <c r="X645">
        <f t="shared" si="41"/>
        <v>0.36093830840966246</v>
      </c>
      <c r="Y645">
        <f t="shared" si="42"/>
        <v>6.0436024528277156E-2</v>
      </c>
      <c r="Z645">
        <f t="shared" si="43"/>
        <v>0.15283964911353426</v>
      </c>
    </row>
    <row r="646" spans="1:26" x14ac:dyDescent="0.25">
      <c r="A646">
        <v>654</v>
      </c>
      <c r="B646" t="s">
        <v>320</v>
      </c>
      <c r="C646">
        <v>3800</v>
      </c>
      <c r="D646">
        <v>353</v>
      </c>
      <c r="E646">
        <f>IFERROR(IF(OR(HLOOKUP($A646,'Z-scores'!$C$2:$UD$20,3,FALSE)&gt;3,HLOOKUP(A646,'Z-scores'!$C$2:$UD$20,3,FALSE)&lt;-3),"",'Total-corrected counts'!E646),"")</f>
        <v>10.986515089367698</v>
      </c>
      <c r="F646">
        <f>IFERROR(IF(OR(HLOOKUP($A646,'Z-scores'!$C$2:$UD$20,4,FALSE)&gt;3,HLOOKUP($A646,'Z-scores'!$C$2:$UD$20,4,FALSE)&lt;-3),"",'Total-corrected counts'!F646),"")</f>
        <v>3.4534578875009432</v>
      </c>
      <c r="G646">
        <f>IFERROR(IF(OR(HLOOKUP($A646,'Z-scores'!$C$2:$UD$20,5,FALSE)&gt;3,HLOOKUP($A646,'Z-scores'!$C$2:$UD$20,5,FALSE)&lt;-3),"",'Total-corrected counts'!G646),"")</f>
        <v>14.666124073798002</v>
      </c>
      <c r="H646">
        <f>IFERROR(IF(OR(HLOOKUP($A646,'Z-scores'!$C$2:$UD$20,6,FALSE)&gt;3,HLOOKUP($A646,'Z-scores'!$C$2:$UD$20,6,FALSE)&lt;-3),"",'Total-corrected counts'!H646),"")</f>
        <v>18.825897790103454</v>
      </c>
      <c r="I646">
        <f>IFERROR(IF(OR(HLOOKUP($A646,'Z-scores'!$C$2:$UD$20,7,FALSE)&gt;3,HLOOKUP($A646,'Z-scores'!$C$2:$UD$20,7,FALSE)&lt;-3),"",'Total-corrected counts'!I646),"")</f>
        <v>3.7002946074824759</v>
      </c>
      <c r="J646">
        <f>IFERROR(IF(OR(HLOOKUP($A646,'Z-scores'!$C$2:$UD$20,8,FALSE)&gt;3,HLOOKUP($A646,'Z-scores'!$C$2:$UD$20,8,FALSE)&lt;-3),"",'Total-corrected counts'!J646),"")</f>
        <v>6.2374142293908923</v>
      </c>
      <c r="K646">
        <f>IFERROR(IF(OR(HLOOKUP($A646,'Z-scores'!$C$2:$UD$20,9,FALSE)&gt;3,HLOOKUP($A646,'Z-scores'!$C$2:$UD$20,9,FALSE)&lt;-3),"",'Total-corrected counts'!K646),"")</f>
        <v>16.790233569318247</v>
      </c>
      <c r="L646">
        <f>IFERROR(IF(OR(HLOOKUP($A646,'Z-scores'!$C$2:$UD$20,10,FALSE)&gt;3,HLOOKUP($A646,'Z-scores'!$C$2:$UD$20,10,FALSE)&lt;-3),"",'Total-corrected counts'!L646),"")</f>
        <v>28.725545362019485</v>
      </c>
      <c r="M646">
        <f>IFERROR(IF(OR(HLOOKUP($A646,'Z-scores'!$C$2:$UD$20,11,FALSE)&gt;3,HLOOKUP($A646,'Z-scores'!$C$2:$UD$20,11,FALSE)&lt;-3),"",'Total-corrected counts'!M646),"")</f>
        <v>12.334666171498396</v>
      </c>
      <c r="N646">
        <f>IFERROR(IF(OR(HLOOKUP($A646,'Z-scores'!$C$2:$UD$20,12,FALSE)&gt;3,HLOOKUP($A646,'Z-scores'!$C$2:$UD$20,12,FALSE)&lt;-3),"",'Total-corrected counts'!N646),"")</f>
        <v>11.904249147961844</v>
      </c>
      <c r="O646">
        <f>IFERROR(IF(OR(HLOOKUP($A646,'Z-scores'!$C$2:$UD$20,13,FALSE)&gt;3,HLOOKUP($A646,'Z-scores'!$C$2:$UD$20,13,FALSE)&lt;-3),"",'Total-corrected counts'!O646),"")</f>
        <v>10.486402844117064</v>
      </c>
      <c r="P646">
        <f>IFERROR(IF(OR(HLOOKUP($A646,'Z-scores'!$C$2:$UD$20,14,FALSE)&gt;3,HLOOKUP($A646,'Z-scores'!$C$2:$UD$20,14,FALSE)&lt;-3),"",'Total-corrected counts'!P646),"")</f>
        <v>12.415331074783031</v>
      </c>
      <c r="Q646">
        <f>IFERROR(IF(OR(HLOOKUP($A646,'Z-scores'!$C$2:$UD$20,15,FALSE)&gt;3,HLOOKUP($A646,'Z-scores'!$C$2:$UD$20,15,FALSE)&lt;-3),"",'Total-corrected counts'!Q646),"")</f>
        <v>30.286837609504566</v>
      </c>
      <c r="R646">
        <f>IFERROR(IF(OR(HLOOKUP($A646,'Z-scores'!$C$2:$UD$20,16,FALSE)&gt;3,HLOOKUP($A646,'Z-scores'!$C$2:$UD$20,16,FALSE)&lt;-3),"",'Total-corrected counts'!R646),"")</f>
        <v>14.557300588422677</v>
      </c>
      <c r="S646">
        <f>IFERROR(IF(OR(HLOOKUP($A646,'Z-scores'!$C$2:$UD$20,17,FALSE)&gt;3,HLOOKUP($A646,'Z-scores'!$C$2:$UD$20,17,FALSE)&lt;-3),"",'Total-corrected counts'!S646),"")</f>
        <v>20.769345184779858</v>
      </c>
      <c r="T646">
        <f>IFERROR(IF(OR(HLOOKUP($A646,'Z-scores'!$C$2:$UD$20,18,FALSE)&gt;3,HLOOKUP($A646,'Z-scores'!$C$2:$UD$20,18,FALSE)&lt;-3),"",'Total-corrected counts'!T646),"")</f>
        <v>28.307414222950744</v>
      </c>
      <c r="U646">
        <f>IFERROR(IF(OR(HLOOKUP($A646,'Z-scores'!$C$2:$UD$20,19,FALSE)&gt;3,HLOOKUP($A646,'Z-scores'!$C$2:$UD$20,19,FALSE)&lt;-3),"",'Total-corrected counts'!U646),"")</f>
        <v>16.190554714180948</v>
      </c>
      <c r="V646">
        <f t="shared" si="40"/>
        <v>1</v>
      </c>
      <c r="W646" s="10">
        <f>SUMIFS(Tabel132[Cluster],Tabel132[ID],A646)</f>
        <v>5</v>
      </c>
      <c r="X646">
        <f t="shared" si="41"/>
        <v>0.18980547584315244</v>
      </c>
      <c r="Y646">
        <f t="shared" si="42"/>
        <v>12.857794308942179</v>
      </c>
      <c r="Z646">
        <f t="shared" si="43"/>
        <v>18.114679423337591</v>
      </c>
    </row>
    <row r="647" spans="1:26" x14ac:dyDescent="0.25">
      <c r="A647">
        <v>655</v>
      </c>
      <c r="B647" t="s">
        <v>929</v>
      </c>
      <c r="C647">
        <v>35200</v>
      </c>
      <c r="D647">
        <v>647</v>
      </c>
      <c r="E647" t="str">
        <f>IFERROR(IF(OR(HLOOKUP($A647,'Z-scores'!$C$2:$UD$20,3,FALSE)&gt;3,HLOOKUP(A647,'Z-scores'!$C$2:$UD$20,3,FALSE)&lt;-3),"",'Total-corrected counts'!E647),"")</f>
        <v/>
      </c>
      <c r="F647" t="str">
        <f>IFERROR(IF(OR(HLOOKUP($A647,'Z-scores'!$C$2:$UD$20,4,FALSE)&gt;3,HLOOKUP($A647,'Z-scores'!$C$2:$UD$20,4,FALSE)&lt;-3),"",'Total-corrected counts'!F647),"")</f>
        <v/>
      </c>
      <c r="G647" t="str">
        <f>IFERROR(IF(OR(HLOOKUP($A647,'Z-scores'!$C$2:$UD$20,5,FALSE)&gt;3,HLOOKUP($A647,'Z-scores'!$C$2:$UD$20,5,FALSE)&lt;-3),"",'Total-corrected counts'!G647),"")</f>
        <v/>
      </c>
      <c r="H647" t="str">
        <f>IFERROR(IF(OR(HLOOKUP($A647,'Z-scores'!$C$2:$UD$20,6,FALSE)&gt;3,HLOOKUP($A647,'Z-scores'!$C$2:$UD$20,6,FALSE)&lt;-3),"",'Total-corrected counts'!H647),"")</f>
        <v/>
      </c>
      <c r="I647" t="str">
        <f>IFERROR(IF(OR(HLOOKUP($A647,'Z-scores'!$C$2:$UD$20,7,FALSE)&gt;3,HLOOKUP($A647,'Z-scores'!$C$2:$UD$20,7,FALSE)&lt;-3),"",'Total-corrected counts'!I647),"")</f>
        <v/>
      </c>
      <c r="J647" t="str">
        <f>IFERROR(IF(OR(HLOOKUP($A647,'Z-scores'!$C$2:$UD$20,8,FALSE)&gt;3,HLOOKUP($A647,'Z-scores'!$C$2:$UD$20,8,FALSE)&lt;-3),"",'Total-corrected counts'!J647),"")</f>
        <v/>
      </c>
      <c r="K647" t="str">
        <f>IFERROR(IF(OR(HLOOKUP($A647,'Z-scores'!$C$2:$UD$20,9,FALSE)&gt;3,HLOOKUP($A647,'Z-scores'!$C$2:$UD$20,9,FALSE)&lt;-3),"",'Total-corrected counts'!K647),"")</f>
        <v/>
      </c>
      <c r="L647" t="str">
        <f>IFERROR(IF(OR(HLOOKUP($A647,'Z-scores'!$C$2:$UD$20,10,FALSE)&gt;3,HLOOKUP($A647,'Z-scores'!$C$2:$UD$20,10,FALSE)&lt;-3),"",'Total-corrected counts'!L647),"")</f>
        <v/>
      </c>
      <c r="M647" t="str">
        <f>IFERROR(IF(OR(HLOOKUP($A647,'Z-scores'!$C$2:$UD$20,11,FALSE)&gt;3,HLOOKUP($A647,'Z-scores'!$C$2:$UD$20,11,FALSE)&lt;-3),"",'Total-corrected counts'!M647),"")</f>
        <v/>
      </c>
      <c r="N647" t="str">
        <f>IFERROR(IF(OR(HLOOKUP($A647,'Z-scores'!$C$2:$UD$20,12,FALSE)&gt;3,HLOOKUP($A647,'Z-scores'!$C$2:$UD$20,12,FALSE)&lt;-3),"",'Total-corrected counts'!N647),"")</f>
        <v/>
      </c>
      <c r="O647" t="str">
        <f>IFERROR(IF(OR(HLOOKUP($A647,'Z-scores'!$C$2:$UD$20,13,FALSE)&gt;3,HLOOKUP($A647,'Z-scores'!$C$2:$UD$20,13,FALSE)&lt;-3),"",'Total-corrected counts'!O647),"")</f>
        <v/>
      </c>
      <c r="P647" t="str">
        <f>IFERROR(IF(OR(HLOOKUP($A647,'Z-scores'!$C$2:$UD$20,14,FALSE)&gt;3,HLOOKUP($A647,'Z-scores'!$C$2:$UD$20,14,FALSE)&lt;-3),"",'Total-corrected counts'!P647),"")</f>
        <v/>
      </c>
      <c r="Q647" t="str">
        <f>IFERROR(IF(OR(HLOOKUP($A647,'Z-scores'!$C$2:$UD$20,15,FALSE)&gt;3,HLOOKUP($A647,'Z-scores'!$C$2:$UD$20,15,FALSE)&lt;-3),"",'Total-corrected counts'!Q647),"")</f>
        <v/>
      </c>
      <c r="R647" t="str">
        <f>IFERROR(IF(OR(HLOOKUP($A647,'Z-scores'!$C$2:$UD$20,16,FALSE)&gt;3,HLOOKUP($A647,'Z-scores'!$C$2:$UD$20,16,FALSE)&lt;-3),"",'Total-corrected counts'!R647),"")</f>
        <v/>
      </c>
      <c r="S647" t="str">
        <f>IFERROR(IF(OR(HLOOKUP($A647,'Z-scores'!$C$2:$UD$20,17,FALSE)&gt;3,HLOOKUP($A647,'Z-scores'!$C$2:$UD$20,17,FALSE)&lt;-3),"",'Total-corrected counts'!S647),"")</f>
        <v/>
      </c>
      <c r="T647" t="str">
        <f>IFERROR(IF(OR(HLOOKUP($A647,'Z-scores'!$C$2:$UD$20,18,FALSE)&gt;3,HLOOKUP($A647,'Z-scores'!$C$2:$UD$20,18,FALSE)&lt;-3),"",'Total-corrected counts'!T647),"")</f>
        <v/>
      </c>
      <c r="U647" t="str">
        <f>IFERROR(IF(OR(HLOOKUP($A647,'Z-scores'!$C$2:$UD$20,19,FALSE)&gt;3,HLOOKUP($A647,'Z-scores'!$C$2:$UD$20,19,FALSE)&lt;-3),"",'Total-corrected counts'!U647),"")</f>
        <v/>
      </c>
      <c r="V647">
        <f t="shared" si="40"/>
        <v>1</v>
      </c>
      <c r="W647" s="10">
        <f>SUMIFS(Tabel132[Cluster],Tabel132[ID],A647)</f>
        <v>45</v>
      </c>
      <c r="X647" t="str">
        <f t="shared" si="41"/>
        <v/>
      </c>
      <c r="Y647" t="str">
        <f t="shared" si="42"/>
        <v/>
      </c>
      <c r="Z647" t="str">
        <f t="shared" si="43"/>
        <v/>
      </c>
    </row>
    <row r="648" spans="1:26" x14ac:dyDescent="0.25">
      <c r="A648">
        <v>656</v>
      </c>
      <c r="B648" t="s">
        <v>321</v>
      </c>
      <c r="C648">
        <v>2200</v>
      </c>
      <c r="D648">
        <v>993</v>
      </c>
      <c r="E648">
        <f>IFERROR(IF(OR(HLOOKUP($A648,'Z-scores'!$C$2:$UD$20,3,FALSE)&gt;3,HLOOKUP(A648,'Z-scores'!$C$2:$UD$20,3,FALSE)&lt;-3),"",'Total-corrected counts'!E648),"")</f>
        <v>21.672311217601735</v>
      </c>
      <c r="F648">
        <f>IFERROR(IF(OR(HLOOKUP($A648,'Z-scores'!$C$2:$UD$20,4,FALSE)&gt;3,HLOOKUP($A648,'Z-scores'!$C$2:$UD$20,4,FALSE)&lt;-3),"",'Total-corrected counts'!F648),"")</f>
        <v>82.604087712908537</v>
      </c>
      <c r="G648">
        <f>IFERROR(IF(OR(HLOOKUP($A648,'Z-scores'!$C$2:$UD$20,5,FALSE)&gt;3,HLOOKUP($A648,'Z-scores'!$C$2:$UD$20,5,FALSE)&lt;-3),"",'Total-corrected counts'!G648),"")</f>
        <v>25.484405155706693</v>
      </c>
      <c r="H648">
        <f>IFERROR(IF(OR(HLOOKUP($A648,'Z-scores'!$C$2:$UD$20,6,FALSE)&gt;3,HLOOKUP($A648,'Z-scores'!$C$2:$UD$20,6,FALSE)&lt;-3),"",'Total-corrected counts'!H648),"")</f>
        <v>31.4602600444925</v>
      </c>
      <c r="I648">
        <f>IFERROR(IF(OR(HLOOKUP($A648,'Z-scores'!$C$2:$UD$20,7,FALSE)&gt;3,HLOOKUP($A648,'Z-scores'!$C$2:$UD$20,7,FALSE)&lt;-3),"",'Total-corrected counts'!I648),"")</f>
        <v>66.420596049119723</v>
      </c>
      <c r="J648">
        <f>IFERROR(IF(OR(HLOOKUP($A648,'Z-scores'!$C$2:$UD$20,8,FALSE)&gt;3,HLOOKUP($A648,'Z-scores'!$C$2:$UD$20,8,FALSE)&lt;-3),"",'Total-corrected counts'!J648),"")</f>
        <v>19.437064736963556</v>
      </c>
      <c r="K648">
        <f>IFERROR(IF(OR(HLOOKUP($A648,'Z-scores'!$C$2:$UD$20,9,FALSE)&gt;3,HLOOKUP($A648,'Z-scores'!$C$2:$UD$20,9,FALSE)&lt;-3),"",'Total-corrected counts'!K648),"")</f>
        <v>26.213278332125537</v>
      </c>
      <c r="L648">
        <f>IFERROR(IF(OR(HLOOKUP($A648,'Z-scores'!$C$2:$UD$20,10,FALSE)&gt;3,HLOOKUP($A648,'Z-scores'!$C$2:$UD$20,10,FALSE)&lt;-3),"",'Total-corrected counts'!L648),"")</f>
        <v>1.058355985091292</v>
      </c>
      <c r="M648">
        <f>IFERROR(IF(OR(HLOOKUP($A648,'Z-scores'!$C$2:$UD$20,11,FALSE)&gt;3,HLOOKUP($A648,'Z-scores'!$C$2:$UD$20,11,FALSE)&lt;-3),"",'Total-corrected counts'!M648),"")</f>
        <v>30.438104119879867</v>
      </c>
      <c r="N648">
        <f>IFERROR(IF(OR(HLOOKUP($A648,'Z-scores'!$C$2:$UD$20,12,FALSE)&gt;3,HLOOKUP($A648,'Z-scores'!$C$2:$UD$20,12,FALSE)&lt;-3),"",'Total-corrected counts'!N648),"")</f>
        <v>47.277922520658315</v>
      </c>
      <c r="O648">
        <f>IFERROR(IF(OR(HLOOKUP($A648,'Z-scores'!$C$2:$UD$20,13,FALSE)&gt;3,HLOOKUP($A648,'Z-scores'!$C$2:$UD$20,13,FALSE)&lt;-3),"",'Total-corrected counts'!O648),"")</f>
        <v>15.497395730795597</v>
      </c>
      <c r="P648">
        <f>IFERROR(IF(OR(HLOOKUP($A648,'Z-scores'!$C$2:$UD$20,14,FALSE)&gt;3,HLOOKUP($A648,'Z-scores'!$C$2:$UD$20,14,FALSE)&lt;-3),"",'Total-corrected counts'!P648),"")</f>
        <v>55.76855600510973</v>
      </c>
      <c r="Q648">
        <f>IFERROR(IF(OR(HLOOKUP($A648,'Z-scores'!$C$2:$UD$20,15,FALSE)&gt;3,HLOOKUP($A648,'Z-scores'!$C$2:$UD$20,15,FALSE)&lt;-3),"",'Total-corrected counts'!Q648),"")</f>
        <v>22.017926375486578</v>
      </c>
      <c r="R648">
        <f>IFERROR(IF(OR(HLOOKUP($A648,'Z-scores'!$C$2:$UD$20,16,FALSE)&gt;3,HLOOKUP($A648,'Z-scores'!$C$2:$UD$20,16,FALSE)&lt;-3),"",'Total-corrected counts'!R648),"")</f>
        <v>33.482192049782519</v>
      </c>
      <c r="S648">
        <f>IFERROR(IF(OR(HLOOKUP($A648,'Z-scores'!$C$2:$UD$20,17,FALSE)&gt;3,HLOOKUP($A648,'Z-scores'!$C$2:$UD$20,17,FALSE)&lt;-3),"",'Total-corrected counts'!S648),"")</f>
        <v>64.528281811677516</v>
      </c>
      <c r="T648">
        <f>IFERROR(IF(OR(HLOOKUP($A648,'Z-scores'!$C$2:$UD$20,18,FALSE)&gt;3,HLOOKUP($A648,'Z-scores'!$C$2:$UD$20,18,FALSE)&lt;-3),"",'Total-corrected counts'!T648),"")</f>
        <v>35.773011479322271</v>
      </c>
      <c r="U648">
        <f>IFERROR(IF(OR(HLOOKUP($A648,'Z-scores'!$C$2:$UD$20,19,FALSE)&gt;3,HLOOKUP($A648,'Z-scores'!$C$2:$UD$20,19,FALSE)&lt;-3),"",'Total-corrected counts'!U648),"")</f>
        <v>13.812526308024111</v>
      </c>
      <c r="V648">
        <f t="shared" si="40"/>
        <v>1</v>
      </c>
      <c r="W648" s="10">
        <f>SUMIFS(Tabel132[Cluster],Tabel132[ID],A648)</f>
        <v>4</v>
      </c>
      <c r="X648">
        <f t="shared" si="41"/>
        <v>0.84509481425942956</v>
      </c>
      <c r="Y648">
        <f t="shared" si="42"/>
        <v>33.865384817098828</v>
      </c>
      <c r="Z648">
        <f t="shared" si="43"/>
        <v>36.019726535107083</v>
      </c>
    </row>
    <row r="649" spans="1:26" x14ac:dyDescent="0.25">
      <c r="A649">
        <v>657</v>
      </c>
      <c r="B649" t="s">
        <v>322</v>
      </c>
      <c r="C649">
        <v>5800</v>
      </c>
      <c r="D649">
        <v>345</v>
      </c>
      <c r="E649">
        <f>IFERROR(IF(OR(HLOOKUP($A649,'Z-scores'!$C$2:$UD$20,3,FALSE)&gt;3,HLOOKUP(A649,'Z-scores'!$C$2:$UD$20,3,FALSE)&lt;-3),"",'Total-corrected counts'!E649),"")</f>
        <v>31.313996170222623</v>
      </c>
      <c r="F649">
        <f>IFERROR(IF(OR(HLOOKUP($A649,'Z-scores'!$C$2:$UD$20,4,FALSE)&gt;3,HLOOKUP($A649,'Z-scores'!$C$2:$UD$20,4,FALSE)&lt;-3),"",'Total-corrected counts'!F649),"")</f>
        <v>159.0805434971634</v>
      </c>
      <c r="G649">
        <f>IFERROR(IF(OR(HLOOKUP($A649,'Z-scores'!$C$2:$UD$20,5,FALSE)&gt;3,HLOOKUP($A649,'Z-scores'!$C$2:$UD$20,5,FALSE)&lt;-3),"",'Total-corrected counts'!G649),"")</f>
        <v>150.32777175642951</v>
      </c>
      <c r="H649">
        <f>IFERROR(IF(OR(HLOOKUP($A649,'Z-scores'!$C$2:$UD$20,6,FALSE)&gt;3,HLOOKUP($A649,'Z-scores'!$C$2:$UD$20,6,FALSE)&lt;-3),"",'Total-corrected counts'!H649),"")</f>
        <v>57.350232200033361</v>
      </c>
      <c r="I649">
        <f>IFERROR(IF(OR(HLOOKUP($A649,'Z-scores'!$C$2:$UD$20,7,FALSE)&gt;3,HLOOKUP($A649,'Z-scores'!$C$2:$UD$20,7,FALSE)&lt;-3),"",'Total-corrected counts'!I649),"")</f>
        <v>14.912002561268812</v>
      </c>
      <c r="J649">
        <f>IFERROR(IF(OR(HLOOKUP($A649,'Z-scores'!$C$2:$UD$20,8,FALSE)&gt;3,HLOOKUP($A649,'Z-scores'!$C$2:$UD$20,8,FALSE)&lt;-3),"",'Total-corrected counts'!J649),"")</f>
        <v>31.132832762351065</v>
      </c>
      <c r="K649">
        <f>IFERROR(IF(OR(HLOOKUP($A649,'Z-scores'!$C$2:$UD$20,9,FALSE)&gt;3,HLOOKUP($A649,'Z-scores'!$C$2:$UD$20,9,FALSE)&lt;-3),"",'Total-corrected counts'!K649),"")</f>
        <v>68.516639723507438</v>
      </c>
      <c r="L649">
        <f>IFERROR(IF(OR(HLOOKUP($A649,'Z-scores'!$C$2:$UD$20,10,FALSE)&gt;3,HLOOKUP($A649,'Z-scores'!$C$2:$UD$20,10,FALSE)&lt;-3),"",'Total-corrected counts'!L649),"")</f>
        <v>77.476067925287126</v>
      </c>
      <c r="M649">
        <f>IFERROR(IF(OR(HLOOKUP($A649,'Z-scores'!$C$2:$UD$20,11,FALSE)&gt;3,HLOOKUP($A649,'Z-scores'!$C$2:$UD$20,11,FALSE)&lt;-3),"",'Total-corrected counts'!M649),"")</f>
        <v>20.126194186441911</v>
      </c>
      <c r="N649">
        <f>IFERROR(IF(OR(HLOOKUP($A649,'Z-scores'!$C$2:$UD$20,12,FALSE)&gt;3,HLOOKUP($A649,'Z-scores'!$C$2:$UD$20,12,FALSE)&lt;-3),"",'Total-corrected counts'!N649),"")</f>
        <v>55.883072597591472</v>
      </c>
      <c r="O649">
        <f>IFERROR(IF(OR(HLOOKUP($A649,'Z-scores'!$C$2:$UD$20,13,FALSE)&gt;3,HLOOKUP($A649,'Z-scores'!$C$2:$UD$20,13,FALSE)&lt;-3),"",'Total-corrected counts'!O649),"")</f>
        <v>38.694691881148266</v>
      </c>
      <c r="P649">
        <f>IFERROR(IF(OR(HLOOKUP($A649,'Z-scores'!$C$2:$UD$20,14,FALSE)&gt;3,HLOOKUP($A649,'Z-scores'!$C$2:$UD$20,14,FALSE)&lt;-3),"",'Total-corrected counts'!P649),"")</f>
        <v>27.480405786869156</v>
      </c>
      <c r="Q649">
        <f>IFERROR(IF(OR(HLOOKUP($A649,'Z-scores'!$C$2:$UD$20,15,FALSE)&gt;3,HLOOKUP($A649,'Z-scores'!$C$2:$UD$20,15,FALSE)&lt;-3),"",'Total-corrected counts'!Q649),"")</f>
        <v>35.971714082891936</v>
      </c>
      <c r="R649">
        <f>IFERROR(IF(OR(HLOOKUP($A649,'Z-scores'!$C$2:$UD$20,16,FALSE)&gt;3,HLOOKUP($A649,'Z-scores'!$C$2:$UD$20,16,FALSE)&lt;-3),"",'Total-corrected counts'!R649),"")</f>
        <v>64.660379739988102</v>
      </c>
      <c r="S649">
        <f>IFERROR(IF(OR(HLOOKUP($A649,'Z-scores'!$C$2:$UD$20,17,FALSE)&gt;3,HLOOKUP($A649,'Z-scores'!$C$2:$UD$20,17,FALSE)&lt;-3),"",'Total-corrected counts'!S649),"")</f>
        <v>76.818349113910031</v>
      </c>
      <c r="T649">
        <f>IFERROR(IF(OR(HLOOKUP($A649,'Z-scores'!$C$2:$UD$20,18,FALSE)&gt;3,HLOOKUP($A649,'Z-scores'!$C$2:$UD$20,18,FALSE)&lt;-3),"",'Total-corrected counts'!T649),"")</f>
        <v>51.374305630726987</v>
      </c>
      <c r="U649">
        <f>IFERROR(IF(OR(HLOOKUP($A649,'Z-scores'!$C$2:$UD$20,19,FALSE)&gt;3,HLOOKUP($A649,'Z-scores'!$C$2:$UD$20,19,FALSE)&lt;-3),"",'Total-corrected counts'!U649),"")</f>
        <v>19.623073818688351</v>
      </c>
      <c r="V649">
        <f t="shared" si="40"/>
        <v>1</v>
      </c>
      <c r="W649" s="10">
        <f>SUMIFS(Tabel132[Cluster],Tabel132[ID],A649)</f>
        <v>8</v>
      </c>
      <c r="X649">
        <f t="shared" si="41"/>
        <v>0.30226698606133556</v>
      </c>
      <c r="Y649">
        <f t="shared" si="42"/>
        <v>67.804031198078363</v>
      </c>
      <c r="Z649">
        <f t="shared" si="43"/>
        <v>46.313249081476791</v>
      </c>
    </row>
    <row r="650" spans="1:26" x14ac:dyDescent="0.25">
      <c r="A650">
        <v>658</v>
      </c>
      <c r="B650" t="s">
        <v>323</v>
      </c>
      <c r="C650">
        <v>101100</v>
      </c>
      <c r="D650">
        <v>948</v>
      </c>
      <c r="E650" t="str">
        <f>IFERROR(IF(OR(HLOOKUP($A650,'Z-scores'!$C$2:$UD$20,3,FALSE)&gt;3,HLOOKUP(A650,'Z-scores'!$C$2:$UD$20,3,FALSE)&lt;-3),"",'Total-corrected counts'!E650),"")</f>
        <v/>
      </c>
      <c r="F650">
        <f>IFERROR(IF(OR(HLOOKUP($A650,'Z-scores'!$C$2:$UD$20,4,FALSE)&gt;3,HLOOKUP($A650,'Z-scores'!$C$2:$UD$20,4,FALSE)&lt;-3),"",'Total-corrected counts'!F650),"")</f>
        <v>2.6167531261586721</v>
      </c>
      <c r="G650">
        <f>IFERROR(IF(OR(HLOOKUP($A650,'Z-scores'!$C$2:$UD$20,5,FALSE)&gt;3,HLOOKUP($A650,'Z-scores'!$C$2:$UD$20,5,FALSE)&lt;-3),"",'Total-corrected counts'!G650),"")</f>
        <v>19.480964257366303</v>
      </c>
      <c r="H650">
        <f>IFERROR(IF(OR(HLOOKUP($A650,'Z-scores'!$C$2:$UD$20,6,FALSE)&gt;3,HLOOKUP($A650,'Z-scores'!$C$2:$UD$20,6,FALSE)&lt;-3),"",'Total-corrected counts'!H650),"")</f>
        <v>24.08207170035481</v>
      </c>
      <c r="I650">
        <f>IFERROR(IF(OR(HLOOKUP($A650,'Z-scores'!$C$2:$UD$20,7,FALSE)&gt;3,HLOOKUP($A650,'Z-scores'!$C$2:$UD$20,7,FALSE)&lt;-3),"",'Total-corrected counts'!I650),"")</f>
        <v>67.553464947250788</v>
      </c>
      <c r="J650">
        <f>IFERROR(IF(OR(HLOOKUP($A650,'Z-scores'!$C$2:$UD$20,8,FALSE)&gt;3,HLOOKUP($A650,'Z-scores'!$C$2:$UD$20,8,FALSE)&lt;-3),"",'Total-corrected counts'!J650),"")</f>
        <v>45.210158948051465</v>
      </c>
      <c r="K650">
        <f>IFERROR(IF(OR(HLOOKUP($A650,'Z-scores'!$C$2:$UD$20,9,FALSE)&gt;3,HLOOKUP($A650,'Z-scores'!$C$2:$UD$20,9,FALSE)&lt;-3),"",'Total-corrected counts'!K650),"")</f>
        <v>33.977367746251183</v>
      </c>
      <c r="L650">
        <f>IFERROR(IF(OR(HLOOKUP($A650,'Z-scores'!$C$2:$UD$20,10,FALSE)&gt;3,HLOOKUP($A650,'Z-scores'!$C$2:$UD$20,10,FALSE)&lt;-3),"",'Total-corrected counts'!L650),"")</f>
        <v>25.294708043681876</v>
      </c>
      <c r="M650">
        <f>IFERROR(IF(OR(HLOOKUP($A650,'Z-scores'!$C$2:$UD$20,11,FALSE)&gt;3,HLOOKUP($A650,'Z-scores'!$C$2:$UD$20,11,FALSE)&lt;-3),"",'Total-corrected counts'!M650),"")</f>
        <v>44.334762010518332</v>
      </c>
      <c r="N650">
        <f>IFERROR(IF(OR(HLOOKUP($A650,'Z-scores'!$C$2:$UD$20,12,FALSE)&gt;3,HLOOKUP($A650,'Z-scores'!$C$2:$UD$20,12,FALSE)&lt;-3),"",'Total-corrected counts'!N650),"")</f>
        <v>24.385840633353709</v>
      </c>
      <c r="O650">
        <f>IFERROR(IF(OR(HLOOKUP($A650,'Z-scores'!$C$2:$UD$20,13,FALSE)&gt;3,HLOOKUP($A650,'Z-scores'!$C$2:$UD$20,13,FALSE)&lt;-3),"",'Total-corrected counts'!O650),"")</f>
        <v>22.753071126147454</v>
      </c>
      <c r="P650">
        <f>IFERROR(IF(OR(HLOOKUP($A650,'Z-scores'!$C$2:$UD$20,14,FALSE)&gt;3,HLOOKUP($A650,'Z-scores'!$C$2:$UD$20,14,FALSE)&lt;-3),"",'Total-corrected counts'!P650),"")</f>
        <v>44.532788226932595</v>
      </c>
      <c r="Q650">
        <f>IFERROR(IF(OR(HLOOKUP($A650,'Z-scores'!$C$2:$UD$20,15,FALSE)&gt;3,HLOOKUP($A650,'Z-scores'!$C$2:$UD$20,15,FALSE)&lt;-3),"",'Total-corrected counts'!Q650),"")</f>
        <v>23.714613350391215</v>
      </c>
      <c r="R650">
        <f>IFERROR(IF(OR(HLOOKUP($A650,'Z-scores'!$C$2:$UD$20,16,FALSE)&gt;3,HLOOKUP($A650,'Z-scores'!$C$2:$UD$20,16,FALSE)&lt;-3),"",'Total-corrected counts'!R650),"")</f>
        <v>41.011277600469619</v>
      </c>
      <c r="S650">
        <f>IFERROR(IF(OR(HLOOKUP($A650,'Z-scores'!$C$2:$UD$20,17,FALSE)&gt;3,HLOOKUP($A650,'Z-scores'!$C$2:$UD$20,17,FALSE)&lt;-3),"",'Total-corrected counts'!S650),"")</f>
        <v>37.255623628631511</v>
      </c>
      <c r="T650">
        <f>IFERROR(IF(OR(HLOOKUP($A650,'Z-scores'!$C$2:$UD$20,18,FALSE)&gt;3,HLOOKUP($A650,'Z-scores'!$C$2:$UD$20,18,FALSE)&lt;-3),"",'Total-corrected counts'!T650),"")</f>
        <v>8.1271058740247035</v>
      </c>
      <c r="U650">
        <f>IFERROR(IF(OR(HLOOKUP($A650,'Z-scores'!$C$2:$UD$20,19,FALSE)&gt;3,HLOOKUP($A650,'Z-scores'!$C$2:$UD$20,19,FALSE)&lt;-3),"",'Total-corrected counts'!U650),"")</f>
        <v>33.64389458564591</v>
      </c>
      <c r="V650">
        <f t="shared" si="40"/>
        <v>1</v>
      </c>
      <c r="W650" s="10">
        <f>SUMIFS(Tabel132[Cluster],Tabel132[ID],A650)</f>
        <v>0</v>
      </c>
      <c r="X650">
        <f t="shared" si="41"/>
        <v>0.68348814650392609</v>
      </c>
      <c r="Y650">
        <f t="shared" si="42"/>
        <v>32.818781347454177</v>
      </c>
      <c r="Z650">
        <f t="shared" si="43"/>
        <v>29.428026878199592</v>
      </c>
    </row>
    <row r="651" spans="1:26" x14ac:dyDescent="0.25">
      <c r="A651">
        <v>659</v>
      </c>
      <c r="B651" t="s">
        <v>930</v>
      </c>
      <c r="C651">
        <v>90800</v>
      </c>
      <c r="D651">
        <v>651</v>
      </c>
      <c r="E651" t="str">
        <f>IFERROR(IF(OR(HLOOKUP($A651,'Z-scores'!$C$2:$UD$20,3,FALSE)&gt;3,HLOOKUP(A651,'Z-scores'!$C$2:$UD$20,3,FALSE)&lt;-3),"",'Total-corrected counts'!E651),"")</f>
        <v/>
      </c>
      <c r="F651" t="str">
        <f>IFERROR(IF(OR(HLOOKUP($A651,'Z-scores'!$C$2:$UD$20,4,FALSE)&gt;3,HLOOKUP($A651,'Z-scores'!$C$2:$UD$20,4,FALSE)&lt;-3),"",'Total-corrected counts'!F651),"")</f>
        <v/>
      </c>
      <c r="G651" t="str">
        <f>IFERROR(IF(OR(HLOOKUP($A651,'Z-scores'!$C$2:$UD$20,5,FALSE)&gt;3,HLOOKUP($A651,'Z-scores'!$C$2:$UD$20,5,FALSE)&lt;-3),"",'Total-corrected counts'!G651),"")</f>
        <v/>
      </c>
      <c r="H651" t="str">
        <f>IFERROR(IF(OR(HLOOKUP($A651,'Z-scores'!$C$2:$UD$20,6,FALSE)&gt;3,HLOOKUP($A651,'Z-scores'!$C$2:$UD$20,6,FALSE)&lt;-3),"",'Total-corrected counts'!H651),"")</f>
        <v/>
      </c>
      <c r="I651" t="str">
        <f>IFERROR(IF(OR(HLOOKUP($A651,'Z-scores'!$C$2:$UD$20,7,FALSE)&gt;3,HLOOKUP($A651,'Z-scores'!$C$2:$UD$20,7,FALSE)&lt;-3),"",'Total-corrected counts'!I651),"")</f>
        <v/>
      </c>
      <c r="J651" t="str">
        <f>IFERROR(IF(OR(HLOOKUP($A651,'Z-scores'!$C$2:$UD$20,8,FALSE)&gt;3,HLOOKUP($A651,'Z-scores'!$C$2:$UD$20,8,FALSE)&lt;-3),"",'Total-corrected counts'!J651),"")</f>
        <v/>
      </c>
      <c r="K651" t="str">
        <f>IFERROR(IF(OR(HLOOKUP($A651,'Z-scores'!$C$2:$UD$20,9,FALSE)&gt;3,HLOOKUP($A651,'Z-scores'!$C$2:$UD$20,9,FALSE)&lt;-3),"",'Total-corrected counts'!K651),"")</f>
        <v/>
      </c>
      <c r="L651" t="str">
        <f>IFERROR(IF(OR(HLOOKUP($A651,'Z-scores'!$C$2:$UD$20,10,FALSE)&gt;3,HLOOKUP($A651,'Z-scores'!$C$2:$UD$20,10,FALSE)&lt;-3),"",'Total-corrected counts'!L651),"")</f>
        <v/>
      </c>
      <c r="M651" t="str">
        <f>IFERROR(IF(OR(HLOOKUP($A651,'Z-scores'!$C$2:$UD$20,11,FALSE)&gt;3,HLOOKUP($A651,'Z-scores'!$C$2:$UD$20,11,FALSE)&lt;-3),"",'Total-corrected counts'!M651),"")</f>
        <v/>
      </c>
      <c r="N651" t="str">
        <f>IFERROR(IF(OR(HLOOKUP($A651,'Z-scores'!$C$2:$UD$20,12,FALSE)&gt;3,HLOOKUP($A651,'Z-scores'!$C$2:$UD$20,12,FALSE)&lt;-3),"",'Total-corrected counts'!N651),"")</f>
        <v/>
      </c>
      <c r="O651" t="str">
        <f>IFERROR(IF(OR(HLOOKUP($A651,'Z-scores'!$C$2:$UD$20,13,FALSE)&gt;3,HLOOKUP($A651,'Z-scores'!$C$2:$UD$20,13,FALSE)&lt;-3),"",'Total-corrected counts'!O651),"")</f>
        <v/>
      </c>
      <c r="P651" t="str">
        <f>IFERROR(IF(OR(HLOOKUP($A651,'Z-scores'!$C$2:$UD$20,14,FALSE)&gt;3,HLOOKUP($A651,'Z-scores'!$C$2:$UD$20,14,FALSE)&lt;-3),"",'Total-corrected counts'!P651),"")</f>
        <v/>
      </c>
      <c r="Q651" t="str">
        <f>IFERROR(IF(OR(HLOOKUP($A651,'Z-scores'!$C$2:$UD$20,15,FALSE)&gt;3,HLOOKUP($A651,'Z-scores'!$C$2:$UD$20,15,FALSE)&lt;-3),"",'Total-corrected counts'!Q651),"")</f>
        <v/>
      </c>
      <c r="R651" t="str">
        <f>IFERROR(IF(OR(HLOOKUP($A651,'Z-scores'!$C$2:$UD$20,16,FALSE)&gt;3,HLOOKUP($A651,'Z-scores'!$C$2:$UD$20,16,FALSE)&lt;-3),"",'Total-corrected counts'!R651),"")</f>
        <v/>
      </c>
      <c r="S651" t="str">
        <f>IFERROR(IF(OR(HLOOKUP($A651,'Z-scores'!$C$2:$UD$20,17,FALSE)&gt;3,HLOOKUP($A651,'Z-scores'!$C$2:$UD$20,17,FALSE)&lt;-3),"",'Total-corrected counts'!S651),"")</f>
        <v/>
      </c>
      <c r="T651" t="str">
        <f>IFERROR(IF(OR(HLOOKUP($A651,'Z-scores'!$C$2:$UD$20,18,FALSE)&gt;3,HLOOKUP($A651,'Z-scores'!$C$2:$UD$20,18,FALSE)&lt;-3),"",'Total-corrected counts'!T651),"")</f>
        <v/>
      </c>
      <c r="U651" t="str">
        <f>IFERROR(IF(OR(HLOOKUP($A651,'Z-scores'!$C$2:$UD$20,19,FALSE)&gt;3,HLOOKUP($A651,'Z-scores'!$C$2:$UD$20,19,FALSE)&lt;-3),"",'Total-corrected counts'!U651),"")</f>
        <v/>
      </c>
      <c r="V651">
        <f t="shared" si="40"/>
        <v>1</v>
      </c>
      <c r="W651" s="10">
        <f>SUMIFS(Tabel132[Cluster],Tabel132[ID],A651)</f>
        <v>96</v>
      </c>
      <c r="X651" t="str">
        <f t="shared" si="41"/>
        <v/>
      </c>
      <c r="Y651" t="str">
        <f t="shared" si="42"/>
        <v/>
      </c>
      <c r="Z651" t="str">
        <f t="shared" si="43"/>
        <v/>
      </c>
    </row>
    <row r="652" spans="1:26" x14ac:dyDescent="0.25">
      <c r="A652">
        <v>660</v>
      </c>
      <c r="B652" t="s">
        <v>931</v>
      </c>
      <c r="C652">
        <v>71100</v>
      </c>
      <c r="D652">
        <v>103</v>
      </c>
      <c r="E652" t="str">
        <f>IFERROR(IF(OR(HLOOKUP($A652,'Z-scores'!$C$2:$UD$20,3,FALSE)&gt;3,HLOOKUP(A652,'Z-scores'!$C$2:$UD$20,3,FALSE)&lt;-3),"",'Total-corrected counts'!E652),"")</f>
        <v/>
      </c>
      <c r="F652" t="str">
        <f>IFERROR(IF(OR(HLOOKUP($A652,'Z-scores'!$C$2:$UD$20,4,FALSE)&gt;3,HLOOKUP($A652,'Z-scores'!$C$2:$UD$20,4,FALSE)&lt;-3),"",'Total-corrected counts'!F652),"")</f>
        <v/>
      </c>
      <c r="G652" t="str">
        <f>IFERROR(IF(OR(HLOOKUP($A652,'Z-scores'!$C$2:$UD$20,5,FALSE)&gt;3,HLOOKUP($A652,'Z-scores'!$C$2:$UD$20,5,FALSE)&lt;-3),"",'Total-corrected counts'!G652),"")</f>
        <v/>
      </c>
      <c r="H652" t="str">
        <f>IFERROR(IF(OR(HLOOKUP($A652,'Z-scores'!$C$2:$UD$20,6,FALSE)&gt;3,HLOOKUP($A652,'Z-scores'!$C$2:$UD$20,6,FALSE)&lt;-3),"",'Total-corrected counts'!H652),"")</f>
        <v/>
      </c>
      <c r="I652" t="str">
        <f>IFERROR(IF(OR(HLOOKUP($A652,'Z-scores'!$C$2:$UD$20,7,FALSE)&gt;3,HLOOKUP($A652,'Z-scores'!$C$2:$UD$20,7,FALSE)&lt;-3),"",'Total-corrected counts'!I652),"")</f>
        <v/>
      </c>
      <c r="J652" t="str">
        <f>IFERROR(IF(OR(HLOOKUP($A652,'Z-scores'!$C$2:$UD$20,8,FALSE)&gt;3,HLOOKUP($A652,'Z-scores'!$C$2:$UD$20,8,FALSE)&lt;-3),"",'Total-corrected counts'!J652),"")</f>
        <v/>
      </c>
      <c r="K652" t="str">
        <f>IFERROR(IF(OR(HLOOKUP($A652,'Z-scores'!$C$2:$UD$20,9,FALSE)&gt;3,HLOOKUP($A652,'Z-scores'!$C$2:$UD$20,9,FALSE)&lt;-3),"",'Total-corrected counts'!K652),"")</f>
        <v/>
      </c>
      <c r="L652" t="str">
        <f>IFERROR(IF(OR(HLOOKUP($A652,'Z-scores'!$C$2:$UD$20,10,FALSE)&gt;3,HLOOKUP($A652,'Z-scores'!$C$2:$UD$20,10,FALSE)&lt;-3),"",'Total-corrected counts'!L652),"")</f>
        <v/>
      </c>
      <c r="M652" t="str">
        <f>IFERROR(IF(OR(HLOOKUP($A652,'Z-scores'!$C$2:$UD$20,11,FALSE)&gt;3,HLOOKUP($A652,'Z-scores'!$C$2:$UD$20,11,FALSE)&lt;-3),"",'Total-corrected counts'!M652),"")</f>
        <v/>
      </c>
      <c r="N652" t="str">
        <f>IFERROR(IF(OR(HLOOKUP($A652,'Z-scores'!$C$2:$UD$20,12,FALSE)&gt;3,HLOOKUP($A652,'Z-scores'!$C$2:$UD$20,12,FALSE)&lt;-3),"",'Total-corrected counts'!N652),"")</f>
        <v/>
      </c>
      <c r="O652" t="str">
        <f>IFERROR(IF(OR(HLOOKUP($A652,'Z-scores'!$C$2:$UD$20,13,FALSE)&gt;3,HLOOKUP($A652,'Z-scores'!$C$2:$UD$20,13,FALSE)&lt;-3),"",'Total-corrected counts'!O652),"")</f>
        <v/>
      </c>
      <c r="P652" t="str">
        <f>IFERROR(IF(OR(HLOOKUP($A652,'Z-scores'!$C$2:$UD$20,14,FALSE)&gt;3,HLOOKUP($A652,'Z-scores'!$C$2:$UD$20,14,FALSE)&lt;-3),"",'Total-corrected counts'!P652),"")</f>
        <v/>
      </c>
      <c r="Q652" t="str">
        <f>IFERROR(IF(OR(HLOOKUP($A652,'Z-scores'!$C$2:$UD$20,15,FALSE)&gt;3,HLOOKUP($A652,'Z-scores'!$C$2:$UD$20,15,FALSE)&lt;-3),"",'Total-corrected counts'!Q652),"")</f>
        <v/>
      </c>
      <c r="R652" t="str">
        <f>IFERROR(IF(OR(HLOOKUP($A652,'Z-scores'!$C$2:$UD$20,16,FALSE)&gt;3,HLOOKUP($A652,'Z-scores'!$C$2:$UD$20,16,FALSE)&lt;-3),"",'Total-corrected counts'!R652),"")</f>
        <v/>
      </c>
      <c r="S652" t="str">
        <f>IFERROR(IF(OR(HLOOKUP($A652,'Z-scores'!$C$2:$UD$20,17,FALSE)&gt;3,HLOOKUP($A652,'Z-scores'!$C$2:$UD$20,17,FALSE)&lt;-3),"",'Total-corrected counts'!S652),"")</f>
        <v/>
      </c>
      <c r="T652" t="str">
        <f>IFERROR(IF(OR(HLOOKUP($A652,'Z-scores'!$C$2:$UD$20,18,FALSE)&gt;3,HLOOKUP($A652,'Z-scores'!$C$2:$UD$20,18,FALSE)&lt;-3),"",'Total-corrected counts'!T652),"")</f>
        <v/>
      </c>
      <c r="U652" t="str">
        <f>IFERROR(IF(OR(HLOOKUP($A652,'Z-scores'!$C$2:$UD$20,19,FALSE)&gt;3,HLOOKUP($A652,'Z-scores'!$C$2:$UD$20,19,FALSE)&lt;-3),"",'Total-corrected counts'!U652),"")</f>
        <v/>
      </c>
      <c r="V652">
        <f t="shared" si="40"/>
        <v>1</v>
      </c>
      <c r="W652" s="10">
        <f>SUMIFS(Tabel132[Cluster],Tabel132[ID],A652)</f>
        <v>83</v>
      </c>
      <c r="X652" t="str">
        <f t="shared" si="41"/>
        <v/>
      </c>
      <c r="Y652" t="str">
        <f t="shared" si="42"/>
        <v/>
      </c>
      <c r="Z652" t="str">
        <f t="shared" si="43"/>
        <v/>
      </c>
    </row>
    <row r="653" spans="1:26" x14ac:dyDescent="0.25">
      <c r="A653">
        <v>661</v>
      </c>
      <c r="B653" t="s">
        <v>324</v>
      </c>
      <c r="C653">
        <v>92500</v>
      </c>
      <c r="D653">
        <v>370</v>
      </c>
      <c r="E653" t="str">
        <f>IFERROR(IF(OR(HLOOKUP($A653,'Z-scores'!$C$2:$UD$20,3,FALSE)&gt;3,HLOOKUP(A653,'Z-scores'!$C$2:$UD$20,3,FALSE)&lt;-3),"",'Total-corrected counts'!E653),"")</f>
        <v/>
      </c>
      <c r="F653">
        <f>IFERROR(IF(OR(HLOOKUP($A653,'Z-scores'!$C$2:$UD$20,4,FALSE)&gt;3,HLOOKUP($A653,'Z-scores'!$C$2:$UD$20,4,FALSE)&lt;-3),"",'Total-corrected counts'!F653),"")</f>
        <v>26.914003156509729</v>
      </c>
      <c r="G653">
        <f>IFERROR(IF(OR(HLOOKUP($A653,'Z-scores'!$C$2:$UD$20,5,FALSE)&gt;3,HLOOKUP($A653,'Z-scores'!$C$2:$UD$20,5,FALSE)&lt;-3),"",'Total-corrected counts'!G653),"")</f>
        <v>19.249287846859879</v>
      </c>
      <c r="H653">
        <f>IFERROR(IF(OR(HLOOKUP($A653,'Z-scores'!$C$2:$UD$20,6,FALSE)&gt;3,HLOOKUP($A653,'Z-scores'!$C$2:$UD$20,6,FALSE)&lt;-3),"",'Total-corrected counts'!H653),"")</f>
        <v>13.088082445845005</v>
      </c>
      <c r="I653">
        <f>IFERROR(IF(OR(HLOOKUP($A653,'Z-scores'!$C$2:$UD$20,7,FALSE)&gt;3,HLOOKUP($A653,'Z-scores'!$C$2:$UD$20,7,FALSE)&lt;-3),"",'Total-corrected counts'!I653),"")</f>
        <v>0.30168791308925341</v>
      </c>
      <c r="J653">
        <f>IFERROR(IF(OR(HLOOKUP($A653,'Z-scores'!$C$2:$UD$20,8,FALSE)&gt;3,HLOOKUP($A653,'Z-scores'!$C$2:$UD$20,8,FALSE)&lt;-3),"",'Total-corrected counts'!J653),"")</f>
        <v>0</v>
      </c>
      <c r="K653">
        <f>IFERROR(IF(OR(HLOOKUP($A653,'Z-scores'!$C$2:$UD$20,9,FALSE)&gt;3,HLOOKUP($A653,'Z-scores'!$C$2:$UD$20,9,FALSE)&lt;-3),"",'Total-corrected counts'!K653),"")</f>
        <v>0</v>
      </c>
      <c r="L653">
        <f>IFERROR(IF(OR(HLOOKUP($A653,'Z-scores'!$C$2:$UD$20,10,FALSE)&gt;3,HLOOKUP($A653,'Z-scores'!$C$2:$UD$20,10,FALSE)&lt;-3),"",'Total-corrected counts'!L653),"")</f>
        <v>0</v>
      </c>
      <c r="M653">
        <f>IFERROR(IF(OR(HLOOKUP($A653,'Z-scores'!$C$2:$UD$20,11,FALSE)&gt;3,HLOOKUP($A653,'Z-scores'!$C$2:$UD$20,11,FALSE)&lt;-3),"",'Total-corrected counts'!M653),"")</f>
        <v>0</v>
      </c>
      <c r="N653">
        <f>IFERROR(IF(OR(HLOOKUP($A653,'Z-scores'!$C$2:$UD$20,12,FALSE)&gt;3,HLOOKUP($A653,'Z-scores'!$C$2:$UD$20,12,FALSE)&lt;-3),"",'Total-corrected counts'!N653),"")</f>
        <v>6.6623472906607093</v>
      </c>
      <c r="O653">
        <f>IFERROR(IF(OR(HLOOKUP($A653,'Z-scores'!$C$2:$UD$20,13,FALSE)&gt;3,HLOOKUP($A653,'Z-scores'!$C$2:$UD$20,13,FALSE)&lt;-3),"",'Total-corrected counts'!O653),"")</f>
        <v>11.516197218410973</v>
      </c>
      <c r="P653">
        <f>IFERROR(IF(OR(HLOOKUP($A653,'Z-scores'!$C$2:$UD$20,14,FALSE)&gt;3,HLOOKUP($A653,'Z-scores'!$C$2:$UD$20,14,FALSE)&lt;-3),"",'Total-corrected counts'!P653),"")</f>
        <v>0</v>
      </c>
      <c r="Q653">
        <f>IFERROR(IF(OR(HLOOKUP($A653,'Z-scores'!$C$2:$UD$20,15,FALSE)&gt;3,HLOOKUP($A653,'Z-scores'!$C$2:$UD$20,15,FALSE)&lt;-3),"",'Total-corrected counts'!Q653),"")</f>
        <v>35.025859849755442</v>
      </c>
      <c r="R653">
        <f>IFERROR(IF(OR(HLOOKUP($A653,'Z-scores'!$C$2:$UD$20,16,FALSE)&gt;3,HLOOKUP($A653,'Z-scores'!$C$2:$UD$20,16,FALSE)&lt;-3),"",'Total-corrected counts'!R653),"")</f>
        <v>0</v>
      </c>
      <c r="S653">
        <f>IFERROR(IF(OR(HLOOKUP($A653,'Z-scores'!$C$2:$UD$20,17,FALSE)&gt;3,HLOOKUP($A653,'Z-scores'!$C$2:$UD$20,17,FALSE)&lt;-3),"",'Total-corrected counts'!S653),"")</f>
        <v>2.388528980999252</v>
      </c>
      <c r="T653">
        <f>IFERROR(IF(OR(HLOOKUP($A653,'Z-scores'!$C$2:$UD$20,18,FALSE)&gt;3,HLOOKUP($A653,'Z-scores'!$C$2:$UD$20,18,FALSE)&lt;-3),"",'Total-corrected counts'!T653),"")</f>
        <v>0</v>
      </c>
      <c r="U653">
        <f>IFERROR(IF(OR(HLOOKUP($A653,'Z-scores'!$C$2:$UD$20,19,FALSE)&gt;3,HLOOKUP($A653,'Z-scores'!$C$2:$UD$20,19,FALSE)&lt;-3),"",'Total-corrected counts'!U653),"")</f>
        <v>9.6509765972496453</v>
      </c>
      <c r="V653">
        <f t="shared" si="40"/>
        <v>1</v>
      </c>
      <c r="W653" s="10">
        <f>SUMIFS(Tabel132[Cluster],Tabel132[ID],A653)</f>
        <v>96</v>
      </c>
      <c r="X653">
        <f t="shared" si="41"/>
        <v>0.90175880311006562</v>
      </c>
      <c r="Y653">
        <f t="shared" si="42"/>
        <v>7.4441326702879831</v>
      </c>
      <c r="Z653">
        <f t="shared" si="43"/>
        <v>8.1554887421345015</v>
      </c>
    </row>
    <row r="654" spans="1:26" x14ac:dyDescent="0.25">
      <c r="A654">
        <v>662</v>
      </c>
      <c r="B654" t="s">
        <v>325</v>
      </c>
      <c r="C654">
        <v>9700</v>
      </c>
      <c r="D654">
        <v>1057</v>
      </c>
      <c r="E654" t="str">
        <f>IFERROR(IF(OR(HLOOKUP($A654,'Z-scores'!$C$2:$UD$20,3,FALSE)&gt;3,HLOOKUP(A654,'Z-scores'!$C$2:$UD$20,3,FALSE)&lt;-3),"",'Total-corrected counts'!E654),"")</f>
        <v/>
      </c>
      <c r="F654">
        <f>IFERROR(IF(OR(HLOOKUP($A654,'Z-scores'!$C$2:$UD$20,4,FALSE)&gt;3,HLOOKUP($A654,'Z-scores'!$C$2:$UD$20,4,FALSE)&lt;-3),"",'Total-corrected counts'!F654),"")</f>
        <v>3.3304130696564913</v>
      </c>
      <c r="G654">
        <f>IFERROR(IF(OR(HLOOKUP($A654,'Z-scores'!$C$2:$UD$20,5,FALSE)&gt;3,HLOOKUP($A654,'Z-scores'!$C$2:$UD$20,5,FALSE)&lt;-3),"",'Total-corrected counts'!G654),"")</f>
        <v>8.0583099306582431E-2</v>
      </c>
      <c r="H654">
        <f>IFERROR(IF(OR(HLOOKUP($A654,'Z-scores'!$C$2:$UD$20,6,FALSE)&gt;3,HLOOKUP($A654,'Z-scores'!$C$2:$UD$20,6,FALSE)&lt;-3),"",'Total-corrected counts'!H654),"")</f>
        <v>2.2057781615397452</v>
      </c>
      <c r="I654">
        <f>IFERROR(IF(OR(HLOOKUP($A654,'Z-scores'!$C$2:$UD$20,7,FALSE)&gt;3,HLOOKUP($A654,'Z-scores'!$C$2:$UD$20,7,FALSE)&lt;-3),"",'Total-corrected counts'!I654),"")</f>
        <v>0.11082413133890943</v>
      </c>
      <c r="J654">
        <f>IFERROR(IF(OR(HLOOKUP($A654,'Z-scores'!$C$2:$UD$20,8,FALSE)&gt;3,HLOOKUP($A654,'Z-scores'!$C$2:$UD$20,8,FALSE)&lt;-3),"",'Total-corrected counts'!J654),"")</f>
        <v>0.62127604182075302</v>
      </c>
      <c r="K654">
        <f>IFERROR(IF(OR(HLOOKUP($A654,'Z-scores'!$C$2:$UD$20,9,FALSE)&gt;3,HLOOKUP($A654,'Z-scores'!$C$2:$UD$20,9,FALSE)&lt;-3),"",'Total-corrected counts'!K654),"")</f>
        <v>0.58866157533864771</v>
      </c>
      <c r="L654">
        <f>IFERROR(IF(OR(HLOOKUP($A654,'Z-scores'!$C$2:$UD$20,10,FALSE)&gt;3,HLOOKUP($A654,'Z-scores'!$C$2:$UD$20,10,FALSE)&lt;-3),"",'Total-corrected counts'!L654),"")</f>
        <v>1.0759952515094802</v>
      </c>
      <c r="M654">
        <f>IFERROR(IF(OR(HLOOKUP($A654,'Z-scores'!$C$2:$UD$20,11,FALSE)&gt;3,HLOOKUP($A654,'Z-scores'!$C$2:$UD$20,11,FALSE)&lt;-3),"",'Total-corrected counts'!M654),"")</f>
        <v>0.83398377924587597</v>
      </c>
      <c r="N654">
        <f>IFERROR(IF(OR(HLOOKUP($A654,'Z-scores'!$C$2:$UD$20,12,FALSE)&gt;3,HLOOKUP($A654,'Z-scores'!$C$2:$UD$20,12,FALSE)&lt;-3),"",'Total-corrected counts'!N654),"")</f>
        <v>2.9050400153224825</v>
      </c>
      <c r="O654">
        <f>IFERROR(IF(OR(HLOOKUP($A654,'Z-scores'!$C$2:$UD$20,13,FALSE)&gt;3,HLOOKUP($A654,'Z-scores'!$C$2:$UD$20,13,FALSE)&lt;-3),"",'Total-corrected counts'!O654),"")</f>
        <v>0.97931425790695303</v>
      </c>
      <c r="P654">
        <f>IFERROR(IF(OR(HLOOKUP($A654,'Z-scores'!$C$2:$UD$20,14,FALSE)&gt;3,HLOOKUP($A654,'Z-scores'!$C$2:$UD$20,14,FALSE)&lt;-3),"",'Total-corrected counts'!P654),"")</f>
        <v>0.56841274800211472</v>
      </c>
      <c r="Q654">
        <f>IFERROR(IF(OR(HLOOKUP($A654,'Z-scores'!$C$2:$UD$20,15,FALSE)&gt;3,HLOOKUP($A654,'Z-scores'!$C$2:$UD$20,15,FALSE)&lt;-3),"",'Total-corrected counts'!Q654),"")</f>
        <v>7.800859654733952E-2</v>
      </c>
      <c r="R654">
        <f>IFERROR(IF(OR(HLOOKUP($A654,'Z-scores'!$C$2:$UD$20,16,FALSE)&gt;3,HLOOKUP($A654,'Z-scores'!$C$2:$UD$20,16,FALSE)&lt;-3),"",'Total-corrected counts'!R654),"")</f>
        <v>0.6851908617176653</v>
      </c>
      <c r="S654">
        <f>IFERROR(IF(OR(HLOOKUP($A654,'Z-scores'!$C$2:$UD$20,17,FALSE)&gt;3,HLOOKUP($A654,'Z-scores'!$C$2:$UD$20,17,FALSE)&lt;-3),"",'Total-corrected counts'!S654),"")</f>
        <v>1.2919770397223227</v>
      </c>
      <c r="T654">
        <f>IFERROR(IF(OR(HLOOKUP($A654,'Z-scores'!$C$2:$UD$20,18,FALSE)&gt;3,HLOOKUP($A654,'Z-scores'!$C$2:$UD$20,18,FALSE)&lt;-3),"",'Total-corrected counts'!T654),"")</f>
        <v>0.71305474370407018</v>
      </c>
      <c r="U654">
        <f>IFERROR(IF(OR(HLOOKUP($A654,'Z-scores'!$C$2:$UD$20,19,FALSE)&gt;3,HLOOKUP($A654,'Z-scores'!$C$2:$UD$20,19,FALSE)&lt;-3),"",'Total-corrected counts'!U654),"")</f>
        <v>1.4233454693785448</v>
      </c>
      <c r="V654">
        <f t="shared" si="40"/>
        <v>1</v>
      </c>
      <c r="W654" s="10">
        <f>SUMIFS(Tabel132[Cluster],Tabel132[ID],A654)</f>
        <v>12</v>
      </c>
      <c r="X654">
        <f t="shared" si="41"/>
        <v>0.959974455266416</v>
      </c>
      <c r="Y654">
        <f t="shared" si="42"/>
        <v>1.1059393887195608</v>
      </c>
      <c r="Z654">
        <f t="shared" si="43"/>
        <v>1.0805429665376867</v>
      </c>
    </row>
    <row r="655" spans="1:26" x14ac:dyDescent="0.25">
      <c r="A655">
        <v>663</v>
      </c>
      <c r="B655" t="s">
        <v>932</v>
      </c>
      <c r="C655">
        <v>35800</v>
      </c>
      <c r="D655">
        <v>647</v>
      </c>
      <c r="E655" t="str">
        <f>IFERROR(IF(OR(HLOOKUP($A655,'Z-scores'!$C$2:$UD$20,3,FALSE)&gt;3,HLOOKUP(A655,'Z-scores'!$C$2:$UD$20,3,FALSE)&lt;-3),"",'Total-corrected counts'!E655),"")</f>
        <v/>
      </c>
      <c r="F655" t="str">
        <f>IFERROR(IF(OR(HLOOKUP($A655,'Z-scores'!$C$2:$UD$20,4,FALSE)&gt;3,HLOOKUP($A655,'Z-scores'!$C$2:$UD$20,4,FALSE)&lt;-3),"",'Total-corrected counts'!F655),"")</f>
        <v/>
      </c>
      <c r="G655" t="str">
        <f>IFERROR(IF(OR(HLOOKUP($A655,'Z-scores'!$C$2:$UD$20,5,FALSE)&gt;3,HLOOKUP($A655,'Z-scores'!$C$2:$UD$20,5,FALSE)&lt;-3),"",'Total-corrected counts'!G655),"")</f>
        <v/>
      </c>
      <c r="H655" t="str">
        <f>IFERROR(IF(OR(HLOOKUP($A655,'Z-scores'!$C$2:$UD$20,6,FALSE)&gt;3,HLOOKUP($A655,'Z-scores'!$C$2:$UD$20,6,FALSE)&lt;-3),"",'Total-corrected counts'!H655),"")</f>
        <v/>
      </c>
      <c r="I655" t="str">
        <f>IFERROR(IF(OR(HLOOKUP($A655,'Z-scores'!$C$2:$UD$20,7,FALSE)&gt;3,HLOOKUP($A655,'Z-scores'!$C$2:$UD$20,7,FALSE)&lt;-3),"",'Total-corrected counts'!I655),"")</f>
        <v/>
      </c>
      <c r="J655" t="str">
        <f>IFERROR(IF(OR(HLOOKUP($A655,'Z-scores'!$C$2:$UD$20,8,FALSE)&gt;3,HLOOKUP($A655,'Z-scores'!$C$2:$UD$20,8,FALSE)&lt;-3),"",'Total-corrected counts'!J655),"")</f>
        <v/>
      </c>
      <c r="K655" t="str">
        <f>IFERROR(IF(OR(HLOOKUP($A655,'Z-scores'!$C$2:$UD$20,9,FALSE)&gt;3,HLOOKUP($A655,'Z-scores'!$C$2:$UD$20,9,FALSE)&lt;-3),"",'Total-corrected counts'!K655),"")</f>
        <v/>
      </c>
      <c r="L655" t="str">
        <f>IFERROR(IF(OR(HLOOKUP($A655,'Z-scores'!$C$2:$UD$20,10,FALSE)&gt;3,HLOOKUP($A655,'Z-scores'!$C$2:$UD$20,10,FALSE)&lt;-3),"",'Total-corrected counts'!L655),"")</f>
        <v/>
      </c>
      <c r="M655" t="str">
        <f>IFERROR(IF(OR(HLOOKUP($A655,'Z-scores'!$C$2:$UD$20,11,FALSE)&gt;3,HLOOKUP($A655,'Z-scores'!$C$2:$UD$20,11,FALSE)&lt;-3),"",'Total-corrected counts'!M655),"")</f>
        <v/>
      </c>
      <c r="N655" t="str">
        <f>IFERROR(IF(OR(HLOOKUP($A655,'Z-scores'!$C$2:$UD$20,12,FALSE)&gt;3,HLOOKUP($A655,'Z-scores'!$C$2:$UD$20,12,FALSE)&lt;-3),"",'Total-corrected counts'!N655),"")</f>
        <v/>
      </c>
      <c r="O655" t="str">
        <f>IFERROR(IF(OR(HLOOKUP($A655,'Z-scores'!$C$2:$UD$20,13,FALSE)&gt;3,HLOOKUP($A655,'Z-scores'!$C$2:$UD$20,13,FALSE)&lt;-3),"",'Total-corrected counts'!O655),"")</f>
        <v/>
      </c>
      <c r="P655" t="str">
        <f>IFERROR(IF(OR(HLOOKUP($A655,'Z-scores'!$C$2:$UD$20,14,FALSE)&gt;3,HLOOKUP($A655,'Z-scores'!$C$2:$UD$20,14,FALSE)&lt;-3),"",'Total-corrected counts'!P655),"")</f>
        <v/>
      </c>
      <c r="Q655" t="str">
        <f>IFERROR(IF(OR(HLOOKUP($A655,'Z-scores'!$C$2:$UD$20,15,FALSE)&gt;3,HLOOKUP($A655,'Z-scores'!$C$2:$UD$20,15,FALSE)&lt;-3),"",'Total-corrected counts'!Q655),"")</f>
        <v/>
      </c>
      <c r="R655" t="str">
        <f>IFERROR(IF(OR(HLOOKUP($A655,'Z-scores'!$C$2:$UD$20,16,FALSE)&gt;3,HLOOKUP($A655,'Z-scores'!$C$2:$UD$20,16,FALSE)&lt;-3),"",'Total-corrected counts'!R655),"")</f>
        <v/>
      </c>
      <c r="S655" t="str">
        <f>IFERROR(IF(OR(HLOOKUP($A655,'Z-scores'!$C$2:$UD$20,17,FALSE)&gt;3,HLOOKUP($A655,'Z-scores'!$C$2:$UD$20,17,FALSE)&lt;-3),"",'Total-corrected counts'!S655),"")</f>
        <v/>
      </c>
      <c r="T655" t="str">
        <f>IFERROR(IF(OR(HLOOKUP($A655,'Z-scores'!$C$2:$UD$20,18,FALSE)&gt;3,HLOOKUP($A655,'Z-scores'!$C$2:$UD$20,18,FALSE)&lt;-3),"",'Total-corrected counts'!T655),"")</f>
        <v/>
      </c>
      <c r="U655" t="str">
        <f>IFERROR(IF(OR(HLOOKUP($A655,'Z-scores'!$C$2:$UD$20,19,FALSE)&gt;3,HLOOKUP($A655,'Z-scores'!$C$2:$UD$20,19,FALSE)&lt;-3),"",'Total-corrected counts'!U655),"")</f>
        <v/>
      </c>
      <c r="V655">
        <f t="shared" si="40"/>
        <v>1</v>
      </c>
      <c r="W655" s="10">
        <f>SUMIFS(Tabel132[Cluster],Tabel132[ID],A655)</f>
        <v>45</v>
      </c>
      <c r="X655" t="str">
        <f t="shared" si="41"/>
        <v/>
      </c>
      <c r="Y655" t="str">
        <f t="shared" si="42"/>
        <v/>
      </c>
      <c r="Z655" t="str">
        <f t="shared" si="43"/>
        <v/>
      </c>
    </row>
    <row r="656" spans="1:26" x14ac:dyDescent="0.25">
      <c r="A656">
        <v>664</v>
      </c>
      <c r="B656" t="s">
        <v>933</v>
      </c>
      <c r="C656">
        <v>43200</v>
      </c>
      <c r="D656">
        <v>926</v>
      </c>
      <c r="E656" t="str">
        <f>IFERROR(IF(OR(HLOOKUP($A656,'Z-scores'!$C$2:$UD$20,3,FALSE)&gt;3,HLOOKUP(A656,'Z-scores'!$C$2:$UD$20,3,FALSE)&lt;-3),"",'Total-corrected counts'!E656),"")</f>
        <v/>
      </c>
      <c r="F656" t="str">
        <f>IFERROR(IF(OR(HLOOKUP($A656,'Z-scores'!$C$2:$UD$20,4,FALSE)&gt;3,HLOOKUP($A656,'Z-scores'!$C$2:$UD$20,4,FALSE)&lt;-3),"",'Total-corrected counts'!F656),"")</f>
        <v/>
      </c>
      <c r="G656" t="str">
        <f>IFERROR(IF(OR(HLOOKUP($A656,'Z-scores'!$C$2:$UD$20,5,FALSE)&gt;3,HLOOKUP($A656,'Z-scores'!$C$2:$UD$20,5,FALSE)&lt;-3),"",'Total-corrected counts'!G656),"")</f>
        <v/>
      </c>
      <c r="H656" t="str">
        <f>IFERROR(IF(OR(HLOOKUP($A656,'Z-scores'!$C$2:$UD$20,6,FALSE)&gt;3,HLOOKUP($A656,'Z-scores'!$C$2:$UD$20,6,FALSE)&lt;-3),"",'Total-corrected counts'!H656),"")</f>
        <v/>
      </c>
      <c r="I656" t="str">
        <f>IFERROR(IF(OR(HLOOKUP($A656,'Z-scores'!$C$2:$UD$20,7,FALSE)&gt;3,HLOOKUP($A656,'Z-scores'!$C$2:$UD$20,7,FALSE)&lt;-3),"",'Total-corrected counts'!I656),"")</f>
        <v/>
      </c>
      <c r="J656" t="str">
        <f>IFERROR(IF(OR(HLOOKUP($A656,'Z-scores'!$C$2:$UD$20,8,FALSE)&gt;3,HLOOKUP($A656,'Z-scores'!$C$2:$UD$20,8,FALSE)&lt;-3),"",'Total-corrected counts'!J656),"")</f>
        <v/>
      </c>
      <c r="K656" t="str">
        <f>IFERROR(IF(OR(HLOOKUP($A656,'Z-scores'!$C$2:$UD$20,9,FALSE)&gt;3,HLOOKUP($A656,'Z-scores'!$C$2:$UD$20,9,FALSE)&lt;-3),"",'Total-corrected counts'!K656),"")</f>
        <v/>
      </c>
      <c r="L656" t="str">
        <f>IFERROR(IF(OR(HLOOKUP($A656,'Z-scores'!$C$2:$UD$20,10,FALSE)&gt;3,HLOOKUP($A656,'Z-scores'!$C$2:$UD$20,10,FALSE)&lt;-3),"",'Total-corrected counts'!L656),"")</f>
        <v/>
      </c>
      <c r="M656" t="str">
        <f>IFERROR(IF(OR(HLOOKUP($A656,'Z-scores'!$C$2:$UD$20,11,FALSE)&gt;3,HLOOKUP($A656,'Z-scores'!$C$2:$UD$20,11,FALSE)&lt;-3),"",'Total-corrected counts'!M656),"")</f>
        <v/>
      </c>
      <c r="N656" t="str">
        <f>IFERROR(IF(OR(HLOOKUP($A656,'Z-scores'!$C$2:$UD$20,12,FALSE)&gt;3,HLOOKUP($A656,'Z-scores'!$C$2:$UD$20,12,FALSE)&lt;-3),"",'Total-corrected counts'!N656),"")</f>
        <v/>
      </c>
      <c r="O656" t="str">
        <f>IFERROR(IF(OR(HLOOKUP($A656,'Z-scores'!$C$2:$UD$20,13,FALSE)&gt;3,HLOOKUP($A656,'Z-scores'!$C$2:$UD$20,13,FALSE)&lt;-3),"",'Total-corrected counts'!O656),"")</f>
        <v/>
      </c>
      <c r="P656" t="str">
        <f>IFERROR(IF(OR(HLOOKUP($A656,'Z-scores'!$C$2:$UD$20,14,FALSE)&gt;3,HLOOKUP($A656,'Z-scores'!$C$2:$UD$20,14,FALSE)&lt;-3),"",'Total-corrected counts'!P656),"")</f>
        <v/>
      </c>
      <c r="Q656" t="str">
        <f>IFERROR(IF(OR(HLOOKUP($A656,'Z-scores'!$C$2:$UD$20,15,FALSE)&gt;3,HLOOKUP($A656,'Z-scores'!$C$2:$UD$20,15,FALSE)&lt;-3),"",'Total-corrected counts'!Q656),"")</f>
        <v/>
      </c>
      <c r="R656" t="str">
        <f>IFERROR(IF(OR(HLOOKUP($A656,'Z-scores'!$C$2:$UD$20,16,FALSE)&gt;3,HLOOKUP($A656,'Z-scores'!$C$2:$UD$20,16,FALSE)&lt;-3),"",'Total-corrected counts'!R656),"")</f>
        <v/>
      </c>
      <c r="S656" t="str">
        <f>IFERROR(IF(OR(HLOOKUP($A656,'Z-scores'!$C$2:$UD$20,17,FALSE)&gt;3,HLOOKUP($A656,'Z-scores'!$C$2:$UD$20,17,FALSE)&lt;-3),"",'Total-corrected counts'!S656),"")</f>
        <v/>
      </c>
      <c r="T656" t="str">
        <f>IFERROR(IF(OR(HLOOKUP($A656,'Z-scores'!$C$2:$UD$20,18,FALSE)&gt;3,HLOOKUP($A656,'Z-scores'!$C$2:$UD$20,18,FALSE)&lt;-3),"",'Total-corrected counts'!T656),"")</f>
        <v/>
      </c>
      <c r="U656" t="str">
        <f>IFERROR(IF(OR(HLOOKUP($A656,'Z-scores'!$C$2:$UD$20,19,FALSE)&gt;3,HLOOKUP($A656,'Z-scores'!$C$2:$UD$20,19,FALSE)&lt;-3),"",'Total-corrected counts'!U656),"")</f>
        <v/>
      </c>
      <c r="V656">
        <f t="shared" si="40"/>
        <v>1</v>
      </c>
      <c r="W656" s="10">
        <f>SUMIFS(Tabel132[Cluster],Tabel132[ID],A656)</f>
        <v>55</v>
      </c>
      <c r="X656" t="str">
        <f t="shared" si="41"/>
        <v/>
      </c>
      <c r="Y656" t="str">
        <f t="shared" si="42"/>
        <v/>
      </c>
      <c r="Z656" t="str">
        <f t="shared" si="43"/>
        <v/>
      </c>
    </row>
    <row r="657" spans="1:26" x14ac:dyDescent="0.25">
      <c r="A657">
        <v>665</v>
      </c>
      <c r="B657" t="s">
        <v>326</v>
      </c>
      <c r="C657">
        <v>97900</v>
      </c>
      <c r="D657">
        <v>21</v>
      </c>
      <c r="E657">
        <f>IFERROR(IF(OR(HLOOKUP($A657,'Z-scores'!$C$2:$UD$20,3,FALSE)&gt;3,HLOOKUP(A657,'Z-scores'!$C$2:$UD$20,3,FALSE)&lt;-3),"",'Total-corrected counts'!E657),"")</f>
        <v>18.039402028750974</v>
      </c>
      <c r="F657">
        <f>IFERROR(IF(OR(HLOOKUP($A657,'Z-scores'!$C$2:$UD$20,4,FALSE)&gt;3,HLOOKUP($A657,'Z-scores'!$C$2:$UD$20,4,FALSE)&lt;-3),"",'Total-corrected counts'!F657),"")</f>
        <v>18.834060118057401</v>
      </c>
      <c r="G657">
        <f>IFERROR(IF(OR(HLOOKUP($A657,'Z-scores'!$C$2:$UD$20,5,FALSE)&gt;3,HLOOKUP($A657,'Z-scores'!$C$2:$UD$20,5,FALSE)&lt;-3),"",'Total-corrected counts'!G657),"")</f>
        <v>11.251415240681572</v>
      </c>
      <c r="H657">
        <f>IFERROR(IF(OR(HLOOKUP($A657,'Z-scores'!$C$2:$UD$20,6,FALSE)&gt;3,HLOOKUP($A657,'Z-scores'!$C$2:$UD$20,6,FALSE)&lt;-3),"",'Total-corrected counts'!H657),"")</f>
        <v>48.366572409205354</v>
      </c>
      <c r="I657">
        <f>IFERROR(IF(OR(HLOOKUP($A657,'Z-scores'!$C$2:$UD$20,7,FALSE)&gt;3,HLOOKUP($A657,'Z-scores'!$C$2:$UD$20,7,FALSE)&lt;-3),"",'Total-corrected counts'!I657),"")</f>
        <v>8.6750667253624094</v>
      </c>
      <c r="J657">
        <f>IFERROR(IF(OR(HLOOKUP($A657,'Z-scores'!$C$2:$UD$20,8,FALSE)&gt;3,HLOOKUP($A657,'Z-scores'!$C$2:$UD$20,8,FALSE)&lt;-3),"",'Total-corrected counts'!J657),"")</f>
        <v>6.449437005567817</v>
      </c>
      <c r="K657">
        <f>IFERROR(IF(OR(HLOOKUP($A657,'Z-scores'!$C$2:$UD$20,9,FALSE)&gt;3,HLOOKUP($A657,'Z-scores'!$C$2:$UD$20,9,FALSE)&lt;-3),"",'Total-corrected counts'!K657),"")</f>
        <v>23.32348514409945</v>
      </c>
      <c r="L657">
        <f>IFERROR(IF(OR(HLOOKUP($A657,'Z-scores'!$C$2:$UD$20,10,FALSE)&gt;3,HLOOKUP($A657,'Z-scores'!$C$2:$UD$20,10,FALSE)&lt;-3),"",'Total-corrected counts'!L657),"")</f>
        <v>20.258697481289147</v>
      </c>
      <c r="M657">
        <f>IFERROR(IF(OR(HLOOKUP($A657,'Z-scores'!$C$2:$UD$20,11,FALSE)&gt;3,HLOOKUP($A657,'Z-scores'!$C$2:$UD$20,11,FALSE)&lt;-3),"",'Total-corrected counts'!M657),"")</f>
        <v>34.787721178488198</v>
      </c>
      <c r="N657">
        <f>IFERROR(IF(OR(HLOOKUP($A657,'Z-scores'!$C$2:$UD$20,12,FALSE)&gt;3,HLOOKUP($A657,'Z-scores'!$C$2:$UD$20,12,FALSE)&lt;-3),"",'Total-corrected counts'!N657),"")</f>
        <v>11.665980881720884</v>
      </c>
      <c r="O657">
        <f>IFERROR(IF(OR(HLOOKUP($A657,'Z-scores'!$C$2:$UD$20,13,FALSE)&gt;3,HLOOKUP($A657,'Z-scores'!$C$2:$UD$20,13,FALSE)&lt;-3),"",'Total-corrected counts'!O657),"")</f>
        <v>18.344474295019936</v>
      </c>
      <c r="P657">
        <f>IFERROR(IF(OR(HLOOKUP($A657,'Z-scores'!$C$2:$UD$20,14,FALSE)&gt;3,HLOOKUP($A657,'Z-scores'!$C$2:$UD$20,14,FALSE)&lt;-3),"",'Total-corrected counts'!P657),"")</f>
        <v>19.894446180074013</v>
      </c>
      <c r="Q657">
        <f>IFERROR(IF(OR(HLOOKUP($A657,'Z-scores'!$C$2:$UD$20,15,FALSE)&gt;3,HLOOKUP($A657,'Z-scores'!$C$2:$UD$20,15,FALSE)&lt;-3),"",'Total-corrected counts'!Q657),"")</f>
        <v>11.184482529974803</v>
      </c>
      <c r="R657">
        <f>IFERROR(IF(OR(HLOOKUP($A657,'Z-scores'!$C$2:$UD$20,16,FALSE)&gt;3,HLOOKUP($A657,'Z-scores'!$C$2:$UD$20,16,FALSE)&lt;-3),"",'Total-corrected counts'!R657),"")</f>
        <v>13.006605480324804</v>
      </c>
      <c r="S657">
        <f>IFERROR(IF(OR(HLOOKUP($A657,'Z-scores'!$C$2:$UD$20,17,FALSE)&gt;3,HLOOKUP($A657,'Z-scores'!$C$2:$UD$20,17,FALSE)&lt;-3),"",'Total-corrected counts'!S657),"")</f>
        <v>54.018754295280807</v>
      </c>
      <c r="T657">
        <f>IFERROR(IF(OR(HLOOKUP($A657,'Z-scores'!$C$2:$UD$20,18,FALSE)&gt;3,HLOOKUP($A657,'Z-scores'!$C$2:$UD$20,18,FALSE)&lt;-3),"",'Total-corrected counts'!T657),"")</f>
        <v>18.04973513882231</v>
      </c>
      <c r="U657">
        <f>IFERROR(IF(OR(HLOOKUP($A657,'Z-scores'!$C$2:$UD$20,19,FALSE)&gt;3,HLOOKUP($A657,'Z-scores'!$C$2:$UD$20,19,FALSE)&lt;-3),"",'Total-corrected counts'!U657),"")</f>
        <v>7.3206823379317232</v>
      </c>
      <c r="V657">
        <f t="shared" si="40"/>
        <v>1</v>
      </c>
      <c r="W657" s="10">
        <f>SUMIFS(Tabel132[Cluster],Tabel132[ID],A657)</f>
        <v>0</v>
      </c>
      <c r="X657">
        <f t="shared" si="41"/>
        <v>0.78091058752514297</v>
      </c>
      <c r="Y657">
        <f t="shared" si="42"/>
        <v>21.109539703500261</v>
      </c>
      <c r="Z657">
        <f t="shared" si="43"/>
        <v>19.18564514239366</v>
      </c>
    </row>
    <row r="658" spans="1:26" x14ac:dyDescent="0.25">
      <c r="A658">
        <v>666</v>
      </c>
      <c r="B658" t="s">
        <v>934</v>
      </c>
      <c r="C658">
        <v>90900</v>
      </c>
      <c r="D658">
        <v>651</v>
      </c>
      <c r="E658" t="str">
        <f>IFERROR(IF(OR(HLOOKUP($A658,'Z-scores'!$C$2:$UD$20,3,FALSE)&gt;3,HLOOKUP(A658,'Z-scores'!$C$2:$UD$20,3,FALSE)&lt;-3),"",'Total-corrected counts'!E658),"")</f>
        <v/>
      </c>
      <c r="F658" t="str">
        <f>IFERROR(IF(OR(HLOOKUP($A658,'Z-scores'!$C$2:$UD$20,4,FALSE)&gt;3,HLOOKUP($A658,'Z-scores'!$C$2:$UD$20,4,FALSE)&lt;-3),"",'Total-corrected counts'!F658),"")</f>
        <v/>
      </c>
      <c r="G658" t="str">
        <f>IFERROR(IF(OR(HLOOKUP($A658,'Z-scores'!$C$2:$UD$20,5,FALSE)&gt;3,HLOOKUP($A658,'Z-scores'!$C$2:$UD$20,5,FALSE)&lt;-3),"",'Total-corrected counts'!G658),"")</f>
        <v/>
      </c>
      <c r="H658" t="str">
        <f>IFERROR(IF(OR(HLOOKUP($A658,'Z-scores'!$C$2:$UD$20,6,FALSE)&gt;3,HLOOKUP($A658,'Z-scores'!$C$2:$UD$20,6,FALSE)&lt;-3),"",'Total-corrected counts'!H658),"")</f>
        <v/>
      </c>
      <c r="I658" t="str">
        <f>IFERROR(IF(OR(HLOOKUP($A658,'Z-scores'!$C$2:$UD$20,7,FALSE)&gt;3,HLOOKUP($A658,'Z-scores'!$C$2:$UD$20,7,FALSE)&lt;-3),"",'Total-corrected counts'!I658),"")</f>
        <v/>
      </c>
      <c r="J658" t="str">
        <f>IFERROR(IF(OR(HLOOKUP($A658,'Z-scores'!$C$2:$UD$20,8,FALSE)&gt;3,HLOOKUP($A658,'Z-scores'!$C$2:$UD$20,8,FALSE)&lt;-3),"",'Total-corrected counts'!J658),"")</f>
        <v/>
      </c>
      <c r="K658" t="str">
        <f>IFERROR(IF(OR(HLOOKUP($A658,'Z-scores'!$C$2:$UD$20,9,FALSE)&gt;3,HLOOKUP($A658,'Z-scores'!$C$2:$UD$20,9,FALSE)&lt;-3),"",'Total-corrected counts'!K658),"")</f>
        <v/>
      </c>
      <c r="L658" t="str">
        <f>IFERROR(IF(OR(HLOOKUP($A658,'Z-scores'!$C$2:$UD$20,10,FALSE)&gt;3,HLOOKUP($A658,'Z-scores'!$C$2:$UD$20,10,FALSE)&lt;-3),"",'Total-corrected counts'!L658),"")</f>
        <v/>
      </c>
      <c r="M658" t="str">
        <f>IFERROR(IF(OR(HLOOKUP($A658,'Z-scores'!$C$2:$UD$20,11,FALSE)&gt;3,HLOOKUP($A658,'Z-scores'!$C$2:$UD$20,11,FALSE)&lt;-3),"",'Total-corrected counts'!M658),"")</f>
        <v/>
      </c>
      <c r="N658" t="str">
        <f>IFERROR(IF(OR(HLOOKUP($A658,'Z-scores'!$C$2:$UD$20,12,FALSE)&gt;3,HLOOKUP($A658,'Z-scores'!$C$2:$UD$20,12,FALSE)&lt;-3),"",'Total-corrected counts'!N658),"")</f>
        <v/>
      </c>
      <c r="O658" t="str">
        <f>IFERROR(IF(OR(HLOOKUP($A658,'Z-scores'!$C$2:$UD$20,13,FALSE)&gt;3,HLOOKUP($A658,'Z-scores'!$C$2:$UD$20,13,FALSE)&lt;-3),"",'Total-corrected counts'!O658),"")</f>
        <v/>
      </c>
      <c r="P658" t="str">
        <f>IFERROR(IF(OR(HLOOKUP($A658,'Z-scores'!$C$2:$UD$20,14,FALSE)&gt;3,HLOOKUP($A658,'Z-scores'!$C$2:$UD$20,14,FALSE)&lt;-3),"",'Total-corrected counts'!P658),"")</f>
        <v/>
      </c>
      <c r="Q658" t="str">
        <f>IFERROR(IF(OR(HLOOKUP($A658,'Z-scores'!$C$2:$UD$20,15,FALSE)&gt;3,HLOOKUP($A658,'Z-scores'!$C$2:$UD$20,15,FALSE)&lt;-3),"",'Total-corrected counts'!Q658),"")</f>
        <v/>
      </c>
      <c r="R658" t="str">
        <f>IFERROR(IF(OR(HLOOKUP($A658,'Z-scores'!$C$2:$UD$20,16,FALSE)&gt;3,HLOOKUP($A658,'Z-scores'!$C$2:$UD$20,16,FALSE)&lt;-3),"",'Total-corrected counts'!R658),"")</f>
        <v/>
      </c>
      <c r="S658" t="str">
        <f>IFERROR(IF(OR(HLOOKUP($A658,'Z-scores'!$C$2:$UD$20,17,FALSE)&gt;3,HLOOKUP($A658,'Z-scores'!$C$2:$UD$20,17,FALSE)&lt;-3),"",'Total-corrected counts'!S658),"")</f>
        <v/>
      </c>
      <c r="T658" t="str">
        <f>IFERROR(IF(OR(HLOOKUP($A658,'Z-scores'!$C$2:$UD$20,18,FALSE)&gt;3,HLOOKUP($A658,'Z-scores'!$C$2:$UD$20,18,FALSE)&lt;-3),"",'Total-corrected counts'!T658),"")</f>
        <v/>
      </c>
      <c r="U658" t="str">
        <f>IFERROR(IF(OR(HLOOKUP($A658,'Z-scores'!$C$2:$UD$20,19,FALSE)&gt;3,HLOOKUP($A658,'Z-scores'!$C$2:$UD$20,19,FALSE)&lt;-3),"",'Total-corrected counts'!U658),"")</f>
        <v/>
      </c>
      <c r="V658">
        <f t="shared" si="40"/>
        <v>1</v>
      </c>
      <c r="W658" s="10">
        <f>SUMIFS(Tabel132[Cluster],Tabel132[ID],A658)</f>
        <v>96</v>
      </c>
      <c r="X658" t="str">
        <f t="shared" si="41"/>
        <v/>
      </c>
      <c r="Y658" t="str">
        <f t="shared" si="42"/>
        <v/>
      </c>
      <c r="Z658" t="str">
        <f t="shared" si="43"/>
        <v/>
      </c>
    </row>
    <row r="659" spans="1:26" x14ac:dyDescent="0.25">
      <c r="A659">
        <v>667</v>
      </c>
      <c r="B659" t="s">
        <v>327</v>
      </c>
      <c r="C659">
        <v>800</v>
      </c>
      <c r="D659">
        <v>184</v>
      </c>
      <c r="E659" t="str">
        <f>IFERROR(IF(OR(HLOOKUP($A659,'Z-scores'!$C$2:$UD$20,3,FALSE)&gt;3,HLOOKUP(A659,'Z-scores'!$C$2:$UD$20,3,FALSE)&lt;-3),"",'Total-corrected counts'!E659),"")</f>
        <v/>
      </c>
      <c r="F659">
        <f>IFERROR(IF(OR(HLOOKUP($A659,'Z-scores'!$C$2:$UD$20,4,FALSE)&gt;3,HLOOKUP($A659,'Z-scores'!$C$2:$UD$20,4,FALSE)&lt;-3),"",'Total-corrected counts'!F659),"")</f>
        <v>7.0627725442715255</v>
      </c>
      <c r="G659">
        <f>IFERROR(IF(OR(HLOOKUP($A659,'Z-scores'!$C$2:$UD$20,5,FALSE)&gt;3,HLOOKUP($A659,'Z-scores'!$C$2:$UD$20,5,FALSE)&lt;-3),"",'Total-corrected counts'!G659),"")</f>
        <v>9.7304092412698289</v>
      </c>
      <c r="H659">
        <f>IFERROR(IF(OR(HLOOKUP($A659,'Z-scores'!$C$2:$UD$20,6,FALSE)&gt;3,HLOOKUP($A659,'Z-scores'!$C$2:$UD$20,6,FALSE)&lt;-3),"",'Total-corrected counts'!H659),"")</f>
        <v>3.0852973019005292</v>
      </c>
      <c r="I659">
        <f>IFERROR(IF(OR(HLOOKUP($A659,'Z-scores'!$C$2:$UD$20,7,FALSE)&gt;3,HLOOKUP($A659,'Z-scores'!$C$2:$UD$20,7,FALSE)&lt;-3),"",'Total-corrected counts'!I659),"")</f>
        <v>5.5412065669454717E-2</v>
      </c>
      <c r="J659">
        <f>IFERROR(IF(OR(HLOOKUP($A659,'Z-scores'!$C$2:$UD$20,8,FALSE)&gt;3,HLOOKUP($A659,'Z-scores'!$C$2:$UD$20,8,FALSE)&lt;-3),"",'Total-corrected counts'!J659),"")</f>
        <v>3.6389025306644101</v>
      </c>
      <c r="K659">
        <f>IFERROR(IF(OR(HLOOKUP($A659,'Z-scores'!$C$2:$UD$20,9,FALSE)&gt;3,HLOOKUP($A659,'Z-scores'!$C$2:$UD$20,9,FALSE)&lt;-3),"",'Total-corrected counts'!K659),"")</f>
        <v>8.2368024973521372</v>
      </c>
      <c r="L659">
        <f>IFERROR(IF(OR(HLOOKUP($A659,'Z-scores'!$C$2:$UD$20,10,FALSE)&gt;3,HLOOKUP($A659,'Z-scores'!$C$2:$UD$20,10,FALSE)&lt;-3),"",'Total-corrected counts'!L659),"")</f>
        <v>0</v>
      </c>
      <c r="M659">
        <f>IFERROR(IF(OR(HLOOKUP($A659,'Z-scores'!$C$2:$UD$20,11,FALSE)&gt;3,HLOOKUP($A659,'Z-scores'!$C$2:$UD$20,11,FALSE)&lt;-3),"",'Total-corrected counts'!M659),"")</f>
        <v>2.9535005662795939</v>
      </c>
      <c r="N659">
        <f>IFERROR(IF(OR(HLOOKUP($A659,'Z-scores'!$C$2:$UD$20,12,FALSE)&gt;3,HLOOKUP($A659,'Z-scores'!$C$2:$UD$20,12,FALSE)&lt;-3),"",'Total-corrected counts'!N659),"")</f>
        <v>7.1022271667978671</v>
      </c>
      <c r="O659">
        <f>IFERROR(IF(OR(HLOOKUP($A659,'Z-scores'!$C$2:$UD$20,13,FALSE)&gt;3,HLOOKUP($A659,'Z-scores'!$C$2:$UD$20,13,FALSE)&lt;-3),"",'Total-corrected counts'!O659),"")</f>
        <v>0.77739379235912764</v>
      </c>
      <c r="P659">
        <f>IFERROR(IF(OR(HLOOKUP($A659,'Z-scores'!$C$2:$UD$20,14,FALSE)&gt;3,HLOOKUP($A659,'Z-scores'!$C$2:$UD$20,14,FALSE)&lt;-3),"",'Total-corrected counts'!P659),"")</f>
        <v>0.33762862475313582</v>
      </c>
      <c r="Q659">
        <f>IFERROR(IF(OR(HLOOKUP($A659,'Z-scores'!$C$2:$UD$20,15,FALSE)&gt;3,HLOOKUP($A659,'Z-scores'!$C$2:$UD$20,15,FALSE)&lt;-3),"",'Total-corrected counts'!Q659),"")</f>
        <v>0.23402578964201853</v>
      </c>
      <c r="R659">
        <f>IFERROR(IF(OR(HLOOKUP($A659,'Z-scores'!$C$2:$UD$20,16,FALSE)&gt;3,HLOOKUP($A659,'Z-scores'!$C$2:$UD$20,16,FALSE)&lt;-3),"",'Total-corrected counts'!R659),"")</f>
        <v>3.2055712828896618E-2</v>
      </c>
      <c r="S659">
        <f>IFERROR(IF(OR(HLOOKUP($A659,'Z-scores'!$C$2:$UD$20,17,FALSE)&gt;3,HLOOKUP($A659,'Z-scores'!$C$2:$UD$20,17,FALSE)&lt;-3),"",'Total-corrected counts'!S659),"")</f>
        <v>8.6855599309063711E-2</v>
      </c>
      <c r="T659">
        <f>IFERROR(IF(OR(HLOOKUP($A659,'Z-scores'!$C$2:$UD$20,18,FALSE)&gt;3,HLOOKUP($A659,'Z-scores'!$C$2:$UD$20,18,FALSE)&lt;-3),"",'Total-corrected counts'!T659),"")</f>
        <v>0</v>
      </c>
      <c r="U659">
        <f>IFERROR(IF(OR(HLOOKUP($A659,'Z-scores'!$C$2:$UD$20,19,FALSE)&gt;3,HLOOKUP($A659,'Z-scores'!$C$2:$UD$20,19,FALSE)&lt;-3),"",'Total-corrected counts'!U659),"")</f>
        <v>0.52073614733361395</v>
      </c>
      <c r="V659">
        <f t="shared" si="40"/>
        <v>1</v>
      </c>
      <c r="W659" s="10">
        <f>SUMIFS(Tabel132[Cluster],Tabel132[ID],A659)</f>
        <v>1</v>
      </c>
      <c r="X659">
        <f t="shared" si="41"/>
        <v>5.6952736130683308E-2</v>
      </c>
      <c r="Y659">
        <f t="shared" si="42"/>
        <v>4.3453870934259342</v>
      </c>
      <c r="Z659">
        <f t="shared" si="43"/>
        <v>1.1363653541279652</v>
      </c>
    </row>
    <row r="660" spans="1:26" x14ac:dyDescent="0.25">
      <c r="A660">
        <v>668</v>
      </c>
      <c r="B660" t="s">
        <v>935</v>
      </c>
      <c r="C660">
        <v>72500</v>
      </c>
      <c r="D660">
        <v>830</v>
      </c>
      <c r="E660" t="str">
        <f>IFERROR(IF(OR(HLOOKUP($A660,'Z-scores'!$C$2:$UD$20,3,FALSE)&gt;3,HLOOKUP(A660,'Z-scores'!$C$2:$UD$20,3,FALSE)&lt;-3),"",'Total-corrected counts'!E660),"")</f>
        <v/>
      </c>
      <c r="F660" t="str">
        <f>IFERROR(IF(OR(HLOOKUP($A660,'Z-scores'!$C$2:$UD$20,4,FALSE)&gt;3,HLOOKUP($A660,'Z-scores'!$C$2:$UD$20,4,FALSE)&lt;-3),"",'Total-corrected counts'!F660),"")</f>
        <v/>
      </c>
      <c r="G660" t="str">
        <f>IFERROR(IF(OR(HLOOKUP($A660,'Z-scores'!$C$2:$UD$20,5,FALSE)&gt;3,HLOOKUP($A660,'Z-scores'!$C$2:$UD$20,5,FALSE)&lt;-3),"",'Total-corrected counts'!G660),"")</f>
        <v/>
      </c>
      <c r="H660" t="str">
        <f>IFERROR(IF(OR(HLOOKUP($A660,'Z-scores'!$C$2:$UD$20,6,FALSE)&gt;3,HLOOKUP($A660,'Z-scores'!$C$2:$UD$20,6,FALSE)&lt;-3),"",'Total-corrected counts'!H660),"")</f>
        <v/>
      </c>
      <c r="I660" t="str">
        <f>IFERROR(IF(OR(HLOOKUP($A660,'Z-scores'!$C$2:$UD$20,7,FALSE)&gt;3,HLOOKUP($A660,'Z-scores'!$C$2:$UD$20,7,FALSE)&lt;-3),"",'Total-corrected counts'!I660),"")</f>
        <v/>
      </c>
      <c r="J660" t="str">
        <f>IFERROR(IF(OR(HLOOKUP($A660,'Z-scores'!$C$2:$UD$20,8,FALSE)&gt;3,HLOOKUP($A660,'Z-scores'!$C$2:$UD$20,8,FALSE)&lt;-3),"",'Total-corrected counts'!J660),"")</f>
        <v/>
      </c>
      <c r="K660" t="str">
        <f>IFERROR(IF(OR(HLOOKUP($A660,'Z-scores'!$C$2:$UD$20,9,FALSE)&gt;3,HLOOKUP($A660,'Z-scores'!$C$2:$UD$20,9,FALSE)&lt;-3),"",'Total-corrected counts'!K660),"")</f>
        <v/>
      </c>
      <c r="L660" t="str">
        <f>IFERROR(IF(OR(HLOOKUP($A660,'Z-scores'!$C$2:$UD$20,10,FALSE)&gt;3,HLOOKUP($A660,'Z-scores'!$C$2:$UD$20,10,FALSE)&lt;-3),"",'Total-corrected counts'!L660),"")</f>
        <v/>
      </c>
      <c r="M660" t="str">
        <f>IFERROR(IF(OR(HLOOKUP($A660,'Z-scores'!$C$2:$UD$20,11,FALSE)&gt;3,HLOOKUP($A660,'Z-scores'!$C$2:$UD$20,11,FALSE)&lt;-3),"",'Total-corrected counts'!M660),"")</f>
        <v/>
      </c>
      <c r="N660" t="str">
        <f>IFERROR(IF(OR(HLOOKUP($A660,'Z-scores'!$C$2:$UD$20,12,FALSE)&gt;3,HLOOKUP($A660,'Z-scores'!$C$2:$UD$20,12,FALSE)&lt;-3),"",'Total-corrected counts'!N660),"")</f>
        <v/>
      </c>
      <c r="O660" t="str">
        <f>IFERROR(IF(OR(HLOOKUP($A660,'Z-scores'!$C$2:$UD$20,13,FALSE)&gt;3,HLOOKUP($A660,'Z-scores'!$C$2:$UD$20,13,FALSE)&lt;-3),"",'Total-corrected counts'!O660),"")</f>
        <v/>
      </c>
      <c r="P660" t="str">
        <f>IFERROR(IF(OR(HLOOKUP($A660,'Z-scores'!$C$2:$UD$20,14,FALSE)&gt;3,HLOOKUP($A660,'Z-scores'!$C$2:$UD$20,14,FALSE)&lt;-3),"",'Total-corrected counts'!P660),"")</f>
        <v/>
      </c>
      <c r="Q660" t="str">
        <f>IFERROR(IF(OR(HLOOKUP($A660,'Z-scores'!$C$2:$UD$20,15,FALSE)&gt;3,HLOOKUP($A660,'Z-scores'!$C$2:$UD$20,15,FALSE)&lt;-3),"",'Total-corrected counts'!Q660),"")</f>
        <v/>
      </c>
      <c r="R660" t="str">
        <f>IFERROR(IF(OR(HLOOKUP($A660,'Z-scores'!$C$2:$UD$20,16,FALSE)&gt;3,HLOOKUP($A660,'Z-scores'!$C$2:$UD$20,16,FALSE)&lt;-3),"",'Total-corrected counts'!R660),"")</f>
        <v/>
      </c>
      <c r="S660" t="str">
        <f>IFERROR(IF(OR(HLOOKUP($A660,'Z-scores'!$C$2:$UD$20,17,FALSE)&gt;3,HLOOKUP($A660,'Z-scores'!$C$2:$UD$20,17,FALSE)&lt;-3),"",'Total-corrected counts'!S660),"")</f>
        <v/>
      </c>
      <c r="T660" t="str">
        <f>IFERROR(IF(OR(HLOOKUP($A660,'Z-scores'!$C$2:$UD$20,18,FALSE)&gt;3,HLOOKUP($A660,'Z-scores'!$C$2:$UD$20,18,FALSE)&lt;-3),"",'Total-corrected counts'!T660),"")</f>
        <v/>
      </c>
      <c r="U660" t="str">
        <f>IFERROR(IF(OR(HLOOKUP($A660,'Z-scores'!$C$2:$UD$20,19,FALSE)&gt;3,HLOOKUP($A660,'Z-scores'!$C$2:$UD$20,19,FALSE)&lt;-3),"",'Total-corrected counts'!U660),"")</f>
        <v/>
      </c>
      <c r="V660">
        <f t="shared" si="40"/>
        <v>1</v>
      </c>
      <c r="W660" s="10">
        <f>SUMIFS(Tabel132[Cluster],Tabel132[ID],A660)</f>
        <v>83</v>
      </c>
      <c r="X660" t="str">
        <f t="shared" si="41"/>
        <v/>
      </c>
      <c r="Y660" t="str">
        <f t="shared" si="42"/>
        <v/>
      </c>
      <c r="Z660" t="str">
        <f t="shared" si="43"/>
        <v/>
      </c>
    </row>
    <row r="661" spans="1:26" x14ac:dyDescent="0.25">
      <c r="A661">
        <v>669</v>
      </c>
      <c r="B661" t="s">
        <v>936</v>
      </c>
      <c r="C661">
        <v>13400</v>
      </c>
      <c r="D661">
        <v>315</v>
      </c>
      <c r="E661" t="str">
        <f>IFERROR(IF(OR(HLOOKUP($A661,'Z-scores'!$C$2:$UD$20,3,FALSE)&gt;3,HLOOKUP(A661,'Z-scores'!$C$2:$UD$20,3,FALSE)&lt;-3),"",'Total-corrected counts'!E661),"")</f>
        <v/>
      </c>
      <c r="F661" t="str">
        <f>IFERROR(IF(OR(HLOOKUP($A661,'Z-scores'!$C$2:$UD$20,4,FALSE)&gt;3,HLOOKUP($A661,'Z-scores'!$C$2:$UD$20,4,FALSE)&lt;-3),"",'Total-corrected counts'!F661),"")</f>
        <v/>
      </c>
      <c r="G661" t="str">
        <f>IFERROR(IF(OR(HLOOKUP($A661,'Z-scores'!$C$2:$UD$20,5,FALSE)&gt;3,HLOOKUP($A661,'Z-scores'!$C$2:$UD$20,5,FALSE)&lt;-3),"",'Total-corrected counts'!G661),"")</f>
        <v/>
      </c>
      <c r="H661" t="str">
        <f>IFERROR(IF(OR(HLOOKUP($A661,'Z-scores'!$C$2:$UD$20,6,FALSE)&gt;3,HLOOKUP($A661,'Z-scores'!$C$2:$UD$20,6,FALSE)&lt;-3),"",'Total-corrected counts'!H661),"")</f>
        <v/>
      </c>
      <c r="I661" t="str">
        <f>IFERROR(IF(OR(HLOOKUP($A661,'Z-scores'!$C$2:$UD$20,7,FALSE)&gt;3,HLOOKUP($A661,'Z-scores'!$C$2:$UD$20,7,FALSE)&lt;-3),"",'Total-corrected counts'!I661),"")</f>
        <v/>
      </c>
      <c r="J661" t="str">
        <f>IFERROR(IF(OR(HLOOKUP($A661,'Z-scores'!$C$2:$UD$20,8,FALSE)&gt;3,HLOOKUP($A661,'Z-scores'!$C$2:$UD$20,8,FALSE)&lt;-3),"",'Total-corrected counts'!J661),"")</f>
        <v/>
      </c>
      <c r="K661" t="str">
        <f>IFERROR(IF(OR(HLOOKUP($A661,'Z-scores'!$C$2:$UD$20,9,FALSE)&gt;3,HLOOKUP($A661,'Z-scores'!$C$2:$UD$20,9,FALSE)&lt;-3),"",'Total-corrected counts'!K661),"")</f>
        <v/>
      </c>
      <c r="L661" t="str">
        <f>IFERROR(IF(OR(HLOOKUP($A661,'Z-scores'!$C$2:$UD$20,10,FALSE)&gt;3,HLOOKUP($A661,'Z-scores'!$C$2:$UD$20,10,FALSE)&lt;-3),"",'Total-corrected counts'!L661),"")</f>
        <v/>
      </c>
      <c r="M661" t="str">
        <f>IFERROR(IF(OR(HLOOKUP($A661,'Z-scores'!$C$2:$UD$20,11,FALSE)&gt;3,HLOOKUP($A661,'Z-scores'!$C$2:$UD$20,11,FALSE)&lt;-3),"",'Total-corrected counts'!M661),"")</f>
        <v/>
      </c>
      <c r="N661" t="str">
        <f>IFERROR(IF(OR(HLOOKUP($A661,'Z-scores'!$C$2:$UD$20,12,FALSE)&gt;3,HLOOKUP($A661,'Z-scores'!$C$2:$UD$20,12,FALSE)&lt;-3),"",'Total-corrected counts'!N661),"")</f>
        <v/>
      </c>
      <c r="O661" t="str">
        <f>IFERROR(IF(OR(HLOOKUP($A661,'Z-scores'!$C$2:$UD$20,13,FALSE)&gt;3,HLOOKUP($A661,'Z-scores'!$C$2:$UD$20,13,FALSE)&lt;-3),"",'Total-corrected counts'!O661),"")</f>
        <v/>
      </c>
      <c r="P661" t="str">
        <f>IFERROR(IF(OR(HLOOKUP($A661,'Z-scores'!$C$2:$UD$20,14,FALSE)&gt;3,HLOOKUP($A661,'Z-scores'!$C$2:$UD$20,14,FALSE)&lt;-3),"",'Total-corrected counts'!P661),"")</f>
        <v/>
      </c>
      <c r="Q661" t="str">
        <f>IFERROR(IF(OR(HLOOKUP($A661,'Z-scores'!$C$2:$UD$20,15,FALSE)&gt;3,HLOOKUP($A661,'Z-scores'!$C$2:$UD$20,15,FALSE)&lt;-3),"",'Total-corrected counts'!Q661),"")</f>
        <v/>
      </c>
      <c r="R661" t="str">
        <f>IFERROR(IF(OR(HLOOKUP($A661,'Z-scores'!$C$2:$UD$20,16,FALSE)&gt;3,HLOOKUP($A661,'Z-scores'!$C$2:$UD$20,16,FALSE)&lt;-3),"",'Total-corrected counts'!R661),"")</f>
        <v/>
      </c>
      <c r="S661" t="str">
        <f>IFERROR(IF(OR(HLOOKUP($A661,'Z-scores'!$C$2:$UD$20,17,FALSE)&gt;3,HLOOKUP($A661,'Z-scores'!$C$2:$UD$20,17,FALSE)&lt;-3),"",'Total-corrected counts'!S661),"")</f>
        <v/>
      </c>
      <c r="T661" t="str">
        <f>IFERROR(IF(OR(HLOOKUP($A661,'Z-scores'!$C$2:$UD$20,18,FALSE)&gt;3,HLOOKUP($A661,'Z-scores'!$C$2:$UD$20,18,FALSE)&lt;-3),"",'Total-corrected counts'!T661),"")</f>
        <v/>
      </c>
      <c r="U661" t="str">
        <f>IFERROR(IF(OR(HLOOKUP($A661,'Z-scores'!$C$2:$UD$20,19,FALSE)&gt;3,HLOOKUP($A661,'Z-scores'!$C$2:$UD$20,19,FALSE)&lt;-3),"",'Total-corrected counts'!U661),"")</f>
        <v/>
      </c>
      <c r="V661">
        <f t="shared" si="40"/>
        <v>1</v>
      </c>
      <c r="W661" s="10">
        <f>SUMIFS(Tabel132[Cluster],Tabel132[ID],A661)</f>
        <v>0</v>
      </c>
      <c r="X661" t="str">
        <f t="shared" si="41"/>
        <v/>
      </c>
      <c r="Y661" t="str">
        <f t="shared" si="42"/>
        <v/>
      </c>
      <c r="Z661" t="str">
        <f t="shared" si="43"/>
        <v/>
      </c>
    </row>
    <row r="662" spans="1:26" x14ac:dyDescent="0.25">
      <c r="A662">
        <v>670</v>
      </c>
      <c r="B662" t="s">
        <v>328</v>
      </c>
      <c r="C662">
        <v>7200</v>
      </c>
      <c r="D662">
        <v>361</v>
      </c>
      <c r="E662">
        <f>IFERROR(IF(OR(HLOOKUP($A662,'Z-scores'!$C$2:$UD$20,3,FALSE)&gt;3,HLOOKUP(A662,'Z-scores'!$C$2:$UD$20,3,FALSE)&lt;-3),"",'Total-corrected counts'!E662),"")</f>
        <v>2.8222754675339328</v>
      </c>
      <c r="F662">
        <f>IFERROR(IF(OR(HLOOKUP($A662,'Z-scores'!$C$2:$UD$20,4,FALSE)&gt;3,HLOOKUP($A662,'Z-scores'!$C$2:$UD$20,4,FALSE)&lt;-3),"",'Total-corrected counts'!F662),"")</f>
        <v>0.46757030780891629</v>
      </c>
      <c r="G662">
        <f>IFERROR(IF(OR(HLOOKUP($A662,'Z-scores'!$C$2:$UD$20,5,FALSE)&gt;3,HLOOKUP($A662,'Z-scores'!$C$2:$UD$20,5,FALSE)&lt;-3),"",'Total-corrected counts'!G662),"")</f>
        <v>17.980104032781203</v>
      </c>
      <c r="H662">
        <f>IFERROR(IF(OR(HLOOKUP($A662,'Z-scores'!$C$2:$UD$20,6,FALSE)&gt;3,HLOOKUP($A662,'Z-scores'!$C$2:$UD$20,6,FALSE)&lt;-3),"",'Total-corrected counts'!H662),"")</f>
        <v>17.660185913593526</v>
      </c>
      <c r="I662">
        <f>IFERROR(IF(OR(HLOOKUP($A662,'Z-scores'!$C$2:$UD$20,7,FALSE)&gt;3,HLOOKUP($A662,'Z-scores'!$C$2:$UD$20,7,FALSE)&lt;-3),"",'Total-corrected counts'!I662),"")</f>
        <v>5.0548117682913682</v>
      </c>
      <c r="J662">
        <f>IFERROR(IF(OR(HLOOKUP($A662,'Z-scores'!$C$2:$UD$20,8,FALSE)&gt;3,HLOOKUP($A662,'Z-scores'!$C$2:$UD$20,8,FALSE)&lt;-3),"",'Total-corrected counts'!J662),"")</f>
        <v>4.5510935444488494</v>
      </c>
      <c r="K662">
        <f>IFERROR(IF(OR(HLOOKUP($A662,'Z-scores'!$C$2:$UD$20,9,FALSE)&gt;3,HLOOKUP($A662,'Z-scores'!$C$2:$UD$20,9,FALSE)&lt;-3),"",'Total-corrected counts'!K662),"")</f>
        <v>12.665142984558784</v>
      </c>
      <c r="L662">
        <f>IFERROR(IF(OR(HLOOKUP($A662,'Z-scores'!$C$2:$UD$20,10,FALSE)&gt;3,HLOOKUP($A662,'Z-scores'!$C$2:$UD$20,10,FALSE)&lt;-3),"",'Total-corrected counts'!L662),"")</f>
        <v>0.25576936306372894</v>
      </c>
      <c r="M662">
        <f>IFERROR(IF(OR(HLOOKUP($A662,'Z-scores'!$C$2:$UD$20,11,FALSE)&gt;3,HLOOKUP($A662,'Z-scores'!$C$2:$UD$20,11,FALSE)&lt;-3),"",'Total-corrected counts'!M662),"")</f>
        <v>4.1100195087697315</v>
      </c>
      <c r="N662">
        <f>IFERROR(IF(OR(HLOOKUP($A662,'Z-scores'!$C$2:$UD$20,12,FALSE)&gt;3,HLOOKUP($A662,'Z-scores'!$C$2:$UD$20,12,FALSE)&lt;-3),"",'Total-corrected counts'!N662),"")</f>
        <v>8.2660760057440985</v>
      </c>
      <c r="O662">
        <f>IFERROR(IF(OR(HLOOKUP($A662,'Z-scores'!$C$2:$UD$20,13,FALSE)&gt;3,HLOOKUP($A662,'Z-scores'!$C$2:$UD$20,13,FALSE)&lt;-3),"",'Total-corrected counts'!O662),"")</f>
        <v>9.6484329120935897</v>
      </c>
      <c r="P662" t="str">
        <f>IFERROR(IF(OR(HLOOKUP($A662,'Z-scores'!$C$2:$UD$20,14,FALSE)&gt;3,HLOOKUP($A662,'Z-scores'!$C$2:$UD$20,14,FALSE)&lt;-3),"",'Total-corrected counts'!P662),"")</f>
        <v/>
      </c>
      <c r="Q662">
        <f>IFERROR(IF(OR(HLOOKUP($A662,'Z-scores'!$C$2:$UD$20,15,FALSE)&gt;3,HLOOKUP($A662,'Z-scores'!$C$2:$UD$20,15,FALSE)&lt;-3),"",'Total-corrected counts'!Q662),"")</f>
        <v>0.69232629435763826</v>
      </c>
      <c r="R662">
        <f>IFERROR(IF(OR(HLOOKUP($A662,'Z-scores'!$C$2:$UD$20,16,FALSE)&gt;3,HLOOKUP($A662,'Z-scores'!$C$2:$UD$20,16,FALSE)&lt;-3),"",'Total-corrected counts'!R662),"")</f>
        <v>15.150331275757265</v>
      </c>
      <c r="S662">
        <f>IFERROR(IF(OR(HLOOKUP($A662,'Z-scores'!$C$2:$UD$20,17,FALSE)&gt;3,HLOOKUP($A662,'Z-scores'!$C$2:$UD$20,17,FALSE)&lt;-3),"",'Total-corrected counts'!S662),"")</f>
        <v>16.828272366131092</v>
      </c>
      <c r="T662">
        <f>IFERROR(IF(OR(HLOOKUP($A662,'Z-scores'!$C$2:$UD$20,18,FALSE)&gt;3,HLOOKUP($A662,'Z-scores'!$C$2:$UD$20,18,FALSE)&lt;-3),"",'Total-corrected counts'!T662),"")</f>
        <v>10.86764157573071</v>
      </c>
      <c r="U662">
        <f>IFERROR(IF(OR(HLOOKUP($A662,'Z-scores'!$C$2:$UD$20,19,FALSE)&gt;3,HLOOKUP($A662,'Z-scores'!$C$2:$UD$20,19,FALSE)&lt;-3),"",'Total-corrected counts'!U662),"")</f>
        <v>12.23295999444548</v>
      </c>
      <c r="V662">
        <f t="shared" si="40"/>
        <v>1</v>
      </c>
      <c r="W662" s="10">
        <f>SUMIFS(Tabel132[Cluster],Tabel132[ID],A662)</f>
        <v>10</v>
      </c>
      <c r="X662">
        <f t="shared" si="41"/>
        <v>0.32475666761310573</v>
      </c>
      <c r="Y662">
        <f t="shared" si="42"/>
        <v>7.2852192100944473</v>
      </c>
      <c r="Z662">
        <f t="shared" si="43"/>
        <v>10.526577203465694</v>
      </c>
    </row>
    <row r="663" spans="1:26" x14ac:dyDescent="0.25">
      <c r="A663">
        <v>671</v>
      </c>
      <c r="B663" t="s">
        <v>329</v>
      </c>
      <c r="C663">
        <v>25400</v>
      </c>
      <c r="D663">
        <v>894</v>
      </c>
      <c r="E663">
        <f>IFERROR(IF(OR(HLOOKUP($A663,'Z-scores'!$C$2:$UD$20,3,FALSE)&gt;3,HLOOKUP(A663,'Z-scores'!$C$2:$UD$20,3,FALSE)&lt;-3),"",'Total-corrected counts'!E663),"")</f>
        <v>1.9350611412079115</v>
      </c>
      <c r="F663">
        <f>IFERROR(IF(OR(HLOOKUP($A663,'Z-scores'!$C$2:$UD$20,4,FALSE)&gt;3,HLOOKUP($A663,'Z-scores'!$C$2:$UD$20,4,FALSE)&lt;-3),"",'Total-corrected counts'!F663),"")</f>
        <v>0.13945079355704523</v>
      </c>
      <c r="G663">
        <f>IFERROR(IF(OR(HLOOKUP($A663,'Z-scores'!$C$2:$UD$20,5,FALSE)&gt;3,HLOOKUP($A663,'Z-scores'!$C$2:$UD$20,5,FALSE)&lt;-3),"",'Total-corrected counts'!G663),"")</f>
        <v>2.9211373498636131</v>
      </c>
      <c r="H663">
        <f>IFERROR(IF(OR(HLOOKUP($A663,'Z-scores'!$C$2:$UD$20,6,FALSE)&gt;3,HLOOKUP($A663,'Z-scores'!$C$2:$UD$20,6,FALSE)&lt;-3),"",'Total-corrected counts'!H663),"")</f>
        <v>7.8388888462314341</v>
      </c>
      <c r="I663">
        <f>IFERROR(IF(OR(HLOOKUP($A663,'Z-scores'!$C$2:$UD$20,7,FALSE)&gt;3,HLOOKUP($A663,'Z-scores'!$C$2:$UD$20,7,FALSE)&lt;-3),"",'Total-corrected counts'!I663),"")</f>
        <v>6.1199548083819986</v>
      </c>
      <c r="J663">
        <f>IFERROR(IF(OR(HLOOKUP($A663,'Z-scores'!$C$2:$UD$20,8,FALSE)&gt;3,HLOOKUP($A663,'Z-scores'!$C$2:$UD$20,8,FALSE)&lt;-3),"",'Total-corrected counts'!J663),"")</f>
        <v>3.2888184118606523</v>
      </c>
      <c r="K663">
        <f>IFERROR(IF(OR(HLOOKUP($A663,'Z-scores'!$C$2:$UD$20,9,FALSE)&gt;3,HLOOKUP($A663,'Z-scores'!$C$2:$UD$20,9,FALSE)&lt;-3),"",'Total-corrected counts'!K663),"")</f>
        <v>9.753052009588048</v>
      </c>
      <c r="L663">
        <f>IFERROR(IF(OR(HLOOKUP($A663,'Z-scores'!$C$2:$UD$20,10,FALSE)&gt;3,HLOOKUP($A663,'Z-scores'!$C$2:$UD$20,10,FALSE)&lt;-3),"",'Total-corrected counts'!L663),"")</f>
        <v>0.31750679552738759</v>
      </c>
      <c r="M663">
        <f>IFERROR(IF(OR(HLOOKUP($A663,'Z-scores'!$C$2:$UD$20,11,FALSE)&gt;3,HLOOKUP($A663,'Z-scores'!$C$2:$UD$20,11,FALSE)&lt;-3),"",'Total-corrected counts'!M663),"")</f>
        <v>3.2437822131994292</v>
      </c>
      <c r="N663">
        <f>IFERROR(IF(OR(HLOOKUP($A663,'Z-scores'!$C$2:$UD$20,12,FALSE)&gt;3,HLOOKUP($A663,'Z-scores'!$C$2:$UD$20,12,FALSE)&lt;-3),"",'Total-corrected counts'!N663),"")</f>
        <v>3.2716065787701143</v>
      </c>
      <c r="O663">
        <f>IFERROR(IF(OR(HLOOKUP($A663,'Z-scores'!$C$2:$UD$20,13,FALSE)&gt;3,HLOOKUP($A663,'Z-scores'!$C$2:$UD$20,13,FALSE)&lt;-3),"",'Total-corrected counts'!O663),"")</f>
        <v>10.479672161932136</v>
      </c>
      <c r="P663">
        <f>IFERROR(IF(OR(HLOOKUP($A663,'Z-scores'!$C$2:$UD$20,14,FALSE)&gt;3,HLOOKUP($A663,'Z-scores'!$C$2:$UD$20,14,FALSE)&lt;-3),"",'Total-corrected counts'!P663),"")</f>
        <v>14.376996122399351</v>
      </c>
      <c r="Q663">
        <f>IFERROR(IF(OR(HLOOKUP($A663,'Z-scores'!$C$2:$UD$20,15,FALSE)&gt;3,HLOOKUP($A663,'Z-scores'!$C$2:$UD$20,15,FALSE)&lt;-3),"",'Total-corrected counts'!Q663),"")</f>
        <v>15.660225756878408</v>
      </c>
      <c r="R663">
        <f>IFERROR(IF(OR(HLOOKUP($A663,'Z-scores'!$C$2:$UD$20,16,FALSE)&gt;3,HLOOKUP($A663,'Z-scores'!$C$2:$UD$20,16,FALSE)&lt;-3),"",'Total-corrected counts'!R663),"")</f>
        <v>3.946859642057897</v>
      </c>
      <c r="S663">
        <f>IFERROR(IF(OR(HLOOKUP($A663,'Z-scores'!$C$2:$UD$20,17,FALSE)&gt;3,HLOOKUP($A663,'Z-scores'!$C$2:$UD$20,17,FALSE)&lt;-3),"",'Total-corrected counts'!S663),"")</f>
        <v>2.7576652780627731</v>
      </c>
      <c r="T663">
        <f>IFERROR(IF(OR(HLOOKUP($A663,'Z-scores'!$C$2:$UD$20,18,FALSE)&gt;3,HLOOKUP($A663,'Z-scores'!$C$2:$UD$20,18,FALSE)&lt;-3),"",'Total-corrected counts'!T663),"")</f>
        <v>14.011955264835404</v>
      </c>
      <c r="U663">
        <f>IFERROR(IF(OR(HLOOKUP($A663,'Z-scores'!$C$2:$UD$20,19,FALSE)&gt;3,HLOOKUP($A663,'Z-scores'!$C$2:$UD$20,19,FALSE)&lt;-3),"",'Total-corrected counts'!U663),"")</f>
        <v>2.2955785161623479</v>
      </c>
      <c r="V663">
        <f t="shared" si="40"/>
        <v>1</v>
      </c>
      <c r="W663" s="10">
        <f>SUMIFS(Tabel132[Cluster],Tabel132[ID],A663)</f>
        <v>33</v>
      </c>
      <c r="X663">
        <f t="shared" si="41"/>
        <v>7.1443341382460543E-2</v>
      </c>
      <c r="Y663">
        <f t="shared" si="42"/>
        <v>3.9508502632686131</v>
      </c>
      <c r="Z663">
        <f t="shared" si="43"/>
        <v>8.3500699151373041</v>
      </c>
    </row>
    <row r="664" spans="1:26" x14ac:dyDescent="0.25">
      <c r="A664">
        <v>672</v>
      </c>
      <c r="B664" t="s">
        <v>330</v>
      </c>
      <c r="C664">
        <v>48200</v>
      </c>
      <c r="D664">
        <v>485</v>
      </c>
      <c r="E664" t="str">
        <f>IFERROR(IF(OR(HLOOKUP($A664,'Z-scores'!$C$2:$UD$20,3,FALSE)&gt;3,HLOOKUP(A664,'Z-scores'!$C$2:$UD$20,3,FALSE)&lt;-3),"",'Total-corrected counts'!E664),"")</f>
        <v/>
      </c>
      <c r="F664">
        <f>IFERROR(IF(OR(HLOOKUP($A664,'Z-scores'!$C$2:$UD$20,4,FALSE)&gt;3,HLOOKUP($A664,'Z-scores'!$C$2:$UD$20,4,FALSE)&lt;-3),"",'Total-corrected counts'!F664),"")</f>
        <v>921.49084382495482</v>
      </c>
      <c r="G664">
        <f>IFERROR(IF(OR(HLOOKUP($A664,'Z-scores'!$C$2:$UD$20,5,FALSE)&gt;3,HLOOKUP($A664,'Z-scores'!$C$2:$UD$20,5,FALSE)&lt;-3),"",'Total-corrected counts'!G664),"")</f>
        <v>422.66842875043812</v>
      </c>
      <c r="H664">
        <f>IFERROR(IF(OR(HLOOKUP($A664,'Z-scores'!$C$2:$UD$20,6,FALSE)&gt;3,HLOOKUP($A664,'Z-scores'!$C$2:$UD$20,6,FALSE)&lt;-3),"",'Total-corrected counts'!H664),"")</f>
        <v>791.58118694598147</v>
      </c>
      <c r="I664">
        <f>IFERROR(IF(OR(HLOOKUP($A664,'Z-scores'!$C$2:$UD$20,7,FALSE)&gt;3,HLOOKUP($A664,'Z-scores'!$C$2:$UD$20,7,FALSE)&lt;-3),"",'Total-corrected counts'!I664),"")</f>
        <v>613.36231179137974</v>
      </c>
      <c r="J664">
        <f>IFERROR(IF(OR(HLOOKUP($A664,'Z-scores'!$C$2:$UD$20,8,FALSE)&gt;3,HLOOKUP($A664,'Z-scores'!$C$2:$UD$20,8,FALSE)&lt;-3),"",'Total-corrected counts'!J664),"")</f>
        <v>651.88621378601681</v>
      </c>
      <c r="K664">
        <f>IFERROR(IF(OR(HLOOKUP($A664,'Z-scores'!$C$2:$UD$20,9,FALSE)&gt;3,HLOOKUP($A664,'Z-scores'!$C$2:$UD$20,9,FALSE)&lt;-3),"",'Total-corrected counts'!K664),"")</f>
        <v>499.56407826523218</v>
      </c>
      <c r="L664">
        <f>IFERROR(IF(OR(HLOOKUP($A664,'Z-scores'!$C$2:$UD$20,10,FALSE)&gt;3,HLOOKUP($A664,'Z-scores'!$C$2:$UD$20,10,FALSE)&lt;-3),"",'Total-corrected counts'!L664),"")</f>
        <v>1032.0734781281917</v>
      </c>
      <c r="M664">
        <f>IFERROR(IF(OR(HLOOKUP($A664,'Z-scores'!$C$2:$UD$20,11,FALSE)&gt;3,HLOOKUP($A664,'Z-scores'!$C$2:$UD$20,11,FALSE)&lt;-3),"",'Total-corrected counts'!M664),"")</f>
        <v>734.13150035064189</v>
      </c>
      <c r="N664">
        <f>IFERROR(IF(OR(HLOOKUP($A664,'Z-scores'!$C$2:$UD$20,12,FALSE)&gt;3,HLOOKUP($A664,'Z-scores'!$C$2:$UD$20,12,FALSE)&lt;-3),"",'Total-corrected counts'!N664),"")</f>
        <v>627.37867334062184</v>
      </c>
      <c r="O664">
        <f>IFERROR(IF(OR(HLOOKUP($A664,'Z-scores'!$C$2:$UD$20,13,FALSE)&gt;3,HLOOKUP($A664,'Z-scores'!$C$2:$UD$20,13,FALSE)&lt;-3),"",'Total-corrected counts'!O664),"")</f>
        <v>411.48698605772842</v>
      </c>
      <c r="P664">
        <f>IFERROR(IF(OR(HLOOKUP($A664,'Z-scores'!$C$2:$UD$20,14,FALSE)&gt;3,HLOOKUP($A664,'Z-scores'!$C$2:$UD$20,14,FALSE)&lt;-3),"",'Total-corrected counts'!P664),"")</f>
        <v>524.56376458480872</v>
      </c>
      <c r="Q664">
        <f>IFERROR(IF(OR(HLOOKUP($A664,'Z-scores'!$C$2:$UD$20,15,FALSE)&gt;3,HLOOKUP($A664,'Z-scores'!$C$2:$UD$20,15,FALSE)&lt;-3),"",'Total-corrected counts'!Q664),"")</f>
        <v>342.60400496134673</v>
      </c>
      <c r="R664">
        <f>IFERROR(IF(OR(HLOOKUP($A664,'Z-scores'!$C$2:$UD$20,16,FALSE)&gt;3,HLOOKUP($A664,'Z-scores'!$C$2:$UD$20,16,FALSE)&lt;-3),"",'Total-corrected counts'!R664),"")</f>
        <v>497.14403633515047</v>
      </c>
      <c r="S664">
        <f>IFERROR(IF(OR(HLOOKUP($A664,'Z-scores'!$C$2:$UD$20,17,FALSE)&gt;3,HLOOKUP($A664,'Z-scores'!$C$2:$UD$20,17,FALSE)&lt;-3),"",'Total-corrected counts'!S664),"")</f>
        <v>566.48850411858393</v>
      </c>
      <c r="T664">
        <f>IFERROR(IF(OR(HLOOKUP($A664,'Z-scores'!$C$2:$UD$20,18,FALSE)&gt;3,HLOOKUP($A664,'Z-scores'!$C$2:$UD$20,18,FALSE)&lt;-3),"",'Total-corrected counts'!T664),"")</f>
        <v>682.60816525000723</v>
      </c>
      <c r="U664">
        <f>IFERROR(IF(OR(HLOOKUP($A664,'Z-scores'!$C$2:$UD$20,19,FALSE)&gt;3,HLOOKUP($A664,'Z-scores'!$C$2:$UD$20,19,FALSE)&lt;-3),"",'Total-corrected counts'!U664),"")</f>
        <v>654.9819261162196</v>
      </c>
      <c r="V664">
        <f t="shared" si="40"/>
        <v>1</v>
      </c>
      <c r="W664" s="10">
        <f>SUMIFS(Tabel132[Cluster],Tabel132[ID],A664)</f>
        <v>63</v>
      </c>
      <c r="X664">
        <f t="shared" si="41"/>
        <v>6.2456397236051862E-2</v>
      </c>
      <c r="Y664">
        <f t="shared" si="42"/>
        <v>708.34475523035462</v>
      </c>
      <c r="Z664">
        <f t="shared" si="43"/>
        <v>538.4070075955583</v>
      </c>
    </row>
    <row r="665" spans="1:26" x14ac:dyDescent="0.25">
      <c r="A665">
        <v>673</v>
      </c>
      <c r="B665" t="s">
        <v>331</v>
      </c>
      <c r="C665">
        <v>114700</v>
      </c>
      <c r="D665">
        <v>46</v>
      </c>
      <c r="E665">
        <f>IFERROR(IF(OR(HLOOKUP($A665,'Z-scores'!$C$2:$UD$20,3,FALSE)&gt;3,HLOOKUP(A665,'Z-scores'!$C$2:$UD$20,3,FALSE)&lt;-3),"",'Total-corrected counts'!E665),"")</f>
        <v>0.1027300798903814</v>
      </c>
      <c r="F665">
        <f>IFERROR(IF(OR(HLOOKUP($A665,'Z-scores'!$C$2:$UD$20,4,FALSE)&gt;3,HLOOKUP($A665,'Z-scores'!$C$2:$UD$20,4,FALSE)&lt;-3),"",'Total-corrected counts'!F665),"")</f>
        <v>0</v>
      </c>
      <c r="G665">
        <f>IFERROR(IF(OR(HLOOKUP($A665,'Z-scores'!$C$2:$UD$20,5,FALSE)&gt;3,HLOOKUP($A665,'Z-scores'!$C$2:$UD$20,5,FALSE)&lt;-3),"",'Total-corrected counts'!G665),"")</f>
        <v>6.043732447993682E-2</v>
      </c>
      <c r="H665">
        <f>IFERROR(IF(OR(HLOOKUP($A665,'Z-scores'!$C$2:$UD$20,6,FALSE)&gt;3,HLOOKUP($A665,'Z-scores'!$C$2:$UD$20,6,FALSE)&lt;-3),"",'Total-corrected counts'!H665),"")</f>
        <v>0</v>
      </c>
      <c r="I665">
        <f>IFERROR(IF(OR(HLOOKUP($A665,'Z-scores'!$C$2:$UD$20,7,FALSE)&gt;3,HLOOKUP($A665,'Z-scores'!$C$2:$UD$20,7,FALSE)&lt;-3),"",'Total-corrected counts'!I665),"")</f>
        <v>0.12929481989539435</v>
      </c>
      <c r="J665">
        <f>IFERROR(IF(OR(HLOOKUP($A665,'Z-scores'!$C$2:$UD$20,8,FALSE)&gt;3,HLOOKUP($A665,'Z-scores'!$C$2:$UD$20,8,FALSE)&lt;-3),"",'Total-corrected counts'!J665),"")</f>
        <v>5.4238384603399074E-2</v>
      </c>
      <c r="K665">
        <f>IFERROR(IF(OR(HLOOKUP($A665,'Z-scores'!$C$2:$UD$20,9,FALSE)&gt;3,HLOOKUP($A665,'Z-scores'!$C$2:$UD$20,9,FALSE)&lt;-3),"",'Total-corrected counts'!K665),"")</f>
        <v>0.53068732928256868</v>
      </c>
      <c r="L665">
        <f>IFERROR(IF(OR(HLOOKUP($A665,'Z-scores'!$C$2:$UD$20,10,FALSE)&gt;3,HLOOKUP($A665,'Z-scores'!$C$2:$UD$20,10,FALSE)&lt;-3),"",'Total-corrected counts'!L665),"")</f>
        <v>0.32191661213193468</v>
      </c>
      <c r="M665">
        <f>IFERROR(IF(OR(HLOOKUP($A665,'Z-scores'!$C$2:$UD$20,11,FALSE)&gt;3,HLOOKUP($A665,'Z-scores'!$C$2:$UD$20,11,FALSE)&lt;-3),"",'Total-corrected counts'!M665),"")</f>
        <v>4.6076451892037348E-3</v>
      </c>
      <c r="N665">
        <f>IFERROR(IF(OR(HLOOKUP($A665,'Z-scores'!$C$2:$UD$20,12,FALSE)&gt;3,HLOOKUP($A665,'Z-scores'!$C$2:$UD$20,12,FALSE)&lt;-3),"",'Total-corrected counts'!N665),"")</f>
        <v>9.1641640861907965E-3</v>
      </c>
      <c r="O665">
        <f>IFERROR(IF(OR(HLOOKUP($A665,'Z-scores'!$C$2:$UD$20,13,FALSE)&gt;3,HLOOKUP($A665,'Z-scores'!$C$2:$UD$20,13,FALSE)&lt;-3),"",'Total-corrected counts'!O665),"")</f>
        <v>2.692272873971005E-2</v>
      </c>
      <c r="P665">
        <f>IFERROR(IF(OR(HLOOKUP($A665,'Z-scores'!$C$2:$UD$20,14,FALSE)&gt;3,HLOOKUP($A665,'Z-scores'!$C$2:$UD$20,14,FALSE)&lt;-3),"",'Total-corrected counts'!P665),"")</f>
        <v>3.8464020541496481E-2</v>
      </c>
      <c r="Q665">
        <f>IFERROR(IF(OR(HLOOKUP($A665,'Z-scores'!$C$2:$UD$20,15,FALSE)&gt;3,HLOOKUP($A665,'Z-scores'!$C$2:$UD$20,15,FALSE)&lt;-3),"",'Total-corrected counts'!Q665),"")</f>
        <v>0</v>
      </c>
      <c r="R665">
        <f>IFERROR(IF(OR(HLOOKUP($A665,'Z-scores'!$C$2:$UD$20,16,FALSE)&gt;3,HLOOKUP($A665,'Z-scores'!$C$2:$UD$20,16,FALSE)&lt;-3),"",'Total-corrected counts'!R665),"")</f>
        <v>3.2055712828896618E-2</v>
      </c>
      <c r="S665">
        <f>IFERROR(IF(OR(HLOOKUP($A665,'Z-scores'!$C$2:$UD$20,17,FALSE)&gt;3,HLOOKUP($A665,'Z-scores'!$C$2:$UD$20,17,FALSE)&lt;-3),"",'Total-corrected counts'!S665),"")</f>
        <v>0</v>
      </c>
      <c r="T665">
        <f>IFERROR(IF(OR(HLOOKUP($A665,'Z-scores'!$C$2:$UD$20,18,FALSE)&gt;3,HLOOKUP($A665,'Z-scores'!$C$2:$UD$20,18,FALSE)&lt;-3),"",'Total-corrected counts'!T665),"")</f>
        <v>3.4364084033931097E-2</v>
      </c>
      <c r="U665">
        <f>IFERROR(IF(OR(HLOOKUP($A665,'Z-scores'!$C$2:$UD$20,19,FALSE)&gt;3,HLOOKUP($A665,'Z-scores'!$C$2:$UD$20,19,FALSE)&lt;-3),"",'Total-corrected counts'!U665),"")</f>
        <v>1.3018403683340349E-2</v>
      </c>
      <c r="V665">
        <f t="shared" si="40"/>
        <v>1</v>
      </c>
      <c r="W665" s="10">
        <f>SUMIFS(Tabel132[Cluster],Tabel132[ID],A665)</f>
        <v>0</v>
      </c>
      <c r="X665">
        <f t="shared" si="41"/>
        <v>9.352511492703873E-2</v>
      </c>
      <c r="Y665">
        <f t="shared" si="42"/>
        <v>0.13376802171920205</v>
      </c>
      <c r="Z665">
        <f t="shared" si="43"/>
        <v>1.9248639239195675E-2</v>
      </c>
    </row>
    <row r="666" spans="1:26" x14ac:dyDescent="0.25">
      <c r="A666">
        <v>674</v>
      </c>
      <c r="B666" t="s">
        <v>937</v>
      </c>
      <c r="C666">
        <v>91000</v>
      </c>
      <c r="D666">
        <v>651</v>
      </c>
      <c r="E666" t="str">
        <f>IFERROR(IF(OR(HLOOKUP($A666,'Z-scores'!$C$2:$UD$20,3,FALSE)&gt;3,HLOOKUP(A666,'Z-scores'!$C$2:$UD$20,3,FALSE)&lt;-3),"",'Total-corrected counts'!E666),"")</f>
        <v/>
      </c>
      <c r="F666" t="str">
        <f>IFERROR(IF(OR(HLOOKUP($A666,'Z-scores'!$C$2:$UD$20,4,FALSE)&gt;3,HLOOKUP($A666,'Z-scores'!$C$2:$UD$20,4,FALSE)&lt;-3),"",'Total-corrected counts'!F666),"")</f>
        <v/>
      </c>
      <c r="G666" t="str">
        <f>IFERROR(IF(OR(HLOOKUP($A666,'Z-scores'!$C$2:$UD$20,5,FALSE)&gt;3,HLOOKUP($A666,'Z-scores'!$C$2:$UD$20,5,FALSE)&lt;-3),"",'Total-corrected counts'!G666),"")</f>
        <v/>
      </c>
      <c r="H666" t="str">
        <f>IFERROR(IF(OR(HLOOKUP($A666,'Z-scores'!$C$2:$UD$20,6,FALSE)&gt;3,HLOOKUP($A666,'Z-scores'!$C$2:$UD$20,6,FALSE)&lt;-3),"",'Total-corrected counts'!H666),"")</f>
        <v/>
      </c>
      <c r="I666" t="str">
        <f>IFERROR(IF(OR(HLOOKUP($A666,'Z-scores'!$C$2:$UD$20,7,FALSE)&gt;3,HLOOKUP($A666,'Z-scores'!$C$2:$UD$20,7,FALSE)&lt;-3),"",'Total-corrected counts'!I666),"")</f>
        <v/>
      </c>
      <c r="J666" t="str">
        <f>IFERROR(IF(OR(HLOOKUP($A666,'Z-scores'!$C$2:$UD$20,8,FALSE)&gt;3,HLOOKUP($A666,'Z-scores'!$C$2:$UD$20,8,FALSE)&lt;-3),"",'Total-corrected counts'!J666),"")</f>
        <v/>
      </c>
      <c r="K666" t="str">
        <f>IFERROR(IF(OR(HLOOKUP($A666,'Z-scores'!$C$2:$UD$20,9,FALSE)&gt;3,HLOOKUP($A666,'Z-scores'!$C$2:$UD$20,9,FALSE)&lt;-3),"",'Total-corrected counts'!K666),"")</f>
        <v/>
      </c>
      <c r="L666" t="str">
        <f>IFERROR(IF(OR(HLOOKUP($A666,'Z-scores'!$C$2:$UD$20,10,FALSE)&gt;3,HLOOKUP($A666,'Z-scores'!$C$2:$UD$20,10,FALSE)&lt;-3),"",'Total-corrected counts'!L666),"")</f>
        <v/>
      </c>
      <c r="M666" t="str">
        <f>IFERROR(IF(OR(HLOOKUP($A666,'Z-scores'!$C$2:$UD$20,11,FALSE)&gt;3,HLOOKUP($A666,'Z-scores'!$C$2:$UD$20,11,FALSE)&lt;-3),"",'Total-corrected counts'!M666),"")</f>
        <v/>
      </c>
      <c r="N666" t="str">
        <f>IFERROR(IF(OR(HLOOKUP($A666,'Z-scores'!$C$2:$UD$20,12,FALSE)&gt;3,HLOOKUP($A666,'Z-scores'!$C$2:$UD$20,12,FALSE)&lt;-3),"",'Total-corrected counts'!N666),"")</f>
        <v/>
      </c>
      <c r="O666" t="str">
        <f>IFERROR(IF(OR(HLOOKUP($A666,'Z-scores'!$C$2:$UD$20,13,FALSE)&gt;3,HLOOKUP($A666,'Z-scores'!$C$2:$UD$20,13,FALSE)&lt;-3),"",'Total-corrected counts'!O666),"")</f>
        <v/>
      </c>
      <c r="P666" t="str">
        <f>IFERROR(IF(OR(HLOOKUP($A666,'Z-scores'!$C$2:$UD$20,14,FALSE)&gt;3,HLOOKUP($A666,'Z-scores'!$C$2:$UD$20,14,FALSE)&lt;-3),"",'Total-corrected counts'!P666),"")</f>
        <v/>
      </c>
      <c r="Q666" t="str">
        <f>IFERROR(IF(OR(HLOOKUP($A666,'Z-scores'!$C$2:$UD$20,15,FALSE)&gt;3,HLOOKUP($A666,'Z-scores'!$C$2:$UD$20,15,FALSE)&lt;-3),"",'Total-corrected counts'!Q666),"")</f>
        <v/>
      </c>
      <c r="R666" t="str">
        <f>IFERROR(IF(OR(HLOOKUP($A666,'Z-scores'!$C$2:$UD$20,16,FALSE)&gt;3,HLOOKUP($A666,'Z-scores'!$C$2:$UD$20,16,FALSE)&lt;-3),"",'Total-corrected counts'!R666),"")</f>
        <v/>
      </c>
      <c r="S666" t="str">
        <f>IFERROR(IF(OR(HLOOKUP($A666,'Z-scores'!$C$2:$UD$20,17,FALSE)&gt;3,HLOOKUP($A666,'Z-scores'!$C$2:$UD$20,17,FALSE)&lt;-3),"",'Total-corrected counts'!S666),"")</f>
        <v/>
      </c>
      <c r="T666" t="str">
        <f>IFERROR(IF(OR(HLOOKUP($A666,'Z-scores'!$C$2:$UD$20,18,FALSE)&gt;3,HLOOKUP($A666,'Z-scores'!$C$2:$UD$20,18,FALSE)&lt;-3),"",'Total-corrected counts'!T666),"")</f>
        <v/>
      </c>
      <c r="U666" t="str">
        <f>IFERROR(IF(OR(HLOOKUP($A666,'Z-scores'!$C$2:$UD$20,19,FALSE)&gt;3,HLOOKUP($A666,'Z-scores'!$C$2:$UD$20,19,FALSE)&lt;-3),"",'Total-corrected counts'!U666),"")</f>
        <v/>
      </c>
      <c r="V666">
        <f t="shared" si="40"/>
        <v>1</v>
      </c>
      <c r="W666" s="10">
        <f>SUMIFS(Tabel132[Cluster],Tabel132[ID],A666)</f>
        <v>96</v>
      </c>
      <c r="X666" t="str">
        <f t="shared" si="41"/>
        <v/>
      </c>
      <c r="Y666" t="str">
        <f t="shared" si="42"/>
        <v/>
      </c>
      <c r="Z666" t="str">
        <f t="shared" si="43"/>
        <v/>
      </c>
    </row>
    <row r="667" spans="1:26" x14ac:dyDescent="0.25">
      <c r="A667">
        <v>675</v>
      </c>
      <c r="B667" t="s">
        <v>332</v>
      </c>
      <c r="C667">
        <v>25000</v>
      </c>
      <c r="D667">
        <v>119</v>
      </c>
      <c r="E667" t="str">
        <f>IFERROR(IF(OR(HLOOKUP($A667,'Z-scores'!$C$2:$UD$20,3,FALSE)&gt;3,HLOOKUP(A667,'Z-scores'!$C$2:$UD$20,3,FALSE)&lt;-3),"",'Total-corrected counts'!E667),"")</f>
        <v/>
      </c>
      <c r="F667">
        <f>IFERROR(IF(OR(HLOOKUP($A667,'Z-scores'!$C$2:$UD$20,4,FALSE)&gt;3,HLOOKUP($A667,'Z-scores'!$C$2:$UD$20,4,FALSE)&lt;-3),"",'Total-corrected counts'!F667),"")</f>
        <v>7.965101208464171</v>
      </c>
      <c r="G667">
        <f>IFERROR(IF(OR(HLOOKUP($A667,'Z-scores'!$C$2:$UD$20,5,FALSE)&gt;3,HLOOKUP($A667,'Z-scores'!$C$2:$UD$20,5,FALSE)&lt;-3),"",'Total-corrected counts'!G667),"")</f>
        <v>0.7957581056525016</v>
      </c>
      <c r="H667">
        <f>IFERROR(IF(OR(HLOOKUP($A667,'Z-scores'!$C$2:$UD$20,6,FALSE)&gt;3,HLOOKUP($A667,'Z-scores'!$C$2:$UD$20,6,FALSE)&lt;-3),"",'Total-corrected counts'!H667),"")</f>
        <v>2.1708766083508251</v>
      </c>
      <c r="I667">
        <f>IFERROR(IF(OR(HLOOKUP($A667,'Z-scores'!$C$2:$UD$20,7,FALSE)&gt;3,HLOOKUP($A667,'Z-scores'!$C$2:$UD$20,7,FALSE)&lt;-3),"",'Total-corrected counts'!I667),"")</f>
        <v>1.0035740782356799</v>
      </c>
      <c r="J667">
        <f>IFERROR(IF(OR(HLOOKUP($A667,'Z-scores'!$C$2:$UD$20,8,FALSE)&gt;3,HLOOKUP($A667,'Z-scores'!$C$2:$UD$20,8,FALSE)&lt;-3),"",'Total-corrected counts'!J667),"")</f>
        <v>1.4644363842917747</v>
      </c>
      <c r="K667">
        <f>IFERROR(IF(OR(HLOOKUP($A667,'Z-scores'!$C$2:$UD$20,9,FALSE)&gt;3,HLOOKUP($A667,'Z-scores'!$C$2:$UD$20,9,FALSE)&lt;-3),"",'Total-corrected counts'!K667),"")</f>
        <v>1.88639277551703</v>
      </c>
      <c r="L667">
        <f>IFERROR(IF(OR(HLOOKUP($A667,'Z-scores'!$C$2:$UD$20,10,FALSE)&gt;3,HLOOKUP($A667,'Z-scores'!$C$2:$UD$20,10,FALSE)&lt;-3),"",'Total-corrected counts'!L667),"")</f>
        <v>2.4694972985463477</v>
      </c>
      <c r="M667">
        <f>IFERROR(IF(OR(HLOOKUP($A667,'Z-scores'!$C$2:$UD$20,11,FALSE)&gt;3,HLOOKUP($A667,'Z-scores'!$C$2:$UD$20,11,FALSE)&lt;-3),"",'Total-corrected counts'!M667),"")</f>
        <v>0.9123137474623394</v>
      </c>
      <c r="N667">
        <f>IFERROR(IF(OR(HLOOKUP($A667,'Z-scores'!$C$2:$UD$20,12,FALSE)&gt;3,HLOOKUP($A667,'Z-scores'!$C$2:$UD$20,12,FALSE)&lt;-3),"",'Total-corrected counts'!N667),"")</f>
        <v>6.286616563126886</v>
      </c>
      <c r="O667">
        <f>IFERROR(IF(OR(HLOOKUP($A667,'Z-scores'!$C$2:$UD$20,13,FALSE)&gt;3,HLOOKUP($A667,'Z-scores'!$C$2:$UD$20,13,FALSE)&lt;-3),"",'Total-corrected counts'!O667),"")</f>
        <v>1.2047921111020246</v>
      </c>
      <c r="P667">
        <f>IFERROR(IF(OR(HLOOKUP($A667,'Z-scores'!$C$2:$UD$20,14,FALSE)&gt;3,HLOOKUP($A667,'Z-scores'!$C$2:$UD$20,14,FALSE)&lt;-3),"",'Total-corrected counts'!P667),"")</f>
        <v>1.2223010972075548</v>
      </c>
      <c r="Q667">
        <f>IFERROR(IF(OR(HLOOKUP($A667,'Z-scores'!$C$2:$UD$20,15,FALSE)&gt;3,HLOOKUP($A667,'Z-scores'!$C$2:$UD$20,15,FALSE)&lt;-3),"",'Total-corrected counts'!Q667),"")</f>
        <v>0.10726182025259183</v>
      </c>
      <c r="R667">
        <f>IFERROR(IF(OR(HLOOKUP($A667,'Z-scores'!$C$2:$UD$20,16,FALSE)&gt;3,HLOOKUP($A667,'Z-scores'!$C$2:$UD$20,16,FALSE)&lt;-3),"",'Total-corrected counts'!R667),"")</f>
        <v>1.8071408107290472</v>
      </c>
      <c r="S667">
        <f>IFERROR(IF(OR(HLOOKUP($A667,'Z-scores'!$C$2:$UD$20,17,FALSE)&gt;3,HLOOKUP($A667,'Z-scores'!$C$2:$UD$20,17,FALSE)&lt;-3),"",'Total-corrected counts'!S667),"")</f>
        <v>1.7316835112244575</v>
      </c>
      <c r="T667">
        <f>IFERROR(IF(OR(HLOOKUP($A667,'Z-scores'!$C$2:$UD$20,18,FALSE)&gt;3,HLOOKUP($A667,'Z-scores'!$C$2:$UD$20,18,FALSE)&lt;-3),"",'Total-corrected counts'!T667),"")</f>
        <v>3.6683659706221445</v>
      </c>
      <c r="U667">
        <f>IFERROR(IF(OR(HLOOKUP($A667,'Z-scores'!$C$2:$UD$20,19,FALSE)&gt;3,HLOOKUP($A667,'Z-scores'!$C$2:$UD$20,19,FALSE)&lt;-3),"",'Total-corrected counts'!U667),"")</f>
        <v>4.0400446097299545</v>
      </c>
      <c r="V667">
        <f t="shared" si="40"/>
        <v>1</v>
      </c>
      <c r="W667" s="10">
        <f>SUMIFS(Tabel132[Cluster],Tabel132[ID],A667)</f>
        <v>32</v>
      </c>
      <c r="X667">
        <f t="shared" si="41"/>
        <v>0.87519595966129204</v>
      </c>
      <c r="Y667">
        <f t="shared" si="42"/>
        <v>2.3334937758150835</v>
      </c>
      <c r="Z667">
        <f t="shared" si="43"/>
        <v>2.5085258117493328</v>
      </c>
    </row>
    <row r="668" spans="1:26" x14ac:dyDescent="0.25">
      <c r="A668">
        <v>676</v>
      </c>
      <c r="B668" t="s">
        <v>938</v>
      </c>
      <c r="C668">
        <v>72600</v>
      </c>
      <c r="D668">
        <v>830</v>
      </c>
      <c r="E668" t="str">
        <f>IFERROR(IF(OR(HLOOKUP($A668,'Z-scores'!$C$2:$UD$20,3,FALSE)&gt;3,HLOOKUP(A668,'Z-scores'!$C$2:$UD$20,3,FALSE)&lt;-3),"",'Total-corrected counts'!E668),"")</f>
        <v/>
      </c>
      <c r="F668" t="str">
        <f>IFERROR(IF(OR(HLOOKUP($A668,'Z-scores'!$C$2:$UD$20,4,FALSE)&gt;3,HLOOKUP($A668,'Z-scores'!$C$2:$UD$20,4,FALSE)&lt;-3),"",'Total-corrected counts'!F668),"")</f>
        <v/>
      </c>
      <c r="G668" t="str">
        <f>IFERROR(IF(OR(HLOOKUP($A668,'Z-scores'!$C$2:$UD$20,5,FALSE)&gt;3,HLOOKUP($A668,'Z-scores'!$C$2:$UD$20,5,FALSE)&lt;-3),"",'Total-corrected counts'!G668),"")</f>
        <v/>
      </c>
      <c r="H668" t="str">
        <f>IFERROR(IF(OR(HLOOKUP($A668,'Z-scores'!$C$2:$UD$20,6,FALSE)&gt;3,HLOOKUP($A668,'Z-scores'!$C$2:$UD$20,6,FALSE)&lt;-3),"",'Total-corrected counts'!H668),"")</f>
        <v/>
      </c>
      <c r="I668" t="str">
        <f>IFERROR(IF(OR(HLOOKUP($A668,'Z-scores'!$C$2:$UD$20,7,FALSE)&gt;3,HLOOKUP($A668,'Z-scores'!$C$2:$UD$20,7,FALSE)&lt;-3),"",'Total-corrected counts'!I668),"")</f>
        <v/>
      </c>
      <c r="J668" t="str">
        <f>IFERROR(IF(OR(HLOOKUP($A668,'Z-scores'!$C$2:$UD$20,8,FALSE)&gt;3,HLOOKUP($A668,'Z-scores'!$C$2:$UD$20,8,FALSE)&lt;-3),"",'Total-corrected counts'!J668),"")</f>
        <v/>
      </c>
      <c r="K668" t="str">
        <f>IFERROR(IF(OR(HLOOKUP($A668,'Z-scores'!$C$2:$UD$20,9,FALSE)&gt;3,HLOOKUP($A668,'Z-scores'!$C$2:$UD$20,9,FALSE)&lt;-3),"",'Total-corrected counts'!K668),"")</f>
        <v/>
      </c>
      <c r="L668" t="str">
        <f>IFERROR(IF(OR(HLOOKUP($A668,'Z-scores'!$C$2:$UD$20,10,FALSE)&gt;3,HLOOKUP($A668,'Z-scores'!$C$2:$UD$20,10,FALSE)&lt;-3),"",'Total-corrected counts'!L668),"")</f>
        <v/>
      </c>
      <c r="M668" t="str">
        <f>IFERROR(IF(OR(HLOOKUP($A668,'Z-scores'!$C$2:$UD$20,11,FALSE)&gt;3,HLOOKUP($A668,'Z-scores'!$C$2:$UD$20,11,FALSE)&lt;-3),"",'Total-corrected counts'!M668),"")</f>
        <v/>
      </c>
      <c r="N668" t="str">
        <f>IFERROR(IF(OR(HLOOKUP($A668,'Z-scores'!$C$2:$UD$20,12,FALSE)&gt;3,HLOOKUP($A668,'Z-scores'!$C$2:$UD$20,12,FALSE)&lt;-3),"",'Total-corrected counts'!N668),"")</f>
        <v/>
      </c>
      <c r="O668" t="str">
        <f>IFERROR(IF(OR(HLOOKUP($A668,'Z-scores'!$C$2:$UD$20,13,FALSE)&gt;3,HLOOKUP($A668,'Z-scores'!$C$2:$UD$20,13,FALSE)&lt;-3),"",'Total-corrected counts'!O668),"")</f>
        <v/>
      </c>
      <c r="P668" t="str">
        <f>IFERROR(IF(OR(HLOOKUP($A668,'Z-scores'!$C$2:$UD$20,14,FALSE)&gt;3,HLOOKUP($A668,'Z-scores'!$C$2:$UD$20,14,FALSE)&lt;-3),"",'Total-corrected counts'!P668),"")</f>
        <v/>
      </c>
      <c r="Q668" t="str">
        <f>IFERROR(IF(OR(HLOOKUP($A668,'Z-scores'!$C$2:$UD$20,15,FALSE)&gt;3,HLOOKUP($A668,'Z-scores'!$C$2:$UD$20,15,FALSE)&lt;-3),"",'Total-corrected counts'!Q668),"")</f>
        <v/>
      </c>
      <c r="R668" t="str">
        <f>IFERROR(IF(OR(HLOOKUP($A668,'Z-scores'!$C$2:$UD$20,16,FALSE)&gt;3,HLOOKUP($A668,'Z-scores'!$C$2:$UD$20,16,FALSE)&lt;-3),"",'Total-corrected counts'!R668),"")</f>
        <v/>
      </c>
      <c r="S668" t="str">
        <f>IFERROR(IF(OR(HLOOKUP($A668,'Z-scores'!$C$2:$UD$20,17,FALSE)&gt;3,HLOOKUP($A668,'Z-scores'!$C$2:$UD$20,17,FALSE)&lt;-3),"",'Total-corrected counts'!S668),"")</f>
        <v/>
      </c>
      <c r="T668" t="str">
        <f>IFERROR(IF(OR(HLOOKUP($A668,'Z-scores'!$C$2:$UD$20,18,FALSE)&gt;3,HLOOKUP($A668,'Z-scores'!$C$2:$UD$20,18,FALSE)&lt;-3),"",'Total-corrected counts'!T668),"")</f>
        <v/>
      </c>
      <c r="U668" t="str">
        <f>IFERROR(IF(OR(HLOOKUP($A668,'Z-scores'!$C$2:$UD$20,19,FALSE)&gt;3,HLOOKUP($A668,'Z-scores'!$C$2:$UD$20,19,FALSE)&lt;-3),"",'Total-corrected counts'!U668),"")</f>
        <v/>
      </c>
      <c r="V668">
        <f t="shared" si="40"/>
        <v>1</v>
      </c>
      <c r="W668" s="10">
        <f>SUMIFS(Tabel132[Cluster],Tabel132[ID],A668)</f>
        <v>83</v>
      </c>
      <c r="X668" t="str">
        <f t="shared" si="41"/>
        <v/>
      </c>
      <c r="Y668" t="str">
        <f t="shared" si="42"/>
        <v/>
      </c>
      <c r="Z668" t="str">
        <f t="shared" si="43"/>
        <v/>
      </c>
    </row>
    <row r="669" spans="1:26" x14ac:dyDescent="0.25">
      <c r="A669">
        <v>677</v>
      </c>
      <c r="B669" t="s">
        <v>939</v>
      </c>
      <c r="C669">
        <v>9800</v>
      </c>
      <c r="D669">
        <v>315</v>
      </c>
      <c r="E669" t="str">
        <f>IFERROR(IF(OR(HLOOKUP($A669,'Z-scores'!$C$2:$UD$20,3,FALSE)&gt;3,HLOOKUP(A669,'Z-scores'!$C$2:$UD$20,3,FALSE)&lt;-3),"",'Total-corrected counts'!E669),"")</f>
        <v/>
      </c>
      <c r="F669" t="str">
        <f>IFERROR(IF(OR(HLOOKUP($A669,'Z-scores'!$C$2:$UD$20,4,FALSE)&gt;3,HLOOKUP($A669,'Z-scores'!$C$2:$UD$20,4,FALSE)&lt;-3),"",'Total-corrected counts'!F669),"")</f>
        <v/>
      </c>
      <c r="G669" t="str">
        <f>IFERROR(IF(OR(HLOOKUP($A669,'Z-scores'!$C$2:$UD$20,5,FALSE)&gt;3,HLOOKUP($A669,'Z-scores'!$C$2:$UD$20,5,FALSE)&lt;-3),"",'Total-corrected counts'!G669),"")</f>
        <v/>
      </c>
      <c r="H669" t="str">
        <f>IFERROR(IF(OR(HLOOKUP($A669,'Z-scores'!$C$2:$UD$20,6,FALSE)&gt;3,HLOOKUP($A669,'Z-scores'!$C$2:$UD$20,6,FALSE)&lt;-3),"",'Total-corrected counts'!H669),"")</f>
        <v/>
      </c>
      <c r="I669" t="str">
        <f>IFERROR(IF(OR(HLOOKUP($A669,'Z-scores'!$C$2:$UD$20,7,FALSE)&gt;3,HLOOKUP($A669,'Z-scores'!$C$2:$UD$20,7,FALSE)&lt;-3),"",'Total-corrected counts'!I669),"")</f>
        <v/>
      </c>
      <c r="J669" t="str">
        <f>IFERROR(IF(OR(HLOOKUP($A669,'Z-scores'!$C$2:$UD$20,8,FALSE)&gt;3,HLOOKUP($A669,'Z-scores'!$C$2:$UD$20,8,FALSE)&lt;-3),"",'Total-corrected counts'!J669),"")</f>
        <v/>
      </c>
      <c r="K669" t="str">
        <f>IFERROR(IF(OR(HLOOKUP($A669,'Z-scores'!$C$2:$UD$20,9,FALSE)&gt;3,HLOOKUP($A669,'Z-scores'!$C$2:$UD$20,9,FALSE)&lt;-3),"",'Total-corrected counts'!K669),"")</f>
        <v/>
      </c>
      <c r="L669" t="str">
        <f>IFERROR(IF(OR(HLOOKUP($A669,'Z-scores'!$C$2:$UD$20,10,FALSE)&gt;3,HLOOKUP($A669,'Z-scores'!$C$2:$UD$20,10,FALSE)&lt;-3),"",'Total-corrected counts'!L669),"")</f>
        <v/>
      </c>
      <c r="M669" t="str">
        <f>IFERROR(IF(OR(HLOOKUP($A669,'Z-scores'!$C$2:$UD$20,11,FALSE)&gt;3,HLOOKUP($A669,'Z-scores'!$C$2:$UD$20,11,FALSE)&lt;-3),"",'Total-corrected counts'!M669),"")</f>
        <v/>
      </c>
      <c r="N669" t="str">
        <f>IFERROR(IF(OR(HLOOKUP($A669,'Z-scores'!$C$2:$UD$20,12,FALSE)&gt;3,HLOOKUP($A669,'Z-scores'!$C$2:$UD$20,12,FALSE)&lt;-3),"",'Total-corrected counts'!N669),"")</f>
        <v/>
      </c>
      <c r="O669" t="str">
        <f>IFERROR(IF(OR(HLOOKUP($A669,'Z-scores'!$C$2:$UD$20,13,FALSE)&gt;3,HLOOKUP($A669,'Z-scores'!$C$2:$UD$20,13,FALSE)&lt;-3),"",'Total-corrected counts'!O669),"")</f>
        <v/>
      </c>
      <c r="P669" t="str">
        <f>IFERROR(IF(OR(HLOOKUP($A669,'Z-scores'!$C$2:$UD$20,14,FALSE)&gt;3,HLOOKUP($A669,'Z-scores'!$C$2:$UD$20,14,FALSE)&lt;-3),"",'Total-corrected counts'!P669),"")</f>
        <v/>
      </c>
      <c r="Q669" t="str">
        <f>IFERROR(IF(OR(HLOOKUP($A669,'Z-scores'!$C$2:$UD$20,15,FALSE)&gt;3,HLOOKUP($A669,'Z-scores'!$C$2:$UD$20,15,FALSE)&lt;-3),"",'Total-corrected counts'!Q669),"")</f>
        <v/>
      </c>
      <c r="R669" t="str">
        <f>IFERROR(IF(OR(HLOOKUP($A669,'Z-scores'!$C$2:$UD$20,16,FALSE)&gt;3,HLOOKUP($A669,'Z-scores'!$C$2:$UD$20,16,FALSE)&lt;-3),"",'Total-corrected counts'!R669),"")</f>
        <v/>
      </c>
      <c r="S669" t="str">
        <f>IFERROR(IF(OR(HLOOKUP($A669,'Z-scores'!$C$2:$UD$20,17,FALSE)&gt;3,HLOOKUP($A669,'Z-scores'!$C$2:$UD$20,17,FALSE)&lt;-3),"",'Total-corrected counts'!S669),"")</f>
        <v/>
      </c>
      <c r="T669" t="str">
        <f>IFERROR(IF(OR(HLOOKUP($A669,'Z-scores'!$C$2:$UD$20,18,FALSE)&gt;3,HLOOKUP($A669,'Z-scores'!$C$2:$UD$20,18,FALSE)&lt;-3),"",'Total-corrected counts'!T669),"")</f>
        <v/>
      </c>
      <c r="U669" t="str">
        <f>IFERROR(IF(OR(HLOOKUP($A669,'Z-scores'!$C$2:$UD$20,19,FALSE)&gt;3,HLOOKUP($A669,'Z-scores'!$C$2:$UD$20,19,FALSE)&lt;-3),"",'Total-corrected counts'!U669),"")</f>
        <v/>
      </c>
      <c r="V669">
        <f t="shared" si="40"/>
        <v>1</v>
      </c>
      <c r="W669" s="10">
        <f>SUMIFS(Tabel132[Cluster],Tabel132[ID],A669)</f>
        <v>13</v>
      </c>
      <c r="X669" t="str">
        <f t="shared" si="41"/>
        <v/>
      </c>
      <c r="Y669" t="str">
        <f t="shared" si="42"/>
        <v/>
      </c>
      <c r="Z669" t="str">
        <f t="shared" si="43"/>
        <v/>
      </c>
    </row>
    <row r="670" spans="1:26" x14ac:dyDescent="0.25">
      <c r="A670">
        <v>678</v>
      </c>
      <c r="B670" t="s">
        <v>333</v>
      </c>
      <c r="C670">
        <v>10900</v>
      </c>
      <c r="D670">
        <v>1011</v>
      </c>
      <c r="E670">
        <f>IFERROR(IF(OR(HLOOKUP($A670,'Z-scores'!$C$2:$UD$20,3,FALSE)&gt;3,HLOOKUP(A670,'Z-scores'!$C$2:$UD$20,3,FALSE)&lt;-3),"",'Total-corrected counts'!E670),"")</f>
        <v>3.078166757442701</v>
      </c>
      <c r="F670">
        <f>IFERROR(IF(OR(HLOOKUP($A670,'Z-scores'!$C$2:$UD$20,4,FALSE)&gt;3,HLOOKUP($A670,'Z-scores'!$C$2:$UD$20,4,FALSE)&lt;-3),"",'Total-corrected counts'!F670),"")</f>
        <v>13.871252464997852</v>
      </c>
      <c r="G670">
        <f>IFERROR(IF(OR(HLOOKUP($A670,'Z-scores'!$C$2:$UD$20,5,FALSE)&gt;3,HLOOKUP($A670,'Z-scores'!$C$2:$UD$20,5,FALSE)&lt;-3),"",'Total-corrected counts'!G670),"")</f>
        <v>33.099508040178733</v>
      </c>
      <c r="H670">
        <f>IFERROR(IF(OR(HLOOKUP($A670,'Z-scores'!$C$2:$UD$20,6,FALSE)&gt;3,HLOOKUP($A670,'Z-scores'!$C$2:$UD$20,6,FALSE)&lt;-3),"",'Total-corrected counts'!H670),"")</f>
        <v>11.971232743799565</v>
      </c>
      <c r="I670">
        <f>IFERROR(IF(OR(HLOOKUP($A670,'Z-scores'!$C$2:$UD$20,7,FALSE)&gt;3,HLOOKUP($A670,'Z-scores'!$C$2:$UD$20,7,FALSE)&lt;-3),"",'Total-corrected counts'!I670),"")</f>
        <v>1.2929481989539435</v>
      </c>
      <c r="J670">
        <f>IFERROR(IF(OR(HLOOKUP($A670,'Z-scores'!$C$2:$UD$20,8,FALSE)&gt;3,HLOOKUP($A670,'Z-scores'!$C$2:$UD$20,8,FALSE)&lt;-3),"",'Total-corrected counts'!J670),"")</f>
        <v>4.7384625094424093</v>
      </c>
      <c r="K670">
        <f>IFERROR(IF(OR(HLOOKUP($A670,'Z-scores'!$C$2:$UD$20,9,FALSE)&gt;3,HLOOKUP($A670,'Z-scores'!$C$2:$UD$20,9,FALSE)&lt;-3),"",'Total-corrected counts'!K670),"")</f>
        <v>18.119181671219131</v>
      </c>
      <c r="L670">
        <f>IFERROR(IF(OR(HLOOKUP($A670,'Z-scores'!$C$2:$UD$20,10,FALSE)&gt;3,HLOOKUP($A670,'Z-scores'!$C$2:$UD$20,10,FALSE)&lt;-3),"",'Total-corrected counts'!L670),"")</f>
        <v>15.275604718150982</v>
      </c>
      <c r="M670">
        <f>IFERROR(IF(OR(HLOOKUP($A670,'Z-scores'!$C$2:$UD$20,11,FALSE)&gt;3,HLOOKUP($A670,'Z-scores'!$C$2:$UD$20,11,FALSE)&lt;-3),"",'Total-corrected counts'!M670),"")</f>
        <v>6.4046268129931914</v>
      </c>
      <c r="N670">
        <f>IFERROR(IF(OR(HLOOKUP($A670,'Z-scores'!$C$2:$UD$20,12,FALSE)&gt;3,HLOOKUP($A670,'Z-scores'!$C$2:$UD$20,12,FALSE)&lt;-3),"",'Total-corrected counts'!N670),"")</f>
        <v>9.0175374608117433</v>
      </c>
      <c r="O670">
        <f>IFERROR(IF(OR(HLOOKUP($A670,'Z-scores'!$C$2:$UD$20,13,FALSE)&gt;3,HLOOKUP($A670,'Z-scores'!$C$2:$UD$20,13,FALSE)&lt;-3),"",'Total-corrected counts'!O670),"")</f>
        <v>9.4633391520080821</v>
      </c>
      <c r="P670">
        <f>IFERROR(IF(OR(HLOOKUP($A670,'Z-scores'!$C$2:$UD$20,14,FALSE)&gt;3,HLOOKUP($A670,'Z-scores'!$C$2:$UD$20,14,FALSE)&lt;-3),"",'Total-corrected counts'!P670),"")</f>
        <v>11.25713667847797</v>
      </c>
      <c r="Q670">
        <f>IFERROR(IF(OR(HLOOKUP($A670,'Z-scores'!$C$2:$UD$20,15,FALSE)&gt;3,HLOOKUP($A670,'Z-scores'!$C$2:$UD$20,15,FALSE)&lt;-3),"",'Total-corrected counts'!Q670),"")</f>
        <v>14.490096808668314</v>
      </c>
      <c r="R670">
        <f>IFERROR(IF(OR(HLOOKUP($A670,'Z-scores'!$C$2:$UD$20,16,FALSE)&gt;3,HLOOKUP($A670,'Z-scores'!$C$2:$UD$20,16,FALSE)&lt;-3),"",'Total-corrected counts'!R670),"")</f>
        <v>8.8754254895007527</v>
      </c>
      <c r="S670">
        <f>IFERROR(IF(OR(HLOOKUP($A670,'Z-scores'!$C$2:$UD$20,17,FALSE)&gt;3,HLOOKUP($A670,'Z-scores'!$C$2:$UD$20,17,FALSE)&lt;-3),"",'Total-corrected counts'!S670),"")</f>
        <v>18.701096226232782</v>
      </c>
      <c r="T670">
        <f>IFERROR(IF(OR(HLOOKUP($A670,'Z-scores'!$C$2:$UD$20,18,FALSE)&gt;3,HLOOKUP($A670,'Z-scores'!$C$2:$UD$20,18,FALSE)&lt;-3),"",'Total-corrected counts'!T670),"")</f>
        <v>14.312641000132301</v>
      </c>
      <c r="U670">
        <f>IFERROR(IF(OR(HLOOKUP($A670,'Z-scores'!$C$2:$UD$20,19,FALSE)&gt;3,HLOOKUP($A670,'Z-scores'!$C$2:$UD$20,19,FALSE)&lt;-3),"",'Total-corrected counts'!U670),"")</f>
        <v>16.667896182570093</v>
      </c>
      <c r="V670">
        <f t="shared" si="40"/>
        <v>1</v>
      </c>
      <c r="W670" s="10">
        <f>SUMIFS(Tabel132[Cluster],Tabel132[ID],A670)</f>
        <v>14</v>
      </c>
      <c r="X670">
        <f t="shared" si="41"/>
        <v>0.81873768134171732</v>
      </c>
      <c r="Y670">
        <f t="shared" si="42"/>
        <v>11.983442657464279</v>
      </c>
      <c r="Z670">
        <f t="shared" si="43"/>
        <v>12.848146124800254</v>
      </c>
    </row>
    <row r="671" spans="1:26" x14ac:dyDescent="0.25">
      <c r="A671">
        <v>679</v>
      </c>
      <c r="B671" t="s">
        <v>940</v>
      </c>
      <c r="C671">
        <v>88400</v>
      </c>
      <c r="D671">
        <v>1117</v>
      </c>
      <c r="E671">
        <f>IFERROR(IF(OR(HLOOKUP($A671,'Z-scores'!$C$2:$UD$20,3,FALSE)&gt;3,HLOOKUP(A671,'Z-scores'!$C$2:$UD$20,3,FALSE)&lt;-3),"",'Total-corrected counts'!E671),"")</f>
        <v>0.24655219173691537</v>
      </c>
      <c r="F671">
        <f>IFERROR(IF(OR(HLOOKUP($A671,'Z-scores'!$C$2:$UD$20,4,FALSE)&gt;3,HLOOKUP($A671,'Z-scores'!$C$2:$UD$20,4,FALSE)&lt;-3),"",'Total-corrected counts'!F671),"")</f>
        <v>0</v>
      </c>
      <c r="G671">
        <f>IFERROR(IF(OR(HLOOKUP($A671,'Z-scores'!$C$2:$UD$20,5,FALSE)&gt;3,HLOOKUP($A671,'Z-scores'!$C$2:$UD$20,5,FALSE)&lt;-3),"",'Total-corrected counts'!G671),"")</f>
        <v>3.5859479191429178</v>
      </c>
      <c r="H671">
        <f>IFERROR(IF(OR(HLOOKUP($A671,'Z-scores'!$C$2:$UD$20,6,FALSE)&gt;3,HLOOKUP($A671,'Z-scores'!$C$2:$UD$20,6,FALSE)&lt;-3),"",'Total-corrected counts'!H671),"")</f>
        <v>0</v>
      </c>
      <c r="I671">
        <f>IFERROR(IF(OR(HLOOKUP($A671,'Z-scores'!$C$2:$UD$20,7,FALSE)&gt;3,HLOOKUP($A671,'Z-scores'!$C$2:$UD$20,7,FALSE)&lt;-3),"",'Total-corrected counts'!I671),"")</f>
        <v>0.47408100628311256</v>
      </c>
      <c r="J671">
        <f>IFERROR(IF(OR(HLOOKUP($A671,'Z-scores'!$C$2:$UD$20,8,FALSE)&gt;3,HLOOKUP($A671,'Z-scores'!$C$2:$UD$20,8,FALSE)&lt;-3),"",'Total-corrected counts'!J671),"")</f>
        <v>6.0303222154506422</v>
      </c>
      <c r="K671">
        <f>IFERROR(IF(OR(HLOOKUP($A671,'Z-scores'!$C$2:$UD$20,9,FALSE)&gt;3,HLOOKUP($A671,'Z-scores'!$C$2:$UD$20,9,FALSE)&lt;-3),"",'Total-corrected counts'!K671),"")</f>
        <v>4.7538881765984726</v>
      </c>
      <c r="L671">
        <f>IFERROR(IF(OR(HLOOKUP($A671,'Z-scores'!$C$2:$UD$20,10,FALSE)&gt;3,HLOOKUP($A671,'Z-scores'!$C$2:$UD$20,10,FALSE)&lt;-3),"",'Total-corrected counts'!L671),"")</f>
        <v>6.1737432463658704E-2</v>
      </c>
      <c r="M671">
        <f>IFERROR(IF(OR(HLOOKUP($A671,'Z-scores'!$C$2:$UD$20,11,FALSE)&gt;3,HLOOKUP($A671,'Z-scores'!$C$2:$UD$20,11,FALSE)&lt;-3),"",'Total-corrected counts'!M671),"")</f>
        <v>0</v>
      </c>
      <c r="N671">
        <f>IFERROR(IF(OR(HLOOKUP($A671,'Z-scores'!$C$2:$UD$20,12,FALSE)&gt;3,HLOOKUP($A671,'Z-scores'!$C$2:$UD$20,12,FALSE)&lt;-3),"",'Total-corrected counts'!N671),"")</f>
        <v>8.2477476775717165E-2</v>
      </c>
      <c r="O671">
        <f>IFERROR(IF(OR(HLOOKUP($A671,'Z-scores'!$C$2:$UD$20,13,FALSE)&gt;3,HLOOKUP($A671,'Z-scores'!$C$2:$UD$20,13,FALSE)&lt;-3),"",'Total-corrected counts'!O671),"")</f>
        <v>0</v>
      </c>
      <c r="P671">
        <f>IFERROR(IF(OR(HLOOKUP($A671,'Z-scores'!$C$2:$UD$20,14,FALSE)&gt;3,HLOOKUP($A671,'Z-scores'!$C$2:$UD$20,14,FALSE)&lt;-3),"",'Total-corrected counts'!P671),"")</f>
        <v>0</v>
      </c>
      <c r="Q671">
        <f>IFERROR(IF(OR(HLOOKUP($A671,'Z-scores'!$C$2:$UD$20,15,FALSE)&gt;3,HLOOKUP($A671,'Z-scores'!$C$2:$UD$20,15,FALSE)&lt;-3),"",'Total-corrected counts'!Q671),"")</f>
        <v>0</v>
      </c>
      <c r="R671">
        <f>IFERROR(IF(OR(HLOOKUP($A671,'Z-scores'!$C$2:$UD$20,16,FALSE)&gt;3,HLOOKUP($A671,'Z-scores'!$C$2:$UD$20,16,FALSE)&lt;-3),"",'Total-corrected counts'!R671),"")</f>
        <v>1.1139360208041575</v>
      </c>
      <c r="S671">
        <f>IFERROR(IF(OR(HLOOKUP($A671,'Z-scores'!$C$2:$UD$20,17,FALSE)&gt;3,HLOOKUP($A671,'Z-scores'!$C$2:$UD$20,17,FALSE)&lt;-3),"",'Total-corrected counts'!S671),"")</f>
        <v>0</v>
      </c>
      <c r="T671">
        <f>IFERROR(IF(OR(HLOOKUP($A671,'Z-scores'!$C$2:$UD$20,18,FALSE)&gt;3,HLOOKUP($A671,'Z-scores'!$C$2:$UD$20,18,FALSE)&lt;-3),"",'Total-corrected counts'!T671),"")</f>
        <v>4.0979170210462836</v>
      </c>
      <c r="U671">
        <f>IFERROR(IF(OR(HLOOKUP($A671,'Z-scores'!$C$2:$UD$20,19,FALSE)&gt;3,HLOOKUP($A671,'Z-scores'!$C$2:$UD$20,19,FALSE)&lt;-3),"",'Total-corrected counts'!U671),"")</f>
        <v>5.0815169043971826</v>
      </c>
      <c r="V671">
        <f t="shared" si="40"/>
        <v>1</v>
      </c>
      <c r="W671" s="10">
        <f>SUMIFS(Tabel132[Cluster],Tabel132[ID],A671)</f>
        <v>95</v>
      </c>
      <c r="X671">
        <f t="shared" si="41"/>
        <v>0.73034152879713266</v>
      </c>
      <c r="Y671">
        <f t="shared" si="42"/>
        <v>1.6836143268528576</v>
      </c>
      <c r="Z671">
        <f t="shared" si="43"/>
        <v>1.2969809278779176</v>
      </c>
    </row>
    <row r="672" spans="1:26" x14ac:dyDescent="0.25">
      <c r="A672">
        <v>680</v>
      </c>
      <c r="B672" t="s">
        <v>334</v>
      </c>
      <c r="C672">
        <v>23200</v>
      </c>
      <c r="D672">
        <v>746</v>
      </c>
      <c r="E672" t="str">
        <f>IFERROR(IF(OR(HLOOKUP($A672,'Z-scores'!$C$2:$UD$20,3,FALSE)&gt;3,HLOOKUP(A672,'Z-scores'!$C$2:$UD$20,3,FALSE)&lt;-3),"",'Total-corrected counts'!E672),"")</f>
        <v/>
      </c>
      <c r="F672">
        <f>IFERROR(IF(OR(HLOOKUP($A672,'Z-scores'!$C$2:$UD$20,4,FALSE)&gt;3,HLOOKUP($A672,'Z-scores'!$C$2:$UD$20,4,FALSE)&lt;-3),"",'Total-corrected counts'!F672),"")</f>
        <v>7.3826890706670992E-2</v>
      </c>
      <c r="G672">
        <f>IFERROR(IF(OR(HLOOKUP($A672,'Z-scores'!$C$2:$UD$20,5,FALSE)&gt;3,HLOOKUP($A672,'Z-scores'!$C$2:$UD$20,5,FALSE)&lt;-3),"",'Total-corrected counts'!G672),"")</f>
        <v>0</v>
      </c>
      <c r="H672">
        <f>IFERROR(IF(OR(HLOOKUP($A672,'Z-scores'!$C$2:$UD$20,6,FALSE)&gt;3,HLOOKUP($A672,'Z-scores'!$C$2:$UD$20,6,FALSE)&lt;-3),"",'Total-corrected counts'!H672),"")</f>
        <v>0</v>
      </c>
      <c r="I672">
        <f>IFERROR(IF(OR(HLOOKUP($A672,'Z-scores'!$C$2:$UD$20,7,FALSE)&gt;3,HLOOKUP($A672,'Z-scores'!$C$2:$UD$20,7,FALSE)&lt;-3),"",'Total-corrected counts'!I672),"")</f>
        <v>0</v>
      </c>
      <c r="J672">
        <f>IFERROR(IF(OR(HLOOKUP($A672,'Z-scores'!$C$2:$UD$20,8,FALSE)&gt;3,HLOOKUP($A672,'Z-scores'!$C$2:$UD$20,8,FALSE)&lt;-3),"",'Total-corrected counts'!J672),"")</f>
        <v>1.4792286710017928E-2</v>
      </c>
      <c r="K672">
        <f>IFERROR(IF(OR(HLOOKUP($A672,'Z-scores'!$C$2:$UD$20,9,FALSE)&gt;3,HLOOKUP($A672,'Z-scores'!$C$2:$UD$20,9,FALSE)&lt;-3),"",'Total-corrected counts'!K672),"")</f>
        <v>8.9191147778582974E-3</v>
      </c>
      <c r="L672">
        <f>IFERROR(IF(OR(HLOOKUP($A672,'Z-scores'!$C$2:$UD$20,10,FALSE)&gt;3,HLOOKUP($A672,'Z-scores'!$C$2:$UD$20,10,FALSE)&lt;-3),"",'Total-corrected counts'!L672),"")</f>
        <v>0</v>
      </c>
      <c r="M672">
        <f>IFERROR(IF(OR(HLOOKUP($A672,'Z-scores'!$C$2:$UD$20,11,FALSE)&gt;3,HLOOKUP($A672,'Z-scores'!$C$2:$UD$20,11,FALSE)&lt;-3),"",'Total-corrected counts'!M672),"")</f>
        <v>2.3038225946018672E-2</v>
      </c>
      <c r="N672">
        <f>IFERROR(IF(OR(HLOOKUP($A672,'Z-scores'!$C$2:$UD$20,12,FALSE)&gt;3,HLOOKUP($A672,'Z-scores'!$C$2:$UD$20,12,FALSE)&lt;-3),"",'Total-corrected counts'!N672),"")</f>
        <v>2.749249225857239E-2</v>
      </c>
      <c r="O672">
        <f>IFERROR(IF(OR(HLOOKUP($A672,'Z-scores'!$C$2:$UD$20,13,FALSE)&gt;3,HLOOKUP($A672,'Z-scores'!$C$2:$UD$20,13,FALSE)&lt;-3),"",'Total-corrected counts'!O672),"")</f>
        <v>3.0288069832173806E-2</v>
      </c>
      <c r="P672">
        <f>IFERROR(IF(OR(HLOOKUP($A672,'Z-scores'!$C$2:$UD$20,14,FALSE)&gt;3,HLOOKUP($A672,'Z-scores'!$C$2:$UD$20,14,FALSE)&lt;-3),"",'Total-corrected counts'!P672),"")</f>
        <v>0</v>
      </c>
      <c r="Q672">
        <f>IFERROR(IF(OR(HLOOKUP($A672,'Z-scores'!$C$2:$UD$20,15,FALSE)&gt;3,HLOOKUP($A672,'Z-scores'!$C$2:$UD$20,15,FALSE)&lt;-3),"",'Total-corrected counts'!Q672),"")</f>
        <v>0</v>
      </c>
      <c r="R672">
        <f>IFERROR(IF(OR(HLOOKUP($A672,'Z-scores'!$C$2:$UD$20,16,FALSE)&gt;3,HLOOKUP($A672,'Z-scores'!$C$2:$UD$20,16,FALSE)&lt;-3),"",'Total-corrected counts'!R672),"")</f>
        <v>8.0139282072241545E-3</v>
      </c>
      <c r="S672">
        <f>IFERROR(IF(OR(HLOOKUP($A672,'Z-scores'!$C$2:$UD$20,17,FALSE)&gt;3,HLOOKUP($A672,'Z-scores'!$C$2:$UD$20,17,FALSE)&lt;-3),"",'Total-corrected counts'!S672),"")</f>
        <v>0</v>
      </c>
      <c r="T672">
        <f>IFERROR(IF(OR(HLOOKUP($A672,'Z-scores'!$C$2:$UD$20,18,FALSE)&gt;3,HLOOKUP($A672,'Z-scores'!$C$2:$UD$20,18,FALSE)&lt;-3),"",'Total-corrected counts'!T672),"")</f>
        <v>8.5910210084827743E-3</v>
      </c>
      <c r="U672">
        <f>IFERROR(IF(OR(HLOOKUP($A672,'Z-scores'!$C$2:$UD$20,19,FALSE)&gt;3,HLOOKUP($A672,'Z-scores'!$C$2:$UD$20,19,FALSE)&lt;-3),"",'Total-corrected counts'!U672),"")</f>
        <v>3.0376275261127482E-2</v>
      </c>
      <c r="V672">
        <f t="shared" si="40"/>
        <v>1</v>
      </c>
      <c r="W672" s="10">
        <f>SUMIFS(Tabel132[Cluster],Tabel132[ID],A672)</f>
        <v>29</v>
      </c>
      <c r="X672">
        <f t="shared" si="41"/>
        <v>0.8490848895454759</v>
      </c>
      <c r="Y672">
        <f t="shared" si="42"/>
        <v>1.5072064767570737E-2</v>
      </c>
      <c r="Z672">
        <f t="shared" si="43"/>
        <v>1.3095223320947577E-2</v>
      </c>
    </row>
    <row r="673" spans="1:26" x14ac:dyDescent="0.25">
      <c r="A673">
        <v>681</v>
      </c>
      <c r="B673" t="s">
        <v>335</v>
      </c>
      <c r="C673">
        <v>114600</v>
      </c>
      <c r="D673">
        <v>46</v>
      </c>
      <c r="E673">
        <f>IFERROR(IF(OR(HLOOKUP($A673,'Z-scores'!$C$2:$UD$20,3,FALSE)&gt;3,HLOOKUP(A673,'Z-scores'!$C$2:$UD$20,3,FALSE)&lt;-3),"",'Total-corrected counts'!E673),"")</f>
        <v>4.669549085926427E-2</v>
      </c>
      <c r="F673">
        <f>IFERROR(IF(OR(HLOOKUP($A673,'Z-scores'!$C$2:$UD$20,4,FALSE)&gt;3,HLOOKUP($A673,'Z-scores'!$C$2:$UD$20,4,FALSE)&lt;-3),"",'Total-corrected counts'!F673),"")</f>
        <v>0</v>
      </c>
      <c r="G673">
        <f>IFERROR(IF(OR(HLOOKUP($A673,'Z-scores'!$C$2:$UD$20,5,FALSE)&gt;3,HLOOKUP($A673,'Z-scores'!$C$2:$UD$20,5,FALSE)&lt;-3),"",'Total-corrected counts'!G673),"")</f>
        <v>1.0072887413322804E-2</v>
      </c>
      <c r="H673">
        <f>IFERROR(IF(OR(HLOOKUP($A673,'Z-scores'!$C$2:$UD$20,6,FALSE)&gt;3,HLOOKUP($A673,'Z-scores'!$C$2:$UD$20,6,FALSE)&lt;-3),"",'Total-corrected counts'!H673),"")</f>
        <v>0</v>
      </c>
      <c r="I673" t="str">
        <f>IFERROR(IF(OR(HLOOKUP($A673,'Z-scores'!$C$2:$UD$20,7,FALSE)&gt;3,HLOOKUP($A673,'Z-scores'!$C$2:$UD$20,7,FALSE)&lt;-3),"",'Total-corrected counts'!I673),"")</f>
        <v/>
      </c>
      <c r="J673">
        <f>IFERROR(IF(OR(HLOOKUP($A673,'Z-scores'!$C$2:$UD$20,8,FALSE)&gt;3,HLOOKUP($A673,'Z-scores'!$C$2:$UD$20,8,FALSE)&lt;-3),"",'Total-corrected counts'!J673),"")</f>
        <v>9.8615244733452866E-3</v>
      </c>
      <c r="K673">
        <f>IFERROR(IF(OR(HLOOKUP($A673,'Z-scores'!$C$2:$UD$20,9,FALSE)&gt;3,HLOOKUP($A673,'Z-scores'!$C$2:$UD$20,9,FALSE)&lt;-3),"",'Total-corrected counts'!K673),"")</f>
        <v>0.11148893472322871</v>
      </c>
      <c r="L673">
        <f>IFERROR(IF(OR(HLOOKUP($A673,'Z-scores'!$C$2:$UD$20,10,FALSE)&gt;3,HLOOKUP($A673,'Z-scores'!$C$2:$UD$20,10,FALSE)&lt;-3),"",'Total-corrected counts'!L673),"")</f>
        <v>0.14552394795005263</v>
      </c>
      <c r="M673">
        <f>IFERROR(IF(OR(HLOOKUP($A673,'Z-scores'!$C$2:$UD$20,11,FALSE)&gt;3,HLOOKUP($A673,'Z-scores'!$C$2:$UD$20,11,FALSE)&lt;-3),"",'Total-corrected counts'!M673),"")</f>
        <v>0</v>
      </c>
      <c r="N673">
        <f>IFERROR(IF(OR(HLOOKUP($A673,'Z-scores'!$C$2:$UD$20,12,FALSE)&gt;3,HLOOKUP($A673,'Z-scores'!$C$2:$UD$20,12,FALSE)&lt;-3),"",'Total-corrected counts'!N673),"")</f>
        <v>0</v>
      </c>
      <c r="O673">
        <f>IFERROR(IF(OR(HLOOKUP($A673,'Z-scores'!$C$2:$UD$20,13,FALSE)&gt;3,HLOOKUP($A673,'Z-scores'!$C$2:$UD$20,13,FALSE)&lt;-3),"",'Total-corrected counts'!O673),"")</f>
        <v>6.7306821849275125E-2</v>
      </c>
      <c r="P673">
        <f>IFERROR(IF(OR(HLOOKUP($A673,'Z-scores'!$C$2:$UD$20,14,FALSE)&gt;3,HLOOKUP($A673,'Z-scores'!$C$2:$UD$20,14,FALSE)&lt;-3),"",'Total-corrected counts'!P673),"")</f>
        <v>0</v>
      </c>
      <c r="Q673">
        <f>IFERROR(IF(OR(HLOOKUP($A673,'Z-scores'!$C$2:$UD$20,15,FALSE)&gt;3,HLOOKUP($A673,'Z-scores'!$C$2:$UD$20,15,FALSE)&lt;-3),"",'Total-corrected counts'!Q673),"")</f>
        <v>0</v>
      </c>
      <c r="R673">
        <f>IFERROR(IF(OR(HLOOKUP($A673,'Z-scores'!$C$2:$UD$20,16,FALSE)&gt;3,HLOOKUP($A673,'Z-scores'!$C$2:$UD$20,16,FALSE)&lt;-3),"",'Total-corrected counts'!R673),"")</f>
        <v>0</v>
      </c>
      <c r="S673">
        <f>IFERROR(IF(OR(HLOOKUP($A673,'Z-scores'!$C$2:$UD$20,17,FALSE)&gt;3,HLOOKUP($A673,'Z-scores'!$C$2:$UD$20,17,FALSE)&lt;-3),"",'Total-corrected counts'!S673),"")</f>
        <v>0</v>
      </c>
      <c r="T673">
        <f>IFERROR(IF(OR(HLOOKUP($A673,'Z-scores'!$C$2:$UD$20,18,FALSE)&gt;3,HLOOKUP($A673,'Z-scores'!$C$2:$UD$20,18,FALSE)&lt;-3),"",'Total-corrected counts'!T673),"")</f>
        <v>0.17182042016965549</v>
      </c>
      <c r="U673">
        <f>IFERROR(IF(OR(HLOOKUP($A673,'Z-scores'!$C$2:$UD$20,19,FALSE)&gt;3,HLOOKUP($A673,'Z-scores'!$C$2:$UD$20,19,FALSE)&lt;-3),"",'Total-corrected counts'!U673),"")</f>
        <v>1.3018403683340349E-2</v>
      </c>
      <c r="V673">
        <f t="shared" si="40"/>
        <v>1</v>
      </c>
      <c r="W673" s="10">
        <f>SUMIFS(Tabel132[Cluster],Tabel132[ID],A673)</f>
        <v>0</v>
      </c>
      <c r="X673">
        <f t="shared" si="41"/>
        <v>0.76737977508285804</v>
      </c>
      <c r="Y673">
        <f t="shared" si="42"/>
        <v>4.0455348177401713E-2</v>
      </c>
      <c r="Z673">
        <f t="shared" si="43"/>
        <v>3.1518205712783867E-2</v>
      </c>
    </row>
    <row r="674" spans="1:26" x14ac:dyDescent="0.25">
      <c r="A674">
        <v>682</v>
      </c>
      <c r="B674" t="s">
        <v>941</v>
      </c>
      <c r="C674">
        <v>91100</v>
      </c>
      <c r="D674">
        <v>651</v>
      </c>
      <c r="E674" t="str">
        <f>IFERROR(IF(OR(HLOOKUP($A674,'Z-scores'!$C$2:$UD$20,3,FALSE)&gt;3,HLOOKUP(A674,'Z-scores'!$C$2:$UD$20,3,FALSE)&lt;-3),"",'Total-corrected counts'!E674),"")</f>
        <v/>
      </c>
      <c r="F674" t="str">
        <f>IFERROR(IF(OR(HLOOKUP($A674,'Z-scores'!$C$2:$UD$20,4,FALSE)&gt;3,HLOOKUP($A674,'Z-scores'!$C$2:$UD$20,4,FALSE)&lt;-3),"",'Total-corrected counts'!F674),"")</f>
        <v/>
      </c>
      <c r="G674" t="str">
        <f>IFERROR(IF(OR(HLOOKUP($A674,'Z-scores'!$C$2:$UD$20,5,FALSE)&gt;3,HLOOKUP($A674,'Z-scores'!$C$2:$UD$20,5,FALSE)&lt;-3),"",'Total-corrected counts'!G674),"")</f>
        <v/>
      </c>
      <c r="H674" t="str">
        <f>IFERROR(IF(OR(HLOOKUP($A674,'Z-scores'!$C$2:$UD$20,6,FALSE)&gt;3,HLOOKUP($A674,'Z-scores'!$C$2:$UD$20,6,FALSE)&lt;-3),"",'Total-corrected counts'!H674),"")</f>
        <v/>
      </c>
      <c r="I674" t="str">
        <f>IFERROR(IF(OR(HLOOKUP($A674,'Z-scores'!$C$2:$UD$20,7,FALSE)&gt;3,HLOOKUP($A674,'Z-scores'!$C$2:$UD$20,7,FALSE)&lt;-3),"",'Total-corrected counts'!I674),"")</f>
        <v/>
      </c>
      <c r="J674" t="str">
        <f>IFERROR(IF(OR(HLOOKUP($A674,'Z-scores'!$C$2:$UD$20,8,FALSE)&gt;3,HLOOKUP($A674,'Z-scores'!$C$2:$UD$20,8,FALSE)&lt;-3),"",'Total-corrected counts'!J674),"")</f>
        <v/>
      </c>
      <c r="K674" t="str">
        <f>IFERROR(IF(OR(HLOOKUP($A674,'Z-scores'!$C$2:$UD$20,9,FALSE)&gt;3,HLOOKUP($A674,'Z-scores'!$C$2:$UD$20,9,FALSE)&lt;-3),"",'Total-corrected counts'!K674),"")</f>
        <v/>
      </c>
      <c r="L674" t="str">
        <f>IFERROR(IF(OR(HLOOKUP($A674,'Z-scores'!$C$2:$UD$20,10,FALSE)&gt;3,HLOOKUP($A674,'Z-scores'!$C$2:$UD$20,10,FALSE)&lt;-3),"",'Total-corrected counts'!L674),"")</f>
        <v/>
      </c>
      <c r="M674" t="str">
        <f>IFERROR(IF(OR(HLOOKUP($A674,'Z-scores'!$C$2:$UD$20,11,FALSE)&gt;3,HLOOKUP($A674,'Z-scores'!$C$2:$UD$20,11,FALSE)&lt;-3),"",'Total-corrected counts'!M674),"")</f>
        <v/>
      </c>
      <c r="N674" t="str">
        <f>IFERROR(IF(OR(HLOOKUP($A674,'Z-scores'!$C$2:$UD$20,12,FALSE)&gt;3,HLOOKUP($A674,'Z-scores'!$C$2:$UD$20,12,FALSE)&lt;-3),"",'Total-corrected counts'!N674),"")</f>
        <v/>
      </c>
      <c r="O674" t="str">
        <f>IFERROR(IF(OR(HLOOKUP($A674,'Z-scores'!$C$2:$UD$20,13,FALSE)&gt;3,HLOOKUP($A674,'Z-scores'!$C$2:$UD$20,13,FALSE)&lt;-3),"",'Total-corrected counts'!O674),"")</f>
        <v/>
      </c>
      <c r="P674" t="str">
        <f>IFERROR(IF(OR(HLOOKUP($A674,'Z-scores'!$C$2:$UD$20,14,FALSE)&gt;3,HLOOKUP($A674,'Z-scores'!$C$2:$UD$20,14,FALSE)&lt;-3),"",'Total-corrected counts'!P674),"")</f>
        <v/>
      </c>
      <c r="Q674" t="str">
        <f>IFERROR(IF(OR(HLOOKUP($A674,'Z-scores'!$C$2:$UD$20,15,FALSE)&gt;3,HLOOKUP($A674,'Z-scores'!$C$2:$UD$20,15,FALSE)&lt;-3),"",'Total-corrected counts'!Q674),"")</f>
        <v/>
      </c>
      <c r="R674" t="str">
        <f>IFERROR(IF(OR(HLOOKUP($A674,'Z-scores'!$C$2:$UD$20,16,FALSE)&gt;3,HLOOKUP($A674,'Z-scores'!$C$2:$UD$20,16,FALSE)&lt;-3),"",'Total-corrected counts'!R674),"")</f>
        <v/>
      </c>
      <c r="S674" t="str">
        <f>IFERROR(IF(OR(HLOOKUP($A674,'Z-scores'!$C$2:$UD$20,17,FALSE)&gt;3,HLOOKUP($A674,'Z-scores'!$C$2:$UD$20,17,FALSE)&lt;-3),"",'Total-corrected counts'!S674),"")</f>
        <v/>
      </c>
      <c r="T674" t="str">
        <f>IFERROR(IF(OR(HLOOKUP($A674,'Z-scores'!$C$2:$UD$20,18,FALSE)&gt;3,HLOOKUP($A674,'Z-scores'!$C$2:$UD$20,18,FALSE)&lt;-3),"",'Total-corrected counts'!T674),"")</f>
        <v/>
      </c>
      <c r="U674" t="str">
        <f>IFERROR(IF(OR(HLOOKUP($A674,'Z-scores'!$C$2:$UD$20,19,FALSE)&gt;3,HLOOKUP($A674,'Z-scores'!$C$2:$UD$20,19,FALSE)&lt;-3),"",'Total-corrected counts'!U674),"")</f>
        <v/>
      </c>
      <c r="V674">
        <f t="shared" si="40"/>
        <v>1</v>
      </c>
      <c r="W674" s="10">
        <f>SUMIFS(Tabel132[Cluster],Tabel132[ID],A674)</f>
        <v>96</v>
      </c>
      <c r="X674" t="str">
        <f t="shared" si="41"/>
        <v/>
      </c>
      <c r="Y674" t="str">
        <f t="shared" si="42"/>
        <v/>
      </c>
      <c r="Z674" t="str">
        <f t="shared" si="43"/>
        <v/>
      </c>
    </row>
    <row r="675" spans="1:26" x14ac:dyDescent="0.25">
      <c r="A675">
        <v>683</v>
      </c>
      <c r="B675" t="s">
        <v>942</v>
      </c>
      <c r="C675">
        <v>27700</v>
      </c>
      <c r="D675">
        <v>22</v>
      </c>
      <c r="E675" t="str">
        <f>IFERROR(IF(OR(HLOOKUP($A675,'Z-scores'!$C$2:$UD$20,3,FALSE)&gt;3,HLOOKUP(A675,'Z-scores'!$C$2:$UD$20,3,FALSE)&lt;-3),"",'Total-corrected counts'!E675),"")</f>
        <v/>
      </c>
      <c r="F675" t="str">
        <f>IFERROR(IF(OR(HLOOKUP($A675,'Z-scores'!$C$2:$UD$20,4,FALSE)&gt;3,HLOOKUP($A675,'Z-scores'!$C$2:$UD$20,4,FALSE)&lt;-3),"",'Total-corrected counts'!F675),"")</f>
        <v/>
      </c>
      <c r="G675" t="str">
        <f>IFERROR(IF(OR(HLOOKUP($A675,'Z-scores'!$C$2:$UD$20,5,FALSE)&gt;3,HLOOKUP($A675,'Z-scores'!$C$2:$UD$20,5,FALSE)&lt;-3),"",'Total-corrected counts'!G675),"")</f>
        <v/>
      </c>
      <c r="H675" t="str">
        <f>IFERROR(IF(OR(HLOOKUP($A675,'Z-scores'!$C$2:$UD$20,6,FALSE)&gt;3,HLOOKUP($A675,'Z-scores'!$C$2:$UD$20,6,FALSE)&lt;-3),"",'Total-corrected counts'!H675),"")</f>
        <v/>
      </c>
      <c r="I675" t="str">
        <f>IFERROR(IF(OR(HLOOKUP($A675,'Z-scores'!$C$2:$UD$20,7,FALSE)&gt;3,HLOOKUP($A675,'Z-scores'!$C$2:$UD$20,7,FALSE)&lt;-3),"",'Total-corrected counts'!I675),"")</f>
        <v/>
      </c>
      <c r="J675" t="str">
        <f>IFERROR(IF(OR(HLOOKUP($A675,'Z-scores'!$C$2:$UD$20,8,FALSE)&gt;3,HLOOKUP($A675,'Z-scores'!$C$2:$UD$20,8,FALSE)&lt;-3),"",'Total-corrected counts'!J675),"")</f>
        <v/>
      </c>
      <c r="K675" t="str">
        <f>IFERROR(IF(OR(HLOOKUP($A675,'Z-scores'!$C$2:$UD$20,9,FALSE)&gt;3,HLOOKUP($A675,'Z-scores'!$C$2:$UD$20,9,FALSE)&lt;-3),"",'Total-corrected counts'!K675),"")</f>
        <v/>
      </c>
      <c r="L675" t="str">
        <f>IFERROR(IF(OR(HLOOKUP($A675,'Z-scores'!$C$2:$UD$20,10,FALSE)&gt;3,HLOOKUP($A675,'Z-scores'!$C$2:$UD$20,10,FALSE)&lt;-3),"",'Total-corrected counts'!L675),"")</f>
        <v/>
      </c>
      <c r="M675" t="str">
        <f>IFERROR(IF(OR(HLOOKUP($A675,'Z-scores'!$C$2:$UD$20,11,FALSE)&gt;3,HLOOKUP($A675,'Z-scores'!$C$2:$UD$20,11,FALSE)&lt;-3),"",'Total-corrected counts'!M675),"")</f>
        <v/>
      </c>
      <c r="N675" t="str">
        <f>IFERROR(IF(OR(HLOOKUP($A675,'Z-scores'!$C$2:$UD$20,12,FALSE)&gt;3,HLOOKUP($A675,'Z-scores'!$C$2:$UD$20,12,FALSE)&lt;-3),"",'Total-corrected counts'!N675),"")</f>
        <v/>
      </c>
      <c r="O675" t="str">
        <f>IFERROR(IF(OR(HLOOKUP($A675,'Z-scores'!$C$2:$UD$20,13,FALSE)&gt;3,HLOOKUP($A675,'Z-scores'!$C$2:$UD$20,13,FALSE)&lt;-3),"",'Total-corrected counts'!O675),"")</f>
        <v/>
      </c>
      <c r="P675" t="str">
        <f>IFERROR(IF(OR(HLOOKUP($A675,'Z-scores'!$C$2:$UD$20,14,FALSE)&gt;3,HLOOKUP($A675,'Z-scores'!$C$2:$UD$20,14,FALSE)&lt;-3),"",'Total-corrected counts'!P675),"")</f>
        <v/>
      </c>
      <c r="Q675" t="str">
        <f>IFERROR(IF(OR(HLOOKUP($A675,'Z-scores'!$C$2:$UD$20,15,FALSE)&gt;3,HLOOKUP($A675,'Z-scores'!$C$2:$UD$20,15,FALSE)&lt;-3),"",'Total-corrected counts'!Q675),"")</f>
        <v/>
      </c>
      <c r="R675" t="str">
        <f>IFERROR(IF(OR(HLOOKUP($A675,'Z-scores'!$C$2:$UD$20,16,FALSE)&gt;3,HLOOKUP($A675,'Z-scores'!$C$2:$UD$20,16,FALSE)&lt;-3),"",'Total-corrected counts'!R675),"")</f>
        <v/>
      </c>
      <c r="S675" t="str">
        <f>IFERROR(IF(OR(HLOOKUP($A675,'Z-scores'!$C$2:$UD$20,17,FALSE)&gt;3,HLOOKUP($A675,'Z-scores'!$C$2:$UD$20,17,FALSE)&lt;-3),"",'Total-corrected counts'!S675),"")</f>
        <v/>
      </c>
      <c r="T675" t="str">
        <f>IFERROR(IF(OR(HLOOKUP($A675,'Z-scores'!$C$2:$UD$20,18,FALSE)&gt;3,HLOOKUP($A675,'Z-scores'!$C$2:$UD$20,18,FALSE)&lt;-3),"",'Total-corrected counts'!T675),"")</f>
        <v/>
      </c>
      <c r="U675" t="str">
        <f>IFERROR(IF(OR(HLOOKUP($A675,'Z-scores'!$C$2:$UD$20,19,FALSE)&gt;3,HLOOKUP($A675,'Z-scores'!$C$2:$UD$20,19,FALSE)&lt;-3),"",'Total-corrected counts'!U675),"")</f>
        <v/>
      </c>
      <c r="V675">
        <f t="shared" si="40"/>
        <v>1</v>
      </c>
      <c r="W675" s="10">
        <f>SUMIFS(Tabel132[Cluster],Tabel132[ID],A675)</f>
        <v>0</v>
      </c>
      <c r="X675" t="str">
        <f t="shared" si="41"/>
        <v/>
      </c>
      <c r="Y675" t="str">
        <f t="shared" si="42"/>
        <v/>
      </c>
      <c r="Z675" t="str">
        <f t="shared" si="43"/>
        <v/>
      </c>
    </row>
    <row r="676" spans="1:26" x14ac:dyDescent="0.25">
      <c r="A676">
        <v>684</v>
      </c>
      <c r="B676" t="s">
        <v>943</v>
      </c>
      <c r="C676">
        <v>72700</v>
      </c>
      <c r="D676">
        <v>830</v>
      </c>
      <c r="E676" t="str">
        <f>IFERROR(IF(OR(HLOOKUP($A676,'Z-scores'!$C$2:$UD$20,3,FALSE)&gt;3,HLOOKUP(A676,'Z-scores'!$C$2:$UD$20,3,FALSE)&lt;-3),"",'Total-corrected counts'!E676),"")</f>
        <v/>
      </c>
      <c r="F676" t="str">
        <f>IFERROR(IF(OR(HLOOKUP($A676,'Z-scores'!$C$2:$UD$20,4,FALSE)&gt;3,HLOOKUP($A676,'Z-scores'!$C$2:$UD$20,4,FALSE)&lt;-3),"",'Total-corrected counts'!F676),"")</f>
        <v/>
      </c>
      <c r="G676" t="str">
        <f>IFERROR(IF(OR(HLOOKUP($A676,'Z-scores'!$C$2:$UD$20,5,FALSE)&gt;3,HLOOKUP($A676,'Z-scores'!$C$2:$UD$20,5,FALSE)&lt;-3),"",'Total-corrected counts'!G676),"")</f>
        <v/>
      </c>
      <c r="H676" t="str">
        <f>IFERROR(IF(OR(HLOOKUP($A676,'Z-scores'!$C$2:$UD$20,6,FALSE)&gt;3,HLOOKUP($A676,'Z-scores'!$C$2:$UD$20,6,FALSE)&lt;-3),"",'Total-corrected counts'!H676),"")</f>
        <v/>
      </c>
      <c r="I676" t="str">
        <f>IFERROR(IF(OR(HLOOKUP($A676,'Z-scores'!$C$2:$UD$20,7,FALSE)&gt;3,HLOOKUP($A676,'Z-scores'!$C$2:$UD$20,7,FALSE)&lt;-3),"",'Total-corrected counts'!I676),"")</f>
        <v/>
      </c>
      <c r="J676" t="str">
        <f>IFERROR(IF(OR(HLOOKUP($A676,'Z-scores'!$C$2:$UD$20,8,FALSE)&gt;3,HLOOKUP($A676,'Z-scores'!$C$2:$UD$20,8,FALSE)&lt;-3),"",'Total-corrected counts'!J676),"")</f>
        <v/>
      </c>
      <c r="K676" t="str">
        <f>IFERROR(IF(OR(HLOOKUP($A676,'Z-scores'!$C$2:$UD$20,9,FALSE)&gt;3,HLOOKUP($A676,'Z-scores'!$C$2:$UD$20,9,FALSE)&lt;-3),"",'Total-corrected counts'!K676),"")</f>
        <v/>
      </c>
      <c r="L676" t="str">
        <f>IFERROR(IF(OR(HLOOKUP($A676,'Z-scores'!$C$2:$UD$20,10,FALSE)&gt;3,HLOOKUP($A676,'Z-scores'!$C$2:$UD$20,10,FALSE)&lt;-3),"",'Total-corrected counts'!L676),"")</f>
        <v/>
      </c>
      <c r="M676" t="str">
        <f>IFERROR(IF(OR(HLOOKUP($A676,'Z-scores'!$C$2:$UD$20,11,FALSE)&gt;3,HLOOKUP($A676,'Z-scores'!$C$2:$UD$20,11,FALSE)&lt;-3),"",'Total-corrected counts'!M676),"")</f>
        <v/>
      </c>
      <c r="N676" t="str">
        <f>IFERROR(IF(OR(HLOOKUP($A676,'Z-scores'!$C$2:$UD$20,12,FALSE)&gt;3,HLOOKUP($A676,'Z-scores'!$C$2:$UD$20,12,FALSE)&lt;-3),"",'Total-corrected counts'!N676),"")</f>
        <v/>
      </c>
      <c r="O676" t="str">
        <f>IFERROR(IF(OR(HLOOKUP($A676,'Z-scores'!$C$2:$UD$20,13,FALSE)&gt;3,HLOOKUP($A676,'Z-scores'!$C$2:$UD$20,13,FALSE)&lt;-3),"",'Total-corrected counts'!O676),"")</f>
        <v/>
      </c>
      <c r="P676" t="str">
        <f>IFERROR(IF(OR(HLOOKUP($A676,'Z-scores'!$C$2:$UD$20,14,FALSE)&gt;3,HLOOKUP($A676,'Z-scores'!$C$2:$UD$20,14,FALSE)&lt;-3),"",'Total-corrected counts'!P676),"")</f>
        <v/>
      </c>
      <c r="Q676" t="str">
        <f>IFERROR(IF(OR(HLOOKUP($A676,'Z-scores'!$C$2:$UD$20,15,FALSE)&gt;3,HLOOKUP($A676,'Z-scores'!$C$2:$UD$20,15,FALSE)&lt;-3),"",'Total-corrected counts'!Q676),"")</f>
        <v/>
      </c>
      <c r="R676" t="str">
        <f>IFERROR(IF(OR(HLOOKUP($A676,'Z-scores'!$C$2:$UD$20,16,FALSE)&gt;3,HLOOKUP($A676,'Z-scores'!$C$2:$UD$20,16,FALSE)&lt;-3),"",'Total-corrected counts'!R676),"")</f>
        <v/>
      </c>
      <c r="S676" t="str">
        <f>IFERROR(IF(OR(HLOOKUP($A676,'Z-scores'!$C$2:$UD$20,17,FALSE)&gt;3,HLOOKUP($A676,'Z-scores'!$C$2:$UD$20,17,FALSE)&lt;-3),"",'Total-corrected counts'!S676),"")</f>
        <v/>
      </c>
      <c r="T676" t="str">
        <f>IFERROR(IF(OR(HLOOKUP($A676,'Z-scores'!$C$2:$UD$20,18,FALSE)&gt;3,HLOOKUP($A676,'Z-scores'!$C$2:$UD$20,18,FALSE)&lt;-3),"",'Total-corrected counts'!T676),"")</f>
        <v/>
      </c>
      <c r="U676" t="str">
        <f>IFERROR(IF(OR(HLOOKUP($A676,'Z-scores'!$C$2:$UD$20,19,FALSE)&gt;3,HLOOKUP($A676,'Z-scores'!$C$2:$UD$20,19,FALSE)&lt;-3),"",'Total-corrected counts'!U676),"")</f>
        <v/>
      </c>
      <c r="V676">
        <f t="shared" si="40"/>
        <v>1</v>
      </c>
      <c r="W676" s="10">
        <f>SUMIFS(Tabel132[Cluster],Tabel132[ID],A676)</f>
        <v>83</v>
      </c>
      <c r="X676" t="str">
        <f t="shared" si="41"/>
        <v/>
      </c>
      <c r="Y676" t="str">
        <f t="shared" si="42"/>
        <v/>
      </c>
      <c r="Z676" t="str">
        <f t="shared" si="43"/>
        <v/>
      </c>
    </row>
    <row r="677" spans="1:26" x14ac:dyDescent="0.25">
      <c r="A677">
        <v>685</v>
      </c>
      <c r="B677" t="s">
        <v>336</v>
      </c>
      <c r="C677">
        <v>63900</v>
      </c>
      <c r="D677">
        <v>637</v>
      </c>
      <c r="E677">
        <f>IFERROR(IF(OR(HLOOKUP($A677,'Z-scores'!$C$2:$UD$20,3,FALSE)&gt;3,HLOOKUP(A677,'Z-scores'!$C$2:$UD$20,3,FALSE)&lt;-3),"",'Total-corrected counts'!E677),"")</f>
        <v>10.147864073535313</v>
      </c>
      <c r="F677">
        <f>IFERROR(IF(OR(HLOOKUP($A677,'Z-scores'!$C$2:$UD$20,4,FALSE)&gt;3,HLOOKUP($A677,'Z-scores'!$C$2:$UD$20,4,FALSE)&lt;-3),"",'Total-corrected counts'!F677),"")</f>
        <v>13.280637339344484</v>
      </c>
      <c r="G677">
        <f>IFERROR(IF(OR(HLOOKUP($A677,'Z-scores'!$C$2:$UD$20,5,FALSE)&gt;3,HLOOKUP($A677,'Z-scores'!$C$2:$UD$20,5,FALSE)&lt;-3),"",'Total-corrected counts'!G677),"")</f>
        <v>0.67488345669262784</v>
      </c>
      <c r="H677">
        <f>IFERROR(IF(OR(HLOOKUP($A677,'Z-scores'!$C$2:$UD$20,6,FALSE)&gt;3,HLOOKUP($A677,'Z-scores'!$C$2:$UD$20,6,FALSE)&lt;-3),"",'Total-corrected counts'!H677),"")</f>
        <v>3.2598050678451291</v>
      </c>
      <c r="I677">
        <f>IFERROR(IF(OR(HLOOKUP($A677,'Z-scores'!$C$2:$UD$20,7,FALSE)&gt;3,HLOOKUP($A677,'Z-scores'!$C$2:$UD$20,7,FALSE)&lt;-3),"",'Total-corrected counts'!I677),"")</f>
        <v>4.5745738658227619</v>
      </c>
      <c r="J677">
        <f>IFERROR(IF(OR(HLOOKUP($A677,'Z-scores'!$C$2:$UD$20,8,FALSE)&gt;3,HLOOKUP($A677,'Z-scores'!$C$2:$UD$20,8,FALSE)&lt;-3),"",'Total-corrected counts'!J677),"")</f>
        <v>23.761343218525464</v>
      </c>
      <c r="K677">
        <f>IFERROR(IF(OR(HLOOKUP($A677,'Z-scores'!$C$2:$UD$20,9,FALSE)&gt;3,HLOOKUP($A677,'Z-scores'!$C$2:$UD$20,9,FALSE)&lt;-3),"",'Total-corrected counts'!K677),"")</f>
        <v>16.321980043480686</v>
      </c>
      <c r="L677">
        <f>IFERROR(IF(OR(HLOOKUP($A677,'Z-scores'!$C$2:$UD$20,10,FALSE)&gt;3,HLOOKUP($A677,'Z-scores'!$C$2:$UD$20,10,FALSE)&lt;-3),"",'Total-corrected counts'!L677),"")</f>
        <v>36.103168541426697</v>
      </c>
      <c r="M677">
        <f>IFERROR(IF(OR(HLOOKUP($A677,'Z-scores'!$C$2:$UD$20,11,FALSE)&gt;3,HLOOKUP($A677,'Z-scores'!$C$2:$UD$20,11,FALSE)&lt;-3),"",'Total-corrected counts'!M677),"")</f>
        <v>10.454746934303273</v>
      </c>
      <c r="N677">
        <f>IFERROR(IF(OR(HLOOKUP($A677,'Z-scores'!$C$2:$UD$20,12,FALSE)&gt;3,HLOOKUP($A677,'Z-scores'!$C$2:$UD$20,12,FALSE)&lt;-3),"",'Total-corrected counts'!N677),"")</f>
        <v>1.9153102940138764</v>
      </c>
      <c r="O677">
        <f>IFERROR(IF(OR(HLOOKUP($A677,'Z-scores'!$C$2:$UD$20,13,FALSE)&gt;3,HLOOKUP($A677,'Z-scores'!$C$2:$UD$20,13,FALSE)&lt;-3),"",'Total-corrected counts'!O677),"")</f>
        <v>16.369019073743711</v>
      </c>
      <c r="P677">
        <f>IFERROR(IF(OR(HLOOKUP($A677,'Z-scores'!$C$2:$UD$20,14,FALSE)&gt;3,HLOOKUP($A677,'Z-scores'!$C$2:$UD$20,14,FALSE)&lt;-3),"",'Total-corrected counts'!P677),"")</f>
        <v>17.569509827343559</v>
      </c>
      <c r="Q677">
        <f>IFERROR(IF(OR(HLOOKUP($A677,'Z-scores'!$C$2:$UD$20,15,FALSE)&gt;3,HLOOKUP($A677,'Z-scores'!$C$2:$UD$20,15,FALSE)&lt;-3),"",'Total-corrected counts'!Q677),"")</f>
        <v>0</v>
      </c>
      <c r="R677">
        <f>IFERROR(IF(OR(HLOOKUP($A677,'Z-scores'!$C$2:$UD$20,16,FALSE)&gt;3,HLOOKUP($A677,'Z-scores'!$C$2:$UD$20,16,FALSE)&lt;-3),"",'Total-corrected counts'!R677),"")</f>
        <v>17.786913655934011</v>
      </c>
      <c r="S677">
        <f>IFERROR(IF(OR(HLOOKUP($A677,'Z-scores'!$C$2:$UD$20,17,FALSE)&gt;3,HLOOKUP($A677,'Z-scores'!$C$2:$UD$20,17,FALSE)&lt;-3),"",'Total-corrected counts'!S677),"")</f>
        <v>0.19542509844539335</v>
      </c>
      <c r="T677">
        <f>IFERROR(IF(OR(HLOOKUP($A677,'Z-scores'!$C$2:$UD$20,18,FALSE)&gt;3,HLOOKUP($A677,'Z-scores'!$C$2:$UD$20,18,FALSE)&lt;-3),"",'Total-corrected counts'!T677),"")</f>
        <v>4.957019121894561</v>
      </c>
      <c r="U677">
        <f>IFERROR(IF(OR(HLOOKUP($A677,'Z-scores'!$C$2:$UD$20,19,FALSE)&gt;3,HLOOKUP($A677,'Z-scores'!$C$2:$UD$20,19,FALSE)&lt;-3),"",'Total-corrected counts'!U677),"")</f>
        <v>13.096514105440392</v>
      </c>
      <c r="V677">
        <f t="shared" si="40"/>
        <v>1</v>
      </c>
      <c r="W677" s="10">
        <f>SUMIFS(Tabel132[Cluster],Tabel132[ID],A677)</f>
        <v>76</v>
      </c>
      <c r="X677">
        <f t="shared" si="41"/>
        <v>0.39271579079999497</v>
      </c>
      <c r="Y677">
        <f t="shared" si="42"/>
        <v>13.17544472677516</v>
      </c>
      <c r="Z677">
        <f t="shared" si="43"/>
        <v>8.986213897101937</v>
      </c>
    </row>
    <row r="678" spans="1:26" x14ac:dyDescent="0.25">
      <c r="A678">
        <v>686</v>
      </c>
      <c r="B678" t="s">
        <v>944</v>
      </c>
      <c r="C678">
        <v>3300</v>
      </c>
      <c r="D678">
        <v>322</v>
      </c>
      <c r="E678" t="str">
        <f>IFERROR(IF(OR(HLOOKUP($A678,'Z-scores'!$C$2:$UD$20,3,FALSE)&gt;3,HLOOKUP(A678,'Z-scores'!$C$2:$UD$20,3,FALSE)&lt;-3),"",'Total-corrected counts'!E678),"")</f>
        <v/>
      </c>
      <c r="F678" t="str">
        <f>IFERROR(IF(OR(HLOOKUP($A678,'Z-scores'!$C$2:$UD$20,4,FALSE)&gt;3,HLOOKUP($A678,'Z-scores'!$C$2:$UD$20,4,FALSE)&lt;-3),"",'Total-corrected counts'!F678),"")</f>
        <v/>
      </c>
      <c r="G678" t="str">
        <f>IFERROR(IF(OR(HLOOKUP($A678,'Z-scores'!$C$2:$UD$20,5,FALSE)&gt;3,HLOOKUP($A678,'Z-scores'!$C$2:$UD$20,5,FALSE)&lt;-3),"",'Total-corrected counts'!G678),"")</f>
        <v/>
      </c>
      <c r="H678" t="str">
        <f>IFERROR(IF(OR(HLOOKUP($A678,'Z-scores'!$C$2:$UD$20,6,FALSE)&gt;3,HLOOKUP($A678,'Z-scores'!$C$2:$UD$20,6,FALSE)&lt;-3),"",'Total-corrected counts'!H678),"")</f>
        <v/>
      </c>
      <c r="I678" t="str">
        <f>IFERROR(IF(OR(HLOOKUP($A678,'Z-scores'!$C$2:$UD$20,7,FALSE)&gt;3,HLOOKUP($A678,'Z-scores'!$C$2:$UD$20,7,FALSE)&lt;-3),"",'Total-corrected counts'!I678),"")</f>
        <v/>
      </c>
      <c r="J678" t="str">
        <f>IFERROR(IF(OR(HLOOKUP($A678,'Z-scores'!$C$2:$UD$20,8,FALSE)&gt;3,HLOOKUP($A678,'Z-scores'!$C$2:$UD$20,8,FALSE)&lt;-3),"",'Total-corrected counts'!J678),"")</f>
        <v/>
      </c>
      <c r="K678" t="str">
        <f>IFERROR(IF(OR(HLOOKUP($A678,'Z-scores'!$C$2:$UD$20,9,FALSE)&gt;3,HLOOKUP($A678,'Z-scores'!$C$2:$UD$20,9,FALSE)&lt;-3),"",'Total-corrected counts'!K678),"")</f>
        <v/>
      </c>
      <c r="L678" t="str">
        <f>IFERROR(IF(OR(HLOOKUP($A678,'Z-scores'!$C$2:$UD$20,10,FALSE)&gt;3,HLOOKUP($A678,'Z-scores'!$C$2:$UD$20,10,FALSE)&lt;-3),"",'Total-corrected counts'!L678),"")</f>
        <v/>
      </c>
      <c r="M678" t="str">
        <f>IFERROR(IF(OR(HLOOKUP($A678,'Z-scores'!$C$2:$UD$20,11,FALSE)&gt;3,HLOOKUP($A678,'Z-scores'!$C$2:$UD$20,11,FALSE)&lt;-3),"",'Total-corrected counts'!M678),"")</f>
        <v/>
      </c>
      <c r="N678" t="str">
        <f>IFERROR(IF(OR(HLOOKUP($A678,'Z-scores'!$C$2:$UD$20,12,FALSE)&gt;3,HLOOKUP($A678,'Z-scores'!$C$2:$UD$20,12,FALSE)&lt;-3),"",'Total-corrected counts'!N678),"")</f>
        <v/>
      </c>
      <c r="O678" t="str">
        <f>IFERROR(IF(OR(HLOOKUP($A678,'Z-scores'!$C$2:$UD$20,13,FALSE)&gt;3,HLOOKUP($A678,'Z-scores'!$C$2:$UD$20,13,FALSE)&lt;-3),"",'Total-corrected counts'!O678),"")</f>
        <v/>
      </c>
      <c r="P678" t="str">
        <f>IFERROR(IF(OR(HLOOKUP($A678,'Z-scores'!$C$2:$UD$20,14,FALSE)&gt;3,HLOOKUP($A678,'Z-scores'!$C$2:$UD$20,14,FALSE)&lt;-3),"",'Total-corrected counts'!P678),"")</f>
        <v/>
      </c>
      <c r="Q678" t="str">
        <f>IFERROR(IF(OR(HLOOKUP($A678,'Z-scores'!$C$2:$UD$20,15,FALSE)&gt;3,HLOOKUP($A678,'Z-scores'!$C$2:$UD$20,15,FALSE)&lt;-3),"",'Total-corrected counts'!Q678),"")</f>
        <v/>
      </c>
      <c r="R678" t="str">
        <f>IFERROR(IF(OR(HLOOKUP($A678,'Z-scores'!$C$2:$UD$20,16,FALSE)&gt;3,HLOOKUP($A678,'Z-scores'!$C$2:$UD$20,16,FALSE)&lt;-3),"",'Total-corrected counts'!R678),"")</f>
        <v/>
      </c>
      <c r="S678" t="str">
        <f>IFERROR(IF(OR(HLOOKUP($A678,'Z-scores'!$C$2:$UD$20,17,FALSE)&gt;3,HLOOKUP($A678,'Z-scores'!$C$2:$UD$20,17,FALSE)&lt;-3),"",'Total-corrected counts'!S678),"")</f>
        <v/>
      </c>
      <c r="T678" t="str">
        <f>IFERROR(IF(OR(HLOOKUP($A678,'Z-scores'!$C$2:$UD$20,18,FALSE)&gt;3,HLOOKUP($A678,'Z-scores'!$C$2:$UD$20,18,FALSE)&lt;-3),"",'Total-corrected counts'!T678),"")</f>
        <v/>
      </c>
      <c r="U678" t="str">
        <f>IFERROR(IF(OR(HLOOKUP($A678,'Z-scores'!$C$2:$UD$20,19,FALSE)&gt;3,HLOOKUP($A678,'Z-scores'!$C$2:$UD$20,19,FALSE)&lt;-3),"",'Total-corrected counts'!U678),"")</f>
        <v/>
      </c>
      <c r="V678">
        <f t="shared" si="40"/>
        <v>1</v>
      </c>
      <c r="W678" s="10">
        <f>SUMIFS(Tabel132[Cluster],Tabel132[ID],A678)</f>
        <v>0</v>
      </c>
      <c r="X678" t="str">
        <f t="shared" si="41"/>
        <v/>
      </c>
      <c r="Y678" t="str">
        <f t="shared" si="42"/>
        <v/>
      </c>
      <c r="Z678" t="str">
        <f t="shared" si="43"/>
        <v/>
      </c>
    </row>
    <row r="679" spans="1:26" x14ac:dyDescent="0.25">
      <c r="A679">
        <v>687</v>
      </c>
      <c r="B679" t="s">
        <v>337</v>
      </c>
      <c r="C679">
        <v>27000</v>
      </c>
      <c r="D679">
        <v>886</v>
      </c>
      <c r="E679">
        <f>IFERROR(IF(OR(HLOOKUP($A679,'Z-scores'!$C$2:$UD$20,3,FALSE)&gt;3,HLOOKUP(A679,'Z-scores'!$C$2:$UD$20,3,FALSE)&lt;-3),"",'Total-corrected counts'!E679),"")</f>
        <v>3.6273057299476488</v>
      </c>
      <c r="F679">
        <f>IFERROR(IF(OR(HLOOKUP($A679,'Z-scores'!$C$2:$UD$20,4,FALSE)&gt;3,HLOOKUP($A679,'Z-scores'!$C$2:$UD$20,4,FALSE)&lt;-3),"",'Total-corrected counts'!F679),"")</f>
        <v>0.27890158711409047</v>
      </c>
      <c r="G679">
        <f>IFERROR(IF(OR(HLOOKUP($A679,'Z-scores'!$C$2:$UD$20,5,FALSE)&gt;3,HLOOKUP($A679,'Z-scores'!$C$2:$UD$20,5,FALSE)&lt;-3),"",'Total-corrected counts'!G679),"")</f>
        <v>56.921886772687166</v>
      </c>
      <c r="H679">
        <f>IFERROR(IF(OR(HLOOKUP($A679,'Z-scores'!$C$2:$UD$20,6,FALSE)&gt;3,HLOOKUP($A679,'Z-scores'!$C$2:$UD$20,6,FALSE)&lt;-3),"",'Total-corrected counts'!H679),"")</f>
        <v>2.6734589742712731</v>
      </c>
      <c r="I679">
        <f>IFERROR(IF(OR(HLOOKUP($A679,'Z-scores'!$C$2:$UD$20,7,FALSE)&gt;3,HLOOKUP($A679,'Z-scores'!$C$2:$UD$20,7,FALSE)&lt;-3),"",'Total-corrected counts'!I679),"")</f>
        <v>8.6319684520639459</v>
      </c>
      <c r="J679">
        <f>IFERROR(IF(OR(HLOOKUP($A679,'Z-scores'!$C$2:$UD$20,8,FALSE)&gt;3,HLOOKUP($A679,'Z-scores'!$C$2:$UD$20,8,FALSE)&lt;-3),"",'Total-corrected counts'!J679),"")</f>
        <v>15.768577632879113</v>
      </c>
      <c r="K679">
        <f>IFERROR(IF(OR(HLOOKUP($A679,'Z-scores'!$C$2:$UD$20,9,FALSE)&gt;3,HLOOKUP($A679,'Z-scores'!$C$2:$UD$20,9,FALSE)&lt;-3),"",'Total-corrected counts'!K679),"")</f>
        <v>24.295668654886004</v>
      </c>
      <c r="L679">
        <f>IFERROR(IF(OR(HLOOKUP($A679,'Z-scores'!$C$2:$UD$20,10,FALSE)&gt;3,HLOOKUP($A679,'Z-scores'!$C$2:$UD$20,10,FALSE)&lt;-3),"",'Total-corrected counts'!L679),"")</f>
        <v>0.30427734571374648</v>
      </c>
      <c r="M679">
        <f>IFERROR(IF(OR(HLOOKUP($A679,'Z-scores'!$C$2:$UD$20,11,FALSE)&gt;3,HLOOKUP($A679,'Z-scores'!$C$2:$UD$20,11,FALSE)&lt;-3),"",'Total-corrected counts'!M679),"")</f>
        <v>3.1654522449829656</v>
      </c>
      <c r="N679">
        <f>IFERROR(IF(OR(HLOOKUP($A679,'Z-scores'!$C$2:$UD$20,12,FALSE)&gt;3,HLOOKUP($A679,'Z-scores'!$C$2:$UD$20,12,FALSE)&lt;-3),"",'Total-corrected counts'!N679),"")</f>
        <v>26.4844342090914</v>
      </c>
      <c r="O679">
        <f>IFERROR(IF(OR(HLOOKUP($A679,'Z-scores'!$C$2:$UD$20,13,FALSE)&gt;3,HLOOKUP($A679,'Z-scores'!$C$2:$UD$20,13,FALSE)&lt;-3),"",'Total-corrected counts'!O679),"")</f>
        <v>37.833164561477545</v>
      </c>
      <c r="P679">
        <f>IFERROR(IF(OR(HLOOKUP($A679,'Z-scores'!$C$2:$UD$20,14,FALSE)&gt;3,HLOOKUP($A679,'Z-scores'!$C$2:$UD$20,14,FALSE)&lt;-3),"",'Total-corrected counts'!P679),"")</f>
        <v>6.5687999524755654</v>
      </c>
      <c r="Q679">
        <f>IFERROR(IF(OR(HLOOKUP($A679,'Z-scores'!$C$2:$UD$20,15,FALSE)&gt;3,HLOOKUP($A679,'Z-scores'!$C$2:$UD$20,15,FALSE)&lt;-3),"",'Total-corrected counts'!Q679),"")</f>
        <v>4.0759491695984895</v>
      </c>
      <c r="R679">
        <f>IFERROR(IF(OR(HLOOKUP($A679,'Z-scores'!$C$2:$UD$20,16,FALSE)&gt;3,HLOOKUP($A679,'Z-scores'!$C$2:$UD$20,16,FALSE)&lt;-3),"",'Total-corrected counts'!R679),"")</f>
        <v>20.824192446471969</v>
      </c>
      <c r="S679">
        <f>IFERROR(IF(OR(HLOOKUP($A679,'Z-scores'!$C$2:$UD$20,17,FALSE)&gt;3,HLOOKUP($A679,'Z-scores'!$C$2:$UD$20,17,FALSE)&lt;-3),"",'Total-corrected counts'!S679),"")</f>
        <v>11.030661112251092</v>
      </c>
      <c r="T679">
        <f>IFERROR(IF(OR(HLOOKUP($A679,'Z-scores'!$C$2:$UD$20,18,FALSE)&gt;3,HLOOKUP($A679,'Z-scores'!$C$2:$UD$20,18,FALSE)&lt;-3),"",'Total-corrected counts'!T679),"")</f>
        <v>40.163023214656974</v>
      </c>
      <c r="U679">
        <f>IFERROR(IF(OR(HLOOKUP($A679,'Z-scores'!$C$2:$UD$20,19,FALSE)&gt;3,HLOOKUP($A679,'Z-scores'!$C$2:$UD$20,19,FALSE)&lt;-3),"",'Total-corrected counts'!U679),"")</f>
        <v>40.773640336221973</v>
      </c>
      <c r="V679">
        <f t="shared" si="40"/>
        <v>1</v>
      </c>
      <c r="W679" s="10">
        <f>SUMIFS(Tabel132[Cluster],Tabel132[ID],A679)</f>
        <v>35</v>
      </c>
      <c r="X679">
        <f t="shared" si="41"/>
        <v>0.21713911426927787</v>
      </c>
      <c r="Y679">
        <f t="shared" si="42"/>
        <v>12.851944154949551</v>
      </c>
      <c r="Z679">
        <f t="shared" si="43"/>
        <v>23.469233125280628</v>
      </c>
    </row>
    <row r="680" spans="1:26" x14ac:dyDescent="0.25">
      <c r="A680">
        <v>688</v>
      </c>
      <c r="B680" t="s">
        <v>945</v>
      </c>
      <c r="C680">
        <v>300</v>
      </c>
      <c r="D680">
        <v>567</v>
      </c>
      <c r="E680" t="str">
        <f>IFERROR(IF(OR(HLOOKUP($A680,'Z-scores'!$C$2:$UD$20,3,FALSE)&gt;3,HLOOKUP(A680,'Z-scores'!$C$2:$UD$20,3,FALSE)&lt;-3),"",'Total-corrected counts'!E680),"")</f>
        <v/>
      </c>
      <c r="F680" t="str">
        <f>IFERROR(IF(OR(HLOOKUP($A680,'Z-scores'!$C$2:$UD$20,4,FALSE)&gt;3,HLOOKUP($A680,'Z-scores'!$C$2:$UD$20,4,FALSE)&lt;-3),"",'Total-corrected counts'!F680),"")</f>
        <v/>
      </c>
      <c r="G680" t="str">
        <f>IFERROR(IF(OR(HLOOKUP($A680,'Z-scores'!$C$2:$UD$20,5,FALSE)&gt;3,HLOOKUP($A680,'Z-scores'!$C$2:$UD$20,5,FALSE)&lt;-3),"",'Total-corrected counts'!G680),"")</f>
        <v/>
      </c>
      <c r="H680" t="str">
        <f>IFERROR(IF(OR(HLOOKUP($A680,'Z-scores'!$C$2:$UD$20,6,FALSE)&gt;3,HLOOKUP($A680,'Z-scores'!$C$2:$UD$20,6,FALSE)&lt;-3),"",'Total-corrected counts'!H680),"")</f>
        <v/>
      </c>
      <c r="I680" t="str">
        <f>IFERROR(IF(OR(HLOOKUP($A680,'Z-scores'!$C$2:$UD$20,7,FALSE)&gt;3,HLOOKUP($A680,'Z-scores'!$C$2:$UD$20,7,FALSE)&lt;-3),"",'Total-corrected counts'!I680),"")</f>
        <v/>
      </c>
      <c r="J680" t="str">
        <f>IFERROR(IF(OR(HLOOKUP($A680,'Z-scores'!$C$2:$UD$20,8,FALSE)&gt;3,HLOOKUP($A680,'Z-scores'!$C$2:$UD$20,8,FALSE)&lt;-3),"",'Total-corrected counts'!J680),"")</f>
        <v/>
      </c>
      <c r="K680" t="str">
        <f>IFERROR(IF(OR(HLOOKUP($A680,'Z-scores'!$C$2:$UD$20,9,FALSE)&gt;3,HLOOKUP($A680,'Z-scores'!$C$2:$UD$20,9,FALSE)&lt;-3),"",'Total-corrected counts'!K680),"")</f>
        <v/>
      </c>
      <c r="L680" t="str">
        <f>IFERROR(IF(OR(HLOOKUP($A680,'Z-scores'!$C$2:$UD$20,10,FALSE)&gt;3,HLOOKUP($A680,'Z-scores'!$C$2:$UD$20,10,FALSE)&lt;-3),"",'Total-corrected counts'!L680),"")</f>
        <v/>
      </c>
      <c r="M680" t="str">
        <f>IFERROR(IF(OR(HLOOKUP($A680,'Z-scores'!$C$2:$UD$20,11,FALSE)&gt;3,HLOOKUP($A680,'Z-scores'!$C$2:$UD$20,11,FALSE)&lt;-3),"",'Total-corrected counts'!M680),"")</f>
        <v/>
      </c>
      <c r="N680" t="str">
        <f>IFERROR(IF(OR(HLOOKUP($A680,'Z-scores'!$C$2:$UD$20,12,FALSE)&gt;3,HLOOKUP($A680,'Z-scores'!$C$2:$UD$20,12,FALSE)&lt;-3),"",'Total-corrected counts'!N680),"")</f>
        <v/>
      </c>
      <c r="O680" t="str">
        <f>IFERROR(IF(OR(HLOOKUP($A680,'Z-scores'!$C$2:$UD$20,13,FALSE)&gt;3,HLOOKUP($A680,'Z-scores'!$C$2:$UD$20,13,FALSE)&lt;-3),"",'Total-corrected counts'!O680),"")</f>
        <v/>
      </c>
      <c r="P680" t="str">
        <f>IFERROR(IF(OR(HLOOKUP($A680,'Z-scores'!$C$2:$UD$20,14,FALSE)&gt;3,HLOOKUP($A680,'Z-scores'!$C$2:$UD$20,14,FALSE)&lt;-3),"",'Total-corrected counts'!P680),"")</f>
        <v/>
      </c>
      <c r="Q680" t="str">
        <f>IFERROR(IF(OR(HLOOKUP($A680,'Z-scores'!$C$2:$UD$20,15,FALSE)&gt;3,HLOOKUP($A680,'Z-scores'!$C$2:$UD$20,15,FALSE)&lt;-3),"",'Total-corrected counts'!Q680),"")</f>
        <v/>
      </c>
      <c r="R680" t="str">
        <f>IFERROR(IF(OR(HLOOKUP($A680,'Z-scores'!$C$2:$UD$20,16,FALSE)&gt;3,HLOOKUP($A680,'Z-scores'!$C$2:$UD$20,16,FALSE)&lt;-3),"",'Total-corrected counts'!R680),"")</f>
        <v/>
      </c>
      <c r="S680" t="str">
        <f>IFERROR(IF(OR(HLOOKUP($A680,'Z-scores'!$C$2:$UD$20,17,FALSE)&gt;3,HLOOKUP($A680,'Z-scores'!$C$2:$UD$20,17,FALSE)&lt;-3),"",'Total-corrected counts'!S680),"")</f>
        <v/>
      </c>
      <c r="T680" t="str">
        <f>IFERROR(IF(OR(HLOOKUP($A680,'Z-scores'!$C$2:$UD$20,18,FALSE)&gt;3,HLOOKUP($A680,'Z-scores'!$C$2:$UD$20,18,FALSE)&lt;-3),"",'Total-corrected counts'!T680),"")</f>
        <v/>
      </c>
      <c r="U680" t="str">
        <f>IFERROR(IF(OR(HLOOKUP($A680,'Z-scores'!$C$2:$UD$20,19,FALSE)&gt;3,HLOOKUP($A680,'Z-scores'!$C$2:$UD$20,19,FALSE)&lt;-3),"",'Total-corrected counts'!U680),"")</f>
        <v/>
      </c>
      <c r="V680">
        <f t="shared" si="40"/>
        <v>1</v>
      </c>
      <c r="W680" s="10">
        <f>SUMIFS(Tabel132[Cluster],Tabel132[ID],A680)</f>
        <v>0</v>
      </c>
      <c r="X680" t="str">
        <f t="shared" si="41"/>
        <v/>
      </c>
      <c r="Y680" t="str">
        <f t="shared" si="42"/>
        <v/>
      </c>
      <c r="Z680" t="str">
        <f t="shared" si="43"/>
        <v/>
      </c>
    </row>
    <row r="681" spans="1:26" x14ac:dyDescent="0.25">
      <c r="A681">
        <v>689</v>
      </c>
      <c r="B681" t="s">
        <v>338</v>
      </c>
      <c r="C681">
        <v>73900</v>
      </c>
      <c r="D681">
        <v>141</v>
      </c>
      <c r="E681">
        <f>IFERROR(IF(OR(HLOOKUP($A681,'Z-scores'!$C$2:$UD$20,3,FALSE)&gt;3,HLOOKUP(A681,'Z-scores'!$C$2:$UD$20,3,FALSE)&lt;-3),"",'Total-corrected counts'!E681),"")</f>
        <v>7.2844965740452267E-2</v>
      </c>
      <c r="F681">
        <f>IFERROR(IF(OR(HLOOKUP($A681,'Z-scores'!$C$2:$UD$20,4,FALSE)&gt;3,HLOOKUP($A681,'Z-scores'!$C$2:$UD$20,4,FALSE)&lt;-3),"",'Total-corrected counts'!F681),"")</f>
        <v>1.2796661055822973</v>
      </c>
      <c r="G681">
        <f>IFERROR(IF(OR(HLOOKUP($A681,'Z-scores'!$C$2:$UD$20,5,FALSE)&gt;3,HLOOKUP($A681,'Z-scores'!$C$2:$UD$20,5,FALSE)&lt;-3),"",'Total-corrected counts'!G681),"")</f>
        <v>0</v>
      </c>
      <c r="H681">
        <f>IFERROR(IF(OR(HLOOKUP($A681,'Z-scores'!$C$2:$UD$20,6,FALSE)&gt;3,HLOOKUP($A681,'Z-scores'!$C$2:$UD$20,6,FALSE)&lt;-3),"",'Total-corrected counts'!H681),"")</f>
        <v>0</v>
      </c>
      <c r="I681">
        <f>IFERROR(IF(OR(HLOOKUP($A681,'Z-scores'!$C$2:$UD$20,7,FALSE)&gt;3,HLOOKUP($A681,'Z-scores'!$C$2:$UD$20,7,FALSE)&lt;-3),"",'Total-corrected counts'!I681),"")</f>
        <v>1.1082413133890943</v>
      </c>
      <c r="J681">
        <f>IFERROR(IF(OR(HLOOKUP($A681,'Z-scores'!$C$2:$UD$20,8,FALSE)&gt;3,HLOOKUP($A681,'Z-scores'!$C$2:$UD$20,8,FALSE)&lt;-3),"",'Total-corrected counts'!J681),"")</f>
        <v>0.48321469919391896</v>
      </c>
      <c r="K681">
        <f>IFERROR(IF(OR(HLOOKUP($A681,'Z-scores'!$C$2:$UD$20,9,FALSE)&gt;3,HLOOKUP($A681,'Z-scores'!$C$2:$UD$20,9,FALSE)&lt;-3),"",'Total-corrected counts'!K681),"")</f>
        <v>0.82501811695189253</v>
      </c>
      <c r="L681">
        <f>IFERROR(IF(OR(HLOOKUP($A681,'Z-scores'!$C$2:$UD$20,10,FALSE)&gt;3,HLOOKUP($A681,'Z-scores'!$C$2:$UD$20,10,FALSE)&lt;-3),"",'Total-corrected counts'!L681),"")</f>
        <v>1.1465523171822329</v>
      </c>
      <c r="M681">
        <f>IFERROR(IF(OR(HLOOKUP($A681,'Z-scores'!$C$2:$UD$20,11,FALSE)&gt;3,HLOOKUP($A681,'Z-scores'!$C$2:$UD$20,11,FALSE)&lt;-3),"",'Total-corrected counts'!M681),"")</f>
        <v>0.19352109794655684</v>
      </c>
      <c r="N681">
        <f>IFERROR(IF(OR(HLOOKUP($A681,'Z-scores'!$C$2:$UD$20,12,FALSE)&gt;3,HLOOKUP($A681,'Z-scores'!$C$2:$UD$20,12,FALSE)&lt;-3),"",'Total-corrected counts'!N681),"")</f>
        <v>0.18328328172381592</v>
      </c>
      <c r="O681">
        <f>IFERROR(IF(OR(HLOOKUP($A681,'Z-scores'!$C$2:$UD$20,13,FALSE)&gt;3,HLOOKUP($A681,'Z-scores'!$C$2:$UD$20,13,FALSE)&lt;-3),"",'Total-corrected counts'!O681),"")</f>
        <v>0.28268865176695551</v>
      </c>
      <c r="P681">
        <f>IFERROR(IF(OR(HLOOKUP($A681,'Z-scores'!$C$2:$UD$20,14,FALSE)&gt;3,HLOOKUP($A681,'Z-scores'!$C$2:$UD$20,14,FALSE)&lt;-3),"",'Total-corrected counts'!P681),"")</f>
        <v>0.9487791733569132</v>
      </c>
      <c r="Q681">
        <f>IFERROR(IF(OR(HLOOKUP($A681,'Z-scores'!$C$2:$UD$20,15,FALSE)&gt;3,HLOOKUP($A681,'Z-scores'!$C$2:$UD$20,15,FALSE)&lt;-3),"",'Total-corrected counts'!Q681),"")</f>
        <v>0</v>
      </c>
      <c r="R681">
        <f>IFERROR(IF(OR(HLOOKUP($A681,'Z-scores'!$C$2:$UD$20,16,FALSE)&gt;3,HLOOKUP($A681,'Z-scores'!$C$2:$UD$20,16,FALSE)&lt;-3),"",'Total-corrected counts'!R681),"")</f>
        <v>0.16829249235170729</v>
      </c>
      <c r="S681">
        <f>IFERROR(IF(OR(HLOOKUP($A681,'Z-scores'!$C$2:$UD$20,17,FALSE)&gt;3,HLOOKUP($A681,'Z-scores'!$C$2:$UD$20,17,FALSE)&lt;-3),"",'Total-corrected counts'!S681),"")</f>
        <v>0.16285424870449444</v>
      </c>
      <c r="T681">
        <f>IFERROR(IF(OR(HLOOKUP($A681,'Z-scores'!$C$2:$UD$20,18,FALSE)&gt;3,HLOOKUP($A681,'Z-scores'!$C$2:$UD$20,18,FALSE)&lt;-3),"",'Total-corrected counts'!T681),"")</f>
        <v>0.41236900840717317</v>
      </c>
      <c r="U681">
        <f>IFERROR(IF(OR(HLOOKUP($A681,'Z-scores'!$C$2:$UD$20,19,FALSE)&gt;3,HLOOKUP($A681,'Z-scores'!$C$2:$UD$20,19,FALSE)&lt;-3),"",'Total-corrected counts'!U681),"")</f>
        <v>0.90260932204493094</v>
      </c>
      <c r="V681">
        <f t="shared" si="40"/>
        <v>1</v>
      </c>
      <c r="W681" s="10">
        <f>SUMIFS(Tabel132[Cluster],Tabel132[ID],A681)</f>
        <v>83</v>
      </c>
      <c r="X681">
        <f t="shared" si="41"/>
        <v>0.41670818162403178</v>
      </c>
      <c r="Y681">
        <f t="shared" si="42"/>
        <v>0.5676731795540495</v>
      </c>
      <c r="Z681">
        <f t="shared" si="43"/>
        <v>0.38260952229449885</v>
      </c>
    </row>
    <row r="682" spans="1:26" x14ac:dyDescent="0.25">
      <c r="A682">
        <v>690</v>
      </c>
      <c r="B682" t="s">
        <v>339</v>
      </c>
      <c r="C682">
        <v>114500</v>
      </c>
      <c r="D682">
        <v>46</v>
      </c>
      <c r="E682">
        <f>IFERROR(IF(OR(HLOOKUP($A682,'Z-scores'!$C$2:$UD$20,3,FALSE)&gt;3,HLOOKUP(A682,'Z-scores'!$C$2:$UD$20,3,FALSE)&lt;-3),"",'Total-corrected counts'!E682),"")</f>
        <v>1.0254329792694434</v>
      </c>
      <c r="F682">
        <f>IFERROR(IF(OR(HLOOKUP($A682,'Z-scores'!$C$2:$UD$20,4,FALSE)&gt;3,HLOOKUP($A682,'Z-scores'!$C$2:$UD$20,4,FALSE)&lt;-3),"",'Total-corrected counts'!F682),"")</f>
        <v>0.5003822592341034</v>
      </c>
      <c r="G682">
        <f>IFERROR(IF(OR(HLOOKUP($A682,'Z-scores'!$C$2:$UD$20,5,FALSE)&gt;3,HLOOKUP($A682,'Z-scores'!$C$2:$UD$20,5,FALSE)&lt;-3),"",'Total-corrected counts'!G682),"")</f>
        <v>0.64466479445265945</v>
      </c>
      <c r="H682">
        <f>IFERROR(IF(OR(HLOOKUP($A682,'Z-scores'!$C$2:$UD$20,6,FALSE)&gt;3,HLOOKUP($A682,'Z-scores'!$C$2:$UD$20,6,FALSE)&lt;-3),"",'Total-corrected counts'!H682),"")</f>
        <v>0</v>
      </c>
      <c r="I682">
        <f>IFERROR(IF(OR(HLOOKUP($A682,'Z-scores'!$C$2:$UD$20,7,FALSE)&gt;3,HLOOKUP($A682,'Z-scores'!$C$2:$UD$20,7,FALSE)&lt;-3),"",'Total-corrected counts'!I682),"")</f>
        <v>2.5920532940933816</v>
      </c>
      <c r="J682">
        <f>IFERROR(IF(OR(HLOOKUP($A682,'Z-scores'!$C$2:$UD$20,8,FALSE)&gt;3,HLOOKUP($A682,'Z-scores'!$C$2:$UD$20,8,FALSE)&lt;-3),"",'Total-corrected counts'!J682),"")</f>
        <v>1.819451265332205</v>
      </c>
      <c r="K682">
        <f>IFERROR(IF(OR(HLOOKUP($A682,'Z-scores'!$C$2:$UD$20,9,FALSE)&gt;3,HLOOKUP($A682,'Z-scores'!$C$2:$UD$20,9,FALSE)&lt;-3),"",'Total-corrected counts'!K682),"")</f>
        <v>0.65555493617258487</v>
      </c>
      <c r="L682">
        <f>IFERROR(IF(OR(HLOOKUP($A682,'Z-scores'!$C$2:$UD$20,10,FALSE)&gt;3,HLOOKUP($A682,'Z-scores'!$C$2:$UD$20,10,FALSE)&lt;-3),"",'Total-corrected counts'!L682),"")</f>
        <v>2.275465367946278</v>
      </c>
      <c r="M682">
        <f>IFERROR(IF(OR(HLOOKUP($A682,'Z-scores'!$C$2:$UD$20,11,FALSE)&gt;3,HLOOKUP($A682,'Z-scores'!$C$2:$UD$20,11,FALSE)&lt;-3),"",'Total-corrected counts'!M682),"")</f>
        <v>0</v>
      </c>
      <c r="N682">
        <f>IFERROR(IF(OR(HLOOKUP($A682,'Z-scores'!$C$2:$UD$20,12,FALSE)&gt;3,HLOOKUP($A682,'Z-scores'!$C$2:$UD$20,12,FALSE)&lt;-3),"",'Total-corrected counts'!N682),"")</f>
        <v>2.749249225857239E-2</v>
      </c>
      <c r="O682">
        <f>IFERROR(IF(OR(HLOOKUP($A682,'Z-scores'!$C$2:$UD$20,13,FALSE)&gt;3,HLOOKUP($A682,'Z-scores'!$C$2:$UD$20,13,FALSE)&lt;-3),"",'Total-corrected counts'!O682),"")</f>
        <v>2.0730501129576737</v>
      </c>
      <c r="P682">
        <f>IFERROR(IF(OR(HLOOKUP($A682,'Z-scores'!$C$2:$UD$20,14,FALSE)&gt;3,HLOOKUP($A682,'Z-scores'!$C$2:$UD$20,14,FALSE)&lt;-3),"",'Total-corrected counts'!P682),"")</f>
        <v>0</v>
      </c>
      <c r="Q682">
        <f>IFERROR(IF(OR(HLOOKUP($A682,'Z-scores'!$C$2:$UD$20,15,FALSE)&gt;3,HLOOKUP($A682,'Z-scores'!$C$2:$UD$20,15,FALSE)&lt;-3),"",'Total-corrected counts'!Q682),"")</f>
        <v>0</v>
      </c>
      <c r="R682">
        <f>IFERROR(IF(OR(HLOOKUP($A682,'Z-scores'!$C$2:$UD$20,16,FALSE)&gt;3,HLOOKUP($A682,'Z-scores'!$C$2:$UD$20,16,FALSE)&lt;-3),"",'Total-corrected counts'!R682),"")</f>
        <v>5.2090533346957013E-2</v>
      </c>
      <c r="S682">
        <f>IFERROR(IF(OR(HLOOKUP($A682,'Z-scores'!$C$2:$UD$20,17,FALSE)&gt;3,HLOOKUP($A682,'Z-scores'!$C$2:$UD$20,17,FALSE)&lt;-3),"",'Total-corrected counts'!S682),"")</f>
        <v>0</v>
      </c>
      <c r="T682">
        <f>IFERROR(IF(OR(HLOOKUP($A682,'Z-scores'!$C$2:$UD$20,18,FALSE)&gt;3,HLOOKUP($A682,'Z-scores'!$C$2:$UD$20,18,FALSE)&lt;-3),"",'Total-corrected counts'!T682),"")</f>
        <v>0.6443265756362081</v>
      </c>
      <c r="U682">
        <f>IFERROR(IF(OR(HLOOKUP($A682,'Z-scores'!$C$2:$UD$20,19,FALSE)&gt;3,HLOOKUP($A682,'Z-scores'!$C$2:$UD$20,19,FALSE)&lt;-3),"",'Total-corrected counts'!U682),"")</f>
        <v>0.34715743155574263</v>
      </c>
      <c r="V682">
        <f t="shared" si="40"/>
        <v>1</v>
      </c>
      <c r="W682" s="10">
        <f>SUMIFS(Tabel132[Cluster],Tabel132[ID],A682)</f>
        <v>0</v>
      </c>
      <c r="X682">
        <f t="shared" si="41"/>
        <v>0.12977742921808269</v>
      </c>
      <c r="Y682">
        <f t="shared" si="42"/>
        <v>1.0570005440556285</v>
      </c>
      <c r="Z682">
        <f t="shared" si="43"/>
        <v>0.39301464321939417</v>
      </c>
    </row>
    <row r="683" spans="1:26" x14ac:dyDescent="0.25">
      <c r="A683">
        <v>691</v>
      </c>
      <c r="B683" t="s">
        <v>946</v>
      </c>
      <c r="C683">
        <v>91200</v>
      </c>
      <c r="D683">
        <v>651</v>
      </c>
      <c r="E683" t="str">
        <f>IFERROR(IF(OR(HLOOKUP($A683,'Z-scores'!$C$2:$UD$20,3,FALSE)&gt;3,HLOOKUP(A683,'Z-scores'!$C$2:$UD$20,3,FALSE)&lt;-3),"",'Total-corrected counts'!E683),"")</f>
        <v/>
      </c>
      <c r="F683" t="str">
        <f>IFERROR(IF(OR(HLOOKUP($A683,'Z-scores'!$C$2:$UD$20,4,FALSE)&gt;3,HLOOKUP($A683,'Z-scores'!$C$2:$UD$20,4,FALSE)&lt;-3),"",'Total-corrected counts'!F683),"")</f>
        <v/>
      </c>
      <c r="G683" t="str">
        <f>IFERROR(IF(OR(HLOOKUP($A683,'Z-scores'!$C$2:$UD$20,5,FALSE)&gt;3,HLOOKUP($A683,'Z-scores'!$C$2:$UD$20,5,FALSE)&lt;-3),"",'Total-corrected counts'!G683),"")</f>
        <v/>
      </c>
      <c r="H683" t="str">
        <f>IFERROR(IF(OR(HLOOKUP($A683,'Z-scores'!$C$2:$UD$20,6,FALSE)&gt;3,HLOOKUP($A683,'Z-scores'!$C$2:$UD$20,6,FALSE)&lt;-3),"",'Total-corrected counts'!H683),"")</f>
        <v/>
      </c>
      <c r="I683" t="str">
        <f>IFERROR(IF(OR(HLOOKUP($A683,'Z-scores'!$C$2:$UD$20,7,FALSE)&gt;3,HLOOKUP($A683,'Z-scores'!$C$2:$UD$20,7,FALSE)&lt;-3),"",'Total-corrected counts'!I683),"")</f>
        <v/>
      </c>
      <c r="J683" t="str">
        <f>IFERROR(IF(OR(HLOOKUP($A683,'Z-scores'!$C$2:$UD$20,8,FALSE)&gt;3,HLOOKUP($A683,'Z-scores'!$C$2:$UD$20,8,FALSE)&lt;-3),"",'Total-corrected counts'!J683),"")</f>
        <v/>
      </c>
      <c r="K683" t="str">
        <f>IFERROR(IF(OR(HLOOKUP($A683,'Z-scores'!$C$2:$UD$20,9,FALSE)&gt;3,HLOOKUP($A683,'Z-scores'!$C$2:$UD$20,9,FALSE)&lt;-3),"",'Total-corrected counts'!K683),"")</f>
        <v/>
      </c>
      <c r="L683" t="str">
        <f>IFERROR(IF(OR(HLOOKUP($A683,'Z-scores'!$C$2:$UD$20,10,FALSE)&gt;3,HLOOKUP($A683,'Z-scores'!$C$2:$UD$20,10,FALSE)&lt;-3),"",'Total-corrected counts'!L683),"")</f>
        <v/>
      </c>
      <c r="M683" t="str">
        <f>IFERROR(IF(OR(HLOOKUP($A683,'Z-scores'!$C$2:$UD$20,11,FALSE)&gt;3,HLOOKUP($A683,'Z-scores'!$C$2:$UD$20,11,FALSE)&lt;-3),"",'Total-corrected counts'!M683),"")</f>
        <v/>
      </c>
      <c r="N683" t="str">
        <f>IFERROR(IF(OR(HLOOKUP($A683,'Z-scores'!$C$2:$UD$20,12,FALSE)&gt;3,HLOOKUP($A683,'Z-scores'!$C$2:$UD$20,12,FALSE)&lt;-3),"",'Total-corrected counts'!N683),"")</f>
        <v/>
      </c>
      <c r="O683" t="str">
        <f>IFERROR(IF(OR(HLOOKUP($A683,'Z-scores'!$C$2:$UD$20,13,FALSE)&gt;3,HLOOKUP($A683,'Z-scores'!$C$2:$UD$20,13,FALSE)&lt;-3),"",'Total-corrected counts'!O683),"")</f>
        <v/>
      </c>
      <c r="P683" t="str">
        <f>IFERROR(IF(OR(HLOOKUP($A683,'Z-scores'!$C$2:$UD$20,14,FALSE)&gt;3,HLOOKUP($A683,'Z-scores'!$C$2:$UD$20,14,FALSE)&lt;-3),"",'Total-corrected counts'!P683),"")</f>
        <v/>
      </c>
      <c r="Q683" t="str">
        <f>IFERROR(IF(OR(HLOOKUP($A683,'Z-scores'!$C$2:$UD$20,15,FALSE)&gt;3,HLOOKUP($A683,'Z-scores'!$C$2:$UD$20,15,FALSE)&lt;-3),"",'Total-corrected counts'!Q683),"")</f>
        <v/>
      </c>
      <c r="R683" t="str">
        <f>IFERROR(IF(OR(HLOOKUP($A683,'Z-scores'!$C$2:$UD$20,16,FALSE)&gt;3,HLOOKUP($A683,'Z-scores'!$C$2:$UD$20,16,FALSE)&lt;-3),"",'Total-corrected counts'!R683),"")</f>
        <v/>
      </c>
      <c r="S683" t="str">
        <f>IFERROR(IF(OR(HLOOKUP($A683,'Z-scores'!$C$2:$UD$20,17,FALSE)&gt;3,HLOOKUP($A683,'Z-scores'!$C$2:$UD$20,17,FALSE)&lt;-3),"",'Total-corrected counts'!S683),"")</f>
        <v/>
      </c>
      <c r="T683" t="str">
        <f>IFERROR(IF(OR(HLOOKUP($A683,'Z-scores'!$C$2:$UD$20,18,FALSE)&gt;3,HLOOKUP($A683,'Z-scores'!$C$2:$UD$20,18,FALSE)&lt;-3),"",'Total-corrected counts'!T683),"")</f>
        <v/>
      </c>
      <c r="U683" t="str">
        <f>IFERROR(IF(OR(HLOOKUP($A683,'Z-scores'!$C$2:$UD$20,19,FALSE)&gt;3,HLOOKUP($A683,'Z-scores'!$C$2:$UD$20,19,FALSE)&lt;-3),"",'Total-corrected counts'!U683),"")</f>
        <v/>
      </c>
      <c r="V683">
        <f t="shared" si="40"/>
        <v>1</v>
      </c>
      <c r="W683" s="10">
        <f>SUMIFS(Tabel132[Cluster],Tabel132[ID],A683)</f>
        <v>96</v>
      </c>
      <c r="X683" t="str">
        <f t="shared" si="41"/>
        <v/>
      </c>
      <c r="Y683" t="str">
        <f t="shared" si="42"/>
        <v/>
      </c>
      <c r="Z683" t="str">
        <f t="shared" si="43"/>
        <v/>
      </c>
    </row>
    <row r="684" spans="1:26" x14ac:dyDescent="0.25">
      <c r="A684">
        <v>692</v>
      </c>
      <c r="B684" t="s">
        <v>340</v>
      </c>
      <c r="C684">
        <v>29100</v>
      </c>
      <c r="D684">
        <v>922</v>
      </c>
      <c r="E684" t="str">
        <f>IFERROR(IF(OR(HLOOKUP($A684,'Z-scores'!$C$2:$UD$20,3,FALSE)&gt;3,HLOOKUP(A684,'Z-scores'!$C$2:$UD$20,3,FALSE)&lt;-3),"",'Total-corrected counts'!E684),"")</f>
        <v/>
      </c>
      <c r="F684">
        <f>IFERROR(IF(OR(HLOOKUP($A684,'Z-scores'!$C$2:$UD$20,4,FALSE)&gt;3,HLOOKUP($A684,'Z-scores'!$C$2:$UD$20,4,FALSE)&lt;-3),"",'Total-corrected counts'!F684),"")</f>
        <v>14.215777954962316</v>
      </c>
      <c r="G684">
        <f>IFERROR(IF(OR(HLOOKUP($A684,'Z-scores'!$C$2:$UD$20,5,FALSE)&gt;3,HLOOKUP($A684,'Z-scores'!$C$2:$UD$20,5,FALSE)&lt;-3),"",'Total-corrected counts'!G684),"")</f>
        <v>35.114085522843297</v>
      </c>
      <c r="H684">
        <f>IFERROR(IF(OR(HLOOKUP($A684,'Z-scores'!$C$2:$UD$20,6,FALSE)&gt;3,HLOOKUP($A684,'Z-scores'!$C$2:$UD$20,6,FALSE)&lt;-3),"",'Total-corrected counts'!H684),"")</f>
        <v>8.0552784760027389</v>
      </c>
      <c r="I684">
        <f>IFERROR(IF(OR(HLOOKUP($A684,'Z-scores'!$C$2:$UD$20,7,FALSE)&gt;3,HLOOKUP($A684,'Z-scores'!$C$2:$UD$20,7,FALSE)&lt;-3),"",'Total-corrected counts'!I684),"")</f>
        <v>18.864729912356584</v>
      </c>
      <c r="J684">
        <f>IFERROR(IF(OR(HLOOKUP($A684,'Z-scores'!$C$2:$UD$20,8,FALSE)&gt;3,HLOOKUP($A684,'Z-scores'!$C$2:$UD$20,8,FALSE)&lt;-3),"",'Total-corrected counts'!J684),"")</f>
        <v>5.6802380966468844</v>
      </c>
      <c r="K684">
        <f>IFERROR(IF(OR(HLOOKUP($A684,'Z-scores'!$C$2:$UD$20,9,FALSE)&gt;3,HLOOKUP($A684,'Z-scores'!$C$2:$UD$20,9,FALSE)&lt;-3),"",'Total-corrected counts'!K684),"")</f>
        <v>6.533251574781203</v>
      </c>
      <c r="L684">
        <f>IFERROR(IF(OR(HLOOKUP($A684,'Z-scores'!$C$2:$UD$20,10,FALSE)&gt;3,HLOOKUP($A684,'Z-scores'!$C$2:$UD$20,10,FALSE)&lt;-3),"",'Total-corrected counts'!L684),"")</f>
        <v>27.940598006410106</v>
      </c>
      <c r="M684">
        <f>IFERROR(IF(OR(HLOOKUP($A684,'Z-scores'!$C$2:$UD$20,11,FALSE)&gt;3,HLOOKUP($A684,'Z-scores'!$C$2:$UD$20,11,FALSE)&lt;-3),"",'Total-corrected counts'!M684),"")</f>
        <v>9.9985900605721039</v>
      </c>
      <c r="N684">
        <f>IFERROR(IF(OR(HLOOKUP($A684,'Z-scores'!$C$2:$UD$20,12,FALSE)&gt;3,HLOOKUP($A684,'Z-scores'!$C$2:$UD$20,12,FALSE)&lt;-3),"",'Total-corrected counts'!N684),"")</f>
        <v>24.770735524973723</v>
      </c>
      <c r="O684">
        <f>IFERROR(IF(OR(HLOOKUP($A684,'Z-scores'!$C$2:$UD$20,13,FALSE)&gt;3,HLOOKUP($A684,'Z-scores'!$C$2:$UD$20,13,FALSE)&lt;-3),"",'Total-corrected counts'!O684),"")</f>
        <v>4.9807048168463597</v>
      </c>
      <c r="P684">
        <f>IFERROR(IF(OR(HLOOKUP($A684,'Z-scores'!$C$2:$UD$20,14,FALSE)&gt;3,HLOOKUP($A684,'Z-scores'!$C$2:$UD$20,14,FALSE)&lt;-3),"",'Total-corrected counts'!P684),"")</f>
        <v>10.086120941992412</v>
      </c>
      <c r="Q684">
        <f>IFERROR(IF(OR(HLOOKUP($A684,'Z-scores'!$C$2:$UD$20,15,FALSE)&gt;3,HLOOKUP($A684,'Z-scores'!$C$2:$UD$20,15,FALSE)&lt;-3),"",'Total-corrected counts'!Q684),"")</f>
        <v>23.626853679275452</v>
      </c>
      <c r="R684">
        <f>IFERROR(IF(OR(HLOOKUP($A684,'Z-scores'!$C$2:$UD$20,16,FALSE)&gt;3,HLOOKUP($A684,'Z-scores'!$C$2:$UD$20,16,FALSE)&lt;-3),"",'Total-corrected counts'!R684),"")</f>
        <v>7.1123612839114383</v>
      </c>
      <c r="S684">
        <f>IFERROR(IF(OR(HLOOKUP($A684,'Z-scores'!$C$2:$UD$20,17,FALSE)&gt;3,HLOOKUP($A684,'Z-scores'!$C$2:$UD$20,17,FALSE)&lt;-3),"",'Total-corrected counts'!S684),"")</f>
        <v>17.6208297098263</v>
      </c>
      <c r="T684">
        <f>IFERROR(IF(OR(HLOOKUP($A684,'Z-scores'!$C$2:$UD$20,18,FALSE)&gt;3,HLOOKUP($A684,'Z-scores'!$C$2:$UD$20,18,FALSE)&lt;-3),"",'Total-corrected counts'!T684),"")</f>
        <v>8.3848365042791873</v>
      </c>
      <c r="U684">
        <f>IFERROR(IF(OR(HLOOKUP($A684,'Z-scores'!$C$2:$UD$20,19,FALSE)&gt;3,HLOOKUP($A684,'Z-scores'!$C$2:$UD$20,19,FALSE)&lt;-3),"",'Total-corrected counts'!U684),"")</f>
        <v>11.512608323967315</v>
      </c>
      <c r="V684">
        <f t="shared" si="40"/>
        <v>1</v>
      </c>
      <c r="W684" s="10">
        <f>SUMIFS(Tabel132[Cluster],Tabel132[ID],A684)</f>
        <v>37</v>
      </c>
      <c r="X684">
        <f t="shared" si="41"/>
        <v>0.63096216363126512</v>
      </c>
      <c r="Y684">
        <f t="shared" si="42"/>
        <v>15.800318700571903</v>
      </c>
      <c r="Z684">
        <f t="shared" si="43"/>
        <v>13.511881348134024</v>
      </c>
    </row>
    <row r="685" spans="1:26" x14ac:dyDescent="0.25">
      <c r="A685">
        <v>693</v>
      </c>
      <c r="B685" t="s">
        <v>341</v>
      </c>
      <c r="C685">
        <v>76700</v>
      </c>
      <c r="D685">
        <v>467</v>
      </c>
      <c r="E685">
        <f>IFERROR(IF(OR(HLOOKUP($A685,'Z-scores'!$C$2:$UD$20,3,FALSE)&gt;3,HLOOKUP(A685,'Z-scores'!$C$2:$UD$20,3,FALSE)&lt;-3),"",'Total-corrected counts'!E685),"")</f>
        <v>1.6530203764179554</v>
      </c>
      <c r="F685">
        <f>IFERROR(IF(OR(HLOOKUP($A685,'Z-scores'!$C$2:$UD$20,4,FALSE)&gt;3,HLOOKUP($A685,'Z-scores'!$C$2:$UD$20,4,FALSE)&lt;-3),"",'Total-corrected counts'!F685),"")</f>
        <v>0.18866872069482588</v>
      </c>
      <c r="G685">
        <f>IFERROR(IF(OR(HLOOKUP($A685,'Z-scores'!$C$2:$UD$20,5,FALSE)&gt;3,HLOOKUP($A685,'Z-scores'!$C$2:$UD$20,5,FALSE)&lt;-3),"",'Total-corrected counts'!G685),"")</f>
        <v>3.2938341841565566</v>
      </c>
      <c r="H685">
        <f>IFERROR(IF(OR(HLOOKUP($A685,'Z-scores'!$C$2:$UD$20,6,FALSE)&gt;3,HLOOKUP($A685,'Z-scores'!$C$2:$UD$20,6,FALSE)&lt;-3),"",'Total-corrected counts'!H685),"")</f>
        <v>2.7013802168224093</v>
      </c>
      <c r="I685">
        <f>IFERROR(IF(OR(HLOOKUP($A685,'Z-scores'!$C$2:$UD$20,7,FALSE)&gt;3,HLOOKUP($A685,'Z-scores'!$C$2:$UD$20,7,FALSE)&lt;-3),"",'Total-corrected counts'!I685),"")</f>
        <v>6.6371340879635756</v>
      </c>
      <c r="J685">
        <f>IFERROR(IF(OR(HLOOKUP($A685,'Z-scores'!$C$2:$UD$20,8,FALSE)&gt;3,HLOOKUP($A685,'Z-scores'!$C$2:$UD$20,8,FALSE)&lt;-3),"",'Total-corrected counts'!J685),"")</f>
        <v>0.87274491589105774</v>
      </c>
      <c r="K685">
        <f>IFERROR(IF(OR(HLOOKUP($A685,'Z-scores'!$C$2:$UD$20,9,FALSE)&gt;3,HLOOKUP($A685,'Z-scores'!$C$2:$UD$20,9,FALSE)&lt;-3),"",'Total-corrected counts'!K685),"")</f>
        <v>2.5107308099671104</v>
      </c>
      <c r="L685">
        <f>IFERROR(IF(OR(HLOOKUP($A685,'Z-scores'!$C$2:$UD$20,10,FALSE)&gt;3,HLOOKUP($A685,'Z-scores'!$C$2:$UD$20,10,FALSE)&lt;-3),"",'Total-corrected counts'!L685),"")</f>
        <v>3.5543121832649223</v>
      </c>
      <c r="M685">
        <f>IFERROR(IF(OR(HLOOKUP($A685,'Z-scores'!$C$2:$UD$20,11,FALSE)&gt;3,HLOOKUP($A685,'Z-scores'!$C$2:$UD$20,11,FALSE)&lt;-3),"",'Total-corrected counts'!M685),"")</f>
        <v>1.6910057844377706</v>
      </c>
      <c r="N685">
        <f>IFERROR(IF(OR(HLOOKUP($A685,'Z-scores'!$C$2:$UD$20,12,FALSE)&gt;3,HLOOKUP($A685,'Z-scores'!$C$2:$UD$20,12,FALSE)&lt;-3),"",'Total-corrected counts'!N685),"")</f>
        <v>3.6656656344763186E-2</v>
      </c>
      <c r="O685">
        <f>IFERROR(IF(OR(HLOOKUP($A685,'Z-scores'!$C$2:$UD$20,13,FALSE)&gt;3,HLOOKUP($A685,'Z-scores'!$C$2:$UD$20,13,FALSE)&lt;-3),"",'Total-corrected counts'!O685),"")</f>
        <v>2.0663194307727464</v>
      </c>
      <c r="P685">
        <f>IFERROR(IF(OR(HLOOKUP($A685,'Z-scores'!$C$2:$UD$20,14,FALSE)&gt;3,HLOOKUP($A685,'Z-scores'!$C$2:$UD$20,14,FALSE)&lt;-3),"",'Total-corrected counts'!P685),"")</f>
        <v>0.60687676854361117</v>
      </c>
      <c r="Q685">
        <f>IFERROR(IF(OR(HLOOKUP($A685,'Z-scores'!$C$2:$UD$20,15,FALSE)&gt;3,HLOOKUP($A685,'Z-scores'!$C$2:$UD$20,15,FALSE)&lt;-3),"",'Total-corrected counts'!Q685),"")</f>
        <v>0</v>
      </c>
      <c r="R685">
        <f>IFERROR(IF(OR(HLOOKUP($A685,'Z-scores'!$C$2:$UD$20,16,FALSE)&gt;3,HLOOKUP($A685,'Z-scores'!$C$2:$UD$20,16,FALSE)&lt;-3),"",'Total-corrected counts'!R685),"")</f>
        <v>7.2125353865017408E-2</v>
      </c>
      <c r="S685">
        <f>IFERROR(IF(OR(HLOOKUP($A685,'Z-scores'!$C$2:$UD$20,17,FALSE)&gt;3,HLOOKUP($A685,'Z-scores'!$C$2:$UD$20,17,FALSE)&lt;-3),"",'Total-corrected counts'!S685),"")</f>
        <v>0</v>
      </c>
      <c r="T685">
        <f>IFERROR(IF(OR(HLOOKUP($A685,'Z-scores'!$C$2:$UD$20,18,FALSE)&gt;3,HLOOKUP($A685,'Z-scores'!$C$2:$UD$20,18,FALSE)&lt;-3),"",'Total-corrected counts'!T685),"")</f>
        <v>8.7456593866354648</v>
      </c>
      <c r="U685">
        <f>IFERROR(IF(OR(HLOOKUP($A685,'Z-scores'!$C$2:$UD$20,19,FALSE)&gt;3,HLOOKUP($A685,'Z-scores'!$C$2:$UD$20,19,FALSE)&lt;-3),"",'Total-corrected counts'!U685),"")</f>
        <v>1.6706951393620115</v>
      </c>
      <c r="V685">
        <f t="shared" si="40"/>
        <v>1</v>
      </c>
      <c r="W685" s="10">
        <f>SUMIFS(Tabel132[Cluster],Tabel132[ID],A685)</f>
        <v>84</v>
      </c>
      <c r="X685">
        <f t="shared" si="41"/>
        <v>0.45381861162050352</v>
      </c>
      <c r="Y685">
        <f t="shared" si="42"/>
        <v>2.5669812532906868</v>
      </c>
      <c r="Z685">
        <f t="shared" si="43"/>
        <v>1.649791591940452</v>
      </c>
    </row>
    <row r="686" spans="1:26" x14ac:dyDescent="0.25">
      <c r="A686">
        <v>694</v>
      </c>
      <c r="B686" t="s">
        <v>342</v>
      </c>
      <c r="C686">
        <v>24800</v>
      </c>
      <c r="D686">
        <v>119</v>
      </c>
      <c r="E686" t="str">
        <f>IFERROR(IF(OR(HLOOKUP($A686,'Z-scores'!$C$2:$UD$20,3,FALSE)&gt;3,HLOOKUP(A686,'Z-scores'!$C$2:$UD$20,3,FALSE)&lt;-3),"",'Total-corrected counts'!E686),"")</f>
        <v/>
      </c>
      <c r="F686">
        <f>IFERROR(IF(OR(HLOOKUP($A686,'Z-scores'!$C$2:$UD$20,4,FALSE)&gt;3,HLOOKUP($A686,'Z-scores'!$C$2:$UD$20,4,FALSE)&lt;-3),"",'Total-corrected counts'!F686),"")</f>
        <v>23.526169171859159</v>
      </c>
      <c r="G686">
        <f>IFERROR(IF(OR(HLOOKUP($A686,'Z-scores'!$C$2:$UD$20,5,FALSE)&gt;3,HLOOKUP($A686,'Z-scores'!$C$2:$UD$20,5,FALSE)&lt;-3),"",'Total-corrected counts'!G686),"")</f>
        <v>20.97175159453808</v>
      </c>
      <c r="H686">
        <f>IFERROR(IF(OR(HLOOKUP($A686,'Z-scores'!$C$2:$UD$20,6,FALSE)&gt;3,HLOOKUP($A686,'Z-scores'!$C$2:$UD$20,6,FALSE)&lt;-3),"",'Total-corrected counts'!H686),"")</f>
        <v>23.677213683363338</v>
      </c>
      <c r="I686">
        <f>IFERROR(IF(OR(HLOOKUP($A686,'Z-scores'!$C$2:$UD$20,7,FALSE)&gt;3,HLOOKUP($A686,'Z-scores'!$C$2:$UD$20,7,FALSE)&lt;-3),"",'Total-corrected counts'!I686),"")</f>
        <v>13.896114690662143</v>
      </c>
      <c r="J686">
        <f>IFERROR(IF(OR(HLOOKUP($A686,'Z-scores'!$C$2:$UD$20,8,FALSE)&gt;3,HLOOKUP($A686,'Z-scores'!$C$2:$UD$20,8,FALSE)&lt;-3),"",'Total-corrected counts'!J686),"")</f>
        <v>27.173430686302932</v>
      </c>
      <c r="K686">
        <f>IFERROR(IF(OR(HLOOKUP($A686,'Z-scores'!$C$2:$UD$20,9,FALSE)&gt;3,HLOOKUP($A686,'Z-scores'!$C$2:$UD$20,9,FALSE)&lt;-3),"",'Total-corrected counts'!K686),"")</f>
        <v>16.076704387089581</v>
      </c>
      <c r="L686">
        <f>IFERROR(IF(OR(HLOOKUP($A686,'Z-scores'!$C$2:$UD$20,10,FALSE)&gt;3,HLOOKUP($A686,'Z-scores'!$C$2:$UD$20,10,FALSE)&lt;-3),"",'Total-corrected counts'!L686),"")</f>
        <v>18.393345057565746</v>
      </c>
      <c r="M686">
        <f>IFERROR(IF(OR(HLOOKUP($A686,'Z-scores'!$C$2:$UD$20,11,FALSE)&gt;3,HLOOKUP($A686,'Z-scores'!$C$2:$UD$20,11,FALSE)&lt;-3),"",'Total-corrected counts'!M686),"")</f>
        <v>18.034323270543418</v>
      </c>
      <c r="N686">
        <f>IFERROR(IF(OR(HLOOKUP($A686,'Z-scores'!$C$2:$UD$20,12,FALSE)&gt;3,HLOOKUP($A686,'Z-scores'!$C$2:$UD$20,12,FALSE)&lt;-3),"",'Total-corrected counts'!N686),"")</f>
        <v>8.1011210521926635</v>
      </c>
      <c r="O686">
        <f>IFERROR(IF(OR(HLOOKUP($A686,'Z-scores'!$C$2:$UD$20,13,FALSE)&gt;3,HLOOKUP($A686,'Z-scores'!$C$2:$UD$20,13,FALSE)&lt;-3),"",'Total-corrected counts'!O686),"")</f>
        <v>9.9243908816756168</v>
      </c>
      <c r="P686">
        <f>IFERROR(IF(OR(HLOOKUP($A686,'Z-scores'!$C$2:$UD$20,14,FALSE)&gt;3,HLOOKUP($A686,'Z-scores'!$C$2:$UD$20,14,FALSE)&lt;-3),"",'Total-corrected counts'!P686),"")</f>
        <v>8.2911333167225756</v>
      </c>
      <c r="Q686">
        <f>IFERROR(IF(OR(HLOOKUP($A686,'Z-scores'!$C$2:$UD$20,15,FALSE)&gt;3,HLOOKUP($A686,'Z-scores'!$C$2:$UD$20,15,FALSE)&lt;-3),"",'Total-corrected counts'!Q686),"")</f>
        <v>16.557324617172814</v>
      </c>
      <c r="R686">
        <f>IFERROR(IF(OR(HLOOKUP($A686,'Z-scores'!$C$2:$UD$20,16,FALSE)&gt;3,HLOOKUP($A686,'Z-scores'!$C$2:$UD$20,16,FALSE)&lt;-3),"",'Total-corrected counts'!R686),"")</f>
        <v>24.466522816655349</v>
      </c>
      <c r="S686">
        <f>IFERROR(IF(OR(HLOOKUP($A686,'Z-scores'!$C$2:$UD$20,17,FALSE)&gt;3,HLOOKUP($A686,'Z-scores'!$C$2:$UD$20,17,FALSE)&lt;-3),"",'Total-corrected counts'!S686),"")</f>
        <v>16.860843215871991</v>
      </c>
      <c r="T686">
        <f>IFERROR(IF(OR(HLOOKUP($A686,'Z-scores'!$C$2:$UD$20,18,FALSE)&gt;3,HLOOKUP($A686,'Z-scores'!$C$2:$UD$20,18,FALSE)&lt;-3),"",'Total-corrected counts'!T686),"")</f>
        <v>12.66316496650361</v>
      </c>
      <c r="U686">
        <f>IFERROR(IF(OR(HLOOKUP($A686,'Z-scores'!$C$2:$UD$20,19,FALSE)&gt;3,HLOOKUP($A686,'Z-scores'!$C$2:$UD$20,19,FALSE)&lt;-3),"",'Total-corrected counts'!U686),"")</f>
        <v>9.4643794777884338</v>
      </c>
      <c r="V686">
        <f t="shared" si="40"/>
        <v>1</v>
      </c>
      <c r="W686" s="10">
        <f>SUMIFS(Tabel132[Cluster],Tabel132[ID],A686)</f>
        <v>32</v>
      </c>
      <c r="X686">
        <f t="shared" si="41"/>
        <v>1.6645901738159954E-2</v>
      </c>
      <c r="Y686">
        <f t="shared" si="42"/>
        <v>20.218631567740548</v>
      </c>
      <c r="Z686">
        <f t="shared" si="43"/>
        <v>13.291110043072884</v>
      </c>
    </row>
    <row r="687" spans="1:26" x14ac:dyDescent="0.25">
      <c r="A687">
        <v>695</v>
      </c>
      <c r="B687" t="s">
        <v>947</v>
      </c>
      <c r="C687">
        <v>400</v>
      </c>
      <c r="D687">
        <v>688</v>
      </c>
      <c r="E687" t="str">
        <f>IFERROR(IF(OR(HLOOKUP($A687,'Z-scores'!$C$2:$UD$20,3,FALSE)&gt;3,HLOOKUP(A687,'Z-scores'!$C$2:$UD$20,3,FALSE)&lt;-3),"",'Total-corrected counts'!E687),"")</f>
        <v/>
      </c>
      <c r="F687" t="str">
        <f>IFERROR(IF(OR(HLOOKUP($A687,'Z-scores'!$C$2:$UD$20,4,FALSE)&gt;3,HLOOKUP($A687,'Z-scores'!$C$2:$UD$20,4,FALSE)&lt;-3),"",'Total-corrected counts'!F687),"")</f>
        <v/>
      </c>
      <c r="G687" t="str">
        <f>IFERROR(IF(OR(HLOOKUP($A687,'Z-scores'!$C$2:$UD$20,5,FALSE)&gt;3,HLOOKUP($A687,'Z-scores'!$C$2:$UD$20,5,FALSE)&lt;-3),"",'Total-corrected counts'!G687),"")</f>
        <v/>
      </c>
      <c r="H687" t="str">
        <f>IFERROR(IF(OR(HLOOKUP($A687,'Z-scores'!$C$2:$UD$20,6,FALSE)&gt;3,HLOOKUP($A687,'Z-scores'!$C$2:$UD$20,6,FALSE)&lt;-3),"",'Total-corrected counts'!H687),"")</f>
        <v/>
      </c>
      <c r="I687" t="str">
        <f>IFERROR(IF(OR(HLOOKUP($A687,'Z-scores'!$C$2:$UD$20,7,FALSE)&gt;3,HLOOKUP($A687,'Z-scores'!$C$2:$UD$20,7,FALSE)&lt;-3),"",'Total-corrected counts'!I687),"")</f>
        <v/>
      </c>
      <c r="J687" t="str">
        <f>IFERROR(IF(OR(HLOOKUP($A687,'Z-scores'!$C$2:$UD$20,8,FALSE)&gt;3,HLOOKUP($A687,'Z-scores'!$C$2:$UD$20,8,FALSE)&lt;-3),"",'Total-corrected counts'!J687),"")</f>
        <v/>
      </c>
      <c r="K687" t="str">
        <f>IFERROR(IF(OR(HLOOKUP($A687,'Z-scores'!$C$2:$UD$20,9,FALSE)&gt;3,HLOOKUP($A687,'Z-scores'!$C$2:$UD$20,9,FALSE)&lt;-3),"",'Total-corrected counts'!K687),"")</f>
        <v/>
      </c>
      <c r="L687" t="str">
        <f>IFERROR(IF(OR(HLOOKUP($A687,'Z-scores'!$C$2:$UD$20,10,FALSE)&gt;3,HLOOKUP($A687,'Z-scores'!$C$2:$UD$20,10,FALSE)&lt;-3),"",'Total-corrected counts'!L687),"")</f>
        <v/>
      </c>
      <c r="M687" t="str">
        <f>IFERROR(IF(OR(HLOOKUP($A687,'Z-scores'!$C$2:$UD$20,11,FALSE)&gt;3,HLOOKUP($A687,'Z-scores'!$C$2:$UD$20,11,FALSE)&lt;-3),"",'Total-corrected counts'!M687),"")</f>
        <v/>
      </c>
      <c r="N687" t="str">
        <f>IFERROR(IF(OR(HLOOKUP($A687,'Z-scores'!$C$2:$UD$20,12,FALSE)&gt;3,HLOOKUP($A687,'Z-scores'!$C$2:$UD$20,12,FALSE)&lt;-3),"",'Total-corrected counts'!N687),"")</f>
        <v/>
      </c>
      <c r="O687" t="str">
        <f>IFERROR(IF(OR(HLOOKUP($A687,'Z-scores'!$C$2:$UD$20,13,FALSE)&gt;3,HLOOKUP($A687,'Z-scores'!$C$2:$UD$20,13,FALSE)&lt;-3),"",'Total-corrected counts'!O687),"")</f>
        <v/>
      </c>
      <c r="P687" t="str">
        <f>IFERROR(IF(OR(HLOOKUP($A687,'Z-scores'!$C$2:$UD$20,14,FALSE)&gt;3,HLOOKUP($A687,'Z-scores'!$C$2:$UD$20,14,FALSE)&lt;-3),"",'Total-corrected counts'!P687),"")</f>
        <v/>
      </c>
      <c r="Q687" t="str">
        <f>IFERROR(IF(OR(HLOOKUP($A687,'Z-scores'!$C$2:$UD$20,15,FALSE)&gt;3,HLOOKUP($A687,'Z-scores'!$C$2:$UD$20,15,FALSE)&lt;-3),"",'Total-corrected counts'!Q687),"")</f>
        <v/>
      </c>
      <c r="R687" t="str">
        <f>IFERROR(IF(OR(HLOOKUP($A687,'Z-scores'!$C$2:$UD$20,16,FALSE)&gt;3,HLOOKUP($A687,'Z-scores'!$C$2:$UD$20,16,FALSE)&lt;-3),"",'Total-corrected counts'!R687),"")</f>
        <v/>
      </c>
      <c r="S687" t="str">
        <f>IFERROR(IF(OR(HLOOKUP($A687,'Z-scores'!$C$2:$UD$20,17,FALSE)&gt;3,HLOOKUP($A687,'Z-scores'!$C$2:$UD$20,17,FALSE)&lt;-3),"",'Total-corrected counts'!S687),"")</f>
        <v/>
      </c>
      <c r="T687" t="str">
        <f>IFERROR(IF(OR(HLOOKUP($A687,'Z-scores'!$C$2:$UD$20,18,FALSE)&gt;3,HLOOKUP($A687,'Z-scores'!$C$2:$UD$20,18,FALSE)&lt;-3),"",'Total-corrected counts'!T687),"")</f>
        <v/>
      </c>
      <c r="U687" t="str">
        <f>IFERROR(IF(OR(HLOOKUP($A687,'Z-scores'!$C$2:$UD$20,19,FALSE)&gt;3,HLOOKUP($A687,'Z-scores'!$C$2:$UD$20,19,FALSE)&lt;-3),"",'Total-corrected counts'!U687),"")</f>
        <v/>
      </c>
      <c r="V687">
        <f t="shared" si="40"/>
        <v>1</v>
      </c>
      <c r="W687" s="10">
        <f>SUMIFS(Tabel132[Cluster],Tabel132[ID],A687)</f>
        <v>0</v>
      </c>
      <c r="X687" t="str">
        <f t="shared" si="41"/>
        <v/>
      </c>
      <c r="Y687" t="str">
        <f t="shared" si="42"/>
        <v/>
      </c>
      <c r="Z687" t="str">
        <f t="shared" si="43"/>
        <v/>
      </c>
    </row>
    <row r="688" spans="1:26" x14ac:dyDescent="0.25">
      <c r="A688">
        <v>696</v>
      </c>
      <c r="B688" t="s">
        <v>343</v>
      </c>
      <c r="C688">
        <v>12100</v>
      </c>
      <c r="D688">
        <v>1027</v>
      </c>
      <c r="E688">
        <f>IFERROR(IF(OR(HLOOKUP($A688,'Z-scores'!$C$2:$UD$20,3,FALSE)&gt;3,HLOOKUP(A688,'Z-scores'!$C$2:$UD$20,3,FALSE)&lt;-3),"",'Total-corrected counts'!E688),"")</f>
        <v>0.22040271685572738</v>
      </c>
      <c r="F688">
        <f>IFERROR(IF(OR(HLOOKUP($A688,'Z-scores'!$C$2:$UD$20,4,FALSE)&gt;3,HLOOKUP($A688,'Z-scores'!$C$2:$UD$20,4,FALSE)&lt;-3),"",'Total-corrected counts'!F688),"")</f>
        <v>0</v>
      </c>
      <c r="G688">
        <f>IFERROR(IF(OR(HLOOKUP($A688,'Z-scores'!$C$2:$UD$20,5,FALSE)&gt;3,HLOOKUP($A688,'Z-scores'!$C$2:$UD$20,5,FALSE)&lt;-3),"",'Total-corrected counts'!G688),"")</f>
        <v>0.54393592031943139</v>
      </c>
      <c r="H688">
        <f>IFERROR(IF(OR(HLOOKUP($A688,'Z-scores'!$C$2:$UD$20,6,FALSE)&gt;3,HLOOKUP($A688,'Z-scores'!$C$2:$UD$20,6,FALSE)&lt;-3),"",'Total-corrected counts'!H688),"")</f>
        <v>0.94932224673862431</v>
      </c>
      <c r="I688">
        <f>IFERROR(IF(OR(HLOOKUP($A688,'Z-scores'!$C$2:$UD$20,7,FALSE)&gt;3,HLOOKUP($A688,'Z-scores'!$C$2:$UD$20,7,FALSE)&lt;-3),"",'Total-corrected counts'!I688),"")</f>
        <v>0.781925815557861</v>
      </c>
      <c r="J688">
        <f>IFERROR(IF(OR(HLOOKUP($A688,'Z-scores'!$C$2:$UD$20,8,FALSE)&gt;3,HLOOKUP($A688,'Z-scores'!$C$2:$UD$20,8,FALSE)&lt;-3),"",'Total-corrected counts'!J688),"")</f>
        <v>0.70509899984418789</v>
      </c>
      <c r="K688">
        <f>IFERROR(IF(OR(HLOOKUP($A688,'Z-scores'!$C$2:$UD$20,9,FALSE)&gt;3,HLOOKUP($A688,'Z-scores'!$C$2:$UD$20,9,FALSE)&lt;-3),"",'Total-corrected counts'!K688),"")</f>
        <v>1.3601650036233903</v>
      </c>
      <c r="L688">
        <f>IFERROR(IF(OR(HLOOKUP($A688,'Z-scores'!$C$2:$UD$20,10,FALSE)&gt;3,HLOOKUP($A688,'Z-scores'!$C$2:$UD$20,10,FALSE)&lt;-3),"",'Total-corrected counts'!L688),"")</f>
        <v>0.22490064683189956</v>
      </c>
      <c r="M688">
        <f>IFERROR(IF(OR(HLOOKUP($A688,'Z-scores'!$C$2:$UD$20,11,FALSE)&gt;3,HLOOKUP($A688,'Z-scores'!$C$2:$UD$20,11,FALSE)&lt;-3),"",'Total-corrected counts'!M688),"")</f>
        <v>0.97682078011119178</v>
      </c>
      <c r="N688">
        <f>IFERROR(IF(OR(HLOOKUP($A688,'Z-scores'!$C$2:$UD$20,12,FALSE)&gt;3,HLOOKUP($A688,'Z-scores'!$C$2:$UD$20,12,FALSE)&lt;-3),"",'Total-corrected counts'!N688),"")</f>
        <v>0.57734233743002017</v>
      </c>
      <c r="O688">
        <f>IFERROR(IF(OR(HLOOKUP($A688,'Z-scores'!$C$2:$UD$20,13,FALSE)&gt;3,HLOOKUP($A688,'Z-scores'!$C$2:$UD$20,13,FALSE)&lt;-3),"",'Total-corrected counts'!O688),"")</f>
        <v>0.82450856765362024</v>
      </c>
      <c r="P688">
        <f>IFERROR(IF(OR(HLOOKUP($A688,'Z-scores'!$C$2:$UD$20,14,FALSE)&gt;3,HLOOKUP($A688,'Z-scores'!$C$2:$UD$20,14,FALSE)&lt;-3),"",'Total-corrected counts'!P688),"")</f>
        <v>0.69235236974693659</v>
      </c>
      <c r="Q688">
        <f>IFERROR(IF(OR(HLOOKUP($A688,'Z-scores'!$C$2:$UD$20,15,FALSE)&gt;3,HLOOKUP($A688,'Z-scores'!$C$2:$UD$20,15,FALSE)&lt;-3),"",'Total-corrected counts'!Q688),"")</f>
        <v>1.1603778736416752</v>
      </c>
      <c r="R688">
        <f>IFERROR(IF(OR(HLOOKUP($A688,'Z-scores'!$C$2:$UD$20,16,FALSE)&gt;3,HLOOKUP($A688,'Z-scores'!$C$2:$UD$20,16,FALSE)&lt;-3),"",'Total-corrected counts'!R688),"")</f>
        <v>0.56097497450569089</v>
      </c>
      <c r="S688">
        <f>IFERROR(IF(OR(HLOOKUP($A688,'Z-scores'!$C$2:$UD$20,17,FALSE)&gt;3,HLOOKUP($A688,'Z-scores'!$C$2:$UD$20,17,FALSE)&lt;-3),"",'Total-corrected counts'!S688),"")</f>
        <v>2.1116767582016114</v>
      </c>
      <c r="T688">
        <f>IFERROR(IF(OR(HLOOKUP($A688,'Z-scores'!$C$2:$UD$20,18,FALSE)&gt;3,HLOOKUP($A688,'Z-scores'!$C$2:$UD$20,18,FALSE)&lt;-3),"",'Total-corrected counts'!T688),"")</f>
        <v>1.7010221596795891</v>
      </c>
      <c r="U688">
        <f>IFERROR(IF(OR(HLOOKUP($A688,'Z-scores'!$C$2:$UD$20,19,FALSE)&gt;3,HLOOKUP($A688,'Z-scores'!$C$2:$UD$20,19,FALSE)&lt;-3),"",'Total-corrected counts'!U688),"")</f>
        <v>0.78978315678931454</v>
      </c>
      <c r="V688">
        <f t="shared" si="40"/>
        <v>1</v>
      </c>
      <c r="W688" s="10">
        <f>SUMIFS(Tabel132[Cluster],Tabel132[ID],A688)</f>
        <v>15</v>
      </c>
      <c r="X688">
        <f t="shared" si="41"/>
        <v>0.11241060170256569</v>
      </c>
      <c r="Y688">
        <f t="shared" si="42"/>
        <v>0.64028579220914594</v>
      </c>
      <c r="Z688">
        <f t="shared" si="43"/>
        <v>1.0522547747060571</v>
      </c>
    </row>
    <row r="689" spans="1:26" x14ac:dyDescent="0.25">
      <c r="A689">
        <v>697</v>
      </c>
      <c r="B689" t="s">
        <v>344</v>
      </c>
      <c r="C689">
        <v>103000</v>
      </c>
      <c r="D689">
        <v>932</v>
      </c>
      <c r="E689" t="str">
        <f>IFERROR(IF(OR(HLOOKUP($A689,'Z-scores'!$C$2:$UD$20,3,FALSE)&gt;3,HLOOKUP(A689,'Z-scores'!$C$2:$UD$20,3,FALSE)&lt;-3),"",'Total-corrected counts'!E689),"")</f>
        <v/>
      </c>
      <c r="F689">
        <f>IFERROR(IF(OR(HLOOKUP($A689,'Z-scores'!$C$2:$UD$20,4,FALSE)&gt;3,HLOOKUP($A689,'Z-scores'!$C$2:$UD$20,4,FALSE)&lt;-3),"",'Total-corrected counts'!F689),"")</f>
        <v>3.2073682518120399</v>
      </c>
      <c r="G689">
        <f>IFERROR(IF(OR(HLOOKUP($A689,'Z-scores'!$C$2:$UD$20,5,FALSE)&gt;3,HLOOKUP($A689,'Z-scores'!$C$2:$UD$20,5,FALSE)&lt;-3),"",'Total-corrected counts'!G689),"")</f>
        <v>1.742609522504845</v>
      </c>
      <c r="H689">
        <f>IFERROR(IF(OR(HLOOKUP($A689,'Z-scores'!$C$2:$UD$20,6,FALSE)&gt;3,HLOOKUP($A689,'Z-scores'!$C$2:$UD$20,6,FALSE)&lt;-3),"",'Total-corrected counts'!H689),"")</f>
        <v>0.46768081273152817</v>
      </c>
      <c r="I689">
        <f>IFERROR(IF(OR(HLOOKUP($A689,'Z-scores'!$C$2:$UD$20,7,FALSE)&gt;3,HLOOKUP($A689,'Z-scores'!$C$2:$UD$20,7,FALSE)&lt;-3),"",'Total-corrected counts'!I689),"")</f>
        <v>10.380526968744515</v>
      </c>
      <c r="J689">
        <f>IFERROR(IF(OR(HLOOKUP($A689,'Z-scores'!$C$2:$UD$20,8,FALSE)&gt;3,HLOOKUP($A689,'Z-scores'!$C$2:$UD$20,8,FALSE)&lt;-3),"",'Total-corrected counts'!J689),"")</f>
        <v>8.6288339141771253</v>
      </c>
      <c r="K689">
        <f>IFERROR(IF(OR(HLOOKUP($A689,'Z-scores'!$C$2:$UD$20,9,FALSE)&gt;3,HLOOKUP($A689,'Z-scores'!$C$2:$UD$20,9,FALSE)&lt;-3),"",'Total-corrected counts'!K689),"")</f>
        <v>15.724399353364179</v>
      </c>
      <c r="L689">
        <f>IFERROR(IF(OR(HLOOKUP($A689,'Z-scores'!$C$2:$UD$20,10,FALSE)&gt;3,HLOOKUP($A689,'Z-scores'!$C$2:$UD$20,10,FALSE)&lt;-3),"",'Total-corrected counts'!L689),"")</f>
        <v>10.95839426229942</v>
      </c>
      <c r="M689">
        <f>IFERROR(IF(OR(HLOOKUP($A689,'Z-scores'!$C$2:$UD$20,11,FALSE)&gt;3,HLOOKUP($A689,'Z-scores'!$C$2:$UD$20,11,FALSE)&lt;-3),"",'Total-corrected counts'!M689),"")</f>
        <v>2.7231183068194071</v>
      </c>
      <c r="N689">
        <f>IFERROR(IF(OR(HLOOKUP($A689,'Z-scores'!$C$2:$UD$20,12,FALSE)&gt;3,HLOOKUP($A689,'Z-scores'!$C$2:$UD$20,12,FALSE)&lt;-3),"",'Total-corrected counts'!N689),"")</f>
        <v>1.2829829720667114</v>
      </c>
      <c r="O689">
        <f>IFERROR(IF(OR(HLOOKUP($A689,'Z-scores'!$C$2:$UD$20,13,FALSE)&gt;3,HLOOKUP($A689,'Z-scores'!$C$2:$UD$20,13,FALSE)&lt;-3),"",'Total-corrected counts'!O689),"")</f>
        <v>4.9470514059217212</v>
      </c>
      <c r="P689">
        <f>IFERROR(IF(OR(HLOOKUP($A689,'Z-scores'!$C$2:$UD$20,14,FALSE)&gt;3,HLOOKUP($A689,'Z-scores'!$C$2:$UD$20,14,FALSE)&lt;-3),"",'Total-corrected counts'!P689),"")</f>
        <v>7.9064931113076096</v>
      </c>
      <c r="Q689">
        <f>IFERROR(IF(OR(HLOOKUP($A689,'Z-scores'!$C$2:$UD$20,15,FALSE)&gt;3,HLOOKUP($A689,'Z-scores'!$C$2:$UD$20,15,FALSE)&lt;-3),"",'Total-corrected counts'!Q689),"")</f>
        <v>0.10726182025259183</v>
      </c>
      <c r="R689">
        <f>IFERROR(IF(OR(HLOOKUP($A689,'Z-scores'!$C$2:$UD$20,16,FALSE)&gt;3,HLOOKUP($A689,'Z-scores'!$C$2:$UD$20,16,FALSE)&lt;-3),"",'Total-corrected counts'!R689),"")</f>
        <v>10.610440946364783</v>
      </c>
      <c r="S689">
        <f>IFERROR(IF(OR(HLOOKUP($A689,'Z-scores'!$C$2:$UD$20,17,FALSE)&gt;3,HLOOKUP($A689,'Z-scores'!$C$2:$UD$20,17,FALSE)&lt;-3),"",'Total-corrected counts'!S689),"")</f>
        <v>0.85227056822018754</v>
      </c>
      <c r="T689">
        <f>IFERROR(IF(OR(HLOOKUP($A689,'Z-scores'!$C$2:$UD$20,18,FALSE)&gt;3,HLOOKUP($A689,'Z-scores'!$C$2:$UD$20,18,FALSE)&lt;-3),"",'Total-corrected counts'!T689),"")</f>
        <v>0.82473801681434633</v>
      </c>
      <c r="U689">
        <f>IFERROR(IF(OR(HLOOKUP($A689,'Z-scores'!$C$2:$UD$20,19,FALSE)&gt;3,HLOOKUP($A689,'Z-scores'!$C$2:$UD$20,19,FALSE)&lt;-3),"",'Total-corrected counts'!U689),"")</f>
        <v>1.5405111025286078</v>
      </c>
      <c r="V689">
        <f t="shared" si="40"/>
        <v>1</v>
      </c>
      <c r="W689" s="10">
        <f>SUMIFS(Tabel132[Cluster],Tabel132[ID],A689)</f>
        <v>0</v>
      </c>
      <c r="X689">
        <f t="shared" si="41"/>
        <v>0.19587485051518053</v>
      </c>
      <c r="Y689">
        <f t="shared" si="42"/>
        <v>6.7291164240566328</v>
      </c>
      <c r="Z689">
        <f t="shared" si="43"/>
        <v>3.5089687429345702</v>
      </c>
    </row>
    <row r="690" spans="1:26" x14ac:dyDescent="0.25">
      <c r="A690">
        <v>698</v>
      </c>
      <c r="B690" t="s">
        <v>345</v>
      </c>
      <c r="C690">
        <v>29900</v>
      </c>
      <c r="D690">
        <v>695</v>
      </c>
      <c r="E690" t="str">
        <f>IFERROR(IF(OR(HLOOKUP($A690,'Z-scores'!$C$2:$UD$20,3,FALSE)&gt;3,HLOOKUP(A690,'Z-scores'!$C$2:$UD$20,3,FALSE)&lt;-3),"",'Total-corrected counts'!E690),"")</f>
        <v/>
      </c>
      <c r="F690">
        <f>IFERROR(IF(OR(HLOOKUP($A690,'Z-scores'!$C$2:$UD$20,4,FALSE)&gt;3,HLOOKUP($A690,'Z-scores'!$C$2:$UD$20,4,FALSE)&lt;-3),"",'Total-corrected counts'!F690),"")</f>
        <v>109.27200123372937</v>
      </c>
      <c r="G690">
        <f>IFERROR(IF(OR(HLOOKUP($A690,'Z-scores'!$C$2:$UD$20,5,FALSE)&gt;3,HLOOKUP($A690,'Z-scores'!$C$2:$UD$20,5,FALSE)&lt;-3),"",'Total-corrected counts'!G690),"")</f>
        <v>85.518814139110603</v>
      </c>
      <c r="H690">
        <f>IFERROR(IF(OR(HLOOKUP($A690,'Z-scores'!$C$2:$UD$20,6,FALSE)&gt;3,HLOOKUP($A690,'Z-scores'!$C$2:$UD$20,6,FALSE)&lt;-3),"",'Total-corrected counts'!H690),"")</f>
        <v>93.152245461227523</v>
      </c>
      <c r="I690">
        <f>IFERROR(IF(OR(HLOOKUP($A690,'Z-scores'!$C$2:$UD$20,7,FALSE)&gt;3,HLOOKUP($A690,'Z-scores'!$C$2:$UD$20,7,FALSE)&lt;-3),"",'Total-corrected counts'!I690),"")</f>
        <v>66.414439152934222</v>
      </c>
      <c r="J690">
        <f>IFERROR(IF(OR(HLOOKUP($A690,'Z-scores'!$C$2:$UD$20,8,FALSE)&gt;3,HLOOKUP($A690,'Z-scores'!$C$2:$UD$20,8,FALSE)&lt;-3),"",'Total-corrected counts'!J690),"")</f>
        <v>71.466467858333289</v>
      </c>
      <c r="K690">
        <f>IFERROR(IF(OR(HLOOKUP($A690,'Z-scores'!$C$2:$UD$20,9,FALSE)&gt;3,HLOOKUP($A690,'Z-scores'!$C$2:$UD$20,9,FALSE)&lt;-3),"",'Total-corrected counts'!K690),"")</f>
        <v>69.448687217793633</v>
      </c>
      <c r="L690">
        <f>IFERROR(IF(OR(HLOOKUP($A690,'Z-scores'!$C$2:$UD$20,10,FALSE)&gt;3,HLOOKUP($A690,'Z-scores'!$C$2:$UD$20,10,FALSE)&lt;-3),"",'Total-corrected counts'!L690),"")</f>
        <v>68.585877650520274</v>
      </c>
      <c r="M690">
        <f>IFERROR(IF(OR(HLOOKUP($A690,'Z-scores'!$C$2:$UD$20,11,FALSE)&gt;3,HLOOKUP($A690,'Z-scores'!$C$2:$UD$20,11,FALSE)&lt;-3),"",'Total-corrected counts'!M690),"")</f>
        <v>93.880770730026086</v>
      </c>
      <c r="N690">
        <f>IFERROR(IF(OR(HLOOKUP($A690,'Z-scores'!$C$2:$UD$20,12,FALSE)&gt;3,HLOOKUP($A690,'Z-scores'!$C$2:$UD$20,12,FALSE)&lt;-3),"",'Total-corrected counts'!N690),"")</f>
        <v>52.079944501822297</v>
      </c>
      <c r="O690">
        <f>IFERROR(IF(OR(HLOOKUP($A690,'Z-scores'!$C$2:$UD$20,13,FALSE)&gt;3,HLOOKUP($A690,'Z-scores'!$C$2:$UD$20,13,FALSE)&lt;-3),"",'Total-corrected counts'!O690),"")</f>
        <v>64.718874549170494</v>
      </c>
      <c r="P690">
        <f>IFERROR(IF(OR(HLOOKUP($A690,'Z-scores'!$C$2:$UD$20,14,FALSE)&gt;3,HLOOKUP($A690,'Z-scores'!$C$2:$UD$20,14,FALSE)&lt;-3),"",'Total-corrected counts'!P690),"")</f>
        <v>82.535240521931115</v>
      </c>
      <c r="Q690">
        <f>IFERROR(IF(OR(HLOOKUP($A690,'Z-scores'!$C$2:$UD$20,15,FALSE)&gt;3,HLOOKUP($A690,'Z-scores'!$C$2:$UD$20,15,FALSE)&lt;-3),"",'Total-corrected counts'!Q690),"")</f>
        <v>67.223908074669836</v>
      </c>
      <c r="R690">
        <f>IFERROR(IF(OR(HLOOKUP($A690,'Z-scores'!$C$2:$UD$20,16,FALSE)&gt;3,HLOOKUP($A690,'Z-scores'!$C$2:$UD$20,16,FALSE)&lt;-3),"",'Total-corrected counts'!R690),"")</f>
        <v>66.363339484023228</v>
      </c>
      <c r="S690">
        <f>IFERROR(IF(OR(HLOOKUP($A690,'Z-scores'!$C$2:$UD$20,17,FALSE)&gt;3,HLOOKUP($A690,'Z-scores'!$C$2:$UD$20,17,FALSE)&lt;-3),"",'Total-corrected counts'!S690),"")</f>
        <v>78.636888224443553</v>
      </c>
      <c r="T690">
        <f>IFERROR(IF(OR(HLOOKUP($A690,'Z-scores'!$C$2:$UD$20,18,FALSE)&gt;3,HLOOKUP($A690,'Z-scores'!$C$2:$UD$20,18,FALSE)&lt;-3),"",'Total-corrected counts'!T690),"")</f>
        <v>83.856956063800354</v>
      </c>
      <c r="U690">
        <f>IFERROR(IF(OR(HLOOKUP($A690,'Z-scores'!$C$2:$UD$20,19,FALSE)&gt;3,HLOOKUP($A690,'Z-scores'!$C$2:$UD$20,19,FALSE)&lt;-3),"",'Total-corrected counts'!U690),"")</f>
        <v>40.42648290466623</v>
      </c>
      <c r="V690">
        <f t="shared" si="40"/>
        <v>1</v>
      </c>
      <c r="W690" s="10">
        <f>SUMIFS(Tabel132[Cluster],Tabel132[ID],A690)</f>
        <v>39</v>
      </c>
      <c r="X690">
        <f t="shared" si="41"/>
        <v>6.7398095239626296E-2</v>
      </c>
      <c r="Y690">
        <f t="shared" si="42"/>
        <v>82.217412930459375</v>
      </c>
      <c r="Z690">
        <f t="shared" si="43"/>
        <v>66.980204290565894</v>
      </c>
    </row>
    <row r="691" spans="1:26" x14ac:dyDescent="0.25">
      <c r="A691">
        <v>699</v>
      </c>
      <c r="B691" t="s">
        <v>948</v>
      </c>
      <c r="C691">
        <v>25100</v>
      </c>
      <c r="D691">
        <v>119</v>
      </c>
      <c r="E691" t="str">
        <f>IFERROR(IF(OR(HLOOKUP($A691,'Z-scores'!$C$2:$UD$20,3,FALSE)&gt;3,HLOOKUP(A691,'Z-scores'!$C$2:$UD$20,3,FALSE)&lt;-3),"",'Total-corrected counts'!E691),"")</f>
        <v/>
      </c>
      <c r="F691">
        <f>IFERROR(IF(OR(HLOOKUP($A691,'Z-scores'!$C$2:$UD$20,4,FALSE)&gt;3,HLOOKUP($A691,'Z-scores'!$C$2:$UD$20,4,FALSE)&lt;-3),"",'Total-corrected counts'!F691),"")</f>
        <v>0</v>
      </c>
      <c r="G691">
        <f>IFERROR(IF(OR(HLOOKUP($A691,'Z-scores'!$C$2:$UD$20,5,FALSE)&gt;3,HLOOKUP($A691,'Z-scores'!$C$2:$UD$20,5,FALSE)&lt;-3),"",'Total-corrected counts'!G691),"")</f>
        <v>0</v>
      </c>
      <c r="H691">
        <f>IFERROR(IF(OR(HLOOKUP($A691,'Z-scores'!$C$2:$UD$20,6,FALSE)&gt;3,HLOOKUP($A691,'Z-scores'!$C$2:$UD$20,6,FALSE)&lt;-3),"",'Total-corrected counts'!H691),"")</f>
        <v>0</v>
      </c>
      <c r="I691">
        <f>IFERROR(IF(OR(HLOOKUP($A691,'Z-scores'!$C$2:$UD$20,7,FALSE)&gt;3,HLOOKUP($A691,'Z-scores'!$C$2:$UD$20,7,FALSE)&lt;-3),"",'Total-corrected counts'!I691),"")</f>
        <v>0</v>
      </c>
      <c r="J691">
        <f>IFERROR(IF(OR(HLOOKUP($A691,'Z-scores'!$C$2:$UD$20,8,FALSE)&gt;3,HLOOKUP($A691,'Z-scores'!$C$2:$UD$20,8,FALSE)&lt;-3),"",'Total-corrected counts'!J691),"")</f>
        <v>4.9307622366726433E-3</v>
      </c>
      <c r="K691">
        <f>IFERROR(IF(OR(HLOOKUP($A691,'Z-scores'!$C$2:$UD$20,9,FALSE)&gt;3,HLOOKUP($A691,'Z-scores'!$C$2:$UD$20,9,FALSE)&lt;-3),"",'Total-corrected counts'!K691),"")</f>
        <v>0</v>
      </c>
      <c r="L691">
        <f>IFERROR(IF(OR(HLOOKUP($A691,'Z-scores'!$C$2:$UD$20,10,FALSE)&gt;3,HLOOKUP($A691,'Z-scores'!$C$2:$UD$20,10,FALSE)&lt;-3),"",'Total-corrected counts'!L691),"")</f>
        <v>0</v>
      </c>
      <c r="M691">
        <f>IFERROR(IF(OR(HLOOKUP($A691,'Z-scores'!$C$2:$UD$20,11,FALSE)&gt;3,HLOOKUP($A691,'Z-scores'!$C$2:$UD$20,11,FALSE)&lt;-3),"",'Total-corrected counts'!M691),"")</f>
        <v>0</v>
      </c>
      <c r="N691">
        <f>IFERROR(IF(OR(HLOOKUP($A691,'Z-scores'!$C$2:$UD$20,12,FALSE)&gt;3,HLOOKUP($A691,'Z-scores'!$C$2:$UD$20,12,FALSE)&lt;-3),"",'Total-corrected counts'!N691),"")</f>
        <v>0</v>
      </c>
      <c r="O691">
        <f>IFERROR(IF(OR(HLOOKUP($A691,'Z-scores'!$C$2:$UD$20,13,FALSE)&gt;3,HLOOKUP($A691,'Z-scores'!$C$2:$UD$20,13,FALSE)&lt;-3),"",'Total-corrected counts'!O691),"")</f>
        <v>0</v>
      </c>
      <c r="P691">
        <f>IFERROR(IF(OR(HLOOKUP($A691,'Z-scores'!$C$2:$UD$20,14,FALSE)&gt;3,HLOOKUP($A691,'Z-scores'!$C$2:$UD$20,14,FALSE)&lt;-3),"",'Total-corrected counts'!P691),"")</f>
        <v>0</v>
      </c>
      <c r="Q691">
        <f>IFERROR(IF(OR(HLOOKUP($A691,'Z-scores'!$C$2:$UD$20,15,FALSE)&gt;3,HLOOKUP($A691,'Z-scores'!$C$2:$UD$20,15,FALSE)&lt;-3),"",'Total-corrected counts'!Q691),"")</f>
        <v>0</v>
      </c>
      <c r="R691">
        <f>IFERROR(IF(OR(HLOOKUP($A691,'Z-scores'!$C$2:$UD$20,16,FALSE)&gt;3,HLOOKUP($A691,'Z-scores'!$C$2:$UD$20,16,FALSE)&lt;-3),"",'Total-corrected counts'!R691),"")</f>
        <v>0</v>
      </c>
      <c r="S691">
        <f>IFERROR(IF(OR(HLOOKUP($A691,'Z-scores'!$C$2:$UD$20,17,FALSE)&gt;3,HLOOKUP($A691,'Z-scores'!$C$2:$UD$20,17,FALSE)&lt;-3),"",'Total-corrected counts'!S691),"")</f>
        <v>0</v>
      </c>
      <c r="T691">
        <f>IFERROR(IF(OR(HLOOKUP($A691,'Z-scores'!$C$2:$UD$20,18,FALSE)&gt;3,HLOOKUP($A691,'Z-scores'!$C$2:$UD$20,18,FALSE)&lt;-3),"",'Total-corrected counts'!T691),"")</f>
        <v>0</v>
      </c>
      <c r="U691">
        <f>IFERROR(IF(OR(HLOOKUP($A691,'Z-scores'!$C$2:$UD$20,19,FALSE)&gt;3,HLOOKUP($A691,'Z-scores'!$C$2:$UD$20,19,FALSE)&lt;-3),"",'Total-corrected counts'!U691),"")</f>
        <v>0</v>
      </c>
      <c r="V691">
        <f t="shared" si="40"/>
        <v>1</v>
      </c>
      <c r="W691" s="10">
        <f>SUMIFS(Tabel132[Cluster],Tabel132[ID],A691)</f>
        <v>32</v>
      </c>
      <c r="X691">
        <f t="shared" si="41"/>
        <v>0.33428194339465755</v>
      </c>
      <c r="Y691">
        <f t="shared" si="42"/>
        <v>6.1634527958408041E-4</v>
      </c>
      <c r="Z691">
        <f t="shared" si="43"/>
        <v>0</v>
      </c>
    </row>
    <row r="692" spans="1:26" x14ac:dyDescent="0.25">
      <c r="A692">
        <v>700</v>
      </c>
      <c r="B692" t="s">
        <v>949</v>
      </c>
      <c r="C692">
        <v>74200</v>
      </c>
      <c r="D692">
        <v>88</v>
      </c>
      <c r="E692" t="str">
        <f>IFERROR(IF(OR(HLOOKUP($A692,'Z-scores'!$C$2:$UD$20,3,FALSE)&gt;3,HLOOKUP(A692,'Z-scores'!$C$2:$UD$20,3,FALSE)&lt;-3),"",'Total-corrected counts'!E692),"")</f>
        <v/>
      </c>
      <c r="F692" t="str">
        <f>IFERROR(IF(OR(HLOOKUP($A692,'Z-scores'!$C$2:$UD$20,4,FALSE)&gt;3,HLOOKUP($A692,'Z-scores'!$C$2:$UD$20,4,FALSE)&lt;-3),"",'Total-corrected counts'!F692),"")</f>
        <v/>
      </c>
      <c r="G692" t="str">
        <f>IFERROR(IF(OR(HLOOKUP($A692,'Z-scores'!$C$2:$UD$20,5,FALSE)&gt;3,HLOOKUP($A692,'Z-scores'!$C$2:$UD$20,5,FALSE)&lt;-3),"",'Total-corrected counts'!G692),"")</f>
        <v/>
      </c>
      <c r="H692" t="str">
        <f>IFERROR(IF(OR(HLOOKUP($A692,'Z-scores'!$C$2:$UD$20,6,FALSE)&gt;3,HLOOKUP($A692,'Z-scores'!$C$2:$UD$20,6,FALSE)&lt;-3),"",'Total-corrected counts'!H692),"")</f>
        <v/>
      </c>
      <c r="I692" t="str">
        <f>IFERROR(IF(OR(HLOOKUP($A692,'Z-scores'!$C$2:$UD$20,7,FALSE)&gt;3,HLOOKUP($A692,'Z-scores'!$C$2:$UD$20,7,FALSE)&lt;-3),"",'Total-corrected counts'!I692),"")</f>
        <v/>
      </c>
      <c r="J692" t="str">
        <f>IFERROR(IF(OR(HLOOKUP($A692,'Z-scores'!$C$2:$UD$20,8,FALSE)&gt;3,HLOOKUP($A692,'Z-scores'!$C$2:$UD$20,8,FALSE)&lt;-3),"",'Total-corrected counts'!J692),"")</f>
        <v/>
      </c>
      <c r="K692" t="str">
        <f>IFERROR(IF(OR(HLOOKUP($A692,'Z-scores'!$C$2:$UD$20,9,FALSE)&gt;3,HLOOKUP($A692,'Z-scores'!$C$2:$UD$20,9,FALSE)&lt;-3),"",'Total-corrected counts'!K692),"")</f>
        <v/>
      </c>
      <c r="L692" t="str">
        <f>IFERROR(IF(OR(HLOOKUP($A692,'Z-scores'!$C$2:$UD$20,10,FALSE)&gt;3,HLOOKUP($A692,'Z-scores'!$C$2:$UD$20,10,FALSE)&lt;-3),"",'Total-corrected counts'!L692),"")</f>
        <v/>
      </c>
      <c r="M692" t="str">
        <f>IFERROR(IF(OR(HLOOKUP($A692,'Z-scores'!$C$2:$UD$20,11,FALSE)&gt;3,HLOOKUP($A692,'Z-scores'!$C$2:$UD$20,11,FALSE)&lt;-3),"",'Total-corrected counts'!M692),"")</f>
        <v/>
      </c>
      <c r="N692" t="str">
        <f>IFERROR(IF(OR(HLOOKUP($A692,'Z-scores'!$C$2:$UD$20,12,FALSE)&gt;3,HLOOKUP($A692,'Z-scores'!$C$2:$UD$20,12,FALSE)&lt;-3),"",'Total-corrected counts'!N692),"")</f>
        <v/>
      </c>
      <c r="O692" t="str">
        <f>IFERROR(IF(OR(HLOOKUP($A692,'Z-scores'!$C$2:$UD$20,13,FALSE)&gt;3,HLOOKUP($A692,'Z-scores'!$C$2:$UD$20,13,FALSE)&lt;-3),"",'Total-corrected counts'!O692),"")</f>
        <v/>
      </c>
      <c r="P692" t="str">
        <f>IFERROR(IF(OR(HLOOKUP($A692,'Z-scores'!$C$2:$UD$20,14,FALSE)&gt;3,HLOOKUP($A692,'Z-scores'!$C$2:$UD$20,14,FALSE)&lt;-3),"",'Total-corrected counts'!P692),"")</f>
        <v/>
      </c>
      <c r="Q692" t="str">
        <f>IFERROR(IF(OR(HLOOKUP($A692,'Z-scores'!$C$2:$UD$20,15,FALSE)&gt;3,HLOOKUP($A692,'Z-scores'!$C$2:$UD$20,15,FALSE)&lt;-3),"",'Total-corrected counts'!Q692),"")</f>
        <v/>
      </c>
      <c r="R692" t="str">
        <f>IFERROR(IF(OR(HLOOKUP($A692,'Z-scores'!$C$2:$UD$20,16,FALSE)&gt;3,HLOOKUP($A692,'Z-scores'!$C$2:$UD$20,16,FALSE)&lt;-3),"",'Total-corrected counts'!R692),"")</f>
        <v/>
      </c>
      <c r="S692" t="str">
        <f>IFERROR(IF(OR(HLOOKUP($A692,'Z-scores'!$C$2:$UD$20,17,FALSE)&gt;3,HLOOKUP($A692,'Z-scores'!$C$2:$UD$20,17,FALSE)&lt;-3),"",'Total-corrected counts'!S692),"")</f>
        <v/>
      </c>
      <c r="T692" t="str">
        <f>IFERROR(IF(OR(HLOOKUP($A692,'Z-scores'!$C$2:$UD$20,18,FALSE)&gt;3,HLOOKUP($A692,'Z-scores'!$C$2:$UD$20,18,FALSE)&lt;-3),"",'Total-corrected counts'!T692),"")</f>
        <v/>
      </c>
      <c r="U692" t="str">
        <f>IFERROR(IF(OR(HLOOKUP($A692,'Z-scores'!$C$2:$UD$20,19,FALSE)&gt;3,HLOOKUP($A692,'Z-scores'!$C$2:$UD$20,19,FALSE)&lt;-3),"",'Total-corrected counts'!U692),"")</f>
        <v/>
      </c>
      <c r="V692">
        <f t="shared" si="40"/>
        <v>1</v>
      </c>
      <c r="W692" s="10">
        <f>SUMIFS(Tabel132[Cluster],Tabel132[ID],A692)</f>
        <v>84</v>
      </c>
      <c r="X692" t="str">
        <f t="shared" si="41"/>
        <v/>
      </c>
      <c r="Y692" t="str">
        <f t="shared" si="42"/>
        <v/>
      </c>
      <c r="Z692" t="str">
        <f t="shared" si="43"/>
        <v/>
      </c>
    </row>
    <row r="693" spans="1:26" x14ac:dyDescent="0.25">
      <c r="A693">
        <v>701</v>
      </c>
      <c r="B693" t="s">
        <v>950</v>
      </c>
      <c r="C693">
        <v>95900</v>
      </c>
      <c r="D693">
        <v>370</v>
      </c>
      <c r="E693" t="str">
        <f>IFERROR(IF(OR(HLOOKUP($A693,'Z-scores'!$C$2:$UD$20,3,FALSE)&gt;3,HLOOKUP(A693,'Z-scores'!$C$2:$UD$20,3,FALSE)&lt;-3),"",'Total-corrected counts'!E693),"")</f>
        <v/>
      </c>
      <c r="F693" t="str">
        <f>IFERROR(IF(OR(HLOOKUP($A693,'Z-scores'!$C$2:$UD$20,4,FALSE)&gt;3,HLOOKUP($A693,'Z-scores'!$C$2:$UD$20,4,FALSE)&lt;-3),"",'Total-corrected counts'!F693),"")</f>
        <v/>
      </c>
      <c r="G693" t="str">
        <f>IFERROR(IF(OR(HLOOKUP($A693,'Z-scores'!$C$2:$UD$20,5,FALSE)&gt;3,HLOOKUP($A693,'Z-scores'!$C$2:$UD$20,5,FALSE)&lt;-3),"",'Total-corrected counts'!G693),"")</f>
        <v/>
      </c>
      <c r="H693" t="str">
        <f>IFERROR(IF(OR(HLOOKUP($A693,'Z-scores'!$C$2:$UD$20,6,FALSE)&gt;3,HLOOKUP($A693,'Z-scores'!$C$2:$UD$20,6,FALSE)&lt;-3),"",'Total-corrected counts'!H693),"")</f>
        <v/>
      </c>
      <c r="I693" t="str">
        <f>IFERROR(IF(OR(HLOOKUP($A693,'Z-scores'!$C$2:$UD$20,7,FALSE)&gt;3,HLOOKUP($A693,'Z-scores'!$C$2:$UD$20,7,FALSE)&lt;-3),"",'Total-corrected counts'!I693),"")</f>
        <v/>
      </c>
      <c r="J693" t="str">
        <f>IFERROR(IF(OR(HLOOKUP($A693,'Z-scores'!$C$2:$UD$20,8,FALSE)&gt;3,HLOOKUP($A693,'Z-scores'!$C$2:$UD$20,8,FALSE)&lt;-3),"",'Total-corrected counts'!J693),"")</f>
        <v/>
      </c>
      <c r="K693" t="str">
        <f>IFERROR(IF(OR(HLOOKUP($A693,'Z-scores'!$C$2:$UD$20,9,FALSE)&gt;3,HLOOKUP($A693,'Z-scores'!$C$2:$UD$20,9,FALSE)&lt;-3),"",'Total-corrected counts'!K693),"")</f>
        <v/>
      </c>
      <c r="L693" t="str">
        <f>IFERROR(IF(OR(HLOOKUP($A693,'Z-scores'!$C$2:$UD$20,10,FALSE)&gt;3,HLOOKUP($A693,'Z-scores'!$C$2:$UD$20,10,FALSE)&lt;-3),"",'Total-corrected counts'!L693),"")</f>
        <v/>
      </c>
      <c r="M693" t="str">
        <f>IFERROR(IF(OR(HLOOKUP($A693,'Z-scores'!$C$2:$UD$20,11,FALSE)&gt;3,HLOOKUP($A693,'Z-scores'!$C$2:$UD$20,11,FALSE)&lt;-3),"",'Total-corrected counts'!M693),"")</f>
        <v/>
      </c>
      <c r="N693" t="str">
        <f>IFERROR(IF(OR(HLOOKUP($A693,'Z-scores'!$C$2:$UD$20,12,FALSE)&gt;3,HLOOKUP($A693,'Z-scores'!$C$2:$UD$20,12,FALSE)&lt;-3),"",'Total-corrected counts'!N693),"")</f>
        <v/>
      </c>
      <c r="O693" t="str">
        <f>IFERROR(IF(OR(HLOOKUP($A693,'Z-scores'!$C$2:$UD$20,13,FALSE)&gt;3,HLOOKUP($A693,'Z-scores'!$C$2:$UD$20,13,FALSE)&lt;-3),"",'Total-corrected counts'!O693),"")</f>
        <v/>
      </c>
      <c r="P693" t="str">
        <f>IFERROR(IF(OR(HLOOKUP($A693,'Z-scores'!$C$2:$UD$20,14,FALSE)&gt;3,HLOOKUP($A693,'Z-scores'!$C$2:$UD$20,14,FALSE)&lt;-3),"",'Total-corrected counts'!P693),"")</f>
        <v/>
      </c>
      <c r="Q693" t="str">
        <f>IFERROR(IF(OR(HLOOKUP($A693,'Z-scores'!$C$2:$UD$20,15,FALSE)&gt;3,HLOOKUP($A693,'Z-scores'!$C$2:$UD$20,15,FALSE)&lt;-3),"",'Total-corrected counts'!Q693),"")</f>
        <v/>
      </c>
      <c r="R693" t="str">
        <f>IFERROR(IF(OR(HLOOKUP($A693,'Z-scores'!$C$2:$UD$20,16,FALSE)&gt;3,HLOOKUP($A693,'Z-scores'!$C$2:$UD$20,16,FALSE)&lt;-3),"",'Total-corrected counts'!R693),"")</f>
        <v/>
      </c>
      <c r="S693" t="str">
        <f>IFERROR(IF(OR(HLOOKUP($A693,'Z-scores'!$C$2:$UD$20,17,FALSE)&gt;3,HLOOKUP($A693,'Z-scores'!$C$2:$UD$20,17,FALSE)&lt;-3),"",'Total-corrected counts'!S693),"")</f>
        <v/>
      </c>
      <c r="T693" t="str">
        <f>IFERROR(IF(OR(HLOOKUP($A693,'Z-scores'!$C$2:$UD$20,18,FALSE)&gt;3,HLOOKUP($A693,'Z-scores'!$C$2:$UD$20,18,FALSE)&lt;-3),"",'Total-corrected counts'!T693),"")</f>
        <v/>
      </c>
      <c r="U693" t="str">
        <f>IFERROR(IF(OR(HLOOKUP($A693,'Z-scores'!$C$2:$UD$20,19,FALSE)&gt;3,HLOOKUP($A693,'Z-scores'!$C$2:$UD$20,19,FALSE)&lt;-3),"",'Total-corrected counts'!U693),"")</f>
        <v/>
      </c>
      <c r="V693">
        <f t="shared" si="40"/>
        <v>1</v>
      </c>
      <c r="W693" s="10">
        <f>SUMIFS(Tabel132[Cluster],Tabel132[ID],A693)</f>
        <v>96</v>
      </c>
      <c r="X693" t="str">
        <f t="shared" si="41"/>
        <v/>
      </c>
      <c r="Y693" t="str">
        <f t="shared" si="42"/>
        <v/>
      </c>
      <c r="Z693" t="str">
        <f t="shared" si="43"/>
        <v/>
      </c>
    </row>
    <row r="694" spans="1:26" x14ac:dyDescent="0.25">
      <c r="A694">
        <v>702</v>
      </c>
      <c r="B694" t="s">
        <v>346</v>
      </c>
      <c r="C694">
        <v>3900</v>
      </c>
      <c r="D694">
        <v>353</v>
      </c>
      <c r="E694">
        <f>IFERROR(IF(OR(HLOOKUP($A694,'Z-scores'!$C$2:$UD$20,3,FALSE)&gt;3,HLOOKUP(A694,'Z-scores'!$C$2:$UD$20,3,FALSE)&lt;-3),"",'Total-corrected counts'!E694),"")</f>
        <v>32.772763304666036</v>
      </c>
      <c r="F694">
        <f>IFERROR(IF(OR(HLOOKUP($A694,'Z-scores'!$C$2:$UD$20,4,FALSE)&gt;3,HLOOKUP($A694,'Z-scores'!$C$2:$UD$20,4,FALSE)&lt;-3),"",'Total-corrected counts'!F694),"")</f>
        <v>0.63983305279114866</v>
      </c>
      <c r="G694">
        <f>IFERROR(IF(OR(HLOOKUP($A694,'Z-scores'!$C$2:$UD$20,5,FALSE)&gt;3,HLOOKUP($A694,'Z-scores'!$C$2:$UD$20,5,FALSE)&lt;-3),"",'Total-corrected counts'!G694),"")</f>
        <v>0.89648697978572944</v>
      </c>
      <c r="H694">
        <f>IFERROR(IF(OR(HLOOKUP($A694,'Z-scores'!$C$2:$UD$20,6,FALSE)&gt;3,HLOOKUP($A694,'Z-scores'!$C$2:$UD$20,6,FALSE)&lt;-3),"",'Total-corrected counts'!H694),"")</f>
        <v>2.0801325700596327</v>
      </c>
      <c r="I694">
        <f>IFERROR(IF(OR(HLOOKUP($A694,'Z-scores'!$C$2:$UD$20,7,FALSE)&gt;3,HLOOKUP($A694,'Z-scores'!$C$2:$UD$20,7,FALSE)&lt;-3),"",'Total-corrected counts'!I694),"")</f>
        <v>2.9860946499650596</v>
      </c>
      <c r="J694">
        <f>IFERROR(IF(OR(HLOOKUP($A694,'Z-scores'!$C$2:$UD$20,8,FALSE)&gt;3,HLOOKUP($A694,'Z-scores'!$C$2:$UD$20,8,FALSE)&lt;-3),"",'Total-corrected counts'!J694),"")</f>
        <v>43.666830367972921</v>
      </c>
      <c r="K694">
        <f>IFERROR(IF(OR(HLOOKUP($A694,'Z-scores'!$C$2:$UD$20,9,FALSE)&gt;3,HLOOKUP($A694,'Z-scores'!$C$2:$UD$20,9,FALSE)&lt;-3),"",'Total-corrected counts'!K694),"")</f>
        <v>11.131055242767154</v>
      </c>
      <c r="L694">
        <f>IFERROR(IF(OR(HLOOKUP($A694,'Z-scores'!$C$2:$UD$20,10,FALSE)&gt;3,HLOOKUP($A694,'Z-scores'!$C$2:$UD$20,10,FALSE)&lt;-3),"",'Total-corrected counts'!L694),"")</f>
        <v>115.52396558931908</v>
      </c>
      <c r="M694">
        <f>IFERROR(IF(OR(HLOOKUP($A694,'Z-scores'!$C$2:$UD$20,11,FALSE)&gt;3,HLOOKUP($A694,'Z-scores'!$C$2:$UD$20,11,FALSE)&lt;-3),"",'Total-corrected counts'!M694),"")</f>
        <v>68.105603541620397</v>
      </c>
      <c r="N694">
        <f>IFERROR(IF(OR(HLOOKUP($A694,'Z-scores'!$C$2:$UD$20,12,FALSE)&gt;3,HLOOKUP($A694,'Z-scores'!$C$2:$UD$20,12,FALSE)&lt;-3),"",'Total-corrected counts'!N694),"")</f>
        <v>54.13271725712903</v>
      </c>
      <c r="O694">
        <f>IFERROR(IF(OR(HLOOKUP($A694,'Z-scores'!$C$2:$UD$20,13,FALSE)&gt;3,HLOOKUP($A694,'Z-scores'!$C$2:$UD$20,13,FALSE)&lt;-3),"",'Total-corrected counts'!O694),"")</f>
        <v>22.985279661527453</v>
      </c>
      <c r="P694">
        <f>IFERROR(IF(OR(HLOOKUP($A694,'Z-scores'!$C$2:$UD$20,14,FALSE)&gt;3,HLOOKUP($A694,'Z-scores'!$C$2:$UD$20,14,FALSE)&lt;-3),"",'Total-corrected counts'!P694),"")</f>
        <v>20.937248514754586</v>
      </c>
      <c r="Q694">
        <f>IFERROR(IF(OR(HLOOKUP($A694,'Z-scores'!$C$2:$UD$20,15,FALSE)&gt;3,HLOOKUP($A694,'Z-scores'!$C$2:$UD$20,15,FALSE)&lt;-3),"",'Total-corrected counts'!Q694),"")</f>
        <v>3.5103868446302782</v>
      </c>
      <c r="R694">
        <f>IFERROR(IF(OR(HLOOKUP($A694,'Z-scores'!$C$2:$UD$20,16,FALSE)&gt;3,HLOOKUP($A694,'Z-scores'!$C$2:$UD$20,16,FALSE)&lt;-3),"",'Total-corrected counts'!R694),"")</f>
        <v>24.60676656028177</v>
      </c>
      <c r="S694">
        <f>IFERROR(IF(OR(HLOOKUP($A694,'Z-scores'!$C$2:$UD$20,17,FALSE)&gt;3,HLOOKUP($A694,'Z-scores'!$C$2:$UD$20,17,FALSE)&lt;-3),"",'Total-corrected counts'!S694),"")</f>
        <v>4.1256409671805256</v>
      </c>
      <c r="T694">
        <f>IFERROR(IF(OR(HLOOKUP($A694,'Z-scores'!$C$2:$UD$20,18,FALSE)&gt;3,HLOOKUP($A694,'Z-scores'!$C$2:$UD$20,18,FALSE)&lt;-3),"",'Total-corrected counts'!T694),"")</f>
        <v>29.097788155731156</v>
      </c>
      <c r="U694">
        <f>IFERROR(IF(OR(HLOOKUP($A694,'Z-scores'!$C$2:$UD$20,19,FALSE)&gt;3,HLOOKUP($A694,'Z-scores'!$C$2:$UD$20,19,FALSE)&lt;-3),"",'Total-corrected counts'!U694),"")</f>
        <v>23.958202245240688</v>
      </c>
      <c r="V694">
        <f t="shared" si="40"/>
        <v>1</v>
      </c>
      <c r="W694" s="10">
        <f>SUMIFS(Tabel132[Cluster],Tabel132[ID],A694)</f>
        <v>5</v>
      </c>
      <c r="X694">
        <f t="shared" si="41"/>
        <v>0.60377813338295538</v>
      </c>
      <c r="Y694">
        <f t="shared" si="42"/>
        <v>30.866973922105235</v>
      </c>
      <c r="Z694">
        <f t="shared" si="43"/>
        <v>22.919253775809437</v>
      </c>
    </row>
    <row r="695" spans="1:26" x14ac:dyDescent="0.25">
      <c r="A695">
        <v>703</v>
      </c>
      <c r="B695" t="s">
        <v>347</v>
      </c>
      <c r="C695">
        <v>46400</v>
      </c>
      <c r="D695">
        <v>688</v>
      </c>
      <c r="E695" t="str">
        <f>IFERROR(IF(OR(HLOOKUP($A695,'Z-scores'!$C$2:$UD$20,3,FALSE)&gt;3,HLOOKUP(A695,'Z-scores'!$C$2:$UD$20,3,FALSE)&lt;-3),"",'Total-corrected counts'!E695),"")</f>
        <v/>
      </c>
      <c r="F695">
        <f>IFERROR(IF(OR(HLOOKUP($A695,'Z-scores'!$C$2:$UD$20,4,FALSE)&gt;3,HLOOKUP($A695,'Z-scores'!$C$2:$UD$20,4,FALSE)&lt;-3),"",'Total-corrected counts'!F695),"")</f>
        <v>53.713164483031299</v>
      </c>
      <c r="G695">
        <f>IFERROR(IF(OR(HLOOKUP($A695,'Z-scores'!$C$2:$UD$20,5,FALSE)&gt;3,HLOOKUP($A695,'Z-scores'!$C$2:$UD$20,5,FALSE)&lt;-3),"",'Total-corrected counts'!G695),"")</f>
        <v>18.000249807607851</v>
      </c>
      <c r="H695">
        <f>IFERROR(IF(OR(HLOOKUP($A695,'Z-scores'!$C$2:$UD$20,6,FALSE)&gt;3,HLOOKUP($A695,'Z-scores'!$C$2:$UD$20,6,FALSE)&lt;-3),"",'Total-corrected counts'!H695),"")</f>
        <v>24.577673755637473</v>
      </c>
      <c r="I695">
        <f>IFERROR(IF(OR(HLOOKUP($A695,'Z-scores'!$C$2:$UD$20,7,FALSE)&gt;3,HLOOKUP($A695,'Z-scores'!$C$2:$UD$20,7,FALSE)&lt;-3),"",'Total-corrected counts'!I695),"")</f>
        <v>37.630949485745248</v>
      </c>
      <c r="J695">
        <f>IFERROR(IF(OR(HLOOKUP($A695,'Z-scores'!$C$2:$UD$20,8,FALSE)&gt;3,HLOOKUP($A695,'Z-scores'!$C$2:$UD$20,8,FALSE)&lt;-3),"",'Total-corrected counts'!J695),"")</f>
        <v>22.326491407653727</v>
      </c>
      <c r="K695">
        <f>IFERROR(IF(OR(HLOOKUP($A695,'Z-scores'!$C$2:$UD$20,9,FALSE)&gt;3,HLOOKUP($A695,'Z-scores'!$C$2:$UD$20,9,FALSE)&lt;-3),"",'Total-corrected counts'!K695),"")</f>
        <v>14.98411282680194</v>
      </c>
      <c r="L695">
        <f>IFERROR(IF(OR(HLOOKUP($A695,'Z-scores'!$C$2:$UD$20,10,FALSE)&gt;3,HLOOKUP($A695,'Z-scores'!$C$2:$UD$20,10,FALSE)&lt;-3),"",'Total-corrected counts'!L695),"")</f>
        <v>55.241772605160897</v>
      </c>
      <c r="M695">
        <f>IFERROR(IF(OR(HLOOKUP($A695,'Z-scores'!$C$2:$UD$20,11,FALSE)&gt;3,HLOOKUP($A695,'Z-scores'!$C$2:$UD$20,11,FALSE)&lt;-3),"",'Total-corrected counts'!M695),"")</f>
        <v>25.733698381702855</v>
      </c>
      <c r="N695">
        <f>IFERROR(IF(OR(HLOOKUP($A695,'Z-scores'!$C$2:$UD$20,12,FALSE)&gt;3,HLOOKUP($A695,'Z-scores'!$C$2:$UD$20,12,FALSE)&lt;-3),"",'Total-corrected counts'!N695),"")</f>
        <v>22.754619426011747</v>
      </c>
      <c r="O695">
        <f>IFERROR(IF(OR(HLOOKUP($A695,'Z-scores'!$C$2:$UD$20,13,FALSE)&gt;3,HLOOKUP($A695,'Z-scores'!$C$2:$UD$20,13,FALSE)&lt;-3),"",'Total-corrected counts'!O695),"")</f>
        <v>13.592612672461112</v>
      </c>
      <c r="P695">
        <f>IFERROR(IF(OR(HLOOKUP($A695,'Z-scores'!$C$2:$UD$20,14,FALSE)&gt;3,HLOOKUP($A695,'Z-scores'!$C$2:$UD$20,14,FALSE)&lt;-3),"",'Total-corrected counts'!P695),"")</f>
        <v>22.578380057858435</v>
      </c>
      <c r="Q695">
        <f>IFERROR(IF(OR(HLOOKUP($A695,'Z-scores'!$C$2:$UD$20,15,FALSE)&gt;3,HLOOKUP($A695,'Z-scores'!$C$2:$UD$20,15,FALSE)&lt;-3),"",'Total-corrected counts'!Q695),"")</f>
        <v>7.5180784922498454</v>
      </c>
      <c r="R695">
        <f>IFERROR(IF(OR(HLOOKUP($A695,'Z-scores'!$C$2:$UD$20,16,FALSE)&gt;3,HLOOKUP($A695,'Z-scores'!$C$2:$UD$20,16,FALSE)&lt;-3),"",'Total-corrected counts'!R695),"")</f>
        <v>38.082186840729186</v>
      </c>
      <c r="S695">
        <f>IFERROR(IF(OR(HLOOKUP($A695,'Z-scores'!$C$2:$UD$20,17,FALSE)&gt;3,HLOOKUP($A695,'Z-scores'!$C$2:$UD$20,17,FALSE)&lt;-3),"",'Total-corrected counts'!S695),"")</f>
        <v>18.169105680464764</v>
      </c>
      <c r="T695">
        <f>IFERROR(IF(OR(HLOOKUP($A695,'Z-scores'!$C$2:$UD$20,18,FALSE)&gt;3,HLOOKUP($A695,'Z-scores'!$C$2:$UD$20,18,FALSE)&lt;-3),"",'Total-corrected counts'!T695),"")</f>
        <v>39.845155437343102</v>
      </c>
      <c r="U695">
        <f>IFERROR(IF(OR(HLOOKUP($A695,'Z-scores'!$C$2:$UD$20,19,FALSE)&gt;3,HLOOKUP($A695,'Z-scores'!$C$2:$UD$20,19,FALSE)&lt;-3),"",'Total-corrected counts'!U695),"")</f>
        <v>15.678497502636228</v>
      </c>
      <c r="V695">
        <f t="shared" si="40"/>
        <v>1</v>
      </c>
      <c r="W695" s="10">
        <f>SUMIFS(Tabel132[Cluster],Tabel132[ID],A695)</f>
        <v>61</v>
      </c>
      <c r="X695">
        <f t="shared" si="41"/>
        <v>0.19836772428824295</v>
      </c>
      <c r="Y695">
        <f t="shared" si="42"/>
        <v>31.52601409416766</v>
      </c>
      <c r="Z695">
        <f t="shared" si="43"/>
        <v>22.277329513719302</v>
      </c>
    </row>
    <row r="696" spans="1:26" x14ac:dyDescent="0.25">
      <c r="A696">
        <v>704</v>
      </c>
      <c r="B696" t="s">
        <v>348</v>
      </c>
      <c r="C696">
        <v>24700</v>
      </c>
      <c r="D696">
        <v>119</v>
      </c>
      <c r="E696">
        <f>IFERROR(IF(OR(HLOOKUP($A696,'Z-scores'!$C$2:$UD$20,3,FALSE)&gt;3,HLOOKUP(A696,'Z-scores'!$C$2:$UD$20,3,FALSE)&lt;-3),"",'Total-corrected counts'!E696),"")</f>
        <v>14.081492223519735</v>
      </c>
      <c r="F696">
        <f>IFERROR(IF(OR(HLOOKUP($A696,'Z-scores'!$C$2:$UD$20,4,FALSE)&gt;3,HLOOKUP($A696,'Z-scores'!$C$2:$UD$20,4,FALSE)&lt;-3),"",'Total-corrected counts'!F696),"")</f>
        <v>20.130132199352289</v>
      </c>
      <c r="G696">
        <f>IFERROR(IF(OR(HLOOKUP($A696,'Z-scores'!$C$2:$UD$20,5,FALSE)&gt;3,HLOOKUP($A696,'Z-scores'!$C$2:$UD$20,5,FALSE)&lt;-3),"",'Total-corrected counts'!G696),"")</f>
        <v>11.644257849801161</v>
      </c>
      <c r="H696">
        <f>IFERROR(IF(OR(HLOOKUP($A696,'Z-scores'!$C$2:$UD$20,6,FALSE)&gt;3,HLOOKUP($A696,'Z-scores'!$C$2:$UD$20,6,FALSE)&lt;-3),"",'Total-corrected counts'!H696),"")</f>
        <v>48.952918502779212</v>
      </c>
      <c r="I696">
        <f>IFERROR(IF(OR(HLOOKUP($A696,'Z-scores'!$C$2:$UD$20,7,FALSE)&gt;3,HLOOKUP($A696,'Z-scores'!$C$2:$UD$20,7,FALSE)&lt;-3),"",'Total-corrected counts'!I696),"")</f>
        <v>6.7171737383750107</v>
      </c>
      <c r="J696">
        <f>IFERROR(IF(OR(HLOOKUP($A696,'Z-scores'!$C$2:$UD$20,8,FALSE)&gt;3,HLOOKUP($A696,'Z-scores'!$C$2:$UD$20,8,FALSE)&lt;-3),"",'Total-corrected counts'!J696),"")</f>
        <v>19.451857023673575</v>
      </c>
      <c r="K696">
        <f>IFERROR(IF(OR(HLOOKUP($A696,'Z-scores'!$C$2:$UD$20,9,FALSE)&gt;3,HLOOKUP($A696,'Z-scores'!$C$2:$UD$20,9,FALSE)&lt;-3),"",'Total-corrected counts'!K696),"")</f>
        <v>20.750320530687333</v>
      </c>
      <c r="L696">
        <f>IFERROR(IF(OR(HLOOKUP($A696,'Z-scores'!$C$2:$UD$20,10,FALSE)&gt;3,HLOOKUP($A696,'Z-scores'!$C$2:$UD$20,10,FALSE)&lt;-3),"",'Total-corrected counts'!L696),"")</f>
        <v>12.986909900391062</v>
      </c>
      <c r="M696">
        <f>IFERROR(IF(OR(HLOOKUP($A696,'Z-scores'!$C$2:$UD$20,11,FALSE)&gt;3,HLOOKUP($A696,'Z-scores'!$C$2:$UD$20,11,FALSE)&lt;-3),"",'Total-corrected counts'!M696),"")</f>
        <v>29.87136376160781</v>
      </c>
      <c r="N696">
        <f>IFERROR(IF(OR(HLOOKUP($A696,'Z-scores'!$C$2:$UD$20,12,FALSE)&gt;3,HLOOKUP($A696,'Z-scores'!$C$2:$UD$20,12,FALSE)&lt;-3),"",'Total-corrected counts'!N696),"")</f>
        <v>4.096381346527286</v>
      </c>
      <c r="O696">
        <f>IFERROR(IF(OR(HLOOKUP($A696,'Z-scores'!$C$2:$UD$20,13,FALSE)&gt;3,HLOOKUP($A696,'Z-scores'!$C$2:$UD$20,13,FALSE)&lt;-3),"",'Total-corrected counts'!O696),"")</f>
        <v>17.193527641397331</v>
      </c>
      <c r="P696">
        <f>IFERROR(IF(OR(HLOOKUP($A696,'Z-scores'!$C$2:$UD$20,14,FALSE)&gt;3,HLOOKUP($A696,'Z-scores'!$C$2:$UD$20,14,FALSE)&lt;-3),"",'Total-corrected counts'!P696),"")</f>
        <v>11.000709874867994</v>
      </c>
      <c r="Q696">
        <f>IFERROR(IF(OR(HLOOKUP($A696,'Z-scores'!$C$2:$UD$20,15,FALSE)&gt;3,HLOOKUP($A696,'Z-scores'!$C$2:$UD$20,15,FALSE)&lt;-3),"",'Total-corrected counts'!Q696),"")</f>
        <v>8.2006537120390668</v>
      </c>
      <c r="R696">
        <f>IFERROR(IF(OR(HLOOKUP($A696,'Z-scores'!$C$2:$UD$20,16,FALSE)&gt;3,HLOOKUP($A696,'Z-scores'!$C$2:$UD$20,16,FALSE)&lt;-3),"",'Total-corrected counts'!R696),"")</f>
        <v>26.982896273723732</v>
      </c>
      <c r="S696">
        <f>IFERROR(IF(OR(HLOOKUP($A696,'Z-scores'!$C$2:$UD$20,17,FALSE)&gt;3,HLOOKUP($A696,'Z-scores'!$C$2:$UD$20,17,FALSE)&lt;-3),"",'Total-corrected counts'!S696),"")</f>
        <v>30.518886207222263</v>
      </c>
      <c r="T696">
        <f>IFERROR(IF(OR(HLOOKUP($A696,'Z-scores'!$C$2:$UD$20,18,FALSE)&gt;3,HLOOKUP($A696,'Z-scores'!$C$2:$UD$20,18,FALSE)&lt;-3),"",'Total-corrected counts'!T696),"")</f>
        <v>6.4518567773705628</v>
      </c>
      <c r="U696">
        <f>IFERROR(IF(OR(HLOOKUP($A696,'Z-scores'!$C$2:$UD$20,19,FALSE)&gt;3,HLOOKUP($A696,'Z-scores'!$C$2:$UD$20,19,FALSE)&lt;-3),"",'Total-corrected counts'!U696),"")</f>
        <v>10.241144230894406</v>
      </c>
      <c r="V696">
        <f t="shared" si="40"/>
        <v>1</v>
      </c>
      <c r="W696" s="10">
        <f>SUMIFS(Tabel132[Cluster],Tabel132[ID],A696)</f>
        <v>32</v>
      </c>
      <c r="X696">
        <f t="shared" si="41"/>
        <v>0.27994943749310103</v>
      </c>
      <c r="Y696">
        <f t="shared" si="42"/>
        <v>20.509602858909684</v>
      </c>
      <c r="Z696">
        <f t="shared" si="43"/>
        <v>14.335757008005332</v>
      </c>
    </row>
    <row r="697" spans="1:26" x14ac:dyDescent="0.25">
      <c r="A697">
        <v>705</v>
      </c>
      <c r="B697" t="s">
        <v>349</v>
      </c>
      <c r="C697">
        <v>99900</v>
      </c>
      <c r="D697">
        <v>229</v>
      </c>
      <c r="E697" t="str">
        <f>IFERROR(IF(OR(HLOOKUP($A697,'Z-scores'!$C$2:$UD$20,3,FALSE)&gt;3,HLOOKUP(A697,'Z-scores'!$C$2:$UD$20,3,FALSE)&lt;-3),"",'Total-corrected counts'!E697),"")</f>
        <v/>
      </c>
      <c r="F697">
        <f>IFERROR(IF(OR(HLOOKUP($A697,'Z-scores'!$C$2:$UD$20,4,FALSE)&gt;3,HLOOKUP($A697,'Z-scores'!$C$2:$UD$20,4,FALSE)&lt;-3),"",'Total-corrected counts'!F697),"")</f>
        <v>5.7420914994077442E-2</v>
      </c>
      <c r="G697">
        <f>IFERROR(IF(OR(HLOOKUP($A697,'Z-scores'!$C$2:$UD$20,5,FALSE)&gt;3,HLOOKUP($A697,'Z-scores'!$C$2:$UD$20,5,FALSE)&lt;-3),"",'Total-corrected counts'!G697),"")</f>
        <v>0.22160352309310169</v>
      </c>
      <c r="H697">
        <f>IFERROR(IF(OR(HLOOKUP($A697,'Z-scores'!$C$2:$UD$20,6,FALSE)&gt;3,HLOOKUP($A697,'Z-scores'!$C$2:$UD$20,6,FALSE)&lt;-3),"",'Total-corrected counts'!H697),"")</f>
        <v>0</v>
      </c>
      <c r="I697">
        <f>IFERROR(IF(OR(HLOOKUP($A697,'Z-scores'!$C$2:$UD$20,7,FALSE)&gt;3,HLOOKUP($A697,'Z-scores'!$C$2:$UD$20,7,FALSE)&lt;-3),"",'Total-corrected counts'!I697),"")</f>
        <v>0.43098273298464779</v>
      </c>
      <c r="J697">
        <f>IFERROR(IF(OR(HLOOKUP($A697,'Z-scores'!$C$2:$UD$20,8,FALSE)&gt;3,HLOOKUP($A697,'Z-scores'!$C$2:$UD$20,8,FALSE)&lt;-3),"",'Total-corrected counts'!J697),"")</f>
        <v>0.44376860130053786</v>
      </c>
      <c r="K697">
        <f>IFERROR(IF(OR(HLOOKUP($A697,'Z-scores'!$C$2:$UD$20,9,FALSE)&gt;3,HLOOKUP($A697,'Z-scores'!$C$2:$UD$20,9,FALSE)&lt;-3),"",'Total-corrected counts'!K697),"")</f>
        <v>0.14270583644573276</v>
      </c>
      <c r="L697">
        <f>IFERROR(IF(OR(HLOOKUP($A697,'Z-scores'!$C$2:$UD$20,10,FALSE)&gt;3,HLOOKUP($A697,'Z-scores'!$C$2:$UD$20,10,FALSE)&lt;-3),"",'Total-corrected counts'!L697),"")</f>
        <v>7.4966882277299848E-2</v>
      </c>
      <c r="M697">
        <f>IFERROR(IF(OR(HLOOKUP($A697,'Z-scores'!$C$2:$UD$20,11,FALSE)&gt;3,HLOOKUP($A697,'Z-scores'!$C$2:$UD$20,11,FALSE)&lt;-3),"",'Total-corrected counts'!M697),"")</f>
        <v>0.27185106616302035</v>
      </c>
      <c r="N697">
        <f>IFERROR(IF(OR(HLOOKUP($A697,'Z-scores'!$C$2:$UD$20,12,FALSE)&gt;3,HLOOKUP($A697,'Z-scores'!$C$2:$UD$20,12,FALSE)&lt;-3),"",'Total-corrected counts'!N697),"")</f>
        <v>9.1641640861907965E-3</v>
      </c>
      <c r="O697">
        <f>IFERROR(IF(OR(HLOOKUP($A697,'Z-scores'!$C$2:$UD$20,13,FALSE)&gt;3,HLOOKUP($A697,'Z-scores'!$C$2:$UD$20,13,FALSE)&lt;-3),"",'Total-corrected counts'!O697),"")</f>
        <v>0.12788296151362274</v>
      </c>
      <c r="P697">
        <f>IFERROR(IF(OR(HLOOKUP($A697,'Z-scores'!$C$2:$UD$20,14,FALSE)&gt;3,HLOOKUP($A697,'Z-scores'!$C$2:$UD$20,14,FALSE)&lt;-3),"",'Total-corrected counts'!P697),"")</f>
        <v>2.9916460421163932E-2</v>
      </c>
      <c r="Q697">
        <f>IFERROR(IF(OR(HLOOKUP($A697,'Z-scores'!$C$2:$UD$20,15,FALSE)&gt;3,HLOOKUP($A697,'Z-scores'!$C$2:$UD$20,15,FALSE)&lt;-3),"",'Total-corrected counts'!Q697),"")</f>
        <v>9.7510745684174401E-3</v>
      </c>
      <c r="R697">
        <f>IFERROR(IF(OR(HLOOKUP($A697,'Z-scores'!$C$2:$UD$20,16,FALSE)&gt;3,HLOOKUP($A697,'Z-scores'!$C$2:$UD$20,16,FALSE)&lt;-3),"",'Total-corrected counts'!R697),"")</f>
        <v>0.37264766163592322</v>
      </c>
      <c r="S697">
        <f>IFERROR(IF(OR(HLOOKUP($A697,'Z-scores'!$C$2:$UD$20,17,FALSE)&gt;3,HLOOKUP($A697,'Z-scores'!$C$2:$UD$20,17,FALSE)&lt;-3),"",'Total-corrected counts'!S697),"")</f>
        <v>0.10856949913632963</v>
      </c>
      <c r="T697">
        <f>IFERROR(IF(OR(HLOOKUP($A697,'Z-scores'!$C$2:$UD$20,18,FALSE)&gt;3,HLOOKUP($A697,'Z-scores'!$C$2:$UD$20,18,FALSE)&lt;-3),"",'Total-corrected counts'!T697),"")</f>
        <v>4.2955105042413871E-2</v>
      </c>
      <c r="U697">
        <f>IFERROR(IF(OR(HLOOKUP($A697,'Z-scores'!$C$2:$UD$20,19,FALSE)&gt;3,HLOOKUP($A697,'Z-scores'!$C$2:$UD$20,19,FALSE)&lt;-3),"",'Total-corrected counts'!U697),"")</f>
        <v>0.48602040417803971</v>
      </c>
      <c r="V697">
        <f t="shared" si="40"/>
        <v>1</v>
      </c>
      <c r="W697" s="10">
        <f>SUMIFS(Tabel132[Cluster],Tabel132[ID],A697)</f>
        <v>0</v>
      </c>
      <c r="X697">
        <f t="shared" si="41"/>
        <v>0.52435545735204592</v>
      </c>
      <c r="Y697">
        <f t="shared" si="42"/>
        <v>0.20541244465730218</v>
      </c>
      <c r="Z697">
        <f t="shared" si="43"/>
        <v>0.14836341632276268</v>
      </c>
    </row>
    <row r="698" spans="1:26" x14ac:dyDescent="0.25">
      <c r="A698">
        <v>706</v>
      </c>
      <c r="B698" t="s">
        <v>350</v>
      </c>
      <c r="C698">
        <v>82400</v>
      </c>
      <c r="D698">
        <v>1100</v>
      </c>
      <c r="E698">
        <f>IFERROR(IF(OR(HLOOKUP($A698,'Z-scores'!$C$2:$UD$20,3,FALSE)&gt;3,HLOOKUP(A698,'Z-scores'!$C$2:$UD$20,3,FALSE)&lt;-3),"",'Total-corrected counts'!E698),"")</f>
        <v>0.50431130128005419</v>
      </c>
      <c r="F698">
        <f>IFERROR(IF(OR(HLOOKUP($A698,'Z-scores'!$C$2:$UD$20,4,FALSE)&gt;3,HLOOKUP($A698,'Z-scores'!$C$2:$UD$20,4,FALSE)&lt;-3),"",'Total-corrected counts'!F698),"")</f>
        <v>8.202987856296777E-2</v>
      </c>
      <c r="G698">
        <f>IFERROR(IF(OR(HLOOKUP($A698,'Z-scores'!$C$2:$UD$20,5,FALSE)&gt;3,HLOOKUP($A698,'Z-scores'!$C$2:$UD$20,5,FALSE)&lt;-3),"",'Total-corrected counts'!G698),"")</f>
        <v>0.67488345669262784</v>
      </c>
      <c r="H698">
        <f>IFERROR(IF(OR(HLOOKUP($A698,'Z-scores'!$C$2:$UD$20,6,FALSE)&gt;3,HLOOKUP($A698,'Z-scores'!$C$2:$UD$20,6,FALSE)&lt;-3),"",'Total-corrected counts'!H698),"")</f>
        <v>6.9803106377840027E-3</v>
      </c>
      <c r="I698">
        <f>IFERROR(IF(OR(HLOOKUP($A698,'Z-scores'!$C$2:$UD$20,7,FALSE)&gt;3,HLOOKUP($A698,'Z-scores'!$C$2:$UD$20,7,FALSE)&lt;-3),"",'Total-corrected counts'!I698),"")</f>
        <v>0.41251204442816286</v>
      </c>
      <c r="J698">
        <f>IFERROR(IF(OR(HLOOKUP($A698,'Z-scores'!$C$2:$UD$20,8,FALSE)&gt;3,HLOOKUP($A698,'Z-scores'!$C$2:$UD$20,8,FALSE)&lt;-3),"",'Total-corrected counts'!J698),"")</f>
        <v>7.8892195786762292E-2</v>
      </c>
      <c r="K698">
        <f>IFERROR(IF(OR(HLOOKUP($A698,'Z-scores'!$C$2:$UD$20,9,FALSE)&gt;3,HLOOKUP($A698,'Z-scores'!$C$2:$UD$20,9,FALSE)&lt;-3),"",'Total-corrected counts'!K698),"")</f>
        <v>0.20068008250181169</v>
      </c>
      <c r="L698">
        <f>IFERROR(IF(OR(HLOOKUP($A698,'Z-scores'!$C$2:$UD$20,10,FALSE)&gt;3,HLOOKUP($A698,'Z-scores'!$C$2:$UD$20,10,FALSE)&lt;-3),"",'Total-corrected counts'!L698),"")</f>
        <v>0</v>
      </c>
      <c r="M698">
        <f>IFERROR(IF(OR(HLOOKUP($A698,'Z-scores'!$C$2:$UD$20,11,FALSE)&gt;3,HLOOKUP($A698,'Z-scores'!$C$2:$UD$20,11,FALSE)&lt;-3),"",'Total-corrected counts'!M698),"")</f>
        <v>0</v>
      </c>
      <c r="N698">
        <f>IFERROR(IF(OR(HLOOKUP($A698,'Z-scores'!$C$2:$UD$20,12,FALSE)&gt;3,HLOOKUP($A698,'Z-scores'!$C$2:$UD$20,12,FALSE)&lt;-3),"",'Total-corrected counts'!N698),"")</f>
        <v>0.74229729098145447</v>
      </c>
      <c r="O698">
        <f>IFERROR(IF(OR(HLOOKUP($A698,'Z-scores'!$C$2:$UD$20,13,FALSE)&gt;3,HLOOKUP($A698,'Z-scores'!$C$2:$UD$20,13,FALSE)&lt;-3),"",'Total-corrected counts'!O698),"")</f>
        <v>0.2153818299176804</v>
      </c>
      <c r="P698">
        <f>IFERROR(IF(OR(HLOOKUP($A698,'Z-scores'!$C$2:$UD$20,14,FALSE)&gt;3,HLOOKUP($A698,'Z-scores'!$C$2:$UD$20,14,FALSE)&lt;-3),"",'Total-corrected counts'!P698),"")</f>
        <v>4.7011580661829033E-2</v>
      </c>
      <c r="Q698">
        <f>IFERROR(IF(OR(HLOOKUP($A698,'Z-scores'!$C$2:$UD$20,15,FALSE)&gt;3,HLOOKUP($A698,'Z-scores'!$C$2:$UD$20,15,FALSE)&lt;-3),"",'Total-corrected counts'!Q698),"")</f>
        <v>0</v>
      </c>
      <c r="R698">
        <f>IFERROR(IF(OR(HLOOKUP($A698,'Z-scores'!$C$2:$UD$20,16,FALSE)&gt;3,HLOOKUP($A698,'Z-scores'!$C$2:$UD$20,16,FALSE)&lt;-3),"",'Total-corrected counts'!R698),"")</f>
        <v>3.2055712828896623</v>
      </c>
      <c r="S698">
        <f>IFERROR(IF(OR(HLOOKUP($A698,'Z-scores'!$C$2:$UD$20,17,FALSE)&gt;3,HLOOKUP($A698,'Z-scores'!$C$2:$UD$20,17,FALSE)&lt;-3),"",'Total-corrected counts'!S698),"")</f>
        <v>0.11399797409314612</v>
      </c>
      <c r="T698">
        <f>IFERROR(IF(OR(HLOOKUP($A698,'Z-scores'!$C$2:$UD$20,18,FALSE)&gt;3,HLOOKUP($A698,'Z-scores'!$C$2:$UD$20,18,FALSE)&lt;-3),"",'Total-corrected counts'!T698),"")</f>
        <v>0</v>
      </c>
      <c r="U698">
        <f>IFERROR(IF(OR(HLOOKUP($A698,'Z-scores'!$C$2:$UD$20,19,FALSE)&gt;3,HLOOKUP($A698,'Z-scores'!$C$2:$UD$20,19,FALSE)&lt;-3),"",'Total-corrected counts'!U698),"")</f>
        <v>3.9055211050021049E-2</v>
      </c>
      <c r="V698">
        <f t="shared" si="40"/>
        <v>1</v>
      </c>
      <c r="W698" s="10">
        <f>SUMIFS(Tabel132[Cluster],Tabel132[ID],A698)</f>
        <v>91</v>
      </c>
      <c r="X698">
        <f t="shared" si="41"/>
        <v>0.39821641555027842</v>
      </c>
      <c r="Y698">
        <f t="shared" si="42"/>
        <v>0.21780991887668563</v>
      </c>
      <c r="Z698">
        <f t="shared" si="43"/>
        <v>0.54541439619922416</v>
      </c>
    </row>
    <row r="699" spans="1:26" x14ac:dyDescent="0.25">
      <c r="A699">
        <v>707</v>
      </c>
      <c r="B699" t="s">
        <v>351</v>
      </c>
      <c r="C699">
        <v>8500</v>
      </c>
      <c r="D699">
        <v>44</v>
      </c>
      <c r="E699">
        <f>IFERROR(IF(OR(HLOOKUP($A699,'Z-scores'!$C$2:$UD$20,3,FALSE)&gt;3,HLOOKUP(A699,'Z-scores'!$C$2:$UD$20,3,FALSE)&lt;-3),"",'Total-corrected counts'!E699),"")</f>
        <v>0.10833353879349311</v>
      </c>
      <c r="F699">
        <f>IFERROR(IF(OR(HLOOKUP($A699,'Z-scores'!$C$2:$UD$20,4,FALSE)&gt;3,HLOOKUP($A699,'Z-scores'!$C$2:$UD$20,4,FALSE)&lt;-3),"",'Total-corrected counts'!F699),"")</f>
        <v>0</v>
      </c>
      <c r="G699">
        <f>IFERROR(IF(OR(HLOOKUP($A699,'Z-scores'!$C$2:$UD$20,5,FALSE)&gt;3,HLOOKUP($A699,'Z-scores'!$C$2:$UD$20,5,FALSE)&lt;-3),"",'Total-corrected counts'!G699),"")</f>
        <v>0.10072887413322804</v>
      </c>
      <c r="H699">
        <f>IFERROR(IF(OR(HLOOKUP($A699,'Z-scores'!$C$2:$UD$20,6,FALSE)&gt;3,HLOOKUP($A699,'Z-scores'!$C$2:$UD$20,6,FALSE)&lt;-3),"",'Total-corrected counts'!H699),"")</f>
        <v>1.3960621275568005E-2</v>
      </c>
      <c r="I699">
        <f>IFERROR(IF(OR(HLOOKUP($A699,'Z-scores'!$C$2:$UD$20,7,FALSE)&gt;3,HLOOKUP($A699,'Z-scores'!$C$2:$UD$20,7,FALSE)&lt;-3),"",'Total-corrected counts'!I699),"")</f>
        <v>0</v>
      </c>
      <c r="J699">
        <f>IFERROR(IF(OR(HLOOKUP($A699,'Z-scores'!$C$2:$UD$20,8,FALSE)&gt;3,HLOOKUP($A699,'Z-scores'!$C$2:$UD$20,8,FALSE)&lt;-3),"",'Total-corrected counts'!J699),"")</f>
        <v>0</v>
      </c>
      <c r="K699">
        <f>IFERROR(IF(OR(HLOOKUP($A699,'Z-scores'!$C$2:$UD$20,9,FALSE)&gt;3,HLOOKUP($A699,'Z-scores'!$C$2:$UD$20,9,FALSE)&lt;-3),"",'Total-corrected counts'!K699),"")</f>
        <v>0.14716539383466193</v>
      </c>
      <c r="L699">
        <f>IFERROR(IF(OR(HLOOKUP($A699,'Z-scores'!$C$2:$UD$20,10,FALSE)&gt;3,HLOOKUP($A699,'Z-scores'!$C$2:$UD$20,10,FALSE)&lt;-3),"",'Total-corrected counts'!L699),"")</f>
        <v>0</v>
      </c>
      <c r="M699">
        <f>IFERROR(IF(OR(HLOOKUP($A699,'Z-scores'!$C$2:$UD$20,11,FALSE)&gt;3,HLOOKUP($A699,'Z-scores'!$C$2:$UD$20,11,FALSE)&lt;-3),"",'Total-corrected counts'!M699),"")</f>
        <v>5.0684097081241081E-2</v>
      </c>
      <c r="N699">
        <f>IFERROR(IF(OR(HLOOKUP($A699,'Z-scores'!$C$2:$UD$20,12,FALSE)&gt;3,HLOOKUP($A699,'Z-scores'!$C$2:$UD$20,12,FALSE)&lt;-3),"",'Total-corrected counts'!N699),"")</f>
        <v>0</v>
      </c>
      <c r="O699" t="str">
        <f>IFERROR(IF(OR(HLOOKUP($A699,'Z-scores'!$C$2:$UD$20,13,FALSE)&gt;3,HLOOKUP($A699,'Z-scores'!$C$2:$UD$20,13,FALSE)&lt;-3),"",'Total-corrected counts'!O699),"")</f>
        <v/>
      </c>
      <c r="P699">
        <f>IFERROR(IF(OR(HLOOKUP($A699,'Z-scores'!$C$2:$UD$20,14,FALSE)&gt;3,HLOOKUP($A699,'Z-scores'!$C$2:$UD$20,14,FALSE)&lt;-3),"",'Total-corrected counts'!P699),"")</f>
        <v>3.4190240481330202E-2</v>
      </c>
      <c r="Q699">
        <f>IFERROR(IF(OR(HLOOKUP($A699,'Z-scores'!$C$2:$UD$20,15,FALSE)&gt;3,HLOOKUP($A699,'Z-scores'!$C$2:$UD$20,15,FALSE)&lt;-3),"",'Total-corrected counts'!Q699),"")</f>
        <v>0</v>
      </c>
      <c r="R699">
        <f>IFERROR(IF(OR(HLOOKUP($A699,'Z-scores'!$C$2:$UD$20,16,FALSE)&gt;3,HLOOKUP($A699,'Z-scores'!$C$2:$UD$20,16,FALSE)&lt;-3),"",'Total-corrected counts'!R699),"")</f>
        <v>0</v>
      </c>
      <c r="S699">
        <f>IFERROR(IF(OR(HLOOKUP($A699,'Z-scores'!$C$2:$UD$20,17,FALSE)&gt;3,HLOOKUP($A699,'Z-scores'!$C$2:$UD$20,17,FALSE)&lt;-3),"",'Total-corrected counts'!S699),"")</f>
        <v>0</v>
      </c>
      <c r="T699">
        <f>IFERROR(IF(OR(HLOOKUP($A699,'Z-scores'!$C$2:$UD$20,18,FALSE)&gt;3,HLOOKUP($A699,'Z-scores'!$C$2:$UD$20,18,FALSE)&lt;-3),"",'Total-corrected counts'!T699),"")</f>
        <v>0</v>
      </c>
      <c r="U699">
        <f>IFERROR(IF(OR(HLOOKUP($A699,'Z-scores'!$C$2:$UD$20,19,FALSE)&gt;3,HLOOKUP($A699,'Z-scores'!$C$2:$UD$20,19,FALSE)&lt;-3),"",'Total-corrected counts'!U699),"")</f>
        <v>3.0376275261127482E-2</v>
      </c>
      <c r="V699">
        <f t="shared" si="40"/>
        <v>1</v>
      </c>
      <c r="W699" s="10">
        <f>SUMIFS(Tabel132[Cluster],Tabel132[ID],A699)</f>
        <v>26</v>
      </c>
      <c r="X699">
        <f t="shared" si="41"/>
        <v>0.11870082801154438</v>
      </c>
      <c r="Y699">
        <f t="shared" si="42"/>
        <v>4.6763613902021356E-2</v>
      </c>
      <c r="Z699">
        <f t="shared" si="43"/>
        <v>9.2237879632082413E-3</v>
      </c>
    </row>
    <row r="700" spans="1:26" x14ac:dyDescent="0.25">
      <c r="A700">
        <v>708</v>
      </c>
      <c r="B700" t="s">
        <v>951</v>
      </c>
      <c r="C700">
        <v>74300</v>
      </c>
      <c r="D700">
        <v>88</v>
      </c>
      <c r="E700" t="str">
        <f>IFERROR(IF(OR(HLOOKUP($A700,'Z-scores'!$C$2:$UD$20,3,FALSE)&gt;3,HLOOKUP(A700,'Z-scores'!$C$2:$UD$20,3,FALSE)&lt;-3),"",'Total-corrected counts'!E700),"")</f>
        <v/>
      </c>
      <c r="F700" t="str">
        <f>IFERROR(IF(OR(HLOOKUP($A700,'Z-scores'!$C$2:$UD$20,4,FALSE)&gt;3,HLOOKUP($A700,'Z-scores'!$C$2:$UD$20,4,FALSE)&lt;-3),"",'Total-corrected counts'!F700),"")</f>
        <v/>
      </c>
      <c r="G700" t="str">
        <f>IFERROR(IF(OR(HLOOKUP($A700,'Z-scores'!$C$2:$UD$20,5,FALSE)&gt;3,HLOOKUP($A700,'Z-scores'!$C$2:$UD$20,5,FALSE)&lt;-3),"",'Total-corrected counts'!G700),"")</f>
        <v/>
      </c>
      <c r="H700" t="str">
        <f>IFERROR(IF(OR(HLOOKUP($A700,'Z-scores'!$C$2:$UD$20,6,FALSE)&gt;3,HLOOKUP($A700,'Z-scores'!$C$2:$UD$20,6,FALSE)&lt;-3),"",'Total-corrected counts'!H700),"")</f>
        <v/>
      </c>
      <c r="I700" t="str">
        <f>IFERROR(IF(OR(HLOOKUP($A700,'Z-scores'!$C$2:$UD$20,7,FALSE)&gt;3,HLOOKUP($A700,'Z-scores'!$C$2:$UD$20,7,FALSE)&lt;-3),"",'Total-corrected counts'!I700),"")</f>
        <v/>
      </c>
      <c r="J700" t="str">
        <f>IFERROR(IF(OR(HLOOKUP($A700,'Z-scores'!$C$2:$UD$20,8,FALSE)&gt;3,HLOOKUP($A700,'Z-scores'!$C$2:$UD$20,8,FALSE)&lt;-3),"",'Total-corrected counts'!J700),"")</f>
        <v/>
      </c>
      <c r="K700" t="str">
        <f>IFERROR(IF(OR(HLOOKUP($A700,'Z-scores'!$C$2:$UD$20,9,FALSE)&gt;3,HLOOKUP($A700,'Z-scores'!$C$2:$UD$20,9,FALSE)&lt;-3),"",'Total-corrected counts'!K700),"")</f>
        <v/>
      </c>
      <c r="L700" t="str">
        <f>IFERROR(IF(OR(HLOOKUP($A700,'Z-scores'!$C$2:$UD$20,10,FALSE)&gt;3,HLOOKUP($A700,'Z-scores'!$C$2:$UD$20,10,FALSE)&lt;-3),"",'Total-corrected counts'!L700),"")</f>
        <v/>
      </c>
      <c r="M700" t="str">
        <f>IFERROR(IF(OR(HLOOKUP($A700,'Z-scores'!$C$2:$UD$20,11,FALSE)&gt;3,HLOOKUP($A700,'Z-scores'!$C$2:$UD$20,11,FALSE)&lt;-3),"",'Total-corrected counts'!M700),"")</f>
        <v/>
      </c>
      <c r="N700" t="str">
        <f>IFERROR(IF(OR(HLOOKUP($A700,'Z-scores'!$C$2:$UD$20,12,FALSE)&gt;3,HLOOKUP($A700,'Z-scores'!$C$2:$UD$20,12,FALSE)&lt;-3),"",'Total-corrected counts'!N700),"")</f>
        <v/>
      </c>
      <c r="O700" t="str">
        <f>IFERROR(IF(OR(HLOOKUP($A700,'Z-scores'!$C$2:$UD$20,13,FALSE)&gt;3,HLOOKUP($A700,'Z-scores'!$C$2:$UD$20,13,FALSE)&lt;-3),"",'Total-corrected counts'!O700),"")</f>
        <v/>
      </c>
      <c r="P700" t="str">
        <f>IFERROR(IF(OR(HLOOKUP($A700,'Z-scores'!$C$2:$UD$20,14,FALSE)&gt;3,HLOOKUP($A700,'Z-scores'!$C$2:$UD$20,14,FALSE)&lt;-3),"",'Total-corrected counts'!P700),"")</f>
        <v/>
      </c>
      <c r="Q700" t="str">
        <f>IFERROR(IF(OR(HLOOKUP($A700,'Z-scores'!$C$2:$UD$20,15,FALSE)&gt;3,HLOOKUP($A700,'Z-scores'!$C$2:$UD$20,15,FALSE)&lt;-3),"",'Total-corrected counts'!Q700),"")</f>
        <v/>
      </c>
      <c r="R700" t="str">
        <f>IFERROR(IF(OR(HLOOKUP($A700,'Z-scores'!$C$2:$UD$20,16,FALSE)&gt;3,HLOOKUP($A700,'Z-scores'!$C$2:$UD$20,16,FALSE)&lt;-3),"",'Total-corrected counts'!R700),"")</f>
        <v/>
      </c>
      <c r="S700" t="str">
        <f>IFERROR(IF(OR(HLOOKUP($A700,'Z-scores'!$C$2:$UD$20,17,FALSE)&gt;3,HLOOKUP($A700,'Z-scores'!$C$2:$UD$20,17,FALSE)&lt;-3),"",'Total-corrected counts'!S700),"")</f>
        <v/>
      </c>
      <c r="T700" t="str">
        <f>IFERROR(IF(OR(HLOOKUP($A700,'Z-scores'!$C$2:$UD$20,18,FALSE)&gt;3,HLOOKUP($A700,'Z-scores'!$C$2:$UD$20,18,FALSE)&lt;-3),"",'Total-corrected counts'!T700),"")</f>
        <v/>
      </c>
      <c r="U700" t="str">
        <f>IFERROR(IF(OR(HLOOKUP($A700,'Z-scores'!$C$2:$UD$20,19,FALSE)&gt;3,HLOOKUP($A700,'Z-scores'!$C$2:$UD$20,19,FALSE)&lt;-3),"",'Total-corrected counts'!U700),"")</f>
        <v/>
      </c>
      <c r="V700">
        <f t="shared" si="40"/>
        <v>1</v>
      </c>
      <c r="W700" s="10">
        <f>SUMIFS(Tabel132[Cluster],Tabel132[ID],A700)</f>
        <v>84</v>
      </c>
      <c r="X700" t="str">
        <f t="shared" si="41"/>
        <v/>
      </c>
      <c r="Y700" t="str">
        <f t="shared" si="42"/>
        <v/>
      </c>
      <c r="Z700" t="str">
        <f t="shared" si="43"/>
        <v/>
      </c>
    </row>
    <row r="701" spans="1:26" x14ac:dyDescent="0.25">
      <c r="A701">
        <v>709</v>
      </c>
      <c r="B701" t="s">
        <v>952</v>
      </c>
      <c r="C701">
        <v>64000</v>
      </c>
      <c r="D701">
        <v>637</v>
      </c>
      <c r="E701" t="str">
        <f>IFERROR(IF(OR(HLOOKUP($A701,'Z-scores'!$C$2:$UD$20,3,FALSE)&gt;3,HLOOKUP(A701,'Z-scores'!$C$2:$UD$20,3,FALSE)&lt;-3),"",'Total-corrected counts'!E701),"")</f>
        <v/>
      </c>
      <c r="F701" t="str">
        <f>IFERROR(IF(OR(HLOOKUP($A701,'Z-scores'!$C$2:$UD$20,4,FALSE)&gt;3,HLOOKUP($A701,'Z-scores'!$C$2:$UD$20,4,FALSE)&lt;-3),"",'Total-corrected counts'!F701),"")</f>
        <v/>
      </c>
      <c r="G701" t="str">
        <f>IFERROR(IF(OR(HLOOKUP($A701,'Z-scores'!$C$2:$UD$20,5,FALSE)&gt;3,HLOOKUP($A701,'Z-scores'!$C$2:$UD$20,5,FALSE)&lt;-3),"",'Total-corrected counts'!G701),"")</f>
        <v/>
      </c>
      <c r="H701" t="str">
        <f>IFERROR(IF(OR(HLOOKUP($A701,'Z-scores'!$C$2:$UD$20,6,FALSE)&gt;3,HLOOKUP($A701,'Z-scores'!$C$2:$UD$20,6,FALSE)&lt;-3),"",'Total-corrected counts'!H701),"")</f>
        <v/>
      </c>
      <c r="I701" t="str">
        <f>IFERROR(IF(OR(HLOOKUP($A701,'Z-scores'!$C$2:$UD$20,7,FALSE)&gt;3,HLOOKUP($A701,'Z-scores'!$C$2:$UD$20,7,FALSE)&lt;-3),"",'Total-corrected counts'!I701),"")</f>
        <v/>
      </c>
      <c r="J701" t="str">
        <f>IFERROR(IF(OR(HLOOKUP($A701,'Z-scores'!$C$2:$UD$20,8,FALSE)&gt;3,HLOOKUP($A701,'Z-scores'!$C$2:$UD$20,8,FALSE)&lt;-3),"",'Total-corrected counts'!J701),"")</f>
        <v/>
      </c>
      <c r="K701" t="str">
        <f>IFERROR(IF(OR(HLOOKUP($A701,'Z-scores'!$C$2:$UD$20,9,FALSE)&gt;3,HLOOKUP($A701,'Z-scores'!$C$2:$UD$20,9,FALSE)&lt;-3),"",'Total-corrected counts'!K701),"")</f>
        <v/>
      </c>
      <c r="L701" t="str">
        <f>IFERROR(IF(OR(HLOOKUP($A701,'Z-scores'!$C$2:$UD$20,10,FALSE)&gt;3,HLOOKUP($A701,'Z-scores'!$C$2:$UD$20,10,FALSE)&lt;-3),"",'Total-corrected counts'!L701),"")</f>
        <v/>
      </c>
      <c r="M701" t="str">
        <f>IFERROR(IF(OR(HLOOKUP($A701,'Z-scores'!$C$2:$UD$20,11,FALSE)&gt;3,HLOOKUP($A701,'Z-scores'!$C$2:$UD$20,11,FALSE)&lt;-3),"",'Total-corrected counts'!M701),"")</f>
        <v/>
      </c>
      <c r="N701" t="str">
        <f>IFERROR(IF(OR(HLOOKUP($A701,'Z-scores'!$C$2:$UD$20,12,FALSE)&gt;3,HLOOKUP($A701,'Z-scores'!$C$2:$UD$20,12,FALSE)&lt;-3),"",'Total-corrected counts'!N701),"")</f>
        <v/>
      </c>
      <c r="O701" t="str">
        <f>IFERROR(IF(OR(HLOOKUP($A701,'Z-scores'!$C$2:$UD$20,13,FALSE)&gt;3,HLOOKUP($A701,'Z-scores'!$C$2:$UD$20,13,FALSE)&lt;-3),"",'Total-corrected counts'!O701),"")</f>
        <v/>
      </c>
      <c r="P701" t="str">
        <f>IFERROR(IF(OR(HLOOKUP($A701,'Z-scores'!$C$2:$UD$20,14,FALSE)&gt;3,HLOOKUP($A701,'Z-scores'!$C$2:$UD$20,14,FALSE)&lt;-3),"",'Total-corrected counts'!P701),"")</f>
        <v/>
      </c>
      <c r="Q701" t="str">
        <f>IFERROR(IF(OR(HLOOKUP($A701,'Z-scores'!$C$2:$UD$20,15,FALSE)&gt;3,HLOOKUP($A701,'Z-scores'!$C$2:$UD$20,15,FALSE)&lt;-3),"",'Total-corrected counts'!Q701),"")</f>
        <v/>
      </c>
      <c r="R701" t="str">
        <f>IFERROR(IF(OR(HLOOKUP($A701,'Z-scores'!$C$2:$UD$20,16,FALSE)&gt;3,HLOOKUP($A701,'Z-scores'!$C$2:$UD$20,16,FALSE)&lt;-3),"",'Total-corrected counts'!R701),"")</f>
        <v/>
      </c>
      <c r="S701" t="str">
        <f>IFERROR(IF(OR(HLOOKUP($A701,'Z-scores'!$C$2:$UD$20,17,FALSE)&gt;3,HLOOKUP($A701,'Z-scores'!$C$2:$UD$20,17,FALSE)&lt;-3),"",'Total-corrected counts'!S701),"")</f>
        <v/>
      </c>
      <c r="T701" t="str">
        <f>IFERROR(IF(OR(HLOOKUP($A701,'Z-scores'!$C$2:$UD$20,18,FALSE)&gt;3,HLOOKUP($A701,'Z-scores'!$C$2:$UD$20,18,FALSE)&lt;-3),"",'Total-corrected counts'!T701),"")</f>
        <v/>
      </c>
      <c r="U701" t="str">
        <f>IFERROR(IF(OR(HLOOKUP($A701,'Z-scores'!$C$2:$UD$20,19,FALSE)&gt;3,HLOOKUP($A701,'Z-scores'!$C$2:$UD$20,19,FALSE)&lt;-3),"",'Total-corrected counts'!U701),"")</f>
        <v/>
      </c>
      <c r="V701">
        <f t="shared" si="40"/>
        <v>1</v>
      </c>
      <c r="W701" s="10">
        <f>SUMIFS(Tabel132[Cluster],Tabel132[ID],A701)</f>
        <v>76</v>
      </c>
      <c r="X701" t="str">
        <f t="shared" si="41"/>
        <v/>
      </c>
      <c r="Y701" t="str">
        <f t="shared" si="42"/>
        <v/>
      </c>
      <c r="Z701" t="str">
        <f t="shared" si="43"/>
        <v/>
      </c>
    </row>
    <row r="702" spans="1:26" x14ac:dyDescent="0.25">
      <c r="A702">
        <v>710</v>
      </c>
      <c r="B702" t="s">
        <v>953</v>
      </c>
      <c r="C702">
        <v>99500</v>
      </c>
      <c r="D702">
        <v>967</v>
      </c>
      <c r="E702" t="str">
        <f>IFERROR(IF(OR(HLOOKUP($A702,'Z-scores'!$C$2:$UD$20,3,FALSE)&gt;3,HLOOKUP(A702,'Z-scores'!$C$2:$UD$20,3,FALSE)&lt;-3),"",'Total-corrected counts'!E702),"")</f>
        <v/>
      </c>
      <c r="F702" t="str">
        <f>IFERROR(IF(OR(HLOOKUP($A702,'Z-scores'!$C$2:$UD$20,4,FALSE)&gt;3,HLOOKUP($A702,'Z-scores'!$C$2:$UD$20,4,FALSE)&lt;-3),"",'Total-corrected counts'!F702),"")</f>
        <v/>
      </c>
      <c r="G702" t="str">
        <f>IFERROR(IF(OR(HLOOKUP($A702,'Z-scores'!$C$2:$UD$20,5,FALSE)&gt;3,HLOOKUP($A702,'Z-scores'!$C$2:$UD$20,5,FALSE)&lt;-3),"",'Total-corrected counts'!G702),"")</f>
        <v/>
      </c>
      <c r="H702" t="str">
        <f>IFERROR(IF(OR(HLOOKUP($A702,'Z-scores'!$C$2:$UD$20,6,FALSE)&gt;3,HLOOKUP($A702,'Z-scores'!$C$2:$UD$20,6,FALSE)&lt;-3),"",'Total-corrected counts'!H702),"")</f>
        <v/>
      </c>
      <c r="I702" t="str">
        <f>IFERROR(IF(OR(HLOOKUP($A702,'Z-scores'!$C$2:$UD$20,7,FALSE)&gt;3,HLOOKUP($A702,'Z-scores'!$C$2:$UD$20,7,FALSE)&lt;-3),"",'Total-corrected counts'!I702),"")</f>
        <v/>
      </c>
      <c r="J702" t="str">
        <f>IFERROR(IF(OR(HLOOKUP($A702,'Z-scores'!$C$2:$UD$20,8,FALSE)&gt;3,HLOOKUP($A702,'Z-scores'!$C$2:$UD$20,8,FALSE)&lt;-3),"",'Total-corrected counts'!J702),"")</f>
        <v/>
      </c>
      <c r="K702" t="str">
        <f>IFERROR(IF(OR(HLOOKUP($A702,'Z-scores'!$C$2:$UD$20,9,FALSE)&gt;3,HLOOKUP($A702,'Z-scores'!$C$2:$UD$20,9,FALSE)&lt;-3),"",'Total-corrected counts'!K702),"")</f>
        <v/>
      </c>
      <c r="L702" t="str">
        <f>IFERROR(IF(OR(HLOOKUP($A702,'Z-scores'!$C$2:$UD$20,10,FALSE)&gt;3,HLOOKUP($A702,'Z-scores'!$C$2:$UD$20,10,FALSE)&lt;-3),"",'Total-corrected counts'!L702),"")</f>
        <v/>
      </c>
      <c r="M702" t="str">
        <f>IFERROR(IF(OR(HLOOKUP($A702,'Z-scores'!$C$2:$UD$20,11,FALSE)&gt;3,HLOOKUP($A702,'Z-scores'!$C$2:$UD$20,11,FALSE)&lt;-3),"",'Total-corrected counts'!M702),"")</f>
        <v/>
      </c>
      <c r="N702" t="str">
        <f>IFERROR(IF(OR(HLOOKUP($A702,'Z-scores'!$C$2:$UD$20,12,FALSE)&gt;3,HLOOKUP($A702,'Z-scores'!$C$2:$UD$20,12,FALSE)&lt;-3),"",'Total-corrected counts'!N702),"")</f>
        <v/>
      </c>
      <c r="O702" t="str">
        <f>IFERROR(IF(OR(HLOOKUP($A702,'Z-scores'!$C$2:$UD$20,13,FALSE)&gt;3,HLOOKUP($A702,'Z-scores'!$C$2:$UD$20,13,FALSE)&lt;-3),"",'Total-corrected counts'!O702),"")</f>
        <v/>
      </c>
      <c r="P702" t="str">
        <f>IFERROR(IF(OR(HLOOKUP($A702,'Z-scores'!$C$2:$UD$20,14,FALSE)&gt;3,HLOOKUP($A702,'Z-scores'!$C$2:$UD$20,14,FALSE)&lt;-3),"",'Total-corrected counts'!P702),"")</f>
        <v/>
      </c>
      <c r="Q702" t="str">
        <f>IFERROR(IF(OR(HLOOKUP($A702,'Z-scores'!$C$2:$UD$20,15,FALSE)&gt;3,HLOOKUP($A702,'Z-scores'!$C$2:$UD$20,15,FALSE)&lt;-3),"",'Total-corrected counts'!Q702),"")</f>
        <v/>
      </c>
      <c r="R702" t="str">
        <f>IFERROR(IF(OR(HLOOKUP($A702,'Z-scores'!$C$2:$UD$20,16,FALSE)&gt;3,HLOOKUP($A702,'Z-scores'!$C$2:$UD$20,16,FALSE)&lt;-3),"",'Total-corrected counts'!R702),"")</f>
        <v/>
      </c>
      <c r="S702" t="str">
        <f>IFERROR(IF(OR(HLOOKUP($A702,'Z-scores'!$C$2:$UD$20,17,FALSE)&gt;3,HLOOKUP($A702,'Z-scores'!$C$2:$UD$20,17,FALSE)&lt;-3),"",'Total-corrected counts'!S702),"")</f>
        <v/>
      </c>
      <c r="T702" t="str">
        <f>IFERROR(IF(OR(HLOOKUP($A702,'Z-scores'!$C$2:$UD$20,18,FALSE)&gt;3,HLOOKUP($A702,'Z-scores'!$C$2:$UD$20,18,FALSE)&lt;-3),"",'Total-corrected counts'!T702),"")</f>
        <v/>
      </c>
      <c r="U702" t="str">
        <f>IFERROR(IF(OR(HLOOKUP($A702,'Z-scores'!$C$2:$UD$20,19,FALSE)&gt;3,HLOOKUP($A702,'Z-scores'!$C$2:$UD$20,19,FALSE)&lt;-3),"",'Total-corrected counts'!U702),"")</f>
        <v/>
      </c>
      <c r="V702">
        <f t="shared" si="40"/>
        <v>1</v>
      </c>
      <c r="W702" s="10">
        <f>SUMIFS(Tabel132[Cluster],Tabel132[ID],A702)</f>
        <v>0</v>
      </c>
      <c r="X702" t="str">
        <f t="shared" si="41"/>
        <v/>
      </c>
      <c r="Y702" t="str">
        <f t="shared" si="42"/>
        <v/>
      </c>
      <c r="Z702" t="str">
        <f t="shared" si="43"/>
        <v/>
      </c>
    </row>
    <row r="703" spans="1:26" x14ac:dyDescent="0.25">
      <c r="A703">
        <v>711</v>
      </c>
      <c r="B703" t="s">
        <v>352</v>
      </c>
      <c r="C703">
        <v>90300</v>
      </c>
      <c r="D703">
        <v>720</v>
      </c>
      <c r="E703">
        <f>IFERROR(IF(OR(HLOOKUP($A703,'Z-scores'!$C$2:$UD$20,3,FALSE)&gt;3,HLOOKUP(A703,'Z-scores'!$C$2:$UD$20,3,FALSE)&lt;-3),"",'Total-corrected counts'!E703),"")</f>
        <v>1.3037381047906584</v>
      </c>
      <c r="F703">
        <f>IFERROR(IF(OR(HLOOKUP($A703,'Z-scores'!$C$2:$UD$20,4,FALSE)&gt;3,HLOOKUP($A703,'Z-scores'!$C$2:$UD$20,4,FALSE)&lt;-3),"",'Total-corrected counts'!F703),"")</f>
        <v>4.3557865516935887</v>
      </c>
      <c r="G703">
        <f>IFERROR(IF(OR(HLOOKUP($A703,'Z-scores'!$C$2:$UD$20,5,FALSE)&gt;3,HLOOKUP($A703,'Z-scores'!$C$2:$UD$20,5,FALSE)&lt;-3),"",'Total-corrected counts'!G703),"")</f>
        <v>0.86626831754576106</v>
      </c>
      <c r="H703">
        <f>IFERROR(IF(OR(HLOOKUP($A703,'Z-scores'!$C$2:$UD$20,6,FALSE)&gt;3,HLOOKUP($A703,'Z-scores'!$C$2:$UD$20,6,FALSE)&lt;-3),"",'Total-corrected counts'!H703),"")</f>
        <v>3.1620807189161533</v>
      </c>
      <c r="I703">
        <f>IFERROR(IF(OR(HLOOKUP($A703,'Z-scores'!$C$2:$UD$20,7,FALSE)&gt;3,HLOOKUP($A703,'Z-scores'!$C$2:$UD$20,7,FALSE)&lt;-3),"",'Total-corrected counts'!I703),"")</f>
        <v>1.2991050951394383</v>
      </c>
      <c r="J703">
        <f>IFERROR(IF(OR(HLOOKUP($A703,'Z-scores'!$C$2:$UD$20,8,FALSE)&gt;3,HLOOKUP($A703,'Z-scores'!$C$2:$UD$20,8,FALSE)&lt;-3),"",'Total-corrected counts'!J703),"")</f>
        <v>1.1735214123280888</v>
      </c>
      <c r="K703">
        <f>IFERROR(IF(OR(HLOOKUP($A703,'Z-scores'!$C$2:$UD$20,9,FALSE)&gt;3,HLOOKUP($A703,'Z-scores'!$C$2:$UD$20,9,FALSE)&lt;-3),"",'Total-corrected counts'!K703),"")</f>
        <v>0</v>
      </c>
      <c r="L703">
        <f>IFERROR(IF(OR(HLOOKUP($A703,'Z-scores'!$C$2:$UD$20,10,FALSE)&gt;3,HLOOKUP($A703,'Z-scores'!$C$2:$UD$20,10,FALSE)&lt;-3),"",'Total-corrected counts'!L703),"")</f>
        <v>0</v>
      </c>
      <c r="M703">
        <f>IFERROR(IF(OR(HLOOKUP($A703,'Z-scores'!$C$2:$UD$20,11,FALSE)&gt;3,HLOOKUP($A703,'Z-scores'!$C$2:$UD$20,11,FALSE)&lt;-3),"",'Total-corrected counts'!M703),"")</f>
        <v>0.49762568043400329</v>
      </c>
      <c r="N703">
        <f>IFERROR(IF(OR(HLOOKUP($A703,'Z-scores'!$C$2:$UD$20,12,FALSE)&gt;3,HLOOKUP($A703,'Z-scores'!$C$2:$UD$20,12,FALSE)&lt;-3),"",'Total-corrected counts'!N703),"")</f>
        <v>1.2738188079805206</v>
      </c>
      <c r="O703">
        <f>IFERROR(IF(OR(HLOOKUP($A703,'Z-scores'!$C$2:$UD$20,13,FALSE)&gt;3,HLOOKUP($A703,'Z-scores'!$C$2:$UD$20,13,FALSE)&lt;-3),"",'Total-corrected counts'!O703),"")</f>
        <v>2.9009240217037577</v>
      </c>
      <c r="P703">
        <f>IFERROR(IF(OR(HLOOKUP($A703,'Z-scores'!$C$2:$UD$20,14,FALSE)&gt;3,HLOOKUP($A703,'Z-scores'!$C$2:$UD$20,14,FALSE)&lt;-3),"",'Total-corrected counts'!P703),"")</f>
        <v>0.11966584168465573</v>
      </c>
      <c r="Q703">
        <f>IFERROR(IF(OR(HLOOKUP($A703,'Z-scores'!$C$2:$UD$20,15,FALSE)&gt;3,HLOOKUP($A703,'Z-scores'!$C$2:$UD$20,15,FALSE)&lt;-3),"",'Total-corrected counts'!Q703),"")</f>
        <v>4.7780265385245455</v>
      </c>
      <c r="R703">
        <f>IFERROR(IF(OR(HLOOKUP($A703,'Z-scores'!$C$2:$UD$20,16,FALSE)&gt;3,HLOOKUP($A703,'Z-scores'!$C$2:$UD$20,16,FALSE)&lt;-3),"",'Total-corrected counts'!R703),"")</f>
        <v>0.12822285131558647</v>
      </c>
      <c r="S703">
        <f>IFERROR(IF(OR(HLOOKUP($A703,'Z-scores'!$C$2:$UD$20,17,FALSE)&gt;3,HLOOKUP($A703,'Z-scores'!$C$2:$UD$20,17,FALSE)&lt;-3),"",'Total-corrected counts'!S703),"")</f>
        <v>0.10314102417951315</v>
      </c>
      <c r="T703">
        <f>IFERROR(IF(OR(HLOOKUP($A703,'Z-scores'!$C$2:$UD$20,18,FALSE)&gt;3,HLOOKUP($A703,'Z-scores'!$C$2:$UD$20,18,FALSE)&lt;-3),"",'Total-corrected counts'!T703),"")</f>
        <v>0.81614699580586358</v>
      </c>
      <c r="U703">
        <f>IFERROR(IF(OR(HLOOKUP($A703,'Z-scores'!$C$2:$UD$20,19,FALSE)&gt;3,HLOOKUP($A703,'Z-scores'!$C$2:$UD$20,19,FALSE)&lt;-3),"",'Total-corrected counts'!U703),"")</f>
        <v>0.96770134046163259</v>
      </c>
      <c r="V703">
        <f t="shared" si="40"/>
        <v>1</v>
      </c>
      <c r="W703" s="10">
        <f>SUMIFS(Tabel132[Cluster],Tabel132[ID],A703)</f>
        <v>96</v>
      </c>
      <c r="X703">
        <f t="shared" si="41"/>
        <v>0.9786529595796738</v>
      </c>
      <c r="Y703">
        <f t="shared" si="42"/>
        <v>1.4064584312052992</v>
      </c>
      <c r="Z703">
        <f t="shared" si="43"/>
        <v>1.3859559277070095</v>
      </c>
    </row>
    <row r="704" spans="1:26" x14ac:dyDescent="0.25">
      <c r="A704">
        <v>712</v>
      </c>
      <c r="B704" t="s">
        <v>954</v>
      </c>
      <c r="C704">
        <v>43300</v>
      </c>
      <c r="D704">
        <v>926</v>
      </c>
      <c r="E704" t="str">
        <f>IFERROR(IF(OR(HLOOKUP($A704,'Z-scores'!$C$2:$UD$20,3,FALSE)&gt;3,HLOOKUP(A704,'Z-scores'!$C$2:$UD$20,3,FALSE)&lt;-3),"",'Total-corrected counts'!E704),"")</f>
        <v/>
      </c>
      <c r="F704" t="str">
        <f>IFERROR(IF(OR(HLOOKUP($A704,'Z-scores'!$C$2:$UD$20,4,FALSE)&gt;3,HLOOKUP($A704,'Z-scores'!$C$2:$UD$20,4,FALSE)&lt;-3),"",'Total-corrected counts'!F704),"")</f>
        <v/>
      </c>
      <c r="G704" t="str">
        <f>IFERROR(IF(OR(HLOOKUP($A704,'Z-scores'!$C$2:$UD$20,5,FALSE)&gt;3,HLOOKUP($A704,'Z-scores'!$C$2:$UD$20,5,FALSE)&lt;-3),"",'Total-corrected counts'!G704),"")</f>
        <v/>
      </c>
      <c r="H704" t="str">
        <f>IFERROR(IF(OR(HLOOKUP($A704,'Z-scores'!$C$2:$UD$20,6,FALSE)&gt;3,HLOOKUP($A704,'Z-scores'!$C$2:$UD$20,6,FALSE)&lt;-3),"",'Total-corrected counts'!H704),"")</f>
        <v/>
      </c>
      <c r="I704" t="str">
        <f>IFERROR(IF(OR(HLOOKUP($A704,'Z-scores'!$C$2:$UD$20,7,FALSE)&gt;3,HLOOKUP($A704,'Z-scores'!$C$2:$UD$20,7,FALSE)&lt;-3),"",'Total-corrected counts'!I704),"")</f>
        <v/>
      </c>
      <c r="J704" t="str">
        <f>IFERROR(IF(OR(HLOOKUP($A704,'Z-scores'!$C$2:$UD$20,8,FALSE)&gt;3,HLOOKUP($A704,'Z-scores'!$C$2:$UD$20,8,FALSE)&lt;-3),"",'Total-corrected counts'!J704),"")</f>
        <v/>
      </c>
      <c r="K704" t="str">
        <f>IFERROR(IF(OR(HLOOKUP($A704,'Z-scores'!$C$2:$UD$20,9,FALSE)&gt;3,HLOOKUP($A704,'Z-scores'!$C$2:$UD$20,9,FALSE)&lt;-3),"",'Total-corrected counts'!K704),"")</f>
        <v/>
      </c>
      <c r="L704" t="str">
        <f>IFERROR(IF(OR(HLOOKUP($A704,'Z-scores'!$C$2:$UD$20,10,FALSE)&gt;3,HLOOKUP($A704,'Z-scores'!$C$2:$UD$20,10,FALSE)&lt;-3),"",'Total-corrected counts'!L704),"")</f>
        <v/>
      </c>
      <c r="M704" t="str">
        <f>IFERROR(IF(OR(HLOOKUP($A704,'Z-scores'!$C$2:$UD$20,11,FALSE)&gt;3,HLOOKUP($A704,'Z-scores'!$C$2:$UD$20,11,FALSE)&lt;-3),"",'Total-corrected counts'!M704),"")</f>
        <v/>
      </c>
      <c r="N704" t="str">
        <f>IFERROR(IF(OR(HLOOKUP($A704,'Z-scores'!$C$2:$UD$20,12,FALSE)&gt;3,HLOOKUP($A704,'Z-scores'!$C$2:$UD$20,12,FALSE)&lt;-3),"",'Total-corrected counts'!N704),"")</f>
        <v/>
      </c>
      <c r="O704" t="str">
        <f>IFERROR(IF(OR(HLOOKUP($A704,'Z-scores'!$C$2:$UD$20,13,FALSE)&gt;3,HLOOKUP($A704,'Z-scores'!$C$2:$UD$20,13,FALSE)&lt;-3),"",'Total-corrected counts'!O704),"")</f>
        <v/>
      </c>
      <c r="P704" t="str">
        <f>IFERROR(IF(OR(HLOOKUP($A704,'Z-scores'!$C$2:$UD$20,14,FALSE)&gt;3,HLOOKUP($A704,'Z-scores'!$C$2:$UD$20,14,FALSE)&lt;-3),"",'Total-corrected counts'!P704),"")</f>
        <v/>
      </c>
      <c r="Q704" t="str">
        <f>IFERROR(IF(OR(HLOOKUP($A704,'Z-scores'!$C$2:$UD$20,15,FALSE)&gt;3,HLOOKUP($A704,'Z-scores'!$C$2:$UD$20,15,FALSE)&lt;-3),"",'Total-corrected counts'!Q704),"")</f>
        <v/>
      </c>
      <c r="R704" t="str">
        <f>IFERROR(IF(OR(HLOOKUP($A704,'Z-scores'!$C$2:$UD$20,16,FALSE)&gt;3,HLOOKUP($A704,'Z-scores'!$C$2:$UD$20,16,FALSE)&lt;-3),"",'Total-corrected counts'!R704),"")</f>
        <v/>
      </c>
      <c r="S704" t="str">
        <f>IFERROR(IF(OR(HLOOKUP($A704,'Z-scores'!$C$2:$UD$20,17,FALSE)&gt;3,HLOOKUP($A704,'Z-scores'!$C$2:$UD$20,17,FALSE)&lt;-3),"",'Total-corrected counts'!S704),"")</f>
        <v/>
      </c>
      <c r="T704" t="str">
        <f>IFERROR(IF(OR(HLOOKUP($A704,'Z-scores'!$C$2:$UD$20,18,FALSE)&gt;3,HLOOKUP($A704,'Z-scores'!$C$2:$UD$20,18,FALSE)&lt;-3),"",'Total-corrected counts'!T704),"")</f>
        <v/>
      </c>
      <c r="U704" t="str">
        <f>IFERROR(IF(OR(HLOOKUP($A704,'Z-scores'!$C$2:$UD$20,19,FALSE)&gt;3,HLOOKUP($A704,'Z-scores'!$C$2:$UD$20,19,FALSE)&lt;-3),"",'Total-corrected counts'!U704),"")</f>
        <v/>
      </c>
      <c r="V704">
        <f t="shared" si="40"/>
        <v>1</v>
      </c>
      <c r="W704" s="10">
        <f>SUMIFS(Tabel132[Cluster],Tabel132[ID],A704)</f>
        <v>55</v>
      </c>
      <c r="X704" t="str">
        <f t="shared" si="41"/>
        <v/>
      </c>
      <c r="Y704" t="str">
        <f t="shared" si="42"/>
        <v/>
      </c>
      <c r="Z704" t="str">
        <f t="shared" si="43"/>
        <v/>
      </c>
    </row>
    <row r="705" spans="1:26" x14ac:dyDescent="0.25">
      <c r="A705">
        <v>713</v>
      </c>
      <c r="B705" t="s">
        <v>955</v>
      </c>
      <c r="C705">
        <v>112300</v>
      </c>
      <c r="D705">
        <v>1099</v>
      </c>
      <c r="E705" t="str">
        <f>IFERROR(IF(OR(HLOOKUP($A705,'Z-scores'!$C$2:$UD$20,3,FALSE)&gt;3,HLOOKUP(A705,'Z-scores'!$C$2:$UD$20,3,FALSE)&lt;-3),"",'Total-corrected counts'!E705),"")</f>
        <v/>
      </c>
      <c r="F705" t="str">
        <f>IFERROR(IF(OR(HLOOKUP($A705,'Z-scores'!$C$2:$UD$20,4,FALSE)&gt;3,HLOOKUP($A705,'Z-scores'!$C$2:$UD$20,4,FALSE)&lt;-3),"",'Total-corrected counts'!F705),"")</f>
        <v/>
      </c>
      <c r="G705" t="str">
        <f>IFERROR(IF(OR(HLOOKUP($A705,'Z-scores'!$C$2:$UD$20,5,FALSE)&gt;3,HLOOKUP($A705,'Z-scores'!$C$2:$UD$20,5,FALSE)&lt;-3),"",'Total-corrected counts'!G705),"")</f>
        <v/>
      </c>
      <c r="H705" t="str">
        <f>IFERROR(IF(OR(HLOOKUP($A705,'Z-scores'!$C$2:$UD$20,6,FALSE)&gt;3,HLOOKUP($A705,'Z-scores'!$C$2:$UD$20,6,FALSE)&lt;-3),"",'Total-corrected counts'!H705),"")</f>
        <v/>
      </c>
      <c r="I705" t="str">
        <f>IFERROR(IF(OR(HLOOKUP($A705,'Z-scores'!$C$2:$UD$20,7,FALSE)&gt;3,HLOOKUP($A705,'Z-scores'!$C$2:$UD$20,7,FALSE)&lt;-3),"",'Total-corrected counts'!I705),"")</f>
        <v/>
      </c>
      <c r="J705" t="str">
        <f>IFERROR(IF(OR(HLOOKUP($A705,'Z-scores'!$C$2:$UD$20,8,FALSE)&gt;3,HLOOKUP($A705,'Z-scores'!$C$2:$UD$20,8,FALSE)&lt;-3),"",'Total-corrected counts'!J705),"")</f>
        <v/>
      </c>
      <c r="K705" t="str">
        <f>IFERROR(IF(OR(HLOOKUP($A705,'Z-scores'!$C$2:$UD$20,9,FALSE)&gt;3,HLOOKUP($A705,'Z-scores'!$C$2:$UD$20,9,FALSE)&lt;-3),"",'Total-corrected counts'!K705),"")</f>
        <v/>
      </c>
      <c r="L705" t="str">
        <f>IFERROR(IF(OR(HLOOKUP($A705,'Z-scores'!$C$2:$UD$20,10,FALSE)&gt;3,HLOOKUP($A705,'Z-scores'!$C$2:$UD$20,10,FALSE)&lt;-3),"",'Total-corrected counts'!L705),"")</f>
        <v/>
      </c>
      <c r="M705" t="str">
        <f>IFERROR(IF(OR(HLOOKUP($A705,'Z-scores'!$C$2:$UD$20,11,FALSE)&gt;3,HLOOKUP($A705,'Z-scores'!$C$2:$UD$20,11,FALSE)&lt;-3),"",'Total-corrected counts'!M705),"")</f>
        <v/>
      </c>
      <c r="N705" t="str">
        <f>IFERROR(IF(OR(HLOOKUP($A705,'Z-scores'!$C$2:$UD$20,12,FALSE)&gt;3,HLOOKUP($A705,'Z-scores'!$C$2:$UD$20,12,FALSE)&lt;-3),"",'Total-corrected counts'!N705),"")</f>
        <v/>
      </c>
      <c r="O705" t="str">
        <f>IFERROR(IF(OR(HLOOKUP($A705,'Z-scores'!$C$2:$UD$20,13,FALSE)&gt;3,HLOOKUP($A705,'Z-scores'!$C$2:$UD$20,13,FALSE)&lt;-3),"",'Total-corrected counts'!O705),"")</f>
        <v/>
      </c>
      <c r="P705" t="str">
        <f>IFERROR(IF(OR(HLOOKUP($A705,'Z-scores'!$C$2:$UD$20,14,FALSE)&gt;3,HLOOKUP($A705,'Z-scores'!$C$2:$UD$20,14,FALSE)&lt;-3),"",'Total-corrected counts'!P705),"")</f>
        <v/>
      </c>
      <c r="Q705" t="str">
        <f>IFERROR(IF(OR(HLOOKUP($A705,'Z-scores'!$C$2:$UD$20,15,FALSE)&gt;3,HLOOKUP($A705,'Z-scores'!$C$2:$UD$20,15,FALSE)&lt;-3),"",'Total-corrected counts'!Q705),"")</f>
        <v/>
      </c>
      <c r="R705" t="str">
        <f>IFERROR(IF(OR(HLOOKUP($A705,'Z-scores'!$C$2:$UD$20,16,FALSE)&gt;3,HLOOKUP($A705,'Z-scores'!$C$2:$UD$20,16,FALSE)&lt;-3),"",'Total-corrected counts'!R705),"")</f>
        <v/>
      </c>
      <c r="S705" t="str">
        <f>IFERROR(IF(OR(HLOOKUP($A705,'Z-scores'!$C$2:$UD$20,17,FALSE)&gt;3,HLOOKUP($A705,'Z-scores'!$C$2:$UD$20,17,FALSE)&lt;-3),"",'Total-corrected counts'!S705),"")</f>
        <v/>
      </c>
      <c r="T705" t="str">
        <f>IFERROR(IF(OR(HLOOKUP($A705,'Z-scores'!$C$2:$UD$20,18,FALSE)&gt;3,HLOOKUP($A705,'Z-scores'!$C$2:$UD$20,18,FALSE)&lt;-3),"",'Total-corrected counts'!T705),"")</f>
        <v/>
      </c>
      <c r="U705" t="str">
        <f>IFERROR(IF(OR(HLOOKUP($A705,'Z-scores'!$C$2:$UD$20,19,FALSE)&gt;3,HLOOKUP($A705,'Z-scores'!$C$2:$UD$20,19,FALSE)&lt;-3),"",'Total-corrected counts'!U705),"")</f>
        <v/>
      </c>
      <c r="V705">
        <f t="shared" si="40"/>
        <v>1</v>
      </c>
      <c r="W705" s="10">
        <f>SUMIFS(Tabel132[Cluster],Tabel132[ID],A705)</f>
        <v>0</v>
      </c>
      <c r="X705" t="str">
        <f t="shared" si="41"/>
        <v/>
      </c>
      <c r="Y705" t="str">
        <f t="shared" si="42"/>
        <v/>
      </c>
      <c r="Z705" t="str">
        <f t="shared" si="43"/>
        <v/>
      </c>
    </row>
    <row r="706" spans="1:26" x14ac:dyDescent="0.25">
      <c r="A706">
        <v>714</v>
      </c>
      <c r="B706" t="s">
        <v>956</v>
      </c>
      <c r="C706">
        <v>20800</v>
      </c>
      <c r="D706">
        <v>315</v>
      </c>
      <c r="E706" t="str">
        <f>IFERROR(IF(OR(HLOOKUP($A706,'Z-scores'!$C$2:$UD$20,3,FALSE)&gt;3,HLOOKUP(A706,'Z-scores'!$C$2:$UD$20,3,FALSE)&lt;-3),"",'Total-corrected counts'!E706),"")</f>
        <v/>
      </c>
      <c r="F706" t="str">
        <f>IFERROR(IF(OR(HLOOKUP($A706,'Z-scores'!$C$2:$UD$20,4,FALSE)&gt;3,HLOOKUP($A706,'Z-scores'!$C$2:$UD$20,4,FALSE)&lt;-3),"",'Total-corrected counts'!F706),"")</f>
        <v/>
      </c>
      <c r="G706" t="str">
        <f>IFERROR(IF(OR(HLOOKUP($A706,'Z-scores'!$C$2:$UD$20,5,FALSE)&gt;3,HLOOKUP($A706,'Z-scores'!$C$2:$UD$20,5,FALSE)&lt;-3),"",'Total-corrected counts'!G706),"")</f>
        <v/>
      </c>
      <c r="H706" t="str">
        <f>IFERROR(IF(OR(HLOOKUP($A706,'Z-scores'!$C$2:$UD$20,6,FALSE)&gt;3,HLOOKUP($A706,'Z-scores'!$C$2:$UD$20,6,FALSE)&lt;-3),"",'Total-corrected counts'!H706),"")</f>
        <v/>
      </c>
      <c r="I706" t="str">
        <f>IFERROR(IF(OR(HLOOKUP($A706,'Z-scores'!$C$2:$UD$20,7,FALSE)&gt;3,HLOOKUP($A706,'Z-scores'!$C$2:$UD$20,7,FALSE)&lt;-3),"",'Total-corrected counts'!I706),"")</f>
        <v/>
      </c>
      <c r="J706" t="str">
        <f>IFERROR(IF(OR(HLOOKUP($A706,'Z-scores'!$C$2:$UD$20,8,FALSE)&gt;3,HLOOKUP($A706,'Z-scores'!$C$2:$UD$20,8,FALSE)&lt;-3),"",'Total-corrected counts'!J706),"")</f>
        <v/>
      </c>
      <c r="K706" t="str">
        <f>IFERROR(IF(OR(HLOOKUP($A706,'Z-scores'!$C$2:$UD$20,9,FALSE)&gt;3,HLOOKUP($A706,'Z-scores'!$C$2:$UD$20,9,FALSE)&lt;-3),"",'Total-corrected counts'!K706),"")</f>
        <v/>
      </c>
      <c r="L706" t="str">
        <f>IFERROR(IF(OR(HLOOKUP($A706,'Z-scores'!$C$2:$UD$20,10,FALSE)&gt;3,HLOOKUP($A706,'Z-scores'!$C$2:$UD$20,10,FALSE)&lt;-3),"",'Total-corrected counts'!L706),"")</f>
        <v/>
      </c>
      <c r="M706" t="str">
        <f>IFERROR(IF(OR(HLOOKUP($A706,'Z-scores'!$C$2:$UD$20,11,FALSE)&gt;3,HLOOKUP($A706,'Z-scores'!$C$2:$UD$20,11,FALSE)&lt;-3),"",'Total-corrected counts'!M706),"")</f>
        <v/>
      </c>
      <c r="N706" t="str">
        <f>IFERROR(IF(OR(HLOOKUP($A706,'Z-scores'!$C$2:$UD$20,12,FALSE)&gt;3,HLOOKUP($A706,'Z-scores'!$C$2:$UD$20,12,FALSE)&lt;-3),"",'Total-corrected counts'!N706),"")</f>
        <v/>
      </c>
      <c r="O706" t="str">
        <f>IFERROR(IF(OR(HLOOKUP($A706,'Z-scores'!$C$2:$UD$20,13,FALSE)&gt;3,HLOOKUP($A706,'Z-scores'!$C$2:$UD$20,13,FALSE)&lt;-3),"",'Total-corrected counts'!O706),"")</f>
        <v/>
      </c>
      <c r="P706" t="str">
        <f>IFERROR(IF(OR(HLOOKUP($A706,'Z-scores'!$C$2:$UD$20,14,FALSE)&gt;3,HLOOKUP($A706,'Z-scores'!$C$2:$UD$20,14,FALSE)&lt;-3),"",'Total-corrected counts'!P706),"")</f>
        <v/>
      </c>
      <c r="Q706" t="str">
        <f>IFERROR(IF(OR(HLOOKUP($A706,'Z-scores'!$C$2:$UD$20,15,FALSE)&gt;3,HLOOKUP($A706,'Z-scores'!$C$2:$UD$20,15,FALSE)&lt;-3),"",'Total-corrected counts'!Q706),"")</f>
        <v/>
      </c>
      <c r="R706" t="str">
        <f>IFERROR(IF(OR(HLOOKUP($A706,'Z-scores'!$C$2:$UD$20,16,FALSE)&gt;3,HLOOKUP($A706,'Z-scores'!$C$2:$UD$20,16,FALSE)&lt;-3),"",'Total-corrected counts'!R706),"")</f>
        <v/>
      </c>
      <c r="S706" t="str">
        <f>IFERROR(IF(OR(HLOOKUP($A706,'Z-scores'!$C$2:$UD$20,17,FALSE)&gt;3,HLOOKUP($A706,'Z-scores'!$C$2:$UD$20,17,FALSE)&lt;-3),"",'Total-corrected counts'!S706),"")</f>
        <v/>
      </c>
      <c r="T706" t="str">
        <f>IFERROR(IF(OR(HLOOKUP($A706,'Z-scores'!$C$2:$UD$20,18,FALSE)&gt;3,HLOOKUP($A706,'Z-scores'!$C$2:$UD$20,18,FALSE)&lt;-3),"",'Total-corrected counts'!T706),"")</f>
        <v/>
      </c>
      <c r="U706" t="str">
        <f>IFERROR(IF(OR(HLOOKUP($A706,'Z-scores'!$C$2:$UD$20,19,FALSE)&gt;3,HLOOKUP($A706,'Z-scores'!$C$2:$UD$20,19,FALSE)&lt;-3),"",'Total-corrected counts'!U706),"")</f>
        <v/>
      </c>
      <c r="V706">
        <f t="shared" si="40"/>
        <v>1</v>
      </c>
      <c r="W706" s="10">
        <f>SUMIFS(Tabel132[Cluster],Tabel132[ID],A706)</f>
        <v>0</v>
      </c>
      <c r="X706" t="str">
        <f t="shared" si="41"/>
        <v/>
      </c>
      <c r="Y706" t="str">
        <f t="shared" si="42"/>
        <v/>
      </c>
      <c r="Z706" t="str">
        <f t="shared" si="43"/>
        <v/>
      </c>
    </row>
    <row r="707" spans="1:26" x14ac:dyDescent="0.25">
      <c r="A707">
        <v>715</v>
      </c>
      <c r="B707" t="s">
        <v>957</v>
      </c>
      <c r="C707">
        <v>41700</v>
      </c>
      <c r="D707">
        <v>918</v>
      </c>
      <c r="E707" t="str">
        <f>IFERROR(IF(OR(HLOOKUP($A707,'Z-scores'!$C$2:$UD$20,3,FALSE)&gt;3,HLOOKUP(A707,'Z-scores'!$C$2:$UD$20,3,FALSE)&lt;-3),"",'Total-corrected counts'!E707),"")</f>
        <v/>
      </c>
      <c r="F707" t="str">
        <f>IFERROR(IF(OR(HLOOKUP($A707,'Z-scores'!$C$2:$UD$20,4,FALSE)&gt;3,HLOOKUP($A707,'Z-scores'!$C$2:$UD$20,4,FALSE)&lt;-3),"",'Total-corrected counts'!F707),"")</f>
        <v/>
      </c>
      <c r="G707" t="str">
        <f>IFERROR(IF(OR(HLOOKUP($A707,'Z-scores'!$C$2:$UD$20,5,FALSE)&gt;3,HLOOKUP($A707,'Z-scores'!$C$2:$UD$20,5,FALSE)&lt;-3),"",'Total-corrected counts'!G707),"")</f>
        <v/>
      </c>
      <c r="H707" t="str">
        <f>IFERROR(IF(OR(HLOOKUP($A707,'Z-scores'!$C$2:$UD$20,6,FALSE)&gt;3,HLOOKUP($A707,'Z-scores'!$C$2:$UD$20,6,FALSE)&lt;-3),"",'Total-corrected counts'!H707),"")</f>
        <v/>
      </c>
      <c r="I707" t="str">
        <f>IFERROR(IF(OR(HLOOKUP($A707,'Z-scores'!$C$2:$UD$20,7,FALSE)&gt;3,HLOOKUP($A707,'Z-scores'!$C$2:$UD$20,7,FALSE)&lt;-3),"",'Total-corrected counts'!I707),"")</f>
        <v/>
      </c>
      <c r="J707" t="str">
        <f>IFERROR(IF(OR(HLOOKUP($A707,'Z-scores'!$C$2:$UD$20,8,FALSE)&gt;3,HLOOKUP($A707,'Z-scores'!$C$2:$UD$20,8,FALSE)&lt;-3),"",'Total-corrected counts'!J707),"")</f>
        <v/>
      </c>
      <c r="K707" t="str">
        <f>IFERROR(IF(OR(HLOOKUP($A707,'Z-scores'!$C$2:$UD$20,9,FALSE)&gt;3,HLOOKUP($A707,'Z-scores'!$C$2:$UD$20,9,FALSE)&lt;-3),"",'Total-corrected counts'!K707),"")</f>
        <v/>
      </c>
      <c r="L707" t="str">
        <f>IFERROR(IF(OR(HLOOKUP($A707,'Z-scores'!$C$2:$UD$20,10,FALSE)&gt;3,HLOOKUP($A707,'Z-scores'!$C$2:$UD$20,10,FALSE)&lt;-3),"",'Total-corrected counts'!L707),"")</f>
        <v/>
      </c>
      <c r="M707" t="str">
        <f>IFERROR(IF(OR(HLOOKUP($A707,'Z-scores'!$C$2:$UD$20,11,FALSE)&gt;3,HLOOKUP($A707,'Z-scores'!$C$2:$UD$20,11,FALSE)&lt;-3),"",'Total-corrected counts'!M707),"")</f>
        <v/>
      </c>
      <c r="N707" t="str">
        <f>IFERROR(IF(OR(HLOOKUP($A707,'Z-scores'!$C$2:$UD$20,12,FALSE)&gt;3,HLOOKUP($A707,'Z-scores'!$C$2:$UD$20,12,FALSE)&lt;-3),"",'Total-corrected counts'!N707),"")</f>
        <v/>
      </c>
      <c r="O707" t="str">
        <f>IFERROR(IF(OR(HLOOKUP($A707,'Z-scores'!$C$2:$UD$20,13,FALSE)&gt;3,HLOOKUP($A707,'Z-scores'!$C$2:$UD$20,13,FALSE)&lt;-3),"",'Total-corrected counts'!O707),"")</f>
        <v/>
      </c>
      <c r="P707" t="str">
        <f>IFERROR(IF(OR(HLOOKUP($A707,'Z-scores'!$C$2:$UD$20,14,FALSE)&gt;3,HLOOKUP($A707,'Z-scores'!$C$2:$UD$20,14,FALSE)&lt;-3),"",'Total-corrected counts'!P707),"")</f>
        <v/>
      </c>
      <c r="Q707" t="str">
        <f>IFERROR(IF(OR(HLOOKUP($A707,'Z-scores'!$C$2:$UD$20,15,FALSE)&gt;3,HLOOKUP($A707,'Z-scores'!$C$2:$UD$20,15,FALSE)&lt;-3),"",'Total-corrected counts'!Q707),"")</f>
        <v/>
      </c>
      <c r="R707" t="str">
        <f>IFERROR(IF(OR(HLOOKUP($A707,'Z-scores'!$C$2:$UD$20,16,FALSE)&gt;3,HLOOKUP($A707,'Z-scores'!$C$2:$UD$20,16,FALSE)&lt;-3),"",'Total-corrected counts'!R707),"")</f>
        <v/>
      </c>
      <c r="S707" t="str">
        <f>IFERROR(IF(OR(HLOOKUP($A707,'Z-scores'!$C$2:$UD$20,17,FALSE)&gt;3,HLOOKUP($A707,'Z-scores'!$C$2:$UD$20,17,FALSE)&lt;-3),"",'Total-corrected counts'!S707),"")</f>
        <v/>
      </c>
      <c r="T707" t="str">
        <f>IFERROR(IF(OR(HLOOKUP($A707,'Z-scores'!$C$2:$UD$20,18,FALSE)&gt;3,HLOOKUP($A707,'Z-scores'!$C$2:$UD$20,18,FALSE)&lt;-3),"",'Total-corrected counts'!T707),"")</f>
        <v/>
      </c>
      <c r="U707" t="str">
        <f>IFERROR(IF(OR(HLOOKUP($A707,'Z-scores'!$C$2:$UD$20,19,FALSE)&gt;3,HLOOKUP($A707,'Z-scores'!$C$2:$UD$20,19,FALSE)&lt;-3),"",'Total-corrected counts'!U707),"")</f>
        <v/>
      </c>
      <c r="V707">
        <f t="shared" si="40"/>
        <v>1</v>
      </c>
      <c r="W707" s="10">
        <f>SUMIFS(Tabel132[Cluster],Tabel132[ID],A707)</f>
        <v>54</v>
      </c>
      <c r="X707" t="str">
        <f t="shared" si="41"/>
        <v/>
      </c>
      <c r="Y707" t="str">
        <f t="shared" si="42"/>
        <v/>
      </c>
      <c r="Z707" t="str">
        <f t="shared" si="43"/>
        <v/>
      </c>
    </row>
    <row r="708" spans="1:26" x14ac:dyDescent="0.25">
      <c r="A708">
        <v>716</v>
      </c>
      <c r="B708" t="s">
        <v>958</v>
      </c>
      <c r="C708">
        <v>74400</v>
      </c>
      <c r="D708">
        <v>88</v>
      </c>
      <c r="E708" t="str">
        <f>IFERROR(IF(OR(HLOOKUP($A708,'Z-scores'!$C$2:$UD$20,3,FALSE)&gt;3,HLOOKUP(A708,'Z-scores'!$C$2:$UD$20,3,FALSE)&lt;-3),"",'Total-corrected counts'!E708),"")</f>
        <v/>
      </c>
      <c r="F708" t="str">
        <f>IFERROR(IF(OR(HLOOKUP($A708,'Z-scores'!$C$2:$UD$20,4,FALSE)&gt;3,HLOOKUP($A708,'Z-scores'!$C$2:$UD$20,4,FALSE)&lt;-3),"",'Total-corrected counts'!F708),"")</f>
        <v/>
      </c>
      <c r="G708" t="str">
        <f>IFERROR(IF(OR(HLOOKUP($A708,'Z-scores'!$C$2:$UD$20,5,FALSE)&gt;3,HLOOKUP($A708,'Z-scores'!$C$2:$UD$20,5,FALSE)&lt;-3),"",'Total-corrected counts'!G708),"")</f>
        <v/>
      </c>
      <c r="H708" t="str">
        <f>IFERROR(IF(OR(HLOOKUP($A708,'Z-scores'!$C$2:$UD$20,6,FALSE)&gt;3,HLOOKUP($A708,'Z-scores'!$C$2:$UD$20,6,FALSE)&lt;-3),"",'Total-corrected counts'!H708),"")</f>
        <v/>
      </c>
      <c r="I708" t="str">
        <f>IFERROR(IF(OR(HLOOKUP($A708,'Z-scores'!$C$2:$UD$20,7,FALSE)&gt;3,HLOOKUP($A708,'Z-scores'!$C$2:$UD$20,7,FALSE)&lt;-3),"",'Total-corrected counts'!I708),"")</f>
        <v/>
      </c>
      <c r="J708" t="str">
        <f>IFERROR(IF(OR(HLOOKUP($A708,'Z-scores'!$C$2:$UD$20,8,FALSE)&gt;3,HLOOKUP($A708,'Z-scores'!$C$2:$UD$20,8,FALSE)&lt;-3),"",'Total-corrected counts'!J708),"")</f>
        <v/>
      </c>
      <c r="K708" t="str">
        <f>IFERROR(IF(OR(HLOOKUP($A708,'Z-scores'!$C$2:$UD$20,9,FALSE)&gt;3,HLOOKUP($A708,'Z-scores'!$C$2:$UD$20,9,FALSE)&lt;-3),"",'Total-corrected counts'!K708),"")</f>
        <v/>
      </c>
      <c r="L708" t="str">
        <f>IFERROR(IF(OR(HLOOKUP($A708,'Z-scores'!$C$2:$UD$20,10,FALSE)&gt;3,HLOOKUP($A708,'Z-scores'!$C$2:$UD$20,10,FALSE)&lt;-3),"",'Total-corrected counts'!L708),"")</f>
        <v/>
      </c>
      <c r="M708" t="str">
        <f>IFERROR(IF(OR(HLOOKUP($A708,'Z-scores'!$C$2:$UD$20,11,FALSE)&gt;3,HLOOKUP($A708,'Z-scores'!$C$2:$UD$20,11,FALSE)&lt;-3),"",'Total-corrected counts'!M708),"")</f>
        <v/>
      </c>
      <c r="N708" t="str">
        <f>IFERROR(IF(OR(HLOOKUP($A708,'Z-scores'!$C$2:$UD$20,12,FALSE)&gt;3,HLOOKUP($A708,'Z-scores'!$C$2:$UD$20,12,FALSE)&lt;-3),"",'Total-corrected counts'!N708),"")</f>
        <v/>
      </c>
      <c r="O708" t="str">
        <f>IFERROR(IF(OR(HLOOKUP($A708,'Z-scores'!$C$2:$UD$20,13,FALSE)&gt;3,HLOOKUP($A708,'Z-scores'!$C$2:$UD$20,13,FALSE)&lt;-3),"",'Total-corrected counts'!O708),"")</f>
        <v/>
      </c>
      <c r="P708" t="str">
        <f>IFERROR(IF(OR(HLOOKUP($A708,'Z-scores'!$C$2:$UD$20,14,FALSE)&gt;3,HLOOKUP($A708,'Z-scores'!$C$2:$UD$20,14,FALSE)&lt;-3),"",'Total-corrected counts'!P708),"")</f>
        <v/>
      </c>
      <c r="Q708" t="str">
        <f>IFERROR(IF(OR(HLOOKUP($A708,'Z-scores'!$C$2:$UD$20,15,FALSE)&gt;3,HLOOKUP($A708,'Z-scores'!$C$2:$UD$20,15,FALSE)&lt;-3),"",'Total-corrected counts'!Q708),"")</f>
        <v/>
      </c>
      <c r="R708" t="str">
        <f>IFERROR(IF(OR(HLOOKUP($A708,'Z-scores'!$C$2:$UD$20,16,FALSE)&gt;3,HLOOKUP($A708,'Z-scores'!$C$2:$UD$20,16,FALSE)&lt;-3),"",'Total-corrected counts'!R708),"")</f>
        <v/>
      </c>
      <c r="S708" t="str">
        <f>IFERROR(IF(OR(HLOOKUP($A708,'Z-scores'!$C$2:$UD$20,17,FALSE)&gt;3,HLOOKUP($A708,'Z-scores'!$C$2:$UD$20,17,FALSE)&lt;-3),"",'Total-corrected counts'!S708),"")</f>
        <v/>
      </c>
      <c r="T708" t="str">
        <f>IFERROR(IF(OR(HLOOKUP($A708,'Z-scores'!$C$2:$UD$20,18,FALSE)&gt;3,HLOOKUP($A708,'Z-scores'!$C$2:$UD$20,18,FALSE)&lt;-3),"",'Total-corrected counts'!T708),"")</f>
        <v/>
      </c>
      <c r="U708" t="str">
        <f>IFERROR(IF(OR(HLOOKUP($A708,'Z-scores'!$C$2:$UD$20,19,FALSE)&gt;3,HLOOKUP($A708,'Z-scores'!$C$2:$UD$20,19,FALSE)&lt;-3),"",'Total-corrected counts'!U708),"")</f>
        <v/>
      </c>
      <c r="V708">
        <f t="shared" ref="V708:V771" si="44">IFERROR(IF(AND(Y708=0,Z708=0),0,1),0)</f>
        <v>1</v>
      </c>
      <c r="W708" s="10">
        <f>SUMIFS(Tabel132[Cluster],Tabel132[ID],A708)</f>
        <v>84</v>
      </c>
      <c r="X708" t="str">
        <f t="shared" ref="X708:X771" si="45">IFERROR(_xlfn.T.TEST(E708:M708,N708:U708,2,2),"")</f>
        <v/>
      </c>
      <c r="Y708" t="str">
        <f t="shared" ref="Y708:Y771" si="46">IFERROR(AVERAGE(E708:M708),"")</f>
        <v/>
      </c>
      <c r="Z708" t="str">
        <f t="shared" ref="Z708:Z771" si="47">IFERROR(AVERAGE(N708:U708),"")</f>
        <v/>
      </c>
    </row>
    <row r="709" spans="1:26" x14ac:dyDescent="0.25">
      <c r="A709">
        <v>717</v>
      </c>
      <c r="B709" t="s">
        <v>959</v>
      </c>
      <c r="C709">
        <v>101700</v>
      </c>
      <c r="D709">
        <v>967</v>
      </c>
      <c r="E709" t="str">
        <f>IFERROR(IF(OR(HLOOKUP($A709,'Z-scores'!$C$2:$UD$20,3,FALSE)&gt;3,HLOOKUP(A709,'Z-scores'!$C$2:$UD$20,3,FALSE)&lt;-3),"",'Total-corrected counts'!E709),"")</f>
        <v/>
      </c>
      <c r="F709" t="str">
        <f>IFERROR(IF(OR(HLOOKUP($A709,'Z-scores'!$C$2:$UD$20,4,FALSE)&gt;3,HLOOKUP($A709,'Z-scores'!$C$2:$UD$20,4,FALSE)&lt;-3),"",'Total-corrected counts'!F709),"")</f>
        <v/>
      </c>
      <c r="G709" t="str">
        <f>IFERROR(IF(OR(HLOOKUP($A709,'Z-scores'!$C$2:$UD$20,5,FALSE)&gt;3,HLOOKUP($A709,'Z-scores'!$C$2:$UD$20,5,FALSE)&lt;-3),"",'Total-corrected counts'!G709),"")</f>
        <v/>
      </c>
      <c r="H709" t="str">
        <f>IFERROR(IF(OR(HLOOKUP($A709,'Z-scores'!$C$2:$UD$20,6,FALSE)&gt;3,HLOOKUP($A709,'Z-scores'!$C$2:$UD$20,6,FALSE)&lt;-3),"",'Total-corrected counts'!H709),"")</f>
        <v/>
      </c>
      <c r="I709" t="str">
        <f>IFERROR(IF(OR(HLOOKUP($A709,'Z-scores'!$C$2:$UD$20,7,FALSE)&gt;3,HLOOKUP($A709,'Z-scores'!$C$2:$UD$20,7,FALSE)&lt;-3),"",'Total-corrected counts'!I709),"")</f>
        <v/>
      </c>
      <c r="J709" t="str">
        <f>IFERROR(IF(OR(HLOOKUP($A709,'Z-scores'!$C$2:$UD$20,8,FALSE)&gt;3,HLOOKUP($A709,'Z-scores'!$C$2:$UD$20,8,FALSE)&lt;-3),"",'Total-corrected counts'!J709),"")</f>
        <v/>
      </c>
      <c r="K709" t="str">
        <f>IFERROR(IF(OR(HLOOKUP($A709,'Z-scores'!$C$2:$UD$20,9,FALSE)&gt;3,HLOOKUP($A709,'Z-scores'!$C$2:$UD$20,9,FALSE)&lt;-3),"",'Total-corrected counts'!K709),"")</f>
        <v/>
      </c>
      <c r="L709" t="str">
        <f>IFERROR(IF(OR(HLOOKUP($A709,'Z-scores'!$C$2:$UD$20,10,FALSE)&gt;3,HLOOKUP($A709,'Z-scores'!$C$2:$UD$20,10,FALSE)&lt;-3),"",'Total-corrected counts'!L709),"")</f>
        <v/>
      </c>
      <c r="M709" t="str">
        <f>IFERROR(IF(OR(HLOOKUP($A709,'Z-scores'!$C$2:$UD$20,11,FALSE)&gt;3,HLOOKUP($A709,'Z-scores'!$C$2:$UD$20,11,FALSE)&lt;-3),"",'Total-corrected counts'!M709),"")</f>
        <v/>
      </c>
      <c r="N709" t="str">
        <f>IFERROR(IF(OR(HLOOKUP($A709,'Z-scores'!$C$2:$UD$20,12,FALSE)&gt;3,HLOOKUP($A709,'Z-scores'!$C$2:$UD$20,12,FALSE)&lt;-3),"",'Total-corrected counts'!N709),"")</f>
        <v/>
      </c>
      <c r="O709" t="str">
        <f>IFERROR(IF(OR(HLOOKUP($A709,'Z-scores'!$C$2:$UD$20,13,FALSE)&gt;3,HLOOKUP($A709,'Z-scores'!$C$2:$UD$20,13,FALSE)&lt;-3),"",'Total-corrected counts'!O709),"")</f>
        <v/>
      </c>
      <c r="P709" t="str">
        <f>IFERROR(IF(OR(HLOOKUP($A709,'Z-scores'!$C$2:$UD$20,14,FALSE)&gt;3,HLOOKUP($A709,'Z-scores'!$C$2:$UD$20,14,FALSE)&lt;-3),"",'Total-corrected counts'!P709),"")</f>
        <v/>
      </c>
      <c r="Q709" t="str">
        <f>IFERROR(IF(OR(HLOOKUP($A709,'Z-scores'!$C$2:$UD$20,15,FALSE)&gt;3,HLOOKUP($A709,'Z-scores'!$C$2:$UD$20,15,FALSE)&lt;-3),"",'Total-corrected counts'!Q709),"")</f>
        <v/>
      </c>
      <c r="R709" t="str">
        <f>IFERROR(IF(OR(HLOOKUP($A709,'Z-scores'!$C$2:$UD$20,16,FALSE)&gt;3,HLOOKUP($A709,'Z-scores'!$C$2:$UD$20,16,FALSE)&lt;-3),"",'Total-corrected counts'!R709),"")</f>
        <v/>
      </c>
      <c r="S709" t="str">
        <f>IFERROR(IF(OR(HLOOKUP($A709,'Z-scores'!$C$2:$UD$20,17,FALSE)&gt;3,HLOOKUP($A709,'Z-scores'!$C$2:$UD$20,17,FALSE)&lt;-3),"",'Total-corrected counts'!S709),"")</f>
        <v/>
      </c>
      <c r="T709" t="str">
        <f>IFERROR(IF(OR(HLOOKUP($A709,'Z-scores'!$C$2:$UD$20,18,FALSE)&gt;3,HLOOKUP($A709,'Z-scores'!$C$2:$UD$20,18,FALSE)&lt;-3),"",'Total-corrected counts'!T709),"")</f>
        <v/>
      </c>
      <c r="U709" t="str">
        <f>IFERROR(IF(OR(HLOOKUP($A709,'Z-scores'!$C$2:$UD$20,19,FALSE)&gt;3,HLOOKUP($A709,'Z-scores'!$C$2:$UD$20,19,FALSE)&lt;-3),"",'Total-corrected counts'!U709),"")</f>
        <v/>
      </c>
      <c r="V709">
        <f t="shared" si="44"/>
        <v>1</v>
      </c>
      <c r="W709" s="10">
        <f>SUMIFS(Tabel132[Cluster],Tabel132[ID],A709)</f>
        <v>0</v>
      </c>
      <c r="X709" t="str">
        <f t="shared" si="45"/>
        <v/>
      </c>
      <c r="Y709" t="str">
        <f t="shared" si="46"/>
        <v/>
      </c>
      <c r="Z709" t="str">
        <f t="shared" si="47"/>
        <v/>
      </c>
    </row>
    <row r="710" spans="1:26" x14ac:dyDescent="0.25">
      <c r="A710">
        <v>718</v>
      </c>
      <c r="B710" t="s">
        <v>353</v>
      </c>
      <c r="C710">
        <v>64100</v>
      </c>
      <c r="D710">
        <v>709</v>
      </c>
      <c r="E710">
        <f>IFERROR(IF(OR(HLOOKUP($A710,'Z-scores'!$C$2:$UD$20,3,FALSE)&gt;3,HLOOKUP(A710,'Z-scores'!$C$2:$UD$20,3,FALSE)&lt;-3),"",'Total-corrected counts'!E710),"")</f>
        <v>11.09111298889245</v>
      </c>
      <c r="F710">
        <f>IFERROR(IF(OR(HLOOKUP($A710,'Z-scores'!$C$2:$UD$20,4,FALSE)&gt;3,HLOOKUP($A710,'Z-scores'!$C$2:$UD$20,4,FALSE)&lt;-3),"",'Total-corrected counts'!F710),"")</f>
        <v>14.691551250627528</v>
      </c>
      <c r="G710">
        <f>IFERROR(IF(OR(HLOOKUP($A710,'Z-scores'!$C$2:$UD$20,5,FALSE)&gt;3,HLOOKUP($A710,'Z-scores'!$C$2:$UD$20,5,FALSE)&lt;-3),"",'Total-corrected counts'!G710),"")</f>
        <v>5.9933680109270684</v>
      </c>
      <c r="H710">
        <f>IFERROR(IF(OR(HLOOKUP($A710,'Z-scores'!$C$2:$UD$20,6,FALSE)&gt;3,HLOOKUP($A710,'Z-scores'!$C$2:$UD$20,6,FALSE)&lt;-3),"",'Total-corrected counts'!H710),"")</f>
        <v>28.43080522769424</v>
      </c>
      <c r="I710">
        <f>IFERROR(IF(OR(HLOOKUP($A710,'Z-scores'!$C$2:$UD$20,7,FALSE)&gt;3,HLOOKUP($A710,'Z-scores'!$C$2:$UD$20,7,FALSE)&lt;-3),"",'Total-corrected counts'!I710),"")</f>
        <v>15.854007677649543</v>
      </c>
      <c r="J710">
        <f>IFERROR(IF(OR(HLOOKUP($A710,'Z-scores'!$C$2:$UD$20,8,FALSE)&gt;3,HLOOKUP($A710,'Z-scores'!$C$2:$UD$20,8,FALSE)&lt;-3),"",'Total-corrected counts'!J710),"")</f>
        <v>26.719800560529048</v>
      </c>
      <c r="K710">
        <f>IFERROR(IF(OR(HLOOKUP($A710,'Z-scores'!$C$2:$UD$20,9,FALSE)&gt;3,HLOOKUP($A710,'Z-scores'!$C$2:$UD$20,9,FALSE)&lt;-3),"",'Total-corrected counts'!K710),"")</f>
        <v>22.248731813367524</v>
      </c>
      <c r="L710">
        <f>IFERROR(IF(OR(HLOOKUP($A710,'Z-scores'!$C$2:$UD$20,10,FALSE)&gt;3,HLOOKUP($A710,'Z-scores'!$C$2:$UD$20,10,FALSE)&lt;-3),"",'Total-corrected counts'!L710),"")</f>
        <v>27.332043314982617</v>
      </c>
      <c r="M710">
        <f>IFERROR(IF(OR(HLOOKUP($A710,'Z-scores'!$C$2:$UD$20,11,FALSE)&gt;3,HLOOKUP($A710,'Z-scores'!$C$2:$UD$20,11,FALSE)&lt;-3),"",'Total-corrected counts'!M710),"")</f>
        <v>31.295126125071764</v>
      </c>
      <c r="N710">
        <f>IFERROR(IF(OR(HLOOKUP($A710,'Z-scores'!$C$2:$UD$20,12,FALSE)&gt;3,HLOOKUP($A710,'Z-scores'!$C$2:$UD$20,12,FALSE)&lt;-3),"",'Total-corrected counts'!N710),"")</f>
        <v>2.6392792568229493</v>
      </c>
      <c r="O710">
        <f>IFERROR(IF(OR(HLOOKUP($A710,'Z-scores'!$C$2:$UD$20,13,FALSE)&gt;3,HLOOKUP($A710,'Z-scores'!$C$2:$UD$20,13,FALSE)&lt;-3),"",'Total-corrected counts'!O710),"")</f>
        <v>16.587766244753851</v>
      </c>
      <c r="P710">
        <f>IFERROR(IF(OR(HLOOKUP($A710,'Z-scores'!$C$2:$UD$20,14,FALSE)&gt;3,HLOOKUP($A710,'Z-scores'!$C$2:$UD$20,14,FALSE)&lt;-3),"",'Total-corrected counts'!P710),"")</f>
        <v>40.759040433805772</v>
      </c>
      <c r="Q710">
        <f>IFERROR(IF(OR(HLOOKUP($A710,'Z-scores'!$C$2:$UD$20,15,FALSE)&gt;3,HLOOKUP($A710,'Z-scores'!$C$2:$UD$20,15,FALSE)&lt;-3),"",'Total-corrected counts'!Q710),"")</f>
        <v>6.6307307065238588</v>
      </c>
      <c r="R710">
        <f>IFERROR(IF(OR(HLOOKUP($A710,'Z-scores'!$C$2:$UD$20,16,FALSE)&gt;3,HLOOKUP($A710,'Z-scores'!$C$2:$UD$20,16,FALSE)&lt;-3),"",'Total-corrected counts'!R710),"")</f>
        <v>21.172798323486219</v>
      </c>
      <c r="S710">
        <f>IFERROR(IF(OR(HLOOKUP($A710,'Z-scores'!$C$2:$UD$20,17,FALSE)&gt;3,HLOOKUP($A710,'Z-scores'!$C$2:$UD$20,17,FALSE)&lt;-3),"",'Total-corrected counts'!S710),"")</f>
        <v>21.507617778906898</v>
      </c>
      <c r="T710">
        <f>IFERROR(IF(OR(HLOOKUP($A710,'Z-scores'!$C$2:$UD$20,18,FALSE)&gt;3,HLOOKUP($A710,'Z-scores'!$C$2:$UD$20,18,FALSE)&lt;-3),"",'Total-corrected counts'!T710),"")</f>
        <v>17.731867361508446</v>
      </c>
      <c r="U710">
        <f>IFERROR(IF(OR(HLOOKUP($A710,'Z-scores'!$C$2:$UD$20,19,FALSE)&gt;3,HLOOKUP($A710,'Z-scores'!$C$2:$UD$20,19,FALSE)&lt;-3),"",'Total-corrected counts'!U710),"")</f>
        <v>24.13178096101856</v>
      </c>
      <c r="V710">
        <f t="shared" si="44"/>
        <v>1</v>
      </c>
      <c r="W710" s="10">
        <f>SUMIFS(Tabel132[Cluster],Tabel132[ID],A710)</f>
        <v>76</v>
      </c>
      <c r="X710">
        <f t="shared" si="45"/>
        <v>0.76465319203595983</v>
      </c>
      <c r="Y710">
        <f t="shared" si="46"/>
        <v>20.406282996637977</v>
      </c>
      <c r="Z710">
        <f t="shared" si="47"/>
        <v>18.89511013335332</v>
      </c>
    </row>
    <row r="711" spans="1:26" x14ac:dyDescent="0.25">
      <c r="A711">
        <v>719</v>
      </c>
      <c r="B711" t="s">
        <v>960</v>
      </c>
      <c r="C711">
        <v>3400</v>
      </c>
      <c r="D711">
        <v>322</v>
      </c>
      <c r="E711" t="str">
        <f>IFERROR(IF(OR(HLOOKUP($A711,'Z-scores'!$C$2:$UD$20,3,FALSE)&gt;3,HLOOKUP(A711,'Z-scores'!$C$2:$UD$20,3,FALSE)&lt;-3),"",'Total-corrected counts'!E711),"")</f>
        <v/>
      </c>
      <c r="F711" t="str">
        <f>IFERROR(IF(OR(HLOOKUP($A711,'Z-scores'!$C$2:$UD$20,4,FALSE)&gt;3,HLOOKUP($A711,'Z-scores'!$C$2:$UD$20,4,FALSE)&lt;-3),"",'Total-corrected counts'!F711),"")</f>
        <v/>
      </c>
      <c r="G711" t="str">
        <f>IFERROR(IF(OR(HLOOKUP($A711,'Z-scores'!$C$2:$UD$20,5,FALSE)&gt;3,HLOOKUP($A711,'Z-scores'!$C$2:$UD$20,5,FALSE)&lt;-3),"",'Total-corrected counts'!G711),"")</f>
        <v/>
      </c>
      <c r="H711" t="str">
        <f>IFERROR(IF(OR(HLOOKUP($A711,'Z-scores'!$C$2:$UD$20,6,FALSE)&gt;3,HLOOKUP($A711,'Z-scores'!$C$2:$UD$20,6,FALSE)&lt;-3),"",'Total-corrected counts'!H711),"")</f>
        <v/>
      </c>
      <c r="I711" t="str">
        <f>IFERROR(IF(OR(HLOOKUP($A711,'Z-scores'!$C$2:$UD$20,7,FALSE)&gt;3,HLOOKUP($A711,'Z-scores'!$C$2:$UD$20,7,FALSE)&lt;-3),"",'Total-corrected counts'!I711),"")</f>
        <v/>
      </c>
      <c r="J711" t="str">
        <f>IFERROR(IF(OR(HLOOKUP($A711,'Z-scores'!$C$2:$UD$20,8,FALSE)&gt;3,HLOOKUP($A711,'Z-scores'!$C$2:$UD$20,8,FALSE)&lt;-3),"",'Total-corrected counts'!J711),"")</f>
        <v/>
      </c>
      <c r="K711" t="str">
        <f>IFERROR(IF(OR(HLOOKUP($A711,'Z-scores'!$C$2:$UD$20,9,FALSE)&gt;3,HLOOKUP($A711,'Z-scores'!$C$2:$UD$20,9,FALSE)&lt;-3),"",'Total-corrected counts'!K711),"")</f>
        <v/>
      </c>
      <c r="L711" t="str">
        <f>IFERROR(IF(OR(HLOOKUP($A711,'Z-scores'!$C$2:$UD$20,10,FALSE)&gt;3,HLOOKUP($A711,'Z-scores'!$C$2:$UD$20,10,FALSE)&lt;-3),"",'Total-corrected counts'!L711),"")</f>
        <v/>
      </c>
      <c r="M711" t="str">
        <f>IFERROR(IF(OR(HLOOKUP($A711,'Z-scores'!$C$2:$UD$20,11,FALSE)&gt;3,HLOOKUP($A711,'Z-scores'!$C$2:$UD$20,11,FALSE)&lt;-3),"",'Total-corrected counts'!M711),"")</f>
        <v/>
      </c>
      <c r="N711" t="str">
        <f>IFERROR(IF(OR(HLOOKUP($A711,'Z-scores'!$C$2:$UD$20,12,FALSE)&gt;3,HLOOKUP($A711,'Z-scores'!$C$2:$UD$20,12,FALSE)&lt;-3),"",'Total-corrected counts'!N711),"")</f>
        <v/>
      </c>
      <c r="O711" t="str">
        <f>IFERROR(IF(OR(HLOOKUP($A711,'Z-scores'!$C$2:$UD$20,13,FALSE)&gt;3,HLOOKUP($A711,'Z-scores'!$C$2:$UD$20,13,FALSE)&lt;-3),"",'Total-corrected counts'!O711),"")</f>
        <v/>
      </c>
      <c r="P711" t="str">
        <f>IFERROR(IF(OR(HLOOKUP($A711,'Z-scores'!$C$2:$UD$20,14,FALSE)&gt;3,HLOOKUP($A711,'Z-scores'!$C$2:$UD$20,14,FALSE)&lt;-3),"",'Total-corrected counts'!P711),"")</f>
        <v/>
      </c>
      <c r="Q711" t="str">
        <f>IFERROR(IF(OR(HLOOKUP($A711,'Z-scores'!$C$2:$UD$20,15,FALSE)&gt;3,HLOOKUP($A711,'Z-scores'!$C$2:$UD$20,15,FALSE)&lt;-3),"",'Total-corrected counts'!Q711),"")</f>
        <v/>
      </c>
      <c r="R711" t="str">
        <f>IFERROR(IF(OR(HLOOKUP($A711,'Z-scores'!$C$2:$UD$20,16,FALSE)&gt;3,HLOOKUP($A711,'Z-scores'!$C$2:$UD$20,16,FALSE)&lt;-3),"",'Total-corrected counts'!R711),"")</f>
        <v/>
      </c>
      <c r="S711" t="str">
        <f>IFERROR(IF(OR(HLOOKUP($A711,'Z-scores'!$C$2:$UD$20,17,FALSE)&gt;3,HLOOKUP($A711,'Z-scores'!$C$2:$UD$20,17,FALSE)&lt;-3),"",'Total-corrected counts'!S711),"")</f>
        <v/>
      </c>
      <c r="T711" t="str">
        <f>IFERROR(IF(OR(HLOOKUP($A711,'Z-scores'!$C$2:$UD$20,18,FALSE)&gt;3,HLOOKUP($A711,'Z-scores'!$C$2:$UD$20,18,FALSE)&lt;-3),"",'Total-corrected counts'!T711),"")</f>
        <v/>
      </c>
      <c r="U711" t="str">
        <f>IFERROR(IF(OR(HLOOKUP($A711,'Z-scores'!$C$2:$UD$20,19,FALSE)&gt;3,HLOOKUP($A711,'Z-scores'!$C$2:$UD$20,19,FALSE)&lt;-3),"",'Total-corrected counts'!U711),"")</f>
        <v/>
      </c>
      <c r="V711">
        <f t="shared" si="44"/>
        <v>1</v>
      </c>
      <c r="W711" s="10">
        <f>SUMIFS(Tabel132[Cluster],Tabel132[ID],A711)</f>
        <v>0</v>
      </c>
      <c r="X711" t="str">
        <f t="shared" si="45"/>
        <v/>
      </c>
      <c r="Y711" t="str">
        <f t="shared" si="46"/>
        <v/>
      </c>
      <c r="Z711" t="str">
        <f t="shared" si="47"/>
        <v/>
      </c>
    </row>
    <row r="712" spans="1:26" x14ac:dyDescent="0.25">
      <c r="A712">
        <v>720</v>
      </c>
      <c r="B712" t="s">
        <v>961</v>
      </c>
      <c r="C712">
        <v>90200</v>
      </c>
      <c r="D712">
        <v>386</v>
      </c>
      <c r="E712" t="str">
        <f>IFERROR(IF(OR(HLOOKUP($A712,'Z-scores'!$C$2:$UD$20,3,FALSE)&gt;3,HLOOKUP(A712,'Z-scores'!$C$2:$UD$20,3,FALSE)&lt;-3),"",'Total-corrected counts'!E712),"")</f>
        <v/>
      </c>
      <c r="F712" t="str">
        <f>IFERROR(IF(OR(HLOOKUP($A712,'Z-scores'!$C$2:$UD$20,4,FALSE)&gt;3,HLOOKUP($A712,'Z-scores'!$C$2:$UD$20,4,FALSE)&lt;-3),"",'Total-corrected counts'!F712),"")</f>
        <v/>
      </c>
      <c r="G712" t="str">
        <f>IFERROR(IF(OR(HLOOKUP($A712,'Z-scores'!$C$2:$UD$20,5,FALSE)&gt;3,HLOOKUP($A712,'Z-scores'!$C$2:$UD$20,5,FALSE)&lt;-3),"",'Total-corrected counts'!G712),"")</f>
        <v/>
      </c>
      <c r="H712" t="str">
        <f>IFERROR(IF(OR(HLOOKUP($A712,'Z-scores'!$C$2:$UD$20,6,FALSE)&gt;3,HLOOKUP($A712,'Z-scores'!$C$2:$UD$20,6,FALSE)&lt;-3),"",'Total-corrected counts'!H712),"")</f>
        <v/>
      </c>
      <c r="I712" t="str">
        <f>IFERROR(IF(OR(HLOOKUP($A712,'Z-scores'!$C$2:$UD$20,7,FALSE)&gt;3,HLOOKUP($A712,'Z-scores'!$C$2:$UD$20,7,FALSE)&lt;-3),"",'Total-corrected counts'!I712),"")</f>
        <v/>
      </c>
      <c r="J712" t="str">
        <f>IFERROR(IF(OR(HLOOKUP($A712,'Z-scores'!$C$2:$UD$20,8,FALSE)&gt;3,HLOOKUP($A712,'Z-scores'!$C$2:$UD$20,8,FALSE)&lt;-3),"",'Total-corrected counts'!J712),"")</f>
        <v/>
      </c>
      <c r="K712" t="str">
        <f>IFERROR(IF(OR(HLOOKUP($A712,'Z-scores'!$C$2:$UD$20,9,FALSE)&gt;3,HLOOKUP($A712,'Z-scores'!$C$2:$UD$20,9,FALSE)&lt;-3),"",'Total-corrected counts'!K712),"")</f>
        <v/>
      </c>
      <c r="L712" t="str">
        <f>IFERROR(IF(OR(HLOOKUP($A712,'Z-scores'!$C$2:$UD$20,10,FALSE)&gt;3,HLOOKUP($A712,'Z-scores'!$C$2:$UD$20,10,FALSE)&lt;-3),"",'Total-corrected counts'!L712),"")</f>
        <v/>
      </c>
      <c r="M712" t="str">
        <f>IFERROR(IF(OR(HLOOKUP($A712,'Z-scores'!$C$2:$UD$20,11,FALSE)&gt;3,HLOOKUP($A712,'Z-scores'!$C$2:$UD$20,11,FALSE)&lt;-3),"",'Total-corrected counts'!M712),"")</f>
        <v/>
      </c>
      <c r="N712" t="str">
        <f>IFERROR(IF(OR(HLOOKUP($A712,'Z-scores'!$C$2:$UD$20,12,FALSE)&gt;3,HLOOKUP($A712,'Z-scores'!$C$2:$UD$20,12,FALSE)&lt;-3),"",'Total-corrected counts'!N712),"")</f>
        <v/>
      </c>
      <c r="O712" t="str">
        <f>IFERROR(IF(OR(HLOOKUP($A712,'Z-scores'!$C$2:$UD$20,13,FALSE)&gt;3,HLOOKUP($A712,'Z-scores'!$C$2:$UD$20,13,FALSE)&lt;-3),"",'Total-corrected counts'!O712),"")</f>
        <v/>
      </c>
      <c r="P712" t="str">
        <f>IFERROR(IF(OR(HLOOKUP($A712,'Z-scores'!$C$2:$UD$20,14,FALSE)&gt;3,HLOOKUP($A712,'Z-scores'!$C$2:$UD$20,14,FALSE)&lt;-3),"",'Total-corrected counts'!P712),"")</f>
        <v/>
      </c>
      <c r="Q712" t="str">
        <f>IFERROR(IF(OR(HLOOKUP($A712,'Z-scores'!$C$2:$UD$20,15,FALSE)&gt;3,HLOOKUP($A712,'Z-scores'!$C$2:$UD$20,15,FALSE)&lt;-3),"",'Total-corrected counts'!Q712),"")</f>
        <v/>
      </c>
      <c r="R712" t="str">
        <f>IFERROR(IF(OR(HLOOKUP($A712,'Z-scores'!$C$2:$UD$20,16,FALSE)&gt;3,HLOOKUP($A712,'Z-scores'!$C$2:$UD$20,16,FALSE)&lt;-3),"",'Total-corrected counts'!R712),"")</f>
        <v/>
      </c>
      <c r="S712" t="str">
        <f>IFERROR(IF(OR(HLOOKUP($A712,'Z-scores'!$C$2:$UD$20,17,FALSE)&gt;3,HLOOKUP($A712,'Z-scores'!$C$2:$UD$20,17,FALSE)&lt;-3),"",'Total-corrected counts'!S712),"")</f>
        <v/>
      </c>
      <c r="T712" t="str">
        <f>IFERROR(IF(OR(HLOOKUP($A712,'Z-scores'!$C$2:$UD$20,18,FALSE)&gt;3,HLOOKUP($A712,'Z-scores'!$C$2:$UD$20,18,FALSE)&lt;-3),"",'Total-corrected counts'!T712),"")</f>
        <v/>
      </c>
      <c r="U712" t="str">
        <f>IFERROR(IF(OR(HLOOKUP($A712,'Z-scores'!$C$2:$UD$20,19,FALSE)&gt;3,HLOOKUP($A712,'Z-scores'!$C$2:$UD$20,19,FALSE)&lt;-3),"",'Total-corrected counts'!U712),"")</f>
        <v/>
      </c>
      <c r="V712">
        <f t="shared" si="44"/>
        <v>1</v>
      </c>
      <c r="W712" s="10">
        <f>SUMIFS(Tabel132[Cluster],Tabel132[ID],A712)</f>
        <v>96</v>
      </c>
      <c r="X712" t="str">
        <f t="shared" si="45"/>
        <v/>
      </c>
      <c r="Y712" t="str">
        <f t="shared" si="46"/>
        <v/>
      </c>
      <c r="Z712" t="str">
        <f t="shared" si="47"/>
        <v/>
      </c>
    </row>
    <row r="713" spans="1:26" x14ac:dyDescent="0.25">
      <c r="A713">
        <v>721</v>
      </c>
      <c r="B713" t="s">
        <v>354</v>
      </c>
      <c r="C713">
        <v>16500</v>
      </c>
      <c r="D713">
        <v>385</v>
      </c>
      <c r="E713">
        <f>IFERROR(IF(OR(HLOOKUP($A713,'Z-scores'!$C$2:$UD$20,3,FALSE)&gt;3,HLOOKUP(A713,'Z-scores'!$C$2:$UD$20,3,FALSE)&lt;-3),"",'Total-corrected counts'!E713),"")</f>
        <v>9.8919727836265441</v>
      </c>
      <c r="F713">
        <f>IFERROR(IF(OR(HLOOKUP($A713,'Z-scores'!$C$2:$UD$20,4,FALSE)&gt;3,HLOOKUP($A713,'Z-scores'!$C$2:$UD$20,4,FALSE)&lt;-3),"",'Total-corrected counts'!F713),"")</f>
        <v>14.617724359920858</v>
      </c>
      <c r="G713">
        <f>IFERROR(IF(OR(HLOOKUP($A713,'Z-scores'!$C$2:$UD$20,5,FALSE)&gt;3,HLOOKUP($A713,'Z-scores'!$C$2:$UD$20,5,FALSE)&lt;-3),"",'Total-corrected counts'!G713),"")</f>
        <v>39.616666196598587</v>
      </c>
      <c r="H713">
        <f>IFERROR(IF(OR(HLOOKUP($A713,'Z-scores'!$C$2:$UD$20,6,FALSE)&gt;3,HLOOKUP($A713,'Z-scores'!$C$2:$UD$20,6,FALSE)&lt;-3),"",'Total-corrected counts'!H713),"")</f>
        <v>59.325660110526236</v>
      </c>
      <c r="I713">
        <f>IFERROR(IF(OR(HLOOKUP($A713,'Z-scores'!$C$2:$UD$20,7,FALSE)&gt;3,HLOOKUP($A713,'Z-scores'!$C$2:$UD$20,7,FALSE)&lt;-3),"",'Total-corrected counts'!I713),"")</f>
        <v>15.133650823946631</v>
      </c>
      <c r="J713">
        <f>IFERROR(IF(OR(HLOOKUP($A713,'Z-scores'!$C$2:$UD$20,8,FALSE)&gt;3,HLOOKUP($A713,'Z-scores'!$C$2:$UD$20,8,FALSE)&lt;-3),"",'Total-corrected counts'!J713),"")</f>
        <v>14.387964206610771</v>
      </c>
      <c r="K713">
        <f>IFERROR(IF(OR(HLOOKUP($A713,'Z-scores'!$C$2:$UD$20,9,FALSE)&gt;3,HLOOKUP($A713,'Z-scores'!$C$2:$UD$20,9,FALSE)&lt;-3),"",'Total-corrected counts'!K713),"")</f>
        <v>92.147834327442993</v>
      </c>
      <c r="L713">
        <f>IFERROR(IF(OR(HLOOKUP($A713,'Z-scores'!$C$2:$UD$20,10,FALSE)&gt;3,HLOOKUP($A713,'Z-scores'!$C$2:$UD$20,10,FALSE)&lt;-3),"",'Total-corrected counts'!L713),"")</f>
        <v>25.193282261777298</v>
      </c>
      <c r="M713">
        <f>IFERROR(IF(OR(HLOOKUP($A713,'Z-scores'!$C$2:$UD$20,11,FALSE)&gt;3,HLOOKUP($A713,'Z-scores'!$C$2:$UD$20,11,FALSE)&lt;-3),"",'Total-corrected counts'!M713),"")</f>
        <v>23.572712787966307</v>
      </c>
      <c r="N713">
        <f>IFERROR(IF(OR(HLOOKUP($A713,'Z-scores'!$C$2:$UD$20,12,FALSE)&gt;3,HLOOKUP($A713,'Z-scores'!$C$2:$UD$20,12,FALSE)&lt;-3),"",'Total-corrected counts'!N713),"")</f>
        <v>50.971080647393208</v>
      </c>
      <c r="O713">
        <f>IFERROR(IF(OR(HLOOKUP($A713,'Z-scores'!$C$2:$UD$20,13,FALSE)&gt;3,HLOOKUP($A713,'Z-scores'!$C$2:$UD$20,13,FALSE)&lt;-3),"",'Total-corrected counts'!O713),"")</f>
        <v>64.446281920680931</v>
      </c>
      <c r="P713">
        <f>IFERROR(IF(OR(HLOOKUP($A713,'Z-scores'!$C$2:$UD$20,14,FALSE)&gt;3,HLOOKUP($A713,'Z-scores'!$C$2:$UD$20,14,FALSE)&lt;-3),"",'Total-corrected counts'!P713),"")</f>
        <v>89.356193497956497</v>
      </c>
      <c r="Q713">
        <f>IFERROR(IF(OR(HLOOKUP($A713,'Z-scores'!$C$2:$UD$20,15,FALSE)&gt;3,HLOOKUP($A713,'Z-scores'!$C$2:$UD$20,15,FALSE)&lt;-3),"",'Total-corrected counts'!Q713),"")</f>
        <v>43.489792575141777</v>
      </c>
      <c r="R713">
        <f>IFERROR(IF(OR(HLOOKUP($A713,'Z-scores'!$C$2:$UD$20,16,FALSE)&gt;3,HLOOKUP($A713,'Z-scores'!$C$2:$UD$20,16,FALSE)&lt;-3),"",'Total-corrected counts'!R713),"")</f>
        <v>57.163349902129909</v>
      </c>
      <c r="S713">
        <f>IFERROR(IF(OR(HLOOKUP($A713,'Z-scores'!$C$2:$UD$20,17,FALSE)&gt;3,HLOOKUP($A713,'Z-scores'!$C$2:$UD$20,17,FALSE)&lt;-3),"",'Total-corrected counts'!S713),"")</f>
        <v>78.479462450695877</v>
      </c>
      <c r="T713">
        <f>IFERROR(IF(OR(HLOOKUP($A713,'Z-scores'!$C$2:$UD$20,18,FALSE)&gt;3,HLOOKUP($A713,'Z-scores'!$C$2:$UD$20,18,FALSE)&lt;-3),"",'Total-corrected counts'!T713),"")</f>
        <v>48.874318517258502</v>
      </c>
      <c r="U713">
        <f>IFERROR(IF(OR(HLOOKUP($A713,'Z-scores'!$C$2:$UD$20,19,FALSE)&gt;3,HLOOKUP($A713,'Z-scores'!$C$2:$UD$20,19,FALSE)&lt;-3),"",'Total-corrected counts'!U713),"")</f>
        <v>48.385067023081632</v>
      </c>
      <c r="V713">
        <f t="shared" si="44"/>
        <v>1</v>
      </c>
      <c r="W713" s="10">
        <f>SUMIFS(Tabel132[Cluster],Tabel132[ID],A713)</f>
        <v>20</v>
      </c>
      <c r="X713">
        <f t="shared" si="45"/>
        <v>2.5161429827955769E-2</v>
      </c>
      <c r="Y713">
        <f t="shared" si="46"/>
        <v>32.654163095379573</v>
      </c>
      <c r="Z713">
        <f t="shared" si="47"/>
        <v>60.145693316792304</v>
      </c>
    </row>
    <row r="714" spans="1:26" x14ac:dyDescent="0.25">
      <c r="A714">
        <v>722</v>
      </c>
      <c r="B714" t="s">
        <v>962</v>
      </c>
      <c r="C714">
        <v>114900</v>
      </c>
      <c r="D714">
        <v>1068</v>
      </c>
      <c r="E714" t="str">
        <f>IFERROR(IF(OR(HLOOKUP($A714,'Z-scores'!$C$2:$UD$20,3,FALSE)&gt;3,HLOOKUP(A714,'Z-scores'!$C$2:$UD$20,3,FALSE)&lt;-3),"",'Total-corrected counts'!E714),"")</f>
        <v/>
      </c>
      <c r="F714" t="str">
        <f>IFERROR(IF(OR(HLOOKUP($A714,'Z-scores'!$C$2:$UD$20,4,FALSE)&gt;3,HLOOKUP($A714,'Z-scores'!$C$2:$UD$20,4,FALSE)&lt;-3),"",'Total-corrected counts'!F714),"")</f>
        <v/>
      </c>
      <c r="G714" t="str">
        <f>IFERROR(IF(OR(HLOOKUP($A714,'Z-scores'!$C$2:$UD$20,5,FALSE)&gt;3,HLOOKUP($A714,'Z-scores'!$C$2:$UD$20,5,FALSE)&lt;-3),"",'Total-corrected counts'!G714),"")</f>
        <v/>
      </c>
      <c r="H714" t="str">
        <f>IFERROR(IF(OR(HLOOKUP($A714,'Z-scores'!$C$2:$UD$20,6,FALSE)&gt;3,HLOOKUP($A714,'Z-scores'!$C$2:$UD$20,6,FALSE)&lt;-3),"",'Total-corrected counts'!H714),"")</f>
        <v/>
      </c>
      <c r="I714" t="str">
        <f>IFERROR(IF(OR(HLOOKUP($A714,'Z-scores'!$C$2:$UD$20,7,FALSE)&gt;3,HLOOKUP($A714,'Z-scores'!$C$2:$UD$20,7,FALSE)&lt;-3),"",'Total-corrected counts'!I714),"")</f>
        <v/>
      </c>
      <c r="J714" t="str">
        <f>IFERROR(IF(OR(HLOOKUP($A714,'Z-scores'!$C$2:$UD$20,8,FALSE)&gt;3,HLOOKUP($A714,'Z-scores'!$C$2:$UD$20,8,FALSE)&lt;-3),"",'Total-corrected counts'!J714),"")</f>
        <v/>
      </c>
      <c r="K714" t="str">
        <f>IFERROR(IF(OR(HLOOKUP($A714,'Z-scores'!$C$2:$UD$20,9,FALSE)&gt;3,HLOOKUP($A714,'Z-scores'!$C$2:$UD$20,9,FALSE)&lt;-3),"",'Total-corrected counts'!K714),"")</f>
        <v/>
      </c>
      <c r="L714" t="str">
        <f>IFERROR(IF(OR(HLOOKUP($A714,'Z-scores'!$C$2:$UD$20,10,FALSE)&gt;3,HLOOKUP($A714,'Z-scores'!$C$2:$UD$20,10,FALSE)&lt;-3),"",'Total-corrected counts'!L714),"")</f>
        <v/>
      </c>
      <c r="M714" t="str">
        <f>IFERROR(IF(OR(HLOOKUP($A714,'Z-scores'!$C$2:$UD$20,11,FALSE)&gt;3,HLOOKUP($A714,'Z-scores'!$C$2:$UD$20,11,FALSE)&lt;-3),"",'Total-corrected counts'!M714),"")</f>
        <v/>
      </c>
      <c r="N714" t="str">
        <f>IFERROR(IF(OR(HLOOKUP($A714,'Z-scores'!$C$2:$UD$20,12,FALSE)&gt;3,HLOOKUP($A714,'Z-scores'!$C$2:$UD$20,12,FALSE)&lt;-3),"",'Total-corrected counts'!N714),"")</f>
        <v/>
      </c>
      <c r="O714" t="str">
        <f>IFERROR(IF(OR(HLOOKUP($A714,'Z-scores'!$C$2:$UD$20,13,FALSE)&gt;3,HLOOKUP($A714,'Z-scores'!$C$2:$UD$20,13,FALSE)&lt;-3),"",'Total-corrected counts'!O714),"")</f>
        <v/>
      </c>
      <c r="P714" t="str">
        <f>IFERROR(IF(OR(HLOOKUP($A714,'Z-scores'!$C$2:$UD$20,14,FALSE)&gt;3,HLOOKUP($A714,'Z-scores'!$C$2:$UD$20,14,FALSE)&lt;-3),"",'Total-corrected counts'!P714),"")</f>
        <v/>
      </c>
      <c r="Q714" t="str">
        <f>IFERROR(IF(OR(HLOOKUP($A714,'Z-scores'!$C$2:$UD$20,15,FALSE)&gt;3,HLOOKUP($A714,'Z-scores'!$C$2:$UD$20,15,FALSE)&lt;-3),"",'Total-corrected counts'!Q714),"")</f>
        <v/>
      </c>
      <c r="R714" t="str">
        <f>IFERROR(IF(OR(HLOOKUP($A714,'Z-scores'!$C$2:$UD$20,16,FALSE)&gt;3,HLOOKUP($A714,'Z-scores'!$C$2:$UD$20,16,FALSE)&lt;-3),"",'Total-corrected counts'!R714),"")</f>
        <v/>
      </c>
      <c r="S714" t="str">
        <f>IFERROR(IF(OR(HLOOKUP($A714,'Z-scores'!$C$2:$UD$20,17,FALSE)&gt;3,HLOOKUP($A714,'Z-scores'!$C$2:$UD$20,17,FALSE)&lt;-3),"",'Total-corrected counts'!S714),"")</f>
        <v/>
      </c>
      <c r="T714" t="str">
        <f>IFERROR(IF(OR(HLOOKUP($A714,'Z-scores'!$C$2:$UD$20,18,FALSE)&gt;3,HLOOKUP($A714,'Z-scores'!$C$2:$UD$20,18,FALSE)&lt;-3),"",'Total-corrected counts'!T714),"")</f>
        <v/>
      </c>
      <c r="U714" t="str">
        <f>IFERROR(IF(OR(HLOOKUP($A714,'Z-scores'!$C$2:$UD$20,19,FALSE)&gt;3,HLOOKUP($A714,'Z-scores'!$C$2:$UD$20,19,FALSE)&lt;-3),"",'Total-corrected counts'!U714),"")</f>
        <v/>
      </c>
      <c r="V714">
        <f t="shared" si="44"/>
        <v>1</v>
      </c>
      <c r="W714" s="10">
        <f>SUMIFS(Tabel132[Cluster],Tabel132[ID],A714)</f>
        <v>0</v>
      </c>
      <c r="X714" t="str">
        <f t="shared" si="45"/>
        <v/>
      </c>
      <c r="Y714" t="str">
        <f t="shared" si="46"/>
        <v/>
      </c>
      <c r="Z714" t="str">
        <f t="shared" si="47"/>
        <v/>
      </c>
    </row>
    <row r="715" spans="1:26" x14ac:dyDescent="0.25">
      <c r="A715">
        <v>723</v>
      </c>
      <c r="B715" t="s">
        <v>963</v>
      </c>
      <c r="C715">
        <v>21400</v>
      </c>
      <c r="D715">
        <v>714</v>
      </c>
      <c r="E715" t="str">
        <f>IFERROR(IF(OR(HLOOKUP($A715,'Z-scores'!$C$2:$UD$20,3,FALSE)&gt;3,HLOOKUP(A715,'Z-scores'!$C$2:$UD$20,3,FALSE)&lt;-3),"",'Total-corrected counts'!E715),"")</f>
        <v/>
      </c>
      <c r="F715" t="str">
        <f>IFERROR(IF(OR(HLOOKUP($A715,'Z-scores'!$C$2:$UD$20,4,FALSE)&gt;3,HLOOKUP($A715,'Z-scores'!$C$2:$UD$20,4,FALSE)&lt;-3),"",'Total-corrected counts'!F715),"")</f>
        <v/>
      </c>
      <c r="G715" t="str">
        <f>IFERROR(IF(OR(HLOOKUP($A715,'Z-scores'!$C$2:$UD$20,5,FALSE)&gt;3,HLOOKUP($A715,'Z-scores'!$C$2:$UD$20,5,FALSE)&lt;-3),"",'Total-corrected counts'!G715),"")</f>
        <v/>
      </c>
      <c r="H715" t="str">
        <f>IFERROR(IF(OR(HLOOKUP($A715,'Z-scores'!$C$2:$UD$20,6,FALSE)&gt;3,HLOOKUP($A715,'Z-scores'!$C$2:$UD$20,6,FALSE)&lt;-3),"",'Total-corrected counts'!H715),"")</f>
        <v/>
      </c>
      <c r="I715" t="str">
        <f>IFERROR(IF(OR(HLOOKUP($A715,'Z-scores'!$C$2:$UD$20,7,FALSE)&gt;3,HLOOKUP($A715,'Z-scores'!$C$2:$UD$20,7,FALSE)&lt;-3),"",'Total-corrected counts'!I715),"")</f>
        <v/>
      </c>
      <c r="J715" t="str">
        <f>IFERROR(IF(OR(HLOOKUP($A715,'Z-scores'!$C$2:$UD$20,8,FALSE)&gt;3,HLOOKUP($A715,'Z-scores'!$C$2:$UD$20,8,FALSE)&lt;-3),"",'Total-corrected counts'!J715),"")</f>
        <v/>
      </c>
      <c r="K715" t="str">
        <f>IFERROR(IF(OR(HLOOKUP($A715,'Z-scores'!$C$2:$UD$20,9,FALSE)&gt;3,HLOOKUP($A715,'Z-scores'!$C$2:$UD$20,9,FALSE)&lt;-3),"",'Total-corrected counts'!K715),"")</f>
        <v/>
      </c>
      <c r="L715" t="str">
        <f>IFERROR(IF(OR(HLOOKUP($A715,'Z-scores'!$C$2:$UD$20,10,FALSE)&gt;3,HLOOKUP($A715,'Z-scores'!$C$2:$UD$20,10,FALSE)&lt;-3),"",'Total-corrected counts'!L715),"")</f>
        <v/>
      </c>
      <c r="M715" t="str">
        <f>IFERROR(IF(OR(HLOOKUP($A715,'Z-scores'!$C$2:$UD$20,11,FALSE)&gt;3,HLOOKUP($A715,'Z-scores'!$C$2:$UD$20,11,FALSE)&lt;-3),"",'Total-corrected counts'!M715),"")</f>
        <v/>
      </c>
      <c r="N715" t="str">
        <f>IFERROR(IF(OR(HLOOKUP($A715,'Z-scores'!$C$2:$UD$20,12,FALSE)&gt;3,HLOOKUP($A715,'Z-scores'!$C$2:$UD$20,12,FALSE)&lt;-3),"",'Total-corrected counts'!N715),"")</f>
        <v/>
      </c>
      <c r="O715" t="str">
        <f>IFERROR(IF(OR(HLOOKUP($A715,'Z-scores'!$C$2:$UD$20,13,FALSE)&gt;3,HLOOKUP($A715,'Z-scores'!$C$2:$UD$20,13,FALSE)&lt;-3),"",'Total-corrected counts'!O715),"")</f>
        <v/>
      </c>
      <c r="P715" t="str">
        <f>IFERROR(IF(OR(HLOOKUP($A715,'Z-scores'!$C$2:$UD$20,14,FALSE)&gt;3,HLOOKUP($A715,'Z-scores'!$C$2:$UD$20,14,FALSE)&lt;-3),"",'Total-corrected counts'!P715),"")</f>
        <v/>
      </c>
      <c r="Q715" t="str">
        <f>IFERROR(IF(OR(HLOOKUP($A715,'Z-scores'!$C$2:$UD$20,15,FALSE)&gt;3,HLOOKUP($A715,'Z-scores'!$C$2:$UD$20,15,FALSE)&lt;-3),"",'Total-corrected counts'!Q715),"")</f>
        <v/>
      </c>
      <c r="R715" t="str">
        <f>IFERROR(IF(OR(HLOOKUP($A715,'Z-scores'!$C$2:$UD$20,16,FALSE)&gt;3,HLOOKUP($A715,'Z-scores'!$C$2:$UD$20,16,FALSE)&lt;-3),"",'Total-corrected counts'!R715),"")</f>
        <v/>
      </c>
      <c r="S715" t="str">
        <f>IFERROR(IF(OR(HLOOKUP($A715,'Z-scores'!$C$2:$UD$20,17,FALSE)&gt;3,HLOOKUP($A715,'Z-scores'!$C$2:$UD$20,17,FALSE)&lt;-3),"",'Total-corrected counts'!S715),"")</f>
        <v/>
      </c>
      <c r="T715" t="str">
        <f>IFERROR(IF(OR(HLOOKUP($A715,'Z-scores'!$C$2:$UD$20,18,FALSE)&gt;3,HLOOKUP($A715,'Z-scores'!$C$2:$UD$20,18,FALSE)&lt;-3),"",'Total-corrected counts'!T715),"")</f>
        <v/>
      </c>
      <c r="U715" t="str">
        <f>IFERROR(IF(OR(HLOOKUP($A715,'Z-scores'!$C$2:$UD$20,19,FALSE)&gt;3,HLOOKUP($A715,'Z-scores'!$C$2:$UD$20,19,FALSE)&lt;-3),"",'Total-corrected counts'!U715),"")</f>
        <v/>
      </c>
      <c r="V715">
        <f t="shared" si="44"/>
        <v>1</v>
      </c>
      <c r="W715" s="10">
        <f>SUMIFS(Tabel132[Cluster],Tabel132[ID],A715)</f>
        <v>0</v>
      </c>
      <c r="X715" t="str">
        <f t="shared" si="45"/>
        <v/>
      </c>
      <c r="Y715" t="str">
        <f t="shared" si="46"/>
        <v/>
      </c>
      <c r="Z715" t="str">
        <f t="shared" si="47"/>
        <v/>
      </c>
    </row>
    <row r="716" spans="1:26" x14ac:dyDescent="0.25">
      <c r="A716">
        <v>724</v>
      </c>
      <c r="B716" t="s">
        <v>964</v>
      </c>
      <c r="C716">
        <v>74500</v>
      </c>
      <c r="D716">
        <v>88</v>
      </c>
      <c r="E716" t="str">
        <f>IFERROR(IF(OR(HLOOKUP($A716,'Z-scores'!$C$2:$UD$20,3,FALSE)&gt;3,HLOOKUP(A716,'Z-scores'!$C$2:$UD$20,3,FALSE)&lt;-3),"",'Total-corrected counts'!E716),"")</f>
        <v/>
      </c>
      <c r="F716" t="str">
        <f>IFERROR(IF(OR(HLOOKUP($A716,'Z-scores'!$C$2:$UD$20,4,FALSE)&gt;3,HLOOKUP($A716,'Z-scores'!$C$2:$UD$20,4,FALSE)&lt;-3),"",'Total-corrected counts'!F716),"")</f>
        <v/>
      </c>
      <c r="G716" t="str">
        <f>IFERROR(IF(OR(HLOOKUP($A716,'Z-scores'!$C$2:$UD$20,5,FALSE)&gt;3,HLOOKUP($A716,'Z-scores'!$C$2:$UD$20,5,FALSE)&lt;-3),"",'Total-corrected counts'!G716),"")</f>
        <v/>
      </c>
      <c r="H716" t="str">
        <f>IFERROR(IF(OR(HLOOKUP($A716,'Z-scores'!$C$2:$UD$20,6,FALSE)&gt;3,HLOOKUP($A716,'Z-scores'!$C$2:$UD$20,6,FALSE)&lt;-3),"",'Total-corrected counts'!H716),"")</f>
        <v/>
      </c>
      <c r="I716" t="str">
        <f>IFERROR(IF(OR(HLOOKUP($A716,'Z-scores'!$C$2:$UD$20,7,FALSE)&gt;3,HLOOKUP($A716,'Z-scores'!$C$2:$UD$20,7,FALSE)&lt;-3),"",'Total-corrected counts'!I716),"")</f>
        <v/>
      </c>
      <c r="J716" t="str">
        <f>IFERROR(IF(OR(HLOOKUP($A716,'Z-scores'!$C$2:$UD$20,8,FALSE)&gt;3,HLOOKUP($A716,'Z-scores'!$C$2:$UD$20,8,FALSE)&lt;-3),"",'Total-corrected counts'!J716),"")</f>
        <v/>
      </c>
      <c r="K716" t="str">
        <f>IFERROR(IF(OR(HLOOKUP($A716,'Z-scores'!$C$2:$UD$20,9,FALSE)&gt;3,HLOOKUP($A716,'Z-scores'!$C$2:$UD$20,9,FALSE)&lt;-3),"",'Total-corrected counts'!K716),"")</f>
        <v/>
      </c>
      <c r="L716" t="str">
        <f>IFERROR(IF(OR(HLOOKUP($A716,'Z-scores'!$C$2:$UD$20,10,FALSE)&gt;3,HLOOKUP($A716,'Z-scores'!$C$2:$UD$20,10,FALSE)&lt;-3),"",'Total-corrected counts'!L716),"")</f>
        <v/>
      </c>
      <c r="M716" t="str">
        <f>IFERROR(IF(OR(HLOOKUP($A716,'Z-scores'!$C$2:$UD$20,11,FALSE)&gt;3,HLOOKUP($A716,'Z-scores'!$C$2:$UD$20,11,FALSE)&lt;-3),"",'Total-corrected counts'!M716),"")</f>
        <v/>
      </c>
      <c r="N716" t="str">
        <f>IFERROR(IF(OR(HLOOKUP($A716,'Z-scores'!$C$2:$UD$20,12,FALSE)&gt;3,HLOOKUP($A716,'Z-scores'!$C$2:$UD$20,12,FALSE)&lt;-3),"",'Total-corrected counts'!N716),"")</f>
        <v/>
      </c>
      <c r="O716" t="str">
        <f>IFERROR(IF(OR(HLOOKUP($A716,'Z-scores'!$C$2:$UD$20,13,FALSE)&gt;3,HLOOKUP($A716,'Z-scores'!$C$2:$UD$20,13,FALSE)&lt;-3),"",'Total-corrected counts'!O716),"")</f>
        <v/>
      </c>
      <c r="P716" t="str">
        <f>IFERROR(IF(OR(HLOOKUP($A716,'Z-scores'!$C$2:$UD$20,14,FALSE)&gt;3,HLOOKUP($A716,'Z-scores'!$C$2:$UD$20,14,FALSE)&lt;-3),"",'Total-corrected counts'!P716),"")</f>
        <v/>
      </c>
      <c r="Q716" t="str">
        <f>IFERROR(IF(OR(HLOOKUP($A716,'Z-scores'!$C$2:$UD$20,15,FALSE)&gt;3,HLOOKUP($A716,'Z-scores'!$C$2:$UD$20,15,FALSE)&lt;-3),"",'Total-corrected counts'!Q716),"")</f>
        <v/>
      </c>
      <c r="R716" t="str">
        <f>IFERROR(IF(OR(HLOOKUP($A716,'Z-scores'!$C$2:$UD$20,16,FALSE)&gt;3,HLOOKUP($A716,'Z-scores'!$C$2:$UD$20,16,FALSE)&lt;-3),"",'Total-corrected counts'!R716),"")</f>
        <v/>
      </c>
      <c r="S716" t="str">
        <f>IFERROR(IF(OR(HLOOKUP($A716,'Z-scores'!$C$2:$UD$20,17,FALSE)&gt;3,HLOOKUP($A716,'Z-scores'!$C$2:$UD$20,17,FALSE)&lt;-3),"",'Total-corrected counts'!S716),"")</f>
        <v/>
      </c>
      <c r="T716" t="str">
        <f>IFERROR(IF(OR(HLOOKUP($A716,'Z-scores'!$C$2:$UD$20,18,FALSE)&gt;3,HLOOKUP($A716,'Z-scores'!$C$2:$UD$20,18,FALSE)&lt;-3),"",'Total-corrected counts'!T716),"")</f>
        <v/>
      </c>
      <c r="U716" t="str">
        <f>IFERROR(IF(OR(HLOOKUP($A716,'Z-scores'!$C$2:$UD$20,19,FALSE)&gt;3,HLOOKUP($A716,'Z-scores'!$C$2:$UD$20,19,FALSE)&lt;-3),"",'Total-corrected counts'!U716),"")</f>
        <v/>
      </c>
      <c r="V716">
        <f t="shared" si="44"/>
        <v>1</v>
      </c>
      <c r="W716" s="10">
        <f>SUMIFS(Tabel132[Cluster],Tabel132[ID],A716)</f>
        <v>84</v>
      </c>
      <c r="X716" t="str">
        <f t="shared" si="45"/>
        <v/>
      </c>
      <c r="Y716" t="str">
        <f t="shared" si="46"/>
        <v/>
      </c>
      <c r="Z716" t="str">
        <f t="shared" si="47"/>
        <v/>
      </c>
    </row>
    <row r="717" spans="1:26" x14ac:dyDescent="0.25">
      <c r="A717">
        <v>725</v>
      </c>
      <c r="B717" t="s">
        <v>355</v>
      </c>
      <c r="C717">
        <v>64200</v>
      </c>
      <c r="D717">
        <v>709</v>
      </c>
      <c r="E717" t="str">
        <f>IFERROR(IF(OR(HLOOKUP($A717,'Z-scores'!$C$2:$UD$20,3,FALSE)&gt;3,HLOOKUP(A717,'Z-scores'!$C$2:$UD$20,3,FALSE)&lt;-3),"",'Total-corrected counts'!E717),"")</f>
        <v/>
      </c>
      <c r="F717">
        <f>IFERROR(IF(OR(HLOOKUP($A717,'Z-scores'!$C$2:$UD$20,4,FALSE)&gt;3,HLOOKUP($A717,'Z-scores'!$C$2:$UD$20,4,FALSE)&lt;-3),"",'Total-corrected counts'!F717),"")</f>
        <v>2.0999648912119753</v>
      </c>
      <c r="G717">
        <f>IFERROR(IF(OR(HLOOKUP($A717,'Z-scores'!$C$2:$UD$20,5,FALSE)&gt;3,HLOOKUP($A717,'Z-scores'!$C$2:$UD$20,5,FALSE)&lt;-3),"",'Total-corrected counts'!G717),"")</f>
        <v>0</v>
      </c>
      <c r="H717">
        <f>IFERROR(IF(OR(HLOOKUP($A717,'Z-scores'!$C$2:$UD$20,6,FALSE)&gt;3,HLOOKUP($A717,'Z-scores'!$C$2:$UD$20,6,FALSE)&lt;-3),"",'Total-corrected counts'!H717),"")</f>
        <v>6.2822795740056017E-2</v>
      </c>
      <c r="I717">
        <f>IFERROR(IF(OR(HLOOKUP($A717,'Z-scores'!$C$2:$UD$20,7,FALSE)&gt;3,HLOOKUP($A717,'Z-scores'!$C$2:$UD$20,7,FALSE)&lt;-3),"",'Total-corrected counts'!I717),"")</f>
        <v>6.1568961854949686E-2</v>
      </c>
      <c r="J717">
        <f>IFERROR(IF(OR(HLOOKUP($A717,'Z-scores'!$C$2:$UD$20,8,FALSE)&gt;3,HLOOKUP($A717,'Z-scores'!$C$2:$UD$20,8,FALSE)&lt;-3),"",'Total-corrected counts'!J717),"")</f>
        <v>0.52266079708730007</v>
      </c>
      <c r="K717">
        <f>IFERROR(IF(OR(HLOOKUP($A717,'Z-scores'!$C$2:$UD$20,9,FALSE)&gt;3,HLOOKUP($A717,'Z-scores'!$C$2:$UD$20,9,FALSE)&lt;-3),"",'Total-corrected counts'!K717),"")</f>
        <v>0.16946318077930764</v>
      </c>
      <c r="L717">
        <f>IFERROR(IF(OR(HLOOKUP($A717,'Z-scores'!$C$2:$UD$20,10,FALSE)&gt;3,HLOOKUP($A717,'Z-scores'!$C$2:$UD$20,10,FALSE)&lt;-3),"",'Total-corrected counts'!L717),"")</f>
        <v>0.56004670877747531</v>
      </c>
      <c r="M717">
        <f>IFERROR(IF(OR(HLOOKUP($A717,'Z-scores'!$C$2:$UD$20,11,FALSE)&gt;3,HLOOKUP($A717,'Z-scores'!$C$2:$UD$20,11,FALSE)&lt;-3),"",'Total-corrected counts'!M717),"")</f>
        <v>0.10136819416248216</v>
      </c>
      <c r="N717">
        <f>IFERROR(IF(OR(HLOOKUP($A717,'Z-scores'!$C$2:$UD$20,12,FALSE)&gt;3,HLOOKUP($A717,'Z-scores'!$C$2:$UD$20,12,FALSE)&lt;-3),"",'Total-corrected counts'!N717),"")</f>
        <v>2.749249225857239E-2</v>
      </c>
      <c r="O717">
        <f>IFERROR(IF(OR(HLOOKUP($A717,'Z-scores'!$C$2:$UD$20,13,FALSE)&gt;3,HLOOKUP($A717,'Z-scores'!$C$2:$UD$20,13,FALSE)&lt;-3),"",'Total-corrected counts'!O717),"")</f>
        <v>0.24903524084231793</v>
      </c>
      <c r="P717">
        <f>IFERROR(IF(OR(HLOOKUP($A717,'Z-scores'!$C$2:$UD$20,14,FALSE)&gt;3,HLOOKUP($A717,'Z-scores'!$C$2:$UD$20,14,FALSE)&lt;-3),"",'Total-corrected counts'!P717),"")</f>
        <v>0.4359255661369601</v>
      </c>
      <c r="Q717">
        <f>IFERROR(IF(OR(HLOOKUP($A717,'Z-scores'!$C$2:$UD$20,15,FALSE)&gt;3,HLOOKUP($A717,'Z-scores'!$C$2:$UD$20,15,FALSE)&lt;-3),"",'Total-corrected counts'!Q717),"")</f>
        <v>0</v>
      </c>
      <c r="R717">
        <f>IFERROR(IF(OR(HLOOKUP($A717,'Z-scores'!$C$2:$UD$20,16,FALSE)&gt;3,HLOOKUP($A717,'Z-scores'!$C$2:$UD$20,16,FALSE)&lt;-3),"",'Total-corrected counts'!R717),"")</f>
        <v>0.64912818478515666</v>
      </c>
      <c r="S717">
        <f>IFERROR(IF(OR(HLOOKUP($A717,'Z-scores'!$C$2:$UD$20,17,FALSE)&gt;3,HLOOKUP($A717,'Z-scores'!$C$2:$UD$20,17,FALSE)&lt;-3),"",'Total-corrected counts'!S717),"")</f>
        <v>0.41256409671805261</v>
      </c>
      <c r="T717">
        <f>IFERROR(IF(OR(HLOOKUP($A717,'Z-scores'!$C$2:$UD$20,18,FALSE)&gt;3,HLOOKUP($A717,'Z-scores'!$C$2:$UD$20,18,FALSE)&lt;-3),"",'Total-corrected counts'!T717),"")</f>
        <v>0.5927804495853114</v>
      </c>
      <c r="U717">
        <f>IFERROR(IF(OR(HLOOKUP($A717,'Z-scores'!$C$2:$UD$20,19,FALSE)&gt;3,HLOOKUP($A717,'Z-scores'!$C$2:$UD$20,19,FALSE)&lt;-3),"",'Total-corrected counts'!U717),"")</f>
        <v>0.1779181836723181</v>
      </c>
      <c r="V717">
        <f t="shared" si="44"/>
        <v>1</v>
      </c>
      <c r="W717" s="10">
        <f>SUMIFS(Tabel132[Cluster],Tabel132[ID],A717)</f>
        <v>76</v>
      </c>
      <c r="X717">
        <f t="shared" si="45"/>
        <v>0.63049789140820467</v>
      </c>
      <c r="Y717">
        <f t="shared" si="46"/>
        <v>0.44723694120169322</v>
      </c>
      <c r="Z717">
        <f t="shared" si="47"/>
        <v>0.31810552674983616</v>
      </c>
    </row>
    <row r="718" spans="1:26" x14ac:dyDescent="0.25">
      <c r="A718">
        <v>726</v>
      </c>
      <c r="B718" t="s">
        <v>356</v>
      </c>
      <c r="C718">
        <v>39300</v>
      </c>
      <c r="D718">
        <v>1080</v>
      </c>
      <c r="E718" t="str">
        <f>IFERROR(IF(OR(HLOOKUP($A718,'Z-scores'!$C$2:$UD$20,3,FALSE)&gt;3,HLOOKUP(A718,'Z-scores'!$C$2:$UD$20,3,FALSE)&lt;-3),"",'Total-corrected counts'!E718),"")</f>
        <v/>
      </c>
      <c r="F718" t="str">
        <f>IFERROR(IF(OR(HLOOKUP($A718,'Z-scores'!$C$2:$UD$20,4,FALSE)&gt;3,HLOOKUP($A718,'Z-scores'!$C$2:$UD$20,4,FALSE)&lt;-3),"",'Total-corrected counts'!F718),"")</f>
        <v/>
      </c>
      <c r="G718" t="str">
        <f>IFERROR(IF(OR(HLOOKUP($A718,'Z-scores'!$C$2:$UD$20,5,FALSE)&gt;3,HLOOKUP($A718,'Z-scores'!$C$2:$UD$20,5,FALSE)&lt;-3),"",'Total-corrected counts'!G718),"")</f>
        <v/>
      </c>
      <c r="H718" t="str">
        <f>IFERROR(IF(OR(HLOOKUP($A718,'Z-scores'!$C$2:$UD$20,6,FALSE)&gt;3,HLOOKUP($A718,'Z-scores'!$C$2:$UD$20,6,FALSE)&lt;-3),"",'Total-corrected counts'!H718),"")</f>
        <v/>
      </c>
      <c r="I718" t="str">
        <f>IFERROR(IF(OR(HLOOKUP($A718,'Z-scores'!$C$2:$UD$20,7,FALSE)&gt;3,HLOOKUP($A718,'Z-scores'!$C$2:$UD$20,7,FALSE)&lt;-3),"",'Total-corrected counts'!I718),"")</f>
        <v/>
      </c>
      <c r="J718" t="str">
        <f>IFERROR(IF(OR(HLOOKUP($A718,'Z-scores'!$C$2:$UD$20,8,FALSE)&gt;3,HLOOKUP($A718,'Z-scores'!$C$2:$UD$20,8,FALSE)&lt;-3),"",'Total-corrected counts'!J718),"")</f>
        <v/>
      </c>
      <c r="K718" t="str">
        <f>IFERROR(IF(OR(HLOOKUP($A718,'Z-scores'!$C$2:$UD$20,9,FALSE)&gt;3,HLOOKUP($A718,'Z-scores'!$C$2:$UD$20,9,FALSE)&lt;-3),"",'Total-corrected counts'!K718),"")</f>
        <v/>
      </c>
      <c r="L718" t="str">
        <f>IFERROR(IF(OR(HLOOKUP($A718,'Z-scores'!$C$2:$UD$20,10,FALSE)&gt;3,HLOOKUP($A718,'Z-scores'!$C$2:$UD$20,10,FALSE)&lt;-3),"",'Total-corrected counts'!L718),"")</f>
        <v/>
      </c>
      <c r="M718" t="str">
        <f>IFERROR(IF(OR(HLOOKUP($A718,'Z-scores'!$C$2:$UD$20,11,FALSE)&gt;3,HLOOKUP($A718,'Z-scores'!$C$2:$UD$20,11,FALSE)&lt;-3),"",'Total-corrected counts'!M718),"")</f>
        <v/>
      </c>
      <c r="N718" t="str">
        <f>IFERROR(IF(OR(HLOOKUP($A718,'Z-scores'!$C$2:$UD$20,12,FALSE)&gt;3,HLOOKUP($A718,'Z-scores'!$C$2:$UD$20,12,FALSE)&lt;-3),"",'Total-corrected counts'!N718),"")</f>
        <v/>
      </c>
      <c r="O718" t="str">
        <f>IFERROR(IF(OR(HLOOKUP($A718,'Z-scores'!$C$2:$UD$20,13,FALSE)&gt;3,HLOOKUP($A718,'Z-scores'!$C$2:$UD$20,13,FALSE)&lt;-3),"",'Total-corrected counts'!O718),"")</f>
        <v/>
      </c>
      <c r="P718" t="str">
        <f>IFERROR(IF(OR(HLOOKUP($A718,'Z-scores'!$C$2:$UD$20,14,FALSE)&gt;3,HLOOKUP($A718,'Z-scores'!$C$2:$UD$20,14,FALSE)&lt;-3),"",'Total-corrected counts'!P718),"")</f>
        <v/>
      </c>
      <c r="Q718" t="str">
        <f>IFERROR(IF(OR(HLOOKUP($A718,'Z-scores'!$C$2:$UD$20,15,FALSE)&gt;3,HLOOKUP($A718,'Z-scores'!$C$2:$UD$20,15,FALSE)&lt;-3),"",'Total-corrected counts'!Q718),"")</f>
        <v/>
      </c>
      <c r="R718" t="str">
        <f>IFERROR(IF(OR(HLOOKUP($A718,'Z-scores'!$C$2:$UD$20,16,FALSE)&gt;3,HLOOKUP($A718,'Z-scores'!$C$2:$UD$20,16,FALSE)&lt;-3),"",'Total-corrected counts'!R718),"")</f>
        <v/>
      </c>
      <c r="S718" t="str">
        <f>IFERROR(IF(OR(HLOOKUP($A718,'Z-scores'!$C$2:$UD$20,17,FALSE)&gt;3,HLOOKUP($A718,'Z-scores'!$C$2:$UD$20,17,FALSE)&lt;-3),"",'Total-corrected counts'!S718),"")</f>
        <v/>
      </c>
      <c r="T718" t="str">
        <f>IFERROR(IF(OR(HLOOKUP($A718,'Z-scores'!$C$2:$UD$20,18,FALSE)&gt;3,HLOOKUP($A718,'Z-scores'!$C$2:$UD$20,18,FALSE)&lt;-3),"",'Total-corrected counts'!T718),"")</f>
        <v/>
      </c>
      <c r="U718" t="str">
        <f>IFERROR(IF(OR(HLOOKUP($A718,'Z-scores'!$C$2:$UD$20,19,FALSE)&gt;3,HLOOKUP($A718,'Z-scores'!$C$2:$UD$20,19,FALSE)&lt;-3),"",'Total-corrected counts'!U718),"")</f>
        <v/>
      </c>
      <c r="V718">
        <f t="shared" si="44"/>
        <v>1</v>
      </c>
      <c r="W718" s="10">
        <f>SUMIFS(Tabel132[Cluster],Tabel132[ID],A718)</f>
        <v>52</v>
      </c>
      <c r="X718" t="str">
        <f t="shared" si="45"/>
        <v/>
      </c>
      <c r="Y718" t="str">
        <f t="shared" si="46"/>
        <v/>
      </c>
      <c r="Z718" t="str">
        <f t="shared" si="47"/>
        <v/>
      </c>
    </row>
    <row r="719" spans="1:26" x14ac:dyDescent="0.25">
      <c r="A719">
        <v>727</v>
      </c>
      <c r="B719" t="s">
        <v>965</v>
      </c>
      <c r="C719">
        <v>43400</v>
      </c>
      <c r="D719">
        <v>926</v>
      </c>
      <c r="E719" t="str">
        <f>IFERROR(IF(OR(HLOOKUP($A719,'Z-scores'!$C$2:$UD$20,3,FALSE)&gt;3,HLOOKUP(A719,'Z-scores'!$C$2:$UD$20,3,FALSE)&lt;-3),"",'Total-corrected counts'!E719),"")</f>
        <v/>
      </c>
      <c r="F719" t="str">
        <f>IFERROR(IF(OR(HLOOKUP($A719,'Z-scores'!$C$2:$UD$20,4,FALSE)&gt;3,HLOOKUP($A719,'Z-scores'!$C$2:$UD$20,4,FALSE)&lt;-3),"",'Total-corrected counts'!F719),"")</f>
        <v/>
      </c>
      <c r="G719" t="str">
        <f>IFERROR(IF(OR(HLOOKUP($A719,'Z-scores'!$C$2:$UD$20,5,FALSE)&gt;3,HLOOKUP($A719,'Z-scores'!$C$2:$UD$20,5,FALSE)&lt;-3),"",'Total-corrected counts'!G719),"")</f>
        <v/>
      </c>
      <c r="H719" t="str">
        <f>IFERROR(IF(OR(HLOOKUP($A719,'Z-scores'!$C$2:$UD$20,6,FALSE)&gt;3,HLOOKUP($A719,'Z-scores'!$C$2:$UD$20,6,FALSE)&lt;-3),"",'Total-corrected counts'!H719),"")</f>
        <v/>
      </c>
      <c r="I719" t="str">
        <f>IFERROR(IF(OR(HLOOKUP($A719,'Z-scores'!$C$2:$UD$20,7,FALSE)&gt;3,HLOOKUP($A719,'Z-scores'!$C$2:$UD$20,7,FALSE)&lt;-3),"",'Total-corrected counts'!I719),"")</f>
        <v/>
      </c>
      <c r="J719" t="str">
        <f>IFERROR(IF(OR(HLOOKUP($A719,'Z-scores'!$C$2:$UD$20,8,FALSE)&gt;3,HLOOKUP($A719,'Z-scores'!$C$2:$UD$20,8,FALSE)&lt;-3),"",'Total-corrected counts'!J719),"")</f>
        <v/>
      </c>
      <c r="K719" t="str">
        <f>IFERROR(IF(OR(HLOOKUP($A719,'Z-scores'!$C$2:$UD$20,9,FALSE)&gt;3,HLOOKUP($A719,'Z-scores'!$C$2:$UD$20,9,FALSE)&lt;-3),"",'Total-corrected counts'!K719),"")</f>
        <v/>
      </c>
      <c r="L719" t="str">
        <f>IFERROR(IF(OR(HLOOKUP($A719,'Z-scores'!$C$2:$UD$20,10,FALSE)&gt;3,HLOOKUP($A719,'Z-scores'!$C$2:$UD$20,10,FALSE)&lt;-3),"",'Total-corrected counts'!L719),"")</f>
        <v/>
      </c>
      <c r="M719" t="str">
        <f>IFERROR(IF(OR(HLOOKUP($A719,'Z-scores'!$C$2:$UD$20,11,FALSE)&gt;3,HLOOKUP($A719,'Z-scores'!$C$2:$UD$20,11,FALSE)&lt;-3),"",'Total-corrected counts'!M719),"")</f>
        <v/>
      </c>
      <c r="N719" t="str">
        <f>IFERROR(IF(OR(HLOOKUP($A719,'Z-scores'!$C$2:$UD$20,12,FALSE)&gt;3,HLOOKUP($A719,'Z-scores'!$C$2:$UD$20,12,FALSE)&lt;-3),"",'Total-corrected counts'!N719),"")</f>
        <v/>
      </c>
      <c r="O719" t="str">
        <f>IFERROR(IF(OR(HLOOKUP($A719,'Z-scores'!$C$2:$UD$20,13,FALSE)&gt;3,HLOOKUP($A719,'Z-scores'!$C$2:$UD$20,13,FALSE)&lt;-3),"",'Total-corrected counts'!O719),"")</f>
        <v/>
      </c>
      <c r="P719" t="str">
        <f>IFERROR(IF(OR(HLOOKUP($A719,'Z-scores'!$C$2:$UD$20,14,FALSE)&gt;3,HLOOKUP($A719,'Z-scores'!$C$2:$UD$20,14,FALSE)&lt;-3),"",'Total-corrected counts'!P719),"")</f>
        <v/>
      </c>
      <c r="Q719" t="str">
        <f>IFERROR(IF(OR(HLOOKUP($A719,'Z-scores'!$C$2:$UD$20,15,FALSE)&gt;3,HLOOKUP($A719,'Z-scores'!$C$2:$UD$20,15,FALSE)&lt;-3),"",'Total-corrected counts'!Q719),"")</f>
        <v/>
      </c>
      <c r="R719" t="str">
        <f>IFERROR(IF(OR(HLOOKUP($A719,'Z-scores'!$C$2:$UD$20,16,FALSE)&gt;3,HLOOKUP($A719,'Z-scores'!$C$2:$UD$20,16,FALSE)&lt;-3),"",'Total-corrected counts'!R719),"")</f>
        <v/>
      </c>
      <c r="S719" t="str">
        <f>IFERROR(IF(OR(HLOOKUP($A719,'Z-scores'!$C$2:$UD$20,17,FALSE)&gt;3,HLOOKUP($A719,'Z-scores'!$C$2:$UD$20,17,FALSE)&lt;-3),"",'Total-corrected counts'!S719),"")</f>
        <v/>
      </c>
      <c r="T719" t="str">
        <f>IFERROR(IF(OR(HLOOKUP($A719,'Z-scores'!$C$2:$UD$20,18,FALSE)&gt;3,HLOOKUP($A719,'Z-scores'!$C$2:$UD$20,18,FALSE)&lt;-3),"",'Total-corrected counts'!T719),"")</f>
        <v/>
      </c>
      <c r="U719" t="str">
        <f>IFERROR(IF(OR(HLOOKUP($A719,'Z-scores'!$C$2:$UD$20,19,FALSE)&gt;3,HLOOKUP($A719,'Z-scores'!$C$2:$UD$20,19,FALSE)&lt;-3),"",'Total-corrected counts'!U719),"")</f>
        <v/>
      </c>
      <c r="V719">
        <f t="shared" si="44"/>
        <v>1</v>
      </c>
      <c r="W719" s="10">
        <f>SUMIFS(Tabel132[Cluster],Tabel132[ID],A719)</f>
        <v>55</v>
      </c>
      <c r="X719" t="str">
        <f t="shared" si="45"/>
        <v/>
      </c>
      <c r="Y719" t="str">
        <f t="shared" si="46"/>
        <v/>
      </c>
      <c r="Z719" t="str">
        <f t="shared" si="47"/>
        <v/>
      </c>
    </row>
    <row r="720" spans="1:26" x14ac:dyDescent="0.25">
      <c r="A720">
        <v>728</v>
      </c>
      <c r="B720" t="s">
        <v>357</v>
      </c>
      <c r="C720">
        <v>105900</v>
      </c>
      <c r="D720">
        <v>960</v>
      </c>
      <c r="E720" t="str">
        <f>IFERROR(IF(OR(HLOOKUP($A720,'Z-scores'!$C$2:$UD$20,3,FALSE)&gt;3,HLOOKUP(A720,'Z-scores'!$C$2:$UD$20,3,FALSE)&lt;-3),"",'Total-corrected counts'!E720),"")</f>
        <v/>
      </c>
      <c r="F720">
        <f>IFERROR(IF(OR(HLOOKUP($A720,'Z-scores'!$C$2:$UD$20,4,FALSE)&gt;3,HLOOKUP($A720,'Z-scores'!$C$2:$UD$20,4,FALSE)&lt;-3),"",'Total-corrected counts'!F720),"")</f>
        <v>51.038990441878553</v>
      </c>
      <c r="G720">
        <f>IFERROR(IF(OR(HLOOKUP($A720,'Z-scores'!$C$2:$UD$20,5,FALSE)&gt;3,HLOOKUP($A720,'Z-scores'!$C$2:$UD$20,5,FALSE)&lt;-3),"",'Total-corrected counts'!G720),"")</f>
        <v>123.05039264115136</v>
      </c>
      <c r="H720">
        <f>IFERROR(IF(OR(HLOOKUP($A720,'Z-scores'!$C$2:$UD$20,6,FALSE)&gt;3,HLOOKUP($A720,'Z-scores'!$C$2:$UD$20,6,FALSE)&lt;-3),"",'Total-corrected counts'!H720),"")</f>
        <v>222.28799226023156</v>
      </c>
      <c r="I720">
        <f>IFERROR(IF(OR(HLOOKUP($A720,'Z-scores'!$C$2:$UD$20,7,FALSE)&gt;3,HLOOKUP($A720,'Z-scores'!$C$2:$UD$20,7,FALSE)&lt;-3),"",'Total-corrected counts'!I720),"")</f>
        <v>84.891284605604611</v>
      </c>
      <c r="J720">
        <f>IFERROR(IF(OR(HLOOKUP($A720,'Z-scores'!$C$2:$UD$20,8,FALSE)&gt;3,HLOOKUP($A720,'Z-scores'!$C$2:$UD$20,8,FALSE)&lt;-3),"",'Total-corrected counts'!J720),"")</f>
        <v>229.24592866962118</v>
      </c>
      <c r="K720">
        <f>IFERROR(IF(OR(HLOOKUP($A720,'Z-scores'!$C$2:$UD$20,9,FALSE)&gt;3,HLOOKUP($A720,'Z-scores'!$C$2:$UD$20,9,FALSE)&lt;-3),"",'Total-corrected counts'!K720),"")</f>
        <v>182.60549640448184</v>
      </c>
      <c r="L720">
        <f>IFERROR(IF(OR(HLOOKUP($A720,'Z-scores'!$C$2:$UD$20,10,FALSE)&gt;3,HLOOKUP($A720,'Z-scores'!$C$2:$UD$20,10,FALSE)&lt;-3),"",'Total-corrected counts'!L720),"")</f>
        <v>58.862232037494024</v>
      </c>
      <c r="M720">
        <f>IFERROR(IF(OR(HLOOKUP($A720,'Z-scores'!$C$2:$UD$20,11,FALSE)&gt;3,HLOOKUP($A720,'Z-scores'!$C$2:$UD$20,11,FALSE)&lt;-3),"",'Total-corrected counts'!M720),"")</f>
        <v>147.55983718424957</v>
      </c>
      <c r="N720">
        <f>IFERROR(IF(OR(HLOOKUP($A720,'Z-scores'!$C$2:$UD$20,12,FALSE)&gt;3,HLOOKUP($A720,'Z-scores'!$C$2:$UD$20,12,FALSE)&lt;-3),"",'Total-corrected counts'!N720),"")</f>
        <v>49.532306885861253</v>
      </c>
      <c r="O720">
        <f>IFERROR(IF(OR(HLOOKUP($A720,'Z-scores'!$C$2:$UD$20,13,FALSE)&gt;3,HLOOKUP($A720,'Z-scores'!$C$2:$UD$20,13,FALSE)&lt;-3),"",'Total-corrected counts'!O720),"")</f>
        <v>111.84038052584802</v>
      </c>
      <c r="P720">
        <f>IFERROR(IF(OR(HLOOKUP($A720,'Z-scores'!$C$2:$UD$20,14,FALSE)&gt;3,HLOOKUP($A720,'Z-scores'!$C$2:$UD$20,14,FALSE)&lt;-3),"",'Total-corrected counts'!P720),"")</f>
        <v>72.521773840961529</v>
      </c>
      <c r="Q720">
        <f>IFERROR(IF(OR(HLOOKUP($A720,'Z-scores'!$C$2:$UD$20,15,FALSE)&gt;3,HLOOKUP($A720,'Z-scores'!$C$2:$UD$20,15,FALSE)&lt;-3),"",'Total-corrected counts'!Q720),"")</f>
        <v>6.7769968250501202</v>
      </c>
      <c r="R720">
        <f>IFERROR(IF(OR(HLOOKUP($A720,'Z-scores'!$C$2:$UD$20,16,FALSE)&gt;3,HLOOKUP($A720,'Z-scores'!$C$2:$UD$20,16,FALSE)&lt;-3),"",'Total-corrected counts'!R720),"")</f>
        <v>138.59287441573454</v>
      </c>
      <c r="S720">
        <f>IFERROR(IF(OR(HLOOKUP($A720,'Z-scores'!$C$2:$UD$20,17,FALSE)&gt;3,HLOOKUP($A720,'Z-scores'!$C$2:$UD$20,17,FALSE)&lt;-3),"",'Total-corrected counts'!S720),"")</f>
        <v>87.213878656213595</v>
      </c>
      <c r="T720">
        <f>IFERROR(IF(OR(HLOOKUP($A720,'Z-scores'!$C$2:$UD$20,18,FALSE)&gt;3,HLOOKUP($A720,'Z-scores'!$C$2:$UD$20,18,FALSE)&lt;-3),"",'Total-corrected counts'!T720),"")</f>
        <v>43.315927924770151</v>
      </c>
      <c r="U720">
        <f>IFERROR(IF(OR(HLOOKUP($A720,'Z-scores'!$C$2:$UD$20,19,FALSE)&gt;3,HLOOKUP($A720,'Z-scores'!$C$2:$UD$20,19,FALSE)&lt;-3),"",'Total-corrected counts'!U720),"")</f>
        <v>199.38987081404079</v>
      </c>
      <c r="V720">
        <f t="shared" si="44"/>
        <v>1</v>
      </c>
      <c r="W720" s="10">
        <f>SUMIFS(Tabel132[Cluster],Tabel132[ID],A720)</f>
        <v>0</v>
      </c>
      <c r="X720">
        <f t="shared" si="45"/>
        <v>0.15894490543392775</v>
      </c>
      <c r="Y720">
        <f t="shared" si="46"/>
        <v>137.44276928058909</v>
      </c>
      <c r="Z720">
        <f t="shared" si="47"/>
        <v>88.648001236059997</v>
      </c>
    </row>
    <row r="721" spans="1:26" x14ac:dyDescent="0.25">
      <c r="A721">
        <v>729</v>
      </c>
      <c r="B721" t="s">
        <v>358</v>
      </c>
      <c r="C721">
        <v>28500</v>
      </c>
      <c r="D721">
        <v>541</v>
      </c>
      <c r="E721">
        <f>IFERROR(IF(OR(HLOOKUP($A721,'Z-scores'!$C$2:$UD$20,3,FALSE)&gt;3,HLOOKUP(A721,'Z-scores'!$C$2:$UD$20,3,FALSE)&lt;-3),"",'Total-corrected counts'!E721),"")</f>
        <v>13.25031248622483</v>
      </c>
      <c r="F721">
        <f>IFERROR(IF(OR(HLOOKUP($A721,'Z-scores'!$C$2:$UD$20,4,FALSE)&gt;3,HLOOKUP($A721,'Z-scores'!$C$2:$UD$20,4,FALSE)&lt;-3),"",'Total-corrected counts'!F721),"")</f>
        <v>11.352935193114739</v>
      </c>
      <c r="G721">
        <f>IFERROR(IF(OR(HLOOKUP($A721,'Z-scores'!$C$2:$UD$20,5,FALSE)&gt;3,HLOOKUP($A721,'Z-scores'!$C$2:$UD$20,5,FALSE)&lt;-3),"",'Total-corrected counts'!G721),"")</f>
        <v>3.9485718660225393</v>
      </c>
      <c r="H721">
        <f>IFERROR(IF(OR(HLOOKUP($A721,'Z-scores'!$C$2:$UD$20,6,FALSE)&gt;3,HLOOKUP($A721,'Z-scores'!$C$2:$UD$20,6,FALSE)&lt;-3),"",'Total-corrected counts'!H721),"")</f>
        <v>11.447709445965764</v>
      </c>
      <c r="I721">
        <f>IFERROR(IF(OR(HLOOKUP($A721,'Z-scores'!$C$2:$UD$20,7,FALSE)&gt;3,HLOOKUP($A721,'Z-scores'!$C$2:$UD$20,7,FALSE)&lt;-3),"",'Total-corrected counts'!I721),"")</f>
        <v>3.5709997875870818</v>
      </c>
      <c r="J721">
        <f>IFERROR(IF(OR(HLOOKUP($A721,'Z-scores'!$C$2:$UD$20,8,FALSE)&gt;3,HLOOKUP($A721,'Z-scores'!$C$2:$UD$20,8,FALSE)&lt;-3),"",'Total-corrected counts'!J721),"")</f>
        <v>4.2256632368284546</v>
      </c>
      <c r="K721">
        <f>IFERROR(IF(OR(HLOOKUP($A721,'Z-scores'!$C$2:$UD$20,9,FALSE)&gt;3,HLOOKUP($A721,'Z-scores'!$C$2:$UD$20,9,FALSE)&lt;-3),"",'Total-corrected counts'!K721),"")</f>
        <v>12.682981214114498</v>
      </c>
      <c r="L721">
        <f>IFERROR(IF(OR(HLOOKUP($A721,'Z-scores'!$C$2:$UD$20,10,FALSE)&gt;3,HLOOKUP($A721,'Z-scores'!$C$2:$UD$20,10,FALSE)&lt;-3),"",'Total-corrected counts'!L721),"")</f>
        <v>31.00542054657031</v>
      </c>
      <c r="M721">
        <f>IFERROR(IF(OR(HLOOKUP($A721,'Z-scores'!$C$2:$UD$20,11,FALSE)&gt;3,HLOOKUP($A721,'Z-scores'!$C$2:$UD$20,11,FALSE)&lt;-3),"",'Total-corrected counts'!M721),"")</f>
        <v>15.325027899291621</v>
      </c>
      <c r="N721">
        <f>IFERROR(IF(OR(HLOOKUP($A721,'Z-scores'!$C$2:$UD$20,12,FALSE)&gt;3,HLOOKUP($A721,'Z-scores'!$C$2:$UD$20,12,FALSE)&lt;-3),"",'Total-corrected counts'!N721),"")</f>
        <v>42.934108743803876</v>
      </c>
      <c r="O721">
        <f>IFERROR(IF(OR(HLOOKUP($A721,'Z-scores'!$C$2:$UD$20,13,FALSE)&gt;3,HLOOKUP($A721,'Z-scores'!$C$2:$UD$20,13,FALSE)&lt;-3),"",'Total-corrected counts'!O721),"")</f>
        <v>11.088798899668076</v>
      </c>
      <c r="P721">
        <f>IFERROR(IF(OR(HLOOKUP($A721,'Z-scores'!$C$2:$UD$20,14,FALSE)&gt;3,HLOOKUP($A721,'Z-scores'!$C$2:$UD$20,14,FALSE)&lt;-3),"",'Total-corrected counts'!P721),"")</f>
        <v>24.779376788844065</v>
      </c>
      <c r="Q721">
        <f>IFERROR(IF(OR(HLOOKUP($A721,'Z-scores'!$C$2:$UD$20,15,FALSE)&gt;3,HLOOKUP($A721,'Z-scores'!$C$2:$UD$20,15,FALSE)&lt;-3),"",'Total-corrected counts'!Q721),"")</f>
        <v>4.3489792575141779</v>
      </c>
      <c r="R721">
        <f>IFERROR(IF(OR(HLOOKUP($A721,'Z-scores'!$C$2:$UD$20,16,FALSE)&gt;3,HLOOKUP($A721,'Z-scores'!$C$2:$UD$20,16,FALSE)&lt;-3),"",'Total-corrected counts'!R721),"")</f>
        <v>7.5611412635159914</v>
      </c>
      <c r="S721">
        <f>IFERROR(IF(OR(HLOOKUP($A721,'Z-scores'!$C$2:$UD$20,17,FALSE)&gt;3,HLOOKUP($A721,'Z-scores'!$C$2:$UD$20,17,FALSE)&lt;-3),"",'Total-corrected counts'!S721),"")</f>
        <v>10.232675293599069</v>
      </c>
      <c r="T721">
        <f>IFERROR(IF(OR(HLOOKUP($A721,'Z-scores'!$C$2:$UD$20,18,FALSE)&gt;3,HLOOKUP($A721,'Z-scores'!$C$2:$UD$20,18,FALSE)&lt;-3),"",'Total-corrected counts'!T721),"")</f>
        <v>30.395032328012057</v>
      </c>
      <c r="U721">
        <f>IFERROR(IF(OR(HLOOKUP($A721,'Z-scores'!$C$2:$UD$20,19,FALSE)&gt;3,HLOOKUP($A721,'Z-scores'!$C$2:$UD$20,19,FALSE)&lt;-3),"",'Total-corrected counts'!U721),"")</f>
        <v>21.211319068055879</v>
      </c>
      <c r="V721">
        <f t="shared" si="44"/>
        <v>1</v>
      </c>
      <c r="W721" s="10">
        <f>SUMIFS(Tabel132[Cluster],Tabel132[ID],A721)</f>
        <v>36</v>
      </c>
      <c r="X721">
        <f t="shared" si="45"/>
        <v>0.19579411179299872</v>
      </c>
      <c r="Y721">
        <f t="shared" si="46"/>
        <v>11.86773574174665</v>
      </c>
      <c r="Z721">
        <f t="shared" si="47"/>
        <v>19.068928955376649</v>
      </c>
    </row>
    <row r="722" spans="1:26" x14ac:dyDescent="0.25">
      <c r="A722">
        <v>730</v>
      </c>
      <c r="B722" t="s">
        <v>966</v>
      </c>
      <c r="C722">
        <v>115400</v>
      </c>
      <c r="D722">
        <v>1083</v>
      </c>
      <c r="E722" t="str">
        <f>IFERROR(IF(OR(HLOOKUP($A722,'Z-scores'!$C$2:$UD$20,3,FALSE)&gt;3,HLOOKUP(A722,'Z-scores'!$C$2:$UD$20,3,FALSE)&lt;-3),"",'Total-corrected counts'!E722),"")</f>
        <v/>
      </c>
      <c r="F722" t="str">
        <f>IFERROR(IF(OR(HLOOKUP($A722,'Z-scores'!$C$2:$UD$20,4,FALSE)&gt;3,HLOOKUP($A722,'Z-scores'!$C$2:$UD$20,4,FALSE)&lt;-3),"",'Total-corrected counts'!F722),"")</f>
        <v/>
      </c>
      <c r="G722" t="str">
        <f>IFERROR(IF(OR(HLOOKUP($A722,'Z-scores'!$C$2:$UD$20,5,FALSE)&gt;3,HLOOKUP($A722,'Z-scores'!$C$2:$UD$20,5,FALSE)&lt;-3),"",'Total-corrected counts'!G722),"")</f>
        <v/>
      </c>
      <c r="H722" t="str">
        <f>IFERROR(IF(OR(HLOOKUP($A722,'Z-scores'!$C$2:$UD$20,6,FALSE)&gt;3,HLOOKUP($A722,'Z-scores'!$C$2:$UD$20,6,FALSE)&lt;-3),"",'Total-corrected counts'!H722),"")</f>
        <v/>
      </c>
      <c r="I722" t="str">
        <f>IFERROR(IF(OR(HLOOKUP($A722,'Z-scores'!$C$2:$UD$20,7,FALSE)&gt;3,HLOOKUP($A722,'Z-scores'!$C$2:$UD$20,7,FALSE)&lt;-3),"",'Total-corrected counts'!I722),"")</f>
        <v/>
      </c>
      <c r="J722" t="str">
        <f>IFERROR(IF(OR(HLOOKUP($A722,'Z-scores'!$C$2:$UD$20,8,FALSE)&gt;3,HLOOKUP($A722,'Z-scores'!$C$2:$UD$20,8,FALSE)&lt;-3),"",'Total-corrected counts'!J722),"")</f>
        <v/>
      </c>
      <c r="K722" t="str">
        <f>IFERROR(IF(OR(HLOOKUP($A722,'Z-scores'!$C$2:$UD$20,9,FALSE)&gt;3,HLOOKUP($A722,'Z-scores'!$C$2:$UD$20,9,FALSE)&lt;-3),"",'Total-corrected counts'!K722),"")</f>
        <v/>
      </c>
      <c r="L722" t="str">
        <f>IFERROR(IF(OR(HLOOKUP($A722,'Z-scores'!$C$2:$UD$20,10,FALSE)&gt;3,HLOOKUP($A722,'Z-scores'!$C$2:$UD$20,10,FALSE)&lt;-3),"",'Total-corrected counts'!L722),"")</f>
        <v/>
      </c>
      <c r="M722" t="str">
        <f>IFERROR(IF(OR(HLOOKUP($A722,'Z-scores'!$C$2:$UD$20,11,FALSE)&gt;3,HLOOKUP($A722,'Z-scores'!$C$2:$UD$20,11,FALSE)&lt;-3),"",'Total-corrected counts'!M722),"")</f>
        <v/>
      </c>
      <c r="N722" t="str">
        <f>IFERROR(IF(OR(HLOOKUP($A722,'Z-scores'!$C$2:$UD$20,12,FALSE)&gt;3,HLOOKUP($A722,'Z-scores'!$C$2:$UD$20,12,FALSE)&lt;-3),"",'Total-corrected counts'!N722),"")</f>
        <v/>
      </c>
      <c r="O722" t="str">
        <f>IFERROR(IF(OR(HLOOKUP($A722,'Z-scores'!$C$2:$UD$20,13,FALSE)&gt;3,HLOOKUP($A722,'Z-scores'!$C$2:$UD$20,13,FALSE)&lt;-3),"",'Total-corrected counts'!O722),"")</f>
        <v/>
      </c>
      <c r="P722" t="str">
        <f>IFERROR(IF(OR(HLOOKUP($A722,'Z-scores'!$C$2:$UD$20,14,FALSE)&gt;3,HLOOKUP($A722,'Z-scores'!$C$2:$UD$20,14,FALSE)&lt;-3),"",'Total-corrected counts'!P722),"")</f>
        <v/>
      </c>
      <c r="Q722" t="str">
        <f>IFERROR(IF(OR(HLOOKUP($A722,'Z-scores'!$C$2:$UD$20,15,FALSE)&gt;3,HLOOKUP($A722,'Z-scores'!$C$2:$UD$20,15,FALSE)&lt;-3),"",'Total-corrected counts'!Q722),"")</f>
        <v/>
      </c>
      <c r="R722" t="str">
        <f>IFERROR(IF(OR(HLOOKUP($A722,'Z-scores'!$C$2:$UD$20,16,FALSE)&gt;3,HLOOKUP($A722,'Z-scores'!$C$2:$UD$20,16,FALSE)&lt;-3),"",'Total-corrected counts'!R722),"")</f>
        <v/>
      </c>
      <c r="S722" t="str">
        <f>IFERROR(IF(OR(HLOOKUP($A722,'Z-scores'!$C$2:$UD$20,17,FALSE)&gt;3,HLOOKUP($A722,'Z-scores'!$C$2:$UD$20,17,FALSE)&lt;-3),"",'Total-corrected counts'!S722),"")</f>
        <v/>
      </c>
      <c r="T722" t="str">
        <f>IFERROR(IF(OR(HLOOKUP($A722,'Z-scores'!$C$2:$UD$20,18,FALSE)&gt;3,HLOOKUP($A722,'Z-scores'!$C$2:$UD$20,18,FALSE)&lt;-3),"",'Total-corrected counts'!T722),"")</f>
        <v/>
      </c>
      <c r="U722" t="str">
        <f>IFERROR(IF(OR(HLOOKUP($A722,'Z-scores'!$C$2:$UD$20,19,FALSE)&gt;3,HLOOKUP($A722,'Z-scores'!$C$2:$UD$20,19,FALSE)&lt;-3),"",'Total-corrected counts'!U722),"")</f>
        <v/>
      </c>
      <c r="V722">
        <f t="shared" si="44"/>
        <v>1</v>
      </c>
      <c r="W722" s="10">
        <f>SUMIFS(Tabel132[Cluster],Tabel132[ID],A722)</f>
        <v>0</v>
      </c>
      <c r="X722" t="str">
        <f t="shared" si="45"/>
        <v/>
      </c>
      <c r="Y722" t="str">
        <f t="shared" si="46"/>
        <v/>
      </c>
      <c r="Z722" t="str">
        <f t="shared" si="47"/>
        <v/>
      </c>
    </row>
    <row r="723" spans="1:26" x14ac:dyDescent="0.25">
      <c r="A723">
        <v>731</v>
      </c>
      <c r="B723" t="s">
        <v>967</v>
      </c>
      <c r="C723">
        <v>22000</v>
      </c>
      <c r="D723">
        <v>714</v>
      </c>
      <c r="E723" t="str">
        <f>IFERROR(IF(OR(HLOOKUP($A723,'Z-scores'!$C$2:$UD$20,3,FALSE)&gt;3,HLOOKUP(A723,'Z-scores'!$C$2:$UD$20,3,FALSE)&lt;-3),"",'Total-corrected counts'!E723),"")</f>
        <v/>
      </c>
      <c r="F723" t="str">
        <f>IFERROR(IF(OR(HLOOKUP($A723,'Z-scores'!$C$2:$UD$20,4,FALSE)&gt;3,HLOOKUP($A723,'Z-scores'!$C$2:$UD$20,4,FALSE)&lt;-3),"",'Total-corrected counts'!F723),"")</f>
        <v/>
      </c>
      <c r="G723" t="str">
        <f>IFERROR(IF(OR(HLOOKUP($A723,'Z-scores'!$C$2:$UD$20,5,FALSE)&gt;3,HLOOKUP($A723,'Z-scores'!$C$2:$UD$20,5,FALSE)&lt;-3),"",'Total-corrected counts'!G723),"")</f>
        <v/>
      </c>
      <c r="H723" t="str">
        <f>IFERROR(IF(OR(HLOOKUP($A723,'Z-scores'!$C$2:$UD$20,6,FALSE)&gt;3,HLOOKUP($A723,'Z-scores'!$C$2:$UD$20,6,FALSE)&lt;-3),"",'Total-corrected counts'!H723),"")</f>
        <v/>
      </c>
      <c r="I723" t="str">
        <f>IFERROR(IF(OR(HLOOKUP($A723,'Z-scores'!$C$2:$UD$20,7,FALSE)&gt;3,HLOOKUP($A723,'Z-scores'!$C$2:$UD$20,7,FALSE)&lt;-3),"",'Total-corrected counts'!I723),"")</f>
        <v/>
      </c>
      <c r="J723" t="str">
        <f>IFERROR(IF(OR(HLOOKUP($A723,'Z-scores'!$C$2:$UD$20,8,FALSE)&gt;3,HLOOKUP($A723,'Z-scores'!$C$2:$UD$20,8,FALSE)&lt;-3),"",'Total-corrected counts'!J723),"")</f>
        <v/>
      </c>
      <c r="K723" t="str">
        <f>IFERROR(IF(OR(HLOOKUP($A723,'Z-scores'!$C$2:$UD$20,9,FALSE)&gt;3,HLOOKUP($A723,'Z-scores'!$C$2:$UD$20,9,FALSE)&lt;-3),"",'Total-corrected counts'!K723),"")</f>
        <v/>
      </c>
      <c r="L723" t="str">
        <f>IFERROR(IF(OR(HLOOKUP($A723,'Z-scores'!$C$2:$UD$20,10,FALSE)&gt;3,HLOOKUP($A723,'Z-scores'!$C$2:$UD$20,10,FALSE)&lt;-3),"",'Total-corrected counts'!L723),"")</f>
        <v/>
      </c>
      <c r="M723" t="str">
        <f>IFERROR(IF(OR(HLOOKUP($A723,'Z-scores'!$C$2:$UD$20,11,FALSE)&gt;3,HLOOKUP($A723,'Z-scores'!$C$2:$UD$20,11,FALSE)&lt;-3),"",'Total-corrected counts'!M723),"")</f>
        <v/>
      </c>
      <c r="N723" t="str">
        <f>IFERROR(IF(OR(HLOOKUP($A723,'Z-scores'!$C$2:$UD$20,12,FALSE)&gt;3,HLOOKUP($A723,'Z-scores'!$C$2:$UD$20,12,FALSE)&lt;-3),"",'Total-corrected counts'!N723),"")</f>
        <v/>
      </c>
      <c r="O723" t="str">
        <f>IFERROR(IF(OR(HLOOKUP($A723,'Z-scores'!$C$2:$UD$20,13,FALSE)&gt;3,HLOOKUP($A723,'Z-scores'!$C$2:$UD$20,13,FALSE)&lt;-3),"",'Total-corrected counts'!O723),"")</f>
        <v/>
      </c>
      <c r="P723" t="str">
        <f>IFERROR(IF(OR(HLOOKUP($A723,'Z-scores'!$C$2:$UD$20,14,FALSE)&gt;3,HLOOKUP($A723,'Z-scores'!$C$2:$UD$20,14,FALSE)&lt;-3),"",'Total-corrected counts'!P723),"")</f>
        <v/>
      </c>
      <c r="Q723" t="str">
        <f>IFERROR(IF(OR(HLOOKUP($A723,'Z-scores'!$C$2:$UD$20,15,FALSE)&gt;3,HLOOKUP($A723,'Z-scores'!$C$2:$UD$20,15,FALSE)&lt;-3),"",'Total-corrected counts'!Q723),"")</f>
        <v/>
      </c>
      <c r="R723" t="str">
        <f>IFERROR(IF(OR(HLOOKUP($A723,'Z-scores'!$C$2:$UD$20,16,FALSE)&gt;3,HLOOKUP($A723,'Z-scores'!$C$2:$UD$20,16,FALSE)&lt;-3),"",'Total-corrected counts'!R723),"")</f>
        <v/>
      </c>
      <c r="S723" t="str">
        <f>IFERROR(IF(OR(HLOOKUP($A723,'Z-scores'!$C$2:$UD$20,17,FALSE)&gt;3,HLOOKUP($A723,'Z-scores'!$C$2:$UD$20,17,FALSE)&lt;-3),"",'Total-corrected counts'!S723),"")</f>
        <v/>
      </c>
      <c r="T723" t="str">
        <f>IFERROR(IF(OR(HLOOKUP($A723,'Z-scores'!$C$2:$UD$20,18,FALSE)&gt;3,HLOOKUP($A723,'Z-scores'!$C$2:$UD$20,18,FALSE)&lt;-3),"",'Total-corrected counts'!T723),"")</f>
        <v/>
      </c>
      <c r="U723" t="str">
        <f>IFERROR(IF(OR(HLOOKUP($A723,'Z-scores'!$C$2:$UD$20,19,FALSE)&gt;3,HLOOKUP($A723,'Z-scores'!$C$2:$UD$20,19,FALSE)&lt;-3),"",'Total-corrected counts'!U723),"")</f>
        <v/>
      </c>
      <c r="V723">
        <f t="shared" si="44"/>
        <v>1</v>
      </c>
      <c r="W723" s="10">
        <f>SUMIFS(Tabel132[Cluster],Tabel132[ID],A723)</f>
        <v>28</v>
      </c>
      <c r="X723" t="str">
        <f t="shared" si="45"/>
        <v/>
      </c>
      <c r="Y723" t="str">
        <f t="shared" si="46"/>
        <v/>
      </c>
      <c r="Z723" t="str">
        <f t="shared" si="47"/>
        <v/>
      </c>
    </row>
    <row r="724" spans="1:26" x14ac:dyDescent="0.25">
      <c r="A724">
        <v>732</v>
      </c>
      <c r="B724" t="s">
        <v>968</v>
      </c>
      <c r="C724">
        <v>74900</v>
      </c>
      <c r="D724">
        <v>491</v>
      </c>
      <c r="E724" t="str">
        <f>IFERROR(IF(OR(HLOOKUP($A724,'Z-scores'!$C$2:$UD$20,3,FALSE)&gt;3,HLOOKUP(A724,'Z-scores'!$C$2:$UD$20,3,FALSE)&lt;-3),"",'Total-corrected counts'!E724),"")</f>
        <v/>
      </c>
      <c r="F724" t="str">
        <f>IFERROR(IF(OR(HLOOKUP($A724,'Z-scores'!$C$2:$UD$20,4,FALSE)&gt;3,HLOOKUP($A724,'Z-scores'!$C$2:$UD$20,4,FALSE)&lt;-3),"",'Total-corrected counts'!F724),"")</f>
        <v/>
      </c>
      <c r="G724" t="str">
        <f>IFERROR(IF(OR(HLOOKUP($A724,'Z-scores'!$C$2:$UD$20,5,FALSE)&gt;3,HLOOKUP($A724,'Z-scores'!$C$2:$UD$20,5,FALSE)&lt;-3),"",'Total-corrected counts'!G724),"")</f>
        <v/>
      </c>
      <c r="H724" t="str">
        <f>IFERROR(IF(OR(HLOOKUP($A724,'Z-scores'!$C$2:$UD$20,6,FALSE)&gt;3,HLOOKUP($A724,'Z-scores'!$C$2:$UD$20,6,FALSE)&lt;-3),"",'Total-corrected counts'!H724),"")</f>
        <v/>
      </c>
      <c r="I724" t="str">
        <f>IFERROR(IF(OR(HLOOKUP($A724,'Z-scores'!$C$2:$UD$20,7,FALSE)&gt;3,HLOOKUP($A724,'Z-scores'!$C$2:$UD$20,7,FALSE)&lt;-3),"",'Total-corrected counts'!I724),"")</f>
        <v/>
      </c>
      <c r="J724" t="str">
        <f>IFERROR(IF(OR(HLOOKUP($A724,'Z-scores'!$C$2:$UD$20,8,FALSE)&gt;3,HLOOKUP($A724,'Z-scores'!$C$2:$UD$20,8,FALSE)&lt;-3),"",'Total-corrected counts'!J724),"")</f>
        <v/>
      </c>
      <c r="K724" t="str">
        <f>IFERROR(IF(OR(HLOOKUP($A724,'Z-scores'!$C$2:$UD$20,9,FALSE)&gt;3,HLOOKUP($A724,'Z-scores'!$C$2:$UD$20,9,FALSE)&lt;-3),"",'Total-corrected counts'!K724),"")</f>
        <v/>
      </c>
      <c r="L724" t="str">
        <f>IFERROR(IF(OR(HLOOKUP($A724,'Z-scores'!$C$2:$UD$20,10,FALSE)&gt;3,HLOOKUP($A724,'Z-scores'!$C$2:$UD$20,10,FALSE)&lt;-3),"",'Total-corrected counts'!L724),"")</f>
        <v/>
      </c>
      <c r="M724" t="str">
        <f>IFERROR(IF(OR(HLOOKUP($A724,'Z-scores'!$C$2:$UD$20,11,FALSE)&gt;3,HLOOKUP($A724,'Z-scores'!$C$2:$UD$20,11,FALSE)&lt;-3),"",'Total-corrected counts'!M724),"")</f>
        <v/>
      </c>
      <c r="N724" t="str">
        <f>IFERROR(IF(OR(HLOOKUP($A724,'Z-scores'!$C$2:$UD$20,12,FALSE)&gt;3,HLOOKUP($A724,'Z-scores'!$C$2:$UD$20,12,FALSE)&lt;-3),"",'Total-corrected counts'!N724),"")</f>
        <v/>
      </c>
      <c r="O724" t="str">
        <f>IFERROR(IF(OR(HLOOKUP($A724,'Z-scores'!$C$2:$UD$20,13,FALSE)&gt;3,HLOOKUP($A724,'Z-scores'!$C$2:$UD$20,13,FALSE)&lt;-3),"",'Total-corrected counts'!O724),"")</f>
        <v/>
      </c>
      <c r="P724" t="str">
        <f>IFERROR(IF(OR(HLOOKUP($A724,'Z-scores'!$C$2:$UD$20,14,FALSE)&gt;3,HLOOKUP($A724,'Z-scores'!$C$2:$UD$20,14,FALSE)&lt;-3),"",'Total-corrected counts'!P724),"")</f>
        <v/>
      </c>
      <c r="Q724" t="str">
        <f>IFERROR(IF(OR(HLOOKUP($A724,'Z-scores'!$C$2:$UD$20,15,FALSE)&gt;3,HLOOKUP($A724,'Z-scores'!$C$2:$UD$20,15,FALSE)&lt;-3),"",'Total-corrected counts'!Q724),"")</f>
        <v/>
      </c>
      <c r="R724" t="str">
        <f>IFERROR(IF(OR(HLOOKUP($A724,'Z-scores'!$C$2:$UD$20,16,FALSE)&gt;3,HLOOKUP($A724,'Z-scores'!$C$2:$UD$20,16,FALSE)&lt;-3),"",'Total-corrected counts'!R724),"")</f>
        <v/>
      </c>
      <c r="S724" t="str">
        <f>IFERROR(IF(OR(HLOOKUP($A724,'Z-scores'!$C$2:$UD$20,17,FALSE)&gt;3,HLOOKUP($A724,'Z-scores'!$C$2:$UD$20,17,FALSE)&lt;-3),"",'Total-corrected counts'!S724),"")</f>
        <v/>
      </c>
      <c r="T724" t="str">
        <f>IFERROR(IF(OR(HLOOKUP($A724,'Z-scores'!$C$2:$UD$20,18,FALSE)&gt;3,HLOOKUP($A724,'Z-scores'!$C$2:$UD$20,18,FALSE)&lt;-3),"",'Total-corrected counts'!T724),"")</f>
        <v/>
      </c>
      <c r="U724" t="str">
        <f>IFERROR(IF(OR(HLOOKUP($A724,'Z-scores'!$C$2:$UD$20,19,FALSE)&gt;3,HLOOKUP($A724,'Z-scores'!$C$2:$UD$20,19,FALSE)&lt;-3),"",'Total-corrected counts'!U724),"")</f>
        <v/>
      </c>
      <c r="V724">
        <f t="shared" si="44"/>
        <v>1</v>
      </c>
      <c r="W724" s="10">
        <f>SUMIFS(Tabel132[Cluster],Tabel132[ID],A724)</f>
        <v>84</v>
      </c>
      <c r="X724" t="str">
        <f t="shared" si="45"/>
        <v/>
      </c>
      <c r="Y724" t="str">
        <f t="shared" si="46"/>
        <v/>
      </c>
      <c r="Z724" t="str">
        <f t="shared" si="47"/>
        <v/>
      </c>
    </row>
    <row r="725" spans="1:26" x14ac:dyDescent="0.25">
      <c r="A725">
        <v>733</v>
      </c>
      <c r="B725" t="s">
        <v>359</v>
      </c>
      <c r="C725">
        <v>64300</v>
      </c>
      <c r="D725">
        <v>709</v>
      </c>
      <c r="E725" t="str">
        <f>IFERROR(IF(OR(HLOOKUP($A725,'Z-scores'!$C$2:$UD$20,3,FALSE)&gt;3,HLOOKUP(A725,'Z-scores'!$C$2:$UD$20,3,FALSE)&lt;-3),"",'Total-corrected counts'!E725),"")</f>
        <v/>
      </c>
      <c r="F725">
        <f>IFERROR(IF(OR(HLOOKUP($A725,'Z-scores'!$C$2:$UD$20,4,FALSE)&gt;3,HLOOKUP($A725,'Z-scores'!$C$2:$UD$20,4,FALSE)&lt;-3),"",'Total-corrected counts'!F725),"")</f>
        <v>66.189909012458699</v>
      </c>
      <c r="G725">
        <f>IFERROR(IF(OR(HLOOKUP($A725,'Z-scores'!$C$2:$UD$20,5,FALSE)&gt;3,HLOOKUP($A725,'Z-scores'!$C$2:$UD$20,5,FALSE)&lt;-3),"",'Total-corrected counts'!G725),"")</f>
        <v>1.5411517742383891</v>
      </c>
      <c r="H725">
        <f>IFERROR(IF(OR(HLOOKUP($A725,'Z-scores'!$C$2:$UD$20,6,FALSE)&gt;3,HLOOKUP($A725,'Z-scores'!$C$2:$UD$20,6,FALSE)&lt;-3),"",'Total-corrected counts'!H725),"")</f>
        <v>27.216231176719827</v>
      </c>
      <c r="I725">
        <f>IFERROR(IF(OR(HLOOKUP($A725,'Z-scores'!$C$2:$UD$20,7,FALSE)&gt;3,HLOOKUP($A725,'Z-scores'!$C$2:$UD$20,7,FALSE)&lt;-3),"",'Total-corrected counts'!I725),"")</f>
        <v>30.390439571603164</v>
      </c>
      <c r="J725">
        <f>IFERROR(IF(OR(HLOOKUP($A725,'Z-scores'!$C$2:$UD$20,8,FALSE)&gt;3,HLOOKUP($A725,'Z-scores'!$C$2:$UD$20,8,FALSE)&lt;-3),"",'Total-corrected counts'!J725),"")</f>
        <v>63.084172055989789</v>
      </c>
      <c r="K725">
        <f>IFERROR(IF(OR(HLOOKUP($A725,'Z-scores'!$C$2:$UD$20,9,FALSE)&gt;3,HLOOKUP($A725,'Z-scores'!$C$2:$UD$20,9,FALSE)&lt;-3),"",'Total-corrected counts'!K725),"")</f>
        <v>44.020290986119626</v>
      </c>
      <c r="L725">
        <f>IFERROR(IF(OR(HLOOKUP($A725,'Z-scores'!$C$2:$UD$20,10,FALSE)&gt;3,HLOOKUP($A725,'Z-scores'!$C$2:$UD$20,10,FALSE)&lt;-3),"",'Total-corrected counts'!L725),"")</f>
        <v>88.685821734045717</v>
      </c>
      <c r="M725">
        <f>IFERROR(IF(OR(HLOOKUP($A725,'Z-scores'!$C$2:$UD$20,11,FALSE)&gt;3,HLOOKUP($A725,'Z-scores'!$C$2:$UD$20,11,FALSE)&lt;-3),"",'Total-corrected counts'!M725),"")</f>
        <v>63.087877930577527</v>
      </c>
      <c r="N725">
        <f>IFERROR(IF(OR(HLOOKUP($A725,'Z-scores'!$C$2:$UD$20,12,FALSE)&gt;3,HLOOKUP($A725,'Z-scores'!$C$2:$UD$20,12,FALSE)&lt;-3),"",'Total-corrected counts'!N725),"")</f>
        <v>5.361035990421616</v>
      </c>
      <c r="O725">
        <f>IFERROR(IF(OR(HLOOKUP($A725,'Z-scores'!$C$2:$UD$20,13,FALSE)&gt;3,HLOOKUP($A725,'Z-scores'!$C$2:$UD$20,13,FALSE)&lt;-3),"",'Total-corrected counts'!O725),"")</f>
        <v>43.480206914631722</v>
      </c>
      <c r="P725">
        <f>IFERROR(IF(OR(HLOOKUP($A725,'Z-scores'!$C$2:$UD$20,14,FALSE)&gt;3,HLOOKUP($A725,'Z-scores'!$C$2:$UD$20,14,FALSE)&lt;-3),"",'Total-corrected counts'!P725),"")</f>
        <v>108.99421287442053</v>
      </c>
      <c r="Q725">
        <f>IFERROR(IF(OR(HLOOKUP($A725,'Z-scores'!$C$2:$UD$20,15,FALSE)&gt;3,HLOOKUP($A725,'Z-scores'!$C$2:$UD$20,15,FALSE)&lt;-3),"",'Total-corrected counts'!Q725),"")</f>
        <v>6.5722242591133542</v>
      </c>
      <c r="R725">
        <f>IFERROR(IF(OR(HLOOKUP($A725,'Z-scores'!$C$2:$UD$20,16,FALSE)&gt;3,HLOOKUP($A725,'Z-scores'!$C$2:$UD$20,16,FALSE)&lt;-3),"",'Total-corrected counts'!R725),"")</f>
        <v>61.947665041842725</v>
      </c>
      <c r="S725">
        <f>IFERROR(IF(OR(HLOOKUP($A725,'Z-scores'!$C$2:$UD$20,17,FALSE)&gt;3,HLOOKUP($A725,'Z-scores'!$C$2:$UD$20,17,FALSE)&lt;-3),"",'Total-corrected counts'!S725),"")</f>
        <v>26.615812713271211</v>
      </c>
      <c r="T725">
        <f>IFERROR(IF(OR(HLOOKUP($A725,'Z-scores'!$C$2:$UD$20,18,FALSE)&gt;3,HLOOKUP($A725,'Z-scores'!$C$2:$UD$20,18,FALSE)&lt;-3),"",'Total-corrected counts'!T725),"")</f>
        <v>26.090930802762188</v>
      </c>
      <c r="U725">
        <f>IFERROR(IF(OR(HLOOKUP($A725,'Z-scores'!$C$2:$UD$20,19,FALSE)&gt;3,HLOOKUP($A725,'Z-scores'!$C$2:$UD$20,19,FALSE)&lt;-3),"",'Total-corrected counts'!U725),"")</f>
        <v>54.573148240562745</v>
      </c>
      <c r="V725">
        <f t="shared" si="44"/>
        <v>1</v>
      </c>
      <c r="W725" s="10">
        <f>SUMIFS(Tabel132[Cluster],Tabel132[ID],A725)</f>
        <v>76</v>
      </c>
      <c r="X725">
        <f t="shared" si="45"/>
        <v>0.6899090893944495</v>
      </c>
      <c r="Y725">
        <f t="shared" si="46"/>
        <v>48.02698678021909</v>
      </c>
      <c r="Z725">
        <f t="shared" si="47"/>
        <v>41.704404604628266</v>
      </c>
    </row>
    <row r="726" spans="1:26" x14ac:dyDescent="0.25">
      <c r="A726">
        <v>734</v>
      </c>
      <c r="B726" t="s">
        <v>969</v>
      </c>
      <c r="C726">
        <v>39800</v>
      </c>
      <c r="D726">
        <v>726</v>
      </c>
      <c r="E726" t="str">
        <f>IFERROR(IF(OR(HLOOKUP($A726,'Z-scores'!$C$2:$UD$20,3,FALSE)&gt;3,HLOOKUP(A726,'Z-scores'!$C$2:$UD$20,3,FALSE)&lt;-3),"",'Total-corrected counts'!E726),"")</f>
        <v/>
      </c>
      <c r="F726" t="str">
        <f>IFERROR(IF(OR(HLOOKUP($A726,'Z-scores'!$C$2:$UD$20,4,FALSE)&gt;3,HLOOKUP($A726,'Z-scores'!$C$2:$UD$20,4,FALSE)&lt;-3),"",'Total-corrected counts'!F726),"")</f>
        <v/>
      </c>
      <c r="G726" t="str">
        <f>IFERROR(IF(OR(HLOOKUP($A726,'Z-scores'!$C$2:$UD$20,5,FALSE)&gt;3,HLOOKUP($A726,'Z-scores'!$C$2:$UD$20,5,FALSE)&lt;-3),"",'Total-corrected counts'!G726),"")</f>
        <v/>
      </c>
      <c r="H726" t="str">
        <f>IFERROR(IF(OR(HLOOKUP($A726,'Z-scores'!$C$2:$UD$20,6,FALSE)&gt;3,HLOOKUP($A726,'Z-scores'!$C$2:$UD$20,6,FALSE)&lt;-3),"",'Total-corrected counts'!H726),"")</f>
        <v/>
      </c>
      <c r="I726" t="str">
        <f>IFERROR(IF(OR(HLOOKUP($A726,'Z-scores'!$C$2:$UD$20,7,FALSE)&gt;3,HLOOKUP($A726,'Z-scores'!$C$2:$UD$20,7,FALSE)&lt;-3),"",'Total-corrected counts'!I726),"")</f>
        <v/>
      </c>
      <c r="J726" t="str">
        <f>IFERROR(IF(OR(HLOOKUP($A726,'Z-scores'!$C$2:$UD$20,8,FALSE)&gt;3,HLOOKUP($A726,'Z-scores'!$C$2:$UD$20,8,FALSE)&lt;-3),"",'Total-corrected counts'!J726),"")</f>
        <v/>
      </c>
      <c r="K726" t="str">
        <f>IFERROR(IF(OR(HLOOKUP($A726,'Z-scores'!$C$2:$UD$20,9,FALSE)&gt;3,HLOOKUP($A726,'Z-scores'!$C$2:$UD$20,9,FALSE)&lt;-3),"",'Total-corrected counts'!K726),"")</f>
        <v/>
      </c>
      <c r="L726" t="str">
        <f>IFERROR(IF(OR(HLOOKUP($A726,'Z-scores'!$C$2:$UD$20,10,FALSE)&gt;3,HLOOKUP($A726,'Z-scores'!$C$2:$UD$20,10,FALSE)&lt;-3),"",'Total-corrected counts'!L726),"")</f>
        <v/>
      </c>
      <c r="M726" t="str">
        <f>IFERROR(IF(OR(HLOOKUP($A726,'Z-scores'!$C$2:$UD$20,11,FALSE)&gt;3,HLOOKUP($A726,'Z-scores'!$C$2:$UD$20,11,FALSE)&lt;-3),"",'Total-corrected counts'!M726),"")</f>
        <v/>
      </c>
      <c r="N726" t="str">
        <f>IFERROR(IF(OR(HLOOKUP($A726,'Z-scores'!$C$2:$UD$20,12,FALSE)&gt;3,HLOOKUP($A726,'Z-scores'!$C$2:$UD$20,12,FALSE)&lt;-3),"",'Total-corrected counts'!N726),"")</f>
        <v/>
      </c>
      <c r="O726" t="str">
        <f>IFERROR(IF(OR(HLOOKUP($A726,'Z-scores'!$C$2:$UD$20,13,FALSE)&gt;3,HLOOKUP($A726,'Z-scores'!$C$2:$UD$20,13,FALSE)&lt;-3),"",'Total-corrected counts'!O726),"")</f>
        <v/>
      </c>
      <c r="P726" t="str">
        <f>IFERROR(IF(OR(HLOOKUP($A726,'Z-scores'!$C$2:$UD$20,14,FALSE)&gt;3,HLOOKUP($A726,'Z-scores'!$C$2:$UD$20,14,FALSE)&lt;-3),"",'Total-corrected counts'!P726),"")</f>
        <v/>
      </c>
      <c r="Q726" t="str">
        <f>IFERROR(IF(OR(HLOOKUP($A726,'Z-scores'!$C$2:$UD$20,15,FALSE)&gt;3,HLOOKUP($A726,'Z-scores'!$C$2:$UD$20,15,FALSE)&lt;-3),"",'Total-corrected counts'!Q726),"")</f>
        <v/>
      </c>
      <c r="R726" t="str">
        <f>IFERROR(IF(OR(HLOOKUP($A726,'Z-scores'!$C$2:$UD$20,16,FALSE)&gt;3,HLOOKUP($A726,'Z-scores'!$C$2:$UD$20,16,FALSE)&lt;-3),"",'Total-corrected counts'!R726),"")</f>
        <v/>
      </c>
      <c r="S726" t="str">
        <f>IFERROR(IF(OR(HLOOKUP($A726,'Z-scores'!$C$2:$UD$20,17,FALSE)&gt;3,HLOOKUP($A726,'Z-scores'!$C$2:$UD$20,17,FALSE)&lt;-3),"",'Total-corrected counts'!S726),"")</f>
        <v/>
      </c>
      <c r="T726" t="str">
        <f>IFERROR(IF(OR(HLOOKUP($A726,'Z-scores'!$C$2:$UD$20,18,FALSE)&gt;3,HLOOKUP($A726,'Z-scores'!$C$2:$UD$20,18,FALSE)&lt;-3),"",'Total-corrected counts'!T726),"")</f>
        <v/>
      </c>
      <c r="U726" t="str">
        <f>IFERROR(IF(OR(HLOOKUP($A726,'Z-scores'!$C$2:$UD$20,19,FALSE)&gt;3,HLOOKUP($A726,'Z-scores'!$C$2:$UD$20,19,FALSE)&lt;-3),"",'Total-corrected counts'!U726),"")</f>
        <v/>
      </c>
      <c r="V726">
        <f t="shared" si="44"/>
        <v>1</v>
      </c>
      <c r="W726" s="10">
        <f>SUMIFS(Tabel132[Cluster],Tabel132[ID],A726)</f>
        <v>52</v>
      </c>
      <c r="X726" t="str">
        <f t="shared" si="45"/>
        <v/>
      </c>
      <c r="Y726" t="str">
        <f t="shared" si="46"/>
        <v/>
      </c>
      <c r="Z726" t="str">
        <f t="shared" si="47"/>
        <v/>
      </c>
    </row>
    <row r="727" spans="1:26" x14ac:dyDescent="0.25">
      <c r="A727">
        <v>735</v>
      </c>
      <c r="B727" t="s">
        <v>360</v>
      </c>
      <c r="C727">
        <v>11400</v>
      </c>
      <c r="D727">
        <v>1002</v>
      </c>
      <c r="E727">
        <f>IFERROR(IF(OR(HLOOKUP($A727,'Z-scores'!$C$2:$UD$20,3,FALSE)&gt;3,HLOOKUP(A727,'Z-scores'!$C$2:$UD$20,3,FALSE)&lt;-3),"",'Total-corrected counts'!E727),"")</f>
        <v>3.9952661979186512</v>
      </c>
      <c r="F727">
        <f>IFERROR(IF(OR(HLOOKUP($A727,'Z-scores'!$C$2:$UD$20,4,FALSE)&gt;3,HLOOKUP($A727,'Z-scores'!$C$2:$UD$20,4,FALSE)&lt;-3),"",'Total-corrected counts'!F727),"")</f>
        <v>1.7308304376786201</v>
      </c>
      <c r="G727">
        <f>IFERROR(IF(OR(HLOOKUP($A727,'Z-scores'!$C$2:$UD$20,5,FALSE)&gt;3,HLOOKUP($A727,'Z-scores'!$C$2:$UD$20,5,FALSE)&lt;-3),"",'Total-corrected counts'!G727),"")</f>
        <v>15.905089225636706</v>
      </c>
      <c r="H727">
        <f>IFERROR(IF(OR(HLOOKUP($A727,'Z-scores'!$C$2:$UD$20,6,FALSE)&gt;3,HLOOKUP($A727,'Z-scores'!$C$2:$UD$20,6,FALSE)&lt;-3),"",'Total-corrected counts'!H727),"")</f>
        <v>5.9053427995652656</v>
      </c>
      <c r="I727">
        <f>IFERROR(IF(OR(HLOOKUP($A727,'Z-scores'!$C$2:$UD$20,7,FALSE)&gt;3,HLOOKUP($A727,'Z-scores'!$C$2:$UD$20,7,FALSE)&lt;-3),"",'Total-corrected counts'!I727),"")</f>
        <v>1.9948343641003696</v>
      </c>
      <c r="J727">
        <f>IFERROR(IF(OR(HLOOKUP($A727,'Z-scores'!$C$2:$UD$20,8,FALSE)&gt;3,HLOOKUP($A727,'Z-scores'!$C$2:$UD$20,8,FALSE)&lt;-3),"",'Total-corrected counts'!J727),"")</f>
        <v>4.9209007121992974</v>
      </c>
      <c r="K727">
        <f>IFERROR(IF(OR(HLOOKUP($A727,'Z-scores'!$C$2:$UD$20,9,FALSE)&gt;3,HLOOKUP($A727,'Z-scores'!$C$2:$UD$20,9,FALSE)&lt;-3),"",'Total-corrected counts'!K727),"")</f>
        <v>6.5466302469479905</v>
      </c>
      <c r="L727">
        <f>IFERROR(IF(OR(HLOOKUP($A727,'Z-scores'!$C$2:$UD$20,10,FALSE)&gt;3,HLOOKUP($A727,'Z-scores'!$C$2:$UD$20,10,FALSE)&lt;-3),"",'Total-corrected counts'!L727),"")</f>
        <v>2.1784494026462426</v>
      </c>
      <c r="M727">
        <f>IFERROR(IF(OR(HLOOKUP($A727,'Z-scores'!$C$2:$UD$20,11,FALSE)&gt;3,HLOOKUP($A727,'Z-scores'!$C$2:$UD$20,11,FALSE)&lt;-3),"",'Total-corrected counts'!M727),"")</f>
        <v>3.1700598901721695</v>
      </c>
      <c r="N727">
        <f>IFERROR(IF(OR(HLOOKUP($A727,'Z-scores'!$C$2:$UD$20,12,FALSE)&gt;3,HLOOKUP($A727,'Z-scores'!$C$2:$UD$20,12,FALSE)&lt;-3),"",'Total-corrected counts'!N727),"")</f>
        <v>7.6704053401416967</v>
      </c>
      <c r="O727">
        <f>IFERROR(IF(OR(HLOOKUP($A727,'Z-scores'!$C$2:$UD$20,13,FALSE)&gt;3,HLOOKUP($A727,'Z-scores'!$C$2:$UD$20,13,FALSE)&lt;-3),"",'Total-corrected counts'!O727),"")</f>
        <v>8.9888260579706927</v>
      </c>
      <c r="P727">
        <f>IFERROR(IF(OR(HLOOKUP($A727,'Z-scores'!$C$2:$UD$20,14,FALSE)&gt;3,HLOOKUP($A727,'Z-scores'!$C$2:$UD$20,14,FALSE)&lt;-3),"",'Total-corrected counts'!P727),"")</f>
        <v>6.5816212926560649</v>
      </c>
      <c r="Q727">
        <f>IFERROR(IF(OR(HLOOKUP($A727,'Z-scores'!$C$2:$UD$20,15,FALSE)&gt;3,HLOOKUP($A727,'Z-scores'!$C$2:$UD$20,15,FALSE)&lt;-3),"",'Total-corrected counts'!Q727),"")</f>
        <v>18.410028785172127</v>
      </c>
      <c r="R727">
        <f>IFERROR(IF(OR(HLOOKUP($A727,'Z-scores'!$C$2:$UD$20,16,FALSE)&gt;3,HLOOKUP($A727,'Z-scores'!$C$2:$UD$20,16,FALSE)&lt;-3),"",'Total-corrected counts'!R727),"")</f>
        <v>12.533783716098579</v>
      </c>
      <c r="S727">
        <f>IFERROR(IF(OR(HLOOKUP($A727,'Z-scores'!$C$2:$UD$20,17,FALSE)&gt;3,HLOOKUP($A727,'Z-scores'!$C$2:$UD$20,17,FALSE)&lt;-3),"",'Total-corrected counts'!S727),"")</f>
        <v>6.8778777702864824</v>
      </c>
      <c r="T727">
        <f>IFERROR(IF(OR(HLOOKUP($A727,'Z-scores'!$C$2:$UD$20,18,FALSE)&gt;3,HLOOKUP($A727,'Z-scores'!$C$2:$UD$20,18,FALSE)&lt;-3),"",'Total-corrected counts'!T727),"")</f>
        <v>16.185483579981547</v>
      </c>
      <c r="U727">
        <f>IFERROR(IF(OR(HLOOKUP($A727,'Z-scores'!$C$2:$UD$20,19,FALSE)&gt;3,HLOOKUP($A727,'Z-scores'!$C$2:$UD$20,19,FALSE)&lt;-3),"",'Total-corrected counts'!U727),"")</f>
        <v>1.0458117625616747</v>
      </c>
      <c r="V727">
        <f t="shared" si="44"/>
        <v>1</v>
      </c>
      <c r="W727" s="10">
        <f>SUMIFS(Tabel132[Cluster],Tabel132[ID],A727)</f>
        <v>15</v>
      </c>
      <c r="X727">
        <f t="shared" si="45"/>
        <v>7.6369588141806638E-2</v>
      </c>
      <c r="Y727">
        <f t="shared" si="46"/>
        <v>5.1497114752072575</v>
      </c>
      <c r="Z727">
        <f t="shared" si="47"/>
        <v>9.7867297881086071</v>
      </c>
    </row>
    <row r="728" spans="1:26" x14ac:dyDescent="0.25">
      <c r="A728">
        <v>736</v>
      </c>
      <c r="B728" t="s">
        <v>970</v>
      </c>
      <c r="C728">
        <v>110000</v>
      </c>
      <c r="D728">
        <v>1000</v>
      </c>
      <c r="E728" t="str">
        <f>IFERROR(IF(OR(HLOOKUP($A728,'Z-scores'!$C$2:$UD$20,3,FALSE)&gt;3,HLOOKUP(A728,'Z-scores'!$C$2:$UD$20,3,FALSE)&lt;-3),"",'Total-corrected counts'!E728),"")</f>
        <v/>
      </c>
      <c r="F728" t="str">
        <f>IFERROR(IF(OR(HLOOKUP($A728,'Z-scores'!$C$2:$UD$20,4,FALSE)&gt;3,HLOOKUP($A728,'Z-scores'!$C$2:$UD$20,4,FALSE)&lt;-3),"",'Total-corrected counts'!F728),"")</f>
        <v/>
      </c>
      <c r="G728" t="str">
        <f>IFERROR(IF(OR(HLOOKUP($A728,'Z-scores'!$C$2:$UD$20,5,FALSE)&gt;3,HLOOKUP($A728,'Z-scores'!$C$2:$UD$20,5,FALSE)&lt;-3),"",'Total-corrected counts'!G728),"")</f>
        <v/>
      </c>
      <c r="H728" t="str">
        <f>IFERROR(IF(OR(HLOOKUP($A728,'Z-scores'!$C$2:$UD$20,6,FALSE)&gt;3,HLOOKUP($A728,'Z-scores'!$C$2:$UD$20,6,FALSE)&lt;-3),"",'Total-corrected counts'!H728),"")</f>
        <v/>
      </c>
      <c r="I728" t="str">
        <f>IFERROR(IF(OR(HLOOKUP($A728,'Z-scores'!$C$2:$UD$20,7,FALSE)&gt;3,HLOOKUP($A728,'Z-scores'!$C$2:$UD$20,7,FALSE)&lt;-3),"",'Total-corrected counts'!I728),"")</f>
        <v/>
      </c>
      <c r="J728" t="str">
        <f>IFERROR(IF(OR(HLOOKUP($A728,'Z-scores'!$C$2:$UD$20,8,FALSE)&gt;3,HLOOKUP($A728,'Z-scores'!$C$2:$UD$20,8,FALSE)&lt;-3),"",'Total-corrected counts'!J728),"")</f>
        <v/>
      </c>
      <c r="K728" t="str">
        <f>IFERROR(IF(OR(HLOOKUP($A728,'Z-scores'!$C$2:$UD$20,9,FALSE)&gt;3,HLOOKUP($A728,'Z-scores'!$C$2:$UD$20,9,FALSE)&lt;-3),"",'Total-corrected counts'!K728),"")</f>
        <v/>
      </c>
      <c r="L728" t="str">
        <f>IFERROR(IF(OR(HLOOKUP($A728,'Z-scores'!$C$2:$UD$20,10,FALSE)&gt;3,HLOOKUP($A728,'Z-scores'!$C$2:$UD$20,10,FALSE)&lt;-3),"",'Total-corrected counts'!L728),"")</f>
        <v/>
      </c>
      <c r="M728" t="str">
        <f>IFERROR(IF(OR(HLOOKUP($A728,'Z-scores'!$C$2:$UD$20,11,FALSE)&gt;3,HLOOKUP($A728,'Z-scores'!$C$2:$UD$20,11,FALSE)&lt;-3),"",'Total-corrected counts'!M728),"")</f>
        <v/>
      </c>
      <c r="N728" t="str">
        <f>IFERROR(IF(OR(HLOOKUP($A728,'Z-scores'!$C$2:$UD$20,12,FALSE)&gt;3,HLOOKUP($A728,'Z-scores'!$C$2:$UD$20,12,FALSE)&lt;-3),"",'Total-corrected counts'!N728),"")</f>
        <v/>
      </c>
      <c r="O728" t="str">
        <f>IFERROR(IF(OR(HLOOKUP($A728,'Z-scores'!$C$2:$UD$20,13,FALSE)&gt;3,HLOOKUP($A728,'Z-scores'!$C$2:$UD$20,13,FALSE)&lt;-3),"",'Total-corrected counts'!O728),"")</f>
        <v/>
      </c>
      <c r="P728" t="str">
        <f>IFERROR(IF(OR(HLOOKUP($A728,'Z-scores'!$C$2:$UD$20,14,FALSE)&gt;3,HLOOKUP($A728,'Z-scores'!$C$2:$UD$20,14,FALSE)&lt;-3),"",'Total-corrected counts'!P728),"")</f>
        <v/>
      </c>
      <c r="Q728" t="str">
        <f>IFERROR(IF(OR(HLOOKUP($A728,'Z-scores'!$C$2:$UD$20,15,FALSE)&gt;3,HLOOKUP($A728,'Z-scores'!$C$2:$UD$20,15,FALSE)&lt;-3),"",'Total-corrected counts'!Q728),"")</f>
        <v/>
      </c>
      <c r="R728" t="str">
        <f>IFERROR(IF(OR(HLOOKUP($A728,'Z-scores'!$C$2:$UD$20,16,FALSE)&gt;3,HLOOKUP($A728,'Z-scores'!$C$2:$UD$20,16,FALSE)&lt;-3),"",'Total-corrected counts'!R728),"")</f>
        <v/>
      </c>
      <c r="S728" t="str">
        <f>IFERROR(IF(OR(HLOOKUP($A728,'Z-scores'!$C$2:$UD$20,17,FALSE)&gt;3,HLOOKUP($A728,'Z-scores'!$C$2:$UD$20,17,FALSE)&lt;-3),"",'Total-corrected counts'!S728),"")</f>
        <v/>
      </c>
      <c r="T728" t="str">
        <f>IFERROR(IF(OR(HLOOKUP($A728,'Z-scores'!$C$2:$UD$20,18,FALSE)&gt;3,HLOOKUP($A728,'Z-scores'!$C$2:$UD$20,18,FALSE)&lt;-3),"",'Total-corrected counts'!T728),"")</f>
        <v/>
      </c>
      <c r="U728" t="str">
        <f>IFERROR(IF(OR(HLOOKUP($A728,'Z-scores'!$C$2:$UD$20,19,FALSE)&gt;3,HLOOKUP($A728,'Z-scores'!$C$2:$UD$20,19,FALSE)&lt;-3),"",'Total-corrected counts'!U728),"")</f>
        <v/>
      </c>
      <c r="V728">
        <f t="shared" si="44"/>
        <v>1</v>
      </c>
      <c r="W728" s="10">
        <f>SUMIFS(Tabel132[Cluster],Tabel132[ID],A728)</f>
        <v>0</v>
      </c>
      <c r="X728" t="str">
        <f t="shared" si="45"/>
        <v/>
      </c>
      <c r="Y728" t="str">
        <f t="shared" si="46"/>
        <v/>
      </c>
      <c r="Z728" t="str">
        <f t="shared" si="47"/>
        <v/>
      </c>
    </row>
    <row r="729" spans="1:26" x14ac:dyDescent="0.25">
      <c r="A729">
        <v>737</v>
      </c>
      <c r="B729" t="s">
        <v>971</v>
      </c>
      <c r="C729">
        <v>111700</v>
      </c>
      <c r="D729">
        <v>1099</v>
      </c>
      <c r="E729" t="str">
        <f>IFERROR(IF(OR(HLOOKUP($A729,'Z-scores'!$C$2:$UD$20,3,FALSE)&gt;3,HLOOKUP(A729,'Z-scores'!$C$2:$UD$20,3,FALSE)&lt;-3),"",'Total-corrected counts'!E729),"")</f>
        <v/>
      </c>
      <c r="F729" t="str">
        <f>IFERROR(IF(OR(HLOOKUP($A729,'Z-scores'!$C$2:$UD$20,4,FALSE)&gt;3,HLOOKUP($A729,'Z-scores'!$C$2:$UD$20,4,FALSE)&lt;-3),"",'Total-corrected counts'!F729),"")</f>
        <v/>
      </c>
      <c r="G729" t="str">
        <f>IFERROR(IF(OR(HLOOKUP($A729,'Z-scores'!$C$2:$UD$20,5,FALSE)&gt;3,HLOOKUP($A729,'Z-scores'!$C$2:$UD$20,5,FALSE)&lt;-3),"",'Total-corrected counts'!G729),"")</f>
        <v/>
      </c>
      <c r="H729" t="str">
        <f>IFERROR(IF(OR(HLOOKUP($A729,'Z-scores'!$C$2:$UD$20,6,FALSE)&gt;3,HLOOKUP($A729,'Z-scores'!$C$2:$UD$20,6,FALSE)&lt;-3),"",'Total-corrected counts'!H729),"")</f>
        <v/>
      </c>
      <c r="I729" t="str">
        <f>IFERROR(IF(OR(HLOOKUP($A729,'Z-scores'!$C$2:$UD$20,7,FALSE)&gt;3,HLOOKUP($A729,'Z-scores'!$C$2:$UD$20,7,FALSE)&lt;-3),"",'Total-corrected counts'!I729),"")</f>
        <v/>
      </c>
      <c r="J729" t="str">
        <f>IFERROR(IF(OR(HLOOKUP($A729,'Z-scores'!$C$2:$UD$20,8,FALSE)&gt;3,HLOOKUP($A729,'Z-scores'!$C$2:$UD$20,8,FALSE)&lt;-3),"",'Total-corrected counts'!J729),"")</f>
        <v/>
      </c>
      <c r="K729" t="str">
        <f>IFERROR(IF(OR(HLOOKUP($A729,'Z-scores'!$C$2:$UD$20,9,FALSE)&gt;3,HLOOKUP($A729,'Z-scores'!$C$2:$UD$20,9,FALSE)&lt;-3),"",'Total-corrected counts'!K729),"")</f>
        <v/>
      </c>
      <c r="L729" t="str">
        <f>IFERROR(IF(OR(HLOOKUP($A729,'Z-scores'!$C$2:$UD$20,10,FALSE)&gt;3,HLOOKUP($A729,'Z-scores'!$C$2:$UD$20,10,FALSE)&lt;-3),"",'Total-corrected counts'!L729),"")</f>
        <v/>
      </c>
      <c r="M729" t="str">
        <f>IFERROR(IF(OR(HLOOKUP($A729,'Z-scores'!$C$2:$UD$20,11,FALSE)&gt;3,HLOOKUP($A729,'Z-scores'!$C$2:$UD$20,11,FALSE)&lt;-3),"",'Total-corrected counts'!M729),"")</f>
        <v/>
      </c>
      <c r="N729" t="str">
        <f>IFERROR(IF(OR(HLOOKUP($A729,'Z-scores'!$C$2:$UD$20,12,FALSE)&gt;3,HLOOKUP($A729,'Z-scores'!$C$2:$UD$20,12,FALSE)&lt;-3),"",'Total-corrected counts'!N729),"")</f>
        <v/>
      </c>
      <c r="O729" t="str">
        <f>IFERROR(IF(OR(HLOOKUP($A729,'Z-scores'!$C$2:$UD$20,13,FALSE)&gt;3,HLOOKUP($A729,'Z-scores'!$C$2:$UD$20,13,FALSE)&lt;-3),"",'Total-corrected counts'!O729),"")</f>
        <v/>
      </c>
      <c r="P729" t="str">
        <f>IFERROR(IF(OR(HLOOKUP($A729,'Z-scores'!$C$2:$UD$20,14,FALSE)&gt;3,HLOOKUP($A729,'Z-scores'!$C$2:$UD$20,14,FALSE)&lt;-3),"",'Total-corrected counts'!P729),"")</f>
        <v/>
      </c>
      <c r="Q729" t="str">
        <f>IFERROR(IF(OR(HLOOKUP($A729,'Z-scores'!$C$2:$UD$20,15,FALSE)&gt;3,HLOOKUP($A729,'Z-scores'!$C$2:$UD$20,15,FALSE)&lt;-3),"",'Total-corrected counts'!Q729),"")</f>
        <v/>
      </c>
      <c r="R729" t="str">
        <f>IFERROR(IF(OR(HLOOKUP($A729,'Z-scores'!$C$2:$UD$20,16,FALSE)&gt;3,HLOOKUP($A729,'Z-scores'!$C$2:$UD$20,16,FALSE)&lt;-3),"",'Total-corrected counts'!R729),"")</f>
        <v/>
      </c>
      <c r="S729" t="str">
        <f>IFERROR(IF(OR(HLOOKUP($A729,'Z-scores'!$C$2:$UD$20,17,FALSE)&gt;3,HLOOKUP($A729,'Z-scores'!$C$2:$UD$20,17,FALSE)&lt;-3),"",'Total-corrected counts'!S729),"")</f>
        <v/>
      </c>
      <c r="T729" t="str">
        <f>IFERROR(IF(OR(HLOOKUP($A729,'Z-scores'!$C$2:$UD$20,18,FALSE)&gt;3,HLOOKUP($A729,'Z-scores'!$C$2:$UD$20,18,FALSE)&lt;-3),"",'Total-corrected counts'!T729),"")</f>
        <v/>
      </c>
      <c r="U729" t="str">
        <f>IFERROR(IF(OR(HLOOKUP($A729,'Z-scores'!$C$2:$UD$20,19,FALSE)&gt;3,HLOOKUP($A729,'Z-scores'!$C$2:$UD$20,19,FALSE)&lt;-3),"",'Total-corrected counts'!U729),"")</f>
        <v/>
      </c>
      <c r="V729">
        <f t="shared" si="44"/>
        <v>1</v>
      </c>
      <c r="W729" s="10">
        <f>SUMIFS(Tabel132[Cluster],Tabel132[ID],A729)</f>
        <v>0</v>
      </c>
      <c r="X729" t="str">
        <f t="shared" si="45"/>
        <v/>
      </c>
      <c r="Y729" t="str">
        <f t="shared" si="46"/>
        <v/>
      </c>
      <c r="Z729" t="str">
        <f t="shared" si="47"/>
        <v/>
      </c>
    </row>
    <row r="730" spans="1:26" x14ac:dyDescent="0.25">
      <c r="A730">
        <v>738</v>
      </c>
      <c r="B730" t="s">
        <v>972</v>
      </c>
      <c r="C730">
        <v>22600</v>
      </c>
      <c r="D730">
        <v>714</v>
      </c>
      <c r="E730" t="str">
        <f>IFERROR(IF(OR(HLOOKUP($A730,'Z-scores'!$C$2:$UD$20,3,FALSE)&gt;3,HLOOKUP(A730,'Z-scores'!$C$2:$UD$20,3,FALSE)&lt;-3),"",'Total-corrected counts'!E730),"")</f>
        <v/>
      </c>
      <c r="F730" t="str">
        <f>IFERROR(IF(OR(HLOOKUP($A730,'Z-scores'!$C$2:$UD$20,4,FALSE)&gt;3,HLOOKUP($A730,'Z-scores'!$C$2:$UD$20,4,FALSE)&lt;-3),"",'Total-corrected counts'!F730),"")</f>
        <v/>
      </c>
      <c r="G730" t="str">
        <f>IFERROR(IF(OR(HLOOKUP($A730,'Z-scores'!$C$2:$UD$20,5,FALSE)&gt;3,HLOOKUP($A730,'Z-scores'!$C$2:$UD$20,5,FALSE)&lt;-3),"",'Total-corrected counts'!G730),"")</f>
        <v/>
      </c>
      <c r="H730" t="str">
        <f>IFERROR(IF(OR(HLOOKUP($A730,'Z-scores'!$C$2:$UD$20,6,FALSE)&gt;3,HLOOKUP($A730,'Z-scores'!$C$2:$UD$20,6,FALSE)&lt;-3),"",'Total-corrected counts'!H730),"")</f>
        <v/>
      </c>
      <c r="I730" t="str">
        <f>IFERROR(IF(OR(HLOOKUP($A730,'Z-scores'!$C$2:$UD$20,7,FALSE)&gt;3,HLOOKUP($A730,'Z-scores'!$C$2:$UD$20,7,FALSE)&lt;-3),"",'Total-corrected counts'!I730),"")</f>
        <v/>
      </c>
      <c r="J730" t="str">
        <f>IFERROR(IF(OR(HLOOKUP($A730,'Z-scores'!$C$2:$UD$20,8,FALSE)&gt;3,HLOOKUP($A730,'Z-scores'!$C$2:$UD$20,8,FALSE)&lt;-3),"",'Total-corrected counts'!J730),"")</f>
        <v/>
      </c>
      <c r="K730" t="str">
        <f>IFERROR(IF(OR(HLOOKUP($A730,'Z-scores'!$C$2:$UD$20,9,FALSE)&gt;3,HLOOKUP($A730,'Z-scores'!$C$2:$UD$20,9,FALSE)&lt;-3),"",'Total-corrected counts'!K730),"")</f>
        <v/>
      </c>
      <c r="L730" t="str">
        <f>IFERROR(IF(OR(HLOOKUP($A730,'Z-scores'!$C$2:$UD$20,10,FALSE)&gt;3,HLOOKUP($A730,'Z-scores'!$C$2:$UD$20,10,FALSE)&lt;-3),"",'Total-corrected counts'!L730),"")</f>
        <v/>
      </c>
      <c r="M730" t="str">
        <f>IFERROR(IF(OR(HLOOKUP($A730,'Z-scores'!$C$2:$UD$20,11,FALSE)&gt;3,HLOOKUP($A730,'Z-scores'!$C$2:$UD$20,11,FALSE)&lt;-3),"",'Total-corrected counts'!M730),"")</f>
        <v/>
      </c>
      <c r="N730" t="str">
        <f>IFERROR(IF(OR(HLOOKUP($A730,'Z-scores'!$C$2:$UD$20,12,FALSE)&gt;3,HLOOKUP($A730,'Z-scores'!$C$2:$UD$20,12,FALSE)&lt;-3),"",'Total-corrected counts'!N730),"")</f>
        <v/>
      </c>
      <c r="O730" t="str">
        <f>IFERROR(IF(OR(HLOOKUP($A730,'Z-scores'!$C$2:$UD$20,13,FALSE)&gt;3,HLOOKUP($A730,'Z-scores'!$C$2:$UD$20,13,FALSE)&lt;-3),"",'Total-corrected counts'!O730),"")</f>
        <v/>
      </c>
      <c r="P730" t="str">
        <f>IFERROR(IF(OR(HLOOKUP($A730,'Z-scores'!$C$2:$UD$20,14,FALSE)&gt;3,HLOOKUP($A730,'Z-scores'!$C$2:$UD$20,14,FALSE)&lt;-3),"",'Total-corrected counts'!P730),"")</f>
        <v/>
      </c>
      <c r="Q730" t="str">
        <f>IFERROR(IF(OR(HLOOKUP($A730,'Z-scores'!$C$2:$UD$20,15,FALSE)&gt;3,HLOOKUP($A730,'Z-scores'!$C$2:$UD$20,15,FALSE)&lt;-3),"",'Total-corrected counts'!Q730),"")</f>
        <v/>
      </c>
      <c r="R730" t="str">
        <f>IFERROR(IF(OR(HLOOKUP($A730,'Z-scores'!$C$2:$UD$20,16,FALSE)&gt;3,HLOOKUP($A730,'Z-scores'!$C$2:$UD$20,16,FALSE)&lt;-3),"",'Total-corrected counts'!R730),"")</f>
        <v/>
      </c>
      <c r="S730" t="str">
        <f>IFERROR(IF(OR(HLOOKUP($A730,'Z-scores'!$C$2:$UD$20,17,FALSE)&gt;3,HLOOKUP($A730,'Z-scores'!$C$2:$UD$20,17,FALSE)&lt;-3),"",'Total-corrected counts'!S730),"")</f>
        <v/>
      </c>
      <c r="T730" t="str">
        <f>IFERROR(IF(OR(HLOOKUP($A730,'Z-scores'!$C$2:$UD$20,18,FALSE)&gt;3,HLOOKUP($A730,'Z-scores'!$C$2:$UD$20,18,FALSE)&lt;-3),"",'Total-corrected counts'!T730),"")</f>
        <v/>
      </c>
      <c r="U730" t="str">
        <f>IFERROR(IF(OR(HLOOKUP($A730,'Z-scores'!$C$2:$UD$20,19,FALSE)&gt;3,HLOOKUP($A730,'Z-scores'!$C$2:$UD$20,19,FALSE)&lt;-3),"",'Total-corrected counts'!U730),"")</f>
        <v/>
      </c>
      <c r="V730">
        <f t="shared" si="44"/>
        <v>1</v>
      </c>
      <c r="W730" s="10">
        <f>SUMIFS(Tabel132[Cluster],Tabel132[ID],A730)</f>
        <v>29</v>
      </c>
      <c r="X730" t="str">
        <f t="shared" si="45"/>
        <v/>
      </c>
      <c r="Y730" t="str">
        <f t="shared" si="46"/>
        <v/>
      </c>
      <c r="Z730" t="str">
        <f t="shared" si="47"/>
        <v/>
      </c>
    </row>
    <row r="731" spans="1:26" x14ac:dyDescent="0.25">
      <c r="A731">
        <v>739</v>
      </c>
      <c r="B731" t="s">
        <v>973</v>
      </c>
      <c r="C731">
        <v>18600</v>
      </c>
      <c r="D731">
        <v>31</v>
      </c>
      <c r="E731" t="str">
        <f>IFERROR(IF(OR(HLOOKUP($A731,'Z-scores'!$C$2:$UD$20,3,FALSE)&gt;3,HLOOKUP(A731,'Z-scores'!$C$2:$UD$20,3,FALSE)&lt;-3),"",'Total-corrected counts'!E731),"")</f>
        <v/>
      </c>
      <c r="F731" t="str">
        <f>IFERROR(IF(OR(HLOOKUP($A731,'Z-scores'!$C$2:$UD$20,4,FALSE)&gt;3,HLOOKUP($A731,'Z-scores'!$C$2:$UD$20,4,FALSE)&lt;-3),"",'Total-corrected counts'!F731),"")</f>
        <v/>
      </c>
      <c r="G731" t="str">
        <f>IFERROR(IF(OR(HLOOKUP($A731,'Z-scores'!$C$2:$UD$20,5,FALSE)&gt;3,HLOOKUP($A731,'Z-scores'!$C$2:$UD$20,5,FALSE)&lt;-3),"",'Total-corrected counts'!G731),"")</f>
        <v/>
      </c>
      <c r="H731" t="str">
        <f>IFERROR(IF(OR(HLOOKUP($A731,'Z-scores'!$C$2:$UD$20,6,FALSE)&gt;3,HLOOKUP($A731,'Z-scores'!$C$2:$UD$20,6,FALSE)&lt;-3),"",'Total-corrected counts'!H731),"")</f>
        <v/>
      </c>
      <c r="I731" t="str">
        <f>IFERROR(IF(OR(HLOOKUP($A731,'Z-scores'!$C$2:$UD$20,7,FALSE)&gt;3,HLOOKUP($A731,'Z-scores'!$C$2:$UD$20,7,FALSE)&lt;-3),"",'Total-corrected counts'!I731),"")</f>
        <v/>
      </c>
      <c r="J731" t="str">
        <f>IFERROR(IF(OR(HLOOKUP($A731,'Z-scores'!$C$2:$UD$20,8,FALSE)&gt;3,HLOOKUP($A731,'Z-scores'!$C$2:$UD$20,8,FALSE)&lt;-3),"",'Total-corrected counts'!J731),"")</f>
        <v/>
      </c>
      <c r="K731" t="str">
        <f>IFERROR(IF(OR(HLOOKUP($A731,'Z-scores'!$C$2:$UD$20,9,FALSE)&gt;3,HLOOKUP($A731,'Z-scores'!$C$2:$UD$20,9,FALSE)&lt;-3),"",'Total-corrected counts'!K731),"")</f>
        <v/>
      </c>
      <c r="L731" t="str">
        <f>IFERROR(IF(OR(HLOOKUP($A731,'Z-scores'!$C$2:$UD$20,10,FALSE)&gt;3,HLOOKUP($A731,'Z-scores'!$C$2:$UD$20,10,FALSE)&lt;-3),"",'Total-corrected counts'!L731),"")</f>
        <v/>
      </c>
      <c r="M731" t="str">
        <f>IFERROR(IF(OR(HLOOKUP($A731,'Z-scores'!$C$2:$UD$20,11,FALSE)&gt;3,HLOOKUP($A731,'Z-scores'!$C$2:$UD$20,11,FALSE)&lt;-3),"",'Total-corrected counts'!M731),"")</f>
        <v/>
      </c>
      <c r="N731" t="str">
        <f>IFERROR(IF(OR(HLOOKUP($A731,'Z-scores'!$C$2:$UD$20,12,FALSE)&gt;3,HLOOKUP($A731,'Z-scores'!$C$2:$UD$20,12,FALSE)&lt;-3),"",'Total-corrected counts'!N731),"")</f>
        <v/>
      </c>
      <c r="O731" t="str">
        <f>IFERROR(IF(OR(HLOOKUP($A731,'Z-scores'!$C$2:$UD$20,13,FALSE)&gt;3,HLOOKUP($A731,'Z-scores'!$C$2:$UD$20,13,FALSE)&lt;-3),"",'Total-corrected counts'!O731),"")</f>
        <v/>
      </c>
      <c r="P731" t="str">
        <f>IFERROR(IF(OR(HLOOKUP($A731,'Z-scores'!$C$2:$UD$20,14,FALSE)&gt;3,HLOOKUP($A731,'Z-scores'!$C$2:$UD$20,14,FALSE)&lt;-3),"",'Total-corrected counts'!P731),"")</f>
        <v/>
      </c>
      <c r="Q731" t="str">
        <f>IFERROR(IF(OR(HLOOKUP($A731,'Z-scores'!$C$2:$UD$20,15,FALSE)&gt;3,HLOOKUP($A731,'Z-scores'!$C$2:$UD$20,15,FALSE)&lt;-3),"",'Total-corrected counts'!Q731),"")</f>
        <v/>
      </c>
      <c r="R731" t="str">
        <f>IFERROR(IF(OR(HLOOKUP($A731,'Z-scores'!$C$2:$UD$20,16,FALSE)&gt;3,HLOOKUP($A731,'Z-scores'!$C$2:$UD$20,16,FALSE)&lt;-3),"",'Total-corrected counts'!R731),"")</f>
        <v/>
      </c>
      <c r="S731" t="str">
        <f>IFERROR(IF(OR(HLOOKUP($A731,'Z-scores'!$C$2:$UD$20,17,FALSE)&gt;3,HLOOKUP($A731,'Z-scores'!$C$2:$UD$20,17,FALSE)&lt;-3),"",'Total-corrected counts'!S731),"")</f>
        <v/>
      </c>
      <c r="T731" t="str">
        <f>IFERROR(IF(OR(HLOOKUP($A731,'Z-scores'!$C$2:$UD$20,18,FALSE)&gt;3,HLOOKUP($A731,'Z-scores'!$C$2:$UD$20,18,FALSE)&lt;-3),"",'Total-corrected counts'!T731),"")</f>
        <v/>
      </c>
      <c r="U731" t="str">
        <f>IFERROR(IF(OR(HLOOKUP($A731,'Z-scores'!$C$2:$UD$20,19,FALSE)&gt;3,HLOOKUP($A731,'Z-scores'!$C$2:$UD$20,19,FALSE)&lt;-3),"",'Total-corrected counts'!U731),"")</f>
        <v/>
      </c>
      <c r="V731">
        <f t="shared" si="44"/>
        <v>1</v>
      </c>
      <c r="W731" s="10">
        <f>SUMIFS(Tabel132[Cluster],Tabel132[ID],A731)</f>
        <v>0</v>
      </c>
      <c r="X731" t="str">
        <f t="shared" si="45"/>
        <v/>
      </c>
      <c r="Y731" t="str">
        <f t="shared" si="46"/>
        <v/>
      </c>
      <c r="Z731" t="str">
        <f t="shared" si="47"/>
        <v/>
      </c>
    </row>
    <row r="732" spans="1:26" x14ac:dyDescent="0.25">
      <c r="A732">
        <v>740</v>
      </c>
      <c r="B732" t="s">
        <v>974</v>
      </c>
      <c r="C732">
        <v>75700</v>
      </c>
      <c r="D732">
        <v>515</v>
      </c>
      <c r="E732" t="str">
        <f>IFERROR(IF(OR(HLOOKUP($A732,'Z-scores'!$C$2:$UD$20,3,FALSE)&gt;3,HLOOKUP(A732,'Z-scores'!$C$2:$UD$20,3,FALSE)&lt;-3),"",'Total-corrected counts'!E732),"")</f>
        <v/>
      </c>
      <c r="F732" t="str">
        <f>IFERROR(IF(OR(HLOOKUP($A732,'Z-scores'!$C$2:$UD$20,4,FALSE)&gt;3,HLOOKUP($A732,'Z-scores'!$C$2:$UD$20,4,FALSE)&lt;-3),"",'Total-corrected counts'!F732),"")</f>
        <v/>
      </c>
      <c r="G732" t="str">
        <f>IFERROR(IF(OR(HLOOKUP($A732,'Z-scores'!$C$2:$UD$20,5,FALSE)&gt;3,HLOOKUP($A732,'Z-scores'!$C$2:$UD$20,5,FALSE)&lt;-3),"",'Total-corrected counts'!G732),"")</f>
        <v/>
      </c>
      <c r="H732" t="str">
        <f>IFERROR(IF(OR(HLOOKUP($A732,'Z-scores'!$C$2:$UD$20,6,FALSE)&gt;3,HLOOKUP($A732,'Z-scores'!$C$2:$UD$20,6,FALSE)&lt;-3),"",'Total-corrected counts'!H732),"")</f>
        <v/>
      </c>
      <c r="I732" t="str">
        <f>IFERROR(IF(OR(HLOOKUP($A732,'Z-scores'!$C$2:$UD$20,7,FALSE)&gt;3,HLOOKUP($A732,'Z-scores'!$C$2:$UD$20,7,FALSE)&lt;-3),"",'Total-corrected counts'!I732),"")</f>
        <v/>
      </c>
      <c r="J732" t="str">
        <f>IFERROR(IF(OR(HLOOKUP($A732,'Z-scores'!$C$2:$UD$20,8,FALSE)&gt;3,HLOOKUP($A732,'Z-scores'!$C$2:$UD$20,8,FALSE)&lt;-3),"",'Total-corrected counts'!J732),"")</f>
        <v/>
      </c>
      <c r="K732" t="str">
        <f>IFERROR(IF(OR(HLOOKUP($A732,'Z-scores'!$C$2:$UD$20,9,FALSE)&gt;3,HLOOKUP($A732,'Z-scores'!$C$2:$UD$20,9,FALSE)&lt;-3),"",'Total-corrected counts'!K732),"")</f>
        <v/>
      </c>
      <c r="L732" t="str">
        <f>IFERROR(IF(OR(HLOOKUP($A732,'Z-scores'!$C$2:$UD$20,10,FALSE)&gt;3,HLOOKUP($A732,'Z-scores'!$C$2:$UD$20,10,FALSE)&lt;-3),"",'Total-corrected counts'!L732),"")</f>
        <v/>
      </c>
      <c r="M732" t="str">
        <f>IFERROR(IF(OR(HLOOKUP($A732,'Z-scores'!$C$2:$UD$20,11,FALSE)&gt;3,HLOOKUP($A732,'Z-scores'!$C$2:$UD$20,11,FALSE)&lt;-3),"",'Total-corrected counts'!M732),"")</f>
        <v/>
      </c>
      <c r="N732" t="str">
        <f>IFERROR(IF(OR(HLOOKUP($A732,'Z-scores'!$C$2:$UD$20,12,FALSE)&gt;3,HLOOKUP($A732,'Z-scores'!$C$2:$UD$20,12,FALSE)&lt;-3),"",'Total-corrected counts'!N732),"")</f>
        <v/>
      </c>
      <c r="O732" t="str">
        <f>IFERROR(IF(OR(HLOOKUP($A732,'Z-scores'!$C$2:$UD$20,13,FALSE)&gt;3,HLOOKUP($A732,'Z-scores'!$C$2:$UD$20,13,FALSE)&lt;-3),"",'Total-corrected counts'!O732),"")</f>
        <v/>
      </c>
      <c r="P732" t="str">
        <f>IFERROR(IF(OR(HLOOKUP($A732,'Z-scores'!$C$2:$UD$20,14,FALSE)&gt;3,HLOOKUP($A732,'Z-scores'!$C$2:$UD$20,14,FALSE)&lt;-3),"",'Total-corrected counts'!P732),"")</f>
        <v/>
      </c>
      <c r="Q732" t="str">
        <f>IFERROR(IF(OR(HLOOKUP($A732,'Z-scores'!$C$2:$UD$20,15,FALSE)&gt;3,HLOOKUP($A732,'Z-scores'!$C$2:$UD$20,15,FALSE)&lt;-3),"",'Total-corrected counts'!Q732),"")</f>
        <v/>
      </c>
      <c r="R732" t="str">
        <f>IFERROR(IF(OR(HLOOKUP($A732,'Z-scores'!$C$2:$UD$20,16,FALSE)&gt;3,HLOOKUP($A732,'Z-scores'!$C$2:$UD$20,16,FALSE)&lt;-3),"",'Total-corrected counts'!R732),"")</f>
        <v/>
      </c>
      <c r="S732" t="str">
        <f>IFERROR(IF(OR(HLOOKUP($A732,'Z-scores'!$C$2:$UD$20,17,FALSE)&gt;3,HLOOKUP($A732,'Z-scores'!$C$2:$UD$20,17,FALSE)&lt;-3),"",'Total-corrected counts'!S732),"")</f>
        <v/>
      </c>
      <c r="T732" t="str">
        <f>IFERROR(IF(OR(HLOOKUP($A732,'Z-scores'!$C$2:$UD$20,18,FALSE)&gt;3,HLOOKUP($A732,'Z-scores'!$C$2:$UD$20,18,FALSE)&lt;-3),"",'Total-corrected counts'!T732),"")</f>
        <v/>
      </c>
      <c r="U732" t="str">
        <f>IFERROR(IF(OR(HLOOKUP($A732,'Z-scores'!$C$2:$UD$20,19,FALSE)&gt;3,HLOOKUP($A732,'Z-scores'!$C$2:$UD$20,19,FALSE)&lt;-3),"",'Total-corrected counts'!U732),"")</f>
        <v/>
      </c>
      <c r="V732">
        <f t="shared" si="44"/>
        <v>1</v>
      </c>
      <c r="W732" s="10">
        <f>SUMIFS(Tabel132[Cluster],Tabel132[ID],A732)</f>
        <v>84</v>
      </c>
      <c r="X732" t="str">
        <f t="shared" si="45"/>
        <v/>
      </c>
      <c r="Y732" t="str">
        <f t="shared" si="46"/>
        <v/>
      </c>
      <c r="Z732" t="str">
        <f t="shared" si="47"/>
        <v/>
      </c>
    </row>
    <row r="733" spans="1:26" x14ac:dyDescent="0.25">
      <c r="A733">
        <v>741</v>
      </c>
      <c r="B733" t="s">
        <v>361</v>
      </c>
      <c r="C733">
        <v>64400</v>
      </c>
      <c r="D733">
        <v>733</v>
      </c>
      <c r="E733" t="str">
        <f>IFERROR(IF(OR(HLOOKUP($A733,'Z-scores'!$C$2:$UD$20,3,FALSE)&gt;3,HLOOKUP(A733,'Z-scores'!$C$2:$UD$20,3,FALSE)&lt;-3),"",'Total-corrected counts'!E733),"")</f>
        <v/>
      </c>
      <c r="F733">
        <f>IFERROR(IF(OR(HLOOKUP($A733,'Z-scores'!$C$2:$UD$20,4,FALSE)&gt;3,HLOOKUP($A733,'Z-scores'!$C$2:$UD$20,4,FALSE)&lt;-3),"",'Total-corrected counts'!F733),"")</f>
        <v>3.2811951425187109</v>
      </c>
      <c r="G733">
        <f>IFERROR(IF(OR(HLOOKUP($A733,'Z-scores'!$C$2:$UD$20,5,FALSE)&gt;3,HLOOKUP($A733,'Z-scores'!$C$2:$UD$20,5,FALSE)&lt;-3),"",'Total-corrected counts'!G733),"")</f>
        <v>6.043732447993682E-2</v>
      </c>
      <c r="H733">
        <f>IFERROR(IF(OR(HLOOKUP($A733,'Z-scores'!$C$2:$UD$20,6,FALSE)&gt;3,HLOOKUP($A733,'Z-scores'!$C$2:$UD$20,6,FALSE)&lt;-3),"",'Total-corrected counts'!H733),"")</f>
        <v>1.3960621275568005E-2</v>
      </c>
      <c r="I733">
        <f>IFERROR(IF(OR(HLOOKUP($A733,'Z-scores'!$C$2:$UD$20,7,FALSE)&gt;3,HLOOKUP($A733,'Z-scores'!$C$2:$UD$20,7,FALSE)&lt;-3),"",'Total-corrected counts'!I733),"")</f>
        <v>0.30168791308925341</v>
      </c>
      <c r="J733">
        <f>IFERROR(IF(OR(HLOOKUP($A733,'Z-scores'!$C$2:$UD$20,8,FALSE)&gt;3,HLOOKUP($A733,'Z-scores'!$C$2:$UD$20,8,FALSE)&lt;-3),"",'Total-corrected counts'!J733),"")</f>
        <v>2.2385660554493798</v>
      </c>
      <c r="K733">
        <f>IFERROR(IF(OR(HLOOKUP($A733,'Z-scores'!$C$2:$UD$20,9,FALSE)&gt;3,HLOOKUP($A733,'Z-scores'!$C$2:$UD$20,9,FALSE)&lt;-3),"",'Total-corrected counts'!K733),"")</f>
        <v>0.21851831205752828</v>
      </c>
      <c r="L733">
        <f>IFERROR(IF(OR(HLOOKUP($A733,'Z-scores'!$C$2:$UD$20,10,FALSE)&gt;3,HLOOKUP($A733,'Z-scores'!$C$2:$UD$20,10,FALSE)&lt;-3),"",'Total-corrected counts'!L733),"")</f>
        <v>0.52035835933655183</v>
      </c>
      <c r="M733">
        <f>IFERROR(IF(OR(HLOOKUP($A733,'Z-scores'!$C$2:$UD$20,11,FALSE)&gt;3,HLOOKUP($A733,'Z-scores'!$C$2:$UD$20,11,FALSE)&lt;-3),"",'Total-corrected counts'!M733),"")</f>
        <v>9.2152903784074695E-3</v>
      </c>
      <c r="N733">
        <f>IFERROR(IF(OR(HLOOKUP($A733,'Z-scores'!$C$2:$UD$20,12,FALSE)&gt;3,HLOOKUP($A733,'Z-scores'!$C$2:$UD$20,12,FALSE)&lt;-3),"",'Total-corrected counts'!N733),"")</f>
        <v>0.21993993806857912</v>
      </c>
      <c r="O733">
        <f>IFERROR(IF(OR(HLOOKUP($A733,'Z-scores'!$C$2:$UD$20,13,FALSE)&gt;3,HLOOKUP($A733,'Z-scores'!$C$2:$UD$20,13,FALSE)&lt;-3),"",'Total-corrected counts'!O733),"")</f>
        <v>0.45095570639014332</v>
      </c>
      <c r="P733">
        <f>IFERROR(IF(OR(HLOOKUP($A733,'Z-scores'!$C$2:$UD$20,14,FALSE)&gt;3,HLOOKUP($A733,'Z-scores'!$C$2:$UD$20,14,FALSE)&lt;-3),"",'Total-corrected counts'!P733),"")</f>
        <v>0.13248718186515454</v>
      </c>
      <c r="Q733">
        <f>IFERROR(IF(OR(HLOOKUP($A733,'Z-scores'!$C$2:$UD$20,15,FALSE)&gt;3,HLOOKUP($A733,'Z-scores'!$C$2:$UD$20,15,FALSE)&lt;-3),"",'Total-corrected counts'!Q733),"")</f>
        <v>0</v>
      </c>
      <c r="R733">
        <f>IFERROR(IF(OR(HLOOKUP($A733,'Z-scores'!$C$2:$UD$20,16,FALSE)&gt;3,HLOOKUP($A733,'Z-scores'!$C$2:$UD$20,16,FALSE)&lt;-3),"",'Total-corrected counts'!R733),"")</f>
        <v>0.47682872832983725</v>
      </c>
      <c r="S733">
        <f>IFERROR(IF(OR(HLOOKUP($A733,'Z-scores'!$C$2:$UD$20,17,FALSE)&gt;3,HLOOKUP($A733,'Z-scores'!$C$2:$UD$20,17,FALSE)&lt;-3),"",'Total-corrected counts'!S733),"")</f>
        <v>1.0856949913632964E-2</v>
      </c>
      <c r="T733">
        <f>IFERROR(IF(OR(HLOOKUP($A733,'Z-scores'!$C$2:$UD$20,18,FALSE)&gt;3,HLOOKUP($A733,'Z-scores'!$C$2:$UD$20,18,FALSE)&lt;-3),"",'Total-corrected counts'!T733),"")</f>
        <v>0.43814207143262152</v>
      </c>
      <c r="U733">
        <f>IFERROR(IF(OR(HLOOKUP($A733,'Z-scores'!$C$2:$UD$20,19,FALSE)&gt;3,HLOOKUP($A733,'Z-scores'!$C$2:$UD$20,19,FALSE)&lt;-3),"",'Total-corrected counts'!U733),"")</f>
        <v>0.8548751752060163</v>
      </c>
      <c r="V733">
        <f t="shared" si="44"/>
        <v>1</v>
      </c>
      <c r="W733" s="10">
        <f>SUMIFS(Tabel132[Cluster],Tabel132[ID],A733)</f>
        <v>76</v>
      </c>
      <c r="X733">
        <f t="shared" si="45"/>
        <v>0.27671822270246904</v>
      </c>
      <c r="Y733">
        <f t="shared" si="46"/>
        <v>0.83049237732316716</v>
      </c>
      <c r="Z733">
        <f t="shared" si="47"/>
        <v>0.32301071890074812</v>
      </c>
    </row>
    <row r="734" spans="1:26" x14ac:dyDescent="0.25">
      <c r="A734">
        <v>742</v>
      </c>
      <c r="B734" t="s">
        <v>975</v>
      </c>
      <c r="C734">
        <v>39900</v>
      </c>
      <c r="D734">
        <v>734</v>
      </c>
      <c r="E734" t="str">
        <f>IFERROR(IF(OR(HLOOKUP($A734,'Z-scores'!$C$2:$UD$20,3,FALSE)&gt;3,HLOOKUP(A734,'Z-scores'!$C$2:$UD$20,3,FALSE)&lt;-3),"",'Total-corrected counts'!E734),"")</f>
        <v/>
      </c>
      <c r="F734" t="str">
        <f>IFERROR(IF(OR(HLOOKUP($A734,'Z-scores'!$C$2:$UD$20,4,FALSE)&gt;3,HLOOKUP($A734,'Z-scores'!$C$2:$UD$20,4,FALSE)&lt;-3),"",'Total-corrected counts'!F734),"")</f>
        <v/>
      </c>
      <c r="G734" t="str">
        <f>IFERROR(IF(OR(HLOOKUP($A734,'Z-scores'!$C$2:$UD$20,5,FALSE)&gt;3,HLOOKUP($A734,'Z-scores'!$C$2:$UD$20,5,FALSE)&lt;-3),"",'Total-corrected counts'!G734),"")</f>
        <v/>
      </c>
      <c r="H734" t="str">
        <f>IFERROR(IF(OR(HLOOKUP($A734,'Z-scores'!$C$2:$UD$20,6,FALSE)&gt;3,HLOOKUP($A734,'Z-scores'!$C$2:$UD$20,6,FALSE)&lt;-3),"",'Total-corrected counts'!H734),"")</f>
        <v/>
      </c>
      <c r="I734" t="str">
        <f>IFERROR(IF(OR(HLOOKUP($A734,'Z-scores'!$C$2:$UD$20,7,FALSE)&gt;3,HLOOKUP($A734,'Z-scores'!$C$2:$UD$20,7,FALSE)&lt;-3),"",'Total-corrected counts'!I734),"")</f>
        <v/>
      </c>
      <c r="J734" t="str">
        <f>IFERROR(IF(OR(HLOOKUP($A734,'Z-scores'!$C$2:$UD$20,8,FALSE)&gt;3,HLOOKUP($A734,'Z-scores'!$C$2:$UD$20,8,FALSE)&lt;-3),"",'Total-corrected counts'!J734),"")</f>
        <v/>
      </c>
      <c r="K734" t="str">
        <f>IFERROR(IF(OR(HLOOKUP($A734,'Z-scores'!$C$2:$UD$20,9,FALSE)&gt;3,HLOOKUP($A734,'Z-scores'!$C$2:$UD$20,9,FALSE)&lt;-3),"",'Total-corrected counts'!K734),"")</f>
        <v/>
      </c>
      <c r="L734" t="str">
        <f>IFERROR(IF(OR(HLOOKUP($A734,'Z-scores'!$C$2:$UD$20,10,FALSE)&gt;3,HLOOKUP($A734,'Z-scores'!$C$2:$UD$20,10,FALSE)&lt;-3),"",'Total-corrected counts'!L734),"")</f>
        <v/>
      </c>
      <c r="M734" t="str">
        <f>IFERROR(IF(OR(HLOOKUP($A734,'Z-scores'!$C$2:$UD$20,11,FALSE)&gt;3,HLOOKUP($A734,'Z-scores'!$C$2:$UD$20,11,FALSE)&lt;-3),"",'Total-corrected counts'!M734),"")</f>
        <v/>
      </c>
      <c r="N734" t="str">
        <f>IFERROR(IF(OR(HLOOKUP($A734,'Z-scores'!$C$2:$UD$20,12,FALSE)&gt;3,HLOOKUP($A734,'Z-scores'!$C$2:$UD$20,12,FALSE)&lt;-3),"",'Total-corrected counts'!N734),"")</f>
        <v/>
      </c>
      <c r="O734" t="str">
        <f>IFERROR(IF(OR(HLOOKUP($A734,'Z-scores'!$C$2:$UD$20,13,FALSE)&gt;3,HLOOKUP($A734,'Z-scores'!$C$2:$UD$20,13,FALSE)&lt;-3),"",'Total-corrected counts'!O734),"")</f>
        <v/>
      </c>
      <c r="P734" t="str">
        <f>IFERROR(IF(OR(HLOOKUP($A734,'Z-scores'!$C$2:$UD$20,14,FALSE)&gt;3,HLOOKUP($A734,'Z-scores'!$C$2:$UD$20,14,FALSE)&lt;-3),"",'Total-corrected counts'!P734),"")</f>
        <v/>
      </c>
      <c r="Q734" t="str">
        <f>IFERROR(IF(OR(HLOOKUP($A734,'Z-scores'!$C$2:$UD$20,15,FALSE)&gt;3,HLOOKUP($A734,'Z-scores'!$C$2:$UD$20,15,FALSE)&lt;-3),"",'Total-corrected counts'!Q734),"")</f>
        <v/>
      </c>
      <c r="R734" t="str">
        <f>IFERROR(IF(OR(HLOOKUP($A734,'Z-scores'!$C$2:$UD$20,16,FALSE)&gt;3,HLOOKUP($A734,'Z-scores'!$C$2:$UD$20,16,FALSE)&lt;-3),"",'Total-corrected counts'!R734),"")</f>
        <v/>
      </c>
      <c r="S734" t="str">
        <f>IFERROR(IF(OR(HLOOKUP($A734,'Z-scores'!$C$2:$UD$20,17,FALSE)&gt;3,HLOOKUP($A734,'Z-scores'!$C$2:$UD$20,17,FALSE)&lt;-3),"",'Total-corrected counts'!S734),"")</f>
        <v/>
      </c>
      <c r="T734" t="str">
        <f>IFERROR(IF(OR(HLOOKUP($A734,'Z-scores'!$C$2:$UD$20,18,FALSE)&gt;3,HLOOKUP($A734,'Z-scores'!$C$2:$UD$20,18,FALSE)&lt;-3),"",'Total-corrected counts'!T734),"")</f>
        <v/>
      </c>
      <c r="U734" t="str">
        <f>IFERROR(IF(OR(HLOOKUP($A734,'Z-scores'!$C$2:$UD$20,19,FALSE)&gt;3,HLOOKUP($A734,'Z-scores'!$C$2:$UD$20,19,FALSE)&lt;-3),"",'Total-corrected counts'!U734),"")</f>
        <v/>
      </c>
      <c r="V734">
        <f t="shared" si="44"/>
        <v>1</v>
      </c>
      <c r="W734" s="10">
        <f>SUMIFS(Tabel132[Cluster],Tabel132[ID],A734)</f>
        <v>52</v>
      </c>
      <c r="X734" t="str">
        <f t="shared" si="45"/>
        <v/>
      </c>
      <c r="Y734" t="str">
        <f t="shared" si="46"/>
        <v/>
      </c>
      <c r="Z734" t="str">
        <f t="shared" si="47"/>
        <v/>
      </c>
    </row>
    <row r="735" spans="1:26" x14ac:dyDescent="0.25">
      <c r="A735">
        <v>743</v>
      </c>
      <c r="B735" t="s">
        <v>976</v>
      </c>
      <c r="C735">
        <v>43600</v>
      </c>
      <c r="D735">
        <v>926</v>
      </c>
      <c r="E735" t="str">
        <f>IFERROR(IF(OR(HLOOKUP($A735,'Z-scores'!$C$2:$UD$20,3,FALSE)&gt;3,HLOOKUP(A735,'Z-scores'!$C$2:$UD$20,3,FALSE)&lt;-3),"",'Total-corrected counts'!E735),"")</f>
        <v/>
      </c>
      <c r="F735" t="str">
        <f>IFERROR(IF(OR(HLOOKUP($A735,'Z-scores'!$C$2:$UD$20,4,FALSE)&gt;3,HLOOKUP($A735,'Z-scores'!$C$2:$UD$20,4,FALSE)&lt;-3),"",'Total-corrected counts'!F735),"")</f>
        <v/>
      </c>
      <c r="G735" t="str">
        <f>IFERROR(IF(OR(HLOOKUP($A735,'Z-scores'!$C$2:$UD$20,5,FALSE)&gt;3,HLOOKUP($A735,'Z-scores'!$C$2:$UD$20,5,FALSE)&lt;-3),"",'Total-corrected counts'!G735),"")</f>
        <v/>
      </c>
      <c r="H735" t="str">
        <f>IFERROR(IF(OR(HLOOKUP($A735,'Z-scores'!$C$2:$UD$20,6,FALSE)&gt;3,HLOOKUP($A735,'Z-scores'!$C$2:$UD$20,6,FALSE)&lt;-3),"",'Total-corrected counts'!H735),"")</f>
        <v/>
      </c>
      <c r="I735" t="str">
        <f>IFERROR(IF(OR(HLOOKUP($A735,'Z-scores'!$C$2:$UD$20,7,FALSE)&gt;3,HLOOKUP($A735,'Z-scores'!$C$2:$UD$20,7,FALSE)&lt;-3),"",'Total-corrected counts'!I735),"")</f>
        <v/>
      </c>
      <c r="J735" t="str">
        <f>IFERROR(IF(OR(HLOOKUP($A735,'Z-scores'!$C$2:$UD$20,8,FALSE)&gt;3,HLOOKUP($A735,'Z-scores'!$C$2:$UD$20,8,FALSE)&lt;-3),"",'Total-corrected counts'!J735),"")</f>
        <v/>
      </c>
      <c r="K735" t="str">
        <f>IFERROR(IF(OR(HLOOKUP($A735,'Z-scores'!$C$2:$UD$20,9,FALSE)&gt;3,HLOOKUP($A735,'Z-scores'!$C$2:$UD$20,9,FALSE)&lt;-3),"",'Total-corrected counts'!K735),"")</f>
        <v/>
      </c>
      <c r="L735" t="str">
        <f>IFERROR(IF(OR(HLOOKUP($A735,'Z-scores'!$C$2:$UD$20,10,FALSE)&gt;3,HLOOKUP($A735,'Z-scores'!$C$2:$UD$20,10,FALSE)&lt;-3),"",'Total-corrected counts'!L735),"")</f>
        <v/>
      </c>
      <c r="M735" t="str">
        <f>IFERROR(IF(OR(HLOOKUP($A735,'Z-scores'!$C$2:$UD$20,11,FALSE)&gt;3,HLOOKUP($A735,'Z-scores'!$C$2:$UD$20,11,FALSE)&lt;-3),"",'Total-corrected counts'!M735),"")</f>
        <v/>
      </c>
      <c r="N735" t="str">
        <f>IFERROR(IF(OR(HLOOKUP($A735,'Z-scores'!$C$2:$UD$20,12,FALSE)&gt;3,HLOOKUP($A735,'Z-scores'!$C$2:$UD$20,12,FALSE)&lt;-3),"",'Total-corrected counts'!N735),"")</f>
        <v/>
      </c>
      <c r="O735" t="str">
        <f>IFERROR(IF(OR(HLOOKUP($A735,'Z-scores'!$C$2:$UD$20,13,FALSE)&gt;3,HLOOKUP($A735,'Z-scores'!$C$2:$UD$20,13,FALSE)&lt;-3),"",'Total-corrected counts'!O735),"")</f>
        <v/>
      </c>
      <c r="P735" t="str">
        <f>IFERROR(IF(OR(HLOOKUP($A735,'Z-scores'!$C$2:$UD$20,14,FALSE)&gt;3,HLOOKUP($A735,'Z-scores'!$C$2:$UD$20,14,FALSE)&lt;-3),"",'Total-corrected counts'!P735),"")</f>
        <v/>
      </c>
      <c r="Q735" t="str">
        <f>IFERROR(IF(OR(HLOOKUP($A735,'Z-scores'!$C$2:$UD$20,15,FALSE)&gt;3,HLOOKUP($A735,'Z-scores'!$C$2:$UD$20,15,FALSE)&lt;-3),"",'Total-corrected counts'!Q735),"")</f>
        <v/>
      </c>
      <c r="R735" t="str">
        <f>IFERROR(IF(OR(HLOOKUP($A735,'Z-scores'!$C$2:$UD$20,16,FALSE)&gt;3,HLOOKUP($A735,'Z-scores'!$C$2:$UD$20,16,FALSE)&lt;-3),"",'Total-corrected counts'!R735),"")</f>
        <v/>
      </c>
      <c r="S735" t="str">
        <f>IFERROR(IF(OR(HLOOKUP($A735,'Z-scores'!$C$2:$UD$20,17,FALSE)&gt;3,HLOOKUP($A735,'Z-scores'!$C$2:$UD$20,17,FALSE)&lt;-3),"",'Total-corrected counts'!S735),"")</f>
        <v/>
      </c>
      <c r="T735" t="str">
        <f>IFERROR(IF(OR(HLOOKUP($A735,'Z-scores'!$C$2:$UD$20,18,FALSE)&gt;3,HLOOKUP($A735,'Z-scores'!$C$2:$UD$20,18,FALSE)&lt;-3),"",'Total-corrected counts'!T735),"")</f>
        <v/>
      </c>
      <c r="U735" t="str">
        <f>IFERROR(IF(OR(HLOOKUP($A735,'Z-scores'!$C$2:$UD$20,19,FALSE)&gt;3,HLOOKUP($A735,'Z-scores'!$C$2:$UD$20,19,FALSE)&lt;-3),"",'Total-corrected counts'!U735),"")</f>
        <v/>
      </c>
      <c r="V735">
        <f t="shared" si="44"/>
        <v>1</v>
      </c>
      <c r="W735" s="10">
        <f>SUMIFS(Tabel132[Cluster],Tabel132[ID],A735)</f>
        <v>55</v>
      </c>
      <c r="X735" t="str">
        <f t="shared" si="45"/>
        <v/>
      </c>
      <c r="Y735" t="str">
        <f t="shared" si="46"/>
        <v/>
      </c>
      <c r="Z735" t="str">
        <f t="shared" si="47"/>
        <v/>
      </c>
    </row>
    <row r="736" spans="1:26" x14ac:dyDescent="0.25">
      <c r="A736">
        <v>744</v>
      </c>
      <c r="B736" t="s">
        <v>977</v>
      </c>
      <c r="C736">
        <v>104300</v>
      </c>
      <c r="D736">
        <v>960</v>
      </c>
      <c r="E736" t="str">
        <f>IFERROR(IF(OR(HLOOKUP($A736,'Z-scores'!$C$2:$UD$20,3,FALSE)&gt;3,HLOOKUP(A736,'Z-scores'!$C$2:$UD$20,3,FALSE)&lt;-3),"",'Total-corrected counts'!E736),"")</f>
        <v/>
      </c>
      <c r="F736" t="str">
        <f>IFERROR(IF(OR(HLOOKUP($A736,'Z-scores'!$C$2:$UD$20,4,FALSE)&gt;3,HLOOKUP($A736,'Z-scores'!$C$2:$UD$20,4,FALSE)&lt;-3),"",'Total-corrected counts'!F736),"")</f>
        <v/>
      </c>
      <c r="G736" t="str">
        <f>IFERROR(IF(OR(HLOOKUP($A736,'Z-scores'!$C$2:$UD$20,5,FALSE)&gt;3,HLOOKUP($A736,'Z-scores'!$C$2:$UD$20,5,FALSE)&lt;-3),"",'Total-corrected counts'!G736),"")</f>
        <v/>
      </c>
      <c r="H736" t="str">
        <f>IFERROR(IF(OR(HLOOKUP($A736,'Z-scores'!$C$2:$UD$20,6,FALSE)&gt;3,HLOOKUP($A736,'Z-scores'!$C$2:$UD$20,6,FALSE)&lt;-3),"",'Total-corrected counts'!H736),"")</f>
        <v/>
      </c>
      <c r="I736" t="str">
        <f>IFERROR(IF(OR(HLOOKUP($A736,'Z-scores'!$C$2:$UD$20,7,FALSE)&gt;3,HLOOKUP($A736,'Z-scores'!$C$2:$UD$20,7,FALSE)&lt;-3),"",'Total-corrected counts'!I736),"")</f>
        <v/>
      </c>
      <c r="J736" t="str">
        <f>IFERROR(IF(OR(HLOOKUP($A736,'Z-scores'!$C$2:$UD$20,8,FALSE)&gt;3,HLOOKUP($A736,'Z-scores'!$C$2:$UD$20,8,FALSE)&lt;-3),"",'Total-corrected counts'!J736),"")</f>
        <v/>
      </c>
      <c r="K736" t="str">
        <f>IFERROR(IF(OR(HLOOKUP($A736,'Z-scores'!$C$2:$UD$20,9,FALSE)&gt;3,HLOOKUP($A736,'Z-scores'!$C$2:$UD$20,9,FALSE)&lt;-3),"",'Total-corrected counts'!K736),"")</f>
        <v/>
      </c>
      <c r="L736" t="str">
        <f>IFERROR(IF(OR(HLOOKUP($A736,'Z-scores'!$C$2:$UD$20,10,FALSE)&gt;3,HLOOKUP($A736,'Z-scores'!$C$2:$UD$20,10,FALSE)&lt;-3),"",'Total-corrected counts'!L736),"")</f>
        <v/>
      </c>
      <c r="M736" t="str">
        <f>IFERROR(IF(OR(HLOOKUP($A736,'Z-scores'!$C$2:$UD$20,11,FALSE)&gt;3,HLOOKUP($A736,'Z-scores'!$C$2:$UD$20,11,FALSE)&lt;-3),"",'Total-corrected counts'!M736),"")</f>
        <v/>
      </c>
      <c r="N736" t="str">
        <f>IFERROR(IF(OR(HLOOKUP($A736,'Z-scores'!$C$2:$UD$20,12,FALSE)&gt;3,HLOOKUP($A736,'Z-scores'!$C$2:$UD$20,12,FALSE)&lt;-3),"",'Total-corrected counts'!N736),"")</f>
        <v/>
      </c>
      <c r="O736" t="str">
        <f>IFERROR(IF(OR(HLOOKUP($A736,'Z-scores'!$C$2:$UD$20,13,FALSE)&gt;3,HLOOKUP($A736,'Z-scores'!$C$2:$UD$20,13,FALSE)&lt;-3),"",'Total-corrected counts'!O736),"")</f>
        <v/>
      </c>
      <c r="P736" t="str">
        <f>IFERROR(IF(OR(HLOOKUP($A736,'Z-scores'!$C$2:$UD$20,14,FALSE)&gt;3,HLOOKUP($A736,'Z-scores'!$C$2:$UD$20,14,FALSE)&lt;-3),"",'Total-corrected counts'!P736),"")</f>
        <v/>
      </c>
      <c r="Q736" t="str">
        <f>IFERROR(IF(OR(HLOOKUP($A736,'Z-scores'!$C$2:$UD$20,15,FALSE)&gt;3,HLOOKUP($A736,'Z-scores'!$C$2:$UD$20,15,FALSE)&lt;-3),"",'Total-corrected counts'!Q736),"")</f>
        <v/>
      </c>
      <c r="R736" t="str">
        <f>IFERROR(IF(OR(HLOOKUP($A736,'Z-scores'!$C$2:$UD$20,16,FALSE)&gt;3,HLOOKUP($A736,'Z-scores'!$C$2:$UD$20,16,FALSE)&lt;-3),"",'Total-corrected counts'!R736),"")</f>
        <v/>
      </c>
      <c r="S736" t="str">
        <f>IFERROR(IF(OR(HLOOKUP($A736,'Z-scores'!$C$2:$UD$20,17,FALSE)&gt;3,HLOOKUP($A736,'Z-scores'!$C$2:$UD$20,17,FALSE)&lt;-3),"",'Total-corrected counts'!S736),"")</f>
        <v/>
      </c>
      <c r="T736" t="str">
        <f>IFERROR(IF(OR(HLOOKUP($A736,'Z-scores'!$C$2:$UD$20,18,FALSE)&gt;3,HLOOKUP($A736,'Z-scores'!$C$2:$UD$20,18,FALSE)&lt;-3),"",'Total-corrected counts'!T736),"")</f>
        <v/>
      </c>
      <c r="U736" t="str">
        <f>IFERROR(IF(OR(HLOOKUP($A736,'Z-scores'!$C$2:$UD$20,19,FALSE)&gt;3,HLOOKUP($A736,'Z-scores'!$C$2:$UD$20,19,FALSE)&lt;-3),"",'Total-corrected counts'!U736),"")</f>
        <v/>
      </c>
      <c r="V736">
        <f t="shared" si="44"/>
        <v>1</v>
      </c>
      <c r="W736" s="10">
        <f>SUMIFS(Tabel132[Cluster],Tabel132[ID],A736)</f>
        <v>0</v>
      </c>
      <c r="X736" t="str">
        <f t="shared" si="45"/>
        <v/>
      </c>
      <c r="Y736" t="str">
        <f t="shared" si="46"/>
        <v/>
      </c>
      <c r="Z736" t="str">
        <f t="shared" si="47"/>
        <v/>
      </c>
    </row>
    <row r="737" spans="1:26" x14ac:dyDescent="0.25">
      <c r="A737">
        <v>745</v>
      </c>
      <c r="B737" t="s">
        <v>978</v>
      </c>
      <c r="C737">
        <v>111500</v>
      </c>
      <c r="D737">
        <v>1099</v>
      </c>
      <c r="E737" t="str">
        <f>IFERROR(IF(OR(HLOOKUP($A737,'Z-scores'!$C$2:$UD$20,3,FALSE)&gt;3,HLOOKUP(A737,'Z-scores'!$C$2:$UD$20,3,FALSE)&lt;-3),"",'Total-corrected counts'!E737),"")</f>
        <v/>
      </c>
      <c r="F737" t="str">
        <f>IFERROR(IF(OR(HLOOKUP($A737,'Z-scores'!$C$2:$UD$20,4,FALSE)&gt;3,HLOOKUP($A737,'Z-scores'!$C$2:$UD$20,4,FALSE)&lt;-3),"",'Total-corrected counts'!F737),"")</f>
        <v/>
      </c>
      <c r="G737" t="str">
        <f>IFERROR(IF(OR(HLOOKUP($A737,'Z-scores'!$C$2:$UD$20,5,FALSE)&gt;3,HLOOKUP($A737,'Z-scores'!$C$2:$UD$20,5,FALSE)&lt;-3),"",'Total-corrected counts'!G737),"")</f>
        <v/>
      </c>
      <c r="H737" t="str">
        <f>IFERROR(IF(OR(HLOOKUP($A737,'Z-scores'!$C$2:$UD$20,6,FALSE)&gt;3,HLOOKUP($A737,'Z-scores'!$C$2:$UD$20,6,FALSE)&lt;-3),"",'Total-corrected counts'!H737),"")</f>
        <v/>
      </c>
      <c r="I737" t="str">
        <f>IFERROR(IF(OR(HLOOKUP($A737,'Z-scores'!$C$2:$UD$20,7,FALSE)&gt;3,HLOOKUP($A737,'Z-scores'!$C$2:$UD$20,7,FALSE)&lt;-3),"",'Total-corrected counts'!I737),"")</f>
        <v/>
      </c>
      <c r="J737" t="str">
        <f>IFERROR(IF(OR(HLOOKUP($A737,'Z-scores'!$C$2:$UD$20,8,FALSE)&gt;3,HLOOKUP($A737,'Z-scores'!$C$2:$UD$20,8,FALSE)&lt;-3),"",'Total-corrected counts'!J737),"")</f>
        <v/>
      </c>
      <c r="K737" t="str">
        <f>IFERROR(IF(OR(HLOOKUP($A737,'Z-scores'!$C$2:$UD$20,9,FALSE)&gt;3,HLOOKUP($A737,'Z-scores'!$C$2:$UD$20,9,FALSE)&lt;-3),"",'Total-corrected counts'!K737),"")</f>
        <v/>
      </c>
      <c r="L737" t="str">
        <f>IFERROR(IF(OR(HLOOKUP($A737,'Z-scores'!$C$2:$UD$20,10,FALSE)&gt;3,HLOOKUP($A737,'Z-scores'!$C$2:$UD$20,10,FALSE)&lt;-3),"",'Total-corrected counts'!L737),"")</f>
        <v/>
      </c>
      <c r="M737" t="str">
        <f>IFERROR(IF(OR(HLOOKUP($A737,'Z-scores'!$C$2:$UD$20,11,FALSE)&gt;3,HLOOKUP($A737,'Z-scores'!$C$2:$UD$20,11,FALSE)&lt;-3),"",'Total-corrected counts'!M737),"")</f>
        <v/>
      </c>
      <c r="N737" t="str">
        <f>IFERROR(IF(OR(HLOOKUP($A737,'Z-scores'!$C$2:$UD$20,12,FALSE)&gt;3,HLOOKUP($A737,'Z-scores'!$C$2:$UD$20,12,FALSE)&lt;-3),"",'Total-corrected counts'!N737),"")</f>
        <v/>
      </c>
      <c r="O737" t="str">
        <f>IFERROR(IF(OR(HLOOKUP($A737,'Z-scores'!$C$2:$UD$20,13,FALSE)&gt;3,HLOOKUP($A737,'Z-scores'!$C$2:$UD$20,13,FALSE)&lt;-3),"",'Total-corrected counts'!O737),"")</f>
        <v/>
      </c>
      <c r="P737" t="str">
        <f>IFERROR(IF(OR(HLOOKUP($A737,'Z-scores'!$C$2:$UD$20,14,FALSE)&gt;3,HLOOKUP($A737,'Z-scores'!$C$2:$UD$20,14,FALSE)&lt;-3),"",'Total-corrected counts'!P737),"")</f>
        <v/>
      </c>
      <c r="Q737" t="str">
        <f>IFERROR(IF(OR(HLOOKUP($A737,'Z-scores'!$C$2:$UD$20,15,FALSE)&gt;3,HLOOKUP($A737,'Z-scores'!$C$2:$UD$20,15,FALSE)&lt;-3),"",'Total-corrected counts'!Q737),"")</f>
        <v/>
      </c>
      <c r="R737" t="str">
        <f>IFERROR(IF(OR(HLOOKUP($A737,'Z-scores'!$C$2:$UD$20,16,FALSE)&gt;3,HLOOKUP($A737,'Z-scores'!$C$2:$UD$20,16,FALSE)&lt;-3),"",'Total-corrected counts'!R737),"")</f>
        <v/>
      </c>
      <c r="S737" t="str">
        <f>IFERROR(IF(OR(HLOOKUP($A737,'Z-scores'!$C$2:$UD$20,17,FALSE)&gt;3,HLOOKUP($A737,'Z-scores'!$C$2:$UD$20,17,FALSE)&lt;-3),"",'Total-corrected counts'!S737),"")</f>
        <v/>
      </c>
      <c r="T737" t="str">
        <f>IFERROR(IF(OR(HLOOKUP($A737,'Z-scores'!$C$2:$UD$20,18,FALSE)&gt;3,HLOOKUP($A737,'Z-scores'!$C$2:$UD$20,18,FALSE)&lt;-3),"",'Total-corrected counts'!T737),"")</f>
        <v/>
      </c>
      <c r="U737" t="str">
        <f>IFERROR(IF(OR(HLOOKUP($A737,'Z-scores'!$C$2:$UD$20,19,FALSE)&gt;3,HLOOKUP($A737,'Z-scores'!$C$2:$UD$20,19,FALSE)&lt;-3),"",'Total-corrected counts'!U737),"")</f>
        <v/>
      </c>
      <c r="V737">
        <f t="shared" si="44"/>
        <v>1</v>
      </c>
      <c r="W737" s="10">
        <f>SUMIFS(Tabel132[Cluster],Tabel132[ID],A737)</f>
        <v>0</v>
      </c>
      <c r="X737" t="str">
        <f t="shared" si="45"/>
        <v/>
      </c>
      <c r="Y737" t="str">
        <f t="shared" si="46"/>
        <v/>
      </c>
      <c r="Z737" t="str">
        <f t="shared" si="47"/>
        <v/>
      </c>
    </row>
    <row r="738" spans="1:26" x14ac:dyDescent="0.25">
      <c r="A738">
        <v>746</v>
      </c>
      <c r="B738" t="s">
        <v>979</v>
      </c>
      <c r="C738">
        <v>22700</v>
      </c>
      <c r="D738">
        <v>714</v>
      </c>
      <c r="E738" t="str">
        <f>IFERROR(IF(OR(HLOOKUP($A738,'Z-scores'!$C$2:$UD$20,3,FALSE)&gt;3,HLOOKUP(A738,'Z-scores'!$C$2:$UD$20,3,FALSE)&lt;-3),"",'Total-corrected counts'!E738),"")</f>
        <v/>
      </c>
      <c r="F738" t="str">
        <f>IFERROR(IF(OR(HLOOKUP($A738,'Z-scores'!$C$2:$UD$20,4,FALSE)&gt;3,HLOOKUP($A738,'Z-scores'!$C$2:$UD$20,4,FALSE)&lt;-3),"",'Total-corrected counts'!F738),"")</f>
        <v/>
      </c>
      <c r="G738" t="str">
        <f>IFERROR(IF(OR(HLOOKUP($A738,'Z-scores'!$C$2:$UD$20,5,FALSE)&gt;3,HLOOKUP($A738,'Z-scores'!$C$2:$UD$20,5,FALSE)&lt;-3),"",'Total-corrected counts'!G738),"")</f>
        <v/>
      </c>
      <c r="H738" t="str">
        <f>IFERROR(IF(OR(HLOOKUP($A738,'Z-scores'!$C$2:$UD$20,6,FALSE)&gt;3,HLOOKUP($A738,'Z-scores'!$C$2:$UD$20,6,FALSE)&lt;-3),"",'Total-corrected counts'!H738),"")</f>
        <v/>
      </c>
      <c r="I738" t="str">
        <f>IFERROR(IF(OR(HLOOKUP($A738,'Z-scores'!$C$2:$UD$20,7,FALSE)&gt;3,HLOOKUP($A738,'Z-scores'!$C$2:$UD$20,7,FALSE)&lt;-3),"",'Total-corrected counts'!I738),"")</f>
        <v/>
      </c>
      <c r="J738" t="str">
        <f>IFERROR(IF(OR(HLOOKUP($A738,'Z-scores'!$C$2:$UD$20,8,FALSE)&gt;3,HLOOKUP($A738,'Z-scores'!$C$2:$UD$20,8,FALSE)&lt;-3),"",'Total-corrected counts'!J738),"")</f>
        <v/>
      </c>
      <c r="K738" t="str">
        <f>IFERROR(IF(OR(HLOOKUP($A738,'Z-scores'!$C$2:$UD$20,9,FALSE)&gt;3,HLOOKUP($A738,'Z-scores'!$C$2:$UD$20,9,FALSE)&lt;-3),"",'Total-corrected counts'!K738),"")</f>
        <v/>
      </c>
      <c r="L738" t="str">
        <f>IFERROR(IF(OR(HLOOKUP($A738,'Z-scores'!$C$2:$UD$20,10,FALSE)&gt;3,HLOOKUP($A738,'Z-scores'!$C$2:$UD$20,10,FALSE)&lt;-3),"",'Total-corrected counts'!L738),"")</f>
        <v/>
      </c>
      <c r="M738" t="str">
        <f>IFERROR(IF(OR(HLOOKUP($A738,'Z-scores'!$C$2:$UD$20,11,FALSE)&gt;3,HLOOKUP($A738,'Z-scores'!$C$2:$UD$20,11,FALSE)&lt;-3),"",'Total-corrected counts'!M738),"")</f>
        <v/>
      </c>
      <c r="N738" t="str">
        <f>IFERROR(IF(OR(HLOOKUP($A738,'Z-scores'!$C$2:$UD$20,12,FALSE)&gt;3,HLOOKUP($A738,'Z-scores'!$C$2:$UD$20,12,FALSE)&lt;-3),"",'Total-corrected counts'!N738),"")</f>
        <v/>
      </c>
      <c r="O738" t="str">
        <f>IFERROR(IF(OR(HLOOKUP($A738,'Z-scores'!$C$2:$UD$20,13,FALSE)&gt;3,HLOOKUP($A738,'Z-scores'!$C$2:$UD$20,13,FALSE)&lt;-3),"",'Total-corrected counts'!O738),"")</f>
        <v/>
      </c>
      <c r="P738" t="str">
        <f>IFERROR(IF(OR(HLOOKUP($A738,'Z-scores'!$C$2:$UD$20,14,FALSE)&gt;3,HLOOKUP($A738,'Z-scores'!$C$2:$UD$20,14,FALSE)&lt;-3),"",'Total-corrected counts'!P738),"")</f>
        <v/>
      </c>
      <c r="Q738" t="str">
        <f>IFERROR(IF(OR(HLOOKUP($A738,'Z-scores'!$C$2:$UD$20,15,FALSE)&gt;3,HLOOKUP($A738,'Z-scores'!$C$2:$UD$20,15,FALSE)&lt;-3),"",'Total-corrected counts'!Q738),"")</f>
        <v/>
      </c>
      <c r="R738" t="str">
        <f>IFERROR(IF(OR(HLOOKUP($A738,'Z-scores'!$C$2:$UD$20,16,FALSE)&gt;3,HLOOKUP($A738,'Z-scores'!$C$2:$UD$20,16,FALSE)&lt;-3),"",'Total-corrected counts'!R738),"")</f>
        <v/>
      </c>
      <c r="S738" t="str">
        <f>IFERROR(IF(OR(HLOOKUP($A738,'Z-scores'!$C$2:$UD$20,17,FALSE)&gt;3,HLOOKUP($A738,'Z-scores'!$C$2:$UD$20,17,FALSE)&lt;-3),"",'Total-corrected counts'!S738),"")</f>
        <v/>
      </c>
      <c r="T738" t="str">
        <f>IFERROR(IF(OR(HLOOKUP($A738,'Z-scores'!$C$2:$UD$20,18,FALSE)&gt;3,HLOOKUP($A738,'Z-scores'!$C$2:$UD$20,18,FALSE)&lt;-3),"",'Total-corrected counts'!T738),"")</f>
        <v/>
      </c>
      <c r="U738" t="str">
        <f>IFERROR(IF(OR(HLOOKUP($A738,'Z-scores'!$C$2:$UD$20,19,FALSE)&gt;3,HLOOKUP($A738,'Z-scores'!$C$2:$UD$20,19,FALSE)&lt;-3),"",'Total-corrected counts'!U738),"")</f>
        <v/>
      </c>
      <c r="V738">
        <f t="shared" si="44"/>
        <v>1</v>
      </c>
      <c r="W738" s="10">
        <f>SUMIFS(Tabel132[Cluster],Tabel132[ID],A738)</f>
        <v>29</v>
      </c>
      <c r="X738" t="str">
        <f t="shared" si="45"/>
        <v/>
      </c>
      <c r="Y738" t="str">
        <f t="shared" si="46"/>
        <v/>
      </c>
      <c r="Z738" t="str">
        <f t="shared" si="47"/>
        <v/>
      </c>
    </row>
    <row r="739" spans="1:26" x14ac:dyDescent="0.25">
      <c r="A739">
        <v>747</v>
      </c>
      <c r="B739" t="s">
        <v>980</v>
      </c>
      <c r="C739">
        <v>8600</v>
      </c>
      <c r="D739">
        <v>44</v>
      </c>
      <c r="E739" t="str">
        <f>IFERROR(IF(OR(HLOOKUP($A739,'Z-scores'!$C$2:$UD$20,3,FALSE)&gt;3,HLOOKUP(A739,'Z-scores'!$C$2:$UD$20,3,FALSE)&lt;-3),"",'Total-corrected counts'!E739),"")</f>
        <v/>
      </c>
      <c r="F739" t="str">
        <f>IFERROR(IF(OR(HLOOKUP($A739,'Z-scores'!$C$2:$UD$20,4,FALSE)&gt;3,HLOOKUP($A739,'Z-scores'!$C$2:$UD$20,4,FALSE)&lt;-3),"",'Total-corrected counts'!F739),"")</f>
        <v/>
      </c>
      <c r="G739" t="str">
        <f>IFERROR(IF(OR(HLOOKUP($A739,'Z-scores'!$C$2:$UD$20,5,FALSE)&gt;3,HLOOKUP($A739,'Z-scores'!$C$2:$UD$20,5,FALSE)&lt;-3),"",'Total-corrected counts'!G739),"")</f>
        <v/>
      </c>
      <c r="H739" t="str">
        <f>IFERROR(IF(OR(HLOOKUP($A739,'Z-scores'!$C$2:$UD$20,6,FALSE)&gt;3,HLOOKUP($A739,'Z-scores'!$C$2:$UD$20,6,FALSE)&lt;-3),"",'Total-corrected counts'!H739),"")</f>
        <v/>
      </c>
      <c r="I739" t="str">
        <f>IFERROR(IF(OR(HLOOKUP($A739,'Z-scores'!$C$2:$UD$20,7,FALSE)&gt;3,HLOOKUP($A739,'Z-scores'!$C$2:$UD$20,7,FALSE)&lt;-3),"",'Total-corrected counts'!I739),"")</f>
        <v/>
      </c>
      <c r="J739" t="str">
        <f>IFERROR(IF(OR(HLOOKUP($A739,'Z-scores'!$C$2:$UD$20,8,FALSE)&gt;3,HLOOKUP($A739,'Z-scores'!$C$2:$UD$20,8,FALSE)&lt;-3),"",'Total-corrected counts'!J739),"")</f>
        <v/>
      </c>
      <c r="K739" t="str">
        <f>IFERROR(IF(OR(HLOOKUP($A739,'Z-scores'!$C$2:$UD$20,9,FALSE)&gt;3,HLOOKUP($A739,'Z-scores'!$C$2:$UD$20,9,FALSE)&lt;-3),"",'Total-corrected counts'!K739),"")</f>
        <v/>
      </c>
      <c r="L739" t="str">
        <f>IFERROR(IF(OR(HLOOKUP($A739,'Z-scores'!$C$2:$UD$20,10,FALSE)&gt;3,HLOOKUP($A739,'Z-scores'!$C$2:$UD$20,10,FALSE)&lt;-3),"",'Total-corrected counts'!L739),"")</f>
        <v/>
      </c>
      <c r="M739" t="str">
        <f>IFERROR(IF(OR(HLOOKUP($A739,'Z-scores'!$C$2:$UD$20,11,FALSE)&gt;3,HLOOKUP($A739,'Z-scores'!$C$2:$UD$20,11,FALSE)&lt;-3),"",'Total-corrected counts'!M739),"")</f>
        <v/>
      </c>
      <c r="N739" t="str">
        <f>IFERROR(IF(OR(HLOOKUP($A739,'Z-scores'!$C$2:$UD$20,12,FALSE)&gt;3,HLOOKUP($A739,'Z-scores'!$C$2:$UD$20,12,FALSE)&lt;-3),"",'Total-corrected counts'!N739),"")</f>
        <v/>
      </c>
      <c r="O739" t="str">
        <f>IFERROR(IF(OR(HLOOKUP($A739,'Z-scores'!$C$2:$UD$20,13,FALSE)&gt;3,HLOOKUP($A739,'Z-scores'!$C$2:$UD$20,13,FALSE)&lt;-3),"",'Total-corrected counts'!O739),"")</f>
        <v/>
      </c>
      <c r="P739" t="str">
        <f>IFERROR(IF(OR(HLOOKUP($A739,'Z-scores'!$C$2:$UD$20,14,FALSE)&gt;3,HLOOKUP($A739,'Z-scores'!$C$2:$UD$20,14,FALSE)&lt;-3),"",'Total-corrected counts'!P739),"")</f>
        <v/>
      </c>
      <c r="Q739" t="str">
        <f>IFERROR(IF(OR(HLOOKUP($A739,'Z-scores'!$C$2:$UD$20,15,FALSE)&gt;3,HLOOKUP($A739,'Z-scores'!$C$2:$UD$20,15,FALSE)&lt;-3),"",'Total-corrected counts'!Q739),"")</f>
        <v/>
      </c>
      <c r="R739" t="str">
        <f>IFERROR(IF(OR(HLOOKUP($A739,'Z-scores'!$C$2:$UD$20,16,FALSE)&gt;3,HLOOKUP($A739,'Z-scores'!$C$2:$UD$20,16,FALSE)&lt;-3),"",'Total-corrected counts'!R739),"")</f>
        <v/>
      </c>
      <c r="S739" t="str">
        <f>IFERROR(IF(OR(HLOOKUP($A739,'Z-scores'!$C$2:$UD$20,17,FALSE)&gt;3,HLOOKUP($A739,'Z-scores'!$C$2:$UD$20,17,FALSE)&lt;-3),"",'Total-corrected counts'!S739),"")</f>
        <v/>
      </c>
      <c r="T739" t="str">
        <f>IFERROR(IF(OR(HLOOKUP($A739,'Z-scores'!$C$2:$UD$20,18,FALSE)&gt;3,HLOOKUP($A739,'Z-scores'!$C$2:$UD$20,18,FALSE)&lt;-3),"",'Total-corrected counts'!T739),"")</f>
        <v/>
      </c>
      <c r="U739" t="str">
        <f>IFERROR(IF(OR(HLOOKUP($A739,'Z-scores'!$C$2:$UD$20,19,FALSE)&gt;3,HLOOKUP($A739,'Z-scores'!$C$2:$UD$20,19,FALSE)&lt;-3),"",'Total-corrected counts'!U739),"")</f>
        <v/>
      </c>
      <c r="V739">
        <f t="shared" si="44"/>
        <v>1</v>
      </c>
      <c r="W739" s="10">
        <f>SUMIFS(Tabel132[Cluster],Tabel132[ID],A739)</f>
        <v>26</v>
      </c>
      <c r="X739" t="str">
        <f t="shared" si="45"/>
        <v/>
      </c>
      <c r="Y739" t="str">
        <f t="shared" si="46"/>
        <v/>
      </c>
      <c r="Z739" t="str">
        <f t="shared" si="47"/>
        <v/>
      </c>
    </row>
    <row r="740" spans="1:26" x14ac:dyDescent="0.25">
      <c r="A740">
        <v>748</v>
      </c>
      <c r="B740" t="s">
        <v>981</v>
      </c>
      <c r="C740">
        <v>75800</v>
      </c>
      <c r="D740">
        <v>515</v>
      </c>
      <c r="E740" t="str">
        <f>IFERROR(IF(OR(HLOOKUP($A740,'Z-scores'!$C$2:$UD$20,3,FALSE)&gt;3,HLOOKUP(A740,'Z-scores'!$C$2:$UD$20,3,FALSE)&lt;-3),"",'Total-corrected counts'!E740),"")</f>
        <v/>
      </c>
      <c r="F740" t="str">
        <f>IFERROR(IF(OR(HLOOKUP($A740,'Z-scores'!$C$2:$UD$20,4,FALSE)&gt;3,HLOOKUP($A740,'Z-scores'!$C$2:$UD$20,4,FALSE)&lt;-3),"",'Total-corrected counts'!F740),"")</f>
        <v/>
      </c>
      <c r="G740" t="str">
        <f>IFERROR(IF(OR(HLOOKUP($A740,'Z-scores'!$C$2:$UD$20,5,FALSE)&gt;3,HLOOKUP($A740,'Z-scores'!$C$2:$UD$20,5,FALSE)&lt;-3),"",'Total-corrected counts'!G740),"")</f>
        <v/>
      </c>
      <c r="H740" t="str">
        <f>IFERROR(IF(OR(HLOOKUP($A740,'Z-scores'!$C$2:$UD$20,6,FALSE)&gt;3,HLOOKUP($A740,'Z-scores'!$C$2:$UD$20,6,FALSE)&lt;-3),"",'Total-corrected counts'!H740),"")</f>
        <v/>
      </c>
      <c r="I740" t="str">
        <f>IFERROR(IF(OR(HLOOKUP($A740,'Z-scores'!$C$2:$UD$20,7,FALSE)&gt;3,HLOOKUP($A740,'Z-scores'!$C$2:$UD$20,7,FALSE)&lt;-3),"",'Total-corrected counts'!I740),"")</f>
        <v/>
      </c>
      <c r="J740" t="str">
        <f>IFERROR(IF(OR(HLOOKUP($A740,'Z-scores'!$C$2:$UD$20,8,FALSE)&gt;3,HLOOKUP($A740,'Z-scores'!$C$2:$UD$20,8,FALSE)&lt;-3),"",'Total-corrected counts'!J740),"")</f>
        <v/>
      </c>
      <c r="K740" t="str">
        <f>IFERROR(IF(OR(HLOOKUP($A740,'Z-scores'!$C$2:$UD$20,9,FALSE)&gt;3,HLOOKUP($A740,'Z-scores'!$C$2:$UD$20,9,FALSE)&lt;-3),"",'Total-corrected counts'!K740),"")</f>
        <v/>
      </c>
      <c r="L740" t="str">
        <f>IFERROR(IF(OR(HLOOKUP($A740,'Z-scores'!$C$2:$UD$20,10,FALSE)&gt;3,HLOOKUP($A740,'Z-scores'!$C$2:$UD$20,10,FALSE)&lt;-3),"",'Total-corrected counts'!L740),"")</f>
        <v/>
      </c>
      <c r="M740" t="str">
        <f>IFERROR(IF(OR(HLOOKUP($A740,'Z-scores'!$C$2:$UD$20,11,FALSE)&gt;3,HLOOKUP($A740,'Z-scores'!$C$2:$UD$20,11,FALSE)&lt;-3),"",'Total-corrected counts'!M740),"")</f>
        <v/>
      </c>
      <c r="N740" t="str">
        <f>IFERROR(IF(OR(HLOOKUP($A740,'Z-scores'!$C$2:$UD$20,12,FALSE)&gt;3,HLOOKUP($A740,'Z-scores'!$C$2:$UD$20,12,FALSE)&lt;-3),"",'Total-corrected counts'!N740),"")</f>
        <v/>
      </c>
      <c r="O740" t="str">
        <f>IFERROR(IF(OR(HLOOKUP($A740,'Z-scores'!$C$2:$UD$20,13,FALSE)&gt;3,HLOOKUP($A740,'Z-scores'!$C$2:$UD$20,13,FALSE)&lt;-3),"",'Total-corrected counts'!O740),"")</f>
        <v/>
      </c>
      <c r="P740" t="str">
        <f>IFERROR(IF(OR(HLOOKUP($A740,'Z-scores'!$C$2:$UD$20,14,FALSE)&gt;3,HLOOKUP($A740,'Z-scores'!$C$2:$UD$20,14,FALSE)&lt;-3),"",'Total-corrected counts'!P740),"")</f>
        <v/>
      </c>
      <c r="Q740" t="str">
        <f>IFERROR(IF(OR(HLOOKUP($A740,'Z-scores'!$C$2:$UD$20,15,FALSE)&gt;3,HLOOKUP($A740,'Z-scores'!$C$2:$UD$20,15,FALSE)&lt;-3),"",'Total-corrected counts'!Q740),"")</f>
        <v/>
      </c>
      <c r="R740" t="str">
        <f>IFERROR(IF(OR(HLOOKUP($A740,'Z-scores'!$C$2:$UD$20,16,FALSE)&gt;3,HLOOKUP($A740,'Z-scores'!$C$2:$UD$20,16,FALSE)&lt;-3),"",'Total-corrected counts'!R740),"")</f>
        <v/>
      </c>
      <c r="S740" t="str">
        <f>IFERROR(IF(OR(HLOOKUP($A740,'Z-scores'!$C$2:$UD$20,17,FALSE)&gt;3,HLOOKUP($A740,'Z-scores'!$C$2:$UD$20,17,FALSE)&lt;-3),"",'Total-corrected counts'!S740),"")</f>
        <v/>
      </c>
      <c r="T740" t="str">
        <f>IFERROR(IF(OR(HLOOKUP($A740,'Z-scores'!$C$2:$UD$20,18,FALSE)&gt;3,HLOOKUP($A740,'Z-scores'!$C$2:$UD$20,18,FALSE)&lt;-3),"",'Total-corrected counts'!T740),"")</f>
        <v/>
      </c>
      <c r="U740" t="str">
        <f>IFERROR(IF(OR(HLOOKUP($A740,'Z-scores'!$C$2:$UD$20,19,FALSE)&gt;3,HLOOKUP($A740,'Z-scores'!$C$2:$UD$20,19,FALSE)&lt;-3),"",'Total-corrected counts'!U740),"")</f>
        <v/>
      </c>
      <c r="V740">
        <f t="shared" si="44"/>
        <v>1</v>
      </c>
      <c r="W740" s="10">
        <f>SUMIFS(Tabel132[Cluster],Tabel132[ID],A740)</f>
        <v>84</v>
      </c>
      <c r="X740" t="str">
        <f t="shared" si="45"/>
        <v/>
      </c>
      <c r="Y740" t="str">
        <f t="shared" si="46"/>
        <v/>
      </c>
      <c r="Z740" t="str">
        <f t="shared" si="47"/>
        <v/>
      </c>
    </row>
    <row r="741" spans="1:26" x14ac:dyDescent="0.25">
      <c r="A741">
        <v>749</v>
      </c>
      <c r="B741" t="s">
        <v>362</v>
      </c>
      <c r="C741">
        <v>80100</v>
      </c>
      <c r="D741">
        <v>323</v>
      </c>
      <c r="E741" t="str">
        <f>IFERROR(IF(OR(HLOOKUP($A741,'Z-scores'!$C$2:$UD$20,3,FALSE)&gt;3,HLOOKUP(A741,'Z-scores'!$C$2:$UD$20,3,FALSE)&lt;-3),"",'Total-corrected counts'!E741),"")</f>
        <v/>
      </c>
      <c r="F741">
        <f>IFERROR(IF(OR(HLOOKUP($A741,'Z-scores'!$C$2:$UD$20,4,FALSE)&gt;3,HLOOKUP($A741,'Z-scores'!$C$2:$UD$20,4,FALSE)&lt;-3),"",'Total-corrected counts'!F741),"")</f>
        <v>2.1327768426371621</v>
      </c>
      <c r="G741">
        <f>IFERROR(IF(OR(HLOOKUP($A741,'Z-scores'!$C$2:$UD$20,5,FALSE)&gt;3,HLOOKUP($A741,'Z-scores'!$C$2:$UD$20,5,FALSE)&lt;-3),"",'Total-corrected counts'!G741),"")</f>
        <v>6.6481056927930506</v>
      </c>
      <c r="H741">
        <f>IFERROR(IF(OR(HLOOKUP($A741,'Z-scores'!$C$2:$UD$20,6,FALSE)&gt;3,HLOOKUP($A741,'Z-scores'!$C$2:$UD$20,6,FALSE)&lt;-3),"",'Total-corrected counts'!H741),"")</f>
        <v>0</v>
      </c>
      <c r="I741">
        <f>IFERROR(IF(OR(HLOOKUP($A741,'Z-scores'!$C$2:$UD$20,7,FALSE)&gt;3,HLOOKUP($A741,'Z-scores'!$C$2:$UD$20,7,FALSE)&lt;-3),"",'Total-corrected counts'!I741),"")</f>
        <v>16.457383503828051</v>
      </c>
      <c r="J741">
        <f>IFERROR(IF(OR(HLOOKUP($A741,'Z-scores'!$C$2:$UD$20,8,FALSE)&gt;3,HLOOKUP($A741,'Z-scores'!$C$2:$UD$20,8,FALSE)&lt;-3),"",'Total-corrected counts'!J741),"")</f>
        <v>5.5224537050733602</v>
      </c>
      <c r="K741">
        <f>IFERROR(IF(OR(HLOOKUP($A741,'Z-scores'!$C$2:$UD$20,9,FALSE)&gt;3,HLOOKUP($A741,'Z-scores'!$C$2:$UD$20,9,FALSE)&lt;-3),"",'Total-corrected counts'!K741),"")</f>
        <v>22.828474273928315</v>
      </c>
      <c r="L741">
        <f>IFERROR(IF(OR(HLOOKUP($A741,'Z-scores'!$C$2:$UD$20,10,FALSE)&gt;3,HLOOKUP($A741,'Z-scores'!$C$2:$UD$20,10,FALSE)&lt;-3),"",'Total-corrected counts'!L741),"")</f>
        <v>18.644704604024927</v>
      </c>
      <c r="M741">
        <f>IFERROR(IF(OR(HLOOKUP($A741,'Z-scores'!$C$2:$UD$20,11,FALSE)&gt;3,HLOOKUP($A741,'Z-scores'!$C$2:$UD$20,11,FALSE)&lt;-3),"",'Total-corrected counts'!M741),"")</f>
        <v>0.64507032648852292</v>
      </c>
      <c r="N741">
        <f>IFERROR(IF(OR(HLOOKUP($A741,'Z-scores'!$C$2:$UD$20,12,FALSE)&gt;3,HLOOKUP($A741,'Z-scores'!$C$2:$UD$20,12,FALSE)&lt;-3),"",'Total-corrected counts'!N741),"")</f>
        <v>0.81561060367098082</v>
      </c>
      <c r="O741">
        <f>IFERROR(IF(OR(HLOOKUP($A741,'Z-scores'!$C$2:$UD$20,13,FALSE)&gt;3,HLOOKUP($A741,'Z-scores'!$C$2:$UD$20,13,FALSE)&lt;-3),"",'Total-corrected counts'!O741),"")</f>
        <v>4.3244633038159268</v>
      </c>
      <c r="P741">
        <f>IFERROR(IF(OR(HLOOKUP($A741,'Z-scores'!$C$2:$UD$20,14,FALSE)&gt;3,HLOOKUP($A741,'Z-scores'!$C$2:$UD$20,14,FALSE)&lt;-3),"",'Total-corrected counts'!P741),"")</f>
        <v>8.4407156188283938</v>
      </c>
      <c r="Q741">
        <f>IFERROR(IF(OR(HLOOKUP($A741,'Z-scores'!$C$2:$UD$20,15,FALSE)&gt;3,HLOOKUP($A741,'Z-scores'!$C$2:$UD$20,15,FALSE)&lt;-3),"",'Total-corrected counts'!Q741),"")</f>
        <v>0.62406877237871616</v>
      </c>
      <c r="R741">
        <f>IFERROR(IF(OR(HLOOKUP($A741,'Z-scores'!$C$2:$UD$20,16,FALSE)&gt;3,HLOOKUP($A741,'Z-scores'!$C$2:$UD$20,16,FALSE)&lt;-3),"",'Total-corrected counts'!R741),"")</f>
        <v>9.3322193973125298</v>
      </c>
      <c r="S741">
        <f>IFERROR(IF(OR(HLOOKUP($A741,'Z-scores'!$C$2:$UD$20,17,FALSE)&gt;3,HLOOKUP($A741,'Z-scores'!$C$2:$UD$20,17,FALSE)&lt;-3),"",'Total-corrected counts'!S741),"")</f>
        <v>4.3427799654531855E-2</v>
      </c>
      <c r="T741">
        <f>IFERROR(IF(OR(HLOOKUP($A741,'Z-scores'!$C$2:$UD$20,18,FALSE)&gt;3,HLOOKUP($A741,'Z-scores'!$C$2:$UD$20,18,FALSE)&lt;-3),"",'Total-corrected counts'!T741),"")</f>
        <v>1.0137404790009674</v>
      </c>
      <c r="U741">
        <f>IFERROR(IF(OR(HLOOKUP($A741,'Z-scores'!$C$2:$UD$20,19,FALSE)&gt;3,HLOOKUP($A741,'Z-scores'!$C$2:$UD$20,19,FALSE)&lt;-3),"",'Total-corrected counts'!U741),"")</f>
        <v>3.0289485903238544</v>
      </c>
      <c r="V741">
        <f t="shared" si="44"/>
        <v>1</v>
      </c>
      <c r="W741" s="10">
        <f>SUMIFS(Tabel132[Cluster],Tabel132[ID],A741)</f>
        <v>87</v>
      </c>
      <c r="X741">
        <f t="shared" si="45"/>
        <v>0.1185992928175294</v>
      </c>
      <c r="Y741">
        <f t="shared" si="46"/>
        <v>9.1098711185966739</v>
      </c>
      <c r="Z741">
        <f t="shared" si="47"/>
        <v>3.4528993206232377</v>
      </c>
    </row>
    <row r="742" spans="1:26" x14ac:dyDescent="0.25">
      <c r="A742">
        <v>750</v>
      </c>
      <c r="B742" t="s">
        <v>363</v>
      </c>
      <c r="C742">
        <v>17000</v>
      </c>
      <c r="D742">
        <v>425</v>
      </c>
      <c r="E742">
        <f>IFERROR(IF(OR(HLOOKUP($A742,'Z-scores'!$C$2:$UD$20,3,FALSE)&gt;3,HLOOKUP(A742,'Z-scores'!$C$2:$UD$20,3,FALSE)&lt;-3),"",'Total-corrected counts'!E742),"")</f>
        <v>0.24094873283380366</v>
      </c>
      <c r="F742">
        <f>IFERROR(IF(OR(HLOOKUP($A742,'Z-scores'!$C$2:$UD$20,4,FALSE)&gt;3,HLOOKUP($A742,'Z-scores'!$C$2:$UD$20,4,FALSE)&lt;-3),"",'Total-corrected counts'!F742),"")</f>
        <v>2.2066037333438331</v>
      </c>
      <c r="G742">
        <f>IFERROR(IF(OR(HLOOKUP($A742,'Z-scores'!$C$2:$UD$20,5,FALSE)&gt;3,HLOOKUP($A742,'Z-scores'!$C$2:$UD$20,5,FALSE)&lt;-3),"",'Total-corrected counts'!G742),"")</f>
        <v>1.3094753637319645</v>
      </c>
      <c r="H742">
        <f>IFERROR(IF(OR(HLOOKUP($A742,'Z-scores'!$C$2:$UD$20,6,FALSE)&gt;3,HLOOKUP($A742,'Z-scores'!$C$2:$UD$20,6,FALSE)&lt;-3),"",'Total-corrected counts'!H742),"")</f>
        <v>1.5147274083991287</v>
      </c>
      <c r="I742">
        <f>IFERROR(IF(OR(HLOOKUP($A742,'Z-scores'!$C$2:$UD$20,7,FALSE)&gt;3,HLOOKUP($A742,'Z-scores'!$C$2:$UD$20,7,FALSE)&lt;-3),"",'Total-corrected counts'!I742),"")</f>
        <v>1.8162843747210158</v>
      </c>
      <c r="J742">
        <f>IFERROR(IF(OR(HLOOKUP($A742,'Z-scores'!$C$2:$UD$20,8,FALSE)&gt;3,HLOOKUP($A742,'Z-scores'!$C$2:$UD$20,8,FALSE)&lt;-3),"",'Total-corrected counts'!J742),"")</f>
        <v>1.9131357478289852</v>
      </c>
      <c r="K742">
        <f>IFERROR(IF(OR(HLOOKUP($A742,'Z-scores'!$C$2:$UD$20,9,FALSE)&gt;3,HLOOKUP($A742,'Z-scores'!$C$2:$UD$20,9,FALSE)&lt;-3),"",'Total-corrected counts'!K742),"")</f>
        <v>0.56636378839400192</v>
      </c>
      <c r="L742">
        <f>IFERROR(IF(OR(HLOOKUP($A742,'Z-scores'!$C$2:$UD$20,10,FALSE)&gt;3,HLOOKUP($A742,'Z-scores'!$C$2:$UD$20,10,FALSE)&lt;-3),"",'Total-corrected counts'!L742),"")</f>
        <v>5.7327615859111655E-2</v>
      </c>
      <c r="M742">
        <f>IFERROR(IF(OR(HLOOKUP($A742,'Z-scores'!$C$2:$UD$20,11,FALSE)&gt;3,HLOOKUP($A742,'Z-scores'!$C$2:$UD$20,11,FALSE)&lt;-3),"",'Total-corrected counts'!M742),"")</f>
        <v>0.28567400173063151</v>
      </c>
      <c r="N742">
        <f>IFERROR(IF(OR(HLOOKUP($A742,'Z-scores'!$C$2:$UD$20,12,FALSE)&gt;3,HLOOKUP($A742,'Z-scores'!$C$2:$UD$20,12,FALSE)&lt;-3),"",'Total-corrected counts'!N742),"")</f>
        <v>2.2543843652029358</v>
      </c>
      <c r="O742" t="str">
        <f>IFERROR(IF(OR(HLOOKUP($A742,'Z-scores'!$C$2:$UD$20,13,FALSE)&gt;3,HLOOKUP($A742,'Z-scores'!$C$2:$UD$20,13,FALSE)&lt;-3),"",'Total-corrected counts'!O742),"")</f>
        <v/>
      </c>
      <c r="P742">
        <f>IFERROR(IF(OR(HLOOKUP($A742,'Z-scores'!$C$2:$UD$20,14,FALSE)&gt;3,HLOOKUP($A742,'Z-scores'!$C$2:$UD$20,14,FALSE)&lt;-3),"",'Total-corrected counts'!P742),"")</f>
        <v>2.1839016107449667</v>
      </c>
      <c r="Q742">
        <f>IFERROR(IF(OR(HLOOKUP($A742,'Z-scores'!$C$2:$UD$20,15,FALSE)&gt;3,HLOOKUP($A742,'Z-scores'!$C$2:$UD$20,15,FALSE)&lt;-3),"",'Total-corrected counts'!Q742),"")</f>
        <v>2.3402578964201854</v>
      </c>
      <c r="R742">
        <f>IFERROR(IF(OR(HLOOKUP($A742,'Z-scores'!$C$2:$UD$20,16,FALSE)&gt;3,HLOOKUP($A742,'Z-scores'!$C$2:$UD$20,16,FALSE)&lt;-3),"",'Total-corrected counts'!R742),"")</f>
        <v>1.5867577850303829</v>
      </c>
      <c r="S742">
        <f>IFERROR(IF(OR(HLOOKUP($A742,'Z-scores'!$C$2:$UD$20,17,FALSE)&gt;3,HLOOKUP($A742,'Z-scores'!$C$2:$UD$20,17,FALSE)&lt;-3),"",'Total-corrected counts'!S742),"")</f>
        <v>1.4331173885995512</v>
      </c>
      <c r="T742">
        <f>IFERROR(IF(OR(HLOOKUP($A742,'Z-scores'!$C$2:$UD$20,18,FALSE)&gt;3,HLOOKUP($A742,'Z-scores'!$C$2:$UD$20,18,FALSE)&lt;-3),"",'Total-corrected counts'!T742),"")</f>
        <v>0.97078537395855347</v>
      </c>
      <c r="U742">
        <f>IFERROR(IF(OR(HLOOKUP($A742,'Z-scores'!$C$2:$UD$20,19,FALSE)&gt;3,HLOOKUP($A742,'Z-scores'!$C$2:$UD$20,19,FALSE)&lt;-3),"",'Total-corrected counts'!U742),"")</f>
        <v>0.92864612941161151</v>
      </c>
      <c r="V742">
        <f t="shared" si="44"/>
        <v>1</v>
      </c>
      <c r="W742" s="10">
        <f>SUMIFS(Tabel132[Cluster],Tabel132[ID],A742)</f>
        <v>21</v>
      </c>
      <c r="X742">
        <f t="shared" si="45"/>
        <v>0.14569334082196544</v>
      </c>
      <c r="Y742">
        <f t="shared" si="46"/>
        <v>1.1011711963158308</v>
      </c>
      <c r="Z742">
        <f t="shared" si="47"/>
        <v>1.6711215070525982</v>
      </c>
    </row>
    <row r="743" spans="1:26" x14ac:dyDescent="0.25">
      <c r="A743">
        <v>751</v>
      </c>
      <c r="B743" t="s">
        <v>982</v>
      </c>
      <c r="C743">
        <v>40000</v>
      </c>
      <c r="D743">
        <v>734</v>
      </c>
      <c r="E743" t="str">
        <f>IFERROR(IF(OR(HLOOKUP($A743,'Z-scores'!$C$2:$UD$20,3,FALSE)&gt;3,HLOOKUP(A743,'Z-scores'!$C$2:$UD$20,3,FALSE)&lt;-3),"",'Total-corrected counts'!E743),"")</f>
        <v/>
      </c>
      <c r="F743" t="str">
        <f>IFERROR(IF(OR(HLOOKUP($A743,'Z-scores'!$C$2:$UD$20,4,FALSE)&gt;3,HLOOKUP($A743,'Z-scores'!$C$2:$UD$20,4,FALSE)&lt;-3),"",'Total-corrected counts'!F743),"")</f>
        <v/>
      </c>
      <c r="G743" t="str">
        <f>IFERROR(IF(OR(HLOOKUP($A743,'Z-scores'!$C$2:$UD$20,5,FALSE)&gt;3,HLOOKUP($A743,'Z-scores'!$C$2:$UD$20,5,FALSE)&lt;-3),"",'Total-corrected counts'!G743),"")</f>
        <v/>
      </c>
      <c r="H743" t="str">
        <f>IFERROR(IF(OR(HLOOKUP($A743,'Z-scores'!$C$2:$UD$20,6,FALSE)&gt;3,HLOOKUP($A743,'Z-scores'!$C$2:$UD$20,6,FALSE)&lt;-3),"",'Total-corrected counts'!H743),"")</f>
        <v/>
      </c>
      <c r="I743" t="str">
        <f>IFERROR(IF(OR(HLOOKUP($A743,'Z-scores'!$C$2:$UD$20,7,FALSE)&gt;3,HLOOKUP($A743,'Z-scores'!$C$2:$UD$20,7,FALSE)&lt;-3),"",'Total-corrected counts'!I743),"")</f>
        <v/>
      </c>
      <c r="J743" t="str">
        <f>IFERROR(IF(OR(HLOOKUP($A743,'Z-scores'!$C$2:$UD$20,8,FALSE)&gt;3,HLOOKUP($A743,'Z-scores'!$C$2:$UD$20,8,FALSE)&lt;-3),"",'Total-corrected counts'!J743),"")</f>
        <v/>
      </c>
      <c r="K743" t="str">
        <f>IFERROR(IF(OR(HLOOKUP($A743,'Z-scores'!$C$2:$UD$20,9,FALSE)&gt;3,HLOOKUP($A743,'Z-scores'!$C$2:$UD$20,9,FALSE)&lt;-3),"",'Total-corrected counts'!K743),"")</f>
        <v/>
      </c>
      <c r="L743" t="str">
        <f>IFERROR(IF(OR(HLOOKUP($A743,'Z-scores'!$C$2:$UD$20,10,FALSE)&gt;3,HLOOKUP($A743,'Z-scores'!$C$2:$UD$20,10,FALSE)&lt;-3),"",'Total-corrected counts'!L743),"")</f>
        <v/>
      </c>
      <c r="M743" t="str">
        <f>IFERROR(IF(OR(HLOOKUP($A743,'Z-scores'!$C$2:$UD$20,11,FALSE)&gt;3,HLOOKUP($A743,'Z-scores'!$C$2:$UD$20,11,FALSE)&lt;-3),"",'Total-corrected counts'!M743),"")</f>
        <v/>
      </c>
      <c r="N743" t="str">
        <f>IFERROR(IF(OR(HLOOKUP($A743,'Z-scores'!$C$2:$UD$20,12,FALSE)&gt;3,HLOOKUP($A743,'Z-scores'!$C$2:$UD$20,12,FALSE)&lt;-3),"",'Total-corrected counts'!N743),"")</f>
        <v/>
      </c>
      <c r="O743" t="str">
        <f>IFERROR(IF(OR(HLOOKUP($A743,'Z-scores'!$C$2:$UD$20,13,FALSE)&gt;3,HLOOKUP($A743,'Z-scores'!$C$2:$UD$20,13,FALSE)&lt;-3),"",'Total-corrected counts'!O743),"")</f>
        <v/>
      </c>
      <c r="P743" t="str">
        <f>IFERROR(IF(OR(HLOOKUP($A743,'Z-scores'!$C$2:$UD$20,14,FALSE)&gt;3,HLOOKUP($A743,'Z-scores'!$C$2:$UD$20,14,FALSE)&lt;-3),"",'Total-corrected counts'!P743),"")</f>
        <v/>
      </c>
      <c r="Q743" t="str">
        <f>IFERROR(IF(OR(HLOOKUP($A743,'Z-scores'!$C$2:$UD$20,15,FALSE)&gt;3,HLOOKUP($A743,'Z-scores'!$C$2:$UD$20,15,FALSE)&lt;-3),"",'Total-corrected counts'!Q743),"")</f>
        <v/>
      </c>
      <c r="R743" t="str">
        <f>IFERROR(IF(OR(HLOOKUP($A743,'Z-scores'!$C$2:$UD$20,16,FALSE)&gt;3,HLOOKUP($A743,'Z-scores'!$C$2:$UD$20,16,FALSE)&lt;-3),"",'Total-corrected counts'!R743),"")</f>
        <v/>
      </c>
      <c r="S743" t="str">
        <f>IFERROR(IF(OR(HLOOKUP($A743,'Z-scores'!$C$2:$UD$20,17,FALSE)&gt;3,HLOOKUP($A743,'Z-scores'!$C$2:$UD$20,17,FALSE)&lt;-3),"",'Total-corrected counts'!S743),"")</f>
        <v/>
      </c>
      <c r="T743" t="str">
        <f>IFERROR(IF(OR(HLOOKUP($A743,'Z-scores'!$C$2:$UD$20,18,FALSE)&gt;3,HLOOKUP($A743,'Z-scores'!$C$2:$UD$20,18,FALSE)&lt;-3),"",'Total-corrected counts'!T743),"")</f>
        <v/>
      </c>
      <c r="U743" t="str">
        <f>IFERROR(IF(OR(HLOOKUP($A743,'Z-scores'!$C$2:$UD$20,19,FALSE)&gt;3,HLOOKUP($A743,'Z-scores'!$C$2:$UD$20,19,FALSE)&lt;-3),"",'Total-corrected counts'!U743),"")</f>
        <v/>
      </c>
      <c r="V743">
        <f t="shared" si="44"/>
        <v>1</v>
      </c>
      <c r="W743" s="10">
        <f>SUMIFS(Tabel132[Cluster],Tabel132[ID],A743)</f>
        <v>52</v>
      </c>
      <c r="X743" t="str">
        <f t="shared" si="45"/>
        <v/>
      </c>
      <c r="Y743" t="str">
        <f t="shared" si="46"/>
        <v/>
      </c>
      <c r="Z743" t="str">
        <f t="shared" si="47"/>
        <v/>
      </c>
    </row>
    <row r="744" spans="1:26" x14ac:dyDescent="0.25">
      <c r="A744">
        <v>752</v>
      </c>
      <c r="B744" t="s">
        <v>983</v>
      </c>
      <c r="C744">
        <v>104400</v>
      </c>
      <c r="D744">
        <v>960</v>
      </c>
      <c r="E744" t="str">
        <f>IFERROR(IF(OR(HLOOKUP($A744,'Z-scores'!$C$2:$UD$20,3,FALSE)&gt;3,HLOOKUP(A744,'Z-scores'!$C$2:$UD$20,3,FALSE)&lt;-3),"",'Total-corrected counts'!E744),"")</f>
        <v/>
      </c>
      <c r="F744" t="str">
        <f>IFERROR(IF(OR(HLOOKUP($A744,'Z-scores'!$C$2:$UD$20,4,FALSE)&gt;3,HLOOKUP($A744,'Z-scores'!$C$2:$UD$20,4,FALSE)&lt;-3),"",'Total-corrected counts'!F744),"")</f>
        <v/>
      </c>
      <c r="G744" t="str">
        <f>IFERROR(IF(OR(HLOOKUP($A744,'Z-scores'!$C$2:$UD$20,5,FALSE)&gt;3,HLOOKUP($A744,'Z-scores'!$C$2:$UD$20,5,FALSE)&lt;-3),"",'Total-corrected counts'!G744),"")</f>
        <v/>
      </c>
      <c r="H744" t="str">
        <f>IFERROR(IF(OR(HLOOKUP($A744,'Z-scores'!$C$2:$UD$20,6,FALSE)&gt;3,HLOOKUP($A744,'Z-scores'!$C$2:$UD$20,6,FALSE)&lt;-3),"",'Total-corrected counts'!H744),"")</f>
        <v/>
      </c>
      <c r="I744" t="str">
        <f>IFERROR(IF(OR(HLOOKUP($A744,'Z-scores'!$C$2:$UD$20,7,FALSE)&gt;3,HLOOKUP($A744,'Z-scores'!$C$2:$UD$20,7,FALSE)&lt;-3),"",'Total-corrected counts'!I744),"")</f>
        <v/>
      </c>
      <c r="J744" t="str">
        <f>IFERROR(IF(OR(HLOOKUP($A744,'Z-scores'!$C$2:$UD$20,8,FALSE)&gt;3,HLOOKUP($A744,'Z-scores'!$C$2:$UD$20,8,FALSE)&lt;-3),"",'Total-corrected counts'!J744),"")</f>
        <v/>
      </c>
      <c r="K744" t="str">
        <f>IFERROR(IF(OR(HLOOKUP($A744,'Z-scores'!$C$2:$UD$20,9,FALSE)&gt;3,HLOOKUP($A744,'Z-scores'!$C$2:$UD$20,9,FALSE)&lt;-3),"",'Total-corrected counts'!K744),"")</f>
        <v/>
      </c>
      <c r="L744" t="str">
        <f>IFERROR(IF(OR(HLOOKUP($A744,'Z-scores'!$C$2:$UD$20,10,FALSE)&gt;3,HLOOKUP($A744,'Z-scores'!$C$2:$UD$20,10,FALSE)&lt;-3),"",'Total-corrected counts'!L744),"")</f>
        <v/>
      </c>
      <c r="M744" t="str">
        <f>IFERROR(IF(OR(HLOOKUP($A744,'Z-scores'!$C$2:$UD$20,11,FALSE)&gt;3,HLOOKUP($A744,'Z-scores'!$C$2:$UD$20,11,FALSE)&lt;-3),"",'Total-corrected counts'!M744),"")</f>
        <v/>
      </c>
      <c r="N744" t="str">
        <f>IFERROR(IF(OR(HLOOKUP($A744,'Z-scores'!$C$2:$UD$20,12,FALSE)&gt;3,HLOOKUP($A744,'Z-scores'!$C$2:$UD$20,12,FALSE)&lt;-3),"",'Total-corrected counts'!N744),"")</f>
        <v/>
      </c>
      <c r="O744" t="str">
        <f>IFERROR(IF(OR(HLOOKUP($A744,'Z-scores'!$C$2:$UD$20,13,FALSE)&gt;3,HLOOKUP($A744,'Z-scores'!$C$2:$UD$20,13,FALSE)&lt;-3),"",'Total-corrected counts'!O744),"")</f>
        <v/>
      </c>
      <c r="P744" t="str">
        <f>IFERROR(IF(OR(HLOOKUP($A744,'Z-scores'!$C$2:$UD$20,14,FALSE)&gt;3,HLOOKUP($A744,'Z-scores'!$C$2:$UD$20,14,FALSE)&lt;-3),"",'Total-corrected counts'!P744),"")</f>
        <v/>
      </c>
      <c r="Q744" t="str">
        <f>IFERROR(IF(OR(HLOOKUP($A744,'Z-scores'!$C$2:$UD$20,15,FALSE)&gt;3,HLOOKUP($A744,'Z-scores'!$C$2:$UD$20,15,FALSE)&lt;-3),"",'Total-corrected counts'!Q744),"")</f>
        <v/>
      </c>
      <c r="R744" t="str">
        <f>IFERROR(IF(OR(HLOOKUP($A744,'Z-scores'!$C$2:$UD$20,16,FALSE)&gt;3,HLOOKUP($A744,'Z-scores'!$C$2:$UD$20,16,FALSE)&lt;-3),"",'Total-corrected counts'!R744),"")</f>
        <v/>
      </c>
      <c r="S744" t="str">
        <f>IFERROR(IF(OR(HLOOKUP($A744,'Z-scores'!$C$2:$UD$20,17,FALSE)&gt;3,HLOOKUP($A744,'Z-scores'!$C$2:$UD$20,17,FALSE)&lt;-3),"",'Total-corrected counts'!S744),"")</f>
        <v/>
      </c>
      <c r="T744" t="str">
        <f>IFERROR(IF(OR(HLOOKUP($A744,'Z-scores'!$C$2:$UD$20,18,FALSE)&gt;3,HLOOKUP($A744,'Z-scores'!$C$2:$UD$20,18,FALSE)&lt;-3),"",'Total-corrected counts'!T744),"")</f>
        <v/>
      </c>
      <c r="U744" t="str">
        <f>IFERROR(IF(OR(HLOOKUP($A744,'Z-scores'!$C$2:$UD$20,19,FALSE)&gt;3,HLOOKUP($A744,'Z-scores'!$C$2:$UD$20,19,FALSE)&lt;-3),"",'Total-corrected counts'!U744),"")</f>
        <v/>
      </c>
      <c r="V744">
        <f t="shared" si="44"/>
        <v>1</v>
      </c>
      <c r="W744" s="10">
        <f>SUMIFS(Tabel132[Cluster],Tabel132[ID],A744)</f>
        <v>0</v>
      </c>
      <c r="X744" t="str">
        <f t="shared" si="45"/>
        <v/>
      </c>
      <c r="Y744" t="str">
        <f t="shared" si="46"/>
        <v/>
      </c>
      <c r="Z744" t="str">
        <f t="shared" si="47"/>
        <v/>
      </c>
    </row>
    <row r="745" spans="1:26" x14ac:dyDescent="0.25">
      <c r="A745">
        <v>753</v>
      </c>
      <c r="B745" t="s">
        <v>984</v>
      </c>
      <c r="C745">
        <v>114400</v>
      </c>
      <c r="D745">
        <v>46</v>
      </c>
      <c r="E745" t="str">
        <f>IFERROR(IF(OR(HLOOKUP($A745,'Z-scores'!$C$2:$UD$20,3,FALSE)&gt;3,HLOOKUP(A745,'Z-scores'!$C$2:$UD$20,3,FALSE)&lt;-3),"",'Total-corrected counts'!E745),"")</f>
        <v/>
      </c>
      <c r="F745" t="str">
        <f>IFERROR(IF(OR(HLOOKUP($A745,'Z-scores'!$C$2:$UD$20,4,FALSE)&gt;3,HLOOKUP($A745,'Z-scores'!$C$2:$UD$20,4,FALSE)&lt;-3),"",'Total-corrected counts'!F745),"")</f>
        <v/>
      </c>
      <c r="G745" t="str">
        <f>IFERROR(IF(OR(HLOOKUP($A745,'Z-scores'!$C$2:$UD$20,5,FALSE)&gt;3,HLOOKUP($A745,'Z-scores'!$C$2:$UD$20,5,FALSE)&lt;-3),"",'Total-corrected counts'!G745),"")</f>
        <v/>
      </c>
      <c r="H745" t="str">
        <f>IFERROR(IF(OR(HLOOKUP($A745,'Z-scores'!$C$2:$UD$20,6,FALSE)&gt;3,HLOOKUP($A745,'Z-scores'!$C$2:$UD$20,6,FALSE)&lt;-3),"",'Total-corrected counts'!H745),"")</f>
        <v/>
      </c>
      <c r="I745" t="str">
        <f>IFERROR(IF(OR(HLOOKUP($A745,'Z-scores'!$C$2:$UD$20,7,FALSE)&gt;3,HLOOKUP($A745,'Z-scores'!$C$2:$UD$20,7,FALSE)&lt;-3),"",'Total-corrected counts'!I745),"")</f>
        <v/>
      </c>
      <c r="J745" t="str">
        <f>IFERROR(IF(OR(HLOOKUP($A745,'Z-scores'!$C$2:$UD$20,8,FALSE)&gt;3,HLOOKUP($A745,'Z-scores'!$C$2:$UD$20,8,FALSE)&lt;-3),"",'Total-corrected counts'!J745),"")</f>
        <v/>
      </c>
      <c r="K745" t="str">
        <f>IFERROR(IF(OR(HLOOKUP($A745,'Z-scores'!$C$2:$UD$20,9,FALSE)&gt;3,HLOOKUP($A745,'Z-scores'!$C$2:$UD$20,9,FALSE)&lt;-3),"",'Total-corrected counts'!K745),"")</f>
        <v/>
      </c>
      <c r="L745" t="str">
        <f>IFERROR(IF(OR(HLOOKUP($A745,'Z-scores'!$C$2:$UD$20,10,FALSE)&gt;3,HLOOKUP($A745,'Z-scores'!$C$2:$UD$20,10,FALSE)&lt;-3),"",'Total-corrected counts'!L745),"")</f>
        <v/>
      </c>
      <c r="M745" t="str">
        <f>IFERROR(IF(OR(HLOOKUP($A745,'Z-scores'!$C$2:$UD$20,11,FALSE)&gt;3,HLOOKUP($A745,'Z-scores'!$C$2:$UD$20,11,FALSE)&lt;-3),"",'Total-corrected counts'!M745),"")</f>
        <v/>
      </c>
      <c r="N745" t="str">
        <f>IFERROR(IF(OR(HLOOKUP($A745,'Z-scores'!$C$2:$UD$20,12,FALSE)&gt;3,HLOOKUP($A745,'Z-scores'!$C$2:$UD$20,12,FALSE)&lt;-3),"",'Total-corrected counts'!N745),"")</f>
        <v/>
      </c>
      <c r="O745" t="str">
        <f>IFERROR(IF(OR(HLOOKUP($A745,'Z-scores'!$C$2:$UD$20,13,FALSE)&gt;3,HLOOKUP($A745,'Z-scores'!$C$2:$UD$20,13,FALSE)&lt;-3),"",'Total-corrected counts'!O745),"")</f>
        <v/>
      </c>
      <c r="P745" t="str">
        <f>IFERROR(IF(OR(HLOOKUP($A745,'Z-scores'!$C$2:$UD$20,14,FALSE)&gt;3,HLOOKUP($A745,'Z-scores'!$C$2:$UD$20,14,FALSE)&lt;-3),"",'Total-corrected counts'!P745),"")</f>
        <v/>
      </c>
      <c r="Q745" t="str">
        <f>IFERROR(IF(OR(HLOOKUP($A745,'Z-scores'!$C$2:$UD$20,15,FALSE)&gt;3,HLOOKUP($A745,'Z-scores'!$C$2:$UD$20,15,FALSE)&lt;-3),"",'Total-corrected counts'!Q745),"")</f>
        <v/>
      </c>
      <c r="R745" t="str">
        <f>IFERROR(IF(OR(HLOOKUP($A745,'Z-scores'!$C$2:$UD$20,16,FALSE)&gt;3,HLOOKUP($A745,'Z-scores'!$C$2:$UD$20,16,FALSE)&lt;-3),"",'Total-corrected counts'!R745),"")</f>
        <v/>
      </c>
      <c r="S745" t="str">
        <f>IFERROR(IF(OR(HLOOKUP($A745,'Z-scores'!$C$2:$UD$20,17,FALSE)&gt;3,HLOOKUP($A745,'Z-scores'!$C$2:$UD$20,17,FALSE)&lt;-3),"",'Total-corrected counts'!S745),"")</f>
        <v/>
      </c>
      <c r="T745" t="str">
        <f>IFERROR(IF(OR(HLOOKUP($A745,'Z-scores'!$C$2:$UD$20,18,FALSE)&gt;3,HLOOKUP($A745,'Z-scores'!$C$2:$UD$20,18,FALSE)&lt;-3),"",'Total-corrected counts'!T745),"")</f>
        <v/>
      </c>
      <c r="U745" t="str">
        <f>IFERROR(IF(OR(HLOOKUP($A745,'Z-scores'!$C$2:$UD$20,19,FALSE)&gt;3,HLOOKUP($A745,'Z-scores'!$C$2:$UD$20,19,FALSE)&lt;-3),"",'Total-corrected counts'!U745),"")</f>
        <v/>
      </c>
      <c r="V745">
        <f t="shared" si="44"/>
        <v>1</v>
      </c>
      <c r="W745" s="10">
        <f>SUMIFS(Tabel132[Cluster],Tabel132[ID],A745)</f>
        <v>0</v>
      </c>
      <c r="X745" t="str">
        <f t="shared" si="45"/>
        <v/>
      </c>
      <c r="Y745" t="str">
        <f t="shared" si="46"/>
        <v/>
      </c>
      <c r="Z745" t="str">
        <f t="shared" si="47"/>
        <v/>
      </c>
    </row>
    <row r="746" spans="1:26" x14ac:dyDescent="0.25">
      <c r="A746">
        <v>754</v>
      </c>
      <c r="B746" t="s">
        <v>364</v>
      </c>
      <c r="C746">
        <v>48600</v>
      </c>
      <c r="D746">
        <v>493</v>
      </c>
      <c r="E746">
        <f>IFERROR(IF(OR(HLOOKUP($A746,'Z-scores'!$C$2:$UD$20,3,FALSE)&gt;3,HLOOKUP(A746,'Z-scores'!$C$2:$UD$20,3,FALSE)&lt;-3),"",'Total-corrected counts'!E746),"")</f>
        <v>49.641042422666665</v>
      </c>
      <c r="F746">
        <f>IFERROR(IF(OR(HLOOKUP($A746,'Z-scores'!$C$2:$UD$20,4,FALSE)&gt;3,HLOOKUP($A746,'Z-scores'!$C$2:$UD$20,4,FALSE)&lt;-3),"",'Total-corrected counts'!F746),"")</f>
        <v>124.2260480957584</v>
      </c>
      <c r="G746">
        <f>IFERROR(IF(OR(HLOOKUP($A746,'Z-scores'!$C$2:$UD$20,5,FALSE)&gt;3,HLOOKUP($A746,'Z-scores'!$C$2:$UD$20,5,FALSE)&lt;-3),"",'Total-corrected counts'!G746),"")</f>
        <v>0.3827697217062665</v>
      </c>
      <c r="H746">
        <f>IFERROR(IF(OR(HLOOKUP($A746,'Z-scores'!$C$2:$UD$20,6,FALSE)&gt;3,HLOOKUP($A746,'Z-scores'!$C$2:$UD$20,6,FALSE)&lt;-3),"",'Total-corrected counts'!H746),"")</f>
        <v>63.730236122967945</v>
      </c>
      <c r="I746">
        <f>IFERROR(IF(OR(HLOOKUP($A746,'Z-scores'!$C$2:$UD$20,7,FALSE)&gt;3,HLOOKUP($A746,'Z-scores'!$C$2:$UD$20,7,FALSE)&lt;-3),"",'Total-corrected counts'!I746),"")</f>
        <v>253.46710216445686</v>
      </c>
      <c r="J746">
        <f>IFERROR(IF(OR(HLOOKUP($A746,'Z-scores'!$C$2:$UD$20,8,FALSE)&gt;3,HLOOKUP($A746,'Z-scores'!$C$2:$UD$20,8,FALSE)&lt;-3),"",'Total-corrected counts'!J746),"")</f>
        <v>112.99334741559029</v>
      </c>
      <c r="K746">
        <f>IFERROR(IF(OR(HLOOKUP($A746,'Z-scores'!$C$2:$UD$20,9,FALSE)&gt;3,HLOOKUP($A746,'Z-scores'!$C$2:$UD$20,9,FALSE)&lt;-3),"",'Total-corrected counts'!K746),"")</f>
        <v>176.81253135626289</v>
      </c>
      <c r="L746">
        <f>IFERROR(IF(OR(HLOOKUP($A746,'Z-scores'!$C$2:$UD$20,10,FALSE)&gt;3,HLOOKUP($A746,'Z-scores'!$C$2:$UD$20,10,FALSE)&lt;-3),"",'Total-corrected counts'!L746),"")</f>
        <v>164.5258476990459</v>
      </c>
      <c r="M746">
        <f>IFERROR(IF(OR(HLOOKUP($A746,'Z-scores'!$C$2:$UD$20,11,FALSE)&gt;3,HLOOKUP($A746,'Z-scores'!$C$2:$UD$20,11,FALSE)&lt;-3),"",'Total-corrected counts'!M746),"")</f>
        <v>174.51456154109144</v>
      </c>
      <c r="N746">
        <f>IFERROR(IF(OR(HLOOKUP($A746,'Z-scores'!$C$2:$UD$20,12,FALSE)&gt;3,HLOOKUP($A746,'Z-scores'!$C$2:$UD$20,12,FALSE)&lt;-3),"",'Total-corrected counts'!N746),"")</f>
        <v>58.100800306449642</v>
      </c>
      <c r="O746">
        <f>IFERROR(IF(OR(HLOOKUP($A746,'Z-scores'!$C$2:$UD$20,13,FALSE)&gt;3,HLOOKUP($A746,'Z-scores'!$C$2:$UD$20,13,FALSE)&lt;-3),"",'Total-corrected counts'!O746),"")</f>
        <v>71.001966368800325</v>
      </c>
      <c r="P746">
        <f>IFERROR(IF(OR(HLOOKUP($A746,'Z-scores'!$C$2:$UD$20,14,FALSE)&gt;3,HLOOKUP($A746,'Z-scores'!$C$2:$UD$20,14,FALSE)&lt;-3),"",'Total-corrected counts'!P746),"")</f>
        <v>155.92031793504623</v>
      </c>
      <c r="Q746">
        <f>IFERROR(IF(OR(HLOOKUP($A746,'Z-scores'!$C$2:$UD$20,15,FALSE)&gt;3,HLOOKUP($A746,'Z-scores'!$C$2:$UD$20,15,FALSE)&lt;-3),"",'Total-corrected counts'!Q746),"")</f>
        <v>109.86535716235929</v>
      </c>
      <c r="R746">
        <f>IFERROR(IF(OR(HLOOKUP($A746,'Z-scores'!$C$2:$UD$20,16,FALSE)&gt;3,HLOOKUP($A746,'Z-scores'!$C$2:$UD$20,16,FALSE)&lt;-3),"",'Total-corrected counts'!R746),"")</f>
        <v>144.27474951465646</v>
      </c>
      <c r="S746">
        <f>IFERROR(IF(OR(HLOOKUP($A746,'Z-scores'!$C$2:$UD$20,17,FALSE)&gt;3,HLOOKUP($A746,'Z-scores'!$C$2:$UD$20,17,FALSE)&lt;-3),"",'Total-corrected counts'!S746),"")</f>
        <v>196.7930741345111</v>
      </c>
      <c r="T746">
        <f>IFERROR(IF(OR(HLOOKUP($A746,'Z-scores'!$C$2:$UD$20,18,FALSE)&gt;3,HLOOKUP($A746,'Z-scores'!$C$2:$UD$20,18,FALSE)&lt;-3),"",'Total-corrected counts'!T746),"")</f>
        <v>214.68102398097602</v>
      </c>
      <c r="U746">
        <f>IFERROR(IF(OR(HLOOKUP($A746,'Z-scores'!$C$2:$UD$20,19,FALSE)&gt;3,HLOOKUP($A746,'Z-scores'!$C$2:$UD$20,19,FALSE)&lt;-3),"",'Total-corrected counts'!U746),"")</f>
        <v>46.723050819508515</v>
      </c>
      <c r="V746">
        <f t="shared" si="44"/>
        <v>1</v>
      </c>
      <c r="W746" s="10">
        <f>SUMIFS(Tabel132[Cluster],Tabel132[ID],A746)</f>
        <v>64</v>
      </c>
      <c r="X746">
        <f t="shared" si="45"/>
        <v>0.99563815039756443</v>
      </c>
      <c r="Y746">
        <f t="shared" si="46"/>
        <v>124.47705405994962</v>
      </c>
      <c r="Z746">
        <f t="shared" si="47"/>
        <v>124.67004252778845</v>
      </c>
    </row>
    <row r="747" spans="1:26" x14ac:dyDescent="0.25">
      <c r="A747">
        <v>755</v>
      </c>
      <c r="B747" t="s">
        <v>365</v>
      </c>
      <c r="C747">
        <v>12900</v>
      </c>
      <c r="D747">
        <v>1018</v>
      </c>
      <c r="E747">
        <f>IFERROR(IF(OR(HLOOKUP($A747,'Z-scores'!$C$2:$UD$20,3,FALSE)&gt;3,HLOOKUP(A747,'Z-scores'!$C$2:$UD$20,3,FALSE)&lt;-3),"",'Total-corrected counts'!E747),"")</f>
        <v>2.8951204332743852</v>
      </c>
      <c r="F747">
        <f>IFERROR(IF(OR(HLOOKUP($A747,'Z-scores'!$C$2:$UD$20,4,FALSE)&gt;3,HLOOKUP($A747,'Z-scores'!$C$2:$UD$20,4,FALSE)&lt;-3),"",'Total-corrected counts'!F747),"")</f>
        <v>1.5585676926963878</v>
      </c>
      <c r="G747">
        <f>IFERROR(IF(OR(HLOOKUP($A747,'Z-scores'!$C$2:$UD$20,5,FALSE)&gt;3,HLOOKUP($A747,'Z-scores'!$C$2:$UD$20,5,FALSE)&lt;-3),"",'Total-corrected counts'!G747),"")</f>
        <v>23.097130838749187</v>
      </c>
      <c r="H747">
        <f>IFERROR(IF(OR(HLOOKUP($A747,'Z-scores'!$C$2:$UD$20,6,FALSE)&gt;3,HLOOKUP($A747,'Z-scores'!$C$2:$UD$20,6,FALSE)&lt;-3),"",'Total-corrected counts'!H747),"")</f>
        <v>8.3275105908763152</v>
      </c>
      <c r="I747">
        <f>IFERROR(IF(OR(HLOOKUP($A747,'Z-scores'!$C$2:$UD$20,7,FALSE)&gt;3,HLOOKUP($A747,'Z-scores'!$C$2:$UD$20,7,FALSE)&lt;-3),"",'Total-corrected counts'!I747),"")</f>
        <v>17.996607550201791</v>
      </c>
      <c r="J747">
        <f>IFERROR(IF(OR(HLOOKUP($A747,'Z-scores'!$C$2:$UD$20,8,FALSE)&gt;3,HLOOKUP($A747,'Z-scores'!$C$2:$UD$20,8,FALSE)&lt;-3),"",'Total-corrected counts'!J747),"")</f>
        <v>6.1141451734740766</v>
      </c>
      <c r="K747">
        <f>IFERROR(IF(OR(HLOOKUP($A747,'Z-scores'!$C$2:$UD$20,9,FALSE)&gt;3,HLOOKUP($A747,'Z-scores'!$C$2:$UD$20,9,FALSE)&lt;-3),"",'Total-corrected counts'!K747),"")</f>
        <v>12.509058475946263</v>
      </c>
      <c r="L747">
        <f>IFERROR(IF(OR(HLOOKUP($A747,'Z-scores'!$C$2:$UD$20,10,FALSE)&gt;3,HLOOKUP($A747,'Z-scores'!$C$2:$UD$20,10,FALSE)&lt;-3),"",'Total-corrected counts'!L747),"")</f>
        <v>15.050704071319082</v>
      </c>
      <c r="M747">
        <f>IFERROR(IF(OR(HLOOKUP($A747,'Z-scores'!$C$2:$UD$20,11,FALSE)&gt;3,HLOOKUP($A747,'Z-scores'!$C$2:$UD$20,11,FALSE)&lt;-3),"",'Total-corrected counts'!M747),"")</f>
        <v>10.164465287383438</v>
      </c>
      <c r="N747">
        <f>IFERROR(IF(OR(HLOOKUP($A747,'Z-scores'!$C$2:$UD$20,12,FALSE)&gt;3,HLOOKUP($A747,'Z-scores'!$C$2:$UD$20,12,FALSE)&lt;-3),"",'Total-corrected counts'!N747),"")</f>
        <v>10.896191098480857</v>
      </c>
      <c r="O747">
        <f>IFERROR(IF(OR(HLOOKUP($A747,'Z-scores'!$C$2:$UD$20,13,FALSE)&gt;3,HLOOKUP($A747,'Z-scores'!$C$2:$UD$20,13,FALSE)&lt;-3),"",'Total-corrected counts'!O747),"")</f>
        <v>16.554112833829215</v>
      </c>
      <c r="P747">
        <f>IFERROR(IF(OR(HLOOKUP($A747,'Z-scores'!$C$2:$UD$20,14,FALSE)&gt;3,HLOOKUP($A747,'Z-scores'!$C$2:$UD$20,14,FALSE)&lt;-3),"",'Total-corrected counts'!P747),"")</f>
        <v>10.103216062233077</v>
      </c>
      <c r="Q747">
        <f>IFERROR(IF(OR(HLOOKUP($A747,'Z-scores'!$C$2:$UD$20,15,FALSE)&gt;3,HLOOKUP($A747,'Z-scores'!$C$2:$UD$20,15,FALSE)&lt;-3),"",'Total-corrected counts'!Q747),"")</f>
        <v>36.742048973796912</v>
      </c>
      <c r="R747">
        <f>IFERROR(IF(OR(HLOOKUP($A747,'Z-scores'!$C$2:$UD$20,16,FALSE)&gt;3,HLOOKUP($A747,'Z-scores'!$C$2:$UD$20,16,FALSE)&lt;-3),"",'Total-corrected counts'!R747),"")</f>
        <v>7.0402359300464203</v>
      </c>
      <c r="S747">
        <f>IFERROR(IF(OR(HLOOKUP($A747,'Z-scores'!$C$2:$UD$20,17,FALSE)&gt;3,HLOOKUP($A747,'Z-scores'!$C$2:$UD$20,17,FALSE)&lt;-3),"",'Total-corrected counts'!S747),"")</f>
        <v>24.514992904983231</v>
      </c>
      <c r="T747">
        <f>IFERROR(IF(OR(HLOOKUP($A747,'Z-scores'!$C$2:$UD$20,18,FALSE)&gt;3,HLOOKUP($A747,'Z-scores'!$C$2:$UD$20,18,FALSE)&lt;-3),"",'Total-corrected counts'!T747),"")</f>
        <v>11.159736290019124</v>
      </c>
      <c r="U747">
        <f>IFERROR(IF(OR(HLOOKUP($A747,'Z-scores'!$C$2:$UD$20,19,FALSE)&gt;3,HLOOKUP($A747,'Z-scores'!$C$2:$UD$20,19,FALSE)&lt;-3),"",'Total-corrected counts'!U747),"")</f>
        <v>7.8848131642098052</v>
      </c>
      <c r="V747">
        <f t="shared" si="44"/>
        <v>1</v>
      </c>
      <c r="W747" s="10">
        <f>SUMIFS(Tabel132[Cluster],Tabel132[ID],A747)</f>
        <v>16</v>
      </c>
      <c r="X747">
        <f t="shared" si="45"/>
        <v>0.27779660250244559</v>
      </c>
      <c r="Y747">
        <f t="shared" si="46"/>
        <v>10.857034457102326</v>
      </c>
      <c r="Z747">
        <f t="shared" si="47"/>
        <v>15.61191840719983</v>
      </c>
    </row>
    <row r="748" spans="1:26" x14ac:dyDescent="0.25">
      <c r="A748">
        <v>756</v>
      </c>
      <c r="B748" t="s">
        <v>985</v>
      </c>
      <c r="C748">
        <v>75900</v>
      </c>
      <c r="D748">
        <v>515</v>
      </c>
      <c r="E748" t="str">
        <f>IFERROR(IF(OR(HLOOKUP($A748,'Z-scores'!$C$2:$UD$20,3,FALSE)&gt;3,HLOOKUP(A748,'Z-scores'!$C$2:$UD$20,3,FALSE)&lt;-3),"",'Total-corrected counts'!E748),"")</f>
        <v/>
      </c>
      <c r="F748" t="str">
        <f>IFERROR(IF(OR(HLOOKUP($A748,'Z-scores'!$C$2:$UD$20,4,FALSE)&gt;3,HLOOKUP($A748,'Z-scores'!$C$2:$UD$20,4,FALSE)&lt;-3),"",'Total-corrected counts'!F748),"")</f>
        <v/>
      </c>
      <c r="G748" t="str">
        <f>IFERROR(IF(OR(HLOOKUP($A748,'Z-scores'!$C$2:$UD$20,5,FALSE)&gt;3,HLOOKUP($A748,'Z-scores'!$C$2:$UD$20,5,FALSE)&lt;-3),"",'Total-corrected counts'!G748),"")</f>
        <v/>
      </c>
      <c r="H748" t="str">
        <f>IFERROR(IF(OR(HLOOKUP($A748,'Z-scores'!$C$2:$UD$20,6,FALSE)&gt;3,HLOOKUP($A748,'Z-scores'!$C$2:$UD$20,6,FALSE)&lt;-3),"",'Total-corrected counts'!H748),"")</f>
        <v/>
      </c>
      <c r="I748" t="str">
        <f>IFERROR(IF(OR(HLOOKUP($A748,'Z-scores'!$C$2:$UD$20,7,FALSE)&gt;3,HLOOKUP($A748,'Z-scores'!$C$2:$UD$20,7,FALSE)&lt;-3),"",'Total-corrected counts'!I748),"")</f>
        <v/>
      </c>
      <c r="J748" t="str">
        <f>IFERROR(IF(OR(HLOOKUP($A748,'Z-scores'!$C$2:$UD$20,8,FALSE)&gt;3,HLOOKUP($A748,'Z-scores'!$C$2:$UD$20,8,FALSE)&lt;-3),"",'Total-corrected counts'!J748),"")</f>
        <v/>
      </c>
      <c r="K748" t="str">
        <f>IFERROR(IF(OR(HLOOKUP($A748,'Z-scores'!$C$2:$UD$20,9,FALSE)&gt;3,HLOOKUP($A748,'Z-scores'!$C$2:$UD$20,9,FALSE)&lt;-3),"",'Total-corrected counts'!K748),"")</f>
        <v/>
      </c>
      <c r="L748" t="str">
        <f>IFERROR(IF(OR(HLOOKUP($A748,'Z-scores'!$C$2:$UD$20,10,FALSE)&gt;3,HLOOKUP($A748,'Z-scores'!$C$2:$UD$20,10,FALSE)&lt;-3),"",'Total-corrected counts'!L748),"")</f>
        <v/>
      </c>
      <c r="M748" t="str">
        <f>IFERROR(IF(OR(HLOOKUP($A748,'Z-scores'!$C$2:$UD$20,11,FALSE)&gt;3,HLOOKUP($A748,'Z-scores'!$C$2:$UD$20,11,FALSE)&lt;-3),"",'Total-corrected counts'!M748),"")</f>
        <v/>
      </c>
      <c r="N748" t="str">
        <f>IFERROR(IF(OR(HLOOKUP($A748,'Z-scores'!$C$2:$UD$20,12,FALSE)&gt;3,HLOOKUP($A748,'Z-scores'!$C$2:$UD$20,12,FALSE)&lt;-3),"",'Total-corrected counts'!N748),"")</f>
        <v/>
      </c>
      <c r="O748" t="str">
        <f>IFERROR(IF(OR(HLOOKUP($A748,'Z-scores'!$C$2:$UD$20,13,FALSE)&gt;3,HLOOKUP($A748,'Z-scores'!$C$2:$UD$20,13,FALSE)&lt;-3),"",'Total-corrected counts'!O748),"")</f>
        <v/>
      </c>
      <c r="P748" t="str">
        <f>IFERROR(IF(OR(HLOOKUP($A748,'Z-scores'!$C$2:$UD$20,14,FALSE)&gt;3,HLOOKUP($A748,'Z-scores'!$C$2:$UD$20,14,FALSE)&lt;-3),"",'Total-corrected counts'!P748),"")</f>
        <v/>
      </c>
      <c r="Q748" t="str">
        <f>IFERROR(IF(OR(HLOOKUP($A748,'Z-scores'!$C$2:$UD$20,15,FALSE)&gt;3,HLOOKUP($A748,'Z-scores'!$C$2:$UD$20,15,FALSE)&lt;-3),"",'Total-corrected counts'!Q748),"")</f>
        <v/>
      </c>
      <c r="R748" t="str">
        <f>IFERROR(IF(OR(HLOOKUP($A748,'Z-scores'!$C$2:$UD$20,16,FALSE)&gt;3,HLOOKUP($A748,'Z-scores'!$C$2:$UD$20,16,FALSE)&lt;-3),"",'Total-corrected counts'!R748),"")</f>
        <v/>
      </c>
      <c r="S748" t="str">
        <f>IFERROR(IF(OR(HLOOKUP($A748,'Z-scores'!$C$2:$UD$20,17,FALSE)&gt;3,HLOOKUP($A748,'Z-scores'!$C$2:$UD$20,17,FALSE)&lt;-3),"",'Total-corrected counts'!S748),"")</f>
        <v/>
      </c>
      <c r="T748" t="str">
        <f>IFERROR(IF(OR(HLOOKUP($A748,'Z-scores'!$C$2:$UD$20,18,FALSE)&gt;3,HLOOKUP($A748,'Z-scores'!$C$2:$UD$20,18,FALSE)&lt;-3),"",'Total-corrected counts'!T748),"")</f>
        <v/>
      </c>
      <c r="U748" t="str">
        <f>IFERROR(IF(OR(HLOOKUP($A748,'Z-scores'!$C$2:$UD$20,19,FALSE)&gt;3,HLOOKUP($A748,'Z-scores'!$C$2:$UD$20,19,FALSE)&lt;-3),"",'Total-corrected counts'!U748),"")</f>
        <v/>
      </c>
      <c r="V748">
        <f t="shared" si="44"/>
        <v>1</v>
      </c>
      <c r="W748" s="10">
        <f>SUMIFS(Tabel132[Cluster],Tabel132[ID],A748)</f>
        <v>84</v>
      </c>
      <c r="X748" t="str">
        <f t="shared" si="45"/>
        <v/>
      </c>
      <c r="Y748" t="str">
        <f t="shared" si="46"/>
        <v/>
      </c>
      <c r="Z748" t="str">
        <f t="shared" si="47"/>
        <v/>
      </c>
    </row>
    <row r="749" spans="1:26" x14ac:dyDescent="0.25">
      <c r="A749">
        <v>757</v>
      </c>
      <c r="B749" t="s">
        <v>366</v>
      </c>
      <c r="C749">
        <v>83100</v>
      </c>
      <c r="D749">
        <v>323</v>
      </c>
      <c r="E749">
        <f>IFERROR(IF(OR(HLOOKUP($A749,'Z-scores'!$C$2:$UD$20,3,FALSE)&gt;3,HLOOKUP(A749,'Z-scores'!$C$2:$UD$20,3,FALSE)&lt;-3),"",'Total-corrected counts'!E749),"")</f>
        <v>0.20919579904950394</v>
      </c>
      <c r="F749">
        <f>IFERROR(IF(OR(HLOOKUP($A749,'Z-scores'!$C$2:$UD$20,4,FALSE)&gt;3,HLOOKUP($A749,'Z-scores'!$C$2:$UD$20,4,FALSE)&lt;-3),"",'Total-corrected counts'!F749),"")</f>
        <v>0</v>
      </c>
      <c r="G749">
        <f>IFERROR(IF(OR(HLOOKUP($A749,'Z-scores'!$C$2:$UD$20,5,FALSE)&gt;3,HLOOKUP($A749,'Z-scores'!$C$2:$UD$20,5,FALSE)&lt;-3),"",'Total-corrected counts'!G749),"")</f>
        <v>0.43313415877288053</v>
      </c>
      <c r="H749">
        <f>IFERROR(IF(OR(HLOOKUP($A749,'Z-scores'!$C$2:$UD$20,6,FALSE)&gt;3,HLOOKUP($A749,'Z-scores'!$C$2:$UD$20,6,FALSE)&lt;-3),"",'Total-corrected counts'!H749),"")</f>
        <v>0</v>
      </c>
      <c r="I749">
        <f>IFERROR(IF(OR(HLOOKUP($A749,'Z-scores'!$C$2:$UD$20,7,FALSE)&gt;3,HLOOKUP($A749,'Z-scores'!$C$2:$UD$20,7,FALSE)&lt;-3),"",'Total-corrected counts'!I749),"")</f>
        <v>0</v>
      </c>
      <c r="J749">
        <f>IFERROR(IF(OR(HLOOKUP($A749,'Z-scores'!$C$2:$UD$20,8,FALSE)&gt;3,HLOOKUP($A749,'Z-scores'!$C$2:$UD$20,8,FALSE)&lt;-3),"",'Total-corrected counts'!J749),"")</f>
        <v>2.2780121533427611</v>
      </c>
      <c r="K749">
        <f>IFERROR(IF(OR(HLOOKUP($A749,'Z-scores'!$C$2:$UD$20,9,FALSE)&gt;3,HLOOKUP($A749,'Z-scores'!$C$2:$UD$20,9,FALSE)&lt;-3),"",'Total-corrected counts'!K749),"")</f>
        <v>0.31216901722504037</v>
      </c>
      <c r="L749">
        <f>IFERROR(IF(OR(HLOOKUP($A749,'Z-scores'!$C$2:$UD$20,10,FALSE)&gt;3,HLOOKUP($A749,'Z-scores'!$C$2:$UD$20,10,FALSE)&lt;-3),"",'Total-corrected counts'!L749),"")</f>
        <v>0</v>
      </c>
      <c r="M749">
        <f>IFERROR(IF(OR(HLOOKUP($A749,'Z-scores'!$C$2:$UD$20,11,FALSE)&gt;3,HLOOKUP($A749,'Z-scores'!$C$2:$UD$20,11,FALSE)&lt;-3),"",'Total-corrected counts'!M749),"")</f>
        <v>0</v>
      </c>
      <c r="N749">
        <f>IFERROR(IF(OR(HLOOKUP($A749,'Z-scores'!$C$2:$UD$20,12,FALSE)&gt;3,HLOOKUP($A749,'Z-scores'!$C$2:$UD$20,12,FALSE)&lt;-3),"",'Total-corrected counts'!N749),"")</f>
        <v>8.2477476775717165E-2</v>
      </c>
      <c r="O749">
        <f>IFERROR(IF(OR(HLOOKUP($A749,'Z-scores'!$C$2:$UD$20,13,FALSE)&gt;3,HLOOKUP($A749,'Z-scores'!$C$2:$UD$20,13,FALSE)&lt;-3),"",'Total-corrected counts'!O749),"")</f>
        <v>0</v>
      </c>
      <c r="P749">
        <f>IFERROR(IF(OR(HLOOKUP($A749,'Z-scores'!$C$2:$UD$20,14,FALSE)&gt;3,HLOOKUP($A749,'Z-scores'!$C$2:$UD$20,14,FALSE)&lt;-3),"",'Total-corrected counts'!P749),"")</f>
        <v>0</v>
      </c>
      <c r="Q749">
        <f>IFERROR(IF(OR(HLOOKUP($A749,'Z-scores'!$C$2:$UD$20,15,FALSE)&gt;3,HLOOKUP($A749,'Z-scores'!$C$2:$UD$20,15,FALSE)&lt;-3),"",'Total-corrected counts'!Q749),"")</f>
        <v>0</v>
      </c>
      <c r="R749">
        <f>IFERROR(IF(OR(HLOOKUP($A749,'Z-scores'!$C$2:$UD$20,16,FALSE)&gt;3,HLOOKUP($A749,'Z-scores'!$C$2:$UD$20,16,FALSE)&lt;-3),"",'Total-corrected counts'!R749),"")</f>
        <v>1.2702076208450286</v>
      </c>
      <c r="S749">
        <f>IFERROR(IF(OR(HLOOKUP($A749,'Z-scores'!$C$2:$UD$20,17,FALSE)&gt;3,HLOOKUP($A749,'Z-scores'!$C$2:$UD$20,17,FALSE)&lt;-3),"",'Total-corrected counts'!S749),"")</f>
        <v>0</v>
      </c>
      <c r="T749">
        <f>IFERROR(IF(OR(HLOOKUP($A749,'Z-scores'!$C$2:$UD$20,18,FALSE)&gt;3,HLOOKUP($A749,'Z-scores'!$C$2:$UD$20,18,FALSE)&lt;-3),"",'Total-corrected counts'!T749),"")</f>
        <v>0.25773063025448323</v>
      </c>
      <c r="U749">
        <f>IFERROR(IF(OR(HLOOKUP($A749,'Z-scores'!$C$2:$UD$20,19,FALSE)&gt;3,HLOOKUP($A749,'Z-scores'!$C$2:$UD$20,19,FALSE)&lt;-3),"",'Total-corrected counts'!U749),"")</f>
        <v>1.3929691941174174</v>
      </c>
      <c r="V749">
        <f t="shared" si="44"/>
        <v>1</v>
      </c>
      <c r="W749" s="10">
        <f>SUMIFS(Tabel132[Cluster],Tabel132[ID],A749)</f>
        <v>91</v>
      </c>
      <c r="X749">
        <f t="shared" si="45"/>
        <v>0.96119004255114593</v>
      </c>
      <c r="Y749">
        <f t="shared" si="46"/>
        <v>0.35916790315446506</v>
      </c>
      <c r="Z749">
        <f t="shared" si="47"/>
        <v>0.37542311524908079</v>
      </c>
    </row>
    <row r="750" spans="1:26" x14ac:dyDescent="0.25">
      <c r="A750">
        <v>758</v>
      </c>
      <c r="B750" t="s">
        <v>986</v>
      </c>
      <c r="C750">
        <v>40100</v>
      </c>
      <c r="D750">
        <v>734</v>
      </c>
      <c r="E750" t="str">
        <f>IFERROR(IF(OR(HLOOKUP($A750,'Z-scores'!$C$2:$UD$20,3,FALSE)&gt;3,HLOOKUP(A750,'Z-scores'!$C$2:$UD$20,3,FALSE)&lt;-3),"",'Total-corrected counts'!E750),"")</f>
        <v/>
      </c>
      <c r="F750" t="str">
        <f>IFERROR(IF(OR(HLOOKUP($A750,'Z-scores'!$C$2:$UD$20,4,FALSE)&gt;3,HLOOKUP($A750,'Z-scores'!$C$2:$UD$20,4,FALSE)&lt;-3),"",'Total-corrected counts'!F750),"")</f>
        <v/>
      </c>
      <c r="G750" t="str">
        <f>IFERROR(IF(OR(HLOOKUP($A750,'Z-scores'!$C$2:$UD$20,5,FALSE)&gt;3,HLOOKUP($A750,'Z-scores'!$C$2:$UD$20,5,FALSE)&lt;-3),"",'Total-corrected counts'!G750),"")</f>
        <v/>
      </c>
      <c r="H750" t="str">
        <f>IFERROR(IF(OR(HLOOKUP($A750,'Z-scores'!$C$2:$UD$20,6,FALSE)&gt;3,HLOOKUP($A750,'Z-scores'!$C$2:$UD$20,6,FALSE)&lt;-3),"",'Total-corrected counts'!H750),"")</f>
        <v/>
      </c>
      <c r="I750" t="str">
        <f>IFERROR(IF(OR(HLOOKUP($A750,'Z-scores'!$C$2:$UD$20,7,FALSE)&gt;3,HLOOKUP($A750,'Z-scores'!$C$2:$UD$20,7,FALSE)&lt;-3),"",'Total-corrected counts'!I750),"")</f>
        <v/>
      </c>
      <c r="J750" t="str">
        <f>IFERROR(IF(OR(HLOOKUP($A750,'Z-scores'!$C$2:$UD$20,8,FALSE)&gt;3,HLOOKUP($A750,'Z-scores'!$C$2:$UD$20,8,FALSE)&lt;-3),"",'Total-corrected counts'!J750),"")</f>
        <v/>
      </c>
      <c r="K750" t="str">
        <f>IFERROR(IF(OR(HLOOKUP($A750,'Z-scores'!$C$2:$UD$20,9,FALSE)&gt;3,HLOOKUP($A750,'Z-scores'!$C$2:$UD$20,9,FALSE)&lt;-3),"",'Total-corrected counts'!K750),"")</f>
        <v/>
      </c>
      <c r="L750" t="str">
        <f>IFERROR(IF(OR(HLOOKUP($A750,'Z-scores'!$C$2:$UD$20,10,FALSE)&gt;3,HLOOKUP($A750,'Z-scores'!$C$2:$UD$20,10,FALSE)&lt;-3),"",'Total-corrected counts'!L750),"")</f>
        <v/>
      </c>
      <c r="M750" t="str">
        <f>IFERROR(IF(OR(HLOOKUP($A750,'Z-scores'!$C$2:$UD$20,11,FALSE)&gt;3,HLOOKUP($A750,'Z-scores'!$C$2:$UD$20,11,FALSE)&lt;-3),"",'Total-corrected counts'!M750),"")</f>
        <v/>
      </c>
      <c r="N750" t="str">
        <f>IFERROR(IF(OR(HLOOKUP($A750,'Z-scores'!$C$2:$UD$20,12,FALSE)&gt;3,HLOOKUP($A750,'Z-scores'!$C$2:$UD$20,12,FALSE)&lt;-3),"",'Total-corrected counts'!N750),"")</f>
        <v/>
      </c>
      <c r="O750" t="str">
        <f>IFERROR(IF(OR(HLOOKUP($A750,'Z-scores'!$C$2:$UD$20,13,FALSE)&gt;3,HLOOKUP($A750,'Z-scores'!$C$2:$UD$20,13,FALSE)&lt;-3),"",'Total-corrected counts'!O750),"")</f>
        <v/>
      </c>
      <c r="P750" t="str">
        <f>IFERROR(IF(OR(HLOOKUP($A750,'Z-scores'!$C$2:$UD$20,14,FALSE)&gt;3,HLOOKUP($A750,'Z-scores'!$C$2:$UD$20,14,FALSE)&lt;-3),"",'Total-corrected counts'!P750),"")</f>
        <v/>
      </c>
      <c r="Q750" t="str">
        <f>IFERROR(IF(OR(HLOOKUP($A750,'Z-scores'!$C$2:$UD$20,15,FALSE)&gt;3,HLOOKUP($A750,'Z-scores'!$C$2:$UD$20,15,FALSE)&lt;-3),"",'Total-corrected counts'!Q750),"")</f>
        <v/>
      </c>
      <c r="R750" t="str">
        <f>IFERROR(IF(OR(HLOOKUP($A750,'Z-scores'!$C$2:$UD$20,16,FALSE)&gt;3,HLOOKUP($A750,'Z-scores'!$C$2:$UD$20,16,FALSE)&lt;-3),"",'Total-corrected counts'!R750),"")</f>
        <v/>
      </c>
      <c r="S750" t="str">
        <f>IFERROR(IF(OR(HLOOKUP($A750,'Z-scores'!$C$2:$UD$20,17,FALSE)&gt;3,HLOOKUP($A750,'Z-scores'!$C$2:$UD$20,17,FALSE)&lt;-3),"",'Total-corrected counts'!S750),"")</f>
        <v/>
      </c>
      <c r="T750" t="str">
        <f>IFERROR(IF(OR(HLOOKUP($A750,'Z-scores'!$C$2:$UD$20,18,FALSE)&gt;3,HLOOKUP($A750,'Z-scores'!$C$2:$UD$20,18,FALSE)&lt;-3),"",'Total-corrected counts'!T750),"")</f>
        <v/>
      </c>
      <c r="U750" t="str">
        <f>IFERROR(IF(OR(HLOOKUP($A750,'Z-scores'!$C$2:$UD$20,19,FALSE)&gt;3,HLOOKUP($A750,'Z-scores'!$C$2:$UD$20,19,FALSE)&lt;-3),"",'Total-corrected counts'!U750),"")</f>
        <v/>
      </c>
      <c r="V750">
        <f t="shared" si="44"/>
        <v>1</v>
      </c>
      <c r="W750" s="10">
        <f>SUMIFS(Tabel132[Cluster],Tabel132[ID],A750)</f>
        <v>52</v>
      </c>
      <c r="X750" t="str">
        <f t="shared" si="45"/>
        <v/>
      </c>
      <c r="Y750" t="str">
        <f t="shared" si="46"/>
        <v/>
      </c>
      <c r="Z750" t="str">
        <f t="shared" si="47"/>
        <v/>
      </c>
    </row>
    <row r="751" spans="1:26" x14ac:dyDescent="0.25">
      <c r="A751">
        <v>759</v>
      </c>
      <c r="B751" t="s">
        <v>367</v>
      </c>
      <c r="C751">
        <v>12300</v>
      </c>
      <c r="D751">
        <v>1027</v>
      </c>
      <c r="E751">
        <f>IFERROR(IF(OR(HLOOKUP($A751,'Z-scores'!$C$2:$UD$20,3,FALSE)&gt;3,HLOOKUP(A751,'Z-scores'!$C$2:$UD$20,3,FALSE)&lt;-3),"",'Total-corrected counts'!E751),"")</f>
        <v>0.23534527393069193</v>
      </c>
      <c r="F751">
        <f>IFERROR(IF(OR(HLOOKUP($A751,'Z-scores'!$C$2:$UD$20,4,FALSE)&gt;3,HLOOKUP($A751,'Z-scores'!$C$2:$UD$20,4,FALSE)&lt;-3),"",'Total-corrected counts'!F751),"")</f>
        <v>0.40194640495854211</v>
      </c>
      <c r="G751">
        <f>IFERROR(IF(OR(HLOOKUP($A751,'Z-scores'!$C$2:$UD$20,5,FALSE)&gt;3,HLOOKUP($A751,'Z-scores'!$C$2:$UD$20,5,FALSE)&lt;-3),"",'Total-corrected counts'!G751),"")</f>
        <v>0.36262394687962096</v>
      </c>
      <c r="H751">
        <f>IFERROR(IF(OR(HLOOKUP($A751,'Z-scores'!$C$2:$UD$20,6,FALSE)&gt;3,HLOOKUP($A751,'Z-scores'!$C$2:$UD$20,6,FALSE)&lt;-3),"",'Total-corrected counts'!H751),"")</f>
        <v>0.33505491061363213</v>
      </c>
      <c r="I751">
        <f>IFERROR(IF(OR(HLOOKUP($A751,'Z-scores'!$C$2:$UD$20,7,FALSE)&gt;3,HLOOKUP($A751,'Z-scores'!$C$2:$UD$20,7,FALSE)&lt;-3),"",'Total-corrected counts'!I751),"")</f>
        <v>1.3853016417363677</v>
      </c>
      <c r="J751">
        <f>IFERROR(IF(OR(HLOOKUP($A751,'Z-scores'!$C$2:$UD$20,8,FALSE)&gt;3,HLOOKUP($A751,'Z-scores'!$C$2:$UD$20,8,FALSE)&lt;-3),"",'Total-corrected counts'!J751),"")</f>
        <v>0.28105344749034067</v>
      </c>
      <c r="K751">
        <f>IFERROR(IF(OR(HLOOKUP($A751,'Z-scores'!$C$2:$UD$20,9,FALSE)&gt;3,HLOOKUP($A751,'Z-scores'!$C$2:$UD$20,9,FALSE)&lt;-3),"",'Total-corrected counts'!K751),"")</f>
        <v>2.4750543508556775</v>
      </c>
      <c r="L751">
        <f>IFERROR(IF(OR(HLOOKUP($A751,'Z-scores'!$C$2:$UD$20,10,FALSE)&gt;3,HLOOKUP($A751,'Z-scores'!$C$2:$UD$20,10,FALSE)&lt;-3),"",'Total-corrected counts'!L751),"")</f>
        <v>0.9084222205366923</v>
      </c>
      <c r="M751">
        <f>IFERROR(IF(OR(HLOOKUP($A751,'Z-scores'!$C$2:$UD$20,11,FALSE)&gt;3,HLOOKUP($A751,'Z-scores'!$C$2:$UD$20,11,FALSE)&lt;-3),"",'Total-corrected counts'!M751),"")</f>
        <v>0.30871222767665024</v>
      </c>
      <c r="N751">
        <f>IFERROR(IF(OR(HLOOKUP($A751,'Z-scores'!$C$2:$UD$20,12,FALSE)&gt;3,HLOOKUP($A751,'Z-scores'!$C$2:$UD$20,12,FALSE)&lt;-3),"",'Total-corrected counts'!N751),"")</f>
        <v>0.86143142410193474</v>
      </c>
      <c r="O751">
        <f>IFERROR(IF(OR(HLOOKUP($A751,'Z-scores'!$C$2:$UD$20,13,FALSE)&gt;3,HLOOKUP($A751,'Z-scores'!$C$2:$UD$20,13,FALSE)&lt;-3),"",'Total-corrected counts'!O751),"")</f>
        <v>0.53508923370173722</v>
      </c>
      <c r="P751">
        <f>IFERROR(IF(OR(HLOOKUP($A751,'Z-scores'!$C$2:$UD$20,14,FALSE)&gt;3,HLOOKUP($A751,'Z-scores'!$C$2:$UD$20,14,FALSE)&lt;-3),"",'Total-corrected counts'!P751),"")</f>
        <v>0.44874690631745895</v>
      </c>
      <c r="Q751">
        <f>IFERROR(IF(OR(HLOOKUP($A751,'Z-scores'!$C$2:$UD$20,15,FALSE)&gt;3,HLOOKUP($A751,'Z-scores'!$C$2:$UD$20,15,FALSE)&lt;-3),"",'Total-corrected counts'!Q751),"")</f>
        <v>1.7551934223151391</v>
      </c>
      <c r="R751">
        <f>IFERROR(IF(OR(HLOOKUP($A751,'Z-scores'!$C$2:$UD$20,16,FALSE)&gt;3,HLOOKUP($A751,'Z-scores'!$C$2:$UD$20,16,FALSE)&lt;-3),"",'Total-corrected counts'!R751),"")</f>
        <v>0.10017410259030195</v>
      </c>
      <c r="S751">
        <f>IFERROR(IF(OR(HLOOKUP($A751,'Z-scores'!$C$2:$UD$20,17,FALSE)&gt;3,HLOOKUP($A751,'Z-scores'!$C$2:$UD$20,17,FALSE)&lt;-3),"",'Total-corrected counts'!S751),"")</f>
        <v>1.2919770397223227</v>
      </c>
      <c r="T751">
        <f>IFERROR(IF(OR(HLOOKUP($A751,'Z-scores'!$C$2:$UD$20,18,FALSE)&gt;3,HLOOKUP($A751,'Z-scores'!$C$2:$UD$20,18,FALSE)&lt;-3),"",'Total-corrected counts'!T751),"")</f>
        <v>0.30068573529689713</v>
      </c>
      <c r="U751">
        <f>IFERROR(IF(OR(HLOOKUP($A751,'Z-scores'!$C$2:$UD$20,19,FALSE)&gt;3,HLOOKUP($A751,'Z-scores'!$C$2:$UD$20,19,FALSE)&lt;-3),"",'Total-corrected counts'!U751),"")</f>
        <v>0.74638847784484663</v>
      </c>
      <c r="V751">
        <f t="shared" si="44"/>
        <v>1</v>
      </c>
      <c r="W751" s="10">
        <f>SUMIFS(Tabel132[Cluster],Tabel132[ID],A751)</f>
        <v>15</v>
      </c>
      <c r="X751">
        <f t="shared" si="45"/>
        <v>0.97265810878677994</v>
      </c>
      <c r="Y751">
        <f t="shared" si="46"/>
        <v>0.74372382496424616</v>
      </c>
      <c r="Z751">
        <f t="shared" si="47"/>
        <v>0.75496079273632977</v>
      </c>
    </row>
    <row r="752" spans="1:26" x14ac:dyDescent="0.25">
      <c r="A752">
        <v>760</v>
      </c>
      <c r="B752" t="s">
        <v>987</v>
      </c>
      <c r="C752">
        <v>108600</v>
      </c>
      <c r="D752">
        <v>1000</v>
      </c>
      <c r="E752" t="str">
        <f>IFERROR(IF(OR(HLOOKUP($A752,'Z-scores'!$C$2:$UD$20,3,FALSE)&gt;3,HLOOKUP(A752,'Z-scores'!$C$2:$UD$20,3,FALSE)&lt;-3),"",'Total-corrected counts'!E752),"")</f>
        <v/>
      </c>
      <c r="F752" t="str">
        <f>IFERROR(IF(OR(HLOOKUP($A752,'Z-scores'!$C$2:$UD$20,4,FALSE)&gt;3,HLOOKUP($A752,'Z-scores'!$C$2:$UD$20,4,FALSE)&lt;-3),"",'Total-corrected counts'!F752),"")</f>
        <v/>
      </c>
      <c r="G752" t="str">
        <f>IFERROR(IF(OR(HLOOKUP($A752,'Z-scores'!$C$2:$UD$20,5,FALSE)&gt;3,HLOOKUP($A752,'Z-scores'!$C$2:$UD$20,5,FALSE)&lt;-3),"",'Total-corrected counts'!G752),"")</f>
        <v/>
      </c>
      <c r="H752" t="str">
        <f>IFERROR(IF(OR(HLOOKUP($A752,'Z-scores'!$C$2:$UD$20,6,FALSE)&gt;3,HLOOKUP($A752,'Z-scores'!$C$2:$UD$20,6,FALSE)&lt;-3),"",'Total-corrected counts'!H752),"")</f>
        <v/>
      </c>
      <c r="I752" t="str">
        <f>IFERROR(IF(OR(HLOOKUP($A752,'Z-scores'!$C$2:$UD$20,7,FALSE)&gt;3,HLOOKUP($A752,'Z-scores'!$C$2:$UD$20,7,FALSE)&lt;-3),"",'Total-corrected counts'!I752),"")</f>
        <v/>
      </c>
      <c r="J752" t="str">
        <f>IFERROR(IF(OR(HLOOKUP($A752,'Z-scores'!$C$2:$UD$20,8,FALSE)&gt;3,HLOOKUP($A752,'Z-scores'!$C$2:$UD$20,8,FALSE)&lt;-3),"",'Total-corrected counts'!J752),"")</f>
        <v/>
      </c>
      <c r="K752" t="str">
        <f>IFERROR(IF(OR(HLOOKUP($A752,'Z-scores'!$C$2:$UD$20,9,FALSE)&gt;3,HLOOKUP($A752,'Z-scores'!$C$2:$UD$20,9,FALSE)&lt;-3),"",'Total-corrected counts'!K752),"")</f>
        <v/>
      </c>
      <c r="L752" t="str">
        <f>IFERROR(IF(OR(HLOOKUP($A752,'Z-scores'!$C$2:$UD$20,10,FALSE)&gt;3,HLOOKUP($A752,'Z-scores'!$C$2:$UD$20,10,FALSE)&lt;-3),"",'Total-corrected counts'!L752),"")</f>
        <v/>
      </c>
      <c r="M752" t="str">
        <f>IFERROR(IF(OR(HLOOKUP($A752,'Z-scores'!$C$2:$UD$20,11,FALSE)&gt;3,HLOOKUP($A752,'Z-scores'!$C$2:$UD$20,11,FALSE)&lt;-3),"",'Total-corrected counts'!M752),"")</f>
        <v/>
      </c>
      <c r="N752" t="str">
        <f>IFERROR(IF(OR(HLOOKUP($A752,'Z-scores'!$C$2:$UD$20,12,FALSE)&gt;3,HLOOKUP($A752,'Z-scores'!$C$2:$UD$20,12,FALSE)&lt;-3),"",'Total-corrected counts'!N752),"")</f>
        <v/>
      </c>
      <c r="O752" t="str">
        <f>IFERROR(IF(OR(HLOOKUP($A752,'Z-scores'!$C$2:$UD$20,13,FALSE)&gt;3,HLOOKUP($A752,'Z-scores'!$C$2:$UD$20,13,FALSE)&lt;-3),"",'Total-corrected counts'!O752),"")</f>
        <v/>
      </c>
      <c r="P752" t="str">
        <f>IFERROR(IF(OR(HLOOKUP($A752,'Z-scores'!$C$2:$UD$20,14,FALSE)&gt;3,HLOOKUP($A752,'Z-scores'!$C$2:$UD$20,14,FALSE)&lt;-3),"",'Total-corrected counts'!P752),"")</f>
        <v/>
      </c>
      <c r="Q752" t="str">
        <f>IFERROR(IF(OR(HLOOKUP($A752,'Z-scores'!$C$2:$UD$20,15,FALSE)&gt;3,HLOOKUP($A752,'Z-scores'!$C$2:$UD$20,15,FALSE)&lt;-3),"",'Total-corrected counts'!Q752),"")</f>
        <v/>
      </c>
      <c r="R752" t="str">
        <f>IFERROR(IF(OR(HLOOKUP($A752,'Z-scores'!$C$2:$UD$20,16,FALSE)&gt;3,HLOOKUP($A752,'Z-scores'!$C$2:$UD$20,16,FALSE)&lt;-3),"",'Total-corrected counts'!R752),"")</f>
        <v/>
      </c>
      <c r="S752" t="str">
        <f>IFERROR(IF(OR(HLOOKUP($A752,'Z-scores'!$C$2:$UD$20,17,FALSE)&gt;3,HLOOKUP($A752,'Z-scores'!$C$2:$UD$20,17,FALSE)&lt;-3),"",'Total-corrected counts'!S752),"")</f>
        <v/>
      </c>
      <c r="T752" t="str">
        <f>IFERROR(IF(OR(HLOOKUP($A752,'Z-scores'!$C$2:$UD$20,18,FALSE)&gt;3,HLOOKUP($A752,'Z-scores'!$C$2:$UD$20,18,FALSE)&lt;-3),"",'Total-corrected counts'!T752),"")</f>
        <v/>
      </c>
      <c r="U752" t="str">
        <f>IFERROR(IF(OR(HLOOKUP($A752,'Z-scores'!$C$2:$UD$20,19,FALSE)&gt;3,HLOOKUP($A752,'Z-scores'!$C$2:$UD$20,19,FALSE)&lt;-3),"",'Total-corrected counts'!U752),"")</f>
        <v/>
      </c>
      <c r="V752">
        <f t="shared" si="44"/>
        <v>1</v>
      </c>
      <c r="W752" s="10">
        <f>SUMIFS(Tabel132[Cluster],Tabel132[ID],A752)</f>
        <v>0</v>
      </c>
      <c r="X752" t="str">
        <f t="shared" si="45"/>
        <v/>
      </c>
      <c r="Y752" t="str">
        <f t="shared" si="46"/>
        <v/>
      </c>
      <c r="Z752" t="str">
        <f t="shared" si="47"/>
        <v/>
      </c>
    </row>
    <row r="753" spans="1:26" x14ac:dyDescent="0.25">
      <c r="A753">
        <v>761</v>
      </c>
      <c r="B753" t="s">
        <v>988</v>
      </c>
      <c r="C753">
        <v>76800</v>
      </c>
      <c r="D753">
        <v>693</v>
      </c>
      <c r="E753" t="str">
        <f>IFERROR(IF(OR(HLOOKUP($A753,'Z-scores'!$C$2:$UD$20,3,FALSE)&gt;3,HLOOKUP(A753,'Z-scores'!$C$2:$UD$20,3,FALSE)&lt;-3),"",'Total-corrected counts'!E753),"")</f>
        <v/>
      </c>
      <c r="F753" t="str">
        <f>IFERROR(IF(OR(HLOOKUP($A753,'Z-scores'!$C$2:$UD$20,4,FALSE)&gt;3,HLOOKUP($A753,'Z-scores'!$C$2:$UD$20,4,FALSE)&lt;-3),"",'Total-corrected counts'!F753),"")</f>
        <v/>
      </c>
      <c r="G753" t="str">
        <f>IFERROR(IF(OR(HLOOKUP($A753,'Z-scores'!$C$2:$UD$20,5,FALSE)&gt;3,HLOOKUP($A753,'Z-scores'!$C$2:$UD$20,5,FALSE)&lt;-3),"",'Total-corrected counts'!G753),"")</f>
        <v/>
      </c>
      <c r="H753" t="str">
        <f>IFERROR(IF(OR(HLOOKUP($A753,'Z-scores'!$C$2:$UD$20,6,FALSE)&gt;3,HLOOKUP($A753,'Z-scores'!$C$2:$UD$20,6,FALSE)&lt;-3),"",'Total-corrected counts'!H753),"")</f>
        <v/>
      </c>
      <c r="I753" t="str">
        <f>IFERROR(IF(OR(HLOOKUP($A753,'Z-scores'!$C$2:$UD$20,7,FALSE)&gt;3,HLOOKUP($A753,'Z-scores'!$C$2:$UD$20,7,FALSE)&lt;-3),"",'Total-corrected counts'!I753),"")</f>
        <v/>
      </c>
      <c r="J753" t="str">
        <f>IFERROR(IF(OR(HLOOKUP($A753,'Z-scores'!$C$2:$UD$20,8,FALSE)&gt;3,HLOOKUP($A753,'Z-scores'!$C$2:$UD$20,8,FALSE)&lt;-3),"",'Total-corrected counts'!J753),"")</f>
        <v/>
      </c>
      <c r="K753" t="str">
        <f>IFERROR(IF(OR(HLOOKUP($A753,'Z-scores'!$C$2:$UD$20,9,FALSE)&gt;3,HLOOKUP($A753,'Z-scores'!$C$2:$UD$20,9,FALSE)&lt;-3),"",'Total-corrected counts'!K753),"")</f>
        <v/>
      </c>
      <c r="L753" t="str">
        <f>IFERROR(IF(OR(HLOOKUP($A753,'Z-scores'!$C$2:$UD$20,10,FALSE)&gt;3,HLOOKUP($A753,'Z-scores'!$C$2:$UD$20,10,FALSE)&lt;-3),"",'Total-corrected counts'!L753),"")</f>
        <v/>
      </c>
      <c r="M753" t="str">
        <f>IFERROR(IF(OR(HLOOKUP($A753,'Z-scores'!$C$2:$UD$20,11,FALSE)&gt;3,HLOOKUP($A753,'Z-scores'!$C$2:$UD$20,11,FALSE)&lt;-3),"",'Total-corrected counts'!M753),"")</f>
        <v/>
      </c>
      <c r="N753" t="str">
        <f>IFERROR(IF(OR(HLOOKUP($A753,'Z-scores'!$C$2:$UD$20,12,FALSE)&gt;3,HLOOKUP($A753,'Z-scores'!$C$2:$UD$20,12,FALSE)&lt;-3),"",'Total-corrected counts'!N753),"")</f>
        <v/>
      </c>
      <c r="O753" t="str">
        <f>IFERROR(IF(OR(HLOOKUP($A753,'Z-scores'!$C$2:$UD$20,13,FALSE)&gt;3,HLOOKUP($A753,'Z-scores'!$C$2:$UD$20,13,FALSE)&lt;-3),"",'Total-corrected counts'!O753),"")</f>
        <v/>
      </c>
      <c r="P753" t="str">
        <f>IFERROR(IF(OR(HLOOKUP($A753,'Z-scores'!$C$2:$UD$20,14,FALSE)&gt;3,HLOOKUP($A753,'Z-scores'!$C$2:$UD$20,14,FALSE)&lt;-3),"",'Total-corrected counts'!P753),"")</f>
        <v/>
      </c>
      <c r="Q753" t="str">
        <f>IFERROR(IF(OR(HLOOKUP($A753,'Z-scores'!$C$2:$UD$20,15,FALSE)&gt;3,HLOOKUP($A753,'Z-scores'!$C$2:$UD$20,15,FALSE)&lt;-3),"",'Total-corrected counts'!Q753),"")</f>
        <v/>
      </c>
      <c r="R753" t="str">
        <f>IFERROR(IF(OR(HLOOKUP($A753,'Z-scores'!$C$2:$UD$20,16,FALSE)&gt;3,HLOOKUP($A753,'Z-scores'!$C$2:$UD$20,16,FALSE)&lt;-3),"",'Total-corrected counts'!R753),"")</f>
        <v/>
      </c>
      <c r="S753" t="str">
        <f>IFERROR(IF(OR(HLOOKUP($A753,'Z-scores'!$C$2:$UD$20,17,FALSE)&gt;3,HLOOKUP($A753,'Z-scores'!$C$2:$UD$20,17,FALSE)&lt;-3),"",'Total-corrected counts'!S753),"")</f>
        <v/>
      </c>
      <c r="T753" t="str">
        <f>IFERROR(IF(OR(HLOOKUP($A753,'Z-scores'!$C$2:$UD$20,18,FALSE)&gt;3,HLOOKUP($A753,'Z-scores'!$C$2:$UD$20,18,FALSE)&lt;-3),"",'Total-corrected counts'!T753),"")</f>
        <v/>
      </c>
      <c r="U753" t="str">
        <f>IFERROR(IF(OR(HLOOKUP($A753,'Z-scores'!$C$2:$UD$20,19,FALSE)&gt;3,HLOOKUP($A753,'Z-scores'!$C$2:$UD$20,19,FALSE)&lt;-3),"",'Total-corrected counts'!U753),"")</f>
        <v/>
      </c>
      <c r="V753">
        <f t="shared" si="44"/>
        <v>1</v>
      </c>
      <c r="W753" s="10">
        <f>SUMIFS(Tabel132[Cluster],Tabel132[ID],A753)</f>
        <v>84</v>
      </c>
      <c r="X753" t="str">
        <f t="shared" si="45"/>
        <v/>
      </c>
      <c r="Y753" t="str">
        <f t="shared" si="46"/>
        <v/>
      </c>
      <c r="Z753" t="str">
        <f t="shared" si="47"/>
        <v/>
      </c>
    </row>
    <row r="754" spans="1:26" x14ac:dyDescent="0.25">
      <c r="A754">
        <v>762</v>
      </c>
      <c r="B754" t="s">
        <v>989</v>
      </c>
      <c r="C754">
        <v>113800</v>
      </c>
      <c r="D754">
        <v>182</v>
      </c>
      <c r="E754" t="str">
        <f>IFERROR(IF(OR(HLOOKUP($A754,'Z-scores'!$C$2:$UD$20,3,FALSE)&gt;3,HLOOKUP(A754,'Z-scores'!$C$2:$UD$20,3,FALSE)&lt;-3),"",'Total-corrected counts'!E754),"")</f>
        <v/>
      </c>
      <c r="F754" t="str">
        <f>IFERROR(IF(OR(HLOOKUP($A754,'Z-scores'!$C$2:$UD$20,4,FALSE)&gt;3,HLOOKUP($A754,'Z-scores'!$C$2:$UD$20,4,FALSE)&lt;-3),"",'Total-corrected counts'!F754),"")</f>
        <v/>
      </c>
      <c r="G754" t="str">
        <f>IFERROR(IF(OR(HLOOKUP($A754,'Z-scores'!$C$2:$UD$20,5,FALSE)&gt;3,HLOOKUP($A754,'Z-scores'!$C$2:$UD$20,5,FALSE)&lt;-3),"",'Total-corrected counts'!G754),"")</f>
        <v/>
      </c>
      <c r="H754" t="str">
        <f>IFERROR(IF(OR(HLOOKUP($A754,'Z-scores'!$C$2:$UD$20,6,FALSE)&gt;3,HLOOKUP($A754,'Z-scores'!$C$2:$UD$20,6,FALSE)&lt;-3),"",'Total-corrected counts'!H754),"")</f>
        <v/>
      </c>
      <c r="I754" t="str">
        <f>IFERROR(IF(OR(HLOOKUP($A754,'Z-scores'!$C$2:$UD$20,7,FALSE)&gt;3,HLOOKUP($A754,'Z-scores'!$C$2:$UD$20,7,FALSE)&lt;-3),"",'Total-corrected counts'!I754),"")</f>
        <v/>
      </c>
      <c r="J754" t="str">
        <f>IFERROR(IF(OR(HLOOKUP($A754,'Z-scores'!$C$2:$UD$20,8,FALSE)&gt;3,HLOOKUP($A754,'Z-scores'!$C$2:$UD$20,8,FALSE)&lt;-3),"",'Total-corrected counts'!J754),"")</f>
        <v/>
      </c>
      <c r="K754" t="str">
        <f>IFERROR(IF(OR(HLOOKUP($A754,'Z-scores'!$C$2:$UD$20,9,FALSE)&gt;3,HLOOKUP($A754,'Z-scores'!$C$2:$UD$20,9,FALSE)&lt;-3),"",'Total-corrected counts'!K754),"")</f>
        <v/>
      </c>
      <c r="L754" t="str">
        <f>IFERROR(IF(OR(HLOOKUP($A754,'Z-scores'!$C$2:$UD$20,10,FALSE)&gt;3,HLOOKUP($A754,'Z-scores'!$C$2:$UD$20,10,FALSE)&lt;-3),"",'Total-corrected counts'!L754),"")</f>
        <v/>
      </c>
      <c r="M754" t="str">
        <f>IFERROR(IF(OR(HLOOKUP($A754,'Z-scores'!$C$2:$UD$20,11,FALSE)&gt;3,HLOOKUP($A754,'Z-scores'!$C$2:$UD$20,11,FALSE)&lt;-3),"",'Total-corrected counts'!M754),"")</f>
        <v/>
      </c>
      <c r="N754" t="str">
        <f>IFERROR(IF(OR(HLOOKUP($A754,'Z-scores'!$C$2:$UD$20,12,FALSE)&gt;3,HLOOKUP($A754,'Z-scores'!$C$2:$UD$20,12,FALSE)&lt;-3),"",'Total-corrected counts'!N754),"")</f>
        <v/>
      </c>
      <c r="O754" t="str">
        <f>IFERROR(IF(OR(HLOOKUP($A754,'Z-scores'!$C$2:$UD$20,13,FALSE)&gt;3,HLOOKUP($A754,'Z-scores'!$C$2:$UD$20,13,FALSE)&lt;-3),"",'Total-corrected counts'!O754),"")</f>
        <v/>
      </c>
      <c r="P754" t="str">
        <f>IFERROR(IF(OR(HLOOKUP($A754,'Z-scores'!$C$2:$UD$20,14,FALSE)&gt;3,HLOOKUP($A754,'Z-scores'!$C$2:$UD$20,14,FALSE)&lt;-3),"",'Total-corrected counts'!P754),"")</f>
        <v/>
      </c>
      <c r="Q754" t="str">
        <f>IFERROR(IF(OR(HLOOKUP($A754,'Z-scores'!$C$2:$UD$20,15,FALSE)&gt;3,HLOOKUP($A754,'Z-scores'!$C$2:$UD$20,15,FALSE)&lt;-3),"",'Total-corrected counts'!Q754),"")</f>
        <v/>
      </c>
      <c r="R754" t="str">
        <f>IFERROR(IF(OR(HLOOKUP($A754,'Z-scores'!$C$2:$UD$20,16,FALSE)&gt;3,HLOOKUP($A754,'Z-scores'!$C$2:$UD$20,16,FALSE)&lt;-3),"",'Total-corrected counts'!R754),"")</f>
        <v/>
      </c>
      <c r="S754" t="str">
        <f>IFERROR(IF(OR(HLOOKUP($A754,'Z-scores'!$C$2:$UD$20,17,FALSE)&gt;3,HLOOKUP($A754,'Z-scores'!$C$2:$UD$20,17,FALSE)&lt;-3),"",'Total-corrected counts'!S754),"")</f>
        <v/>
      </c>
      <c r="T754" t="str">
        <f>IFERROR(IF(OR(HLOOKUP($A754,'Z-scores'!$C$2:$UD$20,18,FALSE)&gt;3,HLOOKUP($A754,'Z-scores'!$C$2:$UD$20,18,FALSE)&lt;-3),"",'Total-corrected counts'!T754),"")</f>
        <v/>
      </c>
      <c r="U754" t="str">
        <f>IFERROR(IF(OR(HLOOKUP($A754,'Z-scores'!$C$2:$UD$20,19,FALSE)&gt;3,HLOOKUP($A754,'Z-scores'!$C$2:$UD$20,19,FALSE)&lt;-3),"",'Total-corrected counts'!U754),"")</f>
        <v/>
      </c>
      <c r="V754">
        <f t="shared" si="44"/>
        <v>1</v>
      </c>
      <c r="W754" s="10">
        <f>SUMIFS(Tabel132[Cluster],Tabel132[ID],A754)</f>
        <v>0</v>
      </c>
      <c r="X754" t="str">
        <f t="shared" si="45"/>
        <v/>
      </c>
      <c r="Y754" t="str">
        <f t="shared" si="46"/>
        <v/>
      </c>
      <c r="Z754" t="str">
        <f t="shared" si="47"/>
        <v/>
      </c>
    </row>
    <row r="755" spans="1:26" x14ac:dyDescent="0.25">
      <c r="A755">
        <v>763</v>
      </c>
      <c r="B755" t="s">
        <v>990</v>
      </c>
      <c r="C755">
        <v>73000</v>
      </c>
      <c r="D755">
        <v>141</v>
      </c>
      <c r="E755">
        <f>IFERROR(IF(OR(HLOOKUP($A755,'Z-scores'!$C$2:$UD$20,3,FALSE)&gt;3,HLOOKUP(A755,'Z-scores'!$C$2:$UD$20,3,FALSE)&lt;-3),"",'Total-corrected counts'!E755),"")</f>
        <v>0</v>
      </c>
      <c r="F755">
        <f>IFERROR(IF(OR(HLOOKUP($A755,'Z-scores'!$C$2:$UD$20,4,FALSE)&gt;3,HLOOKUP($A755,'Z-scores'!$C$2:$UD$20,4,FALSE)&lt;-3),"",'Total-corrected counts'!F755),"")</f>
        <v>0</v>
      </c>
      <c r="G755">
        <f>IFERROR(IF(OR(HLOOKUP($A755,'Z-scores'!$C$2:$UD$20,5,FALSE)&gt;3,HLOOKUP($A755,'Z-scores'!$C$2:$UD$20,5,FALSE)&lt;-3),"",'Total-corrected counts'!G755),"")</f>
        <v>0</v>
      </c>
      <c r="H755">
        <f>IFERROR(IF(OR(HLOOKUP($A755,'Z-scores'!$C$2:$UD$20,6,FALSE)&gt;3,HLOOKUP($A755,'Z-scores'!$C$2:$UD$20,6,FALSE)&lt;-3),"",'Total-corrected counts'!H755),"")</f>
        <v>0</v>
      </c>
      <c r="I755">
        <f>IFERROR(IF(OR(HLOOKUP($A755,'Z-scores'!$C$2:$UD$20,7,FALSE)&gt;3,HLOOKUP($A755,'Z-scores'!$C$2:$UD$20,7,FALSE)&lt;-3),"",'Total-corrected counts'!I755),"")</f>
        <v>0</v>
      </c>
      <c r="J755">
        <f>IFERROR(IF(OR(HLOOKUP($A755,'Z-scores'!$C$2:$UD$20,8,FALSE)&gt;3,HLOOKUP($A755,'Z-scores'!$C$2:$UD$20,8,FALSE)&lt;-3),"",'Total-corrected counts'!J755),"")</f>
        <v>0</v>
      </c>
      <c r="K755">
        <f>IFERROR(IF(OR(HLOOKUP($A755,'Z-scores'!$C$2:$UD$20,9,FALSE)&gt;3,HLOOKUP($A755,'Z-scores'!$C$2:$UD$20,9,FALSE)&lt;-3),"",'Total-corrected counts'!K755),"")</f>
        <v>0</v>
      </c>
      <c r="L755">
        <f>IFERROR(IF(OR(HLOOKUP($A755,'Z-scores'!$C$2:$UD$20,10,FALSE)&gt;3,HLOOKUP($A755,'Z-scores'!$C$2:$UD$20,10,FALSE)&lt;-3),"",'Total-corrected counts'!L755),"")</f>
        <v>0</v>
      </c>
      <c r="M755">
        <f>IFERROR(IF(OR(HLOOKUP($A755,'Z-scores'!$C$2:$UD$20,11,FALSE)&gt;3,HLOOKUP($A755,'Z-scores'!$C$2:$UD$20,11,FALSE)&lt;-3),"",'Total-corrected counts'!M755),"")</f>
        <v>0</v>
      </c>
      <c r="N755">
        <f>IFERROR(IF(OR(HLOOKUP($A755,'Z-scores'!$C$2:$UD$20,12,FALSE)&gt;3,HLOOKUP($A755,'Z-scores'!$C$2:$UD$20,12,FALSE)&lt;-3),"",'Total-corrected counts'!N755),"")</f>
        <v>0</v>
      </c>
      <c r="O755" t="str">
        <f>IFERROR(IF(OR(HLOOKUP($A755,'Z-scores'!$C$2:$UD$20,13,FALSE)&gt;3,HLOOKUP($A755,'Z-scores'!$C$2:$UD$20,13,FALSE)&lt;-3),"",'Total-corrected counts'!O755),"")</f>
        <v/>
      </c>
      <c r="P755">
        <f>IFERROR(IF(OR(HLOOKUP($A755,'Z-scores'!$C$2:$UD$20,14,FALSE)&gt;3,HLOOKUP($A755,'Z-scores'!$C$2:$UD$20,14,FALSE)&lt;-3),"",'Total-corrected counts'!P755),"")</f>
        <v>0</v>
      </c>
      <c r="Q755">
        <f>IFERROR(IF(OR(HLOOKUP($A755,'Z-scores'!$C$2:$UD$20,15,FALSE)&gt;3,HLOOKUP($A755,'Z-scores'!$C$2:$UD$20,15,FALSE)&lt;-3),"",'Total-corrected counts'!Q755),"")</f>
        <v>0</v>
      </c>
      <c r="R755">
        <f>IFERROR(IF(OR(HLOOKUP($A755,'Z-scores'!$C$2:$UD$20,16,FALSE)&gt;3,HLOOKUP($A755,'Z-scores'!$C$2:$UD$20,16,FALSE)&lt;-3),"",'Total-corrected counts'!R755),"")</f>
        <v>0</v>
      </c>
      <c r="S755">
        <f>IFERROR(IF(OR(HLOOKUP($A755,'Z-scores'!$C$2:$UD$20,17,FALSE)&gt;3,HLOOKUP($A755,'Z-scores'!$C$2:$UD$20,17,FALSE)&lt;-3),"",'Total-corrected counts'!S755),"")</f>
        <v>0</v>
      </c>
      <c r="T755">
        <f>IFERROR(IF(OR(HLOOKUP($A755,'Z-scores'!$C$2:$UD$20,18,FALSE)&gt;3,HLOOKUP($A755,'Z-scores'!$C$2:$UD$20,18,FALSE)&lt;-3),"",'Total-corrected counts'!T755),"")</f>
        <v>0</v>
      </c>
      <c r="U755">
        <f>IFERROR(IF(OR(HLOOKUP($A755,'Z-scores'!$C$2:$UD$20,19,FALSE)&gt;3,HLOOKUP($A755,'Z-scores'!$C$2:$UD$20,19,FALSE)&lt;-3),"",'Total-corrected counts'!U755),"")</f>
        <v>0</v>
      </c>
      <c r="V755">
        <f t="shared" si="44"/>
        <v>0</v>
      </c>
      <c r="W755" s="10">
        <f>SUMIFS(Tabel132[Cluster],Tabel132[ID],A755)</f>
        <v>83</v>
      </c>
      <c r="X755" t="str">
        <f t="shared" si="45"/>
        <v/>
      </c>
      <c r="Y755">
        <f t="shared" si="46"/>
        <v>0</v>
      </c>
      <c r="Z755">
        <f t="shared" si="47"/>
        <v>0</v>
      </c>
    </row>
    <row r="756" spans="1:26" x14ac:dyDescent="0.25">
      <c r="A756">
        <v>764</v>
      </c>
      <c r="B756" t="s">
        <v>991</v>
      </c>
      <c r="C756">
        <v>41800</v>
      </c>
      <c r="D756">
        <v>918</v>
      </c>
      <c r="E756" t="str">
        <f>IFERROR(IF(OR(HLOOKUP($A756,'Z-scores'!$C$2:$UD$20,3,FALSE)&gt;3,HLOOKUP(A756,'Z-scores'!$C$2:$UD$20,3,FALSE)&lt;-3),"",'Total-corrected counts'!E756),"")</f>
        <v/>
      </c>
      <c r="F756" t="str">
        <f>IFERROR(IF(OR(HLOOKUP($A756,'Z-scores'!$C$2:$UD$20,4,FALSE)&gt;3,HLOOKUP($A756,'Z-scores'!$C$2:$UD$20,4,FALSE)&lt;-3),"",'Total-corrected counts'!F756),"")</f>
        <v/>
      </c>
      <c r="G756" t="str">
        <f>IFERROR(IF(OR(HLOOKUP($A756,'Z-scores'!$C$2:$UD$20,5,FALSE)&gt;3,HLOOKUP($A756,'Z-scores'!$C$2:$UD$20,5,FALSE)&lt;-3),"",'Total-corrected counts'!G756),"")</f>
        <v/>
      </c>
      <c r="H756" t="str">
        <f>IFERROR(IF(OR(HLOOKUP($A756,'Z-scores'!$C$2:$UD$20,6,FALSE)&gt;3,HLOOKUP($A756,'Z-scores'!$C$2:$UD$20,6,FALSE)&lt;-3),"",'Total-corrected counts'!H756),"")</f>
        <v/>
      </c>
      <c r="I756" t="str">
        <f>IFERROR(IF(OR(HLOOKUP($A756,'Z-scores'!$C$2:$UD$20,7,FALSE)&gt;3,HLOOKUP($A756,'Z-scores'!$C$2:$UD$20,7,FALSE)&lt;-3),"",'Total-corrected counts'!I756),"")</f>
        <v/>
      </c>
      <c r="J756" t="str">
        <f>IFERROR(IF(OR(HLOOKUP($A756,'Z-scores'!$C$2:$UD$20,8,FALSE)&gt;3,HLOOKUP($A756,'Z-scores'!$C$2:$UD$20,8,FALSE)&lt;-3),"",'Total-corrected counts'!J756),"")</f>
        <v/>
      </c>
      <c r="K756" t="str">
        <f>IFERROR(IF(OR(HLOOKUP($A756,'Z-scores'!$C$2:$UD$20,9,FALSE)&gt;3,HLOOKUP($A756,'Z-scores'!$C$2:$UD$20,9,FALSE)&lt;-3),"",'Total-corrected counts'!K756),"")</f>
        <v/>
      </c>
      <c r="L756" t="str">
        <f>IFERROR(IF(OR(HLOOKUP($A756,'Z-scores'!$C$2:$UD$20,10,FALSE)&gt;3,HLOOKUP($A756,'Z-scores'!$C$2:$UD$20,10,FALSE)&lt;-3),"",'Total-corrected counts'!L756),"")</f>
        <v/>
      </c>
      <c r="M756" t="str">
        <f>IFERROR(IF(OR(HLOOKUP($A756,'Z-scores'!$C$2:$UD$20,11,FALSE)&gt;3,HLOOKUP($A756,'Z-scores'!$C$2:$UD$20,11,FALSE)&lt;-3),"",'Total-corrected counts'!M756),"")</f>
        <v/>
      </c>
      <c r="N756" t="str">
        <f>IFERROR(IF(OR(HLOOKUP($A756,'Z-scores'!$C$2:$UD$20,12,FALSE)&gt;3,HLOOKUP($A756,'Z-scores'!$C$2:$UD$20,12,FALSE)&lt;-3),"",'Total-corrected counts'!N756),"")</f>
        <v/>
      </c>
      <c r="O756" t="str">
        <f>IFERROR(IF(OR(HLOOKUP($A756,'Z-scores'!$C$2:$UD$20,13,FALSE)&gt;3,HLOOKUP($A756,'Z-scores'!$C$2:$UD$20,13,FALSE)&lt;-3),"",'Total-corrected counts'!O756),"")</f>
        <v/>
      </c>
      <c r="P756" t="str">
        <f>IFERROR(IF(OR(HLOOKUP($A756,'Z-scores'!$C$2:$UD$20,14,FALSE)&gt;3,HLOOKUP($A756,'Z-scores'!$C$2:$UD$20,14,FALSE)&lt;-3),"",'Total-corrected counts'!P756),"")</f>
        <v/>
      </c>
      <c r="Q756" t="str">
        <f>IFERROR(IF(OR(HLOOKUP($A756,'Z-scores'!$C$2:$UD$20,15,FALSE)&gt;3,HLOOKUP($A756,'Z-scores'!$C$2:$UD$20,15,FALSE)&lt;-3),"",'Total-corrected counts'!Q756),"")</f>
        <v/>
      </c>
      <c r="R756" t="str">
        <f>IFERROR(IF(OR(HLOOKUP($A756,'Z-scores'!$C$2:$UD$20,16,FALSE)&gt;3,HLOOKUP($A756,'Z-scores'!$C$2:$UD$20,16,FALSE)&lt;-3),"",'Total-corrected counts'!R756),"")</f>
        <v/>
      </c>
      <c r="S756" t="str">
        <f>IFERROR(IF(OR(HLOOKUP($A756,'Z-scores'!$C$2:$UD$20,17,FALSE)&gt;3,HLOOKUP($A756,'Z-scores'!$C$2:$UD$20,17,FALSE)&lt;-3),"",'Total-corrected counts'!S756),"")</f>
        <v/>
      </c>
      <c r="T756" t="str">
        <f>IFERROR(IF(OR(HLOOKUP($A756,'Z-scores'!$C$2:$UD$20,18,FALSE)&gt;3,HLOOKUP($A756,'Z-scores'!$C$2:$UD$20,18,FALSE)&lt;-3),"",'Total-corrected counts'!T756),"")</f>
        <v/>
      </c>
      <c r="U756" t="str">
        <f>IFERROR(IF(OR(HLOOKUP($A756,'Z-scores'!$C$2:$UD$20,19,FALSE)&gt;3,HLOOKUP($A756,'Z-scores'!$C$2:$UD$20,19,FALSE)&lt;-3),"",'Total-corrected counts'!U756),"")</f>
        <v/>
      </c>
      <c r="V756">
        <f t="shared" si="44"/>
        <v>1</v>
      </c>
      <c r="W756" s="10">
        <f>SUMIFS(Tabel132[Cluster],Tabel132[ID],A756)</f>
        <v>54</v>
      </c>
      <c r="X756" t="str">
        <f t="shared" si="45"/>
        <v/>
      </c>
      <c r="Y756" t="str">
        <f t="shared" si="46"/>
        <v/>
      </c>
      <c r="Z756" t="str">
        <f t="shared" si="47"/>
        <v/>
      </c>
    </row>
    <row r="757" spans="1:26" x14ac:dyDescent="0.25">
      <c r="A757">
        <v>765</v>
      </c>
      <c r="B757" t="s">
        <v>368</v>
      </c>
      <c r="C757">
        <v>96400</v>
      </c>
      <c r="D757">
        <v>370</v>
      </c>
      <c r="E757" t="str">
        <f>IFERROR(IF(OR(HLOOKUP($A757,'Z-scores'!$C$2:$UD$20,3,FALSE)&gt;3,HLOOKUP(A757,'Z-scores'!$C$2:$UD$20,3,FALSE)&lt;-3),"",'Total-corrected counts'!E757),"")</f>
        <v/>
      </c>
      <c r="F757">
        <f>IFERROR(IF(OR(HLOOKUP($A757,'Z-scores'!$C$2:$UD$20,4,FALSE)&gt;3,HLOOKUP($A757,'Z-scores'!$C$2:$UD$20,4,FALSE)&lt;-3),"",'Total-corrected counts'!F757),"")</f>
        <v>2.8628427618475754</v>
      </c>
      <c r="G757">
        <f>IFERROR(IF(OR(HLOOKUP($A757,'Z-scores'!$C$2:$UD$20,5,FALSE)&gt;3,HLOOKUP($A757,'Z-scores'!$C$2:$UD$20,5,FALSE)&lt;-3),"",'Total-corrected counts'!G757),"")</f>
        <v>1.9742859330112696</v>
      </c>
      <c r="H757">
        <f>IFERROR(IF(OR(HLOOKUP($A757,'Z-scores'!$C$2:$UD$20,6,FALSE)&gt;3,HLOOKUP($A757,'Z-scores'!$C$2:$UD$20,6,FALSE)&lt;-3),"",'Total-corrected counts'!H757),"")</f>
        <v>2.980592642333769</v>
      </c>
      <c r="I757">
        <f>IFERROR(IF(OR(HLOOKUP($A757,'Z-scores'!$C$2:$UD$20,7,FALSE)&gt;3,HLOOKUP($A757,'Z-scores'!$C$2:$UD$20,7,FALSE)&lt;-3),"",'Total-corrected counts'!I757),"")</f>
        <v>2.5858963979078871</v>
      </c>
      <c r="J757">
        <f>IFERROR(IF(OR(HLOOKUP($A757,'Z-scores'!$C$2:$UD$20,8,FALSE)&gt;3,HLOOKUP($A757,'Z-scores'!$C$2:$UD$20,8,FALSE)&lt;-3),"",'Total-corrected counts'!J757),"")</f>
        <v>4.2996246703785443</v>
      </c>
      <c r="K757">
        <f>IFERROR(IF(OR(HLOOKUP($A757,'Z-scores'!$C$2:$UD$20,9,FALSE)&gt;3,HLOOKUP($A757,'Z-scores'!$C$2:$UD$20,9,FALSE)&lt;-3),"",'Total-corrected counts'!K757),"")</f>
        <v>0</v>
      </c>
      <c r="L757">
        <f>IFERROR(IF(OR(HLOOKUP($A757,'Z-scores'!$C$2:$UD$20,10,FALSE)&gt;3,HLOOKUP($A757,'Z-scores'!$C$2:$UD$20,10,FALSE)&lt;-3),"",'Total-corrected counts'!L757),"")</f>
        <v>0.63501359105477517</v>
      </c>
      <c r="M757">
        <f>IFERROR(IF(OR(HLOOKUP($A757,'Z-scores'!$C$2:$UD$20,11,FALSE)&gt;3,HLOOKUP($A757,'Z-scores'!$C$2:$UD$20,11,FALSE)&lt;-3),"",'Total-corrected counts'!M757),"")</f>
        <v>1.7324745911406043</v>
      </c>
      <c r="N757">
        <f>IFERROR(IF(OR(HLOOKUP($A757,'Z-scores'!$C$2:$UD$20,12,FALSE)&gt;3,HLOOKUP($A757,'Z-scores'!$C$2:$UD$20,12,FALSE)&lt;-3),"",'Total-corrected counts'!N757),"")</f>
        <v>0.93474473679146131</v>
      </c>
      <c r="O757">
        <f>IFERROR(IF(OR(HLOOKUP($A757,'Z-scores'!$C$2:$UD$20,13,FALSE)&gt;3,HLOOKUP($A757,'Z-scores'!$C$2:$UD$20,13,FALSE)&lt;-3),"",'Total-corrected counts'!O757),"")</f>
        <v>1.4100779177423137</v>
      </c>
      <c r="P757">
        <f>IFERROR(IF(OR(HLOOKUP($A757,'Z-scores'!$C$2:$UD$20,14,FALSE)&gt;3,HLOOKUP($A757,'Z-scores'!$C$2:$UD$20,14,FALSE)&lt;-3),"",'Total-corrected counts'!P757),"")</f>
        <v>1.4060736397947049</v>
      </c>
      <c r="Q757">
        <f>IFERROR(IF(OR(HLOOKUP($A757,'Z-scores'!$C$2:$UD$20,15,FALSE)&gt;3,HLOOKUP($A757,'Z-scores'!$C$2:$UD$20,15,FALSE)&lt;-3),"",'Total-corrected counts'!Q757),"")</f>
        <v>6.8842586453027126</v>
      </c>
      <c r="R757">
        <f>IFERROR(IF(OR(HLOOKUP($A757,'Z-scores'!$C$2:$UD$20,16,FALSE)&gt;3,HLOOKUP($A757,'Z-scores'!$C$2:$UD$20,16,FALSE)&lt;-3),"",'Total-corrected counts'!R757),"")</f>
        <v>2.0195099082204875</v>
      </c>
      <c r="S757">
        <f>IFERROR(IF(OR(HLOOKUP($A757,'Z-scores'!$C$2:$UD$20,17,FALSE)&gt;3,HLOOKUP($A757,'Z-scores'!$C$2:$UD$20,17,FALSE)&lt;-3),"",'Total-corrected counts'!S757),"")</f>
        <v>1.2919770397223227</v>
      </c>
      <c r="T757">
        <f>IFERROR(IF(OR(HLOOKUP($A757,'Z-scores'!$C$2:$UD$20,18,FALSE)&gt;3,HLOOKUP($A757,'Z-scores'!$C$2:$UD$20,18,FALSE)&lt;-3),"",'Total-corrected counts'!T757),"")</f>
        <v>0.5240522815174492</v>
      </c>
      <c r="U757">
        <f>IFERROR(IF(OR(HLOOKUP($A757,'Z-scores'!$C$2:$UD$20,19,FALSE)&gt;3,HLOOKUP($A757,'Z-scores'!$C$2:$UD$20,19,FALSE)&lt;-3),"",'Total-corrected counts'!U757),"")</f>
        <v>1.3669323867507368</v>
      </c>
      <c r="V757">
        <f t="shared" si="44"/>
        <v>1</v>
      </c>
      <c r="W757" s="10">
        <f>SUMIFS(Tabel132[Cluster],Tabel132[ID],A757)</f>
        <v>96</v>
      </c>
      <c r="X757">
        <f t="shared" si="45"/>
        <v>0.86112026383413176</v>
      </c>
      <c r="Y757">
        <f t="shared" si="46"/>
        <v>2.1338413234593032</v>
      </c>
      <c r="Z757">
        <f t="shared" si="47"/>
        <v>1.9797033194802736</v>
      </c>
    </row>
    <row r="758" spans="1:26" x14ac:dyDescent="0.25">
      <c r="A758">
        <v>766</v>
      </c>
      <c r="B758" t="s">
        <v>992</v>
      </c>
      <c r="C758">
        <v>40200</v>
      </c>
      <c r="D758">
        <v>726</v>
      </c>
      <c r="E758" t="str">
        <f>IFERROR(IF(OR(HLOOKUP($A758,'Z-scores'!$C$2:$UD$20,3,FALSE)&gt;3,HLOOKUP(A758,'Z-scores'!$C$2:$UD$20,3,FALSE)&lt;-3),"",'Total-corrected counts'!E758),"")</f>
        <v/>
      </c>
      <c r="F758" t="str">
        <f>IFERROR(IF(OR(HLOOKUP($A758,'Z-scores'!$C$2:$UD$20,4,FALSE)&gt;3,HLOOKUP($A758,'Z-scores'!$C$2:$UD$20,4,FALSE)&lt;-3),"",'Total-corrected counts'!F758),"")</f>
        <v/>
      </c>
      <c r="G758" t="str">
        <f>IFERROR(IF(OR(HLOOKUP($A758,'Z-scores'!$C$2:$UD$20,5,FALSE)&gt;3,HLOOKUP($A758,'Z-scores'!$C$2:$UD$20,5,FALSE)&lt;-3),"",'Total-corrected counts'!G758),"")</f>
        <v/>
      </c>
      <c r="H758" t="str">
        <f>IFERROR(IF(OR(HLOOKUP($A758,'Z-scores'!$C$2:$UD$20,6,FALSE)&gt;3,HLOOKUP($A758,'Z-scores'!$C$2:$UD$20,6,FALSE)&lt;-3),"",'Total-corrected counts'!H758),"")</f>
        <v/>
      </c>
      <c r="I758" t="str">
        <f>IFERROR(IF(OR(HLOOKUP($A758,'Z-scores'!$C$2:$UD$20,7,FALSE)&gt;3,HLOOKUP($A758,'Z-scores'!$C$2:$UD$20,7,FALSE)&lt;-3),"",'Total-corrected counts'!I758),"")</f>
        <v/>
      </c>
      <c r="J758" t="str">
        <f>IFERROR(IF(OR(HLOOKUP($A758,'Z-scores'!$C$2:$UD$20,8,FALSE)&gt;3,HLOOKUP($A758,'Z-scores'!$C$2:$UD$20,8,FALSE)&lt;-3),"",'Total-corrected counts'!J758),"")</f>
        <v/>
      </c>
      <c r="K758" t="str">
        <f>IFERROR(IF(OR(HLOOKUP($A758,'Z-scores'!$C$2:$UD$20,9,FALSE)&gt;3,HLOOKUP($A758,'Z-scores'!$C$2:$UD$20,9,FALSE)&lt;-3),"",'Total-corrected counts'!K758),"")</f>
        <v/>
      </c>
      <c r="L758" t="str">
        <f>IFERROR(IF(OR(HLOOKUP($A758,'Z-scores'!$C$2:$UD$20,10,FALSE)&gt;3,HLOOKUP($A758,'Z-scores'!$C$2:$UD$20,10,FALSE)&lt;-3),"",'Total-corrected counts'!L758),"")</f>
        <v/>
      </c>
      <c r="M758" t="str">
        <f>IFERROR(IF(OR(HLOOKUP($A758,'Z-scores'!$C$2:$UD$20,11,FALSE)&gt;3,HLOOKUP($A758,'Z-scores'!$C$2:$UD$20,11,FALSE)&lt;-3),"",'Total-corrected counts'!M758),"")</f>
        <v/>
      </c>
      <c r="N758" t="str">
        <f>IFERROR(IF(OR(HLOOKUP($A758,'Z-scores'!$C$2:$UD$20,12,FALSE)&gt;3,HLOOKUP($A758,'Z-scores'!$C$2:$UD$20,12,FALSE)&lt;-3),"",'Total-corrected counts'!N758),"")</f>
        <v/>
      </c>
      <c r="O758" t="str">
        <f>IFERROR(IF(OR(HLOOKUP($A758,'Z-scores'!$C$2:$UD$20,13,FALSE)&gt;3,HLOOKUP($A758,'Z-scores'!$C$2:$UD$20,13,FALSE)&lt;-3),"",'Total-corrected counts'!O758),"")</f>
        <v/>
      </c>
      <c r="P758" t="str">
        <f>IFERROR(IF(OR(HLOOKUP($A758,'Z-scores'!$C$2:$UD$20,14,FALSE)&gt;3,HLOOKUP($A758,'Z-scores'!$C$2:$UD$20,14,FALSE)&lt;-3),"",'Total-corrected counts'!P758),"")</f>
        <v/>
      </c>
      <c r="Q758" t="str">
        <f>IFERROR(IF(OR(HLOOKUP($A758,'Z-scores'!$C$2:$UD$20,15,FALSE)&gt;3,HLOOKUP($A758,'Z-scores'!$C$2:$UD$20,15,FALSE)&lt;-3),"",'Total-corrected counts'!Q758),"")</f>
        <v/>
      </c>
      <c r="R758" t="str">
        <f>IFERROR(IF(OR(HLOOKUP($A758,'Z-scores'!$C$2:$UD$20,16,FALSE)&gt;3,HLOOKUP($A758,'Z-scores'!$C$2:$UD$20,16,FALSE)&lt;-3),"",'Total-corrected counts'!R758),"")</f>
        <v/>
      </c>
      <c r="S758" t="str">
        <f>IFERROR(IF(OR(HLOOKUP($A758,'Z-scores'!$C$2:$UD$20,17,FALSE)&gt;3,HLOOKUP($A758,'Z-scores'!$C$2:$UD$20,17,FALSE)&lt;-3),"",'Total-corrected counts'!S758),"")</f>
        <v/>
      </c>
      <c r="T758" t="str">
        <f>IFERROR(IF(OR(HLOOKUP($A758,'Z-scores'!$C$2:$UD$20,18,FALSE)&gt;3,HLOOKUP($A758,'Z-scores'!$C$2:$UD$20,18,FALSE)&lt;-3),"",'Total-corrected counts'!T758),"")</f>
        <v/>
      </c>
      <c r="U758" t="str">
        <f>IFERROR(IF(OR(HLOOKUP($A758,'Z-scores'!$C$2:$UD$20,19,FALSE)&gt;3,HLOOKUP($A758,'Z-scores'!$C$2:$UD$20,19,FALSE)&lt;-3),"",'Total-corrected counts'!U758),"")</f>
        <v/>
      </c>
      <c r="V758">
        <f t="shared" si="44"/>
        <v>1</v>
      </c>
      <c r="W758" s="10">
        <f>SUMIFS(Tabel132[Cluster],Tabel132[ID],A758)</f>
        <v>52</v>
      </c>
      <c r="X758" t="str">
        <f t="shared" si="45"/>
        <v/>
      </c>
      <c r="Y758" t="str">
        <f t="shared" si="46"/>
        <v/>
      </c>
      <c r="Z758" t="str">
        <f t="shared" si="47"/>
        <v/>
      </c>
    </row>
    <row r="759" spans="1:26" x14ac:dyDescent="0.25">
      <c r="A759">
        <v>767</v>
      </c>
      <c r="B759" t="s">
        <v>369</v>
      </c>
      <c r="C759">
        <v>2400</v>
      </c>
      <c r="D759">
        <v>993</v>
      </c>
      <c r="E759">
        <f>IFERROR(IF(OR(HLOOKUP($A759,'Z-scores'!$C$2:$UD$20,3,FALSE)&gt;3,HLOOKUP(A759,'Z-scores'!$C$2:$UD$20,3,FALSE)&lt;-3),"",'Total-corrected counts'!E759),"")</f>
        <v>27.049763944954609</v>
      </c>
      <c r="F759">
        <f>IFERROR(IF(OR(HLOOKUP($A759,'Z-scores'!$C$2:$UD$20,4,FALSE)&gt;3,HLOOKUP($A759,'Z-scores'!$C$2:$UD$20,4,FALSE)&lt;-3),"",'Total-corrected counts'!F759),"")</f>
        <v>93.3992197317951</v>
      </c>
      <c r="G759">
        <f>IFERROR(IF(OR(HLOOKUP($A759,'Z-scores'!$C$2:$UD$20,5,FALSE)&gt;3,HLOOKUP($A759,'Z-scores'!$C$2:$UD$20,5,FALSE)&lt;-3),"",'Total-corrected counts'!G759),"")</f>
        <v>72.83704888573719</v>
      </c>
      <c r="H759">
        <f>IFERROR(IF(OR(HLOOKUP($A759,'Z-scores'!$C$2:$UD$20,6,FALSE)&gt;3,HLOOKUP($A759,'Z-scores'!$C$2:$UD$20,6,FALSE)&lt;-3),"",'Total-corrected counts'!H759),"")</f>
        <v>45.818759026414192</v>
      </c>
      <c r="I759">
        <f>IFERROR(IF(OR(HLOOKUP($A759,'Z-scores'!$C$2:$UD$20,7,FALSE)&gt;3,HLOOKUP($A759,'Z-scores'!$C$2:$UD$20,7,FALSE)&lt;-3),"",'Total-corrected counts'!I759),"")</f>
        <v>45.28397144431549</v>
      </c>
      <c r="J759">
        <f>IFERROR(IF(OR(HLOOKUP($A759,'Z-scores'!$C$2:$UD$20,8,FALSE)&gt;3,HLOOKUP($A759,'Z-scores'!$C$2:$UD$20,8,FALSE)&lt;-3),"",'Total-corrected counts'!J759),"")</f>
        <v>31.226517244847848</v>
      </c>
      <c r="K759">
        <f>IFERROR(IF(OR(HLOOKUP($A759,'Z-scores'!$C$2:$UD$20,9,FALSE)&gt;3,HLOOKUP($A759,'Z-scores'!$C$2:$UD$20,9,FALSE)&lt;-3),"",'Total-corrected counts'!K759),"")</f>
        <v>66.095100061318917</v>
      </c>
      <c r="L759">
        <f>IFERROR(IF(OR(HLOOKUP($A759,'Z-scores'!$C$2:$UD$20,10,FALSE)&gt;3,HLOOKUP($A759,'Z-scores'!$C$2:$UD$20,10,FALSE)&lt;-3),"",'Total-corrected counts'!L759),"")</f>
        <v>10.517412601844715</v>
      </c>
      <c r="M759">
        <f>IFERROR(IF(OR(HLOOKUP($A759,'Z-scores'!$C$2:$UD$20,11,FALSE)&gt;3,HLOOKUP($A759,'Z-scores'!$C$2:$UD$20,11,FALSE)&lt;-3),"",'Total-corrected counts'!M759),"")</f>
        <v>36.722932157953764</v>
      </c>
      <c r="N759">
        <f>IFERROR(IF(OR(HLOOKUP($A759,'Z-scores'!$C$2:$UD$20,12,FALSE)&gt;3,HLOOKUP($A759,'Z-scores'!$C$2:$UD$20,12,FALSE)&lt;-3),"",'Total-corrected counts'!N759),"")</f>
        <v>67.310785213071398</v>
      </c>
      <c r="O759">
        <f>IFERROR(IF(OR(HLOOKUP($A759,'Z-scores'!$C$2:$UD$20,13,FALSE)&gt;3,HLOOKUP($A759,'Z-scores'!$C$2:$UD$20,13,FALSE)&lt;-3),"",'Total-corrected counts'!O759),"")</f>
        <v>45.162877460863612</v>
      </c>
      <c r="P759">
        <f>IFERROR(IF(OR(HLOOKUP($A759,'Z-scores'!$C$2:$UD$20,14,FALSE)&gt;3,HLOOKUP($A759,'Z-scores'!$C$2:$UD$20,14,FALSE)&lt;-3),"",'Total-corrected counts'!P759),"")</f>
        <v>60.11071654623867</v>
      </c>
      <c r="Q759">
        <f>IFERROR(IF(OR(HLOOKUP($A759,'Z-scores'!$C$2:$UD$20,15,FALSE)&gt;3,HLOOKUP($A759,'Z-scores'!$C$2:$UD$20,15,FALSE)&lt;-3),"",'Total-corrected counts'!Q759),"")</f>
        <v>40.04766325249043</v>
      </c>
      <c r="R759">
        <f>IFERROR(IF(OR(HLOOKUP($A759,'Z-scores'!$C$2:$UD$20,16,FALSE)&gt;3,HLOOKUP($A759,'Z-scores'!$C$2:$UD$20,16,FALSE)&lt;-3),"",'Total-corrected counts'!R759),"")</f>
        <v>55.716835860725944</v>
      </c>
      <c r="S759">
        <f>IFERROR(IF(OR(HLOOKUP($A759,'Z-scores'!$C$2:$UD$20,17,FALSE)&gt;3,HLOOKUP($A759,'Z-scores'!$C$2:$UD$20,17,FALSE)&lt;-3),"",'Total-corrected counts'!S759),"")</f>
        <v>42.33667618821174</v>
      </c>
      <c r="T759">
        <f>IFERROR(IF(OR(HLOOKUP($A759,'Z-scores'!$C$2:$UD$20,18,FALSE)&gt;3,HLOOKUP($A759,'Z-scores'!$C$2:$UD$20,18,FALSE)&lt;-3),"",'Total-corrected counts'!T759),"")</f>
        <v>76.08208205112345</v>
      </c>
      <c r="U759">
        <f>IFERROR(IF(OR(HLOOKUP($A759,'Z-scores'!$C$2:$UD$20,19,FALSE)&gt;3,HLOOKUP($A759,'Z-scores'!$C$2:$UD$20,19,FALSE)&lt;-3),"",'Total-corrected counts'!U759),"")</f>
        <v>73.523604535611838</v>
      </c>
      <c r="V759">
        <f t="shared" si="44"/>
        <v>1</v>
      </c>
      <c r="W759" s="10">
        <f>SUMIFS(Tabel132[Cluster],Tabel132[ID],A759)</f>
        <v>4</v>
      </c>
      <c r="X759">
        <f t="shared" si="45"/>
        <v>0.35023054928055197</v>
      </c>
      <c r="Y759">
        <f t="shared" si="46"/>
        <v>47.66119167768688</v>
      </c>
      <c r="Z759">
        <f t="shared" si="47"/>
        <v>57.536405138542136</v>
      </c>
    </row>
    <row r="760" spans="1:26" x14ac:dyDescent="0.25">
      <c r="A760">
        <v>768</v>
      </c>
      <c r="B760" t="s">
        <v>993</v>
      </c>
      <c r="C760">
        <v>110600</v>
      </c>
      <c r="D760">
        <v>991</v>
      </c>
      <c r="E760" t="str">
        <f>IFERROR(IF(OR(HLOOKUP($A760,'Z-scores'!$C$2:$UD$20,3,FALSE)&gt;3,HLOOKUP(A760,'Z-scores'!$C$2:$UD$20,3,FALSE)&lt;-3),"",'Total-corrected counts'!E760),"")</f>
        <v/>
      </c>
      <c r="F760" t="str">
        <f>IFERROR(IF(OR(HLOOKUP($A760,'Z-scores'!$C$2:$UD$20,4,FALSE)&gt;3,HLOOKUP($A760,'Z-scores'!$C$2:$UD$20,4,FALSE)&lt;-3),"",'Total-corrected counts'!F760),"")</f>
        <v/>
      </c>
      <c r="G760" t="str">
        <f>IFERROR(IF(OR(HLOOKUP($A760,'Z-scores'!$C$2:$UD$20,5,FALSE)&gt;3,HLOOKUP($A760,'Z-scores'!$C$2:$UD$20,5,FALSE)&lt;-3),"",'Total-corrected counts'!G760),"")</f>
        <v/>
      </c>
      <c r="H760" t="str">
        <f>IFERROR(IF(OR(HLOOKUP($A760,'Z-scores'!$C$2:$UD$20,6,FALSE)&gt;3,HLOOKUP($A760,'Z-scores'!$C$2:$UD$20,6,FALSE)&lt;-3),"",'Total-corrected counts'!H760),"")</f>
        <v/>
      </c>
      <c r="I760" t="str">
        <f>IFERROR(IF(OR(HLOOKUP($A760,'Z-scores'!$C$2:$UD$20,7,FALSE)&gt;3,HLOOKUP($A760,'Z-scores'!$C$2:$UD$20,7,FALSE)&lt;-3),"",'Total-corrected counts'!I760),"")</f>
        <v/>
      </c>
      <c r="J760" t="str">
        <f>IFERROR(IF(OR(HLOOKUP($A760,'Z-scores'!$C$2:$UD$20,8,FALSE)&gt;3,HLOOKUP($A760,'Z-scores'!$C$2:$UD$20,8,FALSE)&lt;-3),"",'Total-corrected counts'!J760),"")</f>
        <v/>
      </c>
      <c r="K760" t="str">
        <f>IFERROR(IF(OR(HLOOKUP($A760,'Z-scores'!$C$2:$UD$20,9,FALSE)&gt;3,HLOOKUP($A760,'Z-scores'!$C$2:$UD$20,9,FALSE)&lt;-3),"",'Total-corrected counts'!K760),"")</f>
        <v/>
      </c>
      <c r="L760" t="str">
        <f>IFERROR(IF(OR(HLOOKUP($A760,'Z-scores'!$C$2:$UD$20,10,FALSE)&gt;3,HLOOKUP($A760,'Z-scores'!$C$2:$UD$20,10,FALSE)&lt;-3),"",'Total-corrected counts'!L760),"")</f>
        <v/>
      </c>
      <c r="M760" t="str">
        <f>IFERROR(IF(OR(HLOOKUP($A760,'Z-scores'!$C$2:$UD$20,11,FALSE)&gt;3,HLOOKUP($A760,'Z-scores'!$C$2:$UD$20,11,FALSE)&lt;-3),"",'Total-corrected counts'!M760),"")</f>
        <v/>
      </c>
      <c r="N760" t="str">
        <f>IFERROR(IF(OR(HLOOKUP($A760,'Z-scores'!$C$2:$UD$20,12,FALSE)&gt;3,HLOOKUP($A760,'Z-scores'!$C$2:$UD$20,12,FALSE)&lt;-3),"",'Total-corrected counts'!N760),"")</f>
        <v/>
      </c>
      <c r="O760" t="str">
        <f>IFERROR(IF(OR(HLOOKUP($A760,'Z-scores'!$C$2:$UD$20,13,FALSE)&gt;3,HLOOKUP($A760,'Z-scores'!$C$2:$UD$20,13,FALSE)&lt;-3),"",'Total-corrected counts'!O760),"")</f>
        <v/>
      </c>
      <c r="P760" t="str">
        <f>IFERROR(IF(OR(HLOOKUP($A760,'Z-scores'!$C$2:$UD$20,14,FALSE)&gt;3,HLOOKUP($A760,'Z-scores'!$C$2:$UD$20,14,FALSE)&lt;-3),"",'Total-corrected counts'!P760),"")</f>
        <v/>
      </c>
      <c r="Q760" t="str">
        <f>IFERROR(IF(OR(HLOOKUP($A760,'Z-scores'!$C$2:$UD$20,15,FALSE)&gt;3,HLOOKUP($A760,'Z-scores'!$C$2:$UD$20,15,FALSE)&lt;-3),"",'Total-corrected counts'!Q760),"")</f>
        <v/>
      </c>
      <c r="R760" t="str">
        <f>IFERROR(IF(OR(HLOOKUP($A760,'Z-scores'!$C$2:$UD$20,16,FALSE)&gt;3,HLOOKUP($A760,'Z-scores'!$C$2:$UD$20,16,FALSE)&lt;-3),"",'Total-corrected counts'!R760),"")</f>
        <v/>
      </c>
      <c r="S760" t="str">
        <f>IFERROR(IF(OR(HLOOKUP($A760,'Z-scores'!$C$2:$UD$20,17,FALSE)&gt;3,HLOOKUP($A760,'Z-scores'!$C$2:$UD$20,17,FALSE)&lt;-3),"",'Total-corrected counts'!S760),"")</f>
        <v/>
      </c>
      <c r="T760" t="str">
        <f>IFERROR(IF(OR(HLOOKUP($A760,'Z-scores'!$C$2:$UD$20,18,FALSE)&gt;3,HLOOKUP($A760,'Z-scores'!$C$2:$UD$20,18,FALSE)&lt;-3),"",'Total-corrected counts'!T760),"")</f>
        <v/>
      </c>
      <c r="U760" t="str">
        <f>IFERROR(IF(OR(HLOOKUP($A760,'Z-scores'!$C$2:$UD$20,19,FALSE)&gt;3,HLOOKUP($A760,'Z-scores'!$C$2:$UD$20,19,FALSE)&lt;-3),"",'Total-corrected counts'!U760),"")</f>
        <v/>
      </c>
      <c r="V760">
        <f t="shared" si="44"/>
        <v>1</v>
      </c>
      <c r="W760" s="10">
        <f>SUMIFS(Tabel132[Cluster],Tabel132[ID],A760)</f>
        <v>0</v>
      </c>
      <c r="X760" t="str">
        <f t="shared" si="45"/>
        <v/>
      </c>
      <c r="Y760" t="str">
        <f t="shared" si="46"/>
        <v/>
      </c>
      <c r="Z760" t="str">
        <f t="shared" si="47"/>
        <v/>
      </c>
    </row>
    <row r="761" spans="1:26" x14ac:dyDescent="0.25">
      <c r="A761">
        <v>769</v>
      </c>
      <c r="B761" t="s">
        <v>994</v>
      </c>
      <c r="C761">
        <v>76900</v>
      </c>
      <c r="D761">
        <v>693</v>
      </c>
      <c r="E761" t="str">
        <f>IFERROR(IF(OR(HLOOKUP($A761,'Z-scores'!$C$2:$UD$20,3,FALSE)&gt;3,HLOOKUP(A761,'Z-scores'!$C$2:$UD$20,3,FALSE)&lt;-3),"",'Total-corrected counts'!E761),"")</f>
        <v/>
      </c>
      <c r="F761" t="str">
        <f>IFERROR(IF(OR(HLOOKUP($A761,'Z-scores'!$C$2:$UD$20,4,FALSE)&gt;3,HLOOKUP($A761,'Z-scores'!$C$2:$UD$20,4,FALSE)&lt;-3),"",'Total-corrected counts'!F761),"")</f>
        <v/>
      </c>
      <c r="G761" t="str">
        <f>IFERROR(IF(OR(HLOOKUP($A761,'Z-scores'!$C$2:$UD$20,5,FALSE)&gt;3,HLOOKUP($A761,'Z-scores'!$C$2:$UD$20,5,FALSE)&lt;-3),"",'Total-corrected counts'!G761),"")</f>
        <v/>
      </c>
      <c r="H761" t="str">
        <f>IFERROR(IF(OR(HLOOKUP($A761,'Z-scores'!$C$2:$UD$20,6,FALSE)&gt;3,HLOOKUP($A761,'Z-scores'!$C$2:$UD$20,6,FALSE)&lt;-3),"",'Total-corrected counts'!H761),"")</f>
        <v/>
      </c>
      <c r="I761" t="str">
        <f>IFERROR(IF(OR(HLOOKUP($A761,'Z-scores'!$C$2:$UD$20,7,FALSE)&gt;3,HLOOKUP($A761,'Z-scores'!$C$2:$UD$20,7,FALSE)&lt;-3),"",'Total-corrected counts'!I761),"")</f>
        <v/>
      </c>
      <c r="J761" t="str">
        <f>IFERROR(IF(OR(HLOOKUP($A761,'Z-scores'!$C$2:$UD$20,8,FALSE)&gt;3,HLOOKUP($A761,'Z-scores'!$C$2:$UD$20,8,FALSE)&lt;-3),"",'Total-corrected counts'!J761),"")</f>
        <v/>
      </c>
      <c r="K761" t="str">
        <f>IFERROR(IF(OR(HLOOKUP($A761,'Z-scores'!$C$2:$UD$20,9,FALSE)&gt;3,HLOOKUP($A761,'Z-scores'!$C$2:$UD$20,9,FALSE)&lt;-3),"",'Total-corrected counts'!K761),"")</f>
        <v/>
      </c>
      <c r="L761" t="str">
        <f>IFERROR(IF(OR(HLOOKUP($A761,'Z-scores'!$C$2:$UD$20,10,FALSE)&gt;3,HLOOKUP($A761,'Z-scores'!$C$2:$UD$20,10,FALSE)&lt;-3),"",'Total-corrected counts'!L761),"")</f>
        <v/>
      </c>
      <c r="M761" t="str">
        <f>IFERROR(IF(OR(HLOOKUP($A761,'Z-scores'!$C$2:$UD$20,11,FALSE)&gt;3,HLOOKUP($A761,'Z-scores'!$C$2:$UD$20,11,FALSE)&lt;-3),"",'Total-corrected counts'!M761),"")</f>
        <v/>
      </c>
      <c r="N761" t="str">
        <f>IFERROR(IF(OR(HLOOKUP($A761,'Z-scores'!$C$2:$UD$20,12,FALSE)&gt;3,HLOOKUP($A761,'Z-scores'!$C$2:$UD$20,12,FALSE)&lt;-3),"",'Total-corrected counts'!N761),"")</f>
        <v/>
      </c>
      <c r="O761" t="str">
        <f>IFERROR(IF(OR(HLOOKUP($A761,'Z-scores'!$C$2:$UD$20,13,FALSE)&gt;3,HLOOKUP($A761,'Z-scores'!$C$2:$UD$20,13,FALSE)&lt;-3),"",'Total-corrected counts'!O761),"")</f>
        <v/>
      </c>
      <c r="P761" t="str">
        <f>IFERROR(IF(OR(HLOOKUP($A761,'Z-scores'!$C$2:$UD$20,14,FALSE)&gt;3,HLOOKUP($A761,'Z-scores'!$C$2:$UD$20,14,FALSE)&lt;-3),"",'Total-corrected counts'!P761),"")</f>
        <v/>
      </c>
      <c r="Q761" t="str">
        <f>IFERROR(IF(OR(HLOOKUP($A761,'Z-scores'!$C$2:$UD$20,15,FALSE)&gt;3,HLOOKUP($A761,'Z-scores'!$C$2:$UD$20,15,FALSE)&lt;-3),"",'Total-corrected counts'!Q761),"")</f>
        <v/>
      </c>
      <c r="R761" t="str">
        <f>IFERROR(IF(OR(HLOOKUP($A761,'Z-scores'!$C$2:$UD$20,16,FALSE)&gt;3,HLOOKUP($A761,'Z-scores'!$C$2:$UD$20,16,FALSE)&lt;-3),"",'Total-corrected counts'!R761),"")</f>
        <v/>
      </c>
      <c r="S761" t="str">
        <f>IFERROR(IF(OR(HLOOKUP($A761,'Z-scores'!$C$2:$UD$20,17,FALSE)&gt;3,HLOOKUP($A761,'Z-scores'!$C$2:$UD$20,17,FALSE)&lt;-3),"",'Total-corrected counts'!S761),"")</f>
        <v/>
      </c>
      <c r="T761" t="str">
        <f>IFERROR(IF(OR(HLOOKUP($A761,'Z-scores'!$C$2:$UD$20,18,FALSE)&gt;3,HLOOKUP($A761,'Z-scores'!$C$2:$UD$20,18,FALSE)&lt;-3),"",'Total-corrected counts'!T761),"")</f>
        <v/>
      </c>
      <c r="U761" t="str">
        <f>IFERROR(IF(OR(HLOOKUP($A761,'Z-scores'!$C$2:$UD$20,19,FALSE)&gt;3,HLOOKUP($A761,'Z-scores'!$C$2:$UD$20,19,FALSE)&lt;-3),"",'Total-corrected counts'!U761),"")</f>
        <v/>
      </c>
      <c r="V761">
        <f t="shared" si="44"/>
        <v>1</v>
      </c>
      <c r="W761" s="10">
        <f>SUMIFS(Tabel132[Cluster],Tabel132[ID],A761)</f>
        <v>84</v>
      </c>
      <c r="X761" t="str">
        <f t="shared" si="45"/>
        <v/>
      </c>
      <c r="Y761" t="str">
        <f t="shared" si="46"/>
        <v/>
      </c>
      <c r="Z761" t="str">
        <f t="shared" si="47"/>
        <v/>
      </c>
    </row>
    <row r="762" spans="1:26" x14ac:dyDescent="0.25">
      <c r="A762">
        <v>770</v>
      </c>
      <c r="B762" t="s">
        <v>995</v>
      </c>
      <c r="C762">
        <v>113900</v>
      </c>
      <c r="D762">
        <v>182</v>
      </c>
      <c r="E762" t="str">
        <f>IFERROR(IF(OR(HLOOKUP($A762,'Z-scores'!$C$2:$UD$20,3,FALSE)&gt;3,HLOOKUP(A762,'Z-scores'!$C$2:$UD$20,3,FALSE)&lt;-3),"",'Total-corrected counts'!E762),"")</f>
        <v/>
      </c>
      <c r="F762" t="str">
        <f>IFERROR(IF(OR(HLOOKUP($A762,'Z-scores'!$C$2:$UD$20,4,FALSE)&gt;3,HLOOKUP($A762,'Z-scores'!$C$2:$UD$20,4,FALSE)&lt;-3),"",'Total-corrected counts'!F762),"")</f>
        <v/>
      </c>
      <c r="G762" t="str">
        <f>IFERROR(IF(OR(HLOOKUP($A762,'Z-scores'!$C$2:$UD$20,5,FALSE)&gt;3,HLOOKUP($A762,'Z-scores'!$C$2:$UD$20,5,FALSE)&lt;-3),"",'Total-corrected counts'!G762),"")</f>
        <v/>
      </c>
      <c r="H762" t="str">
        <f>IFERROR(IF(OR(HLOOKUP($A762,'Z-scores'!$C$2:$UD$20,6,FALSE)&gt;3,HLOOKUP($A762,'Z-scores'!$C$2:$UD$20,6,FALSE)&lt;-3),"",'Total-corrected counts'!H762),"")</f>
        <v/>
      </c>
      <c r="I762" t="str">
        <f>IFERROR(IF(OR(HLOOKUP($A762,'Z-scores'!$C$2:$UD$20,7,FALSE)&gt;3,HLOOKUP($A762,'Z-scores'!$C$2:$UD$20,7,FALSE)&lt;-3),"",'Total-corrected counts'!I762),"")</f>
        <v/>
      </c>
      <c r="J762" t="str">
        <f>IFERROR(IF(OR(HLOOKUP($A762,'Z-scores'!$C$2:$UD$20,8,FALSE)&gt;3,HLOOKUP($A762,'Z-scores'!$C$2:$UD$20,8,FALSE)&lt;-3),"",'Total-corrected counts'!J762),"")</f>
        <v/>
      </c>
      <c r="K762" t="str">
        <f>IFERROR(IF(OR(HLOOKUP($A762,'Z-scores'!$C$2:$UD$20,9,FALSE)&gt;3,HLOOKUP($A762,'Z-scores'!$C$2:$UD$20,9,FALSE)&lt;-3),"",'Total-corrected counts'!K762),"")</f>
        <v/>
      </c>
      <c r="L762" t="str">
        <f>IFERROR(IF(OR(HLOOKUP($A762,'Z-scores'!$C$2:$UD$20,10,FALSE)&gt;3,HLOOKUP($A762,'Z-scores'!$C$2:$UD$20,10,FALSE)&lt;-3),"",'Total-corrected counts'!L762),"")</f>
        <v/>
      </c>
      <c r="M762" t="str">
        <f>IFERROR(IF(OR(HLOOKUP($A762,'Z-scores'!$C$2:$UD$20,11,FALSE)&gt;3,HLOOKUP($A762,'Z-scores'!$C$2:$UD$20,11,FALSE)&lt;-3),"",'Total-corrected counts'!M762),"")</f>
        <v/>
      </c>
      <c r="N762" t="str">
        <f>IFERROR(IF(OR(HLOOKUP($A762,'Z-scores'!$C$2:$UD$20,12,FALSE)&gt;3,HLOOKUP($A762,'Z-scores'!$C$2:$UD$20,12,FALSE)&lt;-3),"",'Total-corrected counts'!N762),"")</f>
        <v/>
      </c>
      <c r="O762" t="str">
        <f>IFERROR(IF(OR(HLOOKUP($A762,'Z-scores'!$C$2:$UD$20,13,FALSE)&gt;3,HLOOKUP($A762,'Z-scores'!$C$2:$UD$20,13,FALSE)&lt;-3),"",'Total-corrected counts'!O762),"")</f>
        <v/>
      </c>
      <c r="P762" t="str">
        <f>IFERROR(IF(OR(HLOOKUP($A762,'Z-scores'!$C$2:$UD$20,14,FALSE)&gt;3,HLOOKUP($A762,'Z-scores'!$C$2:$UD$20,14,FALSE)&lt;-3),"",'Total-corrected counts'!P762),"")</f>
        <v/>
      </c>
      <c r="Q762" t="str">
        <f>IFERROR(IF(OR(HLOOKUP($A762,'Z-scores'!$C$2:$UD$20,15,FALSE)&gt;3,HLOOKUP($A762,'Z-scores'!$C$2:$UD$20,15,FALSE)&lt;-3),"",'Total-corrected counts'!Q762),"")</f>
        <v/>
      </c>
      <c r="R762" t="str">
        <f>IFERROR(IF(OR(HLOOKUP($A762,'Z-scores'!$C$2:$UD$20,16,FALSE)&gt;3,HLOOKUP($A762,'Z-scores'!$C$2:$UD$20,16,FALSE)&lt;-3),"",'Total-corrected counts'!R762),"")</f>
        <v/>
      </c>
      <c r="S762" t="str">
        <f>IFERROR(IF(OR(HLOOKUP($A762,'Z-scores'!$C$2:$UD$20,17,FALSE)&gt;3,HLOOKUP($A762,'Z-scores'!$C$2:$UD$20,17,FALSE)&lt;-3),"",'Total-corrected counts'!S762),"")</f>
        <v/>
      </c>
      <c r="T762" t="str">
        <f>IFERROR(IF(OR(HLOOKUP($A762,'Z-scores'!$C$2:$UD$20,18,FALSE)&gt;3,HLOOKUP($A762,'Z-scores'!$C$2:$UD$20,18,FALSE)&lt;-3),"",'Total-corrected counts'!T762),"")</f>
        <v/>
      </c>
      <c r="U762" t="str">
        <f>IFERROR(IF(OR(HLOOKUP($A762,'Z-scores'!$C$2:$UD$20,19,FALSE)&gt;3,HLOOKUP($A762,'Z-scores'!$C$2:$UD$20,19,FALSE)&lt;-3),"",'Total-corrected counts'!U762),"")</f>
        <v/>
      </c>
      <c r="V762">
        <f t="shared" si="44"/>
        <v>1</v>
      </c>
      <c r="W762" s="10">
        <f>SUMIFS(Tabel132[Cluster],Tabel132[ID],A762)</f>
        <v>0</v>
      </c>
      <c r="X762" t="str">
        <f t="shared" si="45"/>
        <v/>
      </c>
      <c r="Y762" t="str">
        <f t="shared" si="46"/>
        <v/>
      </c>
      <c r="Z762" t="str">
        <f t="shared" si="47"/>
        <v/>
      </c>
    </row>
    <row r="763" spans="1:26" x14ac:dyDescent="0.25">
      <c r="A763">
        <v>771</v>
      </c>
      <c r="B763" t="s">
        <v>370</v>
      </c>
      <c r="C763">
        <v>84700</v>
      </c>
      <c r="D763">
        <v>1065</v>
      </c>
      <c r="E763" t="str">
        <f>IFERROR(IF(OR(HLOOKUP($A763,'Z-scores'!$C$2:$UD$20,3,FALSE)&gt;3,HLOOKUP(A763,'Z-scores'!$C$2:$UD$20,3,FALSE)&lt;-3),"",'Total-corrected counts'!E763),"")</f>
        <v/>
      </c>
      <c r="F763">
        <f>IFERROR(IF(OR(HLOOKUP($A763,'Z-scores'!$C$2:$UD$20,4,FALSE)&gt;3,HLOOKUP($A763,'Z-scores'!$C$2:$UD$20,4,FALSE)&lt;-3),"",'Total-corrected counts'!F763),"")</f>
        <v>137.67894818008511</v>
      </c>
      <c r="G763">
        <f>IFERROR(IF(OR(HLOOKUP($A763,'Z-scores'!$C$2:$UD$20,5,FALSE)&gt;3,HLOOKUP($A763,'Z-scores'!$C$2:$UD$20,5,FALSE)&lt;-3),"",'Total-corrected counts'!G763),"")</f>
        <v>130.11148671789064</v>
      </c>
      <c r="H763">
        <f>IFERROR(IF(OR(HLOOKUP($A763,'Z-scores'!$C$2:$UD$20,6,FALSE)&gt;3,HLOOKUP($A763,'Z-scores'!$C$2:$UD$20,6,FALSE)&lt;-3),"",'Total-corrected counts'!H763),"")</f>
        <v>131.96277260730656</v>
      </c>
      <c r="I763">
        <f>IFERROR(IF(OR(HLOOKUP($A763,'Z-scores'!$C$2:$UD$20,7,FALSE)&gt;3,HLOOKUP($A763,'Z-scores'!$C$2:$UD$20,7,FALSE)&lt;-3),"",'Total-corrected counts'!I763),"")</f>
        <v>251.37991435757405</v>
      </c>
      <c r="J763">
        <f>IFERROR(IF(OR(HLOOKUP($A763,'Z-scores'!$C$2:$UD$20,8,FALSE)&gt;3,HLOOKUP($A763,'Z-scores'!$C$2:$UD$20,8,FALSE)&lt;-3),"",'Total-corrected counts'!J763),"")</f>
        <v>130.93146043260535</v>
      </c>
      <c r="K763">
        <f>IFERROR(IF(OR(HLOOKUP($A763,'Z-scores'!$C$2:$UD$20,9,FALSE)&gt;3,HLOOKUP($A763,'Z-scores'!$C$2:$UD$20,9,FALSE)&lt;-3),"",'Total-corrected counts'!K763),"")</f>
        <v>85.052678521656716</v>
      </c>
      <c r="L763">
        <f>IFERROR(IF(OR(HLOOKUP($A763,'Z-scores'!$C$2:$UD$20,10,FALSE)&gt;3,HLOOKUP($A763,'Z-scores'!$C$2:$UD$20,10,FALSE)&lt;-3),"",'Total-corrected counts'!L763),"")</f>
        <v>65.172679598600851</v>
      </c>
      <c r="M763">
        <f>IFERROR(IF(OR(HLOOKUP($A763,'Z-scores'!$C$2:$UD$20,11,FALSE)&gt;3,HLOOKUP($A763,'Z-scores'!$C$2:$UD$20,11,FALSE)&lt;-3),"",'Total-corrected counts'!M763),"")</f>
        <v>127.45207357856449</v>
      </c>
      <c r="N763">
        <f>IFERROR(IF(OR(HLOOKUP($A763,'Z-scores'!$C$2:$UD$20,12,FALSE)&gt;3,HLOOKUP($A763,'Z-scores'!$C$2:$UD$20,12,FALSE)&lt;-3),"",'Total-corrected counts'!N763),"")</f>
        <v>53.188808356251386</v>
      </c>
      <c r="O763">
        <f>IFERROR(IF(OR(HLOOKUP($A763,'Z-scores'!$C$2:$UD$20,13,FALSE)&gt;3,HLOOKUP($A763,'Z-scores'!$C$2:$UD$20,13,FALSE)&lt;-3),"",'Total-corrected counts'!O763),"")</f>
        <v>84.251314249830131</v>
      </c>
      <c r="P763">
        <f>IFERROR(IF(OR(HLOOKUP($A763,'Z-scores'!$C$2:$UD$20,14,FALSE)&gt;3,HLOOKUP($A763,'Z-scores'!$C$2:$UD$20,14,FALSE)&lt;-3),"",'Total-corrected counts'!P763),"")</f>
        <v>119.0974289366536</v>
      </c>
      <c r="Q763">
        <f>IFERROR(IF(OR(HLOOKUP($A763,'Z-scores'!$C$2:$UD$20,15,FALSE)&gt;3,HLOOKUP($A763,'Z-scores'!$C$2:$UD$20,15,FALSE)&lt;-3),"",'Total-corrected counts'!Q763),"")</f>
        <v>136.51504395784417</v>
      </c>
      <c r="R763">
        <f>IFERROR(IF(OR(HLOOKUP($A763,'Z-scores'!$C$2:$UD$20,16,FALSE)&gt;3,HLOOKUP($A763,'Z-scores'!$C$2:$UD$20,16,FALSE)&lt;-3),"",'Total-corrected counts'!R763),"")</f>
        <v>140.69252360602727</v>
      </c>
      <c r="S763">
        <f>IFERROR(IF(OR(HLOOKUP($A763,'Z-scores'!$C$2:$UD$20,17,FALSE)&gt;3,HLOOKUP($A763,'Z-scores'!$C$2:$UD$20,17,FALSE)&lt;-3),"",'Total-corrected counts'!S763),"")</f>
        <v>80.281716136358938</v>
      </c>
      <c r="T763">
        <f>IFERROR(IF(OR(HLOOKUP($A763,'Z-scores'!$C$2:$UD$20,18,FALSE)&gt;3,HLOOKUP($A763,'Z-scores'!$C$2:$UD$20,18,FALSE)&lt;-3),"",'Total-corrected counts'!T763),"")</f>
        <v>37.465442617993382</v>
      </c>
      <c r="U763">
        <f>IFERROR(IF(OR(HLOOKUP($A763,'Z-scores'!$C$2:$UD$20,19,FALSE)&gt;3,HLOOKUP($A763,'Z-scores'!$C$2:$UD$20,19,FALSE)&lt;-3),"",'Total-corrected counts'!U763),"")</f>
        <v>121.13624627348194</v>
      </c>
      <c r="V763">
        <f t="shared" si="44"/>
        <v>1</v>
      </c>
      <c r="W763" s="10">
        <f>SUMIFS(Tabel132[Cluster],Tabel132[ID],A763)</f>
        <v>0</v>
      </c>
      <c r="X763">
        <f t="shared" si="45"/>
        <v>0.15200274124890092</v>
      </c>
      <c r="Y763">
        <f t="shared" si="46"/>
        <v>132.46775174928547</v>
      </c>
      <c r="Z763">
        <f t="shared" si="47"/>
        <v>96.578565516805099</v>
      </c>
    </row>
    <row r="764" spans="1:26" x14ac:dyDescent="0.25">
      <c r="A764">
        <v>772</v>
      </c>
      <c r="B764" t="s">
        <v>371</v>
      </c>
      <c r="C764">
        <v>19800</v>
      </c>
      <c r="D764">
        <v>48</v>
      </c>
      <c r="E764">
        <f>IFERROR(IF(OR(HLOOKUP($A764,'Z-scores'!$C$2:$UD$20,3,FALSE)&gt;3,HLOOKUP(A764,'Z-scores'!$C$2:$UD$20,3,FALSE)&lt;-3),"",'Total-corrected counts'!E764),"")</f>
        <v>6.6344953412842678</v>
      </c>
      <c r="F764">
        <f>IFERROR(IF(OR(HLOOKUP($A764,'Z-scores'!$C$2:$UD$20,4,FALSE)&gt;3,HLOOKUP($A764,'Z-scores'!$C$2:$UD$20,4,FALSE)&lt;-3),"",'Total-corrected counts'!F764),"")</f>
        <v>13.945079355704522</v>
      </c>
      <c r="G764">
        <f>IFERROR(IF(OR(HLOOKUP($A764,'Z-scores'!$C$2:$UD$20,5,FALSE)&gt;3,HLOOKUP($A764,'Z-scores'!$C$2:$UD$20,5,FALSE)&lt;-3),"",'Total-corrected counts'!G764),"")</f>
        <v>31.669158027486894</v>
      </c>
      <c r="H764">
        <f>IFERROR(IF(OR(HLOOKUP($A764,'Z-scores'!$C$2:$UD$20,6,FALSE)&gt;3,HLOOKUP($A764,'Z-scores'!$C$2:$UD$20,6,FALSE)&lt;-3),"",'Total-corrected counts'!H764),"")</f>
        <v>2.722321148735761</v>
      </c>
      <c r="I764">
        <f>IFERROR(IF(OR(HLOOKUP($A764,'Z-scores'!$C$2:$UD$20,7,FALSE)&gt;3,HLOOKUP($A764,'Z-scores'!$C$2:$UD$20,7,FALSE)&lt;-3),"",'Total-corrected counts'!I764),"")</f>
        <v>0.50486548721058744</v>
      </c>
      <c r="J764">
        <f>IFERROR(IF(OR(HLOOKUP($A764,'Z-scores'!$C$2:$UD$20,8,FALSE)&gt;3,HLOOKUP($A764,'Z-scores'!$C$2:$UD$20,8,FALSE)&lt;-3),"",'Total-corrected counts'!J764),"")</f>
        <v>4.8765238520692442</v>
      </c>
      <c r="K764">
        <f>IFERROR(IF(OR(HLOOKUP($A764,'Z-scores'!$C$2:$UD$20,9,FALSE)&gt;3,HLOOKUP($A764,'Z-scores'!$C$2:$UD$20,9,FALSE)&lt;-3),"",'Total-corrected counts'!K764),"")</f>
        <v>7.9603099392385301</v>
      </c>
      <c r="L764">
        <f>IFERROR(IF(OR(HLOOKUP($A764,'Z-scores'!$C$2:$UD$20,10,FALSE)&gt;3,HLOOKUP($A764,'Z-scores'!$C$2:$UD$20,10,FALSE)&lt;-3),"",'Total-corrected counts'!L764),"")</f>
        <v>0</v>
      </c>
      <c r="M764">
        <f>IFERROR(IF(OR(HLOOKUP($A764,'Z-scores'!$C$2:$UD$20,11,FALSE)&gt;3,HLOOKUP($A764,'Z-scores'!$C$2:$UD$20,11,FALSE)&lt;-3),"",'Total-corrected counts'!M764),"")</f>
        <v>0.10136819416248216</v>
      </c>
      <c r="N764">
        <f>IFERROR(IF(OR(HLOOKUP($A764,'Z-scores'!$C$2:$UD$20,12,FALSE)&gt;3,HLOOKUP($A764,'Z-scores'!$C$2:$UD$20,12,FALSE)&lt;-3),"",'Total-corrected counts'!N764),"")</f>
        <v>19.996206036068319</v>
      </c>
      <c r="O764">
        <f>IFERROR(IF(OR(HLOOKUP($A764,'Z-scores'!$C$2:$UD$20,13,FALSE)&gt;3,HLOOKUP($A764,'Z-scores'!$C$2:$UD$20,13,FALSE)&lt;-3),"",'Total-corrected counts'!O764),"")</f>
        <v>7.8277833810706969</v>
      </c>
      <c r="P764">
        <f>IFERROR(IF(OR(HLOOKUP($A764,'Z-scores'!$C$2:$UD$20,14,FALSE)&gt;3,HLOOKUP($A764,'Z-scores'!$C$2:$UD$20,14,FALSE)&lt;-3),"",'Total-corrected counts'!P764),"")</f>
        <v>0.36327130511413341</v>
      </c>
      <c r="Q764">
        <f>IFERROR(IF(OR(HLOOKUP($A764,'Z-scores'!$C$2:$UD$20,15,FALSE)&gt;3,HLOOKUP($A764,'Z-scores'!$C$2:$UD$20,15,FALSE)&lt;-3),"",'Total-corrected counts'!Q764),"")</f>
        <v>0</v>
      </c>
      <c r="R764">
        <f>IFERROR(IF(OR(HLOOKUP($A764,'Z-scores'!$C$2:$UD$20,16,FALSE)&gt;3,HLOOKUP($A764,'Z-scores'!$C$2:$UD$20,16,FALSE)&lt;-3),"",'Total-corrected counts'!R764),"")</f>
        <v>0.22839695390588843</v>
      </c>
      <c r="S764">
        <f>IFERROR(IF(OR(HLOOKUP($A764,'Z-scores'!$C$2:$UD$20,17,FALSE)&gt;3,HLOOKUP($A764,'Z-scores'!$C$2:$UD$20,17,FALSE)&lt;-3),"",'Total-corrected counts'!S764),"")</f>
        <v>4.0116429930873796</v>
      </c>
      <c r="T764">
        <f>IFERROR(IF(OR(HLOOKUP($A764,'Z-scores'!$C$2:$UD$20,18,FALSE)&gt;3,HLOOKUP($A764,'Z-scores'!$C$2:$UD$20,18,FALSE)&lt;-3),"",'Total-corrected counts'!T764),"")</f>
        <v>8.9432528698305678</v>
      </c>
      <c r="U764">
        <f>IFERROR(IF(OR(HLOOKUP($A764,'Z-scores'!$C$2:$UD$20,19,FALSE)&gt;3,HLOOKUP($A764,'Z-scores'!$C$2:$UD$20,19,FALSE)&lt;-3),"",'Total-corrected counts'!U764),"")</f>
        <v>15.153421887408166</v>
      </c>
      <c r="V764">
        <f t="shared" si="44"/>
        <v>1</v>
      </c>
      <c r="W764" s="10">
        <f>SUMIFS(Tabel132[Cluster],Tabel132[ID],A764)</f>
        <v>24</v>
      </c>
      <c r="X764">
        <f t="shared" si="45"/>
        <v>0.90362441053521003</v>
      </c>
      <c r="Y764">
        <f t="shared" si="46"/>
        <v>7.6015690384324763</v>
      </c>
      <c r="Z764">
        <f t="shared" si="47"/>
        <v>7.0654969283106439</v>
      </c>
    </row>
    <row r="765" spans="1:26" x14ac:dyDescent="0.25">
      <c r="A765">
        <v>773</v>
      </c>
      <c r="B765" t="s">
        <v>372</v>
      </c>
      <c r="C765">
        <v>96500</v>
      </c>
      <c r="D765">
        <v>370</v>
      </c>
      <c r="E765">
        <f>IFERROR(IF(OR(HLOOKUP($A765,'Z-scores'!$C$2:$UD$20,3,FALSE)&gt;3,HLOOKUP(A765,'Z-scores'!$C$2:$UD$20,3,FALSE)&lt;-3),"",'Total-corrected counts'!E765),"")</f>
        <v>3.9224212321781984E-2</v>
      </c>
      <c r="F765">
        <f>IFERROR(IF(OR(HLOOKUP($A765,'Z-scores'!$C$2:$UD$20,4,FALSE)&gt;3,HLOOKUP($A765,'Z-scores'!$C$2:$UD$20,4,FALSE)&lt;-3),"",'Total-corrected counts'!F765),"")</f>
        <v>0.86951671276745846</v>
      </c>
      <c r="G765" t="str">
        <f>IFERROR(IF(OR(HLOOKUP($A765,'Z-scores'!$C$2:$UD$20,5,FALSE)&gt;3,HLOOKUP($A765,'Z-scores'!$C$2:$UD$20,5,FALSE)&lt;-3),"",'Total-corrected counts'!G765),"")</f>
        <v/>
      </c>
      <c r="H765">
        <f>IFERROR(IF(OR(HLOOKUP($A765,'Z-scores'!$C$2:$UD$20,6,FALSE)&gt;3,HLOOKUP($A765,'Z-scores'!$C$2:$UD$20,6,FALSE)&lt;-3),"",'Total-corrected counts'!H765),"")</f>
        <v>0</v>
      </c>
      <c r="I765">
        <f>IFERROR(IF(OR(HLOOKUP($A765,'Z-scores'!$C$2:$UD$20,7,FALSE)&gt;3,HLOOKUP($A765,'Z-scores'!$C$2:$UD$20,7,FALSE)&lt;-3),"",'Total-corrected counts'!I765),"")</f>
        <v>0</v>
      </c>
      <c r="J765">
        <f>IFERROR(IF(OR(HLOOKUP($A765,'Z-scores'!$C$2:$UD$20,8,FALSE)&gt;3,HLOOKUP($A765,'Z-scores'!$C$2:$UD$20,8,FALSE)&lt;-3),"",'Total-corrected counts'!J765),"")</f>
        <v>0</v>
      </c>
      <c r="K765">
        <f>IFERROR(IF(OR(HLOOKUP($A765,'Z-scores'!$C$2:$UD$20,9,FALSE)&gt;3,HLOOKUP($A765,'Z-scores'!$C$2:$UD$20,9,FALSE)&lt;-3),"",'Total-corrected counts'!K765),"")</f>
        <v>0</v>
      </c>
      <c r="L765">
        <f>IFERROR(IF(OR(HLOOKUP($A765,'Z-scores'!$C$2:$UD$20,10,FALSE)&gt;3,HLOOKUP($A765,'Z-scores'!$C$2:$UD$20,10,FALSE)&lt;-3),"",'Total-corrected counts'!L765),"")</f>
        <v>0</v>
      </c>
      <c r="M765">
        <f>IFERROR(IF(OR(HLOOKUP($A765,'Z-scores'!$C$2:$UD$20,11,FALSE)&gt;3,HLOOKUP($A765,'Z-scores'!$C$2:$UD$20,11,FALSE)&lt;-3),"",'Total-corrected counts'!M765),"")</f>
        <v>0</v>
      </c>
      <c r="N765">
        <f>IFERROR(IF(OR(HLOOKUP($A765,'Z-scores'!$C$2:$UD$20,12,FALSE)&gt;3,HLOOKUP($A765,'Z-scores'!$C$2:$UD$20,12,FALSE)&lt;-3),"",'Total-corrected counts'!N765),"")</f>
        <v>2.749249225857239E-2</v>
      </c>
      <c r="O765">
        <f>IFERROR(IF(OR(HLOOKUP($A765,'Z-scores'!$C$2:$UD$20,13,FALSE)&gt;3,HLOOKUP($A765,'Z-scores'!$C$2:$UD$20,13,FALSE)&lt;-3),"",'Total-corrected counts'!O765),"")</f>
        <v>0</v>
      </c>
      <c r="P765">
        <f>IFERROR(IF(OR(HLOOKUP($A765,'Z-scores'!$C$2:$UD$20,14,FALSE)&gt;3,HLOOKUP($A765,'Z-scores'!$C$2:$UD$20,14,FALSE)&lt;-3),"",'Total-corrected counts'!P765),"")</f>
        <v>0</v>
      </c>
      <c r="Q765">
        <f>IFERROR(IF(OR(HLOOKUP($A765,'Z-scores'!$C$2:$UD$20,15,FALSE)&gt;3,HLOOKUP($A765,'Z-scores'!$C$2:$UD$20,15,FALSE)&lt;-3),"",'Total-corrected counts'!Q765),"")</f>
        <v>0.72157951806289056</v>
      </c>
      <c r="R765">
        <f>IFERROR(IF(OR(HLOOKUP($A765,'Z-scores'!$C$2:$UD$20,16,FALSE)&gt;3,HLOOKUP($A765,'Z-scores'!$C$2:$UD$20,16,FALSE)&lt;-3),"",'Total-corrected counts'!R765),"")</f>
        <v>7.2125353865017408E-2</v>
      </c>
      <c r="S765">
        <f>IFERROR(IF(OR(HLOOKUP($A765,'Z-scores'!$C$2:$UD$20,17,FALSE)&gt;3,HLOOKUP($A765,'Z-scores'!$C$2:$UD$20,17,FALSE)&lt;-3),"",'Total-corrected counts'!S765),"")</f>
        <v>0</v>
      </c>
      <c r="T765">
        <f>IFERROR(IF(OR(HLOOKUP($A765,'Z-scores'!$C$2:$UD$20,18,FALSE)&gt;3,HLOOKUP($A765,'Z-scores'!$C$2:$UD$20,18,FALSE)&lt;-3),"",'Total-corrected counts'!T765),"")</f>
        <v>0</v>
      </c>
      <c r="U765">
        <f>IFERROR(IF(OR(HLOOKUP($A765,'Z-scores'!$C$2:$UD$20,19,FALSE)&gt;3,HLOOKUP($A765,'Z-scores'!$C$2:$UD$20,19,FALSE)&lt;-3),"",'Total-corrected counts'!U765),"")</f>
        <v>0.36451530313352976</v>
      </c>
      <c r="V765">
        <f t="shared" si="44"/>
        <v>1</v>
      </c>
      <c r="W765" s="10">
        <f>SUMIFS(Tabel132[Cluster],Tabel132[ID],A765)</f>
        <v>96</v>
      </c>
      <c r="X765">
        <f t="shared" si="45"/>
        <v>0.81164186970294327</v>
      </c>
      <c r="Y765">
        <f t="shared" si="46"/>
        <v>0.11359261563615505</v>
      </c>
      <c r="Z765">
        <f t="shared" si="47"/>
        <v>0.14821408341500125</v>
      </c>
    </row>
    <row r="766" spans="1:26" x14ac:dyDescent="0.25">
      <c r="A766">
        <v>774</v>
      </c>
      <c r="B766" t="s">
        <v>373</v>
      </c>
      <c r="C766">
        <v>25600</v>
      </c>
      <c r="D766">
        <v>894</v>
      </c>
      <c r="E766">
        <f>IFERROR(IF(OR(HLOOKUP($A766,'Z-scores'!$C$2:$UD$20,3,FALSE)&gt;3,HLOOKUP(A766,'Z-scores'!$C$2:$UD$20,3,FALSE)&lt;-3),"",'Total-corrected counts'!E766),"")</f>
        <v>1.1449734358691599</v>
      </c>
      <c r="F766">
        <f>IFERROR(IF(OR(HLOOKUP($A766,'Z-scores'!$C$2:$UD$20,4,FALSE)&gt;3,HLOOKUP($A766,'Z-scores'!$C$2:$UD$20,4,FALSE)&lt;-3),"",'Total-corrected counts'!F766),"")</f>
        <v>1.6405975712593557E-2</v>
      </c>
      <c r="G766">
        <f>IFERROR(IF(OR(HLOOKUP($A766,'Z-scores'!$C$2:$UD$20,5,FALSE)&gt;3,HLOOKUP($A766,'Z-scores'!$C$2:$UD$20,5,FALSE)&lt;-3),"",'Total-corrected counts'!G766),"")</f>
        <v>5.2681201171678271</v>
      </c>
      <c r="H766">
        <f>IFERROR(IF(OR(HLOOKUP($A766,'Z-scores'!$C$2:$UD$20,6,FALSE)&gt;3,HLOOKUP($A766,'Z-scores'!$C$2:$UD$20,6,FALSE)&lt;-3),"",'Total-corrected counts'!H766),"")</f>
        <v>4.6977490592286335</v>
      </c>
      <c r="I766">
        <f>IFERROR(IF(OR(HLOOKUP($A766,'Z-scores'!$C$2:$UD$20,7,FALSE)&gt;3,HLOOKUP($A766,'Z-scores'!$C$2:$UD$20,7,FALSE)&lt;-3),"",'Total-corrected counts'!I766),"")</f>
        <v>4.4391221497418716</v>
      </c>
      <c r="J766">
        <f>IFERROR(IF(OR(HLOOKUP($A766,'Z-scores'!$C$2:$UD$20,8,FALSE)&gt;3,HLOOKUP($A766,'Z-scores'!$C$2:$UD$20,8,FALSE)&lt;-3),"",'Total-corrected counts'!J766),"")</f>
        <v>5.2216772086363283</v>
      </c>
      <c r="K766">
        <f>IFERROR(IF(OR(HLOOKUP($A766,'Z-scores'!$C$2:$UD$20,9,FALSE)&gt;3,HLOOKUP($A766,'Z-scores'!$C$2:$UD$20,9,FALSE)&lt;-3),"",'Total-corrected counts'!K766),"")</f>
        <v>10.747533307319248</v>
      </c>
      <c r="L766">
        <f>IFERROR(IF(OR(HLOOKUP($A766,'Z-scores'!$C$2:$UD$20,10,FALSE)&gt;3,HLOOKUP($A766,'Z-scores'!$C$2:$UD$20,10,FALSE)&lt;-3),"",'Total-corrected counts'!L766),"")</f>
        <v>0.31750679552738759</v>
      </c>
      <c r="M766">
        <f>IFERROR(IF(OR(HLOOKUP($A766,'Z-scores'!$C$2:$UD$20,11,FALSE)&gt;3,HLOOKUP($A766,'Z-scores'!$C$2:$UD$20,11,FALSE)&lt;-3),"",'Total-corrected counts'!M766),"")</f>
        <v>3.2529975035778365</v>
      </c>
      <c r="N766">
        <f>IFERROR(IF(OR(HLOOKUP($A766,'Z-scores'!$C$2:$UD$20,12,FALSE)&gt;3,HLOOKUP($A766,'Z-scores'!$C$2:$UD$20,12,FALSE)&lt;-3),"",'Total-corrected counts'!N766),"")</f>
        <v>14.616841717474321</v>
      </c>
      <c r="O766">
        <f>IFERROR(IF(OR(HLOOKUP($A766,'Z-scores'!$C$2:$UD$20,13,FALSE)&gt;3,HLOOKUP($A766,'Z-scores'!$C$2:$UD$20,13,FALSE)&lt;-3),"",'Total-corrected counts'!O766),"")</f>
        <v>7.891724861827508</v>
      </c>
      <c r="P766">
        <f>IFERROR(IF(OR(HLOOKUP($A766,'Z-scores'!$C$2:$UD$20,14,FALSE)&gt;3,HLOOKUP($A766,'Z-scores'!$C$2:$UD$20,14,FALSE)&lt;-3),"",'Total-corrected counts'!P766),"")</f>
        <v>10.88959159330367</v>
      </c>
      <c r="Q766">
        <f>IFERROR(IF(OR(HLOOKUP($A766,'Z-scores'!$C$2:$UD$20,15,FALSE)&gt;3,HLOOKUP($A766,'Z-scores'!$C$2:$UD$20,15,FALSE)&lt;-3),"",'Total-corrected counts'!Q766),"")</f>
        <v>6.7672457504817025</v>
      </c>
      <c r="R766">
        <f>IFERROR(IF(OR(HLOOKUP($A766,'Z-scores'!$C$2:$UD$20,16,FALSE)&gt;3,HLOOKUP($A766,'Z-scores'!$C$2:$UD$20,16,FALSE)&lt;-3),"",'Total-corrected counts'!R766),"")</f>
        <v>13.002598516221191</v>
      </c>
      <c r="S766">
        <f>IFERROR(IF(OR(HLOOKUP($A766,'Z-scores'!$C$2:$UD$20,17,FALSE)&gt;3,HLOOKUP($A766,'Z-scores'!$C$2:$UD$20,17,FALSE)&lt;-3),"",'Total-corrected counts'!S766),"")</f>
        <v>11.942644904996259</v>
      </c>
      <c r="T766">
        <f>IFERROR(IF(OR(HLOOKUP($A766,'Z-scores'!$C$2:$UD$20,18,FALSE)&gt;3,HLOOKUP($A766,'Z-scores'!$C$2:$UD$20,18,FALSE)&lt;-3),"",'Total-corrected counts'!T766),"")</f>
        <v>19.140794806899621</v>
      </c>
      <c r="U766">
        <f>IFERROR(IF(OR(HLOOKUP($A766,'Z-scores'!$C$2:$UD$20,19,FALSE)&gt;3,HLOOKUP($A766,'Z-scores'!$C$2:$UD$20,19,FALSE)&lt;-3),"",'Total-corrected counts'!U766),"")</f>
        <v>4.981709142824907</v>
      </c>
      <c r="V766">
        <f t="shared" si="44"/>
        <v>1</v>
      </c>
      <c r="W766" s="10">
        <f>SUMIFS(Tabel132[Cluster],Tabel132[ID],A766)</f>
        <v>33</v>
      </c>
      <c r="X766">
        <f t="shared" si="45"/>
        <v>1.855396767219755E-3</v>
      </c>
      <c r="Y766">
        <f t="shared" si="46"/>
        <v>3.9006761725312091</v>
      </c>
      <c r="Z766">
        <f t="shared" si="47"/>
        <v>11.154143911753648</v>
      </c>
    </row>
    <row r="767" spans="1:26" x14ac:dyDescent="0.25">
      <c r="A767">
        <v>775</v>
      </c>
      <c r="B767" t="s">
        <v>996</v>
      </c>
      <c r="C767">
        <v>40300</v>
      </c>
      <c r="D767">
        <v>766</v>
      </c>
      <c r="E767" t="str">
        <f>IFERROR(IF(OR(HLOOKUP($A767,'Z-scores'!$C$2:$UD$20,3,FALSE)&gt;3,HLOOKUP(A767,'Z-scores'!$C$2:$UD$20,3,FALSE)&lt;-3),"",'Total-corrected counts'!E767),"")</f>
        <v/>
      </c>
      <c r="F767" t="str">
        <f>IFERROR(IF(OR(HLOOKUP($A767,'Z-scores'!$C$2:$UD$20,4,FALSE)&gt;3,HLOOKUP($A767,'Z-scores'!$C$2:$UD$20,4,FALSE)&lt;-3),"",'Total-corrected counts'!F767),"")</f>
        <v/>
      </c>
      <c r="G767" t="str">
        <f>IFERROR(IF(OR(HLOOKUP($A767,'Z-scores'!$C$2:$UD$20,5,FALSE)&gt;3,HLOOKUP($A767,'Z-scores'!$C$2:$UD$20,5,FALSE)&lt;-3),"",'Total-corrected counts'!G767),"")</f>
        <v/>
      </c>
      <c r="H767" t="str">
        <f>IFERROR(IF(OR(HLOOKUP($A767,'Z-scores'!$C$2:$UD$20,6,FALSE)&gt;3,HLOOKUP($A767,'Z-scores'!$C$2:$UD$20,6,FALSE)&lt;-3),"",'Total-corrected counts'!H767),"")</f>
        <v/>
      </c>
      <c r="I767" t="str">
        <f>IFERROR(IF(OR(HLOOKUP($A767,'Z-scores'!$C$2:$UD$20,7,FALSE)&gt;3,HLOOKUP($A767,'Z-scores'!$C$2:$UD$20,7,FALSE)&lt;-3),"",'Total-corrected counts'!I767),"")</f>
        <v/>
      </c>
      <c r="J767" t="str">
        <f>IFERROR(IF(OR(HLOOKUP($A767,'Z-scores'!$C$2:$UD$20,8,FALSE)&gt;3,HLOOKUP($A767,'Z-scores'!$C$2:$UD$20,8,FALSE)&lt;-3),"",'Total-corrected counts'!J767),"")</f>
        <v/>
      </c>
      <c r="K767" t="str">
        <f>IFERROR(IF(OR(HLOOKUP($A767,'Z-scores'!$C$2:$UD$20,9,FALSE)&gt;3,HLOOKUP($A767,'Z-scores'!$C$2:$UD$20,9,FALSE)&lt;-3),"",'Total-corrected counts'!K767),"")</f>
        <v/>
      </c>
      <c r="L767" t="str">
        <f>IFERROR(IF(OR(HLOOKUP($A767,'Z-scores'!$C$2:$UD$20,10,FALSE)&gt;3,HLOOKUP($A767,'Z-scores'!$C$2:$UD$20,10,FALSE)&lt;-3),"",'Total-corrected counts'!L767),"")</f>
        <v/>
      </c>
      <c r="M767" t="str">
        <f>IFERROR(IF(OR(HLOOKUP($A767,'Z-scores'!$C$2:$UD$20,11,FALSE)&gt;3,HLOOKUP($A767,'Z-scores'!$C$2:$UD$20,11,FALSE)&lt;-3),"",'Total-corrected counts'!M767),"")</f>
        <v/>
      </c>
      <c r="N767" t="str">
        <f>IFERROR(IF(OR(HLOOKUP($A767,'Z-scores'!$C$2:$UD$20,12,FALSE)&gt;3,HLOOKUP($A767,'Z-scores'!$C$2:$UD$20,12,FALSE)&lt;-3),"",'Total-corrected counts'!N767),"")</f>
        <v/>
      </c>
      <c r="O767" t="str">
        <f>IFERROR(IF(OR(HLOOKUP($A767,'Z-scores'!$C$2:$UD$20,13,FALSE)&gt;3,HLOOKUP($A767,'Z-scores'!$C$2:$UD$20,13,FALSE)&lt;-3),"",'Total-corrected counts'!O767),"")</f>
        <v/>
      </c>
      <c r="P767" t="str">
        <f>IFERROR(IF(OR(HLOOKUP($A767,'Z-scores'!$C$2:$UD$20,14,FALSE)&gt;3,HLOOKUP($A767,'Z-scores'!$C$2:$UD$20,14,FALSE)&lt;-3),"",'Total-corrected counts'!P767),"")</f>
        <v/>
      </c>
      <c r="Q767" t="str">
        <f>IFERROR(IF(OR(HLOOKUP($A767,'Z-scores'!$C$2:$UD$20,15,FALSE)&gt;3,HLOOKUP($A767,'Z-scores'!$C$2:$UD$20,15,FALSE)&lt;-3),"",'Total-corrected counts'!Q767),"")</f>
        <v/>
      </c>
      <c r="R767" t="str">
        <f>IFERROR(IF(OR(HLOOKUP($A767,'Z-scores'!$C$2:$UD$20,16,FALSE)&gt;3,HLOOKUP($A767,'Z-scores'!$C$2:$UD$20,16,FALSE)&lt;-3),"",'Total-corrected counts'!R767),"")</f>
        <v/>
      </c>
      <c r="S767" t="str">
        <f>IFERROR(IF(OR(HLOOKUP($A767,'Z-scores'!$C$2:$UD$20,17,FALSE)&gt;3,HLOOKUP($A767,'Z-scores'!$C$2:$UD$20,17,FALSE)&lt;-3),"",'Total-corrected counts'!S767),"")</f>
        <v/>
      </c>
      <c r="T767" t="str">
        <f>IFERROR(IF(OR(HLOOKUP($A767,'Z-scores'!$C$2:$UD$20,18,FALSE)&gt;3,HLOOKUP($A767,'Z-scores'!$C$2:$UD$20,18,FALSE)&lt;-3),"",'Total-corrected counts'!T767),"")</f>
        <v/>
      </c>
      <c r="U767" t="str">
        <f>IFERROR(IF(OR(HLOOKUP($A767,'Z-scores'!$C$2:$UD$20,19,FALSE)&gt;3,HLOOKUP($A767,'Z-scores'!$C$2:$UD$20,19,FALSE)&lt;-3),"",'Total-corrected counts'!U767),"")</f>
        <v/>
      </c>
      <c r="V767">
        <f t="shared" si="44"/>
        <v>1</v>
      </c>
      <c r="W767" s="10">
        <f>SUMIFS(Tabel132[Cluster],Tabel132[ID],A767)</f>
        <v>52</v>
      </c>
      <c r="X767" t="str">
        <f t="shared" si="45"/>
        <v/>
      </c>
      <c r="Y767" t="str">
        <f t="shared" si="46"/>
        <v/>
      </c>
      <c r="Z767" t="str">
        <f t="shared" si="47"/>
        <v/>
      </c>
    </row>
    <row r="768" spans="1:26" x14ac:dyDescent="0.25">
      <c r="A768">
        <v>776</v>
      </c>
      <c r="B768" t="s">
        <v>374</v>
      </c>
      <c r="C768">
        <v>106100</v>
      </c>
      <c r="D768">
        <v>983</v>
      </c>
      <c r="E768" t="str">
        <f>IFERROR(IF(OR(HLOOKUP($A768,'Z-scores'!$C$2:$UD$20,3,FALSE)&gt;3,HLOOKUP(A768,'Z-scores'!$C$2:$UD$20,3,FALSE)&lt;-3),"",'Total-corrected counts'!E768),"")</f>
        <v/>
      </c>
      <c r="F768">
        <f>IFERROR(IF(OR(HLOOKUP($A768,'Z-scores'!$C$2:$UD$20,4,FALSE)&gt;3,HLOOKUP($A768,'Z-scores'!$C$2:$UD$20,4,FALSE)&lt;-3),"",'Total-corrected counts'!F768),"")</f>
        <v>244.30958732408692</v>
      </c>
      <c r="G768">
        <f>IFERROR(IF(OR(HLOOKUP($A768,'Z-scores'!$C$2:$UD$20,5,FALSE)&gt;3,HLOOKUP($A768,'Z-scores'!$C$2:$UD$20,5,FALSE)&lt;-3),"",'Total-corrected counts'!G768),"")</f>
        <v>109.41170308351229</v>
      </c>
      <c r="H768">
        <f>IFERROR(IF(OR(HLOOKUP($A768,'Z-scores'!$C$2:$UD$20,6,FALSE)&gt;3,HLOOKUP($A768,'Z-scores'!$C$2:$UD$20,6,FALSE)&lt;-3),"",'Total-corrected counts'!H768),"")</f>
        <v>183.16335113545222</v>
      </c>
      <c r="I768">
        <f>IFERROR(IF(OR(HLOOKUP($A768,'Z-scores'!$C$2:$UD$20,7,FALSE)&gt;3,HLOOKUP($A768,'Z-scores'!$C$2:$UD$20,7,FALSE)&lt;-3),"",'Total-corrected counts'!I768),"")</f>
        <v>65.435492659440527</v>
      </c>
      <c r="J768">
        <f>IFERROR(IF(OR(HLOOKUP($A768,'Z-scores'!$C$2:$UD$20,8,FALSE)&gt;3,HLOOKUP($A768,'Z-scores'!$C$2:$UD$20,8,FALSE)&lt;-3),"",'Total-corrected counts'!J768),"")</f>
        <v>155.63951000057196</v>
      </c>
      <c r="K768">
        <f>IFERROR(IF(OR(HLOOKUP($A768,'Z-scores'!$C$2:$UD$20,9,FALSE)&gt;3,HLOOKUP($A768,'Z-scores'!$C$2:$UD$20,9,FALSE)&lt;-3),"",'Total-corrected counts'!K768),"")</f>
        <v>151.83900997825967</v>
      </c>
      <c r="L768">
        <f>IFERROR(IF(OR(HLOOKUP($A768,'Z-scores'!$C$2:$UD$20,10,FALSE)&gt;3,HLOOKUP($A768,'Z-scores'!$C$2:$UD$20,10,FALSE)&lt;-3),"",'Total-corrected counts'!L768),"")</f>
        <v>170.95977012508004</v>
      </c>
      <c r="M768">
        <f>IFERROR(IF(OR(HLOOKUP($A768,'Z-scores'!$C$2:$UD$20,11,FALSE)&gt;3,HLOOKUP($A768,'Z-scores'!$C$2:$UD$20,11,FALSE)&lt;-3),"",'Total-corrected counts'!M768),"")</f>
        <v>231.86592121111033</v>
      </c>
      <c r="N768">
        <f>IFERROR(IF(OR(HLOOKUP($A768,'Z-scores'!$C$2:$UD$20,12,FALSE)&gt;3,HLOOKUP($A768,'Z-scores'!$C$2:$UD$20,12,FALSE)&lt;-3),"",'Total-corrected counts'!N768),"")</f>
        <v>336.49894108083987</v>
      </c>
      <c r="O768">
        <f>IFERROR(IF(OR(HLOOKUP($A768,'Z-scores'!$C$2:$UD$20,13,FALSE)&gt;3,HLOOKUP($A768,'Z-scores'!$C$2:$UD$20,13,FALSE)&lt;-3),"",'Total-corrected counts'!O768),"")</f>
        <v>169.33386774949881</v>
      </c>
      <c r="P768">
        <f>IFERROR(IF(OR(HLOOKUP($A768,'Z-scores'!$C$2:$UD$20,14,FALSE)&gt;3,HLOOKUP($A768,'Z-scores'!$C$2:$UD$20,14,FALSE)&lt;-3),"",'Total-corrected counts'!P768),"")</f>
        <v>190.76017298552173</v>
      </c>
      <c r="Q768">
        <f>IFERROR(IF(OR(HLOOKUP($A768,'Z-scores'!$C$2:$UD$20,15,FALSE)&gt;3,HLOOKUP($A768,'Z-scores'!$C$2:$UD$20,15,FALSE)&lt;-3),"",'Total-corrected counts'!Q768),"")</f>
        <v>134.49657152218174</v>
      </c>
      <c r="R768">
        <f>IFERROR(IF(OR(HLOOKUP($A768,'Z-scores'!$C$2:$UD$20,16,FALSE)&gt;3,HLOOKUP($A768,'Z-scores'!$C$2:$UD$20,16,FALSE)&lt;-3),"",'Total-corrected counts'!R768),"")</f>
        <v>107.2223524485556</v>
      </c>
      <c r="S768">
        <f>IFERROR(IF(OR(HLOOKUP($A768,'Z-scores'!$C$2:$UD$20,17,FALSE)&gt;3,HLOOKUP($A768,'Z-scores'!$C$2:$UD$20,17,FALSE)&lt;-3),"",'Total-corrected counts'!S768),"")</f>
        <v>162.58825343161047</v>
      </c>
      <c r="T768">
        <f>IFERROR(IF(OR(HLOOKUP($A768,'Z-scores'!$C$2:$UD$20,18,FALSE)&gt;3,HLOOKUP($A768,'Z-scores'!$C$2:$UD$20,18,FALSE)&lt;-3),"",'Total-corrected counts'!T768),"")</f>
        <v>397.97904821796453</v>
      </c>
      <c r="U768">
        <f>IFERROR(IF(OR(HLOOKUP($A768,'Z-scores'!$C$2:$UD$20,19,FALSE)&gt;3,HLOOKUP($A768,'Z-scores'!$C$2:$UD$20,19,FALSE)&lt;-3),"",'Total-corrected counts'!U768),"")</f>
        <v>248.83376800336742</v>
      </c>
      <c r="V768">
        <f t="shared" si="44"/>
        <v>1</v>
      </c>
      <c r="W768" s="10">
        <f>SUMIFS(Tabel132[Cluster],Tabel132[ID],A768)</f>
        <v>0</v>
      </c>
      <c r="X768">
        <f t="shared" si="45"/>
        <v>0.21278152275879689</v>
      </c>
      <c r="Y768">
        <f t="shared" si="46"/>
        <v>164.07804318968925</v>
      </c>
      <c r="Z768">
        <f t="shared" si="47"/>
        <v>218.46412192994251</v>
      </c>
    </row>
    <row r="769" spans="1:26" x14ac:dyDescent="0.25">
      <c r="A769">
        <v>777</v>
      </c>
      <c r="B769" t="s">
        <v>997</v>
      </c>
      <c r="C769">
        <v>77000</v>
      </c>
      <c r="D769">
        <v>693</v>
      </c>
      <c r="E769" t="str">
        <f>IFERROR(IF(OR(HLOOKUP($A769,'Z-scores'!$C$2:$UD$20,3,FALSE)&gt;3,HLOOKUP(A769,'Z-scores'!$C$2:$UD$20,3,FALSE)&lt;-3),"",'Total-corrected counts'!E769),"")</f>
        <v/>
      </c>
      <c r="F769" t="str">
        <f>IFERROR(IF(OR(HLOOKUP($A769,'Z-scores'!$C$2:$UD$20,4,FALSE)&gt;3,HLOOKUP($A769,'Z-scores'!$C$2:$UD$20,4,FALSE)&lt;-3),"",'Total-corrected counts'!F769),"")</f>
        <v/>
      </c>
      <c r="G769" t="str">
        <f>IFERROR(IF(OR(HLOOKUP($A769,'Z-scores'!$C$2:$UD$20,5,FALSE)&gt;3,HLOOKUP($A769,'Z-scores'!$C$2:$UD$20,5,FALSE)&lt;-3),"",'Total-corrected counts'!G769),"")</f>
        <v/>
      </c>
      <c r="H769" t="str">
        <f>IFERROR(IF(OR(HLOOKUP($A769,'Z-scores'!$C$2:$UD$20,6,FALSE)&gt;3,HLOOKUP($A769,'Z-scores'!$C$2:$UD$20,6,FALSE)&lt;-3),"",'Total-corrected counts'!H769),"")</f>
        <v/>
      </c>
      <c r="I769" t="str">
        <f>IFERROR(IF(OR(HLOOKUP($A769,'Z-scores'!$C$2:$UD$20,7,FALSE)&gt;3,HLOOKUP($A769,'Z-scores'!$C$2:$UD$20,7,FALSE)&lt;-3),"",'Total-corrected counts'!I769),"")</f>
        <v/>
      </c>
      <c r="J769" t="str">
        <f>IFERROR(IF(OR(HLOOKUP($A769,'Z-scores'!$C$2:$UD$20,8,FALSE)&gt;3,HLOOKUP($A769,'Z-scores'!$C$2:$UD$20,8,FALSE)&lt;-3),"",'Total-corrected counts'!J769),"")</f>
        <v/>
      </c>
      <c r="K769" t="str">
        <f>IFERROR(IF(OR(HLOOKUP($A769,'Z-scores'!$C$2:$UD$20,9,FALSE)&gt;3,HLOOKUP($A769,'Z-scores'!$C$2:$UD$20,9,FALSE)&lt;-3),"",'Total-corrected counts'!K769),"")</f>
        <v/>
      </c>
      <c r="L769" t="str">
        <f>IFERROR(IF(OR(HLOOKUP($A769,'Z-scores'!$C$2:$UD$20,10,FALSE)&gt;3,HLOOKUP($A769,'Z-scores'!$C$2:$UD$20,10,FALSE)&lt;-3),"",'Total-corrected counts'!L769),"")</f>
        <v/>
      </c>
      <c r="M769" t="str">
        <f>IFERROR(IF(OR(HLOOKUP($A769,'Z-scores'!$C$2:$UD$20,11,FALSE)&gt;3,HLOOKUP($A769,'Z-scores'!$C$2:$UD$20,11,FALSE)&lt;-3),"",'Total-corrected counts'!M769),"")</f>
        <v/>
      </c>
      <c r="N769" t="str">
        <f>IFERROR(IF(OR(HLOOKUP($A769,'Z-scores'!$C$2:$UD$20,12,FALSE)&gt;3,HLOOKUP($A769,'Z-scores'!$C$2:$UD$20,12,FALSE)&lt;-3),"",'Total-corrected counts'!N769),"")</f>
        <v/>
      </c>
      <c r="O769" t="str">
        <f>IFERROR(IF(OR(HLOOKUP($A769,'Z-scores'!$C$2:$UD$20,13,FALSE)&gt;3,HLOOKUP($A769,'Z-scores'!$C$2:$UD$20,13,FALSE)&lt;-3),"",'Total-corrected counts'!O769),"")</f>
        <v/>
      </c>
      <c r="P769" t="str">
        <f>IFERROR(IF(OR(HLOOKUP($A769,'Z-scores'!$C$2:$UD$20,14,FALSE)&gt;3,HLOOKUP($A769,'Z-scores'!$C$2:$UD$20,14,FALSE)&lt;-3),"",'Total-corrected counts'!P769),"")</f>
        <v/>
      </c>
      <c r="Q769" t="str">
        <f>IFERROR(IF(OR(HLOOKUP($A769,'Z-scores'!$C$2:$UD$20,15,FALSE)&gt;3,HLOOKUP($A769,'Z-scores'!$C$2:$UD$20,15,FALSE)&lt;-3),"",'Total-corrected counts'!Q769),"")</f>
        <v/>
      </c>
      <c r="R769" t="str">
        <f>IFERROR(IF(OR(HLOOKUP($A769,'Z-scores'!$C$2:$UD$20,16,FALSE)&gt;3,HLOOKUP($A769,'Z-scores'!$C$2:$UD$20,16,FALSE)&lt;-3),"",'Total-corrected counts'!R769),"")</f>
        <v/>
      </c>
      <c r="S769" t="str">
        <f>IFERROR(IF(OR(HLOOKUP($A769,'Z-scores'!$C$2:$UD$20,17,FALSE)&gt;3,HLOOKUP($A769,'Z-scores'!$C$2:$UD$20,17,FALSE)&lt;-3),"",'Total-corrected counts'!S769),"")</f>
        <v/>
      </c>
      <c r="T769" t="str">
        <f>IFERROR(IF(OR(HLOOKUP($A769,'Z-scores'!$C$2:$UD$20,18,FALSE)&gt;3,HLOOKUP($A769,'Z-scores'!$C$2:$UD$20,18,FALSE)&lt;-3),"",'Total-corrected counts'!T769),"")</f>
        <v/>
      </c>
      <c r="U769" t="str">
        <f>IFERROR(IF(OR(HLOOKUP($A769,'Z-scores'!$C$2:$UD$20,19,FALSE)&gt;3,HLOOKUP($A769,'Z-scores'!$C$2:$UD$20,19,FALSE)&lt;-3),"",'Total-corrected counts'!U769),"")</f>
        <v/>
      </c>
      <c r="V769">
        <f t="shared" si="44"/>
        <v>1</v>
      </c>
      <c r="W769" s="10">
        <f>SUMIFS(Tabel132[Cluster],Tabel132[ID],A769)</f>
        <v>84</v>
      </c>
      <c r="X769" t="str">
        <f t="shared" si="45"/>
        <v/>
      </c>
      <c r="Y769" t="str">
        <f t="shared" si="46"/>
        <v/>
      </c>
      <c r="Z769" t="str">
        <f t="shared" si="47"/>
        <v/>
      </c>
    </row>
    <row r="770" spans="1:26" x14ac:dyDescent="0.25">
      <c r="A770">
        <v>778</v>
      </c>
      <c r="B770" t="s">
        <v>375</v>
      </c>
      <c r="C770">
        <v>16600</v>
      </c>
      <c r="D770">
        <v>385</v>
      </c>
      <c r="E770">
        <f>IFERROR(IF(OR(HLOOKUP($A770,'Z-scores'!$C$2:$UD$20,3,FALSE)&gt;3,HLOOKUP(A770,'Z-scores'!$C$2:$UD$20,3,FALSE)&lt;-3),"",'Total-corrected counts'!E770),"")</f>
        <v>32.43095231157622</v>
      </c>
      <c r="F770">
        <f>IFERROR(IF(OR(HLOOKUP($A770,'Z-scores'!$C$2:$UD$20,4,FALSE)&gt;3,HLOOKUP($A770,'Z-scores'!$C$2:$UD$20,4,FALSE)&lt;-3),"",'Total-corrected counts'!F770),"")</f>
        <v>3.3304130696564913</v>
      </c>
      <c r="G770">
        <f>IFERROR(IF(OR(HLOOKUP($A770,'Z-scores'!$C$2:$UD$20,5,FALSE)&gt;3,HLOOKUP($A770,'Z-scores'!$C$2:$UD$20,5,FALSE)&lt;-3),"",'Total-corrected counts'!G770),"")</f>
        <v>31.900834437993321</v>
      </c>
      <c r="H770">
        <f>IFERROR(IF(OR(HLOOKUP($A770,'Z-scores'!$C$2:$UD$20,6,FALSE)&gt;3,HLOOKUP($A770,'Z-scores'!$C$2:$UD$20,6,FALSE)&lt;-3),"",'Total-corrected counts'!H770),"")</f>
        <v>65.838289935578715</v>
      </c>
      <c r="I770">
        <f>IFERROR(IF(OR(HLOOKUP($A770,'Z-scores'!$C$2:$UD$20,7,FALSE)&gt;3,HLOOKUP($A770,'Z-scores'!$C$2:$UD$20,7,FALSE)&lt;-3),"",'Total-corrected counts'!I770),"")</f>
        <v>14.167018122823922</v>
      </c>
      <c r="J770">
        <f>IFERROR(IF(OR(HLOOKUP($A770,'Z-scores'!$C$2:$UD$20,8,FALSE)&gt;3,HLOOKUP($A770,'Z-scores'!$C$2:$UD$20,8,FALSE)&lt;-3),"",'Total-corrected counts'!J770),"")</f>
        <v>38.548699166306719</v>
      </c>
      <c r="K770">
        <f>IFERROR(IF(OR(HLOOKUP($A770,'Z-scores'!$C$2:$UD$20,9,FALSE)&gt;3,HLOOKUP($A770,'Z-scores'!$C$2:$UD$20,9,FALSE)&lt;-3),"",'Total-corrected counts'!K770),"")</f>
        <v>105.22325659178327</v>
      </c>
      <c r="L770">
        <f>IFERROR(IF(OR(HLOOKUP($A770,'Z-scores'!$C$2:$UD$20,10,FALSE)&gt;3,HLOOKUP($A770,'Z-scores'!$C$2:$UD$20,10,FALSE)&lt;-3),"",'Total-corrected counts'!L770),"")</f>
        <v>34.268684833935126</v>
      </c>
      <c r="M770">
        <f>IFERROR(IF(OR(HLOOKUP($A770,'Z-scores'!$C$2:$UD$20,11,FALSE)&gt;3,HLOOKUP($A770,'Z-scores'!$C$2:$UD$20,11,FALSE)&lt;-3),"",'Total-corrected counts'!M770),"")</f>
        <v>50.2141172719423</v>
      </c>
      <c r="N770">
        <f>IFERROR(IF(OR(HLOOKUP($A770,'Z-scores'!$C$2:$UD$20,12,FALSE)&gt;3,HLOOKUP($A770,'Z-scores'!$C$2:$UD$20,12,FALSE)&lt;-3),"",'Total-corrected counts'!N770),"")</f>
        <v>93.062086295267534</v>
      </c>
      <c r="O770">
        <f>IFERROR(IF(OR(HLOOKUP($A770,'Z-scores'!$C$2:$UD$20,13,FALSE)&gt;3,HLOOKUP($A770,'Z-scores'!$C$2:$UD$20,13,FALSE)&lt;-3),"",'Total-corrected counts'!O770),"")</f>
        <v>74.444710306390746</v>
      </c>
      <c r="P770">
        <f>IFERROR(IF(OR(HLOOKUP($A770,'Z-scores'!$C$2:$UD$20,14,FALSE)&gt;3,HLOOKUP($A770,'Z-scores'!$C$2:$UD$20,14,FALSE)&lt;-3),"",'Total-corrected counts'!P770),"")</f>
        <v>128.32024630649241</v>
      </c>
      <c r="Q770">
        <f>IFERROR(IF(OR(HLOOKUP($A770,'Z-scores'!$C$2:$UD$20,15,FALSE)&gt;3,HLOOKUP($A770,'Z-scores'!$C$2:$UD$20,15,FALSE)&lt;-3),"",'Total-corrected counts'!Q770),"")</f>
        <v>60.417658025914456</v>
      </c>
      <c r="R770">
        <f>IFERROR(IF(OR(HLOOKUP($A770,'Z-scores'!$C$2:$UD$20,16,FALSE)&gt;3,HLOOKUP($A770,'Z-scores'!$C$2:$UD$20,16,FALSE)&lt;-3),"",'Total-corrected counts'!R770),"")</f>
        <v>60.773624559484382</v>
      </c>
      <c r="S770">
        <f>IFERROR(IF(OR(HLOOKUP($A770,'Z-scores'!$C$2:$UD$20,17,FALSE)&gt;3,HLOOKUP($A770,'Z-scores'!$C$2:$UD$20,17,FALSE)&lt;-3),"",'Total-corrected counts'!S770),"")</f>
        <v>67.57908473740838</v>
      </c>
      <c r="T770">
        <f>IFERROR(IF(OR(HLOOKUP($A770,'Z-scores'!$C$2:$UD$20,18,FALSE)&gt;3,HLOOKUP($A770,'Z-scores'!$C$2:$UD$20,18,FALSE)&lt;-3),"",'Total-corrected counts'!T770),"")</f>
        <v>104.06303747575184</v>
      </c>
      <c r="U770">
        <f>IFERROR(IF(OR(HLOOKUP($A770,'Z-scores'!$C$2:$UD$20,19,FALSE)&gt;3,HLOOKUP($A770,'Z-scores'!$C$2:$UD$20,19,FALSE)&lt;-3),"",'Total-corrected counts'!U770),"")</f>
        <v>74.421874389762323</v>
      </c>
      <c r="V770">
        <f t="shared" si="44"/>
        <v>1</v>
      </c>
      <c r="W770" s="10">
        <f>SUMIFS(Tabel132[Cluster],Tabel132[ID],A770)</f>
        <v>20</v>
      </c>
      <c r="X770">
        <f t="shared" si="45"/>
        <v>7.2742273234227169E-3</v>
      </c>
      <c r="Y770">
        <f t="shared" si="46"/>
        <v>41.769140637955125</v>
      </c>
      <c r="Z770">
        <f t="shared" si="47"/>
        <v>82.885290262059016</v>
      </c>
    </row>
    <row r="771" spans="1:26" x14ac:dyDescent="0.25">
      <c r="A771">
        <v>779</v>
      </c>
      <c r="B771" t="s">
        <v>998</v>
      </c>
      <c r="C771">
        <v>114000</v>
      </c>
      <c r="D771">
        <v>182</v>
      </c>
      <c r="E771" t="str">
        <f>IFERROR(IF(OR(HLOOKUP($A771,'Z-scores'!$C$2:$UD$20,3,FALSE)&gt;3,HLOOKUP(A771,'Z-scores'!$C$2:$UD$20,3,FALSE)&lt;-3),"",'Total-corrected counts'!E771),"")</f>
        <v/>
      </c>
      <c r="F771" t="str">
        <f>IFERROR(IF(OR(HLOOKUP($A771,'Z-scores'!$C$2:$UD$20,4,FALSE)&gt;3,HLOOKUP($A771,'Z-scores'!$C$2:$UD$20,4,FALSE)&lt;-3),"",'Total-corrected counts'!F771),"")</f>
        <v/>
      </c>
      <c r="G771" t="str">
        <f>IFERROR(IF(OR(HLOOKUP($A771,'Z-scores'!$C$2:$UD$20,5,FALSE)&gt;3,HLOOKUP($A771,'Z-scores'!$C$2:$UD$20,5,FALSE)&lt;-3),"",'Total-corrected counts'!G771),"")</f>
        <v/>
      </c>
      <c r="H771" t="str">
        <f>IFERROR(IF(OR(HLOOKUP($A771,'Z-scores'!$C$2:$UD$20,6,FALSE)&gt;3,HLOOKUP($A771,'Z-scores'!$C$2:$UD$20,6,FALSE)&lt;-3),"",'Total-corrected counts'!H771),"")</f>
        <v/>
      </c>
      <c r="I771" t="str">
        <f>IFERROR(IF(OR(HLOOKUP($A771,'Z-scores'!$C$2:$UD$20,7,FALSE)&gt;3,HLOOKUP($A771,'Z-scores'!$C$2:$UD$20,7,FALSE)&lt;-3),"",'Total-corrected counts'!I771),"")</f>
        <v/>
      </c>
      <c r="J771" t="str">
        <f>IFERROR(IF(OR(HLOOKUP($A771,'Z-scores'!$C$2:$UD$20,8,FALSE)&gt;3,HLOOKUP($A771,'Z-scores'!$C$2:$UD$20,8,FALSE)&lt;-3),"",'Total-corrected counts'!J771),"")</f>
        <v/>
      </c>
      <c r="K771" t="str">
        <f>IFERROR(IF(OR(HLOOKUP($A771,'Z-scores'!$C$2:$UD$20,9,FALSE)&gt;3,HLOOKUP($A771,'Z-scores'!$C$2:$UD$20,9,FALSE)&lt;-3),"",'Total-corrected counts'!K771),"")</f>
        <v/>
      </c>
      <c r="L771" t="str">
        <f>IFERROR(IF(OR(HLOOKUP($A771,'Z-scores'!$C$2:$UD$20,10,FALSE)&gt;3,HLOOKUP($A771,'Z-scores'!$C$2:$UD$20,10,FALSE)&lt;-3),"",'Total-corrected counts'!L771),"")</f>
        <v/>
      </c>
      <c r="M771" t="str">
        <f>IFERROR(IF(OR(HLOOKUP($A771,'Z-scores'!$C$2:$UD$20,11,FALSE)&gt;3,HLOOKUP($A771,'Z-scores'!$C$2:$UD$20,11,FALSE)&lt;-3),"",'Total-corrected counts'!M771),"")</f>
        <v/>
      </c>
      <c r="N771" t="str">
        <f>IFERROR(IF(OR(HLOOKUP($A771,'Z-scores'!$C$2:$UD$20,12,FALSE)&gt;3,HLOOKUP($A771,'Z-scores'!$C$2:$UD$20,12,FALSE)&lt;-3),"",'Total-corrected counts'!N771),"")</f>
        <v/>
      </c>
      <c r="O771" t="str">
        <f>IFERROR(IF(OR(HLOOKUP($A771,'Z-scores'!$C$2:$UD$20,13,FALSE)&gt;3,HLOOKUP($A771,'Z-scores'!$C$2:$UD$20,13,FALSE)&lt;-3),"",'Total-corrected counts'!O771),"")</f>
        <v/>
      </c>
      <c r="P771" t="str">
        <f>IFERROR(IF(OR(HLOOKUP($A771,'Z-scores'!$C$2:$UD$20,14,FALSE)&gt;3,HLOOKUP($A771,'Z-scores'!$C$2:$UD$20,14,FALSE)&lt;-3),"",'Total-corrected counts'!P771),"")</f>
        <v/>
      </c>
      <c r="Q771" t="str">
        <f>IFERROR(IF(OR(HLOOKUP($A771,'Z-scores'!$C$2:$UD$20,15,FALSE)&gt;3,HLOOKUP($A771,'Z-scores'!$C$2:$UD$20,15,FALSE)&lt;-3),"",'Total-corrected counts'!Q771),"")</f>
        <v/>
      </c>
      <c r="R771" t="str">
        <f>IFERROR(IF(OR(HLOOKUP($A771,'Z-scores'!$C$2:$UD$20,16,FALSE)&gt;3,HLOOKUP($A771,'Z-scores'!$C$2:$UD$20,16,FALSE)&lt;-3),"",'Total-corrected counts'!R771),"")</f>
        <v/>
      </c>
      <c r="S771" t="str">
        <f>IFERROR(IF(OR(HLOOKUP($A771,'Z-scores'!$C$2:$UD$20,17,FALSE)&gt;3,HLOOKUP($A771,'Z-scores'!$C$2:$UD$20,17,FALSE)&lt;-3),"",'Total-corrected counts'!S771),"")</f>
        <v/>
      </c>
      <c r="T771" t="str">
        <f>IFERROR(IF(OR(HLOOKUP($A771,'Z-scores'!$C$2:$UD$20,18,FALSE)&gt;3,HLOOKUP($A771,'Z-scores'!$C$2:$UD$20,18,FALSE)&lt;-3),"",'Total-corrected counts'!T771),"")</f>
        <v/>
      </c>
      <c r="U771" t="str">
        <f>IFERROR(IF(OR(HLOOKUP($A771,'Z-scores'!$C$2:$UD$20,19,FALSE)&gt;3,HLOOKUP($A771,'Z-scores'!$C$2:$UD$20,19,FALSE)&lt;-3),"",'Total-corrected counts'!U771),"")</f>
        <v/>
      </c>
      <c r="V771">
        <f t="shared" si="44"/>
        <v>1</v>
      </c>
      <c r="W771" s="10">
        <f>SUMIFS(Tabel132[Cluster],Tabel132[ID],A771)</f>
        <v>0</v>
      </c>
      <c r="X771" t="str">
        <f t="shared" si="45"/>
        <v/>
      </c>
      <c r="Y771" t="str">
        <f t="shared" si="46"/>
        <v/>
      </c>
      <c r="Z771" t="str">
        <f t="shared" si="47"/>
        <v/>
      </c>
    </row>
    <row r="772" spans="1:26" x14ac:dyDescent="0.25">
      <c r="A772">
        <v>780</v>
      </c>
      <c r="B772" t="s">
        <v>376</v>
      </c>
      <c r="C772">
        <v>47800</v>
      </c>
      <c r="D772">
        <v>703</v>
      </c>
      <c r="E772" t="str">
        <f>IFERROR(IF(OR(HLOOKUP($A772,'Z-scores'!$C$2:$UD$20,3,FALSE)&gt;3,HLOOKUP(A772,'Z-scores'!$C$2:$UD$20,3,FALSE)&lt;-3),"",'Total-corrected counts'!E772),"")</f>
        <v/>
      </c>
      <c r="F772">
        <f>IFERROR(IF(OR(HLOOKUP($A772,'Z-scores'!$C$2:$UD$20,4,FALSE)&gt;3,HLOOKUP($A772,'Z-scores'!$C$2:$UD$20,4,FALSE)&lt;-3),"",'Total-corrected counts'!F772),"")</f>
        <v>13.026344715799283</v>
      </c>
      <c r="G772">
        <f>IFERROR(IF(OR(HLOOKUP($A772,'Z-scores'!$C$2:$UD$20,5,FALSE)&gt;3,HLOOKUP($A772,'Z-scores'!$C$2:$UD$20,5,FALSE)&lt;-3),"",'Total-corrected counts'!G772),"")</f>
        <v>10.516094459509008</v>
      </c>
      <c r="H772">
        <f>IFERROR(IF(OR(HLOOKUP($A772,'Z-scores'!$C$2:$UD$20,6,FALSE)&gt;3,HLOOKUP($A772,'Z-scores'!$C$2:$UD$20,6,FALSE)&lt;-3),"",'Total-corrected counts'!H772),"")</f>
        <v>2.2895418891931532</v>
      </c>
      <c r="I772">
        <f>IFERROR(IF(OR(HLOOKUP($A772,'Z-scores'!$C$2:$UD$20,7,FALSE)&gt;3,HLOOKUP($A772,'Z-scores'!$C$2:$UD$20,7,FALSE)&lt;-3),"",'Total-corrected counts'!I772),"")</f>
        <v>5.7012858677683411</v>
      </c>
      <c r="J772">
        <f>IFERROR(IF(OR(HLOOKUP($A772,'Z-scores'!$C$2:$UD$20,8,FALSE)&gt;3,HLOOKUP($A772,'Z-scores'!$C$2:$UD$20,8,FALSE)&lt;-3),"",'Total-corrected counts'!J772),"")</f>
        <v>0.78892195786762276</v>
      </c>
      <c r="K772">
        <f>IFERROR(IF(OR(HLOOKUP($A772,'Z-scores'!$C$2:$UD$20,9,FALSE)&gt;3,HLOOKUP($A772,'Z-scores'!$C$2:$UD$20,9,FALSE)&lt;-3),"",'Total-corrected counts'!K772),"")</f>
        <v>3.4561569764200901</v>
      </c>
      <c r="L772">
        <f>IFERROR(IF(OR(HLOOKUP($A772,'Z-scores'!$C$2:$UD$20,10,FALSE)&gt;3,HLOOKUP($A772,'Z-scores'!$C$2:$UD$20,10,FALSE)&lt;-3),"",'Total-corrected counts'!L772),"")</f>
        <v>7.0204280344389032</v>
      </c>
      <c r="M772">
        <f>IFERROR(IF(OR(HLOOKUP($A772,'Z-scores'!$C$2:$UD$20,11,FALSE)&gt;3,HLOOKUP($A772,'Z-scores'!$C$2:$UD$20,11,FALSE)&lt;-3),"",'Total-corrected counts'!M772),"")</f>
        <v>1.1380883617333224</v>
      </c>
      <c r="N772">
        <f>IFERROR(IF(OR(HLOOKUP($A772,'Z-scores'!$C$2:$UD$20,12,FALSE)&gt;3,HLOOKUP($A772,'Z-scores'!$C$2:$UD$20,12,FALSE)&lt;-3),"",'Total-corrected counts'!N772),"")</f>
        <v>1.8236686531519686</v>
      </c>
      <c r="O772">
        <f>IFERROR(IF(OR(HLOOKUP($A772,'Z-scores'!$C$2:$UD$20,13,FALSE)&gt;3,HLOOKUP($A772,'Z-scores'!$C$2:$UD$20,13,FALSE)&lt;-3),"",'Total-corrected counts'!O772),"")</f>
        <v>2.1975677333788326</v>
      </c>
      <c r="P772">
        <f>IFERROR(IF(OR(HLOOKUP($A772,'Z-scores'!$C$2:$UD$20,14,FALSE)&gt;3,HLOOKUP($A772,'Z-scores'!$C$2:$UD$20,14,FALSE)&lt;-3),"",'Total-corrected counts'!P772),"")</f>
        <v>2.1753540506246343</v>
      </c>
      <c r="Q772">
        <f>IFERROR(IF(OR(HLOOKUP($A772,'Z-scores'!$C$2:$UD$20,15,FALSE)&gt;3,HLOOKUP($A772,'Z-scores'!$C$2:$UD$20,15,FALSE)&lt;-3),"",'Total-corrected counts'!Q772),"")</f>
        <v>1.6966869749046345</v>
      </c>
      <c r="R772">
        <f>IFERROR(IF(OR(HLOOKUP($A772,'Z-scores'!$C$2:$UD$20,16,FALSE)&gt;3,HLOOKUP($A772,'Z-scores'!$C$2:$UD$20,16,FALSE)&lt;-3),"",'Total-corrected counts'!R772),"")</f>
        <v>1.3062702977775373</v>
      </c>
      <c r="S772">
        <f>IFERROR(IF(OR(HLOOKUP($A772,'Z-scores'!$C$2:$UD$20,17,FALSE)&gt;3,HLOOKUP($A772,'Z-scores'!$C$2:$UD$20,17,FALSE)&lt;-3),"",'Total-corrected counts'!S772),"")</f>
        <v>3.0996592003422112</v>
      </c>
      <c r="T772">
        <f>IFERROR(IF(OR(HLOOKUP($A772,'Z-scores'!$C$2:$UD$20,18,FALSE)&gt;3,HLOOKUP($A772,'Z-scores'!$C$2:$UD$20,18,FALSE)&lt;-3),"",'Total-corrected counts'!T772),"")</f>
        <v>5.4037522143356655</v>
      </c>
      <c r="U772">
        <f>IFERROR(IF(OR(HLOOKUP($A772,'Z-scores'!$C$2:$UD$20,19,FALSE)&gt;3,HLOOKUP($A772,'Z-scores'!$C$2:$UD$20,19,FALSE)&lt;-3),"",'Total-corrected counts'!U772),"")</f>
        <v>2.6166991403514102</v>
      </c>
      <c r="V772">
        <f t="shared" ref="V772:V835" si="48">IFERROR(IF(AND(Y772=0,Z772=0),0,1),0)</f>
        <v>1</v>
      </c>
      <c r="W772" s="10">
        <f>SUMIFS(Tabel132[Cluster],Tabel132[ID],A772)</f>
        <v>62</v>
      </c>
      <c r="X772">
        <f t="shared" ref="X772:X835" si="49">IFERROR(_xlfn.T.TEST(E772:M772,N772:U772,2,2),"")</f>
        <v>9.4174746247555313E-2</v>
      </c>
      <c r="Y772">
        <f t="shared" ref="Y772:Y835" si="50">IFERROR(AVERAGE(E772:M772),"")</f>
        <v>5.4921077828412148</v>
      </c>
      <c r="Z772">
        <f t="shared" ref="Z772:Z835" si="51">IFERROR(AVERAGE(N772:U772),"")</f>
        <v>2.5399572831083619</v>
      </c>
    </row>
    <row r="773" spans="1:26" x14ac:dyDescent="0.25">
      <c r="A773">
        <v>781</v>
      </c>
      <c r="B773" t="s">
        <v>377</v>
      </c>
      <c r="C773">
        <v>96600</v>
      </c>
      <c r="D773">
        <v>370</v>
      </c>
      <c r="E773">
        <f>IFERROR(IF(OR(HLOOKUP($A773,'Z-scores'!$C$2:$UD$20,3,FALSE)&gt;3,HLOOKUP(A773,'Z-scores'!$C$2:$UD$20,3,FALSE)&lt;-3),"",'Total-corrected counts'!E773),"")</f>
        <v>0.2521556506400271</v>
      </c>
      <c r="F773">
        <f>IFERROR(IF(OR(HLOOKUP($A773,'Z-scores'!$C$2:$UD$20,4,FALSE)&gt;3,HLOOKUP($A773,'Z-scores'!$C$2:$UD$20,4,FALSE)&lt;-3),"",'Total-corrected counts'!F773),"")</f>
        <v>0.26249561140149691</v>
      </c>
      <c r="G773">
        <f>IFERROR(IF(OR(HLOOKUP($A773,'Z-scores'!$C$2:$UD$20,5,FALSE)&gt;3,HLOOKUP($A773,'Z-scores'!$C$2:$UD$20,5,FALSE)&lt;-3),"",'Total-corrected counts'!G773),"")</f>
        <v>0.61444613221269107</v>
      </c>
      <c r="H773">
        <f>IFERROR(IF(OR(HLOOKUP($A773,'Z-scores'!$C$2:$UD$20,6,FALSE)&gt;3,HLOOKUP($A773,'Z-scores'!$C$2:$UD$20,6,FALSE)&lt;-3),"",'Total-corrected counts'!H773),"")</f>
        <v>0.23733056168465608</v>
      </c>
      <c r="I773">
        <f>IFERROR(IF(OR(HLOOKUP($A773,'Z-scores'!$C$2:$UD$20,7,FALSE)&gt;3,HLOOKUP($A773,'Z-scores'!$C$2:$UD$20,7,FALSE)&lt;-3),"",'Total-corrected counts'!I773),"")</f>
        <v>2.087187806882794</v>
      </c>
      <c r="J773">
        <f>IFERROR(IF(OR(HLOOKUP($A773,'Z-scores'!$C$2:$UD$20,8,FALSE)&gt;3,HLOOKUP($A773,'Z-scores'!$C$2:$UD$20,8,FALSE)&lt;-3),"",'Total-corrected counts'!J773),"")</f>
        <v>0.53745308379731804</v>
      </c>
      <c r="K773">
        <f>IFERROR(IF(OR(HLOOKUP($A773,'Z-scores'!$C$2:$UD$20,9,FALSE)&gt;3,HLOOKUP($A773,'Z-scores'!$C$2:$UD$20,9,FALSE)&lt;-3),"",'Total-corrected counts'!K773),"")</f>
        <v>0.49947042756006466</v>
      </c>
      <c r="L773">
        <f>IFERROR(IF(OR(HLOOKUP($A773,'Z-scores'!$C$2:$UD$20,10,FALSE)&gt;3,HLOOKUP($A773,'Z-scores'!$C$2:$UD$20,10,FALSE)&lt;-3),"",'Total-corrected counts'!L773),"")</f>
        <v>0.54240744235928717</v>
      </c>
      <c r="M773">
        <f>IFERROR(IF(OR(HLOOKUP($A773,'Z-scores'!$C$2:$UD$20,11,FALSE)&gt;3,HLOOKUP($A773,'Z-scores'!$C$2:$UD$20,11,FALSE)&lt;-3),"",'Total-corrected counts'!M773),"")</f>
        <v>0.44233393816355848</v>
      </c>
      <c r="N773">
        <f>IFERROR(IF(OR(HLOOKUP($A773,'Z-scores'!$C$2:$UD$20,12,FALSE)&gt;3,HLOOKUP($A773,'Z-scores'!$C$2:$UD$20,12,FALSE)&lt;-3),"",'Total-corrected counts'!N773),"")</f>
        <v>0.28408908667191468</v>
      </c>
      <c r="O773">
        <f>IFERROR(IF(OR(HLOOKUP($A773,'Z-scores'!$C$2:$UD$20,13,FALSE)&gt;3,HLOOKUP($A773,'Z-scores'!$C$2:$UD$20,13,FALSE)&lt;-3),"",'Total-corrected counts'!O773),"")</f>
        <v>0.81441254437622901</v>
      </c>
      <c r="P773">
        <f>IFERROR(IF(OR(HLOOKUP($A773,'Z-scores'!$C$2:$UD$20,14,FALSE)&gt;3,HLOOKUP($A773,'Z-scores'!$C$2:$UD$20,14,FALSE)&lt;-3),"",'Total-corrected counts'!P773),"")</f>
        <v>1.4359901002158686</v>
      </c>
      <c r="Q773">
        <f>IFERROR(IF(OR(HLOOKUP($A773,'Z-scores'!$C$2:$UD$20,15,FALSE)&gt;3,HLOOKUP($A773,'Z-scores'!$C$2:$UD$20,15,FALSE)&lt;-3),"",'Total-corrected counts'!Q773),"")</f>
        <v>0</v>
      </c>
      <c r="R773">
        <f>IFERROR(IF(OR(HLOOKUP($A773,'Z-scores'!$C$2:$UD$20,16,FALSE)&gt;3,HLOOKUP($A773,'Z-scores'!$C$2:$UD$20,16,FALSE)&lt;-3),"",'Total-corrected counts'!R773),"")</f>
        <v>0.69320478992488954</v>
      </c>
      <c r="S773">
        <f>IFERROR(IF(OR(HLOOKUP($A773,'Z-scores'!$C$2:$UD$20,17,FALSE)&gt;3,HLOOKUP($A773,'Z-scores'!$C$2:$UD$20,17,FALSE)&lt;-3),"",'Total-corrected counts'!S773),"")</f>
        <v>9.7712549222696676E-2</v>
      </c>
      <c r="T773">
        <f>IFERROR(IF(OR(HLOOKUP($A773,'Z-scores'!$C$2:$UD$20,18,FALSE)&gt;3,HLOOKUP($A773,'Z-scores'!$C$2:$UD$20,18,FALSE)&lt;-3),"",'Total-corrected counts'!T773),"")</f>
        <v>0.46391513445806981</v>
      </c>
      <c r="U773">
        <f>IFERROR(IF(OR(HLOOKUP($A773,'Z-scores'!$C$2:$UD$20,19,FALSE)&gt;3,HLOOKUP($A773,'Z-scores'!$C$2:$UD$20,19,FALSE)&lt;-3),"",'Total-corrected counts'!U773),"")</f>
        <v>0.46432306470580575</v>
      </c>
      <c r="V773">
        <f t="shared" si="48"/>
        <v>1</v>
      </c>
      <c r="W773" s="10">
        <f>SUMIFS(Tabel132[Cluster],Tabel132[ID],A773)</f>
        <v>96</v>
      </c>
      <c r="X773">
        <f t="shared" si="49"/>
        <v>0.76657230564063661</v>
      </c>
      <c r="Y773">
        <f t="shared" si="50"/>
        <v>0.60836451718909934</v>
      </c>
      <c r="Z773">
        <f t="shared" si="51"/>
        <v>0.53170590869693424</v>
      </c>
    </row>
    <row r="774" spans="1:26" x14ac:dyDescent="0.25">
      <c r="A774">
        <v>782</v>
      </c>
      <c r="B774" t="s">
        <v>999</v>
      </c>
      <c r="C774">
        <v>40400</v>
      </c>
      <c r="D774">
        <v>766</v>
      </c>
      <c r="E774" t="str">
        <f>IFERROR(IF(OR(HLOOKUP($A774,'Z-scores'!$C$2:$UD$20,3,FALSE)&gt;3,HLOOKUP(A774,'Z-scores'!$C$2:$UD$20,3,FALSE)&lt;-3),"",'Total-corrected counts'!E774),"")</f>
        <v/>
      </c>
      <c r="F774" t="str">
        <f>IFERROR(IF(OR(HLOOKUP($A774,'Z-scores'!$C$2:$UD$20,4,FALSE)&gt;3,HLOOKUP($A774,'Z-scores'!$C$2:$UD$20,4,FALSE)&lt;-3),"",'Total-corrected counts'!F774),"")</f>
        <v/>
      </c>
      <c r="G774" t="str">
        <f>IFERROR(IF(OR(HLOOKUP($A774,'Z-scores'!$C$2:$UD$20,5,FALSE)&gt;3,HLOOKUP($A774,'Z-scores'!$C$2:$UD$20,5,FALSE)&lt;-3),"",'Total-corrected counts'!G774),"")</f>
        <v/>
      </c>
      <c r="H774" t="str">
        <f>IFERROR(IF(OR(HLOOKUP($A774,'Z-scores'!$C$2:$UD$20,6,FALSE)&gt;3,HLOOKUP($A774,'Z-scores'!$C$2:$UD$20,6,FALSE)&lt;-3),"",'Total-corrected counts'!H774),"")</f>
        <v/>
      </c>
      <c r="I774" t="str">
        <f>IFERROR(IF(OR(HLOOKUP($A774,'Z-scores'!$C$2:$UD$20,7,FALSE)&gt;3,HLOOKUP($A774,'Z-scores'!$C$2:$UD$20,7,FALSE)&lt;-3),"",'Total-corrected counts'!I774),"")</f>
        <v/>
      </c>
      <c r="J774" t="str">
        <f>IFERROR(IF(OR(HLOOKUP($A774,'Z-scores'!$C$2:$UD$20,8,FALSE)&gt;3,HLOOKUP($A774,'Z-scores'!$C$2:$UD$20,8,FALSE)&lt;-3),"",'Total-corrected counts'!J774),"")</f>
        <v/>
      </c>
      <c r="K774" t="str">
        <f>IFERROR(IF(OR(HLOOKUP($A774,'Z-scores'!$C$2:$UD$20,9,FALSE)&gt;3,HLOOKUP($A774,'Z-scores'!$C$2:$UD$20,9,FALSE)&lt;-3),"",'Total-corrected counts'!K774),"")</f>
        <v/>
      </c>
      <c r="L774" t="str">
        <f>IFERROR(IF(OR(HLOOKUP($A774,'Z-scores'!$C$2:$UD$20,10,FALSE)&gt;3,HLOOKUP($A774,'Z-scores'!$C$2:$UD$20,10,FALSE)&lt;-3),"",'Total-corrected counts'!L774),"")</f>
        <v/>
      </c>
      <c r="M774" t="str">
        <f>IFERROR(IF(OR(HLOOKUP($A774,'Z-scores'!$C$2:$UD$20,11,FALSE)&gt;3,HLOOKUP($A774,'Z-scores'!$C$2:$UD$20,11,FALSE)&lt;-3),"",'Total-corrected counts'!M774),"")</f>
        <v/>
      </c>
      <c r="N774" t="str">
        <f>IFERROR(IF(OR(HLOOKUP($A774,'Z-scores'!$C$2:$UD$20,12,FALSE)&gt;3,HLOOKUP($A774,'Z-scores'!$C$2:$UD$20,12,FALSE)&lt;-3),"",'Total-corrected counts'!N774),"")</f>
        <v/>
      </c>
      <c r="O774" t="str">
        <f>IFERROR(IF(OR(HLOOKUP($A774,'Z-scores'!$C$2:$UD$20,13,FALSE)&gt;3,HLOOKUP($A774,'Z-scores'!$C$2:$UD$20,13,FALSE)&lt;-3),"",'Total-corrected counts'!O774),"")</f>
        <v/>
      </c>
      <c r="P774" t="str">
        <f>IFERROR(IF(OR(HLOOKUP($A774,'Z-scores'!$C$2:$UD$20,14,FALSE)&gt;3,HLOOKUP($A774,'Z-scores'!$C$2:$UD$20,14,FALSE)&lt;-3),"",'Total-corrected counts'!P774),"")</f>
        <v/>
      </c>
      <c r="Q774" t="str">
        <f>IFERROR(IF(OR(HLOOKUP($A774,'Z-scores'!$C$2:$UD$20,15,FALSE)&gt;3,HLOOKUP($A774,'Z-scores'!$C$2:$UD$20,15,FALSE)&lt;-3),"",'Total-corrected counts'!Q774),"")</f>
        <v/>
      </c>
      <c r="R774" t="str">
        <f>IFERROR(IF(OR(HLOOKUP($A774,'Z-scores'!$C$2:$UD$20,16,FALSE)&gt;3,HLOOKUP($A774,'Z-scores'!$C$2:$UD$20,16,FALSE)&lt;-3),"",'Total-corrected counts'!R774),"")</f>
        <v/>
      </c>
      <c r="S774" t="str">
        <f>IFERROR(IF(OR(HLOOKUP($A774,'Z-scores'!$C$2:$UD$20,17,FALSE)&gt;3,HLOOKUP($A774,'Z-scores'!$C$2:$UD$20,17,FALSE)&lt;-3),"",'Total-corrected counts'!S774),"")</f>
        <v/>
      </c>
      <c r="T774" t="str">
        <f>IFERROR(IF(OR(HLOOKUP($A774,'Z-scores'!$C$2:$UD$20,18,FALSE)&gt;3,HLOOKUP($A774,'Z-scores'!$C$2:$UD$20,18,FALSE)&lt;-3),"",'Total-corrected counts'!T774),"")</f>
        <v/>
      </c>
      <c r="U774" t="str">
        <f>IFERROR(IF(OR(HLOOKUP($A774,'Z-scores'!$C$2:$UD$20,19,FALSE)&gt;3,HLOOKUP($A774,'Z-scores'!$C$2:$UD$20,19,FALSE)&lt;-3),"",'Total-corrected counts'!U774),"")</f>
        <v/>
      </c>
      <c r="V774">
        <f t="shared" si="48"/>
        <v>1</v>
      </c>
      <c r="W774" s="10">
        <f>SUMIFS(Tabel132[Cluster],Tabel132[ID],A774)</f>
        <v>52</v>
      </c>
      <c r="X774" t="str">
        <f t="shared" si="49"/>
        <v/>
      </c>
      <c r="Y774" t="str">
        <f t="shared" si="50"/>
        <v/>
      </c>
      <c r="Z774" t="str">
        <f t="shared" si="51"/>
        <v/>
      </c>
    </row>
    <row r="775" spans="1:26" x14ac:dyDescent="0.25">
      <c r="A775">
        <v>783</v>
      </c>
      <c r="B775" t="s">
        <v>378</v>
      </c>
      <c r="C775">
        <v>23800</v>
      </c>
      <c r="D775">
        <v>104</v>
      </c>
      <c r="E775" t="str">
        <f>IFERROR(IF(OR(HLOOKUP($A775,'Z-scores'!$C$2:$UD$20,3,FALSE)&gt;3,HLOOKUP(A775,'Z-scores'!$C$2:$UD$20,3,FALSE)&lt;-3),"",'Total-corrected counts'!E775),"")</f>
        <v/>
      </c>
      <c r="F775">
        <f>IFERROR(IF(OR(HLOOKUP($A775,'Z-scores'!$C$2:$UD$20,4,FALSE)&gt;3,HLOOKUP($A775,'Z-scores'!$C$2:$UD$20,4,FALSE)&lt;-3),"",'Total-corrected counts'!F775),"")</f>
        <v>17.93993444172105</v>
      </c>
      <c r="G775">
        <f>IFERROR(IF(OR(HLOOKUP($A775,'Z-scores'!$C$2:$UD$20,5,FALSE)&gt;3,HLOOKUP($A775,'Z-scores'!$C$2:$UD$20,5,FALSE)&lt;-3),"",'Total-corrected counts'!G775),"")</f>
        <v>2.4074200917841502</v>
      </c>
      <c r="H775">
        <f>IFERROR(IF(OR(HLOOKUP($A775,'Z-scores'!$C$2:$UD$20,6,FALSE)&gt;3,HLOOKUP($A775,'Z-scores'!$C$2:$UD$20,6,FALSE)&lt;-3),"",'Total-corrected counts'!H775),"")</f>
        <v>6.8337241143905381</v>
      </c>
      <c r="I775">
        <f>IFERROR(IF(OR(HLOOKUP($A775,'Z-scores'!$C$2:$UD$20,7,FALSE)&gt;3,HLOOKUP($A775,'Z-scores'!$C$2:$UD$20,7,FALSE)&lt;-3),"",'Total-corrected counts'!I775),"")</f>
        <v>2.3273067581170981</v>
      </c>
      <c r="J775">
        <f>IFERROR(IF(OR(HLOOKUP($A775,'Z-scores'!$C$2:$UD$20,8,FALSE)&gt;3,HLOOKUP($A775,'Z-scores'!$C$2:$UD$20,8,FALSE)&lt;-3),"",'Total-corrected counts'!J775),"")</f>
        <v>4.3834476284019797</v>
      </c>
      <c r="K775">
        <f>IFERROR(IF(OR(HLOOKUP($A775,'Z-scores'!$C$2:$UD$20,9,FALSE)&gt;3,HLOOKUP($A775,'Z-scores'!$C$2:$UD$20,9,FALSE)&lt;-3),"",'Total-corrected counts'!K775),"")</f>
        <v>4.8252410948213385</v>
      </c>
      <c r="L775">
        <f>IFERROR(IF(OR(HLOOKUP($A775,'Z-scores'!$C$2:$UD$20,10,FALSE)&gt;3,HLOOKUP($A775,'Z-scores'!$C$2:$UD$20,10,FALSE)&lt;-3),"",'Total-corrected counts'!L775),"")</f>
        <v>9.9132677270217684</v>
      </c>
      <c r="M775">
        <f>IFERROR(IF(OR(HLOOKUP($A775,'Z-scores'!$C$2:$UD$20,11,FALSE)&gt;3,HLOOKUP($A775,'Z-scores'!$C$2:$UD$20,11,FALSE)&lt;-3),"",'Total-corrected counts'!M775),"")</f>
        <v>4.6951904477986055</v>
      </c>
      <c r="N775">
        <f>IFERROR(IF(OR(HLOOKUP($A775,'Z-scores'!$C$2:$UD$20,12,FALSE)&gt;3,HLOOKUP($A775,'Z-scores'!$C$2:$UD$20,12,FALSE)&lt;-3),"",'Total-corrected counts'!N775),"")</f>
        <v>14.974244116835761</v>
      </c>
      <c r="O775">
        <f>IFERROR(IF(OR(HLOOKUP($A775,'Z-scores'!$C$2:$UD$20,13,FALSE)&gt;3,HLOOKUP($A775,'Z-scores'!$C$2:$UD$20,13,FALSE)&lt;-3),"",'Total-corrected counts'!O775),"")</f>
        <v>3.6312030387683931</v>
      </c>
      <c r="P775">
        <f>IFERROR(IF(OR(HLOOKUP($A775,'Z-scores'!$C$2:$UD$20,14,FALSE)&gt;3,HLOOKUP($A775,'Z-scores'!$C$2:$UD$20,14,FALSE)&lt;-3),"",'Total-corrected counts'!P775),"")</f>
        <v>3.089942983500217</v>
      </c>
      <c r="Q775">
        <f>IFERROR(IF(OR(HLOOKUP($A775,'Z-scores'!$C$2:$UD$20,15,FALSE)&gt;3,HLOOKUP($A775,'Z-scores'!$C$2:$UD$20,15,FALSE)&lt;-3),"",'Total-corrected counts'!Q775),"")</f>
        <v>1.9014595408414008</v>
      </c>
      <c r="R775">
        <f>IFERROR(IF(OR(HLOOKUP($A775,'Z-scores'!$C$2:$UD$20,16,FALSE)&gt;3,HLOOKUP($A775,'Z-scores'!$C$2:$UD$20,16,FALSE)&lt;-3),"",'Total-corrected counts'!R775),"")</f>
        <v>5.6097497450569085</v>
      </c>
      <c r="S775">
        <f>IFERROR(IF(OR(HLOOKUP($A775,'Z-scores'!$C$2:$UD$20,17,FALSE)&gt;3,HLOOKUP($A775,'Z-scores'!$C$2:$UD$20,17,FALSE)&lt;-3),"",'Total-corrected counts'!S775),"")</f>
        <v>7.719291388593037</v>
      </c>
      <c r="T775">
        <f>IFERROR(IF(OR(HLOOKUP($A775,'Z-scores'!$C$2:$UD$20,18,FALSE)&gt;3,HLOOKUP($A775,'Z-scores'!$C$2:$UD$20,18,FALSE)&lt;-3),"",'Total-corrected counts'!T775),"")</f>
        <v>17.740458382516927</v>
      </c>
      <c r="U775">
        <f>IFERROR(IF(OR(HLOOKUP($A775,'Z-scores'!$C$2:$UD$20,19,FALSE)&gt;3,HLOOKUP($A775,'Z-scores'!$C$2:$UD$20,19,FALSE)&lt;-3),"",'Total-corrected counts'!U775),"")</f>
        <v>6.6480648142924714</v>
      </c>
      <c r="V775">
        <f t="shared" si="48"/>
        <v>1</v>
      </c>
      <c r="W775" s="10">
        <f>SUMIFS(Tabel132[Cluster],Tabel132[ID],A775)</f>
        <v>30</v>
      </c>
      <c r="X775">
        <f t="shared" si="49"/>
        <v>0.72010909173647153</v>
      </c>
      <c r="Y775">
        <f t="shared" si="50"/>
        <v>6.6656915380070654</v>
      </c>
      <c r="Z775">
        <f t="shared" si="51"/>
        <v>7.6643017513006395</v>
      </c>
    </row>
    <row r="776" spans="1:26" x14ac:dyDescent="0.25">
      <c r="A776">
        <v>784</v>
      </c>
      <c r="B776" t="s">
        <v>379</v>
      </c>
      <c r="C776">
        <v>106900</v>
      </c>
      <c r="D776">
        <v>983</v>
      </c>
      <c r="E776" t="str">
        <f>IFERROR(IF(OR(HLOOKUP($A776,'Z-scores'!$C$2:$UD$20,3,FALSE)&gt;3,HLOOKUP(A776,'Z-scores'!$C$2:$UD$20,3,FALSE)&lt;-3),"",'Total-corrected counts'!E776),"")</f>
        <v/>
      </c>
      <c r="F776">
        <f>IFERROR(IF(OR(HLOOKUP($A776,'Z-scores'!$C$2:$UD$20,4,FALSE)&gt;3,HLOOKUP($A776,'Z-scores'!$C$2:$UD$20,4,FALSE)&lt;-3),"",'Total-corrected counts'!F776),"")</f>
        <v>0.50858524709040021</v>
      </c>
      <c r="G776">
        <f>IFERROR(IF(OR(HLOOKUP($A776,'Z-scores'!$C$2:$UD$20,5,FALSE)&gt;3,HLOOKUP($A776,'Z-scores'!$C$2:$UD$20,5,FALSE)&lt;-3),"",'Total-corrected counts'!G776),"")</f>
        <v>0.5237901454927858</v>
      </c>
      <c r="H776">
        <f>IFERROR(IF(OR(HLOOKUP($A776,'Z-scores'!$C$2:$UD$20,6,FALSE)&gt;3,HLOOKUP($A776,'Z-scores'!$C$2:$UD$20,6,FALSE)&lt;-3),"",'Total-corrected counts'!H776),"")</f>
        <v>6.9803106377840027E-3</v>
      </c>
      <c r="I776">
        <f>IFERROR(IF(OR(HLOOKUP($A776,'Z-scores'!$C$2:$UD$20,7,FALSE)&gt;3,HLOOKUP($A776,'Z-scores'!$C$2:$UD$20,7,FALSE)&lt;-3),"",'Total-corrected counts'!I776),"")</f>
        <v>2.7890739720292208</v>
      </c>
      <c r="J776">
        <f>IFERROR(IF(OR(HLOOKUP($A776,'Z-scores'!$C$2:$UD$20,8,FALSE)&gt;3,HLOOKUP($A776,'Z-scores'!$C$2:$UD$20,8,FALSE)&lt;-3),"",'Total-corrected counts'!J776),"")</f>
        <v>0.26133039854365003</v>
      </c>
      <c r="K776">
        <f>IFERROR(IF(OR(HLOOKUP($A776,'Z-scores'!$C$2:$UD$20,9,FALSE)&gt;3,HLOOKUP($A776,'Z-scores'!$C$2:$UD$20,9,FALSE)&lt;-3),"",'Total-corrected counts'!K776),"")</f>
        <v>0.73582696917330959</v>
      </c>
      <c r="L776">
        <f>IFERROR(IF(OR(HLOOKUP($A776,'Z-scores'!$C$2:$UD$20,10,FALSE)&gt;3,HLOOKUP($A776,'Z-scores'!$C$2:$UD$20,10,FALSE)&lt;-3),"",'Total-corrected counts'!L776),"")</f>
        <v>0.11465523171822331</v>
      </c>
      <c r="M776">
        <f>IFERROR(IF(OR(HLOOKUP($A776,'Z-scores'!$C$2:$UD$20,11,FALSE)&gt;3,HLOOKUP($A776,'Z-scores'!$C$2:$UD$20,11,FALSE)&lt;-3),"",'Total-corrected counts'!M776),"")</f>
        <v>2.3038225946018672E-2</v>
      </c>
      <c r="N776">
        <f>IFERROR(IF(OR(HLOOKUP($A776,'Z-scores'!$C$2:$UD$20,12,FALSE)&gt;3,HLOOKUP($A776,'Z-scores'!$C$2:$UD$20,12,FALSE)&lt;-3),"",'Total-corrected counts'!N776),"")</f>
        <v>9.1641640861907965E-3</v>
      </c>
      <c r="O776">
        <f>IFERROR(IF(OR(HLOOKUP($A776,'Z-scores'!$C$2:$UD$20,13,FALSE)&gt;3,HLOOKUP($A776,'Z-scores'!$C$2:$UD$20,13,FALSE)&lt;-3),"",'Total-corrected counts'!O776),"")</f>
        <v>0.89854607168782286</v>
      </c>
      <c r="P776">
        <f>IFERROR(IF(OR(HLOOKUP($A776,'Z-scores'!$C$2:$UD$20,14,FALSE)&gt;3,HLOOKUP($A776,'Z-scores'!$C$2:$UD$20,14,FALSE)&lt;-3),"",'Total-corrected counts'!P776),"")</f>
        <v>8.9749381263491787E-2</v>
      </c>
      <c r="Q776">
        <f>IFERROR(IF(OR(HLOOKUP($A776,'Z-scores'!$C$2:$UD$20,15,FALSE)&gt;3,HLOOKUP($A776,'Z-scores'!$C$2:$UD$20,15,FALSE)&lt;-3),"",'Total-corrected counts'!Q776),"")</f>
        <v>5.7726361445031245</v>
      </c>
      <c r="R776">
        <f>IFERROR(IF(OR(HLOOKUP($A776,'Z-scores'!$C$2:$UD$20,16,FALSE)&gt;3,HLOOKUP($A776,'Z-scores'!$C$2:$UD$20,16,FALSE)&lt;-3),"",'Total-corrected counts'!R776),"")</f>
        <v>1.2060961951872353</v>
      </c>
      <c r="S776">
        <f>IFERROR(IF(OR(HLOOKUP($A776,'Z-scores'!$C$2:$UD$20,17,FALSE)&gt;3,HLOOKUP($A776,'Z-scores'!$C$2:$UD$20,17,FALSE)&lt;-3),"",'Total-corrected counts'!S776),"")</f>
        <v>0</v>
      </c>
      <c r="T776">
        <f>IFERROR(IF(OR(HLOOKUP($A776,'Z-scores'!$C$2:$UD$20,18,FALSE)&gt;3,HLOOKUP($A776,'Z-scores'!$C$2:$UD$20,18,FALSE)&lt;-3),"",'Total-corrected counts'!T776),"")</f>
        <v>0.15463837815268991</v>
      </c>
      <c r="U776">
        <f>IFERROR(IF(OR(HLOOKUP($A776,'Z-scores'!$C$2:$UD$20,19,FALSE)&gt;3,HLOOKUP($A776,'Z-scores'!$C$2:$UD$20,19,FALSE)&lt;-3),"",'Total-corrected counts'!U776),"")</f>
        <v>0.48602040417803971</v>
      </c>
      <c r="V776">
        <f t="shared" si="48"/>
        <v>1</v>
      </c>
      <c r="W776" s="10">
        <f>SUMIFS(Tabel132[Cluster],Tabel132[ID],A776)</f>
        <v>0</v>
      </c>
      <c r="X776">
        <f t="shared" si="49"/>
        <v>0.55799812187507136</v>
      </c>
      <c r="Y776">
        <f t="shared" si="50"/>
        <v>0.62041006257892406</v>
      </c>
      <c r="Z776">
        <f t="shared" si="51"/>
        <v>1.0771063423823244</v>
      </c>
    </row>
    <row r="777" spans="1:26" x14ac:dyDescent="0.25">
      <c r="A777">
        <v>785</v>
      </c>
      <c r="B777" t="s">
        <v>1000</v>
      </c>
      <c r="C777">
        <v>77100</v>
      </c>
      <c r="D777">
        <v>693</v>
      </c>
      <c r="E777" t="str">
        <f>IFERROR(IF(OR(HLOOKUP($A777,'Z-scores'!$C$2:$UD$20,3,FALSE)&gt;3,HLOOKUP(A777,'Z-scores'!$C$2:$UD$20,3,FALSE)&lt;-3),"",'Total-corrected counts'!E777),"")</f>
        <v/>
      </c>
      <c r="F777" t="str">
        <f>IFERROR(IF(OR(HLOOKUP($A777,'Z-scores'!$C$2:$UD$20,4,FALSE)&gt;3,HLOOKUP($A777,'Z-scores'!$C$2:$UD$20,4,FALSE)&lt;-3),"",'Total-corrected counts'!F777),"")</f>
        <v/>
      </c>
      <c r="G777" t="str">
        <f>IFERROR(IF(OR(HLOOKUP($A777,'Z-scores'!$C$2:$UD$20,5,FALSE)&gt;3,HLOOKUP($A777,'Z-scores'!$C$2:$UD$20,5,FALSE)&lt;-3),"",'Total-corrected counts'!G777),"")</f>
        <v/>
      </c>
      <c r="H777" t="str">
        <f>IFERROR(IF(OR(HLOOKUP($A777,'Z-scores'!$C$2:$UD$20,6,FALSE)&gt;3,HLOOKUP($A777,'Z-scores'!$C$2:$UD$20,6,FALSE)&lt;-3),"",'Total-corrected counts'!H777),"")</f>
        <v/>
      </c>
      <c r="I777" t="str">
        <f>IFERROR(IF(OR(HLOOKUP($A777,'Z-scores'!$C$2:$UD$20,7,FALSE)&gt;3,HLOOKUP($A777,'Z-scores'!$C$2:$UD$20,7,FALSE)&lt;-3),"",'Total-corrected counts'!I777),"")</f>
        <v/>
      </c>
      <c r="J777" t="str">
        <f>IFERROR(IF(OR(HLOOKUP($A777,'Z-scores'!$C$2:$UD$20,8,FALSE)&gt;3,HLOOKUP($A777,'Z-scores'!$C$2:$UD$20,8,FALSE)&lt;-3),"",'Total-corrected counts'!J777),"")</f>
        <v/>
      </c>
      <c r="K777" t="str">
        <f>IFERROR(IF(OR(HLOOKUP($A777,'Z-scores'!$C$2:$UD$20,9,FALSE)&gt;3,HLOOKUP($A777,'Z-scores'!$C$2:$UD$20,9,FALSE)&lt;-3),"",'Total-corrected counts'!K777),"")</f>
        <v/>
      </c>
      <c r="L777" t="str">
        <f>IFERROR(IF(OR(HLOOKUP($A777,'Z-scores'!$C$2:$UD$20,10,FALSE)&gt;3,HLOOKUP($A777,'Z-scores'!$C$2:$UD$20,10,FALSE)&lt;-3),"",'Total-corrected counts'!L777),"")</f>
        <v/>
      </c>
      <c r="M777" t="str">
        <f>IFERROR(IF(OR(HLOOKUP($A777,'Z-scores'!$C$2:$UD$20,11,FALSE)&gt;3,HLOOKUP($A777,'Z-scores'!$C$2:$UD$20,11,FALSE)&lt;-3),"",'Total-corrected counts'!M777),"")</f>
        <v/>
      </c>
      <c r="N777" t="str">
        <f>IFERROR(IF(OR(HLOOKUP($A777,'Z-scores'!$C$2:$UD$20,12,FALSE)&gt;3,HLOOKUP($A777,'Z-scores'!$C$2:$UD$20,12,FALSE)&lt;-3),"",'Total-corrected counts'!N777),"")</f>
        <v/>
      </c>
      <c r="O777" t="str">
        <f>IFERROR(IF(OR(HLOOKUP($A777,'Z-scores'!$C$2:$UD$20,13,FALSE)&gt;3,HLOOKUP($A777,'Z-scores'!$C$2:$UD$20,13,FALSE)&lt;-3),"",'Total-corrected counts'!O777),"")</f>
        <v/>
      </c>
      <c r="P777" t="str">
        <f>IFERROR(IF(OR(HLOOKUP($A777,'Z-scores'!$C$2:$UD$20,14,FALSE)&gt;3,HLOOKUP($A777,'Z-scores'!$C$2:$UD$20,14,FALSE)&lt;-3),"",'Total-corrected counts'!P777),"")</f>
        <v/>
      </c>
      <c r="Q777" t="str">
        <f>IFERROR(IF(OR(HLOOKUP($A777,'Z-scores'!$C$2:$UD$20,15,FALSE)&gt;3,HLOOKUP($A777,'Z-scores'!$C$2:$UD$20,15,FALSE)&lt;-3),"",'Total-corrected counts'!Q777),"")</f>
        <v/>
      </c>
      <c r="R777" t="str">
        <f>IFERROR(IF(OR(HLOOKUP($A777,'Z-scores'!$C$2:$UD$20,16,FALSE)&gt;3,HLOOKUP($A777,'Z-scores'!$C$2:$UD$20,16,FALSE)&lt;-3),"",'Total-corrected counts'!R777),"")</f>
        <v/>
      </c>
      <c r="S777" t="str">
        <f>IFERROR(IF(OR(HLOOKUP($A777,'Z-scores'!$C$2:$UD$20,17,FALSE)&gt;3,HLOOKUP($A777,'Z-scores'!$C$2:$UD$20,17,FALSE)&lt;-3),"",'Total-corrected counts'!S777),"")</f>
        <v/>
      </c>
      <c r="T777" t="str">
        <f>IFERROR(IF(OR(HLOOKUP($A777,'Z-scores'!$C$2:$UD$20,18,FALSE)&gt;3,HLOOKUP($A777,'Z-scores'!$C$2:$UD$20,18,FALSE)&lt;-3),"",'Total-corrected counts'!T777),"")</f>
        <v/>
      </c>
      <c r="U777" t="str">
        <f>IFERROR(IF(OR(HLOOKUP($A777,'Z-scores'!$C$2:$UD$20,19,FALSE)&gt;3,HLOOKUP($A777,'Z-scores'!$C$2:$UD$20,19,FALSE)&lt;-3),"",'Total-corrected counts'!U777),"")</f>
        <v/>
      </c>
      <c r="V777">
        <f t="shared" si="48"/>
        <v>1</v>
      </c>
      <c r="W777" s="10">
        <f>SUMIFS(Tabel132[Cluster],Tabel132[ID],A777)</f>
        <v>84</v>
      </c>
      <c r="X777" t="str">
        <f t="shared" si="49"/>
        <v/>
      </c>
      <c r="Y777" t="str">
        <f t="shared" si="50"/>
        <v/>
      </c>
      <c r="Z777" t="str">
        <f t="shared" si="51"/>
        <v/>
      </c>
    </row>
    <row r="778" spans="1:26" x14ac:dyDescent="0.25">
      <c r="A778">
        <v>786</v>
      </c>
      <c r="B778" t="s">
        <v>380</v>
      </c>
      <c r="C778">
        <v>28600</v>
      </c>
      <c r="D778">
        <v>541</v>
      </c>
      <c r="E778" t="str">
        <f>IFERROR(IF(OR(HLOOKUP($A778,'Z-scores'!$C$2:$UD$20,3,FALSE)&gt;3,HLOOKUP(A778,'Z-scores'!$C$2:$UD$20,3,FALSE)&lt;-3),"",'Total-corrected counts'!E778),"")</f>
        <v/>
      </c>
      <c r="F778">
        <f>IFERROR(IF(OR(HLOOKUP($A778,'Z-scores'!$C$2:$UD$20,4,FALSE)&gt;3,HLOOKUP($A778,'Z-scores'!$C$2:$UD$20,4,FALSE)&lt;-3),"",'Total-corrected counts'!F778),"")</f>
        <v>3.7733744138965175</v>
      </c>
      <c r="G778">
        <f>IFERROR(IF(OR(HLOOKUP($A778,'Z-scores'!$C$2:$UD$20,5,FALSE)&gt;3,HLOOKUP($A778,'Z-scores'!$C$2:$UD$20,5,FALSE)&lt;-3),"",'Total-corrected counts'!G778),"")</f>
        <v>0.45327993359952617</v>
      </c>
      <c r="H778">
        <f>IFERROR(IF(OR(HLOOKUP($A778,'Z-scores'!$C$2:$UD$20,6,FALSE)&gt;3,HLOOKUP($A778,'Z-scores'!$C$2:$UD$20,6,FALSE)&lt;-3),"",'Total-corrected counts'!H778),"")</f>
        <v>1.6613139317925925</v>
      </c>
      <c r="I778">
        <f>IFERROR(IF(OR(HLOOKUP($A778,'Z-scores'!$C$2:$UD$20,7,FALSE)&gt;3,HLOOKUP($A778,'Z-scores'!$C$2:$UD$20,7,FALSE)&lt;-3),"",'Total-corrected counts'!I778),"")</f>
        <v>1.0651430400906294</v>
      </c>
      <c r="J778">
        <f>IFERROR(IF(OR(HLOOKUP($A778,'Z-scores'!$C$2:$UD$20,8,FALSE)&gt;3,HLOOKUP($A778,'Z-scores'!$C$2:$UD$20,8,FALSE)&lt;-3),"",'Total-corrected counts'!J778),"")</f>
        <v>1.1981752235114522</v>
      </c>
      <c r="K778">
        <f>IFERROR(IF(OR(HLOOKUP($A778,'Z-scores'!$C$2:$UD$20,9,FALSE)&gt;3,HLOOKUP($A778,'Z-scores'!$C$2:$UD$20,9,FALSE)&lt;-3),"",'Total-corrected counts'!K778),"")</f>
        <v>1.7749038407938014</v>
      </c>
      <c r="L778">
        <f>IFERROR(IF(OR(HLOOKUP($A778,'Z-scores'!$C$2:$UD$20,10,FALSE)&gt;3,HLOOKUP($A778,'Z-scores'!$C$2:$UD$20,10,FALSE)&lt;-3),"",'Total-corrected counts'!L778),"")</f>
        <v>3.5587219998694697</v>
      </c>
      <c r="M778">
        <f>IFERROR(IF(OR(HLOOKUP($A778,'Z-scores'!$C$2:$UD$20,11,FALSE)&gt;3,HLOOKUP($A778,'Z-scores'!$C$2:$UD$20,11,FALSE)&lt;-3),"",'Total-corrected counts'!M778),"")</f>
        <v>4.4325546720139926</v>
      </c>
      <c r="N778">
        <f>IFERROR(IF(OR(HLOOKUP($A778,'Z-scores'!$C$2:$UD$20,12,FALSE)&gt;3,HLOOKUP($A778,'Z-scores'!$C$2:$UD$20,12,FALSE)&lt;-3),"",'Total-corrected counts'!N778),"")</f>
        <v>5.9292141637654447</v>
      </c>
      <c r="O778">
        <f>IFERROR(IF(OR(HLOOKUP($A778,'Z-scores'!$C$2:$UD$20,13,FALSE)&gt;3,HLOOKUP($A778,'Z-scores'!$C$2:$UD$20,13,FALSE)&lt;-3),"",'Total-corrected counts'!O778),"")</f>
        <v>1.9687245390912973</v>
      </c>
      <c r="P778">
        <f>IFERROR(IF(OR(HLOOKUP($A778,'Z-scores'!$C$2:$UD$20,14,FALSE)&gt;3,HLOOKUP($A778,'Z-scores'!$C$2:$UD$20,14,FALSE)&lt;-3),"",'Total-corrected counts'!P778),"")</f>
        <v>4.0387221568571308</v>
      </c>
      <c r="Q778">
        <f>IFERROR(IF(OR(HLOOKUP($A778,'Z-scores'!$C$2:$UD$20,15,FALSE)&gt;3,HLOOKUP($A778,'Z-scores'!$C$2:$UD$20,15,FALSE)&lt;-3),"",'Total-corrected counts'!Q778),"")</f>
        <v>1.2383864701890148</v>
      </c>
      <c r="R778">
        <f>IFERROR(IF(OR(HLOOKUP($A778,'Z-scores'!$C$2:$UD$20,16,FALSE)&gt;3,HLOOKUP($A778,'Z-scores'!$C$2:$UD$20,16,FALSE)&lt;-3),"",'Total-corrected counts'!R778),"")</f>
        <v>1.4344931490931239</v>
      </c>
      <c r="S778">
        <f>IFERROR(IF(OR(HLOOKUP($A778,'Z-scores'!$C$2:$UD$20,17,FALSE)&gt;3,HLOOKUP($A778,'Z-scores'!$C$2:$UD$20,17,FALSE)&lt;-3),"",'Total-corrected counts'!S778),"")</f>
        <v>2.1333906580288775</v>
      </c>
      <c r="T778">
        <f>IFERROR(IF(OR(HLOOKUP($A778,'Z-scores'!$C$2:$UD$20,18,FALSE)&gt;3,HLOOKUP($A778,'Z-scores'!$C$2:$UD$20,18,FALSE)&lt;-3),"",'Total-corrected counts'!T778),"")</f>
        <v>9.7851729286618809</v>
      </c>
      <c r="U778">
        <f>IFERROR(IF(OR(HLOOKUP($A778,'Z-scores'!$C$2:$UD$20,19,FALSE)&gt;3,HLOOKUP($A778,'Z-scores'!$C$2:$UD$20,19,FALSE)&lt;-3),"",'Total-corrected counts'!U778),"")</f>
        <v>3.8968421692132114</v>
      </c>
      <c r="V778">
        <f t="shared" si="48"/>
        <v>1</v>
      </c>
      <c r="W778" s="10">
        <f>SUMIFS(Tabel132[Cluster],Tabel132[ID],A778)</f>
        <v>36</v>
      </c>
      <c r="X778">
        <f t="shared" si="49"/>
        <v>0.19479223121666056</v>
      </c>
      <c r="Y778">
        <f t="shared" si="50"/>
        <v>2.2396833819459978</v>
      </c>
      <c r="Z778">
        <f t="shared" si="51"/>
        <v>3.8031182793624976</v>
      </c>
    </row>
    <row r="779" spans="1:26" x14ac:dyDescent="0.25">
      <c r="A779">
        <v>787</v>
      </c>
      <c r="B779" t="s">
        <v>1001</v>
      </c>
      <c r="C779">
        <v>114100</v>
      </c>
      <c r="D779">
        <v>182</v>
      </c>
      <c r="E779" t="str">
        <f>IFERROR(IF(OR(HLOOKUP($A779,'Z-scores'!$C$2:$UD$20,3,FALSE)&gt;3,HLOOKUP(A779,'Z-scores'!$C$2:$UD$20,3,FALSE)&lt;-3),"",'Total-corrected counts'!E779),"")</f>
        <v/>
      </c>
      <c r="F779" t="str">
        <f>IFERROR(IF(OR(HLOOKUP($A779,'Z-scores'!$C$2:$UD$20,4,FALSE)&gt;3,HLOOKUP($A779,'Z-scores'!$C$2:$UD$20,4,FALSE)&lt;-3),"",'Total-corrected counts'!F779),"")</f>
        <v/>
      </c>
      <c r="G779" t="str">
        <f>IFERROR(IF(OR(HLOOKUP($A779,'Z-scores'!$C$2:$UD$20,5,FALSE)&gt;3,HLOOKUP($A779,'Z-scores'!$C$2:$UD$20,5,FALSE)&lt;-3),"",'Total-corrected counts'!G779),"")</f>
        <v/>
      </c>
      <c r="H779" t="str">
        <f>IFERROR(IF(OR(HLOOKUP($A779,'Z-scores'!$C$2:$UD$20,6,FALSE)&gt;3,HLOOKUP($A779,'Z-scores'!$C$2:$UD$20,6,FALSE)&lt;-3),"",'Total-corrected counts'!H779),"")</f>
        <v/>
      </c>
      <c r="I779" t="str">
        <f>IFERROR(IF(OR(HLOOKUP($A779,'Z-scores'!$C$2:$UD$20,7,FALSE)&gt;3,HLOOKUP($A779,'Z-scores'!$C$2:$UD$20,7,FALSE)&lt;-3),"",'Total-corrected counts'!I779),"")</f>
        <v/>
      </c>
      <c r="J779" t="str">
        <f>IFERROR(IF(OR(HLOOKUP($A779,'Z-scores'!$C$2:$UD$20,8,FALSE)&gt;3,HLOOKUP($A779,'Z-scores'!$C$2:$UD$20,8,FALSE)&lt;-3),"",'Total-corrected counts'!J779),"")</f>
        <v/>
      </c>
      <c r="K779" t="str">
        <f>IFERROR(IF(OR(HLOOKUP($A779,'Z-scores'!$C$2:$UD$20,9,FALSE)&gt;3,HLOOKUP($A779,'Z-scores'!$C$2:$UD$20,9,FALSE)&lt;-3),"",'Total-corrected counts'!K779),"")</f>
        <v/>
      </c>
      <c r="L779" t="str">
        <f>IFERROR(IF(OR(HLOOKUP($A779,'Z-scores'!$C$2:$UD$20,10,FALSE)&gt;3,HLOOKUP($A779,'Z-scores'!$C$2:$UD$20,10,FALSE)&lt;-3),"",'Total-corrected counts'!L779),"")</f>
        <v/>
      </c>
      <c r="M779" t="str">
        <f>IFERROR(IF(OR(HLOOKUP($A779,'Z-scores'!$C$2:$UD$20,11,FALSE)&gt;3,HLOOKUP($A779,'Z-scores'!$C$2:$UD$20,11,FALSE)&lt;-3),"",'Total-corrected counts'!M779),"")</f>
        <v/>
      </c>
      <c r="N779" t="str">
        <f>IFERROR(IF(OR(HLOOKUP($A779,'Z-scores'!$C$2:$UD$20,12,FALSE)&gt;3,HLOOKUP($A779,'Z-scores'!$C$2:$UD$20,12,FALSE)&lt;-3),"",'Total-corrected counts'!N779),"")</f>
        <v/>
      </c>
      <c r="O779" t="str">
        <f>IFERROR(IF(OR(HLOOKUP($A779,'Z-scores'!$C$2:$UD$20,13,FALSE)&gt;3,HLOOKUP($A779,'Z-scores'!$C$2:$UD$20,13,FALSE)&lt;-3),"",'Total-corrected counts'!O779),"")</f>
        <v/>
      </c>
      <c r="P779" t="str">
        <f>IFERROR(IF(OR(HLOOKUP($A779,'Z-scores'!$C$2:$UD$20,14,FALSE)&gt;3,HLOOKUP($A779,'Z-scores'!$C$2:$UD$20,14,FALSE)&lt;-3),"",'Total-corrected counts'!P779),"")</f>
        <v/>
      </c>
      <c r="Q779" t="str">
        <f>IFERROR(IF(OR(HLOOKUP($A779,'Z-scores'!$C$2:$UD$20,15,FALSE)&gt;3,HLOOKUP($A779,'Z-scores'!$C$2:$UD$20,15,FALSE)&lt;-3),"",'Total-corrected counts'!Q779),"")</f>
        <v/>
      </c>
      <c r="R779" t="str">
        <f>IFERROR(IF(OR(HLOOKUP($A779,'Z-scores'!$C$2:$UD$20,16,FALSE)&gt;3,HLOOKUP($A779,'Z-scores'!$C$2:$UD$20,16,FALSE)&lt;-3),"",'Total-corrected counts'!R779),"")</f>
        <v/>
      </c>
      <c r="S779" t="str">
        <f>IFERROR(IF(OR(HLOOKUP($A779,'Z-scores'!$C$2:$UD$20,17,FALSE)&gt;3,HLOOKUP($A779,'Z-scores'!$C$2:$UD$20,17,FALSE)&lt;-3),"",'Total-corrected counts'!S779),"")</f>
        <v/>
      </c>
      <c r="T779" t="str">
        <f>IFERROR(IF(OR(HLOOKUP($A779,'Z-scores'!$C$2:$UD$20,18,FALSE)&gt;3,HLOOKUP($A779,'Z-scores'!$C$2:$UD$20,18,FALSE)&lt;-3),"",'Total-corrected counts'!T779),"")</f>
        <v/>
      </c>
      <c r="U779" t="str">
        <f>IFERROR(IF(OR(HLOOKUP($A779,'Z-scores'!$C$2:$UD$20,19,FALSE)&gt;3,HLOOKUP($A779,'Z-scores'!$C$2:$UD$20,19,FALSE)&lt;-3),"",'Total-corrected counts'!U779),"")</f>
        <v/>
      </c>
      <c r="V779">
        <f t="shared" si="48"/>
        <v>1</v>
      </c>
      <c r="W779" s="10">
        <f>SUMIFS(Tabel132[Cluster],Tabel132[ID],A779)</f>
        <v>0</v>
      </c>
      <c r="X779" t="str">
        <f t="shared" si="49"/>
        <v/>
      </c>
      <c r="Y779" t="str">
        <f t="shared" si="50"/>
        <v/>
      </c>
      <c r="Z779" t="str">
        <f t="shared" si="51"/>
        <v/>
      </c>
    </row>
    <row r="780" spans="1:26" x14ac:dyDescent="0.25">
      <c r="A780">
        <v>788</v>
      </c>
      <c r="B780" t="s">
        <v>381</v>
      </c>
      <c r="C780">
        <v>36400</v>
      </c>
      <c r="D780">
        <v>698</v>
      </c>
      <c r="E780">
        <f>IFERROR(IF(OR(HLOOKUP($A780,'Z-scores'!$C$2:$UD$20,3,FALSE)&gt;3,HLOOKUP(A780,'Z-scores'!$C$2:$UD$20,3,FALSE)&lt;-3),"",'Total-corrected counts'!E780),"")</f>
        <v>7.7551871219066104</v>
      </c>
      <c r="F780">
        <f>IFERROR(IF(OR(HLOOKUP($A780,'Z-scores'!$C$2:$UD$20,4,FALSE)&gt;3,HLOOKUP($A780,'Z-scores'!$C$2:$UD$20,4,FALSE)&lt;-3),"",'Total-corrected counts'!F780),"")</f>
        <v>20.679732385724179</v>
      </c>
      <c r="G780">
        <f>IFERROR(IF(OR(HLOOKUP($A780,'Z-scores'!$C$2:$UD$20,5,FALSE)&gt;3,HLOOKUP($A780,'Z-scores'!$C$2:$UD$20,5,FALSE)&lt;-3),"",'Total-corrected counts'!G780),"")</f>
        <v>3.2837612967432337</v>
      </c>
      <c r="H780">
        <f>IFERROR(IF(OR(HLOOKUP($A780,'Z-scores'!$C$2:$UD$20,6,FALSE)&gt;3,HLOOKUP($A780,'Z-scores'!$C$2:$UD$20,6,FALSE)&lt;-3),"",'Total-corrected counts'!H780),"")</f>
        <v>10.121450424786804</v>
      </c>
      <c r="I780">
        <f>IFERROR(IF(OR(HLOOKUP($A780,'Z-scores'!$C$2:$UD$20,7,FALSE)&gt;3,HLOOKUP($A780,'Z-scores'!$C$2:$UD$20,7,FALSE)&lt;-3),"",'Total-corrected counts'!I780),"")</f>
        <v>15.472280114148857</v>
      </c>
      <c r="J780">
        <f>IFERROR(IF(OR(HLOOKUP($A780,'Z-scores'!$C$2:$UD$20,8,FALSE)&gt;3,HLOOKUP($A780,'Z-scores'!$C$2:$UD$20,8,FALSE)&lt;-3),"",'Total-corrected counts'!J780),"")</f>
        <v>2.2977352022894517</v>
      </c>
      <c r="K780">
        <f>IFERROR(IF(OR(HLOOKUP($A780,'Z-scores'!$C$2:$UD$20,9,FALSE)&gt;3,HLOOKUP($A780,'Z-scores'!$C$2:$UD$20,9,FALSE)&lt;-3),"",'Total-corrected counts'!K780),"")</f>
        <v>6.0382407046100672</v>
      </c>
      <c r="L780">
        <f>IFERROR(IF(OR(HLOOKUP($A780,'Z-scores'!$C$2:$UD$20,10,FALSE)&gt;3,HLOOKUP($A780,'Z-scores'!$C$2:$UD$20,10,FALSE)&lt;-3),"",'Total-corrected counts'!L780),"")</f>
        <v>1.5654848946142026</v>
      </c>
      <c r="M780">
        <f>IFERROR(IF(OR(HLOOKUP($A780,'Z-scores'!$C$2:$UD$20,11,FALSE)&gt;3,HLOOKUP($A780,'Z-scores'!$C$2:$UD$20,11,FALSE)&lt;-3),"",'Total-corrected counts'!M780),"")</f>
        <v>4.8472427390423283</v>
      </c>
      <c r="N780">
        <f>IFERROR(IF(OR(HLOOKUP($A780,'Z-scores'!$C$2:$UD$20,12,FALSE)&gt;3,HLOOKUP($A780,'Z-scores'!$C$2:$UD$20,12,FALSE)&lt;-3),"",'Total-corrected counts'!N780),"")</f>
        <v>19.024804642932093</v>
      </c>
      <c r="O780">
        <f>IFERROR(IF(OR(HLOOKUP($A780,'Z-scores'!$C$2:$UD$20,13,FALSE)&gt;3,HLOOKUP($A780,'Z-scores'!$C$2:$UD$20,13,FALSE)&lt;-3),"",'Total-corrected counts'!O780),"")</f>
        <v>7.3229822172011332</v>
      </c>
      <c r="P780">
        <f>IFERROR(IF(OR(HLOOKUP($A780,'Z-scores'!$C$2:$UD$20,14,FALSE)&gt;3,HLOOKUP($A780,'Z-scores'!$C$2:$UD$20,14,FALSE)&lt;-3),"",'Total-corrected counts'!P780),"")</f>
        <v>5.632842119299152</v>
      </c>
      <c r="Q780" t="str">
        <f>IFERROR(IF(OR(HLOOKUP($A780,'Z-scores'!$C$2:$UD$20,15,FALSE)&gt;3,HLOOKUP($A780,'Z-scores'!$C$2:$UD$20,15,FALSE)&lt;-3),"",'Total-corrected counts'!Q780),"")</f>
        <v/>
      </c>
      <c r="R780">
        <f>IFERROR(IF(OR(HLOOKUP($A780,'Z-scores'!$C$2:$UD$20,16,FALSE)&gt;3,HLOOKUP($A780,'Z-scores'!$C$2:$UD$20,16,FALSE)&lt;-3),"",'Total-corrected counts'!R780),"")</f>
        <v>6.9921523608030753</v>
      </c>
      <c r="S780">
        <f>IFERROR(IF(OR(HLOOKUP($A780,'Z-scores'!$C$2:$UD$20,17,FALSE)&gt;3,HLOOKUP($A780,'Z-scores'!$C$2:$UD$20,17,FALSE)&lt;-3),"",'Total-corrected counts'!S780),"")</f>
        <v>12.371494426584762</v>
      </c>
      <c r="T780">
        <f>IFERROR(IF(OR(HLOOKUP($A780,'Z-scores'!$C$2:$UD$20,18,FALSE)&gt;3,HLOOKUP($A780,'Z-scores'!$C$2:$UD$20,18,FALSE)&lt;-3),"",'Total-corrected counts'!T780),"")</f>
        <v>23.900220445599079</v>
      </c>
      <c r="U780">
        <f>IFERROR(IF(OR(HLOOKUP($A780,'Z-scores'!$C$2:$UD$20,19,FALSE)&gt;3,HLOOKUP($A780,'Z-scores'!$C$2:$UD$20,19,FALSE)&lt;-3),"",'Total-corrected counts'!U780),"")</f>
        <v>7.8674552926320178</v>
      </c>
      <c r="V780">
        <f t="shared" si="48"/>
        <v>1</v>
      </c>
      <c r="W780" s="10">
        <f>SUMIFS(Tabel132[Cluster],Tabel132[ID],A780)</f>
        <v>46</v>
      </c>
      <c r="X780">
        <f t="shared" si="49"/>
        <v>0.27072456416280066</v>
      </c>
      <c r="Y780">
        <f t="shared" si="50"/>
        <v>8.0067905426517481</v>
      </c>
      <c r="Z780">
        <f t="shared" si="51"/>
        <v>11.873135929293044</v>
      </c>
    </row>
    <row r="781" spans="1:26" x14ac:dyDescent="0.25">
      <c r="A781">
        <v>789</v>
      </c>
      <c r="B781" t="s">
        <v>1002</v>
      </c>
      <c r="C781">
        <v>92100</v>
      </c>
      <c r="D781">
        <v>386</v>
      </c>
      <c r="E781" t="str">
        <f>IFERROR(IF(OR(HLOOKUP($A781,'Z-scores'!$C$2:$UD$20,3,FALSE)&gt;3,HLOOKUP(A781,'Z-scores'!$C$2:$UD$20,3,FALSE)&lt;-3),"",'Total-corrected counts'!E781),"")</f>
        <v/>
      </c>
      <c r="F781" t="str">
        <f>IFERROR(IF(OR(HLOOKUP($A781,'Z-scores'!$C$2:$UD$20,4,FALSE)&gt;3,HLOOKUP($A781,'Z-scores'!$C$2:$UD$20,4,FALSE)&lt;-3),"",'Total-corrected counts'!F781),"")</f>
        <v/>
      </c>
      <c r="G781" t="str">
        <f>IFERROR(IF(OR(HLOOKUP($A781,'Z-scores'!$C$2:$UD$20,5,FALSE)&gt;3,HLOOKUP($A781,'Z-scores'!$C$2:$UD$20,5,FALSE)&lt;-3),"",'Total-corrected counts'!G781),"")</f>
        <v/>
      </c>
      <c r="H781" t="str">
        <f>IFERROR(IF(OR(HLOOKUP($A781,'Z-scores'!$C$2:$UD$20,6,FALSE)&gt;3,HLOOKUP($A781,'Z-scores'!$C$2:$UD$20,6,FALSE)&lt;-3),"",'Total-corrected counts'!H781),"")</f>
        <v/>
      </c>
      <c r="I781" t="str">
        <f>IFERROR(IF(OR(HLOOKUP($A781,'Z-scores'!$C$2:$UD$20,7,FALSE)&gt;3,HLOOKUP($A781,'Z-scores'!$C$2:$UD$20,7,FALSE)&lt;-3),"",'Total-corrected counts'!I781),"")</f>
        <v/>
      </c>
      <c r="J781" t="str">
        <f>IFERROR(IF(OR(HLOOKUP($A781,'Z-scores'!$C$2:$UD$20,8,FALSE)&gt;3,HLOOKUP($A781,'Z-scores'!$C$2:$UD$20,8,FALSE)&lt;-3),"",'Total-corrected counts'!J781),"")</f>
        <v/>
      </c>
      <c r="K781" t="str">
        <f>IFERROR(IF(OR(HLOOKUP($A781,'Z-scores'!$C$2:$UD$20,9,FALSE)&gt;3,HLOOKUP($A781,'Z-scores'!$C$2:$UD$20,9,FALSE)&lt;-3),"",'Total-corrected counts'!K781),"")</f>
        <v/>
      </c>
      <c r="L781" t="str">
        <f>IFERROR(IF(OR(HLOOKUP($A781,'Z-scores'!$C$2:$UD$20,10,FALSE)&gt;3,HLOOKUP($A781,'Z-scores'!$C$2:$UD$20,10,FALSE)&lt;-3),"",'Total-corrected counts'!L781),"")</f>
        <v/>
      </c>
      <c r="M781" t="str">
        <f>IFERROR(IF(OR(HLOOKUP($A781,'Z-scores'!$C$2:$UD$20,11,FALSE)&gt;3,HLOOKUP($A781,'Z-scores'!$C$2:$UD$20,11,FALSE)&lt;-3),"",'Total-corrected counts'!M781),"")</f>
        <v/>
      </c>
      <c r="N781" t="str">
        <f>IFERROR(IF(OR(HLOOKUP($A781,'Z-scores'!$C$2:$UD$20,12,FALSE)&gt;3,HLOOKUP($A781,'Z-scores'!$C$2:$UD$20,12,FALSE)&lt;-3),"",'Total-corrected counts'!N781),"")</f>
        <v/>
      </c>
      <c r="O781" t="str">
        <f>IFERROR(IF(OR(HLOOKUP($A781,'Z-scores'!$C$2:$UD$20,13,FALSE)&gt;3,HLOOKUP($A781,'Z-scores'!$C$2:$UD$20,13,FALSE)&lt;-3),"",'Total-corrected counts'!O781),"")</f>
        <v/>
      </c>
      <c r="P781" t="str">
        <f>IFERROR(IF(OR(HLOOKUP($A781,'Z-scores'!$C$2:$UD$20,14,FALSE)&gt;3,HLOOKUP($A781,'Z-scores'!$C$2:$UD$20,14,FALSE)&lt;-3),"",'Total-corrected counts'!P781),"")</f>
        <v/>
      </c>
      <c r="Q781" t="str">
        <f>IFERROR(IF(OR(HLOOKUP($A781,'Z-scores'!$C$2:$UD$20,15,FALSE)&gt;3,HLOOKUP($A781,'Z-scores'!$C$2:$UD$20,15,FALSE)&lt;-3),"",'Total-corrected counts'!Q781),"")</f>
        <v/>
      </c>
      <c r="R781" t="str">
        <f>IFERROR(IF(OR(HLOOKUP($A781,'Z-scores'!$C$2:$UD$20,16,FALSE)&gt;3,HLOOKUP($A781,'Z-scores'!$C$2:$UD$20,16,FALSE)&lt;-3),"",'Total-corrected counts'!R781),"")</f>
        <v/>
      </c>
      <c r="S781" t="str">
        <f>IFERROR(IF(OR(HLOOKUP($A781,'Z-scores'!$C$2:$UD$20,17,FALSE)&gt;3,HLOOKUP($A781,'Z-scores'!$C$2:$UD$20,17,FALSE)&lt;-3),"",'Total-corrected counts'!S781),"")</f>
        <v/>
      </c>
      <c r="T781" t="str">
        <f>IFERROR(IF(OR(HLOOKUP($A781,'Z-scores'!$C$2:$UD$20,18,FALSE)&gt;3,HLOOKUP($A781,'Z-scores'!$C$2:$UD$20,18,FALSE)&lt;-3),"",'Total-corrected counts'!T781),"")</f>
        <v/>
      </c>
      <c r="U781" t="str">
        <f>IFERROR(IF(OR(HLOOKUP($A781,'Z-scores'!$C$2:$UD$20,19,FALSE)&gt;3,HLOOKUP($A781,'Z-scores'!$C$2:$UD$20,19,FALSE)&lt;-3),"",'Total-corrected counts'!U781),"")</f>
        <v/>
      </c>
      <c r="V781">
        <f t="shared" si="48"/>
        <v>1</v>
      </c>
      <c r="W781" s="10">
        <f>SUMIFS(Tabel132[Cluster],Tabel132[ID],A781)</f>
        <v>96</v>
      </c>
      <c r="X781" t="str">
        <f t="shared" si="49"/>
        <v/>
      </c>
      <c r="Y781" t="str">
        <f t="shared" si="50"/>
        <v/>
      </c>
      <c r="Z781" t="str">
        <f t="shared" si="51"/>
        <v/>
      </c>
    </row>
    <row r="782" spans="1:26" x14ac:dyDescent="0.25">
      <c r="A782">
        <v>790</v>
      </c>
      <c r="B782" t="s">
        <v>1003</v>
      </c>
      <c r="C782">
        <v>40500</v>
      </c>
      <c r="D782">
        <v>766</v>
      </c>
      <c r="E782" t="str">
        <f>IFERROR(IF(OR(HLOOKUP($A782,'Z-scores'!$C$2:$UD$20,3,FALSE)&gt;3,HLOOKUP(A782,'Z-scores'!$C$2:$UD$20,3,FALSE)&lt;-3),"",'Total-corrected counts'!E782),"")</f>
        <v/>
      </c>
      <c r="F782" t="str">
        <f>IFERROR(IF(OR(HLOOKUP($A782,'Z-scores'!$C$2:$UD$20,4,FALSE)&gt;3,HLOOKUP($A782,'Z-scores'!$C$2:$UD$20,4,FALSE)&lt;-3),"",'Total-corrected counts'!F782),"")</f>
        <v/>
      </c>
      <c r="G782" t="str">
        <f>IFERROR(IF(OR(HLOOKUP($A782,'Z-scores'!$C$2:$UD$20,5,FALSE)&gt;3,HLOOKUP($A782,'Z-scores'!$C$2:$UD$20,5,FALSE)&lt;-3),"",'Total-corrected counts'!G782),"")</f>
        <v/>
      </c>
      <c r="H782" t="str">
        <f>IFERROR(IF(OR(HLOOKUP($A782,'Z-scores'!$C$2:$UD$20,6,FALSE)&gt;3,HLOOKUP($A782,'Z-scores'!$C$2:$UD$20,6,FALSE)&lt;-3),"",'Total-corrected counts'!H782),"")</f>
        <v/>
      </c>
      <c r="I782" t="str">
        <f>IFERROR(IF(OR(HLOOKUP($A782,'Z-scores'!$C$2:$UD$20,7,FALSE)&gt;3,HLOOKUP($A782,'Z-scores'!$C$2:$UD$20,7,FALSE)&lt;-3),"",'Total-corrected counts'!I782),"")</f>
        <v/>
      </c>
      <c r="J782" t="str">
        <f>IFERROR(IF(OR(HLOOKUP($A782,'Z-scores'!$C$2:$UD$20,8,FALSE)&gt;3,HLOOKUP($A782,'Z-scores'!$C$2:$UD$20,8,FALSE)&lt;-3),"",'Total-corrected counts'!J782),"")</f>
        <v/>
      </c>
      <c r="K782" t="str">
        <f>IFERROR(IF(OR(HLOOKUP($A782,'Z-scores'!$C$2:$UD$20,9,FALSE)&gt;3,HLOOKUP($A782,'Z-scores'!$C$2:$UD$20,9,FALSE)&lt;-3),"",'Total-corrected counts'!K782),"")</f>
        <v/>
      </c>
      <c r="L782" t="str">
        <f>IFERROR(IF(OR(HLOOKUP($A782,'Z-scores'!$C$2:$UD$20,10,FALSE)&gt;3,HLOOKUP($A782,'Z-scores'!$C$2:$UD$20,10,FALSE)&lt;-3),"",'Total-corrected counts'!L782),"")</f>
        <v/>
      </c>
      <c r="M782" t="str">
        <f>IFERROR(IF(OR(HLOOKUP($A782,'Z-scores'!$C$2:$UD$20,11,FALSE)&gt;3,HLOOKUP($A782,'Z-scores'!$C$2:$UD$20,11,FALSE)&lt;-3),"",'Total-corrected counts'!M782),"")</f>
        <v/>
      </c>
      <c r="N782" t="str">
        <f>IFERROR(IF(OR(HLOOKUP($A782,'Z-scores'!$C$2:$UD$20,12,FALSE)&gt;3,HLOOKUP($A782,'Z-scores'!$C$2:$UD$20,12,FALSE)&lt;-3),"",'Total-corrected counts'!N782),"")</f>
        <v/>
      </c>
      <c r="O782" t="str">
        <f>IFERROR(IF(OR(HLOOKUP($A782,'Z-scores'!$C$2:$UD$20,13,FALSE)&gt;3,HLOOKUP($A782,'Z-scores'!$C$2:$UD$20,13,FALSE)&lt;-3),"",'Total-corrected counts'!O782),"")</f>
        <v/>
      </c>
      <c r="P782" t="str">
        <f>IFERROR(IF(OR(HLOOKUP($A782,'Z-scores'!$C$2:$UD$20,14,FALSE)&gt;3,HLOOKUP($A782,'Z-scores'!$C$2:$UD$20,14,FALSE)&lt;-3),"",'Total-corrected counts'!P782),"")</f>
        <v/>
      </c>
      <c r="Q782" t="str">
        <f>IFERROR(IF(OR(HLOOKUP($A782,'Z-scores'!$C$2:$UD$20,15,FALSE)&gt;3,HLOOKUP($A782,'Z-scores'!$C$2:$UD$20,15,FALSE)&lt;-3),"",'Total-corrected counts'!Q782),"")</f>
        <v/>
      </c>
      <c r="R782" t="str">
        <f>IFERROR(IF(OR(HLOOKUP($A782,'Z-scores'!$C$2:$UD$20,16,FALSE)&gt;3,HLOOKUP($A782,'Z-scores'!$C$2:$UD$20,16,FALSE)&lt;-3),"",'Total-corrected counts'!R782),"")</f>
        <v/>
      </c>
      <c r="S782" t="str">
        <f>IFERROR(IF(OR(HLOOKUP($A782,'Z-scores'!$C$2:$UD$20,17,FALSE)&gt;3,HLOOKUP($A782,'Z-scores'!$C$2:$UD$20,17,FALSE)&lt;-3),"",'Total-corrected counts'!S782),"")</f>
        <v/>
      </c>
      <c r="T782" t="str">
        <f>IFERROR(IF(OR(HLOOKUP($A782,'Z-scores'!$C$2:$UD$20,18,FALSE)&gt;3,HLOOKUP($A782,'Z-scores'!$C$2:$UD$20,18,FALSE)&lt;-3),"",'Total-corrected counts'!T782),"")</f>
        <v/>
      </c>
      <c r="U782" t="str">
        <f>IFERROR(IF(OR(HLOOKUP($A782,'Z-scores'!$C$2:$UD$20,19,FALSE)&gt;3,HLOOKUP($A782,'Z-scores'!$C$2:$UD$20,19,FALSE)&lt;-3),"",'Total-corrected counts'!U782),"")</f>
        <v/>
      </c>
      <c r="V782">
        <f t="shared" si="48"/>
        <v>1</v>
      </c>
      <c r="W782" s="10">
        <f>SUMIFS(Tabel132[Cluster],Tabel132[ID],A782)</f>
        <v>52</v>
      </c>
      <c r="X782" t="str">
        <f t="shared" si="49"/>
        <v/>
      </c>
      <c r="Y782" t="str">
        <f t="shared" si="50"/>
        <v/>
      </c>
      <c r="Z782" t="str">
        <f t="shared" si="51"/>
        <v/>
      </c>
    </row>
    <row r="783" spans="1:26" x14ac:dyDescent="0.25">
      <c r="A783">
        <v>791</v>
      </c>
      <c r="B783" t="s">
        <v>382</v>
      </c>
      <c r="C783">
        <v>12400</v>
      </c>
      <c r="D783">
        <v>1027</v>
      </c>
      <c r="E783">
        <f>IFERROR(IF(OR(HLOOKUP($A783,'Z-scores'!$C$2:$UD$20,3,FALSE)&gt;3,HLOOKUP(A783,'Z-scores'!$C$2:$UD$20,3,FALSE)&lt;-3),"",'Total-corrected counts'!E783),"")</f>
        <v>1.184197648190942</v>
      </c>
      <c r="F783">
        <f>IFERROR(IF(OR(HLOOKUP($A783,'Z-scores'!$C$2:$UD$20,4,FALSE)&gt;3,HLOOKUP($A783,'Z-scores'!$C$2:$UD$20,4,FALSE)&lt;-3),"",'Total-corrected counts'!F783),"")</f>
        <v>1.0909973848874714</v>
      </c>
      <c r="G783">
        <f>IFERROR(IF(OR(HLOOKUP($A783,'Z-scores'!$C$2:$UD$20,5,FALSE)&gt;3,HLOOKUP($A783,'Z-scores'!$C$2:$UD$20,5,FALSE)&lt;-3),"",'Total-corrected counts'!G783),"")</f>
        <v>1.5915162113050032</v>
      </c>
      <c r="H783">
        <f>IFERROR(IF(OR(HLOOKUP($A783,'Z-scores'!$C$2:$UD$20,6,FALSE)&gt;3,HLOOKUP($A783,'Z-scores'!$C$2:$UD$20,6,FALSE)&lt;-3),"",'Total-corrected counts'!H783),"")</f>
        <v>0.92140100418748827</v>
      </c>
      <c r="I783">
        <f>IFERROR(IF(OR(HLOOKUP($A783,'Z-scores'!$C$2:$UD$20,7,FALSE)&gt;3,HLOOKUP($A783,'Z-scores'!$C$2:$UD$20,7,FALSE)&lt;-3),"",'Total-corrected counts'!I783),"")</f>
        <v>0.62800341092048673</v>
      </c>
      <c r="J783">
        <f>IFERROR(IF(OR(HLOOKUP($A783,'Z-scores'!$C$2:$UD$20,8,FALSE)&gt;3,HLOOKUP($A783,'Z-scores'!$C$2:$UD$20,8,FALSE)&lt;-3),"",'Total-corrected counts'!J783),"")</f>
        <v>1.2474828458781786</v>
      </c>
      <c r="K783">
        <f>IFERROR(IF(OR(HLOOKUP($A783,'Z-scores'!$C$2:$UD$20,9,FALSE)&gt;3,HLOOKUP($A783,'Z-scores'!$C$2:$UD$20,9,FALSE)&lt;-3),"",'Total-corrected counts'!K783),"")</f>
        <v>1.0123195272869168</v>
      </c>
      <c r="L783">
        <f>IFERROR(IF(OR(HLOOKUP($A783,'Z-scores'!$C$2:$UD$20,10,FALSE)&gt;3,HLOOKUP($A783,'Z-scores'!$C$2:$UD$20,10,FALSE)&lt;-3),"",'Total-corrected counts'!L783),"")</f>
        <v>0.45421111026834615</v>
      </c>
      <c r="M783">
        <f>IFERROR(IF(OR(HLOOKUP($A783,'Z-scores'!$C$2:$UD$20,11,FALSE)&gt;3,HLOOKUP($A783,'Z-scores'!$C$2:$UD$20,11,FALSE)&lt;-3),"",'Total-corrected counts'!M783),"")</f>
        <v>1.1150501357873037</v>
      </c>
      <c r="N783">
        <f>IFERROR(IF(OR(HLOOKUP($A783,'Z-scores'!$C$2:$UD$20,12,FALSE)&gt;3,HLOOKUP($A783,'Z-scores'!$C$2:$UD$20,12,FALSE)&lt;-3),"",'Total-corrected counts'!N783),"")</f>
        <v>3.784799767596799</v>
      </c>
      <c r="O783">
        <f>IFERROR(IF(OR(HLOOKUP($A783,'Z-scores'!$C$2:$UD$20,13,FALSE)&gt;3,HLOOKUP($A783,'Z-scores'!$C$2:$UD$20,13,FALSE)&lt;-3),"",'Total-corrected counts'!O783),"")</f>
        <v>0.91200743605767787</v>
      </c>
      <c r="P783">
        <f>IFERROR(IF(OR(HLOOKUP($A783,'Z-scores'!$C$2:$UD$20,14,FALSE)&gt;3,HLOOKUP($A783,'Z-scores'!$C$2:$UD$20,14,FALSE)&lt;-3),"",'Total-corrected counts'!P783),"")</f>
        <v>1.3847047394938732</v>
      </c>
      <c r="Q783">
        <f>IFERROR(IF(OR(HLOOKUP($A783,'Z-scores'!$C$2:$UD$20,15,FALSE)&gt;3,HLOOKUP($A783,'Z-scores'!$C$2:$UD$20,15,FALSE)&lt;-3),"",'Total-corrected counts'!Q783),"")</f>
        <v>4.514747525177274</v>
      </c>
      <c r="R783">
        <f>IFERROR(IF(OR(HLOOKUP($A783,'Z-scores'!$C$2:$UD$20,16,FALSE)&gt;3,HLOOKUP($A783,'Z-scores'!$C$2:$UD$20,16,FALSE)&lt;-3),"",'Total-corrected counts'!R783),"")</f>
        <v>0.43275212319010437</v>
      </c>
      <c r="S783">
        <f>IFERROR(IF(OR(HLOOKUP($A783,'Z-scores'!$C$2:$UD$20,17,FALSE)&gt;3,HLOOKUP($A783,'Z-scores'!$C$2:$UD$20,17,FALSE)&lt;-3),"",'Total-corrected counts'!S783),"")</f>
        <v>2.8825202020695517</v>
      </c>
      <c r="T783">
        <f>IFERROR(IF(OR(HLOOKUP($A783,'Z-scores'!$C$2:$UD$20,18,FALSE)&gt;3,HLOOKUP($A783,'Z-scores'!$C$2:$UD$20,18,FALSE)&lt;-3),"",'Total-corrected counts'!T783),"")</f>
        <v>1.0051494579924845</v>
      </c>
      <c r="U783">
        <f>IFERROR(IF(OR(HLOOKUP($A783,'Z-scores'!$C$2:$UD$20,19,FALSE)&gt;3,HLOOKUP($A783,'Z-scores'!$C$2:$UD$20,19,FALSE)&lt;-3),"",'Total-corrected counts'!U783),"")</f>
        <v>2.5342492503569214</v>
      </c>
      <c r="V783">
        <f t="shared" si="48"/>
        <v>1</v>
      </c>
      <c r="W783" s="10">
        <f>SUMIFS(Tabel132[Cluster],Tabel132[ID],A783)</f>
        <v>15</v>
      </c>
      <c r="X783">
        <f t="shared" si="49"/>
        <v>3.736098024618114E-2</v>
      </c>
      <c r="Y783">
        <f t="shared" si="50"/>
        <v>1.0272421420791262</v>
      </c>
      <c r="Z783">
        <f t="shared" si="51"/>
        <v>2.1813663127418357</v>
      </c>
    </row>
    <row r="784" spans="1:26" x14ac:dyDescent="0.25">
      <c r="A784">
        <v>792</v>
      </c>
      <c r="B784" t="s">
        <v>1004</v>
      </c>
      <c r="C784">
        <v>102000</v>
      </c>
      <c r="D784">
        <v>967</v>
      </c>
      <c r="E784" t="str">
        <f>IFERROR(IF(OR(HLOOKUP($A784,'Z-scores'!$C$2:$UD$20,3,FALSE)&gt;3,HLOOKUP(A784,'Z-scores'!$C$2:$UD$20,3,FALSE)&lt;-3),"",'Total-corrected counts'!E784),"")</f>
        <v/>
      </c>
      <c r="F784" t="str">
        <f>IFERROR(IF(OR(HLOOKUP($A784,'Z-scores'!$C$2:$UD$20,4,FALSE)&gt;3,HLOOKUP($A784,'Z-scores'!$C$2:$UD$20,4,FALSE)&lt;-3),"",'Total-corrected counts'!F784),"")</f>
        <v/>
      </c>
      <c r="G784" t="str">
        <f>IFERROR(IF(OR(HLOOKUP($A784,'Z-scores'!$C$2:$UD$20,5,FALSE)&gt;3,HLOOKUP($A784,'Z-scores'!$C$2:$UD$20,5,FALSE)&lt;-3),"",'Total-corrected counts'!G784),"")</f>
        <v/>
      </c>
      <c r="H784" t="str">
        <f>IFERROR(IF(OR(HLOOKUP($A784,'Z-scores'!$C$2:$UD$20,6,FALSE)&gt;3,HLOOKUP($A784,'Z-scores'!$C$2:$UD$20,6,FALSE)&lt;-3),"",'Total-corrected counts'!H784),"")</f>
        <v/>
      </c>
      <c r="I784" t="str">
        <f>IFERROR(IF(OR(HLOOKUP($A784,'Z-scores'!$C$2:$UD$20,7,FALSE)&gt;3,HLOOKUP($A784,'Z-scores'!$C$2:$UD$20,7,FALSE)&lt;-3),"",'Total-corrected counts'!I784),"")</f>
        <v/>
      </c>
      <c r="J784" t="str">
        <f>IFERROR(IF(OR(HLOOKUP($A784,'Z-scores'!$C$2:$UD$20,8,FALSE)&gt;3,HLOOKUP($A784,'Z-scores'!$C$2:$UD$20,8,FALSE)&lt;-3),"",'Total-corrected counts'!J784),"")</f>
        <v/>
      </c>
      <c r="K784" t="str">
        <f>IFERROR(IF(OR(HLOOKUP($A784,'Z-scores'!$C$2:$UD$20,9,FALSE)&gt;3,HLOOKUP($A784,'Z-scores'!$C$2:$UD$20,9,FALSE)&lt;-3),"",'Total-corrected counts'!K784),"")</f>
        <v/>
      </c>
      <c r="L784" t="str">
        <f>IFERROR(IF(OR(HLOOKUP($A784,'Z-scores'!$C$2:$UD$20,10,FALSE)&gt;3,HLOOKUP($A784,'Z-scores'!$C$2:$UD$20,10,FALSE)&lt;-3),"",'Total-corrected counts'!L784),"")</f>
        <v/>
      </c>
      <c r="M784" t="str">
        <f>IFERROR(IF(OR(HLOOKUP($A784,'Z-scores'!$C$2:$UD$20,11,FALSE)&gt;3,HLOOKUP($A784,'Z-scores'!$C$2:$UD$20,11,FALSE)&lt;-3),"",'Total-corrected counts'!M784),"")</f>
        <v/>
      </c>
      <c r="N784" t="str">
        <f>IFERROR(IF(OR(HLOOKUP($A784,'Z-scores'!$C$2:$UD$20,12,FALSE)&gt;3,HLOOKUP($A784,'Z-scores'!$C$2:$UD$20,12,FALSE)&lt;-3),"",'Total-corrected counts'!N784),"")</f>
        <v/>
      </c>
      <c r="O784" t="str">
        <f>IFERROR(IF(OR(HLOOKUP($A784,'Z-scores'!$C$2:$UD$20,13,FALSE)&gt;3,HLOOKUP($A784,'Z-scores'!$C$2:$UD$20,13,FALSE)&lt;-3),"",'Total-corrected counts'!O784),"")</f>
        <v/>
      </c>
      <c r="P784" t="str">
        <f>IFERROR(IF(OR(HLOOKUP($A784,'Z-scores'!$C$2:$UD$20,14,FALSE)&gt;3,HLOOKUP($A784,'Z-scores'!$C$2:$UD$20,14,FALSE)&lt;-3),"",'Total-corrected counts'!P784),"")</f>
        <v/>
      </c>
      <c r="Q784" t="str">
        <f>IFERROR(IF(OR(HLOOKUP($A784,'Z-scores'!$C$2:$UD$20,15,FALSE)&gt;3,HLOOKUP($A784,'Z-scores'!$C$2:$UD$20,15,FALSE)&lt;-3),"",'Total-corrected counts'!Q784),"")</f>
        <v/>
      </c>
      <c r="R784" t="str">
        <f>IFERROR(IF(OR(HLOOKUP($A784,'Z-scores'!$C$2:$UD$20,16,FALSE)&gt;3,HLOOKUP($A784,'Z-scores'!$C$2:$UD$20,16,FALSE)&lt;-3),"",'Total-corrected counts'!R784),"")</f>
        <v/>
      </c>
      <c r="S784" t="str">
        <f>IFERROR(IF(OR(HLOOKUP($A784,'Z-scores'!$C$2:$UD$20,17,FALSE)&gt;3,HLOOKUP($A784,'Z-scores'!$C$2:$UD$20,17,FALSE)&lt;-3),"",'Total-corrected counts'!S784),"")</f>
        <v/>
      </c>
      <c r="T784" t="str">
        <f>IFERROR(IF(OR(HLOOKUP($A784,'Z-scores'!$C$2:$UD$20,18,FALSE)&gt;3,HLOOKUP($A784,'Z-scores'!$C$2:$UD$20,18,FALSE)&lt;-3),"",'Total-corrected counts'!T784),"")</f>
        <v/>
      </c>
      <c r="U784" t="str">
        <f>IFERROR(IF(OR(HLOOKUP($A784,'Z-scores'!$C$2:$UD$20,19,FALSE)&gt;3,HLOOKUP($A784,'Z-scores'!$C$2:$UD$20,19,FALSE)&lt;-3),"",'Total-corrected counts'!U784),"")</f>
        <v/>
      </c>
      <c r="V784">
        <f t="shared" si="48"/>
        <v>1</v>
      </c>
      <c r="W784" s="10">
        <f>SUMIFS(Tabel132[Cluster],Tabel132[ID],A784)</f>
        <v>0</v>
      </c>
      <c r="X784" t="str">
        <f t="shared" si="49"/>
        <v/>
      </c>
      <c r="Y784" t="str">
        <f t="shared" si="50"/>
        <v/>
      </c>
      <c r="Z784" t="str">
        <f t="shared" si="51"/>
        <v/>
      </c>
    </row>
    <row r="785" spans="1:26" x14ac:dyDescent="0.25">
      <c r="A785">
        <v>793</v>
      </c>
      <c r="B785" t="s">
        <v>1005</v>
      </c>
      <c r="C785">
        <v>2900</v>
      </c>
      <c r="D785">
        <v>322</v>
      </c>
      <c r="E785" t="str">
        <f>IFERROR(IF(OR(HLOOKUP($A785,'Z-scores'!$C$2:$UD$20,3,FALSE)&gt;3,HLOOKUP(A785,'Z-scores'!$C$2:$UD$20,3,FALSE)&lt;-3),"",'Total-corrected counts'!E785),"")</f>
        <v/>
      </c>
      <c r="F785" t="str">
        <f>IFERROR(IF(OR(HLOOKUP($A785,'Z-scores'!$C$2:$UD$20,4,FALSE)&gt;3,HLOOKUP($A785,'Z-scores'!$C$2:$UD$20,4,FALSE)&lt;-3),"",'Total-corrected counts'!F785),"")</f>
        <v/>
      </c>
      <c r="G785" t="str">
        <f>IFERROR(IF(OR(HLOOKUP($A785,'Z-scores'!$C$2:$UD$20,5,FALSE)&gt;3,HLOOKUP($A785,'Z-scores'!$C$2:$UD$20,5,FALSE)&lt;-3),"",'Total-corrected counts'!G785),"")</f>
        <v/>
      </c>
      <c r="H785" t="str">
        <f>IFERROR(IF(OR(HLOOKUP($A785,'Z-scores'!$C$2:$UD$20,6,FALSE)&gt;3,HLOOKUP($A785,'Z-scores'!$C$2:$UD$20,6,FALSE)&lt;-3),"",'Total-corrected counts'!H785),"")</f>
        <v/>
      </c>
      <c r="I785" t="str">
        <f>IFERROR(IF(OR(HLOOKUP($A785,'Z-scores'!$C$2:$UD$20,7,FALSE)&gt;3,HLOOKUP($A785,'Z-scores'!$C$2:$UD$20,7,FALSE)&lt;-3),"",'Total-corrected counts'!I785),"")</f>
        <v/>
      </c>
      <c r="J785" t="str">
        <f>IFERROR(IF(OR(HLOOKUP($A785,'Z-scores'!$C$2:$UD$20,8,FALSE)&gt;3,HLOOKUP($A785,'Z-scores'!$C$2:$UD$20,8,FALSE)&lt;-3),"",'Total-corrected counts'!J785),"")</f>
        <v/>
      </c>
      <c r="K785" t="str">
        <f>IFERROR(IF(OR(HLOOKUP($A785,'Z-scores'!$C$2:$UD$20,9,FALSE)&gt;3,HLOOKUP($A785,'Z-scores'!$C$2:$UD$20,9,FALSE)&lt;-3),"",'Total-corrected counts'!K785),"")</f>
        <v/>
      </c>
      <c r="L785" t="str">
        <f>IFERROR(IF(OR(HLOOKUP($A785,'Z-scores'!$C$2:$UD$20,10,FALSE)&gt;3,HLOOKUP($A785,'Z-scores'!$C$2:$UD$20,10,FALSE)&lt;-3),"",'Total-corrected counts'!L785),"")</f>
        <v/>
      </c>
      <c r="M785" t="str">
        <f>IFERROR(IF(OR(HLOOKUP($A785,'Z-scores'!$C$2:$UD$20,11,FALSE)&gt;3,HLOOKUP($A785,'Z-scores'!$C$2:$UD$20,11,FALSE)&lt;-3),"",'Total-corrected counts'!M785),"")</f>
        <v/>
      </c>
      <c r="N785" t="str">
        <f>IFERROR(IF(OR(HLOOKUP($A785,'Z-scores'!$C$2:$UD$20,12,FALSE)&gt;3,HLOOKUP($A785,'Z-scores'!$C$2:$UD$20,12,FALSE)&lt;-3),"",'Total-corrected counts'!N785),"")</f>
        <v/>
      </c>
      <c r="O785" t="str">
        <f>IFERROR(IF(OR(HLOOKUP($A785,'Z-scores'!$C$2:$UD$20,13,FALSE)&gt;3,HLOOKUP($A785,'Z-scores'!$C$2:$UD$20,13,FALSE)&lt;-3),"",'Total-corrected counts'!O785),"")</f>
        <v/>
      </c>
      <c r="P785" t="str">
        <f>IFERROR(IF(OR(HLOOKUP($A785,'Z-scores'!$C$2:$UD$20,14,FALSE)&gt;3,HLOOKUP($A785,'Z-scores'!$C$2:$UD$20,14,FALSE)&lt;-3),"",'Total-corrected counts'!P785),"")</f>
        <v/>
      </c>
      <c r="Q785" t="str">
        <f>IFERROR(IF(OR(HLOOKUP($A785,'Z-scores'!$C$2:$UD$20,15,FALSE)&gt;3,HLOOKUP($A785,'Z-scores'!$C$2:$UD$20,15,FALSE)&lt;-3),"",'Total-corrected counts'!Q785),"")</f>
        <v/>
      </c>
      <c r="R785" t="str">
        <f>IFERROR(IF(OR(HLOOKUP($A785,'Z-scores'!$C$2:$UD$20,16,FALSE)&gt;3,HLOOKUP($A785,'Z-scores'!$C$2:$UD$20,16,FALSE)&lt;-3),"",'Total-corrected counts'!R785),"")</f>
        <v/>
      </c>
      <c r="S785" t="str">
        <f>IFERROR(IF(OR(HLOOKUP($A785,'Z-scores'!$C$2:$UD$20,17,FALSE)&gt;3,HLOOKUP($A785,'Z-scores'!$C$2:$UD$20,17,FALSE)&lt;-3),"",'Total-corrected counts'!S785),"")</f>
        <v/>
      </c>
      <c r="T785" t="str">
        <f>IFERROR(IF(OR(HLOOKUP($A785,'Z-scores'!$C$2:$UD$20,18,FALSE)&gt;3,HLOOKUP($A785,'Z-scores'!$C$2:$UD$20,18,FALSE)&lt;-3),"",'Total-corrected counts'!T785),"")</f>
        <v/>
      </c>
      <c r="U785" t="str">
        <f>IFERROR(IF(OR(HLOOKUP($A785,'Z-scores'!$C$2:$UD$20,19,FALSE)&gt;3,HLOOKUP($A785,'Z-scores'!$C$2:$UD$20,19,FALSE)&lt;-3),"",'Total-corrected counts'!U785),"")</f>
        <v/>
      </c>
      <c r="V785">
        <f t="shared" si="48"/>
        <v>1</v>
      </c>
      <c r="W785" s="10">
        <f>SUMIFS(Tabel132[Cluster],Tabel132[ID],A785)</f>
        <v>0</v>
      </c>
      <c r="X785" t="str">
        <f t="shared" si="49"/>
        <v/>
      </c>
      <c r="Y785" t="str">
        <f t="shared" si="50"/>
        <v/>
      </c>
      <c r="Z785" t="str">
        <f t="shared" si="51"/>
        <v/>
      </c>
    </row>
    <row r="786" spans="1:26" x14ac:dyDescent="0.25">
      <c r="A786">
        <v>794</v>
      </c>
      <c r="B786" t="s">
        <v>383</v>
      </c>
      <c r="C786">
        <v>100000</v>
      </c>
      <c r="D786">
        <v>229</v>
      </c>
      <c r="E786" t="str">
        <f>IFERROR(IF(OR(HLOOKUP($A786,'Z-scores'!$C$2:$UD$20,3,FALSE)&gt;3,HLOOKUP(A786,'Z-scores'!$C$2:$UD$20,3,FALSE)&lt;-3),"",'Total-corrected counts'!E786),"")</f>
        <v/>
      </c>
      <c r="F786">
        <f>IFERROR(IF(OR(HLOOKUP($A786,'Z-scores'!$C$2:$UD$20,4,FALSE)&gt;3,HLOOKUP($A786,'Z-scores'!$C$2:$UD$20,4,FALSE)&lt;-3),"",'Total-corrected counts'!F786),"")</f>
        <v>76.755357371368945</v>
      </c>
      <c r="G786">
        <f>IFERROR(IF(OR(HLOOKUP($A786,'Z-scores'!$C$2:$UD$20,5,FALSE)&gt;3,HLOOKUP($A786,'Z-scores'!$C$2:$UD$20,5,FALSE)&lt;-3),"",'Total-corrected counts'!G786),"")</f>
        <v>38.841053865772736</v>
      </c>
      <c r="H786">
        <f>IFERROR(IF(OR(HLOOKUP($A786,'Z-scores'!$C$2:$UD$20,6,FALSE)&gt;3,HLOOKUP($A786,'Z-scores'!$C$2:$UD$20,6,FALSE)&lt;-3),"",'Total-corrected counts'!H786),"")</f>
        <v>75.198886500847067</v>
      </c>
      <c r="I786">
        <f>IFERROR(IF(OR(HLOOKUP($A786,'Z-scores'!$C$2:$UD$20,7,FALSE)&gt;3,HLOOKUP($A786,'Z-scores'!$C$2:$UD$20,7,FALSE)&lt;-3),"",'Total-corrected counts'!I786),"")</f>
        <v>49.132031560249843</v>
      </c>
      <c r="J786">
        <f>IFERROR(IF(OR(HLOOKUP($A786,'Z-scores'!$C$2:$UD$20,8,FALSE)&gt;3,HLOOKUP($A786,'Z-scores'!$C$2:$UD$20,8,FALSE)&lt;-3),"",'Total-corrected counts'!J786),"")</f>
        <v>15.921431262215965</v>
      </c>
      <c r="K786">
        <f>IFERROR(IF(OR(HLOOKUP($A786,'Z-scores'!$C$2:$UD$20,9,FALSE)&gt;3,HLOOKUP($A786,'Z-scores'!$C$2:$UD$20,9,FALSE)&lt;-3),"",'Total-corrected counts'!K786),"")</f>
        <v>4.0136016500362345E-2</v>
      </c>
      <c r="L786">
        <f>IFERROR(IF(OR(HLOOKUP($A786,'Z-scores'!$C$2:$UD$20,10,FALSE)&gt;3,HLOOKUP($A786,'Z-scores'!$C$2:$UD$20,10,FALSE)&lt;-3),"",'Total-corrected counts'!L786),"")</f>
        <v>3.7748030134922748</v>
      </c>
      <c r="M786">
        <f>IFERROR(IF(OR(HLOOKUP($A786,'Z-scores'!$C$2:$UD$20,11,FALSE)&gt;3,HLOOKUP($A786,'Z-scores'!$C$2:$UD$20,11,FALSE)&lt;-3),"",'Total-corrected counts'!M786),"")</f>
        <v>19.997180121144208</v>
      </c>
      <c r="N786">
        <f>IFERROR(IF(OR(HLOOKUP($A786,'Z-scores'!$C$2:$UD$20,12,FALSE)&gt;3,HLOOKUP($A786,'Z-scores'!$C$2:$UD$20,12,FALSE)&lt;-3),"",'Total-corrected counts'!N786),"")</f>
        <v>32.798543264476855</v>
      </c>
      <c r="O786">
        <f>IFERROR(IF(OR(HLOOKUP($A786,'Z-scores'!$C$2:$UD$20,13,FALSE)&gt;3,HLOOKUP($A786,'Z-scores'!$C$2:$UD$20,13,FALSE)&lt;-3),"",'Total-corrected counts'!O786),"")</f>
        <v>27.85492822232251</v>
      </c>
      <c r="P786">
        <f>IFERROR(IF(OR(HLOOKUP($A786,'Z-scores'!$C$2:$UD$20,14,FALSE)&gt;3,HLOOKUP($A786,'Z-scores'!$C$2:$UD$20,14,FALSE)&lt;-3),"",'Total-corrected counts'!P786),"")</f>
        <v>21.924491708652994</v>
      </c>
      <c r="Q786">
        <f>IFERROR(IF(OR(HLOOKUP($A786,'Z-scores'!$C$2:$UD$20,15,FALSE)&gt;3,HLOOKUP($A786,'Z-scores'!$C$2:$UD$20,15,FALSE)&lt;-3),"",'Total-corrected counts'!Q786),"")</f>
        <v>91.084787543587296</v>
      </c>
      <c r="R786">
        <f>IFERROR(IF(OR(HLOOKUP($A786,'Z-scores'!$C$2:$UD$20,16,FALSE)&gt;3,HLOOKUP($A786,'Z-scores'!$C$2:$UD$20,16,FALSE)&lt;-3),"",'Total-corrected counts'!R786),"")</f>
        <v>16.600852281264839</v>
      </c>
      <c r="S786">
        <f>IFERROR(IF(OR(HLOOKUP($A786,'Z-scores'!$C$2:$UD$20,17,FALSE)&gt;3,HLOOKUP($A786,'Z-scores'!$C$2:$UD$20,17,FALSE)&lt;-3),"",'Total-corrected counts'!S786),"")</f>
        <v>22.343602922256636</v>
      </c>
      <c r="T786">
        <f>IFERROR(IF(OR(HLOOKUP($A786,'Z-scores'!$C$2:$UD$20,18,FALSE)&gt;3,HLOOKUP($A786,'Z-scores'!$C$2:$UD$20,18,FALSE)&lt;-3),"",'Total-corrected counts'!T786),"")</f>
        <v>6.7267694496420116</v>
      </c>
      <c r="U786">
        <f>IFERROR(IF(OR(HLOOKUP($A786,'Z-scores'!$C$2:$UD$20,19,FALSE)&gt;3,HLOOKUP($A786,'Z-scores'!$C$2:$UD$20,19,FALSE)&lt;-3),"",'Total-corrected counts'!U786),"")</f>
        <v>36.36908042335849</v>
      </c>
      <c r="V786">
        <f t="shared" si="48"/>
        <v>1</v>
      </c>
      <c r="W786" s="10">
        <f>SUMIFS(Tabel132[Cluster],Tabel132[ID],A786)</f>
        <v>0</v>
      </c>
      <c r="X786">
        <f t="shared" si="49"/>
        <v>0.83357314470830524</v>
      </c>
      <c r="Y786">
        <f t="shared" si="50"/>
        <v>34.957609963948926</v>
      </c>
      <c r="Z786">
        <f t="shared" si="51"/>
        <v>31.962881976945209</v>
      </c>
    </row>
    <row r="787" spans="1:26" x14ac:dyDescent="0.25">
      <c r="A787">
        <v>795</v>
      </c>
      <c r="B787" t="s">
        <v>384</v>
      </c>
      <c r="C787">
        <v>81500</v>
      </c>
      <c r="D787">
        <v>323</v>
      </c>
      <c r="E787">
        <f>IFERROR(IF(OR(HLOOKUP($A787,'Z-scores'!$C$2:$UD$20,3,FALSE)&gt;3,HLOOKUP(A787,'Z-scores'!$C$2:$UD$20,3,FALSE)&lt;-3),"",'Total-corrected counts'!E787),"")</f>
        <v>17.535090727470919</v>
      </c>
      <c r="F787">
        <f>IFERROR(IF(OR(HLOOKUP($A787,'Z-scores'!$C$2:$UD$20,4,FALSE)&gt;3,HLOOKUP($A787,'Z-scores'!$C$2:$UD$20,4,FALSE)&lt;-3),"",'Total-corrected counts'!F787),"")</f>
        <v>1.47653781413342</v>
      </c>
      <c r="G787">
        <f>IFERROR(IF(OR(HLOOKUP($A787,'Z-scores'!$C$2:$UD$20,5,FALSE)&gt;3,HLOOKUP($A787,'Z-scores'!$C$2:$UD$20,5,FALSE)&lt;-3),"",'Total-corrected counts'!G787),"")</f>
        <v>44.058809545873942</v>
      </c>
      <c r="H787">
        <f>IFERROR(IF(OR(HLOOKUP($A787,'Z-scores'!$C$2:$UD$20,6,FALSE)&gt;3,HLOOKUP($A787,'Z-scores'!$C$2:$UD$20,6,FALSE)&lt;-3),"",'Total-corrected counts'!H787),"")</f>
        <v>9.7724348928976038E-2</v>
      </c>
      <c r="I787">
        <f>IFERROR(IF(OR(HLOOKUP($A787,'Z-scores'!$C$2:$UD$20,7,FALSE)&gt;3,HLOOKUP($A787,'Z-scores'!$C$2:$UD$20,7,FALSE)&lt;-3),"",'Total-corrected counts'!I787),"")</f>
        <v>25.335627803311795</v>
      </c>
      <c r="J787">
        <f>IFERROR(IF(OR(HLOOKUP($A787,'Z-scores'!$C$2:$UD$20,8,FALSE)&gt;3,HLOOKUP($A787,'Z-scores'!$C$2:$UD$20,8,FALSE)&lt;-3),"",'Total-corrected counts'!J787),"")</f>
        <v>54.144700120902293</v>
      </c>
      <c r="K787">
        <f>IFERROR(IF(OR(HLOOKUP($A787,'Z-scores'!$C$2:$UD$20,9,FALSE)&gt;3,HLOOKUP($A787,'Z-scores'!$C$2:$UD$20,9,FALSE)&lt;-3),"",'Total-corrected counts'!K787),"")</f>
        <v>25.584480740286526</v>
      </c>
      <c r="L787">
        <f>IFERROR(IF(OR(HLOOKUP($A787,'Z-scores'!$C$2:$UD$20,10,FALSE)&gt;3,HLOOKUP($A787,'Z-scores'!$C$2:$UD$20,10,FALSE)&lt;-3),"",'Total-corrected counts'!L787),"")</f>
        <v>2.9678065748601647</v>
      </c>
      <c r="M787">
        <f>IFERROR(IF(OR(HLOOKUP($A787,'Z-scores'!$C$2:$UD$20,11,FALSE)&gt;3,HLOOKUP($A787,'Z-scores'!$C$2:$UD$20,11,FALSE)&lt;-3),"",'Total-corrected counts'!M787),"")</f>
        <v>7.6855521755918286</v>
      </c>
      <c r="N787">
        <f>IFERROR(IF(OR(HLOOKUP($A787,'Z-scores'!$C$2:$UD$20,12,FALSE)&gt;3,HLOOKUP($A787,'Z-scores'!$C$2:$UD$20,12,FALSE)&lt;-3),"",'Total-corrected counts'!N787),"")</f>
        <v>5.9292141637654447</v>
      </c>
      <c r="O787">
        <f>IFERROR(IF(OR(HLOOKUP($A787,'Z-scores'!$C$2:$UD$20,13,FALSE)&gt;3,HLOOKUP($A787,'Z-scores'!$C$2:$UD$20,13,FALSE)&lt;-3),"",'Total-corrected counts'!O787),"")</f>
        <v>20.511753958566594</v>
      </c>
      <c r="P787">
        <f>IFERROR(IF(OR(HLOOKUP($A787,'Z-scores'!$C$2:$UD$20,14,FALSE)&gt;3,HLOOKUP($A787,'Z-scores'!$C$2:$UD$20,14,FALSE)&lt;-3),"",'Total-corrected counts'!P787),"")</f>
        <v>1.6838693437055126</v>
      </c>
      <c r="Q787">
        <f>IFERROR(IF(OR(HLOOKUP($A787,'Z-scores'!$C$2:$UD$20,15,FALSE)&gt;3,HLOOKUP($A787,'Z-scores'!$C$2:$UD$20,15,FALSE)&lt;-3),"",'Total-corrected counts'!Q787),"")</f>
        <v>0.13651504395784417</v>
      </c>
      <c r="R787">
        <f>IFERROR(IF(OR(HLOOKUP($A787,'Z-scores'!$C$2:$UD$20,16,FALSE)&gt;3,HLOOKUP($A787,'Z-scores'!$C$2:$UD$20,16,FALSE)&lt;-3),"",'Total-corrected counts'!R787),"")</f>
        <v>69.989641997792162</v>
      </c>
      <c r="S787">
        <f>IFERROR(IF(OR(HLOOKUP($A787,'Z-scores'!$C$2:$UD$20,17,FALSE)&gt;3,HLOOKUP($A787,'Z-scores'!$C$2:$UD$20,17,FALSE)&lt;-3),"",'Total-corrected counts'!S787),"")</f>
        <v>1.3245478894632214</v>
      </c>
      <c r="T787">
        <f>IFERROR(IF(OR(HLOOKUP($A787,'Z-scores'!$C$2:$UD$20,18,FALSE)&gt;3,HLOOKUP($A787,'Z-scores'!$C$2:$UD$20,18,FALSE)&lt;-3),"",'Total-corrected counts'!T787),"")</f>
        <v>2.9896753109520056</v>
      </c>
      <c r="U787">
        <f>IFERROR(IF(OR(HLOOKUP($A787,'Z-scores'!$C$2:$UD$20,19,FALSE)&gt;3,HLOOKUP($A787,'Z-scores'!$C$2:$UD$20,19,FALSE)&lt;-3),"",'Total-corrected counts'!U787),"")</f>
        <v>59.264113034459719</v>
      </c>
      <c r="V787">
        <f t="shared" si="48"/>
        <v>1</v>
      </c>
      <c r="W787" s="10">
        <f>SUMIFS(Tabel132[Cluster],Tabel132[ID],A787)</f>
        <v>90</v>
      </c>
      <c r="X787">
        <f t="shared" si="49"/>
        <v>0.97623305095802571</v>
      </c>
      <c r="Y787">
        <f t="shared" si="50"/>
        <v>19.876258872373317</v>
      </c>
      <c r="Z787">
        <f t="shared" si="51"/>
        <v>20.228666342832813</v>
      </c>
    </row>
    <row r="788" spans="1:26" x14ac:dyDescent="0.25">
      <c r="A788">
        <v>796</v>
      </c>
      <c r="B788" t="s">
        <v>1006</v>
      </c>
      <c r="C788">
        <v>78200</v>
      </c>
      <c r="D788">
        <v>797</v>
      </c>
      <c r="E788" t="str">
        <f>IFERROR(IF(OR(HLOOKUP($A788,'Z-scores'!$C$2:$UD$20,3,FALSE)&gt;3,HLOOKUP(A788,'Z-scores'!$C$2:$UD$20,3,FALSE)&lt;-3),"",'Total-corrected counts'!E788),"")</f>
        <v/>
      </c>
      <c r="F788" t="str">
        <f>IFERROR(IF(OR(HLOOKUP($A788,'Z-scores'!$C$2:$UD$20,4,FALSE)&gt;3,HLOOKUP($A788,'Z-scores'!$C$2:$UD$20,4,FALSE)&lt;-3),"",'Total-corrected counts'!F788),"")</f>
        <v/>
      </c>
      <c r="G788" t="str">
        <f>IFERROR(IF(OR(HLOOKUP($A788,'Z-scores'!$C$2:$UD$20,5,FALSE)&gt;3,HLOOKUP($A788,'Z-scores'!$C$2:$UD$20,5,FALSE)&lt;-3),"",'Total-corrected counts'!G788),"")</f>
        <v/>
      </c>
      <c r="H788" t="str">
        <f>IFERROR(IF(OR(HLOOKUP($A788,'Z-scores'!$C$2:$UD$20,6,FALSE)&gt;3,HLOOKUP($A788,'Z-scores'!$C$2:$UD$20,6,FALSE)&lt;-3),"",'Total-corrected counts'!H788),"")</f>
        <v/>
      </c>
      <c r="I788" t="str">
        <f>IFERROR(IF(OR(HLOOKUP($A788,'Z-scores'!$C$2:$UD$20,7,FALSE)&gt;3,HLOOKUP($A788,'Z-scores'!$C$2:$UD$20,7,FALSE)&lt;-3),"",'Total-corrected counts'!I788),"")</f>
        <v/>
      </c>
      <c r="J788" t="str">
        <f>IFERROR(IF(OR(HLOOKUP($A788,'Z-scores'!$C$2:$UD$20,8,FALSE)&gt;3,HLOOKUP($A788,'Z-scores'!$C$2:$UD$20,8,FALSE)&lt;-3),"",'Total-corrected counts'!J788),"")</f>
        <v/>
      </c>
      <c r="K788" t="str">
        <f>IFERROR(IF(OR(HLOOKUP($A788,'Z-scores'!$C$2:$UD$20,9,FALSE)&gt;3,HLOOKUP($A788,'Z-scores'!$C$2:$UD$20,9,FALSE)&lt;-3),"",'Total-corrected counts'!K788),"")</f>
        <v/>
      </c>
      <c r="L788" t="str">
        <f>IFERROR(IF(OR(HLOOKUP($A788,'Z-scores'!$C$2:$UD$20,10,FALSE)&gt;3,HLOOKUP($A788,'Z-scores'!$C$2:$UD$20,10,FALSE)&lt;-3),"",'Total-corrected counts'!L788),"")</f>
        <v/>
      </c>
      <c r="M788" t="str">
        <f>IFERROR(IF(OR(HLOOKUP($A788,'Z-scores'!$C$2:$UD$20,11,FALSE)&gt;3,HLOOKUP($A788,'Z-scores'!$C$2:$UD$20,11,FALSE)&lt;-3),"",'Total-corrected counts'!M788),"")</f>
        <v/>
      </c>
      <c r="N788" t="str">
        <f>IFERROR(IF(OR(HLOOKUP($A788,'Z-scores'!$C$2:$UD$20,12,FALSE)&gt;3,HLOOKUP($A788,'Z-scores'!$C$2:$UD$20,12,FALSE)&lt;-3),"",'Total-corrected counts'!N788),"")</f>
        <v/>
      </c>
      <c r="O788" t="str">
        <f>IFERROR(IF(OR(HLOOKUP($A788,'Z-scores'!$C$2:$UD$20,13,FALSE)&gt;3,HLOOKUP($A788,'Z-scores'!$C$2:$UD$20,13,FALSE)&lt;-3),"",'Total-corrected counts'!O788),"")</f>
        <v/>
      </c>
      <c r="P788" t="str">
        <f>IFERROR(IF(OR(HLOOKUP($A788,'Z-scores'!$C$2:$UD$20,14,FALSE)&gt;3,HLOOKUP($A788,'Z-scores'!$C$2:$UD$20,14,FALSE)&lt;-3),"",'Total-corrected counts'!P788),"")</f>
        <v/>
      </c>
      <c r="Q788" t="str">
        <f>IFERROR(IF(OR(HLOOKUP($A788,'Z-scores'!$C$2:$UD$20,15,FALSE)&gt;3,HLOOKUP($A788,'Z-scores'!$C$2:$UD$20,15,FALSE)&lt;-3),"",'Total-corrected counts'!Q788),"")</f>
        <v/>
      </c>
      <c r="R788" t="str">
        <f>IFERROR(IF(OR(HLOOKUP($A788,'Z-scores'!$C$2:$UD$20,16,FALSE)&gt;3,HLOOKUP($A788,'Z-scores'!$C$2:$UD$20,16,FALSE)&lt;-3),"",'Total-corrected counts'!R788),"")</f>
        <v/>
      </c>
      <c r="S788" t="str">
        <f>IFERROR(IF(OR(HLOOKUP($A788,'Z-scores'!$C$2:$UD$20,17,FALSE)&gt;3,HLOOKUP($A788,'Z-scores'!$C$2:$UD$20,17,FALSE)&lt;-3),"",'Total-corrected counts'!S788),"")</f>
        <v/>
      </c>
      <c r="T788" t="str">
        <f>IFERROR(IF(OR(HLOOKUP($A788,'Z-scores'!$C$2:$UD$20,18,FALSE)&gt;3,HLOOKUP($A788,'Z-scores'!$C$2:$UD$20,18,FALSE)&lt;-3),"",'Total-corrected counts'!T788),"")</f>
        <v/>
      </c>
      <c r="U788" t="str">
        <f>IFERROR(IF(OR(HLOOKUP($A788,'Z-scores'!$C$2:$UD$20,19,FALSE)&gt;3,HLOOKUP($A788,'Z-scores'!$C$2:$UD$20,19,FALSE)&lt;-3),"",'Total-corrected counts'!U788),"")</f>
        <v/>
      </c>
      <c r="V788">
        <f t="shared" si="48"/>
        <v>1</v>
      </c>
      <c r="W788" s="10">
        <f>SUMIFS(Tabel132[Cluster],Tabel132[ID],A788)</f>
        <v>85</v>
      </c>
      <c r="X788" t="str">
        <f t="shared" si="49"/>
        <v/>
      </c>
      <c r="Y788" t="str">
        <f t="shared" si="50"/>
        <v/>
      </c>
      <c r="Z788" t="str">
        <f t="shared" si="51"/>
        <v/>
      </c>
    </row>
    <row r="789" spans="1:26" x14ac:dyDescent="0.25">
      <c r="A789">
        <v>797</v>
      </c>
      <c r="B789" t="s">
        <v>385</v>
      </c>
      <c r="C789">
        <v>78100</v>
      </c>
      <c r="D789">
        <v>290</v>
      </c>
      <c r="E789">
        <f>IFERROR(IF(OR(HLOOKUP($A789,'Z-scores'!$C$2:$UD$20,3,FALSE)&gt;3,HLOOKUP(A789,'Z-scores'!$C$2:$UD$20,3,FALSE)&lt;-3),"",'Total-corrected counts'!E789),"")</f>
        <v>23.256222267547979</v>
      </c>
      <c r="F789">
        <f>IFERROR(IF(OR(HLOOKUP($A789,'Z-scores'!$C$2:$UD$20,4,FALSE)&gt;3,HLOOKUP($A789,'Z-scores'!$C$2:$UD$20,4,FALSE)&lt;-3),"",'Total-corrected counts'!F789),"")</f>
        <v>29.70301902765063</v>
      </c>
      <c r="G789">
        <f>IFERROR(IF(OR(HLOOKUP($A789,'Z-scores'!$C$2:$UD$20,5,FALSE)&gt;3,HLOOKUP($A789,'Z-scores'!$C$2:$UD$20,5,FALSE)&lt;-3),"",'Total-corrected counts'!G789),"")</f>
        <v>7.9978726061783068</v>
      </c>
      <c r="H789">
        <f>IFERROR(IF(OR(HLOOKUP($A789,'Z-scores'!$C$2:$UD$20,6,FALSE)&gt;3,HLOOKUP($A789,'Z-scores'!$C$2:$UD$20,6,FALSE)&lt;-3),"",'Total-corrected counts'!H789),"")</f>
        <v>15.838324837131902</v>
      </c>
      <c r="I789">
        <f>IFERROR(IF(OR(HLOOKUP($A789,'Z-scores'!$C$2:$UD$20,7,FALSE)&gt;3,HLOOKUP($A789,'Z-scores'!$C$2:$UD$20,7,FALSE)&lt;-3),"",'Total-corrected counts'!I789),"")</f>
        <v>21.955491797475059</v>
      </c>
      <c r="J789">
        <f>IFERROR(IF(OR(HLOOKUP($A789,'Z-scores'!$C$2:$UD$20,8,FALSE)&gt;3,HLOOKUP($A789,'Z-scores'!$C$2:$UD$20,8,FALSE)&lt;-3),"",'Total-corrected counts'!J789),"")</f>
        <v>57.581441399863124</v>
      </c>
      <c r="K789">
        <f>IFERROR(IF(OR(HLOOKUP($A789,'Z-scores'!$C$2:$UD$20,9,FALSE)&gt;3,HLOOKUP($A789,'Z-scores'!$C$2:$UD$20,9,FALSE)&lt;-3),"",'Total-corrected counts'!K789),"")</f>
        <v>22.244272255978597</v>
      </c>
      <c r="L789">
        <f>IFERROR(IF(OR(HLOOKUP($A789,'Z-scores'!$C$2:$UD$20,10,FALSE)&gt;3,HLOOKUP($A789,'Z-scores'!$C$2:$UD$20,10,FALSE)&lt;-3),"",'Total-corrected counts'!L789),"")</f>
        <v>71.597782391425909</v>
      </c>
      <c r="M789">
        <f>IFERROR(IF(OR(HLOOKUP($A789,'Z-scores'!$C$2:$UD$20,11,FALSE)&gt;3,HLOOKUP($A789,'Z-scores'!$C$2:$UD$20,11,FALSE)&lt;-3),"",'Total-corrected counts'!M789),"")</f>
        <v>30.120176601824813</v>
      </c>
      <c r="N789">
        <f>IFERROR(IF(OR(HLOOKUP($A789,'Z-scores'!$C$2:$UD$20,12,FALSE)&gt;3,HLOOKUP($A789,'Z-scores'!$C$2:$UD$20,12,FALSE)&lt;-3),"",'Total-corrected counts'!N789),"")</f>
        <v>2.2727126933753174</v>
      </c>
      <c r="O789">
        <f>IFERROR(IF(OR(HLOOKUP($A789,'Z-scores'!$C$2:$UD$20,13,FALSE)&gt;3,HLOOKUP($A789,'Z-scores'!$C$2:$UD$20,13,FALSE)&lt;-3),"",'Total-corrected counts'!O789),"")</f>
        <v>29.187603294938157</v>
      </c>
      <c r="P789">
        <f>IFERROR(IF(OR(HLOOKUP($A789,'Z-scores'!$C$2:$UD$20,14,FALSE)&gt;3,HLOOKUP($A789,'Z-scores'!$C$2:$UD$20,14,FALSE)&lt;-3),"",'Total-corrected counts'!P789),"")</f>
        <v>61.918525511688998</v>
      </c>
      <c r="Q789">
        <f>IFERROR(IF(OR(HLOOKUP($A789,'Z-scores'!$C$2:$UD$20,15,FALSE)&gt;3,HLOOKUP($A789,'Z-scores'!$C$2:$UD$20,15,FALSE)&lt;-3),"",'Total-corrected counts'!Q789),"")</f>
        <v>1.8039487951572264</v>
      </c>
      <c r="R789">
        <f>IFERROR(IF(OR(HLOOKUP($A789,'Z-scores'!$C$2:$UD$20,16,FALSE)&gt;3,HLOOKUP($A789,'Z-scores'!$C$2:$UD$20,16,FALSE)&lt;-3),"",'Total-corrected counts'!R789),"")</f>
        <v>35.982537650436456</v>
      </c>
      <c r="S789">
        <f>IFERROR(IF(OR(HLOOKUP($A789,'Z-scores'!$C$2:$UD$20,17,FALSE)&gt;3,HLOOKUP($A789,'Z-scores'!$C$2:$UD$20,17,FALSE)&lt;-3),"",'Total-corrected counts'!S789),"")</f>
        <v>27.012091385118811</v>
      </c>
      <c r="T789">
        <f>IFERROR(IF(OR(HLOOKUP($A789,'Z-scores'!$C$2:$UD$20,18,FALSE)&gt;3,HLOOKUP($A789,'Z-scores'!$C$2:$UD$20,18,FALSE)&lt;-3),"",'Total-corrected counts'!T789),"")</f>
        <v>22.431155853148525</v>
      </c>
      <c r="U789">
        <f>IFERROR(IF(OR(HLOOKUP($A789,'Z-scores'!$C$2:$UD$20,19,FALSE)&gt;3,HLOOKUP($A789,'Z-scores'!$C$2:$UD$20,19,FALSE)&lt;-3),"",'Total-corrected counts'!U789),"")</f>
        <v>30.384954196916372</v>
      </c>
      <c r="V789">
        <f t="shared" si="48"/>
        <v>1</v>
      </c>
      <c r="W789" s="10">
        <f>SUMIFS(Tabel132[Cluster],Tabel132[ID],A789)</f>
        <v>85</v>
      </c>
      <c r="X789">
        <f t="shared" si="49"/>
        <v>0.62824070951902922</v>
      </c>
      <c r="Y789">
        <f t="shared" si="50"/>
        <v>31.143844798341814</v>
      </c>
      <c r="Z789">
        <f t="shared" si="51"/>
        <v>26.374191172597481</v>
      </c>
    </row>
    <row r="790" spans="1:26" x14ac:dyDescent="0.25">
      <c r="A790">
        <v>798</v>
      </c>
      <c r="B790" t="s">
        <v>386</v>
      </c>
      <c r="C790">
        <v>100100</v>
      </c>
      <c r="D790">
        <v>967</v>
      </c>
      <c r="E790" t="str">
        <f>IFERROR(IF(OR(HLOOKUP($A790,'Z-scores'!$C$2:$UD$20,3,FALSE)&gt;3,HLOOKUP(A790,'Z-scores'!$C$2:$UD$20,3,FALSE)&lt;-3),"",'Total-corrected counts'!E790),"")</f>
        <v/>
      </c>
      <c r="F790">
        <f>IFERROR(IF(OR(HLOOKUP($A790,'Z-scores'!$C$2:$UD$20,4,FALSE)&gt;3,HLOOKUP($A790,'Z-scores'!$C$2:$UD$20,4,FALSE)&lt;-3),"",'Total-corrected counts'!F790),"")</f>
        <v>2.2394156847690203</v>
      </c>
      <c r="G790">
        <f>IFERROR(IF(OR(HLOOKUP($A790,'Z-scores'!$C$2:$UD$20,5,FALSE)&gt;3,HLOOKUP($A790,'Z-scores'!$C$2:$UD$20,5,FALSE)&lt;-3),"",'Total-corrected counts'!G790),"")</f>
        <v>4.0795194023957357</v>
      </c>
      <c r="H790">
        <f>IFERROR(IF(OR(HLOOKUP($A790,'Z-scores'!$C$2:$UD$20,6,FALSE)&gt;3,HLOOKUP($A790,'Z-scores'!$C$2:$UD$20,6,FALSE)&lt;-3),"",'Total-corrected counts'!H790),"")</f>
        <v>0.94234193610084038</v>
      </c>
      <c r="I790">
        <f>IFERROR(IF(OR(HLOOKUP($A790,'Z-scores'!$C$2:$UD$20,7,FALSE)&gt;3,HLOOKUP($A790,'Z-scores'!$C$2:$UD$20,7,FALSE)&lt;-3),"",'Total-corrected counts'!I790),"")</f>
        <v>4.4699066306693469</v>
      </c>
      <c r="J790">
        <f>IFERROR(IF(OR(HLOOKUP($A790,'Z-scores'!$C$2:$UD$20,8,FALSE)&gt;3,HLOOKUP($A790,'Z-scores'!$C$2:$UD$20,8,FALSE)&lt;-3),"",'Total-corrected counts'!J790),"")</f>
        <v>3.5304257614576122</v>
      </c>
      <c r="K790">
        <f>IFERROR(IF(OR(HLOOKUP($A790,'Z-scores'!$C$2:$UD$20,9,FALSE)&gt;3,HLOOKUP($A790,'Z-scores'!$C$2:$UD$20,9,FALSE)&lt;-3),"",'Total-corrected counts'!K790),"")</f>
        <v>0</v>
      </c>
      <c r="L790">
        <f>IFERROR(IF(OR(HLOOKUP($A790,'Z-scores'!$C$2:$UD$20,10,FALSE)&gt;3,HLOOKUP($A790,'Z-scores'!$C$2:$UD$20,10,FALSE)&lt;-3),"",'Total-corrected counts'!L790),"")</f>
        <v>1.2612075489004562</v>
      </c>
      <c r="M790">
        <f>IFERROR(IF(OR(HLOOKUP($A790,'Z-scores'!$C$2:$UD$20,11,FALSE)&gt;3,HLOOKUP($A790,'Z-scores'!$C$2:$UD$20,11,FALSE)&lt;-3),"",'Total-corrected counts'!M790),"")</f>
        <v>1.4468005894099727</v>
      </c>
      <c r="N790">
        <f>IFERROR(IF(OR(HLOOKUP($A790,'Z-scores'!$C$2:$UD$20,12,FALSE)&gt;3,HLOOKUP($A790,'Z-scores'!$C$2:$UD$20,12,FALSE)&lt;-3),"",'Total-corrected counts'!N790),"")</f>
        <v>0.26576075849953312</v>
      </c>
      <c r="O790">
        <f>IFERROR(IF(OR(HLOOKUP($A790,'Z-scores'!$C$2:$UD$20,13,FALSE)&gt;3,HLOOKUP($A790,'Z-scores'!$C$2:$UD$20,13,FALSE)&lt;-3),"",'Total-corrected counts'!O790),"")</f>
        <v>1.877860329594776</v>
      </c>
      <c r="P790">
        <f>IFERROR(IF(OR(HLOOKUP($A790,'Z-scores'!$C$2:$UD$20,14,FALSE)&gt;3,HLOOKUP($A790,'Z-scores'!$C$2:$UD$20,14,FALSE)&lt;-3),"",'Total-corrected counts'!P790),"")</f>
        <v>0.73509017034859936</v>
      </c>
      <c r="Q790">
        <f>IFERROR(IF(OR(HLOOKUP($A790,'Z-scores'!$C$2:$UD$20,15,FALSE)&gt;3,HLOOKUP($A790,'Z-scores'!$C$2:$UD$20,15,FALSE)&lt;-3),"",'Total-corrected counts'!Q790),"")</f>
        <v>5.9481554867346382</v>
      </c>
      <c r="R790">
        <f>IFERROR(IF(OR(HLOOKUP($A790,'Z-scores'!$C$2:$UD$20,16,FALSE)&gt;3,HLOOKUP($A790,'Z-scores'!$C$2:$UD$20,16,FALSE)&lt;-3),"",'Total-corrected counts'!R790),"")</f>
        <v>3.714455724048396</v>
      </c>
      <c r="S790">
        <f>IFERROR(IF(OR(HLOOKUP($A790,'Z-scores'!$C$2:$UD$20,17,FALSE)&gt;3,HLOOKUP($A790,'Z-scores'!$C$2:$UD$20,17,FALSE)&lt;-3),"",'Total-corrected counts'!S790),"")</f>
        <v>0.58627529533618006</v>
      </c>
      <c r="T790">
        <f>IFERROR(IF(OR(HLOOKUP($A790,'Z-scores'!$C$2:$UD$20,18,FALSE)&gt;3,HLOOKUP($A790,'Z-scores'!$C$2:$UD$20,18,FALSE)&lt;-3),"",'Total-corrected counts'!T790),"")</f>
        <v>0.96219435295007061</v>
      </c>
      <c r="U790">
        <f>IFERROR(IF(OR(HLOOKUP($A790,'Z-scores'!$C$2:$UD$20,19,FALSE)&gt;3,HLOOKUP($A790,'Z-scores'!$C$2:$UD$20,19,FALSE)&lt;-3),"",'Total-corrected counts'!U790),"")</f>
        <v>1.2020326067617588</v>
      </c>
      <c r="V790">
        <f t="shared" si="48"/>
        <v>1</v>
      </c>
      <c r="W790" s="10">
        <f>SUMIFS(Tabel132[Cluster],Tabel132[ID],A790)</f>
        <v>0</v>
      </c>
      <c r="X790">
        <f t="shared" si="49"/>
        <v>0.71477363577816266</v>
      </c>
      <c r="Y790">
        <f t="shared" si="50"/>
        <v>2.2462021942128727</v>
      </c>
      <c r="Z790">
        <f t="shared" si="51"/>
        <v>1.9114780905342439</v>
      </c>
    </row>
    <row r="791" spans="1:26" x14ac:dyDescent="0.25">
      <c r="A791">
        <v>799</v>
      </c>
      <c r="B791" t="s">
        <v>1007</v>
      </c>
      <c r="C791">
        <v>40600</v>
      </c>
      <c r="D791">
        <v>726</v>
      </c>
      <c r="E791" t="str">
        <f>IFERROR(IF(OR(HLOOKUP($A791,'Z-scores'!$C$2:$UD$20,3,FALSE)&gt;3,HLOOKUP(A791,'Z-scores'!$C$2:$UD$20,3,FALSE)&lt;-3),"",'Total-corrected counts'!E791),"")</f>
        <v/>
      </c>
      <c r="F791" t="str">
        <f>IFERROR(IF(OR(HLOOKUP($A791,'Z-scores'!$C$2:$UD$20,4,FALSE)&gt;3,HLOOKUP($A791,'Z-scores'!$C$2:$UD$20,4,FALSE)&lt;-3),"",'Total-corrected counts'!F791),"")</f>
        <v/>
      </c>
      <c r="G791" t="str">
        <f>IFERROR(IF(OR(HLOOKUP($A791,'Z-scores'!$C$2:$UD$20,5,FALSE)&gt;3,HLOOKUP($A791,'Z-scores'!$C$2:$UD$20,5,FALSE)&lt;-3),"",'Total-corrected counts'!G791),"")</f>
        <v/>
      </c>
      <c r="H791" t="str">
        <f>IFERROR(IF(OR(HLOOKUP($A791,'Z-scores'!$C$2:$UD$20,6,FALSE)&gt;3,HLOOKUP($A791,'Z-scores'!$C$2:$UD$20,6,FALSE)&lt;-3),"",'Total-corrected counts'!H791),"")</f>
        <v/>
      </c>
      <c r="I791" t="str">
        <f>IFERROR(IF(OR(HLOOKUP($A791,'Z-scores'!$C$2:$UD$20,7,FALSE)&gt;3,HLOOKUP($A791,'Z-scores'!$C$2:$UD$20,7,FALSE)&lt;-3),"",'Total-corrected counts'!I791),"")</f>
        <v/>
      </c>
      <c r="J791" t="str">
        <f>IFERROR(IF(OR(HLOOKUP($A791,'Z-scores'!$C$2:$UD$20,8,FALSE)&gt;3,HLOOKUP($A791,'Z-scores'!$C$2:$UD$20,8,FALSE)&lt;-3),"",'Total-corrected counts'!J791),"")</f>
        <v/>
      </c>
      <c r="K791" t="str">
        <f>IFERROR(IF(OR(HLOOKUP($A791,'Z-scores'!$C$2:$UD$20,9,FALSE)&gt;3,HLOOKUP($A791,'Z-scores'!$C$2:$UD$20,9,FALSE)&lt;-3),"",'Total-corrected counts'!K791),"")</f>
        <v/>
      </c>
      <c r="L791" t="str">
        <f>IFERROR(IF(OR(HLOOKUP($A791,'Z-scores'!$C$2:$UD$20,10,FALSE)&gt;3,HLOOKUP($A791,'Z-scores'!$C$2:$UD$20,10,FALSE)&lt;-3),"",'Total-corrected counts'!L791),"")</f>
        <v/>
      </c>
      <c r="M791" t="str">
        <f>IFERROR(IF(OR(HLOOKUP($A791,'Z-scores'!$C$2:$UD$20,11,FALSE)&gt;3,HLOOKUP($A791,'Z-scores'!$C$2:$UD$20,11,FALSE)&lt;-3),"",'Total-corrected counts'!M791),"")</f>
        <v/>
      </c>
      <c r="N791" t="str">
        <f>IFERROR(IF(OR(HLOOKUP($A791,'Z-scores'!$C$2:$UD$20,12,FALSE)&gt;3,HLOOKUP($A791,'Z-scores'!$C$2:$UD$20,12,FALSE)&lt;-3),"",'Total-corrected counts'!N791),"")</f>
        <v/>
      </c>
      <c r="O791" t="str">
        <f>IFERROR(IF(OR(HLOOKUP($A791,'Z-scores'!$C$2:$UD$20,13,FALSE)&gt;3,HLOOKUP($A791,'Z-scores'!$C$2:$UD$20,13,FALSE)&lt;-3),"",'Total-corrected counts'!O791),"")</f>
        <v/>
      </c>
      <c r="P791" t="str">
        <f>IFERROR(IF(OR(HLOOKUP($A791,'Z-scores'!$C$2:$UD$20,14,FALSE)&gt;3,HLOOKUP($A791,'Z-scores'!$C$2:$UD$20,14,FALSE)&lt;-3),"",'Total-corrected counts'!P791),"")</f>
        <v/>
      </c>
      <c r="Q791" t="str">
        <f>IFERROR(IF(OR(HLOOKUP($A791,'Z-scores'!$C$2:$UD$20,15,FALSE)&gt;3,HLOOKUP($A791,'Z-scores'!$C$2:$UD$20,15,FALSE)&lt;-3),"",'Total-corrected counts'!Q791),"")</f>
        <v/>
      </c>
      <c r="R791" t="str">
        <f>IFERROR(IF(OR(HLOOKUP($A791,'Z-scores'!$C$2:$UD$20,16,FALSE)&gt;3,HLOOKUP($A791,'Z-scores'!$C$2:$UD$20,16,FALSE)&lt;-3),"",'Total-corrected counts'!R791),"")</f>
        <v/>
      </c>
      <c r="S791" t="str">
        <f>IFERROR(IF(OR(HLOOKUP($A791,'Z-scores'!$C$2:$UD$20,17,FALSE)&gt;3,HLOOKUP($A791,'Z-scores'!$C$2:$UD$20,17,FALSE)&lt;-3),"",'Total-corrected counts'!S791),"")</f>
        <v/>
      </c>
      <c r="T791" t="str">
        <f>IFERROR(IF(OR(HLOOKUP($A791,'Z-scores'!$C$2:$UD$20,18,FALSE)&gt;3,HLOOKUP($A791,'Z-scores'!$C$2:$UD$20,18,FALSE)&lt;-3),"",'Total-corrected counts'!T791),"")</f>
        <v/>
      </c>
      <c r="U791" t="str">
        <f>IFERROR(IF(OR(HLOOKUP($A791,'Z-scores'!$C$2:$UD$20,19,FALSE)&gt;3,HLOOKUP($A791,'Z-scores'!$C$2:$UD$20,19,FALSE)&lt;-3),"",'Total-corrected counts'!U791),"")</f>
        <v/>
      </c>
      <c r="V791">
        <f t="shared" si="48"/>
        <v>1</v>
      </c>
      <c r="W791" s="10">
        <f>SUMIFS(Tabel132[Cluster],Tabel132[ID],A791)</f>
        <v>52</v>
      </c>
      <c r="X791" t="str">
        <f t="shared" si="49"/>
        <v/>
      </c>
      <c r="Y791" t="str">
        <f t="shared" si="50"/>
        <v/>
      </c>
      <c r="Z791" t="str">
        <f t="shared" si="51"/>
        <v/>
      </c>
    </row>
    <row r="792" spans="1:26" x14ac:dyDescent="0.25">
      <c r="A792">
        <v>800</v>
      </c>
      <c r="B792" t="s">
        <v>387</v>
      </c>
      <c r="C792">
        <v>24900</v>
      </c>
      <c r="D792">
        <v>119</v>
      </c>
      <c r="E792" t="str">
        <f>IFERROR(IF(OR(HLOOKUP($A792,'Z-scores'!$C$2:$UD$20,3,FALSE)&gt;3,HLOOKUP(A792,'Z-scores'!$C$2:$UD$20,3,FALSE)&lt;-3),"",'Total-corrected counts'!E792),"")</f>
        <v/>
      </c>
      <c r="F792">
        <f>IFERROR(IF(OR(HLOOKUP($A792,'Z-scores'!$C$2:$UD$20,4,FALSE)&gt;3,HLOOKUP($A792,'Z-scores'!$C$2:$UD$20,4,FALSE)&lt;-3),"",'Total-corrected counts'!F792),"")</f>
        <v>25.060127900986654</v>
      </c>
      <c r="G792">
        <f>IFERROR(IF(OR(HLOOKUP($A792,'Z-scores'!$C$2:$UD$20,5,FALSE)&gt;3,HLOOKUP($A792,'Z-scores'!$C$2:$UD$20,5,FALSE)&lt;-3),"",'Total-corrected counts'!G792),"")</f>
        <v>9.4382955062834668</v>
      </c>
      <c r="H792">
        <f>IFERROR(IF(OR(HLOOKUP($A792,'Z-scores'!$C$2:$UD$20,6,FALSE)&gt;3,HLOOKUP($A792,'Z-scores'!$C$2:$UD$20,6,FALSE)&lt;-3),"",'Total-corrected counts'!H792),"")</f>
        <v>14.742416066999812</v>
      </c>
      <c r="I792">
        <f>IFERROR(IF(OR(HLOOKUP($A792,'Z-scores'!$C$2:$UD$20,7,FALSE)&gt;3,HLOOKUP($A792,'Z-scores'!$C$2:$UD$20,7,FALSE)&lt;-3),"",'Total-corrected counts'!I792),"")</f>
        <v>7.8500426365060845</v>
      </c>
      <c r="J792">
        <f>IFERROR(IF(OR(HLOOKUP($A792,'Z-scores'!$C$2:$UD$20,8,FALSE)&gt;3,HLOOKUP($A792,'Z-scores'!$C$2:$UD$20,8,FALSE)&lt;-3),"",'Total-corrected counts'!J792),"")</f>
        <v>13.308127276779464</v>
      </c>
      <c r="K792">
        <f>IFERROR(IF(OR(HLOOKUP($A792,'Z-scores'!$C$2:$UD$20,9,FALSE)&gt;3,HLOOKUP($A792,'Z-scores'!$C$2:$UD$20,9,FALSE)&lt;-3),"",'Total-corrected counts'!K792),"")</f>
        <v>5.3380901945481911</v>
      </c>
      <c r="L792">
        <f>IFERROR(IF(OR(HLOOKUP($A792,'Z-scores'!$C$2:$UD$20,10,FALSE)&gt;3,HLOOKUP($A792,'Z-scores'!$C$2:$UD$20,10,FALSE)&lt;-3),"",'Total-corrected counts'!L792),"")</f>
        <v>13.326465778941184</v>
      </c>
      <c r="M792">
        <f>IFERROR(IF(OR(HLOOKUP($A792,'Z-scores'!$C$2:$UD$20,11,FALSE)&gt;3,HLOOKUP($A792,'Z-scores'!$C$2:$UD$20,11,FALSE)&lt;-3),"",'Total-corrected counts'!M792),"")</f>
        <v>7.8882885639167934</v>
      </c>
      <c r="N792">
        <f>IFERROR(IF(OR(HLOOKUP($A792,'Z-scores'!$C$2:$UD$20,12,FALSE)&gt;3,HLOOKUP($A792,'Z-scores'!$C$2:$UD$20,12,FALSE)&lt;-3),"",'Total-corrected counts'!N792),"")</f>
        <v>9.2649698911388949</v>
      </c>
      <c r="O792">
        <f>IFERROR(IF(OR(HLOOKUP($A792,'Z-scores'!$C$2:$UD$20,13,FALSE)&gt;3,HLOOKUP($A792,'Z-scores'!$C$2:$UD$20,13,FALSE)&lt;-3),"",'Total-corrected counts'!O792),"")</f>
        <v>3.3855331390185386</v>
      </c>
      <c r="P792">
        <f>IFERROR(IF(OR(HLOOKUP($A792,'Z-scores'!$C$2:$UD$20,14,FALSE)&gt;3,HLOOKUP($A792,'Z-scores'!$C$2:$UD$20,14,FALSE)&lt;-3),"",'Total-corrected counts'!P792),"")</f>
        <v>4.8464665882285569</v>
      </c>
      <c r="Q792">
        <f>IFERROR(IF(OR(HLOOKUP($A792,'Z-scores'!$C$2:$UD$20,15,FALSE)&gt;3,HLOOKUP($A792,'Z-scores'!$C$2:$UD$20,15,FALSE)&lt;-3),"",'Total-corrected counts'!Q792),"")</f>
        <v>6.2699409474924144</v>
      </c>
      <c r="R792">
        <f>IFERROR(IF(OR(HLOOKUP($A792,'Z-scores'!$C$2:$UD$20,16,FALSE)&gt;3,HLOOKUP($A792,'Z-scores'!$C$2:$UD$20,16,FALSE)&lt;-3),"",'Total-corrected counts'!R792),"")</f>
        <v>7.2806537762631454</v>
      </c>
      <c r="S792">
        <f>IFERROR(IF(OR(HLOOKUP($A792,'Z-scores'!$C$2:$UD$20,17,FALSE)&gt;3,HLOOKUP($A792,'Z-scores'!$C$2:$UD$20,17,FALSE)&lt;-3),"",'Total-corrected counts'!S792),"")</f>
        <v>10.395529542303562</v>
      </c>
      <c r="T792">
        <f>IFERROR(IF(OR(HLOOKUP($A792,'Z-scores'!$C$2:$UD$20,18,FALSE)&gt;3,HLOOKUP($A792,'Z-scores'!$C$2:$UD$20,18,FALSE)&lt;-3),"",'Total-corrected counts'!T792),"")</f>
        <v>11.563514277417813</v>
      </c>
      <c r="U792">
        <f>IFERROR(IF(OR(HLOOKUP($A792,'Z-scores'!$C$2:$UD$20,19,FALSE)&gt;3,HLOOKUP($A792,'Z-scores'!$C$2:$UD$20,19,FALSE)&lt;-3),"",'Total-corrected counts'!U792),"")</f>
        <v>6.0014840980199011</v>
      </c>
      <c r="V792">
        <f t="shared" si="48"/>
        <v>1</v>
      </c>
      <c r="W792" s="10">
        <f>SUMIFS(Tabel132[Cluster],Tabel132[ID],A792)</f>
        <v>32</v>
      </c>
      <c r="X792">
        <f t="shared" si="49"/>
        <v>6.8029379186654193E-2</v>
      </c>
      <c r="Y792">
        <f t="shared" si="50"/>
        <v>12.118981740620205</v>
      </c>
      <c r="Z792">
        <f t="shared" si="51"/>
        <v>7.3760115324853537</v>
      </c>
    </row>
    <row r="793" spans="1:26" x14ac:dyDescent="0.25">
      <c r="A793">
        <v>801</v>
      </c>
      <c r="B793" t="s">
        <v>1008</v>
      </c>
      <c r="C793">
        <v>13500</v>
      </c>
      <c r="D793">
        <v>669</v>
      </c>
      <c r="E793" t="str">
        <f>IFERROR(IF(OR(HLOOKUP($A793,'Z-scores'!$C$2:$UD$20,3,FALSE)&gt;3,HLOOKUP(A793,'Z-scores'!$C$2:$UD$20,3,FALSE)&lt;-3),"",'Total-corrected counts'!E793),"")</f>
        <v/>
      </c>
      <c r="F793" t="str">
        <f>IFERROR(IF(OR(HLOOKUP($A793,'Z-scores'!$C$2:$UD$20,4,FALSE)&gt;3,HLOOKUP($A793,'Z-scores'!$C$2:$UD$20,4,FALSE)&lt;-3),"",'Total-corrected counts'!F793),"")</f>
        <v/>
      </c>
      <c r="G793" t="str">
        <f>IFERROR(IF(OR(HLOOKUP($A793,'Z-scores'!$C$2:$UD$20,5,FALSE)&gt;3,HLOOKUP($A793,'Z-scores'!$C$2:$UD$20,5,FALSE)&lt;-3),"",'Total-corrected counts'!G793),"")</f>
        <v/>
      </c>
      <c r="H793" t="str">
        <f>IFERROR(IF(OR(HLOOKUP($A793,'Z-scores'!$C$2:$UD$20,6,FALSE)&gt;3,HLOOKUP($A793,'Z-scores'!$C$2:$UD$20,6,FALSE)&lt;-3),"",'Total-corrected counts'!H793),"")</f>
        <v/>
      </c>
      <c r="I793" t="str">
        <f>IFERROR(IF(OR(HLOOKUP($A793,'Z-scores'!$C$2:$UD$20,7,FALSE)&gt;3,HLOOKUP($A793,'Z-scores'!$C$2:$UD$20,7,FALSE)&lt;-3),"",'Total-corrected counts'!I793),"")</f>
        <v/>
      </c>
      <c r="J793" t="str">
        <f>IFERROR(IF(OR(HLOOKUP($A793,'Z-scores'!$C$2:$UD$20,8,FALSE)&gt;3,HLOOKUP($A793,'Z-scores'!$C$2:$UD$20,8,FALSE)&lt;-3),"",'Total-corrected counts'!J793),"")</f>
        <v/>
      </c>
      <c r="K793" t="str">
        <f>IFERROR(IF(OR(HLOOKUP($A793,'Z-scores'!$C$2:$UD$20,9,FALSE)&gt;3,HLOOKUP($A793,'Z-scores'!$C$2:$UD$20,9,FALSE)&lt;-3),"",'Total-corrected counts'!K793),"")</f>
        <v/>
      </c>
      <c r="L793" t="str">
        <f>IFERROR(IF(OR(HLOOKUP($A793,'Z-scores'!$C$2:$UD$20,10,FALSE)&gt;3,HLOOKUP($A793,'Z-scores'!$C$2:$UD$20,10,FALSE)&lt;-3),"",'Total-corrected counts'!L793),"")</f>
        <v/>
      </c>
      <c r="M793" t="str">
        <f>IFERROR(IF(OR(HLOOKUP($A793,'Z-scores'!$C$2:$UD$20,11,FALSE)&gt;3,HLOOKUP($A793,'Z-scores'!$C$2:$UD$20,11,FALSE)&lt;-3),"",'Total-corrected counts'!M793),"")</f>
        <v/>
      </c>
      <c r="N793" t="str">
        <f>IFERROR(IF(OR(HLOOKUP($A793,'Z-scores'!$C$2:$UD$20,12,FALSE)&gt;3,HLOOKUP($A793,'Z-scores'!$C$2:$UD$20,12,FALSE)&lt;-3),"",'Total-corrected counts'!N793),"")</f>
        <v/>
      </c>
      <c r="O793" t="str">
        <f>IFERROR(IF(OR(HLOOKUP($A793,'Z-scores'!$C$2:$UD$20,13,FALSE)&gt;3,HLOOKUP($A793,'Z-scores'!$C$2:$UD$20,13,FALSE)&lt;-3),"",'Total-corrected counts'!O793),"")</f>
        <v/>
      </c>
      <c r="P793" t="str">
        <f>IFERROR(IF(OR(HLOOKUP($A793,'Z-scores'!$C$2:$UD$20,14,FALSE)&gt;3,HLOOKUP($A793,'Z-scores'!$C$2:$UD$20,14,FALSE)&lt;-3),"",'Total-corrected counts'!P793),"")</f>
        <v/>
      </c>
      <c r="Q793" t="str">
        <f>IFERROR(IF(OR(HLOOKUP($A793,'Z-scores'!$C$2:$UD$20,15,FALSE)&gt;3,HLOOKUP($A793,'Z-scores'!$C$2:$UD$20,15,FALSE)&lt;-3),"",'Total-corrected counts'!Q793),"")</f>
        <v/>
      </c>
      <c r="R793" t="str">
        <f>IFERROR(IF(OR(HLOOKUP($A793,'Z-scores'!$C$2:$UD$20,16,FALSE)&gt;3,HLOOKUP($A793,'Z-scores'!$C$2:$UD$20,16,FALSE)&lt;-3),"",'Total-corrected counts'!R793),"")</f>
        <v/>
      </c>
      <c r="S793" t="str">
        <f>IFERROR(IF(OR(HLOOKUP($A793,'Z-scores'!$C$2:$UD$20,17,FALSE)&gt;3,HLOOKUP($A793,'Z-scores'!$C$2:$UD$20,17,FALSE)&lt;-3),"",'Total-corrected counts'!S793),"")</f>
        <v/>
      </c>
      <c r="T793" t="str">
        <f>IFERROR(IF(OR(HLOOKUP($A793,'Z-scores'!$C$2:$UD$20,18,FALSE)&gt;3,HLOOKUP($A793,'Z-scores'!$C$2:$UD$20,18,FALSE)&lt;-3),"",'Total-corrected counts'!T793),"")</f>
        <v/>
      </c>
      <c r="U793" t="str">
        <f>IFERROR(IF(OR(HLOOKUP($A793,'Z-scores'!$C$2:$UD$20,19,FALSE)&gt;3,HLOOKUP($A793,'Z-scores'!$C$2:$UD$20,19,FALSE)&lt;-3),"",'Total-corrected counts'!U793),"")</f>
        <v/>
      </c>
      <c r="V793">
        <f t="shared" si="48"/>
        <v>1</v>
      </c>
      <c r="W793" s="10">
        <f>SUMIFS(Tabel132[Cluster],Tabel132[ID],A793)</f>
        <v>0</v>
      </c>
      <c r="X793" t="str">
        <f t="shared" si="49"/>
        <v/>
      </c>
      <c r="Y793" t="str">
        <f t="shared" si="50"/>
        <v/>
      </c>
      <c r="Z793" t="str">
        <f t="shared" si="51"/>
        <v/>
      </c>
    </row>
    <row r="794" spans="1:26" x14ac:dyDescent="0.25">
      <c r="A794">
        <v>802</v>
      </c>
      <c r="B794" t="s">
        <v>388</v>
      </c>
      <c r="C794">
        <v>115100</v>
      </c>
      <c r="D794">
        <v>1083</v>
      </c>
      <c r="E794">
        <f>IFERROR(IF(OR(HLOOKUP($A794,'Z-scores'!$C$2:$UD$20,3,FALSE)&gt;3,HLOOKUP(A794,'Z-scores'!$C$2:$UD$20,3,FALSE)&lt;-3),"",'Total-corrected counts'!E794),"")</f>
        <v>0.52859295652687155</v>
      </c>
      <c r="F794">
        <f>IFERROR(IF(OR(HLOOKUP($A794,'Z-scores'!$C$2:$UD$20,4,FALSE)&gt;3,HLOOKUP($A794,'Z-scores'!$C$2:$UD$20,4,FALSE)&lt;-3),"",'Total-corrected counts'!F794),"")</f>
        <v>1.6323945834030587</v>
      </c>
      <c r="G794">
        <f>IFERROR(IF(OR(HLOOKUP($A794,'Z-scores'!$C$2:$UD$20,5,FALSE)&gt;3,HLOOKUP($A794,'Z-scores'!$C$2:$UD$20,5,FALSE)&lt;-3),"",'Total-corrected counts'!G794),"")</f>
        <v>1.4102042378651924</v>
      </c>
      <c r="H794">
        <f>IFERROR(IF(OR(HLOOKUP($A794,'Z-scores'!$C$2:$UD$20,6,FALSE)&gt;3,HLOOKUP($A794,'Z-scores'!$C$2:$UD$20,6,FALSE)&lt;-3),"",'Total-corrected counts'!H794),"")</f>
        <v>0.51654298719601621</v>
      </c>
      <c r="I794">
        <f>IFERROR(IF(OR(HLOOKUP($A794,'Z-scores'!$C$2:$UD$20,7,FALSE)&gt;3,HLOOKUP($A794,'Z-scores'!$C$2:$UD$20,7,FALSE)&lt;-3),"",'Total-corrected counts'!I794),"")</f>
        <v>0.81886719267083075</v>
      </c>
      <c r="J794">
        <f>IFERROR(IF(OR(HLOOKUP($A794,'Z-scores'!$C$2:$UD$20,8,FALSE)&gt;3,HLOOKUP($A794,'Z-scores'!$C$2:$UD$20,8,FALSE)&lt;-3),"",'Total-corrected counts'!J794),"")</f>
        <v>3.7276562509245181</v>
      </c>
      <c r="K794">
        <f>IFERROR(IF(OR(HLOOKUP($A794,'Z-scores'!$C$2:$UD$20,9,FALSE)&gt;3,HLOOKUP($A794,'Z-scores'!$C$2:$UD$20,9,FALSE)&lt;-3),"",'Total-corrected counts'!K794),"")</f>
        <v>2.6623557611907018</v>
      </c>
      <c r="L794">
        <f>IFERROR(IF(OR(HLOOKUP($A794,'Z-scores'!$C$2:$UD$20,10,FALSE)&gt;3,HLOOKUP($A794,'Z-scores'!$C$2:$UD$20,10,FALSE)&lt;-3),"",'Total-corrected counts'!L794),"")</f>
        <v>1.8212542576779316</v>
      </c>
      <c r="M794">
        <f>IFERROR(IF(OR(HLOOKUP($A794,'Z-scores'!$C$2:$UD$20,11,FALSE)&gt;3,HLOOKUP($A794,'Z-scores'!$C$2:$UD$20,11,FALSE)&lt;-3),"",'Total-corrected counts'!M794),"")</f>
        <v>0.75104616584020867</v>
      </c>
      <c r="N794">
        <f>IFERROR(IF(OR(HLOOKUP($A794,'Z-scores'!$C$2:$UD$20,12,FALSE)&gt;3,HLOOKUP($A794,'Z-scores'!$C$2:$UD$20,12,FALSE)&lt;-3),"",'Total-corrected counts'!N794),"")</f>
        <v>2.4101751546681793</v>
      </c>
      <c r="O794" t="str">
        <f>IFERROR(IF(OR(HLOOKUP($A794,'Z-scores'!$C$2:$UD$20,13,FALSE)&gt;3,HLOOKUP($A794,'Z-scores'!$C$2:$UD$20,13,FALSE)&lt;-3),"",'Total-corrected counts'!O794),"")</f>
        <v/>
      </c>
      <c r="P794">
        <f>IFERROR(IF(OR(HLOOKUP($A794,'Z-scores'!$C$2:$UD$20,14,FALSE)&gt;3,HLOOKUP($A794,'Z-scores'!$C$2:$UD$20,14,FALSE)&lt;-3),"",'Total-corrected counts'!P794),"")</f>
        <v>0.4231042259564613</v>
      </c>
      <c r="Q794">
        <f>IFERROR(IF(OR(HLOOKUP($A794,'Z-scores'!$C$2:$UD$20,15,FALSE)&gt;3,HLOOKUP($A794,'Z-scores'!$C$2:$UD$20,15,FALSE)&lt;-3),"",'Total-corrected counts'!Q794),"")</f>
        <v>0</v>
      </c>
      <c r="R794">
        <f>IFERROR(IF(OR(HLOOKUP($A794,'Z-scores'!$C$2:$UD$20,16,FALSE)&gt;3,HLOOKUP($A794,'Z-scores'!$C$2:$UD$20,16,FALSE)&lt;-3),"",'Total-corrected counts'!R794),"")</f>
        <v>3.0252578982271188</v>
      </c>
      <c r="S794">
        <f>IFERROR(IF(OR(HLOOKUP($A794,'Z-scores'!$C$2:$UD$20,17,FALSE)&gt;3,HLOOKUP($A794,'Z-scores'!$C$2:$UD$20,17,FALSE)&lt;-3),"",'Total-corrected counts'!S794),"")</f>
        <v>4.8856274611348338E-2</v>
      </c>
      <c r="T794">
        <f>IFERROR(IF(OR(HLOOKUP($A794,'Z-scores'!$C$2:$UD$20,18,FALSE)&gt;3,HLOOKUP($A794,'Z-scores'!$C$2:$UD$20,18,FALSE)&lt;-3),"",'Total-corrected counts'!T794),"")</f>
        <v>0.61855351261075964</v>
      </c>
      <c r="U794">
        <f>IFERROR(IF(OR(HLOOKUP($A794,'Z-scores'!$C$2:$UD$20,19,FALSE)&gt;3,HLOOKUP($A794,'Z-scores'!$C$2:$UD$20,19,FALSE)&lt;-3),"",'Total-corrected counts'!U794),"")</f>
        <v>2.9508381682238123</v>
      </c>
      <c r="V794">
        <f t="shared" si="48"/>
        <v>1</v>
      </c>
      <c r="W794" s="10">
        <f>SUMIFS(Tabel132[Cluster],Tabel132[ID],A794)</f>
        <v>0</v>
      </c>
      <c r="X794">
        <f t="shared" si="49"/>
        <v>0.76489263949036301</v>
      </c>
      <c r="Y794">
        <f t="shared" si="50"/>
        <v>1.5409904881439254</v>
      </c>
      <c r="Z794">
        <f t="shared" si="51"/>
        <v>1.3538264620425255</v>
      </c>
    </row>
    <row r="795" spans="1:26" x14ac:dyDescent="0.25">
      <c r="A795">
        <v>803</v>
      </c>
      <c r="B795" t="s">
        <v>389</v>
      </c>
      <c r="C795">
        <v>51600</v>
      </c>
      <c r="D795">
        <v>623</v>
      </c>
      <c r="E795">
        <f>IFERROR(IF(OR(HLOOKUP($A795,'Z-scores'!$C$2:$UD$20,3,FALSE)&gt;3,HLOOKUP(A795,'Z-scores'!$C$2:$UD$20,3,FALSE)&lt;-3),"",'Total-corrected counts'!E795),"")</f>
        <v>14.486809084178148</v>
      </c>
      <c r="F795">
        <f>IFERROR(IF(OR(HLOOKUP($A795,'Z-scores'!$C$2:$UD$20,4,FALSE)&gt;3,HLOOKUP($A795,'Z-scores'!$C$2:$UD$20,4,FALSE)&lt;-3),"",'Total-corrected counts'!F795),"")</f>
        <v>31.967043675988538</v>
      </c>
      <c r="G795">
        <f>IFERROR(IF(OR(HLOOKUP($A795,'Z-scores'!$C$2:$UD$20,5,FALSE)&gt;3,HLOOKUP($A795,'Z-scores'!$C$2:$UD$20,5,FALSE)&lt;-3),"",'Total-corrected counts'!G795),"")</f>
        <v>13.759564206598949</v>
      </c>
      <c r="H795">
        <f>IFERROR(IF(OR(HLOOKUP($A795,'Z-scores'!$C$2:$UD$20,6,FALSE)&gt;3,HLOOKUP($A795,'Z-scores'!$C$2:$UD$20,6,FALSE)&lt;-3),"",'Total-corrected counts'!H795),"")</f>
        <v>33.700939759221164</v>
      </c>
      <c r="I795">
        <f>IFERROR(IF(OR(HLOOKUP($A795,'Z-scores'!$C$2:$UD$20,7,FALSE)&gt;3,HLOOKUP($A795,'Z-scores'!$C$2:$UD$20,7,FALSE)&lt;-3),"",'Total-corrected counts'!I795),"")</f>
        <v>37.396987430696434</v>
      </c>
      <c r="J795">
        <f>IFERROR(IF(OR(HLOOKUP($A795,'Z-scores'!$C$2:$UD$20,8,FALSE)&gt;3,HLOOKUP($A795,'Z-scores'!$C$2:$UD$20,8,FALSE)&lt;-3),"",'Total-corrected counts'!J795),"")</f>
        <v>65.312876586965828</v>
      </c>
      <c r="K795">
        <f>IFERROR(IF(OR(HLOOKUP($A795,'Z-scores'!$C$2:$UD$20,9,FALSE)&gt;3,HLOOKUP($A795,'Z-scores'!$C$2:$UD$20,9,FALSE)&lt;-3),"",'Total-corrected counts'!K795),"")</f>
        <v>44.925581136072239</v>
      </c>
      <c r="L795">
        <f>IFERROR(IF(OR(HLOOKUP($A795,'Z-scores'!$C$2:$UD$20,10,FALSE)&gt;3,HLOOKUP($A795,'Z-scores'!$C$2:$UD$20,10,FALSE)&lt;-3),"",'Total-corrected counts'!L795),"")</f>
        <v>74.159885838667748</v>
      </c>
      <c r="M795">
        <f>IFERROR(IF(OR(HLOOKUP($A795,'Z-scores'!$C$2:$UD$20,11,FALSE)&gt;3,HLOOKUP($A795,'Z-scores'!$C$2:$UD$20,11,FALSE)&lt;-3),"",'Total-corrected counts'!M795),"")</f>
        <v>42.113877029322126</v>
      </c>
      <c r="N795">
        <f>IFERROR(IF(OR(HLOOKUP($A795,'Z-scores'!$C$2:$UD$20,12,FALSE)&gt;3,HLOOKUP($A795,'Z-scores'!$C$2:$UD$20,12,FALSE)&lt;-3),"",'Total-corrected counts'!N795),"")</f>
        <v>15.890660525454841</v>
      </c>
      <c r="O795">
        <f>IFERROR(IF(OR(HLOOKUP($A795,'Z-scores'!$C$2:$UD$20,13,FALSE)&gt;3,HLOOKUP($A795,'Z-scores'!$C$2:$UD$20,13,FALSE)&lt;-3),"",'Total-corrected counts'!O795),"")</f>
        <v>44.496539924555783</v>
      </c>
      <c r="P795">
        <f>IFERROR(IF(OR(HLOOKUP($A795,'Z-scores'!$C$2:$UD$20,14,FALSE)&gt;3,HLOOKUP($A795,'Z-scores'!$C$2:$UD$20,14,FALSE)&lt;-3),"",'Total-corrected counts'!P795),"")</f>
        <v>49.434813955943312</v>
      </c>
      <c r="Q795">
        <f>IFERROR(IF(OR(HLOOKUP($A795,'Z-scores'!$C$2:$UD$20,15,FALSE)&gt;3,HLOOKUP($A795,'Z-scores'!$C$2:$UD$20,15,FALSE)&lt;-3),"",'Total-corrected counts'!Q795),"")</f>
        <v>7.5668338650919331</v>
      </c>
      <c r="R795">
        <f>IFERROR(IF(OR(HLOOKUP($A795,'Z-scores'!$C$2:$UD$20,16,FALSE)&gt;3,HLOOKUP($A795,'Z-scores'!$C$2:$UD$20,16,FALSE)&lt;-3),"",'Total-corrected counts'!R795),"")</f>
        <v>45.446986863168185</v>
      </c>
      <c r="S795">
        <f>IFERROR(IF(OR(HLOOKUP($A795,'Z-scores'!$C$2:$UD$20,17,FALSE)&gt;3,HLOOKUP($A795,'Z-scores'!$C$2:$UD$20,17,FALSE)&lt;-3),"",'Total-corrected counts'!S795),"")</f>
        <v>27.478940231405034</v>
      </c>
      <c r="T795">
        <f>IFERROR(IF(OR(HLOOKUP($A795,'Z-scores'!$C$2:$UD$20,18,FALSE)&gt;3,HLOOKUP($A795,'Z-scores'!$C$2:$UD$20,18,FALSE)&lt;-3),"",'Total-corrected counts'!T795),"")</f>
        <v>21.855557445580178</v>
      </c>
      <c r="U795">
        <f>IFERROR(IF(OR(HLOOKUP($A795,'Z-scores'!$C$2:$UD$20,19,FALSE)&gt;3,HLOOKUP($A795,'Z-scores'!$C$2:$UD$20,19,FALSE)&lt;-3),"",'Total-corrected counts'!U795),"")</f>
        <v>40.82571395095534</v>
      </c>
      <c r="V795">
        <f t="shared" si="48"/>
        <v>1</v>
      </c>
      <c r="W795" s="10">
        <f>SUMIFS(Tabel132[Cluster],Tabel132[ID],A795)</f>
        <v>72</v>
      </c>
      <c r="X795">
        <f t="shared" si="49"/>
        <v>0.37298618211153045</v>
      </c>
      <c r="Y795">
        <f t="shared" si="50"/>
        <v>39.7581738608568</v>
      </c>
      <c r="Z795">
        <f t="shared" si="51"/>
        <v>31.624505845269326</v>
      </c>
    </row>
    <row r="796" spans="1:26" x14ac:dyDescent="0.25">
      <c r="A796">
        <v>804</v>
      </c>
      <c r="B796" t="s">
        <v>390</v>
      </c>
      <c r="C796">
        <v>78300</v>
      </c>
      <c r="D796">
        <v>797</v>
      </c>
      <c r="E796" t="str">
        <f>IFERROR(IF(OR(HLOOKUP($A796,'Z-scores'!$C$2:$UD$20,3,FALSE)&gt;3,HLOOKUP(A796,'Z-scores'!$C$2:$UD$20,3,FALSE)&lt;-3),"",'Total-corrected counts'!E796),"")</f>
        <v/>
      </c>
      <c r="F796">
        <f>IFERROR(IF(OR(HLOOKUP($A796,'Z-scores'!$C$2:$UD$20,4,FALSE)&gt;3,HLOOKUP($A796,'Z-scores'!$C$2:$UD$20,4,FALSE)&lt;-3),"",'Total-corrected counts'!F796),"")</f>
        <v>0.22968365997630977</v>
      </c>
      <c r="G796">
        <f>IFERROR(IF(OR(HLOOKUP($A796,'Z-scores'!$C$2:$UD$20,5,FALSE)&gt;3,HLOOKUP($A796,'Z-scores'!$C$2:$UD$20,5,FALSE)&lt;-3),"",'Total-corrected counts'!G796),"")</f>
        <v>0</v>
      </c>
      <c r="H796">
        <f>IFERROR(IF(OR(HLOOKUP($A796,'Z-scores'!$C$2:$UD$20,6,FALSE)&gt;3,HLOOKUP($A796,'Z-scores'!$C$2:$UD$20,6,FALSE)&lt;-3),"",'Total-corrected counts'!H796),"")</f>
        <v>6.2822795740056017E-2</v>
      </c>
      <c r="I796">
        <f>IFERROR(IF(OR(HLOOKUP($A796,'Z-scores'!$C$2:$UD$20,7,FALSE)&gt;3,HLOOKUP($A796,'Z-scores'!$C$2:$UD$20,7,FALSE)&lt;-3),"",'Total-corrected counts'!I796),"")</f>
        <v>0.94200511638073015</v>
      </c>
      <c r="J796">
        <f>IFERROR(IF(OR(HLOOKUP($A796,'Z-scores'!$C$2:$UD$20,8,FALSE)&gt;3,HLOOKUP($A796,'Z-scores'!$C$2:$UD$20,8,FALSE)&lt;-3),"",'Total-corrected counts'!J796),"")</f>
        <v>2.1202277617692364</v>
      </c>
      <c r="K796">
        <f>IFERROR(IF(OR(HLOOKUP($A796,'Z-scores'!$C$2:$UD$20,9,FALSE)&gt;3,HLOOKUP($A796,'Z-scores'!$C$2:$UD$20,9,FALSE)&lt;-3),"",'Total-corrected counts'!K796),"")</f>
        <v>0.49501087017113554</v>
      </c>
      <c r="L796">
        <f>IFERROR(IF(OR(HLOOKUP($A796,'Z-scores'!$C$2:$UD$20,10,FALSE)&gt;3,HLOOKUP($A796,'Z-scores'!$C$2:$UD$20,10,FALSE)&lt;-3),"",'Total-corrected counts'!L796),"")</f>
        <v>2.0902530705553017</v>
      </c>
      <c r="M796">
        <f>IFERROR(IF(OR(HLOOKUP($A796,'Z-scores'!$C$2:$UD$20,11,FALSE)&gt;3,HLOOKUP($A796,'Z-scores'!$C$2:$UD$20,11,FALSE)&lt;-3),"",'Total-corrected counts'!M796),"")</f>
        <v>9.2152903784074695E-3</v>
      </c>
      <c r="N796">
        <f>IFERROR(IF(OR(HLOOKUP($A796,'Z-scores'!$C$2:$UD$20,12,FALSE)&gt;3,HLOOKUP($A796,'Z-scores'!$C$2:$UD$20,12,FALSE)&lt;-3),"",'Total-corrected counts'!N796),"")</f>
        <v>0.15579078946524355</v>
      </c>
      <c r="O796">
        <f>IFERROR(IF(OR(HLOOKUP($A796,'Z-scores'!$C$2:$UD$20,13,FALSE)&gt;3,HLOOKUP($A796,'Z-scores'!$C$2:$UD$20,13,FALSE)&lt;-3),"",'Total-corrected counts'!O796),"")</f>
        <v>0.92883414151999666</v>
      </c>
      <c r="P796">
        <f>IFERROR(IF(OR(HLOOKUP($A796,'Z-scores'!$C$2:$UD$20,14,FALSE)&gt;3,HLOOKUP($A796,'Z-scores'!$C$2:$UD$20,14,FALSE)&lt;-3),"",'Total-corrected counts'!P796),"")</f>
        <v>2.6326485170624259</v>
      </c>
      <c r="Q796">
        <f>IFERROR(IF(OR(HLOOKUP($A796,'Z-scores'!$C$2:$UD$20,15,FALSE)&gt;3,HLOOKUP($A796,'Z-scores'!$C$2:$UD$20,15,FALSE)&lt;-3),"",'Total-corrected counts'!Q796),"")</f>
        <v>0</v>
      </c>
      <c r="R796">
        <f>IFERROR(IF(OR(HLOOKUP($A796,'Z-scores'!$C$2:$UD$20,16,FALSE)&gt;3,HLOOKUP($A796,'Z-scores'!$C$2:$UD$20,16,FALSE)&lt;-3),"",'Total-corrected counts'!R796),"")</f>
        <v>1.2181170874980716</v>
      </c>
      <c r="S796">
        <f>IFERROR(IF(OR(HLOOKUP($A796,'Z-scores'!$C$2:$UD$20,17,FALSE)&gt;3,HLOOKUP($A796,'Z-scores'!$C$2:$UD$20,17,FALSE)&lt;-3),"",'Total-corrected counts'!S796),"")</f>
        <v>0</v>
      </c>
      <c r="T796">
        <f>IFERROR(IF(OR(HLOOKUP($A796,'Z-scores'!$C$2:$UD$20,18,FALSE)&gt;3,HLOOKUP($A796,'Z-scores'!$C$2:$UD$20,18,FALSE)&lt;-3),"",'Total-corrected counts'!T796),"")</f>
        <v>0.5240522815174492</v>
      </c>
      <c r="U796">
        <f>IFERROR(IF(OR(HLOOKUP($A796,'Z-scores'!$C$2:$UD$20,19,FALSE)&gt;3,HLOOKUP($A796,'Z-scores'!$C$2:$UD$20,19,FALSE)&lt;-3),"",'Total-corrected counts'!U796),"")</f>
        <v>0.96770134046163259</v>
      </c>
      <c r="V796">
        <f t="shared" si="48"/>
        <v>1</v>
      </c>
      <c r="W796" s="10">
        <f>SUMIFS(Tabel132[Cluster],Tabel132[ID],A796)</f>
        <v>85</v>
      </c>
      <c r="X796">
        <f t="shared" si="49"/>
        <v>0.89459302815184527</v>
      </c>
      <c r="Y796">
        <f t="shared" si="50"/>
        <v>0.74365232062139719</v>
      </c>
      <c r="Z796">
        <f t="shared" si="51"/>
        <v>0.80339301969060251</v>
      </c>
    </row>
    <row r="797" spans="1:26" x14ac:dyDescent="0.25">
      <c r="A797">
        <v>805</v>
      </c>
      <c r="B797" t="s">
        <v>391</v>
      </c>
      <c r="C797">
        <v>17700</v>
      </c>
      <c r="D797">
        <v>533</v>
      </c>
      <c r="E797">
        <f>IFERROR(IF(OR(HLOOKUP($A797,'Z-scores'!$C$2:$UD$20,3,FALSE)&gt;3,HLOOKUP(A797,'Z-scores'!$C$2:$UD$20,3,FALSE)&lt;-3),"",'Total-corrected counts'!E797),"")</f>
        <v>0.68922544508274075</v>
      </c>
      <c r="F797">
        <f>IFERROR(IF(OR(HLOOKUP($A797,'Z-scores'!$C$2:$UD$20,4,FALSE)&gt;3,HLOOKUP($A797,'Z-scores'!$C$2:$UD$20,4,FALSE)&lt;-3),"",'Total-corrected counts'!F797),"")</f>
        <v>0.771080858491897</v>
      </c>
      <c r="G797">
        <f>IFERROR(IF(OR(HLOOKUP($A797,'Z-scores'!$C$2:$UD$20,5,FALSE)&gt;3,HLOOKUP($A797,'Z-scores'!$C$2:$UD$20,5,FALSE)&lt;-3),"",'Total-corrected counts'!G797),"")</f>
        <v>2.0951605819711432</v>
      </c>
      <c r="H797">
        <f>IFERROR(IF(OR(HLOOKUP($A797,'Z-scores'!$C$2:$UD$20,6,FALSE)&gt;3,HLOOKUP($A797,'Z-scores'!$C$2:$UD$20,6,FALSE)&lt;-3),"",'Total-corrected counts'!H797),"")</f>
        <v>1.7520579700837846</v>
      </c>
      <c r="I797">
        <f>IFERROR(IF(OR(HLOOKUP($A797,'Z-scores'!$C$2:$UD$20,7,FALSE)&gt;3,HLOOKUP($A797,'Z-scores'!$C$2:$UD$20,7,FALSE)&lt;-3),"",'Total-corrected counts'!I797),"")</f>
        <v>1.4099292264783478</v>
      </c>
      <c r="J797">
        <f>IFERROR(IF(OR(HLOOKUP($A797,'Z-scores'!$C$2:$UD$20,8,FALSE)&gt;3,HLOOKUP($A797,'Z-scores'!$C$2:$UD$20,8,FALSE)&lt;-3),"",'Total-corrected counts'!J797),"")</f>
        <v>0.84809110470769467</v>
      </c>
      <c r="K797">
        <f>IFERROR(IF(OR(HLOOKUP($A797,'Z-scores'!$C$2:$UD$20,9,FALSE)&gt;3,HLOOKUP($A797,'Z-scores'!$C$2:$UD$20,9,FALSE)&lt;-3),"",'Total-corrected counts'!K797),"")</f>
        <v>11.871341769329394</v>
      </c>
      <c r="L797">
        <f>IFERROR(IF(OR(HLOOKUP($A797,'Z-scores'!$C$2:$UD$20,10,FALSE)&gt;3,HLOOKUP($A797,'Z-scores'!$C$2:$UD$20,10,FALSE)&lt;-3),"",'Total-corrected counts'!L797),"")</f>
        <v>1.2876664485277387</v>
      </c>
      <c r="M797">
        <f>IFERROR(IF(OR(HLOOKUP($A797,'Z-scores'!$C$2:$UD$20,11,FALSE)&gt;3,HLOOKUP($A797,'Z-scores'!$C$2:$UD$20,11,FALSE)&lt;-3),"",'Total-corrected counts'!M797),"")</f>
        <v>1.4928770413020098</v>
      </c>
      <c r="N797">
        <f>IFERROR(IF(OR(HLOOKUP($A797,'Z-scores'!$C$2:$UD$20,12,FALSE)&gt;3,HLOOKUP($A797,'Z-scores'!$C$2:$UD$20,12,FALSE)&lt;-3),"",'Total-corrected counts'!N797),"")</f>
        <v>2.4834884673577058</v>
      </c>
      <c r="O797">
        <f>IFERROR(IF(OR(HLOOKUP($A797,'Z-scores'!$C$2:$UD$20,13,FALSE)&gt;3,HLOOKUP($A797,'Z-scores'!$C$2:$UD$20,13,FALSE)&lt;-3),"",'Total-corrected counts'!O797),"")</f>
        <v>3.1836126734707131</v>
      </c>
      <c r="P797">
        <f>IFERROR(IF(OR(HLOOKUP($A797,'Z-scores'!$C$2:$UD$20,14,FALSE)&gt;3,HLOOKUP($A797,'Z-scores'!$C$2:$UD$20,14,FALSE)&lt;-3),"",'Total-corrected counts'!P797),"")</f>
        <v>0.42737800601662757</v>
      </c>
      <c r="Q797">
        <f>IFERROR(IF(OR(HLOOKUP($A797,'Z-scores'!$C$2:$UD$20,15,FALSE)&gt;3,HLOOKUP($A797,'Z-scores'!$C$2:$UD$20,15,FALSE)&lt;-3),"",'Total-corrected counts'!Q797),"")</f>
        <v>8.4736837999547561</v>
      </c>
      <c r="R797">
        <f>IFERROR(IF(OR(HLOOKUP($A797,'Z-scores'!$C$2:$UD$20,16,FALSE)&gt;3,HLOOKUP($A797,'Z-scores'!$C$2:$UD$20,16,FALSE)&lt;-3),"",'Total-corrected counts'!R797),"")</f>
        <v>3.7585323291881294</v>
      </c>
      <c r="S797">
        <f>IFERROR(IF(OR(HLOOKUP($A797,'Z-scores'!$C$2:$UD$20,17,FALSE)&gt;3,HLOOKUP($A797,'Z-scores'!$C$2:$UD$20,17,FALSE)&lt;-3),"",'Total-corrected counts'!S797),"")</f>
        <v>0.4722773212430339</v>
      </c>
      <c r="T797">
        <f>IFERROR(IF(OR(HLOOKUP($A797,'Z-scores'!$C$2:$UD$20,18,FALSE)&gt;3,HLOOKUP($A797,'Z-scores'!$C$2:$UD$20,18,FALSE)&lt;-3),"",'Total-corrected counts'!T797),"")</f>
        <v>11.21128241607002</v>
      </c>
      <c r="U797">
        <f>IFERROR(IF(OR(HLOOKUP($A797,'Z-scores'!$C$2:$UD$20,19,FALSE)&gt;3,HLOOKUP($A797,'Z-scores'!$C$2:$UD$20,19,FALSE)&lt;-3),"",'Total-corrected counts'!U797),"")</f>
        <v>1.2844824967562476</v>
      </c>
      <c r="V797">
        <f t="shared" si="48"/>
        <v>1</v>
      </c>
      <c r="W797" s="10">
        <f>SUMIFS(Tabel132[Cluster],Tabel132[ID],A797)</f>
        <v>22</v>
      </c>
      <c r="X797">
        <f t="shared" si="49"/>
        <v>0.4383643201099795</v>
      </c>
      <c r="Y797">
        <f t="shared" si="50"/>
        <v>2.4686033828860832</v>
      </c>
      <c r="Z797">
        <f t="shared" si="51"/>
        <v>3.9118421887571539</v>
      </c>
    </row>
    <row r="798" spans="1:26" x14ac:dyDescent="0.25">
      <c r="A798">
        <v>806</v>
      </c>
      <c r="B798" t="s">
        <v>392</v>
      </c>
      <c r="C798">
        <v>7900</v>
      </c>
      <c r="D798">
        <v>378</v>
      </c>
      <c r="E798">
        <f>IFERROR(IF(OR(HLOOKUP($A798,'Z-scores'!$C$2:$UD$20,3,FALSE)&gt;3,HLOOKUP(A798,'Z-scores'!$C$2:$UD$20,3,FALSE)&lt;-3),"",'Total-corrected counts'!E798),"")</f>
        <v>8.6274588911576675</v>
      </c>
      <c r="F798">
        <f>IFERROR(IF(OR(HLOOKUP($A798,'Z-scores'!$C$2:$UD$20,4,FALSE)&gt;3,HLOOKUP($A798,'Z-scores'!$C$2:$UD$20,4,FALSE)&lt;-3),"",'Total-corrected counts'!F798),"")</f>
        <v>58.602145245384179</v>
      </c>
      <c r="G798">
        <f>IFERROR(IF(OR(HLOOKUP($A798,'Z-scores'!$C$2:$UD$20,5,FALSE)&gt;3,HLOOKUP($A798,'Z-scores'!$C$2:$UD$20,5,FALSE)&lt;-3),"",'Total-corrected counts'!G798),"")</f>
        <v>111.11402105636384</v>
      </c>
      <c r="H798">
        <f>IFERROR(IF(OR(HLOOKUP($A798,'Z-scores'!$C$2:$UD$20,6,FALSE)&gt;3,HLOOKUP($A798,'Z-scores'!$C$2:$UD$20,6,FALSE)&lt;-3),"",'Total-corrected counts'!H798),"")</f>
        <v>45.427861630698288</v>
      </c>
      <c r="I798">
        <f>IFERROR(IF(OR(HLOOKUP($A798,'Z-scores'!$C$2:$UD$20,7,FALSE)&gt;3,HLOOKUP($A798,'Z-scores'!$C$2:$UD$20,7,FALSE)&lt;-3),"",'Total-corrected counts'!I798),"")</f>
        <v>35.248230661958694</v>
      </c>
      <c r="J798">
        <f>IFERROR(IF(OR(HLOOKUP($A798,'Z-scores'!$C$2:$UD$20,8,FALSE)&gt;3,HLOOKUP($A798,'Z-scores'!$C$2:$UD$20,8,FALSE)&lt;-3),"",'Total-corrected counts'!J798),"")</f>
        <v>46.250549779989385</v>
      </c>
      <c r="K798">
        <f>IFERROR(IF(OR(HLOOKUP($A798,'Z-scores'!$C$2:$UD$20,9,FALSE)&gt;3,HLOOKUP($A798,'Z-scores'!$C$2:$UD$20,9,FALSE)&lt;-3),"",'Total-corrected counts'!K798),"")</f>
        <v>83.964546518758013</v>
      </c>
      <c r="L798">
        <f>IFERROR(IF(OR(HLOOKUP($A798,'Z-scores'!$C$2:$UD$20,10,FALSE)&gt;3,HLOOKUP($A798,'Z-scores'!$C$2:$UD$20,10,FALSE)&lt;-3),"",'Total-corrected counts'!L798),"")</f>
        <v>71.408160277430383</v>
      </c>
      <c r="M798">
        <f>IFERROR(IF(OR(HLOOKUP($A798,'Z-scores'!$C$2:$UD$20,11,FALSE)&gt;3,HLOOKUP($A798,'Z-scores'!$C$2:$UD$20,11,FALSE)&lt;-3),"",'Total-corrected counts'!M798),"")</f>
        <v>46.463494087930457</v>
      </c>
      <c r="N798">
        <f>IFERROR(IF(OR(HLOOKUP($A798,'Z-scores'!$C$2:$UD$20,12,FALSE)&gt;3,HLOOKUP($A798,'Z-scores'!$C$2:$UD$20,12,FALSE)&lt;-3),"",'Total-corrected counts'!N798),"")</f>
        <v>40.890500152583328</v>
      </c>
      <c r="O798">
        <f>IFERROR(IF(OR(HLOOKUP($A798,'Z-scores'!$C$2:$UD$20,13,FALSE)&gt;3,HLOOKUP($A798,'Z-scores'!$C$2:$UD$20,13,FALSE)&lt;-3),"",'Total-corrected counts'!O798),"")</f>
        <v>81.249429995352457</v>
      </c>
      <c r="P798">
        <f>IFERROR(IF(OR(HLOOKUP($A798,'Z-scores'!$C$2:$UD$20,14,FALSE)&gt;3,HLOOKUP($A798,'Z-scores'!$C$2:$UD$20,14,FALSE)&lt;-3),"",'Total-corrected counts'!P798),"")</f>
        <v>54.524886007601346</v>
      </c>
      <c r="Q798">
        <f>IFERROR(IF(OR(HLOOKUP($A798,'Z-scores'!$C$2:$UD$20,15,FALSE)&gt;3,HLOOKUP($A798,'Z-scores'!$C$2:$UD$20,15,FALSE)&lt;-3),"",'Total-corrected counts'!Q798),"")</f>
        <v>92.420684759460485</v>
      </c>
      <c r="R798">
        <f>IFERROR(IF(OR(HLOOKUP($A798,'Z-scores'!$C$2:$UD$20,16,FALSE)&gt;3,HLOOKUP($A798,'Z-scores'!$C$2:$UD$20,16,FALSE)&lt;-3),"",'Total-corrected counts'!R798),"")</f>
        <v>60.853763841556621</v>
      </c>
      <c r="S798">
        <f>IFERROR(IF(OR(HLOOKUP($A798,'Z-scores'!$C$2:$UD$20,17,FALSE)&gt;3,HLOOKUP($A798,'Z-scores'!$C$2:$UD$20,17,FALSE)&lt;-3),"",'Total-corrected counts'!S798),"")</f>
        <v>97.061132227878687</v>
      </c>
      <c r="T798">
        <f>IFERROR(IF(OR(HLOOKUP($A798,'Z-scores'!$C$2:$UD$20,18,FALSE)&gt;3,HLOOKUP($A798,'Z-scores'!$C$2:$UD$20,18,FALSE)&lt;-3),"",'Total-corrected counts'!T798),"")</f>
        <v>52.044405269388641</v>
      </c>
      <c r="U798">
        <f>IFERROR(IF(OR(HLOOKUP($A798,'Z-scores'!$C$2:$UD$20,19,FALSE)&gt;3,HLOOKUP($A798,'Z-scores'!$C$2:$UD$20,19,FALSE)&lt;-3),"",'Total-corrected counts'!U798),"")</f>
        <v>35.180066220280068</v>
      </c>
      <c r="V798">
        <f t="shared" si="48"/>
        <v>1</v>
      </c>
      <c r="W798" s="10">
        <f>SUMIFS(Tabel132[Cluster],Tabel132[ID],A798)</f>
        <v>11</v>
      </c>
      <c r="X798">
        <f t="shared" si="49"/>
        <v>0.55273474727835814</v>
      </c>
      <c r="Y798">
        <f t="shared" si="50"/>
        <v>56.345163127741216</v>
      </c>
      <c r="Z798">
        <f t="shared" si="51"/>
        <v>64.278108559262691</v>
      </c>
    </row>
    <row r="799" spans="1:26" x14ac:dyDescent="0.25">
      <c r="A799">
        <v>807</v>
      </c>
      <c r="B799" t="s">
        <v>1009</v>
      </c>
      <c r="C799">
        <v>40700</v>
      </c>
      <c r="D799">
        <v>799</v>
      </c>
      <c r="E799" t="str">
        <f>IFERROR(IF(OR(HLOOKUP($A799,'Z-scores'!$C$2:$UD$20,3,FALSE)&gt;3,HLOOKUP(A799,'Z-scores'!$C$2:$UD$20,3,FALSE)&lt;-3),"",'Total-corrected counts'!E799),"")</f>
        <v/>
      </c>
      <c r="F799" t="str">
        <f>IFERROR(IF(OR(HLOOKUP($A799,'Z-scores'!$C$2:$UD$20,4,FALSE)&gt;3,HLOOKUP($A799,'Z-scores'!$C$2:$UD$20,4,FALSE)&lt;-3),"",'Total-corrected counts'!F799),"")</f>
        <v/>
      </c>
      <c r="G799" t="str">
        <f>IFERROR(IF(OR(HLOOKUP($A799,'Z-scores'!$C$2:$UD$20,5,FALSE)&gt;3,HLOOKUP($A799,'Z-scores'!$C$2:$UD$20,5,FALSE)&lt;-3),"",'Total-corrected counts'!G799),"")</f>
        <v/>
      </c>
      <c r="H799" t="str">
        <f>IFERROR(IF(OR(HLOOKUP($A799,'Z-scores'!$C$2:$UD$20,6,FALSE)&gt;3,HLOOKUP($A799,'Z-scores'!$C$2:$UD$20,6,FALSE)&lt;-3),"",'Total-corrected counts'!H799),"")</f>
        <v/>
      </c>
      <c r="I799" t="str">
        <f>IFERROR(IF(OR(HLOOKUP($A799,'Z-scores'!$C$2:$UD$20,7,FALSE)&gt;3,HLOOKUP($A799,'Z-scores'!$C$2:$UD$20,7,FALSE)&lt;-3),"",'Total-corrected counts'!I799),"")</f>
        <v/>
      </c>
      <c r="J799" t="str">
        <f>IFERROR(IF(OR(HLOOKUP($A799,'Z-scores'!$C$2:$UD$20,8,FALSE)&gt;3,HLOOKUP($A799,'Z-scores'!$C$2:$UD$20,8,FALSE)&lt;-3),"",'Total-corrected counts'!J799),"")</f>
        <v/>
      </c>
      <c r="K799" t="str">
        <f>IFERROR(IF(OR(HLOOKUP($A799,'Z-scores'!$C$2:$UD$20,9,FALSE)&gt;3,HLOOKUP($A799,'Z-scores'!$C$2:$UD$20,9,FALSE)&lt;-3),"",'Total-corrected counts'!K799),"")</f>
        <v/>
      </c>
      <c r="L799" t="str">
        <f>IFERROR(IF(OR(HLOOKUP($A799,'Z-scores'!$C$2:$UD$20,10,FALSE)&gt;3,HLOOKUP($A799,'Z-scores'!$C$2:$UD$20,10,FALSE)&lt;-3),"",'Total-corrected counts'!L799),"")</f>
        <v/>
      </c>
      <c r="M799" t="str">
        <f>IFERROR(IF(OR(HLOOKUP($A799,'Z-scores'!$C$2:$UD$20,11,FALSE)&gt;3,HLOOKUP($A799,'Z-scores'!$C$2:$UD$20,11,FALSE)&lt;-3),"",'Total-corrected counts'!M799),"")</f>
        <v/>
      </c>
      <c r="N799" t="str">
        <f>IFERROR(IF(OR(HLOOKUP($A799,'Z-scores'!$C$2:$UD$20,12,FALSE)&gt;3,HLOOKUP($A799,'Z-scores'!$C$2:$UD$20,12,FALSE)&lt;-3),"",'Total-corrected counts'!N799),"")</f>
        <v/>
      </c>
      <c r="O799" t="str">
        <f>IFERROR(IF(OR(HLOOKUP($A799,'Z-scores'!$C$2:$UD$20,13,FALSE)&gt;3,HLOOKUP($A799,'Z-scores'!$C$2:$UD$20,13,FALSE)&lt;-3),"",'Total-corrected counts'!O799),"")</f>
        <v/>
      </c>
      <c r="P799" t="str">
        <f>IFERROR(IF(OR(HLOOKUP($A799,'Z-scores'!$C$2:$UD$20,14,FALSE)&gt;3,HLOOKUP($A799,'Z-scores'!$C$2:$UD$20,14,FALSE)&lt;-3),"",'Total-corrected counts'!P799),"")</f>
        <v/>
      </c>
      <c r="Q799" t="str">
        <f>IFERROR(IF(OR(HLOOKUP($A799,'Z-scores'!$C$2:$UD$20,15,FALSE)&gt;3,HLOOKUP($A799,'Z-scores'!$C$2:$UD$20,15,FALSE)&lt;-3),"",'Total-corrected counts'!Q799),"")</f>
        <v/>
      </c>
      <c r="R799" t="str">
        <f>IFERROR(IF(OR(HLOOKUP($A799,'Z-scores'!$C$2:$UD$20,16,FALSE)&gt;3,HLOOKUP($A799,'Z-scores'!$C$2:$UD$20,16,FALSE)&lt;-3),"",'Total-corrected counts'!R799),"")</f>
        <v/>
      </c>
      <c r="S799" t="str">
        <f>IFERROR(IF(OR(HLOOKUP($A799,'Z-scores'!$C$2:$UD$20,17,FALSE)&gt;3,HLOOKUP($A799,'Z-scores'!$C$2:$UD$20,17,FALSE)&lt;-3),"",'Total-corrected counts'!S799),"")</f>
        <v/>
      </c>
      <c r="T799" t="str">
        <f>IFERROR(IF(OR(HLOOKUP($A799,'Z-scores'!$C$2:$UD$20,18,FALSE)&gt;3,HLOOKUP($A799,'Z-scores'!$C$2:$UD$20,18,FALSE)&lt;-3),"",'Total-corrected counts'!T799),"")</f>
        <v/>
      </c>
      <c r="U799" t="str">
        <f>IFERROR(IF(OR(HLOOKUP($A799,'Z-scores'!$C$2:$UD$20,19,FALSE)&gt;3,HLOOKUP($A799,'Z-scores'!$C$2:$UD$20,19,FALSE)&lt;-3),"",'Total-corrected counts'!U799),"")</f>
        <v/>
      </c>
      <c r="V799">
        <f t="shared" si="48"/>
        <v>1</v>
      </c>
      <c r="W799" s="10">
        <f>SUMIFS(Tabel132[Cluster],Tabel132[ID],A799)</f>
        <v>52</v>
      </c>
      <c r="X799" t="str">
        <f t="shared" si="49"/>
        <v/>
      </c>
      <c r="Y799" t="str">
        <f t="shared" si="50"/>
        <v/>
      </c>
      <c r="Z799" t="str">
        <f t="shared" si="51"/>
        <v/>
      </c>
    </row>
    <row r="800" spans="1:26" x14ac:dyDescent="0.25">
      <c r="A800">
        <v>808</v>
      </c>
      <c r="B800" t="s">
        <v>1010</v>
      </c>
      <c r="C800">
        <v>101400</v>
      </c>
      <c r="D800">
        <v>967</v>
      </c>
      <c r="E800" t="str">
        <f>IFERROR(IF(OR(HLOOKUP($A800,'Z-scores'!$C$2:$UD$20,3,FALSE)&gt;3,HLOOKUP(A800,'Z-scores'!$C$2:$UD$20,3,FALSE)&lt;-3),"",'Total-corrected counts'!E800),"")</f>
        <v/>
      </c>
      <c r="F800" t="str">
        <f>IFERROR(IF(OR(HLOOKUP($A800,'Z-scores'!$C$2:$UD$20,4,FALSE)&gt;3,HLOOKUP($A800,'Z-scores'!$C$2:$UD$20,4,FALSE)&lt;-3),"",'Total-corrected counts'!F800),"")</f>
        <v/>
      </c>
      <c r="G800" t="str">
        <f>IFERROR(IF(OR(HLOOKUP($A800,'Z-scores'!$C$2:$UD$20,5,FALSE)&gt;3,HLOOKUP($A800,'Z-scores'!$C$2:$UD$20,5,FALSE)&lt;-3),"",'Total-corrected counts'!G800),"")</f>
        <v/>
      </c>
      <c r="H800" t="str">
        <f>IFERROR(IF(OR(HLOOKUP($A800,'Z-scores'!$C$2:$UD$20,6,FALSE)&gt;3,HLOOKUP($A800,'Z-scores'!$C$2:$UD$20,6,FALSE)&lt;-3),"",'Total-corrected counts'!H800),"")</f>
        <v/>
      </c>
      <c r="I800" t="str">
        <f>IFERROR(IF(OR(HLOOKUP($A800,'Z-scores'!$C$2:$UD$20,7,FALSE)&gt;3,HLOOKUP($A800,'Z-scores'!$C$2:$UD$20,7,FALSE)&lt;-3),"",'Total-corrected counts'!I800),"")</f>
        <v/>
      </c>
      <c r="J800" t="str">
        <f>IFERROR(IF(OR(HLOOKUP($A800,'Z-scores'!$C$2:$UD$20,8,FALSE)&gt;3,HLOOKUP($A800,'Z-scores'!$C$2:$UD$20,8,FALSE)&lt;-3),"",'Total-corrected counts'!J800),"")</f>
        <v/>
      </c>
      <c r="K800" t="str">
        <f>IFERROR(IF(OR(HLOOKUP($A800,'Z-scores'!$C$2:$UD$20,9,FALSE)&gt;3,HLOOKUP($A800,'Z-scores'!$C$2:$UD$20,9,FALSE)&lt;-3),"",'Total-corrected counts'!K800),"")</f>
        <v/>
      </c>
      <c r="L800" t="str">
        <f>IFERROR(IF(OR(HLOOKUP($A800,'Z-scores'!$C$2:$UD$20,10,FALSE)&gt;3,HLOOKUP($A800,'Z-scores'!$C$2:$UD$20,10,FALSE)&lt;-3),"",'Total-corrected counts'!L800),"")</f>
        <v/>
      </c>
      <c r="M800" t="str">
        <f>IFERROR(IF(OR(HLOOKUP($A800,'Z-scores'!$C$2:$UD$20,11,FALSE)&gt;3,HLOOKUP($A800,'Z-scores'!$C$2:$UD$20,11,FALSE)&lt;-3),"",'Total-corrected counts'!M800),"")</f>
        <v/>
      </c>
      <c r="N800" t="str">
        <f>IFERROR(IF(OR(HLOOKUP($A800,'Z-scores'!$C$2:$UD$20,12,FALSE)&gt;3,HLOOKUP($A800,'Z-scores'!$C$2:$UD$20,12,FALSE)&lt;-3),"",'Total-corrected counts'!N800),"")</f>
        <v/>
      </c>
      <c r="O800" t="str">
        <f>IFERROR(IF(OR(HLOOKUP($A800,'Z-scores'!$C$2:$UD$20,13,FALSE)&gt;3,HLOOKUP($A800,'Z-scores'!$C$2:$UD$20,13,FALSE)&lt;-3),"",'Total-corrected counts'!O800),"")</f>
        <v/>
      </c>
      <c r="P800" t="str">
        <f>IFERROR(IF(OR(HLOOKUP($A800,'Z-scores'!$C$2:$UD$20,14,FALSE)&gt;3,HLOOKUP($A800,'Z-scores'!$C$2:$UD$20,14,FALSE)&lt;-3),"",'Total-corrected counts'!P800),"")</f>
        <v/>
      </c>
      <c r="Q800" t="str">
        <f>IFERROR(IF(OR(HLOOKUP($A800,'Z-scores'!$C$2:$UD$20,15,FALSE)&gt;3,HLOOKUP($A800,'Z-scores'!$C$2:$UD$20,15,FALSE)&lt;-3),"",'Total-corrected counts'!Q800),"")</f>
        <v/>
      </c>
      <c r="R800" t="str">
        <f>IFERROR(IF(OR(HLOOKUP($A800,'Z-scores'!$C$2:$UD$20,16,FALSE)&gt;3,HLOOKUP($A800,'Z-scores'!$C$2:$UD$20,16,FALSE)&lt;-3),"",'Total-corrected counts'!R800),"")</f>
        <v/>
      </c>
      <c r="S800" t="str">
        <f>IFERROR(IF(OR(HLOOKUP($A800,'Z-scores'!$C$2:$UD$20,17,FALSE)&gt;3,HLOOKUP($A800,'Z-scores'!$C$2:$UD$20,17,FALSE)&lt;-3),"",'Total-corrected counts'!S800),"")</f>
        <v/>
      </c>
      <c r="T800" t="str">
        <f>IFERROR(IF(OR(HLOOKUP($A800,'Z-scores'!$C$2:$UD$20,18,FALSE)&gt;3,HLOOKUP($A800,'Z-scores'!$C$2:$UD$20,18,FALSE)&lt;-3),"",'Total-corrected counts'!T800),"")</f>
        <v/>
      </c>
      <c r="U800" t="str">
        <f>IFERROR(IF(OR(HLOOKUP($A800,'Z-scores'!$C$2:$UD$20,19,FALSE)&gt;3,HLOOKUP($A800,'Z-scores'!$C$2:$UD$20,19,FALSE)&lt;-3),"",'Total-corrected counts'!U800),"")</f>
        <v/>
      </c>
      <c r="V800">
        <f t="shared" si="48"/>
        <v>1</v>
      </c>
      <c r="W800" s="10">
        <f>SUMIFS(Tabel132[Cluster],Tabel132[ID],A800)</f>
        <v>0</v>
      </c>
      <c r="X800" t="str">
        <f t="shared" si="49"/>
        <v/>
      </c>
      <c r="Y800" t="str">
        <f t="shared" si="50"/>
        <v/>
      </c>
      <c r="Z800" t="str">
        <f t="shared" si="51"/>
        <v/>
      </c>
    </row>
    <row r="801" spans="1:26" x14ac:dyDescent="0.25">
      <c r="A801">
        <v>809</v>
      </c>
      <c r="B801" t="s">
        <v>1011</v>
      </c>
      <c r="C801">
        <v>52800</v>
      </c>
      <c r="D801">
        <v>803</v>
      </c>
      <c r="E801" t="str">
        <f>IFERROR(IF(OR(HLOOKUP($A801,'Z-scores'!$C$2:$UD$20,3,FALSE)&gt;3,HLOOKUP(A801,'Z-scores'!$C$2:$UD$20,3,FALSE)&lt;-3),"",'Total-corrected counts'!E801),"")</f>
        <v/>
      </c>
      <c r="F801" t="str">
        <f>IFERROR(IF(OR(HLOOKUP($A801,'Z-scores'!$C$2:$UD$20,4,FALSE)&gt;3,HLOOKUP($A801,'Z-scores'!$C$2:$UD$20,4,FALSE)&lt;-3),"",'Total-corrected counts'!F801),"")</f>
        <v/>
      </c>
      <c r="G801" t="str">
        <f>IFERROR(IF(OR(HLOOKUP($A801,'Z-scores'!$C$2:$UD$20,5,FALSE)&gt;3,HLOOKUP($A801,'Z-scores'!$C$2:$UD$20,5,FALSE)&lt;-3),"",'Total-corrected counts'!G801),"")</f>
        <v/>
      </c>
      <c r="H801" t="str">
        <f>IFERROR(IF(OR(HLOOKUP($A801,'Z-scores'!$C$2:$UD$20,6,FALSE)&gt;3,HLOOKUP($A801,'Z-scores'!$C$2:$UD$20,6,FALSE)&lt;-3),"",'Total-corrected counts'!H801),"")</f>
        <v/>
      </c>
      <c r="I801" t="str">
        <f>IFERROR(IF(OR(HLOOKUP($A801,'Z-scores'!$C$2:$UD$20,7,FALSE)&gt;3,HLOOKUP($A801,'Z-scores'!$C$2:$UD$20,7,FALSE)&lt;-3),"",'Total-corrected counts'!I801),"")</f>
        <v/>
      </c>
      <c r="J801" t="str">
        <f>IFERROR(IF(OR(HLOOKUP($A801,'Z-scores'!$C$2:$UD$20,8,FALSE)&gt;3,HLOOKUP($A801,'Z-scores'!$C$2:$UD$20,8,FALSE)&lt;-3),"",'Total-corrected counts'!J801),"")</f>
        <v/>
      </c>
      <c r="K801" t="str">
        <f>IFERROR(IF(OR(HLOOKUP($A801,'Z-scores'!$C$2:$UD$20,9,FALSE)&gt;3,HLOOKUP($A801,'Z-scores'!$C$2:$UD$20,9,FALSE)&lt;-3),"",'Total-corrected counts'!K801),"")</f>
        <v/>
      </c>
      <c r="L801" t="str">
        <f>IFERROR(IF(OR(HLOOKUP($A801,'Z-scores'!$C$2:$UD$20,10,FALSE)&gt;3,HLOOKUP($A801,'Z-scores'!$C$2:$UD$20,10,FALSE)&lt;-3),"",'Total-corrected counts'!L801),"")</f>
        <v/>
      </c>
      <c r="M801" t="str">
        <f>IFERROR(IF(OR(HLOOKUP($A801,'Z-scores'!$C$2:$UD$20,11,FALSE)&gt;3,HLOOKUP($A801,'Z-scores'!$C$2:$UD$20,11,FALSE)&lt;-3),"",'Total-corrected counts'!M801),"")</f>
        <v/>
      </c>
      <c r="N801" t="str">
        <f>IFERROR(IF(OR(HLOOKUP($A801,'Z-scores'!$C$2:$UD$20,12,FALSE)&gt;3,HLOOKUP($A801,'Z-scores'!$C$2:$UD$20,12,FALSE)&lt;-3),"",'Total-corrected counts'!N801),"")</f>
        <v/>
      </c>
      <c r="O801" t="str">
        <f>IFERROR(IF(OR(HLOOKUP($A801,'Z-scores'!$C$2:$UD$20,13,FALSE)&gt;3,HLOOKUP($A801,'Z-scores'!$C$2:$UD$20,13,FALSE)&lt;-3),"",'Total-corrected counts'!O801),"")</f>
        <v/>
      </c>
      <c r="P801" t="str">
        <f>IFERROR(IF(OR(HLOOKUP($A801,'Z-scores'!$C$2:$UD$20,14,FALSE)&gt;3,HLOOKUP($A801,'Z-scores'!$C$2:$UD$20,14,FALSE)&lt;-3),"",'Total-corrected counts'!P801),"")</f>
        <v/>
      </c>
      <c r="Q801" t="str">
        <f>IFERROR(IF(OR(HLOOKUP($A801,'Z-scores'!$C$2:$UD$20,15,FALSE)&gt;3,HLOOKUP($A801,'Z-scores'!$C$2:$UD$20,15,FALSE)&lt;-3),"",'Total-corrected counts'!Q801),"")</f>
        <v/>
      </c>
      <c r="R801" t="str">
        <f>IFERROR(IF(OR(HLOOKUP($A801,'Z-scores'!$C$2:$UD$20,16,FALSE)&gt;3,HLOOKUP($A801,'Z-scores'!$C$2:$UD$20,16,FALSE)&lt;-3),"",'Total-corrected counts'!R801),"")</f>
        <v/>
      </c>
      <c r="S801" t="str">
        <f>IFERROR(IF(OR(HLOOKUP($A801,'Z-scores'!$C$2:$UD$20,17,FALSE)&gt;3,HLOOKUP($A801,'Z-scores'!$C$2:$UD$20,17,FALSE)&lt;-3),"",'Total-corrected counts'!S801),"")</f>
        <v/>
      </c>
      <c r="T801" t="str">
        <f>IFERROR(IF(OR(HLOOKUP($A801,'Z-scores'!$C$2:$UD$20,18,FALSE)&gt;3,HLOOKUP($A801,'Z-scores'!$C$2:$UD$20,18,FALSE)&lt;-3),"",'Total-corrected counts'!T801),"")</f>
        <v/>
      </c>
      <c r="U801" t="str">
        <f>IFERROR(IF(OR(HLOOKUP($A801,'Z-scores'!$C$2:$UD$20,19,FALSE)&gt;3,HLOOKUP($A801,'Z-scores'!$C$2:$UD$20,19,FALSE)&lt;-3),"",'Total-corrected counts'!U801),"")</f>
        <v/>
      </c>
      <c r="V801">
        <f t="shared" si="48"/>
        <v>1</v>
      </c>
      <c r="W801" s="10">
        <f>SUMIFS(Tabel132[Cluster],Tabel132[ID],A801)</f>
        <v>75</v>
      </c>
      <c r="X801" t="str">
        <f t="shared" si="49"/>
        <v/>
      </c>
      <c r="Y801" t="str">
        <f t="shared" si="50"/>
        <v/>
      </c>
      <c r="Z801" t="str">
        <f t="shared" si="51"/>
        <v/>
      </c>
    </row>
    <row r="802" spans="1:26" x14ac:dyDescent="0.25">
      <c r="A802">
        <v>810</v>
      </c>
      <c r="B802" t="s">
        <v>393</v>
      </c>
      <c r="C802">
        <v>19900</v>
      </c>
      <c r="D802">
        <v>48</v>
      </c>
      <c r="E802" t="str">
        <f>IFERROR(IF(OR(HLOOKUP($A802,'Z-scores'!$C$2:$UD$20,3,FALSE)&gt;3,HLOOKUP(A802,'Z-scores'!$C$2:$UD$20,3,FALSE)&lt;-3),"",'Total-corrected counts'!E802),"")</f>
        <v/>
      </c>
      <c r="F802">
        <f>IFERROR(IF(OR(HLOOKUP($A802,'Z-scores'!$C$2:$UD$20,4,FALSE)&gt;3,HLOOKUP($A802,'Z-scores'!$C$2:$UD$20,4,FALSE)&lt;-3),"",'Total-corrected counts'!F802),"")</f>
        <v>12.632601298697038</v>
      </c>
      <c r="G802">
        <f>IFERROR(IF(OR(HLOOKUP($A802,'Z-scores'!$C$2:$UD$20,5,FALSE)&gt;3,HLOOKUP($A802,'Z-scores'!$C$2:$UD$20,5,FALSE)&lt;-3),"",'Total-corrected counts'!G802),"")</f>
        <v>3.7773327799960517</v>
      </c>
      <c r="H802">
        <f>IFERROR(IF(OR(HLOOKUP($A802,'Z-scores'!$C$2:$UD$20,6,FALSE)&gt;3,HLOOKUP($A802,'Z-scores'!$C$2:$UD$20,6,FALSE)&lt;-3),"",'Total-corrected counts'!H802),"")</f>
        <v>8.3344909015140995</v>
      </c>
      <c r="I802">
        <f>IFERROR(IF(OR(HLOOKUP($A802,'Z-scores'!$C$2:$UD$20,7,FALSE)&gt;3,HLOOKUP($A802,'Z-scores'!$C$2:$UD$20,7,FALSE)&lt;-3),"",'Total-corrected counts'!I802),"")</f>
        <v>9.8510338967919497E-2</v>
      </c>
      <c r="J802">
        <f>IFERROR(IF(OR(HLOOKUP($A802,'Z-scores'!$C$2:$UD$20,8,FALSE)&gt;3,HLOOKUP($A802,'Z-scores'!$C$2:$UD$20,8,FALSE)&lt;-3),"",'Total-corrected counts'!J802),"")</f>
        <v>1.7898666919121693</v>
      </c>
      <c r="K802">
        <f>IFERROR(IF(OR(HLOOKUP($A802,'Z-scores'!$C$2:$UD$20,9,FALSE)&gt;3,HLOOKUP($A802,'Z-scores'!$C$2:$UD$20,9,FALSE)&lt;-3),"",'Total-corrected counts'!K802),"")</f>
        <v>3.5854841406990356</v>
      </c>
      <c r="L802">
        <f>IFERROR(IF(OR(HLOOKUP($A802,'Z-scores'!$C$2:$UD$20,10,FALSE)&gt;3,HLOOKUP($A802,'Z-scores'!$C$2:$UD$20,10,FALSE)&lt;-3),"",'Total-corrected counts'!L802),"")</f>
        <v>0.57327615859111647</v>
      </c>
      <c r="M802">
        <f>IFERROR(IF(OR(HLOOKUP($A802,'Z-scores'!$C$2:$UD$20,11,FALSE)&gt;3,HLOOKUP($A802,'Z-scores'!$C$2:$UD$20,11,FALSE)&lt;-3),"",'Total-corrected counts'!M802),"")</f>
        <v>0.64967797167772656</v>
      </c>
      <c r="N802">
        <f>IFERROR(IF(OR(HLOOKUP($A802,'Z-scores'!$C$2:$UD$20,12,FALSE)&gt;3,HLOOKUP($A802,'Z-scores'!$C$2:$UD$20,12,FALSE)&lt;-3),"",'Total-corrected counts'!N802),"")</f>
        <v>8.678463389622685</v>
      </c>
      <c r="O802">
        <f>IFERROR(IF(OR(HLOOKUP($A802,'Z-scores'!$C$2:$UD$20,13,FALSE)&gt;3,HLOOKUP($A802,'Z-scores'!$C$2:$UD$20,13,FALSE)&lt;-3),"",'Total-corrected counts'!O802),"")</f>
        <v>1.9451671514440512</v>
      </c>
      <c r="P802">
        <f>IFERROR(IF(OR(HLOOKUP($A802,'Z-scores'!$C$2:$UD$20,14,FALSE)&gt;3,HLOOKUP($A802,'Z-scores'!$C$2:$UD$20,14,FALSE)&lt;-3),"",'Total-corrected counts'!P802),"")</f>
        <v>0.49148470691912166</v>
      </c>
      <c r="Q802">
        <f>IFERROR(IF(OR(HLOOKUP($A802,'Z-scores'!$C$2:$UD$20,15,FALSE)&gt;3,HLOOKUP($A802,'Z-scores'!$C$2:$UD$20,15,FALSE)&lt;-3),"",'Total-corrected counts'!Q802),"")</f>
        <v>9.7510745684174401E-3</v>
      </c>
      <c r="R802">
        <f>IFERROR(IF(OR(HLOOKUP($A802,'Z-scores'!$C$2:$UD$20,16,FALSE)&gt;3,HLOOKUP($A802,'Z-scores'!$C$2:$UD$20,16,FALSE)&lt;-3),"",'Total-corrected counts'!R802),"")</f>
        <v>1.7310084927604175</v>
      </c>
      <c r="S802">
        <f>IFERROR(IF(OR(HLOOKUP($A802,'Z-scores'!$C$2:$UD$20,17,FALSE)&gt;3,HLOOKUP($A802,'Z-scores'!$C$2:$UD$20,17,FALSE)&lt;-3),"",'Total-corrected counts'!S802),"")</f>
        <v>1.8511099602744203</v>
      </c>
      <c r="T802">
        <f>IFERROR(IF(OR(HLOOKUP($A802,'Z-scores'!$C$2:$UD$20,18,FALSE)&gt;3,HLOOKUP($A802,'Z-scores'!$C$2:$UD$20,18,FALSE)&lt;-3),"",'Total-corrected counts'!T802),"")</f>
        <v>5.7559840756834593</v>
      </c>
      <c r="U802">
        <f>IFERROR(IF(OR(HLOOKUP($A802,'Z-scores'!$C$2:$UD$20,19,FALSE)&gt;3,HLOOKUP($A802,'Z-scores'!$C$2:$UD$20,19,FALSE)&lt;-3),"",'Total-corrected counts'!U802),"")</f>
        <v>8.1278233662988253</v>
      </c>
      <c r="V802">
        <f t="shared" si="48"/>
        <v>1</v>
      </c>
      <c r="W802" s="10">
        <f>SUMIFS(Tabel132[Cluster],Tabel132[ID],A802)</f>
        <v>24</v>
      </c>
      <c r="X802">
        <f t="shared" si="49"/>
        <v>0.85970558838767397</v>
      </c>
      <c r="Y802">
        <f t="shared" si="50"/>
        <v>3.9301550352568948</v>
      </c>
      <c r="Z802">
        <f t="shared" si="51"/>
        <v>3.5738490271964247</v>
      </c>
    </row>
    <row r="803" spans="1:26" x14ac:dyDescent="0.25">
      <c r="A803">
        <v>811</v>
      </c>
      <c r="B803" t="s">
        <v>1012</v>
      </c>
      <c r="C803">
        <v>79200</v>
      </c>
      <c r="D803">
        <v>4</v>
      </c>
      <c r="E803" t="str">
        <f>IFERROR(IF(OR(HLOOKUP($A803,'Z-scores'!$C$2:$UD$20,3,FALSE)&gt;3,HLOOKUP(A803,'Z-scores'!$C$2:$UD$20,3,FALSE)&lt;-3),"",'Total-corrected counts'!E803),"")</f>
        <v/>
      </c>
      <c r="F803" t="str">
        <f>IFERROR(IF(OR(HLOOKUP($A803,'Z-scores'!$C$2:$UD$20,4,FALSE)&gt;3,HLOOKUP($A803,'Z-scores'!$C$2:$UD$20,4,FALSE)&lt;-3),"",'Total-corrected counts'!F803),"")</f>
        <v/>
      </c>
      <c r="G803" t="str">
        <f>IFERROR(IF(OR(HLOOKUP($A803,'Z-scores'!$C$2:$UD$20,5,FALSE)&gt;3,HLOOKUP($A803,'Z-scores'!$C$2:$UD$20,5,FALSE)&lt;-3),"",'Total-corrected counts'!G803),"")</f>
        <v/>
      </c>
      <c r="H803" t="str">
        <f>IFERROR(IF(OR(HLOOKUP($A803,'Z-scores'!$C$2:$UD$20,6,FALSE)&gt;3,HLOOKUP($A803,'Z-scores'!$C$2:$UD$20,6,FALSE)&lt;-3),"",'Total-corrected counts'!H803),"")</f>
        <v/>
      </c>
      <c r="I803" t="str">
        <f>IFERROR(IF(OR(HLOOKUP($A803,'Z-scores'!$C$2:$UD$20,7,FALSE)&gt;3,HLOOKUP($A803,'Z-scores'!$C$2:$UD$20,7,FALSE)&lt;-3),"",'Total-corrected counts'!I803),"")</f>
        <v/>
      </c>
      <c r="J803" t="str">
        <f>IFERROR(IF(OR(HLOOKUP($A803,'Z-scores'!$C$2:$UD$20,8,FALSE)&gt;3,HLOOKUP($A803,'Z-scores'!$C$2:$UD$20,8,FALSE)&lt;-3),"",'Total-corrected counts'!J803),"")</f>
        <v/>
      </c>
      <c r="K803" t="str">
        <f>IFERROR(IF(OR(HLOOKUP($A803,'Z-scores'!$C$2:$UD$20,9,FALSE)&gt;3,HLOOKUP($A803,'Z-scores'!$C$2:$UD$20,9,FALSE)&lt;-3),"",'Total-corrected counts'!K803),"")</f>
        <v/>
      </c>
      <c r="L803" t="str">
        <f>IFERROR(IF(OR(HLOOKUP($A803,'Z-scores'!$C$2:$UD$20,10,FALSE)&gt;3,HLOOKUP($A803,'Z-scores'!$C$2:$UD$20,10,FALSE)&lt;-3),"",'Total-corrected counts'!L803),"")</f>
        <v/>
      </c>
      <c r="M803" t="str">
        <f>IFERROR(IF(OR(HLOOKUP($A803,'Z-scores'!$C$2:$UD$20,11,FALSE)&gt;3,HLOOKUP($A803,'Z-scores'!$C$2:$UD$20,11,FALSE)&lt;-3),"",'Total-corrected counts'!M803),"")</f>
        <v/>
      </c>
      <c r="N803" t="str">
        <f>IFERROR(IF(OR(HLOOKUP($A803,'Z-scores'!$C$2:$UD$20,12,FALSE)&gt;3,HLOOKUP($A803,'Z-scores'!$C$2:$UD$20,12,FALSE)&lt;-3),"",'Total-corrected counts'!N803),"")</f>
        <v/>
      </c>
      <c r="O803" t="str">
        <f>IFERROR(IF(OR(HLOOKUP($A803,'Z-scores'!$C$2:$UD$20,13,FALSE)&gt;3,HLOOKUP($A803,'Z-scores'!$C$2:$UD$20,13,FALSE)&lt;-3),"",'Total-corrected counts'!O803),"")</f>
        <v/>
      </c>
      <c r="P803" t="str">
        <f>IFERROR(IF(OR(HLOOKUP($A803,'Z-scores'!$C$2:$UD$20,14,FALSE)&gt;3,HLOOKUP($A803,'Z-scores'!$C$2:$UD$20,14,FALSE)&lt;-3),"",'Total-corrected counts'!P803),"")</f>
        <v/>
      </c>
      <c r="Q803" t="str">
        <f>IFERROR(IF(OR(HLOOKUP($A803,'Z-scores'!$C$2:$UD$20,15,FALSE)&gt;3,HLOOKUP($A803,'Z-scores'!$C$2:$UD$20,15,FALSE)&lt;-3),"",'Total-corrected counts'!Q803),"")</f>
        <v/>
      </c>
      <c r="R803" t="str">
        <f>IFERROR(IF(OR(HLOOKUP($A803,'Z-scores'!$C$2:$UD$20,16,FALSE)&gt;3,HLOOKUP($A803,'Z-scores'!$C$2:$UD$20,16,FALSE)&lt;-3),"",'Total-corrected counts'!R803),"")</f>
        <v/>
      </c>
      <c r="S803" t="str">
        <f>IFERROR(IF(OR(HLOOKUP($A803,'Z-scores'!$C$2:$UD$20,17,FALSE)&gt;3,HLOOKUP($A803,'Z-scores'!$C$2:$UD$20,17,FALSE)&lt;-3),"",'Total-corrected counts'!S803),"")</f>
        <v/>
      </c>
      <c r="T803" t="str">
        <f>IFERROR(IF(OR(HLOOKUP($A803,'Z-scores'!$C$2:$UD$20,18,FALSE)&gt;3,HLOOKUP($A803,'Z-scores'!$C$2:$UD$20,18,FALSE)&lt;-3),"",'Total-corrected counts'!T803),"")</f>
        <v/>
      </c>
      <c r="U803" t="str">
        <f>IFERROR(IF(OR(HLOOKUP($A803,'Z-scores'!$C$2:$UD$20,19,FALSE)&gt;3,HLOOKUP($A803,'Z-scores'!$C$2:$UD$20,19,FALSE)&lt;-3),"",'Total-corrected counts'!U803),"")</f>
        <v/>
      </c>
      <c r="V803">
        <f t="shared" si="48"/>
        <v>1</v>
      </c>
      <c r="W803" s="10">
        <f>SUMIFS(Tabel132[Cluster],Tabel132[ID],A803)</f>
        <v>86</v>
      </c>
      <c r="X803" t="str">
        <f t="shared" si="49"/>
        <v/>
      </c>
      <c r="Y803" t="str">
        <f t="shared" si="50"/>
        <v/>
      </c>
      <c r="Z803" t="str">
        <f t="shared" si="51"/>
        <v/>
      </c>
    </row>
    <row r="804" spans="1:26" x14ac:dyDescent="0.25">
      <c r="A804">
        <v>812</v>
      </c>
      <c r="B804" t="s">
        <v>1013</v>
      </c>
      <c r="C804">
        <v>104600</v>
      </c>
      <c r="D804">
        <v>326</v>
      </c>
      <c r="E804" t="str">
        <f>IFERROR(IF(OR(HLOOKUP($A804,'Z-scores'!$C$2:$UD$20,3,FALSE)&gt;3,HLOOKUP(A804,'Z-scores'!$C$2:$UD$20,3,FALSE)&lt;-3),"",'Total-corrected counts'!E804),"")</f>
        <v/>
      </c>
      <c r="F804" t="str">
        <f>IFERROR(IF(OR(HLOOKUP($A804,'Z-scores'!$C$2:$UD$20,4,FALSE)&gt;3,HLOOKUP($A804,'Z-scores'!$C$2:$UD$20,4,FALSE)&lt;-3),"",'Total-corrected counts'!F804),"")</f>
        <v/>
      </c>
      <c r="G804" t="str">
        <f>IFERROR(IF(OR(HLOOKUP($A804,'Z-scores'!$C$2:$UD$20,5,FALSE)&gt;3,HLOOKUP($A804,'Z-scores'!$C$2:$UD$20,5,FALSE)&lt;-3),"",'Total-corrected counts'!G804),"")</f>
        <v/>
      </c>
      <c r="H804" t="str">
        <f>IFERROR(IF(OR(HLOOKUP($A804,'Z-scores'!$C$2:$UD$20,6,FALSE)&gt;3,HLOOKUP($A804,'Z-scores'!$C$2:$UD$20,6,FALSE)&lt;-3),"",'Total-corrected counts'!H804),"")</f>
        <v/>
      </c>
      <c r="I804" t="str">
        <f>IFERROR(IF(OR(HLOOKUP($A804,'Z-scores'!$C$2:$UD$20,7,FALSE)&gt;3,HLOOKUP($A804,'Z-scores'!$C$2:$UD$20,7,FALSE)&lt;-3),"",'Total-corrected counts'!I804),"")</f>
        <v/>
      </c>
      <c r="J804" t="str">
        <f>IFERROR(IF(OR(HLOOKUP($A804,'Z-scores'!$C$2:$UD$20,8,FALSE)&gt;3,HLOOKUP($A804,'Z-scores'!$C$2:$UD$20,8,FALSE)&lt;-3),"",'Total-corrected counts'!J804),"")</f>
        <v/>
      </c>
      <c r="K804" t="str">
        <f>IFERROR(IF(OR(HLOOKUP($A804,'Z-scores'!$C$2:$UD$20,9,FALSE)&gt;3,HLOOKUP($A804,'Z-scores'!$C$2:$UD$20,9,FALSE)&lt;-3),"",'Total-corrected counts'!K804),"")</f>
        <v/>
      </c>
      <c r="L804" t="str">
        <f>IFERROR(IF(OR(HLOOKUP($A804,'Z-scores'!$C$2:$UD$20,10,FALSE)&gt;3,HLOOKUP($A804,'Z-scores'!$C$2:$UD$20,10,FALSE)&lt;-3),"",'Total-corrected counts'!L804),"")</f>
        <v/>
      </c>
      <c r="M804" t="str">
        <f>IFERROR(IF(OR(HLOOKUP($A804,'Z-scores'!$C$2:$UD$20,11,FALSE)&gt;3,HLOOKUP($A804,'Z-scores'!$C$2:$UD$20,11,FALSE)&lt;-3),"",'Total-corrected counts'!M804),"")</f>
        <v/>
      </c>
      <c r="N804" t="str">
        <f>IFERROR(IF(OR(HLOOKUP($A804,'Z-scores'!$C$2:$UD$20,12,FALSE)&gt;3,HLOOKUP($A804,'Z-scores'!$C$2:$UD$20,12,FALSE)&lt;-3),"",'Total-corrected counts'!N804),"")</f>
        <v/>
      </c>
      <c r="O804" t="str">
        <f>IFERROR(IF(OR(HLOOKUP($A804,'Z-scores'!$C$2:$UD$20,13,FALSE)&gt;3,HLOOKUP($A804,'Z-scores'!$C$2:$UD$20,13,FALSE)&lt;-3),"",'Total-corrected counts'!O804),"")</f>
        <v/>
      </c>
      <c r="P804" t="str">
        <f>IFERROR(IF(OR(HLOOKUP($A804,'Z-scores'!$C$2:$UD$20,14,FALSE)&gt;3,HLOOKUP($A804,'Z-scores'!$C$2:$UD$20,14,FALSE)&lt;-3),"",'Total-corrected counts'!P804),"")</f>
        <v/>
      </c>
      <c r="Q804" t="str">
        <f>IFERROR(IF(OR(HLOOKUP($A804,'Z-scores'!$C$2:$UD$20,15,FALSE)&gt;3,HLOOKUP($A804,'Z-scores'!$C$2:$UD$20,15,FALSE)&lt;-3),"",'Total-corrected counts'!Q804),"")</f>
        <v/>
      </c>
      <c r="R804" t="str">
        <f>IFERROR(IF(OR(HLOOKUP($A804,'Z-scores'!$C$2:$UD$20,16,FALSE)&gt;3,HLOOKUP($A804,'Z-scores'!$C$2:$UD$20,16,FALSE)&lt;-3),"",'Total-corrected counts'!R804),"")</f>
        <v/>
      </c>
      <c r="S804" t="str">
        <f>IFERROR(IF(OR(HLOOKUP($A804,'Z-scores'!$C$2:$UD$20,17,FALSE)&gt;3,HLOOKUP($A804,'Z-scores'!$C$2:$UD$20,17,FALSE)&lt;-3),"",'Total-corrected counts'!S804),"")</f>
        <v/>
      </c>
      <c r="T804" t="str">
        <f>IFERROR(IF(OR(HLOOKUP($A804,'Z-scores'!$C$2:$UD$20,18,FALSE)&gt;3,HLOOKUP($A804,'Z-scores'!$C$2:$UD$20,18,FALSE)&lt;-3),"",'Total-corrected counts'!T804),"")</f>
        <v/>
      </c>
      <c r="U804" t="str">
        <f>IFERROR(IF(OR(HLOOKUP($A804,'Z-scores'!$C$2:$UD$20,19,FALSE)&gt;3,HLOOKUP($A804,'Z-scores'!$C$2:$UD$20,19,FALSE)&lt;-3),"",'Total-corrected counts'!U804),"")</f>
        <v/>
      </c>
      <c r="V804">
        <f t="shared" si="48"/>
        <v>1</v>
      </c>
      <c r="W804" s="10">
        <f>SUMIFS(Tabel132[Cluster],Tabel132[ID],A804)</f>
        <v>0</v>
      </c>
      <c r="X804" t="str">
        <f t="shared" si="49"/>
        <v/>
      </c>
      <c r="Y804" t="str">
        <f t="shared" si="50"/>
        <v/>
      </c>
      <c r="Z804" t="str">
        <f t="shared" si="51"/>
        <v/>
      </c>
    </row>
    <row r="805" spans="1:26" x14ac:dyDescent="0.25">
      <c r="A805">
        <v>813</v>
      </c>
      <c r="B805" t="s">
        <v>1014</v>
      </c>
      <c r="C805">
        <v>101800</v>
      </c>
      <c r="D805">
        <v>967</v>
      </c>
      <c r="E805" t="str">
        <f>IFERROR(IF(OR(HLOOKUP($A805,'Z-scores'!$C$2:$UD$20,3,FALSE)&gt;3,HLOOKUP(A805,'Z-scores'!$C$2:$UD$20,3,FALSE)&lt;-3),"",'Total-corrected counts'!E805),"")</f>
        <v/>
      </c>
      <c r="F805" t="str">
        <f>IFERROR(IF(OR(HLOOKUP($A805,'Z-scores'!$C$2:$UD$20,4,FALSE)&gt;3,HLOOKUP($A805,'Z-scores'!$C$2:$UD$20,4,FALSE)&lt;-3),"",'Total-corrected counts'!F805),"")</f>
        <v/>
      </c>
      <c r="G805" t="str">
        <f>IFERROR(IF(OR(HLOOKUP($A805,'Z-scores'!$C$2:$UD$20,5,FALSE)&gt;3,HLOOKUP($A805,'Z-scores'!$C$2:$UD$20,5,FALSE)&lt;-3),"",'Total-corrected counts'!G805),"")</f>
        <v/>
      </c>
      <c r="H805" t="str">
        <f>IFERROR(IF(OR(HLOOKUP($A805,'Z-scores'!$C$2:$UD$20,6,FALSE)&gt;3,HLOOKUP($A805,'Z-scores'!$C$2:$UD$20,6,FALSE)&lt;-3),"",'Total-corrected counts'!H805),"")</f>
        <v/>
      </c>
      <c r="I805" t="str">
        <f>IFERROR(IF(OR(HLOOKUP($A805,'Z-scores'!$C$2:$UD$20,7,FALSE)&gt;3,HLOOKUP($A805,'Z-scores'!$C$2:$UD$20,7,FALSE)&lt;-3),"",'Total-corrected counts'!I805),"")</f>
        <v/>
      </c>
      <c r="J805" t="str">
        <f>IFERROR(IF(OR(HLOOKUP($A805,'Z-scores'!$C$2:$UD$20,8,FALSE)&gt;3,HLOOKUP($A805,'Z-scores'!$C$2:$UD$20,8,FALSE)&lt;-3),"",'Total-corrected counts'!J805),"")</f>
        <v/>
      </c>
      <c r="K805" t="str">
        <f>IFERROR(IF(OR(HLOOKUP($A805,'Z-scores'!$C$2:$UD$20,9,FALSE)&gt;3,HLOOKUP($A805,'Z-scores'!$C$2:$UD$20,9,FALSE)&lt;-3),"",'Total-corrected counts'!K805),"")</f>
        <v/>
      </c>
      <c r="L805" t="str">
        <f>IFERROR(IF(OR(HLOOKUP($A805,'Z-scores'!$C$2:$UD$20,10,FALSE)&gt;3,HLOOKUP($A805,'Z-scores'!$C$2:$UD$20,10,FALSE)&lt;-3),"",'Total-corrected counts'!L805),"")</f>
        <v/>
      </c>
      <c r="M805" t="str">
        <f>IFERROR(IF(OR(HLOOKUP($A805,'Z-scores'!$C$2:$UD$20,11,FALSE)&gt;3,HLOOKUP($A805,'Z-scores'!$C$2:$UD$20,11,FALSE)&lt;-3),"",'Total-corrected counts'!M805),"")</f>
        <v/>
      </c>
      <c r="N805" t="str">
        <f>IFERROR(IF(OR(HLOOKUP($A805,'Z-scores'!$C$2:$UD$20,12,FALSE)&gt;3,HLOOKUP($A805,'Z-scores'!$C$2:$UD$20,12,FALSE)&lt;-3),"",'Total-corrected counts'!N805),"")</f>
        <v/>
      </c>
      <c r="O805" t="str">
        <f>IFERROR(IF(OR(HLOOKUP($A805,'Z-scores'!$C$2:$UD$20,13,FALSE)&gt;3,HLOOKUP($A805,'Z-scores'!$C$2:$UD$20,13,FALSE)&lt;-3),"",'Total-corrected counts'!O805),"")</f>
        <v/>
      </c>
      <c r="P805" t="str">
        <f>IFERROR(IF(OR(HLOOKUP($A805,'Z-scores'!$C$2:$UD$20,14,FALSE)&gt;3,HLOOKUP($A805,'Z-scores'!$C$2:$UD$20,14,FALSE)&lt;-3),"",'Total-corrected counts'!P805),"")</f>
        <v/>
      </c>
      <c r="Q805" t="str">
        <f>IFERROR(IF(OR(HLOOKUP($A805,'Z-scores'!$C$2:$UD$20,15,FALSE)&gt;3,HLOOKUP($A805,'Z-scores'!$C$2:$UD$20,15,FALSE)&lt;-3),"",'Total-corrected counts'!Q805),"")</f>
        <v/>
      </c>
      <c r="R805" t="str">
        <f>IFERROR(IF(OR(HLOOKUP($A805,'Z-scores'!$C$2:$UD$20,16,FALSE)&gt;3,HLOOKUP($A805,'Z-scores'!$C$2:$UD$20,16,FALSE)&lt;-3),"",'Total-corrected counts'!R805),"")</f>
        <v/>
      </c>
      <c r="S805" t="str">
        <f>IFERROR(IF(OR(HLOOKUP($A805,'Z-scores'!$C$2:$UD$20,17,FALSE)&gt;3,HLOOKUP($A805,'Z-scores'!$C$2:$UD$20,17,FALSE)&lt;-3),"",'Total-corrected counts'!S805),"")</f>
        <v/>
      </c>
      <c r="T805" t="str">
        <f>IFERROR(IF(OR(HLOOKUP($A805,'Z-scores'!$C$2:$UD$20,18,FALSE)&gt;3,HLOOKUP($A805,'Z-scores'!$C$2:$UD$20,18,FALSE)&lt;-3),"",'Total-corrected counts'!T805),"")</f>
        <v/>
      </c>
      <c r="U805" t="str">
        <f>IFERROR(IF(OR(HLOOKUP($A805,'Z-scores'!$C$2:$UD$20,19,FALSE)&gt;3,HLOOKUP($A805,'Z-scores'!$C$2:$UD$20,19,FALSE)&lt;-3),"",'Total-corrected counts'!U805),"")</f>
        <v/>
      </c>
      <c r="V805">
        <f t="shared" si="48"/>
        <v>1</v>
      </c>
      <c r="W805" s="10">
        <f>SUMIFS(Tabel132[Cluster],Tabel132[ID],A805)</f>
        <v>0</v>
      </c>
      <c r="X805" t="str">
        <f t="shared" si="49"/>
        <v/>
      </c>
      <c r="Y805" t="str">
        <f t="shared" si="50"/>
        <v/>
      </c>
      <c r="Z805" t="str">
        <f t="shared" si="51"/>
        <v/>
      </c>
    </row>
    <row r="806" spans="1:26" x14ac:dyDescent="0.25">
      <c r="A806">
        <v>814</v>
      </c>
      <c r="B806" t="s">
        <v>394</v>
      </c>
      <c r="C806">
        <v>33000</v>
      </c>
      <c r="D806">
        <v>698</v>
      </c>
      <c r="E806" t="str">
        <f>IFERROR(IF(OR(HLOOKUP($A806,'Z-scores'!$C$2:$UD$20,3,FALSE)&gt;3,HLOOKUP(A806,'Z-scores'!$C$2:$UD$20,3,FALSE)&lt;-3),"",'Total-corrected counts'!E806),"")</f>
        <v/>
      </c>
      <c r="F806">
        <f>IFERROR(IF(OR(HLOOKUP($A806,'Z-scores'!$C$2:$UD$20,4,FALSE)&gt;3,HLOOKUP($A806,'Z-scores'!$C$2:$UD$20,4,FALSE)&lt;-3),"",'Total-corrected counts'!F806),"")</f>
        <v>3.9620431345913434</v>
      </c>
      <c r="G806">
        <f>IFERROR(IF(OR(HLOOKUP($A806,'Z-scores'!$C$2:$UD$20,5,FALSE)&gt;3,HLOOKUP($A806,'Z-scores'!$C$2:$UD$20,5,FALSE)&lt;-3),"",'Total-corrected counts'!G806),"")</f>
        <v>4.0694465149824124</v>
      </c>
      <c r="H806">
        <f>IFERROR(IF(OR(HLOOKUP($A806,'Z-scores'!$C$2:$UD$20,6,FALSE)&gt;3,HLOOKUP($A806,'Z-scores'!$C$2:$UD$20,6,FALSE)&lt;-3),"",'Total-corrected counts'!H806),"")</f>
        <v>0.46070050209374414</v>
      </c>
      <c r="I806">
        <f>IFERROR(IF(OR(HLOOKUP($A806,'Z-scores'!$C$2:$UD$20,7,FALSE)&gt;3,HLOOKUP($A806,'Z-scores'!$C$2:$UD$20,7,FALSE)&lt;-3),"",'Total-corrected counts'!I806),"")</f>
        <v>3.1708015355299088</v>
      </c>
      <c r="J806">
        <f>IFERROR(IF(OR(HLOOKUP($A806,'Z-scores'!$C$2:$UD$20,8,FALSE)&gt;3,HLOOKUP($A806,'Z-scores'!$C$2:$UD$20,8,FALSE)&lt;-3),"",'Total-corrected counts'!J806),"")</f>
        <v>2.095573950585873</v>
      </c>
      <c r="K806">
        <f>IFERROR(IF(OR(HLOOKUP($A806,'Z-scores'!$C$2:$UD$20,9,FALSE)&gt;3,HLOOKUP($A806,'Z-scores'!$C$2:$UD$20,9,FALSE)&lt;-3),"",'Total-corrected counts'!K806),"")</f>
        <v>1.6812531356262892</v>
      </c>
      <c r="L806">
        <f>IFERROR(IF(OR(HLOOKUP($A806,'Z-scores'!$C$2:$UD$20,10,FALSE)&gt;3,HLOOKUP($A806,'Z-scores'!$C$2:$UD$20,10,FALSE)&lt;-3),"",'Total-corrected counts'!L806),"")</f>
        <v>2.204908302273525</v>
      </c>
      <c r="M806">
        <f>IFERROR(IF(OR(HLOOKUP($A806,'Z-scores'!$C$2:$UD$20,11,FALSE)&gt;3,HLOOKUP($A806,'Z-scores'!$C$2:$UD$20,11,FALSE)&lt;-3),"",'Total-corrected counts'!M806),"")</f>
        <v>1.3638629760043055</v>
      </c>
      <c r="N806">
        <f>IFERROR(IF(OR(HLOOKUP($A806,'Z-scores'!$C$2:$UD$20,12,FALSE)&gt;3,HLOOKUP($A806,'Z-scores'!$C$2:$UD$20,12,FALSE)&lt;-3),"",'Total-corrected counts'!N806),"")</f>
        <v>0.86143142410193474</v>
      </c>
      <c r="O806">
        <f>IFERROR(IF(OR(HLOOKUP($A806,'Z-scores'!$C$2:$UD$20,13,FALSE)&gt;3,HLOOKUP($A806,'Z-scores'!$C$2:$UD$20,13,FALSE)&lt;-3),"",'Total-corrected counts'!O806),"")</f>
        <v>2.9985189133852068</v>
      </c>
      <c r="P806">
        <f>IFERROR(IF(OR(HLOOKUP($A806,'Z-scores'!$C$2:$UD$20,14,FALSE)&gt;3,HLOOKUP($A806,'Z-scores'!$C$2:$UD$20,14,FALSE)&lt;-3),"",'Total-corrected counts'!P806),"")</f>
        <v>0.8974938126349179</v>
      </c>
      <c r="Q806">
        <f>IFERROR(IF(OR(HLOOKUP($A806,'Z-scores'!$C$2:$UD$20,15,FALSE)&gt;3,HLOOKUP($A806,'Z-scores'!$C$2:$UD$20,15,FALSE)&lt;-3),"",'Total-corrected counts'!Q806),"")</f>
        <v>0</v>
      </c>
      <c r="R806">
        <f>IFERROR(IF(OR(HLOOKUP($A806,'Z-scores'!$C$2:$UD$20,16,FALSE)&gt;3,HLOOKUP($A806,'Z-scores'!$C$2:$UD$20,16,FALSE)&lt;-3),"",'Total-corrected counts'!R806),"")</f>
        <v>0.28449445135645751</v>
      </c>
      <c r="S806">
        <f>IFERROR(IF(OR(HLOOKUP($A806,'Z-scores'!$C$2:$UD$20,17,FALSE)&gt;3,HLOOKUP($A806,'Z-scores'!$C$2:$UD$20,17,FALSE)&lt;-3),"",'Total-corrected counts'!S806),"")</f>
        <v>0.34199392227943831</v>
      </c>
      <c r="T806">
        <f>IFERROR(IF(OR(HLOOKUP($A806,'Z-scores'!$C$2:$UD$20,18,FALSE)&gt;3,HLOOKUP($A806,'Z-scores'!$C$2:$UD$20,18,FALSE)&lt;-3),"",'Total-corrected counts'!T806),"")</f>
        <v>1.3573813193402782</v>
      </c>
      <c r="U806">
        <f>IFERROR(IF(OR(HLOOKUP($A806,'Z-scores'!$C$2:$UD$20,19,FALSE)&gt;3,HLOOKUP($A806,'Z-scores'!$C$2:$UD$20,19,FALSE)&lt;-3),"",'Total-corrected counts'!U806),"")</f>
        <v>1.9527605525010523</v>
      </c>
      <c r="V806">
        <f t="shared" si="48"/>
        <v>1</v>
      </c>
      <c r="W806" s="10">
        <f>SUMIFS(Tabel132[Cluster],Tabel132[ID],A806)</f>
        <v>42</v>
      </c>
      <c r="X806">
        <f t="shared" si="49"/>
        <v>4.0364190236658742E-2</v>
      </c>
      <c r="Y806">
        <f t="shared" si="50"/>
        <v>2.3760737564609249</v>
      </c>
      <c r="Z806">
        <f t="shared" si="51"/>
        <v>1.0867592994499107</v>
      </c>
    </row>
    <row r="807" spans="1:26" x14ac:dyDescent="0.25">
      <c r="A807">
        <v>815</v>
      </c>
      <c r="B807" t="s">
        <v>1015</v>
      </c>
      <c r="C807">
        <v>40800</v>
      </c>
      <c r="D807">
        <v>799</v>
      </c>
      <c r="E807" t="str">
        <f>IFERROR(IF(OR(HLOOKUP($A807,'Z-scores'!$C$2:$UD$20,3,FALSE)&gt;3,HLOOKUP(A807,'Z-scores'!$C$2:$UD$20,3,FALSE)&lt;-3),"",'Total-corrected counts'!E807),"")</f>
        <v/>
      </c>
      <c r="F807" t="str">
        <f>IFERROR(IF(OR(HLOOKUP($A807,'Z-scores'!$C$2:$UD$20,4,FALSE)&gt;3,HLOOKUP($A807,'Z-scores'!$C$2:$UD$20,4,FALSE)&lt;-3),"",'Total-corrected counts'!F807),"")</f>
        <v/>
      </c>
      <c r="G807" t="str">
        <f>IFERROR(IF(OR(HLOOKUP($A807,'Z-scores'!$C$2:$UD$20,5,FALSE)&gt;3,HLOOKUP($A807,'Z-scores'!$C$2:$UD$20,5,FALSE)&lt;-3),"",'Total-corrected counts'!G807),"")</f>
        <v/>
      </c>
      <c r="H807" t="str">
        <f>IFERROR(IF(OR(HLOOKUP($A807,'Z-scores'!$C$2:$UD$20,6,FALSE)&gt;3,HLOOKUP($A807,'Z-scores'!$C$2:$UD$20,6,FALSE)&lt;-3),"",'Total-corrected counts'!H807),"")</f>
        <v/>
      </c>
      <c r="I807" t="str">
        <f>IFERROR(IF(OR(HLOOKUP($A807,'Z-scores'!$C$2:$UD$20,7,FALSE)&gt;3,HLOOKUP($A807,'Z-scores'!$C$2:$UD$20,7,FALSE)&lt;-3),"",'Total-corrected counts'!I807),"")</f>
        <v/>
      </c>
      <c r="J807" t="str">
        <f>IFERROR(IF(OR(HLOOKUP($A807,'Z-scores'!$C$2:$UD$20,8,FALSE)&gt;3,HLOOKUP($A807,'Z-scores'!$C$2:$UD$20,8,FALSE)&lt;-3),"",'Total-corrected counts'!J807),"")</f>
        <v/>
      </c>
      <c r="K807" t="str">
        <f>IFERROR(IF(OR(HLOOKUP($A807,'Z-scores'!$C$2:$UD$20,9,FALSE)&gt;3,HLOOKUP($A807,'Z-scores'!$C$2:$UD$20,9,FALSE)&lt;-3),"",'Total-corrected counts'!K807),"")</f>
        <v/>
      </c>
      <c r="L807" t="str">
        <f>IFERROR(IF(OR(HLOOKUP($A807,'Z-scores'!$C$2:$UD$20,10,FALSE)&gt;3,HLOOKUP($A807,'Z-scores'!$C$2:$UD$20,10,FALSE)&lt;-3),"",'Total-corrected counts'!L807),"")</f>
        <v/>
      </c>
      <c r="M807" t="str">
        <f>IFERROR(IF(OR(HLOOKUP($A807,'Z-scores'!$C$2:$UD$20,11,FALSE)&gt;3,HLOOKUP($A807,'Z-scores'!$C$2:$UD$20,11,FALSE)&lt;-3),"",'Total-corrected counts'!M807),"")</f>
        <v/>
      </c>
      <c r="N807" t="str">
        <f>IFERROR(IF(OR(HLOOKUP($A807,'Z-scores'!$C$2:$UD$20,12,FALSE)&gt;3,HLOOKUP($A807,'Z-scores'!$C$2:$UD$20,12,FALSE)&lt;-3),"",'Total-corrected counts'!N807),"")</f>
        <v/>
      </c>
      <c r="O807" t="str">
        <f>IFERROR(IF(OR(HLOOKUP($A807,'Z-scores'!$C$2:$UD$20,13,FALSE)&gt;3,HLOOKUP($A807,'Z-scores'!$C$2:$UD$20,13,FALSE)&lt;-3),"",'Total-corrected counts'!O807),"")</f>
        <v/>
      </c>
      <c r="P807" t="str">
        <f>IFERROR(IF(OR(HLOOKUP($A807,'Z-scores'!$C$2:$UD$20,14,FALSE)&gt;3,HLOOKUP($A807,'Z-scores'!$C$2:$UD$20,14,FALSE)&lt;-3),"",'Total-corrected counts'!P807),"")</f>
        <v/>
      </c>
      <c r="Q807" t="str">
        <f>IFERROR(IF(OR(HLOOKUP($A807,'Z-scores'!$C$2:$UD$20,15,FALSE)&gt;3,HLOOKUP($A807,'Z-scores'!$C$2:$UD$20,15,FALSE)&lt;-3),"",'Total-corrected counts'!Q807),"")</f>
        <v/>
      </c>
      <c r="R807" t="str">
        <f>IFERROR(IF(OR(HLOOKUP($A807,'Z-scores'!$C$2:$UD$20,16,FALSE)&gt;3,HLOOKUP($A807,'Z-scores'!$C$2:$UD$20,16,FALSE)&lt;-3),"",'Total-corrected counts'!R807),"")</f>
        <v/>
      </c>
      <c r="S807" t="str">
        <f>IFERROR(IF(OR(HLOOKUP($A807,'Z-scores'!$C$2:$UD$20,17,FALSE)&gt;3,HLOOKUP($A807,'Z-scores'!$C$2:$UD$20,17,FALSE)&lt;-3),"",'Total-corrected counts'!S807),"")</f>
        <v/>
      </c>
      <c r="T807" t="str">
        <f>IFERROR(IF(OR(HLOOKUP($A807,'Z-scores'!$C$2:$UD$20,18,FALSE)&gt;3,HLOOKUP($A807,'Z-scores'!$C$2:$UD$20,18,FALSE)&lt;-3),"",'Total-corrected counts'!T807),"")</f>
        <v/>
      </c>
      <c r="U807" t="str">
        <f>IFERROR(IF(OR(HLOOKUP($A807,'Z-scores'!$C$2:$UD$20,19,FALSE)&gt;3,HLOOKUP($A807,'Z-scores'!$C$2:$UD$20,19,FALSE)&lt;-3),"",'Total-corrected counts'!U807),"")</f>
        <v/>
      </c>
      <c r="V807">
        <f t="shared" si="48"/>
        <v>1</v>
      </c>
      <c r="W807" s="10">
        <f>SUMIFS(Tabel132[Cluster],Tabel132[ID],A807)</f>
        <v>52</v>
      </c>
      <c r="X807" t="str">
        <f t="shared" si="49"/>
        <v/>
      </c>
      <c r="Y807" t="str">
        <f t="shared" si="50"/>
        <v/>
      </c>
      <c r="Z807" t="str">
        <f t="shared" si="51"/>
        <v/>
      </c>
    </row>
    <row r="808" spans="1:26" x14ac:dyDescent="0.25">
      <c r="A808">
        <v>816</v>
      </c>
      <c r="B808" t="s">
        <v>395</v>
      </c>
      <c r="C808">
        <v>11600</v>
      </c>
      <c r="D808">
        <v>1002</v>
      </c>
      <c r="E808">
        <f>IFERROR(IF(OR(HLOOKUP($A808,'Z-scores'!$C$2:$UD$20,3,FALSE)&gt;3,HLOOKUP(A808,'Z-scores'!$C$2:$UD$20,3,FALSE)&lt;-3),"",'Total-corrected counts'!E808),"")</f>
        <v>1.4699740522496394</v>
      </c>
      <c r="F808">
        <f>IFERROR(IF(OR(HLOOKUP($A808,'Z-scores'!$C$2:$UD$20,4,FALSE)&gt;3,HLOOKUP($A808,'Z-scores'!$C$2:$UD$20,4,FALSE)&lt;-3),"",'Total-corrected counts'!F808),"")</f>
        <v>9.9420212818316944</v>
      </c>
      <c r="G808">
        <f>IFERROR(IF(OR(HLOOKUP($A808,'Z-scores'!$C$2:$UD$20,5,FALSE)&gt;3,HLOOKUP($A808,'Z-scores'!$C$2:$UD$20,5,FALSE)&lt;-3),"",'Total-corrected counts'!G808),"")</f>
        <v>17.526824099181681</v>
      </c>
      <c r="H808">
        <f>IFERROR(IF(OR(HLOOKUP($A808,'Z-scores'!$C$2:$UD$20,6,FALSE)&gt;3,HLOOKUP($A808,'Z-scores'!$C$2:$UD$20,6,FALSE)&lt;-3),"",'Total-corrected counts'!H808),"")</f>
        <v>6.0589096335965147</v>
      </c>
      <c r="I808">
        <f>IFERROR(IF(OR(HLOOKUP($A808,'Z-scores'!$C$2:$UD$20,7,FALSE)&gt;3,HLOOKUP($A808,'Z-scores'!$C$2:$UD$20,7,FALSE)&lt;-3),"",'Total-corrected counts'!I808),"")</f>
        <v>9.1060494583470586</v>
      </c>
      <c r="J808">
        <f>IFERROR(IF(OR(HLOOKUP($A808,'Z-scores'!$C$2:$UD$20,8,FALSE)&gt;3,HLOOKUP($A808,'Z-scores'!$C$2:$UD$20,8,FALSE)&lt;-3),"",'Total-corrected counts'!J808),"")</f>
        <v>2.1547430974259449</v>
      </c>
      <c r="K808">
        <f>IFERROR(IF(OR(HLOOKUP($A808,'Z-scores'!$C$2:$UD$20,9,FALSE)&gt;3,HLOOKUP($A808,'Z-scores'!$C$2:$UD$20,9,FALSE)&lt;-3),"",'Total-corrected counts'!K808),"")</f>
        <v>6.377167066168683</v>
      </c>
      <c r="L808">
        <f>IFERROR(IF(OR(HLOOKUP($A808,'Z-scores'!$C$2:$UD$20,10,FALSE)&gt;3,HLOOKUP($A808,'Z-scores'!$C$2:$UD$20,10,FALSE)&lt;-3),"",'Total-corrected counts'!L808),"")</f>
        <v>16.201666205105862</v>
      </c>
      <c r="M808">
        <f>IFERROR(IF(OR(HLOOKUP($A808,'Z-scores'!$C$2:$UD$20,11,FALSE)&gt;3,HLOOKUP($A808,'Z-scores'!$C$2:$UD$20,11,FALSE)&lt;-3),"",'Total-corrected counts'!M808),"")</f>
        <v>3.7828767003362662</v>
      </c>
      <c r="N808">
        <f>IFERROR(IF(OR(HLOOKUP($A808,'Z-scores'!$C$2:$UD$20,12,FALSE)&gt;3,HLOOKUP($A808,'Z-scores'!$C$2:$UD$20,12,FALSE)&lt;-3),"",'Total-corrected counts'!N808),"")</f>
        <v>7.3588237612112088</v>
      </c>
      <c r="O808">
        <f>IFERROR(IF(OR(HLOOKUP($A808,'Z-scores'!$C$2:$UD$20,13,FALSE)&gt;3,HLOOKUP($A808,'Z-scores'!$C$2:$UD$20,13,FALSE)&lt;-3),"",'Total-corrected counts'!O808),"")</f>
        <v>4.179753636839985</v>
      </c>
      <c r="P808">
        <f>IFERROR(IF(OR(HLOOKUP($A808,'Z-scores'!$C$2:$UD$20,14,FALSE)&gt;3,HLOOKUP($A808,'Z-scores'!$C$2:$UD$20,14,FALSE)&lt;-3),"",'Total-corrected counts'!P808),"")</f>
        <v>6.2311713277224303</v>
      </c>
      <c r="Q808">
        <f>IFERROR(IF(OR(HLOOKUP($A808,'Z-scores'!$C$2:$UD$20,15,FALSE)&gt;3,HLOOKUP($A808,'Z-scores'!$C$2:$UD$20,15,FALSE)&lt;-3),"",'Total-corrected counts'!Q808),"")</f>
        <v>13.836774812584347</v>
      </c>
      <c r="R808">
        <f>IFERROR(IF(OR(HLOOKUP($A808,'Z-scores'!$C$2:$UD$20,16,FALSE)&gt;3,HLOOKUP($A808,'Z-scores'!$C$2:$UD$20,16,FALSE)&lt;-3),"",'Total-corrected counts'!R808),"")</f>
        <v>4.5999947909466652</v>
      </c>
      <c r="S808">
        <f>IFERROR(IF(OR(HLOOKUP($A808,'Z-scores'!$C$2:$UD$20,17,FALSE)&gt;3,HLOOKUP($A808,'Z-scores'!$C$2:$UD$20,17,FALSE)&lt;-3),"",'Total-corrected counts'!S808),"")</f>
        <v>8.473849407590528</v>
      </c>
      <c r="T808">
        <f>IFERROR(IF(OR(HLOOKUP($A808,'Z-scores'!$C$2:$UD$20,18,FALSE)&gt;3,HLOOKUP($A808,'Z-scores'!$C$2:$UD$20,18,FALSE)&lt;-3),"",'Total-corrected counts'!T808),"")</f>
        <v>9.0119810378984297</v>
      </c>
      <c r="U808">
        <f>IFERROR(IF(OR(HLOOKUP($A808,'Z-scores'!$C$2:$UD$20,19,FALSE)&gt;3,HLOOKUP($A808,'Z-scores'!$C$2:$UD$20,19,FALSE)&lt;-3),"",'Total-corrected counts'!U808),"")</f>
        <v>8.6268621741602036</v>
      </c>
      <c r="V808">
        <f t="shared" si="48"/>
        <v>1</v>
      </c>
      <c r="W808" s="10">
        <f>SUMIFS(Tabel132[Cluster],Tabel132[ID],A808)</f>
        <v>15</v>
      </c>
      <c r="X808">
        <f t="shared" si="49"/>
        <v>0.90404964960090095</v>
      </c>
      <c r="Y808">
        <f t="shared" si="50"/>
        <v>8.0689146215825929</v>
      </c>
      <c r="Z808">
        <f t="shared" si="51"/>
        <v>7.7899013686192244</v>
      </c>
    </row>
    <row r="809" spans="1:26" x14ac:dyDescent="0.25">
      <c r="A809">
        <v>817</v>
      </c>
      <c r="B809" t="s">
        <v>1016</v>
      </c>
      <c r="C809">
        <v>113200</v>
      </c>
      <c r="D809">
        <v>349</v>
      </c>
      <c r="E809" t="str">
        <f>IFERROR(IF(OR(HLOOKUP($A809,'Z-scores'!$C$2:$UD$20,3,FALSE)&gt;3,HLOOKUP(A809,'Z-scores'!$C$2:$UD$20,3,FALSE)&lt;-3),"",'Total-corrected counts'!E809),"")</f>
        <v/>
      </c>
      <c r="F809" t="str">
        <f>IFERROR(IF(OR(HLOOKUP($A809,'Z-scores'!$C$2:$UD$20,4,FALSE)&gt;3,HLOOKUP($A809,'Z-scores'!$C$2:$UD$20,4,FALSE)&lt;-3),"",'Total-corrected counts'!F809),"")</f>
        <v/>
      </c>
      <c r="G809" t="str">
        <f>IFERROR(IF(OR(HLOOKUP($A809,'Z-scores'!$C$2:$UD$20,5,FALSE)&gt;3,HLOOKUP($A809,'Z-scores'!$C$2:$UD$20,5,FALSE)&lt;-3),"",'Total-corrected counts'!G809),"")</f>
        <v/>
      </c>
      <c r="H809" t="str">
        <f>IFERROR(IF(OR(HLOOKUP($A809,'Z-scores'!$C$2:$UD$20,6,FALSE)&gt;3,HLOOKUP($A809,'Z-scores'!$C$2:$UD$20,6,FALSE)&lt;-3),"",'Total-corrected counts'!H809),"")</f>
        <v/>
      </c>
      <c r="I809" t="str">
        <f>IFERROR(IF(OR(HLOOKUP($A809,'Z-scores'!$C$2:$UD$20,7,FALSE)&gt;3,HLOOKUP($A809,'Z-scores'!$C$2:$UD$20,7,FALSE)&lt;-3),"",'Total-corrected counts'!I809),"")</f>
        <v/>
      </c>
      <c r="J809" t="str">
        <f>IFERROR(IF(OR(HLOOKUP($A809,'Z-scores'!$C$2:$UD$20,8,FALSE)&gt;3,HLOOKUP($A809,'Z-scores'!$C$2:$UD$20,8,FALSE)&lt;-3),"",'Total-corrected counts'!J809),"")</f>
        <v/>
      </c>
      <c r="K809" t="str">
        <f>IFERROR(IF(OR(HLOOKUP($A809,'Z-scores'!$C$2:$UD$20,9,FALSE)&gt;3,HLOOKUP($A809,'Z-scores'!$C$2:$UD$20,9,FALSE)&lt;-3),"",'Total-corrected counts'!K809),"")</f>
        <v/>
      </c>
      <c r="L809" t="str">
        <f>IFERROR(IF(OR(HLOOKUP($A809,'Z-scores'!$C$2:$UD$20,10,FALSE)&gt;3,HLOOKUP($A809,'Z-scores'!$C$2:$UD$20,10,FALSE)&lt;-3),"",'Total-corrected counts'!L809),"")</f>
        <v/>
      </c>
      <c r="M809" t="str">
        <f>IFERROR(IF(OR(HLOOKUP($A809,'Z-scores'!$C$2:$UD$20,11,FALSE)&gt;3,HLOOKUP($A809,'Z-scores'!$C$2:$UD$20,11,FALSE)&lt;-3),"",'Total-corrected counts'!M809),"")</f>
        <v/>
      </c>
      <c r="N809" t="str">
        <f>IFERROR(IF(OR(HLOOKUP($A809,'Z-scores'!$C$2:$UD$20,12,FALSE)&gt;3,HLOOKUP($A809,'Z-scores'!$C$2:$UD$20,12,FALSE)&lt;-3),"",'Total-corrected counts'!N809),"")</f>
        <v/>
      </c>
      <c r="O809" t="str">
        <f>IFERROR(IF(OR(HLOOKUP($A809,'Z-scores'!$C$2:$UD$20,13,FALSE)&gt;3,HLOOKUP($A809,'Z-scores'!$C$2:$UD$20,13,FALSE)&lt;-3),"",'Total-corrected counts'!O809),"")</f>
        <v/>
      </c>
      <c r="P809" t="str">
        <f>IFERROR(IF(OR(HLOOKUP($A809,'Z-scores'!$C$2:$UD$20,14,FALSE)&gt;3,HLOOKUP($A809,'Z-scores'!$C$2:$UD$20,14,FALSE)&lt;-3),"",'Total-corrected counts'!P809),"")</f>
        <v/>
      </c>
      <c r="Q809" t="str">
        <f>IFERROR(IF(OR(HLOOKUP($A809,'Z-scores'!$C$2:$UD$20,15,FALSE)&gt;3,HLOOKUP($A809,'Z-scores'!$C$2:$UD$20,15,FALSE)&lt;-3),"",'Total-corrected counts'!Q809),"")</f>
        <v/>
      </c>
      <c r="R809" t="str">
        <f>IFERROR(IF(OR(HLOOKUP($A809,'Z-scores'!$C$2:$UD$20,16,FALSE)&gt;3,HLOOKUP($A809,'Z-scores'!$C$2:$UD$20,16,FALSE)&lt;-3),"",'Total-corrected counts'!R809),"")</f>
        <v/>
      </c>
      <c r="S809" t="str">
        <f>IFERROR(IF(OR(HLOOKUP($A809,'Z-scores'!$C$2:$UD$20,17,FALSE)&gt;3,HLOOKUP($A809,'Z-scores'!$C$2:$UD$20,17,FALSE)&lt;-3),"",'Total-corrected counts'!S809),"")</f>
        <v/>
      </c>
      <c r="T809" t="str">
        <f>IFERROR(IF(OR(HLOOKUP($A809,'Z-scores'!$C$2:$UD$20,18,FALSE)&gt;3,HLOOKUP($A809,'Z-scores'!$C$2:$UD$20,18,FALSE)&lt;-3),"",'Total-corrected counts'!T809),"")</f>
        <v/>
      </c>
      <c r="U809" t="str">
        <f>IFERROR(IF(OR(HLOOKUP($A809,'Z-scores'!$C$2:$UD$20,19,FALSE)&gt;3,HLOOKUP($A809,'Z-scores'!$C$2:$UD$20,19,FALSE)&lt;-3),"",'Total-corrected counts'!U809),"")</f>
        <v/>
      </c>
      <c r="V809">
        <f t="shared" si="48"/>
        <v>1</v>
      </c>
      <c r="W809" s="10">
        <f>SUMIFS(Tabel132[Cluster],Tabel132[ID],A809)</f>
        <v>0</v>
      </c>
      <c r="X809" t="str">
        <f t="shared" si="49"/>
        <v/>
      </c>
      <c r="Y809" t="str">
        <f t="shared" si="50"/>
        <v/>
      </c>
      <c r="Z809" t="str">
        <f t="shared" si="51"/>
        <v/>
      </c>
    </row>
    <row r="810" spans="1:26" x14ac:dyDescent="0.25">
      <c r="A810">
        <v>818</v>
      </c>
      <c r="B810" t="s">
        <v>1017</v>
      </c>
      <c r="C810">
        <v>51700</v>
      </c>
      <c r="D810">
        <v>803</v>
      </c>
      <c r="E810" t="str">
        <f>IFERROR(IF(OR(HLOOKUP($A810,'Z-scores'!$C$2:$UD$20,3,FALSE)&gt;3,HLOOKUP(A810,'Z-scores'!$C$2:$UD$20,3,FALSE)&lt;-3),"",'Total-corrected counts'!E810),"")</f>
        <v/>
      </c>
      <c r="F810" t="str">
        <f>IFERROR(IF(OR(HLOOKUP($A810,'Z-scores'!$C$2:$UD$20,4,FALSE)&gt;3,HLOOKUP($A810,'Z-scores'!$C$2:$UD$20,4,FALSE)&lt;-3),"",'Total-corrected counts'!F810),"")</f>
        <v/>
      </c>
      <c r="G810" t="str">
        <f>IFERROR(IF(OR(HLOOKUP($A810,'Z-scores'!$C$2:$UD$20,5,FALSE)&gt;3,HLOOKUP($A810,'Z-scores'!$C$2:$UD$20,5,FALSE)&lt;-3),"",'Total-corrected counts'!G810),"")</f>
        <v/>
      </c>
      <c r="H810" t="str">
        <f>IFERROR(IF(OR(HLOOKUP($A810,'Z-scores'!$C$2:$UD$20,6,FALSE)&gt;3,HLOOKUP($A810,'Z-scores'!$C$2:$UD$20,6,FALSE)&lt;-3),"",'Total-corrected counts'!H810),"")</f>
        <v/>
      </c>
      <c r="I810" t="str">
        <f>IFERROR(IF(OR(HLOOKUP($A810,'Z-scores'!$C$2:$UD$20,7,FALSE)&gt;3,HLOOKUP($A810,'Z-scores'!$C$2:$UD$20,7,FALSE)&lt;-3),"",'Total-corrected counts'!I810),"")</f>
        <v/>
      </c>
      <c r="J810" t="str">
        <f>IFERROR(IF(OR(HLOOKUP($A810,'Z-scores'!$C$2:$UD$20,8,FALSE)&gt;3,HLOOKUP($A810,'Z-scores'!$C$2:$UD$20,8,FALSE)&lt;-3),"",'Total-corrected counts'!J810),"")</f>
        <v/>
      </c>
      <c r="K810" t="str">
        <f>IFERROR(IF(OR(HLOOKUP($A810,'Z-scores'!$C$2:$UD$20,9,FALSE)&gt;3,HLOOKUP($A810,'Z-scores'!$C$2:$UD$20,9,FALSE)&lt;-3),"",'Total-corrected counts'!K810),"")</f>
        <v/>
      </c>
      <c r="L810" t="str">
        <f>IFERROR(IF(OR(HLOOKUP($A810,'Z-scores'!$C$2:$UD$20,10,FALSE)&gt;3,HLOOKUP($A810,'Z-scores'!$C$2:$UD$20,10,FALSE)&lt;-3),"",'Total-corrected counts'!L810),"")</f>
        <v/>
      </c>
      <c r="M810" t="str">
        <f>IFERROR(IF(OR(HLOOKUP($A810,'Z-scores'!$C$2:$UD$20,11,FALSE)&gt;3,HLOOKUP($A810,'Z-scores'!$C$2:$UD$20,11,FALSE)&lt;-3),"",'Total-corrected counts'!M810),"")</f>
        <v/>
      </c>
      <c r="N810" t="str">
        <f>IFERROR(IF(OR(HLOOKUP($A810,'Z-scores'!$C$2:$UD$20,12,FALSE)&gt;3,HLOOKUP($A810,'Z-scores'!$C$2:$UD$20,12,FALSE)&lt;-3),"",'Total-corrected counts'!N810),"")</f>
        <v/>
      </c>
      <c r="O810" t="str">
        <f>IFERROR(IF(OR(HLOOKUP($A810,'Z-scores'!$C$2:$UD$20,13,FALSE)&gt;3,HLOOKUP($A810,'Z-scores'!$C$2:$UD$20,13,FALSE)&lt;-3),"",'Total-corrected counts'!O810),"")</f>
        <v/>
      </c>
      <c r="P810" t="str">
        <f>IFERROR(IF(OR(HLOOKUP($A810,'Z-scores'!$C$2:$UD$20,14,FALSE)&gt;3,HLOOKUP($A810,'Z-scores'!$C$2:$UD$20,14,FALSE)&lt;-3),"",'Total-corrected counts'!P810),"")</f>
        <v/>
      </c>
      <c r="Q810" t="str">
        <f>IFERROR(IF(OR(HLOOKUP($A810,'Z-scores'!$C$2:$UD$20,15,FALSE)&gt;3,HLOOKUP($A810,'Z-scores'!$C$2:$UD$20,15,FALSE)&lt;-3),"",'Total-corrected counts'!Q810),"")</f>
        <v/>
      </c>
      <c r="R810" t="str">
        <f>IFERROR(IF(OR(HLOOKUP($A810,'Z-scores'!$C$2:$UD$20,16,FALSE)&gt;3,HLOOKUP($A810,'Z-scores'!$C$2:$UD$20,16,FALSE)&lt;-3),"",'Total-corrected counts'!R810),"")</f>
        <v/>
      </c>
      <c r="S810" t="str">
        <f>IFERROR(IF(OR(HLOOKUP($A810,'Z-scores'!$C$2:$UD$20,17,FALSE)&gt;3,HLOOKUP($A810,'Z-scores'!$C$2:$UD$20,17,FALSE)&lt;-3),"",'Total-corrected counts'!S810),"")</f>
        <v/>
      </c>
      <c r="T810" t="str">
        <f>IFERROR(IF(OR(HLOOKUP($A810,'Z-scores'!$C$2:$UD$20,18,FALSE)&gt;3,HLOOKUP($A810,'Z-scores'!$C$2:$UD$20,18,FALSE)&lt;-3),"",'Total-corrected counts'!T810),"")</f>
        <v/>
      </c>
      <c r="U810" t="str">
        <f>IFERROR(IF(OR(HLOOKUP($A810,'Z-scores'!$C$2:$UD$20,19,FALSE)&gt;3,HLOOKUP($A810,'Z-scores'!$C$2:$UD$20,19,FALSE)&lt;-3),"",'Total-corrected counts'!U810),"")</f>
        <v/>
      </c>
      <c r="V810">
        <f t="shared" si="48"/>
        <v>1</v>
      </c>
      <c r="W810" s="10">
        <f>SUMIFS(Tabel132[Cluster],Tabel132[ID],A810)</f>
        <v>72</v>
      </c>
      <c r="X810" t="str">
        <f t="shared" si="49"/>
        <v/>
      </c>
      <c r="Y810" t="str">
        <f t="shared" si="50"/>
        <v/>
      </c>
      <c r="Z810" t="str">
        <f t="shared" si="51"/>
        <v/>
      </c>
    </row>
    <row r="811" spans="1:26" x14ac:dyDescent="0.25">
      <c r="A811">
        <v>819</v>
      </c>
      <c r="B811" t="s">
        <v>396</v>
      </c>
      <c r="C811">
        <v>20000</v>
      </c>
      <c r="D811">
        <v>48</v>
      </c>
      <c r="E811" t="str">
        <f>IFERROR(IF(OR(HLOOKUP($A811,'Z-scores'!$C$2:$UD$20,3,FALSE)&gt;3,HLOOKUP(A811,'Z-scores'!$C$2:$UD$20,3,FALSE)&lt;-3),"",'Total-corrected counts'!E811),"")</f>
        <v/>
      </c>
      <c r="F811">
        <f>IFERROR(IF(OR(HLOOKUP($A811,'Z-scores'!$C$2:$UD$20,4,FALSE)&gt;3,HLOOKUP($A811,'Z-scores'!$C$2:$UD$20,4,FALSE)&lt;-3),"",'Total-corrected counts'!F811),"")</f>
        <v>3.502675814638724</v>
      </c>
      <c r="G811">
        <f>IFERROR(IF(OR(HLOOKUP($A811,'Z-scores'!$C$2:$UD$20,5,FALSE)&gt;3,HLOOKUP($A811,'Z-scores'!$C$2:$UD$20,5,FALSE)&lt;-3),"",'Total-corrected counts'!G811),"")</f>
        <v>8.0583099306582431E-2</v>
      </c>
      <c r="H811">
        <f>IFERROR(IF(OR(HLOOKUP($A811,'Z-scores'!$C$2:$UD$20,6,FALSE)&gt;3,HLOOKUP($A811,'Z-scores'!$C$2:$UD$20,6,FALSE)&lt;-3),"",'Total-corrected counts'!H811),"")</f>
        <v>1.1238300126832244</v>
      </c>
      <c r="I811">
        <f>IFERROR(IF(OR(HLOOKUP($A811,'Z-scores'!$C$2:$UD$20,7,FALSE)&gt;3,HLOOKUP($A811,'Z-scores'!$C$2:$UD$20,7,FALSE)&lt;-3),"",'Total-corrected counts'!I811),"")</f>
        <v>0.17239309319385909</v>
      </c>
      <c r="J811">
        <f>IFERROR(IF(OR(HLOOKUP($A811,'Z-scores'!$C$2:$UD$20,8,FALSE)&gt;3,HLOOKUP($A811,'Z-scores'!$C$2:$UD$20,8,FALSE)&lt;-3),"",'Total-corrected counts'!J811),"")</f>
        <v>0.40925326564382936</v>
      </c>
      <c r="K811">
        <f>IFERROR(IF(OR(HLOOKUP($A811,'Z-scores'!$C$2:$UD$20,9,FALSE)&gt;3,HLOOKUP($A811,'Z-scores'!$C$2:$UD$20,9,FALSE)&lt;-3),"",'Total-corrected counts'!K811),"")</f>
        <v>0.77150342828474272</v>
      </c>
      <c r="L811">
        <f>IFERROR(IF(OR(HLOOKUP($A811,'Z-scores'!$C$2:$UD$20,10,FALSE)&gt;3,HLOOKUP($A811,'Z-scores'!$C$2:$UD$20,10,FALSE)&lt;-3),"",'Total-corrected counts'!L811),"")</f>
        <v>0.70557065672752806</v>
      </c>
      <c r="M811">
        <f>IFERROR(IF(OR(HLOOKUP($A811,'Z-scores'!$C$2:$UD$20,11,FALSE)&gt;3,HLOOKUP($A811,'Z-scores'!$C$2:$UD$20,11,FALSE)&lt;-3),"",'Total-corrected counts'!M811),"")</f>
        <v>0.27185106616302035</v>
      </c>
      <c r="N811">
        <f>IFERROR(IF(OR(HLOOKUP($A811,'Z-scores'!$C$2:$UD$20,12,FALSE)&gt;3,HLOOKUP($A811,'Z-scores'!$C$2:$UD$20,12,FALSE)&lt;-3),"",'Total-corrected counts'!N811),"")</f>
        <v>1.4571020897043365</v>
      </c>
      <c r="O811">
        <f>IFERROR(IF(OR(HLOOKUP($A811,'Z-scores'!$C$2:$UD$20,13,FALSE)&gt;3,HLOOKUP($A811,'Z-scores'!$C$2:$UD$20,13,FALSE)&lt;-3),"",'Total-corrected counts'!O811),"")</f>
        <v>0.37355286126347692</v>
      </c>
      <c r="P811">
        <f>IFERROR(IF(OR(HLOOKUP($A811,'Z-scores'!$C$2:$UD$20,14,FALSE)&gt;3,HLOOKUP($A811,'Z-scores'!$C$2:$UD$20,14,FALSE)&lt;-3),"",'Total-corrected counts'!P811),"")</f>
        <v>0.14958230210581963</v>
      </c>
      <c r="Q811">
        <f>IFERROR(IF(OR(HLOOKUP($A811,'Z-scores'!$C$2:$UD$20,15,FALSE)&gt;3,HLOOKUP($A811,'Z-scores'!$C$2:$UD$20,15,FALSE)&lt;-3),"",'Total-corrected counts'!Q811),"")</f>
        <v>1.950214913683488E-2</v>
      </c>
      <c r="R811">
        <f>IFERROR(IF(OR(HLOOKUP($A811,'Z-scores'!$C$2:$UD$20,16,FALSE)&gt;3,HLOOKUP($A811,'Z-scores'!$C$2:$UD$20,16,FALSE)&lt;-3),"",'Total-corrected counts'!R811),"")</f>
        <v>0.90156692331271748</v>
      </c>
      <c r="S811">
        <f>IFERROR(IF(OR(HLOOKUP($A811,'Z-scores'!$C$2:$UD$20,17,FALSE)&gt;3,HLOOKUP($A811,'Z-scores'!$C$2:$UD$20,17,FALSE)&lt;-3),"",'Total-corrected counts'!S811),"")</f>
        <v>0.17371119861812742</v>
      </c>
      <c r="T811">
        <f>IFERROR(IF(OR(HLOOKUP($A811,'Z-scores'!$C$2:$UD$20,18,FALSE)&gt;3,HLOOKUP($A811,'Z-scores'!$C$2:$UD$20,18,FALSE)&lt;-3),"",'Total-corrected counts'!T811),"")</f>
        <v>0.85910210084827743</v>
      </c>
      <c r="U811">
        <f>IFERROR(IF(OR(HLOOKUP($A811,'Z-scores'!$C$2:$UD$20,19,FALSE)&gt;3,HLOOKUP($A811,'Z-scores'!$C$2:$UD$20,19,FALSE)&lt;-3),"",'Total-corrected counts'!U811),"")</f>
        <v>0.99807761572275999</v>
      </c>
      <c r="V811">
        <f t="shared" si="48"/>
        <v>1</v>
      </c>
      <c r="W811" s="10">
        <f>SUMIFS(Tabel132[Cluster],Tabel132[ID],A811)</f>
        <v>24</v>
      </c>
      <c r="X811">
        <f t="shared" si="49"/>
        <v>0.5536728579500716</v>
      </c>
      <c r="Y811">
        <f t="shared" si="50"/>
        <v>0.8797075545801889</v>
      </c>
      <c r="Z811">
        <f t="shared" si="51"/>
        <v>0.61652465508904375</v>
      </c>
    </row>
    <row r="812" spans="1:26" x14ac:dyDescent="0.25">
      <c r="A812">
        <v>820</v>
      </c>
      <c r="B812" t="s">
        <v>1018</v>
      </c>
      <c r="C812">
        <v>79300</v>
      </c>
      <c r="D812">
        <v>4</v>
      </c>
      <c r="E812" t="str">
        <f>IFERROR(IF(OR(HLOOKUP($A812,'Z-scores'!$C$2:$UD$20,3,FALSE)&gt;3,HLOOKUP(A812,'Z-scores'!$C$2:$UD$20,3,FALSE)&lt;-3),"",'Total-corrected counts'!E812),"")</f>
        <v/>
      </c>
      <c r="F812" t="str">
        <f>IFERROR(IF(OR(HLOOKUP($A812,'Z-scores'!$C$2:$UD$20,4,FALSE)&gt;3,HLOOKUP($A812,'Z-scores'!$C$2:$UD$20,4,FALSE)&lt;-3),"",'Total-corrected counts'!F812),"")</f>
        <v/>
      </c>
      <c r="G812" t="str">
        <f>IFERROR(IF(OR(HLOOKUP($A812,'Z-scores'!$C$2:$UD$20,5,FALSE)&gt;3,HLOOKUP($A812,'Z-scores'!$C$2:$UD$20,5,FALSE)&lt;-3),"",'Total-corrected counts'!G812),"")</f>
        <v/>
      </c>
      <c r="H812" t="str">
        <f>IFERROR(IF(OR(HLOOKUP($A812,'Z-scores'!$C$2:$UD$20,6,FALSE)&gt;3,HLOOKUP($A812,'Z-scores'!$C$2:$UD$20,6,FALSE)&lt;-3),"",'Total-corrected counts'!H812),"")</f>
        <v/>
      </c>
      <c r="I812" t="str">
        <f>IFERROR(IF(OR(HLOOKUP($A812,'Z-scores'!$C$2:$UD$20,7,FALSE)&gt;3,HLOOKUP($A812,'Z-scores'!$C$2:$UD$20,7,FALSE)&lt;-3),"",'Total-corrected counts'!I812),"")</f>
        <v/>
      </c>
      <c r="J812" t="str">
        <f>IFERROR(IF(OR(HLOOKUP($A812,'Z-scores'!$C$2:$UD$20,8,FALSE)&gt;3,HLOOKUP($A812,'Z-scores'!$C$2:$UD$20,8,FALSE)&lt;-3),"",'Total-corrected counts'!J812),"")</f>
        <v/>
      </c>
      <c r="K812" t="str">
        <f>IFERROR(IF(OR(HLOOKUP($A812,'Z-scores'!$C$2:$UD$20,9,FALSE)&gt;3,HLOOKUP($A812,'Z-scores'!$C$2:$UD$20,9,FALSE)&lt;-3),"",'Total-corrected counts'!K812),"")</f>
        <v/>
      </c>
      <c r="L812" t="str">
        <f>IFERROR(IF(OR(HLOOKUP($A812,'Z-scores'!$C$2:$UD$20,10,FALSE)&gt;3,HLOOKUP($A812,'Z-scores'!$C$2:$UD$20,10,FALSE)&lt;-3),"",'Total-corrected counts'!L812),"")</f>
        <v/>
      </c>
      <c r="M812" t="str">
        <f>IFERROR(IF(OR(HLOOKUP($A812,'Z-scores'!$C$2:$UD$20,11,FALSE)&gt;3,HLOOKUP($A812,'Z-scores'!$C$2:$UD$20,11,FALSE)&lt;-3),"",'Total-corrected counts'!M812),"")</f>
        <v/>
      </c>
      <c r="N812" t="str">
        <f>IFERROR(IF(OR(HLOOKUP($A812,'Z-scores'!$C$2:$UD$20,12,FALSE)&gt;3,HLOOKUP($A812,'Z-scores'!$C$2:$UD$20,12,FALSE)&lt;-3),"",'Total-corrected counts'!N812),"")</f>
        <v/>
      </c>
      <c r="O812" t="str">
        <f>IFERROR(IF(OR(HLOOKUP($A812,'Z-scores'!$C$2:$UD$20,13,FALSE)&gt;3,HLOOKUP($A812,'Z-scores'!$C$2:$UD$20,13,FALSE)&lt;-3),"",'Total-corrected counts'!O812),"")</f>
        <v/>
      </c>
      <c r="P812" t="str">
        <f>IFERROR(IF(OR(HLOOKUP($A812,'Z-scores'!$C$2:$UD$20,14,FALSE)&gt;3,HLOOKUP($A812,'Z-scores'!$C$2:$UD$20,14,FALSE)&lt;-3),"",'Total-corrected counts'!P812),"")</f>
        <v/>
      </c>
      <c r="Q812" t="str">
        <f>IFERROR(IF(OR(HLOOKUP($A812,'Z-scores'!$C$2:$UD$20,15,FALSE)&gt;3,HLOOKUP($A812,'Z-scores'!$C$2:$UD$20,15,FALSE)&lt;-3),"",'Total-corrected counts'!Q812),"")</f>
        <v/>
      </c>
      <c r="R812" t="str">
        <f>IFERROR(IF(OR(HLOOKUP($A812,'Z-scores'!$C$2:$UD$20,16,FALSE)&gt;3,HLOOKUP($A812,'Z-scores'!$C$2:$UD$20,16,FALSE)&lt;-3),"",'Total-corrected counts'!R812),"")</f>
        <v/>
      </c>
      <c r="S812" t="str">
        <f>IFERROR(IF(OR(HLOOKUP($A812,'Z-scores'!$C$2:$UD$20,17,FALSE)&gt;3,HLOOKUP($A812,'Z-scores'!$C$2:$UD$20,17,FALSE)&lt;-3),"",'Total-corrected counts'!S812),"")</f>
        <v/>
      </c>
      <c r="T812" t="str">
        <f>IFERROR(IF(OR(HLOOKUP($A812,'Z-scores'!$C$2:$UD$20,18,FALSE)&gt;3,HLOOKUP($A812,'Z-scores'!$C$2:$UD$20,18,FALSE)&lt;-3),"",'Total-corrected counts'!T812),"")</f>
        <v/>
      </c>
      <c r="U812" t="str">
        <f>IFERROR(IF(OR(HLOOKUP($A812,'Z-scores'!$C$2:$UD$20,19,FALSE)&gt;3,HLOOKUP($A812,'Z-scores'!$C$2:$UD$20,19,FALSE)&lt;-3),"",'Total-corrected counts'!U812),"")</f>
        <v/>
      </c>
      <c r="V812">
        <f t="shared" si="48"/>
        <v>1</v>
      </c>
      <c r="W812" s="10">
        <f>SUMIFS(Tabel132[Cluster],Tabel132[ID],A812)</f>
        <v>86</v>
      </c>
      <c r="X812" t="str">
        <f t="shared" si="49"/>
        <v/>
      </c>
      <c r="Y812" t="str">
        <f t="shared" si="50"/>
        <v/>
      </c>
      <c r="Z812" t="str">
        <f t="shared" si="51"/>
        <v/>
      </c>
    </row>
    <row r="813" spans="1:26" x14ac:dyDescent="0.25">
      <c r="A813">
        <v>821</v>
      </c>
      <c r="B813" t="s">
        <v>397</v>
      </c>
      <c r="C813">
        <v>16400</v>
      </c>
      <c r="D813">
        <v>385</v>
      </c>
      <c r="E813">
        <f>IFERROR(IF(OR(HLOOKUP($A813,'Z-scores'!$C$2:$UD$20,3,FALSE)&gt;3,HLOOKUP(A813,'Z-scores'!$C$2:$UD$20,3,FALSE)&lt;-3),"",'Total-corrected counts'!E813),"")</f>
        <v>13.179335340118749</v>
      </c>
      <c r="F813">
        <f>IFERROR(IF(OR(HLOOKUP($A813,'Z-scores'!$C$2:$UD$20,4,FALSE)&gt;3,HLOOKUP($A813,'Z-scores'!$C$2:$UD$20,4,FALSE)&lt;-3),"",'Total-corrected counts'!F813),"")</f>
        <v>61.924355327184372</v>
      </c>
      <c r="G813">
        <f>IFERROR(IF(OR(HLOOKUP($A813,'Z-scores'!$C$2:$UD$20,5,FALSE)&gt;3,HLOOKUP($A813,'Z-scores'!$C$2:$UD$20,5,FALSE)&lt;-3),"",'Total-corrected counts'!G813),"")</f>
        <v>135.56091880849829</v>
      </c>
      <c r="H813">
        <f>IFERROR(IF(OR(HLOOKUP($A813,'Z-scores'!$C$2:$UD$20,6,FALSE)&gt;3,HLOOKUP($A813,'Z-scores'!$C$2:$UD$20,6,FALSE)&lt;-3),"",'Total-corrected counts'!H813),"")</f>
        <v>114.20486234478406</v>
      </c>
      <c r="I813">
        <f>IFERROR(IF(OR(HLOOKUP($A813,'Z-scores'!$C$2:$UD$20,7,FALSE)&gt;3,HLOOKUP($A813,'Z-scores'!$C$2:$UD$20,7,FALSE)&lt;-3),"",'Total-corrected counts'!I813),"")</f>
        <v>33.468887664350646</v>
      </c>
      <c r="J813">
        <f>IFERROR(IF(OR(HLOOKUP($A813,'Z-scores'!$C$2:$UD$20,8,FALSE)&gt;3,HLOOKUP($A813,'Z-scores'!$C$2:$UD$20,8,FALSE)&lt;-3),"",'Total-corrected counts'!J813),"")</f>
        <v>40.880949704252885</v>
      </c>
      <c r="K813">
        <f>IFERROR(IF(OR(HLOOKUP($A813,'Z-scores'!$C$2:$UD$20,9,FALSE)&gt;3,HLOOKUP($A813,'Z-scores'!$C$2:$UD$20,9,FALSE)&lt;-3),"",'Total-corrected counts'!K813),"")</f>
        <v>173.88260215173645</v>
      </c>
      <c r="L813">
        <f>IFERROR(IF(OR(HLOOKUP($A813,'Z-scores'!$C$2:$UD$20,10,FALSE)&gt;3,HLOOKUP($A813,'Z-scores'!$C$2:$UD$20,10,FALSE)&lt;-3),"",'Total-corrected counts'!L813),"")</f>
        <v>52.931028704378242</v>
      </c>
      <c r="M813">
        <f>IFERROR(IF(OR(HLOOKUP($A813,'Z-scores'!$C$2:$UD$20,11,FALSE)&gt;3,HLOOKUP($A813,'Z-scores'!$C$2:$UD$20,11,FALSE)&lt;-3),"",'Total-corrected counts'!M813),"")</f>
        <v>47.785888257231932</v>
      </c>
      <c r="N813">
        <f>IFERROR(IF(OR(HLOOKUP($A813,'Z-scores'!$C$2:$UD$20,12,FALSE)&gt;3,HLOOKUP($A813,'Z-scores'!$C$2:$UD$20,12,FALSE)&lt;-3),"",'Total-corrected counts'!N813),"")</f>
        <v>85.382516791039649</v>
      </c>
      <c r="O813">
        <f>IFERROR(IF(OR(HLOOKUP($A813,'Z-scores'!$C$2:$UD$20,13,FALSE)&gt;3,HLOOKUP($A813,'Z-scores'!$C$2:$UD$20,13,FALSE)&lt;-3),"",'Total-corrected counts'!O813),"")</f>
        <v>100.977059479375</v>
      </c>
      <c r="P813">
        <f>IFERROR(IF(OR(HLOOKUP($A813,'Z-scores'!$C$2:$UD$20,14,FALSE)&gt;3,HLOOKUP($A813,'Z-scores'!$C$2:$UD$20,14,FALSE)&lt;-3),"",'Total-corrected counts'!P813),"")</f>
        <v>136.17545405707804</v>
      </c>
      <c r="Q813">
        <f>IFERROR(IF(OR(HLOOKUP($A813,'Z-scores'!$C$2:$UD$20,15,FALSE)&gt;3,HLOOKUP($A813,'Z-scores'!$C$2:$UD$20,15,FALSE)&lt;-3),"",'Total-corrected counts'!Q813),"")</f>
        <v>188.9270697630879</v>
      </c>
      <c r="R813">
        <f>IFERROR(IF(OR(HLOOKUP($A813,'Z-scores'!$C$2:$UD$20,16,FALSE)&gt;3,HLOOKUP($A813,'Z-scores'!$C$2:$UD$20,16,FALSE)&lt;-3),"",'Total-corrected counts'!R813),"")</f>
        <v>121.40299841123874</v>
      </c>
      <c r="S813">
        <f>IFERROR(IF(OR(HLOOKUP($A813,'Z-scores'!$C$2:$UD$20,17,FALSE)&gt;3,HLOOKUP($A813,'Z-scores'!$C$2:$UD$20,17,FALSE)&lt;-3),"",'Total-corrected counts'!S813),"")</f>
        <v>139.13181314320641</v>
      </c>
      <c r="T813">
        <f>IFERROR(IF(OR(HLOOKUP($A813,'Z-scores'!$C$2:$UD$20,18,FALSE)&gt;3,HLOOKUP($A813,'Z-scores'!$C$2:$UD$20,18,FALSE)&lt;-3),"",'Total-corrected counts'!T813),"")</f>
        <v>96.296754484083408</v>
      </c>
      <c r="U813">
        <f>IFERROR(IF(OR(HLOOKUP($A813,'Z-scores'!$C$2:$UD$20,19,FALSE)&gt;3,HLOOKUP($A813,'Z-scores'!$C$2:$UD$20,19,FALSE)&lt;-3),"",'Total-corrected counts'!U813),"")</f>
        <v>45.981001809558109</v>
      </c>
      <c r="V813">
        <f t="shared" si="48"/>
        <v>1</v>
      </c>
      <c r="W813" s="10">
        <f>SUMIFS(Tabel132[Cluster],Tabel132[ID],A813)</f>
        <v>20</v>
      </c>
      <c r="X813">
        <f t="shared" si="49"/>
        <v>0.1176428415652471</v>
      </c>
      <c r="Y813">
        <f t="shared" si="50"/>
        <v>74.868758700281731</v>
      </c>
      <c r="Z813">
        <f t="shared" si="51"/>
        <v>114.28433349233342</v>
      </c>
    </row>
    <row r="814" spans="1:26" x14ac:dyDescent="0.25">
      <c r="A814">
        <v>822</v>
      </c>
      <c r="B814" t="s">
        <v>1019</v>
      </c>
      <c r="C814">
        <v>41200</v>
      </c>
      <c r="D814">
        <v>1089</v>
      </c>
      <c r="E814" t="str">
        <f>IFERROR(IF(OR(HLOOKUP($A814,'Z-scores'!$C$2:$UD$20,3,FALSE)&gt;3,HLOOKUP(A814,'Z-scores'!$C$2:$UD$20,3,FALSE)&lt;-3),"",'Total-corrected counts'!E814),"")</f>
        <v/>
      </c>
      <c r="F814" t="str">
        <f>IFERROR(IF(OR(HLOOKUP($A814,'Z-scores'!$C$2:$UD$20,4,FALSE)&gt;3,HLOOKUP($A814,'Z-scores'!$C$2:$UD$20,4,FALSE)&lt;-3),"",'Total-corrected counts'!F814),"")</f>
        <v/>
      </c>
      <c r="G814" t="str">
        <f>IFERROR(IF(OR(HLOOKUP($A814,'Z-scores'!$C$2:$UD$20,5,FALSE)&gt;3,HLOOKUP($A814,'Z-scores'!$C$2:$UD$20,5,FALSE)&lt;-3),"",'Total-corrected counts'!G814),"")</f>
        <v/>
      </c>
      <c r="H814" t="str">
        <f>IFERROR(IF(OR(HLOOKUP($A814,'Z-scores'!$C$2:$UD$20,6,FALSE)&gt;3,HLOOKUP($A814,'Z-scores'!$C$2:$UD$20,6,FALSE)&lt;-3),"",'Total-corrected counts'!H814),"")</f>
        <v/>
      </c>
      <c r="I814" t="str">
        <f>IFERROR(IF(OR(HLOOKUP($A814,'Z-scores'!$C$2:$UD$20,7,FALSE)&gt;3,HLOOKUP($A814,'Z-scores'!$C$2:$UD$20,7,FALSE)&lt;-3),"",'Total-corrected counts'!I814),"")</f>
        <v/>
      </c>
      <c r="J814" t="str">
        <f>IFERROR(IF(OR(HLOOKUP($A814,'Z-scores'!$C$2:$UD$20,8,FALSE)&gt;3,HLOOKUP($A814,'Z-scores'!$C$2:$UD$20,8,FALSE)&lt;-3),"",'Total-corrected counts'!J814),"")</f>
        <v/>
      </c>
      <c r="K814" t="str">
        <f>IFERROR(IF(OR(HLOOKUP($A814,'Z-scores'!$C$2:$UD$20,9,FALSE)&gt;3,HLOOKUP($A814,'Z-scores'!$C$2:$UD$20,9,FALSE)&lt;-3),"",'Total-corrected counts'!K814),"")</f>
        <v/>
      </c>
      <c r="L814" t="str">
        <f>IFERROR(IF(OR(HLOOKUP($A814,'Z-scores'!$C$2:$UD$20,10,FALSE)&gt;3,HLOOKUP($A814,'Z-scores'!$C$2:$UD$20,10,FALSE)&lt;-3),"",'Total-corrected counts'!L814),"")</f>
        <v/>
      </c>
      <c r="M814" t="str">
        <f>IFERROR(IF(OR(HLOOKUP($A814,'Z-scores'!$C$2:$UD$20,11,FALSE)&gt;3,HLOOKUP($A814,'Z-scores'!$C$2:$UD$20,11,FALSE)&lt;-3),"",'Total-corrected counts'!M814),"")</f>
        <v/>
      </c>
      <c r="N814" t="str">
        <f>IFERROR(IF(OR(HLOOKUP($A814,'Z-scores'!$C$2:$UD$20,12,FALSE)&gt;3,HLOOKUP($A814,'Z-scores'!$C$2:$UD$20,12,FALSE)&lt;-3),"",'Total-corrected counts'!N814),"")</f>
        <v/>
      </c>
      <c r="O814" t="str">
        <f>IFERROR(IF(OR(HLOOKUP($A814,'Z-scores'!$C$2:$UD$20,13,FALSE)&gt;3,HLOOKUP($A814,'Z-scores'!$C$2:$UD$20,13,FALSE)&lt;-3),"",'Total-corrected counts'!O814),"")</f>
        <v/>
      </c>
      <c r="P814" t="str">
        <f>IFERROR(IF(OR(HLOOKUP($A814,'Z-scores'!$C$2:$UD$20,14,FALSE)&gt;3,HLOOKUP($A814,'Z-scores'!$C$2:$UD$20,14,FALSE)&lt;-3),"",'Total-corrected counts'!P814),"")</f>
        <v/>
      </c>
      <c r="Q814" t="str">
        <f>IFERROR(IF(OR(HLOOKUP($A814,'Z-scores'!$C$2:$UD$20,15,FALSE)&gt;3,HLOOKUP($A814,'Z-scores'!$C$2:$UD$20,15,FALSE)&lt;-3),"",'Total-corrected counts'!Q814),"")</f>
        <v/>
      </c>
      <c r="R814" t="str">
        <f>IFERROR(IF(OR(HLOOKUP($A814,'Z-scores'!$C$2:$UD$20,16,FALSE)&gt;3,HLOOKUP($A814,'Z-scores'!$C$2:$UD$20,16,FALSE)&lt;-3),"",'Total-corrected counts'!R814),"")</f>
        <v/>
      </c>
      <c r="S814" t="str">
        <f>IFERROR(IF(OR(HLOOKUP($A814,'Z-scores'!$C$2:$UD$20,17,FALSE)&gt;3,HLOOKUP($A814,'Z-scores'!$C$2:$UD$20,17,FALSE)&lt;-3),"",'Total-corrected counts'!S814),"")</f>
        <v/>
      </c>
      <c r="T814" t="str">
        <f>IFERROR(IF(OR(HLOOKUP($A814,'Z-scores'!$C$2:$UD$20,18,FALSE)&gt;3,HLOOKUP($A814,'Z-scores'!$C$2:$UD$20,18,FALSE)&lt;-3),"",'Total-corrected counts'!T814),"")</f>
        <v/>
      </c>
      <c r="U814" t="str">
        <f>IFERROR(IF(OR(HLOOKUP($A814,'Z-scores'!$C$2:$UD$20,19,FALSE)&gt;3,HLOOKUP($A814,'Z-scores'!$C$2:$UD$20,19,FALSE)&lt;-3),"",'Total-corrected counts'!U814),"")</f>
        <v/>
      </c>
      <c r="V814">
        <f t="shared" si="48"/>
        <v>1</v>
      </c>
      <c r="W814" s="10">
        <f>SUMIFS(Tabel132[Cluster],Tabel132[ID],A814)</f>
        <v>0</v>
      </c>
      <c r="X814" t="str">
        <f t="shared" si="49"/>
        <v/>
      </c>
      <c r="Y814" t="str">
        <f t="shared" si="50"/>
        <v/>
      </c>
      <c r="Z814" t="str">
        <f t="shared" si="51"/>
        <v/>
      </c>
    </row>
    <row r="815" spans="1:26" x14ac:dyDescent="0.25">
      <c r="A815">
        <v>823</v>
      </c>
      <c r="B815" t="s">
        <v>1020</v>
      </c>
      <c r="C815">
        <v>40900</v>
      </c>
      <c r="D815">
        <v>799</v>
      </c>
      <c r="E815" t="str">
        <f>IFERROR(IF(OR(HLOOKUP($A815,'Z-scores'!$C$2:$UD$20,3,FALSE)&gt;3,HLOOKUP(A815,'Z-scores'!$C$2:$UD$20,3,FALSE)&lt;-3),"",'Total-corrected counts'!E815),"")</f>
        <v/>
      </c>
      <c r="F815" t="str">
        <f>IFERROR(IF(OR(HLOOKUP($A815,'Z-scores'!$C$2:$UD$20,4,FALSE)&gt;3,HLOOKUP($A815,'Z-scores'!$C$2:$UD$20,4,FALSE)&lt;-3),"",'Total-corrected counts'!F815),"")</f>
        <v/>
      </c>
      <c r="G815" t="str">
        <f>IFERROR(IF(OR(HLOOKUP($A815,'Z-scores'!$C$2:$UD$20,5,FALSE)&gt;3,HLOOKUP($A815,'Z-scores'!$C$2:$UD$20,5,FALSE)&lt;-3),"",'Total-corrected counts'!G815),"")</f>
        <v/>
      </c>
      <c r="H815" t="str">
        <f>IFERROR(IF(OR(HLOOKUP($A815,'Z-scores'!$C$2:$UD$20,6,FALSE)&gt;3,HLOOKUP($A815,'Z-scores'!$C$2:$UD$20,6,FALSE)&lt;-3),"",'Total-corrected counts'!H815),"")</f>
        <v/>
      </c>
      <c r="I815" t="str">
        <f>IFERROR(IF(OR(HLOOKUP($A815,'Z-scores'!$C$2:$UD$20,7,FALSE)&gt;3,HLOOKUP($A815,'Z-scores'!$C$2:$UD$20,7,FALSE)&lt;-3),"",'Total-corrected counts'!I815),"")</f>
        <v/>
      </c>
      <c r="J815" t="str">
        <f>IFERROR(IF(OR(HLOOKUP($A815,'Z-scores'!$C$2:$UD$20,8,FALSE)&gt;3,HLOOKUP($A815,'Z-scores'!$C$2:$UD$20,8,FALSE)&lt;-3),"",'Total-corrected counts'!J815),"")</f>
        <v/>
      </c>
      <c r="K815" t="str">
        <f>IFERROR(IF(OR(HLOOKUP($A815,'Z-scores'!$C$2:$UD$20,9,FALSE)&gt;3,HLOOKUP($A815,'Z-scores'!$C$2:$UD$20,9,FALSE)&lt;-3),"",'Total-corrected counts'!K815),"")</f>
        <v/>
      </c>
      <c r="L815" t="str">
        <f>IFERROR(IF(OR(HLOOKUP($A815,'Z-scores'!$C$2:$UD$20,10,FALSE)&gt;3,HLOOKUP($A815,'Z-scores'!$C$2:$UD$20,10,FALSE)&lt;-3),"",'Total-corrected counts'!L815),"")</f>
        <v/>
      </c>
      <c r="M815" t="str">
        <f>IFERROR(IF(OR(HLOOKUP($A815,'Z-scores'!$C$2:$UD$20,11,FALSE)&gt;3,HLOOKUP($A815,'Z-scores'!$C$2:$UD$20,11,FALSE)&lt;-3),"",'Total-corrected counts'!M815),"")</f>
        <v/>
      </c>
      <c r="N815" t="str">
        <f>IFERROR(IF(OR(HLOOKUP($A815,'Z-scores'!$C$2:$UD$20,12,FALSE)&gt;3,HLOOKUP($A815,'Z-scores'!$C$2:$UD$20,12,FALSE)&lt;-3),"",'Total-corrected counts'!N815),"")</f>
        <v/>
      </c>
      <c r="O815" t="str">
        <f>IFERROR(IF(OR(HLOOKUP($A815,'Z-scores'!$C$2:$UD$20,13,FALSE)&gt;3,HLOOKUP($A815,'Z-scores'!$C$2:$UD$20,13,FALSE)&lt;-3),"",'Total-corrected counts'!O815),"")</f>
        <v/>
      </c>
      <c r="P815" t="str">
        <f>IFERROR(IF(OR(HLOOKUP($A815,'Z-scores'!$C$2:$UD$20,14,FALSE)&gt;3,HLOOKUP($A815,'Z-scores'!$C$2:$UD$20,14,FALSE)&lt;-3),"",'Total-corrected counts'!P815),"")</f>
        <v/>
      </c>
      <c r="Q815" t="str">
        <f>IFERROR(IF(OR(HLOOKUP($A815,'Z-scores'!$C$2:$UD$20,15,FALSE)&gt;3,HLOOKUP($A815,'Z-scores'!$C$2:$UD$20,15,FALSE)&lt;-3),"",'Total-corrected counts'!Q815),"")</f>
        <v/>
      </c>
      <c r="R815" t="str">
        <f>IFERROR(IF(OR(HLOOKUP($A815,'Z-scores'!$C$2:$UD$20,16,FALSE)&gt;3,HLOOKUP($A815,'Z-scores'!$C$2:$UD$20,16,FALSE)&lt;-3),"",'Total-corrected counts'!R815),"")</f>
        <v/>
      </c>
      <c r="S815" t="str">
        <f>IFERROR(IF(OR(HLOOKUP($A815,'Z-scores'!$C$2:$UD$20,17,FALSE)&gt;3,HLOOKUP($A815,'Z-scores'!$C$2:$UD$20,17,FALSE)&lt;-3),"",'Total-corrected counts'!S815),"")</f>
        <v/>
      </c>
      <c r="T815" t="str">
        <f>IFERROR(IF(OR(HLOOKUP($A815,'Z-scores'!$C$2:$UD$20,18,FALSE)&gt;3,HLOOKUP($A815,'Z-scores'!$C$2:$UD$20,18,FALSE)&lt;-3),"",'Total-corrected counts'!T815),"")</f>
        <v/>
      </c>
      <c r="U815" t="str">
        <f>IFERROR(IF(OR(HLOOKUP($A815,'Z-scores'!$C$2:$UD$20,19,FALSE)&gt;3,HLOOKUP($A815,'Z-scores'!$C$2:$UD$20,19,FALSE)&lt;-3),"",'Total-corrected counts'!U815),"")</f>
        <v/>
      </c>
      <c r="V815">
        <f t="shared" si="48"/>
        <v>1</v>
      </c>
      <c r="W815" s="10">
        <f>SUMIFS(Tabel132[Cluster],Tabel132[ID],A815)</f>
        <v>52</v>
      </c>
      <c r="X815" t="str">
        <f t="shared" si="49"/>
        <v/>
      </c>
      <c r="Y815" t="str">
        <f t="shared" si="50"/>
        <v/>
      </c>
      <c r="Z815" t="str">
        <f t="shared" si="51"/>
        <v/>
      </c>
    </row>
    <row r="816" spans="1:26" x14ac:dyDescent="0.25">
      <c r="A816">
        <v>824</v>
      </c>
      <c r="B816" t="s">
        <v>1021</v>
      </c>
      <c r="C816">
        <v>112700</v>
      </c>
      <c r="D816">
        <v>991</v>
      </c>
      <c r="E816" t="str">
        <f>IFERROR(IF(OR(HLOOKUP($A816,'Z-scores'!$C$2:$UD$20,3,FALSE)&gt;3,HLOOKUP(A816,'Z-scores'!$C$2:$UD$20,3,FALSE)&lt;-3),"",'Total-corrected counts'!E816),"")</f>
        <v/>
      </c>
      <c r="F816" t="str">
        <f>IFERROR(IF(OR(HLOOKUP($A816,'Z-scores'!$C$2:$UD$20,4,FALSE)&gt;3,HLOOKUP($A816,'Z-scores'!$C$2:$UD$20,4,FALSE)&lt;-3),"",'Total-corrected counts'!F816),"")</f>
        <v/>
      </c>
      <c r="G816" t="str">
        <f>IFERROR(IF(OR(HLOOKUP($A816,'Z-scores'!$C$2:$UD$20,5,FALSE)&gt;3,HLOOKUP($A816,'Z-scores'!$C$2:$UD$20,5,FALSE)&lt;-3),"",'Total-corrected counts'!G816),"")</f>
        <v/>
      </c>
      <c r="H816" t="str">
        <f>IFERROR(IF(OR(HLOOKUP($A816,'Z-scores'!$C$2:$UD$20,6,FALSE)&gt;3,HLOOKUP($A816,'Z-scores'!$C$2:$UD$20,6,FALSE)&lt;-3),"",'Total-corrected counts'!H816),"")</f>
        <v/>
      </c>
      <c r="I816" t="str">
        <f>IFERROR(IF(OR(HLOOKUP($A816,'Z-scores'!$C$2:$UD$20,7,FALSE)&gt;3,HLOOKUP($A816,'Z-scores'!$C$2:$UD$20,7,FALSE)&lt;-3),"",'Total-corrected counts'!I816),"")</f>
        <v/>
      </c>
      <c r="J816" t="str">
        <f>IFERROR(IF(OR(HLOOKUP($A816,'Z-scores'!$C$2:$UD$20,8,FALSE)&gt;3,HLOOKUP($A816,'Z-scores'!$C$2:$UD$20,8,FALSE)&lt;-3),"",'Total-corrected counts'!J816),"")</f>
        <v/>
      </c>
      <c r="K816" t="str">
        <f>IFERROR(IF(OR(HLOOKUP($A816,'Z-scores'!$C$2:$UD$20,9,FALSE)&gt;3,HLOOKUP($A816,'Z-scores'!$C$2:$UD$20,9,FALSE)&lt;-3),"",'Total-corrected counts'!K816),"")</f>
        <v/>
      </c>
      <c r="L816" t="str">
        <f>IFERROR(IF(OR(HLOOKUP($A816,'Z-scores'!$C$2:$UD$20,10,FALSE)&gt;3,HLOOKUP($A816,'Z-scores'!$C$2:$UD$20,10,FALSE)&lt;-3),"",'Total-corrected counts'!L816),"")</f>
        <v/>
      </c>
      <c r="M816" t="str">
        <f>IFERROR(IF(OR(HLOOKUP($A816,'Z-scores'!$C$2:$UD$20,11,FALSE)&gt;3,HLOOKUP($A816,'Z-scores'!$C$2:$UD$20,11,FALSE)&lt;-3),"",'Total-corrected counts'!M816),"")</f>
        <v/>
      </c>
      <c r="N816" t="str">
        <f>IFERROR(IF(OR(HLOOKUP($A816,'Z-scores'!$C$2:$UD$20,12,FALSE)&gt;3,HLOOKUP($A816,'Z-scores'!$C$2:$UD$20,12,FALSE)&lt;-3),"",'Total-corrected counts'!N816),"")</f>
        <v/>
      </c>
      <c r="O816" t="str">
        <f>IFERROR(IF(OR(HLOOKUP($A816,'Z-scores'!$C$2:$UD$20,13,FALSE)&gt;3,HLOOKUP($A816,'Z-scores'!$C$2:$UD$20,13,FALSE)&lt;-3),"",'Total-corrected counts'!O816),"")</f>
        <v/>
      </c>
      <c r="P816" t="str">
        <f>IFERROR(IF(OR(HLOOKUP($A816,'Z-scores'!$C$2:$UD$20,14,FALSE)&gt;3,HLOOKUP($A816,'Z-scores'!$C$2:$UD$20,14,FALSE)&lt;-3),"",'Total-corrected counts'!P816),"")</f>
        <v/>
      </c>
      <c r="Q816" t="str">
        <f>IFERROR(IF(OR(HLOOKUP($A816,'Z-scores'!$C$2:$UD$20,15,FALSE)&gt;3,HLOOKUP($A816,'Z-scores'!$C$2:$UD$20,15,FALSE)&lt;-3),"",'Total-corrected counts'!Q816),"")</f>
        <v/>
      </c>
      <c r="R816" t="str">
        <f>IFERROR(IF(OR(HLOOKUP($A816,'Z-scores'!$C$2:$UD$20,16,FALSE)&gt;3,HLOOKUP($A816,'Z-scores'!$C$2:$UD$20,16,FALSE)&lt;-3),"",'Total-corrected counts'!R816),"")</f>
        <v/>
      </c>
      <c r="S816" t="str">
        <f>IFERROR(IF(OR(HLOOKUP($A816,'Z-scores'!$C$2:$UD$20,17,FALSE)&gt;3,HLOOKUP($A816,'Z-scores'!$C$2:$UD$20,17,FALSE)&lt;-3),"",'Total-corrected counts'!S816),"")</f>
        <v/>
      </c>
      <c r="T816" t="str">
        <f>IFERROR(IF(OR(HLOOKUP($A816,'Z-scores'!$C$2:$UD$20,18,FALSE)&gt;3,HLOOKUP($A816,'Z-scores'!$C$2:$UD$20,18,FALSE)&lt;-3),"",'Total-corrected counts'!T816),"")</f>
        <v/>
      </c>
      <c r="U816" t="str">
        <f>IFERROR(IF(OR(HLOOKUP($A816,'Z-scores'!$C$2:$UD$20,19,FALSE)&gt;3,HLOOKUP($A816,'Z-scores'!$C$2:$UD$20,19,FALSE)&lt;-3),"",'Total-corrected counts'!U816),"")</f>
        <v/>
      </c>
      <c r="V816">
        <f t="shared" si="48"/>
        <v>1</v>
      </c>
      <c r="W816" s="10">
        <f>SUMIFS(Tabel132[Cluster],Tabel132[ID],A816)</f>
        <v>0</v>
      </c>
      <c r="X816" t="str">
        <f t="shared" si="49"/>
        <v/>
      </c>
      <c r="Y816" t="str">
        <f t="shared" si="50"/>
        <v/>
      </c>
      <c r="Z816" t="str">
        <f t="shared" si="51"/>
        <v/>
      </c>
    </row>
    <row r="817" spans="1:26" x14ac:dyDescent="0.25">
      <c r="A817">
        <v>825</v>
      </c>
      <c r="B817" t="s">
        <v>1022</v>
      </c>
      <c r="C817">
        <v>113300</v>
      </c>
      <c r="D817">
        <v>349</v>
      </c>
      <c r="E817" t="str">
        <f>IFERROR(IF(OR(HLOOKUP($A817,'Z-scores'!$C$2:$UD$20,3,FALSE)&gt;3,HLOOKUP(A817,'Z-scores'!$C$2:$UD$20,3,FALSE)&lt;-3),"",'Total-corrected counts'!E817),"")</f>
        <v/>
      </c>
      <c r="F817" t="str">
        <f>IFERROR(IF(OR(HLOOKUP($A817,'Z-scores'!$C$2:$UD$20,4,FALSE)&gt;3,HLOOKUP($A817,'Z-scores'!$C$2:$UD$20,4,FALSE)&lt;-3),"",'Total-corrected counts'!F817),"")</f>
        <v/>
      </c>
      <c r="G817" t="str">
        <f>IFERROR(IF(OR(HLOOKUP($A817,'Z-scores'!$C$2:$UD$20,5,FALSE)&gt;3,HLOOKUP($A817,'Z-scores'!$C$2:$UD$20,5,FALSE)&lt;-3),"",'Total-corrected counts'!G817),"")</f>
        <v/>
      </c>
      <c r="H817" t="str">
        <f>IFERROR(IF(OR(HLOOKUP($A817,'Z-scores'!$C$2:$UD$20,6,FALSE)&gt;3,HLOOKUP($A817,'Z-scores'!$C$2:$UD$20,6,FALSE)&lt;-3),"",'Total-corrected counts'!H817),"")</f>
        <v/>
      </c>
      <c r="I817" t="str">
        <f>IFERROR(IF(OR(HLOOKUP($A817,'Z-scores'!$C$2:$UD$20,7,FALSE)&gt;3,HLOOKUP($A817,'Z-scores'!$C$2:$UD$20,7,FALSE)&lt;-3),"",'Total-corrected counts'!I817),"")</f>
        <v/>
      </c>
      <c r="J817" t="str">
        <f>IFERROR(IF(OR(HLOOKUP($A817,'Z-scores'!$C$2:$UD$20,8,FALSE)&gt;3,HLOOKUP($A817,'Z-scores'!$C$2:$UD$20,8,FALSE)&lt;-3),"",'Total-corrected counts'!J817),"")</f>
        <v/>
      </c>
      <c r="K817" t="str">
        <f>IFERROR(IF(OR(HLOOKUP($A817,'Z-scores'!$C$2:$UD$20,9,FALSE)&gt;3,HLOOKUP($A817,'Z-scores'!$C$2:$UD$20,9,FALSE)&lt;-3),"",'Total-corrected counts'!K817),"")</f>
        <v/>
      </c>
      <c r="L817" t="str">
        <f>IFERROR(IF(OR(HLOOKUP($A817,'Z-scores'!$C$2:$UD$20,10,FALSE)&gt;3,HLOOKUP($A817,'Z-scores'!$C$2:$UD$20,10,FALSE)&lt;-3),"",'Total-corrected counts'!L817),"")</f>
        <v/>
      </c>
      <c r="M817" t="str">
        <f>IFERROR(IF(OR(HLOOKUP($A817,'Z-scores'!$C$2:$UD$20,11,FALSE)&gt;3,HLOOKUP($A817,'Z-scores'!$C$2:$UD$20,11,FALSE)&lt;-3),"",'Total-corrected counts'!M817),"")</f>
        <v/>
      </c>
      <c r="N817" t="str">
        <f>IFERROR(IF(OR(HLOOKUP($A817,'Z-scores'!$C$2:$UD$20,12,FALSE)&gt;3,HLOOKUP($A817,'Z-scores'!$C$2:$UD$20,12,FALSE)&lt;-3),"",'Total-corrected counts'!N817),"")</f>
        <v/>
      </c>
      <c r="O817" t="str">
        <f>IFERROR(IF(OR(HLOOKUP($A817,'Z-scores'!$C$2:$UD$20,13,FALSE)&gt;3,HLOOKUP($A817,'Z-scores'!$C$2:$UD$20,13,FALSE)&lt;-3),"",'Total-corrected counts'!O817),"")</f>
        <v/>
      </c>
      <c r="P817" t="str">
        <f>IFERROR(IF(OR(HLOOKUP($A817,'Z-scores'!$C$2:$UD$20,14,FALSE)&gt;3,HLOOKUP($A817,'Z-scores'!$C$2:$UD$20,14,FALSE)&lt;-3),"",'Total-corrected counts'!P817),"")</f>
        <v/>
      </c>
      <c r="Q817" t="str">
        <f>IFERROR(IF(OR(HLOOKUP($A817,'Z-scores'!$C$2:$UD$20,15,FALSE)&gt;3,HLOOKUP($A817,'Z-scores'!$C$2:$UD$20,15,FALSE)&lt;-3),"",'Total-corrected counts'!Q817),"")</f>
        <v/>
      </c>
      <c r="R817" t="str">
        <f>IFERROR(IF(OR(HLOOKUP($A817,'Z-scores'!$C$2:$UD$20,16,FALSE)&gt;3,HLOOKUP($A817,'Z-scores'!$C$2:$UD$20,16,FALSE)&lt;-3),"",'Total-corrected counts'!R817),"")</f>
        <v/>
      </c>
      <c r="S817" t="str">
        <f>IFERROR(IF(OR(HLOOKUP($A817,'Z-scores'!$C$2:$UD$20,17,FALSE)&gt;3,HLOOKUP($A817,'Z-scores'!$C$2:$UD$20,17,FALSE)&lt;-3),"",'Total-corrected counts'!S817),"")</f>
        <v/>
      </c>
      <c r="T817" t="str">
        <f>IFERROR(IF(OR(HLOOKUP($A817,'Z-scores'!$C$2:$UD$20,18,FALSE)&gt;3,HLOOKUP($A817,'Z-scores'!$C$2:$UD$20,18,FALSE)&lt;-3),"",'Total-corrected counts'!T817),"")</f>
        <v/>
      </c>
      <c r="U817" t="str">
        <f>IFERROR(IF(OR(HLOOKUP($A817,'Z-scores'!$C$2:$UD$20,19,FALSE)&gt;3,HLOOKUP($A817,'Z-scores'!$C$2:$UD$20,19,FALSE)&lt;-3),"",'Total-corrected counts'!U817),"")</f>
        <v/>
      </c>
      <c r="V817">
        <f t="shared" si="48"/>
        <v>1</v>
      </c>
      <c r="W817" s="10">
        <f>SUMIFS(Tabel132[Cluster],Tabel132[ID],A817)</f>
        <v>0</v>
      </c>
      <c r="X817" t="str">
        <f t="shared" si="49"/>
        <v/>
      </c>
      <c r="Y817" t="str">
        <f t="shared" si="50"/>
        <v/>
      </c>
      <c r="Z817" t="str">
        <f t="shared" si="51"/>
        <v/>
      </c>
    </row>
    <row r="818" spans="1:26" x14ac:dyDescent="0.25">
      <c r="A818">
        <v>826</v>
      </c>
      <c r="B818" t="s">
        <v>1023</v>
      </c>
      <c r="C818">
        <v>52300</v>
      </c>
      <c r="D818">
        <v>803</v>
      </c>
      <c r="E818" t="str">
        <f>IFERROR(IF(OR(HLOOKUP($A818,'Z-scores'!$C$2:$UD$20,3,FALSE)&gt;3,HLOOKUP(A818,'Z-scores'!$C$2:$UD$20,3,FALSE)&lt;-3),"",'Total-corrected counts'!E818),"")</f>
        <v/>
      </c>
      <c r="F818" t="str">
        <f>IFERROR(IF(OR(HLOOKUP($A818,'Z-scores'!$C$2:$UD$20,4,FALSE)&gt;3,HLOOKUP($A818,'Z-scores'!$C$2:$UD$20,4,FALSE)&lt;-3),"",'Total-corrected counts'!F818),"")</f>
        <v/>
      </c>
      <c r="G818" t="str">
        <f>IFERROR(IF(OR(HLOOKUP($A818,'Z-scores'!$C$2:$UD$20,5,FALSE)&gt;3,HLOOKUP($A818,'Z-scores'!$C$2:$UD$20,5,FALSE)&lt;-3),"",'Total-corrected counts'!G818),"")</f>
        <v/>
      </c>
      <c r="H818" t="str">
        <f>IFERROR(IF(OR(HLOOKUP($A818,'Z-scores'!$C$2:$UD$20,6,FALSE)&gt;3,HLOOKUP($A818,'Z-scores'!$C$2:$UD$20,6,FALSE)&lt;-3),"",'Total-corrected counts'!H818),"")</f>
        <v/>
      </c>
      <c r="I818" t="str">
        <f>IFERROR(IF(OR(HLOOKUP($A818,'Z-scores'!$C$2:$UD$20,7,FALSE)&gt;3,HLOOKUP($A818,'Z-scores'!$C$2:$UD$20,7,FALSE)&lt;-3),"",'Total-corrected counts'!I818),"")</f>
        <v/>
      </c>
      <c r="J818" t="str">
        <f>IFERROR(IF(OR(HLOOKUP($A818,'Z-scores'!$C$2:$UD$20,8,FALSE)&gt;3,HLOOKUP($A818,'Z-scores'!$C$2:$UD$20,8,FALSE)&lt;-3),"",'Total-corrected counts'!J818),"")</f>
        <v/>
      </c>
      <c r="K818" t="str">
        <f>IFERROR(IF(OR(HLOOKUP($A818,'Z-scores'!$C$2:$UD$20,9,FALSE)&gt;3,HLOOKUP($A818,'Z-scores'!$C$2:$UD$20,9,FALSE)&lt;-3),"",'Total-corrected counts'!K818),"")</f>
        <v/>
      </c>
      <c r="L818" t="str">
        <f>IFERROR(IF(OR(HLOOKUP($A818,'Z-scores'!$C$2:$UD$20,10,FALSE)&gt;3,HLOOKUP($A818,'Z-scores'!$C$2:$UD$20,10,FALSE)&lt;-3),"",'Total-corrected counts'!L818),"")</f>
        <v/>
      </c>
      <c r="M818" t="str">
        <f>IFERROR(IF(OR(HLOOKUP($A818,'Z-scores'!$C$2:$UD$20,11,FALSE)&gt;3,HLOOKUP($A818,'Z-scores'!$C$2:$UD$20,11,FALSE)&lt;-3),"",'Total-corrected counts'!M818),"")</f>
        <v/>
      </c>
      <c r="N818" t="str">
        <f>IFERROR(IF(OR(HLOOKUP($A818,'Z-scores'!$C$2:$UD$20,12,FALSE)&gt;3,HLOOKUP($A818,'Z-scores'!$C$2:$UD$20,12,FALSE)&lt;-3),"",'Total-corrected counts'!N818),"")</f>
        <v/>
      </c>
      <c r="O818" t="str">
        <f>IFERROR(IF(OR(HLOOKUP($A818,'Z-scores'!$C$2:$UD$20,13,FALSE)&gt;3,HLOOKUP($A818,'Z-scores'!$C$2:$UD$20,13,FALSE)&lt;-3),"",'Total-corrected counts'!O818),"")</f>
        <v/>
      </c>
      <c r="P818" t="str">
        <f>IFERROR(IF(OR(HLOOKUP($A818,'Z-scores'!$C$2:$UD$20,14,FALSE)&gt;3,HLOOKUP($A818,'Z-scores'!$C$2:$UD$20,14,FALSE)&lt;-3),"",'Total-corrected counts'!P818),"")</f>
        <v/>
      </c>
      <c r="Q818" t="str">
        <f>IFERROR(IF(OR(HLOOKUP($A818,'Z-scores'!$C$2:$UD$20,15,FALSE)&gt;3,HLOOKUP($A818,'Z-scores'!$C$2:$UD$20,15,FALSE)&lt;-3),"",'Total-corrected counts'!Q818),"")</f>
        <v/>
      </c>
      <c r="R818" t="str">
        <f>IFERROR(IF(OR(HLOOKUP($A818,'Z-scores'!$C$2:$UD$20,16,FALSE)&gt;3,HLOOKUP($A818,'Z-scores'!$C$2:$UD$20,16,FALSE)&lt;-3),"",'Total-corrected counts'!R818),"")</f>
        <v/>
      </c>
      <c r="S818" t="str">
        <f>IFERROR(IF(OR(HLOOKUP($A818,'Z-scores'!$C$2:$UD$20,17,FALSE)&gt;3,HLOOKUP($A818,'Z-scores'!$C$2:$UD$20,17,FALSE)&lt;-3),"",'Total-corrected counts'!S818),"")</f>
        <v/>
      </c>
      <c r="T818" t="str">
        <f>IFERROR(IF(OR(HLOOKUP($A818,'Z-scores'!$C$2:$UD$20,18,FALSE)&gt;3,HLOOKUP($A818,'Z-scores'!$C$2:$UD$20,18,FALSE)&lt;-3),"",'Total-corrected counts'!T818),"")</f>
        <v/>
      </c>
      <c r="U818" t="str">
        <f>IFERROR(IF(OR(HLOOKUP($A818,'Z-scores'!$C$2:$UD$20,19,FALSE)&gt;3,HLOOKUP($A818,'Z-scores'!$C$2:$UD$20,19,FALSE)&lt;-3),"",'Total-corrected counts'!U818),"")</f>
        <v/>
      </c>
      <c r="V818">
        <f t="shared" si="48"/>
        <v>1</v>
      </c>
      <c r="W818" s="10">
        <f>SUMIFS(Tabel132[Cluster],Tabel132[ID],A818)</f>
        <v>74</v>
      </c>
      <c r="X818" t="str">
        <f t="shared" si="49"/>
        <v/>
      </c>
      <c r="Y818" t="str">
        <f t="shared" si="50"/>
        <v/>
      </c>
      <c r="Z818" t="str">
        <f t="shared" si="51"/>
        <v/>
      </c>
    </row>
    <row r="819" spans="1:26" x14ac:dyDescent="0.25">
      <c r="A819">
        <v>827</v>
      </c>
      <c r="B819" t="s">
        <v>398</v>
      </c>
      <c r="C819">
        <v>8800</v>
      </c>
      <c r="D819">
        <v>44</v>
      </c>
      <c r="E819" t="str">
        <f>IFERROR(IF(OR(HLOOKUP($A819,'Z-scores'!$C$2:$UD$20,3,FALSE)&gt;3,HLOOKUP(A819,'Z-scores'!$C$2:$UD$20,3,FALSE)&lt;-3),"",'Total-corrected counts'!E819),"")</f>
        <v/>
      </c>
      <c r="F819">
        <f>IFERROR(IF(OR(HLOOKUP($A819,'Z-scores'!$C$2:$UD$20,4,FALSE)&gt;3,HLOOKUP($A819,'Z-scores'!$C$2:$UD$20,4,FALSE)&lt;-3),"",'Total-corrected counts'!F819),"")</f>
        <v>15.963014368353528</v>
      </c>
      <c r="G819">
        <f>IFERROR(IF(OR(HLOOKUP($A819,'Z-scores'!$C$2:$UD$20,5,FALSE)&gt;3,HLOOKUP($A819,'Z-scores'!$C$2:$UD$20,5,FALSE)&lt;-3),"",'Total-corrected counts'!G819),"")</f>
        <v>23.06691217650922</v>
      </c>
      <c r="H819">
        <f>IFERROR(IF(OR(HLOOKUP($A819,'Z-scores'!$C$2:$UD$20,6,FALSE)&gt;3,HLOOKUP($A819,'Z-scores'!$C$2:$UD$20,6,FALSE)&lt;-3),"",'Total-corrected counts'!H819),"")</f>
        <v>3.2947066210340492</v>
      </c>
      <c r="I819">
        <f>IFERROR(IF(OR(HLOOKUP($A819,'Z-scores'!$C$2:$UD$20,7,FALSE)&gt;3,HLOOKUP($A819,'Z-scores'!$C$2:$UD$20,7,FALSE)&lt;-3),"",'Total-corrected counts'!I819),"")</f>
        <v>4.2975135374754885</v>
      </c>
      <c r="J819">
        <f>IFERROR(IF(OR(HLOOKUP($A819,'Z-scores'!$C$2:$UD$20,8,FALSE)&gt;3,HLOOKUP($A819,'Z-scores'!$C$2:$UD$20,8,FALSE)&lt;-3),"",'Total-corrected counts'!J819),"")</f>
        <v>3.0570725867370383</v>
      </c>
      <c r="K819">
        <f>IFERROR(IF(OR(HLOOKUP($A819,'Z-scores'!$C$2:$UD$20,9,FALSE)&gt;3,HLOOKUP($A819,'Z-scores'!$C$2:$UD$20,9,FALSE)&lt;-3),"",'Total-corrected counts'!K819),"")</f>
        <v>5.1418696694353079</v>
      </c>
      <c r="L819">
        <f>IFERROR(IF(OR(HLOOKUP($A819,'Z-scores'!$C$2:$UD$20,10,FALSE)&gt;3,HLOOKUP($A819,'Z-scores'!$C$2:$UD$20,10,FALSE)&lt;-3),"",'Total-corrected counts'!L819),"")</f>
        <v>1.1553719503913271</v>
      </c>
      <c r="M819">
        <f>IFERROR(IF(OR(HLOOKUP($A819,'Z-scores'!$C$2:$UD$20,11,FALSE)&gt;3,HLOOKUP($A819,'Z-scores'!$C$2:$UD$20,11,FALSE)&lt;-3),"",'Total-corrected counts'!M819),"")</f>
        <v>2.207062045628589</v>
      </c>
      <c r="N819">
        <f>IFERROR(IF(OR(HLOOKUP($A819,'Z-scores'!$C$2:$UD$20,12,FALSE)&gt;3,HLOOKUP($A819,'Z-scores'!$C$2:$UD$20,12,FALSE)&lt;-3),"",'Total-corrected counts'!N819),"")</f>
        <v>4.3163212845958645</v>
      </c>
      <c r="O819">
        <f>IFERROR(IF(OR(HLOOKUP($A819,'Z-scores'!$C$2:$UD$20,13,FALSE)&gt;3,HLOOKUP($A819,'Z-scores'!$C$2:$UD$20,13,FALSE)&lt;-3),"",'Total-corrected counts'!O819),"")</f>
        <v>2.5341018426252084</v>
      </c>
      <c r="P819">
        <f>IFERROR(IF(OR(HLOOKUP($A819,'Z-scores'!$C$2:$UD$20,14,FALSE)&gt;3,HLOOKUP($A819,'Z-scores'!$C$2:$UD$20,14,FALSE)&lt;-3),"",'Total-corrected counts'!P819),"")</f>
        <v>2.953182021574897</v>
      </c>
      <c r="Q819">
        <f>IFERROR(IF(OR(HLOOKUP($A819,'Z-scores'!$C$2:$UD$20,15,FALSE)&gt;3,HLOOKUP($A819,'Z-scores'!$C$2:$UD$20,15,FALSE)&lt;-3),"",'Total-corrected counts'!Q819),"")</f>
        <v>0.11701289482100927</v>
      </c>
      <c r="R819">
        <f>IFERROR(IF(OR(HLOOKUP($A819,'Z-scores'!$C$2:$UD$20,16,FALSE)&gt;3,HLOOKUP($A819,'Z-scores'!$C$2:$UD$20,16,FALSE)&lt;-3),"",'Total-corrected counts'!R819),"")</f>
        <v>2.2799625749552725</v>
      </c>
      <c r="S819">
        <f>IFERROR(IF(OR(HLOOKUP($A819,'Z-scores'!$C$2:$UD$20,17,FALSE)&gt;3,HLOOKUP($A819,'Z-scores'!$C$2:$UD$20,17,FALSE)&lt;-3),"",'Total-corrected counts'!S819),"")</f>
        <v>3.6696490708079414</v>
      </c>
      <c r="T819">
        <f>IFERROR(IF(OR(HLOOKUP($A819,'Z-scores'!$C$2:$UD$20,18,FALSE)&gt;3,HLOOKUP($A819,'Z-scores'!$C$2:$UD$20,18,FALSE)&lt;-3),"",'Total-corrected counts'!T819),"")</f>
        <v>5.6099367185392515</v>
      </c>
      <c r="U819">
        <f>IFERROR(IF(OR(HLOOKUP($A819,'Z-scores'!$C$2:$UD$20,19,FALSE)&gt;3,HLOOKUP($A819,'Z-scores'!$C$2:$UD$20,19,FALSE)&lt;-3),"",'Total-corrected counts'!U819),"")</f>
        <v>5.589234648047456</v>
      </c>
      <c r="V819">
        <f t="shared" si="48"/>
        <v>1</v>
      </c>
      <c r="W819" s="10">
        <f>SUMIFS(Tabel132[Cluster],Tabel132[ID],A819)</f>
        <v>26</v>
      </c>
      <c r="X819">
        <f t="shared" si="49"/>
        <v>0.19562221841171731</v>
      </c>
      <c r="Y819">
        <f t="shared" si="50"/>
        <v>7.2729403694455685</v>
      </c>
      <c r="Z819">
        <f t="shared" si="51"/>
        <v>3.3836751319958625</v>
      </c>
    </row>
    <row r="820" spans="1:26" x14ac:dyDescent="0.25">
      <c r="A820">
        <v>828</v>
      </c>
      <c r="B820" t="s">
        <v>1024</v>
      </c>
      <c r="C820">
        <v>79400</v>
      </c>
      <c r="D820">
        <v>4</v>
      </c>
      <c r="E820" t="str">
        <f>IFERROR(IF(OR(HLOOKUP($A820,'Z-scores'!$C$2:$UD$20,3,FALSE)&gt;3,HLOOKUP(A820,'Z-scores'!$C$2:$UD$20,3,FALSE)&lt;-3),"",'Total-corrected counts'!E820),"")</f>
        <v/>
      </c>
      <c r="F820" t="str">
        <f>IFERROR(IF(OR(HLOOKUP($A820,'Z-scores'!$C$2:$UD$20,4,FALSE)&gt;3,HLOOKUP($A820,'Z-scores'!$C$2:$UD$20,4,FALSE)&lt;-3),"",'Total-corrected counts'!F820),"")</f>
        <v/>
      </c>
      <c r="G820" t="str">
        <f>IFERROR(IF(OR(HLOOKUP($A820,'Z-scores'!$C$2:$UD$20,5,FALSE)&gt;3,HLOOKUP($A820,'Z-scores'!$C$2:$UD$20,5,FALSE)&lt;-3),"",'Total-corrected counts'!G820),"")</f>
        <v/>
      </c>
      <c r="H820" t="str">
        <f>IFERROR(IF(OR(HLOOKUP($A820,'Z-scores'!$C$2:$UD$20,6,FALSE)&gt;3,HLOOKUP($A820,'Z-scores'!$C$2:$UD$20,6,FALSE)&lt;-3),"",'Total-corrected counts'!H820),"")</f>
        <v/>
      </c>
      <c r="I820" t="str">
        <f>IFERROR(IF(OR(HLOOKUP($A820,'Z-scores'!$C$2:$UD$20,7,FALSE)&gt;3,HLOOKUP($A820,'Z-scores'!$C$2:$UD$20,7,FALSE)&lt;-3),"",'Total-corrected counts'!I820),"")</f>
        <v/>
      </c>
      <c r="J820" t="str">
        <f>IFERROR(IF(OR(HLOOKUP($A820,'Z-scores'!$C$2:$UD$20,8,FALSE)&gt;3,HLOOKUP($A820,'Z-scores'!$C$2:$UD$20,8,FALSE)&lt;-3),"",'Total-corrected counts'!J820),"")</f>
        <v/>
      </c>
      <c r="K820" t="str">
        <f>IFERROR(IF(OR(HLOOKUP($A820,'Z-scores'!$C$2:$UD$20,9,FALSE)&gt;3,HLOOKUP($A820,'Z-scores'!$C$2:$UD$20,9,FALSE)&lt;-3),"",'Total-corrected counts'!K820),"")</f>
        <v/>
      </c>
      <c r="L820" t="str">
        <f>IFERROR(IF(OR(HLOOKUP($A820,'Z-scores'!$C$2:$UD$20,10,FALSE)&gt;3,HLOOKUP($A820,'Z-scores'!$C$2:$UD$20,10,FALSE)&lt;-3),"",'Total-corrected counts'!L820),"")</f>
        <v/>
      </c>
      <c r="M820" t="str">
        <f>IFERROR(IF(OR(HLOOKUP($A820,'Z-scores'!$C$2:$UD$20,11,FALSE)&gt;3,HLOOKUP($A820,'Z-scores'!$C$2:$UD$20,11,FALSE)&lt;-3),"",'Total-corrected counts'!M820),"")</f>
        <v/>
      </c>
      <c r="N820" t="str">
        <f>IFERROR(IF(OR(HLOOKUP($A820,'Z-scores'!$C$2:$UD$20,12,FALSE)&gt;3,HLOOKUP($A820,'Z-scores'!$C$2:$UD$20,12,FALSE)&lt;-3),"",'Total-corrected counts'!N820),"")</f>
        <v/>
      </c>
      <c r="O820" t="str">
        <f>IFERROR(IF(OR(HLOOKUP($A820,'Z-scores'!$C$2:$UD$20,13,FALSE)&gt;3,HLOOKUP($A820,'Z-scores'!$C$2:$UD$20,13,FALSE)&lt;-3),"",'Total-corrected counts'!O820),"")</f>
        <v/>
      </c>
      <c r="P820" t="str">
        <f>IFERROR(IF(OR(HLOOKUP($A820,'Z-scores'!$C$2:$UD$20,14,FALSE)&gt;3,HLOOKUP($A820,'Z-scores'!$C$2:$UD$20,14,FALSE)&lt;-3),"",'Total-corrected counts'!P820),"")</f>
        <v/>
      </c>
      <c r="Q820" t="str">
        <f>IFERROR(IF(OR(HLOOKUP($A820,'Z-scores'!$C$2:$UD$20,15,FALSE)&gt;3,HLOOKUP($A820,'Z-scores'!$C$2:$UD$20,15,FALSE)&lt;-3),"",'Total-corrected counts'!Q820),"")</f>
        <v/>
      </c>
      <c r="R820" t="str">
        <f>IFERROR(IF(OR(HLOOKUP($A820,'Z-scores'!$C$2:$UD$20,16,FALSE)&gt;3,HLOOKUP($A820,'Z-scores'!$C$2:$UD$20,16,FALSE)&lt;-3),"",'Total-corrected counts'!R820),"")</f>
        <v/>
      </c>
      <c r="S820" t="str">
        <f>IFERROR(IF(OR(HLOOKUP($A820,'Z-scores'!$C$2:$UD$20,17,FALSE)&gt;3,HLOOKUP($A820,'Z-scores'!$C$2:$UD$20,17,FALSE)&lt;-3),"",'Total-corrected counts'!S820),"")</f>
        <v/>
      </c>
      <c r="T820" t="str">
        <f>IFERROR(IF(OR(HLOOKUP($A820,'Z-scores'!$C$2:$UD$20,18,FALSE)&gt;3,HLOOKUP($A820,'Z-scores'!$C$2:$UD$20,18,FALSE)&lt;-3),"",'Total-corrected counts'!T820),"")</f>
        <v/>
      </c>
      <c r="U820" t="str">
        <f>IFERROR(IF(OR(HLOOKUP($A820,'Z-scores'!$C$2:$UD$20,19,FALSE)&gt;3,HLOOKUP($A820,'Z-scores'!$C$2:$UD$20,19,FALSE)&lt;-3),"",'Total-corrected counts'!U820),"")</f>
        <v/>
      </c>
      <c r="V820">
        <f t="shared" si="48"/>
        <v>1</v>
      </c>
      <c r="W820" s="10">
        <f>SUMIFS(Tabel132[Cluster],Tabel132[ID],A820)</f>
        <v>86</v>
      </c>
      <c r="X820" t="str">
        <f t="shared" si="49"/>
        <v/>
      </c>
      <c r="Y820" t="str">
        <f t="shared" si="50"/>
        <v/>
      </c>
      <c r="Z820" t="str">
        <f t="shared" si="51"/>
        <v/>
      </c>
    </row>
    <row r="821" spans="1:26" x14ac:dyDescent="0.25">
      <c r="A821">
        <v>829</v>
      </c>
      <c r="B821" t="s">
        <v>1025</v>
      </c>
      <c r="C821">
        <v>45700</v>
      </c>
      <c r="D821">
        <v>509</v>
      </c>
      <c r="E821" t="str">
        <f>IFERROR(IF(OR(HLOOKUP($A821,'Z-scores'!$C$2:$UD$20,3,FALSE)&gt;3,HLOOKUP(A821,'Z-scores'!$C$2:$UD$20,3,FALSE)&lt;-3),"",'Total-corrected counts'!E821),"")</f>
        <v/>
      </c>
      <c r="F821" t="str">
        <f>IFERROR(IF(OR(HLOOKUP($A821,'Z-scores'!$C$2:$UD$20,4,FALSE)&gt;3,HLOOKUP($A821,'Z-scores'!$C$2:$UD$20,4,FALSE)&lt;-3),"",'Total-corrected counts'!F821),"")</f>
        <v/>
      </c>
      <c r="G821" t="str">
        <f>IFERROR(IF(OR(HLOOKUP($A821,'Z-scores'!$C$2:$UD$20,5,FALSE)&gt;3,HLOOKUP($A821,'Z-scores'!$C$2:$UD$20,5,FALSE)&lt;-3),"",'Total-corrected counts'!G821),"")</f>
        <v/>
      </c>
      <c r="H821" t="str">
        <f>IFERROR(IF(OR(HLOOKUP($A821,'Z-scores'!$C$2:$UD$20,6,FALSE)&gt;3,HLOOKUP($A821,'Z-scores'!$C$2:$UD$20,6,FALSE)&lt;-3),"",'Total-corrected counts'!H821),"")</f>
        <v/>
      </c>
      <c r="I821" t="str">
        <f>IFERROR(IF(OR(HLOOKUP($A821,'Z-scores'!$C$2:$UD$20,7,FALSE)&gt;3,HLOOKUP($A821,'Z-scores'!$C$2:$UD$20,7,FALSE)&lt;-3),"",'Total-corrected counts'!I821),"")</f>
        <v/>
      </c>
      <c r="J821" t="str">
        <f>IFERROR(IF(OR(HLOOKUP($A821,'Z-scores'!$C$2:$UD$20,8,FALSE)&gt;3,HLOOKUP($A821,'Z-scores'!$C$2:$UD$20,8,FALSE)&lt;-3),"",'Total-corrected counts'!J821),"")</f>
        <v/>
      </c>
      <c r="K821" t="str">
        <f>IFERROR(IF(OR(HLOOKUP($A821,'Z-scores'!$C$2:$UD$20,9,FALSE)&gt;3,HLOOKUP($A821,'Z-scores'!$C$2:$UD$20,9,FALSE)&lt;-3),"",'Total-corrected counts'!K821),"")</f>
        <v/>
      </c>
      <c r="L821" t="str">
        <f>IFERROR(IF(OR(HLOOKUP($A821,'Z-scores'!$C$2:$UD$20,10,FALSE)&gt;3,HLOOKUP($A821,'Z-scores'!$C$2:$UD$20,10,FALSE)&lt;-3),"",'Total-corrected counts'!L821),"")</f>
        <v/>
      </c>
      <c r="M821" t="str">
        <f>IFERROR(IF(OR(HLOOKUP($A821,'Z-scores'!$C$2:$UD$20,11,FALSE)&gt;3,HLOOKUP($A821,'Z-scores'!$C$2:$UD$20,11,FALSE)&lt;-3),"",'Total-corrected counts'!M821),"")</f>
        <v/>
      </c>
      <c r="N821" t="str">
        <f>IFERROR(IF(OR(HLOOKUP($A821,'Z-scores'!$C$2:$UD$20,12,FALSE)&gt;3,HLOOKUP($A821,'Z-scores'!$C$2:$UD$20,12,FALSE)&lt;-3),"",'Total-corrected counts'!N821),"")</f>
        <v/>
      </c>
      <c r="O821" t="str">
        <f>IFERROR(IF(OR(HLOOKUP($A821,'Z-scores'!$C$2:$UD$20,13,FALSE)&gt;3,HLOOKUP($A821,'Z-scores'!$C$2:$UD$20,13,FALSE)&lt;-3),"",'Total-corrected counts'!O821),"")</f>
        <v/>
      </c>
      <c r="P821" t="str">
        <f>IFERROR(IF(OR(HLOOKUP($A821,'Z-scores'!$C$2:$UD$20,14,FALSE)&gt;3,HLOOKUP($A821,'Z-scores'!$C$2:$UD$20,14,FALSE)&lt;-3),"",'Total-corrected counts'!P821),"")</f>
        <v/>
      </c>
      <c r="Q821" t="str">
        <f>IFERROR(IF(OR(HLOOKUP($A821,'Z-scores'!$C$2:$UD$20,15,FALSE)&gt;3,HLOOKUP($A821,'Z-scores'!$C$2:$UD$20,15,FALSE)&lt;-3),"",'Total-corrected counts'!Q821),"")</f>
        <v/>
      </c>
      <c r="R821" t="str">
        <f>IFERROR(IF(OR(HLOOKUP($A821,'Z-scores'!$C$2:$UD$20,16,FALSE)&gt;3,HLOOKUP($A821,'Z-scores'!$C$2:$UD$20,16,FALSE)&lt;-3),"",'Total-corrected counts'!R821),"")</f>
        <v/>
      </c>
      <c r="S821" t="str">
        <f>IFERROR(IF(OR(HLOOKUP($A821,'Z-scores'!$C$2:$UD$20,17,FALSE)&gt;3,HLOOKUP($A821,'Z-scores'!$C$2:$UD$20,17,FALSE)&lt;-3),"",'Total-corrected counts'!S821),"")</f>
        <v/>
      </c>
      <c r="T821" t="str">
        <f>IFERROR(IF(OR(HLOOKUP($A821,'Z-scores'!$C$2:$UD$20,18,FALSE)&gt;3,HLOOKUP($A821,'Z-scores'!$C$2:$UD$20,18,FALSE)&lt;-3),"",'Total-corrected counts'!T821),"")</f>
        <v/>
      </c>
      <c r="U821" t="str">
        <f>IFERROR(IF(OR(HLOOKUP($A821,'Z-scores'!$C$2:$UD$20,19,FALSE)&gt;3,HLOOKUP($A821,'Z-scores'!$C$2:$UD$20,19,FALSE)&lt;-3),"",'Total-corrected counts'!U821),"")</f>
        <v/>
      </c>
      <c r="V821">
        <f t="shared" si="48"/>
        <v>1</v>
      </c>
      <c r="W821" s="10">
        <f>SUMIFS(Tabel132[Cluster],Tabel132[ID],A821)</f>
        <v>60</v>
      </c>
      <c r="X821" t="str">
        <f t="shared" si="49"/>
        <v/>
      </c>
      <c r="Y821" t="str">
        <f t="shared" si="50"/>
        <v/>
      </c>
      <c r="Z821" t="str">
        <f t="shared" si="51"/>
        <v/>
      </c>
    </row>
    <row r="822" spans="1:26" x14ac:dyDescent="0.25">
      <c r="A822">
        <v>830</v>
      </c>
      <c r="B822" t="s">
        <v>399</v>
      </c>
      <c r="C822">
        <v>72400</v>
      </c>
      <c r="D822">
        <v>141</v>
      </c>
      <c r="E822">
        <f>IFERROR(IF(OR(HLOOKUP($A822,'Z-scores'!$C$2:$UD$20,3,FALSE)&gt;3,HLOOKUP(A822,'Z-scores'!$C$2:$UD$20,3,FALSE)&lt;-3),"",'Total-corrected counts'!E822),"")</f>
        <v>0.46695490859264271</v>
      </c>
      <c r="F822">
        <f>IFERROR(IF(OR(HLOOKUP($A822,'Z-scores'!$C$2:$UD$20,4,FALSE)&gt;3,HLOOKUP($A822,'Z-scores'!$C$2:$UD$20,4,FALSE)&lt;-3),"",'Total-corrected counts'!F822),"")</f>
        <v>0.18866872069482588</v>
      </c>
      <c r="G822">
        <f>IFERROR(IF(OR(HLOOKUP($A822,'Z-scores'!$C$2:$UD$20,5,FALSE)&gt;3,HLOOKUP($A822,'Z-scores'!$C$2:$UD$20,5,FALSE)&lt;-3),"",'Total-corrected counts'!G822),"")</f>
        <v>6.2854817459134296</v>
      </c>
      <c r="H822">
        <f>IFERROR(IF(OR(HLOOKUP($A822,'Z-scores'!$C$2:$UD$20,6,FALSE)&gt;3,HLOOKUP($A822,'Z-scores'!$C$2:$UD$20,6,FALSE)&lt;-3),"",'Total-corrected counts'!H822),"")</f>
        <v>0.13262590211789607</v>
      </c>
      <c r="I822">
        <f>IFERROR(IF(OR(HLOOKUP($A822,'Z-scores'!$C$2:$UD$20,7,FALSE)&gt;3,HLOOKUP($A822,'Z-scores'!$C$2:$UD$20,7,FALSE)&lt;-3),"",'Total-corrected counts'!I822),"")</f>
        <v>5.3072445118966627</v>
      </c>
      <c r="J822">
        <f>IFERROR(IF(OR(HLOOKUP($A822,'Z-scores'!$C$2:$UD$20,8,FALSE)&gt;3,HLOOKUP($A822,'Z-scores'!$C$2:$UD$20,8,FALSE)&lt;-3),"",'Total-corrected counts'!J822),"")</f>
        <v>0.25146887407030477</v>
      </c>
      <c r="K822">
        <f>IFERROR(IF(OR(HLOOKUP($A822,'Z-scores'!$C$2:$UD$20,9,FALSE)&gt;3,HLOOKUP($A822,'Z-scores'!$C$2:$UD$20,9,FALSE)&lt;-3),"",'Total-corrected counts'!K822),"")</f>
        <v>1.5697642009030603</v>
      </c>
      <c r="L822">
        <f>IFERROR(IF(OR(HLOOKUP($A822,'Z-scores'!$C$2:$UD$20,10,FALSE)&gt;3,HLOOKUP($A822,'Z-scores'!$C$2:$UD$20,10,FALSE)&lt;-3),"",'Total-corrected counts'!L822),"")</f>
        <v>6.7646586713751748</v>
      </c>
      <c r="M822">
        <f>IFERROR(IF(OR(HLOOKUP($A822,'Z-scores'!$C$2:$UD$20,11,FALSE)&gt;3,HLOOKUP($A822,'Z-scores'!$C$2:$UD$20,11,FALSE)&lt;-3),"",'Total-corrected counts'!M822),"")</f>
        <v>0.23038225946018673</v>
      </c>
      <c r="N822">
        <f>IFERROR(IF(OR(HLOOKUP($A822,'Z-scores'!$C$2:$UD$20,12,FALSE)&gt;3,HLOOKUP($A822,'Z-scores'!$C$2:$UD$20,12,FALSE)&lt;-3),"",'Total-corrected counts'!N822),"")</f>
        <v>0</v>
      </c>
      <c r="O822">
        <f>IFERROR(IF(OR(HLOOKUP($A822,'Z-scores'!$C$2:$UD$20,13,FALSE)&gt;3,HLOOKUP($A822,'Z-scores'!$C$2:$UD$20,13,FALSE)&lt;-3),"",'Total-corrected counts'!O822),"")</f>
        <v>0.85816197857825782</v>
      </c>
      <c r="P822">
        <f>IFERROR(IF(OR(HLOOKUP($A822,'Z-scores'!$C$2:$UD$20,14,FALSE)&gt;3,HLOOKUP($A822,'Z-scores'!$C$2:$UD$20,14,FALSE)&lt;-3),"",'Total-corrected counts'!P822),"")</f>
        <v>2.5642680360997656E-2</v>
      </c>
      <c r="Q822">
        <f>IFERROR(IF(OR(HLOOKUP($A822,'Z-scores'!$C$2:$UD$20,15,FALSE)&gt;3,HLOOKUP($A822,'Z-scores'!$C$2:$UD$20,15,FALSE)&lt;-3),"",'Total-corrected counts'!Q822),"")</f>
        <v>0</v>
      </c>
      <c r="R822">
        <f>IFERROR(IF(OR(HLOOKUP($A822,'Z-scores'!$C$2:$UD$20,16,FALSE)&gt;3,HLOOKUP($A822,'Z-scores'!$C$2:$UD$20,16,FALSE)&lt;-3),"",'Total-corrected counts'!R822),"")</f>
        <v>1.6027856414448309E-2</v>
      </c>
      <c r="S822">
        <f>IFERROR(IF(OR(HLOOKUP($A822,'Z-scores'!$C$2:$UD$20,17,FALSE)&gt;3,HLOOKUP($A822,'Z-scores'!$C$2:$UD$20,17,FALSE)&lt;-3),"",'Total-corrected counts'!S822),"")</f>
        <v>0</v>
      </c>
      <c r="T822">
        <f>IFERROR(IF(OR(HLOOKUP($A822,'Z-scores'!$C$2:$UD$20,18,FALSE)&gt;3,HLOOKUP($A822,'Z-scores'!$C$2:$UD$20,18,FALSE)&lt;-3),"",'Total-corrected counts'!T822),"")</f>
        <v>3.6082288235627655</v>
      </c>
      <c r="U822">
        <f>IFERROR(IF(OR(HLOOKUP($A822,'Z-scores'!$C$2:$UD$20,19,FALSE)&gt;3,HLOOKUP($A822,'Z-scores'!$C$2:$UD$20,19,FALSE)&lt;-3),"",'Total-corrected counts'!U822),"")</f>
        <v>0.62922284469478351</v>
      </c>
      <c r="V822">
        <f t="shared" si="48"/>
        <v>1</v>
      </c>
      <c r="W822" s="10">
        <f>SUMIFS(Tabel132[Cluster],Tabel132[ID],A822)</f>
        <v>83</v>
      </c>
      <c r="X822">
        <f t="shared" si="49"/>
        <v>0.14105622246535862</v>
      </c>
      <c r="Y822">
        <f t="shared" si="50"/>
        <v>2.3552499772249096</v>
      </c>
      <c r="Z822">
        <f t="shared" si="51"/>
        <v>0.64216052295140669</v>
      </c>
    </row>
    <row r="823" spans="1:26" x14ac:dyDescent="0.25">
      <c r="A823">
        <v>831</v>
      </c>
      <c r="B823" t="s">
        <v>400</v>
      </c>
      <c r="C823">
        <v>23900</v>
      </c>
      <c r="D823">
        <v>104</v>
      </c>
      <c r="E823" t="str">
        <f>IFERROR(IF(OR(HLOOKUP($A823,'Z-scores'!$C$2:$UD$20,3,FALSE)&gt;3,HLOOKUP(A823,'Z-scores'!$C$2:$UD$20,3,FALSE)&lt;-3),"",'Total-corrected counts'!E823),"")</f>
        <v/>
      </c>
      <c r="F823">
        <f>IFERROR(IF(OR(HLOOKUP($A823,'Z-scores'!$C$2:$UD$20,4,FALSE)&gt;3,HLOOKUP($A823,'Z-scores'!$C$2:$UD$20,4,FALSE)&lt;-3),"",'Total-corrected counts'!F823),"")</f>
        <v>0.15585676926963879</v>
      </c>
      <c r="G823">
        <f>IFERROR(IF(OR(HLOOKUP($A823,'Z-scores'!$C$2:$UD$20,5,FALSE)&gt;3,HLOOKUP($A823,'Z-scores'!$C$2:$UD$20,5,FALSE)&lt;-3),"",'Total-corrected counts'!G823),"")</f>
        <v>1.0072887413322804E-2</v>
      </c>
      <c r="H823">
        <f>IFERROR(IF(OR(HLOOKUP($A823,'Z-scores'!$C$2:$UD$20,6,FALSE)&gt;3,HLOOKUP($A823,'Z-scores'!$C$2:$UD$20,6,FALSE)&lt;-3),"",'Total-corrected counts'!H823),"")</f>
        <v>0.13960621275568005</v>
      </c>
      <c r="I823">
        <f>IFERROR(IF(OR(HLOOKUP($A823,'Z-scores'!$C$2:$UD$20,7,FALSE)&gt;3,HLOOKUP($A823,'Z-scores'!$C$2:$UD$20,7,FALSE)&lt;-3),"",'Total-corrected counts'!I823),"")</f>
        <v>1.8470688556484902E-2</v>
      </c>
      <c r="J823">
        <f>IFERROR(IF(OR(HLOOKUP($A823,'Z-scores'!$C$2:$UD$20,8,FALSE)&gt;3,HLOOKUP($A823,'Z-scores'!$C$2:$UD$20,8,FALSE)&lt;-3),"",'Total-corrected counts'!J823),"")</f>
        <v>0.18243820275688777</v>
      </c>
      <c r="K823">
        <f>IFERROR(IF(OR(HLOOKUP($A823,'Z-scores'!$C$2:$UD$20,9,FALSE)&gt;3,HLOOKUP($A823,'Z-scores'!$C$2:$UD$20,9,FALSE)&lt;-3),"",'Total-corrected counts'!K823),"")</f>
        <v>0.12040804950108701</v>
      </c>
      <c r="L823">
        <f>IFERROR(IF(OR(HLOOKUP($A823,'Z-scores'!$C$2:$UD$20,10,FALSE)&gt;3,HLOOKUP($A823,'Z-scores'!$C$2:$UD$20,10,FALSE)&lt;-3),"",'Total-corrected counts'!L823),"")</f>
        <v>0.26458899627282301</v>
      </c>
      <c r="M823">
        <f>IFERROR(IF(OR(HLOOKUP($A823,'Z-scores'!$C$2:$UD$20,11,FALSE)&gt;3,HLOOKUP($A823,'Z-scores'!$C$2:$UD$20,11,FALSE)&lt;-3),"",'Total-corrected counts'!M823),"")</f>
        <v>0.27185106616302035</v>
      </c>
      <c r="N823">
        <f>IFERROR(IF(OR(HLOOKUP($A823,'Z-scores'!$C$2:$UD$20,12,FALSE)&gt;3,HLOOKUP($A823,'Z-scores'!$C$2:$UD$20,12,FALSE)&lt;-3),"",'Total-corrected counts'!N823),"")</f>
        <v>0.2291041021547699</v>
      </c>
      <c r="O823">
        <f>IFERROR(IF(OR(HLOOKUP($A823,'Z-scores'!$C$2:$UD$20,13,FALSE)&gt;3,HLOOKUP($A823,'Z-scores'!$C$2:$UD$20,13,FALSE)&lt;-3),"",'Total-corrected counts'!O823),"")</f>
        <v>0.11778693823623146</v>
      </c>
      <c r="P823">
        <f>IFERROR(IF(OR(HLOOKUP($A823,'Z-scores'!$C$2:$UD$20,14,FALSE)&gt;3,HLOOKUP($A823,'Z-scores'!$C$2:$UD$20,14,FALSE)&lt;-3),"",'Total-corrected counts'!P823),"")</f>
        <v>7.2654261022826683E-2</v>
      </c>
      <c r="Q823">
        <f>IFERROR(IF(OR(HLOOKUP($A823,'Z-scores'!$C$2:$UD$20,15,FALSE)&gt;3,HLOOKUP($A823,'Z-scores'!$C$2:$UD$20,15,FALSE)&lt;-3),"",'Total-corrected counts'!Q823),"")</f>
        <v>0</v>
      </c>
      <c r="R823">
        <f>IFERROR(IF(OR(HLOOKUP($A823,'Z-scores'!$C$2:$UD$20,16,FALSE)&gt;3,HLOOKUP($A823,'Z-scores'!$C$2:$UD$20,16,FALSE)&lt;-3),"",'Total-corrected counts'!R823),"")</f>
        <v>7.2125353865017408E-2</v>
      </c>
      <c r="S823">
        <f>IFERROR(IF(OR(HLOOKUP($A823,'Z-scores'!$C$2:$UD$20,17,FALSE)&gt;3,HLOOKUP($A823,'Z-scores'!$C$2:$UD$20,17,FALSE)&lt;-3),"",'Total-corrected counts'!S823),"")</f>
        <v>0.15742577374767797</v>
      </c>
      <c r="T823">
        <f>IFERROR(IF(OR(HLOOKUP($A823,'Z-scores'!$C$2:$UD$20,18,FALSE)&gt;3,HLOOKUP($A823,'Z-scores'!$C$2:$UD$20,18,FALSE)&lt;-3),"",'Total-corrected counts'!T823),"")</f>
        <v>2.5773063025448323E-2</v>
      </c>
      <c r="U823">
        <f>IFERROR(IF(OR(HLOOKUP($A823,'Z-scores'!$C$2:$UD$20,19,FALSE)&gt;3,HLOOKUP($A823,'Z-scores'!$C$2:$UD$20,19,FALSE)&lt;-3),"",'Total-corrected counts'!U823),"")</f>
        <v>0.12584456893895671</v>
      </c>
      <c r="V823">
        <f t="shared" si="48"/>
        <v>1</v>
      </c>
      <c r="W823" s="10">
        <f>SUMIFS(Tabel132[Cluster],Tabel132[ID],A823)</f>
        <v>30</v>
      </c>
      <c r="X823">
        <f t="shared" si="49"/>
        <v>0.31241577467063636</v>
      </c>
      <c r="Y823">
        <f t="shared" si="50"/>
        <v>0.14541160908611811</v>
      </c>
      <c r="Z823">
        <f t="shared" si="51"/>
        <v>0.10008925762386606</v>
      </c>
    </row>
    <row r="824" spans="1:26" x14ac:dyDescent="0.25">
      <c r="A824">
        <v>832</v>
      </c>
      <c r="B824" t="s">
        <v>1026</v>
      </c>
      <c r="C824">
        <v>99000</v>
      </c>
      <c r="D824">
        <v>967</v>
      </c>
      <c r="E824" t="str">
        <f>IFERROR(IF(OR(HLOOKUP($A824,'Z-scores'!$C$2:$UD$20,3,FALSE)&gt;3,HLOOKUP(A824,'Z-scores'!$C$2:$UD$20,3,FALSE)&lt;-3),"",'Total-corrected counts'!E824),"")</f>
        <v/>
      </c>
      <c r="F824" t="str">
        <f>IFERROR(IF(OR(HLOOKUP($A824,'Z-scores'!$C$2:$UD$20,4,FALSE)&gt;3,HLOOKUP($A824,'Z-scores'!$C$2:$UD$20,4,FALSE)&lt;-3),"",'Total-corrected counts'!F824),"")</f>
        <v/>
      </c>
      <c r="G824" t="str">
        <f>IFERROR(IF(OR(HLOOKUP($A824,'Z-scores'!$C$2:$UD$20,5,FALSE)&gt;3,HLOOKUP($A824,'Z-scores'!$C$2:$UD$20,5,FALSE)&lt;-3),"",'Total-corrected counts'!G824),"")</f>
        <v/>
      </c>
      <c r="H824" t="str">
        <f>IFERROR(IF(OR(HLOOKUP($A824,'Z-scores'!$C$2:$UD$20,6,FALSE)&gt;3,HLOOKUP($A824,'Z-scores'!$C$2:$UD$20,6,FALSE)&lt;-3),"",'Total-corrected counts'!H824),"")</f>
        <v/>
      </c>
      <c r="I824" t="str">
        <f>IFERROR(IF(OR(HLOOKUP($A824,'Z-scores'!$C$2:$UD$20,7,FALSE)&gt;3,HLOOKUP($A824,'Z-scores'!$C$2:$UD$20,7,FALSE)&lt;-3),"",'Total-corrected counts'!I824),"")</f>
        <v/>
      </c>
      <c r="J824" t="str">
        <f>IFERROR(IF(OR(HLOOKUP($A824,'Z-scores'!$C$2:$UD$20,8,FALSE)&gt;3,HLOOKUP($A824,'Z-scores'!$C$2:$UD$20,8,FALSE)&lt;-3),"",'Total-corrected counts'!J824),"")</f>
        <v/>
      </c>
      <c r="K824" t="str">
        <f>IFERROR(IF(OR(HLOOKUP($A824,'Z-scores'!$C$2:$UD$20,9,FALSE)&gt;3,HLOOKUP($A824,'Z-scores'!$C$2:$UD$20,9,FALSE)&lt;-3),"",'Total-corrected counts'!K824),"")</f>
        <v/>
      </c>
      <c r="L824" t="str">
        <f>IFERROR(IF(OR(HLOOKUP($A824,'Z-scores'!$C$2:$UD$20,10,FALSE)&gt;3,HLOOKUP($A824,'Z-scores'!$C$2:$UD$20,10,FALSE)&lt;-3),"",'Total-corrected counts'!L824),"")</f>
        <v/>
      </c>
      <c r="M824" t="str">
        <f>IFERROR(IF(OR(HLOOKUP($A824,'Z-scores'!$C$2:$UD$20,11,FALSE)&gt;3,HLOOKUP($A824,'Z-scores'!$C$2:$UD$20,11,FALSE)&lt;-3),"",'Total-corrected counts'!M824),"")</f>
        <v/>
      </c>
      <c r="N824" t="str">
        <f>IFERROR(IF(OR(HLOOKUP($A824,'Z-scores'!$C$2:$UD$20,12,FALSE)&gt;3,HLOOKUP($A824,'Z-scores'!$C$2:$UD$20,12,FALSE)&lt;-3),"",'Total-corrected counts'!N824),"")</f>
        <v/>
      </c>
      <c r="O824" t="str">
        <f>IFERROR(IF(OR(HLOOKUP($A824,'Z-scores'!$C$2:$UD$20,13,FALSE)&gt;3,HLOOKUP($A824,'Z-scores'!$C$2:$UD$20,13,FALSE)&lt;-3),"",'Total-corrected counts'!O824),"")</f>
        <v/>
      </c>
      <c r="P824" t="str">
        <f>IFERROR(IF(OR(HLOOKUP($A824,'Z-scores'!$C$2:$UD$20,14,FALSE)&gt;3,HLOOKUP($A824,'Z-scores'!$C$2:$UD$20,14,FALSE)&lt;-3),"",'Total-corrected counts'!P824),"")</f>
        <v/>
      </c>
      <c r="Q824" t="str">
        <f>IFERROR(IF(OR(HLOOKUP($A824,'Z-scores'!$C$2:$UD$20,15,FALSE)&gt;3,HLOOKUP($A824,'Z-scores'!$C$2:$UD$20,15,FALSE)&lt;-3),"",'Total-corrected counts'!Q824),"")</f>
        <v/>
      </c>
      <c r="R824" t="str">
        <f>IFERROR(IF(OR(HLOOKUP($A824,'Z-scores'!$C$2:$UD$20,16,FALSE)&gt;3,HLOOKUP($A824,'Z-scores'!$C$2:$UD$20,16,FALSE)&lt;-3),"",'Total-corrected counts'!R824),"")</f>
        <v/>
      </c>
      <c r="S824" t="str">
        <f>IFERROR(IF(OR(HLOOKUP($A824,'Z-scores'!$C$2:$UD$20,17,FALSE)&gt;3,HLOOKUP($A824,'Z-scores'!$C$2:$UD$20,17,FALSE)&lt;-3),"",'Total-corrected counts'!S824),"")</f>
        <v/>
      </c>
      <c r="T824" t="str">
        <f>IFERROR(IF(OR(HLOOKUP($A824,'Z-scores'!$C$2:$UD$20,18,FALSE)&gt;3,HLOOKUP($A824,'Z-scores'!$C$2:$UD$20,18,FALSE)&lt;-3),"",'Total-corrected counts'!T824),"")</f>
        <v/>
      </c>
      <c r="U824" t="str">
        <f>IFERROR(IF(OR(HLOOKUP($A824,'Z-scores'!$C$2:$UD$20,19,FALSE)&gt;3,HLOOKUP($A824,'Z-scores'!$C$2:$UD$20,19,FALSE)&lt;-3),"",'Total-corrected counts'!U824),"")</f>
        <v/>
      </c>
      <c r="V824">
        <f t="shared" si="48"/>
        <v>1</v>
      </c>
      <c r="W824" s="10">
        <f>SUMIFS(Tabel132[Cluster],Tabel132[ID],A824)</f>
        <v>0</v>
      </c>
      <c r="X824" t="str">
        <f t="shared" si="49"/>
        <v/>
      </c>
      <c r="Y824" t="str">
        <f t="shared" si="50"/>
        <v/>
      </c>
      <c r="Z824" t="str">
        <f t="shared" si="51"/>
        <v/>
      </c>
    </row>
    <row r="825" spans="1:26" x14ac:dyDescent="0.25">
      <c r="A825">
        <v>833</v>
      </c>
      <c r="B825" t="s">
        <v>1027</v>
      </c>
      <c r="C825">
        <v>113400</v>
      </c>
      <c r="D825">
        <v>349</v>
      </c>
      <c r="E825" t="str">
        <f>IFERROR(IF(OR(HLOOKUP($A825,'Z-scores'!$C$2:$UD$20,3,FALSE)&gt;3,HLOOKUP(A825,'Z-scores'!$C$2:$UD$20,3,FALSE)&lt;-3),"",'Total-corrected counts'!E825),"")</f>
        <v/>
      </c>
      <c r="F825" t="str">
        <f>IFERROR(IF(OR(HLOOKUP($A825,'Z-scores'!$C$2:$UD$20,4,FALSE)&gt;3,HLOOKUP($A825,'Z-scores'!$C$2:$UD$20,4,FALSE)&lt;-3),"",'Total-corrected counts'!F825),"")</f>
        <v/>
      </c>
      <c r="G825" t="str">
        <f>IFERROR(IF(OR(HLOOKUP($A825,'Z-scores'!$C$2:$UD$20,5,FALSE)&gt;3,HLOOKUP($A825,'Z-scores'!$C$2:$UD$20,5,FALSE)&lt;-3),"",'Total-corrected counts'!G825),"")</f>
        <v/>
      </c>
      <c r="H825" t="str">
        <f>IFERROR(IF(OR(HLOOKUP($A825,'Z-scores'!$C$2:$UD$20,6,FALSE)&gt;3,HLOOKUP($A825,'Z-scores'!$C$2:$UD$20,6,FALSE)&lt;-3),"",'Total-corrected counts'!H825),"")</f>
        <v/>
      </c>
      <c r="I825" t="str">
        <f>IFERROR(IF(OR(HLOOKUP($A825,'Z-scores'!$C$2:$UD$20,7,FALSE)&gt;3,HLOOKUP($A825,'Z-scores'!$C$2:$UD$20,7,FALSE)&lt;-3),"",'Total-corrected counts'!I825),"")</f>
        <v/>
      </c>
      <c r="J825" t="str">
        <f>IFERROR(IF(OR(HLOOKUP($A825,'Z-scores'!$C$2:$UD$20,8,FALSE)&gt;3,HLOOKUP($A825,'Z-scores'!$C$2:$UD$20,8,FALSE)&lt;-3),"",'Total-corrected counts'!J825),"")</f>
        <v/>
      </c>
      <c r="K825" t="str">
        <f>IFERROR(IF(OR(HLOOKUP($A825,'Z-scores'!$C$2:$UD$20,9,FALSE)&gt;3,HLOOKUP($A825,'Z-scores'!$C$2:$UD$20,9,FALSE)&lt;-3),"",'Total-corrected counts'!K825),"")</f>
        <v/>
      </c>
      <c r="L825" t="str">
        <f>IFERROR(IF(OR(HLOOKUP($A825,'Z-scores'!$C$2:$UD$20,10,FALSE)&gt;3,HLOOKUP($A825,'Z-scores'!$C$2:$UD$20,10,FALSE)&lt;-3),"",'Total-corrected counts'!L825),"")</f>
        <v/>
      </c>
      <c r="M825" t="str">
        <f>IFERROR(IF(OR(HLOOKUP($A825,'Z-scores'!$C$2:$UD$20,11,FALSE)&gt;3,HLOOKUP($A825,'Z-scores'!$C$2:$UD$20,11,FALSE)&lt;-3),"",'Total-corrected counts'!M825),"")</f>
        <v/>
      </c>
      <c r="N825" t="str">
        <f>IFERROR(IF(OR(HLOOKUP($A825,'Z-scores'!$C$2:$UD$20,12,FALSE)&gt;3,HLOOKUP($A825,'Z-scores'!$C$2:$UD$20,12,FALSE)&lt;-3),"",'Total-corrected counts'!N825),"")</f>
        <v/>
      </c>
      <c r="O825" t="str">
        <f>IFERROR(IF(OR(HLOOKUP($A825,'Z-scores'!$C$2:$UD$20,13,FALSE)&gt;3,HLOOKUP($A825,'Z-scores'!$C$2:$UD$20,13,FALSE)&lt;-3),"",'Total-corrected counts'!O825),"")</f>
        <v/>
      </c>
      <c r="P825" t="str">
        <f>IFERROR(IF(OR(HLOOKUP($A825,'Z-scores'!$C$2:$UD$20,14,FALSE)&gt;3,HLOOKUP($A825,'Z-scores'!$C$2:$UD$20,14,FALSE)&lt;-3),"",'Total-corrected counts'!P825),"")</f>
        <v/>
      </c>
      <c r="Q825" t="str">
        <f>IFERROR(IF(OR(HLOOKUP($A825,'Z-scores'!$C$2:$UD$20,15,FALSE)&gt;3,HLOOKUP($A825,'Z-scores'!$C$2:$UD$20,15,FALSE)&lt;-3),"",'Total-corrected counts'!Q825),"")</f>
        <v/>
      </c>
      <c r="R825" t="str">
        <f>IFERROR(IF(OR(HLOOKUP($A825,'Z-scores'!$C$2:$UD$20,16,FALSE)&gt;3,HLOOKUP($A825,'Z-scores'!$C$2:$UD$20,16,FALSE)&lt;-3),"",'Total-corrected counts'!R825),"")</f>
        <v/>
      </c>
      <c r="S825" t="str">
        <f>IFERROR(IF(OR(HLOOKUP($A825,'Z-scores'!$C$2:$UD$20,17,FALSE)&gt;3,HLOOKUP($A825,'Z-scores'!$C$2:$UD$20,17,FALSE)&lt;-3),"",'Total-corrected counts'!S825),"")</f>
        <v/>
      </c>
      <c r="T825" t="str">
        <f>IFERROR(IF(OR(HLOOKUP($A825,'Z-scores'!$C$2:$UD$20,18,FALSE)&gt;3,HLOOKUP($A825,'Z-scores'!$C$2:$UD$20,18,FALSE)&lt;-3),"",'Total-corrected counts'!T825),"")</f>
        <v/>
      </c>
      <c r="U825" t="str">
        <f>IFERROR(IF(OR(HLOOKUP($A825,'Z-scores'!$C$2:$UD$20,19,FALSE)&gt;3,HLOOKUP($A825,'Z-scores'!$C$2:$UD$20,19,FALSE)&lt;-3),"",'Total-corrected counts'!U825),"")</f>
        <v/>
      </c>
      <c r="V825">
        <f t="shared" si="48"/>
        <v>1</v>
      </c>
      <c r="W825" s="10">
        <f>SUMIFS(Tabel132[Cluster],Tabel132[ID],A825)</f>
        <v>0</v>
      </c>
      <c r="X825" t="str">
        <f t="shared" si="49"/>
        <v/>
      </c>
      <c r="Y825" t="str">
        <f t="shared" si="50"/>
        <v/>
      </c>
      <c r="Z825" t="str">
        <f t="shared" si="51"/>
        <v/>
      </c>
    </row>
    <row r="826" spans="1:26" x14ac:dyDescent="0.25">
      <c r="A826">
        <v>834</v>
      </c>
      <c r="B826" t="s">
        <v>1028</v>
      </c>
      <c r="C826">
        <v>79000</v>
      </c>
      <c r="D826">
        <v>302</v>
      </c>
      <c r="E826" t="str">
        <f>IFERROR(IF(OR(HLOOKUP($A826,'Z-scores'!$C$2:$UD$20,3,FALSE)&gt;3,HLOOKUP(A826,'Z-scores'!$C$2:$UD$20,3,FALSE)&lt;-3),"",'Total-corrected counts'!E826),"")</f>
        <v/>
      </c>
      <c r="F826" t="str">
        <f>IFERROR(IF(OR(HLOOKUP($A826,'Z-scores'!$C$2:$UD$20,4,FALSE)&gt;3,HLOOKUP($A826,'Z-scores'!$C$2:$UD$20,4,FALSE)&lt;-3),"",'Total-corrected counts'!F826),"")</f>
        <v/>
      </c>
      <c r="G826" t="str">
        <f>IFERROR(IF(OR(HLOOKUP($A826,'Z-scores'!$C$2:$UD$20,5,FALSE)&gt;3,HLOOKUP($A826,'Z-scores'!$C$2:$UD$20,5,FALSE)&lt;-3),"",'Total-corrected counts'!G826),"")</f>
        <v/>
      </c>
      <c r="H826" t="str">
        <f>IFERROR(IF(OR(HLOOKUP($A826,'Z-scores'!$C$2:$UD$20,6,FALSE)&gt;3,HLOOKUP($A826,'Z-scores'!$C$2:$UD$20,6,FALSE)&lt;-3),"",'Total-corrected counts'!H826),"")</f>
        <v/>
      </c>
      <c r="I826" t="str">
        <f>IFERROR(IF(OR(HLOOKUP($A826,'Z-scores'!$C$2:$UD$20,7,FALSE)&gt;3,HLOOKUP($A826,'Z-scores'!$C$2:$UD$20,7,FALSE)&lt;-3),"",'Total-corrected counts'!I826),"")</f>
        <v/>
      </c>
      <c r="J826" t="str">
        <f>IFERROR(IF(OR(HLOOKUP($A826,'Z-scores'!$C$2:$UD$20,8,FALSE)&gt;3,HLOOKUP($A826,'Z-scores'!$C$2:$UD$20,8,FALSE)&lt;-3),"",'Total-corrected counts'!J826),"")</f>
        <v/>
      </c>
      <c r="K826" t="str">
        <f>IFERROR(IF(OR(HLOOKUP($A826,'Z-scores'!$C$2:$UD$20,9,FALSE)&gt;3,HLOOKUP($A826,'Z-scores'!$C$2:$UD$20,9,FALSE)&lt;-3),"",'Total-corrected counts'!K826),"")</f>
        <v/>
      </c>
      <c r="L826" t="str">
        <f>IFERROR(IF(OR(HLOOKUP($A826,'Z-scores'!$C$2:$UD$20,10,FALSE)&gt;3,HLOOKUP($A826,'Z-scores'!$C$2:$UD$20,10,FALSE)&lt;-3),"",'Total-corrected counts'!L826),"")</f>
        <v/>
      </c>
      <c r="M826" t="str">
        <f>IFERROR(IF(OR(HLOOKUP($A826,'Z-scores'!$C$2:$UD$20,11,FALSE)&gt;3,HLOOKUP($A826,'Z-scores'!$C$2:$UD$20,11,FALSE)&lt;-3),"",'Total-corrected counts'!M826),"")</f>
        <v/>
      </c>
      <c r="N826" t="str">
        <f>IFERROR(IF(OR(HLOOKUP($A826,'Z-scores'!$C$2:$UD$20,12,FALSE)&gt;3,HLOOKUP($A826,'Z-scores'!$C$2:$UD$20,12,FALSE)&lt;-3),"",'Total-corrected counts'!N826),"")</f>
        <v/>
      </c>
      <c r="O826" t="str">
        <f>IFERROR(IF(OR(HLOOKUP($A826,'Z-scores'!$C$2:$UD$20,13,FALSE)&gt;3,HLOOKUP($A826,'Z-scores'!$C$2:$UD$20,13,FALSE)&lt;-3),"",'Total-corrected counts'!O826),"")</f>
        <v/>
      </c>
      <c r="P826" t="str">
        <f>IFERROR(IF(OR(HLOOKUP($A826,'Z-scores'!$C$2:$UD$20,14,FALSE)&gt;3,HLOOKUP($A826,'Z-scores'!$C$2:$UD$20,14,FALSE)&lt;-3),"",'Total-corrected counts'!P826),"")</f>
        <v/>
      </c>
      <c r="Q826" t="str">
        <f>IFERROR(IF(OR(HLOOKUP($A826,'Z-scores'!$C$2:$UD$20,15,FALSE)&gt;3,HLOOKUP($A826,'Z-scores'!$C$2:$UD$20,15,FALSE)&lt;-3),"",'Total-corrected counts'!Q826),"")</f>
        <v/>
      </c>
      <c r="R826" t="str">
        <f>IFERROR(IF(OR(HLOOKUP($A826,'Z-scores'!$C$2:$UD$20,16,FALSE)&gt;3,HLOOKUP($A826,'Z-scores'!$C$2:$UD$20,16,FALSE)&lt;-3),"",'Total-corrected counts'!R826),"")</f>
        <v/>
      </c>
      <c r="S826" t="str">
        <f>IFERROR(IF(OR(HLOOKUP($A826,'Z-scores'!$C$2:$UD$20,17,FALSE)&gt;3,HLOOKUP($A826,'Z-scores'!$C$2:$UD$20,17,FALSE)&lt;-3),"",'Total-corrected counts'!S826),"")</f>
        <v/>
      </c>
      <c r="T826" t="str">
        <f>IFERROR(IF(OR(HLOOKUP($A826,'Z-scores'!$C$2:$UD$20,18,FALSE)&gt;3,HLOOKUP($A826,'Z-scores'!$C$2:$UD$20,18,FALSE)&lt;-3),"",'Total-corrected counts'!T826),"")</f>
        <v/>
      </c>
      <c r="U826" t="str">
        <f>IFERROR(IF(OR(HLOOKUP($A826,'Z-scores'!$C$2:$UD$20,19,FALSE)&gt;3,HLOOKUP($A826,'Z-scores'!$C$2:$UD$20,19,FALSE)&lt;-3),"",'Total-corrected counts'!U826),"")</f>
        <v/>
      </c>
      <c r="V826">
        <f t="shared" si="48"/>
        <v>1</v>
      </c>
      <c r="W826" s="10">
        <f>SUMIFS(Tabel132[Cluster],Tabel132[ID],A826)</f>
        <v>86</v>
      </c>
      <c r="X826" t="str">
        <f t="shared" si="49"/>
        <v/>
      </c>
      <c r="Y826" t="str">
        <f t="shared" si="50"/>
        <v/>
      </c>
      <c r="Z826" t="str">
        <f t="shared" si="51"/>
        <v/>
      </c>
    </row>
    <row r="827" spans="1:26" x14ac:dyDescent="0.25">
      <c r="A827">
        <v>835</v>
      </c>
      <c r="B827" t="s">
        <v>1029</v>
      </c>
      <c r="C827">
        <v>52000</v>
      </c>
      <c r="D827">
        <v>803</v>
      </c>
      <c r="E827" t="str">
        <f>IFERROR(IF(OR(HLOOKUP($A827,'Z-scores'!$C$2:$UD$20,3,FALSE)&gt;3,HLOOKUP(A827,'Z-scores'!$C$2:$UD$20,3,FALSE)&lt;-3),"",'Total-corrected counts'!E827),"")</f>
        <v/>
      </c>
      <c r="F827" t="str">
        <f>IFERROR(IF(OR(HLOOKUP($A827,'Z-scores'!$C$2:$UD$20,4,FALSE)&gt;3,HLOOKUP($A827,'Z-scores'!$C$2:$UD$20,4,FALSE)&lt;-3),"",'Total-corrected counts'!F827),"")</f>
        <v/>
      </c>
      <c r="G827" t="str">
        <f>IFERROR(IF(OR(HLOOKUP($A827,'Z-scores'!$C$2:$UD$20,5,FALSE)&gt;3,HLOOKUP($A827,'Z-scores'!$C$2:$UD$20,5,FALSE)&lt;-3),"",'Total-corrected counts'!G827),"")</f>
        <v/>
      </c>
      <c r="H827" t="str">
        <f>IFERROR(IF(OR(HLOOKUP($A827,'Z-scores'!$C$2:$UD$20,6,FALSE)&gt;3,HLOOKUP($A827,'Z-scores'!$C$2:$UD$20,6,FALSE)&lt;-3),"",'Total-corrected counts'!H827),"")</f>
        <v/>
      </c>
      <c r="I827" t="str">
        <f>IFERROR(IF(OR(HLOOKUP($A827,'Z-scores'!$C$2:$UD$20,7,FALSE)&gt;3,HLOOKUP($A827,'Z-scores'!$C$2:$UD$20,7,FALSE)&lt;-3),"",'Total-corrected counts'!I827),"")</f>
        <v/>
      </c>
      <c r="J827" t="str">
        <f>IFERROR(IF(OR(HLOOKUP($A827,'Z-scores'!$C$2:$UD$20,8,FALSE)&gt;3,HLOOKUP($A827,'Z-scores'!$C$2:$UD$20,8,FALSE)&lt;-3),"",'Total-corrected counts'!J827),"")</f>
        <v/>
      </c>
      <c r="K827" t="str">
        <f>IFERROR(IF(OR(HLOOKUP($A827,'Z-scores'!$C$2:$UD$20,9,FALSE)&gt;3,HLOOKUP($A827,'Z-scores'!$C$2:$UD$20,9,FALSE)&lt;-3),"",'Total-corrected counts'!K827),"")</f>
        <v/>
      </c>
      <c r="L827" t="str">
        <f>IFERROR(IF(OR(HLOOKUP($A827,'Z-scores'!$C$2:$UD$20,10,FALSE)&gt;3,HLOOKUP($A827,'Z-scores'!$C$2:$UD$20,10,FALSE)&lt;-3),"",'Total-corrected counts'!L827),"")</f>
        <v/>
      </c>
      <c r="M827" t="str">
        <f>IFERROR(IF(OR(HLOOKUP($A827,'Z-scores'!$C$2:$UD$20,11,FALSE)&gt;3,HLOOKUP($A827,'Z-scores'!$C$2:$UD$20,11,FALSE)&lt;-3),"",'Total-corrected counts'!M827),"")</f>
        <v/>
      </c>
      <c r="N827" t="str">
        <f>IFERROR(IF(OR(HLOOKUP($A827,'Z-scores'!$C$2:$UD$20,12,FALSE)&gt;3,HLOOKUP($A827,'Z-scores'!$C$2:$UD$20,12,FALSE)&lt;-3),"",'Total-corrected counts'!N827),"")</f>
        <v/>
      </c>
      <c r="O827" t="str">
        <f>IFERROR(IF(OR(HLOOKUP($A827,'Z-scores'!$C$2:$UD$20,13,FALSE)&gt;3,HLOOKUP($A827,'Z-scores'!$C$2:$UD$20,13,FALSE)&lt;-3),"",'Total-corrected counts'!O827),"")</f>
        <v/>
      </c>
      <c r="P827" t="str">
        <f>IFERROR(IF(OR(HLOOKUP($A827,'Z-scores'!$C$2:$UD$20,14,FALSE)&gt;3,HLOOKUP($A827,'Z-scores'!$C$2:$UD$20,14,FALSE)&lt;-3),"",'Total-corrected counts'!P827),"")</f>
        <v/>
      </c>
      <c r="Q827" t="str">
        <f>IFERROR(IF(OR(HLOOKUP($A827,'Z-scores'!$C$2:$UD$20,15,FALSE)&gt;3,HLOOKUP($A827,'Z-scores'!$C$2:$UD$20,15,FALSE)&lt;-3),"",'Total-corrected counts'!Q827),"")</f>
        <v/>
      </c>
      <c r="R827" t="str">
        <f>IFERROR(IF(OR(HLOOKUP($A827,'Z-scores'!$C$2:$UD$20,16,FALSE)&gt;3,HLOOKUP($A827,'Z-scores'!$C$2:$UD$20,16,FALSE)&lt;-3),"",'Total-corrected counts'!R827),"")</f>
        <v/>
      </c>
      <c r="S827" t="str">
        <f>IFERROR(IF(OR(HLOOKUP($A827,'Z-scores'!$C$2:$UD$20,17,FALSE)&gt;3,HLOOKUP($A827,'Z-scores'!$C$2:$UD$20,17,FALSE)&lt;-3),"",'Total-corrected counts'!S827),"")</f>
        <v/>
      </c>
      <c r="T827" t="str">
        <f>IFERROR(IF(OR(HLOOKUP($A827,'Z-scores'!$C$2:$UD$20,18,FALSE)&gt;3,HLOOKUP($A827,'Z-scores'!$C$2:$UD$20,18,FALSE)&lt;-3),"",'Total-corrected counts'!T827),"")</f>
        <v/>
      </c>
      <c r="U827" t="str">
        <f>IFERROR(IF(OR(HLOOKUP($A827,'Z-scores'!$C$2:$UD$20,19,FALSE)&gt;3,HLOOKUP($A827,'Z-scores'!$C$2:$UD$20,19,FALSE)&lt;-3),"",'Total-corrected counts'!U827),"")</f>
        <v/>
      </c>
      <c r="V827">
        <f t="shared" si="48"/>
        <v>1</v>
      </c>
      <c r="W827" s="10">
        <f>SUMIFS(Tabel132[Cluster],Tabel132[ID],A827)</f>
        <v>73</v>
      </c>
      <c r="X827" t="str">
        <f t="shared" si="49"/>
        <v/>
      </c>
      <c r="Y827" t="str">
        <f t="shared" si="50"/>
        <v/>
      </c>
      <c r="Z827" t="str">
        <f t="shared" si="51"/>
        <v/>
      </c>
    </row>
    <row r="828" spans="1:26" x14ac:dyDescent="0.25">
      <c r="A828">
        <v>836</v>
      </c>
      <c r="B828" t="s">
        <v>401</v>
      </c>
      <c r="C828">
        <v>29400</v>
      </c>
      <c r="D828">
        <v>895</v>
      </c>
      <c r="E828">
        <f>IFERROR(IF(OR(HLOOKUP($A828,'Z-scores'!$C$2:$UD$20,3,FALSE)&gt;3,HLOOKUP(A828,'Z-scores'!$C$2:$UD$20,3,FALSE)&lt;-3),"",'Total-corrected counts'!E828),"")</f>
        <v>7.1855021334235865</v>
      </c>
      <c r="F828">
        <f>IFERROR(IF(OR(HLOOKUP($A828,'Z-scores'!$C$2:$UD$20,4,FALSE)&gt;3,HLOOKUP($A828,'Z-scores'!$C$2:$UD$20,4,FALSE)&lt;-3),"",'Total-corrected counts'!F828),"")</f>
        <v>1.6980184862534331</v>
      </c>
      <c r="G828">
        <f>IFERROR(IF(OR(HLOOKUP($A828,'Z-scores'!$C$2:$UD$20,5,FALSE)&gt;3,HLOOKUP($A828,'Z-scores'!$C$2:$UD$20,5,FALSE)&lt;-3),"",'Total-corrected counts'!G828),"")</f>
        <v>8.0079454935916292</v>
      </c>
      <c r="H828">
        <f>IFERROR(IF(OR(HLOOKUP($A828,'Z-scores'!$C$2:$UD$20,6,FALSE)&gt;3,HLOOKUP($A828,'Z-scores'!$C$2:$UD$20,6,FALSE)&lt;-3),"",'Total-corrected counts'!H828),"")</f>
        <v>8.557860841923187</v>
      </c>
      <c r="I828">
        <f>IFERROR(IF(OR(HLOOKUP($A828,'Z-scores'!$C$2:$UD$20,7,FALSE)&gt;3,HLOOKUP($A828,'Z-scores'!$C$2:$UD$20,7,FALSE)&lt;-3),"",'Total-corrected counts'!I828),"")</f>
        <v>2.8075446605857057</v>
      </c>
      <c r="J828">
        <f>IFERROR(IF(OR(HLOOKUP($A828,'Z-scores'!$C$2:$UD$20,8,FALSE)&gt;3,HLOOKUP($A828,'Z-scores'!$C$2:$UD$20,8,FALSE)&lt;-3),"",'Total-corrected counts'!J828),"")</f>
        <v>5.2759155932397279</v>
      </c>
      <c r="K828">
        <f>IFERROR(IF(OR(HLOOKUP($A828,'Z-scores'!$C$2:$UD$20,9,FALSE)&gt;3,HLOOKUP($A828,'Z-scores'!$C$2:$UD$20,9,FALSE)&lt;-3),"",'Total-corrected counts'!K828),"")</f>
        <v>3.9467082892022969</v>
      </c>
      <c r="L828">
        <f>IFERROR(IF(OR(HLOOKUP($A828,'Z-scores'!$C$2:$UD$20,10,FALSE)&gt;3,HLOOKUP($A828,'Z-scores'!$C$2:$UD$20,10,FALSE)&lt;-3),"",'Total-corrected counts'!L828),"")</f>
        <v>5.6445652538202244</v>
      </c>
      <c r="M828">
        <f>IFERROR(IF(OR(HLOOKUP($A828,'Z-scores'!$C$2:$UD$20,11,FALSE)&gt;3,HLOOKUP($A828,'Z-scores'!$C$2:$UD$20,11,FALSE)&lt;-3),"",'Total-corrected counts'!M828),"")</f>
        <v>11.297946003927557</v>
      </c>
      <c r="N828">
        <f>IFERROR(IF(OR(HLOOKUP($A828,'Z-scores'!$C$2:$UD$20,12,FALSE)&gt;3,HLOOKUP($A828,'Z-scores'!$C$2:$UD$20,12,FALSE)&lt;-3),"",'Total-corrected counts'!N828),"")</f>
        <v>7.0197496900221505</v>
      </c>
      <c r="O828">
        <f>IFERROR(IF(OR(HLOOKUP($A828,'Z-scores'!$C$2:$UD$20,13,FALSE)&gt;3,HLOOKUP($A828,'Z-scores'!$C$2:$UD$20,13,FALSE)&lt;-3),"",'Total-corrected counts'!O828),"")</f>
        <v>7.7537458770364944</v>
      </c>
      <c r="P828">
        <f>IFERROR(IF(OR(HLOOKUP($A828,'Z-scores'!$C$2:$UD$20,14,FALSE)&gt;3,HLOOKUP($A828,'Z-scores'!$C$2:$UD$20,14,FALSE)&lt;-3),"",'Total-corrected counts'!P828),"")</f>
        <v>12.073428669969728</v>
      </c>
      <c r="Q828">
        <f>IFERROR(IF(OR(HLOOKUP($A828,'Z-scores'!$C$2:$UD$20,15,FALSE)&gt;3,HLOOKUP($A828,'Z-scores'!$C$2:$UD$20,15,FALSE)&lt;-3),"",'Total-corrected counts'!Q828),"")</f>
        <v>15.552963936625815</v>
      </c>
      <c r="R828">
        <f>IFERROR(IF(OR(HLOOKUP($A828,'Z-scores'!$C$2:$UD$20,16,FALSE)&gt;3,HLOOKUP($A828,'Z-scores'!$C$2:$UD$20,16,FALSE)&lt;-3),"",'Total-corrected counts'!R828),"")</f>
        <v>2.8529584417717997</v>
      </c>
      <c r="S828">
        <f>IFERROR(IF(OR(HLOOKUP($A828,'Z-scores'!$C$2:$UD$20,17,FALSE)&gt;3,HLOOKUP($A828,'Z-scores'!$C$2:$UD$20,17,FALSE)&lt;-3),"",'Total-corrected counts'!S828),"")</f>
        <v>26.496386264221247</v>
      </c>
      <c r="T828">
        <f>IFERROR(IF(OR(HLOOKUP($A828,'Z-scores'!$C$2:$UD$20,18,FALSE)&gt;3,HLOOKUP($A828,'Z-scores'!$C$2:$UD$20,18,FALSE)&lt;-3),"",'Total-corrected counts'!T828),"")</f>
        <v>2.2594385252309697</v>
      </c>
      <c r="U828">
        <f>IFERROR(IF(OR(HLOOKUP($A828,'Z-scores'!$C$2:$UD$20,19,FALSE)&gt;3,HLOOKUP($A828,'Z-scores'!$C$2:$UD$20,19,FALSE)&lt;-3),"",'Total-corrected counts'!U828),"")</f>
        <v>3.1591326271572582</v>
      </c>
      <c r="V828">
        <f t="shared" si="48"/>
        <v>1</v>
      </c>
      <c r="W828" s="10">
        <f>SUMIFS(Tabel132[Cluster],Tabel132[ID],A828)</f>
        <v>38</v>
      </c>
      <c r="X828">
        <f t="shared" si="49"/>
        <v>0.24076574782910695</v>
      </c>
      <c r="Y828">
        <f t="shared" si="50"/>
        <v>6.046889639551928</v>
      </c>
      <c r="Z828">
        <f t="shared" si="51"/>
        <v>9.6459755040044346</v>
      </c>
    </row>
    <row r="829" spans="1:26" x14ac:dyDescent="0.25">
      <c r="A829">
        <v>837</v>
      </c>
      <c r="B829" t="s">
        <v>1030</v>
      </c>
      <c r="C829">
        <v>45900</v>
      </c>
      <c r="D829">
        <v>509</v>
      </c>
      <c r="E829" t="str">
        <f>IFERROR(IF(OR(HLOOKUP($A829,'Z-scores'!$C$2:$UD$20,3,FALSE)&gt;3,HLOOKUP(A829,'Z-scores'!$C$2:$UD$20,3,FALSE)&lt;-3),"",'Total-corrected counts'!E829),"")</f>
        <v/>
      </c>
      <c r="F829" t="str">
        <f>IFERROR(IF(OR(HLOOKUP($A829,'Z-scores'!$C$2:$UD$20,4,FALSE)&gt;3,HLOOKUP($A829,'Z-scores'!$C$2:$UD$20,4,FALSE)&lt;-3),"",'Total-corrected counts'!F829),"")</f>
        <v/>
      </c>
      <c r="G829" t="str">
        <f>IFERROR(IF(OR(HLOOKUP($A829,'Z-scores'!$C$2:$UD$20,5,FALSE)&gt;3,HLOOKUP($A829,'Z-scores'!$C$2:$UD$20,5,FALSE)&lt;-3),"",'Total-corrected counts'!G829),"")</f>
        <v/>
      </c>
      <c r="H829" t="str">
        <f>IFERROR(IF(OR(HLOOKUP($A829,'Z-scores'!$C$2:$UD$20,6,FALSE)&gt;3,HLOOKUP($A829,'Z-scores'!$C$2:$UD$20,6,FALSE)&lt;-3),"",'Total-corrected counts'!H829),"")</f>
        <v/>
      </c>
      <c r="I829" t="str">
        <f>IFERROR(IF(OR(HLOOKUP($A829,'Z-scores'!$C$2:$UD$20,7,FALSE)&gt;3,HLOOKUP($A829,'Z-scores'!$C$2:$UD$20,7,FALSE)&lt;-3),"",'Total-corrected counts'!I829),"")</f>
        <v/>
      </c>
      <c r="J829" t="str">
        <f>IFERROR(IF(OR(HLOOKUP($A829,'Z-scores'!$C$2:$UD$20,8,FALSE)&gt;3,HLOOKUP($A829,'Z-scores'!$C$2:$UD$20,8,FALSE)&lt;-3),"",'Total-corrected counts'!J829),"")</f>
        <v/>
      </c>
      <c r="K829" t="str">
        <f>IFERROR(IF(OR(HLOOKUP($A829,'Z-scores'!$C$2:$UD$20,9,FALSE)&gt;3,HLOOKUP($A829,'Z-scores'!$C$2:$UD$20,9,FALSE)&lt;-3),"",'Total-corrected counts'!K829),"")</f>
        <v/>
      </c>
      <c r="L829" t="str">
        <f>IFERROR(IF(OR(HLOOKUP($A829,'Z-scores'!$C$2:$UD$20,10,FALSE)&gt;3,HLOOKUP($A829,'Z-scores'!$C$2:$UD$20,10,FALSE)&lt;-3),"",'Total-corrected counts'!L829),"")</f>
        <v/>
      </c>
      <c r="M829" t="str">
        <f>IFERROR(IF(OR(HLOOKUP($A829,'Z-scores'!$C$2:$UD$20,11,FALSE)&gt;3,HLOOKUP($A829,'Z-scores'!$C$2:$UD$20,11,FALSE)&lt;-3),"",'Total-corrected counts'!M829),"")</f>
        <v/>
      </c>
      <c r="N829" t="str">
        <f>IFERROR(IF(OR(HLOOKUP($A829,'Z-scores'!$C$2:$UD$20,12,FALSE)&gt;3,HLOOKUP($A829,'Z-scores'!$C$2:$UD$20,12,FALSE)&lt;-3),"",'Total-corrected counts'!N829),"")</f>
        <v/>
      </c>
      <c r="O829" t="str">
        <f>IFERROR(IF(OR(HLOOKUP($A829,'Z-scores'!$C$2:$UD$20,13,FALSE)&gt;3,HLOOKUP($A829,'Z-scores'!$C$2:$UD$20,13,FALSE)&lt;-3),"",'Total-corrected counts'!O829),"")</f>
        <v/>
      </c>
      <c r="P829" t="str">
        <f>IFERROR(IF(OR(HLOOKUP($A829,'Z-scores'!$C$2:$UD$20,14,FALSE)&gt;3,HLOOKUP($A829,'Z-scores'!$C$2:$UD$20,14,FALSE)&lt;-3),"",'Total-corrected counts'!P829),"")</f>
        <v/>
      </c>
      <c r="Q829" t="str">
        <f>IFERROR(IF(OR(HLOOKUP($A829,'Z-scores'!$C$2:$UD$20,15,FALSE)&gt;3,HLOOKUP($A829,'Z-scores'!$C$2:$UD$20,15,FALSE)&lt;-3),"",'Total-corrected counts'!Q829),"")</f>
        <v/>
      </c>
      <c r="R829" t="str">
        <f>IFERROR(IF(OR(HLOOKUP($A829,'Z-scores'!$C$2:$UD$20,16,FALSE)&gt;3,HLOOKUP($A829,'Z-scores'!$C$2:$UD$20,16,FALSE)&lt;-3),"",'Total-corrected counts'!R829),"")</f>
        <v/>
      </c>
      <c r="S829" t="str">
        <f>IFERROR(IF(OR(HLOOKUP($A829,'Z-scores'!$C$2:$UD$20,17,FALSE)&gt;3,HLOOKUP($A829,'Z-scores'!$C$2:$UD$20,17,FALSE)&lt;-3),"",'Total-corrected counts'!S829),"")</f>
        <v/>
      </c>
      <c r="T829" t="str">
        <f>IFERROR(IF(OR(HLOOKUP($A829,'Z-scores'!$C$2:$UD$20,18,FALSE)&gt;3,HLOOKUP($A829,'Z-scores'!$C$2:$UD$20,18,FALSE)&lt;-3),"",'Total-corrected counts'!T829),"")</f>
        <v/>
      </c>
      <c r="U829" t="str">
        <f>IFERROR(IF(OR(HLOOKUP($A829,'Z-scores'!$C$2:$UD$20,19,FALSE)&gt;3,HLOOKUP($A829,'Z-scores'!$C$2:$UD$20,19,FALSE)&lt;-3),"",'Total-corrected counts'!U829),"")</f>
        <v/>
      </c>
      <c r="V829">
        <f t="shared" si="48"/>
        <v>1</v>
      </c>
      <c r="W829" s="10">
        <f>SUMIFS(Tabel132[Cluster],Tabel132[ID],A829)</f>
        <v>60</v>
      </c>
      <c r="X829" t="str">
        <f t="shared" si="49"/>
        <v/>
      </c>
      <c r="Y829" t="str">
        <f t="shared" si="50"/>
        <v/>
      </c>
      <c r="Z829" t="str">
        <f t="shared" si="51"/>
        <v/>
      </c>
    </row>
    <row r="830" spans="1:26" x14ac:dyDescent="0.25">
      <c r="A830">
        <v>838</v>
      </c>
      <c r="B830" t="s">
        <v>402</v>
      </c>
      <c r="C830">
        <v>3700</v>
      </c>
      <c r="D830">
        <v>353</v>
      </c>
      <c r="E830">
        <f>IFERROR(IF(OR(HLOOKUP($A830,'Z-scores'!$C$2:$UD$20,3,FALSE)&gt;3,HLOOKUP(A830,'Z-scores'!$C$2:$UD$20,3,FALSE)&lt;-3),"",'Total-corrected counts'!E830),"")</f>
        <v>7.3946979324730906</v>
      </c>
      <c r="F830">
        <f>IFERROR(IF(OR(HLOOKUP($A830,'Z-scores'!$C$2:$UD$20,4,FALSE)&gt;3,HLOOKUP($A830,'Z-scores'!$C$2:$UD$20,4,FALSE)&lt;-3),"",'Total-corrected counts'!F830),"")</f>
        <v>21.33597141422792</v>
      </c>
      <c r="G830">
        <f>IFERROR(IF(OR(HLOOKUP($A830,'Z-scores'!$C$2:$UD$20,5,FALSE)&gt;3,HLOOKUP($A830,'Z-scores'!$C$2:$UD$20,5,FALSE)&lt;-3),"",'Total-corrected counts'!G830),"")</f>
        <v>73.461567905363211</v>
      </c>
      <c r="H830">
        <f>IFERROR(IF(OR(HLOOKUP($A830,'Z-scores'!$C$2:$UD$20,6,FALSE)&gt;3,HLOOKUP($A830,'Z-scores'!$C$2:$UD$20,6,FALSE)&lt;-3),"",'Total-corrected counts'!H830),"")</f>
        <v>56.561457097963775</v>
      </c>
      <c r="I830">
        <f>IFERROR(IF(OR(HLOOKUP($A830,'Z-scores'!$C$2:$UD$20,7,FALSE)&gt;3,HLOOKUP($A830,'Z-scores'!$C$2:$UD$20,7,FALSE)&lt;-3),"",'Total-corrected counts'!I830),"")</f>
        <v>14.998199107865743</v>
      </c>
      <c r="J830">
        <f>IFERROR(IF(OR(HLOOKUP($A830,'Z-scores'!$C$2:$UD$20,8,FALSE)&gt;3,HLOOKUP($A830,'Z-scores'!$C$2:$UD$20,8,FALSE)&lt;-3),"",'Total-corrected counts'!J830),"")</f>
        <v>20.669755296131719</v>
      </c>
      <c r="K830">
        <f>IFERROR(IF(OR(HLOOKUP($A830,'Z-scores'!$C$2:$UD$20,9,FALSE)&gt;3,HLOOKUP($A830,'Z-scores'!$C$2:$UD$20,9,FALSE)&lt;-3),"",'Total-corrected counts'!K830),"")</f>
        <v>69.743018005462957</v>
      </c>
      <c r="L830">
        <f>IFERROR(IF(OR(HLOOKUP($A830,'Z-scores'!$C$2:$UD$20,10,FALSE)&gt;3,HLOOKUP($A830,'Z-scores'!$C$2:$UD$20,10,FALSE)&lt;-3),"",'Total-corrected counts'!L830),"")</f>
        <v>62.31511843885437</v>
      </c>
      <c r="M830">
        <f>IFERROR(IF(OR(HLOOKUP($A830,'Z-scores'!$C$2:$UD$20,11,FALSE)&gt;3,HLOOKUP($A830,'Z-scores'!$C$2:$UD$20,11,FALSE)&lt;-3),"",'Total-corrected counts'!M830),"")</f>
        <v>23.342330528506118</v>
      </c>
      <c r="N830">
        <f>IFERROR(IF(OR(HLOOKUP($A830,'Z-scores'!$C$2:$UD$20,12,FALSE)&gt;3,HLOOKUP($A830,'Z-scores'!$C$2:$UD$20,12,FALSE)&lt;-3),"",'Total-corrected counts'!N830),"")</f>
        <v>47.525354950985466</v>
      </c>
      <c r="O830">
        <f>IFERROR(IF(OR(HLOOKUP($A830,'Z-scores'!$C$2:$UD$20,13,FALSE)&gt;3,HLOOKUP($A830,'Z-scores'!$C$2:$UD$20,13,FALSE)&lt;-3),"",'Total-corrected counts'!O830),"")</f>
        <v>38.573539601819576</v>
      </c>
      <c r="P830">
        <f>IFERROR(IF(OR(HLOOKUP($A830,'Z-scores'!$C$2:$UD$20,14,FALSE)&gt;3,HLOOKUP($A830,'Z-scores'!$C$2:$UD$20,14,FALSE)&lt;-3),"",'Total-corrected counts'!P830),"")</f>
        <v>44.985808913310215</v>
      </c>
      <c r="Q830">
        <f>IFERROR(IF(OR(HLOOKUP($A830,'Z-scores'!$C$2:$UD$20,15,FALSE)&gt;3,HLOOKUP($A830,'Z-scores'!$C$2:$UD$20,15,FALSE)&lt;-3),"",'Total-corrected counts'!Q830),"")</f>
        <v>67.243410223806663</v>
      </c>
      <c r="R830">
        <f>IFERROR(IF(OR(HLOOKUP($A830,'Z-scores'!$C$2:$UD$20,16,FALSE)&gt;3,HLOOKUP($A830,'Z-scores'!$C$2:$UD$20,16,FALSE)&lt;-3),"",'Total-corrected counts'!R830),"")</f>
        <v>43.150996431798461</v>
      </c>
      <c r="S830">
        <f>IFERROR(IF(OR(HLOOKUP($A830,'Z-scores'!$C$2:$UD$20,17,FALSE)&gt;3,HLOOKUP($A830,'Z-scores'!$C$2:$UD$20,17,FALSE)&lt;-3),"",'Total-corrected counts'!S830),"")</f>
        <v>57.829543714965979</v>
      </c>
      <c r="T830">
        <f>IFERROR(IF(OR(HLOOKUP($A830,'Z-scores'!$C$2:$UD$20,18,FALSE)&gt;3,HLOOKUP($A830,'Z-scores'!$C$2:$UD$20,18,FALSE)&lt;-3),"",'Total-corrected counts'!T830),"")</f>
        <v>51.279804399633676</v>
      </c>
      <c r="U830">
        <f>IFERROR(IF(OR(HLOOKUP($A830,'Z-scores'!$C$2:$UD$20,19,FALSE)&gt;3,HLOOKUP($A830,'Z-scores'!$C$2:$UD$20,19,FALSE)&lt;-3),"",'Total-corrected counts'!U830),"")</f>
        <v>14.44608862061334</v>
      </c>
      <c r="V830">
        <f t="shared" si="48"/>
        <v>1</v>
      </c>
      <c r="W830" s="10">
        <f>SUMIFS(Tabel132[Cluster],Tabel132[ID],A830)</f>
        <v>5</v>
      </c>
      <c r="X830">
        <f t="shared" si="49"/>
        <v>0.53310299455974319</v>
      </c>
      <c r="Y830">
        <f t="shared" si="50"/>
        <v>38.869123969649877</v>
      </c>
      <c r="Z830">
        <f t="shared" si="51"/>
        <v>45.629318357116674</v>
      </c>
    </row>
    <row r="831" spans="1:26" x14ac:dyDescent="0.25">
      <c r="A831">
        <v>839</v>
      </c>
      <c r="B831" t="s">
        <v>403</v>
      </c>
      <c r="C831">
        <v>93100</v>
      </c>
      <c r="D831">
        <v>370</v>
      </c>
      <c r="E831">
        <f>IFERROR(IF(OR(HLOOKUP($A831,'Z-scores'!$C$2:$UD$20,3,FALSE)&gt;3,HLOOKUP(A831,'Z-scores'!$C$2:$UD$20,3,FALSE)&lt;-3),"",'Total-corrected counts'!E831),"")</f>
        <v>7.471278537482284E-3</v>
      </c>
      <c r="F831">
        <f>IFERROR(IF(OR(HLOOKUP($A831,'Z-scores'!$C$2:$UD$20,4,FALSE)&gt;3,HLOOKUP($A831,'Z-scores'!$C$2:$UD$20,4,FALSE)&lt;-3),"",'Total-corrected counts'!F831),"")</f>
        <v>0.34452548996446464</v>
      </c>
      <c r="G831">
        <f>IFERROR(IF(OR(HLOOKUP($A831,'Z-scores'!$C$2:$UD$20,5,FALSE)&gt;3,HLOOKUP($A831,'Z-scores'!$C$2:$UD$20,5,FALSE)&lt;-3),"",'Total-corrected counts'!G831),"")</f>
        <v>0.28204084757303849</v>
      </c>
      <c r="H831">
        <f>IFERROR(IF(OR(HLOOKUP($A831,'Z-scores'!$C$2:$UD$20,6,FALSE)&gt;3,HLOOKUP($A831,'Z-scores'!$C$2:$UD$20,6,FALSE)&lt;-3),"",'Total-corrected counts'!H831),"")</f>
        <v>4.1881863826704016E-2</v>
      </c>
      <c r="I831">
        <f>IFERROR(IF(OR(HLOOKUP($A831,'Z-scores'!$C$2:$UD$20,7,FALSE)&gt;3,HLOOKUP($A831,'Z-scores'!$C$2:$UD$20,7,FALSE)&lt;-3),"",'Total-corrected counts'!I831),"")</f>
        <v>0</v>
      </c>
      <c r="J831">
        <f>IFERROR(IF(OR(HLOOKUP($A831,'Z-scores'!$C$2:$UD$20,8,FALSE)&gt;3,HLOOKUP($A831,'Z-scores'!$C$2:$UD$20,8,FALSE)&lt;-3),"",'Total-corrected counts'!J831),"")</f>
        <v>5.9169146840071712E-2</v>
      </c>
      <c r="K831">
        <f>IFERROR(IF(OR(HLOOKUP($A831,'Z-scores'!$C$2:$UD$20,9,FALSE)&gt;3,HLOOKUP($A831,'Z-scores'!$C$2:$UD$20,9,FALSE)&lt;-3),"",'Total-corrected counts'!K831),"")</f>
        <v>0</v>
      </c>
      <c r="L831">
        <f>IFERROR(IF(OR(HLOOKUP($A831,'Z-scores'!$C$2:$UD$20,10,FALSE)&gt;3,HLOOKUP($A831,'Z-scores'!$C$2:$UD$20,10,FALSE)&lt;-3),"",'Total-corrected counts'!L831),"")</f>
        <v>0</v>
      </c>
      <c r="M831">
        <f>IFERROR(IF(OR(HLOOKUP($A831,'Z-scores'!$C$2:$UD$20,11,FALSE)&gt;3,HLOOKUP($A831,'Z-scores'!$C$2:$UD$20,11,FALSE)&lt;-3),"",'Total-corrected counts'!M831),"")</f>
        <v>0</v>
      </c>
      <c r="N831">
        <f>IFERROR(IF(OR(HLOOKUP($A831,'Z-scores'!$C$2:$UD$20,12,FALSE)&gt;3,HLOOKUP($A831,'Z-scores'!$C$2:$UD$20,12,FALSE)&lt;-3),"",'Total-corrected counts'!N831),"")</f>
        <v>9.1641640861907958E-2</v>
      </c>
      <c r="O831">
        <f>IFERROR(IF(OR(HLOOKUP($A831,'Z-scores'!$C$2:$UD$20,13,FALSE)&gt;3,HLOOKUP($A831,'Z-scores'!$C$2:$UD$20,13,FALSE)&lt;-3),"",'Total-corrected counts'!O831),"")</f>
        <v>6.7306821849275125E-3</v>
      </c>
      <c r="P831">
        <f>IFERROR(IF(OR(HLOOKUP($A831,'Z-scores'!$C$2:$UD$20,14,FALSE)&gt;3,HLOOKUP($A831,'Z-scores'!$C$2:$UD$20,14,FALSE)&lt;-3),"",'Total-corrected counts'!P831),"")</f>
        <v>0</v>
      </c>
      <c r="Q831" t="str">
        <f>IFERROR(IF(OR(HLOOKUP($A831,'Z-scores'!$C$2:$UD$20,15,FALSE)&gt;3,HLOOKUP($A831,'Z-scores'!$C$2:$UD$20,15,FALSE)&lt;-3),"",'Total-corrected counts'!Q831),"")</f>
        <v/>
      </c>
      <c r="R831">
        <f>IFERROR(IF(OR(HLOOKUP($A831,'Z-scores'!$C$2:$UD$20,16,FALSE)&gt;3,HLOOKUP($A831,'Z-scores'!$C$2:$UD$20,16,FALSE)&lt;-3),"",'Total-corrected counts'!R831),"")</f>
        <v>4.4076605139732855E-2</v>
      </c>
      <c r="S831">
        <f>IFERROR(IF(OR(HLOOKUP($A831,'Z-scores'!$C$2:$UD$20,17,FALSE)&gt;3,HLOOKUP($A831,'Z-scores'!$C$2:$UD$20,17,FALSE)&lt;-3),"",'Total-corrected counts'!S831),"")</f>
        <v>0</v>
      </c>
      <c r="T831">
        <f>IFERROR(IF(OR(HLOOKUP($A831,'Z-scores'!$C$2:$UD$20,18,FALSE)&gt;3,HLOOKUP($A831,'Z-scores'!$C$2:$UD$20,18,FALSE)&lt;-3),"",'Total-corrected counts'!T831),"")</f>
        <v>0</v>
      </c>
      <c r="U831">
        <f>IFERROR(IF(OR(HLOOKUP($A831,'Z-scores'!$C$2:$UD$20,19,FALSE)&gt;3,HLOOKUP($A831,'Z-scores'!$C$2:$UD$20,19,FALSE)&lt;-3),"",'Total-corrected counts'!U831),"")</f>
        <v>0.13886297262229705</v>
      </c>
      <c r="V831">
        <f t="shared" si="48"/>
        <v>1</v>
      </c>
      <c r="W831" s="10">
        <f>SUMIFS(Tabel132[Cluster],Tabel132[ID],A831)</f>
        <v>96</v>
      </c>
      <c r="X831">
        <f t="shared" si="49"/>
        <v>0.45661876329506335</v>
      </c>
      <c r="Y831">
        <f t="shared" si="50"/>
        <v>8.1676514082417898E-2</v>
      </c>
      <c r="Z831">
        <f t="shared" si="51"/>
        <v>4.0187414401266483E-2</v>
      </c>
    </row>
    <row r="832" spans="1:26" x14ac:dyDescent="0.25">
      <c r="A832">
        <v>840</v>
      </c>
      <c r="B832" t="s">
        <v>1031</v>
      </c>
      <c r="C832">
        <v>97600</v>
      </c>
      <c r="D832">
        <v>967</v>
      </c>
      <c r="E832" t="str">
        <f>IFERROR(IF(OR(HLOOKUP($A832,'Z-scores'!$C$2:$UD$20,3,FALSE)&gt;3,HLOOKUP(A832,'Z-scores'!$C$2:$UD$20,3,FALSE)&lt;-3),"",'Total-corrected counts'!E832),"")</f>
        <v/>
      </c>
      <c r="F832" t="str">
        <f>IFERROR(IF(OR(HLOOKUP($A832,'Z-scores'!$C$2:$UD$20,4,FALSE)&gt;3,HLOOKUP($A832,'Z-scores'!$C$2:$UD$20,4,FALSE)&lt;-3),"",'Total-corrected counts'!F832),"")</f>
        <v/>
      </c>
      <c r="G832" t="str">
        <f>IFERROR(IF(OR(HLOOKUP($A832,'Z-scores'!$C$2:$UD$20,5,FALSE)&gt;3,HLOOKUP($A832,'Z-scores'!$C$2:$UD$20,5,FALSE)&lt;-3),"",'Total-corrected counts'!G832),"")</f>
        <v/>
      </c>
      <c r="H832" t="str">
        <f>IFERROR(IF(OR(HLOOKUP($A832,'Z-scores'!$C$2:$UD$20,6,FALSE)&gt;3,HLOOKUP($A832,'Z-scores'!$C$2:$UD$20,6,FALSE)&lt;-3),"",'Total-corrected counts'!H832),"")</f>
        <v/>
      </c>
      <c r="I832" t="str">
        <f>IFERROR(IF(OR(HLOOKUP($A832,'Z-scores'!$C$2:$UD$20,7,FALSE)&gt;3,HLOOKUP($A832,'Z-scores'!$C$2:$UD$20,7,FALSE)&lt;-3),"",'Total-corrected counts'!I832),"")</f>
        <v/>
      </c>
      <c r="J832" t="str">
        <f>IFERROR(IF(OR(HLOOKUP($A832,'Z-scores'!$C$2:$UD$20,8,FALSE)&gt;3,HLOOKUP($A832,'Z-scores'!$C$2:$UD$20,8,FALSE)&lt;-3),"",'Total-corrected counts'!J832),"")</f>
        <v/>
      </c>
      <c r="K832" t="str">
        <f>IFERROR(IF(OR(HLOOKUP($A832,'Z-scores'!$C$2:$UD$20,9,FALSE)&gt;3,HLOOKUP($A832,'Z-scores'!$C$2:$UD$20,9,FALSE)&lt;-3),"",'Total-corrected counts'!K832),"")</f>
        <v/>
      </c>
      <c r="L832" t="str">
        <f>IFERROR(IF(OR(HLOOKUP($A832,'Z-scores'!$C$2:$UD$20,10,FALSE)&gt;3,HLOOKUP($A832,'Z-scores'!$C$2:$UD$20,10,FALSE)&lt;-3),"",'Total-corrected counts'!L832),"")</f>
        <v/>
      </c>
      <c r="M832" t="str">
        <f>IFERROR(IF(OR(HLOOKUP($A832,'Z-scores'!$C$2:$UD$20,11,FALSE)&gt;3,HLOOKUP($A832,'Z-scores'!$C$2:$UD$20,11,FALSE)&lt;-3),"",'Total-corrected counts'!M832),"")</f>
        <v/>
      </c>
      <c r="N832" t="str">
        <f>IFERROR(IF(OR(HLOOKUP($A832,'Z-scores'!$C$2:$UD$20,12,FALSE)&gt;3,HLOOKUP($A832,'Z-scores'!$C$2:$UD$20,12,FALSE)&lt;-3),"",'Total-corrected counts'!N832),"")</f>
        <v/>
      </c>
      <c r="O832" t="str">
        <f>IFERROR(IF(OR(HLOOKUP($A832,'Z-scores'!$C$2:$UD$20,13,FALSE)&gt;3,HLOOKUP($A832,'Z-scores'!$C$2:$UD$20,13,FALSE)&lt;-3),"",'Total-corrected counts'!O832),"")</f>
        <v/>
      </c>
      <c r="P832" t="str">
        <f>IFERROR(IF(OR(HLOOKUP($A832,'Z-scores'!$C$2:$UD$20,14,FALSE)&gt;3,HLOOKUP($A832,'Z-scores'!$C$2:$UD$20,14,FALSE)&lt;-3),"",'Total-corrected counts'!P832),"")</f>
        <v/>
      </c>
      <c r="Q832" t="str">
        <f>IFERROR(IF(OR(HLOOKUP($A832,'Z-scores'!$C$2:$UD$20,15,FALSE)&gt;3,HLOOKUP($A832,'Z-scores'!$C$2:$UD$20,15,FALSE)&lt;-3),"",'Total-corrected counts'!Q832),"")</f>
        <v/>
      </c>
      <c r="R832" t="str">
        <f>IFERROR(IF(OR(HLOOKUP($A832,'Z-scores'!$C$2:$UD$20,16,FALSE)&gt;3,HLOOKUP($A832,'Z-scores'!$C$2:$UD$20,16,FALSE)&lt;-3),"",'Total-corrected counts'!R832),"")</f>
        <v/>
      </c>
      <c r="S832" t="str">
        <f>IFERROR(IF(OR(HLOOKUP($A832,'Z-scores'!$C$2:$UD$20,17,FALSE)&gt;3,HLOOKUP($A832,'Z-scores'!$C$2:$UD$20,17,FALSE)&lt;-3),"",'Total-corrected counts'!S832),"")</f>
        <v/>
      </c>
      <c r="T832" t="str">
        <f>IFERROR(IF(OR(HLOOKUP($A832,'Z-scores'!$C$2:$UD$20,18,FALSE)&gt;3,HLOOKUP($A832,'Z-scores'!$C$2:$UD$20,18,FALSE)&lt;-3),"",'Total-corrected counts'!T832),"")</f>
        <v/>
      </c>
      <c r="U832" t="str">
        <f>IFERROR(IF(OR(HLOOKUP($A832,'Z-scores'!$C$2:$UD$20,19,FALSE)&gt;3,HLOOKUP($A832,'Z-scores'!$C$2:$UD$20,19,FALSE)&lt;-3),"",'Total-corrected counts'!U832),"")</f>
        <v/>
      </c>
      <c r="V832">
        <f t="shared" si="48"/>
        <v>1</v>
      </c>
      <c r="W832" s="10">
        <f>SUMIFS(Tabel132[Cluster],Tabel132[ID],A832)</f>
        <v>0</v>
      </c>
      <c r="X832" t="str">
        <f t="shared" si="49"/>
        <v/>
      </c>
      <c r="Y832" t="str">
        <f t="shared" si="50"/>
        <v/>
      </c>
      <c r="Z832" t="str">
        <f t="shared" si="51"/>
        <v/>
      </c>
    </row>
    <row r="833" spans="1:26" x14ac:dyDescent="0.25">
      <c r="A833">
        <v>841</v>
      </c>
      <c r="B833" t="s">
        <v>404</v>
      </c>
      <c r="C833">
        <v>100800</v>
      </c>
      <c r="D833">
        <v>948</v>
      </c>
      <c r="E833" t="str">
        <f>IFERROR(IF(OR(HLOOKUP($A833,'Z-scores'!$C$2:$UD$20,3,FALSE)&gt;3,HLOOKUP(A833,'Z-scores'!$C$2:$UD$20,3,FALSE)&lt;-3),"",'Total-corrected counts'!E833),"")</f>
        <v/>
      </c>
      <c r="F833">
        <f>IFERROR(IF(OR(HLOOKUP($A833,'Z-scores'!$C$2:$UD$20,4,FALSE)&gt;3,HLOOKUP($A833,'Z-scores'!$C$2:$UD$20,4,FALSE)&lt;-3),"",'Total-corrected counts'!F833),"")</f>
        <v>10.81974098245545</v>
      </c>
      <c r="G833">
        <f>IFERROR(IF(OR(HLOOKUP($A833,'Z-scores'!$C$2:$UD$20,5,FALSE)&gt;3,HLOOKUP($A833,'Z-scores'!$C$2:$UD$20,5,FALSE)&lt;-3),"",'Total-corrected counts'!G833),"")</f>
        <v>3.2837612967432337</v>
      </c>
      <c r="H833">
        <f>IFERROR(IF(OR(HLOOKUP($A833,'Z-scores'!$C$2:$UD$20,6,FALSE)&gt;3,HLOOKUP($A833,'Z-scores'!$C$2:$UD$20,6,FALSE)&lt;-3),"",'Total-corrected counts'!H833),"")</f>
        <v>3.525056872080921</v>
      </c>
      <c r="I833">
        <f>IFERROR(IF(OR(HLOOKUP($A833,'Z-scores'!$C$2:$UD$20,7,FALSE)&gt;3,HLOOKUP($A833,'Z-scores'!$C$2:$UD$20,7,FALSE)&lt;-3),"",'Total-corrected counts'!I833),"")</f>
        <v>9.7032683883400708</v>
      </c>
      <c r="J833">
        <f>IFERROR(IF(OR(HLOOKUP($A833,'Z-scores'!$C$2:$UD$20,8,FALSE)&gt;3,HLOOKUP($A833,'Z-scores'!$C$2:$UD$20,8,FALSE)&lt;-3),"",'Total-corrected counts'!J833),"")</f>
        <v>2.0413355659824739</v>
      </c>
      <c r="K833">
        <f>IFERROR(IF(OR(HLOOKUP($A833,'Z-scores'!$C$2:$UD$20,9,FALSE)&gt;3,HLOOKUP($A833,'Z-scores'!$C$2:$UD$20,9,FALSE)&lt;-3),"",'Total-corrected counts'!K833),"")</f>
        <v>0.37460282067004846</v>
      </c>
      <c r="L833">
        <f>IFERROR(IF(OR(HLOOKUP($A833,'Z-scores'!$C$2:$UD$20,10,FALSE)&gt;3,HLOOKUP($A833,'Z-scores'!$C$2:$UD$20,10,FALSE)&lt;-3),"",'Total-corrected counts'!L833),"")</f>
        <v>1.3405842477823033</v>
      </c>
      <c r="M833">
        <f>IFERROR(IF(OR(HLOOKUP($A833,'Z-scores'!$C$2:$UD$20,11,FALSE)&gt;3,HLOOKUP($A833,'Z-scores'!$C$2:$UD$20,11,FALSE)&lt;-3),"",'Total-corrected counts'!M833),"")</f>
        <v>4.474023478716826</v>
      </c>
      <c r="N833">
        <f>IFERROR(IF(OR(HLOOKUP($A833,'Z-scores'!$C$2:$UD$20,12,FALSE)&gt;3,HLOOKUP($A833,'Z-scores'!$C$2:$UD$20,12,FALSE)&lt;-3),"",'Total-corrected counts'!N833),"")</f>
        <v>1.3288037924976654</v>
      </c>
      <c r="O833">
        <f>IFERROR(IF(OR(HLOOKUP($A833,'Z-scores'!$C$2:$UD$20,13,FALSE)&gt;3,HLOOKUP($A833,'Z-scores'!$C$2:$UD$20,13,FALSE)&lt;-3),"",'Total-corrected counts'!O833),"")</f>
        <v>3.9340837370901309</v>
      </c>
      <c r="P833">
        <f>IFERROR(IF(OR(HLOOKUP($A833,'Z-scores'!$C$2:$UD$20,14,FALSE)&gt;3,HLOOKUP($A833,'Z-scores'!$C$2:$UD$20,14,FALSE)&lt;-3),"",'Total-corrected counts'!P833),"")</f>
        <v>5.3849628758095074</v>
      </c>
      <c r="Q833">
        <f>IFERROR(IF(OR(HLOOKUP($A833,'Z-scores'!$C$2:$UD$20,15,FALSE)&gt;3,HLOOKUP($A833,'Z-scores'!$C$2:$UD$20,15,FALSE)&lt;-3),"",'Total-corrected counts'!Q833),"")</f>
        <v>7.8593661021444561</v>
      </c>
      <c r="R833">
        <f>IFERROR(IF(OR(HLOOKUP($A833,'Z-scores'!$C$2:$UD$20,16,FALSE)&gt;3,HLOOKUP($A833,'Z-scores'!$C$2:$UD$20,16,FALSE)&lt;-3),"",'Total-corrected counts'!R833),"")</f>
        <v>3.2055712828896623</v>
      </c>
      <c r="S833">
        <f>IFERROR(IF(OR(HLOOKUP($A833,'Z-scores'!$C$2:$UD$20,17,FALSE)&gt;3,HLOOKUP($A833,'Z-scores'!$C$2:$UD$20,17,FALSE)&lt;-3),"",'Total-corrected counts'!S833),"")</f>
        <v>5.471902756471013</v>
      </c>
      <c r="T833">
        <f>IFERROR(IF(OR(HLOOKUP($A833,'Z-scores'!$C$2:$UD$20,18,FALSE)&gt;3,HLOOKUP($A833,'Z-scores'!$C$2:$UD$20,18,FALSE)&lt;-3),"",'Total-corrected counts'!T833),"")</f>
        <v>0.83332903782282908</v>
      </c>
      <c r="U833">
        <f>IFERROR(IF(OR(HLOOKUP($A833,'Z-scores'!$C$2:$UD$20,19,FALSE)&gt;3,HLOOKUP($A833,'Z-scores'!$C$2:$UD$20,19,FALSE)&lt;-3),"",'Total-corrected counts'!U833),"")</f>
        <v>3.4281796366129589</v>
      </c>
      <c r="V833">
        <f t="shared" si="48"/>
        <v>1</v>
      </c>
      <c r="W833" s="10">
        <f>SUMIFS(Tabel132[Cluster],Tabel132[ID],A833)</f>
        <v>0</v>
      </c>
      <c r="X833">
        <f t="shared" si="49"/>
        <v>0.7492776510192044</v>
      </c>
      <c r="Y833">
        <f t="shared" si="50"/>
        <v>4.445296706596416</v>
      </c>
      <c r="Z833">
        <f t="shared" si="51"/>
        <v>3.9307749026672778</v>
      </c>
    </row>
    <row r="834" spans="1:26" x14ac:dyDescent="0.25">
      <c r="A834">
        <v>842</v>
      </c>
      <c r="B834" t="s">
        <v>405</v>
      </c>
      <c r="C834">
        <v>78900</v>
      </c>
      <c r="D834">
        <v>302</v>
      </c>
      <c r="E834">
        <f>IFERROR(IF(OR(HLOOKUP($A834,'Z-scores'!$C$2:$UD$20,3,FALSE)&gt;3,HLOOKUP(A834,'Z-scores'!$C$2:$UD$20,3,FALSE)&lt;-3),"",'Total-corrected counts'!E834),"")</f>
        <v>6.223575021722743</v>
      </c>
      <c r="F834">
        <f>IFERROR(IF(OR(HLOOKUP($A834,'Z-scores'!$C$2:$UD$20,4,FALSE)&gt;3,HLOOKUP($A834,'Z-scores'!$C$2:$UD$20,4,FALSE)&lt;-3),"",'Total-corrected counts'!F834),"")</f>
        <v>3.1007294096801816</v>
      </c>
      <c r="G834">
        <f>IFERROR(IF(OR(HLOOKUP($A834,'Z-scores'!$C$2:$UD$20,5,FALSE)&gt;3,HLOOKUP($A834,'Z-scores'!$C$2:$UD$20,5,FALSE)&lt;-3),"",'Total-corrected counts'!G834),"")</f>
        <v>22.271154070856721</v>
      </c>
      <c r="H834">
        <f>IFERROR(IF(OR(HLOOKUP($A834,'Z-scores'!$C$2:$UD$20,6,FALSE)&gt;3,HLOOKUP($A834,'Z-scores'!$C$2:$UD$20,6,FALSE)&lt;-3),"",'Total-corrected counts'!H834),"")</f>
        <v>1.8567626296505448</v>
      </c>
      <c r="I834">
        <f>IFERROR(IF(OR(HLOOKUP($A834,'Z-scores'!$C$2:$UD$20,7,FALSE)&gt;3,HLOOKUP($A834,'Z-scores'!$C$2:$UD$20,7,FALSE)&lt;-3),"",'Total-corrected counts'!I834),"")</f>
        <v>2.0440895335843292</v>
      </c>
      <c r="J834">
        <f>IFERROR(IF(OR(HLOOKUP($A834,'Z-scores'!$C$2:$UD$20,8,FALSE)&gt;3,HLOOKUP($A834,'Z-scores'!$C$2:$UD$20,8,FALSE)&lt;-3),"",'Total-corrected counts'!J834),"")</f>
        <v>5.2118156841629828</v>
      </c>
      <c r="K834">
        <f>IFERROR(IF(OR(HLOOKUP($A834,'Z-scores'!$C$2:$UD$20,9,FALSE)&gt;3,HLOOKUP($A834,'Z-scores'!$C$2:$UD$20,9,FALSE)&lt;-3),"",'Total-corrected counts'!K834),"")</f>
        <v>8.9414125648029437</v>
      </c>
      <c r="L834">
        <f>IFERROR(IF(OR(HLOOKUP($A834,'Z-scores'!$C$2:$UD$20,10,FALSE)&gt;3,HLOOKUP($A834,'Z-scores'!$C$2:$UD$20,10,FALSE)&lt;-3),"",'Total-corrected counts'!L834),"")</f>
        <v>2.2975144509690129</v>
      </c>
      <c r="M834">
        <f>IFERROR(IF(OR(HLOOKUP($A834,'Z-scores'!$C$2:$UD$20,11,FALSE)&gt;3,HLOOKUP($A834,'Z-scores'!$C$2:$UD$20,11,FALSE)&lt;-3),"",'Total-corrected counts'!M834),"")</f>
        <v>6.602755556128951</v>
      </c>
      <c r="N834">
        <f>IFERROR(IF(OR(HLOOKUP($A834,'Z-scores'!$C$2:$UD$20,12,FALSE)&gt;3,HLOOKUP($A834,'Z-scores'!$C$2:$UD$20,12,FALSE)&lt;-3),"",'Total-corrected counts'!N834),"")</f>
        <v>13.077262150994265</v>
      </c>
      <c r="O834">
        <f>IFERROR(IF(OR(HLOOKUP($A834,'Z-scores'!$C$2:$UD$20,13,FALSE)&gt;3,HLOOKUP($A834,'Z-scores'!$C$2:$UD$20,13,FALSE)&lt;-3),"",'Total-corrected counts'!O834),"")</f>
        <v>8.2888351107382316</v>
      </c>
      <c r="P834">
        <f>IFERROR(IF(OR(HLOOKUP($A834,'Z-scores'!$C$2:$UD$20,14,FALSE)&gt;3,HLOOKUP($A834,'Z-scores'!$C$2:$UD$20,14,FALSE)&lt;-3),"",'Total-corrected counts'!P834),"")</f>
        <v>5.6542110195999822</v>
      </c>
      <c r="Q834">
        <f>IFERROR(IF(OR(HLOOKUP($A834,'Z-scores'!$C$2:$UD$20,15,FALSE)&gt;3,HLOOKUP($A834,'Z-scores'!$C$2:$UD$20,15,FALSE)&lt;-3),"",'Total-corrected counts'!Q834),"")</f>
        <v>4.963296955324477</v>
      </c>
      <c r="R834">
        <f>IFERROR(IF(OR(HLOOKUP($A834,'Z-scores'!$C$2:$UD$20,16,FALSE)&gt;3,HLOOKUP($A834,'Z-scores'!$C$2:$UD$20,16,FALSE)&lt;-3),"",'Total-corrected counts'!R834),"")</f>
        <v>18.215658815020507</v>
      </c>
      <c r="S834">
        <f>IFERROR(IF(OR(HLOOKUP($A834,'Z-scores'!$C$2:$UD$20,17,FALSE)&gt;3,HLOOKUP($A834,'Z-scores'!$C$2:$UD$20,17,FALSE)&lt;-3),"",'Total-corrected counts'!S834),"")</f>
        <v>9.4944026994720261</v>
      </c>
      <c r="T834">
        <f>IFERROR(IF(OR(HLOOKUP($A834,'Z-scores'!$C$2:$UD$20,18,FALSE)&gt;3,HLOOKUP($A834,'Z-scores'!$C$2:$UD$20,18,FALSE)&lt;-3),"",'Total-corrected counts'!T834),"")</f>
        <v>25.592651584270182</v>
      </c>
      <c r="U834">
        <f>IFERROR(IF(OR(HLOOKUP($A834,'Z-scores'!$C$2:$UD$20,19,FALSE)&gt;3,HLOOKUP($A834,'Z-scores'!$C$2:$UD$20,19,FALSE)&lt;-3),"",'Total-corrected counts'!U834),"")</f>
        <v>11.122056213467104</v>
      </c>
      <c r="V834">
        <f t="shared" si="48"/>
        <v>1</v>
      </c>
      <c r="W834" s="10">
        <f>SUMIFS(Tabel132[Cluster],Tabel132[ID],A834)</f>
        <v>86</v>
      </c>
      <c r="X834">
        <f t="shared" si="49"/>
        <v>0.10643004701034704</v>
      </c>
      <c r="Y834">
        <f t="shared" si="50"/>
        <v>6.5055343246176012</v>
      </c>
      <c r="Z834">
        <f t="shared" si="51"/>
        <v>12.051046818610848</v>
      </c>
    </row>
    <row r="835" spans="1:26" x14ac:dyDescent="0.25">
      <c r="A835">
        <v>843</v>
      </c>
      <c r="B835" t="s">
        <v>406</v>
      </c>
      <c r="C835">
        <v>44300</v>
      </c>
      <c r="D835">
        <v>822</v>
      </c>
      <c r="E835" t="str">
        <f>IFERROR(IF(OR(HLOOKUP($A835,'Z-scores'!$C$2:$UD$20,3,FALSE)&gt;3,HLOOKUP(A835,'Z-scores'!$C$2:$UD$20,3,FALSE)&lt;-3),"",'Total-corrected counts'!E835),"")</f>
        <v/>
      </c>
      <c r="F835">
        <f>IFERROR(IF(OR(HLOOKUP($A835,'Z-scores'!$C$2:$UD$20,4,FALSE)&gt;3,HLOOKUP($A835,'Z-scores'!$C$2:$UD$20,4,FALSE)&lt;-3),"",'Total-corrected counts'!F835),"")</f>
        <v>33.673265150098274</v>
      </c>
      <c r="G835">
        <f>IFERROR(IF(OR(HLOOKUP($A835,'Z-scores'!$C$2:$UD$20,5,FALSE)&gt;3,HLOOKUP($A835,'Z-scores'!$C$2:$UD$20,5,FALSE)&lt;-3),"",'Total-corrected counts'!G835),"")</f>
        <v>14.635905411558033</v>
      </c>
      <c r="H835">
        <f>IFERROR(IF(OR(HLOOKUP($A835,'Z-scores'!$C$2:$UD$20,6,FALSE)&gt;3,HLOOKUP($A835,'Z-scores'!$C$2:$UD$20,6,FALSE)&lt;-3),"",'Total-corrected counts'!H835),"")</f>
        <v>29.491812444637414</v>
      </c>
      <c r="I835">
        <f>IFERROR(IF(OR(HLOOKUP($A835,'Z-scores'!$C$2:$UD$20,7,FALSE)&gt;3,HLOOKUP($A835,'Z-scores'!$C$2:$UD$20,7,FALSE)&lt;-3),"",'Total-corrected counts'!I835),"")</f>
        <v>30.28577233644975</v>
      </c>
      <c r="J835">
        <f>IFERROR(IF(OR(HLOOKUP($A835,'Z-scores'!$C$2:$UD$20,8,FALSE)&gt;3,HLOOKUP($A835,'Z-scores'!$C$2:$UD$20,8,FALSE)&lt;-3),"",'Total-corrected counts'!J835),"")</f>
        <v>19.66881056208717</v>
      </c>
      <c r="K835">
        <f>IFERROR(IF(OR(HLOOKUP($A835,'Z-scores'!$C$2:$UD$20,9,FALSE)&gt;3,HLOOKUP($A835,'Z-scores'!$C$2:$UD$20,9,FALSE)&lt;-3),"",'Total-corrected counts'!K835),"")</f>
        <v>23.863091588159875</v>
      </c>
      <c r="L835">
        <f>IFERROR(IF(OR(HLOOKUP($A835,'Z-scores'!$C$2:$UD$20,10,FALSE)&gt;3,HLOOKUP($A835,'Z-scores'!$C$2:$UD$20,10,FALSE)&lt;-3),"",'Total-corrected counts'!L835),"")</f>
        <v>27.301174598750787</v>
      </c>
      <c r="M835">
        <f>IFERROR(IF(OR(HLOOKUP($A835,'Z-scores'!$C$2:$UD$20,11,FALSE)&gt;3,HLOOKUP($A835,'Z-scores'!$C$2:$UD$20,11,FALSE)&lt;-3),"",'Total-corrected counts'!M835),"")</f>
        <v>23.687903917696396</v>
      </c>
      <c r="N835">
        <f>IFERROR(IF(OR(HLOOKUP($A835,'Z-scores'!$C$2:$UD$20,12,FALSE)&gt;3,HLOOKUP($A835,'Z-scores'!$C$2:$UD$20,12,FALSE)&lt;-3),"",'Total-corrected counts'!N835),"")</f>
        <v>18.566596438622554</v>
      </c>
      <c r="O835">
        <f>IFERROR(IF(OR(HLOOKUP($A835,'Z-scores'!$C$2:$UD$20,13,FALSE)&gt;3,HLOOKUP($A835,'Z-scores'!$C$2:$UD$20,13,FALSE)&lt;-3),"",'Total-corrected counts'!O835),"")</f>
        <v>7.7301884893892483</v>
      </c>
      <c r="P835">
        <f>IFERROR(IF(OR(HLOOKUP($A835,'Z-scores'!$C$2:$UD$20,14,FALSE)&gt;3,HLOOKUP($A835,'Z-scores'!$C$2:$UD$20,14,FALSE)&lt;-3),"",'Total-corrected counts'!P835),"")</f>
        <v>34.643261167707827</v>
      </c>
      <c r="Q835">
        <f>IFERROR(IF(OR(HLOOKUP($A835,'Z-scores'!$C$2:$UD$20,15,FALSE)&gt;3,HLOOKUP($A835,'Z-scores'!$C$2:$UD$20,15,FALSE)&lt;-3),"",'Total-corrected counts'!Q835),"")</f>
        <v>46.298102050846005</v>
      </c>
      <c r="R835">
        <f>IFERROR(IF(OR(HLOOKUP($A835,'Z-scores'!$C$2:$UD$20,16,FALSE)&gt;3,HLOOKUP($A835,'Z-scores'!$C$2:$UD$20,16,FALSE)&lt;-3),"",'Total-corrected counts'!R835),"")</f>
        <v>30.617212715699885</v>
      </c>
      <c r="S835">
        <f>IFERROR(IF(OR(HLOOKUP($A835,'Z-scores'!$C$2:$UD$20,17,FALSE)&gt;3,HLOOKUP($A835,'Z-scores'!$C$2:$UD$20,17,FALSE)&lt;-3),"",'Total-corrected counts'!S835),"")</f>
        <v>33.243980635544133</v>
      </c>
      <c r="T835">
        <f>IFERROR(IF(OR(HLOOKUP($A835,'Z-scores'!$C$2:$UD$20,18,FALSE)&gt;3,HLOOKUP($A835,'Z-scores'!$C$2:$UD$20,18,FALSE)&lt;-3),"",'Total-corrected counts'!T835),"")</f>
        <v>29.011877945646329</v>
      </c>
      <c r="U835">
        <f>IFERROR(IF(OR(HLOOKUP($A835,'Z-scores'!$C$2:$UD$20,19,FALSE)&gt;3,HLOOKUP($A835,'Z-scores'!$C$2:$UD$20,19,FALSE)&lt;-3),"",'Total-corrected counts'!U835),"")</f>
        <v>11.794673737106356</v>
      </c>
      <c r="V835">
        <f t="shared" si="48"/>
        <v>1</v>
      </c>
      <c r="W835" s="10">
        <f>SUMIFS(Tabel132[Cluster],Tabel132[ID],A835)</f>
        <v>57</v>
      </c>
      <c r="X835">
        <f t="shared" si="49"/>
        <v>0.82111824007048373</v>
      </c>
      <c r="Y835">
        <f t="shared" si="50"/>
        <v>25.325967001179709</v>
      </c>
      <c r="Z835">
        <f t="shared" si="51"/>
        <v>26.48823664757029</v>
      </c>
    </row>
    <row r="836" spans="1:26" x14ac:dyDescent="0.25">
      <c r="A836">
        <v>844</v>
      </c>
      <c r="B836" t="s">
        <v>407</v>
      </c>
      <c r="C836">
        <v>1900</v>
      </c>
      <c r="D836">
        <v>985</v>
      </c>
      <c r="E836" t="str">
        <f>IFERROR(IF(OR(HLOOKUP($A836,'Z-scores'!$C$2:$UD$20,3,FALSE)&gt;3,HLOOKUP(A836,'Z-scores'!$C$2:$UD$20,3,FALSE)&lt;-3),"",'Total-corrected counts'!E836),"")</f>
        <v/>
      </c>
      <c r="F836">
        <f>IFERROR(IF(OR(HLOOKUP($A836,'Z-scores'!$C$2:$UD$20,4,FALSE)&gt;3,HLOOKUP($A836,'Z-scores'!$C$2:$UD$20,4,FALSE)&lt;-3),"",'Total-corrected counts'!F836),"")</f>
        <v>68.609790430066255</v>
      </c>
      <c r="G836">
        <f>IFERROR(IF(OR(HLOOKUP($A836,'Z-scores'!$C$2:$UD$20,5,FALSE)&gt;3,HLOOKUP($A836,'Z-scores'!$C$2:$UD$20,5,FALSE)&lt;-3),"",'Total-corrected counts'!G836),"")</f>
        <v>1.4706415623451292</v>
      </c>
      <c r="H836">
        <f>IFERROR(IF(OR(HLOOKUP($A836,'Z-scores'!$C$2:$UD$20,6,FALSE)&gt;3,HLOOKUP($A836,'Z-scores'!$C$2:$UD$20,6,FALSE)&lt;-3),"",'Total-corrected counts'!H836),"")</f>
        <v>30.238705682880301</v>
      </c>
      <c r="I836">
        <f>IFERROR(IF(OR(HLOOKUP($A836,'Z-scores'!$C$2:$UD$20,7,FALSE)&gt;3,HLOOKUP($A836,'Z-scores'!$C$2:$UD$20,7,FALSE)&lt;-3),"",'Total-corrected counts'!I836),"")</f>
        <v>20.933447030682895</v>
      </c>
      <c r="J836">
        <f>IFERROR(IF(OR(HLOOKUP($A836,'Z-scores'!$C$2:$UD$20,8,FALSE)&gt;3,HLOOKUP($A836,'Z-scores'!$C$2:$UD$20,8,FALSE)&lt;-3),"",'Total-corrected counts'!J836),"")</f>
        <v>72.600543172767999</v>
      </c>
      <c r="K836">
        <f>IFERROR(IF(OR(HLOOKUP($A836,'Z-scores'!$C$2:$UD$20,9,FALSE)&gt;3,HLOOKUP($A836,'Z-scores'!$C$2:$UD$20,9,FALSE)&lt;-3),"",'Total-corrected counts'!K836),"")</f>
        <v>80.178382295557157</v>
      </c>
      <c r="L836">
        <f>IFERROR(IF(OR(HLOOKUP($A836,'Z-scores'!$C$2:$UD$20,10,FALSE)&gt;3,HLOOKUP($A836,'Z-scores'!$C$2:$UD$20,10,FALSE)&lt;-3),"",'Total-corrected counts'!L836),"")</f>
        <v>112.23424240232697</v>
      </c>
      <c r="M836">
        <f>IFERROR(IF(OR(HLOOKUP($A836,'Z-scores'!$C$2:$UD$20,11,FALSE)&gt;3,HLOOKUP($A836,'Z-scores'!$C$2:$UD$20,11,FALSE)&lt;-3),"",'Total-corrected counts'!M836),"")</f>
        <v>109.86469189137385</v>
      </c>
      <c r="N836">
        <f>IFERROR(IF(OR(HLOOKUP($A836,'Z-scores'!$C$2:$UD$20,12,FALSE)&gt;3,HLOOKUP($A836,'Z-scores'!$C$2:$UD$20,12,FALSE)&lt;-3),"",'Total-corrected counts'!N836),"")</f>
        <v>141.10063443507968</v>
      </c>
      <c r="O836">
        <f>IFERROR(IF(OR(HLOOKUP($A836,'Z-scores'!$C$2:$UD$20,13,FALSE)&gt;3,HLOOKUP($A836,'Z-scores'!$C$2:$UD$20,13,FALSE)&lt;-3),"",'Total-corrected counts'!O836),"")</f>
        <v>71.617823788721196</v>
      </c>
      <c r="P836">
        <f>IFERROR(IF(OR(HLOOKUP($A836,'Z-scores'!$C$2:$UD$20,14,FALSE)&gt;3,HLOOKUP($A836,'Z-scores'!$C$2:$UD$20,14,FALSE)&lt;-3),"",'Total-corrected counts'!P836),"")</f>
        <v>60.922734757670263</v>
      </c>
      <c r="Q836">
        <f>IFERROR(IF(OR(HLOOKUP($A836,'Z-scores'!$C$2:$UD$20,15,FALSE)&gt;3,HLOOKUP($A836,'Z-scores'!$C$2:$UD$20,15,FALSE)&lt;-3),"",'Total-corrected counts'!Q836),"")</f>
        <v>17.317908433509373</v>
      </c>
      <c r="R836">
        <f>IFERROR(IF(OR(HLOOKUP($A836,'Z-scores'!$C$2:$UD$20,16,FALSE)&gt;3,HLOOKUP($A836,'Z-scores'!$C$2:$UD$20,16,FALSE)&lt;-3),"",'Total-corrected counts'!R836),"")</f>
        <v>66.968391063668648</v>
      </c>
      <c r="S836">
        <f>IFERROR(IF(OR(HLOOKUP($A836,'Z-scores'!$C$2:$UD$20,17,FALSE)&gt;3,HLOOKUP($A836,'Z-scores'!$C$2:$UD$20,17,FALSE)&lt;-3),"",'Total-corrected counts'!S836),"")</f>
        <v>15.617722450761018</v>
      </c>
      <c r="T836">
        <f>IFERROR(IF(OR(HLOOKUP($A836,'Z-scores'!$C$2:$UD$20,18,FALSE)&gt;3,HLOOKUP($A836,'Z-scores'!$C$2:$UD$20,18,FALSE)&lt;-3),"",'Total-corrected counts'!T836),"")</f>
        <v>109.5183358161384</v>
      </c>
      <c r="U836">
        <f>IFERROR(IF(OR(HLOOKUP($A836,'Z-scores'!$C$2:$UD$20,19,FALSE)&gt;3,HLOOKUP($A836,'Z-scores'!$C$2:$UD$20,19,FALSE)&lt;-3),"",'Total-corrected counts'!U836),"")</f>
        <v>106.62940510234635</v>
      </c>
      <c r="V836">
        <f t="shared" ref="V836:V899" si="52">IFERROR(IF(AND(Y836=0,Z836=0),0,1),0)</f>
        <v>1</v>
      </c>
      <c r="W836" s="10">
        <f>SUMIFS(Tabel132[Cluster],Tabel132[ID],A836)</f>
        <v>3</v>
      </c>
      <c r="X836">
        <f t="shared" ref="X836:X899" si="53">IFERROR(_xlfn.T.TEST(E836:M836,N836:U836,2,2),"")</f>
        <v>0.59109018640498479</v>
      </c>
      <c r="Y836">
        <f t="shared" ref="Y836:Y899" si="54">IFERROR(AVERAGE(E836:M836),"")</f>
        <v>62.016305558500065</v>
      </c>
      <c r="Z836">
        <f t="shared" ref="Z836:Z899" si="55">IFERROR(AVERAGE(N836:U836),"")</f>
        <v>73.711619480986869</v>
      </c>
    </row>
    <row r="837" spans="1:26" x14ac:dyDescent="0.25">
      <c r="A837">
        <v>845</v>
      </c>
      <c r="B837" t="s">
        <v>1032</v>
      </c>
      <c r="C837">
        <v>45800</v>
      </c>
      <c r="D837">
        <v>509</v>
      </c>
      <c r="E837" t="str">
        <f>IFERROR(IF(OR(HLOOKUP($A837,'Z-scores'!$C$2:$UD$20,3,FALSE)&gt;3,HLOOKUP(A837,'Z-scores'!$C$2:$UD$20,3,FALSE)&lt;-3),"",'Total-corrected counts'!E837),"")</f>
        <v/>
      </c>
      <c r="F837" t="str">
        <f>IFERROR(IF(OR(HLOOKUP($A837,'Z-scores'!$C$2:$UD$20,4,FALSE)&gt;3,HLOOKUP($A837,'Z-scores'!$C$2:$UD$20,4,FALSE)&lt;-3),"",'Total-corrected counts'!F837),"")</f>
        <v/>
      </c>
      <c r="G837" t="str">
        <f>IFERROR(IF(OR(HLOOKUP($A837,'Z-scores'!$C$2:$UD$20,5,FALSE)&gt;3,HLOOKUP($A837,'Z-scores'!$C$2:$UD$20,5,FALSE)&lt;-3),"",'Total-corrected counts'!G837),"")</f>
        <v/>
      </c>
      <c r="H837" t="str">
        <f>IFERROR(IF(OR(HLOOKUP($A837,'Z-scores'!$C$2:$UD$20,6,FALSE)&gt;3,HLOOKUP($A837,'Z-scores'!$C$2:$UD$20,6,FALSE)&lt;-3),"",'Total-corrected counts'!H837),"")</f>
        <v/>
      </c>
      <c r="I837" t="str">
        <f>IFERROR(IF(OR(HLOOKUP($A837,'Z-scores'!$C$2:$UD$20,7,FALSE)&gt;3,HLOOKUP($A837,'Z-scores'!$C$2:$UD$20,7,FALSE)&lt;-3),"",'Total-corrected counts'!I837),"")</f>
        <v/>
      </c>
      <c r="J837" t="str">
        <f>IFERROR(IF(OR(HLOOKUP($A837,'Z-scores'!$C$2:$UD$20,8,FALSE)&gt;3,HLOOKUP($A837,'Z-scores'!$C$2:$UD$20,8,FALSE)&lt;-3),"",'Total-corrected counts'!J837),"")</f>
        <v/>
      </c>
      <c r="K837" t="str">
        <f>IFERROR(IF(OR(HLOOKUP($A837,'Z-scores'!$C$2:$UD$20,9,FALSE)&gt;3,HLOOKUP($A837,'Z-scores'!$C$2:$UD$20,9,FALSE)&lt;-3),"",'Total-corrected counts'!K837),"")</f>
        <v/>
      </c>
      <c r="L837" t="str">
        <f>IFERROR(IF(OR(HLOOKUP($A837,'Z-scores'!$C$2:$UD$20,10,FALSE)&gt;3,HLOOKUP($A837,'Z-scores'!$C$2:$UD$20,10,FALSE)&lt;-3),"",'Total-corrected counts'!L837),"")</f>
        <v/>
      </c>
      <c r="M837" t="str">
        <f>IFERROR(IF(OR(HLOOKUP($A837,'Z-scores'!$C$2:$UD$20,11,FALSE)&gt;3,HLOOKUP($A837,'Z-scores'!$C$2:$UD$20,11,FALSE)&lt;-3),"",'Total-corrected counts'!M837),"")</f>
        <v/>
      </c>
      <c r="N837" t="str">
        <f>IFERROR(IF(OR(HLOOKUP($A837,'Z-scores'!$C$2:$UD$20,12,FALSE)&gt;3,HLOOKUP($A837,'Z-scores'!$C$2:$UD$20,12,FALSE)&lt;-3),"",'Total-corrected counts'!N837),"")</f>
        <v/>
      </c>
      <c r="O837" t="str">
        <f>IFERROR(IF(OR(HLOOKUP($A837,'Z-scores'!$C$2:$UD$20,13,FALSE)&gt;3,HLOOKUP($A837,'Z-scores'!$C$2:$UD$20,13,FALSE)&lt;-3),"",'Total-corrected counts'!O837),"")</f>
        <v/>
      </c>
      <c r="P837" t="str">
        <f>IFERROR(IF(OR(HLOOKUP($A837,'Z-scores'!$C$2:$UD$20,14,FALSE)&gt;3,HLOOKUP($A837,'Z-scores'!$C$2:$UD$20,14,FALSE)&lt;-3),"",'Total-corrected counts'!P837),"")</f>
        <v/>
      </c>
      <c r="Q837" t="str">
        <f>IFERROR(IF(OR(HLOOKUP($A837,'Z-scores'!$C$2:$UD$20,15,FALSE)&gt;3,HLOOKUP($A837,'Z-scores'!$C$2:$UD$20,15,FALSE)&lt;-3),"",'Total-corrected counts'!Q837),"")</f>
        <v/>
      </c>
      <c r="R837" t="str">
        <f>IFERROR(IF(OR(HLOOKUP($A837,'Z-scores'!$C$2:$UD$20,16,FALSE)&gt;3,HLOOKUP($A837,'Z-scores'!$C$2:$UD$20,16,FALSE)&lt;-3),"",'Total-corrected counts'!R837),"")</f>
        <v/>
      </c>
      <c r="S837" t="str">
        <f>IFERROR(IF(OR(HLOOKUP($A837,'Z-scores'!$C$2:$UD$20,17,FALSE)&gt;3,HLOOKUP($A837,'Z-scores'!$C$2:$UD$20,17,FALSE)&lt;-3),"",'Total-corrected counts'!S837),"")</f>
        <v/>
      </c>
      <c r="T837" t="str">
        <f>IFERROR(IF(OR(HLOOKUP($A837,'Z-scores'!$C$2:$UD$20,18,FALSE)&gt;3,HLOOKUP($A837,'Z-scores'!$C$2:$UD$20,18,FALSE)&lt;-3),"",'Total-corrected counts'!T837),"")</f>
        <v/>
      </c>
      <c r="U837" t="str">
        <f>IFERROR(IF(OR(HLOOKUP($A837,'Z-scores'!$C$2:$UD$20,19,FALSE)&gt;3,HLOOKUP($A837,'Z-scores'!$C$2:$UD$20,19,FALSE)&lt;-3),"",'Total-corrected counts'!U837),"")</f>
        <v/>
      </c>
      <c r="V837">
        <f t="shared" si="52"/>
        <v>1</v>
      </c>
      <c r="W837" s="10">
        <f>SUMIFS(Tabel132[Cluster],Tabel132[ID],A837)</f>
        <v>60</v>
      </c>
      <c r="X837" t="str">
        <f t="shared" si="53"/>
        <v/>
      </c>
      <c r="Y837" t="str">
        <f t="shared" si="54"/>
        <v/>
      </c>
      <c r="Z837" t="str">
        <f t="shared" si="55"/>
        <v/>
      </c>
    </row>
    <row r="838" spans="1:26" x14ac:dyDescent="0.25">
      <c r="A838">
        <v>846</v>
      </c>
      <c r="B838" t="s">
        <v>408</v>
      </c>
      <c r="C838">
        <v>63200</v>
      </c>
      <c r="D838">
        <v>519</v>
      </c>
      <c r="E838">
        <f>IFERROR(IF(OR(HLOOKUP($A838,'Z-scores'!$C$2:$UD$20,3,FALSE)&gt;3,HLOOKUP(A838,'Z-scores'!$C$2:$UD$20,3,FALSE)&lt;-3),"",'Total-corrected counts'!E838),"")</f>
        <v>8.9935515394943</v>
      </c>
      <c r="F838">
        <f>IFERROR(IF(OR(HLOOKUP($A838,'Z-scores'!$C$2:$UD$20,4,FALSE)&gt;3,HLOOKUP($A838,'Z-scores'!$C$2:$UD$20,4,FALSE)&lt;-3),"",'Total-corrected counts'!F838),"")</f>
        <v>5.6108436937069959</v>
      </c>
      <c r="G838">
        <f>IFERROR(IF(OR(HLOOKUP($A838,'Z-scores'!$C$2:$UD$20,5,FALSE)&gt;3,HLOOKUP($A838,'Z-scores'!$C$2:$UD$20,5,FALSE)&lt;-3),"",'Total-corrected counts'!G838),"")</f>
        <v>19.94431707837915</v>
      </c>
      <c r="H838">
        <f>IFERROR(IF(OR(HLOOKUP($A838,'Z-scores'!$C$2:$UD$20,6,FALSE)&gt;3,HLOOKUP($A838,'Z-scores'!$C$2:$UD$20,6,FALSE)&lt;-3),"",'Total-corrected counts'!H838),"")</f>
        <v>19.174913321992655</v>
      </c>
      <c r="I838">
        <f>IFERROR(IF(OR(HLOOKUP($A838,'Z-scores'!$C$2:$UD$20,7,FALSE)&gt;3,HLOOKUP($A838,'Z-scores'!$C$2:$UD$20,7,FALSE)&lt;-3),"",'Total-corrected counts'!I838),"")</f>
        <v>11.747357921924401</v>
      </c>
      <c r="J838">
        <f>IFERROR(IF(OR(HLOOKUP($A838,'Z-scores'!$C$2:$UD$20,8,FALSE)&gt;3,HLOOKUP($A838,'Z-scores'!$C$2:$UD$20,8,FALSE)&lt;-3),"",'Total-corrected counts'!J838),"")</f>
        <v>25.36877170768075</v>
      </c>
      <c r="K838">
        <f>IFERROR(IF(OR(HLOOKUP($A838,'Z-scores'!$C$2:$UD$20,9,FALSE)&gt;3,HLOOKUP($A838,'Z-scores'!$C$2:$UD$20,9,FALSE)&lt;-3),"",'Total-corrected counts'!K838),"")</f>
        <v>11.296058866157534</v>
      </c>
      <c r="L838">
        <f>IFERROR(IF(OR(HLOOKUP($A838,'Z-scores'!$C$2:$UD$20,10,FALSE)&gt;3,HLOOKUP($A838,'Z-scores'!$C$2:$UD$20,10,FALSE)&lt;-3),"",'Total-corrected counts'!L838),"")</f>
        <v>3.964425127487798</v>
      </c>
      <c r="M838">
        <f>IFERROR(IF(OR(HLOOKUP($A838,'Z-scores'!$C$2:$UD$20,11,FALSE)&gt;3,HLOOKUP($A838,'Z-scores'!$C$2:$UD$20,11,FALSE)&lt;-3),"",'Total-corrected counts'!M838),"")</f>
        <v>16.781043779080001</v>
      </c>
      <c r="N838">
        <f>IFERROR(IF(OR(HLOOKUP($A838,'Z-scores'!$C$2:$UD$20,12,FALSE)&gt;3,HLOOKUP($A838,'Z-scores'!$C$2:$UD$20,12,FALSE)&lt;-3),"",'Total-corrected counts'!N838),"")</f>
        <v>3.9680830493206147</v>
      </c>
      <c r="O838">
        <f>IFERROR(IF(OR(HLOOKUP($A838,'Z-scores'!$C$2:$UD$20,13,FALSE)&gt;3,HLOOKUP($A838,'Z-scores'!$C$2:$UD$20,13,FALSE)&lt;-3),"",'Total-corrected counts'!O838),"")</f>
        <v>11.916672808414161</v>
      </c>
      <c r="P838">
        <f>IFERROR(IF(OR(HLOOKUP($A838,'Z-scores'!$C$2:$UD$20,14,FALSE)&gt;3,HLOOKUP($A838,'Z-scores'!$C$2:$UD$20,14,FALSE)&lt;-3),"",'Total-corrected counts'!P838),"")</f>
        <v>7.8509339705254488</v>
      </c>
      <c r="Q838">
        <f>IFERROR(IF(OR(HLOOKUP($A838,'Z-scores'!$C$2:$UD$20,15,FALSE)&gt;3,HLOOKUP($A838,'Z-scores'!$C$2:$UD$20,15,FALSE)&lt;-3),"",'Total-corrected counts'!Q838),"")</f>
        <v>0.23402578964201853</v>
      </c>
      <c r="R838">
        <f>IFERROR(IF(OR(HLOOKUP($A838,'Z-scores'!$C$2:$UD$20,16,FALSE)&gt;3,HLOOKUP($A838,'Z-scores'!$C$2:$UD$20,16,FALSE)&lt;-3),"",'Total-corrected counts'!R838),"")</f>
        <v>14.966010926991112</v>
      </c>
      <c r="S838">
        <f>IFERROR(IF(OR(HLOOKUP($A838,'Z-scores'!$C$2:$UD$20,17,FALSE)&gt;3,HLOOKUP($A838,'Z-scores'!$C$2:$UD$20,17,FALSE)&lt;-3),"",'Total-corrected counts'!S838),"")</f>
        <v>6.286173999993486</v>
      </c>
      <c r="T838">
        <f>IFERROR(IF(OR(HLOOKUP($A838,'Z-scores'!$C$2:$UD$20,18,FALSE)&gt;3,HLOOKUP($A838,'Z-scores'!$C$2:$UD$20,18,FALSE)&lt;-3),"",'Total-corrected counts'!T838),"")</f>
        <v>4.3900117353346975</v>
      </c>
      <c r="U838">
        <f>IFERROR(IF(OR(HLOOKUP($A838,'Z-scores'!$C$2:$UD$20,19,FALSE)&gt;3,HLOOKUP($A838,'Z-scores'!$C$2:$UD$20,19,FALSE)&lt;-3),"",'Total-corrected counts'!U838),"")</f>
        <v>16.737327668881242</v>
      </c>
      <c r="V838">
        <f t="shared" si="52"/>
        <v>1</v>
      </c>
      <c r="W838" s="10">
        <f>SUMIFS(Tabel132[Cluster],Tabel132[ID],A838)</f>
        <v>0</v>
      </c>
      <c r="X838">
        <f t="shared" si="53"/>
        <v>0.11160262178173297</v>
      </c>
      <c r="Y838">
        <f t="shared" si="54"/>
        <v>13.653475892878175</v>
      </c>
      <c r="Z838">
        <f t="shared" si="55"/>
        <v>8.2936549936378476</v>
      </c>
    </row>
    <row r="839" spans="1:26" x14ac:dyDescent="0.25">
      <c r="A839">
        <v>847</v>
      </c>
      <c r="B839" t="s">
        <v>409</v>
      </c>
      <c r="C839">
        <v>11700</v>
      </c>
      <c r="D839">
        <v>1002</v>
      </c>
      <c r="E839">
        <f>IFERROR(IF(OR(HLOOKUP($A839,'Z-scores'!$C$2:$UD$20,3,FALSE)&gt;3,HLOOKUP(A839,'Z-scores'!$C$2:$UD$20,3,FALSE)&lt;-3),"",'Total-corrected counts'!E839),"")</f>
        <v>14.139394632185223</v>
      </c>
      <c r="F839">
        <f>IFERROR(IF(OR(HLOOKUP($A839,'Z-scores'!$C$2:$UD$20,4,FALSE)&gt;3,HLOOKUP($A839,'Z-scores'!$C$2:$UD$20,4,FALSE)&lt;-3),"",'Total-corrected counts'!F839),"")</f>
        <v>12.550571420134071</v>
      </c>
      <c r="G839">
        <f>IFERROR(IF(OR(HLOOKUP($A839,'Z-scores'!$C$2:$UD$20,5,FALSE)&gt;3,HLOOKUP($A839,'Z-scores'!$C$2:$UD$20,5,FALSE)&lt;-3),"",'Total-corrected counts'!G839),"")</f>
        <v>17.02317972851554</v>
      </c>
      <c r="H839">
        <f>IFERROR(IF(OR(HLOOKUP($A839,'Z-scores'!$C$2:$UD$20,6,FALSE)&gt;3,HLOOKUP($A839,'Z-scores'!$C$2:$UD$20,6,FALSE)&lt;-3),"",'Total-corrected counts'!H839),"")</f>
        <v>13.702349781969996</v>
      </c>
      <c r="I839">
        <f>IFERROR(IF(OR(HLOOKUP($A839,'Z-scores'!$C$2:$UD$20,7,FALSE)&gt;3,HLOOKUP($A839,'Z-scores'!$C$2:$UD$20,7,FALSE)&lt;-3),"",'Total-corrected counts'!I839),"")</f>
        <v>6.8341547658994148</v>
      </c>
      <c r="J839">
        <f>IFERROR(IF(OR(HLOOKUP($A839,'Z-scores'!$C$2:$UD$20,8,FALSE)&gt;3,HLOOKUP($A839,'Z-scores'!$C$2:$UD$20,8,FALSE)&lt;-3),"",'Total-corrected counts'!J839),"")</f>
        <v>12.213498060238138</v>
      </c>
      <c r="K839">
        <f>IFERROR(IF(OR(HLOOKUP($A839,'Z-scores'!$C$2:$UD$20,9,FALSE)&gt;3,HLOOKUP($A839,'Z-scores'!$C$2:$UD$20,9,FALSE)&lt;-3),"",'Total-corrected counts'!K839),"")</f>
        <v>11.492279391270417</v>
      </c>
      <c r="L839">
        <f>IFERROR(IF(OR(HLOOKUP($A839,'Z-scores'!$C$2:$UD$20,10,FALSE)&gt;3,HLOOKUP($A839,'Z-scores'!$C$2:$UD$20,10,FALSE)&lt;-3),"",'Total-corrected counts'!L839),"")</f>
        <v>50.368925257136404</v>
      </c>
      <c r="M839">
        <f>IFERROR(IF(OR(HLOOKUP($A839,'Z-scores'!$C$2:$UD$20,11,FALSE)&gt;3,HLOOKUP($A839,'Z-scores'!$C$2:$UD$20,11,FALSE)&lt;-3),"",'Total-corrected counts'!M839),"")</f>
        <v>16.154404033348293</v>
      </c>
      <c r="N839">
        <f>IFERROR(IF(OR(HLOOKUP($A839,'Z-scores'!$C$2:$UD$20,12,FALSE)&gt;3,HLOOKUP($A839,'Z-scores'!$C$2:$UD$20,12,FALSE)&lt;-3),"",'Total-corrected counts'!N839),"")</f>
        <v>30.663293032394407</v>
      </c>
      <c r="O839">
        <f>IFERROR(IF(OR(HLOOKUP($A839,'Z-scores'!$C$2:$UD$20,13,FALSE)&gt;3,HLOOKUP($A839,'Z-scores'!$C$2:$UD$20,13,FALSE)&lt;-3),"",'Total-corrected counts'!O839),"")</f>
        <v>8.8104629800701133</v>
      </c>
      <c r="P839">
        <f>IFERROR(IF(OR(HLOOKUP($A839,'Z-scores'!$C$2:$UD$20,14,FALSE)&gt;3,HLOOKUP($A839,'Z-scores'!$C$2:$UD$20,14,FALSE)&lt;-3),"",'Total-corrected counts'!P839),"")</f>
        <v>16.928442818318619</v>
      </c>
      <c r="Q839">
        <f>IFERROR(IF(OR(HLOOKUP($A839,'Z-scores'!$C$2:$UD$20,15,FALSE)&gt;3,HLOOKUP($A839,'Z-scores'!$C$2:$UD$20,15,FALSE)&lt;-3),"",'Total-corrected counts'!Q839),"")</f>
        <v>8.1323961900601436</v>
      </c>
      <c r="R839">
        <f>IFERROR(IF(OR(HLOOKUP($A839,'Z-scores'!$C$2:$UD$20,16,FALSE)&gt;3,HLOOKUP($A839,'Z-scores'!$C$2:$UD$20,16,FALSE)&lt;-3),"",'Total-corrected counts'!R839),"")</f>
        <v>8.4106176534817525</v>
      </c>
      <c r="S839">
        <f>IFERROR(IF(OR(HLOOKUP($A839,'Z-scores'!$C$2:$UD$20,17,FALSE)&gt;3,HLOOKUP($A839,'Z-scores'!$C$2:$UD$20,17,FALSE)&lt;-3),"",'Total-corrected counts'!S839),"")</f>
        <v>14.825165107065811</v>
      </c>
      <c r="T839">
        <f>IFERROR(IF(OR(HLOOKUP($A839,'Z-scores'!$C$2:$UD$20,18,FALSE)&gt;3,HLOOKUP($A839,'Z-scores'!$C$2:$UD$20,18,FALSE)&lt;-3),"",'Total-corrected counts'!T839),"")</f>
        <v>22.371018706089146</v>
      </c>
      <c r="U839">
        <f>IFERROR(IF(OR(HLOOKUP($A839,'Z-scores'!$C$2:$UD$20,19,FALSE)&gt;3,HLOOKUP($A839,'Z-scores'!$C$2:$UD$20,19,FALSE)&lt;-3),"",'Total-corrected counts'!U839),"")</f>
        <v>13.552158234357304</v>
      </c>
      <c r="V839">
        <f t="shared" si="52"/>
        <v>1</v>
      </c>
      <c r="W839" s="10">
        <f>SUMIFS(Tabel132[Cluster],Tabel132[ID],A839)</f>
        <v>15</v>
      </c>
      <c r="X839">
        <f t="shared" si="53"/>
        <v>0.74956862085974618</v>
      </c>
      <c r="Y839">
        <f t="shared" si="54"/>
        <v>17.16430634118861</v>
      </c>
      <c r="Z839">
        <f t="shared" si="55"/>
        <v>15.461694340229663</v>
      </c>
    </row>
    <row r="840" spans="1:26" x14ac:dyDescent="0.25">
      <c r="A840">
        <v>848</v>
      </c>
      <c r="B840" t="s">
        <v>1033</v>
      </c>
      <c r="C840">
        <v>98300</v>
      </c>
      <c r="D840">
        <v>967</v>
      </c>
      <c r="E840" t="str">
        <f>IFERROR(IF(OR(HLOOKUP($A840,'Z-scores'!$C$2:$UD$20,3,FALSE)&gt;3,HLOOKUP(A840,'Z-scores'!$C$2:$UD$20,3,FALSE)&lt;-3),"",'Total-corrected counts'!E840),"")</f>
        <v/>
      </c>
      <c r="F840" t="str">
        <f>IFERROR(IF(OR(HLOOKUP($A840,'Z-scores'!$C$2:$UD$20,4,FALSE)&gt;3,HLOOKUP($A840,'Z-scores'!$C$2:$UD$20,4,FALSE)&lt;-3),"",'Total-corrected counts'!F840),"")</f>
        <v/>
      </c>
      <c r="G840" t="str">
        <f>IFERROR(IF(OR(HLOOKUP($A840,'Z-scores'!$C$2:$UD$20,5,FALSE)&gt;3,HLOOKUP($A840,'Z-scores'!$C$2:$UD$20,5,FALSE)&lt;-3),"",'Total-corrected counts'!G840),"")</f>
        <v/>
      </c>
      <c r="H840" t="str">
        <f>IFERROR(IF(OR(HLOOKUP($A840,'Z-scores'!$C$2:$UD$20,6,FALSE)&gt;3,HLOOKUP($A840,'Z-scores'!$C$2:$UD$20,6,FALSE)&lt;-3),"",'Total-corrected counts'!H840),"")</f>
        <v/>
      </c>
      <c r="I840" t="str">
        <f>IFERROR(IF(OR(HLOOKUP($A840,'Z-scores'!$C$2:$UD$20,7,FALSE)&gt;3,HLOOKUP($A840,'Z-scores'!$C$2:$UD$20,7,FALSE)&lt;-3),"",'Total-corrected counts'!I840),"")</f>
        <v/>
      </c>
      <c r="J840" t="str">
        <f>IFERROR(IF(OR(HLOOKUP($A840,'Z-scores'!$C$2:$UD$20,8,FALSE)&gt;3,HLOOKUP($A840,'Z-scores'!$C$2:$UD$20,8,FALSE)&lt;-3),"",'Total-corrected counts'!J840),"")</f>
        <v/>
      </c>
      <c r="K840" t="str">
        <f>IFERROR(IF(OR(HLOOKUP($A840,'Z-scores'!$C$2:$UD$20,9,FALSE)&gt;3,HLOOKUP($A840,'Z-scores'!$C$2:$UD$20,9,FALSE)&lt;-3),"",'Total-corrected counts'!K840),"")</f>
        <v/>
      </c>
      <c r="L840" t="str">
        <f>IFERROR(IF(OR(HLOOKUP($A840,'Z-scores'!$C$2:$UD$20,10,FALSE)&gt;3,HLOOKUP($A840,'Z-scores'!$C$2:$UD$20,10,FALSE)&lt;-3),"",'Total-corrected counts'!L840),"")</f>
        <v/>
      </c>
      <c r="M840" t="str">
        <f>IFERROR(IF(OR(HLOOKUP($A840,'Z-scores'!$C$2:$UD$20,11,FALSE)&gt;3,HLOOKUP($A840,'Z-scores'!$C$2:$UD$20,11,FALSE)&lt;-3),"",'Total-corrected counts'!M840),"")</f>
        <v/>
      </c>
      <c r="N840" t="str">
        <f>IFERROR(IF(OR(HLOOKUP($A840,'Z-scores'!$C$2:$UD$20,12,FALSE)&gt;3,HLOOKUP($A840,'Z-scores'!$C$2:$UD$20,12,FALSE)&lt;-3),"",'Total-corrected counts'!N840),"")</f>
        <v/>
      </c>
      <c r="O840" t="str">
        <f>IFERROR(IF(OR(HLOOKUP($A840,'Z-scores'!$C$2:$UD$20,13,FALSE)&gt;3,HLOOKUP($A840,'Z-scores'!$C$2:$UD$20,13,FALSE)&lt;-3),"",'Total-corrected counts'!O840),"")</f>
        <v/>
      </c>
      <c r="P840" t="str">
        <f>IFERROR(IF(OR(HLOOKUP($A840,'Z-scores'!$C$2:$UD$20,14,FALSE)&gt;3,HLOOKUP($A840,'Z-scores'!$C$2:$UD$20,14,FALSE)&lt;-3),"",'Total-corrected counts'!P840),"")</f>
        <v/>
      </c>
      <c r="Q840" t="str">
        <f>IFERROR(IF(OR(HLOOKUP($A840,'Z-scores'!$C$2:$UD$20,15,FALSE)&gt;3,HLOOKUP($A840,'Z-scores'!$C$2:$UD$20,15,FALSE)&lt;-3),"",'Total-corrected counts'!Q840),"")</f>
        <v/>
      </c>
      <c r="R840" t="str">
        <f>IFERROR(IF(OR(HLOOKUP($A840,'Z-scores'!$C$2:$UD$20,16,FALSE)&gt;3,HLOOKUP($A840,'Z-scores'!$C$2:$UD$20,16,FALSE)&lt;-3),"",'Total-corrected counts'!R840),"")</f>
        <v/>
      </c>
      <c r="S840" t="str">
        <f>IFERROR(IF(OR(HLOOKUP($A840,'Z-scores'!$C$2:$UD$20,17,FALSE)&gt;3,HLOOKUP($A840,'Z-scores'!$C$2:$UD$20,17,FALSE)&lt;-3),"",'Total-corrected counts'!S840),"")</f>
        <v/>
      </c>
      <c r="T840" t="str">
        <f>IFERROR(IF(OR(HLOOKUP($A840,'Z-scores'!$C$2:$UD$20,18,FALSE)&gt;3,HLOOKUP($A840,'Z-scores'!$C$2:$UD$20,18,FALSE)&lt;-3),"",'Total-corrected counts'!T840),"")</f>
        <v/>
      </c>
      <c r="U840" t="str">
        <f>IFERROR(IF(OR(HLOOKUP($A840,'Z-scores'!$C$2:$UD$20,19,FALSE)&gt;3,HLOOKUP($A840,'Z-scores'!$C$2:$UD$20,19,FALSE)&lt;-3),"",'Total-corrected counts'!U840),"")</f>
        <v/>
      </c>
      <c r="V840">
        <f t="shared" si="52"/>
        <v>1</v>
      </c>
      <c r="W840" s="10">
        <f>SUMIFS(Tabel132[Cluster],Tabel132[ID],A840)</f>
        <v>0</v>
      </c>
      <c r="X840" t="str">
        <f t="shared" si="53"/>
        <v/>
      </c>
      <c r="Y840" t="str">
        <f t="shared" si="54"/>
        <v/>
      </c>
      <c r="Z840" t="str">
        <f t="shared" si="55"/>
        <v/>
      </c>
    </row>
    <row r="841" spans="1:26" x14ac:dyDescent="0.25">
      <c r="A841">
        <v>849</v>
      </c>
      <c r="B841" t="s">
        <v>410</v>
      </c>
      <c r="C841">
        <v>10400</v>
      </c>
      <c r="D841">
        <v>677</v>
      </c>
      <c r="E841">
        <f>IFERROR(IF(OR(HLOOKUP($A841,'Z-scores'!$C$2:$UD$20,3,FALSE)&gt;3,HLOOKUP(A841,'Z-scores'!$C$2:$UD$20,3,FALSE)&lt;-3),"",'Total-corrected counts'!E841),"")</f>
        <v>0.98060530804454971</v>
      </c>
      <c r="F841">
        <f>IFERROR(IF(OR(HLOOKUP($A841,'Z-scores'!$C$2:$UD$20,4,FALSE)&gt;3,HLOOKUP($A841,'Z-scores'!$C$2:$UD$20,4,FALSE)&lt;-3),"",'Total-corrected counts'!F841),"")</f>
        <v>0.27069859925779366</v>
      </c>
      <c r="G841">
        <f>IFERROR(IF(OR(HLOOKUP($A841,'Z-scores'!$C$2:$UD$20,5,FALSE)&gt;3,HLOOKUP($A841,'Z-scores'!$C$2:$UD$20,5,FALSE)&lt;-3),"",'Total-corrected counts'!G841),"")</f>
        <v>1.0072887413322804E-2</v>
      </c>
      <c r="H841">
        <f>IFERROR(IF(OR(HLOOKUP($A841,'Z-scores'!$C$2:$UD$20,6,FALSE)&gt;3,HLOOKUP($A841,'Z-scores'!$C$2:$UD$20,6,FALSE)&lt;-3),"",'Total-corrected counts'!H841),"")</f>
        <v>0.87253882972300034</v>
      </c>
      <c r="I841">
        <f>IFERROR(IF(OR(HLOOKUP($A841,'Z-scores'!$C$2:$UD$20,7,FALSE)&gt;3,HLOOKUP($A841,'Z-scores'!$C$2:$UD$20,7,FALSE)&lt;-3),"",'Total-corrected counts'!I841),"")</f>
        <v>0.1169810275244044</v>
      </c>
      <c r="J841">
        <f>IFERROR(IF(OR(HLOOKUP($A841,'Z-scores'!$C$2:$UD$20,8,FALSE)&gt;3,HLOOKUP($A841,'Z-scores'!$C$2:$UD$20,8,FALSE)&lt;-3),"",'Total-corrected counts'!J841),"")</f>
        <v>0.79385272010429553</v>
      </c>
      <c r="K841">
        <f>IFERROR(IF(OR(HLOOKUP($A841,'Z-scores'!$C$2:$UD$20,9,FALSE)&gt;3,HLOOKUP($A841,'Z-scores'!$C$2:$UD$20,9,FALSE)&lt;-3),"",'Total-corrected counts'!K841),"")</f>
        <v>0.96772395339762529</v>
      </c>
      <c r="L841">
        <f>IFERROR(IF(OR(HLOOKUP($A841,'Z-scores'!$C$2:$UD$20,10,FALSE)&gt;3,HLOOKUP($A841,'Z-scores'!$C$2:$UD$20,10,FALSE)&lt;-3),"",'Total-corrected counts'!L841),"")</f>
        <v>3.5940005327058455</v>
      </c>
      <c r="M841">
        <f>IFERROR(IF(OR(HLOOKUP($A841,'Z-scores'!$C$2:$UD$20,11,FALSE)&gt;3,HLOOKUP($A841,'Z-scores'!$C$2:$UD$20,11,FALSE)&lt;-3),"",'Total-corrected counts'!M841),"")</f>
        <v>4.4555928979600106</v>
      </c>
      <c r="N841">
        <f>IFERROR(IF(OR(HLOOKUP($A841,'Z-scores'!$C$2:$UD$20,12,FALSE)&gt;3,HLOOKUP($A841,'Z-scores'!$C$2:$UD$20,12,FALSE)&lt;-3),"",'Total-corrected counts'!N841),"")</f>
        <v>0.48570069656811221</v>
      </c>
      <c r="O841">
        <f>IFERROR(IF(OR(HLOOKUP($A841,'Z-scores'!$C$2:$UD$20,13,FALSE)&gt;3,HLOOKUP($A841,'Z-scores'!$C$2:$UD$20,13,FALSE)&lt;-3),"",'Total-corrected counts'!O841),"")</f>
        <v>2.6485234397689763</v>
      </c>
      <c r="P841">
        <f>IFERROR(IF(OR(HLOOKUP($A841,'Z-scores'!$C$2:$UD$20,14,FALSE)&gt;3,HLOOKUP($A841,'Z-scores'!$C$2:$UD$20,14,FALSE)&lt;-3),"",'Total-corrected counts'!P841),"")</f>
        <v>2.0214979684586485</v>
      </c>
      <c r="Q841">
        <f>IFERROR(IF(OR(HLOOKUP($A841,'Z-scores'!$C$2:$UD$20,15,FALSE)&gt;3,HLOOKUP($A841,'Z-scores'!$C$2:$UD$20,15,FALSE)&lt;-3),"",'Total-corrected counts'!Q841),"")</f>
        <v>0.28278116248410573</v>
      </c>
      <c r="R841">
        <f>IFERROR(IF(OR(HLOOKUP($A841,'Z-scores'!$C$2:$UD$20,16,FALSE)&gt;3,HLOOKUP($A841,'Z-scores'!$C$2:$UD$20,16,FALSE)&lt;-3),"",'Total-corrected counts'!R841),"")</f>
        <v>1.3623677952281064</v>
      </c>
      <c r="S841">
        <f>IFERROR(IF(OR(HLOOKUP($A841,'Z-scores'!$C$2:$UD$20,17,FALSE)&gt;3,HLOOKUP($A841,'Z-scores'!$C$2:$UD$20,17,FALSE)&lt;-3),"",'Total-corrected counts'!S841),"")</f>
        <v>1.3571187392041204</v>
      </c>
      <c r="T841">
        <f>IFERROR(IF(OR(HLOOKUP($A841,'Z-scores'!$C$2:$UD$20,18,FALSE)&gt;3,HLOOKUP($A841,'Z-scores'!$C$2:$UD$20,18,FALSE)&lt;-3),"",'Total-corrected counts'!T841),"")</f>
        <v>0.28350369327993152</v>
      </c>
      <c r="U841">
        <f>IFERROR(IF(OR(HLOOKUP($A841,'Z-scores'!$C$2:$UD$20,19,FALSE)&gt;3,HLOOKUP($A841,'Z-scores'!$C$2:$UD$20,19,FALSE)&lt;-3),"",'Total-corrected counts'!U841),"")</f>
        <v>3.5410058018685748</v>
      </c>
      <c r="V841">
        <f t="shared" si="52"/>
        <v>1</v>
      </c>
      <c r="W841" s="10">
        <f>SUMIFS(Tabel132[Cluster],Tabel132[ID],A841)</f>
        <v>13</v>
      </c>
      <c r="X841">
        <f t="shared" si="53"/>
        <v>0.82103465019033417</v>
      </c>
      <c r="Y841">
        <f t="shared" si="54"/>
        <v>1.3402296395700941</v>
      </c>
      <c r="Z841">
        <f t="shared" si="55"/>
        <v>1.497812412107572</v>
      </c>
    </row>
    <row r="842" spans="1:26" x14ac:dyDescent="0.25">
      <c r="A842">
        <v>850</v>
      </c>
      <c r="B842" t="s">
        <v>1034</v>
      </c>
      <c r="C842">
        <v>104800</v>
      </c>
      <c r="D842">
        <v>326</v>
      </c>
      <c r="E842" t="str">
        <f>IFERROR(IF(OR(HLOOKUP($A842,'Z-scores'!$C$2:$UD$20,3,FALSE)&gt;3,HLOOKUP(A842,'Z-scores'!$C$2:$UD$20,3,FALSE)&lt;-3),"",'Total-corrected counts'!E842),"")</f>
        <v/>
      </c>
      <c r="F842" t="str">
        <f>IFERROR(IF(OR(HLOOKUP($A842,'Z-scores'!$C$2:$UD$20,4,FALSE)&gt;3,HLOOKUP($A842,'Z-scores'!$C$2:$UD$20,4,FALSE)&lt;-3),"",'Total-corrected counts'!F842),"")</f>
        <v/>
      </c>
      <c r="G842" t="str">
        <f>IFERROR(IF(OR(HLOOKUP($A842,'Z-scores'!$C$2:$UD$20,5,FALSE)&gt;3,HLOOKUP($A842,'Z-scores'!$C$2:$UD$20,5,FALSE)&lt;-3),"",'Total-corrected counts'!G842),"")</f>
        <v/>
      </c>
      <c r="H842" t="str">
        <f>IFERROR(IF(OR(HLOOKUP($A842,'Z-scores'!$C$2:$UD$20,6,FALSE)&gt;3,HLOOKUP($A842,'Z-scores'!$C$2:$UD$20,6,FALSE)&lt;-3),"",'Total-corrected counts'!H842),"")</f>
        <v/>
      </c>
      <c r="I842" t="str">
        <f>IFERROR(IF(OR(HLOOKUP($A842,'Z-scores'!$C$2:$UD$20,7,FALSE)&gt;3,HLOOKUP($A842,'Z-scores'!$C$2:$UD$20,7,FALSE)&lt;-3),"",'Total-corrected counts'!I842),"")</f>
        <v/>
      </c>
      <c r="J842" t="str">
        <f>IFERROR(IF(OR(HLOOKUP($A842,'Z-scores'!$C$2:$UD$20,8,FALSE)&gt;3,HLOOKUP($A842,'Z-scores'!$C$2:$UD$20,8,FALSE)&lt;-3),"",'Total-corrected counts'!J842),"")</f>
        <v/>
      </c>
      <c r="K842" t="str">
        <f>IFERROR(IF(OR(HLOOKUP($A842,'Z-scores'!$C$2:$UD$20,9,FALSE)&gt;3,HLOOKUP($A842,'Z-scores'!$C$2:$UD$20,9,FALSE)&lt;-3),"",'Total-corrected counts'!K842),"")</f>
        <v/>
      </c>
      <c r="L842" t="str">
        <f>IFERROR(IF(OR(HLOOKUP($A842,'Z-scores'!$C$2:$UD$20,10,FALSE)&gt;3,HLOOKUP($A842,'Z-scores'!$C$2:$UD$20,10,FALSE)&lt;-3),"",'Total-corrected counts'!L842),"")</f>
        <v/>
      </c>
      <c r="M842" t="str">
        <f>IFERROR(IF(OR(HLOOKUP($A842,'Z-scores'!$C$2:$UD$20,11,FALSE)&gt;3,HLOOKUP($A842,'Z-scores'!$C$2:$UD$20,11,FALSE)&lt;-3),"",'Total-corrected counts'!M842),"")</f>
        <v/>
      </c>
      <c r="N842" t="str">
        <f>IFERROR(IF(OR(HLOOKUP($A842,'Z-scores'!$C$2:$UD$20,12,FALSE)&gt;3,HLOOKUP($A842,'Z-scores'!$C$2:$UD$20,12,FALSE)&lt;-3),"",'Total-corrected counts'!N842),"")</f>
        <v/>
      </c>
      <c r="O842" t="str">
        <f>IFERROR(IF(OR(HLOOKUP($A842,'Z-scores'!$C$2:$UD$20,13,FALSE)&gt;3,HLOOKUP($A842,'Z-scores'!$C$2:$UD$20,13,FALSE)&lt;-3),"",'Total-corrected counts'!O842),"")</f>
        <v/>
      </c>
      <c r="P842" t="str">
        <f>IFERROR(IF(OR(HLOOKUP($A842,'Z-scores'!$C$2:$UD$20,14,FALSE)&gt;3,HLOOKUP($A842,'Z-scores'!$C$2:$UD$20,14,FALSE)&lt;-3),"",'Total-corrected counts'!P842),"")</f>
        <v/>
      </c>
      <c r="Q842" t="str">
        <f>IFERROR(IF(OR(HLOOKUP($A842,'Z-scores'!$C$2:$UD$20,15,FALSE)&gt;3,HLOOKUP($A842,'Z-scores'!$C$2:$UD$20,15,FALSE)&lt;-3),"",'Total-corrected counts'!Q842),"")</f>
        <v/>
      </c>
      <c r="R842" t="str">
        <f>IFERROR(IF(OR(HLOOKUP($A842,'Z-scores'!$C$2:$UD$20,16,FALSE)&gt;3,HLOOKUP($A842,'Z-scores'!$C$2:$UD$20,16,FALSE)&lt;-3),"",'Total-corrected counts'!R842),"")</f>
        <v/>
      </c>
      <c r="S842" t="str">
        <f>IFERROR(IF(OR(HLOOKUP($A842,'Z-scores'!$C$2:$UD$20,17,FALSE)&gt;3,HLOOKUP($A842,'Z-scores'!$C$2:$UD$20,17,FALSE)&lt;-3),"",'Total-corrected counts'!S842),"")</f>
        <v/>
      </c>
      <c r="T842" t="str">
        <f>IFERROR(IF(OR(HLOOKUP($A842,'Z-scores'!$C$2:$UD$20,18,FALSE)&gt;3,HLOOKUP($A842,'Z-scores'!$C$2:$UD$20,18,FALSE)&lt;-3),"",'Total-corrected counts'!T842),"")</f>
        <v/>
      </c>
      <c r="U842" t="str">
        <f>IFERROR(IF(OR(HLOOKUP($A842,'Z-scores'!$C$2:$UD$20,19,FALSE)&gt;3,HLOOKUP($A842,'Z-scores'!$C$2:$UD$20,19,FALSE)&lt;-3),"",'Total-corrected counts'!U842),"")</f>
        <v/>
      </c>
      <c r="V842">
        <f t="shared" si="52"/>
        <v>1</v>
      </c>
      <c r="W842" s="10">
        <f>SUMIFS(Tabel132[Cluster],Tabel132[ID],A842)</f>
        <v>0</v>
      </c>
      <c r="X842" t="str">
        <f t="shared" si="53"/>
        <v/>
      </c>
      <c r="Y842" t="str">
        <f t="shared" si="54"/>
        <v/>
      </c>
      <c r="Z842" t="str">
        <f t="shared" si="55"/>
        <v/>
      </c>
    </row>
    <row r="843" spans="1:26" x14ac:dyDescent="0.25">
      <c r="A843">
        <v>851</v>
      </c>
      <c r="B843" t="s">
        <v>411</v>
      </c>
      <c r="C843">
        <v>78800</v>
      </c>
      <c r="D843">
        <v>302</v>
      </c>
      <c r="E843">
        <f>IFERROR(IF(OR(HLOOKUP($A843,'Z-scores'!$C$2:$UD$20,3,FALSE)&gt;3,HLOOKUP(A843,'Z-scores'!$C$2:$UD$20,3,FALSE)&lt;-3),"",'Total-corrected counts'!E843),"")</f>
        <v>1.5502902965275738</v>
      </c>
      <c r="F843">
        <f>IFERROR(IF(OR(HLOOKUP($A843,'Z-scores'!$C$2:$UD$20,4,FALSE)&gt;3,HLOOKUP($A843,'Z-scores'!$C$2:$UD$20,4,FALSE)&lt;-3),"",'Total-corrected counts'!F843),"")</f>
        <v>2.1491828183497557</v>
      </c>
      <c r="G843">
        <f>IFERROR(IF(OR(HLOOKUP($A843,'Z-scores'!$C$2:$UD$20,5,FALSE)&gt;3,HLOOKUP($A843,'Z-scores'!$C$2:$UD$20,5,FALSE)&lt;-3),"",'Total-corrected counts'!G843),"")</f>
        <v>8.1388930299648248</v>
      </c>
      <c r="H843">
        <f>IFERROR(IF(OR(HLOOKUP($A843,'Z-scores'!$C$2:$UD$20,6,FALSE)&gt;3,HLOOKUP($A843,'Z-scores'!$C$2:$UD$20,6,FALSE)&lt;-3),"",'Total-corrected counts'!H843),"")</f>
        <v>1.1377906339587924</v>
      </c>
      <c r="I843">
        <f>IFERROR(IF(OR(HLOOKUP($A843,'Z-scores'!$C$2:$UD$20,7,FALSE)&gt;3,HLOOKUP($A843,'Z-scores'!$C$2:$UD$20,7,FALSE)&lt;-3),"",'Total-corrected counts'!I843),"")</f>
        <v>1.0405154553486495</v>
      </c>
      <c r="J843">
        <f>IFERROR(IF(OR(HLOOKUP($A843,'Z-scores'!$C$2:$UD$20,8,FALSE)&gt;3,HLOOKUP($A843,'Z-scores'!$C$2:$UD$20,8,FALSE)&lt;-3),"",'Total-corrected counts'!J843),"")</f>
        <v>9.7136016062451063</v>
      </c>
      <c r="K843">
        <f>IFERROR(IF(OR(HLOOKUP($A843,'Z-scores'!$C$2:$UD$20,9,FALSE)&gt;3,HLOOKUP($A843,'Z-scores'!$C$2:$UD$20,9,FALSE)&lt;-3),"",'Total-corrected counts'!K843),"")</f>
        <v>7.1665087240091419</v>
      </c>
      <c r="L843">
        <f>IFERROR(IF(OR(HLOOKUP($A843,'Z-scores'!$C$2:$UD$20,10,FALSE)&gt;3,HLOOKUP($A843,'Z-scores'!$C$2:$UD$20,10,FALSE)&lt;-3),"",'Total-corrected counts'!L843),"")</f>
        <v>2.3592518834326719</v>
      </c>
      <c r="M843">
        <f>IFERROR(IF(OR(HLOOKUP($A843,'Z-scores'!$C$2:$UD$20,11,FALSE)&gt;3,HLOOKUP($A843,'Z-scores'!$C$2:$UD$20,11,FALSE)&lt;-3),"",'Total-corrected counts'!M843),"")</f>
        <v>8.5011053740808897</v>
      </c>
      <c r="N843">
        <f>IFERROR(IF(OR(HLOOKUP($A843,'Z-scores'!$C$2:$UD$20,12,FALSE)&gt;3,HLOOKUP($A843,'Z-scores'!$C$2:$UD$20,12,FALSE)&lt;-3),"",'Total-corrected counts'!N843),"")</f>
        <v>2.7217567335986668</v>
      </c>
      <c r="O843">
        <f>IFERROR(IF(OR(HLOOKUP($A843,'Z-scores'!$C$2:$UD$20,13,FALSE)&gt;3,HLOOKUP($A843,'Z-scores'!$C$2:$UD$20,13,FALSE)&lt;-3),"",'Total-corrected counts'!O843),"")</f>
        <v>6.067709989712152</v>
      </c>
      <c r="P843">
        <f>IFERROR(IF(OR(HLOOKUP($A843,'Z-scores'!$C$2:$UD$20,14,FALSE)&gt;3,HLOOKUP($A843,'Z-scores'!$C$2:$UD$20,14,FALSE)&lt;-3),"",'Total-corrected counts'!P843),"")</f>
        <v>1.7736187249690045</v>
      </c>
      <c r="Q843">
        <f>IFERROR(IF(OR(HLOOKUP($A843,'Z-scores'!$C$2:$UD$20,15,FALSE)&gt;3,HLOOKUP($A843,'Z-scores'!$C$2:$UD$20,15,FALSE)&lt;-3),"",'Total-corrected counts'!Q843),"")</f>
        <v>3.3251164278303471</v>
      </c>
      <c r="R843">
        <f>IFERROR(IF(OR(HLOOKUP($A843,'Z-scores'!$C$2:$UD$20,16,FALSE)&gt;3,HLOOKUP($A843,'Z-scores'!$C$2:$UD$20,16,FALSE)&lt;-3),"",'Total-corrected counts'!R843),"")</f>
        <v>11.179429849077698</v>
      </c>
      <c r="S843">
        <f>IFERROR(IF(OR(HLOOKUP($A843,'Z-scores'!$C$2:$UD$20,17,FALSE)&gt;3,HLOOKUP($A843,'Z-scores'!$C$2:$UD$20,17,FALSE)&lt;-3),"",'Total-corrected counts'!S843),"")</f>
        <v>4.8747705112212003</v>
      </c>
      <c r="T843">
        <f>IFERROR(IF(OR(HLOOKUP($A843,'Z-scores'!$C$2:$UD$20,18,FALSE)&gt;3,HLOOKUP($A843,'Z-scores'!$C$2:$UD$20,18,FALSE)&lt;-3),"",'Total-corrected counts'!T843),"")</f>
        <v>2.3367577143073146</v>
      </c>
      <c r="U843">
        <f>IFERROR(IF(OR(HLOOKUP($A843,'Z-scores'!$C$2:$UD$20,19,FALSE)&gt;3,HLOOKUP($A843,'Z-scores'!$C$2:$UD$20,19,FALSE)&lt;-3),"",'Total-corrected counts'!U843),"")</f>
        <v>7.3467191452984029</v>
      </c>
      <c r="V843">
        <f t="shared" si="52"/>
        <v>1</v>
      </c>
      <c r="W843" s="10">
        <f>SUMIFS(Tabel132[Cluster],Tabel132[ID],A843)</f>
        <v>86</v>
      </c>
      <c r="X843">
        <f t="shared" si="53"/>
        <v>0.8530097444548751</v>
      </c>
      <c r="Y843">
        <f t="shared" si="54"/>
        <v>4.6396822024352673</v>
      </c>
      <c r="Z843">
        <f t="shared" si="55"/>
        <v>4.9532348870018481</v>
      </c>
    </row>
    <row r="844" spans="1:26" x14ac:dyDescent="0.25">
      <c r="A844">
        <v>852</v>
      </c>
      <c r="B844" t="s">
        <v>412</v>
      </c>
      <c r="C844">
        <v>94600</v>
      </c>
      <c r="D844">
        <v>370</v>
      </c>
      <c r="E844" t="str">
        <f>IFERROR(IF(OR(HLOOKUP($A844,'Z-scores'!$C$2:$UD$20,3,FALSE)&gt;3,HLOOKUP(A844,'Z-scores'!$C$2:$UD$20,3,FALSE)&lt;-3),"",'Total-corrected counts'!E844),"")</f>
        <v/>
      </c>
      <c r="F844">
        <f>IFERROR(IF(OR(HLOOKUP($A844,'Z-scores'!$C$2:$UD$20,4,FALSE)&gt;3,HLOOKUP($A844,'Z-scores'!$C$2:$UD$20,4,FALSE)&lt;-3),"",'Total-corrected counts'!F844),"")</f>
        <v>89.322334767215608</v>
      </c>
      <c r="G844">
        <f>IFERROR(IF(OR(HLOOKUP($A844,'Z-scores'!$C$2:$UD$20,5,FALSE)&gt;3,HLOOKUP($A844,'Z-scores'!$C$2:$UD$20,5,FALSE)&lt;-3),"",'Total-corrected counts'!G844),"")</f>
        <v>76.745329202106447</v>
      </c>
      <c r="H844">
        <f>IFERROR(IF(OR(HLOOKUP($A844,'Z-scores'!$C$2:$UD$20,6,FALSE)&gt;3,HLOOKUP($A844,'Z-scores'!$C$2:$UD$20,6,FALSE)&lt;-3),"",'Total-corrected counts'!H844),"")</f>
        <v>91.197758482647984</v>
      </c>
      <c r="I844">
        <f>IFERROR(IF(OR(HLOOKUP($A844,'Z-scores'!$C$2:$UD$20,7,FALSE)&gt;3,HLOOKUP($A844,'Z-scores'!$C$2:$UD$20,7,FALSE)&lt;-3),"",'Total-corrected counts'!I844),"")</f>
        <v>69.585240688464125</v>
      </c>
      <c r="J844">
        <f>IFERROR(IF(OR(HLOOKUP($A844,'Z-scores'!$C$2:$UD$20,8,FALSE)&gt;3,HLOOKUP($A844,'Z-scores'!$C$2:$UD$20,8,FALSE)&lt;-3),"",'Total-corrected counts'!J844),"")</f>
        <v>3.4613950901441952</v>
      </c>
      <c r="K844">
        <f>IFERROR(IF(OR(HLOOKUP($A844,'Z-scores'!$C$2:$UD$20,9,FALSE)&gt;3,HLOOKUP($A844,'Z-scores'!$C$2:$UD$20,9,FALSE)&lt;-3),"",'Total-corrected counts'!K844),"")</f>
        <v>0</v>
      </c>
      <c r="L844">
        <f>IFERROR(IF(OR(HLOOKUP($A844,'Z-scores'!$C$2:$UD$20,10,FALSE)&gt;3,HLOOKUP($A844,'Z-scores'!$C$2:$UD$20,10,FALSE)&lt;-3),"",'Total-corrected counts'!L844),"")</f>
        <v>2.0990727037643957</v>
      </c>
      <c r="M844">
        <f>IFERROR(IF(OR(HLOOKUP($A844,'Z-scores'!$C$2:$UD$20,11,FALSE)&gt;3,HLOOKUP($A844,'Z-scores'!$C$2:$UD$20,11,FALSE)&lt;-3),"",'Total-corrected counts'!M844),"")</f>
        <v>6.1880674891006153</v>
      </c>
      <c r="N844">
        <f>IFERROR(IF(OR(HLOOKUP($A844,'Z-scores'!$C$2:$UD$20,12,FALSE)&gt;3,HLOOKUP($A844,'Z-scores'!$C$2:$UD$20,12,FALSE)&lt;-3),"",'Total-corrected counts'!N844),"")</f>
        <v>27.941536298795736</v>
      </c>
      <c r="O844">
        <f>IFERROR(IF(OR(HLOOKUP($A844,'Z-scores'!$C$2:$UD$20,13,FALSE)&gt;3,HLOOKUP($A844,'Z-scores'!$C$2:$UD$20,13,FALSE)&lt;-3),"",'Total-corrected counts'!O844),"")</f>
        <v>49.002731647364755</v>
      </c>
      <c r="P844">
        <f>IFERROR(IF(OR(HLOOKUP($A844,'Z-scores'!$C$2:$UD$20,14,FALSE)&gt;3,HLOOKUP($A844,'Z-scores'!$C$2:$UD$20,14,FALSE)&lt;-3),"",'Total-corrected counts'!P844),"")</f>
        <v>15.270216154974104</v>
      </c>
      <c r="Q844">
        <f>IFERROR(IF(OR(HLOOKUP($A844,'Z-scores'!$C$2:$UD$20,15,FALSE)&gt;3,HLOOKUP($A844,'Z-scores'!$C$2:$UD$20,15,FALSE)&lt;-3),"",'Total-corrected counts'!Q844),"")</f>
        <v>187.41565320498322</v>
      </c>
      <c r="R844">
        <f>IFERROR(IF(OR(HLOOKUP($A844,'Z-scores'!$C$2:$UD$20,16,FALSE)&gt;3,HLOOKUP($A844,'Z-scores'!$C$2:$UD$20,16,FALSE)&lt;-3),"",'Total-corrected counts'!R844),"")</f>
        <v>12.842319952076709</v>
      </c>
      <c r="S844">
        <f>IFERROR(IF(OR(HLOOKUP($A844,'Z-scores'!$C$2:$UD$20,17,FALSE)&gt;3,HLOOKUP($A844,'Z-scores'!$C$2:$UD$20,17,FALSE)&lt;-3),"",'Total-corrected counts'!S844),"")</f>
        <v>25.866683169230537</v>
      </c>
      <c r="T844">
        <f>IFERROR(IF(OR(HLOOKUP($A844,'Z-scores'!$C$2:$UD$20,18,FALSE)&gt;3,HLOOKUP($A844,'Z-scores'!$C$2:$UD$20,18,FALSE)&lt;-3),"",'Total-corrected counts'!T844),"")</f>
        <v>3.9862337479360073</v>
      </c>
      <c r="U844">
        <f>IFERROR(IF(OR(HLOOKUP($A844,'Z-scores'!$C$2:$UD$20,19,FALSE)&gt;3,HLOOKUP($A844,'Z-scores'!$C$2:$UD$20,19,FALSE)&lt;-3),"",'Total-corrected counts'!U844),"")</f>
        <v>39.953480904171528</v>
      </c>
      <c r="V844">
        <f t="shared" si="52"/>
        <v>1</v>
      </c>
      <c r="W844" s="10">
        <f>SUMIFS(Tabel132[Cluster],Tabel132[ID],A844)</f>
        <v>96</v>
      </c>
      <c r="X844">
        <f t="shared" si="53"/>
        <v>0.91035691813948239</v>
      </c>
      <c r="Y844">
        <f t="shared" si="54"/>
        <v>42.324899802930425</v>
      </c>
      <c r="Z844">
        <f t="shared" si="55"/>
        <v>45.284856884941576</v>
      </c>
    </row>
    <row r="845" spans="1:26" x14ac:dyDescent="0.25">
      <c r="A845">
        <v>853</v>
      </c>
      <c r="B845" t="s">
        <v>1035</v>
      </c>
      <c r="C845">
        <v>46100</v>
      </c>
      <c r="D845">
        <v>518</v>
      </c>
      <c r="E845" t="str">
        <f>IFERROR(IF(OR(HLOOKUP($A845,'Z-scores'!$C$2:$UD$20,3,FALSE)&gt;3,HLOOKUP(A845,'Z-scores'!$C$2:$UD$20,3,FALSE)&lt;-3),"",'Total-corrected counts'!E845),"")</f>
        <v/>
      </c>
      <c r="F845" t="str">
        <f>IFERROR(IF(OR(HLOOKUP($A845,'Z-scores'!$C$2:$UD$20,4,FALSE)&gt;3,HLOOKUP($A845,'Z-scores'!$C$2:$UD$20,4,FALSE)&lt;-3),"",'Total-corrected counts'!F845),"")</f>
        <v/>
      </c>
      <c r="G845" t="str">
        <f>IFERROR(IF(OR(HLOOKUP($A845,'Z-scores'!$C$2:$UD$20,5,FALSE)&gt;3,HLOOKUP($A845,'Z-scores'!$C$2:$UD$20,5,FALSE)&lt;-3),"",'Total-corrected counts'!G845),"")</f>
        <v/>
      </c>
      <c r="H845" t="str">
        <f>IFERROR(IF(OR(HLOOKUP($A845,'Z-scores'!$C$2:$UD$20,6,FALSE)&gt;3,HLOOKUP($A845,'Z-scores'!$C$2:$UD$20,6,FALSE)&lt;-3),"",'Total-corrected counts'!H845),"")</f>
        <v/>
      </c>
      <c r="I845" t="str">
        <f>IFERROR(IF(OR(HLOOKUP($A845,'Z-scores'!$C$2:$UD$20,7,FALSE)&gt;3,HLOOKUP($A845,'Z-scores'!$C$2:$UD$20,7,FALSE)&lt;-3),"",'Total-corrected counts'!I845),"")</f>
        <v/>
      </c>
      <c r="J845" t="str">
        <f>IFERROR(IF(OR(HLOOKUP($A845,'Z-scores'!$C$2:$UD$20,8,FALSE)&gt;3,HLOOKUP($A845,'Z-scores'!$C$2:$UD$20,8,FALSE)&lt;-3),"",'Total-corrected counts'!J845),"")</f>
        <v/>
      </c>
      <c r="K845" t="str">
        <f>IFERROR(IF(OR(HLOOKUP($A845,'Z-scores'!$C$2:$UD$20,9,FALSE)&gt;3,HLOOKUP($A845,'Z-scores'!$C$2:$UD$20,9,FALSE)&lt;-3),"",'Total-corrected counts'!K845),"")</f>
        <v/>
      </c>
      <c r="L845" t="str">
        <f>IFERROR(IF(OR(HLOOKUP($A845,'Z-scores'!$C$2:$UD$20,10,FALSE)&gt;3,HLOOKUP($A845,'Z-scores'!$C$2:$UD$20,10,FALSE)&lt;-3),"",'Total-corrected counts'!L845),"")</f>
        <v/>
      </c>
      <c r="M845" t="str">
        <f>IFERROR(IF(OR(HLOOKUP($A845,'Z-scores'!$C$2:$UD$20,11,FALSE)&gt;3,HLOOKUP($A845,'Z-scores'!$C$2:$UD$20,11,FALSE)&lt;-3),"",'Total-corrected counts'!M845),"")</f>
        <v/>
      </c>
      <c r="N845" t="str">
        <f>IFERROR(IF(OR(HLOOKUP($A845,'Z-scores'!$C$2:$UD$20,12,FALSE)&gt;3,HLOOKUP($A845,'Z-scores'!$C$2:$UD$20,12,FALSE)&lt;-3),"",'Total-corrected counts'!N845),"")</f>
        <v/>
      </c>
      <c r="O845" t="str">
        <f>IFERROR(IF(OR(HLOOKUP($A845,'Z-scores'!$C$2:$UD$20,13,FALSE)&gt;3,HLOOKUP($A845,'Z-scores'!$C$2:$UD$20,13,FALSE)&lt;-3),"",'Total-corrected counts'!O845),"")</f>
        <v/>
      </c>
      <c r="P845" t="str">
        <f>IFERROR(IF(OR(HLOOKUP($A845,'Z-scores'!$C$2:$UD$20,14,FALSE)&gt;3,HLOOKUP($A845,'Z-scores'!$C$2:$UD$20,14,FALSE)&lt;-3),"",'Total-corrected counts'!P845),"")</f>
        <v/>
      </c>
      <c r="Q845" t="str">
        <f>IFERROR(IF(OR(HLOOKUP($A845,'Z-scores'!$C$2:$UD$20,15,FALSE)&gt;3,HLOOKUP($A845,'Z-scores'!$C$2:$UD$20,15,FALSE)&lt;-3),"",'Total-corrected counts'!Q845),"")</f>
        <v/>
      </c>
      <c r="R845" t="str">
        <f>IFERROR(IF(OR(HLOOKUP($A845,'Z-scores'!$C$2:$UD$20,16,FALSE)&gt;3,HLOOKUP($A845,'Z-scores'!$C$2:$UD$20,16,FALSE)&lt;-3),"",'Total-corrected counts'!R845),"")</f>
        <v/>
      </c>
      <c r="S845" t="str">
        <f>IFERROR(IF(OR(HLOOKUP($A845,'Z-scores'!$C$2:$UD$20,17,FALSE)&gt;3,HLOOKUP($A845,'Z-scores'!$C$2:$UD$20,17,FALSE)&lt;-3),"",'Total-corrected counts'!S845),"")</f>
        <v/>
      </c>
      <c r="T845" t="str">
        <f>IFERROR(IF(OR(HLOOKUP($A845,'Z-scores'!$C$2:$UD$20,18,FALSE)&gt;3,HLOOKUP($A845,'Z-scores'!$C$2:$UD$20,18,FALSE)&lt;-3),"",'Total-corrected counts'!T845),"")</f>
        <v/>
      </c>
      <c r="U845" t="str">
        <f>IFERROR(IF(OR(HLOOKUP($A845,'Z-scores'!$C$2:$UD$20,19,FALSE)&gt;3,HLOOKUP($A845,'Z-scores'!$C$2:$UD$20,19,FALSE)&lt;-3),"",'Total-corrected counts'!U845),"")</f>
        <v/>
      </c>
      <c r="V845">
        <f t="shared" si="52"/>
        <v>1</v>
      </c>
      <c r="W845" s="10">
        <f>SUMIFS(Tabel132[Cluster],Tabel132[ID],A845)</f>
        <v>0</v>
      </c>
      <c r="X845" t="str">
        <f t="shared" si="53"/>
        <v/>
      </c>
      <c r="Y845" t="str">
        <f t="shared" si="54"/>
        <v/>
      </c>
      <c r="Z845" t="str">
        <f t="shared" si="55"/>
        <v/>
      </c>
    </row>
    <row r="846" spans="1:26" x14ac:dyDescent="0.25">
      <c r="A846">
        <v>854</v>
      </c>
      <c r="B846" t="s">
        <v>413</v>
      </c>
      <c r="C846">
        <v>6500</v>
      </c>
      <c r="D846">
        <v>369</v>
      </c>
      <c r="E846">
        <f>IFERROR(IF(OR(HLOOKUP($A846,'Z-scores'!$C$2:$UD$20,3,FALSE)&gt;3,HLOOKUP(A846,'Z-scores'!$C$2:$UD$20,3,FALSE)&lt;-3),"",'Total-corrected counts'!E846),"")</f>
        <v>9.068264324869121</v>
      </c>
      <c r="F846">
        <f>IFERROR(IF(OR(HLOOKUP($A846,'Z-scores'!$C$2:$UD$20,4,FALSE)&gt;3,HLOOKUP($A846,'Z-scores'!$C$2:$UD$20,4,FALSE)&lt;-3),"",'Total-corrected counts'!F846),"")</f>
        <v>12.739240140828896</v>
      </c>
      <c r="G846">
        <f>IFERROR(IF(OR(HLOOKUP($A846,'Z-scores'!$C$2:$UD$20,5,FALSE)&gt;3,HLOOKUP($A846,'Z-scores'!$C$2:$UD$20,5,FALSE)&lt;-3),"",'Total-corrected counts'!G846),"")</f>
        <v>19.561547356672886</v>
      </c>
      <c r="H846">
        <f>IFERROR(IF(OR(HLOOKUP($A846,'Z-scores'!$C$2:$UD$20,6,FALSE)&gt;3,HLOOKUP($A846,'Z-scores'!$C$2:$UD$20,6,FALSE)&lt;-3),"",'Total-corrected counts'!H846),"")</f>
        <v>40.053022439604611</v>
      </c>
      <c r="I846">
        <f>IFERROR(IF(OR(HLOOKUP($A846,'Z-scores'!$C$2:$UD$20,7,FALSE)&gt;3,HLOOKUP($A846,'Z-scores'!$C$2:$UD$20,7,FALSE)&lt;-3),"",'Total-corrected counts'!I846),"")</f>
        <v>81.468050326469424</v>
      </c>
      <c r="J846">
        <f>IFERROR(IF(OR(HLOOKUP($A846,'Z-scores'!$C$2:$UD$20,8,FALSE)&gt;3,HLOOKUP($A846,'Z-scores'!$C$2:$UD$20,8,FALSE)&lt;-3),"",'Total-corrected counts'!J846),"")</f>
        <v>11.168176466063535</v>
      </c>
      <c r="K846">
        <f>IFERROR(IF(OR(HLOOKUP($A846,'Z-scores'!$C$2:$UD$20,9,FALSE)&gt;3,HLOOKUP($A846,'Z-scores'!$C$2:$UD$20,9,FALSE)&lt;-3),"",'Total-corrected counts'!K846),"")</f>
        <v>41.184012486760693</v>
      </c>
      <c r="L846">
        <f>IFERROR(IF(OR(HLOOKUP($A846,'Z-scores'!$C$2:$UD$20,10,FALSE)&gt;3,HLOOKUP($A846,'Z-scores'!$C$2:$UD$20,10,FALSE)&lt;-3),"",'Total-corrected counts'!L846),"")</f>
        <v>6.4251027928250526</v>
      </c>
      <c r="M846">
        <f>IFERROR(IF(OR(HLOOKUP($A846,'Z-scores'!$C$2:$UD$20,11,FALSE)&gt;3,HLOOKUP($A846,'Z-scores'!$C$2:$UD$20,11,FALSE)&lt;-3),"",'Total-corrected counts'!M846),"")</f>
        <v>18.766938855626808</v>
      </c>
      <c r="N846">
        <f>IFERROR(IF(OR(HLOOKUP($A846,'Z-scores'!$C$2:$UD$20,12,FALSE)&gt;3,HLOOKUP($A846,'Z-scores'!$C$2:$UD$20,12,FALSE)&lt;-3),"",'Total-corrected counts'!N846),"")</f>
        <v>28.289774534070986</v>
      </c>
      <c r="O846">
        <f>IFERROR(IF(OR(HLOOKUP($A846,'Z-scores'!$C$2:$UD$20,13,FALSE)&gt;3,HLOOKUP($A846,'Z-scores'!$C$2:$UD$20,13,FALSE)&lt;-3),"",'Total-corrected counts'!O846),"")</f>
        <v>37.005290652731468</v>
      </c>
      <c r="P846">
        <f>IFERROR(IF(OR(HLOOKUP($A846,'Z-scores'!$C$2:$UD$20,14,FALSE)&gt;3,HLOOKUP($A846,'Z-scores'!$C$2:$UD$20,14,FALSE)&lt;-3),"",'Total-corrected counts'!P846),"")</f>
        <v>38.087927896201847</v>
      </c>
      <c r="Q846">
        <f>IFERROR(IF(OR(HLOOKUP($A846,'Z-scores'!$C$2:$UD$20,15,FALSE)&gt;3,HLOOKUP($A846,'Z-scores'!$C$2:$UD$20,15,FALSE)&lt;-3),"",'Total-corrected counts'!Q846),"")</f>
        <v>41.656590556279305</v>
      </c>
      <c r="R846">
        <f>IFERROR(IF(OR(HLOOKUP($A846,'Z-scores'!$C$2:$UD$20,16,FALSE)&gt;3,HLOOKUP($A846,'Z-scores'!$C$2:$UD$20,16,FALSE)&lt;-3),"",'Total-corrected counts'!R846),"")</f>
        <v>57.736345768946428</v>
      </c>
      <c r="S846">
        <f>IFERROR(IF(OR(HLOOKUP($A846,'Z-scores'!$C$2:$UD$20,17,FALSE)&gt;3,HLOOKUP($A846,'Z-scores'!$C$2:$UD$20,17,FALSE)&lt;-3),"",'Total-corrected counts'!S846),"")</f>
        <v>43.237803031043271</v>
      </c>
      <c r="T846">
        <f>IFERROR(IF(OR(HLOOKUP($A846,'Z-scores'!$C$2:$UD$20,18,FALSE)&gt;3,HLOOKUP($A846,'Z-scores'!$C$2:$UD$20,18,FALSE)&lt;-3),"",'Total-corrected counts'!T846),"")</f>
        <v>54.544392382857133</v>
      </c>
      <c r="U846">
        <f>IFERROR(IF(OR(HLOOKUP($A846,'Z-scores'!$C$2:$UD$20,19,FALSE)&gt;3,HLOOKUP($A846,'Z-scores'!$C$2:$UD$20,19,FALSE)&lt;-3),"",'Total-corrected counts'!U846),"")</f>
        <v>18.512170037709978</v>
      </c>
      <c r="V846">
        <f t="shared" si="52"/>
        <v>1</v>
      </c>
      <c r="W846" s="10">
        <f>SUMIFS(Tabel132[Cluster],Tabel132[ID],A846)</f>
        <v>9</v>
      </c>
      <c r="X846">
        <f t="shared" si="53"/>
        <v>0.18871506173983088</v>
      </c>
      <c r="Y846">
        <f t="shared" si="54"/>
        <v>26.714928354413452</v>
      </c>
      <c r="Z846">
        <f t="shared" si="55"/>
        <v>39.883786857480047</v>
      </c>
    </row>
    <row r="847" spans="1:26" x14ac:dyDescent="0.25">
      <c r="A847">
        <v>855</v>
      </c>
      <c r="B847" t="s">
        <v>1036</v>
      </c>
      <c r="C847">
        <v>110100</v>
      </c>
      <c r="D847">
        <v>1000</v>
      </c>
      <c r="E847" t="str">
        <f>IFERROR(IF(OR(HLOOKUP($A847,'Z-scores'!$C$2:$UD$20,3,FALSE)&gt;3,HLOOKUP(A847,'Z-scores'!$C$2:$UD$20,3,FALSE)&lt;-3),"",'Total-corrected counts'!E847),"")</f>
        <v/>
      </c>
      <c r="F847" t="str">
        <f>IFERROR(IF(OR(HLOOKUP($A847,'Z-scores'!$C$2:$UD$20,4,FALSE)&gt;3,HLOOKUP($A847,'Z-scores'!$C$2:$UD$20,4,FALSE)&lt;-3),"",'Total-corrected counts'!F847),"")</f>
        <v/>
      </c>
      <c r="G847" t="str">
        <f>IFERROR(IF(OR(HLOOKUP($A847,'Z-scores'!$C$2:$UD$20,5,FALSE)&gt;3,HLOOKUP($A847,'Z-scores'!$C$2:$UD$20,5,FALSE)&lt;-3),"",'Total-corrected counts'!G847),"")</f>
        <v/>
      </c>
      <c r="H847" t="str">
        <f>IFERROR(IF(OR(HLOOKUP($A847,'Z-scores'!$C$2:$UD$20,6,FALSE)&gt;3,HLOOKUP($A847,'Z-scores'!$C$2:$UD$20,6,FALSE)&lt;-3),"",'Total-corrected counts'!H847),"")</f>
        <v/>
      </c>
      <c r="I847" t="str">
        <f>IFERROR(IF(OR(HLOOKUP($A847,'Z-scores'!$C$2:$UD$20,7,FALSE)&gt;3,HLOOKUP($A847,'Z-scores'!$C$2:$UD$20,7,FALSE)&lt;-3),"",'Total-corrected counts'!I847),"")</f>
        <v/>
      </c>
      <c r="J847" t="str">
        <f>IFERROR(IF(OR(HLOOKUP($A847,'Z-scores'!$C$2:$UD$20,8,FALSE)&gt;3,HLOOKUP($A847,'Z-scores'!$C$2:$UD$20,8,FALSE)&lt;-3),"",'Total-corrected counts'!J847),"")</f>
        <v/>
      </c>
      <c r="K847" t="str">
        <f>IFERROR(IF(OR(HLOOKUP($A847,'Z-scores'!$C$2:$UD$20,9,FALSE)&gt;3,HLOOKUP($A847,'Z-scores'!$C$2:$UD$20,9,FALSE)&lt;-3),"",'Total-corrected counts'!K847),"")</f>
        <v/>
      </c>
      <c r="L847" t="str">
        <f>IFERROR(IF(OR(HLOOKUP($A847,'Z-scores'!$C$2:$UD$20,10,FALSE)&gt;3,HLOOKUP($A847,'Z-scores'!$C$2:$UD$20,10,FALSE)&lt;-3),"",'Total-corrected counts'!L847),"")</f>
        <v/>
      </c>
      <c r="M847" t="str">
        <f>IFERROR(IF(OR(HLOOKUP($A847,'Z-scores'!$C$2:$UD$20,11,FALSE)&gt;3,HLOOKUP($A847,'Z-scores'!$C$2:$UD$20,11,FALSE)&lt;-3),"",'Total-corrected counts'!M847),"")</f>
        <v/>
      </c>
      <c r="N847" t="str">
        <f>IFERROR(IF(OR(HLOOKUP($A847,'Z-scores'!$C$2:$UD$20,12,FALSE)&gt;3,HLOOKUP($A847,'Z-scores'!$C$2:$UD$20,12,FALSE)&lt;-3),"",'Total-corrected counts'!N847),"")</f>
        <v/>
      </c>
      <c r="O847" t="str">
        <f>IFERROR(IF(OR(HLOOKUP($A847,'Z-scores'!$C$2:$UD$20,13,FALSE)&gt;3,HLOOKUP($A847,'Z-scores'!$C$2:$UD$20,13,FALSE)&lt;-3),"",'Total-corrected counts'!O847),"")</f>
        <v/>
      </c>
      <c r="P847" t="str">
        <f>IFERROR(IF(OR(HLOOKUP($A847,'Z-scores'!$C$2:$UD$20,14,FALSE)&gt;3,HLOOKUP($A847,'Z-scores'!$C$2:$UD$20,14,FALSE)&lt;-3),"",'Total-corrected counts'!P847),"")</f>
        <v/>
      </c>
      <c r="Q847" t="str">
        <f>IFERROR(IF(OR(HLOOKUP($A847,'Z-scores'!$C$2:$UD$20,15,FALSE)&gt;3,HLOOKUP($A847,'Z-scores'!$C$2:$UD$20,15,FALSE)&lt;-3),"",'Total-corrected counts'!Q847),"")</f>
        <v/>
      </c>
      <c r="R847" t="str">
        <f>IFERROR(IF(OR(HLOOKUP($A847,'Z-scores'!$C$2:$UD$20,16,FALSE)&gt;3,HLOOKUP($A847,'Z-scores'!$C$2:$UD$20,16,FALSE)&lt;-3),"",'Total-corrected counts'!R847),"")</f>
        <v/>
      </c>
      <c r="S847" t="str">
        <f>IFERROR(IF(OR(HLOOKUP($A847,'Z-scores'!$C$2:$UD$20,17,FALSE)&gt;3,HLOOKUP($A847,'Z-scores'!$C$2:$UD$20,17,FALSE)&lt;-3),"",'Total-corrected counts'!S847),"")</f>
        <v/>
      </c>
      <c r="T847" t="str">
        <f>IFERROR(IF(OR(HLOOKUP($A847,'Z-scores'!$C$2:$UD$20,18,FALSE)&gt;3,HLOOKUP($A847,'Z-scores'!$C$2:$UD$20,18,FALSE)&lt;-3),"",'Total-corrected counts'!T847),"")</f>
        <v/>
      </c>
      <c r="U847" t="str">
        <f>IFERROR(IF(OR(HLOOKUP($A847,'Z-scores'!$C$2:$UD$20,19,FALSE)&gt;3,HLOOKUP($A847,'Z-scores'!$C$2:$UD$20,19,FALSE)&lt;-3),"",'Total-corrected counts'!U847),"")</f>
        <v/>
      </c>
      <c r="V847">
        <f t="shared" si="52"/>
        <v>1</v>
      </c>
      <c r="W847" s="10">
        <f>SUMIFS(Tabel132[Cluster],Tabel132[ID],A847)</f>
        <v>0</v>
      </c>
      <c r="X847" t="str">
        <f t="shared" si="53"/>
        <v/>
      </c>
      <c r="Y847" t="str">
        <f t="shared" si="54"/>
        <v/>
      </c>
      <c r="Z847" t="str">
        <f t="shared" si="55"/>
        <v/>
      </c>
    </row>
    <row r="848" spans="1:26" x14ac:dyDescent="0.25">
      <c r="A848">
        <v>856</v>
      </c>
      <c r="B848" t="s">
        <v>1037</v>
      </c>
      <c r="C848">
        <v>65600</v>
      </c>
      <c r="D848">
        <v>549</v>
      </c>
      <c r="E848" t="str">
        <f>IFERROR(IF(OR(HLOOKUP($A848,'Z-scores'!$C$2:$UD$20,3,FALSE)&gt;3,HLOOKUP(A848,'Z-scores'!$C$2:$UD$20,3,FALSE)&lt;-3),"",'Total-corrected counts'!E848),"")</f>
        <v/>
      </c>
      <c r="F848" t="str">
        <f>IFERROR(IF(OR(HLOOKUP($A848,'Z-scores'!$C$2:$UD$20,4,FALSE)&gt;3,HLOOKUP($A848,'Z-scores'!$C$2:$UD$20,4,FALSE)&lt;-3),"",'Total-corrected counts'!F848),"")</f>
        <v/>
      </c>
      <c r="G848" t="str">
        <f>IFERROR(IF(OR(HLOOKUP($A848,'Z-scores'!$C$2:$UD$20,5,FALSE)&gt;3,HLOOKUP($A848,'Z-scores'!$C$2:$UD$20,5,FALSE)&lt;-3),"",'Total-corrected counts'!G848),"")</f>
        <v/>
      </c>
      <c r="H848" t="str">
        <f>IFERROR(IF(OR(HLOOKUP($A848,'Z-scores'!$C$2:$UD$20,6,FALSE)&gt;3,HLOOKUP($A848,'Z-scores'!$C$2:$UD$20,6,FALSE)&lt;-3),"",'Total-corrected counts'!H848),"")</f>
        <v/>
      </c>
      <c r="I848" t="str">
        <f>IFERROR(IF(OR(HLOOKUP($A848,'Z-scores'!$C$2:$UD$20,7,FALSE)&gt;3,HLOOKUP($A848,'Z-scores'!$C$2:$UD$20,7,FALSE)&lt;-3),"",'Total-corrected counts'!I848),"")</f>
        <v/>
      </c>
      <c r="J848" t="str">
        <f>IFERROR(IF(OR(HLOOKUP($A848,'Z-scores'!$C$2:$UD$20,8,FALSE)&gt;3,HLOOKUP($A848,'Z-scores'!$C$2:$UD$20,8,FALSE)&lt;-3),"",'Total-corrected counts'!J848),"")</f>
        <v/>
      </c>
      <c r="K848" t="str">
        <f>IFERROR(IF(OR(HLOOKUP($A848,'Z-scores'!$C$2:$UD$20,9,FALSE)&gt;3,HLOOKUP($A848,'Z-scores'!$C$2:$UD$20,9,FALSE)&lt;-3),"",'Total-corrected counts'!K848),"")</f>
        <v/>
      </c>
      <c r="L848" t="str">
        <f>IFERROR(IF(OR(HLOOKUP($A848,'Z-scores'!$C$2:$UD$20,10,FALSE)&gt;3,HLOOKUP($A848,'Z-scores'!$C$2:$UD$20,10,FALSE)&lt;-3),"",'Total-corrected counts'!L848),"")</f>
        <v/>
      </c>
      <c r="M848" t="str">
        <f>IFERROR(IF(OR(HLOOKUP($A848,'Z-scores'!$C$2:$UD$20,11,FALSE)&gt;3,HLOOKUP($A848,'Z-scores'!$C$2:$UD$20,11,FALSE)&lt;-3),"",'Total-corrected counts'!M848),"")</f>
        <v/>
      </c>
      <c r="N848" t="str">
        <f>IFERROR(IF(OR(HLOOKUP($A848,'Z-scores'!$C$2:$UD$20,12,FALSE)&gt;3,HLOOKUP($A848,'Z-scores'!$C$2:$UD$20,12,FALSE)&lt;-3),"",'Total-corrected counts'!N848),"")</f>
        <v/>
      </c>
      <c r="O848" t="str">
        <f>IFERROR(IF(OR(HLOOKUP($A848,'Z-scores'!$C$2:$UD$20,13,FALSE)&gt;3,HLOOKUP($A848,'Z-scores'!$C$2:$UD$20,13,FALSE)&lt;-3),"",'Total-corrected counts'!O848),"")</f>
        <v/>
      </c>
      <c r="P848" t="str">
        <f>IFERROR(IF(OR(HLOOKUP($A848,'Z-scores'!$C$2:$UD$20,14,FALSE)&gt;3,HLOOKUP($A848,'Z-scores'!$C$2:$UD$20,14,FALSE)&lt;-3),"",'Total-corrected counts'!P848),"")</f>
        <v/>
      </c>
      <c r="Q848" t="str">
        <f>IFERROR(IF(OR(HLOOKUP($A848,'Z-scores'!$C$2:$UD$20,15,FALSE)&gt;3,HLOOKUP($A848,'Z-scores'!$C$2:$UD$20,15,FALSE)&lt;-3),"",'Total-corrected counts'!Q848),"")</f>
        <v/>
      </c>
      <c r="R848" t="str">
        <f>IFERROR(IF(OR(HLOOKUP($A848,'Z-scores'!$C$2:$UD$20,16,FALSE)&gt;3,HLOOKUP($A848,'Z-scores'!$C$2:$UD$20,16,FALSE)&lt;-3),"",'Total-corrected counts'!R848),"")</f>
        <v/>
      </c>
      <c r="S848" t="str">
        <f>IFERROR(IF(OR(HLOOKUP($A848,'Z-scores'!$C$2:$UD$20,17,FALSE)&gt;3,HLOOKUP($A848,'Z-scores'!$C$2:$UD$20,17,FALSE)&lt;-3),"",'Total-corrected counts'!S848),"")</f>
        <v/>
      </c>
      <c r="T848" t="str">
        <f>IFERROR(IF(OR(HLOOKUP($A848,'Z-scores'!$C$2:$UD$20,18,FALSE)&gt;3,HLOOKUP($A848,'Z-scores'!$C$2:$UD$20,18,FALSE)&lt;-3),"",'Total-corrected counts'!T848),"")</f>
        <v/>
      </c>
      <c r="U848" t="str">
        <f>IFERROR(IF(OR(HLOOKUP($A848,'Z-scores'!$C$2:$UD$20,19,FALSE)&gt;3,HLOOKUP($A848,'Z-scores'!$C$2:$UD$20,19,FALSE)&lt;-3),"",'Total-corrected counts'!U848),"")</f>
        <v/>
      </c>
      <c r="V848">
        <f t="shared" si="52"/>
        <v>1</v>
      </c>
      <c r="W848" s="10">
        <f>SUMIFS(Tabel132[Cluster],Tabel132[ID],A848)</f>
        <v>0</v>
      </c>
      <c r="X848" t="str">
        <f t="shared" si="53"/>
        <v/>
      </c>
      <c r="Y848" t="str">
        <f t="shared" si="54"/>
        <v/>
      </c>
      <c r="Z848" t="str">
        <f t="shared" si="55"/>
        <v/>
      </c>
    </row>
    <row r="849" spans="1:26" x14ac:dyDescent="0.25">
      <c r="A849">
        <v>857</v>
      </c>
      <c r="B849" t="s">
        <v>414</v>
      </c>
      <c r="C849">
        <v>10300</v>
      </c>
      <c r="D849">
        <v>677</v>
      </c>
      <c r="E849">
        <f>IFERROR(IF(OR(HLOOKUP($A849,'Z-scores'!$C$2:$UD$20,3,FALSE)&gt;3,HLOOKUP(A849,'Z-scores'!$C$2:$UD$20,3,FALSE)&lt;-3),"",'Total-corrected counts'!E849),"")</f>
        <v>7.7309054666597934</v>
      </c>
      <c r="F849">
        <f>IFERROR(IF(OR(HLOOKUP($A849,'Z-scores'!$C$2:$UD$20,4,FALSE)&gt;3,HLOOKUP($A849,'Z-scores'!$C$2:$UD$20,4,FALSE)&lt;-3),"",'Total-corrected counts'!F849),"")</f>
        <v>5.356551070161796</v>
      </c>
      <c r="G849">
        <f>IFERROR(IF(OR(HLOOKUP($A849,'Z-scores'!$C$2:$UD$20,5,FALSE)&gt;3,HLOOKUP($A849,'Z-scores'!$C$2:$UD$20,5,FALSE)&lt;-3),"",'Total-corrected counts'!G849),"")</f>
        <v>2.2865454428242766</v>
      </c>
      <c r="H849">
        <f>IFERROR(IF(OR(HLOOKUP($A849,'Z-scores'!$C$2:$UD$20,6,FALSE)&gt;3,HLOOKUP($A849,'Z-scores'!$C$2:$UD$20,6,FALSE)&lt;-3),"",'Total-corrected counts'!H849),"")</f>
        <v>7.9715147483493318</v>
      </c>
      <c r="I849">
        <f>IFERROR(IF(OR(HLOOKUP($A849,'Z-scores'!$C$2:$UD$20,7,FALSE)&gt;3,HLOOKUP($A849,'Z-scores'!$C$2:$UD$20,7,FALSE)&lt;-3),"",'Total-corrected counts'!I849),"")</f>
        <v>3.5402153066596065</v>
      </c>
      <c r="J849">
        <f>IFERROR(IF(OR(HLOOKUP($A849,'Z-scores'!$C$2:$UD$20,8,FALSE)&gt;3,HLOOKUP($A849,'Z-scores'!$C$2:$UD$20,8,FALSE)&lt;-3),"",'Total-corrected counts'!J849),"")</f>
        <v>9.2155946203411698</v>
      </c>
      <c r="K849">
        <f>IFERROR(IF(OR(HLOOKUP($A849,'Z-scores'!$C$2:$UD$20,9,FALSE)&gt;3,HLOOKUP($A849,'Z-scores'!$C$2:$UD$20,9,FALSE)&lt;-3),"",'Total-corrected counts'!K849),"")</f>
        <v>12.022966720552986</v>
      </c>
      <c r="L849">
        <f>IFERROR(IF(OR(HLOOKUP($A849,'Z-scores'!$C$2:$UD$20,10,FALSE)&gt;3,HLOOKUP($A849,'Z-scores'!$C$2:$UD$20,10,FALSE)&lt;-3),"",'Total-corrected counts'!L849),"")</f>
        <v>46.13109150016669</v>
      </c>
      <c r="M849">
        <f>IFERROR(IF(OR(HLOOKUP($A849,'Z-scores'!$C$2:$UD$20,11,FALSE)&gt;3,HLOOKUP($A849,'Z-scores'!$C$2:$UD$20,11,FALSE)&lt;-3),"",'Total-corrected counts'!M849),"")</f>
        <v>20.826556255200881</v>
      </c>
      <c r="N849">
        <f>IFERROR(IF(OR(HLOOKUP($A849,'Z-scores'!$C$2:$UD$20,12,FALSE)&gt;3,HLOOKUP($A849,'Z-scores'!$C$2:$UD$20,12,FALSE)&lt;-3),"",'Total-corrected counts'!N849),"")</f>
        <v>37.07820789272796</v>
      </c>
      <c r="O849">
        <f>IFERROR(IF(OR(HLOOKUP($A849,'Z-scores'!$C$2:$UD$20,13,FALSE)&gt;3,HLOOKUP($A849,'Z-scores'!$C$2:$UD$20,13,FALSE)&lt;-3),"",'Total-corrected counts'!O849),"")</f>
        <v>14.70317523297415</v>
      </c>
      <c r="P849">
        <f>IFERROR(IF(OR(HLOOKUP($A849,'Z-scores'!$C$2:$UD$20,14,FALSE)&gt;3,HLOOKUP($A849,'Z-scores'!$C$2:$UD$20,14,FALSE)&lt;-3),"",'Total-corrected counts'!P849),"")</f>
        <v>14.582137565287331</v>
      </c>
      <c r="Q849">
        <f>IFERROR(IF(OR(HLOOKUP($A849,'Z-scores'!$C$2:$UD$20,15,FALSE)&gt;3,HLOOKUP($A849,'Z-scores'!$C$2:$UD$20,15,FALSE)&lt;-3),"",'Total-corrected counts'!Q849),"")</f>
        <v>5.8213915173452122</v>
      </c>
      <c r="R849">
        <f>IFERROR(IF(OR(HLOOKUP($A849,'Z-scores'!$C$2:$UD$20,16,FALSE)&gt;3,HLOOKUP($A849,'Z-scores'!$C$2:$UD$20,16,FALSE)&lt;-3),"",'Total-corrected counts'!R849),"")</f>
        <v>12.421588721197441</v>
      </c>
      <c r="S849">
        <f>IFERROR(IF(OR(HLOOKUP($A849,'Z-scores'!$C$2:$UD$20,17,FALSE)&gt;3,HLOOKUP($A849,'Z-scores'!$C$2:$UD$20,17,FALSE)&lt;-3),"",'Total-corrected counts'!S849),"")</f>
        <v>29.829469887706566</v>
      </c>
      <c r="T849">
        <f>IFERROR(IF(OR(HLOOKUP($A849,'Z-scores'!$C$2:$UD$20,18,FALSE)&gt;3,HLOOKUP($A849,'Z-scores'!$C$2:$UD$20,18,FALSE)&lt;-3),"",'Total-corrected counts'!T849),"")</f>
        <v>25.858973235533149</v>
      </c>
      <c r="U849">
        <f>IFERROR(IF(OR(HLOOKUP($A849,'Z-scores'!$C$2:$UD$20,19,FALSE)&gt;3,HLOOKUP($A849,'Z-scores'!$C$2:$UD$20,19,FALSE)&lt;-3),"",'Total-corrected counts'!U849),"")</f>
        <v>25.841531311430593</v>
      </c>
      <c r="V849">
        <f t="shared" si="52"/>
        <v>1</v>
      </c>
      <c r="W849" s="10">
        <f>SUMIFS(Tabel132[Cluster],Tabel132[ID],A849)</f>
        <v>13</v>
      </c>
      <c r="X849">
        <f t="shared" si="53"/>
        <v>0.20059624542513979</v>
      </c>
      <c r="Y849">
        <f t="shared" si="54"/>
        <v>12.786882347879615</v>
      </c>
      <c r="Z849">
        <f t="shared" si="55"/>
        <v>20.7670594205253</v>
      </c>
    </row>
    <row r="850" spans="1:26" x14ac:dyDescent="0.25">
      <c r="A850">
        <v>858</v>
      </c>
      <c r="B850" t="s">
        <v>1038</v>
      </c>
      <c r="C850">
        <v>102400</v>
      </c>
      <c r="D850">
        <v>932</v>
      </c>
      <c r="E850" t="str">
        <f>IFERROR(IF(OR(HLOOKUP($A850,'Z-scores'!$C$2:$UD$20,3,FALSE)&gt;3,HLOOKUP(A850,'Z-scores'!$C$2:$UD$20,3,FALSE)&lt;-3),"",'Total-corrected counts'!E850),"")</f>
        <v/>
      </c>
      <c r="F850" t="str">
        <f>IFERROR(IF(OR(HLOOKUP($A850,'Z-scores'!$C$2:$UD$20,4,FALSE)&gt;3,HLOOKUP($A850,'Z-scores'!$C$2:$UD$20,4,FALSE)&lt;-3),"",'Total-corrected counts'!F850),"")</f>
        <v/>
      </c>
      <c r="G850" t="str">
        <f>IFERROR(IF(OR(HLOOKUP($A850,'Z-scores'!$C$2:$UD$20,5,FALSE)&gt;3,HLOOKUP($A850,'Z-scores'!$C$2:$UD$20,5,FALSE)&lt;-3),"",'Total-corrected counts'!G850),"")</f>
        <v/>
      </c>
      <c r="H850" t="str">
        <f>IFERROR(IF(OR(HLOOKUP($A850,'Z-scores'!$C$2:$UD$20,6,FALSE)&gt;3,HLOOKUP($A850,'Z-scores'!$C$2:$UD$20,6,FALSE)&lt;-3),"",'Total-corrected counts'!H850),"")</f>
        <v/>
      </c>
      <c r="I850" t="str">
        <f>IFERROR(IF(OR(HLOOKUP($A850,'Z-scores'!$C$2:$UD$20,7,FALSE)&gt;3,HLOOKUP($A850,'Z-scores'!$C$2:$UD$20,7,FALSE)&lt;-3),"",'Total-corrected counts'!I850),"")</f>
        <v/>
      </c>
      <c r="J850" t="str">
        <f>IFERROR(IF(OR(HLOOKUP($A850,'Z-scores'!$C$2:$UD$20,8,FALSE)&gt;3,HLOOKUP($A850,'Z-scores'!$C$2:$UD$20,8,FALSE)&lt;-3),"",'Total-corrected counts'!J850),"")</f>
        <v/>
      </c>
      <c r="K850" t="str">
        <f>IFERROR(IF(OR(HLOOKUP($A850,'Z-scores'!$C$2:$UD$20,9,FALSE)&gt;3,HLOOKUP($A850,'Z-scores'!$C$2:$UD$20,9,FALSE)&lt;-3),"",'Total-corrected counts'!K850),"")</f>
        <v/>
      </c>
      <c r="L850" t="str">
        <f>IFERROR(IF(OR(HLOOKUP($A850,'Z-scores'!$C$2:$UD$20,10,FALSE)&gt;3,HLOOKUP($A850,'Z-scores'!$C$2:$UD$20,10,FALSE)&lt;-3),"",'Total-corrected counts'!L850),"")</f>
        <v/>
      </c>
      <c r="M850" t="str">
        <f>IFERROR(IF(OR(HLOOKUP($A850,'Z-scores'!$C$2:$UD$20,11,FALSE)&gt;3,HLOOKUP($A850,'Z-scores'!$C$2:$UD$20,11,FALSE)&lt;-3),"",'Total-corrected counts'!M850),"")</f>
        <v/>
      </c>
      <c r="N850" t="str">
        <f>IFERROR(IF(OR(HLOOKUP($A850,'Z-scores'!$C$2:$UD$20,12,FALSE)&gt;3,HLOOKUP($A850,'Z-scores'!$C$2:$UD$20,12,FALSE)&lt;-3),"",'Total-corrected counts'!N850),"")</f>
        <v/>
      </c>
      <c r="O850" t="str">
        <f>IFERROR(IF(OR(HLOOKUP($A850,'Z-scores'!$C$2:$UD$20,13,FALSE)&gt;3,HLOOKUP($A850,'Z-scores'!$C$2:$UD$20,13,FALSE)&lt;-3),"",'Total-corrected counts'!O850),"")</f>
        <v/>
      </c>
      <c r="P850" t="str">
        <f>IFERROR(IF(OR(HLOOKUP($A850,'Z-scores'!$C$2:$UD$20,14,FALSE)&gt;3,HLOOKUP($A850,'Z-scores'!$C$2:$UD$20,14,FALSE)&lt;-3),"",'Total-corrected counts'!P850),"")</f>
        <v/>
      </c>
      <c r="Q850" t="str">
        <f>IFERROR(IF(OR(HLOOKUP($A850,'Z-scores'!$C$2:$UD$20,15,FALSE)&gt;3,HLOOKUP($A850,'Z-scores'!$C$2:$UD$20,15,FALSE)&lt;-3),"",'Total-corrected counts'!Q850),"")</f>
        <v/>
      </c>
      <c r="R850" t="str">
        <f>IFERROR(IF(OR(HLOOKUP($A850,'Z-scores'!$C$2:$UD$20,16,FALSE)&gt;3,HLOOKUP($A850,'Z-scores'!$C$2:$UD$20,16,FALSE)&lt;-3),"",'Total-corrected counts'!R850),"")</f>
        <v/>
      </c>
      <c r="S850" t="str">
        <f>IFERROR(IF(OR(HLOOKUP($A850,'Z-scores'!$C$2:$UD$20,17,FALSE)&gt;3,HLOOKUP($A850,'Z-scores'!$C$2:$UD$20,17,FALSE)&lt;-3),"",'Total-corrected counts'!S850),"")</f>
        <v/>
      </c>
      <c r="T850" t="str">
        <f>IFERROR(IF(OR(HLOOKUP($A850,'Z-scores'!$C$2:$UD$20,18,FALSE)&gt;3,HLOOKUP($A850,'Z-scores'!$C$2:$UD$20,18,FALSE)&lt;-3),"",'Total-corrected counts'!T850),"")</f>
        <v/>
      </c>
      <c r="U850" t="str">
        <f>IFERROR(IF(OR(HLOOKUP($A850,'Z-scores'!$C$2:$UD$20,19,FALSE)&gt;3,HLOOKUP($A850,'Z-scores'!$C$2:$UD$20,19,FALSE)&lt;-3),"",'Total-corrected counts'!U850),"")</f>
        <v/>
      </c>
      <c r="V850">
        <f t="shared" si="52"/>
        <v>1</v>
      </c>
      <c r="W850" s="10">
        <f>SUMIFS(Tabel132[Cluster],Tabel132[ID],A850)</f>
        <v>0</v>
      </c>
      <c r="X850" t="str">
        <f t="shared" si="53"/>
        <v/>
      </c>
      <c r="Y850" t="str">
        <f t="shared" si="54"/>
        <v/>
      </c>
      <c r="Z850" t="str">
        <f t="shared" si="55"/>
        <v/>
      </c>
    </row>
    <row r="851" spans="1:26" x14ac:dyDescent="0.25">
      <c r="A851">
        <v>859</v>
      </c>
      <c r="B851" t="s">
        <v>415</v>
      </c>
      <c r="C851">
        <v>94700</v>
      </c>
      <c r="D851">
        <v>370</v>
      </c>
      <c r="E851">
        <f>IFERROR(IF(OR(HLOOKUP($A851,'Z-scores'!$C$2:$UD$20,3,FALSE)&gt;3,HLOOKUP(A851,'Z-scores'!$C$2:$UD$20,3,FALSE)&lt;-3),"",'Total-corrected counts'!E851),"")</f>
        <v>1.867819634370571E-3</v>
      </c>
      <c r="F851">
        <f>IFERROR(IF(OR(HLOOKUP($A851,'Z-scores'!$C$2:$UD$20,4,FALSE)&gt;3,HLOOKUP($A851,'Z-scores'!$C$2:$UD$20,4,FALSE)&lt;-3),"",'Total-corrected counts'!F851),"")</f>
        <v>6.5623902850374227E-2</v>
      </c>
      <c r="G851">
        <f>IFERROR(IF(OR(HLOOKUP($A851,'Z-scores'!$C$2:$UD$20,5,FALSE)&gt;3,HLOOKUP($A851,'Z-scores'!$C$2:$UD$20,5,FALSE)&lt;-3),"",'Total-corrected counts'!G851),"")</f>
        <v>6.043732447993682E-2</v>
      </c>
      <c r="H851">
        <f>IFERROR(IF(OR(HLOOKUP($A851,'Z-scores'!$C$2:$UD$20,6,FALSE)&gt;3,HLOOKUP($A851,'Z-scores'!$C$2:$UD$20,6,FALSE)&lt;-3),"",'Total-corrected counts'!H851),"")</f>
        <v>2.0940931913352008E-2</v>
      </c>
      <c r="I851">
        <f>IFERROR(IF(OR(HLOOKUP($A851,'Z-scores'!$C$2:$UD$20,7,FALSE)&gt;3,HLOOKUP($A851,'Z-scores'!$C$2:$UD$20,7,FALSE)&lt;-3),"",'Total-corrected counts'!I851),"")</f>
        <v>0</v>
      </c>
      <c r="J851">
        <f>IFERROR(IF(OR(HLOOKUP($A851,'Z-scores'!$C$2:$UD$20,8,FALSE)&gt;3,HLOOKUP($A851,'Z-scores'!$C$2:$UD$20,8,FALSE)&lt;-3),"",'Total-corrected counts'!J851),"")</f>
        <v>9.8615244733452866E-3</v>
      </c>
      <c r="K851">
        <f>IFERROR(IF(OR(HLOOKUP($A851,'Z-scores'!$C$2:$UD$20,9,FALSE)&gt;3,HLOOKUP($A851,'Z-scores'!$C$2:$UD$20,9,FALSE)&lt;-3),"",'Total-corrected counts'!K851),"")</f>
        <v>0</v>
      </c>
      <c r="L851">
        <f>IFERROR(IF(OR(HLOOKUP($A851,'Z-scores'!$C$2:$UD$20,10,FALSE)&gt;3,HLOOKUP($A851,'Z-scores'!$C$2:$UD$20,10,FALSE)&lt;-3),"",'Total-corrected counts'!L851),"")</f>
        <v>0</v>
      </c>
      <c r="M851">
        <f>IFERROR(IF(OR(HLOOKUP($A851,'Z-scores'!$C$2:$UD$20,11,FALSE)&gt;3,HLOOKUP($A851,'Z-scores'!$C$2:$UD$20,11,FALSE)&lt;-3),"",'Total-corrected counts'!M851),"")</f>
        <v>9.2152903784074695E-3</v>
      </c>
      <c r="N851">
        <f>IFERROR(IF(OR(HLOOKUP($A851,'Z-scores'!$C$2:$UD$20,12,FALSE)&gt;3,HLOOKUP($A851,'Z-scores'!$C$2:$UD$20,12,FALSE)&lt;-3),"",'Total-corrected counts'!N851),"")</f>
        <v>0</v>
      </c>
      <c r="O851">
        <f>IFERROR(IF(OR(HLOOKUP($A851,'Z-scores'!$C$2:$UD$20,13,FALSE)&gt;3,HLOOKUP($A851,'Z-scores'!$C$2:$UD$20,13,FALSE)&lt;-3),"",'Total-corrected counts'!O851),"")</f>
        <v>6.0576139664347613E-2</v>
      </c>
      <c r="P851">
        <f>IFERROR(IF(OR(HLOOKUP($A851,'Z-scores'!$C$2:$UD$20,14,FALSE)&gt;3,HLOOKUP($A851,'Z-scores'!$C$2:$UD$20,14,FALSE)&lt;-3),"",'Total-corrected counts'!P851),"")</f>
        <v>0</v>
      </c>
      <c r="Q851">
        <f>IFERROR(IF(OR(HLOOKUP($A851,'Z-scores'!$C$2:$UD$20,15,FALSE)&gt;3,HLOOKUP($A851,'Z-scores'!$C$2:$UD$20,15,FALSE)&lt;-3),"",'Total-corrected counts'!Q851),"")</f>
        <v>0.15601719309467904</v>
      </c>
      <c r="R851">
        <f>IFERROR(IF(OR(HLOOKUP($A851,'Z-scores'!$C$2:$UD$20,16,FALSE)&gt;3,HLOOKUP($A851,'Z-scores'!$C$2:$UD$20,16,FALSE)&lt;-3),"",'Total-corrected counts'!R851),"")</f>
        <v>2.0034820518060388E-2</v>
      </c>
      <c r="S851">
        <f>IFERROR(IF(OR(HLOOKUP($A851,'Z-scores'!$C$2:$UD$20,17,FALSE)&gt;3,HLOOKUP($A851,'Z-scores'!$C$2:$UD$20,17,FALSE)&lt;-3),"",'Total-corrected counts'!S851),"")</f>
        <v>0</v>
      </c>
      <c r="T851">
        <f>IFERROR(IF(OR(HLOOKUP($A851,'Z-scores'!$C$2:$UD$20,18,FALSE)&gt;3,HLOOKUP($A851,'Z-scores'!$C$2:$UD$20,18,FALSE)&lt;-3),"",'Total-corrected counts'!T851),"")</f>
        <v>0.15463837815268991</v>
      </c>
      <c r="U851">
        <f>IFERROR(IF(OR(HLOOKUP($A851,'Z-scores'!$C$2:$UD$20,19,FALSE)&gt;3,HLOOKUP($A851,'Z-scores'!$C$2:$UD$20,19,FALSE)&lt;-3),"",'Total-corrected counts'!U851),"")</f>
        <v>4.3394678944467829E-2</v>
      </c>
      <c r="V851">
        <f t="shared" si="52"/>
        <v>1</v>
      </c>
      <c r="W851" s="10">
        <f>SUMIFS(Tabel132[Cluster],Tabel132[ID],A851)</f>
        <v>96</v>
      </c>
      <c r="X851">
        <f t="shared" si="53"/>
        <v>0.15496825336178663</v>
      </c>
      <c r="Y851">
        <f t="shared" si="54"/>
        <v>1.8660754858865154E-2</v>
      </c>
      <c r="Z851">
        <f t="shared" si="55"/>
        <v>5.4332651296780596E-2</v>
      </c>
    </row>
    <row r="852" spans="1:26" x14ac:dyDescent="0.25">
      <c r="A852">
        <v>860</v>
      </c>
      <c r="B852" t="s">
        <v>1039</v>
      </c>
      <c r="C852">
        <v>85700</v>
      </c>
      <c r="D852">
        <v>881</v>
      </c>
      <c r="E852" t="str">
        <f>IFERROR(IF(OR(HLOOKUP($A852,'Z-scores'!$C$2:$UD$20,3,FALSE)&gt;3,HLOOKUP(A852,'Z-scores'!$C$2:$UD$20,3,FALSE)&lt;-3),"",'Total-corrected counts'!E852),"")</f>
        <v/>
      </c>
      <c r="F852" t="str">
        <f>IFERROR(IF(OR(HLOOKUP($A852,'Z-scores'!$C$2:$UD$20,4,FALSE)&gt;3,HLOOKUP($A852,'Z-scores'!$C$2:$UD$20,4,FALSE)&lt;-3),"",'Total-corrected counts'!F852),"")</f>
        <v/>
      </c>
      <c r="G852" t="str">
        <f>IFERROR(IF(OR(HLOOKUP($A852,'Z-scores'!$C$2:$UD$20,5,FALSE)&gt;3,HLOOKUP($A852,'Z-scores'!$C$2:$UD$20,5,FALSE)&lt;-3),"",'Total-corrected counts'!G852),"")</f>
        <v/>
      </c>
      <c r="H852" t="str">
        <f>IFERROR(IF(OR(HLOOKUP($A852,'Z-scores'!$C$2:$UD$20,6,FALSE)&gt;3,HLOOKUP($A852,'Z-scores'!$C$2:$UD$20,6,FALSE)&lt;-3),"",'Total-corrected counts'!H852),"")</f>
        <v/>
      </c>
      <c r="I852" t="str">
        <f>IFERROR(IF(OR(HLOOKUP($A852,'Z-scores'!$C$2:$UD$20,7,FALSE)&gt;3,HLOOKUP($A852,'Z-scores'!$C$2:$UD$20,7,FALSE)&lt;-3),"",'Total-corrected counts'!I852),"")</f>
        <v/>
      </c>
      <c r="J852" t="str">
        <f>IFERROR(IF(OR(HLOOKUP($A852,'Z-scores'!$C$2:$UD$20,8,FALSE)&gt;3,HLOOKUP($A852,'Z-scores'!$C$2:$UD$20,8,FALSE)&lt;-3),"",'Total-corrected counts'!J852),"")</f>
        <v/>
      </c>
      <c r="K852" t="str">
        <f>IFERROR(IF(OR(HLOOKUP($A852,'Z-scores'!$C$2:$UD$20,9,FALSE)&gt;3,HLOOKUP($A852,'Z-scores'!$C$2:$UD$20,9,FALSE)&lt;-3),"",'Total-corrected counts'!K852),"")</f>
        <v/>
      </c>
      <c r="L852" t="str">
        <f>IFERROR(IF(OR(HLOOKUP($A852,'Z-scores'!$C$2:$UD$20,10,FALSE)&gt;3,HLOOKUP($A852,'Z-scores'!$C$2:$UD$20,10,FALSE)&lt;-3),"",'Total-corrected counts'!L852),"")</f>
        <v/>
      </c>
      <c r="M852" t="str">
        <f>IFERROR(IF(OR(HLOOKUP($A852,'Z-scores'!$C$2:$UD$20,11,FALSE)&gt;3,HLOOKUP($A852,'Z-scores'!$C$2:$UD$20,11,FALSE)&lt;-3),"",'Total-corrected counts'!M852),"")</f>
        <v/>
      </c>
      <c r="N852" t="str">
        <f>IFERROR(IF(OR(HLOOKUP($A852,'Z-scores'!$C$2:$UD$20,12,FALSE)&gt;3,HLOOKUP($A852,'Z-scores'!$C$2:$UD$20,12,FALSE)&lt;-3),"",'Total-corrected counts'!N852),"")</f>
        <v/>
      </c>
      <c r="O852" t="str">
        <f>IFERROR(IF(OR(HLOOKUP($A852,'Z-scores'!$C$2:$UD$20,13,FALSE)&gt;3,HLOOKUP($A852,'Z-scores'!$C$2:$UD$20,13,FALSE)&lt;-3),"",'Total-corrected counts'!O852),"")</f>
        <v/>
      </c>
      <c r="P852" t="str">
        <f>IFERROR(IF(OR(HLOOKUP($A852,'Z-scores'!$C$2:$UD$20,14,FALSE)&gt;3,HLOOKUP($A852,'Z-scores'!$C$2:$UD$20,14,FALSE)&lt;-3),"",'Total-corrected counts'!P852),"")</f>
        <v/>
      </c>
      <c r="Q852" t="str">
        <f>IFERROR(IF(OR(HLOOKUP($A852,'Z-scores'!$C$2:$UD$20,15,FALSE)&gt;3,HLOOKUP($A852,'Z-scores'!$C$2:$UD$20,15,FALSE)&lt;-3),"",'Total-corrected counts'!Q852),"")</f>
        <v/>
      </c>
      <c r="R852" t="str">
        <f>IFERROR(IF(OR(HLOOKUP($A852,'Z-scores'!$C$2:$UD$20,16,FALSE)&gt;3,HLOOKUP($A852,'Z-scores'!$C$2:$UD$20,16,FALSE)&lt;-3),"",'Total-corrected counts'!R852),"")</f>
        <v/>
      </c>
      <c r="S852" t="str">
        <f>IFERROR(IF(OR(HLOOKUP($A852,'Z-scores'!$C$2:$UD$20,17,FALSE)&gt;3,HLOOKUP($A852,'Z-scores'!$C$2:$UD$20,17,FALSE)&lt;-3),"",'Total-corrected counts'!S852),"")</f>
        <v/>
      </c>
      <c r="T852" t="str">
        <f>IFERROR(IF(OR(HLOOKUP($A852,'Z-scores'!$C$2:$UD$20,18,FALSE)&gt;3,HLOOKUP($A852,'Z-scores'!$C$2:$UD$20,18,FALSE)&lt;-3),"",'Total-corrected counts'!T852),"")</f>
        <v/>
      </c>
      <c r="U852" t="str">
        <f>IFERROR(IF(OR(HLOOKUP($A852,'Z-scores'!$C$2:$UD$20,19,FALSE)&gt;3,HLOOKUP($A852,'Z-scores'!$C$2:$UD$20,19,FALSE)&lt;-3),"",'Total-corrected counts'!U852),"")</f>
        <v/>
      </c>
      <c r="V852">
        <f t="shared" si="52"/>
        <v>1</v>
      </c>
      <c r="W852" s="10">
        <f>SUMIFS(Tabel132[Cluster],Tabel132[ID],A852)</f>
        <v>93</v>
      </c>
      <c r="X852" t="str">
        <f t="shared" si="53"/>
        <v/>
      </c>
      <c r="Y852" t="str">
        <f t="shared" si="54"/>
        <v/>
      </c>
      <c r="Z852" t="str">
        <f t="shared" si="55"/>
        <v/>
      </c>
    </row>
    <row r="853" spans="1:26" x14ac:dyDescent="0.25">
      <c r="A853">
        <v>861</v>
      </c>
      <c r="B853" t="s">
        <v>1040</v>
      </c>
      <c r="C853">
        <v>46300</v>
      </c>
      <c r="D853">
        <v>518</v>
      </c>
      <c r="E853" t="str">
        <f>IFERROR(IF(OR(HLOOKUP($A853,'Z-scores'!$C$2:$UD$20,3,FALSE)&gt;3,HLOOKUP(A853,'Z-scores'!$C$2:$UD$20,3,FALSE)&lt;-3),"",'Total-corrected counts'!E853),"")</f>
        <v/>
      </c>
      <c r="F853" t="str">
        <f>IFERROR(IF(OR(HLOOKUP($A853,'Z-scores'!$C$2:$UD$20,4,FALSE)&gt;3,HLOOKUP($A853,'Z-scores'!$C$2:$UD$20,4,FALSE)&lt;-3),"",'Total-corrected counts'!F853),"")</f>
        <v/>
      </c>
      <c r="G853" t="str">
        <f>IFERROR(IF(OR(HLOOKUP($A853,'Z-scores'!$C$2:$UD$20,5,FALSE)&gt;3,HLOOKUP($A853,'Z-scores'!$C$2:$UD$20,5,FALSE)&lt;-3),"",'Total-corrected counts'!G853),"")</f>
        <v/>
      </c>
      <c r="H853" t="str">
        <f>IFERROR(IF(OR(HLOOKUP($A853,'Z-scores'!$C$2:$UD$20,6,FALSE)&gt;3,HLOOKUP($A853,'Z-scores'!$C$2:$UD$20,6,FALSE)&lt;-3),"",'Total-corrected counts'!H853),"")</f>
        <v/>
      </c>
      <c r="I853" t="str">
        <f>IFERROR(IF(OR(HLOOKUP($A853,'Z-scores'!$C$2:$UD$20,7,FALSE)&gt;3,HLOOKUP($A853,'Z-scores'!$C$2:$UD$20,7,FALSE)&lt;-3),"",'Total-corrected counts'!I853),"")</f>
        <v/>
      </c>
      <c r="J853" t="str">
        <f>IFERROR(IF(OR(HLOOKUP($A853,'Z-scores'!$C$2:$UD$20,8,FALSE)&gt;3,HLOOKUP($A853,'Z-scores'!$C$2:$UD$20,8,FALSE)&lt;-3),"",'Total-corrected counts'!J853),"")</f>
        <v/>
      </c>
      <c r="K853" t="str">
        <f>IFERROR(IF(OR(HLOOKUP($A853,'Z-scores'!$C$2:$UD$20,9,FALSE)&gt;3,HLOOKUP($A853,'Z-scores'!$C$2:$UD$20,9,FALSE)&lt;-3),"",'Total-corrected counts'!K853),"")</f>
        <v/>
      </c>
      <c r="L853" t="str">
        <f>IFERROR(IF(OR(HLOOKUP($A853,'Z-scores'!$C$2:$UD$20,10,FALSE)&gt;3,HLOOKUP($A853,'Z-scores'!$C$2:$UD$20,10,FALSE)&lt;-3),"",'Total-corrected counts'!L853),"")</f>
        <v/>
      </c>
      <c r="M853" t="str">
        <f>IFERROR(IF(OR(HLOOKUP($A853,'Z-scores'!$C$2:$UD$20,11,FALSE)&gt;3,HLOOKUP($A853,'Z-scores'!$C$2:$UD$20,11,FALSE)&lt;-3),"",'Total-corrected counts'!M853),"")</f>
        <v/>
      </c>
      <c r="N853" t="str">
        <f>IFERROR(IF(OR(HLOOKUP($A853,'Z-scores'!$C$2:$UD$20,12,FALSE)&gt;3,HLOOKUP($A853,'Z-scores'!$C$2:$UD$20,12,FALSE)&lt;-3),"",'Total-corrected counts'!N853),"")</f>
        <v/>
      </c>
      <c r="O853" t="str">
        <f>IFERROR(IF(OR(HLOOKUP($A853,'Z-scores'!$C$2:$UD$20,13,FALSE)&gt;3,HLOOKUP($A853,'Z-scores'!$C$2:$UD$20,13,FALSE)&lt;-3),"",'Total-corrected counts'!O853),"")</f>
        <v/>
      </c>
      <c r="P853" t="str">
        <f>IFERROR(IF(OR(HLOOKUP($A853,'Z-scores'!$C$2:$UD$20,14,FALSE)&gt;3,HLOOKUP($A853,'Z-scores'!$C$2:$UD$20,14,FALSE)&lt;-3),"",'Total-corrected counts'!P853),"")</f>
        <v/>
      </c>
      <c r="Q853" t="str">
        <f>IFERROR(IF(OR(HLOOKUP($A853,'Z-scores'!$C$2:$UD$20,15,FALSE)&gt;3,HLOOKUP($A853,'Z-scores'!$C$2:$UD$20,15,FALSE)&lt;-3),"",'Total-corrected counts'!Q853),"")</f>
        <v/>
      </c>
      <c r="R853" t="str">
        <f>IFERROR(IF(OR(HLOOKUP($A853,'Z-scores'!$C$2:$UD$20,16,FALSE)&gt;3,HLOOKUP($A853,'Z-scores'!$C$2:$UD$20,16,FALSE)&lt;-3),"",'Total-corrected counts'!R853),"")</f>
        <v/>
      </c>
      <c r="S853" t="str">
        <f>IFERROR(IF(OR(HLOOKUP($A853,'Z-scores'!$C$2:$UD$20,17,FALSE)&gt;3,HLOOKUP($A853,'Z-scores'!$C$2:$UD$20,17,FALSE)&lt;-3),"",'Total-corrected counts'!S853),"")</f>
        <v/>
      </c>
      <c r="T853" t="str">
        <f>IFERROR(IF(OR(HLOOKUP($A853,'Z-scores'!$C$2:$UD$20,18,FALSE)&gt;3,HLOOKUP($A853,'Z-scores'!$C$2:$UD$20,18,FALSE)&lt;-3),"",'Total-corrected counts'!T853),"")</f>
        <v/>
      </c>
      <c r="U853" t="str">
        <f>IFERROR(IF(OR(HLOOKUP($A853,'Z-scores'!$C$2:$UD$20,19,FALSE)&gt;3,HLOOKUP($A853,'Z-scores'!$C$2:$UD$20,19,FALSE)&lt;-3),"",'Total-corrected counts'!U853),"")</f>
        <v/>
      </c>
      <c r="V853">
        <f t="shared" si="52"/>
        <v>1</v>
      </c>
      <c r="W853" s="10">
        <f>SUMIFS(Tabel132[Cluster],Tabel132[ID],A853)</f>
        <v>0</v>
      </c>
      <c r="X853" t="str">
        <f t="shared" si="53"/>
        <v/>
      </c>
      <c r="Y853" t="str">
        <f t="shared" si="54"/>
        <v/>
      </c>
      <c r="Z853" t="str">
        <f t="shared" si="55"/>
        <v/>
      </c>
    </row>
    <row r="854" spans="1:26" x14ac:dyDescent="0.25">
      <c r="A854">
        <v>862</v>
      </c>
      <c r="B854" t="s">
        <v>416</v>
      </c>
      <c r="C854">
        <v>8200</v>
      </c>
      <c r="D854">
        <v>378</v>
      </c>
      <c r="E854">
        <f>IFERROR(IF(OR(HLOOKUP($A854,'Z-scores'!$C$2:$UD$20,3,FALSE)&gt;3,HLOOKUP(A854,'Z-scores'!$C$2:$UD$20,3,FALSE)&lt;-3),"",'Total-corrected counts'!E854),"")</f>
        <v>22.669726902355617</v>
      </c>
      <c r="F854">
        <f>IFERROR(IF(OR(HLOOKUP($A854,'Z-scores'!$C$2:$UD$20,4,FALSE)&gt;3,HLOOKUP($A854,'Z-scores'!$C$2:$UD$20,4,FALSE)&lt;-3),"",'Total-corrected counts'!F854),"")</f>
        <v>2.2148067212001301</v>
      </c>
      <c r="G854">
        <f>IFERROR(IF(OR(HLOOKUP($A854,'Z-scores'!$C$2:$UD$20,5,FALSE)&gt;3,HLOOKUP($A854,'Z-scores'!$C$2:$UD$20,5,FALSE)&lt;-3),"",'Total-corrected counts'!G854),"")</f>
        <v>0.40291549653291214</v>
      </c>
      <c r="H854">
        <f>IFERROR(IF(OR(HLOOKUP($A854,'Z-scores'!$C$2:$UD$20,6,FALSE)&gt;3,HLOOKUP($A854,'Z-scores'!$C$2:$UD$20,6,FALSE)&lt;-3),"",'Total-corrected counts'!H854),"")</f>
        <v>26.204086134241148</v>
      </c>
      <c r="I854">
        <f>IFERROR(IF(OR(HLOOKUP($A854,'Z-scores'!$C$2:$UD$20,7,FALSE)&gt;3,HLOOKUP($A854,'Z-scores'!$C$2:$UD$20,7,FALSE)&lt;-3),"",'Total-corrected counts'!I854),"")</f>
        <v>2.4873860589399674</v>
      </c>
      <c r="J854">
        <f>IFERROR(IF(OR(HLOOKUP($A854,'Z-scores'!$C$2:$UD$20,8,FALSE)&gt;3,HLOOKUP($A854,'Z-scores'!$C$2:$UD$20,8,FALSE)&lt;-3),"",'Total-corrected counts'!J854),"")</f>
        <v>32.429623230595972</v>
      </c>
      <c r="K854">
        <f>IFERROR(IF(OR(HLOOKUP($A854,'Z-scores'!$C$2:$UD$20,9,FALSE)&gt;3,HLOOKUP($A854,'Z-scores'!$C$2:$UD$20,9,FALSE)&lt;-3),"",'Total-corrected counts'!K854),"")</f>
        <v>33.339651039634319</v>
      </c>
      <c r="L854">
        <f>IFERROR(IF(OR(HLOOKUP($A854,'Z-scores'!$C$2:$UD$20,10,FALSE)&gt;3,HLOOKUP($A854,'Z-scores'!$C$2:$UD$20,10,FALSE)&lt;-3),"",'Total-corrected counts'!L854),"")</f>
        <v>90.577633057396397</v>
      </c>
      <c r="M854">
        <f>IFERROR(IF(OR(HLOOKUP($A854,'Z-scores'!$C$2:$UD$20,11,FALSE)&gt;3,HLOOKUP($A854,'Z-scores'!$C$2:$UD$20,11,FALSE)&lt;-3),"",'Total-corrected counts'!M854),"")</f>
        <v>122.4067020963864</v>
      </c>
      <c r="N854">
        <f>IFERROR(IF(OR(HLOOKUP($A854,'Z-scores'!$C$2:$UD$20,12,FALSE)&gt;3,HLOOKUP($A854,'Z-scores'!$C$2:$UD$20,12,FALSE)&lt;-3),"",'Total-corrected counts'!N854),"")</f>
        <v>26.365300075970922</v>
      </c>
      <c r="O854">
        <f>IFERROR(IF(OR(HLOOKUP($A854,'Z-scores'!$C$2:$UD$20,13,FALSE)&gt;3,HLOOKUP($A854,'Z-scores'!$C$2:$UD$20,13,FALSE)&lt;-3),"",'Total-corrected counts'!O854),"")</f>
        <v>60.249701578378627</v>
      </c>
      <c r="P854">
        <f>IFERROR(IF(OR(HLOOKUP($A854,'Z-scores'!$C$2:$UD$20,14,FALSE)&gt;3,HLOOKUP($A854,'Z-scores'!$C$2:$UD$20,14,FALSE)&lt;-3),"",'Total-corrected counts'!P854),"")</f>
        <v>58.597798404939809</v>
      </c>
      <c r="Q854">
        <f>IFERROR(IF(OR(HLOOKUP($A854,'Z-scores'!$C$2:$UD$20,15,FALSE)&gt;3,HLOOKUP($A854,'Z-scores'!$C$2:$UD$20,15,FALSE)&lt;-3),"",'Total-corrected counts'!Q854),"")</f>
        <v>8.3274176814284928</v>
      </c>
      <c r="R854">
        <f>IFERROR(IF(OR(HLOOKUP($A854,'Z-scores'!$C$2:$UD$20,16,FALSE)&gt;3,HLOOKUP($A854,'Z-scores'!$C$2:$UD$20,16,FALSE)&lt;-3),"",'Total-corrected counts'!R854),"")</f>
        <v>46.476776637796483</v>
      </c>
      <c r="S854">
        <f>IFERROR(IF(OR(HLOOKUP($A854,'Z-scores'!$C$2:$UD$20,17,FALSE)&gt;3,HLOOKUP($A854,'Z-scores'!$C$2:$UD$20,17,FALSE)&lt;-3),"",'Total-corrected counts'!S854),"")</f>
        <v>23.803862685640272</v>
      </c>
      <c r="T854">
        <f>IFERROR(IF(OR(HLOOKUP($A854,'Z-scores'!$C$2:$UD$20,18,FALSE)&gt;3,HLOOKUP($A854,'Z-scores'!$C$2:$UD$20,18,FALSE)&lt;-3),"",'Total-corrected counts'!T854),"")</f>
        <v>61.03061324426163</v>
      </c>
      <c r="U854">
        <f>IFERROR(IF(OR(HLOOKUP($A854,'Z-scores'!$C$2:$UD$20,19,FALSE)&gt;3,HLOOKUP($A854,'Z-scores'!$C$2:$UD$20,19,FALSE)&lt;-3),"",'Total-corrected counts'!U854),"")</f>
        <v>84.433026822251065</v>
      </c>
      <c r="V854">
        <f t="shared" si="52"/>
        <v>1</v>
      </c>
      <c r="W854" s="10">
        <f>SUMIFS(Tabel132[Cluster],Tabel132[ID],A854)</f>
        <v>11</v>
      </c>
      <c r="X854">
        <f t="shared" si="53"/>
        <v>0.59930291726600626</v>
      </c>
      <c r="Y854">
        <f t="shared" si="54"/>
        <v>36.970281193031433</v>
      </c>
      <c r="Z854">
        <f t="shared" si="55"/>
        <v>46.160562141333415</v>
      </c>
    </row>
    <row r="855" spans="1:26" x14ac:dyDescent="0.25">
      <c r="A855">
        <v>863</v>
      </c>
      <c r="B855" t="s">
        <v>417</v>
      </c>
      <c r="C855">
        <v>109700</v>
      </c>
      <c r="D855">
        <v>1000</v>
      </c>
      <c r="E855" t="str">
        <f>IFERROR(IF(OR(HLOOKUP($A855,'Z-scores'!$C$2:$UD$20,3,FALSE)&gt;3,HLOOKUP(A855,'Z-scores'!$C$2:$UD$20,3,FALSE)&lt;-3),"",'Total-corrected counts'!E855),"")</f>
        <v/>
      </c>
      <c r="F855">
        <f>IFERROR(IF(OR(HLOOKUP($A855,'Z-scores'!$C$2:$UD$20,4,FALSE)&gt;3,HLOOKUP($A855,'Z-scores'!$C$2:$UD$20,4,FALSE)&lt;-3),"",'Total-corrected counts'!F855),"")</f>
        <v>6.2014588193603633</v>
      </c>
      <c r="G855">
        <f>IFERROR(IF(OR(HLOOKUP($A855,'Z-scores'!$C$2:$UD$20,5,FALSE)&gt;3,HLOOKUP($A855,'Z-scores'!$C$2:$UD$20,5,FALSE)&lt;-3),"",'Total-corrected counts'!G855),"")</f>
        <v>10.95930150569521</v>
      </c>
      <c r="H855">
        <f>IFERROR(IF(OR(HLOOKUP($A855,'Z-scores'!$C$2:$UD$20,6,FALSE)&gt;3,HLOOKUP($A855,'Z-scores'!$C$2:$UD$20,6,FALSE)&lt;-3),"",'Total-corrected counts'!H855),"")</f>
        <v>15.182175637180205</v>
      </c>
      <c r="I855">
        <f>IFERROR(IF(OR(HLOOKUP($A855,'Z-scores'!$C$2:$UD$20,7,FALSE)&gt;3,HLOOKUP($A855,'Z-scores'!$C$2:$UD$20,7,FALSE)&lt;-3),"",'Total-corrected counts'!I855),"")</f>
        <v>18.673866130606239</v>
      </c>
      <c r="J855">
        <f>IFERROR(IF(OR(HLOOKUP($A855,'Z-scores'!$C$2:$UD$20,8,FALSE)&gt;3,HLOOKUP($A855,'Z-scores'!$C$2:$UD$20,8,FALSE)&lt;-3),"",'Total-corrected counts'!J855),"")</f>
        <v>8.4365341869468917</v>
      </c>
      <c r="K855">
        <f>IFERROR(IF(OR(HLOOKUP($A855,'Z-scores'!$C$2:$UD$20,9,FALSE)&gt;3,HLOOKUP($A855,'Z-scores'!$C$2:$UD$20,9,FALSE)&lt;-3),"",'Total-corrected counts'!K855),"")</f>
        <v>5.8197223925525385</v>
      </c>
      <c r="L855">
        <f>IFERROR(IF(OR(HLOOKUP($A855,'Z-scores'!$C$2:$UD$20,10,FALSE)&gt;3,HLOOKUP($A855,'Z-scores'!$C$2:$UD$20,10,FALSE)&lt;-3),"",'Total-corrected counts'!L855),"")</f>
        <v>3.1353796058329526</v>
      </c>
      <c r="M855">
        <f>IFERROR(IF(OR(HLOOKUP($A855,'Z-scores'!$C$2:$UD$20,11,FALSE)&gt;3,HLOOKUP($A855,'Z-scores'!$C$2:$UD$20,11,FALSE)&lt;-3),"",'Total-corrected counts'!M855),"")</f>
        <v>5.0223332562320708</v>
      </c>
      <c r="N855">
        <f>IFERROR(IF(OR(HLOOKUP($A855,'Z-scores'!$C$2:$UD$20,12,FALSE)&gt;3,HLOOKUP($A855,'Z-scores'!$C$2:$UD$20,12,FALSE)&lt;-3),"",'Total-corrected counts'!N855),"")</f>
        <v>5.7825875383863918</v>
      </c>
      <c r="O855">
        <f>IFERROR(IF(OR(HLOOKUP($A855,'Z-scores'!$C$2:$UD$20,13,FALSE)&gt;3,HLOOKUP($A855,'Z-scores'!$C$2:$UD$20,13,FALSE)&lt;-3),"",'Total-corrected counts'!O855),"")</f>
        <v>8.3056618162005496</v>
      </c>
      <c r="P855">
        <f>IFERROR(IF(OR(HLOOKUP($A855,'Z-scores'!$C$2:$UD$20,14,FALSE)&gt;3,HLOOKUP($A855,'Z-scores'!$C$2:$UD$20,14,FALSE)&lt;-3),"",'Total-corrected counts'!P855),"")</f>
        <v>5.4063317761103384</v>
      </c>
      <c r="Q855">
        <f>IFERROR(IF(OR(HLOOKUP($A855,'Z-scores'!$C$2:$UD$20,15,FALSE)&gt;3,HLOOKUP($A855,'Z-scores'!$C$2:$UD$20,15,FALSE)&lt;-3),"",'Total-corrected counts'!Q855),"")</f>
        <v>10.394645489932991</v>
      </c>
      <c r="R855">
        <f>IFERROR(IF(OR(HLOOKUP($A855,'Z-scores'!$C$2:$UD$20,16,FALSE)&gt;3,HLOOKUP($A855,'Z-scores'!$C$2:$UD$20,16,FALSE)&lt;-3),"",'Total-corrected counts'!R855),"")</f>
        <v>5.437450288601589</v>
      </c>
      <c r="S855">
        <f>IFERROR(IF(OR(HLOOKUP($A855,'Z-scores'!$C$2:$UD$20,17,FALSE)&gt;3,HLOOKUP($A855,'Z-scores'!$C$2:$UD$20,17,FALSE)&lt;-3),"",'Total-corrected counts'!S855),"")</f>
        <v>5.6021861554346097</v>
      </c>
      <c r="T855">
        <f>IFERROR(IF(OR(HLOOKUP($A855,'Z-scores'!$C$2:$UD$20,18,FALSE)&gt;3,HLOOKUP($A855,'Z-scores'!$C$2:$UD$20,18,FALSE)&lt;-3),"",'Total-corrected counts'!T855),"")</f>
        <v>0.49827921849200091</v>
      </c>
      <c r="U855">
        <f>IFERROR(IF(OR(HLOOKUP($A855,'Z-scores'!$C$2:$UD$20,19,FALSE)&gt;3,HLOOKUP($A855,'Z-scores'!$C$2:$UD$20,19,FALSE)&lt;-3),"",'Total-corrected counts'!U855),"")</f>
        <v>5.5328215654196482</v>
      </c>
      <c r="V855">
        <f t="shared" si="52"/>
        <v>1</v>
      </c>
      <c r="W855" s="10">
        <f>SUMIFS(Tabel132[Cluster],Tabel132[ID],A855)</f>
        <v>0</v>
      </c>
      <c r="X855">
        <f t="shared" si="53"/>
        <v>0.14671651739307787</v>
      </c>
      <c r="Y855">
        <f t="shared" si="54"/>
        <v>9.1788464418008093</v>
      </c>
      <c r="Z855">
        <f t="shared" si="55"/>
        <v>5.869995481072265</v>
      </c>
    </row>
    <row r="856" spans="1:26" x14ac:dyDescent="0.25">
      <c r="A856">
        <v>864</v>
      </c>
      <c r="B856" t="s">
        <v>1041</v>
      </c>
      <c r="C856">
        <v>63600</v>
      </c>
      <c r="D856">
        <v>549</v>
      </c>
      <c r="E856" t="str">
        <f>IFERROR(IF(OR(HLOOKUP($A856,'Z-scores'!$C$2:$UD$20,3,FALSE)&gt;3,HLOOKUP(A856,'Z-scores'!$C$2:$UD$20,3,FALSE)&lt;-3),"",'Total-corrected counts'!E856),"")</f>
        <v/>
      </c>
      <c r="F856" t="str">
        <f>IFERROR(IF(OR(HLOOKUP($A856,'Z-scores'!$C$2:$UD$20,4,FALSE)&gt;3,HLOOKUP($A856,'Z-scores'!$C$2:$UD$20,4,FALSE)&lt;-3),"",'Total-corrected counts'!F856),"")</f>
        <v/>
      </c>
      <c r="G856" t="str">
        <f>IFERROR(IF(OR(HLOOKUP($A856,'Z-scores'!$C$2:$UD$20,5,FALSE)&gt;3,HLOOKUP($A856,'Z-scores'!$C$2:$UD$20,5,FALSE)&lt;-3),"",'Total-corrected counts'!G856),"")</f>
        <v/>
      </c>
      <c r="H856" t="str">
        <f>IFERROR(IF(OR(HLOOKUP($A856,'Z-scores'!$C$2:$UD$20,6,FALSE)&gt;3,HLOOKUP($A856,'Z-scores'!$C$2:$UD$20,6,FALSE)&lt;-3),"",'Total-corrected counts'!H856),"")</f>
        <v/>
      </c>
      <c r="I856" t="str">
        <f>IFERROR(IF(OR(HLOOKUP($A856,'Z-scores'!$C$2:$UD$20,7,FALSE)&gt;3,HLOOKUP($A856,'Z-scores'!$C$2:$UD$20,7,FALSE)&lt;-3),"",'Total-corrected counts'!I856),"")</f>
        <v/>
      </c>
      <c r="J856" t="str">
        <f>IFERROR(IF(OR(HLOOKUP($A856,'Z-scores'!$C$2:$UD$20,8,FALSE)&gt;3,HLOOKUP($A856,'Z-scores'!$C$2:$UD$20,8,FALSE)&lt;-3),"",'Total-corrected counts'!J856),"")</f>
        <v/>
      </c>
      <c r="K856" t="str">
        <f>IFERROR(IF(OR(HLOOKUP($A856,'Z-scores'!$C$2:$UD$20,9,FALSE)&gt;3,HLOOKUP($A856,'Z-scores'!$C$2:$UD$20,9,FALSE)&lt;-3),"",'Total-corrected counts'!K856),"")</f>
        <v/>
      </c>
      <c r="L856" t="str">
        <f>IFERROR(IF(OR(HLOOKUP($A856,'Z-scores'!$C$2:$UD$20,10,FALSE)&gt;3,HLOOKUP($A856,'Z-scores'!$C$2:$UD$20,10,FALSE)&lt;-3),"",'Total-corrected counts'!L856),"")</f>
        <v/>
      </c>
      <c r="M856" t="str">
        <f>IFERROR(IF(OR(HLOOKUP($A856,'Z-scores'!$C$2:$UD$20,11,FALSE)&gt;3,HLOOKUP($A856,'Z-scores'!$C$2:$UD$20,11,FALSE)&lt;-3),"",'Total-corrected counts'!M856),"")</f>
        <v/>
      </c>
      <c r="N856" t="str">
        <f>IFERROR(IF(OR(HLOOKUP($A856,'Z-scores'!$C$2:$UD$20,12,FALSE)&gt;3,HLOOKUP($A856,'Z-scores'!$C$2:$UD$20,12,FALSE)&lt;-3),"",'Total-corrected counts'!N856),"")</f>
        <v/>
      </c>
      <c r="O856" t="str">
        <f>IFERROR(IF(OR(HLOOKUP($A856,'Z-scores'!$C$2:$UD$20,13,FALSE)&gt;3,HLOOKUP($A856,'Z-scores'!$C$2:$UD$20,13,FALSE)&lt;-3),"",'Total-corrected counts'!O856),"")</f>
        <v/>
      </c>
      <c r="P856" t="str">
        <f>IFERROR(IF(OR(HLOOKUP($A856,'Z-scores'!$C$2:$UD$20,14,FALSE)&gt;3,HLOOKUP($A856,'Z-scores'!$C$2:$UD$20,14,FALSE)&lt;-3),"",'Total-corrected counts'!P856),"")</f>
        <v/>
      </c>
      <c r="Q856" t="str">
        <f>IFERROR(IF(OR(HLOOKUP($A856,'Z-scores'!$C$2:$UD$20,15,FALSE)&gt;3,HLOOKUP($A856,'Z-scores'!$C$2:$UD$20,15,FALSE)&lt;-3),"",'Total-corrected counts'!Q856),"")</f>
        <v/>
      </c>
      <c r="R856" t="str">
        <f>IFERROR(IF(OR(HLOOKUP($A856,'Z-scores'!$C$2:$UD$20,16,FALSE)&gt;3,HLOOKUP($A856,'Z-scores'!$C$2:$UD$20,16,FALSE)&lt;-3),"",'Total-corrected counts'!R856),"")</f>
        <v/>
      </c>
      <c r="S856" t="str">
        <f>IFERROR(IF(OR(HLOOKUP($A856,'Z-scores'!$C$2:$UD$20,17,FALSE)&gt;3,HLOOKUP($A856,'Z-scores'!$C$2:$UD$20,17,FALSE)&lt;-3),"",'Total-corrected counts'!S856),"")</f>
        <v/>
      </c>
      <c r="T856" t="str">
        <f>IFERROR(IF(OR(HLOOKUP($A856,'Z-scores'!$C$2:$UD$20,18,FALSE)&gt;3,HLOOKUP($A856,'Z-scores'!$C$2:$UD$20,18,FALSE)&lt;-3),"",'Total-corrected counts'!T856),"")</f>
        <v/>
      </c>
      <c r="U856" t="str">
        <f>IFERROR(IF(OR(HLOOKUP($A856,'Z-scores'!$C$2:$UD$20,19,FALSE)&gt;3,HLOOKUP($A856,'Z-scores'!$C$2:$UD$20,19,FALSE)&lt;-3),"",'Total-corrected counts'!U856),"")</f>
        <v/>
      </c>
      <c r="V856">
        <f t="shared" si="52"/>
        <v>1</v>
      </c>
      <c r="W856" s="10">
        <f>SUMIFS(Tabel132[Cluster],Tabel132[ID],A856)</f>
        <v>0</v>
      </c>
      <c r="X856" t="str">
        <f t="shared" si="53"/>
        <v/>
      </c>
      <c r="Y856" t="str">
        <f t="shared" si="54"/>
        <v/>
      </c>
      <c r="Z856" t="str">
        <f t="shared" si="55"/>
        <v/>
      </c>
    </row>
    <row r="857" spans="1:26" x14ac:dyDescent="0.25">
      <c r="A857">
        <v>865</v>
      </c>
      <c r="B857" t="s">
        <v>1042</v>
      </c>
      <c r="C857">
        <v>3100</v>
      </c>
      <c r="D857">
        <v>322</v>
      </c>
      <c r="E857" t="str">
        <f>IFERROR(IF(OR(HLOOKUP($A857,'Z-scores'!$C$2:$UD$20,3,FALSE)&gt;3,HLOOKUP(A857,'Z-scores'!$C$2:$UD$20,3,FALSE)&lt;-3),"",'Total-corrected counts'!E857),"")</f>
        <v/>
      </c>
      <c r="F857" t="str">
        <f>IFERROR(IF(OR(HLOOKUP($A857,'Z-scores'!$C$2:$UD$20,4,FALSE)&gt;3,HLOOKUP($A857,'Z-scores'!$C$2:$UD$20,4,FALSE)&lt;-3),"",'Total-corrected counts'!F857),"")</f>
        <v/>
      </c>
      <c r="G857" t="str">
        <f>IFERROR(IF(OR(HLOOKUP($A857,'Z-scores'!$C$2:$UD$20,5,FALSE)&gt;3,HLOOKUP($A857,'Z-scores'!$C$2:$UD$20,5,FALSE)&lt;-3),"",'Total-corrected counts'!G857),"")</f>
        <v/>
      </c>
      <c r="H857" t="str">
        <f>IFERROR(IF(OR(HLOOKUP($A857,'Z-scores'!$C$2:$UD$20,6,FALSE)&gt;3,HLOOKUP($A857,'Z-scores'!$C$2:$UD$20,6,FALSE)&lt;-3),"",'Total-corrected counts'!H857),"")</f>
        <v/>
      </c>
      <c r="I857" t="str">
        <f>IFERROR(IF(OR(HLOOKUP($A857,'Z-scores'!$C$2:$UD$20,7,FALSE)&gt;3,HLOOKUP($A857,'Z-scores'!$C$2:$UD$20,7,FALSE)&lt;-3),"",'Total-corrected counts'!I857),"")</f>
        <v/>
      </c>
      <c r="J857" t="str">
        <f>IFERROR(IF(OR(HLOOKUP($A857,'Z-scores'!$C$2:$UD$20,8,FALSE)&gt;3,HLOOKUP($A857,'Z-scores'!$C$2:$UD$20,8,FALSE)&lt;-3),"",'Total-corrected counts'!J857),"")</f>
        <v/>
      </c>
      <c r="K857" t="str">
        <f>IFERROR(IF(OR(HLOOKUP($A857,'Z-scores'!$C$2:$UD$20,9,FALSE)&gt;3,HLOOKUP($A857,'Z-scores'!$C$2:$UD$20,9,FALSE)&lt;-3),"",'Total-corrected counts'!K857),"")</f>
        <v/>
      </c>
      <c r="L857" t="str">
        <f>IFERROR(IF(OR(HLOOKUP($A857,'Z-scores'!$C$2:$UD$20,10,FALSE)&gt;3,HLOOKUP($A857,'Z-scores'!$C$2:$UD$20,10,FALSE)&lt;-3),"",'Total-corrected counts'!L857),"")</f>
        <v/>
      </c>
      <c r="M857" t="str">
        <f>IFERROR(IF(OR(HLOOKUP($A857,'Z-scores'!$C$2:$UD$20,11,FALSE)&gt;3,HLOOKUP($A857,'Z-scores'!$C$2:$UD$20,11,FALSE)&lt;-3),"",'Total-corrected counts'!M857),"")</f>
        <v/>
      </c>
      <c r="N857" t="str">
        <f>IFERROR(IF(OR(HLOOKUP($A857,'Z-scores'!$C$2:$UD$20,12,FALSE)&gt;3,HLOOKUP($A857,'Z-scores'!$C$2:$UD$20,12,FALSE)&lt;-3),"",'Total-corrected counts'!N857),"")</f>
        <v/>
      </c>
      <c r="O857" t="str">
        <f>IFERROR(IF(OR(HLOOKUP($A857,'Z-scores'!$C$2:$UD$20,13,FALSE)&gt;3,HLOOKUP($A857,'Z-scores'!$C$2:$UD$20,13,FALSE)&lt;-3),"",'Total-corrected counts'!O857),"")</f>
        <v/>
      </c>
      <c r="P857" t="str">
        <f>IFERROR(IF(OR(HLOOKUP($A857,'Z-scores'!$C$2:$UD$20,14,FALSE)&gt;3,HLOOKUP($A857,'Z-scores'!$C$2:$UD$20,14,FALSE)&lt;-3),"",'Total-corrected counts'!P857),"")</f>
        <v/>
      </c>
      <c r="Q857" t="str">
        <f>IFERROR(IF(OR(HLOOKUP($A857,'Z-scores'!$C$2:$UD$20,15,FALSE)&gt;3,HLOOKUP($A857,'Z-scores'!$C$2:$UD$20,15,FALSE)&lt;-3),"",'Total-corrected counts'!Q857),"")</f>
        <v/>
      </c>
      <c r="R857" t="str">
        <f>IFERROR(IF(OR(HLOOKUP($A857,'Z-scores'!$C$2:$UD$20,16,FALSE)&gt;3,HLOOKUP($A857,'Z-scores'!$C$2:$UD$20,16,FALSE)&lt;-3),"",'Total-corrected counts'!R857),"")</f>
        <v/>
      </c>
      <c r="S857" t="str">
        <f>IFERROR(IF(OR(HLOOKUP($A857,'Z-scores'!$C$2:$UD$20,17,FALSE)&gt;3,HLOOKUP($A857,'Z-scores'!$C$2:$UD$20,17,FALSE)&lt;-3),"",'Total-corrected counts'!S857),"")</f>
        <v/>
      </c>
      <c r="T857" t="str">
        <f>IFERROR(IF(OR(HLOOKUP($A857,'Z-scores'!$C$2:$UD$20,18,FALSE)&gt;3,HLOOKUP($A857,'Z-scores'!$C$2:$UD$20,18,FALSE)&lt;-3),"",'Total-corrected counts'!T857),"")</f>
        <v/>
      </c>
      <c r="U857" t="str">
        <f>IFERROR(IF(OR(HLOOKUP($A857,'Z-scores'!$C$2:$UD$20,19,FALSE)&gt;3,HLOOKUP($A857,'Z-scores'!$C$2:$UD$20,19,FALSE)&lt;-3),"",'Total-corrected counts'!U857),"")</f>
        <v/>
      </c>
      <c r="V857">
        <f t="shared" si="52"/>
        <v>1</v>
      </c>
      <c r="W857" s="10">
        <f>SUMIFS(Tabel132[Cluster],Tabel132[ID],A857)</f>
        <v>0</v>
      </c>
      <c r="X857" t="str">
        <f t="shared" si="53"/>
        <v/>
      </c>
      <c r="Y857" t="str">
        <f t="shared" si="54"/>
        <v/>
      </c>
      <c r="Z857" t="str">
        <f t="shared" si="55"/>
        <v/>
      </c>
    </row>
    <row r="858" spans="1:26" x14ac:dyDescent="0.25">
      <c r="A858">
        <v>866</v>
      </c>
      <c r="B858" t="s">
        <v>1043</v>
      </c>
      <c r="C858">
        <v>104900</v>
      </c>
      <c r="D858">
        <v>326</v>
      </c>
      <c r="E858" t="str">
        <f>IFERROR(IF(OR(HLOOKUP($A858,'Z-scores'!$C$2:$UD$20,3,FALSE)&gt;3,HLOOKUP(A858,'Z-scores'!$C$2:$UD$20,3,FALSE)&lt;-3),"",'Total-corrected counts'!E858),"")</f>
        <v/>
      </c>
      <c r="F858" t="str">
        <f>IFERROR(IF(OR(HLOOKUP($A858,'Z-scores'!$C$2:$UD$20,4,FALSE)&gt;3,HLOOKUP($A858,'Z-scores'!$C$2:$UD$20,4,FALSE)&lt;-3),"",'Total-corrected counts'!F858),"")</f>
        <v/>
      </c>
      <c r="G858" t="str">
        <f>IFERROR(IF(OR(HLOOKUP($A858,'Z-scores'!$C$2:$UD$20,5,FALSE)&gt;3,HLOOKUP($A858,'Z-scores'!$C$2:$UD$20,5,FALSE)&lt;-3),"",'Total-corrected counts'!G858),"")</f>
        <v/>
      </c>
      <c r="H858" t="str">
        <f>IFERROR(IF(OR(HLOOKUP($A858,'Z-scores'!$C$2:$UD$20,6,FALSE)&gt;3,HLOOKUP($A858,'Z-scores'!$C$2:$UD$20,6,FALSE)&lt;-3),"",'Total-corrected counts'!H858),"")</f>
        <v/>
      </c>
      <c r="I858" t="str">
        <f>IFERROR(IF(OR(HLOOKUP($A858,'Z-scores'!$C$2:$UD$20,7,FALSE)&gt;3,HLOOKUP($A858,'Z-scores'!$C$2:$UD$20,7,FALSE)&lt;-3),"",'Total-corrected counts'!I858),"")</f>
        <v/>
      </c>
      <c r="J858" t="str">
        <f>IFERROR(IF(OR(HLOOKUP($A858,'Z-scores'!$C$2:$UD$20,8,FALSE)&gt;3,HLOOKUP($A858,'Z-scores'!$C$2:$UD$20,8,FALSE)&lt;-3),"",'Total-corrected counts'!J858),"")</f>
        <v/>
      </c>
      <c r="K858" t="str">
        <f>IFERROR(IF(OR(HLOOKUP($A858,'Z-scores'!$C$2:$UD$20,9,FALSE)&gt;3,HLOOKUP($A858,'Z-scores'!$C$2:$UD$20,9,FALSE)&lt;-3),"",'Total-corrected counts'!K858),"")</f>
        <v/>
      </c>
      <c r="L858" t="str">
        <f>IFERROR(IF(OR(HLOOKUP($A858,'Z-scores'!$C$2:$UD$20,10,FALSE)&gt;3,HLOOKUP($A858,'Z-scores'!$C$2:$UD$20,10,FALSE)&lt;-3),"",'Total-corrected counts'!L858),"")</f>
        <v/>
      </c>
      <c r="M858" t="str">
        <f>IFERROR(IF(OR(HLOOKUP($A858,'Z-scores'!$C$2:$UD$20,11,FALSE)&gt;3,HLOOKUP($A858,'Z-scores'!$C$2:$UD$20,11,FALSE)&lt;-3),"",'Total-corrected counts'!M858),"")</f>
        <v/>
      </c>
      <c r="N858" t="str">
        <f>IFERROR(IF(OR(HLOOKUP($A858,'Z-scores'!$C$2:$UD$20,12,FALSE)&gt;3,HLOOKUP($A858,'Z-scores'!$C$2:$UD$20,12,FALSE)&lt;-3),"",'Total-corrected counts'!N858),"")</f>
        <v/>
      </c>
      <c r="O858" t="str">
        <f>IFERROR(IF(OR(HLOOKUP($A858,'Z-scores'!$C$2:$UD$20,13,FALSE)&gt;3,HLOOKUP($A858,'Z-scores'!$C$2:$UD$20,13,FALSE)&lt;-3),"",'Total-corrected counts'!O858),"")</f>
        <v/>
      </c>
      <c r="P858" t="str">
        <f>IFERROR(IF(OR(HLOOKUP($A858,'Z-scores'!$C$2:$UD$20,14,FALSE)&gt;3,HLOOKUP($A858,'Z-scores'!$C$2:$UD$20,14,FALSE)&lt;-3),"",'Total-corrected counts'!P858),"")</f>
        <v/>
      </c>
      <c r="Q858" t="str">
        <f>IFERROR(IF(OR(HLOOKUP($A858,'Z-scores'!$C$2:$UD$20,15,FALSE)&gt;3,HLOOKUP($A858,'Z-scores'!$C$2:$UD$20,15,FALSE)&lt;-3),"",'Total-corrected counts'!Q858),"")</f>
        <v/>
      </c>
      <c r="R858" t="str">
        <f>IFERROR(IF(OR(HLOOKUP($A858,'Z-scores'!$C$2:$UD$20,16,FALSE)&gt;3,HLOOKUP($A858,'Z-scores'!$C$2:$UD$20,16,FALSE)&lt;-3),"",'Total-corrected counts'!R858),"")</f>
        <v/>
      </c>
      <c r="S858" t="str">
        <f>IFERROR(IF(OR(HLOOKUP($A858,'Z-scores'!$C$2:$UD$20,17,FALSE)&gt;3,HLOOKUP($A858,'Z-scores'!$C$2:$UD$20,17,FALSE)&lt;-3),"",'Total-corrected counts'!S858),"")</f>
        <v/>
      </c>
      <c r="T858" t="str">
        <f>IFERROR(IF(OR(HLOOKUP($A858,'Z-scores'!$C$2:$UD$20,18,FALSE)&gt;3,HLOOKUP($A858,'Z-scores'!$C$2:$UD$20,18,FALSE)&lt;-3),"",'Total-corrected counts'!T858),"")</f>
        <v/>
      </c>
      <c r="U858" t="str">
        <f>IFERROR(IF(OR(HLOOKUP($A858,'Z-scores'!$C$2:$UD$20,19,FALSE)&gt;3,HLOOKUP($A858,'Z-scores'!$C$2:$UD$20,19,FALSE)&lt;-3),"",'Total-corrected counts'!U858),"")</f>
        <v/>
      </c>
      <c r="V858">
        <f t="shared" si="52"/>
        <v>1</v>
      </c>
      <c r="W858" s="10">
        <f>SUMIFS(Tabel132[Cluster],Tabel132[ID],A858)</f>
        <v>0</v>
      </c>
      <c r="X858" t="str">
        <f t="shared" si="53"/>
        <v/>
      </c>
      <c r="Y858" t="str">
        <f t="shared" si="54"/>
        <v/>
      </c>
      <c r="Z858" t="str">
        <f t="shared" si="55"/>
        <v/>
      </c>
    </row>
    <row r="859" spans="1:26" x14ac:dyDescent="0.25">
      <c r="A859">
        <v>867</v>
      </c>
      <c r="B859" t="s">
        <v>418</v>
      </c>
      <c r="C859">
        <v>85400</v>
      </c>
      <c r="D859">
        <v>1132</v>
      </c>
      <c r="E859" t="str">
        <f>IFERROR(IF(OR(HLOOKUP($A859,'Z-scores'!$C$2:$UD$20,3,FALSE)&gt;3,HLOOKUP(A859,'Z-scores'!$C$2:$UD$20,3,FALSE)&lt;-3),"",'Total-corrected counts'!E859),"")</f>
        <v/>
      </c>
      <c r="F859">
        <f>IFERROR(IF(OR(HLOOKUP($A859,'Z-scores'!$C$2:$UD$20,4,FALSE)&gt;3,HLOOKUP($A859,'Z-scores'!$C$2:$UD$20,4,FALSE)&lt;-3),"",'Total-corrected counts'!F859),"")</f>
        <v>6.5049693700433444</v>
      </c>
      <c r="G859">
        <f>IFERROR(IF(OR(HLOOKUP($A859,'Z-scores'!$C$2:$UD$20,5,FALSE)&gt;3,HLOOKUP($A859,'Z-scores'!$C$2:$UD$20,5,FALSE)&lt;-3),"",'Total-corrected counts'!G859),"")</f>
        <v>14.917946259131073</v>
      </c>
      <c r="H859">
        <f>IFERROR(IF(OR(HLOOKUP($A859,'Z-scores'!$C$2:$UD$20,6,FALSE)&gt;3,HLOOKUP($A859,'Z-scores'!$C$2:$UD$20,6,FALSE)&lt;-3),"",'Total-corrected counts'!H859),"")</f>
        <v>11.280181990658948</v>
      </c>
      <c r="I859">
        <f>IFERROR(IF(OR(HLOOKUP($A859,'Z-scores'!$C$2:$UD$20,7,FALSE)&gt;3,HLOOKUP($A859,'Z-scores'!$C$2:$UD$20,7,FALSE)&lt;-3),"",'Total-corrected counts'!I859),"")</f>
        <v>38.277423585222216</v>
      </c>
      <c r="J859">
        <f>IFERROR(IF(OR(HLOOKUP($A859,'Z-scores'!$C$2:$UD$20,8,FALSE)&gt;3,HLOOKUP($A859,'Z-scores'!$C$2:$UD$20,8,FALSE)&lt;-3),"",'Total-corrected counts'!J859),"")</f>
        <v>36.374233019934081</v>
      </c>
      <c r="K859">
        <f>IFERROR(IF(OR(HLOOKUP($A859,'Z-scores'!$C$2:$UD$20,9,FALSE)&gt;3,HLOOKUP($A859,'Z-scores'!$C$2:$UD$20,9,FALSE)&lt;-3),"",'Total-corrected counts'!K859),"")</f>
        <v>18.047828752996267</v>
      </c>
      <c r="L859">
        <f>IFERROR(IF(OR(HLOOKUP($A859,'Z-scores'!$C$2:$UD$20,10,FALSE)&gt;3,HLOOKUP($A859,'Z-scores'!$C$2:$UD$20,10,FALSE)&lt;-3),"",'Total-corrected counts'!L859),"")</f>
        <v>9.3399915684306531</v>
      </c>
      <c r="M859">
        <f>IFERROR(IF(OR(HLOOKUP($A859,'Z-scores'!$C$2:$UD$20,11,FALSE)&gt;3,HLOOKUP($A859,'Z-scores'!$C$2:$UD$20,11,FALSE)&lt;-3),"",'Total-corrected counts'!M859),"")</f>
        <v>21.61907122774392</v>
      </c>
      <c r="N859">
        <f>IFERROR(IF(OR(HLOOKUP($A859,'Z-scores'!$C$2:$UD$20,12,FALSE)&gt;3,HLOOKUP($A859,'Z-scores'!$C$2:$UD$20,12,FALSE)&lt;-3),"",'Total-corrected counts'!N859),"")</f>
        <v>5.5809759284901945</v>
      </c>
      <c r="O859">
        <f>IFERROR(IF(OR(HLOOKUP($A859,'Z-scores'!$C$2:$UD$20,13,FALSE)&gt;3,HLOOKUP($A859,'Z-scores'!$C$2:$UD$20,13,FALSE)&lt;-3),"",'Total-corrected counts'!O859),"")</f>
        <v>16.675265113157913</v>
      </c>
      <c r="P859">
        <f>IFERROR(IF(OR(HLOOKUP($A859,'Z-scores'!$C$2:$UD$20,14,FALSE)&gt;3,HLOOKUP($A859,'Z-scores'!$C$2:$UD$20,14,FALSE)&lt;-3),"",'Total-corrected counts'!P859),"")</f>
        <v>16.210447768210681</v>
      </c>
      <c r="Q859">
        <f>IFERROR(IF(OR(HLOOKUP($A859,'Z-scores'!$C$2:$UD$20,15,FALSE)&gt;3,HLOOKUP($A859,'Z-scores'!$C$2:$UD$20,15,FALSE)&lt;-3),"",'Total-corrected counts'!Q859),"")</f>
        <v>5.5873657277031921</v>
      </c>
      <c r="R859">
        <f>IFERROR(IF(OR(HLOOKUP($A859,'Z-scores'!$C$2:$UD$20,16,FALSE)&gt;3,HLOOKUP($A859,'Z-scores'!$C$2:$UD$20,16,FALSE)&lt;-3),"",'Total-corrected counts'!R859),"")</f>
        <v>26.662339145434768</v>
      </c>
      <c r="S859">
        <f>IFERROR(IF(OR(HLOOKUP($A859,'Z-scores'!$C$2:$UD$20,17,FALSE)&gt;3,HLOOKUP($A859,'Z-scores'!$C$2:$UD$20,17,FALSE)&lt;-3),"",'Total-corrected counts'!S859),"")</f>
        <v>10.775522789280716</v>
      </c>
      <c r="T859">
        <f>IFERROR(IF(OR(HLOOKUP($A859,'Z-scores'!$C$2:$UD$20,18,FALSE)&gt;3,HLOOKUP($A859,'Z-scores'!$C$2:$UD$20,18,FALSE)&lt;-3),"",'Total-corrected counts'!T859),"")</f>
        <v>7.1305474370407032</v>
      </c>
      <c r="U859">
        <f>IFERROR(IF(OR(HLOOKUP($A859,'Z-scores'!$C$2:$UD$20,19,FALSE)&gt;3,HLOOKUP($A859,'Z-scores'!$C$2:$UD$20,19,FALSE)&lt;-3),"",'Total-corrected counts'!U859),"")</f>
        <v>34.793853577674305</v>
      </c>
      <c r="V859">
        <f t="shared" si="52"/>
        <v>1</v>
      </c>
      <c r="W859" s="10">
        <f>SUMIFS(Tabel132[Cluster],Tabel132[ID],A859)</f>
        <v>93</v>
      </c>
      <c r="X859">
        <f t="shared" si="53"/>
        <v>0.47865005923453274</v>
      </c>
      <c r="Y859">
        <f t="shared" si="54"/>
        <v>19.545205721770063</v>
      </c>
      <c r="Z859">
        <f t="shared" si="55"/>
        <v>15.42703968587406</v>
      </c>
    </row>
    <row r="860" spans="1:26" x14ac:dyDescent="0.25">
      <c r="A860">
        <v>868</v>
      </c>
      <c r="B860" t="s">
        <v>1044</v>
      </c>
      <c r="C860">
        <v>85800</v>
      </c>
      <c r="D860">
        <v>881</v>
      </c>
      <c r="E860" t="str">
        <f>IFERROR(IF(OR(HLOOKUP($A860,'Z-scores'!$C$2:$UD$20,3,FALSE)&gt;3,HLOOKUP(A860,'Z-scores'!$C$2:$UD$20,3,FALSE)&lt;-3),"",'Total-corrected counts'!E860),"")</f>
        <v/>
      </c>
      <c r="F860" t="str">
        <f>IFERROR(IF(OR(HLOOKUP($A860,'Z-scores'!$C$2:$UD$20,4,FALSE)&gt;3,HLOOKUP($A860,'Z-scores'!$C$2:$UD$20,4,FALSE)&lt;-3),"",'Total-corrected counts'!F860),"")</f>
        <v/>
      </c>
      <c r="G860" t="str">
        <f>IFERROR(IF(OR(HLOOKUP($A860,'Z-scores'!$C$2:$UD$20,5,FALSE)&gt;3,HLOOKUP($A860,'Z-scores'!$C$2:$UD$20,5,FALSE)&lt;-3),"",'Total-corrected counts'!G860),"")</f>
        <v/>
      </c>
      <c r="H860" t="str">
        <f>IFERROR(IF(OR(HLOOKUP($A860,'Z-scores'!$C$2:$UD$20,6,FALSE)&gt;3,HLOOKUP($A860,'Z-scores'!$C$2:$UD$20,6,FALSE)&lt;-3),"",'Total-corrected counts'!H860),"")</f>
        <v/>
      </c>
      <c r="I860" t="str">
        <f>IFERROR(IF(OR(HLOOKUP($A860,'Z-scores'!$C$2:$UD$20,7,FALSE)&gt;3,HLOOKUP($A860,'Z-scores'!$C$2:$UD$20,7,FALSE)&lt;-3),"",'Total-corrected counts'!I860),"")</f>
        <v/>
      </c>
      <c r="J860" t="str">
        <f>IFERROR(IF(OR(HLOOKUP($A860,'Z-scores'!$C$2:$UD$20,8,FALSE)&gt;3,HLOOKUP($A860,'Z-scores'!$C$2:$UD$20,8,FALSE)&lt;-3),"",'Total-corrected counts'!J860),"")</f>
        <v/>
      </c>
      <c r="K860" t="str">
        <f>IFERROR(IF(OR(HLOOKUP($A860,'Z-scores'!$C$2:$UD$20,9,FALSE)&gt;3,HLOOKUP($A860,'Z-scores'!$C$2:$UD$20,9,FALSE)&lt;-3),"",'Total-corrected counts'!K860),"")</f>
        <v/>
      </c>
      <c r="L860" t="str">
        <f>IFERROR(IF(OR(HLOOKUP($A860,'Z-scores'!$C$2:$UD$20,10,FALSE)&gt;3,HLOOKUP($A860,'Z-scores'!$C$2:$UD$20,10,FALSE)&lt;-3),"",'Total-corrected counts'!L860),"")</f>
        <v/>
      </c>
      <c r="M860" t="str">
        <f>IFERROR(IF(OR(HLOOKUP($A860,'Z-scores'!$C$2:$UD$20,11,FALSE)&gt;3,HLOOKUP($A860,'Z-scores'!$C$2:$UD$20,11,FALSE)&lt;-3),"",'Total-corrected counts'!M860),"")</f>
        <v/>
      </c>
      <c r="N860" t="str">
        <f>IFERROR(IF(OR(HLOOKUP($A860,'Z-scores'!$C$2:$UD$20,12,FALSE)&gt;3,HLOOKUP($A860,'Z-scores'!$C$2:$UD$20,12,FALSE)&lt;-3),"",'Total-corrected counts'!N860),"")</f>
        <v/>
      </c>
      <c r="O860" t="str">
        <f>IFERROR(IF(OR(HLOOKUP($A860,'Z-scores'!$C$2:$UD$20,13,FALSE)&gt;3,HLOOKUP($A860,'Z-scores'!$C$2:$UD$20,13,FALSE)&lt;-3),"",'Total-corrected counts'!O860),"")</f>
        <v/>
      </c>
      <c r="P860" t="str">
        <f>IFERROR(IF(OR(HLOOKUP($A860,'Z-scores'!$C$2:$UD$20,14,FALSE)&gt;3,HLOOKUP($A860,'Z-scores'!$C$2:$UD$20,14,FALSE)&lt;-3),"",'Total-corrected counts'!P860),"")</f>
        <v/>
      </c>
      <c r="Q860" t="str">
        <f>IFERROR(IF(OR(HLOOKUP($A860,'Z-scores'!$C$2:$UD$20,15,FALSE)&gt;3,HLOOKUP($A860,'Z-scores'!$C$2:$UD$20,15,FALSE)&lt;-3),"",'Total-corrected counts'!Q860),"")</f>
        <v/>
      </c>
      <c r="R860" t="str">
        <f>IFERROR(IF(OR(HLOOKUP($A860,'Z-scores'!$C$2:$UD$20,16,FALSE)&gt;3,HLOOKUP($A860,'Z-scores'!$C$2:$UD$20,16,FALSE)&lt;-3),"",'Total-corrected counts'!R860),"")</f>
        <v/>
      </c>
      <c r="S860" t="str">
        <f>IFERROR(IF(OR(HLOOKUP($A860,'Z-scores'!$C$2:$UD$20,17,FALSE)&gt;3,HLOOKUP($A860,'Z-scores'!$C$2:$UD$20,17,FALSE)&lt;-3),"",'Total-corrected counts'!S860),"")</f>
        <v/>
      </c>
      <c r="T860" t="str">
        <f>IFERROR(IF(OR(HLOOKUP($A860,'Z-scores'!$C$2:$UD$20,18,FALSE)&gt;3,HLOOKUP($A860,'Z-scores'!$C$2:$UD$20,18,FALSE)&lt;-3),"",'Total-corrected counts'!T860),"")</f>
        <v/>
      </c>
      <c r="U860" t="str">
        <f>IFERROR(IF(OR(HLOOKUP($A860,'Z-scores'!$C$2:$UD$20,19,FALSE)&gt;3,HLOOKUP($A860,'Z-scores'!$C$2:$UD$20,19,FALSE)&lt;-3),"",'Total-corrected counts'!U860),"")</f>
        <v/>
      </c>
      <c r="V860">
        <f t="shared" si="52"/>
        <v>1</v>
      </c>
      <c r="W860" s="10">
        <f>SUMIFS(Tabel132[Cluster],Tabel132[ID],A860)</f>
        <v>93</v>
      </c>
      <c r="X860" t="str">
        <f t="shared" si="53"/>
        <v/>
      </c>
      <c r="Y860" t="str">
        <f t="shared" si="54"/>
        <v/>
      </c>
      <c r="Z860" t="str">
        <f t="shared" si="55"/>
        <v/>
      </c>
    </row>
    <row r="861" spans="1:26" x14ac:dyDescent="0.25">
      <c r="A861">
        <v>869</v>
      </c>
      <c r="B861" t="s">
        <v>419</v>
      </c>
      <c r="C861">
        <v>17200</v>
      </c>
      <c r="D861">
        <v>425</v>
      </c>
      <c r="E861">
        <f>IFERROR(IF(OR(HLOOKUP($A861,'Z-scores'!$C$2:$UD$20,3,FALSE)&gt;3,HLOOKUP(A861,'Z-scores'!$C$2:$UD$20,3,FALSE)&lt;-3),"",'Total-corrected counts'!E861),"")</f>
        <v>0.7060358217920758</v>
      </c>
      <c r="F861">
        <f>IFERROR(IF(OR(HLOOKUP($A861,'Z-scores'!$C$2:$UD$20,4,FALSE)&gt;3,HLOOKUP($A861,'Z-scores'!$C$2:$UD$20,4,FALSE)&lt;-3),"",'Total-corrected counts'!F861),"")</f>
        <v>1.2878690934385941</v>
      </c>
      <c r="G861">
        <f>IFERROR(IF(OR(HLOOKUP($A861,'Z-scores'!$C$2:$UD$20,5,FALSE)&gt;3,HLOOKUP($A861,'Z-scores'!$C$2:$UD$20,5,FALSE)&lt;-3),"",'Total-corrected counts'!G861),"")</f>
        <v>1.7123908602648767</v>
      </c>
      <c r="H861">
        <f>IFERROR(IF(OR(HLOOKUP($A861,'Z-scores'!$C$2:$UD$20,6,FALSE)&gt;3,HLOOKUP($A861,'Z-scores'!$C$2:$UD$20,6,FALSE)&lt;-3),"",'Total-corrected counts'!H861),"")</f>
        <v>3.3296081742229693</v>
      </c>
      <c r="I861">
        <f>IFERROR(IF(OR(HLOOKUP($A861,'Z-scores'!$C$2:$UD$20,7,FALSE)&gt;3,HLOOKUP($A861,'Z-scores'!$C$2:$UD$20,7,FALSE)&lt;-3),"",'Total-corrected counts'!I861),"")</f>
        <v>1.0651430400906294</v>
      </c>
      <c r="J861">
        <f>IFERROR(IF(OR(HLOOKUP($A861,'Z-scores'!$C$2:$UD$20,8,FALSE)&gt;3,HLOOKUP($A861,'Z-scores'!$C$2:$UD$20,8,FALSE)&lt;-3),"",'Total-corrected counts'!J861),"")</f>
        <v>0.92205253825778422</v>
      </c>
      <c r="K861">
        <f>IFERROR(IF(OR(HLOOKUP($A861,'Z-scores'!$C$2:$UD$20,9,FALSE)&gt;3,HLOOKUP($A861,'Z-scores'!$C$2:$UD$20,9,FALSE)&lt;-3),"",'Total-corrected counts'!K861),"")</f>
        <v>2.3591058587435199</v>
      </c>
      <c r="L861">
        <f>IFERROR(IF(OR(HLOOKUP($A861,'Z-scores'!$C$2:$UD$20,10,FALSE)&gt;3,HLOOKUP($A861,'Z-scores'!$C$2:$UD$20,10,FALSE)&lt;-3),"",'Total-corrected counts'!L861),"")</f>
        <v>1.6713204931233321</v>
      </c>
      <c r="M861">
        <f>IFERROR(IF(OR(HLOOKUP($A861,'Z-scores'!$C$2:$UD$20,11,FALSE)&gt;3,HLOOKUP($A861,'Z-scores'!$C$2:$UD$20,11,FALSE)&lt;-3),"",'Total-corrected counts'!M861),"")</f>
        <v>0.42390335740674356</v>
      </c>
      <c r="N861">
        <f>IFERROR(IF(OR(HLOOKUP($A861,'Z-scores'!$C$2:$UD$20,12,FALSE)&gt;3,HLOOKUP($A861,'Z-scores'!$C$2:$UD$20,12,FALSE)&lt;-3),"",'Total-corrected counts'!N861),"")</f>
        <v>2.1077577398238829</v>
      </c>
      <c r="O861">
        <f>IFERROR(IF(OR(HLOOKUP($A861,'Z-scores'!$C$2:$UD$20,13,FALSE)&gt;3,HLOOKUP($A861,'Z-scores'!$C$2:$UD$20,13,FALSE)&lt;-3),"",'Total-corrected counts'!O861),"")</f>
        <v>2.5273711604402807</v>
      </c>
      <c r="P861">
        <f>IFERROR(IF(OR(HLOOKUP($A861,'Z-scores'!$C$2:$UD$20,14,FALSE)&gt;3,HLOOKUP($A861,'Z-scores'!$C$2:$UD$20,14,FALSE)&lt;-3),"",'Total-corrected counts'!P861),"")</f>
        <v>5.1114409519588664</v>
      </c>
      <c r="Q861">
        <f>IFERROR(IF(OR(HLOOKUP($A861,'Z-scores'!$C$2:$UD$20,15,FALSE)&gt;3,HLOOKUP($A861,'Z-scores'!$C$2:$UD$20,15,FALSE)&lt;-3),"",'Total-corrected counts'!Q861),"")</f>
        <v>5.0218034027349816</v>
      </c>
      <c r="R861">
        <f>IFERROR(IF(OR(HLOOKUP($A861,'Z-scores'!$C$2:$UD$20,16,FALSE)&gt;3,HLOOKUP($A861,'Z-scores'!$C$2:$UD$20,16,FALSE)&lt;-3),"",'Total-corrected counts'!R861),"")</f>
        <v>2.2719486467480481</v>
      </c>
      <c r="S861">
        <f>IFERROR(IF(OR(HLOOKUP($A861,'Z-scores'!$C$2:$UD$20,17,FALSE)&gt;3,HLOOKUP($A861,'Z-scores'!$C$2:$UD$20,17,FALSE)&lt;-3),"",'Total-corrected counts'!S861),"")</f>
        <v>3.6859344956783913</v>
      </c>
      <c r="T861">
        <f>IFERROR(IF(OR(HLOOKUP($A861,'Z-scores'!$C$2:$UD$20,18,FALSE)&gt;3,HLOOKUP($A861,'Z-scores'!$C$2:$UD$20,18,FALSE)&lt;-3),"",'Total-corrected counts'!T861),"")</f>
        <v>1.9415707479171069</v>
      </c>
      <c r="U861">
        <f>IFERROR(IF(OR(HLOOKUP($A861,'Z-scores'!$C$2:$UD$20,19,FALSE)&gt;3,HLOOKUP($A861,'Z-scores'!$C$2:$UD$20,19,FALSE)&lt;-3),"",'Total-corrected counts'!U861),"")</f>
        <v>0.93298559730605835</v>
      </c>
      <c r="V861">
        <f t="shared" si="52"/>
        <v>1</v>
      </c>
      <c r="W861" s="10">
        <f>SUMIFS(Tabel132[Cluster],Tabel132[ID],A861)</f>
        <v>21</v>
      </c>
      <c r="X861">
        <f t="shared" si="53"/>
        <v>2.7399303586584631E-2</v>
      </c>
      <c r="Y861">
        <f t="shared" si="54"/>
        <v>1.4974921374822805</v>
      </c>
      <c r="Z861">
        <f t="shared" si="55"/>
        <v>2.950101592825952</v>
      </c>
    </row>
    <row r="862" spans="1:26" x14ac:dyDescent="0.25">
      <c r="A862">
        <v>870</v>
      </c>
      <c r="B862" t="s">
        <v>1045</v>
      </c>
      <c r="C862">
        <v>46200</v>
      </c>
      <c r="D862">
        <v>518</v>
      </c>
      <c r="E862" t="str">
        <f>IFERROR(IF(OR(HLOOKUP($A862,'Z-scores'!$C$2:$UD$20,3,FALSE)&gt;3,HLOOKUP(A862,'Z-scores'!$C$2:$UD$20,3,FALSE)&lt;-3),"",'Total-corrected counts'!E862),"")</f>
        <v/>
      </c>
      <c r="F862" t="str">
        <f>IFERROR(IF(OR(HLOOKUP($A862,'Z-scores'!$C$2:$UD$20,4,FALSE)&gt;3,HLOOKUP($A862,'Z-scores'!$C$2:$UD$20,4,FALSE)&lt;-3),"",'Total-corrected counts'!F862),"")</f>
        <v/>
      </c>
      <c r="G862" t="str">
        <f>IFERROR(IF(OR(HLOOKUP($A862,'Z-scores'!$C$2:$UD$20,5,FALSE)&gt;3,HLOOKUP($A862,'Z-scores'!$C$2:$UD$20,5,FALSE)&lt;-3),"",'Total-corrected counts'!G862),"")</f>
        <v/>
      </c>
      <c r="H862" t="str">
        <f>IFERROR(IF(OR(HLOOKUP($A862,'Z-scores'!$C$2:$UD$20,6,FALSE)&gt;3,HLOOKUP($A862,'Z-scores'!$C$2:$UD$20,6,FALSE)&lt;-3),"",'Total-corrected counts'!H862),"")</f>
        <v/>
      </c>
      <c r="I862" t="str">
        <f>IFERROR(IF(OR(HLOOKUP($A862,'Z-scores'!$C$2:$UD$20,7,FALSE)&gt;3,HLOOKUP($A862,'Z-scores'!$C$2:$UD$20,7,FALSE)&lt;-3),"",'Total-corrected counts'!I862),"")</f>
        <v/>
      </c>
      <c r="J862" t="str">
        <f>IFERROR(IF(OR(HLOOKUP($A862,'Z-scores'!$C$2:$UD$20,8,FALSE)&gt;3,HLOOKUP($A862,'Z-scores'!$C$2:$UD$20,8,FALSE)&lt;-3),"",'Total-corrected counts'!J862),"")</f>
        <v/>
      </c>
      <c r="K862" t="str">
        <f>IFERROR(IF(OR(HLOOKUP($A862,'Z-scores'!$C$2:$UD$20,9,FALSE)&gt;3,HLOOKUP($A862,'Z-scores'!$C$2:$UD$20,9,FALSE)&lt;-3),"",'Total-corrected counts'!K862),"")</f>
        <v/>
      </c>
      <c r="L862" t="str">
        <f>IFERROR(IF(OR(HLOOKUP($A862,'Z-scores'!$C$2:$UD$20,10,FALSE)&gt;3,HLOOKUP($A862,'Z-scores'!$C$2:$UD$20,10,FALSE)&lt;-3),"",'Total-corrected counts'!L862),"")</f>
        <v/>
      </c>
      <c r="M862" t="str">
        <f>IFERROR(IF(OR(HLOOKUP($A862,'Z-scores'!$C$2:$UD$20,11,FALSE)&gt;3,HLOOKUP($A862,'Z-scores'!$C$2:$UD$20,11,FALSE)&lt;-3),"",'Total-corrected counts'!M862),"")</f>
        <v/>
      </c>
      <c r="N862" t="str">
        <f>IFERROR(IF(OR(HLOOKUP($A862,'Z-scores'!$C$2:$UD$20,12,FALSE)&gt;3,HLOOKUP($A862,'Z-scores'!$C$2:$UD$20,12,FALSE)&lt;-3),"",'Total-corrected counts'!N862),"")</f>
        <v/>
      </c>
      <c r="O862" t="str">
        <f>IFERROR(IF(OR(HLOOKUP($A862,'Z-scores'!$C$2:$UD$20,13,FALSE)&gt;3,HLOOKUP($A862,'Z-scores'!$C$2:$UD$20,13,FALSE)&lt;-3),"",'Total-corrected counts'!O862),"")</f>
        <v/>
      </c>
      <c r="P862" t="str">
        <f>IFERROR(IF(OR(HLOOKUP($A862,'Z-scores'!$C$2:$UD$20,14,FALSE)&gt;3,HLOOKUP($A862,'Z-scores'!$C$2:$UD$20,14,FALSE)&lt;-3),"",'Total-corrected counts'!P862),"")</f>
        <v/>
      </c>
      <c r="Q862" t="str">
        <f>IFERROR(IF(OR(HLOOKUP($A862,'Z-scores'!$C$2:$UD$20,15,FALSE)&gt;3,HLOOKUP($A862,'Z-scores'!$C$2:$UD$20,15,FALSE)&lt;-3),"",'Total-corrected counts'!Q862),"")</f>
        <v/>
      </c>
      <c r="R862" t="str">
        <f>IFERROR(IF(OR(HLOOKUP($A862,'Z-scores'!$C$2:$UD$20,16,FALSE)&gt;3,HLOOKUP($A862,'Z-scores'!$C$2:$UD$20,16,FALSE)&lt;-3),"",'Total-corrected counts'!R862),"")</f>
        <v/>
      </c>
      <c r="S862" t="str">
        <f>IFERROR(IF(OR(HLOOKUP($A862,'Z-scores'!$C$2:$UD$20,17,FALSE)&gt;3,HLOOKUP($A862,'Z-scores'!$C$2:$UD$20,17,FALSE)&lt;-3),"",'Total-corrected counts'!S862),"")</f>
        <v/>
      </c>
      <c r="T862" t="str">
        <f>IFERROR(IF(OR(HLOOKUP($A862,'Z-scores'!$C$2:$UD$20,18,FALSE)&gt;3,HLOOKUP($A862,'Z-scores'!$C$2:$UD$20,18,FALSE)&lt;-3),"",'Total-corrected counts'!T862),"")</f>
        <v/>
      </c>
      <c r="U862" t="str">
        <f>IFERROR(IF(OR(HLOOKUP($A862,'Z-scores'!$C$2:$UD$20,19,FALSE)&gt;3,HLOOKUP($A862,'Z-scores'!$C$2:$UD$20,19,FALSE)&lt;-3),"",'Total-corrected counts'!U862),"")</f>
        <v/>
      </c>
      <c r="V862">
        <f t="shared" si="52"/>
        <v>1</v>
      </c>
      <c r="W862" s="10">
        <f>SUMIFS(Tabel132[Cluster],Tabel132[ID],A862)</f>
        <v>0</v>
      </c>
      <c r="X862" t="str">
        <f t="shared" si="53"/>
        <v/>
      </c>
      <c r="Y862" t="str">
        <f t="shared" si="54"/>
        <v/>
      </c>
      <c r="Z862" t="str">
        <f t="shared" si="55"/>
        <v/>
      </c>
    </row>
    <row r="863" spans="1:26" x14ac:dyDescent="0.25">
      <c r="A863">
        <v>871</v>
      </c>
      <c r="B863" t="s">
        <v>1046</v>
      </c>
      <c r="C863">
        <v>103100</v>
      </c>
      <c r="D863">
        <v>967</v>
      </c>
      <c r="E863" t="str">
        <f>IFERROR(IF(OR(HLOOKUP($A863,'Z-scores'!$C$2:$UD$20,3,FALSE)&gt;3,HLOOKUP(A863,'Z-scores'!$C$2:$UD$20,3,FALSE)&lt;-3),"",'Total-corrected counts'!E863),"")</f>
        <v/>
      </c>
      <c r="F863" t="str">
        <f>IFERROR(IF(OR(HLOOKUP($A863,'Z-scores'!$C$2:$UD$20,4,FALSE)&gt;3,HLOOKUP($A863,'Z-scores'!$C$2:$UD$20,4,FALSE)&lt;-3),"",'Total-corrected counts'!F863),"")</f>
        <v/>
      </c>
      <c r="G863" t="str">
        <f>IFERROR(IF(OR(HLOOKUP($A863,'Z-scores'!$C$2:$UD$20,5,FALSE)&gt;3,HLOOKUP($A863,'Z-scores'!$C$2:$UD$20,5,FALSE)&lt;-3),"",'Total-corrected counts'!G863),"")</f>
        <v/>
      </c>
      <c r="H863" t="str">
        <f>IFERROR(IF(OR(HLOOKUP($A863,'Z-scores'!$C$2:$UD$20,6,FALSE)&gt;3,HLOOKUP($A863,'Z-scores'!$C$2:$UD$20,6,FALSE)&lt;-3),"",'Total-corrected counts'!H863),"")</f>
        <v/>
      </c>
      <c r="I863" t="str">
        <f>IFERROR(IF(OR(HLOOKUP($A863,'Z-scores'!$C$2:$UD$20,7,FALSE)&gt;3,HLOOKUP($A863,'Z-scores'!$C$2:$UD$20,7,FALSE)&lt;-3),"",'Total-corrected counts'!I863),"")</f>
        <v/>
      </c>
      <c r="J863" t="str">
        <f>IFERROR(IF(OR(HLOOKUP($A863,'Z-scores'!$C$2:$UD$20,8,FALSE)&gt;3,HLOOKUP($A863,'Z-scores'!$C$2:$UD$20,8,FALSE)&lt;-3),"",'Total-corrected counts'!J863),"")</f>
        <v/>
      </c>
      <c r="K863" t="str">
        <f>IFERROR(IF(OR(HLOOKUP($A863,'Z-scores'!$C$2:$UD$20,9,FALSE)&gt;3,HLOOKUP($A863,'Z-scores'!$C$2:$UD$20,9,FALSE)&lt;-3),"",'Total-corrected counts'!K863),"")</f>
        <v/>
      </c>
      <c r="L863" t="str">
        <f>IFERROR(IF(OR(HLOOKUP($A863,'Z-scores'!$C$2:$UD$20,10,FALSE)&gt;3,HLOOKUP($A863,'Z-scores'!$C$2:$UD$20,10,FALSE)&lt;-3),"",'Total-corrected counts'!L863),"")</f>
        <v/>
      </c>
      <c r="M863" t="str">
        <f>IFERROR(IF(OR(HLOOKUP($A863,'Z-scores'!$C$2:$UD$20,11,FALSE)&gt;3,HLOOKUP($A863,'Z-scores'!$C$2:$UD$20,11,FALSE)&lt;-3),"",'Total-corrected counts'!M863),"")</f>
        <v/>
      </c>
      <c r="N863" t="str">
        <f>IFERROR(IF(OR(HLOOKUP($A863,'Z-scores'!$C$2:$UD$20,12,FALSE)&gt;3,HLOOKUP($A863,'Z-scores'!$C$2:$UD$20,12,FALSE)&lt;-3),"",'Total-corrected counts'!N863),"")</f>
        <v/>
      </c>
      <c r="O863" t="str">
        <f>IFERROR(IF(OR(HLOOKUP($A863,'Z-scores'!$C$2:$UD$20,13,FALSE)&gt;3,HLOOKUP($A863,'Z-scores'!$C$2:$UD$20,13,FALSE)&lt;-3),"",'Total-corrected counts'!O863),"")</f>
        <v/>
      </c>
      <c r="P863" t="str">
        <f>IFERROR(IF(OR(HLOOKUP($A863,'Z-scores'!$C$2:$UD$20,14,FALSE)&gt;3,HLOOKUP($A863,'Z-scores'!$C$2:$UD$20,14,FALSE)&lt;-3),"",'Total-corrected counts'!P863),"")</f>
        <v/>
      </c>
      <c r="Q863" t="str">
        <f>IFERROR(IF(OR(HLOOKUP($A863,'Z-scores'!$C$2:$UD$20,15,FALSE)&gt;3,HLOOKUP($A863,'Z-scores'!$C$2:$UD$20,15,FALSE)&lt;-3),"",'Total-corrected counts'!Q863),"")</f>
        <v/>
      </c>
      <c r="R863" t="str">
        <f>IFERROR(IF(OR(HLOOKUP($A863,'Z-scores'!$C$2:$UD$20,16,FALSE)&gt;3,HLOOKUP($A863,'Z-scores'!$C$2:$UD$20,16,FALSE)&lt;-3),"",'Total-corrected counts'!R863),"")</f>
        <v/>
      </c>
      <c r="S863" t="str">
        <f>IFERROR(IF(OR(HLOOKUP($A863,'Z-scores'!$C$2:$UD$20,17,FALSE)&gt;3,HLOOKUP($A863,'Z-scores'!$C$2:$UD$20,17,FALSE)&lt;-3),"",'Total-corrected counts'!S863),"")</f>
        <v/>
      </c>
      <c r="T863" t="str">
        <f>IFERROR(IF(OR(HLOOKUP($A863,'Z-scores'!$C$2:$UD$20,18,FALSE)&gt;3,HLOOKUP($A863,'Z-scores'!$C$2:$UD$20,18,FALSE)&lt;-3),"",'Total-corrected counts'!T863),"")</f>
        <v/>
      </c>
      <c r="U863" t="str">
        <f>IFERROR(IF(OR(HLOOKUP($A863,'Z-scores'!$C$2:$UD$20,19,FALSE)&gt;3,HLOOKUP($A863,'Z-scores'!$C$2:$UD$20,19,FALSE)&lt;-3),"",'Total-corrected counts'!U863),"")</f>
        <v/>
      </c>
      <c r="V863">
        <f t="shared" si="52"/>
        <v>1</v>
      </c>
      <c r="W863" s="10">
        <f>SUMIFS(Tabel132[Cluster],Tabel132[ID],A863)</f>
        <v>0</v>
      </c>
      <c r="X863" t="str">
        <f t="shared" si="53"/>
        <v/>
      </c>
      <c r="Y863" t="str">
        <f t="shared" si="54"/>
        <v/>
      </c>
      <c r="Z863" t="str">
        <f t="shared" si="55"/>
        <v/>
      </c>
    </row>
    <row r="864" spans="1:26" x14ac:dyDescent="0.25">
      <c r="A864">
        <v>872</v>
      </c>
      <c r="B864" t="s">
        <v>1047</v>
      </c>
      <c r="C864">
        <v>84500</v>
      </c>
      <c r="D864">
        <v>165</v>
      </c>
      <c r="E864">
        <f>IFERROR(IF(OR(HLOOKUP($A864,'Z-scores'!$C$2:$UD$20,3,FALSE)&gt;3,HLOOKUP(A864,'Z-scores'!$C$2:$UD$20,3,FALSE)&lt;-3),"",'Total-corrected counts'!E864),"")</f>
        <v>0</v>
      </c>
      <c r="F864">
        <f>IFERROR(IF(OR(HLOOKUP($A864,'Z-scores'!$C$2:$UD$20,4,FALSE)&gt;3,HLOOKUP($A864,'Z-scores'!$C$2:$UD$20,4,FALSE)&lt;-3),"",'Total-corrected counts'!F864),"")</f>
        <v>0</v>
      </c>
      <c r="G864">
        <f>IFERROR(IF(OR(HLOOKUP($A864,'Z-scores'!$C$2:$UD$20,5,FALSE)&gt;3,HLOOKUP($A864,'Z-scores'!$C$2:$UD$20,5,FALSE)&lt;-3),"",'Total-corrected counts'!G864),"")</f>
        <v>0</v>
      </c>
      <c r="H864">
        <f>IFERROR(IF(OR(HLOOKUP($A864,'Z-scores'!$C$2:$UD$20,6,FALSE)&gt;3,HLOOKUP($A864,'Z-scores'!$C$2:$UD$20,6,FALSE)&lt;-3),"",'Total-corrected counts'!H864),"")</f>
        <v>0</v>
      </c>
      <c r="I864">
        <f>IFERROR(IF(OR(HLOOKUP($A864,'Z-scores'!$C$2:$UD$20,7,FALSE)&gt;3,HLOOKUP($A864,'Z-scores'!$C$2:$UD$20,7,FALSE)&lt;-3),"",'Total-corrected counts'!I864),"")</f>
        <v>0</v>
      </c>
      <c r="J864" t="str">
        <f>IFERROR(IF(OR(HLOOKUP($A864,'Z-scores'!$C$2:$UD$20,8,FALSE)&gt;3,HLOOKUP($A864,'Z-scores'!$C$2:$UD$20,8,FALSE)&lt;-3),"",'Total-corrected counts'!J864),"")</f>
        <v/>
      </c>
      <c r="K864">
        <f>IFERROR(IF(OR(HLOOKUP($A864,'Z-scores'!$C$2:$UD$20,9,FALSE)&gt;3,HLOOKUP($A864,'Z-scores'!$C$2:$UD$20,9,FALSE)&lt;-3),"",'Total-corrected counts'!K864),"")</f>
        <v>0</v>
      </c>
      <c r="L864">
        <f>IFERROR(IF(OR(HLOOKUP($A864,'Z-scores'!$C$2:$UD$20,10,FALSE)&gt;3,HLOOKUP($A864,'Z-scores'!$C$2:$UD$20,10,FALSE)&lt;-3),"",'Total-corrected counts'!L864),"")</f>
        <v>0</v>
      </c>
      <c r="M864">
        <f>IFERROR(IF(OR(HLOOKUP($A864,'Z-scores'!$C$2:$UD$20,11,FALSE)&gt;3,HLOOKUP($A864,'Z-scores'!$C$2:$UD$20,11,FALSE)&lt;-3),"",'Total-corrected counts'!M864),"")</f>
        <v>0</v>
      </c>
      <c r="N864">
        <f>IFERROR(IF(OR(HLOOKUP($A864,'Z-scores'!$C$2:$UD$20,12,FALSE)&gt;3,HLOOKUP($A864,'Z-scores'!$C$2:$UD$20,12,FALSE)&lt;-3),"",'Total-corrected counts'!N864),"")</f>
        <v>0</v>
      </c>
      <c r="O864">
        <f>IFERROR(IF(OR(HLOOKUP($A864,'Z-scores'!$C$2:$UD$20,13,FALSE)&gt;3,HLOOKUP($A864,'Z-scores'!$C$2:$UD$20,13,FALSE)&lt;-3),"",'Total-corrected counts'!O864),"")</f>
        <v>0</v>
      </c>
      <c r="P864">
        <f>IFERROR(IF(OR(HLOOKUP($A864,'Z-scores'!$C$2:$UD$20,14,FALSE)&gt;3,HLOOKUP($A864,'Z-scores'!$C$2:$UD$20,14,FALSE)&lt;-3),"",'Total-corrected counts'!P864),"")</f>
        <v>0</v>
      </c>
      <c r="Q864">
        <f>IFERROR(IF(OR(HLOOKUP($A864,'Z-scores'!$C$2:$UD$20,15,FALSE)&gt;3,HLOOKUP($A864,'Z-scores'!$C$2:$UD$20,15,FALSE)&lt;-3),"",'Total-corrected counts'!Q864),"")</f>
        <v>0</v>
      </c>
      <c r="R864">
        <f>IFERROR(IF(OR(HLOOKUP($A864,'Z-scores'!$C$2:$UD$20,16,FALSE)&gt;3,HLOOKUP($A864,'Z-scores'!$C$2:$UD$20,16,FALSE)&lt;-3),"",'Total-corrected counts'!R864),"")</f>
        <v>0</v>
      </c>
      <c r="S864">
        <f>IFERROR(IF(OR(HLOOKUP($A864,'Z-scores'!$C$2:$UD$20,17,FALSE)&gt;3,HLOOKUP($A864,'Z-scores'!$C$2:$UD$20,17,FALSE)&lt;-3),"",'Total-corrected counts'!S864),"")</f>
        <v>0</v>
      </c>
      <c r="T864">
        <f>IFERROR(IF(OR(HLOOKUP($A864,'Z-scores'!$C$2:$UD$20,18,FALSE)&gt;3,HLOOKUP($A864,'Z-scores'!$C$2:$UD$20,18,FALSE)&lt;-3),"",'Total-corrected counts'!T864),"")</f>
        <v>0</v>
      </c>
      <c r="U864">
        <f>IFERROR(IF(OR(HLOOKUP($A864,'Z-scores'!$C$2:$UD$20,19,FALSE)&gt;3,HLOOKUP($A864,'Z-scores'!$C$2:$UD$20,19,FALSE)&lt;-3),"",'Total-corrected counts'!U864),"")</f>
        <v>0</v>
      </c>
      <c r="V864">
        <f t="shared" si="52"/>
        <v>0</v>
      </c>
      <c r="W864" s="10">
        <f>SUMIFS(Tabel132[Cluster],Tabel132[ID],A864)</f>
        <v>92</v>
      </c>
      <c r="X864" t="str">
        <f t="shared" si="53"/>
        <v/>
      </c>
      <c r="Y864">
        <f t="shared" si="54"/>
        <v>0</v>
      </c>
      <c r="Z864">
        <f t="shared" si="55"/>
        <v>0</v>
      </c>
    </row>
    <row r="865" spans="1:26" x14ac:dyDescent="0.25">
      <c r="A865">
        <v>873</v>
      </c>
      <c r="B865" t="s">
        <v>420</v>
      </c>
      <c r="C865">
        <v>7800</v>
      </c>
      <c r="D865">
        <v>378</v>
      </c>
      <c r="E865">
        <f>IFERROR(IF(OR(HLOOKUP($A865,'Z-scores'!$C$2:$UD$20,3,FALSE)&gt;3,HLOOKUP(A865,'Z-scores'!$C$2:$UD$20,3,FALSE)&lt;-3),"",'Total-corrected counts'!E865),"")</f>
        <v>8.0913946560933123</v>
      </c>
      <c r="F865">
        <f>IFERROR(IF(OR(HLOOKUP($A865,'Z-scores'!$C$2:$UD$20,4,FALSE)&gt;3,HLOOKUP($A865,'Z-scores'!$C$2:$UD$20,4,FALSE)&lt;-3),"",'Total-corrected counts'!F865),"")</f>
        <v>20.975039948550862</v>
      </c>
      <c r="G865">
        <f>IFERROR(IF(OR(HLOOKUP($A865,'Z-scores'!$C$2:$UD$20,5,FALSE)&gt;3,HLOOKUP($A865,'Z-scores'!$C$2:$UD$20,5,FALSE)&lt;-3),"",'Total-corrected counts'!G865),"")</f>
        <v>27.680294611811064</v>
      </c>
      <c r="H865">
        <f>IFERROR(IF(OR(HLOOKUP($A865,'Z-scores'!$C$2:$UD$20,6,FALSE)&gt;3,HLOOKUP($A865,'Z-scores'!$C$2:$UD$20,6,FALSE)&lt;-3),"",'Total-corrected counts'!H865),"")</f>
        <v>26.943999061846249</v>
      </c>
      <c r="I865">
        <f>IFERROR(IF(OR(HLOOKUP($A865,'Z-scores'!$C$2:$UD$20,7,FALSE)&gt;3,HLOOKUP($A865,'Z-scores'!$C$2:$UD$20,7,FALSE)&lt;-3),"",'Total-corrected counts'!I865),"")</f>
        <v>11.205551057600841</v>
      </c>
      <c r="J865">
        <f>IFERROR(IF(OR(HLOOKUP($A865,'Z-scores'!$C$2:$UD$20,8,FALSE)&gt;3,HLOOKUP($A865,'Z-scores'!$C$2:$UD$20,8,FALSE)&lt;-3),"",'Total-corrected counts'!J865),"")</f>
        <v>17.124537247964088</v>
      </c>
      <c r="K865">
        <f>IFERROR(IF(OR(HLOOKUP($A865,'Z-scores'!$C$2:$UD$20,9,FALSE)&gt;3,HLOOKUP($A865,'Z-scores'!$C$2:$UD$20,9,FALSE)&lt;-3),"",'Total-corrected counts'!K865),"")</f>
        <v>31.328390657227267</v>
      </c>
      <c r="L865">
        <f>IFERROR(IF(OR(HLOOKUP($A865,'Z-scores'!$C$2:$UD$20,10,FALSE)&gt;3,HLOOKUP($A865,'Z-scores'!$C$2:$UD$20,10,FALSE)&lt;-3),"",'Total-corrected counts'!L865),"")</f>
        <v>11.659555102422399</v>
      </c>
      <c r="M865">
        <f>IFERROR(IF(OR(HLOOKUP($A865,'Z-scores'!$C$2:$UD$20,11,FALSE)&gt;3,HLOOKUP($A865,'Z-scores'!$C$2:$UD$20,11,FALSE)&lt;-3),"",'Total-corrected counts'!M865),"")</f>
        <v>22.153558069691556</v>
      </c>
      <c r="N865">
        <f>IFERROR(IF(OR(HLOOKUP($A865,'Z-scores'!$C$2:$UD$20,12,FALSE)&gt;3,HLOOKUP($A865,'Z-scores'!$C$2:$UD$20,12,FALSE)&lt;-3),"",'Total-corrected counts'!N865),"")</f>
        <v>18.649073915398272</v>
      </c>
      <c r="O865">
        <f>IFERROR(IF(OR(HLOOKUP($A865,'Z-scores'!$C$2:$UD$20,13,FALSE)&gt;3,HLOOKUP($A865,'Z-scores'!$C$2:$UD$20,13,FALSE)&lt;-3),"",'Total-corrected counts'!O865),"")</f>
        <v>59.415096987447612</v>
      </c>
      <c r="P865">
        <f>IFERROR(IF(OR(HLOOKUP($A865,'Z-scores'!$C$2:$UD$20,14,FALSE)&gt;3,HLOOKUP($A865,'Z-scores'!$C$2:$UD$20,14,FALSE)&lt;-3),"",'Total-corrected counts'!P865),"")</f>
        <v>19.629471816343703</v>
      </c>
      <c r="Q865">
        <f>IFERROR(IF(OR(HLOOKUP($A865,'Z-scores'!$C$2:$UD$20,15,FALSE)&gt;3,HLOOKUP($A865,'Z-scores'!$C$2:$UD$20,15,FALSE)&lt;-3),"",'Total-corrected counts'!Q865),"")</f>
        <v>31.018168202135875</v>
      </c>
      <c r="R865">
        <f>IFERROR(IF(OR(HLOOKUP($A865,'Z-scores'!$C$2:$UD$20,16,FALSE)&gt;3,HLOOKUP($A865,'Z-scores'!$C$2:$UD$20,16,FALSE)&lt;-3),"",'Total-corrected counts'!R865),"")</f>
        <v>38.851523948622706</v>
      </c>
      <c r="S865">
        <f>IFERROR(IF(OR(HLOOKUP($A865,'Z-scores'!$C$2:$UD$20,17,FALSE)&gt;3,HLOOKUP($A865,'Z-scores'!$C$2:$UD$20,17,FALSE)&lt;-3),"",'Total-corrected counts'!S865),"")</f>
        <v>48.378568815148491</v>
      </c>
      <c r="T865">
        <f>IFERROR(IF(OR(HLOOKUP($A865,'Z-scores'!$C$2:$UD$20,18,FALSE)&gt;3,HLOOKUP($A865,'Z-scores'!$C$2:$UD$20,18,FALSE)&lt;-3),"",'Total-corrected counts'!T865),"")</f>
        <v>35.008410609567306</v>
      </c>
      <c r="U865">
        <f>IFERROR(IF(OR(HLOOKUP($A865,'Z-scores'!$C$2:$UD$20,19,FALSE)&gt;3,HLOOKUP($A865,'Z-scores'!$C$2:$UD$20,19,FALSE)&lt;-3),"",'Total-corrected counts'!U865),"")</f>
        <v>16.103765356292012</v>
      </c>
      <c r="V865">
        <f t="shared" si="52"/>
        <v>1</v>
      </c>
      <c r="W865" s="10">
        <f>SUMIFS(Tabel132[Cluster],Tabel132[ID],A865)</f>
        <v>11</v>
      </c>
      <c r="X865">
        <f t="shared" si="53"/>
        <v>3.3734078160159171E-2</v>
      </c>
      <c r="Y865">
        <f t="shared" si="54"/>
        <v>19.684702268134181</v>
      </c>
      <c r="Z865">
        <f t="shared" si="55"/>
        <v>33.3817599563695</v>
      </c>
    </row>
    <row r="866" spans="1:26" x14ac:dyDescent="0.25">
      <c r="A866">
        <v>874</v>
      </c>
      <c r="B866" t="s">
        <v>421</v>
      </c>
      <c r="C866">
        <v>79700</v>
      </c>
      <c r="D866">
        <v>339</v>
      </c>
      <c r="E866" t="str">
        <f>IFERROR(IF(OR(HLOOKUP($A866,'Z-scores'!$C$2:$UD$20,3,FALSE)&gt;3,HLOOKUP(A866,'Z-scores'!$C$2:$UD$20,3,FALSE)&lt;-3),"",'Total-corrected counts'!E866),"")</f>
        <v/>
      </c>
      <c r="F866">
        <f>IFERROR(IF(OR(HLOOKUP($A866,'Z-scores'!$C$2:$UD$20,4,FALSE)&gt;3,HLOOKUP($A866,'Z-scores'!$C$2:$UD$20,4,FALSE)&lt;-3),"",'Total-corrected counts'!F866),"")</f>
        <v>0.47577329566521315</v>
      </c>
      <c r="G866">
        <f>IFERROR(IF(OR(HLOOKUP($A866,'Z-scores'!$C$2:$UD$20,5,FALSE)&gt;3,HLOOKUP($A866,'Z-scores'!$C$2:$UD$20,5,FALSE)&lt;-3),"",'Total-corrected counts'!G866),"")</f>
        <v>0.27196796015971569</v>
      </c>
      <c r="H866">
        <f>IFERROR(IF(OR(HLOOKUP($A866,'Z-scores'!$C$2:$UD$20,6,FALSE)&gt;3,HLOOKUP($A866,'Z-scores'!$C$2:$UD$20,6,FALSE)&lt;-3),"",'Total-corrected counts'!H866),"")</f>
        <v>0.62822795740056026</v>
      </c>
      <c r="I866">
        <f>IFERROR(IF(OR(HLOOKUP($A866,'Z-scores'!$C$2:$UD$20,7,FALSE)&gt;3,HLOOKUP($A866,'Z-scores'!$C$2:$UD$20,7,FALSE)&lt;-3),"",'Total-corrected counts'!I866),"")</f>
        <v>1.7177740357530962</v>
      </c>
      <c r="J866">
        <f>IFERROR(IF(OR(HLOOKUP($A866,'Z-scores'!$C$2:$UD$20,8,FALSE)&gt;3,HLOOKUP($A866,'Z-scores'!$C$2:$UD$20,8,FALSE)&lt;-3),"",'Total-corrected counts'!J866),"")</f>
        <v>1.7356283073087704</v>
      </c>
      <c r="K866">
        <f>IFERROR(IF(OR(HLOOKUP($A866,'Z-scores'!$C$2:$UD$20,9,FALSE)&gt;3,HLOOKUP($A866,'Z-scores'!$C$2:$UD$20,9,FALSE)&lt;-3),"",'Total-corrected counts'!K866),"")</f>
        <v>1.1015106750654997</v>
      </c>
      <c r="L866">
        <f>IFERROR(IF(OR(HLOOKUP($A866,'Z-scores'!$C$2:$UD$20,10,FALSE)&gt;3,HLOOKUP($A866,'Z-scores'!$C$2:$UD$20,10,FALSE)&lt;-3),"",'Total-corrected counts'!L866),"")</f>
        <v>2.9237084088146941</v>
      </c>
      <c r="M866">
        <f>IFERROR(IF(OR(HLOOKUP($A866,'Z-scores'!$C$2:$UD$20,11,FALSE)&gt;3,HLOOKUP($A866,'Z-scores'!$C$2:$UD$20,11,FALSE)&lt;-3),"",'Total-corrected counts'!M866),"")</f>
        <v>3.3221121814158927</v>
      </c>
      <c r="N866">
        <f>IFERROR(IF(OR(HLOOKUP($A866,'Z-scores'!$C$2:$UD$20,12,FALSE)&gt;3,HLOOKUP($A866,'Z-scores'!$C$2:$UD$20,12,FALSE)&lt;-3),"",'Total-corrected counts'!N866),"")</f>
        <v>1.4112812692733827</v>
      </c>
      <c r="O866">
        <f>IFERROR(IF(OR(HLOOKUP($A866,'Z-scores'!$C$2:$UD$20,13,FALSE)&gt;3,HLOOKUP($A866,'Z-scores'!$C$2:$UD$20,13,FALSE)&lt;-3),"",'Total-corrected counts'!O866),"")</f>
        <v>1.0466210797562281</v>
      </c>
      <c r="P866">
        <f>IFERROR(IF(OR(HLOOKUP($A866,'Z-scores'!$C$2:$UD$20,14,FALSE)&gt;3,HLOOKUP($A866,'Z-scores'!$C$2:$UD$20,14,FALSE)&lt;-3),"",'Total-corrected counts'!P866),"")</f>
        <v>3.0813954233798846</v>
      </c>
      <c r="Q866">
        <f>IFERROR(IF(OR(HLOOKUP($A866,'Z-scores'!$C$2:$UD$20,15,FALSE)&gt;3,HLOOKUP($A866,'Z-scores'!$C$2:$UD$20,15,FALSE)&lt;-3),"",'Total-corrected counts'!Q866),"")</f>
        <v>1.7941977205888089</v>
      </c>
      <c r="R866">
        <f>IFERROR(IF(OR(HLOOKUP($A866,'Z-scores'!$C$2:$UD$20,16,FALSE)&gt;3,HLOOKUP($A866,'Z-scores'!$C$2:$UD$20,16,FALSE)&lt;-3),"",'Total-corrected counts'!R866),"")</f>
        <v>2.0836213338782805</v>
      </c>
      <c r="S866">
        <f>IFERROR(IF(OR(HLOOKUP($A866,'Z-scores'!$C$2:$UD$20,17,FALSE)&gt;3,HLOOKUP($A866,'Z-scores'!$C$2:$UD$20,17,FALSE)&lt;-3),"",'Total-corrected counts'!S866),"")</f>
        <v>0.86855599309063702</v>
      </c>
      <c r="T866">
        <f>IFERROR(IF(OR(HLOOKUP($A866,'Z-scores'!$C$2:$UD$20,18,FALSE)&gt;3,HLOOKUP($A866,'Z-scores'!$C$2:$UD$20,18,FALSE)&lt;-3),"",'Total-corrected counts'!T866),"")</f>
        <v>0.68728168067862194</v>
      </c>
      <c r="U866">
        <f>IFERROR(IF(OR(HLOOKUP($A866,'Z-scores'!$C$2:$UD$20,19,FALSE)&gt;3,HLOOKUP($A866,'Z-scores'!$C$2:$UD$20,19,FALSE)&lt;-3),"",'Total-corrected counts'!U866),"")</f>
        <v>1.7835213046176279</v>
      </c>
      <c r="V866">
        <f t="shared" si="52"/>
        <v>1</v>
      </c>
      <c r="W866" s="10">
        <f>SUMIFS(Tabel132[Cluster],Tabel132[ID],A866)</f>
        <v>86</v>
      </c>
      <c r="X866">
        <f t="shared" si="53"/>
        <v>0.88316752568160972</v>
      </c>
      <c r="Y866">
        <f t="shared" si="54"/>
        <v>1.5220878526979302</v>
      </c>
      <c r="Z866">
        <f t="shared" si="55"/>
        <v>1.5945594756579338</v>
      </c>
    </row>
    <row r="867" spans="1:26" x14ac:dyDescent="0.25">
      <c r="A867">
        <v>875</v>
      </c>
      <c r="B867" t="s">
        <v>1048</v>
      </c>
      <c r="C867">
        <v>85900</v>
      </c>
      <c r="D867">
        <v>881</v>
      </c>
      <c r="E867" t="str">
        <f>IFERROR(IF(OR(HLOOKUP($A867,'Z-scores'!$C$2:$UD$20,3,FALSE)&gt;3,HLOOKUP(A867,'Z-scores'!$C$2:$UD$20,3,FALSE)&lt;-3),"",'Total-corrected counts'!E867),"")</f>
        <v/>
      </c>
      <c r="F867" t="str">
        <f>IFERROR(IF(OR(HLOOKUP($A867,'Z-scores'!$C$2:$UD$20,4,FALSE)&gt;3,HLOOKUP($A867,'Z-scores'!$C$2:$UD$20,4,FALSE)&lt;-3),"",'Total-corrected counts'!F867),"")</f>
        <v/>
      </c>
      <c r="G867" t="str">
        <f>IFERROR(IF(OR(HLOOKUP($A867,'Z-scores'!$C$2:$UD$20,5,FALSE)&gt;3,HLOOKUP($A867,'Z-scores'!$C$2:$UD$20,5,FALSE)&lt;-3),"",'Total-corrected counts'!G867),"")</f>
        <v/>
      </c>
      <c r="H867" t="str">
        <f>IFERROR(IF(OR(HLOOKUP($A867,'Z-scores'!$C$2:$UD$20,6,FALSE)&gt;3,HLOOKUP($A867,'Z-scores'!$C$2:$UD$20,6,FALSE)&lt;-3),"",'Total-corrected counts'!H867),"")</f>
        <v/>
      </c>
      <c r="I867" t="str">
        <f>IFERROR(IF(OR(HLOOKUP($A867,'Z-scores'!$C$2:$UD$20,7,FALSE)&gt;3,HLOOKUP($A867,'Z-scores'!$C$2:$UD$20,7,FALSE)&lt;-3),"",'Total-corrected counts'!I867),"")</f>
        <v/>
      </c>
      <c r="J867" t="str">
        <f>IFERROR(IF(OR(HLOOKUP($A867,'Z-scores'!$C$2:$UD$20,8,FALSE)&gt;3,HLOOKUP($A867,'Z-scores'!$C$2:$UD$20,8,FALSE)&lt;-3),"",'Total-corrected counts'!J867),"")</f>
        <v/>
      </c>
      <c r="K867" t="str">
        <f>IFERROR(IF(OR(HLOOKUP($A867,'Z-scores'!$C$2:$UD$20,9,FALSE)&gt;3,HLOOKUP($A867,'Z-scores'!$C$2:$UD$20,9,FALSE)&lt;-3),"",'Total-corrected counts'!K867),"")</f>
        <v/>
      </c>
      <c r="L867" t="str">
        <f>IFERROR(IF(OR(HLOOKUP($A867,'Z-scores'!$C$2:$UD$20,10,FALSE)&gt;3,HLOOKUP($A867,'Z-scores'!$C$2:$UD$20,10,FALSE)&lt;-3),"",'Total-corrected counts'!L867),"")</f>
        <v/>
      </c>
      <c r="M867" t="str">
        <f>IFERROR(IF(OR(HLOOKUP($A867,'Z-scores'!$C$2:$UD$20,11,FALSE)&gt;3,HLOOKUP($A867,'Z-scores'!$C$2:$UD$20,11,FALSE)&lt;-3),"",'Total-corrected counts'!M867),"")</f>
        <v/>
      </c>
      <c r="N867" t="str">
        <f>IFERROR(IF(OR(HLOOKUP($A867,'Z-scores'!$C$2:$UD$20,12,FALSE)&gt;3,HLOOKUP($A867,'Z-scores'!$C$2:$UD$20,12,FALSE)&lt;-3),"",'Total-corrected counts'!N867),"")</f>
        <v/>
      </c>
      <c r="O867" t="str">
        <f>IFERROR(IF(OR(HLOOKUP($A867,'Z-scores'!$C$2:$UD$20,13,FALSE)&gt;3,HLOOKUP($A867,'Z-scores'!$C$2:$UD$20,13,FALSE)&lt;-3),"",'Total-corrected counts'!O867),"")</f>
        <v/>
      </c>
      <c r="P867" t="str">
        <f>IFERROR(IF(OR(HLOOKUP($A867,'Z-scores'!$C$2:$UD$20,14,FALSE)&gt;3,HLOOKUP($A867,'Z-scores'!$C$2:$UD$20,14,FALSE)&lt;-3),"",'Total-corrected counts'!P867),"")</f>
        <v/>
      </c>
      <c r="Q867" t="str">
        <f>IFERROR(IF(OR(HLOOKUP($A867,'Z-scores'!$C$2:$UD$20,15,FALSE)&gt;3,HLOOKUP($A867,'Z-scores'!$C$2:$UD$20,15,FALSE)&lt;-3),"",'Total-corrected counts'!Q867),"")</f>
        <v/>
      </c>
      <c r="R867" t="str">
        <f>IFERROR(IF(OR(HLOOKUP($A867,'Z-scores'!$C$2:$UD$20,16,FALSE)&gt;3,HLOOKUP($A867,'Z-scores'!$C$2:$UD$20,16,FALSE)&lt;-3),"",'Total-corrected counts'!R867),"")</f>
        <v/>
      </c>
      <c r="S867" t="str">
        <f>IFERROR(IF(OR(HLOOKUP($A867,'Z-scores'!$C$2:$UD$20,17,FALSE)&gt;3,HLOOKUP($A867,'Z-scores'!$C$2:$UD$20,17,FALSE)&lt;-3),"",'Total-corrected counts'!S867),"")</f>
        <v/>
      </c>
      <c r="T867" t="str">
        <f>IFERROR(IF(OR(HLOOKUP($A867,'Z-scores'!$C$2:$UD$20,18,FALSE)&gt;3,HLOOKUP($A867,'Z-scores'!$C$2:$UD$20,18,FALSE)&lt;-3),"",'Total-corrected counts'!T867),"")</f>
        <v/>
      </c>
      <c r="U867" t="str">
        <f>IFERROR(IF(OR(HLOOKUP($A867,'Z-scores'!$C$2:$UD$20,19,FALSE)&gt;3,HLOOKUP($A867,'Z-scores'!$C$2:$UD$20,19,FALSE)&lt;-3),"",'Total-corrected counts'!U867),"")</f>
        <v/>
      </c>
      <c r="V867">
        <f t="shared" si="52"/>
        <v>1</v>
      </c>
      <c r="W867" s="10">
        <f>SUMIFS(Tabel132[Cluster],Tabel132[ID],A867)</f>
        <v>93</v>
      </c>
      <c r="X867" t="str">
        <f t="shared" si="53"/>
        <v/>
      </c>
      <c r="Y867" t="str">
        <f t="shared" si="54"/>
        <v/>
      </c>
      <c r="Z867" t="str">
        <f t="shared" si="55"/>
        <v/>
      </c>
    </row>
    <row r="868" spans="1:26" x14ac:dyDescent="0.25">
      <c r="A868">
        <v>876</v>
      </c>
      <c r="B868" t="s">
        <v>1049</v>
      </c>
      <c r="C868">
        <v>98400</v>
      </c>
      <c r="D868">
        <v>848</v>
      </c>
      <c r="E868" t="str">
        <f>IFERROR(IF(OR(HLOOKUP($A868,'Z-scores'!$C$2:$UD$20,3,FALSE)&gt;3,HLOOKUP(A868,'Z-scores'!$C$2:$UD$20,3,FALSE)&lt;-3),"",'Total-corrected counts'!E868),"")</f>
        <v/>
      </c>
      <c r="F868" t="str">
        <f>IFERROR(IF(OR(HLOOKUP($A868,'Z-scores'!$C$2:$UD$20,4,FALSE)&gt;3,HLOOKUP($A868,'Z-scores'!$C$2:$UD$20,4,FALSE)&lt;-3),"",'Total-corrected counts'!F868),"")</f>
        <v/>
      </c>
      <c r="G868" t="str">
        <f>IFERROR(IF(OR(HLOOKUP($A868,'Z-scores'!$C$2:$UD$20,5,FALSE)&gt;3,HLOOKUP($A868,'Z-scores'!$C$2:$UD$20,5,FALSE)&lt;-3),"",'Total-corrected counts'!G868),"")</f>
        <v/>
      </c>
      <c r="H868" t="str">
        <f>IFERROR(IF(OR(HLOOKUP($A868,'Z-scores'!$C$2:$UD$20,6,FALSE)&gt;3,HLOOKUP($A868,'Z-scores'!$C$2:$UD$20,6,FALSE)&lt;-3),"",'Total-corrected counts'!H868),"")</f>
        <v/>
      </c>
      <c r="I868" t="str">
        <f>IFERROR(IF(OR(HLOOKUP($A868,'Z-scores'!$C$2:$UD$20,7,FALSE)&gt;3,HLOOKUP($A868,'Z-scores'!$C$2:$UD$20,7,FALSE)&lt;-3),"",'Total-corrected counts'!I868),"")</f>
        <v/>
      </c>
      <c r="J868" t="str">
        <f>IFERROR(IF(OR(HLOOKUP($A868,'Z-scores'!$C$2:$UD$20,8,FALSE)&gt;3,HLOOKUP($A868,'Z-scores'!$C$2:$UD$20,8,FALSE)&lt;-3),"",'Total-corrected counts'!J868),"")</f>
        <v/>
      </c>
      <c r="K868" t="str">
        <f>IFERROR(IF(OR(HLOOKUP($A868,'Z-scores'!$C$2:$UD$20,9,FALSE)&gt;3,HLOOKUP($A868,'Z-scores'!$C$2:$UD$20,9,FALSE)&lt;-3),"",'Total-corrected counts'!K868),"")</f>
        <v/>
      </c>
      <c r="L868" t="str">
        <f>IFERROR(IF(OR(HLOOKUP($A868,'Z-scores'!$C$2:$UD$20,10,FALSE)&gt;3,HLOOKUP($A868,'Z-scores'!$C$2:$UD$20,10,FALSE)&lt;-3),"",'Total-corrected counts'!L868),"")</f>
        <v/>
      </c>
      <c r="M868" t="str">
        <f>IFERROR(IF(OR(HLOOKUP($A868,'Z-scores'!$C$2:$UD$20,11,FALSE)&gt;3,HLOOKUP($A868,'Z-scores'!$C$2:$UD$20,11,FALSE)&lt;-3),"",'Total-corrected counts'!M868),"")</f>
        <v/>
      </c>
      <c r="N868" t="str">
        <f>IFERROR(IF(OR(HLOOKUP($A868,'Z-scores'!$C$2:$UD$20,12,FALSE)&gt;3,HLOOKUP($A868,'Z-scores'!$C$2:$UD$20,12,FALSE)&lt;-3),"",'Total-corrected counts'!N868),"")</f>
        <v/>
      </c>
      <c r="O868" t="str">
        <f>IFERROR(IF(OR(HLOOKUP($A868,'Z-scores'!$C$2:$UD$20,13,FALSE)&gt;3,HLOOKUP($A868,'Z-scores'!$C$2:$UD$20,13,FALSE)&lt;-3),"",'Total-corrected counts'!O868),"")</f>
        <v/>
      </c>
      <c r="P868" t="str">
        <f>IFERROR(IF(OR(HLOOKUP($A868,'Z-scores'!$C$2:$UD$20,14,FALSE)&gt;3,HLOOKUP($A868,'Z-scores'!$C$2:$UD$20,14,FALSE)&lt;-3),"",'Total-corrected counts'!P868),"")</f>
        <v/>
      </c>
      <c r="Q868" t="str">
        <f>IFERROR(IF(OR(HLOOKUP($A868,'Z-scores'!$C$2:$UD$20,15,FALSE)&gt;3,HLOOKUP($A868,'Z-scores'!$C$2:$UD$20,15,FALSE)&lt;-3),"",'Total-corrected counts'!Q868),"")</f>
        <v/>
      </c>
      <c r="R868" t="str">
        <f>IFERROR(IF(OR(HLOOKUP($A868,'Z-scores'!$C$2:$UD$20,16,FALSE)&gt;3,HLOOKUP($A868,'Z-scores'!$C$2:$UD$20,16,FALSE)&lt;-3),"",'Total-corrected counts'!R868),"")</f>
        <v/>
      </c>
      <c r="S868" t="str">
        <f>IFERROR(IF(OR(HLOOKUP($A868,'Z-scores'!$C$2:$UD$20,17,FALSE)&gt;3,HLOOKUP($A868,'Z-scores'!$C$2:$UD$20,17,FALSE)&lt;-3),"",'Total-corrected counts'!S868),"")</f>
        <v/>
      </c>
      <c r="T868" t="str">
        <f>IFERROR(IF(OR(HLOOKUP($A868,'Z-scores'!$C$2:$UD$20,18,FALSE)&gt;3,HLOOKUP($A868,'Z-scores'!$C$2:$UD$20,18,FALSE)&lt;-3),"",'Total-corrected counts'!T868),"")</f>
        <v/>
      </c>
      <c r="U868" t="str">
        <f>IFERROR(IF(OR(HLOOKUP($A868,'Z-scores'!$C$2:$UD$20,19,FALSE)&gt;3,HLOOKUP($A868,'Z-scores'!$C$2:$UD$20,19,FALSE)&lt;-3),"",'Total-corrected counts'!U868),"")</f>
        <v/>
      </c>
      <c r="V868">
        <f t="shared" si="52"/>
        <v>1</v>
      </c>
      <c r="W868" s="10">
        <f>SUMIFS(Tabel132[Cluster],Tabel132[ID],A868)</f>
        <v>0</v>
      </c>
      <c r="X868" t="str">
        <f t="shared" si="53"/>
        <v/>
      </c>
      <c r="Y868" t="str">
        <f t="shared" si="54"/>
        <v/>
      </c>
      <c r="Z868" t="str">
        <f t="shared" si="55"/>
        <v/>
      </c>
    </row>
    <row r="869" spans="1:26" x14ac:dyDescent="0.25">
      <c r="A869">
        <v>877</v>
      </c>
      <c r="B869" t="s">
        <v>422</v>
      </c>
      <c r="C869">
        <v>109300</v>
      </c>
      <c r="D869">
        <v>1000</v>
      </c>
      <c r="E869">
        <f>IFERROR(IF(OR(HLOOKUP($A869,'Z-scores'!$C$2:$UD$20,3,FALSE)&gt;3,HLOOKUP(A869,'Z-scores'!$C$2:$UD$20,3,FALSE)&lt;-3),"",'Total-corrected counts'!E869),"")</f>
        <v>2.4879357529816004</v>
      </c>
      <c r="F869">
        <f>IFERROR(IF(OR(HLOOKUP($A869,'Z-scores'!$C$2:$UD$20,4,FALSE)&gt;3,HLOOKUP($A869,'Z-scores'!$C$2:$UD$20,4,FALSE)&lt;-3),"",'Total-corrected counts'!F869),"")</f>
        <v>5.7420914994077442E-2</v>
      </c>
      <c r="G869">
        <f>IFERROR(IF(OR(HLOOKUP($A869,'Z-scores'!$C$2:$UD$20,5,FALSE)&gt;3,HLOOKUP($A869,'Z-scores'!$C$2:$UD$20,5,FALSE)&lt;-3),"",'Total-corrected counts'!G869),"")</f>
        <v>5.6105982892208024</v>
      </c>
      <c r="H869">
        <f>IFERROR(IF(OR(HLOOKUP($A869,'Z-scores'!$C$2:$UD$20,6,FALSE)&gt;3,HLOOKUP($A869,'Z-scores'!$C$2:$UD$20,6,FALSE)&lt;-3),"",'Total-corrected counts'!H869),"")</f>
        <v>0</v>
      </c>
      <c r="I869">
        <f>IFERROR(IF(OR(HLOOKUP($A869,'Z-scores'!$C$2:$UD$20,7,FALSE)&gt;3,HLOOKUP($A869,'Z-scores'!$C$2:$UD$20,7,FALSE)&lt;-3),"",'Total-corrected counts'!I869),"")</f>
        <v>3.4848032409901522</v>
      </c>
      <c r="J869">
        <f>IFERROR(IF(OR(HLOOKUP($A869,'Z-scores'!$C$2:$UD$20,8,FALSE)&gt;3,HLOOKUP($A869,'Z-scores'!$C$2:$UD$20,8,FALSE)&lt;-3),"",'Total-corrected counts'!J869),"")</f>
        <v>4.7631163206257732</v>
      </c>
      <c r="K869">
        <f>IFERROR(IF(OR(HLOOKUP($A869,'Z-scores'!$C$2:$UD$20,9,FALSE)&gt;3,HLOOKUP($A869,'Z-scores'!$C$2:$UD$20,9,FALSE)&lt;-3),"",'Total-corrected counts'!K869),"")</f>
        <v>4.7628072913763306</v>
      </c>
      <c r="L869">
        <f>IFERROR(IF(OR(HLOOKUP($A869,'Z-scores'!$C$2:$UD$20,10,FALSE)&gt;3,HLOOKUP($A869,'Z-scores'!$C$2:$UD$20,10,FALSE)&lt;-3),"",'Total-corrected counts'!L869),"")</f>
        <v>0.29104789590010527</v>
      </c>
      <c r="M869">
        <f>IFERROR(IF(OR(HLOOKUP($A869,'Z-scores'!$C$2:$UD$20,11,FALSE)&gt;3,HLOOKUP($A869,'Z-scores'!$C$2:$UD$20,11,FALSE)&lt;-3),"",'Total-corrected counts'!M869),"")</f>
        <v>0.1336217104869083</v>
      </c>
      <c r="N869">
        <f>IFERROR(IF(OR(HLOOKUP($A869,'Z-scores'!$C$2:$UD$20,12,FALSE)&gt;3,HLOOKUP($A869,'Z-scores'!$C$2:$UD$20,12,FALSE)&lt;-3),"",'Total-corrected counts'!N869),"")</f>
        <v>0.45820820430953979</v>
      </c>
      <c r="O869">
        <f>IFERROR(IF(OR(HLOOKUP($A869,'Z-scores'!$C$2:$UD$20,13,FALSE)&gt;3,HLOOKUP($A869,'Z-scores'!$C$2:$UD$20,13,FALSE)&lt;-3),"",'Total-corrected counts'!O869),"")</f>
        <v>5.7210798571883853E-2</v>
      </c>
      <c r="P869">
        <f>IFERROR(IF(OR(HLOOKUP($A869,'Z-scores'!$C$2:$UD$20,14,FALSE)&gt;3,HLOOKUP($A869,'Z-scores'!$C$2:$UD$20,14,FALSE)&lt;-3),"",'Total-corrected counts'!P869),"")</f>
        <v>2.5642680360997656E-2</v>
      </c>
      <c r="Q869">
        <f>IFERROR(IF(OR(HLOOKUP($A869,'Z-scores'!$C$2:$UD$20,15,FALSE)&gt;3,HLOOKUP($A869,'Z-scores'!$C$2:$UD$20,15,FALSE)&lt;-3),"",'Total-corrected counts'!Q869),"")</f>
        <v>0</v>
      </c>
      <c r="R869">
        <f>IFERROR(IF(OR(HLOOKUP($A869,'Z-scores'!$C$2:$UD$20,16,FALSE)&gt;3,HLOOKUP($A869,'Z-scores'!$C$2:$UD$20,16,FALSE)&lt;-3),"",'Total-corrected counts'!R869),"")</f>
        <v>3.4860587701425074</v>
      </c>
      <c r="S869">
        <f>IFERROR(IF(OR(HLOOKUP($A869,'Z-scores'!$C$2:$UD$20,17,FALSE)&gt;3,HLOOKUP($A869,'Z-scores'!$C$2:$UD$20,17,FALSE)&lt;-3),"",'Total-corrected counts'!S869),"")</f>
        <v>0</v>
      </c>
      <c r="T869">
        <f>IFERROR(IF(OR(HLOOKUP($A869,'Z-scores'!$C$2:$UD$20,18,FALSE)&gt;3,HLOOKUP($A869,'Z-scores'!$C$2:$UD$20,18,FALSE)&lt;-3),"",'Total-corrected counts'!T869),"")</f>
        <v>2.5343511975024184</v>
      </c>
      <c r="U869">
        <f>IFERROR(IF(OR(HLOOKUP($A869,'Z-scores'!$C$2:$UD$20,19,FALSE)&gt;3,HLOOKUP($A869,'Z-scores'!$C$2:$UD$20,19,FALSE)&lt;-3),"",'Total-corrected counts'!U869),"")</f>
        <v>4.6258727754802704</v>
      </c>
      <c r="V869">
        <f t="shared" si="52"/>
        <v>1</v>
      </c>
      <c r="W869" s="10">
        <f>SUMIFS(Tabel132[Cluster],Tabel132[ID],A869)</f>
        <v>0</v>
      </c>
      <c r="X869">
        <f t="shared" si="53"/>
        <v>0.34891605586380581</v>
      </c>
      <c r="Y869">
        <f t="shared" si="54"/>
        <v>2.3990390462861946</v>
      </c>
      <c r="Z869">
        <f t="shared" si="55"/>
        <v>1.398418053295952</v>
      </c>
    </row>
    <row r="870" spans="1:26" x14ac:dyDescent="0.25">
      <c r="A870">
        <v>878</v>
      </c>
      <c r="B870" t="s">
        <v>423</v>
      </c>
      <c r="C870">
        <v>5700</v>
      </c>
      <c r="D870">
        <v>345</v>
      </c>
      <c r="E870" t="str">
        <f>IFERROR(IF(OR(HLOOKUP($A870,'Z-scores'!$C$2:$UD$20,3,FALSE)&gt;3,HLOOKUP(A870,'Z-scores'!$C$2:$UD$20,3,FALSE)&lt;-3),"",'Total-corrected counts'!E870),"")</f>
        <v/>
      </c>
      <c r="F870">
        <f>IFERROR(IF(OR(HLOOKUP($A870,'Z-scores'!$C$2:$UD$20,4,FALSE)&gt;3,HLOOKUP($A870,'Z-scores'!$C$2:$UD$20,4,FALSE)&lt;-3),"",'Total-corrected counts'!F870),"")</f>
        <v>53.680352531606118</v>
      </c>
      <c r="G870">
        <f>IFERROR(IF(OR(HLOOKUP($A870,'Z-scores'!$C$2:$UD$20,5,FALSE)&gt;3,HLOOKUP($A870,'Z-scores'!$C$2:$UD$20,5,FALSE)&lt;-3),"",'Total-corrected counts'!G870),"")</f>
        <v>26.803953406851981</v>
      </c>
      <c r="H870">
        <f>IFERROR(IF(OR(HLOOKUP($A870,'Z-scores'!$C$2:$UD$20,6,FALSE)&gt;3,HLOOKUP($A870,'Z-scores'!$C$2:$UD$20,6,FALSE)&lt;-3),"",'Total-corrected counts'!H870),"")</f>
        <v>35.083041265502395</v>
      </c>
      <c r="I870">
        <f>IFERROR(IF(OR(HLOOKUP($A870,'Z-scores'!$C$2:$UD$20,7,FALSE)&gt;3,HLOOKUP($A870,'Z-scores'!$C$2:$UD$20,7,FALSE)&lt;-3),"",'Total-corrected counts'!I870),"")</f>
        <v>10.288173525962092</v>
      </c>
      <c r="J870">
        <f>IFERROR(IF(OR(HLOOKUP($A870,'Z-scores'!$C$2:$UD$20,8,FALSE)&gt;3,HLOOKUP($A870,'Z-scores'!$C$2:$UD$20,8,FALSE)&lt;-3),"",'Total-corrected counts'!J870),"")</f>
        <v>11.523191347103966</v>
      </c>
      <c r="K870">
        <f>IFERROR(IF(OR(HLOOKUP($A870,'Z-scores'!$C$2:$UD$20,9,FALSE)&gt;3,HLOOKUP($A870,'Z-scores'!$C$2:$UD$20,9,FALSE)&lt;-3),"",'Total-corrected counts'!K870),"")</f>
        <v>9.2714198115837014</v>
      </c>
      <c r="L870">
        <f>IFERROR(IF(OR(HLOOKUP($A870,'Z-scores'!$C$2:$UD$20,10,FALSE)&gt;3,HLOOKUP($A870,'Z-scores'!$C$2:$UD$20,10,FALSE)&lt;-3),"",'Total-corrected counts'!L870),"")</f>
        <v>6.8837237196979455</v>
      </c>
      <c r="M870">
        <f>IFERROR(IF(OR(HLOOKUP($A870,'Z-scores'!$C$2:$UD$20,11,FALSE)&gt;3,HLOOKUP($A870,'Z-scores'!$C$2:$UD$20,11,FALSE)&lt;-3),"",'Total-corrected counts'!M870),"")</f>
        <v>22.651183750125558</v>
      </c>
      <c r="N870">
        <f>IFERROR(IF(OR(HLOOKUP($A870,'Z-scores'!$C$2:$UD$20,12,FALSE)&gt;3,HLOOKUP($A870,'Z-scores'!$C$2:$UD$20,12,FALSE)&lt;-3),"",'Total-corrected counts'!N870),"")</f>
        <v>10.098908822982256</v>
      </c>
      <c r="O870">
        <f>IFERROR(IF(OR(HLOOKUP($A870,'Z-scores'!$C$2:$UD$20,13,FALSE)&gt;3,HLOOKUP($A870,'Z-scores'!$C$2:$UD$20,13,FALSE)&lt;-3),"",'Total-corrected counts'!O870),"")</f>
        <v>18.297359519725443</v>
      </c>
      <c r="P870">
        <f>IFERROR(IF(OR(HLOOKUP($A870,'Z-scores'!$C$2:$UD$20,14,FALSE)&gt;3,HLOOKUP($A870,'Z-scores'!$C$2:$UD$20,14,FALSE)&lt;-3),"",'Total-corrected counts'!P870),"")</f>
        <v>7.9492309119092734</v>
      </c>
      <c r="Q870">
        <f>IFERROR(IF(OR(HLOOKUP($A870,'Z-scores'!$C$2:$UD$20,15,FALSE)&gt;3,HLOOKUP($A870,'Z-scores'!$C$2:$UD$20,15,FALSE)&lt;-3),"",'Total-corrected counts'!Q870),"")</f>
        <v>13.74901514146859</v>
      </c>
      <c r="R870">
        <f>IFERROR(IF(OR(HLOOKUP($A870,'Z-scores'!$C$2:$UD$20,16,FALSE)&gt;3,HLOOKUP($A870,'Z-scores'!$C$2:$UD$20,16,FALSE)&lt;-3),"",'Total-corrected counts'!R870),"")</f>
        <v>10.826817007959834</v>
      </c>
      <c r="S870">
        <f>IFERROR(IF(OR(HLOOKUP($A870,'Z-scores'!$C$2:$UD$20,17,FALSE)&gt;3,HLOOKUP($A870,'Z-scores'!$C$2:$UD$20,17,FALSE)&lt;-3),"",'Total-corrected counts'!S870),"")</f>
        <v>26.007823518107767</v>
      </c>
      <c r="T870">
        <f>IFERROR(IF(OR(HLOOKUP($A870,'Z-scores'!$C$2:$UD$20,18,FALSE)&gt;3,HLOOKUP($A870,'Z-scores'!$C$2:$UD$20,18,FALSE)&lt;-3),"",'Total-corrected counts'!T870),"")</f>
        <v>11.391693857248159</v>
      </c>
      <c r="U870">
        <f>IFERROR(IF(OR(HLOOKUP($A870,'Z-scores'!$C$2:$UD$20,19,FALSE)&gt;3,HLOOKUP($A870,'Z-scores'!$C$2:$UD$20,19,FALSE)&lt;-3),"",'Total-corrected counts'!U870),"")</f>
        <v>9.5034346888384551</v>
      </c>
      <c r="V870">
        <f t="shared" si="52"/>
        <v>1</v>
      </c>
      <c r="W870" s="10">
        <f>SUMIFS(Tabel132[Cluster],Tabel132[ID],A870)</f>
        <v>8</v>
      </c>
      <c r="X870">
        <f t="shared" si="53"/>
        <v>0.18318126627124032</v>
      </c>
      <c r="Y870">
        <f t="shared" si="54"/>
        <v>22.023129919804223</v>
      </c>
      <c r="Z870">
        <f t="shared" si="55"/>
        <v>13.478035433529971</v>
      </c>
    </row>
    <row r="871" spans="1:26" x14ac:dyDescent="0.25">
      <c r="A871">
        <v>879</v>
      </c>
      <c r="B871" t="s">
        <v>1050</v>
      </c>
      <c r="C871">
        <v>25900</v>
      </c>
      <c r="D871">
        <v>254</v>
      </c>
      <c r="E871" t="str">
        <f>IFERROR(IF(OR(HLOOKUP($A871,'Z-scores'!$C$2:$UD$20,3,FALSE)&gt;3,HLOOKUP(A871,'Z-scores'!$C$2:$UD$20,3,FALSE)&lt;-3),"",'Total-corrected counts'!E871),"")</f>
        <v/>
      </c>
      <c r="F871" t="str">
        <f>IFERROR(IF(OR(HLOOKUP($A871,'Z-scores'!$C$2:$UD$20,4,FALSE)&gt;3,HLOOKUP($A871,'Z-scores'!$C$2:$UD$20,4,FALSE)&lt;-3),"",'Total-corrected counts'!F871),"")</f>
        <v/>
      </c>
      <c r="G871" t="str">
        <f>IFERROR(IF(OR(HLOOKUP($A871,'Z-scores'!$C$2:$UD$20,5,FALSE)&gt;3,HLOOKUP($A871,'Z-scores'!$C$2:$UD$20,5,FALSE)&lt;-3),"",'Total-corrected counts'!G871),"")</f>
        <v/>
      </c>
      <c r="H871" t="str">
        <f>IFERROR(IF(OR(HLOOKUP($A871,'Z-scores'!$C$2:$UD$20,6,FALSE)&gt;3,HLOOKUP($A871,'Z-scores'!$C$2:$UD$20,6,FALSE)&lt;-3),"",'Total-corrected counts'!H871),"")</f>
        <v/>
      </c>
      <c r="I871" t="str">
        <f>IFERROR(IF(OR(HLOOKUP($A871,'Z-scores'!$C$2:$UD$20,7,FALSE)&gt;3,HLOOKUP($A871,'Z-scores'!$C$2:$UD$20,7,FALSE)&lt;-3),"",'Total-corrected counts'!I871),"")</f>
        <v/>
      </c>
      <c r="J871" t="str">
        <f>IFERROR(IF(OR(HLOOKUP($A871,'Z-scores'!$C$2:$UD$20,8,FALSE)&gt;3,HLOOKUP($A871,'Z-scores'!$C$2:$UD$20,8,FALSE)&lt;-3),"",'Total-corrected counts'!J871),"")</f>
        <v/>
      </c>
      <c r="K871" t="str">
        <f>IFERROR(IF(OR(HLOOKUP($A871,'Z-scores'!$C$2:$UD$20,9,FALSE)&gt;3,HLOOKUP($A871,'Z-scores'!$C$2:$UD$20,9,FALSE)&lt;-3),"",'Total-corrected counts'!K871),"")</f>
        <v/>
      </c>
      <c r="L871" t="str">
        <f>IFERROR(IF(OR(HLOOKUP($A871,'Z-scores'!$C$2:$UD$20,10,FALSE)&gt;3,HLOOKUP($A871,'Z-scores'!$C$2:$UD$20,10,FALSE)&lt;-3),"",'Total-corrected counts'!L871),"")</f>
        <v/>
      </c>
      <c r="M871" t="str">
        <f>IFERROR(IF(OR(HLOOKUP($A871,'Z-scores'!$C$2:$UD$20,11,FALSE)&gt;3,HLOOKUP($A871,'Z-scores'!$C$2:$UD$20,11,FALSE)&lt;-3),"",'Total-corrected counts'!M871),"")</f>
        <v/>
      </c>
      <c r="N871" t="str">
        <f>IFERROR(IF(OR(HLOOKUP($A871,'Z-scores'!$C$2:$UD$20,12,FALSE)&gt;3,HLOOKUP($A871,'Z-scores'!$C$2:$UD$20,12,FALSE)&lt;-3),"",'Total-corrected counts'!N871),"")</f>
        <v/>
      </c>
      <c r="O871" t="str">
        <f>IFERROR(IF(OR(HLOOKUP($A871,'Z-scores'!$C$2:$UD$20,13,FALSE)&gt;3,HLOOKUP($A871,'Z-scores'!$C$2:$UD$20,13,FALSE)&lt;-3),"",'Total-corrected counts'!O871),"")</f>
        <v/>
      </c>
      <c r="P871" t="str">
        <f>IFERROR(IF(OR(HLOOKUP($A871,'Z-scores'!$C$2:$UD$20,14,FALSE)&gt;3,HLOOKUP($A871,'Z-scores'!$C$2:$UD$20,14,FALSE)&lt;-3),"",'Total-corrected counts'!P871),"")</f>
        <v/>
      </c>
      <c r="Q871" t="str">
        <f>IFERROR(IF(OR(HLOOKUP($A871,'Z-scores'!$C$2:$UD$20,15,FALSE)&gt;3,HLOOKUP($A871,'Z-scores'!$C$2:$UD$20,15,FALSE)&lt;-3),"",'Total-corrected counts'!Q871),"")</f>
        <v/>
      </c>
      <c r="R871" t="str">
        <f>IFERROR(IF(OR(HLOOKUP($A871,'Z-scores'!$C$2:$UD$20,16,FALSE)&gt;3,HLOOKUP($A871,'Z-scores'!$C$2:$UD$20,16,FALSE)&lt;-3),"",'Total-corrected counts'!R871),"")</f>
        <v/>
      </c>
      <c r="S871" t="str">
        <f>IFERROR(IF(OR(HLOOKUP($A871,'Z-scores'!$C$2:$UD$20,17,FALSE)&gt;3,HLOOKUP($A871,'Z-scores'!$C$2:$UD$20,17,FALSE)&lt;-3),"",'Total-corrected counts'!S871),"")</f>
        <v/>
      </c>
      <c r="T871" t="str">
        <f>IFERROR(IF(OR(HLOOKUP($A871,'Z-scores'!$C$2:$UD$20,18,FALSE)&gt;3,HLOOKUP($A871,'Z-scores'!$C$2:$UD$20,18,FALSE)&lt;-3),"",'Total-corrected counts'!T871),"")</f>
        <v/>
      </c>
      <c r="U871" t="str">
        <f>IFERROR(IF(OR(HLOOKUP($A871,'Z-scores'!$C$2:$UD$20,19,FALSE)&gt;3,HLOOKUP($A871,'Z-scores'!$C$2:$UD$20,19,FALSE)&lt;-3),"",'Total-corrected counts'!U871),"")</f>
        <v/>
      </c>
      <c r="V871">
        <f t="shared" si="52"/>
        <v>1</v>
      </c>
      <c r="W871" s="10">
        <f>SUMIFS(Tabel132[Cluster],Tabel132[ID],A871)</f>
        <v>34</v>
      </c>
      <c r="X871" t="str">
        <f t="shared" si="53"/>
        <v/>
      </c>
      <c r="Y871" t="str">
        <f t="shared" si="54"/>
        <v/>
      </c>
      <c r="Z871" t="str">
        <f t="shared" si="55"/>
        <v/>
      </c>
    </row>
    <row r="872" spans="1:26" x14ac:dyDescent="0.25">
      <c r="A872">
        <v>880</v>
      </c>
      <c r="B872" t="s">
        <v>424</v>
      </c>
      <c r="C872">
        <v>87200</v>
      </c>
      <c r="D872">
        <v>987</v>
      </c>
      <c r="E872">
        <f>IFERROR(IF(OR(HLOOKUP($A872,'Z-scores'!$C$2:$UD$20,3,FALSE)&gt;3,HLOOKUP(A872,'Z-scores'!$C$2:$UD$20,3,FALSE)&lt;-3),"",'Total-corrected counts'!E872),"")</f>
        <v>0</v>
      </c>
      <c r="F872">
        <f>IFERROR(IF(OR(HLOOKUP($A872,'Z-scores'!$C$2:$UD$20,4,FALSE)&gt;3,HLOOKUP($A872,'Z-scores'!$C$2:$UD$20,4,FALSE)&lt;-3),"",'Total-corrected counts'!F872),"")</f>
        <v>0</v>
      </c>
      <c r="G872">
        <f>IFERROR(IF(OR(HLOOKUP($A872,'Z-scores'!$C$2:$UD$20,5,FALSE)&gt;3,HLOOKUP($A872,'Z-scores'!$C$2:$UD$20,5,FALSE)&lt;-3),"",'Total-corrected counts'!G872),"")</f>
        <v>0.14102042378651924</v>
      </c>
      <c r="H872">
        <f>IFERROR(IF(OR(HLOOKUP($A872,'Z-scores'!$C$2:$UD$20,6,FALSE)&gt;3,HLOOKUP($A872,'Z-scores'!$C$2:$UD$20,6,FALSE)&lt;-3),"",'Total-corrected counts'!H872),"")</f>
        <v>0</v>
      </c>
      <c r="I872">
        <f>IFERROR(IF(OR(HLOOKUP($A872,'Z-scores'!$C$2:$UD$20,7,FALSE)&gt;3,HLOOKUP($A872,'Z-scores'!$C$2:$UD$20,7,FALSE)&lt;-3),"",'Total-corrected counts'!I872),"")</f>
        <v>0</v>
      </c>
      <c r="J872" t="str">
        <f>IFERROR(IF(OR(HLOOKUP($A872,'Z-scores'!$C$2:$UD$20,8,FALSE)&gt;3,HLOOKUP($A872,'Z-scores'!$C$2:$UD$20,8,FALSE)&lt;-3),"",'Total-corrected counts'!J872),"")</f>
        <v/>
      </c>
      <c r="K872">
        <f>IFERROR(IF(OR(HLOOKUP($A872,'Z-scores'!$C$2:$UD$20,9,FALSE)&gt;3,HLOOKUP($A872,'Z-scores'!$C$2:$UD$20,9,FALSE)&lt;-3),"",'Total-corrected counts'!K872),"")</f>
        <v>4.4595573889291487E-2</v>
      </c>
      <c r="L872">
        <f>IFERROR(IF(OR(HLOOKUP($A872,'Z-scores'!$C$2:$UD$20,10,FALSE)&gt;3,HLOOKUP($A872,'Z-scores'!$C$2:$UD$20,10,FALSE)&lt;-3),"",'Total-corrected counts'!L872),"")</f>
        <v>0</v>
      </c>
      <c r="M872">
        <f>IFERROR(IF(OR(HLOOKUP($A872,'Z-scores'!$C$2:$UD$20,11,FALSE)&gt;3,HLOOKUP($A872,'Z-scores'!$C$2:$UD$20,11,FALSE)&lt;-3),"",'Total-corrected counts'!M872),"")</f>
        <v>0</v>
      </c>
      <c r="N872">
        <f>IFERROR(IF(OR(HLOOKUP($A872,'Z-scores'!$C$2:$UD$20,12,FALSE)&gt;3,HLOOKUP($A872,'Z-scores'!$C$2:$UD$20,12,FALSE)&lt;-3),"",'Total-corrected counts'!N872),"")</f>
        <v>8.2477476775717165E-2</v>
      </c>
      <c r="O872">
        <f>IFERROR(IF(OR(HLOOKUP($A872,'Z-scores'!$C$2:$UD$20,13,FALSE)&gt;3,HLOOKUP($A872,'Z-scores'!$C$2:$UD$20,13,FALSE)&lt;-3),"",'Total-corrected counts'!O872),"")</f>
        <v>0</v>
      </c>
      <c r="P872">
        <f>IFERROR(IF(OR(HLOOKUP($A872,'Z-scores'!$C$2:$UD$20,14,FALSE)&gt;3,HLOOKUP($A872,'Z-scores'!$C$2:$UD$20,14,FALSE)&lt;-3),"",'Total-corrected counts'!P872),"")</f>
        <v>0</v>
      </c>
      <c r="Q872">
        <f>IFERROR(IF(OR(HLOOKUP($A872,'Z-scores'!$C$2:$UD$20,15,FALSE)&gt;3,HLOOKUP($A872,'Z-scores'!$C$2:$UD$20,15,FALSE)&lt;-3),"",'Total-corrected counts'!Q872),"")</f>
        <v>0</v>
      </c>
      <c r="R872">
        <f>IFERROR(IF(OR(HLOOKUP($A872,'Z-scores'!$C$2:$UD$20,16,FALSE)&gt;3,HLOOKUP($A872,'Z-scores'!$C$2:$UD$20,16,FALSE)&lt;-3),"",'Total-corrected counts'!R872),"")</f>
        <v>6.8118389761405329E-2</v>
      </c>
      <c r="S872">
        <f>IFERROR(IF(OR(HLOOKUP($A872,'Z-scores'!$C$2:$UD$20,17,FALSE)&gt;3,HLOOKUP($A872,'Z-scores'!$C$2:$UD$20,17,FALSE)&lt;-3),"",'Total-corrected counts'!S872),"")</f>
        <v>0</v>
      </c>
      <c r="T872">
        <f>IFERROR(IF(OR(HLOOKUP($A872,'Z-scores'!$C$2:$UD$20,18,FALSE)&gt;3,HLOOKUP($A872,'Z-scores'!$C$2:$UD$20,18,FALSE)&lt;-3),"",'Total-corrected counts'!T872),"")</f>
        <v>0</v>
      </c>
      <c r="U872">
        <f>IFERROR(IF(OR(HLOOKUP($A872,'Z-scores'!$C$2:$UD$20,19,FALSE)&gt;3,HLOOKUP($A872,'Z-scores'!$C$2:$UD$20,19,FALSE)&lt;-3),"",'Total-corrected counts'!U872),"")</f>
        <v>0.26036807366680698</v>
      </c>
      <c r="V872">
        <f t="shared" si="52"/>
        <v>1</v>
      </c>
      <c r="W872" s="10">
        <f>SUMIFS(Tabel132[Cluster],Tabel132[ID],A872)</f>
        <v>94</v>
      </c>
      <c r="X872">
        <f t="shared" si="53"/>
        <v>0.45629129701772941</v>
      </c>
      <c r="Y872">
        <f t="shared" si="54"/>
        <v>2.320199970947634E-2</v>
      </c>
      <c r="Z872">
        <f t="shared" si="55"/>
        <v>5.1370492525491182E-2</v>
      </c>
    </row>
    <row r="873" spans="1:26" x14ac:dyDescent="0.25">
      <c r="A873">
        <v>881</v>
      </c>
      <c r="B873" t="s">
        <v>1051</v>
      </c>
      <c r="C873">
        <v>85600</v>
      </c>
      <c r="D873">
        <v>867</v>
      </c>
      <c r="E873" t="str">
        <f>IFERROR(IF(OR(HLOOKUP($A873,'Z-scores'!$C$2:$UD$20,3,FALSE)&gt;3,HLOOKUP(A873,'Z-scores'!$C$2:$UD$20,3,FALSE)&lt;-3),"",'Total-corrected counts'!E873),"")</f>
        <v/>
      </c>
      <c r="F873" t="str">
        <f>IFERROR(IF(OR(HLOOKUP($A873,'Z-scores'!$C$2:$UD$20,4,FALSE)&gt;3,HLOOKUP($A873,'Z-scores'!$C$2:$UD$20,4,FALSE)&lt;-3),"",'Total-corrected counts'!F873),"")</f>
        <v/>
      </c>
      <c r="G873" t="str">
        <f>IFERROR(IF(OR(HLOOKUP($A873,'Z-scores'!$C$2:$UD$20,5,FALSE)&gt;3,HLOOKUP($A873,'Z-scores'!$C$2:$UD$20,5,FALSE)&lt;-3),"",'Total-corrected counts'!G873),"")</f>
        <v/>
      </c>
      <c r="H873" t="str">
        <f>IFERROR(IF(OR(HLOOKUP($A873,'Z-scores'!$C$2:$UD$20,6,FALSE)&gt;3,HLOOKUP($A873,'Z-scores'!$C$2:$UD$20,6,FALSE)&lt;-3),"",'Total-corrected counts'!H873),"")</f>
        <v/>
      </c>
      <c r="I873" t="str">
        <f>IFERROR(IF(OR(HLOOKUP($A873,'Z-scores'!$C$2:$UD$20,7,FALSE)&gt;3,HLOOKUP($A873,'Z-scores'!$C$2:$UD$20,7,FALSE)&lt;-3),"",'Total-corrected counts'!I873),"")</f>
        <v/>
      </c>
      <c r="J873" t="str">
        <f>IFERROR(IF(OR(HLOOKUP($A873,'Z-scores'!$C$2:$UD$20,8,FALSE)&gt;3,HLOOKUP($A873,'Z-scores'!$C$2:$UD$20,8,FALSE)&lt;-3),"",'Total-corrected counts'!J873),"")</f>
        <v/>
      </c>
      <c r="K873" t="str">
        <f>IFERROR(IF(OR(HLOOKUP($A873,'Z-scores'!$C$2:$UD$20,9,FALSE)&gt;3,HLOOKUP($A873,'Z-scores'!$C$2:$UD$20,9,FALSE)&lt;-3),"",'Total-corrected counts'!K873),"")</f>
        <v/>
      </c>
      <c r="L873" t="str">
        <f>IFERROR(IF(OR(HLOOKUP($A873,'Z-scores'!$C$2:$UD$20,10,FALSE)&gt;3,HLOOKUP($A873,'Z-scores'!$C$2:$UD$20,10,FALSE)&lt;-3),"",'Total-corrected counts'!L873),"")</f>
        <v/>
      </c>
      <c r="M873" t="str">
        <f>IFERROR(IF(OR(HLOOKUP($A873,'Z-scores'!$C$2:$UD$20,11,FALSE)&gt;3,HLOOKUP($A873,'Z-scores'!$C$2:$UD$20,11,FALSE)&lt;-3),"",'Total-corrected counts'!M873),"")</f>
        <v/>
      </c>
      <c r="N873" t="str">
        <f>IFERROR(IF(OR(HLOOKUP($A873,'Z-scores'!$C$2:$UD$20,12,FALSE)&gt;3,HLOOKUP($A873,'Z-scores'!$C$2:$UD$20,12,FALSE)&lt;-3),"",'Total-corrected counts'!N873),"")</f>
        <v/>
      </c>
      <c r="O873" t="str">
        <f>IFERROR(IF(OR(HLOOKUP($A873,'Z-scores'!$C$2:$UD$20,13,FALSE)&gt;3,HLOOKUP($A873,'Z-scores'!$C$2:$UD$20,13,FALSE)&lt;-3),"",'Total-corrected counts'!O873),"")</f>
        <v/>
      </c>
      <c r="P873" t="str">
        <f>IFERROR(IF(OR(HLOOKUP($A873,'Z-scores'!$C$2:$UD$20,14,FALSE)&gt;3,HLOOKUP($A873,'Z-scores'!$C$2:$UD$20,14,FALSE)&lt;-3),"",'Total-corrected counts'!P873),"")</f>
        <v/>
      </c>
      <c r="Q873" t="str">
        <f>IFERROR(IF(OR(HLOOKUP($A873,'Z-scores'!$C$2:$UD$20,15,FALSE)&gt;3,HLOOKUP($A873,'Z-scores'!$C$2:$UD$20,15,FALSE)&lt;-3),"",'Total-corrected counts'!Q873),"")</f>
        <v/>
      </c>
      <c r="R873" t="str">
        <f>IFERROR(IF(OR(HLOOKUP($A873,'Z-scores'!$C$2:$UD$20,16,FALSE)&gt;3,HLOOKUP($A873,'Z-scores'!$C$2:$UD$20,16,FALSE)&lt;-3),"",'Total-corrected counts'!R873),"")</f>
        <v/>
      </c>
      <c r="S873" t="str">
        <f>IFERROR(IF(OR(HLOOKUP($A873,'Z-scores'!$C$2:$UD$20,17,FALSE)&gt;3,HLOOKUP($A873,'Z-scores'!$C$2:$UD$20,17,FALSE)&lt;-3),"",'Total-corrected counts'!S873),"")</f>
        <v/>
      </c>
      <c r="T873" t="str">
        <f>IFERROR(IF(OR(HLOOKUP($A873,'Z-scores'!$C$2:$UD$20,18,FALSE)&gt;3,HLOOKUP($A873,'Z-scores'!$C$2:$UD$20,18,FALSE)&lt;-3),"",'Total-corrected counts'!T873),"")</f>
        <v/>
      </c>
      <c r="U873" t="str">
        <f>IFERROR(IF(OR(HLOOKUP($A873,'Z-scores'!$C$2:$UD$20,19,FALSE)&gt;3,HLOOKUP($A873,'Z-scores'!$C$2:$UD$20,19,FALSE)&lt;-3),"",'Total-corrected counts'!U873),"")</f>
        <v/>
      </c>
      <c r="V873">
        <f t="shared" si="52"/>
        <v>1</v>
      </c>
      <c r="W873" s="10">
        <f>SUMIFS(Tabel132[Cluster],Tabel132[ID],A873)</f>
        <v>93</v>
      </c>
      <c r="X873" t="str">
        <f t="shared" si="53"/>
        <v/>
      </c>
      <c r="Y873" t="str">
        <f t="shared" si="54"/>
        <v/>
      </c>
      <c r="Z873" t="str">
        <f t="shared" si="55"/>
        <v/>
      </c>
    </row>
    <row r="874" spans="1:26" x14ac:dyDescent="0.25">
      <c r="A874">
        <v>882</v>
      </c>
      <c r="B874" t="s">
        <v>425</v>
      </c>
      <c r="C874">
        <v>2000</v>
      </c>
      <c r="D874">
        <v>985</v>
      </c>
      <c r="E874" t="str">
        <f>IFERROR(IF(OR(HLOOKUP($A874,'Z-scores'!$C$2:$UD$20,3,FALSE)&gt;3,HLOOKUP(A874,'Z-scores'!$C$2:$UD$20,3,FALSE)&lt;-3),"",'Total-corrected counts'!E874),"")</f>
        <v/>
      </c>
      <c r="F874">
        <f>IFERROR(IF(OR(HLOOKUP($A874,'Z-scores'!$C$2:$UD$20,4,FALSE)&gt;3,HLOOKUP($A874,'Z-scores'!$C$2:$UD$20,4,FALSE)&lt;-3),"",'Total-corrected counts'!F874),"")</f>
        <v>15.0196707648794</v>
      </c>
      <c r="G874">
        <f>IFERROR(IF(OR(HLOOKUP($A874,'Z-scores'!$C$2:$UD$20,5,FALSE)&gt;3,HLOOKUP($A874,'Z-scores'!$C$2:$UD$20,5,FALSE)&lt;-3),"",'Total-corrected counts'!G874),"")</f>
        <v>0.2618950727463929</v>
      </c>
      <c r="H874">
        <f>IFERROR(IF(OR(HLOOKUP($A874,'Z-scores'!$C$2:$UD$20,6,FALSE)&gt;3,HLOOKUP($A874,'Z-scores'!$C$2:$UD$20,6,FALSE)&lt;-3),"",'Total-corrected counts'!H874),"")</f>
        <v>14.951825386133335</v>
      </c>
      <c r="I874">
        <f>IFERROR(IF(OR(HLOOKUP($A874,'Z-scores'!$C$2:$UD$20,7,FALSE)&gt;3,HLOOKUP($A874,'Z-scores'!$C$2:$UD$20,7,FALSE)&lt;-3),"",'Total-corrected counts'!I874),"")</f>
        <v>5.5904617364294316</v>
      </c>
      <c r="J874">
        <f>IFERROR(IF(OR(HLOOKUP($A874,'Z-scores'!$C$2:$UD$20,8,FALSE)&gt;3,HLOOKUP($A874,'Z-scores'!$C$2:$UD$20,8,FALSE)&lt;-3),"",'Total-corrected counts'!J874),"")</f>
        <v>19.555403030643699</v>
      </c>
      <c r="K874">
        <f>IFERROR(IF(OR(HLOOKUP($A874,'Z-scores'!$C$2:$UD$20,9,FALSE)&gt;3,HLOOKUP($A874,'Z-scores'!$C$2:$UD$20,9,FALSE)&lt;-3),"",'Total-corrected counts'!K874),"")</f>
        <v>17.534979653269414</v>
      </c>
      <c r="L874">
        <f>IFERROR(IF(OR(HLOOKUP($A874,'Z-scores'!$C$2:$UD$20,10,FALSE)&gt;3,HLOOKUP($A874,'Z-scores'!$C$2:$UD$20,10,FALSE)&lt;-3),"",'Total-corrected counts'!L874),"")</f>
        <v>22.401868351099012</v>
      </c>
      <c r="M874">
        <f>IFERROR(IF(OR(HLOOKUP($A874,'Z-scores'!$C$2:$UD$20,11,FALSE)&gt;3,HLOOKUP($A874,'Z-scores'!$C$2:$UD$20,11,FALSE)&lt;-3),"",'Total-corrected counts'!M874),"")</f>
        <v>15.61991719140066</v>
      </c>
      <c r="N874">
        <f>IFERROR(IF(OR(HLOOKUP($A874,'Z-scores'!$C$2:$UD$20,12,FALSE)&gt;3,HLOOKUP($A874,'Z-scores'!$C$2:$UD$20,12,FALSE)&lt;-3),"",'Total-corrected counts'!N874),"")</f>
        <v>21.004264085549305</v>
      </c>
      <c r="O874">
        <f>IFERROR(IF(OR(HLOOKUP($A874,'Z-scores'!$C$2:$UD$20,13,FALSE)&gt;3,HLOOKUP($A874,'Z-scores'!$C$2:$UD$20,13,FALSE)&lt;-3),"",'Total-corrected counts'!O874),"")</f>
        <v>12.805122856824593</v>
      </c>
      <c r="P874">
        <f>IFERROR(IF(OR(HLOOKUP($A874,'Z-scores'!$C$2:$UD$20,14,FALSE)&gt;3,HLOOKUP($A874,'Z-scores'!$C$2:$UD$20,14,FALSE)&lt;-3),"",'Total-corrected counts'!P874),"")</f>
        <v>6.457681670911243</v>
      </c>
      <c r="Q874">
        <f>IFERROR(IF(OR(HLOOKUP($A874,'Z-scores'!$C$2:$UD$20,15,FALSE)&gt;3,HLOOKUP($A874,'Z-scores'!$C$2:$UD$20,15,FALSE)&lt;-3),"",'Total-corrected counts'!Q874),"")</f>
        <v>11.19423360454322</v>
      </c>
      <c r="R874">
        <f>IFERROR(IF(OR(HLOOKUP($A874,'Z-scores'!$C$2:$UD$20,16,FALSE)&gt;3,HLOOKUP($A874,'Z-scores'!$C$2:$UD$20,16,FALSE)&lt;-3),"",'Total-corrected counts'!R874),"")</f>
        <v>11.512007869677499</v>
      </c>
      <c r="S874">
        <f>IFERROR(IF(OR(HLOOKUP($A874,'Z-scores'!$C$2:$UD$20,17,FALSE)&gt;3,HLOOKUP($A874,'Z-scores'!$C$2:$UD$20,17,FALSE)&lt;-3),"",'Total-corrected counts'!S874),"")</f>
        <v>11.437796734012327</v>
      </c>
      <c r="T874">
        <f>IFERROR(IF(OR(HLOOKUP($A874,'Z-scores'!$C$2:$UD$20,18,FALSE)&gt;3,HLOOKUP($A874,'Z-scores'!$C$2:$UD$20,18,FALSE)&lt;-3),"",'Total-corrected counts'!T874),"")</f>
        <v>10.86764157573071</v>
      </c>
      <c r="U874">
        <f>IFERROR(IF(OR(HLOOKUP($A874,'Z-scores'!$C$2:$UD$20,19,FALSE)&gt;3,HLOOKUP($A874,'Z-scores'!$C$2:$UD$20,19,FALSE)&lt;-3),"",'Total-corrected counts'!U874),"")</f>
        <v>8.7787435504658422</v>
      </c>
      <c r="V874">
        <f t="shared" si="52"/>
        <v>1</v>
      </c>
      <c r="W874" s="10">
        <f>SUMIFS(Tabel132[Cluster],Tabel132[ID],A874)</f>
        <v>3</v>
      </c>
      <c r="X874">
        <f t="shared" si="53"/>
        <v>0.49285393255447107</v>
      </c>
      <c r="Y874">
        <f t="shared" si="54"/>
        <v>13.867002648325169</v>
      </c>
      <c r="Z874">
        <f t="shared" si="55"/>
        <v>11.757186493464344</v>
      </c>
    </row>
    <row r="875" spans="1:26" x14ac:dyDescent="0.25">
      <c r="A875">
        <v>883</v>
      </c>
      <c r="B875" t="s">
        <v>1052</v>
      </c>
      <c r="C875">
        <v>86000</v>
      </c>
      <c r="D875">
        <v>881</v>
      </c>
      <c r="E875" t="str">
        <f>IFERROR(IF(OR(HLOOKUP($A875,'Z-scores'!$C$2:$UD$20,3,FALSE)&gt;3,HLOOKUP(A875,'Z-scores'!$C$2:$UD$20,3,FALSE)&lt;-3),"",'Total-corrected counts'!E875),"")</f>
        <v/>
      </c>
      <c r="F875" t="str">
        <f>IFERROR(IF(OR(HLOOKUP($A875,'Z-scores'!$C$2:$UD$20,4,FALSE)&gt;3,HLOOKUP($A875,'Z-scores'!$C$2:$UD$20,4,FALSE)&lt;-3),"",'Total-corrected counts'!F875),"")</f>
        <v/>
      </c>
      <c r="G875" t="str">
        <f>IFERROR(IF(OR(HLOOKUP($A875,'Z-scores'!$C$2:$UD$20,5,FALSE)&gt;3,HLOOKUP($A875,'Z-scores'!$C$2:$UD$20,5,FALSE)&lt;-3),"",'Total-corrected counts'!G875),"")</f>
        <v/>
      </c>
      <c r="H875" t="str">
        <f>IFERROR(IF(OR(HLOOKUP($A875,'Z-scores'!$C$2:$UD$20,6,FALSE)&gt;3,HLOOKUP($A875,'Z-scores'!$C$2:$UD$20,6,FALSE)&lt;-3),"",'Total-corrected counts'!H875),"")</f>
        <v/>
      </c>
      <c r="I875" t="str">
        <f>IFERROR(IF(OR(HLOOKUP($A875,'Z-scores'!$C$2:$UD$20,7,FALSE)&gt;3,HLOOKUP($A875,'Z-scores'!$C$2:$UD$20,7,FALSE)&lt;-3),"",'Total-corrected counts'!I875),"")</f>
        <v/>
      </c>
      <c r="J875" t="str">
        <f>IFERROR(IF(OR(HLOOKUP($A875,'Z-scores'!$C$2:$UD$20,8,FALSE)&gt;3,HLOOKUP($A875,'Z-scores'!$C$2:$UD$20,8,FALSE)&lt;-3),"",'Total-corrected counts'!J875),"")</f>
        <v/>
      </c>
      <c r="K875" t="str">
        <f>IFERROR(IF(OR(HLOOKUP($A875,'Z-scores'!$C$2:$UD$20,9,FALSE)&gt;3,HLOOKUP($A875,'Z-scores'!$C$2:$UD$20,9,FALSE)&lt;-3),"",'Total-corrected counts'!K875),"")</f>
        <v/>
      </c>
      <c r="L875" t="str">
        <f>IFERROR(IF(OR(HLOOKUP($A875,'Z-scores'!$C$2:$UD$20,10,FALSE)&gt;3,HLOOKUP($A875,'Z-scores'!$C$2:$UD$20,10,FALSE)&lt;-3),"",'Total-corrected counts'!L875),"")</f>
        <v/>
      </c>
      <c r="M875" t="str">
        <f>IFERROR(IF(OR(HLOOKUP($A875,'Z-scores'!$C$2:$UD$20,11,FALSE)&gt;3,HLOOKUP($A875,'Z-scores'!$C$2:$UD$20,11,FALSE)&lt;-3),"",'Total-corrected counts'!M875),"")</f>
        <v/>
      </c>
      <c r="N875" t="str">
        <f>IFERROR(IF(OR(HLOOKUP($A875,'Z-scores'!$C$2:$UD$20,12,FALSE)&gt;3,HLOOKUP($A875,'Z-scores'!$C$2:$UD$20,12,FALSE)&lt;-3),"",'Total-corrected counts'!N875),"")</f>
        <v/>
      </c>
      <c r="O875" t="str">
        <f>IFERROR(IF(OR(HLOOKUP($A875,'Z-scores'!$C$2:$UD$20,13,FALSE)&gt;3,HLOOKUP($A875,'Z-scores'!$C$2:$UD$20,13,FALSE)&lt;-3),"",'Total-corrected counts'!O875),"")</f>
        <v/>
      </c>
      <c r="P875" t="str">
        <f>IFERROR(IF(OR(HLOOKUP($A875,'Z-scores'!$C$2:$UD$20,14,FALSE)&gt;3,HLOOKUP($A875,'Z-scores'!$C$2:$UD$20,14,FALSE)&lt;-3),"",'Total-corrected counts'!P875),"")</f>
        <v/>
      </c>
      <c r="Q875" t="str">
        <f>IFERROR(IF(OR(HLOOKUP($A875,'Z-scores'!$C$2:$UD$20,15,FALSE)&gt;3,HLOOKUP($A875,'Z-scores'!$C$2:$UD$20,15,FALSE)&lt;-3),"",'Total-corrected counts'!Q875),"")</f>
        <v/>
      </c>
      <c r="R875" t="str">
        <f>IFERROR(IF(OR(HLOOKUP($A875,'Z-scores'!$C$2:$UD$20,16,FALSE)&gt;3,HLOOKUP($A875,'Z-scores'!$C$2:$UD$20,16,FALSE)&lt;-3),"",'Total-corrected counts'!R875),"")</f>
        <v/>
      </c>
      <c r="S875" t="str">
        <f>IFERROR(IF(OR(HLOOKUP($A875,'Z-scores'!$C$2:$UD$20,17,FALSE)&gt;3,HLOOKUP($A875,'Z-scores'!$C$2:$UD$20,17,FALSE)&lt;-3),"",'Total-corrected counts'!S875),"")</f>
        <v/>
      </c>
      <c r="T875" t="str">
        <f>IFERROR(IF(OR(HLOOKUP($A875,'Z-scores'!$C$2:$UD$20,18,FALSE)&gt;3,HLOOKUP($A875,'Z-scores'!$C$2:$UD$20,18,FALSE)&lt;-3),"",'Total-corrected counts'!T875),"")</f>
        <v/>
      </c>
      <c r="U875" t="str">
        <f>IFERROR(IF(OR(HLOOKUP($A875,'Z-scores'!$C$2:$UD$20,19,FALSE)&gt;3,HLOOKUP($A875,'Z-scores'!$C$2:$UD$20,19,FALSE)&lt;-3),"",'Total-corrected counts'!U875),"")</f>
        <v/>
      </c>
      <c r="V875">
        <f t="shared" si="52"/>
        <v>1</v>
      </c>
      <c r="W875" s="10">
        <f>SUMIFS(Tabel132[Cluster],Tabel132[ID],A875)</f>
        <v>93</v>
      </c>
      <c r="X875" t="str">
        <f t="shared" si="53"/>
        <v/>
      </c>
      <c r="Y875" t="str">
        <f t="shared" si="54"/>
        <v/>
      </c>
      <c r="Z875" t="str">
        <f t="shared" si="55"/>
        <v/>
      </c>
    </row>
    <row r="876" spans="1:26" x14ac:dyDescent="0.25">
      <c r="A876">
        <v>884</v>
      </c>
      <c r="B876" t="s">
        <v>426</v>
      </c>
      <c r="C876">
        <v>110700</v>
      </c>
      <c r="D876">
        <v>768</v>
      </c>
      <c r="E876" t="str">
        <f>IFERROR(IF(OR(HLOOKUP($A876,'Z-scores'!$C$2:$UD$20,3,FALSE)&gt;3,HLOOKUP(A876,'Z-scores'!$C$2:$UD$20,3,FALSE)&lt;-3),"",'Total-corrected counts'!E876),"")</f>
        <v/>
      </c>
      <c r="F876">
        <f>IFERROR(IF(OR(HLOOKUP($A876,'Z-scores'!$C$2:$UD$20,4,FALSE)&gt;3,HLOOKUP($A876,'Z-scores'!$C$2:$UD$20,4,FALSE)&lt;-3),"",'Total-corrected counts'!F876),"")</f>
        <v>0.61522408922225835</v>
      </c>
      <c r="G876">
        <f>IFERROR(IF(OR(HLOOKUP($A876,'Z-scores'!$C$2:$UD$20,5,FALSE)&gt;3,HLOOKUP($A876,'Z-scores'!$C$2:$UD$20,5,FALSE)&lt;-3),"",'Total-corrected counts'!G876),"")</f>
        <v>0.19138486085313325</v>
      </c>
      <c r="H876">
        <f>IFERROR(IF(OR(HLOOKUP($A876,'Z-scores'!$C$2:$UD$20,6,FALSE)&gt;3,HLOOKUP($A876,'Z-scores'!$C$2:$UD$20,6,FALSE)&lt;-3),"",'Total-corrected counts'!H876),"")</f>
        <v>1.5845305147769686</v>
      </c>
      <c r="I876">
        <f>IFERROR(IF(OR(HLOOKUP($A876,'Z-scores'!$C$2:$UD$20,7,FALSE)&gt;3,HLOOKUP($A876,'Z-scores'!$C$2:$UD$20,7,FALSE)&lt;-3),"",'Total-corrected counts'!I876),"")</f>
        <v>0.82502408885632572</v>
      </c>
      <c r="J876">
        <f>IFERROR(IF(OR(HLOOKUP($A876,'Z-scores'!$C$2:$UD$20,8,FALSE)&gt;3,HLOOKUP($A876,'Z-scores'!$C$2:$UD$20,8,FALSE)&lt;-3),"",'Total-corrected counts'!J876),"")</f>
        <v>0.66072213971413407</v>
      </c>
      <c r="K876">
        <f>IFERROR(IF(OR(HLOOKUP($A876,'Z-scores'!$C$2:$UD$20,9,FALSE)&gt;3,HLOOKUP($A876,'Z-scores'!$C$2:$UD$20,9,FALSE)&lt;-3),"",'Total-corrected counts'!K876),"")</f>
        <v>0.90529014995261714</v>
      </c>
      <c r="L876">
        <f>IFERROR(IF(OR(HLOOKUP($A876,'Z-scores'!$C$2:$UD$20,10,FALSE)&gt;3,HLOOKUP($A876,'Z-scores'!$C$2:$UD$20,10,FALSE)&lt;-3),"",'Total-corrected counts'!L876),"")</f>
        <v>2.9722163914647117</v>
      </c>
      <c r="M876">
        <f>IFERROR(IF(OR(HLOOKUP($A876,'Z-scores'!$C$2:$UD$20,11,FALSE)&gt;3,HLOOKUP($A876,'Z-scores'!$C$2:$UD$20,11,FALSE)&lt;-3),"",'Total-corrected counts'!M876),"")</f>
        <v>3.4234803755783747</v>
      </c>
      <c r="N876">
        <f>IFERROR(IF(OR(HLOOKUP($A876,'Z-scores'!$C$2:$UD$20,12,FALSE)&gt;3,HLOOKUP($A876,'Z-scores'!$C$2:$UD$20,12,FALSE)&lt;-3),"",'Total-corrected counts'!N876),"")</f>
        <v>2.2452202011167453</v>
      </c>
      <c r="O876">
        <f>IFERROR(IF(OR(HLOOKUP($A876,'Z-scores'!$C$2:$UD$20,13,FALSE)&gt;3,HLOOKUP($A876,'Z-scores'!$C$2:$UD$20,13,FALSE)&lt;-3),"",'Total-corrected counts'!O876),"")</f>
        <v>1.3562324602628937</v>
      </c>
      <c r="P876">
        <f>IFERROR(IF(OR(HLOOKUP($A876,'Z-scores'!$C$2:$UD$20,14,FALSE)&gt;3,HLOOKUP($A876,'Z-scores'!$C$2:$UD$20,14,FALSE)&lt;-3),"",'Total-corrected counts'!P876),"")</f>
        <v>2.265103431888126</v>
      </c>
      <c r="Q876">
        <f>IFERROR(IF(OR(HLOOKUP($A876,'Z-scores'!$C$2:$UD$20,15,FALSE)&gt;3,HLOOKUP($A876,'Z-scores'!$C$2:$UD$20,15,FALSE)&lt;-3),"",'Total-corrected counts'!Q876),"")</f>
        <v>0.40954513187353242</v>
      </c>
      <c r="R876">
        <f>IFERROR(IF(OR(HLOOKUP($A876,'Z-scores'!$C$2:$UD$20,16,FALSE)&gt;3,HLOOKUP($A876,'Z-scores'!$C$2:$UD$20,16,FALSE)&lt;-3),"",'Total-corrected counts'!R876),"")</f>
        <v>1.3904165439533909</v>
      </c>
      <c r="S876">
        <f>IFERROR(IF(OR(HLOOKUP($A876,'Z-scores'!$C$2:$UD$20,17,FALSE)&gt;3,HLOOKUP($A876,'Z-scores'!$C$2:$UD$20,17,FALSE)&lt;-3),"",'Total-corrected counts'!S876),"")</f>
        <v>1.3625472141609367</v>
      </c>
      <c r="T876">
        <f>IFERROR(IF(OR(HLOOKUP($A876,'Z-scores'!$C$2:$UD$20,18,FALSE)&gt;3,HLOOKUP($A876,'Z-scores'!$C$2:$UD$20,18,FALSE)&lt;-3),"",'Total-corrected counts'!T876),"")</f>
        <v>2.6632165126296599</v>
      </c>
      <c r="U876">
        <f>IFERROR(IF(OR(HLOOKUP($A876,'Z-scores'!$C$2:$UD$20,19,FALSE)&gt;3,HLOOKUP($A876,'Z-scores'!$C$2:$UD$20,19,FALSE)&lt;-3),"",'Total-corrected counts'!U876),"")</f>
        <v>1.5274926988452677</v>
      </c>
      <c r="V876">
        <f t="shared" si="52"/>
        <v>1</v>
      </c>
      <c r="W876" s="10">
        <f>SUMIFS(Tabel132[Cluster],Tabel132[ID],A876)</f>
        <v>0</v>
      </c>
      <c r="X876">
        <f t="shared" si="53"/>
        <v>0.60929302768047844</v>
      </c>
      <c r="Y876">
        <f t="shared" si="54"/>
        <v>1.3972340763023154</v>
      </c>
      <c r="Z876">
        <f t="shared" si="55"/>
        <v>1.6524717743413191</v>
      </c>
    </row>
    <row r="877" spans="1:26" x14ac:dyDescent="0.25">
      <c r="A877">
        <v>885</v>
      </c>
      <c r="B877" t="s">
        <v>1053</v>
      </c>
      <c r="C877">
        <v>97400</v>
      </c>
      <c r="D877">
        <v>967</v>
      </c>
      <c r="E877" t="str">
        <f>IFERROR(IF(OR(HLOOKUP($A877,'Z-scores'!$C$2:$UD$20,3,FALSE)&gt;3,HLOOKUP(A877,'Z-scores'!$C$2:$UD$20,3,FALSE)&lt;-3),"",'Total-corrected counts'!E877),"")</f>
        <v/>
      </c>
      <c r="F877" t="str">
        <f>IFERROR(IF(OR(HLOOKUP($A877,'Z-scores'!$C$2:$UD$20,4,FALSE)&gt;3,HLOOKUP($A877,'Z-scores'!$C$2:$UD$20,4,FALSE)&lt;-3),"",'Total-corrected counts'!F877),"")</f>
        <v/>
      </c>
      <c r="G877" t="str">
        <f>IFERROR(IF(OR(HLOOKUP($A877,'Z-scores'!$C$2:$UD$20,5,FALSE)&gt;3,HLOOKUP($A877,'Z-scores'!$C$2:$UD$20,5,FALSE)&lt;-3),"",'Total-corrected counts'!G877),"")</f>
        <v/>
      </c>
      <c r="H877" t="str">
        <f>IFERROR(IF(OR(HLOOKUP($A877,'Z-scores'!$C$2:$UD$20,6,FALSE)&gt;3,HLOOKUP($A877,'Z-scores'!$C$2:$UD$20,6,FALSE)&lt;-3),"",'Total-corrected counts'!H877),"")</f>
        <v/>
      </c>
      <c r="I877" t="str">
        <f>IFERROR(IF(OR(HLOOKUP($A877,'Z-scores'!$C$2:$UD$20,7,FALSE)&gt;3,HLOOKUP($A877,'Z-scores'!$C$2:$UD$20,7,FALSE)&lt;-3),"",'Total-corrected counts'!I877),"")</f>
        <v/>
      </c>
      <c r="J877" t="str">
        <f>IFERROR(IF(OR(HLOOKUP($A877,'Z-scores'!$C$2:$UD$20,8,FALSE)&gt;3,HLOOKUP($A877,'Z-scores'!$C$2:$UD$20,8,FALSE)&lt;-3),"",'Total-corrected counts'!J877),"")</f>
        <v/>
      </c>
      <c r="K877" t="str">
        <f>IFERROR(IF(OR(HLOOKUP($A877,'Z-scores'!$C$2:$UD$20,9,FALSE)&gt;3,HLOOKUP($A877,'Z-scores'!$C$2:$UD$20,9,FALSE)&lt;-3),"",'Total-corrected counts'!K877),"")</f>
        <v/>
      </c>
      <c r="L877" t="str">
        <f>IFERROR(IF(OR(HLOOKUP($A877,'Z-scores'!$C$2:$UD$20,10,FALSE)&gt;3,HLOOKUP($A877,'Z-scores'!$C$2:$UD$20,10,FALSE)&lt;-3),"",'Total-corrected counts'!L877),"")</f>
        <v/>
      </c>
      <c r="M877" t="str">
        <f>IFERROR(IF(OR(HLOOKUP($A877,'Z-scores'!$C$2:$UD$20,11,FALSE)&gt;3,HLOOKUP($A877,'Z-scores'!$C$2:$UD$20,11,FALSE)&lt;-3),"",'Total-corrected counts'!M877),"")</f>
        <v/>
      </c>
      <c r="N877" t="str">
        <f>IFERROR(IF(OR(HLOOKUP($A877,'Z-scores'!$C$2:$UD$20,12,FALSE)&gt;3,HLOOKUP($A877,'Z-scores'!$C$2:$UD$20,12,FALSE)&lt;-3),"",'Total-corrected counts'!N877),"")</f>
        <v/>
      </c>
      <c r="O877" t="str">
        <f>IFERROR(IF(OR(HLOOKUP($A877,'Z-scores'!$C$2:$UD$20,13,FALSE)&gt;3,HLOOKUP($A877,'Z-scores'!$C$2:$UD$20,13,FALSE)&lt;-3),"",'Total-corrected counts'!O877),"")</f>
        <v/>
      </c>
      <c r="P877" t="str">
        <f>IFERROR(IF(OR(HLOOKUP($A877,'Z-scores'!$C$2:$UD$20,14,FALSE)&gt;3,HLOOKUP($A877,'Z-scores'!$C$2:$UD$20,14,FALSE)&lt;-3),"",'Total-corrected counts'!P877),"")</f>
        <v/>
      </c>
      <c r="Q877" t="str">
        <f>IFERROR(IF(OR(HLOOKUP($A877,'Z-scores'!$C$2:$UD$20,15,FALSE)&gt;3,HLOOKUP($A877,'Z-scores'!$C$2:$UD$20,15,FALSE)&lt;-3),"",'Total-corrected counts'!Q877),"")</f>
        <v/>
      </c>
      <c r="R877" t="str">
        <f>IFERROR(IF(OR(HLOOKUP($A877,'Z-scores'!$C$2:$UD$20,16,FALSE)&gt;3,HLOOKUP($A877,'Z-scores'!$C$2:$UD$20,16,FALSE)&lt;-3),"",'Total-corrected counts'!R877),"")</f>
        <v/>
      </c>
      <c r="S877" t="str">
        <f>IFERROR(IF(OR(HLOOKUP($A877,'Z-scores'!$C$2:$UD$20,17,FALSE)&gt;3,HLOOKUP($A877,'Z-scores'!$C$2:$UD$20,17,FALSE)&lt;-3),"",'Total-corrected counts'!S877),"")</f>
        <v/>
      </c>
      <c r="T877" t="str">
        <f>IFERROR(IF(OR(HLOOKUP($A877,'Z-scores'!$C$2:$UD$20,18,FALSE)&gt;3,HLOOKUP($A877,'Z-scores'!$C$2:$UD$20,18,FALSE)&lt;-3),"",'Total-corrected counts'!T877),"")</f>
        <v/>
      </c>
      <c r="U877" t="str">
        <f>IFERROR(IF(OR(HLOOKUP($A877,'Z-scores'!$C$2:$UD$20,19,FALSE)&gt;3,HLOOKUP($A877,'Z-scores'!$C$2:$UD$20,19,FALSE)&lt;-3),"",'Total-corrected counts'!U877),"")</f>
        <v/>
      </c>
      <c r="V877">
        <f t="shared" si="52"/>
        <v>1</v>
      </c>
      <c r="W877" s="10">
        <f>SUMIFS(Tabel132[Cluster],Tabel132[ID],A877)</f>
        <v>0</v>
      </c>
      <c r="X877" t="str">
        <f t="shared" si="53"/>
        <v/>
      </c>
      <c r="Y877" t="str">
        <f t="shared" si="54"/>
        <v/>
      </c>
      <c r="Z877" t="str">
        <f t="shared" si="55"/>
        <v/>
      </c>
    </row>
    <row r="878" spans="1:26" x14ac:dyDescent="0.25">
      <c r="A878">
        <v>886</v>
      </c>
      <c r="B878" t="s">
        <v>1054</v>
      </c>
      <c r="C878">
        <v>26600</v>
      </c>
      <c r="D878">
        <v>254</v>
      </c>
      <c r="E878" t="str">
        <f>IFERROR(IF(OR(HLOOKUP($A878,'Z-scores'!$C$2:$UD$20,3,FALSE)&gt;3,HLOOKUP(A878,'Z-scores'!$C$2:$UD$20,3,FALSE)&lt;-3),"",'Total-corrected counts'!E878),"")</f>
        <v/>
      </c>
      <c r="F878" t="str">
        <f>IFERROR(IF(OR(HLOOKUP($A878,'Z-scores'!$C$2:$UD$20,4,FALSE)&gt;3,HLOOKUP($A878,'Z-scores'!$C$2:$UD$20,4,FALSE)&lt;-3),"",'Total-corrected counts'!F878),"")</f>
        <v/>
      </c>
      <c r="G878" t="str">
        <f>IFERROR(IF(OR(HLOOKUP($A878,'Z-scores'!$C$2:$UD$20,5,FALSE)&gt;3,HLOOKUP($A878,'Z-scores'!$C$2:$UD$20,5,FALSE)&lt;-3),"",'Total-corrected counts'!G878),"")</f>
        <v/>
      </c>
      <c r="H878" t="str">
        <f>IFERROR(IF(OR(HLOOKUP($A878,'Z-scores'!$C$2:$UD$20,6,FALSE)&gt;3,HLOOKUP($A878,'Z-scores'!$C$2:$UD$20,6,FALSE)&lt;-3),"",'Total-corrected counts'!H878),"")</f>
        <v/>
      </c>
      <c r="I878" t="str">
        <f>IFERROR(IF(OR(HLOOKUP($A878,'Z-scores'!$C$2:$UD$20,7,FALSE)&gt;3,HLOOKUP($A878,'Z-scores'!$C$2:$UD$20,7,FALSE)&lt;-3),"",'Total-corrected counts'!I878),"")</f>
        <v/>
      </c>
      <c r="J878" t="str">
        <f>IFERROR(IF(OR(HLOOKUP($A878,'Z-scores'!$C$2:$UD$20,8,FALSE)&gt;3,HLOOKUP($A878,'Z-scores'!$C$2:$UD$20,8,FALSE)&lt;-3),"",'Total-corrected counts'!J878),"")</f>
        <v/>
      </c>
      <c r="K878" t="str">
        <f>IFERROR(IF(OR(HLOOKUP($A878,'Z-scores'!$C$2:$UD$20,9,FALSE)&gt;3,HLOOKUP($A878,'Z-scores'!$C$2:$UD$20,9,FALSE)&lt;-3),"",'Total-corrected counts'!K878),"")</f>
        <v/>
      </c>
      <c r="L878" t="str">
        <f>IFERROR(IF(OR(HLOOKUP($A878,'Z-scores'!$C$2:$UD$20,10,FALSE)&gt;3,HLOOKUP($A878,'Z-scores'!$C$2:$UD$20,10,FALSE)&lt;-3),"",'Total-corrected counts'!L878),"")</f>
        <v/>
      </c>
      <c r="M878" t="str">
        <f>IFERROR(IF(OR(HLOOKUP($A878,'Z-scores'!$C$2:$UD$20,11,FALSE)&gt;3,HLOOKUP($A878,'Z-scores'!$C$2:$UD$20,11,FALSE)&lt;-3),"",'Total-corrected counts'!M878),"")</f>
        <v/>
      </c>
      <c r="N878" t="str">
        <f>IFERROR(IF(OR(HLOOKUP($A878,'Z-scores'!$C$2:$UD$20,12,FALSE)&gt;3,HLOOKUP($A878,'Z-scores'!$C$2:$UD$20,12,FALSE)&lt;-3),"",'Total-corrected counts'!N878),"")</f>
        <v/>
      </c>
      <c r="O878" t="str">
        <f>IFERROR(IF(OR(HLOOKUP($A878,'Z-scores'!$C$2:$UD$20,13,FALSE)&gt;3,HLOOKUP($A878,'Z-scores'!$C$2:$UD$20,13,FALSE)&lt;-3),"",'Total-corrected counts'!O878),"")</f>
        <v/>
      </c>
      <c r="P878" t="str">
        <f>IFERROR(IF(OR(HLOOKUP($A878,'Z-scores'!$C$2:$UD$20,14,FALSE)&gt;3,HLOOKUP($A878,'Z-scores'!$C$2:$UD$20,14,FALSE)&lt;-3),"",'Total-corrected counts'!P878),"")</f>
        <v/>
      </c>
      <c r="Q878" t="str">
        <f>IFERROR(IF(OR(HLOOKUP($A878,'Z-scores'!$C$2:$UD$20,15,FALSE)&gt;3,HLOOKUP($A878,'Z-scores'!$C$2:$UD$20,15,FALSE)&lt;-3),"",'Total-corrected counts'!Q878),"")</f>
        <v/>
      </c>
      <c r="R878" t="str">
        <f>IFERROR(IF(OR(HLOOKUP($A878,'Z-scores'!$C$2:$UD$20,16,FALSE)&gt;3,HLOOKUP($A878,'Z-scores'!$C$2:$UD$20,16,FALSE)&lt;-3),"",'Total-corrected counts'!R878),"")</f>
        <v/>
      </c>
      <c r="S878" t="str">
        <f>IFERROR(IF(OR(HLOOKUP($A878,'Z-scores'!$C$2:$UD$20,17,FALSE)&gt;3,HLOOKUP($A878,'Z-scores'!$C$2:$UD$20,17,FALSE)&lt;-3),"",'Total-corrected counts'!S878),"")</f>
        <v/>
      </c>
      <c r="T878" t="str">
        <f>IFERROR(IF(OR(HLOOKUP($A878,'Z-scores'!$C$2:$UD$20,18,FALSE)&gt;3,HLOOKUP($A878,'Z-scores'!$C$2:$UD$20,18,FALSE)&lt;-3),"",'Total-corrected counts'!T878),"")</f>
        <v/>
      </c>
      <c r="U878" t="str">
        <f>IFERROR(IF(OR(HLOOKUP($A878,'Z-scores'!$C$2:$UD$20,19,FALSE)&gt;3,HLOOKUP($A878,'Z-scores'!$C$2:$UD$20,19,FALSE)&lt;-3),"",'Total-corrected counts'!U878),"")</f>
        <v/>
      </c>
      <c r="V878">
        <f t="shared" si="52"/>
        <v>1</v>
      </c>
      <c r="W878" s="10">
        <f>SUMIFS(Tabel132[Cluster],Tabel132[ID],A878)</f>
        <v>35</v>
      </c>
      <c r="X878" t="str">
        <f t="shared" si="53"/>
        <v/>
      </c>
      <c r="Y878" t="str">
        <f t="shared" si="54"/>
        <v/>
      </c>
      <c r="Z878" t="str">
        <f t="shared" si="55"/>
        <v/>
      </c>
    </row>
    <row r="879" spans="1:26" x14ac:dyDescent="0.25">
      <c r="A879">
        <v>887</v>
      </c>
      <c r="B879" t="s">
        <v>1055</v>
      </c>
      <c r="C879">
        <v>93200</v>
      </c>
      <c r="D879">
        <v>370</v>
      </c>
      <c r="E879" t="str">
        <f>IFERROR(IF(OR(HLOOKUP($A879,'Z-scores'!$C$2:$UD$20,3,FALSE)&gt;3,HLOOKUP(A879,'Z-scores'!$C$2:$UD$20,3,FALSE)&lt;-3),"",'Total-corrected counts'!E879),"")</f>
        <v/>
      </c>
      <c r="F879" t="str">
        <f>IFERROR(IF(OR(HLOOKUP($A879,'Z-scores'!$C$2:$UD$20,4,FALSE)&gt;3,HLOOKUP($A879,'Z-scores'!$C$2:$UD$20,4,FALSE)&lt;-3),"",'Total-corrected counts'!F879),"")</f>
        <v/>
      </c>
      <c r="G879" t="str">
        <f>IFERROR(IF(OR(HLOOKUP($A879,'Z-scores'!$C$2:$UD$20,5,FALSE)&gt;3,HLOOKUP($A879,'Z-scores'!$C$2:$UD$20,5,FALSE)&lt;-3),"",'Total-corrected counts'!G879),"")</f>
        <v/>
      </c>
      <c r="H879" t="str">
        <f>IFERROR(IF(OR(HLOOKUP($A879,'Z-scores'!$C$2:$UD$20,6,FALSE)&gt;3,HLOOKUP($A879,'Z-scores'!$C$2:$UD$20,6,FALSE)&lt;-3),"",'Total-corrected counts'!H879),"")</f>
        <v/>
      </c>
      <c r="I879" t="str">
        <f>IFERROR(IF(OR(HLOOKUP($A879,'Z-scores'!$C$2:$UD$20,7,FALSE)&gt;3,HLOOKUP($A879,'Z-scores'!$C$2:$UD$20,7,FALSE)&lt;-3),"",'Total-corrected counts'!I879),"")</f>
        <v/>
      </c>
      <c r="J879" t="str">
        <f>IFERROR(IF(OR(HLOOKUP($A879,'Z-scores'!$C$2:$UD$20,8,FALSE)&gt;3,HLOOKUP($A879,'Z-scores'!$C$2:$UD$20,8,FALSE)&lt;-3),"",'Total-corrected counts'!J879),"")</f>
        <v/>
      </c>
      <c r="K879" t="str">
        <f>IFERROR(IF(OR(HLOOKUP($A879,'Z-scores'!$C$2:$UD$20,9,FALSE)&gt;3,HLOOKUP($A879,'Z-scores'!$C$2:$UD$20,9,FALSE)&lt;-3),"",'Total-corrected counts'!K879),"")</f>
        <v/>
      </c>
      <c r="L879" t="str">
        <f>IFERROR(IF(OR(HLOOKUP($A879,'Z-scores'!$C$2:$UD$20,10,FALSE)&gt;3,HLOOKUP($A879,'Z-scores'!$C$2:$UD$20,10,FALSE)&lt;-3),"",'Total-corrected counts'!L879),"")</f>
        <v/>
      </c>
      <c r="M879" t="str">
        <f>IFERROR(IF(OR(HLOOKUP($A879,'Z-scores'!$C$2:$UD$20,11,FALSE)&gt;3,HLOOKUP($A879,'Z-scores'!$C$2:$UD$20,11,FALSE)&lt;-3),"",'Total-corrected counts'!M879),"")</f>
        <v/>
      </c>
      <c r="N879" t="str">
        <f>IFERROR(IF(OR(HLOOKUP($A879,'Z-scores'!$C$2:$UD$20,12,FALSE)&gt;3,HLOOKUP($A879,'Z-scores'!$C$2:$UD$20,12,FALSE)&lt;-3),"",'Total-corrected counts'!N879),"")</f>
        <v/>
      </c>
      <c r="O879" t="str">
        <f>IFERROR(IF(OR(HLOOKUP($A879,'Z-scores'!$C$2:$UD$20,13,FALSE)&gt;3,HLOOKUP($A879,'Z-scores'!$C$2:$UD$20,13,FALSE)&lt;-3),"",'Total-corrected counts'!O879),"")</f>
        <v/>
      </c>
      <c r="P879" t="str">
        <f>IFERROR(IF(OR(HLOOKUP($A879,'Z-scores'!$C$2:$UD$20,14,FALSE)&gt;3,HLOOKUP($A879,'Z-scores'!$C$2:$UD$20,14,FALSE)&lt;-3),"",'Total-corrected counts'!P879),"")</f>
        <v/>
      </c>
      <c r="Q879" t="str">
        <f>IFERROR(IF(OR(HLOOKUP($A879,'Z-scores'!$C$2:$UD$20,15,FALSE)&gt;3,HLOOKUP($A879,'Z-scores'!$C$2:$UD$20,15,FALSE)&lt;-3),"",'Total-corrected counts'!Q879),"")</f>
        <v/>
      </c>
      <c r="R879" t="str">
        <f>IFERROR(IF(OR(HLOOKUP($A879,'Z-scores'!$C$2:$UD$20,16,FALSE)&gt;3,HLOOKUP($A879,'Z-scores'!$C$2:$UD$20,16,FALSE)&lt;-3),"",'Total-corrected counts'!R879),"")</f>
        <v/>
      </c>
      <c r="S879" t="str">
        <f>IFERROR(IF(OR(HLOOKUP($A879,'Z-scores'!$C$2:$UD$20,17,FALSE)&gt;3,HLOOKUP($A879,'Z-scores'!$C$2:$UD$20,17,FALSE)&lt;-3),"",'Total-corrected counts'!S879),"")</f>
        <v/>
      </c>
      <c r="T879" t="str">
        <f>IFERROR(IF(OR(HLOOKUP($A879,'Z-scores'!$C$2:$UD$20,18,FALSE)&gt;3,HLOOKUP($A879,'Z-scores'!$C$2:$UD$20,18,FALSE)&lt;-3),"",'Total-corrected counts'!T879),"")</f>
        <v/>
      </c>
      <c r="U879" t="str">
        <f>IFERROR(IF(OR(HLOOKUP($A879,'Z-scores'!$C$2:$UD$20,19,FALSE)&gt;3,HLOOKUP($A879,'Z-scores'!$C$2:$UD$20,19,FALSE)&lt;-3),"",'Total-corrected counts'!U879),"")</f>
        <v/>
      </c>
      <c r="V879">
        <f t="shared" si="52"/>
        <v>1</v>
      </c>
      <c r="W879" s="10">
        <f>SUMIFS(Tabel132[Cluster],Tabel132[ID],A879)</f>
        <v>96</v>
      </c>
      <c r="X879" t="str">
        <f t="shared" si="53"/>
        <v/>
      </c>
      <c r="Y879" t="str">
        <f t="shared" si="54"/>
        <v/>
      </c>
      <c r="Z879" t="str">
        <f t="shared" si="55"/>
        <v/>
      </c>
    </row>
    <row r="880" spans="1:26" x14ac:dyDescent="0.25">
      <c r="A880">
        <v>888</v>
      </c>
      <c r="B880" t="s">
        <v>427</v>
      </c>
      <c r="C880">
        <v>29200</v>
      </c>
      <c r="D880">
        <v>922</v>
      </c>
      <c r="E880" t="str">
        <f>IFERROR(IF(OR(HLOOKUP($A880,'Z-scores'!$C$2:$UD$20,3,FALSE)&gt;3,HLOOKUP(A880,'Z-scores'!$C$2:$UD$20,3,FALSE)&lt;-3),"",'Total-corrected counts'!E880),"")</f>
        <v/>
      </c>
      <c r="F880">
        <f>IFERROR(IF(OR(HLOOKUP($A880,'Z-scores'!$C$2:$UD$20,4,FALSE)&gt;3,HLOOKUP($A880,'Z-scores'!$C$2:$UD$20,4,FALSE)&lt;-3),"",'Total-corrected counts'!F880),"")</f>
        <v>14.018906246411193</v>
      </c>
      <c r="G880">
        <f>IFERROR(IF(OR(HLOOKUP($A880,'Z-scores'!$C$2:$UD$20,5,FALSE)&gt;3,HLOOKUP($A880,'Z-scores'!$C$2:$UD$20,5,FALSE)&lt;-3),"",'Total-corrected counts'!G880),"")</f>
        <v>17.758500509688105</v>
      </c>
      <c r="H880">
        <f>IFERROR(IF(OR(HLOOKUP($A880,'Z-scores'!$C$2:$UD$20,6,FALSE)&gt;3,HLOOKUP($A880,'Z-scores'!$C$2:$UD$20,6,FALSE)&lt;-3),"",'Total-corrected counts'!H880),"")</f>
        <v>8.5020183568209156</v>
      </c>
      <c r="I880">
        <f>IFERROR(IF(OR(HLOOKUP($A880,'Z-scores'!$C$2:$UD$20,7,FALSE)&gt;3,HLOOKUP($A880,'Z-scores'!$C$2:$UD$20,7,FALSE)&lt;-3),"",'Total-corrected counts'!I880),"")</f>
        <v>26.85638116112905</v>
      </c>
      <c r="J880">
        <f>IFERROR(IF(OR(HLOOKUP($A880,'Z-scores'!$C$2:$UD$20,8,FALSE)&gt;3,HLOOKUP($A880,'Z-scores'!$C$2:$UD$20,8,FALSE)&lt;-3),"",'Total-corrected counts'!J880),"")</f>
        <v>6.4395754810944714</v>
      </c>
      <c r="K880">
        <f>IFERROR(IF(OR(HLOOKUP($A880,'Z-scores'!$C$2:$UD$20,9,FALSE)&gt;3,HLOOKUP($A880,'Z-scores'!$C$2:$UD$20,9,FALSE)&lt;-3),"",'Total-corrected counts'!K880),"")</f>
        <v>7.0327220023412682</v>
      </c>
      <c r="L880">
        <f>IFERROR(IF(OR(HLOOKUP($A880,'Z-scores'!$C$2:$UD$20,10,FALSE)&gt;3,HLOOKUP($A880,'Z-scores'!$C$2:$UD$20,10,FALSE)&lt;-3),"",'Total-corrected counts'!L880),"")</f>
        <v>11.130377109876756</v>
      </c>
      <c r="M880">
        <f>IFERROR(IF(OR(HLOOKUP($A880,'Z-scores'!$C$2:$UD$20,11,FALSE)&gt;3,HLOOKUP($A880,'Z-scores'!$C$2:$UD$20,11,FALSE)&lt;-3),"",'Total-corrected counts'!M880),"")</f>
        <v>9.7728154463011201</v>
      </c>
      <c r="N880">
        <f>IFERROR(IF(OR(HLOOKUP($A880,'Z-scores'!$C$2:$UD$20,12,FALSE)&gt;3,HLOOKUP($A880,'Z-scores'!$C$2:$UD$20,12,FALSE)&lt;-3),"",'Total-corrected counts'!N880),"")</f>
        <v>13.452992878528089</v>
      </c>
      <c r="O880">
        <f>IFERROR(IF(OR(HLOOKUP($A880,'Z-scores'!$C$2:$UD$20,13,FALSE)&gt;3,HLOOKUP($A880,'Z-scores'!$C$2:$UD$20,13,FALSE)&lt;-3),"",'Total-corrected counts'!O880),"")</f>
        <v>9.0662289030973593</v>
      </c>
      <c r="P880">
        <f>IFERROR(IF(OR(HLOOKUP($A880,'Z-scores'!$C$2:$UD$20,14,FALSE)&gt;3,HLOOKUP($A880,'Z-scores'!$C$2:$UD$20,14,FALSE)&lt;-3),"",'Total-corrected counts'!P880),"")</f>
        <v>12.902542001641987</v>
      </c>
      <c r="Q880">
        <f>IFERROR(IF(OR(HLOOKUP($A880,'Z-scores'!$C$2:$UD$20,15,FALSE)&gt;3,HLOOKUP($A880,'Z-scores'!$C$2:$UD$20,15,FALSE)&lt;-3),"",'Total-corrected counts'!Q880),"")</f>
        <v>42.017380315310746</v>
      </c>
      <c r="R880">
        <f>IFERROR(IF(OR(HLOOKUP($A880,'Z-scores'!$C$2:$UD$20,16,FALSE)&gt;3,HLOOKUP($A880,'Z-scores'!$C$2:$UD$20,16,FALSE)&lt;-3),"",'Total-corrected counts'!R880),"")</f>
        <v>8.7351817458743302</v>
      </c>
      <c r="S880">
        <f>IFERROR(IF(OR(HLOOKUP($A880,'Z-scores'!$C$2:$UD$20,17,FALSE)&gt;3,HLOOKUP($A880,'Z-scores'!$C$2:$UD$20,17,FALSE)&lt;-3),"",'Total-corrected counts'!S880),"")</f>
        <v>16.638275742642517</v>
      </c>
      <c r="T880">
        <f>IFERROR(IF(OR(HLOOKUP($A880,'Z-scores'!$C$2:$UD$20,18,FALSE)&gt;3,HLOOKUP($A880,'Z-scores'!$C$2:$UD$20,18,FALSE)&lt;-3),"",'Total-corrected counts'!T880),"")</f>
        <v>10.49822767236595</v>
      </c>
      <c r="U880">
        <f>IFERROR(IF(OR(HLOOKUP($A880,'Z-scores'!$C$2:$UD$20,19,FALSE)&gt;3,HLOOKUP($A880,'Z-scores'!$C$2:$UD$20,19,FALSE)&lt;-3),"",'Total-corrected counts'!U880),"")</f>
        <v>8.2666863389211205</v>
      </c>
      <c r="V880">
        <f t="shared" si="52"/>
        <v>1</v>
      </c>
      <c r="W880" s="10">
        <f>SUMIFS(Tabel132[Cluster],Tabel132[ID],A880)</f>
        <v>37</v>
      </c>
      <c r="X880">
        <f t="shared" si="53"/>
        <v>0.59747618366298849</v>
      </c>
      <c r="Y880">
        <f t="shared" si="54"/>
        <v>12.68891203920786</v>
      </c>
      <c r="Z880">
        <f t="shared" si="55"/>
        <v>15.197189449797762</v>
      </c>
    </row>
    <row r="881" spans="1:26" x14ac:dyDescent="0.25">
      <c r="A881">
        <v>889</v>
      </c>
      <c r="B881" t="s">
        <v>428</v>
      </c>
      <c r="C881">
        <v>4000</v>
      </c>
      <c r="D881">
        <v>353</v>
      </c>
      <c r="E881">
        <f>IFERROR(IF(OR(HLOOKUP($A881,'Z-scores'!$C$2:$UD$20,3,FALSE)&gt;3,HLOOKUP(A881,'Z-scores'!$C$2:$UD$20,3,FALSE)&lt;-3),"",'Total-corrected counts'!E881),"")</f>
        <v>13.622008593464573</v>
      </c>
      <c r="F881">
        <f>IFERROR(IF(OR(HLOOKUP($A881,'Z-scores'!$C$2:$UD$20,4,FALSE)&gt;3,HLOOKUP($A881,'Z-scores'!$C$2:$UD$20,4,FALSE)&lt;-3),"",'Total-corrected counts'!F881),"")</f>
        <v>0.27069859925779366</v>
      </c>
      <c r="G881">
        <f>IFERROR(IF(OR(HLOOKUP($A881,'Z-scores'!$C$2:$UD$20,5,FALSE)&gt;3,HLOOKUP($A881,'Z-scores'!$C$2:$UD$20,5,FALSE)&lt;-3),"",'Total-corrected counts'!G881),"")</f>
        <v>0.59430035738604547</v>
      </c>
      <c r="H881">
        <f>IFERROR(IF(OR(HLOOKUP($A881,'Z-scores'!$C$2:$UD$20,6,FALSE)&gt;3,HLOOKUP($A881,'Z-scores'!$C$2:$UD$20,6,FALSE)&lt;-3),"",'Total-corrected counts'!H881),"")</f>
        <v>2.847966740215873</v>
      </c>
      <c r="I881">
        <f>IFERROR(IF(OR(HLOOKUP($A881,'Z-scores'!$C$2:$UD$20,7,FALSE)&gt;3,HLOOKUP($A881,'Z-scores'!$C$2:$UD$20,7,FALSE)&lt;-3),"",'Total-corrected counts'!I881),"")</f>
        <v>1.7547154128660658</v>
      </c>
      <c r="J881">
        <f>IFERROR(IF(OR(HLOOKUP($A881,'Z-scores'!$C$2:$UD$20,8,FALSE)&gt;3,HLOOKUP($A881,'Z-scores'!$C$2:$UD$20,8,FALSE)&lt;-3),"",'Total-corrected counts'!J881),"")</f>
        <v>41.832586815930696</v>
      </c>
      <c r="K881">
        <f>IFERROR(IF(OR(HLOOKUP($A881,'Z-scores'!$C$2:$UD$20,9,FALSE)&gt;3,HLOOKUP($A881,'Z-scores'!$C$2:$UD$20,9,FALSE)&lt;-3),"",'Total-corrected counts'!K881),"")</f>
        <v>14.819109203411561</v>
      </c>
      <c r="L881">
        <f>IFERROR(IF(OR(HLOOKUP($A881,'Z-scores'!$C$2:$UD$20,10,FALSE)&gt;3,HLOOKUP($A881,'Z-scores'!$C$2:$UD$20,10,FALSE)&lt;-3),"",'Total-corrected counts'!L881),"")</f>
        <v>49.725092032872531</v>
      </c>
      <c r="M881">
        <f>IFERROR(IF(OR(HLOOKUP($A881,'Z-scores'!$C$2:$UD$20,11,FALSE)&gt;3,HLOOKUP($A881,'Z-scores'!$C$2:$UD$20,11,FALSE)&lt;-3),"",'Total-corrected counts'!M881),"")</f>
        <v>42.537780386728876</v>
      </c>
      <c r="N881">
        <f>IFERROR(IF(OR(HLOOKUP($A881,'Z-scores'!$C$2:$UD$20,12,FALSE)&gt;3,HLOOKUP($A881,'Z-scores'!$C$2:$UD$20,12,FALSE)&lt;-3),"",'Total-corrected counts'!N881),"")</f>
        <v>40.679724378600937</v>
      </c>
      <c r="O881">
        <f>IFERROR(IF(OR(HLOOKUP($A881,'Z-scores'!$C$2:$UD$20,13,FALSE)&gt;3,HLOOKUP($A881,'Z-scores'!$C$2:$UD$20,13,FALSE)&lt;-3),"",'Total-corrected counts'!O881),"")</f>
        <v>27.68666116769932</v>
      </c>
      <c r="P881">
        <f>IFERROR(IF(OR(HLOOKUP($A881,'Z-scores'!$C$2:$UD$20,14,FALSE)&gt;3,HLOOKUP($A881,'Z-scores'!$C$2:$UD$20,14,FALSE)&lt;-3),"",'Total-corrected counts'!P881),"")</f>
        <v>30.651550591512528</v>
      </c>
      <c r="Q881">
        <f>IFERROR(IF(OR(HLOOKUP($A881,'Z-scores'!$C$2:$UD$20,15,FALSE)&gt;3,HLOOKUP($A881,'Z-scores'!$C$2:$UD$20,15,FALSE)&lt;-3),"",'Total-corrected counts'!Q881),"")</f>
        <v>8.4054262779758329</v>
      </c>
      <c r="R881">
        <f>IFERROR(IF(OR(HLOOKUP($A881,'Z-scores'!$C$2:$UD$20,16,FALSE)&gt;3,HLOOKUP($A881,'Z-scores'!$C$2:$UD$20,16,FALSE)&lt;-3),"",'Total-corrected counts'!R881),"")</f>
        <v>15.022108424441679</v>
      </c>
      <c r="S881">
        <f>IFERROR(IF(OR(HLOOKUP($A881,'Z-scores'!$C$2:$UD$20,17,FALSE)&gt;3,HLOOKUP($A881,'Z-scores'!$C$2:$UD$20,17,FALSE)&lt;-3),"",'Total-corrected counts'!S881),"")</f>
        <v>6.2318892504253212</v>
      </c>
      <c r="T881">
        <f>IFERROR(IF(OR(HLOOKUP($A881,'Z-scores'!$C$2:$UD$20,18,FALSE)&gt;3,HLOOKUP($A881,'Z-scores'!$C$2:$UD$20,18,FALSE)&lt;-3),"",'Total-corrected counts'!T881),"")</f>
        <v>86.614673807523332</v>
      </c>
      <c r="U881">
        <f>IFERROR(IF(OR(HLOOKUP($A881,'Z-scores'!$C$2:$UD$20,19,FALSE)&gt;3,HLOOKUP($A881,'Z-scores'!$C$2:$UD$20,19,FALSE)&lt;-3),"",'Total-corrected counts'!U881),"")</f>
        <v>28.167486102854067</v>
      </c>
      <c r="V881">
        <f t="shared" si="52"/>
        <v>1</v>
      </c>
      <c r="W881" s="10">
        <f>SUMIFS(Tabel132[Cluster],Tabel132[ID],A881)</f>
        <v>5</v>
      </c>
      <c r="X881">
        <f t="shared" si="53"/>
        <v>0.30795265465073385</v>
      </c>
      <c r="Y881">
        <f t="shared" si="54"/>
        <v>18.667139793570446</v>
      </c>
      <c r="Z881">
        <f t="shared" si="55"/>
        <v>30.432440000129127</v>
      </c>
    </row>
    <row r="882" spans="1:26" x14ac:dyDescent="0.25">
      <c r="A882">
        <v>890</v>
      </c>
      <c r="B882" t="s">
        <v>1056</v>
      </c>
      <c r="C882">
        <v>86200</v>
      </c>
      <c r="D882">
        <v>867</v>
      </c>
      <c r="E882" t="str">
        <f>IFERROR(IF(OR(HLOOKUP($A882,'Z-scores'!$C$2:$UD$20,3,FALSE)&gt;3,HLOOKUP(A882,'Z-scores'!$C$2:$UD$20,3,FALSE)&lt;-3),"",'Total-corrected counts'!E882),"")</f>
        <v/>
      </c>
      <c r="F882" t="str">
        <f>IFERROR(IF(OR(HLOOKUP($A882,'Z-scores'!$C$2:$UD$20,4,FALSE)&gt;3,HLOOKUP($A882,'Z-scores'!$C$2:$UD$20,4,FALSE)&lt;-3),"",'Total-corrected counts'!F882),"")</f>
        <v/>
      </c>
      <c r="G882" t="str">
        <f>IFERROR(IF(OR(HLOOKUP($A882,'Z-scores'!$C$2:$UD$20,5,FALSE)&gt;3,HLOOKUP($A882,'Z-scores'!$C$2:$UD$20,5,FALSE)&lt;-3),"",'Total-corrected counts'!G882),"")</f>
        <v/>
      </c>
      <c r="H882" t="str">
        <f>IFERROR(IF(OR(HLOOKUP($A882,'Z-scores'!$C$2:$UD$20,6,FALSE)&gt;3,HLOOKUP($A882,'Z-scores'!$C$2:$UD$20,6,FALSE)&lt;-3),"",'Total-corrected counts'!H882),"")</f>
        <v/>
      </c>
      <c r="I882" t="str">
        <f>IFERROR(IF(OR(HLOOKUP($A882,'Z-scores'!$C$2:$UD$20,7,FALSE)&gt;3,HLOOKUP($A882,'Z-scores'!$C$2:$UD$20,7,FALSE)&lt;-3),"",'Total-corrected counts'!I882),"")</f>
        <v/>
      </c>
      <c r="J882" t="str">
        <f>IFERROR(IF(OR(HLOOKUP($A882,'Z-scores'!$C$2:$UD$20,8,FALSE)&gt;3,HLOOKUP($A882,'Z-scores'!$C$2:$UD$20,8,FALSE)&lt;-3),"",'Total-corrected counts'!J882),"")</f>
        <v/>
      </c>
      <c r="K882" t="str">
        <f>IFERROR(IF(OR(HLOOKUP($A882,'Z-scores'!$C$2:$UD$20,9,FALSE)&gt;3,HLOOKUP($A882,'Z-scores'!$C$2:$UD$20,9,FALSE)&lt;-3),"",'Total-corrected counts'!K882),"")</f>
        <v/>
      </c>
      <c r="L882" t="str">
        <f>IFERROR(IF(OR(HLOOKUP($A882,'Z-scores'!$C$2:$UD$20,10,FALSE)&gt;3,HLOOKUP($A882,'Z-scores'!$C$2:$UD$20,10,FALSE)&lt;-3),"",'Total-corrected counts'!L882),"")</f>
        <v/>
      </c>
      <c r="M882" t="str">
        <f>IFERROR(IF(OR(HLOOKUP($A882,'Z-scores'!$C$2:$UD$20,11,FALSE)&gt;3,HLOOKUP($A882,'Z-scores'!$C$2:$UD$20,11,FALSE)&lt;-3),"",'Total-corrected counts'!M882),"")</f>
        <v/>
      </c>
      <c r="N882" t="str">
        <f>IFERROR(IF(OR(HLOOKUP($A882,'Z-scores'!$C$2:$UD$20,12,FALSE)&gt;3,HLOOKUP($A882,'Z-scores'!$C$2:$UD$20,12,FALSE)&lt;-3),"",'Total-corrected counts'!N882),"")</f>
        <v/>
      </c>
      <c r="O882" t="str">
        <f>IFERROR(IF(OR(HLOOKUP($A882,'Z-scores'!$C$2:$UD$20,13,FALSE)&gt;3,HLOOKUP($A882,'Z-scores'!$C$2:$UD$20,13,FALSE)&lt;-3),"",'Total-corrected counts'!O882),"")</f>
        <v/>
      </c>
      <c r="P882" t="str">
        <f>IFERROR(IF(OR(HLOOKUP($A882,'Z-scores'!$C$2:$UD$20,14,FALSE)&gt;3,HLOOKUP($A882,'Z-scores'!$C$2:$UD$20,14,FALSE)&lt;-3),"",'Total-corrected counts'!P882),"")</f>
        <v/>
      </c>
      <c r="Q882" t="str">
        <f>IFERROR(IF(OR(HLOOKUP($A882,'Z-scores'!$C$2:$UD$20,15,FALSE)&gt;3,HLOOKUP($A882,'Z-scores'!$C$2:$UD$20,15,FALSE)&lt;-3),"",'Total-corrected counts'!Q882),"")</f>
        <v/>
      </c>
      <c r="R882" t="str">
        <f>IFERROR(IF(OR(HLOOKUP($A882,'Z-scores'!$C$2:$UD$20,16,FALSE)&gt;3,HLOOKUP($A882,'Z-scores'!$C$2:$UD$20,16,FALSE)&lt;-3),"",'Total-corrected counts'!R882),"")</f>
        <v/>
      </c>
      <c r="S882" t="str">
        <f>IFERROR(IF(OR(HLOOKUP($A882,'Z-scores'!$C$2:$UD$20,17,FALSE)&gt;3,HLOOKUP($A882,'Z-scores'!$C$2:$UD$20,17,FALSE)&lt;-3),"",'Total-corrected counts'!S882),"")</f>
        <v/>
      </c>
      <c r="T882" t="str">
        <f>IFERROR(IF(OR(HLOOKUP($A882,'Z-scores'!$C$2:$UD$20,18,FALSE)&gt;3,HLOOKUP($A882,'Z-scores'!$C$2:$UD$20,18,FALSE)&lt;-3),"",'Total-corrected counts'!T882),"")</f>
        <v/>
      </c>
      <c r="U882" t="str">
        <f>IFERROR(IF(OR(HLOOKUP($A882,'Z-scores'!$C$2:$UD$20,19,FALSE)&gt;3,HLOOKUP($A882,'Z-scores'!$C$2:$UD$20,19,FALSE)&lt;-3),"",'Total-corrected counts'!U882),"")</f>
        <v/>
      </c>
      <c r="V882">
        <f t="shared" si="52"/>
        <v>1</v>
      </c>
      <c r="W882" s="10">
        <f>SUMIFS(Tabel132[Cluster],Tabel132[ID],A882)</f>
        <v>93</v>
      </c>
      <c r="X882" t="str">
        <f t="shared" si="53"/>
        <v/>
      </c>
      <c r="Y882" t="str">
        <f t="shared" si="54"/>
        <v/>
      </c>
      <c r="Z882" t="str">
        <f t="shared" si="55"/>
        <v/>
      </c>
    </row>
    <row r="883" spans="1:26" x14ac:dyDescent="0.25">
      <c r="A883">
        <v>891</v>
      </c>
      <c r="B883" t="s">
        <v>1057</v>
      </c>
      <c r="C883">
        <v>86100</v>
      </c>
      <c r="D883">
        <v>881</v>
      </c>
      <c r="E883" t="str">
        <f>IFERROR(IF(OR(HLOOKUP($A883,'Z-scores'!$C$2:$UD$20,3,FALSE)&gt;3,HLOOKUP(A883,'Z-scores'!$C$2:$UD$20,3,FALSE)&lt;-3),"",'Total-corrected counts'!E883),"")</f>
        <v/>
      </c>
      <c r="F883" t="str">
        <f>IFERROR(IF(OR(HLOOKUP($A883,'Z-scores'!$C$2:$UD$20,4,FALSE)&gt;3,HLOOKUP($A883,'Z-scores'!$C$2:$UD$20,4,FALSE)&lt;-3),"",'Total-corrected counts'!F883),"")</f>
        <v/>
      </c>
      <c r="G883" t="str">
        <f>IFERROR(IF(OR(HLOOKUP($A883,'Z-scores'!$C$2:$UD$20,5,FALSE)&gt;3,HLOOKUP($A883,'Z-scores'!$C$2:$UD$20,5,FALSE)&lt;-3),"",'Total-corrected counts'!G883),"")</f>
        <v/>
      </c>
      <c r="H883" t="str">
        <f>IFERROR(IF(OR(HLOOKUP($A883,'Z-scores'!$C$2:$UD$20,6,FALSE)&gt;3,HLOOKUP($A883,'Z-scores'!$C$2:$UD$20,6,FALSE)&lt;-3),"",'Total-corrected counts'!H883),"")</f>
        <v/>
      </c>
      <c r="I883" t="str">
        <f>IFERROR(IF(OR(HLOOKUP($A883,'Z-scores'!$C$2:$UD$20,7,FALSE)&gt;3,HLOOKUP($A883,'Z-scores'!$C$2:$UD$20,7,FALSE)&lt;-3),"",'Total-corrected counts'!I883),"")</f>
        <v/>
      </c>
      <c r="J883" t="str">
        <f>IFERROR(IF(OR(HLOOKUP($A883,'Z-scores'!$C$2:$UD$20,8,FALSE)&gt;3,HLOOKUP($A883,'Z-scores'!$C$2:$UD$20,8,FALSE)&lt;-3),"",'Total-corrected counts'!J883),"")</f>
        <v/>
      </c>
      <c r="K883" t="str">
        <f>IFERROR(IF(OR(HLOOKUP($A883,'Z-scores'!$C$2:$UD$20,9,FALSE)&gt;3,HLOOKUP($A883,'Z-scores'!$C$2:$UD$20,9,FALSE)&lt;-3),"",'Total-corrected counts'!K883),"")</f>
        <v/>
      </c>
      <c r="L883" t="str">
        <f>IFERROR(IF(OR(HLOOKUP($A883,'Z-scores'!$C$2:$UD$20,10,FALSE)&gt;3,HLOOKUP($A883,'Z-scores'!$C$2:$UD$20,10,FALSE)&lt;-3),"",'Total-corrected counts'!L883),"")</f>
        <v/>
      </c>
      <c r="M883" t="str">
        <f>IFERROR(IF(OR(HLOOKUP($A883,'Z-scores'!$C$2:$UD$20,11,FALSE)&gt;3,HLOOKUP($A883,'Z-scores'!$C$2:$UD$20,11,FALSE)&lt;-3),"",'Total-corrected counts'!M883),"")</f>
        <v/>
      </c>
      <c r="N883" t="str">
        <f>IFERROR(IF(OR(HLOOKUP($A883,'Z-scores'!$C$2:$UD$20,12,FALSE)&gt;3,HLOOKUP($A883,'Z-scores'!$C$2:$UD$20,12,FALSE)&lt;-3),"",'Total-corrected counts'!N883),"")</f>
        <v/>
      </c>
      <c r="O883" t="str">
        <f>IFERROR(IF(OR(HLOOKUP($A883,'Z-scores'!$C$2:$UD$20,13,FALSE)&gt;3,HLOOKUP($A883,'Z-scores'!$C$2:$UD$20,13,FALSE)&lt;-3),"",'Total-corrected counts'!O883),"")</f>
        <v/>
      </c>
      <c r="P883" t="str">
        <f>IFERROR(IF(OR(HLOOKUP($A883,'Z-scores'!$C$2:$UD$20,14,FALSE)&gt;3,HLOOKUP($A883,'Z-scores'!$C$2:$UD$20,14,FALSE)&lt;-3),"",'Total-corrected counts'!P883),"")</f>
        <v/>
      </c>
      <c r="Q883" t="str">
        <f>IFERROR(IF(OR(HLOOKUP($A883,'Z-scores'!$C$2:$UD$20,15,FALSE)&gt;3,HLOOKUP($A883,'Z-scores'!$C$2:$UD$20,15,FALSE)&lt;-3),"",'Total-corrected counts'!Q883),"")</f>
        <v/>
      </c>
      <c r="R883" t="str">
        <f>IFERROR(IF(OR(HLOOKUP($A883,'Z-scores'!$C$2:$UD$20,16,FALSE)&gt;3,HLOOKUP($A883,'Z-scores'!$C$2:$UD$20,16,FALSE)&lt;-3),"",'Total-corrected counts'!R883),"")</f>
        <v/>
      </c>
      <c r="S883" t="str">
        <f>IFERROR(IF(OR(HLOOKUP($A883,'Z-scores'!$C$2:$UD$20,17,FALSE)&gt;3,HLOOKUP($A883,'Z-scores'!$C$2:$UD$20,17,FALSE)&lt;-3),"",'Total-corrected counts'!S883),"")</f>
        <v/>
      </c>
      <c r="T883" t="str">
        <f>IFERROR(IF(OR(HLOOKUP($A883,'Z-scores'!$C$2:$UD$20,18,FALSE)&gt;3,HLOOKUP($A883,'Z-scores'!$C$2:$UD$20,18,FALSE)&lt;-3),"",'Total-corrected counts'!T883),"")</f>
        <v/>
      </c>
      <c r="U883" t="str">
        <f>IFERROR(IF(OR(HLOOKUP($A883,'Z-scores'!$C$2:$UD$20,19,FALSE)&gt;3,HLOOKUP($A883,'Z-scores'!$C$2:$UD$20,19,FALSE)&lt;-3),"",'Total-corrected counts'!U883),"")</f>
        <v/>
      </c>
      <c r="V883">
        <f t="shared" si="52"/>
        <v>1</v>
      </c>
      <c r="W883" s="10">
        <f>SUMIFS(Tabel132[Cluster],Tabel132[ID],A883)</f>
        <v>93</v>
      </c>
      <c r="X883" t="str">
        <f t="shared" si="53"/>
        <v/>
      </c>
      <c r="Y883" t="str">
        <f t="shared" si="54"/>
        <v/>
      </c>
      <c r="Z883" t="str">
        <f t="shared" si="55"/>
        <v/>
      </c>
    </row>
    <row r="884" spans="1:26" x14ac:dyDescent="0.25">
      <c r="A884">
        <v>892</v>
      </c>
      <c r="B884" t="s">
        <v>1058</v>
      </c>
      <c r="C884">
        <v>110800</v>
      </c>
      <c r="D884">
        <v>768</v>
      </c>
      <c r="E884" t="str">
        <f>IFERROR(IF(OR(HLOOKUP($A884,'Z-scores'!$C$2:$UD$20,3,FALSE)&gt;3,HLOOKUP(A884,'Z-scores'!$C$2:$UD$20,3,FALSE)&lt;-3),"",'Total-corrected counts'!E884),"")</f>
        <v/>
      </c>
      <c r="F884" t="str">
        <f>IFERROR(IF(OR(HLOOKUP($A884,'Z-scores'!$C$2:$UD$20,4,FALSE)&gt;3,HLOOKUP($A884,'Z-scores'!$C$2:$UD$20,4,FALSE)&lt;-3),"",'Total-corrected counts'!F884),"")</f>
        <v/>
      </c>
      <c r="G884" t="str">
        <f>IFERROR(IF(OR(HLOOKUP($A884,'Z-scores'!$C$2:$UD$20,5,FALSE)&gt;3,HLOOKUP($A884,'Z-scores'!$C$2:$UD$20,5,FALSE)&lt;-3),"",'Total-corrected counts'!G884),"")</f>
        <v/>
      </c>
      <c r="H884" t="str">
        <f>IFERROR(IF(OR(HLOOKUP($A884,'Z-scores'!$C$2:$UD$20,6,FALSE)&gt;3,HLOOKUP($A884,'Z-scores'!$C$2:$UD$20,6,FALSE)&lt;-3),"",'Total-corrected counts'!H884),"")</f>
        <v/>
      </c>
      <c r="I884" t="str">
        <f>IFERROR(IF(OR(HLOOKUP($A884,'Z-scores'!$C$2:$UD$20,7,FALSE)&gt;3,HLOOKUP($A884,'Z-scores'!$C$2:$UD$20,7,FALSE)&lt;-3),"",'Total-corrected counts'!I884),"")</f>
        <v/>
      </c>
      <c r="J884" t="str">
        <f>IFERROR(IF(OR(HLOOKUP($A884,'Z-scores'!$C$2:$UD$20,8,FALSE)&gt;3,HLOOKUP($A884,'Z-scores'!$C$2:$UD$20,8,FALSE)&lt;-3),"",'Total-corrected counts'!J884),"")</f>
        <v/>
      </c>
      <c r="K884" t="str">
        <f>IFERROR(IF(OR(HLOOKUP($A884,'Z-scores'!$C$2:$UD$20,9,FALSE)&gt;3,HLOOKUP($A884,'Z-scores'!$C$2:$UD$20,9,FALSE)&lt;-3),"",'Total-corrected counts'!K884),"")</f>
        <v/>
      </c>
      <c r="L884" t="str">
        <f>IFERROR(IF(OR(HLOOKUP($A884,'Z-scores'!$C$2:$UD$20,10,FALSE)&gt;3,HLOOKUP($A884,'Z-scores'!$C$2:$UD$20,10,FALSE)&lt;-3),"",'Total-corrected counts'!L884),"")</f>
        <v/>
      </c>
      <c r="M884" t="str">
        <f>IFERROR(IF(OR(HLOOKUP($A884,'Z-scores'!$C$2:$UD$20,11,FALSE)&gt;3,HLOOKUP($A884,'Z-scores'!$C$2:$UD$20,11,FALSE)&lt;-3),"",'Total-corrected counts'!M884),"")</f>
        <v/>
      </c>
      <c r="N884" t="str">
        <f>IFERROR(IF(OR(HLOOKUP($A884,'Z-scores'!$C$2:$UD$20,12,FALSE)&gt;3,HLOOKUP($A884,'Z-scores'!$C$2:$UD$20,12,FALSE)&lt;-3),"",'Total-corrected counts'!N884),"")</f>
        <v/>
      </c>
      <c r="O884" t="str">
        <f>IFERROR(IF(OR(HLOOKUP($A884,'Z-scores'!$C$2:$UD$20,13,FALSE)&gt;3,HLOOKUP($A884,'Z-scores'!$C$2:$UD$20,13,FALSE)&lt;-3),"",'Total-corrected counts'!O884),"")</f>
        <v/>
      </c>
      <c r="P884" t="str">
        <f>IFERROR(IF(OR(HLOOKUP($A884,'Z-scores'!$C$2:$UD$20,14,FALSE)&gt;3,HLOOKUP($A884,'Z-scores'!$C$2:$UD$20,14,FALSE)&lt;-3),"",'Total-corrected counts'!P884),"")</f>
        <v/>
      </c>
      <c r="Q884" t="str">
        <f>IFERROR(IF(OR(HLOOKUP($A884,'Z-scores'!$C$2:$UD$20,15,FALSE)&gt;3,HLOOKUP($A884,'Z-scores'!$C$2:$UD$20,15,FALSE)&lt;-3),"",'Total-corrected counts'!Q884),"")</f>
        <v/>
      </c>
      <c r="R884" t="str">
        <f>IFERROR(IF(OR(HLOOKUP($A884,'Z-scores'!$C$2:$UD$20,16,FALSE)&gt;3,HLOOKUP($A884,'Z-scores'!$C$2:$UD$20,16,FALSE)&lt;-3),"",'Total-corrected counts'!R884),"")</f>
        <v/>
      </c>
      <c r="S884" t="str">
        <f>IFERROR(IF(OR(HLOOKUP($A884,'Z-scores'!$C$2:$UD$20,17,FALSE)&gt;3,HLOOKUP($A884,'Z-scores'!$C$2:$UD$20,17,FALSE)&lt;-3),"",'Total-corrected counts'!S884),"")</f>
        <v/>
      </c>
      <c r="T884" t="str">
        <f>IFERROR(IF(OR(HLOOKUP($A884,'Z-scores'!$C$2:$UD$20,18,FALSE)&gt;3,HLOOKUP($A884,'Z-scores'!$C$2:$UD$20,18,FALSE)&lt;-3),"",'Total-corrected counts'!T884),"")</f>
        <v/>
      </c>
      <c r="U884" t="str">
        <f>IFERROR(IF(OR(HLOOKUP($A884,'Z-scores'!$C$2:$UD$20,19,FALSE)&gt;3,HLOOKUP($A884,'Z-scores'!$C$2:$UD$20,19,FALSE)&lt;-3),"",'Total-corrected counts'!U884),"")</f>
        <v/>
      </c>
      <c r="V884">
        <f t="shared" si="52"/>
        <v>1</v>
      </c>
      <c r="W884" s="10">
        <f>SUMIFS(Tabel132[Cluster],Tabel132[ID],A884)</f>
        <v>0</v>
      </c>
      <c r="X884" t="str">
        <f t="shared" si="53"/>
        <v/>
      </c>
      <c r="Y884" t="str">
        <f t="shared" si="54"/>
        <v/>
      </c>
      <c r="Z884" t="str">
        <f t="shared" si="55"/>
        <v/>
      </c>
    </row>
    <row r="885" spans="1:26" x14ac:dyDescent="0.25">
      <c r="A885">
        <v>893</v>
      </c>
      <c r="B885" t="s">
        <v>429</v>
      </c>
      <c r="C885">
        <v>8300</v>
      </c>
      <c r="D885">
        <v>378</v>
      </c>
      <c r="E885">
        <f>IFERROR(IF(OR(HLOOKUP($A885,'Z-scores'!$C$2:$UD$20,3,FALSE)&gt;3,HLOOKUP(A885,'Z-scores'!$C$2:$UD$20,3,FALSE)&lt;-3),"",'Total-corrected counts'!E885),"")</f>
        <v>1.6604916549554376</v>
      </c>
      <c r="F885">
        <f>IFERROR(IF(OR(HLOOKUP($A885,'Z-scores'!$C$2:$UD$20,4,FALSE)&gt;3,HLOOKUP($A885,'Z-scores'!$C$2:$UD$20,4,FALSE)&lt;-3),"",'Total-corrected counts'!F885),"")</f>
        <v>1.0745914091748778</v>
      </c>
      <c r="G885">
        <f>IFERROR(IF(OR(HLOOKUP($A885,'Z-scores'!$C$2:$UD$20,5,FALSE)&gt;3,HLOOKUP($A885,'Z-scores'!$C$2:$UD$20,5,FALSE)&lt;-3),"",'Total-corrected counts'!G885),"")</f>
        <v>0.14102042378651924</v>
      </c>
      <c r="H885">
        <f>IFERROR(IF(OR(HLOOKUP($A885,'Z-scores'!$C$2:$UD$20,6,FALSE)&gt;3,HLOOKUP($A885,'Z-scores'!$C$2:$UD$20,6,FALSE)&lt;-3),"",'Total-corrected counts'!H885),"")</f>
        <v>1.7939398339104886</v>
      </c>
      <c r="I885">
        <f>IFERROR(IF(OR(HLOOKUP($A885,'Z-scores'!$C$2:$UD$20,7,FALSE)&gt;3,HLOOKUP($A885,'Z-scores'!$C$2:$UD$20,7,FALSE)&lt;-3),"",'Total-corrected counts'!I885),"")</f>
        <v>0.64647409947697176</v>
      </c>
      <c r="J885">
        <f>IFERROR(IF(OR(HLOOKUP($A885,'Z-scores'!$C$2:$UD$20,8,FALSE)&gt;3,HLOOKUP($A885,'Z-scores'!$C$2:$UD$20,8,FALSE)&lt;-3),"",'Total-corrected counts'!J885),"")</f>
        <v>4.7779086073357906</v>
      </c>
      <c r="K885">
        <f>IFERROR(IF(OR(HLOOKUP($A885,'Z-scores'!$C$2:$UD$20,9,FALSE)&gt;3,HLOOKUP($A885,'Z-scores'!$C$2:$UD$20,9,FALSE)&lt;-3),"",'Total-corrected counts'!K885),"")</f>
        <v>1.8730141033502425</v>
      </c>
      <c r="L885">
        <f>IFERROR(IF(OR(HLOOKUP($A885,'Z-scores'!$C$2:$UD$20,10,FALSE)&gt;3,HLOOKUP($A885,'Z-scores'!$C$2:$UD$20,10,FALSE)&lt;-3),"",'Total-corrected counts'!L885),"")</f>
        <v>10.036742591949086</v>
      </c>
      <c r="M885">
        <f>IFERROR(IF(OR(HLOOKUP($A885,'Z-scores'!$C$2:$UD$20,11,FALSE)&gt;3,HLOOKUP($A885,'Z-scores'!$C$2:$UD$20,11,FALSE)&lt;-3),"",'Total-corrected counts'!M885),"")</f>
        <v>14.481828829667338</v>
      </c>
      <c r="N885">
        <f>IFERROR(IF(OR(HLOOKUP($A885,'Z-scores'!$C$2:$UD$20,12,FALSE)&gt;3,HLOOKUP($A885,'Z-scores'!$C$2:$UD$20,12,FALSE)&lt;-3),"",'Total-corrected counts'!N885),"")</f>
        <v>2.831726702632956</v>
      </c>
      <c r="O885">
        <f>IFERROR(IF(OR(HLOOKUP($A885,'Z-scores'!$C$2:$UD$20,13,FALSE)&gt;3,HLOOKUP($A885,'Z-scores'!$C$2:$UD$20,13,FALSE)&lt;-3),"",'Total-corrected counts'!O885),"")</f>
        <v>8.0263385055260592</v>
      </c>
      <c r="P885">
        <f>IFERROR(IF(OR(HLOOKUP($A885,'Z-scores'!$C$2:$UD$20,14,FALSE)&gt;3,HLOOKUP($A885,'Z-scores'!$C$2:$UD$20,14,FALSE)&lt;-3),"",'Total-corrected counts'!P885),"")</f>
        <v>8.2868595366624085</v>
      </c>
      <c r="Q885">
        <f>IFERROR(IF(OR(HLOOKUP($A885,'Z-scores'!$C$2:$UD$20,15,FALSE)&gt;3,HLOOKUP($A885,'Z-scores'!$C$2:$UD$20,15,FALSE)&lt;-3),"",'Total-corrected counts'!Q885),"")</f>
        <v>1.7356912731783043</v>
      </c>
      <c r="R885">
        <f>IFERROR(IF(OR(HLOOKUP($A885,'Z-scores'!$C$2:$UD$20,16,FALSE)&gt;3,HLOOKUP($A885,'Z-scores'!$C$2:$UD$20,16,FALSE)&lt;-3),"",'Total-corrected counts'!R885),"")</f>
        <v>6.7276927299646783</v>
      </c>
      <c r="S885">
        <f>IFERROR(IF(OR(HLOOKUP($A885,'Z-scores'!$C$2:$UD$20,17,FALSE)&gt;3,HLOOKUP($A885,'Z-scores'!$C$2:$UD$20,17,FALSE)&lt;-3),"",'Total-corrected counts'!S885),"")</f>
        <v>5.6998987046573051</v>
      </c>
      <c r="T885">
        <f>IFERROR(IF(OR(HLOOKUP($A885,'Z-scores'!$C$2:$UD$20,18,FALSE)&gt;3,HLOOKUP($A885,'Z-scores'!$C$2:$UD$20,18,FALSE)&lt;-3),"",'Total-corrected counts'!T885),"")</f>
        <v>4.4931039874364904</v>
      </c>
      <c r="U885">
        <f>IFERROR(IF(OR(HLOOKUP($A885,'Z-scores'!$C$2:$UD$20,19,FALSE)&gt;3,HLOOKUP($A885,'Z-scores'!$C$2:$UD$20,19,FALSE)&lt;-3),"",'Total-corrected counts'!U885),"")</f>
        <v>15.16210082319706</v>
      </c>
      <c r="V885">
        <f t="shared" si="52"/>
        <v>1</v>
      </c>
      <c r="W885" s="10">
        <f>SUMIFS(Tabel132[Cluster],Tabel132[ID],A885)</f>
        <v>11</v>
      </c>
      <c r="X885">
        <f t="shared" si="53"/>
        <v>0.26913596643336724</v>
      </c>
      <c r="Y885">
        <f t="shared" si="54"/>
        <v>4.0540012837340837</v>
      </c>
      <c r="Z885">
        <f t="shared" si="55"/>
        <v>6.6204265329069081</v>
      </c>
    </row>
    <row r="886" spans="1:26" x14ac:dyDescent="0.25">
      <c r="A886">
        <v>894</v>
      </c>
      <c r="B886" t="s">
        <v>430</v>
      </c>
      <c r="C886">
        <v>25300</v>
      </c>
      <c r="D886">
        <v>254</v>
      </c>
      <c r="E886">
        <f>IFERROR(IF(OR(HLOOKUP($A886,'Z-scores'!$C$2:$UD$20,3,FALSE)&gt;3,HLOOKUP(A886,'Z-scores'!$C$2:$UD$20,3,FALSE)&lt;-3),"",'Total-corrected counts'!E886),"")</f>
        <v>0.27270166661810336</v>
      </c>
      <c r="F886">
        <f>IFERROR(IF(OR(HLOOKUP($A886,'Z-scores'!$C$2:$UD$20,4,FALSE)&gt;3,HLOOKUP($A886,'Z-scores'!$C$2:$UD$20,4,FALSE)&lt;-3),"",'Total-corrected counts'!F886),"")</f>
        <v>8.202987856296777E-2</v>
      </c>
      <c r="G886">
        <f>IFERROR(IF(OR(HLOOKUP($A886,'Z-scores'!$C$2:$UD$20,5,FALSE)&gt;3,HLOOKUP($A886,'Z-scores'!$C$2:$UD$20,5,FALSE)&lt;-3),"",'Total-corrected counts'!G886),"")</f>
        <v>1.8735570588780415</v>
      </c>
      <c r="H886">
        <f>IFERROR(IF(OR(HLOOKUP($A886,'Z-scores'!$C$2:$UD$20,6,FALSE)&gt;3,HLOOKUP($A886,'Z-scores'!$C$2:$UD$20,6,FALSE)&lt;-3),"",'Total-corrected counts'!H886),"")</f>
        <v>1.5845305147769686</v>
      </c>
      <c r="I886">
        <f>IFERROR(IF(OR(HLOOKUP($A886,'Z-scores'!$C$2:$UD$20,7,FALSE)&gt;3,HLOOKUP($A886,'Z-scores'!$C$2:$UD$20,7,FALSE)&lt;-3),"",'Total-corrected counts'!I886),"")</f>
        <v>0.58490513762202201</v>
      </c>
      <c r="J886">
        <f>IFERROR(IF(OR(HLOOKUP($A886,'Z-scores'!$C$2:$UD$20,8,FALSE)&gt;3,HLOOKUP($A886,'Z-scores'!$C$2:$UD$20,8,FALSE)&lt;-3),"",'Total-corrected counts'!J886),"")</f>
        <v>0.82836805576100392</v>
      </c>
      <c r="K886">
        <f>IFERROR(IF(OR(HLOOKUP($A886,'Z-scores'!$C$2:$UD$20,9,FALSE)&gt;3,HLOOKUP($A886,'Z-scores'!$C$2:$UD$20,9,FALSE)&lt;-3),"",'Total-corrected counts'!K886),"")</f>
        <v>2.4126205474106692</v>
      </c>
      <c r="L886">
        <f>IFERROR(IF(OR(HLOOKUP($A886,'Z-scores'!$C$2:$UD$20,10,FALSE)&gt;3,HLOOKUP($A886,'Z-scores'!$C$2:$UD$20,10,FALSE)&lt;-3),"",'Total-corrected counts'!L886),"")</f>
        <v>1.322944981364115E-2</v>
      </c>
      <c r="M886">
        <f>IFERROR(IF(OR(HLOOKUP($A886,'Z-scores'!$C$2:$UD$20,11,FALSE)&gt;3,HLOOKUP($A886,'Z-scores'!$C$2:$UD$20,11,FALSE)&lt;-3),"",'Total-corrected counts'!M886),"")</f>
        <v>0.34096574400107638</v>
      </c>
      <c r="N886">
        <f>IFERROR(IF(OR(HLOOKUP($A886,'Z-scores'!$C$2:$UD$20,12,FALSE)&gt;3,HLOOKUP($A886,'Z-scores'!$C$2:$UD$20,12,FALSE)&lt;-3),"",'Total-corrected counts'!N886),"")</f>
        <v>1.6862061918591065</v>
      </c>
      <c r="O886">
        <f>IFERROR(IF(OR(HLOOKUP($A886,'Z-scores'!$C$2:$UD$20,13,FALSE)&gt;3,HLOOKUP($A886,'Z-scores'!$C$2:$UD$20,13,FALSE)&lt;-3),"",'Total-corrected counts'!O886),"")</f>
        <v>1.2216188165643436</v>
      </c>
      <c r="P886">
        <f>IFERROR(IF(OR(HLOOKUP($A886,'Z-scores'!$C$2:$UD$20,14,FALSE)&gt;3,HLOOKUP($A886,'Z-scores'!$C$2:$UD$20,14,FALSE)&lt;-3),"",'Total-corrected counts'!P886),"")</f>
        <v>1.42316876003537</v>
      </c>
      <c r="Q886">
        <f>IFERROR(IF(OR(HLOOKUP($A886,'Z-scores'!$C$2:$UD$20,15,FALSE)&gt;3,HLOOKUP($A886,'Z-scores'!$C$2:$UD$20,15,FALSE)&lt;-3),"",'Total-corrected counts'!Q886),"")</f>
        <v>2.3012535981465159</v>
      </c>
      <c r="R886">
        <f>IFERROR(IF(OR(HLOOKUP($A886,'Z-scores'!$C$2:$UD$20,16,FALSE)&gt;3,HLOOKUP($A886,'Z-scores'!$C$2:$UD$20,16,FALSE)&lt;-3),"",'Total-corrected counts'!R886),"")</f>
        <v>3.0492996828487908</v>
      </c>
      <c r="S886">
        <f>IFERROR(IF(OR(HLOOKUP($A886,'Z-scores'!$C$2:$UD$20,17,FALSE)&gt;3,HLOOKUP($A886,'Z-scores'!$C$2:$UD$20,17,FALSE)&lt;-3),"",'Total-corrected counts'!S886),"")</f>
        <v>0.83055666839292164</v>
      </c>
      <c r="T886">
        <f>IFERROR(IF(OR(HLOOKUP($A886,'Z-scores'!$C$2:$UD$20,18,FALSE)&gt;3,HLOOKUP($A886,'Z-scores'!$C$2:$UD$20,18,FALSE)&lt;-3),"",'Total-corrected counts'!T886),"")</f>
        <v>2.9553112269180741</v>
      </c>
      <c r="U886">
        <f>IFERROR(IF(OR(HLOOKUP($A886,'Z-scores'!$C$2:$UD$20,19,FALSE)&gt;3,HLOOKUP($A886,'Z-scores'!$C$2:$UD$20,19,FALSE)&lt;-3),"",'Total-corrected counts'!U886),"")</f>
        <v>0.75072794573929347</v>
      </c>
      <c r="V886">
        <f t="shared" si="52"/>
        <v>1</v>
      </c>
      <c r="W886" s="10">
        <f>SUMIFS(Tabel132[Cluster],Tabel132[ID],A886)</f>
        <v>33</v>
      </c>
      <c r="X886">
        <f t="shared" si="53"/>
        <v>5.5386343645015816E-2</v>
      </c>
      <c r="Y886">
        <f t="shared" si="54"/>
        <v>0.88810089482716603</v>
      </c>
      <c r="Z886">
        <f t="shared" si="55"/>
        <v>1.7772678613130517</v>
      </c>
    </row>
    <row r="887" spans="1:26" x14ac:dyDescent="0.25">
      <c r="A887">
        <v>895</v>
      </c>
      <c r="B887" t="s">
        <v>431</v>
      </c>
      <c r="C887">
        <v>29300</v>
      </c>
      <c r="D887">
        <v>315</v>
      </c>
      <c r="E887">
        <f>IFERROR(IF(OR(HLOOKUP($A887,'Z-scores'!$C$2:$UD$20,3,FALSE)&gt;3,HLOOKUP(A887,'Z-scores'!$C$2:$UD$20,3,FALSE)&lt;-3),"",'Total-corrected counts'!E887),"")</f>
        <v>6.7241506837340551E-2</v>
      </c>
      <c r="F887">
        <f>IFERROR(IF(OR(HLOOKUP($A887,'Z-scores'!$C$2:$UD$20,4,FALSE)&gt;3,HLOOKUP($A887,'Z-scores'!$C$2:$UD$20,4,FALSE)&lt;-3),"",'Total-corrected counts'!F887),"")</f>
        <v>7.3826890706670992E-2</v>
      </c>
      <c r="G887">
        <f>IFERROR(IF(OR(HLOOKUP($A887,'Z-scores'!$C$2:$UD$20,5,FALSE)&gt;3,HLOOKUP($A887,'Z-scores'!$C$2:$UD$20,5,FALSE)&lt;-3),"",'Total-corrected counts'!G887),"")</f>
        <v>2.0145774826645608E-2</v>
      </c>
      <c r="H887">
        <f>IFERROR(IF(OR(HLOOKUP($A887,'Z-scores'!$C$2:$UD$20,6,FALSE)&gt;3,HLOOKUP($A887,'Z-scores'!$C$2:$UD$20,6,FALSE)&lt;-3),"",'Total-corrected counts'!H887),"")</f>
        <v>3.4901553188920013E-2</v>
      </c>
      <c r="I887">
        <f>IFERROR(IF(OR(HLOOKUP($A887,'Z-scores'!$C$2:$UD$20,7,FALSE)&gt;3,HLOOKUP($A887,'Z-scores'!$C$2:$UD$20,7,FALSE)&lt;-3),"",'Total-corrected counts'!I887),"")</f>
        <v>6.1568961854949686E-3</v>
      </c>
      <c r="J887">
        <f>IFERROR(IF(OR(HLOOKUP($A887,'Z-scores'!$C$2:$UD$20,8,FALSE)&gt;3,HLOOKUP($A887,'Z-scores'!$C$2:$UD$20,8,FALSE)&lt;-3),"",'Total-corrected counts'!J887),"")</f>
        <v>8.3822958023434924E-2</v>
      </c>
      <c r="K887">
        <f>IFERROR(IF(OR(HLOOKUP($A887,'Z-scores'!$C$2:$UD$20,9,FALSE)&gt;3,HLOOKUP($A887,'Z-scores'!$C$2:$UD$20,9,FALSE)&lt;-3),"",'Total-corrected counts'!K887),"")</f>
        <v>0.17838229555716595</v>
      </c>
      <c r="L887">
        <f>IFERROR(IF(OR(HLOOKUP($A887,'Z-scores'!$C$2:$UD$20,10,FALSE)&gt;3,HLOOKUP($A887,'Z-scores'!$C$2:$UD$20,10,FALSE)&lt;-3),"",'Total-corrected counts'!L887),"")</f>
        <v>6.1737432463658704E-2</v>
      </c>
      <c r="M887">
        <f>IFERROR(IF(OR(HLOOKUP($A887,'Z-scores'!$C$2:$UD$20,11,FALSE)&gt;3,HLOOKUP($A887,'Z-scores'!$C$2:$UD$20,11,FALSE)&lt;-3),"",'Total-corrected counts'!M887),"")</f>
        <v>2.3038225946018672E-2</v>
      </c>
      <c r="N887">
        <f>IFERROR(IF(OR(HLOOKUP($A887,'Z-scores'!$C$2:$UD$20,12,FALSE)&gt;3,HLOOKUP($A887,'Z-scores'!$C$2:$UD$20,12,FALSE)&lt;-3),"",'Total-corrected counts'!N887),"")</f>
        <v>0.21993993806857912</v>
      </c>
      <c r="O887">
        <f>IFERROR(IF(OR(HLOOKUP($A887,'Z-scores'!$C$2:$UD$20,13,FALSE)&gt;3,HLOOKUP($A887,'Z-scores'!$C$2:$UD$20,13,FALSE)&lt;-3),"",'Total-corrected counts'!O887),"")</f>
        <v>6.7306821849275125E-3</v>
      </c>
      <c r="P887">
        <f>IFERROR(IF(OR(HLOOKUP($A887,'Z-scores'!$C$2:$UD$20,14,FALSE)&gt;3,HLOOKUP($A887,'Z-scores'!$C$2:$UD$20,14,FALSE)&lt;-3),"",'Total-corrected counts'!P887),"")</f>
        <v>0.15812986222615222</v>
      </c>
      <c r="Q887">
        <f>IFERROR(IF(OR(HLOOKUP($A887,'Z-scores'!$C$2:$UD$20,15,FALSE)&gt;3,HLOOKUP($A887,'Z-scores'!$C$2:$UD$20,15,FALSE)&lt;-3),"",'Total-corrected counts'!Q887),"")</f>
        <v>3.900429827366976E-2</v>
      </c>
      <c r="R887">
        <f>IFERROR(IF(OR(HLOOKUP($A887,'Z-scores'!$C$2:$UD$20,16,FALSE)&gt;3,HLOOKUP($A887,'Z-scores'!$C$2:$UD$20,16,FALSE)&lt;-3),"",'Total-corrected counts'!R887),"")</f>
        <v>0.11620195900475026</v>
      </c>
      <c r="S887">
        <f>IFERROR(IF(OR(HLOOKUP($A887,'Z-scores'!$C$2:$UD$20,17,FALSE)&gt;3,HLOOKUP($A887,'Z-scores'!$C$2:$UD$20,17,FALSE)&lt;-3),"",'Total-corrected counts'!S887),"")</f>
        <v>0.450563421415768</v>
      </c>
      <c r="T887">
        <f>IFERROR(IF(OR(HLOOKUP($A887,'Z-scores'!$C$2:$UD$20,18,FALSE)&gt;3,HLOOKUP($A887,'Z-scores'!$C$2:$UD$20,18,FALSE)&lt;-3),"",'Total-corrected counts'!T887),"")</f>
        <v>1.7182042016965549E-2</v>
      </c>
      <c r="U887">
        <f>IFERROR(IF(OR(HLOOKUP($A887,'Z-scores'!$C$2:$UD$20,19,FALSE)&gt;3,HLOOKUP($A887,'Z-scores'!$C$2:$UD$20,19,FALSE)&lt;-3),"",'Total-corrected counts'!U887),"")</f>
        <v>4.3394678944467828E-3</v>
      </c>
      <c r="V887">
        <f t="shared" si="52"/>
        <v>1</v>
      </c>
      <c r="W887" s="10">
        <f>SUMIFS(Tabel132[Cluster],Tabel132[ID],A887)</f>
        <v>38</v>
      </c>
      <c r="X887">
        <f t="shared" si="53"/>
        <v>0.24374743476033736</v>
      </c>
      <c r="Y887">
        <f t="shared" si="54"/>
        <v>6.1028170415038926E-2</v>
      </c>
      <c r="Z887">
        <f t="shared" si="55"/>
        <v>0.1265114588856574</v>
      </c>
    </row>
    <row r="888" spans="1:26" x14ac:dyDescent="0.25">
      <c r="A888">
        <v>896</v>
      </c>
      <c r="B888" t="s">
        <v>1059</v>
      </c>
      <c r="C888">
        <v>108000</v>
      </c>
      <c r="D888">
        <v>983</v>
      </c>
      <c r="E888" t="str">
        <f>IFERROR(IF(OR(HLOOKUP($A888,'Z-scores'!$C$2:$UD$20,3,FALSE)&gt;3,HLOOKUP(A888,'Z-scores'!$C$2:$UD$20,3,FALSE)&lt;-3),"",'Total-corrected counts'!E888),"")</f>
        <v/>
      </c>
      <c r="F888" t="str">
        <f>IFERROR(IF(OR(HLOOKUP($A888,'Z-scores'!$C$2:$UD$20,4,FALSE)&gt;3,HLOOKUP($A888,'Z-scores'!$C$2:$UD$20,4,FALSE)&lt;-3),"",'Total-corrected counts'!F888),"")</f>
        <v/>
      </c>
      <c r="G888" t="str">
        <f>IFERROR(IF(OR(HLOOKUP($A888,'Z-scores'!$C$2:$UD$20,5,FALSE)&gt;3,HLOOKUP($A888,'Z-scores'!$C$2:$UD$20,5,FALSE)&lt;-3),"",'Total-corrected counts'!G888),"")</f>
        <v/>
      </c>
      <c r="H888" t="str">
        <f>IFERROR(IF(OR(HLOOKUP($A888,'Z-scores'!$C$2:$UD$20,6,FALSE)&gt;3,HLOOKUP($A888,'Z-scores'!$C$2:$UD$20,6,FALSE)&lt;-3),"",'Total-corrected counts'!H888),"")</f>
        <v/>
      </c>
      <c r="I888" t="str">
        <f>IFERROR(IF(OR(HLOOKUP($A888,'Z-scores'!$C$2:$UD$20,7,FALSE)&gt;3,HLOOKUP($A888,'Z-scores'!$C$2:$UD$20,7,FALSE)&lt;-3),"",'Total-corrected counts'!I888),"")</f>
        <v/>
      </c>
      <c r="J888" t="str">
        <f>IFERROR(IF(OR(HLOOKUP($A888,'Z-scores'!$C$2:$UD$20,8,FALSE)&gt;3,HLOOKUP($A888,'Z-scores'!$C$2:$UD$20,8,FALSE)&lt;-3),"",'Total-corrected counts'!J888),"")</f>
        <v/>
      </c>
      <c r="K888" t="str">
        <f>IFERROR(IF(OR(HLOOKUP($A888,'Z-scores'!$C$2:$UD$20,9,FALSE)&gt;3,HLOOKUP($A888,'Z-scores'!$C$2:$UD$20,9,FALSE)&lt;-3),"",'Total-corrected counts'!K888),"")</f>
        <v/>
      </c>
      <c r="L888" t="str">
        <f>IFERROR(IF(OR(HLOOKUP($A888,'Z-scores'!$C$2:$UD$20,10,FALSE)&gt;3,HLOOKUP($A888,'Z-scores'!$C$2:$UD$20,10,FALSE)&lt;-3),"",'Total-corrected counts'!L888),"")</f>
        <v/>
      </c>
      <c r="M888" t="str">
        <f>IFERROR(IF(OR(HLOOKUP($A888,'Z-scores'!$C$2:$UD$20,11,FALSE)&gt;3,HLOOKUP($A888,'Z-scores'!$C$2:$UD$20,11,FALSE)&lt;-3),"",'Total-corrected counts'!M888),"")</f>
        <v/>
      </c>
      <c r="N888" t="str">
        <f>IFERROR(IF(OR(HLOOKUP($A888,'Z-scores'!$C$2:$UD$20,12,FALSE)&gt;3,HLOOKUP($A888,'Z-scores'!$C$2:$UD$20,12,FALSE)&lt;-3),"",'Total-corrected counts'!N888),"")</f>
        <v/>
      </c>
      <c r="O888" t="str">
        <f>IFERROR(IF(OR(HLOOKUP($A888,'Z-scores'!$C$2:$UD$20,13,FALSE)&gt;3,HLOOKUP($A888,'Z-scores'!$C$2:$UD$20,13,FALSE)&lt;-3),"",'Total-corrected counts'!O888),"")</f>
        <v/>
      </c>
      <c r="P888" t="str">
        <f>IFERROR(IF(OR(HLOOKUP($A888,'Z-scores'!$C$2:$UD$20,14,FALSE)&gt;3,HLOOKUP($A888,'Z-scores'!$C$2:$UD$20,14,FALSE)&lt;-3),"",'Total-corrected counts'!P888),"")</f>
        <v/>
      </c>
      <c r="Q888" t="str">
        <f>IFERROR(IF(OR(HLOOKUP($A888,'Z-scores'!$C$2:$UD$20,15,FALSE)&gt;3,HLOOKUP($A888,'Z-scores'!$C$2:$UD$20,15,FALSE)&lt;-3),"",'Total-corrected counts'!Q888),"")</f>
        <v/>
      </c>
      <c r="R888" t="str">
        <f>IFERROR(IF(OR(HLOOKUP($A888,'Z-scores'!$C$2:$UD$20,16,FALSE)&gt;3,HLOOKUP($A888,'Z-scores'!$C$2:$UD$20,16,FALSE)&lt;-3),"",'Total-corrected counts'!R888),"")</f>
        <v/>
      </c>
      <c r="S888" t="str">
        <f>IFERROR(IF(OR(HLOOKUP($A888,'Z-scores'!$C$2:$UD$20,17,FALSE)&gt;3,HLOOKUP($A888,'Z-scores'!$C$2:$UD$20,17,FALSE)&lt;-3),"",'Total-corrected counts'!S888),"")</f>
        <v/>
      </c>
      <c r="T888" t="str">
        <f>IFERROR(IF(OR(HLOOKUP($A888,'Z-scores'!$C$2:$UD$20,18,FALSE)&gt;3,HLOOKUP($A888,'Z-scores'!$C$2:$UD$20,18,FALSE)&lt;-3),"",'Total-corrected counts'!T888),"")</f>
        <v/>
      </c>
      <c r="U888" t="str">
        <f>IFERROR(IF(OR(HLOOKUP($A888,'Z-scores'!$C$2:$UD$20,19,FALSE)&gt;3,HLOOKUP($A888,'Z-scores'!$C$2:$UD$20,19,FALSE)&lt;-3),"",'Total-corrected counts'!U888),"")</f>
        <v/>
      </c>
      <c r="V888">
        <f t="shared" si="52"/>
        <v>1</v>
      </c>
      <c r="W888" s="10">
        <f>SUMIFS(Tabel132[Cluster],Tabel132[ID],A888)</f>
        <v>0</v>
      </c>
      <c r="X888" t="str">
        <f t="shared" si="53"/>
        <v/>
      </c>
      <c r="Y888" t="str">
        <f t="shared" si="54"/>
        <v/>
      </c>
      <c r="Z888" t="str">
        <f t="shared" si="55"/>
        <v/>
      </c>
    </row>
    <row r="889" spans="1:26" x14ac:dyDescent="0.25">
      <c r="A889">
        <v>897</v>
      </c>
      <c r="B889" t="s">
        <v>432</v>
      </c>
      <c r="C889">
        <v>9900</v>
      </c>
      <c r="D889">
        <v>677</v>
      </c>
      <c r="E889">
        <f>IFERROR(IF(OR(HLOOKUP($A889,'Z-scores'!$C$2:$UD$20,3,FALSE)&gt;3,HLOOKUP(A889,'Z-scores'!$C$2:$UD$20,3,FALSE)&lt;-3),"",'Total-corrected counts'!E889),"")</f>
        <v>3.7169610723974364</v>
      </c>
      <c r="F889">
        <f>IFERROR(IF(OR(HLOOKUP($A889,'Z-scores'!$C$2:$UD$20,4,FALSE)&gt;3,HLOOKUP($A889,'Z-scores'!$C$2:$UD$20,4,FALSE)&lt;-3),"",'Total-corrected counts'!F889),"")</f>
        <v>2.2968365997630977</v>
      </c>
      <c r="G889">
        <f>IFERROR(IF(OR(HLOOKUP($A889,'Z-scores'!$C$2:$UD$20,5,FALSE)&gt;3,HLOOKUP($A889,'Z-scores'!$C$2:$UD$20,5,FALSE)&lt;-3),"",'Total-corrected counts'!G889),"")</f>
        <v>7.4841553480988434</v>
      </c>
      <c r="H889">
        <f>IFERROR(IF(OR(HLOOKUP($A889,'Z-scores'!$C$2:$UD$20,6,FALSE)&gt;3,HLOOKUP($A889,'Z-scores'!$C$2:$UD$20,6,FALSE)&lt;-3),"",'Total-corrected counts'!H889),"")</f>
        <v>17.855634611451478</v>
      </c>
      <c r="I889">
        <f>IFERROR(IF(OR(HLOOKUP($A889,'Z-scores'!$C$2:$UD$20,7,FALSE)&gt;3,HLOOKUP($A889,'Z-scores'!$C$2:$UD$20,7,FALSE)&lt;-3),"",'Total-corrected counts'!I889),"")</f>
        <v>10.546763165752882</v>
      </c>
      <c r="J889">
        <f>IFERROR(IF(OR(HLOOKUP($A889,'Z-scores'!$C$2:$UD$20,8,FALSE)&gt;3,HLOOKUP($A889,'Z-scores'!$C$2:$UD$20,8,FALSE)&lt;-3),"",'Total-corrected counts'!J889),"")</f>
        <v>9.6544324594050348</v>
      </c>
      <c r="K889">
        <f>IFERROR(IF(OR(HLOOKUP($A889,'Z-scores'!$C$2:$UD$20,9,FALSE)&gt;3,HLOOKUP($A889,'Z-scores'!$C$2:$UD$20,9,FALSE)&lt;-3),"",'Total-corrected counts'!K889),"")</f>
        <v>15.224928925804113</v>
      </c>
      <c r="L889">
        <f>IFERROR(IF(OR(HLOOKUP($A889,'Z-scores'!$C$2:$UD$20,10,FALSE)&gt;3,HLOOKUP($A889,'Z-scores'!$C$2:$UD$20,10,FALSE)&lt;-3),"",'Total-corrected counts'!L889),"")</f>
        <v>11.394966106149576</v>
      </c>
      <c r="M889">
        <f>IFERROR(IF(OR(HLOOKUP($A889,'Z-scores'!$C$2:$UD$20,11,FALSE)&gt;3,HLOOKUP($A889,'Z-scores'!$C$2:$UD$20,11,FALSE)&lt;-3),"",'Total-corrected counts'!M889),"")</f>
        <v>12.279374429227952</v>
      </c>
      <c r="N889">
        <f>IFERROR(IF(OR(HLOOKUP($A889,'Z-scores'!$C$2:$UD$20,12,FALSE)&gt;3,HLOOKUP($A889,'Z-scores'!$C$2:$UD$20,12,FALSE)&lt;-3),"",'Total-corrected counts'!N889),"")</f>
        <v>3.0150099843567717</v>
      </c>
      <c r="O889">
        <f>IFERROR(IF(OR(HLOOKUP($A889,'Z-scores'!$C$2:$UD$20,13,FALSE)&gt;3,HLOOKUP($A889,'Z-scores'!$C$2:$UD$20,13,FALSE)&lt;-3),"",'Total-corrected counts'!O889),"")</f>
        <v>17.698328805266893</v>
      </c>
      <c r="P889">
        <f>IFERROR(IF(OR(HLOOKUP($A889,'Z-scores'!$C$2:$UD$20,14,FALSE)&gt;3,HLOOKUP($A889,'Z-scores'!$C$2:$UD$20,14,FALSE)&lt;-3),"",'Total-corrected counts'!P889),"")</f>
        <v>15.556559419005243</v>
      </c>
      <c r="Q889">
        <f>IFERROR(IF(OR(HLOOKUP($A889,'Z-scores'!$C$2:$UD$20,15,FALSE)&gt;3,HLOOKUP($A889,'Z-scores'!$C$2:$UD$20,15,FALSE)&lt;-3),"",'Total-corrected counts'!Q889),"")</f>
        <v>10.316636893385651</v>
      </c>
      <c r="R889">
        <f>IFERROR(IF(OR(HLOOKUP($A889,'Z-scores'!$C$2:$UD$20,16,FALSE)&gt;3,HLOOKUP($A889,'Z-scores'!$C$2:$UD$20,16,FALSE)&lt;-3),"",'Total-corrected counts'!R889),"")</f>
        <v>22.002239892933918</v>
      </c>
      <c r="S889">
        <f>IFERROR(IF(OR(HLOOKUP($A889,'Z-scores'!$C$2:$UD$20,17,FALSE)&gt;3,HLOOKUP($A889,'Z-scores'!$C$2:$UD$20,17,FALSE)&lt;-3),"",'Total-corrected counts'!S889),"")</f>
        <v>30.763167580279003</v>
      </c>
      <c r="T889">
        <f>IFERROR(IF(OR(HLOOKUP($A889,'Z-scores'!$C$2:$UD$20,18,FALSE)&gt;3,HLOOKUP($A889,'Z-scores'!$C$2:$UD$20,18,FALSE)&lt;-3),"",'Total-corrected counts'!T889),"")</f>
        <v>4.1666451891141456</v>
      </c>
      <c r="U889">
        <f>IFERROR(IF(OR(HLOOKUP($A889,'Z-scores'!$C$2:$UD$20,19,FALSE)&gt;3,HLOOKUP($A889,'Z-scores'!$C$2:$UD$20,19,FALSE)&lt;-3),"",'Total-corrected counts'!U889),"")</f>
        <v>17.440321467781622</v>
      </c>
      <c r="V889">
        <f t="shared" si="52"/>
        <v>1</v>
      </c>
      <c r="W889" s="10">
        <f>SUMIFS(Tabel132[Cluster],Tabel132[ID],A889)</f>
        <v>13</v>
      </c>
      <c r="X889">
        <f t="shared" si="53"/>
        <v>0.1725002194590155</v>
      </c>
      <c r="Y889">
        <f t="shared" si="54"/>
        <v>10.050450302005602</v>
      </c>
      <c r="Z889">
        <f t="shared" si="55"/>
        <v>15.119863654015408</v>
      </c>
    </row>
    <row r="890" spans="1:26" x14ac:dyDescent="0.25">
      <c r="A890">
        <v>898</v>
      </c>
      <c r="B890" t="s">
        <v>433</v>
      </c>
      <c r="C890">
        <v>87400</v>
      </c>
      <c r="D890">
        <v>987</v>
      </c>
      <c r="E890">
        <f>IFERROR(IF(OR(HLOOKUP($A890,'Z-scores'!$C$2:$UD$20,3,FALSE)&gt;3,HLOOKUP(A890,'Z-scores'!$C$2:$UD$20,3,FALSE)&lt;-3),"",'Total-corrected counts'!E890),"")</f>
        <v>2.2525904790509084</v>
      </c>
      <c r="F890">
        <f>IFERROR(IF(OR(HLOOKUP($A890,'Z-scores'!$C$2:$UD$20,4,FALSE)&gt;3,HLOOKUP($A890,'Z-scores'!$C$2:$UD$20,4,FALSE)&lt;-3),"",'Total-corrected counts'!F890),"")</f>
        <v>3.2483831910935237</v>
      </c>
      <c r="G890">
        <f>IFERROR(IF(OR(HLOOKUP($A890,'Z-scores'!$C$2:$UD$20,5,FALSE)&gt;3,HLOOKUP($A890,'Z-scores'!$C$2:$UD$20,5,FALSE)&lt;-3),"",'Total-corrected counts'!G890),"")</f>
        <v>2.810335588317062</v>
      </c>
      <c r="H890">
        <f>IFERROR(IF(OR(HLOOKUP($A890,'Z-scores'!$C$2:$UD$20,6,FALSE)&gt;3,HLOOKUP($A890,'Z-scores'!$C$2:$UD$20,6,FALSE)&lt;-3),"",'Total-corrected counts'!H890),"")</f>
        <v>0.30713366806249609</v>
      </c>
      <c r="I890">
        <f>IFERROR(IF(OR(HLOOKUP($A890,'Z-scores'!$C$2:$UD$20,7,FALSE)&gt;3,HLOOKUP($A890,'Z-scores'!$C$2:$UD$20,7,FALSE)&lt;-3),"",'Total-corrected counts'!I890),"")</f>
        <v>8.52730121691053</v>
      </c>
      <c r="J890">
        <f>IFERROR(IF(OR(HLOOKUP($A890,'Z-scores'!$C$2:$UD$20,8,FALSE)&gt;3,HLOOKUP($A890,'Z-scores'!$C$2:$UD$20,8,FALSE)&lt;-3),"",'Total-corrected counts'!J890),"")</f>
        <v>6.0648375511073498</v>
      </c>
      <c r="K890">
        <f>IFERROR(IF(OR(HLOOKUP($A890,'Z-scores'!$C$2:$UD$20,9,FALSE)&gt;3,HLOOKUP($A890,'Z-scores'!$C$2:$UD$20,9,FALSE)&lt;-3),"",'Total-corrected counts'!K890),"")</f>
        <v>3.7237304197558392</v>
      </c>
      <c r="L890">
        <f>IFERROR(IF(OR(HLOOKUP($A890,'Z-scores'!$C$2:$UD$20,10,FALSE)&gt;3,HLOOKUP($A890,'Z-scores'!$C$2:$UD$20,10,FALSE)&lt;-3),"",'Total-corrected counts'!L890),"")</f>
        <v>3.8718189787923101</v>
      </c>
      <c r="M890">
        <f>IFERROR(IF(OR(HLOOKUP($A890,'Z-scores'!$C$2:$UD$20,11,FALSE)&gt;3,HLOOKUP($A890,'Z-scores'!$C$2:$UD$20,11,FALSE)&lt;-3),"",'Total-corrected counts'!M890),"")</f>
        <v>0.94456726378676559</v>
      </c>
      <c r="N890">
        <f>IFERROR(IF(OR(HLOOKUP($A890,'Z-scores'!$C$2:$UD$20,12,FALSE)&gt;3,HLOOKUP($A890,'Z-scores'!$C$2:$UD$20,12,FALSE)&lt;-3),"",'Total-corrected counts'!N890),"")</f>
        <v>1.9428027862724488</v>
      </c>
      <c r="O890">
        <f>IFERROR(IF(OR(HLOOKUP($A890,'Z-scores'!$C$2:$UD$20,13,FALSE)&gt;3,HLOOKUP($A890,'Z-scores'!$C$2:$UD$20,13,FALSE)&lt;-3),"",'Total-corrected counts'!O890),"")</f>
        <v>1.103831878328112</v>
      </c>
      <c r="P890">
        <f>IFERROR(IF(OR(HLOOKUP($A890,'Z-scores'!$C$2:$UD$20,14,FALSE)&gt;3,HLOOKUP($A890,'Z-scores'!$C$2:$UD$20,14,FALSE)&lt;-3),"",'Total-corrected counts'!P890),"")</f>
        <v>0.14530852204565337</v>
      </c>
      <c r="Q890">
        <f>IFERROR(IF(OR(HLOOKUP($A890,'Z-scores'!$C$2:$UD$20,15,FALSE)&gt;3,HLOOKUP($A890,'Z-scores'!$C$2:$UD$20,15,FALSE)&lt;-3),"",'Total-corrected counts'!Q890),"")</f>
        <v>1.6186783783572951</v>
      </c>
      <c r="R890">
        <f>IFERROR(IF(OR(HLOOKUP($A890,'Z-scores'!$C$2:$UD$20,16,FALSE)&gt;3,HLOOKUP($A890,'Z-scores'!$C$2:$UD$20,16,FALSE)&lt;-3),"",'Total-corrected counts'!R890),"")</f>
        <v>9.3322193973125298</v>
      </c>
      <c r="S890">
        <f>IFERROR(IF(OR(HLOOKUP($A890,'Z-scores'!$C$2:$UD$20,17,FALSE)&gt;3,HLOOKUP($A890,'Z-scores'!$C$2:$UD$20,17,FALSE)&lt;-3),"",'Total-corrected counts'!S890),"")</f>
        <v>0.28228069775445702</v>
      </c>
      <c r="T890">
        <f>IFERROR(IF(OR(HLOOKUP($A890,'Z-scores'!$C$2:$UD$20,18,FALSE)&gt;3,HLOOKUP($A890,'Z-scores'!$C$2:$UD$20,18,FALSE)&lt;-3),"",'Total-corrected counts'!T890),"")</f>
        <v>1.2972441722808989</v>
      </c>
      <c r="U890">
        <f>IFERROR(IF(OR(HLOOKUP($A890,'Z-scores'!$C$2:$UD$20,19,FALSE)&gt;3,HLOOKUP($A890,'Z-scores'!$C$2:$UD$20,19,FALSE)&lt;-3),"",'Total-corrected counts'!U890),"")</f>
        <v>11.256579718194955</v>
      </c>
      <c r="V890">
        <f t="shared" si="52"/>
        <v>1</v>
      </c>
      <c r="W890" s="10">
        <f>SUMIFS(Tabel132[Cluster],Tabel132[ID],A890)</f>
        <v>94</v>
      </c>
      <c r="X890">
        <f t="shared" si="53"/>
        <v>0.92823115027298342</v>
      </c>
      <c r="Y890">
        <f t="shared" si="54"/>
        <v>3.5278553729863091</v>
      </c>
      <c r="Z890">
        <f t="shared" si="55"/>
        <v>3.3723681938182937</v>
      </c>
    </row>
    <row r="891" spans="1:26" x14ac:dyDescent="0.25">
      <c r="A891">
        <v>899</v>
      </c>
      <c r="B891" t="s">
        <v>1060</v>
      </c>
      <c r="C891">
        <v>86300</v>
      </c>
      <c r="D891">
        <v>890</v>
      </c>
      <c r="E891" t="str">
        <f>IFERROR(IF(OR(HLOOKUP($A891,'Z-scores'!$C$2:$UD$20,3,FALSE)&gt;3,HLOOKUP(A891,'Z-scores'!$C$2:$UD$20,3,FALSE)&lt;-3),"",'Total-corrected counts'!E891),"")</f>
        <v/>
      </c>
      <c r="F891" t="str">
        <f>IFERROR(IF(OR(HLOOKUP($A891,'Z-scores'!$C$2:$UD$20,4,FALSE)&gt;3,HLOOKUP($A891,'Z-scores'!$C$2:$UD$20,4,FALSE)&lt;-3),"",'Total-corrected counts'!F891),"")</f>
        <v/>
      </c>
      <c r="G891" t="str">
        <f>IFERROR(IF(OR(HLOOKUP($A891,'Z-scores'!$C$2:$UD$20,5,FALSE)&gt;3,HLOOKUP($A891,'Z-scores'!$C$2:$UD$20,5,FALSE)&lt;-3),"",'Total-corrected counts'!G891),"")</f>
        <v/>
      </c>
      <c r="H891" t="str">
        <f>IFERROR(IF(OR(HLOOKUP($A891,'Z-scores'!$C$2:$UD$20,6,FALSE)&gt;3,HLOOKUP($A891,'Z-scores'!$C$2:$UD$20,6,FALSE)&lt;-3),"",'Total-corrected counts'!H891),"")</f>
        <v/>
      </c>
      <c r="I891" t="str">
        <f>IFERROR(IF(OR(HLOOKUP($A891,'Z-scores'!$C$2:$UD$20,7,FALSE)&gt;3,HLOOKUP($A891,'Z-scores'!$C$2:$UD$20,7,FALSE)&lt;-3),"",'Total-corrected counts'!I891),"")</f>
        <v/>
      </c>
      <c r="J891" t="str">
        <f>IFERROR(IF(OR(HLOOKUP($A891,'Z-scores'!$C$2:$UD$20,8,FALSE)&gt;3,HLOOKUP($A891,'Z-scores'!$C$2:$UD$20,8,FALSE)&lt;-3),"",'Total-corrected counts'!J891),"")</f>
        <v/>
      </c>
      <c r="K891" t="str">
        <f>IFERROR(IF(OR(HLOOKUP($A891,'Z-scores'!$C$2:$UD$20,9,FALSE)&gt;3,HLOOKUP($A891,'Z-scores'!$C$2:$UD$20,9,FALSE)&lt;-3),"",'Total-corrected counts'!K891),"")</f>
        <v/>
      </c>
      <c r="L891" t="str">
        <f>IFERROR(IF(OR(HLOOKUP($A891,'Z-scores'!$C$2:$UD$20,10,FALSE)&gt;3,HLOOKUP($A891,'Z-scores'!$C$2:$UD$20,10,FALSE)&lt;-3),"",'Total-corrected counts'!L891),"")</f>
        <v/>
      </c>
      <c r="M891" t="str">
        <f>IFERROR(IF(OR(HLOOKUP($A891,'Z-scores'!$C$2:$UD$20,11,FALSE)&gt;3,HLOOKUP($A891,'Z-scores'!$C$2:$UD$20,11,FALSE)&lt;-3),"",'Total-corrected counts'!M891),"")</f>
        <v/>
      </c>
      <c r="N891" t="str">
        <f>IFERROR(IF(OR(HLOOKUP($A891,'Z-scores'!$C$2:$UD$20,12,FALSE)&gt;3,HLOOKUP($A891,'Z-scores'!$C$2:$UD$20,12,FALSE)&lt;-3),"",'Total-corrected counts'!N891),"")</f>
        <v/>
      </c>
      <c r="O891" t="str">
        <f>IFERROR(IF(OR(HLOOKUP($A891,'Z-scores'!$C$2:$UD$20,13,FALSE)&gt;3,HLOOKUP($A891,'Z-scores'!$C$2:$UD$20,13,FALSE)&lt;-3),"",'Total-corrected counts'!O891),"")</f>
        <v/>
      </c>
      <c r="P891" t="str">
        <f>IFERROR(IF(OR(HLOOKUP($A891,'Z-scores'!$C$2:$UD$20,14,FALSE)&gt;3,HLOOKUP($A891,'Z-scores'!$C$2:$UD$20,14,FALSE)&lt;-3),"",'Total-corrected counts'!P891),"")</f>
        <v/>
      </c>
      <c r="Q891" t="str">
        <f>IFERROR(IF(OR(HLOOKUP($A891,'Z-scores'!$C$2:$UD$20,15,FALSE)&gt;3,HLOOKUP($A891,'Z-scores'!$C$2:$UD$20,15,FALSE)&lt;-3),"",'Total-corrected counts'!Q891),"")</f>
        <v/>
      </c>
      <c r="R891" t="str">
        <f>IFERROR(IF(OR(HLOOKUP($A891,'Z-scores'!$C$2:$UD$20,16,FALSE)&gt;3,HLOOKUP($A891,'Z-scores'!$C$2:$UD$20,16,FALSE)&lt;-3),"",'Total-corrected counts'!R891),"")</f>
        <v/>
      </c>
      <c r="S891" t="str">
        <f>IFERROR(IF(OR(HLOOKUP($A891,'Z-scores'!$C$2:$UD$20,17,FALSE)&gt;3,HLOOKUP($A891,'Z-scores'!$C$2:$UD$20,17,FALSE)&lt;-3),"",'Total-corrected counts'!S891),"")</f>
        <v/>
      </c>
      <c r="T891" t="str">
        <f>IFERROR(IF(OR(HLOOKUP($A891,'Z-scores'!$C$2:$UD$20,18,FALSE)&gt;3,HLOOKUP($A891,'Z-scores'!$C$2:$UD$20,18,FALSE)&lt;-3),"",'Total-corrected counts'!T891),"")</f>
        <v/>
      </c>
      <c r="U891" t="str">
        <f>IFERROR(IF(OR(HLOOKUP($A891,'Z-scores'!$C$2:$UD$20,19,FALSE)&gt;3,HLOOKUP($A891,'Z-scores'!$C$2:$UD$20,19,FALSE)&lt;-3),"",'Total-corrected counts'!U891),"")</f>
        <v/>
      </c>
      <c r="V891">
        <f t="shared" si="52"/>
        <v>1</v>
      </c>
      <c r="W891" s="10">
        <f>SUMIFS(Tabel132[Cluster],Tabel132[ID],A891)</f>
        <v>93</v>
      </c>
      <c r="X891" t="str">
        <f t="shared" si="53"/>
        <v/>
      </c>
      <c r="Y891" t="str">
        <f t="shared" si="54"/>
        <v/>
      </c>
      <c r="Z891" t="str">
        <f t="shared" si="55"/>
        <v/>
      </c>
    </row>
    <row r="892" spans="1:26" x14ac:dyDescent="0.25">
      <c r="A892">
        <v>900</v>
      </c>
      <c r="B892" t="s">
        <v>434</v>
      </c>
      <c r="C892">
        <v>98200</v>
      </c>
      <c r="D892">
        <v>840</v>
      </c>
      <c r="E892" t="str">
        <f>IFERROR(IF(OR(HLOOKUP($A892,'Z-scores'!$C$2:$UD$20,3,FALSE)&gt;3,HLOOKUP(A892,'Z-scores'!$C$2:$UD$20,3,FALSE)&lt;-3),"",'Total-corrected counts'!E892),"")</f>
        <v/>
      </c>
      <c r="F892">
        <f>IFERROR(IF(OR(HLOOKUP($A892,'Z-scores'!$C$2:$UD$20,4,FALSE)&gt;3,HLOOKUP($A892,'Z-scores'!$C$2:$UD$20,4,FALSE)&lt;-3),"",'Total-corrected counts'!F892),"")</f>
        <v>25.166766743118515</v>
      </c>
      <c r="G892">
        <f>IFERROR(IF(OR(HLOOKUP($A892,'Z-scores'!$C$2:$UD$20,5,FALSE)&gt;3,HLOOKUP($A892,'Z-scores'!$C$2:$UD$20,5,FALSE)&lt;-3),"",'Total-corrected counts'!G892),"")</f>
        <v>16.015890987183258</v>
      </c>
      <c r="H892">
        <f>IFERROR(IF(OR(HLOOKUP($A892,'Z-scores'!$C$2:$UD$20,6,FALSE)&gt;3,HLOOKUP($A892,'Z-scores'!$C$2:$UD$20,6,FALSE)&lt;-3),"",'Total-corrected counts'!H892),"")</f>
        <v>19.174913321992655</v>
      </c>
      <c r="I892">
        <f>IFERROR(IF(OR(HLOOKUP($A892,'Z-scores'!$C$2:$UD$20,7,FALSE)&gt;3,HLOOKUP($A892,'Z-scores'!$C$2:$UD$20,7,FALSE)&lt;-3),"",'Total-corrected counts'!I892),"")</f>
        <v>7.0742737171337184</v>
      </c>
      <c r="J892">
        <f>IFERROR(IF(OR(HLOOKUP($A892,'Z-scores'!$C$2:$UD$20,8,FALSE)&gt;3,HLOOKUP($A892,'Z-scores'!$C$2:$UD$20,8,FALSE)&lt;-3),"",'Total-corrected counts'!J892),"")</f>
        <v>25.457525427940855</v>
      </c>
      <c r="K892">
        <f>IFERROR(IF(OR(HLOOKUP($A892,'Z-scores'!$C$2:$UD$20,9,FALSE)&gt;3,HLOOKUP($A892,'Z-scores'!$C$2:$UD$20,9,FALSE)&lt;-3),"",'Total-corrected counts'!K892),"")</f>
        <v>19.983276659791514</v>
      </c>
      <c r="L892">
        <f>IFERROR(IF(OR(HLOOKUP($A892,'Z-scores'!$C$2:$UD$20,10,FALSE)&gt;3,HLOOKUP($A892,'Z-scores'!$C$2:$UD$20,10,FALSE)&lt;-3),"",'Total-corrected counts'!L892),"")</f>
        <v>7.836244106280108</v>
      </c>
      <c r="M892">
        <f>IFERROR(IF(OR(HLOOKUP($A892,'Z-scores'!$C$2:$UD$20,11,FALSE)&gt;3,HLOOKUP($A892,'Z-scores'!$C$2:$UD$20,11,FALSE)&lt;-3),"",'Total-corrected counts'!M892),"")</f>
        <v>27.235790713383274</v>
      </c>
      <c r="N892">
        <f>IFERROR(IF(OR(HLOOKUP($A892,'Z-scores'!$C$2:$UD$20,12,FALSE)&gt;3,HLOOKUP($A892,'Z-scores'!$C$2:$UD$20,12,FALSE)&lt;-3),"",'Total-corrected counts'!N892),"")</f>
        <v>5.8375725229035371</v>
      </c>
      <c r="O892">
        <f>IFERROR(IF(OR(HLOOKUP($A892,'Z-scores'!$C$2:$UD$20,13,FALSE)&gt;3,HLOOKUP($A892,'Z-scores'!$C$2:$UD$20,13,FALSE)&lt;-3),"",'Total-corrected counts'!O892),"")</f>
        <v>18.199764628043994</v>
      </c>
      <c r="P892">
        <f>IFERROR(IF(OR(HLOOKUP($A892,'Z-scores'!$C$2:$UD$20,14,FALSE)&gt;3,HLOOKUP($A892,'Z-scores'!$C$2:$UD$20,14,FALSE)&lt;-3),"",'Total-corrected counts'!P892),"")</f>
        <v>11.718704924975928</v>
      </c>
      <c r="Q892">
        <f>IFERROR(IF(OR(HLOOKUP($A892,'Z-scores'!$C$2:$UD$20,15,FALSE)&gt;3,HLOOKUP($A892,'Z-scores'!$C$2:$UD$20,15,FALSE)&lt;-3),"",'Total-corrected counts'!Q892),"")</f>
        <v>0.48755372842087197</v>
      </c>
      <c r="R892">
        <f>IFERROR(IF(OR(HLOOKUP($A892,'Z-scores'!$C$2:$UD$20,16,FALSE)&gt;3,HLOOKUP($A892,'Z-scores'!$C$2:$UD$20,16,FALSE)&lt;-3),"",'Total-corrected counts'!R892),"")</f>
        <v>13.956255972880868</v>
      </c>
      <c r="S892">
        <f>IFERROR(IF(OR(HLOOKUP($A892,'Z-scores'!$C$2:$UD$20,17,FALSE)&gt;3,HLOOKUP($A892,'Z-scores'!$C$2:$UD$20,17,FALSE)&lt;-3),"",'Total-corrected counts'!S892),"")</f>
        <v>12.52892020033244</v>
      </c>
      <c r="T892">
        <f>IFERROR(IF(OR(HLOOKUP($A892,'Z-scores'!$C$2:$UD$20,18,FALSE)&gt;3,HLOOKUP($A892,'Z-scores'!$C$2:$UD$20,18,FALSE)&lt;-3),"",'Total-corrected counts'!T892),"")</f>
        <v>11.795471844646848</v>
      </c>
      <c r="U892">
        <f>IFERROR(IF(OR(HLOOKUP($A892,'Z-scores'!$C$2:$UD$20,19,FALSE)&gt;3,HLOOKUP($A892,'Z-scores'!$C$2:$UD$20,19,FALSE)&lt;-3),"",'Total-corrected counts'!U892),"")</f>
        <v>18.060865376687509</v>
      </c>
      <c r="V892">
        <f t="shared" si="52"/>
        <v>1</v>
      </c>
      <c r="W892" s="10">
        <f>SUMIFS(Tabel132[Cluster],Tabel132[ID],A892)</f>
        <v>0</v>
      </c>
      <c r="X892">
        <f t="shared" si="53"/>
        <v>6.5342944590644464E-2</v>
      </c>
      <c r="Y892">
        <f t="shared" si="54"/>
        <v>18.493085209602985</v>
      </c>
      <c r="Z892">
        <f t="shared" si="55"/>
        <v>11.573138649861498</v>
      </c>
    </row>
    <row r="893" spans="1:26" x14ac:dyDescent="0.25">
      <c r="A893">
        <v>901</v>
      </c>
      <c r="B893" t="s">
        <v>1061</v>
      </c>
      <c r="C893">
        <v>99600</v>
      </c>
      <c r="D893">
        <v>967</v>
      </c>
      <c r="E893" t="str">
        <f>IFERROR(IF(OR(HLOOKUP($A893,'Z-scores'!$C$2:$UD$20,3,FALSE)&gt;3,HLOOKUP(A893,'Z-scores'!$C$2:$UD$20,3,FALSE)&lt;-3),"",'Total-corrected counts'!E893),"")</f>
        <v/>
      </c>
      <c r="F893" t="str">
        <f>IFERROR(IF(OR(HLOOKUP($A893,'Z-scores'!$C$2:$UD$20,4,FALSE)&gt;3,HLOOKUP($A893,'Z-scores'!$C$2:$UD$20,4,FALSE)&lt;-3),"",'Total-corrected counts'!F893),"")</f>
        <v/>
      </c>
      <c r="G893" t="str">
        <f>IFERROR(IF(OR(HLOOKUP($A893,'Z-scores'!$C$2:$UD$20,5,FALSE)&gt;3,HLOOKUP($A893,'Z-scores'!$C$2:$UD$20,5,FALSE)&lt;-3),"",'Total-corrected counts'!G893),"")</f>
        <v/>
      </c>
      <c r="H893" t="str">
        <f>IFERROR(IF(OR(HLOOKUP($A893,'Z-scores'!$C$2:$UD$20,6,FALSE)&gt;3,HLOOKUP($A893,'Z-scores'!$C$2:$UD$20,6,FALSE)&lt;-3),"",'Total-corrected counts'!H893),"")</f>
        <v/>
      </c>
      <c r="I893" t="str">
        <f>IFERROR(IF(OR(HLOOKUP($A893,'Z-scores'!$C$2:$UD$20,7,FALSE)&gt;3,HLOOKUP($A893,'Z-scores'!$C$2:$UD$20,7,FALSE)&lt;-3),"",'Total-corrected counts'!I893),"")</f>
        <v/>
      </c>
      <c r="J893" t="str">
        <f>IFERROR(IF(OR(HLOOKUP($A893,'Z-scores'!$C$2:$UD$20,8,FALSE)&gt;3,HLOOKUP($A893,'Z-scores'!$C$2:$UD$20,8,FALSE)&lt;-3),"",'Total-corrected counts'!J893),"")</f>
        <v/>
      </c>
      <c r="K893" t="str">
        <f>IFERROR(IF(OR(HLOOKUP($A893,'Z-scores'!$C$2:$UD$20,9,FALSE)&gt;3,HLOOKUP($A893,'Z-scores'!$C$2:$UD$20,9,FALSE)&lt;-3),"",'Total-corrected counts'!K893),"")</f>
        <v/>
      </c>
      <c r="L893" t="str">
        <f>IFERROR(IF(OR(HLOOKUP($A893,'Z-scores'!$C$2:$UD$20,10,FALSE)&gt;3,HLOOKUP($A893,'Z-scores'!$C$2:$UD$20,10,FALSE)&lt;-3),"",'Total-corrected counts'!L893),"")</f>
        <v/>
      </c>
      <c r="M893" t="str">
        <f>IFERROR(IF(OR(HLOOKUP($A893,'Z-scores'!$C$2:$UD$20,11,FALSE)&gt;3,HLOOKUP($A893,'Z-scores'!$C$2:$UD$20,11,FALSE)&lt;-3),"",'Total-corrected counts'!M893),"")</f>
        <v/>
      </c>
      <c r="N893" t="str">
        <f>IFERROR(IF(OR(HLOOKUP($A893,'Z-scores'!$C$2:$UD$20,12,FALSE)&gt;3,HLOOKUP($A893,'Z-scores'!$C$2:$UD$20,12,FALSE)&lt;-3),"",'Total-corrected counts'!N893),"")</f>
        <v/>
      </c>
      <c r="O893" t="str">
        <f>IFERROR(IF(OR(HLOOKUP($A893,'Z-scores'!$C$2:$UD$20,13,FALSE)&gt;3,HLOOKUP($A893,'Z-scores'!$C$2:$UD$20,13,FALSE)&lt;-3),"",'Total-corrected counts'!O893),"")</f>
        <v/>
      </c>
      <c r="P893" t="str">
        <f>IFERROR(IF(OR(HLOOKUP($A893,'Z-scores'!$C$2:$UD$20,14,FALSE)&gt;3,HLOOKUP($A893,'Z-scores'!$C$2:$UD$20,14,FALSE)&lt;-3),"",'Total-corrected counts'!P893),"")</f>
        <v/>
      </c>
      <c r="Q893" t="str">
        <f>IFERROR(IF(OR(HLOOKUP($A893,'Z-scores'!$C$2:$UD$20,15,FALSE)&gt;3,HLOOKUP($A893,'Z-scores'!$C$2:$UD$20,15,FALSE)&lt;-3),"",'Total-corrected counts'!Q893),"")</f>
        <v/>
      </c>
      <c r="R893" t="str">
        <f>IFERROR(IF(OR(HLOOKUP($A893,'Z-scores'!$C$2:$UD$20,16,FALSE)&gt;3,HLOOKUP($A893,'Z-scores'!$C$2:$UD$20,16,FALSE)&lt;-3),"",'Total-corrected counts'!R893),"")</f>
        <v/>
      </c>
      <c r="S893" t="str">
        <f>IFERROR(IF(OR(HLOOKUP($A893,'Z-scores'!$C$2:$UD$20,17,FALSE)&gt;3,HLOOKUP($A893,'Z-scores'!$C$2:$UD$20,17,FALSE)&lt;-3),"",'Total-corrected counts'!S893),"")</f>
        <v/>
      </c>
      <c r="T893" t="str">
        <f>IFERROR(IF(OR(HLOOKUP($A893,'Z-scores'!$C$2:$UD$20,18,FALSE)&gt;3,HLOOKUP($A893,'Z-scores'!$C$2:$UD$20,18,FALSE)&lt;-3),"",'Total-corrected counts'!T893),"")</f>
        <v/>
      </c>
      <c r="U893" t="str">
        <f>IFERROR(IF(OR(HLOOKUP($A893,'Z-scores'!$C$2:$UD$20,19,FALSE)&gt;3,HLOOKUP($A893,'Z-scores'!$C$2:$UD$20,19,FALSE)&lt;-3),"",'Total-corrected counts'!U893),"")</f>
        <v/>
      </c>
      <c r="V893">
        <f t="shared" si="52"/>
        <v>1</v>
      </c>
      <c r="W893" s="10">
        <f>SUMIFS(Tabel132[Cluster],Tabel132[ID],A893)</f>
        <v>0</v>
      </c>
      <c r="X893" t="str">
        <f t="shared" si="53"/>
        <v/>
      </c>
      <c r="Y893" t="str">
        <f t="shared" si="54"/>
        <v/>
      </c>
      <c r="Z893" t="str">
        <f t="shared" si="55"/>
        <v/>
      </c>
    </row>
    <row r="894" spans="1:26" x14ac:dyDescent="0.25">
      <c r="A894">
        <v>902</v>
      </c>
      <c r="B894" t="s">
        <v>435</v>
      </c>
      <c r="C894">
        <v>17300</v>
      </c>
      <c r="D894">
        <v>425</v>
      </c>
      <c r="E894">
        <f>IFERROR(IF(OR(HLOOKUP($A894,'Z-scores'!$C$2:$UD$20,3,FALSE)&gt;3,HLOOKUP(A894,'Z-scores'!$C$2:$UD$20,3,FALSE)&lt;-3),"",'Total-corrected counts'!E894),"")</f>
        <v>4.2100654558712662</v>
      </c>
      <c r="F894">
        <f>IFERROR(IF(OR(HLOOKUP($A894,'Z-scores'!$C$2:$UD$20,4,FALSE)&gt;3,HLOOKUP($A894,'Z-scores'!$C$2:$UD$20,4,FALSE)&lt;-3),"",'Total-corrected counts'!F894),"")</f>
        <v>3.1089323975364791</v>
      </c>
      <c r="G894">
        <f>IFERROR(IF(OR(HLOOKUP($A894,'Z-scores'!$C$2:$UD$20,5,FALSE)&gt;3,HLOOKUP($A894,'Z-scores'!$C$2:$UD$20,5,FALSE)&lt;-3),"",'Total-corrected counts'!G894),"")</f>
        <v>17.315293463501899</v>
      </c>
      <c r="H894">
        <f>IFERROR(IF(OR(HLOOKUP($A894,'Z-scores'!$C$2:$UD$20,6,FALSE)&gt;3,HLOOKUP($A894,'Z-scores'!$C$2:$UD$20,6,FALSE)&lt;-3),"",'Total-corrected counts'!H894),"")</f>
        <v>8.8929157525368208</v>
      </c>
      <c r="I894">
        <f>IFERROR(IF(OR(HLOOKUP($A894,'Z-scores'!$C$2:$UD$20,7,FALSE)&gt;3,HLOOKUP($A894,'Z-scores'!$C$2:$UD$20,7,FALSE)&lt;-3),"",'Total-corrected counts'!I894),"")</f>
        <v>2.5797395017223916</v>
      </c>
      <c r="J894">
        <f>IFERROR(IF(OR(HLOOKUP($A894,'Z-scores'!$C$2:$UD$20,8,FALSE)&gt;3,HLOOKUP($A894,'Z-scores'!$C$2:$UD$20,8,FALSE)&lt;-3),"",'Total-corrected counts'!J894),"")</f>
        <v>5.9563607819005524</v>
      </c>
      <c r="K894">
        <f>IFERROR(IF(OR(HLOOKUP($A894,'Z-scores'!$C$2:$UD$20,9,FALSE)&gt;3,HLOOKUP($A894,'Z-scores'!$C$2:$UD$20,9,FALSE)&lt;-3),"",'Total-corrected counts'!K894),"")</f>
        <v>6.8721779363398188</v>
      </c>
      <c r="L894">
        <f>IFERROR(IF(OR(HLOOKUP($A894,'Z-scores'!$C$2:$UD$20,10,FALSE)&gt;3,HLOOKUP($A894,'Z-scores'!$C$2:$UD$20,10,FALSE)&lt;-3),"",'Total-corrected counts'!L894),"")</f>
        <v>5.2300424929928013</v>
      </c>
      <c r="M894">
        <f>IFERROR(IF(OR(HLOOKUP($A894,'Z-scores'!$C$2:$UD$20,11,FALSE)&gt;3,HLOOKUP($A894,'Z-scores'!$C$2:$UD$20,11,FALSE)&lt;-3),"",'Total-corrected counts'!M894),"")</f>
        <v>2.6447883386029436</v>
      </c>
      <c r="N894">
        <f>IFERROR(IF(OR(HLOOKUP($A894,'Z-scores'!$C$2:$UD$20,12,FALSE)&gt;3,HLOOKUP($A894,'Z-scores'!$C$2:$UD$20,12,FALSE)&lt;-3),"",'Total-corrected counts'!N894),"")</f>
        <v>11.482697599997067</v>
      </c>
      <c r="O894">
        <f>IFERROR(IF(OR(HLOOKUP($A894,'Z-scores'!$C$2:$UD$20,13,FALSE)&gt;3,HLOOKUP($A894,'Z-scores'!$C$2:$UD$20,13,FALSE)&lt;-3),"",'Total-corrected counts'!O894),"")</f>
        <v>15.140669574994437</v>
      </c>
      <c r="P894">
        <f>IFERROR(IF(OR(HLOOKUP($A894,'Z-scores'!$C$2:$UD$20,14,FALSE)&gt;3,HLOOKUP($A894,'Z-scores'!$C$2:$UD$20,14,FALSE)&lt;-3),"",'Total-corrected counts'!P894),"")</f>
        <v>14.312889421496857</v>
      </c>
      <c r="Q894">
        <f>IFERROR(IF(OR(HLOOKUP($A894,'Z-scores'!$C$2:$UD$20,15,FALSE)&gt;3,HLOOKUP($A894,'Z-scores'!$C$2:$UD$20,15,FALSE)&lt;-3),"",'Total-corrected counts'!Q894),"")</f>
        <v>11.915813122606112</v>
      </c>
      <c r="R894">
        <f>IFERROR(IF(OR(HLOOKUP($A894,'Z-scores'!$C$2:$UD$20,16,FALSE)&gt;3,HLOOKUP($A894,'Z-scores'!$C$2:$UD$20,16,FALSE)&lt;-3),"",'Total-corrected counts'!R894),"")</f>
        <v>5.9303068733458746</v>
      </c>
      <c r="S894">
        <f>IFERROR(IF(OR(HLOOKUP($A894,'Z-scores'!$C$2:$UD$20,17,FALSE)&gt;3,HLOOKUP($A894,'Z-scores'!$C$2:$UD$20,17,FALSE)&lt;-3),"",'Total-corrected counts'!S894),"")</f>
        <v>9.2555498013721014</v>
      </c>
      <c r="T894">
        <f>IFERROR(IF(OR(HLOOKUP($A894,'Z-scores'!$C$2:$UD$20,18,FALSE)&gt;3,HLOOKUP($A894,'Z-scores'!$C$2:$UD$20,18,FALSE)&lt;-3),"",'Total-corrected counts'!T894),"")</f>
        <v>5.8590763277852522</v>
      </c>
      <c r="U894">
        <f>IFERROR(IF(OR(HLOOKUP($A894,'Z-scores'!$C$2:$UD$20,19,FALSE)&gt;3,HLOOKUP($A894,'Z-scores'!$C$2:$UD$20,19,FALSE)&lt;-3),"",'Total-corrected counts'!U894),"")</f>
        <v>6.0361998411754758</v>
      </c>
      <c r="V894">
        <f t="shared" si="52"/>
        <v>1</v>
      </c>
      <c r="W894" s="10">
        <f>SUMIFS(Tabel132[Cluster],Tabel132[ID],A894)</f>
        <v>21</v>
      </c>
      <c r="X894">
        <f t="shared" si="53"/>
        <v>9.5794599665916261E-2</v>
      </c>
      <c r="Y894">
        <f t="shared" si="54"/>
        <v>6.3122573467783303</v>
      </c>
      <c r="Z894">
        <f t="shared" si="55"/>
        <v>9.9916503203466469</v>
      </c>
    </row>
    <row r="895" spans="1:26" x14ac:dyDescent="0.25">
      <c r="A895">
        <v>903</v>
      </c>
      <c r="B895" t="s">
        <v>436</v>
      </c>
      <c r="C895">
        <v>90500</v>
      </c>
      <c r="D895">
        <v>386</v>
      </c>
      <c r="E895">
        <f>IFERROR(IF(OR(HLOOKUP($A895,'Z-scores'!$C$2:$UD$20,3,FALSE)&gt;3,HLOOKUP(A895,'Z-scores'!$C$2:$UD$20,3,FALSE)&lt;-3),"",'Total-corrected counts'!E895),"")</f>
        <v>0.22787399539320966</v>
      </c>
      <c r="F895">
        <f>IFERROR(IF(OR(HLOOKUP($A895,'Z-scores'!$C$2:$UD$20,4,FALSE)&gt;3,HLOOKUP($A895,'Z-scores'!$C$2:$UD$20,4,FALSE)&lt;-3),"",'Total-corrected counts'!F895),"")</f>
        <v>1.8866872069482588</v>
      </c>
      <c r="G895">
        <f>IFERROR(IF(OR(HLOOKUP($A895,'Z-scores'!$C$2:$UD$20,5,FALSE)&gt;3,HLOOKUP($A895,'Z-scores'!$C$2:$UD$20,5,FALSE)&lt;-3),"",'Total-corrected counts'!G895),"")</f>
        <v>0.93677852943902074</v>
      </c>
      <c r="H895">
        <f>IFERROR(IF(OR(HLOOKUP($A895,'Z-scores'!$C$2:$UD$20,6,FALSE)&gt;3,HLOOKUP($A895,'Z-scores'!$C$2:$UD$20,6,FALSE)&lt;-3),"",'Total-corrected counts'!H895),"")</f>
        <v>2.2895418891931532</v>
      </c>
      <c r="I895">
        <f>IFERROR(IF(OR(HLOOKUP($A895,'Z-scores'!$C$2:$UD$20,7,FALSE)&gt;3,HLOOKUP($A895,'Z-scores'!$C$2:$UD$20,7,FALSE)&lt;-3),"",'Total-corrected counts'!I895),"")</f>
        <v>1.7116171395676012</v>
      </c>
      <c r="J895">
        <f>IFERROR(IF(OR(HLOOKUP($A895,'Z-scores'!$C$2:$UD$20,8,FALSE)&gt;3,HLOOKUP($A895,'Z-scores'!$C$2:$UD$20,8,FALSE)&lt;-3),"",'Total-corrected counts'!J895),"")</f>
        <v>2.2533583421593977</v>
      </c>
      <c r="K895">
        <f>IFERROR(IF(OR(HLOOKUP($A895,'Z-scores'!$C$2:$UD$20,9,FALSE)&gt;3,HLOOKUP($A895,'Z-scores'!$C$2:$UD$20,9,FALSE)&lt;-3),"",'Total-corrected counts'!K895),"")</f>
        <v>0</v>
      </c>
      <c r="L895">
        <f>IFERROR(IF(OR(HLOOKUP($A895,'Z-scores'!$C$2:$UD$20,10,FALSE)&gt;3,HLOOKUP($A895,'Z-scores'!$C$2:$UD$20,10,FALSE)&lt;-3),"",'Total-corrected counts'!L895),"")</f>
        <v>4.8507982650017552E-2</v>
      </c>
      <c r="M895">
        <f>IFERROR(IF(OR(HLOOKUP($A895,'Z-scores'!$C$2:$UD$20,11,FALSE)&gt;3,HLOOKUP($A895,'Z-scores'!$C$2:$UD$20,11,FALSE)&lt;-3),"",'Total-corrected counts'!M895),"")</f>
        <v>3.6861161513629878E-2</v>
      </c>
      <c r="N895">
        <f>IFERROR(IF(OR(HLOOKUP($A895,'Z-scores'!$C$2:$UD$20,12,FALSE)&gt;3,HLOOKUP($A895,'Z-scores'!$C$2:$UD$20,12,FALSE)&lt;-3),"",'Total-corrected counts'!N895),"")</f>
        <v>0.43071571205096737</v>
      </c>
      <c r="O895">
        <f>IFERROR(IF(OR(HLOOKUP($A895,'Z-scores'!$C$2:$UD$20,13,FALSE)&gt;3,HLOOKUP($A895,'Z-scores'!$C$2:$UD$20,13,FALSE)&lt;-3),"",'Total-corrected counts'!O895),"")</f>
        <v>0.59566537336608483</v>
      </c>
      <c r="P895">
        <f>IFERROR(IF(OR(HLOOKUP($A895,'Z-scores'!$C$2:$UD$20,14,FALSE)&gt;3,HLOOKUP($A895,'Z-scores'!$C$2:$UD$20,14,FALSE)&lt;-3),"",'Total-corrected counts'!P895),"")</f>
        <v>0.32480728457263697</v>
      </c>
      <c r="Q895">
        <f>IFERROR(IF(OR(HLOOKUP($A895,'Z-scores'!$C$2:$UD$20,15,FALSE)&gt;3,HLOOKUP($A895,'Z-scores'!$C$2:$UD$20,15,FALSE)&lt;-3),"",'Total-corrected counts'!Q895),"")</f>
        <v>9.7510745684174401E-3</v>
      </c>
      <c r="R895">
        <f>IFERROR(IF(OR(HLOOKUP($A895,'Z-scores'!$C$2:$UD$20,16,FALSE)&gt;3,HLOOKUP($A895,'Z-scores'!$C$2:$UD$20,16,FALSE)&lt;-3),"",'Total-corrected counts'!R895),"")</f>
        <v>7.6132317968629473E-2</v>
      </c>
      <c r="S895">
        <f>IFERROR(IF(OR(HLOOKUP($A895,'Z-scores'!$C$2:$UD$20,17,FALSE)&gt;3,HLOOKUP($A895,'Z-scores'!$C$2:$UD$20,17,FALSE)&lt;-3),"",'Total-corrected counts'!S895),"")</f>
        <v>0.19542509844539335</v>
      </c>
      <c r="T895">
        <f>IFERROR(IF(OR(HLOOKUP($A895,'Z-scores'!$C$2:$UD$20,18,FALSE)&gt;3,HLOOKUP($A895,'Z-scores'!$C$2:$UD$20,18,FALSE)&lt;-3),"",'Total-corrected counts'!T895),"")</f>
        <v>0.56700738655986305</v>
      </c>
      <c r="U895">
        <f>IFERROR(IF(OR(HLOOKUP($A895,'Z-scores'!$C$2:$UD$20,19,FALSE)&gt;3,HLOOKUP($A895,'Z-scores'!$C$2:$UD$20,19,FALSE)&lt;-3),"",'Total-corrected counts'!U895),"")</f>
        <v>0.42092838576133795</v>
      </c>
      <c r="V895">
        <f t="shared" si="52"/>
        <v>1</v>
      </c>
      <c r="W895" s="10">
        <f>SUMIFS(Tabel132[Cluster],Tabel132[ID],A895)</f>
        <v>96</v>
      </c>
      <c r="X895">
        <f t="shared" si="53"/>
        <v>6.5876389267618546E-2</v>
      </c>
      <c r="Y895">
        <f t="shared" si="54"/>
        <v>1.0434695829849208</v>
      </c>
      <c r="Z895">
        <f t="shared" si="55"/>
        <v>0.32755407916166629</v>
      </c>
    </row>
    <row r="896" spans="1:26" x14ac:dyDescent="0.25">
      <c r="A896">
        <v>904</v>
      </c>
      <c r="B896" t="s">
        <v>1062</v>
      </c>
      <c r="C896">
        <v>52400</v>
      </c>
      <c r="D896">
        <v>826</v>
      </c>
      <c r="E896" t="str">
        <f>IFERROR(IF(OR(HLOOKUP($A896,'Z-scores'!$C$2:$UD$20,3,FALSE)&gt;3,HLOOKUP(A896,'Z-scores'!$C$2:$UD$20,3,FALSE)&lt;-3),"",'Total-corrected counts'!E896),"")</f>
        <v/>
      </c>
      <c r="F896" t="str">
        <f>IFERROR(IF(OR(HLOOKUP($A896,'Z-scores'!$C$2:$UD$20,4,FALSE)&gt;3,HLOOKUP($A896,'Z-scores'!$C$2:$UD$20,4,FALSE)&lt;-3),"",'Total-corrected counts'!F896),"")</f>
        <v/>
      </c>
      <c r="G896" t="str">
        <f>IFERROR(IF(OR(HLOOKUP($A896,'Z-scores'!$C$2:$UD$20,5,FALSE)&gt;3,HLOOKUP($A896,'Z-scores'!$C$2:$UD$20,5,FALSE)&lt;-3),"",'Total-corrected counts'!G896),"")</f>
        <v/>
      </c>
      <c r="H896" t="str">
        <f>IFERROR(IF(OR(HLOOKUP($A896,'Z-scores'!$C$2:$UD$20,6,FALSE)&gt;3,HLOOKUP($A896,'Z-scores'!$C$2:$UD$20,6,FALSE)&lt;-3),"",'Total-corrected counts'!H896),"")</f>
        <v/>
      </c>
      <c r="I896" t="str">
        <f>IFERROR(IF(OR(HLOOKUP($A896,'Z-scores'!$C$2:$UD$20,7,FALSE)&gt;3,HLOOKUP($A896,'Z-scores'!$C$2:$UD$20,7,FALSE)&lt;-3),"",'Total-corrected counts'!I896),"")</f>
        <v/>
      </c>
      <c r="J896" t="str">
        <f>IFERROR(IF(OR(HLOOKUP($A896,'Z-scores'!$C$2:$UD$20,8,FALSE)&gt;3,HLOOKUP($A896,'Z-scores'!$C$2:$UD$20,8,FALSE)&lt;-3),"",'Total-corrected counts'!J896),"")</f>
        <v/>
      </c>
      <c r="K896" t="str">
        <f>IFERROR(IF(OR(HLOOKUP($A896,'Z-scores'!$C$2:$UD$20,9,FALSE)&gt;3,HLOOKUP($A896,'Z-scores'!$C$2:$UD$20,9,FALSE)&lt;-3),"",'Total-corrected counts'!K896),"")</f>
        <v/>
      </c>
      <c r="L896" t="str">
        <f>IFERROR(IF(OR(HLOOKUP($A896,'Z-scores'!$C$2:$UD$20,10,FALSE)&gt;3,HLOOKUP($A896,'Z-scores'!$C$2:$UD$20,10,FALSE)&lt;-3),"",'Total-corrected counts'!L896),"")</f>
        <v/>
      </c>
      <c r="M896" t="str">
        <f>IFERROR(IF(OR(HLOOKUP($A896,'Z-scores'!$C$2:$UD$20,11,FALSE)&gt;3,HLOOKUP($A896,'Z-scores'!$C$2:$UD$20,11,FALSE)&lt;-3),"",'Total-corrected counts'!M896),"")</f>
        <v/>
      </c>
      <c r="N896" t="str">
        <f>IFERROR(IF(OR(HLOOKUP($A896,'Z-scores'!$C$2:$UD$20,12,FALSE)&gt;3,HLOOKUP($A896,'Z-scores'!$C$2:$UD$20,12,FALSE)&lt;-3),"",'Total-corrected counts'!N896),"")</f>
        <v/>
      </c>
      <c r="O896" t="str">
        <f>IFERROR(IF(OR(HLOOKUP($A896,'Z-scores'!$C$2:$UD$20,13,FALSE)&gt;3,HLOOKUP($A896,'Z-scores'!$C$2:$UD$20,13,FALSE)&lt;-3),"",'Total-corrected counts'!O896),"")</f>
        <v/>
      </c>
      <c r="P896" t="str">
        <f>IFERROR(IF(OR(HLOOKUP($A896,'Z-scores'!$C$2:$UD$20,14,FALSE)&gt;3,HLOOKUP($A896,'Z-scores'!$C$2:$UD$20,14,FALSE)&lt;-3),"",'Total-corrected counts'!P896),"")</f>
        <v/>
      </c>
      <c r="Q896" t="str">
        <f>IFERROR(IF(OR(HLOOKUP($A896,'Z-scores'!$C$2:$UD$20,15,FALSE)&gt;3,HLOOKUP($A896,'Z-scores'!$C$2:$UD$20,15,FALSE)&lt;-3),"",'Total-corrected counts'!Q896),"")</f>
        <v/>
      </c>
      <c r="R896" t="str">
        <f>IFERROR(IF(OR(HLOOKUP($A896,'Z-scores'!$C$2:$UD$20,16,FALSE)&gt;3,HLOOKUP($A896,'Z-scores'!$C$2:$UD$20,16,FALSE)&lt;-3),"",'Total-corrected counts'!R896),"")</f>
        <v/>
      </c>
      <c r="S896" t="str">
        <f>IFERROR(IF(OR(HLOOKUP($A896,'Z-scores'!$C$2:$UD$20,17,FALSE)&gt;3,HLOOKUP($A896,'Z-scores'!$C$2:$UD$20,17,FALSE)&lt;-3),"",'Total-corrected counts'!S896),"")</f>
        <v/>
      </c>
      <c r="T896" t="str">
        <f>IFERROR(IF(OR(HLOOKUP($A896,'Z-scores'!$C$2:$UD$20,18,FALSE)&gt;3,HLOOKUP($A896,'Z-scores'!$C$2:$UD$20,18,FALSE)&lt;-3),"",'Total-corrected counts'!T896),"")</f>
        <v/>
      </c>
      <c r="U896" t="str">
        <f>IFERROR(IF(OR(HLOOKUP($A896,'Z-scores'!$C$2:$UD$20,19,FALSE)&gt;3,HLOOKUP($A896,'Z-scores'!$C$2:$UD$20,19,FALSE)&lt;-3),"",'Total-corrected counts'!U896),"")</f>
        <v/>
      </c>
      <c r="V896">
        <f t="shared" si="52"/>
        <v>1</v>
      </c>
      <c r="W896" s="10">
        <f>SUMIFS(Tabel132[Cluster],Tabel132[ID],A896)</f>
        <v>74</v>
      </c>
      <c r="X896" t="str">
        <f t="shared" si="53"/>
        <v/>
      </c>
      <c r="Y896" t="str">
        <f t="shared" si="54"/>
        <v/>
      </c>
      <c r="Z896" t="str">
        <f t="shared" si="55"/>
        <v/>
      </c>
    </row>
    <row r="897" spans="1:26" x14ac:dyDescent="0.25">
      <c r="A897">
        <v>905</v>
      </c>
      <c r="B897" t="s">
        <v>437</v>
      </c>
      <c r="C897">
        <v>14300</v>
      </c>
      <c r="D897">
        <v>402</v>
      </c>
      <c r="E897">
        <f>IFERROR(IF(OR(HLOOKUP($A897,'Z-scores'!$C$2:$UD$20,3,FALSE)&gt;3,HLOOKUP(A897,'Z-scores'!$C$2:$UD$20,3,FALSE)&lt;-3),"",'Total-corrected counts'!E897),"")</f>
        <v>0.82744409802616281</v>
      </c>
      <c r="F897">
        <f>IFERROR(IF(OR(HLOOKUP($A897,'Z-scores'!$C$2:$UD$20,4,FALSE)&gt;3,HLOOKUP($A897,'Z-scores'!$C$2:$UD$20,4,FALSE)&lt;-3),"",'Total-corrected counts'!F897),"")</f>
        <v>10.614666286048031</v>
      </c>
      <c r="G897">
        <f>IFERROR(IF(OR(HLOOKUP($A897,'Z-scores'!$C$2:$UD$20,5,FALSE)&gt;3,HLOOKUP($A897,'Z-scores'!$C$2:$UD$20,5,FALSE)&lt;-3),"",'Total-corrected counts'!G897),"")</f>
        <v>6.2048986466068472</v>
      </c>
      <c r="H897">
        <f>IFERROR(IF(OR(HLOOKUP($A897,'Z-scores'!$C$2:$UD$20,6,FALSE)&gt;3,HLOOKUP($A897,'Z-scores'!$C$2:$UD$20,6,FALSE)&lt;-3),"",'Total-corrected counts'!H897),"")</f>
        <v>8.7393489185055717</v>
      </c>
      <c r="I897">
        <f>IFERROR(IF(OR(HLOOKUP($A897,'Z-scores'!$C$2:$UD$20,7,FALSE)&gt;3,HLOOKUP($A897,'Z-scores'!$C$2:$UD$20,7,FALSE)&lt;-3),"",'Total-corrected counts'!I897),"")</f>
        <v>0.70188616514642643</v>
      </c>
      <c r="J897">
        <f>IFERROR(IF(OR(HLOOKUP($A897,'Z-scores'!$C$2:$UD$20,8,FALSE)&gt;3,HLOOKUP($A897,'Z-scores'!$C$2:$UD$20,8,FALSE)&lt;-3),"",'Total-corrected counts'!J897),"")</f>
        <v>3.4120874677774684</v>
      </c>
      <c r="K897">
        <f>IFERROR(IF(OR(HLOOKUP($A897,'Z-scores'!$C$2:$UD$20,9,FALSE)&gt;3,HLOOKUP($A897,'Z-scores'!$C$2:$UD$20,9,FALSE)&lt;-3),"",'Total-corrected counts'!K897),"")</f>
        <v>13.570433134511399</v>
      </c>
      <c r="L897">
        <f>IFERROR(IF(OR(HLOOKUP($A897,'Z-scores'!$C$2:$UD$20,10,FALSE)&gt;3,HLOOKUP($A897,'Z-scores'!$C$2:$UD$20,10,FALSE)&lt;-3),"",'Total-corrected counts'!L897),"")</f>
        <v>7.1747716155980505</v>
      </c>
      <c r="M897">
        <f>IFERROR(IF(OR(HLOOKUP($A897,'Z-scores'!$C$2:$UD$20,11,FALSE)&gt;3,HLOOKUP($A897,'Z-scores'!$C$2:$UD$20,11,FALSE)&lt;-3),"",'Total-corrected counts'!M897),"")</f>
        <v>2.7968406298466668</v>
      </c>
      <c r="N897">
        <f>IFERROR(IF(OR(HLOOKUP($A897,'Z-scores'!$C$2:$UD$20,12,FALSE)&gt;3,HLOOKUP($A897,'Z-scores'!$C$2:$UD$20,12,FALSE)&lt;-3),"",'Total-corrected counts'!N897),"")</f>
        <v>6.8089739160397613</v>
      </c>
      <c r="O897">
        <f>IFERROR(IF(OR(HLOOKUP($A897,'Z-scores'!$C$2:$UD$20,13,FALSE)&gt;3,HLOOKUP($A897,'Z-scores'!$C$2:$UD$20,13,FALSE)&lt;-3),"",'Total-corrected counts'!O897),"")</f>
        <v>13.572420625906329</v>
      </c>
      <c r="P897">
        <f>IFERROR(IF(OR(HLOOKUP($A897,'Z-scores'!$C$2:$UD$20,14,FALSE)&gt;3,HLOOKUP($A897,'Z-scores'!$C$2:$UD$20,14,FALSE)&lt;-3),"",'Total-corrected counts'!P897),"")</f>
        <v>9.2954716308616501</v>
      </c>
      <c r="Q897">
        <f>IFERROR(IF(OR(HLOOKUP($A897,'Z-scores'!$C$2:$UD$20,15,FALSE)&gt;3,HLOOKUP($A897,'Z-scores'!$C$2:$UD$20,15,FALSE)&lt;-3),"",'Total-corrected counts'!Q897),"")</f>
        <v>16.703590735699073</v>
      </c>
      <c r="R897">
        <f>IFERROR(IF(OR(HLOOKUP($A897,'Z-scores'!$C$2:$UD$20,16,FALSE)&gt;3,HLOOKUP($A897,'Z-scores'!$C$2:$UD$20,16,FALSE)&lt;-3),"",'Total-corrected counts'!R897),"")</f>
        <v>9.7168879512592881</v>
      </c>
      <c r="S897">
        <f>IFERROR(IF(OR(HLOOKUP($A897,'Z-scores'!$C$2:$UD$20,17,FALSE)&gt;3,HLOOKUP($A897,'Z-scores'!$C$2:$UD$20,17,FALSE)&lt;-3),"",'Total-corrected counts'!S897),"")</f>
        <v>13.033768371316372</v>
      </c>
      <c r="T897">
        <f>IFERROR(IF(OR(HLOOKUP($A897,'Z-scores'!$C$2:$UD$20,18,FALSE)&gt;3,HLOOKUP($A897,'Z-scores'!$C$2:$UD$20,18,FALSE)&lt;-3),"",'Total-corrected counts'!T897),"")</f>
        <v>10.833277491696776</v>
      </c>
      <c r="U897">
        <f>IFERROR(IF(OR(HLOOKUP($A897,'Z-scores'!$C$2:$UD$20,19,FALSE)&gt;3,HLOOKUP($A897,'Z-scores'!$C$2:$UD$20,19,FALSE)&lt;-3),"",'Total-corrected counts'!U897),"")</f>
        <v>2.5863228650902825</v>
      </c>
      <c r="V897">
        <f t="shared" si="52"/>
        <v>1</v>
      </c>
      <c r="W897" s="10">
        <f>SUMIFS(Tabel132[Cluster],Tabel132[ID],A897)</f>
        <v>17</v>
      </c>
      <c r="X897">
        <f t="shared" si="53"/>
        <v>6.2434331418786002E-2</v>
      </c>
      <c r="Y897">
        <f t="shared" si="54"/>
        <v>6.0047085513407366</v>
      </c>
      <c r="Z897">
        <f t="shared" si="55"/>
        <v>10.318839198483692</v>
      </c>
    </row>
    <row r="898" spans="1:26" x14ac:dyDescent="0.25">
      <c r="A898">
        <v>906</v>
      </c>
      <c r="B898" t="s">
        <v>438</v>
      </c>
      <c r="C898">
        <v>25700</v>
      </c>
      <c r="D898">
        <v>894</v>
      </c>
      <c r="E898">
        <f>IFERROR(IF(OR(HLOOKUP($A898,'Z-scores'!$C$2:$UD$20,3,FALSE)&gt;3,HLOOKUP(A898,'Z-scores'!$C$2:$UD$20,3,FALSE)&lt;-3),"",'Total-corrected counts'!E898),"")</f>
        <v>0.47629400676449557</v>
      </c>
      <c r="F898">
        <f>IFERROR(IF(OR(HLOOKUP($A898,'Z-scores'!$C$2:$UD$20,4,FALSE)&gt;3,HLOOKUP($A898,'Z-scores'!$C$2:$UD$20,4,FALSE)&lt;-3),"",'Total-corrected counts'!F898),"")</f>
        <v>0.13945079355704523</v>
      </c>
      <c r="G898">
        <f>IFERROR(IF(OR(HLOOKUP($A898,'Z-scores'!$C$2:$UD$20,5,FALSE)&gt;3,HLOOKUP($A898,'Z-scores'!$C$2:$UD$20,5,FALSE)&lt;-3),"",'Total-corrected counts'!G898),"")</f>
        <v>3.8176243296493424</v>
      </c>
      <c r="H898">
        <f>IFERROR(IF(OR(HLOOKUP($A898,'Z-scores'!$C$2:$UD$20,6,FALSE)&gt;3,HLOOKUP($A898,'Z-scores'!$C$2:$UD$20,6,FALSE)&lt;-3),"",'Total-corrected counts'!H898),"")</f>
        <v>3.1620807189161533</v>
      </c>
      <c r="I898">
        <f>IFERROR(IF(OR(HLOOKUP($A898,'Z-scores'!$C$2:$UD$20,7,FALSE)&gt;3,HLOOKUP($A898,'Z-scores'!$C$2:$UD$20,7,FALSE)&lt;-3),"",'Total-corrected counts'!I898),"")</f>
        <v>1.2683206142119634</v>
      </c>
      <c r="J898">
        <f>IFERROR(IF(OR(HLOOKUP($A898,'Z-scores'!$C$2:$UD$20,8,FALSE)&gt;3,HLOOKUP($A898,'Z-scores'!$C$2:$UD$20,8,FALSE)&lt;-3),"",'Total-corrected counts'!J898),"")</f>
        <v>4.9751390968026969</v>
      </c>
      <c r="K898">
        <f>IFERROR(IF(OR(HLOOKUP($A898,'Z-scores'!$C$2:$UD$20,9,FALSE)&gt;3,HLOOKUP($A898,'Z-scores'!$C$2:$UD$20,9,FALSE)&lt;-3),"",'Total-corrected counts'!K898),"")</f>
        <v>6.2968950331679583</v>
      </c>
      <c r="L898">
        <f>IFERROR(IF(OR(HLOOKUP($A898,'Z-scores'!$C$2:$UD$20,10,FALSE)&gt;3,HLOOKUP($A898,'Z-scores'!$C$2:$UD$20,10,FALSE)&lt;-3),"",'Total-corrected counts'!L898),"")</f>
        <v>0.33073624534102875</v>
      </c>
      <c r="M898">
        <f>IFERROR(IF(OR(HLOOKUP($A898,'Z-scores'!$C$2:$UD$20,11,FALSE)&gt;3,HLOOKUP($A898,'Z-scores'!$C$2:$UD$20,11,FALSE)&lt;-3),"",'Total-corrected counts'!M898),"")</f>
        <v>2.2439232071422186</v>
      </c>
      <c r="N898">
        <f>IFERROR(IF(OR(HLOOKUP($A898,'Z-scores'!$C$2:$UD$20,12,FALSE)&gt;3,HLOOKUP($A898,'Z-scores'!$C$2:$UD$20,12,FALSE)&lt;-3),"",'Total-corrected counts'!N898),"")</f>
        <v>8.0644643958479012</v>
      </c>
      <c r="O898">
        <f>IFERROR(IF(OR(HLOOKUP($A898,'Z-scores'!$C$2:$UD$20,13,FALSE)&gt;3,HLOOKUP($A898,'Z-scores'!$C$2:$UD$20,13,FALSE)&lt;-3),"",'Total-corrected counts'!O898),"")</f>
        <v>4.7518616225588231</v>
      </c>
      <c r="P898">
        <f>IFERROR(IF(OR(HLOOKUP($A898,'Z-scores'!$C$2:$UD$20,14,FALSE)&gt;3,HLOOKUP($A898,'Z-scores'!$C$2:$UD$20,14,FALSE)&lt;-3),"",'Total-corrected counts'!P898),"")</f>
        <v>6.3978487500689152</v>
      </c>
      <c r="Q898">
        <f>IFERROR(IF(OR(HLOOKUP($A898,'Z-scores'!$C$2:$UD$20,15,FALSE)&gt;3,HLOOKUP($A898,'Z-scores'!$C$2:$UD$20,15,FALSE)&lt;-3),"",'Total-corrected counts'!Q898),"")</f>
        <v>3.042335265346241</v>
      </c>
      <c r="R898">
        <f>IFERROR(IF(OR(HLOOKUP($A898,'Z-scores'!$C$2:$UD$20,16,FALSE)&gt;3,HLOOKUP($A898,'Z-scores'!$C$2:$UD$20,16,FALSE)&lt;-3),"",'Total-corrected counts'!R898),"")</f>
        <v>6.4672400632298936</v>
      </c>
      <c r="S898">
        <f>IFERROR(IF(OR(HLOOKUP($A898,'Z-scores'!$C$2:$UD$20,17,FALSE)&gt;3,HLOOKUP($A898,'Z-scores'!$C$2:$UD$20,17,FALSE)&lt;-3),"",'Total-corrected counts'!S898),"")</f>
        <v>4.5002057392008634</v>
      </c>
      <c r="T898">
        <f>IFERROR(IF(OR(HLOOKUP($A898,'Z-scores'!$C$2:$UD$20,18,FALSE)&gt;3,HLOOKUP($A898,'Z-scores'!$C$2:$UD$20,18,FALSE)&lt;-3),"",'Total-corrected counts'!T898),"")</f>
        <v>9.6477165925261552</v>
      </c>
      <c r="U898">
        <f>IFERROR(IF(OR(HLOOKUP($A898,'Z-scores'!$C$2:$UD$20,19,FALSE)&gt;3,HLOOKUP($A898,'Z-scores'!$C$2:$UD$20,19,FALSE)&lt;-3),"",'Total-corrected counts'!U898),"")</f>
        <v>3.5106295266074476</v>
      </c>
      <c r="V898">
        <f t="shared" si="52"/>
        <v>1</v>
      </c>
      <c r="W898" s="10">
        <f>SUMIFS(Tabel132[Cluster],Tabel132[ID],A898)</f>
        <v>33</v>
      </c>
      <c r="X898">
        <f t="shared" si="53"/>
        <v>8.7406005758892524E-3</v>
      </c>
      <c r="Y898">
        <f t="shared" si="54"/>
        <v>2.5233848939503227</v>
      </c>
      <c r="Z898">
        <f t="shared" si="55"/>
        <v>5.7977877444232799</v>
      </c>
    </row>
    <row r="899" spans="1:26" x14ac:dyDescent="0.25">
      <c r="A899">
        <v>907</v>
      </c>
      <c r="B899" t="s">
        <v>439</v>
      </c>
      <c r="C899">
        <v>68600</v>
      </c>
      <c r="D899">
        <v>51</v>
      </c>
      <c r="E899">
        <f>IFERROR(IF(OR(HLOOKUP($A899,'Z-scores'!$C$2:$UD$20,3,FALSE)&gt;3,HLOOKUP(A899,'Z-scores'!$C$2:$UD$20,3,FALSE)&lt;-3),"",'Total-corrected counts'!E899),"")</f>
        <v>1.6268709015367671</v>
      </c>
      <c r="F899">
        <f>IFERROR(IF(OR(HLOOKUP($A899,'Z-scores'!$C$2:$UD$20,4,FALSE)&gt;3,HLOOKUP($A899,'Z-scores'!$C$2:$UD$20,4,FALSE)&lt;-3),"",'Total-corrected counts'!F899),"")</f>
        <v>1.7308304376786201</v>
      </c>
      <c r="G899">
        <f>IFERROR(IF(OR(HLOOKUP($A899,'Z-scores'!$C$2:$UD$20,5,FALSE)&gt;3,HLOOKUP($A899,'Z-scores'!$C$2:$UD$20,5,FALSE)&lt;-3),"",'Total-corrected counts'!G899),"")</f>
        <v>0.30218662239968408</v>
      </c>
      <c r="H899">
        <f>IFERROR(IF(OR(HLOOKUP($A899,'Z-scores'!$C$2:$UD$20,6,FALSE)&gt;3,HLOOKUP($A899,'Z-scores'!$C$2:$UD$20,6,FALSE)&lt;-3),"",'Total-corrected counts'!H899),"")</f>
        <v>4.1881863826704016E-2</v>
      </c>
      <c r="I899">
        <f>IFERROR(IF(OR(HLOOKUP($A899,'Z-scores'!$C$2:$UD$20,7,FALSE)&gt;3,HLOOKUP($A899,'Z-scores'!$C$2:$UD$20,7,FALSE)&lt;-3),"",'Total-corrected counts'!I899),"")</f>
        <v>1.7177740357530962</v>
      </c>
      <c r="J899">
        <f>IFERROR(IF(OR(HLOOKUP($A899,'Z-scores'!$C$2:$UD$20,8,FALSE)&gt;3,HLOOKUP($A899,'Z-scores'!$C$2:$UD$20,8,FALSE)&lt;-3),"",'Total-corrected counts'!J899),"")</f>
        <v>9.0528794665309729</v>
      </c>
      <c r="K899">
        <f>IFERROR(IF(OR(HLOOKUP($A899,'Z-scores'!$C$2:$UD$20,9,FALSE)&gt;3,HLOOKUP($A899,'Z-scores'!$C$2:$UD$20,9,FALSE)&lt;-3),"",'Total-corrected counts'!K899),"")</f>
        <v>1.3289481019008862</v>
      </c>
      <c r="L899">
        <f>IFERROR(IF(OR(HLOOKUP($A899,'Z-scores'!$C$2:$UD$20,10,FALSE)&gt;3,HLOOKUP($A899,'Z-scores'!$C$2:$UD$20,10,FALSE)&lt;-3),"",'Total-corrected counts'!L899),"")</f>
        <v>2.6017917966827593</v>
      </c>
      <c r="M899">
        <f>IFERROR(IF(OR(HLOOKUP($A899,'Z-scores'!$C$2:$UD$20,11,FALSE)&gt;3,HLOOKUP($A899,'Z-scores'!$C$2:$UD$20,11,FALSE)&lt;-3),"",'Total-corrected counts'!M899),"")</f>
        <v>0.36861161513629875</v>
      </c>
      <c r="N899">
        <f>IFERROR(IF(OR(HLOOKUP($A899,'Z-scores'!$C$2:$UD$20,12,FALSE)&gt;3,HLOOKUP($A899,'Z-scores'!$C$2:$UD$20,12,FALSE)&lt;-3),"",'Total-corrected counts'!N899),"")</f>
        <v>0.78811811141240851</v>
      </c>
      <c r="O899">
        <f>IFERROR(IF(OR(HLOOKUP($A899,'Z-scores'!$C$2:$UD$20,13,FALSE)&gt;3,HLOOKUP($A899,'Z-scores'!$C$2:$UD$20,13,FALSE)&lt;-3),"",'Total-corrected counts'!O899),"")</f>
        <v>5.5359860971028789</v>
      </c>
      <c r="P899">
        <f>IFERROR(IF(OR(HLOOKUP($A899,'Z-scores'!$C$2:$UD$20,14,FALSE)&gt;3,HLOOKUP($A899,'Z-scores'!$C$2:$UD$20,14,FALSE)&lt;-3),"",'Total-corrected counts'!P899),"")</f>
        <v>7.6928041082992962E-2</v>
      </c>
      <c r="Q899">
        <f>IFERROR(IF(OR(HLOOKUP($A899,'Z-scores'!$C$2:$UD$20,15,FALSE)&gt;3,HLOOKUP($A899,'Z-scores'!$C$2:$UD$20,15,FALSE)&lt;-3),"",'Total-corrected counts'!Q899),"")</f>
        <v>0</v>
      </c>
      <c r="R899">
        <f>IFERROR(IF(OR(HLOOKUP($A899,'Z-scores'!$C$2:$UD$20,16,FALSE)&gt;3,HLOOKUP($A899,'Z-scores'!$C$2:$UD$20,16,FALSE)&lt;-3),"",'Total-corrected counts'!R899),"")</f>
        <v>4.2674167703468626</v>
      </c>
      <c r="S899">
        <f>IFERROR(IF(OR(HLOOKUP($A899,'Z-scores'!$C$2:$UD$20,17,FALSE)&gt;3,HLOOKUP($A899,'Z-scores'!$C$2:$UD$20,17,FALSE)&lt;-3),"",'Total-corrected counts'!S899),"")</f>
        <v>1.6285424870449445E-2</v>
      </c>
      <c r="T899">
        <f>IFERROR(IF(OR(HLOOKUP($A899,'Z-scores'!$C$2:$UD$20,18,FALSE)&gt;3,HLOOKUP($A899,'Z-scores'!$C$2:$UD$20,18,FALSE)&lt;-3),"",'Total-corrected counts'!T899),"")</f>
        <v>2.5773063025448323E-2</v>
      </c>
      <c r="U899">
        <f>IFERROR(IF(OR(HLOOKUP($A899,'Z-scores'!$C$2:$UD$20,19,FALSE)&gt;3,HLOOKUP($A899,'Z-scores'!$C$2:$UD$20,19,FALSE)&lt;-3),"",'Total-corrected counts'!U899),"")</f>
        <v>3.6494924992297446</v>
      </c>
      <c r="V899">
        <f t="shared" si="52"/>
        <v>1</v>
      </c>
      <c r="W899" s="10">
        <f>SUMIFS(Tabel132[Cluster],Tabel132[ID],A899)</f>
        <v>81</v>
      </c>
      <c r="X899">
        <f t="shared" si="53"/>
        <v>0.81732964834556288</v>
      </c>
      <c r="Y899">
        <f t="shared" si="54"/>
        <v>2.0857527601606431</v>
      </c>
      <c r="Z899">
        <f t="shared" si="55"/>
        <v>1.7950000008838483</v>
      </c>
    </row>
    <row r="900" spans="1:26" x14ac:dyDescent="0.25">
      <c r="A900">
        <v>908</v>
      </c>
      <c r="B900" t="s">
        <v>440</v>
      </c>
      <c r="C900">
        <v>110900</v>
      </c>
      <c r="D900">
        <v>768</v>
      </c>
      <c r="E900">
        <f>IFERROR(IF(OR(HLOOKUP($A900,'Z-scores'!$C$2:$UD$20,3,FALSE)&gt;3,HLOOKUP(A900,'Z-scores'!$C$2:$UD$20,3,FALSE)&lt;-3),"",'Total-corrected counts'!E900),"")</f>
        <v>1.4382211184653395</v>
      </c>
      <c r="F900">
        <f>IFERROR(IF(OR(HLOOKUP($A900,'Z-scores'!$C$2:$UD$20,4,FALSE)&gt;3,HLOOKUP($A900,'Z-scores'!$C$2:$UD$20,4,FALSE)&lt;-3),"",'Total-corrected counts'!F900),"")</f>
        <v>3.9866520981602336</v>
      </c>
      <c r="G900">
        <f>IFERROR(IF(OR(HLOOKUP($A900,'Z-scores'!$C$2:$UD$20,5,FALSE)&gt;3,HLOOKUP($A900,'Z-scores'!$C$2:$UD$20,5,FALSE)&lt;-3),"",'Total-corrected counts'!G900),"")</f>
        <v>3.1528137603700377</v>
      </c>
      <c r="H900">
        <f>IFERROR(IF(OR(HLOOKUP($A900,'Z-scores'!$C$2:$UD$20,6,FALSE)&gt;3,HLOOKUP($A900,'Z-scores'!$C$2:$UD$20,6,FALSE)&lt;-3),"",'Total-corrected counts'!H900),"")</f>
        <v>3.5669387359076254</v>
      </c>
      <c r="I900">
        <f>IFERROR(IF(OR(HLOOKUP($A900,'Z-scores'!$C$2:$UD$20,7,FALSE)&gt;3,HLOOKUP($A900,'Z-scores'!$C$2:$UD$20,7,FALSE)&lt;-3),"",'Total-corrected counts'!I900),"")</f>
        <v>3.0846049889329792</v>
      </c>
      <c r="J900">
        <f>IFERROR(IF(OR(HLOOKUP($A900,'Z-scores'!$C$2:$UD$20,8,FALSE)&gt;3,HLOOKUP($A900,'Z-scores'!$C$2:$UD$20,8,FALSE)&lt;-3),"",'Total-corrected counts'!J900),"")</f>
        <v>7.8053966206527932</v>
      </c>
      <c r="K900">
        <f>IFERROR(IF(OR(HLOOKUP($A900,'Z-scores'!$C$2:$UD$20,9,FALSE)&gt;3,HLOOKUP($A900,'Z-scores'!$C$2:$UD$20,9,FALSE)&lt;-3),"",'Total-corrected counts'!K900),"")</f>
        <v>3.0949328279168289</v>
      </c>
      <c r="L900">
        <f>IFERROR(IF(OR(HLOOKUP($A900,'Z-scores'!$C$2:$UD$20,10,FALSE)&gt;3,HLOOKUP($A900,'Z-scores'!$C$2:$UD$20,10,FALSE)&lt;-3),"",'Total-corrected counts'!L900),"")</f>
        <v>9.1371400046214877</v>
      </c>
      <c r="M900">
        <f>IFERROR(IF(OR(HLOOKUP($A900,'Z-scores'!$C$2:$UD$20,11,FALSE)&gt;3,HLOOKUP($A900,'Z-scores'!$C$2:$UD$20,11,FALSE)&lt;-3),"",'Total-corrected counts'!M900),"")</f>
        <v>3.229959277631818</v>
      </c>
      <c r="N900">
        <f>IFERROR(IF(OR(HLOOKUP($A900,'Z-scores'!$C$2:$UD$20,12,FALSE)&gt;3,HLOOKUP($A900,'Z-scores'!$C$2:$UD$20,12,FALSE)&lt;-3),"",'Total-corrected counts'!N900),"")</f>
        <v>1.4571020897043365</v>
      </c>
      <c r="O900">
        <f>IFERROR(IF(OR(HLOOKUP($A900,'Z-scores'!$C$2:$UD$20,13,FALSE)&gt;3,HLOOKUP($A900,'Z-scores'!$C$2:$UD$20,13,FALSE)&lt;-3),"",'Total-corrected counts'!O900),"")</f>
        <v>4.1124468149907099</v>
      </c>
      <c r="P900">
        <f>IFERROR(IF(OR(HLOOKUP($A900,'Z-scores'!$C$2:$UD$20,14,FALSE)&gt;3,HLOOKUP($A900,'Z-scores'!$C$2:$UD$20,14,FALSE)&lt;-3),"",'Total-corrected counts'!P900),"")</f>
        <v>4.4233623622720959</v>
      </c>
      <c r="Q900">
        <f>IFERROR(IF(OR(HLOOKUP($A900,'Z-scores'!$C$2:$UD$20,15,FALSE)&gt;3,HLOOKUP($A900,'Z-scores'!$C$2:$UD$20,15,FALSE)&lt;-3),"",'Total-corrected counts'!Q900),"")</f>
        <v>0.33153653532619298</v>
      </c>
      <c r="R900">
        <f>IFERROR(IF(OR(HLOOKUP($A900,'Z-scores'!$C$2:$UD$20,16,FALSE)&gt;3,HLOOKUP($A900,'Z-scores'!$C$2:$UD$20,16,FALSE)&lt;-3),"",'Total-corrected counts'!R900),"")</f>
        <v>4.0189849959229136</v>
      </c>
      <c r="S900">
        <f>IFERROR(IF(OR(HLOOKUP($A900,'Z-scores'!$C$2:$UD$20,17,FALSE)&gt;3,HLOOKUP($A900,'Z-scores'!$C$2:$UD$20,17,FALSE)&lt;-3),"",'Total-corrected counts'!S900),"")</f>
        <v>2.6545242538832596</v>
      </c>
      <c r="T900">
        <f>IFERROR(IF(OR(HLOOKUP($A900,'Z-scores'!$C$2:$UD$20,18,FALSE)&gt;3,HLOOKUP($A900,'Z-scores'!$C$2:$UD$20,18,FALSE)&lt;-3),"",'Total-corrected counts'!T900),"")</f>
        <v>4.939837079877595</v>
      </c>
      <c r="U900">
        <f>IFERROR(IF(OR(HLOOKUP($A900,'Z-scores'!$C$2:$UD$20,19,FALSE)&gt;3,HLOOKUP($A900,'Z-scores'!$C$2:$UD$20,19,FALSE)&lt;-3),"",'Total-corrected counts'!U900),"")</f>
        <v>2.5125519108846874</v>
      </c>
      <c r="V900">
        <f t="shared" ref="V900:V963" si="56">IFERROR(IF(AND(Y900=0,Z900=0),0,1),0)</f>
        <v>1</v>
      </c>
      <c r="W900" s="10">
        <f>SUMIFS(Tabel132[Cluster],Tabel132[ID],A900)</f>
        <v>0</v>
      </c>
      <c r="X900">
        <f t="shared" ref="X900:X963" si="57">IFERROR(_xlfn.T.TEST(E900:M900,N900:U900,2,2),"")</f>
        <v>0.25557542868800764</v>
      </c>
      <c r="Y900">
        <f t="shared" ref="Y900:Y963" si="58">IFERROR(AVERAGE(E900:M900),"")</f>
        <v>4.2774066036287941</v>
      </c>
      <c r="Z900">
        <f t="shared" ref="Z900:Z963" si="59">IFERROR(AVERAGE(N900:U900),"")</f>
        <v>3.056293255357724</v>
      </c>
    </row>
    <row r="901" spans="1:26" x14ac:dyDescent="0.25">
      <c r="A901">
        <v>909</v>
      </c>
      <c r="B901" t="s">
        <v>1063</v>
      </c>
      <c r="C901">
        <v>41300</v>
      </c>
      <c r="D901">
        <v>822</v>
      </c>
      <c r="E901" t="str">
        <f>IFERROR(IF(OR(HLOOKUP($A901,'Z-scores'!$C$2:$UD$20,3,FALSE)&gt;3,HLOOKUP(A901,'Z-scores'!$C$2:$UD$20,3,FALSE)&lt;-3),"",'Total-corrected counts'!E901),"")</f>
        <v/>
      </c>
      <c r="F901" t="str">
        <f>IFERROR(IF(OR(HLOOKUP($A901,'Z-scores'!$C$2:$UD$20,4,FALSE)&gt;3,HLOOKUP($A901,'Z-scores'!$C$2:$UD$20,4,FALSE)&lt;-3),"",'Total-corrected counts'!F901),"")</f>
        <v/>
      </c>
      <c r="G901" t="str">
        <f>IFERROR(IF(OR(HLOOKUP($A901,'Z-scores'!$C$2:$UD$20,5,FALSE)&gt;3,HLOOKUP($A901,'Z-scores'!$C$2:$UD$20,5,FALSE)&lt;-3),"",'Total-corrected counts'!G901),"")</f>
        <v/>
      </c>
      <c r="H901" t="str">
        <f>IFERROR(IF(OR(HLOOKUP($A901,'Z-scores'!$C$2:$UD$20,6,FALSE)&gt;3,HLOOKUP($A901,'Z-scores'!$C$2:$UD$20,6,FALSE)&lt;-3),"",'Total-corrected counts'!H901),"")</f>
        <v/>
      </c>
      <c r="I901" t="str">
        <f>IFERROR(IF(OR(HLOOKUP($A901,'Z-scores'!$C$2:$UD$20,7,FALSE)&gt;3,HLOOKUP($A901,'Z-scores'!$C$2:$UD$20,7,FALSE)&lt;-3),"",'Total-corrected counts'!I901),"")</f>
        <v/>
      </c>
      <c r="J901" t="str">
        <f>IFERROR(IF(OR(HLOOKUP($A901,'Z-scores'!$C$2:$UD$20,8,FALSE)&gt;3,HLOOKUP($A901,'Z-scores'!$C$2:$UD$20,8,FALSE)&lt;-3),"",'Total-corrected counts'!J901),"")</f>
        <v/>
      </c>
      <c r="K901" t="str">
        <f>IFERROR(IF(OR(HLOOKUP($A901,'Z-scores'!$C$2:$UD$20,9,FALSE)&gt;3,HLOOKUP($A901,'Z-scores'!$C$2:$UD$20,9,FALSE)&lt;-3),"",'Total-corrected counts'!K901),"")</f>
        <v/>
      </c>
      <c r="L901" t="str">
        <f>IFERROR(IF(OR(HLOOKUP($A901,'Z-scores'!$C$2:$UD$20,10,FALSE)&gt;3,HLOOKUP($A901,'Z-scores'!$C$2:$UD$20,10,FALSE)&lt;-3),"",'Total-corrected counts'!L901),"")</f>
        <v/>
      </c>
      <c r="M901" t="str">
        <f>IFERROR(IF(OR(HLOOKUP($A901,'Z-scores'!$C$2:$UD$20,11,FALSE)&gt;3,HLOOKUP($A901,'Z-scores'!$C$2:$UD$20,11,FALSE)&lt;-3),"",'Total-corrected counts'!M901),"")</f>
        <v/>
      </c>
      <c r="N901" t="str">
        <f>IFERROR(IF(OR(HLOOKUP($A901,'Z-scores'!$C$2:$UD$20,12,FALSE)&gt;3,HLOOKUP($A901,'Z-scores'!$C$2:$UD$20,12,FALSE)&lt;-3),"",'Total-corrected counts'!N901),"")</f>
        <v/>
      </c>
      <c r="O901" t="str">
        <f>IFERROR(IF(OR(HLOOKUP($A901,'Z-scores'!$C$2:$UD$20,13,FALSE)&gt;3,HLOOKUP($A901,'Z-scores'!$C$2:$UD$20,13,FALSE)&lt;-3),"",'Total-corrected counts'!O901),"")</f>
        <v/>
      </c>
      <c r="P901" t="str">
        <f>IFERROR(IF(OR(HLOOKUP($A901,'Z-scores'!$C$2:$UD$20,14,FALSE)&gt;3,HLOOKUP($A901,'Z-scores'!$C$2:$UD$20,14,FALSE)&lt;-3),"",'Total-corrected counts'!P901),"")</f>
        <v/>
      </c>
      <c r="Q901" t="str">
        <f>IFERROR(IF(OR(HLOOKUP($A901,'Z-scores'!$C$2:$UD$20,15,FALSE)&gt;3,HLOOKUP($A901,'Z-scores'!$C$2:$UD$20,15,FALSE)&lt;-3),"",'Total-corrected counts'!Q901),"")</f>
        <v/>
      </c>
      <c r="R901" t="str">
        <f>IFERROR(IF(OR(HLOOKUP($A901,'Z-scores'!$C$2:$UD$20,16,FALSE)&gt;3,HLOOKUP($A901,'Z-scores'!$C$2:$UD$20,16,FALSE)&lt;-3),"",'Total-corrected counts'!R901),"")</f>
        <v/>
      </c>
      <c r="S901" t="str">
        <f>IFERROR(IF(OR(HLOOKUP($A901,'Z-scores'!$C$2:$UD$20,17,FALSE)&gt;3,HLOOKUP($A901,'Z-scores'!$C$2:$UD$20,17,FALSE)&lt;-3),"",'Total-corrected counts'!S901),"")</f>
        <v/>
      </c>
      <c r="T901" t="str">
        <f>IFERROR(IF(OR(HLOOKUP($A901,'Z-scores'!$C$2:$UD$20,18,FALSE)&gt;3,HLOOKUP($A901,'Z-scores'!$C$2:$UD$20,18,FALSE)&lt;-3),"",'Total-corrected counts'!T901),"")</f>
        <v/>
      </c>
      <c r="U901" t="str">
        <f>IFERROR(IF(OR(HLOOKUP($A901,'Z-scores'!$C$2:$UD$20,19,FALSE)&gt;3,HLOOKUP($A901,'Z-scores'!$C$2:$UD$20,19,FALSE)&lt;-3),"",'Total-corrected counts'!U901),"")</f>
        <v/>
      </c>
      <c r="V901">
        <f t="shared" si="56"/>
        <v>1</v>
      </c>
      <c r="W901" s="10">
        <f>SUMIFS(Tabel132[Cluster],Tabel132[ID],A901)</f>
        <v>54</v>
      </c>
      <c r="X901" t="str">
        <f t="shared" si="57"/>
        <v/>
      </c>
      <c r="Y901" t="str">
        <f t="shared" si="58"/>
        <v/>
      </c>
      <c r="Z901" t="str">
        <f t="shared" si="59"/>
        <v/>
      </c>
    </row>
    <row r="902" spans="1:26" x14ac:dyDescent="0.25">
      <c r="A902">
        <v>910</v>
      </c>
      <c r="B902" t="s">
        <v>441</v>
      </c>
      <c r="C902">
        <v>22500</v>
      </c>
      <c r="D902">
        <v>731</v>
      </c>
      <c r="E902" t="str">
        <f>IFERROR(IF(OR(HLOOKUP($A902,'Z-scores'!$C$2:$UD$20,3,FALSE)&gt;3,HLOOKUP(A902,'Z-scores'!$C$2:$UD$20,3,FALSE)&lt;-3),"",'Total-corrected counts'!E902),"")</f>
        <v/>
      </c>
      <c r="F902">
        <f>IFERROR(IF(OR(HLOOKUP($A902,'Z-scores'!$C$2:$UD$20,4,FALSE)&gt;3,HLOOKUP($A902,'Z-scores'!$C$2:$UD$20,4,FALSE)&lt;-3),"",'Total-corrected counts'!F902),"")</f>
        <v>4.5444552723884151</v>
      </c>
      <c r="G902">
        <f>IFERROR(IF(OR(HLOOKUP($A902,'Z-scores'!$C$2:$UD$20,5,FALSE)&gt;3,HLOOKUP($A902,'Z-scores'!$C$2:$UD$20,5,FALSE)&lt;-3),"",'Total-corrected counts'!G902),"")</f>
        <v>0.91663275461237514</v>
      </c>
      <c r="H902">
        <f>IFERROR(IF(OR(HLOOKUP($A902,'Z-scores'!$C$2:$UD$20,6,FALSE)&gt;3,HLOOKUP($A902,'Z-scores'!$C$2:$UD$20,6,FALSE)&lt;-3),"",'Total-corrected counts'!H902),"")</f>
        <v>3.4133719018763773</v>
      </c>
      <c r="I902">
        <f>IFERROR(IF(OR(HLOOKUP($A902,'Z-scores'!$C$2:$UD$20,7,FALSE)&gt;3,HLOOKUP($A902,'Z-scores'!$C$2:$UD$20,7,FALSE)&lt;-3),"",'Total-corrected counts'!I902),"")</f>
        <v>0.36325687494420317</v>
      </c>
      <c r="J902">
        <f>IFERROR(IF(OR(HLOOKUP($A902,'Z-scores'!$C$2:$UD$20,8,FALSE)&gt;3,HLOOKUP($A902,'Z-scores'!$C$2:$UD$20,8,FALSE)&lt;-3),"",'Total-corrected counts'!J902),"")</f>
        <v>1.5383978178418645</v>
      </c>
      <c r="K902">
        <f>IFERROR(IF(OR(HLOOKUP($A902,'Z-scores'!$C$2:$UD$20,9,FALSE)&gt;3,HLOOKUP($A902,'Z-scores'!$C$2:$UD$20,9,FALSE)&lt;-3),"",'Total-corrected counts'!K902),"")</f>
        <v>2.9923630079714592</v>
      </c>
      <c r="L902">
        <f>IFERROR(IF(OR(HLOOKUP($A902,'Z-scores'!$C$2:$UD$20,10,FALSE)&gt;3,HLOOKUP($A902,'Z-scores'!$C$2:$UD$20,10,FALSE)&lt;-3),"",'Total-corrected counts'!L902),"")</f>
        <v>8.8196332090941E-3</v>
      </c>
      <c r="M902">
        <f>IFERROR(IF(OR(HLOOKUP($A902,'Z-scores'!$C$2:$UD$20,11,FALSE)&gt;3,HLOOKUP($A902,'Z-scores'!$C$2:$UD$20,11,FALSE)&lt;-3),"",'Total-corrected counts'!M902),"")</f>
        <v>1.1841648136253597</v>
      </c>
      <c r="N902">
        <f>IFERROR(IF(OR(HLOOKUP($A902,'Z-scores'!$C$2:$UD$20,12,FALSE)&gt;3,HLOOKUP($A902,'Z-scores'!$C$2:$UD$20,12,FALSE)&lt;-3),"",'Total-corrected counts'!N902),"")</f>
        <v>3.143308281563443</v>
      </c>
      <c r="O902">
        <f>IFERROR(IF(OR(HLOOKUP($A902,'Z-scores'!$C$2:$UD$20,13,FALSE)&gt;3,HLOOKUP($A902,'Z-scores'!$C$2:$UD$20,13,FALSE)&lt;-3),"",'Total-corrected counts'!O902),"")</f>
        <v>1.4773847395915889</v>
      </c>
      <c r="P902">
        <f>IFERROR(IF(OR(HLOOKUP($A902,'Z-scores'!$C$2:$UD$20,14,FALSE)&gt;3,HLOOKUP($A902,'Z-scores'!$C$2:$UD$20,14,FALSE)&lt;-3),"",'Total-corrected counts'!P902),"")</f>
        <v>3.2309777254857042</v>
      </c>
      <c r="Q902">
        <f>IFERROR(IF(OR(HLOOKUP($A902,'Z-scores'!$C$2:$UD$20,15,FALSE)&gt;3,HLOOKUP($A902,'Z-scores'!$C$2:$UD$20,15,FALSE)&lt;-3),"",'Total-corrected counts'!Q902),"")</f>
        <v>0.38029190816828012</v>
      </c>
      <c r="R902">
        <f>IFERROR(IF(OR(HLOOKUP($A902,'Z-scores'!$C$2:$UD$20,16,FALSE)&gt;3,HLOOKUP($A902,'Z-scores'!$C$2:$UD$20,16,FALSE)&lt;-3),"",'Total-corrected counts'!R902),"")</f>
        <v>1.9153288415265732</v>
      </c>
      <c r="S902">
        <f>IFERROR(IF(OR(HLOOKUP($A902,'Z-scores'!$C$2:$UD$20,17,FALSE)&gt;3,HLOOKUP($A902,'Z-scores'!$C$2:$UD$20,17,FALSE)&lt;-3),"",'Total-corrected counts'!S902),"")</f>
        <v>2.2853879568197386</v>
      </c>
      <c r="T902">
        <f>IFERROR(IF(OR(HLOOKUP($A902,'Z-scores'!$C$2:$UD$20,18,FALSE)&gt;3,HLOOKUP($A902,'Z-scores'!$C$2:$UD$20,18,FALSE)&lt;-3),"",'Total-corrected counts'!T902),"")</f>
        <v>1.7955233907728998</v>
      </c>
      <c r="U902">
        <f>IFERROR(IF(OR(HLOOKUP($A902,'Z-scores'!$C$2:$UD$20,19,FALSE)&gt;3,HLOOKUP($A902,'Z-scores'!$C$2:$UD$20,19,FALSE)&lt;-3),"",'Total-corrected counts'!U902),"")</f>
        <v>3.7015661139631062</v>
      </c>
      <c r="V902">
        <f t="shared" si="56"/>
        <v>1</v>
      </c>
      <c r="W902" s="10">
        <f>SUMIFS(Tabel132[Cluster],Tabel132[ID],A902)</f>
        <v>28</v>
      </c>
      <c r="X902">
        <f t="shared" si="57"/>
        <v>0.59670954209177007</v>
      </c>
      <c r="Y902">
        <f t="shared" si="58"/>
        <v>1.8701827595586438</v>
      </c>
      <c r="Z902">
        <f t="shared" si="59"/>
        <v>2.2412211197364167</v>
      </c>
    </row>
    <row r="903" spans="1:26" x14ac:dyDescent="0.25">
      <c r="A903">
        <v>911</v>
      </c>
      <c r="B903" t="s">
        <v>442</v>
      </c>
      <c r="C903">
        <v>99300</v>
      </c>
      <c r="D903">
        <v>967</v>
      </c>
      <c r="E903">
        <f>IFERROR(IF(OR(HLOOKUP($A903,'Z-scores'!$C$2:$UD$20,3,FALSE)&gt;3,HLOOKUP(A903,'Z-scores'!$C$2:$UD$20,3,FALSE)&lt;-3),"",'Total-corrected counts'!E903),"")</f>
        <v>9.5258801352899117E-2</v>
      </c>
      <c r="F903">
        <f>IFERROR(IF(OR(HLOOKUP($A903,'Z-scores'!$C$2:$UD$20,4,FALSE)&gt;3,HLOOKUP($A903,'Z-scores'!$C$2:$UD$20,4,FALSE)&lt;-3),"",'Total-corrected counts'!F903),"")</f>
        <v>8.2029878562967784E-3</v>
      </c>
      <c r="G903">
        <f>IFERROR(IF(OR(HLOOKUP($A903,'Z-scores'!$C$2:$UD$20,5,FALSE)&gt;3,HLOOKUP($A903,'Z-scores'!$C$2:$UD$20,5,FALSE)&lt;-3),"",'Total-corrected counts'!G903),"")</f>
        <v>0.10072887413322804</v>
      </c>
      <c r="H903">
        <f>IFERROR(IF(OR(HLOOKUP($A903,'Z-scores'!$C$2:$UD$20,6,FALSE)&gt;3,HLOOKUP($A903,'Z-scores'!$C$2:$UD$20,6,FALSE)&lt;-3),"",'Total-corrected counts'!H903),"")</f>
        <v>0</v>
      </c>
      <c r="I903">
        <f>IFERROR(IF(OR(HLOOKUP($A903,'Z-scores'!$C$2:$UD$20,7,FALSE)&gt;3,HLOOKUP($A903,'Z-scores'!$C$2:$UD$20,7,FALSE)&lt;-3),"",'Total-corrected counts'!I903),"")</f>
        <v>0.15392240463737419</v>
      </c>
      <c r="J903">
        <f>IFERROR(IF(OR(HLOOKUP($A903,'Z-scores'!$C$2:$UD$20,8,FALSE)&gt;3,HLOOKUP($A903,'Z-scores'!$C$2:$UD$20,8,FALSE)&lt;-3),"",'Total-corrected counts'!J903),"")</f>
        <v>0.17750744052021514</v>
      </c>
      <c r="K903">
        <f>IFERROR(IF(OR(HLOOKUP($A903,'Z-scores'!$C$2:$UD$20,9,FALSE)&gt;3,HLOOKUP($A903,'Z-scores'!$C$2:$UD$20,9,FALSE)&lt;-3),"",'Total-corrected counts'!K903),"")</f>
        <v>4.0136016500362345E-2</v>
      </c>
      <c r="L903">
        <f>IFERROR(IF(OR(HLOOKUP($A903,'Z-scores'!$C$2:$UD$20,10,FALSE)&gt;3,HLOOKUP($A903,'Z-scores'!$C$2:$UD$20,10,FALSE)&lt;-3),"",'Total-corrected counts'!L903),"")</f>
        <v>4.40981660454705E-3</v>
      </c>
      <c r="M903">
        <f>IFERROR(IF(OR(HLOOKUP($A903,'Z-scores'!$C$2:$UD$20,11,FALSE)&gt;3,HLOOKUP($A903,'Z-scores'!$C$2:$UD$20,11,FALSE)&lt;-3),"",'Total-corrected counts'!M903),"")</f>
        <v>0.10597583935168589</v>
      </c>
      <c r="N903">
        <f>IFERROR(IF(OR(HLOOKUP($A903,'Z-scores'!$C$2:$UD$20,12,FALSE)&gt;3,HLOOKUP($A903,'Z-scores'!$C$2:$UD$20,12,FALSE)&lt;-3),"",'Total-corrected counts'!N903),"")</f>
        <v>3.6656656344763186E-2</v>
      </c>
      <c r="O903">
        <f>IFERROR(IF(OR(HLOOKUP($A903,'Z-scores'!$C$2:$UD$20,13,FALSE)&gt;3,HLOOKUP($A903,'Z-scores'!$C$2:$UD$20,13,FALSE)&lt;-3),"",'Total-corrected counts'!O903),"")</f>
        <v>0.14470966697594151</v>
      </c>
      <c r="P903">
        <f>IFERROR(IF(OR(HLOOKUP($A903,'Z-scores'!$C$2:$UD$20,14,FALSE)&gt;3,HLOOKUP($A903,'Z-scores'!$C$2:$UD$20,14,FALSE)&lt;-3),"",'Total-corrected counts'!P903),"")</f>
        <v>2.1368900300831377E-2</v>
      </c>
      <c r="Q903">
        <f>IFERROR(IF(OR(HLOOKUP($A903,'Z-scores'!$C$2:$UD$20,15,FALSE)&gt;3,HLOOKUP($A903,'Z-scores'!$C$2:$UD$20,15,FALSE)&lt;-3),"",'Total-corrected counts'!Q903),"")</f>
        <v>0</v>
      </c>
      <c r="R903">
        <f>IFERROR(IF(OR(HLOOKUP($A903,'Z-scores'!$C$2:$UD$20,16,FALSE)&gt;3,HLOOKUP($A903,'Z-scores'!$C$2:$UD$20,16,FALSE)&lt;-3),"",'Total-corrected counts'!R903),"")</f>
        <v>6.8118389761405329E-2</v>
      </c>
      <c r="S903">
        <f>IFERROR(IF(OR(HLOOKUP($A903,'Z-scores'!$C$2:$UD$20,17,FALSE)&gt;3,HLOOKUP($A903,'Z-scores'!$C$2:$UD$20,17,FALSE)&lt;-3),"",'Total-corrected counts'!S903),"")</f>
        <v>3.7999324697715373E-2</v>
      </c>
      <c r="T903">
        <f>IFERROR(IF(OR(HLOOKUP($A903,'Z-scores'!$C$2:$UD$20,18,FALSE)&gt;3,HLOOKUP($A903,'Z-scores'!$C$2:$UD$20,18,FALSE)&lt;-3),"",'Total-corrected counts'!T903),"")</f>
        <v>1.7182042016965549E-2</v>
      </c>
      <c r="U903">
        <f>IFERROR(IF(OR(HLOOKUP($A903,'Z-scores'!$C$2:$UD$20,19,FALSE)&gt;3,HLOOKUP($A903,'Z-scores'!$C$2:$UD$20,19,FALSE)&lt;-3),"",'Total-corrected counts'!U903),"")</f>
        <v>0.58582816575031571</v>
      </c>
      <c r="V903">
        <f t="shared" si="56"/>
        <v>1</v>
      </c>
      <c r="W903" s="10">
        <f>SUMIFS(Tabel132[Cluster],Tabel132[ID],A903)</f>
        <v>0</v>
      </c>
      <c r="X903">
        <f t="shared" si="57"/>
        <v>0.59298315435205262</v>
      </c>
      <c r="Y903">
        <f t="shared" si="58"/>
        <v>7.6238020106289842E-2</v>
      </c>
      <c r="Z903">
        <f t="shared" si="59"/>
        <v>0.11398289323099225</v>
      </c>
    </row>
    <row r="904" spans="1:26" x14ac:dyDescent="0.25">
      <c r="A904">
        <v>912</v>
      </c>
      <c r="B904" t="s">
        <v>443</v>
      </c>
      <c r="C904">
        <v>55000</v>
      </c>
      <c r="D904">
        <v>645</v>
      </c>
      <c r="E904">
        <f>IFERROR(IF(OR(HLOOKUP($A904,'Z-scores'!$C$2:$UD$20,3,FALSE)&gt;3,HLOOKUP(A904,'Z-scores'!$C$2:$UD$20,3,FALSE)&lt;-3),"",'Total-corrected counts'!E904),"")</f>
        <v>0.1849141438026865</v>
      </c>
      <c r="F904">
        <f>IFERROR(IF(OR(HLOOKUP($A904,'Z-scores'!$C$2:$UD$20,4,FALSE)&gt;3,HLOOKUP($A904,'Z-scores'!$C$2:$UD$20,4,FALSE)&lt;-3),"",'Total-corrected counts'!F904),"")</f>
        <v>0.23788664783260657</v>
      </c>
      <c r="G904">
        <f>IFERROR(IF(OR(HLOOKUP($A904,'Z-scores'!$C$2:$UD$20,5,FALSE)&gt;3,HLOOKUP($A904,'Z-scores'!$C$2:$UD$20,5,FALSE)&lt;-3),"",'Total-corrected counts'!G904),"")</f>
        <v>0.11080176154655084</v>
      </c>
      <c r="H904">
        <f>IFERROR(IF(OR(HLOOKUP($A904,'Z-scores'!$C$2:$UD$20,6,FALSE)&gt;3,HLOOKUP($A904,'Z-scores'!$C$2:$UD$20,6,FALSE)&lt;-3),"",'Total-corrected counts'!H904),"")</f>
        <v>0.45372019145596015</v>
      </c>
      <c r="I904">
        <f>IFERROR(IF(OR(HLOOKUP($A904,'Z-scores'!$C$2:$UD$20,7,FALSE)&gt;3,HLOOKUP($A904,'Z-scores'!$C$2:$UD$20,7,FALSE)&lt;-3),"",'Total-corrected counts'!I904),"")</f>
        <v>1.8470688556484902E-2</v>
      </c>
      <c r="J904">
        <f>IFERROR(IF(OR(HLOOKUP($A904,'Z-scores'!$C$2:$UD$20,8,FALSE)&gt;3,HLOOKUP($A904,'Z-scores'!$C$2:$UD$20,8,FALSE)&lt;-3),"",'Total-corrected counts'!J904),"")</f>
        <v>0.5078685103772822</v>
      </c>
      <c r="K904">
        <f>IFERROR(IF(OR(HLOOKUP($A904,'Z-scores'!$C$2:$UD$20,9,FALSE)&gt;3,HLOOKUP($A904,'Z-scores'!$C$2:$UD$20,9,FALSE)&lt;-3),"",'Total-corrected counts'!K904),"")</f>
        <v>0.28987123028039463</v>
      </c>
      <c r="L904">
        <f>IFERROR(IF(OR(HLOOKUP($A904,'Z-scores'!$C$2:$UD$20,10,FALSE)&gt;3,HLOOKUP($A904,'Z-scores'!$C$2:$UD$20,10,FALSE)&lt;-3),"",'Total-corrected counts'!L904),"")</f>
        <v>0</v>
      </c>
      <c r="M904">
        <f>IFERROR(IF(OR(HLOOKUP($A904,'Z-scores'!$C$2:$UD$20,11,FALSE)&gt;3,HLOOKUP($A904,'Z-scores'!$C$2:$UD$20,11,FALSE)&lt;-3),"",'Total-corrected counts'!M904),"")</f>
        <v>0</v>
      </c>
      <c r="N904">
        <f>IFERROR(IF(OR(HLOOKUP($A904,'Z-scores'!$C$2:$UD$20,12,FALSE)&gt;3,HLOOKUP($A904,'Z-scores'!$C$2:$UD$20,12,FALSE)&lt;-3),"",'Total-corrected counts'!N904),"")</f>
        <v>0.28408908667191468</v>
      </c>
      <c r="O904">
        <f>IFERROR(IF(OR(HLOOKUP($A904,'Z-scores'!$C$2:$UD$20,13,FALSE)&gt;3,HLOOKUP($A904,'Z-scores'!$C$2:$UD$20,13,FALSE)&lt;-3),"",'Total-corrected counts'!O904),"")</f>
        <v>0.15144034916086901</v>
      </c>
      <c r="P904">
        <f>IFERROR(IF(OR(HLOOKUP($A904,'Z-scores'!$C$2:$UD$20,14,FALSE)&gt;3,HLOOKUP($A904,'Z-scores'!$C$2:$UD$20,14,FALSE)&lt;-3),"",'Total-corrected counts'!P904),"")</f>
        <v>0</v>
      </c>
      <c r="Q904">
        <f>IFERROR(IF(OR(HLOOKUP($A904,'Z-scores'!$C$2:$UD$20,15,FALSE)&gt;3,HLOOKUP($A904,'Z-scores'!$C$2:$UD$20,15,FALSE)&lt;-3),"",'Total-corrected counts'!Q904),"")</f>
        <v>0</v>
      </c>
      <c r="R904">
        <f>IFERROR(IF(OR(HLOOKUP($A904,'Z-scores'!$C$2:$UD$20,16,FALSE)&gt;3,HLOOKUP($A904,'Z-scores'!$C$2:$UD$20,16,FALSE)&lt;-3),"",'Total-corrected counts'!R904),"")</f>
        <v>0.1642855282480952</v>
      </c>
      <c r="S904">
        <f>IFERROR(IF(OR(HLOOKUP($A904,'Z-scores'!$C$2:$UD$20,17,FALSE)&gt;3,HLOOKUP($A904,'Z-scores'!$C$2:$UD$20,17,FALSE)&lt;-3),"",'Total-corrected counts'!S904),"")</f>
        <v>0</v>
      </c>
      <c r="T904">
        <f>IFERROR(IF(OR(HLOOKUP($A904,'Z-scores'!$C$2:$UD$20,18,FALSE)&gt;3,HLOOKUP($A904,'Z-scores'!$C$2:$UD$20,18,FALSE)&lt;-3),"",'Total-corrected counts'!T904),"")</f>
        <v>0.11168327311027607</v>
      </c>
      <c r="U904">
        <f>IFERROR(IF(OR(HLOOKUP($A904,'Z-scores'!$C$2:$UD$20,19,FALSE)&gt;3,HLOOKUP($A904,'Z-scores'!$C$2:$UD$20,19,FALSE)&lt;-3),"",'Total-corrected counts'!U904),"")</f>
        <v>0.27338647735014732</v>
      </c>
      <c r="V904">
        <f t="shared" si="56"/>
        <v>1</v>
      </c>
      <c r="W904" s="10">
        <f>SUMIFS(Tabel132[Cluster],Tabel132[ID],A904)</f>
        <v>0</v>
      </c>
      <c r="X904">
        <f t="shared" si="57"/>
        <v>0.3374311670846688</v>
      </c>
      <c r="Y904">
        <f t="shared" si="58"/>
        <v>0.20039257487244067</v>
      </c>
      <c r="Z904">
        <f t="shared" si="59"/>
        <v>0.12311058931766278</v>
      </c>
    </row>
    <row r="905" spans="1:26" x14ac:dyDescent="0.25">
      <c r="A905">
        <v>913</v>
      </c>
      <c r="B905" t="s">
        <v>1064</v>
      </c>
      <c r="C905">
        <v>13700</v>
      </c>
      <c r="D905">
        <v>669</v>
      </c>
      <c r="E905" t="str">
        <f>IFERROR(IF(OR(HLOOKUP($A905,'Z-scores'!$C$2:$UD$20,3,FALSE)&gt;3,HLOOKUP(A905,'Z-scores'!$C$2:$UD$20,3,FALSE)&lt;-3),"",'Total-corrected counts'!E905),"")</f>
        <v/>
      </c>
      <c r="F905" t="str">
        <f>IFERROR(IF(OR(HLOOKUP($A905,'Z-scores'!$C$2:$UD$20,4,FALSE)&gt;3,HLOOKUP($A905,'Z-scores'!$C$2:$UD$20,4,FALSE)&lt;-3),"",'Total-corrected counts'!F905),"")</f>
        <v/>
      </c>
      <c r="G905" t="str">
        <f>IFERROR(IF(OR(HLOOKUP($A905,'Z-scores'!$C$2:$UD$20,5,FALSE)&gt;3,HLOOKUP($A905,'Z-scores'!$C$2:$UD$20,5,FALSE)&lt;-3),"",'Total-corrected counts'!G905),"")</f>
        <v/>
      </c>
      <c r="H905" t="str">
        <f>IFERROR(IF(OR(HLOOKUP($A905,'Z-scores'!$C$2:$UD$20,6,FALSE)&gt;3,HLOOKUP($A905,'Z-scores'!$C$2:$UD$20,6,FALSE)&lt;-3),"",'Total-corrected counts'!H905),"")</f>
        <v/>
      </c>
      <c r="I905" t="str">
        <f>IFERROR(IF(OR(HLOOKUP($A905,'Z-scores'!$C$2:$UD$20,7,FALSE)&gt;3,HLOOKUP($A905,'Z-scores'!$C$2:$UD$20,7,FALSE)&lt;-3),"",'Total-corrected counts'!I905),"")</f>
        <v/>
      </c>
      <c r="J905" t="str">
        <f>IFERROR(IF(OR(HLOOKUP($A905,'Z-scores'!$C$2:$UD$20,8,FALSE)&gt;3,HLOOKUP($A905,'Z-scores'!$C$2:$UD$20,8,FALSE)&lt;-3),"",'Total-corrected counts'!J905),"")</f>
        <v/>
      </c>
      <c r="K905" t="str">
        <f>IFERROR(IF(OR(HLOOKUP($A905,'Z-scores'!$C$2:$UD$20,9,FALSE)&gt;3,HLOOKUP($A905,'Z-scores'!$C$2:$UD$20,9,FALSE)&lt;-3),"",'Total-corrected counts'!K905),"")</f>
        <v/>
      </c>
      <c r="L905" t="str">
        <f>IFERROR(IF(OR(HLOOKUP($A905,'Z-scores'!$C$2:$UD$20,10,FALSE)&gt;3,HLOOKUP($A905,'Z-scores'!$C$2:$UD$20,10,FALSE)&lt;-3),"",'Total-corrected counts'!L905),"")</f>
        <v/>
      </c>
      <c r="M905" t="str">
        <f>IFERROR(IF(OR(HLOOKUP($A905,'Z-scores'!$C$2:$UD$20,11,FALSE)&gt;3,HLOOKUP($A905,'Z-scores'!$C$2:$UD$20,11,FALSE)&lt;-3),"",'Total-corrected counts'!M905),"")</f>
        <v/>
      </c>
      <c r="N905" t="str">
        <f>IFERROR(IF(OR(HLOOKUP($A905,'Z-scores'!$C$2:$UD$20,12,FALSE)&gt;3,HLOOKUP($A905,'Z-scores'!$C$2:$UD$20,12,FALSE)&lt;-3),"",'Total-corrected counts'!N905),"")</f>
        <v/>
      </c>
      <c r="O905" t="str">
        <f>IFERROR(IF(OR(HLOOKUP($A905,'Z-scores'!$C$2:$UD$20,13,FALSE)&gt;3,HLOOKUP($A905,'Z-scores'!$C$2:$UD$20,13,FALSE)&lt;-3),"",'Total-corrected counts'!O905),"")</f>
        <v/>
      </c>
      <c r="P905" t="str">
        <f>IFERROR(IF(OR(HLOOKUP($A905,'Z-scores'!$C$2:$UD$20,14,FALSE)&gt;3,HLOOKUP($A905,'Z-scores'!$C$2:$UD$20,14,FALSE)&lt;-3),"",'Total-corrected counts'!P905),"")</f>
        <v/>
      </c>
      <c r="Q905" t="str">
        <f>IFERROR(IF(OR(HLOOKUP($A905,'Z-scores'!$C$2:$UD$20,15,FALSE)&gt;3,HLOOKUP($A905,'Z-scores'!$C$2:$UD$20,15,FALSE)&lt;-3),"",'Total-corrected counts'!Q905),"")</f>
        <v/>
      </c>
      <c r="R905" t="str">
        <f>IFERROR(IF(OR(HLOOKUP($A905,'Z-scores'!$C$2:$UD$20,16,FALSE)&gt;3,HLOOKUP($A905,'Z-scores'!$C$2:$UD$20,16,FALSE)&lt;-3),"",'Total-corrected counts'!R905),"")</f>
        <v/>
      </c>
      <c r="S905" t="str">
        <f>IFERROR(IF(OR(HLOOKUP($A905,'Z-scores'!$C$2:$UD$20,17,FALSE)&gt;3,HLOOKUP($A905,'Z-scores'!$C$2:$UD$20,17,FALSE)&lt;-3),"",'Total-corrected counts'!S905),"")</f>
        <v/>
      </c>
      <c r="T905" t="str">
        <f>IFERROR(IF(OR(HLOOKUP($A905,'Z-scores'!$C$2:$UD$20,18,FALSE)&gt;3,HLOOKUP($A905,'Z-scores'!$C$2:$UD$20,18,FALSE)&lt;-3),"",'Total-corrected counts'!T905),"")</f>
        <v/>
      </c>
      <c r="U905" t="str">
        <f>IFERROR(IF(OR(HLOOKUP($A905,'Z-scores'!$C$2:$UD$20,19,FALSE)&gt;3,HLOOKUP($A905,'Z-scores'!$C$2:$UD$20,19,FALSE)&lt;-3),"",'Total-corrected counts'!U905),"")</f>
        <v/>
      </c>
      <c r="V905">
        <f t="shared" si="56"/>
        <v>1</v>
      </c>
      <c r="W905" s="10">
        <f>SUMIFS(Tabel132[Cluster],Tabel132[ID],A905)</f>
        <v>0</v>
      </c>
      <c r="X905" t="str">
        <f t="shared" si="57"/>
        <v/>
      </c>
      <c r="Y905" t="str">
        <f t="shared" si="58"/>
        <v/>
      </c>
      <c r="Z905" t="str">
        <f t="shared" si="59"/>
        <v/>
      </c>
    </row>
    <row r="906" spans="1:26" x14ac:dyDescent="0.25">
      <c r="A906">
        <v>914</v>
      </c>
      <c r="B906" t="s">
        <v>444</v>
      </c>
      <c r="C906">
        <v>73100</v>
      </c>
      <c r="D906">
        <v>141</v>
      </c>
      <c r="E906">
        <f>IFERROR(IF(OR(HLOOKUP($A906,'Z-scores'!$C$2:$UD$20,3,FALSE)&gt;3,HLOOKUP(A906,'Z-scores'!$C$2:$UD$20,3,FALSE)&lt;-3),"",'Total-corrected counts'!E906),"")</f>
        <v>0</v>
      </c>
      <c r="F906">
        <f>IFERROR(IF(OR(HLOOKUP($A906,'Z-scores'!$C$2:$UD$20,4,FALSE)&gt;3,HLOOKUP($A906,'Z-scores'!$C$2:$UD$20,4,FALSE)&lt;-3),"",'Total-corrected counts'!F906),"")</f>
        <v>0</v>
      </c>
      <c r="G906">
        <f>IFERROR(IF(OR(HLOOKUP($A906,'Z-scores'!$C$2:$UD$20,5,FALSE)&gt;3,HLOOKUP($A906,'Z-scores'!$C$2:$UD$20,5,FALSE)&lt;-3),"",'Total-corrected counts'!G906),"")</f>
        <v>2.0145774826645608E-2</v>
      </c>
      <c r="H906">
        <f>IFERROR(IF(OR(HLOOKUP($A906,'Z-scores'!$C$2:$UD$20,6,FALSE)&gt;3,HLOOKUP($A906,'Z-scores'!$C$2:$UD$20,6,FALSE)&lt;-3),"",'Total-corrected counts'!H906),"")</f>
        <v>0</v>
      </c>
      <c r="I906">
        <f>IFERROR(IF(OR(HLOOKUP($A906,'Z-scores'!$C$2:$UD$20,7,FALSE)&gt;3,HLOOKUP($A906,'Z-scores'!$C$2:$UD$20,7,FALSE)&lt;-3),"",'Total-corrected counts'!I906),"")</f>
        <v>0</v>
      </c>
      <c r="J906">
        <f>IFERROR(IF(OR(HLOOKUP($A906,'Z-scores'!$C$2:$UD$20,8,FALSE)&gt;3,HLOOKUP($A906,'Z-scores'!$C$2:$UD$20,8,FALSE)&lt;-3),"",'Total-corrected counts'!J906),"")</f>
        <v>3.4515335656708501E-2</v>
      </c>
      <c r="K906">
        <f>IFERROR(IF(OR(HLOOKUP($A906,'Z-scores'!$C$2:$UD$20,9,FALSE)&gt;3,HLOOKUP($A906,'Z-scores'!$C$2:$UD$20,9,FALSE)&lt;-3),"",'Total-corrected counts'!K906),"")</f>
        <v>3.567645911143319E-2</v>
      </c>
      <c r="L906">
        <f>IFERROR(IF(OR(HLOOKUP($A906,'Z-scores'!$C$2:$UD$20,10,FALSE)&gt;3,HLOOKUP($A906,'Z-scores'!$C$2:$UD$20,10,FALSE)&lt;-3),"",'Total-corrected counts'!L906),"")</f>
        <v>6.1737432463658704E-2</v>
      </c>
      <c r="M906">
        <f>IFERROR(IF(OR(HLOOKUP($A906,'Z-scores'!$C$2:$UD$20,11,FALSE)&gt;3,HLOOKUP($A906,'Z-scores'!$C$2:$UD$20,11,FALSE)&lt;-3),"",'Total-corrected counts'!M906),"")</f>
        <v>1.8430580756814939E-2</v>
      </c>
      <c r="N906">
        <f>IFERROR(IF(OR(HLOOKUP($A906,'Z-scores'!$C$2:$UD$20,12,FALSE)&gt;3,HLOOKUP($A906,'Z-scores'!$C$2:$UD$20,12,FALSE)&lt;-3),"",'Total-corrected counts'!N906),"")</f>
        <v>0</v>
      </c>
      <c r="O906" t="str">
        <f>IFERROR(IF(OR(HLOOKUP($A906,'Z-scores'!$C$2:$UD$20,13,FALSE)&gt;3,HLOOKUP($A906,'Z-scores'!$C$2:$UD$20,13,FALSE)&lt;-3),"",'Total-corrected counts'!O906),"")</f>
        <v/>
      </c>
      <c r="P906">
        <f>IFERROR(IF(OR(HLOOKUP($A906,'Z-scores'!$C$2:$UD$20,14,FALSE)&gt;3,HLOOKUP($A906,'Z-scores'!$C$2:$UD$20,14,FALSE)&lt;-3),"",'Total-corrected counts'!P906),"")</f>
        <v>0</v>
      </c>
      <c r="Q906">
        <f>IFERROR(IF(OR(HLOOKUP($A906,'Z-scores'!$C$2:$UD$20,15,FALSE)&gt;3,HLOOKUP($A906,'Z-scores'!$C$2:$UD$20,15,FALSE)&lt;-3),"",'Total-corrected counts'!Q906),"")</f>
        <v>0</v>
      </c>
      <c r="R906">
        <f>IFERROR(IF(OR(HLOOKUP($A906,'Z-scores'!$C$2:$UD$20,16,FALSE)&gt;3,HLOOKUP($A906,'Z-scores'!$C$2:$UD$20,16,FALSE)&lt;-3),"",'Total-corrected counts'!R906),"")</f>
        <v>0</v>
      </c>
      <c r="S906">
        <f>IFERROR(IF(OR(HLOOKUP($A906,'Z-scores'!$C$2:$UD$20,17,FALSE)&gt;3,HLOOKUP($A906,'Z-scores'!$C$2:$UD$20,17,FALSE)&lt;-3),"",'Total-corrected counts'!S906),"")</f>
        <v>0</v>
      </c>
      <c r="T906">
        <f>IFERROR(IF(OR(HLOOKUP($A906,'Z-scores'!$C$2:$UD$20,18,FALSE)&gt;3,HLOOKUP($A906,'Z-scores'!$C$2:$UD$20,18,FALSE)&lt;-3),"",'Total-corrected counts'!T906),"")</f>
        <v>2.5773063025448323E-2</v>
      </c>
      <c r="U906">
        <f>IFERROR(IF(OR(HLOOKUP($A906,'Z-scores'!$C$2:$UD$20,19,FALSE)&gt;3,HLOOKUP($A906,'Z-scores'!$C$2:$UD$20,19,FALSE)&lt;-3),"",'Total-corrected counts'!U906),"")</f>
        <v>2.1697339472233915E-2</v>
      </c>
      <c r="V906">
        <f t="shared" si="56"/>
        <v>1</v>
      </c>
      <c r="W906" s="10">
        <f>SUMIFS(Tabel132[Cluster],Tabel132[ID],A906)</f>
        <v>83</v>
      </c>
      <c r="X906">
        <f t="shared" si="57"/>
        <v>0.20447105336519728</v>
      </c>
      <c r="Y906">
        <f t="shared" si="58"/>
        <v>1.8945064757251214E-2</v>
      </c>
      <c r="Z906">
        <f t="shared" si="59"/>
        <v>6.7814860710974628E-3</v>
      </c>
    </row>
    <row r="907" spans="1:26" x14ac:dyDescent="0.25">
      <c r="A907">
        <v>915</v>
      </c>
      <c r="B907" t="s">
        <v>1065</v>
      </c>
      <c r="C907">
        <v>86400</v>
      </c>
      <c r="D907">
        <v>890</v>
      </c>
      <c r="E907" t="str">
        <f>IFERROR(IF(OR(HLOOKUP($A907,'Z-scores'!$C$2:$UD$20,3,FALSE)&gt;3,HLOOKUP(A907,'Z-scores'!$C$2:$UD$20,3,FALSE)&lt;-3),"",'Total-corrected counts'!E907),"")</f>
        <v/>
      </c>
      <c r="F907" t="str">
        <f>IFERROR(IF(OR(HLOOKUP($A907,'Z-scores'!$C$2:$UD$20,4,FALSE)&gt;3,HLOOKUP($A907,'Z-scores'!$C$2:$UD$20,4,FALSE)&lt;-3),"",'Total-corrected counts'!F907),"")</f>
        <v/>
      </c>
      <c r="G907" t="str">
        <f>IFERROR(IF(OR(HLOOKUP($A907,'Z-scores'!$C$2:$UD$20,5,FALSE)&gt;3,HLOOKUP($A907,'Z-scores'!$C$2:$UD$20,5,FALSE)&lt;-3),"",'Total-corrected counts'!G907),"")</f>
        <v/>
      </c>
      <c r="H907" t="str">
        <f>IFERROR(IF(OR(HLOOKUP($A907,'Z-scores'!$C$2:$UD$20,6,FALSE)&gt;3,HLOOKUP($A907,'Z-scores'!$C$2:$UD$20,6,FALSE)&lt;-3),"",'Total-corrected counts'!H907),"")</f>
        <v/>
      </c>
      <c r="I907" t="str">
        <f>IFERROR(IF(OR(HLOOKUP($A907,'Z-scores'!$C$2:$UD$20,7,FALSE)&gt;3,HLOOKUP($A907,'Z-scores'!$C$2:$UD$20,7,FALSE)&lt;-3),"",'Total-corrected counts'!I907),"")</f>
        <v/>
      </c>
      <c r="J907" t="str">
        <f>IFERROR(IF(OR(HLOOKUP($A907,'Z-scores'!$C$2:$UD$20,8,FALSE)&gt;3,HLOOKUP($A907,'Z-scores'!$C$2:$UD$20,8,FALSE)&lt;-3),"",'Total-corrected counts'!J907),"")</f>
        <v/>
      </c>
      <c r="K907" t="str">
        <f>IFERROR(IF(OR(HLOOKUP($A907,'Z-scores'!$C$2:$UD$20,9,FALSE)&gt;3,HLOOKUP($A907,'Z-scores'!$C$2:$UD$20,9,FALSE)&lt;-3),"",'Total-corrected counts'!K907),"")</f>
        <v/>
      </c>
      <c r="L907" t="str">
        <f>IFERROR(IF(OR(HLOOKUP($A907,'Z-scores'!$C$2:$UD$20,10,FALSE)&gt;3,HLOOKUP($A907,'Z-scores'!$C$2:$UD$20,10,FALSE)&lt;-3),"",'Total-corrected counts'!L907),"")</f>
        <v/>
      </c>
      <c r="M907" t="str">
        <f>IFERROR(IF(OR(HLOOKUP($A907,'Z-scores'!$C$2:$UD$20,11,FALSE)&gt;3,HLOOKUP($A907,'Z-scores'!$C$2:$UD$20,11,FALSE)&lt;-3),"",'Total-corrected counts'!M907),"")</f>
        <v/>
      </c>
      <c r="N907" t="str">
        <f>IFERROR(IF(OR(HLOOKUP($A907,'Z-scores'!$C$2:$UD$20,12,FALSE)&gt;3,HLOOKUP($A907,'Z-scores'!$C$2:$UD$20,12,FALSE)&lt;-3),"",'Total-corrected counts'!N907),"")</f>
        <v/>
      </c>
      <c r="O907" t="str">
        <f>IFERROR(IF(OR(HLOOKUP($A907,'Z-scores'!$C$2:$UD$20,13,FALSE)&gt;3,HLOOKUP($A907,'Z-scores'!$C$2:$UD$20,13,FALSE)&lt;-3),"",'Total-corrected counts'!O907),"")</f>
        <v/>
      </c>
      <c r="P907" t="str">
        <f>IFERROR(IF(OR(HLOOKUP($A907,'Z-scores'!$C$2:$UD$20,14,FALSE)&gt;3,HLOOKUP($A907,'Z-scores'!$C$2:$UD$20,14,FALSE)&lt;-3),"",'Total-corrected counts'!P907),"")</f>
        <v/>
      </c>
      <c r="Q907" t="str">
        <f>IFERROR(IF(OR(HLOOKUP($A907,'Z-scores'!$C$2:$UD$20,15,FALSE)&gt;3,HLOOKUP($A907,'Z-scores'!$C$2:$UD$20,15,FALSE)&lt;-3),"",'Total-corrected counts'!Q907),"")</f>
        <v/>
      </c>
      <c r="R907" t="str">
        <f>IFERROR(IF(OR(HLOOKUP($A907,'Z-scores'!$C$2:$UD$20,16,FALSE)&gt;3,HLOOKUP($A907,'Z-scores'!$C$2:$UD$20,16,FALSE)&lt;-3),"",'Total-corrected counts'!R907),"")</f>
        <v/>
      </c>
      <c r="S907" t="str">
        <f>IFERROR(IF(OR(HLOOKUP($A907,'Z-scores'!$C$2:$UD$20,17,FALSE)&gt;3,HLOOKUP($A907,'Z-scores'!$C$2:$UD$20,17,FALSE)&lt;-3),"",'Total-corrected counts'!S907),"")</f>
        <v/>
      </c>
      <c r="T907" t="str">
        <f>IFERROR(IF(OR(HLOOKUP($A907,'Z-scores'!$C$2:$UD$20,18,FALSE)&gt;3,HLOOKUP($A907,'Z-scores'!$C$2:$UD$20,18,FALSE)&lt;-3),"",'Total-corrected counts'!T907),"")</f>
        <v/>
      </c>
      <c r="U907" t="str">
        <f>IFERROR(IF(OR(HLOOKUP($A907,'Z-scores'!$C$2:$UD$20,19,FALSE)&gt;3,HLOOKUP($A907,'Z-scores'!$C$2:$UD$20,19,FALSE)&lt;-3),"",'Total-corrected counts'!U907),"")</f>
        <v/>
      </c>
      <c r="V907">
        <f t="shared" si="56"/>
        <v>1</v>
      </c>
      <c r="W907" s="10">
        <f>SUMIFS(Tabel132[Cluster],Tabel132[ID],A907)</f>
        <v>93</v>
      </c>
      <c r="X907" t="str">
        <f t="shared" si="57"/>
        <v/>
      </c>
      <c r="Y907" t="str">
        <f t="shared" si="58"/>
        <v/>
      </c>
      <c r="Z907" t="str">
        <f t="shared" si="59"/>
        <v/>
      </c>
    </row>
    <row r="908" spans="1:26" x14ac:dyDescent="0.25">
      <c r="A908">
        <v>916</v>
      </c>
      <c r="B908" t="s">
        <v>1066</v>
      </c>
      <c r="C908">
        <v>98500</v>
      </c>
      <c r="D908">
        <v>848</v>
      </c>
      <c r="E908" t="str">
        <f>IFERROR(IF(OR(HLOOKUP($A908,'Z-scores'!$C$2:$UD$20,3,FALSE)&gt;3,HLOOKUP(A908,'Z-scores'!$C$2:$UD$20,3,FALSE)&lt;-3),"",'Total-corrected counts'!E908),"")</f>
        <v/>
      </c>
      <c r="F908" t="str">
        <f>IFERROR(IF(OR(HLOOKUP($A908,'Z-scores'!$C$2:$UD$20,4,FALSE)&gt;3,HLOOKUP($A908,'Z-scores'!$C$2:$UD$20,4,FALSE)&lt;-3),"",'Total-corrected counts'!F908),"")</f>
        <v/>
      </c>
      <c r="G908" t="str">
        <f>IFERROR(IF(OR(HLOOKUP($A908,'Z-scores'!$C$2:$UD$20,5,FALSE)&gt;3,HLOOKUP($A908,'Z-scores'!$C$2:$UD$20,5,FALSE)&lt;-3),"",'Total-corrected counts'!G908),"")</f>
        <v/>
      </c>
      <c r="H908" t="str">
        <f>IFERROR(IF(OR(HLOOKUP($A908,'Z-scores'!$C$2:$UD$20,6,FALSE)&gt;3,HLOOKUP($A908,'Z-scores'!$C$2:$UD$20,6,FALSE)&lt;-3),"",'Total-corrected counts'!H908),"")</f>
        <v/>
      </c>
      <c r="I908" t="str">
        <f>IFERROR(IF(OR(HLOOKUP($A908,'Z-scores'!$C$2:$UD$20,7,FALSE)&gt;3,HLOOKUP($A908,'Z-scores'!$C$2:$UD$20,7,FALSE)&lt;-3),"",'Total-corrected counts'!I908),"")</f>
        <v/>
      </c>
      <c r="J908" t="str">
        <f>IFERROR(IF(OR(HLOOKUP($A908,'Z-scores'!$C$2:$UD$20,8,FALSE)&gt;3,HLOOKUP($A908,'Z-scores'!$C$2:$UD$20,8,FALSE)&lt;-3),"",'Total-corrected counts'!J908),"")</f>
        <v/>
      </c>
      <c r="K908" t="str">
        <f>IFERROR(IF(OR(HLOOKUP($A908,'Z-scores'!$C$2:$UD$20,9,FALSE)&gt;3,HLOOKUP($A908,'Z-scores'!$C$2:$UD$20,9,FALSE)&lt;-3),"",'Total-corrected counts'!K908),"")</f>
        <v/>
      </c>
      <c r="L908" t="str">
        <f>IFERROR(IF(OR(HLOOKUP($A908,'Z-scores'!$C$2:$UD$20,10,FALSE)&gt;3,HLOOKUP($A908,'Z-scores'!$C$2:$UD$20,10,FALSE)&lt;-3),"",'Total-corrected counts'!L908),"")</f>
        <v/>
      </c>
      <c r="M908" t="str">
        <f>IFERROR(IF(OR(HLOOKUP($A908,'Z-scores'!$C$2:$UD$20,11,FALSE)&gt;3,HLOOKUP($A908,'Z-scores'!$C$2:$UD$20,11,FALSE)&lt;-3),"",'Total-corrected counts'!M908),"")</f>
        <v/>
      </c>
      <c r="N908" t="str">
        <f>IFERROR(IF(OR(HLOOKUP($A908,'Z-scores'!$C$2:$UD$20,12,FALSE)&gt;3,HLOOKUP($A908,'Z-scores'!$C$2:$UD$20,12,FALSE)&lt;-3),"",'Total-corrected counts'!N908),"")</f>
        <v/>
      </c>
      <c r="O908" t="str">
        <f>IFERROR(IF(OR(HLOOKUP($A908,'Z-scores'!$C$2:$UD$20,13,FALSE)&gt;3,HLOOKUP($A908,'Z-scores'!$C$2:$UD$20,13,FALSE)&lt;-3),"",'Total-corrected counts'!O908),"")</f>
        <v/>
      </c>
      <c r="P908" t="str">
        <f>IFERROR(IF(OR(HLOOKUP($A908,'Z-scores'!$C$2:$UD$20,14,FALSE)&gt;3,HLOOKUP($A908,'Z-scores'!$C$2:$UD$20,14,FALSE)&lt;-3),"",'Total-corrected counts'!P908),"")</f>
        <v/>
      </c>
      <c r="Q908" t="str">
        <f>IFERROR(IF(OR(HLOOKUP($A908,'Z-scores'!$C$2:$UD$20,15,FALSE)&gt;3,HLOOKUP($A908,'Z-scores'!$C$2:$UD$20,15,FALSE)&lt;-3),"",'Total-corrected counts'!Q908),"")</f>
        <v/>
      </c>
      <c r="R908" t="str">
        <f>IFERROR(IF(OR(HLOOKUP($A908,'Z-scores'!$C$2:$UD$20,16,FALSE)&gt;3,HLOOKUP($A908,'Z-scores'!$C$2:$UD$20,16,FALSE)&lt;-3),"",'Total-corrected counts'!R908),"")</f>
        <v/>
      </c>
      <c r="S908" t="str">
        <f>IFERROR(IF(OR(HLOOKUP($A908,'Z-scores'!$C$2:$UD$20,17,FALSE)&gt;3,HLOOKUP($A908,'Z-scores'!$C$2:$UD$20,17,FALSE)&lt;-3),"",'Total-corrected counts'!S908),"")</f>
        <v/>
      </c>
      <c r="T908" t="str">
        <f>IFERROR(IF(OR(HLOOKUP($A908,'Z-scores'!$C$2:$UD$20,18,FALSE)&gt;3,HLOOKUP($A908,'Z-scores'!$C$2:$UD$20,18,FALSE)&lt;-3),"",'Total-corrected counts'!T908),"")</f>
        <v/>
      </c>
      <c r="U908" t="str">
        <f>IFERROR(IF(OR(HLOOKUP($A908,'Z-scores'!$C$2:$UD$20,19,FALSE)&gt;3,HLOOKUP($A908,'Z-scores'!$C$2:$UD$20,19,FALSE)&lt;-3),"",'Total-corrected counts'!U908),"")</f>
        <v/>
      </c>
      <c r="V908">
        <f t="shared" si="56"/>
        <v>1</v>
      </c>
      <c r="W908" s="10">
        <f>SUMIFS(Tabel132[Cluster],Tabel132[ID],A908)</f>
        <v>0</v>
      </c>
      <c r="X908" t="str">
        <f t="shared" si="57"/>
        <v/>
      </c>
      <c r="Y908" t="str">
        <f t="shared" si="58"/>
        <v/>
      </c>
      <c r="Z908" t="str">
        <f t="shared" si="59"/>
        <v/>
      </c>
    </row>
    <row r="909" spans="1:26" x14ac:dyDescent="0.25">
      <c r="A909">
        <v>917</v>
      </c>
      <c r="B909" t="s">
        <v>1067</v>
      </c>
      <c r="C909">
        <v>101500</v>
      </c>
      <c r="D909">
        <v>967</v>
      </c>
      <c r="E909" t="str">
        <f>IFERROR(IF(OR(HLOOKUP($A909,'Z-scores'!$C$2:$UD$20,3,FALSE)&gt;3,HLOOKUP(A909,'Z-scores'!$C$2:$UD$20,3,FALSE)&lt;-3),"",'Total-corrected counts'!E909),"")</f>
        <v/>
      </c>
      <c r="F909" t="str">
        <f>IFERROR(IF(OR(HLOOKUP($A909,'Z-scores'!$C$2:$UD$20,4,FALSE)&gt;3,HLOOKUP($A909,'Z-scores'!$C$2:$UD$20,4,FALSE)&lt;-3),"",'Total-corrected counts'!F909),"")</f>
        <v/>
      </c>
      <c r="G909" t="str">
        <f>IFERROR(IF(OR(HLOOKUP($A909,'Z-scores'!$C$2:$UD$20,5,FALSE)&gt;3,HLOOKUP($A909,'Z-scores'!$C$2:$UD$20,5,FALSE)&lt;-3),"",'Total-corrected counts'!G909),"")</f>
        <v/>
      </c>
      <c r="H909" t="str">
        <f>IFERROR(IF(OR(HLOOKUP($A909,'Z-scores'!$C$2:$UD$20,6,FALSE)&gt;3,HLOOKUP($A909,'Z-scores'!$C$2:$UD$20,6,FALSE)&lt;-3),"",'Total-corrected counts'!H909),"")</f>
        <v/>
      </c>
      <c r="I909" t="str">
        <f>IFERROR(IF(OR(HLOOKUP($A909,'Z-scores'!$C$2:$UD$20,7,FALSE)&gt;3,HLOOKUP($A909,'Z-scores'!$C$2:$UD$20,7,FALSE)&lt;-3),"",'Total-corrected counts'!I909),"")</f>
        <v/>
      </c>
      <c r="J909" t="str">
        <f>IFERROR(IF(OR(HLOOKUP($A909,'Z-scores'!$C$2:$UD$20,8,FALSE)&gt;3,HLOOKUP($A909,'Z-scores'!$C$2:$UD$20,8,FALSE)&lt;-3),"",'Total-corrected counts'!J909),"")</f>
        <v/>
      </c>
      <c r="K909" t="str">
        <f>IFERROR(IF(OR(HLOOKUP($A909,'Z-scores'!$C$2:$UD$20,9,FALSE)&gt;3,HLOOKUP($A909,'Z-scores'!$C$2:$UD$20,9,FALSE)&lt;-3),"",'Total-corrected counts'!K909),"")</f>
        <v/>
      </c>
      <c r="L909" t="str">
        <f>IFERROR(IF(OR(HLOOKUP($A909,'Z-scores'!$C$2:$UD$20,10,FALSE)&gt;3,HLOOKUP($A909,'Z-scores'!$C$2:$UD$20,10,FALSE)&lt;-3),"",'Total-corrected counts'!L909),"")</f>
        <v/>
      </c>
      <c r="M909" t="str">
        <f>IFERROR(IF(OR(HLOOKUP($A909,'Z-scores'!$C$2:$UD$20,11,FALSE)&gt;3,HLOOKUP($A909,'Z-scores'!$C$2:$UD$20,11,FALSE)&lt;-3),"",'Total-corrected counts'!M909),"")</f>
        <v/>
      </c>
      <c r="N909" t="str">
        <f>IFERROR(IF(OR(HLOOKUP($A909,'Z-scores'!$C$2:$UD$20,12,FALSE)&gt;3,HLOOKUP($A909,'Z-scores'!$C$2:$UD$20,12,FALSE)&lt;-3),"",'Total-corrected counts'!N909),"")</f>
        <v/>
      </c>
      <c r="O909" t="str">
        <f>IFERROR(IF(OR(HLOOKUP($A909,'Z-scores'!$C$2:$UD$20,13,FALSE)&gt;3,HLOOKUP($A909,'Z-scores'!$C$2:$UD$20,13,FALSE)&lt;-3),"",'Total-corrected counts'!O909),"")</f>
        <v/>
      </c>
      <c r="P909" t="str">
        <f>IFERROR(IF(OR(HLOOKUP($A909,'Z-scores'!$C$2:$UD$20,14,FALSE)&gt;3,HLOOKUP($A909,'Z-scores'!$C$2:$UD$20,14,FALSE)&lt;-3),"",'Total-corrected counts'!P909),"")</f>
        <v/>
      </c>
      <c r="Q909" t="str">
        <f>IFERROR(IF(OR(HLOOKUP($A909,'Z-scores'!$C$2:$UD$20,15,FALSE)&gt;3,HLOOKUP($A909,'Z-scores'!$C$2:$UD$20,15,FALSE)&lt;-3),"",'Total-corrected counts'!Q909),"")</f>
        <v/>
      </c>
      <c r="R909" t="str">
        <f>IFERROR(IF(OR(HLOOKUP($A909,'Z-scores'!$C$2:$UD$20,16,FALSE)&gt;3,HLOOKUP($A909,'Z-scores'!$C$2:$UD$20,16,FALSE)&lt;-3),"",'Total-corrected counts'!R909),"")</f>
        <v/>
      </c>
      <c r="S909" t="str">
        <f>IFERROR(IF(OR(HLOOKUP($A909,'Z-scores'!$C$2:$UD$20,17,FALSE)&gt;3,HLOOKUP($A909,'Z-scores'!$C$2:$UD$20,17,FALSE)&lt;-3),"",'Total-corrected counts'!S909),"")</f>
        <v/>
      </c>
      <c r="T909" t="str">
        <f>IFERROR(IF(OR(HLOOKUP($A909,'Z-scores'!$C$2:$UD$20,18,FALSE)&gt;3,HLOOKUP($A909,'Z-scores'!$C$2:$UD$20,18,FALSE)&lt;-3),"",'Total-corrected counts'!T909),"")</f>
        <v/>
      </c>
      <c r="U909" t="str">
        <f>IFERROR(IF(OR(HLOOKUP($A909,'Z-scores'!$C$2:$UD$20,19,FALSE)&gt;3,HLOOKUP($A909,'Z-scores'!$C$2:$UD$20,19,FALSE)&lt;-3),"",'Total-corrected counts'!U909),"")</f>
        <v/>
      </c>
      <c r="V909">
        <f t="shared" si="56"/>
        <v>1</v>
      </c>
      <c r="W909" s="10">
        <f>SUMIFS(Tabel132[Cluster],Tabel132[ID],A909)</f>
        <v>0</v>
      </c>
      <c r="X909" t="str">
        <f t="shared" si="57"/>
        <v/>
      </c>
      <c r="Y909" t="str">
        <f t="shared" si="58"/>
        <v/>
      </c>
      <c r="Z909" t="str">
        <f t="shared" si="59"/>
        <v/>
      </c>
    </row>
    <row r="910" spans="1:26" x14ac:dyDescent="0.25">
      <c r="A910">
        <v>918</v>
      </c>
      <c r="B910" t="s">
        <v>445</v>
      </c>
      <c r="C910">
        <v>41350</v>
      </c>
      <c r="D910">
        <v>909</v>
      </c>
      <c r="E910" t="str">
        <f>IFERROR(IF(OR(HLOOKUP($A910,'Z-scores'!$C$2:$UD$20,3,FALSE)&gt;3,HLOOKUP(A910,'Z-scores'!$C$2:$UD$20,3,FALSE)&lt;-3),"",'Total-corrected counts'!E910),"")</f>
        <v/>
      </c>
      <c r="F910">
        <f>IFERROR(IF(OR(HLOOKUP($A910,'Z-scores'!$C$2:$UD$20,4,FALSE)&gt;3,HLOOKUP($A910,'Z-scores'!$C$2:$UD$20,4,FALSE)&lt;-3),"",'Total-corrected counts'!F910),"")</f>
        <v>193.18036401578914</v>
      </c>
      <c r="G910">
        <f>IFERROR(IF(OR(HLOOKUP($A910,'Z-scores'!$C$2:$UD$20,5,FALSE)&gt;3,HLOOKUP($A910,'Z-scores'!$C$2:$UD$20,5,FALSE)&lt;-3),"",'Total-corrected counts'!G910),"")</f>
        <v>257.75511601951723</v>
      </c>
      <c r="H910">
        <f>IFERROR(IF(OR(HLOOKUP($A910,'Z-scores'!$C$2:$UD$20,6,FALSE)&gt;3,HLOOKUP($A910,'Z-scores'!$C$2:$UD$20,6,FALSE)&lt;-3),"",'Total-corrected counts'!H910),"")</f>
        <v>212.25030556309815</v>
      </c>
      <c r="I910">
        <f>IFERROR(IF(OR(HLOOKUP($A910,'Z-scores'!$C$2:$UD$20,7,FALSE)&gt;3,HLOOKUP($A910,'Z-scores'!$C$2:$UD$20,7,FALSE)&lt;-3),"",'Total-corrected counts'!I910),"")</f>
        <v>231.32074658523146</v>
      </c>
      <c r="J910">
        <f>IFERROR(IF(OR(HLOOKUP($A910,'Z-scores'!$C$2:$UD$20,8,FALSE)&gt;3,HLOOKUP($A910,'Z-scores'!$C$2:$UD$20,8,FALSE)&lt;-3),"",'Total-corrected counts'!J910),"")</f>
        <v>72.082813137917356</v>
      </c>
      <c r="K910">
        <f>IFERROR(IF(OR(HLOOKUP($A910,'Z-scores'!$C$2:$UD$20,9,FALSE)&gt;3,HLOOKUP($A910,'Z-scores'!$C$2:$UD$20,9,FALSE)&lt;-3),"",'Total-corrected counts'!K910),"")</f>
        <v>112.94275043201962</v>
      </c>
      <c r="L910">
        <f>IFERROR(IF(OR(HLOOKUP($A910,'Z-scores'!$C$2:$UD$20,10,FALSE)&gt;3,HLOOKUP($A910,'Z-scores'!$C$2:$UD$20,10,FALSE)&lt;-3),"",'Total-corrected counts'!L910),"")</f>
        <v>175.25493149790887</v>
      </c>
      <c r="M910">
        <f>IFERROR(IF(OR(HLOOKUP($A910,'Z-scores'!$C$2:$UD$20,11,FALSE)&gt;3,HLOOKUP($A910,'Z-scores'!$C$2:$UD$20,11,FALSE)&lt;-3),"",'Total-corrected counts'!M910),"")</f>
        <v>195.64061473359058</v>
      </c>
      <c r="N910">
        <f>IFERROR(IF(OR(HLOOKUP($A910,'Z-scores'!$C$2:$UD$20,12,FALSE)&gt;3,HLOOKUP($A910,'Z-scores'!$C$2:$UD$20,12,FALSE)&lt;-3),"",'Total-corrected counts'!N910),"")</f>
        <v>168.22656013020443</v>
      </c>
      <c r="O910">
        <f>IFERROR(IF(OR(HLOOKUP($A910,'Z-scores'!$C$2:$UD$20,13,FALSE)&gt;3,HLOOKUP($A910,'Z-scores'!$C$2:$UD$20,13,FALSE)&lt;-3),"",'Total-corrected counts'!O910),"")</f>
        <v>172.05979403439446</v>
      </c>
      <c r="P910">
        <f>IFERROR(IF(OR(HLOOKUP($A910,'Z-scores'!$C$2:$UD$20,14,FALSE)&gt;3,HLOOKUP($A910,'Z-scores'!$C$2:$UD$20,14,FALSE)&lt;-3),"",'Total-corrected counts'!P910),"")</f>
        <v>151.79184639692562</v>
      </c>
      <c r="Q910">
        <f>IFERROR(IF(OR(HLOOKUP($A910,'Z-scores'!$C$2:$UD$20,15,FALSE)&gt;3,HLOOKUP($A910,'Z-scores'!$C$2:$UD$20,15,FALSE)&lt;-3),"",'Total-corrected counts'!Q910),"")</f>
        <v>210.30142521705892</v>
      </c>
      <c r="R910">
        <f>IFERROR(IF(OR(HLOOKUP($A910,'Z-scores'!$C$2:$UD$20,16,FALSE)&gt;3,HLOOKUP($A910,'Z-scores'!$C$2:$UD$20,16,FALSE)&lt;-3),"",'Total-corrected counts'!R910),"")</f>
        <v>151.77979328072189</v>
      </c>
      <c r="S910">
        <f>IFERROR(IF(OR(HLOOKUP($A910,'Z-scores'!$C$2:$UD$20,17,FALSE)&gt;3,HLOOKUP($A910,'Z-scores'!$C$2:$UD$20,17,FALSE)&lt;-3),"",'Total-corrected counts'!S910),"")</f>
        <v>223.30031734864596</v>
      </c>
      <c r="T910">
        <f>IFERROR(IF(OR(HLOOKUP($A910,'Z-scores'!$C$2:$UD$20,18,FALSE)&gt;3,HLOOKUP($A910,'Z-scores'!$C$2:$UD$20,18,FALSE)&lt;-3),"",'Total-corrected counts'!T910),"")</f>
        <v>122.60246081205767</v>
      </c>
      <c r="U910">
        <f>IFERROR(IF(OR(HLOOKUP($A910,'Z-scores'!$C$2:$UD$20,19,FALSE)&gt;3,HLOOKUP($A910,'Z-scores'!$C$2:$UD$20,19,FALSE)&lt;-3),"",'Total-corrected counts'!U910),"")</f>
        <v>93.433083235333683</v>
      </c>
      <c r="V910">
        <f t="shared" si="56"/>
        <v>1</v>
      </c>
      <c r="W910" s="10">
        <f>SUMIFS(Tabel132[Cluster],Tabel132[ID],A910)</f>
        <v>54</v>
      </c>
      <c r="X910">
        <f t="shared" si="57"/>
        <v>0.46947014332988291</v>
      </c>
      <c r="Y910">
        <f t="shared" si="58"/>
        <v>181.30345524813407</v>
      </c>
      <c r="Z910">
        <f t="shared" si="59"/>
        <v>161.68691005691781</v>
      </c>
    </row>
    <row r="911" spans="1:26" x14ac:dyDescent="0.25">
      <c r="A911">
        <v>919</v>
      </c>
      <c r="B911" t="s">
        <v>446</v>
      </c>
      <c r="C911">
        <v>19300</v>
      </c>
      <c r="D911">
        <v>39</v>
      </c>
      <c r="E911" t="str">
        <f>IFERROR(IF(OR(HLOOKUP($A911,'Z-scores'!$C$2:$UD$20,3,FALSE)&gt;3,HLOOKUP(A911,'Z-scores'!$C$2:$UD$20,3,FALSE)&lt;-3),"",'Total-corrected counts'!E911),"")</f>
        <v/>
      </c>
      <c r="F911">
        <f>IFERROR(IF(OR(HLOOKUP($A911,'Z-scores'!$C$2:$UD$20,4,FALSE)&gt;3,HLOOKUP($A911,'Z-scores'!$C$2:$UD$20,4,FALSE)&lt;-3),"",'Total-corrected counts'!F911),"")</f>
        <v>16.627456384713568</v>
      </c>
      <c r="G911">
        <f>IFERROR(IF(OR(HLOOKUP($A911,'Z-scores'!$C$2:$UD$20,5,FALSE)&gt;3,HLOOKUP($A911,'Z-scores'!$C$2:$UD$20,5,FALSE)&lt;-3),"",'Total-corrected counts'!G911),"")</f>
        <v>0.32233239722632973</v>
      </c>
      <c r="H911">
        <f>IFERROR(IF(OR(HLOOKUP($A911,'Z-scores'!$C$2:$UD$20,6,FALSE)&gt;3,HLOOKUP($A911,'Z-scores'!$C$2:$UD$20,6,FALSE)&lt;-3),"",'Total-corrected counts'!H911),"")</f>
        <v>8.7812307823322744</v>
      </c>
      <c r="I911">
        <f>IFERROR(IF(OR(HLOOKUP($A911,'Z-scores'!$C$2:$UD$20,7,FALSE)&gt;3,HLOOKUP($A911,'Z-scores'!$C$2:$UD$20,7,FALSE)&lt;-3),"",'Total-corrected counts'!I911),"")</f>
        <v>0.45561031772662769</v>
      </c>
      <c r="J911">
        <f>IFERROR(IF(OR(HLOOKUP($A911,'Z-scores'!$C$2:$UD$20,8,FALSE)&gt;3,HLOOKUP($A911,'Z-scores'!$C$2:$UD$20,8,FALSE)&lt;-3),"",'Total-corrected counts'!J911),"")</f>
        <v>2.5886501742531376</v>
      </c>
      <c r="K911">
        <f>IFERROR(IF(OR(HLOOKUP($A911,'Z-scores'!$C$2:$UD$20,9,FALSE)&gt;3,HLOOKUP($A911,'Z-scores'!$C$2:$UD$20,9,FALSE)&lt;-3),"",'Total-corrected counts'!K911),"")</f>
        <v>5.81526283516361</v>
      </c>
      <c r="L911">
        <f>IFERROR(IF(OR(HLOOKUP($A911,'Z-scores'!$C$2:$UD$20,10,FALSE)&gt;3,HLOOKUP($A911,'Z-scores'!$C$2:$UD$20,10,FALSE)&lt;-3),"",'Total-corrected counts'!L911),"")</f>
        <v>1.49492782894145</v>
      </c>
      <c r="M911">
        <f>IFERROR(IF(OR(HLOOKUP($A911,'Z-scores'!$C$2:$UD$20,11,FALSE)&gt;3,HLOOKUP($A911,'Z-scores'!$C$2:$UD$20,11,FALSE)&lt;-3),"",'Total-corrected counts'!M911),"")</f>
        <v>2.4835207569808131</v>
      </c>
      <c r="N911">
        <f>IFERROR(IF(OR(HLOOKUP($A911,'Z-scores'!$C$2:$UD$20,12,FALSE)&gt;3,HLOOKUP($A911,'Z-scores'!$C$2:$UD$20,12,FALSE)&lt;-3),"",'Total-corrected counts'!N911),"")</f>
        <v>9.3474473679146115</v>
      </c>
      <c r="O911">
        <f>IFERROR(IF(OR(HLOOKUP($A911,'Z-scores'!$C$2:$UD$20,13,FALSE)&gt;3,HLOOKUP($A911,'Z-scores'!$C$2:$UD$20,13,FALSE)&lt;-3),"",'Total-corrected counts'!O911),"")</f>
        <v>2.7292916259881062</v>
      </c>
      <c r="P911">
        <f>IFERROR(IF(OR(HLOOKUP($A911,'Z-scores'!$C$2:$UD$20,14,FALSE)&gt;3,HLOOKUP($A911,'Z-scores'!$C$2:$UD$20,14,FALSE)&lt;-3),"",'Total-corrected counts'!P911),"")</f>
        <v>3.1412283442222129</v>
      </c>
      <c r="Q911">
        <f>IFERROR(IF(OR(HLOOKUP($A911,'Z-scores'!$C$2:$UD$20,15,FALSE)&gt;3,HLOOKUP($A911,'Z-scores'!$C$2:$UD$20,15,FALSE)&lt;-3),"",'Total-corrected counts'!Q911),"")</f>
        <v>0.28278116248410573</v>
      </c>
      <c r="R911">
        <f>IFERROR(IF(OR(HLOOKUP($A911,'Z-scores'!$C$2:$UD$20,16,FALSE)&gt;3,HLOOKUP($A911,'Z-scores'!$C$2:$UD$20,16,FALSE)&lt;-3),"",'Total-corrected counts'!R911),"")</f>
        <v>4.111145170305992</v>
      </c>
      <c r="S911">
        <f>IFERROR(IF(OR(HLOOKUP($A911,'Z-scores'!$C$2:$UD$20,17,FALSE)&gt;3,HLOOKUP($A911,'Z-scores'!$C$2:$UD$20,17,FALSE)&lt;-3),"",'Total-corrected counts'!S911),"")</f>
        <v>5.2819061329824368</v>
      </c>
      <c r="T911">
        <f>IFERROR(IF(OR(HLOOKUP($A911,'Z-scores'!$C$2:$UD$20,18,FALSE)&gt;3,HLOOKUP($A911,'Z-scores'!$C$2:$UD$20,18,FALSE)&lt;-3),"",'Total-corrected counts'!T911),"")</f>
        <v>12.594436798435748</v>
      </c>
      <c r="U911">
        <f>IFERROR(IF(OR(HLOOKUP($A911,'Z-scores'!$C$2:$UD$20,19,FALSE)&gt;3,HLOOKUP($A911,'Z-scores'!$C$2:$UD$20,19,FALSE)&lt;-3),"",'Total-corrected counts'!U911),"")</f>
        <v>12.944632729134753</v>
      </c>
      <c r="V911">
        <f t="shared" si="56"/>
        <v>1</v>
      </c>
      <c r="W911" s="10">
        <f>SUMIFS(Tabel132[Cluster],Tabel132[ID],A911)</f>
        <v>23</v>
      </c>
      <c r="X911">
        <f t="shared" si="57"/>
        <v>0.57552395746672513</v>
      </c>
      <c r="Y911">
        <f t="shared" si="58"/>
        <v>4.8211239346672263</v>
      </c>
      <c r="Z911">
        <f t="shared" si="59"/>
        <v>6.3041086664334962</v>
      </c>
    </row>
    <row r="912" spans="1:26" x14ac:dyDescent="0.25">
      <c r="A912">
        <v>920</v>
      </c>
      <c r="B912" t="s">
        <v>447</v>
      </c>
      <c r="C912">
        <v>55400</v>
      </c>
      <c r="D912">
        <v>645</v>
      </c>
      <c r="E912">
        <f>IFERROR(IF(OR(HLOOKUP($A912,'Z-scores'!$C$2:$UD$20,3,FALSE)&gt;3,HLOOKUP(A912,'Z-scores'!$C$2:$UD$20,3,FALSE)&lt;-3),"",'Total-corrected counts'!E912),"")</f>
        <v>10.65964665335285</v>
      </c>
      <c r="F912">
        <f>IFERROR(IF(OR(HLOOKUP($A912,'Z-scores'!$C$2:$UD$20,4,FALSE)&gt;3,HLOOKUP($A912,'Z-scores'!$C$2:$UD$20,4,FALSE)&lt;-3),"",'Total-corrected counts'!F912),"")</f>
        <v>5.2171002766047501</v>
      </c>
      <c r="G912">
        <f>IFERROR(IF(OR(HLOOKUP($A912,'Z-scores'!$C$2:$UD$20,5,FALSE)&gt;3,HLOOKUP($A912,'Z-scores'!$C$2:$UD$20,5,FALSE)&lt;-3),"",'Total-corrected counts'!G912),"")</f>
        <v>23.268369924775676</v>
      </c>
      <c r="H912">
        <f>IFERROR(IF(OR(HLOOKUP($A912,'Z-scores'!$C$2:$UD$20,6,FALSE)&gt;3,HLOOKUP($A912,'Z-scores'!$C$2:$UD$20,6,FALSE)&lt;-3),"",'Total-corrected counts'!H912),"")</f>
        <v>14.658652339346405</v>
      </c>
      <c r="I912">
        <f>IFERROR(IF(OR(HLOOKUP($A912,'Z-scores'!$C$2:$UD$20,7,FALSE)&gt;3,HLOOKUP($A912,'Z-scores'!$C$2:$UD$20,7,FALSE)&lt;-3),"",'Total-corrected counts'!I912),"")</f>
        <v>19.726695378325878</v>
      </c>
      <c r="J912">
        <f>IFERROR(IF(OR(HLOOKUP($A912,'Z-scores'!$C$2:$UD$20,8,FALSE)&gt;3,HLOOKUP($A912,'Z-scores'!$C$2:$UD$20,8,FALSE)&lt;-3),"",'Total-corrected counts'!J912),"")</f>
        <v>53.868577435648625</v>
      </c>
      <c r="K912">
        <f>IFERROR(IF(OR(HLOOKUP($A912,'Z-scores'!$C$2:$UD$20,9,FALSE)&gt;3,HLOOKUP($A912,'Z-scores'!$C$2:$UD$20,9,FALSE)&lt;-3),"",'Total-corrected counts'!K912),"")</f>
        <v>62.826244495233851</v>
      </c>
      <c r="L912">
        <f>IFERROR(IF(OR(HLOOKUP($A912,'Z-scores'!$C$2:$UD$20,10,FALSE)&gt;3,HLOOKUP($A912,'Z-scores'!$C$2:$UD$20,10,FALSE)&lt;-3),"",'Total-corrected counts'!L912),"")</f>
        <v>20.241058214870957</v>
      </c>
      <c r="M912">
        <f>IFERROR(IF(OR(HLOOKUP($A912,'Z-scores'!$C$2:$UD$20,11,FALSE)&gt;3,HLOOKUP($A912,'Z-scores'!$C$2:$UD$20,11,FALSE)&lt;-3),"",'Total-corrected counts'!M912),"")</f>
        <v>15.320420254102418</v>
      </c>
      <c r="N912">
        <f>IFERROR(IF(OR(HLOOKUP($A912,'Z-scores'!$C$2:$UD$20,12,FALSE)&gt;3,HLOOKUP($A912,'Z-scores'!$C$2:$UD$20,12,FALSE)&lt;-3),"",'Total-corrected counts'!N912),"")</f>
        <v>38.067937614036566</v>
      </c>
      <c r="O912">
        <f>IFERROR(IF(OR(HLOOKUP($A912,'Z-scores'!$C$2:$UD$20,13,FALSE)&gt;3,HLOOKUP($A912,'Z-scores'!$C$2:$UD$20,13,FALSE)&lt;-3),"",'Total-corrected counts'!O912),"")</f>
        <v>30.688545422176993</v>
      </c>
      <c r="P912">
        <f>IFERROR(IF(OR(HLOOKUP($A912,'Z-scores'!$C$2:$UD$20,14,FALSE)&gt;3,HLOOKUP($A912,'Z-scores'!$C$2:$UD$20,14,FALSE)&lt;-3),"",'Total-corrected counts'!P912),"")</f>
        <v>11.992226848826569</v>
      </c>
      <c r="Q912">
        <f>IFERROR(IF(OR(HLOOKUP($A912,'Z-scores'!$C$2:$UD$20,15,FALSE)&gt;3,HLOOKUP($A912,'Z-scores'!$C$2:$UD$20,15,FALSE)&lt;-3),"",'Total-corrected counts'!Q912),"")</f>
        <v>2.1647385541886717</v>
      </c>
      <c r="R912">
        <f>IFERROR(IF(OR(HLOOKUP($A912,'Z-scores'!$C$2:$UD$20,16,FALSE)&gt;3,HLOOKUP($A912,'Z-scores'!$C$2:$UD$20,16,FALSE)&lt;-3),"",'Total-corrected counts'!R912),"")</f>
        <v>42.590021457292771</v>
      </c>
      <c r="S912">
        <f>IFERROR(IF(OR(HLOOKUP($A912,'Z-scores'!$C$2:$UD$20,17,FALSE)&gt;3,HLOOKUP($A912,'Z-scores'!$C$2:$UD$20,17,FALSE)&lt;-3),"",'Total-corrected counts'!S912),"")</f>
        <v>4.8150572866962191</v>
      </c>
      <c r="T912">
        <f>IFERROR(IF(OR(HLOOKUP($A912,'Z-scores'!$C$2:$UD$20,18,FALSE)&gt;3,HLOOKUP($A912,'Z-scores'!$C$2:$UD$20,18,FALSE)&lt;-3),"",'Total-corrected counts'!T912),"")</f>
        <v>9.5961704664752592</v>
      </c>
      <c r="U912">
        <f>IFERROR(IF(OR(HLOOKUP($A912,'Z-scores'!$C$2:$UD$20,19,FALSE)&gt;3,HLOOKUP($A912,'Z-scores'!$C$2:$UD$20,19,FALSE)&lt;-3),"",'Total-corrected counts'!U912),"")</f>
        <v>44.865758560685293</v>
      </c>
      <c r="V912">
        <f t="shared" si="56"/>
        <v>1</v>
      </c>
      <c r="W912" s="10">
        <f>SUMIFS(Tabel132[Cluster],Tabel132[ID],A912)</f>
        <v>0</v>
      </c>
      <c r="X912">
        <f t="shared" si="57"/>
        <v>0.83092794780298918</v>
      </c>
      <c r="Y912">
        <f t="shared" si="58"/>
        <v>25.087418330251268</v>
      </c>
      <c r="Z912">
        <f t="shared" si="59"/>
        <v>23.097557026297292</v>
      </c>
    </row>
    <row r="913" spans="1:26" x14ac:dyDescent="0.25">
      <c r="A913">
        <v>921</v>
      </c>
      <c r="B913" t="s">
        <v>1068</v>
      </c>
      <c r="C913">
        <v>3200</v>
      </c>
      <c r="D913">
        <v>322</v>
      </c>
      <c r="E913" t="str">
        <f>IFERROR(IF(OR(HLOOKUP($A913,'Z-scores'!$C$2:$UD$20,3,FALSE)&gt;3,HLOOKUP(A913,'Z-scores'!$C$2:$UD$20,3,FALSE)&lt;-3),"",'Total-corrected counts'!E913),"")</f>
        <v/>
      </c>
      <c r="F913" t="str">
        <f>IFERROR(IF(OR(HLOOKUP($A913,'Z-scores'!$C$2:$UD$20,4,FALSE)&gt;3,HLOOKUP($A913,'Z-scores'!$C$2:$UD$20,4,FALSE)&lt;-3),"",'Total-corrected counts'!F913),"")</f>
        <v/>
      </c>
      <c r="G913" t="str">
        <f>IFERROR(IF(OR(HLOOKUP($A913,'Z-scores'!$C$2:$UD$20,5,FALSE)&gt;3,HLOOKUP($A913,'Z-scores'!$C$2:$UD$20,5,FALSE)&lt;-3),"",'Total-corrected counts'!G913),"")</f>
        <v/>
      </c>
      <c r="H913" t="str">
        <f>IFERROR(IF(OR(HLOOKUP($A913,'Z-scores'!$C$2:$UD$20,6,FALSE)&gt;3,HLOOKUP($A913,'Z-scores'!$C$2:$UD$20,6,FALSE)&lt;-3),"",'Total-corrected counts'!H913),"")</f>
        <v/>
      </c>
      <c r="I913" t="str">
        <f>IFERROR(IF(OR(HLOOKUP($A913,'Z-scores'!$C$2:$UD$20,7,FALSE)&gt;3,HLOOKUP($A913,'Z-scores'!$C$2:$UD$20,7,FALSE)&lt;-3),"",'Total-corrected counts'!I913),"")</f>
        <v/>
      </c>
      <c r="J913" t="str">
        <f>IFERROR(IF(OR(HLOOKUP($A913,'Z-scores'!$C$2:$UD$20,8,FALSE)&gt;3,HLOOKUP($A913,'Z-scores'!$C$2:$UD$20,8,FALSE)&lt;-3),"",'Total-corrected counts'!J913),"")</f>
        <v/>
      </c>
      <c r="K913" t="str">
        <f>IFERROR(IF(OR(HLOOKUP($A913,'Z-scores'!$C$2:$UD$20,9,FALSE)&gt;3,HLOOKUP($A913,'Z-scores'!$C$2:$UD$20,9,FALSE)&lt;-3),"",'Total-corrected counts'!K913),"")</f>
        <v/>
      </c>
      <c r="L913" t="str">
        <f>IFERROR(IF(OR(HLOOKUP($A913,'Z-scores'!$C$2:$UD$20,10,FALSE)&gt;3,HLOOKUP($A913,'Z-scores'!$C$2:$UD$20,10,FALSE)&lt;-3),"",'Total-corrected counts'!L913),"")</f>
        <v/>
      </c>
      <c r="M913" t="str">
        <f>IFERROR(IF(OR(HLOOKUP($A913,'Z-scores'!$C$2:$UD$20,11,FALSE)&gt;3,HLOOKUP($A913,'Z-scores'!$C$2:$UD$20,11,FALSE)&lt;-3),"",'Total-corrected counts'!M913),"")</f>
        <v/>
      </c>
      <c r="N913" t="str">
        <f>IFERROR(IF(OR(HLOOKUP($A913,'Z-scores'!$C$2:$UD$20,12,FALSE)&gt;3,HLOOKUP($A913,'Z-scores'!$C$2:$UD$20,12,FALSE)&lt;-3),"",'Total-corrected counts'!N913),"")</f>
        <v/>
      </c>
      <c r="O913" t="str">
        <f>IFERROR(IF(OR(HLOOKUP($A913,'Z-scores'!$C$2:$UD$20,13,FALSE)&gt;3,HLOOKUP($A913,'Z-scores'!$C$2:$UD$20,13,FALSE)&lt;-3),"",'Total-corrected counts'!O913),"")</f>
        <v/>
      </c>
      <c r="P913" t="str">
        <f>IFERROR(IF(OR(HLOOKUP($A913,'Z-scores'!$C$2:$UD$20,14,FALSE)&gt;3,HLOOKUP($A913,'Z-scores'!$C$2:$UD$20,14,FALSE)&lt;-3),"",'Total-corrected counts'!P913),"")</f>
        <v/>
      </c>
      <c r="Q913" t="str">
        <f>IFERROR(IF(OR(HLOOKUP($A913,'Z-scores'!$C$2:$UD$20,15,FALSE)&gt;3,HLOOKUP($A913,'Z-scores'!$C$2:$UD$20,15,FALSE)&lt;-3),"",'Total-corrected counts'!Q913),"")</f>
        <v/>
      </c>
      <c r="R913" t="str">
        <f>IFERROR(IF(OR(HLOOKUP($A913,'Z-scores'!$C$2:$UD$20,16,FALSE)&gt;3,HLOOKUP($A913,'Z-scores'!$C$2:$UD$20,16,FALSE)&lt;-3),"",'Total-corrected counts'!R913),"")</f>
        <v/>
      </c>
      <c r="S913" t="str">
        <f>IFERROR(IF(OR(HLOOKUP($A913,'Z-scores'!$C$2:$UD$20,17,FALSE)&gt;3,HLOOKUP($A913,'Z-scores'!$C$2:$UD$20,17,FALSE)&lt;-3),"",'Total-corrected counts'!S913),"")</f>
        <v/>
      </c>
      <c r="T913" t="str">
        <f>IFERROR(IF(OR(HLOOKUP($A913,'Z-scores'!$C$2:$UD$20,18,FALSE)&gt;3,HLOOKUP($A913,'Z-scores'!$C$2:$UD$20,18,FALSE)&lt;-3),"",'Total-corrected counts'!T913),"")</f>
        <v/>
      </c>
      <c r="U913" t="str">
        <f>IFERROR(IF(OR(HLOOKUP($A913,'Z-scores'!$C$2:$UD$20,19,FALSE)&gt;3,HLOOKUP($A913,'Z-scores'!$C$2:$UD$20,19,FALSE)&lt;-3),"",'Total-corrected counts'!U913),"")</f>
        <v/>
      </c>
      <c r="V913">
        <f t="shared" si="56"/>
        <v>1</v>
      </c>
      <c r="W913" s="10">
        <f>SUMIFS(Tabel132[Cluster],Tabel132[ID],A913)</f>
        <v>0</v>
      </c>
      <c r="X913" t="str">
        <f t="shared" si="57"/>
        <v/>
      </c>
      <c r="Y913" t="str">
        <f t="shared" si="58"/>
        <v/>
      </c>
      <c r="Z913" t="str">
        <f t="shared" si="59"/>
        <v/>
      </c>
    </row>
    <row r="914" spans="1:26" x14ac:dyDescent="0.25">
      <c r="A914">
        <v>922</v>
      </c>
      <c r="B914" t="s">
        <v>1069</v>
      </c>
      <c r="C914">
        <v>28700</v>
      </c>
      <c r="D914">
        <v>315</v>
      </c>
      <c r="E914" t="str">
        <f>IFERROR(IF(OR(HLOOKUP($A914,'Z-scores'!$C$2:$UD$20,3,FALSE)&gt;3,HLOOKUP(A914,'Z-scores'!$C$2:$UD$20,3,FALSE)&lt;-3),"",'Total-corrected counts'!E914),"")</f>
        <v/>
      </c>
      <c r="F914" t="str">
        <f>IFERROR(IF(OR(HLOOKUP($A914,'Z-scores'!$C$2:$UD$20,4,FALSE)&gt;3,HLOOKUP($A914,'Z-scores'!$C$2:$UD$20,4,FALSE)&lt;-3),"",'Total-corrected counts'!F914),"")</f>
        <v/>
      </c>
      <c r="G914" t="str">
        <f>IFERROR(IF(OR(HLOOKUP($A914,'Z-scores'!$C$2:$UD$20,5,FALSE)&gt;3,HLOOKUP($A914,'Z-scores'!$C$2:$UD$20,5,FALSE)&lt;-3),"",'Total-corrected counts'!G914),"")</f>
        <v/>
      </c>
      <c r="H914" t="str">
        <f>IFERROR(IF(OR(HLOOKUP($A914,'Z-scores'!$C$2:$UD$20,6,FALSE)&gt;3,HLOOKUP($A914,'Z-scores'!$C$2:$UD$20,6,FALSE)&lt;-3),"",'Total-corrected counts'!H914),"")</f>
        <v/>
      </c>
      <c r="I914" t="str">
        <f>IFERROR(IF(OR(HLOOKUP($A914,'Z-scores'!$C$2:$UD$20,7,FALSE)&gt;3,HLOOKUP($A914,'Z-scores'!$C$2:$UD$20,7,FALSE)&lt;-3),"",'Total-corrected counts'!I914),"")</f>
        <v/>
      </c>
      <c r="J914" t="str">
        <f>IFERROR(IF(OR(HLOOKUP($A914,'Z-scores'!$C$2:$UD$20,8,FALSE)&gt;3,HLOOKUP($A914,'Z-scores'!$C$2:$UD$20,8,FALSE)&lt;-3),"",'Total-corrected counts'!J914),"")</f>
        <v/>
      </c>
      <c r="K914" t="str">
        <f>IFERROR(IF(OR(HLOOKUP($A914,'Z-scores'!$C$2:$UD$20,9,FALSE)&gt;3,HLOOKUP($A914,'Z-scores'!$C$2:$UD$20,9,FALSE)&lt;-3),"",'Total-corrected counts'!K914),"")</f>
        <v/>
      </c>
      <c r="L914" t="str">
        <f>IFERROR(IF(OR(HLOOKUP($A914,'Z-scores'!$C$2:$UD$20,10,FALSE)&gt;3,HLOOKUP($A914,'Z-scores'!$C$2:$UD$20,10,FALSE)&lt;-3),"",'Total-corrected counts'!L914),"")</f>
        <v/>
      </c>
      <c r="M914" t="str">
        <f>IFERROR(IF(OR(HLOOKUP($A914,'Z-scores'!$C$2:$UD$20,11,FALSE)&gt;3,HLOOKUP($A914,'Z-scores'!$C$2:$UD$20,11,FALSE)&lt;-3),"",'Total-corrected counts'!M914),"")</f>
        <v/>
      </c>
      <c r="N914" t="str">
        <f>IFERROR(IF(OR(HLOOKUP($A914,'Z-scores'!$C$2:$UD$20,12,FALSE)&gt;3,HLOOKUP($A914,'Z-scores'!$C$2:$UD$20,12,FALSE)&lt;-3),"",'Total-corrected counts'!N914),"")</f>
        <v/>
      </c>
      <c r="O914" t="str">
        <f>IFERROR(IF(OR(HLOOKUP($A914,'Z-scores'!$C$2:$UD$20,13,FALSE)&gt;3,HLOOKUP($A914,'Z-scores'!$C$2:$UD$20,13,FALSE)&lt;-3),"",'Total-corrected counts'!O914),"")</f>
        <v/>
      </c>
      <c r="P914" t="str">
        <f>IFERROR(IF(OR(HLOOKUP($A914,'Z-scores'!$C$2:$UD$20,14,FALSE)&gt;3,HLOOKUP($A914,'Z-scores'!$C$2:$UD$20,14,FALSE)&lt;-3),"",'Total-corrected counts'!P914),"")</f>
        <v/>
      </c>
      <c r="Q914" t="str">
        <f>IFERROR(IF(OR(HLOOKUP($A914,'Z-scores'!$C$2:$UD$20,15,FALSE)&gt;3,HLOOKUP($A914,'Z-scores'!$C$2:$UD$20,15,FALSE)&lt;-3),"",'Total-corrected counts'!Q914),"")</f>
        <v/>
      </c>
      <c r="R914" t="str">
        <f>IFERROR(IF(OR(HLOOKUP($A914,'Z-scores'!$C$2:$UD$20,16,FALSE)&gt;3,HLOOKUP($A914,'Z-scores'!$C$2:$UD$20,16,FALSE)&lt;-3),"",'Total-corrected counts'!R914),"")</f>
        <v/>
      </c>
      <c r="S914" t="str">
        <f>IFERROR(IF(OR(HLOOKUP($A914,'Z-scores'!$C$2:$UD$20,17,FALSE)&gt;3,HLOOKUP($A914,'Z-scores'!$C$2:$UD$20,17,FALSE)&lt;-3),"",'Total-corrected counts'!S914),"")</f>
        <v/>
      </c>
      <c r="T914" t="str">
        <f>IFERROR(IF(OR(HLOOKUP($A914,'Z-scores'!$C$2:$UD$20,18,FALSE)&gt;3,HLOOKUP($A914,'Z-scores'!$C$2:$UD$20,18,FALSE)&lt;-3),"",'Total-corrected counts'!T914),"")</f>
        <v/>
      </c>
      <c r="U914" t="str">
        <f>IFERROR(IF(OR(HLOOKUP($A914,'Z-scores'!$C$2:$UD$20,19,FALSE)&gt;3,HLOOKUP($A914,'Z-scores'!$C$2:$UD$20,19,FALSE)&lt;-3),"",'Total-corrected counts'!U914),"")</f>
        <v/>
      </c>
      <c r="V914">
        <f t="shared" si="56"/>
        <v>1</v>
      </c>
      <c r="W914" s="10">
        <f>SUMIFS(Tabel132[Cluster],Tabel132[ID],A914)</f>
        <v>37</v>
      </c>
      <c r="X914" t="str">
        <f t="shared" si="57"/>
        <v/>
      </c>
      <c r="Y914" t="str">
        <f t="shared" si="58"/>
        <v/>
      </c>
      <c r="Z914" t="str">
        <f t="shared" si="59"/>
        <v/>
      </c>
    </row>
    <row r="915" spans="1:26" x14ac:dyDescent="0.25">
      <c r="A915">
        <v>923</v>
      </c>
      <c r="B915" t="s">
        <v>1070</v>
      </c>
      <c r="C915">
        <v>86500</v>
      </c>
      <c r="D915">
        <v>890</v>
      </c>
      <c r="E915" t="str">
        <f>IFERROR(IF(OR(HLOOKUP($A915,'Z-scores'!$C$2:$UD$20,3,FALSE)&gt;3,HLOOKUP(A915,'Z-scores'!$C$2:$UD$20,3,FALSE)&lt;-3),"",'Total-corrected counts'!E915),"")</f>
        <v/>
      </c>
      <c r="F915" t="str">
        <f>IFERROR(IF(OR(HLOOKUP($A915,'Z-scores'!$C$2:$UD$20,4,FALSE)&gt;3,HLOOKUP($A915,'Z-scores'!$C$2:$UD$20,4,FALSE)&lt;-3),"",'Total-corrected counts'!F915),"")</f>
        <v/>
      </c>
      <c r="G915" t="str">
        <f>IFERROR(IF(OR(HLOOKUP($A915,'Z-scores'!$C$2:$UD$20,5,FALSE)&gt;3,HLOOKUP($A915,'Z-scores'!$C$2:$UD$20,5,FALSE)&lt;-3),"",'Total-corrected counts'!G915),"")</f>
        <v/>
      </c>
      <c r="H915" t="str">
        <f>IFERROR(IF(OR(HLOOKUP($A915,'Z-scores'!$C$2:$UD$20,6,FALSE)&gt;3,HLOOKUP($A915,'Z-scores'!$C$2:$UD$20,6,FALSE)&lt;-3),"",'Total-corrected counts'!H915),"")</f>
        <v/>
      </c>
      <c r="I915" t="str">
        <f>IFERROR(IF(OR(HLOOKUP($A915,'Z-scores'!$C$2:$UD$20,7,FALSE)&gt;3,HLOOKUP($A915,'Z-scores'!$C$2:$UD$20,7,FALSE)&lt;-3),"",'Total-corrected counts'!I915),"")</f>
        <v/>
      </c>
      <c r="J915" t="str">
        <f>IFERROR(IF(OR(HLOOKUP($A915,'Z-scores'!$C$2:$UD$20,8,FALSE)&gt;3,HLOOKUP($A915,'Z-scores'!$C$2:$UD$20,8,FALSE)&lt;-3),"",'Total-corrected counts'!J915),"")</f>
        <v/>
      </c>
      <c r="K915" t="str">
        <f>IFERROR(IF(OR(HLOOKUP($A915,'Z-scores'!$C$2:$UD$20,9,FALSE)&gt;3,HLOOKUP($A915,'Z-scores'!$C$2:$UD$20,9,FALSE)&lt;-3),"",'Total-corrected counts'!K915),"")</f>
        <v/>
      </c>
      <c r="L915" t="str">
        <f>IFERROR(IF(OR(HLOOKUP($A915,'Z-scores'!$C$2:$UD$20,10,FALSE)&gt;3,HLOOKUP($A915,'Z-scores'!$C$2:$UD$20,10,FALSE)&lt;-3),"",'Total-corrected counts'!L915),"")</f>
        <v/>
      </c>
      <c r="M915" t="str">
        <f>IFERROR(IF(OR(HLOOKUP($A915,'Z-scores'!$C$2:$UD$20,11,FALSE)&gt;3,HLOOKUP($A915,'Z-scores'!$C$2:$UD$20,11,FALSE)&lt;-3),"",'Total-corrected counts'!M915),"")</f>
        <v/>
      </c>
      <c r="N915" t="str">
        <f>IFERROR(IF(OR(HLOOKUP($A915,'Z-scores'!$C$2:$UD$20,12,FALSE)&gt;3,HLOOKUP($A915,'Z-scores'!$C$2:$UD$20,12,FALSE)&lt;-3),"",'Total-corrected counts'!N915),"")</f>
        <v/>
      </c>
      <c r="O915" t="str">
        <f>IFERROR(IF(OR(HLOOKUP($A915,'Z-scores'!$C$2:$UD$20,13,FALSE)&gt;3,HLOOKUP($A915,'Z-scores'!$C$2:$UD$20,13,FALSE)&lt;-3),"",'Total-corrected counts'!O915),"")</f>
        <v/>
      </c>
      <c r="P915" t="str">
        <f>IFERROR(IF(OR(HLOOKUP($A915,'Z-scores'!$C$2:$UD$20,14,FALSE)&gt;3,HLOOKUP($A915,'Z-scores'!$C$2:$UD$20,14,FALSE)&lt;-3),"",'Total-corrected counts'!P915),"")</f>
        <v/>
      </c>
      <c r="Q915" t="str">
        <f>IFERROR(IF(OR(HLOOKUP($A915,'Z-scores'!$C$2:$UD$20,15,FALSE)&gt;3,HLOOKUP($A915,'Z-scores'!$C$2:$UD$20,15,FALSE)&lt;-3),"",'Total-corrected counts'!Q915),"")</f>
        <v/>
      </c>
      <c r="R915" t="str">
        <f>IFERROR(IF(OR(HLOOKUP($A915,'Z-scores'!$C$2:$UD$20,16,FALSE)&gt;3,HLOOKUP($A915,'Z-scores'!$C$2:$UD$20,16,FALSE)&lt;-3),"",'Total-corrected counts'!R915),"")</f>
        <v/>
      </c>
      <c r="S915" t="str">
        <f>IFERROR(IF(OR(HLOOKUP($A915,'Z-scores'!$C$2:$UD$20,17,FALSE)&gt;3,HLOOKUP($A915,'Z-scores'!$C$2:$UD$20,17,FALSE)&lt;-3),"",'Total-corrected counts'!S915),"")</f>
        <v/>
      </c>
      <c r="T915" t="str">
        <f>IFERROR(IF(OR(HLOOKUP($A915,'Z-scores'!$C$2:$UD$20,18,FALSE)&gt;3,HLOOKUP($A915,'Z-scores'!$C$2:$UD$20,18,FALSE)&lt;-3),"",'Total-corrected counts'!T915),"")</f>
        <v/>
      </c>
      <c r="U915" t="str">
        <f>IFERROR(IF(OR(HLOOKUP($A915,'Z-scores'!$C$2:$UD$20,19,FALSE)&gt;3,HLOOKUP($A915,'Z-scores'!$C$2:$UD$20,19,FALSE)&lt;-3),"",'Total-corrected counts'!U915),"")</f>
        <v/>
      </c>
      <c r="V915">
        <f t="shared" si="56"/>
        <v>1</v>
      </c>
      <c r="W915" s="10">
        <f>SUMIFS(Tabel132[Cluster],Tabel132[ID],A915)</f>
        <v>93</v>
      </c>
      <c r="X915" t="str">
        <f t="shared" si="57"/>
        <v/>
      </c>
      <c r="Y915" t="str">
        <f t="shared" si="58"/>
        <v/>
      </c>
      <c r="Z915" t="str">
        <f t="shared" si="59"/>
        <v/>
      </c>
    </row>
    <row r="916" spans="1:26" x14ac:dyDescent="0.25">
      <c r="A916">
        <v>924</v>
      </c>
      <c r="B916" t="s">
        <v>448</v>
      </c>
      <c r="C916">
        <v>107100</v>
      </c>
      <c r="D916">
        <v>784</v>
      </c>
      <c r="E916" t="str">
        <f>IFERROR(IF(OR(HLOOKUP($A916,'Z-scores'!$C$2:$UD$20,3,FALSE)&gt;3,HLOOKUP(A916,'Z-scores'!$C$2:$UD$20,3,FALSE)&lt;-3),"",'Total-corrected counts'!E916),"")</f>
        <v/>
      </c>
      <c r="F916">
        <f>IFERROR(IF(OR(HLOOKUP($A916,'Z-scores'!$C$2:$UD$20,4,FALSE)&gt;3,HLOOKUP($A916,'Z-scores'!$C$2:$UD$20,4,FALSE)&lt;-3),"",'Total-corrected counts'!F916),"")</f>
        <v>15.454429121263129</v>
      </c>
      <c r="G916">
        <f>IFERROR(IF(OR(HLOOKUP($A916,'Z-scores'!$C$2:$UD$20,5,FALSE)&gt;3,HLOOKUP($A916,'Z-scores'!$C$2:$UD$20,5,FALSE)&lt;-3),"",'Total-corrected counts'!G916),"")</f>
        <v>2.3167641050642449</v>
      </c>
      <c r="H916">
        <f>IFERROR(IF(OR(HLOOKUP($A916,'Z-scores'!$C$2:$UD$20,6,FALSE)&gt;3,HLOOKUP($A916,'Z-scores'!$C$2:$UD$20,6,FALSE)&lt;-3),"",'Total-corrected counts'!H916),"")</f>
        <v>1.4588849232968564</v>
      </c>
      <c r="I916">
        <f>IFERROR(IF(OR(HLOOKUP($A916,'Z-scores'!$C$2:$UD$20,7,FALSE)&gt;3,HLOOKUP($A916,'Z-scores'!$C$2:$UD$20,7,FALSE)&lt;-3),"",'Total-corrected counts'!I916),"")</f>
        <v>10.663744193277285</v>
      </c>
      <c r="J916">
        <f>IFERROR(IF(OR(HLOOKUP($A916,'Z-scores'!$C$2:$UD$20,8,FALSE)&gt;3,HLOOKUP($A916,'Z-scores'!$C$2:$UD$20,8,FALSE)&lt;-3),"",'Total-corrected counts'!J916),"")</f>
        <v>5.6851688588835572</v>
      </c>
      <c r="K916">
        <f>IFERROR(IF(OR(HLOOKUP($A916,'Z-scores'!$C$2:$UD$20,9,FALSE)&gt;3,HLOOKUP($A916,'Z-scores'!$C$2:$UD$20,9,FALSE)&lt;-3),"",'Total-corrected counts'!K916),"")</f>
        <v>15.554936172584872</v>
      </c>
      <c r="L916">
        <f>IFERROR(IF(OR(HLOOKUP($A916,'Z-scores'!$C$2:$UD$20,10,FALSE)&gt;3,HLOOKUP($A916,'Z-scores'!$C$2:$UD$20,10,FALSE)&lt;-3),"",'Total-corrected counts'!L916),"")</f>
        <v>9.1459596378305825</v>
      </c>
      <c r="M916">
        <f>IFERROR(IF(OR(HLOOKUP($A916,'Z-scores'!$C$2:$UD$20,11,FALSE)&gt;3,HLOOKUP($A916,'Z-scores'!$C$2:$UD$20,11,FALSE)&lt;-3),"",'Total-corrected counts'!M916),"")</f>
        <v>8.2430772434854802</v>
      </c>
      <c r="N916">
        <f>IFERROR(IF(OR(HLOOKUP($A916,'Z-scores'!$C$2:$UD$20,12,FALSE)&gt;3,HLOOKUP($A916,'Z-scores'!$C$2:$UD$20,12,FALSE)&lt;-3),"",'Total-corrected counts'!N916),"")</f>
        <v>5.9292141637654447</v>
      </c>
      <c r="O916">
        <f>IFERROR(IF(OR(HLOOKUP($A916,'Z-scores'!$C$2:$UD$20,13,FALSE)&gt;3,HLOOKUP($A916,'Z-scores'!$C$2:$UD$20,13,FALSE)&lt;-3),"",'Total-corrected counts'!O916),"")</f>
        <v>1.7028625927866607</v>
      </c>
      <c r="P916">
        <f>IFERROR(IF(OR(HLOOKUP($A916,'Z-scores'!$C$2:$UD$20,14,FALSE)&gt;3,HLOOKUP($A916,'Z-scores'!$C$2:$UD$20,14,FALSE)&lt;-3),"",'Total-corrected counts'!P916),"")</f>
        <v>9.0860564079135031</v>
      </c>
      <c r="Q916">
        <f>IFERROR(IF(OR(HLOOKUP($A916,'Z-scores'!$C$2:$UD$20,15,FALSE)&gt;3,HLOOKUP($A916,'Z-scores'!$C$2:$UD$20,15,FALSE)&lt;-3),"",'Total-corrected counts'!Q916),"")</f>
        <v>8.8637267826914528</v>
      </c>
      <c r="R916">
        <f>IFERROR(IF(OR(HLOOKUP($A916,'Z-scores'!$C$2:$UD$20,16,FALSE)&gt;3,HLOOKUP($A916,'Z-scores'!$C$2:$UD$20,16,FALSE)&lt;-3),"",'Total-corrected counts'!R916),"")</f>
        <v>7.4810019814437494</v>
      </c>
      <c r="S916">
        <f>IFERROR(IF(OR(HLOOKUP($A916,'Z-scores'!$C$2:$UD$20,17,FALSE)&gt;3,HLOOKUP($A916,'Z-scores'!$C$2:$UD$20,17,FALSE)&lt;-3),"",'Total-corrected counts'!S916),"")</f>
        <v>7.7518622383339366</v>
      </c>
      <c r="T916">
        <f>IFERROR(IF(OR(HLOOKUP($A916,'Z-scores'!$C$2:$UD$20,18,FALSE)&gt;3,HLOOKUP($A916,'Z-scores'!$C$2:$UD$20,18,FALSE)&lt;-3),"",'Total-corrected counts'!T916),"")</f>
        <v>3.3419071722997993</v>
      </c>
      <c r="U916">
        <f>IFERROR(IF(OR(HLOOKUP($A916,'Z-scores'!$C$2:$UD$20,19,FALSE)&gt;3,HLOOKUP($A916,'Z-scores'!$C$2:$UD$20,19,FALSE)&lt;-3),"",'Total-corrected counts'!U916),"")</f>
        <v>4.5477623533802287</v>
      </c>
      <c r="V916">
        <f t="shared" si="56"/>
        <v>1</v>
      </c>
      <c r="W916" s="10">
        <f>SUMIFS(Tabel132[Cluster],Tabel132[ID],A916)</f>
        <v>0</v>
      </c>
      <c r="X916">
        <f t="shared" si="57"/>
        <v>0.26017689991793602</v>
      </c>
      <c r="Y916">
        <f t="shared" si="58"/>
        <v>8.5653705319607525</v>
      </c>
      <c r="Z916">
        <f t="shared" si="59"/>
        <v>6.0880492115768465</v>
      </c>
    </row>
    <row r="917" spans="1:26" x14ac:dyDescent="0.25">
      <c r="A917">
        <v>925</v>
      </c>
      <c r="B917" t="s">
        <v>1071</v>
      </c>
      <c r="C917">
        <v>101900</v>
      </c>
      <c r="D917">
        <v>967</v>
      </c>
      <c r="E917" t="str">
        <f>IFERROR(IF(OR(HLOOKUP($A917,'Z-scores'!$C$2:$UD$20,3,FALSE)&gt;3,HLOOKUP(A917,'Z-scores'!$C$2:$UD$20,3,FALSE)&lt;-3),"",'Total-corrected counts'!E917),"")</f>
        <v/>
      </c>
      <c r="F917" t="str">
        <f>IFERROR(IF(OR(HLOOKUP($A917,'Z-scores'!$C$2:$UD$20,4,FALSE)&gt;3,HLOOKUP($A917,'Z-scores'!$C$2:$UD$20,4,FALSE)&lt;-3),"",'Total-corrected counts'!F917),"")</f>
        <v/>
      </c>
      <c r="G917" t="str">
        <f>IFERROR(IF(OR(HLOOKUP($A917,'Z-scores'!$C$2:$UD$20,5,FALSE)&gt;3,HLOOKUP($A917,'Z-scores'!$C$2:$UD$20,5,FALSE)&lt;-3),"",'Total-corrected counts'!G917),"")</f>
        <v/>
      </c>
      <c r="H917" t="str">
        <f>IFERROR(IF(OR(HLOOKUP($A917,'Z-scores'!$C$2:$UD$20,6,FALSE)&gt;3,HLOOKUP($A917,'Z-scores'!$C$2:$UD$20,6,FALSE)&lt;-3),"",'Total-corrected counts'!H917),"")</f>
        <v/>
      </c>
      <c r="I917" t="str">
        <f>IFERROR(IF(OR(HLOOKUP($A917,'Z-scores'!$C$2:$UD$20,7,FALSE)&gt;3,HLOOKUP($A917,'Z-scores'!$C$2:$UD$20,7,FALSE)&lt;-3),"",'Total-corrected counts'!I917),"")</f>
        <v/>
      </c>
      <c r="J917" t="str">
        <f>IFERROR(IF(OR(HLOOKUP($A917,'Z-scores'!$C$2:$UD$20,8,FALSE)&gt;3,HLOOKUP($A917,'Z-scores'!$C$2:$UD$20,8,FALSE)&lt;-3),"",'Total-corrected counts'!J917),"")</f>
        <v/>
      </c>
      <c r="K917" t="str">
        <f>IFERROR(IF(OR(HLOOKUP($A917,'Z-scores'!$C$2:$UD$20,9,FALSE)&gt;3,HLOOKUP($A917,'Z-scores'!$C$2:$UD$20,9,FALSE)&lt;-3),"",'Total-corrected counts'!K917),"")</f>
        <v/>
      </c>
      <c r="L917" t="str">
        <f>IFERROR(IF(OR(HLOOKUP($A917,'Z-scores'!$C$2:$UD$20,10,FALSE)&gt;3,HLOOKUP($A917,'Z-scores'!$C$2:$UD$20,10,FALSE)&lt;-3),"",'Total-corrected counts'!L917),"")</f>
        <v/>
      </c>
      <c r="M917" t="str">
        <f>IFERROR(IF(OR(HLOOKUP($A917,'Z-scores'!$C$2:$UD$20,11,FALSE)&gt;3,HLOOKUP($A917,'Z-scores'!$C$2:$UD$20,11,FALSE)&lt;-3),"",'Total-corrected counts'!M917),"")</f>
        <v/>
      </c>
      <c r="N917" t="str">
        <f>IFERROR(IF(OR(HLOOKUP($A917,'Z-scores'!$C$2:$UD$20,12,FALSE)&gt;3,HLOOKUP($A917,'Z-scores'!$C$2:$UD$20,12,FALSE)&lt;-3),"",'Total-corrected counts'!N917),"")</f>
        <v/>
      </c>
      <c r="O917" t="str">
        <f>IFERROR(IF(OR(HLOOKUP($A917,'Z-scores'!$C$2:$UD$20,13,FALSE)&gt;3,HLOOKUP($A917,'Z-scores'!$C$2:$UD$20,13,FALSE)&lt;-3),"",'Total-corrected counts'!O917),"")</f>
        <v/>
      </c>
      <c r="P917" t="str">
        <f>IFERROR(IF(OR(HLOOKUP($A917,'Z-scores'!$C$2:$UD$20,14,FALSE)&gt;3,HLOOKUP($A917,'Z-scores'!$C$2:$UD$20,14,FALSE)&lt;-3),"",'Total-corrected counts'!P917),"")</f>
        <v/>
      </c>
      <c r="Q917" t="str">
        <f>IFERROR(IF(OR(HLOOKUP($A917,'Z-scores'!$C$2:$UD$20,15,FALSE)&gt;3,HLOOKUP($A917,'Z-scores'!$C$2:$UD$20,15,FALSE)&lt;-3),"",'Total-corrected counts'!Q917),"")</f>
        <v/>
      </c>
      <c r="R917" t="str">
        <f>IFERROR(IF(OR(HLOOKUP($A917,'Z-scores'!$C$2:$UD$20,16,FALSE)&gt;3,HLOOKUP($A917,'Z-scores'!$C$2:$UD$20,16,FALSE)&lt;-3),"",'Total-corrected counts'!R917),"")</f>
        <v/>
      </c>
      <c r="S917" t="str">
        <f>IFERROR(IF(OR(HLOOKUP($A917,'Z-scores'!$C$2:$UD$20,17,FALSE)&gt;3,HLOOKUP($A917,'Z-scores'!$C$2:$UD$20,17,FALSE)&lt;-3),"",'Total-corrected counts'!S917),"")</f>
        <v/>
      </c>
      <c r="T917" t="str">
        <f>IFERROR(IF(OR(HLOOKUP($A917,'Z-scores'!$C$2:$UD$20,18,FALSE)&gt;3,HLOOKUP($A917,'Z-scores'!$C$2:$UD$20,18,FALSE)&lt;-3),"",'Total-corrected counts'!T917),"")</f>
        <v/>
      </c>
      <c r="U917" t="str">
        <f>IFERROR(IF(OR(HLOOKUP($A917,'Z-scores'!$C$2:$UD$20,19,FALSE)&gt;3,HLOOKUP($A917,'Z-scores'!$C$2:$UD$20,19,FALSE)&lt;-3),"",'Total-corrected counts'!U917),"")</f>
        <v/>
      </c>
      <c r="V917">
        <f t="shared" si="56"/>
        <v>1</v>
      </c>
      <c r="W917" s="10">
        <f>SUMIFS(Tabel132[Cluster],Tabel132[ID],A917)</f>
        <v>0</v>
      </c>
      <c r="X917" t="str">
        <f t="shared" si="57"/>
        <v/>
      </c>
      <c r="Y917" t="str">
        <f t="shared" si="58"/>
        <v/>
      </c>
      <c r="Z917" t="str">
        <f t="shared" si="59"/>
        <v/>
      </c>
    </row>
    <row r="918" spans="1:26" x14ac:dyDescent="0.25">
      <c r="A918">
        <v>926</v>
      </c>
      <c r="B918" t="s">
        <v>449</v>
      </c>
      <c r="C918">
        <v>42700</v>
      </c>
      <c r="D918">
        <v>909</v>
      </c>
      <c r="E918" t="str">
        <f>IFERROR(IF(OR(HLOOKUP($A918,'Z-scores'!$C$2:$UD$20,3,FALSE)&gt;3,HLOOKUP(A918,'Z-scores'!$C$2:$UD$20,3,FALSE)&lt;-3),"",'Total-corrected counts'!E918),"")</f>
        <v/>
      </c>
      <c r="F918">
        <f>IFERROR(IF(OR(HLOOKUP($A918,'Z-scores'!$C$2:$UD$20,4,FALSE)&gt;3,HLOOKUP($A918,'Z-scores'!$C$2:$UD$20,4,FALSE)&lt;-3),"",'Total-corrected counts'!F918),"")</f>
        <v>72.128872220417563</v>
      </c>
      <c r="G918">
        <f>IFERROR(IF(OR(HLOOKUP($A918,'Z-scores'!$C$2:$UD$20,5,FALSE)&gt;3,HLOOKUP($A918,'Z-scores'!$C$2:$UD$20,5,FALSE)&lt;-3),"",'Total-corrected counts'!G918),"")</f>
        <v>147.94049743947201</v>
      </c>
      <c r="H918">
        <f>IFERROR(IF(OR(HLOOKUP($A918,'Z-scores'!$C$2:$UD$20,6,FALSE)&gt;3,HLOOKUP($A918,'Z-scores'!$C$2:$UD$20,6,FALSE)&lt;-3),"",'Total-corrected counts'!H918),"")</f>
        <v>121.1293304974658</v>
      </c>
      <c r="I918">
        <f>IFERROR(IF(OR(HLOOKUP($A918,'Z-scores'!$C$2:$UD$20,7,FALSE)&gt;3,HLOOKUP($A918,'Z-scores'!$C$2:$UD$20,7,FALSE)&lt;-3),"",'Total-corrected counts'!I918),"")</f>
        <v>64.505801335430789</v>
      </c>
      <c r="J918">
        <f>IFERROR(IF(OR(HLOOKUP($A918,'Z-scores'!$C$2:$UD$20,8,FALSE)&gt;3,HLOOKUP($A918,'Z-scores'!$C$2:$UD$20,8,FALSE)&lt;-3),"",'Total-corrected counts'!J918),"")</f>
        <v>43.2033387177257</v>
      </c>
      <c r="K918">
        <f>IFERROR(IF(OR(HLOOKUP($A918,'Z-scores'!$C$2:$UD$20,9,FALSE)&gt;3,HLOOKUP($A918,'Z-scores'!$C$2:$UD$20,9,FALSE)&lt;-3),"",'Total-corrected counts'!K918),"")</f>
        <v>61.216344277830423</v>
      </c>
      <c r="L918">
        <f>IFERROR(IF(OR(HLOOKUP($A918,'Z-scores'!$C$2:$UD$20,10,FALSE)&gt;3,HLOOKUP($A918,'Z-scores'!$C$2:$UD$20,10,FALSE)&lt;-3),"",'Total-corrected counts'!L918),"")</f>
        <v>68.466812602197493</v>
      </c>
      <c r="M918">
        <f>IFERROR(IF(OR(HLOOKUP($A918,'Z-scores'!$C$2:$UD$20,11,FALSE)&gt;3,HLOOKUP($A918,'Z-scores'!$C$2:$UD$20,11,FALSE)&lt;-3),"",'Total-corrected counts'!M918),"")</f>
        <v>116.84988199820671</v>
      </c>
      <c r="N918">
        <f>IFERROR(IF(OR(HLOOKUP($A918,'Z-scores'!$C$2:$UD$20,12,FALSE)&gt;3,HLOOKUP($A918,'Z-scores'!$C$2:$UD$20,12,FALSE)&lt;-3),"",'Total-corrected counts'!N918),"")</f>
        <v>58.540680182586804</v>
      </c>
      <c r="O918">
        <f>IFERROR(IF(OR(HLOOKUP($A918,'Z-scores'!$C$2:$UD$20,13,FALSE)&gt;3,HLOOKUP($A918,'Z-scores'!$C$2:$UD$20,13,FALSE)&lt;-3),"",'Total-corrected counts'!O918),"")</f>
        <v>88.47818266196461</v>
      </c>
      <c r="P918">
        <f>IFERROR(IF(OR(HLOOKUP($A918,'Z-scores'!$C$2:$UD$20,14,FALSE)&gt;3,HLOOKUP($A918,'Z-scores'!$C$2:$UD$20,14,FALSE)&lt;-3),"",'Total-corrected counts'!P918),"")</f>
        <v>62.944232726128909</v>
      </c>
      <c r="Q918">
        <f>IFERROR(IF(OR(HLOOKUP($A918,'Z-scores'!$C$2:$UD$20,15,FALSE)&gt;3,HLOOKUP($A918,'Z-scores'!$C$2:$UD$20,15,FALSE)&lt;-3),"",'Total-corrected counts'!Q918),"")</f>
        <v>56.614738944231654</v>
      </c>
      <c r="R918">
        <f>IFERROR(IF(OR(HLOOKUP($A918,'Z-scores'!$C$2:$UD$20,16,FALSE)&gt;3,HLOOKUP($A918,'Z-scores'!$C$2:$UD$20,16,FALSE)&lt;-3),"",'Total-corrected counts'!R918),"")</f>
        <v>89.595717356766059</v>
      </c>
      <c r="S918">
        <f>IFERROR(IF(OR(HLOOKUP($A918,'Z-scores'!$C$2:$UD$20,17,FALSE)&gt;3,HLOOKUP($A918,'Z-scores'!$C$2:$UD$20,17,FALSE)&lt;-3),"",'Total-corrected counts'!S918),"")</f>
        <v>126.65174921748533</v>
      </c>
      <c r="T918">
        <f>IFERROR(IF(OR(HLOOKUP($A918,'Z-scores'!$C$2:$UD$20,18,FALSE)&gt;3,HLOOKUP($A918,'Z-scores'!$C$2:$UD$20,18,FALSE)&lt;-3),"",'Total-corrected counts'!T918),"")</f>
        <v>44.355441466796556</v>
      </c>
      <c r="U918">
        <f>IFERROR(IF(OR(HLOOKUP($A918,'Z-scores'!$C$2:$UD$20,19,FALSE)&gt;3,HLOOKUP($A918,'Z-scores'!$C$2:$UD$20,19,FALSE)&lt;-3),"",'Total-corrected counts'!U918),"")</f>
        <v>52.741892789106195</v>
      </c>
      <c r="V918">
        <f t="shared" si="56"/>
        <v>1</v>
      </c>
      <c r="W918" s="10">
        <f>SUMIFS(Tabel132[Cluster],Tabel132[ID],A918)</f>
        <v>55</v>
      </c>
      <c r="X918">
        <f t="shared" si="57"/>
        <v>0.38666415057607761</v>
      </c>
      <c r="Y918">
        <f t="shared" si="58"/>
        <v>86.930109886093305</v>
      </c>
      <c r="Z918">
        <f t="shared" si="59"/>
        <v>72.490329418133271</v>
      </c>
    </row>
    <row r="919" spans="1:26" x14ac:dyDescent="0.25">
      <c r="A919">
        <v>927</v>
      </c>
      <c r="B919" t="s">
        <v>450</v>
      </c>
      <c r="C919">
        <v>19400</v>
      </c>
      <c r="D919">
        <v>39</v>
      </c>
      <c r="E919" t="str">
        <f>IFERROR(IF(OR(HLOOKUP($A919,'Z-scores'!$C$2:$UD$20,3,FALSE)&gt;3,HLOOKUP(A919,'Z-scores'!$C$2:$UD$20,3,FALSE)&lt;-3),"",'Total-corrected counts'!E919),"")</f>
        <v/>
      </c>
      <c r="F919">
        <f>IFERROR(IF(OR(HLOOKUP($A919,'Z-scores'!$C$2:$UD$20,4,FALSE)&gt;3,HLOOKUP($A919,'Z-scores'!$C$2:$UD$20,4,FALSE)&lt;-3),"",'Total-corrected counts'!F919),"")</f>
        <v>2.6495650775838588</v>
      </c>
      <c r="G919">
        <f>IFERROR(IF(OR(HLOOKUP($A919,'Z-scores'!$C$2:$UD$20,5,FALSE)&gt;3,HLOOKUP($A919,'Z-scores'!$C$2:$UD$20,5,FALSE)&lt;-3),"",'Total-corrected counts'!G919),"")</f>
        <v>0</v>
      </c>
      <c r="H919">
        <f>IFERROR(IF(OR(HLOOKUP($A919,'Z-scores'!$C$2:$UD$20,6,FALSE)&gt;3,HLOOKUP($A919,'Z-scores'!$C$2:$UD$20,6,FALSE)&lt;-3),"",'Total-corrected counts'!H919),"")</f>
        <v>0.25827149359800811</v>
      </c>
      <c r="I919">
        <f>IFERROR(IF(OR(HLOOKUP($A919,'Z-scores'!$C$2:$UD$20,7,FALSE)&gt;3,HLOOKUP($A919,'Z-scores'!$C$2:$UD$20,7,FALSE)&lt;-3),"",'Total-corrected counts'!I919),"")</f>
        <v>5.5412065669454717E-2</v>
      </c>
      <c r="J919">
        <f>IFERROR(IF(OR(HLOOKUP($A919,'Z-scores'!$C$2:$UD$20,8,FALSE)&gt;3,HLOOKUP($A919,'Z-scores'!$C$2:$UD$20,8,FALSE)&lt;-3),"",'Total-corrected counts'!J919),"")</f>
        <v>0.44376860130053786</v>
      </c>
      <c r="K919">
        <f>IFERROR(IF(OR(HLOOKUP($A919,'Z-scores'!$C$2:$UD$20,9,FALSE)&gt;3,HLOOKUP($A919,'Z-scores'!$C$2:$UD$20,9,FALSE)&lt;-3),"",'Total-corrected counts'!K919),"")</f>
        <v>0.81163944478510508</v>
      </c>
      <c r="L919">
        <f>IFERROR(IF(OR(HLOOKUP($A919,'Z-scores'!$C$2:$UD$20,10,FALSE)&gt;3,HLOOKUP($A919,'Z-scores'!$C$2:$UD$20,10,FALSE)&lt;-3),"",'Total-corrected counts'!L919),"")</f>
        <v>0.54240744235928717</v>
      </c>
      <c r="M919">
        <f>IFERROR(IF(OR(HLOOKUP($A919,'Z-scores'!$C$2:$UD$20,11,FALSE)&gt;3,HLOOKUP($A919,'Z-scores'!$C$2:$UD$20,11,FALSE)&lt;-3),"",'Total-corrected counts'!M919),"")</f>
        <v>0.46076451892037346</v>
      </c>
      <c r="N919">
        <f>IFERROR(IF(OR(HLOOKUP($A919,'Z-scores'!$C$2:$UD$20,12,FALSE)&gt;3,HLOOKUP($A919,'Z-scores'!$C$2:$UD$20,12,FALSE)&lt;-3),"",'Total-corrected counts'!N919),"")</f>
        <v>0.98972972130860593</v>
      </c>
      <c r="O919">
        <f>IFERROR(IF(OR(HLOOKUP($A919,'Z-scores'!$C$2:$UD$20,13,FALSE)&gt;3,HLOOKUP($A919,'Z-scores'!$C$2:$UD$20,13,FALSE)&lt;-3),"",'Total-corrected counts'!O919),"")</f>
        <v>0.17499773680811531</v>
      </c>
      <c r="P919">
        <f>IFERROR(IF(OR(HLOOKUP($A919,'Z-scores'!$C$2:$UD$20,14,FALSE)&gt;3,HLOOKUP($A919,'Z-scores'!$C$2:$UD$20,14,FALSE)&lt;-3),"",'Total-corrected counts'!P919),"")</f>
        <v>0.11539206162448945</v>
      </c>
      <c r="Q919">
        <f>IFERROR(IF(OR(HLOOKUP($A919,'Z-scores'!$C$2:$UD$20,15,FALSE)&gt;3,HLOOKUP($A919,'Z-scores'!$C$2:$UD$20,15,FALSE)&lt;-3),"",'Total-corrected counts'!Q919),"")</f>
        <v>2.9253223705252317E-2</v>
      </c>
      <c r="R919">
        <f>IFERROR(IF(OR(HLOOKUP($A919,'Z-scores'!$C$2:$UD$20,16,FALSE)&gt;3,HLOOKUP($A919,'Z-scores'!$C$2:$UD$20,16,FALSE)&lt;-3),"",'Total-corrected counts'!R919),"")</f>
        <v>0.96968531307412287</v>
      </c>
      <c r="S919">
        <f>IFERROR(IF(OR(HLOOKUP($A919,'Z-scores'!$C$2:$UD$20,17,FALSE)&gt;3,HLOOKUP($A919,'Z-scores'!$C$2:$UD$20,17,FALSE)&lt;-3),"",'Total-corrected counts'!S919),"")</f>
        <v>9.2284074265880187E-2</v>
      </c>
      <c r="T919">
        <f>IFERROR(IF(OR(HLOOKUP($A919,'Z-scores'!$C$2:$UD$20,18,FALSE)&gt;3,HLOOKUP($A919,'Z-scores'!$C$2:$UD$20,18,FALSE)&lt;-3),"",'Total-corrected counts'!T919),"")</f>
        <v>1.7439772647220031</v>
      </c>
      <c r="U919">
        <f>IFERROR(IF(OR(HLOOKUP($A919,'Z-scores'!$C$2:$UD$20,19,FALSE)&gt;3,HLOOKUP($A919,'Z-scores'!$C$2:$UD$20,19,FALSE)&lt;-3),"",'Total-corrected counts'!U919),"")</f>
        <v>0.90694878993937755</v>
      </c>
      <c r="V919">
        <f t="shared" si="56"/>
        <v>1</v>
      </c>
      <c r="W919" s="10">
        <f>SUMIFS(Tabel132[Cluster],Tabel132[ID],A919)</f>
        <v>23</v>
      </c>
      <c r="X919">
        <f t="shared" si="57"/>
        <v>0.94741203174743571</v>
      </c>
      <c r="Y919">
        <f t="shared" si="58"/>
        <v>0.65272858052707805</v>
      </c>
      <c r="Z919">
        <f t="shared" si="59"/>
        <v>0.62778352318098096</v>
      </c>
    </row>
    <row r="920" spans="1:26" x14ac:dyDescent="0.25">
      <c r="A920">
        <v>928</v>
      </c>
      <c r="B920" t="s">
        <v>451</v>
      </c>
      <c r="C920">
        <v>56300</v>
      </c>
      <c r="D920">
        <v>645</v>
      </c>
      <c r="E920" t="str">
        <f>IFERROR(IF(OR(HLOOKUP($A920,'Z-scores'!$C$2:$UD$20,3,FALSE)&gt;3,HLOOKUP(A920,'Z-scores'!$C$2:$UD$20,3,FALSE)&lt;-3),"",'Total-corrected counts'!E920),"")</f>
        <v/>
      </c>
      <c r="F920">
        <f>IFERROR(IF(OR(HLOOKUP($A920,'Z-scores'!$C$2:$UD$20,4,FALSE)&gt;3,HLOOKUP($A920,'Z-scores'!$C$2:$UD$20,4,FALSE)&lt;-3),"",'Total-corrected counts'!F920),"")</f>
        <v>16.627456384713568</v>
      </c>
      <c r="G920">
        <f>IFERROR(IF(OR(HLOOKUP($A920,'Z-scores'!$C$2:$UD$20,5,FALSE)&gt;3,HLOOKUP($A920,'Z-scores'!$C$2:$UD$20,5,FALSE)&lt;-3),"",'Total-corrected counts'!G920),"")</f>
        <v>112.83648480404204</v>
      </c>
      <c r="H920">
        <f>IFERROR(IF(OR(HLOOKUP($A920,'Z-scores'!$C$2:$UD$20,6,FALSE)&gt;3,HLOOKUP($A920,'Z-scores'!$C$2:$UD$20,6,FALSE)&lt;-3),"",'Total-corrected counts'!H920),"")</f>
        <v>60.777564723185307</v>
      </c>
      <c r="I920">
        <f>IFERROR(IF(OR(HLOOKUP($A920,'Z-scores'!$C$2:$UD$20,7,FALSE)&gt;3,HLOOKUP($A920,'Z-scores'!$C$2:$UD$20,7,FALSE)&lt;-3),"",'Total-corrected counts'!I920),"")</f>
        <v>68.98802175847112</v>
      </c>
      <c r="J920">
        <f>IFERROR(IF(OR(HLOOKUP($A920,'Z-scores'!$C$2:$UD$20,8,FALSE)&gt;3,HLOOKUP($A920,'Z-scores'!$C$2:$UD$20,8,FALSE)&lt;-3),"",'Total-corrected counts'!J920),"")</f>
        <v>119.37868451208136</v>
      </c>
      <c r="K920">
        <f>IFERROR(IF(OR(HLOOKUP($A920,'Z-scores'!$C$2:$UD$20,9,FALSE)&gt;3,HLOOKUP($A920,'Z-scores'!$C$2:$UD$20,9,FALSE)&lt;-3),"",'Total-corrected counts'!K920),"")</f>
        <v>108.45197614136796</v>
      </c>
      <c r="L920">
        <f>IFERROR(IF(OR(HLOOKUP($A920,'Z-scores'!$C$2:$UD$20,10,FALSE)&gt;3,HLOOKUP($A920,'Z-scores'!$C$2:$UD$20,10,FALSE)&lt;-3),"",'Total-corrected counts'!L920),"")</f>
        <v>49.103307891631403</v>
      </c>
      <c r="M920">
        <f>IFERROR(IF(OR(HLOOKUP($A920,'Z-scores'!$C$2:$UD$20,11,FALSE)&gt;3,HLOOKUP($A920,'Z-scores'!$C$2:$UD$20,11,FALSE)&lt;-3),"",'Total-corrected counts'!M920),"")</f>
        <v>53.844941681034847</v>
      </c>
      <c r="N920">
        <f>IFERROR(IF(OR(HLOOKUP($A920,'Z-scores'!$C$2:$UD$20,12,FALSE)&gt;3,HLOOKUP($A920,'Z-scores'!$C$2:$UD$20,12,FALSE)&lt;-3),"",'Total-corrected counts'!N920),"")</f>
        <v>87.939318571086872</v>
      </c>
      <c r="O920">
        <f>IFERROR(IF(OR(HLOOKUP($A920,'Z-scores'!$C$2:$UD$20,13,FALSE)&gt;3,HLOOKUP($A920,'Z-scores'!$C$2:$UD$20,13,FALSE)&lt;-3),"",'Total-corrected counts'!O920),"")</f>
        <v>102.73040218854862</v>
      </c>
      <c r="P920">
        <f>IFERROR(IF(OR(HLOOKUP($A920,'Z-scores'!$C$2:$UD$20,14,FALSE)&gt;3,HLOOKUP($A920,'Z-scores'!$C$2:$UD$20,14,FALSE)&lt;-3),"",'Total-corrected counts'!P920),"")</f>
        <v>61.516790186033369</v>
      </c>
      <c r="Q920">
        <f>IFERROR(IF(OR(HLOOKUP($A920,'Z-scores'!$C$2:$UD$20,15,FALSE)&gt;3,HLOOKUP($A920,'Z-scores'!$C$2:$UD$20,15,FALSE)&lt;-3),"",'Total-corrected counts'!Q920),"")</f>
        <v>20.526011966518709</v>
      </c>
      <c r="R920">
        <f>IFERROR(IF(OR(HLOOKUP($A920,'Z-scores'!$C$2:$UD$20,16,FALSE)&gt;3,HLOOKUP($A920,'Z-scores'!$C$2:$UD$20,16,FALSE)&lt;-3),"",'Total-corrected counts'!R920),"")</f>
        <v>76.597125804648485</v>
      </c>
      <c r="S920">
        <f>IFERROR(IF(OR(HLOOKUP($A920,'Z-scores'!$C$2:$UD$20,17,FALSE)&gt;3,HLOOKUP($A920,'Z-scores'!$C$2:$UD$20,17,FALSE)&lt;-3),"",'Total-corrected counts'!S920),"")</f>
        <v>37.054770055229305</v>
      </c>
      <c r="T920">
        <f>IFERROR(IF(OR(HLOOKUP($A920,'Z-scores'!$C$2:$UD$20,18,FALSE)&gt;3,HLOOKUP($A920,'Z-scores'!$C$2:$UD$20,18,FALSE)&lt;-3),"",'Total-corrected counts'!T920),"")</f>
        <v>61.967034534186254</v>
      </c>
      <c r="U920">
        <f>IFERROR(IF(OR(HLOOKUP($A920,'Z-scores'!$C$2:$UD$20,19,FALSE)&gt;3,HLOOKUP($A920,'Z-scores'!$C$2:$UD$20,19,FALSE)&lt;-3),"",'Total-corrected counts'!U920),"")</f>
        <v>82.931570930772466</v>
      </c>
      <c r="V920">
        <f t="shared" si="56"/>
        <v>1</v>
      </c>
      <c r="W920" s="10">
        <f>SUMIFS(Tabel132[Cluster],Tabel132[ID],A920)</f>
        <v>0</v>
      </c>
      <c r="X920">
        <f t="shared" si="57"/>
        <v>0.65449572424437452</v>
      </c>
      <c r="Y920">
        <f t="shared" si="58"/>
        <v>73.751054737065942</v>
      </c>
      <c r="Z920">
        <f t="shared" si="59"/>
        <v>66.407878029628023</v>
      </c>
    </row>
    <row r="921" spans="1:26" x14ac:dyDescent="0.25">
      <c r="A921">
        <v>929</v>
      </c>
      <c r="B921" t="s">
        <v>452</v>
      </c>
      <c r="C921">
        <v>4100</v>
      </c>
      <c r="D921">
        <v>353</v>
      </c>
      <c r="E921">
        <f>IFERROR(IF(OR(HLOOKUP($A921,'Z-scores'!$C$2:$UD$20,3,FALSE)&gt;3,HLOOKUP(A921,'Z-scores'!$C$2:$UD$20,3,FALSE)&lt;-3),"",'Total-corrected counts'!E921),"")</f>
        <v>1.3541692349186638</v>
      </c>
      <c r="F921">
        <f>IFERROR(IF(OR(HLOOKUP($A921,'Z-scores'!$C$2:$UD$20,4,FALSE)&gt;3,HLOOKUP($A921,'Z-scores'!$C$2:$UD$20,4,FALSE)&lt;-3),"",'Total-corrected counts'!F921),"")</f>
        <v>0.37733744138965175</v>
      </c>
      <c r="G921">
        <f>IFERROR(IF(OR(HLOOKUP($A921,'Z-scores'!$C$2:$UD$20,5,FALSE)&gt;3,HLOOKUP($A921,'Z-scores'!$C$2:$UD$20,5,FALSE)&lt;-3),"",'Total-corrected counts'!G921),"")</f>
        <v>0.60437324479936816</v>
      </c>
      <c r="H921">
        <f>IFERROR(IF(OR(HLOOKUP($A921,'Z-scores'!$C$2:$UD$20,6,FALSE)&gt;3,HLOOKUP($A921,'Z-scores'!$C$2:$UD$20,6,FALSE)&lt;-3),"",'Total-corrected counts'!H921),"")</f>
        <v>1.0679875275809525</v>
      </c>
      <c r="I921">
        <f>IFERROR(IF(OR(HLOOKUP($A921,'Z-scores'!$C$2:$UD$20,7,FALSE)&gt;3,HLOOKUP($A921,'Z-scores'!$C$2:$UD$20,7,FALSE)&lt;-3),"",'Total-corrected counts'!I921),"")</f>
        <v>0.97894649349369989</v>
      </c>
      <c r="J921">
        <f>IFERROR(IF(OR(HLOOKUP($A921,'Z-scores'!$C$2:$UD$20,8,FALSE)&gt;3,HLOOKUP($A921,'Z-scores'!$C$2:$UD$20,8,FALSE)&lt;-3),"",'Total-corrected counts'!J921),"")</f>
        <v>1.336236566138286</v>
      </c>
      <c r="K921">
        <f>IFERROR(IF(OR(HLOOKUP($A921,'Z-scores'!$C$2:$UD$20,9,FALSE)&gt;3,HLOOKUP($A921,'Z-scores'!$C$2:$UD$20,9,FALSE)&lt;-3),"",'Total-corrected counts'!K921),"")</f>
        <v>1.9399074641841796</v>
      </c>
      <c r="L921">
        <f>IFERROR(IF(OR(HLOOKUP($A921,'Z-scores'!$C$2:$UD$20,10,FALSE)&gt;3,HLOOKUP($A921,'Z-scores'!$C$2:$UD$20,10,FALSE)&lt;-3),"",'Total-corrected counts'!L921),"")</f>
        <v>3.6469183319604102</v>
      </c>
      <c r="M921">
        <f>IFERROR(IF(OR(HLOOKUP($A921,'Z-scores'!$C$2:$UD$20,11,FALSE)&gt;3,HLOOKUP($A921,'Z-scores'!$C$2:$UD$20,11,FALSE)&lt;-3),"",'Total-corrected counts'!M921),"")</f>
        <v>0.97221313492198791</v>
      </c>
      <c r="N921">
        <f>IFERROR(IF(OR(HLOOKUP($A921,'Z-scores'!$C$2:$UD$20,12,FALSE)&gt;3,HLOOKUP($A921,'Z-scores'!$C$2:$UD$20,12,FALSE)&lt;-3),"",'Total-corrected counts'!N921),"")</f>
        <v>3.143308281563443</v>
      </c>
      <c r="O921">
        <f>IFERROR(IF(OR(HLOOKUP($A921,'Z-scores'!$C$2:$UD$20,13,FALSE)&gt;3,HLOOKUP($A921,'Z-scores'!$C$2:$UD$20,13,FALSE)&lt;-3),"",'Total-corrected counts'!O921),"")</f>
        <v>0.89854607168782286</v>
      </c>
      <c r="P921">
        <f>IFERROR(IF(OR(HLOOKUP($A921,'Z-scores'!$C$2:$UD$20,14,FALSE)&gt;3,HLOOKUP($A921,'Z-scores'!$C$2:$UD$20,14,FALSE)&lt;-3),"",'Total-corrected counts'!P921),"")</f>
        <v>3.2694417460272009</v>
      </c>
      <c r="Q921">
        <f>IFERROR(IF(OR(HLOOKUP($A921,'Z-scores'!$C$2:$UD$20,15,FALSE)&gt;3,HLOOKUP($A921,'Z-scores'!$C$2:$UD$20,15,FALSE)&lt;-3),"",'Total-corrected counts'!Q921),"")</f>
        <v>1.3358972158731894</v>
      </c>
      <c r="R921">
        <f>IFERROR(IF(OR(HLOOKUP($A921,'Z-scores'!$C$2:$UD$20,16,FALSE)&gt;3,HLOOKUP($A921,'Z-scores'!$C$2:$UD$20,16,FALSE)&lt;-3),"",'Total-corrected counts'!R921),"")</f>
        <v>1.3263051182955978</v>
      </c>
      <c r="S921">
        <f>IFERROR(IF(OR(HLOOKUP($A921,'Z-scores'!$C$2:$UD$20,17,FALSE)&gt;3,HLOOKUP($A921,'Z-scores'!$C$2:$UD$20,17,FALSE)&lt;-3),"",'Total-corrected counts'!S921),"")</f>
        <v>1.3028339896359555</v>
      </c>
      <c r="T921">
        <f>IFERROR(IF(OR(HLOOKUP($A921,'Z-scores'!$C$2:$UD$20,18,FALSE)&gt;3,HLOOKUP($A921,'Z-scores'!$C$2:$UD$20,18,FALSE)&lt;-3),"",'Total-corrected counts'!T921),"")</f>
        <v>3.5566826975118686</v>
      </c>
      <c r="U921">
        <f>IFERROR(IF(OR(HLOOKUP($A921,'Z-scores'!$C$2:$UD$20,19,FALSE)&gt;3,HLOOKUP($A921,'Z-scores'!$C$2:$UD$20,19,FALSE)&lt;-3),"",'Total-corrected counts'!U921),"")</f>
        <v>4.4609729954912929</v>
      </c>
      <c r="V921">
        <f t="shared" si="56"/>
        <v>1</v>
      </c>
      <c r="W921" s="10">
        <f>SUMIFS(Tabel132[Cluster],Tabel132[ID],A921)</f>
        <v>5</v>
      </c>
      <c r="X921">
        <f t="shared" si="57"/>
        <v>8.2405378872074123E-2</v>
      </c>
      <c r="Y921">
        <f t="shared" si="58"/>
        <v>1.3642321599319112</v>
      </c>
      <c r="Z921">
        <f t="shared" si="59"/>
        <v>2.4117485145107964</v>
      </c>
    </row>
    <row r="922" spans="1:26" x14ac:dyDescent="0.25">
      <c r="A922">
        <v>930</v>
      </c>
      <c r="B922" t="s">
        <v>453</v>
      </c>
      <c r="C922">
        <v>68800</v>
      </c>
      <c r="D922">
        <v>51</v>
      </c>
      <c r="E922" t="str">
        <f>IFERROR(IF(OR(HLOOKUP($A922,'Z-scores'!$C$2:$UD$20,3,FALSE)&gt;3,HLOOKUP(A922,'Z-scores'!$C$2:$UD$20,3,FALSE)&lt;-3),"",'Total-corrected counts'!E922),"")</f>
        <v/>
      </c>
      <c r="F922">
        <f>IFERROR(IF(OR(HLOOKUP($A922,'Z-scores'!$C$2:$UD$20,4,FALSE)&gt;3,HLOOKUP($A922,'Z-scores'!$C$2:$UD$20,4,FALSE)&lt;-3),"",'Total-corrected counts'!F922),"")</f>
        <v>2.6413620897275623</v>
      </c>
      <c r="G922">
        <f>IFERROR(IF(OR(HLOOKUP($A922,'Z-scores'!$C$2:$UD$20,5,FALSE)&gt;3,HLOOKUP($A922,'Z-scores'!$C$2:$UD$20,5,FALSE)&lt;-3),"",'Total-corrected counts'!G922),"")</f>
        <v>0.39284260911958935</v>
      </c>
      <c r="H922">
        <f>IFERROR(IF(OR(HLOOKUP($A922,'Z-scores'!$C$2:$UD$20,6,FALSE)&gt;3,HLOOKUP($A922,'Z-scores'!$C$2:$UD$20,6,FALSE)&lt;-3),"",'Total-corrected counts'!H922),"")</f>
        <v>6.9803106377840027E-3</v>
      </c>
      <c r="I922">
        <f>IFERROR(IF(OR(HLOOKUP($A922,'Z-scores'!$C$2:$UD$20,7,FALSE)&gt;3,HLOOKUP($A922,'Z-scores'!$C$2:$UD$20,7,FALSE)&lt;-3),"",'Total-corrected counts'!I922),"")</f>
        <v>1.3237326798814182</v>
      </c>
      <c r="J922">
        <f>IFERROR(IF(OR(HLOOKUP($A922,'Z-scores'!$C$2:$UD$20,8,FALSE)&gt;3,HLOOKUP($A922,'Z-scores'!$C$2:$UD$20,8,FALSE)&lt;-3),"",'Total-corrected counts'!J922),"")</f>
        <v>8.9444026973241737</v>
      </c>
      <c r="K922">
        <f>IFERROR(IF(OR(HLOOKUP($A922,'Z-scores'!$C$2:$UD$20,9,FALSE)&gt;3,HLOOKUP($A922,'Z-scores'!$C$2:$UD$20,9,FALSE)&lt;-3),"",'Total-corrected counts'!K922),"")</f>
        <v>0.26757344333574895</v>
      </c>
      <c r="L922">
        <f>IFERROR(IF(OR(HLOOKUP($A922,'Z-scores'!$C$2:$UD$20,10,FALSE)&gt;3,HLOOKUP($A922,'Z-scores'!$C$2:$UD$20,10,FALSE)&lt;-3),"",'Total-corrected counts'!L922),"")</f>
        <v>1.9226800395825139</v>
      </c>
      <c r="M922">
        <f>IFERROR(IF(OR(HLOOKUP($A922,'Z-scores'!$C$2:$UD$20,11,FALSE)&gt;3,HLOOKUP($A922,'Z-scores'!$C$2:$UD$20,11,FALSE)&lt;-3),"",'Total-corrected counts'!M922),"")</f>
        <v>0.35018103437948384</v>
      </c>
      <c r="N922">
        <f>IFERROR(IF(OR(HLOOKUP($A922,'Z-scores'!$C$2:$UD$20,12,FALSE)&gt;3,HLOOKUP($A922,'Z-scores'!$C$2:$UD$20,12,FALSE)&lt;-3),"",'Total-corrected counts'!N922),"")</f>
        <v>0.29325325075810549</v>
      </c>
      <c r="O922">
        <f>IFERROR(IF(OR(HLOOKUP($A922,'Z-scores'!$C$2:$UD$20,13,FALSE)&gt;3,HLOOKUP($A922,'Z-scores'!$C$2:$UD$20,13,FALSE)&lt;-3),"",'Total-corrected counts'!O922),"")</f>
        <v>4.2436951175967961</v>
      </c>
      <c r="P922">
        <f>IFERROR(IF(OR(HLOOKUP($A922,'Z-scores'!$C$2:$UD$20,14,FALSE)&gt;3,HLOOKUP($A922,'Z-scores'!$C$2:$UD$20,14,FALSE)&lt;-3),"",'Total-corrected counts'!P922),"")</f>
        <v>0.1410347419854871</v>
      </c>
      <c r="Q922">
        <f>IFERROR(IF(OR(HLOOKUP($A922,'Z-scores'!$C$2:$UD$20,15,FALSE)&gt;3,HLOOKUP($A922,'Z-scores'!$C$2:$UD$20,15,FALSE)&lt;-3),"",'Total-corrected counts'!Q922),"")</f>
        <v>0</v>
      </c>
      <c r="R922">
        <f>IFERROR(IF(OR(HLOOKUP($A922,'Z-scores'!$C$2:$UD$20,16,FALSE)&gt;3,HLOOKUP($A922,'Z-scores'!$C$2:$UD$20,16,FALSE)&lt;-3),"",'Total-corrected counts'!R922),"")</f>
        <v>1.907314913319349</v>
      </c>
      <c r="S922">
        <f>IFERROR(IF(OR(HLOOKUP($A922,'Z-scores'!$C$2:$UD$20,17,FALSE)&gt;3,HLOOKUP($A922,'Z-scores'!$C$2:$UD$20,17,FALSE)&lt;-3),"",'Total-corrected counts'!S922),"")</f>
        <v>1.0856949913632964E-2</v>
      </c>
      <c r="T922">
        <f>IFERROR(IF(OR(HLOOKUP($A922,'Z-scores'!$C$2:$UD$20,18,FALSE)&gt;3,HLOOKUP($A922,'Z-scores'!$C$2:$UD$20,18,FALSE)&lt;-3),"",'Total-corrected counts'!T922),"")</f>
        <v>7.7319189076344955E-2</v>
      </c>
      <c r="U922">
        <f>IFERROR(IF(OR(HLOOKUP($A922,'Z-scores'!$C$2:$UD$20,19,FALSE)&gt;3,HLOOKUP($A922,'Z-scores'!$C$2:$UD$20,19,FALSE)&lt;-3),"",'Total-corrected counts'!U922),"")</f>
        <v>3.9142000407909983</v>
      </c>
      <c r="V922">
        <f t="shared" si="56"/>
        <v>1</v>
      </c>
      <c r="W922" s="10">
        <f>SUMIFS(Tabel132[Cluster],Tabel132[ID],A922)</f>
        <v>81</v>
      </c>
      <c r="X922">
        <f t="shared" si="57"/>
        <v>0.60060670152302265</v>
      </c>
      <c r="Y922">
        <f t="shared" si="58"/>
        <v>1.981219362998534</v>
      </c>
      <c r="Z922">
        <f t="shared" si="59"/>
        <v>1.3234592754300891</v>
      </c>
    </row>
    <row r="923" spans="1:26" x14ac:dyDescent="0.25">
      <c r="A923">
        <v>931</v>
      </c>
      <c r="B923" t="s">
        <v>454</v>
      </c>
      <c r="C923">
        <v>87500</v>
      </c>
      <c r="D923">
        <v>987</v>
      </c>
      <c r="E923">
        <f>IFERROR(IF(OR(HLOOKUP($A923,'Z-scores'!$C$2:$UD$20,3,FALSE)&gt;3,HLOOKUP(A923,'Z-scores'!$C$2:$UD$20,3,FALSE)&lt;-3),"",'Total-corrected counts'!E923),"")</f>
        <v>9.3783223841746377</v>
      </c>
      <c r="F923">
        <f>IFERROR(IF(OR(HLOOKUP($A923,'Z-scores'!$C$2:$UD$20,4,FALSE)&gt;3,HLOOKUP($A923,'Z-scores'!$C$2:$UD$20,4,FALSE)&lt;-3),"",'Total-corrected counts'!F923),"")</f>
        <v>12.345496723726651</v>
      </c>
      <c r="G923">
        <f>IFERROR(IF(OR(HLOOKUP($A923,'Z-scores'!$C$2:$UD$20,5,FALSE)&gt;3,HLOOKUP($A923,'Z-scores'!$C$2:$UD$20,5,FALSE)&lt;-3),"",'Total-corrected counts'!G923),"")</f>
        <v>16.569899794916012</v>
      </c>
      <c r="H923">
        <f>IFERROR(IF(OR(HLOOKUP($A923,'Z-scores'!$C$2:$UD$20,6,FALSE)&gt;3,HLOOKUP($A923,'Z-scores'!$C$2:$UD$20,6,FALSE)&lt;-3),"",'Total-corrected counts'!H923),"")</f>
        <v>3.2388641359317774</v>
      </c>
      <c r="I923">
        <f>IFERROR(IF(OR(HLOOKUP($A923,'Z-scores'!$C$2:$UD$20,7,FALSE)&gt;3,HLOOKUP($A923,'Z-scores'!$C$2:$UD$20,7,FALSE)&lt;-3),"",'Total-corrected counts'!I923),"")</f>
        <v>29.676239614085748</v>
      </c>
      <c r="J923">
        <f>IFERROR(IF(OR(HLOOKUP($A923,'Z-scores'!$C$2:$UD$20,8,FALSE)&gt;3,HLOOKUP($A923,'Z-scores'!$C$2:$UD$20,8,FALSE)&lt;-3),"",'Total-corrected counts'!J923),"")</f>
        <v>1.3954057129783579</v>
      </c>
      <c r="K923">
        <f>IFERROR(IF(OR(HLOOKUP($A923,'Z-scores'!$C$2:$UD$20,9,FALSE)&gt;3,HLOOKUP($A923,'Z-scores'!$C$2:$UD$20,9,FALSE)&lt;-3),"",'Total-corrected counts'!K923),"")</f>
        <v>2.6801939907464187</v>
      </c>
      <c r="L923">
        <f>IFERROR(IF(OR(HLOOKUP($A923,'Z-scores'!$C$2:$UD$20,10,FALSE)&gt;3,HLOOKUP($A923,'Z-scores'!$C$2:$UD$20,10,FALSE)&lt;-3),"",'Total-corrected counts'!L923),"")</f>
        <v>1.7815659082370081</v>
      </c>
      <c r="M923">
        <f>IFERROR(IF(OR(HLOOKUP($A923,'Z-scores'!$C$2:$UD$20,11,FALSE)&gt;3,HLOOKUP($A923,'Z-scores'!$C$2:$UD$20,11,FALSE)&lt;-3),"",'Total-corrected counts'!M923),"")</f>
        <v>6.0360151978568926</v>
      </c>
      <c r="N923">
        <f>IFERROR(IF(OR(HLOOKUP($A923,'Z-scores'!$C$2:$UD$20,12,FALSE)&gt;3,HLOOKUP($A923,'Z-scores'!$C$2:$UD$20,12,FALSE)&lt;-3),"",'Total-corrected counts'!N923),"")</f>
        <v>5.8650650151621093</v>
      </c>
      <c r="O923">
        <f>IFERROR(IF(OR(HLOOKUP($A923,'Z-scores'!$C$2:$UD$20,13,FALSE)&gt;3,HLOOKUP($A923,'Z-scores'!$C$2:$UD$20,13,FALSE)&lt;-3),"",'Total-corrected counts'!O923),"")</f>
        <v>7.2051952789649016</v>
      </c>
      <c r="P923">
        <f>IFERROR(IF(OR(HLOOKUP($A923,'Z-scores'!$C$2:$UD$20,14,FALSE)&gt;3,HLOOKUP($A923,'Z-scores'!$C$2:$UD$20,14,FALSE)&lt;-3),"",'Total-corrected counts'!P923),"")</f>
        <v>1.132551715944063</v>
      </c>
      <c r="Q923">
        <f>IFERROR(IF(OR(HLOOKUP($A923,'Z-scores'!$C$2:$UD$20,15,FALSE)&gt;3,HLOOKUP($A923,'Z-scores'!$C$2:$UD$20,15,FALSE)&lt;-3),"",'Total-corrected counts'!Q923),"")</f>
        <v>20.028707163529422</v>
      </c>
      <c r="R923">
        <f>IFERROR(IF(OR(HLOOKUP($A923,'Z-scores'!$C$2:$UD$20,16,FALSE)&gt;3,HLOOKUP($A923,'Z-scores'!$C$2:$UD$20,16,FALSE)&lt;-3),"",'Total-corrected counts'!R923),"")</f>
        <v>9.764971520502634</v>
      </c>
      <c r="S923">
        <f>IFERROR(IF(OR(HLOOKUP($A923,'Z-scores'!$C$2:$UD$20,17,FALSE)&gt;3,HLOOKUP($A923,'Z-scores'!$C$2:$UD$20,17,FALSE)&lt;-3),"",'Total-corrected counts'!S923),"")</f>
        <v>0.34199392227943831</v>
      </c>
      <c r="T923">
        <f>IFERROR(IF(OR(HLOOKUP($A923,'Z-scores'!$C$2:$UD$20,18,FALSE)&gt;3,HLOOKUP($A923,'Z-scores'!$C$2:$UD$20,18,FALSE)&lt;-3),"",'Total-corrected counts'!T923),"")</f>
        <v>2.6202614075872459</v>
      </c>
      <c r="U923">
        <f>IFERROR(IF(OR(HLOOKUP($A923,'Z-scores'!$C$2:$UD$20,19,FALSE)&gt;3,HLOOKUP($A923,'Z-scores'!$C$2:$UD$20,19,FALSE)&lt;-3),"",'Total-corrected counts'!U923),"")</f>
        <v>4.2439996007689533</v>
      </c>
      <c r="V923">
        <f t="shared" si="56"/>
        <v>1</v>
      </c>
      <c r="W923" s="10">
        <f>SUMIFS(Tabel132[Cluster],Tabel132[ID],A923)</f>
        <v>94</v>
      </c>
      <c r="X923">
        <f t="shared" si="57"/>
        <v>0.47931929726281641</v>
      </c>
      <c r="Y923">
        <f t="shared" si="58"/>
        <v>9.2335559402948348</v>
      </c>
      <c r="Z923">
        <f t="shared" si="59"/>
        <v>6.4003432030923451</v>
      </c>
    </row>
    <row r="924" spans="1:26" x14ac:dyDescent="0.25">
      <c r="A924">
        <v>932</v>
      </c>
      <c r="B924" t="s">
        <v>1072</v>
      </c>
      <c r="C924">
        <v>102100</v>
      </c>
      <c r="D924">
        <v>792</v>
      </c>
      <c r="E924" t="str">
        <f>IFERROR(IF(OR(HLOOKUP($A924,'Z-scores'!$C$2:$UD$20,3,FALSE)&gt;3,HLOOKUP(A924,'Z-scores'!$C$2:$UD$20,3,FALSE)&lt;-3),"",'Total-corrected counts'!E924),"")</f>
        <v/>
      </c>
      <c r="F924" t="str">
        <f>IFERROR(IF(OR(HLOOKUP($A924,'Z-scores'!$C$2:$UD$20,4,FALSE)&gt;3,HLOOKUP($A924,'Z-scores'!$C$2:$UD$20,4,FALSE)&lt;-3),"",'Total-corrected counts'!F924),"")</f>
        <v/>
      </c>
      <c r="G924" t="str">
        <f>IFERROR(IF(OR(HLOOKUP($A924,'Z-scores'!$C$2:$UD$20,5,FALSE)&gt;3,HLOOKUP($A924,'Z-scores'!$C$2:$UD$20,5,FALSE)&lt;-3),"",'Total-corrected counts'!G924),"")</f>
        <v/>
      </c>
      <c r="H924" t="str">
        <f>IFERROR(IF(OR(HLOOKUP($A924,'Z-scores'!$C$2:$UD$20,6,FALSE)&gt;3,HLOOKUP($A924,'Z-scores'!$C$2:$UD$20,6,FALSE)&lt;-3),"",'Total-corrected counts'!H924),"")</f>
        <v/>
      </c>
      <c r="I924" t="str">
        <f>IFERROR(IF(OR(HLOOKUP($A924,'Z-scores'!$C$2:$UD$20,7,FALSE)&gt;3,HLOOKUP($A924,'Z-scores'!$C$2:$UD$20,7,FALSE)&lt;-3),"",'Total-corrected counts'!I924),"")</f>
        <v/>
      </c>
      <c r="J924" t="str">
        <f>IFERROR(IF(OR(HLOOKUP($A924,'Z-scores'!$C$2:$UD$20,8,FALSE)&gt;3,HLOOKUP($A924,'Z-scores'!$C$2:$UD$20,8,FALSE)&lt;-3),"",'Total-corrected counts'!J924),"")</f>
        <v/>
      </c>
      <c r="K924" t="str">
        <f>IFERROR(IF(OR(HLOOKUP($A924,'Z-scores'!$C$2:$UD$20,9,FALSE)&gt;3,HLOOKUP($A924,'Z-scores'!$C$2:$UD$20,9,FALSE)&lt;-3),"",'Total-corrected counts'!K924),"")</f>
        <v/>
      </c>
      <c r="L924" t="str">
        <f>IFERROR(IF(OR(HLOOKUP($A924,'Z-scores'!$C$2:$UD$20,10,FALSE)&gt;3,HLOOKUP($A924,'Z-scores'!$C$2:$UD$20,10,FALSE)&lt;-3),"",'Total-corrected counts'!L924),"")</f>
        <v/>
      </c>
      <c r="M924" t="str">
        <f>IFERROR(IF(OR(HLOOKUP($A924,'Z-scores'!$C$2:$UD$20,11,FALSE)&gt;3,HLOOKUP($A924,'Z-scores'!$C$2:$UD$20,11,FALSE)&lt;-3),"",'Total-corrected counts'!M924),"")</f>
        <v/>
      </c>
      <c r="N924" t="str">
        <f>IFERROR(IF(OR(HLOOKUP($A924,'Z-scores'!$C$2:$UD$20,12,FALSE)&gt;3,HLOOKUP($A924,'Z-scores'!$C$2:$UD$20,12,FALSE)&lt;-3),"",'Total-corrected counts'!N924),"")</f>
        <v/>
      </c>
      <c r="O924" t="str">
        <f>IFERROR(IF(OR(HLOOKUP($A924,'Z-scores'!$C$2:$UD$20,13,FALSE)&gt;3,HLOOKUP($A924,'Z-scores'!$C$2:$UD$20,13,FALSE)&lt;-3),"",'Total-corrected counts'!O924),"")</f>
        <v/>
      </c>
      <c r="P924" t="str">
        <f>IFERROR(IF(OR(HLOOKUP($A924,'Z-scores'!$C$2:$UD$20,14,FALSE)&gt;3,HLOOKUP($A924,'Z-scores'!$C$2:$UD$20,14,FALSE)&lt;-3),"",'Total-corrected counts'!P924),"")</f>
        <v/>
      </c>
      <c r="Q924" t="str">
        <f>IFERROR(IF(OR(HLOOKUP($A924,'Z-scores'!$C$2:$UD$20,15,FALSE)&gt;3,HLOOKUP($A924,'Z-scores'!$C$2:$UD$20,15,FALSE)&lt;-3),"",'Total-corrected counts'!Q924),"")</f>
        <v/>
      </c>
      <c r="R924" t="str">
        <f>IFERROR(IF(OR(HLOOKUP($A924,'Z-scores'!$C$2:$UD$20,16,FALSE)&gt;3,HLOOKUP($A924,'Z-scores'!$C$2:$UD$20,16,FALSE)&lt;-3),"",'Total-corrected counts'!R924),"")</f>
        <v/>
      </c>
      <c r="S924" t="str">
        <f>IFERROR(IF(OR(HLOOKUP($A924,'Z-scores'!$C$2:$UD$20,17,FALSE)&gt;3,HLOOKUP($A924,'Z-scores'!$C$2:$UD$20,17,FALSE)&lt;-3),"",'Total-corrected counts'!S924),"")</f>
        <v/>
      </c>
      <c r="T924" t="str">
        <f>IFERROR(IF(OR(HLOOKUP($A924,'Z-scores'!$C$2:$UD$20,18,FALSE)&gt;3,HLOOKUP($A924,'Z-scores'!$C$2:$UD$20,18,FALSE)&lt;-3),"",'Total-corrected counts'!T924),"")</f>
        <v/>
      </c>
      <c r="U924" t="str">
        <f>IFERROR(IF(OR(HLOOKUP($A924,'Z-scores'!$C$2:$UD$20,19,FALSE)&gt;3,HLOOKUP($A924,'Z-scores'!$C$2:$UD$20,19,FALSE)&lt;-3),"",'Total-corrected counts'!U924),"")</f>
        <v/>
      </c>
      <c r="V924">
        <f t="shared" si="56"/>
        <v>1</v>
      </c>
      <c r="W924" s="10">
        <f>SUMIFS(Tabel132[Cluster],Tabel132[ID],A924)</f>
        <v>0</v>
      </c>
      <c r="X924" t="str">
        <f t="shared" si="57"/>
        <v/>
      </c>
      <c r="Y924" t="str">
        <f t="shared" si="58"/>
        <v/>
      </c>
      <c r="Z924" t="str">
        <f t="shared" si="59"/>
        <v/>
      </c>
    </row>
    <row r="925" spans="1:26" x14ac:dyDescent="0.25">
      <c r="A925">
        <v>933</v>
      </c>
      <c r="B925" t="s">
        <v>1073</v>
      </c>
      <c r="C925">
        <v>100400</v>
      </c>
      <c r="D925">
        <v>967</v>
      </c>
      <c r="E925" t="str">
        <f>IFERROR(IF(OR(HLOOKUP($A925,'Z-scores'!$C$2:$UD$20,3,FALSE)&gt;3,HLOOKUP(A925,'Z-scores'!$C$2:$UD$20,3,FALSE)&lt;-3),"",'Total-corrected counts'!E925),"")</f>
        <v/>
      </c>
      <c r="F925" t="str">
        <f>IFERROR(IF(OR(HLOOKUP($A925,'Z-scores'!$C$2:$UD$20,4,FALSE)&gt;3,HLOOKUP($A925,'Z-scores'!$C$2:$UD$20,4,FALSE)&lt;-3),"",'Total-corrected counts'!F925),"")</f>
        <v/>
      </c>
      <c r="G925" t="str">
        <f>IFERROR(IF(OR(HLOOKUP($A925,'Z-scores'!$C$2:$UD$20,5,FALSE)&gt;3,HLOOKUP($A925,'Z-scores'!$C$2:$UD$20,5,FALSE)&lt;-3),"",'Total-corrected counts'!G925),"")</f>
        <v/>
      </c>
      <c r="H925" t="str">
        <f>IFERROR(IF(OR(HLOOKUP($A925,'Z-scores'!$C$2:$UD$20,6,FALSE)&gt;3,HLOOKUP($A925,'Z-scores'!$C$2:$UD$20,6,FALSE)&lt;-3),"",'Total-corrected counts'!H925),"")</f>
        <v/>
      </c>
      <c r="I925" t="str">
        <f>IFERROR(IF(OR(HLOOKUP($A925,'Z-scores'!$C$2:$UD$20,7,FALSE)&gt;3,HLOOKUP($A925,'Z-scores'!$C$2:$UD$20,7,FALSE)&lt;-3),"",'Total-corrected counts'!I925),"")</f>
        <v/>
      </c>
      <c r="J925" t="str">
        <f>IFERROR(IF(OR(HLOOKUP($A925,'Z-scores'!$C$2:$UD$20,8,FALSE)&gt;3,HLOOKUP($A925,'Z-scores'!$C$2:$UD$20,8,FALSE)&lt;-3),"",'Total-corrected counts'!J925),"")</f>
        <v/>
      </c>
      <c r="K925" t="str">
        <f>IFERROR(IF(OR(HLOOKUP($A925,'Z-scores'!$C$2:$UD$20,9,FALSE)&gt;3,HLOOKUP($A925,'Z-scores'!$C$2:$UD$20,9,FALSE)&lt;-3),"",'Total-corrected counts'!K925),"")</f>
        <v/>
      </c>
      <c r="L925" t="str">
        <f>IFERROR(IF(OR(HLOOKUP($A925,'Z-scores'!$C$2:$UD$20,10,FALSE)&gt;3,HLOOKUP($A925,'Z-scores'!$C$2:$UD$20,10,FALSE)&lt;-3),"",'Total-corrected counts'!L925),"")</f>
        <v/>
      </c>
      <c r="M925" t="str">
        <f>IFERROR(IF(OR(HLOOKUP($A925,'Z-scores'!$C$2:$UD$20,11,FALSE)&gt;3,HLOOKUP($A925,'Z-scores'!$C$2:$UD$20,11,FALSE)&lt;-3),"",'Total-corrected counts'!M925),"")</f>
        <v/>
      </c>
      <c r="N925" t="str">
        <f>IFERROR(IF(OR(HLOOKUP($A925,'Z-scores'!$C$2:$UD$20,12,FALSE)&gt;3,HLOOKUP($A925,'Z-scores'!$C$2:$UD$20,12,FALSE)&lt;-3),"",'Total-corrected counts'!N925),"")</f>
        <v/>
      </c>
      <c r="O925" t="str">
        <f>IFERROR(IF(OR(HLOOKUP($A925,'Z-scores'!$C$2:$UD$20,13,FALSE)&gt;3,HLOOKUP($A925,'Z-scores'!$C$2:$UD$20,13,FALSE)&lt;-3),"",'Total-corrected counts'!O925),"")</f>
        <v/>
      </c>
      <c r="P925" t="str">
        <f>IFERROR(IF(OR(HLOOKUP($A925,'Z-scores'!$C$2:$UD$20,14,FALSE)&gt;3,HLOOKUP($A925,'Z-scores'!$C$2:$UD$20,14,FALSE)&lt;-3),"",'Total-corrected counts'!P925),"")</f>
        <v/>
      </c>
      <c r="Q925" t="str">
        <f>IFERROR(IF(OR(HLOOKUP($A925,'Z-scores'!$C$2:$UD$20,15,FALSE)&gt;3,HLOOKUP($A925,'Z-scores'!$C$2:$UD$20,15,FALSE)&lt;-3),"",'Total-corrected counts'!Q925),"")</f>
        <v/>
      </c>
      <c r="R925" t="str">
        <f>IFERROR(IF(OR(HLOOKUP($A925,'Z-scores'!$C$2:$UD$20,16,FALSE)&gt;3,HLOOKUP($A925,'Z-scores'!$C$2:$UD$20,16,FALSE)&lt;-3),"",'Total-corrected counts'!R925),"")</f>
        <v/>
      </c>
      <c r="S925" t="str">
        <f>IFERROR(IF(OR(HLOOKUP($A925,'Z-scores'!$C$2:$UD$20,17,FALSE)&gt;3,HLOOKUP($A925,'Z-scores'!$C$2:$UD$20,17,FALSE)&lt;-3),"",'Total-corrected counts'!S925),"")</f>
        <v/>
      </c>
      <c r="T925" t="str">
        <f>IFERROR(IF(OR(HLOOKUP($A925,'Z-scores'!$C$2:$UD$20,18,FALSE)&gt;3,HLOOKUP($A925,'Z-scores'!$C$2:$UD$20,18,FALSE)&lt;-3),"",'Total-corrected counts'!T925),"")</f>
        <v/>
      </c>
      <c r="U925" t="str">
        <f>IFERROR(IF(OR(HLOOKUP($A925,'Z-scores'!$C$2:$UD$20,19,FALSE)&gt;3,HLOOKUP($A925,'Z-scores'!$C$2:$UD$20,19,FALSE)&lt;-3),"",'Total-corrected counts'!U925),"")</f>
        <v/>
      </c>
      <c r="V925">
        <f t="shared" si="56"/>
        <v>1</v>
      </c>
      <c r="W925" s="10">
        <f>SUMIFS(Tabel132[Cluster],Tabel132[ID],A925)</f>
        <v>0</v>
      </c>
      <c r="X925" t="str">
        <f t="shared" si="57"/>
        <v/>
      </c>
      <c r="Y925" t="str">
        <f t="shared" si="58"/>
        <v/>
      </c>
      <c r="Z925" t="str">
        <f t="shared" si="59"/>
        <v/>
      </c>
    </row>
    <row r="926" spans="1:26" x14ac:dyDescent="0.25">
      <c r="A926">
        <v>934</v>
      </c>
      <c r="B926" t="s">
        <v>455</v>
      </c>
      <c r="C926">
        <v>43700</v>
      </c>
      <c r="D926">
        <v>909</v>
      </c>
      <c r="E926" t="str">
        <f>IFERROR(IF(OR(HLOOKUP($A926,'Z-scores'!$C$2:$UD$20,3,FALSE)&gt;3,HLOOKUP(A926,'Z-scores'!$C$2:$UD$20,3,FALSE)&lt;-3),"",'Total-corrected counts'!E926),"")</f>
        <v/>
      </c>
      <c r="F926">
        <f>IFERROR(IF(OR(HLOOKUP($A926,'Z-scores'!$C$2:$UD$20,4,FALSE)&gt;3,HLOOKUP($A926,'Z-scores'!$C$2:$UD$20,4,FALSE)&lt;-3),"",'Total-corrected counts'!F926),"")</f>
        <v>9.2283613383338761</v>
      </c>
      <c r="G926">
        <f>IFERROR(IF(OR(HLOOKUP($A926,'Z-scores'!$C$2:$UD$20,5,FALSE)&gt;3,HLOOKUP($A926,'Z-scores'!$C$2:$UD$20,5,FALSE)&lt;-3),"",'Total-corrected counts'!G926),"")</f>
        <v>13.537960683505847</v>
      </c>
      <c r="H926">
        <f>IFERROR(IF(OR(HLOOKUP($A926,'Z-scores'!$C$2:$UD$20,6,FALSE)&gt;3,HLOOKUP($A926,'Z-scores'!$C$2:$UD$20,6,FALSE)&lt;-3),"",'Total-corrected counts'!H926),"")</f>
        <v>4.7954734081576094</v>
      </c>
      <c r="I926">
        <f>IFERROR(IF(OR(HLOOKUP($A926,'Z-scores'!$C$2:$UD$20,7,FALSE)&gt;3,HLOOKUP($A926,'Z-scores'!$C$2:$UD$20,7,FALSE)&lt;-3),"",'Total-corrected counts'!I926),"")</f>
        <v>7.7453754013526694</v>
      </c>
      <c r="J926">
        <f>IFERROR(IF(OR(HLOOKUP($A926,'Z-scores'!$C$2:$UD$20,8,FALSE)&gt;3,HLOOKUP($A926,'Z-scores'!$C$2:$UD$20,8,FALSE)&lt;-3),"",'Total-corrected counts'!J926),"")</f>
        <v>2.5492040763597563</v>
      </c>
      <c r="K926">
        <f>IFERROR(IF(OR(HLOOKUP($A926,'Z-scores'!$C$2:$UD$20,9,FALSE)&gt;3,HLOOKUP($A926,'Z-scores'!$C$2:$UD$20,9,FALSE)&lt;-3),"",'Total-corrected counts'!K926),"")</f>
        <v>3.1573666313618372</v>
      </c>
      <c r="L926">
        <f>IFERROR(IF(OR(HLOOKUP($A926,'Z-scores'!$C$2:$UD$20,10,FALSE)&gt;3,HLOOKUP($A926,'Z-scores'!$C$2:$UD$20,10,FALSE)&lt;-3),"",'Total-corrected counts'!L926),"")</f>
        <v>4.3657184385015793</v>
      </c>
      <c r="M926">
        <f>IFERROR(IF(OR(HLOOKUP($A926,'Z-scores'!$C$2:$UD$20,11,FALSE)&gt;3,HLOOKUP($A926,'Z-scores'!$C$2:$UD$20,11,FALSE)&lt;-3),"",'Total-corrected counts'!M926),"")</f>
        <v>1.1104424905981001</v>
      </c>
      <c r="N926">
        <f>IFERROR(IF(OR(HLOOKUP($A926,'Z-scores'!$C$2:$UD$20,12,FALSE)&gt;3,HLOOKUP($A926,'Z-scores'!$C$2:$UD$20,12,FALSE)&lt;-3),"",'Total-corrected counts'!N926),"")</f>
        <v>6.7539889315226169</v>
      </c>
      <c r="O926">
        <f>IFERROR(IF(OR(HLOOKUP($A926,'Z-scores'!$C$2:$UD$20,13,FALSE)&gt;3,HLOOKUP($A926,'Z-scores'!$C$2:$UD$20,13,FALSE)&lt;-3),"",'Total-corrected counts'!O926),"")</f>
        <v>2.4129495632965132</v>
      </c>
      <c r="P926">
        <f>IFERROR(IF(OR(HLOOKUP($A926,'Z-scores'!$C$2:$UD$20,14,FALSE)&gt;3,HLOOKUP($A926,'Z-scores'!$C$2:$UD$20,14,FALSE)&lt;-3),"",'Total-corrected counts'!P926),"")</f>
        <v>2.8078734995292436</v>
      </c>
      <c r="Q926">
        <f>IFERROR(IF(OR(HLOOKUP($A926,'Z-scores'!$C$2:$UD$20,15,FALSE)&gt;3,HLOOKUP($A926,'Z-scores'!$C$2:$UD$20,15,FALSE)&lt;-3),"",'Total-corrected counts'!Q926),"")</f>
        <v>2.9740777433673191</v>
      </c>
      <c r="R926">
        <f>IFERROR(IF(OR(HLOOKUP($A926,'Z-scores'!$C$2:$UD$20,16,FALSE)&gt;3,HLOOKUP($A926,'Z-scores'!$C$2:$UD$20,16,FALSE)&lt;-3),"",'Total-corrected counts'!R926),"")</f>
        <v>3.1214250367138088</v>
      </c>
      <c r="S926">
        <f>IFERROR(IF(OR(HLOOKUP($A926,'Z-scores'!$C$2:$UD$20,17,FALSE)&gt;3,HLOOKUP($A926,'Z-scores'!$C$2:$UD$20,17,FALSE)&lt;-3),"",'Total-corrected counts'!S926),"")</f>
        <v>4.5653474386826609</v>
      </c>
      <c r="T926">
        <f>IFERROR(IF(OR(HLOOKUP($A926,'Z-scores'!$C$2:$UD$20,18,FALSE)&gt;3,HLOOKUP($A926,'Z-scores'!$C$2:$UD$20,18,FALSE)&lt;-3),"",'Total-corrected counts'!T926),"")</f>
        <v>8.4106095673046362</v>
      </c>
      <c r="U926">
        <f>IFERROR(IF(OR(HLOOKUP($A926,'Z-scores'!$C$2:$UD$20,19,FALSE)&gt;3,HLOOKUP($A926,'Z-scores'!$C$2:$UD$20,19,FALSE)&lt;-3),"",'Total-corrected counts'!U926),"")</f>
        <v>2.2087891582734125</v>
      </c>
      <c r="V926">
        <f t="shared" si="56"/>
        <v>1</v>
      </c>
      <c r="W926" s="10">
        <f>SUMIFS(Tabel132[Cluster],Tabel132[ID],A926)</f>
        <v>56</v>
      </c>
      <c r="X926">
        <f t="shared" si="57"/>
        <v>0.33563445297397088</v>
      </c>
      <c r="Y926">
        <f t="shared" si="58"/>
        <v>5.81123780852141</v>
      </c>
      <c r="Z926">
        <f t="shared" si="59"/>
        <v>4.1568826173362767</v>
      </c>
    </row>
    <row r="927" spans="1:26" x14ac:dyDescent="0.25">
      <c r="A927">
        <v>935</v>
      </c>
      <c r="B927" t="s">
        <v>456</v>
      </c>
      <c r="C927">
        <v>19000</v>
      </c>
      <c r="D927">
        <v>39</v>
      </c>
      <c r="E927">
        <f>IFERROR(IF(OR(HLOOKUP($A927,'Z-scores'!$C$2:$UD$20,3,FALSE)&gt;3,HLOOKUP(A927,'Z-scores'!$C$2:$UD$20,3,FALSE)&lt;-3),"",'Total-corrected counts'!E927),"")</f>
        <v>0.2129314383182451</v>
      </c>
      <c r="F927">
        <f>IFERROR(IF(OR(HLOOKUP($A927,'Z-scores'!$C$2:$UD$20,4,FALSE)&gt;3,HLOOKUP($A927,'Z-scores'!$C$2:$UD$20,4,FALSE)&lt;-3),"",'Total-corrected counts'!F927),"")</f>
        <v>0</v>
      </c>
      <c r="G927">
        <f>IFERROR(IF(OR(HLOOKUP($A927,'Z-scores'!$C$2:$UD$20,5,FALSE)&gt;3,HLOOKUP($A927,'Z-scores'!$C$2:$UD$20,5,FALSE)&lt;-3),"",'Total-corrected counts'!G927),"")</f>
        <v>0.30218662239968408</v>
      </c>
      <c r="H927">
        <f>IFERROR(IF(OR(HLOOKUP($A927,'Z-scores'!$C$2:$UD$20,6,FALSE)&gt;3,HLOOKUP($A927,'Z-scores'!$C$2:$UD$20,6,FALSE)&lt;-3),"",'Total-corrected counts'!H927),"")</f>
        <v>0.11866528084232804</v>
      </c>
      <c r="I927">
        <f>IFERROR(IF(OR(HLOOKUP($A927,'Z-scores'!$C$2:$UD$20,7,FALSE)&gt;3,HLOOKUP($A927,'Z-scores'!$C$2:$UD$20,7,FALSE)&lt;-3),"",'Total-corrected counts'!I927),"")</f>
        <v>0.31400170546024336</v>
      </c>
      <c r="J927">
        <f>IFERROR(IF(OR(HLOOKUP($A927,'Z-scores'!$C$2:$UD$20,8,FALSE)&gt;3,HLOOKUP($A927,'Z-scores'!$C$2:$UD$20,8,FALSE)&lt;-3),"",'Total-corrected counts'!J927),"")</f>
        <v>1.4545748598184296</v>
      </c>
      <c r="K927">
        <f>IFERROR(IF(OR(HLOOKUP($A927,'Z-scores'!$C$2:$UD$20,9,FALSE)&gt;3,HLOOKUP($A927,'Z-scores'!$C$2:$UD$20,9,FALSE)&lt;-3),"",'Total-corrected counts'!K927),"")</f>
        <v>8.4731590389653819E-2</v>
      </c>
      <c r="L927">
        <f>IFERROR(IF(OR(HLOOKUP($A927,'Z-scores'!$C$2:$UD$20,10,FALSE)&gt;3,HLOOKUP($A927,'Z-scores'!$C$2:$UD$20,10,FALSE)&lt;-3),"",'Total-corrected counts'!L927),"")</f>
        <v>0</v>
      </c>
      <c r="M927">
        <f>IFERROR(IF(OR(HLOOKUP($A927,'Z-scores'!$C$2:$UD$20,11,FALSE)&gt;3,HLOOKUP($A927,'Z-scores'!$C$2:$UD$20,11,FALSE)&lt;-3),"",'Total-corrected counts'!M927),"")</f>
        <v>0</v>
      </c>
      <c r="N927">
        <f>IFERROR(IF(OR(HLOOKUP($A927,'Z-scores'!$C$2:$UD$20,12,FALSE)&gt;3,HLOOKUP($A927,'Z-scores'!$C$2:$UD$20,12,FALSE)&lt;-3),"",'Total-corrected counts'!N927),"")</f>
        <v>0.4765365324819214</v>
      </c>
      <c r="O927">
        <f>IFERROR(IF(OR(HLOOKUP($A927,'Z-scores'!$C$2:$UD$20,13,FALSE)&gt;3,HLOOKUP($A927,'Z-scores'!$C$2:$UD$20,13,FALSE)&lt;-3),"",'Total-corrected counts'!O927),"")</f>
        <v>2.0192046554782534E-2</v>
      </c>
      <c r="P927">
        <f>IFERROR(IF(OR(HLOOKUP($A927,'Z-scores'!$C$2:$UD$20,14,FALSE)&gt;3,HLOOKUP($A927,'Z-scores'!$C$2:$UD$20,14,FALSE)&lt;-3),"",'Total-corrected counts'!P927),"")</f>
        <v>0.73509017034859936</v>
      </c>
      <c r="Q927">
        <f>IFERROR(IF(OR(HLOOKUP($A927,'Z-scores'!$C$2:$UD$20,15,FALSE)&gt;3,HLOOKUP($A927,'Z-scores'!$C$2:$UD$20,15,FALSE)&lt;-3),"",'Total-corrected counts'!Q927),"")</f>
        <v>0</v>
      </c>
      <c r="R927">
        <f>IFERROR(IF(OR(HLOOKUP($A927,'Z-scores'!$C$2:$UD$20,16,FALSE)&gt;3,HLOOKUP($A927,'Z-scores'!$C$2:$UD$20,16,FALSE)&lt;-3),"",'Total-corrected counts'!R927),"")</f>
        <v>4.0069641036120776E-2</v>
      </c>
      <c r="S927">
        <f>IFERROR(IF(OR(HLOOKUP($A927,'Z-scores'!$C$2:$UD$20,17,FALSE)&gt;3,HLOOKUP($A927,'Z-scores'!$C$2:$UD$20,17,FALSE)&lt;-3),"",'Total-corrected counts'!S927),"")</f>
        <v>0.25513832297037464</v>
      </c>
      <c r="T927">
        <f>IFERROR(IF(OR(HLOOKUP($A927,'Z-scores'!$C$2:$UD$20,18,FALSE)&gt;3,HLOOKUP($A927,'Z-scores'!$C$2:$UD$20,18,FALSE)&lt;-3),"",'Total-corrected counts'!T927),"")</f>
        <v>0.18900246218662103</v>
      </c>
      <c r="U927">
        <f>IFERROR(IF(OR(HLOOKUP($A927,'Z-scores'!$C$2:$UD$20,19,FALSE)&gt;3,HLOOKUP($A927,'Z-scores'!$C$2:$UD$20,19,FALSE)&lt;-3),"",'Total-corrected counts'!U927),"")</f>
        <v>0.25168913787791342</v>
      </c>
      <c r="V927">
        <f t="shared" si="56"/>
        <v>1</v>
      </c>
      <c r="W927" s="10">
        <f>SUMIFS(Tabel132[Cluster],Tabel132[ID],A927)</f>
        <v>23</v>
      </c>
      <c r="X927">
        <f t="shared" si="57"/>
        <v>0.87058462433018535</v>
      </c>
      <c r="Y927">
        <f t="shared" si="58"/>
        <v>0.2763434996920649</v>
      </c>
      <c r="Z927">
        <f t="shared" si="59"/>
        <v>0.24596478918204165</v>
      </c>
    </row>
    <row r="928" spans="1:26" x14ac:dyDescent="0.25">
      <c r="A928">
        <v>936</v>
      </c>
      <c r="B928" t="s">
        <v>457</v>
      </c>
      <c r="C928">
        <v>57600</v>
      </c>
      <c r="D928">
        <v>645</v>
      </c>
      <c r="E928">
        <f>IFERROR(IF(OR(HLOOKUP($A928,'Z-scores'!$C$2:$UD$20,3,FALSE)&gt;3,HLOOKUP(A928,'Z-scores'!$C$2:$UD$20,3,FALSE)&lt;-3),"",'Total-corrected counts'!E928),"")</f>
        <v>5.4521655127276967</v>
      </c>
      <c r="F928">
        <f>IFERROR(IF(OR(HLOOKUP($A928,'Z-scores'!$C$2:$UD$20,4,FALSE)&gt;3,HLOOKUP($A928,'Z-scores'!$C$2:$UD$20,4,FALSE)&lt;-3),"",'Total-corrected counts'!F928),"")</f>
        <v>2.0917619033556782</v>
      </c>
      <c r="G928">
        <f>IFERROR(IF(OR(HLOOKUP($A928,'Z-scores'!$C$2:$UD$20,5,FALSE)&gt;3,HLOOKUP($A928,'Z-scores'!$C$2:$UD$20,5,FALSE)&lt;-3),"",'Total-corrected counts'!G928),"")</f>
        <v>41.822628540116277</v>
      </c>
      <c r="H928">
        <f>IFERROR(IF(OR(HLOOKUP($A928,'Z-scores'!$C$2:$UD$20,6,FALSE)&gt;3,HLOOKUP($A928,'Z-scores'!$C$2:$UD$20,6,FALSE)&lt;-3),"",'Total-corrected counts'!H928),"")</f>
        <v>27.125487138428632</v>
      </c>
      <c r="I928">
        <f>IFERROR(IF(OR(HLOOKUP($A928,'Z-scores'!$C$2:$UD$20,7,FALSE)&gt;3,HLOOKUP($A928,'Z-scores'!$C$2:$UD$20,7,FALSE)&lt;-3),"",'Total-corrected counts'!I928),"")</f>
        <v>25.187862294859919</v>
      </c>
      <c r="J928">
        <f>IFERROR(IF(OR(HLOOKUP($A928,'Z-scores'!$C$2:$UD$20,8,FALSE)&gt;3,HLOOKUP($A928,'Z-scores'!$C$2:$UD$20,8,FALSE)&lt;-3),"",'Total-corrected counts'!J928),"")</f>
        <v>38.262714956579707</v>
      </c>
      <c r="K928">
        <f>IFERROR(IF(OR(HLOOKUP($A928,'Z-scores'!$C$2:$UD$20,9,FALSE)&gt;3,HLOOKUP($A928,'Z-scores'!$C$2:$UD$20,9,FALSE)&lt;-3),"",'Total-corrected counts'!K928),"")</f>
        <v>45.451808907965884</v>
      </c>
      <c r="L928">
        <f>IFERROR(IF(OR(HLOOKUP($A928,'Z-scores'!$C$2:$UD$20,10,FALSE)&gt;3,HLOOKUP($A928,'Z-scores'!$C$2:$UD$20,10,FALSE)&lt;-3),"",'Total-corrected counts'!L928),"")</f>
        <v>1.1818308500186094</v>
      </c>
      <c r="M928">
        <f>IFERROR(IF(OR(HLOOKUP($A928,'Z-scores'!$C$2:$UD$20,11,FALSE)&gt;3,HLOOKUP($A928,'Z-scores'!$C$2:$UD$20,11,FALSE)&lt;-3),"",'Total-corrected counts'!M928),"")</f>
        <v>3.1424140190369467</v>
      </c>
      <c r="N928">
        <f>IFERROR(IF(OR(HLOOKUP($A928,'Z-scores'!$C$2:$UD$20,12,FALSE)&gt;3,HLOOKUP($A928,'Z-scores'!$C$2:$UD$20,12,FALSE)&lt;-3),"",'Total-corrected counts'!N928),"")</f>
        <v>32.39532004468446</v>
      </c>
      <c r="O928">
        <f>IFERROR(IF(OR(HLOOKUP($A928,'Z-scores'!$C$2:$UD$20,13,FALSE)&gt;3,HLOOKUP($A928,'Z-scores'!$C$2:$UD$20,13,FALSE)&lt;-3),"",'Total-corrected counts'!O928),"")</f>
        <v>29.759711280656994</v>
      </c>
      <c r="P928">
        <f>IFERROR(IF(OR(HLOOKUP($A928,'Z-scores'!$C$2:$UD$20,14,FALSE)&gt;3,HLOOKUP($A928,'Z-scores'!$C$2:$UD$20,14,FALSE)&lt;-3),"",'Total-corrected counts'!P928),"")</f>
        <v>13.227349286214624</v>
      </c>
      <c r="Q928">
        <f>IFERROR(IF(OR(HLOOKUP($A928,'Z-scores'!$C$2:$UD$20,15,FALSE)&gt;3,HLOOKUP($A928,'Z-scores'!$C$2:$UD$20,15,FALSE)&lt;-3),"",'Total-corrected counts'!Q928),"")</f>
        <v>8.1226451154917267</v>
      </c>
      <c r="R928">
        <f>IFERROR(IF(OR(HLOOKUP($A928,'Z-scores'!$C$2:$UD$20,16,FALSE)&gt;3,HLOOKUP($A928,'Z-scores'!$C$2:$UD$20,16,FALSE)&lt;-3),"",'Total-corrected counts'!R928),"")</f>
        <v>23.352586795851188</v>
      </c>
      <c r="S928">
        <f>IFERROR(IF(OR(HLOOKUP($A928,'Z-scores'!$C$2:$UD$20,17,FALSE)&gt;3,HLOOKUP($A928,'Z-scores'!$C$2:$UD$20,17,FALSE)&lt;-3),"",'Total-corrected counts'!S928),"")</f>
        <v>4.1419263920509755</v>
      </c>
      <c r="T928">
        <f>IFERROR(IF(OR(HLOOKUP($A928,'Z-scores'!$C$2:$UD$20,18,FALSE)&gt;3,HLOOKUP($A928,'Z-scores'!$C$2:$UD$20,18,FALSE)&lt;-3),"",'Total-corrected counts'!T928),"")</f>
        <v>28.127002781772603</v>
      </c>
      <c r="U928">
        <f>IFERROR(IF(OR(HLOOKUP($A928,'Z-scores'!$C$2:$UD$20,19,FALSE)&gt;3,HLOOKUP($A928,'Z-scores'!$C$2:$UD$20,19,FALSE)&lt;-3),"",'Total-corrected counts'!U928),"")</f>
        <v>16.33375715469769</v>
      </c>
      <c r="V928">
        <f t="shared" si="56"/>
        <v>1</v>
      </c>
      <c r="W928" s="10">
        <f>SUMIFS(Tabel132[Cluster],Tabel132[ID],A928)</f>
        <v>0</v>
      </c>
      <c r="X928">
        <f t="shared" si="57"/>
        <v>0.8266453471805344</v>
      </c>
      <c r="Y928">
        <f t="shared" si="58"/>
        <v>21.079852680343262</v>
      </c>
      <c r="Z928">
        <f t="shared" si="59"/>
        <v>19.432537356427531</v>
      </c>
    </row>
    <row r="929" spans="1:26" x14ac:dyDescent="0.25">
      <c r="A929">
        <v>937</v>
      </c>
      <c r="B929" t="s">
        <v>1074</v>
      </c>
      <c r="C929">
        <v>13800</v>
      </c>
      <c r="D929">
        <v>669</v>
      </c>
      <c r="E929" t="str">
        <f>IFERROR(IF(OR(HLOOKUP($A929,'Z-scores'!$C$2:$UD$20,3,FALSE)&gt;3,HLOOKUP(A929,'Z-scores'!$C$2:$UD$20,3,FALSE)&lt;-3),"",'Total-corrected counts'!E929),"")</f>
        <v/>
      </c>
      <c r="F929" t="str">
        <f>IFERROR(IF(OR(HLOOKUP($A929,'Z-scores'!$C$2:$UD$20,4,FALSE)&gt;3,HLOOKUP($A929,'Z-scores'!$C$2:$UD$20,4,FALSE)&lt;-3),"",'Total-corrected counts'!F929),"")</f>
        <v/>
      </c>
      <c r="G929" t="str">
        <f>IFERROR(IF(OR(HLOOKUP($A929,'Z-scores'!$C$2:$UD$20,5,FALSE)&gt;3,HLOOKUP($A929,'Z-scores'!$C$2:$UD$20,5,FALSE)&lt;-3),"",'Total-corrected counts'!G929),"")</f>
        <v/>
      </c>
      <c r="H929" t="str">
        <f>IFERROR(IF(OR(HLOOKUP($A929,'Z-scores'!$C$2:$UD$20,6,FALSE)&gt;3,HLOOKUP($A929,'Z-scores'!$C$2:$UD$20,6,FALSE)&lt;-3),"",'Total-corrected counts'!H929),"")</f>
        <v/>
      </c>
      <c r="I929" t="str">
        <f>IFERROR(IF(OR(HLOOKUP($A929,'Z-scores'!$C$2:$UD$20,7,FALSE)&gt;3,HLOOKUP($A929,'Z-scores'!$C$2:$UD$20,7,FALSE)&lt;-3),"",'Total-corrected counts'!I929),"")</f>
        <v/>
      </c>
      <c r="J929" t="str">
        <f>IFERROR(IF(OR(HLOOKUP($A929,'Z-scores'!$C$2:$UD$20,8,FALSE)&gt;3,HLOOKUP($A929,'Z-scores'!$C$2:$UD$20,8,FALSE)&lt;-3),"",'Total-corrected counts'!J929),"")</f>
        <v/>
      </c>
      <c r="K929" t="str">
        <f>IFERROR(IF(OR(HLOOKUP($A929,'Z-scores'!$C$2:$UD$20,9,FALSE)&gt;3,HLOOKUP($A929,'Z-scores'!$C$2:$UD$20,9,FALSE)&lt;-3),"",'Total-corrected counts'!K929),"")</f>
        <v/>
      </c>
      <c r="L929" t="str">
        <f>IFERROR(IF(OR(HLOOKUP($A929,'Z-scores'!$C$2:$UD$20,10,FALSE)&gt;3,HLOOKUP($A929,'Z-scores'!$C$2:$UD$20,10,FALSE)&lt;-3),"",'Total-corrected counts'!L929),"")</f>
        <v/>
      </c>
      <c r="M929" t="str">
        <f>IFERROR(IF(OR(HLOOKUP($A929,'Z-scores'!$C$2:$UD$20,11,FALSE)&gt;3,HLOOKUP($A929,'Z-scores'!$C$2:$UD$20,11,FALSE)&lt;-3),"",'Total-corrected counts'!M929),"")</f>
        <v/>
      </c>
      <c r="N929" t="str">
        <f>IFERROR(IF(OR(HLOOKUP($A929,'Z-scores'!$C$2:$UD$20,12,FALSE)&gt;3,HLOOKUP($A929,'Z-scores'!$C$2:$UD$20,12,FALSE)&lt;-3),"",'Total-corrected counts'!N929),"")</f>
        <v/>
      </c>
      <c r="O929" t="str">
        <f>IFERROR(IF(OR(HLOOKUP($A929,'Z-scores'!$C$2:$UD$20,13,FALSE)&gt;3,HLOOKUP($A929,'Z-scores'!$C$2:$UD$20,13,FALSE)&lt;-3),"",'Total-corrected counts'!O929),"")</f>
        <v/>
      </c>
      <c r="P929" t="str">
        <f>IFERROR(IF(OR(HLOOKUP($A929,'Z-scores'!$C$2:$UD$20,14,FALSE)&gt;3,HLOOKUP($A929,'Z-scores'!$C$2:$UD$20,14,FALSE)&lt;-3),"",'Total-corrected counts'!P929),"")</f>
        <v/>
      </c>
      <c r="Q929" t="str">
        <f>IFERROR(IF(OR(HLOOKUP($A929,'Z-scores'!$C$2:$UD$20,15,FALSE)&gt;3,HLOOKUP($A929,'Z-scores'!$C$2:$UD$20,15,FALSE)&lt;-3),"",'Total-corrected counts'!Q929),"")</f>
        <v/>
      </c>
      <c r="R929" t="str">
        <f>IFERROR(IF(OR(HLOOKUP($A929,'Z-scores'!$C$2:$UD$20,16,FALSE)&gt;3,HLOOKUP($A929,'Z-scores'!$C$2:$UD$20,16,FALSE)&lt;-3),"",'Total-corrected counts'!R929),"")</f>
        <v/>
      </c>
      <c r="S929" t="str">
        <f>IFERROR(IF(OR(HLOOKUP($A929,'Z-scores'!$C$2:$UD$20,17,FALSE)&gt;3,HLOOKUP($A929,'Z-scores'!$C$2:$UD$20,17,FALSE)&lt;-3),"",'Total-corrected counts'!S929),"")</f>
        <v/>
      </c>
      <c r="T929" t="str">
        <f>IFERROR(IF(OR(HLOOKUP($A929,'Z-scores'!$C$2:$UD$20,18,FALSE)&gt;3,HLOOKUP($A929,'Z-scores'!$C$2:$UD$20,18,FALSE)&lt;-3),"",'Total-corrected counts'!T929),"")</f>
        <v/>
      </c>
      <c r="U929" t="str">
        <f>IFERROR(IF(OR(HLOOKUP($A929,'Z-scores'!$C$2:$UD$20,19,FALSE)&gt;3,HLOOKUP($A929,'Z-scores'!$C$2:$UD$20,19,FALSE)&lt;-3),"",'Total-corrected counts'!U929),"")</f>
        <v/>
      </c>
      <c r="V929">
        <f t="shared" si="56"/>
        <v>1</v>
      </c>
      <c r="W929" s="10">
        <f>SUMIFS(Tabel132[Cluster],Tabel132[ID],A929)</f>
        <v>0</v>
      </c>
      <c r="X929" t="str">
        <f t="shared" si="57"/>
        <v/>
      </c>
      <c r="Y929" t="str">
        <f t="shared" si="58"/>
        <v/>
      </c>
      <c r="Z929" t="str">
        <f t="shared" si="59"/>
        <v/>
      </c>
    </row>
    <row r="930" spans="1:26" x14ac:dyDescent="0.25">
      <c r="A930">
        <v>938</v>
      </c>
      <c r="B930" t="s">
        <v>1075</v>
      </c>
      <c r="C930">
        <v>94800</v>
      </c>
      <c r="D930">
        <v>370</v>
      </c>
      <c r="E930" t="str">
        <f>IFERROR(IF(OR(HLOOKUP($A930,'Z-scores'!$C$2:$UD$20,3,FALSE)&gt;3,HLOOKUP(A930,'Z-scores'!$C$2:$UD$20,3,FALSE)&lt;-3),"",'Total-corrected counts'!E930),"")</f>
        <v/>
      </c>
      <c r="F930" t="str">
        <f>IFERROR(IF(OR(HLOOKUP($A930,'Z-scores'!$C$2:$UD$20,4,FALSE)&gt;3,HLOOKUP($A930,'Z-scores'!$C$2:$UD$20,4,FALSE)&lt;-3),"",'Total-corrected counts'!F930),"")</f>
        <v/>
      </c>
      <c r="G930" t="str">
        <f>IFERROR(IF(OR(HLOOKUP($A930,'Z-scores'!$C$2:$UD$20,5,FALSE)&gt;3,HLOOKUP($A930,'Z-scores'!$C$2:$UD$20,5,FALSE)&lt;-3),"",'Total-corrected counts'!G930),"")</f>
        <v/>
      </c>
      <c r="H930" t="str">
        <f>IFERROR(IF(OR(HLOOKUP($A930,'Z-scores'!$C$2:$UD$20,6,FALSE)&gt;3,HLOOKUP($A930,'Z-scores'!$C$2:$UD$20,6,FALSE)&lt;-3),"",'Total-corrected counts'!H930),"")</f>
        <v/>
      </c>
      <c r="I930" t="str">
        <f>IFERROR(IF(OR(HLOOKUP($A930,'Z-scores'!$C$2:$UD$20,7,FALSE)&gt;3,HLOOKUP($A930,'Z-scores'!$C$2:$UD$20,7,FALSE)&lt;-3),"",'Total-corrected counts'!I930),"")</f>
        <v/>
      </c>
      <c r="J930" t="str">
        <f>IFERROR(IF(OR(HLOOKUP($A930,'Z-scores'!$C$2:$UD$20,8,FALSE)&gt;3,HLOOKUP($A930,'Z-scores'!$C$2:$UD$20,8,FALSE)&lt;-3),"",'Total-corrected counts'!J930),"")</f>
        <v/>
      </c>
      <c r="K930" t="str">
        <f>IFERROR(IF(OR(HLOOKUP($A930,'Z-scores'!$C$2:$UD$20,9,FALSE)&gt;3,HLOOKUP($A930,'Z-scores'!$C$2:$UD$20,9,FALSE)&lt;-3),"",'Total-corrected counts'!K930),"")</f>
        <v/>
      </c>
      <c r="L930" t="str">
        <f>IFERROR(IF(OR(HLOOKUP($A930,'Z-scores'!$C$2:$UD$20,10,FALSE)&gt;3,HLOOKUP($A930,'Z-scores'!$C$2:$UD$20,10,FALSE)&lt;-3),"",'Total-corrected counts'!L930),"")</f>
        <v/>
      </c>
      <c r="M930" t="str">
        <f>IFERROR(IF(OR(HLOOKUP($A930,'Z-scores'!$C$2:$UD$20,11,FALSE)&gt;3,HLOOKUP($A930,'Z-scores'!$C$2:$UD$20,11,FALSE)&lt;-3),"",'Total-corrected counts'!M930),"")</f>
        <v/>
      </c>
      <c r="N930" t="str">
        <f>IFERROR(IF(OR(HLOOKUP($A930,'Z-scores'!$C$2:$UD$20,12,FALSE)&gt;3,HLOOKUP($A930,'Z-scores'!$C$2:$UD$20,12,FALSE)&lt;-3),"",'Total-corrected counts'!N930),"")</f>
        <v/>
      </c>
      <c r="O930" t="str">
        <f>IFERROR(IF(OR(HLOOKUP($A930,'Z-scores'!$C$2:$UD$20,13,FALSE)&gt;3,HLOOKUP($A930,'Z-scores'!$C$2:$UD$20,13,FALSE)&lt;-3),"",'Total-corrected counts'!O930),"")</f>
        <v/>
      </c>
      <c r="P930" t="str">
        <f>IFERROR(IF(OR(HLOOKUP($A930,'Z-scores'!$C$2:$UD$20,14,FALSE)&gt;3,HLOOKUP($A930,'Z-scores'!$C$2:$UD$20,14,FALSE)&lt;-3),"",'Total-corrected counts'!P930),"")</f>
        <v/>
      </c>
      <c r="Q930" t="str">
        <f>IFERROR(IF(OR(HLOOKUP($A930,'Z-scores'!$C$2:$UD$20,15,FALSE)&gt;3,HLOOKUP($A930,'Z-scores'!$C$2:$UD$20,15,FALSE)&lt;-3),"",'Total-corrected counts'!Q930),"")</f>
        <v/>
      </c>
      <c r="R930" t="str">
        <f>IFERROR(IF(OR(HLOOKUP($A930,'Z-scores'!$C$2:$UD$20,16,FALSE)&gt;3,HLOOKUP($A930,'Z-scores'!$C$2:$UD$20,16,FALSE)&lt;-3),"",'Total-corrected counts'!R930),"")</f>
        <v/>
      </c>
      <c r="S930" t="str">
        <f>IFERROR(IF(OR(HLOOKUP($A930,'Z-scores'!$C$2:$UD$20,17,FALSE)&gt;3,HLOOKUP($A930,'Z-scores'!$C$2:$UD$20,17,FALSE)&lt;-3),"",'Total-corrected counts'!S930),"")</f>
        <v/>
      </c>
      <c r="T930" t="str">
        <f>IFERROR(IF(OR(HLOOKUP($A930,'Z-scores'!$C$2:$UD$20,18,FALSE)&gt;3,HLOOKUP($A930,'Z-scores'!$C$2:$UD$20,18,FALSE)&lt;-3),"",'Total-corrected counts'!T930),"")</f>
        <v/>
      </c>
      <c r="U930" t="str">
        <f>IFERROR(IF(OR(HLOOKUP($A930,'Z-scores'!$C$2:$UD$20,19,FALSE)&gt;3,HLOOKUP($A930,'Z-scores'!$C$2:$UD$20,19,FALSE)&lt;-3),"",'Total-corrected counts'!U930),"")</f>
        <v/>
      </c>
      <c r="V930">
        <f t="shared" si="56"/>
        <v>1</v>
      </c>
      <c r="W930" s="10">
        <f>SUMIFS(Tabel132[Cluster],Tabel132[ID],A930)</f>
        <v>96</v>
      </c>
      <c r="X930" t="str">
        <f t="shared" si="57"/>
        <v/>
      </c>
      <c r="Y930" t="str">
        <f t="shared" si="58"/>
        <v/>
      </c>
      <c r="Z930" t="str">
        <f t="shared" si="59"/>
        <v/>
      </c>
    </row>
    <row r="931" spans="1:26" x14ac:dyDescent="0.25">
      <c r="A931">
        <v>939</v>
      </c>
      <c r="B931" t="s">
        <v>458</v>
      </c>
      <c r="C931">
        <v>92900</v>
      </c>
      <c r="D931">
        <v>135</v>
      </c>
      <c r="E931" t="str">
        <f>IFERROR(IF(OR(HLOOKUP($A931,'Z-scores'!$C$2:$UD$20,3,FALSE)&gt;3,HLOOKUP(A931,'Z-scores'!$C$2:$UD$20,3,FALSE)&lt;-3),"",'Total-corrected counts'!E931),"")</f>
        <v/>
      </c>
      <c r="F931">
        <f>IFERROR(IF(OR(HLOOKUP($A931,'Z-scores'!$C$2:$UD$20,4,FALSE)&gt;3,HLOOKUP($A931,'Z-scores'!$C$2:$UD$20,4,FALSE)&lt;-3),"",'Total-corrected counts'!F931),"")</f>
        <v>8.2029878562967784E-3</v>
      </c>
      <c r="G931">
        <f>IFERROR(IF(OR(HLOOKUP($A931,'Z-scores'!$C$2:$UD$20,5,FALSE)&gt;3,HLOOKUP($A931,'Z-scores'!$C$2:$UD$20,5,FALSE)&lt;-3),"",'Total-corrected counts'!G931),"")</f>
        <v>0.54393592031943139</v>
      </c>
      <c r="H931">
        <f>IFERROR(IF(OR(HLOOKUP($A931,'Z-scores'!$C$2:$UD$20,6,FALSE)&gt;3,HLOOKUP($A931,'Z-scores'!$C$2:$UD$20,6,FALSE)&lt;-3),"",'Total-corrected counts'!H931),"")</f>
        <v>0.36297615316476817</v>
      </c>
      <c r="I931">
        <f>IFERROR(IF(OR(HLOOKUP($A931,'Z-scores'!$C$2:$UD$20,7,FALSE)&gt;3,HLOOKUP($A931,'Z-scores'!$C$2:$UD$20,7,FALSE)&lt;-3),"",'Total-corrected counts'!I931),"")</f>
        <v>0</v>
      </c>
      <c r="J931">
        <f>IFERROR(IF(OR(HLOOKUP($A931,'Z-scores'!$C$2:$UD$20,8,FALSE)&gt;3,HLOOKUP($A931,'Z-scores'!$C$2:$UD$20,8,FALSE)&lt;-3),"",'Total-corrected counts'!J931),"")</f>
        <v>0</v>
      </c>
      <c r="K931">
        <f>IFERROR(IF(OR(HLOOKUP($A931,'Z-scores'!$C$2:$UD$20,9,FALSE)&gt;3,HLOOKUP($A931,'Z-scores'!$C$2:$UD$20,9,FALSE)&lt;-3),"",'Total-corrected counts'!K931),"")</f>
        <v>0</v>
      </c>
      <c r="L931">
        <f>IFERROR(IF(OR(HLOOKUP($A931,'Z-scores'!$C$2:$UD$20,10,FALSE)&gt;3,HLOOKUP($A931,'Z-scores'!$C$2:$UD$20,10,FALSE)&lt;-3),"",'Total-corrected counts'!L931),"")</f>
        <v>0</v>
      </c>
      <c r="M931">
        <f>IFERROR(IF(OR(HLOOKUP($A931,'Z-scores'!$C$2:$UD$20,11,FALSE)&gt;3,HLOOKUP($A931,'Z-scores'!$C$2:$UD$20,11,FALSE)&lt;-3),"",'Total-corrected counts'!M931),"")</f>
        <v>0</v>
      </c>
      <c r="N931">
        <f>IFERROR(IF(OR(HLOOKUP($A931,'Z-scores'!$C$2:$UD$20,12,FALSE)&gt;3,HLOOKUP($A931,'Z-scores'!$C$2:$UD$20,12,FALSE)&lt;-3),"",'Total-corrected counts'!N931),"")</f>
        <v>3.6656656344763186E-2</v>
      </c>
      <c r="O931">
        <f>IFERROR(IF(OR(HLOOKUP($A931,'Z-scores'!$C$2:$UD$20,13,FALSE)&gt;3,HLOOKUP($A931,'Z-scores'!$C$2:$UD$20,13,FALSE)&lt;-3),"",'Total-corrected counts'!O931),"")</f>
        <v>0.43749434202028831</v>
      </c>
      <c r="P931">
        <f>IFERROR(IF(OR(HLOOKUP($A931,'Z-scores'!$C$2:$UD$20,14,FALSE)&gt;3,HLOOKUP($A931,'Z-scores'!$C$2:$UD$20,14,FALSE)&lt;-3),"",'Total-corrected counts'!P931),"")</f>
        <v>0</v>
      </c>
      <c r="Q931">
        <f>IFERROR(IF(OR(HLOOKUP($A931,'Z-scores'!$C$2:$UD$20,15,FALSE)&gt;3,HLOOKUP($A931,'Z-scores'!$C$2:$UD$20,15,FALSE)&lt;-3),"",'Total-corrected counts'!Q931),"")</f>
        <v>1.1506267990732579</v>
      </c>
      <c r="R931">
        <f>IFERROR(IF(OR(HLOOKUP($A931,'Z-scores'!$C$2:$UD$20,16,FALSE)&gt;3,HLOOKUP($A931,'Z-scores'!$C$2:$UD$20,16,FALSE)&lt;-3),"",'Total-corrected counts'!R931),"")</f>
        <v>0</v>
      </c>
      <c r="S931">
        <f>IFERROR(IF(OR(HLOOKUP($A931,'Z-scores'!$C$2:$UD$20,17,FALSE)&gt;3,HLOOKUP($A931,'Z-scores'!$C$2:$UD$20,17,FALSE)&lt;-3),"",'Total-corrected counts'!S931),"")</f>
        <v>0</v>
      </c>
      <c r="T931">
        <f>IFERROR(IF(OR(HLOOKUP($A931,'Z-scores'!$C$2:$UD$20,18,FALSE)&gt;3,HLOOKUP($A931,'Z-scores'!$C$2:$UD$20,18,FALSE)&lt;-3),"",'Total-corrected counts'!T931),"")</f>
        <v>0</v>
      </c>
      <c r="U931">
        <f>IFERROR(IF(OR(HLOOKUP($A931,'Z-scores'!$C$2:$UD$20,19,FALSE)&gt;3,HLOOKUP($A931,'Z-scores'!$C$2:$UD$20,19,FALSE)&lt;-3),"",'Total-corrected counts'!U931),"")</f>
        <v>0.45564412891691219</v>
      </c>
      <c r="V931">
        <f t="shared" si="56"/>
        <v>1</v>
      </c>
      <c r="W931" s="10">
        <f>SUMIFS(Tabel132[Cluster],Tabel132[ID],A931)</f>
        <v>96</v>
      </c>
      <c r="X931">
        <f t="shared" si="57"/>
        <v>0.38945978588272878</v>
      </c>
      <c r="Y931">
        <f t="shared" si="58"/>
        <v>0.11438938266756205</v>
      </c>
      <c r="Z931">
        <f t="shared" si="59"/>
        <v>0.26005274079440271</v>
      </c>
    </row>
    <row r="932" spans="1:26" x14ac:dyDescent="0.25">
      <c r="A932">
        <v>940</v>
      </c>
      <c r="B932" t="s">
        <v>459</v>
      </c>
      <c r="C932">
        <v>111000</v>
      </c>
      <c r="D932">
        <v>768</v>
      </c>
      <c r="E932">
        <f>IFERROR(IF(OR(HLOOKUP($A932,'Z-scores'!$C$2:$UD$20,3,FALSE)&gt;3,HLOOKUP(A932,'Z-scores'!$C$2:$UD$20,3,FALSE)&lt;-3),"",'Total-corrected counts'!E932),"")</f>
        <v>6.6923977499497562</v>
      </c>
      <c r="F932">
        <f>IFERROR(IF(OR(HLOOKUP($A932,'Z-scores'!$C$2:$UD$20,4,FALSE)&gt;3,HLOOKUP($A932,'Z-scores'!$C$2:$UD$20,4,FALSE)&lt;-3),"",'Total-corrected counts'!F932),"")</f>
        <v>12.960720812948908</v>
      </c>
      <c r="G932">
        <f>IFERROR(IF(OR(HLOOKUP($A932,'Z-scores'!$C$2:$UD$20,5,FALSE)&gt;3,HLOOKUP($A932,'Z-scores'!$C$2:$UD$20,5,FALSE)&lt;-3),"",'Total-corrected counts'!G932),"")</f>
        <v>8.0583099306582433</v>
      </c>
      <c r="H932">
        <f>IFERROR(IF(OR(HLOOKUP($A932,'Z-scores'!$C$2:$UD$20,6,FALSE)&gt;3,HLOOKUP($A932,'Z-scores'!$C$2:$UD$20,6,FALSE)&lt;-3),"",'Total-corrected counts'!H932),"")</f>
        <v>2.8828682934047931</v>
      </c>
      <c r="I932">
        <f>IFERROR(IF(OR(HLOOKUP($A932,'Z-scores'!$C$2:$UD$20,7,FALSE)&gt;3,HLOOKUP($A932,'Z-scores'!$C$2:$UD$20,7,FALSE)&lt;-3),"",'Total-corrected counts'!I932),"")</f>
        <v>4.2975135374754885</v>
      </c>
      <c r="J932">
        <f>IFERROR(IF(OR(HLOOKUP($A932,'Z-scores'!$C$2:$UD$20,8,FALSE)&gt;3,HLOOKUP($A932,'Z-scores'!$C$2:$UD$20,8,FALSE)&lt;-3),"",'Total-corrected counts'!J932),"")</f>
        <v>13.58424996203313</v>
      </c>
      <c r="K932">
        <f>IFERROR(IF(OR(HLOOKUP($A932,'Z-scores'!$C$2:$UD$20,9,FALSE)&gt;3,HLOOKUP($A932,'Z-scores'!$C$2:$UD$20,9,FALSE)&lt;-3),"",'Total-corrected counts'!K932),"")</f>
        <v>10.805507553375328</v>
      </c>
      <c r="L932">
        <f>IFERROR(IF(OR(HLOOKUP($A932,'Z-scores'!$C$2:$UD$20,10,FALSE)&gt;3,HLOOKUP($A932,'Z-scores'!$C$2:$UD$20,10,FALSE)&lt;-3),"",'Total-corrected counts'!L932),"")</f>
        <v>10.310151221431003</v>
      </c>
      <c r="M932">
        <f>IFERROR(IF(OR(HLOOKUP($A932,'Z-scores'!$C$2:$UD$20,11,FALSE)&gt;3,HLOOKUP($A932,'Z-scores'!$C$2:$UD$20,11,FALSE)&lt;-3),"",'Total-corrected counts'!M932),"")</f>
        <v>9.653016671381824</v>
      </c>
      <c r="N932">
        <f>IFERROR(IF(OR(HLOOKUP($A932,'Z-scores'!$C$2:$UD$20,12,FALSE)&gt;3,HLOOKUP($A932,'Z-scores'!$C$2:$UD$20,12,FALSE)&lt;-3),"",'Total-corrected counts'!N932),"")</f>
        <v>34.73218188666312</v>
      </c>
      <c r="O932">
        <f>IFERROR(IF(OR(HLOOKUP($A932,'Z-scores'!$C$2:$UD$20,13,FALSE)&gt;3,HLOOKUP($A932,'Z-scores'!$C$2:$UD$20,13,FALSE)&lt;-3),"",'Total-corrected counts'!O932),"")</f>
        <v>10.997934690171556</v>
      </c>
      <c r="P932">
        <f>IFERROR(IF(OR(HLOOKUP($A932,'Z-scores'!$C$2:$UD$20,14,FALSE)&gt;3,HLOOKUP($A932,'Z-scores'!$C$2:$UD$20,14,FALSE)&lt;-3),"",'Total-corrected counts'!P932),"")</f>
        <v>8.3039546569030733</v>
      </c>
      <c r="Q932">
        <f>IFERROR(IF(OR(HLOOKUP($A932,'Z-scores'!$C$2:$UD$20,15,FALSE)&gt;3,HLOOKUP($A932,'Z-scores'!$C$2:$UD$20,15,FALSE)&lt;-3),"",'Total-corrected counts'!Q932),"")</f>
        <v>5.460601758313766</v>
      </c>
      <c r="R932">
        <f>IFERROR(IF(OR(HLOOKUP($A932,'Z-scores'!$C$2:$UD$20,16,FALSE)&gt;3,HLOOKUP($A932,'Z-scores'!$C$2:$UD$20,16,FALSE)&lt;-3),"",'Total-corrected counts'!R932),"")</f>
        <v>15.899633563132726</v>
      </c>
      <c r="S932">
        <f>IFERROR(IF(OR(HLOOKUP($A932,'Z-scores'!$C$2:$UD$20,17,FALSE)&gt;3,HLOOKUP($A932,'Z-scores'!$C$2:$UD$20,17,FALSE)&lt;-3),"",'Total-corrected counts'!S932),"")</f>
        <v>6.5901685975752091</v>
      </c>
      <c r="T932">
        <f>IFERROR(IF(OR(HLOOKUP($A932,'Z-scores'!$C$2:$UD$20,18,FALSE)&gt;3,HLOOKUP($A932,'Z-scores'!$C$2:$UD$20,18,FALSE)&lt;-3),"",'Total-corrected counts'!T932),"")</f>
        <v>16.116755411913683</v>
      </c>
      <c r="U932">
        <f>IFERROR(IF(OR(HLOOKUP($A932,'Z-scores'!$C$2:$UD$20,19,FALSE)&gt;3,HLOOKUP($A932,'Z-scores'!$C$2:$UD$20,19,FALSE)&lt;-3),"",'Total-corrected counts'!U932),"")</f>
        <v>10.110960194061004</v>
      </c>
      <c r="V932">
        <f t="shared" si="56"/>
        <v>1</v>
      </c>
      <c r="W932" s="10">
        <f>SUMIFS(Tabel132[Cluster],Tabel132[ID],A932)</f>
        <v>0</v>
      </c>
      <c r="X932">
        <f t="shared" si="57"/>
        <v>0.1834041854182073</v>
      </c>
      <c r="Y932">
        <f t="shared" si="58"/>
        <v>8.804970636962052</v>
      </c>
      <c r="Z932">
        <f t="shared" si="59"/>
        <v>13.526523844841769</v>
      </c>
    </row>
    <row r="933" spans="1:26" x14ac:dyDescent="0.25">
      <c r="A933">
        <v>941</v>
      </c>
      <c r="B933" t="s">
        <v>1076</v>
      </c>
      <c r="C933">
        <v>110400</v>
      </c>
      <c r="D933">
        <v>1000</v>
      </c>
      <c r="E933" t="str">
        <f>IFERROR(IF(OR(HLOOKUP($A933,'Z-scores'!$C$2:$UD$20,3,FALSE)&gt;3,HLOOKUP(A933,'Z-scores'!$C$2:$UD$20,3,FALSE)&lt;-3),"",'Total-corrected counts'!E933),"")</f>
        <v/>
      </c>
      <c r="F933" t="str">
        <f>IFERROR(IF(OR(HLOOKUP($A933,'Z-scores'!$C$2:$UD$20,4,FALSE)&gt;3,HLOOKUP($A933,'Z-scores'!$C$2:$UD$20,4,FALSE)&lt;-3),"",'Total-corrected counts'!F933),"")</f>
        <v/>
      </c>
      <c r="G933" t="str">
        <f>IFERROR(IF(OR(HLOOKUP($A933,'Z-scores'!$C$2:$UD$20,5,FALSE)&gt;3,HLOOKUP($A933,'Z-scores'!$C$2:$UD$20,5,FALSE)&lt;-3),"",'Total-corrected counts'!G933),"")</f>
        <v/>
      </c>
      <c r="H933" t="str">
        <f>IFERROR(IF(OR(HLOOKUP($A933,'Z-scores'!$C$2:$UD$20,6,FALSE)&gt;3,HLOOKUP($A933,'Z-scores'!$C$2:$UD$20,6,FALSE)&lt;-3),"",'Total-corrected counts'!H933),"")</f>
        <v/>
      </c>
      <c r="I933" t="str">
        <f>IFERROR(IF(OR(HLOOKUP($A933,'Z-scores'!$C$2:$UD$20,7,FALSE)&gt;3,HLOOKUP($A933,'Z-scores'!$C$2:$UD$20,7,FALSE)&lt;-3),"",'Total-corrected counts'!I933),"")</f>
        <v/>
      </c>
      <c r="J933" t="str">
        <f>IFERROR(IF(OR(HLOOKUP($A933,'Z-scores'!$C$2:$UD$20,8,FALSE)&gt;3,HLOOKUP($A933,'Z-scores'!$C$2:$UD$20,8,FALSE)&lt;-3),"",'Total-corrected counts'!J933),"")</f>
        <v/>
      </c>
      <c r="K933" t="str">
        <f>IFERROR(IF(OR(HLOOKUP($A933,'Z-scores'!$C$2:$UD$20,9,FALSE)&gt;3,HLOOKUP($A933,'Z-scores'!$C$2:$UD$20,9,FALSE)&lt;-3),"",'Total-corrected counts'!K933),"")</f>
        <v/>
      </c>
      <c r="L933" t="str">
        <f>IFERROR(IF(OR(HLOOKUP($A933,'Z-scores'!$C$2:$UD$20,10,FALSE)&gt;3,HLOOKUP($A933,'Z-scores'!$C$2:$UD$20,10,FALSE)&lt;-3),"",'Total-corrected counts'!L933),"")</f>
        <v/>
      </c>
      <c r="M933" t="str">
        <f>IFERROR(IF(OR(HLOOKUP($A933,'Z-scores'!$C$2:$UD$20,11,FALSE)&gt;3,HLOOKUP($A933,'Z-scores'!$C$2:$UD$20,11,FALSE)&lt;-3),"",'Total-corrected counts'!M933),"")</f>
        <v/>
      </c>
      <c r="N933" t="str">
        <f>IFERROR(IF(OR(HLOOKUP($A933,'Z-scores'!$C$2:$UD$20,12,FALSE)&gt;3,HLOOKUP($A933,'Z-scores'!$C$2:$UD$20,12,FALSE)&lt;-3),"",'Total-corrected counts'!N933),"")</f>
        <v/>
      </c>
      <c r="O933" t="str">
        <f>IFERROR(IF(OR(HLOOKUP($A933,'Z-scores'!$C$2:$UD$20,13,FALSE)&gt;3,HLOOKUP($A933,'Z-scores'!$C$2:$UD$20,13,FALSE)&lt;-3),"",'Total-corrected counts'!O933),"")</f>
        <v/>
      </c>
      <c r="P933" t="str">
        <f>IFERROR(IF(OR(HLOOKUP($A933,'Z-scores'!$C$2:$UD$20,14,FALSE)&gt;3,HLOOKUP($A933,'Z-scores'!$C$2:$UD$20,14,FALSE)&lt;-3),"",'Total-corrected counts'!P933),"")</f>
        <v/>
      </c>
      <c r="Q933" t="str">
        <f>IFERROR(IF(OR(HLOOKUP($A933,'Z-scores'!$C$2:$UD$20,15,FALSE)&gt;3,HLOOKUP($A933,'Z-scores'!$C$2:$UD$20,15,FALSE)&lt;-3),"",'Total-corrected counts'!Q933),"")</f>
        <v/>
      </c>
      <c r="R933" t="str">
        <f>IFERROR(IF(OR(HLOOKUP($A933,'Z-scores'!$C$2:$UD$20,16,FALSE)&gt;3,HLOOKUP($A933,'Z-scores'!$C$2:$UD$20,16,FALSE)&lt;-3),"",'Total-corrected counts'!R933),"")</f>
        <v/>
      </c>
      <c r="S933" t="str">
        <f>IFERROR(IF(OR(HLOOKUP($A933,'Z-scores'!$C$2:$UD$20,17,FALSE)&gt;3,HLOOKUP($A933,'Z-scores'!$C$2:$UD$20,17,FALSE)&lt;-3),"",'Total-corrected counts'!S933),"")</f>
        <v/>
      </c>
      <c r="T933" t="str">
        <f>IFERROR(IF(OR(HLOOKUP($A933,'Z-scores'!$C$2:$UD$20,18,FALSE)&gt;3,HLOOKUP($A933,'Z-scores'!$C$2:$UD$20,18,FALSE)&lt;-3),"",'Total-corrected counts'!T933),"")</f>
        <v/>
      </c>
      <c r="U933" t="str">
        <f>IFERROR(IF(OR(HLOOKUP($A933,'Z-scores'!$C$2:$UD$20,19,FALSE)&gt;3,HLOOKUP($A933,'Z-scores'!$C$2:$UD$20,19,FALSE)&lt;-3),"",'Total-corrected counts'!U933),"")</f>
        <v/>
      </c>
      <c r="V933">
        <f t="shared" si="56"/>
        <v>1</v>
      </c>
      <c r="W933" s="10">
        <f>SUMIFS(Tabel132[Cluster],Tabel132[ID],A933)</f>
        <v>0</v>
      </c>
      <c r="X933" t="str">
        <f t="shared" si="57"/>
        <v/>
      </c>
      <c r="Y933" t="str">
        <f t="shared" si="58"/>
        <v/>
      </c>
      <c r="Z933" t="str">
        <f t="shared" si="59"/>
        <v/>
      </c>
    </row>
    <row r="934" spans="1:26" x14ac:dyDescent="0.25">
      <c r="A934">
        <v>942</v>
      </c>
      <c r="B934" t="s">
        <v>1077</v>
      </c>
      <c r="C934">
        <v>46700</v>
      </c>
      <c r="D934">
        <v>703</v>
      </c>
      <c r="E934" t="str">
        <f>IFERROR(IF(OR(HLOOKUP($A934,'Z-scores'!$C$2:$UD$20,3,FALSE)&gt;3,HLOOKUP(A934,'Z-scores'!$C$2:$UD$20,3,FALSE)&lt;-3),"",'Total-corrected counts'!E934),"")</f>
        <v/>
      </c>
      <c r="F934" t="str">
        <f>IFERROR(IF(OR(HLOOKUP($A934,'Z-scores'!$C$2:$UD$20,4,FALSE)&gt;3,HLOOKUP($A934,'Z-scores'!$C$2:$UD$20,4,FALSE)&lt;-3),"",'Total-corrected counts'!F934),"")</f>
        <v/>
      </c>
      <c r="G934" t="str">
        <f>IFERROR(IF(OR(HLOOKUP($A934,'Z-scores'!$C$2:$UD$20,5,FALSE)&gt;3,HLOOKUP($A934,'Z-scores'!$C$2:$UD$20,5,FALSE)&lt;-3),"",'Total-corrected counts'!G934),"")</f>
        <v/>
      </c>
      <c r="H934" t="str">
        <f>IFERROR(IF(OR(HLOOKUP($A934,'Z-scores'!$C$2:$UD$20,6,FALSE)&gt;3,HLOOKUP($A934,'Z-scores'!$C$2:$UD$20,6,FALSE)&lt;-3),"",'Total-corrected counts'!H934),"")</f>
        <v/>
      </c>
      <c r="I934" t="str">
        <f>IFERROR(IF(OR(HLOOKUP($A934,'Z-scores'!$C$2:$UD$20,7,FALSE)&gt;3,HLOOKUP($A934,'Z-scores'!$C$2:$UD$20,7,FALSE)&lt;-3),"",'Total-corrected counts'!I934),"")</f>
        <v/>
      </c>
      <c r="J934" t="str">
        <f>IFERROR(IF(OR(HLOOKUP($A934,'Z-scores'!$C$2:$UD$20,8,FALSE)&gt;3,HLOOKUP($A934,'Z-scores'!$C$2:$UD$20,8,FALSE)&lt;-3),"",'Total-corrected counts'!J934),"")</f>
        <v/>
      </c>
      <c r="K934" t="str">
        <f>IFERROR(IF(OR(HLOOKUP($A934,'Z-scores'!$C$2:$UD$20,9,FALSE)&gt;3,HLOOKUP($A934,'Z-scores'!$C$2:$UD$20,9,FALSE)&lt;-3),"",'Total-corrected counts'!K934),"")</f>
        <v/>
      </c>
      <c r="L934" t="str">
        <f>IFERROR(IF(OR(HLOOKUP($A934,'Z-scores'!$C$2:$UD$20,10,FALSE)&gt;3,HLOOKUP($A934,'Z-scores'!$C$2:$UD$20,10,FALSE)&lt;-3),"",'Total-corrected counts'!L934),"")</f>
        <v/>
      </c>
      <c r="M934" t="str">
        <f>IFERROR(IF(OR(HLOOKUP($A934,'Z-scores'!$C$2:$UD$20,11,FALSE)&gt;3,HLOOKUP($A934,'Z-scores'!$C$2:$UD$20,11,FALSE)&lt;-3),"",'Total-corrected counts'!M934),"")</f>
        <v/>
      </c>
      <c r="N934" t="str">
        <f>IFERROR(IF(OR(HLOOKUP($A934,'Z-scores'!$C$2:$UD$20,12,FALSE)&gt;3,HLOOKUP($A934,'Z-scores'!$C$2:$UD$20,12,FALSE)&lt;-3),"",'Total-corrected counts'!N934),"")</f>
        <v/>
      </c>
      <c r="O934" t="str">
        <f>IFERROR(IF(OR(HLOOKUP($A934,'Z-scores'!$C$2:$UD$20,13,FALSE)&gt;3,HLOOKUP($A934,'Z-scores'!$C$2:$UD$20,13,FALSE)&lt;-3),"",'Total-corrected counts'!O934),"")</f>
        <v/>
      </c>
      <c r="P934" t="str">
        <f>IFERROR(IF(OR(HLOOKUP($A934,'Z-scores'!$C$2:$UD$20,14,FALSE)&gt;3,HLOOKUP($A934,'Z-scores'!$C$2:$UD$20,14,FALSE)&lt;-3),"",'Total-corrected counts'!P934),"")</f>
        <v/>
      </c>
      <c r="Q934" t="str">
        <f>IFERROR(IF(OR(HLOOKUP($A934,'Z-scores'!$C$2:$UD$20,15,FALSE)&gt;3,HLOOKUP($A934,'Z-scores'!$C$2:$UD$20,15,FALSE)&lt;-3),"",'Total-corrected counts'!Q934),"")</f>
        <v/>
      </c>
      <c r="R934" t="str">
        <f>IFERROR(IF(OR(HLOOKUP($A934,'Z-scores'!$C$2:$UD$20,16,FALSE)&gt;3,HLOOKUP($A934,'Z-scores'!$C$2:$UD$20,16,FALSE)&lt;-3),"",'Total-corrected counts'!R934),"")</f>
        <v/>
      </c>
      <c r="S934" t="str">
        <f>IFERROR(IF(OR(HLOOKUP($A934,'Z-scores'!$C$2:$UD$20,17,FALSE)&gt;3,HLOOKUP($A934,'Z-scores'!$C$2:$UD$20,17,FALSE)&lt;-3),"",'Total-corrected counts'!S934),"")</f>
        <v/>
      </c>
      <c r="T934" t="str">
        <f>IFERROR(IF(OR(HLOOKUP($A934,'Z-scores'!$C$2:$UD$20,18,FALSE)&gt;3,HLOOKUP($A934,'Z-scores'!$C$2:$UD$20,18,FALSE)&lt;-3),"",'Total-corrected counts'!T934),"")</f>
        <v/>
      </c>
      <c r="U934" t="str">
        <f>IFERROR(IF(OR(HLOOKUP($A934,'Z-scores'!$C$2:$UD$20,19,FALSE)&gt;3,HLOOKUP($A934,'Z-scores'!$C$2:$UD$20,19,FALSE)&lt;-3),"",'Total-corrected counts'!U934),"")</f>
        <v/>
      </c>
      <c r="V934">
        <f t="shared" si="56"/>
        <v>1</v>
      </c>
      <c r="W934" s="10">
        <f>SUMIFS(Tabel132[Cluster],Tabel132[ID],A934)</f>
        <v>61</v>
      </c>
      <c r="X934" t="str">
        <f t="shared" si="57"/>
        <v/>
      </c>
      <c r="Y934" t="str">
        <f t="shared" si="58"/>
        <v/>
      </c>
      <c r="Z934" t="str">
        <f t="shared" si="59"/>
        <v/>
      </c>
    </row>
    <row r="935" spans="1:26" x14ac:dyDescent="0.25">
      <c r="A935">
        <v>943</v>
      </c>
      <c r="B935" t="s">
        <v>460</v>
      </c>
      <c r="C935">
        <v>1700</v>
      </c>
      <c r="D935">
        <v>985</v>
      </c>
      <c r="E935" t="str">
        <f>IFERROR(IF(OR(HLOOKUP($A935,'Z-scores'!$C$2:$UD$20,3,FALSE)&gt;3,HLOOKUP(A935,'Z-scores'!$C$2:$UD$20,3,FALSE)&lt;-3),"",'Total-corrected counts'!E935),"")</f>
        <v/>
      </c>
      <c r="F935">
        <f>IFERROR(IF(OR(HLOOKUP($A935,'Z-scores'!$C$2:$UD$20,4,FALSE)&gt;3,HLOOKUP($A935,'Z-scores'!$C$2:$UD$20,4,FALSE)&lt;-3),"",'Total-corrected counts'!F935),"")</f>
        <v>175.6177670154577</v>
      </c>
      <c r="G935">
        <f>IFERROR(IF(OR(HLOOKUP($A935,'Z-scores'!$C$2:$UD$20,5,FALSE)&gt;3,HLOOKUP($A935,'Z-scores'!$C$2:$UD$20,5,FALSE)&lt;-3),"",'Total-corrected counts'!G935),"")</f>
        <v>211.55078145460553</v>
      </c>
      <c r="H935">
        <f>IFERROR(IF(OR(HLOOKUP($A935,'Z-scores'!$C$2:$UD$20,6,FALSE)&gt;3,HLOOKUP($A935,'Z-scores'!$C$2:$UD$20,6,FALSE)&lt;-3),"",'Total-corrected counts'!H935),"")</f>
        <v>193.4244077729947</v>
      </c>
      <c r="I935">
        <f>IFERROR(IF(OR(HLOOKUP($A935,'Z-scores'!$C$2:$UD$20,7,FALSE)&gt;3,HLOOKUP($A935,'Z-scores'!$C$2:$UD$20,7,FALSE)&lt;-3),"",'Total-corrected counts'!I935),"")</f>
        <v>190.80221278848907</v>
      </c>
      <c r="J935">
        <f>IFERROR(IF(OR(HLOOKUP($A935,'Z-scores'!$C$2:$UD$20,8,FALSE)&gt;3,HLOOKUP($A935,'Z-scores'!$C$2:$UD$20,8,FALSE)&lt;-3),"",'Total-corrected counts'!J935),"")</f>
        <v>74.592571116383738</v>
      </c>
      <c r="K935">
        <f>IFERROR(IF(OR(HLOOKUP($A935,'Z-scores'!$C$2:$UD$20,9,FALSE)&gt;3,HLOOKUP($A935,'Z-scores'!$C$2:$UD$20,9,FALSE)&lt;-3),"",'Total-corrected counts'!K935),"")</f>
        <v>217.51491164501923</v>
      </c>
      <c r="L935">
        <f>IFERROR(IF(OR(HLOOKUP($A935,'Z-scores'!$C$2:$UD$20,10,FALSE)&gt;3,HLOOKUP($A935,'Z-scores'!$C$2:$UD$20,10,FALSE)&lt;-3),"",'Total-corrected counts'!L935),"")</f>
        <v>122.35477150976246</v>
      </c>
      <c r="M935">
        <f>IFERROR(IF(OR(HLOOKUP($A935,'Z-scores'!$C$2:$UD$20,11,FALSE)&gt;3,HLOOKUP($A935,'Z-scores'!$C$2:$UD$20,11,FALSE)&lt;-3),"",'Total-corrected counts'!M935),"")</f>
        <v>89.098035023632619</v>
      </c>
      <c r="N935">
        <f>IFERROR(IF(OR(HLOOKUP($A935,'Z-scores'!$C$2:$UD$20,12,FALSE)&gt;3,HLOOKUP($A935,'Z-scores'!$C$2:$UD$20,12,FALSE)&lt;-3),"",'Total-corrected counts'!N935),"")</f>
        <v>149.98070943459857</v>
      </c>
      <c r="O935">
        <f>IFERROR(IF(OR(HLOOKUP($A935,'Z-scores'!$C$2:$UD$20,13,FALSE)&gt;3,HLOOKUP($A935,'Z-scores'!$C$2:$UD$20,13,FALSE)&lt;-3),"",'Total-corrected counts'!O935),"")</f>
        <v>122.08447881130768</v>
      </c>
      <c r="P935">
        <f>IFERROR(IF(OR(HLOOKUP($A935,'Z-scores'!$C$2:$UD$20,14,FALSE)&gt;3,HLOOKUP($A935,'Z-scores'!$C$2:$UD$20,14,FALSE)&lt;-3),"",'Total-corrected counts'!P935),"")</f>
        <v>98.886723032127293</v>
      </c>
      <c r="Q935">
        <f>IFERROR(IF(OR(HLOOKUP($A935,'Z-scores'!$C$2:$UD$20,15,FALSE)&gt;3,HLOOKUP($A935,'Z-scores'!$C$2:$UD$20,15,FALSE)&lt;-3),"",'Total-corrected counts'!Q935),"")</f>
        <v>211.98836111739513</v>
      </c>
      <c r="R935">
        <f>IFERROR(IF(OR(HLOOKUP($A935,'Z-scores'!$C$2:$UD$20,16,FALSE)&gt;3,HLOOKUP($A935,'Z-scores'!$C$2:$UD$20,16,FALSE)&lt;-3),"",'Total-corrected counts'!R935),"")</f>
        <v>177.00763927706353</v>
      </c>
      <c r="S935">
        <f>IFERROR(IF(OR(HLOOKUP($A935,'Z-scores'!$C$2:$UD$20,17,FALSE)&gt;3,HLOOKUP($A935,'Z-scores'!$C$2:$UD$20,17,FALSE)&lt;-3),"",'Total-corrected counts'!S935),"")</f>
        <v>175.76859062676087</v>
      </c>
      <c r="T935">
        <f>IFERROR(IF(OR(HLOOKUP($A935,'Z-scores'!$C$2:$UD$20,18,FALSE)&gt;3,HLOOKUP($A935,'Z-scores'!$C$2:$UD$20,18,FALSE)&lt;-3),"",'Total-corrected counts'!T935),"")</f>
        <v>194.39762337994821</v>
      </c>
      <c r="U935">
        <f>IFERROR(IF(OR(HLOOKUP($A935,'Z-scores'!$C$2:$UD$20,19,FALSE)&gt;3,HLOOKUP($A935,'Z-scores'!$C$2:$UD$20,19,FALSE)&lt;-3),"",'Total-corrected counts'!U935),"")</f>
        <v>82.020282672938649</v>
      </c>
      <c r="V935">
        <f t="shared" si="56"/>
        <v>1</v>
      </c>
      <c r="W935" s="10">
        <f>SUMIFS(Tabel132[Cluster],Tabel132[ID],A935)</f>
        <v>3</v>
      </c>
      <c r="X935">
        <f t="shared" si="57"/>
        <v>0.76513392922111123</v>
      </c>
      <c r="Y935">
        <f t="shared" si="58"/>
        <v>159.36943229079313</v>
      </c>
      <c r="Z935">
        <f t="shared" si="59"/>
        <v>151.51680104401751</v>
      </c>
    </row>
    <row r="936" spans="1:26" x14ac:dyDescent="0.25">
      <c r="A936">
        <v>944</v>
      </c>
      <c r="B936" t="s">
        <v>461</v>
      </c>
      <c r="C936">
        <v>58000</v>
      </c>
      <c r="D936">
        <v>645</v>
      </c>
      <c r="E936">
        <f>IFERROR(IF(OR(HLOOKUP($A936,'Z-scores'!$C$2:$UD$20,3,FALSE)&gt;3,HLOOKUP(A936,'Z-scores'!$C$2:$UD$20,3,FALSE)&lt;-3),"",'Total-corrected counts'!E936),"")</f>
        <v>0.28951204332743846</v>
      </c>
      <c r="F936">
        <f>IFERROR(IF(OR(HLOOKUP($A936,'Z-scores'!$C$2:$UD$20,4,FALSE)&gt;3,HLOOKUP($A936,'Z-scores'!$C$2:$UD$20,4,FALSE)&lt;-3),"",'Total-corrected counts'!F936),"")</f>
        <v>0</v>
      </c>
      <c r="G936">
        <f>IFERROR(IF(OR(HLOOKUP($A936,'Z-scores'!$C$2:$UD$20,5,FALSE)&gt;3,HLOOKUP($A936,'Z-scores'!$C$2:$UD$20,5,FALSE)&lt;-3),"",'Total-corrected counts'!G936),"")</f>
        <v>12.047173346334073</v>
      </c>
      <c r="H936">
        <f>IFERROR(IF(OR(HLOOKUP($A936,'Z-scores'!$C$2:$UD$20,6,FALSE)&gt;3,HLOOKUP($A936,'Z-scores'!$C$2:$UD$20,6,FALSE)&lt;-3),"",'Total-corrected counts'!H936),"")</f>
        <v>4.739630923055338</v>
      </c>
      <c r="I936">
        <f>IFERROR(IF(OR(HLOOKUP($A936,'Z-scores'!$C$2:$UD$20,7,FALSE)&gt;3,HLOOKUP($A936,'Z-scores'!$C$2:$UD$20,7,FALSE)&lt;-3),"",'Total-corrected counts'!I936),"")</f>
        <v>0.37557066731519306</v>
      </c>
      <c r="J936">
        <f>IFERROR(IF(OR(HLOOKUP($A936,'Z-scores'!$C$2:$UD$20,8,FALSE)&gt;3,HLOOKUP($A936,'Z-scores'!$C$2:$UD$20,8,FALSE)&lt;-3),"",'Total-corrected counts'!J936),"")</f>
        <v>7.0559207606785517</v>
      </c>
      <c r="K936">
        <f>IFERROR(IF(OR(HLOOKUP($A936,'Z-scores'!$C$2:$UD$20,9,FALSE)&gt;3,HLOOKUP($A936,'Z-scores'!$C$2:$UD$20,9,FALSE)&lt;-3),"",'Total-corrected counts'!K936),"")</f>
        <v>7.2021851831205757</v>
      </c>
      <c r="L936">
        <f>IFERROR(IF(OR(HLOOKUP($A936,'Z-scores'!$C$2:$UD$20,10,FALSE)&gt;3,HLOOKUP($A936,'Z-scores'!$C$2:$UD$20,10,FALSE)&lt;-3),"",'Total-corrected counts'!L936),"")</f>
        <v>0.1058355985091292</v>
      </c>
      <c r="M936">
        <f>IFERROR(IF(OR(HLOOKUP($A936,'Z-scores'!$C$2:$UD$20,11,FALSE)&gt;3,HLOOKUP($A936,'Z-scores'!$C$2:$UD$20,11,FALSE)&lt;-3),"",'Total-corrected counts'!M936),"")</f>
        <v>0.60820916497489297</v>
      </c>
      <c r="N936">
        <f>IFERROR(IF(OR(HLOOKUP($A936,'Z-scores'!$C$2:$UD$20,12,FALSE)&gt;3,HLOOKUP($A936,'Z-scores'!$C$2:$UD$20,12,FALSE)&lt;-3),"",'Total-corrected counts'!N936),"")</f>
        <v>2.2268918729443636</v>
      </c>
      <c r="O936">
        <f>IFERROR(IF(OR(HLOOKUP($A936,'Z-scores'!$C$2:$UD$20,13,FALSE)&gt;3,HLOOKUP($A936,'Z-scores'!$C$2:$UD$20,13,FALSE)&lt;-3),"",'Total-corrected counts'!O936),"")</f>
        <v>2.5206404782553533</v>
      </c>
      <c r="P936">
        <f>IFERROR(IF(OR(HLOOKUP($A936,'Z-scores'!$C$2:$UD$20,14,FALSE)&gt;3,HLOOKUP($A936,'Z-scores'!$C$2:$UD$20,14,FALSE)&lt;-3),"",'Total-corrected counts'!P936),"")</f>
        <v>1.2308486573278874</v>
      </c>
      <c r="Q936">
        <f>IFERROR(IF(OR(HLOOKUP($A936,'Z-scores'!$C$2:$UD$20,15,FALSE)&gt;3,HLOOKUP($A936,'Z-scores'!$C$2:$UD$20,15,FALSE)&lt;-3),"",'Total-corrected counts'!Q936),"")</f>
        <v>0.18527041679993136</v>
      </c>
      <c r="R936">
        <f>IFERROR(IF(OR(HLOOKUP($A936,'Z-scores'!$C$2:$UD$20,16,FALSE)&gt;3,HLOOKUP($A936,'Z-scores'!$C$2:$UD$20,16,FALSE)&lt;-3),"",'Total-corrected counts'!R936),"")</f>
        <v>1.1139360208041575</v>
      </c>
      <c r="S936">
        <f>IFERROR(IF(OR(HLOOKUP($A936,'Z-scores'!$C$2:$UD$20,17,FALSE)&gt;3,HLOOKUP($A936,'Z-scores'!$C$2:$UD$20,17,FALSE)&lt;-3),"",'Total-corrected counts'!S936),"")</f>
        <v>2.2745310069061055</v>
      </c>
      <c r="T936">
        <f>IFERROR(IF(OR(HLOOKUP($A936,'Z-scores'!$C$2:$UD$20,18,FALSE)&gt;3,HLOOKUP($A936,'Z-scores'!$C$2:$UD$20,18,FALSE)&lt;-3),"",'Total-corrected counts'!T936),"")</f>
        <v>5.0601113739963539</v>
      </c>
      <c r="U936">
        <f>IFERROR(IF(OR(HLOOKUP($A936,'Z-scores'!$C$2:$UD$20,19,FALSE)&gt;3,HLOOKUP($A936,'Z-scores'!$C$2:$UD$20,19,FALSE)&lt;-3),"",'Total-corrected counts'!U936),"")</f>
        <v>2.6644332871903247</v>
      </c>
      <c r="V936">
        <f t="shared" si="56"/>
        <v>1</v>
      </c>
      <c r="W936" s="10">
        <f>SUMIFS(Tabel132[Cluster],Tabel132[ID],A936)</f>
        <v>0</v>
      </c>
      <c r="X936">
        <f t="shared" si="57"/>
        <v>0.38847693031610175</v>
      </c>
      <c r="Y936">
        <f t="shared" si="58"/>
        <v>3.6026708541461323</v>
      </c>
      <c r="Z936">
        <f t="shared" si="59"/>
        <v>2.1595828892780595</v>
      </c>
    </row>
    <row r="937" spans="1:26" x14ac:dyDescent="0.25">
      <c r="A937">
        <v>945</v>
      </c>
      <c r="B937" t="s">
        <v>462</v>
      </c>
      <c r="C937">
        <v>6800</v>
      </c>
      <c r="D937">
        <v>369</v>
      </c>
      <c r="E937">
        <f>IFERROR(IF(OR(HLOOKUP($A937,'Z-scores'!$C$2:$UD$20,3,FALSE)&gt;3,HLOOKUP(A937,'Z-scores'!$C$2:$UD$20,3,FALSE)&lt;-3),"",'Total-corrected counts'!E937),"")</f>
        <v>9.2774601239186261</v>
      </c>
      <c r="F937">
        <f>IFERROR(IF(OR(HLOOKUP($A937,'Z-scores'!$C$2:$UD$20,4,FALSE)&gt;3,HLOOKUP($A937,'Z-scores'!$C$2:$UD$20,4,FALSE)&lt;-3),"",'Total-corrected counts'!F937),"")</f>
        <v>8.2029878562967784E-3</v>
      </c>
      <c r="G937">
        <f>IFERROR(IF(OR(HLOOKUP($A937,'Z-scores'!$C$2:$UD$20,5,FALSE)&gt;3,HLOOKUP($A937,'Z-scores'!$C$2:$UD$20,5,FALSE)&lt;-3),"",'Total-corrected counts'!G937),"")</f>
        <v>0.19138486085313325</v>
      </c>
      <c r="H937">
        <f>IFERROR(IF(OR(HLOOKUP($A937,'Z-scores'!$C$2:$UD$20,6,FALSE)&gt;3,HLOOKUP($A937,'Z-scores'!$C$2:$UD$20,6,FALSE)&lt;-3),"",'Total-corrected counts'!H937),"")</f>
        <v>1.3402196424545285</v>
      </c>
      <c r="I937">
        <f>IFERROR(IF(OR(HLOOKUP($A937,'Z-scores'!$C$2:$UD$20,7,FALSE)&gt;3,HLOOKUP($A937,'Z-scores'!$C$2:$UD$20,7,FALSE)&lt;-3),"",'Total-corrected counts'!I937),"")</f>
        <v>0.71419995751741627</v>
      </c>
      <c r="J937">
        <f>IFERROR(IF(OR(HLOOKUP($A937,'Z-scores'!$C$2:$UD$20,8,FALSE)&gt;3,HLOOKUP($A937,'Z-scores'!$C$2:$UD$20,8,FALSE)&lt;-3),"",'Total-corrected counts'!J937),"")</f>
        <v>29.229558538995427</v>
      </c>
      <c r="K937">
        <f>IFERROR(IF(OR(HLOOKUP($A937,'Z-scores'!$C$2:$UD$20,9,FALSE)&gt;3,HLOOKUP($A937,'Z-scores'!$C$2:$UD$20,9,FALSE)&lt;-3),"",'Total-corrected counts'!K937),"")</f>
        <v>3.0191203523050336</v>
      </c>
      <c r="L937">
        <f>IFERROR(IF(OR(HLOOKUP($A937,'Z-scores'!$C$2:$UD$20,10,FALSE)&gt;3,HLOOKUP($A937,'Z-scores'!$C$2:$UD$20,10,FALSE)&lt;-3),"",'Total-corrected counts'!L937),"")</f>
        <v>37.170344159727087</v>
      </c>
      <c r="M937">
        <f>IFERROR(IF(OR(HLOOKUP($A937,'Z-scores'!$C$2:$UD$20,11,FALSE)&gt;3,HLOOKUP($A937,'Z-scores'!$C$2:$UD$20,11,FALSE)&lt;-3),"",'Total-corrected counts'!M937),"")</f>
        <v>33.861584495458246</v>
      </c>
      <c r="N937">
        <f>IFERROR(IF(OR(HLOOKUP($A937,'Z-scores'!$C$2:$UD$20,12,FALSE)&gt;3,HLOOKUP($A937,'Z-scores'!$C$2:$UD$20,12,FALSE)&lt;-3),"",'Total-corrected counts'!N937),"")</f>
        <v>32.981826546200672</v>
      </c>
      <c r="O937">
        <f>IFERROR(IF(OR(HLOOKUP($A937,'Z-scores'!$C$2:$UD$20,13,FALSE)&gt;3,HLOOKUP($A937,'Z-scores'!$C$2:$UD$20,13,FALSE)&lt;-3),"",'Total-corrected counts'!O937),"")</f>
        <v>11.940230196061407</v>
      </c>
      <c r="P937">
        <f>IFERROR(IF(OR(HLOOKUP($A937,'Z-scores'!$C$2:$UD$20,14,FALSE)&gt;3,HLOOKUP($A937,'Z-scores'!$C$2:$UD$20,14,FALSE)&lt;-3),"",'Total-corrected counts'!P937),"")</f>
        <v>14.120569318789375</v>
      </c>
      <c r="Q937">
        <f>IFERROR(IF(OR(HLOOKUP($A937,'Z-scores'!$C$2:$UD$20,15,FALSE)&gt;3,HLOOKUP($A937,'Z-scores'!$C$2:$UD$20,15,FALSE)&lt;-3),"",'Total-corrected counts'!Q937),"")</f>
        <v>15.523710712920563</v>
      </c>
      <c r="R937">
        <f>IFERROR(IF(OR(HLOOKUP($A937,'Z-scores'!$C$2:$UD$20,16,FALSE)&gt;3,HLOOKUP($A937,'Z-scores'!$C$2:$UD$20,16,FALSE)&lt;-3),"",'Total-corrected counts'!R937),"")</f>
        <v>3.5942468009400335</v>
      </c>
      <c r="S937">
        <f>IFERROR(IF(OR(HLOOKUP($A937,'Z-scores'!$C$2:$UD$20,17,FALSE)&gt;3,HLOOKUP($A937,'Z-scores'!$C$2:$UD$20,17,FALSE)&lt;-3),"",'Total-corrected counts'!S937),"")</f>
        <v>2.1659615077697763</v>
      </c>
      <c r="T937">
        <f>IFERROR(IF(OR(HLOOKUP($A937,'Z-scores'!$C$2:$UD$20,18,FALSE)&gt;3,HLOOKUP($A937,'Z-scores'!$C$2:$UD$20,18,FALSE)&lt;-3),"",'Total-corrected counts'!T937),"")</f>
        <v>7.7834650336853928</v>
      </c>
      <c r="U937">
        <f>IFERROR(IF(OR(HLOOKUP($A937,'Z-scores'!$C$2:$UD$20,19,FALSE)&gt;3,HLOOKUP($A937,'Z-scores'!$C$2:$UD$20,19,FALSE)&lt;-3),"",'Total-corrected counts'!U937),"")</f>
        <v>12.90991698597918</v>
      </c>
      <c r="V937">
        <f t="shared" si="56"/>
        <v>1</v>
      </c>
      <c r="W937" s="10">
        <f>SUMIFS(Tabel132[Cluster],Tabel132[ID],A937)</f>
        <v>9</v>
      </c>
      <c r="X937">
        <f t="shared" si="57"/>
        <v>0.98429461175911537</v>
      </c>
      <c r="Y937">
        <f t="shared" si="58"/>
        <v>12.756897235453977</v>
      </c>
      <c r="Z937">
        <f t="shared" si="59"/>
        <v>12.627490887793298</v>
      </c>
    </row>
    <row r="938" spans="1:26" x14ac:dyDescent="0.25">
      <c r="A938">
        <v>946</v>
      </c>
      <c r="B938" t="s">
        <v>463</v>
      </c>
      <c r="C938">
        <v>77150</v>
      </c>
      <c r="D938">
        <v>467</v>
      </c>
      <c r="E938" t="str">
        <f>IFERROR(IF(OR(HLOOKUP($A938,'Z-scores'!$C$2:$UD$20,3,FALSE)&gt;3,HLOOKUP(A938,'Z-scores'!$C$2:$UD$20,3,FALSE)&lt;-3),"",'Total-corrected counts'!E938),"")</f>
        <v/>
      </c>
      <c r="F938">
        <f>IFERROR(IF(OR(HLOOKUP($A938,'Z-scores'!$C$2:$UD$20,4,FALSE)&gt;3,HLOOKUP($A938,'Z-scores'!$C$2:$UD$20,4,FALSE)&lt;-3),"",'Total-corrected counts'!F938),"")</f>
        <v>9.8435854275561341E-2</v>
      </c>
      <c r="G938">
        <f>IFERROR(IF(OR(HLOOKUP($A938,'Z-scores'!$C$2:$UD$20,5,FALSE)&gt;3,HLOOKUP($A938,'Z-scores'!$C$2:$UD$20,5,FALSE)&lt;-3),"",'Total-corrected counts'!G938),"")</f>
        <v>3.4650732701830442</v>
      </c>
      <c r="H938">
        <f>IFERROR(IF(OR(HLOOKUP($A938,'Z-scores'!$C$2:$UD$20,6,FALSE)&gt;3,HLOOKUP($A938,'Z-scores'!$C$2:$UD$20,6,FALSE)&lt;-3),"",'Total-corrected counts'!H938),"")</f>
        <v>0.10470465956676003</v>
      </c>
      <c r="I938">
        <f>IFERROR(IF(OR(HLOOKUP($A938,'Z-scores'!$C$2:$UD$20,7,FALSE)&gt;3,HLOOKUP($A938,'Z-scores'!$C$2:$UD$20,7,FALSE)&lt;-3),"",'Total-corrected counts'!I938),"")</f>
        <v>4.1682187175800935</v>
      </c>
      <c r="J938">
        <f>IFERROR(IF(OR(HLOOKUP($A938,'Z-scores'!$C$2:$UD$20,8,FALSE)&gt;3,HLOOKUP($A938,'Z-scores'!$C$2:$UD$20,8,FALSE)&lt;-3),"",'Total-corrected counts'!J938),"")</f>
        <v>7.8892195786762292E-2</v>
      </c>
      <c r="K938">
        <f>IFERROR(IF(OR(HLOOKUP($A938,'Z-scores'!$C$2:$UD$20,9,FALSE)&gt;3,HLOOKUP($A938,'Z-scores'!$C$2:$UD$20,9,FALSE)&lt;-3),"",'Total-corrected counts'!K938),"")</f>
        <v>1.6054406600144935</v>
      </c>
      <c r="L938">
        <f>IFERROR(IF(OR(HLOOKUP($A938,'Z-scores'!$C$2:$UD$20,10,FALSE)&gt;3,HLOOKUP($A938,'Z-scores'!$C$2:$UD$20,10,FALSE)&lt;-3),"",'Total-corrected counts'!L938),"")</f>
        <v>4.1099490754378509</v>
      </c>
      <c r="M938">
        <f>IFERROR(IF(OR(HLOOKUP($A938,'Z-scores'!$C$2:$UD$20,11,FALSE)&gt;3,HLOOKUP($A938,'Z-scores'!$C$2:$UD$20,11,FALSE)&lt;-3),"",'Total-corrected counts'!M938),"")</f>
        <v>0.35018103437948384</v>
      </c>
      <c r="N938">
        <f>IFERROR(IF(OR(HLOOKUP($A938,'Z-scores'!$C$2:$UD$20,12,FALSE)&gt;3,HLOOKUP($A938,'Z-scores'!$C$2:$UD$20,12,FALSE)&lt;-3),"",'Total-corrected counts'!N938),"")</f>
        <v>1.8328328172381593E-2</v>
      </c>
      <c r="O938">
        <f>IFERROR(IF(OR(HLOOKUP($A938,'Z-scores'!$C$2:$UD$20,13,FALSE)&gt;3,HLOOKUP($A938,'Z-scores'!$C$2:$UD$20,13,FALSE)&lt;-3),"",'Total-corrected counts'!O938),"")</f>
        <v>0.86489266076318538</v>
      </c>
      <c r="P938">
        <f>IFERROR(IF(OR(HLOOKUP($A938,'Z-scores'!$C$2:$UD$20,14,FALSE)&gt;3,HLOOKUP($A938,'Z-scores'!$C$2:$UD$20,14,FALSE)&lt;-3),"",'Total-corrected counts'!P938),"")</f>
        <v>8.1201821143159242E-2</v>
      </c>
      <c r="Q938">
        <f>IFERROR(IF(OR(HLOOKUP($A938,'Z-scores'!$C$2:$UD$20,15,FALSE)&gt;3,HLOOKUP($A938,'Z-scores'!$C$2:$UD$20,15,FALSE)&lt;-3),"",'Total-corrected counts'!Q938),"")</f>
        <v>0</v>
      </c>
      <c r="R938">
        <f>IFERROR(IF(OR(HLOOKUP($A938,'Z-scores'!$C$2:$UD$20,16,FALSE)&gt;3,HLOOKUP($A938,'Z-scores'!$C$2:$UD$20,16,FALSE)&lt;-3),"",'Total-corrected counts'!R938),"")</f>
        <v>0</v>
      </c>
      <c r="S938">
        <f>IFERROR(IF(OR(HLOOKUP($A938,'Z-scores'!$C$2:$UD$20,17,FALSE)&gt;3,HLOOKUP($A938,'Z-scores'!$C$2:$UD$20,17,FALSE)&lt;-3),"",'Total-corrected counts'!S938),"")</f>
        <v>0</v>
      </c>
      <c r="T938">
        <f>IFERROR(IF(OR(HLOOKUP($A938,'Z-scores'!$C$2:$UD$20,18,FALSE)&gt;3,HLOOKUP($A938,'Z-scores'!$C$2:$UD$20,18,FALSE)&lt;-3),"",'Total-corrected counts'!T938),"")</f>
        <v>0.92783026891613962</v>
      </c>
      <c r="U938">
        <f>IFERROR(IF(OR(HLOOKUP($A938,'Z-scores'!$C$2:$UD$20,19,FALSE)&gt;3,HLOOKUP($A938,'Z-scores'!$C$2:$UD$20,19,FALSE)&lt;-3),"",'Total-corrected counts'!U938),"")</f>
        <v>0.30376275261127483</v>
      </c>
      <c r="V938">
        <f t="shared" si="56"/>
        <v>1</v>
      </c>
      <c r="W938" s="10">
        <f>SUMIFS(Tabel132[Cluster],Tabel132[ID],A938)</f>
        <v>84</v>
      </c>
      <c r="X938">
        <f t="shared" si="57"/>
        <v>4.7196881314082215E-2</v>
      </c>
      <c r="Y938">
        <f t="shared" si="58"/>
        <v>1.7476119334030062</v>
      </c>
      <c r="Z938">
        <f t="shared" si="59"/>
        <v>0.27450197895076761</v>
      </c>
    </row>
    <row r="939" spans="1:26" x14ac:dyDescent="0.25">
      <c r="A939">
        <v>947</v>
      </c>
      <c r="B939" t="s">
        <v>1078</v>
      </c>
      <c r="C939">
        <v>1400</v>
      </c>
      <c r="D939">
        <v>500</v>
      </c>
      <c r="E939" t="str">
        <f>IFERROR(IF(OR(HLOOKUP($A939,'Z-scores'!$C$2:$UD$20,3,FALSE)&gt;3,HLOOKUP(A939,'Z-scores'!$C$2:$UD$20,3,FALSE)&lt;-3),"",'Total-corrected counts'!E939),"")</f>
        <v/>
      </c>
      <c r="F939" t="str">
        <f>IFERROR(IF(OR(HLOOKUP($A939,'Z-scores'!$C$2:$UD$20,4,FALSE)&gt;3,HLOOKUP($A939,'Z-scores'!$C$2:$UD$20,4,FALSE)&lt;-3),"",'Total-corrected counts'!F939),"")</f>
        <v/>
      </c>
      <c r="G939" t="str">
        <f>IFERROR(IF(OR(HLOOKUP($A939,'Z-scores'!$C$2:$UD$20,5,FALSE)&gt;3,HLOOKUP($A939,'Z-scores'!$C$2:$UD$20,5,FALSE)&lt;-3),"",'Total-corrected counts'!G939),"")</f>
        <v/>
      </c>
      <c r="H939" t="str">
        <f>IFERROR(IF(OR(HLOOKUP($A939,'Z-scores'!$C$2:$UD$20,6,FALSE)&gt;3,HLOOKUP($A939,'Z-scores'!$C$2:$UD$20,6,FALSE)&lt;-3),"",'Total-corrected counts'!H939),"")</f>
        <v/>
      </c>
      <c r="I939" t="str">
        <f>IFERROR(IF(OR(HLOOKUP($A939,'Z-scores'!$C$2:$UD$20,7,FALSE)&gt;3,HLOOKUP($A939,'Z-scores'!$C$2:$UD$20,7,FALSE)&lt;-3),"",'Total-corrected counts'!I939),"")</f>
        <v/>
      </c>
      <c r="J939" t="str">
        <f>IFERROR(IF(OR(HLOOKUP($A939,'Z-scores'!$C$2:$UD$20,8,FALSE)&gt;3,HLOOKUP($A939,'Z-scores'!$C$2:$UD$20,8,FALSE)&lt;-3),"",'Total-corrected counts'!J939),"")</f>
        <v/>
      </c>
      <c r="K939" t="str">
        <f>IFERROR(IF(OR(HLOOKUP($A939,'Z-scores'!$C$2:$UD$20,9,FALSE)&gt;3,HLOOKUP($A939,'Z-scores'!$C$2:$UD$20,9,FALSE)&lt;-3),"",'Total-corrected counts'!K939),"")</f>
        <v/>
      </c>
      <c r="L939" t="str">
        <f>IFERROR(IF(OR(HLOOKUP($A939,'Z-scores'!$C$2:$UD$20,10,FALSE)&gt;3,HLOOKUP($A939,'Z-scores'!$C$2:$UD$20,10,FALSE)&lt;-3),"",'Total-corrected counts'!L939),"")</f>
        <v/>
      </c>
      <c r="M939" t="str">
        <f>IFERROR(IF(OR(HLOOKUP($A939,'Z-scores'!$C$2:$UD$20,11,FALSE)&gt;3,HLOOKUP($A939,'Z-scores'!$C$2:$UD$20,11,FALSE)&lt;-3),"",'Total-corrected counts'!M939),"")</f>
        <v/>
      </c>
      <c r="N939" t="str">
        <f>IFERROR(IF(OR(HLOOKUP($A939,'Z-scores'!$C$2:$UD$20,12,FALSE)&gt;3,HLOOKUP($A939,'Z-scores'!$C$2:$UD$20,12,FALSE)&lt;-3),"",'Total-corrected counts'!N939),"")</f>
        <v/>
      </c>
      <c r="O939" t="str">
        <f>IFERROR(IF(OR(HLOOKUP($A939,'Z-scores'!$C$2:$UD$20,13,FALSE)&gt;3,HLOOKUP($A939,'Z-scores'!$C$2:$UD$20,13,FALSE)&lt;-3),"",'Total-corrected counts'!O939),"")</f>
        <v/>
      </c>
      <c r="P939" t="str">
        <f>IFERROR(IF(OR(HLOOKUP($A939,'Z-scores'!$C$2:$UD$20,14,FALSE)&gt;3,HLOOKUP($A939,'Z-scores'!$C$2:$UD$20,14,FALSE)&lt;-3),"",'Total-corrected counts'!P939),"")</f>
        <v/>
      </c>
      <c r="Q939" t="str">
        <f>IFERROR(IF(OR(HLOOKUP($A939,'Z-scores'!$C$2:$UD$20,15,FALSE)&gt;3,HLOOKUP($A939,'Z-scores'!$C$2:$UD$20,15,FALSE)&lt;-3),"",'Total-corrected counts'!Q939),"")</f>
        <v/>
      </c>
      <c r="R939" t="str">
        <f>IFERROR(IF(OR(HLOOKUP($A939,'Z-scores'!$C$2:$UD$20,16,FALSE)&gt;3,HLOOKUP($A939,'Z-scores'!$C$2:$UD$20,16,FALSE)&lt;-3),"",'Total-corrected counts'!R939),"")</f>
        <v/>
      </c>
      <c r="S939" t="str">
        <f>IFERROR(IF(OR(HLOOKUP($A939,'Z-scores'!$C$2:$UD$20,17,FALSE)&gt;3,HLOOKUP($A939,'Z-scores'!$C$2:$UD$20,17,FALSE)&lt;-3),"",'Total-corrected counts'!S939),"")</f>
        <v/>
      </c>
      <c r="T939" t="str">
        <f>IFERROR(IF(OR(HLOOKUP($A939,'Z-scores'!$C$2:$UD$20,18,FALSE)&gt;3,HLOOKUP($A939,'Z-scores'!$C$2:$UD$20,18,FALSE)&lt;-3),"",'Total-corrected counts'!T939),"")</f>
        <v/>
      </c>
      <c r="U939" t="str">
        <f>IFERROR(IF(OR(HLOOKUP($A939,'Z-scores'!$C$2:$UD$20,19,FALSE)&gt;3,HLOOKUP($A939,'Z-scores'!$C$2:$UD$20,19,FALSE)&lt;-3),"",'Total-corrected counts'!U939),"")</f>
        <v/>
      </c>
      <c r="V939">
        <f t="shared" si="56"/>
        <v>1</v>
      </c>
      <c r="W939" s="10">
        <f>SUMIFS(Tabel132[Cluster],Tabel132[ID],A939)</f>
        <v>2</v>
      </c>
      <c r="X939" t="str">
        <f t="shared" si="57"/>
        <v/>
      </c>
      <c r="Y939" t="str">
        <f t="shared" si="58"/>
        <v/>
      </c>
      <c r="Z939" t="str">
        <f t="shared" si="59"/>
        <v/>
      </c>
    </row>
    <row r="940" spans="1:26" x14ac:dyDescent="0.25">
      <c r="A940">
        <v>948</v>
      </c>
      <c r="B940" t="s">
        <v>1079</v>
      </c>
      <c r="C940">
        <v>100700</v>
      </c>
      <c r="D940">
        <v>933</v>
      </c>
      <c r="E940" t="str">
        <f>IFERROR(IF(OR(HLOOKUP($A940,'Z-scores'!$C$2:$UD$20,3,FALSE)&gt;3,HLOOKUP(A940,'Z-scores'!$C$2:$UD$20,3,FALSE)&lt;-3),"",'Total-corrected counts'!E940),"")</f>
        <v/>
      </c>
      <c r="F940" t="str">
        <f>IFERROR(IF(OR(HLOOKUP($A940,'Z-scores'!$C$2:$UD$20,4,FALSE)&gt;3,HLOOKUP($A940,'Z-scores'!$C$2:$UD$20,4,FALSE)&lt;-3),"",'Total-corrected counts'!F940),"")</f>
        <v/>
      </c>
      <c r="G940" t="str">
        <f>IFERROR(IF(OR(HLOOKUP($A940,'Z-scores'!$C$2:$UD$20,5,FALSE)&gt;3,HLOOKUP($A940,'Z-scores'!$C$2:$UD$20,5,FALSE)&lt;-3),"",'Total-corrected counts'!G940),"")</f>
        <v/>
      </c>
      <c r="H940" t="str">
        <f>IFERROR(IF(OR(HLOOKUP($A940,'Z-scores'!$C$2:$UD$20,6,FALSE)&gt;3,HLOOKUP($A940,'Z-scores'!$C$2:$UD$20,6,FALSE)&lt;-3),"",'Total-corrected counts'!H940),"")</f>
        <v/>
      </c>
      <c r="I940" t="str">
        <f>IFERROR(IF(OR(HLOOKUP($A940,'Z-scores'!$C$2:$UD$20,7,FALSE)&gt;3,HLOOKUP($A940,'Z-scores'!$C$2:$UD$20,7,FALSE)&lt;-3),"",'Total-corrected counts'!I940),"")</f>
        <v/>
      </c>
      <c r="J940" t="str">
        <f>IFERROR(IF(OR(HLOOKUP($A940,'Z-scores'!$C$2:$UD$20,8,FALSE)&gt;3,HLOOKUP($A940,'Z-scores'!$C$2:$UD$20,8,FALSE)&lt;-3),"",'Total-corrected counts'!J940),"")</f>
        <v/>
      </c>
      <c r="K940" t="str">
        <f>IFERROR(IF(OR(HLOOKUP($A940,'Z-scores'!$C$2:$UD$20,9,FALSE)&gt;3,HLOOKUP($A940,'Z-scores'!$C$2:$UD$20,9,FALSE)&lt;-3),"",'Total-corrected counts'!K940),"")</f>
        <v/>
      </c>
      <c r="L940" t="str">
        <f>IFERROR(IF(OR(HLOOKUP($A940,'Z-scores'!$C$2:$UD$20,10,FALSE)&gt;3,HLOOKUP($A940,'Z-scores'!$C$2:$UD$20,10,FALSE)&lt;-3),"",'Total-corrected counts'!L940),"")</f>
        <v/>
      </c>
      <c r="M940" t="str">
        <f>IFERROR(IF(OR(HLOOKUP($A940,'Z-scores'!$C$2:$UD$20,11,FALSE)&gt;3,HLOOKUP($A940,'Z-scores'!$C$2:$UD$20,11,FALSE)&lt;-3),"",'Total-corrected counts'!M940),"")</f>
        <v/>
      </c>
      <c r="N940" t="str">
        <f>IFERROR(IF(OR(HLOOKUP($A940,'Z-scores'!$C$2:$UD$20,12,FALSE)&gt;3,HLOOKUP($A940,'Z-scores'!$C$2:$UD$20,12,FALSE)&lt;-3),"",'Total-corrected counts'!N940),"")</f>
        <v/>
      </c>
      <c r="O940" t="str">
        <f>IFERROR(IF(OR(HLOOKUP($A940,'Z-scores'!$C$2:$UD$20,13,FALSE)&gt;3,HLOOKUP($A940,'Z-scores'!$C$2:$UD$20,13,FALSE)&lt;-3),"",'Total-corrected counts'!O940),"")</f>
        <v/>
      </c>
      <c r="P940" t="str">
        <f>IFERROR(IF(OR(HLOOKUP($A940,'Z-scores'!$C$2:$UD$20,14,FALSE)&gt;3,HLOOKUP($A940,'Z-scores'!$C$2:$UD$20,14,FALSE)&lt;-3),"",'Total-corrected counts'!P940),"")</f>
        <v/>
      </c>
      <c r="Q940" t="str">
        <f>IFERROR(IF(OR(HLOOKUP($A940,'Z-scores'!$C$2:$UD$20,15,FALSE)&gt;3,HLOOKUP($A940,'Z-scores'!$C$2:$UD$20,15,FALSE)&lt;-3),"",'Total-corrected counts'!Q940),"")</f>
        <v/>
      </c>
      <c r="R940" t="str">
        <f>IFERROR(IF(OR(HLOOKUP($A940,'Z-scores'!$C$2:$UD$20,16,FALSE)&gt;3,HLOOKUP($A940,'Z-scores'!$C$2:$UD$20,16,FALSE)&lt;-3),"",'Total-corrected counts'!R940),"")</f>
        <v/>
      </c>
      <c r="S940" t="str">
        <f>IFERROR(IF(OR(HLOOKUP($A940,'Z-scores'!$C$2:$UD$20,17,FALSE)&gt;3,HLOOKUP($A940,'Z-scores'!$C$2:$UD$20,17,FALSE)&lt;-3),"",'Total-corrected counts'!S940),"")</f>
        <v/>
      </c>
      <c r="T940" t="str">
        <f>IFERROR(IF(OR(HLOOKUP($A940,'Z-scores'!$C$2:$UD$20,18,FALSE)&gt;3,HLOOKUP($A940,'Z-scores'!$C$2:$UD$20,18,FALSE)&lt;-3),"",'Total-corrected counts'!T940),"")</f>
        <v/>
      </c>
      <c r="U940" t="str">
        <f>IFERROR(IF(OR(HLOOKUP($A940,'Z-scores'!$C$2:$UD$20,19,FALSE)&gt;3,HLOOKUP($A940,'Z-scores'!$C$2:$UD$20,19,FALSE)&lt;-3),"",'Total-corrected counts'!U940),"")</f>
        <v/>
      </c>
      <c r="V940">
        <f t="shared" si="56"/>
        <v>1</v>
      </c>
      <c r="W940" s="10">
        <f>SUMIFS(Tabel132[Cluster],Tabel132[ID],A940)</f>
        <v>0</v>
      </c>
      <c r="X940" t="str">
        <f t="shared" si="57"/>
        <v/>
      </c>
      <c r="Y940" t="str">
        <f t="shared" si="58"/>
        <v/>
      </c>
      <c r="Z940" t="str">
        <f t="shared" si="59"/>
        <v/>
      </c>
    </row>
    <row r="941" spans="1:26" x14ac:dyDescent="0.25">
      <c r="A941">
        <v>949</v>
      </c>
      <c r="B941" t="s">
        <v>464</v>
      </c>
      <c r="C941">
        <v>97500</v>
      </c>
      <c r="D941">
        <v>967</v>
      </c>
      <c r="E941">
        <f>IFERROR(IF(OR(HLOOKUP($A941,'Z-scores'!$C$2:$UD$20,3,FALSE)&gt;3,HLOOKUP(A941,'Z-scores'!$C$2:$UD$20,3,FALSE)&lt;-3),"",'Total-corrected counts'!E941),"")</f>
        <v>0</v>
      </c>
      <c r="F941">
        <f>IFERROR(IF(OR(HLOOKUP($A941,'Z-scores'!$C$2:$UD$20,4,FALSE)&gt;3,HLOOKUP($A941,'Z-scores'!$C$2:$UD$20,4,FALSE)&lt;-3),"",'Total-corrected counts'!F941),"")</f>
        <v>8.2029878562967784E-3</v>
      </c>
      <c r="G941">
        <f>IFERROR(IF(OR(HLOOKUP($A941,'Z-scores'!$C$2:$UD$20,5,FALSE)&gt;3,HLOOKUP($A941,'Z-scores'!$C$2:$UD$20,5,FALSE)&lt;-3),"",'Total-corrected counts'!G941),"")</f>
        <v>0</v>
      </c>
      <c r="H941">
        <f>IFERROR(IF(OR(HLOOKUP($A941,'Z-scores'!$C$2:$UD$20,6,FALSE)&gt;3,HLOOKUP($A941,'Z-scores'!$C$2:$UD$20,6,FALSE)&lt;-3),"",'Total-corrected counts'!H941),"")</f>
        <v>0</v>
      </c>
      <c r="I941">
        <f>IFERROR(IF(OR(HLOOKUP($A941,'Z-scores'!$C$2:$UD$20,7,FALSE)&gt;3,HLOOKUP($A941,'Z-scores'!$C$2:$UD$20,7,FALSE)&lt;-3),"",'Total-corrected counts'!I941),"")</f>
        <v>0</v>
      </c>
      <c r="J941">
        <f>IFERROR(IF(OR(HLOOKUP($A941,'Z-scores'!$C$2:$UD$20,8,FALSE)&gt;3,HLOOKUP($A941,'Z-scores'!$C$2:$UD$20,8,FALSE)&lt;-3),"",'Total-corrected counts'!J941),"")</f>
        <v>0</v>
      </c>
      <c r="K941">
        <f>IFERROR(IF(OR(HLOOKUP($A941,'Z-scores'!$C$2:$UD$20,9,FALSE)&gt;3,HLOOKUP($A941,'Z-scores'!$C$2:$UD$20,9,FALSE)&lt;-3),"",'Total-corrected counts'!K941),"")</f>
        <v>0</v>
      </c>
      <c r="L941">
        <f>IFERROR(IF(OR(HLOOKUP($A941,'Z-scores'!$C$2:$UD$20,10,FALSE)&gt;3,HLOOKUP($A941,'Z-scores'!$C$2:$UD$20,10,FALSE)&lt;-3),"",'Total-corrected counts'!L941),"")</f>
        <v>0</v>
      </c>
      <c r="M941">
        <f>IFERROR(IF(OR(HLOOKUP($A941,'Z-scores'!$C$2:$UD$20,11,FALSE)&gt;3,HLOOKUP($A941,'Z-scores'!$C$2:$UD$20,11,FALSE)&lt;-3),"",'Total-corrected counts'!M941),"")</f>
        <v>0</v>
      </c>
      <c r="N941">
        <f>IFERROR(IF(OR(HLOOKUP($A941,'Z-scores'!$C$2:$UD$20,12,FALSE)&gt;3,HLOOKUP($A941,'Z-scores'!$C$2:$UD$20,12,FALSE)&lt;-3),"",'Total-corrected counts'!N941),"")</f>
        <v>0</v>
      </c>
      <c r="O941">
        <f>IFERROR(IF(OR(HLOOKUP($A941,'Z-scores'!$C$2:$UD$20,13,FALSE)&gt;3,HLOOKUP($A941,'Z-scores'!$C$2:$UD$20,13,FALSE)&lt;-3),"",'Total-corrected counts'!O941),"")</f>
        <v>3.3653410924637563E-3</v>
      </c>
      <c r="P941">
        <f>IFERROR(IF(OR(HLOOKUP($A941,'Z-scores'!$C$2:$UD$20,14,FALSE)&gt;3,HLOOKUP($A941,'Z-scores'!$C$2:$UD$20,14,FALSE)&lt;-3),"",'Total-corrected counts'!P941),"")</f>
        <v>1.7095120240665101E-2</v>
      </c>
      <c r="Q941" t="str">
        <f>IFERROR(IF(OR(HLOOKUP($A941,'Z-scores'!$C$2:$UD$20,15,FALSE)&gt;3,HLOOKUP($A941,'Z-scores'!$C$2:$UD$20,15,FALSE)&lt;-3),"",'Total-corrected counts'!Q941),"")</f>
        <v/>
      </c>
      <c r="R941">
        <f>IFERROR(IF(OR(HLOOKUP($A941,'Z-scores'!$C$2:$UD$20,16,FALSE)&gt;3,HLOOKUP($A941,'Z-scores'!$C$2:$UD$20,16,FALSE)&lt;-3),"",'Total-corrected counts'!R941),"")</f>
        <v>0</v>
      </c>
      <c r="S941">
        <f>IFERROR(IF(OR(HLOOKUP($A941,'Z-scores'!$C$2:$UD$20,17,FALSE)&gt;3,HLOOKUP($A941,'Z-scores'!$C$2:$UD$20,17,FALSE)&lt;-3),"",'Total-corrected counts'!S941),"")</f>
        <v>0</v>
      </c>
      <c r="T941">
        <f>IFERROR(IF(OR(HLOOKUP($A941,'Z-scores'!$C$2:$UD$20,18,FALSE)&gt;3,HLOOKUP($A941,'Z-scores'!$C$2:$UD$20,18,FALSE)&lt;-3),"",'Total-corrected counts'!T941),"")</f>
        <v>0</v>
      </c>
      <c r="U941">
        <f>IFERROR(IF(OR(HLOOKUP($A941,'Z-scores'!$C$2:$UD$20,19,FALSE)&gt;3,HLOOKUP($A941,'Z-scores'!$C$2:$UD$20,19,FALSE)&lt;-3),"",'Total-corrected counts'!U941),"")</f>
        <v>0</v>
      </c>
      <c r="V941">
        <f t="shared" si="56"/>
        <v>1</v>
      </c>
      <c r="W941" s="10">
        <f>SUMIFS(Tabel132[Cluster],Tabel132[ID],A941)</f>
        <v>0</v>
      </c>
      <c r="X941">
        <f t="shared" si="57"/>
        <v>0.40579722493530845</v>
      </c>
      <c r="Y941">
        <f t="shared" si="58"/>
        <v>9.1144309514408646E-4</v>
      </c>
      <c r="Z941">
        <f t="shared" si="59"/>
        <v>2.9229230475898366E-3</v>
      </c>
    </row>
    <row r="942" spans="1:26" x14ac:dyDescent="0.25">
      <c r="A942">
        <v>950</v>
      </c>
      <c r="B942" t="s">
        <v>465</v>
      </c>
      <c r="C942">
        <v>5900</v>
      </c>
      <c r="D942">
        <v>345</v>
      </c>
      <c r="E942" t="str">
        <f>IFERROR(IF(OR(HLOOKUP($A942,'Z-scores'!$C$2:$UD$20,3,FALSE)&gt;3,HLOOKUP(A942,'Z-scores'!$C$2:$UD$20,3,FALSE)&lt;-3),"",'Total-corrected counts'!E942),"")</f>
        <v/>
      </c>
      <c r="F942">
        <f>IFERROR(IF(OR(HLOOKUP($A942,'Z-scores'!$C$2:$UD$20,4,FALSE)&gt;3,HLOOKUP($A942,'Z-scores'!$C$2:$UD$20,4,FALSE)&lt;-3),"",'Total-corrected counts'!F942),"")</f>
        <v>47.700374384365766</v>
      </c>
      <c r="G942">
        <f>IFERROR(IF(OR(HLOOKUP($A942,'Z-scores'!$C$2:$UD$20,5,FALSE)&gt;3,HLOOKUP($A942,'Z-scores'!$C$2:$UD$20,5,FALSE)&lt;-3),"",'Total-corrected counts'!G942),"")</f>
        <v>17.778646284514746</v>
      </c>
      <c r="H942">
        <f>IFERROR(IF(OR(HLOOKUP($A942,'Z-scores'!$C$2:$UD$20,6,FALSE)&gt;3,HLOOKUP($A942,'Z-scores'!$C$2:$UD$20,6,FALSE)&lt;-3),"",'Total-corrected counts'!H942),"")</f>
        <v>20.270822092124746</v>
      </c>
      <c r="I942">
        <f>IFERROR(IF(OR(HLOOKUP($A942,'Z-scores'!$C$2:$UD$20,7,FALSE)&gt;3,HLOOKUP($A942,'Z-scores'!$C$2:$UD$20,7,FALSE)&lt;-3),"",'Total-corrected counts'!I942),"")</f>
        <v>2.6043670864643715</v>
      </c>
      <c r="J942">
        <f>IFERROR(IF(OR(HLOOKUP($A942,'Z-scores'!$C$2:$UD$20,8,FALSE)&gt;3,HLOOKUP($A942,'Z-scores'!$C$2:$UD$20,8,FALSE)&lt;-3),"",'Total-corrected counts'!J942),"")</f>
        <v>22.528652659357306</v>
      </c>
      <c r="K942">
        <f>IFERROR(IF(OR(HLOOKUP($A942,'Z-scores'!$C$2:$UD$20,9,FALSE)&gt;3,HLOOKUP($A942,'Z-scores'!$C$2:$UD$20,9,FALSE)&lt;-3),"",'Total-corrected counts'!K942),"")</f>
        <v>17.477005407213333</v>
      </c>
      <c r="L942">
        <f>IFERROR(IF(OR(HLOOKUP($A942,'Z-scores'!$C$2:$UD$20,10,FALSE)&gt;3,HLOOKUP($A942,'Z-scores'!$C$2:$UD$20,10,FALSE)&lt;-3),"",'Total-corrected counts'!L942),"")</f>
        <v>39.538415676368849</v>
      </c>
      <c r="M942">
        <f>IFERROR(IF(OR(HLOOKUP($A942,'Z-scores'!$C$2:$UD$20,11,FALSE)&gt;3,HLOOKUP($A942,'Z-scores'!$C$2:$UD$20,11,FALSE)&lt;-3),"",'Total-corrected counts'!M942),"")</f>
        <v>23.240962334343639</v>
      </c>
      <c r="N942">
        <f>IFERROR(IF(OR(HLOOKUP($A942,'Z-scores'!$C$2:$UD$20,12,FALSE)&gt;3,HLOOKUP($A942,'Z-scores'!$C$2:$UD$20,12,FALSE)&lt;-3),"",'Total-corrected counts'!N942),"")</f>
        <v>33.87991462664737</v>
      </c>
      <c r="O942">
        <f>IFERROR(IF(OR(HLOOKUP($A942,'Z-scores'!$C$2:$UD$20,13,FALSE)&gt;3,HLOOKUP($A942,'Z-scores'!$C$2:$UD$20,13,FALSE)&lt;-3),"",'Total-corrected counts'!O942),"")</f>
        <v>12.370993855896767</v>
      </c>
      <c r="P942">
        <f>IFERROR(IF(OR(HLOOKUP($A942,'Z-scores'!$C$2:$UD$20,14,FALSE)&gt;3,HLOOKUP($A942,'Z-scores'!$C$2:$UD$20,14,FALSE)&lt;-3),"",'Total-corrected counts'!P942),"")</f>
        <v>14.009451037225052</v>
      </c>
      <c r="Q942">
        <f>IFERROR(IF(OR(HLOOKUP($A942,'Z-scores'!$C$2:$UD$20,15,FALSE)&gt;3,HLOOKUP($A942,'Z-scores'!$C$2:$UD$20,15,FALSE)&lt;-3),"",'Total-corrected counts'!Q942),"")</f>
        <v>14.538852181510402</v>
      </c>
      <c r="R942">
        <f>IFERROR(IF(OR(HLOOKUP($A942,'Z-scores'!$C$2:$UD$20,16,FALSE)&gt;3,HLOOKUP($A942,'Z-scores'!$C$2:$UD$20,16,FALSE)&lt;-3),"",'Total-corrected counts'!R942),"")</f>
        <v>18.764612897215361</v>
      </c>
      <c r="S942">
        <f>IFERROR(IF(OR(HLOOKUP($A942,'Z-scores'!$C$2:$UD$20,17,FALSE)&gt;3,HLOOKUP($A942,'Z-scores'!$C$2:$UD$20,17,FALSE)&lt;-3),"",'Total-corrected counts'!S942),"")</f>
        <v>16.274567920535812</v>
      </c>
      <c r="T942">
        <f>IFERROR(IF(OR(HLOOKUP($A942,'Z-scores'!$C$2:$UD$20,18,FALSE)&gt;3,HLOOKUP($A942,'Z-scores'!$C$2:$UD$20,18,FALSE)&lt;-3),"",'Total-corrected counts'!T942),"")</f>
        <v>16.864174239651685</v>
      </c>
      <c r="U942">
        <f>IFERROR(IF(OR(HLOOKUP($A942,'Z-scores'!$C$2:$UD$20,19,FALSE)&gt;3,HLOOKUP($A942,'Z-scores'!$C$2:$UD$20,19,FALSE)&lt;-3),"",'Total-corrected counts'!U942),"")</f>
        <v>16.398849173114392</v>
      </c>
      <c r="V942">
        <f t="shared" si="56"/>
        <v>1</v>
      </c>
      <c r="W942" s="10">
        <f>SUMIFS(Tabel132[Cluster],Tabel132[ID],A942)</f>
        <v>8</v>
      </c>
      <c r="X942">
        <f t="shared" si="57"/>
        <v>0.29114213403578293</v>
      </c>
      <c r="Y942">
        <f t="shared" si="58"/>
        <v>23.892405740594096</v>
      </c>
      <c r="Z942">
        <f t="shared" si="59"/>
        <v>17.887676991474606</v>
      </c>
    </row>
    <row r="943" spans="1:26" x14ac:dyDescent="0.25">
      <c r="A943">
        <v>951</v>
      </c>
      <c r="B943" t="s">
        <v>466</v>
      </c>
      <c r="C943">
        <v>58400</v>
      </c>
      <c r="D943">
        <v>645</v>
      </c>
      <c r="E943">
        <f>IFERROR(IF(OR(HLOOKUP($A943,'Z-scores'!$C$2:$UD$20,3,FALSE)&gt;3,HLOOKUP(A943,'Z-scores'!$C$2:$UD$20,3,FALSE)&lt;-3),"",'Total-corrected counts'!E943),"")</f>
        <v>5.2298949762375986E-2</v>
      </c>
      <c r="F943">
        <f>IFERROR(IF(OR(HLOOKUP($A943,'Z-scores'!$C$2:$UD$20,4,FALSE)&gt;3,HLOOKUP($A943,'Z-scores'!$C$2:$UD$20,4,FALSE)&lt;-3),"",'Total-corrected counts'!F943),"")</f>
        <v>1.0827943970311746</v>
      </c>
      <c r="G943">
        <f>IFERROR(IF(OR(HLOOKUP($A943,'Z-scores'!$C$2:$UD$20,5,FALSE)&gt;3,HLOOKUP($A943,'Z-scores'!$C$2:$UD$20,5,FALSE)&lt;-3),"",'Total-corrected counts'!G943),"")</f>
        <v>7.4337909110322293</v>
      </c>
      <c r="H943">
        <f>IFERROR(IF(OR(HLOOKUP($A943,'Z-scores'!$C$2:$UD$20,6,FALSE)&gt;3,HLOOKUP($A943,'Z-scores'!$C$2:$UD$20,6,FALSE)&lt;-3),"",'Total-corrected counts'!H943),"")</f>
        <v>0.34901553188920015</v>
      </c>
      <c r="I943">
        <f>IFERROR(IF(OR(HLOOKUP($A943,'Z-scores'!$C$2:$UD$20,7,FALSE)&gt;3,HLOOKUP($A943,'Z-scores'!$C$2:$UD$20,7,FALSE)&lt;-3),"",'Total-corrected counts'!I943),"")</f>
        <v>9.8510338967919497E-2</v>
      </c>
      <c r="J943">
        <f>IFERROR(IF(OR(HLOOKUP($A943,'Z-scores'!$C$2:$UD$20,8,FALSE)&gt;3,HLOOKUP($A943,'Z-scores'!$C$2:$UD$20,8,FALSE)&lt;-3),"",'Total-corrected counts'!J943),"")</f>
        <v>7.2284974389620942</v>
      </c>
      <c r="K943">
        <f>IFERROR(IF(OR(HLOOKUP($A943,'Z-scores'!$C$2:$UD$20,9,FALSE)&gt;3,HLOOKUP($A943,'Z-scores'!$C$2:$UD$20,9,FALSE)&lt;-3),"",'Total-corrected counts'!K943),"")</f>
        <v>8.0405819722392557</v>
      </c>
      <c r="L943">
        <f>IFERROR(IF(OR(HLOOKUP($A943,'Z-scores'!$C$2:$UD$20,10,FALSE)&gt;3,HLOOKUP($A943,'Z-scores'!$C$2:$UD$20,10,FALSE)&lt;-3),"",'Total-corrected counts'!L943),"")</f>
        <v>6.1737432463658704E-2</v>
      </c>
      <c r="M943">
        <f>IFERROR(IF(OR(HLOOKUP($A943,'Z-scores'!$C$2:$UD$20,11,FALSE)&gt;3,HLOOKUP($A943,'Z-scores'!$C$2:$UD$20,11,FALSE)&lt;-3),"",'Total-corrected counts'!M943),"")</f>
        <v>0.40086513146072489</v>
      </c>
      <c r="N943">
        <f>IFERROR(IF(OR(HLOOKUP($A943,'Z-scores'!$C$2:$UD$20,12,FALSE)&gt;3,HLOOKUP($A943,'Z-scores'!$C$2:$UD$20,12,FALSE)&lt;-3),"",'Total-corrected counts'!N943),"")</f>
        <v>4.1513663310444313</v>
      </c>
      <c r="O943">
        <f>IFERROR(IF(OR(HLOOKUP($A943,'Z-scores'!$C$2:$UD$20,13,FALSE)&gt;3,HLOOKUP($A943,'Z-scores'!$C$2:$UD$20,13,FALSE)&lt;-3),"",'Total-corrected counts'!O943),"")</f>
        <v>1.2552722274889812</v>
      </c>
      <c r="P943">
        <f>IFERROR(IF(OR(HLOOKUP($A943,'Z-scores'!$C$2:$UD$20,14,FALSE)&gt;3,HLOOKUP($A943,'Z-scores'!$C$2:$UD$20,14,FALSE)&lt;-3),"",'Total-corrected counts'!P943),"")</f>
        <v>8.5475601203325504E-3</v>
      </c>
      <c r="Q943">
        <f>IFERROR(IF(OR(HLOOKUP($A943,'Z-scores'!$C$2:$UD$20,15,FALSE)&gt;3,HLOOKUP($A943,'Z-scores'!$C$2:$UD$20,15,FALSE)&lt;-3),"",'Total-corrected counts'!Q943),"")</f>
        <v>0.13651504395784417</v>
      </c>
      <c r="R943">
        <f>IFERROR(IF(OR(HLOOKUP($A943,'Z-scores'!$C$2:$UD$20,16,FALSE)&gt;3,HLOOKUP($A943,'Z-scores'!$C$2:$UD$20,16,FALSE)&lt;-3),"",'Total-corrected counts'!R943),"")</f>
        <v>0.90958085151994172</v>
      </c>
      <c r="S943">
        <f>IFERROR(IF(OR(HLOOKUP($A943,'Z-scores'!$C$2:$UD$20,17,FALSE)&gt;3,HLOOKUP($A943,'Z-scores'!$C$2:$UD$20,17,FALSE)&lt;-3),"",'Total-corrected counts'!S943),"")</f>
        <v>0</v>
      </c>
      <c r="T943">
        <f>IFERROR(IF(OR(HLOOKUP($A943,'Z-scores'!$C$2:$UD$20,18,FALSE)&gt;3,HLOOKUP($A943,'Z-scores'!$C$2:$UD$20,18,FALSE)&lt;-3),"",'Total-corrected counts'!T943),"")</f>
        <v>12.981032743817472</v>
      </c>
      <c r="U943">
        <f>IFERROR(IF(OR(HLOOKUP($A943,'Z-scores'!$C$2:$UD$20,19,FALSE)&gt;3,HLOOKUP($A943,'Z-scores'!$C$2:$UD$20,19,FALSE)&lt;-3),"",'Total-corrected counts'!U943),"")</f>
        <v>1.0978853772950361</v>
      </c>
      <c r="V943">
        <f t="shared" si="56"/>
        <v>1</v>
      </c>
      <c r="W943" s="10">
        <f>SUMIFS(Tabel132[Cluster],Tabel132[ID],A943)</f>
        <v>0</v>
      </c>
      <c r="X943">
        <f t="shared" si="57"/>
        <v>0.92686556185181201</v>
      </c>
      <c r="Y943">
        <f t="shared" si="58"/>
        <v>2.7497880115342928</v>
      </c>
      <c r="Z943">
        <f t="shared" si="59"/>
        <v>2.5675250169055048</v>
      </c>
    </row>
    <row r="944" spans="1:26" x14ac:dyDescent="0.25">
      <c r="A944">
        <v>952</v>
      </c>
      <c r="B944" t="s">
        <v>467</v>
      </c>
      <c r="C944">
        <v>46800</v>
      </c>
      <c r="D944">
        <v>942</v>
      </c>
      <c r="E944" t="str">
        <f>IFERROR(IF(OR(HLOOKUP($A944,'Z-scores'!$C$2:$UD$20,3,FALSE)&gt;3,HLOOKUP(A944,'Z-scores'!$C$2:$UD$20,3,FALSE)&lt;-3),"",'Total-corrected counts'!E944),"")</f>
        <v/>
      </c>
      <c r="F944">
        <f>IFERROR(IF(OR(HLOOKUP($A944,'Z-scores'!$C$2:$UD$20,4,FALSE)&gt;3,HLOOKUP($A944,'Z-scores'!$C$2:$UD$20,4,FALSE)&lt;-3),"",'Total-corrected counts'!F944),"")</f>
        <v>48.873401647816202</v>
      </c>
      <c r="G944">
        <f>IFERROR(IF(OR(HLOOKUP($A944,'Z-scores'!$C$2:$UD$20,5,FALSE)&gt;3,HLOOKUP($A944,'Z-scores'!$C$2:$UD$20,5,FALSE)&lt;-3),"",'Total-corrected counts'!G944),"")</f>
        <v>40.392278527424445</v>
      </c>
      <c r="H944">
        <f>IFERROR(IF(OR(HLOOKUP($A944,'Z-scores'!$C$2:$UD$20,6,FALSE)&gt;3,HLOOKUP($A944,'Z-scores'!$C$2:$UD$20,6,FALSE)&lt;-3),"",'Total-corrected counts'!H944),"")</f>
        <v>20.117255258093493</v>
      </c>
      <c r="I944">
        <f>IFERROR(IF(OR(HLOOKUP($A944,'Z-scores'!$C$2:$UD$20,7,FALSE)&gt;3,HLOOKUP($A944,'Z-scores'!$C$2:$UD$20,7,FALSE)&lt;-3),"",'Total-corrected counts'!I944),"")</f>
        <v>56.070853561302677</v>
      </c>
      <c r="J944">
        <f>IFERROR(IF(OR(HLOOKUP($A944,'Z-scores'!$C$2:$UD$20,8,FALSE)&gt;3,HLOOKUP($A944,'Z-scores'!$C$2:$UD$20,8,FALSE)&lt;-3),"",'Total-corrected counts'!J944),"")</f>
        <v>68.54745661422308</v>
      </c>
      <c r="K944">
        <f>IFERROR(IF(OR(HLOOKUP($A944,'Z-scores'!$C$2:$UD$20,9,FALSE)&gt;3,HLOOKUP($A944,'Z-scores'!$C$2:$UD$20,9,FALSE)&lt;-3),"",'Total-corrected counts'!K944),"")</f>
        <v>18.966497575115671</v>
      </c>
      <c r="L944">
        <f>IFERROR(IF(OR(HLOOKUP($A944,'Z-scores'!$C$2:$UD$20,10,FALSE)&gt;3,HLOOKUP($A944,'Z-scores'!$C$2:$UD$20,10,FALSE)&lt;-3),"",'Total-corrected counts'!L944),"")</f>
        <v>134.35829230733952</v>
      </c>
      <c r="M944">
        <f>IFERROR(IF(OR(HLOOKUP($A944,'Z-scores'!$C$2:$UD$20,11,FALSE)&gt;3,HLOOKUP($A944,'Z-scores'!$C$2:$UD$20,11,FALSE)&lt;-3),"",'Total-corrected counts'!M944),"")</f>
        <v>69.810432261625778</v>
      </c>
      <c r="N944">
        <f>IFERROR(IF(OR(HLOOKUP($A944,'Z-scores'!$C$2:$UD$20,12,FALSE)&gt;3,HLOOKUP($A944,'Z-scores'!$C$2:$UD$20,12,FALSE)&lt;-3),"",'Total-corrected counts'!N944),"")</f>
        <v>38.150415090812288</v>
      </c>
      <c r="O944">
        <f>IFERROR(IF(OR(HLOOKUP($A944,'Z-scores'!$C$2:$UD$20,13,FALSE)&gt;3,HLOOKUP($A944,'Z-scores'!$C$2:$UD$20,13,FALSE)&lt;-3),"",'Total-corrected counts'!O944),"")</f>
        <v>22.665572257743396</v>
      </c>
      <c r="P944">
        <f>IFERROR(IF(OR(HLOOKUP($A944,'Z-scores'!$C$2:$UD$20,14,FALSE)&gt;3,HLOOKUP($A944,'Z-scores'!$C$2:$UD$20,14,FALSE)&lt;-3),"",'Total-corrected counts'!P944),"")</f>
        <v>22.424523975692448</v>
      </c>
      <c r="Q944">
        <f>IFERROR(IF(OR(HLOOKUP($A944,'Z-scores'!$C$2:$UD$20,15,FALSE)&gt;3,HLOOKUP($A944,'Z-scores'!$C$2:$UD$20,15,FALSE)&lt;-3),"",'Total-corrected counts'!Q944),"")</f>
        <v>36.1764866488287</v>
      </c>
      <c r="R944">
        <f>IFERROR(IF(OR(HLOOKUP($A944,'Z-scores'!$C$2:$UD$20,16,FALSE)&gt;3,HLOOKUP($A944,'Z-scores'!$C$2:$UD$20,16,FALSE)&lt;-3),"",'Total-corrected counts'!R944),"")</f>
        <v>34.652225568037245</v>
      </c>
      <c r="S944">
        <f>IFERROR(IF(OR(HLOOKUP($A944,'Z-scores'!$C$2:$UD$20,17,FALSE)&gt;3,HLOOKUP($A944,'Z-scores'!$C$2:$UD$20,17,FALSE)&lt;-3),"",'Total-corrected counts'!S944),"")</f>
        <v>28.770917271127356</v>
      </c>
      <c r="T944">
        <f>IFERROR(IF(OR(HLOOKUP($A944,'Z-scores'!$C$2:$UD$20,18,FALSE)&gt;3,HLOOKUP($A944,'Z-scores'!$C$2:$UD$20,18,FALSE)&lt;-3),"",'Total-corrected counts'!T944),"")</f>
        <v>45.025541105458224</v>
      </c>
      <c r="U944">
        <f>IFERROR(IF(OR(HLOOKUP($A944,'Z-scores'!$C$2:$UD$20,19,FALSE)&gt;3,HLOOKUP($A944,'Z-scores'!$C$2:$UD$20,19,FALSE)&lt;-3),"",'Total-corrected counts'!U944),"")</f>
        <v>24.261964997851962</v>
      </c>
      <c r="V944">
        <f t="shared" si="56"/>
        <v>1</v>
      </c>
      <c r="W944" s="10">
        <f>SUMIFS(Tabel132[Cluster],Tabel132[ID],A944)</f>
        <v>61</v>
      </c>
      <c r="X944">
        <f t="shared" si="57"/>
        <v>7.4612926571787669E-2</v>
      </c>
      <c r="Y944">
        <f t="shared" si="58"/>
        <v>57.142058469117615</v>
      </c>
      <c r="Z944">
        <f t="shared" si="59"/>
        <v>31.515955864443953</v>
      </c>
    </row>
    <row r="945" spans="1:26" x14ac:dyDescent="0.25">
      <c r="A945">
        <v>953</v>
      </c>
      <c r="B945" t="s">
        <v>1080</v>
      </c>
      <c r="C945">
        <v>69900</v>
      </c>
      <c r="D945">
        <v>958</v>
      </c>
      <c r="E945" t="str">
        <f>IFERROR(IF(OR(HLOOKUP($A945,'Z-scores'!$C$2:$UD$20,3,FALSE)&gt;3,HLOOKUP(A945,'Z-scores'!$C$2:$UD$20,3,FALSE)&lt;-3),"",'Total-corrected counts'!E945),"")</f>
        <v/>
      </c>
      <c r="F945" t="str">
        <f>IFERROR(IF(OR(HLOOKUP($A945,'Z-scores'!$C$2:$UD$20,4,FALSE)&gt;3,HLOOKUP($A945,'Z-scores'!$C$2:$UD$20,4,FALSE)&lt;-3),"",'Total-corrected counts'!F945),"")</f>
        <v/>
      </c>
      <c r="G945" t="str">
        <f>IFERROR(IF(OR(HLOOKUP($A945,'Z-scores'!$C$2:$UD$20,5,FALSE)&gt;3,HLOOKUP($A945,'Z-scores'!$C$2:$UD$20,5,FALSE)&lt;-3),"",'Total-corrected counts'!G945),"")</f>
        <v/>
      </c>
      <c r="H945" t="str">
        <f>IFERROR(IF(OR(HLOOKUP($A945,'Z-scores'!$C$2:$UD$20,6,FALSE)&gt;3,HLOOKUP($A945,'Z-scores'!$C$2:$UD$20,6,FALSE)&lt;-3),"",'Total-corrected counts'!H945),"")</f>
        <v/>
      </c>
      <c r="I945" t="str">
        <f>IFERROR(IF(OR(HLOOKUP($A945,'Z-scores'!$C$2:$UD$20,7,FALSE)&gt;3,HLOOKUP($A945,'Z-scores'!$C$2:$UD$20,7,FALSE)&lt;-3),"",'Total-corrected counts'!I945),"")</f>
        <v/>
      </c>
      <c r="J945" t="str">
        <f>IFERROR(IF(OR(HLOOKUP($A945,'Z-scores'!$C$2:$UD$20,8,FALSE)&gt;3,HLOOKUP($A945,'Z-scores'!$C$2:$UD$20,8,FALSE)&lt;-3),"",'Total-corrected counts'!J945),"")</f>
        <v/>
      </c>
      <c r="K945" t="str">
        <f>IFERROR(IF(OR(HLOOKUP($A945,'Z-scores'!$C$2:$UD$20,9,FALSE)&gt;3,HLOOKUP($A945,'Z-scores'!$C$2:$UD$20,9,FALSE)&lt;-3),"",'Total-corrected counts'!K945),"")</f>
        <v/>
      </c>
      <c r="L945" t="str">
        <f>IFERROR(IF(OR(HLOOKUP($A945,'Z-scores'!$C$2:$UD$20,10,FALSE)&gt;3,HLOOKUP($A945,'Z-scores'!$C$2:$UD$20,10,FALSE)&lt;-3),"",'Total-corrected counts'!L945),"")</f>
        <v/>
      </c>
      <c r="M945" t="str">
        <f>IFERROR(IF(OR(HLOOKUP($A945,'Z-scores'!$C$2:$UD$20,11,FALSE)&gt;3,HLOOKUP($A945,'Z-scores'!$C$2:$UD$20,11,FALSE)&lt;-3),"",'Total-corrected counts'!M945),"")</f>
        <v/>
      </c>
      <c r="N945" t="str">
        <f>IFERROR(IF(OR(HLOOKUP($A945,'Z-scores'!$C$2:$UD$20,12,FALSE)&gt;3,HLOOKUP($A945,'Z-scores'!$C$2:$UD$20,12,FALSE)&lt;-3),"",'Total-corrected counts'!N945),"")</f>
        <v/>
      </c>
      <c r="O945" t="str">
        <f>IFERROR(IF(OR(HLOOKUP($A945,'Z-scores'!$C$2:$UD$20,13,FALSE)&gt;3,HLOOKUP($A945,'Z-scores'!$C$2:$UD$20,13,FALSE)&lt;-3),"",'Total-corrected counts'!O945),"")</f>
        <v/>
      </c>
      <c r="P945" t="str">
        <f>IFERROR(IF(OR(HLOOKUP($A945,'Z-scores'!$C$2:$UD$20,14,FALSE)&gt;3,HLOOKUP($A945,'Z-scores'!$C$2:$UD$20,14,FALSE)&lt;-3),"",'Total-corrected counts'!P945),"")</f>
        <v/>
      </c>
      <c r="Q945" t="str">
        <f>IFERROR(IF(OR(HLOOKUP($A945,'Z-scores'!$C$2:$UD$20,15,FALSE)&gt;3,HLOOKUP($A945,'Z-scores'!$C$2:$UD$20,15,FALSE)&lt;-3),"",'Total-corrected counts'!Q945),"")</f>
        <v/>
      </c>
      <c r="R945" t="str">
        <f>IFERROR(IF(OR(HLOOKUP($A945,'Z-scores'!$C$2:$UD$20,16,FALSE)&gt;3,HLOOKUP($A945,'Z-scores'!$C$2:$UD$20,16,FALSE)&lt;-3),"",'Total-corrected counts'!R945),"")</f>
        <v/>
      </c>
      <c r="S945" t="str">
        <f>IFERROR(IF(OR(HLOOKUP($A945,'Z-scores'!$C$2:$UD$20,17,FALSE)&gt;3,HLOOKUP($A945,'Z-scores'!$C$2:$UD$20,17,FALSE)&lt;-3),"",'Total-corrected counts'!S945),"")</f>
        <v/>
      </c>
      <c r="T945" t="str">
        <f>IFERROR(IF(OR(HLOOKUP($A945,'Z-scores'!$C$2:$UD$20,18,FALSE)&gt;3,HLOOKUP($A945,'Z-scores'!$C$2:$UD$20,18,FALSE)&lt;-3),"",'Total-corrected counts'!T945),"")</f>
        <v/>
      </c>
      <c r="U945" t="str">
        <f>IFERROR(IF(OR(HLOOKUP($A945,'Z-scores'!$C$2:$UD$20,19,FALSE)&gt;3,HLOOKUP($A945,'Z-scores'!$C$2:$UD$20,19,FALSE)&lt;-3),"",'Total-corrected counts'!U945),"")</f>
        <v/>
      </c>
      <c r="V945">
        <f t="shared" si="56"/>
        <v>1</v>
      </c>
      <c r="W945" s="10">
        <f>SUMIFS(Tabel132[Cluster],Tabel132[ID],A945)</f>
        <v>82</v>
      </c>
      <c r="X945" t="str">
        <f t="shared" si="57"/>
        <v/>
      </c>
      <c r="Y945" t="str">
        <f t="shared" si="58"/>
        <v/>
      </c>
      <c r="Z945" t="str">
        <f t="shared" si="59"/>
        <v/>
      </c>
    </row>
    <row r="946" spans="1:26" x14ac:dyDescent="0.25">
      <c r="A946">
        <v>954</v>
      </c>
      <c r="B946" t="s">
        <v>468</v>
      </c>
      <c r="C946">
        <v>11800</v>
      </c>
      <c r="D946">
        <v>1002</v>
      </c>
      <c r="E946" t="str">
        <f>IFERROR(IF(OR(HLOOKUP($A946,'Z-scores'!$C$2:$UD$20,3,FALSE)&gt;3,HLOOKUP(A946,'Z-scores'!$C$2:$UD$20,3,FALSE)&lt;-3),"",'Total-corrected counts'!E946),"")</f>
        <v/>
      </c>
      <c r="F946">
        <f>IFERROR(IF(OR(HLOOKUP($A946,'Z-scores'!$C$2:$UD$20,4,FALSE)&gt;3,HLOOKUP($A946,'Z-scores'!$C$2:$UD$20,4,FALSE)&lt;-3),"",'Total-corrected counts'!F946),"")</f>
        <v>2.887451725416466</v>
      </c>
      <c r="G946">
        <f>IFERROR(IF(OR(HLOOKUP($A946,'Z-scores'!$C$2:$UD$20,5,FALSE)&gt;3,HLOOKUP($A946,'Z-scores'!$C$2:$UD$20,5,FALSE)&lt;-3),"",'Total-corrected counts'!G946),"")</f>
        <v>11.9262986973742</v>
      </c>
      <c r="H946">
        <f>IFERROR(IF(OR(HLOOKUP($A946,'Z-scores'!$C$2:$UD$20,6,FALSE)&gt;3,HLOOKUP($A946,'Z-scores'!$C$2:$UD$20,6,FALSE)&lt;-3),"",'Total-corrected counts'!H946),"")</f>
        <v>5.9681655953053223</v>
      </c>
      <c r="I946">
        <f>IFERROR(IF(OR(HLOOKUP($A946,'Z-scores'!$C$2:$UD$20,7,FALSE)&gt;3,HLOOKUP($A946,'Z-scores'!$C$2:$UD$20,7,FALSE)&lt;-3),"",'Total-corrected counts'!I946),"")</f>
        <v>0.96663270112271005</v>
      </c>
      <c r="J946">
        <f>IFERROR(IF(OR(HLOOKUP($A946,'Z-scores'!$C$2:$UD$20,8,FALSE)&gt;3,HLOOKUP($A946,'Z-scores'!$C$2:$UD$20,8,FALSE)&lt;-3),"",'Total-corrected counts'!J946),"")</f>
        <v>5.9612915441372252</v>
      </c>
      <c r="K946">
        <f>IFERROR(IF(OR(HLOOKUP($A946,'Z-scores'!$C$2:$UD$20,9,FALSE)&gt;3,HLOOKUP($A946,'Z-scores'!$C$2:$UD$20,9,FALSE)&lt;-3),"",'Total-corrected counts'!K946),"")</f>
        <v>9.1866882211940464</v>
      </c>
      <c r="L946">
        <f>IFERROR(IF(OR(HLOOKUP($A946,'Z-scores'!$C$2:$UD$20,10,FALSE)&gt;3,HLOOKUP($A946,'Z-scores'!$C$2:$UD$20,10,FALSE)&lt;-3),"",'Total-corrected counts'!L946),"")</f>
        <v>19.38996361019338</v>
      </c>
      <c r="M946">
        <f>IFERROR(IF(OR(HLOOKUP($A946,'Z-scores'!$C$2:$UD$20,11,FALSE)&gt;3,HLOOKUP($A946,'Z-scores'!$C$2:$UD$20,11,FALSE)&lt;-3),"",'Total-corrected counts'!M946),"")</f>
        <v>12.813861271175584</v>
      </c>
      <c r="N946">
        <f>IFERROR(IF(OR(HLOOKUP($A946,'Z-scores'!$C$2:$UD$20,12,FALSE)&gt;3,HLOOKUP($A946,'Z-scores'!$C$2:$UD$20,12,FALSE)&lt;-3),"",'Total-corrected counts'!N946),"")</f>
        <v>23.121185989459377</v>
      </c>
      <c r="O946">
        <f>IFERROR(IF(OR(HLOOKUP($A946,'Z-scores'!$C$2:$UD$20,13,FALSE)&gt;3,HLOOKUP($A946,'Z-scores'!$C$2:$UD$20,13,FALSE)&lt;-3),"",'Total-corrected counts'!O946),"")</f>
        <v>7.6965350784646098</v>
      </c>
      <c r="P946">
        <f>IFERROR(IF(OR(HLOOKUP($A946,'Z-scores'!$C$2:$UD$20,14,FALSE)&gt;3,HLOOKUP($A946,'Z-scores'!$C$2:$UD$20,14,FALSE)&lt;-3),"",'Total-corrected counts'!P946),"")</f>
        <v>9.4023161323658062</v>
      </c>
      <c r="Q946">
        <f>IFERROR(IF(OR(HLOOKUP($A946,'Z-scores'!$C$2:$UD$20,15,FALSE)&gt;3,HLOOKUP($A946,'Z-scores'!$C$2:$UD$20,15,FALSE)&lt;-3),"",'Total-corrected counts'!Q946),"")</f>
        <v>0.78983704004181254</v>
      </c>
      <c r="R946">
        <f>IFERROR(IF(OR(HLOOKUP($A946,'Z-scores'!$C$2:$UD$20,16,FALSE)&gt;3,HLOOKUP($A946,'Z-scores'!$C$2:$UD$20,16,FALSE)&lt;-3),"",'Total-corrected counts'!R946),"")</f>
        <v>4.5759530063249931</v>
      </c>
      <c r="S946">
        <f>IFERROR(IF(OR(HLOOKUP($A946,'Z-scores'!$C$2:$UD$20,17,FALSE)&gt;3,HLOOKUP($A946,'Z-scores'!$C$2:$UD$20,17,FALSE)&lt;-3),"",'Total-corrected counts'!S946),"")</f>
        <v>0.73284411917022507</v>
      </c>
      <c r="T946">
        <f>IFERROR(IF(OR(HLOOKUP($A946,'Z-scores'!$C$2:$UD$20,18,FALSE)&gt;3,HLOOKUP($A946,'Z-scores'!$C$2:$UD$20,18,FALSE)&lt;-3),"",'Total-corrected counts'!T946),"")</f>
        <v>13.410583794241612</v>
      </c>
      <c r="U946">
        <f>IFERROR(IF(OR(HLOOKUP($A946,'Z-scores'!$C$2:$UD$20,19,FALSE)&gt;3,HLOOKUP($A946,'Z-scores'!$C$2:$UD$20,19,FALSE)&lt;-3),"",'Total-corrected counts'!U946),"")</f>
        <v>7.5984082831763171</v>
      </c>
      <c r="V946">
        <f t="shared" si="56"/>
        <v>1</v>
      </c>
      <c r="W946" s="10">
        <f>SUMIFS(Tabel132[Cluster],Tabel132[ID],A946)</f>
        <v>15</v>
      </c>
      <c r="X946">
        <f t="shared" si="57"/>
        <v>0.9480815653168948</v>
      </c>
      <c r="Y946">
        <f t="shared" si="58"/>
        <v>8.6375441707398668</v>
      </c>
      <c r="Z946">
        <f t="shared" si="59"/>
        <v>8.4159579304055931</v>
      </c>
    </row>
    <row r="947" spans="1:26" x14ac:dyDescent="0.25">
      <c r="A947">
        <v>955</v>
      </c>
      <c r="B947" t="s">
        <v>1081</v>
      </c>
      <c r="C947">
        <v>94000</v>
      </c>
      <c r="D947">
        <v>235</v>
      </c>
      <c r="E947" t="str">
        <f>IFERROR(IF(OR(HLOOKUP($A947,'Z-scores'!$C$2:$UD$20,3,FALSE)&gt;3,HLOOKUP(A947,'Z-scores'!$C$2:$UD$20,3,FALSE)&lt;-3),"",'Total-corrected counts'!E947),"")</f>
        <v/>
      </c>
      <c r="F947" t="str">
        <f>IFERROR(IF(OR(HLOOKUP($A947,'Z-scores'!$C$2:$UD$20,4,FALSE)&gt;3,HLOOKUP($A947,'Z-scores'!$C$2:$UD$20,4,FALSE)&lt;-3),"",'Total-corrected counts'!F947),"")</f>
        <v/>
      </c>
      <c r="G947" t="str">
        <f>IFERROR(IF(OR(HLOOKUP($A947,'Z-scores'!$C$2:$UD$20,5,FALSE)&gt;3,HLOOKUP($A947,'Z-scores'!$C$2:$UD$20,5,FALSE)&lt;-3),"",'Total-corrected counts'!G947),"")</f>
        <v/>
      </c>
      <c r="H947" t="str">
        <f>IFERROR(IF(OR(HLOOKUP($A947,'Z-scores'!$C$2:$UD$20,6,FALSE)&gt;3,HLOOKUP($A947,'Z-scores'!$C$2:$UD$20,6,FALSE)&lt;-3),"",'Total-corrected counts'!H947),"")</f>
        <v/>
      </c>
      <c r="I947" t="str">
        <f>IFERROR(IF(OR(HLOOKUP($A947,'Z-scores'!$C$2:$UD$20,7,FALSE)&gt;3,HLOOKUP($A947,'Z-scores'!$C$2:$UD$20,7,FALSE)&lt;-3),"",'Total-corrected counts'!I947),"")</f>
        <v/>
      </c>
      <c r="J947" t="str">
        <f>IFERROR(IF(OR(HLOOKUP($A947,'Z-scores'!$C$2:$UD$20,8,FALSE)&gt;3,HLOOKUP($A947,'Z-scores'!$C$2:$UD$20,8,FALSE)&lt;-3),"",'Total-corrected counts'!J947),"")</f>
        <v/>
      </c>
      <c r="K947" t="str">
        <f>IFERROR(IF(OR(HLOOKUP($A947,'Z-scores'!$C$2:$UD$20,9,FALSE)&gt;3,HLOOKUP($A947,'Z-scores'!$C$2:$UD$20,9,FALSE)&lt;-3),"",'Total-corrected counts'!K947),"")</f>
        <v/>
      </c>
      <c r="L947" t="str">
        <f>IFERROR(IF(OR(HLOOKUP($A947,'Z-scores'!$C$2:$UD$20,10,FALSE)&gt;3,HLOOKUP($A947,'Z-scores'!$C$2:$UD$20,10,FALSE)&lt;-3),"",'Total-corrected counts'!L947),"")</f>
        <v/>
      </c>
      <c r="M947" t="str">
        <f>IFERROR(IF(OR(HLOOKUP($A947,'Z-scores'!$C$2:$UD$20,11,FALSE)&gt;3,HLOOKUP($A947,'Z-scores'!$C$2:$UD$20,11,FALSE)&lt;-3),"",'Total-corrected counts'!M947),"")</f>
        <v/>
      </c>
      <c r="N947" t="str">
        <f>IFERROR(IF(OR(HLOOKUP($A947,'Z-scores'!$C$2:$UD$20,12,FALSE)&gt;3,HLOOKUP($A947,'Z-scores'!$C$2:$UD$20,12,FALSE)&lt;-3),"",'Total-corrected counts'!N947),"")</f>
        <v/>
      </c>
      <c r="O947" t="str">
        <f>IFERROR(IF(OR(HLOOKUP($A947,'Z-scores'!$C$2:$UD$20,13,FALSE)&gt;3,HLOOKUP($A947,'Z-scores'!$C$2:$UD$20,13,FALSE)&lt;-3),"",'Total-corrected counts'!O947),"")</f>
        <v/>
      </c>
      <c r="P947" t="str">
        <f>IFERROR(IF(OR(HLOOKUP($A947,'Z-scores'!$C$2:$UD$20,14,FALSE)&gt;3,HLOOKUP($A947,'Z-scores'!$C$2:$UD$20,14,FALSE)&lt;-3),"",'Total-corrected counts'!P947),"")</f>
        <v/>
      </c>
      <c r="Q947" t="str">
        <f>IFERROR(IF(OR(HLOOKUP($A947,'Z-scores'!$C$2:$UD$20,15,FALSE)&gt;3,HLOOKUP($A947,'Z-scores'!$C$2:$UD$20,15,FALSE)&lt;-3),"",'Total-corrected counts'!Q947),"")</f>
        <v/>
      </c>
      <c r="R947" t="str">
        <f>IFERROR(IF(OR(HLOOKUP($A947,'Z-scores'!$C$2:$UD$20,16,FALSE)&gt;3,HLOOKUP($A947,'Z-scores'!$C$2:$UD$20,16,FALSE)&lt;-3),"",'Total-corrected counts'!R947),"")</f>
        <v/>
      </c>
      <c r="S947" t="str">
        <f>IFERROR(IF(OR(HLOOKUP($A947,'Z-scores'!$C$2:$UD$20,17,FALSE)&gt;3,HLOOKUP($A947,'Z-scores'!$C$2:$UD$20,17,FALSE)&lt;-3),"",'Total-corrected counts'!S947),"")</f>
        <v/>
      </c>
      <c r="T947" t="str">
        <f>IFERROR(IF(OR(HLOOKUP($A947,'Z-scores'!$C$2:$UD$20,18,FALSE)&gt;3,HLOOKUP($A947,'Z-scores'!$C$2:$UD$20,18,FALSE)&lt;-3),"",'Total-corrected counts'!T947),"")</f>
        <v/>
      </c>
      <c r="U947" t="str">
        <f>IFERROR(IF(OR(HLOOKUP($A947,'Z-scores'!$C$2:$UD$20,19,FALSE)&gt;3,HLOOKUP($A947,'Z-scores'!$C$2:$UD$20,19,FALSE)&lt;-3),"",'Total-corrected counts'!U947),"")</f>
        <v/>
      </c>
      <c r="V947">
        <f t="shared" si="56"/>
        <v>1</v>
      </c>
      <c r="W947" s="10">
        <f>SUMIFS(Tabel132[Cluster],Tabel132[ID],A947)</f>
        <v>96</v>
      </c>
      <c r="X947" t="str">
        <f t="shared" si="57"/>
        <v/>
      </c>
      <c r="Y947" t="str">
        <f t="shared" si="58"/>
        <v/>
      </c>
      <c r="Z947" t="str">
        <f t="shared" si="59"/>
        <v/>
      </c>
    </row>
    <row r="948" spans="1:26" x14ac:dyDescent="0.25">
      <c r="A948">
        <v>956</v>
      </c>
      <c r="B948" t="s">
        <v>1082</v>
      </c>
      <c r="C948">
        <v>106200</v>
      </c>
      <c r="D948">
        <v>776</v>
      </c>
      <c r="E948" t="str">
        <f>IFERROR(IF(OR(HLOOKUP($A948,'Z-scores'!$C$2:$UD$20,3,FALSE)&gt;3,HLOOKUP(A948,'Z-scores'!$C$2:$UD$20,3,FALSE)&lt;-3),"",'Total-corrected counts'!E948),"")</f>
        <v/>
      </c>
      <c r="F948" t="str">
        <f>IFERROR(IF(OR(HLOOKUP($A948,'Z-scores'!$C$2:$UD$20,4,FALSE)&gt;3,HLOOKUP($A948,'Z-scores'!$C$2:$UD$20,4,FALSE)&lt;-3),"",'Total-corrected counts'!F948),"")</f>
        <v/>
      </c>
      <c r="G948" t="str">
        <f>IFERROR(IF(OR(HLOOKUP($A948,'Z-scores'!$C$2:$UD$20,5,FALSE)&gt;3,HLOOKUP($A948,'Z-scores'!$C$2:$UD$20,5,FALSE)&lt;-3),"",'Total-corrected counts'!G948),"")</f>
        <v/>
      </c>
      <c r="H948" t="str">
        <f>IFERROR(IF(OR(HLOOKUP($A948,'Z-scores'!$C$2:$UD$20,6,FALSE)&gt;3,HLOOKUP($A948,'Z-scores'!$C$2:$UD$20,6,FALSE)&lt;-3),"",'Total-corrected counts'!H948),"")</f>
        <v/>
      </c>
      <c r="I948" t="str">
        <f>IFERROR(IF(OR(HLOOKUP($A948,'Z-scores'!$C$2:$UD$20,7,FALSE)&gt;3,HLOOKUP($A948,'Z-scores'!$C$2:$UD$20,7,FALSE)&lt;-3),"",'Total-corrected counts'!I948),"")</f>
        <v/>
      </c>
      <c r="J948" t="str">
        <f>IFERROR(IF(OR(HLOOKUP($A948,'Z-scores'!$C$2:$UD$20,8,FALSE)&gt;3,HLOOKUP($A948,'Z-scores'!$C$2:$UD$20,8,FALSE)&lt;-3),"",'Total-corrected counts'!J948),"")</f>
        <v/>
      </c>
      <c r="K948" t="str">
        <f>IFERROR(IF(OR(HLOOKUP($A948,'Z-scores'!$C$2:$UD$20,9,FALSE)&gt;3,HLOOKUP($A948,'Z-scores'!$C$2:$UD$20,9,FALSE)&lt;-3),"",'Total-corrected counts'!K948),"")</f>
        <v/>
      </c>
      <c r="L948" t="str">
        <f>IFERROR(IF(OR(HLOOKUP($A948,'Z-scores'!$C$2:$UD$20,10,FALSE)&gt;3,HLOOKUP($A948,'Z-scores'!$C$2:$UD$20,10,FALSE)&lt;-3),"",'Total-corrected counts'!L948),"")</f>
        <v/>
      </c>
      <c r="M948" t="str">
        <f>IFERROR(IF(OR(HLOOKUP($A948,'Z-scores'!$C$2:$UD$20,11,FALSE)&gt;3,HLOOKUP($A948,'Z-scores'!$C$2:$UD$20,11,FALSE)&lt;-3),"",'Total-corrected counts'!M948),"")</f>
        <v/>
      </c>
      <c r="N948" t="str">
        <f>IFERROR(IF(OR(HLOOKUP($A948,'Z-scores'!$C$2:$UD$20,12,FALSE)&gt;3,HLOOKUP($A948,'Z-scores'!$C$2:$UD$20,12,FALSE)&lt;-3),"",'Total-corrected counts'!N948),"")</f>
        <v/>
      </c>
      <c r="O948" t="str">
        <f>IFERROR(IF(OR(HLOOKUP($A948,'Z-scores'!$C$2:$UD$20,13,FALSE)&gt;3,HLOOKUP($A948,'Z-scores'!$C$2:$UD$20,13,FALSE)&lt;-3),"",'Total-corrected counts'!O948),"")</f>
        <v/>
      </c>
      <c r="P948" t="str">
        <f>IFERROR(IF(OR(HLOOKUP($A948,'Z-scores'!$C$2:$UD$20,14,FALSE)&gt;3,HLOOKUP($A948,'Z-scores'!$C$2:$UD$20,14,FALSE)&lt;-3),"",'Total-corrected counts'!P948),"")</f>
        <v/>
      </c>
      <c r="Q948" t="str">
        <f>IFERROR(IF(OR(HLOOKUP($A948,'Z-scores'!$C$2:$UD$20,15,FALSE)&gt;3,HLOOKUP($A948,'Z-scores'!$C$2:$UD$20,15,FALSE)&lt;-3),"",'Total-corrected counts'!Q948),"")</f>
        <v/>
      </c>
      <c r="R948" t="str">
        <f>IFERROR(IF(OR(HLOOKUP($A948,'Z-scores'!$C$2:$UD$20,16,FALSE)&gt;3,HLOOKUP($A948,'Z-scores'!$C$2:$UD$20,16,FALSE)&lt;-3),"",'Total-corrected counts'!R948),"")</f>
        <v/>
      </c>
      <c r="S948" t="str">
        <f>IFERROR(IF(OR(HLOOKUP($A948,'Z-scores'!$C$2:$UD$20,17,FALSE)&gt;3,HLOOKUP($A948,'Z-scores'!$C$2:$UD$20,17,FALSE)&lt;-3),"",'Total-corrected counts'!S948),"")</f>
        <v/>
      </c>
      <c r="T948" t="str">
        <f>IFERROR(IF(OR(HLOOKUP($A948,'Z-scores'!$C$2:$UD$20,18,FALSE)&gt;3,HLOOKUP($A948,'Z-scores'!$C$2:$UD$20,18,FALSE)&lt;-3),"",'Total-corrected counts'!T948),"")</f>
        <v/>
      </c>
      <c r="U948" t="str">
        <f>IFERROR(IF(OR(HLOOKUP($A948,'Z-scores'!$C$2:$UD$20,19,FALSE)&gt;3,HLOOKUP($A948,'Z-scores'!$C$2:$UD$20,19,FALSE)&lt;-3),"",'Total-corrected counts'!U948),"")</f>
        <v/>
      </c>
      <c r="V948">
        <f t="shared" si="56"/>
        <v>1</v>
      </c>
      <c r="W948" s="10">
        <f>SUMIFS(Tabel132[Cluster],Tabel132[ID],A948)</f>
        <v>0</v>
      </c>
      <c r="X948" t="str">
        <f t="shared" si="57"/>
        <v/>
      </c>
      <c r="Y948" t="str">
        <f t="shared" si="58"/>
        <v/>
      </c>
      <c r="Z948" t="str">
        <f t="shared" si="59"/>
        <v/>
      </c>
    </row>
    <row r="949" spans="1:26" x14ac:dyDescent="0.25">
      <c r="A949">
        <v>957</v>
      </c>
      <c r="B949" t="s">
        <v>469</v>
      </c>
      <c r="C949">
        <v>58800</v>
      </c>
      <c r="D949">
        <v>645</v>
      </c>
      <c r="E949">
        <f>IFERROR(IF(OR(HLOOKUP($A949,'Z-scores'!$C$2:$UD$20,3,FALSE)&gt;3,HLOOKUP(A949,'Z-scores'!$C$2:$UD$20,3,FALSE)&lt;-3),"",'Total-corrected counts'!E949),"")</f>
        <v>1.4681062326152687</v>
      </c>
      <c r="F949">
        <f>IFERROR(IF(OR(HLOOKUP($A949,'Z-scores'!$C$2:$UD$20,4,FALSE)&gt;3,HLOOKUP($A949,'Z-scores'!$C$2:$UD$20,4,FALSE)&lt;-3),"",'Total-corrected counts'!F949),"")</f>
        <v>12.01737720947478</v>
      </c>
      <c r="G949">
        <f>IFERROR(IF(OR(HLOOKUP($A949,'Z-scores'!$C$2:$UD$20,5,FALSE)&gt;3,HLOOKUP($A949,'Z-scores'!$C$2:$UD$20,5,FALSE)&lt;-3),"",'Total-corrected counts'!G949),"")</f>
        <v>11.201050803614958</v>
      </c>
      <c r="H949">
        <f>IFERROR(IF(OR(HLOOKUP($A949,'Z-scores'!$C$2:$UD$20,6,FALSE)&gt;3,HLOOKUP($A949,'Z-scores'!$C$2:$UD$20,6,FALSE)&lt;-3),"",'Total-corrected counts'!H949),"")</f>
        <v>5.5284060251249301</v>
      </c>
      <c r="I949">
        <f>IFERROR(IF(OR(HLOOKUP($A949,'Z-scores'!$C$2:$UD$20,7,FALSE)&gt;3,HLOOKUP($A949,'Z-scores'!$C$2:$UD$20,7,FALSE)&lt;-3),"",'Total-corrected counts'!I949),"")</f>
        <v>1.3237326798814182</v>
      </c>
      <c r="J949">
        <f>IFERROR(IF(OR(HLOOKUP($A949,'Z-scores'!$C$2:$UD$20,8,FALSE)&gt;3,HLOOKUP($A949,'Z-scores'!$C$2:$UD$20,8,FALSE)&lt;-3),"",'Total-corrected counts'!J949),"")</f>
        <v>7.4602432640857081</v>
      </c>
      <c r="K949">
        <f>IFERROR(IF(OR(HLOOKUP($A949,'Z-scores'!$C$2:$UD$20,9,FALSE)&gt;3,HLOOKUP($A949,'Z-scores'!$C$2:$UD$20,9,FALSE)&lt;-3),"",'Total-corrected counts'!K949),"")</f>
        <v>9.0038463682479506</v>
      </c>
      <c r="L949">
        <f>IFERROR(IF(OR(HLOOKUP($A949,'Z-scores'!$C$2:$UD$20,10,FALSE)&gt;3,HLOOKUP($A949,'Z-scores'!$C$2:$UD$20,10,FALSE)&lt;-3),"",'Total-corrected counts'!L949),"")</f>
        <v>3.2191661213193465</v>
      </c>
      <c r="M949">
        <f>IFERROR(IF(OR(HLOOKUP($A949,'Z-scores'!$C$2:$UD$20,11,FALSE)&gt;3,HLOOKUP($A949,'Z-scores'!$C$2:$UD$20,11,FALSE)&lt;-3),"",'Total-corrected counts'!M949),"")</f>
        <v>0.22116696908177924</v>
      </c>
      <c r="N949">
        <f>IFERROR(IF(OR(HLOOKUP($A949,'Z-scores'!$C$2:$UD$20,12,FALSE)&gt;3,HLOOKUP($A949,'Z-scores'!$C$2:$UD$20,12,FALSE)&lt;-3),"",'Total-corrected counts'!N949),"")</f>
        <v>1.8694894735829226</v>
      </c>
      <c r="O949">
        <f>IFERROR(IF(OR(HLOOKUP($A949,'Z-scores'!$C$2:$UD$20,13,FALSE)&gt;3,HLOOKUP($A949,'Z-scores'!$C$2:$UD$20,13,FALSE)&lt;-3),"",'Total-corrected counts'!O949),"")</f>
        <v>4.4321542187747669</v>
      </c>
      <c r="P949">
        <f>IFERROR(IF(OR(HLOOKUP($A949,'Z-scores'!$C$2:$UD$20,14,FALSE)&gt;3,HLOOKUP($A949,'Z-scores'!$C$2:$UD$20,14,FALSE)&lt;-3),"",'Total-corrected counts'!P949),"")</f>
        <v>1.8890107865934938</v>
      </c>
      <c r="Q949">
        <f>IFERROR(IF(OR(HLOOKUP($A949,'Z-scores'!$C$2:$UD$20,15,FALSE)&gt;3,HLOOKUP($A949,'Z-scores'!$C$2:$UD$20,15,FALSE)&lt;-3),"",'Total-corrected counts'!Q949),"")</f>
        <v>0.29253223705252318</v>
      </c>
      <c r="R949">
        <f>IFERROR(IF(OR(HLOOKUP($A949,'Z-scores'!$C$2:$UD$20,16,FALSE)&gt;3,HLOOKUP($A949,'Z-scores'!$C$2:$UD$20,16,FALSE)&lt;-3),"",'Total-corrected counts'!R949),"")</f>
        <v>2.2238650775047031</v>
      </c>
      <c r="S949">
        <f>IFERROR(IF(OR(HLOOKUP($A949,'Z-scores'!$C$2:$UD$20,17,FALSE)&gt;3,HLOOKUP($A949,'Z-scores'!$C$2:$UD$20,17,FALSE)&lt;-3),"",'Total-corrected counts'!S949),"")</f>
        <v>5.8084682037936348</v>
      </c>
      <c r="T949">
        <f>IFERROR(IF(OR(HLOOKUP($A949,'Z-scores'!$C$2:$UD$20,18,FALSE)&gt;3,HLOOKUP($A949,'Z-scores'!$C$2:$UD$20,18,FALSE)&lt;-3),"",'Total-corrected counts'!T949),"")</f>
        <v>15.549748025353821</v>
      </c>
      <c r="U949">
        <f>IFERROR(IF(OR(HLOOKUP($A949,'Z-scores'!$C$2:$UD$20,19,FALSE)&gt;3,HLOOKUP($A949,'Z-scores'!$C$2:$UD$20,19,FALSE)&lt;-3),"",'Total-corrected counts'!U949),"")</f>
        <v>2.5950018008791762</v>
      </c>
      <c r="V949">
        <f t="shared" si="56"/>
        <v>1</v>
      </c>
      <c r="W949" s="10">
        <f>SUMIFS(Tabel132[Cluster],Tabel132[ID],A949)</f>
        <v>0</v>
      </c>
      <c r="X949">
        <f t="shared" si="57"/>
        <v>0.5476760635290947</v>
      </c>
      <c r="Y949">
        <f t="shared" si="58"/>
        <v>5.715899519271793</v>
      </c>
      <c r="Z949">
        <f t="shared" si="59"/>
        <v>4.3325337279418799</v>
      </c>
    </row>
    <row r="950" spans="1:26" x14ac:dyDescent="0.25">
      <c r="A950">
        <v>958</v>
      </c>
      <c r="B950" t="s">
        <v>1083</v>
      </c>
      <c r="C950">
        <v>69600</v>
      </c>
      <c r="D950">
        <v>856</v>
      </c>
      <c r="E950" t="str">
        <f>IFERROR(IF(OR(HLOOKUP($A950,'Z-scores'!$C$2:$UD$20,3,FALSE)&gt;3,HLOOKUP(A950,'Z-scores'!$C$2:$UD$20,3,FALSE)&lt;-3),"",'Total-corrected counts'!E950),"")</f>
        <v/>
      </c>
      <c r="F950" t="str">
        <f>IFERROR(IF(OR(HLOOKUP($A950,'Z-scores'!$C$2:$UD$20,4,FALSE)&gt;3,HLOOKUP($A950,'Z-scores'!$C$2:$UD$20,4,FALSE)&lt;-3),"",'Total-corrected counts'!F950),"")</f>
        <v/>
      </c>
      <c r="G950" t="str">
        <f>IFERROR(IF(OR(HLOOKUP($A950,'Z-scores'!$C$2:$UD$20,5,FALSE)&gt;3,HLOOKUP($A950,'Z-scores'!$C$2:$UD$20,5,FALSE)&lt;-3),"",'Total-corrected counts'!G950),"")</f>
        <v/>
      </c>
      <c r="H950" t="str">
        <f>IFERROR(IF(OR(HLOOKUP($A950,'Z-scores'!$C$2:$UD$20,6,FALSE)&gt;3,HLOOKUP($A950,'Z-scores'!$C$2:$UD$20,6,FALSE)&lt;-3),"",'Total-corrected counts'!H950),"")</f>
        <v/>
      </c>
      <c r="I950" t="str">
        <f>IFERROR(IF(OR(HLOOKUP($A950,'Z-scores'!$C$2:$UD$20,7,FALSE)&gt;3,HLOOKUP($A950,'Z-scores'!$C$2:$UD$20,7,FALSE)&lt;-3),"",'Total-corrected counts'!I950),"")</f>
        <v/>
      </c>
      <c r="J950" t="str">
        <f>IFERROR(IF(OR(HLOOKUP($A950,'Z-scores'!$C$2:$UD$20,8,FALSE)&gt;3,HLOOKUP($A950,'Z-scores'!$C$2:$UD$20,8,FALSE)&lt;-3),"",'Total-corrected counts'!J950),"")</f>
        <v/>
      </c>
      <c r="K950" t="str">
        <f>IFERROR(IF(OR(HLOOKUP($A950,'Z-scores'!$C$2:$UD$20,9,FALSE)&gt;3,HLOOKUP($A950,'Z-scores'!$C$2:$UD$20,9,FALSE)&lt;-3),"",'Total-corrected counts'!K950),"")</f>
        <v/>
      </c>
      <c r="L950" t="str">
        <f>IFERROR(IF(OR(HLOOKUP($A950,'Z-scores'!$C$2:$UD$20,10,FALSE)&gt;3,HLOOKUP($A950,'Z-scores'!$C$2:$UD$20,10,FALSE)&lt;-3),"",'Total-corrected counts'!L950),"")</f>
        <v/>
      </c>
      <c r="M950" t="str">
        <f>IFERROR(IF(OR(HLOOKUP($A950,'Z-scores'!$C$2:$UD$20,11,FALSE)&gt;3,HLOOKUP($A950,'Z-scores'!$C$2:$UD$20,11,FALSE)&lt;-3),"",'Total-corrected counts'!M950),"")</f>
        <v/>
      </c>
      <c r="N950" t="str">
        <f>IFERROR(IF(OR(HLOOKUP($A950,'Z-scores'!$C$2:$UD$20,12,FALSE)&gt;3,HLOOKUP($A950,'Z-scores'!$C$2:$UD$20,12,FALSE)&lt;-3),"",'Total-corrected counts'!N950),"")</f>
        <v/>
      </c>
      <c r="O950" t="str">
        <f>IFERROR(IF(OR(HLOOKUP($A950,'Z-scores'!$C$2:$UD$20,13,FALSE)&gt;3,HLOOKUP($A950,'Z-scores'!$C$2:$UD$20,13,FALSE)&lt;-3),"",'Total-corrected counts'!O950),"")</f>
        <v/>
      </c>
      <c r="P950" t="str">
        <f>IFERROR(IF(OR(HLOOKUP($A950,'Z-scores'!$C$2:$UD$20,14,FALSE)&gt;3,HLOOKUP($A950,'Z-scores'!$C$2:$UD$20,14,FALSE)&lt;-3),"",'Total-corrected counts'!P950),"")</f>
        <v/>
      </c>
      <c r="Q950" t="str">
        <f>IFERROR(IF(OR(HLOOKUP($A950,'Z-scores'!$C$2:$UD$20,15,FALSE)&gt;3,HLOOKUP($A950,'Z-scores'!$C$2:$UD$20,15,FALSE)&lt;-3),"",'Total-corrected counts'!Q950),"")</f>
        <v/>
      </c>
      <c r="R950" t="str">
        <f>IFERROR(IF(OR(HLOOKUP($A950,'Z-scores'!$C$2:$UD$20,16,FALSE)&gt;3,HLOOKUP($A950,'Z-scores'!$C$2:$UD$20,16,FALSE)&lt;-3),"",'Total-corrected counts'!R950),"")</f>
        <v/>
      </c>
      <c r="S950" t="str">
        <f>IFERROR(IF(OR(HLOOKUP($A950,'Z-scores'!$C$2:$UD$20,17,FALSE)&gt;3,HLOOKUP($A950,'Z-scores'!$C$2:$UD$20,17,FALSE)&lt;-3),"",'Total-corrected counts'!S950),"")</f>
        <v/>
      </c>
      <c r="T950" t="str">
        <f>IFERROR(IF(OR(HLOOKUP($A950,'Z-scores'!$C$2:$UD$20,18,FALSE)&gt;3,HLOOKUP($A950,'Z-scores'!$C$2:$UD$20,18,FALSE)&lt;-3),"",'Total-corrected counts'!T950),"")</f>
        <v/>
      </c>
      <c r="U950" t="str">
        <f>IFERROR(IF(OR(HLOOKUP($A950,'Z-scores'!$C$2:$UD$20,19,FALSE)&gt;3,HLOOKUP($A950,'Z-scores'!$C$2:$UD$20,19,FALSE)&lt;-3),"",'Total-corrected counts'!U950),"")</f>
        <v/>
      </c>
      <c r="V950">
        <f t="shared" si="56"/>
        <v>1</v>
      </c>
      <c r="W950" s="10">
        <f>SUMIFS(Tabel132[Cluster],Tabel132[ID],A950)</f>
        <v>0</v>
      </c>
      <c r="X950" t="str">
        <f t="shared" si="57"/>
        <v/>
      </c>
      <c r="Y950" t="str">
        <f t="shared" si="58"/>
        <v/>
      </c>
      <c r="Z950" t="str">
        <f t="shared" si="59"/>
        <v/>
      </c>
    </row>
    <row r="951" spans="1:26" x14ac:dyDescent="0.25">
      <c r="A951">
        <v>959</v>
      </c>
      <c r="B951" t="s">
        <v>470</v>
      </c>
      <c r="C951">
        <v>12800</v>
      </c>
      <c r="D951">
        <v>1018</v>
      </c>
      <c r="E951">
        <f>IFERROR(IF(OR(HLOOKUP($A951,'Z-scores'!$C$2:$UD$20,3,FALSE)&gt;3,HLOOKUP(A951,'Z-scores'!$C$2:$UD$20,3,FALSE)&lt;-3),"",'Total-corrected counts'!E951),"")</f>
        <v>2.9885114149929133</v>
      </c>
      <c r="F951">
        <f>IFERROR(IF(OR(HLOOKUP($A951,'Z-scores'!$C$2:$UD$20,4,FALSE)&gt;3,HLOOKUP($A951,'Z-scores'!$C$2:$UD$20,4,FALSE)&lt;-3),"",'Total-corrected counts'!F951),"")</f>
        <v>0</v>
      </c>
      <c r="G951">
        <f>IFERROR(IF(OR(HLOOKUP($A951,'Z-scores'!$C$2:$UD$20,5,FALSE)&gt;3,HLOOKUP($A951,'Z-scores'!$C$2:$UD$20,5,FALSE)&lt;-3),"",'Total-corrected counts'!G951),"")</f>
        <v>10.334782486069198</v>
      </c>
      <c r="H951">
        <f>IFERROR(IF(OR(HLOOKUP($A951,'Z-scores'!$C$2:$UD$20,6,FALSE)&gt;3,HLOOKUP($A951,'Z-scores'!$C$2:$UD$20,6,FALSE)&lt;-3),"",'Total-corrected counts'!H951),"")</f>
        <v>3.7484268124900098</v>
      </c>
      <c r="I951">
        <f>IFERROR(IF(OR(HLOOKUP($A951,'Z-scores'!$C$2:$UD$20,7,FALSE)&gt;3,HLOOKUP($A951,'Z-scores'!$C$2:$UD$20,7,FALSE)&lt;-3),"",'Total-corrected counts'!I951),"")</f>
        <v>4.8270066094280546</v>
      </c>
      <c r="J951">
        <f>IFERROR(IF(OR(HLOOKUP($A951,'Z-scores'!$C$2:$UD$20,8,FALSE)&gt;3,HLOOKUP($A951,'Z-scores'!$C$2:$UD$20,8,FALSE)&lt;-3),"",'Total-corrected counts'!J951),"")</f>
        <v>4.2256632368284546</v>
      </c>
      <c r="K951">
        <f>IFERROR(IF(OR(HLOOKUP($A951,'Z-scores'!$C$2:$UD$20,9,FALSE)&gt;3,HLOOKUP($A951,'Z-scores'!$C$2:$UD$20,9,FALSE)&lt;-3),"",'Total-corrected counts'!K951),"")</f>
        <v>3.1216901722504042</v>
      </c>
      <c r="L951">
        <f>IFERROR(IF(OR(HLOOKUP($A951,'Z-scores'!$C$2:$UD$20,10,FALSE)&gt;3,HLOOKUP($A951,'Z-scores'!$C$2:$UD$20,10,FALSE)&lt;-3),"",'Total-corrected counts'!L951),"")</f>
        <v>4.1408177916696802</v>
      </c>
      <c r="M951">
        <f>IFERROR(IF(OR(HLOOKUP($A951,'Z-scores'!$C$2:$UD$20,11,FALSE)&gt;3,HLOOKUP($A951,'Z-scores'!$C$2:$UD$20,11,FALSE)&lt;-3),"",'Total-corrected counts'!M951),"")</f>
        <v>6.8976448482379897</v>
      </c>
      <c r="N951">
        <f>IFERROR(IF(OR(HLOOKUP($A951,'Z-scores'!$C$2:$UD$20,12,FALSE)&gt;3,HLOOKUP($A951,'Z-scores'!$C$2:$UD$20,12,FALSE)&lt;-3),"",'Total-corrected counts'!N951),"")</f>
        <v>7.5970920274521703</v>
      </c>
      <c r="O951">
        <f>IFERROR(IF(OR(HLOOKUP($A951,'Z-scores'!$C$2:$UD$20,13,FALSE)&gt;3,HLOOKUP($A951,'Z-scores'!$C$2:$UD$20,13,FALSE)&lt;-3),"",'Total-corrected counts'!O951),"")</f>
        <v>7.6662470086324364</v>
      </c>
      <c r="P951">
        <f>IFERROR(IF(OR(HLOOKUP($A951,'Z-scores'!$C$2:$UD$20,14,FALSE)&gt;3,HLOOKUP($A951,'Z-scores'!$C$2:$UD$20,14,FALSE)&lt;-3),"",'Total-corrected counts'!P951),"")</f>
        <v>5.0687031513572034</v>
      </c>
      <c r="Q951">
        <f>IFERROR(IF(OR(HLOOKUP($A951,'Z-scores'!$C$2:$UD$20,15,FALSE)&gt;3,HLOOKUP($A951,'Z-scores'!$C$2:$UD$20,15,FALSE)&lt;-3),"",'Total-corrected counts'!Q951),"")</f>
        <v>15.738234353425748</v>
      </c>
      <c r="R951">
        <f>IFERROR(IF(OR(HLOOKUP($A951,'Z-scores'!$C$2:$UD$20,16,FALSE)&gt;3,HLOOKUP($A951,'Z-scores'!$C$2:$UD$20,16,FALSE)&lt;-3),"",'Total-corrected counts'!R951),"")</f>
        <v>10.854865756685118</v>
      </c>
      <c r="S951">
        <f>IFERROR(IF(OR(HLOOKUP($A951,'Z-scores'!$C$2:$UD$20,17,FALSE)&gt;3,HLOOKUP($A951,'Z-scores'!$C$2:$UD$20,17,FALSE)&lt;-3),"",'Total-corrected counts'!S951),"")</f>
        <v>14.477742709829556</v>
      </c>
      <c r="T951">
        <f>IFERROR(IF(OR(HLOOKUP($A951,'Z-scores'!$C$2:$UD$20,18,FALSE)&gt;3,HLOOKUP($A951,'Z-scores'!$C$2:$UD$20,18,FALSE)&lt;-3),"",'Total-corrected counts'!T951),"")</f>
        <v>3.9089145588596623</v>
      </c>
      <c r="U951">
        <f>IFERROR(IF(OR(HLOOKUP($A951,'Z-scores'!$C$2:$UD$20,19,FALSE)&gt;3,HLOOKUP($A951,'Z-scores'!$C$2:$UD$20,19,FALSE)&lt;-3),"",'Total-corrected counts'!U951),"")</f>
        <v>4.2223022612967194</v>
      </c>
      <c r="V951">
        <f t="shared" si="56"/>
        <v>1</v>
      </c>
      <c r="W951" s="10">
        <f>SUMIFS(Tabel132[Cluster],Tabel132[ID],A951)</f>
        <v>16</v>
      </c>
      <c r="X951">
        <f t="shared" si="57"/>
        <v>3.5361088147669022E-2</v>
      </c>
      <c r="Y951">
        <f t="shared" si="58"/>
        <v>4.4760603746629677</v>
      </c>
      <c r="Z951">
        <f t="shared" si="59"/>
        <v>8.6917627284423258</v>
      </c>
    </row>
    <row r="952" spans="1:26" x14ac:dyDescent="0.25">
      <c r="A952">
        <v>960</v>
      </c>
      <c r="B952" t="s">
        <v>1084</v>
      </c>
      <c r="C952">
        <v>104200</v>
      </c>
      <c r="D952">
        <v>1009</v>
      </c>
      <c r="E952" t="str">
        <f>IFERROR(IF(OR(HLOOKUP($A952,'Z-scores'!$C$2:$UD$20,3,FALSE)&gt;3,HLOOKUP(A952,'Z-scores'!$C$2:$UD$20,3,FALSE)&lt;-3),"",'Total-corrected counts'!E952),"")</f>
        <v/>
      </c>
      <c r="F952" t="str">
        <f>IFERROR(IF(OR(HLOOKUP($A952,'Z-scores'!$C$2:$UD$20,4,FALSE)&gt;3,HLOOKUP($A952,'Z-scores'!$C$2:$UD$20,4,FALSE)&lt;-3),"",'Total-corrected counts'!F952),"")</f>
        <v/>
      </c>
      <c r="G952" t="str">
        <f>IFERROR(IF(OR(HLOOKUP($A952,'Z-scores'!$C$2:$UD$20,5,FALSE)&gt;3,HLOOKUP($A952,'Z-scores'!$C$2:$UD$20,5,FALSE)&lt;-3),"",'Total-corrected counts'!G952),"")</f>
        <v/>
      </c>
      <c r="H952" t="str">
        <f>IFERROR(IF(OR(HLOOKUP($A952,'Z-scores'!$C$2:$UD$20,6,FALSE)&gt;3,HLOOKUP($A952,'Z-scores'!$C$2:$UD$20,6,FALSE)&lt;-3),"",'Total-corrected counts'!H952),"")</f>
        <v/>
      </c>
      <c r="I952" t="str">
        <f>IFERROR(IF(OR(HLOOKUP($A952,'Z-scores'!$C$2:$UD$20,7,FALSE)&gt;3,HLOOKUP($A952,'Z-scores'!$C$2:$UD$20,7,FALSE)&lt;-3),"",'Total-corrected counts'!I952),"")</f>
        <v/>
      </c>
      <c r="J952" t="str">
        <f>IFERROR(IF(OR(HLOOKUP($A952,'Z-scores'!$C$2:$UD$20,8,FALSE)&gt;3,HLOOKUP($A952,'Z-scores'!$C$2:$UD$20,8,FALSE)&lt;-3),"",'Total-corrected counts'!J952),"")</f>
        <v/>
      </c>
      <c r="K952" t="str">
        <f>IFERROR(IF(OR(HLOOKUP($A952,'Z-scores'!$C$2:$UD$20,9,FALSE)&gt;3,HLOOKUP($A952,'Z-scores'!$C$2:$UD$20,9,FALSE)&lt;-3),"",'Total-corrected counts'!K952),"")</f>
        <v/>
      </c>
      <c r="L952" t="str">
        <f>IFERROR(IF(OR(HLOOKUP($A952,'Z-scores'!$C$2:$UD$20,10,FALSE)&gt;3,HLOOKUP($A952,'Z-scores'!$C$2:$UD$20,10,FALSE)&lt;-3),"",'Total-corrected counts'!L952),"")</f>
        <v/>
      </c>
      <c r="M952" t="str">
        <f>IFERROR(IF(OR(HLOOKUP($A952,'Z-scores'!$C$2:$UD$20,11,FALSE)&gt;3,HLOOKUP($A952,'Z-scores'!$C$2:$UD$20,11,FALSE)&lt;-3),"",'Total-corrected counts'!M952),"")</f>
        <v/>
      </c>
      <c r="N952" t="str">
        <f>IFERROR(IF(OR(HLOOKUP($A952,'Z-scores'!$C$2:$UD$20,12,FALSE)&gt;3,HLOOKUP($A952,'Z-scores'!$C$2:$UD$20,12,FALSE)&lt;-3),"",'Total-corrected counts'!N952),"")</f>
        <v/>
      </c>
      <c r="O952" t="str">
        <f>IFERROR(IF(OR(HLOOKUP($A952,'Z-scores'!$C$2:$UD$20,13,FALSE)&gt;3,HLOOKUP($A952,'Z-scores'!$C$2:$UD$20,13,FALSE)&lt;-3),"",'Total-corrected counts'!O952),"")</f>
        <v/>
      </c>
      <c r="P952" t="str">
        <f>IFERROR(IF(OR(HLOOKUP($A952,'Z-scores'!$C$2:$UD$20,14,FALSE)&gt;3,HLOOKUP($A952,'Z-scores'!$C$2:$UD$20,14,FALSE)&lt;-3),"",'Total-corrected counts'!P952),"")</f>
        <v/>
      </c>
      <c r="Q952" t="str">
        <f>IFERROR(IF(OR(HLOOKUP($A952,'Z-scores'!$C$2:$UD$20,15,FALSE)&gt;3,HLOOKUP($A952,'Z-scores'!$C$2:$UD$20,15,FALSE)&lt;-3),"",'Total-corrected counts'!Q952),"")</f>
        <v/>
      </c>
      <c r="R952" t="str">
        <f>IFERROR(IF(OR(HLOOKUP($A952,'Z-scores'!$C$2:$UD$20,16,FALSE)&gt;3,HLOOKUP($A952,'Z-scores'!$C$2:$UD$20,16,FALSE)&lt;-3),"",'Total-corrected counts'!R952),"")</f>
        <v/>
      </c>
      <c r="S952" t="str">
        <f>IFERROR(IF(OR(HLOOKUP($A952,'Z-scores'!$C$2:$UD$20,17,FALSE)&gt;3,HLOOKUP($A952,'Z-scores'!$C$2:$UD$20,17,FALSE)&lt;-3),"",'Total-corrected counts'!S952),"")</f>
        <v/>
      </c>
      <c r="T952" t="str">
        <f>IFERROR(IF(OR(HLOOKUP($A952,'Z-scores'!$C$2:$UD$20,18,FALSE)&gt;3,HLOOKUP($A952,'Z-scores'!$C$2:$UD$20,18,FALSE)&lt;-3),"",'Total-corrected counts'!T952),"")</f>
        <v/>
      </c>
      <c r="U952" t="str">
        <f>IFERROR(IF(OR(HLOOKUP($A952,'Z-scores'!$C$2:$UD$20,19,FALSE)&gt;3,HLOOKUP($A952,'Z-scores'!$C$2:$UD$20,19,FALSE)&lt;-3),"",'Total-corrected counts'!U952),"")</f>
        <v/>
      </c>
      <c r="V952">
        <f t="shared" si="56"/>
        <v>1</v>
      </c>
      <c r="W952" s="10">
        <f>SUMIFS(Tabel132[Cluster],Tabel132[ID],A952)</f>
        <v>0</v>
      </c>
      <c r="X952" t="str">
        <f t="shared" si="57"/>
        <v/>
      </c>
      <c r="Y952" t="str">
        <f t="shared" si="58"/>
        <v/>
      </c>
      <c r="Z952" t="str">
        <f t="shared" si="59"/>
        <v/>
      </c>
    </row>
    <row r="953" spans="1:26" x14ac:dyDescent="0.25">
      <c r="A953">
        <v>961</v>
      </c>
      <c r="B953" t="s">
        <v>471</v>
      </c>
      <c r="C953">
        <v>33600</v>
      </c>
      <c r="D953">
        <v>698</v>
      </c>
      <c r="E953" t="str">
        <f>IFERROR(IF(OR(HLOOKUP($A953,'Z-scores'!$C$2:$UD$20,3,FALSE)&gt;3,HLOOKUP(A953,'Z-scores'!$C$2:$UD$20,3,FALSE)&lt;-3),"",'Total-corrected counts'!E953),"")</f>
        <v/>
      </c>
      <c r="F953">
        <f>IFERROR(IF(OR(HLOOKUP($A953,'Z-scores'!$C$2:$UD$20,4,FALSE)&gt;3,HLOOKUP($A953,'Z-scores'!$C$2:$UD$20,4,FALSE)&lt;-3),"",'Total-corrected counts'!F953),"")</f>
        <v>312.11548494423607</v>
      </c>
      <c r="G953">
        <f>IFERROR(IF(OR(HLOOKUP($A953,'Z-scores'!$C$2:$UD$20,5,FALSE)&gt;3,HLOOKUP($A953,'Z-scores'!$C$2:$UD$20,5,FALSE)&lt;-3),"",'Total-corrected counts'!G953),"")</f>
        <v>397.52650176678441</v>
      </c>
      <c r="H953">
        <f>IFERROR(IF(OR(HLOOKUP($A953,'Z-scores'!$C$2:$UD$20,6,FALSE)&gt;3,HLOOKUP($A953,'Z-scores'!$C$2:$UD$20,6,FALSE)&lt;-3),"",'Total-corrected counts'!H953),"")</f>
        <v>403.71324604687555</v>
      </c>
      <c r="I953">
        <f>IFERROR(IF(OR(HLOOKUP($A953,'Z-scores'!$C$2:$UD$20,7,FALSE)&gt;3,HLOOKUP($A953,'Z-scores'!$C$2:$UD$20,7,FALSE)&lt;-3),"",'Total-corrected counts'!I953),"")</f>
        <v>456.12749700620924</v>
      </c>
      <c r="J953">
        <f>IFERROR(IF(OR(HLOOKUP($A953,'Z-scores'!$C$2:$UD$20,8,FALSE)&gt;3,HLOOKUP($A953,'Z-scores'!$C$2:$UD$20,8,FALSE)&lt;-3),"",'Total-corrected counts'!J953),"")</f>
        <v>472.06624577680213</v>
      </c>
      <c r="K953">
        <f>IFERROR(IF(OR(HLOOKUP($A953,'Z-scores'!$C$2:$UD$20,9,FALSE)&gt;3,HLOOKUP($A953,'Z-scores'!$C$2:$UD$20,9,FALSE)&lt;-3),"",'Total-corrected counts'!K953),"")</f>
        <v>381.99676682089301</v>
      </c>
      <c r="L953">
        <f>IFERROR(IF(OR(HLOOKUP($A953,'Z-scores'!$C$2:$UD$20,10,FALSE)&gt;3,HLOOKUP($A953,'Z-scores'!$C$2:$UD$20,10,FALSE)&lt;-3),"",'Total-corrected counts'!L953),"")</f>
        <v>542.44713070872808</v>
      </c>
      <c r="M953">
        <f>IFERROR(IF(OR(HLOOKUP($A953,'Z-scores'!$C$2:$UD$20,11,FALSE)&gt;3,HLOOKUP($A953,'Z-scores'!$C$2:$UD$20,11,FALSE)&lt;-3),"",'Total-corrected counts'!M953),"")</f>
        <v>474.27413461511878</v>
      </c>
      <c r="N953">
        <f>IFERROR(IF(OR(HLOOKUP($A953,'Z-scores'!$C$2:$UD$20,12,FALSE)&gt;3,HLOOKUP($A953,'Z-scores'!$C$2:$UD$20,12,FALSE)&lt;-3),"",'Total-corrected counts'!N953),"")</f>
        <v>267.31866639418553</v>
      </c>
      <c r="O953">
        <f>IFERROR(IF(OR(HLOOKUP($A953,'Z-scores'!$C$2:$UD$20,13,FALSE)&gt;3,HLOOKUP($A953,'Z-scores'!$C$2:$UD$20,13,FALSE)&lt;-3),"",'Total-corrected counts'!O953),"")</f>
        <v>307.75034688253311</v>
      </c>
      <c r="P953">
        <f>IFERROR(IF(OR(HLOOKUP($A953,'Z-scores'!$C$2:$UD$20,14,FALSE)&gt;3,HLOOKUP($A953,'Z-scores'!$C$2:$UD$20,14,FALSE)&lt;-3),"",'Total-corrected counts'!P953),"")</f>
        <v>456.28158056353209</v>
      </c>
      <c r="Q953">
        <f>IFERROR(IF(OR(HLOOKUP($A953,'Z-scores'!$C$2:$UD$20,15,FALSE)&gt;3,HLOOKUP($A953,'Z-scores'!$C$2:$UD$20,15,FALSE)&lt;-3),"",'Total-corrected counts'!Q953),"")</f>
        <v>467.97357068748977</v>
      </c>
      <c r="R953">
        <f>IFERROR(IF(OR(HLOOKUP($A953,'Z-scores'!$C$2:$UD$20,16,FALSE)&gt;3,HLOOKUP($A953,'Z-scores'!$C$2:$UD$20,16,FALSE)&lt;-3),"",'Total-corrected counts'!R953),"")</f>
        <v>506.17172646058845</v>
      </c>
      <c r="S953">
        <f>IFERROR(IF(OR(HLOOKUP($A953,'Z-scores'!$C$2:$UD$20,17,FALSE)&gt;3,HLOOKUP($A953,'Z-scores'!$C$2:$UD$20,17,FALSE)&lt;-3),"",'Total-corrected counts'!S953),"")</f>
        <v>446.86120149521912</v>
      </c>
      <c r="T953">
        <f>IFERROR(IF(OR(HLOOKUP($A953,'Z-scores'!$C$2:$UD$20,18,FALSE)&gt;3,HLOOKUP($A953,'Z-scores'!$C$2:$UD$20,18,FALSE)&lt;-3),"",'Total-corrected counts'!T953),"")</f>
        <v>402.63538160456221</v>
      </c>
      <c r="U953">
        <f>IFERROR(IF(OR(HLOOKUP($A953,'Z-scores'!$C$2:$UD$20,19,FALSE)&gt;3,HLOOKUP($A953,'Z-scores'!$C$2:$UD$20,19,FALSE)&lt;-3),"",'Total-corrected counts'!U953),"")</f>
        <v>211.47528890007507</v>
      </c>
      <c r="V953">
        <f t="shared" si="56"/>
        <v>1</v>
      </c>
      <c r="W953" s="10">
        <f>SUMIFS(Tabel132[Cluster],Tabel132[ID],A953)</f>
        <v>43</v>
      </c>
      <c r="X953">
        <f t="shared" si="57"/>
        <v>0.32139037829764266</v>
      </c>
      <c r="Y953">
        <f t="shared" si="58"/>
        <v>430.03337596070594</v>
      </c>
      <c r="Z953">
        <f t="shared" si="59"/>
        <v>383.30847037352311</v>
      </c>
    </row>
    <row r="954" spans="1:26" x14ac:dyDescent="0.25">
      <c r="A954">
        <v>962</v>
      </c>
      <c r="B954" t="s">
        <v>472</v>
      </c>
      <c r="C954">
        <v>2300</v>
      </c>
      <c r="D954">
        <v>993</v>
      </c>
      <c r="E954">
        <f>IFERROR(IF(OR(HLOOKUP($A954,'Z-scores'!$C$2:$UD$20,3,FALSE)&gt;3,HLOOKUP(A954,'Z-scores'!$C$2:$UD$20,3,FALSE)&lt;-3),"",'Total-corrected counts'!E954),"")</f>
        <v>42.94677685308254</v>
      </c>
      <c r="F954">
        <f>IFERROR(IF(OR(HLOOKUP($A954,'Z-scores'!$C$2:$UD$20,4,FALSE)&gt;3,HLOOKUP($A954,'Z-scores'!$C$2:$UD$20,4,FALSE)&lt;-3),"",'Total-corrected counts'!F954),"")</f>
        <v>129.8286888016091</v>
      </c>
      <c r="G954">
        <f>IFERROR(IF(OR(HLOOKUP($A954,'Z-scores'!$C$2:$UD$20,5,FALSE)&gt;3,HLOOKUP($A954,'Z-scores'!$C$2:$UD$20,5,FALSE)&lt;-3),"",'Total-corrected counts'!G954),"")</f>
        <v>173.33424660845881</v>
      </c>
      <c r="H954">
        <f>IFERROR(IF(OR(HLOOKUP($A954,'Z-scores'!$C$2:$UD$20,6,FALSE)&gt;3,HLOOKUP($A954,'Z-scores'!$C$2:$UD$20,6,FALSE)&lt;-3),"",'Total-corrected counts'!H954),"")</f>
        <v>81.390422036561461</v>
      </c>
      <c r="I954">
        <f>IFERROR(IF(OR(HLOOKUP($A954,'Z-scores'!$C$2:$UD$20,7,FALSE)&gt;3,HLOOKUP($A954,'Z-scores'!$C$2:$UD$20,7,FALSE)&lt;-3),"",'Total-corrected counts'!I954),"")</f>
        <v>123.15639439845584</v>
      </c>
      <c r="J954">
        <f>IFERROR(IF(OR(HLOOKUP($A954,'Z-scores'!$C$2:$UD$20,8,FALSE)&gt;3,HLOOKUP($A954,'Z-scores'!$C$2:$UD$20,8,FALSE)&lt;-3),"",'Total-corrected counts'!J954),"")</f>
        <v>41.196518487399935</v>
      </c>
      <c r="K954">
        <f>IFERROR(IF(OR(HLOOKUP($A954,'Z-scores'!$C$2:$UD$20,9,FALSE)&gt;3,HLOOKUP($A954,'Z-scores'!$C$2:$UD$20,9,FALSE)&lt;-3),"",'Total-corrected counts'!K954),"")</f>
        <v>127.32482301131613</v>
      </c>
      <c r="L954">
        <f>IFERROR(IF(OR(HLOOKUP($A954,'Z-scores'!$C$2:$UD$20,10,FALSE)&gt;3,HLOOKUP($A954,'Z-scores'!$C$2:$UD$20,10,FALSE)&lt;-3),"",'Total-corrected counts'!L954),"")</f>
        <v>4.2687024732015448</v>
      </c>
      <c r="M954">
        <f>IFERROR(IF(OR(HLOOKUP($A954,'Z-scores'!$C$2:$UD$20,11,FALSE)&gt;3,HLOOKUP($A954,'Z-scores'!$C$2:$UD$20,11,FALSE)&lt;-3),"",'Total-corrected counts'!M954),"")</f>
        <v>47.891864096583618</v>
      </c>
      <c r="N954">
        <f>IFERROR(IF(OR(HLOOKUP($A954,'Z-scores'!$C$2:$UD$20,12,FALSE)&gt;3,HLOOKUP($A954,'Z-scores'!$C$2:$UD$20,12,FALSE)&lt;-3),"",'Total-corrected counts'!N954),"")</f>
        <v>100.41174589239255</v>
      </c>
      <c r="O954">
        <f>IFERROR(IF(OR(HLOOKUP($A954,'Z-scores'!$C$2:$UD$20,13,FALSE)&gt;3,HLOOKUP($A954,'Z-scores'!$C$2:$UD$20,13,FALSE)&lt;-3),"",'Total-corrected counts'!O954),"")</f>
        <v>82.084034586283479</v>
      </c>
      <c r="P954">
        <f>IFERROR(IF(OR(HLOOKUP($A954,'Z-scores'!$C$2:$UD$20,14,FALSE)&gt;3,HLOOKUP($A954,'Z-scores'!$C$2:$UD$20,14,FALSE)&lt;-3),"",'Total-corrected counts'!P954),"")</f>
        <v>81.791602791462182</v>
      </c>
      <c r="Q954">
        <f>IFERROR(IF(OR(HLOOKUP($A954,'Z-scores'!$C$2:$UD$20,15,FALSE)&gt;3,HLOOKUP($A954,'Z-scores'!$C$2:$UD$20,15,FALSE)&lt;-3),"",'Total-corrected counts'!Q954),"")</f>
        <v>65.692989367428297</v>
      </c>
      <c r="R954">
        <f>IFERROR(IF(OR(HLOOKUP($A954,'Z-scores'!$C$2:$UD$20,16,FALSE)&gt;3,HLOOKUP($A954,'Z-scores'!$C$2:$UD$20,16,FALSE)&lt;-3),"",'Total-corrected counts'!R954),"")</f>
        <v>75.980053332692222</v>
      </c>
      <c r="S954">
        <f>IFERROR(IF(OR(HLOOKUP($A954,'Z-scores'!$C$2:$UD$20,17,FALSE)&gt;3,HLOOKUP($A954,'Z-scores'!$C$2:$UD$20,17,FALSE)&lt;-3),"",'Total-corrected counts'!S954),"")</f>
        <v>132.45478894632214</v>
      </c>
      <c r="T954">
        <f>IFERROR(IF(OR(HLOOKUP($A954,'Z-scores'!$C$2:$UD$20,18,FALSE)&gt;3,HLOOKUP($A954,'Z-scores'!$C$2:$UD$20,18,FALSE)&lt;-3),"",'Total-corrected counts'!T954),"")</f>
        <v>112.55096623213282</v>
      </c>
      <c r="U954">
        <f>IFERROR(IF(OR(HLOOKUP($A954,'Z-scores'!$C$2:$UD$20,19,FALSE)&gt;3,HLOOKUP($A954,'Z-scores'!$C$2:$UD$20,19,FALSE)&lt;-3),"",'Total-corrected counts'!U954),"")</f>
        <v>56.942497710930688</v>
      </c>
      <c r="V954">
        <f t="shared" si="56"/>
        <v>1</v>
      </c>
      <c r="W954" s="10">
        <f>SUMIFS(Tabel132[Cluster],Tabel132[ID],A954)</f>
        <v>4</v>
      </c>
      <c r="X954">
        <f t="shared" si="57"/>
        <v>0.89815321450618435</v>
      </c>
      <c r="Y954">
        <f t="shared" si="58"/>
        <v>85.704270751852093</v>
      </c>
      <c r="Z954">
        <f t="shared" si="59"/>
        <v>88.48858485745555</v>
      </c>
    </row>
    <row r="955" spans="1:26" x14ac:dyDescent="0.25">
      <c r="A955">
        <v>963</v>
      </c>
      <c r="B955" t="s">
        <v>1085</v>
      </c>
      <c r="C955">
        <v>94100</v>
      </c>
      <c r="D955">
        <v>235</v>
      </c>
      <c r="E955" t="str">
        <f>IFERROR(IF(OR(HLOOKUP($A955,'Z-scores'!$C$2:$UD$20,3,FALSE)&gt;3,HLOOKUP(A955,'Z-scores'!$C$2:$UD$20,3,FALSE)&lt;-3),"",'Total-corrected counts'!E955),"")</f>
        <v/>
      </c>
      <c r="F955" t="str">
        <f>IFERROR(IF(OR(HLOOKUP($A955,'Z-scores'!$C$2:$UD$20,4,FALSE)&gt;3,HLOOKUP($A955,'Z-scores'!$C$2:$UD$20,4,FALSE)&lt;-3),"",'Total-corrected counts'!F955),"")</f>
        <v/>
      </c>
      <c r="G955" t="str">
        <f>IFERROR(IF(OR(HLOOKUP($A955,'Z-scores'!$C$2:$UD$20,5,FALSE)&gt;3,HLOOKUP($A955,'Z-scores'!$C$2:$UD$20,5,FALSE)&lt;-3),"",'Total-corrected counts'!G955),"")</f>
        <v/>
      </c>
      <c r="H955" t="str">
        <f>IFERROR(IF(OR(HLOOKUP($A955,'Z-scores'!$C$2:$UD$20,6,FALSE)&gt;3,HLOOKUP($A955,'Z-scores'!$C$2:$UD$20,6,FALSE)&lt;-3),"",'Total-corrected counts'!H955),"")</f>
        <v/>
      </c>
      <c r="I955" t="str">
        <f>IFERROR(IF(OR(HLOOKUP($A955,'Z-scores'!$C$2:$UD$20,7,FALSE)&gt;3,HLOOKUP($A955,'Z-scores'!$C$2:$UD$20,7,FALSE)&lt;-3),"",'Total-corrected counts'!I955),"")</f>
        <v/>
      </c>
      <c r="J955" t="str">
        <f>IFERROR(IF(OR(HLOOKUP($A955,'Z-scores'!$C$2:$UD$20,8,FALSE)&gt;3,HLOOKUP($A955,'Z-scores'!$C$2:$UD$20,8,FALSE)&lt;-3),"",'Total-corrected counts'!J955),"")</f>
        <v/>
      </c>
      <c r="K955" t="str">
        <f>IFERROR(IF(OR(HLOOKUP($A955,'Z-scores'!$C$2:$UD$20,9,FALSE)&gt;3,HLOOKUP($A955,'Z-scores'!$C$2:$UD$20,9,FALSE)&lt;-3),"",'Total-corrected counts'!K955),"")</f>
        <v/>
      </c>
      <c r="L955" t="str">
        <f>IFERROR(IF(OR(HLOOKUP($A955,'Z-scores'!$C$2:$UD$20,10,FALSE)&gt;3,HLOOKUP($A955,'Z-scores'!$C$2:$UD$20,10,FALSE)&lt;-3),"",'Total-corrected counts'!L955),"")</f>
        <v/>
      </c>
      <c r="M955" t="str">
        <f>IFERROR(IF(OR(HLOOKUP($A955,'Z-scores'!$C$2:$UD$20,11,FALSE)&gt;3,HLOOKUP($A955,'Z-scores'!$C$2:$UD$20,11,FALSE)&lt;-3),"",'Total-corrected counts'!M955),"")</f>
        <v/>
      </c>
      <c r="N955" t="str">
        <f>IFERROR(IF(OR(HLOOKUP($A955,'Z-scores'!$C$2:$UD$20,12,FALSE)&gt;3,HLOOKUP($A955,'Z-scores'!$C$2:$UD$20,12,FALSE)&lt;-3),"",'Total-corrected counts'!N955),"")</f>
        <v/>
      </c>
      <c r="O955" t="str">
        <f>IFERROR(IF(OR(HLOOKUP($A955,'Z-scores'!$C$2:$UD$20,13,FALSE)&gt;3,HLOOKUP($A955,'Z-scores'!$C$2:$UD$20,13,FALSE)&lt;-3),"",'Total-corrected counts'!O955),"")</f>
        <v/>
      </c>
      <c r="P955" t="str">
        <f>IFERROR(IF(OR(HLOOKUP($A955,'Z-scores'!$C$2:$UD$20,14,FALSE)&gt;3,HLOOKUP($A955,'Z-scores'!$C$2:$UD$20,14,FALSE)&lt;-3),"",'Total-corrected counts'!P955),"")</f>
        <v/>
      </c>
      <c r="Q955" t="str">
        <f>IFERROR(IF(OR(HLOOKUP($A955,'Z-scores'!$C$2:$UD$20,15,FALSE)&gt;3,HLOOKUP($A955,'Z-scores'!$C$2:$UD$20,15,FALSE)&lt;-3),"",'Total-corrected counts'!Q955),"")</f>
        <v/>
      </c>
      <c r="R955" t="str">
        <f>IFERROR(IF(OR(HLOOKUP($A955,'Z-scores'!$C$2:$UD$20,16,FALSE)&gt;3,HLOOKUP($A955,'Z-scores'!$C$2:$UD$20,16,FALSE)&lt;-3),"",'Total-corrected counts'!R955),"")</f>
        <v/>
      </c>
      <c r="S955" t="str">
        <f>IFERROR(IF(OR(HLOOKUP($A955,'Z-scores'!$C$2:$UD$20,17,FALSE)&gt;3,HLOOKUP($A955,'Z-scores'!$C$2:$UD$20,17,FALSE)&lt;-3),"",'Total-corrected counts'!S955),"")</f>
        <v/>
      </c>
      <c r="T955" t="str">
        <f>IFERROR(IF(OR(HLOOKUP($A955,'Z-scores'!$C$2:$UD$20,18,FALSE)&gt;3,HLOOKUP($A955,'Z-scores'!$C$2:$UD$20,18,FALSE)&lt;-3),"",'Total-corrected counts'!T955),"")</f>
        <v/>
      </c>
      <c r="U955" t="str">
        <f>IFERROR(IF(OR(HLOOKUP($A955,'Z-scores'!$C$2:$UD$20,19,FALSE)&gt;3,HLOOKUP($A955,'Z-scores'!$C$2:$UD$20,19,FALSE)&lt;-3),"",'Total-corrected counts'!U955),"")</f>
        <v/>
      </c>
      <c r="V955">
        <f t="shared" si="56"/>
        <v>1</v>
      </c>
      <c r="W955" s="10">
        <f>SUMIFS(Tabel132[Cluster],Tabel132[ID],A955)</f>
        <v>96</v>
      </c>
      <c r="X955" t="str">
        <f t="shared" si="57"/>
        <v/>
      </c>
      <c r="Y955" t="str">
        <f t="shared" si="58"/>
        <v/>
      </c>
      <c r="Z955" t="str">
        <f t="shared" si="59"/>
        <v/>
      </c>
    </row>
    <row r="956" spans="1:26" x14ac:dyDescent="0.25">
      <c r="A956">
        <v>964</v>
      </c>
      <c r="B956" t="s">
        <v>1086</v>
      </c>
      <c r="C956">
        <v>106400</v>
      </c>
      <c r="D956">
        <v>776</v>
      </c>
      <c r="E956" t="str">
        <f>IFERROR(IF(OR(HLOOKUP($A956,'Z-scores'!$C$2:$UD$20,3,FALSE)&gt;3,HLOOKUP(A956,'Z-scores'!$C$2:$UD$20,3,FALSE)&lt;-3),"",'Total-corrected counts'!E956),"")</f>
        <v/>
      </c>
      <c r="F956" t="str">
        <f>IFERROR(IF(OR(HLOOKUP($A956,'Z-scores'!$C$2:$UD$20,4,FALSE)&gt;3,HLOOKUP($A956,'Z-scores'!$C$2:$UD$20,4,FALSE)&lt;-3),"",'Total-corrected counts'!F956),"")</f>
        <v/>
      </c>
      <c r="G956" t="str">
        <f>IFERROR(IF(OR(HLOOKUP($A956,'Z-scores'!$C$2:$UD$20,5,FALSE)&gt;3,HLOOKUP($A956,'Z-scores'!$C$2:$UD$20,5,FALSE)&lt;-3),"",'Total-corrected counts'!G956),"")</f>
        <v/>
      </c>
      <c r="H956" t="str">
        <f>IFERROR(IF(OR(HLOOKUP($A956,'Z-scores'!$C$2:$UD$20,6,FALSE)&gt;3,HLOOKUP($A956,'Z-scores'!$C$2:$UD$20,6,FALSE)&lt;-3),"",'Total-corrected counts'!H956),"")</f>
        <v/>
      </c>
      <c r="I956" t="str">
        <f>IFERROR(IF(OR(HLOOKUP($A956,'Z-scores'!$C$2:$UD$20,7,FALSE)&gt;3,HLOOKUP($A956,'Z-scores'!$C$2:$UD$20,7,FALSE)&lt;-3),"",'Total-corrected counts'!I956),"")</f>
        <v/>
      </c>
      <c r="J956" t="str">
        <f>IFERROR(IF(OR(HLOOKUP($A956,'Z-scores'!$C$2:$UD$20,8,FALSE)&gt;3,HLOOKUP($A956,'Z-scores'!$C$2:$UD$20,8,FALSE)&lt;-3),"",'Total-corrected counts'!J956),"")</f>
        <v/>
      </c>
      <c r="K956" t="str">
        <f>IFERROR(IF(OR(HLOOKUP($A956,'Z-scores'!$C$2:$UD$20,9,FALSE)&gt;3,HLOOKUP($A956,'Z-scores'!$C$2:$UD$20,9,FALSE)&lt;-3),"",'Total-corrected counts'!K956),"")</f>
        <v/>
      </c>
      <c r="L956" t="str">
        <f>IFERROR(IF(OR(HLOOKUP($A956,'Z-scores'!$C$2:$UD$20,10,FALSE)&gt;3,HLOOKUP($A956,'Z-scores'!$C$2:$UD$20,10,FALSE)&lt;-3),"",'Total-corrected counts'!L956),"")</f>
        <v/>
      </c>
      <c r="M956" t="str">
        <f>IFERROR(IF(OR(HLOOKUP($A956,'Z-scores'!$C$2:$UD$20,11,FALSE)&gt;3,HLOOKUP($A956,'Z-scores'!$C$2:$UD$20,11,FALSE)&lt;-3),"",'Total-corrected counts'!M956),"")</f>
        <v/>
      </c>
      <c r="N956" t="str">
        <f>IFERROR(IF(OR(HLOOKUP($A956,'Z-scores'!$C$2:$UD$20,12,FALSE)&gt;3,HLOOKUP($A956,'Z-scores'!$C$2:$UD$20,12,FALSE)&lt;-3),"",'Total-corrected counts'!N956),"")</f>
        <v/>
      </c>
      <c r="O956" t="str">
        <f>IFERROR(IF(OR(HLOOKUP($A956,'Z-scores'!$C$2:$UD$20,13,FALSE)&gt;3,HLOOKUP($A956,'Z-scores'!$C$2:$UD$20,13,FALSE)&lt;-3),"",'Total-corrected counts'!O956),"")</f>
        <v/>
      </c>
      <c r="P956" t="str">
        <f>IFERROR(IF(OR(HLOOKUP($A956,'Z-scores'!$C$2:$UD$20,14,FALSE)&gt;3,HLOOKUP($A956,'Z-scores'!$C$2:$UD$20,14,FALSE)&lt;-3),"",'Total-corrected counts'!P956),"")</f>
        <v/>
      </c>
      <c r="Q956" t="str">
        <f>IFERROR(IF(OR(HLOOKUP($A956,'Z-scores'!$C$2:$UD$20,15,FALSE)&gt;3,HLOOKUP($A956,'Z-scores'!$C$2:$UD$20,15,FALSE)&lt;-3),"",'Total-corrected counts'!Q956),"")</f>
        <v/>
      </c>
      <c r="R956" t="str">
        <f>IFERROR(IF(OR(HLOOKUP($A956,'Z-scores'!$C$2:$UD$20,16,FALSE)&gt;3,HLOOKUP($A956,'Z-scores'!$C$2:$UD$20,16,FALSE)&lt;-3),"",'Total-corrected counts'!R956),"")</f>
        <v/>
      </c>
      <c r="S956" t="str">
        <f>IFERROR(IF(OR(HLOOKUP($A956,'Z-scores'!$C$2:$UD$20,17,FALSE)&gt;3,HLOOKUP($A956,'Z-scores'!$C$2:$UD$20,17,FALSE)&lt;-3),"",'Total-corrected counts'!S956),"")</f>
        <v/>
      </c>
      <c r="T956" t="str">
        <f>IFERROR(IF(OR(HLOOKUP($A956,'Z-scores'!$C$2:$UD$20,18,FALSE)&gt;3,HLOOKUP($A956,'Z-scores'!$C$2:$UD$20,18,FALSE)&lt;-3),"",'Total-corrected counts'!T956),"")</f>
        <v/>
      </c>
      <c r="U956" t="str">
        <f>IFERROR(IF(OR(HLOOKUP($A956,'Z-scores'!$C$2:$UD$20,19,FALSE)&gt;3,HLOOKUP($A956,'Z-scores'!$C$2:$UD$20,19,FALSE)&lt;-3),"",'Total-corrected counts'!U956),"")</f>
        <v/>
      </c>
      <c r="V956">
        <f t="shared" si="56"/>
        <v>1</v>
      </c>
      <c r="W956" s="10">
        <f>SUMIFS(Tabel132[Cluster],Tabel132[ID],A956)</f>
        <v>0</v>
      </c>
      <c r="X956" t="str">
        <f t="shared" si="57"/>
        <v/>
      </c>
      <c r="Y956" t="str">
        <f t="shared" si="58"/>
        <v/>
      </c>
      <c r="Z956" t="str">
        <f t="shared" si="59"/>
        <v/>
      </c>
    </row>
    <row r="957" spans="1:26" x14ac:dyDescent="0.25">
      <c r="A957">
        <v>965</v>
      </c>
      <c r="B957" t="s">
        <v>473</v>
      </c>
      <c r="C957">
        <v>25500</v>
      </c>
      <c r="D957">
        <v>894</v>
      </c>
      <c r="E957">
        <f>IFERROR(IF(OR(HLOOKUP($A957,'Z-scores'!$C$2:$UD$20,3,FALSE)&gt;3,HLOOKUP(A957,'Z-scores'!$C$2:$UD$20,3,FALSE)&lt;-3),"",'Total-corrected counts'!E957),"")</f>
        <v>2.1591994973323803</v>
      </c>
      <c r="F957">
        <f>IFERROR(IF(OR(HLOOKUP($A957,'Z-scores'!$C$2:$UD$20,4,FALSE)&gt;3,HLOOKUP($A957,'Z-scores'!$C$2:$UD$20,4,FALSE)&lt;-3),"",'Total-corrected counts'!F957),"")</f>
        <v>8.202987856296777E-2</v>
      </c>
      <c r="G957">
        <f>IFERROR(IF(OR(HLOOKUP($A957,'Z-scores'!$C$2:$UD$20,5,FALSE)&gt;3,HLOOKUP($A957,'Z-scores'!$C$2:$UD$20,5,FALSE)&lt;-3),"",'Total-corrected counts'!G957),"")</f>
        <v>15.91516211305003</v>
      </c>
      <c r="H957">
        <f>IFERROR(IF(OR(HLOOKUP($A957,'Z-scores'!$C$2:$UD$20,6,FALSE)&gt;3,HLOOKUP($A957,'Z-scores'!$C$2:$UD$20,6,FALSE)&lt;-3),"",'Total-corrected counts'!H957),"")</f>
        <v>13.974581896843572</v>
      </c>
      <c r="I957">
        <f>IFERROR(IF(OR(HLOOKUP($A957,'Z-scores'!$C$2:$UD$20,7,FALSE)&gt;3,HLOOKUP($A957,'Z-scores'!$C$2:$UD$20,7,FALSE)&lt;-3),"",'Total-corrected counts'!I957),"")</f>
        <v>4.83316350561355</v>
      </c>
      <c r="J957">
        <f>IFERROR(IF(OR(HLOOKUP($A957,'Z-scores'!$C$2:$UD$20,8,FALSE)&gt;3,HLOOKUP($A957,'Z-scores'!$C$2:$UD$20,8,FALSE)&lt;-3),"",'Total-corrected counts'!J957),"")</f>
        <v>5.759130292433646</v>
      </c>
      <c r="K957">
        <f>IFERROR(IF(OR(HLOOKUP($A957,'Z-scores'!$C$2:$UD$20,9,FALSE)&gt;3,HLOOKUP($A957,'Z-scores'!$C$2:$UD$20,9,FALSE)&lt;-3),"",'Total-corrected counts'!K957),"")</f>
        <v>16.161435977479233</v>
      </c>
      <c r="L957">
        <f>IFERROR(IF(OR(HLOOKUP($A957,'Z-scores'!$C$2:$UD$20,10,FALSE)&gt;3,HLOOKUP($A957,'Z-scores'!$C$2:$UD$20,10,FALSE)&lt;-3),"",'Total-corrected counts'!L957),"")</f>
        <v>0.54681725896383426</v>
      </c>
      <c r="M957">
        <f>IFERROR(IF(OR(HLOOKUP($A957,'Z-scores'!$C$2:$UD$20,11,FALSE)&gt;3,HLOOKUP($A957,'Z-scores'!$C$2:$UD$20,11,FALSE)&lt;-3),"",'Total-corrected counts'!M957),"")</f>
        <v>3.8197378618498958</v>
      </c>
      <c r="N957">
        <f>IFERROR(IF(OR(HLOOKUP($A957,'Z-scores'!$C$2:$UD$20,12,FALSE)&gt;3,HLOOKUP($A957,'Z-scores'!$C$2:$UD$20,12,FALSE)&lt;-3),"",'Total-corrected counts'!N957),"")</f>
        <v>15.111706578128622</v>
      </c>
      <c r="O957">
        <f>IFERROR(IF(OR(HLOOKUP($A957,'Z-scores'!$C$2:$UD$20,13,FALSE)&gt;3,HLOOKUP($A957,'Z-scores'!$C$2:$UD$20,13,FALSE)&lt;-3),"",'Total-corrected counts'!O957),"")</f>
        <v>14.975767861463716</v>
      </c>
      <c r="P957">
        <f>IFERROR(IF(OR(HLOOKUP($A957,'Z-scores'!$C$2:$UD$20,14,FALSE)&gt;3,HLOOKUP($A957,'Z-scores'!$C$2:$UD$20,14,FALSE)&lt;-3),"",'Total-corrected counts'!P957),"")</f>
        <v>14.445376603362012</v>
      </c>
      <c r="Q957">
        <f>IFERROR(IF(OR(HLOOKUP($A957,'Z-scores'!$C$2:$UD$20,15,FALSE)&gt;3,HLOOKUP($A957,'Z-scores'!$C$2:$UD$20,15,FALSE)&lt;-3),"",'Total-corrected counts'!Q957),"")</f>
        <v>16.479316020625472</v>
      </c>
      <c r="R957">
        <f>IFERROR(IF(OR(HLOOKUP($A957,'Z-scores'!$C$2:$UD$20,16,FALSE)&gt;3,HLOOKUP($A957,'Z-scores'!$C$2:$UD$20,16,FALSE)&lt;-3),"",'Total-corrected counts'!R957),"")</f>
        <v>20.639872097705812</v>
      </c>
      <c r="S957">
        <f>IFERROR(IF(OR(HLOOKUP($A957,'Z-scores'!$C$2:$UD$20,17,FALSE)&gt;3,HLOOKUP($A957,'Z-scores'!$C$2:$UD$20,17,FALSE)&lt;-3),"",'Total-corrected counts'!S957),"")</f>
        <v>5.5587583557800775</v>
      </c>
      <c r="T957">
        <f>IFERROR(IF(OR(HLOOKUP($A957,'Z-scores'!$C$2:$UD$20,18,FALSE)&gt;3,HLOOKUP($A957,'Z-scores'!$C$2:$UD$20,18,FALSE)&lt;-3),"",'Total-corrected counts'!T957),"")</f>
        <v>20.429447958172037</v>
      </c>
      <c r="U957">
        <f>IFERROR(IF(OR(HLOOKUP($A957,'Z-scores'!$C$2:$UD$20,19,FALSE)&gt;3,HLOOKUP($A957,'Z-scores'!$C$2:$UD$20,19,FALSE)&lt;-3),"",'Total-corrected counts'!U957),"")</f>
        <v>10.544906983505683</v>
      </c>
      <c r="V957">
        <f t="shared" si="56"/>
        <v>1</v>
      </c>
      <c r="W957" s="10">
        <f>SUMIFS(Tabel132[Cluster],Tabel132[ID],A957)</f>
        <v>33</v>
      </c>
      <c r="X957">
        <f t="shared" si="57"/>
        <v>1.5693117119091354E-2</v>
      </c>
      <c r="Y957">
        <f t="shared" si="58"/>
        <v>7.0279175869032331</v>
      </c>
      <c r="Z957">
        <f t="shared" si="59"/>
        <v>14.773144057342929</v>
      </c>
    </row>
    <row r="958" spans="1:26" x14ac:dyDescent="0.25">
      <c r="A958">
        <v>966</v>
      </c>
      <c r="B958" t="s">
        <v>474</v>
      </c>
      <c r="C958">
        <v>46900</v>
      </c>
      <c r="D958">
        <v>942</v>
      </c>
      <c r="E958" t="str">
        <f>IFERROR(IF(OR(HLOOKUP($A958,'Z-scores'!$C$2:$UD$20,3,FALSE)&gt;3,HLOOKUP(A958,'Z-scores'!$C$2:$UD$20,3,FALSE)&lt;-3),"",'Total-corrected counts'!E958),"")</f>
        <v/>
      </c>
      <c r="F958">
        <f>IFERROR(IF(OR(HLOOKUP($A958,'Z-scores'!$C$2:$UD$20,4,FALSE)&gt;3,HLOOKUP($A958,'Z-scores'!$C$2:$UD$20,4,FALSE)&lt;-3),"",'Total-corrected counts'!F958),"")</f>
        <v>5.4221749730121704</v>
      </c>
      <c r="G958">
        <f>IFERROR(IF(OR(HLOOKUP($A958,'Z-scores'!$C$2:$UD$20,5,FALSE)&gt;3,HLOOKUP($A958,'Z-scores'!$C$2:$UD$20,5,FALSE)&lt;-3),"",'Total-corrected counts'!G958),"")</f>
        <v>4.0996651772223816</v>
      </c>
      <c r="H958">
        <f>IFERROR(IF(OR(HLOOKUP($A958,'Z-scores'!$C$2:$UD$20,6,FALSE)&gt;3,HLOOKUP($A958,'Z-scores'!$C$2:$UD$20,6,FALSE)&lt;-3),"",'Total-corrected counts'!H958),"")</f>
        <v>5.2212723570624338</v>
      </c>
      <c r="I958">
        <f>IFERROR(IF(OR(HLOOKUP($A958,'Z-scores'!$C$2:$UD$20,7,FALSE)&gt;3,HLOOKUP($A958,'Z-scores'!$C$2:$UD$20,7,FALSE)&lt;-3),"",'Total-corrected counts'!I958),"")</f>
        <v>15.059768069720693</v>
      </c>
      <c r="J958">
        <f>IFERROR(IF(OR(HLOOKUP($A958,'Z-scores'!$C$2:$UD$20,8,FALSE)&gt;3,HLOOKUP($A958,'Z-scores'!$C$2:$UD$20,8,FALSE)&lt;-3),"",'Total-corrected counts'!J958),"")</f>
        <v>6.6959751174014492</v>
      </c>
      <c r="K958">
        <f>IFERROR(IF(OR(HLOOKUP($A958,'Z-scores'!$C$2:$UD$20,9,FALSE)&gt;3,HLOOKUP($A958,'Z-scores'!$C$2:$UD$20,9,FALSE)&lt;-3),"",'Total-corrected counts'!K958),"")</f>
        <v>4.0804950108701714</v>
      </c>
      <c r="L958">
        <f>IFERROR(IF(OR(HLOOKUP($A958,'Z-scores'!$C$2:$UD$20,10,FALSE)&gt;3,HLOOKUP($A958,'Z-scores'!$C$2:$UD$20,10,FALSE)&lt;-3),"",'Total-corrected counts'!L958),"")</f>
        <v>30.732011917088393</v>
      </c>
      <c r="M958">
        <f>IFERROR(IF(OR(HLOOKUP($A958,'Z-scores'!$C$2:$UD$20,11,FALSE)&gt;3,HLOOKUP($A958,'Z-scores'!$C$2:$UD$20,11,FALSE)&lt;-3),"",'Total-corrected counts'!M958),"")</f>
        <v>17.817763946650842</v>
      </c>
      <c r="N958">
        <f>IFERROR(IF(OR(HLOOKUP($A958,'Z-scores'!$C$2:$UD$20,12,FALSE)&gt;3,HLOOKUP($A958,'Z-scores'!$C$2:$UD$20,12,FALSE)&lt;-3),"",'Total-corrected counts'!N958),"")</f>
        <v>6.2133032504373595</v>
      </c>
      <c r="O958">
        <f>IFERROR(IF(OR(HLOOKUP($A958,'Z-scores'!$C$2:$UD$20,13,FALSE)&gt;3,HLOOKUP($A958,'Z-scores'!$C$2:$UD$20,13,FALSE)&lt;-3),"",'Total-corrected counts'!O958),"")</f>
        <v>5.4888713218083858</v>
      </c>
      <c r="P958">
        <f>IFERROR(IF(OR(HLOOKUP($A958,'Z-scores'!$C$2:$UD$20,14,FALSE)&gt;3,HLOOKUP($A958,'Z-scores'!$C$2:$UD$20,14,FALSE)&lt;-3),"",'Total-corrected counts'!P958),"")</f>
        <v>10.919508053724835</v>
      </c>
      <c r="Q958">
        <f>IFERROR(IF(OR(HLOOKUP($A958,'Z-scores'!$C$2:$UD$20,15,FALSE)&gt;3,HLOOKUP($A958,'Z-scores'!$C$2:$UD$20,15,FALSE)&lt;-3),"",'Total-corrected counts'!Q958),"")</f>
        <v>6.7672457504817025</v>
      </c>
      <c r="R958">
        <f>IFERROR(IF(OR(HLOOKUP($A958,'Z-scores'!$C$2:$UD$20,16,FALSE)&gt;3,HLOOKUP($A958,'Z-scores'!$C$2:$UD$20,16,FALSE)&lt;-3),"",'Total-corrected counts'!R958),"")</f>
        <v>5.0968583397945633</v>
      </c>
      <c r="S958">
        <f>IFERROR(IF(OR(HLOOKUP($A958,'Z-scores'!$C$2:$UD$20,17,FALSE)&gt;3,HLOOKUP($A958,'Z-scores'!$C$2:$UD$20,17,FALSE)&lt;-3),"",'Total-corrected counts'!S958),"")</f>
        <v>5.6727563298732226</v>
      </c>
      <c r="T958">
        <f>IFERROR(IF(OR(HLOOKUP($A958,'Z-scores'!$C$2:$UD$20,18,FALSE)&gt;3,HLOOKUP($A958,'Z-scores'!$C$2:$UD$20,18,FALSE)&lt;-3),"",'Total-corrected counts'!T958),"")</f>
        <v>11.804062865655332</v>
      </c>
      <c r="U958">
        <f>IFERROR(IF(OR(HLOOKUP($A958,'Z-scores'!$C$2:$UD$20,19,FALSE)&gt;3,HLOOKUP($A958,'Z-scores'!$C$2:$UD$20,19,FALSE)&lt;-3),"",'Total-corrected counts'!U958),"")</f>
        <v>9.2517455509605409</v>
      </c>
      <c r="V958">
        <f t="shared" si="56"/>
        <v>1</v>
      </c>
      <c r="W958" s="10">
        <f>SUMIFS(Tabel132[Cluster],Tabel132[ID],A958)</f>
        <v>61</v>
      </c>
      <c r="X958">
        <f t="shared" si="57"/>
        <v>0.33335658208053975</v>
      </c>
      <c r="Y958">
        <f t="shared" si="58"/>
        <v>11.141140821128568</v>
      </c>
      <c r="Z958">
        <f t="shared" si="59"/>
        <v>7.6517939328419926</v>
      </c>
    </row>
    <row r="959" spans="1:26" x14ac:dyDescent="0.25">
      <c r="A959">
        <v>967</v>
      </c>
      <c r="B959" t="s">
        <v>1087</v>
      </c>
      <c r="C959">
        <v>97300</v>
      </c>
      <c r="D959">
        <v>1009</v>
      </c>
      <c r="E959" t="str">
        <f>IFERROR(IF(OR(HLOOKUP($A959,'Z-scores'!$C$2:$UD$20,3,FALSE)&gt;3,HLOOKUP(A959,'Z-scores'!$C$2:$UD$20,3,FALSE)&lt;-3),"",'Total-corrected counts'!E959),"")</f>
        <v/>
      </c>
      <c r="F959" t="str">
        <f>IFERROR(IF(OR(HLOOKUP($A959,'Z-scores'!$C$2:$UD$20,4,FALSE)&gt;3,HLOOKUP($A959,'Z-scores'!$C$2:$UD$20,4,FALSE)&lt;-3),"",'Total-corrected counts'!F959),"")</f>
        <v/>
      </c>
      <c r="G959" t="str">
        <f>IFERROR(IF(OR(HLOOKUP($A959,'Z-scores'!$C$2:$UD$20,5,FALSE)&gt;3,HLOOKUP($A959,'Z-scores'!$C$2:$UD$20,5,FALSE)&lt;-3),"",'Total-corrected counts'!G959),"")</f>
        <v/>
      </c>
      <c r="H959" t="str">
        <f>IFERROR(IF(OR(HLOOKUP($A959,'Z-scores'!$C$2:$UD$20,6,FALSE)&gt;3,HLOOKUP($A959,'Z-scores'!$C$2:$UD$20,6,FALSE)&lt;-3),"",'Total-corrected counts'!H959),"")</f>
        <v/>
      </c>
      <c r="I959" t="str">
        <f>IFERROR(IF(OR(HLOOKUP($A959,'Z-scores'!$C$2:$UD$20,7,FALSE)&gt;3,HLOOKUP($A959,'Z-scores'!$C$2:$UD$20,7,FALSE)&lt;-3),"",'Total-corrected counts'!I959),"")</f>
        <v/>
      </c>
      <c r="J959" t="str">
        <f>IFERROR(IF(OR(HLOOKUP($A959,'Z-scores'!$C$2:$UD$20,8,FALSE)&gt;3,HLOOKUP($A959,'Z-scores'!$C$2:$UD$20,8,FALSE)&lt;-3),"",'Total-corrected counts'!J959),"")</f>
        <v/>
      </c>
      <c r="K959" t="str">
        <f>IFERROR(IF(OR(HLOOKUP($A959,'Z-scores'!$C$2:$UD$20,9,FALSE)&gt;3,HLOOKUP($A959,'Z-scores'!$C$2:$UD$20,9,FALSE)&lt;-3),"",'Total-corrected counts'!K959),"")</f>
        <v/>
      </c>
      <c r="L959" t="str">
        <f>IFERROR(IF(OR(HLOOKUP($A959,'Z-scores'!$C$2:$UD$20,10,FALSE)&gt;3,HLOOKUP($A959,'Z-scores'!$C$2:$UD$20,10,FALSE)&lt;-3),"",'Total-corrected counts'!L959),"")</f>
        <v/>
      </c>
      <c r="M959" t="str">
        <f>IFERROR(IF(OR(HLOOKUP($A959,'Z-scores'!$C$2:$UD$20,11,FALSE)&gt;3,HLOOKUP($A959,'Z-scores'!$C$2:$UD$20,11,FALSE)&lt;-3),"",'Total-corrected counts'!M959),"")</f>
        <v/>
      </c>
      <c r="N959" t="str">
        <f>IFERROR(IF(OR(HLOOKUP($A959,'Z-scores'!$C$2:$UD$20,12,FALSE)&gt;3,HLOOKUP($A959,'Z-scores'!$C$2:$UD$20,12,FALSE)&lt;-3),"",'Total-corrected counts'!N959),"")</f>
        <v/>
      </c>
      <c r="O959" t="str">
        <f>IFERROR(IF(OR(HLOOKUP($A959,'Z-scores'!$C$2:$UD$20,13,FALSE)&gt;3,HLOOKUP($A959,'Z-scores'!$C$2:$UD$20,13,FALSE)&lt;-3),"",'Total-corrected counts'!O959),"")</f>
        <v/>
      </c>
      <c r="P959" t="str">
        <f>IFERROR(IF(OR(HLOOKUP($A959,'Z-scores'!$C$2:$UD$20,14,FALSE)&gt;3,HLOOKUP($A959,'Z-scores'!$C$2:$UD$20,14,FALSE)&lt;-3),"",'Total-corrected counts'!P959),"")</f>
        <v/>
      </c>
      <c r="Q959" t="str">
        <f>IFERROR(IF(OR(HLOOKUP($A959,'Z-scores'!$C$2:$UD$20,15,FALSE)&gt;3,HLOOKUP($A959,'Z-scores'!$C$2:$UD$20,15,FALSE)&lt;-3),"",'Total-corrected counts'!Q959),"")</f>
        <v/>
      </c>
      <c r="R959" t="str">
        <f>IFERROR(IF(OR(HLOOKUP($A959,'Z-scores'!$C$2:$UD$20,16,FALSE)&gt;3,HLOOKUP($A959,'Z-scores'!$C$2:$UD$20,16,FALSE)&lt;-3),"",'Total-corrected counts'!R959),"")</f>
        <v/>
      </c>
      <c r="S959" t="str">
        <f>IFERROR(IF(OR(HLOOKUP($A959,'Z-scores'!$C$2:$UD$20,17,FALSE)&gt;3,HLOOKUP($A959,'Z-scores'!$C$2:$UD$20,17,FALSE)&lt;-3),"",'Total-corrected counts'!S959),"")</f>
        <v/>
      </c>
      <c r="T959" t="str">
        <f>IFERROR(IF(OR(HLOOKUP($A959,'Z-scores'!$C$2:$UD$20,18,FALSE)&gt;3,HLOOKUP($A959,'Z-scores'!$C$2:$UD$20,18,FALSE)&lt;-3),"",'Total-corrected counts'!T959),"")</f>
        <v/>
      </c>
      <c r="U959" t="str">
        <f>IFERROR(IF(OR(HLOOKUP($A959,'Z-scores'!$C$2:$UD$20,19,FALSE)&gt;3,HLOOKUP($A959,'Z-scores'!$C$2:$UD$20,19,FALSE)&lt;-3),"",'Total-corrected counts'!U959),"")</f>
        <v/>
      </c>
      <c r="V959">
        <f t="shared" si="56"/>
        <v>1</v>
      </c>
      <c r="W959" s="10">
        <f>SUMIFS(Tabel132[Cluster],Tabel132[ID],A959)</f>
        <v>0</v>
      </c>
      <c r="X959" t="str">
        <f t="shared" si="57"/>
        <v/>
      </c>
      <c r="Y959" t="str">
        <f t="shared" si="58"/>
        <v/>
      </c>
      <c r="Z959" t="str">
        <f t="shared" si="59"/>
        <v/>
      </c>
    </row>
    <row r="960" spans="1:26" x14ac:dyDescent="0.25">
      <c r="A960">
        <v>968</v>
      </c>
      <c r="B960" t="s">
        <v>475</v>
      </c>
      <c r="C960">
        <v>59200</v>
      </c>
      <c r="D960">
        <v>645</v>
      </c>
      <c r="E960">
        <f>IFERROR(IF(OR(HLOOKUP($A960,'Z-scores'!$C$2:$UD$20,3,FALSE)&gt;3,HLOOKUP(A960,'Z-scores'!$C$2:$UD$20,3,FALSE)&lt;-3),"",'Total-corrected counts'!E960),"")</f>
        <v>1.6250030819023968</v>
      </c>
      <c r="F960">
        <f>IFERROR(IF(OR(HLOOKUP($A960,'Z-scores'!$C$2:$UD$20,4,FALSE)&gt;3,HLOOKUP($A960,'Z-scores'!$C$2:$UD$20,4,FALSE)&lt;-3),"",'Total-corrected counts'!F960),"")</f>
        <v>8.2522057834345581</v>
      </c>
      <c r="G960">
        <f>IFERROR(IF(OR(HLOOKUP($A960,'Z-scores'!$C$2:$UD$20,5,FALSE)&gt;3,HLOOKUP($A960,'Z-scores'!$C$2:$UD$20,5,FALSE)&lt;-3),"",'Total-corrected counts'!G960),"")</f>
        <v>4.6939655346084264</v>
      </c>
      <c r="H960">
        <f>IFERROR(IF(OR(HLOOKUP($A960,'Z-scores'!$C$2:$UD$20,6,FALSE)&gt;3,HLOOKUP($A960,'Z-scores'!$C$2:$UD$20,6,FALSE)&lt;-3),"",'Total-corrected counts'!H960),"")</f>
        <v>0.7399129276051043</v>
      </c>
      <c r="I960">
        <f>IFERROR(IF(OR(HLOOKUP($A960,'Z-scores'!$C$2:$UD$20,7,FALSE)&gt;3,HLOOKUP($A960,'Z-scores'!$C$2:$UD$20,7,FALSE)&lt;-3),"",'Total-corrected counts'!I960),"")</f>
        <v>2.2226395229636835</v>
      </c>
      <c r="J960">
        <f>IFERROR(IF(OR(HLOOKUP($A960,'Z-scores'!$C$2:$UD$20,8,FALSE)&gt;3,HLOOKUP($A960,'Z-scores'!$C$2:$UD$20,8,FALSE)&lt;-3),"",'Total-corrected counts'!J960),"")</f>
        <v>4.2404555235384729</v>
      </c>
      <c r="K960">
        <f>IFERROR(IF(OR(HLOOKUP($A960,'Z-scores'!$C$2:$UD$20,9,FALSE)&gt;3,HLOOKUP($A960,'Z-scores'!$C$2:$UD$20,9,FALSE)&lt;-3),"",'Total-corrected counts'!K960),"")</f>
        <v>5.6413400969953731</v>
      </c>
      <c r="L960">
        <f>IFERROR(IF(OR(HLOOKUP($A960,'Z-scores'!$C$2:$UD$20,10,FALSE)&gt;3,HLOOKUP($A960,'Z-scores'!$C$2:$UD$20,10,FALSE)&lt;-3),"",'Total-corrected counts'!L960),"")</f>
        <v>5.4196646069883245</v>
      </c>
      <c r="M960">
        <f>IFERROR(IF(OR(HLOOKUP($A960,'Z-scores'!$C$2:$UD$20,11,FALSE)&gt;3,HLOOKUP($A960,'Z-scores'!$C$2:$UD$20,11,FALSE)&lt;-3),"",'Total-corrected counts'!M960),"")</f>
        <v>0.52987919675842943</v>
      </c>
      <c r="N960">
        <f>IFERROR(IF(OR(HLOOKUP($A960,'Z-scores'!$C$2:$UD$20,12,FALSE)&gt;3,HLOOKUP($A960,'Z-scores'!$C$2:$UD$20,12,FALSE)&lt;-3),"",'Total-corrected counts'!N960),"")</f>
        <v>1.6495495355143432</v>
      </c>
      <c r="O960">
        <f>IFERROR(IF(OR(HLOOKUP($A960,'Z-scores'!$C$2:$UD$20,13,FALSE)&gt;3,HLOOKUP($A960,'Z-scores'!$C$2:$UD$20,13,FALSE)&lt;-3),"",'Total-corrected counts'!O960),"")</f>
        <v>4.560037180288389</v>
      </c>
      <c r="P960">
        <f>IFERROR(IF(OR(HLOOKUP($A960,'Z-scores'!$C$2:$UD$20,14,FALSE)&gt;3,HLOOKUP($A960,'Z-scores'!$C$2:$UD$20,14,FALSE)&lt;-3),"",'Total-corrected counts'!P960),"")</f>
        <v>4.7097056263032355</v>
      </c>
      <c r="Q960">
        <f>IFERROR(IF(OR(HLOOKUP($A960,'Z-scores'!$C$2:$UD$20,15,FALSE)&gt;3,HLOOKUP($A960,'Z-scores'!$C$2:$UD$20,15,FALSE)&lt;-3),"",'Total-corrected counts'!Q960),"")</f>
        <v>0.33153653532619298</v>
      </c>
      <c r="R960">
        <f>IFERROR(IF(OR(HLOOKUP($A960,'Z-scores'!$C$2:$UD$20,16,FALSE)&gt;3,HLOOKUP($A960,'Z-scores'!$C$2:$UD$20,16,FALSE)&lt;-3),"",'Total-corrected counts'!R960),"")</f>
        <v>4.014978031819302</v>
      </c>
      <c r="S960">
        <f>IFERROR(IF(OR(HLOOKUP($A960,'Z-scores'!$C$2:$UD$20,17,FALSE)&gt;3,HLOOKUP($A960,'Z-scores'!$C$2:$UD$20,17,FALSE)&lt;-3),"",'Total-corrected counts'!S960),"")</f>
        <v>1.8782523350585025</v>
      </c>
      <c r="T960">
        <f>IFERROR(IF(OR(HLOOKUP($A960,'Z-scores'!$C$2:$UD$20,18,FALSE)&gt;3,HLOOKUP($A960,'Z-scores'!$C$2:$UD$20,18,FALSE)&lt;-3),"",'Total-corrected counts'!T960),"")</f>
        <v>11.176918332036088</v>
      </c>
      <c r="U960">
        <f>IFERROR(IF(OR(HLOOKUP($A960,'Z-scores'!$C$2:$UD$20,19,FALSE)&gt;3,HLOOKUP($A960,'Z-scores'!$C$2:$UD$20,19,FALSE)&lt;-3),"",'Total-corrected counts'!U960),"")</f>
        <v>2.0786051214400092</v>
      </c>
      <c r="V960">
        <f t="shared" si="56"/>
        <v>1</v>
      </c>
      <c r="W960" s="10">
        <f>SUMIFS(Tabel132[Cluster],Tabel132[ID],A960)</f>
        <v>0</v>
      </c>
      <c r="X960">
        <f t="shared" si="57"/>
        <v>0.94979167969724487</v>
      </c>
      <c r="Y960">
        <f t="shared" si="58"/>
        <v>3.707229586088308</v>
      </c>
      <c r="Z960">
        <f t="shared" si="59"/>
        <v>3.7999478372232582</v>
      </c>
    </row>
    <row r="961" spans="1:26" x14ac:dyDescent="0.25">
      <c r="A961">
        <v>969</v>
      </c>
      <c r="B961" t="s">
        <v>476</v>
      </c>
      <c r="C961">
        <v>22800</v>
      </c>
      <c r="D961">
        <v>746</v>
      </c>
      <c r="E961">
        <f>IFERROR(IF(OR(HLOOKUP($A961,'Z-scores'!$C$2:$UD$20,3,FALSE)&gt;3,HLOOKUP(A961,'Z-scores'!$C$2:$UD$20,3,FALSE)&lt;-3),"",'Total-corrected counts'!E961),"")</f>
        <v>8.3883779779582337</v>
      </c>
      <c r="F961">
        <f>IFERROR(IF(OR(HLOOKUP($A961,'Z-scores'!$C$2:$UD$20,4,FALSE)&gt;3,HLOOKUP($A961,'Z-scores'!$C$2:$UD$20,4,FALSE)&lt;-3),"",'Total-corrected counts'!F961),"")</f>
        <v>16.045044246916497</v>
      </c>
      <c r="G961">
        <f>IFERROR(IF(OR(HLOOKUP($A961,'Z-scores'!$C$2:$UD$20,5,FALSE)&gt;3,HLOOKUP($A961,'Z-scores'!$C$2:$UD$20,5,FALSE)&lt;-3),"",'Total-corrected counts'!G961),"")</f>
        <v>24.869959023494001</v>
      </c>
      <c r="H961">
        <f>IFERROR(IF(OR(HLOOKUP($A961,'Z-scores'!$C$2:$UD$20,6,FALSE)&gt;3,HLOOKUP($A961,'Z-scores'!$C$2:$UD$20,6,FALSE)&lt;-3),"",'Total-corrected counts'!H961),"")</f>
        <v>9.8561986205510124</v>
      </c>
      <c r="I961">
        <f>IFERROR(IF(OR(HLOOKUP($A961,'Z-scores'!$C$2:$UD$20,7,FALSE)&gt;3,HLOOKUP($A961,'Z-scores'!$C$2:$UD$20,7,FALSE)&lt;-3),"",'Total-corrected counts'!I961),"")</f>
        <v>5.0609686644768646</v>
      </c>
      <c r="J961">
        <f>IFERROR(IF(OR(HLOOKUP($A961,'Z-scores'!$C$2:$UD$20,8,FALSE)&gt;3,HLOOKUP($A961,'Z-scores'!$C$2:$UD$20,8,FALSE)&lt;-3),"",'Total-corrected counts'!J961),"")</f>
        <v>5.5569690407300687</v>
      </c>
      <c r="K961">
        <f>IFERROR(IF(OR(HLOOKUP($A961,'Z-scores'!$C$2:$UD$20,9,FALSE)&gt;3,HLOOKUP($A961,'Z-scores'!$C$2:$UD$20,9,FALSE)&lt;-3),"",'Total-corrected counts'!K961),"")</f>
        <v>16.834829143207536</v>
      </c>
      <c r="L961">
        <f>IFERROR(IF(OR(HLOOKUP($A961,'Z-scores'!$C$2:$UD$20,10,FALSE)&gt;3,HLOOKUP($A961,'Z-scores'!$C$2:$UD$20,10,FALSE)&lt;-3),"",'Total-corrected counts'!L961),"")</f>
        <v>8.8196332090941E-3</v>
      </c>
      <c r="M961">
        <f>IFERROR(IF(OR(HLOOKUP($A961,'Z-scores'!$C$2:$UD$20,11,FALSE)&gt;3,HLOOKUP($A961,'Z-scores'!$C$2:$UD$20,11,FALSE)&lt;-3),"",'Total-corrected counts'!M961),"")</f>
        <v>1.6172834614105107</v>
      </c>
      <c r="N961">
        <f>IFERROR(IF(OR(HLOOKUP($A961,'Z-scores'!$C$2:$UD$20,12,FALSE)&gt;3,HLOOKUP($A961,'Z-scores'!$C$2:$UD$20,12,FALSE)&lt;-3),"",'Total-corrected counts'!N961),"")</f>
        <v>1.0172222135671785</v>
      </c>
      <c r="O961">
        <f>IFERROR(IF(OR(HLOOKUP($A961,'Z-scores'!$C$2:$UD$20,13,FALSE)&gt;3,HLOOKUP($A961,'Z-scores'!$C$2:$UD$20,13,FALSE)&lt;-3),"",'Total-corrected counts'!O961),"")</f>
        <v>6.1484781759312828</v>
      </c>
      <c r="P961">
        <f>IFERROR(IF(OR(HLOOKUP($A961,'Z-scores'!$C$2:$UD$20,14,FALSE)&gt;3,HLOOKUP($A961,'Z-scores'!$C$2:$UD$20,14,FALSE)&lt;-3),"",'Total-corrected counts'!P961),"")</f>
        <v>20.971438755235916</v>
      </c>
      <c r="Q961">
        <f>IFERROR(IF(OR(HLOOKUP($A961,'Z-scores'!$C$2:$UD$20,15,FALSE)&gt;3,HLOOKUP($A961,'Z-scores'!$C$2:$UD$20,15,FALSE)&lt;-3),"",'Total-corrected counts'!Q961),"")</f>
        <v>2.0867299576413321</v>
      </c>
      <c r="R961">
        <f>IFERROR(IF(OR(HLOOKUP($A961,'Z-scores'!$C$2:$UD$20,16,FALSE)&gt;3,HLOOKUP($A961,'Z-scores'!$C$2:$UD$20,16,FALSE)&lt;-3),"",'Total-corrected counts'!R961),"")</f>
        <v>2.0275238364277115</v>
      </c>
      <c r="S961">
        <f>IFERROR(IF(OR(HLOOKUP($A961,'Z-scores'!$C$2:$UD$20,17,FALSE)&gt;3,HLOOKUP($A961,'Z-scores'!$C$2:$UD$20,17,FALSE)&lt;-3),"",'Total-corrected counts'!S961),"")</f>
        <v>0.56456139550891404</v>
      </c>
      <c r="T961">
        <f>IFERROR(IF(OR(HLOOKUP($A961,'Z-scores'!$C$2:$UD$20,18,FALSE)&gt;3,HLOOKUP($A961,'Z-scores'!$C$2:$UD$20,18,FALSE)&lt;-3),"",'Total-corrected counts'!T961),"")</f>
        <v>1.8556605378322792</v>
      </c>
      <c r="U961">
        <f>IFERROR(IF(OR(HLOOKUP($A961,'Z-scores'!$C$2:$UD$20,19,FALSE)&gt;3,HLOOKUP($A961,'Z-scores'!$C$2:$UD$20,19,FALSE)&lt;-3),"",'Total-corrected counts'!U961),"")</f>
        <v>2.2738811766901144</v>
      </c>
      <c r="V961">
        <f t="shared" si="56"/>
        <v>1</v>
      </c>
      <c r="W961" s="10">
        <f>SUMIFS(Tabel132[Cluster],Tabel132[ID],A961)</f>
        <v>29</v>
      </c>
      <c r="X961">
        <f t="shared" si="57"/>
        <v>0.1757968315960359</v>
      </c>
      <c r="Y961">
        <f t="shared" si="58"/>
        <v>9.8042722013282031</v>
      </c>
      <c r="Z961">
        <f t="shared" si="59"/>
        <v>4.6181870061043409</v>
      </c>
    </row>
    <row r="962" spans="1:26" x14ac:dyDescent="0.25">
      <c r="A962">
        <v>970</v>
      </c>
      <c r="B962" t="s">
        <v>477</v>
      </c>
      <c r="C962">
        <v>94900</v>
      </c>
      <c r="D962">
        <v>938</v>
      </c>
      <c r="E962">
        <f>IFERROR(IF(OR(HLOOKUP($A962,'Z-scores'!$C$2:$UD$20,3,FALSE)&gt;3,HLOOKUP(A962,'Z-scores'!$C$2:$UD$20,3,FALSE)&lt;-3),"",'Total-corrected counts'!E962),"")</f>
        <v>6.3505867568599411E-2</v>
      </c>
      <c r="F962">
        <f>IFERROR(IF(OR(HLOOKUP($A962,'Z-scores'!$C$2:$UD$20,4,FALSE)&gt;3,HLOOKUP($A962,'Z-scores'!$C$2:$UD$20,4,FALSE)&lt;-3),"",'Total-corrected counts'!F962),"")</f>
        <v>0.19687170855112268</v>
      </c>
      <c r="G962">
        <f>IFERROR(IF(OR(HLOOKUP($A962,'Z-scores'!$C$2:$UD$20,5,FALSE)&gt;3,HLOOKUP($A962,'Z-scores'!$C$2:$UD$20,5,FALSE)&lt;-3),"",'Total-corrected counts'!G962),"")</f>
        <v>1.3296211385586103</v>
      </c>
      <c r="H962">
        <f>IFERROR(IF(OR(HLOOKUP($A962,'Z-scores'!$C$2:$UD$20,6,FALSE)&gt;3,HLOOKUP($A962,'Z-scores'!$C$2:$UD$20,6,FALSE)&lt;-3),"",'Total-corrected counts'!H962),"")</f>
        <v>2.7921242551136011E-2</v>
      </c>
      <c r="I962">
        <f>IFERROR(IF(OR(HLOOKUP($A962,'Z-scores'!$C$2:$UD$20,7,FALSE)&gt;3,HLOOKUP($A962,'Z-scores'!$C$2:$UD$20,7,FALSE)&lt;-3),"",'Total-corrected counts'!I962),"")</f>
        <v>0</v>
      </c>
      <c r="J962">
        <f>IFERROR(IF(OR(HLOOKUP($A962,'Z-scores'!$C$2:$UD$20,8,FALSE)&gt;3,HLOOKUP($A962,'Z-scores'!$C$2:$UD$20,8,FALSE)&lt;-3),"",'Total-corrected counts'!J962),"")</f>
        <v>0.76919890892093223</v>
      </c>
      <c r="K962">
        <f>IFERROR(IF(OR(HLOOKUP($A962,'Z-scores'!$C$2:$UD$20,9,FALSE)&gt;3,HLOOKUP($A962,'Z-scores'!$C$2:$UD$20,9,FALSE)&lt;-3),"",'Total-corrected counts'!K962),"")</f>
        <v>0</v>
      </c>
      <c r="L962">
        <f>IFERROR(IF(OR(HLOOKUP($A962,'Z-scores'!$C$2:$UD$20,10,FALSE)&gt;3,HLOOKUP($A962,'Z-scores'!$C$2:$UD$20,10,FALSE)&lt;-3),"",'Total-corrected counts'!L962),"")</f>
        <v>0</v>
      </c>
      <c r="M962">
        <f>IFERROR(IF(OR(HLOOKUP($A962,'Z-scores'!$C$2:$UD$20,11,FALSE)&gt;3,HLOOKUP($A962,'Z-scores'!$C$2:$UD$20,11,FALSE)&lt;-3),"",'Total-corrected counts'!M962),"")</f>
        <v>0</v>
      </c>
      <c r="N962">
        <f>IFERROR(IF(OR(HLOOKUP($A962,'Z-scores'!$C$2:$UD$20,12,FALSE)&gt;3,HLOOKUP($A962,'Z-scores'!$C$2:$UD$20,12,FALSE)&lt;-3),"",'Total-corrected counts'!N962),"")</f>
        <v>0.41238738387858581</v>
      </c>
      <c r="O962">
        <f>IFERROR(IF(OR(HLOOKUP($A962,'Z-scores'!$C$2:$UD$20,13,FALSE)&gt;3,HLOOKUP($A962,'Z-scores'!$C$2:$UD$20,13,FALSE)&lt;-3),"",'Total-corrected counts'!O962),"")</f>
        <v>6.7306821849275125E-3</v>
      </c>
      <c r="P962">
        <f>IFERROR(IF(OR(HLOOKUP($A962,'Z-scores'!$C$2:$UD$20,14,FALSE)&gt;3,HLOOKUP($A962,'Z-scores'!$C$2:$UD$20,14,FALSE)&lt;-3),"",'Total-corrected counts'!P962),"")</f>
        <v>0</v>
      </c>
      <c r="Q962" t="str">
        <f>IFERROR(IF(OR(HLOOKUP($A962,'Z-scores'!$C$2:$UD$20,15,FALSE)&gt;3,HLOOKUP($A962,'Z-scores'!$C$2:$UD$20,15,FALSE)&lt;-3),"",'Total-corrected counts'!Q962),"")</f>
        <v/>
      </c>
      <c r="R962">
        <f>IFERROR(IF(OR(HLOOKUP($A962,'Z-scores'!$C$2:$UD$20,16,FALSE)&gt;3,HLOOKUP($A962,'Z-scores'!$C$2:$UD$20,16,FALSE)&lt;-3),"",'Total-corrected counts'!R962),"")</f>
        <v>0.83745549765492422</v>
      </c>
      <c r="S962">
        <f>IFERROR(IF(OR(HLOOKUP($A962,'Z-scores'!$C$2:$UD$20,17,FALSE)&gt;3,HLOOKUP($A962,'Z-scores'!$C$2:$UD$20,17,FALSE)&lt;-3),"",'Total-corrected counts'!S962),"")</f>
        <v>0</v>
      </c>
      <c r="T962">
        <f>IFERROR(IF(OR(HLOOKUP($A962,'Z-scores'!$C$2:$UD$20,18,FALSE)&gt;3,HLOOKUP($A962,'Z-scores'!$C$2:$UD$20,18,FALSE)&lt;-3),"",'Total-corrected counts'!T962),"")</f>
        <v>0.54982534454289755</v>
      </c>
      <c r="U962">
        <f>IFERROR(IF(OR(HLOOKUP($A962,'Z-scores'!$C$2:$UD$20,19,FALSE)&gt;3,HLOOKUP($A962,'Z-scores'!$C$2:$UD$20,19,FALSE)&lt;-3),"",'Total-corrected counts'!U962),"")</f>
        <v>0.79412262468376127</v>
      </c>
      <c r="V962">
        <f t="shared" si="56"/>
        <v>1</v>
      </c>
      <c r="W962" s="10">
        <f>SUMIFS(Tabel132[Cluster],Tabel132[ID],A962)</f>
        <v>96</v>
      </c>
      <c r="X962">
        <f t="shared" si="57"/>
        <v>0.63273108546265366</v>
      </c>
      <c r="Y962">
        <f t="shared" si="58"/>
        <v>0.26523542957226676</v>
      </c>
      <c r="Z962">
        <f t="shared" si="59"/>
        <v>0.37150307613501382</v>
      </c>
    </row>
    <row r="963" spans="1:26" x14ac:dyDescent="0.25">
      <c r="A963">
        <v>971</v>
      </c>
      <c r="B963" t="s">
        <v>1088</v>
      </c>
      <c r="C963">
        <v>106600</v>
      </c>
      <c r="D963">
        <v>776</v>
      </c>
      <c r="E963" t="str">
        <f>IFERROR(IF(OR(HLOOKUP($A963,'Z-scores'!$C$2:$UD$20,3,FALSE)&gt;3,HLOOKUP(A963,'Z-scores'!$C$2:$UD$20,3,FALSE)&lt;-3),"",'Total-corrected counts'!E963),"")</f>
        <v/>
      </c>
      <c r="F963" t="str">
        <f>IFERROR(IF(OR(HLOOKUP($A963,'Z-scores'!$C$2:$UD$20,4,FALSE)&gt;3,HLOOKUP($A963,'Z-scores'!$C$2:$UD$20,4,FALSE)&lt;-3),"",'Total-corrected counts'!F963),"")</f>
        <v/>
      </c>
      <c r="G963" t="str">
        <f>IFERROR(IF(OR(HLOOKUP($A963,'Z-scores'!$C$2:$UD$20,5,FALSE)&gt;3,HLOOKUP($A963,'Z-scores'!$C$2:$UD$20,5,FALSE)&lt;-3),"",'Total-corrected counts'!G963),"")</f>
        <v/>
      </c>
      <c r="H963" t="str">
        <f>IFERROR(IF(OR(HLOOKUP($A963,'Z-scores'!$C$2:$UD$20,6,FALSE)&gt;3,HLOOKUP($A963,'Z-scores'!$C$2:$UD$20,6,FALSE)&lt;-3),"",'Total-corrected counts'!H963),"")</f>
        <v/>
      </c>
      <c r="I963" t="str">
        <f>IFERROR(IF(OR(HLOOKUP($A963,'Z-scores'!$C$2:$UD$20,7,FALSE)&gt;3,HLOOKUP($A963,'Z-scores'!$C$2:$UD$20,7,FALSE)&lt;-3),"",'Total-corrected counts'!I963),"")</f>
        <v/>
      </c>
      <c r="J963" t="str">
        <f>IFERROR(IF(OR(HLOOKUP($A963,'Z-scores'!$C$2:$UD$20,8,FALSE)&gt;3,HLOOKUP($A963,'Z-scores'!$C$2:$UD$20,8,FALSE)&lt;-3),"",'Total-corrected counts'!J963),"")</f>
        <v/>
      </c>
      <c r="K963" t="str">
        <f>IFERROR(IF(OR(HLOOKUP($A963,'Z-scores'!$C$2:$UD$20,9,FALSE)&gt;3,HLOOKUP($A963,'Z-scores'!$C$2:$UD$20,9,FALSE)&lt;-3),"",'Total-corrected counts'!K963),"")</f>
        <v/>
      </c>
      <c r="L963" t="str">
        <f>IFERROR(IF(OR(HLOOKUP($A963,'Z-scores'!$C$2:$UD$20,10,FALSE)&gt;3,HLOOKUP($A963,'Z-scores'!$C$2:$UD$20,10,FALSE)&lt;-3),"",'Total-corrected counts'!L963),"")</f>
        <v/>
      </c>
      <c r="M963" t="str">
        <f>IFERROR(IF(OR(HLOOKUP($A963,'Z-scores'!$C$2:$UD$20,11,FALSE)&gt;3,HLOOKUP($A963,'Z-scores'!$C$2:$UD$20,11,FALSE)&lt;-3),"",'Total-corrected counts'!M963),"")</f>
        <v/>
      </c>
      <c r="N963" t="str">
        <f>IFERROR(IF(OR(HLOOKUP($A963,'Z-scores'!$C$2:$UD$20,12,FALSE)&gt;3,HLOOKUP($A963,'Z-scores'!$C$2:$UD$20,12,FALSE)&lt;-3),"",'Total-corrected counts'!N963),"")</f>
        <v/>
      </c>
      <c r="O963" t="str">
        <f>IFERROR(IF(OR(HLOOKUP($A963,'Z-scores'!$C$2:$UD$20,13,FALSE)&gt;3,HLOOKUP($A963,'Z-scores'!$C$2:$UD$20,13,FALSE)&lt;-3),"",'Total-corrected counts'!O963),"")</f>
        <v/>
      </c>
      <c r="P963" t="str">
        <f>IFERROR(IF(OR(HLOOKUP($A963,'Z-scores'!$C$2:$UD$20,14,FALSE)&gt;3,HLOOKUP($A963,'Z-scores'!$C$2:$UD$20,14,FALSE)&lt;-3),"",'Total-corrected counts'!P963),"")</f>
        <v/>
      </c>
      <c r="Q963" t="str">
        <f>IFERROR(IF(OR(HLOOKUP($A963,'Z-scores'!$C$2:$UD$20,15,FALSE)&gt;3,HLOOKUP($A963,'Z-scores'!$C$2:$UD$20,15,FALSE)&lt;-3),"",'Total-corrected counts'!Q963),"")</f>
        <v/>
      </c>
      <c r="R963" t="str">
        <f>IFERROR(IF(OR(HLOOKUP($A963,'Z-scores'!$C$2:$UD$20,16,FALSE)&gt;3,HLOOKUP($A963,'Z-scores'!$C$2:$UD$20,16,FALSE)&lt;-3),"",'Total-corrected counts'!R963),"")</f>
        <v/>
      </c>
      <c r="S963" t="str">
        <f>IFERROR(IF(OR(HLOOKUP($A963,'Z-scores'!$C$2:$UD$20,17,FALSE)&gt;3,HLOOKUP($A963,'Z-scores'!$C$2:$UD$20,17,FALSE)&lt;-3),"",'Total-corrected counts'!S963),"")</f>
        <v/>
      </c>
      <c r="T963" t="str">
        <f>IFERROR(IF(OR(HLOOKUP($A963,'Z-scores'!$C$2:$UD$20,18,FALSE)&gt;3,HLOOKUP($A963,'Z-scores'!$C$2:$UD$20,18,FALSE)&lt;-3),"",'Total-corrected counts'!T963),"")</f>
        <v/>
      </c>
      <c r="U963" t="str">
        <f>IFERROR(IF(OR(HLOOKUP($A963,'Z-scores'!$C$2:$UD$20,19,FALSE)&gt;3,HLOOKUP($A963,'Z-scores'!$C$2:$UD$20,19,FALSE)&lt;-3),"",'Total-corrected counts'!U963),"")</f>
        <v/>
      </c>
      <c r="V963">
        <f t="shared" si="56"/>
        <v>1</v>
      </c>
      <c r="W963" s="10">
        <f>SUMIFS(Tabel132[Cluster],Tabel132[ID],A963)</f>
        <v>0</v>
      </c>
      <c r="X963" t="str">
        <f t="shared" si="57"/>
        <v/>
      </c>
      <c r="Y963" t="str">
        <f t="shared" si="58"/>
        <v/>
      </c>
      <c r="Z963" t="str">
        <f t="shared" si="59"/>
        <v/>
      </c>
    </row>
    <row r="964" spans="1:26" x14ac:dyDescent="0.25">
      <c r="A964">
        <v>972</v>
      </c>
      <c r="B964" t="s">
        <v>478</v>
      </c>
      <c r="C964">
        <v>20100</v>
      </c>
      <c r="D964">
        <v>315</v>
      </c>
      <c r="E964" t="str">
        <f>IFERROR(IF(OR(HLOOKUP($A964,'Z-scores'!$C$2:$UD$20,3,FALSE)&gt;3,HLOOKUP(A964,'Z-scores'!$C$2:$UD$20,3,FALSE)&lt;-3),"",'Total-corrected counts'!E964),"")</f>
        <v/>
      </c>
      <c r="F964" t="str">
        <f>IFERROR(IF(OR(HLOOKUP($A964,'Z-scores'!$C$2:$UD$20,4,FALSE)&gt;3,HLOOKUP($A964,'Z-scores'!$C$2:$UD$20,4,FALSE)&lt;-3),"",'Total-corrected counts'!F964),"")</f>
        <v/>
      </c>
      <c r="G964" t="str">
        <f>IFERROR(IF(OR(HLOOKUP($A964,'Z-scores'!$C$2:$UD$20,5,FALSE)&gt;3,HLOOKUP($A964,'Z-scores'!$C$2:$UD$20,5,FALSE)&lt;-3),"",'Total-corrected counts'!G964),"")</f>
        <v/>
      </c>
      <c r="H964" t="str">
        <f>IFERROR(IF(OR(HLOOKUP($A964,'Z-scores'!$C$2:$UD$20,6,FALSE)&gt;3,HLOOKUP($A964,'Z-scores'!$C$2:$UD$20,6,FALSE)&lt;-3),"",'Total-corrected counts'!H964),"")</f>
        <v/>
      </c>
      <c r="I964" t="str">
        <f>IFERROR(IF(OR(HLOOKUP($A964,'Z-scores'!$C$2:$UD$20,7,FALSE)&gt;3,HLOOKUP($A964,'Z-scores'!$C$2:$UD$20,7,FALSE)&lt;-3),"",'Total-corrected counts'!I964),"")</f>
        <v/>
      </c>
      <c r="J964" t="str">
        <f>IFERROR(IF(OR(HLOOKUP($A964,'Z-scores'!$C$2:$UD$20,8,FALSE)&gt;3,HLOOKUP($A964,'Z-scores'!$C$2:$UD$20,8,FALSE)&lt;-3),"",'Total-corrected counts'!J964),"")</f>
        <v/>
      </c>
      <c r="K964" t="str">
        <f>IFERROR(IF(OR(HLOOKUP($A964,'Z-scores'!$C$2:$UD$20,9,FALSE)&gt;3,HLOOKUP($A964,'Z-scores'!$C$2:$UD$20,9,FALSE)&lt;-3),"",'Total-corrected counts'!K964),"")</f>
        <v/>
      </c>
      <c r="L964" t="str">
        <f>IFERROR(IF(OR(HLOOKUP($A964,'Z-scores'!$C$2:$UD$20,10,FALSE)&gt;3,HLOOKUP($A964,'Z-scores'!$C$2:$UD$20,10,FALSE)&lt;-3),"",'Total-corrected counts'!L964),"")</f>
        <v/>
      </c>
      <c r="M964" t="str">
        <f>IFERROR(IF(OR(HLOOKUP($A964,'Z-scores'!$C$2:$UD$20,11,FALSE)&gt;3,HLOOKUP($A964,'Z-scores'!$C$2:$UD$20,11,FALSE)&lt;-3),"",'Total-corrected counts'!M964),"")</f>
        <v/>
      </c>
      <c r="N964" t="str">
        <f>IFERROR(IF(OR(HLOOKUP($A964,'Z-scores'!$C$2:$UD$20,12,FALSE)&gt;3,HLOOKUP($A964,'Z-scores'!$C$2:$UD$20,12,FALSE)&lt;-3),"",'Total-corrected counts'!N964),"")</f>
        <v/>
      </c>
      <c r="O964" t="str">
        <f>IFERROR(IF(OR(HLOOKUP($A964,'Z-scores'!$C$2:$UD$20,13,FALSE)&gt;3,HLOOKUP($A964,'Z-scores'!$C$2:$UD$20,13,FALSE)&lt;-3),"",'Total-corrected counts'!O964),"")</f>
        <v/>
      </c>
      <c r="P964" t="str">
        <f>IFERROR(IF(OR(HLOOKUP($A964,'Z-scores'!$C$2:$UD$20,14,FALSE)&gt;3,HLOOKUP($A964,'Z-scores'!$C$2:$UD$20,14,FALSE)&lt;-3),"",'Total-corrected counts'!P964),"")</f>
        <v/>
      </c>
      <c r="Q964" t="str">
        <f>IFERROR(IF(OR(HLOOKUP($A964,'Z-scores'!$C$2:$UD$20,15,FALSE)&gt;3,HLOOKUP($A964,'Z-scores'!$C$2:$UD$20,15,FALSE)&lt;-3),"",'Total-corrected counts'!Q964),"")</f>
        <v/>
      </c>
      <c r="R964" t="str">
        <f>IFERROR(IF(OR(HLOOKUP($A964,'Z-scores'!$C$2:$UD$20,16,FALSE)&gt;3,HLOOKUP($A964,'Z-scores'!$C$2:$UD$20,16,FALSE)&lt;-3),"",'Total-corrected counts'!R964),"")</f>
        <v/>
      </c>
      <c r="S964" t="str">
        <f>IFERROR(IF(OR(HLOOKUP($A964,'Z-scores'!$C$2:$UD$20,17,FALSE)&gt;3,HLOOKUP($A964,'Z-scores'!$C$2:$UD$20,17,FALSE)&lt;-3),"",'Total-corrected counts'!S964),"")</f>
        <v/>
      </c>
      <c r="T964" t="str">
        <f>IFERROR(IF(OR(HLOOKUP($A964,'Z-scores'!$C$2:$UD$20,18,FALSE)&gt;3,HLOOKUP($A964,'Z-scores'!$C$2:$UD$20,18,FALSE)&lt;-3),"",'Total-corrected counts'!T964),"")</f>
        <v/>
      </c>
      <c r="U964" t="str">
        <f>IFERROR(IF(OR(HLOOKUP($A964,'Z-scores'!$C$2:$UD$20,19,FALSE)&gt;3,HLOOKUP($A964,'Z-scores'!$C$2:$UD$20,19,FALSE)&lt;-3),"",'Total-corrected counts'!U964),"")</f>
        <v/>
      </c>
      <c r="V964">
        <f t="shared" ref="V964:V1027" si="60">IFERROR(IF(AND(Y964=0,Z964=0),0,1),0)</f>
        <v>1</v>
      </c>
      <c r="W964" s="10">
        <f>SUMIFS(Tabel132[Cluster],Tabel132[ID],A964)</f>
        <v>25</v>
      </c>
      <c r="X964" t="str">
        <f t="shared" ref="X964:X1027" si="61">IFERROR(_xlfn.T.TEST(E964:M964,N964:U964,2,2),"")</f>
        <v/>
      </c>
      <c r="Y964" t="str">
        <f t="shared" ref="Y964:Y1027" si="62">IFERROR(AVERAGE(E964:M964),"")</f>
        <v/>
      </c>
      <c r="Z964" t="str">
        <f t="shared" ref="Z964:Z1027" si="63">IFERROR(AVERAGE(N964:U964),"")</f>
        <v/>
      </c>
    </row>
    <row r="965" spans="1:26" x14ac:dyDescent="0.25">
      <c r="A965">
        <v>973</v>
      </c>
      <c r="B965" t="s">
        <v>479</v>
      </c>
      <c r="C965">
        <v>15700</v>
      </c>
      <c r="D965">
        <v>409</v>
      </c>
      <c r="E965">
        <f>IFERROR(IF(OR(HLOOKUP($A965,'Z-scores'!$C$2:$UD$20,3,FALSE)&gt;3,HLOOKUP(A965,'Z-scores'!$C$2:$UD$20,3,FALSE)&lt;-3),"",'Total-corrected counts'!E965),"")</f>
        <v>2.7606374195997039</v>
      </c>
      <c r="F965">
        <f>IFERROR(IF(OR(HLOOKUP($A965,'Z-scores'!$C$2:$UD$20,4,FALSE)&gt;3,HLOOKUP($A965,'Z-scores'!$C$2:$UD$20,4,FALSE)&lt;-3),"",'Total-corrected counts'!F965),"")</f>
        <v>7.7600265120567515</v>
      </c>
      <c r="G965">
        <f>IFERROR(IF(OR(HLOOKUP($A965,'Z-scores'!$C$2:$UD$20,5,FALSE)&gt;3,HLOOKUP($A965,'Z-scores'!$C$2:$UD$20,5,FALSE)&lt;-3),"",'Total-corrected counts'!G965),"")</f>
        <v>26.965119605465148</v>
      </c>
      <c r="H965">
        <f>IFERROR(IF(OR(HLOOKUP($A965,'Z-scores'!$C$2:$UD$20,6,FALSE)&gt;3,HLOOKUP($A965,'Z-scores'!$C$2:$UD$20,6,FALSE)&lt;-3),"",'Total-corrected counts'!H965),"")</f>
        <v>13.904778790465734</v>
      </c>
      <c r="I965">
        <f>IFERROR(IF(OR(HLOOKUP($A965,'Z-scores'!$C$2:$UD$20,7,FALSE)&gt;3,HLOOKUP($A965,'Z-scores'!$C$2:$UD$20,7,FALSE)&lt;-3),"",'Total-corrected counts'!I965),"")</f>
        <v>4.0019825205717297</v>
      </c>
      <c r="J965">
        <f>IFERROR(IF(OR(HLOOKUP($A965,'Z-scores'!$C$2:$UD$20,8,FALSE)&gt;3,HLOOKUP($A965,'Z-scores'!$C$2:$UD$20,8,FALSE)&lt;-3),"",'Total-corrected counts'!J965),"")</f>
        <v>6.2620680405742561</v>
      </c>
      <c r="K965">
        <f>IFERROR(IF(OR(HLOOKUP($A965,'Z-scores'!$C$2:$UD$20,9,FALSE)&gt;3,HLOOKUP($A965,'Z-scores'!$C$2:$UD$20,9,FALSE)&lt;-3),"",'Total-corrected counts'!K965),"")</f>
        <v>36.340933162383635</v>
      </c>
      <c r="L965">
        <f>IFERROR(IF(OR(HLOOKUP($A965,'Z-scores'!$C$2:$UD$20,10,FALSE)&gt;3,HLOOKUP($A965,'Z-scores'!$C$2:$UD$20,10,FALSE)&lt;-3),"",'Total-corrected counts'!L965),"")</f>
        <v>4.8728473480244903</v>
      </c>
      <c r="M965">
        <f>IFERROR(IF(OR(HLOOKUP($A965,'Z-scores'!$C$2:$UD$20,11,FALSE)&gt;3,HLOOKUP($A965,'Z-scores'!$C$2:$UD$20,11,FALSE)&lt;-3),"",'Total-corrected counts'!M965),"")</f>
        <v>6.4184497485608025</v>
      </c>
      <c r="N965">
        <f>IFERROR(IF(OR(HLOOKUP($A965,'Z-scores'!$C$2:$UD$20,12,FALSE)&gt;3,HLOOKUP($A965,'Z-scores'!$C$2:$UD$20,12,FALSE)&lt;-3),"",'Total-corrected counts'!N965),"")</f>
        <v>13.379679565838561</v>
      </c>
      <c r="O965">
        <f>IFERROR(IF(OR(HLOOKUP($A965,'Z-scores'!$C$2:$UD$20,13,FALSE)&gt;3,HLOOKUP($A965,'Z-scores'!$C$2:$UD$20,13,FALSE)&lt;-3),"",'Total-corrected counts'!O965),"")</f>
        <v>22.30884610194224</v>
      </c>
      <c r="P965">
        <f>IFERROR(IF(OR(HLOOKUP($A965,'Z-scores'!$C$2:$UD$20,14,FALSE)&gt;3,HLOOKUP($A965,'Z-scores'!$C$2:$UD$20,14,FALSE)&lt;-3),"",'Total-corrected counts'!P965),"")</f>
        <v>30.792585333498014</v>
      </c>
      <c r="Q965">
        <f>IFERROR(IF(OR(HLOOKUP($A965,'Z-scores'!$C$2:$UD$20,15,FALSE)&gt;3,HLOOKUP($A965,'Z-scores'!$C$2:$UD$20,15,FALSE)&lt;-3),"",'Total-corrected counts'!Q965),"")</f>
        <v>47.107441240024649</v>
      </c>
      <c r="R965">
        <f>IFERROR(IF(OR(HLOOKUP($A965,'Z-scores'!$C$2:$UD$20,16,FALSE)&gt;3,HLOOKUP($A965,'Z-scores'!$C$2:$UD$20,16,FALSE)&lt;-3),"",'Total-corrected counts'!R965),"")</f>
        <v>20.183078189894037</v>
      </c>
      <c r="S965">
        <f>IFERROR(IF(OR(HLOOKUP($A965,'Z-scores'!$C$2:$UD$20,17,FALSE)&gt;3,HLOOKUP($A965,'Z-scores'!$C$2:$UD$20,17,FALSE)&lt;-3),"",'Total-corrected counts'!S965),"")</f>
        <v>34.57938547492099</v>
      </c>
      <c r="T965">
        <f>IFERROR(IF(OR(HLOOKUP($A965,'Z-scores'!$C$2:$UD$20,18,FALSE)&gt;3,HLOOKUP($A965,'Z-scores'!$C$2:$UD$20,18,FALSE)&lt;-3),"",'Total-corrected counts'!T965),"")</f>
        <v>12.439798420283056</v>
      </c>
      <c r="U965">
        <f>IFERROR(IF(OR(HLOOKUP($A965,'Z-scores'!$C$2:$UD$20,19,FALSE)&gt;3,HLOOKUP($A965,'Z-scores'!$C$2:$UD$20,19,FALSE)&lt;-3),"",'Total-corrected counts'!U965),"")</f>
        <v>8.0974470910376972</v>
      </c>
      <c r="V965">
        <f t="shared" si="60"/>
        <v>1</v>
      </c>
      <c r="W965" s="10">
        <f>SUMIFS(Tabel132[Cluster],Tabel132[ID],A965)</f>
        <v>19</v>
      </c>
      <c r="X965">
        <f t="shared" si="61"/>
        <v>7.6554272471127671E-2</v>
      </c>
      <c r="Y965">
        <f t="shared" si="62"/>
        <v>12.142982571966918</v>
      </c>
      <c r="Z965">
        <f t="shared" si="63"/>
        <v>23.61103267717991</v>
      </c>
    </row>
    <row r="966" spans="1:26" x14ac:dyDescent="0.25">
      <c r="A966">
        <v>974</v>
      </c>
      <c r="B966" t="s">
        <v>480</v>
      </c>
      <c r="C966">
        <v>6000</v>
      </c>
      <c r="D966">
        <v>345</v>
      </c>
      <c r="E966" t="str">
        <f>IFERROR(IF(OR(HLOOKUP($A966,'Z-scores'!$C$2:$UD$20,3,FALSE)&gt;3,HLOOKUP(A966,'Z-scores'!$C$2:$UD$20,3,FALSE)&lt;-3),"",'Total-corrected counts'!E966),"")</f>
        <v/>
      </c>
      <c r="F966">
        <f>IFERROR(IF(OR(HLOOKUP($A966,'Z-scores'!$C$2:$UD$20,4,FALSE)&gt;3,HLOOKUP($A966,'Z-scores'!$C$2:$UD$20,4,FALSE)&lt;-3),"",'Total-corrected counts'!F966),"")</f>
        <v>33.57482929582271</v>
      </c>
      <c r="G966">
        <f>IFERROR(IF(OR(HLOOKUP($A966,'Z-scores'!$C$2:$UD$20,5,FALSE)&gt;3,HLOOKUP($A966,'Z-scores'!$C$2:$UD$20,5,FALSE)&lt;-3),"",'Total-corrected counts'!G966),"")</f>
        <v>1.7728281847448135</v>
      </c>
      <c r="H966">
        <f>IFERROR(IF(OR(HLOOKUP($A966,'Z-scores'!$C$2:$UD$20,6,FALSE)&gt;3,HLOOKUP($A966,'Z-scores'!$C$2:$UD$20,6,FALSE)&lt;-3),"",'Total-corrected counts'!H966),"")</f>
        <v>40.813876299123059</v>
      </c>
      <c r="I966">
        <f>IFERROR(IF(OR(HLOOKUP($A966,'Z-scores'!$C$2:$UD$20,7,FALSE)&gt;3,HLOOKUP($A966,'Z-scores'!$C$2:$UD$20,7,FALSE)&lt;-3),"",'Total-corrected counts'!I966),"")</f>
        <v>2.4689153703834821</v>
      </c>
      <c r="J966">
        <f>IFERROR(IF(OR(HLOOKUP($A966,'Z-scores'!$C$2:$UD$20,8,FALSE)&gt;3,HLOOKUP($A966,'Z-scores'!$C$2:$UD$20,8,FALSE)&lt;-3),"",'Total-corrected counts'!J966),"")</f>
        <v>61.767658538798194</v>
      </c>
      <c r="K966">
        <f>IFERROR(IF(OR(HLOOKUP($A966,'Z-scores'!$C$2:$UD$20,9,FALSE)&gt;3,HLOOKUP($A966,'Z-scores'!$C$2:$UD$20,9,FALSE)&lt;-3),"",'Total-corrected counts'!K966),"")</f>
        <v>51.52572607168738</v>
      </c>
      <c r="L966">
        <f>IFERROR(IF(OR(HLOOKUP($A966,'Z-scores'!$C$2:$UD$20,10,FALSE)&gt;3,HLOOKUP($A966,'Z-scores'!$C$2:$UD$20,10,FALSE)&lt;-3),"",'Total-corrected counts'!L966),"")</f>
        <v>107.54660735169347</v>
      </c>
      <c r="M966">
        <f>IFERROR(IF(OR(HLOOKUP($A966,'Z-scores'!$C$2:$UD$20,11,FALSE)&gt;3,HLOOKUP($A966,'Z-scores'!$C$2:$UD$20,11,FALSE)&lt;-3),"",'Total-corrected counts'!M966),"")</f>
        <v>71.409285142279472</v>
      </c>
      <c r="N966">
        <f>IFERROR(IF(OR(HLOOKUP($A966,'Z-scores'!$C$2:$UD$20,12,FALSE)&gt;3,HLOOKUP($A966,'Z-scores'!$C$2:$UD$20,12,FALSE)&lt;-3),"",'Total-corrected counts'!N966),"")</f>
        <v>136.17947832079523</v>
      </c>
      <c r="O966">
        <f>IFERROR(IF(OR(HLOOKUP($A966,'Z-scores'!$C$2:$UD$20,13,FALSE)&gt;3,HLOOKUP($A966,'Z-scores'!$C$2:$UD$20,13,FALSE)&lt;-3),"",'Total-corrected counts'!O966),"")</f>
        <v>45.613833167253745</v>
      </c>
      <c r="P966">
        <f>IFERROR(IF(OR(HLOOKUP($A966,'Z-scores'!$C$2:$UD$20,14,FALSE)&gt;3,HLOOKUP($A966,'Z-scores'!$C$2:$UD$20,14,FALSE)&lt;-3),"",'Total-corrected counts'!P966),"")</f>
        <v>57.251557685987429</v>
      </c>
      <c r="Q966">
        <f>IFERROR(IF(OR(HLOOKUP($A966,'Z-scores'!$C$2:$UD$20,15,FALSE)&gt;3,HLOOKUP($A966,'Z-scores'!$C$2:$UD$20,15,FALSE)&lt;-3),"",'Total-corrected counts'!Q966),"")</f>
        <v>4.6025071962930317</v>
      </c>
      <c r="R966">
        <f>IFERROR(IF(OR(HLOOKUP($A966,'Z-scores'!$C$2:$UD$20,16,FALSE)&gt;3,HLOOKUP($A966,'Z-scores'!$C$2:$UD$20,16,FALSE)&lt;-3),"",'Total-corrected counts'!R966),"")</f>
        <v>42.710230380401143</v>
      </c>
      <c r="S966">
        <f>IFERROR(IF(OR(HLOOKUP($A966,'Z-scores'!$C$2:$UD$20,17,FALSE)&gt;3,HLOOKUP($A966,'Z-scores'!$C$2:$UD$20,17,FALSE)&lt;-3),"",'Total-corrected counts'!S966),"")</f>
        <v>13.951180639018357</v>
      </c>
      <c r="T966">
        <f>IFERROR(IF(OR(HLOOKUP($A966,'Z-scores'!$C$2:$UD$20,18,FALSE)&gt;3,HLOOKUP($A966,'Z-scores'!$C$2:$UD$20,18,FALSE)&lt;-3),"",'Total-corrected counts'!T966),"")</f>
        <v>30.480942538096883</v>
      </c>
      <c r="U966">
        <f>IFERROR(IF(OR(HLOOKUP($A966,'Z-scores'!$C$2:$UD$20,19,FALSE)&gt;3,HLOOKUP($A966,'Z-scores'!$C$2:$UD$20,19,FALSE)&lt;-3),"",'Total-corrected counts'!U966),"")</f>
        <v>73.614733361395224</v>
      </c>
      <c r="V966">
        <f t="shared" si="60"/>
        <v>1</v>
      </c>
      <c r="W966" s="10">
        <f>SUMIFS(Tabel132[Cluster],Tabel132[ID],A966)</f>
        <v>8</v>
      </c>
      <c r="X966">
        <f t="shared" si="61"/>
        <v>0.83016842878504138</v>
      </c>
      <c r="Y966">
        <f t="shared" si="62"/>
        <v>46.359965781816577</v>
      </c>
      <c r="Z966">
        <f t="shared" si="63"/>
        <v>50.550557911155124</v>
      </c>
    </row>
    <row r="967" spans="1:26" x14ac:dyDescent="0.25">
      <c r="A967">
        <v>975</v>
      </c>
      <c r="B967" t="s">
        <v>1089</v>
      </c>
      <c r="C967">
        <v>82900</v>
      </c>
      <c r="D967">
        <v>323</v>
      </c>
      <c r="E967" t="str">
        <f>IFERROR(IF(OR(HLOOKUP($A967,'Z-scores'!$C$2:$UD$20,3,FALSE)&gt;3,HLOOKUP(A967,'Z-scores'!$C$2:$UD$20,3,FALSE)&lt;-3),"",'Total-corrected counts'!E967),"")</f>
        <v/>
      </c>
      <c r="F967" t="str">
        <f>IFERROR(IF(OR(HLOOKUP($A967,'Z-scores'!$C$2:$UD$20,4,FALSE)&gt;3,HLOOKUP($A967,'Z-scores'!$C$2:$UD$20,4,FALSE)&lt;-3),"",'Total-corrected counts'!F967),"")</f>
        <v/>
      </c>
      <c r="G967" t="str">
        <f>IFERROR(IF(OR(HLOOKUP($A967,'Z-scores'!$C$2:$UD$20,5,FALSE)&gt;3,HLOOKUP($A967,'Z-scores'!$C$2:$UD$20,5,FALSE)&lt;-3),"",'Total-corrected counts'!G967),"")</f>
        <v/>
      </c>
      <c r="H967" t="str">
        <f>IFERROR(IF(OR(HLOOKUP($A967,'Z-scores'!$C$2:$UD$20,6,FALSE)&gt;3,HLOOKUP($A967,'Z-scores'!$C$2:$UD$20,6,FALSE)&lt;-3),"",'Total-corrected counts'!H967),"")</f>
        <v/>
      </c>
      <c r="I967" t="str">
        <f>IFERROR(IF(OR(HLOOKUP($A967,'Z-scores'!$C$2:$UD$20,7,FALSE)&gt;3,HLOOKUP($A967,'Z-scores'!$C$2:$UD$20,7,FALSE)&lt;-3),"",'Total-corrected counts'!I967),"")</f>
        <v/>
      </c>
      <c r="J967" t="str">
        <f>IFERROR(IF(OR(HLOOKUP($A967,'Z-scores'!$C$2:$UD$20,8,FALSE)&gt;3,HLOOKUP($A967,'Z-scores'!$C$2:$UD$20,8,FALSE)&lt;-3),"",'Total-corrected counts'!J967),"")</f>
        <v/>
      </c>
      <c r="K967" t="str">
        <f>IFERROR(IF(OR(HLOOKUP($A967,'Z-scores'!$C$2:$UD$20,9,FALSE)&gt;3,HLOOKUP($A967,'Z-scores'!$C$2:$UD$20,9,FALSE)&lt;-3),"",'Total-corrected counts'!K967),"")</f>
        <v/>
      </c>
      <c r="L967" t="str">
        <f>IFERROR(IF(OR(HLOOKUP($A967,'Z-scores'!$C$2:$UD$20,10,FALSE)&gt;3,HLOOKUP($A967,'Z-scores'!$C$2:$UD$20,10,FALSE)&lt;-3),"",'Total-corrected counts'!L967),"")</f>
        <v/>
      </c>
      <c r="M967" t="str">
        <f>IFERROR(IF(OR(HLOOKUP($A967,'Z-scores'!$C$2:$UD$20,11,FALSE)&gt;3,HLOOKUP($A967,'Z-scores'!$C$2:$UD$20,11,FALSE)&lt;-3),"",'Total-corrected counts'!M967),"")</f>
        <v/>
      </c>
      <c r="N967" t="str">
        <f>IFERROR(IF(OR(HLOOKUP($A967,'Z-scores'!$C$2:$UD$20,12,FALSE)&gt;3,HLOOKUP($A967,'Z-scores'!$C$2:$UD$20,12,FALSE)&lt;-3),"",'Total-corrected counts'!N967),"")</f>
        <v/>
      </c>
      <c r="O967" t="str">
        <f>IFERROR(IF(OR(HLOOKUP($A967,'Z-scores'!$C$2:$UD$20,13,FALSE)&gt;3,HLOOKUP($A967,'Z-scores'!$C$2:$UD$20,13,FALSE)&lt;-3),"",'Total-corrected counts'!O967),"")</f>
        <v/>
      </c>
      <c r="P967" t="str">
        <f>IFERROR(IF(OR(HLOOKUP($A967,'Z-scores'!$C$2:$UD$20,14,FALSE)&gt;3,HLOOKUP($A967,'Z-scores'!$C$2:$UD$20,14,FALSE)&lt;-3),"",'Total-corrected counts'!P967),"")</f>
        <v/>
      </c>
      <c r="Q967" t="str">
        <f>IFERROR(IF(OR(HLOOKUP($A967,'Z-scores'!$C$2:$UD$20,15,FALSE)&gt;3,HLOOKUP($A967,'Z-scores'!$C$2:$UD$20,15,FALSE)&lt;-3),"",'Total-corrected counts'!Q967),"")</f>
        <v/>
      </c>
      <c r="R967" t="str">
        <f>IFERROR(IF(OR(HLOOKUP($A967,'Z-scores'!$C$2:$UD$20,16,FALSE)&gt;3,HLOOKUP($A967,'Z-scores'!$C$2:$UD$20,16,FALSE)&lt;-3),"",'Total-corrected counts'!R967),"")</f>
        <v/>
      </c>
      <c r="S967" t="str">
        <f>IFERROR(IF(OR(HLOOKUP($A967,'Z-scores'!$C$2:$UD$20,17,FALSE)&gt;3,HLOOKUP($A967,'Z-scores'!$C$2:$UD$20,17,FALSE)&lt;-3),"",'Total-corrected counts'!S967),"")</f>
        <v/>
      </c>
      <c r="T967" t="str">
        <f>IFERROR(IF(OR(HLOOKUP($A967,'Z-scores'!$C$2:$UD$20,18,FALSE)&gt;3,HLOOKUP($A967,'Z-scores'!$C$2:$UD$20,18,FALSE)&lt;-3),"",'Total-corrected counts'!T967),"")</f>
        <v/>
      </c>
      <c r="U967" t="str">
        <f>IFERROR(IF(OR(HLOOKUP($A967,'Z-scores'!$C$2:$UD$20,19,FALSE)&gt;3,HLOOKUP($A967,'Z-scores'!$C$2:$UD$20,19,FALSE)&lt;-3),"",'Total-corrected counts'!U967),"")</f>
        <v/>
      </c>
      <c r="V967">
        <f t="shared" si="60"/>
        <v>1</v>
      </c>
      <c r="W967" s="10">
        <f>SUMIFS(Tabel132[Cluster],Tabel132[ID],A967)</f>
        <v>91</v>
      </c>
      <c r="X967" t="str">
        <f t="shared" si="61"/>
        <v/>
      </c>
      <c r="Y967" t="str">
        <f t="shared" si="62"/>
        <v/>
      </c>
      <c r="Z967" t="str">
        <f t="shared" si="63"/>
        <v/>
      </c>
    </row>
    <row r="968" spans="1:26" x14ac:dyDescent="0.25">
      <c r="A968">
        <v>976</v>
      </c>
      <c r="B968" t="s">
        <v>1090</v>
      </c>
      <c r="C968">
        <v>55500</v>
      </c>
      <c r="D968">
        <v>920</v>
      </c>
      <c r="E968" t="str">
        <f>IFERROR(IF(OR(HLOOKUP($A968,'Z-scores'!$C$2:$UD$20,3,FALSE)&gt;3,HLOOKUP(A968,'Z-scores'!$C$2:$UD$20,3,FALSE)&lt;-3),"",'Total-corrected counts'!E968),"")</f>
        <v/>
      </c>
      <c r="F968" t="str">
        <f>IFERROR(IF(OR(HLOOKUP($A968,'Z-scores'!$C$2:$UD$20,4,FALSE)&gt;3,HLOOKUP($A968,'Z-scores'!$C$2:$UD$20,4,FALSE)&lt;-3),"",'Total-corrected counts'!F968),"")</f>
        <v/>
      </c>
      <c r="G968" t="str">
        <f>IFERROR(IF(OR(HLOOKUP($A968,'Z-scores'!$C$2:$UD$20,5,FALSE)&gt;3,HLOOKUP($A968,'Z-scores'!$C$2:$UD$20,5,FALSE)&lt;-3),"",'Total-corrected counts'!G968),"")</f>
        <v/>
      </c>
      <c r="H968" t="str">
        <f>IFERROR(IF(OR(HLOOKUP($A968,'Z-scores'!$C$2:$UD$20,6,FALSE)&gt;3,HLOOKUP($A968,'Z-scores'!$C$2:$UD$20,6,FALSE)&lt;-3),"",'Total-corrected counts'!H968),"")</f>
        <v/>
      </c>
      <c r="I968" t="str">
        <f>IFERROR(IF(OR(HLOOKUP($A968,'Z-scores'!$C$2:$UD$20,7,FALSE)&gt;3,HLOOKUP($A968,'Z-scores'!$C$2:$UD$20,7,FALSE)&lt;-3),"",'Total-corrected counts'!I968),"")</f>
        <v/>
      </c>
      <c r="J968" t="str">
        <f>IFERROR(IF(OR(HLOOKUP($A968,'Z-scores'!$C$2:$UD$20,8,FALSE)&gt;3,HLOOKUP($A968,'Z-scores'!$C$2:$UD$20,8,FALSE)&lt;-3),"",'Total-corrected counts'!J968),"")</f>
        <v/>
      </c>
      <c r="K968" t="str">
        <f>IFERROR(IF(OR(HLOOKUP($A968,'Z-scores'!$C$2:$UD$20,9,FALSE)&gt;3,HLOOKUP($A968,'Z-scores'!$C$2:$UD$20,9,FALSE)&lt;-3),"",'Total-corrected counts'!K968),"")</f>
        <v/>
      </c>
      <c r="L968" t="str">
        <f>IFERROR(IF(OR(HLOOKUP($A968,'Z-scores'!$C$2:$UD$20,10,FALSE)&gt;3,HLOOKUP($A968,'Z-scores'!$C$2:$UD$20,10,FALSE)&lt;-3),"",'Total-corrected counts'!L968),"")</f>
        <v/>
      </c>
      <c r="M968" t="str">
        <f>IFERROR(IF(OR(HLOOKUP($A968,'Z-scores'!$C$2:$UD$20,11,FALSE)&gt;3,HLOOKUP($A968,'Z-scores'!$C$2:$UD$20,11,FALSE)&lt;-3),"",'Total-corrected counts'!M968),"")</f>
        <v/>
      </c>
      <c r="N968" t="str">
        <f>IFERROR(IF(OR(HLOOKUP($A968,'Z-scores'!$C$2:$UD$20,12,FALSE)&gt;3,HLOOKUP($A968,'Z-scores'!$C$2:$UD$20,12,FALSE)&lt;-3),"",'Total-corrected counts'!N968),"")</f>
        <v/>
      </c>
      <c r="O968" t="str">
        <f>IFERROR(IF(OR(HLOOKUP($A968,'Z-scores'!$C$2:$UD$20,13,FALSE)&gt;3,HLOOKUP($A968,'Z-scores'!$C$2:$UD$20,13,FALSE)&lt;-3),"",'Total-corrected counts'!O968),"")</f>
        <v/>
      </c>
      <c r="P968" t="str">
        <f>IFERROR(IF(OR(HLOOKUP($A968,'Z-scores'!$C$2:$UD$20,14,FALSE)&gt;3,HLOOKUP($A968,'Z-scores'!$C$2:$UD$20,14,FALSE)&lt;-3),"",'Total-corrected counts'!P968),"")</f>
        <v/>
      </c>
      <c r="Q968" t="str">
        <f>IFERROR(IF(OR(HLOOKUP($A968,'Z-scores'!$C$2:$UD$20,15,FALSE)&gt;3,HLOOKUP($A968,'Z-scores'!$C$2:$UD$20,15,FALSE)&lt;-3),"",'Total-corrected counts'!Q968),"")</f>
        <v/>
      </c>
      <c r="R968" t="str">
        <f>IFERROR(IF(OR(HLOOKUP($A968,'Z-scores'!$C$2:$UD$20,16,FALSE)&gt;3,HLOOKUP($A968,'Z-scores'!$C$2:$UD$20,16,FALSE)&lt;-3),"",'Total-corrected counts'!R968),"")</f>
        <v/>
      </c>
      <c r="S968" t="str">
        <f>IFERROR(IF(OR(HLOOKUP($A968,'Z-scores'!$C$2:$UD$20,17,FALSE)&gt;3,HLOOKUP($A968,'Z-scores'!$C$2:$UD$20,17,FALSE)&lt;-3),"",'Total-corrected counts'!S968),"")</f>
        <v/>
      </c>
      <c r="T968" t="str">
        <f>IFERROR(IF(OR(HLOOKUP($A968,'Z-scores'!$C$2:$UD$20,18,FALSE)&gt;3,HLOOKUP($A968,'Z-scores'!$C$2:$UD$20,18,FALSE)&lt;-3),"",'Total-corrected counts'!T968),"")</f>
        <v/>
      </c>
      <c r="U968" t="str">
        <f>IFERROR(IF(OR(HLOOKUP($A968,'Z-scores'!$C$2:$UD$20,19,FALSE)&gt;3,HLOOKUP($A968,'Z-scores'!$C$2:$UD$20,19,FALSE)&lt;-3),"",'Total-corrected counts'!U968),"")</f>
        <v/>
      </c>
      <c r="V968">
        <f t="shared" si="60"/>
        <v>1</v>
      </c>
      <c r="W968" s="10">
        <f>SUMIFS(Tabel132[Cluster],Tabel132[ID],A968)</f>
        <v>0</v>
      </c>
      <c r="X968" t="str">
        <f t="shared" si="61"/>
        <v/>
      </c>
      <c r="Y968" t="str">
        <f t="shared" si="62"/>
        <v/>
      </c>
      <c r="Z968" t="str">
        <f t="shared" si="63"/>
        <v/>
      </c>
    </row>
    <row r="969" spans="1:26" x14ac:dyDescent="0.25">
      <c r="A969">
        <v>977</v>
      </c>
      <c r="B969" t="s">
        <v>481</v>
      </c>
      <c r="C969">
        <v>29700</v>
      </c>
      <c r="D969">
        <v>895</v>
      </c>
      <c r="E969" t="str">
        <f>IFERROR(IF(OR(HLOOKUP($A969,'Z-scores'!$C$2:$UD$20,3,FALSE)&gt;3,HLOOKUP(A969,'Z-scores'!$C$2:$UD$20,3,FALSE)&lt;-3),"",'Total-corrected counts'!E969),"")</f>
        <v/>
      </c>
      <c r="F969">
        <f>IFERROR(IF(OR(HLOOKUP($A969,'Z-scores'!$C$2:$UD$20,4,FALSE)&gt;3,HLOOKUP($A969,'Z-scores'!$C$2:$UD$20,4,FALSE)&lt;-3),"",'Total-corrected counts'!F969),"")</f>
        <v>7.9897101720330612</v>
      </c>
      <c r="G969">
        <f>IFERROR(IF(OR(HLOOKUP($A969,'Z-scores'!$C$2:$UD$20,5,FALSE)&gt;3,HLOOKUP($A969,'Z-scores'!$C$2:$UD$20,5,FALSE)&lt;-3),"",'Total-corrected counts'!G969),"")</f>
        <v>5.6609627262874165</v>
      </c>
      <c r="H969">
        <f>IFERROR(IF(OR(HLOOKUP($A969,'Z-scores'!$C$2:$UD$20,6,FALSE)&gt;3,HLOOKUP($A969,'Z-scores'!$C$2:$UD$20,6,FALSE)&lt;-3),"",'Total-corrected counts'!H969),"")</f>
        <v>6.1077718080610017</v>
      </c>
      <c r="I969">
        <f>IFERROR(IF(OR(HLOOKUP($A969,'Z-scores'!$C$2:$UD$20,7,FALSE)&gt;3,HLOOKUP($A969,'Z-scores'!$C$2:$UD$20,7,FALSE)&lt;-3),"",'Total-corrected counts'!I969),"")</f>
        <v>6.1753668740514529</v>
      </c>
      <c r="J969">
        <f>IFERROR(IF(OR(HLOOKUP($A969,'Z-scores'!$C$2:$UD$20,8,FALSE)&gt;3,HLOOKUP($A969,'Z-scores'!$C$2:$UD$20,8,FALSE)&lt;-3),"",'Total-corrected counts'!J969),"")</f>
        <v>2.6675423700398997</v>
      </c>
      <c r="K969">
        <f>IFERROR(IF(OR(HLOOKUP($A969,'Z-scores'!$C$2:$UD$20,9,FALSE)&gt;3,HLOOKUP($A969,'Z-scores'!$C$2:$UD$20,9,FALSE)&lt;-3),"",'Total-corrected counts'!K969),"")</f>
        <v>6.8008250181169521</v>
      </c>
      <c r="L969">
        <f>IFERROR(IF(OR(HLOOKUP($A969,'Z-scores'!$C$2:$UD$20,10,FALSE)&gt;3,HLOOKUP($A969,'Z-scores'!$C$2:$UD$20,10,FALSE)&lt;-3),"",'Total-corrected counts'!L969),"")</f>
        <v>15.280014534755528</v>
      </c>
      <c r="M969">
        <f>IFERROR(IF(OR(HLOOKUP($A969,'Z-scores'!$C$2:$UD$20,11,FALSE)&gt;3,HLOOKUP($A969,'Z-scores'!$C$2:$UD$20,11,FALSE)&lt;-3),"",'Total-corrected counts'!M969),"")</f>
        <v>6.4737414908312472</v>
      </c>
      <c r="N969">
        <f>IFERROR(IF(OR(HLOOKUP($A969,'Z-scores'!$C$2:$UD$20,12,FALSE)&gt;3,HLOOKUP($A969,'Z-scores'!$C$2:$UD$20,12,FALSE)&lt;-3),"",'Total-corrected counts'!N969),"")</f>
        <v>18.914834673897804</v>
      </c>
      <c r="O969">
        <f>IFERROR(IF(OR(HLOOKUP($A969,'Z-scores'!$C$2:$UD$20,13,FALSE)&gt;3,HLOOKUP($A969,'Z-scores'!$C$2:$UD$20,13,FALSE)&lt;-3),"",'Total-corrected counts'!O969),"")</f>
        <v>4.5061917228089694</v>
      </c>
      <c r="P969">
        <f>IFERROR(IF(OR(HLOOKUP($A969,'Z-scores'!$C$2:$UD$20,14,FALSE)&gt;3,HLOOKUP($A969,'Z-scores'!$C$2:$UD$20,14,FALSE)&lt;-3),"",'Total-corrected counts'!P969),"")</f>
        <v>10.098942282172908</v>
      </c>
      <c r="Q969">
        <f>IFERROR(IF(OR(HLOOKUP($A969,'Z-scores'!$C$2:$UD$20,15,FALSE)&gt;3,HLOOKUP($A969,'Z-scores'!$C$2:$UD$20,15,FALSE)&lt;-3),"",'Total-corrected counts'!Q969),"")</f>
        <v>6.084670530692482</v>
      </c>
      <c r="R969">
        <f>IFERROR(IF(OR(HLOOKUP($A969,'Z-scores'!$C$2:$UD$20,16,FALSE)&gt;3,HLOOKUP($A969,'Z-scores'!$C$2:$UD$20,16,FALSE)&lt;-3),"",'Total-corrected counts'!R969),"")</f>
        <v>4.0830964215807075</v>
      </c>
      <c r="S969">
        <f>IFERROR(IF(OR(HLOOKUP($A969,'Z-scores'!$C$2:$UD$20,17,FALSE)&gt;3,HLOOKUP($A969,'Z-scores'!$C$2:$UD$20,17,FALSE)&lt;-3),"",'Total-corrected counts'!S969),"")</f>
        <v>8.343566008626933</v>
      </c>
      <c r="T969">
        <f>IFERROR(IF(OR(HLOOKUP($A969,'Z-scores'!$C$2:$UD$20,18,FALSE)&gt;3,HLOOKUP($A969,'Z-scores'!$C$2:$UD$20,18,FALSE)&lt;-3),"",'Total-corrected counts'!T969),"")</f>
        <v>13.642541361470647</v>
      </c>
      <c r="U969">
        <f>IFERROR(IF(OR(HLOOKUP($A969,'Z-scores'!$C$2:$UD$20,19,FALSE)&gt;3,HLOOKUP($A969,'Z-scores'!$C$2:$UD$20,19,FALSE)&lt;-3),"",'Total-corrected counts'!U969),"")</f>
        <v>7.8587763568431237</v>
      </c>
      <c r="V969">
        <f t="shared" si="60"/>
        <v>1</v>
      </c>
      <c r="W969" s="10">
        <f>SUMIFS(Tabel132[Cluster],Tabel132[ID],A969)</f>
        <v>38</v>
      </c>
      <c r="X969">
        <f t="shared" si="61"/>
        <v>0.36447856240966359</v>
      </c>
      <c r="Y969">
        <f t="shared" si="62"/>
        <v>7.1444918742720693</v>
      </c>
      <c r="Z969">
        <f t="shared" si="63"/>
        <v>9.1915774197616962</v>
      </c>
    </row>
    <row r="970" spans="1:26" x14ac:dyDescent="0.25">
      <c r="A970">
        <v>978</v>
      </c>
      <c r="B970" t="s">
        <v>482</v>
      </c>
      <c r="C970">
        <v>95000</v>
      </c>
      <c r="D970">
        <v>938</v>
      </c>
      <c r="E970">
        <f>IFERROR(IF(OR(HLOOKUP($A970,'Z-scores'!$C$2:$UD$20,3,FALSE)&gt;3,HLOOKUP(A970,'Z-scores'!$C$2:$UD$20,3,FALSE)&lt;-3),"",'Total-corrected counts'!E970),"")</f>
        <v>10.956629975217769</v>
      </c>
      <c r="F970">
        <f>IFERROR(IF(OR(HLOOKUP($A970,'Z-scores'!$C$2:$UD$20,4,FALSE)&gt;3,HLOOKUP($A970,'Z-scores'!$C$2:$UD$20,4,FALSE)&lt;-3),"",'Total-corrected counts'!F970),"")</f>
        <v>22.599231544097623</v>
      </c>
      <c r="G970">
        <f>IFERROR(IF(OR(HLOOKUP($A970,'Z-scores'!$C$2:$UD$20,5,FALSE)&gt;3,HLOOKUP($A970,'Z-scores'!$C$2:$UD$20,5,FALSE)&lt;-3),"",'Total-corrected counts'!G970),"")</f>
        <v>12.510526167346923</v>
      </c>
      <c r="H970">
        <f>IFERROR(IF(OR(HLOOKUP($A970,'Z-scores'!$C$2:$UD$20,6,FALSE)&gt;3,HLOOKUP($A970,'Z-scores'!$C$2:$UD$20,6,FALSE)&lt;-3),"",'Total-corrected counts'!H970),"")</f>
        <v>0.23035025104687207</v>
      </c>
      <c r="I970">
        <f>IFERROR(IF(OR(HLOOKUP($A970,'Z-scores'!$C$2:$UD$20,7,FALSE)&gt;3,HLOOKUP($A970,'Z-scores'!$C$2:$UD$20,7,FALSE)&lt;-3),"",'Total-corrected counts'!I970),"")</f>
        <v>0</v>
      </c>
      <c r="J970">
        <f>IFERROR(IF(OR(HLOOKUP($A970,'Z-scores'!$C$2:$UD$20,8,FALSE)&gt;3,HLOOKUP($A970,'Z-scores'!$C$2:$UD$20,8,FALSE)&lt;-3),"",'Total-corrected counts'!J970),"")</f>
        <v>0</v>
      </c>
      <c r="K970">
        <f>IFERROR(IF(OR(HLOOKUP($A970,'Z-scores'!$C$2:$UD$20,9,FALSE)&gt;3,HLOOKUP($A970,'Z-scores'!$C$2:$UD$20,9,FALSE)&lt;-3),"",'Total-corrected counts'!K970),"")</f>
        <v>0</v>
      </c>
      <c r="L970">
        <f>IFERROR(IF(OR(HLOOKUP($A970,'Z-scores'!$C$2:$UD$20,10,FALSE)&gt;3,HLOOKUP($A970,'Z-scores'!$C$2:$UD$20,10,FALSE)&lt;-3),"",'Total-corrected counts'!L970),"")</f>
        <v>0</v>
      </c>
      <c r="M970">
        <f>IFERROR(IF(OR(HLOOKUP($A970,'Z-scores'!$C$2:$UD$20,11,FALSE)&gt;3,HLOOKUP($A970,'Z-scores'!$C$2:$UD$20,11,FALSE)&lt;-3),"",'Total-corrected counts'!M970),"")</f>
        <v>0</v>
      </c>
      <c r="N970">
        <f>IFERROR(IF(OR(HLOOKUP($A970,'Z-scores'!$C$2:$UD$20,12,FALSE)&gt;3,HLOOKUP($A970,'Z-scores'!$C$2:$UD$20,12,FALSE)&lt;-3),"",'Total-corrected counts'!N970),"")</f>
        <v>2.8133983744605744</v>
      </c>
      <c r="O970">
        <f>IFERROR(IF(OR(HLOOKUP($A970,'Z-scores'!$C$2:$UD$20,13,FALSE)&gt;3,HLOOKUP($A970,'Z-scores'!$C$2:$UD$20,13,FALSE)&lt;-3),"",'Total-corrected counts'!O970),"")</f>
        <v>20.673290331004857</v>
      </c>
      <c r="P970">
        <f>IFERROR(IF(OR(HLOOKUP($A970,'Z-scores'!$C$2:$UD$20,14,FALSE)&gt;3,HLOOKUP($A970,'Z-scores'!$C$2:$UD$20,14,FALSE)&lt;-3),"",'Total-corrected counts'!P970),"")</f>
        <v>0</v>
      </c>
      <c r="Q970">
        <f>IFERROR(IF(OR(HLOOKUP($A970,'Z-scores'!$C$2:$UD$20,15,FALSE)&gt;3,HLOOKUP($A970,'Z-scores'!$C$2:$UD$20,15,FALSE)&lt;-3),"",'Total-corrected counts'!Q970),"")</f>
        <v>30.979163903862204</v>
      </c>
      <c r="R970">
        <f>IFERROR(IF(OR(HLOOKUP($A970,'Z-scores'!$C$2:$UD$20,16,FALSE)&gt;3,HLOOKUP($A970,'Z-scores'!$C$2:$UD$20,16,FALSE)&lt;-3),"",'Total-corrected counts'!R970),"")</f>
        <v>0</v>
      </c>
      <c r="S970">
        <f>IFERROR(IF(OR(HLOOKUP($A970,'Z-scores'!$C$2:$UD$20,17,FALSE)&gt;3,HLOOKUP($A970,'Z-scores'!$C$2:$UD$20,17,FALSE)&lt;-3),"",'Total-corrected counts'!S970),"")</f>
        <v>0</v>
      </c>
      <c r="T970">
        <f>IFERROR(IF(OR(HLOOKUP($A970,'Z-scores'!$C$2:$UD$20,18,FALSE)&gt;3,HLOOKUP($A970,'Z-scores'!$C$2:$UD$20,18,FALSE)&lt;-3),"",'Total-corrected counts'!T970),"")</f>
        <v>0</v>
      </c>
      <c r="U970">
        <f>IFERROR(IF(OR(HLOOKUP($A970,'Z-scores'!$C$2:$UD$20,19,FALSE)&gt;3,HLOOKUP($A970,'Z-scores'!$C$2:$UD$20,19,FALSE)&lt;-3),"",'Total-corrected counts'!U970),"")</f>
        <v>27.659768359203795</v>
      </c>
      <c r="V970">
        <f t="shared" si="60"/>
        <v>1</v>
      </c>
      <c r="W970" s="10">
        <f>SUMIFS(Tabel132[Cluster],Tabel132[ID],A970)</f>
        <v>96</v>
      </c>
      <c r="X970">
        <f t="shared" si="61"/>
        <v>0.35964806674558103</v>
      </c>
      <c r="Y970">
        <f t="shared" si="62"/>
        <v>5.1440819930787987</v>
      </c>
      <c r="Z970">
        <f t="shared" si="63"/>
        <v>10.26570262106643</v>
      </c>
    </row>
    <row r="971" spans="1:26" x14ac:dyDescent="0.25">
      <c r="A971">
        <v>979</v>
      </c>
      <c r="B971" t="s">
        <v>1091</v>
      </c>
      <c r="C971">
        <v>106700</v>
      </c>
      <c r="D971">
        <v>776</v>
      </c>
      <c r="E971" t="str">
        <f>IFERROR(IF(OR(HLOOKUP($A971,'Z-scores'!$C$2:$UD$20,3,FALSE)&gt;3,HLOOKUP(A971,'Z-scores'!$C$2:$UD$20,3,FALSE)&lt;-3),"",'Total-corrected counts'!E971),"")</f>
        <v/>
      </c>
      <c r="F971" t="str">
        <f>IFERROR(IF(OR(HLOOKUP($A971,'Z-scores'!$C$2:$UD$20,4,FALSE)&gt;3,HLOOKUP($A971,'Z-scores'!$C$2:$UD$20,4,FALSE)&lt;-3),"",'Total-corrected counts'!F971),"")</f>
        <v/>
      </c>
      <c r="G971" t="str">
        <f>IFERROR(IF(OR(HLOOKUP($A971,'Z-scores'!$C$2:$UD$20,5,FALSE)&gt;3,HLOOKUP($A971,'Z-scores'!$C$2:$UD$20,5,FALSE)&lt;-3),"",'Total-corrected counts'!G971),"")</f>
        <v/>
      </c>
      <c r="H971" t="str">
        <f>IFERROR(IF(OR(HLOOKUP($A971,'Z-scores'!$C$2:$UD$20,6,FALSE)&gt;3,HLOOKUP($A971,'Z-scores'!$C$2:$UD$20,6,FALSE)&lt;-3),"",'Total-corrected counts'!H971),"")</f>
        <v/>
      </c>
      <c r="I971" t="str">
        <f>IFERROR(IF(OR(HLOOKUP($A971,'Z-scores'!$C$2:$UD$20,7,FALSE)&gt;3,HLOOKUP($A971,'Z-scores'!$C$2:$UD$20,7,FALSE)&lt;-3),"",'Total-corrected counts'!I971),"")</f>
        <v/>
      </c>
      <c r="J971" t="str">
        <f>IFERROR(IF(OR(HLOOKUP($A971,'Z-scores'!$C$2:$UD$20,8,FALSE)&gt;3,HLOOKUP($A971,'Z-scores'!$C$2:$UD$20,8,FALSE)&lt;-3),"",'Total-corrected counts'!J971),"")</f>
        <v/>
      </c>
      <c r="K971" t="str">
        <f>IFERROR(IF(OR(HLOOKUP($A971,'Z-scores'!$C$2:$UD$20,9,FALSE)&gt;3,HLOOKUP($A971,'Z-scores'!$C$2:$UD$20,9,FALSE)&lt;-3),"",'Total-corrected counts'!K971),"")</f>
        <v/>
      </c>
      <c r="L971" t="str">
        <f>IFERROR(IF(OR(HLOOKUP($A971,'Z-scores'!$C$2:$UD$20,10,FALSE)&gt;3,HLOOKUP($A971,'Z-scores'!$C$2:$UD$20,10,FALSE)&lt;-3),"",'Total-corrected counts'!L971),"")</f>
        <v/>
      </c>
      <c r="M971" t="str">
        <f>IFERROR(IF(OR(HLOOKUP($A971,'Z-scores'!$C$2:$UD$20,11,FALSE)&gt;3,HLOOKUP($A971,'Z-scores'!$C$2:$UD$20,11,FALSE)&lt;-3),"",'Total-corrected counts'!M971),"")</f>
        <v/>
      </c>
      <c r="N971" t="str">
        <f>IFERROR(IF(OR(HLOOKUP($A971,'Z-scores'!$C$2:$UD$20,12,FALSE)&gt;3,HLOOKUP($A971,'Z-scores'!$C$2:$UD$20,12,FALSE)&lt;-3),"",'Total-corrected counts'!N971),"")</f>
        <v/>
      </c>
      <c r="O971" t="str">
        <f>IFERROR(IF(OR(HLOOKUP($A971,'Z-scores'!$C$2:$UD$20,13,FALSE)&gt;3,HLOOKUP($A971,'Z-scores'!$C$2:$UD$20,13,FALSE)&lt;-3),"",'Total-corrected counts'!O971),"")</f>
        <v/>
      </c>
      <c r="P971" t="str">
        <f>IFERROR(IF(OR(HLOOKUP($A971,'Z-scores'!$C$2:$UD$20,14,FALSE)&gt;3,HLOOKUP($A971,'Z-scores'!$C$2:$UD$20,14,FALSE)&lt;-3),"",'Total-corrected counts'!P971),"")</f>
        <v/>
      </c>
      <c r="Q971" t="str">
        <f>IFERROR(IF(OR(HLOOKUP($A971,'Z-scores'!$C$2:$UD$20,15,FALSE)&gt;3,HLOOKUP($A971,'Z-scores'!$C$2:$UD$20,15,FALSE)&lt;-3),"",'Total-corrected counts'!Q971),"")</f>
        <v/>
      </c>
      <c r="R971" t="str">
        <f>IFERROR(IF(OR(HLOOKUP($A971,'Z-scores'!$C$2:$UD$20,16,FALSE)&gt;3,HLOOKUP($A971,'Z-scores'!$C$2:$UD$20,16,FALSE)&lt;-3),"",'Total-corrected counts'!R971),"")</f>
        <v/>
      </c>
      <c r="S971" t="str">
        <f>IFERROR(IF(OR(HLOOKUP($A971,'Z-scores'!$C$2:$UD$20,17,FALSE)&gt;3,HLOOKUP($A971,'Z-scores'!$C$2:$UD$20,17,FALSE)&lt;-3),"",'Total-corrected counts'!S971),"")</f>
        <v/>
      </c>
      <c r="T971" t="str">
        <f>IFERROR(IF(OR(HLOOKUP($A971,'Z-scores'!$C$2:$UD$20,18,FALSE)&gt;3,HLOOKUP($A971,'Z-scores'!$C$2:$UD$20,18,FALSE)&lt;-3),"",'Total-corrected counts'!T971),"")</f>
        <v/>
      </c>
      <c r="U971" t="str">
        <f>IFERROR(IF(OR(HLOOKUP($A971,'Z-scores'!$C$2:$UD$20,19,FALSE)&gt;3,HLOOKUP($A971,'Z-scores'!$C$2:$UD$20,19,FALSE)&lt;-3),"",'Total-corrected counts'!U971),"")</f>
        <v/>
      </c>
      <c r="V971">
        <f t="shared" si="60"/>
        <v>1</v>
      </c>
      <c r="W971" s="10">
        <f>SUMIFS(Tabel132[Cluster],Tabel132[ID],A971)</f>
        <v>0</v>
      </c>
      <c r="X971" t="str">
        <f t="shared" si="61"/>
        <v/>
      </c>
      <c r="Y971" t="str">
        <f t="shared" si="62"/>
        <v/>
      </c>
      <c r="Z971" t="str">
        <f t="shared" si="63"/>
        <v/>
      </c>
    </row>
    <row r="972" spans="1:26" x14ac:dyDescent="0.25">
      <c r="A972">
        <v>980</v>
      </c>
      <c r="B972" t="s">
        <v>483</v>
      </c>
      <c r="C972">
        <v>76000</v>
      </c>
      <c r="D972">
        <v>467</v>
      </c>
      <c r="E972" t="str">
        <f>IFERROR(IF(OR(HLOOKUP($A972,'Z-scores'!$C$2:$UD$20,3,FALSE)&gt;3,HLOOKUP(A972,'Z-scores'!$C$2:$UD$20,3,FALSE)&lt;-3),"",'Total-corrected counts'!E972),"")</f>
        <v/>
      </c>
      <c r="F972">
        <f>IFERROR(IF(OR(HLOOKUP($A972,'Z-scores'!$C$2:$UD$20,4,FALSE)&gt;3,HLOOKUP($A972,'Z-scores'!$C$2:$UD$20,4,FALSE)&lt;-3),"",'Total-corrected counts'!F972),"")</f>
        <v>0.10663884213185811</v>
      </c>
      <c r="G972">
        <f>IFERROR(IF(OR(HLOOKUP($A972,'Z-scores'!$C$2:$UD$20,5,FALSE)&gt;3,HLOOKUP($A972,'Z-scores'!$C$2:$UD$20,5,FALSE)&lt;-3),"",'Total-corrected counts'!G972),"")</f>
        <v>2.0145774826645608E-2</v>
      </c>
      <c r="H972">
        <f>IFERROR(IF(OR(HLOOKUP($A972,'Z-scores'!$C$2:$UD$20,6,FALSE)&gt;3,HLOOKUP($A972,'Z-scores'!$C$2:$UD$20,6,FALSE)&lt;-3),"",'Total-corrected counts'!H972),"")</f>
        <v>2.0940931913352008E-2</v>
      </c>
      <c r="I972">
        <f>IFERROR(IF(OR(HLOOKUP($A972,'Z-scores'!$C$2:$UD$20,7,FALSE)&gt;3,HLOOKUP($A972,'Z-scores'!$C$2:$UD$20,7,FALSE)&lt;-3),"",'Total-corrected counts'!I972),"")</f>
        <v>0.36941377112969809</v>
      </c>
      <c r="J972">
        <f>IFERROR(IF(OR(HLOOKUP($A972,'Z-scores'!$C$2:$UD$20,8,FALSE)&gt;3,HLOOKUP($A972,'Z-scores'!$C$2:$UD$20,8,FALSE)&lt;-3),"",'Total-corrected counts'!J972),"")</f>
        <v>0</v>
      </c>
      <c r="K972">
        <f>IFERROR(IF(OR(HLOOKUP($A972,'Z-scores'!$C$2:$UD$20,9,FALSE)&gt;3,HLOOKUP($A972,'Z-scores'!$C$2:$UD$20,9,FALSE)&lt;-3),"",'Total-corrected counts'!K972),"")</f>
        <v>0.46825352583756064</v>
      </c>
      <c r="L972">
        <f>IFERROR(IF(OR(HLOOKUP($A972,'Z-scores'!$C$2:$UD$20,10,FALSE)&gt;3,HLOOKUP($A972,'Z-scores'!$C$2:$UD$20,10,FALSE)&lt;-3),"",'Total-corrected counts'!L972),"")</f>
        <v>7.9376698881846897E-2</v>
      </c>
      <c r="M972">
        <f>IFERROR(IF(OR(HLOOKUP($A972,'Z-scores'!$C$2:$UD$20,11,FALSE)&gt;3,HLOOKUP($A972,'Z-scores'!$C$2:$UD$20,11,FALSE)&lt;-3),"",'Total-corrected counts'!M972),"")</f>
        <v>9.2152903784074695E-3</v>
      </c>
      <c r="N972">
        <f>IFERROR(IF(OR(HLOOKUP($A972,'Z-scores'!$C$2:$UD$20,12,FALSE)&gt;3,HLOOKUP($A972,'Z-scores'!$C$2:$UD$20,12,FALSE)&lt;-3),"",'Total-corrected counts'!N972),"")</f>
        <v>0</v>
      </c>
      <c r="O972">
        <f>IFERROR(IF(OR(HLOOKUP($A972,'Z-scores'!$C$2:$UD$20,13,FALSE)&gt;3,HLOOKUP($A972,'Z-scores'!$C$2:$UD$20,13,FALSE)&lt;-3),"",'Total-corrected counts'!O972),"")</f>
        <v>3.3653410924637563E-2</v>
      </c>
      <c r="P972">
        <f>IFERROR(IF(OR(HLOOKUP($A972,'Z-scores'!$C$2:$UD$20,14,FALSE)&gt;3,HLOOKUP($A972,'Z-scores'!$C$2:$UD$20,14,FALSE)&lt;-3),"",'Total-corrected counts'!P972),"")</f>
        <v>0</v>
      </c>
      <c r="Q972">
        <f>IFERROR(IF(OR(HLOOKUP($A972,'Z-scores'!$C$2:$UD$20,15,FALSE)&gt;3,HLOOKUP($A972,'Z-scores'!$C$2:$UD$20,15,FALSE)&lt;-3),"",'Total-corrected counts'!Q972),"")</f>
        <v>0</v>
      </c>
      <c r="R972">
        <f>IFERROR(IF(OR(HLOOKUP($A972,'Z-scores'!$C$2:$UD$20,16,FALSE)&gt;3,HLOOKUP($A972,'Z-scores'!$C$2:$UD$20,16,FALSE)&lt;-3),"",'Total-corrected counts'!R972),"")</f>
        <v>0</v>
      </c>
      <c r="S972">
        <f>IFERROR(IF(OR(HLOOKUP($A972,'Z-scores'!$C$2:$UD$20,17,FALSE)&gt;3,HLOOKUP($A972,'Z-scores'!$C$2:$UD$20,17,FALSE)&lt;-3),"",'Total-corrected counts'!S972),"")</f>
        <v>0</v>
      </c>
      <c r="T972">
        <f>IFERROR(IF(OR(HLOOKUP($A972,'Z-scores'!$C$2:$UD$20,18,FALSE)&gt;3,HLOOKUP($A972,'Z-scores'!$C$2:$UD$20,18,FALSE)&lt;-3),"",'Total-corrected counts'!T972),"")</f>
        <v>0.15463837815268991</v>
      </c>
      <c r="U972">
        <f>IFERROR(IF(OR(HLOOKUP($A972,'Z-scores'!$C$2:$UD$20,19,FALSE)&gt;3,HLOOKUP($A972,'Z-scores'!$C$2:$UD$20,19,FALSE)&lt;-3),"",'Total-corrected counts'!U972),"")</f>
        <v>0.22131286261678593</v>
      </c>
      <c r="V972">
        <f t="shared" si="60"/>
        <v>1</v>
      </c>
      <c r="W972" s="10">
        <f>SUMIFS(Tabel132[Cluster],Tabel132[ID],A972)</f>
        <v>84</v>
      </c>
      <c r="X972">
        <f t="shared" si="61"/>
        <v>0.26238738847686643</v>
      </c>
      <c r="Y972">
        <f t="shared" si="62"/>
        <v>0.1342481043874211</v>
      </c>
      <c r="Z972">
        <f t="shared" si="63"/>
        <v>5.1200581461764177E-2</v>
      </c>
    </row>
    <row r="973" spans="1:26" x14ac:dyDescent="0.25">
      <c r="A973">
        <v>981</v>
      </c>
      <c r="B973" t="s">
        <v>484</v>
      </c>
      <c r="C973">
        <v>4300</v>
      </c>
      <c r="D973">
        <v>329</v>
      </c>
      <c r="E973">
        <f>IFERROR(IF(OR(HLOOKUP($A973,'Z-scores'!$C$2:$UD$20,3,FALSE)&gt;3,HLOOKUP(A973,'Z-scores'!$C$2:$UD$20,3,FALSE)&lt;-3),"",'Total-corrected counts'!E973),"")</f>
        <v>5.1626534694002579</v>
      </c>
      <c r="F973">
        <f>IFERROR(IF(OR(HLOOKUP($A973,'Z-scores'!$C$2:$UD$20,4,FALSE)&gt;3,HLOOKUP($A973,'Z-scores'!$C$2:$UD$20,4,FALSE)&lt;-3),"",'Total-corrected counts'!F973),"")</f>
        <v>9.458044998310184</v>
      </c>
      <c r="G973">
        <f>IFERROR(IF(OR(HLOOKUP($A973,'Z-scores'!$C$2:$UD$20,5,FALSE)&gt;3,HLOOKUP($A973,'Z-scores'!$C$2:$UD$20,5,FALSE)&lt;-3),"",'Total-corrected counts'!G973),"")</f>
        <v>5.9631493486871001</v>
      </c>
      <c r="H973">
        <f>IFERROR(IF(OR(HLOOKUP($A973,'Z-scores'!$C$2:$UD$20,6,FALSE)&gt;3,HLOOKUP($A973,'Z-scores'!$C$2:$UD$20,6,FALSE)&lt;-3),"",'Total-corrected counts'!H973),"")</f>
        <v>9.500202778024029</v>
      </c>
      <c r="I973">
        <f>IFERROR(IF(OR(HLOOKUP($A973,'Z-scores'!$C$2:$UD$20,7,FALSE)&gt;3,HLOOKUP($A973,'Z-scores'!$C$2:$UD$20,7,FALSE)&lt;-3),"",'Total-corrected counts'!I973),"")</f>
        <v>20.570190155738686</v>
      </c>
      <c r="J973">
        <f>IFERROR(IF(OR(HLOOKUP($A973,'Z-scores'!$C$2:$UD$20,8,FALSE)&gt;3,HLOOKUP($A973,'Z-scores'!$C$2:$UD$20,8,FALSE)&lt;-3),"",'Total-corrected counts'!J973),"")</f>
        <v>15.245916835791812</v>
      </c>
      <c r="K973">
        <f>IFERROR(IF(OR(HLOOKUP($A973,'Z-scores'!$C$2:$UD$20,9,FALSE)&gt;3,HLOOKUP($A973,'Z-scores'!$C$2:$UD$20,9,FALSE)&lt;-3),"",'Total-corrected counts'!K973),"")</f>
        <v>9.9492725347009312</v>
      </c>
      <c r="L973">
        <f>IFERROR(IF(OR(HLOOKUP($A973,'Z-scores'!$C$2:$UD$20,10,FALSE)&gt;3,HLOOKUP($A973,'Z-scores'!$C$2:$UD$20,10,FALSE)&lt;-3),"",'Total-corrected counts'!L973),"")</f>
        <v>2.9457574918374294</v>
      </c>
      <c r="M973">
        <f>IFERROR(IF(OR(HLOOKUP($A973,'Z-scores'!$C$2:$UD$20,11,FALSE)&gt;3,HLOOKUP($A973,'Z-scores'!$C$2:$UD$20,11,FALSE)&lt;-3),"",'Total-corrected counts'!M973),"")</f>
        <v>4.7643051256366613</v>
      </c>
      <c r="N973">
        <f>IFERROR(IF(OR(HLOOKUP($A973,'Z-scores'!$C$2:$UD$20,12,FALSE)&gt;3,HLOOKUP($A973,'Z-scores'!$C$2:$UD$20,12,FALSE)&lt;-3),"",'Total-corrected counts'!N973),"")</f>
        <v>17.503553404624419</v>
      </c>
      <c r="O973">
        <f>IFERROR(IF(OR(HLOOKUP($A973,'Z-scores'!$C$2:$UD$20,13,FALSE)&gt;3,HLOOKUP($A973,'Z-scores'!$C$2:$UD$20,13,FALSE)&lt;-3),"",'Total-corrected counts'!O973),"")</f>
        <v>6.747508890389831</v>
      </c>
      <c r="P973">
        <f>IFERROR(IF(OR(HLOOKUP($A973,'Z-scores'!$C$2:$UD$20,14,FALSE)&gt;3,HLOOKUP($A973,'Z-scores'!$C$2:$UD$20,14,FALSE)&lt;-3),"",'Total-corrected counts'!P973),"")</f>
        <v>18.992678587378929</v>
      </c>
      <c r="Q973">
        <f>IFERROR(IF(OR(HLOOKUP($A973,'Z-scores'!$C$2:$UD$20,15,FALSE)&gt;3,HLOOKUP($A973,'Z-scores'!$C$2:$UD$20,15,FALSE)&lt;-3),"",'Total-corrected counts'!Q973),"")</f>
        <v>23.236810696538758</v>
      </c>
      <c r="R973">
        <f>IFERROR(IF(OR(HLOOKUP($A973,'Z-scores'!$C$2:$UD$20,16,FALSE)&gt;3,HLOOKUP($A973,'Z-scores'!$C$2:$UD$20,16,FALSE)&lt;-3),"",'Total-corrected counts'!R973),"")</f>
        <v>18.159561317569935</v>
      </c>
      <c r="S973">
        <f>IFERROR(IF(OR(HLOOKUP($A973,'Z-scores'!$C$2:$UD$20,17,FALSE)&gt;3,HLOOKUP($A973,'Z-scores'!$C$2:$UD$20,17,FALSE)&lt;-3),"",'Total-corrected counts'!S973),"")</f>
        <v>11.410654359228245</v>
      </c>
      <c r="T973">
        <f>IFERROR(IF(OR(HLOOKUP($A973,'Z-scores'!$C$2:$UD$20,18,FALSE)&gt;3,HLOOKUP($A973,'Z-scores'!$C$2:$UD$20,18,FALSE)&lt;-3),"",'Total-corrected counts'!T973),"")</f>
        <v>15.790296613591339</v>
      </c>
      <c r="U973">
        <f>IFERROR(IF(OR(HLOOKUP($A973,'Z-scores'!$C$2:$UD$20,19,FALSE)&gt;3,HLOOKUP($A973,'Z-scores'!$C$2:$UD$20,19,FALSE)&lt;-3),"",'Total-corrected counts'!U973),"")</f>
        <v>8.8394961009880966</v>
      </c>
      <c r="V973">
        <f t="shared" si="60"/>
        <v>1</v>
      </c>
      <c r="W973" s="10">
        <f>SUMIFS(Tabel132[Cluster],Tabel132[ID],A973)</f>
        <v>6</v>
      </c>
      <c r="X973">
        <f t="shared" si="61"/>
        <v>5.023004216231592E-2</v>
      </c>
      <c r="Y973">
        <f t="shared" si="62"/>
        <v>9.2843880820141234</v>
      </c>
      <c r="Z973">
        <f t="shared" si="63"/>
        <v>15.085069996288695</v>
      </c>
    </row>
    <row r="974" spans="1:26" x14ac:dyDescent="0.25">
      <c r="A974">
        <v>982</v>
      </c>
      <c r="B974" t="s">
        <v>485</v>
      </c>
      <c r="C974">
        <v>41000</v>
      </c>
      <c r="D974">
        <v>1080</v>
      </c>
      <c r="E974">
        <f>IFERROR(IF(OR(HLOOKUP($A974,'Z-scores'!$C$2:$UD$20,3,FALSE)&gt;3,HLOOKUP(A974,'Z-scores'!$C$2:$UD$20,3,FALSE)&lt;-3),"",'Total-corrected counts'!E974),"")</f>
        <v>0</v>
      </c>
      <c r="F974">
        <f>IFERROR(IF(OR(HLOOKUP($A974,'Z-scores'!$C$2:$UD$20,4,FALSE)&gt;3,HLOOKUP($A974,'Z-scores'!$C$2:$UD$20,4,FALSE)&lt;-3),"",'Total-corrected counts'!F974),"")</f>
        <v>0</v>
      </c>
      <c r="G974">
        <f>IFERROR(IF(OR(HLOOKUP($A974,'Z-scores'!$C$2:$UD$20,5,FALSE)&gt;3,HLOOKUP($A974,'Z-scores'!$C$2:$UD$20,5,FALSE)&lt;-3),"",'Total-corrected counts'!G974),"")</f>
        <v>0</v>
      </c>
      <c r="H974">
        <f>IFERROR(IF(OR(HLOOKUP($A974,'Z-scores'!$C$2:$UD$20,6,FALSE)&gt;3,HLOOKUP($A974,'Z-scores'!$C$2:$UD$20,6,FALSE)&lt;-3),"",'Total-corrected counts'!H974),"")</f>
        <v>0</v>
      </c>
      <c r="I974">
        <f>IFERROR(IF(OR(HLOOKUP($A974,'Z-scores'!$C$2:$UD$20,7,FALSE)&gt;3,HLOOKUP($A974,'Z-scores'!$C$2:$UD$20,7,FALSE)&lt;-3),"",'Total-corrected counts'!I974),"")</f>
        <v>0</v>
      </c>
      <c r="J974">
        <f>IFERROR(IF(OR(HLOOKUP($A974,'Z-scores'!$C$2:$UD$20,8,FALSE)&gt;3,HLOOKUP($A974,'Z-scores'!$C$2:$UD$20,8,FALSE)&lt;-3),"",'Total-corrected counts'!J974),"")</f>
        <v>2.4653811183363211E-2</v>
      </c>
      <c r="K974">
        <f>IFERROR(IF(OR(HLOOKUP($A974,'Z-scores'!$C$2:$UD$20,9,FALSE)&gt;3,HLOOKUP($A974,'Z-scores'!$C$2:$UD$20,9,FALSE)&lt;-3),"",'Total-corrected counts'!K974),"")</f>
        <v>0</v>
      </c>
      <c r="L974">
        <f>IFERROR(IF(OR(HLOOKUP($A974,'Z-scores'!$C$2:$UD$20,10,FALSE)&gt;3,HLOOKUP($A974,'Z-scores'!$C$2:$UD$20,10,FALSE)&lt;-3),"",'Total-corrected counts'!L974),"")</f>
        <v>0</v>
      </c>
      <c r="M974">
        <f>IFERROR(IF(OR(HLOOKUP($A974,'Z-scores'!$C$2:$UD$20,11,FALSE)&gt;3,HLOOKUP($A974,'Z-scores'!$C$2:$UD$20,11,FALSE)&lt;-3),"",'Total-corrected counts'!M974),"")</f>
        <v>0</v>
      </c>
      <c r="N974">
        <f>IFERROR(IF(OR(HLOOKUP($A974,'Z-scores'!$C$2:$UD$20,12,FALSE)&gt;3,HLOOKUP($A974,'Z-scores'!$C$2:$UD$20,12,FALSE)&lt;-3),"",'Total-corrected counts'!N974),"")</f>
        <v>0</v>
      </c>
      <c r="O974" t="str">
        <f>IFERROR(IF(OR(HLOOKUP($A974,'Z-scores'!$C$2:$UD$20,13,FALSE)&gt;3,HLOOKUP($A974,'Z-scores'!$C$2:$UD$20,13,FALSE)&lt;-3),"",'Total-corrected counts'!O974),"")</f>
        <v/>
      </c>
      <c r="P974">
        <f>IFERROR(IF(OR(HLOOKUP($A974,'Z-scores'!$C$2:$UD$20,14,FALSE)&gt;3,HLOOKUP($A974,'Z-scores'!$C$2:$UD$20,14,FALSE)&lt;-3),"",'Total-corrected counts'!P974),"")</f>
        <v>0</v>
      </c>
      <c r="Q974">
        <f>IFERROR(IF(OR(HLOOKUP($A974,'Z-scores'!$C$2:$UD$20,15,FALSE)&gt;3,HLOOKUP($A974,'Z-scores'!$C$2:$UD$20,15,FALSE)&lt;-3),"",'Total-corrected counts'!Q974),"")</f>
        <v>0</v>
      </c>
      <c r="R974">
        <f>IFERROR(IF(OR(HLOOKUP($A974,'Z-scores'!$C$2:$UD$20,16,FALSE)&gt;3,HLOOKUP($A974,'Z-scores'!$C$2:$UD$20,16,FALSE)&lt;-3),"",'Total-corrected counts'!R974),"")</f>
        <v>0</v>
      </c>
      <c r="S974">
        <f>IFERROR(IF(OR(HLOOKUP($A974,'Z-scores'!$C$2:$UD$20,17,FALSE)&gt;3,HLOOKUP($A974,'Z-scores'!$C$2:$UD$20,17,FALSE)&lt;-3),"",'Total-corrected counts'!S974),"")</f>
        <v>0</v>
      </c>
      <c r="T974">
        <f>IFERROR(IF(OR(HLOOKUP($A974,'Z-scores'!$C$2:$UD$20,18,FALSE)&gt;3,HLOOKUP($A974,'Z-scores'!$C$2:$UD$20,18,FALSE)&lt;-3),"",'Total-corrected counts'!T974),"")</f>
        <v>0</v>
      </c>
      <c r="U974">
        <f>IFERROR(IF(OR(HLOOKUP($A974,'Z-scores'!$C$2:$UD$20,19,FALSE)&gt;3,HLOOKUP($A974,'Z-scores'!$C$2:$UD$20,19,FALSE)&lt;-3),"",'Total-corrected counts'!U974),"")</f>
        <v>0</v>
      </c>
      <c r="V974">
        <f t="shared" si="60"/>
        <v>1</v>
      </c>
      <c r="W974" s="10">
        <f>SUMIFS(Tabel132[Cluster],Tabel132[ID],A974)</f>
        <v>0</v>
      </c>
      <c r="X974">
        <f t="shared" si="61"/>
        <v>0.3963374223210131</v>
      </c>
      <c r="Y974">
        <f t="shared" si="62"/>
        <v>2.7393123537070236E-3</v>
      </c>
      <c r="Z974">
        <f t="shared" si="63"/>
        <v>0</v>
      </c>
    </row>
    <row r="975" spans="1:26" x14ac:dyDescent="0.25">
      <c r="A975">
        <v>983</v>
      </c>
      <c r="B975" t="s">
        <v>1092</v>
      </c>
      <c r="C975">
        <v>106000</v>
      </c>
      <c r="D975">
        <v>1009</v>
      </c>
      <c r="E975" t="str">
        <f>IFERROR(IF(OR(HLOOKUP($A975,'Z-scores'!$C$2:$UD$20,3,FALSE)&gt;3,HLOOKUP(A975,'Z-scores'!$C$2:$UD$20,3,FALSE)&lt;-3),"",'Total-corrected counts'!E975),"")</f>
        <v/>
      </c>
      <c r="F975" t="str">
        <f>IFERROR(IF(OR(HLOOKUP($A975,'Z-scores'!$C$2:$UD$20,4,FALSE)&gt;3,HLOOKUP($A975,'Z-scores'!$C$2:$UD$20,4,FALSE)&lt;-3),"",'Total-corrected counts'!F975),"")</f>
        <v/>
      </c>
      <c r="G975" t="str">
        <f>IFERROR(IF(OR(HLOOKUP($A975,'Z-scores'!$C$2:$UD$20,5,FALSE)&gt;3,HLOOKUP($A975,'Z-scores'!$C$2:$UD$20,5,FALSE)&lt;-3),"",'Total-corrected counts'!G975),"")</f>
        <v/>
      </c>
      <c r="H975" t="str">
        <f>IFERROR(IF(OR(HLOOKUP($A975,'Z-scores'!$C$2:$UD$20,6,FALSE)&gt;3,HLOOKUP($A975,'Z-scores'!$C$2:$UD$20,6,FALSE)&lt;-3),"",'Total-corrected counts'!H975),"")</f>
        <v/>
      </c>
      <c r="I975" t="str">
        <f>IFERROR(IF(OR(HLOOKUP($A975,'Z-scores'!$C$2:$UD$20,7,FALSE)&gt;3,HLOOKUP($A975,'Z-scores'!$C$2:$UD$20,7,FALSE)&lt;-3),"",'Total-corrected counts'!I975),"")</f>
        <v/>
      </c>
      <c r="J975" t="str">
        <f>IFERROR(IF(OR(HLOOKUP($A975,'Z-scores'!$C$2:$UD$20,8,FALSE)&gt;3,HLOOKUP($A975,'Z-scores'!$C$2:$UD$20,8,FALSE)&lt;-3),"",'Total-corrected counts'!J975),"")</f>
        <v/>
      </c>
      <c r="K975" t="str">
        <f>IFERROR(IF(OR(HLOOKUP($A975,'Z-scores'!$C$2:$UD$20,9,FALSE)&gt;3,HLOOKUP($A975,'Z-scores'!$C$2:$UD$20,9,FALSE)&lt;-3),"",'Total-corrected counts'!K975),"")</f>
        <v/>
      </c>
      <c r="L975" t="str">
        <f>IFERROR(IF(OR(HLOOKUP($A975,'Z-scores'!$C$2:$UD$20,10,FALSE)&gt;3,HLOOKUP($A975,'Z-scores'!$C$2:$UD$20,10,FALSE)&lt;-3),"",'Total-corrected counts'!L975),"")</f>
        <v/>
      </c>
      <c r="M975" t="str">
        <f>IFERROR(IF(OR(HLOOKUP($A975,'Z-scores'!$C$2:$UD$20,11,FALSE)&gt;3,HLOOKUP($A975,'Z-scores'!$C$2:$UD$20,11,FALSE)&lt;-3),"",'Total-corrected counts'!M975),"")</f>
        <v/>
      </c>
      <c r="N975" t="str">
        <f>IFERROR(IF(OR(HLOOKUP($A975,'Z-scores'!$C$2:$UD$20,12,FALSE)&gt;3,HLOOKUP($A975,'Z-scores'!$C$2:$UD$20,12,FALSE)&lt;-3),"",'Total-corrected counts'!N975),"")</f>
        <v/>
      </c>
      <c r="O975" t="str">
        <f>IFERROR(IF(OR(HLOOKUP($A975,'Z-scores'!$C$2:$UD$20,13,FALSE)&gt;3,HLOOKUP($A975,'Z-scores'!$C$2:$UD$20,13,FALSE)&lt;-3),"",'Total-corrected counts'!O975),"")</f>
        <v/>
      </c>
      <c r="P975" t="str">
        <f>IFERROR(IF(OR(HLOOKUP($A975,'Z-scores'!$C$2:$UD$20,14,FALSE)&gt;3,HLOOKUP($A975,'Z-scores'!$C$2:$UD$20,14,FALSE)&lt;-3),"",'Total-corrected counts'!P975),"")</f>
        <v/>
      </c>
      <c r="Q975" t="str">
        <f>IFERROR(IF(OR(HLOOKUP($A975,'Z-scores'!$C$2:$UD$20,15,FALSE)&gt;3,HLOOKUP($A975,'Z-scores'!$C$2:$UD$20,15,FALSE)&lt;-3),"",'Total-corrected counts'!Q975),"")</f>
        <v/>
      </c>
      <c r="R975" t="str">
        <f>IFERROR(IF(OR(HLOOKUP($A975,'Z-scores'!$C$2:$UD$20,16,FALSE)&gt;3,HLOOKUP($A975,'Z-scores'!$C$2:$UD$20,16,FALSE)&lt;-3),"",'Total-corrected counts'!R975),"")</f>
        <v/>
      </c>
      <c r="S975" t="str">
        <f>IFERROR(IF(OR(HLOOKUP($A975,'Z-scores'!$C$2:$UD$20,17,FALSE)&gt;3,HLOOKUP($A975,'Z-scores'!$C$2:$UD$20,17,FALSE)&lt;-3),"",'Total-corrected counts'!S975),"")</f>
        <v/>
      </c>
      <c r="T975" t="str">
        <f>IFERROR(IF(OR(HLOOKUP($A975,'Z-scores'!$C$2:$UD$20,18,FALSE)&gt;3,HLOOKUP($A975,'Z-scores'!$C$2:$UD$20,18,FALSE)&lt;-3),"",'Total-corrected counts'!T975),"")</f>
        <v/>
      </c>
      <c r="U975" t="str">
        <f>IFERROR(IF(OR(HLOOKUP($A975,'Z-scores'!$C$2:$UD$20,19,FALSE)&gt;3,HLOOKUP($A975,'Z-scores'!$C$2:$UD$20,19,FALSE)&lt;-3),"",'Total-corrected counts'!U975),"")</f>
        <v/>
      </c>
      <c r="V975">
        <f t="shared" si="60"/>
        <v>1</v>
      </c>
      <c r="W975" s="10">
        <f>SUMIFS(Tabel132[Cluster],Tabel132[ID],A975)</f>
        <v>0</v>
      </c>
      <c r="X975" t="str">
        <f t="shared" si="61"/>
        <v/>
      </c>
      <c r="Y975" t="str">
        <f t="shared" si="62"/>
        <v/>
      </c>
      <c r="Z975" t="str">
        <f t="shared" si="63"/>
        <v/>
      </c>
    </row>
    <row r="976" spans="1:26" x14ac:dyDescent="0.25">
      <c r="A976">
        <v>984</v>
      </c>
      <c r="B976" t="s">
        <v>1093</v>
      </c>
      <c r="C976">
        <v>55900</v>
      </c>
      <c r="D976">
        <v>920</v>
      </c>
      <c r="E976" t="str">
        <f>IFERROR(IF(OR(HLOOKUP($A976,'Z-scores'!$C$2:$UD$20,3,FALSE)&gt;3,HLOOKUP(A976,'Z-scores'!$C$2:$UD$20,3,FALSE)&lt;-3),"",'Total-corrected counts'!E976),"")</f>
        <v/>
      </c>
      <c r="F976" t="str">
        <f>IFERROR(IF(OR(HLOOKUP($A976,'Z-scores'!$C$2:$UD$20,4,FALSE)&gt;3,HLOOKUP($A976,'Z-scores'!$C$2:$UD$20,4,FALSE)&lt;-3),"",'Total-corrected counts'!F976),"")</f>
        <v/>
      </c>
      <c r="G976" t="str">
        <f>IFERROR(IF(OR(HLOOKUP($A976,'Z-scores'!$C$2:$UD$20,5,FALSE)&gt;3,HLOOKUP($A976,'Z-scores'!$C$2:$UD$20,5,FALSE)&lt;-3),"",'Total-corrected counts'!G976),"")</f>
        <v/>
      </c>
      <c r="H976" t="str">
        <f>IFERROR(IF(OR(HLOOKUP($A976,'Z-scores'!$C$2:$UD$20,6,FALSE)&gt;3,HLOOKUP($A976,'Z-scores'!$C$2:$UD$20,6,FALSE)&lt;-3),"",'Total-corrected counts'!H976),"")</f>
        <v/>
      </c>
      <c r="I976" t="str">
        <f>IFERROR(IF(OR(HLOOKUP($A976,'Z-scores'!$C$2:$UD$20,7,FALSE)&gt;3,HLOOKUP($A976,'Z-scores'!$C$2:$UD$20,7,FALSE)&lt;-3),"",'Total-corrected counts'!I976),"")</f>
        <v/>
      </c>
      <c r="J976" t="str">
        <f>IFERROR(IF(OR(HLOOKUP($A976,'Z-scores'!$C$2:$UD$20,8,FALSE)&gt;3,HLOOKUP($A976,'Z-scores'!$C$2:$UD$20,8,FALSE)&lt;-3),"",'Total-corrected counts'!J976),"")</f>
        <v/>
      </c>
      <c r="K976" t="str">
        <f>IFERROR(IF(OR(HLOOKUP($A976,'Z-scores'!$C$2:$UD$20,9,FALSE)&gt;3,HLOOKUP($A976,'Z-scores'!$C$2:$UD$20,9,FALSE)&lt;-3),"",'Total-corrected counts'!K976),"")</f>
        <v/>
      </c>
      <c r="L976" t="str">
        <f>IFERROR(IF(OR(HLOOKUP($A976,'Z-scores'!$C$2:$UD$20,10,FALSE)&gt;3,HLOOKUP($A976,'Z-scores'!$C$2:$UD$20,10,FALSE)&lt;-3),"",'Total-corrected counts'!L976),"")</f>
        <v/>
      </c>
      <c r="M976" t="str">
        <f>IFERROR(IF(OR(HLOOKUP($A976,'Z-scores'!$C$2:$UD$20,11,FALSE)&gt;3,HLOOKUP($A976,'Z-scores'!$C$2:$UD$20,11,FALSE)&lt;-3),"",'Total-corrected counts'!M976),"")</f>
        <v/>
      </c>
      <c r="N976" t="str">
        <f>IFERROR(IF(OR(HLOOKUP($A976,'Z-scores'!$C$2:$UD$20,12,FALSE)&gt;3,HLOOKUP($A976,'Z-scores'!$C$2:$UD$20,12,FALSE)&lt;-3),"",'Total-corrected counts'!N976),"")</f>
        <v/>
      </c>
      <c r="O976" t="str">
        <f>IFERROR(IF(OR(HLOOKUP($A976,'Z-scores'!$C$2:$UD$20,13,FALSE)&gt;3,HLOOKUP($A976,'Z-scores'!$C$2:$UD$20,13,FALSE)&lt;-3),"",'Total-corrected counts'!O976),"")</f>
        <v/>
      </c>
      <c r="P976" t="str">
        <f>IFERROR(IF(OR(HLOOKUP($A976,'Z-scores'!$C$2:$UD$20,14,FALSE)&gt;3,HLOOKUP($A976,'Z-scores'!$C$2:$UD$20,14,FALSE)&lt;-3),"",'Total-corrected counts'!P976),"")</f>
        <v/>
      </c>
      <c r="Q976" t="str">
        <f>IFERROR(IF(OR(HLOOKUP($A976,'Z-scores'!$C$2:$UD$20,15,FALSE)&gt;3,HLOOKUP($A976,'Z-scores'!$C$2:$UD$20,15,FALSE)&lt;-3),"",'Total-corrected counts'!Q976),"")</f>
        <v/>
      </c>
      <c r="R976" t="str">
        <f>IFERROR(IF(OR(HLOOKUP($A976,'Z-scores'!$C$2:$UD$20,16,FALSE)&gt;3,HLOOKUP($A976,'Z-scores'!$C$2:$UD$20,16,FALSE)&lt;-3),"",'Total-corrected counts'!R976),"")</f>
        <v/>
      </c>
      <c r="S976" t="str">
        <f>IFERROR(IF(OR(HLOOKUP($A976,'Z-scores'!$C$2:$UD$20,17,FALSE)&gt;3,HLOOKUP($A976,'Z-scores'!$C$2:$UD$20,17,FALSE)&lt;-3),"",'Total-corrected counts'!S976),"")</f>
        <v/>
      </c>
      <c r="T976" t="str">
        <f>IFERROR(IF(OR(HLOOKUP($A976,'Z-scores'!$C$2:$UD$20,18,FALSE)&gt;3,HLOOKUP($A976,'Z-scores'!$C$2:$UD$20,18,FALSE)&lt;-3),"",'Total-corrected counts'!T976),"")</f>
        <v/>
      </c>
      <c r="U976" t="str">
        <f>IFERROR(IF(OR(HLOOKUP($A976,'Z-scores'!$C$2:$UD$20,19,FALSE)&gt;3,HLOOKUP($A976,'Z-scores'!$C$2:$UD$20,19,FALSE)&lt;-3),"",'Total-corrected counts'!U976),"")</f>
        <v/>
      </c>
      <c r="V976">
        <f t="shared" si="60"/>
        <v>1</v>
      </c>
      <c r="W976" s="10">
        <f>SUMIFS(Tabel132[Cluster],Tabel132[ID],A976)</f>
        <v>0</v>
      </c>
      <c r="X976" t="str">
        <f t="shared" si="61"/>
        <v/>
      </c>
      <c r="Y976" t="str">
        <f t="shared" si="62"/>
        <v/>
      </c>
      <c r="Z976" t="str">
        <f t="shared" si="63"/>
        <v/>
      </c>
    </row>
    <row r="977" spans="1:26" x14ac:dyDescent="0.25">
      <c r="A977">
        <v>985</v>
      </c>
      <c r="B977" t="s">
        <v>486</v>
      </c>
      <c r="C977">
        <v>1500</v>
      </c>
      <c r="D977">
        <v>500</v>
      </c>
      <c r="E977" t="str">
        <f>IFERROR(IF(OR(HLOOKUP($A977,'Z-scores'!$C$2:$UD$20,3,FALSE)&gt;3,HLOOKUP(A977,'Z-scores'!$C$2:$UD$20,3,FALSE)&lt;-3),"",'Total-corrected counts'!E977),"")</f>
        <v/>
      </c>
      <c r="F977">
        <f>IFERROR(IF(OR(HLOOKUP($A977,'Z-scores'!$C$2:$UD$20,4,FALSE)&gt;3,HLOOKUP($A977,'Z-scores'!$C$2:$UD$20,4,FALSE)&lt;-3),"",'Total-corrected counts'!F977),"")</f>
        <v>15.561067963394986</v>
      </c>
      <c r="G977">
        <f>IFERROR(IF(OR(HLOOKUP($A977,'Z-scores'!$C$2:$UD$20,5,FALSE)&gt;3,HLOOKUP($A977,'Z-scores'!$C$2:$UD$20,5,FALSE)&lt;-3),"",'Total-corrected counts'!G977),"")</f>
        <v>8.5418085264977375</v>
      </c>
      <c r="H977">
        <f>IFERROR(IF(OR(HLOOKUP($A977,'Z-scores'!$C$2:$UD$20,6,FALSE)&gt;3,HLOOKUP($A977,'Z-scores'!$C$2:$UD$20,6,FALSE)&lt;-3),"",'Total-corrected counts'!H977),"")</f>
        <v>11.922370569335076</v>
      </c>
      <c r="I977">
        <f>IFERROR(IF(OR(HLOOKUP($A977,'Z-scores'!$C$2:$UD$20,7,FALSE)&gt;3,HLOOKUP($A977,'Z-scores'!$C$2:$UD$20,7,FALSE)&lt;-3),"",'Total-corrected counts'!I977),"")</f>
        <v>11.895123430376279</v>
      </c>
      <c r="J977">
        <f>IFERROR(IF(OR(HLOOKUP($A977,'Z-scores'!$C$2:$UD$20,8,FALSE)&gt;3,HLOOKUP($A977,'Z-scores'!$C$2:$UD$20,8,FALSE)&lt;-3),"",'Total-corrected counts'!J977),"")</f>
        <v>7.2778050613288201</v>
      </c>
      <c r="K977">
        <f>IFERROR(IF(OR(HLOOKUP($A977,'Z-scores'!$C$2:$UD$20,9,FALSE)&gt;3,HLOOKUP($A977,'Z-scores'!$C$2:$UD$20,9,FALSE)&lt;-3),"",'Total-corrected counts'!K977),"")</f>
        <v>13.891521266514298</v>
      </c>
      <c r="L977">
        <f>IFERROR(IF(OR(HLOOKUP($A977,'Z-scores'!$C$2:$UD$20,10,FALSE)&gt;3,HLOOKUP($A977,'Z-scores'!$C$2:$UD$20,10,FALSE)&lt;-3),"",'Total-corrected counts'!L977),"")</f>
        <v>6.9410513355570567</v>
      </c>
      <c r="M977">
        <f>IFERROR(IF(OR(HLOOKUP($A977,'Z-scores'!$C$2:$UD$20,11,FALSE)&gt;3,HLOOKUP($A977,'Z-scores'!$C$2:$UD$20,11,FALSE)&lt;-3),"",'Total-corrected counts'!M977),"")</f>
        <v>9.6898778328954531</v>
      </c>
      <c r="N977">
        <f>IFERROR(IF(OR(HLOOKUP($A977,'Z-scores'!$C$2:$UD$20,12,FALSE)&gt;3,HLOOKUP($A977,'Z-scores'!$C$2:$UD$20,12,FALSE)&lt;-3),"",'Total-corrected counts'!N977),"")</f>
        <v>11.665980881720884</v>
      </c>
      <c r="O977">
        <f>IFERROR(IF(OR(HLOOKUP($A977,'Z-scores'!$C$2:$UD$20,13,FALSE)&gt;3,HLOOKUP($A977,'Z-scores'!$C$2:$UD$20,13,FALSE)&lt;-3),"",'Total-corrected counts'!O977),"")</f>
        <v>5.9600190747533119</v>
      </c>
      <c r="P977">
        <f>IFERROR(IF(OR(HLOOKUP($A977,'Z-scores'!$C$2:$UD$20,14,FALSE)&gt;3,HLOOKUP($A977,'Z-scores'!$C$2:$UD$20,14,FALSE)&lt;-3),"",'Total-corrected counts'!P977),"")</f>
        <v>7.4833888853511494</v>
      </c>
      <c r="Q977">
        <f>IFERROR(IF(OR(HLOOKUP($A977,'Z-scores'!$C$2:$UD$20,15,FALSE)&gt;3,HLOOKUP($A977,'Z-scores'!$C$2:$UD$20,15,FALSE)&lt;-3),"",'Total-corrected counts'!Q977),"")</f>
        <v>16.976620823614763</v>
      </c>
      <c r="R977">
        <f>IFERROR(IF(OR(HLOOKUP($A977,'Z-scores'!$C$2:$UD$20,16,FALSE)&gt;3,HLOOKUP($A977,'Z-scores'!$C$2:$UD$20,16,FALSE)&lt;-3),"",'Total-corrected counts'!R977),"")</f>
        <v>13.375246177857116</v>
      </c>
      <c r="S977">
        <f>IFERROR(IF(OR(HLOOKUP($A977,'Z-scores'!$C$2:$UD$20,17,FALSE)&gt;3,HLOOKUP($A977,'Z-scores'!$C$2:$UD$20,17,FALSE)&lt;-3),"",'Total-corrected counts'!S977),"")</f>
        <v>5.7270410794413884</v>
      </c>
      <c r="T977">
        <f>IFERROR(IF(OR(HLOOKUP($A977,'Z-scores'!$C$2:$UD$20,18,FALSE)&gt;3,HLOOKUP($A977,'Z-scores'!$C$2:$UD$20,18,FALSE)&lt;-3),"",'Total-corrected counts'!T977),"")</f>
        <v>14.18377568500506</v>
      </c>
      <c r="U977">
        <f>IFERROR(IF(OR(HLOOKUP($A977,'Z-scores'!$C$2:$UD$20,19,FALSE)&gt;3,HLOOKUP($A977,'Z-scores'!$C$2:$UD$20,19,FALSE)&lt;-3),"",'Total-corrected counts'!U977),"")</f>
        <v>9.3255165051661368</v>
      </c>
      <c r="V977">
        <f t="shared" si="60"/>
        <v>1</v>
      </c>
      <c r="W977" s="10">
        <f>SUMIFS(Tabel132[Cluster],Tabel132[ID],A977)</f>
        <v>3</v>
      </c>
      <c r="X977">
        <f t="shared" si="61"/>
        <v>0.94523000096630427</v>
      </c>
      <c r="Y977">
        <f t="shared" si="62"/>
        <v>10.715078248237463</v>
      </c>
      <c r="Z977">
        <f t="shared" si="63"/>
        <v>10.587198639113726</v>
      </c>
    </row>
    <row r="978" spans="1:26" x14ac:dyDescent="0.25">
      <c r="A978">
        <v>986</v>
      </c>
      <c r="B978" t="s">
        <v>1094</v>
      </c>
      <c r="C978">
        <v>106800</v>
      </c>
      <c r="D978">
        <v>776</v>
      </c>
      <c r="E978" t="str">
        <f>IFERROR(IF(OR(HLOOKUP($A978,'Z-scores'!$C$2:$UD$20,3,FALSE)&gt;3,HLOOKUP(A978,'Z-scores'!$C$2:$UD$20,3,FALSE)&lt;-3),"",'Total-corrected counts'!E978),"")</f>
        <v/>
      </c>
      <c r="F978" t="str">
        <f>IFERROR(IF(OR(HLOOKUP($A978,'Z-scores'!$C$2:$UD$20,4,FALSE)&gt;3,HLOOKUP($A978,'Z-scores'!$C$2:$UD$20,4,FALSE)&lt;-3),"",'Total-corrected counts'!F978),"")</f>
        <v/>
      </c>
      <c r="G978" t="str">
        <f>IFERROR(IF(OR(HLOOKUP($A978,'Z-scores'!$C$2:$UD$20,5,FALSE)&gt;3,HLOOKUP($A978,'Z-scores'!$C$2:$UD$20,5,FALSE)&lt;-3),"",'Total-corrected counts'!G978),"")</f>
        <v/>
      </c>
      <c r="H978" t="str">
        <f>IFERROR(IF(OR(HLOOKUP($A978,'Z-scores'!$C$2:$UD$20,6,FALSE)&gt;3,HLOOKUP($A978,'Z-scores'!$C$2:$UD$20,6,FALSE)&lt;-3),"",'Total-corrected counts'!H978),"")</f>
        <v/>
      </c>
      <c r="I978" t="str">
        <f>IFERROR(IF(OR(HLOOKUP($A978,'Z-scores'!$C$2:$UD$20,7,FALSE)&gt;3,HLOOKUP($A978,'Z-scores'!$C$2:$UD$20,7,FALSE)&lt;-3),"",'Total-corrected counts'!I978),"")</f>
        <v/>
      </c>
      <c r="J978" t="str">
        <f>IFERROR(IF(OR(HLOOKUP($A978,'Z-scores'!$C$2:$UD$20,8,FALSE)&gt;3,HLOOKUP($A978,'Z-scores'!$C$2:$UD$20,8,FALSE)&lt;-3),"",'Total-corrected counts'!J978),"")</f>
        <v/>
      </c>
      <c r="K978" t="str">
        <f>IFERROR(IF(OR(HLOOKUP($A978,'Z-scores'!$C$2:$UD$20,9,FALSE)&gt;3,HLOOKUP($A978,'Z-scores'!$C$2:$UD$20,9,FALSE)&lt;-3),"",'Total-corrected counts'!K978),"")</f>
        <v/>
      </c>
      <c r="L978" t="str">
        <f>IFERROR(IF(OR(HLOOKUP($A978,'Z-scores'!$C$2:$UD$20,10,FALSE)&gt;3,HLOOKUP($A978,'Z-scores'!$C$2:$UD$20,10,FALSE)&lt;-3),"",'Total-corrected counts'!L978),"")</f>
        <v/>
      </c>
      <c r="M978" t="str">
        <f>IFERROR(IF(OR(HLOOKUP($A978,'Z-scores'!$C$2:$UD$20,11,FALSE)&gt;3,HLOOKUP($A978,'Z-scores'!$C$2:$UD$20,11,FALSE)&lt;-3),"",'Total-corrected counts'!M978),"")</f>
        <v/>
      </c>
      <c r="N978" t="str">
        <f>IFERROR(IF(OR(HLOOKUP($A978,'Z-scores'!$C$2:$UD$20,12,FALSE)&gt;3,HLOOKUP($A978,'Z-scores'!$C$2:$UD$20,12,FALSE)&lt;-3),"",'Total-corrected counts'!N978),"")</f>
        <v/>
      </c>
      <c r="O978" t="str">
        <f>IFERROR(IF(OR(HLOOKUP($A978,'Z-scores'!$C$2:$UD$20,13,FALSE)&gt;3,HLOOKUP($A978,'Z-scores'!$C$2:$UD$20,13,FALSE)&lt;-3),"",'Total-corrected counts'!O978),"")</f>
        <v/>
      </c>
      <c r="P978" t="str">
        <f>IFERROR(IF(OR(HLOOKUP($A978,'Z-scores'!$C$2:$UD$20,14,FALSE)&gt;3,HLOOKUP($A978,'Z-scores'!$C$2:$UD$20,14,FALSE)&lt;-3),"",'Total-corrected counts'!P978),"")</f>
        <v/>
      </c>
      <c r="Q978" t="str">
        <f>IFERROR(IF(OR(HLOOKUP($A978,'Z-scores'!$C$2:$UD$20,15,FALSE)&gt;3,HLOOKUP($A978,'Z-scores'!$C$2:$UD$20,15,FALSE)&lt;-3),"",'Total-corrected counts'!Q978),"")</f>
        <v/>
      </c>
      <c r="R978" t="str">
        <f>IFERROR(IF(OR(HLOOKUP($A978,'Z-scores'!$C$2:$UD$20,16,FALSE)&gt;3,HLOOKUP($A978,'Z-scores'!$C$2:$UD$20,16,FALSE)&lt;-3),"",'Total-corrected counts'!R978),"")</f>
        <v/>
      </c>
      <c r="S978" t="str">
        <f>IFERROR(IF(OR(HLOOKUP($A978,'Z-scores'!$C$2:$UD$20,17,FALSE)&gt;3,HLOOKUP($A978,'Z-scores'!$C$2:$UD$20,17,FALSE)&lt;-3),"",'Total-corrected counts'!S978),"")</f>
        <v/>
      </c>
      <c r="T978" t="str">
        <f>IFERROR(IF(OR(HLOOKUP($A978,'Z-scores'!$C$2:$UD$20,18,FALSE)&gt;3,HLOOKUP($A978,'Z-scores'!$C$2:$UD$20,18,FALSE)&lt;-3),"",'Total-corrected counts'!T978),"")</f>
        <v/>
      </c>
      <c r="U978" t="str">
        <f>IFERROR(IF(OR(HLOOKUP($A978,'Z-scores'!$C$2:$UD$20,19,FALSE)&gt;3,HLOOKUP($A978,'Z-scores'!$C$2:$UD$20,19,FALSE)&lt;-3),"",'Total-corrected counts'!U978),"")</f>
        <v/>
      </c>
      <c r="V978">
        <f t="shared" si="60"/>
        <v>1</v>
      </c>
      <c r="W978" s="10">
        <f>SUMIFS(Tabel132[Cluster],Tabel132[ID],A978)</f>
        <v>0</v>
      </c>
      <c r="X978" t="str">
        <f t="shared" si="61"/>
        <v/>
      </c>
      <c r="Y978" t="str">
        <f t="shared" si="62"/>
        <v/>
      </c>
      <c r="Z978" t="str">
        <f t="shared" si="63"/>
        <v/>
      </c>
    </row>
    <row r="979" spans="1:26" x14ac:dyDescent="0.25">
      <c r="A979">
        <v>987</v>
      </c>
      <c r="B979" t="s">
        <v>1095</v>
      </c>
      <c r="C979">
        <v>87000</v>
      </c>
      <c r="D979">
        <v>771</v>
      </c>
      <c r="E979" t="str">
        <f>IFERROR(IF(OR(HLOOKUP($A979,'Z-scores'!$C$2:$UD$20,3,FALSE)&gt;3,HLOOKUP(A979,'Z-scores'!$C$2:$UD$20,3,FALSE)&lt;-3),"",'Total-corrected counts'!E979),"")</f>
        <v/>
      </c>
      <c r="F979" t="str">
        <f>IFERROR(IF(OR(HLOOKUP($A979,'Z-scores'!$C$2:$UD$20,4,FALSE)&gt;3,HLOOKUP($A979,'Z-scores'!$C$2:$UD$20,4,FALSE)&lt;-3),"",'Total-corrected counts'!F979),"")</f>
        <v/>
      </c>
      <c r="G979" t="str">
        <f>IFERROR(IF(OR(HLOOKUP($A979,'Z-scores'!$C$2:$UD$20,5,FALSE)&gt;3,HLOOKUP($A979,'Z-scores'!$C$2:$UD$20,5,FALSE)&lt;-3),"",'Total-corrected counts'!G979),"")</f>
        <v/>
      </c>
      <c r="H979" t="str">
        <f>IFERROR(IF(OR(HLOOKUP($A979,'Z-scores'!$C$2:$UD$20,6,FALSE)&gt;3,HLOOKUP($A979,'Z-scores'!$C$2:$UD$20,6,FALSE)&lt;-3),"",'Total-corrected counts'!H979),"")</f>
        <v/>
      </c>
      <c r="I979" t="str">
        <f>IFERROR(IF(OR(HLOOKUP($A979,'Z-scores'!$C$2:$UD$20,7,FALSE)&gt;3,HLOOKUP($A979,'Z-scores'!$C$2:$UD$20,7,FALSE)&lt;-3),"",'Total-corrected counts'!I979),"")</f>
        <v/>
      </c>
      <c r="J979" t="str">
        <f>IFERROR(IF(OR(HLOOKUP($A979,'Z-scores'!$C$2:$UD$20,8,FALSE)&gt;3,HLOOKUP($A979,'Z-scores'!$C$2:$UD$20,8,FALSE)&lt;-3),"",'Total-corrected counts'!J979),"")</f>
        <v/>
      </c>
      <c r="K979" t="str">
        <f>IFERROR(IF(OR(HLOOKUP($A979,'Z-scores'!$C$2:$UD$20,9,FALSE)&gt;3,HLOOKUP($A979,'Z-scores'!$C$2:$UD$20,9,FALSE)&lt;-3),"",'Total-corrected counts'!K979),"")</f>
        <v/>
      </c>
      <c r="L979" t="str">
        <f>IFERROR(IF(OR(HLOOKUP($A979,'Z-scores'!$C$2:$UD$20,10,FALSE)&gt;3,HLOOKUP($A979,'Z-scores'!$C$2:$UD$20,10,FALSE)&lt;-3),"",'Total-corrected counts'!L979),"")</f>
        <v/>
      </c>
      <c r="M979" t="str">
        <f>IFERROR(IF(OR(HLOOKUP($A979,'Z-scores'!$C$2:$UD$20,11,FALSE)&gt;3,HLOOKUP($A979,'Z-scores'!$C$2:$UD$20,11,FALSE)&lt;-3),"",'Total-corrected counts'!M979),"")</f>
        <v/>
      </c>
      <c r="N979" t="str">
        <f>IFERROR(IF(OR(HLOOKUP($A979,'Z-scores'!$C$2:$UD$20,12,FALSE)&gt;3,HLOOKUP($A979,'Z-scores'!$C$2:$UD$20,12,FALSE)&lt;-3),"",'Total-corrected counts'!N979),"")</f>
        <v/>
      </c>
      <c r="O979" t="str">
        <f>IFERROR(IF(OR(HLOOKUP($A979,'Z-scores'!$C$2:$UD$20,13,FALSE)&gt;3,HLOOKUP($A979,'Z-scores'!$C$2:$UD$20,13,FALSE)&lt;-3),"",'Total-corrected counts'!O979),"")</f>
        <v/>
      </c>
      <c r="P979" t="str">
        <f>IFERROR(IF(OR(HLOOKUP($A979,'Z-scores'!$C$2:$UD$20,14,FALSE)&gt;3,HLOOKUP($A979,'Z-scores'!$C$2:$UD$20,14,FALSE)&lt;-3),"",'Total-corrected counts'!P979),"")</f>
        <v/>
      </c>
      <c r="Q979" t="str">
        <f>IFERROR(IF(OR(HLOOKUP($A979,'Z-scores'!$C$2:$UD$20,15,FALSE)&gt;3,HLOOKUP($A979,'Z-scores'!$C$2:$UD$20,15,FALSE)&lt;-3),"",'Total-corrected counts'!Q979),"")</f>
        <v/>
      </c>
      <c r="R979" t="str">
        <f>IFERROR(IF(OR(HLOOKUP($A979,'Z-scores'!$C$2:$UD$20,16,FALSE)&gt;3,HLOOKUP($A979,'Z-scores'!$C$2:$UD$20,16,FALSE)&lt;-3),"",'Total-corrected counts'!R979),"")</f>
        <v/>
      </c>
      <c r="S979" t="str">
        <f>IFERROR(IF(OR(HLOOKUP($A979,'Z-scores'!$C$2:$UD$20,17,FALSE)&gt;3,HLOOKUP($A979,'Z-scores'!$C$2:$UD$20,17,FALSE)&lt;-3),"",'Total-corrected counts'!S979),"")</f>
        <v/>
      </c>
      <c r="T979" t="str">
        <f>IFERROR(IF(OR(HLOOKUP($A979,'Z-scores'!$C$2:$UD$20,18,FALSE)&gt;3,HLOOKUP($A979,'Z-scores'!$C$2:$UD$20,18,FALSE)&lt;-3),"",'Total-corrected counts'!T979),"")</f>
        <v/>
      </c>
      <c r="U979" t="str">
        <f>IFERROR(IF(OR(HLOOKUP($A979,'Z-scores'!$C$2:$UD$20,19,FALSE)&gt;3,HLOOKUP($A979,'Z-scores'!$C$2:$UD$20,19,FALSE)&lt;-3),"",'Total-corrected counts'!U979),"")</f>
        <v/>
      </c>
      <c r="V979">
        <f t="shared" si="60"/>
        <v>1</v>
      </c>
      <c r="W979" s="10">
        <f>SUMIFS(Tabel132[Cluster],Tabel132[ID],A979)</f>
        <v>94</v>
      </c>
      <c r="X979" t="str">
        <f t="shared" si="61"/>
        <v/>
      </c>
      <c r="Y979" t="str">
        <f t="shared" si="62"/>
        <v/>
      </c>
      <c r="Z979" t="str">
        <f t="shared" si="63"/>
        <v/>
      </c>
    </row>
    <row r="980" spans="1:26" x14ac:dyDescent="0.25">
      <c r="A980">
        <v>988</v>
      </c>
      <c r="B980" t="s">
        <v>487</v>
      </c>
      <c r="C980">
        <v>29600</v>
      </c>
      <c r="D980">
        <v>895</v>
      </c>
      <c r="E980" t="str">
        <f>IFERROR(IF(OR(HLOOKUP($A980,'Z-scores'!$C$2:$UD$20,3,FALSE)&gt;3,HLOOKUP(A980,'Z-scores'!$C$2:$UD$20,3,FALSE)&lt;-3),"",'Total-corrected counts'!E980),"")</f>
        <v/>
      </c>
      <c r="F980">
        <f>IFERROR(IF(OR(HLOOKUP($A980,'Z-scores'!$C$2:$UD$20,4,FALSE)&gt;3,HLOOKUP($A980,'Z-scores'!$C$2:$UD$20,4,FALSE)&lt;-3),"",'Total-corrected counts'!F980),"")</f>
        <v>13.674380756446727</v>
      </c>
      <c r="G980">
        <f>IFERROR(IF(OR(HLOOKUP($A980,'Z-scores'!$C$2:$UD$20,5,FALSE)&gt;3,HLOOKUP($A980,'Z-scores'!$C$2:$UD$20,5,FALSE)&lt;-3),"",'Total-corrected counts'!G980),"")</f>
        <v>31.538210491113698</v>
      </c>
      <c r="H980">
        <f>IFERROR(IF(OR(HLOOKUP($A980,'Z-scores'!$C$2:$UD$20,6,FALSE)&gt;3,HLOOKUP($A980,'Z-scores'!$C$2:$UD$20,6,FALSE)&lt;-3),"",'Total-corrected counts'!H980),"")</f>
        <v>15.419506198864861</v>
      </c>
      <c r="I980">
        <f>IFERROR(IF(OR(HLOOKUP($A980,'Z-scores'!$C$2:$UD$20,7,FALSE)&gt;3,HLOOKUP($A980,'Z-scores'!$C$2:$UD$20,7,FALSE)&lt;-3),"",'Total-corrected counts'!I980),"")</f>
        <v>15.786281819609098</v>
      </c>
      <c r="J980">
        <f>IFERROR(IF(OR(HLOOKUP($A980,'Z-scores'!$C$2:$UD$20,8,FALSE)&gt;3,HLOOKUP($A980,'Z-scores'!$C$2:$UD$20,8,FALSE)&lt;-3),"",'Total-corrected counts'!J980),"")</f>
        <v>8.7915490679873223</v>
      </c>
      <c r="K980">
        <f>IFERROR(IF(OR(HLOOKUP($A980,'Z-scores'!$C$2:$UD$20,9,FALSE)&gt;3,HLOOKUP($A980,'Z-scores'!$C$2:$UD$20,9,FALSE)&lt;-3),"",'Total-corrected counts'!K980),"")</f>
        <v>8.3304532025196494</v>
      </c>
      <c r="L980">
        <f>IFERROR(IF(OR(HLOOKUP($A980,'Z-scores'!$C$2:$UD$20,10,FALSE)&gt;3,HLOOKUP($A980,'Z-scores'!$C$2:$UD$20,10,FALSE)&lt;-3),"",'Total-corrected counts'!L980),"")</f>
        <v>27.676009010137289</v>
      </c>
      <c r="M980">
        <f>IFERROR(IF(OR(HLOOKUP($A980,'Z-scores'!$C$2:$UD$20,11,FALSE)&gt;3,HLOOKUP($A980,'Z-scores'!$C$2:$UD$20,11,FALSE)&lt;-3),"",'Total-corrected counts'!M980),"")</f>
        <v>14.73064166988434</v>
      </c>
      <c r="N980">
        <f>IFERROR(IF(OR(HLOOKUP($A980,'Z-scores'!$C$2:$UD$20,12,FALSE)&gt;3,HLOOKUP($A980,'Z-scores'!$C$2:$UD$20,12,FALSE)&lt;-3),"",'Total-corrected counts'!N980),"")</f>
        <v>25.650495277248037</v>
      </c>
      <c r="O980">
        <f>IFERROR(IF(OR(HLOOKUP($A980,'Z-scores'!$C$2:$UD$20,13,FALSE)&gt;3,HLOOKUP($A980,'Z-scores'!$C$2:$UD$20,13,FALSE)&lt;-3),"",'Total-corrected counts'!O980),"")</f>
        <v>9.163823794778807</v>
      </c>
      <c r="P980">
        <f>IFERROR(IF(OR(HLOOKUP($A980,'Z-scores'!$C$2:$UD$20,14,FALSE)&gt;3,HLOOKUP($A980,'Z-scores'!$C$2:$UD$20,14,FALSE)&lt;-3),"",'Total-corrected counts'!P980),"")</f>
        <v>12.146082930992556</v>
      </c>
      <c r="Q980">
        <f>IFERROR(IF(OR(HLOOKUP($A980,'Z-scores'!$C$2:$UD$20,15,FALSE)&gt;3,HLOOKUP($A980,'Z-scores'!$C$2:$UD$20,15,FALSE)&lt;-3),"",'Total-corrected counts'!Q980),"")</f>
        <v>23.763368723233299</v>
      </c>
      <c r="R980">
        <f>IFERROR(IF(OR(HLOOKUP($A980,'Z-scores'!$C$2:$UD$20,16,FALSE)&gt;3,HLOOKUP($A980,'Z-scores'!$C$2:$UD$20,16,FALSE)&lt;-3),"",'Total-corrected counts'!R980),"")</f>
        <v>7.5090507301690339</v>
      </c>
      <c r="S980">
        <f>IFERROR(IF(OR(HLOOKUP($A980,'Z-scores'!$C$2:$UD$20,17,FALSE)&gt;3,HLOOKUP($A980,'Z-scores'!$C$2:$UD$20,17,FALSE)&lt;-3),"",'Total-corrected counts'!S980),"")</f>
        <v>18.711953176146412</v>
      </c>
      <c r="T980">
        <f>IFERROR(IF(OR(HLOOKUP($A980,'Z-scores'!$C$2:$UD$20,18,FALSE)&gt;3,HLOOKUP($A980,'Z-scores'!$C$2:$UD$20,18,FALSE)&lt;-3),"",'Total-corrected counts'!T980),"")</f>
        <v>13.556631151385819</v>
      </c>
      <c r="U980">
        <f>IFERROR(IF(OR(HLOOKUP($A980,'Z-scores'!$C$2:$UD$20,19,FALSE)&gt;3,HLOOKUP($A980,'Z-scores'!$C$2:$UD$20,19,FALSE)&lt;-3),"",'Total-corrected counts'!U980),"")</f>
        <v>12.120133829189864</v>
      </c>
      <c r="V980">
        <f t="shared" si="60"/>
        <v>1</v>
      </c>
      <c r="W980" s="10">
        <f>SUMIFS(Tabel132[Cluster],Tabel132[ID],A980)</f>
        <v>38</v>
      </c>
      <c r="X980">
        <f t="shared" si="61"/>
        <v>0.66614056627625584</v>
      </c>
      <c r="Y980">
        <f t="shared" si="62"/>
        <v>16.993379027070372</v>
      </c>
      <c r="Z980">
        <f t="shared" si="63"/>
        <v>15.327692451642978</v>
      </c>
    </row>
    <row r="981" spans="1:26" x14ac:dyDescent="0.25">
      <c r="A981">
        <v>989</v>
      </c>
      <c r="B981" t="s">
        <v>488</v>
      </c>
      <c r="C981">
        <v>63000</v>
      </c>
      <c r="D981">
        <v>519</v>
      </c>
      <c r="E981">
        <f>IFERROR(IF(OR(HLOOKUP($A981,'Z-scores'!$C$2:$UD$20,3,FALSE)&gt;3,HLOOKUP(A981,'Z-scores'!$C$2:$UD$20,3,FALSE)&lt;-3),"",'Total-corrected counts'!E981),"")</f>
        <v>5.2859295652687157</v>
      </c>
      <c r="F981">
        <f>IFERROR(IF(OR(HLOOKUP($A981,'Z-scores'!$C$2:$UD$20,4,FALSE)&gt;3,HLOOKUP($A981,'Z-scores'!$C$2:$UD$20,4,FALSE)&lt;-3),"",'Total-corrected counts'!F981),"")</f>
        <v>4.3311775881246986</v>
      </c>
      <c r="G981">
        <f>IFERROR(IF(OR(HLOOKUP($A981,'Z-scores'!$C$2:$UD$20,5,FALSE)&gt;3,HLOOKUP($A981,'Z-scores'!$C$2:$UD$20,5,FALSE)&lt;-3),"",'Total-corrected counts'!G981),"")</f>
        <v>11.593893412734547</v>
      </c>
      <c r="H981">
        <f>IFERROR(IF(OR(HLOOKUP($A981,'Z-scores'!$C$2:$UD$20,6,FALSE)&gt;3,HLOOKUP($A981,'Z-scores'!$C$2:$UD$20,6,FALSE)&lt;-3),"",'Total-corrected counts'!H981),"")</f>
        <v>1.4798258552102086</v>
      </c>
      <c r="I981">
        <f>IFERROR(IF(OR(HLOOKUP($A981,'Z-scores'!$C$2:$UD$20,7,FALSE)&gt;3,HLOOKUP($A981,'Z-scores'!$C$2:$UD$20,7,FALSE)&lt;-3),"",'Total-corrected counts'!I981),"")</f>
        <v>2.2226395229636835</v>
      </c>
      <c r="J981">
        <f>IFERROR(IF(OR(HLOOKUP($A981,'Z-scores'!$C$2:$UD$20,8,FALSE)&gt;3,HLOOKUP($A981,'Z-scores'!$C$2:$UD$20,8,FALSE)&lt;-3),"",'Total-corrected counts'!J981),"")</f>
        <v>16.276446143256393</v>
      </c>
      <c r="K981">
        <f>IFERROR(IF(OR(HLOOKUP($A981,'Z-scores'!$C$2:$UD$20,9,FALSE)&gt;3,HLOOKUP($A981,'Z-scores'!$C$2:$UD$20,9,FALSE)&lt;-3),"",'Total-corrected counts'!K981),"")</f>
        <v>15.345336975305202</v>
      </c>
      <c r="L981">
        <f>IFERROR(IF(OR(HLOOKUP($A981,'Z-scores'!$C$2:$UD$20,10,FALSE)&gt;3,HLOOKUP($A981,'Z-scores'!$C$2:$UD$20,10,FALSE)&lt;-3),"",'Total-corrected counts'!L981),"")</f>
        <v>0.3439656951546699</v>
      </c>
      <c r="M981">
        <f>IFERROR(IF(OR(HLOOKUP($A981,'Z-scores'!$C$2:$UD$20,11,FALSE)&gt;3,HLOOKUP($A981,'Z-scores'!$C$2:$UD$20,11,FALSE)&lt;-3),"",'Total-corrected counts'!M981),"")</f>
        <v>6.6304014272641743</v>
      </c>
      <c r="N981">
        <f>IFERROR(IF(OR(HLOOKUP($A981,'Z-scores'!$C$2:$UD$20,12,FALSE)&gt;3,HLOOKUP($A981,'Z-scores'!$C$2:$UD$20,12,FALSE)&lt;-3),"",'Total-corrected counts'!N981),"")</f>
        <v>8.8617466713465003</v>
      </c>
      <c r="O981">
        <f>IFERROR(IF(OR(HLOOKUP($A981,'Z-scores'!$C$2:$UD$20,13,FALSE)&gt;3,HLOOKUP($A981,'Z-scores'!$C$2:$UD$20,13,FALSE)&lt;-3),"",'Total-corrected counts'!O981),"")</f>
        <v>13.21569447010517</v>
      </c>
      <c r="P981">
        <f>IFERROR(IF(OR(HLOOKUP($A981,'Z-scores'!$C$2:$UD$20,14,FALSE)&gt;3,HLOOKUP($A981,'Z-scores'!$C$2:$UD$20,14,FALSE)&lt;-3),"",'Total-corrected counts'!P981),"")</f>
        <v>3.7096410922243273</v>
      </c>
      <c r="Q981">
        <f>IFERROR(IF(OR(HLOOKUP($A981,'Z-scores'!$C$2:$UD$20,15,FALSE)&gt;3,HLOOKUP($A981,'Z-scores'!$C$2:$UD$20,15,FALSE)&lt;-3),"",'Total-corrected counts'!Q981),"")</f>
        <v>4.8755372842087197E-2</v>
      </c>
      <c r="R981">
        <f>IFERROR(IF(OR(HLOOKUP($A981,'Z-scores'!$C$2:$UD$20,16,FALSE)&gt;3,HLOOKUP($A981,'Z-scores'!$C$2:$UD$20,16,FALSE)&lt;-3),"",'Total-corrected counts'!R981),"")</f>
        <v>4.1391939190312765</v>
      </c>
      <c r="S981">
        <f>IFERROR(IF(OR(HLOOKUP($A981,'Z-scores'!$C$2:$UD$20,17,FALSE)&gt;3,HLOOKUP($A981,'Z-scores'!$C$2:$UD$20,17,FALSE)&lt;-3),"",'Total-corrected counts'!S981),"")</f>
        <v>2.4482422055242332</v>
      </c>
      <c r="T981">
        <f>IFERROR(IF(OR(HLOOKUP($A981,'Z-scores'!$C$2:$UD$20,18,FALSE)&gt;3,HLOOKUP($A981,'Z-scores'!$C$2:$UD$20,18,FALSE)&lt;-3),"",'Total-corrected counts'!T981),"")</f>
        <v>3.3247251302828338</v>
      </c>
      <c r="U981">
        <f>IFERROR(IF(OR(HLOOKUP($A981,'Z-scores'!$C$2:$UD$20,19,FALSE)&gt;3,HLOOKUP($A981,'Z-scores'!$C$2:$UD$20,19,FALSE)&lt;-3),"",'Total-corrected counts'!U981),"")</f>
        <v>14.94512742847472</v>
      </c>
      <c r="V981">
        <f t="shared" si="60"/>
        <v>1</v>
      </c>
      <c r="W981" s="10">
        <f>SUMIFS(Tabel132[Cluster],Tabel132[ID],A981)</f>
        <v>0</v>
      </c>
      <c r="X981">
        <f t="shared" si="61"/>
        <v>0.7985336447506246</v>
      </c>
      <c r="Y981">
        <f t="shared" si="62"/>
        <v>7.0566240205869208</v>
      </c>
      <c r="Z981">
        <f t="shared" si="63"/>
        <v>6.3366407862288936</v>
      </c>
    </row>
    <row r="982" spans="1:26" x14ac:dyDescent="0.25">
      <c r="A982">
        <v>990</v>
      </c>
      <c r="B982" t="s">
        <v>489</v>
      </c>
      <c r="C982">
        <v>13000</v>
      </c>
      <c r="D982">
        <v>1018</v>
      </c>
      <c r="E982">
        <f>IFERROR(IF(OR(HLOOKUP($A982,'Z-scores'!$C$2:$UD$20,3,FALSE)&gt;3,HLOOKUP(A982,'Z-scores'!$C$2:$UD$20,3,FALSE)&lt;-3),"",'Total-corrected counts'!E982),"")</f>
        <v>1.3410944974780699</v>
      </c>
      <c r="F982">
        <f>IFERROR(IF(OR(HLOOKUP($A982,'Z-scores'!$C$2:$UD$20,4,FALSE)&gt;3,HLOOKUP($A982,'Z-scores'!$C$2:$UD$20,4,FALSE)&lt;-3),"",'Total-corrected counts'!F982),"")</f>
        <v>4.8315598473588022</v>
      </c>
      <c r="G982">
        <f>IFERROR(IF(OR(HLOOKUP($A982,'Z-scores'!$C$2:$UD$20,5,FALSE)&gt;3,HLOOKUP($A982,'Z-scores'!$C$2:$UD$20,5,FALSE)&lt;-3),"",'Total-corrected counts'!G982),"")</f>
        <v>12.077392008574042</v>
      </c>
      <c r="H982">
        <f>IFERROR(IF(OR(HLOOKUP($A982,'Z-scores'!$C$2:$UD$20,6,FALSE)&gt;3,HLOOKUP($A982,'Z-scores'!$C$2:$UD$20,6,FALSE)&lt;-3),"",'Total-corrected counts'!H982),"")</f>
        <v>4.858296203897666</v>
      </c>
      <c r="I982">
        <f>IFERROR(IF(OR(HLOOKUP($A982,'Z-scores'!$C$2:$UD$20,7,FALSE)&gt;3,HLOOKUP($A982,'Z-scores'!$C$2:$UD$20,7,FALSE)&lt;-3),"",'Total-corrected counts'!I982),"")</f>
        <v>9.3153839286538869</v>
      </c>
      <c r="J982">
        <f>IFERROR(IF(OR(HLOOKUP($A982,'Z-scores'!$C$2:$UD$20,8,FALSE)&gt;3,HLOOKUP($A982,'Z-scores'!$C$2:$UD$20,8,FALSE)&lt;-3),"",'Total-corrected counts'!J982),"")</f>
        <v>1.7504205940187882</v>
      </c>
      <c r="K982">
        <f>IFERROR(IF(OR(HLOOKUP($A982,'Z-scores'!$C$2:$UD$20,9,FALSE)&gt;3,HLOOKUP($A982,'Z-scores'!$C$2:$UD$20,9,FALSE)&lt;-3),"",'Total-corrected counts'!K982),"")</f>
        <v>4.2544177490384074</v>
      </c>
      <c r="L982">
        <f>IFERROR(IF(OR(HLOOKUP($A982,'Z-scores'!$C$2:$UD$20,10,FALSE)&gt;3,HLOOKUP($A982,'Z-scores'!$C$2:$UD$20,10,FALSE)&lt;-3),"",'Total-corrected counts'!L982),"")</f>
        <v>10.548281318076544</v>
      </c>
      <c r="M982">
        <f>IFERROR(IF(OR(HLOOKUP($A982,'Z-scores'!$C$2:$UD$20,11,FALSE)&gt;3,HLOOKUP($A982,'Z-scores'!$C$2:$UD$20,11,FALSE)&lt;-3),"",'Total-corrected counts'!M982),"")</f>
        <v>2.008933302492828</v>
      </c>
      <c r="N982">
        <f>IFERROR(IF(OR(HLOOKUP($A982,'Z-scores'!$C$2:$UD$20,12,FALSE)&gt;3,HLOOKUP($A982,'Z-scores'!$C$2:$UD$20,12,FALSE)&lt;-3),"",'Total-corrected counts'!N982),"")</f>
        <v>5.3152151699906618</v>
      </c>
      <c r="O982">
        <f>IFERROR(IF(OR(HLOOKUP($A982,'Z-scores'!$C$2:$UD$20,13,FALSE)&gt;3,HLOOKUP($A982,'Z-scores'!$C$2:$UD$20,13,FALSE)&lt;-3),"",'Total-corrected counts'!O982),"")</f>
        <v>3.1230365338063657</v>
      </c>
      <c r="P982">
        <f>IFERROR(IF(OR(HLOOKUP($A982,'Z-scores'!$C$2:$UD$20,14,FALSE)&gt;3,HLOOKUP($A982,'Z-scores'!$C$2:$UD$20,14,FALSE)&lt;-3),"",'Total-corrected counts'!P982),"")</f>
        <v>5.0430604709962061</v>
      </c>
      <c r="Q982">
        <f>IFERROR(IF(OR(HLOOKUP($A982,'Z-scores'!$C$2:$UD$20,15,FALSE)&gt;3,HLOOKUP($A982,'Z-scores'!$C$2:$UD$20,15,FALSE)&lt;-3),"",'Total-corrected counts'!Q982),"")</f>
        <v>18.790320693340405</v>
      </c>
      <c r="R982">
        <f>IFERROR(IF(OR(HLOOKUP($A982,'Z-scores'!$C$2:$UD$20,16,FALSE)&gt;3,HLOOKUP($A982,'Z-scores'!$C$2:$UD$20,16,FALSE)&lt;-3),"",'Total-corrected counts'!R982),"")</f>
        <v>3.4940726983497319</v>
      </c>
      <c r="S982">
        <f>IFERROR(IF(OR(HLOOKUP($A982,'Z-scores'!$C$2:$UD$20,17,FALSE)&gt;3,HLOOKUP($A982,'Z-scores'!$C$2:$UD$20,17,FALSE)&lt;-3),"",'Total-corrected counts'!S982),"")</f>
        <v>11.866646255600829</v>
      </c>
      <c r="T982">
        <f>IFERROR(IF(OR(HLOOKUP($A982,'Z-scores'!$C$2:$UD$20,18,FALSE)&gt;3,HLOOKUP($A982,'Z-scores'!$C$2:$UD$20,18,FALSE)&lt;-3),"",'Total-corrected counts'!T982),"")</f>
        <v>5.0515203529878718</v>
      </c>
      <c r="U982">
        <f>IFERROR(IF(OR(HLOOKUP($A982,'Z-scores'!$C$2:$UD$20,19,FALSE)&gt;3,HLOOKUP($A982,'Z-scores'!$C$2:$UD$20,19,FALSE)&lt;-3),"",'Total-corrected counts'!U982),"")</f>
        <v>4.7603962802081208</v>
      </c>
      <c r="V982">
        <f t="shared" si="60"/>
        <v>1</v>
      </c>
      <c r="W982" s="10">
        <f>SUMIFS(Tabel132[Cluster],Tabel132[ID],A982)</f>
        <v>16</v>
      </c>
      <c r="X982">
        <f t="shared" si="61"/>
        <v>0.51883532573431501</v>
      </c>
      <c r="Y982">
        <f t="shared" si="62"/>
        <v>5.6650866055098934</v>
      </c>
      <c r="Z982">
        <f t="shared" si="63"/>
        <v>7.1805335569100235</v>
      </c>
    </row>
    <row r="983" spans="1:26" x14ac:dyDescent="0.25">
      <c r="A983">
        <v>991</v>
      </c>
      <c r="B983" t="s">
        <v>1096</v>
      </c>
      <c r="C983">
        <v>110500</v>
      </c>
      <c r="D983">
        <v>1009</v>
      </c>
      <c r="E983" t="str">
        <f>IFERROR(IF(OR(HLOOKUP($A983,'Z-scores'!$C$2:$UD$20,3,FALSE)&gt;3,HLOOKUP(A983,'Z-scores'!$C$2:$UD$20,3,FALSE)&lt;-3),"",'Total-corrected counts'!E983),"")</f>
        <v/>
      </c>
      <c r="F983" t="str">
        <f>IFERROR(IF(OR(HLOOKUP($A983,'Z-scores'!$C$2:$UD$20,4,FALSE)&gt;3,HLOOKUP($A983,'Z-scores'!$C$2:$UD$20,4,FALSE)&lt;-3),"",'Total-corrected counts'!F983),"")</f>
        <v/>
      </c>
      <c r="G983" t="str">
        <f>IFERROR(IF(OR(HLOOKUP($A983,'Z-scores'!$C$2:$UD$20,5,FALSE)&gt;3,HLOOKUP($A983,'Z-scores'!$C$2:$UD$20,5,FALSE)&lt;-3),"",'Total-corrected counts'!G983),"")</f>
        <v/>
      </c>
      <c r="H983" t="str">
        <f>IFERROR(IF(OR(HLOOKUP($A983,'Z-scores'!$C$2:$UD$20,6,FALSE)&gt;3,HLOOKUP($A983,'Z-scores'!$C$2:$UD$20,6,FALSE)&lt;-3),"",'Total-corrected counts'!H983),"")</f>
        <v/>
      </c>
      <c r="I983" t="str">
        <f>IFERROR(IF(OR(HLOOKUP($A983,'Z-scores'!$C$2:$UD$20,7,FALSE)&gt;3,HLOOKUP($A983,'Z-scores'!$C$2:$UD$20,7,FALSE)&lt;-3),"",'Total-corrected counts'!I983),"")</f>
        <v/>
      </c>
      <c r="J983" t="str">
        <f>IFERROR(IF(OR(HLOOKUP($A983,'Z-scores'!$C$2:$UD$20,8,FALSE)&gt;3,HLOOKUP($A983,'Z-scores'!$C$2:$UD$20,8,FALSE)&lt;-3),"",'Total-corrected counts'!J983),"")</f>
        <v/>
      </c>
      <c r="K983" t="str">
        <f>IFERROR(IF(OR(HLOOKUP($A983,'Z-scores'!$C$2:$UD$20,9,FALSE)&gt;3,HLOOKUP($A983,'Z-scores'!$C$2:$UD$20,9,FALSE)&lt;-3),"",'Total-corrected counts'!K983),"")</f>
        <v/>
      </c>
      <c r="L983" t="str">
        <f>IFERROR(IF(OR(HLOOKUP($A983,'Z-scores'!$C$2:$UD$20,10,FALSE)&gt;3,HLOOKUP($A983,'Z-scores'!$C$2:$UD$20,10,FALSE)&lt;-3),"",'Total-corrected counts'!L983),"")</f>
        <v/>
      </c>
      <c r="M983" t="str">
        <f>IFERROR(IF(OR(HLOOKUP($A983,'Z-scores'!$C$2:$UD$20,11,FALSE)&gt;3,HLOOKUP($A983,'Z-scores'!$C$2:$UD$20,11,FALSE)&lt;-3),"",'Total-corrected counts'!M983),"")</f>
        <v/>
      </c>
      <c r="N983" t="str">
        <f>IFERROR(IF(OR(HLOOKUP($A983,'Z-scores'!$C$2:$UD$20,12,FALSE)&gt;3,HLOOKUP($A983,'Z-scores'!$C$2:$UD$20,12,FALSE)&lt;-3),"",'Total-corrected counts'!N983),"")</f>
        <v/>
      </c>
      <c r="O983" t="str">
        <f>IFERROR(IF(OR(HLOOKUP($A983,'Z-scores'!$C$2:$UD$20,13,FALSE)&gt;3,HLOOKUP($A983,'Z-scores'!$C$2:$UD$20,13,FALSE)&lt;-3),"",'Total-corrected counts'!O983),"")</f>
        <v/>
      </c>
      <c r="P983" t="str">
        <f>IFERROR(IF(OR(HLOOKUP($A983,'Z-scores'!$C$2:$UD$20,14,FALSE)&gt;3,HLOOKUP($A983,'Z-scores'!$C$2:$UD$20,14,FALSE)&lt;-3),"",'Total-corrected counts'!P983),"")</f>
        <v/>
      </c>
      <c r="Q983" t="str">
        <f>IFERROR(IF(OR(HLOOKUP($A983,'Z-scores'!$C$2:$UD$20,15,FALSE)&gt;3,HLOOKUP($A983,'Z-scores'!$C$2:$UD$20,15,FALSE)&lt;-3),"",'Total-corrected counts'!Q983),"")</f>
        <v/>
      </c>
      <c r="R983" t="str">
        <f>IFERROR(IF(OR(HLOOKUP($A983,'Z-scores'!$C$2:$UD$20,16,FALSE)&gt;3,HLOOKUP($A983,'Z-scores'!$C$2:$UD$20,16,FALSE)&lt;-3),"",'Total-corrected counts'!R983),"")</f>
        <v/>
      </c>
      <c r="S983" t="str">
        <f>IFERROR(IF(OR(HLOOKUP($A983,'Z-scores'!$C$2:$UD$20,17,FALSE)&gt;3,HLOOKUP($A983,'Z-scores'!$C$2:$UD$20,17,FALSE)&lt;-3),"",'Total-corrected counts'!S983),"")</f>
        <v/>
      </c>
      <c r="T983" t="str">
        <f>IFERROR(IF(OR(HLOOKUP($A983,'Z-scores'!$C$2:$UD$20,18,FALSE)&gt;3,HLOOKUP($A983,'Z-scores'!$C$2:$UD$20,18,FALSE)&lt;-3),"",'Total-corrected counts'!T983),"")</f>
        <v/>
      </c>
      <c r="U983" t="str">
        <f>IFERROR(IF(OR(HLOOKUP($A983,'Z-scores'!$C$2:$UD$20,19,FALSE)&gt;3,HLOOKUP($A983,'Z-scores'!$C$2:$UD$20,19,FALSE)&lt;-3),"",'Total-corrected counts'!U983),"")</f>
        <v/>
      </c>
      <c r="V983">
        <f t="shared" si="60"/>
        <v>1</v>
      </c>
      <c r="W983" s="10">
        <f>SUMIFS(Tabel132[Cluster],Tabel132[ID],A983)</f>
        <v>0</v>
      </c>
      <c r="X983" t="str">
        <f t="shared" si="61"/>
        <v/>
      </c>
      <c r="Y983" t="str">
        <f t="shared" si="62"/>
        <v/>
      </c>
      <c r="Z983" t="str">
        <f t="shared" si="63"/>
        <v/>
      </c>
    </row>
    <row r="984" spans="1:26" x14ac:dyDescent="0.25">
      <c r="A984">
        <v>992</v>
      </c>
      <c r="B984" t="s">
        <v>1097</v>
      </c>
      <c r="C984">
        <v>56400</v>
      </c>
      <c r="D984">
        <v>928</v>
      </c>
      <c r="E984" t="str">
        <f>IFERROR(IF(OR(HLOOKUP($A984,'Z-scores'!$C$2:$UD$20,3,FALSE)&gt;3,HLOOKUP(A984,'Z-scores'!$C$2:$UD$20,3,FALSE)&lt;-3),"",'Total-corrected counts'!E984),"")</f>
        <v/>
      </c>
      <c r="F984" t="str">
        <f>IFERROR(IF(OR(HLOOKUP($A984,'Z-scores'!$C$2:$UD$20,4,FALSE)&gt;3,HLOOKUP($A984,'Z-scores'!$C$2:$UD$20,4,FALSE)&lt;-3),"",'Total-corrected counts'!F984),"")</f>
        <v/>
      </c>
      <c r="G984" t="str">
        <f>IFERROR(IF(OR(HLOOKUP($A984,'Z-scores'!$C$2:$UD$20,5,FALSE)&gt;3,HLOOKUP($A984,'Z-scores'!$C$2:$UD$20,5,FALSE)&lt;-3),"",'Total-corrected counts'!G984),"")</f>
        <v/>
      </c>
      <c r="H984" t="str">
        <f>IFERROR(IF(OR(HLOOKUP($A984,'Z-scores'!$C$2:$UD$20,6,FALSE)&gt;3,HLOOKUP($A984,'Z-scores'!$C$2:$UD$20,6,FALSE)&lt;-3),"",'Total-corrected counts'!H984),"")</f>
        <v/>
      </c>
      <c r="I984" t="str">
        <f>IFERROR(IF(OR(HLOOKUP($A984,'Z-scores'!$C$2:$UD$20,7,FALSE)&gt;3,HLOOKUP($A984,'Z-scores'!$C$2:$UD$20,7,FALSE)&lt;-3),"",'Total-corrected counts'!I984),"")</f>
        <v/>
      </c>
      <c r="J984" t="str">
        <f>IFERROR(IF(OR(HLOOKUP($A984,'Z-scores'!$C$2:$UD$20,8,FALSE)&gt;3,HLOOKUP($A984,'Z-scores'!$C$2:$UD$20,8,FALSE)&lt;-3),"",'Total-corrected counts'!J984),"")</f>
        <v/>
      </c>
      <c r="K984" t="str">
        <f>IFERROR(IF(OR(HLOOKUP($A984,'Z-scores'!$C$2:$UD$20,9,FALSE)&gt;3,HLOOKUP($A984,'Z-scores'!$C$2:$UD$20,9,FALSE)&lt;-3),"",'Total-corrected counts'!K984),"")</f>
        <v/>
      </c>
      <c r="L984" t="str">
        <f>IFERROR(IF(OR(HLOOKUP($A984,'Z-scores'!$C$2:$UD$20,10,FALSE)&gt;3,HLOOKUP($A984,'Z-scores'!$C$2:$UD$20,10,FALSE)&lt;-3),"",'Total-corrected counts'!L984),"")</f>
        <v/>
      </c>
      <c r="M984" t="str">
        <f>IFERROR(IF(OR(HLOOKUP($A984,'Z-scores'!$C$2:$UD$20,11,FALSE)&gt;3,HLOOKUP($A984,'Z-scores'!$C$2:$UD$20,11,FALSE)&lt;-3),"",'Total-corrected counts'!M984),"")</f>
        <v/>
      </c>
      <c r="N984" t="str">
        <f>IFERROR(IF(OR(HLOOKUP($A984,'Z-scores'!$C$2:$UD$20,12,FALSE)&gt;3,HLOOKUP($A984,'Z-scores'!$C$2:$UD$20,12,FALSE)&lt;-3),"",'Total-corrected counts'!N984),"")</f>
        <v/>
      </c>
      <c r="O984" t="str">
        <f>IFERROR(IF(OR(HLOOKUP($A984,'Z-scores'!$C$2:$UD$20,13,FALSE)&gt;3,HLOOKUP($A984,'Z-scores'!$C$2:$UD$20,13,FALSE)&lt;-3),"",'Total-corrected counts'!O984),"")</f>
        <v/>
      </c>
      <c r="P984" t="str">
        <f>IFERROR(IF(OR(HLOOKUP($A984,'Z-scores'!$C$2:$UD$20,14,FALSE)&gt;3,HLOOKUP($A984,'Z-scores'!$C$2:$UD$20,14,FALSE)&lt;-3),"",'Total-corrected counts'!P984),"")</f>
        <v/>
      </c>
      <c r="Q984" t="str">
        <f>IFERROR(IF(OR(HLOOKUP($A984,'Z-scores'!$C$2:$UD$20,15,FALSE)&gt;3,HLOOKUP($A984,'Z-scores'!$C$2:$UD$20,15,FALSE)&lt;-3),"",'Total-corrected counts'!Q984),"")</f>
        <v/>
      </c>
      <c r="R984" t="str">
        <f>IFERROR(IF(OR(HLOOKUP($A984,'Z-scores'!$C$2:$UD$20,16,FALSE)&gt;3,HLOOKUP($A984,'Z-scores'!$C$2:$UD$20,16,FALSE)&lt;-3),"",'Total-corrected counts'!R984),"")</f>
        <v/>
      </c>
      <c r="S984" t="str">
        <f>IFERROR(IF(OR(HLOOKUP($A984,'Z-scores'!$C$2:$UD$20,17,FALSE)&gt;3,HLOOKUP($A984,'Z-scores'!$C$2:$UD$20,17,FALSE)&lt;-3),"",'Total-corrected counts'!S984),"")</f>
        <v/>
      </c>
      <c r="T984" t="str">
        <f>IFERROR(IF(OR(HLOOKUP($A984,'Z-scores'!$C$2:$UD$20,18,FALSE)&gt;3,HLOOKUP($A984,'Z-scores'!$C$2:$UD$20,18,FALSE)&lt;-3),"",'Total-corrected counts'!T984),"")</f>
        <v/>
      </c>
      <c r="U984" t="str">
        <f>IFERROR(IF(OR(HLOOKUP($A984,'Z-scores'!$C$2:$UD$20,19,FALSE)&gt;3,HLOOKUP($A984,'Z-scores'!$C$2:$UD$20,19,FALSE)&lt;-3),"",'Total-corrected counts'!U984),"")</f>
        <v/>
      </c>
      <c r="V984">
        <f t="shared" si="60"/>
        <v>1</v>
      </c>
      <c r="W984" s="10">
        <f>SUMIFS(Tabel132[Cluster],Tabel132[ID],A984)</f>
        <v>0</v>
      </c>
      <c r="X984" t="str">
        <f t="shared" si="61"/>
        <v/>
      </c>
      <c r="Y984" t="str">
        <f t="shared" si="62"/>
        <v/>
      </c>
      <c r="Z984" t="str">
        <f t="shared" si="63"/>
        <v/>
      </c>
    </row>
    <row r="985" spans="1:26" x14ac:dyDescent="0.25">
      <c r="A985">
        <v>993</v>
      </c>
      <c r="B985" t="s">
        <v>1098</v>
      </c>
      <c r="C985">
        <v>2100</v>
      </c>
      <c r="D985">
        <v>500</v>
      </c>
      <c r="E985" t="str">
        <f>IFERROR(IF(OR(HLOOKUP($A985,'Z-scores'!$C$2:$UD$20,3,FALSE)&gt;3,HLOOKUP(A985,'Z-scores'!$C$2:$UD$20,3,FALSE)&lt;-3),"",'Total-corrected counts'!E985),"")</f>
        <v/>
      </c>
      <c r="F985" t="str">
        <f>IFERROR(IF(OR(HLOOKUP($A985,'Z-scores'!$C$2:$UD$20,4,FALSE)&gt;3,HLOOKUP($A985,'Z-scores'!$C$2:$UD$20,4,FALSE)&lt;-3),"",'Total-corrected counts'!F985),"")</f>
        <v/>
      </c>
      <c r="G985" t="str">
        <f>IFERROR(IF(OR(HLOOKUP($A985,'Z-scores'!$C$2:$UD$20,5,FALSE)&gt;3,HLOOKUP($A985,'Z-scores'!$C$2:$UD$20,5,FALSE)&lt;-3),"",'Total-corrected counts'!G985),"")</f>
        <v/>
      </c>
      <c r="H985" t="str">
        <f>IFERROR(IF(OR(HLOOKUP($A985,'Z-scores'!$C$2:$UD$20,6,FALSE)&gt;3,HLOOKUP($A985,'Z-scores'!$C$2:$UD$20,6,FALSE)&lt;-3),"",'Total-corrected counts'!H985),"")</f>
        <v/>
      </c>
      <c r="I985" t="str">
        <f>IFERROR(IF(OR(HLOOKUP($A985,'Z-scores'!$C$2:$UD$20,7,FALSE)&gt;3,HLOOKUP($A985,'Z-scores'!$C$2:$UD$20,7,FALSE)&lt;-3),"",'Total-corrected counts'!I985),"")</f>
        <v/>
      </c>
      <c r="J985" t="str">
        <f>IFERROR(IF(OR(HLOOKUP($A985,'Z-scores'!$C$2:$UD$20,8,FALSE)&gt;3,HLOOKUP($A985,'Z-scores'!$C$2:$UD$20,8,FALSE)&lt;-3),"",'Total-corrected counts'!J985),"")</f>
        <v/>
      </c>
      <c r="K985" t="str">
        <f>IFERROR(IF(OR(HLOOKUP($A985,'Z-scores'!$C$2:$UD$20,9,FALSE)&gt;3,HLOOKUP($A985,'Z-scores'!$C$2:$UD$20,9,FALSE)&lt;-3),"",'Total-corrected counts'!K985),"")</f>
        <v/>
      </c>
      <c r="L985" t="str">
        <f>IFERROR(IF(OR(HLOOKUP($A985,'Z-scores'!$C$2:$UD$20,10,FALSE)&gt;3,HLOOKUP($A985,'Z-scores'!$C$2:$UD$20,10,FALSE)&lt;-3),"",'Total-corrected counts'!L985),"")</f>
        <v/>
      </c>
      <c r="M985" t="str">
        <f>IFERROR(IF(OR(HLOOKUP($A985,'Z-scores'!$C$2:$UD$20,11,FALSE)&gt;3,HLOOKUP($A985,'Z-scores'!$C$2:$UD$20,11,FALSE)&lt;-3),"",'Total-corrected counts'!M985),"")</f>
        <v/>
      </c>
      <c r="N985" t="str">
        <f>IFERROR(IF(OR(HLOOKUP($A985,'Z-scores'!$C$2:$UD$20,12,FALSE)&gt;3,HLOOKUP($A985,'Z-scores'!$C$2:$UD$20,12,FALSE)&lt;-3),"",'Total-corrected counts'!N985),"")</f>
        <v/>
      </c>
      <c r="O985" t="str">
        <f>IFERROR(IF(OR(HLOOKUP($A985,'Z-scores'!$C$2:$UD$20,13,FALSE)&gt;3,HLOOKUP($A985,'Z-scores'!$C$2:$UD$20,13,FALSE)&lt;-3),"",'Total-corrected counts'!O985),"")</f>
        <v/>
      </c>
      <c r="P985" t="str">
        <f>IFERROR(IF(OR(HLOOKUP($A985,'Z-scores'!$C$2:$UD$20,14,FALSE)&gt;3,HLOOKUP($A985,'Z-scores'!$C$2:$UD$20,14,FALSE)&lt;-3),"",'Total-corrected counts'!P985),"")</f>
        <v/>
      </c>
      <c r="Q985" t="str">
        <f>IFERROR(IF(OR(HLOOKUP($A985,'Z-scores'!$C$2:$UD$20,15,FALSE)&gt;3,HLOOKUP($A985,'Z-scores'!$C$2:$UD$20,15,FALSE)&lt;-3),"",'Total-corrected counts'!Q985),"")</f>
        <v/>
      </c>
      <c r="R985" t="str">
        <f>IFERROR(IF(OR(HLOOKUP($A985,'Z-scores'!$C$2:$UD$20,16,FALSE)&gt;3,HLOOKUP($A985,'Z-scores'!$C$2:$UD$20,16,FALSE)&lt;-3),"",'Total-corrected counts'!R985),"")</f>
        <v/>
      </c>
      <c r="S985" t="str">
        <f>IFERROR(IF(OR(HLOOKUP($A985,'Z-scores'!$C$2:$UD$20,17,FALSE)&gt;3,HLOOKUP($A985,'Z-scores'!$C$2:$UD$20,17,FALSE)&lt;-3),"",'Total-corrected counts'!S985),"")</f>
        <v/>
      </c>
      <c r="T985" t="str">
        <f>IFERROR(IF(OR(HLOOKUP($A985,'Z-scores'!$C$2:$UD$20,18,FALSE)&gt;3,HLOOKUP($A985,'Z-scores'!$C$2:$UD$20,18,FALSE)&lt;-3),"",'Total-corrected counts'!T985),"")</f>
        <v/>
      </c>
      <c r="U985" t="str">
        <f>IFERROR(IF(OR(HLOOKUP($A985,'Z-scores'!$C$2:$UD$20,19,FALSE)&gt;3,HLOOKUP($A985,'Z-scores'!$C$2:$UD$20,19,FALSE)&lt;-3),"",'Total-corrected counts'!U985),"")</f>
        <v/>
      </c>
      <c r="V985">
        <f t="shared" si="60"/>
        <v>1</v>
      </c>
      <c r="W985" s="10">
        <f>SUMIFS(Tabel132[Cluster],Tabel132[ID],A985)</f>
        <v>4</v>
      </c>
      <c r="X985" t="str">
        <f t="shared" si="61"/>
        <v/>
      </c>
      <c r="Y985" t="str">
        <f t="shared" si="62"/>
        <v/>
      </c>
      <c r="Z985" t="str">
        <f t="shared" si="63"/>
        <v/>
      </c>
    </row>
    <row r="986" spans="1:26" x14ac:dyDescent="0.25">
      <c r="A986">
        <v>994</v>
      </c>
      <c r="B986" t="s">
        <v>1099</v>
      </c>
      <c r="C986">
        <v>107500</v>
      </c>
      <c r="D986">
        <v>784</v>
      </c>
      <c r="E986" t="str">
        <f>IFERROR(IF(OR(HLOOKUP($A986,'Z-scores'!$C$2:$UD$20,3,FALSE)&gt;3,HLOOKUP(A986,'Z-scores'!$C$2:$UD$20,3,FALSE)&lt;-3),"",'Total-corrected counts'!E986),"")</f>
        <v/>
      </c>
      <c r="F986" t="str">
        <f>IFERROR(IF(OR(HLOOKUP($A986,'Z-scores'!$C$2:$UD$20,4,FALSE)&gt;3,HLOOKUP($A986,'Z-scores'!$C$2:$UD$20,4,FALSE)&lt;-3),"",'Total-corrected counts'!F986),"")</f>
        <v/>
      </c>
      <c r="G986" t="str">
        <f>IFERROR(IF(OR(HLOOKUP($A986,'Z-scores'!$C$2:$UD$20,5,FALSE)&gt;3,HLOOKUP($A986,'Z-scores'!$C$2:$UD$20,5,FALSE)&lt;-3),"",'Total-corrected counts'!G986),"")</f>
        <v/>
      </c>
      <c r="H986" t="str">
        <f>IFERROR(IF(OR(HLOOKUP($A986,'Z-scores'!$C$2:$UD$20,6,FALSE)&gt;3,HLOOKUP($A986,'Z-scores'!$C$2:$UD$20,6,FALSE)&lt;-3),"",'Total-corrected counts'!H986),"")</f>
        <v/>
      </c>
      <c r="I986" t="str">
        <f>IFERROR(IF(OR(HLOOKUP($A986,'Z-scores'!$C$2:$UD$20,7,FALSE)&gt;3,HLOOKUP($A986,'Z-scores'!$C$2:$UD$20,7,FALSE)&lt;-3),"",'Total-corrected counts'!I986),"")</f>
        <v/>
      </c>
      <c r="J986" t="str">
        <f>IFERROR(IF(OR(HLOOKUP($A986,'Z-scores'!$C$2:$UD$20,8,FALSE)&gt;3,HLOOKUP($A986,'Z-scores'!$C$2:$UD$20,8,FALSE)&lt;-3),"",'Total-corrected counts'!J986),"")</f>
        <v/>
      </c>
      <c r="K986" t="str">
        <f>IFERROR(IF(OR(HLOOKUP($A986,'Z-scores'!$C$2:$UD$20,9,FALSE)&gt;3,HLOOKUP($A986,'Z-scores'!$C$2:$UD$20,9,FALSE)&lt;-3),"",'Total-corrected counts'!K986),"")</f>
        <v/>
      </c>
      <c r="L986" t="str">
        <f>IFERROR(IF(OR(HLOOKUP($A986,'Z-scores'!$C$2:$UD$20,10,FALSE)&gt;3,HLOOKUP($A986,'Z-scores'!$C$2:$UD$20,10,FALSE)&lt;-3),"",'Total-corrected counts'!L986),"")</f>
        <v/>
      </c>
      <c r="M986" t="str">
        <f>IFERROR(IF(OR(HLOOKUP($A986,'Z-scores'!$C$2:$UD$20,11,FALSE)&gt;3,HLOOKUP($A986,'Z-scores'!$C$2:$UD$20,11,FALSE)&lt;-3),"",'Total-corrected counts'!M986),"")</f>
        <v/>
      </c>
      <c r="N986" t="str">
        <f>IFERROR(IF(OR(HLOOKUP($A986,'Z-scores'!$C$2:$UD$20,12,FALSE)&gt;3,HLOOKUP($A986,'Z-scores'!$C$2:$UD$20,12,FALSE)&lt;-3),"",'Total-corrected counts'!N986),"")</f>
        <v/>
      </c>
      <c r="O986" t="str">
        <f>IFERROR(IF(OR(HLOOKUP($A986,'Z-scores'!$C$2:$UD$20,13,FALSE)&gt;3,HLOOKUP($A986,'Z-scores'!$C$2:$UD$20,13,FALSE)&lt;-3),"",'Total-corrected counts'!O986),"")</f>
        <v/>
      </c>
      <c r="P986" t="str">
        <f>IFERROR(IF(OR(HLOOKUP($A986,'Z-scores'!$C$2:$UD$20,14,FALSE)&gt;3,HLOOKUP($A986,'Z-scores'!$C$2:$UD$20,14,FALSE)&lt;-3),"",'Total-corrected counts'!P986),"")</f>
        <v/>
      </c>
      <c r="Q986" t="str">
        <f>IFERROR(IF(OR(HLOOKUP($A986,'Z-scores'!$C$2:$UD$20,15,FALSE)&gt;3,HLOOKUP($A986,'Z-scores'!$C$2:$UD$20,15,FALSE)&lt;-3),"",'Total-corrected counts'!Q986),"")</f>
        <v/>
      </c>
      <c r="R986" t="str">
        <f>IFERROR(IF(OR(HLOOKUP($A986,'Z-scores'!$C$2:$UD$20,16,FALSE)&gt;3,HLOOKUP($A986,'Z-scores'!$C$2:$UD$20,16,FALSE)&lt;-3),"",'Total-corrected counts'!R986),"")</f>
        <v/>
      </c>
      <c r="S986" t="str">
        <f>IFERROR(IF(OR(HLOOKUP($A986,'Z-scores'!$C$2:$UD$20,17,FALSE)&gt;3,HLOOKUP($A986,'Z-scores'!$C$2:$UD$20,17,FALSE)&lt;-3),"",'Total-corrected counts'!S986),"")</f>
        <v/>
      </c>
      <c r="T986" t="str">
        <f>IFERROR(IF(OR(HLOOKUP($A986,'Z-scores'!$C$2:$UD$20,18,FALSE)&gt;3,HLOOKUP($A986,'Z-scores'!$C$2:$UD$20,18,FALSE)&lt;-3),"",'Total-corrected counts'!T986),"")</f>
        <v/>
      </c>
      <c r="U986" t="str">
        <f>IFERROR(IF(OR(HLOOKUP($A986,'Z-scores'!$C$2:$UD$20,19,FALSE)&gt;3,HLOOKUP($A986,'Z-scores'!$C$2:$UD$20,19,FALSE)&lt;-3),"",'Total-corrected counts'!U986),"")</f>
        <v/>
      </c>
      <c r="V986">
        <f t="shared" si="60"/>
        <v>1</v>
      </c>
      <c r="W986" s="10">
        <f>SUMIFS(Tabel132[Cluster],Tabel132[ID],A986)</f>
        <v>0</v>
      </c>
      <c r="X986" t="str">
        <f t="shared" si="61"/>
        <v/>
      </c>
      <c r="Y986" t="str">
        <f t="shared" si="62"/>
        <v/>
      </c>
      <c r="Z986" t="str">
        <f t="shared" si="63"/>
        <v/>
      </c>
    </row>
    <row r="987" spans="1:26" x14ac:dyDescent="0.25">
      <c r="A987">
        <v>995</v>
      </c>
      <c r="B987" t="s">
        <v>1100</v>
      </c>
      <c r="C987">
        <v>95500</v>
      </c>
      <c r="D987">
        <v>370</v>
      </c>
      <c r="E987" t="str">
        <f>IFERROR(IF(OR(HLOOKUP($A987,'Z-scores'!$C$2:$UD$20,3,FALSE)&gt;3,HLOOKUP(A987,'Z-scores'!$C$2:$UD$20,3,FALSE)&lt;-3),"",'Total-corrected counts'!E987),"")</f>
        <v/>
      </c>
      <c r="F987" t="str">
        <f>IFERROR(IF(OR(HLOOKUP($A987,'Z-scores'!$C$2:$UD$20,4,FALSE)&gt;3,HLOOKUP($A987,'Z-scores'!$C$2:$UD$20,4,FALSE)&lt;-3),"",'Total-corrected counts'!F987),"")</f>
        <v/>
      </c>
      <c r="G987" t="str">
        <f>IFERROR(IF(OR(HLOOKUP($A987,'Z-scores'!$C$2:$UD$20,5,FALSE)&gt;3,HLOOKUP($A987,'Z-scores'!$C$2:$UD$20,5,FALSE)&lt;-3),"",'Total-corrected counts'!G987),"")</f>
        <v/>
      </c>
      <c r="H987" t="str">
        <f>IFERROR(IF(OR(HLOOKUP($A987,'Z-scores'!$C$2:$UD$20,6,FALSE)&gt;3,HLOOKUP($A987,'Z-scores'!$C$2:$UD$20,6,FALSE)&lt;-3),"",'Total-corrected counts'!H987),"")</f>
        <v/>
      </c>
      <c r="I987" t="str">
        <f>IFERROR(IF(OR(HLOOKUP($A987,'Z-scores'!$C$2:$UD$20,7,FALSE)&gt;3,HLOOKUP($A987,'Z-scores'!$C$2:$UD$20,7,FALSE)&lt;-3),"",'Total-corrected counts'!I987),"")</f>
        <v/>
      </c>
      <c r="J987" t="str">
        <f>IFERROR(IF(OR(HLOOKUP($A987,'Z-scores'!$C$2:$UD$20,8,FALSE)&gt;3,HLOOKUP($A987,'Z-scores'!$C$2:$UD$20,8,FALSE)&lt;-3),"",'Total-corrected counts'!J987),"")</f>
        <v/>
      </c>
      <c r="K987" t="str">
        <f>IFERROR(IF(OR(HLOOKUP($A987,'Z-scores'!$C$2:$UD$20,9,FALSE)&gt;3,HLOOKUP($A987,'Z-scores'!$C$2:$UD$20,9,FALSE)&lt;-3),"",'Total-corrected counts'!K987),"")</f>
        <v/>
      </c>
      <c r="L987" t="str">
        <f>IFERROR(IF(OR(HLOOKUP($A987,'Z-scores'!$C$2:$UD$20,10,FALSE)&gt;3,HLOOKUP($A987,'Z-scores'!$C$2:$UD$20,10,FALSE)&lt;-3),"",'Total-corrected counts'!L987),"")</f>
        <v/>
      </c>
      <c r="M987" t="str">
        <f>IFERROR(IF(OR(HLOOKUP($A987,'Z-scores'!$C$2:$UD$20,11,FALSE)&gt;3,HLOOKUP($A987,'Z-scores'!$C$2:$UD$20,11,FALSE)&lt;-3),"",'Total-corrected counts'!M987),"")</f>
        <v/>
      </c>
      <c r="N987" t="str">
        <f>IFERROR(IF(OR(HLOOKUP($A987,'Z-scores'!$C$2:$UD$20,12,FALSE)&gt;3,HLOOKUP($A987,'Z-scores'!$C$2:$UD$20,12,FALSE)&lt;-3),"",'Total-corrected counts'!N987),"")</f>
        <v/>
      </c>
      <c r="O987" t="str">
        <f>IFERROR(IF(OR(HLOOKUP($A987,'Z-scores'!$C$2:$UD$20,13,FALSE)&gt;3,HLOOKUP($A987,'Z-scores'!$C$2:$UD$20,13,FALSE)&lt;-3),"",'Total-corrected counts'!O987),"")</f>
        <v/>
      </c>
      <c r="P987" t="str">
        <f>IFERROR(IF(OR(HLOOKUP($A987,'Z-scores'!$C$2:$UD$20,14,FALSE)&gt;3,HLOOKUP($A987,'Z-scores'!$C$2:$UD$20,14,FALSE)&lt;-3),"",'Total-corrected counts'!P987),"")</f>
        <v/>
      </c>
      <c r="Q987" t="str">
        <f>IFERROR(IF(OR(HLOOKUP($A987,'Z-scores'!$C$2:$UD$20,15,FALSE)&gt;3,HLOOKUP($A987,'Z-scores'!$C$2:$UD$20,15,FALSE)&lt;-3),"",'Total-corrected counts'!Q987),"")</f>
        <v/>
      </c>
      <c r="R987" t="str">
        <f>IFERROR(IF(OR(HLOOKUP($A987,'Z-scores'!$C$2:$UD$20,16,FALSE)&gt;3,HLOOKUP($A987,'Z-scores'!$C$2:$UD$20,16,FALSE)&lt;-3),"",'Total-corrected counts'!R987),"")</f>
        <v/>
      </c>
      <c r="S987" t="str">
        <f>IFERROR(IF(OR(HLOOKUP($A987,'Z-scores'!$C$2:$UD$20,17,FALSE)&gt;3,HLOOKUP($A987,'Z-scores'!$C$2:$UD$20,17,FALSE)&lt;-3),"",'Total-corrected counts'!S987),"")</f>
        <v/>
      </c>
      <c r="T987" t="str">
        <f>IFERROR(IF(OR(HLOOKUP($A987,'Z-scores'!$C$2:$UD$20,18,FALSE)&gt;3,HLOOKUP($A987,'Z-scores'!$C$2:$UD$20,18,FALSE)&lt;-3),"",'Total-corrected counts'!T987),"")</f>
        <v/>
      </c>
      <c r="U987" t="str">
        <f>IFERROR(IF(OR(HLOOKUP($A987,'Z-scores'!$C$2:$UD$20,19,FALSE)&gt;3,HLOOKUP($A987,'Z-scores'!$C$2:$UD$20,19,FALSE)&lt;-3),"",'Total-corrected counts'!U987),"")</f>
        <v/>
      </c>
      <c r="V987">
        <f t="shared" si="60"/>
        <v>1</v>
      </c>
      <c r="W987" s="10">
        <f>SUMIFS(Tabel132[Cluster],Tabel132[ID],A987)</f>
        <v>96</v>
      </c>
      <c r="X987" t="str">
        <f t="shared" si="61"/>
        <v/>
      </c>
      <c r="Y987" t="str">
        <f t="shared" si="62"/>
        <v/>
      </c>
      <c r="Z987" t="str">
        <f t="shared" si="63"/>
        <v/>
      </c>
    </row>
    <row r="988" spans="1:26" x14ac:dyDescent="0.25">
      <c r="A988">
        <v>996</v>
      </c>
      <c r="B988" t="s">
        <v>490</v>
      </c>
      <c r="C988">
        <v>23500</v>
      </c>
      <c r="D988">
        <v>104</v>
      </c>
      <c r="E988" t="str">
        <f>IFERROR(IF(OR(HLOOKUP($A988,'Z-scores'!$C$2:$UD$20,3,FALSE)&gt;3,HLOOKUP(A988,'Z-scores'!$C$2:$UD$20,3,FALSE)&lt;-3),"",'Total-corrected counts'!E988),"")</f>
        <v/>
      </c>
      <c r="F988">
        <f>IFERROR(IF(OR(HLOOKUP($A988,'Z-scores'!$C$2:$UD$20,4,FALSE)&gt;3,HLOOKUP($A988,'Z-scores'!$C$2:$UD$20,4,FALSE)&lt;-3),"",'Total-corrected counts'!F988),"")</f>
        <v>42.245387459928402</v>
      </c>
      <c r="G988">
        <f>IFERROR(IF(OR(HLOOKUP($A988,'Z-scores'!$C$2:$UD$20,5,FALSE)&gt;3,HLOOKUP($A988,'Z-scores'!$C$2:$UD$20,5,FALSE)&lt;-3),"",'Total-corrected counts'!G988),"")</f>
        <v>28.103355883170625</v>
      </c>
      <c r="H988">
        <f>IFERROR(IF(OR(HLOOKUP($A988,'Z-scores'!$C$2:$UD$20,6,FALSE)&gt;3,HLOOKUP($A988,'Z-scores'!$C$2:$UD$20,6,FALSE)&lt;-3),"",'Total-corrected counts'!H988),"")</f>
        <v>44.95320050732898</v>
      </c>
      <c r="I988">
        <f>IFERROR(IF(OR(HLOOKUP($A988,'Z-scores'!$C$2:$UD$20,7,FALSE)&gt;3,HLOOKUP($A988,'Z-scores'!$C$2:$UD$20,7,FALSE)&lt;-3),"",'Total-corrected counts'!I988),"")</f>
        <v>16.906836925369184</v>
      </c>
      <c r="J988">
        <f>IFERROR(IF(OR(HLOOKUP($A988,'Z-scores'!$C$2:$UD$20,8,FALSE)&gt;3,HLOOKUP($A988,'Z-scores'!$C$2:$UD$20,8,FALSE)&lt;-3),"",'Total-corrected counts'!J988),"")</f>
        <v>17.385867646507737</v>
      </c>
      <c r="K988">
        <f>IFERROR(IF(OR(HLOOKUP($A988,'Z-scores'!$C$2:$UD$20,9,FALSE)&gt;3,HLOOKUP($A988,'Z-scores'!$C$2:$UD$20,9,FALSE)&lt;-3),"",'Total-corrected counts'!K988),"")</f>
        <v>32.39868443057027</v>
      </c>
      <c r="L988">
        <f>IFERROR(IF(OR(HLOOKUP($A988,'Z-scores'!$C$2:$UD$20,10,FALSE)&gt;3,HLOOKUP($A988,'Z-scores'!$C$2:$UD$20,10,FALSE)&lt;-3),"",'Total-corrected counts'!L988),"")</f>
        <v>16.545631900260531</v>
      </c>
      <c r="M988">
        <f>IFERROR(IF(OR(HLOOKUP($A988,'Z-scores'!$C$2:$UD$20,11,FALSE)&gt;3,HLOOKUP($A988,'Z-scores'!$C$2:$UD$20,11,FALSE)&lt;-3),"",'Total-corrected counts'!M988),"")</f>
        <v>29.875971406797014</v>
      </c>
      <c r="N988">
        <f>IFERROR(IF(OR(HLOOKUP($A988,'Z-scores'!$C$2:$UD$20,12,FALSE)&gt;3,HLOOKUP($A988,'Z-scores'!$C$2:$UD$20,12,FALSE)&lt;-3),"",'Total-corrected counts'!N988),"")</f>
        <v>5.9017216715068734</v>
      </c>
      <c r="O988">
        <f>IFERROR(IF(OR(HLOOKUP($A988,'Z-scores'!$C$2:$UD$20,13,FALSE)&gt;3,HLOOKUP($A988,'Z-scores'!$C$2:$UD$20,13,FALSE)&lt;-3),"",'Total-corrected counts'!O988),"")</f>
        <v>21.033381827898477</v>
      </c>
      <c r="P988">
        <f>IFERROR(IF(OR(HLOOKUP($A988,'Z-scores'!$C$2:$UD$20,14,FALSE)&gt;3,HLOOKUP($A988,'Z-scores'!$C$2:$UD$20,14,FALSE)&lt;-3),"",'Total-corrected counts'!P988),"")</f>
        <v>20.595346109941282</v>
      </c>
      <c r="Q988">
        <f>IFERROR(IF(OR(HLOOKUP($A988,'Z-scores'!$C$2:$UD$20,15,FALSE)&gt;3,HLOOKUP($A988,'Z-scores'!$C$2:$UD$20,15,FALSE)&lt;-3),"",'Total-corrected counts'!Q988),"")</f>
        <v>5.1485673721244076</v>
      </c>
      <c r="R988">
        <f>IFERROR(IF(OR(HLOOKUP($A988,'Z-scores'!$C$2:$UD$20,16,FALSE)&gt;3,HLOOKUP($A988,'Z-scores'!$C$2:$UD$20,16,FALSE)&lt;-3),"",'Total-corrected counts'!R988),"")</f>
        <v>30.905714131159957</v>
      </c>
      <c r="S988">
        <f>IFERROR(IF(OR(HLOOKUP($A988,'Z-scores'!$C$2:$UD$20,17,FALSE)&gt;3,HLOOKUP($A988,'Z-scores'!$C$2:$UD$20,17,FALSE)&lt;-3),"",'Total-corrected counts'!S988),"")</f>
        <v>35.133089920516269</v>
      </c>
      <c r="T988">
        <f>IFERROR(IF(OR(HLOOKUP($A988,'Z-scores'!$C$2:$UD$20,18,FALSE)&gt;3,HLOOKUP($A988,'Z-scores'!$C$2:$UD$20,18,FALSE)&lt;-3),"",'Total-corrected counts'!T988),"")</f>
        <v>14.011955264835404</v>
      </c>
      <c r="U988">
        <f>IFERROR(IF(OR(HLOOKUP($A988,'Z-scores'!$C$2:$UD$20,19,FALSE)&gt;3,HLOOKUP($A988,'Z-scores'!$C$2:$UD$20,19,FALSE)&lt;-3),"",'Total-corrected counts'!U988),"")</f>
        <v>12.840485499668031</v>
      </c>
      <c r="V988">
        <f t="shared" si="60"/>
        <v>1</v>
      </c>
      <c r="W988" s="10">
        <f>SUMIFS(Tabel132[Cluster],Tabel132[ID],A988)</f>
        <v>30</v>
      </c>
      <c r="X988">
        <f t="shared" si="61"/>
        <v>8.1750762819430639E-2</v>
      </c>
      <c r="Y988">
        <f t="shared" si="62"/>
        <v>28.551867019991594</v>
      </c>
      <c r="Z988">
        <f t="shared" si="63"/>
        <v>18.196282724706336</v>
      </c>
    </row>
    <row r="989" spans="1:26" x14ac:dyDescent="0.25">
      <c r="A989">
        <v>997</v>
      </c>
      <c r="B989" t="s">
        <v>491</v>
      </c>
      <c r="C989">
        <v>0</v>
      </c>
      <c r="E989">
        <f>IFERROR(IF(OR(HLOOKUP($A989,'Z-scores'!$C$2:$UD$20,3,FALSE)&gt;3,HLOOKUP(A989,'Z-scores'!$C$2:$UD$20,3,FALSE)&lt;-3),"",'Total-corrected counts'!E989),"")</f>
        <v>1.3074737440593997E-2</v>
      </c>
      <c r="F989">
        <f>IFERROR(IF(OR(HLOOKUP($A989,'Z-scores'!$C$2:$UD$20,4,FALSE)&gt;3,HLOOKUP($A989,'Z-scores'!$C$2:$UD$20,4,FALSE)&lt;-3),"",'Total-corrected counts'!F989),"")</f>
        <v>8.2029878562967784E-3</v>
      </c>
      <c r="G989">
        <f>IFERROR(IF(OR(HLOOKUP($A989,'Z-scores'!$C$2:$UD$20,5,FALSE)&gt;3,HLOOKUP($A989,'Z-scores'!$C$2:$UD$20,5,FALSE)&lt;-3),"",'Total-corrected counts'!G989),"")</f>
        <v>1.0072887413322804E-2</v>
      </c>
      <c r="H989">
        <f>IFERROR(IF(OR(HLOOKUP($A989,'Z-scores'!$C$2:$UD$20,6,FALSE)&gt;3,HLOOKUP($A989,'Z-scores'!$C$2:$UD$20,6,FALSE)&lt;-3),"",'Total-corrected counts'!H989),"")</f>
        <v>2.0940931913352008E-2</v>
      </c>
      <c r="I989">
        <f>IFERROR(IF(OR(HLOOKUP($A989,'Z-scores'!$C$2:$UD$20,7,FALSE)&gt;3,HLOOKUP($A989,'Z-scores'!$C$2:$UD$20,7,FALSE)&lt;-3),"",'Total-corrected counts'!I989),"")</f>
        <v>4.9255169483959749E-2</v>
      </c>
      <c r="J989">
        <f>IFERROR(IF(OR(HLOOKUP($A989,'Z-scores'!$C$2:$UD$20,8,FALSE)&gt;3,HLOOKUP($A989,'Z-scores'!$C$2:$UD$20,8,FALSE)&lt;-3),"",'Total-corrected counts'!J989),"")</f>
        <v>9.8615244733452866E-3</v>
      </c>
      <c r="K989">
        <f>IFERROR(IF(OR(HLOOKUP($A989,'Z-scores'!$C$2:$UD$20,9,FALSE)&gt;3,HLOOKUP($A989,'Z-scores'!$C$2:$UD$20,9,FALSE)&lt;-3),"",'Total-corrected counts'!K989),"")</f>
        <v>0</v>
      </c>
      <c r="L989">
        <f>IFERROR(IF(OR(HLOOKUP($A989,'Z-scores'!$C$2:$UD$20,10,FALSE)&gt;3,HLOOKUP($A989,'Z-scores'!$C$2:$UD$20,10,FALSE)&lt;-3),"",'Total-corrected counts'!L989),"")</f>
        <v>4.40981660454705E-3</v>
      </c>
      <c r="M989">
        <f>IFERROR(IF(OR(HLOOKUP($A989,'Z-scores'!$C$2:$UD$20,11,FALSE)&gt;3,HLOOKUP($A989,'Z-scores'!$C$2:$UD$20,11,FALSE)&lt;-3),"",'Total-corrected counts'!M989),"")</f>
        <v>1.3822935567611203E-2</v>
      </c>
      <c r="N989">
        <f>IFERROR(IF(OR(HLOOKUP($A989,'Z-scores'!$C$2:$UD$20,12,FALSE)&gt;3,HLOOKUP($A989,'Z-scores'!$C$2:$UD$20,12,FALSE)&lt;-3),"",'Total-corrected counts'!N989),"")</f>
        <v>0</v>
      </c>
      <c r="O989">
        <f>IFERROR(IF(OR(HLOOKUP($A989,'Z-scores'!$C$2:$UD$20,13,FALSE)&gt;3,HLOOKUP($A989,'Z-scores'!$C$2:$UD$20,13,FALSE)&lt;-3),"",'Total-corrected counts'!O989),"")</f>
        <v>1.0096023277391267E-2</v>
      </c>
      <c r="P989">
        <f>IFERROR(IF(OR(HLOOKUP($A989,'Z-scores'!$C$2:$UD$20,14,FALSE)&gt;3,HLOOKUP($A989,'Z-scores'!$C$2:$UD$20,14,FALSE)&lt;-3),"",'Total-corrected counts'!P989),"")</f>
        <v>2.9916460421163932E-2</v>
      </c>
      <c r="Q989">
        <f>IFERROR(IF(OR(HLOOKUP($A989,'Z-scores'!$C$2:$UD$20,15,FALSE)&gt;3,HLOOKUP($A989,'Z-scores'!$C$2:$UD$20,15,FALSE)&lt;-3),"",'Total-corrected counts'!Q989),"")</f>
        <v>0</v>
      </c>
      <c r="R989">
        <f>IFERROR(IF(OR(HLOOKUP($A989,'Z-scores'!$C$2:$UD$20,16,FALSE)&gt;3,HLOOKUP($A989,'Z-scores'!$C$2:$UD$20,16,FALSE)&lt;-3),"",'Total-corrected counts'!R989),"")</f>
        <v>1.2020892310836234E-2</v>
      </c>
      <c r="S989">
        <f>IFERROR(IF(OR(HLOOKUP($A989,'Z-scores'!$C$2:$UD$20,17,FALSE)&gt;3,HLOOKUP($A989,'Z-scores'!$C$2:$UD$20,17,FALSE)&lt;-3),"",'Total-corrected counts'!S989),"")</f>
        <v>5.4284749568164819E-3</v>
      </c>
      <c r="T989">
        <f>IFERROR(IF(OR(HLOOKUP($A989,'Z-scores'!$C$2:$UD$20,18,FALSE)&gt;3,HLOOKUP($A989,'Z-scores'!$C$2:$UD$20,18,FALSE)&lt;-3),"",'Total-corrected counts'!T989),"")</f>
        <v>3.4364084033931097E-2</v>
      </c>
      <c r="U989">
        <f>IFERROR(IF(OR(HLOOKUP($A989,'Z-scores'!$C$2:$UD$20,19,FALSE)&gt;3,HLOOKUP($A989,'Z-scores'!$C$2:$UD$20,19,FALSE)&lt;-3),"",'Total-corrected counts'!U989),"")</f>
        <v>2.1697339472233915E-2</v>
      </c>
      <c r="V989">
        <f t="shared" si="60"/>
        <v>1</v>
      </c>
      <c r="W989" s="10">
        <f>SUMIFS(Tabel132[Cluster],Tabel132[ID],A989)</f>
        <v>0</v>
      </c>
      <c r="X989">
        <f t="shared" si="61"/>
        <v>0.97494322285323198</v>
      </c>
      <c r="Y989">
        <f t="shared" si="62"/>
        <v>1.440455452811432E-2</v>
      </c>
      <c r="Z989">
        <f t="shared" si="63"/>
        <v>1.4190409309046617E-2</v>
      </c>
    </row>
    <row r="990" spans="1:26" x14ac:dyDescent="0.25">
      <c r="A990">
        <v>998</v>
      </c>
      <c r="B990" t="s">
        <v>492</v>
      </c>
      <c r="C990">
        <v>48500</v>
      </c>
      <c r="D990">
        <v>493</v>
      </c>
      <c r="E990">
        <f>IFERROR(IF(OR(HLOOKUP($A990,'Z-scores'!$C$2:$UD$20,3,FALSE)&gt;3,HLOOKUP(A990,'Z-scores'!$C$2:$UD$20,3,FALSE)&lt;-3),"",'Total-corrected counts'!E990),"")</f>
        <v>5.5007288232213316</v>
      </c>
      <c r="F990">
        <f>IFERROR(IF(OR(HLOOKUP($A990,'Z-scores'!$C$2:$UD$20,4,FALSE)&gt;3,HLOOKUP($A990,'Z-scores'!$C$2:$UD$20,4,FALSE)&lt;-3),"",'Total-corrected counts'!F990),"")</f>
        <v>11.000206715293977</v>
      </c>
      <c r="G990">
        <f>IFERROR(IF(OR(HLOOKUP($A990,'Z-scores'!$C$2:$UD$20,5,FALSE)&gt;3,HLOOKUP($A990,'Z-scores'!$C$2:$UD$20,5,FALSE)&lt;-3),"",'Total-corrected counts'!G990),"")</f>
        <v>9.226764870603688</v>
      </c>
      <c r="H990">
        <f>IFERROR(IF(OR(HLOOKUP($A990,'Z-scores'!$C$2:$UD$20,6,FALSE)&gt;3,HLOOKUP($A990,'Z-scores'!$C$2:$UD$20,6,FALSE)&lt;-3),"",'Total-corrected counts'!H990),"")</f>
        <v>4.9141386889999374</v>
      </c>
      <c r="I990">
        <f>IFERROR(IF(OR(HLOOKUP($A990,'Z-scores'!$C$2:$UD$20,7,FALSE)&gt;3,HLOOKUP($A990,'Z-scores'!$C$2:$UD$20,7,FALSE)&lt;-3),"",'Total-corrected counts'!I990),"")</f>
        <v>12.627794076450179</v>
      </c>
      <c r="J990">
        <f>IFERROR(IF(OR(HLOOKUP($A990,'Z-scores'!$C$2:$UD$20,8,FALSE)&gt;3,HLOOKUP($A990,'Z-scores'!$C$2:$UD$20,8,FALSE)&lt;-3),"",'Total-corrected counts'!J990),"")</f>
        <v>17.568305849264625</v>
      </c>
      <c r="K990">
        <f>IFERROR(IF(OR(HLOOKUP($A990,'Z-scores'!$C$2:$UD$20,9,FALSE)&gt;3,HLOOKUP($A990,'Z-scores'!$C$2:$UD$20,9,FALSE)&lt;-3),"",'Total-corrected counts'!K990),"")</f>
        <v>8.419644350298233</v>
      </c>
      <c r="L990">
        <f>IFERROR(IF(OR(HLOOKUP($A990,'Z-scores'!$C$2:$UD$20,10,FALSE)&gt;3,HLOOKUP($A990,'Z-scores'!$C$2:$UD$20,10,FALSE)&lt;-3),"",'Total-corrected counts'!L990),"")</f>
        <v>31.111256145079437</v>
      </c>
      <c r="M990">
        <f>IFERROR(IF(OR(HLOOKUP($A990,'Z-scores'!$C$2:$UD$20,11,FALSE)&gt;3,HLOOKUP($A990,'Z-scores'!$C$2:$UD$20,11,FALSE)&lt;-3),"",'Total-corrected counts'!M990),"")</f>
        <v>14.937985703398507</v>
      </c>
      <c r="N990">
        <f>IFERROR(IF(OR(HLOOKUP($A990,'Z-scores'!$C$2:$UD$20,12,FALSE)&gt;3,HLOOKUP($A990,'Z-scores'!$C$2:$UD$20,12,FALSE)&lt;-3),"",'Total-corrected counts'!N990),"")</f>
        <v>4.6553953557849246</v>
      </c>
      <c r="O990">
        <f>IFERROR(IF(OR(HLOOKUP($A990,'Z-scores'!$C$2:$UD$20,13,FALSE)&gt;3,HLOOKUP($A990,'Z-scores'!$C$2:$UD$20,13,FALSE)&lt;-3),"",'Total-corrected counts'!O990),"")</f>
        <v>7.2523100542593948</v>
      </c>
      <c r="P990">
        <f>IFERROR(IF(OR(HLOOKUP($A990,'Z-scores'!$C$2:$UD$20,14,FALSE)&gt;3,HLOOKUP($A990,'Z-scores'!$C$2:$UD$20,14,FALSE)&lt;-3),"",'Total-corrected counts'!P990),"")</f>
        <v>13.02220784332664</v>
      </c>
      <c r="Q990">
        <f>IFERROR(IF(OR(HLOOKUP($A990,'Z-scores'!$C$2:$UD$20,15,FALSE)&gt;3,HLOOKUP($A990,'Z-scores'!$C$2:$UD$20,15,FALSE)&lt;-3),"",'Total-corrected counts'!Q990),"")</f>
        <v>3.7151594105670447</v>
      </c>
      <c r="R990">
        <f>IFERROR(IF(OR(HLOOKUP($A990,'Z-scores'!$C$2:$UD$20,16,FALSE)&gt;3,HLOOKUP($A990,'Z-scores'!$C$2:$UD$20,16,FALSE)&lt;-3),"",'Total-corrected counts'!R990),"")</f>
        <v>14.437091665314316</v>
      </c>
      <c r="S990">
        <f>IFERROR(IF(OR(HLOOKUP($A990,'Z-scores'!$C$2:$UD$20,17,FALSE)&gt;3,HLOOKUP($A990,'Z-scores'!$C$2:$UD$20,17,FALSE)&lt;-3),"",'Total-corrected counts'!S990),"")</f>
        <v>12.865485647655063</v>
      </c>
      <c r="T990">
        <f>IFERROR(IF(OR(HLOOKUP($A990,'Z-scores'!$C$2:$UD$20,18,FALSE)&gt;3,HLOOKUP($A990,'Z-scores'!$C$2:$UD$20,18,FALSE)&lt;-3),"",'Total-corrected counts'!T990),"")</f>
        <v>8.7456593866354648</v>
      </c>
      <c r="U990">
        <f>IFERROR(IF(OR(HLOOKUP($A990,'Z-scores'!$C$2:$UD$20,19,FALSE)&gt;3,HLOOKUP($A990,'Z-scores'!$C$2:$UD$20,19,FALSE)&lt;-3),"",'Total-corrected counts'!U990),"")</f>
        <v>11.434497901867275</v>
      </c>
      <c r="V990">
        <f t="shared" si="60"/>
        <v>1</v>
      </c>
      <c r="W990" s="10">
        <f>SUMIFS(Tabel132[Cluster],Tabel132[ID],A990)</f>
        <v>64</v>
      </c>
      <c r="X990">
        <f t="shared" si="61"/>
        <v>0.31099301912029953</v>
      </c>
      <c r="Y990">
        <f t="shared" si="62"/>
        <v>12.81186946917888</v>
      </c>
      <c r="Z990">
        <f t="shared" si="63"/>
        <v>9.5159759081762658</v>
      </c>
    </row>
    <row r="991" spans="1:26" x14ac:dyDescent="0.25">
      <c r="A991">
        <v>999</v>
      </c>
      <c r="B991" t="s">
        <v>1101</v>
      </c>
      <c r="C991">
        <v>41600</v>
      </c>
      <c r="D991">
        <v>918</v>
      </c>
      <c r="E991" t="str">
        <f>IFERROR(IF(OR(HLOOKUP($A991,'Z-scores'!$C$2:$UD$20,3,FALSE)&gt;3,HLOOKUP(A991,'Z-scores'!$C$2:$UD$20,3,FALSE)&lt;-3),"",'Total-corrected counts'!E991),"")</f>
        <v/>
      </c>
      <c r="F991" t="str">
        <f>IFERROR(IF(OR(HLOOKUP($A991,'Z-scores'!$C$2:$UD$20,4,FALSE)&gt;3,HLOOKUP($A991,'Z-scores'!$C$2:$UD$20,4,FALSE)&lt;-3),"",'Total-corrected counts'!F991),"")</f>
        <v/>
      </c>
      <c r="G991" t="str">
        <f>IFERROR(IF(OR(HLOOKUP($A991,'Z-scores'!$C$2:$UD$20,5,FALSE)&gt;3,HLOOKUP($A991,'Z-scores'!$C$2:$UD$20,5,FALSE)&lt;-3),"",'Total-corrected counts'!G991),"")</f>
        <v/>
      </c>
      <c r="H991" t="str">
        <f>IFERROR(IF(OR(HLOOKUP($A991,'Z-scores'!$C$2:$UD$20,6,FALSE)&gt;3,HLOOKUP($A991,'Z-scores'!$C$2:$UD$20,6,FALSE)&lt;-3),"",'Total-corrected counts'!H991),"")</f>
        <v/>
      </c>
      <c r="I991" t="str">
        <f>IFERROR(IF(OR(HLOOKUP($A991,'Z-scores'!$C$2:$UD$20,7,FALSE)&gt;3,HLOOKUP($A991,'Z-scores'!$C$2:$UD$20,7,FALSE)&lt;-3),"",'Total-corrected counts'!I991),"")</f>
        <v/>
      </c>
      <c r="J991" t="str">
        <f>IFERROR(IF(OR(HLOOKUP($A991,'Z-scores'!$C$2:$UD$20,8,FALSE)&gt;3,HLOOKUP($A991,'Z-scores'!$C$2:$UD$20,8,FALSE)&lt;-3),"",'Total-corrected counts'!J991),"")</f>
        <v/>
      </c>
      <c r="K991" t="str">
        <f>IFERROR(IF(OR(HLOOKUP($A991,'Z-scores'!$C$2:$UD$20,9,FALSE)&gt;3,HLOOKUP($A991,'Z-scores'!$C$2:$UD$20,9,FALSE)&lt;-3),"",'Total-corrected counts'!K991),"")</f>
        <v/>
      </c>
      <c r="L991" t="str">
        <f>IFERROR(IF(OR(HLOOKUP($A991,'Z-scores'!$C$2:$UD$20,10,FALSE)&gt;3,HLOOKUP($A991,'Z-scores'!$C$2:$UD$20,10,FALSE)&lt;-3),"",'Total-corrected counts'!L991),"")</f>
        <v/>
      </c>
      <c r="M991" t="str">
        <f>IFERROR(IF(OR(HLOOKUP($A991,'Z-scores'!$C$2:$UD$20,11,FALSE)&gt;3,HLOOKUP($A991,'Z-scores'!$C$2:$UD$20,11,FALSE)&lt;-3),"",'Total-corrected counts'!M991),"")</f>
        <v/>
      </c>
      <c r="N991" t="str">
        <f>IFERROR(IF(OR(HLOOKUP($A991,'Z-scores'!$C$2:$UD$20,12,FALSE)&gt;3,HLOOKUP($A991,'Z-scores'!$C$2:$UD$20,12,FALSE)&lt;-3),"",'Total-corrected counts'!N991),"")</f>
        <v/>
      </c>
      <c r="O991" t="str">
        <f>IFERROR(IF(OR(HLOOKUP($A991,'Z-scores'!$C$2:$UD$20,13,FALSE)&gt;3,HLOOKUP($A991,'Z-scores'!$C$2:$UD$20,13,FALSE)&lt;-3),"",'Total-corrected counts'!O991),"")</f>
        <v/>
      </c>
      <c r="P991" t="str">
        <f>IFERROR(IF(OR(HLOOKUP($A991,'Z-scores'!$C$2:$UD$20,14,FALSE)&gt;3,HLOOKUP($A991,'Z-scores'!$C$2:$UD$20,14,FALSE)&lt;-3),"",'Total-corrected counts'!P991),"")</f>
        <v/>
      </c>
      <c r="Q991" t="str">
        <f>IFERROR(IF(OR(HLOOKUP($A991,'Z-scores'!$C$2:$UD$20,15,FALSE)&gt;3,HLOOKUP($A991,'Z-scores'!$C$2:$UD$20,15,FALSE)&lt;-3),"",'Total-corrected counts'!Q991),"")</f>
        <v/>
      </c>
      <c r="R991" t="str">
        <f>IFERROR(IF(OR(HLOOKUP($A991,'Z-scores'!$C$2:$UD$20,16,FALSE)&gt;3,HLOOKUP($A991,'Z-scores'!$C$2:$UD$20,16,FALSE)&lt;-3),"",'Total-corrected counts'!R991),"")</f>
        <v/>
      </c>
      <c r="S991" t="str">
        <f>IFERROR(IF(OR(HLOOKUP($A991,'Z-scores'!$C$2:$UD$20,17,FALSE)&gt;3,HLOOKUP($A991,'Z-scores'!$C$2:$UD$20,17,FALSE)&lt;-3),"",'Total-corrected counts'!S991),"")</f>
        <v/>
      </c>
      <c r="T991" t="str">
        <f>IFERROR(IF(OR(HLOOKUP($A991,'Z-scores'!$C$2:$UD$20,18,FALSE)&gt;3,HLOOKUP($A991,'Z-scores'!$C$2:$UD$20,18,FALSE)&lt;-3),"",'Total-corrected counts'!T991),"")</f>
        <v/>
      </c>
      <c r="U991" t="str">
        <f>IFERROR(IF(OR(HLOOKUP($A991,'Z-scores'!$C$2:$UD$20,19,FALSE)&gt;3,HLOOKUP($A991,'Z-scores'!$C$2:$UD$20,19,FALSE)&lt;-3),"",'Total-corrected counts'!U991),"")</f>
        <v/>
      </c>
      <c r="V991">
        <f t="shared" si="60"/>
        <v>1</v>
      </c>
      <c r="W991" s="10">
        <f>SUMIFS(Tabel132[Cluster],Tabel132[ID],A991)</f>
        <v>54</v>
      </c>
      <c r="X991" t="str">
        <f t="shared" si="61"/>
        <v/>
      </c>
      <c r="Y991" t="str">
        <f t="shared" si="62"/>
        <v/>
      </c>
      <c r="Z991" t="str">
        <f t="shared" si="63"/>
        <v/>
      </c>
    </row>
    <row r="992" spans="1:26" x14ac:dyDescent="0.25">
      <c r="A992">
        <v>1000</v>
      </c>
      <c r="B992" t="s">
        <v>1102</v>
      </c>
      <c r="C992">
        <v>108500</v>
      </c>
      <c r="D992">
        <v>1009</v>
      </c>
      <c r="E992" t="str">
        <f>IFERROR(IF(OR(HLOOKUP($A992,'Z-scores'!$C$2:$UD$20,3,FALSE)&gt;3,HLOOKUP(A992,'Z-scores'!$C$2:$UD$20,3,FALSE)&lt;-3),"",'Total-corrected counts'!E992),"")</f>
        <v/>
      </c>
      <c r="F992" t="str">
        <f>IFERROR(IF(OR(HLOOKUP($A992,'Z-scores'!$C$2:$UD$20,4,FALSE)&gt;3,HLOOKUP($A992,'Z-scores'!$C$2:$UD$20,4,FALSE)&lt;-3),"",'Total-corrected counts'!F992),"")</f>
        <v/>
      </c>
      <c r="G992" t="str">
        <f>IFERROR(IF(OR(HLOOKUP($A992,'Z-scores'!$C$2:$UD$20,5,FALSE)&gt;3,HLOOKUP($A992,'Z-scores'!$C$2:$UD$20,5,FALSE)&lt;-3),"",'Total-corrected counts'!G992),"")</f>
        <v/>
      </c>
      <c r="H992" t="str">
        <f>IFERROR(IF(OR(HLOOKUP($A992,'Z-scores'!$C$2:$UD$20,6,FALSE)&gt;3,HLOOKUP($A992,'Z-scores'!$C$2:$UD$20,6,FALSE)&lt;-3),"",'Total-corrected counts'!H992),"")</f>
        <v/>
      </c>
      <c r="I992" t="str">
        <f>IFERROR(IF(OR(HLOOKUP($A992,'Z-scores'!$C$2:$UD$20,7,FALSE)&gt;3,HLOOKUP($A992,'Z-scores'!$C$2:$UD$20,7,FALSE)&lt;-3),"",'Total-corrected counts'!I992),"")</f>
        <v/>
      </c>
      <c r="J992" t="str">
        <f>IFERROR(IF(OR(HLOOKUP($A992,'Z-scores'!$C$2:$UD$20,8,FALSE)&gt;3,HLOOKUP($A992,'Z-scores'!$C$2:$UD$20,8,FALSE)&lt;-3),"",'Total-corrected counts'!J992),"")</f>
        <v/>
      </c>
      <c r="K992" t="str">
        <f>IFERROR(IF(OR(HLOOKUP($A992,'Z-scores'!$C$2:$UD$20,9,FALSE)&gt;3,HLOOKUP($A992,'Z-scores'!$C$2:$UD$20,9,FALSE)&lt;-3),"",'Total-corrected counts'!K992),"")</f>
        <v/>
      </c>
      <c r="L992" t="str">
        <f>IFERROR(IF(OR(HLOOKUP($A992,'Z-scores'!$C$2:$UD$20,10,FALSE)&gt;3,HLOOKUP($A992,'Z-scores'!$C$2:$UD$20,10,FALSE)&lt;-3),"",'Total-corrected counts'!L992),"")</f>
        <v/>
      </c>
      <c r="M992" t="str">
        <f>IFERROR(IF(OR(HLOOKUP($A992,'Z-scores'!$C$2:$UD$20,11,FALSE)&gt;3,HLOOKUP($A992,'Z-scores'!$C$2:$UD$20,11,FALSE)&lt;-3),"",'Total-corrected counts'!M992),"")</f>
        <v/>
      </c>
      <c r="N992" t="str">
        <f>IFERROR(IF(OR(HLOOKUP($A992,'Z-scores'!$C$2:$UD$20,12,FALSE)&gt;3,HLOOKUP($A992,'Z-scores'!$C$2:$UD$20,12,FALSE)&lt;-3),"",'Total-corrected counts'!N992),"")</f>
        <v/>
      </c>
      <c r="O992" t="str">
        <f>IFERROR(IF(OR(HLOOKUP($A992,'Z-scores'!$C$2:$UD$20,13,FALSE)&gt;3,HLOOKUP($A992,'Z-scores'!$C$2:$UD$20,13,FALSE)&lt;-3),"",'Total-corrected counts'!O992),"")</f>
        <v/>
      </c>
      <c r="P992" t="str">
        <f>IFERROR(IF(OR(HLOOKUP($A992,'Z-scores'!$C$2:$UD$20,14,FALSE)&gt;3,HLOOKUP($A992,'Z-scores'!$C$2:$UD$20,14,FALSE)&lt;-3),"",'Total-corrected counts'!P992),"")</f>
        <v/>
      </c>
      <c r="Q992" t="str">
        <f>IFERROR(IF(OR(HLOOKUP($A992,'Z-scores'!$C$2:$UD$20,15,FALSE)&gt;3,HLOOKUP($A992,'Z-scores'!$C$2:$UD$20,15,FALSE)&lt;-3),"",'Total-corrected counts'!Q992),"")</f>
        <v/>
      </c>
      <c r="R992" t="str">
        <f>IFERROR(IF(OR(HLOOKUP($A992,'Z-scores'!$C$2:$UD$20,16,FALSE)&gt;3,HLOOKUP($A992,'Z-scores'!$C$2:$UD$20,16,FALSE)&lt;-3),"",'Total-corrected counts'!R992),"")</f>
        <v/>
      </c>
      <c r="S992" t="str">
        <f>IFERROR(IF(OR(HLOOKUP($A992,'Z-scores'!$C$2:$UD$20,17,FALSE)&gt;3,HLOOKUP($A992,'Z-scores'!$C$2:$UD$20,17,FALSE)&lt;-3),"",'Total-corrected counts'!S992),"")</f>
        <v/>
      </c>
      <c r="T992" t="str">
        <f>IFERROR(IF(OR(HLOOKUP($A992,'Z-scores'!$C$2:$UD$20,18,FALSE)&gt;3,HLOOKUP($A992,'Z-scores'!$C$2:$UD$20,18,FALSE)&lt;-3),"",'Total-corrected counts'!T992),"")</f>
        <v/>
      </c>
      <c r="U992" t="str">
        <f>IFERROR(IF(OR(HLOOKUP($A992,'Z-scores'!$C$2:$UD$20,19,FALSE)&gt;3,HLOOKUP($A992,'Z-scores'!$C$2:$UD$20,19,FALSE)&lt;-3),"",'Total-corrected counts'!U992),"")</f>
        <v/>
      </c>
      <c r="V992">
        <f t="shared" si="60"/>
        <v>1</v>
      </c>
      <c r="W992" s="10">
        <f>SUMIFS(Tabel132[Cluster],Tabel132[ID],A992)</f>
        <v>0</v>
      </c>
      <c r="X992" t="str">
        <f t="shared" si="61"/>
        <v/>
      </c>
      <c r="Y992" t="str">
        <f t="shared" si="62"/>
        <v/>
      </c>
      <c r="Z992" t="str">
        <f t="shared" si="63"/>
        <v/>
      </c>
    </row>
    <row r="993" spans="1:26" x14ac:dyDescent="0.25">
      <c r="A993">
        <v>1001</v>
      </c>
      <c r="B993" t="s">
        <v>1103</v>
      </c>
      <c r="C993">
        <v>56800</v>
      </c>
      <c r="D993">
        <v>928</v>
      </c>
      <c r="E993" t="str">
        <f>IFERROR(IF(OR(HLOOKUP($A993,'Z-scores'!$C$2:$UD$20,3,FALSE)&gt;3,HLOOKUP(A993,'Z-scores'!$C$2:$UD$20,3,FALSE)&lt;-3),"",'Total-corrected counts'!E993),"")</f>
        <v/>
      </c>
      <c r="F993" t="str">
        <f>IFERROR(IF(OR(HLOOKUP($A993,'Z-scores'!$C$2:$UD$20,4,FALSE)&gt;3,HLOOKUP($A993,'Z-scores'!$C$2:$UD$20,4,FALSE)&lt;-3),"",'Total-corrected counts'!F993),"")</f>
        <v/>
      </c>
      <c r="G993" t="str">
        <f>IFERROR(IF(OR(HLOOKUP($A993,'Z-scores'!$C$2:$UD$20,5,FALSE)&gt;3,HLOOKUP($A993,'Z-scores'!$C$2:$UD$20,5,FALSE)&lt;-3),"",'Total-corrected counts'!G993),"")</f>
        <v/>
      </c>
      <c r="H993" t="str">
        <f>IFERROR(IF(OR(HLOOKUP($A993,'Z-scores'!$C$2:$UD$20,6,FALSE)&gt;3,HLOOKUP($A993,'Z-scores'!$C$2:$UD$20,6,FALSE)&lt;-3),"",'Total-corrected counts'!H993),"")</f>
        <v/>
      </c>
      <c r="I993" t="str">
        <f>IFERROR(IF(OR(HLOOKUP($A993,'Z-scores'!$C$2:$UD$20,7,FALSE)&gt;3,HLOOKUP($A993,'Z-scores'!$C$2:$UD$20,7,FALSE)&lt;-3),"",'Total-corrected counts'!I993),"")</f>
        <v/>
      </c>
      <c r="J993" t="str">
        <f>IFERROR(IF(OR(HLOOKUP($A993,'Z-scores'!$C$2:$UD$20,8,FALSE)&gt;3,HLOOKUP($A993,'Z-scores'!$C$2:$UD$20,8,FALSE)&lt;-3),"",'Total-corrected counts'!J993),"")</f>
        <v/>
      </c>
      <c r="K993" t="str">
        <f>IFERROR(IF(OR(HLOOKUP($A993,'Z-scores'!$C$2:$UD$20,9,FALSE)&gt;3,HLOOKUP($A993,'Z-scores'!$C$2:$UD$20,9,FALSE)&lt;-3),"",'Total-corrected counts'!K993),"")</f>
        <v/>
      </c>
      <c r="L993" t="str">
        <f>IFERROR(IF(OR(HLOOKUP($A993,'Z-scores'!$C$2:$UD$20,10,FALSE)&gt;3,HLOOKUP($A993,'Z-scores'!$C$2:$UD$20,10,FALSE)&lt;-3),"",'Total-corrected counts'!L993),"")</f>
        <v/>
      </c>
      <c r="M993" t="str">
        <f>IFERROR(IF(OR(HLOOKUP($A993,'Z-scores'!$C$2:$UD$20,11,FALSE)&gt;3,HLOOKUP($A993,'Z-scores'!$C$2:$UD$20,11,FALSE)&lt;-3),"",'Total-corrected counts'!M993),"")</f>
        <v/>
      </c>
      <c r="N993" t="str">
        <f>IFERROR(IF(OR(HLOOKUP($A993,'Z-scores'!$C$2:$UD$20,12,FALSE)&gt;3,HLOOKUP($A993,'Z-scores'!$C$2:$UD$20,12,FALSE)&lt;-3),"",'Total-corrected counts'!N993),"")</f>
        <v/>
      </c>
      <c r="O993" t="str">
        <f>IFERROR(IF(OR(HLOOKUP($A993,'Z-scores'!$C$2:$UD$20,13,FALSE)&gt;3,HLOOKUP($A993,'Z-scores'!$C$2:$UD$20,13,FALSE)&lt;-3),"",'Total-corrected counts'!O993),"")</f>
        <v/>
      </c>
      <c r="P993" t="str">
        <f>IFERROR(IF(OR(HLOOKUP($A993,'Z-scores'!$C$2:$UD$20,14,FALSE)&gt;3,HLOOKUP($A993,'Z-scores'!$C$2:$UD$20,14,FALSE)&lt;-3),"",'Total-corrected counts'!P993),"")</f>
        <v/>
      </c>
      <c r="Q993" t="str">
        <f>IFERROR(IF(OR(HLOOKUP($A993,'Z-scores'!$C$2:$UD$20,15,FALSE)&gt;3,HLOOKUP($A993,'Z-scores'!$C$2:$UD$20,15,FALSE)&lt;-3),"",'Total-corrected counts'!Q993),"")</f>
        <v/>
      </c>
      <c r="R993" t="str">
        <f>IFERROR(IF(OR(HLOOKUP($A993,'Z-scores'!$C$2:$UD$20,16,FALSE)&gt;3,HLOOKUP($A993,'Z-scores'!$C$2:$UD$20,16,FALSE)&lt;-3),"",'Total-corrected counts'!R993),"")</f>
        <v/>
      </c>
      <c r="S993" t="str">
        <f>IFERROR(IF(OR(HLOOKUP($A993,'Z-scores'!$C$2:$UD$20,17,FALSE)&gt;3,HLOOKUP($A993,'Z-scores'!$C$2:$UD$20,17,FALSE)&lt;-3),"",'Total-corrected counts'!S993),"")</f>
        <v/>
      </c>
      <c r="T993" t="str">
        <f>IFERROR(IF(OR(HLOOKUP($A993,'Z-scores'!$C$2:$UD$20,18,FALSE)&gt;3,HLOOKUP($A993,'Z-scores'!$C$2:$UD$20,18,FALSE)&lt;-3),"",'Total-corrected counts'!T993),"")</f>
        <v/>
      </c>
      <c r="U993" t="str">
        <f>IFERROR(IF(OR(HLOOKUP($A993,'Z-scores'!$C$2:$UD$20,19,FALSE)&gt;3,HLOOKUP($A993,'Z-scores'!$C$2:$UD$20,19,FALSE)&lt;-3),"",'Total-corrected counts'!U993),"")</f>
        <v/>
      </c>
      <c r="V993">
        <f t="shared" si="60"/>
        <v>1</v>
      </c>
      <c r="W993" s="10">
        <f>SUMIFS(Tabel132[Cluster],Tabel132[ID],A993)</f>
        <v>0</v>
      </c>
      <c r="X993" t="str">
        <f t="shared" si="61"/>
        <v/>
      </c>
      <c r="Y993" t="str">
        <f t="shared" si="62"/>
        <v/>
      </c>
      <c r="Z993" t="str">
        <f t="shared" si="63"/>
        <v/>
      </c>
    </row>
    <row r="994" spans="1:26" x14ac:dyDescent="0.25">
      <c r="A994">
        <v>1002</v>
      </c>
      <c r="B994" t="s">
        <v>1104</v>
      </c>
      <c r="C994">
        <v>11300</v>
      </c>
      <c r="D994">
        <v>247</v>
      </c>
      <c r="E994" t="str">
        <f>IFERROR(IF(OR(HLOOKUP($A994,'Z-scores'!$C$2:$UD$20,3,FALSE)&gt;3,HLOOKUP(A994,'Z-scores'!$C$2:$UD$20,3,FALSE)&lt;-3),"",'Total-corrected counts'!E994),"")</f>
        <v/>
      </c>
      <c r="F994" t="str">
        <f>IFERROR(IF(OR(HLOOKUP($A994,'Z-scores'!$C$2:$UD$20,4,FALSE)&gt;3,HLOOKUP($A994,'Z-scores'!$C$2:$UD$20,4,FALSE)&lt;-3),"",'Total-corrected counts'!F994),"")</f>
        <v/>
      </c>
      <c r="G994" t="str">
        <f>IFERROR(IF(OR(HLOOKUP($A994,'Z-scores'!$C$2:$UD$20,5,FALSE)&gt;3,HLOOKUP($A994,'Z-scores'!$C$2:$UD$20,5,FALSE)&lt;-3),"",'Total-corrected counts'!G994),"")</f>
        <v/>
      </c>
      <c r="H994" t="str">
        <f>IFERROR(IF(OR(HLOOKUP($A994,'Z-scores'!$C$2:$UD$20,6,FALSE)&gt;3,HLOOKUP($A994,'Z-scores'!$C$2:$UD$20,6,FALSE)&lt;-3),"",'Total-corrected counts'!H994),"")</f>
        <v/>
      </c>
      <c r="I994" t="str">
        <f>IFERROR(IF(OR(HLOOKUP($A994,'Z-scores'!$C$2:$UD$20,7,FALSE)&gt;3,HLOOKUP($A994,'Z-scores'!$C$2:$UD$20,7,FALSE)&lt;-3),"",'Total-corrected counts'!I994),"")</f>
        <v/>
      </c>
      <c r="J994" t="str">
        <f>IFERROR(IF(OR(HLOOKUP($A994,'Z-scores'!$C$2:$UD$20,8,FALSE)&gt;3,HLOOKUP($A994,'Z-scores'!$C$2:$UD$20,8,FALSE)&lt;-3),"",'Total-corrected counts'!J994),"")</f>
        <v/>
      </c>
      <c r="K994" t="str">
        <f>IFERROR(IF(OR(HLOOKUP($A994,'Z-scores'!$C$2:$UD$20,9,FALSE)&gt;3,HLOOKUP($A994,'Z-scores'!$C$2:$UD$20,9,FALSE)&lt;-3),"",'Total-corrected counts'!K994),"")</f>
        <v/>
      </c>
      <c r="L994" t="str">
        <f>IFERROR(IF(OR(HLOOKUP($A994,'Z-scores'!$C$2:$UD$20,10,FALSE)&gt;3,HLOOKUP($A994,'Z-scores'!$C$2:$UD$20,10,FALSE)&lt;-3),"",'Total-corrected counts'!L994),"")</f>
        <v/>
      </c>
      <c r="M994" t="str">
        <f>IFERROR(IF(OR(HLOOKUP($A994,'Z-scores'!$C$2:$UD$20,11,FALSE)&gt;3,HLOOKUP($A994,'Z-scores'!$C$2:$UD$20,11,FALSE)&lt;-3),"",'Total-corrected counts'!M994),"")</f>
        <v/>
      </c>
      <c r="N994" t="str">
        <f>IFERROR(IF(OR(HLOOKUP($A994,'Z-scores'!$C$2:$UD$20,12,FALSE)&gt;3,HLOOKUP($A994,'Z-scores'!$C$2:$UD$20,12,FALSE)&lt;-3),"",'Total-corrected counts'!N994),"")</f>
        <v/>
      </c>
      <c r="O994" t="str">
        <f>IFERROR(IF(OR(HLOOKUP($A994,'Z-scores'!$C$2:$UD$20,13,FALSE)&gt;3,HLOOKUP($A994,'Z-scores'!$C$2:$UD$20,13,FALSE)&lt;-3),"",'Total-corrected counts'!O994),"")</f>
        <v/>
      </c>
      <c r="P994" t="str">
        <f>IFERROR(IF(OR(HLOOKUP($A994,'Z-scores'!$C$2:$UD$20,14,FALSE)&gt;3,HLOOKUP($A994,'Z-scores'!$C$2:$UD$20,14,FALSE)&lt;-3),"",'Total-corrected counts'!P994),"")</f>
        <v/>
      </c>
      <c r="Q994" t="str">
        <f>IFERROR(IF(OR(HLOOKUP($A994,'Z-scores'!$C$2:$UD$20,15,FALSE)&gt;3,HLOOKUP($A994,'Z-scores'!$C$2:$UD$20,15,FALSE)&lt;-3),"",'Total-corrected counts'!Q994),"")</f>
        <v/>
      </c>
      <c r="R994" t="str">
        <f>IFERROR(IF(OR(HLOOKUP($A994,'Z-scores'!$C$2:$UD$20,16,FALSE)&gt;3,HLOOKUP($A994,'Z-scores'!$C$2:$UD$20,16,FALSE)&lt;-3),"",'Total-corrected counts'!R994),"")</f>
        <v/>
      </c>
      <c r="S994" t="str">
        <f>IFERROR(IF(OR(HLOOKUP($A994,'Z-scores'!$C$2:$UD$20,17,FALSE)&gt;3,HLOOKUP($A994,'Z-scores'!$C$2:$UD$20,17,FALSE)&lt;-3),"",'Total-corrected counts'!S994),"")</f>
        <v/>
      </c>
      <c r="T994" t="str">
        <f>IFERROR(IF(OR(HLOOKUP($A994,'Z-scores'!$C$2:$UD$20,18,FALSE)&gt;3,HLOOKUP($A994,'Z-scores'!$C$2:$UD$20,18,FALSE)&lt;-3),"",'Total-corrected counts'!T994),"")</f>
        <v/>
      </c>
      <c r="U994" t="str">
        <f>IFERROR(IF(OR(HLOOKUP($A994,'Z-scores'!$C$2:$UD$20,19,FALSE)&gt;3,HLOOKUP($A994,'Z-scores'!$C$2:$UD$20,19,FALSE)&lt;-3),"",'Total-corrected counts'!U994),"")</f>
        <v/>
      </c>
      <c r="V994">
        <f t="shared" si="60"/>
        <v>1</v>
      </c>
      <c r="W994" s="10">
        <f>SUMIFS(Tabel132[Cluster],Tabel132[ID],A994)</f>
        <v>15</v>
      </c>
      <c r="X994" t="str">
        <f t="shared" si="61"/>
        <v/>
      </c>
      <c r="Y994" t="str">
        <f t="shared" si="62"/>
        <v/>
      </c>
      <c r="Z994" t="str">
        <f t="shared" si="63"/>
        <v/>
      </c>
    </row>
    <row r="995" spans="1:26" x14ac:dyDescent="0.25">
      <c r="A995">
        <v>1003</v>
      </c>
      <c r="B995" t="s">
        <v>1105</v>
      </c>
      <c r="C995">
        <v>107400</v>
      </c>
      <c r="D995">
        <v>784</v>
      </c>
      <c r="E995" t="str">
        <f>IFERROR(IF(OR(HLOOKUP($A995,'Z-scores'!$C$2:$UD$20,3,FALSE)&gt;3,HLOOKUP(A995,'Z-scores'!$C$2:$UD$20,3,FALSE)&lt;-3),"",'Total-corrected counts'!E995),"")</f>
        <v/>
      </c>
      <c r="F995" t="str">
        <f>IFERROR(IF(OR(HLOOKUP($A995,'Z-scores'!$C$2:$UD$20,4,FALSE)&gt;3,HLOOKUP($A995,'Z-scores'!$C$2:$UD$20,4,FALSE)&lt;-3),"",'Total-corrected counts'!F995),"")</f>
        <v/>
      </c>
      <c r="G995" t="str">
        <f>IFERROR(IF(OR(HLOOKUP($A995,'Z-scores'!$C$2:$UD$20,5,FALSE)&gt;3,HLOOKUP($A995,'Z-scores'!$C$2:$UD$20,5,FALSE)&lt;-3),"",'Total-corrected counts'!G995),"")</f>
        <v/>
      </c>
      <c r="H995" t="str">
        <f>IFERROR(IF(OR(HLOOKUP($A995,'Z-scores'!$C$2:$UD$20,6,FALSE)&gt;3,HLOOKUP($A995,'Z-scores'!$C$2:$UD$20,6,FALSE)&lt;-3),"",'Total-corrected counts'!H995),"")</f>
        <v/>
      </c>
      <c r="I995" t="str">
        <f>IFERROR(IF(OR(HLOOKUP($A995,'Z-scores'!$C$2:$UD$20,7,FALSE)&gt;3,HLOOKUP($A995,'Z-scores'!$C$2:$UD$20,7,FALSE)&lt;-3),"",'Total-corrected counts'!I995),"")</f>
        <v/>
      </c>
      <c r="J995" t="str">
        <f>IFERROR(IF(OR(HLOOKUP($A995,'Z-scores'!$C$2:$UD$20,8,FALSE)&gt;3,HLOOKUP($A995,'Z-scores'!$C$2:$UD$20,8,FALSE)&lt;-3),"",'Total-corrected counts'!J995),"")</f>
        <v/>
      </c>
      <c r="K995" t="str">
        <f>IFERROR(IF(OR(HLOOKUP($A995,'Z-scores'!$C$2:$UD$20,9,FALSE)&gt;3,HLOOKUP($A995,'Z-scores'!$C$2:$UD$20,9,FALSE)&lt;-3),"",'Total-corrected counts'!K995),"")</f>
        <v/>
      </c>
      <c r="L995" t="str">
        <f>IFERROR(IF(OR(HLOOKUP($A995,'Z-scores'!$C$2:$UD$20,10,FALSE)&gt;3,HLOOKUP($A995,'Z-scores'!$C$2:$UD$20,10,FALSE)&lt;-3),"",'Total-corrected counts'!L995),"")</f>
        <v/>
      </c>
      <c r="M995" t="str">
        <f>IFERROR(IF(OR(HLOOKUP($A995,'Z-scores'!$C$2:$UD$20,11,FALSE)&gt;3,HLOOKUP($A995,'Z-scores'!$C$2:$UD$20,11,FALSE)&lt;-3),"",'Total-corrected counts'!M995),"")</f>
        <v/>
      </c>
      <c r="N995" t="str">
        <f>IFERROR(IF(OR(HLOOKUP($A995,'Z-scores'!$C$2:$UD$20,12,FALSE)&gt;3,HLOOKUP($A995,'Z-scores'!$C$2:$UD$20,12,FALSE)&lt;-3),"",'Total-corrected counts'!N995),"")</f>
        <v/>
      </c>
      <c r="O995" t="str">
        <f>IFERROR(IF(OR(HLOOKUP($A995,'Z-scores'!$C$2:$UD$20,13,FALSE)&gt;3,HLOOKUP($A995,'Z-scores'!$C$2:$UD$20,13,FALSE)&lt;-3),"",'Total-corrected counts'!O995),"")</f>
        <v/>
      </c>
      <c r="P995" t="str">
        <f>IFERROR(IF(OR(HLOOKUP($A995,'Z-scores'!$C$2:$UD$20,14,FALSE)&gt;3,HLOOKUP($A995,'Z-scores'!$C$2:$UD$20,14,FALSE)&lt;-3),"",'Total-corrected counts'!P995),"")</f>
        <v/>
      </c>
      <c r="Q995" t="str">
        <f>IFERROR(IF(OR(HLOOKUP($A995,'Z-scores'!$C$2:$UD$20,15,FALSE)&gt;3,HLOOKUP($A995,'Z-scores'!$C$2:$UD$20,15,FALSE)&lt;-3),"",'Total-corrected counts'!Q995),"")</f>
        <v/>
      </c>
      <c r="R995" t="str">
        <f>IFERROR(IF(OR(HLOOKUP($A995,'Z-scores'!$C$2:$UD$20,16,FALSE)&gt;3,HLOOKUP($A995,'Z-scores'!$C$2:$UD$20,16,FALSE)&lt;-3),"",'Total-corrected counts'!R995),"")</f>
        <v/>
      </c>
      <c r="S995" t="str">
        <f>IFERROR(IF(OR(HLOOKUP($A995,'Z-scores'!$C$2:$UD$20,17,FALSE)&gt;3,HLOOKUP($A995,'Z-scores'!$C$2:$UD$20,17,FALSE)&lt;-3),"",'Total-corrected counts'!S995),"")</f>
        <v/>
      </c>
      <c r="T995" t="str">
        <f>IFERROR(IF(OR(HLOOKUP($A995,'Z-scores'!$C$2:$UD$20,18,FALSE)&gt;3,HLOOKUP($A995,'Z-scores'!$C$2:$UD$20,18,FALSE)&lt;-3),"",'Total-corrected counts'!T995),"")</f>
        <v/>
      </c>
      <c r="U995" t="str">
        <f>IFERROR(IF(OR(HLOOKUP($A995,'Z-scores'!$C$2:$UD$20,19,FALSE)&gt;3,HLOOKUP($A995,'Z-scores'!$C$2:$UD$20,19,FALSE)&lt;-3),"",'Total-corrected counts'!U995),"")</f>
        <v/>
      </c>
      <c r="V995">
        <f t="shared" si="60"/>
        <v>1</v>
      </c>
      <c r="W995" s="10">
        <f>SUMIFS(Tabel132[Cluster],Tabel132[ID],A995)</f>
        <v>0</v>
      </c>
      <c r="X995" t="str">
        <f t="shared" si="61"/>
        <v/>
      </c>
      <c r="Y995" t="str">
        <f t="shared" si="62"/>
        <v/>
      </c>
      <c r="Z995" t="str">
        <f t="shared" si="63"/>
        <v/>
      </c>
    </row>
    <row r="996" spans="1:26" x14ac:dyDescent="0.25">
      <c r="A996">
        <v>1004</v>
      </c>
      <c r="B996" t="s">
        <v>493</v>
      </c>
      <c r="C996">
        <v>76100</v>
      </c>
      <c r="D996">
        <v>467</v>
      </c>
      <c r="E996">
        <f>IFERROR(IF(OR(HLOOKUP($A996,'Z-scores'!$C$2:$UD$20,3,FALSE)&gt;3,HLOOKUP(A996,'Z-scores'!$C$2:$UD$20,3,FALSE)&lt;-3),"",'Total-corrected counts'!E996),"")</f>
        <v>0.30632242003677368</v>
      </c>
      <c r="F996">
        <f>IFERROR(IF(OR(HLOOKUP($A996,'Z-scores'!$C$2:$UD$20,4,FALSE)&gt;3,HLOOKUP($A996,'Z-scores'!$C$2:$UD$20,4,FALSE)&lt;-3),"",'Total-corrected counts'!F996),"")</f>
        <v>4.1014939281483885E-2</v>
      </c>
      <c r="G996">
        <f>IFERROR(IF(OR(HLOOKUP($A996,'Z-scores'!$C$2:$UD$20,5,FALSE)&gt;3,HLOOKUP($A996,'Z-scores'!$C$2:$UD$20,5,FALSE)&lt;-3),"",'Total-corrected counts'!G996),"")</f>
        <v>1.178527827358768</v>
      </c>
      <c r="H996">
        <f>IFERROR(IF(OR(HLOOKUP($A996,'Z-scores'!$C$2:$UD$20,6,FALSE)&gt;3,HLOOKUP($A996,'Z-scores'!$C$2:$UD$20,6,FALSE)&lt;-3),"",'Total-corrected counts'!H996),"")</f>
        <v>3.4901553188920013E-2</v>
      </c>
      <c r="I996">
        <f>IFERROR(IF(OR(HLOOKUP($A996,'Z-scores'!$C$2:$UD$20,7,FALSE)&gt;3,HLOOKUP($A996,'Z-scores'!$C$2:$UD$20,7,FALSE)&lt;-3),"",'Total-corrected counts'!I996),"")</f>
        <v>0.66494478803345658</v>
      </c>
      <c r="J996">
        <f>IFERROR(IF(OR(HLOOKUP($A996,'Z-scores'!$C$2:$UD$20,8,FALSE)&gt;3,HLOOKUP($A996,'Z-scores'!$C$2:$UD$20,8,FALSE)&lt;-3),"",'Total-corrected counts'!J996),"")</f>
        <v>0.90726025154776635</v>
      </c>
      <c r="K996">
        <f>IFERROR(IF(OR(HLOOKUP($A996,'Z-scores'!$C$2:$UD$20,9,FALSE)&gt;3,HLOOKUP($A996,'Z-scores'!$C$2:$UD$20,9,FALSE)&lt;-3),"",'Total-corrected counts'!K996),"")</f>
        <v>0.36122414850326107</v>
      </c>
      <c r="L996">
        <f>IFERROR(IF(OR(HLOOKUP($A996,'Z-scores'!$C$2:$UD$20,10,FALSE)&gt;3,HLOOKUP($A996,'Z-scores'!$C$2:$UD$20,10,FALSE)&lt;-3),"",'Total-corrected counts'!L996),"")</f>
        <v>8.8196332090941007E-2</v>
      </c>
      <c r="M996">
        <f>IFERROR(IF(OR(HLOOKUP($A996,'Z-scores'!$C$2:$UD$20,11,FALSE)&gt;3,HLOOKUP($A996,'Z-scores'!$C$2:$UD$20,11,FALSE)&lt;-3),"",'Total-corrected counts'!M996),"")</f>
        <v>0.23038225946018673</v>
      </c>
      <c r="N996">
        <f>IFERROR(IF(OR(HLOOKUP($A996,'Z-scores'!$C$2:$UD$20,12,FALSE)&gt;3,HLOOKUP($A996,'Z-scores'!$C$2:$UD$20,12,FALSE)&lt;-3),"",'Total-corrected counts'!N996),"")</f>
        <v>3.6656656344763186E-2</v>
      </c>
      <c r="O996">
        <f>IFERROR(IF(OR(HLOOKUP($A996,'Z-scores'!$C$2:$UD$20,13,FALSE)&gt;3,HLOOKUP($A996,'Z-scores'!$C$2:$UD$20,13,FALSE)&lt;-3),"",'Total-corrected counts'!O996),"")</f>
        <v>0.12788296151362274</v>
      </c>
      <c r="P996">
        <f>IFERROR(IF(OR(HLOOKUP($A996,'Z-scores'!$C$2:$UD$20,14,FALSE)&gt;3,HLOOKUP($A996,'Z-scores'!$C$2:$UD$20,14,FALSE)&lt;-3),"",'Total-corrected counts'!P996),"")</f>
        <v>3.8464020541496481E-2</v>
      </c>
      <c r="Q996">
        <f>IFERROR(IF(OR(HLOOKUP($A996,'Z-scores'!$C$2:$UD$20,15,FALSE)&gt;3,HLOOKUP($A996,'Z-scores'!$C$2:$UD$20,15,FALSE)&lt;-3),"",'Total-corrected counts'!Q996),"")</f>
        <v>0</v>
      </c>
      <c r="R996">
        <f>IFERROR(IF(OR(HLOOKUP($A996,'Z-scores'!$C$2:$UD$20,16,FALSE)&gt;3,HLOOKUP($A996,'Z-scores'!$C$2:$UD$20,16,FALSE)&lt;-3),"",'Total-corrected counts'!R996),"")</f>
        <v>0</v>
      </c>
      <c r="S996">
        <f>IFERROR(IF(OR(HLOOKUP($A996,'Z-scores'!$C$2:$UD$20,17,FALSE)&gt;3,HLOOKUP($A996,'Z-scores'!$C$2:$UD$20,17,FALSE)&lt;-3),"",'Total-corrected counts'!S996),"")</f>
        <v>0</v>
      </c>
      <c r="T996">
        <f>IFERROR(IF(OR(HLOOKUP($A996,'Z-scores'!$C$2:$UD$20,18,FALSE)&gt;3,HLOOKUP($A996,'Z-scores'!$C$2:$UD$20,18,FALSE)&lt;-3),"",'Total-corrected counts'!T996),"")</f>
        <v>0.88487516387372567</v>
      </c>
      <c r="U996">
        <f>IFERROR(IF(OR(HLOOKUP($A996,'Z-scores'!$C$2:$UD$20,19,FALSE)&gt;3,HLOOKUP($A996,'Z-scores'!$C$2:$UD$20,19,FALSE)&lt;-3),"",'Total-corrected counts'!U996),"")</f>
        <v>1.7271082219898195</v>
      </c>
      <c r="V996">
        <f t="shared" si="60"/>
        <v>1</v>
      </c>
      <c r="W996" s="10">
        <f>SUMIFS(Tabel132[Cluster],Tabel132[ID],A996)</f>
        <v>84</v>
      </c>
      <c r="X996">
        <f t="shared" si="61"/>
        <v>0.78197363983511636</v>
      </c>
      <c r="Y996">
        <f t="shared" si="62"/>
        <v>0.4236416132779508</v>
      </c>
      <c r="Z996">
        <f t="shared" si="63"/>
        <v>0.35187337803292845</v>
      </c>
    </row>
    <row r="997" spans="1:26" x14ac:dyDescent="0.25">
      <c r="A997">
        <v>1005</v>
      </c>
      <c r="B997" t="s">
        <v>494</v>
      </c>
      <c r="C997">
        <v>11900</v>
      </c>
      <c r="D997">
        <v>1002</v>
      </c>
      <c r="E997" t="str">
        <f>IFERROR(IF(OR(HLOOKUP($A997,'Z-scores'!$C$2:$UD$20,3,FALSE)&gt;3,HLOOKUP(A997,'Z-scores'!$C$2:$UD$20,3,FALSE)&lt;-3),"",'Total-corrected counts'!E997),"")</f>
        <v/>
      </c>
      <c r="F997">
        <f>IFERROR(IF(OR(HLOOKUP($A997,'Z-scores'!$C$2:$UD$20,4,FALSE)&gt;3,HLOOKUP($A997,'Z-scores'!$C$2:$UD$20,4,FALSE)&lt;-3),"",'Total-corrected counts'!F997),"")</f>
        <v>0.3855404292459485</v>
      </c>
      <c r="G997">
        <f>IFERROR(IF(OR(HLOOKUP($A997,'Z-scores'!$C$2:$UD$20,5,FALSE)&gt;3,HLOOKUP($A997,'Z-scores'!$C$2:$UD$20,5,FALSE)&lt;-3),"",'Total-corrected counts'!G997),"")</f>
        <v>2.679388051943866</v>
      </c>
      <c r="H997">
        <f>IFERROR(IF(OR(HLOOKUP($A997,'Z-scores'!$C$2:$UD$20,6,FALSE)&gt;3,HLOOKUP($A997,'Z-scores'!$C$2:$UD$20,6,FALSE)&lt;-3),"",'Total-corrected counts'!H997),"")</f>
        <v>0.8236766552585123</v>
      </c>
      <c r="I997">
        <f>IFERROR(IF(OR(HLOOKUP($A997,'Z-scores'!$C$2:$UD$20,7,FALSE)&gt;3,HLOOKUP($A997,'Z-scores'!$C$2:$UD$20,7,FALSE)&lt;-3),"",'Total-corrected counts'!I997),"")</f>
        <v>4.9255169483959749E-2</v>
      </c>
      <c r="J997">
        <f>IFERROR(IF(OR(HLOOKUP($A997,'Z-scores'!$C$2:$UD$20,8,FALSE)&gt;3,HLOOKUP($A997,'Z-scores'!$C$2:$UD$20,8,FALSE)&lt;-3),"",'Total-corrected counts'!J997),"")</f>
        <v>1.0995599787779993</v>
      </c>
      <c r="K997">
        <f>IFERROR(IF(OR(HLOOKUP($A997,'Z-scores'!$C$2:$UD$20,9,FALSE)&gt;3,HLOOKUP($A997,'Z-scores'!$C$2:$UD$20,9,FALSE)&lt;-3),"",'Total-corrected counts'!K997),"")</f>
        <v>1.3557054462344611</v>
      </c>
      <c r="L997">
        <f>IFERROR(IF(OR(HLOOKUP($A997,'Z-scores'!$C$2:$UD$20,10,FALSE)&gt;3,HLOOKUP($A997,'Z-scores'!$C$2:$UD$20,10,FALSE)&lt;-3),"",'Total-corrected counts'!L997),"")</f>
        <v>3.3823293356875874</v>
      </c>
      <c r="M997">
        <f>IFERROR(IF(OR(HLOOKUP($A997,'Z-scores'!$C$2:$UD$20,11,FALSE)&gt;3,HLOOKUP($A997,'Z-scores'!$C$2:$UD$20,11,FALSE)&lt;-3),"",'Total-corrected counts'!M997),"")</f>
        <v>0.83859142443507972</v>
      </c>
      <c r="N997">
        <f>IFERROR(IF(OR(HLOOKUP($A997,'Z-scores'!$C$2:$UD$20,12,FALSE)&gt;3,HLOOKUP($A997,'Z-scores'!$C$2:$UD$20,12,FALSE)&lt;-3),"",'Total-corrected counts'!N997),"")</f>
        <v>2.8133983744605744</v>
      </c>
      <c r="O997">
        <f>IFERROR(IF(OR(HLOOKUP($A997,'Z-scores'!$C$2:$UD$20,13,FALSE)&gt;3,HLOOKUP($A997,'Z-scores'!$C$2:$UD$20,13,FALSE)&lt;-3),"",'Total-corrected counts'!O997),"")</f>
        <v>0.86489266076318538</v>
      </c>
      <c r="P997">
        <f>IFERROR(IF(OR(HLOOKUP($A997,'Z-scores'!$C$2:$UD$20,14,FALSE)&gt;3,HLOOKUP($A997,'Z-scores'!$C$2:$UD$20,14,FALSE)&lt;-3),"",'Total-corrected counts'!P997),"")</f>
        <v>0.62824566884444244</v>
      </c>
      <c r="Q997">
        <f>IFERROR(IF(OR(HLOOKUP($A997,'Z-scores'!$C$2:$UD$20,15,FALSE)&gt;3,HLOOKUP($A997,'Z-scores'!$C$2:$UD$20,15,FALSE)&lt;-3),"",'Total-corrected counts'!Q997),"")</f>
        <v>1.062867127957501</v>
      </c>
      <c r="R997">
        <f>IFERROR(IF(OR(HLOOKUP($A997,'Z-scores'!$C$2:$UD$20,16,FALSE)&gt;3,HLOOKUP($A997,'Z-scores'!$C$2:$UD$20,16,FALSE)&lt;-3),"",'Total-corrected counts'!R997),"")</f>
        <v>1.3263051182955978</v>
      </c>
      <c r="S997">
        <f>IFERROR(IF(OR(HLOOKUP($A997,'Z-scores'!$C$2:$UD$20,17,FALSE)&gt;3,HLOOKUP($A997,'Z-scores'!$C$2:$UD$20,17,FALSE)&lt;-3),"",'Total-corrected counts'!S997),"")</f>
        <v>8.6855599309063711E-2</v>
      </c>
      <c r="T997">
        <f>IFERROR(IF(OR(HLOOKUP($A997,'Z-scores'!$C$2:$UD$20,18,FALSE)&gt;3,HLOOKUP($A997,'Z-scores'!$C$2:$UD$20,18,FALSE)&lt;-3),"",'Total-corrected counts'!T997),"")</f>
        <v>3.8917325168426964</v>
      </c>
      <c r="U997">
        <f>IFERROR(IF(OR(HLOOKUP($A997,'Z-scores'!$C$2:$UD$20,19,FALSE)&gt;3,HLOOKUP($A997,'Z-scores'!$C$2:$UD$20,19,FALSE)&lt;-3),"",'Total-corrected counts'!U997),"")</f>
        <v>0.75940688152818703</v>
      </c>
      <c r="V997">
        <f t="shared" si="60"/>
        <v>1</v>
      </c>
      <c r="W997" s="10">
        <f>SUMIFS(Tabel132[Cluster],Tabel132[ID],A997)</f>
        <v>15</v>
      </c>
      <c r="X997">
        <f t="shared" si="61"/>
        <v>0.86779866013253759</v>
      </c>
      <c r="Y997">
        <f t="shared" si="62"/>
        <v>1.3267558113834268</v>
      </c>
      <c r="Z997">
        <f t="shared" si="63"/>
        <v>1.4292129935001561</v>
      </c>
    </row>
    <row r="998" spans="1:26" x14ac:dyDescent="0.25">
      <c r="A998">
        <v>1006</v>
      </c>
      <c r="B998" t="s">
        <v>495</v>
      </c>
      <c r="C998">
        <v>7100</v>
      </c>
      <c r="D998">
        <v>361</v>
      </c>
      <c r="E998">
        <f>IFERROR(IF(OR(HLOOKUP($A998,'Z-scores'!$C$2:$UD$20,3,FALSE)&gt;3,HLOOKUP(A998,'Z-scores'!$C$2:$UD$20,3,FALSE)&lt;-3),"",'Total-corrected counts'!E998),"")</f>
        <v>0.50804694054879529</v>
      </c>
      <c r="F998">
        <f>IFERROR(IF(OR(HLOOKUP($A998,'Z-scores'!$C$2:$UD$20,4,FALSE)&gt;3,HLOOKUP($A998,'Z-scores'!$C$2:$UD$20,4,FALSE)&lt;-3),"",'Total-corrected counts'!F998),"")</f>
        <v>0.42655536852743242</v>
      </c>
      <c r="G998">
        <f>IFERROR(IF(OR(HLOOKUP($A998,'Z-scores'!$C$2:$UD$20,5,FALSE)&gt;3,HLOOKUP($A998,'Z-scores'!$C$2:$UD$20,5,FALSE)&lt;-3),"",'Total-corrected counts'!G998),"")</f>
        <v>0.70510211893259622</v>
      </c>
      <c r="H998">
        <f>IFERROR(IF(OR(HLOOKUP($A998,'Z-scores'!$C$2:$UD$20,6,FALSE)&gt;3,HLOOKUP($A998,'Z-scores'!$C$2:$UD$20,6,FALSE)&lt;-3),"",'Total-corrected counts'!H998),"")</f>
        <v>3.0294548167982573</v>
      </c>
      <c r="I998">
        <f>IFERROR(IF(OR(HLOOKUP($A998,'Z-scores'!$C$2:$UD$20,7,FALSE)&gt;3,HLOOKUP($A998,'Z-scores'!$C$2:$UD$20,7,FALSE)&lt;-3),"",'Total-corrected counts'!I998),"")</f>
        <v>2.0564033259553196</v>
      </c>
      <c r="J998">
        <f>IFERROR(IF(OR(HLOOKUP($A998,'Z-scores'!$C$2:$UD$20,8,FALSE)&gt;3,HLOOKUP($A998,'Z-scores'!$C$2:$UD$20,8,FALSE)&lt;-3),"",'Total-corrected counts'!J998),"")</f>
        <v>1.1439368389080531</v>
      </c>
      <c r="K998">
        <f>IFERROR(IF(OR(HLOOKUP($A998,'Z-scores'!$C$2:$UD$20,9,FALSE)&gt;3,HLOOKUP($A998,'Z-scores'!$C$2:$UD$20,9,FALSE)&lt;-3),"",'Total-corrected counts'!K998),"")</f>
        <v>0.80717988739617597</v>
      </c>
      <c r="L998">
        <f>IFERROR(IF(OR(HLOOKUP($A998,'Z-scores'!$C$2:$UD$20,10,FALSE)&gt;3,HLOOKUP($A998,'Z-scores'!$C$2:$UD$20,10,FALSE)&lt;-3),"",'Total-corrected counts'!L998),"")</f>
        <v>2.2049083022735252E-2</v>
      </c>
      <c r="M998">
        <f>IFERROR(IF(OR(HLOOKUP($A998,'Z-scores'!$C$2:$UD$20,11,FALSE)&gt;3,HLOOKUP($A998,'Z-scores'!$C$2:$UD$20,11,FALSE)&lt;-3),"",'Total-corrected counts'!M998),"")</f>
        <v>1.4375852990315652</v>
      </c>
      <c r="N998">
        <f>IFERROR(IF(OR(HLOOKUP($A998,'Z-scores'!$C$2:$UD$20,12,FALSE)&gt;3,HLOOKUP($A998,'Z-scores'!$C$2:$UD$20,12,FALSE)&lt;-3),"",'Total-corrected counts'!N998),"")</f>
        <v>1.6220570432557708</v>
      </c>
      <c r="O998">
        <f>IFERROR(IF(OR(HLOOKUP($A998,'Z-scores'!$C$2:$UD$20,13,FALSE)&gt;3,HLOOKUP($A998,'Z-scores'!$C$2:$UD$20,13,FALSE)&lt;-3),"",'Total-corrected counts'!O998),"")</f>
        <v>1.3192137082457922</v>
      </c>
      <c r="P998">
        <f>IFERROR(IF(OR(HLOOKUP($A998,'Z-scores'!$C$2:$UD$20,14,FALSE)&gt;3,HLOOKUP($A998,'Z-scores'!$C$2:$UD$20,14,FALSE)&lt;-3),"",'Total-corrected counts'!P998),"")</f>
        <v>7.1500340406581788</v>
      </c>
      <c r="Q998">
        <f>IFERROR(IF(OR(HLOOKUP($A998,'Z-scores'!$C$2:$UD$20,15,FALSE)&gt;3,HLOOKUP($A998,'Z-scores'!$C$2:$UD$20,15,FALSE)&lt;-3),"",'Total-corrected counts'!Q998),"")</f>
        <v>2.0574767339360798</v>
      </c>
      <c r="R998">
        <f>IFERROR(IF(OR(HLOOKUP($A998,'Z-scores'!$C$2:$UD$20,16,FALSE)&gt;3,HLOOKUP($A998,'Z-scores'!$C$2:$UD$20,16,FALSE)&lt;-3),"",'Total-corrected counts'!R998),"")</f>
        <v>2.1797884723649705</v>
      </c>
      <c r="S998">
        <f>IFERROR(IF(OR(HLOOKUP($A998,'Z-scores'!$C$2:$UD$20,17,FALSE)&gt;3,HLOOKUP($A998,'Z-scores'!$C$2:$UD$20,17,FALSE)&lt;-3),"",'Total-corrected counts'!S998),"")</f>
        <v>4.1853541917055077</v>
      </c>
      <c r="T998">
        <f>IFERROR(IF(OR(HLOOKUP($A998,'Z-scores'!$C$2:$UD$20,18,FALSE)&gt;3,HLOOKUP($A998,'Z-scores'!$C$2:$UD$20,18,FALSE)&lt;-3),"",'Total-corrected counts'!T998),"")</f>
        <v>3.4278173823846267</v>
      </c>
      <c r="U998">
        <f>IFERROR(IF(OR(HLOOKUP($A998,'Z-scores'!$C$2:$UD$20,19,FALSE)&gt;3,HLOOKUP($A998,'Z-scores'!$C$2:$UD$20,19,FALSE)&lt;-3),"",'Total-corrected counts'!U998),"")</f>
        <v>0.85921464310046292</v>
      </c>
      <c r="V998">
        <f t="shared" si="60"/>
        <v>1</v>
      </c>
      <c r="W998" s="10">
        <f>SUMIFS(Tabel132[Cluster],Tabel132[ID],A998)</f>
        <v>10</v>
      </c>
      <c r="X998">
        <f t="shared" si="61"/>
        <v>3.796218370455353E-2</v>
      </c>
      <c r="Y998">
        <f t="shared" si="62"/>
        <v>1.1262570754578813</v>
      </c>
      <c r="Z998">
        <f t="shared" si="63"/>
        <v>2.8501195269564237</v>
      </c>
    </row>
    <row r="999" spans="1:26" x14ac:dyDescent="0.25">
      <c r="A999">
        <v>1007</v>
      </c>
      <c r="B999" t="s">
        <v>496</v>
      </c>
      <c r="C999">
        <v>59700</v>
      </c>
      <c r="D999">
        <v>1073</v>
      </c>
      <c r="E999" t="str">
        <f>IFERROR(IF(OR(HLOOKUP($A999,'Z-scores'!$C$2:$UD$20,3,FALSE)&gt;3,HLOOKUP(A999,'Z-scores'!$C$2:$UD$20,3,FALSE)&lt;-3),"",'Total-corrected counts'!E999),"")</f>
        <v/>
      </c>
      <c r="F999">
        <f>IFERROR(IF(OR(HLOOKUP($A999,'Z-scores'!$C$2:$UD$20,4,FALSE)&gt;3,HLOOKUP($A999,'Z-scores'!$C$2:$UD$20,4,FALSE)&lt;-3),"",'Total-corrected counts'!F999),"")</f>
        <v>22.681261422660587</v>
      </c>
      <c r="G999">
        <f>IFERROR(IF(OR(HLOOKUP($A999,'Z-scores'!$C$2:$UD$20,5,FALSE)&gt;3,HLOOKUP($A999,'Z-scores'!$C$2:$UD$20,5,FALSE)&lt;-3),"",'Total-corrected counts'!G999),"")</f>
        <v>96.337095221019297</v>
      </c>
      <c r="H999">
        <f>IFERROR(IF(OR(HLOOKUP($A999,'Z-scores'!$C$2:$UD$20,6,FALSE)&gt;3,HLOOKUP($A999,'Z-scores'!$C$2:$UD$20,6,FALSE)&lt;-3),"",'Total-corrected counts'!H999),"")</f>
        <v>110.81243137482105</v>
      </c>
      <c r="I999">
        <f>IFERROR(IF(OR(HLOOKUP($A999,'Z-scores'!$C$2:$UD$20,7,FALSE)&gt;3,HLOOKUP($A999,'Z-scores'!$C$2:$UD$20,7,FALSE)&lt;-3),"",'Total-corrected counts'!I999),"")</f>
        <v>99.64320786605056</v>
      </c>
      <c r="J999">
        <f>IFERROR(IF(OR(HLOOKUP($A999,'Z-scores'!$C$2:$UD$20,8,FALSE)&gt;3,HLOOKUP($A999,'Z-scores'!$C$2:$UD$20,8,FALSE)&lt;-3),"",'Total-corrected counts'!J999),"")</f>
        <v>62.433311440749002</v>
      </c>
      <c r="K999">
        <f>IFERROR(IF(OR(HLOOKUP($A999,'Z-scores'!$C$2:$UD$20,9,FALSE)&gt;3,HLOOKUP($A999,'Z-scores'!$C$2:$UD$20,9,FALSE)&lt;-3),"",'Total-corrected counts'!K999),"")</f>
        <v>85.039299849489936</v>
      </c>
      <c r="L999">
        <f>IFERROR(IF(OR(HLOOKUP($A999,'Z-scores'!$C$2:$UD$20,10,FALSE)&gt;3,HLOOKUP($A999,'Z-scores'!$C$2:$UD$20,10,FALSE)&lt;-3),"",'Total-corrected counts'!L999),"")</f>
        <v>36.544150201881408</v>
      </c>
      <c r="M999">
        <f>IFERROR(IF(OR(HLOOKUP($A999,'Z-scores'!$C$2:$UD$20,11,FALSE)&gt;3,HLOOKUP($A999,'Z-scores'!$C$2:$UD$20,11,FALSE)&lt;-3),"",'Total-corrected counts'!M999),"")</f>
        <v>62.631721056846366</v>
      </c>
      <c r="N999">
        <f>IFERROR(IF(OR(HLOOKUP($A999,'Z-scores'!$C$2:$UD$20,12,FALSE)&gt;3,HLOOKUP($A999,'Z-scores'!$C$2:$UD$20,12,FALSE)&lt;-3),"",'Total-corrected counts'!N999),"")</f>
        <v>74.825399763747853</v>
      </c>
      <c r="O999">
        <f>IFERROR(IF(OR(HLOOKUP($A999,'Z-scores'!$C$2:$UD$20,13,FALSE)&gt;3,HLOOKUP($A999,'Z-scores'!$C$2:$UD$20,13,FALSE)&lt;-3),"",'Total-corrected counts'!O999),"")</f>
        <v>64.432820556311071</v>
      </c>
      <c r="P999">
        <f>IFERROR(IF(OR(HLOOKUP($A999,'Z-scores'!$C$2:$UD$20,14,FALSE)&gt;3,HLOOKUP($A999,'Z-scores'!$C$2:$UD$20,14,FALSE)&lt;-3),"",'Total-corrected counts'!P999),"")</f>
        <v>81.680484509897866</v>
      </c>
      <c r="Q999">
        <f>IFERROR(IF(OR(HLOOKUP($A999,'Z-scores'!$C$2:$UD$20,15,FALSE)&gt;3,HLOOKUP($A999,'Z-scores'!$C$2:$UD$20,15,FALSE)&lt;-3),"",'Total-corrected counts'!Q999),"")</f>
        <v>33.514443291650743</v>
      </c>
      <c r="R999">
        <f>IFERROR(IF(OR(HLOOKUP($A999,'Z-scores'!$C$2:$UD$20,16,FALSE)&gt;3,HLOOKUP($A999,'Z-scores'!$C$2:$UD$20,16,FALSE)&lt;-3),"",'Total-corrected counts'!R999),"")</f>
        <v>55.768926394072899</v>
      </c>
      <c r="S999">
        <f>IFERROR(IF(OR(HLOOKUP($A999,'Z-scores'!$C$2:$UD$20,17,FALSE)&gt;3,HLOOKUP($A999,'Z-scores'!$C$2:$UD$20,17,FALSE)&lt;-3),"",'Total-corrected counts'!S999),"")</f>
        <v>81.334840277981357</v>
      </c>
      <c r="T999">
        <f>IFERROR(IF(OR(HLOOKUP($A999,'Z-scores'!$C$2:$UD$20,18,FALSE)&gt;3,HLOOKUP($A999,'Z-scores'!$C$2:$UD$20,18,FALSE)&lt;-3),"",'Total-corrected counts'!T999),"")</f>
        <v>68.032295366175092</v>
      </c>
      <c r="U999">
        <f>IFERROR(IF(OR(HLOOKUP($A999,'Z-scores'!$C$2:$UD$20,19,FALSE)&gt;3,HLOOKUP($A999,'Z-scores'!$C$2:$UD$20,19,FALSE)&lt;-3),"",'Total-corrected counts'!U999),"")</f>
        <v>87.240662549958117</v>
      </c>
      <c r="V999">
        <f t="shared" si="60"/>
        <v>1</v>
      </c>
      <c r="W999" s="10">
        <f>SUMIFS(Tabel132[Cluster],Tabel132[ID],A999)</f>
        <v>0</v>
      </c>
      <c r="X999">
        <f t="shared" si="61"/>
        <v>0.77735206080711095</v>
      </c>
      <c r="Y999">
        <f t="shared" si="62"/>
        <v>72.015309804189769</v>
      </c>
      <c r="Z999">
        <f t="shared" si="63"/>
        <v>68.353734088724366</v>
      </c>
    </row>
    <row r="1000" spans="1:26" x14ac:dyDescent="0.25">
      <c r="A1000">
        <v>1008</v>
      </c>
      <c r="B1000" t="s">
        <v>1106</v>
      </c>
      <c r="C1000">
        <v>65000</v>
      </c>
      <c r="D1000">
        <v>864</v>
      </c>
      <c r="E1000" t="str">
        <f>IFERROR(IF(OR(HLOOKUP($A1000,'Z-scores'!$C$2:$UD$20,3,FALSE)&gt;3,HLOOKUP(A1000,'Z-scores'!$C$2:$UD$20,3,FALSE)&lt;-3),"",'Total-corrected counts'!E1000),"")</f>
        <v/>
      </c>
      <c r="F1000" t="str">
        <f>IFERROR(IF(OR(HLOOKUP($A1000,'Z-scores'!$C$2:$UD$20,4,FALSE)&gt;3,HLOOKUP($A1000,'Z-scores'!$C$2:$UD$20,4,FALSE)&lt;-3),"",'Total-corrected counts'!F1000),"")</f>
        <v/>
      </c>
      <c r="G1000" t="str">
        <f>IFERROR(IF(OR(HLOOKUP($A1000,'Z-scores'!$C$2:$UD$20,5,FALSE)&gt;3,HLOOKUP($A1000,'Z-scores'!$C$2:$UD$20,5,FALSE)&lt;-3),"",'Total-corrected counts'!G1000),"")</f>
        <v/>
      </c>
      <c r="H1000" t="str">
        <f>IFERROR(IF(OR(HLOOKUP($A1000,'Z-scores'!$C$2:$UD$20,6,FALSE)&gt;3,HLOOKUP($A1000,'Z-scores'!$C$2:$UD$20,6,FALSE)&lt;-3),"",'Total-corrected counts'!H1000),"")</f>
        <v/>
      </c>
      <c r="I1000" t="str">
        <f>IFERROR(IF(OR(HLOOKUP($A1000,'Z-scores'!$C$2:$UD$20,7,FALSE)&gt;3,HLOOKUP($A1000,'Z-scores'!$C$2:$UD$20,7,FALSE)&lt;-3),"",'Total-corrected counts'!I1000),"")</f>
        <v/>
      </c>
      <c r="J1000" t="str">
        <f>IFERROR(IF(OR(HLOOKUP($A1000,'Z-scores'!$C$2:$UD$20,8,FALSE)&gt;3,HLOOKUP($A1000,'Z-scores'!$C$2:$UD$20,8,FALSE)&lt;-3),"",'Total-corrected counts'!J1000),"")</f>
        <v/>
      </c>
      <c r="K1000" t="str">
        <f>IFERROR(IF(OR(HLOOKUP($A1000,'Z-scores'!$C$2:$UD$20,9,FALSE)&gt;3,HLOOKUP($A1000,'Z-scores'!$C$2:$UD$20,9,FALSE)&lt;-3),"",'Total-corrected counts'!K1000),"")</f>
        <v/>
      </c>
      <c r="L1000" t="str">
        <f>IFERROR(IF(OR(HLOOKUP($A1000,'Z-scores'!$C$2:$UD$20,10,FALSE)&gt;3,HLOOKUP($A1000,'Z-scores'!$C$2:$UD$20,10,FALSE)&lt;-3),"",'Total-corrected counts'!L1000),"")</f>
        <v/>
      </c>
      <c r="M1000" t="str">
        <f>IFERROR(IF(OR(HLOOKUP($A1000,'Z-scores'!$C$2:$UD$20,11,FALSE)&gt;3,HLOOKUP($A1000,'Z-scores'!$C$2:$UD$20,11,FALSE)&lt;-3),"",'Total-corrected counts'!M1000),"")</f>
        <v/>
      </c>
      <c r="N1000" t="str">
        <f>IFERROR(IF(OR(HLOOKUP($A1000,'Z-scores'!$C$2:$UD$20,12,FALSE)&gt;3,HLOOKUP($A1000,'Z-scores'!$C$2:$UD$20,12,FALSE)&lt;-3),"",'Total-corrected counts'!N1000),"")</f>
        <v/>
      </c>
      <c r="O1000" t="str">
        <f>IFERROR(IF(OR(HLOOKUP($A1000,'Z-scores'!$C$2:$UD$20,13,FALSE)&gt;3,HLOOKUP($A1000,'Z-scores'!$C$2:$UD$20,13,FALSE)&lt;-3),"",'Total-corrected counts'!O1000),"")</f>
        <v/>
      </c>
      <c r="P1000" t="str">
        <f>IFERROR(IF(OR(HLOOKUP($A1000,'Z-scores'!$C$2:$UD$20,14,FALSE)&gt;3,HLOOKUP($A1000,'Z-scores'!$C$2:$UD$20,14,FALSE)&lt;-3),"",'Total-corrected counts'!P1000),"")</f>
        <v/>
      </c>
      <c r="Q1000" t="str">
        <f>IFERROR(IF(OR(HLOOKUP($A1000,'Z-scores'!$C$2:$UD$20,15,FALSE)&gt;3,HLOOKUP($A1000,'Z-scores'!$C$2:$UD$20,15,FALSE)&lt;-3),"",'Total-corrected counts'!Q1000),"")</f>
        <v/>
      </c>
      <c r="R1000" t="str">
        <f>IFERROR(IF(OR(HLOOKUP($A1000,'Z-scores'!$C$2:$UD$20,16,FALSE)&gt;3,HLOOKUP($A1000,'Z-scores'!$C$2:$UD$20,16,FALSE)&lt;-3),"",'Total-corrected counts'!R1000),"")</f>
        <v/>
      </c>
      <c r="S1000" t="str">
        <f>IFERROR(IF(OR(HLOOKUP($A1000,'Z-scores'!$C$2:$UD$20,17,FALSE)&gt;3,HLOOKUP($A1000,'Z-scores'!$C$2:$UD$20,17,FALSE)&lt;-3),"",'Total-corrected counts'!S1000),"")</f>
        <v/>
      </c>
      <c r="T1000" t="str">
        <f>IFERROR(IF(OR(HLOOKUP($A1000,'Z-scores'!$C$2:$UD$20,18,FALSE)&gt;3,HLOOKUP($A1000,'Z-scores'!$C$2:$UD$20,18,FALSE)&lt;-3),"",'Total-corrected counts'!T1000),"")</f>
        <v/>
      </c>
      <c r="U1000" t="str">
        <f>IFERROR(IF(OR(HLOOKUP($A1000,'Z-scores'!$C$2:$UD$20,19,FALSE)&gt;3,HLOOKUP($A1000,'Z-scores'!$C$2:$UD$20,19,FALSE)&lt;-3),"",'Total-corrected counts'!U1000),"")</f>
        <v/>
      </c>
      <c r="V1000">
        <f t="shared" si="60"/>
        <v>1</v>
      </c>
      <c r="W1000" s="10">
        <f>SUMIFS(Tabel132[Cluster],Tabel132[ID],A1000)</f>
        <v>77</v>
      </c>
      <c r="X1000" t="str">
        <f t="shared" si="61"/>
        <v/>
      </c>
      <c r="Y1000" t="str">
        <f t="shared" si="62"/>
        <v/>
      </c>
      <c r="Z1000" t="str">
        <f t="shared" si="63"/>
        <v/>
      </c>
    </row>
    <row r="1001" spans="1:26" x14ac:dyDescent="0.25">
      <c r="A1001">
        <v>1009</v>
      </c>
      <c r="B1001" t="s">
        <v>497</v>
      </c>
      <c r="C1001">
        <v>97200</v>
      </c>
      <c r="D1001">
        <v>997</v>
      </c>
      <c r="E1001" t="str">
        <f>IFERROR(IF(OR(HLOOKUP($A1001,'Z-scores'!$C$2:$UD$20,3,FALSE)&gt;3,HLOOKUP(A1001,'Z-scores'!$C$2:$UD$20,3,FALSE)&lt;-3),"",'Total-corrected counts'!E1001),"")</f>
        <v/>
      </c>
      <c r="F1001">
        <f>IFERROR(IF(OR(HLOOKUP($A1001,'Z-scores'!$C$2:$UD$20,4,FALSE)&gt;3,HLOOKUP($A1001,'Z-scores'!$C$2:$UD$20,4,FALSE)&lt;-3),"",'Total-corrected counts'!F1001),"")</f>
        <v>36.954460292616986</v>
      </c>
      <c r="G1001">
        <f>IFERROR(IF(OR(HLOOKUP($A1001,'Z-scores'!$C$2:$UD$20,5,FALSE)&gt;3,HLOOKUP($A1001,'Z-scores'!$C$2:$UD$20,5,FALSE)&lt;-3),"",'Total-corrected counts'!G1001),"")</f>
        <v>33.452059099645027</v>
      </c>
      <c r="H1001">
        <f>IFERROR(IF(OR(HLOOKUP($A1001,'Z-scores'!$C$2:$UD$20,6,FALSE)&gt;3,HLOOKUP($A1001,'Z-scores'!$C$2:$UD$20,6,FALSE)&lt;-3),"",'Total-corrected counts'!H1001),"")</f>
        <v>30.322469410533706</v>
      </c>
      <c r="I1001">
        <f>IFERROR(IF(OR(HLOOKUP($A1001,'Z-scores'!$C$2:$UD$20,7,FALSE)&gt;3,HLOOKUP($A1001,'Z-scores'!$C$2:$UD$20,7,FALSE)&lt;-3),"",'Total-corrected counts'!I1001),"")</f>
        <v>23.014477941380193</v>
      </c>
      <c r="J1001">
        <f>IFERROR(IF(OR(HLOOKUP($A1001,'Z-scores'!$C$2:$UD$20,8,FALSE)&gt;3,HLOOKUP($A1001,'Z-scores'!$C$2:$UD$20,8,FALSE)&lt;-3),"",'Total-corrected counts'!J1001),"")</f>
        <v>40.096958508621931</v>
      </c>
      <c r="K1001">
        <f>IFERROR(IF(OR(HLOOKUP($A1001,'Z-scores'!$C$2:$UD$20,9,FALSE)&gt;3,HLOOKUP($A1001,'Z-scores'!$C$2:$UD$20,9,FALSE)&lt;-3),"",'Total-corrected counts'!K1001),"")</f>
        <v>31.390824460672281</v>
      </c>
      <c r="L1001">
        <f>IFERROR(IF(OR(HLOOKUP($A1001,'Z-scores'!$C$2:$UD$20,10,FALSE)&gt;3,HLOOKUP($A1001,'Z-scores'!$C$2:$UD$20,10,FALSE)&lt;-3),"",'Total-corrected counts'!L1001),"")</f>
        <v>57.896482201098223</v>
      </c>
      <c r="M1001">
        <f>IFERROR(IF(OR(HLOOKUP($A1001,'Z-scores'!$C$2:$UD$20,11,FALSE)&gt;3,HLOOKUP($A1001,'Z-scores'!$C$2:$UD$20,11,FALSE)&lt;-3),"",'Total-corrected counts'!M1001),"")</f>
        <v>45.864500213333976</v>
      </c>
      <c r="N1001">
        <f>IFERROR(IF(OR(HLOOKUP($A1001,'Z-scores'!$C$2:$UD$20,12,FALSE)&gt;3,HLOOKUP($A1001,'Z-scores'!$C$2:$UD$20,12,FALSE)&lt;-3),"",'Total-corrected counts'!N1001),"")</f>
        <v>46.4989685733321</v>
      </c>
      <c r="O1001">
        <f>IFERROR(IF(OR(HLOOKUP($A1001,'Z-scores'!$C$2:$UD$20,13,FALSE)&gt;3,HLOOKUP($A1001,'Z-scores'!$C$2:$UD$20,13,FALSE)&lt;-3),"",'Total-corrected counts'!O1001),"")</f>
        <v>29.897690265448009</v>
      </c>
      <c r="P1001">
        <f>IFERROR(IF(OR(HLOOKUP($A1001,'Z-scores'!$C$2:$UD$20,14,FALSE)&gt;3,HLOOKUP($A1001,'Z-scores'!$C$2:$UD$20,14,FALSE)&lt;-3),"",'Total-corrected counts'!P1001),"")</f>
        <v>49.815180381298106</v>
      </c>
      <c r="Q1001">
        <f>IFERROR(IF(OR(HLOOKUP($A1001,'Z-scores'!$C$2:$UD$20,15,FALSE)&gt;3,HLOOKUP($A1001,'Z-scores'!$C$2:$UD$20,15,FALSE)&lt;-3),"",'Total-corrected counts'!Q1001),"")</f>
        <v>31.622734825377755</v>
      </c>
      <c r="R1001">
        <f>IFERROR(IF(OR(HLOOKUP($A1001,'Z-scores'!$C$2:$UD$20,16,FALSE)&gt;3,HLOOKUP($A1001,'Z-scores'!$C$2:$UD$20,16,FALSE)&lt;-3),"",'Total-corrected counts'!R1001),"")</f>
        <v>26.570178971051686</v>
      </c>
      <c r="S1001">
        <f>IFERROR(IF(OR(HLOOKUP($A1001,'Z-scores'!$C$2:$UD$20,17,FALSE)&gt;3,HLOOKUP($A1001,'Z-scores'!$C$2:$UD$20,17,FALSE)&lt;-3),"",'Total-corrected counts'!S1001),"")</f>
        <v>30.502600782351809</v>
      </c>
      <c r="T1001">
        <f>IFERROR(IF(OR(HLOOKUP($A1001,'Z-scores'!$C$2:$UD$20,18,FALSE)&gt;3,HLOOKUP($A1001,'Z-scores'!$C$2:$UD$20,18,FALSE)&lt;-3),"",'Total-corrected counts'!T1001),"")</f>
        <v>56.374279857663957</v>
      </c>
      <c r="U1001">
        <f>IFERROR(IF(OR(HLOOKUP($A1001,'Z-scores'!$C$2:$UD$20,19,FALSE)&gt;3,HLOOKUP($A1001,'Z-scores'!$C$2:$UD$20,19,FALSE)&lt;-3),"",'Total-corrected counts'!U1001),"")</f>
        <v>38.091849177453859</v>
      </c>
      <c r="V1001">
        <f t="shared" si="60"/>
        <v>1</v>
      </c>
      <c r="W1001" s="10">
        <f>SUMIFS(Tabel132[Cluster],Tabel132[ID],A1001)</f>
        <v>0</v>
      </c>
      <c r="X1001">
        <f t="shared" si="61"/>
        <v>0.81435378926456214</v>
      </c>
      <c r="Y1001">
        <f t="shared" si="62"/>
        <v>37.374029015987794</v>
      </c>
      <c r="Z1001">
        <f t="shared" si="63"/>
        <v>38.67168535424716</v>
      </c>
    </row>
    <row r="1002" spans="1:26" x14ac:dyDescent="0.25">
      <c r="A1002">
        <v>1010</v>
      </c>
      <c r="B1002" t="s">
        <v>498</v>
      </c>
      <c r="C1002">
        <v>10100</v>
      </c>
      <c r="D1002">
        <v>677</v>
      </c>
      <c r="E1002">
        <f>IFERROR(IF(OR(HLOOKUP($A1002,'Z-scores'!$C$2:$UD$20,3,FALSE)&gt;3,HLOOKUP(A1002,'Z-scores'!$C$2:$UD$20,3,FALSE)&lt;-3),"",'Total-corrected counts'!E1002),"")</f>
        <v>1.2701173513719881</v>
      </c>
      <c r="F1002">
        <f>IFERROR(IF(OR(HLOOKUP($A1002,'Z-scores'!$C$2:$UD$20,4,FALSE)&gt;3,HLOOKUP($A1002,'Z-scores'!$C$2:$UD$20,4,FALSE)&lt;-3),"",'Total-corrected counts'!F1002),"")</f>
        <v>7.7026055970626741</v>
      </c>
      <c r="G1002">
        <f>IFERROR(IF(OR(HLOOKUP($A1002,'Z-scores'!$C$2:$UD$20,5,FALSE)&gt;3,HLOOKUP($A1002,'Z-scores'!$C$2:$UD$20,5,FALSE)&lt;-3),"",'Total-corrected counts'!G1002),"")</f>
        <v>7.0510211893259624</v>
      </c>
      <c r="H1002">
        <f>IFERROR(IF(OR(HLOOKUP($A1002,'Z-scores'!$C$2:$UD$20,6,FALSE)&gt;3,HLOOKUP($A1002,'Z-scores'!$C$2:$UD$20,6,FALSE)&lt;-3),"",'Total-corrected counts'!H1002),"")</f>
        <v>7.1617987143663875</v>
      </c>
      <c r="I1002">
        <f>IFERROR(IF(OR(HLOOKUP($A1002,'Z-scores'!$C$2:$UD$20,7,FALSE)&gt;3,HLOOKUP($A1002,'Z-scores'!$C$2:$UD$20,7,FALSE)&lt;-3),"",'Total-corrected counts'!I1002),"")</f>
        <v>10.158878706066696</v>
      </c>
      <c r="J1002">
        <f>IFERROR(IF(OR(HLOOKUP($A1002,'Z-scores'!$C$2:$UD$20,8,FALSE)&gt;3,HLOOKUP($A1002,'Z-scores'!$C$2:$UD$20,8,FALSE)&lt;-3),"",'Total-corrected counts'!J1002),"")</f>
        <v>9.7777015153218496</v>
      </c>
      <c r="K1002">
        <f>IFERROR(IF(OR(HLOOKUP($A1002,'Z-scores'!$C$2:$UD$20,9,FALSE)&gt;3,HLOOKUP($A1002,'Z-scores'!$C$2:$UD$20,9,FALSE)&lt;-3),"",'Total-corrected counts'!K1002),"")</f>
        <v>3.2688555660850658</v>
      </c>
      <c r="L1002">
        <f>IFERROR(IF(OR(HLOOKUP($A1002,'Z-scores'!$C$2:$UD$20,10,FALSE)&gt;3,HLOOKUP($A1002,'Z-scores'!$C$2:$UD$20,10,FALSE)&lt;-3),"",'Total-corrected counts'!L1002),"")</f>
        <v>3.5278532836376399</v>
      </c>
      <c r="M1002">
        <f>IFERROR(IF(OR(HLOOKUP($A1002,'Z-scores'!$C$2:$UD$20,11,FALSE)&gt;3,HLOOKUP($A1002,'Z-scores'!$C$2:$UD$20,11,FALSE)&lt;-3),"",'Total-corrected counts'!M1002),"")</f>
        <v>5.7365182605586496</v>
      </c>
      <c r="N1002">
        <f>IFERROR(IF(OR(HLOOKUP($A1002,'Z-scores'!$C$2:$UD$20,12,FALSE)&gt;3,HLOOKUP($A1002,'Z-scores'!$C$2:$UD$20,12,FALSE)&lt;-3),"",'Total-corrected counts'!N1002),"")</f>
        <v>6.4149148603335568</v>
      </c>
      <c r="O1002">
        <f>IFERROR(IF(OR(HLOOKUP($A1002,'Z-scores'!$C$2:$UD$20,13,FALSE)&gt;3,HLOOKUP($A1002,'Z-scores'!$C$2:$UD$20,13,FALSE)&lt;-3),"",'Total-corrected counts'!O1002),"")</f>
        <v>5.8792508885341821</v>
      </c>
      <c r="P1002">
        <f>IFERROR(IF(OR(HLOOKUP($A1002,'Z-scores'!$C$2:$UD$20,14,FALSE)&gt;3,HLOOKUP($A1002,'Z-scores'!$C$2:$UD$20,14,FALSE)&lt;-3),"",'Total-corrected counts'!P1002),"")</f>
        <v>3.9190563151724747</v>
      </c>
      <c r="Q1002">
        <f>IFERROR(IF(OR(HLOOKUP($A1002,'Z-scores'!$C$2:$UD$20,15,FALSE)&gt;3,HLOOKUP($A1002,'Z-scores'!$C$2:$UD$20,15,FALSE)&lt;-3),"",'Total-corrected counts'!Q1002),"")</f>
        <v>12.023074942858704</v>
      </c>
      <c r="R1002">
        <f>IFERROR(IF(OR(HLOOKUP($A1002,'Z-scores'!$C$2:$UD$20,16,FALSE)&gt;3,HLOOKUP($A1002,'Z-scores'!$C$2:$UD$20,16,FALSE)&lt;-3),"",'Total-corrected counts'!R1002),"")</f>
        <v>4.3555699806263286</v>
      </c>
      <c r="S1002">
        <f>IFERROR(IF(OR(HLOOKUP($A1002,'Z-scores'!$C$2:$UD$20,17,FALSE)&gt;3,HLOOKUP($A1002,'Z-scores'!$C$2:$UD$20,17,FALSE)&lt;-3),"",'Total-corrected counts'!S1002),"")</f>
        <v>5.7813258290095533</v>
      </c>
      <c r="T1002">
        <f>IFERROR(IF(OR(HLOOKUP($A1002,'Z-scores'!$C$2:$UD$20,18,FALSE)&gt;3,HLOOKUP($A1002,'Z-scores'!$C$2:$UD$20,18,FALSE)&lt;-3),"",'Total-corrected counts'!T1002),"")</f>
        <v>4.4243758193686284</v>
      </c>
      <c r="U1002">
        <f>IFERROR(IF(OR(HLOOKUP($A1002,'Z-scores'!$C$2:$UD$20,19,FALSE)&gt;3,HLOOKUP($A1002,'Z-scores'!$C$2:$UD$20,19,FALSE)&lt;-3),"",'Total-corrected counts'!U1002),"")</f>
        <v>2.8683882782293235</v>
      </c>
      <c r="V1002">
        <f t="shared" si="60"/>
        <v>1</v>
      </c>
      <c r="W1002" s="10">
        <f>SUMIFS(Tabel132[Cluster],Tabel132[ID],A1002)</f>
        <v>13</v>
      </c>
      <c r="X1002">
        <f t="shared" si="61"/>
        <v>0.74196514399026248</v>
      </c>
      <c r="Y1002">
        <f t="shared" si="62"/>
        <v>6.1839277981996572</v>
      </c>
      <c r="Z1002">
        <f t="shared" si="63"/>
        <v>5.7082446142665937</v>
      </c>
    </row>
    <row r="1003" spans="1:26" x14ac:dyDescent="0.25">
      <c r="A1003">
        <v>1011</v>
      </c>
      <c r="B1003" t="s">
        <v>1107</v>
      </c>
      <c r="C1003">
        <v>10600</v>
      </c>
      <c r="D1003">
        <v>247</v>
      </c>
      <c r="E1003" t="str">
        <f>IFERROR(IF(OR(HLOOKUP($A1003,'Z-scores'!$C$2:$UD$20,3,FALSE)&gt;3,HLOOKUP(A1003,'Z-scores'!$C$2:$UD$20,3,FALSE)&lt;-3),"",'Total-corrected counts'!E1003),"")</f>
        <v/>
      </c>
      <c r="F1003" t="str">
        <f>IFERROR(IF(OR(HLOOKUP($A1003,'Z-scores'!$C$2:$UD$20,4,FALSE)&gt;3,HLOOKUP($A1003,'Z-scores'!$C$2:$UD$20,4,FALSE)&lt;-3),"",'Total-corrected counts'!F1003),"")</f>
        <v/>
      </c>
      <c r="G1003" t="str">
        <f>IFERROR(IF(OR(HLOOKUP($A1003,'Z-scores'!$C$2:$UD$20,5,FALSE)&gt;3,HLOOKUP($A1003,'Z-scores'!$C$2:$UD$20,5,FALSE)&lt;-3),"",'Total-corrected counts'!G1003),"")</f>
        <v/>
      </c>
      <c r="H1003" t="str">
        <f>IFERROR(IF(OR(HLOOKUP($A1003,'Z-scores'!$C$2:$UD$20,6,FALSE)&gt;3,HLOOKUP($A1003,'Z-scores'!$C$2:$UD$20,6,FALSE)&lt;-3),"",'Total-corrected counts'!H1003),"")</f>
        <v/>
      </c>
      <c r="I1003" t="str">
        <f>IFERROR(IF(OR(HLOOKUP($A1003,'Z-scores'!$C$2:$UD$20,7,FALSE)&gt;3,HLOOKUP($A1003,'Z-scores'!$C$2:$UD$20,7,FALSE)&lt;-3),"",'Total-corrected counts'!I1003),"")</f>
        <v/>
      </c>
      <c r="J1003" t="str">
        <f>IFERROR(IF(OR(HLOOKUP($A1003,'Z-scores'!$C$2:$UD$20,8,FALSE)&gt;3,HLOOKUP($A1003,'Z-scores'!$C$2:$UD$20,8,FALSE)&lt;-3),"",'Total-corrected counts'!J1003),"")</f>
        <v/>
      </c>
      <c r="K1003" t="str">
        <f>IFERROR(IF(OR(HLOOKUP($A1003,'Z-scores'!$C$2:$UD$20,9,FALSE)&gt;3,HLOOKUP($A1003,'Z-scores'!$C$2:$UD$20,9,FALSE)&lt;-3),"",'Total-corrected counts'!K1003),"")</f>
        <v/>
      </c>
      <c r="L1003" t="str">
        <f>IFERROR(IF(OR(HLOOKUP($A1003,'Z-scores'!$C$2:$UD$20,10,FALSE)&gt;3,HLOOKUP($A1003,'Z-scores'!$C$2:$UD$20,10,FALSE)&lt;-3),"",'Total-corrected counts'!L1003),"")</f>
        <v/>
      </c>
      <c r="M1003" t="str">
        <f>IFERROR(IF(OR(HLOOKUP($A1003,'Z-scores'!$C$2:$UD$20,11,FALSE)&gt;3,HLOOKUP($A1003,'Z-scores'!$C$2:$UD$20,11,FALSE)&lt;-3),"",'Total-corrected counts'!M1003),"")</f>
        <v/>
      </c>
      <c r="N1003" t="str">
        <f>IFERROR(IF(OR(HLOOKUP($A1003,'Z-scores'!$C$2:$UD$20,12,FALSE)&gt;3,HLOOKUP($A1003,'Z-scores'!$C$2:$UD$20,12,FALSE)&lt;-3),"",'Total-corrected counts'!N1003),"")</f>
        <v/>
      </c>
      <c r="O1003" t="str">
        <f>IFERROR(IF(OR(HLOOKUP($A1003,'Z-scores'!$C$2:$UD$20,13,FALSE)&gt;3,HLOOKUP($A1003,'Z-scores'!$C$2:$UD$20,13,FALSE)&lt;-3),"",'Total-corrected counts'!O1003),"")</f>
        <v/>
      </c>
      <c r="P1003" t="str">
        <f>IFERROR(IF(OR(HLOOKUP($A1003,'Z-scores'!$C$2:$UD$20,14,FALSE)&gt;3,HLOOKUP($A1003,'Z-scores'!$C$2:$UD$20,14,FALSE)&lt;-3),"",'Total-corrected counts'!P1003),"")</f>
        <v/>
      </c>
      <c r="Q1003" t="str">
        <f>IFERROR(IF(OR(HLOOKUP($A1003,'Z-scores'!$C$2:$UD$20,15,FALSE)&gt;3,HLOOKUP($A1003,'Z-scores'!$C$2:$UD$20,15,FALSE)&lt;-3),"",'Total-corrected counts'!Q1003),"")</f>
        <v/>
      </c>
      <c r="R1003" t="str">
        <f>IFERROR(IF(OR(HLOOKUP($A1003,'Z-scores'!$C$2:$UD$20,16,FALSE)&gt;3,HLOOKUP($A1003,'Z-scores'!$C$2:$UD$20,16,FALSE)&lt;-3),"",'Total-corrected counts'!R1003),"")</f>
        <v/>
      </c>
      <c r="S1003" t="str">
        <f>IFERROR(IF(OR(HLOOKUP($A1003,'Z-scores'!$C$2:$UD$20,17,FALSE)&gt;3,HLOOKUP($A1003,'Z-scores'!$C$2:$UD$20,17,FALSE)&lt;-3),"",'Total-corrected counts'!S1003),"")</f>
        <v/>
      </c>
      <c r="T1003" t="str">
        <f>IFERROR(IF(OR(HLOOKUP($A1003,'Z-scores'!$C$2:$UD$20,18,FALSE)&gt;3,HLOOKUP($A1003,'Z-scores'!$C$2:$UD$20,18,FALSE)&lt;-3),"",'Total-corrected counts'!T1003),"")</f>
        <v/>
      </c>
      <c r="U1003" t="str">
        <f>IFERROR(IF(OR(HLOOKUP($A1003,'Z-scores'!$C$2:$UD$20,19,FALSE)&gt;3,HLOOKUP($A1003,'Z-scores'!$C$2:$UD$20,19,FALSE)&lt;-3),"",'Total-corrected counts'!U1003),"")</f>
        <v/>
      </c>
      <c r="V1003">
        <f t="shared" si="60"/>
        <v>1</v>
      </c>
      <c r="W1003" s="10">
        <f>SUMIFS(Tabel132[Cluster],Tabel132[ID],A1003)</f>
        <v>14</v>
      </c>
      <c r="X1003" t="str">
        <f t="shared" si="61"/>
        <v/>
      </c>
      <c r="Y1003" t="str">
        <f t="shared" si="62"/>
        <v/>
      </c>
      <c r="Z1003" t="str">
        <f t="shared" si="63"/>
        <v/>
      </c>
    </row>
    <row r="1004" spans="1:26" x14ac:dyDescent="0.25">
      <c r="A1004">
        <v>1012</v>
      </c>
      <c r="B1004" t="s">
        <v>1108</v>
      </c>
      <c r="C1004">
        <v>107300</v>
      </c>
      <c r="D1004">
        <v>784</v>
      </c>
      <c r="E1004" t="str">
        <f>IFERROR(IF(OR(HLOOKUP($A1004,'Z-scores'!$C$2:$UD$20,3,FALSE)&gt;3,HLOOKUP(A1004,'Z-scores'!$C$2:$UD$20,3,FALSE)&lt;-3),"",'Total-corrected counts'!E1004),"")</f>
        <v/>
      </c>
      <c r="F1004" t="str">
        <f>IFERROR(IF(OR(HLOOKUP($A1004,'Z-scores'!$C$2:$UD$20,4,FALSE)&gt;3,HLOOKUP($A1004,'Z-scores'!$C$2:$UD$20,4,FALSE)&lt;-3),"",'Total-corrected counts'!F1004),"")</f>
        <v/>
      </c>
      <c r="G1004" t="str">
        <f>IFERROR(IF(OR(HLOOKUP($A1004,'Z-scores'!$C$2:$UD$20,5,FALSE)&gt;3,HLOOKUP($A1004,'Z-scores'!$C$2:$UD$20,5,FALSE)&lt;-3),"",'Total-corrected counts'!G1004),"")</f>
        <v/>
      </c>
      <c r="H1004" t="str">
        <f>IFERROR(IF(OR(HLOOKUP($A1004,'Z-scores'!$C$2:$UD$20,6,FALSE)&gt;3,HLOOKUP($A1004,'Z-scores'!$C$2:$UD$20,6,FALSE)&lt;-3),"",'Total-corrected counts'!H1004),"")</f>
        <v/>
      </c>
      <c r="I1004" t="str">
        <f>IFERROR(IF(OR(HLOOKUP($A1004,'Z-scores'!$C$2:$UD$20,7,FALSE)&gt;3,HLOOKUP($A1004,'Z-scores'!$C$2:$UD$20,7,FALSE)&lt;-3),"",'Total-corrected counts'!I1004),"")</f>
        <v/>
      </c>
      <c r="J1004" t="str">
        <f>IFERROR(IF(OR(HLOOKUP($A1004,'Z-scores'!$C$2:$UD$20,8,FALSE)&gt;3,HLOOKUP($A1004,'Z-scores'!$C$2:$UD$20,8,FALSE)&lt;-3),"",'Total-corrected counts'!J1004),"")</f>
        <v/>
      </c>
      <c r="K1004" t="str">
        <f>IFERROR(IF(OR(HLOOKUP($A1004,'Z-scores'!$C$2:$UD$20,9,FALSE)&gt;3,HLOOKUP($A1004,'Z-scores'!$C$2:$UD$20,9,FALSE)&lt;-3),"",'Total-corrected counts'!K1004),"")</f>
        <v/>
      </c>
      <c r="L1004" t="str">
        <f>IFERROR(IF(OR(HLOOKUP($A1004,'Z-scores'!$C$2:$UD$20,10,FALSE)&gt;3,HLOOKUP($A1004,'Z-scores'!$C$2:$UD$20,10,FALSE)&lt;-3),"",'Total-corrected counts'!L1004),"")</f>
        <v/>
      </c>
      <c r="M1004" t="str">
        <f>IFERROR(IF(OR(HLOOKUP($A1004,'Z-scores'!$C$2:$UD$20,11,FALSE)&gt;3,HLOOKUP($A1004,'Z-scores'!$C$2:$UD$20,11,FALSE)&lt;-3),"",'Total-corrected counts'!M1004),"")</f>
        <v/>
      </c>
      <c r="N1004" t="str">
        <f>IFERROR(IF(OR(HLOOKUP($A1004,'Z-scores'!$C$2:$UD$20,12,FALSE)&gt;3,HLOOKUP($A1004,'Z-scores'!$C$2:$UD$20,12,FALSE)&lt;-3),"",'Total-corrected counts'!N1004),"")</f>
        <v/>
      </c>
      <c r="O1004" t="str">
        <f>IFERROR(IF(OR(HLOOKUP($A1004,'Z-scores'!$C$2:$UD$20,13,FALSE)&gt;3,HLOOKUP($A1004,'Z-scores'!$C$2:$UD$20,13,FALSE)&lt;-3),"",'Total-corrected counts'!O1004),"")</f>
        <v/>
      </c>
      <c r="P1004" t="str">
        <f>IFERROR(IF(OR(HLOOKUP($A1004,'Z-scores'!$C$2:$UD$20,14,FALSE)&gt;3,HLOOKUP($A1004,'Z-scores'!$C$2:$UD$20,14,FALSE)&lt;-3),"",'Total-corrected counts'!P1004),"")</f>
        <v/>
      </c>
      <c r="Q1004" t="str">
        <f>IFERROR(IF(OR(HLOOKUP($A1004,'Z-scores'!$C$2:$UD$20,15,FALSE)&gt;3,HLOOKUP($A1004,'Z-scores'!$C$2:$UD$20,15,FALSE)&lt;-3),"",'Total-corrected counts'!Q1004),"")</f>
        <v/>
      </c>
      <c r="R1004" t="str">
        <f>IFERROR(IF(OR(HLOOKUP($A1004,'Z-scores'!$C$2:$UD$20,16,FALSE)&gt;3,HLOOKUP($A1004,'Z-scores'!$C$2:$UD$20,16,FALSE)&lt;-3),"",'Total-corrected counts'!R1004),"")</f>
        <v/>
      </c>
      <c r="S1004" t="str">
        <f>IFERROR(IF(OR(HLOOKUP($A1004,'Z-scores'!$C$2:$UD$20,17,FALSE)&gt;3,HLOOKUP($A1004,'Z-scores'!$C$2:$UD$20,17,FALSE)&lt;-3),"",'Total-corrected counts'!S1004),"")</f>
        <v/>
      </c>
      <c r="T1004" t="str">
        <f>IFERROR(IF(OR(HLOOKUP($A1004,'Z-scores'!$C$2:$UD$20,18,FALSE)&gt;3,HLOOKUP($A1004,'Z-scores'!$C$2:$UD$20,18,FALSE)&lt;-3),"",'Total-corrected counts'!T1004),"")</f>
        <v/>
      </c>
      <c r="U1004" t="str">
        <f>IFERROR(IF(OR(HLOOKUP($A1004,'Z-scores'!$C$2:$UD$20,19,FALSE)&gt;3,HLOOKUP($A1004,'Z-scores'!$C$2:$UD$20,19,FALSE)&lt;-3),"",'Total-corrected counts'!U1004),"")</f>
        <v/>
      </c>
      <c r="V1004">
        <f t="shared" si="60"/>
        <v>1</v>
      </c>
      <c r="W1004" s="10">
        <f>SUMIFS(Tabel132[Cluster],Tabel132[ID],A1004)</f>
        <v>0</v>
      </c>
      <c r="X1004" t="str">
        <f t="shared" si="61"/>
        <v/>
      </c>
      <c r="Y1004" t="str">
        <f t="shared" si="62"/>
        <v/>
      </c>
      <c r="Z1004" t="str">
        <f t="shared" si="63"/>
        <v/>
      </c>
    </row>
    <row r="1005" spans="1:26" x14ac:dyDescent="0.25">
      <c r="A1005">
        <v>1014</v>
      </c>
      <c r="B1005" t="s">
        <v>1109</v>
      </c>
      <c r="C1005">
        <v>69000</v>
      </c>
      <c r="D1005">
        <v>856</v>
      </c>
      <c r="E1005" t="str">
        <f>IFERROR(IF(OR(HLOOKUP($A1005,'Z-scores'!$C$2:$UD$20,3,FALSE)&gt;3,HLOOKUP(A1005,'Z-scores'!$C$2:$UD$20,3,FALSE)&lt;-3),"",'Total-corrected counts'!E1005),"")</f>
        <v/>
      </c>
      <c r="F1005" t="str">
        <f>IFERROR(IF(OR(HLOOKUP($A1005,'Z-scores'!$C$2:$UD$20,4,FALSE)&gt;3,HLOOKUP($A1005,'Z-scores'!$C$2:$UD$20,4,FALSE)&lt;-3),"",'Total-corrected counts'!F1005),"")</f>
        <v/>
      </c>
      <c r="G1005" t="str">
        <f>IFERROR(IF(OR(HLOOKUP($A1005,'Z-scores'!$C$2:$UD$20,5,FALSE)&gt;3,HLOOKUP($A1005,'Z-scores'!$C$2:$UD$20,5,FALSE)&lt;-3),"",'Total-corrected counts'!G1005),"")</f>
        <v/>
      </c>
      <c r="H1005" t="str">
        <f>IFERROR(IF(OR(HLOOKUP($A1005,'Z-scores'!$C$2:$UD$20,6,FALSE)&gt;3,HLOOKUP($A1005,'Z-scores'!$C$2:$UD$20,6,FALSE)&lt;-3),"",'Total-corrected counts'!H1005),"")</f>
        <v/>
      </c>
      <c r="I1005" t="str">
        <f>IFERROR(IF(OR(HLOOKUP($A1005,'Z-scores'!$C$2:$UD$20,7,FALSE)&gt;3,HLOOKUP($A1005,'Z-scores'!$C$2:$UD$20,7,FALSE)&lt;-3),"",'Total-corrected counts'!I1005),"")</f>
        <v/>
      </c>
      <c r="J1005" t="str">
        <f>IFERROR(IF(OR(HLOOKUP($A1005,'Z-scores'!$C$2:$UD$20,8,FALSE)&gt;3,HLOOKUP($A1005,'Z-scores'!$C$2:$UD$20,8,FALSE)&lt;-3),"",'Total-corrected counts'!J1005),"")</f>
        <v/>
      </c>
      <c r="K1005" t="str">
        <f>IFERROR(IF(OR(HLOOKUP($A1005,'Z-scores'!$C$2:$UD$20,9,FALSE)&gt;3,HLOOKUP($A1005,'Z-scores'!$C$2:$UD$20,9,FALSE)&lt;-3),"",'Total-corrected counts'!K1005),"")</f>
        <v/>
      </c>
      <c r="L1005" t="str">
        <f>IFERROR(IF(OR(HLOOKUP($A1005,'Z-scores'!$C$2:$UD$20,10,FALSE)&gt;3,HLOOKUP($A1005,'Z-scores'!$C$2:$UD$20,10,FALSE)&lt;-3),"",'Total-corrected counts'!L1005),"")</f>
        <v/>
      </c>
      <c r="M1005" t="str">
        <f>IFERROR(IF(OR(HLOOKUP($A1005,'Z-scores'!$C$2:$UD$20,11,FALSE)&gt;3,HLOOKUP($A1005,'Z-scores'!$C$2:$UD$20,11,FALSE)&lt;-3),"",'Total-corrected counts'!M1005),"")</f>
        <v/>
      </c>
      <c r="N1005" t="str">
        <f>IFERROR(IF(OR(HLOOKUP($A1005,'Z-scores'!$C$2:$UD$20,12,FALSE)&gt;3,HLOOKUP($A1005,'Z-scores'!$C$2:$UD$20,12,FALSE)&lt;-3),"",'Total-corrected counts'!N1005),"")</f>
        <v/>
      </c>
      <c r="O1005" t="str">
        <f>IFERROR(IF(OR(HLOOKUP($A1005,'Z-scores'!$C$2:$UD$20,13,FALSE)&gt;3,HLOOKUP($A1005,'Z-scores'!$C$2:$UD$20,13,FALSE)&lt;-3),"",'Total-corrected counts'!O1005),"")</f>
        <v/>
      </c>
      <c r="P1005" t="str">
        <f>IFERROR(IF(OR(HLOOKUP($A1005,'Z-scores'!$C$2:$UD$20,14,FALSE)&gt;3,HLOOKUP($A1005,'Z-scores'!$C$2:$UD$20,14,FALSE)&lt;-3),"",'Total-corrected counts'!P1005),"")</f>
        <v/>
      </c>
      <c r="Q1005" t="str">
        <f>IFERROR(IF(OR(HLOOKUP($A1005,'Z-scores'!$C$2:$UD$20,15,FALSE)&gt;3,HLOOKUP($A1005,'Z-scores'!$C$2:$UD$20,15,FALSE)&lt;-3),"",'Total-corrected counts'!Q1005),"")</f>
        <v/>
      </c>
      <c r="R1005" t="str">
        <f>IFERROR(IF(OR(HLOOKUP($A1005,'Z-scores'!$C$2:$UD$20,16,FALSE)&gt;3,HLOOKUP($A1005,'Z-scores'!$C$2:$UD$20,16,FALSE)&lt;-3),"",'Total-corrected counts'!R1005),"")</f>
        <v/>
      </c>
      <c r="S1005" t="str">
        <f>IFERROR(IF(OR(HLOOKUP($A1005,'Z-scores'!$C$2:$UD$20,17,FALSE)&gt;3,HLOOKUP($A1005,'Z-scores'!$C$2:$UD$20,17,FALSE)&lt;-3),"",'Total-corrected counts'!S1005),"")</f>
        <v/>
      </c>
      <c r="T1005" t="str">
        <f>IFERROR(IF(OR(HLOOKUP($A1005,'Z-scores'!$C$2:$UD$20,18,FALSE)&gt;3,HLOOKUP($A1005,'Z-scores'!$C$2:$UD$20,18,FALSE)&lt;-3),"",'Total-corrected counts'!T1005),"")</f>
        <v/>
      </c>
      <c r="U1005" t="str">
        <f>IFERROR(IF(OR(HLOOKUP($A1005,'Z-scores'!$C$2:$UD$20,19,FALSE)&gt;3,HLOOKUP($A1005,'Z-scores'!$C$2:$UD$20,19,FALSE)&lt;-3),"",'Total-corrected counts'!U1005),"")</f>
        <v/>
      </c>
      <c r="V1005">
        <f t="shared" si="60"/>
        <v>1</v>
      </c>
      <c r="W1005" s="10">
        <f>SUMIFS(Tabel132[Cluster],Tabel132[ID],A1005)</f>
        <v>82</v>
      </c>
      <c r="X1005" t="str">
        <f t="shared" si="61"/>
        <v/>
      </c>
      <c r="Y1005" t="str">
        <f t="shared" si="62"/>
        <v/>
      </c>
      <c r="Z1005" t="str">
        <f t="shared" si="63"/>
        <v/>
      </c>
    </row>
    <row r="1006" spans="1:26" x14ac:dyDescent="0.25">
      <c r="A1006">
        <v>1015</v>
      </c>
      <c r="B1006" t="s">
        <v>499</v>
      </c>
      <c r="C1006">
        <v>19200</v>
      </c>
      <c r="D1006">
        <v>39</v>
      </c>
      <c r="E1006">
        <f>IFERROR(IF(OR(HLOOKUP($A1006,'Z-scores'!$C$2:$UD$20,3,FALSE)&gt;3,HLOOKUP(A1006,'Z-scores'!$C$2:$UD$20,3,FALSE)&lt;-3),"",'Total-corrected counts'!E1006),"")</f>
        <v>9.0888103408471981</v>
      </c>
      <c r="F1006">
        <f>IFERROR(IF(OR(HLOOKUP($A1006,'Z-scores'!$C$2:$UD$20,4,FALSE)&gt;3,HLOOKUP($A1006,'Z-scores'!$C$2:$UD$20,4,FALSE)&lt;-3),"",'Total-corrected counts'!F1006),"")</f>
        <v>20.819183179281222</v>
      </c>
      <c r="G1006">
        <f>IFERROR(IF(OR(HLOOKUP($A1006,'Z-scores'!$C$2:$UD$20,5,FALSE)&gt;3,HLOOKUP($A1006,'Z-scores'!$C$2:$UD$20,5,FALSE)&lt;-3),"",'Total-corrected counts'!G1006),"")</f>
        <v>28.778239339863251</v>
      </c>
      <c r="H1006">
        <f>IFERROR(IF(OR(HLOOKUP($A1006,'Z-scores'!$C$2:$UD$20,6,FALSE)&gt;3,HLOOKUP($A1006,'Z-scores'!$C$2:$UD$20,6,FALSE)&lt;-3),"",'Total-corrected counts'!H1006),"")</f>
        <v>3.4133719018763773</v>
      </c>
      <c r="I1006">
        <f>IFERROR(IF(OR(HLOOKUP($A1006,'Z-scores'!$C$2:$UD$20,7,FALSE)&gt;3,HLOOKUP($A1006,'Z-scores'!$C$2:$UD$20,7,FALSE)&lt;-3),"",'Total-corrected counts'!I1006),"")</f>
        <v>3.9280997663457895</v>
      </c>
      <c r="J1006">
        <f>IFERROR(IF(OR(HLOOKUP($A1006,'Z-scores'!$C$2:$UD$20,8,FALSE)&gt;3,HLOOKUP($A1006,'Z-scores'!$C$2:$UD$20,8,FALSE)&lt;-3),"",'Total-corrected counts'!J1006),"")</f>
        <v>7.1200206697552959</v>
      </c>
      <c r="K1006">
        <f>IFERROR(IF(OR(HLOOKUP($A1006,'Z-scores'!$C$2:$UD$20,9,FALSE)&gt;3,HLOOKUP($A1006,'Z-scores'!$C$2:$UD$20,9,FALSE)&lt;-3),"",'Total-corrected counts'!K1006),"")</f>
        <v>12.473382016834828</v>
      </c>
      <c r="L1006">
        <f>IFERROR(IF(OR(HLOOKUP($A1006,'Z-scores'!$C$2:$UD$20,10,FALSE)&gt;3,HLOOKUP($A1006,'Z-scores'!$C$2:$UD$20,10,FALSE)&lt;-3),"",'Total-corrected counts'!L1006),"")</f>
        <v>8.8196332090941E-3</v>
      </c>
      <c r="M1006">
        <f>IFERROR(IF(OR(HLOOKUP($A1006,'Z-scores'!$C$2:$UD$20,11,FALSE)&gt;3,HLOOKUP($A1006,'Z-scores'!$C$2:$UD$20,11,FALSE)&lt;-3),"",'Total-corrected counts'!M1006),"")</f>
        <v>1.1334807165441187</v>
      </c>
      <c r="N1006">
        <f>IFERROR(IF(OR(HLOOKUP($A1006,'Z-scores'!$C$2:$UD$20,12,FALSE)&gt;3,HLOOKUP($A1006,'Z-scores'!$C$2:$UD$20,12,FALSE)&lt;-3),"",'Total-corrected counts'!N1006),"")</f>
        <v>21.114234054583594</v>
      </c>
      <c r="O1006">
        <f>IFERROR(IF(OR(HLOOKUP($A1006,'Z-scores'!$C$2:$UD$20,13,FALSE)&gt;3,HLOOKUP($A1006,'Z-scores'!$C$2:$UD$20,13,FALSE)&lt;-3),"",'Total-corrected counts'!O1006),"")</f>
        <v>7.7773032646837406</v>
      </c>
      <c r="P1006">
        <f>IFERROR(IF(OR(HLOOKUP($A1006,'Z-scores'!$C$2:$UD$20,14,FALSE)&gt;3,HLOOKUP($A1006,'Z-scores'!$C$2:$UD$20,14,FALSE)&lt;-3),"",'Total-corrected counts'!P1006),"")</f>
        <v>5.504628717494163</v>
      </c>
      <c r="Q1006">
        <f>IFERROR(IF(OR(HLOOKUP($A1006,'Z-scores'!$C$2:$UD$20,15,FALSE)&gt;3,HLOOKUP($A1006,'Z-scores'!$C$2:$UD$20,15,FALSE)&lt;-3),"",'Total-corrected counts'!Q1006),"")</f>
        <v>5.8506447410504633E-2</v>
      </c>
      <c r="R1006">
        <f>IFERROR(IF(OR(HLOOKUP($A1006,'Z-scores'!$C$2:$UD$20,16,FALSE)&gt;3,HLOOKUP($A1006,'Z-scores'!$C$2:$UD$20,16,FALSE)&lt;-3),"",'Total-corrected counts'!R1006),"")</f>
        <v>0.34860587701425078</v>
      </c>
      <c r="S1006">
        <f>IFERROR(IF(OR(HLOOKUP($A1006,'Z-scores'!$C$2:$UD$20,17,FALSE)&gt;3,HLOOKUP($A1006,'Z-scores'!$C$2:$UD$20,17,FALSE)&lt;-3),"",'Total-corrected counts'!S1006),"")</f>
        <v>10.281531568210415</v>
      </c>
      <c r="T1006">
        <f>IFERROR(IF(OR(HLOOKUP($A1006,'Z-scores'!$C$2:$UD$20,18,FALSE)&gt;3,HLOOKUP($A1006,'Z-scores'!$C$2:$UD$20,18,FALSE)&lt;-3),"",'Total-corrected counts'!T1006),"")</f>
        <v>13.651132382479128</v>
      </c>
      <c r="U1006">
        <f>IFERROR(IF(OR(HLOOKUP($A1006,'Z-scores'!$C$2:$UD$20,19,FALSE)&gt;3,HLOOKUP($A1006,'Z-scores'!$C$2:$UD$20,19,FALSE)&lt;-3),"",'Total-corrected counts'!U1006),"")</f>
        <v>15.504918786858354</v>
      </c>
      <c r="V1006">
        <f t="shared" si="60"/>
        <v>1</v>
      </c>
      <c r="W1006" s="10">
        <f>SUMIFS(Tabel132[Cluster],Tabel132[ID],A1006)</f>
        <v>23</v>
      </c>
      <c r="X1006">
        <f t="shared" si="61"/>
        <v>0.93283689036344053</v>
      </c>
      <c r="Y1006">
        <f t="shared" si="62"/>
        <v>9.6403786182841316</v>
      </c>
      <c r="Z1006">
        <f t="shared" si="63"/>
        <v>9.2801076373417679</v>
      </c>
    </row>
    <row r="1007" spans="1:26" x14ac:dyDescent="0.25">
      <c r="A1007">
        <v>1016</v>
      </c>
      <c r="B1007" t="s">
        <v>500</v>
      </c>
      <c r="C1007">
        <v>97700</v>
      </c>
      <c r="D1007">
        <v>840</v>
      </c>
      <c r="E1007" t="str">
        <f>IFERROR(IF(OR(HLOOKUP($A1007,'Z-scores'!$C$2:$UD$20,3,FALSE)&gt;3,HLOOKUP(A1007,'Z-scores'!$C$2:$UD$20,3,FALSE)&lt;-3),"",'Total-corrected counts'!E1007),"")</f>
        <v/>
      </c>
      <c r="F1007">
        <f>IFERROR(IF(OR(HLOOKUP($A1007,'Z-scores'!$C$2:$UD$20,4,FALSE)&gt;3,HLOOKUP($A1007,'Z-scores'!$C$2:$UD$20,4,FALSE)&lt;-3),"",'Total-corrected counts'!F1007),"")</f>
        <v>1.3781019598578585</v>
      </c>
      <c r="G1007">
        <f>IFERROR(IF(OR(HLOOKUP($A1007,'Z-scores'!$C$2:$UD$20,5,FALSE)&gt;3,HLOOKUP($A1007,'Z-scores'!$C$2:$UD$20,5,FALSE)&lt;-3),"",'Total-corrected counts'!G1007),"")</f>
        <v>0</v>
      </c>
      <c r="H1007">
        <f>IFERROR(IF(OR(HLOOKUP($A1007,'Z-scores'!$C$2:$UD$20,6,FALSE)&gt;3,HLOOKUP($A1007,'Z-scores'!$C$2:$UD$20,6,FALSE)&lt;-3),"",'Total-corrected counts'!H1007),"")</f>
        <v>1.3960621275568005E-2</v>
      </c>
      <c r="I1007">
        <f>IFERROR(IF(OR(HLOOKUP($A1007,'Z-scores'!$C$2:$UD$20,7,FALSE)&gt;3,HLOOKUP($A1007,'Z-scores'!$C$2:$UD$20,7,FALSE)&lt;-3),"",'Total-corrected counts'!I1007),"")</f>
        <v>1.4283999150348325</v>
      </c>
      <c r="J1007">
        <f>IFERROR(IF(OR(HLOOKUP($A1007,'Z-scores'!$C$2:$UD$20,8,FALSE)&gt;3,HLOOKUP($A1007,'Z-scores'!$C$2:$UD$20,8,FALSE)&lt;-3),"",'Total-corrected counts'!J1007),"")</f>
        <v>0.64099909076744355</v>
      </c>
      <c r="K1007">
        <f>IFERROR(IF(OR(HLOOKUP($A1007,'Z-scores'!$C$2:$UD$20,9,FALSE)&gt;3,HLOOKUP($A1007,'Z-scores'!$C$2:$UD$20,9,FALSE)&lt;-3),"",'Total-corrected counts'!K1007),"")</f>
        <v>4.0136016500362345E-2</v>
      </c>
      <c r="L1007">
        <f>IFERROR(IF(OR(HLOOKUP($A1007,'Z-scores'!$C$2:$UD$20,10,FALSE)&gt;3,HLOOKUP($A1007,'Z-scores'!$C$2:$UD$20,10,FALSE)&lt;-3),"",'Total-corrected counts'!L1007),"")</f>
        <v>0</v>
      </c>
      <c r="M1007">
        <f>IFERROR(IF(OR(HLOOKUP($A1007,'Z-scores'!$C$2:$UD$20,11,FALSE)&gt;3,HLOOKUP($A1007,'Z-scores'!$C$2:$UD$20,11,FALSE)&lt;-3),"",'Total-corrected counts'!M1007),"")</f>
        <v>0.32714280843346516</v>
      </c>
      <c r="N1007">
        <f>IFERROR(IF(OR(HLOOKUP($A1007,'Z-scores'!$C$2:$UD$20,12,FALSE)&gt;3,HLOOKUP($A1007,'Z-scores'!$C$2:$UD$20,12,FALSE)&lt;-3),"",'Total-corrected counts'!N1007),"")</f>
        <v>0.35740239936144108</v>
      </c>
      <c r="O1007">
        <f>IFERROR(IF(OR(HLOOKUP($A1007,'Z-scores'!$C$2:$UD$20,13,FALSE)&gt;3,HLOOKUP($A1007,'Z-scores'!$C$2:$UD$20,13,FALSE)&lt;-3),"",'Total-corrected counts'!O1007),"")</f>
        <v>0.12115227932869523</v>
      </c>
      <c r="P1007">
        <f>IFERROR(IF(OR(HLOOKUP($A1007,'Z-scores'!$C$2:$UD$20,14,FALSE)&gt;3,HLOOKUP($A1007,'Z-scores'!$C$2:$UD$20,14,FALSE)&lt;-3),"",'Total-corrected counts'!P1007),"")</f>
        <v>8.1201821143159242E-2</v>
      </c>
      <c r="Q1007">
        <f>IFERROR(IF(OR(HLOOKUP($A1007,'Z-scores'!$C$2:$UD$20,15,FALSE)&gt;3,HLOOKUP($A1007,'Z-scores'!$C$2:$UD$20,15,FALSE)&lt;-3),"",'Total-corrected counts'!Q1007),"")</f>
        <v>2.0477256593676625</v>
      </c>
      <c r="R1007">
        <f>IFERROR(IF(OR(HLOOKUP($A1007,'Z-scores'!$C$2:$UD$20,16,FALSE)&gt;3,HLOOKUP($A1007,'Z-scores'!$C$2:$UD$20,16,FALSE)&lt;-3),"",'Total-corrected counts'!R1007),"")</f>
        <v>7.2125353865017408E-2</v>
      </c>
      <c r="S1007">
        <f>IFERROR(IF(OR(HLOOKUP($A1007,'Z-scores'!$C$2:$UD$20,17,FALSE)&gt;3,HLOOKUP($A1007,'Z-scores'!$C$2:$UD$20,17,FALSE)&lt;-3),"",'Total-corrected counts'!S1007),"")</f>
        <v>3.3330836234853196</v>
      </c>
      <c r="T1007">
        <f>IFERROR(IF(OR(HLOOKUP($A1007,'Z-scores'!$C$2:$UD$20,18,FALSE)&gt;3,HLOOKUP($A1007,'Z-scores'!$C$2:$UD$20,18,FALSE)&lt;-3),"",'Total-corrected counts'!T1007),"")</f>
        <v>0.12886531512724161</v>
      </c>
      <c r="U1007">
        <f>IFERROR(IF(OR(HLOOKUP($A1007,'Z-scores'!$C$2:$UD$20,19,FALSE)&gt;3,HLOOKUP($A1007,'Z-scores'!$C$2:$UD$20,19,FALSE)&lt;-3),"",'Total-corrected counts'!U1007),"")</f>
        <v>0.10414722946672279</v>
      </c>
      <c r="V1007">
        <f t="shared" si="60"/>
        <v>1</v>
      </c>
      <c r="W1007" s="10">
        <f>SUMIFS(Tabel132[Cluster],Tabel132[ID],A1007)</f>
        <v>0</v>
      </c>
      <c r="X1007">
        <f t="shared" si="61"/>
        <v>0.54428494555744222</v>
      </c>
      <c r="Y1007">
        <f t="shared" si="62"/>
        <v>0.47859255148369134</v>
      </c>
      <c r="Z1007">
        <f t="shared" si="63"/>
        <v>0.7807129601431575</v>
      </c>
    </row>
    <row r="1008" spans="1:26" x14ac:dyDescent="0.25">
      <c r="A1008">
        <v>1017</v>
      </c>
      <c r="B1008" t="s">
        <v>501</v>
      </c>
      <c r="C1008">
        <v>60100</v>
      </c>
      <c r="D1008">
        <v>1073</v>
      </c>
      <c r="E1008" t="str">
        <f>IFERROR(IF(OR(HLOOKUP($A1008,'Z-scores'!$C$2:$UD$20,3,FALSE)&gt;3,HLOOKUP(A1008,'Z-scores'!$C$2:$UD$20,3,FALSE)&lt;-3),"",'Total-corrected counts'!E1008),"")</f>
        <v/>
      </c>
      <c r="F1008">
        <f>IFERROR(IF(OR(HLOOKUP($A1008,'Z-scores'!$C$2:$UD$20,4,FALSE)&gt;3,HLOOKUP($A1008,'Z-scores'!$C$2:$UD$20,4,FALSE)&lt;-3),"",'Total-corrected counts'!F1008),"")</f>
        <v>187.24140080783022</v>
      </c>
      <c r="G1008">
        <f>IFERROR(IF(OR(HLOOKUP($A1008,'Z-scores'!$C$2:$UD$20,5,FALSE)&gt;3,HLOOKUP($A1008,'Z-scores'!$C$2:$UD$20,5,FALSE)&lt;-3),"",'Total-corrected counts'!G1008),"")</f>
        <v>161.91159228175076</v>
      </c>
      <c r="H1008">
        <f>IFERROR(IF(OR(HLOOKUP($A1008,'Z-scores'!$C$2:$UD$20,6,FALSE)&gt;3,HLOOKUP($A1008,'Z-scores'!$C$2:$UD$20,6,FALSE)&lt;-3),"",'Total-corrected counts'!H1008),"")</f>
        <v>186.37429402883285</v>
      </c>
      <c r="I1008">
        <f>IFERROR(IF(OR(HLOOKUP($A1008,'Z-scores'!$C$2:$UD$20,7,FALSE)&gt;3,HLOOKUP($A1008,'Z-scores'!$C$2:$UD$20,7,FALSE)&lt;-3),"",'Total-corrected counts'!I1008),"")</f>
        <v>158.99568709422203</v>
      </c>
      <c r="J1008">
        <f>IFERROR(IF(OR(HLOOKUP($A1008,'Z-scores'!$C$2:$UD$20,8,FALSE)&gt;3,HLOOKUP($A1008,'Z-scores'!$C$2:$UD$20,8,FALSE)&lt;-3),"",'Total-corrected counts'!J1008),"")</f>
        <v>112.70243244362659</v>
      </c>
      <c r="K1008">
        <f>IFERROR(IF(OR(HLOOKUP($A1008,'Z-scores'!$C$2:$UD$20,9,FALSE)&gt;3,HLOOKUP($A1008,'Z-scores'!$C$2:$UD$20,9,FALSE)&lt;-3),"",'Total-corrected counts'!K1008),"")</f>
        <v>167.10853447795304</v>
      </c>
      <c r="L1008">
        <f>IFERROR(IF(OR(HLOOKUP($A1008,'Z-scores'!$C$2:$UD$20,10,FALSE)&gt;3,HLOOKUP($A1008,'Z-scores'!$C$2:$UD$20,10,FALSE)&lt;-3),"",'Total-corrected counts'!L1008),"")</f>
        <v>48.340409619044763</v>
      </c>
      <c r="M1008">
        <f>IFERROR(IF(OR(HLOOKUP($A1008,'Z-scores'!$C$2:$UD$20,11,FALSE)&gt;3,HLOOKUP($A1008,'Z-scores'!$C$2:$UD$20,11,FALSE)&lt;-3),"",'Total-corrected counts'!M1008),"")</f>
        <v>106.23386748228131</v>
      </c>
      <c r="N1008">
        <f>IFERROR(IF(OR(HLOOKUP($A1008,'Z-scores'!$C$2:$UD$20,12,FALSE)&gt;3,HLOOKUP($A1008,'Z-scores'!$C$2:$UD$20,12,FALSE)&lt;-3),"",'Total-corrected counts'!N1008),"")</f>
        <v>95.783843028866215</v>
      </c>
      <c r="O1008">
        <f>IFERROR(IF(OR(HLOOKUP($A1008,'Z-scores'!$C$2:$UD$20,13,FALSE)&gt;3,HLOOKUP($A1008,'Z-scores'!$C$2:$UD$20,13,FALSE)&lt;-3),"",'Total-corrected counts'!O1008),"")</f>
        <v>153.91050952273741</v>
      </c>
      <c r="P1008">
        <f>IFERROR(IF(OR(HLOOKUP($A1008,'Z-scores'!$C$2:$UD$20,14,FALSE)&gt;3,HLOOKUP($A1008,'Z-scores'!$C$2:$UD$20,14,FALSE)&lt;-3),"",'Total-corrected counts'!P1008),"")</f>
        <v>134.70954749644102</v>
      </c>
      <c r="Q1008">
        <f>IFERROR(IF(OR(HLOOKUP($A1008,'Z-scores'!$C$2:$UD$20,15,FALSE)&gt;3,HLOOKUP($A1008,'Z-scores'!$C$2:$UD$20,15,FALSE)&lt;-3),"",'Total-corrected counts'!Q1008),"")</f>
        <v>9.1952633180176466</v>
      </c>
      <c r="R1008">
        <f>IFERROR(IF(OR(HLOOKUP($A1008,'Z-scores'!$C$2:$UD$20,16,FALSE)&gt;3,HLOOKUP($A1008,'Z-scores'!$C$2:$UD$20,16,FALSE)&lt;-3),"",'Total-corrected counts'!R1008),"")</f>
        <v>133.7684896349856</v>
      </c>
      <c r="S1008">
        <f>IFERROR(IF(OR(HLOOKUP($A1008,'Z-scores'!$C$2:$UD$20,17,FALSE)&gt;3,HLOOKUP($A1008,'Z-scores'!$C$2:$UD$20,17,FALSE)&lt;-3),"",'Total-corrected counts'!S1008),"")</f>
        <v>165.2753485352346</v>
      </c>
      <c r="T1008">
        <f>IFERROR(IF(OR(HLOOKUP($A1008,'Z-scores'!$C$2:$UD$20,18,FALSE)&gt;3,HLOOKUP($A1008,'Z-scores'!$C$2:$UD$20,18,FALSE)&lt;-3),"",'Total-corrected counts'!T1008),"")</f>
        <v>141.62298132483855</v>
      </c>
      <c r="U1008">
        <f>IFERROR(IF(OR(HLOOKUP($A1008,'Z-scores'!$C$2:$UD$20,19,FALSE)&gt;3,HLOOKUP($A1008,'Z-scores'!$C$2:$UD$20,19,FALSE)&lt;-3),"",'Total-corrected counts'!U1008),"")</f>
        <v>148.45753613691889</v>
      </c>
      <c r="V1008">
        <f t="shared" si="60"/>
        <v>1</v>
      </c>
      <c r="W1008" s="10">
        <f>SUMIFS(Tabel132[Cluster],Tabel132[ID],A1008)</f>
        <v>0</v>
      </c>
      <c r="X1008">
        <f t="shared" si="61"/>
        <v>0.47006369416303861</v>
      </c>
      <c r="Y1008">
        <f t="shared" si="62"/>
        <v>141.11352727944268</v>
      </c>
      <c r="Z1008">
        <f t="shared" si="63"/>
        <v>122.84043987475498</v>
      </c>
    </row>
    <row r="1009" spans="1:26" x14ac:dyDescent="0.25">
      <c r="A1009">
        <v>1018</v>
      </c>
      <c r="B1009" t="s">
        <v>1110</v>
      </c>
      <c r="C1009">
        <v>12700</v>
      </c>
      <c r="D1009">
        <v>247</v>
      </c>
      <c r="E1009" t="str">
        <f>IFERROR(IF(OR(HLOOKUP($A1009,'Z-scores'!$C$2:$UD$20,3,FALSE)&gt;3,HLOOKUP(A1009,'Z-scores'!$C$2:$UD$20,3,FALSE)&lt;-3),"",'Total-corrected counts'!E1009),"")</f>
        <v/>
      </c>
      <c r="F1009" t="str">
        <f>IFERROR(IF(OR(HLOOKUP($A1009,'Z-scores'!$C$2:$UD$20,4,FALSE)&gt;3,HLOOKUP($A1009,'Z-scores'!$C$2:$UD$20,4,FALSE)&lt;-3),"",'Total-corrected counts'!F1009),"")</f>
        <v/>
      </c>
      <c r="G1009" t="str">
        <f>IFERROR(IF(OR(HLOOKUP($A1009,'Z-scores'!$C$2:$UD$20,5,FALSE)&gt;3,HLOOKUP($A1009,'Z-scores'!$C$2:$UD$20,5,FALSE)&lt;-3),"",'Total-corrected counts'!G1009),"")</f>
        <v/>
      </c>
      <c r="H1009" t="str">
        <f>IFERROR(IF(OR(HLOOKUP($A1009,'Z-scores'!$C$2:$UD$20,6,FALSE)&gt;3,HLOOKUP($A1009,'Z-scores'!$C$2:$UD$20,6,FALSE)&lt;-3),"",'Total-corrected counts'!H1009),"")</f>
        <v/>
      </c>
      <c r="I1009" t="str">
        <f>IFERROR(IF(OR(HLOOKUP($A1009,'Z-scores'!$C$2:$UD$20,7,FALSE)&gt;3,HLOOKUP($A1009,'Z-scores'!$C$2:$UD$20,7,FALSE)&lt;-3),"",'Total-corrected counts'!I1009),"")</f>
        <v/>
      </c>
      <c r="J1009" t="str">
        <f>IFERROR(IF(OR(HLOOKUP($A1009,'Z-scores'!$C$2:$UD$20,8,FALSE)&gt;3,HLOOKUP($A1009,'Z-scores'!$C$2:$UD$20,8,FALSE)&lt;-3),"",'Total-corrected counts'!J1009),"")</f>
        <v/>
      </c>
      <c r="K1009" t="str">
        <f>IFERROR(IF(OR(HLOOKUP($A1009,'Z-scores'!$C$2:$UD$20,9,FALSE)&gt;3,HLOOKUP($A1009,'Z-scores'!$C$2:$UD$20,9,FALSE)&lt;-3),"",'Total-corrected counts'!K1009),"")</f>
        <v/>
      </c>
      <c r="L1009" t="str">
        <f>IFERROR(IF(OR(HLOOKUP($A1009,'Z-scores'!$C$2:$UD$20,10,FALSE)&gt;3,HLOOKUP($A1009,'Z-scores'!$C$2:$UD$20,10,FALSE)&lt;-3),"",'Total-corrected counts'!L1009),"")</f>
        <v/>
      </c>
      <c r="M1009" t="str">
        <f>IFERROR(IF(OR(HLOOKUP($A1009,'Z-scores'!$C$2:$UD$20,11,FALSE)&gt;3,HLOOKUP($A1009,'Z-scores'!$C$2:$UD$20,11,FALSE)&lt;-3),"",'Total-corrected counts'!M1009),"")</f>
        <v/>
      </c>
      <c r="N1009" t="str">
        <f>IFERROR(IF(OR(HLOOKUP($A1009,'Z-scores'!$C$2:$UD$20,12,FALSE)&gt;3,HLOOKUP($A1009,'Z-scores'!$C$2:$UD$20,12,FALSE)&lt;-3),"",'Total-corrected counts'!N1009),"")</f>
        <v/>
      </c>
      <c r="O1009" t="str">
        <f>IFERROR(IF(OR(HLOOKUP($A1009,'Z-scores'!$C$2:$UD$20,13,FALSE)&gt;3,HLOOKUP($A1009,'Z-scores'!$C$2:$UD$20,13,FALSE)&lt;-3),"",'Total-corrected counts'!O1009),"")</f>
        <v/>
      </c>
      <c r="P1009" t="str">
        <f>IFERROR(IF(OR(HLOOKUP($A1009,'Z-scores'!$C$2:$UD$20,14,FALSE)&gt;3,HLOOKUP($A1009,'Z-scores'!$C$2:$UD$20,14,FALSE)&lt;-3),"",'Total-corrected counts'!P1009),"")</f>
        <v/>
      </c>
      <c r="Q1009" t="str">
        <f>IFERROR(IF(OR(HLOOKUP($A1009,'Z-scores'!$C$2:$UD$20,15,FALSE)&gt;3,HLOOKUP($A1009,'Z-scores'!$C$2:$UD$20,15,FALSE)&lt;-3),"",'Total-corrected counts'!Q1009),"")</f>
        <v/>
      </c>
      <c r="R1009" t="str">
        <f>IFERROR(IF(OR(HLOOKUP($A1009,'Z-scores'!$C$2:$UD$20,16,FALSE)&gt;3,HLOOKUP($A1009,'Z-scores'!$C$2:$UD$20,16,FALSE)&lt;-3),"",'Total-corrected counts'!R1009),"")</f>
        <v/>
      </c>
      <c r="S1009" t="str">
        <f>IFERROR(IF(OR(HLOOKUP($A1009,'Z-scores'!$C$2:$UD$20,17,FALSE)&gt;3,HLOOKUP($A1009,'Z-scores'!$C$2:$UD$20,17,FALSE)&lt;-3),"",'Total-corrected counts'!S1009),"")</f>
        <v/>
      </c>
      <c r="T1009" t="str">
        <f>IFERROR(IF(OR(HLOOKUP($A1009,'Z-scores'!$C$2:$UD$20,18,FALSE)&gt;3,HLOOKUP($A1009,'Z-scores'!$C$2:$UD$20,18,FALSE)&lt;-3),"",'Total-corrected counts'!T1009),"")</f>
        <v/>
      </c>
      <c r="U1009" t="str">
        <f>IFERROR(IF(OR(HLOOKUP($A1009,'Z-scores'!$C$2:$UD$20,19,FALSE)&gt;3,HLOOKUP($A1009,'Z-scores'!$C$2:$UD$20,19,FALSE)&lt;-3),"",'Total-corrected counts'!U1009),"")</f>
        <v/>
      </c>
      <c r="V1009">
        <f t="shared" si="60"/>
        <v>1</v>
      </c>
      <c r="W1009" s="10">
        <f>SUMIFS(Tabel132[Cluster],Tabel132[ID],A1009)</f>
        <v>16</v>
      </c>
      <c r="X1009" t="str">
        <f t="shared" si="61"/>
        <v/>
      </c>
      <c r="Y1009" t="str">
        <f t="shared" si="62"/>
        <v/>
      </c>
      <c r="Z1009" t="str">
        <f t="shared" si="63"/>
        <v/>
      </c>
    </row>
    <row r="1010" spans="1:26" x14ac:dyDescent="0.25">
      <c r="A1010">
        <v>1019</v>
      </c>
      <c r="B1010" t="s">
        <v>1111</v>
      </c>
      <c r="C1010">
        <v>107800</v>
      </c>
      <c r="D1010">
        <v>784</v>
      </c>
      <c r="E1010" t="str">
        <f>IFERROR(IF(OR(HLOOKUP($A1010,'Z-scores'!$C$2:$UD$20,3,FALSE)&gt;3,HLOOKUP(A1010,'Z-scores'!$C$2:$UD$20,3,FALSE)&lt;-3),"",'Total-corrected counts'!E1010),"")</f>
        <v/>
      </c>
      <c r="F1010" t="str">
        <f>IFERROR(IF(OR(HLOOKUP($A1010,'Z-scores'!$C$2:$UD$20,4,FALSE)&gt;3,HLOOKUP($A1010,'Z-scores'!$C$2:$UD$20,4,FALSE)&lt;-3),"",'Total-corrected counts'!F1010),"")</f>
        <v/>
      </c>
      <c r="G1010" t="str">
        <f>IFERROR(IF(OR(HLOOKUP($A1010,'Z-scores'!$C$2:$UD$20,5,FALSE)&gt;3,HLOOKUP($A1010,'Z-scores'!$C$2:$UD$20,5,FALSE)&lt;-3),"",'Total-corrected counts'!G1010),"")</f>
        <v/>
      </c>
      <c r="H1010" t="str">
        <f>IFERROR(IF(OR(HLOOKUP($A1010,'Z-scores'!$C$2:$UD$20,6,FALSE)&gt;3,HLOOKUP($A1010,'Z-scores'!$C$2:$UD$20,6,FALSE)&lt;-3),"",'Total-corrected counts'!H1010),"")</f>
        <v/>
      </c>
      <c r="I1010" t="str">
        <f>IFERROR(IF(OR(HLOOKUP($A1010,'Z-scores'!$C$2:$UD$20,7,FALSE)&gt;3,HLOOKUP($A1010,'Z-scores'!$C$2:$UD$20,7,FALSE)&lt;-3),"",'Total-corrected counts'!I1010),"")</f>
        <v/>
      </c>
      <c r="J1010" t="str">
        <f>IFERROR(IF(OR(HLOOKUP($A1010,'Z-scores'!$C$2:$UD$20,8,FALSE)&gt;3,HLOOKUP($A1010,'Z-scores'!$C$2:$UD$20,8,FALSE)&lt;-3),"",'Total-corrected counts'!J1010),"")</f>
        <v/>
      </c>
      <c r="K1010" t="str">
        <f>IFERROR(IF(OR(HLOOKUP($A1010,'Z-scores'!$C$2:$UD$20,9,FALSE)&gt;3,HLOOKUP($A1010,'Z-scores'!$C$2:$UD$20,9,FALSE)&lt;-3),"",'Total-corrected counts'!K1010),"")</f>
        <v/>
      </c>
      <c r="L1010" t="str">
        <f>IFERROR(IF(OR(HLOOKUP($A1010,'Z-scores'!$C$2:$UD$20,10,FALSE)&gt;3,HLOOKUP($A1010,'Z-scores'!$C$2:$UD$20,10,FALSE)&lt;-3),"",'Total-corrected counts'!L1010),"")</f>
        <v/>
      </c>
      <c r="M1010" t="str">
        <f>IFERROR(IF(OR(HLOOKUP($A1010,'Z-scores'!$C$2:$UD$20,11,FALSE)&gt;3,HLOOKUP($A1010,'Z-scores'!$C$2:$UD$20,11,FALSE)&lt;-3),"",'Total-corrected counts'!M1010),"")</f>
        <v/>
      </c>
      <c r="N1010" t="str">
        <f>IFERROR(IF(OR(HLOOKUP($A1010,'Z-scores'!$C$2:$UD$20,12,FALSE)&gt;3,HLOOKUP($A1010,'Z-scores'!$C$2:$UD$20,12,FALSE)&lt;-3),"",'Total-corrected counts'!N1010),"")</f>
        <v/>
      </c>
      <c r="O1010" t="str">
        <f>IFERROR(IF(OR(HLOOKUP($A1010,'Z-scores'!$C$2:$UD$20,13,FALSE)&gt;3,HLOOKUP($A1010,'Z-scores'!$C$2:$UD$20,13,FALSE)&lt;-3),"",'Total-corrected counts'!O1010),"")</f>
        <v/>
      </c>
      <c r="P1010" t="str">
        <f>IFERROR(IF(OR(HLOOKUP($A1010,'Z-scores'!$C$2:$UD$20,14,FALSE)&gt;3,HLOOKUP($A1010,'Z-scores'!$C$2:$UD$20,14,FALSE)&lt;-3),"",'Total-corrected counts'!P1010),"")</f>
        <v/>
      </c>
      <c r="Q1010" t="str">
        <f>IFERROR(IF(OR(HLOOKUP($A1010,'Z-scores'!$C$2:$UD$20,15,FALSE)&gt;3,HLOOKUP($A1010,'Z-scores'!$C$2:$UD$20,15,FALSE)&lt;-3),"",'Total-corrected counts'!Q1010),"")</f>
        <v/>
      </c>
      <c r="R1010" t="str">
        <f>IFERROR(IF(OR(HLOOKUP($A1010,'Z-scores'!$C$2:$UD$20,16,FALSE)&gt;3,HLOOKUP($A1010,'Z-scores'!$C$2:$UD$20,16,FALSE)&lt;-3),"",'Total-corrected counts'!R1010),"")</f>
        <v/>
      </c>
      <c r="S1010" t="str">
        <f>IFERROR(IF(OR(HLOOKUP($A1010,'Z-scores'!$C$2:$UD$20,17,FALSE)&gt;3,HLOOKUP($A1010,'Z-scores'!$C$2:$UD$20,17,FALSE)&lt;-3),"",'Total-corrected counts'!S1010),"")</f>
        <v/>
      </c>
      <c r="T1010" t="str">
        <f>IFERROR(IF(OR(HLOOKUP($A1010,'Z-scores'!$C$2:$UD$20,18,FALSE)&gt;3,HLOOKUP($A1010,'Z-scores'!$C$2:$UD$20,18,FALSE)&lt;-3),"",'Total-corrected counts'!T1010),"")</f>
        <v/>
      </c>
      <c r="U1010" t="str">
        <f>IFERROR(IF(OR(HLOOKUP($A1010,'Z-scores'!$C$2:$UD$20,19,FALSE)&gt;3,HLOOKUP($A1010,'Z-scores'!$C$2:$UD$20,19,FALSE)&lt;-3),"",'Total-corrected counts'!U1010),"")</f>
        <v/>
      </c>
      <c r="V1010">
        <f t="shared" si="60"/>
        <v>1</v>
      </c>
      <c r="W1010" s="10">
        <f>SUMIFS(Tabel132[Cluster],Tabel132[ID],A1010)</f>
        <v>0</v>
      </c>
      <c r="X1010" t="str">
        <f t="shared" si="61"/>
        <v/>
      </c>
      <c r="Y1010" t="str">
        <f t="shared" si="62"/>
        <v/>
      </c>
      <c r="Z1010" t="str">
        <f t="shared" si="63"/>
        <v/>
      </c>
    </row>
    <row r="1011" spans="1:26" x14ac:dyDescent="0.25">
      <c r="A1011">
        <v>1020</v>
      </c>
      <c r="B1011" t="s">
        <v>502</v>
      </c>
      <c r="C1011">
        <v>65900</v>
      </c>
      <c r="D1011">
        <v>138</v>
      </c>
      <c r="E1011" t="str">
        <f>IFERROR(IF(OR(HLOOKUP($A1011,'Z-scores'!$C$2:$UD$20,3,FALSE)&gt;3,HLOOKUP(A1011,'Z-scores'!$C$2:$UD$20,3,FALSE)&lt;-3),"",'Total-corrected counts'!E1011),"")</f>
        <v/>
      </c>
      <c r="F1011">
        <f>IFERROR(IF(OR(HLOOKUP($A1011,'Z-scores'!$C$2:$UD$20,4,FALSE)&gt;3,HLOOKUP($A1011,'Z-scores'!$C$2:$UD$20,4,FALSE)&lt;-3),"",'Total-corrected counts'!F1011),"")</f>
        <v>36.929851329048091</v>
      </c>
      <c r="G1011">
        <f>IFERROR(IF(OR(HLOOKUP($A1011,'Z-scores'!$C$2:$UD$20,5,FALSE)&gt;3,HLOOKUP($A1011,'Z-scores'!$C$2:$UD$20,5,FALSE)&lt;-3),"",'Total-corrected counts'!G1011),"")</f>
        <v>1.0677260658122172</v>
      </c>
      <c r="H1011">
        <f>IFERROR(IF(OR(HLOOKUP($A1011,'Z-scores'!$C$2:$UD$20,6,FALSE)&gt;3,HLOOKUP($A1011,'Z-scores'!$C$2:$UD$20,6,FALSE)&lt;-3),"",'Total-corrected counts'!H1011),"")</f>
        <v>0.85159789780964834</v>
      </c>
      <c r="I1011">
        <f>IFERROR(IF(OR(HLOOKUP($A1011,'Z-scores'!$C$2:$UD$20,7,FALSE)&gt;3,HLOOKUP($A1011,'Z-scores'!$C$2:$UD$20,7,FALSE)&lt;-3),"",'Total-corrected counts'!I1011),"")</f>
        <v>13.274268175927151</v>
      </c>
      <c r="J1011">
        <f>IFERROR(IF(OR(HLOOKUP($A1011,'Z-scores'!$C$2:$UD$20,8,FALSE)&gt;3,HLOOKUP($A1011,'Z-scores'!$C$2:$UD$20,8,FALSE)&lt;-3),"",'Total-corrected counts'!J1011),"")</f>
        <v>36.689801803081139</v>
      </c>
      <c r="K1011">
        <f>IFERROR(IF(OR(HLOOKUP($A1011,'Z-scores'!$C$2:$UD$20,9,FALSE)&gt;3,HLOOKUP($A1011,'Z-scores'!$C$2:$UD$20,9,FALSE)&lt;-3),"",'Total-corrected counts'!K1011),"")</f>
        <v>11.63052567032722</v>
      </c>
      <c r="L1011">
        <f>IFERROR(IF(OR(HLOOKUP($A1011,'Z-scores'!$C$2:$UD$20,10,FALSE)&gt;3,HLOOKUP($A1011,'Z-scores'!$C$2:$UD$20,10,FALSE)&lt;-3),"",'Total-corrected counts'!L1011),"")</f>
        <v>35.596039631903786</v>
      </c>
      <c r="M1011">
        <f>IFERROR(IF(OR(HLOOKUP($A1011,'Z-scores'!$C$2:$UD$20,11,FALSE)&gt;3,HLOOKUP($A1011,'Z-scores'!$C$2:$UD$20,11,FALSE)&lt;-3),"",'Total-corrected counts'!M1011),"")</f>
        <v>12.136537428362637</v>
      </c>
      <c r="N1011">
        <f>IFERROR(IF(OR(HLOOKUP($A1011,'Z-scores'!$C$2:$UD$20,12,FALSE)&gt;3,HLOOKUP($A1011,'Z-scores'!$C$2:$UD$20,12,FALSE)&lt;-3),"",'Total-corrected counts'!N1011),"")</f>
        <v>1.4662662537905273</v>
      </c>
      <c r="O1011">
        <f>IFERROR(IF(OR(HLOOKUP($A1011,'Z-scores'!$C$2:$UD$20,13,FALSE)&gt;3,HLOOKUP($A1011,'Z-scores'!$C$2:$UD$20,13,FALSE)&lt;-3),"",'Total-corrected counts'!O1011),"")</f>
        <v>25.44534400011846</v>
      </c>
      <c r="P1011">
        <f>IFERROR(IF(OR(HLOOKUP($A1011,'Z-scores'!$C$2:$UD$20,14,FALSE)&gt;3,HLOOKUP($A1011,'Z-scores'!$C$2:$UD$20,14,FALSE)&lt;-3),"",'Total-corrected counts'!P1011),"")</f>
        <v>44.246444962901457</v>
      </c>
      <c r="Q1011">
        <f>IFERROR(IF(OR(HLOOKUP($A1011,'Z-scores'!$C$2:$UD$20,15,FALSE)&gt;3,HLOOKUP($A1011,'Z-scores'!$C$2:$UD$20,15,FALSE)&lt;-3),"",'Total-corrected counts'!Q1011),"")</f>
        <v>0.20477256593676621</v>
      </c>
      <c r="R1011">
        <f>IFERROR(IF(OR(HLOOKUP($A1011,'Z-scores'!$C$2:$UD$20,16,FALSE)&gt;3,HLOOKUP($A1011,'Z-scores'!$C$2:$UD$20,16,FALSE)&lt;-3),"",'Total-corrected counts'!R1011),"")</f>
        <v>30.893693238849121</v>
      </c>
      <c r="S1011">
        <f>IFERROR(IF(OR(HLOOKUP($A1011,'Z-scores'!$C$2:$UD$20,17,FALSE)&gt;3,HLOOKUP($A1011,'Z-scores'!$C$2:$UD$20,17,FALSE)&lt;-3),"",'Total-corrected counts'!S1011),"")</f>
        <v>3.4579385474920987</v>
      </c>
      <c r="T1011">
        <f>IFERROR(IF(OR(HLOOKUP($A1011,'Z-scores'!$C$2:$UD$20,18,FALSE)&gt;3,HLOOKUP($A1011,'Z-scores'!$C$2:$UD$20,18,FALSE)&lt;-3),"",'Total-corrected counts'!T1011),"")</f>
        <v>8.5910210084827732</v>
      </c>
      <c r="U1011">
        <f>IFERROR(IF(OR(HLOOKUP($A1011,'Z-scores'!$C$2:$UD$20,19,FALSE)&gt;3,HLOOKUP($A1011,'Z-scores'!$C$2:$UD$20,19,FALSE)&lt;-3),"",'Total-corrected counts'!U1011),"")</f>
        <v>30.684377481633202</v>
      </c>
      <c r="V1011">
        <f t="shared" si="60"/>
        <v>1</v>
      </c>
      <c r="W1011" s="10">
        <f>SUMIFS(Tabel132[Cluster],Tabel132[ID],A1011)</f>
        <v>78</v>
      </c>
      <c r="X1011">
        <f t="shared" si="61"/>
        <v>0.96137172861960218</v>
      </c>
      <c r="Y1011">
        <f t="shared" si="62"/>
        <v>18.522043500283985</v>
      </c>
      <c r="Z1011">
        <f t="shared" si="63"/>
        <v>18.123732257400551</v>
      </c>
    </row>
    <row r="1012" spans="1:26" x14ac:dyDescent="0.25">
      <c r="A1012">
        <v>1021</v>
      </c>
      <c r="B1012" t="s">
        <v>503</v>
      </c>
      <c r="C1012">
        <v>2500</v>
      </c>
      <c r="D1012">
        <v>993</v>
      </c>
      <c r="E1012" t="str">
        <f>IFERROR(IF(OR(HLOOKUP($A1012,'Z-scores'!$C$2:$UD$20,3,FALSE)&gt;3,HLOOKUP(A1012,'Z-scores'!$C$2:$UD$20,3,FALSE)&lt;-3),"",'Total-corrected counts'!E1012),"")</f>
        <v/>
      </c>
      <c r="F1012">
        <f>IFERROR(IF(OR(HLOOKUP($A1012,'Z-scores'!$C$2:$UD$20,4,FALSE)&gt;3,HLOOKUP($A1012,'Z-scores'!$C$2:$UD$20,4,FALSE)&lt;-3),"",'Total-corrected counts'!F1012),"")</f>
        <v>53.811600337306864</v>
      </c>
      <c r="G1012">
        <f>IFERROR(IF(OR(HLOOKUP($A1012,'Z-scores'!$C$2:$UD$20,5,FALSE)&gt;3,HLOOKUP($A1012,'Z-scores'!$C$2:$UD$20,5,FALSE)&lt;-3),"",'Total-corrected counts'!G1012),"")</f>
        <v>2.1958894561043714</v>
      </c>
      <c r="H1012">
        <f>IFERROR(IF(OR(HLOOKUP($A1012,'Z-scores'!$C$2:$UD$20,6,FALSE)&gt;3,HLOOKUP($A1012,'Z-scores'!$C$2:$UD$20,6,FALSE)&lt;-3),"",'Total-corrected counts'!H1012),"")</f>
        <v>17.492658458286712</v>
      </c>
      <c r="I1012">
        <f>IFERROR(IF(OR(HLOOKUP($A1012,'Z-scores'!$C$2:$UD$20,7,FALSE)&gt;3,HLOOKUP($A1012,'Z-scores'!$C$2:$UD$20,7,FALSE)&lt;-3),"",'Total-corrected counts'!I1012),"")</f>
        <v>5.1594790034447833</v>
      </c>
      <c r="J1012">
        <f>IFERROR(IF(OR(HLOOKUP($A1012,'Z-scores'!$C$2:$UD$20,8,FALSE)&gt;3,HLOOKUP($A1012,'Z-scores'!$C$2:$UD$20,8,FALSE)&lt;-3),"",'Total-corrected counts'!J1012),"")</f>
        <v>11.764798696700925</v>
      </c>
      <c r="K1012">
        <f>IFERROR(IF(OR(HLOOKUP($A1012,'Z-scores'!$C$2:$UD$20,9,FALSE)&gt;3,HLOOKUP($A1012,'Z-scores'!$C$2:$UD$20,9,FALSE)&lt;-3),"",'Total-corrected counts'!K1012),"")</f>
        <v>23.822955571659513</v>
      </c>
      <c r="L1012">
        <f>IFERROR(IF(OR(HLOOKUP($A1012,'Z-scores'!$C$2:$UD$20,10,FALSE)&gt;3,HLOOKUP($A1012,'Z-scores'!$C$2:$UD$20,10,FALSE)&lt;-3),"",'Total-corrected counts'!L1012),"")</f>
        <v>11.15242619289949</v>
      </c>
      <c r="M1012">
        <f>IFERROR(IF(OR(HLOOKUP($A1012,'Z-scores'!$C$2:$UD$20,11,FALSE)&gt;3,HLOOKUP($A1012,'Z-scores'!$C$2:$UD$20,11,FALSE)&lt;-3),"",'Total-corrected counts'!M1012),"")</f>
        <v>31.8342206122086</v>
      </c>
      <c r="N1012">
        <f>IFERROR(IF(OR(HLOOKUP($A1012,'Z-scores'!$C$2:$UD$20,12,FALSE)&gt;3,HLOOKUP($A1012,'Z-scores'!$C$2:$UD$20,12,FALSE)&lt;-3),"",'Total-corrected counts'!N1012),"")</f>
        <v>27.804073837502877</v>
      </c>
      <c r="O1012">
        <f>IFERROR(IF(OR(HLOOKUP($A1012,'Z-scores'!$C$2:$UD$20,13,FALSE)&gt;3,HLOOKUP($A1012,'Z-scores'!$C$2:$UD$20,13,FALSE)&lt;-3),"",'Total-corrected counts'!O1012),"")</f>
        <v>7.2926941473689588</v>
      </c>
      <c r="P1012">
        <f>IFERROR(IF(OR(HLOOKUP($A1012,'Z-scores'!$C$2:$UD$20,14,FALSE)&gt;3,HLOOKUP($A1012,'Z-scores'!$C$2:$UD$20,14,FALSE)&lt;-3),"",'Total-corrected counts'!P1012),"")</f>
        <v>16.372851410497002</v>
      </c>
      <c r="Q1012">
        <f>IFERROR(IF(OR(HLOOKUP($A1012,'Z-scores'!$C$2:$UD$20,15,FALSE)&gt;3,HLOOKUP($A1012,'Z-scores'!$C$2:$UD$20,15,FALSE)&lt;-3),"",'Total-corrected counts'!Q1012),"")</f>
        <v>3.6371508140197046</v>
      </c>
      <c r="R1012">
        <f>IFERROR(IF(OR(HLOOKUP($A1012,'Z-scores'!$C$2:$UD$20,16,FALSE)&gt;3,HLOOKUP($A1012,'Z-scores'!$C$2:$UD$20,16,FALSE)&lt;-3),"",'Total-corrected counts'!R1012),"")</f>
        <v>29.727666684698004</v>
      </c>
      <c r="S1012">
        <f>IFERROR(IF(OR(HLOOKUP($A1012,'Z-scores'!$C$2:$UD$20,17,FALSE)&gt;3,HLOOKUP($A1012,'Z-scores'!$C$2:$UD$20,17,FALSE)&lt;-3),"",'Total-corrected counts'!S1012),"")</f>
        <v>14.586312208965888</v>
      </c>
      <c r="T1012">
        <f>IFERROR(IF(OR(HLOOKUP($A1012,'Z-scores'!$C$2:$UD$20,18,FALSE)&gt;3,HLOOKUP($A1012,'Z-scores'!$C$2:$UD$20,18,FALSE)&lt;-3),"",'Total-corrected counts'!T1012),"")</f>
        <v>56.116549227409479</v>
      </c>
      <c r="U1012">
        <f>IFERROR(IF(OR(HLOOKUP($A1012,'Z-scores'!$C$2:$UD$20,19,FALSE)&gt;3,HLOOKUP($A1012,'Z-scores'!$C$2:$UD$20,19,FALSE)&lt;-3),"",'Total-corrected counts'!U1012),"")</f>
        <v>43.780891587073597</v>
      </c>
      <c r="V1012">
        <f t="shared" si="60"/>
        <v>1</v>
      </c>
      <c r="W1012" s="10">
        <f>SUMIFS(Tabel132[Cluster],Tabel132[ID],A1012)</f>
        <v>4</v>
      </c>
      <c r="X1012">
        <f t="shared" si="61"/>
        <v>0.5574489352764983</v>
      </c>
      <c r="Y1012">
        <f t="shared" si="62"/>
        <v>19.654253541076411</v>
      </c>
      <c r="Z1012">
        <f t="shared" si="63"/>
        <v>24.914773739691938</v>
      </c>
    </row>
    <row r="1013" spans="1:26" x14ac:dyDescent="0.25">
      <c r="A1013">
        <v>1022</v>
      </c>
      <c r="B1013" t="s">
        <v>504</v>
      </c>
      <c r="C1013">
        <v>51800</v>
      </c>
      <c r="D1013">
        <v>818</v>
      </c>
      <c r="E1013">
        <f>IFERROR(IF(OR(HLOOKUP($A1013,'Z-scores'!$C$2:$UD$20,3,FALSE)&gt;3,HLOOKUP(A1013,'Z-scores'!$C$2:$UD$20,3,FALSE)&lt;-3),"",'Total-corrected counts'!E1013),"")</f>
        <v>23.814700338224778</v>
      </c>
      <c r="F1013">
        <f>IFERROR(IF(OR(HLOOKUP($A1013,'Z-scores'!$C$2:$UD$20,4,FALSE)&gt;3,HLOOKUP($A1013,'Z-scores'!$C$2:$UD$20,4,FALSE)&lt;-3),"",'Total-corrected counts'!F1013),"")</f>
        <v>43.418414723378838</v>
      </c>
      <c r="G1013">
        <f>IFERROR(IF(OR(HLOOKUP($A1013,'Z-scores'!$C$2:$UD$20,5,FALSE)&gt;3,HLOOKUP($A1013,'Z-scores'!$C$2:$UD$20,5,FALSE)&lt;-3),"",'Total-corrected counts'!G1013),"")</f>
        <v>45.005660962726289</v>
      </c>
      <c r="H1013">
        <f>IFERROR(IF(OR(HLOOKUP($A1013,'Z-scores'!$C$2:$UD$20,6,FALSE)&gt;3,HLOOKUP($A1013,'Z-scores'!$C$2:$UD$20,6,FALSE)&lt;-3),"",'Total-corrected counts'!H1013),"")</f>
        <v>92.942836142093995</v>
      </c>
      <c r="I1013">
        <f>IFERROR(IF(OR(HLOOKUP($A1013,'Z-scores'!$C$2:$UD$20,7,FALSE)&gt;3,HLOOKUP($A1013,'Z-scores'!$C$2:$UD$20,7,FALSE)&lt;-3),"",'Total-corrected counts'!I1013),"")</f>
        <v>51.502436591665415</v>
      </c>
      <c r="J1013">
        <f>IFERROR(IF(OR(HLOOKUP($A1013,'Z-scores'!$C$2:$UD$20,8,FALSE)&gt;3,HLOOKUP($A1013,'Z-scores'!$C$2:$UD$20,8,FALSE)&lt;-3),"",'Total-corrected counts'!J1013),"")</f>
        <v>72.580820123821297</v>
      </c>
      <c r="K1013">
        <f>IFERROR(IF(OR(HLOOKUP($A1013,'Z-scores'!$C$2:$UD$20,9,FALSE)&gt;3,HLOOKUP($A1013,'Z-scores'!$C$2:$UD$20,9,FALSE)&lt;-3),"",'Total-corrected counts'!K1013),"")</f>
        <v>59.52171247003735</v>
      </c>
      <c r="L1013">
        <f>IFERROR(IF(OR(HLOOKUP($A1013,'Z-scores'!$C$2:$UD$20,10,FALSE)&gt;3,HLOOKUP($A1013,'Z-scores'!$C$2:$UD$20,10,FALSE)&lt;-3),"",'Total-corrected counts'!L1013),"")</f>
        <v>112.78105966129081</v>
      </c>
      <c r="M1013">
        <f>IFERROR(IF(OR(HLOOKUP($A1013,'Z-scores'!$C$2:$UD$20,11,FALSE)&gt;3,HLOOKUP($A1013,'Z-scores'!$C$2:$UD$20,11,FALSE)&lt;-3),"",'Total-corrected counts'!M1013),"")</f>
        <v>77.993610117651613</v>
      </c>
      <c r="N1013">
        <f>IFERROR(IF(OR(HLOOKUP($A1013,'Z-scores'!$C$2:$UD$20,12,FALSE)&gt;3,HLOOKUP($A1013,'Z-scores'!$C$2:$UD$20,12,FALSE)&lt;-3),"",'Total-corrected counts'!N1013),"")</f>
        <v>36.106806499591734</v>
      </c>
      <c r="O1013">
        <f>IFERROR(IF(OR(HLOOKUP($A1013,'Z-scores'!$C$2:$UD$20,13,FALSE)&gt;3,HLOOKUP($A1013,'Z-scores'!$C$2:$UD$20,13,FALSE)&lt;-3),"",'Total-corrected counts'!O1013),"")</f>
        <v>48.975808918625042</v>
      </c>
      <c r="P1013">
        <f>IFERROR(IF(OR(HLOOKUP($A1013,'Z-scores'!$C$2:$UD$20,14,FALSE)&gt;3,HLOOKUP($A1013,'Z-scores'!$C$2:$UD$20,14,FALSE)&lt;-3),"",'Total-corrected counts'!P1013),"")</f>
        <v>76.855386821970143</v>
      </c>
      <c r="Q1013">
        <f>IFERROR(IF(OR(HLOOKUP($A1013,'Z-scores'!$C$2:$UD$20,15,FALSE)&gt;3,HLOOKUP($A1013,'Z-scores'!$C$2:$UD$20,15,FALSE)&lt;-3),"",'Total-corrected counts'!Q1013),"")</f>
        <v>28.356124844957915</v>
      </c>
      <c r="R1013">
        <f>IFERROR(IF(OR(HLOOKUP($A1013,'Z-scores'!$C$2:$UD$20,16,FALSE)&gt;3,HLOOKUP($A1013,'Z-scores'!$C$2:$UD$20,16,FALSE)&lt;-3),"",'Total-corrected counts'!R1013),"")</f>
        <v>61.24243935960699</v>
      </c>
      <c r="S1013">
        <f>IFERROR(IF(OR(HLOOKUP($A1013,'Z-scores'!$C$2:$UD$20,17,FALSE)&gt;3,HLOOKUP($A1013,'Z-scores'!$C$2:$UD$20,17,FALSE)&lt;-3),"",'Total-corrected counts'!S1013),"")</f>
        <v>72.280144050011444</v>
      </c>
      <c r="T1013">
        <f>IFERROR(IF(OR(HLOOKUP($A1013,'Z-scores'!$C$2:$UD$20,18,FALSE)&gt;3,HLOOKUP($A1013,'Z-scores'!$C$2:$UD$20,18,FALSE)&lt;-3),"",'Total-corrected counts'!T1013),"")</f>
        <v>45.979144437399803</v>
      </c>
      <c r="U1013">
        <f>IFERROR(IF(OR(HLOOKUP($A1013,'Z-scores'!$C$2:$UD$20,19,FALSE)&gt;3,HLOOKUP($A1013,'Z-scores'!$C$2:$UD$20,19,FALSE)&lt;-3),"",'Total-corrected counts'!U1013),"")</f>
        <v>83.447967610211649</v>
      </c>
      <c r="V1013">
        <f t="shared" si="60"/>
        <v>1</v>
      </c>
      <c r="W1013" s="10">
        <f>SUMIFS(Tabel132[Cluster],Tabel132[ID],A1013)</f>
        <v>72</v>
      </c>
      <c r="X1013">
        <f t="shared" si="61"/>
        <v>0.52183948693903159</v>
      </c>
      <c r="Y1013">
        <f t="shared" si="62"/>
        <v>64.395694570098939</v>
      </c>
      <c r="Z1013">
        <f t="shared" si="63"/>
        <v>56.655477817796836</v>
      </c>
    </row>
    <row r="1014" spans="1:26" x14ac:dyDescent="0.25">
      <c r="A1014">
        <v>1023</v>
      </c>
      <c r="B1014" t="s">
        <v>505</v>
      </c>
      <c r="C1014">
        <v>13100</v>
      </c>
      <c r="D1014">
        <v>1018</v>
      </c>
      <c r="E1014">
        <f>IFERROR(IF(OR(HLOOKUP($A1014,'Z-scores'!$C$2:$UD$20,3,FALSE)&gt;3,HLOOKUP(A1014,'Z-scores'!$C$2:$UD$20,3,FALSE)&lt;-3),"",'Total-corrected counts'!E1014),"")</f>
        <v>8.2520271446491833</v>
      </c>
      <c r="F1014">
        <f>IFERROR(IF(OR(HLOOKUP($A1014,'Z-scores'!$C$2:$UD$20,4,FALSE)&gt;3,HLOOKUP($A1014,'Z-scores'!$C$2:$UD$20,4,FALSE)&lt;-3),"",'Total-corrected counts'!F1014),"")</f>
        <v>8.7197760912434745</v>
      </c>
      <c r="G1014">
        <f>IFERROR(IF(OR(HLOOKUP($A1014,'Z-scores'!$C$2:$UD$20,5,FALSE)&gt;3,HLOOKUP($A1014,'Z-scores'!$C$2:$UD$20,5,FALSE)&lt;-3),"",'Total-corrected counts'!G1014),"")</f>
        <v>9.1159631090571374</v>
      </c>
      <c r="H1014">
        <f>IFERROR(IF(OR(HLOOKUP($A1014,'Z-scores'!$C$2:$UD$20,6,FALSE)&gt;3,HLOOKUP($A1014,'Z-scores'!$C$2:$UD$20,6,FALSE)&lt;-3),"",'Total-corrected counts'!H1014),"")</f>
        <v>21.031675951643201</v>
      </c>
      <c r="I1014">
        <f>IFERROR(IF(OR(HLOOKUP($A1014,'Z-scores'!$C$2:$UD$20,7,FALSE)&gt;3,HLOOKUP($A1014,'Z-scores'!$C$2:$UD$20,7,FALSE)&lt;-3),"",'Total-corrected counts'!I1014),"")</f>
        <v>13.551328504274425</v>
      </c>
      <c r="J1014">
        <f>IFERROR(IF(OR(HLOOKUP($A1014,'Z-scores'!$C$2:$UD$20,8,FALSE)&gt;3,HLOOKUP($A1014,'Z-scores'!$C$2:$UD$20,8,FALSE)&lt;-3),"",'Total-corrected counts'!J1014),"")</f>
        <v>11.64152964078411</v>
      </c>
      <c r="K1014">
        <f>IFERROR(IF(OR(HLOOKUP($A1014,'Z-scores'!$C$2:$UD$20,9,FALSE)&gt;3,HLOOKUP($A1014,'Z-scores'!$C$2:$UD$20,9,FALSE)&lt;-3),"",'Total-corrected counts'!K1014),"")</f>
        <v>12.196889458721222</v>
      </c>
      <c r="L1014">
        <f>IFERROR(IF(OR(HLOOKUP($A1014,'Z-scores'!$C$2:$UD$20,10,FALSE)&gt;3,HLOOKUP($A1014,'Z-scores'!$C$2:$UD$20,10,FALSE)&lt;-3),"",'Total-corrected counts'!L1014),"")</f>
        <v>54.21869515290598</v>
      </c>
      <c r="M1014">
        <f>IFERROR(IF(OR(HLOOKUP($A1014,'Z-scores'!$C$2:$UD$20,11,FALSE)&gt;3,HLOOKUP($A1014,'Z-scores'!$C$2:$UD$20,11,FALSE)&lt;-3),"",'Total-corrected counts'!M1014),"")</f>
        <v>19.163196341898331</v>
      </c>
      <c r="N1014">
        <f>IFERROR(IF(OR(HLOOKUP($A1014,'Z-scores'!$C$2:$UD$20,12,FALSE)&gt;3,HLOOKUP($A1014,'Z-scores'!$C$2:$UD$20,12,FALSE)&lt;-3),"",'Total-corrected counts'!N1014),"")</f>
        <v>41.95354318658147</v>
      </c>
      <c r="O1014">
        <f>IFERROR(IF(OR(HLOOKUP($A1014,'Z-scores'!$C$2:$UD$20,13,FALSE)&gt;3,HLOOKUP($A1014,'Z-scores'!$C$2:$UD$20,13,FALSE)&lt;-3),"",'Total-corrected counts'!O1014),"")</f>
        <v>16.968049788202258</v>
      </c>
      <c r="P1014">
        <f>IFERROR(IF(OR(HLOOKUP($A1014,'Z-scores'!$C$2:$UD$20,14,FALSE)&gt;3,HLOOKUP($A1014,'Z-scores'!$C$2:$UD$20,14,FALSE)&lt;-3),"",'Total-corrected counts'!P1014),"")</f>
        <v>23.676741533321167</v>
      </c>
      <c r="Q1014">
        <f>IFERROR(IF(OR(HLOOKUP($A1014,'Z-scores'!$C$2:$UD$20,15,FALSE)&gt;3,HLOOKUP($A1014,'Z-scores'!$C$2:$UD$20,15,FALSE)&lt;-3),"",'Total-corrected counts'!Q1014),"")</f>
        <v>16.674337511993823</v>
      </c>
      <c r="R1014">
        <f>IFERROR(IF(OR(HLOOKUP($A1014,'Z-scores'!$C$2:$UD$20,16,FALSE)&gt;3,HLOOKUP($A1014,'Z-scores'!$C$2:$UD$20,16,FALSE)&lt;-3),"",'Total-corrected counts'!R1014),"")</f>
        <v>14.661481655116592</v>
      </c>
      <c r="S1014">
        <f>IFERROR(IF(OR(HLOOKUP($A1014,'Z-scores'!$C$2:$UD$20,17,FALSE)&gt;3,HLOOKUP($A1014,'Z-scores'!$C$2:$UD$20,17,FALSE)&lt;-3),"",'Total-corrected counts'!S1014),"")</f>
        <v>16.773987616562927</v>
      </c>
      <c r="T1014">
        <f>IFERROR(IF(OR(HLOOKUP($A1014,'Z-scores'!$C$2:$UD$20,18,FALSE)&gt;3,HLOOKUP($A1014,'Z-scores'!$C$2:$UD$20,18,FALSE)&lt;-3),"",'Total-corrected counts'!T1014),"")</f>
        <v>24.974098071659427</v>
      </c>
      <c r="U1014">
        <f>IFERROR(IF(OR(HLOOKUP($A1014,'Z-scores'!$C$2:$UD$20,19,FALSE)&gt;3,HLOOKUP($A1014,'Z-scores'!$C$2:$UD$20,19,FALSE)&lt;-3),"",'Total-corrected counts'!U1014),"")</f>
        <v>23.415768758434844</v>
      </c>
      <c r="V1014">
        <f t="shared" si="60"/>
        <v>1</v>
      </c>
      <c r="W1014" s="10">
        <f>SUMIFS(Tabel132[Cluster],Tabel132[ID],A1014)</f>
        <v>16</v>
      </c>
      <c r="X1014">
        <f t="shared" si="61"/>
        <v>0.4253738679189627</v>
      </c>
      <c r="Y1014">
        <f t="shared" si="62"/>
        <v>17.543453488353006</v>
      </c>
      <c r="Z1014">
        <f t="shared" si="63"/>
        <v>22.387251015234064</v>
      </c>
    </row>
    <row r="1015" spans="1:26" x14ac:dyDescent="0.25">
      <c r="A1015">
        <v>1024</v>
      </c>
      <c r="B1015" t="s">
        <v>1112</v>
      </c>
      <c r="C1015">
        <v>117000</v>
      </c>
      <c r="D1015">
        <v>997</v>
      </c>
      <c r="E1015" t="str">
        <f>IFERROR(IF(OR(HLOOKUP($A1015,'Z-scores'!$C$2:$UD$20,3,FALSE)&gt;3,HLOOKUP(A1015,'Z-scores'!$C$2:$UD$20,3,FALSE)&lt;-3),"",'Total-corrected counts'!E1015),"")</f>
        <v/>
      </c>
      <c r="F1015" t="str">
        <f>IFERROR(IF(OR(HLOOKUP($A1015,'Z-scores'!$C$2:$UD$20,4,FALSE)&gt;3,HLOOKUP($A1015,'Z-scores'!$C$2:$UD$20,4,FALSE)&lt;-3),"",'Total-corrected counts'!F1015),"")</f>
        <v/>
      </c>
      <c r="G1015" t="str">
        <f>IFERROR(IF(OR(HLOOKUP($A1015,'Z-scores'!$C$2:$UD$20,5,FALSE)&gt;3,HLOOKUP($A1015,'Z-scores'!$C$2:$UD$20,5,FALSE)&lt;-3),"",'Total-corrected counts'!G1015),"")</f>
        <v/>
      </c>
      <c r="H1015" t="str">
        <f>IFERROR(IF(OR(HLOOKUP($A1015,'Z-scores'!$C$2:$UD$20,6,FALSE)&gt;3,HLOOKUP($A1015,'Z-scores'!$C$2:$UD$20,6,FALSE)&lt;-3),"",'Total-corrected counts'!H1015),"")</f>
        <v/>
      </c>
      <c r="I1015" t="str">
        <f>IFERROR(IF(OR(HLOOKUP($A1015,'Z-scores'!$C$2:$UD$20,7,FALSE)&gt;3,HLOOKUP($A1015,'Z-scores'!$C$2:$UD$20,7,FALSE)&lt;-3),"",'Total-corrected counts'!I1015),"")</f>
        <v/>
      </c>
      <c r="J1015" t="str">
        <f>IFERROR(IF(OR(HLOOKUP($A1015,'Z-scores'!$C$2:$UD$20,8,FALSE)&gt;3,HLOOKUP($A1015,'Z-scores'!$C$2:$UD$20,8,FALSE)&lt;-3),"",'Total-corrected counts'!J1015),"")</f>
        <v/>
      </c>
      <c r="K1015" t="str">
        <f>IFERROR(IF(OR(HLOOKUP($A1015,'Z-scores'!$C$2:$UD$20,9,FALSE)&gt;3,HLOOKUP($A1015,'Z-scores'!$C$2:$UD$20,9,FALSE)&lt;-3),"",'Total-corrected counts'!K1015),"")</f>
        <v/>
      </c>
      <c r="L1015" t="str">
        <f>IFERROR(IF(OR(HLOOKUP($A1015,'Z-scores'!$C$2:$UD$20,10,FALSE)&gt;3,HLOOKUP($A1015,'Z-scores'!$C$2:$UD$20,10,FALSE)&lt;-3),"",'Total-corrected counts'!L1015),"")</f>
        <v/>
      </c>
      <c r="M1015" t="str">
        <f>IFERROR(IF(OR(HLOOKUP($A1015,'Z-scores'!$C$2:$UD$20,11,FALSE)&gt;3,HLOOKUP($A1015,'Z-scores'!$C$2:$UD$20,11,FALSE)&lt;-3),"",'Total-corrected counts'!M1015),"")</f>
        <v/>
      </c>
      <c r="N1015" t="str">
        <f>IFERROR(IF(OR(HLOOKUP($A1015,'Z-scores'!$C$2:$UD$20,12,FALSE)&gt;3,HLOOKUP($A1015,'Z-scores'!$C$2:$UD$20,12,FALSE)&lt;-3),"",'Total-corrected counts'!N1015),"")</f>
        <v/>
      </c>
      <c r="O1015" t="str">
        <f>IFERROR(IF(OR(HLOOKUP($A1015,'Z-scores'!$C$2:$UD$20,13,FALSE)&gt;3,HLOOKUP($A1015,'Z-scores'!$C$2:$UD$20,13,FALSE)&lt;-3),"",'Total-corrected counts'!O1015),"")</f>
        <v/>
      </c>
      <c r="P1015" t="str">
        <f>IFERROR(IF(OR(HLOOKUP($A1015,'Z-scores'!$C$2:$UD$20,14,FALSE)&gt;3,HLOOKUP($A1015,'Z-scores'!$C$2:$UD$20,14,FALSE)&lt;-3),"",'Total-corrected counts'!P1015),"")</f>
        <v/>
      </c>
      <c r="Q1015" t="str">
        <f>IFERROR(IF(OR(HLOOKUP($A1015,'Z-scores'!$C$2:$UD$20,15,FALSE)&gt;3,HLOOKUP($A1015,'Z-scores'!$C$2:$UD$20,15,FALSE)&lt;-3),"",'Total-corrected counts'!Q1015),"")</f>
        <v/>
      </c>
      <c r="R1015" t="str">
        <f>IFERROR(IF(OR(HLOOKUP($A1015,'Z-scores'!$C$2:$UD$20,16,FALSE)&gt;3,HLOOKUP($A1015,'Z-scores'!$C$2:$UD$20,16,FALSE)&lt;-3),"",'Total-corrected counts'!R1015),"")</f>
        <v/>
      </c>
      <c r="S1015" t="str">
        <f>IFERROR(IF(OR(HLOOKUP($A1015,'Z-scores'!$C$2:$UD$20,17,FALSE)&gt;3,HLOOKUP($A1015,'Z-scores'!$C$2:$UD$20,17,FALSE)&lt;-3),"",'Total-corrected counts'!S1015),"")</f>
        <v/>
      </c>
      <c r="T1015" t="str">
        <f>IFERROR(IF(OR(HLOOKUP($A1015,'Z-scores'!$C$2:$UD$20,18,FALSE)&gt;3,HLOOKUP($A1015,'Z-scores'!$C$2:$UD$20,18,FALSE)&lt;-3),"",'Total-corrected counts'!T1015),"")</f>
        <v/>
      </c>
      <c r="U1015" t="str">
        <f>IFERROR(IF(OR(HLOOKUP($A1015,'Z-scores'!$C$2:$UD$20,19,FALSE)&gt;3,HLOOKUP($A1015,'Z-scores'!$C$2:$UD$20,19,FALSE)&lt;-3),"",'Total-corrected counts'!U1015),"")</f>
        <v/>
      </c>
      <c r="V1015">
        <f t="shared" si="60"/>
        <v>1</v>
      </c>
      <c r="W1015" s="10">
        <f>SUMIFS(Tabel132[Cluster],Tabel132[ID],A1015)</f>
        <v>0</v>
      </c>
      <c r="X1015" t="str">
        <f t="shared" si="61"/>
        <v/>
      </c>
      <c r="Y1015" t="str">
        <f t="shared" si="62"/>
        <v/>
      </c>
      <c r="Z1015" t="str">
        <f t="shared" si="63"/>
        <v/>
      </c>
    </row>
    <row r="1016" spans="1:26" x14ac:dyDescent="0.25">
      <c r="A1016">
        <v>1025</v>
      </c>
      <c r="B1016" t="s">
        <v>506</v>
      </c>
      <c r="C1016">
        <v>61000</v>
      </c>
      <c r="D1016">
        <v>1073</v>
      </c>
      <c r="E1016" t="str">
        <f>IFERROR(IF(OR(HLOOKUP($A1016,'Z-scores'!$C$2:$UD$20,3,FALSE)&gt;3,HLOOKUP(A1016,'Z-scores'!$C$2:$UD$20,3,FALSE)&lt;-3),"",'Total-corrected counts'!E1016),"")</f>
        <v/>
      </c>
      <c r="F1016">
        <f>IFERROR(IF(OR(HLOOKUP($A1016,'Z-scores'!$C$2:$UD$20,4,FALSE)&gt;3,HLOOKUP($A1016,'Z-scores'!$C$2:$UD$20,4,FALSE)&lt;-3),"",'Total-corrected counts'!F1016),"")</f>
        <v>61.399364104381377</v>
      </c>
      <c r="G1016">
        <f>IFERROR(IF(OR(HLOOKUP($A1016,'Z-scores'!$C$2:$UD$20,5,FALSE)&gt;3,HLOOKUP($A1016,'Z-scores'!$C$2:$UD$20,5,FALSE)&lt;-3),"",'Total-corrected counts'!G1016),"")</f>
        <v>41.510369030303274</v>
      </c>
      <c r="H1016">
        <f>IFERROR(IF(OR(HLOOKUP($A1016,'Z-scores'!$C$2:$UD$20,6,FALSE)&gt;3,HLOOKUP($A1016,'Z-scores'!$C$2:$UD$20,6,FALSE)&lt;-3),"",'Total-corrected counts'!H1016),"")</f>
        <v>78.961273934612649</v>
      </c>
      <c r="I1016">
        <f>IFERROR(IF(OR(HLOOKUP($A1016,'Z-scores'!$C$2:$UD$20,7,FALSE)&gt;3,HLOOKUP($A1016,'Z-scores'!$C$2:$UD$20,7,FALSE)&lt;-3),"",'Total-corrected counts'!I1016),"")</f>
        <v>52.204322756811834</v>
      </c>
      <c r="J1016">
        <f>IFERROR(IF(OR(HLOOKUP($A1016,'Z-scores'!$C$2:$UD$20,8,FALSE)&gt;3,HLOOKUP($A1016,'Z-scores'!$C$2:$UD$20,8,FALSE)&lt;-3),"",'Total-corrected counts'!J1016),"")</f>
        <v>42.019955780924263</v>
      </c>
      <c r="K1016">
        <f>IFERROR(IF(OR(HLOOKUP($A1016,'Z-scores'!$C$2:$UD$20,9,FALSE)&gt;3,HLOOKUP($A1016,'Z-scores'!$C$2:$UD$20,9,FALSE)&lt;-3),"",'Total-corrected counts'!K1016),"")</f>
        <v>39.618707843246554</v>
      </c>
      <c r="L1016">
        <f>IFERROR(IF(OR(HLOOKUP($A1016,'Z-scores'!$C$2:$UD$20,10,FALSE)&gt;3,HLOOKUP($A1016,'Z-scores'!$C$2:$UD$20,10,FALSE)&lt;-3),"",'Total-corrected counts'!L1016),"")</f>
        <v>19.412012693216116</v>
      </c>
      <c r="M1016">
        <f>IFERROR(IF(OR(HLOOKUP($A1016,'Z-scores'!$C$2:$UD$20,11,FALSE)&gt;3,HLOOKUP($A1016,'Z-scores'!$C$2:$UD$20,11,FALSE)&lt;-3),"",'Total-corrected counts'!M1016),"")</f>
        <v>49.702668655940677</v>
      </c>
      <c r="N1016">
        <f>IFERROR(IF(OR(HLOOKUP($A1016,'Z-scores'!$C$2:$UD$20,12,FALSE)&gt;3,HLOOKUP($A1016,'Z-scores'!$C$2:$UD$20,12,FALSE)&lt;-3),"",'Total-corrected counts'!N1016),"")</f>
        <v>56.680354873090074</v>
      </c>
      <c r="O1016">
        <f>IFERROR(IF(OR(HLOOKUP($A1016,'Z-scores'!$C$2:$UD$20,13,FALSE)&gt;3,HLOOKUP($A1016,'Z-scores'!$C$2:$UD$20,13,FALSE)&lt;-3),"",'Total-corrected counts'!O1016),"")</f>
        <v>71.267828315104964</v>
      </c>
      <c r="P1016">
        <f>IFERROR(IF(OR(HLOOKUP($A1016,'Z-scores'!$C$2:$UD$20,14,FALSE)&gt;3,HLOOKUP($A1016,'Z-scores'!$C$2:$UD$20,14,FALSE)&lt;-3),"",'Total-corrected counts'!P1016),"")</f>
        <v>46.19101489027711</v>
      </c>
      <c r="Q1016">
        <f>IFERROR(IF(OR(HLOOKUP($A1016,'Z-scores'!$C$2:$UD$20,15,FALSE)&gt;3,HLOOKUP($A1016,'Z-scores'!$C$2:$UD$20,15,FALSE)&lt;-3),"",'Total-corrected counts'!Q1016),"")</f>
        <v>2.7400519537253007</v>
      </c>
      <c r="R1016">
        <f>IFERROR(IF(OR(HLOOKUP($A1016,'Z-scores'!$C$2:$UD$20,16,FALSE)&gt;3,HLOOKUP($A1016,'Z-scores'!$C$2:$UD$20,16,FALSE)&lt;-3),"",'Total-corrected counts'!R1016),"")</f>
        <v>66.920307494425316</v>
      </c>
      <c r="S1016">
        <f>IFERROR(IF(OR(HLOOKUP($A1016,'Z-scores'!$C$2:$UD$20,17,FALSE)&gt;3,HLOOKUP($A1016,'Z-scores'!$C$2:$UD$20,17,FALSE)&lt;-3),"",'Total-corrected counts'!S1016),"")</f>
        <v>48.210286091487177</v>
      </c>
      <c r="T1016">
        <f>IFERROR(IF(OR(HLOOKUP($A1016,'Z-scores'!$C$2:$UD$20,18,FALSE)&gt;3,HLOOKUP($A1016,'Z-scores'!$C$2:$UD$20,18,FALSE)&lt;-3),"",'Total-corrected counts'!T1016),"")</f>
        <v>92.9118922067412</v>
      </c>
      <c r="U1016">
        <f>IFERROR(IF(OR(HLOOKUP($A1016,'Z-scores'!$C$2:$UD$20,19,FALSE)&gt;3,HLOOKUP($A1016,'Z-scores'!$C$2:$UD$20,19,FALSE)&lt;-3),"",'Total-corrected counts'!U1016),"")</f>
        <v>23.085969198456883</v>
      </c>
      <c r="V1016">
        <f t="shared" si="60"/>
        <v>1</v>
      </c>
      <c r="W1016" s="10">
        <f>SUMIFS(Tabel132[Cluster],Tabel132[ID],A1016)</f>
        <v>0</v>
      </c>
      <c r="X1016">
        <f t="shared" si="61"/>
        <v>0.8086234269215189</v>
      </c>
      <c r="Y1016">
        <f t="shared" si="62"/>
        <v>48.103584349929591</v>
      </c>
      <c r="Z1016">
        <f t="shared" si="63"/>
        <v>51.000963127913501</v>
      </c>
    </row>
    <row r="1017" spans="1:26" x14ac:dyDescent="0.25">
      <c r="A1017">
        <v>1026</v>
      </c>
      <c r="B1017" t="s">
        <v>507</v>
      </c>
      <c r="C1017">
        <v>6900</v>
      </c>
      <c r="D1017">
        <v>369</v>
      </c>
      <c r="E1017">
        <f>IFERROR(IF(OR(HLOOKUP($A1017,'Z-scores'!$C$2:$UD$20,3,FALSE)&gt;3,HLOOKUP(A1017,'Z-scores'!$C$2:$UD$20,3,FALSE)&lt;-3),"",'Total-corrected counts'!E1017),"")</f>
        <v>1.9406646001110233</v>
      </c>
      <c r="F1017">
        <f>IFERROR(IF(OR(HLOOKUP($A1017,'Z-scores'!$C$2:$UD$20,4,FALSE)&gt;3,HLOOKUP($A1017,'Z-scores'!$C$2:$UD$20,4,FALSE)&lt;-3),"",'Total-corrected counts'!F1017),"")</f>
        <v>0</v>
      </c>
      <c r="G1017">
        <f>IFERROR(IF(OR(HLOOKUP($A1017,'Z-scores'!$C$2:$UD$20,5,FALSE)&gt;3,HLOOKUP($A1017,'Z-scores'!$C$2:$UD$20,5,FALSE)&lt;-3),"",'Total-corrected counts'!G1017),"")</f>
        <v>0.22160352309310169</v>
      </c>
      <c r="H1017">
        <f>IFERROR(IF(OR(HLOOKUP($A1017,'Z-scores'!$C$2:$UD$20,6,FALSE)&gt;3,HLOOKUP($A1017,'Z-scores'!$C$2:$UD$20,6,FALSE)&lt;-3),"",'Total-corrected counts'!H1017),"")</f>
        <v>0.42579894890482417</v>
      </c>
      <c r="I1017">
        <f>IFERROR(IF(OR(HLOOKUP($A1017,'Z-scores'!$C$2:$UD$20,7,FALSE)&gt;3,HLOOKUP($A1017,'Z-scores'!$C$2:$UD$20,7,FALSE)&lt;-3),"",'Total-corrected counts'!I1017),"")</f>
        <v>5.5412065669454717E-2</v>
      </c>
      <c r="J1017">
        <f>IFERROR(IF(OR(HLOOKUP($A1017,'Z-scores'!$C$2:$UD$20,8,FALSE)&gt;3,HLOOKUP($A1017,'Z-scores'!$C$2:$UD$20,8,FALSE)&lt;-3),"",'Total-corrected counts'!J1017),"")</f>
        <v>4.1073249431483108</v>
      </c>
      <c r="K1017">
        <f>IFERROR(IF(OR(HLOOKUP($A1017,'Z-scores'!$C$2:$UD$20,9,FALSE)&gt;3,HLOOKUP($A1017,'Z-scores'!$C$2:$UD$20,9,FALSE)&lt;-3),"",'Total-corrected counts'!K1017),"")</f>
        <v>1.1327275767880038</v>
      </c>
      <c r="L1017">
        <f>IFERROR(IF(OR(HLOOKUP($A1017,'Z-scores'!$C$2:$UD$20,10,FALSE)&gt;3,HLOOKUP($A1017,'Z-scores'!$C$2:$UD$20,10,FALSE)&lt;-3),"",'Total-corrected counts'!L1017),"")</f>
        <v>6.8925433529070386</v>
      </c>
      <c r="M1017">
        <f>IFERROR(IF(OR(HLOOKUP($A1017,'Z-scores'!$C$2:$UD$20,11,FALSE)&gt;3,HLOOKUP($A1017,'Z-scores'!$C$2:$UD$20,11,FALSE)&lt;-3),"",'Total-corrected counts'!M1017),"")</f>
        <v>4.0270818953640637</v>
      </c>
      <c r="N1017">
        <f>IFERROR(IF(OR(HLOOKUP($A1017,'Z-scores'!$C$2:$UD$20,12,FALSE)&gt;3,HLOOKUP($A1017,'Z-scores'!$C$2:$UD$20,12,FALSE)&lt;-3),"",'Total-corrected counts'!N1017),"")</f>
        <v>5.7276025538692474</v>
      </c>
      <c r="O1017">
        <f>IFERROR(IF(OR(HLOOKUP($A1017,'Z-scores'!$C$2:$UD$20,13,FALSE)&gt;3,HLOOKUP($A1017,'Z-scores'!$C$2:$UD$20,13,FALSE)&lt;-3),"",'Total-corrected counts'!O1017),"")</f>
        <v>2.1470876169918762</v>
      </c>
      <c r="P1017">
        <f>IFERROR(IF(OR(HLOOKUP($A1017,'Z-scores'!$C$2:$UD$20,14,FALSE)&gt;3,HLOOKUP($A1017,'Z-scores'!$C$2:$UD$20,14,FALSE)&lt;-3),"",'Total-corrected counts'!P1017),"")</f>
        <v>4.0686386172782942</v>
      </c>
      <c r="Q1017">
        <f>IFERROR(IF(OR(HLOOKUP($A1017,'Z-scores'!$C$2:$UD$20,15,FALSE)&gt;3,HLOOKUP($A1017,'Z-scores'!$C$2:$UD$20,15,FALSE)&lt;-3),"",'Total-corrected counts'!Q1017),"")</f>
        <v>5.33383778892434</v>
      </c>
      <c r="R1017">
        <f>IFERROR(IF(OR(HLOOKUP($A1017,'Z-scores'!$C$2:$UD$20,16,FALSE)&gt;3,HLOOKUP($A1017,'Z-scores'!$C$2:$UD$20,16,FALSE)&lt;-3),"",'Total-corrected counts'!R1017),"")</f>
        <v>6.3750798888468152</v>
      </c>
      <c r="S1017">
        <f>IFERROR(IF(OR(HLOOKUP($A1017,'Z-scores'!$C$2:$UD$20,17,FALSE)&gt;3,HLOOKUP($A1017,'Z-scores'!$C$2:$UD$20,17,FALSE)&lt;-3),"",'Total-corrected counts'!S1017),"")</f>
        <v>0.26599527288400759</v>
      </c>
      <c r="T1017">
        <f>IFERROR(IF(OR(HLOOKUP($A1017,'Z-scores'!$C$2:$UD$20,18,FALSE)&gt;3,HLOOKUP($A1017,'Z-scores'!$C$2:$UD$20,18,FALSE)&lt;-3),"",'Total-corrected counts'!T1017),"")</f>
        <v>2.8694010168332462</v>
      </c>
      <c r="U1017">
        <f>IFERROR(IF(OR(HLOOKUP($A1017,'Z-scores'!$C$2:$UD$20,19,FALSE)&gt;3,HLOOKUP($A1017,'Z-scores'!$C$2:$UD$20,19,FALSE)&lt;-3),"",'Total-corrected counts'!U1017),"")</f>
        <v>3.1591326271572582</v>
      </c>
      <c r="V1017">
        <f t="shared" si="60"/>
        <v>1</v>
      </c>
      <c r="W1017" s="10">
        <f>SUMIFS(Tabel132[Cluster],Tabel132[ID],A1017)</f>
        <v>9</v>
      </c>
      <c r="X1017">
        <f t="shared" si="61"/>
        <v>0.15082356529792759</v>
      </c>
      <c r="Y1017">
        <f t="shared" si="62"/>
        <v>2.0892396562206468</v>
      </c>
      <c r="Z1017">
        <f t="shared" si="63"/>
        <v>3.7433469228481364</v>
      </c>
    </row>
    <row r="1018" spans="1:26" x14ac:dyDescent="0.25">
      <c r="A1018">
        <v>1027</v>
      </c>
      <c r="B1018" t="s">
        <v>1113</v>
      </c>
      <c r="C1018">
        <v>12000</v>
      </c>
      <c r="D1018">
        <v>247</v>
      </c>
      <c r="E1018" t="str">
        <f>IFERROR(IF(OR(HLOOKUP($A1018,'Z-scores'!$C$2:$UD$20,3,FALSE)&gt;3,HLOOKUP(A1018,'Z-scores'!$C$2:$UD$20,3,FALSE)&lt;-3),"",'Total-corrected counts'!E1018),"")</f>
        <v/>
      </c>
      <c r="F1018" t="str">
        <f>IFERROR(IF(OR(HLOOKUP($A1018,'Z-scores'!$C$2:$UD$20,4,FALSE)&gt;3,HLOOKUP($A1018,'Z-scores'!$C$2:$UD$20,4,FALSE)&lt;-3),"",'Total-corrected counts'!F1018),"")</f>
        <v/>
      </c>
      <c r="G1018" t="str">
        <f>IFERROR(IF(OR(HLOOKUP($A1018,'Z-scores'!$C$2:$UD$20,5,FALSE)&gt;3,HLOOKUP($A1018,'Z-scores'!$C$2:$UD$20,5,FALSE)&lt;-3),"",'Total-corrected counts'!G1018),"")</f>
        <v/>
      </c>
      <c r="H1018" t="str">
        <f>IFERROR(IF(OR(HLOOKUP($A1018,'Z-scores'!$C$2:$UD$20,6,FALSE)&gt;3,HLOOKUP($A1018,'Z-scores'!$C$2:$UD$20,6,FALSE)&lt;-3),"",'Total-corrected counts'!H1018),"")</f>
        <v/>
      </c>
      <c r="I1018" t="str">
        <f>IFERROR(IF(OR(HLOOKUP($A1018,'Z-scores'!$C$2:$UD$20,7,FALSE)&gt;3,HLOOKUP($A1018,'Z-scores'!$C$2:$UD$20,7,FALSE)&lt;-3),"",'Total-corrected counts'!I1018),"")</f>
        <v/>
      </c>
      <c r="J1018" t="str">
        <f>IFERROR(IF(OR(HLOOKUP($A1018,'Z-scores'!$C$2:$UD$20,8,FALSE)&gt;3,HLOOKUP($A1018,'Z-scores'!$C$2:$UD$20,8,FALSE)&lt;-3),"",'Total-corrected counts'!J1018),"")</f>
        <v/>
      </c>
      <c r="K1018" t="str">
        <f>IFERROR(IF(OR(HLOOKUP($A1018,'Z-scores'!$C$2:$UD$20,9,FALSE)&gt;3,HLOOKUP($A1018,'Z-scores'!$C$2:$UD$20,9,FALSE)&lt;-3),"",'Total-corrected counts'!K1018),"")</f>
        <v/>
      </c>
      <c r="L1018" t="str">
        <f>IFERROR(IF(OR(HLOOKUP($A1018,'Z-scores'!$C$2:$UD$20,10,FALSE)&gt;3,HLOOKUP($A1018,'Z-scores'!$C$2:$UD$20,10,FALSE)&lt;-3),"",'Total-corrected counts'!L1018),"")</f>
        <v/>
      </c>
      <c r="M1018" t="str">
        <f>IFERROR(IF(OR(HLOOKUP($A1018,'Z-scores'!$C$2:$UD$20,11,FALSE)&gt;3,HLOOKUP($A1018,'Z-scores'!$C$2:$UD$20,11,FALSE)&lt;-3),"",'Total-corrected counts'!M1018),"")</f>
        <v/>
      </c>
      <c r="N1018" t="str">
        <f>IFERROR(IF(OR(HLOOKUP($A1018,'Z-scores'!$C$2:$UD$20,12,FALSE)&gt;3,HLOOKUP($A1018,'Z-scores'!$C$2:$UD$20,12,FALSE)&lt;-3),"",'Total-corrected counts'!N1018),"")</f>
        <v/>
      </c>
      <c r="O1018" t="str">
        <f>IFERROR(IF(OR(HLOOKUP($A1018,'Z-scores'!$C$2:$UD$20,13,FALSE)&gt;3,HLOOKUP($A1018,'Z-scores'!$C$2:$UD$20,13,FALSE)&lt;-3),"",'Total-corrected counts'!O1018),"")</f>
        <v/>
      </c>
      <c r="P1018" t="str">
        <f>IFERROR(IF(OR(HLOOKUP($A1018,'Z-scores'!$C$2:$UD$20,14,FALSE)&gt;3,HLOOKUP($A1018,'Z-scores'!$C$2:$UD$20,14,FALSE)&lt;-3),"",'Total-corrected counts'!P1018),"")</f>
        <v/>
      </c>
      <c r="Q1018" t="str">
        <f>IFERROR(IF(OR(HLOOKUP($A1018,'Z-scores'!$C$2:$UD$20,15,FALSE)&gt;3,HLOOKUP($A1018,'Z-scores'!$C$2:$UD$20,15,FALSE)&lt;-3),"",'Total-corrected counts'!Q1018),"")</f>
        <v/>
      </c>
      <c r="R1018" t="str">
        <f>IFERROR(IF(OR(HLOOKUP($A1018,'Z-scores'!$C$2:$UD$20,16,FALSE)&gt;3,HLOOKUP($A1018,'Z-scores'!$C$2:$UD$20,16,FALSE)&lt;-3),"",'Total-corrected counts'!R1018),"")</f>
        <v/>
      </c>
      <c r="S1018" t="str">
        <f>IFERROR(IF(OR(HLOOKUP($A1018,'Z-scores'!$C$2:$UD$20,17,FALSE)&gt;3,HLOOKUP($A1018,'Z-scores'!$C$2:$UD$20,17,FALSE)&lt;-3),"",'Total-corrected counts'!S1018),"")</f>
        <v/>
      </c>
      <c r="T1018" t="str">
        <f>IFERROR(IF(OR(HLOOKUP($A1018,'Z-scores'!$C$2:$UD$20,18,FALSE)&gt;3,HLOOKUP($A1018,'Z-scores'!$C$2:$UD$20,18,FALSE)&lt;-3),"",'Total-corrected counts'!T1018),"")</f>
        <v/>
      </c>
      <c r="U1018" t="str">
        <f>IFERROR(IF(OR(HLOOKUP($A1018,'Z-scores'!$C$2:$UD$20,19,FALSE)&gt;3,HLOOKUP($A1018,'Z-scores'!$C$2:$UD$20,19,FALSE)&lt;-3),"",'Total-corrected counts'!U1018),"")</f>
        <v/>
      </c>
      <c r="V1018">
        <f t="shared" si="60"/>
        <v>1</v>
      </c>
      <c r="W1018" s="10">
        <f>SUMIFS(Tabel132[Cluster],Tabel132[ID],A1018)</f>
        <v>15</v>
      </c>
      <c r="X1018" t="str">
        <f t="shared" si="61"/>
        <v/>
      </c>
      <c r="Y1018" t="str">
        <f t="shared" si="62"/>
        <v/>
      </c>
      <c r="Z1018" t="str">
        <f t="shared" si="63"/>
        <v/>
      </c>
    </row>
    <row r="1019" spans="1:26" x14ac:dyDescent="0.25">
      <c r="A1019">
        <v>1028</v>
      </c>
      <c r="B1019" t="s">
        <v>1114</v>
      </c>
      <c r="C1019">
        <v>107900</v>
      </c>
      <c r="D1019">
        <v>784</v>
      </c>
      <c r="E1019" t="str">
        <f>IFERROR(IF(OR(HLOOKUP($A1019,'Z-scores'!$C$2:$UD$20,3,FALSE)&gt;3,HLOOKUP(A1019,'Z-scores'!$C$2:$UD$20,3,FALSE)&lt;-3),"",'Total-corrected counts'!E1019),"")</f>
        <v/>
      </c>
      <c r="F1019" t="str">
        <f>IFERROR(IF(OR(HLOOKUP($A1019,'Z-scores'!$C$2:$UD$20,4,FALSE)&gt;3,HLOOKUP($A1019,'Z-scores'!$C$2:$UD$20,4,FALSE)&lt;-3),"",'Total-corrected counts'!F1019),"")</f>
        <v/>
      </c>
      <c r="G1019" t="str">
        <f>IFERROR(IF(OR(HLOOKUP($A1019,'Z-scores'!$C$2:$UD$20,5,FALSE)&gt;3,HLOOKUP($A1019,'Z-scores'!$C$2:$UD$20,5,FALSE)&lt;-3),"",'Total-corrected counts'!G1019),"")</f>
        <v/>
      </c>
      <c r="H1019" t="str">
        <f>IFERROR(IF(OR(HLOOKUP($A1019,'Z-scores'!$C$2:$UD$20,6,FALSE)&gt;3,HLOOKUP($A1019,'Z-scores'!$C$2:$UD$20,6,FALSE)&lt;-3),"",'Total-corrected counts'!H1019),"")</f>
        <v/>
      </c>
      <c r="I1019" t="str">
        <f>IFERROR(IF(OR(HLOOKUP($A1019,'Z-scores'!$C$2:$UD$20,7,FALSE)&gt;3,HLOOKUP($A1019,'Z-scores'!$C$2:$UD$20,7,FALSE)&lt;-3),"",'Total-corrected counts'!I1019),"")</f>
        <v/>
      </c>
      <c r="J1019" t="str">
        <f>IFERROR(IF(OR(HLOOKUP($A1019,'Z-scores'!$C$2:$UD$20,8,FALSE)&gt;3,HLOOKUP($A1019,'Z-scores'!$C$2:$UD$20,8,FALSE)&lt;-3),"",'Total-corrected counts'!J1019),"")</f>
        <v/>
      </c>
      <c r="K1019" t="str">
        <f>IFERROR(IF(OR(HLOOKUP($A1019,'Z-scores'!$C$2:$UD$20,9,FALSE)&gt;3,HLOOKUP($A1019,'Z-scores'!$C$2:$UD$20,9,FALSE)&lt;-3),"",'Total-corrected counts'!K1019),"")</f>
        <v/>
      </c>
      <c r="L1019" t="str">
        <f>IFERROR(IF(OR(HLOOKUP($A1019,'Z-scores'!$C$2:$UD$20,10,FALSE)&gt;3,HLOOKUP($A1019,'Z-scores'!$C$2:$UD$20,10,FALSE)&lt;-3),"",'Total-corrected counts'!L1019),"")</f>
        <v/>
      </c>
      <c r="M1019" t="str">
        <f>IFERROR(IF(OR(HLOOKUP($A1019,'Z-scores'!$C$2:$UD$20,11,FALSE)&gt;3,HLOOKUP($A1019,'Z-scores'!$C$2:$UD$20,11,FALSE)&lt;-3),"",'Total-corrected counts'!M1019),"")</f>
        <v/>
      </c>
      <c r="N1019" t="str">
        <f>IFERROR(IF(OR(HLOOKUP($A1019,'Z-scores'!$C$2:$UD$20,12,FALSE)&gt;3,HLOOKUP($A1019,'Z-scores'!$C$2:$UD$20,12,FALSE)&lt;-3),"",'Total-corrected counts'!N1019),"")</f>
        <v/>
      </c>
      <c r="O1019" t="str">
        <f>IFERROR(IF(OR(HLOOKUP($A1019,'Z-scores'!$C$2:$UD$20,13,FALSE)&gt;3,HLOOKUP($A1019,'Z-scores'!$C$2:$UD$20,13,FALSE)&lt;-3),"",'Total-corrected counts'!O1019),"")</f>
        <v/>
      </c>
      <c r="P1019" t="str">
        <f>IFERROR(IF(OR(HLOOKUP($A1019,'Z-scores'!$C$2:$UD$20,14,FALSE)&gt;3,HLOOKUP($A1019,'Z-scores'!$C$2:$UD$20,14,FALSE)&lt;-3),"",'Total-corrected counts'!P1019),"")</f>
        <v/>
      </c>
      <c r="Q1019" t="str">
        <f>IFERROR(IF(OR(HLOOKUP($A1019,'Z-scores'!$C$2:$UD$20,15,FALSE)&gt;3,HLOOKUP($A1019,'Z-scores'!$C$2:$UD$20,15,FALSE)&lt;-3),"",'Total-corrected counts'!Q1019),"")</f>
        <v/>
      </c>
      <c r="R1019" t="str">
        <f>IFERROR(IF(OR(HLOOKUP($A1019,'Z-scores'!$C$2:$UD$20,16,FALSE)&gt;3,HLOOKUP($A1019,'Z-scores'!$C$2:$UD$20,16,FALSE)&lt;-3),"",'Total-corrected counts'!R1019),"")</f>
        <v/>
      </c>
      <c r="S1019" t="str">
        <f>IFERROR(IF(OR(HLOOKUP($A1019,'Z-scores'!$C$2:$UD$20,17,FALSE)&gt;3,HLOOKUP($A1019,'Z-scores'!$C$2:$UD$20,17,FALSE)&lt;-3),"",'Total-corrected counts'!S1019),"")</f>
        <v/>
      </c>
      <c r="T1019" t="str">
        <f>IFERROR(IF(OR(HLOOKUP($A1019,'Z-scores'!$C$2:$UD$20,18,FALSE)&gt;3,HLOOKUP($A1019,'Z-scores'!$C$2:$UD$20,18,FALSE)&lt;-3),"",'Total-corrected counts'!T1019),"")</f>
        <v/>
      </c>
      <c r="U1019" t="str">
        <f>IFERROR(IF(OR(HLOOKUP($A1019,'Z-scores'!$C$2:$UD$20,19,FALSE)&gt;3,HLOOKUP($A1019,'Z-scores'!$C$2:$UD$20,19,FALSE)&lt;-3),"",'Total-corrected counts'!U1019),"")</f>
        <v/>
      </c>
      <c r="V1019">
        <f t="shared" si="60"/>
        <v>1</v>
      </c>
      <c r="W1019" s="10">
        <f>SUMIFS(Tabel132[Cluster],Tabel132[ID],A1019)</f>
        <v>0</v>
      </c>
      <c r="X1019" t="str">
        <f t="shared" si="61"/>
        <v/>
      </c>
      <c r="Y1019" t="str">
        <f t="shared" si="62"/>
        <v/>
      </c>
      <c r="Z1019" t="str">
        <f t="shared" si="63"/>
        <v/>
      </c>
    </row>
    <row r="1020" spans="1:26" x14ac:dyDescent="0.25">
      <c r="A1020">
        <v>1029</v>
      </c>
      <c r="B1020" t="s">
        <v>508</v>
      </c>
      <c r="C1020">
        <v>66000</v>
      </c>
      <c r="D1020">
        <v>138</v>
      </c>
      <c r="E1020" t="str">
        <f>IFERROR(IF(OR(HLOOKUP($A1020,'Z-scores'!$C$2:$UD$20,3,FALSE)&gt;3,HLOOKUP(A1020,'Z-scores'!$C$2:$UD$20,3,FALSE)&lt;-3),"",'Total-corrected counts'!E1020),"")</f>
        <v/>
      </c>
      <c r="F1020">
        <f>IFERROR(IF(OR(HLOOKUP($A1020,'Z-scores'!$C$2:$UD$20,4,FALSE)&gt;3,HLOOKUP($A1020,'Z-scores'!$C$2:$UD$20,4,FALSE)&lt;-3),"",'Total-corrected counts'!F1020),"")</f>
        <v>1.6816125105408395</v>
      </c>
      <c r="G1020">
        <f>IFERROR(IF(OR(HLOOKUP($A1020,'Z-scores'!$C$2:$UD$20,5,FALSE)&gt;3,HLOOKUP($A1020,'Z-scores'!$C$2:$UD$20,5,FALSE)&lt;-3),"",'Total-corrected counts'!G1020),"")</f>
        <v>0.11080176154655084</v>
      </c>
      <c r="H1020">
        <f>IFERROR(IF(OR(HLOOKUP($A1020,'Z-scores'!$C$2:$UD$20,6,FALSE)&gt;3,HLOOKUP($A1020,'Z-scores'!$C$2:$UD$20,6,FALSE)&lt;-3),"",'Total-corrected counts'!H1020),"")</f>
        <v>0</v>
      </c>
      <c r="I1020">
        <f>IFERROR(IF(OR(HLOOKUP($A1020,'Z-scores'!$C$2:$UD$20,7,FALSE)&gt;3,HLOOKUP($A1020,'Z-scores'!$C$2:$UD$20,7,FALSE)&lt;-3),"",'Total-corrected counts'!I1020),"")</f>
        <v>0.42482583679915281</v>
      </c>
      <c r="J1020">
        <f>IFERROR(IF(OR(HLOOKUP($A1020,'Z-scores'!$C$2:$UD$20,8,FALSE)&gt;3,HLOOKUP($A1020,'Z-scores'!$C$2:$UD$20,8,FALSE)&lt;-3),"",'Total-corrected counts'!J1020),"")</f>
        <v>3.3726413698840876</v>
      </c>
      <c r="K1020">
        <f>IFERROR(IF(OR(HLOOKUP($A1020,'Z-scores'!$C$2:$UD$20,9,FALSE)&gt;3,HLOOKUP($A1020,'Z-scores'!$C$2:$UD$20,9,FALSE)&lt;-3),"",'Total-corrected counts'!K1020),"")</f>
        <v>3.3045320251964996</v>
      </c>
      <c r="L1020">
        <f>IFERROR(IF(OR(HLOOKUP($A1020,'Z-scores'!$C$2:$UD$20,10,FALSE)&gt;3,HLOOKUP($A1020,'Z-scores'!$C$2:$UD$20,10,FALSE)&lt;-3),"",'Total-corrected counts'!L1020),"")</f>
        <v>4.0614410927878337</v>
      </c>
      <c r="M1020">
        <f>IFERROR(IF(OR(HLOOKUP($A1020,'Z-scores'!$C$2:$UD$20,11,FALSE)&gt;3,HLOOKUP($A1020,'Z-scores'!$C$2:$UD$20,11,FALSE)&lt;-3),"",'Total-corrected counts'!M1020),"")</f>
        <v>3.5893556023897091</v>
      </c>
      <c r="N1020">
        <f>IFERROR(IF(OR(HLOOKUP($A1020,'Z-scores'!$C$2:$UD$20,12,FALSE)&gt;3,HLOOKUP($A1020,'Z-scores'!$C$2:$UD$20,12,FALSE)&lt;-3),"",'Total-corrected counts'!N1020),"")</f>
        <v>1.0263863776533693</v>
      </c>
      <c r="O1020">
        <f>IFERROR(IF(OR(HLOOKUP($A1020,'Z-scores'!$C$2:$UD$20,13,FALSE)&gt;3,HLOOKUP($A1020,'Z-scores'!$C$2:$UD$20,13,FALSE)&lt;-3),"",'Total-corrected counts'!O1020),"")</f>
        <v>2.6047740055669468</v>
      </c>
      <c r="P1020">
        <f>IFERROR(IF(OR(HLOOKUP($A1020,'Z-scores'!$C$2:$UD$20,14,FALSE)&gt;3,HLOOKUP($A1020,'Z-scores'!$C$2:$UD$20,14,FALSE)&lt;-3),"",'Total-corrected counts'!P1020),"")</f>
        <v>6.5730737325357325</v>
      </c>
      <c r="Q1020">
        <f>IFERROR(IF(OR(HLOOKUP($A1020,'Z-scores'!$C$2:$UD$20,15,FALSE)&gt;3,HLOOKUP($A1020,'Z-scores'!$C$2:$UD$20,15,FALSE)&lt;-3),"",'Total-corrected counts'!Q1020),"")</f>
        <v>0.11701289482100927</v>
      </c>
      <c r="R1020">
        <f>IFERROR(IF(OR(HLOOKUP($A1020,'Z-scores'!$C$2:$UD$20,16,FALSE)&gt;3,HLOOKUP($A1020,'Z-scores'!$C$2:$UD$20,16,FALSE)&lt;-3),"",'Total-corrected counts'!R1020),"")</f>
        <v>5.3452901142185114</v>
      </c>
      <c r="S1020">
        <f>IFERROR(IF(OR(HLOOKUP($A1020,'Z-scores'!$C$2:$UD$20,17,FALSE)&gt;3,HLOOKUP($A1020,'Z-scores'!$C$2:$UD$20,17,FALSE)&lt;-3),"",'Total-corrected counts'!S1020),"")</f>
        <v>5.4556173316005641</v>
      </c>
      <c r="T1020">
        <f>IFERROR(IF(OR(HLOOKUP($A1020,'Z-scores'!$C$2:$UD$20,18,FALSE)&gt;3,HLOOKUP($A1020,'Z-scores'!$C$2:$UD$20,18,FALSE)&lt;-3),"",'Total-corrected counts'!T1020),"")</f>
        <v>0.12886531512724161</v>
      </c>
      <c r="U1020">
        <f>IFERROR(IF(OR(HLOOKUP($A1020,'Z-scores'!$C$2:$UD$20,19,FALSE)&gt;3,HLOOKUP($A1020,'Z-scores'!$C$2:$UD$20,19,FALSE)&lt;-3),"",'Total-corrected counts'!U1020),"")</f>
        <v>4.5564412891691219</v>
      </c>
      <c r="V1020">
        <f t="shared" si="60"/>
        <v>1</v>
      </c>
      <c r="W1020" s="10">
        <f>SUMIFS(Tabel132[Cluster],Tabel132[ID],A1020)</f>
        <v>78</v>
      </c>
      <c r="X1020">
        <f t="shared" si="61"/>
        <v>0.30912301308024287</v>
      </c>
      <c r="Y1020">
        <f t="shared" si="62"/>
        <v>2.0681512748930841</v>
      </c>
      <c r="Z1020">
        <f t="shared" si="63"/>
        <v>3.225932632586562</v>
      </c>
    </row>
    <row r="1021" spans="1:26" x14ac:dyDescent="0.25">
      <c r="A1021">
        <v>1030</v>
      </c>
      <c r="B1021" t="s">
        <v>509</v>
      </c>
      <c r="C1021">
        <v>5000</v>
      </c>
      <c r="D1021">
        <v>337</v>
      </c>
      <c r="E1021">
        <f>IFERROR(IF(OR(HLOOKUP($A1021,'Z-scores'!$C$2:$UD$20,3,FALSE)&gt;3,HLOOKUP(A1021,'Z-scores'!$C$2:$UD$20,3,FALSE)&lt;-3),"",'Total-corrected counts'!E1021),"")</f>
        <v>0.32313279674610879</v>
      </c>
      <c r="F1021">
        <f>IFERROR(IF(OR(HLOOKUP($A1021,'Z-scores'!$C$2:$UD$20,4,FALSE)&gt;3,HLOOKUP($A1021,'Z-scores'!$C$2:$UD$20,4,FALSE)&lt;-3),"",'Total-corrected counts'!F1021),"")</f>
        <v>0.17226274498223232</v>
      </c>
      <c r="G1021">
        <f>IFERROR(IF(OR(HLOOKUP($A1021,'Z-scores'!$C$2:$UD$20,5,FALSE)&gt;3,HLOOKUP($A1021,'Z-scores'!$C$2:$UD$20,5,FALSE)&lt;-3),"",'Total-corrected counts'!G1021),"")</f>
        <v>0.63459190703933654</v>
      </c>
      <c r="H1021">
        <f>IFERROR(IF(OR(HLOOKUP($A1021,'Z-scores'!$C$2:$UD$20,6,FALSE)&gt;3,HLOOKUP($A1021,'Z-scores'!$C$2:$UD$20,6,FALSE)&lt;-3),"",'Total-corrected counts'!H1021),"")</f>
        <v>3.9787770635368815</v>
      </c>
      <c r="I1021">
        <f>IFERROR(IF(OR(HLOOKUP($A1021,'Z-scores'!$C$2:$UD$20,7,FALSE)&gt;3,HLOOKUP($A1021,'Z-scores'!$C$2:$UD$20,7,FALSE)&lt;-3),"",'Total-corrected counts'!I1021),"")</f>
        <v>7.2528237065130723</v>
      </c>
      <c r="J1021">
        <f>IFERROR(IF(OR(HLOOKUP($A1021,'Z-scores'!$C$2:$UD$20,8,FALSE)&gt;3,HLOOKUP($A1021,'Z-scores'!$C$2:$UD$20,8,FALSE)&lt;-3),"",'Total-corrected counts'!J1021),"")</f>
        <v>1.035460069701255</v>
      </c>
      <c r="K1021">
        <f>IFERROR(IF(OR(HLOOKUP($A1021,'Z-scores'!$C$2:$UD$20,9,FALSE)&gt;3,HLOOKUP($A1021,'Z-scores'!$C$2:$UD$20,9,FALSE)&lt;-3),"",'Total-corrected counts'!K1021),"")</f>
        <v>6.1854060984447301</v>
      </c>
      <c r="L1021">
        <f>IFERROR(IF(OR(HLOOKUP($A1021,'Z-scores'!$C$2:$UD$20,10,FALSE)&gt;3,HLOOKUP($A1021,'Z-scores'!$C$2:$UD$20,10,FALSE)&lt;-3),"",'Total-corrected counts'!L1021),"")</f>
        <v>1.053946168486745</v>
      </c>
      <c r="M1021">
        <f>IFERROR(IF(OR(HLOOKUP($A1021,'Z-scores'!$C$2:$UD$20,11,FALSE)&gt;3,HLOOKUP($A1021,'Z-scores'!$C$2:$UD$20,11,FALSE)&lt;-3),"",'Total-corrected counts'!M1021),"")</f>
        <v>3.0410458248744647</v>
      </c>
      <c r="N1021">
        <f>IFERROR(IF(OR(HLOOKUP($A1021,'Z-scores'!$C$2:$UD$20,12,FALSE)&gt;3,HLOOKUP($A1021,'Z-scores'!$C$2:$UD$20,12,FALSE)&lt;-3),"",'Total-corrected counts'!N1021),"")</f>
        <v>4.0230680338377596</v>
      </c>
      <c r="O1021">
        <f>IFERROR(IF(OR(HLOOKUP($A1021,'Z-scores'!$C$2:$UD$20,13,FALSE)&gt;3,HLOOKUP($A1021,'Z-scores'!$C$2:$UD$20,13,FALSE)&lt;-3),"",'Total-corrected counts'!O1021),"")</f>
        <v>3.3687064335562198</v>
      </c>
      <c r="P1021">
        <f>IFERROR(IF(OR(HLOOKUP($A1021,'Z-scores'!$C$2:$UD$20,14,FALSE)&gt;3,HLOOKUP($A1021,'Z-scores'!$C$2:$UD$20,14,FALSE)&lt;-3),"",'Total-corrected counts'!P1021),"")</f>
        <v>3.577153910359173</v>
      </c>
      <c r="Q1021">
        <f>IFERROR(IF(OR(HLOOKUP($A1021,'Z-scores'!$C$2:$UD$20,15,FALSE)&gt;3,HLOOKUP($A1021,'Z-scores'!$C$2:$UD$20,15,FALSE)&lt;-3),"",'Total-corrected counts'!Q1021),"")</f>
        <v>4.8462840605034678</v>
      </c>
      <c r="R1021">
        <f>IFERROR(IF(OR(HLOOKUP($A1021,'Z-scores'!$C$2:$UD$20,16,FALSE)&gt;3,HLOOKUP($A1021,'Z-scores'!$C$2:$UD$20,16,FALSE)&lt;-3),"",'Total-corrected counts'!R1021),"")</f>
        <v>4.2193332011035176</v>
      </c>
      <c r="S1021">
        <f>IFERROR(IF(OR(HLOOKUP($A1021,'Z-scores'!$C$2:$UD$20,17,FALSE)&gt;3,HLOOKUP($A1021,'Z-scores'!$C$2:$UD$20,17,FALSE)&lt;-3),"",'Total-corrected counts'!S1021),"")</f>
        <v>8.6529890811654724</v>
      </c>
      <c r="T1021">
        <f>IFERROR(IF(OR(HLOOKUP($A1021,'Z-scores'!$C$2:$UD$20,18,FALSE)&gt;3,HLOOKUP($A1021,'Z-scores'!$C$2:$UD$20,18,FALSE)&lt;-3),"",'Total-corrected counts'!T1021),"")</f>
        <v>13.874498928699682</v>
      </c>
      <c r="U1021">
        <f>IFERROR(IF(OR(HLOOKUP($A1021,'Z-scores'!$C$2:$UD$20,19,FALSE)&gt;3,HLOOKUP($A1021,'Z-scores'!$C$2:$UD$20,19,FALSE)&lt;-3),"",'Total-corrected counts'!U1021),"")</f>
        <v>2.5429281861458151</v>
      </c>
      <c r="V1021">
        <f t="shared" si="60"/>
        <v>1</v>
      </c>
      <c r="W1021" s="10">
        <f>SUMIFS(Tabel132[Cluster],Tabel132[ID],A1021)</f>
        <v>7</v>
      </c>
      <c r="X1021">
        <f t="shared" si="61"/>
        <v>7.5470548609965937E-2</v>
      </c>
      <c r="Y1021">
        <f t="shared" si="62"/>
        <v>2.6308273755916476</v>
      </c>
      <c r="Z1021">
        <f t="shared" si="63"/>
        <v>5.6381202294213884</v>
      </c>
    </row>
    <row r="1022" spans="1:26" x14ac:dyDescent="0.25">
      <c r="A1022">
        <v>1031</v>
      </c>
      <c r="B1022" t="s">
        <v>510</v>
      </c>
      <c r="C1022">
        <v>51900</v>
      </c>
      <c r="D1022">
        <v>818</v>
      </c>
      <c r="E1022">
        <f>IFERROR(IF(OR(HLOOKUP($A1022,'Z-scores'!$C$2:$UD$20,3,FALSE)&gt;3,HLOOKUP(A1022,'Z-scores'!$C$2:$UD$20,3,FALSE)&lt;-3),"",'Total-corrected counts'!E1022),"")</f>
        <v>3.9336281499844223</v>
      </c>
      <c r="F1022">
        <f>IFERROR(IF(OR(HLOOKUP($A1022,'Z-scores'!$C$2:$UD$20,4,FALSE)&gt;3,HLOOKUP($A1022,'Z-scores'!$C$2:$UD$20,4,FALSE)&lt;-3),"",'Total-corrected counts'!F1022),"")</f>
        <v>4.7085150295143503</v>
      </c>
      <c r="G1022">
        <f>IFERROR(IF(OR(HLOOKUP($A1022,'Z-scores'!$C$2:$UD$20,5,FALSE)&gt;3,HLOOKUP($A1022,'Z-scores'!$C$2:$UD$20,5,FALSE)&lt;-3),"",'Total-corrected counts'!G1022),"")</f>
        <v>2.870772912796999</v>
      </c>
      <c r="H1022">
        <f>IFERROR(IF(OR(HLOOKUP($A1022,'Z-scores'!$C$2:$UD$20,6,FALSE)&gt;3,HLOOKUP($A1022,'Z-scores'!$C$2:$UD$20,6,FALSE)&lt;-3),"",'Total-corrected counts'!H1022),"")</f>
        <v>16.319966271138998</v>
      </c>
      <c r="I1022">
        <f>IFERROR(IF(OR(HLOOKUP($A1022,'Z-scores'!$C$2:$UD$20,7,FALSE)&gt;3,HLOOKUP($A1022,'Z-scores'!$C$2:$UD$20,7,FALSE)&lt;-3),"",'Total-corrected counts'!I1022),"")</f>
        <v>9.3584822019523521</v>
      </c>
      <c r="J1022">
        <f>IFERROR(IF(OR(HLOOKUP($A1022,'Z-scores'!$C$2:$UD$20,8,FALSE)&gt;3,HLOOKUP($A1022,'Z-scores'!$C$2:$UD$20,8,FALSE)&lt;-3),"",'Total-corrected counts'!J1022),"")</f>
        <v>19.254626534206668</v>
      </c>
      <c r="K1022">
        <f>IFERROR(IF(OR(HLOOKUP($A1022,'Z-scores'!$C$2:$UD$20,9,FALSE)&gt;3,HLOOKUP($A1022,'Z-scores'!$C$2:$UD$20,9,FALSE)&lt;-3),"",'Total-corrected counts'!K1022),"")</f>
        <v>14.141256480294331</v>
      </c>
      <c r="L1022">
        <f>IFERROR(IF(OR(HLOOKUP($A1022,'Z-scores'!$C$2:$UD$20,10,FALSE)&gt;3,HLOOKUP($A1022,'Z-scores'!$C$2:$UD$20,10,FALSE)&lt;-3),"",'Total-corrected counts'!L1022),"")</f>
        <v>27.362912031214446</v>
      </c>
      <c r="M1022">
        <f>IFERROR(IF(OR(HLOOKUP($A1022,'Z-scores'!$C$2:$UD$20,11,FALSE)&gt;3,HLOOKUP($A1022,'Z-scores'!$C$2:$UD$20,11,FALSE)&lt;-3),"",'Total-corrected counts'!M1022),"")</f>
        <v>20.679111609146361</v>
      </c>
      <c r="N1022">
        <f>IFERROR(IF(OR(HLOOKUP($A1022,'Z-scores'!$C$2:$UD$20,12,FALSE)&gt;3,HLOOKUP($A1022,'Z-scores'!$C$2:$UD$20,12,FALSE)&lt;-3),"",'Total-corrected counts'!N1022),"")</f>
        <v>4.5087687304058717</v>
      </c>
      <c r="O1022">
        <f>IFERROR(IF(OR(HLOOKUP($A1022,'Z-scores'!$C$2:$UD$20,13,FALSE)&gt;3,HLOOKUP($A1022,'Z-scores'!$C$2:$UD$20,13,FALSE)&lt;-3),"",'Total-corrected counts'!O1022),"")</f>
        <v>11.499370512948655</v>
      </c>
      <c r="P1022">
        <f>IFERROR(IF(OR(HLOOKUP($A1022,'Z-scores'!$C$2:$UD$20,14,FALSE)&gt;3,HLOOKUP($A1022,'Z-scores'!$C$2:$UD$20,14,FALSE)&lt;-3),"",'Total-corrected counts'!P1022),"")</f>
        <v>25.270861495763189</v>
      </c>
      <c r="Q1022">
        <f>IFERROR(IF(OR(HLOOKUP($A1022,'Z-scores'!$C$2:$UD$20,15,FALSE)&gt;3,HLOOKUP($A1022,'Z-scores'!$C$2:$UD$20,15,FALSE)&lt;-3),"",'Total-corrected counts'!Q1022),"")</f>
        <v>1.7259401986098868</v>
      </c>
      <c r="R1022">
        <f>IFERROR(IF(OR(HLOOKUP($A1022,'Z-scores'!$C$2:$UD$20,16,FALSE)&gt;3,HLOOKUP($A1022,'Z-scores'!$C$2:$UD$20,16,FALSE)&lt;-3),"",'Total-corrected counts'!R1022),"")</f>
        <v>14.465140414039601</v>
      </c>
      <c r="S1022">
        <f>IFERROR(IF(OR(HLOOKUP($A1022,'Z-scores'!$C$2:$UD$20,17,FALSE)&gt;3,HLOOKUP($A1022,'Z-scores'!$C$2:$UD$20,17,FALSE)&lt;-3),"",'Total-corrected counts'!S1022),"")</f>
        <v>10.607240065619406</v>
      </c>
      <c r="T1022">
        <f>IFERROR(IF(OR(HLOOKUP($A1022,'Z-scores'!$C$2:$UD$20,18,FALSE)&gt;3,HLOOKUP($A1022,'Z-scores'!$C$2:$UD$20,18,FALSE)&lt;-3),"",'Total-corrected counts'!T1022),"")</f>
        <v>5.8590763277852522</v>
      </c>
      <c r="U1022">
        <f>IFERROR(IF(OR(HLOOKUP($A1022,'Z-scores'!$C$2:$UD$20,19,FALSE)&gt;3,HLOOKUP($A1022,'Z-scores'!$C$2:$UD$20,19,FALSE)&lt;-3),"",'Total-corrected counts'!U1022),"")</f>
        <v>12.245978398128821</v>
      </c>
      <c r="V1022">
        <f t="shared" si="60"/>
        <v>1</v>
      </c>
      <c r="W1022" s="10">
        <f>SUMIFS(Tabel132[Cluster],Tabel132[ID],A1022)</f>
        <v>72</v>
      </c>
      <c r="X1022">
        <f t="shared" si="61"/>
        <v>0.54383725903677482</v>
      </c>
      <c r="Y1022">
        <f t="shared" si="62"/>
        <v>13.181030135583214</v>
      </c>
      <c r="Z1022">
        <f t="shared" si="63"/>
        <v>10.772797017912586</v>
      </c>
    </row>
    <row r="1023" spans="1:26" x14ac:dyDescent="0.25">
      <c r="A1023">
        <v>1032</v>
      </c>
      <c r="B1023" t="s">
        <v>1115</v>
      </c>
      <c r="C1023">
        <v>117100</v>
      </c>
      <c r="D1023">
        <v>1024</v>
      </c>
      <c r="E1023" t="str">
        <f>IFERROR(IF(OR(HLOOKUP($A1023,'Z-scores'!$C$2:$UD$20,3,FALSE)&gt;3,HLOOKUP(A1023,'Z-scores'!$C$2:$UD$20,3,FALSE)&lt;-3),"",'Total-corrected counts'!E1023),"")</f>
        <v/>
      </c>
      <c r="F1023" t="str">
        <f>IFERROR(IF(OR(HLOOKUP($A1023,'Z-scores'!$C$2:$UD$20,4,FALSE)&gt;3,HLOOKUP($A1023,'Z-scores'!$C$2:$UD$20,4,FALSE)&lt;-3),"",'Total-corrected counts'!F1023),"")</f>
        <v/>
      </c>
      <c r="G1023" t="str">
        <f>IFERROR(IF(OR(HLOOKUP($A1023,'Z-scores'!$C$2:$UD$20,5,FALSE)&gt;3,HLOOKUP($A1023,'Z-scores'!$C$2:$UD$20,5,FALSE)&lt;-3),"",'Total-corrected counts'!G1023),"")</f>
        <v/>
      </c>
      <c r="H1023" t="str">
        <f>IFERROR(IF(OR(HLOOKUP($A1023,'Z-scores'!$C$2:$UD$20,6,FALSE)&gt;3,HLOOKUP($A1023,'Z-scores'!$C$2:$UD$20,6,FALSE)&lt;-3),"",'Total-corrected counts'!H1023),"")</f>
        <v/>
      </c>
      <c r="I1023" t="str">
        <f>IFERROR(IF(OR(HLOOKUP($A1023,'Z-scores'!$C$2:$UD$20,7,FALSE)&gt;3,HLOOKUP($A1023,'Z-scores'!$C$2:$UD$20,7,FALSE)&lt;-3),"",'Total-corrected counts'!I1023),"")</f>
        <v/>
      </c>
      <c r="J1023" t="str">
        <f>IFERROR(IF(OR(HLOOKUP($A1023,'Z-scores'!$C$2:$UD$20,8,FALSE)&gt;3,HLOOKUP($A1023,'Z-scores'!$C$2:$UD$20,8,FALSE)&lt;-3),"",'Total-corrected counts'!J1023),"")</f>
        <v/>
      </c>
      <c r="K1023" t="str">
        <f>IFERROR(IF(OR(HLOOKUP($A1023,'Z-scores'!$C$2:$UD$20,9,FALSE)&gt;3,HLOOKUP($A1023,'Z-scores'!$C$2:$UD$20,9,FALSE)&lt;-3),"",'Total-corrected counts'!K1023),"")</f>
        <v/>
      </c>
      <c r="L1023" t="str">
        <f>IFERROR(IF(OR(HLOOKUP($A1023,'Z-scores'!$C$2:$UD$20,10,FALSE)&gt;3,HLOOKUP($A1023,'Z-scores'!$C$2:$UD$20,10,FALSE)&lt;-3),"",'Total-corrected counts'!L1023),"")</f>
        <v/>
      </c>
      <c r="M1023" t="str">
        <f>IFERROR(IF(OR(HLOOKUP($A1023,'Z-scores'!$C$2:$UD$20,11,FALSE)&gt;3,HLOOKUP($A1023,'Z-scores'!$C$2:$UD$20,11,FALSE)&lt;-3),"",'Total-corrected counts'!M1023),"")</f>
        <v/>
      </c>
      <c r="N1023" t="str">
        <f>IFERROR(IF(OR(HLOOKUP($A1023,'Z-scores'!$C$2:$UD$20,12,FALSE)&gt;3,HLOOKUP($A1023,'Z-scores'!$C$2:$UD$20,12,FALSE)&lt;-3),"",'Total-corrected counts'!N1023),"")</f>
        <v/>
      </c>
      <c r="O1023" t="str">
        <f>IFERROR(IF(OR(HLOOKUP($A1023,'Z-scores'!$C$2:$UD$20,13,FALSE)&gt;3,HLOOKUP($A1023,'Z-scores'!$C$2:$UD$20,13,FALSE)&lt;-3),"",'Total-corrected counts'!O1023),"")</f>
        <v/>
      </c>
      <c r="P1023" t="str">
        <f>IFERROR(IF(OR(HLOOKUP($A1023,'Z-scores'!$C$2:$UD$20,14,FALSE)&gt;3,HLOOKUP($A1023,'Z-scores'!$C$2:$UD$20,14,FALSE)&lt;-3),"",'Total-corrected counts'!P1023),"")</f>
        <v/>
      </c>
      <c r="Q1023" t="str">
        <f>IFERROR(IF(OR(HLOOKUP($A1023,'Z-scores'!$C$2:$UD$20,15,FALSE)&gt;3,HLOOKUP($A1023,'Z-scores'!$C$2:$UD$20,15,FALSE)&lt;-3),"",'Total-corrected counts'!Q1023),"")</f>
        <v/>
      </c>
      <c r="R1023" t="str">
        <f>IFERROR(IF(OR(HLOOKUP($A1023,'Z-scores'!$C$2:$UD$20,16,FALSE)&gt;3,HLOOKUP($A1023,'Z-scores'!$C$2:$UD$20,16,FALSE)&lt;-3),"",'Total-corrected counts'!R1023),"")</f>
        <v/>
      </c>
      <c r="S1023" t="str">
        <f>IFERROR(IF(OR(HLOOKUP($A1023,'Z-scores'!$C$2:$UD$20,17,FALSE)&gt;3,HLOOKUP($A1023,'Z-scores'!$C$2:$UD$20,17,FALSE)&lt;-3),"",'Total-corrected counts'!S1023),"")</f>
        <v/>
      </c>
      <c r="T1023" t="str">
        <f>IFERROR(IF(OR(HLOOKUP($A1023,'Z-scores'!$C$2:$UD$20,18,FALSE)&gt;3,HLOOKUP($A1023,'Z-scores'!$C$2:$UD$20,18,FALSE)&lt;-3),"",'Total-corrected counts'!T1023),"")</f>
        <v/>
      </c>
      <c r="U1023" t="str">
        <f>IFERROR(IF(OR(HLOOKUP($A1023,'Z-scores'!$C$2:$UD$20,19,FALSE)&gt;3,HLOOKUP($A1023,'Z-scores'!$C$2:$UD$20,19,FALSE)&lt;-3),"",'Total-corrected counts'!U1023),"")</f>
        <v/>
      </c>
      <c r="V1023">
        <f t="shared" si="60"/>
        <v>1</v>
      </c>
      <c r="W1023" s="10">
        <f>SUMIFS(Tabel132[Cluster],Tabel132[ID],A1023)</f>
        <v>0</v>
      </c>
      <c r="X1023" t="str">
        <f t="shared" si="61"/>
        <v/>
      </c>
      <c r="Y1023" t="str">
        <f t="shared" si="62"/>
        <v/>
      </c>
      <c r="Z1023" t="str">
        <f t="shared" si="63"/>
        <v/>
      </c>
    </row>
    <row r="1024" spans="1:26" x14ac:dyDescent="0.25">
      <c r="A1024">
        <v>1033</v>
      </c>
      <c r="B1024" t="s">
        <v>511</v>
      </c>
      <c r="C1024">
        <v>61400</v>
      </c>
      <c r="D1024">
        <v>1073</v>
      </c>
      <c r="E1024" t="str">
        <f>IFERROR(IF(OR(HLOOKUP($A1024,'Z-scores'!$C$2:$UD$20,3,FALSE)&gt;3,HLOOKUP(A1024,'Z-scores'!$C$2:$UD$20,3,FALSE)&lt;-3),"",'Total-corrected counts'!E1024),"")</f>
        <v/>
      </c>
      <c r="F1024">
        <f>IFERROR(IF(OR(HLOOKUP($A1024,'Z-scores'!$C$2:$UD$20,4,FALSE)&gt;3,HLOOKUP($A1024,'Z-scores'!$C$2:$UD$20,4,FALSE)&lt;-3),"",'Total-corrected counts'!F1024),"")</f>
        <v>25.552307172364465</v>
      </c>
      <c r="G1024">
        <f>IFERROR(IF(OR(HLOOKUP($A1024,'Z-scores'!$C$2:$UD$20,5,FALSE)&gt;3,HLOOKUP($A1024,'Z-scores'!$C$2:$UD$20,5,FALSE)&lt;-3),"",'Total-corrected counts'!G1024),"")</f>
        <v>13.739418431772304</v>
      </c>
      <c r="H1024">
        <f>IFERROR(IF(OR(HLOOKUP($A1024,'Z-scores'!$C$2:$UD$20,6,FALSE)&gt;3,HLOOKUP($A1024,'Z-scores'!$C$2:$UD$20,6,FALSE)&lt;-3),"",'Total-corrected counts'!H1024),"")</f>
        <v>21.625002355854843</v>
      </c>
      <c r="I1024">
        <f>IFERROR(IF(OR(HLOOKUP($A1024,'Z-scores'!$C$2:$UD$20,7,FALSE)&gt;3,HLOOKUP($A1024,'Z-scores'!$C$2:$UD$20,7,FALSE)&lt;-3),"",'Total-corrected counts'!I1024),"")</f>
        <v>40.967987218283518</v>
      </c>
      <c r="J1024">
        <f>IFERROR(IF(OR(HLOOKUP($A1024,'Z-scores'!$C$2:$UD$20,8,FALSE)&gt;3,HLOOKUP($A1024,'Z-scores'!$C$2:$UD$20,8,FALSE)&lt;-3),"",'Total-corrected counts'!J1024),"")</f>
        <v>23.45070519761509</v>
      </c>
      <c r="K1024">
        <f>IFERROR(IF(OR(HLOOKUP($A1024,'Z-scores'!$C$2:$UD$20,9,FALSE)&gt;3,HLOOKUP($A1024,'Z-scores'!$C$2:$UD$20,9,FALSE)&lt;-3),"",'Total-corrected counts'!K1024),"")</f>
        <v>19.363398182730364</v>
      </c>
      <c r="L1024">
        <f>IFERROR(IF(OR(HLOOKUP($A1024,'Z-scores'!$C$2:$UD$20,10,FALSE)&gt;3,HLOOKUP($A1024,'Z-scores'!$C$2:$UD$20,10,FALSE)&lt;-3),"",'Total-corrected counts'!L1024),"")</f>
        <v>13.939430286973224</v>
      </c>
      <c r="M1024">
        <f>IFERROR(IF(OR(HLOOKUP($A1024,'Z-scores'!$C$2:$UD$20,11,FALSE)&gt;3,HLOOKUP($A1024,'Z-scores'!$C$2:$UD$20,11,FALSE)&lt;-3),"",'Total-corrected counts'!M1024),"")</f>
        <v>11.850863426632005</v>
      </c>
      <c r="N1024">
        <f>IFERROR(IF(OR(HLOOKUP($A1024,'Z-scores'!$C$2:$UD$20,12,FALSE)&gt;3,HLOOKUP($A1024,'Z-scores'!$C$2:$UD$20,12,FALSE)&lt;-3),"",'Total-corrected counts'!N1024),"")</f>
        <v>17.86095580398586</v>
      </c>
      <c r="O1024">
        <f>IFERROR(IF(OR(HLOOKUP($A1024,'Z-scores'!$C$2:$UD$20,13,FALSE)&gt;3,HLOOKUP($A1024,'Z-scores'!$C$2:$UD$20,13,FALSE)&lt;-3),"",'Total-corrected counts'!O1024),"")</f>
        <v>26.603021335925991</v>
      </c>
      <c r="P1024">
        <f>IFERROR(IF(OR(HLOOKUP($A1024,'Z-scores'!$C$2:$UD$20,14,FALSE)&gt;3,HLOOKUP($A1024,'Z-scores'!$C$2:$UD$20,14,FALSE)&lt;-3),"",'Total-corrected counts'!P1024),"")</f>
        <v>35.831372024434053</v>
      </c>
      <c r="Q1024">
        <f>IFERROR(IF(OR(HLOOKUP($A1024,'Z-scores'!$C$2:$UD$20,15,FALSE)&gt;3,HLOOKUP($A1024,'Z-scores'!$C$2:$UD$20,15,FALSE)&lt;-3),"",'Total-corrected counts'!Q1024),"")</f>
        <v>1.0043606805469962</v>
      </c>
      <c r="R1024">
        <f>IFERROR(IF(OR(HLOOKUP($A1024,'Z-scores'!$C$2:$UD$20,16,FALSE)&gt;3,HLOOKUP($A1024,'Z-scores'!$C$2:$UD$20,16,FALSE)&lt;-3),"",'Total-corrected counts'!R1024),"")</f>
        <v>25.884988109334024</v>
      </c>
      <c r="S1024">
        <f>IFERROR(IF(OR(HLOOKUP($A1024,'Z-scores'!$C$2:$UD$20,17,FALSE)&gt;3,HLOOKUP($A1024,'Z-scores'!$C$2:$UD$20,17,FALSE)&lt;-3),"",'Total-corrected counts'!S1024),"")</f>
        <v>20.926770958527534</v>
      </c>
      <c r="T1024">
        <f>IFERROR(IF(OR(HLOOKUP($A1024,'Z-scores'!$C$2:$UD$20,18,FALSE)&gt;3,HLOOKUP($A1024,'Z-scores'!$C$2:$UD$20,18,FALSE)&lt;-3),"",'Total-corrected counts'!T1024),"")</f>
        <v>36.254108655797303</v>
      </c>
      <c r="U1024">
        <f>IFERROR(IF(OR(HLOOKUP($A1024,'Z-scores'!$C$2:$UD$20,19,FALSE)&gt;3,HLOOKUP($A1024,'Z-scores'!$C$2:$UD$20,19,FALSE)&lt;-3),"",'Total-corrected counts'!U1024),"")</f>
        <v>7.1384246863649583</v>
      </c>
      <c r="V1024">
        <f t="shared" si="60"/>
        <v>1</v>
      </c>
      <c r="W1024" s="10">
        <f>SUMIFS(Tabel132[Cluster],Tabel132[ID],A1024)</f>
        <v>0</v>
      </c>
      <c r="X1024">
        <f t="shared" si="61"/>
        <v>0.98207213218333622</v>
      </c>
      <c r="Y1024">
        <f t="shared" si="62"/>
        <v>21.311139034028226</v>
      </c>
      <c r="Z1024">
        <f t="shared" si="63"/>
        <v>21.438000281864589</v>
      </c>
    </row>
    <row r="1025" spans="1:26" x14ac:dyDescent="0.25">
      <c r="A1025">
        <v>1034</v>
      </c>
      <c r="B1025" t="s">
        <v>1116</v>
      </c>
      <c r="C1025">
        <v>32100</v>
      </c>
      <c r="D1025">
        <v>589</v>
      </c>
      <c r="E1025" t="str">
        <f>IFERROR(IF(OR(HLOOKUP($A1025,'Z-scores'!$C$2:$UD$20,3,FALSE)&gt;3,HLOOKUP(A1025,'Z-scores'!$C$2:$UD$20,3,FALSE)&lt;-3),"",'Total-corrected counts'!E1025),"")</f>
        <v/>
      </c>
      <c r="F1025" t="str">
        <f>IFERROR(IF(OR(HLOOKUP($A1025,'Z-scores'!$C$2:$UD$20,4,FALSE)&gt;3,HLOOKUP($A1025,'Z-scores'!$C$2:$UD$20,4,FALSE)&lt;-3),"",'Total-corrected counts'!F1025),"")</f>
        <v/>
      </c>
      <c r="G1025" t="str">
        <f>IFERROR(IF(OR(HLOOKUP($A1025,'Z-scores'!$C$2:$UD$20,5,FALSE)&gt;3,HLOOKUP($A1025,'Z-scores'!$C$2:$UD$20,5,FALSE)&lt;-3),"",'Total-corrected counts'!G1025),"")</f>
        <v/>
      </c>
      <c r="H1025" t="str">
        <f>IFERROR(IF(OR(HLOOKUP($A1025,'Z-scores'!$C$2:$UD$20,6,FALSE)&gt;3,HLOOKUP($A1025,'Z-scores'!$C$2:$UD$20,6,FALSE)&lt;-3),"",'Total-corrected counts'!H1025),"")</f>
        <v/>
      </c>
      <c r="I1025" t="str">
        <f>IFERROR(IF(OR(HLOOKUP($A1025,'Z-scores'!$C$2:$UD$20,7,FALSE)&gt;3,HLOOKUP($A1025,'Z-scores'!$C$2:$UD$20,7,FALSE)&lt;-3),"",'Total-corrected counts'!I1025),"")</f>
        <v/>
      </c>
      <c r="J1025" t="str">
        <f>IFERROR(IF(OR(HLOOKUP($A1025,'Z-scores'!$C$2:$UD$20,8,FALSE)&gt;3,HLOOKUP($A1025,'Z-scores'!$C$2:$UD$20,8,FALSE)&lt;-3),"",'Total-corrected counts'!J1025),"")</f>
        <v/>
      </c>
      <c r="K1025" t="str">
        <f>IFERROR(IF(OR(HLOOKUP($A1025,'Z-scores'!$C$2:$UD$20,9,FALSE)&gt;3,HLOOKUP($A1025,'Z-scores'!$C$2:$UD$20,9,FALSE)&lt;-3),"",'Total-corrected counts'!K1025),"")</f>
        <v/>
      </c>
      <c r="L1025" t="str">
        <f>IFERROR(IF(OR(HLOOKUP($A1025,'Z-scores'!$C$2:$UD$20,10,FALSE)&gt;3,HLOOKUP($A1025,'Z-scores'!$C$2:$UD$20,10,FALSE)&lt;-3),"",'Total-corrected counts'!L1025),"")</f>
        <v/>
      </c>
      <c r="M1025" t="str">
        <f>IFERROR(IF(OR(HLOOKUP($A1025,'Z-scores'!$C$2:$UD$20,11,FALSE)&gt;3,HLOOKUP($A1025,'Z-scores'!$C$2:$UD$20,11,FALSE)&lt;-3),"",'Total-corrected counts'!M1025),"")</f>
        <v/>
      </c>
      <c r="N1025" t="str">
        <f>IFERROR(IF(OR(HLOOKUP($A1025,'Z-scores'!$C$2:$UD$20,12,FALSE)&gt;3,HLOOKUP($A1025,'Z-scores'!$C$2:$UD$20,12,FALSE)&lt;-3),"",'Total-corrected counts'!N1025),"")</f>
        <v/>
      </c>
      <c r="O1025" t="str">
        <f>IFERROR(IF(OR(HLOOKUP($A1025,'Z-scores'!$C$2:$UD$20,13,FALSE)&gt;3,HLOOKUP($A1025,'Z-scores'!$C$2:$UD$20,13,FALSE)&lt;-3),"",'Total-corrected counts'!O1025),"")</f>
        <v/>
      </c>
      <c r="P1025" t="str">
        <f>IFERROR(IF(OR(HLOOKUP($A1025,'Z-scores'!$C$2:$UD$20,14,FALSE)&gt;3,HLOOKUP($A1025,'Z-scores'!$C$2:$UD$20,14,FALSE)&lt;-3),"",'Total-corrected counts'!P1025),"")</f>
        <v/>
      </c>
      <c r="Q1025" t="str">
        <f>IFERROR(IF(OR(HLOOKUP($A1025,'Z-scores'!$C$2:$UD$20,15,FALSE)&gt;3,HLOOKUP($A1025,'Z-scores'!$C$2:$UD$20,15,FALSE)&lt;-3),"",'Total-corrected counts'!Q1025),"")</f>
        <v/>
      </c>
      <c r="R1025" t="str">
        <f>IFERROR(IF(OR(HLOOKUP($A1025,'Z-scores'!$C$2:$UD$20,16,FALSE)&gt;3,HLOOKUP($A1025,'Z-scores'!$C$2:$UD$20,16,FALSE)&lt;-3),"",'Total-corrected counts'!R1025),"")</f>
        <v/>
      </c>
      <c r="S1025" t="str">
        <f>IFERROR(IF(OR(HLOOKUP($A1025,'Z-scores'!$C$2:$UD$20,17,FALSE)&gt;3,HLOOKUP($A1025,'Z-scores'!$C$2:$UD$20,17,FALSE)&lt;-3),"",'Total-corrected counts'!S1025),"")</f>
        <v/>
      </c>
      <c r="T1025" t="str">
        <f>IFERROR(IF(OR(HLOOKUP($A1025,'Z-scores'!$C$2:$UD$20,18,FALSE)&gt;3,HLOOKUP($A1025,'Z-scores'!$C$2:$UD$20,18,FALSE)&lt;-3),"",'Total-corrected counts'!T1025),"")</f>
        <v/>
      </c>
      <c r="U1025" t="str">
        <f>IFERROR(IF(OR(HLOOKUP($A1025,'Z-scores'!$C$2:$UD$20,19,FALSE)&gt;3,HLOOKUP($A1025,'Z-scores'!$C$2:$UD$20,19,FALSE)&lt;-3),"",'Total-corrected counts'!U1025),"")</f>
        <v/>
      </c>
      <c r="V1025">
        <f t="shared" si="60"/>
        <v>1</v>
      </c>
      <c r="W1025" s="10">
        <f>SUMIFS(Tabel132[Cluster],Tabel132[ID],A1025)</f>
        <v>42</v>
      </c>
      <c r="X1025" t="str">
        <f t="shared" si="61"/>
        <v/>
      </c>
      <c r="Y1025" t="str">
        <f t="shared" si="62"/>
        <v/>
      </c>
      <c r="Z1025" t="str">
        <f t="shared" si="63"/>
        <v/>
      </c>
    </row>
    <row r="1026" spans="1:26" x14ac:dyDescent="0.25">
      <c r="A1026">
        <v>1035</v>
      </c>
      <c r="B1026" t="s">
        <v>512</v>
      </c>
      <c r="C1026">
        <v>8000</v>
      </c>
      <c r="D1026">
        <v>378</v>
      </c>
      <c r="E1026">
        <f>IFERROR(IF(OR(HLOOKUP($A1026,'Z-scores'!$C$2:$UD$20,3,FALSE)&gt;3,HLOOKUP(A1026,'Z-scores'!$C$2:$UD$20,3,FALSE)&lt;-3),"",'Total-corrected counts'!E1026),"")</f>
        <v>7.7719974986159457</v>
      </c>
      <c r="F1026">
        <f>IFERROR(IF(OR(HLOOKUP($A1026,'Z-scores'!$C$2:$UD$20,4,FALSE)&gt;3,HLOOKUP($A1026,'Z-scores'!$C$2:$UD$20,4,FALSE)&lt;-3),"",'Total-corrected counts'!F1026),"")</f>
        <v>27.160092792198629</v>
      </c>
      <c r="G1026">
        <f>IFERROR(IF(OR(HLOOKUP($A1026,'Z-scores'!$C$2:$UD$20,5,FALSE)&gt;3,HLOOKUP($A1026,'Z-scores'!$C$2:$UD$20,5,FALSE)&lt;-3),"",'Total-corrected counts'!G1026),"")</f>
        <v>31.941125987646608</v>
      </c>
      <c r="H1026">
        <f>IFERROR(IF(OR(HLOOKUP($A1026,'Z-scores'!$C$2:$UD$20,6,FALSE)&gt;3,HLOOKUP($A1026,'Z-scores'!$C$2:$UD$20,6,FALSE)&lt;-3),"",'Total-corrected counts'!H1026),"")</f>
        <v>26.155223959776659</v>
      </c>
      <c r="I1026">
        <f>IFERROR(IF(OR(HLOOKUP($A1026,'Z-scores'!$C$2:$UD$20,7,FALSE)&gt;3,HLOOKUP($A1026,'Z-scores'!$C$2:$UD$20,7,FALSE)&lt;-3),"",'Total-corrected counts'!I1026),"")</f>
        <v>12.153713070167068</v>
      </c>
      <c r="J1026">
        <f>IFERROR(IF(OR(HLOOKUP($A1026,'Z-scores'!$C$2:$UD$20,8,FALSE)&gt;3,HLOOKUP($A1026,'Z-scores'!$C$2:$UD$20,8,FALSE)&lt;-3),"",'Total-corrected counts'!J1026),"")</f>
        <v>19.156011289473216</v>
      </c>
      <c r="K1026">
        <f>IFERROR(IF(OR(HLOOKUP($A1026,'Z-scores'!$C$2:$UD$20,9,FALSE)&gt;3,HLOOKUP($A1026,'Z-scores'!$C$2:$UD$20,9,FALSE)&lt;-3),"",'Total-corrected counts'!K1026),"")</f>
        <v>13.525837560622108</v>
      </c>
      <c r="L1026">
        <f>IFERROR(IF(OR(HLOOKUP($A1026,'Z-scores'!$C$2:$UD$20,10,FALSE)&gt;3,HLOOKUP($A1026,'Z-scores'!$C$2:$UD$20,10,FALSE)&lt;-3),"",'Total-corrected counts'!L1026),"")</f>
        <v>41.668357096365071</v>
      </c>
      <c r="M1026">
        <f>IFERROR(IF(OR(HLOOKUP($A1026,'Z-scores'!$C$2:$UD$20,11,FALSE)&gt;3,HLOOKUP($A1026,'Z-scores'!$C$2:$UD$20,11,FALSE)&lt;-3),"",'Total-corrected counts'!M1026),"")</f>
        <v>16.168226968915903</v>
      </c>
      <c r="N1026">
        <f>IFERROR(IF(OR(HLOOKUP($A1026,'Z-scores'!$C$2:$UD$20,12,FALSE)&gt;3,HLOOKUP($A1026,'Z-scores'!$C$2:$UD$20,12,FALSE)&lt;-3),"",'Total-corrected counts'!N1026),"")</f>
        <v>36.684148837021759</v>
      </c>
      <c r="O1026">
        <f>IFERROR(IF(OR(HLOOKUP($A1026,'Z-scores'!$C$2:$UD$20,13,FALSE)&gt;3,HLOOKUP($A1026,'Z-scores'!$C$2:$UD$20,13,FALSE)&lt;-3),"",'Total-corrected counts'!O1026),"")</f>
        <v>14.686348527511832</v>
      </c>
      <c r="P1026">
        <f>IFERROR(IF(OR(HLOOKUP($A1026,'Z-scores'!$C$2:$UD$20,14,FALSE)&gt;3,HLOOKUP($A1026,'Z-scores'!$C$2:$UD$20,14,FALSE)&lt;-3),"",'Total-corrected counts'!P1026),"")</f>
        <v>16.266006908992846</v>
      </c>
      <c r="Q1026">
        <f>IFERROR(IF(OR(HLOOKUP($A1026,'Z-scores'!$C$2:$UD$20,15,FALSE)&gt;3,HLOOKUP($A1026,'Z-scores'!$C$2:$UD$20,15,FALSE)&lt;-3),"",'Total-corrected counts'!Q1026),"")</f>
        <v>28.053841533336975</v>
      </c>
      <c r="R1026">
        <f>IFERROR(IF(OR(HLOOKUP($A1026,'Z-scores'!$C$2:$UD$20,16,FALSE)&gt;3,HLOOKUP($A1026,'Z-scores'!$C$2:$UD$20,16,FALSE)&lt;-3),"",'Total-corrected counts'!R1026),"")</f>
        <v>17.762871871312338</v>
      </c>
      <c r="S1026">
        <f>IFERROR(IF(OR(HLOOKUP($A1026,'Z-scores'!$C$2:$UD$20,17,FALSE)&gt;3,HLOOKUP($A1026,'Z-scores'!$C$2:$UD$20,17,FALSE)&lt;-3),"",'Total-corrected counts'!S1026),"")</f>
        <v>33.129982661450988</v>
      </c>
      <c r="T1026">
        <f>IFERROR(IF(OR(HLOOKUP($A1026,'Z-scores'!$C$2:$UD$20,18,FALSE)&gt;3,HLOOKUP($A1026,'Z-scores'!$C$2:$UD$20,18,FALSE)&lt;-3),"",'Total-corrected counts'!T1026),"")</f>
        <v>24.364135580057148</v>
      </c>
      <c r="U1026">
        <f>IFERROR(IF(OR(HLOOKUP($A1026,'Z-scores'!$C$2:$UD$20,19,FALSE)&gt;3,HLOOKUP($A1026,'Z-scores'!$C$2:$UD$20,19,FALSE)&lt;-3),"",'Total-corrected counts'!U1026),"")</f>
        <v>20.512664737049946</v>
      </c>
      <c r="V1026">
        <f t="shared" si="60"/>
        <v>1</v>
      </c>
      <c r="W1026" s="10">
        <f>SUMIFS(Tabel132[Cluster],Tabel132[ID],A1026)</f>
        <v>11</v>
      </c>
      <c r="X1026">
        <f t="shared" si="61"/>
        <v>0.64792576638203792</v>
      </c>
      <c r="Y1026">
        <f t="shared" si="62"/>
        <v>21.744509580420136</v>
      </c>
      <c r="Z1026">
        <f t="shared" si="63"/>
        <v>23.932500082091728</v>
      </c>
    </row>
    <row r="1027" spans="1:26" x14ac:dyDescent="0.25">
      <c r="A1027">
        <v>1036</v>
      </c>
      <c r="B1027" t="s">
        <v>1117</v>
      </c>
      <c r="C1027">
        <v>107200</v>
      </c>
      <c r="D1027">
        <v>784</v>
      </c>
      <c r="E1027" t="str">
        <f>IFERROR(IF(OR(HLOOKUP($A1027,'Z-scores'!$C$2:$UD$20,3,FALSE)&gt;3,HLOOKUP(A1027,'Z-scores'!$C$2:$UD$20,3,FALSE)&lt;-3),"",'Total-corrected counts'!E1027),"")</f>
        <v/>
      </c>
      <c r="F1027" t="str">
        <f>IFERROR(IF(OR(HLOOKUP($A1027,'Z-scores'!$C$2:$UD$20,4,FALSE)&gt;3,HLOOKUP($A1027,'Z-scores'!$C$2:$UD$20,4,FALSE)&lt;-3),"",'Total-corrected counts'!F1027),"")</f>
        <v/>
      </c>
      <c r="G1027" t="str">
        <f>IFERROR(IF(OR(HLOOKUP($A1027,'Z-scores'!$C$2:$UD$20,5,FALSE)&gt;3,HLOOKUP($A1027,'Z-scores'!$C$2:$UD$20,5,FALSE)&lt;-3),"",'Total-corrected counts'!G1027),"")</f>
        <v/>
      </c>
      <c r="H1027" t="str">
        <f>IFERROR(IF(OR(HLOOKUP($A1027,'Z-scores'!$C$2:$UD$20,6,FALSE)&gt;3,HLOOKUP($A1027,'Z-scores'!$C$2:$UD$20,6,FALSE)&lt;-3),"",'Total-corrected counts'!H1027),"")</f>
        <v/>
      </c>
      <c r="I1027" t="str">
        <f>IFERROR(IF(OR(HLOOKUP($A1027,'Z-scores'!$C$2:$UD$20,7,FALSE)&gt;3,HLOOKUP($A1027,'Z-scores'!$C$2:$UD$20,7,FALSE)&lt;-3),"",'Total-corrected counts'!I1027),"")</f>
        <v/>
      </c>
      <c r="J1027" t="str">
        <f>IFERROR(IF(OR(HLOOKUP($A1027,'Z-scores'!$C$2:$UD$20,8,FALSE)&gt;3,HLOOKUP($A1027,'Z-scores'!$C$2:$UD$20,8,FALSE)&lt;-3),"",'Total-corrected counts'!J1027),"")</f>
        <v/>
      </c>
      <c r="K1027" t="str">
        <f>IFERROR(IF(OR(HLOOKUP($A1027,'Z-scores'!$C$2:$UD$20,9,FALSE)&gt;3,HLOOKUP($A1027,'Z-scores'!$C$2:$UD$20,9,FALSE)&lt;-3),"",'Total-corrected counts'!K1027),"")</f>
        <v/>
      </c>
      <c r="L1027" t="str">
        <f>IFERROR(IF(OR(HLOOKUP($A1027,'Z-scores'!$C$2:$UD$20,10,FALSE)&gt;3,HLOOKUP($A1027,'Z-scores'!$C$2:$UD$20,10,FALSE)&lt;-3),"",'Total-corrected counts'!L1027),"")</f>
        <v/>
      </c>
      <c r="M1027" t="str">
        <f>IFERROR(IF(OR(HLOOKUP($A1027,'Z-scores'!$C$2:$UD$20,11,FALSE)&gt;3,HLOOKUP($A1027,'Z-scores'!$C$2:$UD$20,11,FALSE)&lt;-3),"",'Total-corrected counts'!M1027),"")</f>
        <v/>
      </c>
      <c r="N1027" t="str">
        <f>IFERROR(IF(OR(HLOOKUP($A1027,'Z-scores'!$C$2:$UD$20,12,FALSE)&gt;3,HLOOKUP($A1027,'Z-scores'!$C$2:$UD$20,12,FALSE)&lt;-3),"",'Total-corrected counts'!N1027),"")</f>
        <v/>
      </c>
      <c r="O1027" t="str">
        <f>IFERROR(IF(OR(HLOOKUP($A1027,'Z-scores'!$C$2:$UD$20,13,FALSE)&gt;3,HLOOKUP($A1027,'Z-scores'!$C$2:$UD$20,13,FALSE)&lt;-3),"",'Total-corrected counts'!O1027),"")</f>
        <v/>
      </c>
      <c r="P1027" t="str">
        <f>IFERROR(IF(OR(HLOOKUP($A1027,'Z-scores'!$C$2:$UD$20,14,FALSE)&gt;3,HLOOKUP($A1027,'Z-scores'!$C$2:$UD$20,14,FALSE)&lt;-3),"",'Total-corrected counts'!P1027),"")</f>
        <v/>
      </c>
      <c r="Q1027" t="str">
        <f>IFERROR(IF(OR(HLOOKUP($A1027,'Z-scores'!$C$2:$UD$20,15,FALSE)&gt;3,HLOOKUP($A1027,'Z-scores'!$C$2:$UD$20,15,FALSE)&lt;-3),"",'Total-corrected counts'!Q1027),"")</f>
        <v/>
      </c>
      <c r="R1027" t="str">
        <f>IFERROR(IF(OR(HLOOKUP($A1027,'Z-scores'!$C$2:$UD$20,16,FALSE)&gt;3,HLOOKUP($A1027,'Z-scores'!$C$2:$UD$20,16,FALSE)&lt;-3),"",'Total-corrected counts'!R1027),"")</f>
        <v/>
      </c>
      <c r="S1027" t="str">
        <f>IFERROR(IF(OR(HLOOKUP($A1027,'Z-scores'!$C$2:$UD$20,17,FALSE)&gt;3,HLOOKUP($A1027,'Z-scores'!$C$2:$UD$20,17,FALSE)&lt;-3),"",'Total-corrected counts'!S1027),"")</f>
        <v/>
      </c>
      <c r="T1027" t="str">
        <f>IFERROR(IF(OR(HLOOKUP($A1027,'Z-scores'!$C$2:$UD$20,18,FALSE)&gt;3,HLOOKUP($A1027,'Z-scores'!$C$2:$UD$20,18,FALSE)&lt;-3),"",'Total-corrected counts'!T1027),"")</f>
        <v/>
      </c>
      <c r="U1027" t="str">
        <f>IFERROR(IF(OR(HLOOKUP($A1027,'Z-scores'!$C$2:$UD$20,19,FALSE)&gt;3,HLOOKUP($A1027,'Z-scores'!$C$2:$UD$20,19,FALSE)&lt;-3),"",'Total-corrected counts'!U1027),"")</f>
        <v/>
      </c>
      <c r="V1027">
        <f t="shared" si="60"/>
        <v>1</v>
      </c>
      <c r="W1027" s="10">
        <f>SUMIFS(Tabel132[Cluster],Tabel132[ID],A1027)</f>
        <v>0</v>
      </c>
      <c r="X1027" t="str">
        <f t="shared" si="61"/>
        <v/>
      </c>
      <c r="Y1027" t="str">
        <f t="shared" si="62"/>
        <v/>
      </c>
      <c r="Z1027" t="str">
        <f t="shared" si="63"/>
        <v/>
      </c>
    </row>
    <row r="1028" spans="1:26" x14ac:dyDescent="0.25">
      <c r="A1028">
        <v>1037</v>
      </c>
      <c r="B1028" t="s">
        <v>513</v>
      </c>
      <c r="C1028">
        <v>44700</v>
      </c>
      <c r="D1028">
        <v>822</v>
      </c>
      <c r="E1028">
        <f>IFERROR(IF(OR(HLOOKUP($A1028,'Z-scores'!$C$2:$UD$20,3,FALSE)&gt;3,HLOOKUP(A1028,'Z-scores'!$C$2:$UD$20,3,FALSE)&lt;-3),"",'Total-corrected counts'!E1028),"")</f>
        <v>8.1474292451244317</v>
      </c>
      <c r="F1028">
        <f>IFERROR(IF(OR(HLOOKUP($A1028,'Z-scores'!$C$2:$UD$20,4,FALSE)&gt;3,HLOOKUP($A1028,'Z-scores'!$C$2:$UD$20,4,FALSE)&lt;-3),"",'Total-corrected counts'!F1028),"")</f>
        <v>7.9158832813263906</v>
      </c>
      <c r="G1028">
        <f>IFERROR(IF(OR(HLOOKUP($A1028,'Z-scores'!$C$2:$UD$20,5,FALSE)&gt;3,HLOOKUP($A1028,'Z-scores'!$C$2:$UD$20,5,FALSE)&lt;-3),"",'Total-corrected counts'!G1028),"")</f>
        <v>80.76441128002223</v>
      </c>
      <c r="H1028">
        <f>IFERROR(IF(OR(HLOOKUP($A1028,'Z-scores'!$C$2:$UD$20,6,FALSE)&gt;3,HLOOKUP($A1028,'Z-scores'!$C$2:$UD$20,6,FALSE)&lt;-3),"",'Total-corrected counts'!H1028),"")</f>
        <v>49.246091549566145</v>
      </c>
      <c r="I1028">
        <f>IFERROR(IF(OR(HLOOKUP($A1028,'Z-scores'!$C$2:$UD$20,7,FALSE)&gt;3,HLOOKUP($A1028,'Z-scores'!$C$2:$UD$20,7,FALSE)&lt;-3),"",'Total-corrected counts'!I1028),"")</f>
        <v>11.236335538528316</v>
      </c>
      <c r="J1028">
        <f>IFERROR(IF(OR(HLOOKUP($A1028,'Z-scores'!$C$2:$UD$20,8,FALSE)&gt;3,HLOOKUP($A1028,'Z-scores'!$C$2:$UD$20,8,FALSE)&lt;-3),"",'Total-corrected counts'!J1028),"")</f>
        <v>8.5893878162837431</v>
      </c>
      <c r="K1028">
        <f>IFERROR(IF(OR(HLOOKUP($A1028,'Z-scores'!$C$2:$UD$20,9,FALSE)&gt;3,HLOOKUP($A1028,'Z-scores'!$C$2:$UD$20,9,FALSE)&lt;-3),"",'Total-corrected counts'!K1028),"")</f>
        <v>48.51552483416021</v>
      </c>
      <c r="L1028">
        <f>IFERROR(IF(OR(HLOOKUP($A1028,'Z-scores'!$C$2:$UD$20,10,FALSE)&gt;3,HLOOKUP($A1028,'Z-scores'!$C$2:$UD$20,10,FALSE)&lt;-3),"",'Total-corrected counts'!L1028),"")</f>
        <v>9.2429756031306169</v>
      </c>
      <c r="M1028">
        <f>IFERROR(IF(OR(HLOOKUP($A1028,'Z-scores'!$C$2:$UD$20,11,FALSE)&gt;3,HLOOKUP($A1028,'Z-scores'!$C$2:$UD$20,11,FALSE)&lt;-3),"",'Total-corrected counts'!M1028),"")</f>
        <v>22.121304553367128</v>
      </c>
      <c r="N1028">
        <f>IFERROR(IF(OR(HLOOKUP($A1028,'Z-scores'!$C$2:$UD$20,12,FALSE)&gt;3,HLOOKUP($A1028,'Z-scores'!$C$2:$UD$20,12,FALSE)&lt;-3),"",'Total-corrected counts'!N1028),"")</f>
        <v>22.406381190736493</v>
      </c>
      <c r="O1028">
        <f>IFERROR(IF(OR(HLOOKUP($A1028,'Z-scores'!$C$2:$UD$20,13,FALSE)&gt;3,HLOOKUP($A1028,'Z-scores'!$C$2:$UD$20,13,FALSE)&lt;-3),"",'Total-corrected counts'!O1028),"")</f>
        <v>36.88413837340277</v>
      </c>
      <c r="P1028">
        <f>IFERROR(IF(OR(HLOOKUP($A1028,'Z-scores'!$C$2:$UD$20,14,FALSE)&gt;3,HLOOKUP($A1028,'Z-scores'!$C$2:$UD$20,14,FALSE)&lt;-3),"",'Total-corrected counts'!P1028),"")</f>
        <v>58.691821566263464</v>
      </c>
      <c r="Q1028">
        <f>IFERROR(IF(OR(HLOOKUP($A1028,'Z-scores'!$C$2:$UD$20,15,FALSE)&gt;3,HLOOKUP($A1028,'Z-scores'!$C$2:$UD$20,15,FALSE)&lt;-3),"",'Total-corrected counts'!Q1028),"")</f>
        <v>63.147958905071341</v>
      </c>
      <c r="R1028">
        <f>IFERROR(IF(OR(HLOOKUP($A1028,'Z-scores'!$C$2:$UD$20,16,FALSE)&gt;3,HLOOKUP($A1028,'Z-scores'!$C$2:$UD$20,16,FALSE)&lt;-3),"",'Total-corrected counts'!R1028),"")</f>
        <v>64.768567770785623</v>
      </c>
      <c r="S1028">
        <f>IFERROR(IF(OR(HLOOKUP($A1028,'Z-scores'!$C$2:$UD$20,17,FALSE)&gt;3,HLOOKUP($A1028,'Z-scores'!$C$2:$UD$20,17,FALSE)&lt;-3),"",'Total-corrected counts'!S1028),"")</f>
        <v>70.325893065557523</v>
      </c>
      <c r="T1028">
        <f>IFERROR(IF(OR(HLOOKUP($A1028,'Z-scores'!$C$2:$UD$20,18,FALSE)&gt;3,HLOOKUP($A1028,'Z-scores'!$C$2:$UD$20,18,FALSE)&lt;-3),"",'Total-corrected counts'!T1028),"")</f>
        <v>45.309044798738149</v>
      </c>
      <c r="U1028">
        <f>IFERROR(IF(OR(HLOOKUP($A1028,'Z-scores'!$C$2:$UD$20,19,FALSE)&gt;3,HLOOKUP($A1028,'Z-scores'!$C$2:$UD$20,19,FALSE)&lt;-3),"",'Total-corrected counts'!U1028),"")</f>
        <v>35.167047816596728</v>
      </c>
      <c r="V1028">
        <f t="shared" ref="V1028:V1091" si="64">IFERROR(IF(AND(Y1028=0,Z1028=0),0,1),0)</f>
        <v>1</v>
      </c>
      <c r="W1028" s="10">
        <f>SUMIFS(Tabel132[Cluster],Tabel132[ID],A1028)</f>
        <v>58</v>
      </c>
      <c r="X1028">
        <f t="shared" ref="X1028:X1091" si="65">IFERROR(_xlfn.T.TEST(E1028:M1028,N1028:U1028,2,2),"")</f>
        <v>5.8925697886630553E-2</v>
      </c>
      <c r="Y1028">
        <f t="shared" ref="Y1028:Y1091" si="66">IFERROR(AVERAGE(E1028:M1028),"")</f>
        <v>27.308815966834356</v>
      </c>
      <c r="Z1028">
        <f t="shared" ref="Z1028:Z1091" si="67">IFERROR(AVERAGE(N1028:U1028),"")</f>
        <v>49.587606685894009</v>
      </c>
    </row>
    <row r="1029" spans="1:26" x14ac:dyDescent="0.25">
      <c r="A1029">
        <v>1038</v>
      </c>
      <c r="B1029" t="s">
        <v>514</v>
      </c>
      <c r="C1029">
        <v>4700</v>
      </c>
      <c r="D1029">
        <v>329</v>
      </c>
      <c r="E1029">
        <f>IFERROR(IF(OR(HLOOKUP($A1029,'Z-scores'!$C$2:$UD$20,3,FALSE)&gt;3,HLOOKUP(A1029,'Z-scores'!$C$2:$UD$20,3,FALSE)&lt;-3),"",'Total-corrected counts'!E1029),"")</f>
        <v>7.7663940397128339</v>
      </c>
      <c r="F1029">
        <f>IFERROR(IF(OR(HLOOKUP($A1029,'Z-scores'!$C$2:$UD$20,4,FALSE)&gt;3,HLOOKUP($A1029,'Z-scores'!$C$2:$UD$20,4,FALSE)&lt;-3),"",'Total-corrected counts'!F1029),"")</f>
        <v>2.1245738547808655</v>
      </c>
      <c r="G1029">
        <f>IFERROR(IF(OR(HLOOKUP($A1029,'Z-scores'!$C$2:$UD$20,5,FALSE)&gt;3,HLOOKUP($A1029,'Z-scores'!$C$2:$UD$20,5,FALSE)&lt;-3),"",'Total-corrected counts'!G1029),"")</f>
        <v>0.93677852943902074</v>
      </c>
      <c r="H1029">
        <f>IFERROR(IF(OR(HLOOKUP($A1029,'Z-scores'!$C$2:$UD$20,6,FALSE)&gt;3,HLOOKUP($A1029,'Z-scores'!$C$2:$UD$20,6,FALSE)&lt;-3),"",'Total-corrected counts'!H1029),"")</f>
        <v>1.1726921871477125</v>
      </c>
      <c r="I1029">
        <f>IFERROR(IF(OR(HLOOKUP($A1029,'Z-scores'!$C$2:$UD$20,7,FALSE)&gt;3,HLOOKUP($A1029,'Z-scores'!$C$2:$UD$20,7,FALSE)&lt;-3),"",'Total-corrected counts'!I1029),"")</f>
        <v>1.0343585591631548</v>
      </c>
      <c r="J1029">
        <f>IFERROR(IF(OR(HLOOKUP($A1029,'Z-scores'!$C$2:$UD$20,8,FALSE)&gt;3,HLOOKUP($A1029,'Z-scores'!$C$2:$UD$20,8,FALSE)&lt;-3),"",'Total-corrected counts'!J1029),"")</f>
        <v>42.453862857751453</v>
      </c>
      <c r="K1029">
        <f>IFERROR(IF(OR(HLOOKUP($A1029,'Z-scores'!$C$2:$UD$20,9,FALSE)&gt;3,HLOOKUP($A1029,'Z-scores'!$C$2:$UD$20,9,FALSE)&lt;-3),"",'Total-corrected counts'!K1029),"")</f>
        <v>32.144489659401302</v>
      </c>
      <c r="L1029">
        <f>IFERROR(IF(OR(HLOOKUP($A1029,'Z-scores'!$C$2:$UD$20,10,FALSE)&gt;3,HLOOKUP($A1029,'Z-scores'!$C$2:$UD$20,10,FALSE)&lt;-3),"",'Total-corrected counts'!L1029),"")</f>
        <v>18.155214960920205</v>
      </c>
      <c r="M1029">
        <f>IFERROR(IF(OR(HLOOKUP($A1029,'Z-scores'!$C$2:$UD$20,11,FALSE)&gt;3,HLOOKUP($A1029,'Z-scores'!$C$2:$UD$20,11,FALSE)&lt;-3),"",'Total-corrected counts'!M1029),"")</f>
        <v>26.765810904084493</v>
      </c>
      <c r="N1029">
        <f>IFERROR(IF(OR(HLOOKUP($A1029,'Z-scores'!$C$2:$UD$20,12,FALSE)&gt;3,HLOOKUP($A1029,'Z-scores'!$C$2:$UD$20,12,FALSE)&lt;-3),"",'Total-corrected counts'!N1029),"")</f>
        <v>88.864899143792158</v>
      </c>
      <c r="O1029">
        <f>IFERROR(IF(OR(HLOOKUP($A1029,'Z-scores'!$C$2:$UD$20,13,FALSE)&gt;3,HLOOKUP($A1029,'Z-scores'!$C$2:$UD$20,13,FALSE)&lt;-3),"",'Total-corrected counts'!O1029),"")</f>
        <v>6.4076094400509911</v>
      </c>
      <c r="P1029">
        <f>IFERROR(IF(OR(HLOOKUP($A1029,'Z-scores'!$C$2:$UD$20,14,FALSE)&gt;3,HLOOKUP($A1029,'Z-scores'!$C$2:$UD$20,14,FALSE)&lt;-3),"",'Total-corrected counts'!P1029),"")</f>
        <v>28.753992244798702</v>
      </c>
      <c r="Q1029">
        <f>IFERROR(IF(OR(HLOOKUP($A1029,'Z-scores'!$C$2:$UD$20,15,FALSE)&gt;3,HLOOKUP($A1029,'Z-scores'!$C$2:$UD$20,15,FALSE)&lt;-3),"",'Total-corrected counts'!Q1029),"")</f>
        <v>57.843374339852247</v>
      </c>
      <c r="R1029">
        <f>IFERROR(IF(OR(HLOOKUP($A1029,'Z-scores'!$C$2:$UD$20,16,FALSE)&gt;3,HLOOKUP($A1029,'Z-scores'!$C$2:$UD$20,16,FALSE)&lt;-3),"",'Total-corrected counts'!R1029),"")</f>
        <v>4.7883221038164328</v>
      </c>
      <c r="S1029">
        <f>IFERROR(IF(OR(HLOOKUP($A1029,'Z-scores'!$C$2:$UD$20,17,FALSE)&gt;3,HLOOKUP($A1029,'Z-scores'!$C$2:$UD$20,17,FALSE)&lt;-3),"",'Total-corrected counts'!S1029),"")</f>
        <v>1.4168319637291018</v>
      </c>
      <c r="T1029">
        <f>IFERROR(IF(OR(HLOOKUP($A1029,'Z-scores'!$C$2:$UD$20,18,FALSE)&gt;3,HLOOKUP($A1029,'Z-scores'!$C$2:$UD$20,18,FALSE)&lt;-3),"",'Total-corrected counts'!T1029),"")</f>
        <v>88.76242905964402</v>
      </c>
      <c r="U1029">
        <f>IFERROR(IF(OR(HLOOKUP($A1029,'Z-scores'!$C$2:$UD$20,19,FALSE)&gt;3,HLOOKUP($A1029,'Z-scores'!$C$2:$UD$20,19,FALSE)&lt;-3),"",'Total-corrected counts'!U1029),"")</f>
        <v>8.4706413299601202</v>
      </c>
      <c r="V1029">
        <f t="shared" si="64"/>
        <v>1</v>
      </c>
      <c r="W1029" s="10">
        <f>SUMIFS(Tabel132[Cluster],Tabel132[ID],A1029)</f>
        <v>6</v>
      </c>
      <c r="X1029">
        <f t="shared" si="65"/>
        <v>0.1470506973225805</v>
      </c>
      <c r="Y1029">
        <f t="shared" si="66"/>
        <v>14.728241728044559</v>
      </c>
      <c r="Z1029">
        <f t="shared" si="67"/>
        <v>35.66351245320547</v>
      </c>
    </row>
    <row r="1030" spans="1:26" x14ac:dyDescent="0.25">
      <c r="A1030">
        <v>1039</v>
      </c>
      <c r="B1030" t="s">
        <v>515</v>
      </c>
      <c r="C1030">
        <v>90400</v>
      </c>
      <c r="D1030">
        <v>720</v>
      </c>
      <c r="E1030">
        <f>IFERROR(IF(OR(HLOOKUP($A1030,'Z-scores'!$C$2:$UD$20,3,FALSE)&gt;3,HLOOKUP(A1030,'Z-scores'!$C$2:$UD$20,3,FALSE)&lt;-3),"",'Total-corrected counts'!E1030),"")</f>
        <v>0</v>
      </c>
      <c r="F1030">
        <f>IFERROR(IF(OR(HLOOKUP($A1030,'Z-scores'!$C$2:$UD$20,4,FALSE)&gt;3,HLOOKUP($A1030,'Z-scores'!$C$2:$UD$20,4,FALSE)&lt;-3),"",'Total-corrected counts'!F1030),"")</f>
        <v>0.16405975712593554</v>
      </c>
      <c r="G1030">
        <f>IFERROR(IF(OR(HLOOKUP($A1030,'Z-scores'!$C$2:$UD$20,5,FALSE)&gt;3,HLOOKUP($A1030,'Z-scores'!$C$2:$UD$20,5,FALSE)&lt;-3),"",'Total-corrected counts'!G1030),"")</f>
        <v>0</v>
      </c>
      <c r="H1030">
        <f>IFERROR(IF(OR(HLOOKUP($A1030,'Z-scores'!$C$2:$UD$20,6,FALSE)&gt;3,HLOOKUP($A1030,'Z-scores'!$C$2:$UD$20,6,FALSE)&lt;-3),"",'Total-corrected counts'!H1030),"")</f>
        <v>0</v>
      </c>
      <c r="I1030">
        <f>IFERROR(IF(OR(HLOOKUP($A1030,'Z-scores'!$C$2:$UD$20,7,FALSE)&gt;3,HLOOKUP($A1030,'Z-scores'!$C$2:$UD$20,7,FALSE)&lt;-3),"",'Total-corrected counts'!I1030),"")</f>
        <v>0</v>
      </c>
      <c r="J1030">
        <f>IFERROR(IF(OR(HLOOKUP($A1030,'Z-scores'!$C$2:$UD$20,8,FALSE)&gt;3,HLOOKUP($A1030,'Z-scores'!$C$2:$UD$20,8,FALSE)&lt;-3),"",'Total-corrected counts'!J1030),"")</f>
        <v>0</v>
      </c>
      <c r="K1030">
        <f>IFERROR(IF(OR(HLOOKUP($A1030,'Z-scores'!$C$2:$UD$20,9,FALSE)&gt;3,HLOOKUP($A1030,'Z-scores'!$C$2:$UD$20,9,FALSE)&lt;-3),"",'Total-corrected counts'!K1030),"")</f>
        <v>0</v>
      </c>
      <c r="L1030">
        <f>IFERROR(IF(OR(HLOOKUP($A1030,'Z-scores'!$C$2:$UD$20,10,FALSE)&gt;3,HLOOKUP($A1030,'Z-scores'!$C$2:$UD$20,10,FALSE)&lt;-3),"",'Total-corrected counts'!L1030),"")</f>
        <v>0</v>
      </c>
      <c r="M1030">
        <f>IFERROR(IF(OR(HLOOKUP($A1030,'Z-scores'!$C$2:$UD$20,11,FALSE)&gt;3,HLOOKUP($A1030,'Z-scores'!$C$2:$UD$20,11,FALSE)&lt;-3),"",'Total-corrected counts'!M1030),"")</f>
        <v>0</v>
      </c>
      <c r="N1030" t="str">
        <f>IFERROR(IF(OR(HLOOKUP($A1030,'Z-scores'!$C$2:$UD$20,12,FALSE)&gt;3,HLOOKUP($A1030,'Z-scores'!$C$2:$UD$20,12,FALSE)&lt;-3),"",'Total-corrected counts'!N1030),"")</f>
        <v/>
      </c>
      <c r="O1030">
        <f>IFERROR(IF(OR(HLOOKUP($A1030,'Z-scores'!$C$2:$UD$20,13,FALSE)&gt;3,HLOOKUP($A1030,'Z-scores'!$C$2:$UD$20,13,FALSE)&lt;-3),"",'Total-corrected counts'!O1030),"")</f>
        <v>0</v>
      </c>
      <c r="P1030">
        <f>IFERROR(IF(OR(HLOOKUP($A1030,'Z-scores'!$C$2:$UD$20,14,FALSE)&gt;3,HLOOKUP($A1030,'Z-scores'!$C$2:$UD$20,14,FALSE)&lt;-3),"",'Total-corrected counts'!P1030),"")</f>
        <v>0</v>
      </c>
      <c r="Q1030">
        <f>IFERROR(IF(OR(HLOOKUP($A1030,'Z-scores'!$C$2:$UD$20,15,FALSE)&gt;3,HLOOKUP($A1030,'Z-scores'!$C$2:$UD$20,15,FALSE)&lt;-3),"",'Total-corrected counts'!Q1030),"")</f>
        <v>0</v>
      </c>
      <c r="R1030">
        <f>IFERROR(IF(OR(HLOOKUP($A1030,'Z-scores'!$C$2:$UD$20,16,FALSE)&gt;3,HLOOKUP($A1030,'Z-scores'!$C$2:$UD$20,16,FALSE)&lt;-3),"",'Total-corrected counts'!R1030),"")</f>
        <v>3.2055712828896618E-2</v>
      </c>
      <c r="S1030">
        <f>IFERROR(IF(OR(HLOOKUP($A1030,'Z-scores'!$C$2:$UD$20,17,FALSE)&gt;3,HLOOKUP($A1030,'Z-scores'!$C$2:$UD$20,17,FALSE)&lt;-3),"",'Total-corrected counts'!S1030),"")</f>
        <v>0</v>
      </c>
      <c r="T1030">
        <f>IFERROR(IF(OR(HLOOKUP($A1030,'Z-scores'!$C$2:$UD$20,18,FALSE)&gt;3,HLOOKUP($A1030,'Z-scores'!$C$2:$UD$20,18,FALSE)&lt;-3),"",'Total-corrected counts'!T1030),"")</f>
        <v>0.19759348319510378</v>
      </c>
      <c r="U1030">
        <f>IFERROR(IF(OR(HLOOKUP($A1030,'Z-scores'!$C$2:$UD$20,19,FALSE)&gt;3,HLOOKUP($A1030,'Z-scores'!$C$2:$UD$20,19,FALSE)&lt;-3),"",'Total-corrected counts'!U1030),"")</f>
        <v>0.15188137630563742</v>
      </c>
      <c r="V1030">
        <f t="shared" si="64"/>
        <v>1</v>
      </c>
      <c r="W1030" s="10">
        <f>SUMIFS(Tabel132[Cluster],Tabel132[ID],A1030)</f>
        <v>96</v>
      </c>
      <c r="X1030">
        <f t="shared" si="65"/>
        <v>0.31317588867262014</v>
      </c>
      <c r="Y1030">
        <f t="shared" si="66"/>
        <v>1.8228861902881727E-2</v>
      </c>
      <c r="Z1030">
        <f t="shared" si="67"/>
        <v>5.4504367475662549E-2</v>
      </c>
    </row>
    <row r="1031" spans="1:26" x14ac:dyDescent="0.25">
      <c r="A1031">
        <v>1040</v>
      </c>
      <c r="B1031" t="s">
        <v>1118</v>
      </c>
      <c r="C1031">
        <v>117600</v>
      </c>
      <c r="D1031">
        <v>1024</v>
      </c>
      <c r="E1031" t="str">
        <f>IFERROR(IF(OR(HLOOKUP($A1031,'Z-scores'!$C$2:$UD$20,3,FALSE)&gt;3,HLOOKUP(A1031,'Z-scores'!$C$2:$UD$20,3,FALSE)&lt;-3),"",'Total-corrected counts'!E1031),"")</f>
        <v/>
      </c>
      <c r="F1031" t="str">
        <f>IFERROR(IF(OR(HLOOKUP($A1031,'Z-scores'!$C$2:$UD$20,4,FALSE)&gt;3,HLOOKUP($A1031,'Z-scores'!$C$2:$UD$20,4,FALSE)&lt;-3),"",'Total-corrected counts'!F1031),"")</f>
        <v/>
      </c>
      <c r="G1031" t="str">
        <f>IFERROR(IF(OR(HLOOKUP($A1031,'Z-scores'!$C$2:$UD$20,5,FALSE)&gt;3,HLOOKUP($A1031,'Z-scores'!$C$2:$UD$20,5,FALSE)&lt;-3),"",'Total-corrected counts'!G1031),"")</f>
        <v/>
      </c>
      <c r="H1031" t="str">
        <f>IFERROR(IF(OR(HLOOKUP($A1031,'Z-scores'!$C$2:$UD$20,6,FALSE)&gt;3,HLOOKUP($A1031,'Z-scores'!$C$2:$UD$20,6,FALSE)&lt;-3),"",'Total-corrected counts'!H1031),"")</f>
        <v/>
      </c>
      <c r="I1031" t="str">
        <f>IFERROR(IF(OR(HLOOKUP($A1031,'Z-scores'!$C$2:$UD$20,7,FALSE)&gt;3,HLOOKUP($A1031,'Z-scores'!$C$2:$UD$20,7,FALSE)&lt;-3),"",'Total-corrected counts'!I1031),"")</f>
        <v/>
      </c>
      <c r="J1031" t="str">
        <f>IFERROR(IF(OR(HLOOKUP($A1031,'Z-scores'!$C$2:$UD$20,8,FALSE)&gt;3,HLOOKUP($A1031,'Z-scores'!$C$2:$UD$20,8,FALSE)&lt;-3),"",'Total-corrected counts'!J1031),"")</f>
        <v/>
      </c>
      <c r="K1031" t="str">
        <f>IFERROR(IF(OR(HLOOKUP($A1031,'Z-scores'!$C$2:$UD$20,9,FALSE)&gt;3,HLOOKUP($A1031,'Z-scores'!$C$2:$UD$20,9,FALSE)&lt;-3),"",'Total-corrected counts'!K1031),"")</f>
        <v/>
      </c>
      <c r="L1031" t="str">
        <f>IFERROR(IF(OR(HLOOKUP($A1031,'Z-scores'!$C$2:$UD$20,10,FALSE)&gt;3,HLOOKUP($A1031,'Z-scores'!$C$2:$UD$20,10,FALSE)&lt;-3),"",'Total-corrected counts'!L1031),"")</f>
        <v/>
      </c>
      <c r="M1031" t="str">
        <f>IFERROR(IF(OR(HLOOKUP($A1031,'Z-scores'!$C$2:$UD$20,11,FALSE)&gt;3,HLOOKUP($A1031,'Z-scores'!$C$2:$UD$20,11,FALSE)&lt;-3),"",'Total-corrected counts'!M1031),"")</f>
        <v/>
      </c>
      <c r="N1031" t="str">
        <f>IFERROR(IF(OR(HLOOKUP($A1031,'Z-scores'!$C$2:$UD$20,12,FALSE)&gt;3,HLOOKUP($A1031,'Z-scores'!$C$2:$UD$20,12,FALSE)&lt;-3),"",'Total-corrected counts'!N1031),"")</f>
        <v/>
      </c>
      <c r="O1031" t="str">
        <f>IFERROR(IF(OR(HLOOKUP($A1031,'Z-scores'!$C$2:$UD$20,13,FALSE)&gt;3,HLOOKUP($A1031,'Z-scores'!$C$2:$UD$20,13,FALSE)&lt;-3),"",'Total-corrected counts'!O1031),"")</f>
        <v/>
      </c>
      <c r="P1031" t="str">
        <f>IFERROR(IF(OR(HLOOKUP($A1031,'Z-scores'!$C$2:$UD$20,14,FALSE)&gt;3,HLOOKUP($A1031,'Z-scores'!$C$2:$UD$20,14,FALSE)&lt;-3),"",'Total-corrected counts'!P1031),"")</f>
        <v/>
      </c>
      <c r="Q1031" t="str">
        <f>IFERROR(IF(OR(HLOOKUP($A1031,'Z-scores'!$C$2:$UD$20,15,FALSE)&gt;3,HLOOKUP($A1031,'Z-scores'!$C$2:$UD$20,15,FALSE)&lt;-3),"",'Total-corrected counts'!Q1031),"")</f>
        <v/>
      </c>
      <c r="R1031" t="str">
        <f>IFERROR(IF(OR(HLOOKUP($A1031,'Z-scores'!$C$2:$UD$20,16,FALSE)&gt;3,HLOOKUP($A1031,'Z-scores'!$C$2:$UD$20,16,FALSE)&lt;-3),"",'Total-corrected counts'!R1031),"")</f>
        <v/>
      </c>
      <c r="S1031" t="str">
        <f>IFERROR(IF(OR(HLOOKUP($A1031,'Z-scores'!$C$2:$UD$20,17,FALSE)&gt;3,HLOOKUP($A1031,'Z-scores'!$C$2:$UD$20,17,FALSE)&lt;-3),"",'Total-corrected counts'!S1031),"")</f>
        <v/>
      </c>
      <c r="T1031" t="str">
        <f>IFERROR(IF(OR(HLOOKUP($A1031,'Z-scores'!$C$2:$UD$20,18,FALSE)&gt;3,HLOOKUP($A1031,'Z-scores'!$C$2:$UD$20,18,FALSE)&lt;-3),"",'Total-corrected counts'!T1031),"")</f>
        <v/>
      </c>
      <c r="U1031" t="str">
        <f>IFERROR(IF(OR(HLOOKUP($A1031,'Z-scores'!$C$2:$UD$20,19,FALSE)&gt;3,HLOOKUP($A1031,'Z-scores'!$C$2:$UD$20,19,FALSE)&lt;-3),"",'Total-corrected counts'!U1031),"")</f>
        <v/>
      </c>
      <c r="V1031">
        <f t="shared" si="64"/>
        <v>1</v>
      </c>
      <c r="W1031" s="10">
        <f>SUMIFS(Tabel132[Cluster],Tabel132[ID],A1031)</f>
        <v>0</v>
      </c>
      <c r="X1031" t="str">
        <f t="shared" si="65"/>
        <v/>
      </c>
      <c r="Y1031" t="str">
        <f t="shared" si="66"/>
        <v/>
      </c>
      <c r="Z1031" t="str">
        <f t="shared" si="67"/>
        <v/>
      </c>
    </row>
    <row r="1032" spans="1:26" x14ac:dyDescent="0.25">
      <c r="A1032">
        <v>1041</v>
      </c>
      <c r="B1032" t="s">
        <v>516</v>
      </c>
      <c r="C1032">
        <v>61800</v>
      </c>
      <c r="D1032">
        <v>1073</v>
      </c>
      <c r="E1032" t="str">
        <f>IFERROR(IF(OR(HLOOKUP($A1032,'Z-scores'!$C$2:$UD$20,3,FALSE)&gt;3,HLOOKUP(A1032,'Z-scores'!$C$2:$UD$20,3,FALSE)&lt;-3),"",'Total-corrected counts'!E1032),"")</f>
        <v/>
      </c>
      <c r="F1032">
        <f>IFERROR(IF(OR(HLOOKUP($A1032,'Z-scores'!$C$2:$UD$20,4,FALSE)&gt;3,HLOOKUP($A1032,'Z-scores'!$C$2:$UD$20,4,FALSE)&lt;-3),"",'Total-corrected counts'!F1032),"")</f>
        <v>45.90392004383677</v>
      </c>
      <c r="G1032">
        <f>IFERROR(IF(OR(HLOOKUP($A1032,'Z-scores'!$C$2:$UD$20,5,FALSE)&gt;3,HLOOKUP($A1032,'Z-scores'!$C$2:$UD$20,5,FALSE)&lt;-3),"",'Total-corrected counts'!G1032),"")</f>
        <v>32.172802398153031</v>
      </c>
      <c r="H1032">
        <f>IFERROR(IF(OR(HLOOKUP($A1032,'Z-scores'!$C$2:$UD$20,6,FALSE)&gt;3,HLOOKUP($A1032,'Z-scores'!$C$2:$UD$20,6,FALSE)&lt;-3),"",'Total-corrected counts'!H1032),"")</f>
        <v>67.332076412064481</v>
      </c>
      <c r="I1032">
        <f>IFERROR(IF(OR(HLOOKUP($A1032,'Z-scores'!$C$2:$UD$20,7,FALSE)&gt;3,HLOOKUP($A1032,'Z-scores'!$C$2:$UD$20,7,FALSE)&lt;-3),"",'Total-corrected counts'!I1032),"")</f>
        <v>25.594217443102586</v>
      </c>
      <c r="J1032">
        <f>IFERROR(IF(OR(HLOOKUP($A1032,'Z-scores'!$C$2:$UD$20,8,FALSE)&gt;3,HLOOKUP($A1032,'Z-scores'!$C$2:$UD$20,8,FALSE)&lt;-3),"",'Total-corrected counts'!J1032),"")</f>
        <v>21.360062009265889</v>
      </c>
      <c r="K1032">
        <f>IFERROR(IF(OR(HLOOKUP($A1032,'Z-scores'!$C$2:$UD$20,9,FALSE)&gt;3,HLOOKUP($A1032,'Z-scores'!$C$2:$UD$20,9,FALSE)&lt;-3),"",'Total-corrected counts'!K1032),"")</f>
        <v>23.53754389876805</v>
      </c>
      <c r="L1032">
        <f>IFERROR(IF(OR(HLOOKUP($A1032,'Z-scores'!$C$2:$UD$20,10,FALSE)&gt;3,HLOOKUP($A1032,'Z-scores'!$C$2:$UD$20,10,FALSE)&lt;-3),"",'Total-corrected counts'!L1032),"")</f>
        <v>31.349386241724979</v>
      </c>
      <c r="M1032">
        <f>IFERROR(IF(OR(HLOOKUP($A1032,'Z-scores'!$C$2:$UD$20,11,FALSE)&gt;3,HLOOKUP($A1032,'Z-scores'!$C$2:$UD$20,11,FALSE)&lt;-3),"",'Total-corrected counts'!M1032),"")</f>
        <v>52.223050574435128</v>
      </c>
      <c r="N1032">
        <f>IFERROR(IF(OR(HLOOKUP($A1032,'Z-scores'!$C$2:$UD$20,12,FALSE)&gt;3,HLOOKUP($A1032,'Z-scores'!$C$2:$UD$20,12,FALSE)&lt;-3),"",'Total-corrected counts'!N1032),"")</f>
        <v>21.343338156738366</v>
      </c>
      <c r="O1032">
        <f>IFERROR(IF(OR(HLOOKUP($A1032,'Z-scores'!$C$2:$UD$20,13,FALSE)&gt;3,HLOOKUP($A1032,'Z-scores'!$C$2:$UD$20,13,FALSE)&lt;-3),"",'Total-corrected counts'!O1032),"")</f>
        <v>37.32836339760798</v>
      </c>
      <c r="P1032">
        <f>IFERROR(IF(OR(HLOOKUP($A1032,'Z-scores'!$C$2:$UD$20,14,FALSE)&gt;3,HLOOKUP($A1032,'Z-scores'!$C$2:$UD$20,14,FALSE)&lt;-3),"",'Total-corrected counts'!P1032),"")</f>
        <v>8.2783119765420761</v>
      </c>
      <c r="Q1032">
        <f>IFERROR(IF(OR(HLOOKUP($A1032,'Z-scores'!$C$2:$UD$20,15,FALSE)&gt;3,HLOOKUP($A1032,'Z-scores'!$C$2:$UD$20,15,FALSE)&lt;-3),"",'Total-corrected counts'!Q1032),"")</f>
        <v>7.8203618038707869</v>
      </c>
      <c r="R1032">
        <f>IFERROR(IF(OR(HLOOKUP($A1032,'Z-scores'!$C$2:$UD$20,16,FALSE)&gt;3,HLOOKUP($A1032,'Z-scores'!$C$2:$UD$20,16,FALSE)&lt;-3),"",'Total-corrected counts'!R1032),"")</f>
        <v>48.19576423824607</v>
      </c>
      <c r="S1032">
        <f>IFERROR(IF(OR(HLOOKUP($A1032,'Z-scores'!$C$2:$UD$20,17,FALSE)&gt;3,HLOOKUP($A1032,'Z-scores'!$C$2:$UD$20,17,FALSE)&lt;-3),"",'Total-corrected counts'!S1032),"")</f>
        <v>28.613491497379677</v>
      </c>
      <c r="T1032">
        <f>IFERROR(IF(OR(HLOOKUP($A1032,'Z-scores'!$C$2:$UD$20,18,FALSE)&gt;3,HLOOKUP($A1032,'Z-scores'!$C$2:$UD$20,18,FALSE)&lt;-3),"",'Total-corrected counts'!T1032),"")</f>
        <v>24.896778882583082</v>
      </c>
      <c r="U1032">
        <f>IFERROR(IF(OR(HLOOKUP($A1032,'Z-scores'!$C$2:$UD$20,19,FALSE)&gt;3,HLOOKUP($A1032,'Z-scores'!$C$2:$UD$20,19,FALSE)&lt;-3),"",'Total-corrected counts'!U1032),"")</f>
        <v>20.820766957555666</v>
      </c>
      <c r="V1032">
        <f t="shared" si="64"/>
        <v>1</v>
      </c>
      <c r="W1032" s="10">
        <f>SUMIFS(Tabel132[Cluster],Tabel132[ID],A1032)</f>
        <v>0</v>
      </c>
      <c r="X1032">
        <f t="shared" si="65"/>
        <v>0.11059079355029071</v>
      </c>
      <c r="Y1032">
        <f t="shared" si="66"/>
        <v>37.434132377668867</v>
      </c>
      <c r="Z1032">
        <f t="shared" si="67"/>
        <v>24.662147113815461</v>
      </c>
    </row>
    <row r="1033" spans="1:26" x14ac:dyDescent="0.25">
      <c r="A1033">
        <v>1042</v>
      </c>
      <c r="B1033" t="s">
        <v>1119</v>
      </c>
      <c r="C1033">
        <v>32200</v>
      </c>
      <c r="D1033">
        <v>589</v>
      </c>
      <c r="E1033" t="str">
        <f>IFERROR(IF(OR(HLOOKUP($A1033,'Z-scores'!$C$2:$UD$20,3,FALSE)&gt;3,HLOOKUP(A1033,'Z-scores'!$C$2:$UD$20,3,FALSE)&lt;-3),"",'Total-corrected counts'!E1033),"")</f>
        <v/>
      </c>
      <c r="F1033" t="str">
        <f>IFERROR(IF(OR(HLOOKUP($A1033,'Z-scores'!$C$2:$UD$20,4,FALSE)&gt;3,HLOOKUP($A1033,'Z-scores'!$C$2:$UD$20,4,FALSE)&lt;-3),"",'Total-corrected counts'!F1033),"")</f>
        <v/>
      </c>
      <c r="G1033" t="str">
        <f>IFERROR(IF(OR(HLOOKUP($A1033,'Z-scores'!$C$2:$UD$20,5,FALSE)&gt;3,HLOOKUP($A1033,'Z-scores'!$C$2:$UD$20,5,FALSE)&lt;-3),"",'Total-corrected counts'!G1033),"")</f>
        <v/>
      </c>
      <c r="H1033" t="str">
        <f>IFERROR(IF(OR(HLOOKUP($A1033,'Z-scores'!$C$2:$UD$20,6,FALSE)&gt;3,HLOOKUP($A1033,'Z-scores'!$C$2:$UD$20,6,FALSE)&lt;-3),"",'Total-corrected counts'!H1033),"")</f>
        <v/>
      </c>
      <c r="I1033" t="str">
        <f>IFERROR(IF(OR(HLOOKUP($A1033,'Z-scores'!$C$2:$UD$20,7,FALSE)&gt;3,HLOOKUP($A1033,'Z-scores'!$C$2:$UD$20,7,FALSE)&lt;-3),"",'Total-corrected counts'!I1033),"")</f>
        <v/>
      </c>
      <c r="J1033" t="str">
        <f>IFERROR(IF(OR(HLOOKUP($A1033,'Z-scores'!$C$2:$UD$20,8,FALSE)&gt;3,HLOOKUP($A1033,'Z-scores'!$C$2:$UD$20,8,FALSE)&lt;-3),"",'Total-corrected counts'!J1033),"")</f>
        <v/>
      </c>
      <c r="K1033" t="str">
        <f>IFERROR(IF(OR(HLOOKUP($A1033,'Z-scores'!$C$2:$UD$20,9,FALSE)&gt;3,HLOOKUP($A1033,'Z-scores'!$C$2:$UD$20,9,FALSE)&lt;-3),"",'Total-corrected counts'!K1033),"")</f>
        <v/>
      </c>
      <c r="L1033" t="str">
        <f>IFERROR(IF(OR(HLOOKUP($A1033,'Z-scores'!$C$2:$UD$20,10,FALSE)&gt;3,HLOOKUP($A1033,'Z-scores'!$C$2:$UD$20,10,FALSE)&lt;-3),"",'Total-corrected counts'!L1033),"")</f>
        <v/>
      </c>
      <c r="M1033" t="str">
        <f>IFERROR(IF(OR(HLOOKUP($A1033,'Z-scores'!$C$2:$UD$20,11,FALSE)&gt;3,HLOOKUP($A1033,'Z-scores'!$C$2:$UD$20,11,FALSE)&lt;-3),"",'Total-corrected counts'!M1033),"")</f>
        <v/>
      </c>
      <c r="N1033" t="str">
        <f>IFERROR(IF(OR(HLOOKUP($A1033,'Z-scores'!$C$2:$UD$20,12,FALSE)&gt;3,HLOOKUP($A1033,'Z-scores'!$C$2:$UD$20,12,FALSE)&lt;-3),"",'Total-corrected counts'!N1033),"")</f>
        <v/>
      </c>
      <c r="O1033" t="str">
        <f>IFERROR(IF(OR(HLOOKUP($A1033,'Z-scores'!$C$2:$UD$20,13,FALSE)&gt;3,HLOOKUP($A1033,'Z-scores'!$C$2:$UD$20,13,FALSE)&lt;-3),"",'Total-corrected counts'!O1033),"")</f>
        <v/>
      </c>
      <c r="P1033" t="str">
        <f>IFERROR(IF(OR(HLOOKUP($A1033,'Z-scores'!$C$2:$UD$20,14,FALSE)&gt;3,HLOOKUP($A1033,'Z-scores'!$C$2:$UD$20,14,FALSE)&lt;-3),"",'Total-corrected counts'!P1033),"")</f>
        <v/>
      </c>
      <c r="Q1033" t="str">
        <f>IFERROR(IF(OR(HLOOKUP($A1033,'Z-scores'!$C$2:$UD$20,15,FALSE)&gt;3,HLOOKUP($A1033,'Z-scores'!$C$2:$UD$20,15,FALSE)&lt;-3),"",'Total-corrected counts'!Q1033),"")</f>
        <v/>
      </c>
      <c r="R1033" t="str">
        <f>IFERROR(IF(OR(HLOOKUP($A1033,'Z-scores'!$C$2:$UD$20,16,FALSE)&gt;3,HLOOKUP($A1033,'Z-scores'!$C$2:$UD$20,16,FALSE)&lt;-3),"",'Total-corrected counts'!R1033),"")</f>
        <v/>
      </c>
      <c r="S1033" t="str">
        <f>IFERROR(IF(OR(HLOOKUP($A1033,'Z-scores'!$C$2:$UD$20,17,FALSE)&gt;3,HLOOKUP($A1033,'Z-scores'!$C$2:$UD$20,17,FALSE)&lt;-3),"",'Total-corrected counts'!S1033),"")</f>
        <v/>
      </c>
      <c r="T1033" t="str">
        <f>IFERROR(IF(OR(HLOOKUP($A1033,'Z-scores'!$C$2:$UD$20,18,FALSE)&gt;3,HLOOKUP($A1033,'Z-scores'!$C$2:$UD$20,18,FALSE)&lt;-3),"",'Total-corrected counts'!T1033),"")</f>
        <v/>
      </c>
      <c r="U1033" t="str">
        <f>IFERROR(IF(OR(HLOOKUP($A1033,'Z-scores'!$C$2:$UD$20,19,FALSE)&gt;3,HLOOKUP($A1033,'Z-scores'!$C$2:$UD$20,19,FALSE)&lt;-3),"",'Total-corrected counts'!U1033),"")</f>
        <v/>
      </c>
      <c r="V1033">
        <f t="shared" si="64"/>
        <v>1</v>
      </c>
      <c r="W1033" s="10">
        <f>SUMIFS(Tabel132[Cluster],Tabel132[ID],A1033)</f>
        <v>42</v>
      </c>
      <c r="X1033" t="str">
        <f t="shared" si="65"/>
        <v/>
      </c>
      <c r="Y1033" t="str">
        <f t="shared" si="66"/>
        <v/>
      </c>
      <c r="Z1033" t="str">
        <f t="shared" si="67"/>
        <v/>
      </c>
    </row>
    <row r="1034" spans="1:26" x14ac:dyDescent="0.25">
      <c r="A1034">
        <v>1043</v>
      </c>
      <c r="B1034" t="s">
        <v>1120</v>
      </c>
      <c r="C1034">
        <v>109600</v>
      </c>
      <c r="D1034">
        <v>877</v>
      </c>
      <c r="E1034" t="str">
        <f>IFERROR(IF(OR(HLOOKUP($A1034,'Z-scores'!$C$2:$UD$20,3,FALSE)&gt;3,HLOOKUP(A1034,'Z-scores'!$C$2:$UD$20,3,FALSE)&lt;-3),"",'Total-corrected counts'!E1034),"")</f>
        <v/>
      </c>
      <c r="F1034" t="str">
        <f>IFERROR(IF(OR(HLOOKUP($A1034,'Z-scores'!$C$2:$UD$20,4,FALSE)&gt;3,HLOOKUP($A1034,'Z-scores'!$C$2:$UD$20,4,FALSE)&lt;-3),"",'Total-corrected counts'!F1034),"")</f>
        <v/>
      </c>
      <c r="G1034" t="str">
        <f>IFERROR(IF(OR(HLOOKUP($A1034,'Z-scores'!$C$2:$UD$20,5,FALSE)&gt;3,HLOOKUP($A1034,'Z-scores'!$C$2:$UD$20,5,FALSE)&lt;-3),"",'Total-corrected counts'!G1034),"")</f>
        <v/>
      </c>
      <c r="H1034" t="str">
        <f>IFERROR(IF(OR(HLOOKUP($A1034,'Z-scores'!$C$2:$UD$20,6,FALSE)&gt;3,HLOOKUP($A1034,'Z-scores'!$C$2:$UD$20,6,FALSE)&lt;-3),"",'Total-corrected counts'!H1034),"")</f>
        <v/>
      </c>
      <c r="I1034" t="str">
        <f>IFERROR(IF(OR(HLOOKUP($A1034,'Z-scores'!$C$2:$UD$20,7,FALSE)&gt;3,HLOOKUP($A1034,'Z-scores'!$C$2:$UD$20,7,FALSE)&lt;-3),"",'Total-corrected counts'!I1034),"")</f>
        <v/>
      </c>
      <c r="J1034" t="str">
        <f>IFERROR(IF(OR(HLOOKUP($A1034,'Z-scores'!$C$2:$UD$20,8,FALSE)&gt;3,HLOOKUP($A1034,'Z-scores'!$C$2:$UD$20,8,FALSE)&lt;-3),"",'Total-corrected counts'!J1034),"")</f>
        <v/>
      </c>
      <c r="K1034" t="str">
        <f>IFERROR(IF(OR(HLOOKUP($A1034,'Z-scores'!$C$2:$UD$20,9,FALSE)&gt;3,HLOOKUP($A1034,'Z-scores'!$C$2:$UD$20,9,FALSE)&lt;-3),"",'Total-corrected counts'!K1034),"")</f>
        <v/>
      </c>
      <c r="L1034" t="str">
        <f>IFERROR(IF(OR(HLOOKUP($A1034,'Z-scores'!$C$2:$UD$20,10,FALSE)&gt;3,HLOOKUP($A1034,'Z-scores'!$C$2:$UD$20,10,FALSE)&lt;-3),"",'Total-corrected counts'!L1034),"")</f>
        <v/>
      </c>
      <c r="M1034" t="str">
        <f>IFERROR(IF(OR(HLOOKUP($A1034,'Z-scores'!$C$2:$UD$20,11,FALSE)&gt;3,HLOOKUP($A1034,'Z-scores'!$C$2:$UD$20,11,FALSE)&lt;-3),"",'Total-corrected counts'!M1034),"")</f>
        <v/>
      </c>
      <c r="N1034" t="str">
        <f>IFERROR(IF(OR(HLOOKUP($A1034,'Z-scores'!$C$2:$UD$20,12,FALSE)&gt;3,HLOOKUP($A1034,'Z-scores'!$C$2:$UD$20,12,FALSE)&lt;-3),"",'Total-corrected counts'!N1034),"")</f>
        <v/>
      </c>
      <c r="O1034" t="str">
        <f>IFERROR(IF(OR(HLOOKUP($A1034,'Z-scores'!$C$2:$UD$20,13,FALSE)&gt;3,HLOOKUP($A1034,'Z-scores'!$C$2:$UD$20,13,FALSE)&lt;-3),"",'Total-corrected counts'!O1034),"")</f>
        <v/>
      </c>
      <c r="P1034" t="str">
        <f>IFERROR(IF(OR(HLOOKUP($A1034,'Z-scores'!$C$2:$UD$20,14,FALSE)&gt;3,HLOOKUP($A1034,'Z-scores'!$C$2:$UD$20,14,FALSE)&lt;-3),"",'Total-corrected counts'!P1034),"")</f>
        <v/>
      </c>
      <c r="Q1034" t="str">
        <f>IFERROR(IF(OR(HLOOKUP($A1034,'Z-scores'!$C$2:$UD$20,15,FALSE)&gt;3,HLOOKUP($A1034,'Z-scores'!$C$2:$UD$20,15,FALSE)&lt;-3),"",'Total-corrected counts'!Q1034),"")</f>
        <v/>
      </c>
      <c r="R1034" t="str">
        <f>IFERROR(IF(OR(HLOOKUP($A1034,'Z-scores'!$C$2:$UD$20,16,FALSE)&gt;3,HLOOKUP($A1034,'Z-scores'!$C$2:$UD$20,16,FALSE)&lt;-3),"",'Total-corrected counts'!R1034),"")</f>
        <v/>
      </c>
      <c r="S1034" t="str">
        <f>IFERROR(IF(OR(HLOOKUP($A1034,'Z-scores'!$C$2:$UD$20,17,FALSE)&gt;3,HLOOKUP($A1034,'Z-scores'!$C$2:$UD$20,17,FALSE)&lt;-3),"",'Total-corrected counts'!S1034),"")</f>
        <v/>
      </c>
      <c r="T1034" t="str">
        <f>IFERROR(IF(OR(HLOOKUP($A1034,'Z-scores'!$C$2:$UD$20,18,FALSE)&gt;3,HLOOKUP($A1034,'Z-scores'!$C$2:$UD$20,18,FALSE)&lt;-3),"",'Total-corrected counts'!T1034),"")</f>
        <v/>
      </c>
      <c r="U1034" t="str">
        <f>IFERROR(IF(OR(HLOOKUP($A1034,'Z-scores'!$C$2:$UD$20,19,FALSE)&gt;3,HLOOKUP($A1034,'Z-scores'!$C$2:$UD$20,19,FALSE)&lt;-3),"",'Total-corrected counts'!U1034),"")</f>
        <v/>
      </c>
      <c r="V1034">
        <f t="shared" si="64"/>
        <v>1</v>
      </c>
      <c r="W1034" s="10">
        <f>SUMIFS(Tabel132[Cluster],Tabel132[ID],A1034)</f>
        <v>0</v>
      </c>
      <c r="X1034" t="str">
        <f t="shared" si="65"/>
        <v/>
      </c>
      <c r="Y1034" t="str">
        <f t="shared" si="66"/>
        <v/>
      </c>
      <c r="Z1034" t="str">
        <f t="shared" si="67"/>
        <v/>
      </c>
    </row>
    <row r="1035" spans="1:26" x14ac:dyDescent="0.25">
      <c r="A1035">
        <v>1044</v>
      </c>
      <c r="B1035" t="s">
        <v>517</v>
      </c>
      <c r="C1035">
        <v>64900</v>
      </c>
      <c r="D1035">
        <v>864</v>
      </c>
      <c r="E1035" t="str">
        <f>IFERROR(IF(OR(HLOOKUP($A1035,'Z-scores'!$C$2:$UD$20,3,FALSE)&gt;3,HLOOKUP(A1035,'Z-scores'!$C$2:$UD$20,3,FALSE)&lt;-3),"",'Total-corrected counts'!E1035),"")</f>
        <v/>
      </c>
      <c r="F1035">
        <f>IFERROR(IF(OR(HLOOKUP($A1035,'Z-scores'!$C$2:$UD$20,4,FALSE)&gt;3,HLOOKUP($A1035,'Z-scores'!$C$2:$UD$20,4,FALSE)&lt;-3),"",'Total-corrected counts'!F1035),"")</f>
        <v>0.33632250210816789</v>
      </c>
      <c r="G1035">
        <f>IFERROR(IF(OR(HLOOKUP($A1035,'Z-scores'!$C$2:$UD$20,5,FALSE)&gt;3,HLOOKUP($A1035,'Z-scores'!$C$2:$UD$20,5,FALSE)&lt;-3),"",'Total-corrected counts'!G1035),"")</f>
        <v>7.0510211893259622E-2</v>
      </c>
      <c r="H1035">
        <f>IFERROR(IF(OR(HLOOKUP($A1035,'Z-scores'!$C$2:$UD$20,6,FALSE)&gt;3,HLOOKUP($A1035,'Z-scores'!$C$2:$UD$20,6,FALSE)&lt;-3),"",'Total-corrected counts'!H1035),"")</f>
        <v>1.3960621275568005E-2</v>
      </c>
      <c r="I1035">
        <f>IFERROR(IF(OR(HLOOKUP($A1035,'Z-scores'!$C$2:$UD$20,7,FALSE)&gt;3,HLOOKUP($A1035,'Z-scores'!$C$2:$UD$20,7,FALSE)&lt;-3),"",'Total-corrected counts'!I1035),"")</f>
        <v>3.0784480927474843E-2</v>
      </c>
      <c r="J1035">
        <f>IFERROR(IF(OR(HLOOKUP($A1035,'Z-scores'!$C$2:$UD$20,8,FALSE)&gt;3,HLOOKUP($A1035,'Z-scores'!$C$2:$UD$20,8,FALSE)&lt;-3),"",'Total-corrected counts'!J1035),"")</f>
        <v>8.3822958023434924E-2</v>
      </c>
      <c r="K1035">
        <f>IFERROR(IF(OR(HLOOKUP($A1035,'Z-scores'!$C$2:$UD$20,9,FALSE)&gt;3,HLOOKUP($A1035,'Z-scores'!$C$2:$UD$20,9,FALSE)&lt;-3),"",'Total-corrected counts'!K1035),"")</f>
        <v>0.28541167289146552</v>
      </c>
      <c r="L1035">
        <f>IFERROR(IF(OR(HLOOKUP($A1035,'Z-scores'!$C$2:$UD$20,10,FALSE)&gt;3,HLOOKUP($A1035,'Z-scores'!$C$2:$UD$20,10,FALSE)&lt;-3),"",'Total-corrected counts'!L1035),"")</f>
        <v>1.6448615934960498</v>
      </c>
      <c r="M1035">
        <f>IFERROR(IF(OR(HLOOKUP($A1035,'Z-scores'!$C$2:$UD$20,11,FALSE)&gt;3,HLOOKUP($A1035,'Z-scores'!$C$2:$UD$20,11,FALSE)&lt;-3),"",'Total-corrected counts'!M1035),"")</f>
        <v>0.41929571221753986</v>
      </c>
      <c r="N1035">
        <f>IFERROR(IF(OR(HLOOKUP($A1035,'Z-scores'!$C$2:$UD$20,12,FALSE)&gt;3,HLOOKUP($A1035,'Z-scores'!$C$2:$UD$20,12,FALSE)&lt;-3),"",'Total-corrected counts'!N1035),"")</f>
        <v>9.1641640861907958E-2</v>
      </c>
      <c r="O1035">
        <f>IFERROR(IF(OR(HLOOKUP($A1035,'Z-scores'!$C$2:$UD$20,13,FALSE)&gt;3,HLOOKUP($A1035,'Z-scores'!$C$2:$UD$20,13,FALSE)&lt;-3),"",'Total-corrected counts'!O1035),"")</f>
        <v>0.24230455865739045</v>
      </c>
      <c r="P1035">
        <f>IFERROR(IF(OR(HLOOKUP($A1035,'Z-scores'!$C$2:$UD$20,14,FALSE)&gt;3,HLOOKUP($A1035,'Z-scores'!$C$2:$UD$20,14,FALSE)&lt;-3),"",'Total-corrected counts'!P1035),"")</f>
        <v>0.29489082415147305</v>
      </c>
      <c r="Q1035">
        <f>IFERROR(IF(OR(HLOOKUP($A1035,'Z-scores'!$C$2:$UD$20,15,FALSE)&gt;3,HLOOKUP($A1035,'Z-scores'!$C$2:$UD$20,15,FALSE)&lt;-3),"",'Total-corrected counts'!Q1035),"")</f>
        <v>0.82884133831548235</v>
      </c>
      <c r="R1035">
        <f>IFERROR(IF(OR(HLOOKUP($A1035,'Z-scores'!$C$2:$UD$20,16,FALSE)&gt;3,HLOOKUP($A1035,'Z-scores'!$C$2:$UD$20,16,FALSE)&lt;-3),"",'Total-corrected counts'!R1035),"")</f>
        <v>0.34459891291063871</v>
      </c>
      <c r="S1035">
        <f>IFERROR(IF(OR(HLOOKUP($A1035,'Z-scores'!$C$2:$UD$20,17,FALSE)&gt;3,HLOOKUP($A1035,'Z-scores'!$C$2:$UD$20,17,FALSE)&lt;-3),"",'Total-corrected counts'!S1035),"")</f>
        <v>1.1291227910178281</v>
      </c>
      <c r="T1035">
        <f>IFERROR(IF(OR(HLOOKUP($A1035,'Z-scores'!$C$2:$UD$20,18,FALSE)&gt;3,HLOOKUP($A1035,'Z-scores'!$C$2:$UD$20,18,FALSE)&lt;-3),"",'Total-corrected counts'!T1035),"")</f>
        <v>5.1546126050896646E-2</v>
      </c>
      <c r="U1035">
        <f>IFERROR(IF(OR(HLOOKUP($A1035,'Z-scores'!$C$2:$UD$20,19,FALSE)&gt;3,HLOOKUP($A1035,'Z-scores'!$C$2:$UD$20,19,FALSE)&lt;-3),"",'Total-corrected counts'!U1035),"")</f>
        <v>0.22131286261678593</v>
      </c>
      <c r="V1035">
        <f t="shared" si="64"/>
        <v>1</v>
      </c>
      <c r="W1035" s="10">
        <f>SUMIFS(Tabel132[Cluster],Tabel132[ID],A1035)</f>
        <v>76</v>
      </c>
      <c r="X1035">
        <f t="shared" si="65"/>
        <v>0.86669346572960093</v>
      </c>
      <c r="Y1035">
        <f t="shared" si="66"/>
        <v>0.36062121910412004</v>
      </c>
      <c r="Z1035">
        <f t="shared" si="67"/>
        <v>0.40053238182280038</v>
      </c>
    </row>
    <row r="1036" spans="1:26" x14ac:dyDescent="0.25">
      <c r="A1036">
        <v>1045</v>
      </c>
      <c r="B1036" t="s">
        <v>518</v>
      </c>
      <c r="C1036">
        <v>29800</v>
      </c>
      <c r="D1036">
        <v>895</v>
      </c>
      <c r="E1036" t="str">
        <f>IFERROR(IF(OR(HLOOKUP($A1036,'Z-scores'!$C$2:$UD$20,3,FALSE)&gt;3,HLOOKUP(A1036,'Z-scores'!$C$2:$UD$20,3,FALSE)&lt;-3),"",'Total-corrected counts'!E1036),"")</f>
        <v/>
      </c>
      <c r="F1036">
        <f>IFERROR(IF(OR(HLOOKUP($A1036,'Z-scores'!$C$2:$UD$20,4,FALSE)&gt;3,HLOOKUP($A1036,'Z-scores'!$C$2:$UD$20,4,FALSE)&lt;-3),"",'Total-corrected counts'!F1036),"")</f>
        <v>3.8554042924594856</v>
      </c>
      <c r="G1036">
        <f>IFERROR(IF(OR(HLOOKUP($A1036,'Z-scores'!$C$2:$UD$20,5,FALSE)&gt;3,HLOOKUP($A1036,'Z-scores'!$C$2:$UD$20,5,FALSE)&lt;-3),"",'Total-corrected counts'!G1036),"")</f>
        <v>0.513717258079463</v>
      </c>
      <c r="H1036">
        <f>IFERROR(IF(OR(HLOOKUP($A1036,'Z-scores'!$C$2:$UD$20,6,FALSE)&gt;3,HLOOKUP($A1036,'Z-scores'!$C$2:$UD$20,6,FALSE)&lt;-3),"",'Total-corrected counts'!H1036),"")</f>
        <v>1.5007667871235606</v>
      </c>
      <c r="I1036">
        <f>IFERROR(IF(OR(HLOOKUP($A1036,'Z-scores'!$C$2:$UD$20,7,FALSE)&gt;3,HLOOKUP($A1036,'Z-scores'!$C$2:$UD$20,7,FALSE)&lt;-3),"",'Total-corrected counts'!I1036),"")</f>
        <v>2.0317757412133397</v>
      </c>
      <c r="J1036">
        <f>IFERROR(IF(OR(HLOOKUP($A1036,'Z-scores'!$C$2:$UD$20,8,FALSE)&gt;3,HLOOKUP($A1036,'Z-scores'!$C$2:$UD$20,8,FALSE)&lt;-3),"",'Total-corrected counts'!J1036),"")</f>
        <v>1.0749061675946361</v>
      </c>
      <c r="K1036">
        <f>IFERROR(IF(OR(HLOOKUP($A1036,'Z-scores'!$C$2:$UD$20,9,FALSE)&gt;3,HLOOKUP($A1036,'Z-scores'!$C$2:$UD$20,9,FALSE)&lt;-3),"",'Total-corrected counts'!K1036),"")</f>
        <v>0.90974970734154637</v>
      </c>
      <c r="L1036">
        <f>IFERROR(IF(OR(HLOOKUP($A1036,'Z-scores'!$C$2:$UD$20,10,FALSE)&gt;3,HLOOKUP($A1036,'Z-scores'!$C$2:$UD$20,10,FALSE)&lt;-3),"",'Total-corrected counts'!L1036),"")</f>
        <v>2.57092308045093</v>
      </c>
      <c r="M1036">
        <f>IFERROR(IF(OR(HLOOKUP($A1036,'Z-scores'!$C$2:$UD$20,11,FALSE)&gt;3,HLOOKUP($A1036,'Z-scores'!$C$2:$UD$20,11,FALSE)&lt;-3),"",'Total-corrected counts'!M1036),"")</f>
        <v>2.9949693729824274</v>
      </c>
      <c r="N1036">
        <f>IFERROR(IF(OR(HLOOKUP($A1036,'Z-scores'!$C$2:$UD$20,12,FALSE)&gt;3,HLOOKUP($A1036,'Z-scores'!$C$2:$UD$20,12,FALSE)&lt;-3),"",'Total-corrected counts'!N1036),"")</f>
        <v>3.4732181886663116</v>
      </c>
      <c r="O1036">
        <f>IFERROR(IF(OR(HLOOKUP($A1036,'Z-scores'!$C$2:$UD$20,13,FALSE)&gt;3,HLOOKUP($A1036,'Z-scores'!$C$2:$UD$20,13,FALSE)&lt;-3),"",'Total-corrected counts'!O1036),"")</f>
        <v>1.309117684968401</v>
      </c>
      <c r="P1036">
        <f>IFERROR(IF(OR(HLOOKUP($A1036,'Z-scores'!$C$2:$UD$20,14,FALSE)&gt;3,HLOOKUP($A1036,'Z-scores'!$C$2:$UD$20,14,FALSE)&lt;-3),"",'Total-corrected counts'!P1036),"")</f>
        <v>2.4360546342947771</v>
      </c>
      <c r="Q1036">
        <f>IFERROR(IF(OR(HLOOKUP($A1036,'Z-scores'!$C$2:$UD$20,15,FALSE)&gt;3,HLOOKUP($A1036,'Z-scores'!$C$2:$UD$20,15,FALSE)&lt;-3),"",'Total-corrected counts'!Q1036),"")</f>
        <v>1.9892192119571579</v>
      </c>
      <c r="R1036">
        <f>IFERROR(IF(OR(HLOOKUP($A1036,'Z-scores'!$C$2:$UD$20,16,FALSE)&gt;3,HLOOKUP($A1036,'Z-scores'!$C$2:$UD$20,16,FALSE)&lt;-3),"",'Total-corrected counts'!R1036),"")</f>
        <v>1.3142842259847616</v>
      </c>
      <c r="S1036">
        <f>IFERROR(IF(OR(HLOOKUP($A1036,'Z-scores'!$C$2:$UD$20,17,FALSE)&gt;3,HLOOKUP($A1036,'Z-scores'!$C$2:$UD$20,17,FALSE)&lt;-3),"",'Total-corrected counts'!S1036),"")</f>
        <v>2.2148177823811244</v>
      </c>
      <c r="T1036">
        <f>IFERROR(IF(OR(HLOOKUP($A1036,'Z-scores'!$C$2:$UD$20,18,FALSE)&gt;3,HLOOKUP($A1036,'Z-scores'!$C$2:$UD$20,18,FALSE)&lt;-3),"",'Total-corrected counts'!T1036),"")</f>
        <v>4.3900117353346975</v>
      </c>
      <c r="U1036">
        <f>IFERROR(IF(OR(HLOOKUP($A1036,'Z-scores'!$C$2:$UD$20,19,FALSE)&gt;3,HLOOKUP($A1036,'Z-scores'!$C$2:$UD$20,19,FALSE)&lt;-3),"",'Total-corrected counts'!U1036),"")</f>
        <v>1.5708873777897354</v>
      </c>
      <c r="V1036">
        <f t="shared" si="64"/>
        <v>1</v>
      </c>
      <c r="W1036" s="10">
        <f>SUMIFS(Tabel132[Cluster],Tabel132[ID],A1036)</f>
        <v>38</v>
      </c>
      <c r="X1036">
        <f t="shared" si="65"/>
        <v>0.48078967374260095</v>
      </c>
      <c r="Y1036">
        <f t="shared" si="66"/>
        <v>1.9315265509056734</v>
      </c>
      <c r="Z1036">
        <f t="shared" si="67"/>
        <v>2.3372013551721209</v>
      </c>
    </row>
    <row r="1037" spans="1:26" x14ac:dyDescent="0.25">
      <c r="A1037">
        <v>1046</v>
      </c>
      <c r="B1037" t="s">
        <v>519</v>
      </c>
      <c r="C1037">
        <v>15300</v>
      </c>
      <c r="D1037">
        <v>394</v>
      </c>
      <c r="E1037">
        <f>IFERROR(IF(OR(HLOOKUP($A1037,'Z-scores'!$C$2:$UD$20,3,FALSE)&gt;3,HLOOKUP(A1037,'Z-scores'!$C$2:$UD$20,3,FALSE)&lt;-3),"",'Total-corrected counts'!E1037),"")</f>
        <v>0.41465595883026674</v>
      </c>
      <c r="F1037">
        <f>IFERROR(IF(OR(HLOOKUP($A1037,'Z-scores'!$C$2:$UD$20,4,FALSE)&gt;3,HLOOKUP($A1037,'Z-scores'!$C$2:$UD$20,4,FALSE)&lt;-3),"",'Total-corrected counts'!F1037),"")</f>
        <v>0</v>
      </c>
      <c r="G1037">
        <f>IFERROR(IF(OR(HLOOKUP($A1037,'Z-scores'!$C$2:$UD$20,5,FALSE)&gt;3,HLOOKUP($A1037,'Z-scores'!$C$2:$UD$20,5,FALSE)&lt;-3),"",'Total-corrected counts'!G1037),"")</f>
        <v>8.0583099306582431E-2</v>
      </c>
      <c r="H1037">
        <f>IFERROR(IF(OR(HLOOKUP($A1037,'Z-scores'!$C$2:$UD$20,6,FALSE)&gt;3,HLOOKUP($A1037,'Z-scores'!$C$2:$UD$20,6,FALSE)&lt;-3),"",'Total-corrected counts'!H1037),"")</f>
        <v>0.31411397870028013</v>
      </c>
      <c r="I1037">
        <f>IFERROR(IF(OR(HLOOKUP($A1037,'Z-scores'!$C$2:$UD$20,7,FALSE)&gt;3,HLOOKUP($A1037,'Z-scores'!$C$2:$UD$20,7,FALSE)&lt;-3),"",'Total-corrected counts'!I1037),"")</f>
        <v>0.24011895123430377</v>
      </c>
      <c r="J1037">
        <f>IFERROR(IF(OR(HLOOKUP($A1037,'Z-scores'!$C$2:$UD$20,8,FALSE)&gt;3,HLOOKUP($A1037,'Z-scores'!$C$2:$UD$20,8,FALSE)&lt;-3),"",'Total-corrected counts'!J1037),"")</f>
        <v>4.5116474465554681</v>
      </c>
      <c r="K1037">
        <f>IFERROR(IF(OR(HLOOKUP($A1037,'Z-scores'!$C$2:$UD$20,9,FALSE)&gt;3,HLOOKUP($A1037,'Z-scores'!$C$2:$UD$20,9,FALSE)&lt;-3),"",'Total-corrected counts'!K1037),"")</f>
        <v>5.3291710797703331</v>
      </c>
      <c r="L1037">
        <f>IFERROR(IF(OR(HLOOKUP($A1037,'Z-scores'!$C$2:$UD$20,10,FALSE)&gt;3,HLOOKUP($A1037,'Z-scores'!$C$2:$UD$20,10,FALSE)&lt;-3),"",'Total-corrected counts'!L1037),"")</f>
        <v>0.85109460467758069</v>
      </c>
      <c r="M1037">
        <f>IFERROR(IF(OR(HLOOKUP($A1037,'Z-scores'!$C$2:$UD$20,11,FALSE)&gt;3,HLOOKUP($A1037,'Z-scores'!$C$2:$UD$20,11,FALSE)&lt;-3),"",'Total-corrected counts'!M1037),"")</f>
        <v>0.52987919675842943</v>
      </c>
      <c r="N1037">
        <f>IFERROR(IF(OR(HLOOKUP($A1037,'Z-scores'!$C$2:$UD$20,12,FALSE)&gt;3,HLOOKUP($A1037,'Z-scores'!$C$2:$UD$20,12,FALSE)&lt;-3),"",'Total-corrected counts'!N1037),"")</f>
        <v>8.5501650924160124</v>
      </c>
      <c r="O1037">
        <f>IFERROR(IF(OR(HLOOKUP($A1037,'Z-scores'!$C$2:$UD$20,13,FALSE)&gt;3,HLOOKUP($A1037,'Z-scores'!$C$2:$UD$20,13,FALSE)&lt;-3),"",'Total-corrected counts'!O1037),"")</f>
        <v>3.8162967988538994</v>
      </c>
      <c r="P1037">
        <f>IFERROR(IF(OR(HLOOKUP($A1037,'Z-scores'!$C$2:$UD$20,14,FALSE)&gt;3,HLOOKUP($A1037,'Z-scores'!$C$2:$UD$20,14,FALSE)&lt;-3),"",'Total-corrected counts'!P1037),"")</f>
        <v>9.0988777480940009</v>
      </c>
      <c r="Q1037">
        <f>IFERROR(IF(OR(HLOOKUP($A1037,'Z-scores'!$C$2:$UD$20,15,FALSE)&gt;3,HLOOKUP($A1037,'Z-scores'!$C$2:$UD$20,15,FALSE)&lt;-3),"",'Total-corrected counts'!Q1037),"")</f>
        <v>3.900429827366976E-2</v>
      </c>
      <c r="R1037">
        <f>IFERROR(IF(OR(HLOOKUP($A1037,'Z-scores'!$C$2:$UD$20,16,FALSE)&gt;3,HLOOKUP($A1037,'Z-scores'!$C$2:$UD$20,16,FALSE)&lt;-3),"",'Total-corrected counts'!R1037),"")</f>
        <v>3.5822259086291974</v>
      </c>
      <c r="S1037">
        <f>IFERROR(IF(OR(HLOOKUP($A1037,'Z-scores'!$C$2:$UD$20,17,FALSE)&gt;3,HLOOKUP($A1037,'Z-scores'!$C$2:$UD$20,17,FALSE)&lt;-3),"",'Total-corrected counts'!S1037),"")</f>
        <v>0.12485492400677908</v>
      </c>
      <c r="T1037">
        <f>IFERROR(IF(OR(HLOOKUP($A1037,'Z-scores'!$C$2:$UD$20,18,FALSE)&gt;3,HLOOKUP($A1037,'Z-scores'!$C$2:$UD$20,18,FALSE)&lt;-3),"",'Total-corrected counts'!T1037),"")</f>
        <v>6.0051236849294591</v>
      </c>
      <c r="U1037">
        <f>IFERROR(IF(OR(HLOOKUP($A1037,'Z-scores'!$C$2:$UD$20,19,FALSE)&gt;3,HLOOKUP($A1037,'Z-scores'!$C$2:$UD$20,19,FALSE)&lt;-3),"",'Total-corrected counts'!U1037),"")</f>
        <v>6.5092018416701744E-2</v>
      </c>
      <c r="V1037">
        <f t="shared" si="64"/>
        <v>1</v>
      </c>
      <c r="W1037" s="10">
        <f>SUMIFS(Tabel132[Cluster],Tabel132[ID],A1037)</f>
        <v>18</v>
      </c>
      <c r="X1037">
        <f t="shared" si="65"/>
        <v>9.5769415843779696E-2</v>
      </c>
      <c r="Y1037">
        <f t="shared" si="66"/>
        <v>1.3634738128703605</v>
      </c>
      <c r="Z1037">
        <f t="shared" si="67"/>
        <v>3.9102050592024651</v>
      </c>
    </row>
    <row r="1038" spans="1:26" x14ac:dyDescent="0.25">
      <c r="A1038">
        <v>1047</v>
      </c>
      <c r="B1038" t="s">
        <v>520</v>
      </c>
      <c r="C1038">
        <v>4500</v>
      </c>
      <c r="D1038">
        <v>329</v>
      </c>
      <c r="E1038">
        <f>IFERROR(IF(OR(HLOOKUP($A1038,'Z-scores'!$C$2:$UD$20,3,FALSE)&gt;3,HLOOKUP(A1038,'Z-scores'!$C$2:$UD$20,3,FALSE)&lt;-3),"",'Total-corrected counts'!E1038),"")</f>
        <v>10.069415648891749</v>
      </c>
      <c r="F1038">
        <f>IFERROR(IF(OR(HLOOKUP($A1038,'Z-scores'!$C$2:$UD$20,4,FALSE)&gt;3,HLOOKUP($A1038,'Z-scores'!$C$2:$UD$20,4,FALSE)&lt;-3),"",'Total-corrected counts'!F1038),"")</f>
        <v>4.0522760010106085</v>
      </c>
      <c r="G1038">
        <f>IFERROR(IF(OR(HLOOKUP($A1038,'Z-scores'!$C$2:$UD$20,5,FALSE)&gt;3,HLOOKUP($A1038,'Z-scores'!$C$2:$UD$20,5,FALSE)&lt;-3),"",'Total-corrected counts'!G1038),"")</f>
        <v>32.767102755539085</v>
      </c>
      <c r="H1038">
        <f>IFERROR(IF(OR(HLOOKUP($A1038,'Z-scores'!$C$2:$UD$20,6,FALSE)&gt;3,HLOOKUP($A1038,'Z-scores'!$C$2:$UD$20,6,FALSE)&lt;-3),"",'Total-corrected counts'!H1038),"")</f>
        <v>36.793217371759475</v>
      </c>
      <c r="I1038">
        <f>IFERROR(IF(OR(HLOOKUP($A1038,'Z-scores'!$C$2:$UD$20,7,FALSE)&gt;3,HLOOKUP($A1038,'Z-scores'!$C$2:$UD$20,7,FALSE)&lt;-3),"",'Total-corrected counts'!I1038),"")</f>
        <v>28.056975917300573</v>
      </c>
      <c r="J1038">
        <f>IFERROR(IF(OR(HLOOKUP($A1038,'Z-scores'!$C$2:$UD$20,8,FALSE)&gt;3,HLOOKUP($A1038,'Z-scores'!$C$2:$UD$20,8,FALSE)&lt;-3),"",'Total-corrected counts'!J1038),"")</f>
        <v>12.672058948248692</v>
      </c>
      <c r="K1038">
        <f>IFERROR(IF(OR(HLOOKUP($A1038,'Z-scores'!$C$2:$UD$20,9,FALSE)&gt;3,HLOOKUP($A1038,'Z-scores'!$C$2:$UD$20,9,FALSE)&lt;-3),"",'Total-corrected counts'!K1038),"")</f>
        <v>32.296114610624898</v>
      </c>
      <c r="L1038">
        <f>IFERROR(IF(OR(HLOOKUP($A1038,'Z-scores'!$C$2:$UD$20,10,FALSE)&gt;3,HLOOKUP($A1038,'Z-scores'!$C$2:$UD$20,10,FALSE)&lt;-3),"",'Total-corrected counts'!L1038),"")</f>
        <v>13.445530827263957</v>
      </c>
      <c r="M1038">
        <f>IFERROR(IF(OR(HLOOKUP($A1038,'Z-scores'!$C$2:$UD$20,11,FALSE)&gt;3,HLOOKUP($A1038,'Z-scores'!$C$2:$UD$20,11,FALSE)&lt;-3),"",'Total-corrected counts'!M1038),"")</f>
        <v>16.965349586648152</v>
      </c>
      <c r="N1038">
        <f>IFERROR(IF(OR(HLOOKUP($A1038,'Z-scores'!$C$2:$UD$20,12,FALSE)&gt;3,HLOOKUP($A1038,'Z-scores'!$C$2:$UD$20,12,FALSE)&lt;-3),"",'Total-corrected counts'!N1038),"")</f>
        <v>12.554904798081392</v>
      </c>
      <c r="O1038">
        <f>IFERROR(IF(OR(HLOOKUP($A1038,'Z-scores'!$C$2:$UD$20,13,FALSE)&gt;3,HLOOKUP($A1038,'Z-scores'!$C$2:$UD$20,13,FALSE)&lt;-3),"",'Total-corrected counts'!O1038),"")</f>
        <v>20.377140314868043</v>
      </c>
      <c r="P1038">
        <f>IFERROR(IF(OR(HLOOKUP($A1038,'Z-scores'!$C$2:$UD$20,14,FALSE)&gt;3,HLOOKUP($A1038,'Z-scores'!$C$2:$UD$20,14,FALSE)&lt;-3),"",'Total-corrected counts'!P1038),"")</f>
        <v>34.258620962292866</v>
      </c>
      <c r="Q1038">
        <f>IFERROR(IF(OR(HLOOKUP($A1038,'Z-scores'!$C$2:$UD$20,15,FALSE)&gt;3,HLOOKUP($A1038,'Z-scores'!$C$2:$UD$20,15,FALSE)&lt;-3),"",'Total-corrected counts'!Q1038),"")</f>
        <v>27.858820041968624</v>
      </c>
      <c r="R1038">
        <f>IFERROR(IF(OR(HLOOKUP($A1038,'Z-scores'!$C$2:$UD$20,16,FALSE)&gt;3,HLOOKUP($A1038,'Z-scores'!$C$2:$UD$20,16,FALSE)&lt;-3),"",'Total-corrected counts'!R1038),"")</f>
        <v>12.337442475021588</v>
      </c>
      <c r="S1038">
        <f>IFERROR(IF(OR(HLOOKUP($A1038,'Z-scores'!$C$2:$UD$20,17,FALSE)&gt;3,HLOOKUP($A1038,'Z-scores'!$C$2:$UD$20,17,FALSE)&lt;-3),"",'Total-corrected counts'!S1038),"")</f>
        <v>36.023359813434176</v>
      </c>
      <c r="T1038">
        <f>IFERROR(IF(OR(HLOOKUP($A1038,'Z-scores'!$C$2:$UD$20,18,FALSE)&gt;3,HLOOKUP($A1038,'Z-scores'!$C$2:$UD$20,18,FALSE)&lt;-3),"",'Total-corrected counts'!T1038),"")</f>
        <v>53.96879397528879</v>
      </c>
      <c r="U1038">
        <f>IFERROR(IF(OR(HLOOKUP($A1038,'Z-scores'!$C$2:$UD$20,19,FALSE)&gt;3,HLOOKUP($A1038,'Z-scores'!$C$2:$UD$20,19,FALSE)&lt;-3),"",'Total-corrected counts'!U1038),"")</f>
        <v>45.655541717474605</v>
      </c>
      <c r="V1038">
        <f t="shared" si="64"/>
        <v>1</v>
      </c>
      <c r="W1038" s="10">
        <f>SUMIFS(Tabel132[Cluster],Tabel132[ID],A1038)</f>
        <v>6</v>
      </c>
      <c r="X1038">
        <f t="shared" si="65"/>
        <v>0.16205835563910845</v>
      </c>
      <c r="Y1038">
        <f t="shared" si="66"/>
        <v>20.790893518587467</v>
      </c>
      <c r="Z1038">
        <f t="shared" si="67"/>
        <v>30.379328012303759</v>
      </c>
    </row>
    <row r="1039" spans="1:26" x14ac:dyDescent="0.25">
      <c r="A1039">
        <v>1048</v>
      </c>
      <c r="B1039" t="s">
        <v>521</v>
      </c>
      <c r="C1039">
        <v>93300</v>
      </c>
      <c r="D1039">
        <v>370</v>
      </c>
      <c r="E1039">
        <f>IFERROR(IF(OR(HLOOKUP($A1039,'Z-scores'!$C$2:$UD$20,3,FALSE)&gt;3,HLOOKUP(A1039,'Z-scores'!$C$2:$UD$20,3,FALSE)&lt;-3),"",'Total-corrected counts'!E1039),"")</f>
        <v>12.693702235182402</v>
      </c>
      <c r="F1039">
        <f>IFERROR(IF(OR(HLOOKUP($A1039,'Z-scores'!$C$2:$UD$20,4,FALSE)&gt;3,HLOOKUP($A1039,'Z-scores'!$C$2:$UD$20,4,FALSE)&lt;-3),"",'Total-corrected counts'!F1039),"")</f>
        <v>15.027873752735696</v>
      </c>
      <c r="G1039">
        <f>IFERROR(IF(OR(HLOOKUP($A1039,'Z-scores'!$C$2:$UD$20,5,FALSE)&gt;3,HLOOKUP($A1039,'Z-scores'!$C$2:$UD$20,5,FALSE)&lt;-3),"",'Total-corrected counts'!G1039),"")</f>
        <v>54.524539568316335</v>
      </c>
      <c r="H1039">
        <f>IFERROR(IF(OR(HLOOKUP($A1039,'Z-scores'!$C$2:$UD$20,6,FALSE)&gt;3,HLOOKUP($A1039,'Z-scores'!$C$2:$UD$20,6,FALSE)&lt;-3),"",'Total-corrected counts'!H1039),"")</f>
        <v>2.5059315189644571</v>
      </c>
      <c r="I1039">
        <f>IFERROR(IF(OR(HLOOKUP($A1039,'Z-scores'!$C$2:$UD$20,7,FALSE)&gt;3,HLOOKUP($A1039,'Z-scores'!$C$2:$UD$20,7,FALSE)&lt;-3),"",'Total-corrected counts'!I1039),"")</f>
        <v>3.1708015355299088</v>
      </c>
      <c r="J1039">
        <f>IFERROR(IF(OR(HLOOKUP($A1039,'Z-scores'!$C$2:$UD$20,8,FALSE)&gt;3,HLOOKUP($A1039,'Z-scores'!$C$2:$UD$20,8,FALSE)&lt;-3),"",'Total-corrected counts'!J1039),"")</f>
        <v>0.90232948931109358</v>
      </c>
      <c r="K1039">
        <f>IFERROR(IF(OR(HLOOKUP($A1039,'Z-scores'!$C$2:$UD$20,9,FALSE)&gt;3,HLOOKUP($A1039,'Z-scores'!$C$2:$UD$20,9,FALSE)&lt;-3),"",'Total-corrected counts'!K1039),"")</f>
        <v>0</v>
      </c>
      <c r="L1039">
        <f>IFERROR(IF(OR(HLOOKUP($A1039,'Z-scores'!$C$2:$UD$20,10,FALSE)&gt;3,HLOOKUP($A1039,'Z-scores'!$C$2:$UD$20,10,FALSE)&lt;-3),"",'Total-corrected counts'!L1039),"")</f>
        <v>0</v>
      </c>
      <c r="M1039">
        <f>IFERROR(IF(OR(HLOOKUP($A1039,'Z-scores'!$C$2:$UD$20,11,FALSE)&gt;3,HLOOKUP($A1039,'Z-scores'!$C$2:$UD$20,11,FALSE)&lt;-3),"",'Total-corrected counts'!M1039),"")</f>
        <v>0</v>
      </c>
      <c r="N1039">
        <f>IFERROR(IF(OR(HLOOKUP($A1039,'Z-scores'!$C$2:$UD$20,12,FALSE)&gt;3,HLOOKUP($A1039,'Z-scores'!$C$2:$UD$20,12,FALSE)&lt;-3),"",'Total-corrected counts'!N1039),"")</f>
        <v>0.39405905570620425</v>
      </c>
      <c r="O1039">
        <f>IFERROR(IF(OR(HLOOKUP($A1039,'Z-scores'!$C$2:$UD$20,13,FALSE)&gt;3,HLOOKUP($A1039,'Z-scores'!$C$2:$UD$20,13,FALSE)&lt;-3),"",'Total-corrected counts'!O1039),"")</f>
        <v>10.570536371428659</v>
      </c>
      <c r="P1039">
        <f>IFERROR(IF(OR(HLOOKUP($A1039,'Z-scores'!$C$2:$UD$20,14,FALSE)&gt;3,HLOOKUP($A1039,'Z-scores'!$C$2:$UD$20,14,FALSE)&lt;-3),"",'Total-corrected counts'!P1039),"")</f>
        <v>0</v>
      </c>
      <c r="Q1039">
        <f>IFERROR(IF(OR(HLOOKUP($A1039,'Z-scores'!$C$2:$UD$20,15,FALSE)&gt;3,HLOOKUP($A1039,'Z-scores'!$C$2:$UD$20,15,FALSE)&lt;-3),"",'Total-corrected counts'!Q1039),"")</f>
        <v>73.445093649320157</v>
      </c>
      <c r="R1039">
        <f>IFERROR(IF(OR(HLOOKUP($A1039,'Z-scores'!$C$2:$UD$20,16,FALSE)&gt;3,HLOOKUP($A1039,'Z-scores'!$C$2:$UD$20,16,FALSE)&lt;-3),"",'Total-corrected counts'!R1039),"")</f>
        <v>5.5175895706738309</v>
      </c>
      <c r="S1039">
        <f>IFERROR(IF(OR(HLOOKUP($A1039,'Z-scores'!$C$2:$UD$20,17,FALSE)&gt;3,HLOOKUP($A1039,'Z-scores'!$C$2:$UD$20,17,FALSE)&lt;-3),"",'Total-corrected counts'!S1039),"")</f>
        <v>0</v>
      </c>
      <c r="T1039">
        <f>IFERROR(IF(OR(HLOOKUP($A1039,'Z-scores'!$C$2:$UD$20,18,FALSE)&gt;3,HLOOKUP($A1039,'Z-scores'!$C$2:$UD$20,18,FALSE)&lt;-3),"",'Total-corrected counts'!T1039),"")</f>
        <v>0.30927675630537982</v>
      </c>
      <c r="U1039">
        <f>IFERROR(IF(OR(HLOOKUP($A1039,'Z-scores'!$C$2:$UD$20,19,FALSE)&gt;3,HLOOKUP($A1039,'Z-scores'!$C$2:$UD$20,19,FALSE)&lt;-3),"",'Total-corrected counts'!U1039),"")</f>
        <v>18.833290661899039</v>
      </c>
      <c r="V1039">
        <f t="shared" si="64"/>
        <v>1</v>
      </c>
      <c r="W1039" s="10">
        <f>SUMIFS(Tabel132[Cluster],Tabel132[ID],A1039)</f>
        <v>96</v>
      </c>
      <c r="X1039">
        <f t="shared" si="65"/>
        <v>0.72307880966184479</v>
      </c>
      <c r="Y1039">
        <f t="shared" si="66"/>
        <v>9.8694642333377658</v>
      </c>
      <c r="Z1039">
        <f t="shared" si="67"/>
        <v>13.63373075816666</v>
      </c>
    </row>
    <row r="1040" spans="1:26" x14ac:dyDescent="0.25">
      <c r="A1040">
        <v>1049</v>
      </c>
      <c r="B1040" t="s">
        <v>522</v>
      </c>
      <c r="C1040">
        <v>62200</v>
      </c>
      <c r="D1040">
        <v>1073</v>
      </c>
      <c r="E1040" t="str">
        <f>IFERROR(IF(OR(HLOOKUP($A1040,'Z-scores'!$C$2:$UD$20,3,FALSE)&gt;3,HLOOKUP(A1040,'Z-scores'!$C$2:$UD$20,3,FALSE)&lt;-3),"",'Total-corrected counts'!E1040),"")</f>
        <v/>
      </c>
      <c r="F1040">
        <f>IFERROR(IF(OR(HLOOKUP($A1040,'Z-scores'!$C$2:$UD$20,4,FALSE)&gt;3,HLOOKUP($A1040,'Z-scores'!$C$2:$UD$20,4,FALSE)&lt;-3),"",'Total-corrected counts'!F1040),"")</f>
        <v>21.56565507420423</v>
      </c>
      <c r="G1040">
        <f>IFERROR(IF(OR(HLOOKUP($A1040,'Z-scores'!$C$2:$UD$20,5,FALSE)&gt;3,HLOOKUP($A1040,'Z-scores'!$C$2:$UD$20,5,FALSE)&lt;-3),"",'Total-corrected counts'!G1040),"")</f>
        <v>18.876591012566934</v>
      </c>
      <c r="H1040">
        <f>IFERROR(IF(OR(HLOOKUP($A1040,'Z-scores'!$C$2:$UD$20,6,FALSE)&gt;3,HLOOKUP($A1040,'Z-scores'!$C$2:$UD$20,6,FALSE)&lt;-3),"",'Total-corrected counts'!H1040),"")</f>
        <v>12.676244118215749</v>
      </c>
      <c r="I1040">
        <f>IFERROR(IF(OR(HLOOKUP($A1040,'Z-scores'!$C$2:$UD$20,7,FALSE)&gt;3,HLOOKUP($A1040,'Z-scores'!$C$2:$UD$20,7,FALSE)&lt;-3),"",'Total-corrected counts'!I1040),"")</f>
        <v>12.264537201505977</v>
      </c>
      <c r="J1040">
        <f>IFERROR(IF(OR(HLOOKUP($A1040,'Z-scores'!$C$2:$UD$20,8,FALSE)&gt;3,HLOOKUP($A1040,'Z-scores'!$C$2:$UD$20,8,FALSE)&lt;-3),"",'Total-corrected counts'!J1040),"")</f>
        <v>9.1021870888976988</v>
      </c>
      <c r="K1040">
        <f>IFERROR(IF(OR(HLOOKUP($A1040,'Z-scores'!$C$2:$UD$20,9,FALSE)&gt;3,HLOOKUP($A1040,'Z-scores'!$C$2:$UD$20,9,FALSE)&lt;-3),"",'Total-corrected counts'!K1040),"")</f>
        <v>10.569151011762083</v>
      </c>
      <c r="L1040">
        <f>IFERROR(IF(OR(HLOOKUP($A1040,'Z-scores'!$C$2:$UD$20,10,FALSE)&gt;3,HLOOKUP($A1040,'Z-scores'!$C$2:$UD$20,10,FALSE)&lt;-3),"",'Total-corrected counts'!L1040),"")</f>
        <v>12.501830073890886</v>
      </c>
      <c r="M1040">
        <f>IFERROR(IF(OR(HLOOKUP($A1040,'Z-scores'!$C$2:$UD$20,11,FALSE)&gt;3,HLOOKUP($A1040,'Z-scores'!$C$2:$UD$20,11,FALSE)&lt;-3),"",'Total-corrected counts'!M1040),"")</f>
        <v>17.73021868805597</v>
      </c>
      <c r="N1040">
        <f>IFERROR(IF(OR(HLOOKUP($A1040,'Z-scores'!$C$2:$UD$20,12,FALSE)&gt;3,HLOOKUP($A1040,'Z-scores'!$C$2:$UD$20,12,FALSE)&lt;-3),"",'Total-corrected counts'!N1040),"")</f>
        <v>6.1858107581787873</v>
      </c>
      <c r="O1040">
        <f>IFERROR(IF(OR(HLOOKUP($A1040,'Z-scores'!$C$2:$UD$20,13,FALSE)&gt;3,HLOOKUP($A1040,'Z-scores'!$C$2:$UD$20,13,FALSE)&lt;-3),"",'Total-corrected counts'!O1040),"")</f>
        <v>7.9657623658617105</v>
      </c>
      <c r="P1040">
        <f>IFERROR(IF(OR(HLOOKUP($A1040,'Z-scores'!$C$2:$UD$20,14,FALSE)&gt;3,HLOOKUP($A1040,'Z-scores'!$C$2:$UD$20,14,FALSE)&lt;-3),"",'Total-corrected counts'!P1040),"")</f>
        <v>4.4404574825127607</v>
      </c>
      <c r="Q1040">
        <f>IFERROR(IF(OR(HLOOKUP($A1040,'Z-scores'!$C$2:$UD$20,15,FALSE)&gt;3,HLOOKUP($A1040,'Z-scores'!$C$2:$UD$20,15,FALSE)&lt;-3),"",'Total-corrected counts'!Q1040),"")</f>
        <v>12.734903386353176</v>
      </c>
      <c r="R1040">
        <f>IFERROR(IF(OR(HLOOKUP($A1040,'Z-scores'!$C$2:$UD$20,16,FALSE)&gt;3,HLOOKUP($A1040,'Z-scores'!$C$2:$UD$20,16,FALSE)&lt;-3),"",'Total-corrected counts'!R1040),"")</f>
        <v>18.035345430357964</v>
      </c>
      <c r="S1040">
        <f>IFERROR(IF(OR(HLOOKUP($A1040,'Z-scores'!$C$2:$UD$20,17,FALSE)&gt;3,HLOOKUP($A1040,'Z-scores'!$C$2:$UD$20,17,FALSE)&lt;-3),"",'Total-corrected counts'!S1040),"")</f>
        <v>17.38740528668319</v>
      </c>
      <c r="T1040">
        <f>IFERROR(IF(OR(HLOOKUP($A1040,'Z-scores'!$C$2:$UD$20,18,FALSE)&gt;3,HLOOKUP($A1040,'Z-scores'!$C$2:$UD$20,18,FALSE)&lt;-3),"",'Total-corrected counts'!T1040),"")</f>
        <v>2.5429422185109014</v>
      </c>
      <c r="U1040">
        <f>IFERROR(IF(OR(HLOOKUP($A1040,'Z-scores'!$C$2:$UD$20,19,FALSE)&gt;3,HLOOKUP($A1040,'Z-scores'!$C$2:$UD$20,19,FALSE)&lt;-3),"",'Total-corrected counts'!U1040),"")</f>
        <v>6.8042856584925557</v>
      </c>
      <c r="V1040">
        <f t="shared" si="64"/>
        <v>1</v>
      </c>
      <c r="W1040" s="10">
        <f>SUMIFS(Tabel132[Cluster],Tabel132[ID],A1040)</f>
        <v>0</v>
      </c>
      <c r="X1040">
        <f t="shared" si="65"/>
        <v>7.9742328430375153E-2</v>
      </c>
      <c r="Y1040">
        <f t="shared" si="66"/>
        <v>14.41080178363744</v>
      </c>
      <c r="Z1040">
        <f t="shared" si="67"/>
        <v>9.5121140733688812</v>
      </c>
    </row>
    <row r="1041" spans="1:26" x14ac:dyDescent="0.25">
      <c r="A1041">
        <v>1050</v>
      </c>
      <c r="B1041" t="s">
        <v>1121</v>
      </c>
      <c r="C1041">
        <v>32300</v>
      </c>
      <c r="D1041">
        <v>589</v>
      </c>
      <c r="E1041" t="str">
        <f>IFERROR(IF(OR(HLOOKUP($A1041,'Z-scores'!$C$2:$UD$20,3,FALSE)&gt;3,HLOOKUP(A1041,'Z-scores'!$C$2:$UD$20,3,FALSE)&lt;-3),"",'Total-corrected counts'!E1041),"")</f>
        <v/>
      </c>
      <c r="F1041" t="str">
        <f>IFERROR(IF(OR(HLOOKUP($A1041,'Z-scores'!$C$2:$UD$20,4,FALSE)&gt;3,HLOOKUP($A1041,'Z-scores'!$C$2:$UD$20,4,FALSE)&lt;-3),"",'Total-corrected counts'!F1041),"")</f>
        <v/>
      </c>
      <c r="G1041" t="str">
        <f>IFERROR(IF(OR(HLOOKUP($A1041,'Z-scores'!$C$2:$UD$20,5,FALSE)&gt;3,HLOOKUP($A1041,'Z-scores'!$C$2:$UD$20,5,FALSE)&lt;-3),"",'Total-corrected counts'!G1041),"")</f>
        <v/>
      </c>
      <c r="H1041" t="str">
        <f>IFERROR(IF(OR(HLOOKUP($A1041,'Z-scores'!$C$2:$UD$20,6,FALSE)&gt;3,HLOOKUP($A1041,'Z-scores'!$C$2:$UD$20,6,FALSE)&lt;-3),"",'Total-corrected counts'!H1041),"")</f>
        <v/>
      </c>
      <c r="I1041" t="str">
        <f>IFERROR(IF(OR(HLOOKUP($A1041,'Z-scores'!$C$2:$UD$20,7,FALSE)&gt;3,HLOOKUP($A1041,'Z-scores'!$C$2:$UD$20,7,FALSE)&lt;-3),"",'Total-corrected counts'!I1041),"")</f>
        <v/>
      </c>
      <c r="J1041" t="str">
        <f>IFERROR(IF(OR(HLOOKUP($A1041,'Z-scores'!$C$2:$UD$20,8,FALSE)&gt;3,HLOOKUP($A1041,'Z-scores'!$C$2:$UD$20,8,FALSE)&lt;-3),"",'Total-corrected counts'!J1041),"")</f>
        <v/>
      </c>
      <c r="K1041" t="str">
        <f>IFERROR(IF(OR(HLOOKUP($A1041,'Z-scores'!$C$2:$UD$20,9,FALSE)&gt;3,HLOOKUP($A1041,'Z-scores'!$C$2:$UD$20,9,FALSE)&lt;-3),"",'Total-corrected counts'!K1041),"")</f>
        <v/>
      </c>
      <c r="L1041" t="str">
        <f>IFERROR(IF(OR(HLOOKUP($A1041,'Z-scores'!$C$2:$UD$20,10,FALSE)&gt;3,HLOOKUP($A1041,'Z-scores'!$C$2:$UD$20,10,FALSE)&lt;-3),"",'Total-corrected counts'!L1041),"")</f>
        <v/>
      </c>
      <c r="M1041" t="str">
        <f>IFERROR(IF(OR(HLOOKUP($A1041,'Z-scores'!$C$2:$UD$20,11,FALSE)&gt;3,HLOOKUP($A1041,'Z-scores'!$C$2:$UD$20,11,FALSE)&lt;-3),"",'Total-corrected counts'!M1041),"")</f>
        <v/>
      </c>
      <c r="N1041" t="str">
        <f>IFERROR(IF(OR(HLOOKUP($A1041,'Z-scores'!$C$2:$UD$20,12,FALSE)&gt;3,HLOOKUP($A1041,'Z-scores'!$C$2:$UD$20,12,FALSE)&lt;-3),"",'Total-corrected counts'!N1041),"")</f>
        <v/>
      </c>
      <c r="O1041" t="str">
        <f>IFERROR(IF(OR(HLOOKUP($A1041,'Z-scores'!$C$2:$UD$20,13,FALSE)&gt;3,HLOOKUP($A1041,'Z-scores'!$C$2:$UD$20,13,FALSE)&lt;-3),"",'Total-corrected counts'!O1041),"")</f>
        <v/>
      </c>
      <c r="P1041" t="str">
        <f>IFERROR(IF(OR(HLOOKUP($A1041,'Z-scores'!$C$2:$UD$20,14,FALSE)&gt;3,HLOOKUP($A1041,'Z-scores'!$C$2:$UD$20,14,FALSE)&lt;-3),"",'Total-corrected counts'!P1041),"")</f>
        <v/>
      </c>
      <c r="Q1041" t="str">
        <f>IFERROR(IF(OR(HLOOKUP($A1041,'Z-scores'!$C$2:$UD$20,15,FALSE)&gt;3,HLOOKUP($A1041,'Z-scores'!$C$2:$UD$20,15,FALSE)&lt;-3),"",'Total-corrected counts'!Q1041),"")</f>
        <v/>
      </c>
      <c r="R1041" t="str">
        <f>IFERROR(IF(OR(HLOOKUP($A1041,'Z-scores'!$C$2:$UD$20,16,FALSE)&gt;3,HLOOKUP($A1041,'Z-scores'!$C$2:$UD$20,16,FALSE)&lt;-3),"",'Total-corrected counts'!R1041),"")</f>
        <v/>
      </c>
      <c r="S1041" t="str">
        <f>IFERROR(IF(OR(HLOOKUP($A1041,'Z-scores'!$C$2:$UD$20,17,FALSE)&gt;3,HLOOKUP($A1041,'Z-scores'!$C$2:$UD$20,17,FALSE)&lt;-3),"",'Total-corrected counts'!S1041),"")</f>
        <v/>
      </c>
      <c r="T1041" t="str">
        <f>IFERROR(IF(OR(HLOOKUP($A1041,'Z-scores'!$C$2:$UD$20,18,FALSE)&gt;3,HLOOKUP($A1041,'Z-scores'!$C$2:$UD$20,18,FALSE)&lt;-3),"",'Total-corrected counts'!T1041),"")</f>
        <v/>
      </c>
      <c r="U1041" t="str">
        <f>IFERROR(IF(OR(HLOOKUP($A1041,'Z-scores'!$C$2:$UD$20,19,FALSE)&gt;3,HLOOKUP($A1041,'Z-scores'!$C$2:$UD$20,19,FALSE)&lt;-3),"",'Total-corrected counts'!U1041),"")</f>
        <v/>
      </c>
      <c r="V1041">
        <f t="shared" si="64"/>
        <v>1</v>
      </c>
      <c r="W1041" s="10">
        <f>SUMIFS(Tabel132[Cluster],Tabel132[ID],A1041)</f>
        <v>42</v>
      </c>
      <c r="X1041" t="str">
        <f t="shared" si="65"/>
        <v/>
      </c>
      <c r="Y1041" t="str">
        <f t="shared" si="66"/>
        <v/>
      </c>
      <c r="Z1041" t="str">
        <f t="shared" si="67"/>
        <v/>
      </c>
    </row>
    <row r="1042" spans="1:26" x14ac:dyDescent="0.25">
      <c r="A1042">
        <v>1051</v>
      </c>
      <c r="B1042" t="s">
        <v>1122</v>
      </c>
      <c r="C1042">
        <v>109400</v>
      </c>
      <c r="D1042">
        <v>877</v>
      </c>
      <c r="E1042" t="str">
        <f>IFERROR(IF(OR(HLOOKUP($A1042,'Z-scores'!$C$2:$UD$20,3,FALSE)&gt;3,HLOOKUP(A1042,'Z-scores'!$C$2:$UD$20,3,FALSE)&lt;-3),"",'Total-corrected counts'!E1042),"")</f>
        <v/>
      </c>
      <c r="F1042" t="str">
        <f>IFERROR(IF(OR(HLOOKUP($A1042,'Z-scores'!$C$2:$UD$20,4,FALSE)&gt;3,HLOOKUP($A1042,'Z-scores'!$C$2:$UD$20,4,FALSE)&lt;-3),"",'Total-corrected counts'!F1042),"")</f>
        <v/>
      </c>
      <c r="G1042" t="str">
        <f>IFERROR(IF(OR(HLOOKUP($A1042,'Z-scores'!$C$2:$UD$20,5,FALSE)&gt;3,HLOOKUP($A1042,'Z-scores'!$C$2:$UD$20,5,FALSE)&lt;-3),"",'Total-corrected counts'!G1042),"")</f>
        <v/>
      </c>
      <c r="H1042" t="str">
        <f>IFERROR(IF(OR(HLOOKUP($A1042,'Z-scores'!$C$2:$UD$20,6,FALSE)&gt;3,HLOOKUP($A1042,'Z-scores'!$C$2:$UD$20,6,FALSE)&lt;-3),"",'Total-corrected counts'!H1042),"")</f>
        <v/>
      </c>
      <c r="I1042" t="str">
        <f>IFERROR(IF(OR(HLOOKUP($A1042,'Z-scores'!$C$2:$UD$20,7,FALSE)&gt;3,HLOOKUP($A1042,'Z-scores'!$C$2:$UD$20,7,FALSE)&lt;-3),"",'Total-corrected counts'!I1042),"")</f>
        <v/>
      </c>
      <c r="J1042" t="str">
        <f>IFERROR(IF(OR(HLOOKUP($A1042,'Z-scores'!$C$2:$UD$20,8,FALSE)&gt;3,HLOOKUP($A1042,'Z-scores'!$C$2:$UD$20,8,FALSE)&lt;-3),"",'Total-corrected counts'!J1042),"")</f>
        <v/>
      </c>
      <c r="K1042" t="str">
        <f>IFERROR(IF(OR(HLOOKUP($A1042,'Z-scores'!$C$2:$UD$20,9,FALSE)&gt;3,HLOOKUP($A1042,'Z-scores'!$C$2:$UD$20,9,FALSE)&lt;-3),"",'Total-corrected counts'!K1042),"")</f>
        <v/>
      </c>
      <c r="L1042" t="str">
        <f>IFERROR(IF(OR(HLOOKUP($A1042,'Z-scores'!$C$2:$UD$20,10,FALSE)&gt;3,HLOOKUP($A1042,'Z-scores'!$C$2:$UD$20,10,FALSE)&lt;-3),"",'Total-corrected counts'!L1042),"")</f>
        <v/>
      </c>
      <c r="M1042" t="str">
        <f>IFERROR(IF(OR(HLOOKUP($A1042,'Z-scores'!$C$2:$UD$20,11,FALSE)&gt;3,HLOOKUP($A1042,'Z-scores'!$C$2:$UD$20,11,FALSE)&lt;-3),"",'Total-corrected counts'!M1042),"")</f>
        <v/>
      </c>
      <c r="N1042" t="str">
        <f>IFERROR(IF(OR(HLOOKUP($A1042,'Z-scores'!$C$2:$UD$20,12,FALSE)&gt;3,HLOOKUP($A1042,'Z-scores'!$C$2:$UD$20,12,FALSE)&lt;-3),"",'Total-corrected counts'!N1042),"")</f>
        <v/>
      </c>
      <c r="O1042" t="str">
        <f>IFERROR(IF(OR(HLOOKUP($A1042,'Z-scores'!$C$2:$UD$20,13,FALSE)&gt;3,HLOOKUP($A1042,'Z-scores'!$C$2:$UD$20,13,FALSE)&lt;-3),"",'Total-corrected counts'!O1042),"")</f>
        <v/>
      </c>
      <c r="P1042" t="str">
        <f>IFERROR(IF(OR(HLOOKUP($A1042,'Z-scores'!$C$2:$UD$20,14,FALSE)&gt;3,HLOOKUP($A1042,'Z-scores'!$C$2:$UD$20,14,FALSE)&lt;-3),"",'Total-corrected counts'!P1042),"")</f>
        <v/>
      </c>
      <c r="Q1042" t="str">
        <f>IFERROR(IF(OR(HLOOKUP($A1042,'Z-scores'!$C$2:$UD$20,15,FALSE)&gt;3,HLOOKUP($A1042,'Z-scores'!$C$2:$UD$20,15,FALSE)&lt;-3),"",'Total-corrected counts'!Q1042),"")</f>
        <v/>
      </c>
      <c r="R1042" t="str">
        <f>IFERROR(IF(OR(HLOOKUP($A1042,'Z-scores'!$C$2:$UD$20,16,FALSE)&gt;3,HLOOKUP($A1042,'Z-scores'!$C$2:$UD$20,16,FALSE)&lt;-3),"",'Total-corrected counts'!R1042),"")</f>
        <v/>
      </c>
      <c r="S1042" t="str">
        <f>IFERROR(IF(OR(HLOOKUP($A1042,'Z-scores'!$C$2:$UD$20,17,FALSE)&gt;3,HLOOKUP($A1042,'Z-scores'!$C$2:$UD$20,17,FALSE)&lt;-3),"",'Total-corrected counts'!S1042),"")</f>
        <v/>
      </c>
      <c r="T1042" t="str">
        <f>IFERROR(IF(OR(HLOOKUP($A1042,'Z-scores'!$C$2:$UD$20,18,FALSE)&gt;3,HLOOKUP($A1042,'Z-scores'!$C$2:$UD$20,18,FALSE)&lt;-3),"",'Total-corrected counts'!T1042),"")</f>
        <v/>
      </c>
      <c r="U1042" t="str">
        <f>IFERROR(IF(OR(HLOOKUP($A1042,'Z-scores'!$C$2:$UD$20,19,FALSE)&gt;3,HLOOKUP($A1042,'Z-scores'!$C$2:$UD$20,19,FALSE)&lt;-3),"",'Total-corrected counts'!U1042),"")</f>
        <v/>
      </c>
      <c r="V1042">
        <f t="shared" si="64"/>
        <v>1</v>
      </c>
      <c r="W1042" s="10">
        <f>SUMIFS(Tabel132[Cluster],Tabel132[ID],A1042)</f>
        <v>0</v>
      </c>
      <c r="X1042" t="str">
        <f t="shared" si="65"/>
        <v/>
      </c>
      <c r="Y1042" t="str">
        <f t="shared" si="66"/>
        <v/>
      </c>
      <c r="Z1042" t="str">
        <f t="shared" si="67"/>
        <v/>
      </c>
    </row>
    <row r="1043" spans="1:26" x14ac:dyDescent="0.25">
      <c r="A1043">
        <v>1052</v>
      </c>
      <c r="B1043" t="s">
        <v>523</v>
      </c>
      <c r="C1043">
        <v>83900</v>
      </c>
      <c r="D1043">
        <v>348</v>
      </c>
      <c r="E1043" t="str">
        <f>IFERROR(IF(OR(HLOOKUP($A1043,'Z-scores'!$C$2:$UD$20,3,FALSE)&gt;3,HLOOKUP(A1043,'Z-scores'!$C$2:$UD$20,3,FALSE)&lt;-3),"",'Total-corrected counts'!E1043),"")</f>
        <v/>
      </c>
      <c r="F1043">
        <f>IFERROR(IF(OR(HLOOKUP($A1043,'Z-scores'!$C$2:$UD$20,4,FALSE)&gt;3,HLOOKUP($A1043,'Z-scores'!$C$2:$UD$20,4,FALSE)&lt;-3),"",'Total-corrected counts'!F1043),"")</f>
        <v>8.2029878562967784E-3</v>
      </c>
      <c r="G1043">
        <f>IFERROR(IF(OR(HLOOKUP($A1043,'Z-scores'!$C$2:$UD$20,5,FALSE)&gt;3,HLOOKUP($A1043,'Z-scores'!$C$2:$UD$20,5,FALSE)&lt;-3),"",'Total-corrected counts'!G1043),"")</f>
        <v>20.447961449045291</v>
      </c>
      <c r="H1043">
        <f>IFERROR(IF(OR(HLOOKUP($A1043,'Z-scores'!$C$2:$UD$20,6,FALSE)&gt;3,HLOOKUP($A1043,'Z-scores'!$C$2:$UD$20,6,FALSE)&lt;-3),"",'Total-corrected counts'!H1043),"")</f>
        <v>10.156351977975724</v>
      </c>
      <c r="I1043">
        <f>IFERROR(IF(OR(HLOOKUP($A1043,'Z-scores'!$C$2:$UD$20,7,FALSE)&gt;3,HLOOKUP($A1043,'Z-scores'!$C$2:$UD$20,7,FALSE)&lt;-3),"",'Total-corrected counts'!I1043),"")</f>
        <v>38.57911149831147</v>
      </c>
      <c r="J1043">
        <f>IFERROR(IF(OR(HLOOKUP($A1043,'Z-scores'!$C$2:$UD$20,8,FALSE)&gt;3,HLOOKUP($A1043,'Z-scores'!$C$2:$UD$20,8,FALSE)&lt;-3),"",'Total-corrected counts'!J1043),"")</f>
        <v>30.393218426850169</v>
      </c>
      <c r="K1043">
        <f>IFERROR(IF(OR(HLOOKUP($A1043,'Z-scores'!$C$2:$UD$20,9,FALSE)&gt;3,HLOOKUP($A1043,'Z-scores'!$C$2:$UD$20,9,FALSE)&lt;-3),"",'Total-corrected counts'!K1043),"")</f>
        <v>18.765817492613859</v>
      </c>
      <c r="L1043">
        <f>IFERROR(IF(OR(HLOOKUP($A1043,'Z-scores'!$C$2:$UD$20,10,FALSE)&gt;3,HLOOKUP($A1043,'Z-scores'!$C$2:$UD$20,10,FALSE)&lt;-3),"",'Total-corrected counts'!L1043),"")</f>
        <v>1.5125670953596382</v>
      </c>
      <c r="M1043">
        <f>IFERROR(IF(OR(HLOOKUP($A1043,'Z-scores'!$C$2:$UD$20,11,FALSE)&gt;3,HLOOKUP($A1043,'Z-scores'!$C$2:$UD$20,11,FALSE)&lt;-3),"",'Total-corrected counts'!M1043),"")</f>
        <v>25.595469026026748</v>
      </c>
      <c r="N1043">
        <f>IFERROR(IF(OR(HLOOKUP($A1043,'Z-scores'!$C$2:$UD$20,12,FALSE)&gt;3,HLOOKUP($A1043,'Z-scores'!$C$2:$UD$20,12,FALSE)&lt;-3),"",'Total-corrected counts'!N1043),"")</f>
        <v>9.283298219311277</v>
      </c>
      <c r="O1043">
        <f>IFERROR(IF(OR(HLOOKUP($A1043,'Z-scores'!$C$2:$UD$20,13,FALSE)&gt;3,HLOOKUP($A1043,'Z-scores'!$C$2:$UD$20,13,FALSE)&lt;-3),"",'Total-corrected counts'!O1043),"")</f>
        <v>19.068022629899641</v>
      </c>
      <c r="P1043">
        <f>IFERROR(IF(OR(HLOOKUP($A1043,'Z-scores'!$C$2:$UD$20,14,FALSE)&gt;3,HLOOKUP($A1043,'Z-scores'!$C$2:$UD$20,14,FALSE)&lt;-3),"",'Total-corrected counts'!P1043),"")</f>
        <v>25.151195654078531</v>
      </c>
      <c r="Q1043">
        <f>IFERROR(IF(OR(HLOOKUP($A1043,'Z-scores'!$C$2:$UD$20,15,FALSE)&gt;3,HLOOKUP($A1043,'Z-scores'!$C$2:$UD$20,15,FALSE)&lt;-3),"",'Total-corrected counts'!Q1043),"")</f>
        <v>2.545030462356952</v>
      </c>
      <c r="R1043">
        <f>IFERROR(IF(OR(HLOOKUP($A1043,'Z-scores'!$C$2:$UD$20,16,FALSE)&gt;3,HLOOKUP($A1043,'Z-scores'!$C$2:$UD$20,16,FALSE)&lt;-3),"",'Total-corrected counts'!R1043),"")</f>
        <v>24.95537243729602</v>
      </c>
      <c r="S1043">
        <f>IFERROR(IF(OR(HLOOKUP($A1043,'Z-scores'!$C$2:$UD$20,17,FALSE)&gt;3,HLOOKUP($A1043,'Z-scores'!$C$2:$UD$20,17,FALSE)&lt;-3),"",'Total-corrected counts'!S1043),"")</f>
        <v>22.984162967160984</v>
      </c>
      <c r="T1043">
        <f>IFERROR(IF(OR(HLOOKUP($A1043,'Z-scores'!$C$2:$UD$20,18,FALSE)&gt;3,HLOOKUP($A1043,'Z-scores'!$C$2:$UD$20,18,FALSE)&lt;-3),"",'Total-corrected counts'!T1043),"")</f>
        <v>6.5034029034214598</v>
      </c>
      <c r="U1043">
        <f>IFERROR(IF(OR(HLOOKUP($A1043,'Z-scores'!$C$2:$UD$20,19,FALSE)&gt;3,HLOOKUP($A1043,'Z-scores'!$C$2:$UD$20,19,FALSE)&lt;-3),"",'Total-corrected counts'!U1043),"")</f>
        <v>34.377264659807416</v>
      </c>
      <c r="V1043">
        <f t="shared" si="64"/>
        <v>1</v>
      </c>
      <c r="W1043" s="10">
        <f>SUMIFS(Tabel132[Cluster],Tabel132[ID],A1043)</f>
        <v>92</v>
      </c>
      <c r="X1043">
        <f t="shared" si="65"/>
        <v>0.99063190631631159</v>
      </c>
      <c r="Y1043">
        <f t="shared" si="66"/>
        <v>18.182337494254902</v>
      </c>
      <c r="Z1043">
        <f t="shared" si="67"/>
        <v>18.108468741666535</v>
      </c>
    </row>
    <row r="1044" spans="1:26" x14ac:dyDescent="0.25">
      <c r="A1044">
        <v>1053</v>
      </c>
      <c r="B1044" t="s">
        <v>1123</v>
      </c>
      <c r="C1044">
        <v>18500</v>
      </c>
      <c r="D1044">
        <v>31</v>
      </c>
      <c r="E1044" t="str">
        <f>IFERROR(IF(OR(HLOOKUP($A1044,'Z-scores'!$C$2:$UD$20,3,FALSE)&gt;3,HLOOKUP(A1044,'Z-scores'!$C$2:$UD$20,3,FALSE)&lt;-3),"",'Total-corrected counts'!E1044),"")</f>
        <v/>
      </c>
      <c r="F1044" t="str">
        <f>IFERROR(IF(OR(HLOOKUP($A1044,'Z-scores'!$C$2:$UD$20,4,FALSE)&gt;3,HLOOKUP($A1044,'Z-scores'!$C$2:$UD$20,4,FALSE)&lt;-3),"",'Total-corrected counts'!F1044),"")</f>
        <v/>
      </c>
      <c r="G1044" t="str">
        <f>IFERROR(IF(OR(HLOOKUP($A1044,'Z-scores'!$C$2:$UD$20,5,FALSE)&gt;3,HLOOKUP($A1044,'Z-scores'!$C$2:$UD$20,5,FALSE)&lt;-3),"",'Total-corrected counts'!G1044),"")</f>
        <v/>
      </c>
      <c r="H1044" t="str">
        <f>IFERROR(IF(OR(HLOOKUP($A1044,'Z-scores'!$C$2:$UD$20,6,FALSE)&gt;3,HLOOKUP($A1044,'Z-scores'!$C$2:$UD$20,6,FALSE)&lt;-3),"",'Total-corrected counts'!H1044),"")</f>
        <v/>
      </c>
      <c r="I1044" t="str">
        <f>IFERROR(IF(OR(HLOOKUP($A1044,'Z-scores'!$C$2:$UD$20,7,FALSE)&gt;3,HLOOKUP($A1044,'Z-scores'!$C$2:$UD$20,7,FALSE)&lt;-3),"",'Total-corrected counts'!I1044),"")</f>
        <v/>
      </c>
      <c r="J1044" t="str">
        <f>IFERROR(IF(OR(HLOOKUP($A1044,'Z-scores'!$C$2:$UD$20,8,FALSE)&gt;3,HLOOKUP($A1044,'Z-scores'!$C$2:$UD$20,8,FALSE)&lt;-3),"",'Total-corrected counts'!J1044),"")</f>
        <v/>
      </c>
      <c r="K1044" t="str">
        <f>IFERROR(IF(OR(HLOOKUP($A1044,'Z-scores'!$C$2:$UD$20,9,FALSE)&gt;3,HLOOKUP($A1044,'Z-scores'!$C$2:$UD$20,9,FALSE)&lt;-3),"",'Total-corrected counts'!K1044),"")</f>
        <v/>
      </c>
      <c r="L1044" t="str">
        <f>IFERROR(IF(OR(HLOOKUP($A1044,'Z-scores'!$C$2:$UD$20,10,FALSE)&gt;3,HLOOKUP($A1044,'Z-scores'!$C$2:$UD$20,10,FALSE)&lt;-3),"",'Total-corrected counts'!L1044),"")</f>
        <v/>
      </c>
      <c r="M1044" t="str">
        <f>IFERROR(IF(OR(HLOOKUP($A1044,'Z-scores'!$C$2:$UD$20,11,FALSE)&gt;3,HLOOKUP($A1044,'Z-scores'!$C$2:$UD$20,11,FALSE)&lt;-3),"",'Total-corrected counts'!M1044),"")</f>
        <v/>
      </c>
      <c r="N1044" t="str">
        <f>IFERROR(IF(OR(HLOOKUP($A1044,'Z-scores'!$C$2:$UD$20,12,FALSE)&gt;3,HLOOKUP($A1044,'Z-scores'!$C$2:$UD$20,12,FALSE)&lt;-3),"",'Total-corrected counts'!N1044),"")</f>
        <v/>
      </c>
      <c r="O1044" t="str">
        <f>IFERROR(IF(OR(HLOOKUP($A1044,'Z-scores'!$C$2:$UD$20,13,FALSE)&gt;3,HLOOKUP($A1044,'Z-scores'!$C$2:$UD$20,13,FALSE)&lt;-3),"",'Total-corrected counts'!O1044),"")</f>
        <v/>
      </c>
      <c r="P1044" t="str">
        <f>IFERROR(IF(OR(HLOOKUP($A1044,'Z-scores'!$C$2:$UD$20,14,FALSE)&gt;3,HLOOKUP($A1044,'Z-scores'!$C$2:$UD$20,14,FALSE)&lt;-3),"",'Total-corrected counts'!P1044),"")</f>
        <v/>
      </c>
      <c r="Q1044" t="str">
        <f>IFERROR(IF(OR(HLOOKUP($A1044,'Z-scores'!$C$2:$UD$20,15,FALSE)&gt;3,HLOOKUP($A1044,'Z-scores'!$C$2:$UD$20,15,FALSE)&lt;-3),"",'Total-corrected counts'!Q1044),"")</f>
        <v/>
      </c>
      <c r="R1044" t="str">
        <f>IFERROR(IF(OR(HLOOKUP($A1044,'Z-scores'!$C$2:$UD$20,16,FALSE)&gt;3,HLOOKUP($A1044,'Z-scores'!$C$2:$UD$20,16,FALSE)&lt;-3),"",'Total-corrected counts'!R1044),"")</f>
        <v/>
      </c>
      <c r="S1044" t="str">
        <f>IFERROR(IF(OR(HLOOKUP($A1044,'Z-scores'!$C$2:$UD$20,17,FALSE)&gt;3,HLOOKUP($A1044,'Z-scores'!$C$2:$UD$20,17,FALSE)&lt;-3),"",'Total-corrected counts'!S1044),"")</f>
        <v/>
      </c>
      <c r="T1044" t="str">
        <f>IFERROR(IF(OR(HLOOKUP($A1044,'Z-scores'!$C$2:$UD$20,18,FALSE)&gt;3,HLOOKUP($A1044,'Z-scores'!$C$2:$UD$20,18,FALSE)&lt;-3),"",'Total-corrected counts'!T1044),"")</f>
        <v/>
      </c>
      <c r="U1044" t="str">
        <f>IFERROR(IF(OR(HLOOKUP($A1044,'Z-scores'!$C$2:$UD$20,19,FALSE)&gt;3,HLOOKUP($A1044,'Z-scores'!$C$2:$UD$20,19,FALSE)&lt;-3),"",'Total-corrected counts'!U1044),"")</f>
        <v/>
      </c>
      <c r="V1044">
        <f t="shared" si="64"/>
        <v>1</v>
      </c>
      <c r="W1044" s="10">
        <f>SUMIFS(Tabel132[Cluster],Tabel132[ID],A1044)</f>
        <v>0</v>
      </c>
      <c r="X1044" t="str">
        <f t="shared" si="65"/>
        <v/>
      </c>
      <c r="Y1044" t="str">
        <f t="shared" si="66"/>
        <v/>
      </c>
      <c r="Z1044" t="str">
        <f t="shared" si="67"/>
        <v/>
      </c>
    </row>
    <row r="1045" spans="1:26" x14ac:dyDescent="0.25">
      <c r="A1045">
        <v>1054</v>
      </c>
      <c r="B1045" t="s">
        <v>524</v>
      </c>
      <c r="C1045">
        <v>8900</v>
      </c>
      <c r="D1045">
        <v>44</v>
      </c>
      <c r="E1045" t="str">
        <f>IFERROR(IF(OR(HLOOKUP($A1045,'Z-scores'!$C$2:$UD$20,3,FALSE)&gt;3,HLOOKUP(A1045,'Z-scores'!$C$2:$UD$20,3,FALSE)&lt;-3),"",'Total-corrected counts'!E1045),"")</f>
        <v/>
      </c>
      <c r="F1045">
        <f>IFERROR(IF(OR(HLOOKUP($A1045,'Z-scores'!$C$2:$UD$20,4,FALSE)&gt;3,HLOOKUP($A1045,'Z-scores'!$C$2:$UD$20,4,FALSE)&lt;-3),"",'Total-corrected counts'!F1045),"")</f>
        <v>16.488005591156522</v>
      </c>
      <c r="G1045">
        <f>IFERROR(IF(OR(HLOOKUP($A1045,'Z-scores'!$C$2:$UD$20,5,FALSE)&gt;3,HLOOKUP($A1045,'Z-scores'!$C$2:$UD$20,5,FALSE)&lt;-3),"",'Total-corrected counts'!G1045),"")</f>
        <v>2.8909186876236448</v>
      </c>
      <c r="H1045">
        <f>IFERROR(IF(OR(HLOOKUP($A1045,'Z-scores'!$C$2:$UD$20,6,FALSE)&gt;3,HLOOKUP($A1045,'Z-scores'!$C$2:$UD$20,6,FALSE)&lt;-3),"",'Total-corrected counts'!H1045),"")</f>
        <v>3.015494195522689</v>
      </c>
      <c r="I1045">
        <f>IFERROR(IF(OR(HLOOKUP($A1045,'Z-scores'!$C$2:$UD$20,7,FALSE)&gt;3,HLOOKUP($A1045,'Z-scores'!$C$2:$UD$20,7,FALSE)&lt;-3),"",'Total-corrected counts'!I1045),"")</f>
        <v>2.5982101902788766</v>
      </c>
      <c r="J1045">
        <f>IFERROR(IF(OR(HLOOKUP($A1045,'Z-scores'!$C$2:$UD$20,8,FALSE)&gt;3,HLOOKUP($A1045,'Z-scores'!$C$2:$UD$20,8,FALSE)&lt;-3),"",'Total-corrected counts'!J1045),"")</f>
        <v>2.5985116987264831</v>
      </c>
      <c r="K1045">
        <f>IFERROR(IF(OR(HLOOKUP($A1045,'Z-scores'!$C$2:$UD$20,9,FALSE)&gt;3,HLOOKUP($A1045,'Z-scores'!$C$2:$UD$20,9,FALSE)&lt;-3),"",'Total-corrected counts'!K1045),"")</f>
        <v>6.238920787111879</v>
      </c>
      <c r="L1045">
        <f>IFERROR(IF(OR(HLOOKUP($A1045,'Z-scores'!$C$2:$UD$20,10,FALSE)&gt;3,HLOOKUP($A1045,'Z-scores'!$C$2:$UD$20,10,FALSE)&lt;-3),"",'Total-corrected counts'!L1045),"")</f>
        <v>2.3327929838053896</v>
      </c>
      <c r="M1045">
        <f>IFERROR(IF(OR(HLOOKUP($A1045,'Z-scores'!$C$2:$UD$20,11,FALSE)&gt;3,HLOOKUP($A1045,'Z-scores'!$C$2:$UD$20,11,FALSE)&lt;-3),"",'Total-corrected counts'!M1045),"")</f>
        <v>2.1056938514661065</v>
      </c>
      <c r="N1045">
        <f>IFERROR(IF(OR(HLOOKUP($A1045,'Z-scores'!$C$2:$UD$20,12,FALSE)&gt;3,HLOOKUP($A1045,'Z-scores'!$C$2:$UD$20,12,FALSE)&lt;-3),"",'Total-corrected counts'!N1045),"")</f>
        <v>7.5512712070212151</v>
      </c>
      <c r="O1045">
        <f>IFERROR(IF(OR(HLOOKUP($A1045,'Z-scores'!$C$2:$UD$20,13,FALSE)&gt;3,HLOOKUP($A1045,'Z-scores'!$C$2:$UD$20,13,FALSE)&lt;-3),"",'Total-corrected counts'!O1045),"")</f>
        <v>1.6658438407695593</v>
      </c>
      <c r="P1045">
        <f>IFERROR(IF(OR(HLOOKUP($A1045,'Z-scores'!$C$2:$UD$20,14,FALSE)&gt;3,HLOOKUP($A1045,'Z-scores'!$C$2:$UD$20,14,FALSE)&lt;-3),"",'Total-corrected counts'!P1045),"")</f>
        <v>2.3634003732719506</v>
      </c>
      <c r="Q1045">
        <f>IFERROR(IF(OR(HLOOKUP($A1045,'Z-scores'!$C$2:$UD$20,15,FALSE)&gt;3,HLOOKUP($A1045,'Z-scores'!$C$2:$UD$20,15,FALSE)&lt;-3),"",'Total-corrected counts'!Q1045),"")</f>
        <v>0.52655802669454177</v>
      </c>
      <c r="R1045">
        <f>IFERROR(IF(OR(HLOOKUP($A1045,'Z-scores'!$C$2:$UD$20,16,FALSE)&gt;3,HLOOKUP($A1045,'Z-scores'!$C$2:$UD$20,16,FALSE)&lt;-3),"",'Total-corrected counts'!R1045),"")</f>
        <v>3.6062676932508699</v>
      </c>
      <c r="S1045">
        <f>IFERROR(IF(OR(HLOOKUP($A1045,'Z-scores'!$C$2:$UD$20,17,FALSE)&gt;3,HLOOKUP($A1045,'Z-scores'!$C$2:$UD$20,17,FALSE)&lt;-3),"",'Total-corrected counts'!S1045),"")</f>
        <v>2.2908164317765554</v>
      </c>
      <c r="T1045">
        <f>IFERROR(IF(OR(HLOOKUP($A1045,'Z-scores'!$C$2:$UD$20,18,FALSE)&gt;3,HLOOKUP($A1045,'Z-scores'!$C$2:$UD$20,18,FALSE)&lt;-3),"",'Total-corrected counts'!T1045),"")</f>
        <v>5.2577048571914577</v>
      </c>
      <c r="U1045">
        <f>IFERROR(IF(OR(HLOOKUP($A1045,'Z-scores'!$C$2:$UD$20,19,FALSE)&gt;3,HLOOKUP($A1045,'Z-scores'!$C$2:$UD$20,19,FALSE)&lt;-3),"",'Total-corrected counts'!U1045),"")</f>
        <v>9.0477905599215429</v>
      </c>
      <c r="V1045">
        <f t="shared" si="64"/>
        <v>1</v>
      </c>
      <c r="W1045" s="10">
        <f>SUMIFS(Tabel132[Cluster],Tabel132[ID],A1045)</f>
        <v>26</v>
      </c>
      <c r="X1045">
        <f t="shared" si="65"/>
        <v>0.71956902789753308</v>
      </c>
      <c r="Y1045">
        <f t="shared" si="66"/>
        <v>4.7835684982114488</v>
      </c>
      <c r="Z1045">
        <f t="shared" si="67"/>
        <v>4.0387066237372116</v>
      </c>
    </row>
    <row r="1046" spans="1:26" x14ac:dyDescent="0.25">
      <c r="A1046">
        <v>1055</v>
      </c>
      <c r="B1046" t="s">
        <v>1124</v>
      </c>
      <c r="C1046">
        <v>117200</v>
      </c>
      <c r="D1046">
        <v>1032</v>
      </c>
      <c r="E1046" t="str">
        <f>IFERROR(IF(OR(HLOOKUP($A1046,'Z-scores'!$C$2:$UD$20,3,FALSE)&gt;3,HLOOKUP(A1046,'Z-scores'!$C$2:$UD$20,3,FALSE)&lt;-3),"",'Total-corrected counts'!E1046),"")</f>
        <v/>
      </c>
      <c r="F1046" t="str">
        <f>IFERROR(IF(OR(HLOOKUP($A1046,'Z-scores'!$C$2:$UD$20,4,FALSE)&gt;3,HLOOKUP($A1046,'Z-scores'!$C$2:$UD$20,4,FALSE)&lt;-3),"",'Total-corrected counts'!F1046),"")</f>
        <v/>
      </c>
      <c r="G1046" t="str">
        <f>IFERROR(IF(OR(HLOOKUP($A1046,'Z-scores'!$C$2:$UD$20,5,FALSE)&gt;3,HLOOKUP($A1046,'Z-scores'!$C$2:$UD$20,5,FALSE)&lt;-3),"",'Total-corrected counts'!G1046),"")</f>
        <v/>
      </c>
      <c r="H1046" t="str">
        <f>IFERROR(IF(OR(HLOOKUP($A1046,'Z-scores'!$C$2:$UD$20,6,FALSE)&gt;3,HLOOKUP($A1046,'Z-scores'!$C$2:$UD$20,6,FALSE)&lt;-3),"",'Total-corrected counts'!H1046),"")</f>
        <v/>
      </c>
      <c r="I1046" t="str">
        <f>IFERROR(IF(OR(HLOOKUP($A1046,'Z-scores'!$C$2:$UD$20,7,FALSE)&gt;3,HLOOKUP($A1046,'Z-scores'!$C$2:$UD$20,7,FALSE)&lt;-3),"",'Total-corrected counts'!I1046),"")</f>
        <v/>
      </c>
      <c r="J1046" t="str">
        <f>IFERROR(IF(OR(HLOOKUP($A1046,'Z-scores'!$C$2:$UD$20,8,FALSE)&gt;3,HLOOKUP($A1046,'Z-scores'!$C$2:$UD$20,8,FALSE)&lt;-3),"",'Total-corrected counts'!J1046),"")</f>
        <v/>
      </c>
      <c r="K1046" t="str">
        <f>IFERROR(IF(OR(HLOOKUP($A1046,'Z-scores'!$C$2:$UD$20,9,FALSE)&gt;3,HLOOKUP($A1046,'Z-scores'!$C$2:$UD$20,9,FALSE)&lt;-3),"",'Total-corrected counts'!K1046),"")</f>
        <v/>
      </c>
      <c r="L1046" t="str">
        <f>IFERROR(IF(OR(HLOOKUP($A1046,'Z-scores'!$C$2:$UD$20,10,FALSE)&gt;3,HLOOKUP($A1046,'Z-scores'!$C$2:$UD$20,10,FALSE)&lt;-3),"",'Total-corrected counts'!L1046),"")</f>
        <v/>
      </c>
      <c r="M1046" t="str">
        <f>IFERROR(IF(OR(HLOOKUP($A1046,'Z-scores'!$C$2:$UD$20,11,FALSE)&gt;3,HLOOKUP($A1046,'Z-scores'!$C$2:$UD$20,11,FALSE)&lt;-3),"",'Total-corrected counts'!M1046),"")</f>
        <v/>
      </c>
      <c r="N1046" t="str">
        <f>IFERROR(IF(OR(HLOOKUP($A1046,'Z-scores'!$C$2:$UD$20,12,FALSE)&gt;3,HLOOKUP($A1046,'Z-scores'!$C$2:$UD$20,12,FALSE)&lt;-3),"",'Total-corrected counts'!N1046),"")</f>
        <v/>
      </c>
      <c r="O1046" t="str">
        <f>IFERROR(IF(OR(HLOOKUP($A1046,'Z-scores'!$C$2:$UD$20,13,FALSE)&gt;3,HLOOKUP($A1046,'Z-scores'!$C$2:$UD$20,13,FALSE)&lt;-3),"",'Total-corrected counts'!O1046),"")</f>
        <v/>
      </c>
      <c r="P1046" t="str">
        <f>IFERROR(IF(OR(HLOOKUP($A1046,'Z-scores'!$C$2:$UD$20,14,FALSE)&gt;3,HLOOKUP($A1046,'Z-scores'!$C$2:$UD$20,14,FALSE)&lt;-3),"",'Total-corrected counts'!P1046),"")</f>
        <v/>
      </c>
      <c r="Q1046" t="str">
        <f>IFERROR(IF(OR(HLOOKUP($A1046,'Z-scores'!$C$2:$UD$20,15,FALSE)&gt;3,HLOOKUP($A1046,'Z-scores'!$C$2:$UD$20,15,FALSE)&lt;-3),"",'Total-corrected counts'!Q1046),"")</f>
        <v/>
      </c>
      <c r="R1046" t="str">
        <f>IFERROR(IF(OR(HLOOKUP($A1046,'Z-scores'!$C$2:$UD$20,16,FALSE)&gt;3,HLOOKUP($A1046,'Z-scores'!$C$2:$UD$20,16,FALSE)&lt;-3),"",'Total-corrected counts'!R1046),"")</f>
        <v/>
      </c>
      <c r="S1046" t="str">
        <f>IFERROR(IF(OR(HLOOKUP($A1046,'Z-scores'!$C$2:$UD$20,17,FALSE)&gt;3,HLOOKUP($A1046,'Z-scores'!$C$2:$UD$20,17,FALSE)&lt;-3),"",'Total-corrected counts'!S1046),"")</f>
        <v/>
      </c>
      <c r="T1046" t="str">
        <f>IFERROR(IF(OR(HLOOKUP($A1046,'Z-scores'!$C$2:$UD$20,18,FALSE)&gt;3,HLOOKUP($A1046,'Z-scores'!$C$2:$UD$20,18,FALSE)&lt;-3),"",'Total-corrected counts'!T1046),"")</f>
        <v/>
      </c>
      <c r="U1046" t="str">
        <f>IFERROR(IF(OR(HLOOKUP($A1046,'Z-scores'!$C$2:$UD$20,19,FALSE)&gt;3,HLOOKUP($A1046,'Z-scores'!$C$2:$UD$20,19,FALSE)&lt;-3),"",'Total-corrected counts'!U1046),"")</f>
        <v/>
      </c>
      <c r="V1046">
        <f t="shared" si="64"/>
        <v>1</v>
      </c>
      <c r="W1046" s="10">
        <f>SUMIFS(Tabel132[Cluster],Tabel132[ID],A1046)</f>
        <v>0</v>
      </c>
      <c r="X1046" t="str">
        <f t="shared" si="65"/>
        <v/>
      </c>
      <c r="Y1046" t="str">
        <f t="shared" si="66"/>
        <v/>
      </c>
      <c r="Z1046" t="str">
        <f t="shared" si="67"/>
        <v/>
      </c>
    </row>
    <row r="1047" spans="1:26" x14ac:dyDescent="0.25">
      <c r="A1047">
        <v>1056</v>
      </c>
      <c r="B1047" t="s">
        <v>1125</v>
      </c>
      <c r="C1047">
        <v>60200</v>
      </c>
      <c r="D1047">
        <v>1017</v>
      </c>
      <c r="E1047" t="str">
        <f>IFERROR(IF(OR(HLOOKUP($A1047,'Z-scores'!$C$2:$UD$20,3,FALSE)&gt;3,HLOOKUP(A1047,'Z-scores'!$C$2:$UD$20,3,FALSE)&lt;-3),"",'Total-corrected counts'!E1047),"")</f>
        <v/>
      </c>
      <c r="F1047" t="str">
        <f>IFERROR(IF(OR(HLOOKUP($A1047,'Z-scores'!$C$2:$UD$20,4,FALSE)&gt;3,HLOOKUP($A1047,'Z-scores'!$C$2:$UD$20,4,FALSE)&lt;-3),"",'Total-corrected counts'!F1047),"")</f>
        <v/>
      </c>
      <c r="G1047" t="str">
        <f>IFERROR(IF(OR(HLOOKUP($A1047,'Z-scores'!$C$2:$UD$20,5,FALSE)&gt;3,HLOOKUP($A1047,'Z-scores'!$C$2:$UD$20,5,FALSE)&lt;-3),"",'Total-corrected counts'!G1047),"")</f>
        <v/>
      </c>
      <c r="H1047" t="str">
        <f>IFERROR(IF(OR(HLOOKUP($A1047,'Z-scores'!$C$2:$UD$20,6,FALSE)&gt;3,HLOOKUP($A1047,'Z-scores'!$C$2:$UD$20,6,FALSE)&lt;-3),"",'Total-corrected counts'!H1047),"")</f>
        <v/>
      </c>
      <c r="I1047" t="str">
        <f>IFERROR(IF(OR(HLOOKUP($A1047,'Z-scores'!$C$2:$UD$20,7,FALSE)&gt;3,HLOOKUP($A1047,'Z-scores'!$C$2:$UD$20,7,FALSE)&lt;-3),"",'Total-corrected counts'!I1047),"")</f>
        <v/>
      </c>
      <c r="J1047" t="str">
        <f>IFERROR(IF(OR(HLOOKUP($A1047,'Z-scores'!$C$2:$UD$20,8,FALSE)&gt;3,HLOOKUP($A1047,'Z-scores'!$C$2:$UD$20,8,FALSE)&lt;-3),"",'Total-corrected counts'!J1047),"")</f>
        <v/>
      </c>
      <c r="K1047" t="str">
        <f>IFERROR(IF(OR(HLOOKUP($A1047,'Z-scores'!$C$2:$UD$20,9,FALSE)&gt;3,HLOOKUP($A1047,'Z-scores'!$C$2:$UD$20,9,FALSE)&lt;-3),"",'Total-corrected counts'!K1047),"")</f>
        <v/>
      </c>
      <c r="L1047" t="str">
        <f>IFERROR(IF(OR(HLOOKUP($A1047,'Z-scores'!$C$2:$UD$20,10,FALSE)&gt;3,HLOOKUP($A1047,'Z-scores'!$C$2:$UD$20,10,FALSE)&lt;-3),"",'Total-corrected counts'!L1047),"")</f>
        <v/>
      </c>
      <c r="M1047" t="str">
        <f>IFERROR(IF(OR(HLOOKUP($A1047,'Z-scores'!$C$2:$UD$20,11,FALSE)&gt;3,HLOOKUP($A1047,'Z-scores'!$C$2:$UD$20,11,FALSE)&lt;-3),"",'Total-corrected counts'!M1047),"")</f>
        <v/>
      </c>
      <c r="N1047" t="str">
        <f>IFERROR(IF(OR(HLOOKUP($A1047,'Z-scores'!$C$2:$UD$20,12,FALSE)&gt;3,HLOOKUP($A1047,'Z-scores'!$C$2:$UD$20,12,FALSE)&lt;-3),"",'Total-corrected counts'!N1047),"")</f>
        <v/>
      </c>
      <c r="O1047" t="str">
        <f>IFERROR(IF(OR(HLOOKUP($A1047,'Z-scores'!$C$2:$UD$20,13,FALSE)&gt;3,HLOOKUP($A1047,'Z-scores'!$C$2:$UD$20,13,FALSE)&lt;-3),"",'Total-corrected counts'!O1047),"")</f>
        <v/>
      </c>
      <c r="P1047" t="str">
        <f>IFERROR(IF(OR(HLOOKUP($A1047,'Z-scores'!$C$2:$UD$20,14,FALSE)&gt;3,HLOOKUP($A1047,'Z-scores'!$C$2:$UD$20,14,FALSE)&lt;-3),"",'Total-corrected counts'!P1047),"")</f>
        <v/>
      </c>
      <c r="Q1047" t="str">
        <f>IFERROR(IF(OR(HLOOKUP($A1047,'Z-scores'!$C$2:$UD$20,15,FALSE)&gt;3,HLOOKUP($A1047,'Z-scores'!$C$2:$UD$20,15,FALSE)&lt;-3),"",'Total-corrected counts'!Q1047),"")</f>
        <v/>
      </c>
      <c r="R1047" t="str">
        <f>IFERROR(IF(OR(HLOOKUP($A1047,'Z-scores'!$C$2:$UD$20,16,FALSE)&gt;3,HLOOKUP($A1047,'Z-scores'!$C$2:$UD$20,16,FALSE)&lt;-3),"",'Total-corrected counts'!R1047),"")</f>
        <v/>
      </c>
      <c r="S1047" t="str">
        <f>IFERROR(IF(OR(HLOOKUP($A1047,'Z-scores'!$C$2:$UD$20,17,FALSE)&gt;3,HLOOKUP($A1047,'Z-scores'!$C$2:$UD$20,17,FALSE)&lt;-3),"",'Total-corrected counts'!S1047),"")</f>
        <v/>
      </c>
      <c r="T1047" t="str">
        <f>IFERROR(IF(OR(HLOOKUP($A1047,'Z-scores'!$C$2:$UD$20,18,FALSE)&gt;3,HLOOKUP($A1047,'Z-scores'!$C$2:$UD$20,18,FALSE)&lt;-3),"",'Total-corrected counts'!T1047),"")</f>
        <v/>
      </c>
      <c r="U1047" t="str">
        <f>IFERROR(IF(OR(HLOOKUP($A1047,'Z-scores'!$C$2:$UD$20,19,FALSE)&gt;3,HLOOKUP($A1047,'Z-scores'!$C$2:$UD$20,19,FALSE)&lt;-3),"",'Total-corrected counts'!U1047),"")</f>
        <v/>
      </c>
      <c r="V1047">
        <f t="shared" si="64"/>
        <v>1</v>
      </c>
      <c r="W1047" s="10">
        <f>SUMIFS(Tabel132[Cluster],Tabel132[ID],A1047)</f>
        <v>0</v>
      </c>
      <c r="X1047" t="str">
        <f t="shared" si="65"/>
        <v/>
      </c>
      <c r="Y1047" t="str">
        <f t="shared" si="66"/>
        <v/>
      </c>
      <c r="Z1047" t="str">
        <f t="shared" si="67"/>
        <v/>
      </c>
    </row>
    <row r="1048" spans="1:26" x14ac:dyDescent="0.25">
      <c r="A1048">
        <v>1057</v>
      </c>
      <c r="B1048" t="s">
        <v>1126</v>
      </c>
      <c r="C1048">
        <v>9100</v>
      </c>
      <c r="D1048">
        <v>315</v>
      </c>
      <c r="E1048" t="str">
        <f>IFERROR(IF(OR(HLOOKUP($A1048,'Z-scores'!$C$2:$UD$20,3,FALSE)&gt;3,HLOOKUP(A1048,'Z-scores'!$C$2:$UD$20,3,FALSE)&lt;-3),"",'Total-corrected counts'!E1048),"")</f>
        <v/>
      </c>
      <c r="F1048" t="str">
        <f>IFERROR(IF(OR(HLOOKUP($A1048,'Z-scores'!$C$2:$UD$20,4,FALSE)&gt;3,HLOOKUP($A1048,'Z-scores'!$C$2:$UD$20,4,FALSE)&lt;-3),"",'Total-corrected counts'!F1048),"")</f>
        <v/>
      </c>
      <c r="G1048" t="str">
        <f>IFERROR(IF(OR(HLOOKUP($A1048,'Z-scores'!$C$2:$UD$20,5,FALSE)&gt;3,HLOOKUP($A1048,'Z-scores'!$C$2:$UD$20,5,FALSE)&lt;-3),"",'Total-corrected counts'!G1048),"")</f>
        <v/>
      </c>
      <c r="H1048" t="str">
        <f>IFERROR(IF(OR(HLOOKUP($A1048,'Z-scores'!$C$2:$UD$20,6,FALSE)&gt;3,HLOOKUP($A1048,'Z-scores'!$C$2:$UD$20,6,FALSE)&lt;-3),"",'Total-corrected counts'!H1048),"")</f>
        <v/>
      </c>
      <c r="I1048" t="str">
        <f>IFERROR(IF(OR(HLOOKUP($A1048,'Z-scores'!$C$2:$UD$20,7,FALSE)&gt;3,HLOOKUP($A1048,'Z-scores'!$C$2:$UD$20,7,FALSE)&lt;-3),"",'Total-corrected counts'!I1048),"")</f>
        <v/>
      </c>
      <c r="J1048" t="str">
        <f>IFERROR(IF(OR(HLOOKUP($A1048,'Z-scores'!$C$2:$UD$20,8,FALSE)&gt;3,HLOOKUP($A1048,'Z-scores'!$C$2:$UD$20,8,FALSE)&lt;-3),"",'Total-corrected counts'!J1048),"")</f>
        <v/>
      </c>
      <c r="K1048" t="str">
        <f>IFERROR(IF(OR(HLOOKUP($A1048,'Z-scores'!$C$2:$UD$20,9,FALSE)&gt;3,HLOOKUP($A1048,'Z-scores'!$C$2:$UD$20,9,FALSE)&lt;-3),"",'Total-corrected counts'!K1048),"")</f>
        <v/>
      </c>
      <c r="L1048" t="str">
        <f>IFERROR(IF(OR(HLOOKUP($A1048,'Z-scores'!$C$2:$UD$20,10,FALSE)&gt;3,HLOOKUP($A1048,'Z-scores'!$C$2:$UD$20,10,FALSE)&lt;-3),"",'Total-corrected counts'!L1048),"")</f>
        <v/>
      </c>
      <c r="M1048" t="str">
        <f>IFERROR(IF(OR(HLOOKUP($A1048,'Z-scores'!$C$2:$UD$20,11,FALSE)&gt;3,HLOOKUP($A1048,'Z-scores'!$C$2:$UD$20,11,FALSE)&lt;-3),"",'Total-corrected counts'!M1048),"")</f>
        <v/>
      </c>
      <c r="N1048" t="str">
        <f>IFERROR(IF(OR(HLOOKUP($A1048,'Z-scores'!$C$2:$UD$20,12,FALSE)&gt;3,HLOOKUP($A1048,'Z-scores'!$C$2:$UD$20,12,FALSE)&lt;-3),"",'Total-corrected counts'!N1048),"")</f>
        <v/>
      </c>
      <c r="O1048" t="str">
        <f>IFERROR(IF(OR(HLOOKUP($A1048,'Z-scores'!$C$2:$UD$20,13,FALSE)&gt;3,HLOOKUP($A1048,'Z-scores'!$C$2:$UD$20,13,FALSE)&lt;-3),"",'Total-corrected counts'!O1048),"")</f>
        <v/>
      </c>
      <c r="P1048" t="str">
        <f>IFERROR(IF(OR(HLOOKUP($A1048,'Z-scores'!$C$2:$UD$20,14,FALSE)&gt;3,HLOOKUP($A1048,'Z-scores'!$C$2:$UD$20,14,FALSE)&lt;-3),"",'Total-corrected counts'!P1048),"")</f>
        <v/>
      </c>
      <c r="Q1048" t="str">
        <f>IFERROR(IF(OR(HLOOKUP($A1048,'Z-scores'!$C$2:$UD$20,15,FALSE)&gt;3,HLOOKUP($A1048,'Z-scores'!$C$2:$UD$20,15,FALSE)&lt;-3),"",'Total-corrected counts'!Q1048),"")</f>
        <v/>
      </c>
      <c r="R1048" t="str">
        <f>IFERROR(IF(OR(HLOOKUP($A1048,'Z-scores'!$C$2:$UD$20,16,FALSE)&gt;3,HLOOKUP($A1048,'Z-scores'!$C$2:$UD$20,16,FALSE)&lt;-3),"",'Total-corrected counts'!R1048),"")</f>
        <v/>
      </c>
      <c r="S1048" t="str">
        <f>IFERROR(IF(OR(HLOOKUP($A1048,'Z-scores'!$C$2:$UD$20,17,FALSE)&gt;3,HLOOKUP($A1048,'Z-scores'!$C$2:$UD$20,17,FALSE)&lt;-3),"",'Total-corrected counts'!S1048),"")</f>
        <v/>
      </c>
      <c r="T1048" t="str">
        <f>IFERROR(IF(OR(HLOOKUP($A1048,'Z-scores'!$C$2:$UD$20,18,FALSE)&gt;3,HLOOKUP($A1048,'Z-scores'!$C$2:$UD$20,18,FALSE)&lt;-3),"",'Total-corrected counts'!T1048),"")</f>
        <v/>
      </c>
      <c r="U1048" t="str">
        <f>IFERROR(IF(OR(HLOOKUP($A1048,'Z-scores'!$C$2:$UD$20,19,FALSE)&gt;3,HLOOKUP($A1048,'Z-scores'!$C$2:$UD$20,19,FALSE)&lt;-3),"",'Total-corrected counts'!U1048),"")</f>
        <v/>
      </c>
      <c r="V1048">
        <f t="shared" si="64"/>
        <v>1</v>
      </c>
      <c r="W1048" s="10">
        <f>SUMIFS(Tabel132[Cluster],Tabel132[ID],A1048)</f>
        <v>12</v>
      </c>
      <c r="X1048" t="str">
        <f t="shared" si="65"/>
        <v/>
      </c>
      <c r="Y1048" t="str">
        <f t="shared" si="66"/>
        <v/>
      </c>
      <c r="Z1048" t="str">
        <f t="shared" si="67"/>
        <v/>
      </c>
    </row>
    <row r="1049" spans="1:26" x14ac:dyDescent="0.25">
      <c r="A1049">
        <v>1058</v>
      </c>
      <c r="B1049" t="s">
        <v>525</v>
      </c>
      <c r="C1049">
        <v>10200</v>
      </c>
      <c r="D1049">
        <v>677</v>
      </c>
      <c r="E1049">
        <f>IFERROR(IF(OR(HLOOKUP($A1049,'Z-scores'!$C$2:$UD$20,3,FALSE)&gt;3,HLOOKUP(A1049,'Z-scores'!$C$2:$UD$20,3,FALSE)&lt;-3),"",'Total-corrected counts'!E1049),"")</f>
        <v>4.8600666886322257</v>
      </c>
      <c r="F1049">
        <f>IFERROR(IF(OR(HLOOKUP($A1049,'Z-scores'!$C$2:$UD$20,4,FALSE)&gt;3,HLOOKUP($A1049,'Z-scores'!$C$2:$UD$20,4,FALSE)&lt;-3),"",'Total-corrected counts'!F1049),"")</f>
        <v>7.0873815078404157</v>
      </c>
      <c r="G1049">
        <f>IFERROR(IF(OR(HLOOKUP($A1049,'Z-scores'!$C$2:$UD$20,5,FALSE)&gt;3,HLOOKUP($A1049,'Z-scores'!$C$2:$UD$20,5,FALSE)&lt;-3),"",'Total-corrected counts'!G1049),"")</f>
        <v>8.5821000761510291</v>
      </c>
      <c r="H1049">
        <f>IFERROR(IF(OR(HLOOKUP($A1049,'Z-scores'!$C$2:$UD$20,6,FALSE)&gt;3,HLOOKUP($A1049,'Z-scores'!$C$2:$UD$20,6,FALSE)&lt;-3),"",'Total-corrected counts'!H1049),"")</f>
        <v>12.515696973546717</v>
      </c>
      <c r="I1049">
        <f>IFERROR(IF(OR(HLOOKUP($A1049,'Z-scores'!$C$2:$UD$20,7,FALSE)&gt;3,HLOOKUP($A1049,'Z-scores'!$C$2:$UD$20,7,FALSE)&lt;-3),"",'Total-corrected counts'!I1049),"")</f>
        <v>9.8571907929774447</v>
      </c>
      <c r="J1049">
        <f>IFERROR(IF(OR(HLOOKUP($A1049,'Z-scores'!$C$2:$UD$20,8,FALSE)&gt;3,HLOOKUP($A1049,'Z-scores'!$C$2:$UD$20,8,FALSE)&lt;-3),"",'Total-corrected counts'!J1049),"")</f>
        <v>16.912514471787166</v>
      </c>
      <c r="K1049">
        <f>IFERROR(IF(OR(HLOOKUP($A1049,'Z-scores'!$C$2:$UD$20,9,FALSE)&gt;3,HLOOKUP($A1049,'Z-scores'!$C$2:$UD$20,9,FALSE)&lt;-3),"",'Total-corrected counts'!K1049),"")</f>
        <v>11.046323652377501</v>
      </c>
      <c r="L1049">
        <f>IFERROR(IF(OR(HLOOKUP($A1049,'Z-scores'!$C$2:$UD$20,10,FALSE)&gt;3,HLOOKUP($A1049,'Z-scores'!$C$2:$UD$20,10,FALSE)&lt;-3),"",'Total-corrected counts'!L1049),"")</f>
        <v>37.01600057856794</v>
      </c>
      <c r="M1049">
        <f>IFERROR(IF(OR(HLOOKUP($A1049,'Z-scores'!$C$2:$UD$20,11,FALSE)&gt;3,HLOOKUP($A1049,'Z-scores'!$C$2:$UD$20,11,FALSE)&lt;-3),"",'Total-corrected counts'!M1049),"")</f>
        <v>20.706757480281581</v>
      </c>
      <c r="N1049">
        <f>IFERROR(IF(OR(HLOOKUP($A1049,'Z-scores'!$C$2:$UD$20,12,FALSE)&gt;3,HLOOKUP($A1049,'Z-scores'!$C$2:$UD$20,12,FALSE)&lt;-3),"",'Total-corrected counts'!N1049),"")</f>
        <v>47.140460059365459</v>
      </c>
      <c r="O1049">
        <f>IFERROR(IF(OR(HLOOKUP($A1049,'Z-scores'!$C$2:$UD$20,13,FALSE)&gt;3,HLOOKUP($A1049,'Z-scores'!$C$2:$UD$20,13,FALSE)&lt;-3),"",'Total-corrected counts'!O1049),"")</f>
        <v>17.509869704088924</v>
      </c>
      <c r="P1049">
        <f>IFERROR(IF(OR(HLOOKUP($A1049,'Z-scores'!$C$2:$UD$20,14,FALSE)&gt;3,HLOOKUP($A1049,'Z-scores'!$C$2:$UD$20,14,FALSE)&lt;-3),"",'Total-corrected counts'!P1049),"")</f>
        <v>14.825743028716809</v>
      </c>
      <c r="Q1049">
        <f>IFERROR(IF(OR(HLOOKUP($A1049,'Z-scores'!$C$2:$UD$20,15,FALSE)&gt;3,HLOOKUP($A1049,'Z-scores'!$C$2:$UD$20,15,FALSE)&lt;-3),"",'Total-corrected counts'!Q1049),"")</f>
        <v>27.663798550600276</v>
      </c>
      <c r="R1049">
        <f>IFERROR(IF(OR(HLOOKUP($A1049,'Z-scores'!$C$2:$UD$20,16,FALSE)&gt;3,HLOOKUP($A1049,'Z-scores'!$C$2:$UD$20,16,FALSE)&lt;-3),"",'Total-corrected counts'!R1049),"")</f>
        <v>13.795977408736384</v>
      </c>
      <c r="S1049">
        <f>IFERROR(IF(OR(HLOOKUP($A1049,'Z-scores'!$C$2:$UD$20,17,FALSE)&gt;3,HLOOKUP($A1049,'Z-scores'!$C$2:$UD$20,17,FALSE)&lt;-3),"",'Total-corrected counts'!S1049),"")</f>
        <v>23.722435561288023</v>
      </c>
      <c r="T1049">
        <f>IFERROR(IF(OR(HLOOKUP($A1049,'Z-scores'!$C$2:$UD$20,18,FALSE)&gt;3,HLOOKUP($A1049,'Z-scores'!$C$2:$UD$20,18,FALSE)&lt;-3),"",'Total-corrected counts'!T1049),"")</f>
        <v>15.79888763459982</v>
      </c>
      <c r="U1049">
        <f>IFERROR(IF(OR(HLOOKUP($A1049,'Z-scores'!$C$2:$UD$20,19,FALSE)&gt;3,HLOOKUP($A1049,'Z-scores'!$C$2:$UD$20,19,FALSE)&lt;-3),"",'Total-corrected counts'!U1049),"")</f>
        <v>20.955290462283514</v>
      </c>
      <c r="V1049">
        <f t="shared" si="64"/>
        <v>1</v>
      </c>
      <c r="W1049" s="10">
        <f>SUMIFS(Tabel132[Cluster],Tabel132[ID],A1049)</f>
        <v>13</v>
      </c>
      <c r="X1049">
        <f t="shared" si="65"/>
        <v>0.11667778929175739</v>
      </c>
      <c r="Y1049">
        <f t="shared" si="66"/>
        <v>14.287114691351336</v>
      </c>
      <c r="Z1049">
        <f t="shared" si="67"/>
        <v>22.676557801209903</v>
      </c>
    </row>
    <row r="1050" spans="1:26" x14ac:dyDescent="0.25">
      <c r="A1050">
        <v>1059</v>
      </c>
      <c r="B1050" t="s">
        <v>1127</v>
      </c>
      <c r="C1050">
        <v>32400</v>
      </c>
      <c r="D1050">
        <v>589</v>
      </c>
      <c r="E1050" t="str">
        <f>IFERROR(IF(OR(HLOOKUP($A1050,'Z-scores'!$C$2:$UD$20,3,FALSE)&gt;3,HLOOKUP(A1050,'Z-scores'!$C$2:$UD$20,3,FALSE)&lt;-3),"",'Total-corrected counts'!E1050),"")</f>
        <v/>
      </c>
      <c r="F1050" t="str">
        <f>IFERROR(IF(OR(HLOOKUP($A1050,'Z-scores'!$C$2:$UD$20,4,FALSE)&gt;3,HLOOKUP($A1050,'Z-scores'!$C$2:$UD$20,4,FALSE)&lt;-3),"",'Total-corrected counts'!F1050),"")</f>
        <v/>
      </c>
      <c r="G1050" t="str">
        <f>IFERROR(IF(OR(HLOOKUP($A1050,'Z-scores'!$C$2:$UD$20,5,FALSE)&gt;3,HLOOKUP($A1050,'Z-scores'!$C$2:$UD$20,5,FALSE)&lt;-3),"",'Total-corrected counts'!G1050),"")</f>
        <v/>
      </c>
      <c r="H1050" t="str">
        <f>IFERROR(IF(OR(HLOOKUP($A1050,'Z-scores'!$C$2:$UD$20,6,FALSE)&gt;3,HLOOKUP($A1050,'Z-scores'!$C$2:$UD$20,6,FALSE)&lt;-3),"",'Total-corrected counts'!H1050),"")</f>
        <v/>
      </c>
      <c r="I1050" t="str">
        <f>IFERROR(IF(OR(HLOOKUP($A1050,'Z-scores'!$C$2:$UD$20,7,FALSE)&gt;3,HLOOKUP($A1050,'Z-scores'!$C$2:$UD$20,7,FALSE)&lt;-3),"",'Total-corrected counts'!I1050),"")</f>
        <v/>
      </c>
      <c r="J1050" t="str">
        <f>IFERROR(IF(OR(HLOOKUP($A1050,'Z-scores'!$C$2:$UD$20,8,FALSE)&gt;3,HLOOKUP($A1050,'Z-scores'!$C$2:$UD$20,8,FALSE)&lt;-3),"",'Total-corrected counts'!J1050),"")</f>
        <v/>
      </c>
      <c r="K1050" t="str">
        <f>IFERROR(IF(OR(HLOOKUP($A1050,'Z-scores'!$C$2:$UD$20,9,FALSE)&gt;3,HLOOKUP($A1050,'Z-scores'!$C$2:$UD$20,9,FALSE)&lt;-3),"",'Total-corrected counts'!K1050),"")</f>
        <v/>
      </c>
      <c r="L1050" t="str">
        <f>IFERROR(IF(OR(HLOOKUP($A1050,'Z-scores'!$C$2:$UD$20,10,FALSE)&gt;3,HLOOKUP($A1050,'Z-scores'!$C$2:$UD$20,10,FALSE)&lt;-3),"",'Total-corrected counts'!L1050),"")</f>
        <v/>
      </c>
      <c r="M1050" t="str">
        <f>IFERROR(IF(OR(HLOOKUP($A1050,'Z-scores'!$C$2:$UD$20,11,FALSE)&gt;3,HLOOKUP($A1050,'Z-scores'!$C$2:$UD$20,11,FALSE)&lt;-3),"",'Total-corrected counts'!M1050),"")</f>
        <v/>
      </c>
      <c r="N1050" t="str">
        <f>IFERROR(IF(OR(HLOOKUP($A1050,'Z-scores'!$C$2:$UD$20,12,FALSE)&gt;3,HLOOKUP($A1050,'Z-scores'!$C$2:$UD$20,12,FALSE)&lt;-3),"",'Total-corrected counts'!N1050),"")</f>
        <v/>
      </c>
      <c r="O1050" t="str">
        <f>IFERROR(IF(OR(HLOOKUP($A1050,'Z-scores'!$C$2:$UD$20,13,FALSE)&gt;3,HLOOKUP($A1050,'Z-scores'!$C$2:$UD$20,13,FALSE)&lt;-3),"",'Total-corrected counts'!O1050),"")</f>
        <v/>
      </c>
      <c r="P1050" t="str">
        <f>IFERROR(IF(OR(HLOOKUP($A1050,'Z-scores'!$C$2:$UD$20,14,FALSE)&gt;3,HLOOKUP($A1050,'Z-scores'!$C$2:$UD$20,14,FALSE)&lt;-3),"",'Total-corrected counts'!P1050),"")</f>
        <v/>
      </c>
      <c r="Q1050" t="str">
        <f>IFERROR(IF(OR(HLOOKUP($A1050,'Z-scores'!$C$2:$UD$20,15,FALSE)&gt;3,HLOOKUP($A1050,'Z-scores'!$C$2:$UD$20,15,FALSE)&lt;-3),"",'Total-corrected counts'!Q1050),"")</f>
        <v/>
      </c>
      <c r="R1050" t="str">
        <f>IFERROR(IF(OR(HLOOKUP($A1050,'Z-scores'!$C$2:$UD$20,16,FALSE)&gt;3,HLOOKUP($A1050,'Z-scores'!$C$2:$UD$20,16,FALSE)&lt;-3),"",'Total-corrected counts'!R1050),"")</f>
        <v/>
      </c>
      <c r="S1050" t="str">
        <f>IFERROR(IF(OR(HLOOKUP($A1050,'Z-scores'!$C$2:$UD$20,17,FALSE)&gt;3,HLOOKUP($A1050,'Z-scores'!$C$2:$UD$20,17,FALSE)&lt;-3),"",'Total-corrected counts'!S1050),"")</f>
        <v/>
      </c>
      <c r="T1050" t="str">
        <f>IFERROR(IF(OR(HLOOKUP($A1050,'Z-scores'!$C$2:$UD$20,18,FALSE)&gt;3,HLOOKUP($A1050,'Z-scores'!$C$2:$UD$20,18,FALSE)&lt;-3),"",'Total-corrected counts'!T1050),"")</f>
        <v/>
      </c>
      <c r="U1050" t="str">
        <f>IFERROR(IF(OR(HLOOKUP($A1050,'Z-scores'!$C$2:$UD$20,19,FALSE)&gt;3,HLOOKUP($A1050,'Z-scores'!$C$2:$UD$20,19,FALSE)&lt;-3),"",'Total-corrected counts'!U1050),"")</f>
        <v/>
      </c>
      <c r="V1050">
        <f t="shared" si="64"/>
        <v>1</v>
      </c>
      <c r="W1050" s="10">
        <f>SUMIFS(Tabel132[Cluster],Tabel132[ID],A1050)</f>
        <v>42</v>
      </c>
      <c r="X1050" t="str">
        <f t="shared" si="65"/>
        <v/>
      </c>
      <c r="Y1050" t="str">
        <f t="shared" si="66"/>
        <v/>
      </c>
      <c r="Z1050" t="str">
        <f t="shared" si="67"/>
        <v/>
      </c>
    </row>
    <row r="1051" spans="1:26" x14ac:dyDescent="0.25">
      <c r="A1051">
        <v>1060</v>
      </c>
      <c r="B1051" t="s">
        <v>526</v>
      </c>
      <c r="C1051">
        <v>109500</v>
      </c>
      <c r="D1051">
        <v>877</v>
      </c>
      <c r="E1051">
        <f>IFERROR(IF(OR(HLOOKUP($A1051,'Z-scores'!$C$2:$UD$20,3,FALSE)&gt;3,HLOOKUP(A1051,'Z-scores'!$C$2:$UD$20,3,FALSE)&lt;-3),"",'Total-corrected counts'!E1051),"")</f>
        <v>0</v>
      </c>
      <c r="F1051">
        <f>IFERROR(IF(OR(HLOOKUP($A1051,'Z-scores'!$C$2:$UD$20,4,FALSE)&gt;3,HLOOKUP($A1051,'Z-scores'!$C$2:$UD$20,4,FALSE)&lt;-3),"",'Total-corrected counts'!F1051),"")</f>
        <v>0</v>
      </c>
      <c r="G1051">
        <f>IFERROR(IF(OR(HLOOKUP($A1051,'Z-scores'!$C$2:$UD$20,5,FALSE)&gt;3,HLOOKUP($A1051,'Z-scores'!$C$2:$UD$20,5,FALSE)&lt;-3),"",'Total-corrected counts'!G1051),"")</f>
        <v>0.19138486085313325</v>
      </c>
      <c r="H1051">
        <f>IFERROR(IF(OR(HLOOKUP($A1051,'Z-scores'!$C$2:$UD$20,6,FALSE)&gt;3,HLOOKUP($A1051,'Z-scores'!$C$2:$UD$20,6,FALSE)&lt;-3),"",'Total-corrected counts'!H1051),"")</f>
        <v>0</v>
      </c>
      <c r="I1051">
        <f>IFERROR(IF(OR(HLOOKUP($A1051,'Z-scores'!$C$2:$UD$20,7,FALSE)&gt;3,HLOOKUP($A1051,'Z-scores'!$C$2:$UD$20,7,FALSE)&lt;-3),"",'Total-corrected counts'!I1051),"")</f>
        <v>0.20933447030682892</v>
      </c>
      <c r="J1051">
        <f>IFERROR(IF(OR(HLOOKUP($A1051,'Z-scores'!$C$2:$UD$20,8,FALSE)&gt;3,HLOOKUP($A1051,'Z-scores'!$C$2:$UD$20,8,FALSE)&lt;-3),"",'Total-corrected counts'!J1051),"")</f>
        <v>4.9307622366726422E-2</v>
      </c>
      <c r="K1051">
        <f>IFERROR(IF(OR(HLOOKUP($A1051,'Z-scores'!$C$2:$UD$20,9,FALSE)&gt;3,HLOOKUP($A1051,'Z-scores'!$C$2:$UD$20,9,FALSE)&lt;-3),"",'Total-corrected counts'!K1051),"")</f>
        <v>0.37014326328111935</v>
      </c>
      <c r="L1051">
        <f>IFERROR(IF(OR(HLOOKUP($A1051,'Z-scores'!$C$2:$UD$20,10,FALSE)&gt;3,HLOOKUP($A1051,'Z-scores'!$C$2:$UD$20,10,FALSE)&lt;-3),"",'Total-corrected counts'!L1051),"")</f>
        <v>0</v>
      </c>
      <c r="M1051">
        <f>IFERROR(IF(OR(HLOOKUP($A1051,'Z-scores'!$C$2:$UD$20,11,FALSE)&gt;3,HLOOKUP($A1051,'Z-scores'!$C$2:$UD$20,11,FALSE)&lt;-3),"",'Total-corrected counts'!M1051),"")</f>
        <v>0</v>
      </c>
      <c r="N1051">
        <f>IFERROR(IF(OR(HLOOKUP($A1051,'Z-scores'!$C$2:$UD$20,12,FALSE)&gt;3,HLOOKUP($A1051,'Z-scores'!$C$2:$UD$20,12,FALSE)&lt;-3),"",'Total-corrected counts'!N1051),"")</f>
        <v>0</v>
      </c>
      <c r="O1051">
        <f>IFERROR(IF(OR(HLOOKUP($A1051,'Z-scores'!$C$2:$UD$20,13,FALSE)&gt;3,HLOOKUP($A1051,'Z-scores'!$C$2:$UD$20,13,FALSE)&lt;-3),"",'Total-corrected counts'!O1051),"")</f>
        <v>0</v>
      </c>
      <c r="P1051">
        <f>IFERROR(IF(OR(HLOOKUP($A1051,'Z-scores'!$C$2:$UD$20,14,FALSE)&gt;3,HLOOKUP($A1051,'Z-scores'!$C$2:$UD$20,14,FALSE)&lt;-3),"",'Total-corrected counts'!P1051),"")</f>
        <v>0</v>
      </c>
      <c r="Q1051">
        <f>IFERROR(IF(OR(HLOOKUP($A1051,'Z-scores'!$C$2:$UD$20,15,FALSE)&gt;3,HLOOKUP($A1051,'Z-scores'!$C$2:$UD$20,15,FALSE)&lt;-3),"",'Total-corrected counts'!Q1051),"")</f>
        <v>0</v>
      </c>
      <c r="R1051">
        <f>IFERROR(IF(OR(HLOOKUP($A1051,'Z-scores'!$C$2:$UD$20,16,FALSE)&gt;3,HLOOKUP($A1051,'Z-scores'!$C$2:$UD$20,16,FALSE)&lt;-3),"",'Total-corrected counts'!R1051),"")</f>
        <v>2.8048748725284546E-2</v>
      </c>
      <c r="S1051">
        <f>IFERROR(IF(OR(HLOOKUP($A1051,'Z-scores'!$C$2:$UD$20,17,FALSE)&gt;3,HLOOKUP($A1051,'Z-scores'!$C$2:$UD$20,17,FALSE)&lt;-3),"",'Total-corrected counts'!S1051),"")</f>
        <v>0</v>
      </c>
      <c r="T1051">
        <f>IFERROR(IF(OR(HLOOKUP($A1051,'Z-scores'!$C$2:$UD$20,18,FALSE)&gt;3,HLOOKUP($A1051,'Z-scores'!$C$2:$UD$20,18,FALSE)&lt;-3),"",'Total-corrected counts'!T1051),"")</f>
        <v>3.4364084033931097E-2</v>
      </c>
      <c r="U1051">
        <f>IFERROR(IF(OR(HLOOKUP($A1051,'Z-scores'!$C$2:$UD$20,19,FALSE)&gt;3,HLOOKUP($A1051,'Z-scores'!$C$2:$UD$20,19,FALSE)&lt;-3),"",'Total-corrected counts'!U1051),"")</f>
        <v>0.52507561522806079</v>
      </c>
      <c r="V1051">
        <f t="shared" si="64"/>
        <v>1</v>
      </c>
      <c r="W1051" s="10">
        <f>SUMIFS(Tabel132[Cluster],Tabel132[ID],A1051)</f>
        <v>0</v>
      </c>
      <c r="X1051">
        <f t="shared" si="65"/>
        <v>0.82205355069373742</v>
      </c>
      <c r="Y1051">
        <f t="shared" si="66"/>
        <v>9.1130024089756442E-2</v>
      </c>
      <c r="Z1051">
        <f t="shared" si="67"/>
        <v>7.343605599840955E-2</v>
      </c>
    </row>
    <row r="1052" spans="1:26" x14ac:dyDescent="0.25">
      <c r="A1052">
        <v>1061</v>
      </c>
      <c r="B1052" t="s">
        <v>527</v>
      </c>
      <c r="C1052">
        <v>82500</v>
      </c>
      <c r="D1052">
        <v>1100</v>
      </c>
      <c r="E1052">
        <f>IFERROR(IF(OR(HLOOKUP($A1052,'Z-scores'!$C$2:$UD$20,3,FALSE)&gt;3,HLOOKUP(A1052,'Z-scores'!$C$2:$UD$20,3,FALSE)&lt;-3),"",'Total-corrected counts'!E1052),"")</f>
        <v>0.86853612998231555</v>
      </c>
      <c r="F1052">
        <f>IFERROR(IF(OR(HLOOKUP($A1052,'Z-scores'!$C$2:$UD$20,4,FALSE)&gt;3,HLOOKUP($A1052,'Z-scores'!$C$2:$UD$20,4,FALSE)&lt;-3),"",'Total-corrected counts'!F1052),"")</f>
        <v>3.2811951425187114E-2</v>
      </c>
      <c r="G1052">
        <f>IFERROR(IF(OR(HLOOKUP($A1052,'Z-scores'!$C$2:$UD$20,5,FALSE)&gt;3,HLOOKUP($A1052,'Z-scores'!$C$2:$UD$20,5,FALSE)&lt;-3),"",'Total-corrected counts'!G1052),"")</f>
        <v>0.23167641050642451</v>
      </c>
      <c r="H1052">
        <f>IFERROR(IF(OR(HLOOKUP($A1052,'Z-scores'!$C$2:$UD$20,6,FALSE)&gt;3,HLOOKUP($A1052,'Z-scores'!$C$2:$UD$20,6,FALSE)&lt;-3),"",'Total-corrected counts'!H1052),"")</f>
        <v>0</v>
      </c>
      <c r="I1052">
        <f>IFERROR(IF(OR(HLOOKUP($A1052,'Z-scores'!$C$2:$UD$20,7,FALSE)&gt;3,HLOOKUP($A1052,'Z-scores'!$C$2:$UD$20,7,FALSE)&lt;-3),"",'Total-corrected counts'!I1052),"")</f>
        <v>0.41866894061365784</v>
      </c>
      <c r="J1052">
        <f>IFERROR(IF(OR(HLOOKUP($A1052,'Z-scores'!$C$2:$UD$20,8,FALSE)&gt;3,HLOOKUP($A1052,'Z-scores'!$C$2:$UD$20,8,FALSE)&lt;-3),"",'Total-corrected counts'!J1052),"")</f>
        <v>9.3684482496780214E-2</v>
      </c>
      <c r="K1052">
        <f>IFERROR(IF(OR(HLOOKUP($A1052,'Z-scores'!$C$2:$UD$20,9,FALSE)&gt;3,HLOOKUP($A1052,'Z-scores'!$C$2:$UD$20,9,FALSE)&lt;-3),"",'Total-corrected counts'!K1052),"")</f>
        <v>0.80717988739617597</v>
      </c>
      <c r="L1052">
        <f>IFERROR(IF(OR(HLOOKUP($A1052,'Z-scores'!$C$2:$UD$20,10,FALSE)&gt;3,HLOOKUP($A1052,'Z-scores'!$C$2:$UD$20,10,FALSE)&lt;-3),"",'Total-corrected counts'!L1052),"")</f>
        <v>0</v>
      </c>
      <c r="M1052">
        <f>IFERROR(IF(OR(HLOOKUP($A1052,'Z-scores'!$C$2:$UD$20,11,FALSE)&gt;3,HLOOKUP($A1052,'Z-scores'!$C$2:$UD$20,11,FALSE)&lt;-3),"",'Total-corrected counts'!M1052),"")</f>
        <v>0</v>
      </c>
      <c r="N1052">
        <f>IFERROR(IF(OR(HLOOKUP($A1052,'Z-scores'!$C$2:$UD$20,12,FALSE)&gt;3,HLOOKUP($A1052,'Z-scores'!$C$2:$UD$20,12,FALSE)&lt;-3),"",'Total-corrected counts'!N1052),"")</f>
        <v>0.48570069656811221</v>
      </c>
      <c r="O1052">
        <f>IFERROR(IF(OR(HLOOKUP($A1052,'Z-scores'!$C$2:$UD$20,13,FALSE)&gt;3,HLOOKUP($A1052,'Z-scores'!$C$2:$UD$20,13,FALSE)&lt;-3),"",'Total-corrected counts'!O1052),"")</f>
        <v>0.18845910117797035</v>
      </c>
      <c r="P1052">
        <f>IFERROR(IF(OR(HLOOKUP($A1052,'Z-scores'!$C$2:$UD$20,14,FALSE)&gt;3,HLOOKUP($A1052,'Z-scores'!$C$2:$UD$20,14,FALSE)&lt;-3),"",'Total-corrected counts'!P1052),"")</f>
        <v>0</v>
      </c>
      <c r="Q1052">
        <f>IFERROR(IF(OR(HLOOKUP($A1052,'Z-scores'!$C$2:$UD$20,15,FALSE)&gt;3,HLOOKUP($A1052,'Z-scores'!$C$2:$UD$20,15,FALSE)&lt;-3),"",'Total-corrected counts'!Q1052),"")</f>
        <v>0</v>
      </c>
      <c r="R1052">
        <f>IFERROR(IF(OR(HLOOKUP($A1052,'Z-scores'!$C$2:$UD$20,16,FALSE)&gt;3,HLOOKUP($A1052,'Z-scores'!$C$2:$UD$20,16,FALSE)&lt;-3),"",'Total-corrected counts'!R1052),"")</f>
        <v>4.0470337446481981</v>
      </c>
      <c r="S1052">
        <f>IFERROR(IF(OR(HLOOKUP($A1052,'Z-scores'!$C$2:$UD$20,17,FALSE)&gt;3,HLOOKUP($A1052,'Z-scores'!$C$2:$UD$20,17,FALSE)&lt;-3),"",'Total-corrected counts'!S1052),"")</f>
        <v>0.45599189637258447</v>
      </c>
      <c r="T1052">
        <f>IFERROR(IF(OR(HLOOKUP($A1052,'Z-scores'!$C$2:$UD$20,18,FALSE)&gt;3,HLOOKUP($A1052,'Z-scores'!$C$2:$UD$20,18,FALSE)&lt;-3),"",'Total-corrected counts'!T1052),"")</f>
        <v>8.5910210084827743E-3</v>
      </c>
      <c r="U1052">
        <f>IFERROR(IF(OR(HLOOKUP($A1052,'Z-scores'!$C$2:$UD$20,19,FALSE)&gt;3,HLOOKUP($A1052,'Z-scores'!$C$2:$UD$20,19,FALSE)&lt;-3),"",'Total-corrected counts'!U1052),"")</f>
        <v>3.0376275261127482E-2</v>
      </c>
      <c r="V1052">
        <f t="shared" si="64"/>
        <v>1</v>
      </c>
      <c r="W1052" s="10">
        <f>SUMIFS(Tabel132[Cluster],Tabel132[ID],A1052)</f>
        <v>91</v>
      </c>
      <c r="X1052">
        <f t="shared" si="65"/>
        <v>0.43834037263156966</v>
      </c>
      <c r="Y1052">
        <f t="shared" si="66"/>
        <v>0.27250642249117124</v>
      </c>
      <c r="Z1052">
        <f t="shared" si="67"/>
        <v>0.65201909187955942</v>
      </c>
    </row>
    <row r="1053" spans="1:26" x14ac:dyDescent="0.25">
      <c r="A1053">
        <v>1062</v>
      </c>
      <c r="B1053" t="s">
        <v>528</v>
      </c>
      <c r="C1053">
        <v>4800</v>
      </c>
      <c r="D1053">
        <v>329</v>
      </c>
      <c r="E1053">
        <f>IFERROR(IF(OR(HLOOKUP($A1053,'Z-scores'!$C$2:$UD$20,3,FALSE)&gt;3,HLOOKUP(A1053,'Z-scores'!$C$2:$UD$20,3,FALSE)&lt;-3),"",'Total-corrected counts'!E1053),"")</f>
        <v>3.9616454444999811</v>
      </c>
      <c r="F1053">
        <f>IFERROR(IF(OR(HLOOKUP($A1053,'Z-scores'!$C$2:$UD$20,4,FALSE)&gt;3,HLOOKUP($A1053,'Z-scores'!$C$2:$UD$20,4,FALSE)&lt;-3),"",'Total-corrected counts'!F1053),"")</f>
        <v>0.31171353853927758</v>
      </c>
      <c r="G1053">
        <f>IFERROR(IF(OR(HLOOKUP($A1053,'Z-scores'!$C$2:$UD$20,5,FALSE)&gt;3,HLOOKUP($A1053,'Z-scores'!$C$2:$UD$20,5,FALSE)&lt;-3),"",'Total-corrected counts'!G1053),"")</f>
        <v>0.18131197343981048</v>
      </c>
      <c r="H1053">
        <f>IFERROR(IF(OR(HLOOKUP($A1053,'Z-scores'!$C$2:$UD$20,6,FALSE)&gt;3,HLOOKUP($A1053,'Z-scores'!$C$2:$UD$20,6,FALSE)&lt;-3),"",'Total-corrected counts'!H1053),"")</f>
        <v>1.8218610764616248</v>
      </c>
      <c r="I1053">
        <f>IFERROR(IF(OR(HLOOKUP($A1053,'Z-scores'!$C$2:$UD$20,7,FALSE)&gt;3,HLOOKUP($A1053,'Z-scores'!$C$2:$UD$20,7,FALSE)&lt;-3),"",'Total-corrected counts'!I1053),"")</f>
        <v>0.72035685370291125</v>
      </c>
      <c r="J1053">
        <f>IFERROR(IF(OR(HLOOKUP($A1053,'Z-scores'!$C$2:$UD$20,8,FALSE)&gt;3,HLOOKUP($A1053,'Z-scores'!$C$2:$UD$20,8,FALSE)&lt;-3),"",'Total-corrected counts'!J1053),"")</f>
        <v>4.9702083345660242</v>
      </c>
      <c r="K1053">
        <f>IFERROR(IF(OR(HLOOKUP($A1053,'Z-scores'!$C$2:$UD$20,9,FALSE)&gt;3,HLOOKUP($A1053,'Z-scores'!$C$2:$UD$20,9,FALSE)&lt;-3),"",'Total-corrected counts'!K1053),"")</f>
        <v>1.6678744634595017</v>
      </c>
      <c r="L1053">
        <f>IFERROR(IF(OR(HLOOKUP($A1053,'Z-scores'!$C$2:$UD$20,10,FALSE)&gt;3,HLOOKUP($A1053,'Z-scores'!$C$2:$UD$20,10,FALSE)&lt;-3),"",'Total-corrected counts'!L1053),"")</f>
        <v>3.6601477817740515</v>
      </c>
      <c r="M1053">
        <f>IFERROR(IF(OR(HLOOKUP($A1053,'Z-scores'!$C$2:$UD$20,11,FALSE)&gt;3,HLOOKUP($A1053,'Z-scores'!$C$2:$UD$20,11,FALSE)&lt;-3),"",'Total-corrected counts'!M1053),"")</f>
        <v>0.74643852065100491</v>
      </c>
      <c r="N1053">
        <f>IFERROR(IF(OR(HLOOKUP($A1053,'Z-scores'!$C$2:$UD$20,12,FALSE)&gt;3,HLOOKUP($A1053,'Z-scores'!$C$2:$UD$20,12,FALSE)&lt;-3),"",'Total-corrected counts'!N1053),"")</f>
        <v>17.549374225055374</v>
      </c>
      <c r="O1053">
        <f>IFERROR(IF(OR(HLOOKUP($A1053,'Z-scores'!$C$2:$UD$20,13,FALSE)&gt;3,HLOOKUP($A1053,'Z-scores'!$C$2:$UD$20,13,FALSE)&lt;-3),"",'Total-corrected counts'!O1053),"")</f>
        <v>0.5081665049620272</v>
      </c>
      <c r="P1053">
        <f>IFERROR(IF(OR(HLOOKUP($A1053,'Z-scores'!$C$2:$UD$20,14,FALSE)&gt;3,HLOOKUP($A1053,'Z-scores'!$C$2:$UD$20,14,FALSE)&lt;-3),"",'Total-corrected counts'!P1053),"")</f>
        <v>0.82911333167225743</v>
      </c>
      <c r="Q1053">
        <f>IFERROR(IF(OR(HLOOKUP($A1053,'Z-scores'!$C$2:$UD$20,15,FALSE)&gt;3,HLOOKUP($A1053,'Z-scores'!$C$2:$UD$20,15,FALSE)&lt;-3),"",'Total-corrected counts'!Q1053),"")</f>
        <v>5.0998119992823217</v>
      </c>
      <c r="R1053">
        <f>IFERROR(IF(OR(HLOOKUP($A1053,'Z-scores'!$C$2:$UD$20,16,FALSE)&gt;3,HLOOKUP($A1053,'Z-scores'!$C$2:$UD$20,16,FALSE)&lt;-3),"",'Total-corrected counts'!R1053),"")</f>
        <v>2.7728191596995582</v>
      </c>
      <c r="S1053">
        <f>IFERROR(IF(OR(HLOOKUP($A1053,'Z-scores'!$C$2:$UD$20,17,FALSE)&gt;3,HLOOKUP($A1053,'Z-scores'!$C$2:$UD$20,17,FALSE)&lt;-3),"",'Total-corrected counts'!S1053),"")</f>
        <v>0.16285424870449444</v>
      </c>
      <c r="T1053">
        <f>IFERROR(IF(OR(HLOOKUP($A1053,'Z-scores'!$C$2:$UD$20,18,FALSE)&gt;3,HLOOKUP($A1053,'Z-scores'!$C$2:$UD$20,18,FALSE)&lt;-3),"",'Total-corrected counts'!T1053),"")</f>
        <v>7.2078666261170472</v>
      </c>
      <c r="U1053">
        <f>IFERROR(IF(OR(HLOOKUP($A1053,'Z-scores'!$C$2:$UD$20,19,FALSE)&gt;3,HLOOKUP($A1053,'Z-scores'!$C$2:$UD$20,19,FALSE)&lt;-3),"",'Total-corrected counts'!U1053),"")</f>
        <v>0.22565233051123273</v>
      </c>
      <c r="V1053">
        <f t="shared" si="64"/>
        <v>1</v>
      </c>
      <c r="W1053" s="10">
        <f>SUMIFS(Tabel132[Cluster],Tabel132[ID],A1053)</f>
        <v>6</v>
      </c>
      <c r="X1053">
        <f t="shared" si="65"/>
        <v>0.28592236073908894</v>
      </c>
      <c r="Y1053">
        <f t="shared" si="66"/>
        <v>2.0046175541215763</v>
      </c>
      <c r="Z1053">
        <f t="shared" si="67"/>
        <v>4.2944573032505389</v>
      </c>
    </row>
    <row r="1054" spans="1:26" x14ac:dyDescent="0.25">
      <c r="A1054">
        <v>1063</v>
      </c>
      <c r="B1054" t="s">
        <v>1128</v>
      </c>
      <c r="C1054">
        <v>117300</v>
      </c>
      <c r="D1054">
        <v>1032</v>
      </c>
      <c r="E1054" t="str">
        <f>IFERROR(IF(OR(HLOOKUP($A1054,'Z-scores'!$C$2:$UD$20,3,FALSE)&gt;3,HLOOKUP(A1054,'Z-scores'!$C$2:$UD$20,3,FALSE)&lt;-3),"",'Total-corrected counts'!E1054),"")</f>
        <v/>
      </c>
      <c r="F1054" t="str">
        <f>IFERROR(IF(OR(HLOOKUP($A1054,'Z-scores'!$C$2:$UD$20,4,FALSE)&gt;3,HLOOKUP($A1054,'Z-scores'!$C$2:$UD$20,4,FALSE)&lt;-3),"",'Total-corrected counts'!F1054),"")</f>
        <v/>
      </c>
      <c r="G1054" t="str">
        <f>IFERROR(IF(OR(HLOOKUP($A1054,'Z-scores'!$C$2:$UD$20,5,FALSE)&gt;3,HLOOKUP($A1054,'Z-scores'!$C$2:$UD$20,5,FALSE)&lt;-3),"",'Total-corrected counts'!G1054),"")</f>
        <v/>
      </c>
      <c r="H1054" t="str">
        <f>IFERROR(IF(OR(HLOOKUP($A1054,'Z-scores'!$C$2:$UD$20,6,FALSE)&gt;3,HLOOKUP($A1054,'Z-scores'!$C$2:$UD$20,6,FALSE)&lt;-3),"",'Total-corrected counts'!H1054),"")</f>
        <v/>
      </c>
      <c r="I1054" t="str">
        <f>IFERROR(IF(OR(HLOOKUP($A1054,'Z-scores'!$C$2:$UD$20,7,FALSE)&gt;3,HLOOKUP($A1054,'Z-scores'!$C$2:$UD$20,7,FALSE)&lt;-3),"",'Total-corrected counts'!I1054),"")</f>
        <v/>
      </c>
      <c r="J1054" t="str">
        <f>IFERROR(IF(OR(HLOOKUP($A1054,'Z-scores'!$C$2:$UD$20,8,FALSE)&gt;3,HLOOKUP($A1054,'Z-scores'!$C$2:$UD$20,8,FALSE)&lt;-3),"",'Total-corrected counts'!J1054),"")</f>
        <v/>
      </c>
      <c r="K1054" t="str">
        <f>IFERROR(IF(OR(HLOOKUP($A1054,'Z-scores'!$C$2:$UD$20,9,FALSE)&gt;3,HLOOKUP($A1054,'Z-scores'!$C$2:$UD$20,9,FALSE)&lt;-3),"",'Total-corrected counts'!K1054),"")</f>
        <v/>
      </c>
      <c r="L1054" t="str">
        <f>IFERROR(IF(OR(HLOOKUP($A1054,'Z-scores'!$C$2:$UD$20,10,FALSE)&gt;3,HLOOKUP($A1054,'Z-scores'!$C$2:$UD$20,10,FALSE)&lt;-3),"",'Total-corrected counts'!L1054),"")</f>
        <v/>
      </c>
      <c r="M1054" t="str">
        <f>IFERROR(IF(OR(HLOOKUP($A1054,'Z-scores'!$C$2:$UD$20,11,FALSE)&gt;3,HLOOKUP($A1054,'Z-scores'!$C$2:$UD$20,11,FALSE)&lt;-3),"",'Total-corrected counts'!M1054),"")</f>
        <v/>
      </c>
      <c r="N1054" t="str">
        <f>IFERROR(IF(OR(HLOOKUP($A1054,'Z-scores'!$C$2:$UD$20,12,FALSE)&gt;3,HLOOKUP($A1054,'Z-scores'!$C$2:$UD$20,12,FALSE)&lt;-3),"",'Total-corrected counts'!N1054),"")</f>
        <v/>
      </c>
      <c r="O1054" t="str">
        <f>IFERROR(IF(OR(HLOOKUP($A1054,'Z-scores'!$C$2:$UD$20,13,FALSE)&gt;3,HLOOKUP($A1054,'Z-scores'!$C$2:$UD$20,13,FALSE)&lt;-3),"",'Total-corrected counts'!O1054),"")</f>
        <v/>
      </c>
      <c r="P1054" t="str">
        <f>IFERROR(IF(OR(HLOOKUP($A1054,'Z-scores'!$C$2:$UD$20,14,FALSE)&gt;3,HLOOKUP($A1054,'Z-scores'!$C$2:$UD$20,14,FALSE)&lt;-3),"",'Total-corrected counts'!P1054),"")</f>
        <v/>
      </c>
      <c r="Q1054" t="str">
        <f>IFERROR(IF(OR(HLOOKUP($A1054,'Z-scores'!$C$2:$UD$20,15,FALSE)&gt;3,HLOOKUP($A1054,'Z-scores'!$C$2:$UD$20,15,FALSE)&lt;-3),"",'Total-corrected counts'!Q1054),"")</f>
        <v/>
      </c>
      <c r="R1054" t="str">
        <f>IFERROR(IF(OR(HLOOKUP($A1054,'Z-scores'!$C$2:$UD$20,16,FALSE)&gt;3,HLOOKUP($A1054,'Z-scores'!$C$2:$UD$20,16,FALSE)&lt;-3),"",'Total-corrected counts'!R1054),"")</f>
        <v/>
      </c>
      <c r="S1054" t="str">
        <f>IFERROR(IF(OR(HLOOKUP($A1054,'Z-scores'!$C$2:$UD$20,17,FALSE)&gt;3,HLOOKUP($A1054,'Z-scores'!$C$2:$UD$20,17,FALSE)&lt;-3),"",'Total-corrected counts'!S1054),"")</f>
        <v/>
      </c>
      <c r="T1054" t="str">
        <f>IFERROR(IF(OR(HLOOKUP($A1054,'Z-scores'!$C$2:$UD$20,18,FALSE)&gt;3,HLOOKUP($A1054,'Z-scores'!$C$2:$UD$20,18,FALSE)&lt;-3),"",'Total-corrected counts'!T1054),"")</f>
        <v/>
      </c>
      <c r="U1054" t="str">
        <f>IFERROR(IF(OR(HLOOKUP($A1054,'Z-scores'!$C$2:$UD$20,19,FALSE)&gt;3,HLOOKUP($A1054,'Z-scores'!$C$2:$UD$20,19,FALSE)&lt;-3),"",'Total-corrected counts'!U1054),"")</f>
        <v/>
      </c>
      <c r="V1054">
        <f t="shared" si="64"/>
        <v>1</v>
      </c>
      <c r="W1054" s="10">
        <f>SUMIFS(Tabel132[Cluster],Tabel132[ID],A1054)</f>
        <v>0</v>
      </c>
      <c r="X1054" t="str">
        <f t="shared" si="65"/>
        <v/>
      </c>
      <c r="Y1054" t="str">
        <f t="shared" si="66"/>
        <v/>
      </c>
      <c r="Z1054" t="str">
        <f t="shared" si="67"/>
        <v/>
      </c>
    </row>
    <row r="1055" spans="1:26" x14ac:dyDescent="0.25">
      <c r="A1055">
        <v>1064</v>
      </c>
      <c r="B1055" t="s">
        <v>1129</v>
      </c>
      <c r="C1055">
        <v>60600</v>
      </c>
      <c r="D1055">
        <v>1017</v>
      </c>
      <c r="E1055" t="str">
        <f>IFERROR(IF(OR(HLOOKUP($A1055,'Z-scores'!$C$2:$UD$20,3,FALSE)&gt;3,HLOOKUP(A1055,'Z-scores'!$C$2:$UD$20,3,FALSE)&lt;-3),"",'Total-corrected counts'!E1055),"")</f>
        <v/>
      </c>
      <c r="F1055" t="str">
        <f>IFERROR(IF(OR(HLOOKUP($A1055,'Z-scores'!$C$2:$UD$20,4,FALSE)&gt;3,HLOOKUP($A1055,'Z-scores'!$C$2:$UD$20,4,FALSE)&lt;-3),"",'Total-corrected counts'!F1055),"")</f>
        <v/>
      </c>
      <c r="G1055" t="str">
        <f>IFERROR(IF(OR(HLOOKUP($A1055,'Z-scores'!$C$2:$UD$20,5,FALSE)&gt;3,HLOOKUP($A1055,'Z-scores'!$C$2:$UD$20,5,FALSE)&lt;-3),"",'Total-corrected counts'!G1055),"")</f>
        <v/>
      </c>
      <c r="H1055" t="str">
        <f>IFERROR(IF(OR(HLOOKUP($A1055,'Z-scores'!$C$2:$UD$20,6,FALSE)&gt;3,HLOOKUP($A1055,'Z-scores'!$C$2:$UD$20,6,FALSE)&lt;-3),"",'Total-corrected counts'!H1055),"")</f>
        <v/>
      </c>
      <c r="I1055" t="str">
        <f>IFERROR(IF(OR(HLOOKUP($A1055,'Z-scores'!$C$2:$UD$20,7,FALSE)&gt;3,HLOOKUP($A1055,'Z-scores'!$C$2:$UD$20,7,FALSE)&lt;-3),"",'Total-corrected counts'!I1055),"")</f>
        <v/>
      </c>
      <c r="J1055" t="str">
        <f>IFERROR(IF(OR(HLOOKUP($A1055,'Z-scores'!$C$2:$UD$20,8,FALSE)&gt;3,HLOOKUP($A1055,'Z-scores'!$C$2:$UD$20,8,FALSE)&lt;-3),"",'Total-corrected counts'!J1055),"")</f>
        <v/>
      </c>
      <c r="K1055" t="str">
        <f>IFERROR(IF(OR(HLOOKUP($A1055,'Z-scores'!$C$2:$UD$20,9,FALSE)&gt;3,HLOOKUP($A1055,'Z-scores'!$C$2:$UD$20,9,FALSE)&lt;-3),"",'Total-corrected counts'!K1055),"")</f>
        <v/>
      </c>
      <c r="L1055" t="str">
        <f>IFERROR(IF(OR(HLOOKUP($A1055,'Z-scores'!$C$2:$UD$20,10,FALSE)&gt;3,HLOOKUP($A1055,'Z-scores'!$C$2:$UD$20,10,FALSE)&lt;-3),"",'Total-corrected counts'!L1055),"")</f>
        <v/>
      </c>
      <c r="M1055" t="str">
        <f>IFERROR(IF(OR(HLOOKUP($A1055,'Z-scores'!$C$2:$UD$20,11,FALSE)&gt;3,HLOOKUP($A1055,'Z-scores'!$C$2:$UD$20,11,FALSE)&lt;-3),"",'Total-corrected counts'!M1055),"")</f>
        <v/>
      </c>
      <c r="N1055" t="str">
        <f>IFERROR(IF(OR(HLOOKUP($A1055,'Z-scores'!$C$2:$UD$20,12,FALSE)&gt;3,HLOOKUP($A1055,'Z-scores'!$C$2:$UD$20,12,FALSE)&lt;-3),"",'Total-corrected counts'!N1055),"")</f>
        <v/>
      </c>
      <c r="O1055" t="str">
        <f>IFERROR(IF(OR(HLOOKUP($A1055,'Z-scores'!$C$2:$UD$20,13,FALSE)&gt;3,HLOOKUP($A1055,'Z-scores'!$C$2:$UD$20,13,FALSE)&lt;-3),"",'Total-corrected counts'!O1055),"")</f>
        <v/>
      </c>
      <c r="P1055" t="str">
        <f>IFERROR(IF(OR(HLOOKUP($A1055,'Z-scores'!$C$2:$UD$20,14,FALSE)&gt;3,HLOOKUP($A1055,'Z-scores'!$C$2:$UD$20,14,FALSE)&lt;-3),"",'Total-corrected counts'!P1055),"")</f>
        <v/>
      </c>
      <c r="Q1055" t="str">
        <f>IFERROR(IF(OR(HLOOKUP($A1055,'Z-scores'!$C$2:$UD$20,15,FALSE)&gt;3,HLOOKUP($A1055,'Z-scores'!$C$2:$UD$20,15,FALSE)&lt;-3),"",'Total-corrected counts'!Q1055),"")</f>
        <v/>
      </c>
      <c r="R1055" t="str">
        <f>IFERROR(IF(OR(HLOOKUP($A1055,'Z-scores'!$C$2:$UD$20,16,FALSE)&gt;3,HLOOKUP($A1055,'Z-scores'!$C$2:$UD$20,16,FALSE)&lt;-3),"",'Total-corrected counts'!R1055),"")</f>
        <v/>
      </c>
      <c r="S1055" t="str">
        <f>IFERROR(IF(OR(HLOOKUP($A1055,'Z-scores'!$C$2:$UD$20,17,FALSE)&gt;3,HLOOKUP($A1055,'Z-scores'!$C$2:$UD$20,17,FALSE)&lt;-3),"",'Total-corrected counts'!S1055),"")</f>
        <v/>
      </c>
      <c r="T1055" t="str">
        <f>IFERROR(IF(OR(HLOOKUP($A1055,'Z-scores'!$C$2:$UD$20,18,FALSE)&gt;3,HLOOKUP($A1055,'Z-scores'!$C$2:$UD$20,18,FALSE)&lt;-3),"",'Total-corrected counts'!T1055),"")</f>
        <v/>
      </c>
      <c r="U1055" t="str">
        <f>IFERROR(IF(OR(HLOOKUP($A1055,'Z-scores'!$C$2:$UD$20,19,FALSE)&gt;3,HLOOKUP($A1055,'Z-scores'!$C$2:$UD$20,19,FALSE)&lt;-3),"",'Total-corrected counts'!U1055),"")</f>
        <v/>
      </c>
      <c r="V1055">
        <f t="shared" si="64"/>
        <v>1</v>
      </c>
      <c r="W1055" s="10">
        <f>SUMIFS(Tabel132[Cluster],Tabel132[ID],A1055)</f>
        <v>0</v>
      </c>
      <c r="X1055" t="str">
        <f t="shared" si="65"/>
        <v/>
      </c>
      <c r="Y1055" t="str">
        <f t="shared" si="66"/>
        <v/>
      </c>
      <c r="Z1055" t="str">
        <f t="shared" si="67"/>
        <v/>
      </c>
    </row>
    <row r="1056" spans="1:26" x14ac:dyDescent="0.25">
      <c r="A1056">
        <v>1065</v>
      </c>
      <c r="B1056" t="s">
        <v>1130</v>
      </c>
      <c r="C1056">
        <v>84600</v>
      </c>
      <c r="D1056">
        <v>343</v>
      </c>
      <c r="E1056" t="str">
        <f>IFERROR(IF(OR(HLOOKUP($A1056,'Z-scores'!$C$2:$UD$20,3,FALSE)&gt;3,HLOOKUP(A1056,'Z-scores'!$C$2:$UD$20,3,FALSE)&lt;-3),"",'Total-corrected counts'!E1056),"")</f>
        <v/>
      </c>
      <c r="F1056" t="str">
        <f>IFERROR(IF(OR(HLOOKUP($A1056,'Z-scores'!$C$2:$UD$20,4,FALSE)&gt;3,HLOOKUP($A1056,'Z-scores'!$C$2:$UD$20,4,FALSE)&lt;-3),"",'Total-corrected counts'!F1056),"")</f>
        <v/>
      </c>
      <c r="G1056" t="str">
        <f>IFERROR(IF(OR(HLOOKUP($A1056,'Z-scores'!$C$2:$UD$20,5,FALSE)&gt;3,HLOOKUP($A1056,'Z-scores'!$C$2:$UD$20,5,FALSE)&lt;-3),"",'Total-corrected counts'!G1056),"")</f>
        <v/>
      </c>
      <c r="H1056" t="str">
        <f>IFERROR(IF(OR(HLOOKUP($A1056,'Z-scores'!$C$2:$UD$20,6,FALSE)&gt;3,HLOOKUP($A1056,'Z-scores'!$C$2:$UD$20,6,FALSE)&lt;-3),"",'Total-corrected counts'!H1056),"")</f>
        <v/>
      </c>
      <c r="I1056" t="str">
        <f>IFERROR(IF(OR(HLOOKUP($A1056,'Z-scores'!$C$2:$UD$20,7,FALSE)&gt;3,HLOOKUP($A1056,'Z-scores'!$C$2:$UD$20,7,FALSE)&lt;-3),"",'Total-corrected counts'!I1056),"")</f>
        <v/>
      </c>
      <c r="J1056" t="str">
        <f>IFERROR(IF(OR(HLOOKUP($A1056,'Z-scores'!$C$2:$UD$20,8,FALSE)&gt;3,HLOOKUP($A1056,'Z-scores'!$C$2:$UD$20,8,FALSE)&lt;-3),"",'Total-corrected counts'!J1056),"")</f>
        <v/>
      </c>
      <c r="K1056" t="str">
        <f>IFERROR(IF(OR(HLOOKUP($A1056,'Z-scores'!$C$2:$UD$20,9,FALSE)&gt;3,HLOOKUP($A1056,'Z-scores'!$C$2:$UD$20,9,FALSE)&lt;-3),"",'Total-corrected counts'!K1056),"")</f>
        <v/>
      </c>
      <c r="L1056" t="str">
        <f>IFERROR(IF(OR(HLOOKUP($A1056,'Z-scores'!$C$2:$UD$20,10,FALSE)&gt;3,HLOOKUP($A1056,'Z-scores'!$C$2:$UD$20,10,FALSE)&lt;-3),"",'Total-corrected counts'!L1056),"")</f>
        <v/>
      </c>
      <c r="M1056" t="str">
        <f>IFERROR(IF(OR(HLOOKUP($A1056,'Z-scores'!$C$2:$UD$20,11,FALSE)&gt;3,HLOOKUP($A1056,'Z-scores'!$C$2:$UD$20,11,FALSE)&lt;-3),"",'Total-corrected counts'!M1056),"")</f>
        <v/>
      </c>
      <c r="N1056" t="str">
        <f>IFERROR(IF(OR(HLOOKUP($A1056,'Z-scores'!$C$2:$UD$20,12,FALSE)&gt;3,HLOOKUP($A1056,'Z-scores'!$C$2:$UD$20,12,FALSE)&lt;-3),"",'Total-corrected counts'!N1056),"")</f>
        <v/>
      </c>
      <c r="O1056" t="str">
        <f>IFERROR(IF(OR(HLOOKUP($A1056,'Z-scores'!$C$2:$UD$20,13,FALSE)&gt;3,HLOOKUP($A1056,'Z-scores'!$C$2:$UD$20,13,FALSE)&lt;-3),"",'Total-corrected counts'!O1056),"")</f>
        <v/>
      </c>
      <c r="P1056" t="str">
        <f>IFERROR(IF(OR(HLOOKUP($A1056,'Z-scores'!$C$2:$UD$20,14,FALSE)&gt;3,HLOOKUP($A1056,'Z-scores'!$C$2:$UD$20,14,FALSE)&lt;-3),"",'Total-corrected counts'!P1056),"")</f>
        <v/>
      </c>
      <c r="Q1056" t="str">
        <f>IFERROR(IF(OR(HLOOKUP($A1056,'Z-scores'!$C$2:$UD$20,15,FALSE)&gt;3,HLOOKUP($A1056,'Z-scores'!$C$2:$UD$20,15,FALSE)&lt;-3),"",'Total-corrected counts'!Q1056),"")</f>
        <v/>
      </c>
      <c r="R1056" t="str">
        <f>IFERROR(IF(OR(HLOOKUP($A1056,'Z-scores'!$C$2:$UD$20,16,FALSE)&gt;3,HLOOKUP($A1056,'Z-scores'!$C$2:$UD$20,16,FALSE)&lt;-3),"",'Total-corrected counts'!R1056),"")</f>
        <v/>
      </c>
      <c r="S1056" t="str">
        <f>IFERROR(IF(OR(HLOOKUP($A1056,'Z-scores'!$C$2:$UD$20,17,FALSE)&gt;3,HLOOKUP($A1056,'Z-scores'!$C$2:$UD$20,17,FALSE)&lt;-3),"",'Total-corrected counts'!S1056),"")</f>
        <v/>
      </c>
      <c r="T1056" t="str">
        <f>IFERROR(IF(OR(HLOOKUP($A1056,'Z-scores'!$C$2:$UD$20,18,FALSE)&gt;3,HLOOKUP($A1056,'Z-scores'!$C$2:$UD$20,18,FALSE)&lt;-3),"",'Total-corrected counts'!T1056),"")</f>
        <v/>
      </c>
      <c r="U1056" t="str">
        <f>IFERROR(IF(OR(HLOOKUP($A1056,'Z-scores'!$C$2:$UD$20,19,FALSE)&gt;3,HLOOKUP($A1056,'Z-scores'!$C$2:$UD$20,19,FALSE)&lt;-3),"",'Total-corrected counts'!U1056),"")</f>
        <v/>
      </c>
      <c r="V1056">
        <f t="shared" si="64"/>
        <v>1</v>
      </c>
      <c r="W1056" s="10">
        <f>SUMIFS(Tabel132[Cluster],Tabel132[ID],A1056)</f>
        <v>0</v>
      </c>
      <c r="X1056" t="str">
        <f t="shared" si="65"/>
        <v/>
      </c>
      <c r="Y1056" t="str">
        <f t="shared" si="66"/>
        <v/>
      </c>
      <c r="Z1056" t="str">
        <f t="shared" si="67"/>
        <v/>
      </c>
    </row>
    <row r="1057" spans="1:26" x14ac:dyDescent="0.25">
      <c r="A1057">
        <v>1066</v>
      </c>
      <c r="B1057" t="s">
        <v>529</v>
      </c>
      <c r="C1057">
        <v>15000</v>
      </c>
      <c r="D1057">
        <v>394</v>
      </c>
      <c r="E1057">
        <f>IFERROR(IF(OR(HLOOKUP($A1057,'Z-scores'!$C$2:$UD$20,3,FALSE)&gt;3,HLOOKUP(A1057,'Z-scores'!$C$2:$UD$20,3,FALSE)&lt;-3),"",'Total-corrected counts'!E1057),"")</f>
        <v>0.31379369857425587</v>
      </c>
      <c r="F1057">
        <f>IFERROR(IF(OR(HLOOKUP($A1057,'Z-scores'!$C$2:$UD$20,4,FALSE)&gt;3,HLOOKUP($A1057,'Z-scores'!$C$2:$UD$20,4,FALSE)&lt;-3),"",'Total-corrected counts'!F1057),"")</f>
        <v>0.14765378141334198</v>
      </c>
      <c r="G1057">
        <f>IFERROR(IF(OR(HLOOKUP($A1057,'Z-scores'!$C$2:$UD$20,5,FALSE)&gt;3,HLOOKUP($A1057,'Z-scores'!$C$2:$UD$20,5,FALSE)&lt;-3),"",'Total-corrected counts'!G1057),"")</f>
        <v>8.6626831754576124</v>
      </c>
      <c r="H1057">
        <f>IFERROR(IF(OR(HLOOKUP($A1057,'Z-scores'!$C$2:$UD$20,6,FALSE)&gt;3,HLOOKUP($A1057,'Z-scores'!$C$2:$UD$20,6,FALSE)&lt;-3),"",'Total-corrected counts'!H1057),"")</f>
        <v>8.2716681057740438</v>
      </c>
      <c r="I1057">
        <f>IFERROR(IF(OR(HLOOKUP($A1057,'Z-scores'!$C$2:$UD$20,7,FALSE)&gt;3,HLOOKUP($A1057,'Z-scores'!$C$2:$UD$20,7,FALSE)&lt;-3),"",'Total-corrected counts'!I1057),"")</f>
        <v>0.92969132400974019</v>
      </c>
      <c r="J1057">
        <f>IFERROR(IF(OR(HLOOKUP($A1057,'Z-scores'!$C$2:$UD$20,8,FALSE)&gt;3,HLOOKUP($A1057,'Z-scores'!$C$2:$UD$20,8,FALSE)&lt;-3),"",'Total-corrected counts'!J1057),"")</f>
        <v>5.2364694953463466</v>
      </c>
      <c r="K1057">
        <f>IFERROR(IF(OR(HLOOKUP($A1057,'Z-scores'!$C$2:$UD$20,9,FALSE)&gt;3,HLOOKUP($A1057,'Z-scores'!$C$2:$UD$20,9,FALSE)&lt;-3),"",'Total-corrected counts'!K1057),"")</f>
        <v>10.720775962985675</v>
      </c>
      <c r="L1057">
        <f>IFERROR(IF(OR(HLOOKUP($A1057,'Z-scores'!$C$2:$UD$20,10,FALSE)&gt;3,HLOOKUP($A1057,'Z-scores'!$C$2:$UD$20,10,FALSE)&lt;-3),"",'Total-corrected counts'!L1057),"")</f>
        <v>0.2822282626910112</v>
      </c>
      <c r="M1057">
        <f>IFERROR(IF(OR(HLOOKUP($A1057,'Z-scores'!$C$2:$UD$20,11,FALSE)&gt;3,HLOOKUP($A1057,'Z-scores'!$C$2:$UD$20,11,FALSE)&lt;-3),"",'Total-corrected counts'!M1057),"")</f>
        <v>2.2992149494126632</v>
      </c>
      <c r="N1057">
        <f>IFERROR(IF(OR(HLOOKUP($A1057,'Z-scores'!$C$2:$UD$20,12,FALSE)&gt;3,HLOOKUP($A1057,'Z-scores'!$C$2:$UD$20,12,FALSE)&lt;-3),"",'Total-corrected counts'!N1057),"")</f>
        <v>5.663453405265912</v>
      </c>
      <c r="O1057">
        <f>IFERROR(IF(OR(HLOOKUP($A1057,'Z-scores'!$C$2:$UD$20,13,FALSE)&gt;3,HLOOKUP($A1057,'Z-scores'!$C$2:$UD$20,13,FALSE)&lt;-3),"",'Total-corrected counts'!O1057),"")</f>
        <v>4.6509013897849112</v>
      </c>
      <c r="P1057">
        <f>IFERROR(IF(OR(HLOOKUP($A1057,'Z-scores'!$C$2:$UD$20,14,FALSE)&gt;3,HLOOKUP($A1057,'Z-scores'!$C$2:$UD$20,14,FALSE)&lt;-3),"",'Total-corrected counts'!P1057),"")</f>
        <v>7.9235882315482753</v>
      </c>
      <c r="Q1057">
        <f>IFERROR(IF(OR(HLOOKUP($A1057,'Z-scores'!$C$2:$UD$20,15,FALSE)&gt;3,HLOOKUP($A1057,'Z-scores'!$C$2:$UD$20,15,FALSE)&lt;-3),"",'Total-corrected counts'!Q1057),"")</f>
        <v>2.6132879843358738</v>
      </c>
      <c r="R1057">
        <f>IFERROR(IF(OR(HLOOKUP($A1057,'Z-scores'!$C$2:$UD$20,16,FALSE)&gt;3,HLOOKUP($A1057,'Z-scores'!$C$2:$UD$20,16,FALSE)&lt;-3),"",'Total-corrected counts'!R1057),"")</f>
        <v>4.5679390781177682</v>
      </c>
      <c r="S1057">
        <f>IFERROR(IF(OR(HLOOKUP($A1057,'Z-scores'!$C$2:$UD$20,17,FALSE)&gt;3,HLOOKUP($A1057,'Z-scores'!$C$2:$UD$20,17,FALSE)&lt;-3),"",'Total-corrected counts'!S1057),"")</f>
        <v>1.7153980863540081</v>
      </c>
      <c r="T1057">
        <f>IFERROR(IF(OR(HLOOKUP($A1057,'Z-scores'!$C$2:$UD$20,18,FALSE)&gt;3,HLOOKUP($A1057,'Z-scores'!$C$2:$UD$20,18,FALSE)&lt;-3),"",'Total-corrected counts'!T1057),"")</f>
        <v>7.5429164454478759</v>
      </c>
      <c r="U1057">
        <f>IFERROR(IF(OR(HLOOKUP($A1057,'Z-scores'!$C$2:$UD$20,19,FALSE)&gt;3,HLOOKUP($A1057,'Z-scores'!$C$2:$UD$20,19,FALSE)&lt;-3),"",'Total-corrected counts'!U1057),"")</f>
        <v>5.3201876385917553</v>
      </c>
      <c r="V1057">
        <f t="shared" si="64"/>
        <v>1</v>
      </c>
      <c r="W1057" s="10">
        <f>SUMIFS(Tabel132[Cluster],Tabel132[ID],A1057)</f>
        <v>18</v>
      </c>
      <c r="X1057">
        <f t="shared" si="65"/>
        <v>0.59255801558835008</v>
      </c>
      <c r="Y1057">
        <f t="shared" si="66"/>
        <v>4.0960198617405217</v>
      </c>
      <c r="Z1057">
        <f t="shared" si="67"/>
        <v>4.9997090324307969</v>
      </c>
    </row>
    <row r="1058" spans="1:26" x14ac:dyDescent="0.25">
      <c r="A1058">
        <v>1067</v>
      </c>
      <c r="B1058" t="s">
        <v>1131</v>
      </c>
      <c r="C1058">
        <v>32700</v>
      </c>
      <c r="D1058">
        <v>589</v>
      </c>
      <c r="E1058" t="str">
        <f>IFERROR(IF(OR(HLOOKUP($A1058,'Z-scores'!$C$2:$UD$20,3,FALSE)&gt;3,HLOOKUP(A1058,'Z-scores'!$C$2:$UD$20,3,FALSE)&lt;-3),"",'Total-corrected counts'!E1058),"")</f>
        <v/>
      </c>
      <c r="F1058" t="str">
        <f>IFERROR(IF(OR(HLOOKUP($A1058,'Z-scores'!$C$2:$UD$20,4,FALSE)&gt;3,HLOOKUP($A1058,'Z-scores'!$C$2:$UD$20,4,FALSE)&lt;-3),"",'Total-corrected counts'!F1058),"")</f>
        <v/>
      </c>
      <c r="G1058" t="str">
        <f>IFERROR(IF(OR(HLOOKUP($A1058,'Z-scores'!$C$2:$UD$20,5,FALSE)&gt;3,HLOOKUP($A1058,'Z-scores'!$C$2:$UD$20,5,FALSE)&lt;-3),"",'Total-corrected counts'!G1058),"")</f>
        <v/>
      </c>
      <c r="H1058" t="str">
        <f>IFERROR(IF(OR(HLOOKUP($A1058,'Z-scores'!$C$2:$UD$20,6,FALSE)&gt;3,HLOOKUP($A1058,'Z-scores'!$C$2:$UD$20,6,FALSE)&lt;-3),"",'Total-corrected counts'!H1058),"")</f>
        <v/>
      </c>
      <c r="I1058" t="str">
        <f>IFERROR(IF(OR(HLOOKUP($A1058,'Z-scores'!$C$2:$UD$20,7,FALSE)&gt;3,HLOOKUP($A1058,'Z-scores'!$C$2:$UD$20,7,FALSE)&lt;-3),"",'Total-corrected counts'!I1058),"")</f>
        <v/>
      </c>
      <c r="J1058" t="str">
        <f>IFERROR(IF(OR(HLOOKUP($A1058,'Z-scores'!$C$2:$UD$20,8,FALSE)&gt;3,HLOOKUP($A1058,'Z-scores'!$C$2:$UD$20,8,FALSE)&lt;-3),"",'Total-corrected counts'!J1058),"")</f>
        <v/>
      </c>
      <c r="K1058" t="str">
        <f>IFERROR(IF(OR(HLOOKUP($A1058,'Z-scores'!$C$2:$UD$20,9,FALSE)&gt;3,HLOOKUP($A1058,'Z-scores'!$C$2:$UD$20,9,FALSE)&lt;-3),"",'Total-corrected counts'!K1058),"")</f>
        <v/>
      </c>
      <c r="L1058" t="str">
        <f>IFERROR(IF(OR(HLOOKUP($A1058,'Z-scores'!$C$2:$UD$20,10,FALSE)&gt;3,HLOOKUP($A1058,'Z-scores'!$C$2:$UD$20,10,FALSE)&lt;-3),"",'Total-corrected counts'!L1058),"")</f>
        <v/>
      </c>
      <c r="M1058" t="str">
        <f>IFERROR(IF(OR(HLOOKUP($A1058,'Z-scores'!$C$2:$UD$20,11,FALSE)&gt;3,HLOOKUP($A1058,'Z-scores'!$C$2:$UD$20,11,FALSE)&lt;-3),"",'Total-corrected counts'!M1058),"")</f>
        <v/>
      </c>
      <c r="N1058" t="str">
        <f>IFERROR(IF(OR(HLOOKUP($A1058,'Z-scores'!$C$2:$UD$20,12,FALSE)&gt;3,HLOOKUP($A1058,'Z-scores'!$C$2:$UD$20,12,FALSE)&lt;-3),"",'Total-corrected counts'!N1058),"")</f>
        <v/>
      </c>
      <c r="O1058" t="str">
        <f>IFERROR(IF(OR(HLOOKUP($A1058,'Z-scores'!$C$2:$UD$20,13,FALSE)&gt;3,HLOOKUP($A1058,'Z-scores'!$C$2:$UD$20,13,FALSE)&lt;-3),"",'Total-corrected counts'!O1058),"")</f>
        <v/>
      </c>
      <c r="P1058" t="str">
        <f>IFERROR(IF(OR(HLOOKUP($A1058,'Z-scores'!$C$2:$UD$20,14,FALSE)&gt;3,HLOOKUP($A1058,'Z-scores'!$C$2:$UD$20,14,FALSE)&lt;-3),"",'Total-corrected counts'!P1058),"")</f>
        <v/>
      </c>
      <c r="Q1058" t="str">
        <f>IFERROR(IF(OR(HLOOKUP($A1058,'Z-scores'!$C$2:$UD$20,15,FALSE)&gt;3,HLOOKUP($A1058,'Z-scores'!$C$2:$UD$20,15,FALSE)&lt;-3),"",'Total-corrected counts'!Q1058),"")</f>
        <v/>
      </c>
      <c r="R1058" t="str">
        <f>IFERROR(IF(OR(HLOOKUP($A1058,'Z-scores'!$C$2:$UD$20,16,FALSE)&gt;3,HLOOKUP($A1058,'Z-scores'!$C$2:$UD$20,16,FALSE)&lt;-3),"",'Total-corrected counts'!R1058),"")</f>
        <v/>
      </c>
      <c r="S1058" t="str">
        <f>IFERROR(IF(OR(HLOOKUP($A1058,'Z-scores'!$C$2:$UD$20,17,FALSE)&gt;3,HLOOKUP($A1058,'Z-scores'!$C$2:$UD$20,17,FALSE)&lt;-3),"",'Total-corrected counts'!S1058),"")</f>
        <v/>
      </c>
      <c r="T1058" t="str">
        <f>IFERROR(IF(OR(HLOOKUP($A1058,'Z-scores'!$C$2:$UD$20,18,FALSE)&gt;3,HLOOKUP($A1058,'Z-scores'!$C$2:$UD$20,18,FALSE)&lt;-3),"",'Total-corrected counts'!T1058),"")</f>
        <v/>
      </c>
      <c r="U1058" t="str">
        <f>IFERROR(IF(OR(HLOOKUP($A1058,'Z-scores'!$C$2:$UD$20,19,FALSE)&gt;3,HLOOKUP($A1058,'Z-scores'!$C$2:$UD$20,19,FALSE)&lt;-3),"",'Total-corrected counts'!U1058),"")</f>
        <v/>
      </c>
      <c r="V1058">
        <f t="shared" si="64"/>
        <v>1</v>
      </c>
      <c r="W1058" s="10">
        <f>SUMIFS(Tabel132[Cluster],Tabel132[ID],A1058)</f>
        <v>42</v>
      </c>
      <c r="X1058" t="str">
        <f t="shared" si="65"/>
        <v/>
      </c>
      <c r="Y1058" t="str">
        <f t="shared" si="66"/>
        <v/>
      </c>
      <c r="Z1058" t="str">
        <f t="shared" si="67"/>
        <v/>
      </c>
    </row>
    <row r="1059" spans="1:26" x14ac:dyDescent="0.25">
      <c r="A1059">
        <v>1068</v>
      </c>
      <c r="B1059" t="s">
        <v>1132</v>
      </c>
      <c r="C1059">
        <v>114800</v>
      </c>
      <c r="D1059">
        <v>824</v>
      </c>
      <c r="E1059" t="str">
        <f>IFERROR(IF(OR(HLOOKUP($A1059,'Z-scores'!$C$2:$UD$20,3,FALSE)&gt;3,HLOOKUP(A1059,'Z-scores'!$C$2:$UD$20,3,FALSE)&lt;-3),"",'Total-corrected counts'!E1059),"")</f>
        <v/>
      </c>
      <c r="F1059" t="str">
        <f>IFERROR(IF(OR(HLOOKUP($A1059,'Z-scores'!$C$2:$UD$20,4,FALSE)&gt;3,HLOOKUP($A1059,'Z-scores'!$C$2:$UD$20,4,FALSE)&lt;-3),"",'Total-corrected counts'!F1059),"")</f>
        <v/>
      </c>
      <c r="G1059" t="str">
        <f>IFERROR(IF(OR(HLOOKUP($A1059,'Z-scores'!$C$2:$UD$20,5,FALSE)&gt;3,HLOOKUP($A1059,'Z-scores'!$C$2:$UD$20,5,FALSE)&lt;-3),"",'Total-corrected counts'!G1059),"")</f>
        <v/>
      </c>
      <c r="H1059" t="str">
        <f>IFERROR(IF(OR(HLOOKUP($A1059,'Z-scores'!$C$2:$UD$20,6,FALSE)&gt;3,HLOOKUP($A1059,'Z-scores'!$C$2:$UD$20,6,FALSE)&lt;-3),"",'Total-corrected counts'!H1059),"")</f>
        <v/>
      </c>
      <c r="I1059" t="str">
        <f>IFERROR(IF(OR(HLOOKUP($A1059,'Z-scores'!$C$2:$UD$20,7,FALSE)&gt;3,HLOOKUP($A1059,'Z-scores'!$C$2:$UD$20,7,FALSE)&lt;-3),"",'Total-corrected counts'!I1059),"")</f>
        <v/>
      </c>
      <c r="J1059" t="str">
        <f>IFERROR(IF(OR(HLOOKUP($A1059,'Z-scores'!$C$2:$UD$20,8,FALSE)&gt;3,HLOOKUP($A1059,'Z-scores'!$C$2:$UD$20,8,FALSE)&lt;-3),"",'Total-corrected counts'!J1059),"")</f>
        <v/>
      </c>
      <c r="K1059" t="str">
        <f>IFERROR(IF(OR(HLOOKUP($A1059,'Z-scores'!$C$2:$UD$20,9,FALSE)&gt;3,HLOOKUP($A1059,'Z-scores'!$C$2:$UD$20,9,FALSE)&lt;-3),"",'Total-corrected counts'!K1059),"")</f>
        <v/>
      </c>
      <c r="L1059" t="str">
        <f>IFERROR(IF(OR(HLOOKUP($A1059,'Z-scores'!$C$2:$UD$20,10,FALSE)&gt;3,HLOOKUP($A1059,'Z-scores'!$C$2:$UD$20,10,FALSE)&lt;-3),"",'Total-corrected counts'!L1059),"")</f>
        <v/>
      </c>
      <c r="M1059" t="str">
        <f>IFERROR(IF(OR(HLOOKUP($A1059,'Z-scores'!$C$2:$UD$20,11,FALSE)&gt;3,HLOOKUP($A1059,'Z-scores'!$C$2:$UD$20,11,FALSE)&lt;-3),"",'Total-corrected counts'!M1059),"")</f>
        <v/>
      </c>
      <c r="N1059" t="str">
        <f>IFERROR(IF(OR(HLOOKUP($A1059,'Z-scores'!$C$2:$UD$20,12,FALSE)&gt;3,HLOOKUP($A1059,'Z-scores'!$C$2:$UD$20,12,FALSE)&lt;-3),"",'Total-corrected counts'!N1059),"")</f>
        <v/>
      </c>
      <c r="O1059" t="str">
        <f>IFERROR(IF(OR(HLOOKUP($A1059,'Z-scores'!$C$2:$UD$20,13,FALSE)&gt;3,HLOOKUP($A1059,'Z-scores'!$C$2:$UD$20,13,FALSE)&lt;-3),"",'Total-corrected counts'!O1059),"")</f>
        <v/>
      </c>
      <c r="P1059" t="str">
        <f>IFERROR(IF(OR(HLOOKUP($A1059,'Z-scores'!$C$2:$UD$20,14,FALSE)&gt;3,HLOOKUP($A1059,'Z-scores'!$C$2:$UD$20,14,FALSE)&lt;-3),"",'Total-corrected counts'!P1059),"")</f>
        <v/>
      </c>
      <c r="Q1059" t="str">
        <f>IFERROR(IF(OR(HLOOKUP($A1059,'Z-scores'!$C$2:$UD$20,15,FALSE)&gt;3,HLOOKUP($A1059,'Z-scores'!$C$2:$UD$20,15,FALSE)&lt;-3),"",'Total-corrected counts'!Q1059),"")</f>
        <v/>
      </c>
      <c r="R1059" t="str">
        <f>IFERROR(IF(OR(HLOOKUP($A1059,'Z-scores'!$C$2:$UD$20,16,FALSE)&gt;3,HLOOKUP($A1059,'Z-scores'!$C$2:$UD$20,16,FALSE)&lt;-3),"",'Total-corrected counts'!R1059),"")</f>
        <v/>
      </c>
      <c r="S1059" t="str">
        <f>IFERROR(IF(OR(HLOOKUP($A1059,'Z-scores'!$C$2:$UD$20,17,FALSE)&gt;3,HLOOKUP($A1059,'Z-scores'!$C$2:$UD$20,17,FALSE)&lt;-3),"",'Total-corrected counts'!S1059),"")</f>
        <v/>
      </c>
      <c r="T1059" t="str">
        <f>IFERROR(IF(OR(HLOOKUP($A1059,'Z-scores'!$C$2:$UD$20,18,FALSE)&gt;3,HLOOKUP($A1059,'Z-scores'!$C$2:$UD$20,18,FALSE)&lt;-3),"",'Total-corrected counts'!T1059),"")</f>
        <v/>
      </c>
      <c r="U1059" t="str">
        <f>IFERROR(IF(OR(HLOOKUP($A1059,'Z-scores'!$C$2:$UD$20,19,FALSE)&gt;3,HLOOKUP($A1059,'Z-scores'!$C$2:$UD$20,19,FALSE)&lt;-3),"",'Total-corrected counts'!U1059),"")</f>
        <v/>
      </c>
      <c r="V1059">
        <f t="shared" si="64"/>
        <v>1</v>
      </c>
      <c r="W1059" s="10">
        <f>SUMIFS(Tabel132[Cluster],Tabel132[ID],A1059)</f>
        <v>0</v>
      </c>
      <c r="X1059" t="str">
        <f t="shared" si="65"/>
        <v/>
      </c>
      <c r="Y1059" t="str">
        <f t="shared" si="66"/>
        <v/>
      </c>
      <c r="Z1059" t="str">
        <f t="shared" si="67"/>
        <v/>
      </c>
    </row>
    <row r="1060" spans="1:26" x14ac:dyDescent="0.25">
      <c r="A1060">
        <v>1069</v>
      </c>
      <c r="B1060" t="s">
        <v>530</v>
      </c>
      <c r="C1060">
        <v>95600</v>
      </c>
      <c r="D1060">
        <v>370</v>
      </c>
      <c r="E1060" t="str">
        <f>IFERROR(IF(OR(HLOOKUP($A1060,'Z-scores'!$C$2:$UD$20,3,FALSE)&gt;3,HLOOKUP(A1060,'Z-scores'!$C$2:$UD$20,3,FALSE)&lt;-3),"",'Total-corrected counts'!E1060),"")</f>
        <v/>
      </c>
      <c r="F1060">
        <f>IFERROR(IF(OR(HLOOKUP($A1060,'Z-scores'!$C$2:$UD$20,4,FALSE)&gt;3,HLOOKUP($A1060,'Z-scores'!$C$2:$UD$20,4,FALSE)&lt;-3),"",'Total-corrected counts'!F1060),"")</f>
        <v>4.7905449080773179</v>
      </c>
      <c r="G1060">
        <f>IFERROR(IF(OR(HLOOKUP($A1060,'Z-scores'!$C$2:$UD$20,5,FALSE)&gt;3,HLOOKUP($A1060,'Z-scores'!$C$2:$UD$20,5,FALSE)&lt;-3),"",'Total-corrected counts'!G1060),"")</f>
        <v>0</v>
      </c>
      <c r="H1060">
        <f>IFERROR(IF(OR(HLOOKUP($A1060,'Z-scores'!$C$2:$UD$20,6,FALSE)&gt;3,HLOOKUP($A1060,'Z-scores'!$C$2:$UD$20,6,FALSE)&lt;-3),"",'Total-corrected counts'!H1060),"")</f>
        <v>0</v>
      </c>
      <c r="I1060">
        <f>IFERROR(IF(OR(HLOOKUP($A1060,'Z-scores'!$C$2:$UD$20,7,FALSE)&gt;3,HLOOKUP($A1060,'Z-scores'!$C$2:$UD$20,7,FALSE)&lt;-3),"",'Total-corrected counts'!I1060),"")</f>
        <v>0</v>
      </c>
      <c r="J1060">
        <f>IFERROR(IF(OR(HLOOKUP($A1060,'Z-scores'!$C$2:$UD$20,8,FALSE)&gt;3,HLOOKUP($A1060,'Z-scores'!$C$2:$UD$20,8,FALSE)&lt;-3),"",'Total-corrected counts'!J1060),"")</f>
        <v>0</v>
      </c>
      <c r="K1060">
        <f>IFERROR(IF(OR(HLOOKUP($A1060,'Z-scores'!$C$2:$UD$20,9,FALSE)&gt;3,HLOOKUP($A1060,'Z-scores'!$C$2:$UD$20,9,FALSE)&lt;-3),"",'Total-corrected counts'!K1060),"")</f>
        <v>0</v>
      </c>
      <c r="L1060">
        <f>IFERROR(IF(OR(HLOOKUP($A1060,'Z-scores'!$C$2:$UD$20,10,FALSE)&gt;3,HLOOKUP($A1060,'Z-scores'!$C$2:$UD$20,10,FALSE)&lt;-3),"",'Total-corrected counts'!L1060),"")</f>
        <v>0</v>
      </c>
      <c r="M1060">
        <f>IFERROR(IF(OR(HLOOKUP($A1060,'Z-scores'!$C$2:$UD$20,11,FALSE)&gt;3,HLOOKUP($A1060,'Z-scores'!$C$2:$UD$20,11,FALSE)&lt;-3),"",'Total-corrected counts'!M1060),"")</f>
        <v>0</v>
      </c>
      <c r="N1060">
        <f>IFERROR(IF(OR(HLOOKUP($A1060,'Z-scores'!$C$2:$UD$20,12,FALSE)&gt;3,HLOOKUP($A1060,'Z-scores'!$C$2:$UD$20,12,FALSE)&lt;-3),"",'Total-corrected counts'!N1060),"")</f>
        <v>0</v>
      </c>
      <c r="O1060">
        <f>IFERROR(IF(OR(HLOOKUP($A1060,'Z-scores'!$C$2:$UD$20,13,FALSE)&gt;3,HLOOKUP($A1060,'Z-scores'!$C$2:$UD$20,13,FALSE)&lt;-3),"",'Total-corrected counts'!O1060),"")</f>
        <v>0.86825800185564916</v>
      </c>
      <c r="P1060">
        <f>IFERROR(IF(OR(HLOOKUP($A1060,'Z-scores'!$C$2:$UD$20,14,FALSE)&gt;3,HLOOKUP($A1060,'Z-scores'!$C$2:$UD$20,14,FALSE)&lt;-3),"",'Total-corrected counts'!P1060),"")</f>
        <v>0</v>
      </c>
      <c r="Q1060">
        <f>IFERROR(IF(OR(HLOOKUP($A1060,'Z-scores'!$C$2:$UD$20,15,FALSE)&gt;3,HLOOKUP($A1060,'Z-scores'!$C$2:$UD$20,15,FALSE)&lt;-3),"",'Total-corrected counts'!Q1060),"")</f>
        <v>1.950214913683488E-2</v>
      </c>
      <c r="R1060">
        <f>IFERROR(IF(OR(HLOOKUP($A1060,'Z-scores'!$C$2:$UD$20,16,FALSE)&gt;3,HLOOKUP($A1060,'Z-scores'!$C$2:$UD$20,16,FALSE)&lt;-3),"",'Total-corrected counts'!R1060),"")</f>
        <v>0</v>
      </c>
      <c r="S1060">
        <f>IFERROR(IF(OR(HLOOKUP($A1060,'Z-scores'!$C$2:$UD$20,17,FALSE)&gt;3,HLOOKUP($A1060,'Z-scores'!$C$2:$UD$20,17,FALSE)&lt;-3),"",'Total-corrected counts'!S1060),"")</f>
        <v>0</v>
      </c>
      <c r="T1060">
        <f>IFERROR(IF(OR(HLOOKUP($A1060,'Z-scores'!$C$2:$UD$20,18,FALSE)&gt;3,HLOOKUP($A1060,'Z-scores'!$C$2:$UD$20,18,FALSE)&lt;-3),"",'Total-corrected counts'!T1060),"")</f>
        <v>0</v>
      </c>
      <c r="U1060">
        <f>IFERROR(IF(OR(HLOOKUP($A1060,'Z-scores'!$C$2:$UD$20,19,FALSE)&gt;3,HLOOKUP($A1060,'Z-scores'!$C$2:$UD$20,19,FALSE)&lt;-3),"",'Total-corrected counts'!U1060),"")</f>
        <v>9.9807761572276013E-2</v>
      </c>
      <c r="V1060">
        <f t="shared" si="64"/>
        <v>1</v>
      </c>
      <c r="W1060" s="10">
        <f>SUMIFS(Tabel132[Cluster],Tabel132[ID],A1060)</f>
        <v>96</v>
      </c>
      <c r="X1060">
        <f t="shared" si="65"/>
        <v>0.44755152471608206</v>
      </c>
      <c r="Y1060">
        <f t="shared" si="66"/>
        <v>0.59881811350966474</v>
      </c>
      <c r="Z1060">
        <f t="shared" si="67"/>
        <v>0.12344598907059501</v>
      </c>
    </row>
    <row r="1061" spans="1:26" x14ac:dyDescent="0.25">
      <c r="A1061">
        <v>1070</v>
      </c>
      <c r="B1061" t="s">
        <v>1133</v>
      </c>
      <c r="C1061">
        <v>4600</v>
      </c>
      <c r="D1061">
        <v>329</v>
      </c>
      <c r="E1061" t="str">
        <f>IFERROR(IF(OR(HLOOKUP($A1061,'Z-scores'!$C$2:$UD$20,3,FALSE)&gt;3,HLOOKUP(A1061,'Z-scores'!$C$2:$UD$20,3,FALSE)&lt;-3),"",'Total-corrected counts'!E1061),"")</f>
        <v/>
      </c>
      <c r="F1061">
        <f>IFERROR(IF(OR(HLOOKUP($A1061,'Z-scores'!$C$2:$UD$20,4,FALSE)&gt;3,HLOOKUP($A1061,'Z-scores'!$C$2:$UD$20,4,FALSE)&lt;-3),"",'Total-corrected counts'!F1061),"")</f>
        <v>1.7636423891038071</v>
      </c>
      <c r="G1061">
        <f>IFERROR(IF(OR(HLOOKUP($A1061,'Z-scores'!$C$2:$UD$20,5,FALSE)&gt;3,HLOOKUP($A1061,'Z-scores'!$C$2:$UD$20,5,FALSE)&lt;-3),"",'Total-corrected counts'!G1061),"")</f>
        <v>4.6738197597817814</v>
      </c>
      <c r="H1061">
        <f>IFERROR(IF(OR(HLOOKUP($A1061,'Z-scores'!$C$2:$UD$20,6,FALSE)&gt;3,HLOOKUP($A1061,'Z-scores'!$C$2:$UD$20,6,FALSE)&lt;-3),"",'Total-corrected counts'!H1061),"")</f>
        <v>9.1860887993237466</v>
      </c>
      <c r="I1061">
        <f>IFERROR(IF(OR(HLOOKUP($A1061,'Z-scores'!$C$2:$UD$20,7,FALSE)&gt;3,HLOOKUP($A1061,'Z-scores'!$C$2:$UD$20,7,FALSE)&lt;-3),"",'Total-corrected counts'!I1061),"")</f>
        <v>5.5658341516874508</v>
      </c>
      <c r="J1061">
        <f>IFERROR(IF(OR(HLOOKUP($A1061,'Z-scores'!$C$2:$UD$20,8,FALSE)&gt;3,HLOOKUP($A1061,'Z-scores'!$C$2:$UD$20,8,FALSE)&lt;-3),"",'Total-corrected counts'!J1061),"")</f>
        <v>60.446214259369931</v>
      </c>
      <c r="K1061">
        <f>IFERROR(IF(OR(HLOOKUP($A1061,'Z-scores'!$C$2:$UD$20,9,FALSE)&gt;3,HLOOKUP($A1061,'Z-scores'!$C$2:$UD$20,9,FALSE)&lt;-3),"",'Total-corrected counts'!K1061),"")</f>
        <v>23.956742293327384</v>
      </c>
      <c r="L1061">
        <f>IFERROR(IF(OR(HLOOKUP($A1061,'Z-scores'!$C$2:$UD$20,10,FALSE)&gt;3,HLOOKUP($A1061,'Z-scores'!$C$2:$UD$20,10,FALSE)&lt;-3),"",'Total-corrected counts'!L1061),"")</f>
        <v>29.09156014019689</v>
      </c>
      <c r="M1061">
        <f>IFERROR(IF(OR(HLOOKUP($A1061,'Z-scores'!$C$2:$UD$20,11,FALSE)&gt;3,HLOOKUP($A1061,'Z-scores'!$C$2:$UD$20,11,FALSE)&lt;-3),"",'Total-corrected counts'!M1061),"")</f>
        <v>32.129109904317644</v>
      </c>
      <c r="N1061">
        <f>IFERROR(IF(OR(HLOOKUP($A1061,'Z-scores'!$C$2:$UD$20,12,FALSE)&gt;3,HLOOKUP($A1061,'Z-scores'!$C$2:$UD$20,12,FALSE)&lt;-3),"",'Total-corrected counts'!N1061),"")</f>
        <v>46.764729331831639</v>
      </c>
      <c r="O1061">
        <f>IFERROR(IF(OR(HLOOKUP($A1061,'Z-scores'!$C$2:$UD$20,13,FALSE)&gt;3,HLOOKUP($A1061,'Z-scores'!$C$2:$UD$20,13,FALSE)&lt;-3),"",'Total-corrected counts'!O1061),"")</f>
        <v>15.477203684240814</v>
      </c>
      <c r="P1061">
        <f>IFERROR(IF(OR(HLOOKUP($A1061,'Z-scores'!$C$2:$UD$20,14,FALSE)&gt;3,HLOOKUP($A1061,'Z-scores'!$C$2:$UD$20,14,FALSE)&lt;-3),"",'Total-corrected counts'!P1061),"")</f>
        <v>40.806052014467596</v>
      </c>
      <c r="Q1061">
        <f>IFERROR(IF(OR(HLOOKUP($A1061,'Z-scores'!$C$2:$UD$20,15,FALSE)&gt;3,HLOOKUP($A1061,'Z-scores'!$C$2:$UD$20,15,FALSE)&lt;-3),"",'Total-corrected counts'!Q1061),"")</f>
        <v>18.965840035571922</v>
      </c>
      <c r="R1061">
        <f>IFERROR(IF(OR(HLOOKUP($A1061,'Z-scores'!$C$2:$UD$20,16,FALSE)&gt;3,HLOOKUP($A1061,'Z-scores'!$C$2:$UD$20,16,FALSE)&lt;-3),"",'Total-corrected counts'!R1061),"")</f>
        <v>8.2904087303733895</v>
      </c>
      <c r="S1061">
        <f>IFERROR(IF(OR(HLOOKUP($A1061,'Z-scores'!$C$2:$UD$20,17,FALSE)&gt;3,HLOOKUP($A1061,'Z-scores'!$C$2:$UD$20,17,FALSE)&lt;-3),"",'Total-corrected counts'!S1061),"")</f>
        <v>15.183444454215699</v>
      </c>
      <c r="T1061">
        <f>IFERROR(IF(OR(HLOOKUP($A1061,'Z-scores'!$C$2:$UD$20,18,FALSE)&gt;3,HLOOKUP($A1061,'Z-scores'!$C$2:$UD$20,18,FALSE)&lt;-3),"",'Total-corrected counts'!T1061),"")</f>
        <v>38.934507210443932</v>
      </c>
      <c r="U1061">
        <f>IFERROR(IF(OR(HLOOKUP($A1061,'Z-scores'!$C$2:$UD$20,19,FALSE)&gt;3,HLOOKUP($A1061,'Z-scores'!$C$2:$UD$20,19,FALSE)&lt;-3),"",'Total-corrected counts'!U1061),"")</f>
        <v>20.846803764922349</v>
      </c>
      <c r="V1061">
        <f t="shared" si="64"/>
        <v>1</v>
      </c>
      <c r="W1061" s="10">
        <f>SUMIFS(Tabel132[Cluster],Tabel132[ID],A1061)</f>
        <v>6</v>
      </c>
      <c r="X1061">
        <f t="shared" si="65"/>
        <v>0.58771669283294292</v>
      </c>
      <c r="Y1061">
        <f t="shared" si="66"/>
        <v>20.851626462138583</v>
      </c>
      <c r="Z1061">
        <f t="shared" si="67"/>
        <v>25.65862365325842</v>
      </c>
    </row>
    <row r="1062" spans="1:26" x14ac:dyDescent="0.25">
      <c r="A1062">
        <v>1071</v>
      </c>
      <c r="B1062" t="s">
        <v>1134</v>
      </c>
      <c r="C1062">
        <v>117400</v>
      </c>
      <c r="D1062">
        <v>1032</v>
      </c>
      <c r="E1062" t="str">
        <f>IFERROR(IF(OR(HLOOKUP($A1062,'Z-scores'!$C$2:$UD$20,3,FALSE)&gt;3,HLOOKUP(A1062,'Z-scores'!$C$2:$UD$20,3,FALSE)&lt;-3),"",'Total-corrected counts'!E1062),"")</f>
        <v/>
      </c>
      <c r="F1062" t="str">
        <f>IFERROR(IF(OR(HLOOKUP($A1062,'Z-scores'!$C$2:$UD$20,4,FALSE)&gt;3,HLOOKUP($A1062,'Z-scores'!$C$2:$UD$20,4,FALSE)&lt;-3),"",'Total-corrected counts'!F1062),"")</f>
        <v/>
      </c>
      <c r="G1062" t="str">
        <f>IFERROR(IF(OR(HLOOKUP($A1062,'Z-scores'!$C$2:$UD$20,5,FALSE)&gt;3,HLOOKUP($A1062,'Z-scores'!$C$2:$UD$20,5,FALSE)&lt;-3),"",'Total-corrected counts'!G1062),"")</f>
        <v/>
      </c>
      <c r="H1062" t="str">
        <f>IFERROR(IF(OR(HLOOKUP($A1062,'Z-scores'!$C$2:$UD$20,6,FALSE)&gt;3,HLOOKUP($A1062,'Z-scores'!$C$2:$UD$20,6,FALSE)&lt;-3),"",'Total-corrected counts'!H1062),"")</f>
        <v/>
      </c>
      <c r="I1062" t="str">
        <f>IFERROR(IF(OR(HLOOKUP($A1062,'Z-scores'!$C$2:$UD$20,7,FALSE)&gt;3,HLOOKUP($A1062,'Z-scores'!$C$2:$UD$20,7,FALSE)&lt;-3),"",'Total-corrected counts'!I1062),"")</f>
        <v/>
      </c>
      <c r="J1062" t="str">
        <f>IFERROR(IF(OR(HLOOKUP($A1062,'Z-scores'!$C$2:$UD$20,8,FALSE)&gt;3,HLOOKUP($A1062,'Z-scores'!$C$2:$UD$20,8,FALSE)&lt;-3),"",'Total-corrected counts'!J1062),"")</f>
        <v/>
      </c>
      <c r="K1062" t="str">
        <f>IFERROR(IF(OR(HLOOKUP($A1062,'Z-scores'!$C$2:$UD$20,9,FALSE)&gt;3,HLOOKUP($A1062,'Z-scores'!$C$2:$UD$20,9,FALSE)&lt;-3),"",'Total-corrected counts'!K1062),"")</f>
        <v/>
      </c>
      <c r="L1062" t="str">
        <f>IFERROR(IF(OR(HLOOKUP($A1062,'Z-scores'!$C$2:$UD$20,10,FALSE)&gt;3,HLOOKUP($A1062,'Z-scores'!$C$2:$UD$20,10,FALSE)&lt;-3),"",'Total-corrected counts'!L1062),"")</f>
        <v/>
      </c>
      <c r="M1062" t="str">
        <f>IFERROR(IF(OR(HLOOKUP($A1062,'Z-scores'!$C$2:$UD$20,11,FALSE)&gt;3,HLOOKUP($A1062,'Z-scores'!$C$2:$UD$20,11,FALSE)&lt;-3),"",'Total-corrected counts'!M1062),"")</f>
        <v/>
      </c>
      <c r="N1062" t="str">
        <f>IFERROR(IF(OR(HLOOKUP($A1062,'Z-scores'!$C$2:$UD$20,12,FALSE)&gt;3,HLOOKUP($A1062,'Z-scores'!$C$2:$UD$20,12,FALSE)&lt;-3),"",'Total-corrected counts'!N1062),"")</f>
        <v/>
      </c>
      <c r="O1062" t="str">
        <f>IFERROR(IF(OR(HLOOKUP($A1062,'Z-scores'!$C$2:$UD$20,13,FALSE)&gt;3,HLOOKUP($A1062,'Z-scores'!$C$2:$UD$20,13,FALSE)&lt;-3),"",'Total-corrected counts'!O1062),"")</f>
        <v/>
      </c>
      <c r="P1062" t="str">
        <f>IFERROR(IF(OR(HLOOKUP($A1062,'Z-scores'!$C$2:$UD$20,14,FALSE)&gt;3,HLOOKUP($A1062,'Z-scores'!$C$2:$UD$20,14,FALSE)&lt;-3),"",'Total-corrected counts'!P1062),"")</f>
        <v/>
      </c>
      <c r="Q1062" t="str">
        <f>IFERROR(IF(OR(HLOOKUP($A1062,'Z-scores'!$C$2:$UD$20,15,FALSE)&gt;3,HLOOKUP($A1062,'Z-scores'!$C$2:$UD$20,15,FALSE)&lt;-3),"",'Total-corrected counts'!Q1062),"")</f>
        <v/>
      </c>
      <c r="R1062" t="str">
        <f>IFERROR(IF(OR(HLOOKUP($A1062,'Z-scores'!$C$2:$UD$20,16,FALSE)&gt;3,HLOOKUP($A1062,'Z-scores'!$C$2:$UD$20,16,FALSE)&lt;-3),"",'Total-corrected counts'!R1062),"")</f>
        <v/>
      </c>
      <c r="S1062" t="str">
        <f>IFERROR(IF(OR(HLOOKUP($A1062,'Z-scores'!$C$2:$UD$20,17,FALSE)&gt;3,HLOOKUP($A1062,'Z-scores'!$C$2:$UD$20,17,FALSE)&lt;-3),"",'Total-corrected counts'!S1062),"")</f>
        <v/>
      </c>
      <c r="T1062" t="str">
        <f>IFERROR(IF(OR(HLOOKUP($A1062,'Z-scores'!$C$2:$UD$20,18,FALSE)&gt;3,HLOOKUP($A1062,'Z-scores'!$C$2:$UD$20,18,FALSE)&lt;-3),"",'Total-corrected counts'!T1062),"")</f>
        <v/>
      </c>
      <c r="U1062" t="str">
        <f>IFERROR(IF(OR(HLOOKUP($A1062,'Z-scores'!$C$2:$UD$20,19,FALSE)&gt;3,HLOOKUP($A1062,'Z-scores'!$C$2:$UD$20,19,FALSE)&lt;-3),"",'Total-corrected counts'!U1062),"")</f>
        <v/>
      </c>
      <c r="V1062">
        <f t="shared" si="64"/>
        <v>1</v>
      </c>
      <c r="W1062" s="10">
        <f>SUMIFS(Tabel132[Cluster],Tabel132[ID],A1062)</f>
        <v>0</v>
      </c>
      <c r="X1062" t="str">
        <f t="shared" si="65"/>
        <v/>
      </c>
      <c r="Y1062" t="str">
        <f t="shared" si="66"/>
        <v/>
      </c>
      <c r="Z1062" t="str">
        <f t="shared" si="67"/>
        <v/>
      </c>
    </row>
    <row r="1063" spans="1:26" x14ac:dyDescent="0.25">
      <c r="A1063">
        <v>1072</v>
      </c>
      <c r="B1063" t="s">
        <v>1135</v>
      </c>
      <c r="C1063">
        <v>65200</v>
      </c>
      <c r="D1063">
        <v>475</v>
      </c>
      <c r="E1063" t="str">
        <f>IFERROR(IF(OR(HLOOKUP($A1063,'Z-scores'!$C$2:$UD$20,3,FALSE)&gt;3,HLOOKUP(A1063,'Z-scores'!$C$2:$UD$20,3,FALSE)&lt;-3),"",'Total-corrected counts'!E1063),"")</f>
        <v/>
      </c>
      <c r="F1063" t="str">
        <f>IFERROR(IF(OR(HLOOKUP($A1063,'Z-scores'!$C$2:$UD$20,4,FALSE)&gt;3,HLOOKUP($A1063,'Z-scores'!$C$2:$UD$20,4,FALSE)&lt;-3),"",'Total-corrected counts'!F1063),"")</f>
        <v/>
      </c>
      <c r="G1063" t="str">
        <f>IFERROR(IF(OR(HLOOKUP($A1063,'Z-scores'!$C$2:$UD$20,5,FALSE)&gt;3,HLOOKUP($A1063,'Z-scores'!$C$2:$UD$20,5,FALSE)&lt;-3),"",'Total-corrected counts'!G1063),"")</f>
        <v/>
      </c>
      <c r="H1063" t="str">
        <f>IFERROR(IF(OR(HLOOKUP($A1063,'Z-scores'!$C$2:$UD$20,6,FALSE)&gt;3,HLOOKUP($A1063,'Z-scores'!$C$2:$UD$20,6,FALSE)&lt;-3),"",'Total-corrected counts'!H1063),"")</f>
        <v/>
      </c>
      <c r="I1063" t="str">
        <f>IFERROR(IF(OR(HLOOKUP($A1063,'Z-scores'!$C$2:$UD$20,7,FALSE)&gt;3,HLOOKUP($A1063,'Z-scores'!$C$2:$UD$20,7,FALSE)&lt;-3),"",'Total-corrected counts'!I1063),"")</f>
        <v/>
      </c>
      <c r="J1063" t="str">
        <f>IFERROR(IF(OR(HLOOKUP($A1063,'Z-scores'!$C$2:$UD$20,8,FALSE)&gt;3,HLOOKUP($A1063,'Z-scores'!$C$2:$UD$20,8,FALSE)&lt;-3),"",'Total-corrected counts'!J1063),"")</f>
        <v/>
      </c>
      <c r="K1063" t="str">
        <f>IFERROR(IF(OR(HLOOKUP($A1063,'Z-scores'!$C$2:$UD$20,9,FALSE)&gt;3,HLOOKUP($A1063,'Z-scores'!$C$2:$UD$20,9,FALSE)&lt;-3),"",'Total-corrected counts'!K1063),"")</f>
        <v/>
      </c>
      <c r="L1063" t="str">
        <f>IFERROR(IF(OR(HLOOKUP($A1063,'Z-scores'!$C$2:$UD$20,10,FALSE)&gt;3,HLOOKUP($A1063,'Z-scores'!$C$2:$UD$20,10,FALSE)&lt;-3),"",'Total-corrected counts'!L1063),"")</f>
        <v/>
      </c>
      <c r="M1063" t="str">
        <f>IFERROR(IF(OR(HLOOKUP($A1063,'Z-scores'!$C$2:$UD$20,11,FALSE)&gt;3,HLOOKUP($A1063,'Z-scores'!$C$2:$UD$20,11,FALSE)&lt;-3),"",'Total-corrected counts'!M1063),"")</f>
        <v/>
      </c>
      <c r="N1063" t="str">
        <f>IFERROR(IF(OR(HLOOKUP($A1063,'Z-scores'!$C$2:$UD$20,12,FALSE)&gt;3,HLOOKUP($A1063,'Z-scores'!$C$2:$UD$20,12,FALSE)&lt;-3),"",'Total-corrected counts'!N1063),"")</f>
        <v/>
      </c>
      <c r="O1063" t="str">
        <f>IFERROR(IF(OR(HLOOKUP($A1063,'Z-scores'!$C$2:$UD$20,13,FALSE)&gt;3,HLOOKUP($A1063,'Z-scores'!$C$2:$UD$20,13,FALSE)&lt;-3),"",'Total-corrected counts'!O1063),"")</f>
        <v/>
      </c>
      <c r="P1063" t="str">
        <f>IFERROR(IF(OR(HLOOKUP($A1063,'Z-scores'!$C$2:$UD$20,14,FALSE)&gt;3,HLOOKUP($A1063,'Z-scores'!$C$2:$UD$20,14,FALSE)&lt;-3),"",'Total-corrected counts'!P1063),"")</f>
        <v/>
      </c>
      <c r="Q1063" t="str">
        <f>IFERROR(IF(OR(HLOOKUP($A1063,'Z-scores'!$C$2:$UD$20,15,FALSE)&gt;3,HLOOKUP($A1063,'Z-scores'!$C$2:$UD$20,15,FALSE)&lt;-3),"",'Total-corrected counts'!Q1063),"")</f>
        <v/>
      </c>
      <c r="R1063" t="str">
        <f>IFERROR(IF(OR(HLOOKUP($A1063,'Z-scores'!$C$2:$UD$20,16,FALSE)&gt;3,HLOOKUP($A1063,'Z-scores'!$C$2:$UD$20,16,FALSE)&lt;-3),"",'Total-corrected counts'!R1063),"")</f>
        <v/>
      </c>
      <c r="S1063" t="str">
        <f>IFERROR(IF(OR(HLOOKUP($A1063,'Z-scores'!$C$2:$UD$20,17,FALSE)&gt;3,HLOOKUP($A1063,'Z-scores'!$C$2:$UD$20,17,FALSE)&lt;-3),"",'Total-corrected counts'!S1063),"")</f>
        <v/>
      </c>
      <c r="T1063" t="str">
        <f>IFERROR(IF(OR(HLOOKUP($A1063,'Z-scores'!$C$2:$UD$20,18,FALSE)&gt;3,HLOOKUP($A1063,'Z-scores'!$C$2:$UD$20,18,FALSE)&lt;-3),"",'Total-corrected counts'!T1063),"")</f>
        <v/>
      </c>
      <c r="U1063" t="str">
        <f>IFERROR(IF(OR(HLOOKUP($A1063,'Z-scores'!$C$2:$UD$20,19,FALSE)&gt;3,HLOOKUP($A1063,'Z-scores'!$C$2:$UD$20,19,FALSE)&lt;-3),"",'Total-corrected counts'!U1063),"")</f>
        <v/>
      </c>
      <c r="V1063">
        <f t="shared" si="64"/>
        <v>1</v>
      </c>
      <c r="W1063" s="10">
        <f>SUMIFS(Tabel132[Cluster],Tabel132[ID],A1063)</f>
        <v>77</v>
      </c>
      <c r="X1063" t="str">
        <f t="shared" si="65"/>
        <v/>
      </c>
      <c r="Y1063" t="str">
        <f t="shared" si="66"/>
        <v/>
      </c>
      <c r="Z1063" t="str">
        <f t="shared" si="67"/>
        <v/>
      </c>
    </row>
    <row r="1064" spans="1:26" x14ac:dyDescent="0.25">
      <c r="A1064">
        <v>1073</v>
      </c>
      <c r="B1064" t="s">
        <v>1136</v>
      </c>
      <c r="C1064">
        <v>59600</v>
      </c>
      <c r="D1064">
        <v>528</v>
      </c>
      <c r="E1064" t="str">
        <f>IFERROR(IF(OR(HLOOKUP($A1064,'Z-scores'!$C$2:$UD$20,3,FALSE)&gt;3,HLOOKUP(A1064,'Z-scores'!$C$2:$UD$20,3,FALSE)&lt;-3),"",'Total-corrected counts'!E1064),"")</f>
        <v/>
      </c>
      <c r="F1064" t="str">
        <f>IFERROR(IF(OR(HLOOKUP($A1064,'Z-scores'!$C$2:$UD$20,4,FALSE)&gt;3,HLOOKUP($A1064,'Z-scores'!$C$2:$UD$20,4,FALSE)&lt;-3),"",'Total-corrected counts'!F1064),"")</f>
        <v/>
      </c>
      <c r="G1064" t="str">
        <f>IFERROR(IF(OR(HLOOKUP($A1064,'Z-scores'!$C$2:$UD$20,5,FALSE)&gt;3,HLOOKUP($A1064,'Z-scores'!$C$2:$UD$20,5,FALSE)&lt;-3),"",'Total-corrected counts'!G1064),"")</f>
        <v/>
      </c>
      <c r="H1064" t="str">
        <f>IFERROR(IF(OR(HLOOKUP($A1064,'Z-scores'!$C$2:$UD$20,6,FALSE)&gt;3,HLOOKUP($A1064,'Z-scores'!$C$2:$UD$20,6,FALSE)&lt;-3),"",'Total-corrected counts'!H1064),"")</f>
        <v/>
      </c>
      <c r="I1064" t="str">
        <f>IFERROR(IF(OR(HLOOKUP($A1064,'Z-scores'!$C$2:$UD$20,7,FALSE)&gt;3,HLOOKUP($A1064,'Z-scores'!$C$2:$UD$20,7,FALSE)&lt;-3),"",'Total-corrected counts'!I1064),"")</f>
        <v/>
      </c>
      <c r="J1064" t="str">
        <f>IFERROR(IF(OR(HLOOKUP($A1064,'Z-scores'!$C$2:$UD$20,8,FALSE)&gt;3,HLOOKUP($A1064,'Z-scores'!$C$2:$UD$20,8,FALSE)&lt;-3),"",'Total-corrected counts'!J1064),"")</f>
        <v/>
      </c>
      <c r="K1064" t="str">
        <f>IFERROR(IF(OR(HLOOKUP($A1064,'Z-scores'!$C$2:$UD$20,9,FALSE)&gt;3,HLOOKUP($A1064,'Z-scores'!$C$2:$UD$20,9,FALSE)&lt;-3),"",'Total-corrected counts'!K1064),"")</f>
        <v/>
      </c>
      <c r="L1064" t="str">
        <f>IFERROR(IF(OR(HLOOKUP($A1064,'Z-scores'!$C$2:$UD$20,10,FALSE)&gt;3,HLOOKUP($A1064,'Z-scores'!$C$2:$UD$20,10,FALSE)&lt;-3),"",'Total-corrected counts'!L1064),"")</f>
        <v/>
      </c>
      <c r="M1064" t="str">
        <f>IFERROR(IF(OR(HLOOKUP($A1064,'Z-scores'!$C$2:$UD$20,11,FALSE)&gt;3,HLOOKUP($A1064,'Z-scores'!$C$2:$UD$20,11,FALSE)&lt;-3),"",'Total-corrected counts'!M1064),"")</f>
        <v/>
      </c>
      <c r="N1064" t="str">
        <f>IFERROR(IF(OR(HLOOKUP($A1064,'Z-scores'!$C$2:$UD$20,12,FALSE)&gt;3,HLOOKUP($A1064,'Z-scores'!$C$2:$UD$20,12,FALSE)&lt;-3),"",'Total-corrected counts'!N1064),"")</f>
        <v/>
      </c>
      <c r="O1064" t="str">
        <f>IFERROR(IF(OR(HLOOKUP($A1064,'Z-scores'!$C$2:$UD$20,13,FALSE)&gt;3,HLOOKUP($A1064,'Z-scores'!$C$2:$UD$20,13,FALSE)&lt;-3),"",'Total-corrected counts'!O1064),"")</f>
        <v/>
      </c>
      <c r="P1064" t="str">
        <f>IFERROR(IF(OR(HLOOKUP($A1064,'Z-scores'!$C$2:$UD$20,14,FALSE)&gt;3,HLOOKUP($A1064,'Z-scores'!$C$2:$UD$20,14,FALSE)&lt;-3),"",'Total-corrected counts'!P1064),"")</f>
        <v/>
      </c>
      <c r="Q1064" t="str">
        <f>IFERROR(IF(OR(HLOOKUP($A1064,'Z-scores'!$C$2:$UD$20,15,FALSE)&gt;3,HLOOKUP($A1064,'Z-scores'!$C$2:$UD$20,15,FALSE)&lt;-3),"",'Total-corrected counts'!Q1064),"")</f>
        <v/>
      </c>
      <c r="R1064" t="str">
        <f>IFERROR(IF(OR(HLOOKUP($A1064,'Z-scores'!$C$2:$UD$20,16,FALSE)&gt;3,HLOOKUP($A1064,'Z-scores'!$C$2:$UD$20,16,FALSE)&lt;-3),"",'Total-corrected counts'!R1064),"")</f>
        <v/>
      </c>
      <c r="S1064" t="str">
        <f>IFERROR(IF(OR(HLOOKUP($A1064,'Z-scores'!$C$2:$UD$20,17,FALSE)&gt;3,HLOOKUP($A1064,'Z-scores'!$C$2:$UD$20,17,FALSE)&lt;-3),"",'Total-corrected counts'!S1064),"")</f>
        <v/>
      </c>
      <c r="T1064" t="str">
        <f>IFERROR(IF(OR(HLOOKUP($A1064,'Z-scores'!$C$2:$UD$20,18,FALSE)&gt;3,HLOOKUP($A1064,'Z-scores'!$C$2:$UD$20,18,FALSE)&lt;-3),"",'Total-corrected counts'!T1064),"")</f>
        <v/>
      </c>
      <c r="U1064" t="str">
        <f>IFERROR(IF(OR(HLOOKUP($A1064,'Z-scores'!$C$2:$UD$20,19,FALSE)&gt;3,HLOOKUP($A1064,'Z-scores'!$C$2:$UD$20,19,FALSE)&lt;-3),"",'Total-corrected counts'!U1064),"")</f>
        <v/>
      </c>
      <c r="V1064">
        <f t="shared" si="64"/>
        <v>1</v>
      </c>
      <c r="W1064" s="10">
        <f>SUMIFS(Tabel132[Cluster],Tabel132[ID],A1064)</f>
        <v>0</v>
      </c>
      <c r="X1064" t="str">
        <f t="shared" si="65"/>
        <v/>
      </c>
      <c r="Y1064" t="str">
        <f t="shared" si="66"/>
        <v/>
      </c>
      <c r="Z1064" t="str">
        <f t="shared" si="67"/>
        <v/>
      </c>
    </row>
    <row r="1065" spans="1:26" x14ac:dyDescent="0.25">
      <c r="A1065">
        <v>1074</v>
      </c>
      <c r="B1065" t="s">
        <v>531</v>
      </c>
      <c r="C1065">
        <v>14200</v>
      </c>
      <c r="D1065">
        <v>402</v>
      </c>
      <c r="E1065">
        <f>IFERROR(IF(OR(HLOOKUP($A1065,'Z-scores'!$C$2:$UD$20,3,FALSE)&gt;3,HLOOKUP(A1065,'Z-scores'!$C$2:$UD$20,3,FALSE)&lt;-3),"",'Total-corrected counts'!E1065),"")</f>
        <v>0.54353551360183616</v>
      </c>
      <c r="F1065">
        <f>IFERROR(IF(OR(HLOOKUP($A1065,'Z-scores'!$C$2:$UD$20,4,FALSE)&gt;3,HLOOKUP($A1065,'Z-scores'!$C$2:$UD$20,4,FALSE)&lt;-3),"",'Total-corrected counts'!F1065),"")</f>
        <v>1.7554394012475103</v>
      </c>
      <c r="G1065">
        <f>IFERROR(IF(OR(HLOOKUP($A1065,'Z-scores'!$C$2:$UD$20,5,FALSE)&gt;3,HLOOKUP($A1065,'Z-scores'!$C$2:$UD$20,5,FALSE)&lt;-3),"",'Total-corrected counts'!G1065),"")</f>
        <v>0.7856852182391787</v>
      </c>
      <c r="H1065">
        <f>IFERROR(IF(OR(HLOOKUP($A1065,'Z-scores'!$C$2:$UD$20,6,FALSE)&gt;3,HLOOKUP($A1065,'Z-scores'!$C$2:$UD$20,6,FALSE)&lt;-3),"",'Total-corrected counts'!H1065),"")</f>
        <v>0.71199168505396826</v>
      </c>
      <c r="I1065">
        <f>IFERROR(IF(OR(HLOOKUP($A1065,'Z-scores'!$C$2:$UD$20,7,FALSE)&gt;3,HLOOKUP($A1065,'Z-scores'!$C$2:$UD$20,7,FALSE)&lt;-3),"",'Total-corrected counts'!I1065),"")</f>
        <v>0.18470688556484904</v>
      </c>
      <c r="J1065">
        <f>IFERROR(IF(OR(HLOOKUP($A1065,'Z-scores'!$C$2:$UD$20,8,FALSE)&gt;3,HLOOKUP($A1065,'Z-scores'!$C$2:$UD$20,8,FALSE)&lt;-3),"",'Total-corrected counts'!J1065),"")</f>
        <v>1.104490741014672</v>
      </c>
      <c r="K1065">
        <f>IFERROR(IF(OR(HLOOKUP($A1065,'Z-scores'!$C$2:$UD$20,9,FALSE)&gt;3,HLOOKUP($A1065,'Z-scores'!$C$2:$UD$20,9,FALSE)&lt;-3),"",'Total-corrected counts'!K1065),"")</f>
        <v>0.58866157533864771</v>
      </c>
      <c r="L1065">
        <f>IFERROR(IF(OR(HLOOKUP($A1065,'Z-scores'!$C$2:$UD$20,10,FALSE)&gt;3,HLOOKUP($A1065,'Z-scores'!$C$2:$UD$20,10,FALSE)&lt;-3),"",'Total-corrected counts'!L1065),"")</f>
        <v>0.74084918956390444</v>
      </c>
      <c r="M1065">
        <f>IFERROR(IF(OR(HLOOKUP($A1065,'Z-scores'!$C$2:$UD$20,11,FALSE)&gt;3,HLOOKUP($A1065,'Z-scores'!$C$2:$UD$20,11,FALSE)&lt;-3),"",'Total-corrected counts'!M1065),"")</f>
        <v>0.52527155156922578</v>
      </c>
      <c r="N1065">
        <f>IFERROR(IF(OR(HLOOKUP($A1065,'Z-scores'!$C$2:$UD$20,12,FALSE)&gt;3,HLOOKUP($A1065,'Z-scores'!$C$2:$UD$20,12,FALSE)&lt;-3),"",'Total-corrected counts'!N1065),"")</f>
        <v>1.0263863776533693</v>
      </c>
      <c r="O1065">
        <f>IFERROR(IF(OR(HLOOKUP($A1065,'Z-scores'!$C$2:$UD$20,13,FALSE)&gt;3,HLOOKUP($A1065,'Z-scores'!$C$2:$UD$20,13,FALSE)&lt;-3),"",'Total-corrected counts'!O1065),"")</f>
        <v>2.3692001290944846</v>
      </c>
      <c r="P1065">
        <f>IFERROR(IF(OR(HLOOKUP($A1065,'Z-scores'!$C$2:$UD$20,14,FALSE)&gt;3,HLOOKUP($A1065,'Z-scores'!$C$2:$UD$20,14,FALSE)&lt;-3),"",'Total-corrected counts'!P1065),"")</f>
        <v>2.064235769060311</v>
      </c>
      <c r="Q1065">
        <f>IFERROR(IF(OR(HLOOKUP($A1065,'Z-scores'!$C$2:$UD$20,15,FALSE)&gt;3,HLOOKUP($A1065,'Z-scores'!$C$2:$UD$20,15,FALSE)&lt;-3),"",'Total-corrected counts'!Q1065),"")</f>
        <v>4.6707647182719532</v>
      </c>
      <c r="R1065">
        <f>IFERROR(IF(OR(HLOOKUP($A1065,'Z-scores'!$C$2:$UD$20,16,FALSE)&gt;3,HLOOKUP($A1065,'Z-scores'!$C$2:$UD$20,16,FALSE)&lt;-3),"",'Total-corrected counts'!R1065),"")</f>
        <v>1.3463399388136583</v>
      </c>
      <c r="S1065">
        <f>IFERROR(IF(OR(HLOOKUP($A1065,'Z-scores'!$C$2:$UD$20,17,FALSE)&gt;3,HLOOKUP($A1065,'Z-scores'!$C$2:$UD$20,17,FALSE)&lt;-3),"",'Total-corrected counts'!S1065),"")</f>
        <v>4.755344062171238</v>
      </c>
      <c r="T1065" t="str">
        <f>IFERROR(IF(OR(HLOOKUP($A1065,'Z-scores'!$C$2:$UD$20,18,FALSE)&gt;3,HLOOKUP($A1065,'Z-scores'!$C$2:$UD$20,18,FALSE)&lt;-3),"",'Total-corrected counts'!T1065),"")</f>
        <v/>
      </c>
      <c r="U1065">
        <f>IFERROR(IF(OR(HLOOKUP($A1065,'Z-scores'!$C$2:$UD$20,19,FALSE)&gt;3,HLOOKUP($A1065,'Z-scores'!$C$2:$UD$20,19,FALSE)&lt;-3),"",'Total-corrected counts'!U1065),"")</f>
        <v>0.22565233051123273</v>
      </c>
      <c r="V1065">
        <f t="shared" si="64"/>
        <v>1</v>
      </c>
      <c r="W1065" s="10">
        <f>SUMIFS(Tabel132[Cluster],Tabel132[ID],A1065)</f>
        <v>17</v>
      </c>
      <c r="X1065">
        <f t="shared" si="65"/>
        <v>2.0313853319681909E-2</v>
      </c>
      <c r="Y1065">
        <f t="shared" si="66"/>
        <v>0.7711813067993103</v>
      </c>
      <c r="Z1065">
        <f t="shared" si="67"/>
        <v>2.3511319036537492</v>
      </c>
    </row>
    <row r="1066" spans="1:26" x14ac:dyDescent="0.25">
      <c r="A1066">
        <v>1075</v>
      </c>
      <c r="B1066" t="s">
        <v>1137</v>
      </c>
      <c r="C1066">
        <v>32800</v>
      </c>
      <c r="D1066">
        <v>589</v>
      </c>
      <c r="E1066" t="str">
        <f>IFERROR(IF(OR(HLOOKUP($A1066,'Z-scores'!$C$2:$UD$20,3,FALSE)&gt;3,HLOOKUP(A1066,'Z-scores'!$C$2:$UD$20,3,FALSE)&lt;-3),"",'Total-corrected counts'!E1066),"")</f>
        <v/>
      </c>
      <c r="F1066" t="str">
        <f>IFERROR(IF(OR(HLOOKUP($A1066,'Z-scores'!$C$2:$UD$20,4,FALSE)&gt;3,HLOOKUP($A1066,'Z-scores'!$C$2:$UD$20,4,FALSE)&lt;-3),"",'Total-corrected counts'!F1066),"")</f>
        <v/>
      </c>
      <c r="G1066" t="str">
        <f>IFERROR(IF(OR(HLOOKUP($A1066,'Z-scores'!$C$2:$UD$20,5,FALSE)&gt;3,HLOOKUP($A1066,'Z-scores'!$C$2:$UD$20,5,FALSE)&lt;-3),"",'Total-corrected counts'!G1066),"")</f>
        <v/>
      </c>
      <c r="H1066" t="str">
        <f>IFERROR(IF(OR(HLOOKUP($A1066,'Z-scores'!$C$2:$UD$20,6,FALSE)&gt;3,HLOOKUP($A1066,'Z-scores'!$C$2:$UD$20,6,FALSE)&lt;-3),"",'Total-corrected counts'!H1066),"")</f>
        <v/>
      </c>
      <c r="I1066" t="str">
        <f>IFERROR(IF(OR(HLOOKUP($A1066,'Z-scores'!$C$2:$UD$20,7,FALSE)&gt;3,HLOOKUP($A1066,'Z-scores'!$C$2:$UD$20,7,FALSE)&lt;-3),"",'Total-corrected counts'!I1066),"")</f>
        <v/>
      </c>
      <c r="J1066" t="str">
        <f>IFERROR(IF(OR(HLOOKUP($A1066,'Z-scores'!$C$2:$UD$20,8,FALSE)&gt;3,HLOOKUP($A1066,'Z-scores'!$C$2:$UD$20,8,FALSE)&lt;-3),"",'Total-corrected counts'!J1066),"")</f>
        <v/>
      </c>
      <c r="K1066" t="str">
        <f>IFERROR(IF(OR(HLOOKUP($A1066,'Z-scores'!$C$2:$UD$20,9,FALSE)&gt;3,HLOOKUP($A1066,'Z-scores'!$C$2:$UD$20,9,FALSE)&lt;-3),"",'Total-corrected counts'!K1066),"")</f>
        <v/>
      </c>
      <c r="L1066" t="str">
        <f>IFERROR(IF(OR(HLOOKUP($A1066,'Z-scores'!$C$2:$UD$20,10,FALSE)&gt;3,HLOOKUP($A1066,'Z-scores'!$C$2:$UD$20,10,FALSE)&lt;-3),"",'Total-corrected counts'!L1066),"")</f>
        <v/>
      </c>
      <c r="M1066" t="str">
        <f>IFERROR(IF(OR(HLOOKUP($A1066,'Z-scores'!$C$2:$UD$20,11,FALSE)&gt;3,HLOOKUP($A1066,'Z-scores'!$C$2:$UD$20,11,FALSE)&lt;-3),"",'Total-corrected counts'!M1066),"")</f>
        <v/>
      </c>
      <c r="N1066" t="str">
        <f>IFERROR(IF(OR(HLOOKUP($A1066,'Z-scores'!$C$2:$UD$20,12,FALSE)&gt;3,HLOOKUP($A1066,'Z-scores'!$C$2:$UD$20,12,FALSE)&lt;-3),"",'Total-corrected counts'!N1066),"")</f>
        <v/>
      </c>
      <c r="O1066" t="str">
        <f>IFERROR(IF(OR(HLOOKUP($A1066,'Z-scores'!$C$2:$UD$20,13,FALSE)&gt;3,HLOOKUP($A1066,'Z-scores'!$C$2:$UD$20,13,FALSE)&lt;-3),"",'Total-corrected counts'!O1066),"")</f>
        <v/>
      </c>
      <c r="P1066" t="str">
        <f>IFERROR(IF(OR(HLOOKUP($A1066,'Z-scores'!$C$2:$UD$20,14,FALSE)&gt;3,HLOOKUP($A1066,'Z-scores'!$C$2:$UD$20,14,FALSE)&lt;-3),"",'Total-corrected counts'!P1066),"")</f>
        <v/>
      </c>
      <c r="Q1066" t="str">
        <f>IFERROR(IF(OR(HLOOKUP($A1066,'Z-scores'!$C$2:$UD$20,15,FALSE)&gt;3,HLOOKUP($A1066,'Z-scores'!$C$2:$UD$20,15,FALSE)&lt;-3),"",'Total-corrected counts'!Q1066),"")</f>
        <v/>
      </c>
      <c r="R1066" t="str">
        <f>IFERROR(IF(OR(HLOOKUP($A1066,'Z-scores'!$C$2:$UD$20,16,FALSE)&gt;3,HLOOKUP($A1066,'Z-scores'!$C$2:$UD$20,16,FALSE)&lt;-3),"",'Total-corrected counts'!R1066),"")</f>
        <v/>
      </c>
      <c r="S1066" t="str">
        <f>IFERROR(IF(OR(HLOOKUP($A1066,'Z-scores'!$C$2:$UD$20,17,FALSE)&gt;3,HLOOKUP($A1066,'Z-scores'!$C$2:$UD$20,17,FALSE)&lt;-3),"",'Total-corrected counts'!S1066),"")</f>
        <v/>
      </c>
      <c r="T1066" t="str">
        <f>IFERROR(IF(OR(HLOOKUP($A1066,'Z-scores'!$C$2:$UD$20,18,FALSE)&gt;3,HLOOKUP($A1066,'Z-scores'!$C$2:$UD$20,18,FALSE)&lt;-3),"",'Total-corrected counts'!T1066),"")</f>
        <v/>
      </c>
      <c r="U1066" t="str">
        <f>IFERROR(IF(OR(HLOOKUP($A1066,'Z-scores'!$C$2:$UD$20,19,FALSE)&gt;3,HLOOKUP($A1066,'Z-scores'!$C$2:$UD$20,19,FALSE)&lt;-3),"",'Total-corrected counts'!U1066),"")</f>
        <v/>
      </c>
      <c r="V1066">
        <f t="shared" si="64"/>
        <v>1</v>
      </c>
      <c r="W1066" s="10">
        <f>SUMIFS(Tabel132[Cluster],Tabel132[ID],A1066)</f>
        <v>42</v>
      </c>
      <c r="X1066" t="str">
        <f t="shared" si="65"/>
        <v/>
      </c>
      <c r="Y1066" t="str">
        <f t="shared" si="66"/>
        <v/>
      </c>
      <c r="Z1066" t="str">
        <f t="shared" si="67"/>
        <v/>
      </c>
    </row>
    <row r="1067" spans="1:26" x14ac:dyDescent="0.25">
      <c r="A1067">
        <v>1076</v>
      </c>
      <c r="B1067" t="s">
        <v>1138</v>
      </c>
      <c r="C1067">
        <v>100500</v>
      </c>
      <c r="D1067">
        <v>933</v>
      </c>
      <c r="E1067" t="str">
        <f>IFERROR(IF(OR(HLOOKUP($A1067,'Z-scores'!$C$2:$UD$20,3,FALSE)&gt;3,HLOOKUP(A1067,'Z-scores'!$C$2:$UD$20,3,FALSE)&lt;-3),"",'Total-corrected counts'!E1067),"")</f>
        <v/>
      </c>
      <c r="F1067" t="str">
        <f>IFERROR(IF(OR(HLOOKUP($A1067,'Z-scores'!$C$2:$UD$20,4,FALSE)&gt;3,HLOOKUP($A1067,'Z-scores'!$C$2:$UD$20,4,FALSE)&lt;-3),"",'Total-corrected counts'!F1067),"")</f>
        <v/>
      </c>
      <c r="G1067" t="str">
        <f>IFERROR(IF(OR(HLOOKUP($A1067,'Z-scores'!$C$2:$UD$20,5,FALSE)&gt;3,HLOOKUP($A1067,'Z-scores'!$C$2:$UD$20,5,FALSE)&lt;-3),"",'Total-corrected counts'!G1067),"")</f>
        <v/>
      </c>
      <c r="H1067" t="str">
        <f>IFERROR(IF(OR(HLOOKUP($A1067,'Z-scores'!$C$2:$UD$20,6,FALSE)&gt;3,HLOOKUP($A1067,'Z-scores'!$C$2:$UD$20,6,FALSE)&lt;-3),"",'Total-corrected counts'!H1067),"")</f>
        <v/>
      </c>
      <c r="I1067" t="str">
        <f>IFERROR(IF(OR(HLOOKUP($A1067,'Z-scores'!$C$2:$UD$20,7,FALSE)&gt;3,HLOOKUP($A1067,'Z-scores'!$C$2:$UD$20,7,FALSE)&lt;-3),"",'Total-corrected counts'!I1067),"")</f>
        <v/>
      </c>
      <c r="J1067" t="str">
        <f>IFERROR(IF(OR(HLOOKUP($A1067,'Z-scores'!$C$2:$UD$20,8,FALSE)&gt;3,HLOOKUP($A1067,'Z-scores'!$C$2:$UD$20,8,FALSE)&lt;-3),"",'Total-corrected counts'!J1067),"")</f>
        <v/>
      </c>
      <c r="K1067" t="str">
        <f>IFERROR(IF(OR(HLOOKUP($A1067,'Z-scores'!$C$2:$UD$20,9,FALSE)&gt;3,HLOOKUP($A1067,'Z-scores'!$C$2:$UD$20,9,FALSE)&lt;-3),"",'Total-corrected counts'!K1067),"")</f>
        <v/>
      </c>
      <c r="L1067" t="str">
        <f>IFERROR(IF(OR(HLOOKUP($A1067,'Z-scores'!$C$2:$UD$20,10,FALSE)&gt;3,HLOOKUP($A1067,'Z-scores'!$C$2:$UD$20,10,FALSE)&lt;-3),"",'Total-corrected counts'!L1067),"")</f>
        <v/>
      </c>
      <c r="M1067" t="str">
        <f>IFERROR(IF(OR(HLOOKUP($A1067,'Z-scores'!$C$2:$UD$20,11,FALSE)&gt;3,HLOOKUP($A1067,'Z-scores'!$C$2:$UD$20,11,FALSE)&lt;-3),"",'Total-corrected counts'!M1067),"")</f>
        <v/>
      </c>
      <c r="N1067" t="str">
        <f>IFERROR(IF(OR(HLOOKUP($A1067,'Z-scores'!$C$2:$UD$20,12,FALSE)&gt;3,HLOOKUP($A1067,'Z-scores'!$C$2:$UD$20,12,FALSE)&lt;-3),"",'Total-corrected counts'!N1067),"")</f>
        <v/>
      </c>
      <c r="O1067" t="str">
        <f>IFERROR(IF(OR(HLOOKUP($A1067,'Z-scores'!$C$2:$UD$20,13,FALSE)&gt;3,HLOOKUP($A1067,'Z-scores'!$C$2:$UD$20,13,FALSE)&lt;-3),"",'Total-corrected counts'!O1067),"")</f>
        <v/>
      </c>
      <c r="P1067" t="str">
        <f>IFERROR(IF(OR(HLOOKUP($A1067,'Z-scores'!$C$2:$UD$20,14,FALSE)&gt;3,HLOOKUP($A1067,'Z-scores'!$C$2:$UD$20,14,FALSE)&lt;-3),"",'Total-corrected counts'!P1067),"")</f>
        <v/>
      </c>
      <c r="Q1067" t="str">
        <f>IFERROR(IF(OR(HLOOKUP($A1067,'Z-scores'!$C$2:$UD$20,15,FALSE)&gt;3,HLOOKUP($A1067,'Z-scores'!$C$2:$UD$20,15,FALSE)&lt;-3),"",'Total-corrected counts'!Q1067),"")</f>
        <v/>
      </c>
      <c r="R1067" t="str">
        <f>IFERROR(IF(OR(HLOOKUP($A1067,'Z-scores'!$C$2:$UD$20,16,FALSE)&gt;3,HLOOKUP($A1067,'Z-scores'!$C$2:$UD$20,16,FALSE)&lt;-3),"",'Total-corrected counts'!R1067),"")</f>
        <v/>
      </c>
      <c r="S1067" t="str">
        <f>IFERROR(IF(OR(HLOOKUP($A1067,'Z-scores'!$C$2:$UD$20,17,FALSE)&gt;3,HLOOKUP($A1067,'Z-scores'!$C$2:$UD$20,17,FALSE)&lt;-3),"",'Total-corrected counts'!S1067),"")</f>
        <v/>
      </c>
      <c r="T1067" t="str">
        <f>IFERROR(IF(OR(HLOOKUP($A1067,'Z-scores'!$C$2:$UD$20,18,FALSE)&gt;3,HLOOKUP($A1067,'Z-scores'!$C$2:$UD$20,18,FALSE)&lt;-3),"",'Total-corrected counts'!T1067),"")</f>
        <v/>
      </c>
      <c r="U1067" t="str">
        <f>IFERROR(IF(OR(HLOOKUP($A1067,'Z-scores'!$C$2:$UD$20,19,FALSE)&gt;3,HLOOKUP($A1067,'Z-scores'!$C$2:$UD$20,19,FALSE)&lt;-3),"",'Total-corrected counts'!U1067),"")</f>
        <v/>
      </c>
      <c r="V1067">
        <f t="shared" si="64"/>
        <v>1</v>
      </c>
      <c r="W1067" s="10">
        <f>SUMIFS(Tabel132[Cluster],Tabel132[ID],A1067)</f>
        <v>0</v>
      </c>
      <c r="X1067" t="str">
        <f t="shared" si="65"/>
        <v/>
      </c>
      <c r="Y1067" t="str">
        <f t="shared" si="66"/>
        <v/>
      </c>
      <c r="Z1067" t="str">
        <f t="shared" si="67"/>
        <v/>
      </c>
    </row>
    <row r="1068" spans="1:26" x14ac:dyDescent="0.25">
      <c r="A1068">
        <v>1077</v>
      </c>
      <c r="B1068" t="s">
        <v>532</v>
      </c>
      <c r="C1068">
        <v>67800</v>
      </c>
      <c r="D1068">
        <v>444</v>
      </c>
      <c r="E1068">
        <f>IFERROR(IF(OR(HLOOKUP($A1068,'Z-scores'!$C$2:$UD$20,3,FALSE)&gt;3,HLOOKUP(A1068,'Z-scores'!$C$2:$UD$20,3,FALSE)&lt;-3),"",'Total-corrected counts'!E1068),"")</f>
        <v>2.8017294515558566E-2</v>
      </c>
      <c r="F1068">
        <f>IFERROR(IF(OR(HLOOKUP($A1068,'Z-scores'!$C$2:$UD$20,4,FALSE)&gt;3,HLOOKUP($A1068,'Z-scores'!$C$2:$UD$20,4,FALSE)&lt;-3),"",'Total-corrected counts'!F1068),"")</f>
        <v>0</v>
      </c>
      <c r="G1068">
        <f>IFERROR(IF(OR(HLOOKUP($A1068,'Z-scores'!$C$2:$UD$20,5,FALSE)&gt;3,HLOOKUP($A1068,'Z-scores'!$C$2:$UD$20,5,FALSE)&lt;-3),"",'Total-corrected counts'!G1068),"")</f>
        <v>5.0364437066614018E-2</v>
      </c>
      <c r="H1068">
        <f>IFERROR(IF(OR(HLOOKUP($A1068,'Z-scores'!$C$2:$UD$20,6,FALSE)&gt;3,HLOOKUP($A1068,'Z-scores'!$C$2:$UD$20,6,FALSE)&lt;-3),"",'Total-corrected counts'!H1068),"")</f>
        <v>0</v>
      </c>
      <c r="I1068">
        <f>IFERROR(IF(OR(HLOOKUP($A1068,'Z-scores'!$C$2:$UD$20,7,FALSE)&gt;3,HLOOKUP($A1068,'Z-scores'!$C$2:$UD$20,7,FALSE)&lt;-3),"",'Total-corrected counts'!I1068),"")</f>
        <v>8.0039650411434585E-2</v>
      </c>
      <c r="J1068">
        <f>IFERROR(IF(OR(HLOOKUP($A1068,'Z-scores'!$C$2:$UD$20,8,FALSE)&gt;3,HLOOKUP($A1068,'Z-scores'!$C$2:$UD$20,8,FALSE)&lt;-3),"",'Total-corrected counts'!J1068),"")</f>
        <v>0.18243820275688777</v>
      </c>
      <c r="K1068">
        <f>IFERROR(IF(OR(HLOOKUP($A1068,'Z-scores'!$C$2:$UD$20,9,FALSE)&gt;3,HLOOKUP($A1068,'Z-scores'!$C$2:$UD$20,9,FALSE)&lt;-3),"",'Total-corrected counts'!K1068),"")</f>
        <v>3.567645911143319E-2</v>
      </c>
      <c r="L1068">
        <f>IFERROR(IF(OR(HLOOKUP($A1068,'Z-scores'!$C$2:$UD$20,10,FALSE)&gt;3,HLOOKUP($A1068,'Z-scores'!$C$2:$UD$20,10,FALSE)&lt;-3),"",'Total-corrected counts'!L1068),"")</f>
        <v>3.0868716231829352E-2</v>
      </c>
      <c r="M1068">
        <f>IFERROR(IF(OR(HLOOKUP($A1068,'Z-scores'!$C$2:$UD$20,11,FALSE)&gt;3,HLOOKUP($A1068,'Z-scores'!$C$2:$UD$20,11,FALSE)&lt;-3),"",'Total-corrected counts'!M1068),"")</f>
        <v>0</v>
      </c>
      <c r="N1068">
        <f>IFERROR(IF(OR(HLOOKUP($A1068,'Z-scores'!$C$2:$UD$20,12,FALSE)&gt;3,HLOOKUP($A1068,'Z-scores'!$C$2:$UD$20,12,FALSE)&lt;-3),"",'Total-corrected counts'!N1068),"")</f>
        <v>0</v>
      </c>
      <c r="O1068">
        <f>IFERROR(IF(OR(HLOOKUP($A1068,'Z-scores'!$C$2:$UD$20,13,FALSE)&gt;3,HLOOKUP($A1068,'Z-scores'!$C$2:$UD$20,13,FALSE)&lt;-3),"",'Total-corrected counts'!O1068),"")</f>
        <v>0.29278467504434674</v>
      </c>
      <c r="P1068">
        <f>IFERROR(IF(OR(HLOOKUP($A1068,'Z-scores'!$C$2:$UD$20,14,FALSE)&gt;3,HLOOKUP($A1068,'Z-scores'!$C$2:$UD$20,14,FALSE)&lt;-3),"",'Total-corrected counts'!P1068),"")</f>
        <v>8.5475601203325504E-3</v>
      </c>
      <c r="Q1068">
        <f>IFERROR(IF(OR(HLOOKUP($A1068,'Z-scores'!$C$2:$UD$20,15,FALSE)&gt;3,HLOOKUP($A1068,'Z-scores'!$C$2:$UD$20,15,FALSE)&lt;-3),"",'Total-corrected counts'!Q1068),"")</f>
        <v>0</v>
      </c>
      <c r="R1068">
        <f>IFERROR(IF(OR(HLOOKUP($A1068,'Z-scores'!$C$2:$UD$20,16,FALSE)&gt;3,HLOOKUP($A1068,'Z-scores'!$C$2:$UD$20,16,FALSE)&lt;-3),"",'Total-corrected counts'!R1068),"")</f>
        <v>0</v>
      </c>
      <c r="S1068">
        <f>IFERROR(IF(OR(HLOOKUP($A1068,'Z-scores'!$C$2:$UD$20,17,FALSE)&gt;3,HLOOKUP($A1068,'Z-scores'!$C$2:$UD$20,17,FALSE)&lt;-3),"",'Total-corrected counts'!S1068),"")</f>
        <v>0</v>
      </c>
      <c r="T1068">
        <f>IFERROR(IF(OR(HLOOKUP($A1068,'Z-scores'!$C$2:$UD$20,18,FALSE)&gt;3,HLOOKUP($A1068,'Z-scores'!$C$2:$UD$20,18,FALSE)&lt;-3),"",'Total-corrected counts'!T1068),"")</f>
        <v>0.24913960924600045</v>
      </c>
      <c r="U1068">
        <f>IFERROR(IF(OR(HLOOKUP($A1068,'Z-scores'!$C$2:$UD$20,19,FALSE)&gt;3,HLOOKUP($A1068,'Z-scores'!$C$2:$UD$20,19,FALSE)&lt;-3),"",'Total-corrected counts'!U1068),"")</f>
        <v>0.10414722946672279</v>
      </c>
      <c r="V1068">
        <f t="shared" si="64"/>
        <v>1</v>
      </c>
      <c r="W1068" s="10">
        <f>SUMIFS(Tabel132[Cluster],Tabel132[ID],A1068)</f>
        <v>80</v>
      </c>
      <c r="X1068">
        <f t="shared" si="65"/>
        <v>0.43494171813067128</v>
      </c>
      <c r="Y1068">
        <f t="shared" si="66"/>
        <v>4.5267195565973056E-2</v>
      </c>
      <c r="Z1068">
        <f t="shared" si="67"/>
        <v>8.1827384234675324E-2</v>
      </c>
    </row>
    <row r="1069" spans="1:26" x14ac:dyDescent="0.25">
      <c r="A1069">
        <v>1078</v>
      </c>
      <c r="B1069" t="s">
        <v>1139</v>
      </c>
      <c r="C1069">
        <v>117500</v>
      </c>
      <c r="D1069">
        <v>1032</v>
      </c>
      <c r="E1069" t="str">
        <f>IFERROR(IF(OR(HLOOKUP($A1069,'Z-scores'!$C$2:$UD$20,3,FALSE)&gt;3,HLOOKUP(A1069,'Z-scores'!$C$2:$UD$20,3,FALSE)&lt;-3),"",'Total-corrected counts'!E1069),"")</f>
        <v/>
      </c>
      <c r="F1069" t="str">
        <f>IFERROR(IF(OR(HLOOKUP($A1069,'Z-scores'!$C$2:$UD$20,4,FALSE)&gt;3,HLOOKUP($A1069,'Z-scores'!$C$2:$UD$20,4,FALSE)&lt;-3),"",'Total-corrected counts'!F1069),"")</f>
        <v/>
      </c>
      <c r="G1069" t="str">
        <f>IFERROR(IF(OR(HLOOKUP($A1069,'Z-scores'!$C$2:$UD$20,5,FALSE)&gt;3,HLOOKUP($A1069,'Z-scores'!$C$2:$UD$20,5,FALSE)&lt;-3),"",'Total-corrected counts'!G1069),"")</f>
        <v/>
      </c>
      <c r="H1069" t="str">
        <f>IFERROR(IF(OR(HLOOKUP($A1069,'Z-scores'!$C$2:$UD$20,6,FALSE)&gt;3,HLOOKUP($A1069,'Z-scores'!$C$2:$UD$20,6,FALSE)&lt;-3),"",'Total-corrected counts'!H1069),"")</f>
        <v/>
      </c>
      <c r="I1069" t="str">
        <f>IFERROR(IF(OR(HLOOKUP($A1069,'Z-scores'!$C$2:$UD$20,7,FALSE)&gt;3,HLOOKUP($A1069,'Z-scores'!$C$2:$UD$20,7,FALSE)&lt;-3),"",'Total-corrected counts'!I1069),"")</f>
        <v/>
      </c>
      <c r="J1069" t="str">
        <f>IFERROR(IF(OR(HLOOKUP($A1069,'Z-scores'!$C$2:$UD$20,8,FALSE)&gt;3,HLOOKUP($A1069,'Z-scores'!$C$2:$UD$20,8,FALSE)&lt;-3),"",'Total-corrected counts'!J1069),"")</f>
        <v/>
      </c>
      <c r="K1069" t="str">
        <f>IFERROR(IF(OR(HLOOKUP($A1069,'Z-scores'!$C$2:$UD$20,9,FALSE)&gt;3,HLOOKUP($A1069,'Z-scores'!$C$2:$UD$20,9,FALSE)&lt;-3),"",'Total-corrected counts'!K1069),"")</f>
        <v/>
      </c>
      <c r="L1069" t="str">
        <f>IFERROR(IF(OR(HLOOKUP($A1069,'Z-scores'!$C$2:$UD$20,10,FALSE)&gt;3,HLOOKUP($A1069,'Z-scores'!$C$2:$UD$20,10,FALSE)&lt;-3),"",'Total-corrected counts'!L1069),"")</f>
        <v/>
      </c>
      <c r="M1069" t="str">
        <f>IFERROR(IF(OR(HLOOKUP($A1069,'Z-scores'!$C$2:$UD$20,11,FALSE)&gt;3,HLOOKUP($A1069,'Z-scores'!$C$2:$UD$20,11,FALSE)&lt;-3),"",'Total-corrected counts'!M1069),"")</f>
        <v/>
      </c>
      <c r="N1069" t="str">
        <f>IFERROR(IF(OR(HLOOKUP($A1069,'Z-scores'!$C$2:$UD$20,12,FALSE)&gt;3,HLOOKUP($A1069,'Z-scores'!$C$2:$UD$20,12,FALSE)&lt;-3),"",'Total-corrected counts'!N1069),"")</f>
        <v/>
      </c>
      <c r="O1069" t="str">
        <f>IFERROR(IF(OR(HLOOKUP($A1069,'Z-scores'!$C$2:$UD$20,13,FALSE)&gt;3,HLOOKUP($A1069,'Z-scores'!$C$2:$UD$20,13,FALSE)&lt;-3),"",'Total-corrected counts'!O1069),"")</f>
        <v/>
      </c>
      <c r="P1069" t="str">
        <f>IFERROR(IF(OR(HLOOKUP($A1069,'Z-scores'!$C$2:$UD$20,14,FALSE)&gt;3,HLOOKUP($A1069,'Z-scores'!$C$2:$UD$20,14,FALSE)&lt;-3),"",'Total-corrected counts'!P1069),"")</f>
        <v/>
      </c>
      <c r="Q1069" t="str">
        <f>IFERROR(IF(OR(HLOOKUP($A1069,'Z-scores'!$C$2:$UD$20,15,FALSE)&gt;3,HLOOKUP($A1069,'Z-scores'!$C$2:$UD$20,15,FALSE)&lt;-3),"",'Total-corrected counts'!Q1069),"")</f>
        <v/>
      </c>
      <c r="R1069" t="str">
        <f>IFERROR(IF(OR(HLOOKUP($A1069,'Z-scores'!$C$2:$UD$20,16,FALSE)&gt;3,HLOOKUP($A1069,'Z-scores'!$C$2:$UD$20,16,FALSE)&lt;-3),"",'Total-corrected counts'!R1069),"")</f>
        <v/>
      </c>
      <c r="S1069" t="str">
        <f>IFERROR(IF(OR(HLOOKUP($A1069,'Z-scores'!$C$2:$UD$20,17,FALSE)&gt;3,HLOOKUP($A1069,'Z-scores'!$C$2:$UD$20,17,FALSE)&lt;-3),"",'Total-corrected counts'!S1069),"")</f>
        <v/>
      </c>
      <c r="T1069" t="str">
        <f>IFERROR(IF(OR(HLOOKUP($A1069,'Z-scores'!$C$2:$UD$20,18,FALSE)&gt;3,HLOOKUP($A1069,'Z-scores'!$C$2:$UD$20,18,FALSE)&lt;-3),"",'Total-corrected counts'!T1069),"")</f>
        <v/>
      </c>
      <c r="U1069" t="str">
        <f>IFERROR(IF(OR(HLOOKUP($A1069,'Z-scores'!$C$2:$UD$20,19,FALSE)&gt;3,HLOOKUP($A1069,'Z-scores'!$C$2:$UD$20,19,FALSE)&lt;-3),"",'Total-corrected counts'!U1069),"")</f>
        <v/>
      </c>
      <c r="V1069">
        <f t="shared" si="64"/>
        <v>1</v>
      </c>
      <c r="W1069" s="10">
        <f>SUMIFS(Tabel132[Cluster],Tabel132[ID],A1069)</f>
        <v>0</v>
      </c>
      <c r="X1069" t="str">
        <f t="shared" si="65"/>
        <v/>
      </c>
      <c r="Y1069" t="str">
        <f t="shared" si="66"/>
        <v/>
      </c>
      <c r="Z1069" t="str">
        <f t="shared" si="67"/>
        <v/>
      </c>
    </row>
    <row r="1070" spans="1:26" x14ac:dyDescent="0.25">
      <c r="A1070">
        <v>1079</v>
      </c>
      <c r="B1070" t="s">
        <v>1140</v>
      </c>
      <c r="C1070">
        <v>65300</v>
      </c>
      <c r="D1070">
        <v>475</v>
      </c>
      <c r="E1070" t="str">
        <f>IFERROR(IF(OR(HLOOKUP($A1070,'Z-scores'!$C$2:$UD$20,3,FALSE)&gt;3,HLOOKUP(A1070,'Z-scores'!$C$2:$UD$20,3,FALSE)&lt;-3),"",'Total-corrected counts'!E1070),"")</f>
        <v/>
      </c>
      <c r="F1070" t="str">
        <f>IFERROR(IF(OR(HLOOKUP($A1070,'Z-scores'!$C$2:$UD$20,4,FALSE)&gt;3,HLOOKUP($A1070,'Z-scores'!$C$2:$UD$20,4,FALSE)&lt;-3),"",'Total-corrected counts'!F1070),"")</f>
        <v/>
      </c>
      <c r="G1070" t="str">
        <f>IFERROR(IF(OR(HLOOKUP($A1070,'Z-scores'!$C$2:$UD$20,5,FALSE)&gt;3,HLOOKUP($A1070,'Z-scores'!$C$2:$UD$20,5,FALSE)&lt;-3),"",'Total-corrected counts'!G1070),"")</f>
        <v/>
      </c>
      <c r="H1070" t="str">
        <f>IFERROR(IF(OR(HLOOKUP($A1070,'Z-scores'!$C$2:$UD$20,6,FALSE)&gt;3,HLOOKUP($A1070,'Z-scores'!$C$2:$UD$20,6,FALSE)&lt;-3),"",'Total-corrected counts'!H1070),"")</f>
        <v/>
      </c>
      <c r="I1070" t="str">
        <f>IFERROR(IF(OR(HLOOKUP($A1070,'Z-scores'!$C$2:$UD$20,7,FALSE)&gt;3,HLOOKUP($A1070,'Z-scores'!$C$2:$UD$20,7,FALSE)&lt;-3),"",'Total-corrected counts'!I1070),"")</f>
        <v/>
      </c>
      <c r="J1070" t="str">
        <f>IFERROR(IF(OR(HLOOKUP($A1070,'Z-scores'!$C$2:$UD$20,8,FALSE)&gt;3,HLOOKUP($A1070,'Z-scores'!$C$2:$UD$20,8,FALSE)&lt;-3),"",'Total-corrected counts'!J1070),"")</f>
        <v/>
      </c>
      <c r="K1070" t="str">
        <f>IFERROR(IF(OR(HLOOKUP($A1070,'Z-scores'!$C$2:$UD$20,9,FALSE)&gt;3,HLOOKUP($A1070,'Z-scores'!$C$2:$UD$20,9,FALSE)&lt;-3),"",'Total-corrected counts'!K1070),"")</f>
        <v/>
      </c>
      <c r="L1070" t="str">
        <f>IFERROR(IF(OR(HLOOKUP($A1070,'Z-scores'!$C$2:$UD$20,10,FALSE)&gt;3,HLOOKUP($A1070,'Z-scores'!$C$2:$UD$20,10,FALSE)&lt;-3),"",'Total-corrected counts'!L1070),"")</f>
        <v/>
      </c>
      <c r="M1070" t="str">
        <f>IFERROR(IF(OR(HLOOKUP($A1070,'Z-scores'!$C$2:$UD$20,11,FALSE)&gt;3,HLOOKUP($A1070,'Z-scores'!$C$2:$UD$20,11,FALSE)&lt;-3),"",'Total-corrected counts'!M1070),"")</f>
        <v/>
      </c>
      <c r="N1070" t="str">
        <f>IFERROR(IF(OR(HLOOKUP($A1070,'Z-scores'!$C$2:$UD$20,12,FALSE)&gt;3,HLOOKUP($A1070,'Z-scores'!$C$2:$UD$20,12,FALSE)&lt;-3),"",'Total-corrected counts'!N1070),"")</f>
        <v/>
      </c>
      <c r="O1070" t="str">
        <f>IFERROR(IF(OR(HLOOKUP($A1070,'Z-scores'!$C$2:$UD$20,13,FALSE)&gt;3,HLOOKUP($A1070,'Z-scores'!$C$2:$UD$20,13,FALSE)&lt;-3),"",'Total-corrected counts'!O1070),"")</f>
        <v/>
      </c>
      <c r="P1070" t="str">
        <f>IFERROR(IF(OR(HLOOKUP($A1070,'Z-scores'!$C$2:$UD$20,14,FALSE)&gt;3,HLOOKUP($A1070,'Z-scores'!$C$2:$UD$20,14,FALSE)&lt;-3),"",'Total-corrected counts'!P1070),"")</f>
        <v/>
      </c>
      <c r="Q1070" t="str">
        <f>IFERROR(IF(OR(HLOOKUP($A1070,'Z-scores'!$C$2:$UD$20,15,FALSE)&gt;3,HLOOKUP($A1070,'Z-scores'!$C$2:$UD$20,15,FALSE)&lt;-3),"",'Total-corrected counts'!Q1070),"")</f>
        <v/>
      </c>
      <c r="R1070" t="str">
        <f>IFERROR(IF(OR(HLOOKUP($A1070,'Z-scores'!$C$2:$UD$20,16,FALSE)&gt;3,HLOOKUP($A1070,'Z-scores'!$C$2:$UD$20,16,FALSE)&lt;-3),"",'Total-corrected counts'!R1070),"")</f>
        <v/>
      </c>
      <c r="S1070" t="str">
        <f>IFERROR(IF(OR(HLOOKUP($A1070,'Z-scores'!$C$2:$UD$20,17,FALSE)&gt;3,HLOOKUP($A1070,'Z-scores'!$C$2:$UD$20,17,FALSE)&lt;-3),"",'Total-corrected counts'!S1070),"")</f>
        <v/>
      </c>
      <c r="T1070" t="str">
        <f>IFERROR(IF(OR(HLOOKUP($A1070,'Z-scores'!$C$2:$UD$20,18,FALSE)&gt;3,HLOOKUP($A1070,'Z-scores'!$C$2:$UD$20,18,FALSE)&lt;-3),"",'Total-corrected counts'!T1070),"")</f>
        <v/>
      </c>
      <c r="U1070" t="str">
        <f>IFERROR(IF(OR(HLOOKUP($A1070,'Z-scores'!$C$2:$UD$20,19,FALSE)&gt;3,HLOOKUP($A1070,'Z-scores'!$C$2:$UD$20,19,FALSE)&lt;-3),"",'Total-corrected counts'!U1070),"")</f>
        <v/>
      </c>
      <c r="V1070">
        <f t="shared" si="64"/>
        <v>1</v>
      </c>
      <c r="W1070" s="10">
        <f>SUMIFS(Tabel132[Cluster],Tabel132[ID],A1070)</f>
        <v>77</v>
      </c>
      <c r="X1070" t="str">
        <f t="shared" si="65"/>
        <v/>
      </c>
      <c r="Y1070" t="str">
        <f t="shared" si="66"/>
        <v/>
      </c>
      <c r="Z1070" t="str">
        <f t="shared" si="67"/>
        <v/>
      </c>
    </row>
    <row r="1071" spans="1:26" x14ac:dyDescent="0.25">
      <c r="A1071">
        <v>1080</v>
      </c>
      <c r="B1071" t="s">
        <v>1141</v>
      </c>
      <c r="C1071">
        <v>37500</v>
      </c>
      <c r="D1071">
        <v>1089</v>
      </c>
      <c r="E1071" t="str">
        <f>IFERROR(IF(OR(HLOOKUP($A1071,'Z-scores'!$C$2:$UD$20,3,FALSE)&gt;3,HLOOKUP(A1071,'Z-scores'!$C$2:$UD$20,3,FALSE)&lt;-3),"",'Total-corrected counts'!E1071),"")</f>
        <v/>
      </c>
      <c r="F1071" t="str">
        <f>IFERROR(IF(OR(HLOOKUP($A1071,'Z-scores'!$C$2:$UD$20,4,FALSE)&gt;3,HLOOKUP($A1071,'Z-scores'!$C$2:$UD$20,4,FALSE)&lt;-3),"",'Total-corrected counts'!F1071),"")</f>
        <v/>
      </c>
      <c r="G1071" t="str">
        <f>IFERROR(IF(OR(HLOOKUP($A1071,'Z-scores'!$C$2:$UD$20,5,FALSE)&gt;3,HLOOKUP($A1071,'Z-scores'!$C$2:$UD$20,5,FALSE)&lt;-3),"",'Total-corrected counts'!G1071),"")</f>
        <v/>
      </c>
      <c r="H1071" t="str">
        <f>IFERROR(IF(OR(HLOOKUP($A1071,'Z-scores'!$C$2:$UD$20,6,FALSE)&gt;3,HLOOKUP($A1071,'Z-scores'!$C$2:$UD$20,6,FALSE)&lt;-3),"",'Total-corrected counts'!H1071),"")</f>
        <v/>
      </c>
      <c r="I1071" t="str">
        <f>IFERROR(IF(OR(HLOOKUP($A1071,'Z-scores'!$C$2:$UD$20,7,FALSE)&gt;3,HLOOKUP($A1071,'Z-scores'!$C$2:$UD$20,7,FALSE)&lt;-3),"",'Total-corrected counts'!I1071),"")</f>
        <v/>
      </c>
      <c r="J1071" t="str">
        <f>IFERROR(IF(OR(HLOOKUP($A1071,'Z-scores'!$C$2:$UD$20,8,FALSE)&gt;3,HLOOKUP($A1071,'Z-scores'!$C$2:$UD$20,8,FALSE)&lt;-3),"",'Total-corrected counts'!J1071),"")</f>
        <v/>
      </c>
      <c r="K1071" t="str">
        <f>IFERROR(IF(OR(HLOOKUP($A1071,'Z-scores'!$C$2:$UD$20,9,FALSE)&gt;3,HLOOKUP($A1071,'Z-scores'!$C$2:$UD$20,9,FALSE)&lt;-3),"",'Total-corrected counts'!K1071),"")</f>
        <v/>
      </c>
      <c r="L1071" t="str">
        <f>IFERROR(IF(OR(HLOOKUP($A1071,'Z-scores'!$C$2:$UD$20,10,FALSE)&gt;3,HLOOKUP($A1071,'Z-scores'!$C$2:$UD$20,10,FALSE)&lt;-3),"",'Total-corrected counts'!L1071),"")</f>
        <v/>
      </c>
      <c r="M1071" t="str">
        <f>IFERROR(IF(OR(HLOOKUP($A1071,'Z-scores'!$C$2:$UD$20,11,FALSE)&gt;3,HLOOKUP($A1071,'Z-scores'!$C$2:$UD$20,11,FALSE)&lt;-3),"",'Total-corrected counts'!M1071),"")</f>
        <v/>
      </c>
      <c r="N1071" t="str">
        <f>IFERROR(IF(OR(HLOOKUP($A1071,'Z-scores'!$C$2:$UD$20,12,FALSE)&gt;3,HLOOKUP($A1071,'Z-scores'!$C$2:$UD$20,12,FALSE)&lt;-3),"",'Total-corrected counts'!N1071),"")</f>
        <v/>
      </c>
      <c r="O1071" t="str">
        <f>IFERROR(IF(OR(HLOOKUP($A1071,'Z-scores'!$C$2:$UD$20,13,FALSE)&gt;3,HLOOKUP($A1071,'Z-scores'!$C$2:$UD$20,13,FALSE)&lt;-3),"",'Total-corrected counts'!O1071),"")</f>
        <v/>
      </c>
      <c r="P1071" t="str">
        <f>IFERROR(IF(OR(HLOOKUP($A1071,'Z-scores'!$C$2:$UD$20,14,FALSE)&gt;3,HLOOKUP($A1071,'Z-scores'!$C$2:$UD$20,14,FALSE)&lt;-3),"",'Total-corrected counts'!P1071),"")</f>
        <v/>
      </c>
      <c r="Q1071" t="str">
        <f>IFERROR(IF(OR(HLOOKUP($A1071,'Z-scores'!$C$2:$UD$20,15,FALSE)&gt;3,HLOOKUP($A1071,'Z-scores'!$C$2:$UD$20,15,FALSE)&lt;-3),"",'Total-corrected counts'!Q1071),"")</f>
        <v/>
      </c>
      <c r="R1071" t="str">
        <f>IFERROR(IF(OR(HLOOKUP($A1071,'Z-scores'!$C$2:$UD$20,16,FALSE)&gt;3,HLOOKUP($A1071,'Z-scores'!$C$2:$UD$20,16,FALSE)&lt;-3),"",'Total-corrected counts'!R1071),"")</f>
        <v/>
      </c>
      <c r="S1071" t="str">
        <f>IFERROR(IF(OR(HLOOKUP($A1071,'Z-scores'!$C$2:$UD$20,17,FALSE)&gt;3,HLOOKUP($A1071,'Z-scores'!$C$2:$UD$20,17,FALSE)&lt;-3),"",'Total-corrected counts'!S1071),"")</f>
        <v/>
      </c>
      <c r="T1071" t="str">
        <f>IFERROR(IF(OR(HLOOKUP($A1071,'Z-scores'!$C$2:$UD$20,18,FALSE)&gt;3,HLOOKUP($A1071,'Z-scores'!$C$2:$UD$20,18,FALSE)&lt;-3),"",'Total-corrected counts'!T1071),"")</f>
        <v/>
      </c>
      <c r="U1071" t="str">
        <f>IFERROR(IF(OR(HLOOKUP($A1071,'Z-scores'!$C$2:$UD$20,19,FALSE)&gt;3,HLOOKUP($A1071,'Z-scores'!$C$2:$UD$20,19,FALSE)&lt;-3),"",'Total-corrected counts'!U1071),"")</f>
        <v/>
      </c>
      <c r="V1071">
        <f t="shared" si="64"/>
        <v>1</v>
      </c>
      <c r="W1071" s="10">
        <f>SUMIFS(Tabel132[Cluster],Tabel132[ID],A1071)</f>
        <v>0</v>
      </c>
      <c r="X1071" t="str">
        <f t="shared" si="65"/>
        <v/>
      </c>
      <c r="Y1071" t="str">
        <f t="shared" si="66"/>
        <v/>
      </c>
      <c r="Z1071" t="str">
        <f t="shared" si="67"/>
        <v/>
      </c>
    </row>
    <row r="1072" spans="1:26" x14ac:dyDescent="0.25">
      <c r="A1072">
        <v>1081</v>
      </c>
      <c r="B1072" t="s">
        <v>533</v>
      </c>
      <c r="C1072">
        <v>9000</v>
      </c>
      <c r="D1072">
        <v>44</v>
      </c>
      <c r="E1072" t="str">
        <f>IFERROR(IF(OR(HLOOKUP($A1072,'Z-scores'!$C$2:$UD$20,3,FALSE)&gt;3,HLOOKUP(A1072,'Z-scores'!$C$2:$UD$20,3,FALSE)&lt;-3),"",'Total-corrected counts'!E1072),"")</f>
        <v/>
      </c>
      <c r="F1072">
        <f>IFERROR(IF(OR(HLOOKUP($A1072,'Z-scores'!$C$2:$UD$20,4,FALSE)&gt;3,HLOOKUP($A1072,'Z-scores'!$C$2:$UD$20,4,FALSE)&lt;-3),"",'Total-corrected counts'!F1072),"")</f>
        <v>2.4116784297512526</v>
      </c>
      <c r="G1072">
        <f>IFERROR(IF(OR(HLOOKUP($A1072,'Z-scores'!$C$2:$UD$20,5,FALSE)&gt;3,HLOOKUP($A1072,'Z-scores'!$C$2:$UD$20,5,FALSE)&lt;-3),"",'Total-corrected counts'!G1072),"")</f>
        <v>0.13094753637319645</v>
      </c>
      <c r="H1072">
        <f>IFERROR(IF(OR(HLOOKUP($A1072,'Z-scores'!$C$2:$UD$20,6,FALSE)&gt;3,HLOOKUP($A1072,'Z-scores'!$C$2:$UD$20,6,FALSE)&lt;-3),"",'Total-corrected counts'!H1072),"")</f>
        <v>8.3763727653408032E-2</v>
      </c>
      <c r="I1072">
        <f>IFERROR(IF(OR(HLOOKUP($A1072,'Z-scores'!$C$2:$UD$20,7,FALSE)&gt;3,HLOOKUP($A1072,'Z-scores'!$C$2:$UD$20,7,FALSE)&lt;-3),"",'Total-corrected counts'!I1072),"")</f>
        <v>0.32631549783123331</v>
      </c>
      <c r="J1072">
        <f>IFERROR(IF(OR(HLOOKUP($A1072,'Z-scores'!$C$2:$UD$20,8,FALSE)&gt;3,HLOOKUP($A1072,'Z-scores'!$C$2:$UD$20,8,FALSE)&lt;-3),"",'Total-corrected counts'!J1072),"")</f>
        <v>1.0650446431212908</v>
      </c>
      <c r="K1072">
        <f>IFERROR(IF(OR(HLOOKUP($A1072,'Z-scores'!$C$2:$UD$20,9,FALSE)&gt;3,HLOOKUP($A1072,'Z-scores'!$C$2:$UD$20,9,FALSE)&lt;-3),"",'Total-corrected counts'!K1072),"")</f>
        <v>0.29433078766932386</v>
      </c>
      <c r="L1072">
        <f>IFERROR(IF(OR(HLOOKUP($A1072,'Z-scores'!$C$2:$UD$20,10,FALSE)&gt;3,HLOOKUP($A1072,'Z-scores'!$C$2:$UD$20,10,FALSE)&lt;-3),"",'Total-corrected counts'!L1072),"")</f>
        <v>1.5169769119641852</v>
      </c>
      <c r="M1072">
        <f>IFERROR(IF(OR(HLOOKUP($A1072,'Z-scores'!$C$2:$UD$20,11,FALSE)&gt;3,HLOOKUP($A1072,'Z-scores'!$C$2:$UD$20,11,FALSE)&lt;-3),"",'Total-corrected counts'!M1072),"")</f>
        <v>0.58056329383967054</v>
      </c>
      <c r="N1072">
        <f>IFERROR(IF(OR(HLOOKUP($A1072,'Z-scores'!$C$2:$UD$20,12,FALSE)&gt;3,HLOOKUP($A1072,'Z-scores'!$C$2:$UD$20,12,FALSE)&lt;-3),"",'Total-corrected counts'!N1072),"")</f>
        <v>1.173013003032422</v>
      </c>
      <c r="O1072">
        <f>IFERROR(IF(OR(HLOOKUP($A1072,'Z-scores'!$C$2:$UD$20,13,FALSE)&gt;3,HLOOKUP($A1072,'Z-scores'!$C$2:$UD$20,13,FALSE)&lt;-3),"",'Total-corrected counts'!O1072),"")</f>
        <v>0.40384093109565072</v>
      </c>
      <c r="P1072">
        <f>IFERROR(IF(OR(HLOOKUP($A1072,'Z-scores'!$C$2:$UD$20,14,FALSE)&gt;3,HLOOKUP($A1072,'Z-scores'!$C$2:$UD$20,14,FALSE)&lt;-3),"",'Total-corrected counts'!P1072),"")</f>
        <v>3.8464020541496481E-2</v>
      </c>
      <c r="Q1072">
        <f>IFERROR(IF(OR(HLOOKUP($A1072,'Z-scores'!$C$2:$UD$20,15,FALSE)&gt;3,HLOOKUP($A1072,'Z-scores'!$C$2:$UD$20,15,FALSE)&lt;-3),"",'Total-corrected counts'!Q1072),"")</f>
        <v>0.16576826766309649</v>
      </c>
      <c r="R1072">
        <f>IFERROR(IF(OR(HLOOKUP($A1072,'Z-scores'!$C$2:$UD$20,16,FALSE)&gt;3,HLOOKUP($A1072,'Z-scores'!$C$2:$UD$20,16,FALSE)&lt;-3),"",'Total-corrected counts'!R1072),"")</f>
        <v>0.15226463593725895</v>
      </c>
      <c r="S1072">
        <f>IFERROR(IF(OR(HLOOKUP($A1072,'Z-scores'!$C$2:$UD$20,17,FALSE)&gt;3,HLOOKUP($A1072,'Z-scores'!$C$2:$UD$20,17,FALSE)&lt;-3),"",'Total-corrected counts'!S1072),"")</f>
        <v>5.4284749568164814E-2</v>
      </c>
      <c r="T1072">
        <f>IFERROR(IF(OR(HLOOKUP($A1072,'Z-scores'!$C$2:$UD$20,18,FALSE)&gt;3,HLOOKUP($A1072,'Z-scores'!$C$2:$UD$20,18,FALSE)&lt;-3),"",'Total-corrected counts'!T1072),"")</f>
        <v>0.5584163655513803</v>
      </c>
      <c r="U1072">
        <f>IFERROR(IF(OR(HLOOKUP($A1072,'Z-scores'!$C$2:$UD$20,19,FALSE)&gt;3,HLOOKUP($A1072,'Z-scores'!$C$2:$UD$20,19,FALSE)&lt;-3),"",'Total-corrected counts'!U1072),"")</f>
        <v>2.2521838372178804</v>
      </c>
      <c r="V1072">
        <f t="shared" si="64"/>
        <v>1</v>
      </c>
      <c r="W1072" s="10">
        <f>SUMIFS(Tabel132[Cluster],Tabel132[ID],A1072)</f>
        <v>26</v>
      </c>
      <c r="X1072">
        <f t="shared" si="65"/>
        <v>0.6187121606011764</v>
      </c>
      <c r="Y1072">
        <f t="shared" si="66"/>
        <v>0.80120260352544515</v>
      </c>
      <c r="Z1072">
        <f t="shared" si="67"/>
        <v>0.59977947632591877</v>
      </c>
    </row>
    <row r="1073" spans="1:26" x14ac:dyDescent="0.25">
      <c r="A1073">
        <v>1082</v>
      </c>
      <c r="B1073" t="s">
        <v>1142</v>
      </c>
      <c r="C1073">
        <v>32900</v>
      </c>
      <c r="D1073">
        <v>589</v>
      </c>
      <c r="E1073" t="str">
        <f>IFERROR(IF(OR(HLOOKUP($A1073,'Z-scores'!$C$2:$UD$20,3,FALSE)&gt;3,HLOOKUP(A1073,'Z-scores'!$C$2:$UD$20,3,FALSE)&lt;-3),"",'Total-corrected counts'!E1073),"")</f>
        <v/>
      </c>
      <c r="F1073" t="str">
        <f>IFERROR(IF(OR(HLOOKUP($A1073,'Z-scores'!$C$2:$UD$20,4,FALSE)&gt;3,HLOOKUP($A1073,'Z-scores'!$C$2:$UD$20,4,FALSE)&lt;-3),"",'Total-corrected counts'!F1073),"")</f>
        <v/>
      </c>
      <c r="G1073" t="str">
        <f>IFERROR(IF(OR(HLOOKUP($A1073,'Z-scores'!$C$2:$UD$20,5,FALSE)&gt;3,HLOOKUP($A1073,'Z-scores'!$C$2:$UD$20,5,FALSE)&lt;-3),"",'Total-corrected counts'!G1073),"")</f>
        <v/>
      </c>
      <c r="H1073" t="str">
        <f>IFERROR(IF(OR(HLOOKUP($A1073,'Z-scores'!$C$2:$UD$20,6,FALSE)&gt;3,HLOOKUP($A1073,'Z-scores'!$C$2:$UD$20,6,FALSE)&lt;-3),"",'Total-corrected counts'!H1073),"")</f>
        <v/>
      </c>
      <c r="I1073" t="str">
        <f>IFERROR(IF(OR(HLOOKUP($A1073,'Z-scores'!$C$2:$UD$20,7,FALSE)&gt;3,HLOOKUP($A1073,'Z-scores'!$C$2:$UD$20,7,FALSE)&lt;-3),"",'Total-corrected counts'!I1073),"")</f>
        <v/>
      </c>
      <c r="J1073" t="str">
        <f>IFERROR(IF(OR(HLOOKUP($A1073,'Z-scores'!$C$2:$UD$20,8,FALSE)&gt;3,HLOOKUP($A1073,'Z-scores'!$C$2:$UD$20,8,FALSE)&lt;-3),"",'Total-corrected counts'!J1073),"")</f>
        <v/>
      </c>
      <c r="K1073" t="str">
        <f>IFERROR(IF(OR(HLOOKUP($A1073,'Z-scores'!$C$2:$UD$20,9,FALSE)&gt;3,HLOOKUP($A1073,'Z-scores'!$C$2:$UD$20,9,FALSE)&lt;-3),"",'Total-corrected counts'!K1073),"")</f>
        <v/>
      </c>
      <c r="L1073" t="str">
        <f>IFERROR(IF(OR(HLOOKUP($A1073,'Z-scores'!$C$2:$UD$20,10,FALSE)&gt;3,HLOOKUP($A1073,'Z-scores'!$C$2:$UD$20,10,FALSE)&lt;-3),"",'Total-corrected counts'!L1073),"")</f>
        <v/>
      </c>
      <c r="M1073" t="str">
        <f>IFERROR(IF(OR(HLOOKUP($A1073,'Z-scores'!$C$2:$UD$20,11,FALSE)&gt;3,HLOOKUP($A1073,'Z-scores'!$C$2:$UD$20,11,FALSE)&lt;-3),"",'Total-corrected counts'!M1073),"")</f>
        <v/>
      </c>
      <c r="N1073" t="str">
        <f>IFERROR(IF(OR(HLOOKUP($A1073,'Z-scores'!$C$2:$UD$20,12,FALSE)&gt;3,HLOOKUP($A1073,'Z-scores'!$C$2:$UD$20,12,FALSE)&lt;-3),"",'Total-corrected counts'!N1073),"")</f>
        <v/>
      </c>
      <c r="O1073" t="str">
        <f>IFERROR(IF(OR(HLOOKUP($A1073,'Z-scores'!$C$2:$UD$20,13,FALSE)&gt;3,HLOOKUP($A1073,'Z-scores'!$C$2:$UD$20,13,FALSE)&lt;-3),"",'Total-corrected counts'!O1073),"")</f>
        <v/>
      </c>
      <c r="P1073" t="str">
        <f>IFERROR(IF(OR(HLOOKUP($A1073,'Z-scores'!$C$2:$UD$20,14,FALSE)&gt;3,HLOOKUP($A1073,'Z-scores'!$C$2:$UD$20,14,FALSE)&lt;-3),"",'Total-corrected counts'!P1073),"")</f>
        <v/>
      </c>
      <c r="Q1073" t="str">
        <f>IFERROR(IF(OR(HLOOKUP($A1073,'Z-scores'!$C$2:$UD$20,15,FALSE)&gt;3,HLOOKUP($A1073,'Z-scores'!$C$2:$UD$20,15,FALSE)&lt;-3),"",'Total-corrected counts'!Q1073),"")</f>
        <v/>
      </c>
      <c r="R1073" t="str">
        <f>IFERROR(IF(OR(HLOOKUP($A1073,'Z-scores'!$C$2:$UD$20,16,FALSE)&gt;3,HLOOKUP($A1073,'Z-scores'!$C$2:$UD$20,16,FALSE)&lt;-3),"",'Total-corrected counts'!R1073),"")</f>
        <v/>
      </c>
      <c r="S1073" t="str">
        <f>IFERROR(IF(OR(HLOOKUP($A1073,'Z-scores'!$C$2:$UD$20,17,FALSE)&gt;3,HLOOKUP($A1073,'Z-scores'!$C$2:$UD$20,17,FALSE)&lt;-3),"",'Total-corrected counts'!S1073),"")</f>
        <v/>
      </c>
      <c r="T1073" t="str">
        <f>IFERROR(IF(OR(HLOOKUP($A1073,'Z-scores'!$C$2:$UD$20,18,FALSE)&gt;3,HLOOKUP($A1073,'Z-scores'!$C$2:$UD$20,18,FALSE)&lt;-3),"",'Total-corrected counts'!T1073),"")</f>
        <v/>
      </c>
      <c r="U1073" t="str">
        <f>IFERROR(IF(OR(HLOOKUP($A1073,'Z-scores'!$C$2:$UD$20,19,FALSE)&gt;3,HLOOKUP($A1073,'Z-scores'!$C$2:$UD$20,19,FALSE)&lt;-3),"",'Total-corrected counts'!U1073),"")</f>
        <v/>
      </c>
      <c r="V1073">
        <f t="shared" si="64"/>
        <v>1</v>
      </c>
      <c r="W1073" s="10">
        <f>SUMIFS(Tabel132[Cluster],Tabel132[ID],A1073)</f>
        <v>42</v>
      </c>
      <c r="X1073" t="str">
        <f t="shared" si="65"/>
        <v/>
      </c>
      <c r="Y1073" t="str">
        <f t="shared" si="66"/>
        <v/>
      </c>
      <c r="Z1073" t="str">
        <f t="shared" si="67"/>
        <v/>
      </c>
    </row>
    <row r="1074" spans="1:26" x14ac:dyDescent="0.25">
      <c r="A1074">
        <v>1083</v>
      </c>
      <c r="B1074" t="s">
        <v>1143</v>
      </c>
      <c r="C1074">
        <v>115000</v>
      </c>
      <c r="D1074">
        <v>824</v>
      </c>
      <c r="E1074" t="str">
        <f>IFERROR(IF(OR(HLOOKUP($A1074,'Z-scores'!$C$2:$UD$20,3,FALSE)&gt;3,HLOOKUP(A1074,'Z-scores'!$C$2:$UD$20,3,FALSE)&lt;-3),"",'Total-corrected counts'!E1074),"")</f>
        <v/>
      </c>
      <c r="F1074" t="str">
        <f>IFERROR(IF(OR(HLOOKUP($A1074,'Z-scores'!$C$2:$UD$20,4,FALSE)&gt;3,HLOOKUP($A1074,'Z-scores'!$C$2:$UD$20,4,FALSE)&lt;-3),"",'Total-corrected counts'!F1074),"")</f>
        <v/>
      </c>
      <c r="G1074" t="str">
        <f>IFERROR(IF(OR(HLOOKUP($A1074,'Z-scores'!$C$2:$UD$20,5,FALSE)&gt;3,HLOOKUP($A1074,'Z-scores'!$C$2:$UD$20,5,FALSE)&lt;-3),"",'Total-corrected counts'!G1074),"")</f>
        <v/>
      </c>
      <c r="H1074" t="str">
        <f>IFERROR(IF(OR(HLOOKUP($A1074,'Z-scores'!$C$2:$UD$20,6,FALSE)&gt;3,HLOOKUP($A1074,'Z-scores'!$C$2:$UD$20,6,FALSE)&lt;-3),"",'Total-corrected counts'!H1074),"")</f>
        <v/>
      </c>
      <c r="I1074" t="str">
        <f>IFERROR(IF(OR(HLOOKUP($A1074,'Z-scores'!$C$2:$UD$20,7,FALSE)&gt;3,HLOOKUP($A1074,'Z-scores'!$C$2:$UD$20,7,FALSE)&lt;-3),"",'Total-corrected counts'!I1074),"")</f>
        <v/>
      </c>
      <c r="J1074" t="str">
        <f>IFERROR(IF(OR(HLOOKUP($A1074,'Z-scores'!$C$2:$UD$20,8,FALSE)&gt;3,HLOOKUP($A1074,'Z-scores'!$C$2:$UD$20,8,FALSE)&lt;-3),"",'Total-corrected counts'!J1074),"")</f>
        <v/>
      </c>
      <c r="K1074" t="str">
        <f>IFERROR(IF(OR(HLOOKUP($A1074,'Z-scores'!$C$2:$UD$20,9,FALSE)&gt;3,HLOOKUP($A1074,'Z-scores'!$C$2:$UD$20,9,FALSE)&lt;-3),"",'Total-corrected counts'!K1074),"")</f>
        <v/>
      </c>
      <c r="L1074" t="str">
        <f>IFERROR(IF(OR(HLOOKUP($A1074,'Z-scores'!$C$2:$UD$20,10,FALSE)&gt;3,HLOOKUP($A1074,'Z-scores'!$C$2:$UD$20,10,FALSE)&lt;-3),"",'Total-corrected counts'!L1074),"")</f>
        <v/>
      </c>
      <c r="M1074" t="str">
        <f>IFERROR(IF(OR(HLOOKUP($A1074,'Z-scores'!$C$2:$UD$20,11,FALSE)&gt;3,HLOOKUP($A1074,'Z-scores'!$C$2:$UD$20,11,FALSE)&lt;-3),"",'Total-corrected counts'!M1074),"")</f>
        <v/>
      </c>
      <c r="N1074" t="str">
        <f>IFERROR(IF(OR(HLOOKUP($A1074,'Z-scores'!$C$2:$UD$20,12,FALSE)&gt;3,HLOOKUP($A1074,'Z-scores'!$C$2:$UD$20,12,FALSE)&lt;-3),"",'Total-corrected counts'!N1074),"")</f>
        <v/>
      </c>
      <c r="O1074" t="str">
        <f>IFERROR(IF(OR(HLOOKUP($A1074,'Z-scores'!$C$2:$UD$20,13,FALSE)&gt;3,HLOOKUP($A1074,'Z-scores'!$C$2:$UD$20,13,FALSE)&lt;-3),"",'Total-corrected counts'!O1074),"")</f>
        <v/>
      </c>
      <c r="P1074" t="str">
        <f>IFERROR(IF(OR(HLOOKUP($A1074,'Z-scores'!$C$2:$UD$20,14,FALSE)&gt;3,HLOOKUP($A1074,'Z-scores'!$C$2:$UD$20,14,FALSE)&lt;-3),"",'Total-corrected counts'!P1074),"")</f>
        <v/>
      </c>
      <c r="Q1074" t="str">
        <f>IFERROR(IF(OR(HLOOKUP($A1074,'Z-scores'!$C$2:$UD$20,15,FALSE)&gt;3,HLOOKUP($A1074,'Z-scores'!$C$2:$UD$20,15,FALSE)&lt;-3),"",'Total-corrected counts'!Q1074),"")</f>
        <v/>
      </c>
      <c r="R1074" t="str">
        <f>IFERROR(IF(OR(HLOOKUP($A1074,'Z-scores'!$C$2:$UD$20,16,FALSE)&gt;3,HLOOKUP($A1074,'Z-scores'!$C$2:$UD$20,16,FALSE)&lt;-3),"",'Total-corrected counts'!R1074),"")</f>
        <v/>
      </c>
      <c r="S1074" t="str">
        <f>IFERROR(IF(OR(HLOOKUP($A1074,'Z-scores'!$C$2:$UD$20,17,FALSE)&gt;3,HLOOKUP($A1074,'Z-scores'!$C$2:$UD$20,17,FALSE)&lt;-3),"",'Total-corrected counts'!S1074),"")</f>
        <v/>
      </c>
      <c r="T1074" t="str">
        <f>IFERROR(IF(OR(HLOOKUP($A1074,'Z-scores'!$C$2:$UD$20,18,FALSE)&gt;3,HLOOKUP($A1074,'Z-scores'!$C$2:$UD$20,18,FALSE)&lt;-3),"",'Total-corrected counts'!T1074),"")</f>
        <v/>
      </c>
      <c r="U1074" t="str">
        <f>IFERROR(IF(OR(HLOOKUP($A1074,'Z-scores'!$C$2:$UD$20,19,FALSE)&gt;3,HLOOKUP($A1074,'Z-scores'!$C$2:$UD$20,19,FALSE)&lt;-3),"",'Total-corrected counts'!U1074),"")</f>
        <v/>
      </c>
      <c r="V1074">
        <f t="shared" si="64"/>
        <v>1</v>
      </c>
      <c r="W1074" s="10">
        <f>SUMIFS(Tabel132[Cluster],Tabel132[ID],A1074)</f>
        <v>0</v>
      </c>
      <c r="X1074" t="str">
        <f t="shared" si="65"/>
        <v/>
      </c>
      <c r="Y1074" t="str">
        <f t="shared" si="66"/>
        <v/>
      </c>
      <c r="Z1074" t="str">
        <f t="shared" si="67"/>
        <v/>
      </c>
    </row>
    <row r="1075" spans="1:26" x14ac:dyDescent="0.25">
      <c r="A1075">
        <v>1084</v>
      </c>
      <c r="B1075" t="s">
        <v>534</v>
      </c>
      <c r="C1075">
        <v>45100</v>
      </c>
      <c r="D1075">
        <v>822</v>
      </c>
      <c r="E1075">
        <f>IFERROR(IF(OR(HLOOKUP($A1075,'Z-scores'!$C$2:$UD$20,3,FALSE)&gt;3,HLOOKUP(A1075,'Z-scores'!$C$2:$UD$20,3,FALSE)&lt;-3),"",'Total-corrected counts'!E1075),"")</f>
        <v>17.019572508384641</v>
      </c>
      <c r="F1075">
        <f>IFERROR(IF(OR(HLOOKUP($A1075,'Z-scores'!$C$2:$UD$20,4,FALSE)&gt;3,HLOOKUP($A1075,'Z-scores'!$C$2:$UD$20,4,FALSE)&lt;-3),"",'Total-corrected counts'!F1075),"")</f>
        <v>27.799925844989779</v>
      </c>
      <c r="G1075">
        <f>IFERROR(IF(OR(HLOOKUP($A1075,'Z-scores'!$C$2:$UD$20,5,FALSE)&gt;3,HLOOKUP($A1075,'Z-scores'!$C$2:$UD$20,5,FALSE)&lt;-3),"",'Total-corrected counts'!G1075),"")</f>
        <v>39.566301759531974</v>
      </c>
      <c r="H1075">
        <f>IFERROR(IF(OR(HLOOKUP($A1075,'Z-scores'!$C$2:$UD$20,6,FALSE)&gt;3,HLOOKUP($A1075,'Z-scores'!$C$2:$UD$20,6,FALSE)&lt;-3),"",'Total-corrected counts'!H1075),"")</f>
        <v>40.618427601265104</v>
      </c>
      <c r="I1075">
        <f>IFERROR(IF(OR(HLOOKUP($A1075,'Z-scores'!$C$2:$UD$20,7,FALSE)&gt;3,HLOOKUP($A1075,'Z-scores'!$C$2:$UD$20,7,FALSE)&lt;-3),"",'Total-corrected counts'!I1075),"")</f>
        <v>15.669300792084695</v>
      </c>
      <c r="J1075">
        <f>IFERROR(IF(OR(HLOOKUP($A1075,'Z-scores'!$C$2:$UD$20,8,FALSE)&gt;3,HLOOKUP($A1075,'Z-scores'!$C$2:$UD$20,8,FALSE)&lt;-3),"",'Total-corrected counts'!J1075),"")</f>
        <v>12.982696969159068</v>
      </c>
      <c r="K1075">
        <f>IFERROR(IF(OR(HLOOKUP($A1075,'Z-scores'!$C$2:$UD$20,9,FALSE)&gt;3,HLOOKUP($A1075,'Z-scores'!$C$2:$UD$20,9,FALSE)&lt;-3),"",'Total-corrected counts'!K1075),"")</f>
        <v>46.829812141144991</v>
      </c>
      <c r="L1075">
        <f>IFERROR(IF(OR(HLOOKUP($A1075,'Z-scores'!$C$2:$UD$20,10,FALSE)&gt;3,HLOOKUP($A1075,'Z-scores'!$C$2:$UD$20,10,FALSE)&lt;-3),"",'Total-corrected counts'!L1075),"")</f>
        <v>16.369239236078652</v>
      </c>
      <c r="M1075">
        <f>IFERROR(IF(OR(HLOOKUP($A1075,'Z-scores'!$C$2:$UD$20,11,FALSE)&gt;3,HLOOKUP($A1075,'Z-scores'!$C$2:$UD$20,11,FALSE)&lt;-3),"",'Total-corrected counts'!M1075),"")</f>
        <v>24.356012470130938</v>
      </c>
      <c r="N1075">
        <f>IFERROR(IF(OR(HLOOKUP($A1075,'Z-scores'!$C$2:$UD$20,12,FALSE)&gt;3,HLOOKUP($A1075,'Z-scores'!$C$2:$UD$20,12,FALSE)&lt;-3),"",'Total-corrected counts'!N1075),"")</f>
        <v>29.884339085068188</v>
      </c>
      <c r="O1075">
        <f>IFERROR(IF(OR(HLOOKUP($A1075,'Z-scores'!$C$2:$UD$20,13,FALSE)&gt;3,HLOOKUP($A1075,'Z-scores'!$C$2:$UD$20,13,FALSE)&lt;-3),"",'Total-corrected counts'!O1075),"")</f>
        <v>31.12603976419728</v>
      </c>
      <c r="P1075">
        <f>IFERROR(IF(OR(HLOOKUP($A1075,'Z-scores'!$C$2:$UD$20,14,FALSE)&gt;3,HLOOKUP($A1075,'Z-scores'!$C$2:$UD$20,14,FALSE)&lt;-3),"",'Total-corrected counts'!P1075),"")</f>
        <v>69.183951613971672</v>
      </c>
      <c r="Q1075">
        <f>IFERROR(IF(OR(HLOOKUP($A1075,'Z-scores'!$C$2:$UD$20,15,FALSE)&gt;3,HLOOKUP($A1075,'Z-scores'!$C$2:$UD$20,15,FALSE)&lt;-3),"",'Total-corrected counts'!Q1075),"")</f>
        <v>38.721517111185655</v>
      </c>
      <c r="R1075">
        <f>IFERROR(IF(OR(HLOOKUP($A1075,'Z-scores'!$C$2:$UD$20,16,FALSE)&gt;3,HLOOKUP($A1075,'Z-scores'!$C$2:$UD$20,16,FALSE)&lt;-3),"",'Total-corrected counts'!R1075),"")</f>
        <v>51.237049992887634</v>
      </c>
      <c r="S1075">
        <f>IFERROR(IF(OR(HLOOKUP($A1075,'Z-scores'!$C$2:$UD$20,17,FALSE)&gt;3,HLOOKUP($A1075,'Z-scores'!$C$2:$UD$20,17,FALSE)&lt;-3),"",'Total-corrected counts'!S1075),"")</f>
        <v>51.527084290102046</v>
      </c>
      <c r="T1075">
        <f>IFERROR(IF(OR(HLOOKUP($A1075,'Z-scores'!$C$2:$UD$20,18,FALSE)&gt;3,HLOOKUP($A1075,'Z-scores'!$C$2:$UD$20,18,FALSE)&lt;-3),"",'Total-corrected counts'!T1075),"")</f>
        <v>47.491164134892777</v>
      </c>
      <c r="U1075">
        <f>IFERROR(IF(OR(HLOOKUP($A1075,'Z-scores'!$C$2:$UD$20,19,FALSE)&gt;3,HLOOKUP($A1075,'Z-scores'!$C$2:$UD$20,19,FALSE)&lt;-3),"",'Total-corrected counts'!U1075),"")</f>
        <v>42.383582925061731</v>
      </c>
      <c r="V1075">
        <f t="shared" si="64"/>
        <v>1</v>
      </c>
      <c r="W1075" s="10">
        <f>SUMIFS(Tabel132[Cluster],Tabel132[ID],A1075)</f>
        <v>59</v>
      </c>
      <c r="X1075">
        <f t="shared" si="65"/>
        <v>9.3533431608707873E-3</v>
      </c>
      <c r="Y1075">
        <f t="shared" si="66"/>
        <v>26.801254369196648</v>
      </c>
      <c r="Z1075">
        <f t="shared" si="67"/>
        <v>45.194341114670863</v>
      </c>
    </row>
    <row r="1076" spans="1:26" x14ac:dyDescent="0.25">
      <c r="A1076">
        <v>1085</v>
      </c>
      <c r="B1076" t="s">
        <v>535</v>
      </c>
      <c r="C1076">
        <v>2600</v>
      </c>
      <c r="D1076">
        <v>993</v>
      </c>
      <c r="E1076" t="str">
        <f>IFERROR(IF(OR(HLOOKUP($A1076,'Z-scores'!$C$2:$UD$20,3,FALSE)&gt;3,HLOOKUP(A1076,'Z-scores'!$C$2:$UD$20,3,FALSE)&lt;-3),"",'Total-corrected counts'!E1076),"")</f>
        <v/>
      </c>
      <c r="F1076">
        <f>IFERROR(IF(OR(HLOOKUP($A1076,'Z-scores'!$C$2:$UD$20,4,FALSE)&gt;3,HLOOKUP($A1076,'Z-scores'!$C$2:$UD$20,4,FALSE)&lt;-3),"",'Total-corrected counts'!F1076),"")</f>
        <v>3.1007294096801816</v>
      </c>
      <c r="G1076">
        <f>IFERROR(IF(OR(HLOOKUP($A1076,'Z-scores'!$C$2:$UD$20,5,FALSE)&gt;3,HLOOKUP($A1076,'Z-scores'!$C$2:$UD$20,5,FALSE)&lt;-3),"",'Total-corrected counts'!G1076),"")</f>
        <v>3.021866223996841E-2</v>
      </c>
      <c r="H1076">
        <f>IFERROR(IF(OR(HLOOKUP($A1076,'Z-scores'!$C$2:$UD$20,6,FALSE)&gt;3,HLOOKUP($A1076,'Z-scores'!$C$2:$UD$20,6,FALSE)&lt;-3),"",'Total-corrected counts'!H1076),"")</f>
        <v>0.23035025104687207</v>
      </c>
      <c r="I1076">
        <f>IFERROR(IF(OR(HLOOKUP($A1076,'Z-scores'!$C$2:$UD$20,7,FALSE)&gt;3,HLOOKUP($A1076,'Z-scores'!$C$2:$UD$20,7,FALSE)&lt;-3),"",'Total-corrected counts'!I1076),"")</f>
        <v>0.46176721391212261</v>
      </c>
      <c r="J1076">
        <f>IFERROR(IF(OR(HLOOKUP($A1076,'Z-scores'!$C$2:$UD$20,8,FALSE)&gt;3,HLOOKUP($A1076,'Z-scores'!$C$2:$UD$20,8,FALSE)&lt;-3),"",'Total-corrected counts'!J1076),"")</f>
        <v>1.3313058039016135</v>
      </c>
      <c r="K1076">
        <f>IFERROR(IF(OR(HLOOKUP($A1076,'Z-scores'!$C$2:$UD$20,9,FALSE)&gt;3,HLOOKUP($A1076,'Z-scores'!$C$2:$UD$20,9,FALSE)&lt;-3),"",'Total-corrected counts'!K1076),"")</f>
        <v>1.7169295947377223</v>
      </c>
      <c r="L1076">
        <f>IFERROR(IF(OR(HLOOKUP($A1076,'Z-scores'!$C$2:$UD$20,10,FALSE)&gt;3,HLOOKUP($A1076,'Z-scores'!$C$2:$UD$20,10,FALSE)&lt;-3),"",'Total-corrected counts'!L1076),"")</f>
        <v>0.83786515486393953</v>
      </c>
      <c r="M1076">
        <f>IFERROR(IF(OR(HLOOKUP($A1076,'Z-scores'!$C$2:$UD$20,11,FALSE)&gt;3,HLOOKUP($A1076,'Z-scores'!$C$2:$UD$20,11,FALSE)&lt;-3),"",'Total-corrected counts'!M1076),"")</f>
        <v>1.2947482981662495</v>
      </c>
      <c r="N1076">
        <f>IFERROR(IF(OR(HLOOKUP($A1076,'Z-scores'!$C$2:$UD$20,12,FALSE)&gt;3,HLOOKUP($A1076,'Z-scores'!$C$2:$UD$20,12,FALSE)&lt;-3),"",'Total-corrected counts'!N1076),"")</f>
        <v>1.7961761608933959</v>
      </c>
      <c r="O1076">
        <f>IFERROR(IF(OR(HLOOKUP($A1076,'Z-scores'!$C$2:$UD$20,13,FALSE)&gt;3,HLOOKUP($A1076,'Z-scores'!$C$2:$UD$20,13,FALSE)&lt;-3),"",'Total-corrected counts'!O1076),"")</f>
        <v>0.50143582277709964</v>
      </c>
      <c r="P1076">
        <f>IFERROR(IF(OR(HLOOKUP($A1076,'Z-scores'!$C$2:$UD$20,14,FALSE)&gt;3,HLOOKUP($A1076,'Z-scores'!$C$2:$UD$20,14,FALSE)&lt;-3),"",'Total-corrected counts'!P1076),"")</f>
        <v>0.47011580661829033</v>
      </c>
      <c r="Q1076">
        <f>IFERROR(IF(OR(HLOOKUP($A1076,'Z-scores'!$C$2:$UD$20,15,FALSE)&gt;3,HLOOKUP($A1076,'Z-scores'!$C$2:$UD$20,15,FALSE)&lt;-3),"",'Total-corrected counts'!Q1076),"")</f>
        <v>7.800859654733952E-2</v>
      </c>
      <c r="R1076">
        <f>IFERROR(IF(OR(HLOOKUP($A1076,'Z-scores'!$C$2:$UD$20,16,FALSE)&gt;3,HLOOKUP($A1076,'Z-scores'!$C$2:$UD$20,16,FALSE)&lt;-3),"",'Total-corrected counts'!R1076),"")</f>
        <v>1.5066185029581414</v>
      </c>
      <c r="S1076">
        <f>IFERROR(IF(OR(HLOOKUP($A1076,'Z-scores'!$C$2:$UD$20,17,FALSE)&gt;3,HLOOKUP($A1076,'Z-scores'!$C$2:$UD$20,17,FALSE)&lt;-3),"",'Total-corrected counts'!S1076),"")</f>
        <v>0.2985661226249065</v>
      </c>
      <c r="T1076">
        <f>IFERROR(IF(OR(HLOOKUP($A1076,'Z-scores'!$C$2:$UD$20,18,FALSE)&gt;3,HLOOKUP($A1076,'Z-scores'!$C$2:$UD$20,18,FALSE)&lt;-3),"",'Total-corrected counts'!T1076),"")</f>
        <v>2.4742140504430385</v>
      </c>
      <c r="U1076">
        <f>IFERROR(IF(OR(HLOOKUP($A1076,'Z-scores'!$C$2:$UD$20,19,FALSE)&gt;3,HLOOKUP($A1076,'Z-scores'!$C$2:$UD$20,19,FALSE)&lt;-3),"",'Total-corrected counts'!U1076),"")</f>
        <v>1.8833290661899038</v>
      </c>
      <c r="V1076">
        <f t="shared" si="64"/>
        <v>1</v>
      </c>
      <c r="W1076" s="10">
        <f>SUMIFS(Tabel132[Cluster],Tabel132[ID],A1076)</f>
        <v>4</v>
      </c>
      <c r="X1076">
        <f t="shared" si="65"/>
        <v>0.99905406857300438</v>
      </c>
      <c r="Y1076">
        <f t="shared" si="66"/>
        <v>1.1254892985685838</v>
      </c>
      <c r="Z1076">
        <f t="shared" si="67"/>
        <v>1.1260580161315143</v>
      </c>
    </row>
    <row r="1077" spans="1:26" x14ac:dyDescent="0.25">
      <c r="A1077">
        <v>1086</v>
      </c>
      <c r="B1077" t="s">
        <v>536</v>
      </c>
      <c r="C1077">
        <v>7300</v>
      </c>
      <c r="D1077">
        <v>361</v>
      </c>
      <c r="E1077">
        <f>IFERROR(IF(OR(HLOOKUP($A1077,'Z-scores'!$C$2:$UD$20,3,FALSE)&gt;3,HLOOKUP(A1077,'Z-scores'!$C$2:$UD$20,3,FALSE)&lt;-3),"",'Total-corrected counts'!E1077),"")</f>
        <v>0.74899567338259898</v>
      </c>
      <c r="F1077">
        <f>IFERROR(IF(OR(HLOOKUP($A1077,'Z-scores'!$C$2:$UD$20,4,FALSE)&gt;3,HLOOKUP($A1077,'Z-scores'!$C$2:$UD$20,4,FALSE)&lt;-3),"",'Total-corrected counts'!F1077),"")</f>
        <v>0.13124780570074845</v>
      </c>
      <c r="G1077">
        <f>IFERROR(IF(OR(HLOOKUP($A1077,'Z-scores'!$C$2:$UD$20,5,FALSE)&gt;3,HLOOKUP($A1077,'Z-scores'!$C$2:$UD$20,5,FALSE)&lt;-3),"",'Total-corrected counts'!G1077),"")</f>
        <v>3.6363123562095319</v>
      </c>
      <c r="H1077">
        <f>IFERROR(IF(OR(HLOOKUP($A1077,'Z-scores'!$C$2:$UD$20,6,FALSE)&gt;3,HLOOKUP($A1077,'Z-scores'!$C$2:$UD$20,6,FALSE)&lt;-3),"",'Total-corrected counts'!H1077),"")</f>
        <v>4.439477565630626</v>
      </c>
      <c r="I1077">
        <f>IFERROR(IF(OR(HLOOKUP($A1077,'Z-scores'!$C$2:$UD$20,7,FALSE)&gt;3,HLOOKUP($A1077,'Z-scores'!$C$2:$UD$20,7,FALSE)&lt;-3),"",'Total-corrected counts'!I1077),"")</f>
        <v>3.5894704761435667</v>
      </c>
      <c r="J1077">
        <f>IFERROR(IF(OR(HLOOKUP($A1077,'Z-scores'!$C$2:$UD$20,8,FALSE)&gt;3,HLOOKUP($A1077,'Z-scores'!$C$2:$UD$20,8,FALSE)&lt;-3),"",'Total-corrected counts'!J1077),"")</f>
        <v>1.3460980906116313</v>
      </c>
      <c r="K1077">
        <f>IFERROR(IF(OR(HLOOKUP($A1077,'Z-scores'!$C$2:$UD$20,9,FALSE)&gt;3,HLOOKUP($A1077,'Z-scores'!$C$2:$UD$20,9,FALSE)&lt;-3),"",'Total-corrected counts'!K1077),"")</f>
        <v>3.8976531579240761</v>
      </c>
      <c r="L1077">
        <f>IFERROR(IF(OR(HLOOKUP($A1077,'Z-scores'!$C$2:$UD$20,10,FALSE)&gt;3,HLOOKUP($A1077,'Z-scores'!$C$2:$UD$20,10,FALSE)&lt;-3),"",'Total-corrected counts'!L1077),"")</f>
        <v>0.24253991325008775</v>
      </c>
      <c r="M1077">
        <f>IFERROR(IF(OR(HLOOKUP($A1077,'Z-scores'!$C$2:$UD$20,11,FALSE)&gt;3,HLOOKUP($A1077,'Z-scores'!$C$2:$UD$20,11,FALSE)&lt;-3),"",'Total-corrected counts'!M1077),"")</f>
        <v>1.5297382028156399</v>
      </c>
      <c r="N1077">
        <f>IFERROR(IF(OR(HLOOKUP($A1077,'Z-scores'!$C$2:$UD$20,12,FALSE)&gt;3,HLOOKUP($A1077,'Z-scores'!$C$2:$UD$20,12,FALSE)&lt;-3),"",'Total-corrected counts'!N1077),"")</f>
        <v>1.7870119968072051</v>
      </c>
      <c r="O1077">
        <f>IFERROR(IF(OR(HLOOKUP($A1077,'Z-scores'!$C$2:$UD$20,13,FALSE)&gt;3,HLOOKUP($A1077,'Z-scores'!$C$2:$UD$20,13,FALSE)&lt;-3),"",'Total-corrected counts'!O1077),"")</f>
        <v>2.3826614934643393</v>
      </c>
      <c r="P1077" t="str">
        <f>IFERROR(IF(OR(HLOOKUP($A1077,'Z-scores'!$C$2:$UD$20,14,FALSE)&gt;3,HLOOKUP($A1077,'Z-scores'!$C$2:$UD$20,14,FALSE)&lt;-3),"",'Total-corrected counts'!P1077),"")</f>
        <v/>
      </c>
      <c r="Q1077">
        <f>IFERROR(IF(OR(HLOOKUP($A1077,'Z-scores'!$C$2:$UD$20,15,FALSE)&gt;3,HLOOKUP($A1077,'Z-scores'!$C$2:$UD$20,15,FALSE)&lt;-3),"",'Total-corrected counts'!Q1077),"")</f>
        <v>0.13651504395784417</v>
      </c>
      <c r="R1077">
        <f>IFERROR(IF(OR(HLOOKUP($A1077,'Z-scores'!$C$2:$UD$20,16,FALSE)&gt;3,HLOOKUP($A1077,'Z-scores'!$C$2:$UD$20,16,FALSE)&lt;-3),"",'Total-corrected counts'!R1077),"")</f>
        <v>3.8667203599856554</v>
      </c>
      <c r="S1077">
        <f>IFERROR(IF(OR(HLOOKUP($A1077,'Z-scores'!$C$2:$UD$20,17,FALSE)&gt;3,HLOOKUP($A1077,'Z-scores'!$C$2:$UD$20,17,FALSE)&lt;-3),"",'Total-corrected counts'!S1077),"")</f>
        <v>3.0833737754717614</v>
      </c>
      <c r="T1077">
        <f>IFERROR(IF(OR(HLOOKUP($A1077,'Z-scores'!$C$2:$UD$20,18,FALSE)&gt;3,HLOOKUP($A1077,'Z-scores'!$C$2:$UD$20,18,FALSE)&lt;-3),"",'Total-corrected counts'!T1077),"")</f>
        <v>4.0377798739869037</v>
      </c>
      <c r="U1077">
        <f>IFERROR(IF(OR(HLOOKUP($A1077,'Z-scores'!$C$2:$UD$20,19,FALSE)&gt;3,HLOOKUP($A1077,'Z-scores'!$C$2:$UD$20,19,FALSE)&lt;-3),"",'Total-corrected counts'!U1077),"")</f>
        <v>4.5000282065413133</v>
      </c>
      <c r="V1077">
        <f t="shared" si="64"/>
        <v>1</v>
      </c>
      <c r="W1077" s="10">
        <f>SUMIFS(Tabel132[Cluster],Tabel132[ID],A1077)</f>
        <v>10</v>
      </c>
      <c r="X1077">
        <f t="shared" si="65"/>
        <v>0.43915450507399256</v>
      </c>
      <c r="Y1077">
        <f t="shared" si="66"/>
        <v>2.1735036935187235</v>
      </c>
      <c r="Z1077">
        <f t="shared" si="67"/>
        <v>2.8277272500307178</v>
      </c>
    </row>
    <row r="1078" spans="1:26" x14ac:dyDescent="0.25">
      <c r="A1078">
        <v>1087</v>
      </c>
      <c r="B1078" t="s">
        <v>1144</v>
      </c>
      <c r="C1078">
        <v>117700</v>
      </c>
      <c r="D1078">
        <v>1040</v>
      </c>
      <c r="E1078" t="str">
        <f>IFERROR(IF(OR(HLOOKUP($A1078,'Z-scores'!$C$2:$UD$20,3,FALSE)&gt;3,HLOOKUP(A1078,'Z-scores'!$C$2:$UD$20,3,FALSE)&lt;-3),"",'Total-corrected counts'!E1078),"")</f>
        <v/>
      </c>
      <c r="F1078" t="str">
        <f>IFERROR(IF(OR(HLOOKUP($A1078,'Z-scores'!$C$2:$UD$20,4,FALSE)&gt;3,HLOOKUP($A1078,'Z-scores'!$C$2:$UD$20,4,FALSE)&lt;-3),"",'Total-corrected counts'!F1078),"")</f>
        <v/>
      </c>
      <c r="G1078" t="str">
        <f>IFERROR(IF(OR(HLOOKUP($A1078,'Z-scores'!$C$2:$UD$20,5,FALSE)&gt;3,HLOOKUP($A1078,'Z-scores'!$C$2:$UD$20,5,FALSE)&lt;-3),"",'Total-corrected counts'!G1078),"")</f>
        <v/>
      </c>
      <c r="H1078" t="str">
        <f>IFERROR(IF(OR(HLOOKUP($A1078,'Z-scores'!$C$2:$UD$20,6,FALSE)&gt;3,HLOOKUP($A1078,'Z-scores'!$C$2:$UD$20,6,FALSE)&lt;-3),"",'Total-corrected counts'!H1078),"")</f>
        <v/>
      </c>
      <c r="I1078" t="str">
        <f>IFERROR(IF(OR(HLOOKUP($A1078,'Z-scores'!$C$2:$UD$20,7,FALSE)&gt;3,HLOOKUP($A1078,'Z-scores'!$C$2:$UD$20,7,FALSE)&lt;-3),"",'Total-corrected counts'!I1078),"")</f>
        <v/>
      </c>
      <c r="J1078" t="str">
        <f>IFERROR(IF(OR(HLOOKUP($A1078,'Z-scores'!$C$2:$UD$20,8,FALSE)&gt;3,HLOOKUP($A1078,'Z-scores'!$C$2:$UD$20,8,FALSE)&lt;-3),"",'Total-corrected counts'!J1078),"")</f>
        <v/>
      </c>
      <c r="K1078" t="str">
        <f>IFERROR(IF(OR(HLOOKUP($A1078,'Z-scores'!$C$2:$UD$20,9,FALSE)&gt;3,HLOOKUP($A1078,'Z-scores'!$C$2:$UD$20,9,FALSE)&lt;-3),"",'Total-corrected counts'!K1078),"")</f>
        <v/>
      </c>
      <c r="L1078" t="str">
        <f>IFERROR(IF(OR(HLOOKUP($A1078,'Z-scores'!$C$2:$UD$20,10,FALSE)&gt;3,HLOOKUP($A1078,'Z-scores'!$C$2:$UD$20,10,FALSE)&lt;-3),"",'Total-corrected counts'!L1078),"")</f>
        <v/>
      </c>
      <c r="M1078" t="str">
        <f>IFERROR(IF(OR(HLOOKUP($A1078,'Z-scores'!$C$2:$UD$20,11,FALSE)&gt;3,HLOOKUP($A1078,'Z-scores'!$C$2:$UD$20,11,FALSE)&lt;-3),"",'Total-corrected counts'!M1078),"")</f>
        <v/>
      </c>
      <c r="N1078" t="str">
        <f>IFERROR(IF(OR(HLOOKUP($A1078,'Z-scores'!$C$2:$UD$20,12,FALSE)&gt;3,HLOOKUP($A1078,'Z-scores'!$C$2:$UD$20,12,FALSE)&lt;-3),"",'Total-corrected counts'!N1078),"")</f>
        <v/>
      </c>
      <c r="O1078" t="str">
        <f>IFERROR(IF(OR(HLOOKUP($A1078,'Z-scores'!$C$2:$UD$20,13,FALSE)&gt;3,HLOOKUP($A1078,'Z-scores'!$C$2:$UD$20,13,FALSE)&lt;-3),"",'Total-corrected counts'!O1078),"")</f>
        <v/>
      </c>
      <c r="P1078" t="str">
        <f>IFERROR(IF(OR(HLOOKUP($A1078,'Z-scores'!$C$2:$UD$20,14,FALSE)&gt;3,HLOOKUP($A1078,'Z-scores'!$C$2:$UD$20,14,FALSE)&lt;-3),"",'Total-corrected counts'!P1078),"")</f>
        <v/>
      </c>
      <c r="Q1078" t="str">
        <f>IFERROR(IF(OR(HLOOKUP($A1078,'Z-scores'!$C$2:$UD$20,15,FALSE)&gt;3,HLOOKUP($A1078,'Z-scores'!$C$2:$UD$20,15,FALSE)&lt;-3),"",'Total-corrected counts'!Q1078),"")</f>
        <v/>
      </c>
      <c r="R1078" t="str">
        <f>IFERROR(IF(OR(HLOOKUP($A1078,'Z-scores'!$C$2:$UD$20,16,FALSE)&gt;3,HLOOKUP($A1078,'Z-scores'!$C$2:$UD$20,16,FALSE)&lt;-3),"",'Total-corrected counts'!R1078),"")</f>
        <v/>
      </c>
      <c r="S1078" t="str">
        <f>IFERROR(IF(OR(HLOOKUP($A1078,'Z-scores'!$C$2:$UD$20,17,FALSE)&gt;3,HLOOKUP($A1078,'Z-scores'!$C$2:$UD$20,17,FALSE)&lt;-3),"",'Total-corrected counts'!S1078),"")</f>
        <v/>
      </c>
      <c r="T1078" t="str">
        <f>IFERROR(IF(OR(HLOOKUP($A1078,'Z-scores'!$C$2:$UD$20,18,FALSE)&gt;3,HLOOKUP($A1078,'Z-scores'!$C$2:$UD$20,18,FALSE)&lt;-3),"",'Total-corrected counts'!T1078),"")</f>
        <v/>
      </c>
      <c r="U1078" t="str">
        <f>IFERROR(IF(OR(HLOOKUP($A1078,'Z-scores'!$C$2:$UD$20,19,FALSE)&gt;3,HLOOKUP($A1078,'Z-scores'!$C$2:$UD$20,19,FALSE)&lt;-3),"",'Total-corrected counts'!U1078),"")</f>
        <v/>
      </c>
      <c r="V1078">
        <f t="shared" si="64"/>
        <v>1</v>
      </c>
      <c r="W1078" s="10">
        <f>SUMIFS(Tabel132[Cluster],Tabel132[ID],A1078)</f>
        <v>0</v>
      </c>
      <c r="X1078" t="str">
        <f t="shared" si="65"/>
        <v/>
      </c>
      <c r="Y1078" t="str">
        <f t="shared" si="66"/>
        <v/>
      </c>
      <c r="Z1078" t="str">
        <f t="shared" si="67"/>
        <v/>
      </c>
    </row>
    <row r="1079" spans="1:26" x14ac:dyDescent="0.25">
      <c r="A1079">
        <v>1088</v>
      </c>
      <c r="B1079" t="s">
        <v>1145</v>
      </c>
      <c r="C1079">
        <v>65400</v>
      </c>
      <c r="D1079">
        <v>475</v>
      </c>
      <c r="E1079" t="str">
        <f>IFERROR(IF(OR(HLOOKUP($A1079,'Z-scores'!$C$2:$UD$20,3,FALSE)&gt;3,HLOOKUP(A1079,'Z-scores'!$C$2:$UD$20,3,FALSE)&lt;-3),"",'Total-corrected counts'!E1079),"")</f>
        <v/>
      </c>
      <c r="F1079" t="str">
        <f>IFERROR(IF(OR(HLOOKUP($A1079,'Z-scores'!$C$2:$UD$20,4,FALSE)&gt;3,HLOOKUP($A1079,'Z-scores'!$C$2:$UD$20,4,FALSE)&lt;-3),"",'Total-corrected counts'!F1079),"")</f>
        <v/>
      </c>
      <c r="G1079" t="str">
        <f>IFERROR(IF(OR(HLOOKUP($A1079,'Z-scores'!$C$2:$UD$20,5,FALSE)&gt;3,HLOOKUP($A1079,'Z-scores'!$C$2:$UD$20,5,FALSE)&lt;-3),"",'Total-corrected counts'!G1079),"")</f>
        <v/>
      </c>
      <c r="H1079" t="str">
        <f>IFERROR(IF(OR(HLOOKUP($A1079,'Z-scores'!$C$2:$UD$20,6,FALSE)&gt;3,HLOOKUP($A1079,'Z-scores'!$C$2:$UD$20,6,FALSE)&lt;-3),"",'Total-corrected counts'!H1079),"")</f>
        <v/>
      </c>
      <c r="I1079" t="str">
        <f>IFERROR(IF(OR(HLOOKUP($A1079,'Z-scores'!$C$2:$UD$20,7,FALSE)&gt;3,HLOOKUP($A1079,'Z-scores'!$C$2:$UD$20,7,FALSE)&lt;-3),"",'Total-corrected counts'!I1079),"")</f>
        <v/>
      </c>
      <c r="J1079" t="str">
        <f>IFERROR(IF(OR(HLOOKUP($A1079,'Z-scores'!$C$2:$UD$20,8,FALSE)&gt;3,HLOOKUP($A1079,'Z-scores'!$C$2:$UD$20,8,FALSE)&lt;-3),"",'Total-corrected counts'!J1079),"")</f>
        <v/>
      </c>
      <c r="K1079" t="str">
        <f>IFERROR(IF(OR(HLOOKUP($A1079,'Z-scores'!$C$2:$UD$20,9,FALSE)&gt;3,HLOOKUP($A1079,'Z-scores'!$C$2:$UD$20,9,FALSE)&lt;-3),"",'Total-corrected counts'!K1079),"")</f>
        <v/>
      </c>
      <c r="L1079" t="str">
        <f>IFERROR(IF(OR(HLOOKUP($A1079,'Z-scores'!$C$2:$UD$20,10,FALSE)&gt;3,HLOOKUP($A1079,'Z-scores'!$C$2:$UD$20,10,FALSE)&lt;-3),"",'Total-corrected counts'!L1079),"")</f>
        <v/>
      </c>
      <c r="M1079" t="str">
        <f>IFERROR(IF(OR(HLOOKUP($A1079,'Z-scores'!$C$2:$UD$20,11,FALSE)&gt;3,HLOOKUP($A1079,'Z-scores'!$C$2:$UD$20,11,FALSE)&lt;-3),"",'Total-corrected counts'!M1079),"")</f>
        <v/>
      </c>
      <c r="N1079" t="str">
        <f>IFERROR(IF(OR(HLOOKUP($A1079,'Z-scores'!$C$2:$UD$20,12,FALSE)&gt;3,HLOOKUP($A1079,'Z-scores'!$C$2:$UD$20,12,FALSE)&lt;-3),"",'Total-corrected counts'!N1079),"")</f>
        <v/>
      </c>
      <c r="O1079" t="str">
        <f>IFERROR(IF(OR(HLOOKUP($A1079,'Z-scores'!$C$2:$UD$20,13,FALSE)&gt;3,HLOOKUP($A1079,'Z-scores'!$C$2:$UD$20,13,FALSE)&lt;-3),"",'Total-corrected counts'!O1079),"")</f>
        <v/>
      </c>
      <c r="P1079" t="str">
        <f>IFERROR(IF(OR(HLOOKUP($A1079,'Z-scores'!$C$2:$UD$20,14,FALSE)&gt;3,HLOOKUP($A1079,'Z-scores'!$C$2:$UD$20,14,FALSE)&lt;-3),"",'Total-corrected counts'!P1079),"")</f>
        <v/>
      </c>
      <c r="Q1079" t="str">
        <f>IFERROR(IF(OR(HLOOKUP($A1079,'Z-scores'!$C$2:$UD$20,15,FALSE)&gt;3,HLOOKUP($A1079,'Z-scores'!$C$2:$UD$20,15,FALSE)&lt;-3),"",'Total-corrected counts'!Q1079),"")</f>
        <v/>
      </c>
      <c r="R1079" t="str">
        <f>IFERROR(IF(OR(HLOOKUP($A1079,'Z-scores'!$C$2:$UD$20,16,FALSE)&gt;3,HLOOKUP($A1079,'Z-scores'!$C$2:$UD$20,16,FALSE)&lt;-3),"",'Total-corrected counts'!R1079),"")</f>
        <v/>
      </c>
      <c r="S1079" t="str">
        <f>IFERROR(IF(OR(HLOOKUP($A1079,'Z-scores'!$C$2:$UD$20,17,FALSE)&gt;3,HLOOKUP($A1079,'Z-scores'!$C$2:$UD$20,17,FALSE)&lt;-3),"",'Total-corrected counts'!S1079),"")</f>
        <v/>
      </c>
      <c r="T1079" t="str">
        <f>IFERROR(IF(OR(HLOOKUP($A1079,'Z-scores'!$C$2:$UD$20,18,FALSE)&gt;3,HLOOKUP($A1079,'Z-scores'!$C$2:$UD$20,18,FALSE)&lt;-3),"",'Total-corrected counts'!T1079),"")</f>
        <v/>
      </c>
      <c r="U1079" t="str">
        <f>IFERROR(IF(OR(HLOOKUP($A1079,'Z-scores'!$C$2:$UD$20,19,FALSE)&gt;3,HLOOKUP($A1079,'Z-scores'!$C$2:$UD$20,19,FALSE)&lt;-3),"",'Total-corrected counts'!U1079),"")</f>
        <v/>
      </c>
      <c r="V1079">
        <f t="shared" si="64"/>
        <v>1</v>
      </c>
      <c r="W1079" s="10">
        <f>SUMIFS(Tabel132[Cluster],Tabel132[ID],A1079)</f>
        <v>77</v>
      </c>
      <c r="X1079" t="str">
        <f t="shared" si="65"/>
        <v/>
      </c>
      <c r="Y1079" t="str">
        <f t="shared" si="66"/>
        <v/>
      </c>
      <c r="Z1079" t="str">
        <f t="shared" si="67"/>
        <v/>
      </c>
    </row>
    <row r="1080" spans="1:26" x14ac:dyDescent="0.25">
      <c r="A1080">
        <v>1089</v>
      </c>
      <c r="B1080" t="s">
        <v>537</v>
      </c>
      <c r="C1080">
        <v>37400</v>
      </c>
      <c r="D1080">
        <v>695</v>
      </c>
      <c r="E1080" t="str">
        <f>IFERROR(IF(OR(HLOOKUP($A1080,'Z-scores'!$C$2:$UD$20,3,FALSE)&gt;3,HLOOKUP(A1080,'Z-scores'!$C$2:$UD$20,3,FALSE)&lt;-3),"",'Total-corrected counts'!E1080),"")</f>
        <v/>
      </c>
      <c r="F1080">
        <f>IFERROR(IF(OR(HLOOKUP($A1080,'Z-scores'!$C$2:$UD$20,4,FALSE)&gt;3,HLOOKUP($A1080,'Z-scores'!$C$2:$UD$20,4,FALSE)&lt;-3),"",'Total-corrected counts'!F1080),"")</f>
        <v>69.594148972821856</v>
      </c>
      <c r="G1080">
        <f>IFERROR(IF(OR(HLOOKUP($A1080,'Z-scores'!$C$2:$UD$20,5,FALSE)&gt;3,HLOOKUP($A1080,'Z-scores'!$C$2:$UD$20,5,FALSE)&lt;-3),"",'Total-corrected counts'!G1080),"")</f>
        <v>83.635184192819239</v>
      </c>
      <c r="H1080">
        <f>IFERROR(IF(OR(HLOOKUP($A1080,'Z-scores'!$C$2:$UD$20,6,FALSE)&gt;3,HLOOKUP($A1080,'Z-scores'!$C$2:$UD$20,6,FALSE)&lt;-3),"",'Total-corrected counts'!H1080),"")</f>
        <v>56.742945174546158</v>
      </c>
      <c r="I1080">
        <f>IFERROR(IF(OR(HLOOKUP($A1080,'Z-scores'!$C$2:$UD$20,7,FALSE)&gt;3,HLOOKUP($A1080,'Z-scores'!$C$2:$UD$20,7,FALSE)&lt;-3),"",'Total-corrected counts'!I1080),"")</f>
        <v>34.718737590006128</v>
      </c>
      <c r="J1080">
        <f>IFERROR(IF(OR(HLOOKUP($A1080,'Z-scores'!$C$2:$UD$20,8,FALSE)&gt;3,HLOOKUP($A1080,'Z-scores'!$C$2:$UD$20,8,FALSE)&lt;-3),"",'Total-corrected counts'!J1080),"")</f>
        <v>29.259143112415465</v>
      </c>
      <c r="K1080">
        <f>IFERROR(IF(OR(HLOOKUP($A1080,'Z-scores'!$C$2:$UD$20,9,FALSE)&gt;3,HLOOKUP($A1080,'Z-scores'!$C$2:$UD$20,9,FALSE)&lt;-3),"",'Total-corrected counts'!K1080),"")</f>
        <v>53.858074586097331</v>
      </c>
      <c r="L1080">
        <f>IFERROR(IF(OR(HLOOKUP($A1080,'Z-scores'!$C$2:$UD$20,10,FALSE)&gt;3,HLOOKUP($A1080,'Z-scores'!$C$2:$UD$20,10,FALSE)&lt;-3),"",'Total-corrected counts'!L1080),"")</f>
        <v>40.504165512764658</v>
      </c>
      <c r="M1080">
        <f>IFERROR(IF(OR(HLOOKUP($A1080,'Z-scores'!$C$2:$UD$20,11,FALSE)&gt;3,HLOOKUP($A1080,'Z-scores'!$C$2:$UD$20,11,FALSE)&lt;-3),"",'Total-corrected counts'!M1080),"")</f>
        <v>57.664679542884734</v>
      </c>
      <c r="N1080">
        <f>IFERROR(IF(OR(HLOOKUP($A1080,'Z-scores'!$C$2:$UD$20,12,FALSE)&gt;3,HLOOKUP($A1080,'Z-scores'!$C$2:$UD$20,12,FALSE)&lt;-3),"",'Total-corrected counts'!N1080),"")</f>
        <v>55.149939470696211</v>
      </c>
      <c r="O1080">
        <f>IFERROR(IF(OR(HLOOKUP($A1080,'Z-scores'!$C$2:$UD$20,13,FALSE)&gt;3,HLOOKUP($A1080,'Z-scores'!$C$2:$UD$20,13,FALSE)&lt;-3),"",'Total-corrected counts'!O1080),"")</f>
        <v>90.692577100805764</v>
      </c>
      <c r="P1080">
        <f>IFERROR(IF(OR(HLOOKUP($A1080,'Z-scores'!$C$2:$UD$20,14,FALSE)&gt;3,HLOOKUP($A1080,'Z-scores'!$C$2:$UD$20,14,FALSE)&lt;-3),"",'Total-corrected counts'!P1080),"")</f>
        <v>53.379512951476784</v>
      </c>
      <c r="Q1080">
        <f>IFERROR(IF(OR(HLOOKUP($A1080,'Z-scores'!$C$2:$UD$20,15,FALSE)&gt;3,HLOOKUP($A1080,'Z-scores'!$C$2:$UD$20,15,FALSE)&lt;-3),"",'Total-corrected counts'!Q1080),"")</f>
        <v>65.663736143723042</v>
      </c>
      <c r="R1080">
        <f>IFERROR(IF(OR(HLOOKUP($A1080,'Z-scores'!$C$2:$UD$20,16,FALSE)&gt;3,HLOOKUP($A1080,'Z-scores'!$C$2:$UD$20,16,FALSE)&lt;-3),"",'Total-corrected counts'!R1080),"")</f>
        <v>63.903063524405411</v>
      </c>
      <c r="S1080">
        <f>IFERROR(IF(OR(HLOOKUP($A1080,'Z-scores'!$C$2:$UD$20,17,FALSE)&gt;3,HLOOKUP($A1080,'Z-scores'!$C$2:$UD$20,17,FALSE)&lt;-3),"",'Total-corrected counts'!S1080),"")</f>
        <v>98.130541794371538</v>
      </c>
      <c r="T1080">
        <f>IFERROR(IF(OR(HLOOKUP($A1080,'Z-scores'!$C$2:$UD$20,18,FALSE)&gt;3,HLOOKUP($A1080,'Z-scores'!$C$2:$UD$20,18,FALSE)&lt;-3),"",'Total-corrected counts'!T1080),"")</f>
        <v>50.549567613912643</v>
      </c>
      <c r="U1080">
        <f>IFERROR(IF(OR(HLOOKUP($A1080,'Z-scores'!$C$2:$UD$20,19,FALSE)&gt;3,HLOOKUP($A1080,'Z-scores'!$C$2:$UD$20,19,FALSE)&lt;-3),"",'Total-corrected counts'!U1080),"")</f>
        <v>52.051917393889163</v>
      </c>
      <c r="V1080">
        <f t="shared" si="64"/>
        <v>1</v>
      </c>
      <c r="W1080" s="10">
        <f>SUMIFS(Tabel132[Cluster],Tabel132[ID],A1080)</f>
        <v>0</v>
      </c>
      <c r="X1080">
        <f t="shared" si="65"/>
        <v>0.17784216780785159</v>
      </c>
      <c r="Y1080">
        <f t="shared" si="66"/>
        <v>53.247134835544443</v>
      </c>
      <c r="Z1080">
        <f t="shared" si="67"/>
        <v>66.190106999160065</v>
      </c>
    </row>
    <row r="1081" spans="1:26" x14ac:dyDescent="0.25">
      <c r="A1081">
        <v>1090</v>
      </c>
      <c r="B1081" t="s">
        <v>538</v>
      </c>
      <c r="C1081">
        <v>8100</v>
      </c>
      <c r="D1081">
        <v>378</v>
      </c>
      <c r="E1081">
        <f>IFERROR(IF(OR(HLOOKUP($A1081,'Z-scores'!$C$2:$UD$20,3,FALSE)&gt;3,HLOOKUP(A1081,'Z-scores'!$C$2:$UD$20,3,FALSE)&lt;-3),"",'Total-corrected counts'!E1081),"")</f>
        <v>33.744029514538738</v>
      </c>
      <c r="F1081">
        <f>IFERROR(IF(OR(HLOOKUP($A1081,'Z-scores'!$C$2:$UD$20,4,FALSE)&gt;3,HLOOKUP($A1081,'Z-scores'!$C$2:$UD$20,4,FALSE)&lt;-3),"",'Total-corrected counts'!F1081),"")</f>
        <v>8.3506416377101207</v>
      </c>
      <c r="G1081">
        <f>IFERROR(IF(OR(HLOOKUP($A1081,'Z-scores'!$C$2:$UD$20,5,FALSE)&gt;3,HLOOKUP($A1081,'Z-scores'!$C$2:$UD$20,5,FALSE)&lt;-3),"",'Total-corrected counts'!G1081),"")</f>
        <v>3.5758750317295953</v>
      </c>
      <c r="H1081">
        <f>IFERROR(IF(OR(HLOOKUP($A1081,'Z-scores'!$C$2:$UD$20,6,FALSE)&gt;3,HLOOKUP($A1081,'Z-scores'!$C$2:$UD$20,6,FALSE)&lt;-3),"",'Total-corrected counts'!H1081),"")</f>
        <v>41.218734316114542</v>
      </c>
      <c r="I1081">
        <f>IFERROR(IF(OR(HLOOKUP($A1081,'Z-scores'!$C$2:$UD$20,7,FALSE)&gt;3,HLOOKUP($A1081,'Z-scores'!$C$2:$UD$20,7,FALSE)&lt;-3),"",'Total-corrected counts'!I1081),"")</f>
        <v>5.7751686219942799</v>
      </c>
      <c r="J1081">
        <f>IFERROR(IF(OR(HLOOKUP($A1081,'Z-scores'!$C$2:$UD$20,8,FALSE)&gt;3,HLOOKUP($A1081,'Z-scores'!$C$2:$UD$20,8,FALSE)&lt;-3),"",'Total-corrected counts'!J1081),"")</f>
        <v>50.693166555231443</v>
      </c>
      <c r="K1081">
        <f>IFERROR(IF(OR(HLOOKUP($A1081,'Z-scores'!$C$2:$UD$20,9,FALSE)&gt;3,HLOOKUP($A1081,'Z-scores'!$C$2:$UD$20,9,FALSE)&lt;-3),"",'Total-corrected counts'!K1081),"")</f>
        <v>39.163832989575781</v>
      </c>
      <c r="L1081">
        <f>IFERROR(IF(OR(HLOOKUP($A1081,'Z-scores'!$C$2:$UD$20,10,FALSE)&gt;3,HLOOKUP($A1081,'Z-scores'!$C$2:$UD$20,10,FALSE)&lt;-3),"",'Total-corrected counts'!L1081),"")</f>
        <v>102.64289128743712</v>
      </c>
      <c r="M1081">
        <f>IFERROR(IF(OR(HLOOKUP($A1081,'Z-scores'!$C$2:$UD$20,11,FALSE)&gt;3,HLOOKUP($A1081,'Z-scores'!$C$2:$UD$20,11,FALSE)&lt;-3),"",'Total-corrected counts'!M1081),"")</f>
        <v>109.28873624272337</v>
      </c>
      <c r="N1081">
        <f>IFERROR(IF(OR(HLOOKUP($A1081,'Z-scores'!$C$2:$UD$20,12,FALSE)&gt;3,HLOOKUP($A1081,'Z-scores'!$C$2:$UD$20,12,FALSE)&lt;-3),"",'Total-corrected counts'!N1081),"")</f>
        <v>128.32578969892973</v>
      </c>
      <c r="O1081">
        <f>IFERROR(IF(OR(HLOOKUP($A1081,'Z-scores'!$C$2:$UD$20,13,FALSE)&gt;3,HLOOKUP($A1081,'Z-scores'!$C$2:$UD$20,13,FALSE)&lt;-3),"",'Total-corrected counts'!O1081),"")</f>
        <v>61.834777232929056</v>
      </c>
      <c r="P1081">
        <f>IFERROR(IF(OR(HLOOKUP($A1081,'Z-scores'!$C$2:$UD$20,14,FALSE)&gt;3,HLOOKUP($A1081,'Z-scores'!$C$2:$UD$20,14,FALSE)&lt;-3),"",'Total-corrected counts'!P1081),"")</f>
        <v>51.212706460972484</v>
      </c>
      <c r="Q1081">
        <f>IFERROR(IF(OR(HLOOKUP($A1081,'Z-scores'!$C$2:$UD$20,15,FALSE)&gt;3,HLOOKUP($A1081,'Z-scores'!$C$2:$UD$20,15,FALSE)&lt;-3),"",'Total-corrected counts'!Q1081),"")</f>
        <v>12.900671654016273</v>
      </c>
      <c r="R1081">
        <f>IFERROR(IF(OR(HLOOKUP($A1081,'Z-scores'!$C$2:$UD$20,16,FALSE)&gt;3,HLOOKUP($A1081,'Z-scores'!$C$2:$UD$20,16,FALSE)&lt;-3),"",'Total-corrected counts'!R1081),"")</f>
        <v>65.858462006968111</v>
      </c>
      <c r="S1081">
        <f>IFERROR(IF(OR(HLOOKUP($A1081,'Z-scores'!$C$2:$UD$20,17,FALSE)&gt;3,HLOOKUP($A1081,'Z-scores'!$C$2:$UD$20,17,FALSE)&lt;-3),"",'Total-corrected counts'!S1081),"")</f>
        <v>28.955485419659112</v>
      </c>
      <c r="T1081">
        <f>IFERROR(IF(OR(HLOOKUP($A1081,'Z-scores'!$C$2:$UD$20,18,FALSE)&gt;3,HLOOKUP($A1081,'Z-scores'!$C$2:$UD$20,18,FALSE)&lt;-3),"",'Total-corrected counts'!T1081),"")</f>
        <v>46.864019601273533</v>
      </c>
      <c r="U1081">
        <f>IFERROR(IF(OR(HLOOKUP($A1081,'Z-scores'!$C$2:$UD$20,19,FALSE)&gt;3,HLOOKUP($A1081,'Z-scores'!$C$2:$UD$20,19,FALSE)&lt;-3),"",'Total-corrected counts'!U1081),"")</f>
        <v>65.773314876129888</v>
      </c>
      <c r="V1081">
        <f t="shared" si="64"/>
        <v>1</v>
      </c>
      <c r="W1081" s="10">
        <f>SUMIFS(Tabel132[Cluster],Tabel132[ID],A1081)</f>
        <v>11</v>
      </c>
      <c r="X1081">
        <f t="shared" si="65"/>
        <v>0.45015112336885554</v>
      </c>
      <c r="Y1081">
        <f t="shared" si="66"/>
        <v>43.828119577450558</v>
      </c>
      <c r="Z1081">
        <f t="shared" si="67"/>
        <v>57.715653368859776</v>
      </c>
    </row>
    <row r="1082" spans="1:26" x14ac:dyDescent="0.25">
      <c r="A1082">
        <v>1091</v>
      </c>
      <c r="B1082" t="s">
        <v>1146</v>
      </c>
      <c r="C1082">
        <v>57200</v>
      </c>
      <c r="D1082">
        <v>928</v>
      </c>
      <c r="E1082" t="str">
        <f>IFERROR(IF(OR(HLOOKUP($A1082,'Z-scores'!$C$2:$UD$20,3,FALSE)&gt;3,HLOOKUP(A1082,'Z-scores'!$C$2:$UD$20,3,FALSE)&lt;-3),"",'Total-corrected counts'!E1082),"")</f>
        <v/>
      </c>
      <c r="F1082" t="str">
        <f>IFERROR(IF(OR(HLOOKUP($A1082,'Z-scores'!$C$2:$UD$20,4,FALSE)&gt;3,HLOOKUP($A1082,'Z-scores'!$C$2:$UD$20,4,FALSE)&lt;-3),"",'Total-corrected counts'!F1082),"")</f>
        <v/>
      </c>
      <c r="G1082" t="str">
        <f>IFERROR(IF(OR(HLOOKUP($A1082,'Z-scores'!$C$2:$UD$20,5,FALSE)&gt;3,HLOOKUP($A1082,'Z-scores'!$C$2:$UD$20,5,FALSE)&lt;-3),"",'Total-corrected counts'!G1082),"")</f>
        <v/>
      </c>
      <c r="H1082" t="str">
        <f>IFERROR(IF(OR(HLOOKUP($A1082,'Z-scores'!$C$2:$UD$20,6,FALSE)&gt;3,HLOOKUP($A1082,'Z-scores'!$C$2:$UD$20,6,FALSE)&lt;-3),"",'Total-corrected counts'!H1082),"")</f>
        <v/>
      </c>
      <c r="I1082" t="str">
        <f>IFERROR(IF(OR(HLOOKUP($A1082,'Z-scores'!$C$2:$UD$20,7,FALSE)&gt;3,HLOOKUP($A1082,'Z-scores'!$C$2:$UD$20,7,FALSE)&lt;-3),"",'Total-corrected counts'!I1082),"")</f>
        <v/>
      </c>
      <c r="J1082" t="str">
        <f>IFERROR(IF(OR(HLOOKUP($A1082,'Z-scores'!$C$2:$UD$20,8,FALSE)&gt;3,HLOOKUP($A1082,'Z-scores'!$C$2:$UD$20,8,FALSE)&lt;-3),"",'Total-corrected counts'!J1082),"")</f>
        <v/>
      </c>
      <c r="K1082" t="str">
        <f>IFERROR(IF(OR(HLOOKUP($A1082,'Z-scores'!$C$2:$UD$20,9,FALSE)&gt;3,HLOOKUP($A1082,'Z-scores'!$C$2:$UD$20,9,FALSE)&lt;-3),"",'Total-corrected counts'!K1082),"")</f>
        <v/>
      </c>
      <c r="L1082" t="str">
        <f>IFERROR(IF(OR(HLOOKUP($A1082,'Z-scores'!$C$2:$UD$20,10,FALSE)&gt;3,HLOOKUP($A1082,'Z-scores'!$C$2:$UD$20,10,FALSE)&lt;-3),"",'Total-corrected counts'!L1082),"")</f>
        <v/>
      </c>
      <c r="M1082" t="str">
        <f>IFERROR(IF(OR(HLOOKUP($A1082,'Z-scores'!$C$2:$UD$20,11,FALSE)&gt;3,HLOOKUP($A1082,'Z-scores'!$C$2:$UD$20,11,FALSE)&lt;-3),"",'Total-corrected counts'!M1082),"")</f>
        <v/>
      </c>
      <c r="N1082" t="str">
        <f>IFERROR(IF(OR(HLOOKUP($A1082,'Z-scores'!$C$2:$UD$20,12,FALSE)&gt;3,HLOOKUP($A1082,'Z-scores'!$C$2:$UD$20,12,FALSE)&lt;-3),"",'Total-corrected counts'!N1082),"")</f>
        <v/>
      </c>
      <c r="O1082" t="str">
        <f>IFERROR(IF(OR(HLOOKUP($A1082,'Z-scores'!$C$2:$UD$20,13,FALSE)&gt;3,HLOOKUP($A1082,'Z-scores'!$C$2:$UD$20,13,FALSE)&lt;-3),"",'Total-corrected counts'!O1082),"")</f>
        <v/>
      </c>
      <c r="P1082" t="str">
        <f>IFERROR(IF(OR(HLOOKUP($A1082,'Z-scores'!$C$2:$UD$20,14,FALSE)&gt;3,HLOOKUP($A1082,'Z-scores'!$C$2:$UD$20,14,FALSE)&lt;-3),"",'Total-corrected counts'!P1082),"")</f>
        <v/>
      </c>
      <c r="Q1082" t="str">
        <f>IFERROR(IF(OR(HLOOKUP($A1082,'Z-scores'!$C$2:$UD$20,15,FALSE)&gt;3,HLOOKUP($A1082,'Z-scores'!$C$2:$UD$20,15,FALSE)&lt;-3),"",'Total-corrected counts'!Q1082),"")</f>
        <v/>
      </c>
      <c r="R1082" t="str">
        <f>IFERROR(IF(OR(HLOOKUP($A1082,'Z-scores'!$C$2:$UD$20,16,FALSE)&gt;3,HLOOKUP($A1082,'Z-scores'!$C$2:$UD$20,16,FALSE)&lt;-3),"",'Total-corrected counts'!R1082),"")</f>
        <v/>
      </c>
      <c r="S1082" t="str">
        <f>IFERROR(IF(OR(HLOOKUP($A1082,'Z-scores'!$C$2:$UD$20,17,FALSE)&gt;3,HLOOKUP($A1082,'Z-scores'!$C$2:$UD$20,17,FALSE)&lt;-3),"",'Total-corrected counts'!S1082),"")</f>
        <v/>
      </c>
      <c r="T1082" t="str">
        <f>IFERROR(IF(OR(HLOOKUP($A1082,'Z-scores'!$C$2:$UD$20,18,FALSE)&gt;3,HLOOKUP($A1082,'Z-scores'!$C$2:$UD$20,18,FALSE)&lt;-3),"",'Total-corrected counts'!T1082),"")</f>
        <v/>
      </c>
      <c r="U1082" t="str">
        <f>IFERROR(IF(OR(HLOOKUP($A1082,'Z-scores'!$C$2:$UD$20,19,FALSE)&gt;3,HLOOKUP($A1082,'Z-scores'!$C$2:$UD$20,19,FALSE)&lt;-3),"",'Total-corrected counts'!U1082),"")</f>
        <v/>
      </c>
      <c r="V1082">
        <f t="shared" si="64"/>
        <v>1</v>
      </c>
      <c r="W1082" s="10">
        <f>SUMIFS(Tabel132[Cluster],Tabel132[ID],A1082)</f>
        <v>0</v>
      </c>
      <c r="X1082" t="str">
        <f t="shared" si="65"/>
        <v/>
      </c>
      <c r="Y1082" t="str">
        <f t="shared" si="66"/>
        <v/>
      </c>
      <c r="Z1082" t="str">
        <f t="shared" si="67"/>
        <v/>
      </c>
    </row>
    <row r="1083" spans="1:26" x14ac:dyDescent="0.25">
      <c r="A1083">
        <v>1092</v>
      </c>
      <c r="B1083" t="s">
        <v>539</v>
      </c>
      <c r="C1083">
        <v>108100</v>
      </c>
      <c r="D1083">
        <v>896</v>
      </c>
      <c r="E1083">
        <f>IFERROR(IF(OR(HLOOKUP($A1083,'Z-scores'!$C$2:$UD$20,3,FALSE)&gt;3,HLOOKUP(A1083,'Z-scores'!$C$2:$UD$20,3,FALSE)&lt;-3),"",'Total-corrected counts'!E1083),"")</f>
        <v>1.8005781275332304</v>
      </c>
      <c r="F1083">
        <f>IFERROR(IF(OR(HLOOKUP($A1083,'Z-scores'!$C$2:$UD$20,4,FALSE)&gt;3,HLOOKUP($A1083,'Z-scores'!$C$2:$UD$20,4,FALSE)&lt;-3),"",'Total-corrected counts'!F1083),"")</f>
        <v>1.6570035469719491</v>
      </c>
      <c r="G1083">
        <f>IFERROR(IF(OR(HLOOKUP($A1083,'Z-scores'!$C$2:$UD$20,5,FALSE)&gt;3,HLOOKUP($A1083,'Z-scores'!$C$2:$UD$20,5,FALSE)&lt;-3),"",'Total-corrected counts'!G1083),"")</f>
        <v>3.062157773650132</v>
      </c>
      <c r="H1083">
        <f>IFERROR(IF(OR(HLOOKUP($A1083,'Z-scores'!$C$2:$UD$20,6,FALSE)&gt;3,HLOOKUP($A1083,'Z-scores'!$C$2:$UD$20,6,FALSE)&lt;-3),"",'Total-corrected counts'!H1083),"")</f>
        <v>6.282279574005603</v>
      </c>
      <c r="I1083">
        <f>IFERROR(IF(OR(HLOOKUP($A1083,'Z-scores'!$C$2:$UD$20,7,FALSE)&gt;3,HLOOKUP($A1083,'Z-scores'!$C$2:$UD$20,7,FALSE)&lt;-3),"",'Total-corrected counts'!I1083),"")</f>
        <v>3.7002946074824759</v>
      </c>
      <c r="J1083">
        <f>IFERROR(IF(OR(HLOOKUP($A1083,'Z-scores'!$C$2:$UD$20,8,FALSE)&gt;3,HLOOKUP($A1083,'Z-scores'!$C$2:$UD$20,8,FALSE)&lt;-3),"",'Total-corrected counts'!J1083),"")</f>
        <v>6.4198524321477803</v>
      </c>
      <c r="K1083">
        <f>IFERROR(IF(OR(HLOOKUP($A1083,'Z-scores'!$C$2:$UD$20,9,FALSE)&gt;3,HLOOKUP($A1083,'Z-scores'!$C$2:$UD$20,9,FALSE)&lt;-3),"",'Total-corrected counts'!K1083),"")</f>
        <v>5.1953843581024577</v>
      </c>
      <c r="L1083">
        <f>IFERROR(IF(OR(HLOOKUP($A1083,'Z-scores'!$C$2:$UD$20,10,FALSE)&gt;3,HLOOKUP($A1083,'Z-scores'!$C$2:$UD$20,10,FALSE)&lt;-3),"",'Total-corrected counts'!L1083),"")</f>
        <v>5.0580596454154669</v>
      </c>
      <c r="M1083">
        <f>IFERROR(IF(OR(HLOOKUP($A1083,'Z-scores'!$C$2:$UD$20,11,FALSE)&gt;3,HLOOKUP($A1083,'Z-scores'!$C$2:$UD$20,11,FALSE)&lt;-3),"",'Total-corrected counts'!M1083),"")</f>
        <v>7.2432182374282705</v>
      </c>
      <c r="N1083">
        <f>IFERROR(IF(OR(HLOOKUP($A1083,'Z-scores'!$C$2:$UD$20,12,FALSE)&gt;3,HLOOKUP($A1083,'Z-scores'!$C$2:$UD$20,12,FALSE)&lt;-3),"",'Total-corrected counts'!N1083),"")</f>
        <v>1.5670720587386262</v>
      </c>
      <c r="O1083">
        <f>IFERROR(IF(OR(HLOOKUP($A1083,'Z-scores'!$C$2:$UD$20,13,FALSE)&gt;3,HLOOKUP($A1083,'Z-scores'!$C$2:$UD$20,13,FALSE)&lt;-3),"",'Total-corrected counts'!O1083),"")</f>
        <v>3.3485143870014373</v>
      </c>
      <c r="P1083">
        <f>IFERROR(IF(OR(HLOOKUP($A1083,'Z-scores'!$C$2:$UD$20,14,FALSE)&gt;3,HLOOKUP($A1083,'Z-scores'!$C$2:$UD$20,14,FALSE)&lt;-3),"",'Total-corrected counts'!P1083),"")</f>
        <v>8.0176113928719328</v>
      </c>
      <c r="Q1083">
        <f>IFERROR(IF(OR(HLOOKUP($A1083,'Z-scores'!$C$2:$UD$20,15,FALSE)&gt;3,HLOOKUP($A1083,'Z-scores'!$C$2:$UD$20,15,FALSE)&lt;-3),"",'Total-corrected counts'!Q1083),"")</f>
        <v>1.8819573917045658</v>
      </c>
      <c r="R1083">
        <f>IFERROR(IF(OR(HLOOKUP($A1083,'Z-scores'!$C$2:$UD$20,16,FALSE)&gt;3,HLOOKUP($A1083,'Z-scores'!$C$2:$UD$20,16,FALSE)&lt;-3),"",'Total-corrected counts'!R1083),"")</f>
        <v>4.2233401652071301</v>
      </c>
      <c r="S1083">
        <f>IFERROR(IF(OR(HLOOKUP($A1083,'Z-scores'!$C$2:$UD$20,17,FALSE)&gt;3,HLOOKUP($A1083,'Z-scores'!$C$2:$UD$20,17,FALSE)&lt;-3),"",'Total-corrected counts'!S1083),"")</f>
        <v>4.0333568929146466</v>
      </c>
      <c r="T1083">
        <f>IFERROR(IF(OR(HLOOKUP($A1083,'Z-scores'!$C$2:$UD$20,18,FALSE)&gt;3,HLOOKUP($A1083,'Z-scores'!$C$2:$UD$20,18,FALSE)&lt;-3),"",'Total-corrected counts'!T1083),"")</f>
        <v>3.9346876218851103</v>
      </c>
      <c r="U1083">
        <f>IFERROR(IF(OR(HLOOKUP($A1083,'Z-scores'!$C$2:$UD$20,19,FALSE)&gt;3,HLOOKUP($A1083,'Z-scores'!$C$2:$UD$20,19,FALSE)&lt;-3),"",'Total-corrected counts'!U1083),"")</f>
        <v>4.4002204449690385</v>
      </c>
      <c r="V1083">
        <f t="shared" si="64"/>
        <v>1</v>
      </c>
      <c r="W1083" s="10">
        <f>SUMIFS(Tabel132[Cluster],Tabel132[ID],A1083)</f>
        <v>0</v>
      </c>
      <c r="X1083">
        <f t="shared" si="65"/>
        <v>0.57079545860019076</v>
      </c>
      <c r="Y1083">
        <f t="shared" si="66"/>
        <v>4.4909809225263739</v>
      </c>
      <c r="Z1083">
        <f t="shared" si="67"/>
        <v>3.9258450444115605</v>
      </c>
    </row>
    <row r="1084" spans="1:26" x14ac:dyDescent="0.25">
      <c r="A1084">
        <v>1093</v>
      </c>
      <c r="B1084" t="s">
        <v>540</v>
      </c>
      <c r="C1084">
        <v>87600</v>
      </c>
      <c r="D1084">
        <v>987</v>
      </c>
      <c r="E1084" t="str">
        <f>IFERROR(IF(OR(HLOOKUP($A1084,'Z-scores'!$C$2:$UD$20,3,FALSE)&gt;3,HLOOKUP(A1084,'Z-scores'!$C$2:$UD$20,3,FALSE)&lt;-3),"",'Total-corrected counts'!E1084),"")</f>
        <v/>
      </c>
      <c r="F1084">
        <f>IFERROR(IF(OR(HLOOKUP($A1084,'Z-scores'!$C$2:$UD$20,4,FALSE)&gt;3,HLOOKUP($A1084,'Z-scores'!$C$2:$UD$20,4,FALSE)&lt;-3),"",'Total-corrected counts'!F1084),"")</f>
        <v>24.16600222465031</v>
      </c>
      <c r="G1084">
        <f>IFERROR(IF(OR(HLOOKUP($A1084,'Z-scores'!$C$2:$UD$20,5,FALSE)&gt;3,HLOOKUP($A1084,'Z-scores'!$C$2:$UD$20,5,FALSE)&lt;-3),"",'Total-corrected counts'!G1084),"")</f>
        <v>123.19141306493789</v>
      </c>
      <c r="H1084">
        <f>IFERROR(IF(OR(HLOOKUP($A1084,'Z-scores'!$C$2:$UD$20,6,FALSE)&gt;3,HLOOKUP($A1084,'Z-scores'!$C$2:$UD$20,6,FALSE)&lt;-3),"",'Total-corrected counts'!H1084),"")</f>
        <v>47.138037736955376</v>
      </c>
      <c r="I1084">
        <f>IFERROR(IF(OR(HLOOKUP($A1084,'Z-scores'!$C$2:$UD$20,7,FALSE)&gt;3,HLOOKUP($A1084,'Z-scores'!$C$2:$UD$20,7,FALSE)&lt;-3),"",'Total-corrected counts'!I1084),"")</f>
        <v>138.14227971395059</v>
      </c>
      <c r="J1084">
        <f>IFERROR(IF(OR(HLOOKUP($A1084,'Z-scores'!$C$2:$UD$20,8,FALSE)&gt;3,HLOOKUP($A1084,'Z-scores'!$C$2:$UD$20,8,FALSE)&lt;-3),"",'Total-corrected counts'!J1084),"")</f>
        <v>77.260113486423634</v>
      </c>
      <c r="K1084">
        <f>IFERROR(IF(OR(HLOOKUP($A1084,'Z-scores'!$C$2:$UD$20,9,FALSE)&gt;3,HLOOKUP($A1084,'Z-scores'!$C$2:$UD$20,9,FALSE)&lt;-3),"",'Total-corrected counts'!K1084),"")</f>
        <v>21.450471040749207</v>
      </c>
      <c r="L1084">
        <f>IFERROR(IF(OR(HLOOKUP($A1084,'Z-scores'!$C$2:$UD$20,10,FALSE)&gt;3,HLOOKUP($A1084,'Z-scores'!$C$2:$UD$20,10,FALSE)&lt;-3),"",'Total-corrected counts'!L1084),"")</f>
        <v>8.4580282475212414</v>
      </c>
      <c r="M1084">
        <f>IFERROR(IF(OR(HLOOKUP($A1084,'Z-scores'!$C$2:$UD$20,11,FALSE)&gt;3,HLOOKUP($A1084,'Z-scores'!$C$2:$UD$20,11,FALSE)&lt;-3),"",'Total-corrected counts'!M1084),"")</f>
        <v>53.955525165575736</v>
      </c>
      <c r="N1084">
        <f>IFERROR(IF(OR(HLOOKUP($A1084,'Z-scores'!$C$2:$UD$20,12,FALSE)&gt;3,HLOOKUP($A1084,'Z-scores'!$C$2:$UD$20,12,FALSE)&lt;-3),"",'Total-corrected counts'!N1084),"")</f>
        <v>37.637221901985598</v>
      </c>
      <c r="O1084">
        <f>IFERROR(IF(OR(HLOOKUP($A1084,'Z-scores'!$C$2:$UD$20,13,FALSE)&gt;3,HLOOKUP($A1084,'Z-scores'!$C$2:$UD$20,13,FALSE)&lt;-3),"",'Total-corrected counts'!O1084),"")</f>
        <v>36.8067355282761</v>
      </c>
      <c r="P1084">
        <f>IFERROR(IF(OR(HLOOKUP($A1084,'Z-scores'!$C$2:$UD$20,14,FALSE)&gt;3,HLOOKUP($A1084,'Z-scores'!$C$2:$UD$20,14,FALSE)&lt;-3),"",'Total-corrected counts'!P1084),"")</f>
        <v>40.126520984901163</v>
      </c>
      <c r="Q1084">
        <f>IFERROR(IF(OR(HLOOKUP($A1084,'Z-scores'!$C$2:$UD$20,15,FALSE)&gt;3,HLOOKUP($A1084,'Z-scores'!$C$2:$UD$20,15,FALSE)&lt;-3),"",'Total-corrected counts'!Q1084),"")</f>
        <v>75.151531698793207</v>
      </c>
      <c r="R1084">
        <f>IFERROR(IF(OR(HLOOKUP($A1084,'Z-scores'!$C$2:$UD$20,16,FALSE)&gt;3,HLOOKUP($A1084,'Z-scores'!$C$2:$UD$20,16,FALSE)&lt;-3),"",'Total-corrected counts'!R1084),"")</f>
        <v>93.314180044918075</v>
      </c>
      <c r="S1084">
        <f>IFERROR(IF(OR(HLOOKUP($A1084,'Z-scores'!$C$2:$UD$20,17,FALSE)&gt;3,HLOOKUP($A1084,'Z-scores'!$C$2:$UD$20,17,FALSE)&lt;-3),"",'Total-corrected counts'!S1084),"")</f>
        <v>12.854628697741429</v>
      </c>
      <c r="T1084">
        <f>IFERROR(IF(OR(HLOOKUP($A1084,'Z-scores'!$C$2:$UD$20,18,FALSE)&gt;3,HLOOKUP($A1084,'Z-scores'!$C$2:$UD$20,18,FALSE)&lt;-3),"",'Total-corrected counts'!T1084),"")</f>
        <v>29.896753109520052</v>
      </c>
      <c r="U1084">
        <f>IFERROR(IF(OR(HLOOKUP($A1084,'Z-scores'!$C$2:$UD$20,19,FALSE)&gt;3,HLOOKUP($A1084,'Z-scores'!$C$2:$UD$20,19,FALSE)&lt;-3),"",'Total-corrected counts'!U1084),"")</f>
        <v>77.906467109003088</v>
      </c>
      <c r="V1084">
        <f t="shared" si="64"/>
        <v>1</v>
      </c>
      <c r="W1084" s="10">
        <f>SUMIFS(Tabel132[Cluster],Tabel132[ID],A1084)</f>
        <v>94</v>
      </c>
      <c r="X1084">
        <f t="shared" si="65"/>
        <v>0.57465742573600243</v>
      </c>
      <c r="Y1084">
        <f t="shared" si="66"/>
        <v>61.720233835095499</v>
      </c>
      <c r="Z1084">
        <f t="shared" si="67"/>
        <v>50.461754884392334</v>
      </c>
    </row>
    <row r="1085" spans="1:26" x14ac:dyDescent="0.25">
      <c r="A1085">
        <v>1094</v>
      </c>
      <c r="B1085" t="s">
        <v>541</v>
      </c>
      <c r="C1085">
        <v>5200</v>
      </c>
      <c r="D1085">
        <v>337</v>
      </c>
      <c r="E1085">
        <f>IFERROR(IF(OR(HLOOKUP($A1085,'Z-scores'!$C$2:$UD$20,3,FALSE)&gt;3,HLOOKUP(A1085,'Z-scores'!$C$2:$UD$20,3,FALSE)&lt;-3),"",'Total-corrected counts'!E1085),"")</f>
        <v>1.7501469974052251</v>
      </c>
      <c r="F1085">
        <f>IFERROR(IF(OR(HLOOKUP($A1085,'Z-scores'!$C$2:$UD$20,4,FALSE)&gt;3,HLOOKUP($A1085,'Z-scores'!$C$2:$UD$20,4,FALSE)&lt;-3),"",'Total-corrected counts'!F1085),"")</f>
        <v>0</v>
      </c>
      <c r="G1085">
        <f>IFERROR(IF(OR(HLOOKUP($A1085,'Z-scores'!$C$2:$UD$20,5,FALSE)&gt;3,HLOOKUP($A1085,'Z-scores'!$C$2:$UD$20,5,FALSE)&lt;-3),"",'Total-corrected counts'!G1085),"")</f>
        <v>2.1656707938644031</v>
      </c>
      <c r="H1085">
        <f>IFERROR(IF(OR(HLOOKUP($A1085,'Z-scores'!$C$2:$UD$20,6,FALSE)&gt;3,HLOOKUP($A1085,'Z-scores'!$C$2:$UD$20,6,FALSE)&lt;-3),"",'Total-corrected counts'!H1085),"")</f>
        <v>11.028890807698724</v>
      </c>
      <c r="I1085">
        <f>IFERROR(IF(OR(HLOOKUP($A1085,'Z-scores'!$C$2:$UD$20,7,FALSE)&gt;3,HLOOKUP($A1085,'Z-scores'!$C$2:$UD$20,7,FALSE)&lt;-3),"",'Total-corrected counts'!I1085),"")</f>
        <v>23.03294862993668</v>
      </c>
      <c r="J1085">
        <f>IFERROR(IF(OR(HLOOKUP($A1085,'Z-scores'!$C$2:$UD$20,8,FALSE)&gt;3,HLOOKUP($A1085,'Z-scores'!$C$2:$UD$20,8,FALSE)&lt;-3),"",'Total-corrected counts'!J1085),"")</f>
        <v>2.8943574329268413</v>
      </c>
      <c r="K1085">
        <f>IFERROR(IF(OR(HLOOKUP($A1085,'Z-scores'!$C$2:$UD$20,9,FALSE)&gt;3,HLOOKUP($A1085,'Z-scores'!$C$2:$UD$20,9,FALSE)&lt;-3),"",'Total-corrected counts'!K1085),"")</f>
        <v>12.415407770778751</v>
      </c>
      <c r="L1085">
        <f>IFERROR(IF(OR(HLOOKUP($A1085,'Z-scores'!$C$2:$UD$20,10,FALSE)&gt;3,HLOOKUP($A1085,'Z-scores'!$C$2:$UD$20,10,FALSE)&lt;-3),"",'Total-corrected counts'!L1085),"")</f>
        <v>5.5387296553110943</v>
      </c>
      <c r="M1085">
        <f>IFERROR(IF(OR(HLOOKUP($A1085,'Z-scores'!$C$2:$UD$20,11,FALSE)&gt;3,HLOOKUP($A1085,'Z-scores'!$C$2:$UD$20,11,FALSE)&lt;-3),"",'Total-corrected counts'!M1085),"")</f>
        <v>3.4465186015243932</v>
      </c>
      <c r="N1085">
        <f>IFERROR(IF(OR(HLOOKUP($A1085,'Z-scores'!$C$2:$UD$20,12,FALSE)&gt;3,HLOOKUP($A1085,'Z-scores'!$C$2:$UD$20,12,FALSE)&lt;-3),"",'Total-corrected counts'!N1085),"")</f>
        <v>4.9211561142844573</v>
      </c>
      <c r="O1085">
        <f>IFERROR(IF(OR(HLOOKUP($A1085,'Z-scores'!$C$2:$UD$20,13,FALSE)&gt;3,HLOOKUP($A1085,'Z-scores'!$C$2:$UD$20,13,FALSE)&lt;-3),"",'Total-corrected counts'!O1085),"")</f>
        <v>7.4979799540092484</v>
      </c>
      <c r="P1085">
        <f>IFERROR(IF(OR(HLOOKUP($A1085,'Z-scores'!$C$2:$UD$20,14,FALSE)&gt;3,HLOOKUP($A1085,'Z-scores'!$C$2:$UD$20,14,FALSE)&lt;-3),"",'Total-corrected counts'!P1085),"")</f>
        <v>11.120375716552649</v>
      </c>
      <c r="Q1085">
        <f>IFERROR(IF(OR(HLOOKUP($A1085,'Z-scores'!$C$2:$UD$20,15,FALSE)&gt;3,HLOOKUP($A1085,'Z-scores'!$C$2:$UD$20,15,FALSE)&lt;-3),"",'Total-corrected counts'!Q1085),"")</f>
        <v>26.542424975232269</v>
      </c>
      <c r="R1085">
        <f>IFERROR(IF(OR(HLOOKUP($A1085,'Z-scores'!$C$2:$UD$20,16,FALSE)&gt;3,HLOOKUP($A1085,'Z-scores'!$C$2:$UD$20,16,FALSE)&lt;-3),"",'Total-corrected counts'!R1085),"")</f>
        <v>7.4970298378581974</v>
      </c>
      <c r="S1085">
        <f>IFERROR(IF(OR(HLOOKUP($A1085,'Z-scores'!$C$2:$UD$20,17,FALSE)&gt;3,HLOOKUP($A1085,'Z-scores'!$C$2:$UD$20,17,FALSE)&lt;-3),"",'Total-corrected counts'!S1085),"")</f>
        <v>5.1841935837597397</v>
      </c>
      <c r="T1085">
        <f>IFERROR(IF(OR(HLOOKUP($A1085,'Z-scores'!$C$2:$UD$20,18,FALSE)&gt;3,HLOOKUP($A1085,'Z-scores'!$C$2:$UD$20,18,FALSE)&lt;-3),"",'Total-corrected counts'!T1085),"")</f>
        <v>13.934636075759061</v>
      </c>
      <c r="U1085">
        <f>IFERROR(IF(OR(HLOOKUP($A1085,'Z-scores'!$C$2:$UD$20,19,FALSE)&gt;3,HLOOKUP($A1085,'Z-scores'!$C$2:$UD$20,19,FALSE)&lt;-3),"",'Total-corrected counts'!U1085),"")</f>
        <v>12.753696141779095</v>
      </c>
      <c r="V1085">
        <f t="shared" si="64"/>
        <v>1</v>
      </c>
      <c r="W1085" s="10">
        <f>SUMIFS(Tabel132[Cluster],Tabel132[ID],A1085)</f>
        <v>7</v>
      </c>
      <c r="X1085">
        <f t="shared" si="65"/>
        <v>0.24332235619789078</v>
      </c>
      <c r="Y1085">
        <f t="shared" si="66"/>
        <v>6.9191856321606791</v>
      </c>
      <c r="Z1085">
        <f t="shared" si="67"/>
        <v>11.18143654990434</v>
      </c>
    </row>
    <row r="1086" spans="1:26" x14ac:dyDescent="0.25">
      <c r="A1086">
        <v>1095</v>
      </c>
      <c r="B1086" t="s">
        <v>1147</v>
      </c>
      <c r="C1086">
        <v>117800</v>
      </c>
      <c r="D1086">
        <v>1040</v>
      </c>
      <c r="E1086" t="str">
        <f>IFERROR(IF(OR(HLOOKUP($A1086,'Z-scores'!$C$2:$UD$20,3,FALSE)&gt;3,HLOOKUP(A1086,'Z-scores'!$C$2:$UD$20,3,FALSE)&lt;-3),"",'Total-corrected counts'!E1086),"")</f>
        <v/>
      </c>
      <c r="F1086" t="str">
        <f>IFERROR(IF(OR(HLOOKUP($A1086,'Z-scores'!$C$2:$UD$20,4,FALSE)&gt;3,HLOOKUP($A1086,'Z-scores'!$C$2:$UD$20,4,FALSE)&lt;-3),"",'Total-corrected counts'!F1086),"")</f>
        <v/>
      </c>
      <c r="G1086" t="str">
        <f>IFERROR(IF(OR(HLOOKUP($A1086,'Z-scores'!$C$2:$UD$20,5,FALSE)&gt;3,HLOOKUP($A1086,'Z-scores'!$C$2:$UD$20,5,FALSE)&lt;-3),"",'Total-corrected counts'!G1086),"")</f>
        <v/>
      </c>
      <c r="H1086" t="str">
        <f>IFERROR(IF(OR(HLOOKUP($A1086,'Z-scores'!$C$2:$UD$20,6,FALSE)&gt;3,HLOOKUP($A1086,'Z-scores'!$C$2:$UD$20,6,FALSE)&lt;-3),"",'Total-corrected counts'!H1086),"")</f>
        <v/>
      </c>
      <c r="I1086" t="str">
        <f>IFERROR(IF(OR(HLOOKUP($A1086,'Z-scores'!$C$2:$UD$20,7,FALSE)&gt;3,HLOOKUP($A1086,'Z-scores'!$C$2:$UD$20,7,FALSE)&lt;-3),"",'Total-corrected counts'!I1086),"")</f>
        <v/>
      </c>
      <c r="J1086" t="str">
        <f>IFERROR(IF(OR(HLOOKUP($A1086,'Z-scores'!$C$2:$UD$20,8,FALSE)&gt;3,HLOOKUP($A1086,'Z-scores'!$C$2:$UD$20,8,FALSE)&lt;-3),"",'Total-corrected counts'!J1086),"")</f>
        <v/>
      </c>
      <c r="K1086" t="str">
        <f>IFERROR(IF(OR(HLOOKUP($A1086,'Z-scores'!$C$2:$UD$20,9,FALSE)&gt;3,HLOOKUP($A1086,'Z-scores'!$C$2:$UD$20,9,FALSE)&lt;-3),"",'Total-corrected counts'!K1086),"")</f>
        <v/>
      </c>
      <c r="L1086" t="str">
        <f>IFERROR(IF(OR(HLOOKUP($A1086,'Z-scores'!$C$2:$UD$20,10,FALSE)&gt;3,HLOOKUP($A1086,'Z-scores'!$C$2:$UD$20,10,FALSE)&lt;-3),"",'Total-corrected counts'!L1086),"")</f>
        <v/>
      </c>
      <c r="M1086" t="str">
        <f>IFERROR(IF(OR(HLOOKUP($A1086,'Z-scores'!$C$2:$UD$20,11,FALSE)&gt;3,HLOOKUP($A1086,'Z-scores'!$C$2:$UD$20,11,FALSE)&lt;-3),"",'Total-corrected counts'!M1086),"")</f>
        <v/>
      </c>
      <c r="N1086" t="str">
        <f>IFERROR(IF(OR(HLOOKUP($A1086,'Z-scores'!$C$2:$UD$20,12,FALSE)&gt;3,HLOOKUP($A1086,'Z-scores'!$C$2:$UD$20,12,FALSE)&lt;-3),"",'Total-corrected counts'!N1086),"")</f>
        <v/>
      </c>
      <c r="O1086" t="str">
        <f>IFERROR(IF(OR(HLOOKUP($A1086,'Z-scores'!$C$2:$UD$20,13,FALSE)&gt;3,HLOOKUP($A1086,'Z-scores'!$C$2:$UD$20,13,FALSE)&lt;-3),"",'Total-corrected counts'!O1086),"")</f>
        <v/>
      </c>
      <c r="P1086" t="str">
        <f>IFERROR(IF(OR(HLOOKUP($A1086,'Z-scores'!$C$2:$UD$20,14,FALSE)&gt;3,HLOOKUP($A1086,'Z-scores'!$C$2:$UD$20,14,FALSE)&lt;-3),"",'Total-corrected counts'!P1086),"")</f>
        <v/>
      </c>
      <c r="Q1086" t="str">
        <f>IFERROR(IF(OR(HLOOKUP($A1086,'Z-scores'!$C$2:$UD$20,15,FALSE)&gt;3,HLOOKUP($A1086,'Z-scores'!$C$2:$UD$20,15,FALSE)&lt;-3),"",'Total-corrected counts'!Q1086),"")</f>
        <v/>
      </c>
      <c r="R1086" t="str">
        <f>IFERROR(IF(OR(HLOOKUP($A1086,'Z-scores'!$C$2:$UD$20,16,FALSE)&gt;3,HLOOKUP($A1086,'Z-scores'!$C$2:$UD$20,16,FALSE)&lt;-3),"",'Total-corrected counts'!R1086),"")</f>
        <v/>
      </c>
      <c r="S1086" t="str">
        <f>IFERROR(IF(OR(HLOOKUP($A1086,'Z-scores'!$C$2:$UD$20,17,FALSE)&gt;3,HLOOKUP($A1086,'Z-scores'!$C$2:$UD$20,17,FALSE)&lt;-3),"",'Total-corrected counts'!S1086),"")</f>
        <v/>
      </c>
      <c r="T1086" t="str">
        <f>IFERROR(IF(OR(HLOOKUP($A1086,'Z-scores'!$C$2:$UD$20,18,FALSE)&gt;3,HLOOKUP($A1086,'Z-scores'!$C$2:$UD$20,18,FALSE)&lt;-3),"",'Total-corrected counts'!T1086),"")</f>
        <v/>
      </c>
      <c r="U1086" t="str">
        <f>IFERROR(IF(OR(HLOOKUP($A1086,'Z-scores'!$C$2:$UD$20,19,FALSE)&gt;3,HLOOKUP($A1086,'Z-scores'!$C$2:$UD$20,19,FALSE)&lt;-3),"",'Total-corrected counts'!U1086),"")</f>
        <v/>
      </c>
      <c r="V1086">
        <f t="shared" si="64"/>
        <v>1</v>
      </c>
      <c r="W1086" s="10">
        <f>SUMIFS(Tabel132[Cluster],Tabel132[ID],A1086)</f>
        <v>0</v>
      </c>
      <c r="X1086" t="str">
        <f t="shared" si="65"/>
        <v/>
      </c>
      <c r="Y1086" t="str">
        <f t="shared" si="66"/>
        <v/>
      </c>
      <c r="Z1086" t="str">
        <f t="shared" si="67"/>
        <v/>
      </c>
    </row>
    <row r="1087" spans="1:26" x14ac:dyDescent="0.25">
      <c r="A1087">
        <v>1096</v>
      </c>
      <c r="B1087" t="s">
        <v>1148</v>
      </c>
      <c r="C1087">
        <v>66500</v>
      </c>
      <c r="D1087">
        <v>127</v>
      </c>
      <c r="E1087" t="str">
        <f>IFERROR(IF(OR(HLOOKUP($A1087,'Z-scores'!$C$2:$UD$20,3,FALSE)&gt;3,HLOOKUP(A1087,'Z-scores'!$C$2:$UD$20,3,FALSE)&lt;-3),"",'Total-corrected counts'!E1087),"")</f>
        <v/>
      </c>
      <c r="F1087" t="str">
        <f>IFERROR(IF(OR(HLOOKUP($A1087,'Z-scores'!$C$2:$UD$20,4,FALSE)&gt;3,HLOOKUP($A1087,'Z-scores'!$C$2:$UD$20,4,FALSE)&lt;-3),"",'Total-corrected counts'!F1087),"")</f>
        <v/>
      </c>
      <c r="G1087" t="str">
        <f>IFERROR(IF(OR(HLOOKUP($A1087,'Z-scores'!$C$2:$UD$20,5,FALSE)&gt;3,HLOOKUP($A1087,'Z-scores'!$C$2:$UD$20,5,FALSE)&lt;-3),"",'Total-corrected counts'!G1087),"")</f>
        <v/>
      </c>
      <c r="H1087" t="str">
        <f>IFERROR(IF(OR(HLOOKUP($A1087,'Z-scores'!$C$2:$UD$20,6,FALSE)&gt;3,HLOOKUP($A1087,'Z-scores'!$C$2:$UD$20,6,FALSE)&lt;-3),"",'Total-corrected counts'!H1087),"")</f>
        <v/>
      </c>
      <c r="I1087" t="str">
        <f>IFERROR(IF(OR(HLOOKUP($A1087,'Z-scores'!$C$2:$UD$20,7,FALSE)&gt;3,HLOOKUP($A1087,'Z-scores'!$C$2:$UD$20,7,FALSE)&lt;-3),"",'Total-corrected counts'!I1087),"")</f>
        <v/>
      </c>
      <c r="J1087" t="str">
        <f>IFERROR(IF(OR(HLOOKUP($A1087,'Z-scores'!$C$2:$UD$20,8,FALSE)&gt;3,HLOOKUP($A1087,'Z-scores'!$C$2:$UD$20,8,FALSE)&lt;-3),"",'Total-corrected counts'!J1087),"")</f>
        <v/>
      </c>
      <c r="K1087" t="str">
        <f>IFERROR(IF(OR(HLOOKUP($A1087,'Z-scores'!$C$2:$UD$20,9,FALSE)&gt;3,HLOOKUP($A1087,'Z-scores'!$C$2:$UD$20,9,FALSE)&lt;-3),"",'Total-corrected counts'!K1087),"")</f>
        <v/>
      </c>
      <c r="L1087" t="str">
        <f>IFERROR(IF(OR(HLOOKUP($A1087,'Z-scores'!$C$2:$UD$20,10,FALSE)&gt;3,HLOOKUP($A1087,'Z-scores'!$C$2:$UD$20,10,FALSE)&lt;-3),"",'Total-corrected counts'!L1087),"")</f>
        <v/>
      </c>
      <c r="M1087" t="str">
        <f>IFERROR(IF(OR(HLOOKUP($A1087,'Z-scores'!$C$2:$UD$20,11,FALSE)&gt;3,HLOOKUP($A1087,'Z-scores'!$C$2:$UD$20,11,FALSE)&lt;-3),"",'Total-corrected counts'!M1087),"")</f>
        <v/>
      </c>
      <c r="N1087" t="str">
        <f>IFERROR(IF(OR(HLOOKUP($A1087,'Z-scores'!$C$2:$UD$20,12,FALSE)&gt;3,HLOOKUP($A1087,'Z-scores'!$C$2:$UD$20,12,FALSE)&lt;-3),"",'Total-corrected counts'!N1087),"")</f>
        <v/>
      </c>
      <c r="O1087" t="str">
        <f>IFERROR(IF(OR(HLOOKUP($A1087,'Z-scores'!$C$2:$UD$20,13,FALSE)&gt;3,HLOOKUP($A1087,'Z-scores'!$C$2:$UD$20,13,FALSE)&lt;-3),"",'Total-corrected counts'!O1087),"")</f>
        <v/>
      </c>
      <c r="P1087" t="str">
        <f>IFERROR(IF(OR(HLOOKUP($A1087,'Z-scores'!$C$2:$UD$20,14,FALSE)&gt;3,HLOOKUP($A1087,'Z-scores'!$C$2:$UD$20,14,FALSE)&lt;-3),"",'Total-corrected counts'!P1087),"")</f>
        <v/>
      </c>
      <c r="Q1087" t="str">
        <f>IFERROR(IF(OR(HLOOKUP($A1087,'Z-scores'!$C$2:$UD$20,15,FALSE)&gt;3,HLOOKUP($A1087,'Z-scores'!$C$2:$UD$20,15,FALSE)&lt;-3),"",'Total-corrected counts'!Q1087),"")</f>
        <v/>
      </c>
      <c r="R1087" t="str">
        <f>IFERROR(IF(OR(HLOOKUP($A1087,'Z-scores'!$C$2:$UD$20,16,FALSE)&gt;3,HLOOKUP($A1087,'Z-scores'!$C$2:$UD$20,16,FALSE)&lt;-3),"",'Total-corrected counts'!R1087),"")</f>
        <v/>
      </c>
      <c r="S1087" t="str">
        <f>IFERROR(IF(OR(HLOOKUP($A1087,'Z-scores'!$C$2:$UD$20,17,FALSE)&gt;3,HLOOKUP($A1087,'Z-scores'!$C$2:$UD$20,17,FALSE)&lt;-3),"",'Total-corrected counts'!S1087),"")</f>
        <v/>
      </c>
      <c r="T1087" t="str">
        <f>IFERROR(IF(OR(HLOOKUP($A1087,'Z-scores'!$C$2:$UD$20,18,FALSE)&gt;3,HLOOKUP($A1087,'Z-scores'!$C$2:$UD$20,18,FALSE)&lt;-3),"",'Total-corrected counts'!T1087),"")</f>
        <v/>
      </c>
      <c r="U1087" t="str">
        <f>IFERROR(IF(OR(HLOOKUP($A1087,'Z-scores'!$C$2:$UD$20,19,FALSE)&gt;3,HLOOKUP($A1087,'Z-scores'!$C$2:$UD$20,19,FALSE)&lt;-3),"",'Total-corrected counts'!U1087),"")</f>
        <v/>
      </c>
      <c r="V1087">
        <f t="shared" si="64"/>
        <v>1</v>
      </c>
      <c r="W1087" s="10">
        <f>SUMIFS(Tabel132[Cluster],Tabel132[ID],A1087)</f>
        <v>79</v>
      </c>
      <c r="X1087" t="str">
        <f t="shared" si="65"/>
        <v/>
      </c>
      <c r="Y1087" t="str">
        <f t="shared" si="66"/>
        <v/>
      </c>
      <c r="Z1087" t="str">
        <f t="shared" si="67"/>
        <v/>
      </c>
    </row>
    <row r="1088" spans="1:26" x14ac:dyDescent="0.25">
      <c r="A1088">
        <v>1097</v>
      </c>
      <c r="B1088" t="s">
        <v>542</v>
      </c>
      <c r="C1088">
        <v>70000</v>
      </c>
      <c r="D1088">
        <v>1129</v>
      </c>
      <c r="E1088" t="str">
        <f>IFERROR(IF(OR(HLOOKUP($A1088,'Z-scores'!$C$2:$UD$20,3,FALSE)&gt;3,HLOOKUP(A1088,'Z-scores'!$C$2:$UD$20,3,FALSE)&lt;-3),"",'Total-corrected counts'!E1088),"")</f>
        <v/>
      </c>
      <c r="F1088">
        <f>IFERROR(IF(OR(HLOOKUP($A1088,'Z-scores'!$C$2:$UD$20,4,FALSE)&gt;3,HLOOKUP($A1088,'Z-scores'!$C$2:$UD$20,4,FALSE)&lt;-3),"",'Total-corrected counts'!F1088),"")</f>
        <v>49.185115186355482</v>
      </c>
      <c r="G1088">
        <f>IFERROR(IF(OR(HLOOKUP($A1088,'Z-scores'!$C$2:$UD$20,5,FALSE)&gt;3,HLOOKUP($A1088,'Z-scores'!$C$2:$UD$20,5,FALSE)&lt;-3),"",'Total-corrected counts'!G1088),"")</f>
        <v>18.896736787393582</v>
      </c>
      <c r="H1088">
        <f>IFERROR(IF(OR(HLOOKUP($A1088,'Z-scores'!$C$2:$UD$20,6,FALSE)&gt;3,HLOOKUP($A1088,'Z-scores'!$C$2:$UD$20,6,FALSE)&lt;-3),"",'Total-corrected counts'!H1088),"")</f>
        <v>16.061694777540989</v>
      </c>
      <c r="I1088">
        <f>IFERROR(IF(OR(HLOOKUP($A1088,'Z-scores'!$C$2:$UD$20,7,FALSE)&gt;3,HLOOKUP($A1088,'Z-scores'!$C$2:$UD$20,7,FALSE)&lt;-3),"",'Total-corrected counts'!I1088),"")</f>
        <v>44.674438721951489</v>
      </c>
      <c r="J1088">
        <f>IFERROR(IF(OR(HLOOKUP($A1088,'Z-scores'!$C$2:$UD$20,8,FALSE)&gt;3,HLOOKUP($A1088,'Z-scores'!$C$2:$UD$20,8,FALSE)&lt;-3),"",'Total-corrected counts'!J1088),"")</f>
        <v>44.43109851465718</v>
      </c>
      <c r="K1088">
        <f>IFERROR(IF(OR(HLOOKUP($A1088,'Z-scores'!$C$2:$UD$20,9,FALSE)&gt;3,HLOOKUP($A1088,'Z-scores'!$C$2:$UD$20,9,FALSE)&lt;-3),"",'Total-corrected counts'!K1088),"")</f>
        <v>32.461118234015274</v>
      </c>
      <c r="L1088">
        <f>IFERROR(IF(OR(HLOOKUP($A1088,'Z-scores'!$C$2:$UD$20,10,FALSE)&gt;3,HLOOKUP($A1088,'Z-scores'!$C$2:$UD$20,10,FALSE)&lt;-3),"",'Total-corrected counts'!L1088),"")</f>
        <v>72.73551507539905</v>
      </c>
      <c r="M1088">
        <f>IFERROR(IF(OR(HLOOKUP($A1088,'Z-scores'!$C$2:$UD$20,11,FALSE)&gt;3,HLOOKUP($A1088,'Z-scores'!$C$2:$UD$20,11,FALSE)&lt;-3),"",'Total-corrected counts'!M1088),"")</f>
        <v>34.050497948215593</v>
      </c>
      <c r="N1088">
        <f>IFERROR(IF(OR(HLOOKUP($A1088,'Z-scores'!$C$2:$UD$20,12,FALSE)&gt;3,HLOOKUP($A1088,'Z-scores'!$C$2:$UD$20,12,FALSE)&lt;-3),"",'Total-corrected counts'!N1088),"")</f>
        <v>8.8617466713465003</v>
      </c>
      <c r="O1088">
        <f>IFERROR(IF(OR(HLOOKUP($A1088,'Z-scores'!$C$2:$UD$20,13,FALSE)&gt;3,HLOOKUP($A1088,'Z-scores'!$C$2:$UD$20,13,FALSE)&lt;-3),"",'Total-corrected counts'!O1088),"")</f>
        <v>38.903343028881025</v>
      </c>
      <c r="P1088">
        <f>IFERROR(IF(OR(HLOOKUP($A1088,'Z-scores'!$C$2:$UD$20,14,FALSE)&gt;3,HLOOKUP($A1088,'Z-scores'!$C$2:$UD$20,14,FALSE)&lt;-3),"",'Total-corrected counts'!P1088),"")</f>
        <v>64.687934990676752</v>
      </c>
      <c r="Q1088">
        <f>IFERROR(IF(OR(HLOOKUP($A1088,'Z-scores'!$C$2:$UD$20,15,FALSE)&gt;3,HLOOKUP($A1088,'Z-scores'!$C$2:$UD$20,15,FALSE)&lt;-3),"",'Total-corrected counts'!Q1088),"")</f>
        <v>2.6327901334727088</v>
      </c>
      <c r="R1088">
        <f>IFERROR(IF(OR(HLOOKUP($A1088,'Z-scores'!$C$2:$UD$20,16,FALSE)&gt;3,HLOOKUP($A1088,'Z-scores'!$C$2:$UD$20,16,FALSE)&lt;-3),"",'Total-corrected counts'!R1088),"")</f>
        <v>24.618787452592606</v>
      </c>
      <c r="S1088">
        <f>IFERROR(IF(OR(HLOOKUP($A1088,'Z-scores'!$C$2:$UD$20,17,FALSE)&gt;3,HLOOKUP($A1088,'Z-scores'!$C$2:$UD$20,17,FALSE)&lt;-3),"",'Total-corrected counts'!S1088),"")</f>
        <v>7.0190181191637109</v>
      </c>
      <c r="T1088">
        <f>IFERROR(IF(OR(HLOOKUP($A1088,'Z-scores'!$C$2:$UD$20,18,FALSE)&gt;3,HLOOKUP($A1088,'Z-scores'!$C$2:$UD$20,18,FALSE)&lt;-3),"",'Total-corrected counts'!T1088),"")</f>
        <v>42.757511559218763</v>
      </c>
      <c r="U1088">
        <f>IFERROR(IF(OR(HLOOKUP($A1088,'Z-scores'!$C$2:$UD$20,19,FALSE)&gt;3,HLOOKUP($A1088,'Z-scores'!$C$2:$UD$20,19,FALSE)&lt;-3),"",'Total-corrected counts'!U1088),"")</f>
        <v>25.030050815169044</v>
      </c>
      <c r="V1088">
        <f t="shared" si="64"/>
        <v>1</v>
      </c>
      <c r="W1088" s="10">
        <f>SUMIFS(Tabel132[Cluster],Tabel132[ID],A1088)</f>
        <v>0</v>
      </c>
      <c r="X1088">
        <f t="shared" si="65"/>
        <v>0.23450218319477389</v>
      </c>
      <c r="Y1088">
        <f t="shared" si="66"/>
        <v>39.062026905691084</v>
      </c>
      <c r="Z1088">
        <f t="shared" si="67"/>
        <v>26.813897846315136</v>
      </c>
    </row>
    <row r="1089" spans="1:26" x14ac:dyDescent="0.25">
      <c r="A1089">
        <v>1098</v>
      </c>
      <c r="B1089" t="s">
        <v>543</v>
      </c>
      <c r="C1089">
        <v>94400</v>
      </c>
      <c r="D1089">
        <v>395</v>
      </c>
      <c r="E1089" t="str">
        <f>IFERROR(IF(OR(HLOOKUP($A1089,'Z-scores'!$C$2:$UD$20,3,FALSE)&gt;3,HLOOKUP(A1089,'Z-scores'!$C$2:$UD$20,3,FALSE)&lt;-3),"",'Total-corrected counts'!E1089),"")</f>
        <v/>
      </c>
      <c r="F1089">
        <f>IFERROR(IF(OR(HLOOKUP($A1089,'Z-scores'!$C$2:$UD$20,4,FALSE)&gt;3,HLOOKUP($A1089,'Z-scores'!$C$2:$UD$20,4,FALSE)&lt;-3),"",'Total-corrected counts'!F1089),"")</f>
        <v>6.6362171757440924</v>
      </c>
      <c r="G1089">
        <f>IFERROR(IF(OR(HLOOKUP($A1089,'Z-scores'!$C$2:$UD$20,5,FALSE)&gt;3,HLOOKUP($A1089,'Z-scores'!$C$2:$UD$20,5,FALSE)&lt;-3),"",'Total-corrected counts'!G1089),"")</f>
        <v>4.9961521570081109</v>
      </c>
      <c r="H1089">
        <f>IFERROR(IF(OR(HLOOKUP($A1089,'Z-scores'!$C$2:$UD$20,6,FALSE)&gt;3,HLOOKUP($A1089,'Z-scores'!$C$2:$UD$20,6,FALSE)&lt;-3),"",'Total-corrected counts'!H1089),"")</f>
        <v>4.5092806720084662</v>
      </c>
      <c r="I1089">
        <f>IFERROR(IF(OR(HLOOKUP($A1089,'Z-scores'!$C$2:$UD$20,7,FALSE)&gt;3,HLOOKUP($A1089,'Z-scores'!$C$2:$UD$20,7,FALSE)&lt;-3),"",'Total-corrected counts'!I1089),"")</f>
        <v>3.3247239401672832</v>
      </c>
      <c r="J1089">
        <f>IFERROR(IF(OR(HLOOKUP($A1089,'Z-scores'!$C$2:$UD$20,8,FALSE)&gt;3,HLOOKUP($A1089,'Z-scores'!$C$2:$UD$20,8,FALSE)&lt;-3),"",'Total-corrected counts'!J1089),"")</f>
        <v>0</v>
      </c>
      <c r="K1089">
        <f>IFERROR(IF(OR(HLOOKUP($A1089,'Z-scores'!$C$2:$UD$20,9,FALSE)&gt;3,HLOOKUP($A1089,'Z-scores'!$C$2:$UD$20,9,FALSE)&lt;-3),"",'Total-corrected counts'!K1089),"")</f>
        <v>0</v>
      </c>
      <c r="L1089">
        <f>IFERROR(IF(OR(HLOOKUP($A1089,'Z-scores'!$C$2:$UD$20,10,FALSE)&gt;3,HLOOKUP($A1089,'Z-scores'!$C$2:$UD$20,10,FALSE)&lt;-3),"",'Total-corrected counts'!L1089),"")</f>
        <v>0</v>
      </c>
      <c r="M1089">
        <f>IFERROR(IF(OR(HLOOKUP($A1089,'Z-scores'!$C$2:$UD$20,11,FALSE)&gt;3,HLOOKUP($A1089,'Z-scores'!$C$2:$UD$20,11,FALSE)&lt;-3),"",'Total-corrected counts'!M1089),"")</f>
        <v>0</v>
      </c>
      <c r="N1089">
        <f>IFERROR(IF(OR(HLOOKUP($A1089,'Z-scores'!$C$2:$UD$20,12,FALSE)&gt;3,HLOOKUP($A1089,'Z-scores'!$C$2:$UD$20,12,FALSE)&lt;-3),"",'Total-corrected counts'!N1089),"")</f>
        <v>16.69710696503963</v>
      </c>
      <c r="O1089">
        <f>IFERROR(IF(OR(HLOOKUP($A1089,'Z-scores'!$C$2:$UD$20,13,FALSE)&gt;3,HLOOKUP($A1089,'Z-scores'!$C$2:$UD$20,13,FALSE)&lt;-3),"",'Total-corrected counts'!O1089),"")</f>
        <v>5.8422321365170804</v>
      </c>
      <c r="P1089">
        <f>IFERROR(IF(OR(HLOOKUP($A1089,'Z-scores'!$C$2:$UD$20,14,FALSE)&gt;3,HLOOKUP($A1089,'Z-scores'!$C$2:$UD$20,14,FALSE)&lt;-3),"",'Total-corrected counts'!P1089),"")</f>
        <v>1.7095120240665101E-2</v>
      </c>
      <c r="Q1089">
        <f>IFERROR(IF(OR(HLOOKUP($A1089,'Z-scores'!$C$2:$UD$20,15,FALSE)&gt;3,HLOOKUP($A1089,'Z-scores'!$C$2:$UD$20,15,FALSE)&lt;-3),"",'Total-corrected counts'!Q1089),"")</f>
        <v>6.8842586453027126</v>
      </c>
      <c r="R1089">
        <f>IFERROR(IF(OR(HLOOKUP($A1089,'Z-scores'!$C$2:$UD$20,16,FALSE)&gt;3,HLOOKUP($A1089,'Z-scores'!$C$2:$UD$20,16,FALSE)&lt;-3),"",'Total-corrected counts'!R1089),"")</f>
        <v>8.0139282072241545E-3</v>
      </c>
      <c r="S1089">
        <f>IFERROR(IF(OR(HLOOKUP($A1089,'Z-scores'!$C$2:$UD$20,17,FALSE)&gt;3,HLOOKUP($A1089,'Z-scores'!$C$2:$UD$20,17,FALSE)&lt;-3),"",'Total-corrected counts'!S1089),"")</f>
        <v>5.303620032809703</v>
      </c>
      <c r="T1089">
        <f>IFERROR(IF(OR(HLOOKUP($A1089,'Z-scores'!$C$2:$UD$20,18,FALSE)&gt;3,HLOOKUP($A1089,'Z-scores'!$C$2:$UD$20,18,FALSE)&lt;-3),"",'Total-corrected counts'!T1089),"")</f>
        <v>0</v>
      </c>
      <c r="U1089">
        <f>IFERROR(IF(OR(HLOOKUP($A1089,'Z-scores'!$C$2:$UD$20,19,FALSE)&gt;3,HLOOKUP($A1089,'Z-scores'!$C$2:$UD$20,19,FALSE)&lt;-3),"",'Total-corrected counts'!U1089),"")</f>
        <v>3.5800610129185957</v>
      </c>
      <c r="V1089">
        <f t="shared" si="64"/>
        <v>1</v>
      </c>
      <c r="W1089" s="10">
        <f>SUMIFS(Tabel132[Cluster],Tabel132[ID],A1089)</f>
        <v>96</v>
      </c>
      <c r="X1089">
        <f t="shared" si="65"/>
        <v>0.30151501690483828</v>
      </c>
      <c r="Y1089">
        <f t="shared" si="66"/>
        <v>2.433296743115994</v>
      </c>
      <c r="Z1089">
        <f t="shared" si="67"/>
        <v>4.7915484801294514</v>
      </c>
    </row>
    <row r="1090" spans="1:26" x14ac:dyDescent="0.25">
      <c r="A1090">
        <v>1099</v>
      </c>
      <c r="B1090" t="s">
        <v>1149</v>
      </c>
      <c r="C1090">
        <v>111100</v>
      </c>
      <c r="D1090">
        <v>768</v>
      </c>
      <c r="E1090" t="str">
        <f>IFERROR(IF(OR(HLOOKUP($A1090,'Z-scores'!$C$2:$UD$20,3,FALSE)&gt;3,HLOOKUP(A1090,'Z-scores'!$C$2:$UD$20,3,FALSE)&lt;-3),"",'Total-corrected counts'!E1090),"")</f>
        <v/>
      </c>
      <c r="F1090" t="str">
        <f>IFERROR(IF(OR(HLOOKUP($A1090,'Z-scores'!$C$2:$UD$20,4,FALSE)&gt;3,HLOOKUP($A1090,'Z-scores'!$C$2:$UD$20,4,FALSE)&lt;-3),"",'Total-corrected counts'!F1090),"")</f>
        <v/>
      </c>
      <c r="G1090" t="str">
        <f>IFERROR(IF(OR(HLOOKUP($A1090,'Z-scores'!$C$2:$UD$20,5,FALSE)&gt;3,HLOOKUP($A1090,'Z-scores'!$C$2:$UD$20,5,FALSE)&lt;-3),"",'Total-corrected counts'!G1090),"")</f>
        <v/>
      </c>
      <c r="H1090" t="str">
        <f>IFERROR(IF(OR(HLOOKUP($A1090,'Z-scores'!$C$2:$UD$20,6,FALSE)&gt;3,HLOOKUP($A1090,'Z-scores'!$C$2:$UD$20,6,FALSE)&lt;-3),"",'Total-corrected counts'!H1090),"")</f>
        <v/>
      </c>
      <c r="I1090" t="str">
        <f>IFERROR(IF(OR(HLOOKUP($A1090,'Z-scores'!$C$2:$UD$20,7,FALSE)&gt;3,HLOOKUP($A1090,'Z-scores'!$C$2:$UD$20,7,FALSE)&lt;-3),"",'Total-corrected counts'!I1090),"")</f>
        <v/>
      </c>
      <c r="J1090" t="str">
        <f>IFERROR(IF(OR(HLOOKUP($A1090,'Z-scores'!$C$2:$UD$20,8,FALSE)&gt;3,HLOOKUP($A1090,'Z-scores'!$C$2:$UD$20,8,FALSE)&lt;-3),"",'Total-corrected counts'!J1090),"")</f>
        <v/>
      </c>
      <c r="K1090" t="str">
        <f>IFERROR(IF(OR(HLOOKUP($A1090,'Z-scores'!$C$2:$UD$20,9,FALSE)&gt;3,HLOOKUP($A1090,'Z-scores'!$C$2:$UD$20,9,FALSE)&lt;-3),"",'Total-corrected counts'!K1090),"")</f>
        <v/>
      </c>
      <c r="L1090" t="str">
        <f>IFERROR(IF(OR(HLOOKUP($A1090,'Z-scores'!$C$2:$UD$20,10,FALSE)&gt;3,HLOOKUP($A1090,'Z-scores'!$C$2:$UD$20,10,FALSE)&lt;-3),"",'Total-corrected counts'!L1090),"")</f>
        <v/>
      </c>
      <c r="M1090" t="str">
        <f>IFERROR(IF(OR(HLOOKUP($A1090,'Z-scores'!$C$2:$UD$20,11,FALSE)&gt;3,HLOOKUP($A1090,'Z-scores'!$C$2:$UD$20,11,FALSE)&lt;-3),"",'Total-corrected counts'!M1090),"")</f>
        <v/>
      </c>
      <c r="N1090" t="str">
        <f>IFERROR(IF(OR(HLOOKUP($A1090,'Z-scores'!$C$2:$UD$20,12,FALSE)&gt;3,HLOOKUP($A1090,'Z-scores'!$C$2:$UD$20,12,FALSE)&lt;-3),"",'Total-corrected counts'!N1090),"")</f>
        <v/>
      </c>
      <c r="O1090" t="str">
        <f>IFERROR(IF(OR(HLOOKUP($A1090,'Z-scores'!$C$2:$UD$20,13,FALSE)&gt;3,HLOOKUP($A1090,'Z-scores'!$C$2:$UD$20,13,FALSE)&lt;-3),"",'Total-corrected counts'!O1090),"")</f>
        <v/>
      </c>
      <c r="P1090" t="str">
        <f>IFERROR(IF(OR(HLOOKUP($A1090,'Z-scores'!$C$2:$UD$20,14,FALSE)&gt;3,HLOOKUP($A1090,'Z-scores'!$C$2:$UD$20,14,FALSE)&lt;-3),"",'Total-corrected counts'!P1090),"")</f>
        <v/>
      </c>
      <c r="Q1090" t="str">
        <f>IFERROR(IF(OR(HLOOKUP($A1090,'Z-scores'!$C$2:$UD$20,15,FALSE)&gt;3,HLOOKUP($A1090,'Z-scores'!$C$2:$UD$20,15,FALSE)&lt;-3),"",'Total-corrected counts'!Q1090),"")</f>
        <v/>
      </c>
      <c r="R1090" t="str">
        <f>IFERROR(IF(OR(HLOOKUP($A1090,'Z-scores'!$C$2:$UD$20,16,FALSE)&gt;3,HLOOKUP($A1090,'Z-scores'!$C$2:$UD$20,16,FALSE)&lt;-3),"",'Total-corrected counts'!R1090),"")</f>
        <v/>
      </c>
      <c r="S1090" t="str">
        <f>IFERROR(IF(OR(HLOOKUP($A1090,'Z-scores'!$C$2:$UD$20,17,FALSE)&gt;3,HLOOKUP($A1090,'Z-scores'!$C$2:$UD$20,17,FALSE)&lt;-3),"",'Total-corrected counts'!S1090),"")</f>
        <v/>
      </c>
      <c r="T1090" t="str">
        <f>IFERROR(IF(OR(HLOOKUP($A1090,'Z-scores'!$C$2:$UD$20,18,FALSE)&gt;3,HLOOKUP($A1090,'Z-scores'!$C$2:$UD$20,18,FALSE)&lt;-3),"",'Total-corrected counts'!T1090),"")</f>
        <v/>
      </c>
      <c r="U1090" t="str">
        <f>IFERROR(IF(OR(HLOOKUP($A1090,'Z-scores'!$C$2:$UD$20,19,FALSE)&gt;3,HLOOKUP($A1090,'Z-scores'!$C$2:$UD$20,19,FALSE)&lt;-3),"",'Total-corrected counts'!U1090),"")</f>
        <v/>
      </c>
      <c r="V1090">
        <f t="shared" si="64"/>
        <v>1</v>
      </c>
      <c r="W1090" s="10">
        <f>SUMIFS(Tabel132[Cluster],Tabel132[ID],A1090)</f>
        <v>0</v>
      </c>
      <c r="X1090" t="str">
        <f t="shared" si="65"/>
        <v/>
      </c>
      <c r="Y1090" t="str">
        <f t="shared" si="66"/>
        <v/>
      </c>
      <c r="Z1090" t="str">
        <f t="shared" si="67"/>
        <v/>
      </c>
    </row>
    <row r="1091" spans="1:26" x14ac:dyDescent="0.25">
      <c r="A1091">
        <v>1100</v>
      </c>
      <c r="B1091" t="s">
        <v>1150</v>
      </c>
      <c r="C1091">
        <v>81900</v>
      </c>
      <c r="D1091">
        <v>323</v>
      </c>
      <c r="E1091" t="str">
        <f>IFERROR(IF(OR(HLOOKUP($A1091,'Z-scores'!$C$2:$UD$20,3,FALSE)&gt;3,HLOOKUP(A1091,'Z-scores'!$C$2:$UD$20,3,FALSE)&lt;-3),"",'Total-corrected counts'!E1091),"")</f>
        <v/>
      </c>
      <c r="F1091" t="str">
        <f>IFERROR(IF(OR(HLOOKUP($A1091,'Z-scores'!$C$2:$UD$20,4,FALSE)&gt;3,HLOOKUP($A1091,'Z-scores'!$C$2:$UD$20,4,FALSE)&lt;-3),"",'Total-corrected counts'!F1091),"")</f>
        <v/>
      </c>
      <c r="G1091" t="str">
        <f>IFERROR(IF(OR(HLOOKUP($A1091,'Z-scores'!$C$2:$UD$20,5,FALSE)&gt;3,HLOOKUP($A1091,'Z-scores'!$C$2:$UD$20,5,FALSE)&lt;-3),"",'Total-corrected counts'!G1091),"")</f>
        <v/>
      </c>
      <c r="H1091" t="str">
        <f>IFERROR(IF(OR(HLOOKUP($A1091,'Z-scores'!$C$2:$UD$20,6,FALSE)&gt;3,HLOOKUP($A1091,'Z-scores'!$C$2:$UD$20,6,FALSE)&lt;-3),"",'Total-corrected counts'!H1091),"")</f>
        <v/>
      </c>
      <c r="I1091" t="str">
        <f>IFERROR(IF(OR(HLOOKUP($A1091,'Z-scores'!$C$2:$UD$20,7,FALSE)&gt;3,HLOOKUP($A1091,'Z-scores'!$C$2:$UD$20,7,FALSE)&lt;-3),"",'Total-corrected counts'!I1091),"")</f>
        <v/>
      </c>
      <c r="J1091" t="str">
        <f>IFERROR(IF(OR(HLOOKUP($A1091,'Z-scores'!$C$2:$UD$20,8,FALSE)&gt;3,HLOOKUP($A1091,'Z-scores'!$C$2:$UD$20,8,FALSE)&lt;-3),"",'Total-corrected counts'!J1091),"")</f>
        <v/>
      </c>
      <c r="K1091" t="str">
        <f>IFERROR(IF(OR(HLOOKUP($A1091,'Z-scores'!$C$2:$UD$20,9,FALSE)&gt;3,HLOOKUP($A1091,'Z-scores'!$C$2:$UD$20,9,FALSE)&lt;-3),"",'Total-corrected counts'!K1091),"")</f>
        <v/>
      </c>
      <c r="L1091" t="str">
        <f>IFERROR(IF(OR(HLOOKUP($A1091,'Z-scores'!$C$2:$UD$20,10,FALSE)&gt;3,HLOOKUP($A1091,'Z-scores'!$C$2:$UD$20,10,FALSE)&lt;-3),"",'Total-corrected counts'!L1091),"")</f>
        <v/>
      </c>
      <c r="M1091" t="str">
        <f>IFERROR(IF(OR(HLOOKUP($A1091,'Z-scores'!$C$2:$UD$20,11,FALSE)&gt;3,HLOOKUP($A1091,'Z-scores'!$C$2:$UD$20,11,FALSE)&lt;-3),"",'Total-corrected counts'!M1091),"")</f>
        <v/>
      </c>
      <c r="N1091" t="str">
        <f>IFERROR(IF(OR(HLOOKUP($A1091,'Z-scores'!$C$2:$UD$20,12,FALSE)&gt;3,HLOOKUP($A1091,'Z-scores'!$C$2:$UD$20,12,FALSE)&lt;-3),"",'Total-corrected counts'!N1091),"")</f>
        <v/>
      </c>
      <c r="O1091" t="str">
        <f>IFERROR(IF(OR(HLOOKUP($A1091,'Z-scores'!$C$2:$UD$20,13,FALSE)&gt;3,HLOOKUP($A1091,'Z-scores'!$C$2:$UD$20,13,FALSE)&lt;-3),"",'Total-corrected counts'!O1091),"")</f>
        <v/>
      </c>
      <c r="P1091" t="str">
        <f>IFERROR(IF(OR(HLOOKUP($A1091,'Z-scores'!$C$2:$UD$20,14,FALSE)&gt;3,HLOOKUP($A1091,'Z-scores'!$C$2:$UD$20,14,FALSE)&lt;-3),"",'Total-corrected counts'!P1091),"")</f>
        <v/>
      </c>
      <c r="Q1091" t="str">
        <f>IFERROR(IF(OR(HLOOKUP($A1091,'Z-scores'!$C$2:$UD$20,15,FALSE)&gt;3,HLOOKUP($A1091,'Z-scores'!$C$2:$UD$20,15,FALSE)&lt;-3),"",'Total-corrected counts'!Q1091),"")</f>
        <v/>
      </c>
      <c r="R1091" t="str">
        <f>IFERROR(IF(OR(HLOOKUP($A1091,'Z-scores'!$C$2:$UD$20,16,FALSE)&gt;3,HLOOKUP($A1091,'Z-scores'!$C$2:$UD$20,16,FALSE)&lt;-3),"",'Total-corrected counts'!R1091),"")</f>
        <v/>
      </c>
      <c r="S1091" t="str">
        <f>IFERROR(IF(OR(HLOOKUP($A1091,'Z-scores'!$C$2:$UD$20,17,FALSE)&gt;3,HLOOKUP($A1091,'Z-scores'!$C$2:$UD$20,17,FALSE)&lt;-3),"",'Total-corrected counts'!S1091),"")</f>
        <v/>
      </c>
      <c r="T1091" t="str">
        <f>IFERROR(IF(OR(HLOOKUP($A1091,'Z-scores'!$C$2:$UD$20,18,FALSE)&gt;3,HLOOKUP($A1091,'Z-scores'!$C$2:$UD$20,18,FALSE)&lt;-3),"",'Total-corrected counts'!T1091),"")</f>
        <v/>
      </c>
      <c r="U1091" t="str">
        <f>IFERROR(IF(OR(HLOOKUP($A1091,'Z-scores'!$C$2:$UD$20,19,FALSE)&gt;3,HLOOKUP($A1091,'Z-scores'!$C$2:$UD$20,19,FALSE)&lt;-3),"",'Total-corrected counts'!U1091),"")</f>
        <v/>
      </c>
      <c r="V1091">
        <f t="shared" si="64"/>
        <v>1</v>
      </c>
      <c r="W1091" s="10">
        <f>SUMIFS(Tabel132[Cluster],Tabel132[ID],A1091)</f>
        <v>91</v>
      </c>
      <c r="X1091" t="str">
        <f t="shared" si="65"/>
        <v/>
      </c>
      <c r="Y1091" t="str">
        <f t="shared" si="66"/>
        <v/>
      </c>
      <c r="Z1091" t="str">
        <f t="shared" si="67"/>
        <v/>
      </c>
    </row>
    <row r="1092" spans="1:26" x14ac:dyDescent="0.25">
      <c r="A1092">
        <v>1101</v>
      </c>
      <c r="B1092" t="s">
        <v>544</v>
      </c>
      <c r="C1092">
        <v>23700</v>
      </c>
      <c r="D1092">
        <v>104</v>
      </c>
      <c r="E1092" t="str">
        <f>IFERROR(IF(OR(HLOOKUP($A1092,'Z-scores'!$C$2:$UD$20,3,FALSE)&gt;3,HLOOKUP(A1092,'Z-scores'!$C$2:$UD$20,3,FALSE)&lt;-3),"",'Total-corrected counts'!E1092),"")</f>
        <v/>
      </c>
      <c r="F1092">
        <f>IFERROR(IF(OR(HLOOKUP($A1092,'Z-scores'!$C$2:$UD$20,4,FALSE)&gt;3,HLOOKUP($A1092,'Z-scores'!$C$2:$UD$20,4,FALSE)&lt;-3),"",'Total-corrected counts'!F1092),"")</f>
        <v>33.779903992230132</v>
      </c>
      <c r="G1092">
        <f>IFERROR(IF(OR(HLOOKUP($A1092,'Z-scores'!$C$2:$UD$20,5,FALSE)&gt;3,HLOOKUP($A1092,'Z-scores'!$C$2:$UD$20,5,FALSE)&lt;-3),"",'Total-corrected counts'!G1092),"")</f>
        <v>17.728281847448137</v>
      </c>
      <c r="H1092">
        <f>IFERROR(IF(OR(HLOOKUP($A1092,'Z-scores'!$C$2:$UD$20,6,FALSE)&gt;3,HLOOKUP($A1092,'Z-scores'!$C$2:$UD$20,6,FALSE)&lt;-3),"",'Total-corrected counts'!H1092),"")</f>
        <v>24.842925559873265</v>
      </c>
      <c r="I1092">
        <f>IFERROR(IF(OR(HLOOKUP($A1092,'Z-scores'!$C$2:$UD$20,7,FALSE)&gt;3,HLOOKUP($A1092,'Z-scores'!$C$2:$UD$20,7,FALSE)&lt;-3),"",'Total-corrected counts'!I1092),"")</f>
        <v>10.639116608535305</v>
      </c>
      <c r="J1092">
        <f>IFERROR(IF(OR(HLOOKUP($A1092,'Z-scores'!$C$2:$UD$20,8,FALSE)&gt;3,HLOOKUP($A1092,'Z-scores'!$C$2:$UD$20,8,FALSE)&lt;-3),"",'Total-corrected counts'!J1092),"")</f>
        <v>18.850304030799514</v>
      </c>
      <c r="K1092">
        <f>IFERROR(IF(OR(HLOOKUP($A1092,'Z-scores'!$C$2:$UD$20,9,FALSE)&gt;3,HLOOKUP($A1092,'Z-scores'!$C$2:$UD$20,9,FALSE)&lt;-3),"",'Total-corrected counts'!K1092),"")</f>
        <v>9.9804894364234364</v>
      </c>
      <c r="L1092">
        <f>IFERROR(IF(OR(HLOOKUP($A1092,'Z-scores'!$C$2:$UD$20,10,FALSE)&gt;3,HLOOKUP($A1092,'Z-scores'!$C$2:$UD$20,10,FALSE)&lt;-3),"",'Total-corrected counts'!L1092),"")</f>
        <v>25.065397580245431</v>
      </c>
      <c r="M1092">
        <f>IFERROR(IF(OR(HLOOKUP($A1092,'Z-scores'!$C$2:$UD$20,11,FALSE)&gt;3,HLOOKUP($A1092,'Z-scores'!$C$2:$UD$20,11,FALSE)&lt;-3),"",'Total-corrected counts'!M1092),"")</f>
        <v>13.643237405232258</v>
      </c>
      <c r="N1092">
        <f>IFERROR(IF(OR(HLOOKUP($A1092,'Z-scores'!$C$2:$UD$20,12,FALSE)&gt;3,HLOOKUP($A1092,'Z-scores'!$C$2:$UD$20,12,FALSE)&lt;-3),"",'Total-corrected counts'!N1092),"")</f>
        <v>23.331961763441768</v>
      </c>
      <c r="O1092">
        <f>IFERROR(IF(OR(HLOOKUP($A1092,'Z-scores'!$C$2:$UD$20,13,FALSE)&gt;3,HLOOKUP($A1092,'Z-scores'!$C$2:$UD$20,13,FALSE)&lt;-3),"",'Total-corrected counts'!O1092),"")</f>
        <v>7.8143220167008414</v>
      </c>
      <c r="P1092">
        <f>IFERROR(IF(OR(HLOOKUP($A1092,'Z-scores'!$C$2:$UD$20,14,FALSE)&gt;3,HLOOKUP($A1092,'Z-scores'!$C$2:$UD$20,14,FALSE)&lt;-3),"",'Total-corrected counts'!P1092),"")</f>
        <v>8.8766411849653544</v>
      </c>
      <c r="Q1092">
        <f>IFERROR(IF(OR(HLOOKUP($A1092,'Z-scores'!$C$2:$UD$20,15,FALSE)&gt;3,HLOOKUP($A1092,'Z-scores'!$C$2:$UD$20,15,FALSE)&lt;-3),"",'Total-corrected counts'!Q1092),"")</f>
        <v>10.765186323532852</v>
      </c>
      <c r="R1092">
        <f>IFERROR(IF(OR(HLOOKUP($A1092,'Z-scores'!$C$2:$UD$20,16,FALSE)&gt;3,HLOOKUP($A1092,'Z-scores'!$C$2:$UD$20,16,FALSE)&lt;-3),"",'Total-corrected counts'!R1092),"")</f>
        <v>16.777158701823769</v>
      </c>
      <c r="S1092">
        <f>IFERROR(IF(OR(HLOOKUP($A1092,'Z-scores'!$C$2:$UD$20,17,FALSE)&gt;3,HLOOKUP($A1092,'Z-scores'!$C$2:$UD$20,17,FALSE)&lt;-3),"",'Total-corrected counts'!S1092),"")</f>
        <v>13.397476193423078</v>
      </c>
      <c r="T1092">
        <f>IFERROR(IF(OR(HLOOKUP($A1092,'Z-scores'!$C$2:$UD$20,18,FALSE)&gt;3,HLOOKUP($A1092,'Z-scores'!$C$2:$UD$20,18,FALSE)&lt;-3),"",'Total-corrected counts'!T1092),"")</f>
        <v>28.101229718747152</v>
      </c>
      <c r="U1092">
        <f>IFERROR(IF(OR(HLOOKUP($A1092,'Z-scores'!$C$2:$UD$20,19,FALSE)&gt;3,HLOOKUP($A1092,'Z-scores'!$C$2:$UD$20,19,FALSE)&lt;-3),"",'Total-corrected counts'!U1092),"")</f>
        <v>11.443176837656166</v>
      </c>
      <c r="V1092">
        <f t="shared" ref="V1092:V1155" si="68">IFERROR(IF(AND(Y1092=0,Z1092=0),0,1),0)</f>
        <v>1</v>
      </c>
      <c r="W1092" s="10">
        <f>SUMIFS(Tabel132[Cluster],Tabel132[ID],A1092)</f>
        <v>30</v>
      </c>
      <c r="X1092">
        <f t="shared" ref="X1092:X1155" si="69">IFERROR(_xlfn.T.TEST(E1092:M1092,N1092:U1092,2,2),"")</f>
        <v>0.28977127497813848</v>
      </c>
      <c r="Y1092">
        <f t="shared" ref="Y1092:Y1155" si="70">IFERROR(AVERAGE(E1092:M1092),"")</f>
        <v>19.316207057598437</v>
      </c>
      <c r="Z1092">
        <f t="shared" ref="Z1092:Z1155" si="71">IFERROR(AVERAGE(N1092:U1092),"")</f>
        <v>15.063394092536372</v>
      </c>
    </row>
    <row r="1093" spans="1:26" x14ac:dyDescent="0.25">
      <c r="A1093">
        <v>1102</v>
      </c>
      <c r="B1093" t="s">
        <v>545</v>
      </c>
      <c r="C1093">
        <v>6100</v>
      </c>
      <c r="D1093">
        <v>345</v>
      </c>
      <c r="E1093" t="str">
        <f>IFERROR(IF(OR(HLOOKUP($A1093,'Z-scores'!$C$2:$UD$20,3,FALSE)&gt;3,HLOOKUP(A1093,'Z-scores'!$C$2:$UD$20,3,FALSE)&lt;-3),"",'Total-corrected counts'!E1093),"")</f>
        <v/>
      </c>
      <c r="F1093">
        <f>IFERROR(IF(OR(HLOOKUP($A1093,'Z-scores'!$C$2:$UD$20,4,FALSE)&gt;3,HLOOKUP($A1093,'Z-scores'!$C$2:$UD$20,4,FALSE)&lt;-3),"",'Total-corrected counts'!F1093),"")</f>
        <v>27.529227245731985</v>
      </c>
      <c r="G1093">
        <f>IFERROR(IF(OR(HLOOKUP($A1093,'Z-scores'!$C$2:$UD$20,5,FALSE)&gt;3,HLOOKUP($A1093,'Z-scores'!$C$2:$UD$20,5,FALSE)&lt;-3),"",'Total-corrected counts'!G1093),"")</f>
        <v>0.95692430426566644</v>
      </c>
      <c r="H1093">
        <f>IFERROR(IF(OR(HLOOKUP($A1093,'Z-scores'!$C$2:$UD$20,6,FALSE)&gt;3,HLOOKUP($A1093,'Z-scores'!$C$2:$UD$20,6,FALSE)&lt;-3),"",'Total-corrected counts'!H1093),"")</f>
        <v>23.502705917418737</v>
      </c>
      <c r="I1093">
        <f>IFERROR(IF(OR(HLOOKUP($A1093,'Z-scores'!$C$2:$UD$20,7,FALSE)&gt;3,HLOOKUP($A1093,'Z-scores'!$C$2:$UD$20,7,FALSE)&lt;-3),"",'Total-corrected counts'!I1093),"")</f>
        <v>1.366830953179883</v>
      </c>
      <c r="J1093">
        <f>IFERROR(IF(OR(HLOOKUP($A1093,'Z-scores'!$C$2:$UD$20,8,FALSE)&gt;3,HLOOKUP($A1093,'Z-scores'!$C$2:$UD$20,8,FALSE)&lt;-3),"",'Total-corrected counts'!J1093),"")</f>
        <v>48.119308667688323</v>
      </c>
      <c r="K1093">
        <f>IFERROR(IF(OR(HLOOKUP($A1093,'Z-scores'!$C$2:$UD$20,9,FALSE)&gt;3,HLOOKUP($A1093,'Z-scores'!$C$2:$UD$20,9,FALSE)&lt;-3),"",'Total-corrected counts'!K1093),"")</f>
        <v>20.322203021350131</v>
      </c>
      <c r="L1093">
        <f>IFERROR(IF(OR(HLOOKUP($A1093,'Z-scores'!$C$2:$UD$20,10,FALSE)&gt;3,HLOOKUP($A1093,'Z-scores'!$C$2:$UD$20,10,FALSE)&lt;-3),"",'Total-corrected counts'!L1093),"")</f>
        <v>33.250017198284759</v>
      </c>
      <c r="M1093">
        <f>IFERROR(IF(OR(HLOOKUP($A1093,'Z-scores'!$C$2:$UD$20,11,FALSE)&gt;3,HLOOKUP($A1093,'Z-scores'!$C$2:$UD$20,11,FALSE)&lt;-3),"",'Total-corrected counts'!M1093),"")</f>
        <v>42.302790482079487</v>
      </c>
      <c r="N1093">
        <f>IFERROR(IF(OR(HLOOKUP($A1093,'Z-scores'!$C$2:$UD$20,12,FALSE)&gt;3,HLOOKUP($A1093,'Z-scores'!$C$2:$UD$20,12,FALSE)&lt;-3),"",'Total-corrected counts'!N1093),"")</f>
        <v>36.839939626487002</v>
      </c>
      <c r="O1093">
        <f>IFERROR(IF(OR(HLOOKUP($A1093,'Z-scores'!$C$2:$UD$20,13,FALSE)&gt;3,HLOOKUP($A1093,'Z-scores'!$C$2:$UD$20,13,FALSE)&lt;-3),"",'Total-corrected counts'!O1093),"")</f>
        <v>28.383286773839316</v>
      </c>
      <c r="P1093">
        <f>IFERROR(IF(OR(HLOOKUP($A1093,'Z-scores'!$C$2:$UD$20,14,FALSE)&gt;3,HLOOKUP($A1093,'Z-scores'!$C$2:$UD$20,14,FALSE)&lt;-3),"",'Total-corrected counts'!P1093),"")</f>
        <v>46.601297776053073</v>
      </c>
      <c r="Q1093">
        <f>IFERROR(IF(OR(HLOOKUP($A1093,'Z-scores'!$C$2:$UD$20,15,FALSE)&gt;3,HLOOKUP($A1093,'Z-scores'!$C$2:$UD$20,15,FALSE)&lt;-3),"",'Total-corrected counts'!Q1093),"")</f>
        <v>3.2861121295566771</v>
      </c>
      <c r="R1093">
        <f>IFERROR(IF(OR(HLOOKUP($A1093,'Z-scores'!$C$2:$UD$20,16,FALSE)&gt;3,HLOOKUP($A1093,'Z-scores'!$C$2:$UD$20,16,FALSE)&lt;-3),"",'Total-corrected counts'!R1093),"")</f>
        <v>18.993009851121251</v>
      </c>
      <c r="S1093">
        <f>IFERROR(IF(OR(HLOOKUP($A1093,'Z-scores'!$C$2:$UD$20,17,FALSE)&gt;3,HLOOKUP($A1093,'Z-scores'!$C$2:$UD$20,17,FALSE)&lt;-3),"",'Total-corrected counts'!S1093),"")</f>
        <v>18.082250081155699</v>
      </c>
      <c r="T1093">
        <f>IFERROR(IF(OR(HLOOKUP($A1093,'Z-scores'!$C$2:$UD$20,18,FALSE)&gt;3,HLOOKUP($A1093,'Z-scores'!$C$2:$UD$20,18,FALSE)&lt;-3),"",'Total-corrected counts'!T1093),"")</f>
        <v>28.281641159925293</v>
      </c>
      <c r="U1093">
        <f>IFERROR(IF(OR(HLOOKUP($A1093,'Z-scores'!$C$2:$UD$20,19,FALSE)&gt;3,HLOOKUP($A1093,'Z-scores'!$C$2:$UD$20,19,FALSE)&lt;-3),"",'Total-corrected counts'!U1093),"")</f>
        <v>55.493115434185455</v>
      </c>
      <c r="V1093">
        <f t="shared" si="68"/>
        <v>1</v>
      </c>
      <c r="W1093" s="10">
        <f>SUMIFS(Tabel132[Cluster],Tabel132[ID],A1093)</f>
        <v>8</v>
      </c>
      <c r="X1093">
        <f t="shared" si="69"/>
        <v>0.57798902132177532</v>
      </c>
      <c r="Y1093">
        <f t="shared" si="70"/>
        <v>24.668750973749873</v>
      </c>
      <c r="Z1093">
        <f t="shared" si="71"/>
        <v>29.495081604040472</v>
      </c>
    </row>
    <row r="1094" spans="1:26" x14ac:dyDescent="0.25">
      <c r="A1094">
        <v>1103</v>
      </c>
      <c r="B1094" t="s">
        <v>1151</v>
      </c>
      <c r="C1094">
        <v>117900</v>
      </c>
      <c r="D1094">
        <v>1040</v>
      </c>
      <c r="E1094" t="str">
        <f>IFERROR(IF(OR(HLOOKUP($A1094,'Z-scores'!$C$2:$UD$20,3,FALSE)&gt;3,HLOOKUP(A1094,'Z-scores'!$C$2:$UD$20,3,FALSE)&lt;-3),"",'Total-corrected counts'!E1094),"")</f>
        <v/>
      </c>
      <c r="F1094" t="str">
        <f>IFERROR(IF(OR(HLOOKUP($A1094,'Z-scores'!$C$2:$UD$20,4,FALSE)&gt;3,HLOOKUP($A1094,'Z-scores'!$C$2:$UD$20,4,FALSE)&lt;-3),"",'Total-corrected counts'!F1094),"")</f>
        <v/>
      </c>
      <c r="G1094" t="str">
        <f>IFERROR(IF(OR(HLOOKUP($A1094,'Z-scores'!$C$2:$UD$20,5,FALSE)&gt;3,HLOOKUP($A1094,'Z-scores'!$C$2:$UD$20,5,FALSE)&lt;-3),"",'Total-corrected counts'!G1094),"")</f>
        <v/>
      </c>
      <c r="H1094" t="str">
        <f>IFERROR(IF(OR(HLOOKUP($A1094,'Z-scores'!$C$2:$UD$20,6,FALSE)&gt;3,HLOOKUP($A1094,'Z-scores'!$C$2:$UD$20,6,FALSE)&lt;-3),"",'Total-corrected counts'!H1094),"")</f>
        <v/>
      </c>
      <c r="I1094" t="str">
        <f>IFERROR(IF(OR(HLOOKUP($A1094,'Z-scores'!$C$2:$UD$20,7,FALSE)&gt;3,HLOOKUP($A1094,'Z-scores'!$C$2:$UD$20,7,FALSE)&lt;-3),"",'Total-corrected counts'!I1094),"")</f>
        <v/>
      </c>
      <c r="J1094" t="str">
        <f>IFERROR(IF(OR(HLOOKUP($A1094,'Z-scores'!$C$2:$UD$20,8,FALSE)&gt;3,HLOOKUP($A1094,'Z-scores'!$C$2:$UD$20,8,FALSE)&lt;-3),"",'Total-corrected counts'!J1094),"")</f>
        <v/>
      </c>
      <c r="K1094" t="str">
        <f>IFERROR(IF(OR(HLOOKUP($A1094,'Z-scores'!$C$2:$UD$20,9,FALSE)&gt;3,HLOOKUP($A1094,'Z-scores'!$C$2:$UD$20,9,FALSE)&lt;-3),"",'Total-corrected counts'!K1094),"")</f>
        <v/>
      </c>
      <c r="L1094" t="str">
        <f>IFERROR(IF(OR(HLOOKUP($A1094,'Z-scores'!$C$2:$UD$20,10,FALSE)&gt;3,HLOOKUP($A1094,'Z-scores'!$C$2:$UD$20,10,FALSE)&lt;-3),"",'Total-corrected counts'!L1094),"")</f>
        <v/>
      </c>
      <c r="M1094" t="str">
        <f>IFERROR(IF(OR(HLOOKUP($A1094,'Z-scores'!$C$2:$UD$20,11,FALSE)&gt;3,HLOOKUP($A1094,'Z-scores'!$C$2:$UD$20,11,FALSE)&lt;-3),"",'Total-corrected counts'!M1094),"")</f>
        <v/>
      </c>
      <c r="N1094" t="str">
        <f>IFERROR(IF(OR(HLOOKUP($A1094,'Z-scores'!$C$2:$UD$20,12,FALSE)&gt;3,HLOOKUP($A1094,'Z-scores'!$C$2:$UD$20,12,FALSE)&lt;-3),"",'Total-corrected counts'!N1094),"")</f>
        <v/>
      </c>
      <c r="O1094" t="str">
        <f>IFERROR(IF(OR(HLOOKUP($A1094,'Z-scores'!$C$2:$UD$20,13,FALSE)&gt;3,HLOOKUP($A1094,'Z-scores'!$C$2:$UD$20,13,FALSE)&lt;-3),"",'Total-corrected counts'!O1094),"")</f>
        <v/>
      </c>
      <c r="P1094" t="str">
        <f>IFERROR(IF(OR(HLOOKUP($A1094,'Z-scores'!$C$2:$UD$20,14,FALSE)&gt;3,HLOOKUP($A1094,'Z-scores'!$C$2:$UD$20,14,FALSE)&lt;-3),"",'Total-corrected counts'!P1094),"")</f>
        <v/>
      </c>
      <c r="Q1094" t="str">
        <f>IFERROR(IF(OR(HLOOKUP($A1094,'Z-scores'!$C$2:$UD$20,15,FALSE)&gt;3,HLOOKUP($A1094,'Z-scores'!$C$2:$UD$20,15,FALSE)&lt;-3),"",'Total-corrected counts'!Q1094),"")</f>
        <v/>
      </c>
      <c r="R1094" t="str">
        <f>IFERROR(IF(OR(HLOOKUP($A1094,'Z-scores'!$C$2:$UD$20,16,FALSE)&gt;3,HLOOKUP($A1094,'Z-scores'!$C$2:$UD$20,16,FALSE)&lt;-3),"",'Total-corrected counts'!R1094),"")</f>
        <v/>
      </c>
      <c r="S1094" t="str">
        <f>IFERROR(IF(OR(HLOOKUP($A1094,'Z-scores'!$C$2:$UD$20,17,FALSE)&gt;3,HLOOKUP($A1094,'Z-scores'!$C$2:$UD$20,17,FALSE)&lt;-3),"",'Total-corrected counts'!S1094),"")</f>
        <v/>
      </c>
      <c r="T1094" t="str">
        <f>IFERROR(IF(OR(HLOOKUP($A1094,'Z-scores'!$C$2:$UD$20,18,FALSE)&gt;3,HLOOKUP($A1094,'Z-scores'!$C$2:$UD$20,18,FALSE)&lt;-3),"",'Total-corrected counts'!T1094),"")</f>
        <v/>
      </c>
      <c r="U1094" t="str">
        <f>IFERROR(IF(OR(HLOOKUP($A1094,'Z-scores'!$C$2:$UD$20,19,FALSE)&gt;3,HLOOKUP($A1094,'Z-scores'!$C$2:$UD$20,19,FALSE)&lt;-3),"",'Total-corrected counts'!U1094),"")</f>
        <v/>
      </c>
      <c r="V1094">
        <f t="shared" si="68"/>
        <v>1</v>
      </c>
      <c r="W1094" s="10">
        <f>SUMIFS(Tabel132[Cluster],Tabel132[ID],A1094)</f>
        <v>0</v>
      </c>
      <c r="X1094" t="str">
        <f t="shared" si="69"/>
        <v/>
      </c>
      <c r="Y1094" t="str">
        <f t="shared" si="70"/>
        <v/>
      </c>
      <c r="Z1094" t="str">
        <f t="shared" si="71"/>
        <v/>
      </c>
    </row>
    <row r="1095" spans="1:26" x14ac:dyDescent="0.25">
      <c r="A1095">
        <v>1104</v>
      </c>
      <c r="B1095" t="s">
        <v>1152</v>
      </c>
      <c r="C1095">
        <v>66600</v>
      </c>
      <c r="D1095">
        <v>127</v>
      </c>
      <c r="E1095" t="str">
        <f>IFERROR(IF(OR(HLOOKUP($A1095,'Z-scores'!$C$2:$UD$20,3,FALSE)&gt;3,HLOOKUP(A1095,'Z-scores'!$C$2:$UD$20,3,FALSE)&lt;-3),"",'Total-corrected counts'!E1095),"")</f>
        <v/>
      </c>
      <c r="F1095" t="str">
        <f>IFERROR(IF(OR(HLOOKUP($A1095,'Z-scores'!$C$2:$UD$20,4,FALSE)&gt;3,HLOOKUP($A1095,'Z-scores'!$C$2:$UD$20,4,FALSE)&lt;-3),"",'Total-corrected counts'!F1095),"")</f>
        <v/>
      </c>
      <c r="G1095" t="str">
        <f>IFERROR(IF(OR(HLOOKUP($A1095,'Z-scores'!$C$2:$UD$20,5,FALSE)&gt;3,HLOOKUP($A1095,'Z-scores'!$C$2:$UD$20,5,FALSE)&lt;-3),"",'Total-corrected counts'!G1095),"")</f>
        <v/>
      </c>
      <c r="H1095" t="str">
        <f>IFERROR(IF(OR(HLOOKUP($A1095,'Z-scores'!$C$2:$UD$20,6,FALSE)&gt;3,HLOOKUP($A1095,'Z-scores'!$C$2:$UD$20,6,FALSE)&lt;-3),"",'Total-corrected counts'!H1095),"")</f>
        <v/>
      </c>
      <c r="I1095" t="str">
        <f>IFERROR(IF(OR(HLOOKUP($A1095,'Z-scores'!$C$2:$UD$20,7,FALSE)&gt;3,HLOOKUP($A1095,'Z-scores'!$C$2:$UD$20,7,FALSE)&lt;-3),"",'Total-corrected counts'!I1095),"")</f>
        <v/>
      </c>
      <c r="J1095" t="str">
        <f>IFERROR(IF(OR(HLOOKUP($A1095,'Z-scores'!$C$2:$UD$20,8,FALSE)&gt;3,HLOOKUP($A1095,'Z-scores'!$C$2:$UD$20,8,FALSE)&lt;-3),"",'Total-corrected counts'!J1095),"")</f>
        <v/>
      </c>
      <c r="K1095" t="str">
        <f>IFERROR(IF(OR(HLOOKUP($A1095,'Z-scores'!$C$2:$UD$20,9,FALSE)&gt;3,HLOOKUP($A1095,'Z-scores'!$C$2:$UD$20,9,FALSE)&lt;-3),"",'Total-corrected counts'!K1095),"")</f>
        <v/>
      </c>
      <c r="L1095" t="str">
        <f>IFERROR(IF(OR(HLOOKUP($A1095,'Z-scores'!$C$2:$UD$20,10,FALSE)&gt;3,HLOOKUP($A1095,'Z-scores'!$C$2:$UD$20,10,FALSE)&lt;-3),"",'Total-corrected counts'!L1095),"")</f>
        <v/>
      </c>
      <c r="M1095" t="str">
        <f>IFERROR(IF(OR(HLOOKUP($A1095,'Z-scores'!$C$2:$UD$20,11,FALSE)&gt;3,HLOOKUP($A1095,'Z-scores'!$C$2:$UD$20,11,FALSE)&lt;-3),"",'Total-corrected counts'!M1095),"")</f>
        <v/>
      </c>
      <c r="N1095" t="str">
        <f>IFERROR(IF(OR(HLOOKUP($A1095,'Z-scores'!$C$2:$UD$20,12,FALSE)&gt;3,HLOOKUP($A1095,'Z-scores'!$C$2:$UD$20,12,FALSE)&lt;-3),"",'Total-corrected counts'!N1095),"")</f>
        <v/>
      </c>
      <c r="O1095" t="str">
        <f>IFERROR(IF(OR(HLOOKUP($A1095,'Z-scores'!$C$2:$UD$20,13,FALSE)&gt;3,HLOOKUP($A1095,'Z-scores'!$C$2:$UD$20,13,FALSE)&lt;-3),"",'Total-corrected counts'!O1095),"")</f>
        <v/>
      </c>
      <c r="P1095" t="str">
        <f>IFERROR(IF(OR(HLOOKUP($A1095,'Z-scores'!$C$2:$UD$20,14,FALSE)&gt;3,HLOOKUP($A1095,'Z-scores'!$C$2:$UD$20,14,FALSE)&lt;-3),"",'Total-corrected counts'!P1095),"")</f>
        <v/>
      </c>
      <c r="Q1095" t="str">
        <f>IFERROR(IF(OR(HLOOKUP($A1095,'Z-scores'!$C$2:$UD$20,15,FALSE)&gt;3,HLOOKUP($A1095,'Z-scores'!$C$2:$UD$20,15,FALSE)&lt;-3),"",'Total-corrected counts'!Q1095),"")</f>
        <v/>
      </c>
      <c r="R1095" t="str">
        <f>IFERROR(IF(OR(HLOOKUP($A1095,'Z-scores'!$C$2:$UD$20,16,FALSE)&gt;3,HLOOKUP($A1095,'Z-scores'!$C$2:$UD$20,16,FALSE)&lt;-3),"",'Total-corrected counts'!R1095),"")</f>
        <v/>
      </c>
      <c r="S1095" t="str">
        <f>IFERROR(IF(OR(HLOOKUP($A1095,'Z-scores'!$C$2:$UD$20,17,FALSE)&gt;3,HLOOKUP($A1095,'Z-scores'!$C$2:$UD$20,17,FALSE)&lt;-3),"",'Total-corrected counts'!S1095),"")</f>
        <v/>
      </c>
      <c r="T1095" t="str">
        <f>IFERROR(IF(OR(HLOOKUP($A1095,'Z-scores'!$C$2:$UD$20,18,FALSE)&gt;3,HLOOKUP($A1095,'Z-scores'!$C$2:$UD$20,18,FALSE)&lt;-3),"",'Total-corrected counts'!T1095),"")</f>
        <v/>
      </c>
      <c r="U1095" t="str">
        <f>IFERROR(IF(OR(HLOOKUP($A1095,'Z-scores'!$C$2:$UD$20,19,FALSE)&gt;3,HLOOKUP($A1095,'Z-scores'!$C$2:$UD$20,19,FALSE)&lt;-3),"",'Total-corrected counts'!U1095),"")</f>
        <v/>
      </c>
      <c r="V1095">
        <f t="shared" si="68"/>
        <v>1</v>
      </c>
      <c r="W1095" s="10">
        <f>SUMIFS(Tabel132[Cluster],Tabel132[ID],A1095)</f>
        <v>79</v>
      </c>
      <c r="X1095" t="str">
        <f t="shared" si="69"/>
        <v/>
      </c>
      <c r="Y1095" t="str">
        <f t="shared" si="70"/>
        <v/>
      </c>
      <c r="Z1095" t="str">
        <f t="shared" si="71"/>
        <v/>
      </c>
    </row>
    <row r="1096" spans="1:26" x14ac:dyDescent="0.25">
      <c r="A1096">
        <v>1105</v>
      </c>
      <c r="B1096" t="s">
        <v>546</v>
      </c>
      <c r="C1096">
        <v>50700</v>
      </c>
      <c r="D1096">
        <v>278</v>
      </c>
      <c r="E1096">
        <f>IFERROR(IF(OR(HLOOKUP($A1096,'Z-scores'!$C$2:$UD$20,3,FALSE)&gt;3,HLOOKUP(A1096,'Z-scores'!$C$2:$UD$20,3,FALSE)&lt;-3),"",'Total-corrected counts'!E1096),"")</f>
        <v>3.0258678076803251</v>
      </c>
      <c r="F1096">
        <f>IFERROR(IF(OR(HLOOKUP($A1096,'Z-scores'!$C$2:$UD$20,4,FALSE)&gt;3,HLOOKUP($A1096,'Z-scores'!$C$2:$UD$20,4,FALSE)&lt;-3),"",'Total-corrected counts'!F1096),"")</f>
        <v>1.7308304376786201</v>
      </c>
      <c r="G1096">
        <f>IFERROR(IF(OR(HLOOKUP($A1096,'Z-scores'!$C$2:$UD$20,5,FALSE)&gt;3,HLOOKUP($A1096,'Z-scores'!$C$2:$UD$20,5,FALSE)&lt;-3),"",'Total-corrected counts'!G1096),"")</f>
        <v>2.4477116414374414</v>
      </c>
      <c r="H1096">
        <f>IFERROR(IF(OR(HLOOKUP($A1096,'Z-scores'!$C$2:$UD$20,6,FALSE)&gt;3,HLOOKUP($A1096,'Z-scores'!$C$2:$UD$20,6,FALSE)&lt;-3),"",'Total-corrected counts'!H1096),"")</f>
        <v>3.2737656891206974</v>
      </c>
      <c r="I1096">
        <f>IFERROR(IF(OR(HLOOKUP($A1096,'Z-scores'!$C$2:$UD$20,7,FALSE)&gt;3,HLOOKUP($A1096,'Z-scores'!$C$2:$UD$20,7,FALSE)&lt;-3),"",'Total-corrected counts'!I1096),"")</f>
        <v>10.786882116987185</v>
      </c>
      <c r="J1096">
        <f>IFERROR(IF(OR(HLOOKUP($A1096,'Z-scores'!$C$2:$UD$20,8,FALSE)&gt;3,HLOOKUP($A1096,'Z-scores'!$C$2:$UD$20,8,FALSE)&lt;-3),"",'Total-corrected counts'!J1096),"")</f>
        <v>2.4505888316263036</v>
      </c>
      <c r="K1096">
        <f>IFERROR(IF(OR(HLOOKUP($A1096,'Z-scores'!$C$2:$UD$20,9,FALSE)&gt;3,HLOOKUP($A1096,'Z-scores'!$C$2:$UD$20,9,FALSE)&lt;-3),"",'Total-corrected counts'!K1096),"")</f>
        <v>3.6791348458665474</v>
      </c>
      <c r="L1096">
        <f>IFERROR(IF(OR(HLOOKUP($A1096,'Z-scores'!$C$2:$UD$20,10,FALSE)&gt;3,HLOOKUP($A1096,'Z-scores'!$C$2:$UD$20,10,FALSE)&lt;-3),"",'Total-corrected counts'!L1096),"")</f>
        <v>12.113766212690747</v>
      </c>
      <c r="M1096">
        <f>IFERROR(IF(OR(HLOOKUP($A1096,'Z-scores'!$C$2:$UD$20,11,FALSE)&gt;3,HLOOKUP($A1096,'Z-scores'!$C$2:$UD$20,11,FALSE)&lt;-3),"",'Total-corrected counts'!M1096),"")</f>
        <v>3.414265085199967</v>
      </c>
      <c r="N1096">
        <f>IFERROR(IF(OR(HLOOKUP($A1096,'Z-scores'!$C$2:$UD$20,12,FALSE)&gt;3,HLOOKUP($A1096,'Z-scores'!$C$2:$UD$20,12,FALSE)&lt;-3),"",'Total-corrected counts'!N1096),"")</f>
        <v>3.6015164858729829</v>
      </c>
      <c r="O1096">
        <f>IFERROR(IF(OR(HLOOKUP($A1096,'Z-scores'!$C$2:$UD$20,13,FALSE)&gt;3,HLOOKUP($A1096,'Z-scores'!$C$2:$UD$20,13,FALSE)&lt;-3),"",'Total-corrected counts'!O1096),"")</f>
        <v>2.9547694791831778</v>
      </c>
      <c r="P1096">
        <f>IFERROR(IF(OR(HLOOKUP($A1096,'Z-scores'!$C$2:$UD$20,14,FALSE)&gt;3,HLOOKUP($A1096,'Z-scores'!$C$2:$UD$20,14,FALSE)&lt;-3),"",'Total-corrected counts'!P1096),"")</f>
        <v>3.0044673822968919</v>
      </c>
      <c r="Q1096">
        <f>IFERROR(IF(OR(HLOOKUP($A1096,'Z-scores'!$C$2:$UD$20,15,FALSE)&gt;3,HLOOKUP($A1096,'Z-scores'!$C$2:$UD$20,15,FALSE)&lt;-3),"",'Total-corrected counts'!Q1096),"")</f>
        <v>0.27303008791568834</v>
      </c>
      <c r="R1096">
        <f>IFERROR(IF(OR(HLOOKUP($A1096,'Z-scores'!$C$2:$UD$20,16,FALSE)&gt;3,HLOOKUP($A1096,'Z-scores'!$C$2:$UD$20,16,FALSE)&lt;-3),"",'Total-corrected counts'!R1096),"")</f>
        <v>2.5764779186225661</v>
      </c>
      <c r="S1096">
        <f>IFERROR(IF(OR(HLOOKUP($A1096,'Z-scores'!$C$2:$UD$20,17,FALSE)&gt;3,HLOOKUP($A1096,'Z-scores'!$C$2:$UD$20,17,FALSE)&lt;-3),"",'Total-corrected counts'!S1096),"")</f>
        <v>3.7076483955056574</v>
      </c>
      <c r="T1096">
        <f>IFERROR(IF(OR(HLOOKUP($A1096,'Z-scores'!$C$2:$UD$20,18,FALSE)&gt;3,HLOOKUP($A1096,'Z-scores'!$C$2:$UD$20,18,FALSE)&lt;-3),"",'Total-corrected counts'!T1096),"")</f>
        <v>10.438090525306571</v>
      </c>
      <c r="U1096">
        <f>IFERROR(IF(OR(HLOOKUP($A1096,'Z-scores'!$C$2:$UD$20,19,FALSE)&gt;3,HLOOKUP($A1096,'Z-scores'!$C$2:$UD$20,19,FALSE)&lt;-3),"",'Total-corrected counts'!U1096),"")</f>
        <v>4.022686738152168</v>
      </c>
      <c r="V1096">
        <f t="shared" si="68"/>
        <v>1</v>
      </c>
      <c r="W1096" s="10">
        <f>SUMIFS(Tabel132[Cluster],Tabel132[ID],A1096)</f>
        <v>66</v>
      </c>
      <c r="X1096">
        <f t="shared" si="69"/>
        <v>0.57986754884624081</v>
      </c>
      <c r="Y1096">
        <f t="shared" si="70"/>
        <v>4.7692014075875369</v>
      </c>
      <c r="Z1096">
        <f t="shared" si="71"/>
        <v>3.8223358766069628</v>
      </c>
    </row>
    <row r="1097" spans="1:26" x14ac:dyDescent="0.25">
      <c r="A1097">
        <v>1106</v>
      </c>
      <c r="B1097" t="s">
        <v>547</v>
      </c>
      <c r="C1097">
        <v>10000</v>
      </c>
      <c r="D1097">
        <v>677</v>
      </c>
      <c r="E1097">
        <f>IFERROR(IF(OR(HLOOKUP($A1097,'Z-scores'!$C$2:$UD$20,3,FALSE)&gt;3,HLOOKUP(A1097,'Z-scores'!$C$2:$UD$20,3,FALSE)&lt;-3),"",'Total-corrected counts'!E1097),"")</f>
        <v>3.8794613805876756</v>
      </c>
      <c r="F1097">
        <f>IFERROR(IF(OR(HLOOKUP($A1097,'Z-scores'!$C$2:$UD$20,4,FALSE)&gt;3,HLOOKUP($A1097,'Z-scores'!$C$2:$UD$20,4,FALSE)&lt;-3),"",'Total-corrected counts'!F1097),"")</f>
        <v>16.020435283347606</v>
      </c>
      <c r="G1097">
        <f>IFERROR(IF(OR(HLOOKUP($A1097,'Z-scores'!$C$2:$UD$20,5,FALSE)&gt;3,HLOOKUP($A1097,'Z-scores'!$C$2:$UD$20,5,FALSE)&lt;-3),"",'Total-corrected counts'!G1097),"")</f>
        <v>14.243062802438443</v>
      </c>
      <c r="H1097">
        <f>IFERROR(IF(OR(HLOOKUP($A1097,'Z-scores'!$C$2:$UD$20,6,FALSE)&gt;3,HLOOKUP($A1097,'Z-scores'!$C$2:$UD$20,6,FALSE)&lt;-3),"",'Total-corrected counts'!H1097),"")</f>
        <v>18.853819032654592</v>
      </c>
      <c r="I1097">
        <f>IFERROR(IF(OR(HLOOKUP($A1097,'Z-scores'!$C$2:$UD$20,7,FALSE)&gt;3,HLOOKUP($A1097,'Z-scores'!$C$2:$UD$20,7,FALSE)&lt;-3),"",'Total-corrected counts'!I1097),"")</f>
        <v>23.069890007049644</v>
      </c>
      <c r="J1097">
        <f>IFERROR(IF(OR(HLOOKUP($A1097,'Z-scores'!$C$2:$UD$20,8,FALSE)&gt;3,HLOOKUP($A1097,'Z-scores'!$C$2:$UD$20,8,FALSE)&lt;-3),"",'Total-corrected counts'!J1097),"")</f>
        <v>24.560126700866434</v>
      </c>
      <c r="K1097">
        <f>IFERROR(IF(OR(HLOOKUP($A1097,'Z-scores'!$C$2:$UD$20,9,FALSE)&gt;3,HLOOKUP($A1097,'Z-scores'!$C$2:$UD$20,9,FALSE)&lt;-3),"",'Total-corrected counts'!K1097),"")</f>
        <v>15.644127320363454</v>
      </c>
      <c r="L1097">
        <f>IFERROR(IF(OR(HLOOKUP($A1097,'Z-scores'!$C$2:$UD$20,10,FALSE)&gt;3,HLOOKUP($A1097,'Z-scores'!$C$2:$UD$20,10,FALSE)&lt;-3),"",'Total-corrected counts'!L1097),"")</f>
        <v>11.020131694763078</v>
      </c>
      <c r="M1097">
        <f>IFERROR(IF(OR(HLOOKUP($A1097,'Z-scores'!$C$2:$UD$20,11,FALSE)&gt;3,HLOOKUP($A1097,'Z-scores'!$C$2:$UD$20,11,FALSE)&lt;-3),"",'Total-corrected counts'!M1097),"")</f>
        <v>20.020218347090225</v>
      </c>
      <c r="N1097">
        <f>IFERROR(IF(OR(HLOOKUP($A1097,'Z-scores'!$C$2:$UD$20,12,FALSE)&gt;3,HLOOKUP($A1097,'Z-scores'!$C$2:$UD$20,12,FALSE)&lt;-3),"",'Total-corrected counts'!N1097),"")</f>
        <v>5.0494544114911282</v>
      </c>
      <c r="O1097">
        <f>IFERROR(IF(OR(HLOOKUP($A1097,'Z-scores'!$C$2:$UD$20,13,FALSE)&gt;3,HLOOKUP($A1097,'Z-scores'!$C$2:$UD$20,13,FALSE)&lt;-3),"",'Total-corrected counts'!O1097),"")</f>
        <v>26.700616227607441</v>
      </c>
      <c r="P1097">
        <f>IFERROR(IF(OR(HLOOKUP($A1097,'Z-scores'!$C$2:$UD$20,14,FALSE)&gt;3,HLOOKUP($A1097,'Z-scores'!$C$2:$UD$20,14,FALSE)&lt;-3),"",'Total-corrected counts'!P1097),"")</f>
        <v>11.445183001125285</v>
      </c>
      <c r="Q1097">
        <f>IFERROR(IF(OR(HLOOKUP($A1097,'Z-scores'!$C$2:$UD$20,15,FALSE)&gt;3,HLOOKUP($A1097,'Z-scores'!$C$2:$UD$20,15,FALSE)&lt;-3),"",'Total-corrected counts'!Q1097),"")</f>
        <v>14.070800602226365</v>
      </c>
      <c r="R1097">
        <f>IFERROR(IF(OR(HLOOKUP($A1097,'Z-scores'!$C$2:$UD$20,16,FALSE)&gt;3,HLOOKUP($A1097,'Z-scores'!$C$2:$UD$20,16,FALSE)&lt;-3),"",'Total-corrected counts'!R1097),"")</f>
        <v>17.762871871312338</v>
      </c>
      <c r="S1097">
        <f>IFERROR(IF(OR(HLOOKUP($A1097,'Z-scores'!$C$2:$UD$20,17,FALSE)&gt;3,HLOOKUP($A1097,'Z-scores'!$C$2:$UD$20,17,FALSE)&lt;-3),"",'Total-corrected counts'!S1097),"")</f>
        <v>17.137695438669635</v>
      </c>
      <c r="T1097">
        <f>IFERROR(IF(OR(HLOOKUP($A1097,'Z-scores'!$C$2:$UD$20,18,FALSE)&gt;3,HLOOKUP($A1097,'Z-scores'!$C$2:$UD$20,18,FALSE)&lt;-3),"",'Total-corrected counts'!T1097),"")</f>
        <v>6.7783155756929094</v>
      </c>
      <c r="U1097">
        <f>IFERROR(IF(OR(HLOOKUP($A1097,'Z-scores'!$C$2:$UD$20,19,FALSE)&gt;3,HLOOKUP($A1097,'Z-scores'!$C$2:$UD$20,19,FALSE)&lt;-3),"",'Total-corrected counts'!U1097),"")</f>
        <v>7.4638847784484668</v>
      </c>
      <c r="V1097">
        <f t="shared" si="68"/>
        <v>1</v>
      </c>
      <c r="W1097" s="10">
        <f>SUMIFS(Tabel132[Cluster],Tabel132[ID],A1097)</f>
        <v>13</v>
      </c>
      <c r="X1097">
        <f t="shared" si="69"/>
        <v>0.36483816370296418</v>
      </c>
      <c r="Y1097">
        <f t="shared" si="70"/>
        <v>16.36791917435124</v>
      </c>
      <c r="Z1097">
        <f t="shared" si="71"/>
        <v>13.301102738321696</v>
      </c>
    </row>
    <row r="1098" spans="1:26" x14ac:dyDescent="0.25">
      <c r="A1098">
        <v>1107</v>
      </c>
      <c r="B1098" t="s">
        <v>548</v>
      </c>
      <c r="C1098">
        <v>94500</v>
      </c>
      <c r="D1098">
        <v>395</v>
      </c>
      <c r="E1098" t="str">
        <f>IFERROR(IF(OR(HLOOKUP($A1098,'Z-scores'!$C$2:$UD$20,3,FALSE)&gt;3,HLOOKUP(A1098,'Z-scores'!$C$2:$UD$20,3,FALSE)&lt;-3),"",'Total-corrected counts'!E1098),"")</f>
        <v/>
      </c>
      <c r="F1098">
        <f>IFERROR(IF(OR(HLOOKUP($A1098,'Z-scores'!$C$2:$UD$20,4,FALSE)&gt;3,HLOOKUP($A1098,'Z-scores'!$C$2:$UD$20,4,FALSE)&lt;-3),"",'Total-corrected counts'!F1098),"")</f>
        <v>11.082236593856948</v>
      </c>
      <c r="G1098">
        <f>IFERROR(IF(OR(HLOOKUP($A1098,'Z-scores'!$C$2:$UD$20,5,FALSE)&gt;3,HLOOKUP($A1098,'Z-scores'!$C$2:$UD$20,5,FALSE)&lt;-3),"",'Total-corrected counts'!G1098),"")</f>
        <v>12.853004339399897</v>
      </c>
      <c r="H1098">
        <f>IFERROR(IF(OR(HLOOKUP($A1098,'Z-scores'!$C$2:$UD$20,6,FALSE)&gt;3,HLOOKUP($A1098,'Z-scores'!$C$2:$UD$20,6,FALSE)&lt;-3),"",'Total-corrected counts'!H1098),"")</f>
        <v>0.31411397870028013</v>
      </c>
      <c r="I1098">
        <f>IFERROR(IF(OR(HLOOKUP($A1098,'Z-scores'!$C$2:$UD$20,7,FALSE)&gt;3,HLOOKUP($A1098,'Z-scores'!$C$2:$UD$20,7,FALSE)&lt;-3),"",'Total-corrected counts'!I1098),"")</f>
        <v>0</v>
      </c>
      <c r="J1098">
        <f>IFERROR(IF(OR(HLOOKUP($A1098,'Z-scores'!$C$2:$UD$20,8,FALSE)&gt;3,HLOOKUP($A1098,'Z-scores'!$C$2:$UD$20,8,FALSE)&lt;-3),"",'Total-corrected counts'!J1098),"")</f>
        <v>0</v>
      </c>
      <c r="K1098">
        <f>IFERROR(IF(OR(HLOOKUP($A1098,'Z-scores'!$C$2:$UD$20,9,FALSE)&gt;3,HLOOKUP($A1098,'Z-scores'!$C$2:$UD$20,9,FALSE)&lt;-3),"",'Total-corrected counts'!K1098),"")</f>
        <v>0</v>
      </c>
      <c r="L1098">
        <f>IFERROR(IF(OR(HLOOKUP($A1098,'Z-scores'!$C$2:$UD$20,10,FALSE)&gt;3,HLOOKUP($A1098,'Z-scores'!$C$2:$UD$20,10,FALSE)&lt;-3),"",'Total-corrected counts'!L1098),"")</f>
        <v>0</v>
      </c>
      <c r="M1098">
        <f>IFERROR(IF(OR(HLOOKUP($A1098,'Z-scores'!$C$2:$UD$20,11,FALSE)&gt;3,HLOOKUP($A1098,'Z-scores'!$C$2:$UD$20,11,FALSE)&lt;-3),"",'Total-corrected counts'!M1098),"")</f>
        <v>0</v>
      </c>
      <c r="N1098">
        <f>IFERROR(IF(OR(HLOOKUP($A1098,'Z-scores'!$C$2:$UD$20,12,FALSE)&gt;3,HLOOKUP($A1098,'Z-scores'!$C$2:$UD$20,12,FALSE)&lt;-3),"",'Total-corrected counts'!N1098),"")</f>
        <v>7.0289138541083407</v>
      </c>
      <c r="O1098">
        <f>IFERROR(IF(OR(HLOOKUP($A1098,'Z-scores'!$C$2:$UD$20,13,FALSE)&gt;3,HLOOKUP($A1098,'Z-scores'!$C$2:$UD$20,13,FALSE)&lt;-3),"",'Total-corrected counts'!O1098),"")</f>
        <v>12.798392174639664</v>
      </c>
      <c r="P1098">
        <f>IFERROR(IF(OR(HLOOKUP($A1098,'Z-scores'!$C$2:$UD$20,14,FALSE)&gt;3,HLOOKUP($A1098,'Z-scores'!$C$2:$UD$20,14,FALSE)&lt;-3),"",'Total-corrected counts'!P1098),"")</f>
        <v>0</v>
      </c>
      <c r="Q1098">
        <f>IFERROR(IF(OR(HLOOKUP($A1098,'Z-scores'!$C$2:$UD$20,15,FALSE)&gt;3,HLOOKUP($A1098,'Z-scores'!$C$2:$UD$20,15,FALSE)&lt;-3),"",'Total-corrected counts'!Q1098),"")</f>
        <v>12.110834613974459</v>
      </c>
      <c r="R1098">
        <f>IFERROR(IF(OR(HLOOKUP($A1098,'Z-scores'!$C$2:$UD$20,16,FALSE)&gt;3,HLOOKUP($A1098,'Z-scores'!$C$2:$UD$20,16,FALSE)&lt;-3),"",'Total-corrected counts'!R1098),"")</f>
        <v>0</v>
      </c>
      <c r="S1098">
        <f>IFERROR(IF(OR(HLOOKUP($A1098,'Z-scores'!$C$2:$UD$20,17,FALSE)&gt;3,HLOOKUP($A1098,'Z-scores'!$C$2:$UD$20,17,FALSE)&lt;-3),"",'Total-corrected counts'!S1098),"")</f>
        <v>0</v>
      </c>
      <c r="T1098">
        <f>IFERROR(IF(OR(HLOOKUP($A1098,'Z-scores'!$C$2:$UD$20,18,FALSE)&gt;3,HLOOKUP($A1098,'Z-scores'!$C$2:$UD$20,18,FALSE)&lt;-3),"",'Total-corrected counts'!T1098),"")</f>
        <v>0</v>
      </c>
      <c r="U1098">
        <f>IFERROR(IF(OR(HLOOKUP($A1098,'Z-scores'!$C$2:$UD$20,19,FALSE)&gt;3,HLOOKUP($A1098,'Z-scores'!$C$2:$UD$20,19,FALSE)&lt;-3),"",'Total-corrected counts'!U1098),"")</f>
        <v>18.251801964043167</v>
      </c>
      <c r="V1098">
        <f t="shared" si="68"/>
        <v>1</v>
      </c>
      <c r="W1098" s="10">
        <f>SUMIFS(Tabel132[Cluster],Tabel132[ID],A1098)</f>
        <v>96</v>
      </c>
      <c r="X1098">
        <f t="shared" si="69"/>
        <v>0.33583853260778862</v>
      </c>
      <c r="Y1098">
        <f t="shared" si="70"/>
        <v>3.0311693639946404</v>
      </c>
      <c r="Z1098">
        <f t="shared" si="71"/>
        <v>6.2737428258457042</v>
      </c>
    </row>
    <row r="1099" spans="1:26" x14ac:dyDescent="0.25">
      <c r="A1099">
        <v>1108</v>
      </c>
      <c r="B1099" t="s">
        <v>1153</v>
      </c>
      <c r="C1099">
        <v>106500</v>
      </c>
      <c r="D1099">
        <v>776</v>
      </c>
      <c r="E1099" t="str">
        <f>IFERROR(IF(OR(HLOOKUP($A1099,'Z-scores'!$C$2:$UD$20,3,FALSE)&gt;3,HLOOKUP(A1099,'Z-scores'!$C$2:$UD$20,3,FALSE)&lt;-3),"",'Total-corrected counts'!E1099),"")</f>
        <v/>
      </c>
      <c r="F1099" t="str">
        <f>IFERROR(IF(OR(HLOOKUP($A1099,'Z-scores'!$C$2:$UD$20,4,FALSE)&gt;3,HLOOKUP($A1099,'Z-scores'!$C$2:$UD$20,4,FALSE)&lt;-3),"",'Total-corrected counts'!F1099),"")</f>
        <v/>
      </c>
      <c r="G1099" t="str">
        <f>IFERROR(IF(OR(HLOOKUP($A1099,'Z-scores'!$C$2:$UD$20,5,FALSE)&gt;3,HLOOKUP($A1099,'Z-scores'!$C$2:$UD$20,5,FALSE)&lt;-3),"",'Total-corrected counts'!G1099),"")</f>
        <v/>
      </c>
      <c r="H1099" t="str">
        <f>IFERROR(IF(OR(HLOOKUP($A1099,'Z-scores'!$C$2:$UD$20,6,FALSE)&gt;3,HLOOKUP($A1099,'Z-scores'!$C$2:$UD$20,6,FALSE)&lt;-3),"",'Total-corrected counts'!H1099),"")</f>
        <v/>
      </c>
      <c r="I1099" t="str">
        <f>IFERROR(IF(OR(HLOOKUP($A1099,'Z-scores'!$C$2:$UD$20,7,FALSE)&gt;3,HLOOKUP($A1099,'Z-scores'!$C$2:$UD$20,7,FALSE)&lt;-3),"",'Total-corrected counts'!I1099),"")</f>
        <v/>
      </c>
      <c r="J1099" t="str">
        <f>IFERROR(IF(OR(HLOOKUP($A1099,'Z-scores'!$C$2:$UD$20,8,FALSE)&gt;3,HLOOKUP($A1099,'Z-scores'!$C$2:$UD$20,8,FALSE)&lt;-3),"",'Total-corrected counts'!J1099),"")</f>
        <v/>
      </c>
      <c r="K1099" t="str">
        <f>IFERROR(IF(OR(HLOOKUP($A1099,'Z-scores'!$C$2:$UD$20,9,FALSE)&gt;3,HLOOKUP($A1099,'Z-scores'!$C$2:$UD$20,9,FALSE)&lt;-3),"",'Total-corrected counts'!K1099),"")</f>
        <v/>
      </c>
      <c r="L1099" t="str">
        <f>IFERROR(IF(OR(HLOOKUP($A1099,'Z-scores'!$C$2:$UD$20,10,FALSE)&gt;3,HLOOKUP($A1099,'Z-scores'!$C$2:$UD$20,10,FALSE)&lt;-3),"",'Total-corrected counts'!L1099),"")</f>
        <v/>
      </c>
      <c r="M1099" t="str">
        <f>IFERROR(IF(OR(HLOOKUP($A1099,'Z-scores'!$C$2:$UD$20,11,FALSE)&gt;3,HLOOKUP($A1099,'Z-scores'!$C$2:$UD$20,11,FALSE)&lt;-3),"",'Total-corrected counts'!M1099),"")</f>
        <v/>
      </c>
      <c r="N1099" t="str">
        <f>IFERROR(IF(OR(HLOOKUP($A1099,'Z-scores'!$C$2:$UD$20,12,FALSE)&gt;3,HLOOKUP($A1099,'Z-scores'!$C$2:$UD$20,12,FALSE)&lt;-3),"",'Total-corrected counts'!N1099),"")</f>
        <v/>
      </c>
      <c r="O1099" t="str">
        <f>IFERROR(IF(OR(HLOOKUP($A1099,'Z-scores'!$C$2:$UD$20,13,FALSE)&gt;3,HLOOKUP($A1099,'Z-scores'!$C$2:$UD$20,13,FALSE)&lt;-3),"",'Total-corrected counts'!O1099),"")</f>
        <v/>
      </c>
      <c r="P1099" t="str">
        <f>IFERROR(IF(OR(HLOOKUP($A1099,'Z-scores'!$C$2:$UD$20,14,FALSE)&gt;3,HLOOKUP($A1099,'Z-scores'!$C$2:$UD$20,14,FALSE)&lt;-3),"",'Total-corrected counts'!P1099),"")</f>
        <v/>
      </c>
      <c r="Q1099" t="str">
        <f>IFERROR(IF(OR(HLOOKUP($A1099,'Z-scores'!$C$2:$UD$20,15,FALSE)&gt;3,HLOOKUP($A1099,'Z-scores'!$C$2:$UD$20,15,FALSE)&lt;-3),"",'Total-corrected counts'!Q1099),"")</f>
        <v/>
      </c>
      <c r="R1099" t="str">
        <f>IFERROR(IF(OR(HLOOKUP($A1099,'Z-scores'!$C$2:$UD$20,16,FALSE)&gt;3,HLOOKUP($A1099,'Z-scores'!$C$2:$UD$20,16,FALSE)&lt;-3),"",'Total-corrected counts'!R1099),"")</f>
        <v/>
      </c>
      <c r="S1099" t="str">
        <f>IFERROR(IF(OR(HLOOKUP($A1099,'Z-scores'!$C$2:$UD$20,17,FALSE)&gt;3,HLOOKUP($A1099,'Z-scores'!$C$2:$UD$20,17,FALSE)&lt;-3),"",'Total-corrected counts'!S1099),"")</f>
        <v/>
      </c>
      <c r="T1099" t="str">
        <f>IFERROR(IF(OR(HLOOKUP($A1099,'Z-scores'!$C$2:$UD$20,18,FALSE)&gt;3,HLOOKUP($A1099,'Z-scores'!$C$2:$UD$20,18,FALSE)&lt;-3),"",'Total-corrected counts'!T1099),"")</f>
        <v/>
      </c>
      <c r="U1099" t="str">
        <f>IFERROR(IF(OR(HLOOKUP($A1099,'Z-scores'!$C$2:$UD$20,19,FALSE)&gt;3,HLOOKUP($A1099,'Z-scores'!$C$2:$UD$20,19,FALSE)&lt;-3),"",'Total-corrected counts'!U1099),"")</f>
        <v/>
      </c>
      <c r="V1099">
        <f t="shared" si="68"/>
        <v>1</v>
      </c>
      <c r="W1099" s="10">
        <f>SUMIFS(Tabel132[Cluster],Tabel132[ID],A1099)</f>
        <v>0</v>
      </c>
      <c r="X1099" t="str">
        <f t="shared" si="69"/>
        <v/>
      </c>
      <c r="Y1099" t="str">
        <f t="shared" si="70"/>
        <v/>
      </c>
      <c r="Z1099" t="str">
        <f t="shared" si="71"/>
        <v/>
      </c>
    </row>
    <row r="1100" spans="1:26" x14ac:dyDescent="0.25">
      <c r="A1100">
        <v>1109</v>
      </c>
      <c r="B1100" t="s">
        <v>549</v>
      </c>
      <c r="C1100">
        <v>73200</v>
      </c>
      <c r="D1100">
        <v>141</v>
      </c>
      <c r="E1100">
        <f>IFERROR(IF(OR(HLOOKUP($A1100,'Z-scores'!$C$2:$UD$20,3,FALSE)&gt;3,HLOOKUP(A1100,'Z-scores'!$C$2:$UD$20,3,FALSE)&lt;-3),"",'Total-corrected counts'!E1100),"")</f>
        <v>1.867819634370571E-3</v>
      </c>
      <c r="F1100">
        <f>IFERROR(IF(OR(HLOOKUP($A1100,'Z-scores'!$C$2:$UD$20,4,FALSE)&gt;3,HLOOKUP($A1100,'Z-scores'!$C$2:$UD$20,4,FALSE)&lt;-3),"",'Total-corrected counts'!F1100),"")</f>
        <v>0.28710457497038722</v>
      </c>
      <c r="G1100">
        <f>IFERROR(IF(OR(HLOOKUP($A1100,'Z-scores'!$C$2:$UD$20,5,FALSE)&gt;3,HLOOKUP($A1100,'Z-scores'!$C$2:$UD$20,5,FALSE)&lt;-3),"",'Total-corrected counts'!G1100),"")</f>
        <v>0.18131197343981048</v>
      </c>
      <c r="H1100">
        <f>IFERROR(IF(OR(HLOOKUP($A1100,'Z-scores'!$C$2:$UD$20,6,FALSE)&gt;3,HLOOKUP($A1100,'Z-scores'!$C$2:$UD$20,6,FALSE)&lt;-3),"",'Total-corrected counts'!H1100),"")</f>
        <v>0</v>
      </c>
      <c r="I1100">
        <f>IFERROR(IF(OR(HLOOKUP($A1100,'Z-scores'!$C$2:$UD$20,7,FALSE)&gt;3,HLOOKUP($A1100,'Z-scores'!$C$2:$UD$20,7,FALSE)&lt;-3),"",'Total-corrected counts'!I1100),"")</f>
        <v>0.15392240463737419</v>
      </c>
      <c r="J1100">
        <f>IFERROR(IF(OR(HLOOKUP($A1100,'Z-scores'!$C$2:$UD$20,8,FALSE)&gt;3,HLOOKUP($A1100,'Z-scores'!$C$2:$UD$20,8,FALSE)&lt;-3),"",'Total-corrected counts'!J1100),"")</f>
        <v>1.9673741324323846</v>
      </c>
      <c r="K1100">
        <f>IFERROR(IF(OR(HLOOKUP($A1100,'Z-scores'!$C$2:$UD$20,9,FALSE)&gt;3,HLOOKUP($A1100,'Z-scores'!$C$2:$UD$20,9,FALSE)&lt;-3),"",'Total-corrected counts'!K1100),"")</f>
        <v>0.23189698422431573</v>
      </c>
      <c r="L1100">
        <f>IFERROR(IF(OR(HLOOKUP($A1100,'Z-scores'!$C$2:$UD$20,10,FALSE)&gt;3,HLOOKUP($A1100,'Z-scores'!$C$2:$UD$20,10,FALSE)&lt;-3),"",'Total-corrected counts'!L1100),"")</f>
        <v>0.50712890952291079</v>
      </c>
      <c r="M1100">
        <f>IFERROR(IF(OR(HLOOKUP($A1100,'Z-scores'!$C$2:$UD$20,11,FALSE)&gt;3,HLOOKUP($A1100,'Z-scores'!$C$2:$UD$20,11,FALSE)&lt;-3),"",'Total-corrected counts'!M1100),"")</f>
        <v>9.2152903784074695E-3</v>
      </c>
      <c r="N1100">
        <f>IFERROR(IF(OR(HLOOKUP($A1100,'Z-scores'!$C$2:$UD$20,12,FALSE)&gt;3,HLOOKUP($A1100,'Z-scores'!$C$2:$UD$20,12,FALSE)&lt;-3),"",'Total-corrected counts'!N1100),"")</f>
        <v>0</v>
      </c>
      <c r="O1100">
        <f>IFERROR(IF(OR(HLOOKUP($A1100,'Z-scores'!$C$2:$UD$20,13,FALSE)&gt;3,HLOOKUP($A1100,'Z-scores'!$C$2:$UD$20,13,FALSE)&lt;-3),"",'Total-corrected counts'!O1100),"")</f>
        <v>1.8139188488379645</v>
      </c>
      <c r="P1100">
        <f>IFERROR(IF(OR(HLOOKUP($A1100,'Z-scores'!$C$2:$UD$20,14,FALSE)&gt;3,HLOOKUP($A1100,'Z-scores'!$C$2:$UD$20,14,FALSE)&lt;-3),"",'Total-corrected counts'!P1100),"")</f>
        <v>8.5475601203325504E-3</v>
      </c>
      <c r="Q1100">
        <f>IFERROR(IF(OR(HLOOKUP($A1100,'Z-scores'!$C$2:$UD$20,15,FALSE)&gt;3,HLOOKUP($A1100,'Z-scores'!$C$2:$UD$20,15,FALSE)&lt;-3),"",'Total-corrected counts'!Q1100),"")</f>
        <v>0</v>
      </c>
      <c r="R1100">
        <f>IFERROR(IF(OR(HLOOKUP($A1100,'Z-scores'!$C$2:$UD$20,16,FALSE)&gt;3,HLOOKUP($A1100,'Z-scores'!$C$2:$UD$20,16,FALSE)&lt;-3),"",'Total-corrected counts'!R1100),"")</f>
        <v>0.15226463593725895</v>
      </c>
      <c r="S1100">
        <f>IFERROR(IF(OR(HLOOKUP($A1100,'Z-scores'!$C$2:$UD$20,17,FALSE)&gt;3,HLOOKUP($A1100,'Z-scores'!$C$2:$UD$20,17,FALSE)&lt;-3),"",'Total-corrected counts'!S1100),"")</f>
        <v>0</v>
      </c>
      <c r="T1100">
        <f>IFERROR(IF(OR(HLOOKUP($A1100,'Z-scores'!$C$2:$UD$20,18,FALSE)&gt;3,HLOOKUP($A1100,'Z-scores'!$C$2:$UD$20,18,FALSE)&lt;-3),"",'Total-corrected counts'!T1100),"")</f>
        <v>0</v>
      </c>
      <c r="U1100">
        <f>IFERROR(IF(OR(HLOOKUP($A1100,'Z-scores'!$C$2:$UD$20,19,FALSE)&gt;3,HLOOKUP($A1100,'Z-scores'!$C$2:$UD$20,19,FALSE)&lt;-3),"",'Total-corrected counts'!U1100),"")</f>
        <v>0.16489977998897776</v>
      </c>
      <c r="V1100">
        <f t="shared" si="68"/>
        <v>1</v>
      </c>
      <c r="W1100" s="10">
        <f>SUMIFS(Tabel132[Cluster],Tabel132[ID],A1100)</f>
        <v>83</v>
      </c>
      <c r="X1100">
        <f t="shared" si="69"/>
        <v>0.73743750135910036</v>
      </c>
      <c r="Y1100">
        <f t="shared" si="70"/>
        <v>0.37109134324888449</v>
      </c>
      <c r="Z1100">
        <f t="shared" si="71"/>
        <v>0.26745385311056674</v>
      </c>
    </row>
    <row r="1101" spans="1:26" x14ac:dyDescent="0.25">
      <c r="A1101">
        <v>1110</v>
      </c>
      <c r="B1101" t="s">
        <v>1154</v>
      </c>
      <c r="C1101">
        <v>75100</v>
      </c>
      <c r="D1101">
        <v>525</v>
      </c>
      <c r="E1101" t="str">
        <f>IFERROR(IF(OR(HLOOKUP($A1101,'Z-scores'!$C$2:$UD$20,3,FALSE)&gt;3,HLOOKUP(A1101,'Z-scores'!$C$2:$UD$20,3,FALSE)&lt;-3),"",'Total-corrected counts'!E1101),"")</f>
        <v/>
      </c>
      <c r="F1101" t="str">
        <f>IFERROR(IF(OR(HLOOKUP($A1101,'Z-scores'!$C$2:$UD$20,4,FALSE)&gt;3,HLOOKUP($A1101,'Z-scores'!$C$2:$UD$20,4,FALSE)&lt;-3),"",'Total-corrected counts'!F1101),"")</f>
        <v/>
      </c>
      <c r="G1101" t="str">
        <f>IFERROR(IF(OR(HLOOKUP($A1101,'Z-scores'!$C$2:$UD$20,5,FALSE)&gt;3,HLOOKUP($A1101,'Z-scores'!$C$2:$UD$20,5,FALSE)&lt;-3),"",'Total-corrected counts'!G1101),"")</f>
        <v/>
      </c>
      <c r="H1101" t="str">
        <f>IFERROR(IF(OR(HLOOKUP($A1101,'Z-scores'!$C$2:$UD$20,6,FALSE)&gt;3,HLOOKUP($A1101,'Z-scores'!$C$2:$UD$20,6,FALSE)&lt;-3),"",'Total-corrected counts'!H1101),"")</f>
        <v/>
      </c>
      <c r="I1101" t="str">
        <f>IFERROR(IF(OR(HLOOKUP($A1101,'Z-scores'!$C$2:$UD$20,7,FALSE)&gt;3,HLOOKUP($A1101,'Z-scores'!$C$2:$UD$20,7,FALSE)&lt;-3),"",'Total-corrected counts'!I1101),"")</f>
        <v/>
      </c>
      <c r="J1101" t="str">
        <f>IFERROR(IF(OR(HLOOKUP($A1101,'Z-scores'!$C$2:$UD$20,8,FALSE)&gt;3,HLOOKUP($A1101,'Z-scores'!$C$2:$UD$20,8,FALSE)&lt;-3),"",'Total-corrected counts'!J1101),"")</f>
        <v/>
      </c>
      <c r="K1101" t="str">
        <f>IFERROR(IF(OR(HLOOKUP($A1101,'Z-scores'!$C$2:$UD$20,9,FALSE)&gt;3,HLOOKUP($A1101,'Z-scores'!$C$2:$UD$20,9,FALSE)&lt;-3),"",'Total-corrected counts'!K1101),"")</f>
        <v/>
      </c>
      <c r="L1101" t="str">
        <f>IFERROR(IF(OR(HLOOKUP($A1101,'Z-scores'!$C$2:$UD$20,10,FALSE)&gt;3,HLOOKUP($A1101,'Z-scores'!$C$2:$UD$20,10,FALSE)&lt;-3),"",'Total-corrected counts'!L1101),"")</f>
        <v/>
      </c>
      <c r="M1101" t="str">
        <f>IFERROR(IF(OR(HLOOKUP($A1101,'Z-scores'!$C$2:$UD$20,11,FALSE)&gt;3,HLOOKUP($A1101,'Z-scores'!$C$2:$UD$20,11,FALSE)&lt;-3),"",'Total-corrected counts'!M1101),"")</f>
        <v/>
      </c>
      <c r="N1101" t="str">
        <f>IFERROR(IF(OR(HLOOKUP($A1101,'Z-scores'!$C$2:$UD$20,12,FALSE)&gt;3,HLOOKUP($A1101,'Z-scores'!$C$2:$UD$20,12,FALSE)&lt;-3),"",'Total-corrected counts'!N1101),"")</f>
        <v/>
      </c>
      <c r="O1101" t="str">
        <f>IFERROR(IF(OR(HLOOKUP($A1101,'Z-scores'!$C$2:$UD$20,13,FALSE)&gt;3,HLOOKUP($A1101,'Z-scores'!$C$2:$UD$20,13,FALSE)&lt;-3),"",'Total-corrected counts'!O1101),"")</f>
        <v/>
      </c>
      <c r="P1101" t="str">
        <f>IFERROR(IF(OR(HLOOKUP($A1101,'Z-scores'!$C$2:$UD$20,14,FALSE)&gt;3,HLOOKUP($A1101,'Z-scores'!$C$2:$UD$20,14,FALSE)&lt;-3),"",'Total-corrected counts'!P1101),"")</f>
        <v/>
      </c>
      <c r="Q1101" t="str">
        <f>IFERROR(IF(OR(HLOOKUP($A1101,'Z-scores'!$C$2:$UD$20,15,FALSE)&gt;3,HLOOKUP($A1101,'Z-scores'!$C$2:$UD$20,15,FALSE)&lt;-3),"",'Total-corrected counts'!Q1101),"")</f>
        <v/>
      </c>
      <c r="R1101" t="str">
        <f>IFERROR(IF(OR(HLOOKUP($A1101,'Z-scores'!$C$2:$UD$20,16,FALSE)&gt;3,HLOOKUP($A1101,'Z-scores'!$C$2:$UD$20,16,FALSE)&lt;-3),"",'Total-corrected counts'!R1101),"")</f>
        <v/>
      </c>
      <c r="S1101" t="str">
        <f>IFERROR(IF(OR(HLOOKUP($A1101,'Z-scores'!$C$2:$UD$20,17,FALSE)&gt;3,HLOOKUP($A1101,'Z-scores'!$C$2:$UD$20,17,FALSE)&lt;-3),"",'Total-corrected counts'!S1101),"")</f>
        <v/>
      </c>
      <c r="T1101" t="str">
        <f>IFERROR(IF(OR(HLOOKUP($A1101,'Z-scores'!$C$2:$UD$20,18,FALSE)&gt;3,HLOOKUP($A1101,'Z-scores'!$C$2:$UD$20,18,FALSE)&lt;-3),"",'Total-corrected counts'!T1101),"")</f>
        <v/>
      </c>
      <c r="U1101" t="str">
        <f>IFERROR(IF(OR(HLOOKUP($A1101,'Z-scores'!$C$2:$UD$20,19,FALSE)&gt;3,HLOOKUP($A1101,'Z-scores'!$C$2:$UD$20,19,FALSE)&lt;-3),"",'Total-corrected counts'!U1101),"")</f>
        <v/>
      </c>
      <c r="V1101">
        <f t="shared" si="68"/>
        <v>1</v>
      </c>
      <c r="W1101" s="10">
        <f>SUMIFS(Tabel132[Cluster],Tabel132[ID],A1101)</f>
        <v>84</v>
      </c>
      <c r="X1101" t="str">
        <f t="shared" si="69"/>
        <v/>
      </c>
      <c r="Y1101" t="str">
        <f t="shared" si="70"/>
        <v/>
      </c>
      <c r="Z1101" t="str">
        <f t="shared" si="71"/>
        <v/>
      </c>
    </row>
    <row r="1102" spans="1:26" x14ac:dyDescent="0.25">
      <c r="A1102">
        <v>1111</v>
      </c>
      <c r="B1102" t="s">
        <v>550</v>
      </c>
      <c r="C1102">
        <v>7400</v>
      </c>
      <c r="D1102">
        <v>361</v>
      </c>
      <c r="E1102">
        <f>IFERROR(IF(OR(HLOOKUP($A1102,'Z-scores'!$C$2:$UD$20,3,FALSE)&gt;3,HLOOKUP(A1102,'Z-scores'!$C$2:$UD$20,3,FALSE)&lt;-3),"",'Total-corrected counts'!E1102),"")</f>
        <v>1.1636516322128658</v>
      </c>
      <c r="F1102">
        <f>IFERROR(IF(OR(HLOOKUP($A1102,'Z-scores'!$C$2:$UD$20,4,FALSE)&gt;3,HLOOKUP($A1102,'Z-scores'!$C$2:$UD$20,4,FALSE)&lt;-3),"",'Total-corrected counts'!F1102),"")</f>
        <v>8.2029878562967784E-3</v>
      </c>
      <c r="G1102">
        <f>IFERROR(IF(OR(HLOOKUP($A1102,'Z-scores'!$C$2:$UD$20,5,FALSE)&gt;3,HLOOKUP($A1102,'Z-scores'!$C$2:$UD$20,5,FALSE)&lt;-3),"",'Total-corrected counts'!G1102),"")</f>
        <v>1.7929739595714589</v>
      </c>
      <c r="H1102">
        <f>IFERROR(IF(OR(HLOOKUP($A1102,'Z-scores'!$C$2:$UD$20,6,FALSE)&gt;3,HLOOKUP($A1102,'Z-scores'!$C$2:$UD$20,6,FALSE)&lt;-3),"",'Total-corrected counts'!H1102),"")</f>
        <v>3.8810527146079057</v>
      </c>
      <c r="I1102">
        <f>IFERROR(IF(OR(HLOOKUP($A1102,'Z-scores'!$C$2:$UD$20,7,FALSE)&gt;3,HLOOKUP($A1102,'Z-scores'!$C$2:$UD$20,7,FALSE)&lt;-3),"",'Total-corrected counts'!I1102),"")</f>
        <v>5.879835857147695</v>
      </c>
      <c r="J1102">
        <f>IFERROR(IF(OR(HLOOKUP($A1102,'Z-scores'!$C$2:$UD$20,8,FALSE)&gt;3,HLOOKUP($A1102,'Z-scores'!$C$2:$UD$20,8,FALSE)&lt;-3),"",'Total-corrected counts'!J1102),"")</f>
        <v>5.3548077890264905</v>
      </c>
      <c r="K1102">
        <f>IFERROR(IF(OR(HLOOKUP($A1102,'Z-scores'!$C$2:$UD$20,9,FALSE)&gt;3,HLOOKUP($A1102,'Z-scores'!$C$2:$UD$20,9,FALSE)&lt;-3),"",'Total-corrected counts'!K1102),"")</f>
        <v>7.6169240202909858</v>
      </c>
      <c r="L1102">
        <f>IFERROR(IF(OR(HLOOKUP($A1102,'Z-scores'!$C$2:$UD$20,10,FALSE)&gt;3,HLOOKUP($A1102,'Z-scores'!$C$2:$UD$20,10,FALSE)&lt;-3),"",'Total-corrected counts'!L1102),"")</f>
        <v>1.0759952515094802</v>
      </c>
      <c r="M1102">
        <f>IFERROR(IF(OR(HLOOKUP($A1102,'Z-scores'!$C$2:$UD$20,11,FALSE)&gt;3,HLOOKUP($A1102,'Z-scores'!$C$2:$UD$20,11,FALSE)&lt;-3),"",'Total-corrected counts'!M1102),"")</f>
        <v>4.2482488644458432</v>
      </c>
      <c r="N1102">
        <f>IFERROR(IF(OR(HLOOKUP($A1102,'Z-scores'!$C$2:$UD$20,12,FALSE)&gt;3,HLOOKUP($A1102,'Z-scores'!$C$2:$UD$20,12,FALSE)&lt;-3),"",'Total-corrected counts'!N1102),"")</f>
        <v>10.630430339981324</v>
      </c>
      <c r="O1102">
        <f>IFERROR(IF(OR(HLOOKUP($A1102,'Z-scores'!$C$2:$UD$20,13,FALSE)&gt;3,HLOOKUP($A1102,'Z-scores'!$C$2:$UD$20,13,FALSE)&lt;-3),"",'Total-corrected counts'!O1102),"")</f>
        <v>7.1580805036704094</v>
      </c>
      <c r="P1102">
        <f>IFERROR(IF(OR(HLOOKUP($A1102,'Z-scores'!$C$2:$UD$20,14,FALSE)&gt;3,HLOOKUP($A1102,'Z-scores'!$C$2:$UD$20,14,FALSE)&lt;-3),"",'Total-corrected counts'!P1102),"")</f>
        <v>10.124584962533907</v>
      </c>
      <c r="Q1102">
        <f>IFERROR(IF(OR(HLOOKUP($A1102,'Z-scores'!$C$2:$UD$20,15,FALSE)&gt;3,HLOOKUP($A1102,'Z-scores'!$C$2:$UD$20,15,FALSE)&lt;-3),"",'Total-corrected counts'!Q1102),"")</f>
        <v>1.3846525887152765</v>
      </c>
      <c r="R1102">
        <f>IFERROR(IF(OR(HLOOKUP($A1102,'Z-scores'!$C$2:$UD$20,16,FALSE)&gt;3,HLOOKUP($A1102,'Z-scores'!$C$2:$UD$20,16,FALSE)&lt;-3),"",'Total-corrected counts'!R1102),"")</f>
        <v>7.1564378890511708</v>
      </c>
      <c r="S1102">
        <f>IFERROR(IF(OR(HLOOKUP($A1102,'Z-scores'!$C$2:$UD$20,17,FALSE)&gt;3,HLOOKUP($A1102,'Z-scores'!$C$2:$UD$20,17,FALSE)&lt;-3),"",'Total-corrected counts'!S1102),"")</f>
        <v>4.6576315129485417</v>
      </c>
      <c r="T1102">
        <f>IFERROR(IF(OR(HLOOKUP($A1102,'Z-scores'!$C$2:$UD$20,18,FALSE)&gt;3,HLOOKUP($A1102,'Z-scores'!$C$2:$UD$20,18,FALSE)&lt;-3),"",'Total-corrected counts'!T1102),"")</f>
        <v>10.455272567323536</v>
      </c>
      <c r="U1102">
        <f>IFERROR(IF(OR(HLOOKUP($A1102,'Z-scores'!$C$2:$UD$20,19,FALSE)&gt;3,HLOOKUP($A1102,'Z-scores'!$C$2:$UD$20,19,FALSE)&lt;-3),"",'Total-corrected counts'!U1102),"")</f>
        <v>6.1577049422199845</v>
      </c>
      <c r="V1102">
        <f t="shared" si="68"/>
        <v>1</v>
      </c>
      <c r="W1102" s="10">
        <f>SUMIFS(Tabel132[Cluster],Tabel132[ID],A1102)</f>
        <v>10</v>
      </c>
      <c r="X1102">
        <f t="shared" si="69"/>
        <v>1.7069589750144172E-2</v>
      </c>
      <c r="Y1102">
        <f t="shared" si="70"/>
        <v>3.4468547862965582</v>
      </c>
      <c r="Z1102">
        <f t="shared" si="71"/>
        <v>7.2155994133055179</v>
      </c>
    </row>
    <row r="1103" spans="1:26" x14ac:dyDescent="0.25">
      <c r="A1103">
        <v>1112</v>
      </c>
      <c r="B1103" t="s">
        <v>1155</v>
      </c>
      <c r="C1103">
        <v>118000</v>
      </c>
      <c r="D1103">
        <v>1040</v>
      </c>
      <c r="E1103" t="str">
        <f>IFERROR(IF(OR(HLOOKUP($A1103,'Z-scores'!$C$2:$UD$20,3,FALSE)&gt;3,HLOOKUP(A1103,'Z-scores'!$C$2:$UD$20,3,FALSE)&lt;-3),"",'Total-corrected counts'!E1103),"")</f>
        <v/>
      </c>
      <c r="F1103" t="str">
        <f>IFERROR(IF(OR(HLOOKUP($A1103,'Z-scores'!$C$2:$UD$20,4,FALSE)&gt;3,HLOOKUP($A1103,'Z-scores'!$C$2:$UD$20,4,FALSE)&lt;-3),"",'Total-corrected counts'!F1103),"")</f>
        <v/>
      </c>
      <c r="G1103" t="str">
        <f>IFERROR(IF(OR(HLOOKUP($A1103,'Z-scores'!$C$2:$UD$20,5,FALSE)&gt;3,HLOOKUP($A1103,'Z-scores'!$C$2:$UD$20,5,FALSE)&lt;-3),"",'Total-corrected counts'!G1103),"")</f>
        <v/>
      </c>
      <c r="H1103" t="str">
        <f>IFERROR(IF(OR(HLOOKUP($A1103,'Z-scores'!$C$2:$UD$20,6,FALSE)&gt;3,HLOOKUP($A1103,'Z-scores'!$C$2:$UD$20,6,FALSE)&lt;-3),"",'Total-corrected counts'!H1103),"")</f>
        <v/>
      </c>
      <c r="I1103" t="str">
        <f>IFERROR(IF(OR(HLOOKUP($A1103,'Z-scores'!$C$2:$UD$20,7,FALSE)&gt;3,HLOOKUP($A1103,'Z-scores'!$C$2:$UD$20,7,FALSE)&lt;-3),"",'Total-corrected counts'!I1103),"")</f>
        <v/>
      </c>
      <c r="J1103" t="str">
        <f>IFERROR(IF(OR(HLOOKUP($A1103,'Z-scores'!$C$2:$UD$20,8,FALSE)&gt;3,HLOOKUP($A1103,'Z-scores'!$C$2:$UD$20,8,FALSE)&lt;-3),"",'Total-corrected counts'!J1103),"")</f>
        <v/>
      </c>
      <c r="K1103" t="str">
        <f>IFERROR(IF(OR(HLOOKUP($A1103,'Z-scores'!$C$2:$UD$20,9,FALSE)&gt;3,HLOOKUP($A1103,'Z-scores'!$C$2:$UD$20,9,FALSE)&lt;-3),"",'Total-corrected counts'!K1103),"")</f>
        <v/>
      </c>
      <c r="L1103" t="str">
        <f>IFERROR(IF(OR(HLOOKUP($A1103,'Z-scores'!$C$2:$UD$20,10,FALSE)&gt;3,HLOOKUP($A1103,'Z-scores'!$C$2:$UD$20,10,FALSE)&lt;-3),"",'Total-corrected counts'!L1103),"")</f>
        <v/>
      </c>
      <c r="M1103" t="str">
        <f>IFERROR(IF(OR(HLOOKUP($A1103,'Z-scores'!$C$2:$UD$20,11,FALSE)&gt;3,HLOOKUP($A1103,'Z-scores'!$C$2:$UD$20,11,FALSE)&lt;-3),"",'Total-corrected counts'!M1103),"")</f>
        <v/>
      </c>
      <c r="N1103" t="str">
        <f>IFERROR(IF(OR(HLOOKUP($A1103,'Z-scores'!$C$2:$UD$20,12,FALSE)&gt;3,HLOOKUP($A1103,'Z-scores'!$C$2:$UD$20,12,FALSE)&lt;-3),"",'Total-corrected counts'!N1103),"")</f>
        <v/>
      </c>
      <c r="O1103" t="str">
        <f>IFERROR(IF(OR(HLOOKUP($A1103,'Z-scores'!$C$2:$UD$20,13,FALSE)&gt;3,HLOOKUP($A1103,'Z-scores'!$C$2:$UD$20,13,FALSE)&lt;-3),"",'Total-corrected counts'!O1103),"")</f>
        <v/>
      </c>
      <c r="P1103" t="str">
        <f>IFERROR(IF(OR(HLOOKUP($A1103,'Z-scores'!$C$2:$UD$20,14,FALSE)&gt;3,HLOOKUP($A1103,'Z-scores'!$C$2:$UD$20,14,FALSE)&lt;-3),"",'Total-corrected counts'!P1103),"")</f>
        <v/>
      </c>
      <c r="Q1103" t="str">
        <f>IFERROR(IF(OR(HLOOKUP($A1103,'Z-scores'!$C$2:$UD$20,15,FALSE)&gt;3,HLOOKUP($A1103,'Z-scores'!$C$2:$UD$20,15,FALSE)&lt;-3),"",'Total-corrected counts'!Q1103),"")</f>
        <v/>
      </c>
      <c r="R1103" t="str">
        <f>IFERROR(IF(OR(HLOOKUP($A1103,'Z-scores'!$C$2:$UD$20,16,FALSE)&gt;3,HLOOKUP($A1103,'Z-scores'!$C$2:$UD$20,16,FALSE)&lt;-3),"",'Total-corrected counts'!R1103),"")</f>
        <v/>
      </c>
      <c r="S1103" t="str">
        <f>IFERROR(IF(OR(HLOOKUP($A1103,'Z-scores'!$C$2:$UD$20,17,FALSE)&gt;3,HLOOKUP($A1103,'Z-scores'!$C$2:$UD$20,17,FALSE)&lt;-3),"",'Total-corrected counts'!S1103),"")</f>
        <v/>
      </c>
      <c r="T1103" t="str">
        <f>IFERROR(IF(OR(HLOOKUP($A1103,'Z-scores'!$C$2:$UD$20,18,FALSE)&gt;3,HLOOKUP($A1103,'Z-scores'!$C$2:$UD$20,18,FALSE)&lt;-3),"",'Total-corrected counts'!T1103),"")</f>
        <v/>
      </c>
      <c r="U1103" t="str">
        <f>IFERROR(IF(OR(HLOOKUP($A1103,'Z-scores'!$C$2:$UD$20,19,FALSE)&gt;3,HLOOKUP($A1103,'Z-scores'!$C$2:$UD$20,19,FALSE)&lt;-3),"",'Total-corrected counts'!U1103),"")</f>
        <v/>
      </c>
      <c r="V1103">
        <f t="shared" si="68"/>
        <v>1</v>
      </c>
      <c r="W1103" s="10">
        <f>SUMIFS(Tabel132[Cluster],Tabel132[ID],A1103)</f>
        <v>0</v>
      </c>
      <c r="X1103" t="str">
        <f t="shared" si="69"/>
        <v/>
      </c>
      <c r="Y1103" t="str">
        <f t="shared" si="70"/>
        <v/>
      </c>
      <c r="Z1103" t="str">
        <f t="shared" si="71"/>
        <v/>
      </c>
    </row>
    <row r="1104" spans="1:26" x14ac:dyDescent="0.25">
      <c r="A1104">
        <v>1113</v>
      </c>
      <c r="B1104" t="s">
        <v>551</v>
      </c>
      <c r="C1104">
        <v>66900</v>
      </c>
      <c r="D1104">
        <v>239</v>
      </c>
      <c r="E1104">
        <f>IFERROR(IF(OR(HLOOKUP($A1104,'Z-scores'!$C$2:$UD$20,3,FALSE)&gt;3,HLOOKUP(A1104,'Z-scores'!$C$2:$UD$20,3,FALSE)&lt;-3),"",'Total-corrected counts'!E1104),"")</f>
        <v>0.34367881272418505</v>
      </c>
      <c r="F1104">
        <f>IFERROR(IF(OR(HLOOKUP($A1104,'Z-scores'!$C$2:$UD$20,4,FALSE)&gt;3,HLOOKUP($A1104,'Z-scores'!$C$2:$UD$20,4,FALSE)&lt;-3),"",'Total-corrected counts'!F1104),"")</f>
        <v>0.35272847782076144</v>
      </c>
      <c r="G1104">
        <f>IFERROR(IF(OR(HLOOKUP($A1104,'Z-scores'!$C$2:$UD$20,5,FALSE)&gt;3,HLOOKUP($A1104,'Z-scores'!$C$2:$UD$20,5,FALSE)&lt;-3),"",'Total-corrected counts'!G1104),"")</f>
        <v>0.10072887413322804</v>
      </c>
      <c r="H1104">
        <f>IFERROR(IF(OR(HLOOKUP($A1104,'Z-scores'!$C$2:$UD$20,6,FALSE)&gt;3,HLOOKUP($A1104,'Z-scores'!$C$2:$UD$20,6,FALSE)&lt;-3),"",'Total-corrected counts'!H1104),"")</f>
        <v>0</v>
      </c>
      <c r="I1104">
        <f>IFERROR(IF(OR(HLOOKUP($A1104,'Z-scores'!$C$2:$UD$20,7,FALSE)&gt;3,HLOOKUP($A1104,'Z-scores'!$C$2:$UD$20,7,FALSE)&lt;-3),"",'Total-corrected counts'!I1104),"")</f>
        <v>0.19702067793583899</v>
      </c>
      <c r="J1104">
        <f>IFERROR(IF(OR(HLOOKUP($A1104,'Z-scores'!$C$2:$UD$20,8,FALSE)&gt;3,HLOOKUP($A1104,'Z-scores'!$C$2:$UD$20,8,FALSE)&lt;-3),"",'Total-corrected counts'!J1104),"")</f>
        <v>4.4574090619520685</v>
      </c>
      <c r="K1104">
        <f>IFERROR(IF(OR(HLOOKUP($A1104,'Z-scores'!$C$2:$UD$20,9,FALSE)&gt;3,HLOOKUP($A1104,'Z-scores'!$C$2:$UD$20,9,FALSE)&lt;-3),"",'Total-corrected counts'!K1104),"")</f>
        <v>0.24527565639110319</v>
      </c>
      <c r="L1104">
        <f>IFERROR(IF(OR(HLOOKUP($A1104,'Z-scores'!$C$2:$UD$20,10,FALSE)&gt;3,HLOOKUP($A1104,'Z-scores'!$C$2:$UD$20,10,FALSE)&lt;-3),"",'Total-corrected counts'!L1104),"")</f>
        <v>1.4861081957323559</v>
      </c>
      <c r="M1104">
        <f>IFERROR(IF(OR(HLOOKUP($A1104,'Z-scores'!$C$2:$UD$20,11,FALSE)&gt;3,HLOOKUP($A1104,'Z-scores'!$C$2:$UD$20,11,FALSE)&lt;-3),"",'Total-corrected counts'!M1104),"")</f>
        <v>0</v>
      </c>
      <c r="N1104">
        <f>IFERROR(IF(OR(HLOOKUP($A1104,'Z-scores'!$C$2:$UD$20,12,FALSE)&gt;3,HLOOKUP($A1104,'Z-scores'!$C$2:$UD$20,12,FALSE)&lt;-3),"",'Total-corrected counts'!N1104),"")</f>
        <v>2.749249225857239E-2</v>
      </c>
      <c r="O1104">
        <f>IFERROR(IF(OR(HLOOKUP($A1104,'Z-scores'!$C$2:$UD$20,13,FALSE)&gt;3,HLOOKUP($A1104,'Z-scores'!$C$2:$UD$20,13,FALSE)&lt;-3),"",'Total-corrected counts'!O1104),"")</f>
        <v>3.9912945356620151</v>
      </c>
      <c r="P1104">
        <f>IFERROR(IF(OR(HLOOKUP($A1104,'Z-scores'!$C$2:$UD$20,14,FALSE)&gt;3,HLOOKUP($A1104,'Z-scores'!$C$2:$UD$20,14,FALSE)&lt;-3),"",'Total-corrected counts'!P1104),"")</f>
        <v>4.2737800601662752E-3</v>
      </c>
      <c r="Q1104">
        <f>IFERROR(IF(OR(HLOOKUP($A1104,'Z-scores'!$C$2:$UD$20,15,FALSE)&gt;3,HLOOKUP($A1104,'Z-scores'!$C$2:$UD$20,15,FALSE)&lt;-3),"",'Total-corrected counts'!Q1104),"")</f>
        <v>0</v>
      </c>
      <c r="R1104">
        <f>IFERROR(IF(OR(HLOOKUP($A1104,'Z-scores'!$C$2:$UD$20,16,FALSE)&gt;3,HLOOKUP($A1104,'Z-scores'!$C$2:$UD$20,16,FALSE)&lt;-3),"",'Total-corrected counts'!R1104),"")</f>
        <v>0.72926746685739818</v>
      </c>
      <c r="S1104">
        <f>IFERROR(IF(OR(HLOOKUP($A1104,'Z-scores'!$C$2:$UD$20,17,FALSE)&gt;3,HLOOKUP($A1104,'Z-scores'!$C$2:$UD$20,17,FALSE)&lt;-3),"",'Total-corrected counts'!S1104),"")</f>
        <v>0</v>
      </c>
      <c r="T1104">
        <f>IFERROR(IF(OR(HLOOKUP($A1104,'Z-scores'!$C$2:$UD$20,18,FALSE)&gt;3,HLOOKUP($A1104,'Z-scores'!$C$2:$UD$20,18,FALSE)&lt;-3),"",'Total-corrected counts'!T1104),"")</f>
        <v>0</v>
      </c>
      <c r="U1104">
        <f>IFERROR(IF(OR(HLOOKUP($A1104,'Z-scores'!$C$2:$UD$20,19,FALSE)&gt;3,HLOOKUP($A1104,'Z-scores'!$C$2:$UD$20,19,FALSE)&lt;-3),"",'Total-corrected counts'!U1104),"")</f>
        <v>1.1542984599228443</v>
      </c>
      <c r="V1104">
        <f t="shared" si="68"/>
        <v>1</v>
      </c>
      <c r="W1104" s="10">
        <f>SUMIFS(Tabel132[Cluster],Tabel132[ID],A1104)</f>
        <v>79</v>
      </c>
      <c r="X1104">
        <f t="shared" si="69"/>
        <v>0.93197840762078954</v>
      </c>
      <c r="Y1104">
        <f t="shared" si="70"/>
        <v>0.7981055285210602</v>
      </c>
      <c r="Z1104">
        <f t="shared" si="71"/>
        <v>0.73832834184512453</v>
      </c>
    </row>
    <row r="1105" spans="1:26" x14ac:dyDescent="0.25">
      <c r="A1105">
        <v>1114</v>
      </c>
      <c r="B1105" t="s">
        <v>552</v>
      </c>
      <c r="C1105">
        <v>14400</v>
      </c>
      <c r="D1105">
        <v>402</v>
      </c>
      <c r="E1105">
        <f>IFERROR(IF(OR(HLOOKUP($A1105,'Z-scores'!$C$2:$UD$20,3,FALSE)&gt;3,HLOOKUP(A1105,'Z-scores'!$C$2:$UD$20,3,FALSE)&lt;-3),"",'Total-corrected counts'!E1105),"")</f>
        <v>0.78448424643563985</v>
      </c>
      <c r="F1105">
        <f>IFERROR(IF(OR(HLOOKUP($A1105,'Z-scores'!$C$2:$UD$20,4,FALSE)&gt;3,HLOOKUP($A1105,'Z-scores'!$C$2:$UD$20,4,FALSE)&lt;-3),"",'Total-corrected counts'!F1105),"")</f>
        <v>2.8300308104223881</v>
      </c>
      <c r="G1105">
        <f>IFERROR(IF(OR(HLOOKUP($A1105,'Z-scores'!$C$2:$UD$20,5,FALSE)&gt;3,HLOOKUP($A1105,'Z-scores'!$C$2:$UD$20,5,FALSE)&lt;-3),"",'Total-corrected counts'!G1105),"")</f>
        <v>3.5053648198363359</v>
      </c>
      <c r="H1105">
        <f>IFERROR(IF(OR(HLOOKUP($A1105,'Z-scores'!$C$2:$UD$20,6,FALSE)&gt;3,HLOOKUP($A1105,'Z-scores'!$C$2:$UD$20,6,FALSE)&lt;-3),"",'Total-corrected counts'!H1105),"")</f>
        <v>4.6628475060397134</v>
      </c>
      <c r="I1105">
        <f>IFERROR(IF(OR(HLOOKUP($A1105,'Z-scores'!$C$2:$UD$20,7,FALSE)&gt;3,HLOOKUP($A1105,'Z-scores'!$C$2:$UD$20,7,FALSE)&lt;-3),"",'Total-corrected counts'!I1105),"")</f>
        <v>0</v>
      </c>
      <c r="J1105">
        <f>IFERROR(IF(OR(HLOOKUP($A1105,'Z-scores'!$C$2:$UD$20,8,FALSE)&gt;3,HLOOKUP($A1105,'Z-scores'!$C$2:$UD$20,8,FALSE)&lt;-3),"",'Total-corrected counts'!J1105),"")</f>
        <v>1.2573443703515239</v>
      </c>
      <c r="K1105">
        <f>IFERROR(IF(OR(HLOOKUP($A1105,'Z-scores'!$C$2:$UD$20,9,FALSE)&gt;3,HLOOKUP($A1105,'Z-scores'!$C$2:$UD$20,9,FALSE)&lt;-3),"",'Total-corrected counts'!K1105),"")</f>
        <v>3.1439879591950497</v>
      </c>
      <c r="L1105">
        <f>IFERROR(IF(OR(HLOOKUP($A1105,'Z-scores'!$C$2:$UD$20,10,FALSE)&gt;3,HLOOKUP($A1105,'Z-scores'!$C$2:$UD$20,10,FALSE)&lt;-3),"",'Total-corrected counts'!L1105),"")</f>
        <v>2.7781844608646415</v>
      </c>
      <c r="M1105">
        <f>IFERROR(IF(OR(HLOOKUP($A1105,'Z-scores'!$C$2:$UD$20,11,FALSE)&gt;3,HLOOKUP($A1105,'Z-scores'!$C$2:$UD$20,11,FALSE)&lt;-3),"",'Total-corrected counts'!M1105),"")</f>
        <v>1.3592553308151014</v>
      </c>
      <c r="N1105">
        <f>IFERROR(IF(OR(HLOOKUP($A1105,'Z-scores'!$C$2:$UD$20,12,FALSE)&gt;3,HLOOKUP($A1105,'Z-scores'!$C$2:$UD$20,12,FALSE)&lt;-3),"",'Total-corrected counts'!N1105),"")</f>
        <v>1.8969819658414948</v>
      </c>
      <c r="O1105">
        <f>IFERROR(IF(OR(HLOOKUP($A1105,'Z-scores'!$C$2:$UD$20,13,FALSE)&gt;3,HLOOKUP($A1105,'Z-scores'!$C$2:$UD$20,13,FALSE)&lt;-3),"",'Total-corrected counts'!O1105),"")</f>
        <v>3.6648564496930307</v>
      </c>
      <c r="P1105">
        <f>IFERROR(IF(OR(HLOOKUP($A1105,'Z-scores'!$C$2:$UD$20,14,FALSE)&gt;3,HLOOKUP($A1105,'Z-scores'!$C$2:$UD$20,14,FALSE)&lt;-3),"",'Total-corrected counts'!P1105),"")</f>
        <v>4.256684939925611</v>
      </c>
      <c r="Q1105">
        <f>IFERROR(IF(OR(HLOOKUP($A1105,'Z-scores'!$C$2:$UD$20,15,FALSE)&gt;3,HLOOKUP($A1105,'Z-scores'!$C$2:$UD$20,15,FALSE)&lt;-3),"",'Total-corrected counts'!Q1105),"")</f>
        <v>4.3879835557878479</v>
      </c>
      <c r="R1105">
        <f>IFERROR(IF(OR(HLOOKUP($A1105,'Z-scores'!$C$2:$UD$20,16,FALSE)&gt;3,HLOOKUP($A1105,'Z-scores'!$C$2:$UD$20,16,FALSE)&lt;-3),"",'Total-corrected counts'!R1105),"")</f>
        <v>3.1655016418535413</v>
      </c>
      <c r="S1105">
        <f>IFERROR(IF(OR(HLOOKUP($A1105,'Z-scores'!$C$2:$UD$20,17,FALSE)&gt;3,HLOOKUP($A1105,'Z-scores'!$C$2:$UD$20,17,FALSE)&lt;-3),"",'Total-corrected counts'!S1105),"")</f>
        <v>4.2287819913600391</v>
      </c>
      <c r="T1105">
        <f>IFERROR(IF(OR(HLOOKUP($A1105,'Z-scores'!$C$2:$UD$20,18,FALSE)&gt;3,HLOOKUP($A1105,'Z-scores'!$C$2:$UD$20,18,FALSE)&lt;-3),"",'Total-corrected counts'!T1105),"")</f>
        <v>4.3470566302922835</v>
      </c>
      <c r="U1105">
        <f>IFERROR(IF(OR(HLOOKUP($A1105,'Z-scores'!$C$2:$UD$20,19,FALSE)&gt;3,HLOOKUP($A1105,'Z-scores'!$C$2:$UD$20,19,FALSE)&lt;-3),"",'Total-corrected counts'!U1105),"")</f>
        <v>2.2131286261678591</v>
      </c>
      <c r="V1105">
        <f t="shared" si="68"/>
        <v>1</v>
      </c>
      <c r="W1105" s="10">
        <f>SUMIFS(Tabel132[Cluster],Tabel132[ID],A1105)</f>
        <v>17</v>
      </c>
      <c r="X1105">
        <f t="shared" si="69"/>
        <v>6.1469890074376803E-2</v>
      </c>
      <c r="Y1105">
        <f t="shared" si="70"/>
        <v>2.2579443893289324</v>
      </c>
      <c r="Z1105">
        <f t="shared" si="71"/>
        <v>3.5201219751152135</v>
      </c>
    </row>
    <row r="1106" spans="1:26" x14ac:dyDescent="0.25">
      <c r="A1106">
        <v>1116</v>
      </c>
      <c r="B1106" t="s">
        <v>1156</v>
      </c>
      <c r="C1106">
        <v>100300</v>
      </c>
      <c r="D1106">
        <v>798</v>
      </c>
      <c r="E1106" t="str">
        <f>IFERROR(IF(OR(HLOOKUP($A1106,'Z-scores'!$C$2:$UD$20,3,FALSE)&gt;3,HLOOKUP(A1106,'Z-scores'!$C$2:$UD$20,3,FALSE)&lt;-3),"",'Total-corrected counts'!E1106),"")</f>
        <v/>
      </c>
      <c r="F1106" t="str">
        <f>IFERROR(IF(OR(HLOOKUP($A1106,'Z-scores'!$C$2:$UD$20,4,FALSE)&gt;3,HLOOKUP($A1106,'Z-scores'!$C$2:$UD$20,4,FALSE)&lt;-3),"",'Total-corrected counts'!F1106),"")</f>
        <v/>
      </c>
      <c r="G1106" t="str">
        <f>IFERROR(IF(OR(HLOOKUP($A1106,'Z-scores'!$C$2:$UD$20,5,FALSE)&gt;3,HLOOKUP($A1106,'Z-scores'!$C$2:$UD$20,5,FALSE)&lt;-3),"",'Total-corrected counts'!G1106),"")</f>
        <v/>
      </c>
      <c r="H1106" t="str">
        <f>IFERROR(IF(OR(HLOOKUP($A1106,'Z-scores'!$C$2:$UD$20,6,FALSE)&gt;3,HLOOKUP($A1106,'Z-scores'!$C$2:$UD$20,6,FALSE)&lt;-3),"",'Total-corrected counts'!H1106),"")</f>
        <v/>
      </c>
      <c r="I1106" t="str">
        <f>IFERROR(IF(OR(HLOOKUP($A1106,'Z-scores'!$C$2:$UD$20,7,FALSE)&gt;3,HLOOKUP($A1106,'Z-scores'!$C$2:$UD$20,7,FALSE)&lt;-3),"",'Total-corrected counts'!I1106),"")</f>
        <v/>
      </c>
      <c r="J1106" t="str">
        <f>IFERROR(IF(OR(HLOOKUP($A1106,'Z-scores'!$C$2:$UD$20,8,FALSE)&gt;3,HLOOKUP($A1106,'Z-scores'!$C$2:$UD$20,8,FALSE)&lt;-3),"",'Total-corrected counts'!J1106),"")</f>
        <v/>
      </c>
      <c r="K1106" t="str">
        <f>IFERROR(IF(OR(HLOOKUP($A1106,'Z-scores'!$C$2:$UD$20,9,FALSE)&gt;3,HLOOKUP($A1106,'Z-scores'!$C$2:$UD$20,9,FALSE)&lt;-3),"",'Total-corrected counts'!K1106),"")</f>
        <v/>
      </c>
      <c r="L1106" t="str">
        <f>IFERROR(IF(OR(HLOOKUP($A1106,'Z-scores'!$C$2:$UD$20,10,FALSE)&gt;3,HLOOKUP($A1106,'Z-scores'!$C$2:$UD$20,10,FALSE)&lt;-3),"",'Total-corrected counts'!L1106),"")</f>
        <v/>
      </c>
      <c r="M1106" t="str">
        <f>IFERROR(IF(OR(HLOOKUP($A1106,'Z-scores'!$C$2:$UD$20,11,FALSE)&gt;3,HLOOKUP($A1106,'Z-scores'!$C$2:$UD$20,11,FALSE)&lt;-3),"",'Total-corrected counts'!M1106),"")</f>
        <v/>
      </c>
      <c r="N1106" t="str">
        <f>IFERROR(IF(OR(HLOOKUP($A1106,'Z-scores'!$C$2:$UD$20,12,FALSE)&gt;3,HLOOKUP($A1106,'Z-scores'!$C$2:$UD$20,12,FALSE)&lt;-3),"",'Total-corrected counts'!N1106),"")</f>
        <v/>
      </c>
      <c r="O1106" t="str">
        <f>IFERROR(IF(OR(HLOOKUP($A1106,'Z-scores'!$C$2:$UD$20,13,FALSE)&gt;3,HLOOKUP($A1106,'Z-scores'!$C$2:$UD$20,13,FALSE)&lt;-3),"",'Total-corrected counts'!O1106),"")</f>
        <v/>
      </c>
      <c r="P1106" t="str">
        <f>IFERROR(IF(OR(HLOOKUP($A1106,'Z-scores'!$C$2:$UD$20,14,FALSE)&gt;3,HLOOKUP($A1106,'Z-scores'!$C$2:$UD$20,14,FALSE)&lt;-3),"",'Total-corrected counts'!P1106),"")</f>
        <v/>
      </c>
      <c r="Q1106" t="str">
        <f>IFERROR(IF(OR(HLOOKUP($A1106,'Z-scores'!$C$2:$UD$20,15,FALSE)&gt;3,HLOOKUP($A1106,'Z-scores'!$C$2:$UD$20,15,FALSE)&lt;-3),"",'Total-corrected counts'!Q1106),"")</f>
        <v/>
      </c>
      <c r="R1106" t="str">
        <f>IFERROR(IF(OR(HLOOKUP($A1106,'Z-scores'!$C$2:$UD$20,16,FALSE)&gt;3,HLOOKUP($A1106,'Z-scores'!$C$2:$UD$20,16,FALSE)&lt;-3),"",'Total-corrected counts'!R1106),"")</f>
        <v/>
      </c>
      <c r="S1106" t="str">
        <f>IFERROR(IF(OR(HLOOKUP($A1106,'Z-scores'!$C$2:$UD$20,17,FALSE)&gt;3,HLOOKUP($A1106,'Z-scores'!$C$2:$UD$20,17,FALSE)&lt;-3),"",'Total-corrected counts'!S1106),"")</f>
        <v/>
      </c>
      <c r="T1106" t="str">
        <f>IFERROR(IF(OR(HLOOKUP($A1106,'Z-scores'!$C$2:$UD$20,18,FALSE)&gt;3,HLOOKUP($A1106,'Z-scores'!$C$2:$UD$20,18,FALSE)&lt;-3),"",'Total-corrected counts'!T1106),"")</f>
        <v/>
      </c>
      <c r="U1106" t="str">
        <f>IFERROR(IF(OR(HLOOKUP($A1106,'Z-scores'!$C$2:$UD$20,19,FALSE)&gt;3,HLOOKUP($A1106,'Z-scores'!$C$2:$UD$20,19,FALSE)&lt;-3),"",'Total-corrected counts'!U1106),"")</f>
        <v/>
      </c>
      <c r="V1106">
        <f t="shared" si="68"/>
        <v>1</v>
      </c>
      <c r="W1106" s="10">
        <f>SUMIFS(Tabel132[Cluster],Tabel132[ID],A1106)</f>
        <v>0</v>
      </c>
      <c r="X1106" t="str">
        <f t="shared" si="69"/>
        <v/>
      </c>
      <c r="Y1106" t="str">
        <f t="shared" si="70"/>
        <v/>
      </c>
      <c r="Z1106" t="str">
        <f t="shared" si="71"/>
        <v/>
      </c>
    </row>
    <row r="1107" spans="1:26" x14ac:dyDescent="0.25">
      <c r="A1107">
        <v>1117</v>
      </c>
      <c r="B1107" t="s">
        <v>1157</v>
      </c>
      <c r="C1107">
        <v>88300</v>
      </c>
      <c r="D1107">
        <v>771</v>
      </c>
      <c r="E1107" t="str">
        <f>IFERROR(IF(OR(HLOOKUP($A1107,'Z-scores'!$C$2:$UD$20,3,FALSE)&gt;3,HLOOKUP(A1107,'Z-scores'!$C$2:$UD$20,3,FALSE)&lt;-3),"",'Total-corrected counts'!E1107),"")</f>
        <v/>
      </c>
      <c r="F1107" t="str">
        <f>IFERROR(IF(OR(HLOOKUP($A1107,'Z-scores'!$C$2:$UD$20,4,FALSE)&gt;3,HLOOKUP($A1107,'Z-scores'!$C$2:$UD$20,4,FALSE)&lt;-3),"",'Total-corrected counts'!F1107),"")</f>
        <v/>
      </c>
      <c r="G1107" t="str">
        <f>IFERROR(IF(OR(HLOOKUP($A1107,'Z-scores'!$C$2:$UD$20,5,FALSE)&gt;3,HLOOKUP($A1107,'Z-scores'!$C$2:$UD$20,5,FALSE)&lt;-3),"",'Total-corrected counts'!G1107),"")</f>
        <v/>
      </c>
      <c r="H1107" t="str">
        <f>IFERROR(IF(OR(HLOOKUP($A1107,'Z-scores'!$C$2:$UD$20,6,FALSE)&gt;3,HLOOKUP($A1107,'Z-scores'!$C$2:$UD$20,6,FALSE)&lt;-3),"",'Total-corrected counts'!H1107),"")</f>
        <v/>
      </c>
      <c r="I1107" t="str">
        <f>IFERROR(IF(OR(HLOOKUP($A1107,'Z-scores'!$C$2:$UD$20,7,FALSE)&gt;3,HLOOKUP($A1107,'Z-scores'!$C$2:$UD$20,7,FALSE)&lt;-3),"",'Total-corrected counts'!I1107),"")</f>
        <v/>
      </c>
      <c r="J1107" t="str">
        <f>IFERROR(IF(OR(HLOOKUP($A1107,'Z-scores'!$C$2:$UD$20,8,FALSE)&gt;3,HLOOKUP($A1107,'Z-scores'!$C$2:$UD$20,8,FALSE)&lt;-3),"",'Total-corrected counts'!J1107),"")</f>
        <v/>
      </c>
      <c r="K1107" t="str">
        <f>IFERROR(IF(OR(HLOOKUP($A1107,'Z-scores'!$C$2:$UD$20,9,FALSE)&gt;3,HLOOKUP($A1107,'Z-scores'!$C$2:$UD$20,9,FALSE)&lt;-3),"",'Total-corrected counts'!K1107),"")</f>
        <v/>
      </c>
      <c r="L1107" t="str">
        <f>IFERROR(IF(OR(HLOOKUP($A1107,'Z-scores'!$C$2:$UD$20,10,FALSE)&gt;3,HLOOKUP($A1107,'Z-scores'!$C$2:$UD$20,10,FALSE)&lt;-3),"",'Total-corrected counts'!L1107),"")</f>
        <v/>
      </c>
      <c r="M1107" t="str">
        <f>IFERROR(IF(OR(HLOOKUP($A1107,'Z-scores'!$C$2:$UD$20,11,FALSE)&gt;3,HLOOKUP($A1107,'Z-scores'!$C$2:$UD$20,11,FALSE)&lt;-3),"",'Total-corrected counts'!M1107),"")</f>
        <v/>
      </c>
      <c r="N1107" t="str">
        <f>IFERROR(IF(OR(HLOOKUP($A1107,'Z-scores'!$C$2:$UD$20,12,FALSE)&gt;3,HLOOKUP($A1107,'Z-scores'!$C$2:$UD$20,12,FALSE)&lt;-3),"",'Total-corrected counts'!N1107),"")</f>
        <v/>
      </c>
      <c r="O1107" t="str">
        <f>IFERROR(IF(OR(HLOOKUP($A1107,'Z-scores'!$C$2:$UD$20,13,FALSE)&gt;3,HLOOKUP($A1107,'Z-scores'!$C$2:$UD$20,13,FALSE)&lt;-3),"",'Total-corrected counts'!O1107),"")</f>
        <v/>
      </c>
      <c r="P1107" t="str">
        <f>IFERROR(IF(OR(HLOOKUP($A1107,'Z-scores'!$C$2:$UD$20,14,FALSE)&gt;3,HLOOKUP($A1107,'Z-scores'!$C$2:$UD$20,14,FALSE)&lt;-3),"",'Total-corrected counts'!P1107),"")</f>
        <v/>
      </c>
      <c r="Q1107" t="str">
        <f>IFERROR(IF(OR(HLOOKUP($A1107,'Z-scores'!$C$2:$UD$20,15,FALSE)&gt;3,HLOOKUP($A1107,'Z-scores'!$C$2:$UD$20,15,FALSE)&lt;-3),"",'Total-corrected counts'!Q1107),"")</f>
        <v/>
      </c>
      <c r="R1107" t="str">
        <f>IFERROR(IF(OR(HLOOKUP($A1107,'Z-scores'!$C$2:$UD$20,16,FALSE)&gt;3,HLOOKUP($A1107,'Z-scores'!$C$2:$UD$20,16,FALSE)&lt;-3),"",'Total-corrected counts'!R1107),"")</f>
        <v/>
      </c>
      <c r="S1107" t="str">
        <f>IFERROR(IF(OR(HLOOKUP($A1107,'Z-scores'!$C$2:$UD$20,17,FALSE)&gt;3,HLOOKUP($A1107,'Z-scores'!$C$2:$UD$20,17,FALSE)&lt;-3),"",'Total-corrected counts'!S1107),"")</f>
        <v/>
      </c>
      <c r="T1107" t="str">
        <f>IFERROR(IF(OR(HLOOKUP($A1107,'Z-scores'!$C$2:$UD$20,18,FALSE)&gt;3,HLOOKUP($A1107,'Z-scores'!$C$2:$UD$20,18,FALSE)&lt;-3),"",'Total-corrected counts'!T1107),"")</f>
        <v/>
      </c>
      <c r="U1107" t="str">
        <f>IFERROR(IF(OR(HLOOKUP($A1107,'Z-scores'!$C$2:$UD$20,19,FALSE)&gt;3,HLOOKUP($A1107,'Z-scores'!$C$2:$UD$20,19,FALSE)&lt;-3),"",'Total-corrected counts'!U1107),"")</f>
        <v/>
      </c>
      <c r="V1107">
        <f t="shared" si="68"/>
        <v>1</v>
      </c>
      <c r="W1107" s="10">
        <f>SUMIFS(Tabel132[Cluster],Tabel132[ID],A1107)</f>
        <v>95</v>
      </c>
      <c r="X1107" t="str">
        <f t="shared" si="69"/>
        <v/>
      </c>
      <c r="Y1107" t="str">
        <f t="shared" si="70"/>
        <v/>
      </c>
      <c r="Z1107" t="str">
        <f t="shared" si="71"/>
        <v/>
      </c>
    </row>
    <row r="1108" spans="1:26" x14ac:dyDescent="0.25">
      <c r="A1108">
        <v>1118</v>
      </c>
      <c r="B1108" t="s">
        <v>1158</v>
      </c>
      <c r="C1108">
        <v>75200</v>
      </c>
      <c r="D1108">
        <v>525</v>
      </c>
      <c r="E1108" t="str">
        <f>IFERROR(IF(OR(HLOOKUP($A1108,'Z-scores'!$C$2:$UD$20,3,FALSE)&gt;3,HLOOKUP(A1108,'Z-scores'!$C$2:$UD$20,3,FALSE)&lt;-3),"",'Total-corrected counts'!E1108),"")</f>
        <v/>
      </c>
      <c r="F1108" t="str">
        <f>IFERROR(IF(OR(HLOOKUP($A1108,'Z-scores'!$C$2:$UD$20,4,FALSE)&gt;3,HLOOKUP($A1108,'Z-scores'!$C$2:$UD$20,4,FALSE)&lt;-3),"",'Total-corrected counts'!F1108),"")</f>
        <v/>
      </c>
      <c r="G1108" t="str">
        <f>IFERROR(IF(OR(HLOOKUP($A1108,'Z-scores'!$C$2:$UD$20,5,FALSE)&gt;3,HLOOKUP($A1108,'Z-scores'!$C$2:$UD$20,5,FALSE)&lt;-3),"",'Total-corrected counts'!G1108),"")</f>
        <v/>
      </c>
      <c r="H1108" t="str">
        <f>IFERROR(IF(OR(HLOOKUP($A1108,'Z-scores'!$C$2:$UD$20,6,FALSE)&gt;3,HLOOKUP($A1108,'Z-scores'!$C$2:$UD$20,6,FALSE)&lt;-3),"",'Total-corrected counts'!H1108),"")</f>
        <v/>
      </c>
      <c r="I1108" t="str">
        <f>IFERROR(IF(OR(HLOOKUP($A1108,'Z-scores'!$C$2:$UD$20,7,FALSE)&gt;3,HLOOKUP($A1108,'Z-scores'!$C$2:$UD$20,7,FALSE)&lt;-3),"",'Total-corrected counts'!I1108),"")</f>
        <v/>
      </c>
      <c r="J1108" t="str">
        <f>IFERROR(IF(OR(HLOOKUP($A1108,'Z-scores'!$C$2:$UD$20,8,FALSE)&gt;3,HLOOKUP($A1108,'Z-scores'!$C$2:$UD$20,8,FALSE)&lt;-3),"",'Total-corrected counts'!J1108),"")</f>
        <v/>
      </c>
      <c r="K1108" t="str">
        <f>IFERROR(IF(OR(HLOOKUP($A1108,'Z-scores'!$C$2:$UD$20,9,FALSE)&gt;3,HLOOKUP($A1108,'Z-scores'!$C$2:$UD$20,9,FALSE)&lt;-3),"",'Total-corrected counts'!K1108),"")</f>
        <v/>
      </c>
      <c r="L1108" t="str">
        <f>IFERROR(IF(OR(HLOOKUP($A1108,'Z-scores'!$C$2:$UD$20,10,FALSE)&gt;3,HLOOKUP($A1108,'Z-scores'!$C$2:$UD$20,10,FALSE)&lt;-3),"",'Total-corrected counts'!L1108),"")</f>
        <v/>
      </c>
      <c r="M1108" t="str">
        <f>IFERROR(IF(OR(HLOOKUP($A1108,'Z-scores'!$C$2:$UD$20,11,FALSE)&gt;3,HLOOKUP($A1108,'Z-scores'!$C$2:$UD$20,11,FALSE)&lt;-3),"",'Total-corrected counts'!M1108),"")</f>
        <v/>
      </c>
      <c r="N1108" t="str">
        <f>IFERROR(IF(OR(HLOOKUP($A1108,'Z-scores'!$C$2:$UD$20,12,FALSE)&gt;3,HLOOKUP($A1108,'Z-scores'!$C$2:$UD$20,12,FALSE)&lt;-3),"",'Total-corrected counts'!N1108),"")</f>
        <v/>
      </c>
      <c r="O1108" t="str">
        <f>IFERROR(IF(OR(HLOOKUP($A1108,'Z-scores'!$C$2:$UD$20,13,FALSE)&gt;3,HLOOKUP($A1108,'Z-scores'!$C$2:$UD$20,13,FALSE)&lt;-3),"",'Total-corrected counts'!O1108),"")</f>
        <v/>
      </c>
      <c r="P1108" t="str">
        <f>IFERROR(IF(OR(HLOOKUP($A1108,'Z-scores'!$C$2:$UD$20,14,FALSE)&gt;3,HLOOKUP($A1108,'Z-scores'!$C$2:$UD$20,14,FALSE)&lt;-3),"",'Total-corrected counts'!P1108),"")</f>
        <v/>
      </c>
      <c r="Q1108" t="str">
        <f>IFERROR(IF(OR(HLOOKUP($A1108,'Z-scores'!$C$2:$UD$20,15,FALSE)&gt;3,HLOOKUP($A1108,'Z-scores'!$C$2:$UD$20,15,FALSE)&lt;-3),"",'Total-corrected counts'!Q1108),"")</f>
        <v/>
      </c>
      <c r="R1108" t="str">
        <f>IFERROR(IF(OR(HLOOKUP($A1108,'Z-scores'!$C$2:$UD$20,16,FALSE)&gt;3,HLOOKUP($A1108,'Z-scores'!$C$2:$UD$20,16,FALSE)&lt;-3),"",'Total-corrected counts'!R1108),"")</f>
        <v/>
      </c>
      <c r="S1108" t="str">
        <f>IFERROR(IF(OR(HLOOKUP($A1108,'Z-scores'!$C$2:$UD$20,17,FALSE)&gt;3,HLOOKUP($A1108,'Z-scores'!$C$2:$UD$20,17,FALSE)&lt;-3),"",'Total-corrected counts'!S1108),"")</f>
        <v/>
      </c>
      <c r="T1108" t="str">
        <f>IFERROR(IF(OR(HLOOKUP($A1108,'Z-scores'!$C$2:$UD$20,18,FALSE)&gt;3,HLOOKUP($A1108,'Z-scores'!$C$2:$UD$20,18,FALSE)&lt;-3),"",'Total-corrected counts'!T1108),"")</f>
        <v/>
      </c>
      <c r="U1108" t="str">
        <f>IFERROR(IF(OR(HLOOKUP($A1108,'Z-scores'!$C$2:$UD$20,19,FALSE)&gt;3,HLOOKUP($A1108,'Z-scores'!$C$2:$UD$20,19,FALSE)&lt;-3),"",'Total-corrected counts'!U1108),"")</f>
        <v/>
      </c>
      <c r="V1108">
        <f t="shared" si="68"/>
        <v>1</v>
      </c>
      <c r="W1108" s="10">
        <f>SUMIFS(Tabel132[Cluster],Tabel132[ID],A1108)</f>
        <v>84</v>
      </c>
      <c r="X1108" t="str">
        <f t="shared" si="69"/>
        <v/>
      </c>
      <c r="Y1108" t="str">
        <f t="shared" si="70"/>
        <v/>
      </c>
      <c r="Z1108" t="str">
        <f t="shared" si="71"/>
        <v/>
      </c>
    </row>
    <row r="1109" spans="1:26" x14ac:dyDescent="0.25">
      <c r="A1109">
        <v>1119</v>
      </c>
      <c r="B1109" t="s">
        <v>1159</v>
      </c>
      <c r="C1109">
        <v>118100</v>
      </c>
      <c r="D1109">
        <v>1040</v>
      </c>
      <c r="E1109" t="str">
        <f>IFERROR(IF(OR(HLOOKUP($A1109,'Z-scores'!$C$2:$UD$20,3,FALSE)&gt;3,HLOOKUP(A1109,'Z-scores'!$C$2:$UD$20,3,FALSE)&lt;-3),"",'Total-corrected counts'!E1109),"")</f>
        <v/>
      </c>
      <c r="F1109" t="str">
        <f>IFERROR(IF(OR(HLOOKUP($A1109,'Z-scores'!$C$2:$UD$20,4,FALSE)&gt;3,HLOOKUP($A1109,'Z-scores'!$C$2:$UD$20,4,FALSE)&lt;-3),"",'Total-corrected counts'!F1109),"")</f>
        <v/>
      </c>
      <c r="G1109" t="str">
        <f>IFERROR(IF(OR(HLOOKUP($A1109,'Z-scores'!$C$2:$UD$20,5,FALSE)&gt;3,HLOOKUP($A1109,'Z-scores'!$C$2:$UD$20,5,FALSE)&lt;-3),"",'Total-corrected counts'!G1109),"")</f>
        <v/>
      </c>
      <c r="H1109" t="str">
        <f>IFERROR(IF(OR(HLOOKUP($A1109,'Z-scores'!$C$2:$UD$20,6,FALSE)&gt;3,HLOOKUP($A1109,'Z-scores'!$C$2:$UD$20,6,FALSE)&lt;-3),"",'Total-corrected counts'!H1109),"")</f>
        <v/>
      </c>
      <c r="I1109" t="str">
        <f>IFERROR(IF(OR(HLOOKUP($A1109,'Z-scores'!$C$2:$UD$20,7,FALSE)&gt;3,HLOOKUP($A1109,'Z-scores'!$C$2:$UD$20,7,FALSE)&lt;-3),"",'Total-corrected counts'!I1109),"")</f>
        <v/>
      </c>
      <c r="J1109" t="str">
        <f>IFERROR(IF(OR(HLOOKUP($A1109,'Z-scores'!$C$2:$UD$20,8,FALSE)&gt;3,HLOOKUP($A1109,'Z-scores'!$C$2:$UD$20,8,FALSE)&lt;-3),"",'Total-corrected counts'!J1109),"")</f>
        <v/>
      </c>
      <c r="K1109" t="str">
        <f>IFERROR(IF(OR(HLOOKUP($A1109,'Z-scores'!$C$2:$UD$20,9,FALSE)&gt;3,HLOOKUP($A1109,'Z-scores'!$C$2:$UD$20,9,FALSE)&lt;-3),"",'Total-corrected counts'!K1109),"")</f>
        <v/>
      </c>
      <c r="L1109" t="str">
        <f>IFERROR(IF(OR(HLOOKUP($A1109,'Z-scores'!$C$2:$UD$20,10,FALSE)&gt;3,HLOOKUP($A1109,'Z-scores'!$C$2:$UD$20,10,FALSE)&lt;-3),"",'Total-corrected counts'!L1109),"")</f>
        <v/>
      </c>
      <c r="M1109" t="str">
        <f>IFERROR(IF(OR(HLOOKUP($A1109,'Z-scores'!$C$2:$UD$20,11,FALSE)&gt;3,HLOOKUP($A1109,'Z-scores'!$C$2:$UD$20,11,FALSE)&lt;-3),"",'Total-corrected counts'!M1109),"")</f>
        <v/>
      </c>
      <c r="N1109" t="str">
        <f>IFERROR(IF(OR(HLOOKUP($A1109,'Z-scores'!$C$2:$UD$20,12,FALSE)&gt;3,HLOOKUP($A1109,'Z-scores'!$C$2:$UD$20,12,FALSE)&lt;-3),"",'Total-corrected counts'!N1109),"")</f>
        <v/>
      </c>
      <c r="O1109" t="str">
        <f>IFERROR(IF(OR(HLOOKUP($A1109,'Z-scores'!$C$2:$UD$20,13,FALSE)&gt;3,HLOOKUP($A1109,'Z-scores'!$C$2:$UD$20,13,FALSE)&lt;-3),"",'Total-corrected counts'!O1109),"")</f>
        <v/>
      </c>
      <c r="P1109" t="str">
        <f>IFERROR(IF(OR(HLOOKUP($A1109,'Z-scores'!$C$2:$UD$20,14,FALSE)&gt;3,HLOOKUP($A1109,'Z-scores'!$C$2:$UD$20,14,FALSE)&lt;-3),"",'Total-corrected counts'!P1109),"")</f>
        <v/>
      </c>
      <c r="Q1109" t="str">
        <f>IFERROR(IF(OR(HLOOKUP($A1109,'Z-scores'!$C$2:$UD$20,15,FALSE)&gt;3,HLOOKUP($A1109,'Z-scores'!$C$2:$UD$20,15,FALSE)&lt;-3),"",'Total-corrected counts'!Q1109),"")</f>
        <v/>
      </c>
      <c r="R1109" t="str">
        <f>IFERROR(IF(OR(HLOOKUP($A1109,'Z-scores'!$C$2:$UD$20,16,FALSE)&gt;3,HLOOKUP($A1109,'Z-scores'!$C$2:$UD$20,16,FALSE)&lt;-3),"",'Total-corrected counts'!R1109),"")</f>
        <v/>
      </c>
      <c r="S1109" t="str">
        <f>IFERROR(IF(OR(HLOOKUP($A1109,'Z-scores'!$C$2:$UD$20,17,FALSE)&gt;3,HLOOKUP($A1109,'Z-scores'!$C$2:$UD$20,17,FALSE)&lt;-3),"",'Total-corrected counts'!S1109),"")</f>
        <v/>
      </c>
      <c r="T1109" t="str">
        <f>IFERROR(IF(OR(HLOOKUP($A1109,'Z-scores'!$C$2:$UD$20,18,FALSE)&gt;3,HLOOKUP($A1109,'Z-scores'!$C$2:$UD$20,18,FALSE)&lt;-3),"",'Total-corrected counts'!T1109),"")</f>
        <v/>
      </c>
      <c r="U1109" t="str">
        <f>IFERROR(IF(OR(HLOOKUP($A1109,'Z-scores'!$C$2:$UD$20,19,FALSE)&gt;3,HLOOKUP($A1109,'Z-scores'!$C$2:$UD$20,19,FALSE)&lt;-3),"",'Total-corrected counts'!U1109),"")</f>
        <v/>
      </c>
      <c r="V1109">
        <f t="shared" si="68"/>
        <v>1</v>
      </c>
      <c r="W1109" s="10">
        <f>SUMIFS(Tabel132[Cluster],Tabel132[ID],A1109)</f>
        <v>0</v>
      </c>
      <c r="X1109" t="str">
        <f t="shared" si="69"/>
        <v/>
      </c>
      <c r="Y1109" t="str">
        <f t="shared" si="70"/>
        <v/>
      </c>
      <c r="Z1109" t="str">
        <f t="shared" si="71"/>
        <v/>
      </c>
    </row>
    <row r="1110" spans="1:26" x14ac:dyDescent="0.25">
      <c r="A1110">
        <v>1120</v>
      </c>
      <c r="B1110" t="s">
        <v>553</v>
      </c>
      <c r="C1110">
        <v>66800</v>
      </c>
      <c r="D1110">
        <v>239</v>
      </c>
      <c r="E1110">
        <f>IFERROR(IF(OR(HLOOKUP($A1110,'Z-scores'!$C$2:$UD$20,3,FALSE)&gt;3,HLOOKUP(A1110,'Z-scores'!$C$2:$UD$20,3,FALSE)&lt;-3),"",'Total-corrected counts'!E1110),"")</f>
        <v>0</v>
      </c>
      <c r="F1110">
        <f>IFERROR(IF(OR(HLOOKUP($A1110,'Z-scores'!$C$2:$UD$20,4,FALSE)&gt;3,HLOOKUP($A1110,'Z-scores'!$C$2:$UD$20,4,FALSE)&lt;-3),"",'Total-corrected counts'!F1110),"")</f>
        <v>0</v>
      </c>
      <c r="G1110">
        <f>IFERROR(IF(OR(HLOOKUP($A1110,'Z-scores'!$C$2:$UD$20,5,FALSE)&gt;3,HLOOKUP($A1110,'Z-scores'!$C$2:$UD$20,5,FALSE)&lt;-3),"",'Total-corrected counts'!G1110),"")</f>
        <v>0</v>
      </c>
      <c r="H1110">
        <f>IFERROR(IF(OR(HLOOKUP($A1110,'Z-scores'!$C$2:$UD$20,6,FALSE)&gt;3,HLOOKUP($A1110,'Z-scores'!$C$2:$UD$20,6,FALSE)&lt;-3),"",'Total-corrected counts'!H1110),"")</f>
        <v>0</v>
      </c>
      <c r="I1110">
        <f>IFERROR(IF(OR(HLOOKUP($A1110,'Z-scores'!$C$2:$UD$20,7,FALSE)&gt;3,HLOOKUP($A1110,'Z-scores'!$C$2:$UD$20,7,FALSE)&lt;-3),"",'Total-corrected counts'!I1110),"")</f>
        <v>0</v>
      </c>
      <c r="J1110">
        <f>IFERROR(IF(OR(HLOOKUP($A1110,'Z-scores'!$C$2:$UD$20,8,FALSE)&gt;3,HLOOKUP($A1110,'Z-scores'!$C$2:$UD$20,8,FALSE)&lt;-3),"",'Total-corrected counts'!J1110),"")</f>
        <v>4.9307622366726433E-3</v>
      </c>
      <c r="K1110">
        <f>IFERROR(IF(OR(HLOOKUP($A1110,'Z-scores'!$C$2:$UD$20,9,FALSE)&gt;3,HLOOKUP($A1110,'Z-scores'!$C$2:$UD$20,9,FALSE)&lt;-3),"",'Total-corrected counts'!K1110),"")</f>
        <v>0</v>
      </c>
      <c r="L1110">
        <f>IFERROR(IF(OR(HLOOKUP($A1110,'Z-scores'!$C$2:$UD$20,10,FALSE)&gt;3,HLOOKUP($A1110,'Z-scores'!$C$2:$UD$20,10,FALSE)&lt;-3),"",'Total-corrected counts'!L1110),"")</f>
        <v>0</v>
      </c>
      <c r="M1110">
        <f>IFERROR(IF(OR(HLOOKUP($A1110,'Z-scores'!$C$2:$UD$20,11,FALSE)&gt;3,HLOOKUP($A1110,'Z-scores'!$C$2:$UD$20,11,FALSE)&lt;-3),"",'Total-corrected counts'!M1110),"")</f>
        <v>0</v>
      </c>
      <c r="N1110">
        <f>IFERROR(IF(OR(HLOOKUP($A1110,'Z-scores'!$C$2:$UD$20,12,FALSE)&gt;3,HLOOKUP($A1110,'Z-scores'!$C$2:$UD$20,12,FALSE)&lt;-3),"",'Total-corrected counts'!N1110),"")</f>
        <v>0</v>
      </c>
      <c r="O1110" t="str">
        <f>IFERROR(IF(OR(HLOOKUP($A1110,'Z-scores'!$C$2:$UD$20,13,FALSE)&gt;3,HLOOKUP($A1110,'Z-scores'!$C$2:$UD$20,13,FALSE)&lt;-3),"",'Total-corrected counts'!O1110),"")</f>
        <v/>
      </c>
      <c r="P1110">
        <f>IFERROR(IF(OR(HLOOKUP($A1110,'Z-scores'!$C$2:$UD$20,14,FALSE)&gt;3,HLOOKUP($A1110,'Z-scores'!$C$2:$UD$20,14,FALSE)&lt;-3),"",'Total-corrected counts'!P1110),"")</f>
        <v>0</v>
      </c>
      <c r="Q1110">
        <f>IFERROR(IF(OR(HLOOKUP($A1110,'Z-scores'!$C$2:$UD$20,15,FALSE)&gt;3,HLOOKUP($A1110,'Z-scores'!$C$2:$UD$20,15,FALSE)&lt;-3),"",'Total-corrected counts'!Q1110),"")</f>
        <v>0</v>
      </c>
      <c r="R1110">
        <f>IFERROR(IF(OR(HLOOKUP($A1110,'Z-scores'!$C$2:$UD$20,16,FALSE)&gt;3,HLOOKUP($A1110,'Z-scores'!$C$2:$UD$20,16,FALSE)&lt;-3),"",'Total-corrected counts'!R1110),"")</f>
        <v>0</v>
      </c>
      <c r="S1110">
        <f>IFERROR(IF(OR(HLOOKUP($A1110,'Z-scores'!$C$2:$UD$20,17,FALSE)&gt;3,HLOOKUP($A1110,'Z-scores'!$C$2:$UD$20,17,FALSE)&lt;-3),"",'Total-corrected counts'!S1110),"")</f>
        <v>0</v>
      </c>
      <c r="T1110">
        <f>IFERROR(IF(OR(HLOOKUP($A1110,'Z-scores'!$C$2:$UD$20,18,FALSE)&gt;3,HLOOKUP($A1110,'Z-scores'!$C$2:$UD$20,18,FALSE)&lt;-3),"",'Total-corrected counts'!T1110),"")</f>
        <v>0</v>
      </c>
      <c r="U1110">
        <f>IFERROR(IF(OR(HLOOKUP($A1110,'Z-scores'!$C$2:$UD$20,19,FALSE)&gt;3,HLOOKUP($A1110,'Z-scores'!$C$2:$UD$20,19,FALSE)&lt;-3),"",'Total-corrected counts'!U1110),"")</f>
        <v>0</v>
      </c>
      <c r="V1110">
        <f t="shared" si="68"/>
        <v>1</v>
      </c>
      <c r="W1110" s="10">
        <f>SUMIFS(Tabel132[Cluster],Tabel132[ID],A1110)</f>
        <v>79</v>
      </c>
      <c r="X1110">
        <f t="shared" si="69"/>
        <v>0.3963374223210131</v>
      </c>
      <c r="Y1110">
        <f t="shared" si="70"/>
        <v>5.4786247074140482E-4</v>
      </c>
      <c r="Z1110">
        <f t="shared" si="71"/>
        <v>0</v>
      </c>
    </row>
    <row r="1111" spans="1:26" x14ac:dyDescent="0.25">
      <c r="A1111">
        <v>1121</v>
      </c>
      <c r="B1111" t="s">
        <v>1160</v>
      </c>
      <c r="C1111">
        <v>41400</v>
      </c>
      <c r="D1111">
        <v>918</v>
      </c>
      <c r="E1111" t="str">
        <f>IFERROR(IF(OR(HLOOKUP($A1111,'Z-scores'!$C$2:$UD$20,3,FALSE)&gt;3,HLOOKUP(A1111,'Z-scores'!$C$2:$UD$20,3,FALSE)&lt;-3),"",'Total-corrected counts'!E1111),"")</f>
        <v/>
      </c>
      <c r="F1111" t="str">
        <f>IFERROR(IF(OR(HLOOKUP($A1111,'Z-scores'!$C$2:$UD$20,4,FALSE)&gt;3,HLOOKUP($A1111,'Z-scores'!$C$2:$UD$20,4,FALSE)&lt;-3),"",'Total-corrected counts'!F1111),"")</f>
        <v/>
      </c>
      <c r="G1111" t="str">
        <f>IFERROR(IF(OR(HLOOKUP($A1111,'Z-scores'!$C$2:$UD$20,5,FALSE)&gt;3,HLOOKUP($A1111,'Z-scores'!$C$2:$UD$20,5,FALSE)&lt;-3),"",'Total-corrected counts'!G1111),"")</f>
        <v/>
      </c>
      <c r="H1111" t="str">
        <f>IFERROR(IF(OR(HLOOKUP($A1111,'Z-scores'!$C$2:$UD$20,6,FALSE)&gt;3,HLOOKUP($A1111,'Z-scores'!$C$2:$UD$20,6,FALSE)&lt;-3),"",'Total-corrected counts'!H1111),"")</f>
        <v/>
      </c>
      <c r="I1111" t="str">
        <f>IFERROR(IF(OR(HLOOKUP($A1111,'Z-scores'!$C$2:$UD$20,7,FALSE)&gt;3,HLOOKUP($A1111,'Z-scores'!$C$2:$UD$20,7,FALSE)&lt;-3),"",'Total-corrected counts'!I1111),"")</f>
        <v/>
      </c>
      <c r="J1111" t="str">
        <f>IFERROR(IF(OR(HLOOKUP($A1111,'Z-scores'!$C$2:$UD$20,8,FALSE)&gt;3,HLOOKUP($A1111,'Z-scores'!$C$2:$UD$20,8,FALSE)&lt;-3),"",'Total-corrected counts'!J1111),"")</f>
        <v/>
      </c>
      <c r="K1111" t="str">
        <f>IFERROR(IF(OR(HLOOKUP($A1111,'Z-scores'!$C$2:$UD$20,9,FALSE)&gt;3,HLOOKUP($A1111,'Z-scores'!$C$2:$UD$20,9,FALSE)&lt;-3),"",'Total-corrected counts'!K1111),"")</f>
        <v/>
      </c>
      <c r="L1111" t="str">
        <f>IFERROR(IF(OR(HLOOKUP($A1111,'Z-scores'!$C$2:$UD$20,10,FALSE)&gt;3,HLOOKUP($A1111,'Z-scores'!$C$2:$UD$20,10,FALSE)&lt;-3),"",'Total-corrected counts'!L1111),"")</f>
        <v/>
      </c>
      <c r="M1111" t="str">
        <f>IFERROR(IF(OR(HLOOKUP($A1111,'Z-scores'!$C$2:$UD$20,11,FALSE)&gt;3,HLOOKUP($A1111,'Z-scores'!$C$2:$UD$20,11,FALSE)&lt;-3),"",'Total-corrected counts'!M1111),"")</f>
        <v/>
      </c>
      <c r="N1111" t="str">
        <f>IFERROR(IF(OR(HLOOKUP($A1111,'Z-scores'!$C$2:$UD$20,12,FALSE)&gt;3,HLOOKUP($A1111,'Z-scores'!$C$2:$UD$20,12,FALSE)&lt;-3),"",'Total-corrected counts'!N1111),"")</f>
        <v/>
      </c>
      <c r="O1111" t="str">
        <f>IFERROR(IF(OR(HLOOKUP($A1111,'Z-scores'!$C$2:$UD$20,13,FALSE)&gt;3,HLOOKUP($A1111,'Z-scores'!$C$2:$UD$20,13,FALSE)&lt;-3),"",'Total-corrected counts'!O1111),"")</f>
        <v/>
      </c>
      <c r="P1111" t="str">
        <f>IFERROR(IF(OR(HLOOKUP($A1111,'Z-scores'!$C$2:$UD$20,14,FALSE)&gt;3,HLOOKUP($A1111,'Z-scores'!$C$2:$UD$20,14,FALSE)&lt;-3),"",'Total-corrected counts'!P1111),"")</f>
        <v/>
      </c>
      <c r="Q1111" t="str">
        <f>IFERROR(IF(OR(HLOOKUP($A1111,'Z-scores'!$C$2:$UD$20,15,FALSE)&gt;3,HLOOKUP($A1111,'Z-scores'!$C$2:$UD$20,15,FALSE)&lt;-3),"",'Total-corrected counts'!Q1111),"")</f>
        <v/>
      </c>
      <c r="R1111" t="str">
        <f>IFERROR(IF(OR(HLOOKUP($A1111,'Z-scores'!$C$2:$UD$20,16,FALSE)&gt;3,HLOOKUP($A1111,'Z-scores'!$C$2:$UD$20,16,FALSE)&lt;-3),"",'Total-corrected counts'!R1111),"")</f>
        <v/>
      </c>
      <c r="S1111" t="str">
        <f>IFERROR(IF(OR(HLOOKUP($A1111,'Z-scores'!$C$2:$UD$20,17,FALSE)&gt;3,HLOOKUP($A1111,'Z-scores'!$C$2:$UD$20,17,FALSE)&lt;-3),"",'Total-corrected counts'!S1111),"")</f>
        <v/>
      </c>
      <c r="T1111" t="str">
        <f>IFERROR(IF(OR(HLOOKUP($A1111,'Z-scores'!$C$2:$UD$20,18,FALSE)&gt;3,HLOOKUP($A1111,'Z-scores'!$C$2:$UD$20,18,FALSE)&lt;-3),"",'Total-corrected counts'!T1111),"")</f>
        <v/>
      </c>
      <c r="U1111" t="str">
        <f>IFERROR(IF(OR(HLOOKUP($A1111,'Z-scores'!$C$2:$UD$20,19,FALSE)&gt;3,HLOOKUP($A1111,'Z-scores'!$C$2:$UD$20,19,FALSE)&lt;-3),"",'Total-corrected counts'!U1111),"")</f>
        <v/>
      </c>
      <c r="V1111">
        <f t="shared" si="68"/>
        <v>1</v>
      </c>
      <c r="W1111" s="10">
        <f>SUMIFS(Tabel132[Cluster],Tabel132[ID],A1111)</f>
        <v>54</v>
      </c>
      <c r="X1111" t="str">
        <f t="shared" si="69"/>
        <v/>
      </c>
      <c r="Y1111" t="str">
        <f t="shared" si="70"/>
        <v/>
      </c>
      <c r="Z1111" t="str">
        <f t="shared" si="71"/>
        <v/>
      </c>
    </row>
    <row r="1112" spans="1:26" x14ac:dyDescent="0.25">
      <c r="A1112">
        <v>1123</v>
      </c>
      <c r="B1112" t="s">
        <v>554</v>
      </c>
      <c r="C1112">
        <v>105100</v>
      </c>
      <c r="D1112">
        <v>752</v>
      </c>
      <c r="E1112" t="str">
        <f>IFERROR(IF(OR(HLOOKUP($A1112,'Z-scores'!$C$2:$UD$20,3,FALSE)&gt;3,HLOOKUP(A1112,'Z-scores'!$C$2:$UD$20,3,FALSE)&lt;-3),"",'Total-corrected counts'!E1112),"")</f>
        <v/>
      </c>
      <c r="F1112">
        <f>IFERROR(IF(OR(HLOOKUP($A1112,'Z-scores'!$C$2:$UD$20,4,FALSE)&gt;3,HLOOKUP($A1112,'Z-scores'!$C$2:$UD$20,4,FALSE)&lt;-3),"",'Total-corrected counts'!F1112),"")</f>
        <v>36.544310899802142</v>
      </c>
      <c r="G1112">
        <f>IFERROR(IF(OR(HLOOKUP($A1112,'Z-scores'!$C$2:$UD$20,5,FALSE)&gt;3,HLOOKUP($A1112,'Z-scores'!$C$2:$UD$20,5,FALSE)&lt;-3),"",'Total-corrected counts'!G1112),"")</f>
        <v>18.171488893634336</v>
      </c>
      <c r="H1112">
        <f>IFERROR(IF(OR(HLOOKUP($A1112,'Z-scores'!$C$2:$UD$20,6,FALSE)&gt;3,HLOOKUP($A1112,'Z-scores'!$C$2:$UD$20,6,FALSE)&lt;-3),"",'Total-corrected counts'!H1112),"")</f>
        <v>43.291886575536388</v>
      </c>
      <c r="I1112">
        <f>IFERROR(IF(OR(HLOOKUP($A1112,'Z-scores'!$C$2:$UD$20,7,FALSE)&gt;3,HLOOKUP($A1112,'Z-scores'!$C$2:$UD$20,7,FALSE)&lt;-3),"",'Total-corrected counts'!I1112),"")</f>
        <v>26.037513968458217</v>
      </c>
      <c r="J1112">
        <f>IFERROR(IF(OR(HLOOKUP($A1112,'Z-scores'!$C$2:$UD$20,8,FALSE)&gt;3,HLOOKUP($A1112,'Z-scores'!$C$2:$UD$20,8,FALSE)&lt;-3),"",'Total-corrected counts'!J1112),"")</f>
        <v>26.261239672518496</v>
      </c>
      <c r="K1112">
        <f>IFERROR(IF(OR(HLOOKUP($A1112,'Z-scores'!$C$2:$UD$20,9,FALSE)&gt;3,HLOOKUP($A1112,'Z-scores'!$C$2:$UD$20,9,FALSE)&lt;-3),"",'Total-corrected counts'!K1112),"")</f>
        <v>5.373766653659624</v>
      </c>
      <c r="L1112">
        <f>IFERROR(IF(OR(HLOOKUP($A1112,'Z-scores'!$C$2:$UD$20,10,FALSE)&gt;3,HLOOKUP($A1112,'Z-scores'!$C$2:$UD$20,10,FALSE)&lt;-3),"",'Total-corrected counts'!L1112),"")</f>
        <v>14.839032874300823</v>
      </c>
      <c r="M1112">
        <f>IFERROR(IF(OR(HLOOKUP($A1112,'Z-scores'!$C$2:$UD$20,11,FALSE)&gt;3,HLOOKUP($A1112,'Z-scores'!$C$2:$UD$20,11,FALSE)&lt;-3),"",'Total-corrected counts'!M1112),"")</f>
        <v>14.896516896695674</v>
      </c>
      <c r="N1112">
        <f>IFERROR(IF(OR(HLOOKUP($A1112,'Z-scores'!$C$2:$UD$20,12,FALSE)&gt;3,HLOOKUP($A1112,'Z-scores'!$C$2:$UD$20,12,FALSE)&lt;-3),"",'Total-corrected counts'!N1112),"")</f>
        <v>16.36719705793676</v>
      </c>
      <c r="O1112">
        <f>IFERROR(IF(OR(HLOOKUP($A1112,'Z-scores'!$C$2:$UD$20,13,FALSE)&gt;3,HLOOKUP($A1112,'Z-scores'!$C$2:$UD$20,13,FALSE)&lt;-3),"",'Total-corrected counts'!O1112),"")</f>
        <v>14.928653086169223</v>
      </c>
      <c r="P1112">
        <f>IFERROR(IF(OR(HLOOKUP($A1112,'Z-scores'!$C$2:$UD$20,14,FALSE)&gt;3,HLOOKUP($A1112,'Z-scores'!$C$2:$UD$20,14,FALSE)&lt;-3),"",'Total-corrected counts'!P1112),"")</f>
        <v>15.795891102374554</v>
      </c>
      <c r="Q1112">
        <f>IFERROR(IF(OR(HLOOKUP($A1112,'Z-scores'!$C$2:$UD$20,15,FALSE)&gt;3,HLOOKUP($A1112,'Z-scores'!$C$2:$UD$20,15,FALSE)&lt;-3),"",'Total-corrected counts'!Q1112),"")</f>
        <v>27.605292103189775</v>
      </c>
      <c r="R1112">
        <f>IFERROR(IF(OR(HLOOKUP($A1112,'Z-scores'!$C$2:$UD$20,16,FALSE)&gt;3,HLOOKUP($A1112,'Z-scores'!$C$2:$UD$20,16,FALSE)&lt;-3),"",'Total-corrected counts'!R1112),"")</f>
        <v>10.29789774628304</v>
      </c>
      <c r="S1112">
        <f>IFERROR(IF(OR(HLOOKUP($A1112,'Z-scores'!$C$2:$UD$20,17,FALSE)&gt;3,HLOOKUP($A1112,'Z-scores'!$C$2:$UD$20,17,FALSE)&lt;-3),"",'Total-corrected counts'!S1112),"")</f>
        <v>10.064392569937757</v>
      </c>
      <c r="T1112">
        <f>IFERROR(IF(OR(HLOOKUP($A1112,'Z-scores'!$C$2:$UD$20,18,FALSE)&gt;3,HLOOKUP($A1112,'Z-scores'!$C$2:$UD$20,18,FALSE)&lt;-3),"",'Total-corrected counts'!T1112),"")</f>
        <v>9.0033900168899468</v>
      </c>
      <c r="U1112">
        <f>IFERROR(IF(OR(HLOOKUP($A1112,'Z-scores'!$C$2:$UD$20,19,FALSE)&gt;3,HLOOKUP($A1112,'Z-scores'!$C$2:$UD$20,19,FALSE)&lt;-3),"",'Total-corrected counts'!U1112),"")</f>
        <v>19.527605525010522</v>
      </c>
      <c r="V1112">
        <f t="shared" si="68"/>
        <v>1</v>
      </c>
      <c r="W1112" s="10">
        <f>SUMIFS(Tabel132[Cluster],Tabel132[ID],A1112)</f>
        <v>0</v>
      </c>
      <c r="X1112">
        <f t="shared" si="69"/>
        <v>0.13697457659549536</v>
      </c>
      <c r="Y1112">
        <f t="shared" si="70"/>
        <v>23.176969554325712</v>
      </c>
      <c r="Z1112">
        <f t="shared" si="71"/>
        <v>15.448789900973946</v>
      </c>
    </row>
    <row r="1113" spans="1:26" x14ac:dyDescent="0.25">
      <c r="A1113">
        <v>1124</v>
      </c>
      <c r="B1113" t="s">
        <v>1161</v>
      </c>
      <c r="C1113">
        <v>73300</v>
      </c>
      <c r="D1113">
        <v>141</v>
      </c>
      <c r="E1113" t="str">
        <f>IFERROR(IF(OR(HLOOKUP($A1113,'Z-scores'!$C$2:$UD$20,3,FALSE)&gt;3,HLOOKUP(A1113,'Z-scores'!$C$2:$UD$20,3,FALSE)&lt;-3),"",'Total-corrected counts'!E1113),"")</f>
        <v/>
      </c>
      <c r="F1113" t="str">
        <f>IFERROR(IF(OR(HLOOKUP($A1113,'Z-scores'!$C$2:$UD$20,4,FALSE)&gt;3,HLOOKUP($A1113,'Z-scores'!$C$2:$UD$20,4,FALSE)&lt;-3),"",'Total-corrected counts'!F1113),"")</f>
        <v/>
      </c>
      <c r="G1113" t="str">
        <f>IFERROR(IF(OR(HLOOKUP($A1113,'Z-scores'!$C$2:$UD$20,5,FALSE)&gt;3,HLOOKUP($A1113,'Z-scores'!$C$2:$UD$20,5,FALSE)&lt;-3),"",'Total-corrected counts'!G1113),"")</f>
        <v/>
      </c>
      <c r="H1113" t="str">
        <f>IFERROR(IF(OR(HLOOKUP($A1113,'Z-scores'!$C$2:$UD$20,6,FALSE)&gt;3,HLOOKUP($A1113,'Z-scores'!$C$2:$UD$20,6,FALSE)&lt;-3),"",'Total-corrected counts'!H1113),"")</f>
        <v/>
      </c>
      <c r="I1113" t="str">
        <f>IFERROR(IF(OR(HLOOKUP($A1113,'Z-scores'!$C$2:$UD$20,7,FALSE)&gt;3,HLOOKUP($A1113,'Z-scores'!$C$2:$UD$20,7,FALSE)&lt;-3),"",'Total-corrected counts'!I1113),"")</f>
        <v/>
      </c>
      <c r="J1113" t="str">
        <f>IFERROR(IF(OR(HLOOKUP($A1113,'Z-scores'!$C$2:$UD$20,8,FALSE)&gt;3,HLOOKUP($A1113,'Z-scores'!$C$2:$UD$20,8,FALSE)&lt;-3),"",'Total-corrected counts'!J1113),"")</f>
        <v/>
      </c>
      <c r="K1113" t="str">
        <f>IFERROR(IF(OR(HLOOKUP($A1113,'Z-scores'!$C$2:$UD$20,9,FALSE)&gt;3,HLOOKUP($A1113,'Z-scores'!$C$2:$UD$20,9,FALSE)&lt;-3),"",'Total-corrected counts'!K1113),"")</f>
        <v/>
      </c>
      <c r="L1113" t="str">
        <f>IFERROR(IF(OR(HLOOKUP($A1113,'Z-scores'!$C$2:$UD$20,10,FALSE)&gt;3,HLOOKUP($A1113,'Z-scores'!$C$2:$UD$20,10,FALSE)&lt;-3),"",'Total-corrected counts'!L1113),"")</f>
        <v/>
      </c>
      <c r="M1113" t="str">
        <f>IFERROR(IF(OR(HLOOKUP($A1113,'Z-scores'!$C$2:$UD$20,11,FALSE)&gt;3,HLOOKUP($A1113,'Z-scores'!$C$2:$UD$20,11,FALSE)&lt;-3),"",'Total-corrected counts'!M1113),"")</f>
        <v/>
      </c>
      <c r="N1113" t="str">
        <f>IFERROR(IF(OR(HLOOKUP($A1113,'Z-scores'!$C$2:$UD$20,12,FALSE)&gt;3,HLOOKUP($A1113,'Z-scores'!$C$2:$UD$20,12,FALSE)&lt;-3),"",'Total-corrected counts'!N1113),"")</f>
        <v/>
      </c>
      <c r="O1113" t="str">
        <f>IFERROR(IF(OR(HLOOKUP($A1113,'Z-scores'!$C$2:$UD$20,13,FALSE)&gt;3,HLOOKUP($A1113,'Z-scores'!$C$2:$UD$20,13,FALSE)&lt;-3),"",'Total-corrected counts'!O1113),"")</f>
        <v/>
      </c>
      <c r="P1113" t="str">
        <f>IFERROR(IF(OR(HLOOKUP($A1113,'Z-scores'!$C$2:$UD$20,14,FALSE)&gt;3,HLOOKUP($A1113,'Z-scores'!$C$2:$UD$20,14,FALSE)&lt;-3),"",'Total-corrected counts'!P1113),"")</f>
        <v/>
      </c>
      <c r="Q1113" t="str">
        <f>IFERROR(IF(OR(HLOOKUP($A1113,'Z-scores'!$C$2:$UD$20,15,FALSE)&gt;3,HLOOKUP($A1113,'Z-scores'!$C$2:$UD$20,15,FALSE)&lt;-3),"",'Total-corrected counts'!Q1113),"")</f>
        <v/>
      </c>
      <c r="R1113" t="str">
        <f>IFERROR(IF(OR(HLOOKUP($A1113,'Z-scores'!$C$2:$UD$20,16,FALSE)&gt;3,HLOOKUP($A1113,'Z-scores'!$C$2:$UD$20,16,FALSE)&lt;-3),"",'Total-corrected counts'!R1113),"")</f>
        <v/>
      </c>
      <c r="S1113" t="str">
        <f>IFERROR(IF(OR(HLOOKUP($A1113,'Z-scores'!$C$2:$UD$20,17,FALSE)&gt;3,HLOOKUP($A1113,'Z-scores'!$C$2:$UD$20,17,FALSE)&lt;-3),"",'Total-corrected counts'!S1113),"")</f>
        <v/>
      </c>
      <c r="T1113" t="str">
        <f>IFERROR(IF(OR(HLOOKUP($A1113,'Z-scores'!$C$2:$UD$20,18,FALSE)&gt;3,HLOOKUP($A1113,'Z-scores'!$C$2:$UD$20,18,FALSE)&lt;-3),"",'Total-corrected counts'!T1113),"")</f>
        <v/>
      </c>
      <c r="U1113" t="str">
        <f>IFERROR(IF(OR(HLOOKUP($A1113,'Z-scores'!$C$2:$UD$20,19,FALSE)&gt;3,HLOOKUP($A1113,'Z-scores'!$C$2:$UD$20,19,FALSE)&lt;-3),"",'Total-corrected counts'!U1113),"")</f>
        <v/>
      </c>
      <c r="V1113">
        <f t="shared" si="68"/>
        <v>1</v>
      </c>
      <c r="W1113" s="10">
        <f>SUMIFS(Tabel132[Cluster],Tabel132[ID],A1113)</f>
        <v>83</v>
      </c>
      <c r="X1113" t="str">
        <f t="shared" si="69"/>
        <v/>
      </c>
      <c r="Y1113" t="str">
        <f t="shared" si="70"/>
        <v/>
      </c>
      <c r="Z1113" t="str">
        <f t="shared" si="71"/>
        <v/>
      </c>
    </row>
    <row r="1114" spans="1:26" x14ac:dyDescent="0.25">
      <c r="A1114">
        <v>1125</v>
      </c>
      <c r="B1114" t="s">
        <v>555</v>
      </c>
      <c r="C1114">
        <v>23000</v>
      </c>
      <c r="D1114">
        <v>746</v>
      </c>
      <c r="E1114" t="str">
        <f>IFERROR(IF(OR(HLOOKUP($A1114,'Z-scores'!$C$2:$UD$20,3,FALSE)&gt;3,HLOOKUP(A1114,'Z-scores'!$C$2:$UD$20,3,FALSE)&lt;-3),"",'Total-corrected counts'!E1114),"")</f>
        <v/>
      </c>
      <c r="F1114">
        <f>IFERROR(IF(OR(HLOOKUP($A1114,'Z-scores'!$C$2:$UD$20,4,FALSE)&gt;3,HLOOKUP($A1114,'Z-scores'!$C$2:$UD$20,4,FALSE)&lt;-3),"",'Total-corrected counts'!F1114),"")</f>
        <v>14.986858813454212</v>
      </c>
      <c r="G1114">
        <f>IFERROR(IF(OR(HLOOKUP($A1114,'Z-scores'!$C$2:$UD$20,5,FALSE)&gt;3,HLOOKUP($A1114,'Z-scores'!$C$2:$UD$20,5,FALSE)&lt;-3),"",'Total-corrected counts'!G1114),"")</f>
        <v>3.5960208065562411</v>
      </c>
      <c r="H1114">
        <f>IFERROR(IF(OR(HLOOKUP($A1114,'Z-scores'!$C$2:$UD$20,6,FALSE)&gt;3,HLOOKUP($A1114,'Z-scores'!$C$2:$UD$20,6,FALSE)&lt;-3),"",'Total-corrected counts'!H1114),"")</f>
        <v>14.889002590393277</v>
      </c>
      <c r="I1114">
        <f>IFERROR(IF(OR(HLOOKUP($A1114,'Z-scores'!$C$2:$UD$20,7,FALSE)&gt;3,HLOOKUP($A1114,'Z-scores'!$C$2:$UD$20,7,FALSE)&lt;-3),"",'Total-corrected counts'!I1114),"")</f>
        <v>2.733661906359766</v>
      </c>
      <c r="J1114">
        <f>IFERROR(IF(OR(HLOOKUP($A1114,'Z-scores'!$C$2:$UD$20,8,FALSE)&gt;3,HLOOKUP($A1114,'Z-scores'!$C$2:$UD$20,8,FALSE)&lt;-3),"",'Total-corrected counts'!J1114),"")</f>
        <v>3.6536948173744284</v>
      </c>
      <c r="K1114">
        <f>IFERROR(IF(OR(HLOOKUP($A1114,'Z-scores'!$C$2:$UD$20,9,FALSE)&gt;3,HLOOKUP($A1114,'Z-scores'!$C$2:$UD$20,9,FALSE)&lt;-3),"",'Total-corrected counts'!K1114),"")</f>
        <v>5.7617481464964611</v>
      </c>
      <c r="L1114">
        <f>IFERROR(IF(OR(HLOOKUP($A1114,'Z-scores'!$C$2:$UD$20,10,FALSE)&gt;3,HLOOKUP($A1114,'Z-scores'!$C$2:$UD$20,10,FALSE)&lt;-3),"",'Total-corrected counts'!L1114),"")</f>
        <v>1.1818308500186094</v>
      </c>
      <c r="M1114">
        <f>IFERROR(IF(OR(HLOOKUP($A1114,'Z-scores'!$C$2:$UD$20,11,FALSE)&gt;3,HLOOKUP($A1114,'Z-scores'!$C$2:$UD$20,11,FALSE)&lt;-3),"",'Total-corrected counts'!M1114),"")</f>
        <v>3.2760357295238549</v>
      </c>
      <c r="N1114">
        <f>IFERROR(IF(OR(HLOOKUP($A1114,'Z-scores'!$C$2:$UD$20,12,FALSE)&gt;3,HLOOKUP($A1114,'Z-scores'!$C$2:$UD$20,12,FALSE)&lt;-3),"",'Total-corrected counts'!N1114),"")</f>
        <v>5.3060510059044708</v>
      </c>
      <c r="O1114">
        <f>IFERROR(IF(OR(HLOOKUP($A1114,'Z-scores'!$C$2:$UD$20,13,FALSE)&gt;3,HLOOKUP($A1114,'Z-scores'!$C$2:$UD$20,13,FALSE)&lt;-3),"",'Total-corrected counts'!O1114),"")</f>
        <v>2.6115046877518746</v>
      </c>
      <c r="P1114">
        <f>IFERROR(IF(OR(HLOOKUP($A1114,'Z-scores'!$C$2:$UD$20,14,FALSE)&gt;3,HLOOKUP($A1114,'Z-scores'!$C$2:$UD$20,14,FALSE)&lt;-3),"",'Total-corrected counts'!P1114),"")</f>
        <v>6.5773475125958978</v>
      </c>
      <c r="Q1114">
        <f>IFERROR(IF(OR(HLOOKUP($A1114,'Z-scores'!$C$2:$UD$20,15,FALSE)&gt;3,HLOOKUP($A1114,'Z-scores'!$C$2:$UD$20,15,FALSE)&lt;-3),"",'Total-corrected counts'!Q1114),"")</f>
        <v>7.800859654733952E-2</v>
      </c>
      <c r="R1114">
        <f>IFERROR(IF(OR(HLOOKUP($A1114,'Z-scores'!$C$2:$UD$20,16,FALSE)&gt;3,HLOOKUP($A1114,'Z-scores'!$C$2:$UD$20,16,FALSE)&lt;-3),"",'Total-corrected counts'!R1114),"")</f>
        <v>8.2262973047155956</v>
      </c>
      <c r="S1114">
        <f>IFERROR(IF(OR(HLOOKUP($A1114,'Z-scores'!$C$2:$UD$20,17,FALSE)&gt;3,HLOOKUP($A1114,'Z-scores'!$C$2:$UD$20,17,FALSE)&lt;-3),"",'Total-corrected counts'!S1114),"")</f>
        <v>1.08026651640648</v>
      </c>
      <c r="T1114">
        <f>IFERROR(IF(OR(HLOOKUP($A1114,'Z-scores'!$C$2:$UD$20,18,FALSE)&gt;3,HLOOKUP($A1114,'Z-scores'!$C$2:$UD$20,18,FALSE)&lt;-3),"",'Total-corrected counts'!T1114),"")</f>
        <v>9.2611206471444305</v>
      </c>
      <c r="U1114">
        <f>IFERROR(IF(OR(HLOOKUP($A1114,'Z-scores'!$C$2:$UD$20,19,FALSE)&gt;3,HLOOKUP($A1114,'Z-scores'!$C$2:$UD$20,19,FALSE)&lt;-3),"",'Total-corrected counts'!U1114),"")</f>
        <v>6.1056313274866234</v>
      </c>
      <c r="V1114">
        <f t="shared" si="68"/>
        <v>1</v>
      </c>
      <c r="W1114" s="10">
        <f>SUMIFS(Tabel132[Cluster],Tabel132[ID],A1114)</f>
        <v>29</v>
      </c>
      <c r="X1114">
        <f t="shared" si="69"/>
        <v>0.56096948974852956</v>
      </c>
      <c r="Y1114">
        <f t="shared" si="70"/>
        <v>6.259856707522105</v>
      </c>
      <c r="Z1114">
        <f t="shared" si="71"/>
        <v>4.9057784498190884</v>
      </c>
    </row>
    <row r="1115" spans="1:26" x14ac:dyDescent="0.25">
      <c r="A1115">
        <v>1126</v>
      </c>
      <c r="B1115" t="s">
        <v>556</v>
      </c>
      <c r="C1115">
        <v>75400</v>
      </c>
      <c r="D1115">
        <v>557</v>
      </c>
      <c r="E1115">
        <f>IFERROR(IF(OR(HLOOKUP($A1115,'Z-scores'!$C$2:$UD$20,3,FALSE)&gt;3,HLOOKUP(A1115,'Z-scores'!$C$2:$UD$20,3,FALSE)&lt;-3),"",'Total-corrected counts'!E1115),"")</f>
        <v>0</v>
      </c>
      <c r="F1115">
        <f>IFERROR(IF(OR(HLOOKUP($A1115,'Z-scores'!$C$2:$UD$20,4,FALSE)&gt;3,HLOOKUP($A1115,'Z-scores'!$C$2:$UD$20,4,FALSE)&lt;-3),"",'Total-corrected counts'!F1115),"")</f>
        <v>0</v>
      </c>
      <c r="G1115">
        <f>IFERROR(IF(OR(HLOOKUP($A1115,'Z-scores'!$C$2:$UD$20,5,FALSE)&gt;3,HLOOKUP($A1115,'Z-scores'!$C$2:$UD$20,5,FALSE)&lt;-3),"",'Total-corrected counts'!G1115),"")</f>
        <v>0</v>
      </c>
      <c r="H1115">
        <f>IFERROR(IF(OR(HLOOKUP($A1115,'Z-scores'!$C$2:$UD$20,6,FALSE)&gt;3,HLOOKUP($A1115,'Z-scores'!$C$2:$UD$20,6,FALSE)&lt;-3),"",'Total-corrected counts'!H1115),"")</f>
        <v>0</v>
      </c>
      <c r="I1115">
        <f>IFERROR(IF(OR(HLOOKUP($A1115,'Z-scores'!$C$2:$UD$20,7,FALSE)&gt;3,HLOOKUP($A1115,'Z-scores'!$C$2:$UD$20,7,FALSE)&lt;-3),"",'Total-corrected counts'!I1115),"")</f>
        <v>0</v>
      </c>
      <c r="J1115">
        <f>IFERROR(IF(OR(HLOOKUP($A1115,'Z-scores'!$C$2:$UD$20,8,FALSE)&gt;3,HLOOKUP($A1115,'Z-scores'!$C$2:$UD$20,8,FALSE)&lt;-3),"",'Total-corrected counts'!J1115),"")</f>
        <v>0</v>
      </c>
      <c r="K1115">
        <f>IFERROR(IF(OR(HLOOKUP($A1115,'Z-scores'!$C$2:$UD$20,9,FALSE)&gt;3,HLOOKUP($A1115,'Z-scores'!$C$2:$UD$20,9,FALSE)&lt;-3),"",'Total-corrected counts'!K1115),"")</f>
        <v>0</v>
      </c>
      <c r="L1115">
        <f>IFERROR(IF(OR(HLOOKUP($A1115,'Z-scores'!$C$2:$UD$20,10,FALSE)&gt;3,HLOOKUP($A1115,'Z-scores'!$C$2:$UD$20,10,FALSE)&lt;-3),"",'Total-corrected counts'!L1115),"")</f>
        <v>0</v>
      </c>
      <c r="M1115">
        <f>IFERROR(IF(OR(HLOOKUP($A1115,'Z-scores'!$C$2:$UD$20,11,FALSE)&gt;3,HLOOKUP($A1115,'Z-scores'!$C$2:$UD$20,11,FALSE)&lt;-3),"",'Total-corrected counts'!M1115),"")</f>
        <v>0</v>
      </c>
      <c r="N1115">
        <f>IFERROR(IF(OR(HLOOKUP($A1115,'Z-scores'!$C$2:$UD$20,12,FALSE)&gt;3,HLOOKUP($A1115,'Z-scores'!$C$2:$UD$20,12,FALSE)&lt;-3),"",'Total-corrected counts'!N1115),"")</f>
        <v>0</v>
      </c>
      <c r="O1115">
        <f>IFERROR(IF(OR(HLOOKUP($A1115,'Z-scores'!$C$2:$UD$20,13,FALSE)&gt;3,HLOOKUP($A1115,'Z-scores'!$C$2:$UD$20,13,FALSE)&lt;-3),"",'Total-corrected counts'!O1115),"")</f>
        <v>0</v>
      </c>
      <c r="P1115">
        <f>IFERROR(IF(OR(HLOOKUP($A1115,'Z-scores'!$C$2:$UD$20,14,FALSE)&gt;3,HLOOKUP($A1115,'Z-scores'!$C$2:$UD$20,14,FALSE)&lt;-3),"",'Total-corrected counts'!P1115),"")</f>
        <v>0</v>
      </c>
      <c r="Q1115">
        <f>IFERROR(IF(OR(HLOOKUP($A1115,'Z-scores'!$C$2:$UD$20,15,FALSE)&gt;3,HLOOKUP($A1115,'Z-scores'!$C$2:$UD$20,15,FALSE)&lt;-3),"",'Total-corrected counts'!Q1115),"")</f>
        <v>0</v>
      </c>
      <c r="R1115">
        <f>IFERROR(IF(OR(HLOOKUP($A1115,'Z-scores'!$C$2:$UD$20,16,FALSE)&gt;3,HLOOKUP($A1115,'Z-scores'!$C$2:$UD$20,16,FALSE)&lt;-3),"",'Total-corrected counts'!R1115),"")</f>
        <v>0</v>
      </c>
      <c r="S1115">
        <f>IFERROR(IF(OR(HLOOKUP($A1115,'Z-scores'!$C$2:$UD$20,17,FALSE)&gt;3,HLOOKUP($A1115,'Z-scores'!$C$2:$UD$20,17,FALSE)&lt;-3),"",'Total-corrected counts'!S1115),"")</f>
        <v>0</v>
      </c>
      <c r="T1115">
        <f>IFERROR(IF(OR(HLOOKUP($A1115,'Z-scores'!$C$2:$UD$20,18,FALSE)&gt;3,HLOOKUP($A1115,'Z-scores'!$C$2:$UD$20,18,FALSE)&lt;-3),"",'Total-corrected counts'!T1115),"")</f>
        <v>0</v>
      </c>
      <c r="U1115" t="str">
        <f>IFERROR(IF(OR(HLOOKUP($A1115,'Z-scores'!$C$2:$UD$20,19,FALSE)&gt;3,HLOOKUP($A1115,'Z-scores'!$C$2:$UD$20,19,FALSE)&lt;-3),"",'Total-corrected counts'!U1115),"")</f>
        <v/>
      </c>
      <c r="V1115">
        <f t="shared" si="68"/>
        <v>0</v>
      </c>
      <c r="W1115" s="10">
        <f>SUMIFS(Tabel132[Cluster],Tabel132[ID],A1115)</f>
        <v>84</v>
      </c>
      <c r="X1115" t="str">
        <f t="shared" si="69"/>
        <v/>
      </c>
      <c r="Y1115">
        <f t="shared" si="70"/>
        <v>0</v>
      </c>
      <c r="Z1115">
        <f t="shared" si="71"/>
        <v>0</v>
      </c>
    </row>
    <row r="1116" spans="1:26" x14ac:dyDescent="0.25">
      <c r="A1116">
        <v>1127</v>
      </c>
      <c r="B1116" t="s">
        <v>557</v>
      </c>
      <c r="C1116">
        <v>28200</v>
      </c>
      <c r="D1116">
        <v>541</v>
      </c>
      <c r="E1116">
        <f>IFERROR(IF(OR(HLOOKUP($A1116,'Z-scores'!$C$2:$UD$20,3,FALSE)&gt;3,HLOOKUP(A1116,'Z-scores'!$C$2:$UD$20,3,FALSE)&lt;-3),"",'Total-corrected counts'!E1116),"")</f>
        <v>5.9602124532764922</v>
      </c>
      <c r="F1116">
        <f>IFERROR(IF(OR(HLOOKUP($A1116,'Z-scores'!$C$2:$UD$20,4,FALSE)&gt;3,HLOOKUP($A1116,'Z-scores'!$C$2:$UD$20,4,FALSE)&lt;-3),"",'Total-corrected counts'!F1116),"")</f>
        <v>4.2245387459928407</v>
      </c>
      <c r="G1116">
        <f>IFERROR(IF(OR(HLOOKUP($A1116,'Z-scores'!$C$2:$UD$20,5,FALSE)&gt;3,HLOOKUP($A1116,'Z-scores'!$C$2:$UD$20,5,FALSE)&lt;-3),"",'Total-corrected counts'!G1116),"")</f>
        <v>19.883879753899215</v>
      </c>
      <c r="H1116">
        <f>IFERROR(IF(OR(HLOOKUP($A1116,'Z-scores'!$C$2:$UD$20,6,FALSE)&gt;3,HLOOKUP($A1116,'Z-scores'!$C$2:$UD$20,6,FALSE)&lt;-3),"",'Total-corrected counts'!H1116),"")</f>
        <v>19.412243883677309</v>
      </c>
      <c r="I1116">
        <f>IFERROR(IF(OR(HLOOKUP($A1116,'Z-scores'!$C$2:$UD$20,7,FALSE)&gt;3,HLOOKUP($A1116,'Z-scores'!$C$2:$UD$20,7,FALSE)&lt;-3),"",'Total-corrected counts'!I1116),"")</f>
        <v>23.808717549309044</v>
      </c>
      <c r="J1116">
        <f>IFERROR(IF(OR(HLOOKUP($A1116,'Z-scores'!$C$2:$UD$20,8,FALSE)&gt;3,HLOOKUP($A1116,'Z-scores'!$C$2:$UD$20,8,FALSE)&lt;-3),"",'Total-corrected counts'!J1116),"")</f>
        <v>7.0509899984418798</v>
      </c>
      <c r="K1116">
        <f>IFERROR(IF(OR(HLOOKUP($A1116,'Z-scores'!$C$2:$UD$20,9,FALSE)&gt;3,HLOOKUP($A1116,'Z-scores'!$C$2:$UD$20,9,FALSE)&lt;-3),"",'Total-corrected counts'!K1116),"")</f>
        <v>21.16059981046881</v>
      </c>
      <c r="L1116">
        <f>IFERROR(IF(OR(HLOOKUP($A1116,'Z-scores'!$C$2:$UD$20,10,FALSE)&gt;3,HLOOKUP($A1116,'Z-scores'!$C$2:$UD$20,10,FALSE)&lt;-3),"",'Total-corrected counts'!L1116),"")</f>
        <v>11.536080237495083</v>
      </c>
      <c r="M1116">
        <f>IFERROR(IF(OR(HLOOKUP($A1116,'Z-scores'!$C$2:$UD$20,11,FALSE)&gt;3,HLOOKUP($A1116,'Z-scores'!$C$2:$UD$20,11,FALSE)&lt;-3),"",'Total-corrected counts'!M1116),"")</f>
        <v>13.463539242853312</v>
      </c>
      <c r="N1116">
        <f>IFERROR(IF(OR(HLOOKUP($A1116,'Z-scores'!$C$2:$UD$20,12,FALSE)&gt;3,HLOOKUP($A1116,'Z-scores'!$C$2:$UD$20,12,FALSE)&lt;-3),"",'Total-corrected counts'!N1116),"")</f>
        <v>13.59045533982095</v>
      </c>
      <c r="O1116">
        <f>IFERROR(IF(OR(HLOOKUP($A1116,'Z-scores'!$C$2:$UD$20,13,FALSE)&gt;3,HLOOKUP($A1116,'Z-scores'!$C$2:$UD$20,13,FALSE)&lt;-3),"",'Total-corrected counts'!O1116),"")</f>
        <v>19.458402196625435</v>
      </c>
      <c r="P1116">
        <f>IFERROR(IF(OR(HLOOKUP($A1116,'Z-scores'!$C$2:$UD$20,14,FALSE)&gt;3,HLOOKUP($A1116,'Z-scores'!$C$2:$UD$20,14,FALSE)&lt;-3),"",'Total-corrected counts'!P1116),"")</f>
        <v>16.244638008692014</v>
      </c>
      <c r="Q1116">
        <f>IFERROR(IF(OR(HLOOKUP($A1116,'Z-scores'!$C$2:$UD$20,15,FALSE)&gt;3,HLOOKUP($A1116,'Z-scores'!$C$2:$UD$20,15,FALSE)&lt;-3),"",'Total-corrected counts'!Q1116),"")</f>
        <v>48.423836306761004</v>
      </c>
      <c r="R1116">
        <f>IFERROR(IF(OR(HLOOKUP($A1116,'Z-scores'!$C$2:$UD$20,16,FALSE)&gt;3,HLOOKUP($A1116,'Z-scores'!$C$2:$UD$20,16,FALSE)&lt;-3),"",'Total-corrected counts'!R1116),"")</f>
        <v>12.69005531613945</v>
      </c>
      <c r="S1116">
        <f>IFERROR(IF(OR(HLOOKUP($A1116,'Z-scores'!$C$2:$UD$20,17,FALSE)&gt;3,HLOOKUP($A1116,'Z-scores'!$C$2:$UD$20,17,FALSE)&lt;-3),"",'Total-corrected counts'!S1116),"")</f>
        <v>28.488636573372897</v>
      </c>
      <c r="T1116">
        <f>IFERROR(IF(OR(HLOOKUP($A1116,'Z-scores'!$C$2:$UD$20,18,FALSE)&gt;3,HLOOKUP($A1116,'Z-scores'!$C$2:$UD$20,18,FALSE)&lt;-3),"",'Total-corrected counts'!T1116),"")</f>
        <v>10.180359895052087</v>
      </c>
      <c r="U1116">
        <f>IFERROR(IF(OR(HLOOKUP($A1116,'Z-scores'!$C$2:$UD$20,19,FALSE)&gt;3,HLOOKUP($A1116,'Z-scores'!$C$2:$UD$20,19,FALSE)&lt;-3),"",'Total-corrected counts'!U1116),"")</f>
        <v>13.426313665418347</v>
      </c>
      <c r="V1116">
        <f t="shared" si="68"/>
        <v>1</v>
      </c>
      <c r="W1116" s="10">
        <f>SUMIFS(Tabel132[Cluster],Tabel132[ID],A1116)</f>
        <v>36</v>
      </c>
      <c r="X1116">
        <f t="shared" si="69"/>
        <v>0.22511323963377902</v>
      </c>
      <c r="Y1116">
        <f t="shared" si="70"/>
        <v>14.055644630601556</v>
      </c>
      <c r="Z1116">
        <f t="shared" si="71"/>
        <v>20.312837162735271</v>
      </c>
    </row>
    <row r="1117" spans="1:26" x14ac:dyDescent="0.25">
      <c r="A1117">
        <v>1128</v>
      </c>
      <c r="B1117" t="s">
        <v>558</v>
      </c>
      <c r="C1117">
        <v>5300</v>
      </c>
      <c r="D1117">
        <v>337</v>
      </c>
      <c r="E1117">
        <f>IFERROR(IF(OR(HLOOKUP($A1117,'Z-scores'!$C$2:$UD$20,3,FALSE)&gt;3,HLOOKUP(A1117,'Z-scores'!$C$2:$UD$20,3,FALSE)&lt;-3),"",'Total-corrected counts'!E1117),"")</f>
        <v>2.5551772598189411</v>
      </c>
      <c r="F1117">
        <f>IFERROR(IF(OR(HLOOKUP($A1117,'Z-scores'!$C$2:$UD$20,4,FALSE)&gt;3,HLOOKUP($A1117,'Z-scores'!$C$2:$UD$20,4,FALSE)&lt;-3),"",'Total-corrected counts'!F1117),"")</f>
        <v>0</v>
      </c>
      <c r="G1117">
        <f>IFERROR(IF(OR(HLOOKUP($A1117,'Z-scores'!$C$2:$UD$20,5,FALSE)&gt;3,HLOOKUP($A1117,'Z-scores'!$C$2:$UD$20,5,FALSE)&lt;-3),"",'Total-corrected counts'!G1117),"")</f>
        <v>0.61444613221269107</v>
      </c>
      <c r="H1117">
        <f>IFERROR(IF(OR(HLOOKUP($A1117,'Z-scores'!$C$2:$UD$20,6,FALSE)&gt;3,HLOOKUP($A1117,'Z-scores'!$C$2:$UD$20,6,FALSE)&lt;-3),"",'Total-corrected counts'!H1117),"")</f>
        <v>5.9611852846675379</v>
      </c>
      <c r="I1117">
        <f>IFERROR(IF(OR(HLOOKUP($A1117,'Z-scores'!$C$2:$UD$20,7,FALSE)&gt;3,HLOOKUP($A1117,'Z-scores'!$C$2:$UD$20,7,FALSE)&lt;-3),"",'Total-corrected counts'!I1117),"")</f>
        <v>7.6653357509412361</v>
      </c>
      <c r="J1117">
        <f>IFERROR(IF(OR(HLOOKUP($A1117,'Z-scores'!$C$2:$UD$20,8,FALSE)&gt;3,HLOOKUP($A1117,'Z-scores'!$C$2:$UD$20,8,FALSE)&lt;-3),"",'Total-corrected counts'!J1117),"")</f>
        <v>6.9622362781817717</v>
      </c>
      <c r="K1117">
        <f>IFERROR(IF(OR(HLOOKUP($A1117,'Z-scores'!$C$2:$UD$20,9,FALSE)&gt;3,HLOOKUP($A1117,'Z-scores'!$C$2:$UD$20,9,FALSE)&lt;-3),"",'Total-corrected counts'!K1117),"")</f>
        <v>6.4128435252801159</v>
      </c>
      <c r="L1117">
        <f>IFERROR(IF(OR(HLOOKUP($A1117,'Z-scores'!$C$2:$UD$20,10,FALSE)&gt;3,HLOOKUP($A1117,'Z-scores'!$C$2:$UD$20,10,FALSE)&lt;-3),"",'Total-corrected counts'!L1117),"")</f>
        <v>9.0621731223441877</v>
      </c>
      <c r="M1117">
        <f>IFERROR(IF(OR(HLOOKUP($A1117,'Z-scores'!$C$2:$UD$20,11,FALSE)&gt;3,HLOOKUP($A1117,'Z-scores'!$C$2:$UD$20,11,FALSE)&lt;-3),"",'Total-corrected counts'!M1117),"")</f>
        <v>9.8142842530039545</v>
      </c>
      <c r="N1117">
        <f>IFERROR(IF(OR(HLOOKUP($A1117,'Z-scores'!$C$2:$UD$20,12,FALSE)&gt;3,HLOOKUP($A1117,'Z-scores'!$C$2:$UD$20,12,FALSE)&lt;-3),"",'Total-corrected counts'!N1117),"")</f>
        <v>13.398007894010943</v>
      </c>
      <c r="O1117">
        <f>IFERROR(IF(OR(HLOOKUP($A1117,'Z-scores'!$C$2:$UD$20,13,FALSE)&gt;3,HLOOKUP($A1117,'Z-scores'!$C$2:$UD$20,13,FALSE)&lt;-3),"",'Total-corrected counts'!O1117),"")</f>
        <v>12.9902166169101</v>
      </c>
      <c r="P1117">
        <f>IFERROR(IF(OR(HLOOKUP($A1117,'Z-scores'!$C$2:$UD$20,14,FALSE)&gt;3,HLOOKUP($A1117,'Z-scores'!$C$2:$UD$20,14,FALSE)&lt;-3),"",'Total-corrected counts'!P1117),"")</f>
        <v>19.697852297306362</v>
      </c>
      <c r="Q1117">
        <f>IFERROR(IF(OR(HLOOKUP($A1117,'Z-scores'!$C$2:$UD$20,15,FALSE)&gt;3,HLOOKUP($A1117,'Z-scores'!$C$2:$UD$20,15,FALSE)&lt;-3),"",'Total-corrected counts'!Q1117),"")</f>
        <v>10.13136647658572</v>
      </c>
      <c r="R1117">
        <f>IFERROR(IF(OR(HLOOKUP($A1117,'Z-scores'!$C$2:$UD$20,16,FALSE)&gt;3,HLOOKUP($A1117,'Z-scores'!$C$2:$UD$20,16,FALSE)&lt;-3),"",'Total-corrected counts'!R1117),"")</f>
        <v>4.5879738986358296</v>
      </c>
      <c r="S1117">
        <f>IFERROR(IF(OR(HLOOKUP($A1117,'Z-scores'!$C$2:$UD$20,17,FALSE)&gt;3,HLOOKUP($A1117,'Z-scores'!$C$2:$UD$20,17,FALSE)&lt;-3),"",'Total-corrected counts'!S1117),"")</f>
        <v>2.198532357510675</v>
      </c>
      <c r="T1117">
        <f>IFERROR(IF(OR(HLOOKUP($A1117,'Z-scores'!$C$2:$UD$20,18,FALSE)&gt;3,HLOOKUP($A1117,'Z-scores'!$C$2:$UD$20,18,FALSE)&lt;-3),"",'Total-corrected counts'!T1117),"")</f>
        <v>9.9054472227806389</v>
      </c>
      <c r="U1117">
        <f>IFERROR(IF(OR(HLOOKUP($A1117,'Z-scores'!$C$2:$UD$20,19,FALSE)&gt;3,HLOOKUP($A1117,'Z-scores'!$C$2:$UD$20,19,FALSE)&lt;-3),"",'Total-corrected counts'!U1117),"")</f>
        <v>8.4229071831212057</v>
      </c>
      <c r="V1117">
        <f t="shared" si="68"/>
        <v>1</v>
      </c>
      <c r="W1117" s="10">
        <f>SUMIFS(Tabel132[Cluster],Tabel132[ID],A1117)</f>
        <v>7</v>
      </c>
      <c r="X1117">
        <f t="shared" si="69"/>
        <v>4.9291869815591118E-2</v>
      </c>
      <c r="Y1117">
        <f t="shared" si="70"/>
        <v>5.4497424007167146</v>
      </c>
      <c r="Z1117">
        <f t="shared" si="71"/>
        <v>10.166537993357684</v>
      </c>
    </row>
    <row r="1118" spans="1:26" x14ac:dyDescent="0.25">
      <c r="A1118">
        <v>1129</v>
      </c>
      <c r="B1118" t="s">
        <v>1162</v>
      </c>
      <c r="C1118">
        <v>63400</v>
      </c>
      <c r="D1118">
        <v>343</v>
      </c>
      <c r="E1118" t="str">
        <f>IFERROR(IF(OR(HLOOKUP($A1118,'Z-scores'!$C$2:$UD$20,3,FALSE)&gt;3,HLOOKUP(A1118,'Z-scores'!$C$2:$UD$20,3,FALSE)&lt;-3),"",'Total-corrected counts'!E1118),"")</f>
        <v/>
      </c>
      <c r="F1118" t="str">
        <f>IFERROR(IF(OR(HLOOKUP($A1118,'Z-scores'!$C$2:$UD$20,4,FALSE)&gt;3,HLOOKUP($A1118,'Z-scores'!$C$2:$UD$20,4,FALSE)&lt;-3),"",'Total-corrected counts'!F1118),"")</f>
        <v/>
      </c>
      <c r="G1118" t="str">
        <f>IFERROR(IF(OR(HLOOKUP($A1118,'Z-scores'!$C$2:$UD$20,5,FALSE)&gt;3,HLOOKUP($A1118,'Z-scores'!$C$2:$UD$20,5,FALSE)&lt;-3),"",'Total-corrected counts'!G1118),"")</f>
        <v/>
      </c>
      <c r="H1118" t="str">
        <f>IFERROR(IF(OR(HLOOKUP($A1118,'Z-scores'!$C$2:$UD$20,6,FALSE)&gt;3,HLOOKUP($A1118,'Z-scores'!$C$2:$UD$20,6,FALSE)&lt;-3),"",'Total-corrected counts'!H1118),"")</f>
        <v/>
      </c>
      <c r="I1118" t="str">
        <f>IFERROR(IF(OR(HLOOKUP($A1118,'Z-scores'!$C$2:$UD$20,7,FALSE)&gt;3,HLOOKUP($A1118,'Z-scores'!$C$2:$UD$20,7,FALSE)&lt;-3),"",'Total-corrected counts'!I1118),"")</f>
        <v/>
      </c>
      <c r="J1118" t="str">
        <f>IFERROR(IF(OR(HLOOKUP($A1118,'Z-scores'!$C$2:$UD$20,8,FALSE)&gt;3,HLOOKUP($A1118,'Z-scores'!$C$2:$UD$20,8,FALSE)&lt;-3),"",'Total-corrected counts'!J1118),"")</f>
        <v/>
      </c>
      <c r="K1118" t="str">
        <f>IFERROR(IF(OR(HLOOKUP($A1118,'Z-scores'!$C$2:$UD$20,9,FALSE)&gt;3,HLOOKUP($A1118,'Z-scores'!$C$2:$UD$20,9,FALSE)&lt;-3),"",'Total-corrected counts'!K1118),"")</f>
        <v/>
      </c>
      <c r="L1118" t="str">
        <f>IFERROR(IF(OR(HLOOKUP($A1118,'Z-scores'!$C$2:$UD$20,10,FALSE)&gt;3,HLOOKUP($A1118,'Z-scores'!$C$2:$UD$20,10,FALSE)&lt;-3),"",'Total-corrected counts'!L1118),"")</f>
        <v/>
      </c>
      <c r="M1118" t="str">
        <f>IFERROR(IF(OR(HLOOKUP($A1118,'Z-scores'!$C$2:$UD$20,11,FALSE)&gt;3,HLOOKUP($A1118,'Z-scores'!$C$2:$UD$20,11,FALSE)&lt;-3),"",'Total-corrected counts'!M1118),"")</f>
        <v/>
      </c>
      <c r="N1118" t="str">
        <f>IFERROR(IF(OR(HLOOKUP($A1118,'Z-scores'!$C$2:$UD$20,12,FALSE)&gt;3,HLOOKUP($A1118,'Z-scores'!$C$2:$UD$20,12,FALSE)&lt;-3),"",'Total-corrected counts'!N1118),"")</f>
        <v/>
      </c>
      <c r="O1118" t="str">
        <f>IFERROR(IF(OR(HLOOKUP($A1118,'Z-scores'!$C$2:$UD$20,13,FALSE)&gt;3,HLOOKUP($A1118,'Z-scores'!$C$2:$UD$20,13,FALSE)&lt;-3),"",'Total-corrected counts'!O1118),"")</f>
        <v/>
      </c>
      <c r="P1118" t="str">
        <f>IFERROR(IF(OR(HLOOKUP($A1118,'Z-scores'!$C$2:$UD$20,14,FALSE)&gt;3,HLOOKUP($A1118,'Z-scores'!$C$2:$UD$20,14,FALSE)&lt;-3),"",'Total-corrected counts'!P1118),"")</f>
        <v/>
      </c>
      <c r="Q1118" t="str">
        <f>IFERROR(IF(OR(HLOOKUP($A1118,'Z-scores'!$C$2:$UD$20,15,FALSE)&gt;3,HLOOKUP($A1118,'Z-scores'!$C$2:$UD$20,15,FALSE)&lt;-3),"",'Total-corrected counts'!Q1118),"")</f>
        <v/>
      </c>
      <c r="R1118" t="str">
        <f>IFERROR(IF(OR(HLOOKUP($A1118,'Z-scores'!$C$2:$UD$20,16,FALSE)&gt;3,HLOOKUP($A1118,'Z-scores'!$C$2:$UD$20,16,FALSE)&lt;-3),"",'Total-corrected counts'!R1118),"")</f>
        <v/>
      </c>
      <c r="S1118" t="str">
        <f>IFERROR(IF(OR(HLOOKUP($A1118,'Z-scores'!$C$2:$UD$20,17,FALSE)&gt;3,HLOOKUP($A1118,'Z-scores'!$C$2:$UD$20,17,FALSE)&lt;-3),"",'Total-corrected counts'!S1118),"")</f>
        <v/>
      </c>
      <c r="T1118" t="str">
        <f>IFERROR(IF(OR(HLOOKUP($A1118,'Z-scores'!$C$2:$UD$20,18,FALSE)&gt;3,HLOOKUP($A1118,'Z-scores'!$C$2:$UD$20,18,FALSE)&lt;-3),"",'Total-corrected counts'!T1118),"")</f>
        <v/>
      </c>
      <c r="U1118" t="str">
        <f>IFERROR(IF(OR(HLOOKUP($A1118,'Z-scores'!$C$2:$UD$20,19,FALSE)&gt;3,HLOOKUP($A1118,'Z-scores'!$C$2:$UD$20,19,FALSE)&lt;-3),"",'Total-corrected counts'!U1118),"")</f>
        <v/>
      </c>
      <c r="V1118">
        <f t="shared" si="68"/>
        <v>1</v>
      </c>
      <c r="W1118" s="10">
        <f>SUMIFS(Tabel132[Cluster],Tabel132[ID],A1118)</f>
        <v>0</v>
      </c>
      <c r="X1118" t="str">
        <f t="shared" si="69"/>
        <v/>
      </c>
      <c r="Y1118" t="str">
        <f t="shared" si="70"/>
        <v/>
      </c>
      <c r="Z1118" t="str">
        <f t="shared" si="71"/>
        <v/>
      </c>
    </row>
    <row r="1119" spans="1:26" x14ac:dyDescent="0.25">
      <c r="A1119">
        <v>1131</v>
      </c>
      <c r="B1119" t="s">
        <v>1163</v>
      </c>
      <c r="C1119">
        <v>100200</v>
      </c>
      <c r="D1119">
        <v>798</v>
      </c>
      <c r="E1119" t="str">
        <f>IFERROR(IF(OR(HLOOKUP($A1119,'Z-scores'!$C$2:$UD$20,3,FALSE)&gt;3,HLOOKUP(A1119,'Z-scores'!$C$2:$UD$20,3,FALSE)&lt;-3),"",'Total-corrected counts'!E1119),"")</f>
        <v/>
      </c>
      <c r="F1119" t="str">
        <f>IFERROR(IF(OR(HLOOKUP($A1119,'Z-scores'!$C$2:$UD$20,4,FALSE)&gt;3,HLOOKUP($A1119,'Z-scores'!$C$2:$UD$20,4,FALSE)&lt;-3),"",'Total-corrected counts'!F1119),"")</f>
        <v/>
      </c>
      <c r="G1119" t="str">
        <f>IFERROR(IF(OR(HLOOKUP($A1119,'Z-scores'!$C$2:$UD$20,5,FALSE)&gt;3,HLOOKUP($A1119,'Z-scores'!$C$2:$UD$20,5,FALSE)&lt;-3),"",'Total-corrected counts'!G1119),"")</f>
        <v/>
      </c>
      <c r="H1119" t="str">
        <f>IFERROR(IF(OR(HLOOKUP($A1119,'Z-scores'!$C$2:$UD$20,6,FALSE)&gt;3,HLOOKUP($A1119,'Z-scores'!$C$2:$UD$20,6,FALSE)&lt;-3),"",'Total-corrected counts'!H1119),"")</f>
        <v/>
      </c>
      <c r="I1119" t="str">
        <f>IFERROR(IF(OR(HLOOKUP($A1119,'Z-scores'!$C$2:$UD$20,7,FALSE)&gt;3,HLOOKUP($A1119,'Z-scores'!$C$2:$UD$20,7,FALSE)&lt;-3),"",'Total-corrected counts'!I1119),"")</f>
        <v/>
      </c>
      <c r="J1119" t="str">
        <f>IFERROR(IF(OR(HLOOKUP($A1119,'Z-scores'!$C$2:$UD$20,8,FALSE)&gt;3,HLOOKUP($A1119,'Z-scores'!$C$2:$UD$20,8,FALSE)&lt;-3),"",'Total-corrected counts'!J1119),"")</f>
        <v/>
      </c>
      <c r="K1119" t="str">
        <f>IFERROR(IF(OR(HLOOKUP($A1119,'Z-scores'!$C$2:$UD$20,9,FALSE)&gt;3,HLOOKUP($A1119,'Z-scores'!$C$2:$UD$20,9,FALSE)&lt;-3),"",'Total-corrected counts'!K1119),"")</f>
        <v/>
      </c>
      <c r="L1119" t="str">
        <f>IFERROR(IF(OR(HLOOKUP($A1119,'Z-scores'!$C$2:$UD$20,10,FALSE)&gt;3,HLOOKUP($A1119,'Z-scores'!$C$2:$UD$20,10,FALSE)&lt;-3),"",'Total-corrected counts'!L1119),"")</f>
        <v/>
      </c>
      <c r="M1119" t="str">
        <f>IFERROR(IF(OR(HLOOKUP($A1119,'Z-scores'!$C$2:$UD$20,11,FALSE)&gt;3,HLOOKUP($A1119,'Z-scores'!$C$2:$UD$20,11,FALSE)&lt;-3),"",'Total-corrected counts'!M1119),"")</f>
        <v/>
      </c>
      <c r="N1119" t="str">
        <f>IFERROR(IF(OR(HLOOKUP($A1119,'Z-scores'!$C$2:$UD$20,12,FALSE)&gt;3,HLOOKUP($A1119,'Z-scores'!$C$2:$UD$20,12,FALSE)&lt;-3),"",'Total-corrected counts'!N1119),"")</f>
        <v/>
      </c>
      <c r="O1119" t="str">
        <f>IFERROR(IF(OR(HLOOKUP($A1119,'Z-scores'!$C$2:$UD$20,13,FALSE)&gt;3,HLOOKUP($A1119,'Z-scores'!$C$2:$UD$20,13,FALSE)&lt;-3),"",'Total-corrected counts'!O1119),"")</f>
        <v/>
      </c>
      <c r="P1119" t="str">
        <f>IFERROR(IF(OR(HLOOKUP($A1119,'Z-scores'!$C$2:$UD$20,14,FALSE)&gt;3,HLOOKUP($A1119,'Z-scores'!$C$2:$UD$20,14,FALSE)&lt;-3),"",'Total-corrected counts'!P1119),"")</f>
        <v/>
      </c>
      <c r="Q1119" t="str">
        <f>IFERROR(IF(OR(HLOOKUP($A1119,'Z-scores'!$C$2:$UD$20,15,FALSE)&gt;3,HLOOKUP($A1119,'Z-scores'!$C$2:$UD$20,15,FALSE)&lt;-3),"",'Total-corrected counts'!Q1119),"")</f>
        <v/>
      </c>
      <c r="R1119" t="str">
        <f>IFERROR(IF(OR(HLOOKUP($A1119,'Z-scores'!$C$2:$UD$20,16,FALSE)&gt;3,HLOOKUP($A1119,'Z-scores'!$C$2:$UD$20,16,FALSE)&lt;-3),"",'Total-corrected counts'!R1119),"")</f>
        <v/>
      </c>
      <c r="S1119" t="str">
        <f>IFERROR(IF(OR(HLOOKUP($A1119,'Z-scores'!$C$2:$UD$20,17,FALSE)&gt;3,HLOOKUP($A1119,'Z-scores'!$C$2:$UD$20,17,FALSE)&lt;-3),"",'Total-corrected counts'!S1119),"")</f>
        <v/>
      </c>
      <c r="T1119" t="str">
        <f>IFERROR(IF(OR(HLOOKUP($A1119,'Z-scores'!$C$2:$UD$20,18,FALSE)&gt;3,HLOOKUP($A1119,'Z-scores'!$C$2:$UD$20,18,FALSE)&lt;-3),"",'Total-corrected counts'!T1119),"")</f>
        <v/>
      </c>
      <c r="U1119" t="str">
        <f>IFERROR(IF(OR(HLOOKUP($A1119,'Z-scores'!$C$2:$UD$20,19,FALSE)&gt;3,HLOOKUP($A1119,'Z-scores'!$C$2:$UD$20,19,FALSE)&lt;-3),"",'Total-corrected counts'!U1119),"")</f>
        <v/>
      </c>
      <c r="V1119">
        <f t="shared" si="68"/>
        <v>1</v>
      </c>
      <c r="W1119" s="10">
        <f>SUMIFS(Tabel132[Cluster],Tabel132[ID],A1119)</f>
        <v>0</v>
      </c>
      <c r="X1119" t="str">
        <f t="shared" si="69"/>
        <v/>
      </c>
      <c r="Y1119" t="str">
        <f t="shared" si="70"/>
        <v/>
      </c>
      <c r="Z1119" t="str">
        <f t="shared" si="71"/>
        <v/>
      </c>
    </row>
    <row r="1120" spans="1:26" x14ac:dyDescent="0.25">
      <c r="A1120">
        <v>1132</v>
      </c>
      <c r="B1120" t="s">
        <v>1164</v>
      </c>
      <c r="C1120">
        <v>84800</v>
      </c>
      <c r="D1120">
        <v>771</v>
      </c>
      <c r="E1120" t="str">
        <f>IFERROR(IF(OR(HLOOKUP($A1120,'Z-scores'!$C$2:$UD$20,3,FALSE)&gt;3,HLOOKUP(A1120,'Z-scores'!$C$2:$UD$20,3,FALSE)&lt;-3),"",'Total-corrected counts'!E1120),"")</f>
        <v/>
      </c>
      <c r="F1120" t="str">
        <f>IFERROR(IF(OR(HLOOKUP($A1120,'Z-scores'!$C$2:$UD$20,4,FALSE)&gt;3,HLOOKUP($A1120,'Z-scores'!$C$2:$UD$20,4,FALSE)&lt;-3),"",'Total-corrected counts'!F1120),"")</f>
        <v/>
      </c>
      <c r="G1120" t="str">
        <f>IFERROR(IF(OR(HLOOKUP($A1120,'Z-scores'!$C$2:$UD$20,5,FALSE)&gt;3,HLOOKUP($A1120,'Z-scores'!$C$2:$UD$20,5,FALSE)&lt;-3),"",'Total-corrected counts'!G1120),"")</f>
        <v/>
      </c>
      <c r="H1120" t="str">
        <f>IFERROR(IF(OR(HLOOKUP($A1120,'Z-scores'!$C$2:$UD$20,6,FALSE)&gt;3,HLOOKUP($A1120,'Z-scores'!$C$2:$UD$20,6,FALSE)&lt;-3),"",'Total-corrected counts'!H1120),"")</f>
        <v/>
      </c>
      <c r="I1120" t="str">
        <f>IFERROR(IF(OR(HLOOKUP($A1120,'Z-scores'!$C$2:$UD$20,7,FALSE)&gt;3,HLOOKUP($A1120,'Z-scores'!$C$2:$UD$20,7,FALSE)&lt;-3),"",'Total-corrected counts'!I1120),"")</f>
        <v/>
      </c>
      <c r="J1120" t="str">
        <f>IFERROR(IF(OR(HLOOKUP($A1120,'Z-scores'!$C$2:$UD$20,8,FALSE)&gt;3,HLOOKUP($A1120,'Z-scores'!$C$2:$UD$20,8,FALSE)&lt;-3),"",'Total-corrected counts'!J1120),"")</f>
        <v/>
      </c>
      <c r="K1120" t="str">
        <f>IFERROR(IF(OR(HLOOKUP($A1120,'Z-scores'!$C$2:$UD$20,9,FALSE)&gt;3,HLOOKUP($A1120,'Z-scores'!$C$2:$UD$20,9,FALSE)&lt;-3),"",'Total-corrected counts'!K1120),"")</f>
        <v/>
      </c>
      <c r="L1120" t="str">
        <f>IFERROR(IF(OR(HLOOKUP($A1120,'Z-scores'!$C$2:$UD$20,10,FALSE)&gt;3,HLOOKUP($A1120,'Z-scores'!$C$2:$UD$20,10,FALSE)&lt;-3),"",'Total-corrected counts'!L1120),"")</f>
        <v/>
      </c>
      <c r="M1120" t="str">
        <f>IFERROR(IF(OR(HLOOKUP($A1120,'Z-scores'!$C$2:$UD$20,11,FALSE)&gt;3,HLOOKUP($A1120,'Z-scores'!$C$2:$UD$20,11,FALSE)&lt;-3),"",'Total-corrected counts'!M1120),"")</f>
        <v/>
      </c>
      <c r="N1120" t="str">
        <f>IFERROR(IF(OR(HLOOKUP($A1120,'Z-scores'!$C$2:$UD$20,12,FALSE)&gt;3,HLOOKUP($A1120,'Z-scores'!$C$2:$UD$20,12,FALSE)&lt;-3),"",'Total-corrected counts'!N1120),"")</f>
        <v/>
      </c>
      <c r="O1120" t="str">
        <f>IFERROR(IF(OR(HLOOKUP($A1120,'Z-scores'!$C$2:$UD$20,13,FALSE)&gt;3,HLOOKUP($A1120,'Z-scores'!$C$2:$UD$20,13,FALSE)&lt;-3),"",'Total-corrected counts'!O1120),"")</f>
        <v/>
      </c>
      <c r="P1120" t="str">
        <f>IFERROR(IF(OR(HLOOKUP($A1120,'Z-scores'!$C$2:$UD$20,14,FALSE)&gt;3,HLOOKUP($A1120,'Z-scores'!$C$2:$UD$20,14,FALSE)&lt;-3),"",'Total-corrected counts'!P1120),"")</f>
        <v/>
      </c>
      <c r="Q1120" t="str">
        <f>IFERROR(IF(OR(HLOOKUP($A1120,'Z-scores'!$C$2:$UD$20,15,FALSE)&gt;3,HLOOKUP($A1120,'Z-scores'!$C$2:$UD$20,15,FALSE)&lt;-3),"",'Total-corrected counts'!Q1120),"")</f>
        <v/>
      </c>
      <c r="R1120" t="str">
        <f>IFERROR(IF(OR(HLOOKUP($A1120,'Z-scores'!$C$2:$UD$20,16,FALSE)&gt;3,HLOOKUP($A1120,'Z-scores'!$C$2:$UD$20,16,FALSE)&lt;-3),"",'Total-corrected counts'!R1120),"")</f>
        <v/>
      </c>
      <c r="S1120" t="str">
        <f>IFERROR(IF(OR(HLOOKUP($A1120,'Z-scores'!$C$2:$UD$20,17,FALSE)&gt;3,HLOOKUP($A1120,'Z-scores'!$C$2:$UD$20,17,FALSE)&lt;-3),"",'Total-corrected counts'!S1120),"")</f>
        <v/>
      </c>
      <c r="T1120" t="str">
        <f>IFERROR(IF(OR(HLOOKUP($A1120,'Z-scores'!$C$2:$UD$20,18,FALSE)&gt;3,HLOOKUP($A1120,'Z-scores'!$C$2:$UD$20,18,FALSE)&lt;-3),"",'Total-corrected counts'!T1120),"")</f>
        <v/>
      </c>
      <c r="U1120" t="str">
        <f>IFERROR(IF(OR(HLOOKUP($A1120,'Z-scores'!$C$2:$UD$20,19,FALSE)&gt;3,HLOOKUP($A1120,'Z-scores'!$C$2:$UD$20,19,FALSE)&lt;-3),"",'Total-corrected counts'!U1120),"")</f>
        <v/>
      </c>
      <c r="V1120">
        <f t="shared" si="68"/>
        <v>1</v>
      </c>
      <c r="W1120" s="10">
        <f>SUMIFS(Tabel132[Cluster],Tabel132[ID],A1120)</f>
        <v>93</v>
      </c>
      <c r="X1120" t="str">
        <f t="shared" si="69"/>
        <v/>
      </c>
      <c r="Y1120" t="str">
        <f t="shared" si="70"/>
        <v/>
      </c>
      <c r="Z1120" t="str">
        <f t="shared" si="71"/>
        <v/>
      </c>
    </row>
    <row r="1121" spans="1:26" x14ac:dyDescent="0.25">
      <c r="A1121">
        <v>1133</v>
      </c>
      <c r="B1121" t="s">
        <v>1165</v>
      </c>
      <c r="C1121">
        <v>44200</v>
      </c>
      <c r="D1121">
        <v>934</v>
      </c>
      <c r="E1121" t="str">
        <f>IFERROR(IF(OR(HLOOKUP($A1121,'Z-scores'!$C$2:$UD$20,3,FALSE)&gt;3,HLOOKUP(A1121,'Z-scores'!$C$2:$UD$20,3,FALSE)&lt;-3),"",'Total-corrected counts'!E1121),"")</f>
        <v/>
      </c>
      <c r="F1121" t="str">
        <f>IFERROR(IF(OR(HLOOKUP($A1121,'Z-scores'!$C$2:$UD$20,4,FALSE)&gt;3,HLOOKUP($A1121,'Z-scores'!$C$2:$UD$20,4,FALSE)&lt;-3),"",'Total-corrected counts'!F1121),"")</f>
        <v/>
      </c>
      <c r="G1121" t="str">
        <f>IFERROR(IF(OR(HLOOKUP($A1121,'Z-scores'!$C$2:$UD$20,5,FALSE)&gt;3,HLOOKUP($A1121,'Z-scores'!$C$2:$UD$20,5,FALSE)&lt;-3),"",'Total-corrected counts'!G1121),"")</f>
        <v/>
      </c>
      <c r="H1121" t="str">
        <f>IFERROR(IF(OR(HLOOKUP($A1121,'Z-scores'!$C$2:$UD$20,6,FALSE)&gt;3,HLOOKUP($A1121,'Z-scores'!$C$2:$UD$20,6,FALSE)&lt;-3),"",'Total-corrected counts'!H1121),"")</f>
        <v/>
      </c>
      <c r="I1121" t="str">
        <f>IFERROR(IF(OR(HLOOKUP($A1121,'Z-scores'!$C$2:$UD$20,7,FALSE)&gt;3,HLOOKUP($A1121,'Z-scores'!$C$2:$UD$20,7,FALSE)&lt;-3),"",'Total-corrected counts'!I1121),"")</f>
        <v/>
      </c>
      <c r="J1121" t="str">
        <f>IFERROR(IF(OR(HLOOKUP($A1121,'Z-scores'!$C$2:$UD$20,8,FALSE)&gt;3,HLOOKUP($A1121,'Z-scores'!$C$2:$UD$20,8,FALSE)&lt;-3),"",'Total-corrected counts'!J1121),"")</f>
        <v/>
      </c>
      <c r="K1121" t="str">
        <f>IFERROR(IF(OR(HLOOKUP($A1121,'Z-scores'!$C$2:$UD$20,9,FALSE)&gt;3,HLOOKUP($A1121,'Z-scores'!$C$2:$UD$20,9,FALSE)&lt;-3),"",'Total-corrected counts'!K1121),"")</f>
        <v/>
      </c>
      <c r="L1121" t="str">
        <f>IFERROR(IF(OR(HLOOKUP($A1121,'Z-scores'!$C$2:$UD$20,10,FALSE)&gt;3,HLOOKUP($A1121,'Z-scores'!$C$2:$UD$20,10,FALSE)&lt;-3),"",'Total-corrected counts'!L1121),"")</f>
        <v/>
      </c>
      <c r="M1121" t="str">
        <f>IFERROR(IF(OR(HLOOKUP($A1121,'Z-scores'!$C$2:$UD$20,11,FALSE)&gt;3,HLOOKUP($A1121,'Z-scores'!$C$2:$UD$20,11,FALSE)&lt;-3),"",'Total-corrected counts'!M1121),"")</f>
        <v/>
      </c>
      <c r="N1121" t="str">
        <f>IFERROR(IF(OR(HLOOKUP($A1121,'Z-scores'!$C$2:$UD$20,12,FALSE)&gt;3,HLOOKUP($A1121,'Z-scores'!$C$2:$UD$20,12,FALSE)&lt;-3),"",'Total-corrected counts'!N1121),"")</f>
        <v/>
      </c>
      <c r="O1121" t="str">
        <f>IFERROR(IF(OR(HLOOKUP($A1121,'Z-scores'!$C$2:$UD$20,13,FALSE)&gt;3,HLOOKUP($A1121,'Z-scores'!$C$2:$UD$20,13,FALSE)&lt;-3),"",'Total-corrected counts'!O1121),"")</f>
        <v/>
      </c>
      <c r="P1121" t="str">
        <f>IFERROR(IF(OR(HLOOKUP($A1121,'Z-scores'!$C$2:$UD$20,14,FALSE)&gt;3,HLOOKUP($A1121,'Z-scores'!$C$2:$UD$20,14,FALSE)&lt;-3),"",'Total-corrected counts'!P1121),"")</f>
        <v/>
      </c>
      <c r="Q1121" t="str">
        <f>IFERROR(IF(OR(HLOOKUP($A1121,'Z-scores'!$C$2:$UD$20,15,FALSE)&gt;3,HLOOKUP($A1121,'Z-scores'!$C$2:$UD$20,15,FALSE)&lt;-3),"",'Total-corrected counts'!Q1121),"")</f>
        <v/>
      </c>
      <c r="R1121" t="str">
        <f>IFERROR(IF(OR(HLOOKUP($A1121,'Z-scores'!$C$2:$UD$20,16,FALSE)&gt;3,HLOOKUP($A1121,'Z-scores'!$C$2:$UD$20,16,FALSE)&lt;-3),"",'Total-corrected counts'!R1121),"")</f>
        <v/>
      </c>
      <c r="S1121" t="str">
        <f>IFERROR(IF(OR(HLOOKUP($A1121,'Z-scores'!$C$2:$UD$20,17,FALSE)&gt;3,HLOOKUP($A1121,'Z-scores'!$C$2:$UD$20,17,FALSE)&lt;-3),"",'Total-corrected counts'!S1121),"")</f>
        <v/>
      </c>
      <c r="T1121" t="str">
        <f>IFERROR(IF(OR(HLOOKUP($A1121,'Z-scores'!$C$2:$UD$20,18,FALSE)&gt;3,HLOOKUP($A1121,'Z-scores'!$C$2:$UD$20,18,FALSE)&lt;-3),"",'Total-corrected counts'!T1121),"")</f>
        <v/>
      </c>
      <c r="U1121" t="str">
        <f>IFERROR(IF(OR(HLOOKUP($A1121,'Z-scores'!$C$2:$UD$20,19,FALSE)&gt;3,HLOOKUP($A1121,'Z-scores'!$C$2:$UD$20,19,FALSE)&lt;-3),"",'Total-corrected counts'!U1121),"")</f>
        <v/>
      </c>
      <c r="V1121">
        <f t="shared" si="68"/>
        <v>1</v>
      </c>
      <c r="W1121" s="10">
        <f>SUMIFS(Tabel132[Cluster],Tabel132[ID],A1121)</f>
        <v>56</v>
      </c>
      <c r="X1121" t="str">
        <f t="shared" si="69"/>
        <v/>
      </c>
      <c r="Y1121" t="str">
        <f t="shared" si="70"/>
        <v/>
      </c>
      <c r="Z1121" t="str">
        <f t="shared" si="71"/>
        <v/>
      </c>
    </row>
    <row r="1122" spans="1:26" x14ac:dyDescent="0.25">
      <c r="A1122">
        <v>1139</v>
      </c>
      <c r="B1122" t="s">
        <v>559</v>
      </c>
      <c r="C1122">
        <v>34500</v>
      </c>
      <c r="D1122">
        <v>619</v>
      </c>
      <c r="E1122">
        <f>IFERROR(IF(OR(HLOOKUP($A1122,'Z-scores'!$C$2:$UD$20,3,FALSE)&gt;3,HLOOKUP(A1122,'Z-scores'!$C$2:$UD$20,3,FALSE)&lt;-3),"",'Total-corrected counts'!E1122),"")</f>
        <v>1.557761575065056</v>
      </c>
      <c r="F1122">
        <f>IFERROR(IF(OR(HLOOKUP($A1122,'Z-scores'!$C$2:$UD$20,4,FALSE)&gt;3,HLOOKUP($A1122,'Z-scores'!$C$2:$UD$20,4,FALSE)&lt;-3),"",'Total-corrected counts'!F1122),"")</f>
        <v>1.9687170855112266</v>
      </c>
      <c r="G1122">
        <f>IFERROR(IF(OR(HLOOKUP($A1122,'Z-scores'!$C$2:$UD$20,5,FALSE)&gt;3,HLOOKUP($A1122,'Z-scores'!$C$2:$UD$20,5,FALSE)&lt;-3),"",'Total-corrected counts'!G1122),"")</f>
        <v>0.48349859583949456</v>
      </c>
      <c r="H1122">
        <f>IFERROR(IF(OR(HLOOKUP($A1122,'Z-scores'!$C$2:$UD$20,6,FALSE)&gt;3,HLOOKUP($A1122,'Z-scores'!$C$2:$UD$20,6,FALSE)&lt;-3),"",'Total-corrected counts'!H1122),"")</f>
        <v>5.4516226081093064</v>
      </c>
      <c r="I1122">
        <f>IFERROR(IF(OR(HLOOKUP($A1122,'Z-scores'!$C$2:$UD$20,7,FALSE)&gt;3,HLOOKUP($A1122,'Z-scores'!$C$2:$UD$20,7,FALSE)&lt;-3),"",'Total-corrected counts'!I1122),"")</f>
        <v>6.1322686007529885</v>
      </c>
      <c r="J1122">
        <f>IFERROR(IF(OR(HLOOKUP($A1122,'Z-scores'!$C$2:$UD$20,8,FALSE)&gt;3,HLOOKUP($A1122,'Z-scores'!$C$2:$UD$20,8,FALSE)&lt;-3),"",'Total-corrected counts'!J1122),"")</f>
        <v>3.3085414608073433</v>
      </c>
      <c r="K1122">
        <f>IFERROR(IF(OR(HLOOKUP($A1122,'Z-scores'!$C$2:$UD$20,9,FALSE)&gt;3,HLOOKUP($A1122,'Z-scores'!$C$2:$UD$20,9,FALSE)&lt;-3),"",'Total-corrected counts'!K1122),"")</f>
        <v>3.4873738781425945</v>
      </c>
      <c r="L1122">
        <f>IFERROR(IF(OR(HLOOKUP($A1122,'Z-scores'!$C$2:$UD$20,10,FALSE)&gt;3,HLOOKUP($A1122,'Z-scores'!$C$2:$UD$20,10,FALSE)&lt;-3),"",'Total-corrected counts'!L1122),"")</f>
        <v>7.5584256601936435</v>
      </c>
      <c r="M1122">
        <f>IFERROR(IF(OR(HLOOKUP($A1122,'Z-scores'!$C$2:$UD$20,11,FALSE)&gt;3,HLOOKUP($A1122,'Z-scores'!$C$2:$UD$20,11,FALSE)&lt;-3),"",'Total-corrected counts'!M1122),"")</f>
        <v>7.187926495157825</v>
      </c>
      <c r="N1122">
        <f>IFERROR(IF(OR(HLOOKUP($A1122,'Z-scores'!$C$2:$UD$20,12,FALSE)&gt;3,HLOOKUP($A1122,'Z-scores'!$C$2:$UD$20,12,FALSE)&lt;-3),"",'Total-corrected counts'!N1122),"")</f>
        <v>2.0436085912205475</v>
      </c>
      <c r="O1122">
        <f>IFERROR(IF(OR(HLOOKUP($A1122,'Z-scores'!$C$2:$UD$20,13,FALSE)&gt;3,HLOOKUP($A1122,'Z-scores'!$C$2:$UD$20,13,FALSE)&lt;-3),"",'Total-corrected counts'!O1122),"")</f>
        <v>3.5504348525492628</v>
      </c>
      <c r="P1122">
        <f>IFERROR(IF(OR(HLOOKUP($A1122,'Z-scores'!$C$2:$UD$20,14,FALSE)&gt;3,HLOOKUP($A1122,'Z-scores'!$C$2:$UD$20,14,FALSE)&lt;-3),"",'Total-corrected counts'!P1122),"")</f>
        <v>4.8806568287098866</v>
      </c>
      <c r="Q1122">
        <f>IFERROR(IF(OR(HLOOKUP($A1122,'Z-scores'!$C$2:$UD$20,15,FALSE)&gt;3,HLOOKUP($A1122,'Z-scores'!$C$2:$UD$20,15,FALSE)&lt;-3),"",'Total-corrected counts'!Q1122),"")</f>
        <v>7.9178725495549616</v>
      </c>
      <c r="R1122">
        <f>IFERROR(IF(OR(HLOOKUP($A1122,'Z-scores'!$C$2:$UD$20,16,FALSE)&gt;3,HLOOKUP($A1122,'Z-scores'!$C$2:$UD$20,16,FALSE)&lt;-3),"",'Total-corrected counts'!R1122),"")</f>
        <v>3.9027830369181635</v>
      </c>
      <c r="S1122">
        <f>IFERROR(IF(OR(HLOOKUP($A1122,'Z-scores'!$C$2:$UD$20,17,FALSE)&gt;3,HLOOKUP($A1122,'Z-scores'!$C$2:$UD$20,17,FALSE)&lt;-3),"",'Total-corrected counts'!S1122),"")</f>
        <v>3.6696490708079414</v>
      </c>
      <c r="T1122">
        <f>IFERROR(IF(OR(HLOOKUP($A1122,'Z-scores'!$C$2:$UD$20,18,FALSE)&gt;3,HLOOKUP($A1122,'Z-scores'!$C$2:$UD$20,18,FALSE)&lt;-3),"",'Total-corrected counts'!T1122),"")</f>
        <v>3.6941390336475926</v>
      </c>
      <c r="U1122">
        <f>IFERROR(IF(OR(HLOOKUP($A1122,'Z-scores'!$C$2:$UD$20,19,FALSE)&gt;3,HLOOKUP($A1122,'Z-scores'!$C$2:$UD$20,19,FALSE)&lt;-3),"",'Total-corrected counts'!U1122),"")</f>
        <v>2.9117829571737914</v>
      </c>
      <c r="V1122">
        <f t="shared" si="68"/>
        <v>1</v>
      </c>
      <c r="W1122" s="10">
        <f>SUMIFS(Tabel132[Cluster],Tabel132[ID],A1122)</f>
        <v>44</v>
      </c>
      <c r="X1122">
        <f t="shared" si="69"/>
        <v>0.96013438127400863</v>
      </c>
      <c r="Y1122">
        <f t="shared" si="70"/>
        <v>4.1262373288421639</v>
      </c>
      <c r="Z1122">
        <f t="shared" si="71"/>
        <v>4.0713658650727682</v>
      </c>
    </row>
    <row r="1123" spans="1:26" x14ac:dyDescent="0.25">
      <c r="A1123">
        <v>1140</v>
      </c>
      <c r="B1123" t="s">
        <v>1166</v>
      </c>
      <c r="C1123">
        <v>37100</v>
      </c>
      <c r="D1123">
        <v>566</v>
      </c>
      <c r="E1123" t="str">
        <f>IFERROR(IF(OR(HLOOKUP($A1123,'Z-scores'!$C$2:$UD$20,3,FALSE)&gt;3,HLOOKUP(A1123,'Z-scores'!$C$2:$UD$20,3,FALSE)&lt;-3),"",'Total-corrected counts'!E1123),"")</f>
        <v/>
      </c>
      <c r="F1123" t="str">
        <f>IFERROR(IF(OR(HLOOKUP($A1123,'Z-scores'!$C$2:$UD$20,4,FALSE)&gt;3,HLOOKUP($A1123,'Z-scores'!$C$2:$UD$20,4,FALSE)&lt;-3),"",'Total-corrected counts'!F1123),"")</f>
        <v/>
      </c>
      <c r="G1123" t="str">
        <f>IFERROR(IF(OR(HLOOKUP($A1123,'Z-scores'!$C$2:$UD$20,5,FALSE)&gt;3,HLOOKUP($A1123,'Z-scores'!$C$2:$UD$20,5,FALSE)&lt;-3),"",'Total-corrected counts'!G1123),"")</f>
        <v/>
      </c>
      <c r="H1123" t="str">
        <f>IFERROR(IF(OR(HLOOKUP($A1123,'Z-scores'!$C$2:$UD$20,6,FALSE)&gt;3,HLOOKUP($A1123,'Z-scores'!$C$2:$UD$20,6,FALSE)&lt;-3),"",'Total-corrected counts'!H1123),"")</f>
        <v/>
      </c>
      <c r="I1123" t="str">
        <f>IFERROR(IF(OR(HLOOKUP($A1123,'Z-scores'!$C$2:$UD$20,7,FALSE)&gt;3,HLOOKUP($A1123,'Z-scores'!$C$2:$UD$20,7,FALSE)&lt;-3),"",'Total-corrected counts'!I1123),"")</f>
        <v/>
      </c>
      <c r="J1123" t="str">
        <f>IFERROR(IF(OR(HLOOKUP($A1123,'Z-scores'!$C$2:$UD$20,8,FALSE)&gt;3,HLOOKUP($A1123,'Z-scores'!$C$2:$UD$20,8,FALSE)&lt;-3),"",'Total-corrected counts'!J1123),"")</f>
        <v/>
      </c>
      <c r="K1123" t="str">
        <f>IFERROR(IF(OR(HLOOKUP($A1123,'Z-scores'!$C$2:$UD$20,9,FALSE)&gt;3,HLOOKUP($A1123,'Z-scores'!$C$2:$UD$20,9,FALSE)&lt;-3),"",'Total-corrected counts'!K1123),"")</f>
        <v/>
      </c>
      <c r="L1123" t="str">
        <f>IFERROR(IF(OR(HLOOKUP($A1123,'Z-scores'!$C$2:$UD$20,10,FALSE)&gt;3,HLOOKUP($A1123,'Z-scores'!$C$2:$UD$20,10,FALSE)&lt;-3),"",'Total-corrected counts'!L1123),"")</f>
        <v/>
      </c>
      <c r="M1123" t="str">
        <f>IFERROR(IF(OR(HLOOKUP($A1123,'Z-scores'!$C$2:$UD$20,11,FALSE)&gt;3,HLOOKUP($A1123,'Z-scores'!$C$2:$UD$20,11,FALSE)&lt;-3),"",'Total-corrected counts'!M1123),"")</f>
        <v/>
      </c>
      <c r="N1123" t="str">
        <f>IFERROR(IF(OR(HLOOKUP($A1123,'Z-scores'!$C$2:$UD$20,12,FALSE)&gt;3,HLOOKUP($A1123,'Z-scores'!$C$2:$UD$20,12,FALSE)&lt;-3),"",'Total-corrected counts'!N1123),"")</f>
        <v/>
      </c>
      <c r="O1123" t="str">
        <f>IFERROR(IF(OR(HLOOKUP($A1123,'Z-scores'!$C$2:$UD$20,13,FALSE)&gt;3,HLOOKUP($A1123,'Z-scores'!$C$2:$UD$20,13,FALSE)&lt;-3),"",'Total-corrected counts'!O1123),"")</f>
        <v/>
      </c>
      <c r="P1123" t="str">
        <f>IFERROR(IF(OR(HLOOKUP($A1123,'Z-scores'!$C$2:$UD$20,14,FALSE)&gt;3,HLOOKUP($A1123,'Z-scores'!$C$2:$UD$20,14,FALSE)&lt;-3),"",'Total-corrected counts'!P1123),"")</f>
        <v/>
      </c>
      <c r="Q1123" t="str">
        <f>IFERROR(IF(OR(HLOOKUP($A1123,'Z-scores'!$C$2:$UD$20,15,FALSE)&gt;3,HLOOKUP($A1123,'Z-scores'!$C$2:$UD$20,15,FALSE)&lt;-3),"",'Total-corrected counts'!Q1123),"")</f>
        <v/>
      </c>
      <c r="R1123" t="str">
        <f>IFERROR(IF(OR(HLOOKUP($A1123,'Z-scores'!$C$2:$UD$20,16,FALSE)&gt;3,HLOOKUP($A1123,'Z-scores'!$C$2:$UD$20,16,FALSE)&lt;-3),"",'Total-corrected counts'!R1123),"")</f>
        <v/>
      </c>
      <c r="S1123" t="str">
        <f>IFERROR(IF(OR(HLOOKUP($A1123,'Z-scores'!$C$2:$UD$20,17,FALSE)&gt;3,HLOOKUP($A1123,'Z-scores'!$C$2:$UD$20,17,FALSE)&lt;-3),"",'Total-corrected counts'!S1123),"")</f>
        <v/>
      </c>
      <c r="T1123" t="str">
        <f>IFERROR(IF(OR(HLOOKUP($A1123,'Z-scores'!$C$2:$UD$20,18,FALSE)&gt;3,HLOOKUP($A1123,'Z-scores'!$C$2:$UD$20,18,FALSE)&lt;-3),"",'Total-corrected counts'!T1123),"")</f>
        <v/>
      </c>
      <c r="U1123" t="str">
        <f>IFERROR(IF(OR(HLOOKUP($A1123,'Z-scores'!$C$2:$UD$20,19,FALSE)&gt;3,HLOOKUP($A1123,'Z-scores'!$C$2:$UD$20,19,FALSE)&lt;-3),"",'Total-corrected counts'!U1123),"")</f>
        <v/>
      </c>
      <c r="V1123">
        <f t="shared" si="68"/>
        <v>1</v>
      </c>
      <c r="W1123" s="10">
        <f>SUMIFS(Tabel132[Cluster],Tabel132[ID],A1123)</f>
        <v>47</v>
      </c>
      <c r="X1123" t="str">
        <f t="shared" si="69"/>
        <v/>
      </c>
      <c r="Y1123" t="str">
        <f t="shared" si="70"/>
        <v/>
      </c>
      <c r="Z1123" t="str">
        <f t="shared" si="71"/>
        <v/>
      </c>
    </row>
    <row r="1124" spans="1:26" x14ac:dyDescent="0.25">
      <c r="A1124">
        <v>1141</v>
      </c>
      <c r="B1124" t="s">
        <v>1167</v>
      </c>
      <c r="C1124">
        <v>37200</v>
      </c>
      <c r="D1124">
        <v>566</v>
      </c>
      <c r="E1124" t="str">
        <f>IFERROR(IF(OR(HLOOKUP($A1124,'Z-scores'!$C$2:$UD$20,3,FALSE)&gt;3,HLOOKUP(A1124,'Z-scores'!$C$2:$UD$20,3,FALSE)&lt;-3),"",'Total-corrected counts'!E1124),"")</f>
        <v/>
      </c>
      <c r="F1124" t="str">
        <f>IFERROR(IF(OR(HLOOKUP($A1124,'Z-scores'!$C$2:$UD$20,4,FALSE)&gt;3,HLOOKUP($A1124,'Z-scores'!$C$2:$UD$20,4,FALSE)&lt;-3),"",'Total-corrected counts'!F1124),"")</f>
        <v/>
      </c>
      <c r="G1124" t="str">
        <f>IFERROR(IF(OR(HLOOKUP($A1124,'Z-scores'!$C$2:$UD$20,5,FALSE)&gt;3,HLOOKUP($A1124,'Z-scores'!$C$2:$UD$20,5,FALSE)&lt;-3),"",'Total-corrected counts'!G1124),"")</f>
        <v/>
      </c>
      <c r="H1124" t="str">
        <f>IFERROR(IF(OR(HLOOKUP($A1124,'Z-scores'!$C$2:$UD$20,6,FALSE)&gt;3,HLOOKUP($A1124,'Z-scores'!$C$2:$UD$20,6,FALSE)&lt;-3),"",'Total-corrected counts'!H1124),"")</f>
        <v/>
      </c>
      <c r="I1124" t="str">
        <f>IFERROR(IF(OR(HLOOKUP($A1124,'Z-scores'!$C$2:$UD$20,7,FALSE)&gt;3,HLOOKUP($A1124,'Z-scores'!$C$2:$UD$20,7,FALSE)&lt;-3),"",'Total-corrected counts'!I1124),"")</f>
        <v/>
      </c>
      <c r="J1124" t="str">
        <f>IFERROR(IF(OR(HLOOKUP($A1124,'Z-scores'!$C$2:$UD$20,8,FALSE)&gt;3,HLOOKUP($A1124,'Z-scores'!$C$2:$UD$20,8,FALSE)&lt;-3),"",'Total-corrected counts'!J1124),"")</f>
        <v/>
      </c>
      <c r="K1124" t="str">
        <f>IFERROR(IF(OR(HLOOKUP($A1124,'Z-scores'!$C$2:$UD$20,9,FALSE)&gt;3,HLOOKUP($A1124,'Z-scores'!$C$2:$UD$20,9,FALSE)&lt;-3),"",'Total-corrected counts'!K1124),"")</f>
        <v/>
      </c>
      <c r="L1124" t="str">
        <f>IFERROR(IF(OR(HLOOKUP($A1124,'Z-scores'!$C$2:$UD$20,10,FALSE)&gt;3,HLOOKUP($A1124,'Z-scores'!$C$2:$UD$20,10,FALSE)&lt;-3),"",'Total-corrected counts'!L1124),"")</f>
        <v/>
      </c>
      <c r="M1124" t="str">
        <f>IFERROR(IF(OR(HLOOKUP($A1124,'Z-scores'!$C$2:$UD$20,11,FALSE)&gt;3,HLOOKUP($A1124,'Z-scores'!$C$2:$UD$20,11,FALSE)&lt;-3),"",'Total-corrected counts'!M1124),"")</f>
        <v/>
      </c>
      <c r="N1124" t="str">
        <f>IFERROR(IF(OR(HLOOKUP($A1124,'Z-scores'!$C$2:$UD$20,12,FALSE)&gt;3,HLOOKUP($A1124,'Z-scores'!$C$2:$UD$20,12,FALSE)&lt;-3),"",'Total-corrected counts'!N1124),"")</f>
        <v/>
      </c>
      <c r="O1124" t="str">
        <f>IFERROR(IF(OR(HLOOKUP($A1124,'Z-scores'!$C$2:$UD$20,13,FALSE)&gt;3,HLOOKUP($A1124,'Z-scores'!$C$2:$UD$20,13,FALSE)&lt;-3),"",'Total-corrected counts'!O1124),"")</f>
        <v/>
      </c>
      <c r="P1124" t="str">
        <f>IFERROR(IF(OR(HLOOKUP($A1124,'Z-scores'!$C$2:$UD$20,14,FALSE)&gt;3,HLOOKUP($A1124,'Z-scores'!$C$2:$UD$20,14,FALSE)&lt;-3),"",'Total-corrected counts'!P1124),"")</f>
        <v/>
      </c>
      <c r="Q1124" t="str">
        <f>IFERROR(IF(OR(HLOOKUP($A1124,'Z-scores'!$C$2:$UD$20,15,FALSE)&gt;3,HLOOKUP($A1124,'Z-scores'!$C$2:$UD$20,15,FALSE)&lt;-3),"",'Total-corrected counts'!Q1124),"")</f>
        <v/>
      </c>
      <c r="R1124" t="str">
        <f>IFERROR(IF(OR(HLOOKUP($A1124,'Z-scores'!$C$2:$UD$20,16,FALSE)&gt;3,HLOOKUP($A1124,'Z-scores'!$C$2:$UD$20,16,FALSE)&lt;-3),"",'Total-corrected counts'!R1124),"")</f>
        <v/>
      </c>
      <c r="S1124" t="str">
        <f>IFERROR(IF(OR(HLOOKUP($A1124,'Z-scores'!$C$2:$UD$20,17,FALSE)&gt;3,HLOOKUP($A1124,'Z-scores'!$C$2:$UD$20,17,FALSE)&lt;-3),"",'Total-corrected counts'!S1124),"")</f>
        <v/>
      </c>
      <c r="T1124" t="str">
        <f>IFERROR(IF(OR(HLOOKUP($A1124,'Z-scores'!$C$2:$UD$20,18,FALSE)&gt;3,HLOOKUP($A1124,'Z-scores'!$C$2:$UD$20,18,FALSE)&lt;-3),"",'Total-corrected counts'!T1124),"")</f>
        <v/>
      </c>
      <c r="U1124" t="str">
        <f>IFERROR(IF(OR(HLOOKUP($A1124,'Z-scores'!$C$2:$UD$20,19,FALSE)&gt;3,HLOOKUP($A1124,'Z-scores'!$C$2:$UD$20,19,FALSE)&lt;-3),"",'Total-corrected counts'!U1124),"")</f>
        <v/>
      </c>
      <c r="V1124">
        <f t="shared" si="68"/>
        <v>1</v>
      </c>
      <c r="W1124" s="10">
        <f>SUMIFS(Tabel132[Cluster],Tabel132[ID],A1124)</f>
        <v>47</v>
      </c>
      <c r="X1124" t="str">
        <f t="shared" si="69"/>
        <v/>
      </c>
      <c r="Y1124" t="str">
        <f t="shared" si="70"/>
        <v/>
      </c>
      <c r="Z1124" t="str">
        <f t="shared" si="71"/>
        <v/>
      </c>
    </row>
    <row r="1125" spans="1:26" x14ac:dyDescent="0.25">
      <c r="A1125">
        <v>1142</v>
      </c>
      <c r="B1125" t="s">
        <v>1168</v>
      </c>
      <c r="C1125">
        <v>37300</v>
      </c>
      <c r="D1125">
        <v>566</v>
      </c>
      <c r="E1125" t="str">
        <f>IFERROR(IF(OR(HLOOKUP($A1125,'Z-scores'!$C$2:$UD$20,3,FALSE)&gt;3,HLOOKUP(A1125,'Z-scores'!$C$2:$UD$20,3,FALSE)&lt;-3),"",'Total-corrected counts'!E1125),"")</f>
        <v/>
      </c>
      <c r="F1125" t="str">
        <f>IFERROR(IF(OR(HLOOKUP($A1125,'Z-scores'!$C$2:$UD$20,4,FALSE)&gt;3,HLOOKUP($A1125,'Z-scores'!$C$2:$UD$20,4,FALSE)&lt;-3),"",'Total-corrected counts'!F1125),"")</f>
        <v/>
      </c>
      <c r="G1125" t="str">
        <f>IFERROR(IF(OR(HLOOKUP($A1125,'Z-scores'!$C$2:$UD$20,5,FALSE)&gt;3,HLOOKUP($A1125,'Z-scores'!$C$2:$UD$20,5,FALSE)&lt;-3),"",'Total-corrected counts'!G1125),"")</f>
        <v/>
      </c>
      <c r="H1125" t="str">
        <f>IFERROR(IF(OR(HLOOKUP($A1125,'Z-scores'!$C$2:$UD$20,6,FALSE)&gt;3,HLOOKUP($A1125,'Z-scores'!$C$2:$UD$20,6,FALSE)&lt;-3),"",'Total-corrected counts'!H1125),"")</f>
        <v/>
      </c>
      <c r="I1125" t="str">
        <f>IFERROR(IF(OR(HLOOKUP($A1125,'Z-scores'!$C$2:$UD$20,7,FALSE)&gt;3,HLOOKUP($A1125,'Z-scores'!$C$2:$UD$20,7,FALSE)&lt;-3),"",'Total-corrected counts'!I1125),"")</f>
        <v/>
      </c>
      <c r="J1125" t="str">
        <f>IFERROR(IF(OR(HLOOKUP($A1125,'Z-scores'!$C$2:$UD$20,8,FALSE)&gt;3,HLOOKUP($A1125,'Z-scores'!$C$2:$UD$20,8,FALSE)&lt;-3),"",'Total-corrected counts'!J1125),"")</f>
        <v/>
      </c>
      <c r="K1125" t="str">
        <f>IFERROR(IF(OR(HLOOKUP($A1125,'Z-scores'!$C$2:$UD$20,9,FALSE)&gt;3,HLOOKUP($A1125,'Z-scores'!$C$2:$UD$20,9,FALSE)&lt;-3),"",'Total-corrected counts'!K1125),"")</f>
        <v/>
      </c>
      <c r="L1125" t="str">
        <f>IFERROR(IF(OR(HLOOKUP($A1125,'Z-scores'!$C$2:$UD$20,10,FALSE)&gt;3,HLOOKUP($A1125,'Z-scores'!$C$2:$UD$20,10,FALSE)&lt;-3),"",'Total-corrected counts'!L1125),"")</f>
        <v/>
      </c>
      <c r="M1125" t="str">
        <f>IFERROR(IF(OR(HLOOKUP($A1125,'Z-scores'!$C$2:$UD$20,11,FALSE)&gt;3,HLOOKUP($A1125,'Z-scores'!$C$2:$UD$20,11,FALSE)&lt;-3),"",'Total-corrected counts'!M1125),"")</f>
        <v/>
      </c>
      <c r="N1125" t="str">
        <f>IFERROR(IF(OR(HLOOKUP($A1125,'Z-scores'!$C$2:$UD$20,12,FALSE)&gt;3,HLOOKUP($A1125,'Z-scores'!$C$2:$UD$20,12,FALSE)&lt;-3),"",'Total-corrected counts'!N1125),"")</f>
        <v/>
      </c>
      <c r="O1125" t="str">
        <f>IFERROR(IF(OR(HLOOKUP($A1125,'Z-scores'!$C$2:$UD$20,13,FALSE)&gt;3,HLOOKUP($A1125,'Z-scores'!$C$2:$UD$20,13,FALSE)&lt;-3),"",'Total-corrected counts'!O1125),"")</f>
        <v/>
      </c>
      <c r="P1125" t="str">
        <f>IFERROR(IF(OR(HLOOKUP($A1125,'Z-scores'!$C$2:$UD$20,14,FALSE)&gt;3,HLOOKUP($A1125,'Z-scores'!$C$2:$UD$20,14,FALSE)&lt;-3),"",'Total-corrected counts'!P1125),"")</f>
        <v/>
      </c>
      <c r="Q1125" t="str">
        <f>IFERROR(IF(OR(HLOOKUP($A1125,'Z-scores'!$C$2:$UD$20,15,FALSE)&gt;3,HLOOKUP($A1125,'Z-scores'!$C$2:$UD$20,15,FALSE)&lt;-3),"",'Total-corrected counts'!Q1125),"")</f>
        <v/>
      </c>
      <c r="R1125" t="str">
        <f>IFERROR(IF(OR(HLOOKUP($A1125,'Z-scores'!$C$2:$UD$20,16,FALSE)&gt;3,HLOOKUP($A1125,'Z-scores'!$C$2:$UD$20,16,FALSE)&lt;-3),"",'Total-corrected counts'!R1125),"")</f>
        <v/>
      </c>
      <c r="S1125" t="str">
        <f>IFERROR(IF(OR(HLOOKUP($A1125,'Z-scores'!$C$2:$UD$20,17,FALSE)&gt;3,HLOOKUP($A1125,'Z-scores'!$C$2:$UD$20,17,FALSE)&lt;-3),"",'Total-corrected counts'!S1125),"")</f>
        <v/>
      </c>
      <c r="T1125" t="str">
        <f>IFERROR(IF(OR(HLOOKUP($A1125,'Z-scores'!$C$2:$UD$20,18,FALSE)&gt;3,HLOOKUP($A1125,'Z-scores'!$C$2:$UD$20,18,FALSE)&lt;-3),"",'Total-corrected counts'!T1125),"")</f>
        <v/>
      </c>
      <c r="U1125" t="str">
        <f>IFERROR(IF(OR(HLOOKUP($A1125,'Z-scores'!$C$2:$UD$20,19,FALSE)&gt;3,HLOOKUP($A1125,'Z-scores'!$C$2:$UD$20,19,FALSE)&lt;-3),"",'Total-corrected counts'!U1125),"")</f>
        <v/>
      </c>
      <c r="V1125">
        <f t="shared" si="68"/>
        <v>1</v>
      </c>
      <c r="W1125" s="10">
        <f>SUMIFS(Tabel132[Cluster],Tabel132[ID],A1125)</f>
        <v>47</v>
      </c>
      <c r="X1125" t="str">
        <f t="shared" si="69"/>
        <v/>
      </c>
      <c r="Y1125" t="str">
        <f t="shared" si="70"/>
        <v/>
      </c>
      <c r="Z1125" t="str">
        <f t="shared" si="71"/>
        <v/>
      </c>
    </row>
    <row r="1126" spans="1:26" x14ac:dyDescent="0.25">
      <c r="A1126">
        <v>1143</v>
      </c>
      <c r="B1126" t="s">
        <v>1169</v>
      </c>
      <c r="C1126">
        <v>62800</v>
      </c>
      <c r="D1126">
        <v>528</v>
      </c>
      <c r="E1126" t="str">
        <f>IFERROR(IF(OR(HLOOKUP($A1126,'Z-scores'!$C$2:$UD$20,3,FALSE)&gt;3,HLOOKUP(A1126,'Z-scores'!$C$2:$UD$20,3,FALSE)&lt;-3),"",'Total-corrected counts'!E1126),"")</f>
        <v/>
      </c>
      <c r="F1126" t="str">
        <f>IFERROR(IF(OR(HLOOKUP($A1126,'Z-scores'!$C$2:$UD$20,4,FALSE)&gt;3,HLOOKUP($A1126,'Z-scores'!$C$2:$UD$20,4,FALSE)&lt;-3),"",'Total-corrected counts'!F1126),"")</f>
        <v/>
      </c>
      <c r="G1126" t="str">
        <f>IFERROR(IF(OR(HLOOKUP($A1126,'Z-scores'!$C$2:$UD$20,5,FALSE)&gt;3,HLOOKUP($A1126,'Z-scores'!$C$2:$UD$20,5,FALSE)&lt;-3),"",'Total-corrected counts'!G1126),"")</f>
        <v/>
      </c>
      <c r="H1126" t="str">
        <f>IFERROR(IF(OR(HLOOKUP($A1126,'Z-scores'!$C$2:$UD$20,6,FALSE)&gt;3,HLOOKUP($A1126,'Z-scores'!$C$2:$UD$20,6,FALSE)&lt;-3),"",'Total-corrected counts'!H1126),"")</f>
        <v/>
      </c>
      <c r="I1126" t="str">
        <f>IFERROR(IF(OR(HLOOKUP($A1126,'Z-scores'!$C$2:$UD$20,7,FALSE)&gt;3,HLOOKUP($A1126,'Z-scores'!$C$2:$UD$20,7,FALSE)&lt;-3),"",'Total-corrected counts'!I1126),"")</f>
        <v/>
      </c>
      <c r="J1126" t="str">
        <f>IFERROR(IF(OR(HLOOKUP($A1126,'Z-scores'!$C$2:$UD$20,8,FALSE)&gt;3,HLOOKUP($A1126,'Z-scores'!$C$2:$UD$20,8,FALSE)&lt;-3),"",'Total-corrected counts'!J1126),"")</f>
        <v/>
      </c>
      <c r="K1126" t="str">
        <f>IFERROR(IF(OR(HLOOKUP($A1126,'Z-scores'!$C$2:$UD$20,9,FALSE)&gt;3,HLOOKUP($A1126,'Z-scores'!$C$2:$UD$20,9,FALSE)&lt;-3),"",'Total-corrected counts'!K1126),"")</f>
        <v/>
      </c>
      <c r="L1126" t="str">
        <f>IFERROR(IF(OR(HLOOKUP($A1126,'Z-scores'!$C$2:$UD$20,10,FALSE)&gt;3,HLOOKUP($A1126,'Z-scores'!$C$2:$UD$20,10,FALSE)&lt;-3),"",'Total-corrected counts'!L1126),"")</f>
        <v/>
      </c>
      <c r="M1126" t="str">
        <f>IFERROR(IF(OR(HLOOKUP($A1126,'Z-scores'!$C$2:$UD$20,11,FALSE)&gt;3,HLOOKUP($A1126,'Z-scores'!$C$2:$UD$20,11,FALSE)&lt;-3),"",'Total-corrected counts'!M1126),"")</f>
        <v/>
      </c>
      <c r="N1126" t="str">
        <f>IFERROR(IF(OR(HLOOKUP($A1126,'Z-scores'!$C$2:$UD$20,12,FALSE)&gt;3,HLOOKUP($A1126,'Z-scores'!$C$2:$UD$20,12,FALSE)&lt;-3),"",'Total-corrected counts'!N1126),"")</f>
        <v/>
      </c>
      <c r="O1126" t="str">
        <f>IFERROR(IF(OR(HLOOKUP($A1126,'Z-scores'!$C$2:$UD$20,13,FALSE)&gt;3,HLOOKUP($A1126,'Z-scores'!$C$2:$UD$20,13,FALSE)&lt;-3),"",'Total-corrected counts'!O1126),"")</f>
        <v/>
      </c>
      <c r="P1126" t="str">
        <f>IFERROR(IF(OR(HLOOKUP($A1126,'Z-scores'!$C$2:$UD$20,14,FALSE)&gt;3,HLOOKUP($A1126,'Z-scores'!$C$2:$UD$20,14,FALSE)&lt;-3),"",'Total-corrected counts'!P1126),"")</f>
        <v/>
      </c>
      <c r="Q1126" t="str">
        <f>IFERROR(IF(OR(HLOOKUP($A1126,'Z-scores'!$C$2:$UD$20,15,FALSE)&gt;3,HLOOKUP($A1126,'Z-scores'!$C$2:$UD$20,15,FALSE)&lt;-3),"",'Total-corrected counts'!Q1126),"")</f>
        <v/>
      </c>
      <c r="R1126" t="str">
        <f>IFERROR(IF(OR(HLOOKUP($A1126,'Z-scores'!$C$2:$UD$20,16,FALSE)&gt;3,HLOOKUP($A1126,'Z-scores'!$C$2:$UD$20,16,FALSE)&lt;-3),"",'Total-corrected counts'!R1126),"")</f>
        <v/>
      </c>
      <c r="S1126" t="str">
        <f>IFERROR(IF(OR(HLOOKUP($A1126,'Z-scores'!$C$2:$UD$20,17,FALSE)&gt;3,HLOOKUP($A1126,'Z-scores'!$C$2:$UD$20,17,FALSE)&lt;-3),"",'Total-corrected counts'!S1126),"")</f>
        <v/>
      </c>
      <c r="T1126" t="str">
        <f>IFERROR(IF(OR(HLOOKUP($A1126,'Z-scores'!$C$2:$UD$20,18,FALSE)&gt;3,HLOOKUP($A1126,'Z-scores'!$C$2:$UD$20,18,FALSE)&lt;-3),"",'Total-corrected counts'!T1126),"")</f>
        <v/>
      </c>
      <c r="U1126" t="str">
        <f>IFERROR(IF(OR(HLOOKUP($A1126,'Z-scores'!$C$2:$UD$20,19,FALSE)&gt;3,HLOOKUP($A1126,'Z-scores'!$C$2:$UD$20,19,FALSE)&lt;-3),"",'Total-corrected counts'!U1126),"")</f>
        <v/>
      </c>
      <c r="V1126">
        <f t="shared" si="68"/>
        <v>1</v>
      </c>
      <c r="W1126" s="10">
        <f>SUMIFS(Tabel132[Cluster],Tabel132[ID],A1126)</f>
        <v>0</v>
      </c>
      <c r="X1126" t="str">
        <f t="shared" si="69"/>
        <v/>
      </c>
      <c r="Y1126" t="str">
        <f t="shared" si="70"/>
        <v/>
      </c>
      <c r="Z1126" t="str">
        <f t="shared" si="71"/>
        <v/>
      </c>
    </row>
    <row r="1127" spans="1:26" x14ac:dyDescent="0.25">
      <c r="A1127">
        <v>1144</v>
      </c>
      <c r="B1127" t="s">
        <v>1170</v>
      </c>
      <c r="C1127">
        <v>62600</v>
      </c>
      <c r="D1127">
        <v>528</v>
      </c>
      <c r="E1127" t="str">
        <f>IFERROR(IF(OR(HLOOKUP($A1127,'Z-scores'!$C$2:$UD$20,3,FALSE)&gt;3,HLOOKUP(A1127,'Z-scores'!$C$2:$UD$20,3,FALSE)&lt;-3),"",'Total-corrected counts'!E1127),"")</f>
        <v/>
      </c>
      <c r="F1127" t="str">
        <f>IFERROR(IF(OR(HLOOKUP($A1127,'Z-scores'!$C$2:$UD$20,4,FALSE)&gt;3,HLOOKUP($A1127,'Z-scores'!$C$2:$UD$20,4,FALSE)&lt;-3),"",'Total-corrected counts'!F1127),"")</f>
        <v/>
      </c>
      <c r="G1127" t="str">
        <f>IFERROR(IF(OR(HLOOKUP($A1127,'Z-scores'!$C$2:$UD$20,5,FALSE)&gt;3,HLOOKUP($A1127,'Z-scores'!$C$2:$UD$20,5,FALSE)&lt;-3),"",'Total-corrected counts'!G1127),"")</f>
        <v/>
      </c>
      <c r="H1127" t="str">
        <f>IFERROR(IF(OR(HLOOKUP($A1127,'Z-scores'!$C$2:$UD$20,6,FALSE)&gt;3,HLOOKUP($A1127,'Z-scores'!$C$2:$UD$20,6,FALSE)&lt;-3),"",'Total-corrected counts'!H1127),"")</f>
        <v/>
      </c>
      <c r="I1127" t="str">
        <f>IFERROR(IF(OR(HLOOKUP($A1127,'Z-scores'!$C$2:$UD$20,7,FALSE)&gt;3,HLOOKUP($A1127,'Z-scores'!$C$2:$UD$20,7,FALSE)&lt;-3),"",'Total-corrected counts'!I1127),"")</f>
        <v/>
      </c>
      <c r="J1127" t="str">
        <f>IFERROR(IF(OR(HLOOKUP($A1127,'Z-scores'!$C$2:$UD$20,8,FALSE)&gt;3,HLOOKUP($A1127,'Z-scores'!$C$2:$UD$20,8,FALSE)&lt;-3),"",'Total-corrected counts'!J1127),"")</f>
        <v/>
      </c>
      <c r="K1127" t="str">
        <f>IFERROR(IF(OR(HLOOKUP($A1127,'Z-scores'!$C$2:$UD$20,9,FALSE)&gt;3,HLOOKUP($A1127,'Z-scores'!$C$2:$UD$20,9,FALSE)&lt;-3),"",'Total-corrected counts'!K1127),"")</f>
        <v/>
      </c>
      <c r="L1127" t="str">
        <f>IFERROR(IF(OR(HLOOKUP($A1127,'Z-scores'!$C$2:$UD$20,10,FALSE)&gt;3,HLOOKUP($A1127,'Z-scores'!$C$2:$UD$20,10,FALSE)&lt;-3),"",'Total-corrected counts'!L1127),"")</f>
        <v/>
      </c>
      <c r="M1127" t="str">
        <f>IFERROR(IF(OR(HLOOKUP($A1127,'Z-scores'!$C$2:$UD$20,11,FALSE)&gt;3,HLOOKUP($A1127,'Z-scores'!$C$2:$UD$20,11,FALSE)&lt;-3),"",'Total-corrected counts'!M1127),"")</f>
        <v/>
      </c>
      <c r="N1127" t="str">
        <f>IFERROR(IF(OR(HLOOKUP($A1127,'Z-scores'!$C$2:$UD$20,12,FALSE)&gt;3,HLOOKUP($A1127,'Z-scores'!$C$2:$UD$20,12,FALSE)&lt;-3),"",'Total-corrected counts'!N1127),"")</f>
        <v/>
      </c>
      <c r="O1127" t="str">
        <f>IFERROR(IF(OR(HLOOKUP($A1127,'Z-scores'!$C$2:$UD$20,13,FALSE)&gt;3,HLOOKUP($A1127,'Z-scores'!$C$2:$UD$20,13,FALSE)&lt;-3),"",'Total-corrected counts'!O1127),"")</f>
        <v/>
      </c>
      <c r="P1127" t="str">
        <f>IFERROR(IF(OR(HLOOKUP($A1127,'Z-scores'!$C$2:$UD$20,14,FALSE)&gt;3,HLOOKUP($A1127,'Z-scores'!$C$2:$UD$20,14,FALSE)&lt;-3),"",'Total-corrected counts'!P1127),"")</f>
        <v/>
      </c>
      <c r="Q1127" t="str">
        <f>IFERROR(IF(OR(HLOOKUP($A1127,'Z-scores'!$C$2:$UD$20,15,FALSE)&gt;3,HLOOKUP($A1127,'Z-scores'!$C$2:$UD$20,15,FALSE)&lt;-3),"",'Total-corrected counts'!Q1127),"")</f>
        <v/>
      </c>
      <c r="R1127" t="str">
        <f>IFERROR(IF(OR(HLOOKUP($A1127,'Z-scores'!$C$2:$UD$20,16,FALSE)&gt;3,HLOOKUP($A1127,'Z-scores'!$C$2:$UD$20,16,FALSE)&lt;-3),"",'Total-corrected counts'!R1127),"")</f>
        <v/>
      </c>
      <c r="S1127" t="str">
        <f>IFERROR(IF(OR(HLOOKUP($A1127,'Z-scores'!$C$2:$UD$20,17,FALSE)&gt;3,HLOOKUP($A1127,'Z-scores'!$C$2:$UD$20,17,FALSE)&lt;-3),"",'Total-corrected counts'!S1127),"")</f>
        <v/>
      </c>
      <c r="T1127" t="str">
        <f>IFERROR(IF(OR(HLOOKUP($A1127,'Z-scores'!$C$2:$UD$20,18,FALSE)&gt;3,HLOOKUP($A1127,'Z-scores'!$C$2:$UD$20,18,FALSE)&lt;-3),"",'Total-corrected counts'!T1127),"")</f>
        <v/>
      </c>
      <c r="U1127" t="str">
        <f>IFERROR(IF(OR(HLOOKUP($A1127,'Z-scores'!$C$2:$UD$20,19,FALSE)&gt;3,HLOOKUP($A1127,'Z-scores'!$C$2:$UD$20,19,FALSE)&lt;-3),"",'Total-corrected counts'!U1127),"")</f>
        <v/>
      </c>
      <c r="V1127">
        <f t="shared" si="68"/>
        <v>1</v>
      </c>
      <c r="W1127" s="10">
        <f>SUMIFS(Tabel132[Cluster],Tabel132[ID],A1127)</f>
        <v>0</v>
      </c>
      <c r="X1127" t="str">
        <f t="shared" si="69"/>
        <v/>
      </c>
      <c r="Y1127" t="str">
        <f t="shared" si="70"/>
        <v/>
      </c>
      <c r="Z1127" t="str">
        <f t="shared" si="71"/>
        <v/>
      </c>
    </row>
    <row r="1128" spans="1:26" x14ac:dyDescent="0.25">
      <c r="A1128">
        <v>1145</v>
      </c>
      <c r="B1128" t="s">
        <v>1171</v>
      </c>
      <c r="C1128">
        <v>62700</v>
      </c>
      <c r="D1128">
        <v>528</v>
      </c>
      <c r="E1128" t="str">
        <f>IFERROR(IF(OR(HLOOKUP($A1128,'Z-scores'!$C$2:$UD$20,3,FALSE)&gt;3,HLOOKUP(A1128,'Z-scores'!$C$2:$UD$20,3,FALSE)&lt;-3),"",'Total-corrected counts'!E1128),"")</f>
        <v/>
      </c>
      <c r="F1128" t="str">
        <f>IFERROR(IF(OR(HLOOKUP($A1128,'Z-scores'!$C$2:$UD$20,4,FALSE)&gt;3,HLOOKUP($A1128,'Z-scores'!$C$2:$UD$20,4,FALSE)&lt;-3),"",'Total-corrected counts'!F1128),"")</f>
        <v/>
      </c>
      <c r="G1128" t="str">
        <f>IFERROR(IF(OR(HLOOKUP($A1128,'Z-scores'!$C$2:$UD$20,5,FALSE)&gt;3,HLOOKUP($A1128,'Z-scores'!$C$2:$UD$20,5,FALSE)&lt;-3),"",'Total-corrected counts'!G1128),"")</f>
        <v/>
      </c>
      <c r="H1128" t="str">
        <f>IFERROR(IF(OR(HLOOKUP($A1128,'Z-scores'!$C$2:$UD$20,6,FALSE)&gt;3,HLOOKUP($A1128,'Z-scores'!$C$2:$UD$20,6,FALSE)&lt;-3),"",'Total-corrected counts'!H1128),"")</f>
        <v/>
      </c>
      <c r="I1128" t="str">
        <f>IFERROR(IF(OR(HLOOKUP($A1128,'Z-scores'!$C$2:$UD$20,7,FALSE)&gt;3,HLOOKUP($A1128,'Z-scores'!$C$2:$UD$20,7,FALSE)&lt;-3),"",'Total-corrected counts'!I1128),"")</f>
        <v/>
      </c>
      <c r="J1128" t="str">
        <f>IFERROR(IF(OR(HLOOKUP($A1128,'Z-scores'!$C$2:$UD$20,8,FALSE)&gt;3,HLOOKUP($A1128,'Z-scores'!$C$2:$UD$20,8,FALSE)&lt;-3),"",'Total-corrected counts'!J1128),"")</f>
        <v/>
      </c>
      <c r="K1128" t="str">
        <f>IFERROR(IF(OR(HLOOKUP($A1128,'Z-scores'!$C$2:$UD$20,9,FALSE)&gt;3,HLOOKUP($A1128,'Z-scores'!$C$2:$UD$20,9,FALSE)&lt;-3),"",'Total-corrected counts'!K1128),"")</f>
        <v/>
      </c>
      <c r="L1128" t="str">
        <f>IFERROR(IF(OR(HLOOKUP($A1128,'Z-scores'!$C$2:$UD$20,10,FALSE)&gt;3,HLOOKUP($A1128,'Z-scores'!$C$2:$UD$20,10,FALSE)&lt;-3),"",'Total-corrected counts'!L1128),"")</f>
        <v/>
      </c>
      <c r="M1128" t="str">
        <f>IFERROR(IF(OR(HLOOKUP($A1128,'Z-scores'!$C$2:$UD$20,11,FALSE)&gt;3,HLOOKUP($A1128,'Z-scores'!$C$2:$UD$20,11,FALSE)&lt;-3),"",'Total-corrected counts'!M1128),"")</f>
        <v/>
      </c>
      <c r="N1128" t="str">
        <f>IFERROR(IF(OR(HLOOKUP($A1128,'Z-scores'!$C$2:$UD$20,12,FALSE)&gt;3,HLOOKUP($A1128,'Z-scores'!$C$2:$UD$20,12,FALSE)&lt;-3),"",'Total-corrected counts'!N1128),"")</f>
        <v/>
      </c>
      <c r="O1128" t="str">
        <f>IFERROR(IF(OR(HLOOKUP($A1128,'Z-scores'!$C$2:$UD$20,13,FALSE)&gt;3,HLOOKUP($A1128,'Z-scores'!$C$2:$UD$20,13,FALSE)&lt;-3),"",'Total-corrected counts'!O1128),"")</f>
        <v/>
      </c>
      <c r="P1128" t="str">
        <f>IFERROR(IF(OR(HLOOKUP($A1128,'Z-scores'!$C$2:$UD$20,14,FALSE)&gt;3,HLOOKUP($A1128,'Z-scores'!$C$2:$UD$20,14,FALSE)&lt;-3),"",'Total-corrected counts'!P1128),"")</f>
        <v/>
      </c>
      <c r="Q1128" t="str">
        <f>IFERROR(IF(OR(HLOOKUP($A1128,'Z-scores'!$C$2:$UD$20,15,FALSE)&gt;3,HLOOKUP($A1128,'Z-scores'!$C$2:$UD$20,15,FALSE)&lt;-3),"",'Total-corrected counts'!Q1128),"")</f>
        <v/>
      </c>
      <c r="R1128" t="str">
        <f>IFERROR(IF(OR(HLOOKUP($A1128,'Z-scores'!$C$2:$UD$20,16,FALSE)&gt;3,HLOOKUP($A1128,'Z-scores'!$C$2:$UD$20,16,FALSE)&lt;-3),"",'Total-corrected counts'!R1128),"")</f>
        <v/>
      </c>
      <c r="S1128" t="str">
        <f>IFERROR(IF(OR(HLOOKUP($A1128,'Z-scores'!$C$2:$UD$20,17,FALSE)&gt;3,HLOOKUP($A1128,'Z-scores'!$C$2:$UD$20,17,FALSE)&lt;-3),"",'Total-corrected counts'!S1128),"")</f>
        <v/>
      </c>
      <c r="T1128" t="str">
        <f>IFERROR(IF(OR(HLOOKUP($A1128,'Z-scores'!$C$2:$UD$20,18,FALSE)&gt;3,HLOOKUP($A1128,'Z-scores'!$C$2:$UD$20,18,FALSE)&lt;-3),"",'Total-corrected counts'!T1128),"")</f>
        <v/>
      </c>
      <c r="U1128" t="str">
        <f>IFERROR(IF(OR(HLOOKUP($A1128,'Z-scores'!$C$2:$UD$20,19,FALSE)&gt;3,HLOOKUP($A1128,'Z-scores'!$C$2:$UD$20,19,FALSE)&lt;-3),"",'Total-corrected counts'!U1128),"")</f>
        <v/>
      </c>
      <c r="V1128">
        <f t="shared" si="68"/>
        <v>1</v>
      </c>
      <c r="W1128" s="10">
        <f>SUMIFS(Tabel132[Cluster],Tabel132[ID],A1128)</f>
        <v>0</v>
      </c>
      <c r="X1128" t="str">
        <f t="shared" si="69"/>
        <v/>
      </c>
      <c r="Y1128" t="str">
        <f t="shared" si="70"/>
        <v/>
      </c>
      <c r="Z1128" t="str">
        <f t="shared" si="71"/>
        <v/>
      </c>
    </row>
    <row r="1129" spans="1:26" x14ac:dyDescent="0.25">
      <c r="A1129">
        <v>10671</v>
      </c>
      <c r="B1129" t="s">
        <v>1172</v>
      </c>
      <c r="C1129">
        <v>78400</v>
      </c>
      <c r="D1129">
        <v>1097</v>
      </c>
      <c r="E1129" t="str">
        <f>IFERROR(IF(OR(HLOOKUP($A1129,'Z-scores'!$C$2:$UD$20,3,FALSE)&gt;3,HLOOKUP(A1129,'Z-scores'!$C$2:$UD$20,3,FALSE)&lt;-3),"",'Total-corrected counts'!E1129),"")</f>
        <v/>
      </c>
      <c r="F1129" t="str">
        <f>IFERROR(IF(OR(HLOOKUP($A1129,'Z-scores'!$C$2:$UD$20,4,FALSE)&gt;3,HLOOKUP($A1129,'Z-scores'!$C$2:$UD$20,4,FALSE)&lt;-3),"",'Total-corrected counts'!F1129),"")</f>
        <v/>
      </c>
      <c r="G1129" t="str">
        <f>IFERROR(IF(OR(HLOOKUP($A1129,'Z-scores'!$C$2:$UD$20,5,FALSE)&gt;3,HLOOKUP($A1129,'Z-scores'!$C$2:$UD$20,5,FALSE)&lt;-3),"",'Total-corrected counts'!G1129),"")</f>
        <v/>
      </c>
      <c r="H1129" t="str">
        <f>IFERROR(IF(OR(HLOOKUP($A1129,'Z-scores'!$C$2:$UD$20,6,FALSE)&gt;3,HLOOKUP($A1129,'Z-scores'!$C$2:$UD$20,6,FALSE)&lt;-3),"",'Total-corrected counts'!H1129),"")</f>
        <v/>
      </c>
      <c r="I1129" t="str">
        <f>IFERROR(IF(OR(HLOOKUP($A1129,'Z-scores'!$C$2:$UD$20,7,FALSE)&gt;3,HLOOKUP($A1129,'Z-scores'!$C$2:$UD$20,7,FALSE)&lt;-3),"",'Total-corrected counts'!I1129),"")</f>
        <v/>
      </c>
      <c r="J1129" t="str">
        <f>IFERROR(IF(OR(HLOOKUP($A1129,'Z-scores'!$C$2:$UD$20,8,FALSE)&gt;3,HLOOKUP($A1129,'Z-scores'!$C$2:$UD$20,8,FALSE)&lt;-3),"",'Total-corrected counts'!J1129),"")</f>
        <v/>
      </c>
      <c r="K1129" t="str">
        <f>IFERROR(IF(OR(HLOOKUP($A1129,'Z-scores'!$C$2:$UD$20,9,FALSE)&gt;3,HLOOKUP($A1129,'Z-scores'!$C$2:$UD$20,9,FALSE)&lt;-3),"",'Total-corrected counts'!K1129),"")</f>
        <v/>
      </c>
      <c r="L1129" t="str">
        <f>IFERROR(IF(OR(HLOOKUP($A1129,'Z-scores'!$C$2:$UD$20,10,FALSE)&gt;3,HLOOKUP($A1129,'Z-scores'!$C$2:$UD$20,10,FALSE)&lt;-3),"",'Total-corrected counts'!L1129),"")</f>
        <v/>
      </c>
      <c r="M1129" t="str">
        <f>IFERROR(IF(OR(HLOOKUP($A1129,'Z-scores'!$C$2:$UD$20,11,FALSE)&gt;3,HLOOKUP($A1129,'Z-scores'!$C$2:$UD$20,11,FALSE)&lt;-3),"",'Total-corrected counts'!M1129),"")</f>
        <v/>
      </c>
      <c r="N1129" t="str">
        <f>IFERROR(IF(OR(HLOOKUP($A1129,'Z-scores'!$C$2:$UD$20,12,FALSE)&gt;3,HLOOKUP($A1129,'Z-scores'!$C$2:$UD$20,12,FALSE)&lt;-3),"",'Total-corrected counts'!N1129),"")</f>
        <v/>
      </c>
      <c r="O1129" t="str">
        <f>IFERROR(IF(OR(HLOOKUP($A1129,'Z-scores'!$C$2:$UD$20,13,FALSE)&gt;3,HLOOKUP($A1129,'Z-scores'!$C$2:$UD$20,13,FALSE)&lt;-3),"",'Total-corrected counts'!O1129),"")</f>
        <v/>
      </c>
      <c r="P1129" t="str">
        <f>IFERROR(IF(OR(HLOOKUP($A1129,'Z-scores'!$C$2:$UD$20,14,FALSE)&gt;3,HLOOKUP($A1129,'Z-scores'!$C$2:$UD$20,14,FALSE)&lt;-3),"",'Total-corrected counts'!P1129),"")</f>
        <v/>
      </c>
      <c r="Q1129" t="str">
        <f>IFERROR(IF(OR(HLOOKUP($A1129,'Z-scores'!$C$2:$UD$20,15,FALSE)&gt;3,HLOOKUP($A1129,'Z-scores'!$C$2:$UD$20,15,FALSE)&lt;-3),"",'Total-corrected counts'!Q1129),"")</f>
        <v/>
      </c>
      <c r="R1129" t="str">
        <f>IFERROR(IF(OR(HLOOKUP($A1129,'Z-scores'!$C$2:$UD$20,16,FALSE)&gt;3,HLOOKUP($A1129,'Z-scores'!$C$2:$UD$20,16,FALSE)&lt;-3),"",'Total-corrected counts'!R1129),"")</f>
        <v/>
      </c>
      <c r="S1129" t="str">
        <f>IFERROR(IF(OR(HLOOKUP($A1129,'Z-scores'!$C$2:$UD$20,17,FALSE)&gt;3,HLOOKUP($A1129,'Z-scores'!$C$2:$UD$20,17,FALSE)&lt;-3),"",'Total-corrected counts'!S1129),"")</f>
        <v/>
      </c>
      <c r="T1129" t="str">
        <f>IFERROR(IF(OR(HLOOKUP($A1129,'Z-scores'!$C$2:$UD$20,18,FALSE)&gt;3,HLOOKUP($A1129,'Z-scores'!$C$2:$UD$20,18,FALSE)&lt;-3),"",'Total-corrected counts'!T1129),"")</f>
        <v/>
      </c>
      <c r="U1129" t="str">
        <f>IFERROR(IF(OR(HLOOKUP($A1129,'Z-scores'!$C$2:$UD$20,19,FALSE)&gt;3,HLOOKUP($A1129,'Z-scores'!$C$2:$UD$20,19,FALSE)&lt;-3),"",'Total-corrected counts'!U1129),"")</f>
        <v/>
      </c>
      <c r="V1129">
        <f t="shared" si="68"/>
        <v>1</v>
      </c>
      <c r="W1129" s="10">
        <f>SUMIFS(Tabel132[Cluster],Tabel132[ID],A1129)</f>
        <v>0</v>
      </c>
      <c r="X1129" t="str">
        <f t="shared" si="69"/>
        <v/>
      </c>
      <c r="Y1129" t="str">
        <f t="shared" si="70"/>
        <v/>
      </c>
      <c r="Z1129" t="str">
        <f t="shared" si="71"/>
        <v/>
      </c>
    </row>
    <row r="1130" spans="1:26" x14ac:dyDescent="0.25">
      <c r="A1130">
        <v>10672</v>
      </c>
      <c r="B1130" t="s">
        <v>1173</v>
      </c>
      <c r="C1130">
        <v>60000</v>
      </c>
      <c r="D1130">
        <v>1007</v>
      </c>
      <c r="E1130" t="str">
        <f>IFERROR(IF(OR(HLOOKUP($A1130,'Z-scores'!$C$2:$UD$20,3,FALSE)&gt;3,HLOOKUP(A1130,'Z-scores'!$C$2:$UD$20,3,FALSE)&lt;-3),"",'Total-corrected counts'!E1130),"")</f>
        <v/>
      </c>
      <c r="F1130" t="str">
        <f>IFERROR(IF(OR(HLOOKUP($A1130,'Z-scores'!$C$2:$UD$20,4,FALSE)&gt;3,HLOOKUP($A1130,'Z-scores'!$C$2:$UD$20,4,FALSE)&lt;-3),"",'Total-corrected counts'!F1130),"")</f>
        <v/>
      </c>
      <c r="G1130" t="str">
        <f>IFERROR(IF(OR(HLOOKUP($A1130,'Z-scores'!$C$2:$UD$20,5,FALSE)&gt;3,HLOOKUP($A1130,'Z-scores'!$C$2:$UD$20,5,FALSE)&lt;-3),"",'Total-corrected counts'!G1130),"")</f>
        <v/>
      </c>
      <c r="H1130" t="str">
        <f>IFERROR(IF(OR(HLOOKUP($A1130,'Z-scores'!$C$2:$UD$20,6,FALSE)&gt;3,HLOOKUP($A1130,'Z-scores'!$C$2:$UD$20,6,FALSE)&lt;-3),"",'Total-corrected counts'!H1130),"")</f>
        <v/>
      </c>
      <c r="I1130" t="str">
        <f>IFERROR(IF(OR(HLOOKUP($A1130,'Z-scores'!$C$2:$UD$20,7,FALSE)&gt;3,HLOOKUP($A1130,'Z-scores'!$C$2:$UD$20,7,FALSE)&lt;-3),"",'Total-corrected counts'!I1130),"")</f>
        <v/>
      </c>
      <c r="J1130" t="str">
        <f>IFERROR(IF(OR(HLOOKUP($A1130,'Z-scores'!$C$2:$UD$20,8,FALSE)&gt;3,HLOOKUP($A1130,'Z-scores'!$C$2:$UD$20,8,FALSE)&lt;-3),"",'Total-corrected counts'!J1130),"")</f>
        <v/>
      </c>
      <c r="K1130" t="str">
        <f>IFERROR(IF(OR(HLOOKUP($A1130,'Z-scores'!$C$2:$UD$20,9,FALSE)&gt;3,HLOOKUP($A1130,'Z-scores'!$C$2:$UD$20,9,FALSE)&lt;-3),"",'Total-corrected counts'!K1130),"")</f>
        <v/>
      </c>
      <c r="L1130" t="str">
        <f>IFERROR(IF(OR(HLOOKUP($A1130,'Z-scores'!$C$2:$UD$20,10,FALSE)&gt;3,HLOOKUP($A1130,'Z-scores'!$C$2:$UD$20,10,FALSE)&lt;-3),"",'Total-corrected counts'!L1130),"")</f>
        <v/>
      </c>
      <c r="M1130" t="str">
        <f>IFERROR(IF(OR(HLOOKUP($A1130,'Z-scores'!$C$2:$UD$20,11,FALSE)&gt;3,HLOOKUP($A1130,'Z-scores'!$C$2:$UD$20,11,FALSE)&lt;-3),"",'Total-corrected counts'!M1130),"")</f>
        <v/>
      </c>
      <c r="N1130" t="str">
        <f>IFERROR(IF(OR(HLOOKUP($A1130,'Z-scores'!$C$2:$UD$20,12,FALSE)&gt;3,HLOOKUP($A1130,'Z-scores'!$C$2:$UD$20,12,FALSE)&lt;-3),"",'Total-corrected counts'!N1130),"")</f>
        <v/>
      </c>
      <c r="O1130" t="str">
        <f>IFERROR(IF(OR(HLOOKUP($A1130,'Z-scores'!$C$2:$UD$20,13,FALSE)&gt;3,HLOOKUP($A1130,'Z-scores'!$C$2:$UD$20,13,FALSE)&lt;-3),"",'Total-corrected counts'!O1130),"")</f>
        <v/>
      </c>
      <c r="P1130" t="str">
        <f>IFERROR(IF(OR(HLOOKUP($A1130,'Z-scores'!$C$2:$UD$20,14,FALSE)&gt;3,HLOOKUP($A1130,'Z-scores'!$C$2:$UD$20,14,FALSE)&lt;-3),"",'Total-corrected counts'!P1130),"")</f>
        <v/>
      </c>
      <c r="Q1130" t="str">
        <f>IFERROR(IF(OR(HLOOKUP($A1130,'Z-scores'!$C$2:$UD$20,15,FALSE)&gt;3,HLOOKUP($A1130,'Z-scores'!$C$2:$UD$20,15,FALSE)&lt;-3),"",'Total-corrected counts'!Q1130),"")</f>
        <v/>
      </c>
      <c r="R1130" t="str">
        <f>IFERROR(IF(OR(HLOOKUP($A1130,'Z-scores'!$C$2:$UD$20,16,FALSE)&gt;3,HLOOKUP($A1130,'Z-scores'!$C$2:$UD$20,16,FALSE)&lt;-3),"",'Total-corrected counts'!R1130),"")</f>
        <v/>
      </c>
      <c r="S1130" t="str">
        <f>IFERROR(IF(OR(HLOOKUP($A1130,'Z-scores'!$C$2:$UD$20,17,FALSE)&gt;3,HLOOKUP($A1130,'Z-scores'!$C$2:$UD$20,17,FALSE)&lt;-3),"",'Total-corrected counts'!S1130),"")</f>
        <v/>
      </c>
      <c r="T1130" t="str">
        <f>IFERROR(IF(OR(HLOOKUP($A1130,'Z-scores'!$C$2:$UD$20,18,FALSE)&gt;3,HLOOKUP($A1130,'Z-scores'!$C$2:$UD$20,18,FALSE)&lt;-3),"",'Total-corrected counts'!T1130),"")</f>
        <v/>
      </c>
      <c r="U1130" t="str">
        <f>IFERROR(IF(OR(HLOOKUP($A1130,'Z-scores'!$C$2:$UD$20,19,FALSE)&gt;3,HLOOKUP($A1130,'Z-scores'!$C$2:$UD$20,19,FALSE)&lt;-3),"",'Total-corrected counts'!U1130),"")</f>
        <v/>
      </c>
      <c r="V1130">
        <f t="shared" si="68"/>
        <v>1</v>
      </c>
      <c r="W1130" s="10">
        <f>SUMIFS(Tabel132[Cluster],Tabel132[ID],A1130)</f>
        <v>0</v>
      </c>
      <c r="X1130" t="str">
        <f t="shared" si="69"/>
        <v/>
      </c>
      <c r="Y1130" t="str">
        <f t="shared" si="70"/>
        <v/>
      </c>
      <c r="Z1130" t="str">
        <f t="shared" si="71"/>
        <v/>
      </c>
    </row>
    <row r="1131" spans="1:26" x14ac:dyDescent="0.25">
      <c r="A1131">
        <v>10673</v>
      </c>
      <c r="B1131" t="s">
        <v>1174</v>
      </c>
      <c r="C1131">
        <v>59900</v>
      </c>
      <c r="D1131">
        <v>1007</v>
      </c>
      <c r="E1131" t="str">
        <f>IFERROR(IF(OR(HLOOKUP($A1131,'Z-scores'!$C$2:$UD$20,3,FALSE)&gt;3,HLOOKUP(A1131,'Z-scores'!$C$2:$UD$20,3,FALSE)&lt;-3),"",'Total-corrected counts'!E1131),"")</f>
        <v/>
      </c>
      <c r="F1131" t="str">
        <f>IFERROR(IF(OR(HLOOKUP($A1131,'Z-scores'!$C$2:$UD$20,4,FALSE)&gt;3,HLOOKUP($A1131,'Z-scores'!$C$2:$UD$20,4,FALSE)&lt;-3),"",'Total-corrected counts'!F1131),"")</f>
        <v/>
      </c>
      <c r="G1131" t="str">
        <f>IFERROR(IF(OR(HLOOKUP($A1131,'Z-scores'!$C$2:$UD$20,5,FALSE)&gt;3,HLOOKUP($A1131,'Z-scores'!$C$2:$UD$20,5,FALSE)&lt;-3),"",'Total-corrected counts'!G1131),"")</f>
        <v/>
      </c>
      <c r="H1131" t="str">
        <f>IFERROR(IF(OR(HLOOKUP($A1131,'Z-scores'!$C$2:$UD$20,6,FALSE)&gt;3,HLOOKUP($A1131,'Z-scores'!$C$2:$UD$20,6,FALSE)&lt;-3),"",'Total-corrected counts'!H1131),"")</f>
        <v/>
      </c>
      <c r="I1131" t="str">
        <f>IFERROR(IF(OR(HLOOKUP($A1131,'Z-scores'!$C$2:$UD$20,7,FALSE)&gt;3,HLOOKUP($A1131,'Z-scores'!$C$2:$UD$20,7,FALSE)&lt;-3),"",'Total-corrected counts'!I1131),"")</f>
        <v/>
      </c>
      <c r="J1131" t="str">
        <f>IFERROR(IF(OR(HLOOKUP($A1131,'Z-scores'!$C$2:$UD$20,8,FALSE)&gt;3,HLOOKUP($A1131,'Z-scores'!$C$2:$UD$20,8,FALSE)&lt;-3),"",'Total-corrected counts'!J1131),"")</f>
        <v/>
      </c>
      <c r="K1131" t="str">
        <f>IFERROR(IF(OR(HLOOKUP($A1131,'Z-scores'!$C$2:$UD$20,9,FALSE)&gt;3,HLOOKUP($A1131,'Z-scores'!$C$2:$UD$20,9,FALSE)&lt;-3),"",'Total-corrected counts'!K1131),"")</f>
        <v/>
      </c>
      <c r="L1131" t="str">
        <f>IFERROR(IF(OR(HLOOKUP($A1131,'Z-scores'!$C$2:$UD$20,10,FALSE)&gt;3,HLOOKUP($A1131,'Z-scores'!$C$2:$UD$20,10,FALSE)&lt;-3),"",'Total-corrected counts'!L1131),"")</f>
        <v/>
      </c>
      <c r="M1131" t="str">
        <f>IFERROR(IF(OR(HLOOKUP($A1131,'Z-scores'!$C$2:$UD$20,11,FALSE)&gt;3,HLOOKUP($A1131,'Z-scores'!$C$2:$UD$20,11,FALSE)&lt;-3),"",'Total-corrected counts'!M1131),"")</f>
        <v/>
      </c>
      <c r="N1131" t="str">
        <f>IFERROR(IF(OR(HLOOKUP($A1131,'Z-scores'!$C$2:$UD$20,12,FALSE)&gt;3,HLOOKUP($A1131,'Z-scores'!$C$2:$UD$20,12,FALSE)&lt;-3),"",'Total-corrected counts'!N1131),"")</f>
        <v/>
      </c>
      <c r="O1131" t="str">
        <f>IFERROR(IF(OR(HLOOKUP($A1131,'Z-scores'!$C$2:$UD$20,13,FALSE)&gt;3,HLOOKUP($A1131,'Z-scores'!$C$2:$UD$20,13,FALSE)&lt;-3),"",'Total-corrected counts'!O1131),"")</f>
        <v/>
      </c>
      <c r="P1131" t="str">
        <f>IFERROR(IF(OR(HLOOKUP($A1131,'Z-scores'!$C$2:$UD$20,14,FALSE)&gt;3,HLOOKUP($A1131,'Z-scores'!$C$2:$UD$20,14,FALSE)&lt;-3),"",'Total-corrected counts'!P1131),"")</f>
        <v/>
      </c>
      <c r="Q1131" t="str">
        <f>IFERROR(IF(OR(HLOOKUP($A1131,'Z-scores'!$C$2:$UD$20,15,FALSE)&gt;3,HLOOKUP($A1131,'Z-scores'!$C$2:$UD$20,15,FALSE)&lt;-3),"",'Total-corrected counts'!Q1131),"")</f>
        <v/>
      </c>
      <c r="R1131" t="str">
        <f>IFERROR(IF(OR(HLOOKUP($A1131,'Z-scores'!$C$2:$UD$20,16,FALSE)&gt;3,HLOOKUP($A1131,'Z-scores'!$C$2:$UD$20,16,FALSE)&lt;-3),"",'Total-corrected counts'!R1131),"")</f>
        <v/>
      </c>
      <c r="S1131" t="str">
        <f>IFERROR(IF(OR(HLOOKUP($A1131,'Z-scores'!$C$2:$UD$20,17,FALSE)&gt;3,HLOOKUP($A1131,'Z-scores'!$C$2:$UD$20,17,FALSE)&lt;-3),"",'Total-corrected counts'!S1131),"")</f>
        <v/>
      </c>
      <c r="T1131" t="str">
        <f>IFERROR(IF(OR(HLOOKUP($A1131,'Z-scores'!$C$2:$UD$20,18,FALSE)&gt;3,HLOOKUP($A1131,'Z-scores'!$C$2:$UD$20,18,FALSE)&lt;-3),"",'Total-corrected counts'!T1131),"")</f>
        <v/>
      </c>
      <c r="U1131" t="str">
        <f>IFERROR(IF(OR(HLOOKUP($A1131,'Z-scores'!$C$2:$UD$20,19,FALSE)&gt;3,HLOOKUP($A1131,'Z-scores'!$C$2:$UD$20,19,FALSE)&lt;-3),"",'Total-corrected counts'!U1131),"")</f>
        <v/>
      </c>
      <c r="V1131">
        <f t="shared" si="68"/>
        <v>1</v>
      </c>
      <c r="W1131" s="10">
        <f>SUMIFS(Tabel132[Cluster],Tabel132[ID],A1131)</f>
        <v>0</v>
      </c>
      <c r="X1131" t="str">
        <f t="shared" si="69"/>
        <v/>
      </c>
      <c r="Y1131" t="str">
        <f t="shared" si="70"/>
        <v/>
      </c>
      <c r="Z1131" t="str">
        <f t="shared" si="71"/>
        <v/>
      </c>
    </row>
    <row r="1132" spans="1:26" x14ac:dyDescent="0.25">
      <c r="A1132">
        <v>10674</v>
      </c>
      <c r="B1132" t="s">
        <v>1175</v>
      </c>
      <c r="C1132">
        <v>59800</v>
      </c>
      <c r="D1132">
        <v>1007</v>
      </c>
      <c r="E1132" t="str">
        <f>IFERROR(IF(OR(HLOOKUP($A1132,'Z-scores'!$C$2:$UD$20,3,FALSE)&gt;3,HLOOKUP(A1132,'Z-scores'!$C$2:$UD$20,3,FALSE)&lt;-3),"",'Total-corrected counts'!E1132),"")</f>
        <v/>
      </c>
      <c r="F1132" t="str">
        <f>IFERROR(IF(OR(HLOOKUP($A1132,'Z-scores'!$C$2:$UD$20,4,FALSE)&gt;3,HLOOKUP($A1132,'Z-scores'!$C$2:$UD$20,4,FALSE)&lt;-3),"",'Total-corrected counts'!F1132),"")</f>
        <v/>
      </c>
      <c r="G1132" t="str">
        <f>IFERROR(IF(OR(HLOOKUP($A1132,'Z-scores'!$C$2:$UD$20,5,FALSE)&gt;3,HLOOKUP($A1132,'Z-scores'!$C$2:$UD$20,5,FALSE)&lt;-3),"",'Total-corrected counts'!G1132),"")</f>
        <v/>
      </c>
      <c r="H1132" t="str">
        <f>IFERROR(IF(OR(HLOOKUP($A1132,'Z-scores'!$C$2:$UD$20,6,FALSE)&gt;3,HLOOKUP($A1132,'Z-scores'!$C$2:$UD$20,6,FALSE)&lt;-3),"",'Total-corrected counts'!H1132),"")</f>
        <v/>
      </c>
      <c r="I1132" t="str">
        <f>IFERROR(IF(OR(HLOOKUP($A1132,'Z-scores'!$C$2:$UD$20,7,FALSE)&gt;3,HLOOKUP($A1132,'Z-scores'!$C$2:$UD$20,7,FALSE)&lt;-3),"",'Total-corrected counts'!I1132),"")</f>
        <v/>
      </c>
      <c r="J1132" t="str">
        <f>IFERROR(IF(OR(HLOOKUP($A1132,'Z-scores'!$C$2:$UD$20,8,FALSE)&gt;3,HLOOKUP($A1132,'Z-scores'!$C$2:$UD$20,8,FALSE)&lt;-3),"",'Total-corrected counts'!J1132),"")</f>
        <v/>
      </c>
      <c r="K1132" t="str">
        <f>IFERROR(IF(OR(HLOOKUP($A1132,'Z-scores'!$C$2:$UD$20,9,FALSE)&gt;3,HLOOKUP($A1132,'Z-scores'!$C$2:$UD$20,9,FALSE)&lt;-3),"",'Total-corrected counts'!K1132),"")</f>
        <v/>
      </c>
      <c r="L1132" t="str">
        <f>IFERROR(IF(OR(HLOOKUP($A1132,'Z-scores'!$C$2:$UD$20,10,FALSE)&gt;3,HLOOKUP($A1132,'Z-scores'!$C$2:$UD$20,10,FALSE)&lt;-3),"",'Total-corrected counts'!L1132),"")</f>
        <v/>
      </c>
      <c r="M1132" t="str">
        <f>IFERROR(IF(OR(HLOOKUP($A1132,'Z-scores'!$C$2:$UD$20,11,FALSE)&gt;3,HLOOKUP($A1132,'Z-scores'!$C$2:$UD$20,11,FALSE)&lt;-3),"",'Total-corrected counts'!M1132),"")</f>
        <v/>
      </c>
      <c r="N1132" t="str">
        <f>IFERROR(IF(OR(HLOOKUP($A1132,'Z-scores'!$C$2:$UD$20,12,FALSE)&gt;3,HLOOKUP($A1132,'Z-scores'!$C$2:$UD$20,12,FALSE)&lt;-3),"",'Total-corrected counts'!N1132),"")</f>
        <v/>
      </c>
      <c r="O1132" t="str">
        <f>IFERROR(IF(OR(HLOOKUP($A1132,'Z-scores'!$C$2:$UD$20,13,FALSE)&gt;3,HLOOKUP($A1132,'Z-scores'!$C$2:$UD$20,13,FALSE)&lt;-3),"",'Total-corrected counts'!O1132),"")</f>
        <v/>
      </c>
      <c r="P1132" t="str">
        <f>IFERROR(IF(OR(HLOOKUP($A1132,'Z-scores'!$C$2:$UD$20,14,FALSE)&gt;3,HLOOKUP($A1132,'Z-scores'!$C$2:$UD$20,14,FALSE)&lt;-3),"",'Total-corrected counts'!P1132),"")</f>
        <v/>
      </c>
      <c r="Q1132" t="str">
        <f>IFERROR(IF(OR(HLOOKUP($A1132,'Z-scores'!$C$2:$UD$20,15,FALSE)&gt;3,HLOOKUP($A1132,'Z-scores'!$C$2:$UD$20,15,FALSE)&lt;-3),"",'Total-corrected counts'!Q1132),"")</f>
        <v/>
      </c>
      <c r="R1132" t="str">
        <f>IFERROR(IF(OR(HLOOKUP($A1132,'Z-scores'!$C$2:$UD$20,16,FALSE)&gt;3,HLOOKUP($A1132,'Z-scores'!$C$2:$UD$20,16,FALSE)&lt;-3),"",'Total-corrected counts'!R1132),"")</f>
        <v/>
      </c>
      <c r="S1132" t="str">
        <f>IFERROR(IF(OR(HLOOKUP($A1132,'Z-scores'!$C$2:$UD$20,17,FALSE)&gt;3,HLOOKUP($A1132,'Z-scores'!$C$2:$UD$20,17,FALSE)&lt;-3),"",'Total-corrected counts'!S1132),"")</f>
        <v/>
      </c>
      <c r="T1132" t="str">
        <f>IFERROR(IF(OR(HLOOKUP($A1132,'Z-scores'!$C$2:$UD$20,18,FALSE)&gt;3,HLOOKUP($A1132,'Z-scores'!$C$2:$UD$20,18,FALSE)&lt;-3),"",'Total-corrected counts'!T1132),"")</f>
        <v/>
      </c>
      <c r="U1132" t="str">
        <f>IFERROR(IF(OR(HLOOKUP($A1132,'Z-scores'!$C$2:$UD$20,19,FALSE)&gt;3,HLOOKUP($A1132,'Z-scores'!$C$2:$UD$20,19,FALSE)&lt;-3),"",'Total-corrected counts'!U1132),"")</f>
        <v/>
      </c>
      <c r="V1132">
        <f t="shared" si="68"/>
        <v>1</v>
      </c>
      <c r="W1132" s="10">
        <f>SUMIFS(Tabel132[Cluster],Tabel132[ID],A1132)</f>
        <v>0</v>
      </c>
      <c r="X1132" t="str">
        <f t="shared" si="69"/>
        <v/>
      </c>
      <c r="Y1132" t="str">
        <f t="shared" si="70"/>
        <v/>
      </c>
      <c r="Z1132" t="str">
        <f t="shared" si="71"/>
        <v/>
      </c>
    </row>
    <row r="1133" spans="1:26" x14ac:dyDescent="0.25">
      <c r="A1133">
        <v>10675</v>
      </c>
      <c r="B1133" t="s">
        <v>1176</v>
      </c>
      <c r="C1133">
        <v>60500</v>
      </c>
      <c r="D1133">
        <v>1056</v>
      </c>
      <c r="E1133" t="str">
        <f>IFERROR(IF(OR(HLOOKUP($A1133,'Z-scores'!$C$2:$UD$20,3,FALSE)&gt;3,HLOOKUP(A1133,'Z-scores'!$C$2:$UD$20,3,FALSE)&lt;-3),"",'Total-corrected counts'!E1133),"")</f>
        <v/>
      </c>
      <c r="F1133" t="str">
        <f>IFERROR(IF(OR(HLOOKUP($A1133,'Z-scores'!$C$2:$UD$20,4,FALSE)&gt;3,HLOOKUP($A1133,'Z-scores'!$C$2:$UD$20,4,FALSE)&lt;-3),"",'Total-corrected counts'!F1133),"")</f>
        <v/>
      </c>
      <c r="G1133" t="str">
        <f>IFERROR(IF(OR(HLOOKUP($A1133,'Z-scores'!$C$2:$UD$20,5,FALSE)&gt;3,HLOOKUP($A1133,'Z-scores'!$C$2:$UD$20,5,FALSE)&lt;-3),"",'Total-corrected counts'!G1133),"")</f>
        <v/>
      </c>
      <c r="H1133" t="str">
        <f>IFERROR(IF(OR(HLOOKUP($A1133,'Z-scores'!$C$2:$UD$20,6,FALSE)&gt;3,HLOOKUP($A1133,'Z-scores'!$C$2:$UD$20,6,FALSE)&lt;-3),"",'Total-corrected counts'!H1133),"")</f>
        <v/>
      </c>
      <c r="I1133" t="str">
        <f>IFERROR(IF(OR(HLOOKUP($A1133,'Z-scores'!$C$2:$UD$20,7,FALSE)&gt;3,HLOOKUP($A1133,'Z-scores'!$C$2:$UD$20,7,FALSE)&lt;-3),"",'Total-corrected counts'!I1133),"")</f>
        <v/>
      </c>
      <c r="J1133" t="str">
        <f>IFERROR(IF(OR(HLOOKUP($A1133,'Z-scores'!$C$2:$UD$20,8,FALSE)&gt;3,HLOOKUP($A1133,'Z-scores'!$C$2:$UD$20,8,FALSE)&lt;-3),"",'Total-corrected counts'!J1133),"")</f>
        <v/>
      </c>
      <c r="K1133" t="str">
        <f>IFERROR(IF(OR(HLOOKUP($A1133,'Z-scores'!$C$2:$UD$20,9,FALSE)&gt;3,HLOOKUP($A1133,'Z-scores'!$C$2:$UD$20,9,FALSE)&lt;-3),"",'Total-corrected counts'!K1133),"")</f>
        <v/>
      </c>
      <c r="L1133" t="str">
        <f>IFERROR(IF(OR(HLOOKUP($A1133,'Z-scores'!$C$2:$UD$20,10,FALSE)&gt;3,HLOOKUP($A1133,'Z-scores'!$C$2:$UD$20,10,FALSE)&lt;-3),"",'Total-corrected counts'!L1133),"")</f>
        <v/>
      </c>
      <c r="M1133" t="str">
        <f>IFERROR(IF(OR(HLOOKUP($A1133,'Z-scores'!$C$2:$UD$20,11,FALSE)&gt;3,HLOOKUP($A1133,'Z-scores'!$C$2:$UD$20,11,FALSE)&lt;-3),"",'Total-corrected counts'!M1133),"")</f>
        <v/>
      </c>
      <c r="N1133" t="str">
        <f>IFERROR(IF(OR(HLOOKUP($A1133,'Z-scores'!$C$2:$UD$20,12,FALSE)&gt;3,HLOOKUP($A1133,'Z-scores'!$C$2:$UD$20,12,FALSE)&lt;-3),"",'Total-corrected counts'!N1133),"")</f>
        <v/>
      </c>
      <c r="O1133" t="str">
        <f>IFERROR(IF(OR(HLOOKUP($A1133,'Z-scores'!$C$2:$UD$20,13,FALSE)&gt;3,HLOOKUP($A1133,'Z-scores'!$C$2:$UD$20,13,FALSE)&lt;-3),"",'Total-corrected counts'!O1133),"")</f>
        <v/>
      </c>
      <c r="P1133" t="str">
        <f>IFERROR(IF(OR(HLOOKUP($A1133,'Z-scores'!$C$2:$UD$20,14,FALSE)&gt;3,HLOOKUP($A1133,'Z-scores'!$C$2:$UD$20,14,FALSE)&lt;-3),"",'Total-corrected counts'!P1133),"")</f>
        <v/>
      </c>
      <c r="Q1133" t="str">
        <f>IFERROR(IF(OR(HLOOKUP($A1133,'Z-scores'!$C$2:$UD$20,15,FALSE)&gt;3,HLOOKUP($A1133,'Z-scores'!$C$2:$UD$20,15,FALSE)&lt;-3),"",'Total-corrected counts'!Q1133),"")</f>
        <v/>
      </c>
      <c r="R1133" t="str">
        <f>IFERROR(IF(OR(HLOOKUP($A1133,'Z-scores'!$C$2:$UD$20,16,FALSE)&gt;3,HLOOKUP($A1133,'Z-scores'!$C$2:$UD$20,16,FALSE)&lt;-3),"",'Total-corrected counts'!R1133),"")</f>
        <v/>
      </c>
      <c r="S1133" t="str">
        <f>IFERROR(IF(OR(HLOOKUP($A1133,'Z-scores'!$C$2:$UD$20,17,FALSE)&gt;3,HLOOKUP($A1133,'Z-scores'!$C$2:$UD$20,17,FALSE)&lt;-3),"",'Total-corrected counts'!S1133),"")</f>
        <v/>
      </c>
      <c r="T1133" t="str">
        <f>IFERROR(IF(OR(HLOOKUP($A1133,'Z-scores'!$C$2:$UD$20,18,FALSE)&gt;3,HLOOKUP($A1133,'Z-scores'!$C$2:$UD$20,18,FALSE)&lt;-3),"",'Total-corrected counts'!T1133),"")</f>
        <v/>
      </c>
      <c r="U1133" t="str">
        <f>IFERROR(IF(OR(HLOOKUP($A1133,'Z-scores'!$C$2:$UD$20,19,FALSE)&gt;3,HLOOKUP($A1133,'Z-scores'!$C$2:$UD$20,19,FALSE)&lt;-3),"",'Total-corrected counts'!U1133),"")</f>
        <v/>
      </c>
      <c r="V1133">
        <f t="shared" si="68"/>
        <v>1</v>
      </c>
      <c r="W1133" s="10">
        <f>SUMIFS(Tabel132[Cluster],Tabel132[ID],A1133)</f>
        <v>0</v>
      </c>
      <c r="X1133" t="str">
        <f t="shared" si="69"/>
        <v/>
      </c>
      <c r="Y1133" t="str">
        <f t="shared" si="70"/>
        <v/>
      </c>
      <c r="Z1133" t="str">
        <f t="shared" si="71"/>
        <v/>
      </c>
    </row>
    <row r="1134" spans="1:26" x14ac:dyDescent="0.25">
      <c r="A1134">
        <v>10676</v>
      </c>
      <c r="B1134" t="s">
        <v>1177</v>
      </c>
      <c r="C1134">
        <v>60400</v>
      </c>
      <c r="D1134">
        <v>1056</v>
      </c>
      <c r="E1134" t="str">
        <f>IFERROR(IF(OR(HLOOKUP($A1134,'Z-scores'!$C$2:$UD$20,3,FALSE)&gt;3,HLOOKUP(A1134,'Z-scores'!$C$2:$UD$20,3,FALSE)&lt;-3),"",'Total-corrected counts'!E1134),"")</f>
        <v/>
      </c>
      <c r="F1134" t="str">
        <f>IFERROR(IF(OR(HLOOKUP($A1134,'Z-scores'!$C$2:$UD$20,4,FALSE)&gt;3,HLOOKUP($A1134,'Z-scores'!$C$2:$UD$20,4,FALSE)&lt;-3),"",'Total-corrected counts'!F1134),"")</f>
        <v/>
      </c>
      <c r="G1134" t="str">
        <f>IFERROR(IF(OR(HLOOKUP($A1134,'Z-scores'!$C$2:$UD$20,5,FALSE)&gt;3,HLOOKUP($A1134,'Z-scores'!$C$2:$UD$20,5,FALSE)&lt;-3),"",'Total-corrected counts'!G1134),"")</f>
        <v/>
      </c>
      <c r="H1134" t="str">
        <f>IFERROR(IF(OR(HLOOKUP($A1134,'Z-scores'!$C$2:$UD$20,6,FALSE)&gt;3,HLOOKUP($A1134,'Z-scores'!$C$2:$UD$20,6,FALSE)&lt;-3),"",'Total-corrected counts'!H1134),"")</f>
        <v/>
      </c>
      <c r="I1134" t="str">
        <f>IFERROR(IF(OR(HLOOKUP($A1134,'Z-scores'!$C$2:$UD$20,7,FALSE)&gt;3,HLOOKUP($A1134,'Z-scores'!$C$2:$UD$20,7,FALSE)&lt;-3),"",'Total-corrected counts'!I1134),"")</f>
        <v/>
      </c>
      <c r="J1134" t="str">
        <f>IFERROR(IF(OR(HLOOKUP($A1134,'Z-scores'!$C$2:$UD$20,8,FALSE)&gt;3,HLOOKUP($A1134,'Z-scores'!$C$2:$UD$20,8,FALSE)&lt;-3),"",'Total-corrected counts'!J1134),"")</f>
        <v/>
      </c>
      <c r="K1134" t="str">
        <f>IFERROR(IF(OR(HLOOKUP($A1134,'Z-scores'!$C$2:$UD$20,9,FALSE)&gt;3,HLOOKUP($A1134,'Z-scores'!$C$2:$UD$20,9,FALSE)&lt;-3),"",'Total-corrected counts'!K1134),"")</f>
        <v/>
      </c>
      <c r="L1134" t="str">
        <f>IFERROR(IF(OR(HLOOKUP($A1134,'Z-scores'!$C$2:$UD$20,10,FALSE)&gt;3,HLOOKUP($A1134,'Z-scores'!$C$2:$UD$20,10,FALSE)&lt;-3),"",'Total-corrected counts'!L1134),"")</f>
        <v/>
      </c>
      <c r="M1134" t="str">
        <f>IFERROR(IF(OR(HLOOKUP($A1134,'Z-scores'!$C$2:$UD$20,11,FALSE)&gt;3,HLOOKUP($A1134,'Z-scores'!$C$2:$UD$20,11,FALSE)&lt;-3),"",'Total-corrected counts'!M1134),"")</f>
        <v/>
      </c>
      <c r="N1134" t="str">
        <f>IFERROR(IF(OR(HLOOKUP($A1134,'Z-scores'!$C$2:$UD$20,12,FALSE)&gt;3,HLOOKUP($A1134,'Z-scores'!$C$2:$UD$20,12,FALSE)&lt;-3),"",'Total-corrected counts'!N1134),"")</f>
        <v/>
      </c>
      <c r="O1134" t="str">
        <f>IFERROR(IF(OR(HLOOKUP($A1134,'Z-scores'!$C$2:$UD$20,13,FALSE)&gt;3,HLOOKUP($A1134,'Z-scores'!$C$2:$UD$20,13,FALSE)&lt;-3),"",'Total-corrected counts'!O1134),"")</f>
        <v/>
      </c>
      <c r="P1134" t="str">
        <f>IFERROR(IF(OR(HLOOKUP($A1134,'Z-scores'!$C$2:$UD$20,14,FALSE)&gt;3,HLOOKUP($A1134,'Z-scores'!$C$2:$UD$20,14,FALSE)&lt;-3),"",'Total-corrected counts'!P1134),"")</f>
        <v/>
      </c>
      <c r="Q1134" t="str">
        <f>IFERROR(IF(OR(HLOOKUP($A1134,'Z-scores'!$C$2:$UD$20,15,FALSE)&gt;3,HLOOKUP($A1134,'Z-scores'!$C$2:$UD$20,15,FALSE)&lt;-3),"",'Total-corrected counts'!Q1134),"")</f>
        <v/>
      </c>
      <c r="R1134" t="str">
        <f>IFERROR(IF(OR(HLOOKUP($A1134,'Z-scores'!$C$2:$UD$20,16,FALSE)&gt;3,HLOOKUP($A1134,'Z-scores'!$C$2:$UD$20,16,FALSE)&lt;-3),"",'Total-corrected counts'!R1134),"")</f>
        <v/>
      </c>
      <c r="S1134" t="str">
        <f>IFERROR(IF(OR(HLOOKUP($A1134,'Z-scores'!$C$2:$UD$20,17,FALSE)&gt;3,HLOOKUP($A1134,'Z-scores'!$C$2:$UD$20,17,FALSE)&lt;-3),"",'Total-corrected counts'!S1134),"")</f>
        <v/>
      </c>
      <c r="T1134" t="str">
        <f>IFERROR(IF(OR(HLOOKUP($A1134,'Z-scores'!$C$2:$UD$20,18,FALSE)&gt;3,HLOOKUP($A1134,'Z-scores'!$C$2:$UD$20,18,FALSE)&lt;-3),"",'Total-corrected counts'!T1134),"")</f>
        <v/>
      </c>
      <c r="U1134" t="str">
        <f>IFERROR(IF(OR(HLOOKUP($A1134,'Z-scores'!$C$2:$UD$20,19,FALSE)&gt;3,HLOOKUP($A1134,'Z-scores'!$C$2:$UD$20,19,FALSE)&lt;-3),"",'Total-corrected counts'!U1134),"")</f>
        <v/>
      </c>
      <c r="V1134">
        <f t="shared" si="68"/>
        <v>1</v>
      </c>
      <c r="W1134" s="10">
        <f>SUMIFS(Tabel132[Cluster],Tabel132[ID],A1134)</f>
        <v>0</v>
      </c>
      <c r="X1134" t="str">
        <f t="shared" si="69"/>
        <v/>
      </c>
      <c r="Y1134" t="str">
        <f t="shared" si="70"/>
        <v/>
      </c>
      <c r="Z1134" t="str">
        <f t="shared" si="71"/>
        <v/>
      </c>
    </row>
    <row r="1135" spans="1:26" x14ac:dyDescent="0.25">
      <c r="A1135">
        <v>10677</v>
      </c>
      <c r="B1135" t="s">
        <v>1178</v>
      </c>
      <c r="C1135">
        <v>60300</v>
      </c>
      <c r="D1135">
        <v>1056</v>
      </c>
      <c r="E1135" t="str">
        <f>IFERROR(IF(OR(HLOOKUP($A1135,'Z-scores'!$C$2:$UD$20,3,FALSE)&gt;3,HLOOKUP(A1135,'Z-scores'!$C$2:$UD$20,3,FALSE)&lt;-3),"",'Total-corrected counts'!E1135),"")</f>
        <v/>
      </c>
      <c r="F1135" t="str">
        <f>IFERROR(IF(OR(HLOOKUP($A1135,'Z-scores'!$C$2:$UD$20,4,FALSE)&gt;3,HLOOKUP($A1135,'Z-scores'!$C$2:$UD$20,4,FALSE)&lt;-3),"",'Total-corrected counts'!F1135),"")</f>
        <v/>
      </c>
      <c r="G1135" t="str">
        <f>IFERROR(IF(OR(HLOOKUP($A1135,'Z-scores'!$C$2:$UD$20,5,FALSE)&gt;3,HLOOKUP($A1135,'Z-scores'!$C$2:$UD$20,5,FALSE)&lt;-3),"",'Total-corrected counts'!G1135),"")</f>
        <v/>
      </c>
      <c r="H1135" t="str">
        <f>IFERROR(IF(OR(HLOOKUP($A1135,'Z-scores'!$C$2:$UD$20,6,FALSE)&gt;3,HLOOKUP($A1135,'Z-scores'!$C$2:$UD$20,6,FALSE)&lt;-3),"",'Total-corrected counts'!H1135),"")</f>
        <v/>
      </c>
      <c r="I1135" t="str">
        <f>IFERROR(IF(OR(HLOOKUP($A1135,'Z-scores'!$C$2:$UD$20,7,FALSE)&gt;3,HLOOKUP($A1135,'Z-scores'!$C$2:$UD$20,7,FALSE)&lt;-3),"",'Total-corrected counts'!I1135),"")</f>
        <v/>
      </c>
      <c r="J1135" t="str">
        <f>IFERROR(IF(OR(HLOOKUP($A1135,'Z-scores'!$C$2:$UD$20,8,FALSE)&gt;3,HLOOKUP($A1135,'Z-scores'!$C$2:$UD$20,8,FALSE)&lt;-3),"",'Total-corrected counts'!J1135),"")</f>
        <v/>
      </c>
      <c r="K1135" t="str">
        <f>IFERROR(IF(OR(HLOOKUP($A1135,'Z-scores'!$C$2:$UD$20,9,FALSE)&gt;3,HLOOKUP($A1135,'Z-scores'!$C$2:$UD$20,9,FALSE)&lt;-3),"",'Total-corrected counts'!K1135),"")</f>
        <v/>
      </c>
      <c r="L1135" t="str">
        <f>IFERROR(IF(OR(HLOOKUP($A1135,'Z-scores'!$C$2:$UD$20,10,FALSE)&gt;3,HLOOKUP($A1135,'Z-scores'!$C$2:$UD$20,10,FALSE)&lt;-3),"",'Total-corrected counts'!L1135),"")</f>
        <v/>
      </c>
      <c r="M1135" t="str">
        <f>IFERROR(IF(OR(HLOOKUP($A1135,'Z-scores'!$C$2:$UD$20,11,FALSE)&gt;3,HLOOKUP($A1135,'Z-scores'!$C$2:$UD$20,11,FALSE)&lt;-3),"",'Total-corrected counts'!M1135),"")</f>
        <v/>
      </c>
      <c r="N1135" t="str">
        <f>IFERROR(IF(OR(HLOOKUP($A1135,'Z-scores'!$C$2:$UD$20,12,FALSE)&gt;3,HLOOKUP($A1135,'Z-scores'!$C$2:$UD$20,12,FALSE)&lt;-3),"",'Total-corrected counts'!N1135),"")</f>
        <v/>
      </c>
      <c r="O1135" t="str">
        <f>IFERROR(IF(OR(HLOOKUP($A1135,'Z-scores'!$C$2:$UD$20,13,FALSE)&gt;3,HLOOKUP($A1135,'Z-scores'!$C$2:$UD$20,13,FALSE)&lt;-3),"",'Total-corrected counts'!O1135),"")</f>
        <v/>
      </c>
      <c r="P1135" t="str">
        <f>IFERROR(IF(OR(HLOOKUP($A1135,'Z-scores'!$C$2:$UD$20,14,FALSE)&gt;3,HLOOKUP($A1135,'Z-scores'!$C$2:$UD$20,14,FALSE)&lt;-3),"",'Total-corrected counts'!P1135),"")</f>
        <v/>
      </c>
      <c r="Q1135" t="str">
        <f>IFERROR(IF(OR(HLOOKUP($A1135,'Z-scores'!$C$2:$UD$20,15,FALSE)&gt;3,HLOOKUP($A1135,'Z-scores'!$C$2:$UD$20,15,FALSE)&lt;-3),"",'Total-corrected counts'!Q1135),"")</f>
        <v/>
      </c>
      <c r="R1135" t="str">
        <f>IFERROR(IF(OR(HLOOKUP($A1135,'Z-scores'!$C$2:$UD$20,16,FALSE)&gt;3,HLOOKUP($A1135,'Z-scores'!$C$2:$UD$20,16,FALSE)&lt;-3),"",'Total-corrected counts'!R1135),"")</f>
        <v/>
      </c>
      <c r="S1135" t="str">
        <f>IFERROR(IF(OR(HLOOKUP($A1135,'Z-scores'!$C$2:$UD$20,17,FALSE)&gt;3,HLOOKUP($A1135,'Z-scores'!$C$2:$UD$20,17,FALSE)&lt;-3),"",'Total-corrected counts'!S1135),"")</f>
        <v/>
      </c>
      <c r="T1135" t="str">
        <f>IFERROR(IF(OR(HLOOKUP($A1135,'Z-scores'!$C$2:$UD$20,18,FALSE)&gt;3,HLOOKUP($A1135,'Z-scores'!$C$2:$UD$20,18,FALSE)&lt;-3),"",'Total-corrected counts'!T1135),"")</f>
        <v/>
      </c>
      <c r="U1135" t="str">
        <f>IFERROR(IF(OR(HLOOKUP($A1135,'Z-scores'!$C$2:$UD$20,19,FALSE)&gt;3,HLOOKUP($A1135,'Z-scores'!$C$2:$UD$20,19,FALSE)&lt;-3),"",'Total-corrected counts'!U1135),"")</f>
        <v/>
      </c>
      <c r="V1135">
        <f t="shared" si="68"/>
        <v>1</v>
      </c>
      <c r="W1135" s="10">
        <f>SUMIFS(Tabel132[Cluster],Tabel132[ID],A1135)</f>
        <v>0</v>
      </c>
      <c r="X1135" t="str">
        <f t="shared" si="69"/>
        <v/>
      </c>
      <c r="Y1135" t="str">
        <f t="shared" si="70"/>
        <v/>
      </c>
      <c r="Z1135" t="str">
        <f t="shared" si="71"/>
        <v/>
      </c>
    </row>
    <row r="1136" spans="1:26" x14ac:dyDescent="0.25">
      <c r="A1136">
        <v>10678</v>
      </c>
      <c r="B1136" t="s">
        <v>1179</v>
      </c>
      <c r="C1136">
        <v>60900</v>
      </c>
      <c r="D1136">
        <v>1064</v>
      </c>
      <c r="E1136" t="str">
        <f>IFERROR(IF(OR(HLOOKUP($A1136,'Z-scores'!$C$2:$UD$20,3,FALSE)&gt;3,HLOOKUP(A1136,'Z-scores'!$C$2:$UD$20,3,FALSE)&lt;-3),"",'Total-corrected counts'!E1136),"")</f>
        <v/>
      </c>
      <c r="F1136" t="str">
        <f>IFERROR(IF(OR(HLOOKUP($A1136,'Z-scores'!$C$2:$UD$20,4,FALSE)&gt;3,HLOOKUP($A1136,'Z-scores'!$C$2:$UD$20,4,FALSE)&lt;-3),"",'Total-corrected counts'!F1136),"")</f>
        <v/>
      </c>
      <c r="G1136" t="str">
        <f>IFERROR(IF(OR(HLOOKUP($A1136,'Z-scores'!$C$2:$UD$20,5,FALSE)&gt;3,HLOOKUP($A1136,'Z-scores'!$C$2:$UD$20,5,FALSE)&lt;-3),"",'Total-corrected counts'!G1136),"")</f>
        <v/>
      </c>
      <c r="H1136" t="str">
        <f>IFERROR(IF(OR(HLOOKUP($A1136,'Z-scores'!$C$2:$UD$20,6,FALSE)&gt;3,HLOOKUP($A1136,'Z-scores'!$C$2:$UD$20,6,FALSE)&lt;-3),"",'Total-corrected counts'!H1136),"")</f>
        <v/>
      </c>
      <c r="I1136" t="str">
        <f>IFERROR(IF(OR(HLOOKUP($A1136,'Z-scores'!$C$2:$UD$20,7,FALSE)&gt;3,HLOOKUP($A1136,'Z-scores'!$C$2:$UD$20,7,FALSE)&lt;-3),"",'Total-corrected counts'!I1136),"")</f>
        <v/>
      </c>
      <c r="J1136" t="str">
        <f>IFERROR(IF(OR(HLOOKUP($A1136,'Z-scores'!$C$2:$UD$20,8,FALSE)&gt;3,HLOOKUP($A1136,'Z-scores'!$C$2:$UD$20,8,FALSE)&lt;-3),"",'Total-corrected counts'!J1136),"")</f>
        <v/>
      </c>
      <c r="K1136" t="str">
        <f>IFERROR(IF(OR(HLOOKUP($A1136,'Z-scores'!$C$2:$UD$20,9,FALSE)&gt;3,HLOOKUP($A1136,'Z-scores'!$C$2:$UD$20,9,FALSE)&lt;-3),"",'Total-corrected counts'!K1136),"")</f>
        <v/>
      </c>
      <c r="L1136" t="str">
        <f>IFERROR(IF(OR(HLOOKUP($A1136,'Z-scores'!$C$2:$UD$20,10,FALSE)&gt;3,HLOOKUP($A1136,'Z-scores'!$C$2:$UD$20,10,FALSE)&lt;-3),"",'Total-corrected counts'!L1136),"")</f>
        <v/>
      </c>
      <c r="M1136" t="str">
        <f>IFERROR(IF(OR(HLOOKUP($A1136,'Z-scores'!$C$2:$UD$20,11,FALSE)&gt;3,HLOOKUP($A1136,'Z-scores'!$C$2:$UD$20,11,FALSE)&lt;-3),"",'Total-corrected counts'!M1136),"")</f>
        <v/>
      </c>
      <c r="N1136" t="str">
        <f>IFERROR(IF(OR(HLOOKUP($A1136,'Z-scores'!$C$2:$UD$20,12,FALSE)&gt;3,HLOOKUP($A1136,'Z-scores'!$C$2:$UD$20,12,FALSE)&lt;-3),"",'Total-corrected counts'!N1136),"")</f>
        <v/>
      </c>
      <c r="O1136" t="str">
        <f>IFERROR(IF(OR(HLOOKUP($A1136,'Z-scores'!$C$2:$UD$20,13,FALSE)&gt;3,HLOOKUP($A1136,'Z-scores'!$C$2:$UD$20,13,FALSE)&lt;-3),"",'Total-corrected counts'!O1136),"")</f>
        <v/>
      </c>
      <c r="P1136" t="str">
        <f>IFERROR(IF(OR(HLOOKUP($A1136,'Z-scores'!$C$2:$UD$20,14,FALSE)&gt;3,HLOOKUP($A1136,'Z-scores'!$C$2:$UD$20,14,FALSE)&lt;-3),"",'Total-corrected counts'!P1136),"")</f>
        <v/>
      </c>
      <c r="Q1136" t="str">
        <f>IFERROR(IF(OR(HLOOKUP($A1136,'Z-scores'!$C$2:$UD$20,15,FALSE)&gt;3,HLOOKUP($A1136,'Z-scores'!$C$2:$UD$20,15,FALSE)&lt;-3),"",'Total-corrected counts'!Q1136),"")</f>
        <v/>
      </c>
      <c r="R1136" t="str">
        <f>IFERROR(IF(OR(HLOOKUP($A1136,'Z-scores'!$C$2:$UD$20,16,FALSE)&gt;3,HLOOKUP($A1136,'Z-scores'!$C$2:$UD$20,16,FALSE)&lt;-3),"",'Total-corrected counts'!R1136),"")</f>
        <v/>
      </c>
      <c r="S1136" t="str">
        <f>IFERROR(IF(OR(HLOOKUP($A1136,'Z-scores'!$C$2:$UD$20,17,FALSE)&gt;3,HLOOKUP($A1136,'Z-scores'!$C$2:$UD$20,17,FALSE)&lt;-3),"",'Total-corrected counts'!S1136),"")</f>
        <v/>
      </c>
      <c r="T1136" t="str">
        <f>IFERROR(IF(OR(HLOOKUP($A1136,'Z-scores'!$C$2:$UD$20,18,FALSE)&gt;3,HLOOKUP($A1136,'Z-scores'!$C$2:$UD$20,18,FALSE)&lt;-3),"",'Total-corrected counts'!T1136),"")</f>
        <v/>
      </c>
      <c r="U1136" t="str">
        <f>IFERROR(IF(OR(HLOOKUP($A1136,'Z-scores'!$C$2:$UD$20,19,FALSE)&gt;3,HLOOKUP($A1136,'Z-scores'!$C$2:$UD$20,19,FALSE)&lt;-3),"",'Total-corrected counts'!U1136),"")</f>
        <v/>
      </c>
      <c r="V1136">
        <f t="shared" si="68"/>
        <v>1</v>
      </c>
      <c r="W1136" s="10">
        <f>SUMIFS(Tabel132[Cluster],Tabel132[ID],A1136)</f>
        <v>0</v>
      </c>
      <c r="X1136" t="str">
        <f t="shared" si="69"/>
        <v/>
      </c>
      <c r="Y1136" t="str">
        <f t="shared" si="70"/>
        <v/>
      </c>
      <c r="Z1136" t="str">
        <f t="shared" si="71"/>
        <v/>
      </c>
    </row>
    <row r="1137" spans="1:26" x14ac:dyDescent="0.25">
      <c r="A1137">
        <v>10679</v>
      </c>
      <c r="B1137" t="s">
        <v>1180</v>
      </c>
      <c r="C1137">
        <v>60800</v>
      </c>
      <c r="D1137">
        <v>1064</v>
      </c>
      <c r="E1137" t="str">
        <f>IFERROR(IF(OR(HLOOKUP($A1137,'Z-scores'!$C$2:$UD$20,3,FALSE)&gt;3,HLOOKUP(A1137,'Z-scores'!$C$2:$UD$20,3,FALSE)&lt;-3),"",'Total-corrected counts'!E1137),"")</f>
        <v/>
      </c>
      <c r="F1137" t="str">
        <f>IFERROR(IF(OR(HLOOKUP($A1137,'Z-scores'!$C$2:$UD$20,4,FALSE)&gt;3,HLOOKUP($A1137,'Z-scores'!$C$2:$UD$20,4,FALSE)&lt;-3),"",'Total-corrected counts'!F1137),"")</f>
        <v/>
      </c>
      <c r="G1137" t="str">
        <f>IFERROR(IF(OR(HLOOKUP($A1137,'Z-scores'!$C$2:$UD$20,5,FALSE)&gt;3,HLOOKUP($A1137,'Z-scores'!$C$2:$UD$20,5,FALSE)&lt;-3),"",'Total-corrected counts'!G1137),"")</f>
        <v/>
      </c>
      <c r="H1137" t="str">
        <f>IFERROR(IF(OR(HLOOKUP($A1137,'Z-scores'!$C$2:$UD$20,6,FALSE)&gt;3,HLOOKUP($A1137,'Z-scores'!$C$2:$UD$20,6,FALSE)&lt;-3),"",'Total-corrected counts'!H1137),"")</f>
        <v/>
      </c>
      <c r="I1137" t="str">
        <f>IFERROR(IF(OR(HLOOKUP($A1137,'Z-scores'!$C$2:$UD$20,7,FALSE)&gt;3,HLOOKUP($A1137,'Z-scores'!$C$2:$UD$20,7,FALSE)&lt;-3),"",'Total-corrected counts'!I1137),"")</f>
        <v/>
      </c>
      <c r="J1137" t="str">
        <f>IFERROR(IF(OR(HLOOKUP($A1137,'Z-scores'!$C$2:$UD$20,8,FALSE)&gt;3,HLOOKUP($A1137,'Z-scores'!$C$2:$UD$20,8,FALSE)&lt;-3),"",'Total-corrected counts'!J1137),"")</f>
        <v/>
      </c>
      <c r="K1137" t="str">
        <f>IFERROR(IF(OR(HLOOKUP($A1137,'Z-scores'!$C$2:$UD$20,9,FALSE)&gt;3,HLOOKUP($A1137,'Z-scores'!$C$2:$UD$20,9,FALSE)&lt;-3),"",'Total-corrected counts'!K1137),"")</f>
        <v/>
      </c>
      <c r="L1137" t="str">
        <f>IFERROR(IF(OR(HLOOKUP($A1137,'Z-scores'!$C$2:$UD$20,10,FALSE)&gt;3,HLOOKUP($A1137,'Z-scores'!$C$2:$UD$20,10,FALSE)&lt;-3),"",'Total-corrected counts'!L1137),"")</f>
        <v/>
      </c>
      <c r="M1137" t="str">
        <f>IFERROR(IF(OR(HLOOKUP($A1137,'Z-scores'!$C$2:$UD$20,11,FALSE)&gt;3,HLOOKUP($A1137,'Z-scores'!$C$2:$UD$20,11,FALSE)&lt;-3),"",'Total-corrected counts'!M1137),"")</f>
        <v/>
      </c>
      <c r="N1137" t="str">
        <f>IFERROR(IF(OR(HLOOKUP($A1137,'Z-scores'!$C$2:$UD$20,12,FALSE)&gt;3,HLOOKUP($A1137,'Z-scores'!$C$2:$UD$20,12,FALSE)&lt;-3),"",'Total-corrected counts'!N1137),"")</f>
        <v/>
      </c>
      <c r="O1137" t="str">
        <f>IFERROR(IF(OR(HLOOKUP($A1137,'Z-scores'!$C$2:$UD$20,13,FALSE)&gt;3,HLOOKUP($A1137,'Z-scores'!$C$2:$UD$20,13,FALSE)&lt;-3),"",'Total-corrected counts'!O1137),"")</f>
        <v/>
      </c>
      <c r="P1137" t="str">
        <f>IFERROR(IF(OR(HLOOKUP($A1137,'Z-scores'!$C$2:$UD$20,14,FALSE)&gt;3,HLOOKUP($A1137,'Z-scores'!$C$2:$UD$20,14,FALSE)&lt;-3),"",'Total-corrected counts'!P1137),"")</f>
        <v/>
      </c>
      <c r="Q1137" t="str">
        <f>IFERROR(IF(OR(HLOOKUP($A1137,'Z-scores'!$C$2:$UD$20,15,FALSE)&gt;3,HLOOKUP($A1137,'Z-scores'!$C$2:$UD$20,15,FALSE)&lt;-3),"",'Total-corrected counts'!Q1137),"")</f>
        <v/>
      </c>
      <c r="R1137" t="str">
        <f>IFERROR(IF(OR(HLOOKUP($A1137,'Z-scores'!$C$2:$UD$20,16,FALSE)&gt;3,HLOOKUP($A1137,'Z-scores'!$C$2:$UD$20,16,FALSE)&lt;-3),"",'Total-corrected counts'!R1137),"")</f>
        <v/>
      </c>
      <c r="S1137" t="str">
        <f>IFERROR(IF(OR(HLOOKUP($A1137,'Z-scores'!$C$2:$UD$20,17,FALSE)&gt;3,HLOOKUP($A1137,'Z-scores'!$C$2:$UD$20,17,FALSE)&lt;-3),"",'Total-corrected counts'!S1137),"")</f>
        <v/>
      </c>
      <c r="T1137" t="str">
        <f>IFERROR(IF(OR(HLOOKUP($A1137,'Z-scores'!$C$2:$UD$20,18,FALSE)&gt;3,HLOOKUP($A1137,'Z-scores'!$C$2:$UD$20,18,FALSE)&lt;-3),"",'Total-corrected counts'!T1137),"")</f>
        <v/>
      </c>
      <c r="U1137" t="str">
        <f>IFERROR(IF(OR(HLOOKUP($A1137,'Z-scores'!$C$2:$UD$20,19,FALSE)&gt;3,HLOOKUP($A1137,'Z-scores'!$C$2:$UD$20,19,FALSE)&lt;-3),"",'Total-corrected counts'!U1137),"")</f>
        <v/>
      </c>
      <c r="V1137">
        <f t="shared" si="68"/>
        <v>1</v>
      </c>
      <c r="W1137" s="10">
        <f>SUMIFS(Tabel132[Cluster],Tabel132[ID],A1137)</f>
        <v>0</v>
      </c>
      <c r="X1137" t="str">
        <f t="shared" si="69"/>
        <v/>
      </c>
      <c r="Y1137" t="str">
        <f t="shared" si="70"/>
        <v/>
      </c>
      <c r="Z1137" t="str">
        <f t="shared" si="71"/>
        <v/>
      </c>
    </row>
    <row r="1138" spans="1:26" x14ac:dyDescent="0.25">
      <c r="A1138">
        <v>10680</v>
      </c>
      <c r="B1138" t="s">
        <v>1181</v>
      </c>
      <c r="C1138">
        <v>60700</v>
      </c>
      <c r="D1138">
        <v>1064</v>
      </c>
      <c r="E1138" t="str">
        <f>IFERROR(IF(OR(HLOOKUP($A1138,'Z-scores'!$C$2:$UD$20,3,FALSE)&gt;3,HLOOKUP(A1138,'Z-scores'!$C$2:$UD$20,3,FALSE)&lt;-3),"",'Total-corrected counts'!E1138),"")</f>
        <v/>
      </c>
      <c r="F1138" t="str">
        <f>IFERROR(IF(OR(HLOOKUP($A1138,'Z-scores'!$C$2:$UD$20,4,FALSE)&gt;3,HLOOKUP($A1138,'Z-scores'!$C$2:$UD$20,4,FALSE)&lt;-3),"",'Total-corrected counts'!F1138),"")</f>
        <v/>
      </c>
      <c r="G1138" t="str">
        <f>IFERROR(IF(OR(HLOOKUP($A1138,'Z-scores'!$C$2:$UD$20,5,FALSE)&gt;3,HLOOKUP($A1138,'Z-scores'!$C$2:$UD$20,5,FALSE)&lt;-3),"",'Total-corrected counts'!G1138),"")</f>
        <v/>
      </c>
      <c r="H1138" t="str">
        <f>IFERROR(IF(OR(HLOOKUP($A1138,'Z-scores'!$C$2:$UD$20,6,FALSE)&gt;3,HLOOKUP($A1138,'Z-scores'!$C$2:$UD$20,6,FALSE)&lt;-3),"",'Total-corrected counts'!H1138),"")</f>
        <v/>
      </c>
      <c r="I1138" t="str">
        <f>IFERROR(IF(OR(HLOOKUP($A1138,'Z-scores'!$C$2:$UD$20,7,FALSE)&gt;3,HLOOKUP($A1138,'Z-scores'!$C$2:$UD$20,7,FALSE)&lt;-3),"",'Total-corrected counts'!I1138),"")</f>
        <v/>
      </c>
      <c r="J1138" t="str">
        <f>IFERROR(IF(OR(HLOOKUP($A1138,'Z-scores'!$C$2:$UD$20,8,FALSE)&gt;3,HLOOKUP($A1138,'Z-scores'!$C$2:$UD$20,8,FALSE)&lt;-3),"",'Total-corrected counts'!J1138),"")</f>
        <v/>
      </c>
      <c r="K1138" t="str">
        <f>IFERROR(IF(OR(HLOOKUP($A1138,'Z-scores'!$C$2:$UD$20,9,FALSE)&gt;3,HLOOKUP($A1138,'Z-scores'!$C$2:$UD$20,9,FALSE)&lt;-3),"",'Total-corrected counts'!K1138),"")</f>
        <v/>
      </c>
      <c r="L1138" t="str">
        <f>IFERROR(IF(OR(HLOOKUP($A1138,'Z-scores'!$C$2:$UD$20,10,FALSE)&gt;3,HLOOKUP($A1138,'Z-scores'!$C$2:$UD$20,10,FALSE)&lt;-3),"",'Total-corrected counts'!L1138),"")</f>
        <v/>
      </c>
      <c r="M1138" t="str">
        <f>IFERROR(IF(OR(HLOOKUP($A1138,'Z-scores'!$C$2:$UD$20,11,FALSE)&gt;3,HLOOKUP($A1138,'Z-scores'!$C$2:$UD$20,11,FALSE)&lt;-3),"",'Total-corrected counts'!M1138),"")</f>
        <v/>
      </c>
      <c r="N1138" t="str">
        <f>IFERROR(IF(OR(HLOOKUP($A1138,'Z-scores'!$C$2:$UD$20,12,FALSE)&gt;3,HLOOKUP($A1138,'Z-scores'!$C$2:$UD$20,12,FALSE)&lt;-3),"",'Total-corrected counts'!N1138),"")</f>
        <v/>
      </c>
      <c r="O1138" t="str">
        <f>IFERROR(IF(OR(HLOOKUP($A1138,'Z-scores'!$C$2:$UD$20,13,FALSE)&gt;3,HLOOKUP($A1138,'Z-scores'!$C$2:$UD$20,13,FALSE)&lt;-3),"",'Total-corrected counts'!O1138),"")</f>
        <v/>
      </c>
      <c r="P1138" t="str">
        <f>IFERROR(IF(OR(HLOOKUP($A1138,'Z-scores'!$C$2:$UD$20,14,FALSE)&gt;3,HLOOKUP($A1138,'Z-scores'!$C$2:$UD$20,14,FALSE)&lt;-3),"",'Total-corrected counts'!P1138),"")</f>
        <v/>
      </c>
      <c r="Q1138" t="str">
        <f>IFERROR(IF(OR(HLOOKUP($A1138,'Z-scores'!$C$2:$UD$20,15,FALSE)&gt;3,HLOOKUP($A1138,'Z-scores'!$C$2:$UD$20,15,FALSE)&lt;-3),"",'Total-corrected counts'!Q1138),"")</f>
        <v/>
      </c>
      <c r="R1138" t="str">
        <f>IFERROR(IF(OR(HLOOKUP($A1138,'Z-scores'!$C$2:$UD$20,16,FALSE)&gt;3,HLOOKUP($A1138,'Z-scores'!$C$2:$UD$20,16,FALSE)&lt;-3),"",'Total-corrected counts'!R1138),"")</f>
        <v/>
      </c>
      <c r="S1138" t="str">
        <f>IFERROR(IF(OR(HLOOKUP($A1138,'Z-scores'!$C$2:$UD$20,17,FALSE)&gt;3,HLOOKUP($A1138,'Z-scores'!$C$2:$UD$20,17,FALSE)&lt;-3),"",'Total-corrected counts'!S1138),"")</f>
        <v/>
      </c>
      <c r="T1138" t="str">
        <f>IFERROR(IF(OR(HLOOKUP($A1138,'Z-scores'!$C$2:$UD$20,18,FALSE)&gt;3,HLOOKUP($A1138,'Z-scores'!$C$2:$UD$20,18,FALSE)&lt;-3),"",'Total-corrected counts'!T1138),"")</f>
        <v/>
      </c>
      <c r="U1138" t="str">
        <f>IFERROR(IF(OR(HLOOKUP($A1138,'Z-scores'!$C$2:$UD$20,19,FALSE)&gt;3,HLOOKUP($A1138,'Z-scores'!$C$2:$UD$20,19,FALSE)&lt;-3),"",'Total-corrected counts'!U1138),"")</f>
        <v/>
      </c>
      <c r="V1138">
        <f t="shared" si="68"/>
        <v>1</v>
      </c>
      <c r="W1138" s="10">
        <f>SUMIFS(Tabel132[Cluster],Tabel132[ID],A1138)</f>
        <v>0</v>
      </c>
      <c r="X1138" t="str">
        <f t="shared" si="69"/>
        <v/>
      </c>
      <c r="Y1138" t="str">
        <f t="shared" si="70"/>
        <v/>
      </c>
      <c r="Z1138" t="str">
        <f t="shared" si="71"/>
        <v/>
      </c>
    </row>
    <row r="1139" spans="1:26" x14ac:dyDescent="0.25">
      <c r="A1139">
        <v>10681</v>
      </c>
      <c r="B1139" t="s">
        <v>1182</v>
      </c>
      <c r="C1139">
        <v>61300</v>
      </c>
      <c r="D1139">
        <v>1025</v>
      </c>
      <c r="E1139" t="str">
        <f>IFERROR(IF(OR(HLOOKUP($A1139,'Z-scores'!$C$2:$UD$20,3,FALSE)&gt;3,HLOOKUP(A1139,'Z-scores'!$C$2:$UD$20,3,FALSE)&lt;-3),"",'Total-corrected counts'!E1139),"")</f>
        <v/>
      </c>
      <c r="F1139" t="str">
        <f>IFERROR(IF(OR(HLOOKUP($A1139,'Z-scores'!$C$2:$UD$20,4,FALSE)&gt;3,HLOOKUP($A1139,'Z-scores'!$C$2:$UD$20,4,FALSE)&lt;-3),"",'Total-corrected counts'!F1139),"")</f>
        <v/>
      </c>
      <c r="G1139" t="str">
        <f>IFERROR(IF(OR(HLOOKUP($A1139,'Z-scores'!$C$2:$UD$20,5,FALSE)&gt;3,HLOOKUP($A1139,'Z-scores'!$C$2:$UD$20,5,FALSE)&lt;-3),"",'Total-corrected counts'!G1139),"")</f>
        <v/>
      </c>
      <c r="H1139" t="str">
        <f>IFERROR(IF(OR(HLOOKUP($A1139,'Z-scores'!$C$2:$UD$20,6,FALSE)&gt;3,HLOOKUP($A1139,'Z-scores'!$C$2:$UD$20,6,FALSE)&lt;-3),"",'Total-corrected counts'!H1139),"")</f>
        <v/>
      </c>
      <c r="I1139" t="str">
        <f>IFERROR(IF(OR(HLOOKUP($A1139,'Z-scores'!$C$2:$UD$20,7,FALSE)&gt;3,HLOOKUP($A1139,'Z-scores'!$C$2:$UD$20,7,FALSE)&lt;-3),"",'Total-corrected counts'!I1139),"")</f>
        <v/>
      </c>
      <c r="J1139" t="str">
        <f>IFERROR(IF(OR(HLOOKUP($A1139,'Z-scores'!$C$2:$UD$20,8,FALSE)&gt;3,HLOOKUP($A1139,'Z-scores'!$C$2:$UD$20,8,FALSE)&lt;-3),"",'Total-corrected counts'!J1139),"")</f>
        <v/>
      </c>
      <c r="K1139" t="str">
        <f>IFERROR(IF(OR(HLOOKUP($A1139,'Z-scores'!$C$2:$UD$20,9,FALSE)&gt;3,HLOOKUP($A1139,'Z-scores'!$C$2:$UD$20,9,FALSE)&lt;-3),"",'Total-corrected counts'!K1139),"")</f>
        <v/>
      </c>
      <c r="L1139" t="str">
        <f>IFERROR(IF(OR(HLOOKUP($A1139,'Z-scores'!$C$2:$UD$20,10,FALSE)&gt;3,HLOOKUP($A1139,'Z-scores'!$C$2:$UD$20,10,FALSE)&lt;-3),"",'Total-corrected counts'!L1139),"")</f>
        <v/>
      </c>
      <c r="M1139" t="str">
        <f>IFERROR(IF(OR(HLOOKUP($A1139,'Z-scores'!$C$2:$UD$20,11,FALSE)&gt;3,HLOOKUP($A1139,'Z-scores'!$C$2:$UD$20,11,FALSE)&lt;-3),"",'Total-corrected counts'!M1139),"")</f>
        <v/>
      </c>
      <c r="N1139" t="str">
        <f>IFERROR(IF(OR(HLOOKUP($A1139,'Z-scores'!$C$2:$UD$20,12,FALSE)&gt;3,HLOOKUP($A1139,'Z-scores'!$C$2:$UD$20,12,FALSE)&lt;-3),"",'Total-corrected counts'!N1139),"")</f>
        <v/>
      </c>
      <c r="O1139" t="str">
        <f>IFERROR(IF(OR(HLOOKUP($A1139,'Z-scores'!$C$2:$UD$20,13,FALSE)&gt;3,HLOOKUP($A1139,'Z-scores'!$C$2:$UD$20,13,FALSE)&lt;-3),"",'Total-corrected counts'!O1139),"")</f>
        <v/>
      </c>
      <c r="P1139" t="str">
        <f>IFERROR(IF(OR(HLOOKUP($A1139,'Z-scores'!$C$2:$UD$20,14,FALSE)&gt;3,HLOOKUP($A1139,'Z-scores'!$C$2:$UD$20,14,FALSE)&lt;-3),"",'Total-corrected counts'!P1139),"")</f>
        <v/>
      </c>
      <c r="Q1139" t="str">
        <f>IFERROR(IF(OR(HLOOKUP($A1139,'Z-scores'!$C$2:$UD$20,15,FALSE)&gt;3,HLOOKUP($A1139,'Z-scores'!$C$2:$UD$20,15,FALSE)&lt;-3),"",'Total-corrected counts'!Q1139),"")</f>
        <v/>
      </c>
      <c r="R1139" t="str">
        <f>IFERROR(IF(OR(HLOOKUP($A1139,'Z-scores'!$C$2:$UD$20,16,FALSE)&gt;3,HLOOKUP($A1139,'Z-scores'!$C$2:$UD$20,16,FALSE)&lt;-3),"",'Total-corrected counts'!R1139),"")</f>
        <v/>
      </c>
      <c r="S1139" t="str">
        <f>IFERROR(IF(OR(HLOOKUP($A1139,'Z-scores'!$C$2:$UD$20,17,FALSE)&gt;3,HLOOKUP($A1139,'Z-scores'!$C$2:$UD$20,17,FALSE)&lt;-3),"",'Total-corrected counts'!S1139),"")</f>
        <v/>
      </c>
      <c r="T1139" t="str">
        <f>IFERROR(IF(OR(HLOOKUP($A1139,'Z-scores'!$C$2:$UD$20,18,FALSE)&gt;3,HLOOKUP($A1139,'Z-scores'!$C$2:$UD$20,18,FALSE)&lt;-3),"",'Total-corrected counts'!T1139),"")</f>
        <v/>
      </c>
      <c r="U1139" t="str">
        <f>IFERROR(IF(OR(HLOOKUP($A1139,'Z-scores'!$C$2:$UD$20,19,FALSE)&gt;3,HLOOKUP($A1139,'Z-scores'!$C$2:$UD$20,19,FALSE)&lt;-3),"",'Total-corrected counts'!U1139),"")</f>
        <v/>
      </c>
      <c r="V1139">
        <f t="shared" si="68"/>
        <v>1</v>
      </c>
      <c r="W1139" s="10">
        <f>SUMIFS(Tabel132[Cluster],Tabel132[ID],A1139)</f>
        <v>0</v>
      </c>
      <c r="X1139" t="str">
        <f t="shared" si="69"/>
        <v/>
      </c>
      <c r="Y1139" t="str">
        <f t="shared" si="70"/>
        <v/>
      </c>
      <c r="Z1139" t="str">
        <f t="shared" si="71"/>
        <v/>
      </c>
    </row>
    <row r="1140" spans="1:26" x14ac:dyDescent="0.25">
      <c r="A1140">
        <v>10682</v>
      </c>
      <c r="B1140" t="s">
        <v>1183</v>
      </c>
      <c r="C1140">
        <v>61200</v>
      </c>
      <c r="D1140">
        <v>1025</v>
      </c>
      <c r="E1140" t="str">
        <f>IFERROR(IF(OR(HLOOKUP($A1140,'Z-scores'!$C$2:$UD$20,3,FALSE)&gt;3,HLOOKUP(A1140,'Z-scores'!$C$2:$UD$20,3,FALSE)&lt;-3),"",'Total-corrected counts'!E1140),"")</f>
        <v/>
      </c>
      <c r="F1140" t="str">
        <f>IFERROR(IF(OR(HLOOKUP($A1140,'Z-scores'!$C$2:$UD$20,4,FALSE)&gt;3,HLOOKUP($A1140,'Z-scores'!$C$2:$UD$20,4,FALSE)&lt;-3),"",'Total-corrected counts'!F1140),"")</f>
        <v/>
      </c>
      <c r="G1140" t="str">
        <f>IFERROR(IF(OR(HLOOKUP($A1140,'Z-scores'!$C$2:$UD$20,5,FALSE)&gt;3,HLOOKUP($A1140,'Z-scores'!$C$2:$UD$20,5,FALSE)&lt;-3),"",'Total-corrected counts'!G1140),"")</f>
        <v/>
      </c>
      <c r="H1140" t="str">
        <f>IFERROR(IF(OR(HLOOKUP($A1140,'Z-scores'!$C$2:$UD$20,6,FALSE)&gt;3,HLOOKUP($A1140,'Z-scores'!$C$2:$UD$20,6,FALSE)&lt;-3),"",'Total-corrected counts'!H1140),"")</f>
        <v/>
      </c>
      <c r="I1140" t="str">
        <f>IFERROR(IF(OR(HLOOKUP($A1140,'Z-scores'!$C$2:$UD$20,7,FALSE)&gt;3,HLOOKUP($A1140,'Z-scores'!$C$2:$UD$20,7,FALSE)&lt;-3),"",'Total-corrected counts'!I1140),"")</f>
        <v/>
      </c>
      <c r="J1140" t="str">
        <f>IFERROR(IF(OR(HLOOKUP($A1140,'Z-scores'!$C$2:$UD$20,8,FALSE)&gt;3,HLOOKUP($A1140,'Z-scores'!$C$2:$UD$20,8,FALSE)&lt;-3),"",'Total-corrected counts'!J1140),"")</f>
        <v/>
      </c>
      <c r="K1140" t="str">
        <f>IFERROR(IF(OR(HLOOKUP($A1140,'Z-scores'!$C$2:$UD$20,9,FALSE)&gt;3,HLOOKUP($A1140,'Z-scores'!$C$2:$UD$20,9,FALSE)&lt;-3),"",'Total-corrected counts'!K1140),"")</f>
        <v/>
      </c>
      <c r="L1140" t="str">
        <f>IFERROR(IF(OR(HLOOKUP($A1140,'Z-scores'!$C$2:$UD$20,10,FALSE)&gt;3,HLOOKUP($A1140,'Z-scores'!$C$2:$UD$20,10,FALSE)&lt;-3),"",'Total-corrected counts'!L1140),"")</f>
        <v/>
      </c>
      <c r="M1140" t="str">
        <f>IFERROR(IF(OR(HLOOKUP($A1140,'Z-scores'!$C$2:$UD$20,11,FALSE)&gt;3,HLOOKUP($A1140,'Z-scores'!$C$2:$UD$20,11,FALSE)&lt;-3),"",'Total-corrected counts'!M1140),"")</f>
        <v/>
      </c>
      <c r="N1140" t="str">
        <f>IFERROR(IF(OR(HLOOKUP($A1140,'Z-scores'!$C$2:$UD$20,12,FALSE)&gt;3,HLOOKUP($A1140,'Z-scores'!$C$2:$UD$20,12,FALSE)&lt;-3),"",'Total-corrected counts'!N1140),"")</f>
        <v/>
      </c>
      <c r="O1140" t="str">
        <f>IFERROR(IF(OR(HLOOKUP($A1140,'Z-scores'!$C$2:$UD$20,13,FALSE)&gt;3,HLOOKUP($A1140,'Z-scores'!$C$2:$UD$20,13,FALSE)&lt;-3),"",'Total-corrected counts'!O1140),"")</f>
        <v/>
      </c>
      <c r="P1140" t="str">
        <f>IFERROR(IF(OR(HLOOKUP($A1140,'Z-scores'!$C$2:$UD$20,14,FALSE)&gt;3,HLOOKUP($A1140,'Z-scores'!$C$2:$UD$20,14,FALSE)&lt;-3),"",'Total-corrected counts'!P1140),"")</f>
        <v/>
      </c>
      <c r="Q1140" t="str">
        <f>IFERROR(IF(OR(HLOOKUP($A1140,'Z-scores'!$C$2:$UD$20,15,FALSE)&gt;3,HLOOKUP($A1140,'Z-scores'!$C$2:$UD$20,15,FALSE)&lt;-3),"",'Total-corrected counts'!Q1140),"")</f>
        <v/>
      </c>
      <c r="R1140" t="str">
        <f>IFERROR(IF(OR(HLOOKUP($A1140,'Z-scores'!$C$2:$UD$20,16,FALSE)&gt;3,HLOOKUP($A1140,'Z-scores'!$C$2:$UD$20,16,FALSE)&lt;-3),"",'Total-corrected counts'!R1140),"")</f>
        <v/>
      </c>
      <c r="S1140" t="str">
        <f>IFERROR(IF(OR(HLOOKUP($A1140,'Z-scores'!$C$2:$UD$20,17,FALSE)&gt;3,HLOOKUP($A1140,'Z-scores'!$C$2:$UD$20,17,FALSE)&lt;-3),"",'Total-corrected counts'!S1140),"")</f>
        <v/>
      </c>
      <c r="T1140" t="str">
        <f>IFERROR(IF(OR(HLOOKUP($A1140,'Z-scores'!$C$2:$UD$20,18,FALSE)&gt;3,HLOOKUP($A1140,'Z-scores'!$C$2:$UD$20,18,FALSE)&lt;-3),"",'Total-corrected counts'!T1140),"")</f>
        <v/>
      </c>
      <c r="U1140" t="str">
        <f>IFERROR(IF(OR(HLOOKUP($A1140,'Z-scores'!$C$2:$UD$20,19,FALSE)&gt;3,HLOOKUP($A1140,'Z-scores'!$C$2:$UD$20,19,FALSE)&lt;-3),"",'Total-corrected counts'!U1140),"")</f>
        <v/>
      </c>
      <c r="V1140">
        <f t="shared" si="68"/>
        <v>1</v>
      </c>
      <c r="W1140" s="10">
        <f>SUMIFS(Tabel132[Cluster],Tabel132[ID],A1140)</f>
        <v>0</v>
      </c>
      <c r="X1140" t="str">
        <f t="shared" si="69"/>
        <v/>
      </c>
      <c r="Y1140" t="str">
        <f t="shared" si="70"/>
        <v/>
      </c>
      <c r="Z1140" t="str">
        <f t="shared" si="71"/>
        <v/>
      </c>
    </row>
    <row r="1141" spans="1:26" x14ac:dyDescent="0.25">
      <c r="A1141">
        <v>10683</v>
      </c>
      <c r="B1141" t="s">
        <v>1184</v>
      </c>
      <c r="C1141">
        <v>61100</v>
      </c>
      <c r="D1141">
        <v>1025</v>
      </c>
      <c r="E1141" t="str">
        <f>IFERROR(IF(OR(HLOOKUP($A1141,'Z-scores'!$C$2:$UD$20,3,FALSE)&gt;3,HLOOKUP(A1141,'Z-scores'!$C$2:$UD$20,3,FALSE)&lt;-3),"",'Total-corrected counts'!E1141),"")</f>
        <v/>
      </c>
      <c r="F1141" t="str">
        <f>IFERROR(IF(OR(HLOOKUP($A1141,'Z-scores'!$C$2:$UD$20,4,FALSE)&gt;3,HLOOKUP($A1141,'Z-scores'!$C$2:$UD$20,4,FALSE)&lt;-3),"",'Total-corrected counts'!F1141),"")</f>
        <v/>
      </c>
      <c r="G1141" t="str">
        <f>IFERROR(IF(OR(HLOOKUP($A1141,'Z-scores'!$C$2:$UD$20,5,FALSE)&gt;3,HLOOKUP($A1141,'Z-scores'!$C$2:$UD$20,5,FALSE)&lt;-3),"",'Total-corrected counts'!G1141),"")</f>
        <v/>
      </c>
      <c r="H1141" t="str">
        <f>IFERROR(IF(OR(HLOOKUP($A1141,'Z-scores'!$C$2:$UD$20,6,FALSE)&gt;3,HLOOKUP($A1141,'Z-scores'!$C$2:$UD$20,6,FALSE)&lt;-3),"",'Total-corrected counts'!H1141),"")</f>
        <v/>
      </c>
      <c r="I1141" t="str">
        <f>IFERROR(IF(OR(HLOOKUP($A1141,'Z-scores'!$C$2:$UD$20,7,FALSE)&gt;3,HLOOKUP($A1141,'Z-scores'!$C$2:$UD$20,7,FALSE)&lt;-3),"",'Total-corrected counts'!I1141),"")</f>
        <v/>
      </c>
      <c r="J1141" t="str">
        <f>IFERROR(IF(OR(HLOOKUP($A1141,'Z-scores'!$C$2:$UD$20,8,FALSE)&gt;3,HLOOKUP($A1141,'Z-scores'!$C$2:$UD$20,8,FALSE)&lt;-3),"",'Total-corrected counts'!J1141),"")</f>
        <v/>
      </c>
      <c r="K1141" t="str">
        <f>IFERROR(IF(OR(HLOOKUP($A1141,'Z-scores'!$C$2:$UD$20,9,FALSE)&gt;3,HLOOKUP($A1141,'Z-scores'!$C$2:$UD$20,9,FALSE)&lt;-3),"",'Total-corrected counts'!K1141),"")</f>
        <v/>
      </c>
      <c r="L1141" t="str">
        <f>IFERROR(IF(OR(HLOOKUP($A1141,'Z-scores'!$C$2:$UD$20,10,FALSE)&gt;3,HLOOKUP($A1141,'Z-scores'!$C$2:$UD$20,10,FALSE)&lt;-3),"",'Total-corrected counts'!L1141),"")</f>
        <v/>
      </c>
      <c r="M1141" t="str">
        <f>IFERROR(IF(OR(HLOOKUP($A1141,'Z-scores'!$C$2:$UD$20,11,FALSE)&gt;3,HLOOKUP($A1141,'Z-scores'!$C$2:$UD$20,11,FALSE)&lt;-3),"",'Total-corrected counts'!M1141),"")</f>
        <v/>
      </c>
      <c r="N1141" t="str">
        <f>IFERROR(IF(OR(HLOOKUP($A1141,'Z-scores'!$C$2:$UD$20,12,FALSE)&gt;3,HLOOKUP($A1141,'Z-scores'!$C$2:$UD$20,12,FALSE)&lt;-3),"",'Total-corrected counts'!N1141),"")</f>
        <v/>
      </c>
      <c r="O1141" t="str">
        <f>IFERROR(IF(OR(HLOOKUP($A1141,'Z-scores'!$C$2:$UD$20,13,FALSE)&gt;3,HLOOKUP($A1141,'Z-scores'!$C$2:$UD$20,13,FALSE)&lt;-3),"",'Total-corrected counts'!O1141),"")</f>
        <v/>
      </c>
      <c r="P1141" t="str">
        <f>IFERROR(IF(OR(HLOOKUP($A1141,'Z-scores'!$C$2:$UD$20,14,FALSE)&gt;3,HLOOKUP($A1141,'Z-scores'!$C$2:$UD$20,14,FALSE)&lt;-3),"",'Total-corrected counts'!P1141),"")</f>
        <v/>
      </c>
      <c r="Q1141" t="str">
        <f>IFERROR(IF(OR(HLOOKUP($A1141,'Z-scores'!$C$2:$UD$20,15,FALSE)&gt;3,HLOOKUP($A1141,'Z-scores'!$C$2:$UD$20,15,FALSE)&lt;-3),"",'Total-corrected counts'!Q1141),"")</f>
        <v/>
      </c>
      <c r="R1141" t="str">
        <f>IFERROR(IF(OR(HLOOKUP($A1141,'Z-scores'!$C$2:$UD$20,16,FALSE)&gt;3,HLOOKUP($A1141,'Z-scores'!$C$2:$UD$20,16,FALSE)&lt;-3),"",'Total-corrected counts'!R1141),"")</f>
        <v/>
      </c>
      <c r="S1141" t="str">
        <f>IFERROR(IF(OR(HLOOKUP($A1141,'Z-scores'!$C$2:$UD$20,17,FALSE)&gt;3,HLOOKUP($A1141,'Z-scores'!$C$2:$UD$20,17,FALSE)&lt;-3),"",'Total-corrected counts'!S1141),"")</f>
        <v/>
      </c>
      <c r="T1141" t="str">
        <f>IFERROR(IF(OR(HLOOKUP($A1141,'Z-scores'!$C$2:$UD$20,18,FALSE)&gt;3,HLOOKUP($A1141,'Z-scores'!$C$2:$UD$20,18,FALSE)&lt;-3),"",'Total-corrected counts'!T1141),"")</f>
        <v/>
      </c>
      <c r="U1141" t="str">
        <f>IFERROR(IF(OR(HLOOKUP($A1141,'Z-scores'!$C$2:$UD$20,19,FALSE)&gt;3,HLOOKUP($A1141,'Z-scores'!$C$2:$UD$20,19,FALSE)&lt;-3),"",'Total-corrected counts'!U1141),"")</f>
        <v/>
      </c>
      <c r="V1141">
        <f t="shared" si="68"/>
        <v>1</v>
      </c>
      <c r="W1141" s="10">
        <f>SUMIFS(Tabel132[Cluster],Tabel132[ID],A1141)</f>
        <v>0</v>
      </c>
      <c r="X1141" t="str">
        <f t="shared" si="69"/>
        <v/>
      </c>
      <c r="Y1141" t="str">
        <f t="shared" si="70"/>
        <v/>
      </c>
      <c r="Z1141" t="str">
        <f t="shared" si="71"/>
        <v/>
      </c>
    </row>
    <row r="1142" spans="1:26" x14ac:dyDescent="0.25">
      <c r="A1142">
        <v>10684</v>
      </c>
      <c r="B1142" t="s">
        <v>1185</v>
      </c>
      <c r="C1142">
        <v>61700</v>
      </c>
      <c r="D1142">
        <v>1033</v>
      </c>
      <c r="E1142" t="str">
        <f>IFERROR(IF(OR(HLOOKUP($A1142,'Z-scores'!$C$2:$UD$20,3,FALSE)&gt;3,HLOOKUP(A1142,'Z-scores'!$C$2:$UD$20,3,FALSE)&lt;-3),"",'Total-corrected counts'!E1142),"")</f>
        <v/>
      </c>
      <c r="F1142" t="str">
        <f>IFERROR(IF(OR(HLOOKUP($A1142,'Z-scores'!$C$2:$UD$20,4,FALSE)&gt;3,HLOOKUP($A1142,'Z-scores'!$C$2:$UD$20,4,FALSE)&lt;-3),"",'Total-corrected counts'!F1142),"")</f>
        <v/>
      </c>
      <c r="G1142" t="str">
        <f>IFERROR(IF(OR(HLOOKUP($A1142,'Z-scores'!$C$2:$UD$20,5,FALSE)&gt;3,HLOOKUP($A1142,'Z-scores'!$C$2:$UD$20,5,FALSE)&lt;-3),"",'Total-corrected counts'!G1142),"")</f>
        <v/>
      </c>
      <c r="H1142" t="str">
        <f>IFERROR(IF(OR(HLOOKUP($A1142,'Z-scores'!$C$2:$UD$20,6,FALSE)&gt;3,HLOOKUP($A1142,'Z-scores'!$C$2:$UD$20,6,FALSE)&lt;-3),"",'Total-corrected counts'!H1142),"")</f>
        <v/>
      </c>
      <c r="I1142" t="str">
        <f>IFERROR(IF(OR(HLOOKUP($A1142,'Z-scores'!$C$2:$UD$20,7,FALSE)&gt;3,HLOOKUP($A1142,'Z-scores'!$C$2:$UD$20,7,FALSE)&lt;-3),"",'Total-corrected counts'!I1142),"")</f>
        <v/>
      </c>
      <c r="J1142" t="str">
        <f>IFERROR(IF(OR(HLOOKUP($A1142,'Z-scores'!$C$2:$UD$20,8,FALSE)&gt;3,HLOOKUP($A1142,'Z-scores'!$C$2:$UD$20,8,FALSE)&lt;-3),"",'Total-corrected counts'!J1142),"")</f>
        <v/>
      </c>
      <c r="K1142" t="str">
        <f>IFERROR(IF(OR(HLOOKUP($A1142,'Z-scores'!$C$2:$UD$20,9,FALSE)&gt;3,HLOOKUP($A1142,'Z-scores'!$C$2:$UD$20,9,FALSE)&lt;-3),"",'Total-corrected counts'!K1142),"")</f>
        <v/>
      </c>
      <c r="L1142" t="str">
        <f>IFERROR(IF(OR(HLOOKUP($A1142,'Z-scores'!$C$2:$UD$20,10,FALSE)&gt;3,HLOOKUP($A1142,'Z-scores'!$C$2:$UD$20,10,FALSE)&lt;-3),"",'Total-corrected counts'!L1142),"")</f>
        <v/>
      </c>
      <c r="M1142" t="str">
        <f>IFERROR(IF(OR(HLOOKUP($A1142,'Z-scores'!$C$2:$UD$20,11,FALSE)&gt;3,HLOOKUP($A1142,'Z-scores'!$C$2:$UD$20,11,FALSE)&lt;-3),"",'Total-corrected counts'!M1142),"")</f>
        <v/>
      </c>
      <c r="N1142" t="str">
        <f>IFERROR(IF(OR(HLOOKUP($A1142,'Z-scores'!$C$2:$UD$20,12,FALSE)&gt;3,HLOOKUP($A1142,'Z-scores'!$C$2:$UD$20,12,FALSE)&lt;-3),"",'Total-corrected counts'!N1142),"")</f>
        <v/>
      </c>
      <c r="O1142" t="str">
        <f>IFERROR(IF(OR(HLOOKUP($A1142,'Z-scores'!$C$2:$UD$20,13,FALSE)&gt;3,HLOOKUP($A1142,'Z-scores'!$C$2:$UD$20,13,FALSE)&lt;-3),"",'Total-corrected counts'!O1142),"")</f>
        <v/>
      </c>
      <c r="P1142" t="str">
        <f>IFERROR(IF(OR(HLOOKUP($A1142,'Z-scores'!$C$2:$UD$20,14,FALSE)&gt;3,HLOOKUP($A1142,'Z-scores'!$C$2:$UD$20,14,FALSE)&lt;-3),"",'Total-corrected counts'!P1142),"")</f>
        <v/>
      </c>
      <c r="Q1142" t="str">
        <f>IFERROR(IF(OR(HLOOKUP($A1142,'Z-scores'!$C$2:$UD$20,15,FALSE)&gt;3,HLOOKUP($A1142,'Z-scores'!$C$2:$UD$20,15,FALSE)&lt;-3),"",'Total-corrected counts'!Q1142),"")</f>
        <v/>
      </c>
      <c r="R1142" t="str">
        <f>IFERROR(IF(OR(HLOOKUP($A1142,'Z-scores'!$C$2:$UD$20,16,FALSE)&gt;3,HLOOKUP($A1142,'Z-scores'!$C$2:$UD$20,16,FALSE)&lt;-3),"",'Total-corrected counts'!R1142),"")</f>
        <v/>
      </c>
      <c r="S1142" t="str">
        <f>IFERROR(IF(OR(HLOOKUP($A1142,'Z-scores'!$C$2:$UD$20,17,FALSE)&gt;3,HLOOKUP($A1142,'Z-scores'!$C$2:$UD$20,17,FALSE)&lt;-3),"",'Total-corrected counts'!S1142),"")</f>
        <v/>
      </c>
      <c r="T1142" t="str">
        <f>IFERROR(IF(OR(HLOOKUP($A1142,'Z-scores'!$C$2:$UD$20,18,FALSE)&gt;3,HLOOKUP($A1142,'Z-scores'!$C$2:$UD$20,18,FALSE)&lt;-3),"",'Total-corrected counts'!T1142),"")</f>
        <v/>
      </c>
      <c r="U1142" t="str">
        <f>IFERROR(IF(OR(HLOOKUP($A1142,'Z-scores'!$C$2:$UD$20,19,FALSE)&gt;3,HLOOKUP($A1142,'Z-scores'!$C$2:$UD$20,19,FALSE)&lt;-3),"",'Total-corrected counts'!U1142),"")</f>
        <v/>
      </c>
      <c r="V1142">
        <f t="shared" si="68"/>
        <v>1</v>
      </c>
      <c r="W1142" s="10">
        <f>SUMIFS(Tabel132[Cluster],Tabel132[ID],A1142)</f>
        <v>0</v>
      </c>
      <c r="X1142" t="str">
        <f t="shared" si="69"/>
        <v/>
      </c>
      <c r="Y1142" t="str">
        <f t="shared" si="70"/>
        <v/>
      </c>
      <c r="Z1142" t="str">
        <f t="shared" si="71"/>
        <v/>
      </c>
    </row>
    <row r="1143" spans="1:26" x14ac:dyDescent="0.25">
      <c r="A1143">
        <v>10685</v>
      </c>
      <c r="B1143" t="s">
        <v>1186</v>
      </c>
      <c r="C1143">
        <v>61600</v>
      </c>
      <c r="D1143">
        <v>1033</v>
      </c>
      <c r="E1143" t="str">
        <f>IFERROR(IF(OR(HLOOKUP($A1143,'Z-scores'!$C$2:$UD$20,3,FALSE)&gt;3,HLOOKUP(A1143,'Z-scores'!$C$2:$UD$20,3,FALSE)&lt;-3),"",'Total-corrected counts'!E1143),"")</f>
        <v/>
      </c>
      <c r="F1143" t="str">
        <f>IFERROR(IF(OR(HLOOKUP($A1143,'Z-scores'!$C$2:$UD$20,4,FALSE)&gt;3,HLOOKUP($A1143,'Z-scores'!$C$2:$UD$20,4,FALSE)&lt;-3),"",'Total-corrected counts'!F1143),"")</f>
        <v/>
      </c>
      <c r="G1143" t="str">
        <f>IFERROR(IF(OR(HLOOKUP($A1143,'Z-scores'!$C$2:$UD$20,5,FALSE)&gt;3,HLOOKUP($A1143,'Z-scores'!$C$2:$UD$20,5,FALSE)&lt;-3),"",'Total-corrected counts'!G1143),"")</f>
        <v/>
      </c>
      <c r="H1143" t="str">
        <f>IFERROR(IF(OR(HLOOKUP($A1143,'Z-scores'!$C$2:$UD$20,6,FALSE)&gt;3,HLOOKUP($A1143,'Z-scores'!$C$2:$UD$20,6,FALSE)&lt;-3),"",'Total-corrected counts'!H1143),"")</f>
        <v/>
      </c>
      <c r="I1143" t="str">
        <f>IFERROR(IF(OR(HLOOKUP($A1143,'Z-scores'!$C$2:$UD$20,7,FALSE)&gt;3,HLOOKUP($A1143,'Z-scores'!$C$2:$UD$20,7,FALSE)&lt;-3),"",'Total-corrected counts'!I1143),"")</f>
        <v/>
      </c>
      <c r="J1143" t="str">
        <f>IFERROR(IF(OR(HLOOKUP($A1143,'Z-scores'!$C$2:$UD$20,8,FALSE)&gt;3,HLOOKUP($A1143,'Z-scores'!$C$2:$UD$20,8,FALSE)&lt;-3),"",'Total-corrected counts'!J1143),"")</f>
        <v/>
      </c>
      <c r="K1143" t="str">
        <f>IFERROR(IF(OR(HLOOKUP($A1143,'Z-scores'!$C$2:$UD$20,9,FALSE)&gt;3,HLOOKUP($A1143,'Z-scores'!$C$2:$UD$20,9,FALSE)&lt;-3),"",'Total-corrected counts'!K1143),"")</f>
        <v/>
      </c>
      <c r="L1143" t="str">
        <f>IFERROR(IF(OR(HLOOKUP($A1143,'Z-scores'!$C$2:$UD$20,10,FALSE)&gt;3,HLOOKUP($A1143,'Z-scores'!$C$2:$UD$20,10,FALSE)&lt;-3),"",'Total-corrected counts'!L1143),"")</f>
        <v/>
      </c>
      <c r="M1143" t="str">
        <f>IFERROR(IF(OR(HLOOKUP($A1143,'Z-scores'!$C$2:$UD$20,11,FALSE)&gt;3,HLOOKUP($A1143,'Z-scores'!$C$2:$UD$20,11,FALSE)&lt;-3),"",'Total-corrected counts'!M1143),"")</f>
        <v/>
      </c>
      <c r="N1143" t="str">
        <f>IFERROR(IF(OR(HLOOKUP($A1143,'Z-scores'!$C$2:$UD$20,12,FALSE)&gt;3,HLOOKUP($A1143,'Z-scores'!$C$2:$UD$20,12,FALSE)&lt;-3),"",'Total-corrected counts'!N1143),"")</f>
        <v/>
      </c>
      <c r="O1143" t="str">
        <f>IFERROR(IF(OR(HLOOKUP($A1143,'Z-scores'!$C$2:$UD$20,13,FALSE)&gt;3,HLOOKUP($A1143,'Z-scores'!$C$2:$UD$20,13,FALSE)&lt;-3),"",'Total-corrected counts'!O1143),"")</f>
        <v/>
      </c>
      <c r="P1143" t="str">
        <f>IFERROR(IF(OR(HLOOKUP($A1143,'Z-scores'!$C$2:$UD$20,14,FALSE)&gt;3,HLOOKUP($A1143,'Z-scores'!$C$2:$UD$20,14,FALSE)&lt;-3),"",'Total-corrected counts'!P1143),"")</f>
        <v/>
      </c>
      <c r="Q1143" t="str">
        <f>IFERROR(IF(OR(HLOOKUP($A1143,'Z-scores'!$C$2:$UD$20,15,FALSE)&gt;3,HLOOKUP($A1143,'Z-scores'!$C$2:$UD$20,15,FALSE)&lt;-3),"",'Total-corrected counts'!Q1143),"")</f>
        <v/>
      </c>
      <c r="R1143" t="str">
        <f>IFERROR(IF(OR(HLOOKUP($A1143,'Z-scores'!$C$2:$UD$20,16,FALSE)&gt;3,HLOOKUP($A1143,'Z-scores'!$C$2:$UD$20,16,FALSE)&lt;-3),"",'Total-corrected counts'!R1143),"")</f>
        <v/>
      </c>
      <c r="S1143" t="str">
        <f>IFERROR(IF(OR(HLOOKUP($A1143,'Z-scores'!$C$2:$UD$20,17,FALSE)&gt;3,HLOOKUP($A1143,'Z-scores'!$C$2:$UD$20,17,FALSE)&lt;-3),"",'Total-corrected counts'!S1143),"")</f>
        <v/>
      </c>
      <c r="T1143" t="str">
        <f>IFERROR(IF(OR(HLOOKUP($A1143,'Z-scores'!$C$2:$UD$20,18,FALSE)&gt;3,HLOOKUP($A1143,'Z-scores'!$C$2:$UD$20,18,FALSE)&lt;-3),"",'Total-corrected counts'!T1143),"")</f>
        <v/>
      </c>
      <c r="U1143" t="str">
        <f>IFERROR(IF(OR(HLOOKUP($A1143,'Z-scores'!$C$2:$UD$20,19,FALSE)&gt;3,HLOOKUP($A1143,'Z-scores'!$C$2:$UD$20,19,FALSE)&lt;-3),"",'Total-corrected counts'!U1143),"")</f>
        <v/>
      </c>
      <c r="V1143">
        <f t="shared" si="68"/>
        <v>1</v>
      </c>
      <c r="W1143" s="10">
        <f>SUMIFS(Tabel132[Cluster],Tabel132[ID],A1143)</f>
        <v>0</v>
      </c>
      <c r="X1143" t="str">
        <f t="shared" si="69"/>
        <v/>
      </c>
      <c r="Y1143" t="str">
        <f t="shared" si="70"/>
        <v/>
      </c>
      <c r="Z1143" t="str">
        <f t="shared" si="71"/>
        <v/>
      </c>
    </row>
    <row r="1144" spans="1:26" x14ac:dyDescent="0.25">
      <c r="A1144">
        <v>10686</v>
      </c>
      <c r="B1144" t="s">
        <v>1187</v>
      </c>
      <c r="C1144">
        <v>61500</v>
      </c>
      <c r="D1144">
        <v>1033</v>
      </c>
      <c r="E1144" t="str">
        <f>IFERROR(IF(OR(HLOOKUP($A1144,'Z-scores'!$C$2:$UD$20,3,FALSE)&gt;3,HLOOKUP(A1144,'Z-scores'!$C$2:$UD$20,3,FALSE)&lt;-3),"",'Total-corrected counts'!E1144),"")</f>
        <v/>
      </c>
      <c r="F1144" t="str">
        <f>IFERROR(IF(OR(HLOOKUP($A1144,'Z-scores'!$C$2:$UD$20,4,FALSE)&gt;3,HLOOKUP($A1144,'Z-scores'!$C$2:$UD$20,4,FALSE)&lt;-3),"",'Total-corrected counts'!F1144),"")</f>
        <v/>
      </c>
      <c r="G1144" t="str">
        <f>IFERROR(IF(OR(HLOOKUP($A1144,'Z-scores'!$C$2:$UD$20,5,FALSE)&gt;3,HLOOKUP($A1144,'Z-scores'!$C$2:$UD$20,5,FALSE)&lt;-3),"",'Total-corrected counts'!G1144),"")</f>
        <v/>
      </c>
      <c r="H1144" t="str">
        <f>IFERROR(IF(OR(HLOOKUP($A1144,'Z-scores'!$C$2:$UD$20,6,FALSE)&gt;3,HLOOKUP($A1144,'Z-scores'!$C$2:$UD$20,6,FALSE)&lt;-3),"",'Total-corrected counts'!H1144),"")</f>
        <v/>
      </c>
      <c r="I1144" t="str">
        <f>IFERROR(IF(OR(HLOOKUP($A1144,'Z-scores'!$C$2:$UD$20,7,FALSE)&gt;3,HLOOKUP($A1144,'Z-scores'!$C$2:$UD$20,7,FALSE)&lt;-3),"",'Total-corrected counts'!I1144),"")</f>
        <v/>
      </c>
      <c r="J1144" t="str">
        <f>IFERROR(IF(OR(HLOOKUP($A1144,'Z-scores'!$C$2:$UD$20,8,FALSE)&gt;3,HLOOKUP($A1144,'Z-scores'!$C$2:$UD$20,8,FALSE)&lt;-3),"",'Total-corrected counts'!J1144),"")</f>
        <v/>
      </c>
      <c r="K1144" t="str">
        <f>IFERROR(IF(OR(HLOOKUP($A1144,'Z-scores'!$C$2:$UD$20,9,FALSE)&gt;3,HLOOKUP($A1144,'Z-scores'!$C$2:$UD$20,9,FALSE)&lt;-3),"",'Total-corrected counts'!K1144),"")</f>
        <v/>
      </c>
      <c r="L1144" t="str">
        <f>IFERROR(IF(OR(HLOOKUP($A1144,'Z-scores'!$C$2:$UD$20,10,FALSE)&gt;3,HLOOKUP($A1144,'Z-scores'!$C$2:$UD$20,10,FALSE)&lt;-3),"",'Total-corrected counts'!L1144),"")</f>
        <v/>
      </c>
      <c r="M1144" t="str">
        <f>IFERROR(IF(OR(HLOOKUP($A1144,'Z-scores'!$C$2:$UD$20,11,FALSE)&gt;3,HLOOKUP($A1144,'Z-scores'!$C$2:$UD$20,11,FALSE)&lt;-3),"",'Total-corrected counts'!M1144),"")</f>
        <v/>
      </c>
      <c r="N1144" t="str">
        <f>IFERROR(IF(OR(HLOOKUP($A1144,'Z-scores'!$C$2:$UD$20,12,FALSE)&gt;3,HLOOKUP($A1144,'Z-scores'!$C$2:$UD$20,12,FALSE)&lt;-3),"",'Total-corrected counts'!N1144),"")</f>
        <v/>
      </c>
      <c r="O1144" t="str">
        <f>IFERROR(IF(OR(HLOOKUP($A1144,'Z-scores'!$C$2:$UD$20,13,FALSE)&gt;3,HLOOKUP($A1144,'Z-scores'!$C$2:$UD$20,13,FALSE)&lt;-3),"",'Total-corrected counts'!O1144),"")</f>
        <v/>
      </c>
      <c r="P1144" t="str">
        <f>IFERROR(IF(OR(HLOOKUP($A1144,'Z-scores'!$C$2:$UD$20,14,FALSE)&gt;3,HLOOKUP($A1144,'Z-scores'!$C$2:$UD$20,14,FALSE)&lt;-3),"",'Total-corrected counts'!P1144),"")</f>
        <v/>
      </c>
      <c r="Q1144" t="str">
        <f>IFERROR(IF(OR(HLOOKUP($A1144,'Z-scores'!$C$2:$UD$20,15,FALSE)&gt;3,HLOOKUP($A1144,'Z-scores'!$C$2:$UD$20,15,FALSE)&lt;-3),"",'Total-corrected counts'!Q1144),"")</f>
        <v/>
      </c>
      <c r="R1144" t="str">
        <f>IFERROR(IF(OR(HLOOKUP($A1144,'Z-scores'!$C$2:$UD$20,16,FALSE)&gt;3,HLOOKUP($A1144,'Z-scores'!$C$2:$UD$20,16,FALSE)&lt;-3),"",'Total-corrected counts'!R1144),"")</f>
        <v/>
      </c>
      <c r="S1144" t="str">
        <f>IFERROR(IF(OR(HLOOKUP($A1144,'Z-scores'!$C$2:$UD$20,17,FALSE)&gt;3,HLOOKUP($A1144,'Z-scores'!$C$2:$UD$20,17,FALSE)&lt;-3),"",'Total-corrected counts'!S1144),"")</f>
        <v/>
      </c>
      <c r="T1144" t="str">
        <f>IFERROR(IF(OR(HLOOKUP($A1144,'Z-scores'!$C$2:$UD$20,18,FALSE)&gt;3,HLOOKUP($A1144,'Z-scores'!$C$2:$UD$20,18,FALSE)&lt;-3),"",'Total-corrected counts'!T1144),"")</f>
        <v/>
      </c>
      <c r="U1144" t="str">
        <f>IFERROR(IF(OR(HLOOKUP($A1144,'Z-scores'!$C$2:$UD$20,19,FALSE)&gt;3,HLOOKUP($A1144,'Z-scores'!$C$2:$UD$20,19,FALSE)&lt;-3),"",'Total-corrected counts'!U1144),"")</f>
        <v/>
      </c>
      <c r="V1144">
        <f t="shared" si="68"/>
        <v>1</v>
      </c>
      <c r="W1144" s="10">
        <f>SUMIFS(Tabel132[Cluster],Tabel132[ID],A1144)</f>
        <v>0</v>
      </c>
      <c r="X1144" t="str">
        <f t="shared" si="69"/>
        <v/>
      </c>
      <c r="Y1144" t="str">
        <f t="shared" si="70"/>
        <v/>
      </c>
      <c r="Z1144" t="str">
        <f t="shared" si="71"/>
        <v/>
      </c>
    </row>
    <row r="1145" spans="1:26" x14ac:dyDescent="0.25">
      <c r="A1145">
        <v>10687</v>
      </c>
      <c r="B1145" t="s">
        <v>1188</v>
      </c>
      <c r="C1145">
        <v>62100</v>
      </c>
      <c r="D1145">
        <v>1041</v>
      </c>
      <c r="E1145" t="str">
        <f>IFERROR(IF(OR(HLOOKUP($A1145,'Z-scores'!$C$2:$UD$20,3,FALSE)&gt;3,HLOOKUP(A1145,'Z-scores'!$C$2:$UD$20,3,FALSE)&lt;-3),"",'Total-corrected counts'!E1145),"")</f>
        <v/>
      </c>
      <c r="F1145" t="str">
        <f>IFERROR(IF(OR(HLOOKUP($A1145,'Z-scores'!$C$2:$UD$20,4,FALSE)&gt;3,HLOOKUP($A1145,'Z-scores'!$C$2:$UD$20,4,FALSE)&lt;-3),"",'Total-corrected counts'!F1145),"")</f>
        <v/>
      </c>
      <c r="G1145" t="str">
        <f>IFERROR(IF(OR(HLOOKUP($A1145,'Z-scores'!$C$2:$UD$20,5,FALSE)&gt;3,HLOOKUP($A1145,'Z-scores'!$C$2:$UD$20,5,FALSE)&lt;-3),"",'Total-corrected counts'!G1145),"")</f>
        <v/>
      </c>
      <c r="H1145" t="str">
        <f>IFERROR(IF(OR(HLOOKUP($A1145,'Z-scores'!$C$2:$UD$20,6,FALSE)&gt;3,HLOOKUP($A1145,'Z-scores'!$C$2:$UD$20,6,FALSE)&lt;-3),"",'Total-corrected counts'!H1145),"")</f>
        <v/>
      </c>
      <c r="I1145" t="str">
        <f>IFERROR(IF(OR(HLOOKUP($A1145,'Z-scores'!$C$2:$UD$20,7,FALSE)&gt;3,HLOOKUP($A1145,'Z-scores'!$C$2:$UD$20,7,FALSE)&lt;-3),"",'Total-corrected counts'!I1145),"")</f>
        <v/>
      </c>
      <c r="J1145" t="str">
        <f>IFERROR(IF(OR(HLOOKUP($A1145,'Z-scores'!$C$2:$UD$20,8,FALSE)&gt;3,HLOOKUP($A1145,'Z-scores'!$C$2:$UD$20,8,FALSE)&lt;-3),"",'Total-corrected counts'!J1145),"")</f>
        <v/>
      </c>
      <c r="K1145" t="str">
        <f>IFERROR(IF(OR(HLOOKUP($A1145,'Z-scores'!$C$2:$UD$20,9,FALSE)&gt;3,HLOOKUP($A1145,'Z-scores'!$C$2:$UD$20,9,FALSE)&lt;-3),"",'Total-corrected counts'!K1145),"")</f>
        <v/>
      </c>
      <c r="L1145" t="str">
        <f>IFERROR(IF(OR(HLOOKUP($A1145,'Z-scores'!$C$2:$UD$20,10,FALSE)&gt;3,HLOOKUP($A1145,'Z-scores'!$C$2:$UD$20,10,FALSE)&lt;-3),"",'Total-corrected counts'!L1145),"")</f>
        <v/>
      </c>
      <c r="M1145" t="str">
        <f>IFERROR(IF(OR(HLOOKUP($A1145,'Z-scores'!$C$2:$UD$20,11,FALSE)&gt;3,HLOOKUP($A1145,'Z-scores'!$C$2:$UD$20,11,FALSE)&lt;-3),"",'Total-corrected counts'!M1145),"")</f>
        <v/>
      </c>
      <c r="N1145" t="str">
        <f>IFERROR(IF(OR(HLOOKUP($A1145,'Z-scores'!$C$2:$UD$20,12,FALSE)&gt;3,HLOOKUP($A1145,'Z-scores'!$C$2:$UD$20,12,FALSE)&lt;-3),"",'Total-corrected counts'!N1145),"")</f>
        <v/>
      </c>
      <c r="O1145" t="str">
        <f>IFERROR(IF(OR(HLOOKUP($A1145,'Z-scores'!$C$2:$UD$20,13,FALSE)&gt;3,HLOOKUP($A1145,'Z-scores'!$C$2:$UD$20,13,FALSE)&lt;-3),"",'Total-corrected counts'!O1145),"")</f>
        <v/>
      </c>
      <c r="P1145" t="str">
        <f>IFERROR(IF(OR(HLOOKUP($A1145,'Z-scores'!$C$2:$UD$20,14,FALSE)&gt;3,HLOOKUP($A1145,'Z-scores'!$C$2:$UD$20,14,FALSE)&lt;-3),"",'Total-corrected counts'!P1145),"")</f>
        <v/>
      </c>
      <c r="Q1145" t="str">
        <f>IFERROR(IF(OR(HLOOKUP($A1145,'Z-scores'!$C$2:$UD$20,15,FALSE)&gt;3,HLOOKUP($A1145,'Z-scores'!$C$2:$UD$20,15,FALSE)&lt;-3),"",'Total-corrected counts'!Q1145),"")</f>
        <v/>
      </c>
      <c r="R1145" t="str">
        <f>IFERROR(IF(OR(HLOOKUP($A1145,'Z-scores'!$C$2:$UD$20,16,FALSE)&gt;3,HLOOKUP($A1145,'Z-scores'!$C$2:$UD$20,16,FALSE)&lt;-3),"",'Total-corrected counts'!R1145),"")</f>
        <v/>
      </c>
      <c r="S1145" t="str">
        <f>IFERROR(IF(OR(HLOOKUP($A1145,'Z-scores'!$C$2:$UD$20,17,FALSE)&gt;3,HLOOKUP($A1145,'Z-scores'!$C$2:$UD$20,17,FALSE)&lt;-3),"",'Total-corrected counts'!S1145),"")</f>
        <v/>
      </c>
      <c r="T1145" t="str">
        <f>IFERROR(IF(OR(HLOOKUP($A1145,'Z-scores'!$C$2:$UD$20,18,FALSE)&gt;3,HLOOKUP($A1145,'Z-scores'!$C$2:$UD$20,18,FALSE)&lt;-3),"",'Total-corrected counts'!T1145),"")</f>
        <v/>
      </c>
      <c r="U1145" t="str">
        <f>IFERROR(IF(OR(HLOOKUP($A1145,'Z-scores'!$C$2:$UD$20,19,FALSE)&gt;3,HLOOKUP($A1145,'Z-scores'!$C$2:$UD$20,19,FALSE)&lt;-3),"",'Total-corrected counts'!U1145),"")</f>
        <v/>
      </c>
      <c r="V1145">
        <f t="shared" si="68"/>
        <v>1</v>
      </c>
      <c r="W1145" s="10">
        <f>SUMIFS(Tabel132[Cluster],Tabel132[ID],A1145)</f>
        <v>0</v>
      </c>
      <c r="X1145" t="str">
        <f t="shared" si="69"/>
        <v/>
      </c>
      <c r="Y1145" t="str">
        <f t="shared" si="70"/>
        <v/>
      </c>
      <c r="Z1145" t="str">
        <f t="shared" si="71"/>
        <v/>
      </c>
    </row>
    <row r="1146" spans="1:26" x14ac:dyDescent="0.25">
      <c r="A1146">
        <v>10688</v>
      </c>
      <c r="B1146" t="s">
        <v>1189</v>
      </c>
      <c r="C1146">
        <v>62000</v>
      </c>
      <c r="D1146">
        <v>1041</v>
      </c>
      <c r="E1146" t="str">
        <f>IFERROR(IF(OR(HLOOKUP($A1146,'Z-scores'!$C$2:$UD$20,3,FALSE)&gt;3,HLOOKUP(A1146,'Z-scores'!$C$2:$UD$20,3,FALSE)&lt;-3),"",'Total-corrected counts'!E1146),"")</f>
        <v/>
      </c>
      <c r="F1146" t="str">
        <f>IFERROR(IF(OR(HLOOKUP($A1146,'Z-scores'!$C$2:$UD$20,4,FALSE)&gt;3,HLOOKUP($A1146,'Z-scores'!$C$2:$UD$20,4,FALSE)&lt;-3),"",'Total-corrected counts'!F1146),"")</f>
        <v/>
      </c>
      <c r="G1146" t="str">
        <f>IFERROR(IF(OR(HLOOKUP($A1146,'Z-scores'!$C$2:$UD$20,5,FALSE)&gt;3,HLOOKUP($A1146,'Z-scores'!$C$2:$UD$20,5,FALSE)&lt;-3),"",'Total-corrected counts'!G1146),"")</f>
        <v/>
      </c>
      <c r="H1146" t="str">
        <f>IFERROR(IF(OR(HLOOKUP($A1146,'Z-scores'!$C$2:$UD$20,6,FALSE)&gt;3,HLOOKUP($A1146,'Z-scores'!$C$2:$UD$20,6,FALSE)&lt;-3),"",'Total-corrected counts'!H1146),"")</f>
        <v/>
      </c>
      <c r="I1146" t="str">
        <f>IFERROR(IF(OR(HLOOKUP($A1146,'Z-scores'!$C$2:$UD$20,7,FALSE)&gt;3,HLOOKUP($A1146,'Z-scores'!$C$2:$UD$20,7,FALSE)&lt;-3),"",'Total-corrected counts'!I1146),"")</f>
        <v/>
      </c>
      <c r="J1146" t="str">
        <f>IFERROR(IF(OR(HLOOKUP($A1146,'Z-scores'!$C$2:$UD$20,8,FALSE)&gt;3,HLOOKUP($A1146,'Z-scores'!$C$2:$UD$20,8,FALSE)&lt;-3),"",'Total-corrected counts'!J1146),"")</f>
        <v/>
      </c>
      <c r="K1146" t="str">
        <f>IFERROR(IF(OR(HLOOKUP($A1146,'Z-scores'!$C$2:$UD$20,9,FALSE)&gt;3,HLOOKUP($A1146,'Z-scores'!$C$2:$UD$20,9,FALSE)&lt;-3),"",'Total-corrected counts'!K1146),"")</f>
        <v/>
      </c>
      <c r="L1146" t="str">
        <f>IFERROR(IF(OR(HLOOKUP($A1146,'Z-scores'!$C$2:$UD$20,10,FALSE)&gt;3,HLOOKUP($A1146,'Z-scores'!$C$2:$UD$20,10,FALSE)&lt;-3),"",'Total-corrected counts'!L1146),"")</f>
        <v/>
      </c>
      <c r="M1146" t="str">
        <f>IFERROR(IF(OR(HLOOKUP($A1146,'Z-scores'!$C$2:$UD$20,11,FALSE)&gt;3,HLOOKUP($A1146,'Z-scores'!$C$2:$UD$20,11,FALSE)&lt;-3),"",'Total-corrected counts'!M1146),"")</f>
        <v/>
      </c>
      <c r="N1146" t="str">
        <f>IFERROR(IF(OR(HLOOKUP($A1146,'Z-scores'!$C$2:$UD$20,12,FALSE)&gt;3,HLOOKUP($A1146,'Z-scores'!$C$2:$UD$20,12,FALSE)&lt;-3),"",'Total-corrected counts'!N1146),"")</f>
        <v/>
      </c>
      <c r="O1146" t="str">
        <f>IFERROR(IF(OR(HLOOKUP($A1146,'Z-scores'!$C$2:$UD$20,13,FALSE)&gt;3,HLOOKUP($A1146,'Z-scores'!$C$2:$UD$20,13,FALSE)&lt;-3),"",'Total-corrected counts'!O1146),"")</f>
        <v/>
      </c>
      <c r="P1146" t="str">
        <f>IFERROR(IF(OR(HLOOKUP($A1146,'Z-scores'!$C$2:$UD$20,14,FALSE)&gt;3,HLOOKUP($A1146,'Z-scores'!$C$2:$UD$20,14,FALSE)&lt;-3),"",'Total-corrected counts'!P1146),"")</f>
        <v/>
      </c>
      <c r="Q1146" t="str">
        <f>IFERROR(IF(OR(HLOOKUP($A1146,'Z-scores'!$C$2:$UD$20,15,FALSE)&gt;3,HLOOKUP($A1146,'Z-scores'!$C$2:$UD$20,15,FALSE)&lt;-3),"",'Total-corrected counts'!Q1146),"")</f>
        <v/>
      </c>
      <c r="R1146" t="str">
        <f>IFERROR(IF(OR(HLOOKUP($A1146,'Z-scores'!$C$2:$UD$20,16,FALSE)&gt;3,HLOOKUP($A1146,'Z-scores'!$C$2:$UD$20,16,FALSE)&lt;-3),"",'Total-corrected counts'!R1146),"")</f>
        <v/>
      </c>
      <c r="S1146" t="str">
        <f>IFERROR(IF(OR(HLOOKUP($A1146,'Z-scores'!$C$2:$UD$20,17,FALSE)&gt;3,HLOOKUP($A1146,'Z-scores'!$C$2:$UD$20,17,FALSE)&lt;-3),"",'Total-corrected counts'!S1146),"")</f>
        <v/>
      </c>
      <c r="T1146" t="str">
        <f>IFERROR(IF(OR(HLOOKUP($A1146,'Z-scores'!$C$2:$UD$20,18,FALSE)&gt;3,HLOOKUP($A1146,'Z-scores'!$C$2:$UD$20,18,FALSE)&lt;-3),"",'Total-corrected counts'!T1146),"")</f>
        <v/>
      </c>
      <c r="U1146" t="str">
        <f>IFERROR(IF(OR(HLOOKUP($A1146,'Z-scores'!$C$2:$UD$20,19,FALSE)&gt;3,HLOOKUP($A1146,'Z-scores'!$C$2:$UD$20,19,FALSE)&lt;-3),"",'Total-corrected counts'!U1146),"")</f>
        <v/>
      </c>
      <c r="V1146">
        <f t="shared" si="68"/>
        <v>1</v>
      </c>
      <c r="W1146" s="10">
        <f>SUMIFS(Tabel132[Cluster],Tabel132[ID],A1146)</f>
        <v>0</v>
      </c>
      <c r="X1146" t="str">
        <f t="shared" si="69"/>
        <v/>
      </c>
      <c r="Y1146" t="str">
        <f t="shared" si="70"/>
        <v/>
      </c>
      <c r="Z1146" t="str">
        <f t="shared" si="71"/>
        <v/>
      </c>
    </row>
    <row r="1147" spans="1:26" x14ac:dyDescent="0.25">
      <c r="A1147">
        <v>10689</v>
      </c>
      <c r="B1147" t="s">
        <v>1190</v>
      </c>
      <c r="C1147">
        <v>61900</v>
      </c>
      <c r="D1147">
        <v>1041</v>
      </c>
      <c r="E1147" t="str">
        <f>IFERROR(IF(OR(HLOOKUP($A1147,'Z-scores'!$C$2:$UD$20,3,FALSE)&gt;3,HLOOKUP(A1147,'Z-scores'!$C$2:$UD$20,3,FALSE)&lt;-3),"",'Total-corrected counts'!E1147),"")</f>
        <v/>
      </c>
      <c r="F1147" t="str">
        <f>IFERROR(IF(OR(HLOOKUP($A1147,'Z-scores'!$C$2:$UD$20,4,FALSE)&gt;3,HLOOKUP($A1147,'Z-scores'!$C$2:$UD$20,4,FALSE)&lt;-3),"",'Total-corrected counts'!F1147),"")</f>
        <v/>
      </c>
      <c r="G1147" t="str">
        <f>IFERROR(IF(OR(HLOOKUP($A1147,'Z-scores'!$C$2:$UD$20,5,FALSE)&gt;3,HLOOKUP($A1147,'Z-scores'!$C$2:$UD$20,5,FALSE)&lt;-3),"",'Total-corrected counts'!G1147),"")</f>
        <v/>
      </c>
      <c r="H1147" t="str">
        <f>IFERROR(IF(OR(HLOOKUP($A1147,'Z-scores'!$C$2:$UD$20,6,FALSE)&gt;3,HLOOKUP($A1147,'Z-scores'!$C$2:$UD$20,6,FALSE)&lt;-3),"",'Total-corrected counts'!H1147),"")</f>
        <v/>
      </c>
      <c r="I1147" t="str">
        <f>IFERROR(IF(OR(HLOOKUP($A1147,'Z-scores'!$C$2:$UD$20,7,FALSE)&gt;3,HLOOKUP($A1147,'Z-scores'!$C$2:$UD$20,7,FALSE)&lt;-3),"",'Total-corrected counts'!I1147),"")</f>
        <v/>
      </c>
      <c r="J1147" t="str">
        <f>IFERROR(IF(OR(HLOOKUP($A1147,'Z-scores'!$C$2:$UD$20,8,FALSE)&gt;3,HLOOKUP($A1147,'Z-scores'!$C$2:$UD$20,8,FALSE)&lt;-3),"",'Total-corrected counts'!J1147),"")</f>
        <v/>
      </c>
      <c r="K1147" t="str">
        <f>IFERROR(IF(OR(HLOOKUP($A1147,'Z-scores'!$C$2:$UD$20,9,FALSE)&gt;3,HLOOKUP($A1147,'Z-scores'!$C$2:$UD$20,9,FALSE)&lt;-3),"",'Total-corrected counts'!K1147),"")</f>
        <v/>
      </c>
      <c r="L1147" t="str">
        <f>IFERROR(IF(OR(HLOOKUP($A1147,'Z-scores'!$C$2:$UD$20,10,FALSE)&gt;3,HLOOKUP($A1147,'Z-scores'!$C$2:$UD$20,10,FALSE)&lt;-3),"",'Total-corrected counts'!L1147),"")</f>
        <v/>
      </c>
      <c r="M1147" t="str">
        <f>IFERROR(IF(OR(HLOOKUP($A1147,'Z-scores'!$C$2:$UD$20,11,FALSE)&gt;3,HLOOKUP($A1147,'Z-scores'!$C$2:$UD$20,11,FALSE)&lt;-3),"",'Total-corrected counts'!M1147),"")</f>
        <v/>
      </c>
      <c r="N1147" t="str">
        <f>IFERROR(IF(OR(HLOOKUP($A1147,'Z-scores'!$C$2:$UD$20,12,FALSE)&gt;3,HLOOKUP($A1147,'Z-scores'!$C$2:$UD$20,12,FALSE)&lt;-3),"",'Total-corrected counts'!N1147),"")</f>
        <v/>
      </c>
      <c r="O1147" t="str">
        <f>IFERROR(IF(OR(HLOOKUP($A1147,'Z-scores'!$C$2:$UD$20,13,FALSE)&gt;3,HLOOKUP($A1147,'Z-scores'!$C$2:$UD$20,13,FALSE)&lt;-3),"",'Total-corrected counts'!O1147),"")</f>
        <v/>
      </c>
      <c r="P1147" t="str">
        <f>IFERROR(IF(OR(HLOOKUP($A1147,'Z-scores'!$C$2:$UD$20,14,FALSE)&gt;3,HLOOKUP($A1147,'Z-scores'!$C$2:$UD$20,14,FALSE)&lt;-3),"",'Total-corrected counts'!P1147),"")</f>
        <v/>
      </c>
      <c r="Q1147" t="str">
        <f>IFERROR(IF(OR(HLOOKUP($A1147,'Z-scores'!$C$2:$UD$20,15,FALSE)&gt;3,HLOOKUP($A1147,'Z-scores'!$C$2:$UD$20,15,FALSE)&lt;-3),"",'Total-corrected counts'!Q1147),"")</f>
        <v/>
      </c>
      <c r="R1147" t="str">
        <f>IFERROR(IF(OR(HLOOKUP($A1147,'Z-scores'!$C$2:$UD$20,16,FALSE)&gt;3,HLOOKUP($A1147,'Z-scores'!$C$2:$UD$20,16,FALSE)&lt;-3),"",'Total-corrected counts'!R1147),"")</f>
        <v/>
      </c>
      <c r="S1147" t="str">
        <f>IFERROR(IF(OR(HLOOKUP($A1147,'Z-scores'!$C$2:$UD$20,17,FALSE)&gt;3,HLOOKUP($A1147,'Z-scores'!$C$2:$UD$20,17,FALSE)&lt;-3),"",'Total-corrected counts'!S1147),"")</f>
        <v/>
      </c>
      <c r="T1147" t="str">
        <f>IFERROR(IF(OR(HLOOKUP($A1147,'Z-scores'!$C$2:$UD$20,18,FALSE)&gt;3,HLOOKUP($A1147,'Z-scores'!$C$2:$UD$20,18,FALSE)&lt;-3),"",'Total-corrected counts'!T1147),"")</f>
        <v/>
      </c>
      <c r="U1147" t="str">
        <f>IFERROR(IF(OR(HLOOKUP($A1147,'Z-scores'!$C$2:$UD$20,19,FALSE)&gt;3,HLOOKUP($A1147,'Z-scores'!$C$2:$UD$20,19,FALSE)&lt;-3),"",'Total-corrected counts'!U1147),"")</f>
        <v/>
      </c>
      <c r="V1147">
        <f t="shared" si="68"/>
        <v>1</v>
      </c>
      <c r="W1147" s="10">
        <f>SUMIFS(Tabel132[Cluster],Tabel132[ID],A1147)</f>
        <v>0</v>
      </c>
      <c r="X1147" t="str">
        <f t="shared" si="69"/>
        <v/>
      </c>
      <c r="Y1147" t="str">
        <f t="shared" si="70"/>
        <v/>
      </c>
      <c r="Z1147" t="str">
        <f t="shared" si="71"/>
        <v/>
      </c>
    </row>
    <row r="1148" spans="1:26" x14ac:dyDescent="0.25">
      <c r="A1148">
        <v>10690</v>
      </c>
      <c r="B1148" t="s">
        <v>1191</v>
      </c>
      <c r="C1148">
        <v>62500</v>
      </c>
      <c r="D1148">
        <v>1049</v>
      </c>
      <c r="E1148" t="str">
        <f>IFERROR(IF(OR(HLOOKUP($A1148,'Z-scores'!$C$2:$UD$20,3,FALSE)&gt;3,HLOOKUP(A1148,'Z-scores'!$C$2:$UD$20,3,FALSE)&lt;-3),"",'Total-corrected counts'!E1148),"")</f>
        <v/>
      </c>
      <c r="F1148" t="str">
        <f>IFERROR(IF(OR(HLOOKUP($A1148,'Z-scores'!$C$2:$UD$20,4,FALSE)&gt;3,HLOOKUP($A1148,'Z-scores'!$C$2:$UD$20,4,FALSE)&lt;-3),"",'Total-corrected counts'!F1148),"")</f>
        <v/>
      </c>
      <c r="G1148" t="str">
        <f>IFERROR(IF(OR(HLOOKUP($A1148,'Z-scores'!$C$2:$UD$20,5,FALSE)&gt;3,HLOOKUP($A1148,'Z-scores'!$C$2:$UD$20,5,FALSE)&lt;-3),"",'Total-corrected counts'!G1148),"")</f>
        <v/>
      </c>
      <c r="H1148" t="str">
        <f>IFERROR(IF(OR(HLOOKUP($A1148,'Z-scores'!$C$2:$UD$20,6,FALSE)&gt;3,HLOOKUP($A1148,'Z-scores'!$C$2:$UD$20,6,FALSE)&lt;-3),"",'Total-corrected counts'!H1148),"")</f>
        <v/>
      </c>
      <c r="I1148" t="str">
        <f>IFERROR(IF(OR(HLOOKUP($A1148,'Z-scores'!$C$2:$UD$20,7,FALSE)&gt;3,HLOOKUP($A1148,'Z-scores'!$C$2:$UD$20,7,FALSE)&lt;-3),"",'Total-corrected counts'!I1148),"")</f>
        <v/>
      </c>
      <c r="J1148" t="str">
        <f>IFERROR(IF(OR(HLOOKUP($A1148,'Z-scores'!$C$2:$UD$20,8,FALSE)&gt;3,HLOOKUP($A1148,'Z-scores'!$C$2:$UD$20,8,FALSE)&lt;-3),"",'Total-corrected counts'!J1148),"")</f>
        <v/>
      </c>
      <c r="K1148" t="str">
        <f>IFERROR(IF(OR(HLOOKUP($A1148,'Z-scores'!$C$2:$UD$20,9,FALSE)&gt;3,HLOOKUP($A1148,'Z-scores'!$C$2:$UD$20,9,FALSE)&lt;-3),"",'Total-corrected counts'!K1148),"")</f>
        <v/>
      </c>
      <c r="L1148" t="str">
        <f>IFERROR(IF(OR(HLOOKUP($A1148,'Z-scores'!$C$2:$UD$20,10,FALSE)&gt;3,HLOOKUP($A1148,'Z-scores'!$C$2:$UD$20,10,FALSE)&lt;-3),"",'Total-corrected counts'!L1148),"")</f>
        <v/>
      </c>
      <c r="M1148" t="str">
        <f>IFERROR(IF(OR(HLOOKUP($A1148,'Z-scores'!$C$2:$UD$20,11,FALSE)&gt;3,HLOOKUP($A1148,'Z-scores'!$C$2:$UD$20,11,FALSE)&lt;-3),"",'Total-corrected counts'!M1148),"")</f>
        <v/>
      </c>
      <c r="N1148" t="str">
        <f>IFERROR(IF(OR(HLOOKUP($A1148,'Z-scores'!$C$2:$UD$20,12,FALSE)&gt;3,HLOOKUP($A1148,'Z-scores'!$C$2:$UD$20,12,FALSE)&lt;-3),"",'Total-corrected counts'!N1148),"")</f>
        <v/>
      </c>
      <c r="O1148" t="str">
        <f>IFERROR(IF(OR(HLOOKUP($A1148,'Z-scores'!$C$2:$UD$20,13,FALSE)&gt;3,HLOOKUP($A1148,'Z-scores'!$C$2:$UD$20,13,FALSE)&lt;-3),"",'Total-corrected counts'!O1148),"")</f>
        <v/>
      </c>
      <c r="P1148" t="str">
        <f>IFERROR(IF(OR(HLOOKUP($A1148,'Z-scores'!$C$2:$UD$20,14,FALSE)&gt;3,HLOOKUP($A1148,'Z-scores'!$C$2:$UD$20,14,FALSE)&lt;-3),"",'Total-corrected counts'!P1148),"")</f>
        <v/>
      </c>
      <c r="Q1148" t="str">
        <f>IFERROR(IF(OR(HLOOKUP($A1148,'Z-scores'!$C$2:$UD$20,15,FALSE)&gt;3,HLOOKUP($A1148,'Z-scores'!$C$2:$UD$20,15,FALSE)&lt;-3),"",'Total-corrected counts'!Q1148),"")</f>
        <v/>
      </c>
      <c r="R1148" t="str">
        <f>IFERROR(IF(OR(HLOOKUP($A1148,'Z-scores'!$C$2:$UD$20,16,FALSE)&gt;3,HLOOKUP($A1148,'Z-scores'!$C$2:$UD$20,16,FALSE)&lt;-3),"",'Total-corrected counts'!R1148),"")</f>
        <v/>
      </c>
      <c r="S1148" t="str">
        <f>IFERROR(IF(OR(HLOOKUP($A1148,'Z-scores'!$C$2:$UD$20,17,FALSE)&gt;3,HLOOKUP($A1148,'Z-scores'!$C$2:$UD$20,17,FALSE)&lt;-3),"",'Total-corrected counts'!S1148),"")</f>
        <v/>
      </c>
      <c r="T1148" t="str">
        <f>IFERROR(IF(OR(HLOOKUP($A1148,'Z-scores'!$C$2:$UD$20,18,FALSE)&gt;3,HLOOKUP($A1148,'Z-scores'!$C$2:$UD$20,18,FALSE)&lt;-3),"",'Total-corrected counts'!T1148),"")</f>
        <v/>
      </c>
      <c r="U1148" t="str">
        <f>IFERROR(IF(OR(HLOOKUP($A1148,'Z-scores'!$C$2:$UD$20,19,FALSE)&gt;3,HLOOKUP($A1148,'Z-scores'!$C$2:$UD$20,19,FALSE)&lt;-3),"",'Total-corrected counts'!U1148),"")</f>
        <v/>
      </c>
      <c r="V1148">
        <f t="shared" si="68"/>
        <v>1</v>
      </c>
      <c r="W1148" s="10">
        <f>SUMIFS(Tabel132[Cluster],Tabel132[ID],A1148)</f>
        <v>0</v>
      </c>
      <c r="X1148" t="str">
        <f t="shared" si="69"/>
        <v/>
      </c>
      <c r="Y1148" t="str">
        <f t="shared" si="70"/>
        <v/>
      </c>
      <c r="Z1148" t="str">
        <f t="shared" si="71"/>
        <v/>
      </c>
    </row>
    <row r="1149" spans="1:26" x14ac:dyDescent="0.25">
      <c r="A1149">
        <v>10691</v>
      </c>
      <c r="B1149" t="s">
        <v>1192</v>
      </c>
      <c r="C1149">
        <v>62400</v>
      </c>
      <c r="D1149">
        <v>1049</v>
      </c>
      <c r="E1149" t="str">
        <f>IFERROR(IF(OR(HLOOKUP($A1149,'Z-scores'!$C$2:$UD$20,3,FALSE)&gt;3,HLOOKUP(A1149,'Z-scores'!$C$2:$UD$20,3,FALSE)&lt;-3),"",'Total-corrected counts'!E1149),"")</f>
        <v/>
      </c>
      <c r="F1149" t="str">
        <f>IFERROR(IF(OR(HLOOKUP($A1149,'Z-scores'!$C$2:$UD$20,4,FALSE)&gt;3,HLOOKUP($A1149,'Z-scores'!$C$2:$UD$20,4,FALSE)&lt;-3),"",'Total-corrected counts'!F1149),"")</f>
        <v/>
      </c>
      <c r="G1149" t="str">
        <f>IFERROR(IF(OR(HLOOKUP($A1149,'Z-scores'!$C$2:$UD$20,5,FALSE)&gt;3,HLOOKUP($A1149,'Z-scores'!$C$2:$UD$20,5,FALSE)&lt;-3),"",'Total-corrected counts'!G1149),"")</f>
        <v/>
      </c>
      <c r="H1149" t="str">
        <f>IFERROR(IF(OR(HLOOKUP($A1149,'Z-scores'!$C$2:$UD$20,6,FALSE)&gt;3,HLOOKUP($A1149,'Z-scores'!$C$2:$UD$20,6,FALSE)&lt;-3),"",'Total-corrected counts'!H1149),"")</f>
        <v/>
      </c>
      <c r="I1149" t="str">
        <f>IFERROR(IF(OR(HLOOKUP($A1149,'Z-scores'!$C$2:$UD$20,7,FALSE)&gt;3,HLOOKUP($A1149,'Z-scores'!$C$2:$UD$20,7,FALSE)&lt;-3),"",'Total-corrected counts'!I1149),"")</f>
        <v/>
      </c>
      <c r="J1149" t="str">
        <f>IFERROR(IF(OR(HLOOKUP($A1149,'Z-scores'!$C$2:$UD$20,8,FALSE)&gt;3,HLOOKUP($A1149,'Z-scores'!$C$2:$UD$20,8,FALSE)&lt;-3),"",'Total-corrected counts'!J1149),"")</f>
        <v/>
      </c>
      <c r="K1149" t="str">
        <f>IFERROR(IF(OR(HLOOKUP($A1149,'Z-scores'!$C$2:$UD$20,9,FALSE)&gt;3,HLOOKUP($A1149,'Z-scores'!$C$2:$UD$20,9,FALSE)&lt;-3),"",'Total-corrected counts'!K1149),"")</f>
        <v/>
      </c>
      <c r="L1149" t="str">
        <f>IFERROR(IF(OR(HLOOKUP($A1149,'Z-scores'!$C$2:$UD$20,10,FALSE)&gt;3,HLOOKUP($A1149,'Z-scores'!$C$2:$UD$20,10,FALSE)&lt;-3),"",'Total-corrected counts'!L1149),"")</f>
        <v/>
      </c>
      <c r="M1149" t="str">
        <f>IFERROR(IF(OR(HLOOKUP($A1149,'Z-scores'!$C$2:$UD$20,11,FALSE)&gt;3,HLOOKUP($A1149,'Z-scores'!$C$2:$UD$20,11,FALSE)&lt;-3),"",'Total-corrected counts'!M1149),"")</f>
        <v/>
      </c>
      <c r="N1149" t="str">
        <f>IFERROR(IF(OR(HLOOKUP($A1149,'Z-scores'!$C$2:$UD$20,12,FALSE)&gt;3,HLOOKUP($A1149,'Z-scores'!$C$2:$UD$20,12,FALSE)&lt;-3),"",'Total-corrected counts'!N1149),"")</f>
        <v/>
      </c>
      <c r="O1149" t="str">
        <f>IFERROR(IF(OR(HLOOKUP($A1149,'Z-scores'!$C$2:$UD$20,13,FALSE)&gt;3,HLOOKUP($A1149,'Z-scores'!$C$2:$UD$20,13,FALSE)&lt;-3),"",'Total-corrected counts'!O1149),"")</f>
        <v/>
      </c>
      <c r="P1149" t="str">
        <f>IFERROR(IF(OR(HLOOKUP($A1149,'Z-scores'!$C$2:$UD$20,14,FALSE)&gt;3,HLOOKUP($A1149,'Z-scores'!$C$2:$UD$20,14,FALSE)&lt;-3),"",'Total-corrected counts'!P1149),"")</f>
        <v/>
      </c>
      <c r="Q1149" t="str">
        <f>IFERROR(IF(OR(HLOOKUP($A1149,'Z-scores'!$C$2:$UD$20,15,FALSE)&gt;3,HLOOKUP($A1149,'Z-scores'!$C$2:$UD$20,15,FALSE)&lt;-3),"",'Total-corrected counts'!Q1149),"")</f>
        <v/>
      </c>
      <c r="R1149" t="str">
        <f>IFERROR(IF(OR(HLOOKUP($A1149,'Z-scores'!$C$2:$UD$20,16,FALSE)&gt;3,HLOOKUP($A1149,'Z-scores'!$C$2:$UD$20,16,FALSE)&lt;-3),"",'Total-corrected counts'!R1149),"")</f>
        <v/>
      </c>
      <c r="S1149" t="str">
        <f>IFERROR(IF(OR(HLOOKUP($A1149,'Z-scores'!$C$2:$UD$20,17,FALSE)&gt;3,HLOOKUP($A1149,'Z-scores'!$C$2:$UD$20,17,FALSE)&lt;-3),"",'Total-corrected counts'!S1149),"")</f>
        <v/>
      </c>
      <c r="T1149" t="str">
        <f>IFERROR(IF(OR(HLOOKUP($A1149,'Z-scores'!$C$2:$UD$20,18,FALSE)&gt;3,HLOOKUP($A1149,'Z-scores'!$C$2:$UD$20,18,FALSE)&lt;-3),"",'Total-corrected counts'!T1149),"")</f>
        <v/>
      </c>
      <c r="U1149" t="str">
        <f>IFERROR(IF(OR(HLOOKUP($A1149,'Z-scores'!$C$2:$UD$20,19,FALSE)&gt;3,HLOOKUP($A1149,'Z-scores'!$C$2:$UD$20,19,FALSE)&lt;-3),"",'Total-corrected counts'!U1149),"")</f>
        <v/>
      </c>
      <c r="V1149">
        <f t="shared" si="68"/>
        <v>1</v>
      </c>
      <c r="W1149" s="10">
        <f>SUMIFS(Tabel132[Cluster],Tabel132[ID],A1149)</f>
        <v>0</v>
      </c>
      <c r="X1149" t="str">
        <f t="shared" si="69"/>
        <v/>
      </c>
      <c r="Y1149" t="str">
        <f t="shared" si="70"/>
        <v/>
      </c>
      <c r="Z1149" t="str">
        <f t="shared" si="71"/>
        <v/>
      </c>
    </row>
    <row r="1150" spans="1:26" x14ac:dyDescent="0.25">
      <c r="A1150">
        <v>10692</v>
      </c>
      <c r="B1150" t="s">
        <v>1193</v>
      </c>
      <c r="C1150">
        <v>62300</v>
      </c>
      <c r="D1150">
        <v>1049</v>
      </c>
      <c r="E1150" t="str">
        <f>IFERROR(IF(OR(HLOOKUP($A1150,'Z-scores'!$C$2:$UD$20,3,FALSE)&gt;3,HLOOKUP(A1150,'Z-scores'!$C$2:$UD$20,3,FALSE)&lt;-3),"",'Total-corrected counts'!E1150),"")</f>
        <v/>
      </c>
      <c r="F1150" t="str">
        <f>IFERROR(IF(OR(HLOOKUP($A1150,'Z-scores'!$C$2:$UD$20,4,FALSE)&gt;3,HLOOKUP($A1150,'Z-scores'!$C$2:$UD$20,4,FALSE)&lt;-3),"",'Total-corrected counts'!F1150),"")</f>
        <v/>
      </c>
      <c r="G1150" t="str">
        <f>IFERROR(IF(OR(HLOOKUP($A1150,'Z-scores'!$C$2:$UD$20,5,FALSE)&gt;3,HLOOKUP($A1150,'Z-scores'!$C$2:$UD$20,5,FALSE)&lt;-3),"",'Total-corrected counts'!G1150),"")</f>
        <v/>
      </c>
      <c r="H1150" t="str">
        <f>IFERROR(IF(OR(HLOOKUP($A1150,'Z-scores'!$C$2:$UD$20,6,FALSE)&gt;3,HLOOKUP($A1150,'Z-scores'!$C$2:$UD$20,6,FALSE)&lt;-3),"",'Total-corrected counts'!H1150),"")</f>
        <v/>
      </c>
      <c r="I1150" t="str">
        <f>IFERROR(IF(OR(HLOOKUP($A1150,'Z-scores'!$C$2:$UD$20,7,FALSE)&gt;3,HLOOKUP($A1150,'Z-scores'!$C$2:$UD$20,7,FALSE)&lt;-3),"",'Total-corrected counts'!I1150),"")</f>
        <v/>
      </c>
      <c r="J1150" t="str">
        <f>IFERROR(IF(OR(HLOOKUP($A1150,'Z-scores'!$C$2:$UD$20,8,FALSE)&gt;3,HLOOKUP($A1150,'Z-scores'!$C$2:$UD$20,8,FALSE)&lt;-3),"",'Total-corrected counts'!J1150),"")</f>
        <v/>
      </c>
      <c r="K1150" t="str">
        <f>IFERROR(IF(OR(HLOOKUP($A1150,'Z-scores'!$C$2:$UD$20,9,FALSE)&gt;3,HLOOKUP($A1150,'Z-scores'!$C$2:$UD$20,9,FALSE)&lt;-3),"",'Total-corrected counts'!K1150),"")</f>
        <v/>
      </c>
      <c r="L1150" t="str">
        <f>IFERROR(IF(OR(HLOOKUP($A1150,'Z-scores'!$C$2:$UD$20,10,FALSE)&gt;3,HLOOKUP($A1150,'Z-scores'!$C$2:$UD$20,10,FALSE)&lt;-3),"",'Total-corrected counts'!L1150),"")</f>
        <v/>
      </c>
      <c r="M1150" t="str">
        <f>IFERROR(IF(OR(HLOOKUP($A1150,'Z-scores'!$C$2:$UD$20,11,FALSE)&gt;3,HLOOKUP($A1150,'Z-scores'!$C$2:$UD$20,11,FALSE)&lt;-3),"",'Total-corrected counts'!M1150),"")</f>
        <v/>
      </c>
      <c r="N1150" t="str">
        <f>IFERROR(IF(OR(HLOOKUP($A1150,'Z-scores'!$C$2:$UD$20,12,FALSE)&gt;3,HLOOKUP($A1150,'Z-scores'!$C$2:$UD$20,12,FALSE)&lt;-3),"",'Total-corrected counts'!N1150),"")</f>
        <v/>
      </c>
      <c r="O1150" t="str">
        <f>IFERROR(IF(OR(HLOOKUP($A1150,'Z-scores'!$C$2:$UD$20,13,FALSE)&gt;3,HLOOKUP($A1150,'Z-scores'!$C$2:$UD$20,13,FALSE)&lt;-3),"",'Total-corrected counts'!O1150),"")</f>
        <v/>
      </c>
      <c r="P1150" t="str">
        <f>IFERROR(IF(OR(HLOOKUP($A1150,'Z-scores'!$C$2:$UD$20,14,FALSE)&gt;3,HLOOKUP($A1150,'Z-scores'!$C$2:$UD$20,14,FALSE)&lt;-3),"",'Total-corrected counts'!P1150),"")</f>
        <v/>
      </c>
      <c r="Q1150" t="str">
        <f>IFERROR(IF(OR(HLOOKUP($A1150,'Z-scores'!$C$2:$UD$20,15,FALSE)&gt;3,HLOOKUP($A1150,'Z-scores'!$C$2:$UD$20,15,FALSE)&lt;-3),"",'Total-corrected counts'!Q1150),"")</f>
        <v/>
      </c>
      <c r="R1150" t="str">
        <f>IFERROR(IF(OR(HLOOKUP($A1150,'Z-scores'!$C$2:$UD$20,16,FALSE)&gt;3,HLOOKUP($A1150,'Z-scores'!$C$2:$UD$20,16,FALSE)&lt;-3),"",'Total-corrected counts'!R1150),"")</f>
        <v/>
      </c>
      <c r="S1150" t="str">
        <f>IFERROR(IF(OR(HLOOKUP($A1150,'Z-scores'!$C$2:$UD$20,17,FALSE)&gt;3,HLOOKUP($A1150,'Z-scores'!$C$2:$UD$20,17,FALSE)&lt;-3),"",'Total-corrected counts'!S1150),"")</f>
        <v/>
      </c>
      <c r="T1150" t="str">
        <f>IFERROR(IF(OR(HLOOKUP($A1150,'Z-scores'!$C$2:$UD$20,18,FALSE)&gt;3,HLOOKUP($A1150,'Z-scores'!$C$2:$UD$20,18,FALSE)&lt;-3),"",'Total-corrected counts'!T1150),"")</f>
        <v/>
      </c>
      <c r="U1150" t="str">
        <f>IFERROR(IF(OR(HLOOKUP($A1150,'Z-scores'!$C$2:$UD$20,19,FALSE)&gt;3,HLOOKUP($A1150,'Z-scores'!$C$2:$UD$20,19,FALSE)&lt;-3),"",'Total-corrected counts'!U1150),"")</f>
        <v/>
      </c>
      <c r="V1150">
        <f t="shared" si="68"/>
        <v>1</v>
      </c>
      <c r="W1150" s="10">
        <f>SUMIFS(Tabel132[Cluster],Tabel132[ID],A1150)</f>
        <v>0</v>
      </c>
      <c r="X1150" t="str">
        <f t="shared" si="69"/>
        <v/>
      </c>
      <c r="Y1150" t="str">
        <f t="shared" si="70"/>
        <v/>
      </c>
      <c r="Z1150" t="str">
        <f t="shared" si="71"/>
        <v/>
      </c>
    </row>
    <row r="1151" spans="1:26" x14ac:dyDescent="0.25">
      <c r="A1151">
        <v>10693</v>
      </c>
      <c r="B1151" t="s">
        <v>1194</v>
      </c>
      <c r="C1151">
        <v>44400</v>
      </c>
      <c r="D1151">
        <v>843</v>
      </c>
      <c r="E1151" t="str">
        <f>IFERROR(IF(OR(HLOOKUP($A1151,'Z-scores'!$C$2:$UD$20,3,FALSE)&gt;3,HLOOKUP(A1151,'Z-scores'!$C$2:$UD$20,3,FALSE)&lt;-3),"",'Total-corrected counts'!E1151),"")</f>
        <v/>
      </c>
      <c r="F1151" t="str">
        <f>IFERROR(IF(OR(HLOOKUP($A1151,'Z-scores'!$C$2:$UD$20,4,FALSE)&gt;3,HLOOKUP($A1151,'Z-scores'!$C$2:$UD$20,4,FALSE)&lt;-3),"",'Total-corrected counts'!F1151),"")</f>
        <v/>
      </c>
      <c r="G1151" t="str">
        <f>IFERROR(IF(OR(HLOOKUP($A1151,'Z-scores'!$C$2:$UD$20,5,FALSE)&gt;3,HLOOKUP($A1151,'Z-scores'!$C$2:$UD$20,5,FALSE)&lt;-3),"",'Total-corrected counts'!G1151),"")</f>
        <v/>
      </c>
      <c r="H1151" t="str">
        <f>IFERROR(IF(OR(HLOOKUP($A1151,'Z-scores'!$C$2:$UD$20,6,FALSE)&gt;3,HLOOKUP($A1151,'Z-scores'!$C$2:$UD$20,6,FALSE)&lt;-3),"",'Total-corrected counts'!H1151),"")</f>
        <v/>
      </c>
      <c r="I1151" t="str">
        <f>IFERROR(IF(OR(HLOOKUP($A1151,'Z-scores'!$C$2:$UD$20,7,FALSE)&gt;3,HLOOKUP($A1151,'Z-scores'!$C$2:$UD$20,7,FALSE)&lt;-3),"",'Total-corrected counts'!I1151),"")</f>
        <v/>
      </c>
      <c r="J1151" t="str">
        <f>IFERROR(IF(OR(HLOOKUP($A1151,'Z-scores'!$C$2:$UD$20,8,FALSE)&gt;3,HLOOKUP($A1151,'Z-scores'!$C$2:$UD$20,8,FALSE)&lt;-3),"",'Total-corrected counts'!J1151),"")</f>
        <v/>
      </c>
      <c r="K1151" t="str">
        <f>IFERROR(IF(OR(HLOOKUP($A1151,'Z-scores'!$C$2:$UD$20,9,FALSE)&gt;3,HLOOKUP($A1151,'Z-scores'!$C$2:$UD$20,9,FALSE)&lt;-3),"",'Total-corrected counts'!K1151),"")</f>
        <v/>
      </c>
      <c r="L1151" t="str">
        <f>IFERROR(IF(OR(HLOOKUP($A1151,'Z-scores'!$C$2:$UD$20,10,FALSE)&gt;3,HLOOKUP($A1151,'Z-scores'!$C$2:$UD$20,10,FALSE)&lt;-3),"",'Total-corrected counts'!L1151),"")</f>
        <v/>
      </c>
      <c r="M1151" t="str">
        <f>IFERROR(IF(OR(HLOOKUP($A1151,'Z-scores'!$C$2:$UD$20,11,FALSE)&gt;3,HLOOKUP($A1151,'Z-scores'!$C$2:$UD$20,11,FALSE)&lt;-3),"",'Total-corrected counts'!M1151),"")</f>
        <v/>
      </c>
      <c r="N1151" t="str">
        <f>IFERROR(IF(OR(HLOOKUP($A1151,'Z-scores'!$C$2:$UD$20,12,FALSE)&gt;3,HLOOKUP($A1151,'Z-scores'!$C$2:$UD$20,12,FALSE)&lt;-3),"",'Total-corrected counts'!N1151),"")</f>
        <v/>
      </c>
      <c r="O1151" t="str">
        <f>IFERROR(IF(OR(HLOOKUP($A1151,'Z-scores'!$C$2:$UD$20,13,FALSE)&gt;3,HLOOKUP($A1151,'Z-scores'!$C$2:$UD$20,13,FALSE)&lt;-3),"",'Total-corrected counts'!O1151),"")</f>
        <v/>
      </c>
      <c r="P1151" t="str">
        <f>IFERROR(IF(OR(HLOOKUP($A1151,'Z-scores'!$C$2:$UD$20,14,FALSE)&gt;3,HLOOKUP($A1151,'Z-scores'!$C$2:$UD$20,14,FALSE)&lt;-3),"",'Total-corrected counts'!P1151),"")</f>
        <v/>
      </c>
      <c r="Q1151" t="str">
        <f>IFERROR(IF(OR(HLOOKUP($A1151,'Z-scores'!$C$2:$UD$20,15,FALSE)&gt;3,HLOOKUP($A1151,'Z-scores'!$C$2:$UD$20,15,FALSE)&lt;-3),"",'Total-corrected counts'!Q1151),"")</f>
        <v/>
      </c>
      <c r="R1151" t="str">
        <f>IFERROR(IF(OR(HLOOKUP($A1151,'Z-scores'!$C$2:$UD$20,16,FALSE)&gt;3,HLOOKUP($A1151,'Z-scores'!$C$2:$UD$20,16,FALSE)&lt;-3),"",'Total-corrected counts'!R1151),"")</f>
        <v/>
      </c>
      <c r="S1151" t="str">
        <f>IFERROR(IF(OR(HLOOKUP($A1151,'Z-scores'!$C$2:$UD$20,17,FALSE)&gt;3,HLOOKUP($A1151,'Z-scores'!$C$2:$UD$20,17,FALSE)&lt;-3),"",'Total-corrected counts'!S1151),"")</f>
        <v/>
      </c>
      <c r="T1151" t="str">
        <f>IFERROR(IF(OR(HLOOKUP($A1151,'Z-scores'!$C$2:$UD$20,18,FALSE)&gt;3,HLOOKUP($A1151,'Z-scores'!$C$2:$UD$20,18,FALSE)&lt;-3),"",'Total-corrected counts'!T1151),"")</f>
        <v/>
      </c>
      <c r="U1151" t="str">
        <f>IFERROR(IF(OR(HLOOKUP($A1151,'Z-scores'!$C$2:$UD$20,19,FALSE)&gt;3,HLOOKUP($A1151,'Z-scores'!$C$2:$UD$20,19,FALSE)&lt;-3),"",'Total-corrected counts'!U1151),"")</f>
        <v/>
      </c>
      <c r="V1151">
        <f t="shared" si="68"/>
        <v>1</v>
      </c>
      <c r="W1151" s="10">
        <f>SUMIFS(Tabel132[Cluster],Tabel132[ID],A1151)</f>
        <v>57</v>
      </c>
      <c r="X1151" t="str">
        <f t="shared" si="69"/>
        <v/>
      </c>
      <c r="Y1151" t="str">
        <f t="shared" si="70"/>
        <v/>
      </c>
      <c r="Z1151" t="str">
        <f t="shared" si="71"/>
        <v/>
      </c>
    </row>
    <row r="1152" spans="1:26" x14ac:dyDescent="0.25">
      <c r="A1152">
        <v>10694</v>
      </c>
      <c r="B1152" t="s">
        <v>1195</v>
      </c>
      <c r="C1152">
        <v>44500</v>
      </c>
      <c r="D1152">
        <v>843</v>
      </c>
      <c r="E1152" t="str">
        <f>IFERROR(IF(OR(HLOOKUP($A1152,'Z-scores'!$C$2:$UD$20,3,FALSE)&gt;3,HLOOKUP(A1152,'Z-scores'!$C$2:$UD$20,3,FALSE)&lt;-3),"",'Total-corrected counts'!E1152),"")</f>
        <v/>
      </c>
      <c r="F1152" t="str">
        <f>IFERROR(IF(OR(HLOOKUP($A1152,'Z-scores'!$C$2:$UD$20,4,FALSE)&gt;3,HLOOKUP($A1152,'Z-scores'!$C$2:$UD$20,4,FALSE)&lt;-3),"",'Total-corrected counts'!F1152),"")</f>
        <v/>
      </c>
      <c r="G1152" t="str">
        <f>IFERROR(IF(OR(HLOOKUP($A1152,'Z-scores'!$C$2:$UD$20,5,FALSE)&gt;3,HLOOKUP($A1152,'Z-scores'!$C$2:$UD$20,5,FALSE)&lt;-3),"",'Total-corrected counts'!G1152),"")</f>
        <v/>
      </c>
      <c r="H1152" t="str">
        <f>IFERROR(IF(OR(HLOOKUP($A1152,'Z-scores'!$C$2:$UD$20,6,FALSE)&gt;3,HLOOKUP($A1152,'Z-scores'!$C$2:$UD$20,6,FALSE)&lt;-3),"",'Total-corrected counts'!H1152),"")</f>
        <v/>
      </c>
      <c r="I1152" t="str">
        <f>IFERROR(IF(OR(HLOOKUP($A1152,'Z-scores'!$C$2:$UD$20,7,FALSE)&gt;3,HLOOKUP($A1152,'Z-scores'!$C$2:$UD$20,7,FALSE)&lt;-3),"",'Total-corrected counts'!I1152),"")</f>
        <v/>
      </c>
      <c r="J1152" t="str">
        <f>IFERROR(IF(OR(HLOOKUP($A1152,'Z-scores'!$C$2:$UD$20,8,FALSE)&gt;3,HLOOKUP($A1152,'Z-scores'!$C$2:$UD$20,8,FALSE)&lt;-3),"",'Total-corrected counts'!J1152),"")</f>
        <v/>
      </c>
      <c r="K1152" t="str">
        <f>IFERROR(IF(OR(HLOOKUP($A1152,'Z-scores'!$C$2:$UD$20,9,FALSE)&gt;3,HLOOKUP($A1152,'Z-scores'!$C$2:$UD$20,9,FALSE)&lt;-3),"",'Total-corrected counts'!K1152),"")</f>
        <v/>
      </c>
      <c r="L1152" t="str">
        <f>IFERROR(IF(OR(HLOOKUP($A1152,'Z-scores'!$C$2:$UD$20,10,FALSE)&gt;3,HLOOKUP($A1152,'Z-scores'!$C$2:$UD$20,10,FALSE)&lt;-3),"",'Total-corrected counts'!L1152),"")</f>
        <v/>
      </c>
      <c r="M1152" t="str">
        <f>IFERROR(IF(OR(HLOOKUP($A1152,'Z-scores'!$C$2:$UD$20,11,FALSE)&gt;3,HLOOKUP($A1152,'Z-scores'!$C$2:$UD$20,11,FALSE)&lt;-3),"",'Total-corrected counts'!M1152),"")</f>
        <v/>
      </c>
      <c r="N1152" t="str">
        <f>IFERROR(IF(OR(HLOOKUP($A1152,'Z-scores'!$C$2:$UD$20,12,FALSE)&gt;3,HLOOKUP($A1152,'Z-scores'!$C$2:$UD$20,12,FALSE)&lt;-3),"",'Total-corrected counts'!N1152),"")</f>
        <v/>
      </c>
      <c r="O1152" t="str">
        <f>IFERROR(IF(OR(HLOOKUP($A1152,'Z-scores'!$C$2:$UD$20,13,FALSE)&gt;3,HLOOKUP($A1152,'Z-scores'!$C$2:$UD$20,13,FALSE)&lt;-3),"",'Total-corrected counts'!O1152),"")</f>
        <v/>
      </c>
      <c r="P1152" t="str">
        <f>IFERROR(IF(OR(HLOOKUP($A1152,'Z-scores'!$C$2:$UD$20,14,FALSE)&gt;3,HLOOKUP($A1152,'Z-scores'!$C$2:$UD$20,14,FALSE)&lt;-3),"",'Total-corrected counts'!P1152),"")</f>
        <v/>
      </c>
      <c r="Q1152" t="str">
        <f>IFERROR(IF(OR(HLOOKUP($A1152,'Z-scores'!$C$2:$UD$20,15,FALSE)&gt;3,HLOOKUP($A1152,'Z-scores'!$C$2:$UD$20,15,FALSE)&lt;-3),"",'Total-corrected counts'!Q1152),"")</f>
        <v/>
      </c>
      <c r="R1152" t="str">
        <f>IFERROR(IF(OR(HLOOKUP($A1152,'Z-scores'!$C$2:$UD$20,16,FALSE)&gt;3,HLOOKUP($A1152,'Z-scores'!$C$2:$UD$20,16,FALSE)&lt;-3),"",'Total-corrected counts'!R1152),"")</f>
        <v/>
      </c>
      <c r="S1152" t="str">
        <f>IFERROR(IF(OR(HLOOKUP($A1152,'Z-scores'!$C$2:$UD$20,17,FALSE)&gt;3,HLOOKUP($A1152,'Z-scores'!$C$2:$UD$20,17,FALSE)&lt;-3),"",'Total-corrected counts'!S1152),"")</f>
        <v/>
      </c>
      <c r="T1152" t="str">
        <f>IFERROR(IF(OR(HLOOKUP($A1152,'Z-scores'!$C$2:$UD$20,18,FALSE)&gt;3,HLOOKUP($A1152,'Z-scores'!$C$2:$UD$20,18,FALSE)&lt;-3),"",'Total-corrected counts'!T1152),"")</f>
        <v/>
      </c>
      <c r="U1152" t="str">
        <f>IFERROR(IF(OR(HLOOKUP($A1152,'Z-scores'!$C$2:$UD$20,19,FALSE)&gt;3,HLOOKUP($A1152,'Z-scores'!$C$2:$UD$20,19,FALSE)&lt;-3),"",'Total-corrected counts'!U1152),"")</f>
        <v/>
      </c>
      <c r="V1152">
        <f t="shared" si="68"/>
        <v>1</v>
      </c>
      <c r="W1152" s="10">
        <f>SUMIFS(Tabel132[Cluster],Tabel132[ID],A1152)</f>
        <v>57</v>
      </c>
      <c r="X1152" t="str">
        <f t="shared" si="69"/>
        <v/>
      </c>
      <c r="Y1152" t="str">
        <f t="shared" si="70"/>
        <v/>
      </c>
      <c r="Z1152" t="str">
        <f t="shared" si="71"/>
        <v/>
      </c>
    </row>
    <row r="1153" spans="1:26" x14ac:dyDescent="0.25">
      <c r="A1153">
        <v>10695</v>
      </c>
      <c r="B1153" t="s">
        <v>1196</v>
      </c>
      <c r="C1153">
        <v>44600</v>
      </c>
      <c r="D1153">
        <v>843</v>
      </c>
      <c r="E1153" t="str">
        <f>IFERROR(IF(OR(HLOOKUP($A1153,'Z-scores'!$C$2:$UD$20,3,FALSE)&gt;3,HLOOKUP(A1153,'Z-scores'!$C$2:$UD$20,3,FALSE)&lt;-3),"",'Total-corrected counts'!E1153),"")</f>
        <v/>
      </c>
      <c r="F1153" t="str">
        <f>IFERROR(IF(OR(HLOOKUP($A1153,'Z-scores'!$C$2:$UD$20,4,FALSE)&gt;3,HLOOKUP($A1153,'Z-scores'!$C$2:$UD$20,4,FALSE)&lt;-3),"",'Total-corrected counts'!F1153),"")</f>
        <v/>
      </c>
      <c r="G1153" t="str">
        <f>IFERROR(IF(OR(HLOOKUP($A1153,'Z-scores'!$C$2:$UD$20,5,FALSE)&gt;3,HLOOKUP($A1153,'Z-scores'!$C$2:$UD$20,5,FALSE)&lt;-3),"",'Total-corrected counts'!G1153),"")</f>
        <v/>
      </c>
      <c r="H1153" t="str">
        <f>IFERROR(IF(OR(HLOOKUP($A1153,'Z-scores'!$C$2:$UD$20,6,FALSE)&gt;3,HLOOKUP($A1153,'Z-scores'!$C$2:$UD$20,6,FALSE)&lt;-3),"",'Total-corrected counts'!H1153),"")</f>
        <v/>
      </c>
      <c r="I1153" t="str">
        <f>IFERROR(IF(OR(HLOOKUP($A1153,'Z-scores'!$C$2:$UD$20,7,FALSE)&gt;3,HLOOKUP($A1153,'Z-scores'!$C$2:$UD$20,7,FALSE)&lt;-3),"",'Total-corrected counts'!I1153),"")</f>
        <v/>
      </c>
      <c r="J1153" t="str">
        <f>IFERROR(IF(OR(HLOOKUP($A1153,'Z-scores'!$C$2:$UD$20,8,FALSE)&gt;3,HLOOKUP($A1153,'Z-scores'!$C$2:$UD$20,8,FALSE)&lt;-3),"",'Total-corrected counts'!J1153),"")</f>
        <v/>
      </c>
      <c r="K1153" t="str">
        <f>IFERROR(IF(OR(HLOOKUP($A1153,'Z-scores'!$C$2:$UD$20,9,FALSE)&gt;3,HLOOKUP($A1153,'Z-scores'!$C$2:$UD$20,9,FALSE)&lt;-3),"",'Total-corrected counts'!K1153),"")</f>
        <v/>
      </c>
      <c r="L1153" t="str">
        <f>IFERROR(IF(OR(HLOOKUP($A1153,'Z-scores'!$C$2:$UD$20,10,FALSE)&gt;3,HLOOKUP($A1153,'Z-scores'!$C$2:$UD$20,10,FALSE)&lt;-3),"",'Total-corrected counts'!L1153),"")</f>
        <v/>
      </c>
      <c r="M1153" t="str">
        <f>IFERROR(IF(OR(HLOOKUP($A1153,'Z-scores'!$C$2:$UD$20,11,FALSE)&gt;3,HLOOKUP($A1153,'Z-scores'!$C$2:$UD$20,11,FALSE)&lt;-3),"",'Total-corrected counts'!M1153),"")</f>
        <v/>
      </c>
      <c r="N1153" t="str">
        <f>IFERROR(IF(OR(HLOOKUP($A1153,'Z-scores'!$C$2:$UD$20,12,FALSE)&gt;3,HLOOKUP($A1153,'Z-scores'!$C$2:$UD$20,12,FALSE)&lt;-3),"",'Total-corrected counts'!N1153),"")</f>
        <v/>
      </c>
      <c r="O1153" t="str">
        <f>IFERROR(IF(OR(HLOOKUP($A1153,'Z-scores'!$C$2:$UD$20,13,FALSE)&gt;3,HLOOKUP($A1153,'Z-scores'!$C$2:$UD$20,13,FALSE)&lt;-3),"",'Total-corrected counts'!O1153),"")</f>
        <v/>
      </c>
      <c r="P1153" t="str">
        <f>IFERROR(IF(OR(HLOOKUP($A1153,'Z-scores'!$C$2:$UD$20,14,FALSE)&gt;3,HLOOKUP($A1153,'Z-scores'!$C$2:$UD$20,14,FALSE)&lt;-3),"",'Total-corrected counts'!P1153),"")</f>
        <v/>
      </c>
      <c r="Q1153" t="str">
        <f>IFERROR(IF(OR(HLOOKUP($A1153,'Z-scores'!$C$2:$UD$20,15,FALSE)&gt;3,HLOOKUP($A1153,'Z-scores'!$C$2:$UD$20,15,FALSE)&lt;-3),"",'Total-corrected counts'!Q1153),"")</f>
        <v/>
      </c>
      <c r="R1153" t="str">
        <f>IFERROR(IF(OR(HLOOKUP($A1153,'Z-scores'!$C$2:$UD$20,16,FALSE)&gt;3,HLOOKUP($A1153,'Z-scores'!$C$2:$UD$20,16,FALSE)&lt;-3),"",'Total-corrected counts'!R1153),"")</f>
        <v/>
      </c>
      <c r="S1153" t="str">
        <f>IFERROR(IF(OR(HLOOKUP($A1153,'Z-scores'!$C$2:$UD$20,17,FALSE)&gt;3,HLOOKUP($A1153,'Z-scores'!$C$2:$UD$20,17,FALSE)&lt;-3),"",'Total-corrected counts'!S1153),"")</f>
        <v/>
      </c>
      <c r="T1153" t="str">
        <f>IFERROR(IF(OR(HLOOKUP($A1153,'Z-scores'!$C$2:$UD$20,18,FALSE)&gt;3,HLOOKUP($A1153,'Z-scores'!$C$2:$UD$20,18,FALSE)&lt;-3),"",'Total-corrected counts'!T1153),"")</f>
        <v/>
      </c>
      <c r="U1153" t="str">
        <f>IFERROR(IF(OR(HLOOKUP($A1153,'Z-scores'!$C$2:$UD$20,19,FALSE)&gt;3,HLOOKUP($A1153,'Z-scores'!$C$2:$UD$20,19,FALSE)&lt;-3),"",'Total-corrected counts'!U1153),"")</f>
        <v/>
      </c>
      <c r="V1153">
        <f t="shared" si="68"/>
        <v>1</v>
      </c>
      <c r="W1153" s="10">
        <f>SUMIFS(Tabel132[Cluster],Tabel132[ID],A1153)</f>
        <v>57</v>
      </c>
      <c r="X1153" t="str">
        <f t="shared" si="69"/>
        <v/>
      </c>
      <c r="Y1153" t="str">
        <f t="shared" si="70"/>
        <v/>
      </c>
      <c r="Z1153" t="str">
        <f t="shared" si="71"/>
        <v/>
      </c>
    </row>
    <row r="1154" spans="1:26" x14ac:dyDescent="0.25">
      <c r="A1154">
        <v>10696</v>
      </c>
      <c r="B1154" t="s">
        <v>1197</v>
      </c>
      <c r="C1154">
        <v>44800</v>
      </c>
      <c r="D1154">
        <v>1037</v>
      </c>
      <c r="E1154" t="str">
        <f>IFERROR(IF(OR(HLOOKUP($A1154,'Z-scores'!$C$2:$UD$20,3,FALSE)&gt;3,HLOOKUP(A1154,'Z-scores'!$C$2:$UD$20,3,FALSE)&lt;-3),"",'Total-corrected counts'!E1154),"")</f>
        <v/>
      </c>
      <c r="F1154" t="str">
        <f>IFERROR(IF(OR(HLOOKUP($A1154,'Z-scores'!$C$2:$UD$20,4,FALSE)&gt;3,HLOOKUP($A1154,'Z-scores'!$C$2:$UD$20,4,FALSE)&lt;-3),"",'Total-corrected counts'!F1154),"")</f>
        <v/>
      </c>
      <c r="G1154" t="str">
        <f>IFERROR(IF(OR(HLOOKUP($A1154,'Z-scores'!$C$2:$UD$20,5,FALSE)&gt;3,HLOOKUP($A1154,'Z-scores'!$C$2:$UD$20,5,FALSE)&lt;-3),"",'Total-corrected counts'!G1154),"")</f>
        <v/>
      </c>
      <c r="H1154" t="str">
        <f>IFERROR(IF(OR(HLOOKUP($A1154,'Z-scores'!$C$2:$UD$20,6,FALSE)&gt;3,HLOOKUP($A1154,'Z-scores'!$C$2:$UD$20,6,FALSE)&lt;-3),"",'Total-corrected counts'!H1154),"")</f>
        <v/>
      </c>
      <c r="I1154" t="str">
        <f>IFERROR(IF(OR(HLOOKUP($A1154,'Z-scores'!$C$2:$UD$20,7,FALSE)&gt;3,HLOOKUP($A1154,'Z-scores'!$C$2:$UD$20,7,FALSE)&lt;-3),"",'Total-corrected counts'!I1154),"")</f>
        <v/>
      </c>
      <c r="J1154" t="str">
        <f>IFERROR(IF(OR(HLOOKUP($A1154,'Z-scores'!$C$2:$UD$20,8,FALSE)&gt;3,HLOOKUP($A1154,'Z-scores'!$C$2:$UD$20,8,FALSE)&lt;-3),"",'Total-corrected counts'!J1154),"")</f>
        <v/>
      </c>
      <c r="K1154" t="str">
        <f>IFERROR(IF(OR(HLOOKUP($A1154,'Z-scores'!$C$2:$UD$20,9,FALSE)&gt;3,HLOOKUP($A1154,'Z-scores'!$C$2:$UD$20,9,FALSE)&lt;-3),"",'Total-corrected counts'!K1154),"")</f>
        <v/>
      </c>
      <c r="L1154" t="str">
        <f>IFERROR(IF(OR(HLOOKUP($A1154,'Z-scores'!$C$2:$UD$20,10,FALSE)&gt;3,HLOOKUP($A1154,'Z-scores'!$C$2:$UD$20,10,FALSE)&lt;-3),"",'Total-corrected counts'!L1154),"")</f>
        <v/>
      </c>
      <c r="M1154" t="str">
        <f>IFERROR(IF(OR(HLOOKUP($A1154,'Z-scores'!$C$2:$UD$20,11,FALSE)&gt;3,HLOOKUP($A1154,'Z-scores'!$C$2:$UD$20,11,FALSE)&lt;-3),"",'Total-corrected counts'!M1154),"")</f>
        <v/>
      </c>
      <c r="N1154" t="str">
        <f>IFERROR(IF(OR(HLOOKUP($A1154,'Z-scores'!$C$2:$UD$20,12,FALSE)&gt;3,HLOOKUP($A1154,'Z-scores'!$C$2:$UD$20,12,FALSE)&lt;-3),"",'Total-corrected counts'!N1154),"")</f>
        <v/>
      </c>
      <c r="O1154" t="str">
        <f>IFERROR(IF(OR(HLOOKUP($A1154,'Z-scores'!$C$2:$UD$20,13,FALSE)&gt;3,HLOOKUP($A1154,'Z-scores'!$C$2:$UD$20,13,FALSE)&lt;-3),"",'Total-corrected counts'!O1154),"")</f>
        <v/>
      </c>
      <c r="P1154" t="str">
        <f>IFERROR(IF(OR(HLOOKUP($A1154,'Z-scores'!$C$2:$UD$20,14,FALSE)&gt;3,HLOOKUP($A1154,'Z-scores'!$C$2:$UD$20,14,FALSE)&lt;-3),"",'Total-corrected counts'!P1154),"")</f>
        <v/>
      </c>
      <c r="Q1154" t="str">
        <f>IFERROR(IF(OR(HLOOKUP($A1154,'Z-scores'!$C$2:$UD$20,15,FALSE)&gt;3,HLOOKUP($A1154,'Z-scores'!$C$2:$UD$20,15,FALSE)&lt;-3),"",'Total-corrected counts'!Q1154),"")</f>
        <v/>
      </c>
      <c r="R1154" t="str">
        <f>IFERROR(IF(OR(HLOOKUP($A1154,'Z-scores'!$C$2:$UD$20,16,FALSE)&gt;3,HLOOKUP($A1154,'Z-scores'!$C$2:$UD$20,16,FALSE)&lt;-3),"",'Total-corrected counts'!R1154),"")</f>
        <v/>
      </c>
      <c r="S1154" t="str">
        <f>IFERROR(IF(OR(HLOOKUP($A1154,'Z-scores'!$C$2:$UD$20,17,FALSE)&gt;3,HLOOKUP($A1154,'Z-scores'!$C$2:$UD$20,17,FALSE)&lt;-3),"",'Total-corrected counts'!S1154),"")</f>
        <v/>
      </c>
      <c r="T1154" t="str">
        <f>IFERROR(IF(OR(HLOOKUP($A1154,'Z-scores'!$C$2:$UD$20,18,FALSE)&gt;3,HLOOKUP($A1154,'Z-scores'!$C$2:$UD$20,18,FALSE)&lt;-3),"",'Total-corrected counts'!T1154),"")</f>
        <v/>
      </c>
      <c r="U1154" t="str">
        <f>IFERROR(IF(OR(HLOOKUP($A1154,'Z-scores'!$C$2:$UD$20,19,FALSE)&gt;3,HLOOKUP($A1154,'Z-scores'!$C$2:$UD$20,19,FALSE)&lt;-3),"",'Total-corrected counts'!U1154),"")</f>
        <v/>
      </c>
      <c r="V1154">
        <f t="shared" si="68"/>
        <v>1</v>
      </c>
      <c r="W1154" s="10">
        <f>SUMIFS(Tabel132[Cluster],Tabel132[ID],A1154)</f>
        <v>58</v>
      </c>
      <c r="X1154" t="str">
        <f t="shared" si="69"/>
        <v/>
      </c>
      <c r="Y1154" t="str">
        <f t="shared" si="70"/>
        <v/>
      </c>
      <c r="Z1154" t="str">
        <f t="shared" si="71"/>
        <v/>
      </c>
    </row>
    <row r="1155" spans="1:26" x14ac:dyDescent="0.25">
      <c r="A1155">
        <v>10697</v>
      </c>
      <c r="B1155" t="s">
        <v>1198</v>
      </c>
      <c r="C1155">
        <v>44900</v>
      </c>
      <c r="D1155">
        <v>1037</v>
      </c>
      <c r="E1155" t="str">
        <f>IFERROR(IF(OR(HLOOKUP($A1155,'Z-scores'!$C$2:$UD$20,3,FALSE)&gt;3,HLOOKUP(A1155,'Z-scores'!$C$2:$UD$20,3,FALSE)&lt;-3),"",'Total-corrected counts'!E1155),"")</f>
        <v/>
      </c>
      <c r="F1155" t="str">
        <f>IFERROR(IF(OR(HLOOKUP($A1155,'Z-scores'!$C$2:$UD$20,4,FALSE)&gt;3,HLOOKUP($A1155,'Z-scores'!$C$2:$UD$20,4,FALSE)&lt;-3),"",'Total-corrected counts'!F1155),"")</f>
        <v/>
      </c>
      <c r="G1155" t="str">
        <f>IFERROR(IF(OR(HLOOKUP($A1155,'Z-scores'!$C$2:$UD$20,5,FALSE)&gt;3,HLOOKUP($A1155,'Z-scores'!$C$2:$UD$20,5,FALSE)&lt;-3),"",'Total-corrected counts'!G1155),"")</f>
        <v/>
      </c>
      <c r="H1155" t="str">
        <f>IFERROR(IF(OR(HLOOKUP($A1155,'Z-scores'!$C$2:$UD$20,6,FALSE)&gt;3,HLOOKUP($A1155,'Z-scores'!$C$2:$UD$20,6,FALSE)&lt;-3),"",'Total-corrected counts'!H1155),"")</f>
        <v/>
      </c>
      <c r="I1155" t="str">
        <f>IFERROR(IF(OR(HLOOKUP($A1155,'Z-scores'!$C$2:$UD$20,7,FALSE)&gt;3,HLOOKUP($A1155,'Z-scores'!$C$2:$UD$20,7,FALSE)&lt;-3),"",'Total-corrected counts'!I1155),"")</f>
        <v/>
      </c>
      <c r="J1155" t="str">
        <f>IFERROR(IF(OR(HLOOKUP($A1155,'Z-scores'!$C$2:$UD$20,8,FALSE)&gt;3,HLOOKUP($A1155,'Z-scores'!$C$2:$UD$20,8,FALSE)&lt;-3),"",'Total-corrected counts'!J1155),"")</f>
        <v/>
      </c>
      <c r="K1155" t="str">
        <f>IFERROR(IF(OR(HLOOKUP($A1155,'Z-scores'!$C$2:$UD$20,9,FALSE)&gt;3,HLOOKUP($A1155,'Z-scores'!$C$2:$UD$20,9,FALSE)&lt;-3),"",'Total-corrected counts'!K1155),"")</f>
        <v/>
      </c>
      <c r="L1155" t="str">
        <f>IFERROR(IF(OR(HLOOKUP($A1155,'Z-scores'!$C$2:$UD$20,10,FALSE)&gt;3,HLOOKUP($A1155,'Z-scores'!$C$2:$UD$20,10,FALSE)&lt;-3),"",'Total-corrected counts'!L1155),"")</f>
        <v/>
      </c>
      <c r="M1155" t="str">
        <f>IFERROR(IF(OR(HLOOKUP($A1155,'Z-scores'!$C$2:$UD$20,11,FALSE)&gt;3,HLOOKUP($A1155,'Z-scores'!$C$2:$UD$20,11,FALSE)&lt;-3),"",'Total-corrected counts'!M1155),"")</f>
        <v/>
      </c>
      <c r="N1155" t="str">
        <f>IFERROR(IF(OR(HLOOKUP($A1155,'Z-scores'!$C$2:$UD$20,12,FALSE)&gt;3,HLOOKUP($A1155,'Z-scores'!$C$2:$UD$20,12,FALSE)&lt;-3),"",'Total-corrected counts'!N1155),"")</f>
        <v/>
      </c>
      <c r="O1155" t="str">
        <f>IFERROR(IF(OR(HLOOKUP($A1155,'Z-scores'!$C$2:$UD$20,13,FALSE)&gt;3,HLOOKUP($A1155,'Z-scores'!$C$2:$UD$20,13,FALSE)&lt;-3),"",'Total-corrected counts'!O1155),"")</f>
        <v/>
      </c>
      <c r="P1155" t="str">
        <f>IFERROR(IF(OR(HLOOKUP($A1155,'Z-scores'!$C$2:$UD$20,14,FALSE)&gt;3,HLOOKUP($A1155,'Z-scores'!$C$2:$UD$20,14,FALSE)&lt;-3),"",'Total-corrected counts'!P1155),"")</f>
        <v/>
      </c>
      <c r="Q1155" t="str">
        <f>IFERROR(IF(OR(HLOOKUP($A1155,'Z-scores'!$C$2:$UD$20,15,FALSE)&gt;3,HLOOKUP($A1155,'Z-scores'!$C$2:$UD$20,15,FALSE)&lt;-3),"",'Total-corrected counts'!Q1155),"")</f>
        <v/>
      </c>
      <c r="R1155" t="str">
        <f>IFERROR(IF(OR(HLOOKUP($A1155,'Z-scores'!$C$2:$UD$20,16,FALSE)&gt;3,HLOOKUP($A1155,'Z-scores'!$C$2:$UD$20,16,FALSE)&lt;-3),"",'Total-corrected counts'!R1155),"")</f>
        <v/>
      </c>
      <c r="S1155" t="str">
        <f>IFERROR(IF(OR(HLOOKUP($A1155,'Z-scores'!$C$2:$UD$20,17,FALSE)&gt;3,HLOOKUP($A1155,'Z-scores'!$C$2:$UD$20,17,FALSE)&lt;-3),"",'Total-corrected counts'!S1155),"")</f>
        <v/>
      </c>
      <c r="T1155" t="str">
        <f>IFERROR(IF(OR(HLOOKUP($A1155,'Z-scores'!$C$2:$UD$20,18,FALSE)&gt;3,HLOOKUP($A1155,'Z-scores'!$C$2:$UD$20,18,FALSE)&lt;-3),"",'Total-corrected counts'!T1155),"")</f>
        <v/>
      </c>
      <c r="U1155" t="str">
        <f>IFERROR(IF(OR(HLOOKUP($A1155,'Z-scores'!$C$2:$UD$20,19,FALSE)&gt;3,HLOOKUP($A1155,'Z-scores'!$C$2:$UD$20,19,FALSE)&lt;-3),"",'Total-corrected counts'!U1155),"")</f>
        <v/>
      </c>
      <c r="V1155">
        <f t="shared" si="68"/>
        <v>1</v>
      </c>
      <c r="W1155" s="10">
        <f>SUMIFS(Tabel132[Cluster],Tabel132[ID],A1155)</f>
        <v>58</v>
      </c>
      <c r="X1155" t="str">
        <f t="shared" si="69"/>
        <v/>
      </c>
      <c r="Y1155" t="str">
        <f t="shared" si="70"/>
        <v/>
      </c>
      <c r="Z1155" t="str">
        <f t="shared" si="71"/>
        <v/>
      </c>
    </row>
    <row r="1156" spans="1:26" x14ac:dyDescent="0.25">
      <c r="A1156">
        <v>10698</v>
      </c>
      <c r="B1156" t="s">
        <v>1199</v>
      </c>
      <c r="C1156">
        <v>45000</v>
      </c>
      <c r="D1156">
        <v>1037</v>
      </c>
      <c r="E1156" t="str">
        <f>IFERROR(IF(OR(HLOOKUP($A1156,'Z-scores'!$C$2:$UD$20,3,FALSE)&gt;3,HLOOKUP(A1156,'Z-scores'!$C$2:$UD$20,3,FALSE)&lt;-3),"",'Total-corrected counts'!E1156),"")</f>
        <v/>
      </c>
      <c r="F1156" t="str">
        <f>IFERROR(IF(OR(HLOOKUP($A1156,'Z-scores'!$C$2:$UD$20,4,FALSE)&gt;3,HLOOKUP($A1156,'Z-scores'!$C$2:$UD$20,4,FALSE)&lt;-3),"",'Total-corrected counts'!F1156),"")</f>
        <v/>
      </c>
      <c r="G1156" t="str">
        <f>IFERROR(IF(OR(HLOOKUP($A1156,'Z-scores'!$C$2:$UD$20,5,FALSE)&gt;3,HLOOKUP($A1156,'Z-scores'!$C$2:$UD$20,5,FALSE)&lt;-3),"",'Total-corrected counts'!G1156),"")</f>
        <v/>
      </c>
      <c r="H1156" t="str">
        <f>IFERROR(IF(OR(HLOOKUP($A1156,'Z-scores'!$C$2:$UD$20,6,FALSE)&gt;3,HLOOKUP($A1156,'Z-scores'!$C$2:$UD$20,6,FALSE)&lt;-3),"",'Total-corrected counts'!H1156),"")</f>
        <v/>
      </c>
      <c r="I1156" t="str">
        <f>IFERROR(IF(OR(HLOOKUP($A1156,'Z-scores'!$C$2:$UD$20,7,FALSE)&gt;3,HLOOKUP($A1156,'Z-scores'!$C$2:$UD$20,7,FALSE)&lt;-3),"",'Total-corrected counts'!I1156),"")</f>
        <v/>
      </c>
      <c r="J1156" t="str">
        <f>IFERROR(IF(OR(HLOOKUP($A1156,'Z-scores'!$C$2:$UD$20,8,FALSE)&gt;3,HLOOKUP($A1156,'Z-scores'!$C$2:$UD$20,8,FALSE)&lt;-3),"",'Total-corrected counts'!J1156),"")</f>
        <v/>
      </c>
      <c r="K1156" t="str">
        <f>IFERROR(IF(OR(HLOOKUP($A1156,'Z-scores'!$C$2:$UD$20,9,FALSE)&gt;3,HLOOKUP($A1156,'Z-scores'!$C$2:$UD$20,9,FALSE)&lt;-3),"",'Total-corrected counts'!K1156),"")</f>
        <v/>
      </c>
      <c r="L1156" t="str">
        <f>IFERROR(IF(OR(HLOOKUP($A1156,'Z-scores'!$C$2:$UD$20,10,FALSE)&gt;3,HLOOKUP($A1156,'Z-scores'!$C$2:$UD$20,10,FALSE)&lt;-3),"",'Total-corrected counts'!L1156),"")</f>
        <v/>
      </c>
      <c r="M1156" t="str">
        <f>IFERROR(IF(OR(HLOOKUP($A1156,'Z-scores'!$C$2:$UD$20,11,FALSE)&gt;3,HLOOKUP($A1156,'Z-scores'!$C$2:$UD$20,11,FALSE)&lt;-3),"",'Total-corrected counts'!M1156),"")</f>
        <v/>
      </c>
      <c r="N1156" t="str">
        <f>IFERROR(IF(OR(HLOOKUP($A1156,'Z-scores'!$C$2:$UD$20,12,FALSE)&gt;3,HLOOKUP($A1156,'Z-scores'!$C$2:$UD$20,12,FALSE)&lt;-3),"",'Total-corrected counts'!N1156),"")</f>
        <v/>
      </c>
      <c r="O1156" t="str">
        <f>IFERROR(IF(OR(HLOOKUP($A1156,'Z-scores'!$C$2:$UD$20,13,FALSE)&gt;3,HLOOKUP($A1156,'Z-scores'!$C$2:$UD$20,13,FALSE)&lt;-3),"",'Total-corrected counts'!O1156),"")</f>
        <v/>
      </c>
      <c r="P1156" t="str">
        <f>IFERROR(IF(OR(HLOOKUP($A1156,'Z-scores'!$C$2:$UD$20,14,FALSE)&gt;3,HLOOKUP($A1156,'Z-scores'!$C$2:$UD$20,14,FALSE)&lt;-3),"",'Total-corrected counts'!P1156),"")</f>
        <v/>
      </c>
      <c r="Q1156" t="str">
        <f>IFERROR(IF(OR(HLOOKUP($A1156,'Z-scores'!$C$2:$UD$20,15,FALSE)&gt;3,HLOOKUP($A1156,'Z-scores'!$C$2:$UD$20,15,FALSE)&lt;-3),"",'Total-corrected counts'!Q1156),"")</f>
        <v/>
      </c>
      <c r="R1156" t="str">
        <f>IFERROR(IF(OR(HLOOKUP($A1156,'Z-scores'!$C$2:$UD$20,16,FALSE)&gt;3,HLOOKUP($A1156,'Z-scores'!$C$2:$UD$20,16,FALSE)&lt;-3),"",'Total-corrected counts'!R1156),"")</f>
        <v/>
      </c>
      <c r="S1156" t="str">
        <f>IFERROR(IF(OR(HLOOKUP($A1156,'Z-scores'!$C$2:$UD$20,17,FALSE)&gt;3,HLOOKUP($A1156,'Z-scores'!$C$2:$UD$20,17,FALSE)&lt;-3),"",'Total-corrected counts'!S1156),"")</f>
        <v/>
      </c>
      <c r="T1156" t="str">
        <f>IFERROR(IF(OR(HLOOKUP($A1156,'Z-scores'!$C$2:$UD$20,18,FALSE)&gt;3,HLOOKUP($A1156,'Z-scores'!$C$2:$UD$20,18,FALSE)&lt;-3),"",'Total-corrected counts'!T1156),"")</f>
        <v/>
      </c>
      <c r="U1156" t="str">
        <f>IFERROR(IF(OR(HLOOKUP($A1156,'Z-scores'!$C$2:$UD$20,19,FALSE)&gt;3,HLOOKUP($A1156,'Z-scores'!$C$2:$UD$20,19,FALSE)&lt;-3),"",'Total-corrected counts'!U1156),"")</f>
        <v/>
      </c>
      <c r="V1156">
        <f t="shared" ref="V1156:V1219" si="72">IFERROR(IF(AND(Y1156=0,Z1156=0),0,1),0)</f>
        <v>1</v>
      </c>
      <c r="W1156" s="10">
        <f>SUMIFS(Tabel132[Cluster],Tabel132[ID],A1156)</f>
        <v>58</v>
      </c>
      <c r="X1156" t="str">
        <f t="shared" ref="X1156:X1244" si="73">IFERROR(_xlfn.T.TEST(E1156:M1156,N1156:U1156,2,2),"")</f>
        <v/>
      </c>
      <c r="Y1156" t="str">
        <f t="shared" ref="Y1156:Y1219" si="74">IFERROR(AVERAGE(E1156:M1156),"")</f>
        <v/>
      </c>
      <c r="Z1156" t="str">
        <f t="shared" ref="Z1156:Z1219" si="75">IFERROR(AVERAGE(N1156:U1156),"")</f>
        <v/>
      </c>
    </row>
    <row r="1157" spans="1:26" x14ac:dyDescent="0.25">
      <c r="A1157">
        <v>10699</v>
      </c>
      <c r="B1157" t="s">
        <v>1200</v>
      </c>
      <c r="C1157">
        <v>45200</v>
      </c>
      <c r="D1157">
        <v>1084</v>
      </c>
      <c r="E1157" t="str">
        <f>IFERROR(IF(OR(HLOOKUP($A1157,'Z-scores'!$C$2:$UD$20,3,FALSE)&gt;3,HLOOKUP(A1157,'Z-scores'!$C$2:$UD$20,3,FALSE)&lt;-3),"",'Total-corrected counts'!E1157),"")</f>
        <v/>
      </c>
      <c r="F1157" t="str">
        <f>IFERROR(IF(OR(HLOOKUP($A1157,'Z-scores'!$C$2:$UD$20,4,FALSE)&gt;3,HLOOKUP($A1157,'Z-scores'!$C$2:$UD$20,4,FALSE)&lt;-3),"",'Total-corrected counts'!F1157),"")</f>
        <v/>
      </c>
      <c r="G1157" t="str">
        <f>IFERROR(IF(OR(HLOOKUP($A1157,'Z-scores'!$C$2:$UD$20,5,FALSE)&gt;3,HLOOKUP($A1157,'Z-scores'!$C$2:$UD$20,5,FALSE)&lt;-3),"",'Total-corrected counts'!G1157),"")</f>
        <v/>
      </c>
      <c r="H1157" t="str">
        <f>IFERROR(IF(OR(HLOOKUP($A1157,'Z-scores'!$C$2:$UD$20,6,FALSE)&gt;3,HLOOKUP($A1157,'Z-scores'!$C$2:$UD$20,6,FALSE)&lt;-3),"",'Total-corrected counts'!H1157),"")</f>
        <v/>
      </c>
      <c r="I1157" t="str">
        <f>IFERROR(IF(OR(HLOOKUP($A1157,'Z-scores'!$C$2:$UD$20,7,FALSE)&gt;3,HLOOKUP($A1157,'Z-scores'!$C$2:$UD$20,7,FALSE)&lt;-3),"",'Total-corrected counts'!I1157),"")</f>
        <v/>
      </c>
      <c r="J1157" t="str">
        <f>IFERROR(IF(OR(HLOOKUP($A1157,'Z-scores'!$C$2:$UD$20,8,FALSE)&gt;3,HLOOKUP($A1157,'Z-scores'!$C$2:$UD$20,8,FALSE)&lt;-3),"",'Total-corrected counts'!J1157),"")</f>
        <v/>
      </c>
      <c r="K1157" t="str">
        <f>IFERROR(IF(OR(HLOOKUP($A1157,'Z-scores'!$C$2:$UD$20,9,FALSE)&gt;3,HLOOKUP($A1157,'Z-scores'!$C$2:$UD$20,9,FALSE)&lt;-3),"",'Total-corrected counts'!K1157),"")</f>
        <v/>
      </c>
      <c r="L1157" t="str">
        <f>IFERROR(IF(OR(HLOOKUP($A1157,'Z-scores'!$C$2:$UD$20,10,FALSE)&gt;3,HLOOKUP($A1157,'Z-scores'!$C$2:$UD$20,10,FALSE)&lt;-3),"",'Total-corrected counts'!L1157),"")</f>
        <v/>
      </c>
      <c r="M1157" t="str">
        <f>IFERROR(IF(OR(HLOOKUP($A1157,'Z-scores'!$C$2:$UD$20,11,FALSE)&gt;3,HLOOKUP($A1157,'Z-scores'!$C$2:$UD$20,11,FALSE)&lt;-3),"",'Total-corrected counts'!M1157),"")</f>
        <v/>
      </c>
      <c r="N1157" t="str">
        <f>IFERROR(IF(OR(HLOOKUP($A1157,'Z-scores'!$C$2:$UD$20,12,FALSE)&gt;3,HLOOKUP($A1157,'Z-scores'!$C$2:$UD$20,12,FALSE)&lt;-3),"",'Total-corrected counts'!N1157),"")</f>
        <v/>
      </c>
      <c r="O1157" t="str">
        <f>IFERROR(IF(OR(HLOOKUP($A1157,'Z-scores'!$C$2:$UD$20,13,FALSE)&gt;3,HLOOKUP($A1157,'Z-scores'!$C$2:$UD$20,13,FALSE)&lt;-3),"",'Total-corrected counts'!O1157),"")</f>
        <v/>
      </c>
      <c r="P1157" t="str">
        <f>IFERROR(IF(OR(HLOOKUP($A1157,'Z-scores'!$C$2:$UD$20,14,FALSE)&gt;3,HLOOKUP($A1157,'Z-scores'!$C$2:$UD$20,14,FALSE)&lt;-3),"",'Total-corrected counts'!P1157),"")</f>
        <v/>
      </c>
      <c r="Q1157" t="str">
        <f>IFERROR(IF(OR(HLOOKUP($A1157,'Z-scores'!$C$2:$UD$20,15,FALSE)&gt;3,HLOOKUP($A1157,'Z-scores'!$C$2:$UD$20,15,FALSE)&lt;-3),"",'Total-corrected counts'!Q1157),"")</f>
        <v/>
      </c>
      <c r="R1157" t="str">
        <f>IFERROR(IF(OR(HLOOKUP($A1157,'Z-scores'!$C$2:$UD$20,16,FALSE)&gt;3,HLOOKUP($A1157,'Z-scores'!$C$2:$UD$20,16,FALSE)&lt;-3),"",'Total-corrected counts'!R1157),"")</f>
        <v/>
      </c>
      <c r="S1157" t="str">
        <f>IFERROR(IF(OR(HLOOKUP($A1157,'Z-scores'!$C$2:$UD$20,17,FALSE)&gt;3,HLOOKUP($A1157,'Z-scores'!$C$2:$UD$20,17,FALSE)&lt;-3),"",'Total-corrected counts'!S1157),"")</f>
        <v/>
      </c>
      <c r="T1157" t="str">
        <f>IFERROR(IF(OR(HLOOKUP($A1157,'Z-scores'!$C$2:$UD$20,18,FALSE)&gt;3,HLOOKUP($A1157,'Z-scores'!$C$2:$UD$20,18,FALSE)&lt;-3),"",'Total-corrected counts'!T1157),"")</f>
        <v/>
      </c>
      <c r="U1157" t="str">
        <f>IFERROR(IF(OR(HLOOKUP($A1157,'Z-scores'!$C$2:$UD$20,19,FALSE)&gt;3,HLOOKUP($A1157,'Z-scores'!$C$2:$UD$20,19,FALSE)&lt;-3),"",'Total-corrected counts'!U1157),"")</f>
        <v/>
      </c>
      <c r="V1157">
        <f t="shared" si="72"/>
        <v>1</v>
      </c>
      <c r="W1157" s="10">
        <f>SUMIFS(Tabel132[Cluster],Tabel132[ID],A1157)</f>
        <v>59</v>
      </c>
      <c r="X1157" t="str">
        <f t="shared" si="73"/>
        <v/>
      </c>
      <c r="Y1157" t="str">
        <f t="shared" si="74"/>
        <v/>
      </c>
      <c r="Z1157" t="str">
        <f t="shared" si="75"/>
        <v/>
      </c>
    </row>
    <row r="1158" spans="1:26" x14ac:dyDescent="0.25">
      <c r="A1158">
        <v>10700</v>
      </c>
      <c r="B1158" t="s">
        <v>1201</v>
      </c>
      <c r="C1158">
        <v>45300</v>
      </c>
      <c r="D1158">
        <v>1084</v>
      </c>
      <c r="E1158" t="str">
        <f>IFERROR(IF(OR(HLOOKUP($A1158,'Z-scores'!$C$2:$UD$20,3,FALSE)&gt;3,HLOOKUP(A1158,'Z-scores'!$C$2:$UD$20,3,FALSE)&lt;-3),"",'Total-corrected counts'!E1158),"")</f>
        <v/>
      </c>
      <c r="F1158" t="str">
        <f>IFERROR(IF(OR(HLOOKUP($A1158,'Z-scores'!$C$2:$UD$20,4,FALSE)&gt;3,HLOOKUP($A1158,'Z-scores'!$C$2:$UD$20,4,FALSE)&lt;-3),"",'Total-corrected counts'!F1158),"")</f>
        <v/>
      </c>
      <c r="G1158" t="str">
        <f>IFERROR(IF(OR(HLOOKUP($A1158,'Z-scores'!$C$2:$UD$20,5,FALSE)&gt;3,HLOOKUP($A1158,'Z-scores'!$C$2:$UD$20,5,FALSE)&lt;-3),"",'Total-corrected counts'!G1158),"")</f>
        <v/>
      </c>
      <c r="H1158" t="str">
        <f>IFERROR(IF(OR(HLOOKUP($A1158,'Z-scores'!$C$2:$UD$20,6,FALSE)&gt;3,HLOOKUP($A1158,'Z-scores'!$C$2:$UD$20,6,FALSE)&lt;-3),"",'Total-corrected counts'!H1158),"")</f>
        <v/>
      </c>
      <c r="I1158" t="str">
        <f>IFERROR(IF(OR(HLOOKUP($A1158,'Z-scores'!$C$2:$UD$20,7,FALSE)&gt;3,HLOOKUP($A1158,'Z-scores'!$C$2:$UD$20,7,FALSE)&lt;-3),"",'Total-corrected counts'!I1158),"")</f>
        <v/>
      </c>
      <c r="J1158" t="str">
        <f>IFERROR(IF(OR(HLOOKUP($A1158,'Z-scores'!$C$2:$UD$20,8,FALSE)&gt;3,HLOOKUP($A1158,'Z-scores'!$C$2:$UD$20,8,FALSE)&lt;-3),"",'Total-corrected counts'!J1158),"")</f>
        <v/>
      </c>
      <c r="K1158" t="str">
        <f>IFERROR(IF(OR(HLOOKUP($A1158,'Z-scores'!$C$2:$UD$20,9,FALSE)&gt;3,HLOOKUP($A1158,'Z-scores'!$C$2:$UD$20,9,FALSE)&lt;-3),"",'Total-corrected counts'!K1158),"")</f>
        <v/>
      </c>
      <c r="L1158" t="str">
        <f>IFERROR(IF(OR(HLOOKUP($A1158,'Z-scores'!$C$2:$UD$20,10,FALSE)&gt;3,HLOOKUP($A1158,'Z-scores'!$C$2:$UD$20,10,FALSE)&lt;-3),"",'Total-corrected counts'!L1158),"")</f>
        <v/>
      </c>
      <c r="M1158" t="str">
        <f>IFERROR(IF(OR(HLOOKUP($A1158,'Z-scores'!$C$2:$UD$20,11,FALSE)&gt;3,HLOOKUP($A1158,'Z-scores'!$C$2:$UD$20,11,FALSE)&lt;-3),"",'Total-corrected counts'!M1158),"")</f>
        <v/>
      </c>
      <c r="N1158" t="str">
        <f>IFERROR(IF(OR(HLOOKUP($A1158,'Z-scores'!$C$2:$UD$20,12,FALSE)&gt;3,HLOOKUP($A1158,'Z-scores'!$C$2:$UD$20,12,FALSE)&lt;-3),"",'Total-corrected counts'!N1158),"")</f>
        <v/>
      </c>
      <c r="O1158" t="str">
        <f>IFERROR(IF(OR(HLOOKUP($A1158,'Z-scores'!$C$2:$UD$20,13,FALSE)&gt;3,HLOOKUP($A1158,'Z-scores'!$C$2:$UD$20,13,FALSE)&lt;-3),"",'Total-corrected counts'!O1158),"")</f>
        <v/>
      </c>
      <c r="P1158" t="str">
        <f>IFERROR(IF(OR(HLOOKUP($A1158,'Z-scores'!$C$2:$UD$20,14,FALSE)&gt;3,HLOOKUP($A1158,'Z-scores'!$C$2:$UD$20,14,FALSE)&lt;-3),"",'Total-corrected counts'!P1158),"")</f>
        <v/>
      </c>
      <c r="Q1158" t="str">
        <f>IFERROR(IF(OR(HLOOKUP($A1158,'Z-scores'!$C$2:$UD$20,15,FALSE)&gt;3,HLOOKUP($A1158,'Z-scores'!$C$2:$UD$20,15,FALSE)&lt;-3),"",'Total-corrected counts'!Q1158),"")</f>
        <v/>
      </c>
      <c r="R1158" t="str">
        <f>IFERROR(IF(OR(HLOOKUP($A1158,'Z-scores'!$C$2:$UD$20,16,FALSE)&gt;3,HLOOKUP($A1158,'Z-scores'!$C$2:$UD$20,16,FALSE)&lt;-3),"",'Total-corrected counts'!R1158),"")</f>
        <v/>
      </c>
      <c r="S1158" t="str">
        <f>IFERROR(IF(OR(HLOOKUP($A1158,'Z-scores'!$C$2:$UD$20,17,FALSE)&gt;3,HLOOKUP($A1158,'Z-scores'!$C$2:$UD$20,17,FALSE)&lt;-3),"",'Total-corrected counts'!S1158),"")</f>
        <v/>
      </c>
      <c r="T1158" t="str">
        <f>IFERROR(IF(OR(HLOOKUP($A1158,'Z-scores'!$C$2:$UD$20,18,FALSE)&gt;3,HLOOKUP($A1158,'Z-scores'!$C$2:$UD$20,18,FALSE)&lt;-3),"",'Total-corrected counts'!T1158),"")</f>
        <v/>
      </c>
      <c r="U1158" t="str">
        <f>IFERROR(IF(OR(HLOOKUP($A1158,'Z-scores'!$C$2:$UD$20,19,FALSE)&gt;3,HLOOKUP($A1158,'Z-scores'!$C$2:$UD$20,19,FALSE)&lt;-3),"",'Total-corrected counts'!U1158),"")</f>
        <v/>
      </c>
      <c r="V1158">
        <f t="shared" si="72"/>
        <v>1</v>
      </c>
      <c r="W1158" s="10">
        <f>SUMIFS(Tabel132[Cluster],Tabel132[ID],A1158)</f>
        <v>59</v>
      </c>
      <c r="X1158" t="str">
        <f t="shared" si="73"/>
        <v/>
      </c>
      <c r="Y1158" t="str">
        <f t="shared" si="74"/>
        <v/>
      </c>
      <c r="Z1158" t="str">
        <f t="shared" si="75"/>
        <v/>
      </c>
    </row>
    <row r="1159" spans="1:26" x14ac:dyDescent="0.25">
      <c r="A1159">
        <v>10701</v>
      </c>
      <c r="B1159" t="s">
        <v>1202</v>
      </c>
      <c r="C1159">
        <v>45400</v>
      </c>
      <c r="D1159">
        <v>1084</v>
      </c>
      <c r="E1159" t="str">
        <f>IFERROR(IF(OR(HLOOKUP($A1159,'Z-scores'!$C$2:$UD$20,3,FALSE)&gt;3,HLOOKUP(A1159,'Z-scores'!$C$2:$UD$20,3,FALSE)&lt;-3),"",'Total-corrected counts'!E1159),"")</f>
        <v/>
      </c>
      <c r="F1159" t="str">
        <f>IFERROR(IF(OR(HLOOKUP($A1159,'Z-scores'!$C$2:$UD$20,4,FALSE)&gt;3,HLOOKUP($A1159,'Z-scores'!$C$2:$UD$20,4,FALSE)&lt;-3),"",'Total-corrected counts'!F1159),"")</f>
        <v/>
      </c>
      <c r="G1159" t="str">
        <f>IFERROR(IF(OR(HLOOKUP($A1159,'Z-scores'!$C$2:$UD$20,5,FALSE)&gt;3,HLOOKUP($A1159,'Z-scores'!$C$2:$UD$20,5,FALSE)&lt;-3),"",'Total-corrected counts'!G1159),"")</f>
        <v/>
      </c>
      <c r="H1159" t="str">
        <f>IFERROR(IF(OR(HLOOKUP($A1159,'Z-scores'!$C$2:$UD$20,6,FALSE)&gt;3,HLOOKUP($A1159,'Z-scores'!$C$2:$UD$20,6,FALSE)&lt;-3),"",'Total-corrected counts'!H1159),"")</f>
        <v/>
      </c>
      <c r="I1159" t="str">
        <f>IFERROR(IF(OR(HLOOKUP($A1159,'Z-scores'!$C$2:$UD$20,7,FALSE)&gt;3,HLOOKUP($A1159,'Z-scores'!$C$2:$UD$20,7,FALSE)&lt;-3),"",'Total-corrected counts'!I1159),"")</f>
        <v/>
      </c>
      <c r="J1159" t="str">
        <f>IFERROR(IF(OR(HLOOKUP($A1159,'Z-scores'!$C$2:$UD$20,8,FALSE)&gt;3,HLOOKUP($A1159,'Z-scores'!$C$2:$UD$20,8,FALSE)&lt;-3),"",'Total-corrected counts'!J1159),"")</f>
        <v/>
      </c>
      <c r="K1159" t="str">
        <f>IFERROR(IF(OR(HLOOKUP($A1159,'Z-scores'!$C$2:$UD$20,9,FALSE)&gt;3,HLOOKUP($A1159,'Z-scores'!$C$2:$UD$20,9,FALSE)&lt;-3),"",'Total-corrected counts'!K1159),"")</f>
        <v/>
      </c>
      <c r="L1159" t="str">
        <f>IFERROR(IF(OR(HLOOKUP($A1159,'Z-scores'!$C$2:$UD$20,10,FALSE)&gt;3,HLOOKUP($A1159,'Z-scores'!$C$2:$UD$20,10,FALSE)&lt;-3),"",'Total-corrected counts'!L1159),"")</f>
        <v/>
      </c>
      <c r="M1159" t="str">
        <f>IFERROR(IF(OR(HLOOKUP($A1159,'Z-scores'!$C$2:$UD$20,11,FALSE)&gt;3,HLOOKUP($A1159,'Z-scores'!$C$2:$UD$20,11,FALSE)&lt;-3),"",'Total-corrected counts'!M1159),"")</f>
        <v/>
      </c>
      <c r="N1159" t="str">
        <f>IFERROR(IF(OR(HLOOKUP($A1159,'Z-scores'!$C$2:$UD$20,12,FALSE)&gt;3,HLOOKUP($A1159,'Z-scores'!$C$2:$UD$20,12,FALSE)&lt;-3),"",'Total-corrected counts'!N1159),"")</f>
        <v/>
      </c>
      <c r="O1159" t="str">
        <f>IFERROR(IF(OR(HLOOKUP($A1159,'Z-scores'!$C$2:$UD$20,13,FALSE)&gt;3,HLOOKUP($A1159,'Z-scores'!$C$2:$UD$20,13,FALSE)&lt;-3),"",'Total-corrected counts'!O1159),"")</f>
        <v/>
      </c>
      <c r="P1159" t="str">
        <f>IFERROR(IF(OR(HLOOKUP($A1159,'Z-scores'!$C$2:$UD$20,14,FALSE)&gt;3,HLOOKUP($A1159,'Z-scores'!$C$2:$UD$20,14,FALSE)&lt;-3),"",'Total-corrected counts'!P1159),"")</f>
        <v/>
      </c>
      <c r="Q1159" t="str">
        <f>IFERROR(IF(OR(HLOOKUP($A1159,'Z-scores'!$C$2:$UD$20,15,FALSE)&gt;3,HLOOKUP($A1159,'Z-scores'!$C$2:$UD$20,15,FALSE)&lt;-3),"",'Total-corrected counts'!Q1159),"")</f>
        <v/>
      </c>
      <c r="R1159" t="str">
        <f>IFERROR(IF(OR(HLOOKUP($A1159,'Z-scores'!$C$2:$UD$20,16,FALSE)&gt;3,HLOOKUP($A1159,'Z-scores'!$C$2:$UD$20,16,FALSE)&lt;-3),"",'Total-corrected counts'!R1159),"")</f>
        <v/>
      </c>
      <c r="S1159" t="str">
        <f>IFERROR(IF(OR(HLOOKUP($A1159,'Z-scores'!$C$2:$UD$20,17,FALSE)&gt;3,HLOOKUP($A1159,'Z-scores'!$C$2:$UD$20,17,FALSE)&lt;-3),"",'Total-corrected counts'!S1159),"")</f>
        <v/>
      </c>
      <c r="T1159" t="str">
        <f>IFERROR(IF(OR(HLOOKUP($A1159,'Z-scores'!$C$2:$UD$20,18,FALSE)&gt;3,HLOOKUP($A1159,'Z-scores'!$C$2:$UD$20,18,FALSE)&lt;-3),"",'Total-corrected counts'!T1159),"")</f>
        <v/>
      </c>
      <c r="U1159" t="str">
        <f>IFERROR(IF(OR(HLOOKUP($A1159,'Z-scores'!$C$2:$UD$20,19,FALSE)&gt;3,HLOOKUP($A1159,'Z-scores'!$C$2:$UD$20,19,FALSE)&lt;-3),"",'Total-corrected counts'!U1159),"")</f>
        <v/>
      </c>
      <c r="V1159">
        <f t="shared" si="72"/>
        <v>1</v>
      </c>
      <c r="W1159" s="10">
        <f>SUMIFS(Tabel132[Cluster],Tabel132[ID],A1159)</f>
        <v>59</v>
      </c>
      <c r="X1159" t="str">
        <f t="shared" si="73"/>
        <v/>
      </c>
      <c r="Y1159" t="str">
        <f t="shared" si="74"/>
        <v/>
      </c>
      <c r="Z1159" t="str">
        <f t="shared" si="75"/>
        <v/>
      </c>
    </row>
    <row r="1160" spans="1:26" x14ac:dyDescent="0.25">
      <c r="A1160">
        <v>10702</v>
      </c>
      <c r="B1160" t="s">
        <v>1203</v>
      </c>
      <c r="C1160">
        <v>39700</v>
      </c>
      <c r="D1160">
        <v>726</v>
      </c>
      <c r="E1160" t="str">
        <f>IFERROR(IF(OR(HLOOKUP($A1160,'Z-scores'!$C$2:$UD$20,3,FALSE)&gt;3,HLOOKUP(A1160,'Z-scores'!$C$2:$UD$20,3,FALSE)&lt;-3),"",'Total-corrected counts'!E1160),"")</f>
        <v/>
      </c>
      <c r="F1160" t="str">
        <f>IFERROR(IF(OR(HLOOKUP($A1160,'Z-scores'!$C$2:$UD$20,4,FALSE)&gt;3,HLOOKUP($A1160,'Z-scores'!$C$2:$UD$20,4,FALSE)&lt;-3),"",'Total-corrected counts'!F1160),"")</f>
        <v/>
      </c>
      <c r="G1160" t="str">
        <f>IFERROR(IF(OR(HLOOKUP($A1160,'Z-scores'!$C$2:$UD$20,5,FALSE)&gt;3,HLOOKUP($A1160,'Z-scores'!$C$2:$UD$20,5,FALSE)&lt;-3),"",'Total-corrected counts'!G1160),"")</f>
        <v/>
      </c>
      <c r="H1160" t="str">
        <f>IFERROR(IF(OR(HLOOKUP($A1160,'Z-scores'!$C$2:$UD$20,6,FALSE)&gt;3,HLOOKUP($A1160,'Z-scores'!$C$2:$UD$20,6,FALSE)&lt;-3),"",'Total-corrected counts'!H1160),"")</f>
        <v/>
      </c>
      <c r="I1160" t="str">
        <f>IFERROR(IF(OR(HLOOKUP($A1160,'Z-scores'!$C$2:$UD$20,7,FALSE)&gt;3,HLOOKUP($A1160,'Z-scores'!$C$2:$UD$20,7,FALSE)&lt;-3),"",'Total-corrected counts'!I1160),"")</f>
        <v/>
      </c>
      <c r="J1160" t="str">
        <f>IFERROR(IF(OR(HLOOKUP($A1160,'Z-scores'!$C$2:$UD$20,8,FALSE)&gt;3,HLOOKUP($A1160,'Z-scores'!$C$2:$UD$20,8,FALSE)&lt;-3),"",'Total-corrected counts'!J1160),"")</f>
        <v/>
      </c>
      <c r="K1160" t="str">
        <f>IFERROR(IF(OR(HLOOKUP($A1160,'Z-scores'!$C$2:$UD$20,9,FALSE)&gt;3,HLOOKUP($A1160,'Z-scores'!$C$2:$UD$20,9,FALSE)&lt;-3),"",'Total-corrected counts'!K1160),"")</f>
        <v/>
      </c>
      <c r="L1160" t="str">
        <f>IFERROR(IF(OR(HLOOKUP($A1160,'Z-scores'!$C$2:$UD$20,10,FALSE)&gt;3,HLOOKUP($A1160,'Z-scores'!$C$2:$UD$20,10,FALSE)&lt;-3),"",'Total-corrected counts'!L1160),"")</f>
        <v/>
      </c>
      <c r="M1160" t="str">
        <f>IFERROR(IF(OR(HLOOKUP($A1160,'Z-scores'!$C$2:$UD$20,11,FALSE)&gt;3,HLOOKUP($A1160,'Z-scores'!$C$2:$UD$20,11,FALSE)&lt;-3),"",'Total-corrected counts'!M1160),"")</f>
        <v/>
      </c>
      <c r="N1160" t="str">
        <f>IFERROR(IF(OR(HLOOKUP($A1160,'Z-scores'!$C$2:$UD$20,12,FALSE)&gt;3,HLOOKUP($A1160,'Z-scores'!$C$2:$UD$20,12,FALSE)&lt;-3),"",'Total-corrected counts'!N1160),"")</f>
        <v/>
      </c>
      <c r="O1160" t="str">
        <f>IFERROR(IF(OR(HLOOKUP($A1160,'Z-scores'!$C$2:$UD$20,13,FALSE)&gt;3,HLOOKUP($A1160,'Z-scores'!$C$2:$UD$20,13,FALSE)&lt;-3),"",'Total-corrected counts'!O1160),"")</f>
        <v/>
      </c>
      <c r="P1160" t="str">
        <f>IFERROR(IF(OR(HLOOKUP($A1160,'Z-scores'!$C$2:$UD$20,14,FALSE)&gt;3,HLOOKUP($A1160,'Z-scores'!$C$2:$UD$20,14,FALSE)&lt;-3),"",'Total-corrected counts'!P1160),"")</f>
        <v/>
      </c>
      <c r="Q1160" t="str">
        <f>IFERROR(IF(OR(HLOOKUP($A1160,'Z-scores'!$C$2:$UD$20,15,FALSE)&gt;3,HLOOKUP($A1160,'Z-scores'!$C$2:$UD$20,15,FALSE)&lt;-3),"",'Total-corrected counts'!Q1160),"")</f>
        <v/>
      </c>
      <c r="R1160" t="str">
        <f>IFERROR(IF(OR(HLOOKUP($A1160,'Z-scores'!$C$2:$UD$20,16,FALSE)&gt;3,HLOOKUP($A1160,'Z-scores'!$C$2:$UD$20,16,FALSE)&lt;-3),"",'Total-corrected counts'!R1160),"")</f>
        <v/>
      </c>
      <c r="S1160" t="str">
        <f>IFERROR(IF(OR(HLOOKUP($A1160,'Z-scores'!$C$2:$UD$20,17,FALSE)&gt;3,HLOOKUP($A1160,'Z-scores'!$C$2:$UD$20,17,FALSE)&lt;-3),"",'Total-corrected counts'!S1160),"")</f>
        <v/>
      </c>
      <c r="T1160" t="str">
        <f>IFERROR(IF(OR(HLOOKUP($A1160,'Z-scores'!$C$2:$UD$20,18,FALSE)&gt;3,HLOOKUP($A1160,'Z-scores'!$C$2:$UD$20,18,FALSE)&lt;-3),"",'Total-corrected counts'!T1160),"")</f>
        <v/>
      </c>
      <c r="U1160" t="str">
        <f>IFERROR(IF(OR(HLOOKUP($A1160,'Z-scores'!$C$2:$UD$20,19,FALSE)&gt;3,HLOOKUP($A1160,'Z-scores'!$C$2:$UD$20,19,FALSE)&lt;-3),"",'Total-corrected counts'!U1160),"")</f>
        <v/>
      </c>
      <c r="V1160">
        <f t="shared" si="72"/>
        <v>1</v>
      </c>
      <c r="W1160" s="10">
        <f>SUMIFS(Tabel132[Cluster],Tabel132[ID],A1160)</f>
        <v>52</v>
      </c>
      <c r="X1160" t="str">
        <f t="shared" si="73"/>
        <v/>
      </c>
      <c r="Y1160" t="str">
        <f t="shared" si="74"/>
        <v/>
      </c>
      <c r="Z1160" t="str">
        <f t="shared" si="75"/>
        <v/>
      </c>
    </row>
    <row r="1161" spans="1:26" x14ac:dyDescent="0.25">
      <c r="A1161">
        <v>10703</v>
      </c>
      <c r="B1161" t="s">
        <v>560</v>
      </c>
      <c r="C1161">
        <v>39400</v>
      </c>
      <c r="D1161">
        <v>726</v>
      </c>
      <c r="E1161">
        <f>IFERROR(IF(OR(HLOOKUP($A1161,'Z-scores'!$C$2:$UD$20,3,FALSE)&gt;3,HLOOKUP(A1161,'Z-scores'!$C$2:$UD$20,3,FALSE)&lt;-3),"",'Total-corrected counts'!E1161),"")</f>
        <v>3.4143742916294038</v>
      </c>
      <c r="F1161">
        <f>IFERROR(IF(OR(HLOOKUP($A1161,'Z-scores'!$C$2:$UD$20,4,FALSE)&gt;3,HLOOKUP($A1161,'Z-scores'!$C$2:$UD$20,4,FALSE)&lt;-3),"",'Total-corrected counts'!F1161),"")</f>
        <v>1.5503647048400908</v>
      </c>
      <c r="G1161">
        <f>IFERROR(IF(OR(HLOOKUP($A1161,'Z-scores'!$C$2:$UD$20,5,FALSE)&gt;3,HLOOKUP($A1161,'Z-scores'!$C$2:$UD$20,5,FALSE)&lt;-3),"",'Total-corrected counts'!G1161),"")</f>
        <v>7.8266335201518187</v>
      </c>
      <c r="H1161">
        <f>IFERROR(IF(OR(HLOOKUP($A1161,'Z-scores'!$C$2:$UD$20,6,FALSE)&gt;3,HLOOKUP($A1161,'Z-scores'!$C$2:$UD$20,6,FALSE)&lt;-3),"",'Total-corrected counts'!H1161),"")</f>
        <v>6.4009448548479302</v>
      </c>
      <c r="I1161">
        <f>IFERROR(IF(OR(HLOOKUP($A1161,'Z-scores'!$C$2:$UD$20,7,FALSE)&gt;3,HLOOKUP($A1161,'Z-scores'!$C$2:$UD$20,7,FALSE)&lt;-3),"",'Total-corrected counts'!I1161),"")</f>
        <v>4.1004928595396493</v>
      </c>
      <c r="J1161">
        <f>IFERROR(IF(OR(HLOOKUP($A1161,'Z-scores'!$C$2:$UD$20,8,FALSE)&gt;3,HLOOKUP($A1161,'Z-scores'!$C$2:$UD$20,8,FALSE)&lt;-3),"",'Total-corrected counts'!J1161),"")</f>
        <v>7.6919890892093221</v>
      </c>
      <c r="K1161">
        <f>IFERROR(IF(OR(HLOOKUP($A1161,'Z-scores'!$C$2:$UD$20,9,FALSE)&gt;3,HLOOKUP($A1161,'Z-scores'!$C$2:$UD$20,9,FALSE)&lt;-3),"",'Total-corrected counts'!K1161),"")</f>
        <v>9.2580411394169122</v>
      </c>
      <c r="L1161">
        <f>IFERROR(IF(OR(HLOOKUP($A1161,'Z-scores'!$C$2:$UD$20,10,FALSE)&gt;3,HLOOKUP($A1161,'Z-scores'!$C$2:$UD$20,10,FALSE)&lt;-3),"",'Total-corrected counts'!L1161),"")</f>
        <v>3.9247367780468743</v>
      </c>
      <c r="M1161">
        <f>IFERROR(IF(OR(HLOOKUP($A1161,'Z-scores'!$C$2:$UD$20,11,FALSE)&gt;3,HLOOKUP($A1161,'Z-scores'!$C$2:$UD$20,11,FALSE)&lt;-3),"",'Total-corrected counts'!M1161),"")</f>
        <v>2.14716265816894</v>
      </c>
      <c r="N1161" t="str">
        <f>IFERROR(IF(OR(HLOOKUP($A1161,'Z-scores'!$C$2:$UD$20,12,FALSE)&gt;3,HLOOKUP($A1161,'Z-scores'!$C$2:$UD$20,12,FALSE)&lt;-3),"",'Total-corrected counts'!N1161),"")</f>
        <v/>
      </c>
      <c r="O1161">
        <f>IFERROR(IF(OR(HLOOKUP($A1161,'Z-scores'!$C$2:$UD$20,13,FALSE)&gt;3,HLOOKUP($A1161,'Z-scores'!$C$2:$UD$20,13,FALSE)&lt;-3),"",'Total-corrected counts'!O1161),"")</f>
        <v>12.993581958002562</v>
      </c>
      <c r="P1161">
        <f>IFERROR(IF(OR(HLOOKUP($A1161,'Z-scores'!$C$2:$UD$20,14,FALSE)&gt;3,HLOOKUP($A1161,'Z-scores'!$C$2:$UD$20,14,FALSE)&lt;-3),"",'Total-corrected counts'!P1161),"")</f>
        <v>2.2052705110457982</v>
      </c>
      <c r="Q1161">
        <f>IFERROR(IF(OR(HLOOKUP($A1161,'Z-scores'!$C$2:$UD$20,15,FALSE)&gt;3,HLOOKUP($A1161,'Z-scores'!$C$2:$UD$20,15,FALSE)&lt;-3),"",'Total-corrected counts'!Q1161),"")</f>
        <v>3.4518803972197736</v>
      </c>
      <c r="R1161">
        <f>IFERROR(IF(OR(HLOOKUP($A1161,'Z-scores'!$C$2:$UD$20,16,FALSE)&gt;3,HLOOKUP($A1161,'Z-scores'!$C$2:$UD$20,16,FALSE)&lt;-3),"",'Total-corrected counts'!R1161),"")</f>
        <v>7.5731621558268269</v>
      </c>
      <c r="S1161">
        <f>IFERROR(IF(OR(HLOOKUP($A1161,'Z-scores'!$C$2:$UD$20,17,FALSE)&gt;3,HLOOKUP($A1161,'Z-scores'!$C$2:$UD$20,17,FALSE)&lt;-3),"",'Total-corrected counts'!S1161),"")</f>
        <v>4.663059987905358</v>
      </c>
      <c r="T1161">
        <f>IFERROR(IF(OR(HLOOKUP($A1161,'Z-scores'!$C$2:$UD$20,18,FALSE)&gt;3,HLOOKUP($A1161,'Z-scores'!$C$2:$UD$20,18,FALSE)&lt;-3),"",'Total-corrected counts'!T1161),"")</f>
        <v>16.829810155617754</v>
      </c>
      <c r="U1161">
        <f>IFERROR(IF(OR(HLOOKUP($A1161,'Z-scores'!$C$2:$UD$20,19,FALSE)&gt;3,HLOOKUP($A1161,'Z-scores'!$C$2:$UD$20,19,FALSE)&lt;-3),"",'Total-corrected counts'!U1161),"")</f>
        <v>4.8298277665192693</v>
      </c>
      <c r="V1161">
        <f t="shared" si="72"/>
        <v>1</v>
      </c>
      <c r="W1161" s="10">
        <f>SUMIFS(Tabel132[Cluster],Tabel132[ID],A1161)</f>
        <v>52</v>
      </c>
      <c r="X1161">
        <f t="shared" si="73"/>
        <v>0.27353697232402036</v>
      </c>
      <c r="Y1161">
        <f t="shared" si="74"/>
        <v>5.1460822106501034</v>
      </c>
      <c r="Z1161">
        <f t="shared" si="75"/>
        <v>7.5066561331624779</v>
      </c>
    </row>
    <row r="1162" spans="1:26" x14ac:dyDescent="0.25">
      <c r="A1162">
        <v>10704</v>
      </c>
      <c r="B1162" t="s">
        <v>561</v>
      </c>
      <c r="C1162">
        <v>39500</v>
      </c>
      <c r="D1162">
        <v>726</v>
      </c>
      <c r="E1162">
        <f>IFERROR(IF(OR(HLOOKUP($A1162,'Z-scores'!$C$2:$UD$20,3,FALSE)&gt;3,HLOOKUP(A1162,'Z-scores'!$C$2:$UD$20,3,FALSE)&lt;-3),"",'Total-corrected counts'!E1162),"")</f>
        <v>0.41092031956152558</v>
      </c>
      <c r="F1162">
        <f>IFERROR(IF(OR(HLOOKUP($A1162,'Z-scores'!$C$2:$UD$20,4,FALSE)&gt;3,HLOOKUP($A1162,'Z-scores'!$C$2:$UD$20,4,FALSE)&lt;-3),"",'Total-corrected counts'!F1162),"")</f>
        <v>0.17226274498223232</v>
      </c>
      <c r="G1162">
        <f>IFERROR(IF(OR(HLOOKUP($A1162,'Z-scores'!$C$2:$UD$20,5,FALSE)&gt;3,HLOOKUP($A1162,'Z-scores'!$C$2:$UD$20,5,FALSE)&lt;-3),"",'Total-corrected counts'!G1162),"")</f>
        <v>3.73704123034276</v>
      </c>
      <c r="H1162">
        <f>IFERROR(IF(OR(HLOOKUP($A1162,'Z-scores'!$C$2:$UD$20,6,FALSE)&gt;3,HLOOKUP($A1162,'Z-scores'!$C$2:$UD$20,6,FALSE)&lt;-3),"",'Total-corrected counts'!H1162),"")</f>
        <v>3.9299148890723932</v>
      </c>
      <c r="I1162">
        <f>IFERROR(IF(OR(HLOOKUP($A1162,'Z-scores'!$C$2:$UD$20,7,FALSE)&gt;3,HLOOKUP($A1162,'Z-scores'!$C$2:$UD$20,7,FALSE)&lt;-3),"",'Total-corrected counts'!I1162),"")</f>
        <v>1.9517360908019048</v>
      </c>
      <c r="J1162">
        <f>IFERROR(IF(OR(HLOOKUP($A1162,'Z-scores'!$C$2:$UD$20,8,FALSE)&gt;3,HLOOKUP($A1162,'Z-scores'!$C$2:$UD$20,8,FALSE)&lt;-3),"",'Total-corrected counts'!J1162),"")</f>
        <v>2.6823346567499176</v>
      </c>
      <c r="K1162">
        <f>IFERROR(IF(OR(HLOOKUP($A1162,'Z-scores'!$C$2:$UD$20,9,FALSE)&gt;3,HLOOKUP($A1162,'Z-scores'!$C$2:$UD$20,9,FALSE)&lt;-3),"",'Total-corrected counts'!K1162),"")</f>
        <v>2.6177601873014105</v>
      </c>
      <c r="L1162">
        <f>IFERROR(IF(OR(HLOOKUP($A1162,'Z-scores'!$C$2:$UD$20,10,FALSE)&gt;3,HLOOKUP($A1162,'Z-scores'!$C$2:$UD$20,10,FALSE)&lt;-3),"",'Total-corrected counts'!L1162),"")</f>
        <v>0.19844174720461727</v>
      </c>
      <c r="M1162">
        <f>IFERROR(IF(OR(HLOOKUP($A1162,'Z-scores'!$C$2:$UD$20,11,FALSE)&gt;3,HLOOKUP($A1162,'Z-scores'!$C$2:$UD$20,11,FALSE)&lt;-3),"",'Total-corrected counts'!M1162),"")</f>
        <v>0.26724342097381659</v>
      </c>
      <c r="N1162" t="str">
        <f>IFERROR(IF(OR(HLOOKUP($A1162,'Z-scores'!$C$2:$UD$20,12,FALSE)&gt;3,HLOOKUP($A1162,'Z-scores'!$C$2:$UD$20,12,FALSE)&lt;-3),"",'Total-corrected counts'!N1162),"")</f>
        <v/>
      </c>
      <c r="O1162">
        <f>IFERROR(IF(OR(HLOOKUP($A1162,'Z-scores'!$C$2:$UD$20,13,FALSE)&gt;3,HLOOKUP($A1162,'Z-scores'!$C$2:$UD$20,13,FALSE)&lt;-3),"",'Total-corrected counts'!O1162),"")</f>
        <v>2.06968477186521</v>
      </c>
      <c r="P1162">
        <f>IFERROR(IF(OR(HLOOKUP($A1162,'Z-scores'!$C$2:$UD$20,14,FALSE)&gt;3,HLOOKUP($A1162,'Z-scores'!$C$2:$UD$20,14,FALSE)&lt;-3),"",'Total-corrected counts'!P1162),"")</f>
        <v>1.9274748071349903</v>
      </c>
      <c r="Q1162">
        <f>IFERROR(IF(OR(HLOOKUP($A1162,'Z-scores'!$C$2:$UD$20,15,FALSE)&gt;3,HLOOKUP($A1162,'Z-scores'!$C$2:$UD$20,15,FALSE)&lt;-3),"",'Total-corrected counts'!Q1162),"")</f>
        <v>0.59481554867346376</v>
      </c>
      <c r="R1162">
        <f>IFERROR(IF(OR(HLOOKUP($A1162,'Z-scores'!$C$2:$UD$20,16,FALSE)&gt;3,HLOOKUP($A1162,'Z-scores'!$C$2:$UD$20,16,FALSE)&lt;-3),"",'Total-corrected counts'!R1162),"")</f>
        <v>4.7722942474019847</v>
      </c>
      <c r="S1162">
        <f>IFERROR(IF(OR(HLOOKUP($A1162,'Z-scores'!$C$2:$UD$20,17,FALSE)&gt;3,HLOOKUP($A1162,'Z-scores'!$C$2:$UD$20,17,FALSE)&lt;-3),"",'Total-corrected counts'!S1162),"")</f>
        <v>1.0585526165792141</v>
      </c>
      <c r="T1162">
        <f>IFERROR(IF(OR(HLOOKUP($A1162,'Z-scores'!$C$2:$UD$20,18,FALSE)&gt;3,HLOOKUP($A1162,'Z-scores'!$C$2:$UD$20,18,FALSE)&lt;-3),"",'Total-corrected counts'!T1162),"")</f>
        <v>4.3986027563431804</v>
      </c>
      <c r="U1162">
        <f>IFERROR(IF(OR(HLOOKUP($A1162,'Z-scores'!$C$2:$UD$20,19,FALSE)&gt;3,HLOOKUP($A1162,'Z-scores'!$C$2:$UD$20,19,FALSE)&lt;-3),"",'Total-corrected counts'!U1162),"")</f>
        <v>1.1673168636061846</v>
      </c>
      <c r="V1162">
        <f t="shared" si="72"/>
        <v>1</v>
      </c>
      <c r="W1162" s="10">
        <f>SUMIFS(Tabel132[Cluster],Tabel132[ID],A1162)</f>
        <v>52</v>
      </c>
      <c r="X1162">
        <f t="shared" si="73"/>
        <v>0.53644306573426381</v>
      </c>
      <c r="Y1162">
        <f t="shared" si="74"/>
        <v>1.7741839207767309</v>
      </c>
      <c r="Z1162">
        <f t="shared" si="75"/>
        <v>2.2841059445148901</v>
      </c>
    </row>
    <row r="1163" spans="1:26" x14ac:dyDescent="0.25">
      <c r="A1163">
        <v>10705</v>
      </c>
      <c r="B1163" t="s">
        <v>1204</v>
      </c>
      <c r="C1163">
        <v>55300</v>
      </c>
      <c r="D1163">
        <v>912</v>
      </c>
      <c r="E1163" t="str">
        <f>IFERROR(IF(OR(HLOOKUP($A1163,'Z-scores'!$C$2:$UD$20,3,FALSE)&gt;3,HLOOKUP(A1163,'Z-scores'!$C$2:$UD$20,3,FALSE)&lt;-3),"",'Total-corrected counts'!E1163),"")</f>
        <v/>
      </c>
      <c r="F1163" t="str">
        <f>IFERROR(IF(OR(HLOOKUP($A1163,'Z-scores'!$C$2:$UD$20,4,FALSE)&gt;3,HLOOKUP($A1163,'Z-scores'!$C$2:$UD$20,4,FALSE)&lt;-3),"",'Total-corrected counts'!F1163),"")</f>
        <v/>
      </c>
      <c r="G1163" t="str">
        <f>IFERROR(IF(OR(HLOOKUP($A1163,'Z-scores'!$C$2:$UD$20,5,FALSE)&gt;3,HLOOKUP($A1163,'Z-scores'!$C$2:$UD$20,5,FALSE)&lt;-3),"",'Total-corrected counts'!G1163),"")</f>
        <v/>
      </c>
      <c r="H1163" t="str">
        <f>IFERROR(IF(OR(HLOOKUP($A1163,'Z-scores'!$C$2:$UD$20,6,FALSE)&gt;3,HLOOKUP($A1163,'Z-scores'!$C$2:$UD$20,6,FALSE)&lt;-3),"",'Total-corrected counts'!H1163),"")</f>
        <v/>
      </c>
      <c r="I1163" t="str">
        <f>IFERROR(IF(OR(HLOOKUP($A1163,'Z-scores'!$C$2:$UD$20,7,FALSE)&gt;3,HLOOKUP($A1163,'Z-scores'!$C$2:$UD$20,7,FALSE)&lt;-3),"",'Total-corrected counts'!I1163),"")</f>
        <v/>
      </c>
      <c r="J1163" t="str">
        <f>IFERROR(IF(OR(HLOOKUP($A1163,'Z-scores'!$C$2:$UD$20,8,FALSE)&gt;3,HLOOKUP($A1163,'Z-scores'!$C$2:$UD$20,8,FALSE)&lt;-3),"",'Total-corrected counts'!J1163),"")</f>
        <v/>
      </c>
      <c r="K1163" t="str">
        <f>IFERROR(IF(OR(HLOOKUP($A1163,'Z-scores'!$C$2:$UD$20,9,FALSE)&gt;3,HLOOKUP($A1163,'Z-scores'!$C$2:$UD$20,9,FALSE)&lt;-3),"",'Total-corrected counts'!K1163),"")</f>
        <v/>
      </c>
      <c r="L1163" t="str">
        <f>IFERROR(IF(OR(HLOOKUP($A1163,'Z-scores'!$C$2:$UD$20,10,FALSE)&gt;3,HLOOKUP($A1163,'Z-scores'!$C$2:$UD$20,10,FALSE)&lt;-3),"",'Total-corrected counts'!L1163),"")</f>
        <v/>
      </c>
      <c r="M1163" t="str">
        <f>IFERROR(IF(OR(HLOOKUP($A1163,'Z-scores'!$C$2:$UD$20,11,FALSE)&gt;3,HLOOKUP($A1163,'Z-scores'!$C$2:$UD$20,11,FALSE)&lt;-3),"",'Total-corrected counts'!M1163),"")</f>
        <v/>
      </c>
      <c r="N1163" t="str">
        <f>IFERROR(IF(OR(HLOOKUP($A1163,'Z-scores'!$C$2:$UD$20,12,FALSE)&gt;3,HLOOKUP($A1163,'Z-scores'!$C$2:$UD$20,12,FALSE)&lt;-3),"",'Total-corrected counts'!N1163),"")</f>
        <v/>
      </c>
      <c r="O1163" t="str">
        <f>IFERROR(IF(OR(HLOOKUP($A1163,'Z-scores'!$C$2:$UD$20,13,FALSE)&gt;3,HLOOKUP($A1163,'Z-scores'!$C$2:$UD$20,13,FALSE)&lt;-3),"",'Total-corrected counts'!O1163),"")</f>
        <v/>
      </c>
      <c r="P1163" t="str">
        <f>IFERROR(IF(OR(HLOOKUP($A1163,'Z-scores'!$C$2:$UD$20,14,FALSE)&gt;3,HLOOKUP($A1163,'Z-scores'!$C$2:$UD$20,14,FALSE)&lt;-3),"",'Total-corrected counts'!P1163),"")</f>
        <v/>
      </c>
      <c r="Q1163" t="str">
        <f>IFERROR(IF(OR(HLOOKUP($A1163,'Z-scores'!$C$2:$UD$20,15,FALSE)&gt;3,HLOOKUP($A1163,'Z-scores'!$C$2:$UD$20,15,FALSE)&lt;-3),"",'Total-corrected counts'!Q1163),"")</f>
        <v/>
      </c>
      <c r="R1163" t="str">
        <f>IFERROR(IF(OR(HLOOKUP($A1163,'Z-scores'!$C$2:$UD$20,16,FALSE)&gt;3,HLOOKUP($A1163,'Z-scores'!$C$2:$UD$20,16,FALSE)&lt;-3),"",'Total-corrected counts'!R1163),"")</f>
        <v/>
      </c>
      <c r="S1163" t="str">
        <f>IFERROR(IF(OR(HLOOKUP($A1163,'Z-scores'!$C$2:$UD$20,17,FALSE)&gt;3,HLOOKUP($A1163,'Z-scores'!$C$2:$UD$20,17,FALSE)&lt;-3),"",'Total-corrected counts'!S1163),"")</f>
        <v/>
      </c>
      <c r="T1163" t="str">
        <f>IFERROR(IF(OR(HLOOKUP($A1163,'Z-scores'!$C$2:$UD$20,18,FALSE)&gt;3,HLOOKUP($A1163,'Z-scores'!$C$2:$UD$20,18,FALSE)&lt;-3),"",'Total-corrected counts'!T1163),"")</f>
        <v/>
      </c>
      <c r="U1163" t="str">
        <f>IFERROR(IF(OR(HLOOKUP($A1163,'Z-scores'!$C$2:$UD$20,19,FALSE)&gt;3,HLOOKUP($A1163,'Z-scores'!$C$2:$UD$20,19,FALSE)&lt;-3),"",'Total-corrected counts'!U1163),"")</f>
        <v/>
      </c>
      <c r="V1163">
        <f t="shared" si="72"/>
        <v>1</v>
      </c>
      <c r="W1163" s="10">
        <f>SUMIFS(Tabel132[Cluster],Tabel132[ID],A1163)</f>
        <v>0</v>
      </c>
      <c r="X1163" t="str">
        <f t="shared" si="73"/>
        <v/>
      </c>
      <c r="Y1163" t="str">
        <f t="shared" si="74"/>
        <v/>
      </c>
      <c r="Z1163" t="str">
        <f t="shared" si="75"/>
        <v/>
      </c>
    </row>
    <row r="1164" spans="1:26" x14ac:dyDescent="0.25">
      <c r="A1164">
        <v>10706</v>
      </c>
      <c r="B1164" t="s">
        <v>1205</v>
      </c>
      <c r="C1164">
        <v>55200</v>
      </c>
      <c r="D1164">
        <v>912</v>
      </c>
      <c r="E1164" t="str">
        <f>IFERROR(IF(OR(HLOOKUP($A1164,'Z-scores'!$C$2:$UD$20,3,FALSE)&gt;3,HLOOKUP(A1164,'Z-scores'!$C$2:$UD$20,3,FALSE)&lt;-3),"",'Total-corrected counts'!E1164),"")</f>
        <v/>
      </c>
      <c r="F1164" t="str">
        <f>IFERROR(IF(OR(HLOOKUP($A1164,'Z-scores'!$C$2:$UD$20,4,FALSE)&gt;3,HLOOKUP($A1164,'Z-scores'!$C$2:$UD$20,4,FALSE)&lt;-3),"",'Total-corrected counts'!F1164),"")</f>
        <v/>
      </c>
      <c r="G1164" t="str">
        <f>IFERROR(IF(OR(HLOOKUP($A1164,'Z-scores'!$C$2:$UD$20,5,FALSE)&gt;3,HLOOKUP($A1164,'Z-scores'!$C$2:$UD$20,5,FALSE)&lt;-3),"",'Total-corrected counts'!G1164),"")</f>
        <v/>
      </c>
      <c r="H1164" t="str">
        <f>IFERROR(IF(OR(HLOOKUP($A1164,'Z-scores'!$C$2:$UD$20,6,FALSE)&gt;3,HLOOKUP($A1164,'Z-scores'!$C$2:$UD$20,6,FALSE)&lt;-3),"",'Total-corrected counts'!H1164),"")</f>
        <v/>
      </c>
      <c r="I1164" t="str">
        <f>IFERROR(IF(OR(HLOOKUP($A1164,'Z-scores'!$C$2:$UD$20,7,FALSE)&gt;3,HLOOKUP($A1164,'Z-scores'!$C$2:$UD$20,7,FALSE)&lt;-3),"",'Total-corrected counts'!I1164),"")</f>
        <v/>
      </c>
      <c r="J1164" t="str">
        <f>IFERROR(IF(OR(HLOOKUP($A1164,'Z-scores'!$C$2:$UD$20,8,FALSE)&gt;3,HLOOKUP($A1164,'Z-scores'!$C$2:$UD$20,8,FALSE)&lt;-3),"",'Total-corrected counts'!J1164),"")</f>
        <v/>
      </c>
      <c r="K1164" t="str">
        <f>IFERROR(IF(OR(HLOOKUP($A1164,'Z-scores'!$C$2:$UD$20,9,FALSE)&gt;3,HLOOKUP($A1164,'Z-scores'!$C$2:$UD$20,9,FALSE)&lt;-3),"",'Total-corrected counts'!K1164),"")</f>
        <v/>
      </c>
      <c r="L1164" t="str">
        <f>IFERROR(IF(OR(HLOOKUP($A1164,'Z-scores'!$C$2:$UD$20,10,FALSE)&gt;3,HLOOKUP($A1164,'Z-scores'!$C$2:$UD$20,10,FALSE)&lt;-3),"",'Total-corrected counts'!L1164),"")</f>
        <v/>
      </c>
      <c r="M1164" t="str">
        <f>IFERROR(IF(OR(HLOOKUP($A1164,'Z-scores'!$C$2:$UD$20,11,FALSE)&gt;3,HLOOKUP($A1164,'Z-scores'!$C$2:$UD$20,11,FALSE)&lt;-3),"",'Total-corrected counts'!M1164),"")</f>
        <v/>
      </c>
      <c r="N1164" t="str">
        <f>IFERROR(IF(OR(HLOOKUP($A1164,'Z-scores'!$C$2:$UD$20,12,FALSE)&gt;3,HLOOKUP($A1164,'Z-scores'!$C$2:$UD$20,12,FALSE)&lt;-3),"",'Total-corrected counts'!N1164),"")</f>
        <v/>
      </c>
      <c r="O1164" t="str">
        <f>IFERROR(IF(OR(HLOOKUP($A1164,'Z-scores'!$C$2:$UD$20,13,FALSE)&gt;3,HLOOKUP($A1164,'Z-scores'!$C$2:$UD$20,13,FALSE)&lt;-3),"",'Total-corrected counts'!O1164),"")</f>
        <v/>
      </c>
      <c r="P1164" t="str">
        <f>IFERROR(IF(OR(HLOOKUP($A1164,'Z-scores'!$C$2:$UD$20,14,FALSE)&gt;3,HLOOKUP($A1164,'Z-scores'!$C$2:$UD$20,14,FALSE)&lt;-3),"",'Total-corrected counts'!P1164),"")</f>
        <v/>
      </c>
      <c r="Q1164" t="str">
        <f>IFERROR(IF(OR(HLOOKUP($A1164,'Z-scores'!$C$2:$UD$20,15,FALSE)&gt;3,HLOOKUP($A1164,'Z-scores'!$C$2:$UD$20,15,FALSE)&lt;-3),"",'Total-corrected counts'!Q1164),"")</f>
        <v/>
      </c>
      <c r="R1164" t="str">
        <f>IFERROR(IF(OR(HLOOKUP($A1164,'Z-scores'!$C$2:$UD$20,16,FALSE)&gt;3,HLOOKUP($A1164,'Z-scores'!$C$2:$UD$20,16,FALSE)&lt;-3),"",'Total-corrected counts'!R1164),"")</f>
        <v/>
      </c>
      <c r="S1164" t="str">
        <f>IFERROR(IF(OR(HLOOKUP($A1164,'Z-scores'!$C$2:$UD$20,17,FALSE)&gt;3,HLOOKUP($A1164,'Z-scores'!$C$2:$UD$20,17,FALSE)&lt;-3),"",'Total-corrected counts'!S1164),"")</f>
        <v/>
      </c>
      <c r="T1164" t="str">
        <f>IFERROR(IF(OR(HLOOKUP($A1164,'Z-scores'!$C$2:$UD$20,18,FALSE)&gt;3,HLOOKUP($A1164,'Z-scores'!$C$2:$UD$20,18,FALSE)&lt;-3),"",'Total-corrected counts'!T1164),"")</f>
        <v/>
      </c>
      <c r="U1164" t="str">
        <f>IFERROR(IF(OR(HLOOKUP($A1164,'Z-scores'!$C$2:$UD$20,19,FALSE)&gt;3,HLOOKUP($A1164,'Z-scores'!$C$2:$UD$20,19,FALSE)&lt;-3),"",'Total-corrected counts'!U1164),"")</f>
        <v/>
      </c>
      <c r="V1164">
        <f t="shared" si="72"/>
        <v>1</v>
      </c>
      <c r="W1164" s="10">
        <f>SUMIFS(Tabel132[Cluster],Tabel132[ID],A1164)</f>
        <v>0</v>
      </c>
      <c r="X1164" t="str">
        <f t="shared" si="73"/>
        <v/>
      </c>
      <c r="Y1164" t="str">
        <f t="shared" si="74"/>
        <v/>
      </c>
      <c r="Z1164" t="str">
        <f t="shared" si="75"/>
        <v/>
      </c>
    </row>
    <row r="1165" spans="1:26" x14ac:dyDescent="0.25">
      <c r="A1165">
        <v>10707</v>
      </c>
      <c r="B1165" t="s">
        <v>1206</v>
      </c>
      <c r="C1165">
        <v>55100</v>
      </c>
      <c r="D1165">
        <v>912</v>
      </c>
      <c r="E1165" t="str">
        <f>IFERROR(IF(OR(HLOOKUP($A1165,'Z-scores'!$C$2:$UD$20,3,FALSE)&gt;3,HLOOKUP(A1165,'Z-scores'!$C$2:$UD$20,3,FALSE)&lt;-3),"",'Total-corrected counts'!E1165),"")</f>
        <v/>
      </c>
      <c r="F1165" t="str">
        <f>IFERROR(IF(OR(HLOOKUP($A1165,'Z-scores'!$C$2:$UD$20,4,FALSE)&gt;3,HLOOKUP($A1165,'Z-scores'!$C$2:$UD$20,4,FALSE)&lt;-3),"",'Total-corrected counts'!F1165),"")</f>
        <v/>
      </c>
      <c r="G1165" t="str">
        <f>IFERROR(IF(OR(HLOOKUP($A1165,'Z-scores'!$C$2:$UD$20,5,FALSE)&gt;3,HLOOKUP($A1165,'Z-scores'!$C$2:$UD$20,5,FALSE)&lt;-3),"",'Total-corrected counts'!G1165),"")</f>
        <v/>
      </c>
      <c r="H1165" t="str">
        <f>IFERROR(IF(OR(HLOOKUP($A1165,'Z-scores'!$C$2:$UD$20,6,FALSE)&gt;3,HLOOKUP($A1165,'Z-scores'!$C$2:$UD$20,6,FALSE)&lt;-3),"",'Total-corrected counts'!H1165),"")</f>
        <v/>
      </c>
      <c r="I1165" t="str">
        <f>IFERROR(IF(OR(HLOOKUP($A1165,'Z-scores'!$C$2:$UD$20,7,FALSE)&gt;3,HLOOKUP($A1165,'Z-scores'!$C$2:$UD$20,7,FALSE)&lt;-3),"",'Total-corrected counts'!I1165),"")</f>
        <v/>
      </c>
      <c r="J1165" t="str">
        <f>IFERROR(IF(OR(HLOOKUP($A1165,'Z-scores'!$C$2:$UD$20,8,FALSE)&gt;3,HLOOKUP($A1165,'Z-scores'!$C$2:$UD$20,8,FALSE)&lt;-3),"",'Total-corrected counts'!J1165),"")</f>
        <v/>
      </c>
      <c r="K1165" t="str">
        <f>IFERROR(IF(OR(HLOOKUP($A1165,'Z-scores'!$C$2:$UD$20,9,FALSE)&gt;3,HLOOKUP($A1165,'Z-scores'!$C$2:$UD$20,9,FALSE)&lt;-3),"",'Total-corrected counts'!K1165),"")</f>
        <v/>
      </c>
      <c r="L1165" t="str">
        <f>IFERROR(IF(OR(HLOOKUP($A1165,'Z-scores'!$C$2:$UD$20,10,FALSE)&gt;3,HLOOKUP($A1165,'Z-scores'!$C$2:$UD$20,10,FALSE)&lt;-3),"",'Total-corrected counts'!L1165),"")</f>
        <v/>
      </c>
      <c r="M1165" t="str">
        <f>IFERROR(IF(OR(HLOOKUP($A1165,'Z-scores'!$C$2:$UD$20,11,FALSE)&gt;3,HLOOKUP($A1165,'Z-scores'!$C$2:$UD$20,11,FALSE)&lt;-3),"",'Total-corrected counts'!M1165),"")</f>
        <v/>
      </c>
      <c r="N1165" t="str">
        <f>IFERROR(IF(OR(HLOOKUP($A1165,'Z-scores'!$C$2:$UD$20,12,FALSE)&gt;3,HLOOKUP($A1165,'Z-scores'!$C$2:$UD$20,12,FALSE)&lt;-3),"",'Total-corrected counts'!N1165),"")</f>
        <v/>
      </c>
      <c r="O1165" t="str">
        <f>IFERROR(IF(OR(HLOOKUP($A1165,'Z-scores'!$C$2:$UD$20,13,FALSE)&gt;3,HLOOKUP($A1165,'Z-scores'!$C$2:$UD$20,13,FALSE)&lt;-3),"",'Total-corrected counts'!O1165),"")</f>
        <v/>
      </c>
      <c r="P1165" t="str">
        <f>IFERROR(IF(OR(HLOOKUP($A1165,'Z-scores'!$C$2:$UD$20,14,FALSE)&gt;3,HLOOKUP($A1165,'Z-scores'!$C$2:$UD$20,14,FALSE)&lt;-3),"",'Total-corrected counts'!P1165),"")</f>
        <v/>
      </c>
      <c r="Q1165" t="str">
        <f>IFERROR(IF(OR(HLOOKUP($A1165,'Z-scores'!$C$2:$UD$20,15,FALSE)&gt;3,HLOOKUP($A1165,'Z-scores'!$C$2:$UD$20,15,FALSE)&lt;-3),"",'Total-corrected counts'!Q1165),"")</f>
        <v/>
      </c>
      <c r="R1165" t="str">
        <f>IFERROR(IF(OR(HLOOKUP($A1165,'Z-scores'!$C$2:$UD$20,16,FALSE)&gt;3,HLOOKUP($A1165,'Z-scores'!$C$2:$UD$20,16,FALSE)&lt;-3),"",'Total-corrected counts'!R1165),"")</f>
        <v/>
      </c>
      <c r="S1165" t="str">
        <f>IFERROR(IF(OR(HLOOKUP($A1165,'Z-scores'!$C$2:$UD$20,17,FALSE)&gt;3,HLOOKUP($A1165,'Z-scores'!$C$2:$UD$20,17,FALSE)&lt;-3),"",'Total-corrected counts'!S1165),"")</f>
        <v/>
      </c>
      <c r="T1165" t="str">
        <f>IFERROR(IF(OR(HLOOKUP($A1165,'Z-scores'!$C$2:$UD$20,18,FALSE)&gt;3,HLOOKUP($A1165,'Z-scores'!$C$2:$UD$20,18,FALSE)&lt;-3),"",'Total-corrected counts'!T1165),"")</f>
        <v/>
      </c>
      <c r="U1165" t="str">
        <f>IFERROR(IF(OR(HLOOKUP($A1165,'Z-scores'!$C$2:$UD$20,19,FALSE)&gt;3,HLOOKUP($A1165,'Z-scores'!$C$2:$UD$20,19,FALSE)&lt;-3),"",'Total-corrected counts'!U1165),"")</f>
        <v/>
      </c>
      <c r="V1165">
        <f t="shared" si="72"/>
        <v>1</v>
      </c>
      <c r="W1165" s="10">
        <f>SUMIFS(Tabel132[Cluster],Tabel132[ID],A1165)</f>
        <v>0</v>
      </c>
      <c r="X1165" t="str">
        <f t="shared" si="73"/>
        <v/>
      </c>
      <c r="Y1165" t="str">
        <f t="shared" si="74"/>
        <v/>
      </c>
      <c r="Z1165" t="str">
        <f t="shared" si="75"/>
        <v/>
      </c>
    </row>
    <row r="1166" spans="1:26" x14ac:dyDescent="0.25">
      <c r="A1166">
        <v>10708</v>
      </c>
      <c r="B1166" t="s">
        <v>1207</v>
      </c>
      <c r="C1166">
        <v>55800</v>
      </c>
      <c r="D1166">
        <v>976</v>
      </c>
      <c r="E1166" t="str">
        <f>IFERROR(IF(OR(HLOOKUP($A1166,'Z-scores'!$C$2:$UD$20,3,FALSE)&gt;3,HLOOKUP(A1166,'Z-scores'!$C$2:$UD$20,3,FALSE)&lt;-3),"",'Total-corrected counts'!E1166),"")</f>
        <v/>
      </c>
      <c r="F1166" t="str">
        <f>IFERROR(IF(OR(HLOOKUP($A1166,'Z-scores'!$C$2:$UD$20,4,FALSE)&gt;3,HLOOKUP($A1166,'Z-scores'!$C$2:$UD$20,4,FALSE)&lt;-3),"",'Total-corrected counts'!F1166),"")</f>
        <v/>
      </c>
      <c r="G1166" t="str">
        <f>IFERROR(IF(OR(HLOOKUP($A1166,'Z-scores'!$C$2:$UD$20,5,FALSE)&gt;3,HLOOKUP($A1166,'Z-scores'!$C$2:$UD$20,5,FALSE)&lt;-3),"",'Total-corrected counts'!G1166),"")</f>
        <v/>
      </c>
      <c r="H1166" t="str">
        <f>IFERROR(IF(OR(HLOOKUP($A1166,'Z-scores'!$C$2:$UD$20,6,FALSE)&gt;3,HLOOKUP($A1166,'Z-scores'!$C$2:$UD$20,6,FALSE)&lt;-3),"",'Total-corrected counts'!H1166),"")</f>
        <v/>
      </c>
      <c r="I1166" t="str">
        <f>IFERROR(IF(OR(HLOOKUP($A1166,'Z-scores'!$C$2:$UD$20,7,FALSE)&gt;3,HLOOKUP($A1166,'Z-scores'!$C$2:$UD$20,7,FALSE)&lt;-3),"",'Total-corrected counts'!I1166),"")</f>
        <v/>
      </c>
      <c r="J1166" t="str">
        <f>IFERROR(IF(OR(HLOOKUP($A1166,'Z-scores'!$C$2:$UD$20,8,FALSE)&gt;3,HLOOKUP($A1166,'Z-scores'!$C$2:$UD$20,8,FALSE)&lt;-3),"",'Total-corrected counts'!J1166),"")</f>
        <v/>
      </c>
      <c r="K1166" t="str">
        <f>IFERROR(IF(OR(HLOOKUP($A1166,'Z-scores'!$C$2:$UD$20,9,FALSE)&gt;3,HLOOKUP($A1166,'Z-scores'!$C$2:$UD$20,9,FALSE)&lt;-3),"",'Total-corrected counts'!K1166),"")</f>
        <v/>
      </c>
      <c r="L1166" t="str">
        <f>IFERROR(IF(OR(HLOOKUP($A1166,'Z-scores'!$C$2:$UD$20,10,FALSE)&gt;3,HLOOKUP($A1166,'Z-scores'!$C$2:$UD$20,10,FALSE)&lt;-3),"",'Total-corrected counts'!L1166),"")</f>
        <v/>
      </c>
      <c r="M1166" t="str">
        <f>IFERROR(IF(OR(HLOOKUP($A1166,'Z-scores'!$C$2:$UD$20,11,FALSE)&gt;3,HLOOKUP($A1166,'Z-scores'!$C$2:$UD$20,11,FALSE)&lt;-3),"",'Total-corrected counts'!M1166),"")</f>
        <v/>
      </c>
      <c r="N1166" t="str">
        <f>IFERROR(IF(OR(HLOOKUP($A1166,'Z-scores'!$C$2:$UD$20,12,FALSE)&gt;3,HLOOKUP($A1166,'Z-scores'!$C$2:$UD$20,12,FALSE)&lt;-3),"",'Total-corrected counts'!N1166),"")</f>
        <v/>
      </c>
      <c r="O1166" t="str">
        <f>IFERROR(IF(OR(HLOOKUP($A1166,'Z-scores'!$C$2:$UD$20,13,FALSE)&gt;3,HLOOKUP($A1166,'Z-scores'!$C$2:$UD$20,13,FALSE)&lt;-3),"",'Total-corrected counts'!O1166),"")</f>
        <v/>
      </c>
      <c r="P1166" t="str">
        <f>IFERROR(IF(OR(HLOOKUP($A1166,'Z-scores'!$C$2:$UD$20,14,FALSE)&gt;3,HLOOKUP($A1166,'Z-scores'!$C$2:$UD$20,14,FALSE)&lt;-3),"",'Total-corrected counts'!P1166),"")</f>
        <v/>
      </c>
      <c r="Q1166" t="str">
        <f>IFERROR(IF(OR(HLOOKUP($A1166,'Z-scores'!$C$2:$UD$20,15,FALSE)&gt;3,HLOOKUP($A1166,'Z-scores'!$C$2:$UD$20,15,FALSE)&lt;-3),"",'Total-corrected counts'!Q1166),"")</f>
        <v/>
      </c>
      <c r="R1166" t="str">
        <f>IFERROR(IF(OR(HLOOKUP($A1166,'Z-scores'!$C$2:$UD$20,16,FALSE)&gt;3,HLOOKUP($A1166,'Z-scores'!$C$2:$UD$20,16,FALSE)&lt;-3),"",'Total-corrected counts'!R1166),"")</f>
        <v/>
      </c>
      <c r="S1166" t="str">
        <f>IFERROR(IF(OR(HLOOKUP($A1166,'Z-scores'!$C$2:$UD$20,17,FALSE)&gt;3,HLOOKUP($A1166,'Z-scores'!$C$2:$UD$20,17,FALSE)&lt;-3),"",'Total-corrected counts'!S1166),"")</f>
        <v/>
      </c>
      <c r="T1166" t="str">
        <f>IFERROR(IF(OR(HLOOKUP($A1166,'Z-scores'!$C$2:$UD$20,18,FALSE)&gt;3,HLOOKUP($A1166,'Z-scores'!$C$2:$UD$20,18,FALSE)&lt;-3),"",'Total-corrected counts'!T1166),"")</f>
        <v/>
      </c>
      <c r="U1166" t="str">
        <f>IFERROR(IF(OR(HLOOKUP($A1166,'Z-scores'!$C$2:$UD$20,19,FALSE)&gt;3,HLOOKUP($A1166,'Z-scores'!$C$2:$UD$20,19,FALSE)&lt;-3),"",'Total-corrected counts'!U1166),"")</f>
        <v/>
      </c>
      <c r="V1166">
        <f t="shared" si="72"/>
        <v>1</v>
      </c>
      <c r="W1166" s="10">
        <f>SUMIFS(Tabel132[Cluster],Tabel132[ID],A1166)</f>
        <v>0</v>
      </c>
      <c r="X1166" t="str">
        <f t="shared" si="73"/>
        <v/>
      </c>
      <c r="Y1166" t="str">
        <f t="shared" si="74"/>
        <v/>
      </c>
      <c r="Z1166" t="str">
        <f t="shared" si="75"/>
        <v/>
      </c>
    </row>
    <row r="1167" spans="1:26" x14ac:dyDescent="0.25">
      <c r="A1167">
        <v>10709</v>
      </c>
      <c r="B1167" t="s">
        <v>1208</v>
      </c>
      <c r="C1167">
        <v>55700</v>
      </c>
      <c r="D1167">
        <v>976</v>
      </c>
      <c r="E1167" t="str">
        <f>IFERROR(IF(OR(HLOOKUP($A1167,'Z-scores'!$C$2:$UD$20,3,FALSE)&gt;3,HLOOKUP(A1167,'Z-scores'!$C$2:$UD$20,3,FALSE)&lt;-3),"",'Total-corrected counts'!E1167),"")</f>
        <v/>
      </c>
      <c r="F1167" t="str">
        <f>IFERROR(IF(OR(HLOOKUP($A1167,'Z-scores'!$C$2:$UD$20,4,FALSE)&gt;3,HLOOKUP($A1167,'Z-scores'!$C$2:$UD$20,4,FALSE)&lt;-3),"",'Total-corrected counts'!F1167),"")</f>
        <v/>
      </c>
      <c r="G1167" t="str">
        <f>IFERROR(IF(OR(HLOOKUP($A1167,'Z-scores'!$C$2:$UD$20,5,FALSE)&gt;3,HLOOKUP($A1167,'Z-scores'!$C$2:$UD$20,5,FALSE)&lt;-3),"",'Total-corrected counts'!G1167),"")</f>
        <v/>
      </c>
      <c r="H1167" t="str">
        <f>IFERROR(IF(OR(HLOOKUP($A1167,'Z-scores'!$C$2:$UD$20,6,FALSE)&gt;3,HLOOKUP($A1167,'Z-scores'!$C$2:$UD$20,6,FALSE)&lt;-3),"",'Total-corrected counts'!H1167),"")</f>
        <v/>
      </c>
      <c r="I1167" t="str">
        <f>IFERROR(IF(OR(HLOOKUP($A1167,'Z-scores'!$C$2:$UD$20,7,FALSE)&gt;3,HLOOKUP($A1167,'Z-scores'!$C$2:$UD$20,7,FALSE)&lt;-3),"",'Total-corrected counts'!I1167),"")</f>
        <v/>
      </c>
      <c r="J1167" t="str">
        <f>IFERROR(IF(OR(HLOOKUP($A1167,'Z-scores'!$C$2:$UD$20,8,FALSE)&gt;3,HLOOKUP($A1167,'Z-scores'!$C$2:$UD$20,8,FALSE)&lt;-3),"",'Total-corrected counts'!J1167),"")</f>
        <v/>
      </c>
      <c r="K1167" t="str">
        <f>IFERROR(IF(OR(HLOOKUP($A1167,'Z-scores'!$C$2:$UD$20,9,FALSE)&gt;3,HLOOKUP($A1167,'Z-scores'!$C$2:$UD$20,9,FALSE)&lt;-3),"",'Total-corrected counts'!K1167),"")</f>
        <v/>
      </c>
      <c r="L1167" t="str">
        <f>IFERROR(IF(OR(HLOOKUP($A1167,'Z-scores'!$C$2:$UD$20,10,FALSE)&gt;3,HLOOKUP($A1167,'Z-scores'!$C$2:$UD$20,10,FALSE)&lt;-3),"",'Total-corrected counts'!L1167),"")</f>
        <v/>
      </c>
      <c r="M1167" t="str">
        <f>IFERROR(IF(OR(HLOOKUP($A1167,'Z-scores'!$C$2:$UD$20,11,FALSE)&gt;3,HLOOKUP($A1167,'Z-scores'!$C$2:$UD$20,11,FALSE)&lt;-3),"",'Total-corrected counts'!M1167),"")</f>
        <v/>
      </c>
      <c r="N1167" t="str">
        <f>IFERROR(IF(OR(HLOOKUP($A1167,'Z-scores'!$C$2:$UD$20,12,FALSE)&gt;3,HLOOKUP($A1167,'Z-scores'!$C$2:$UD$20,12,FALSE)&lt;-3),"",'Total-corrected counts'!N1167),"")</f>
        <v/>
      </c>
      <c r="O1167" t="str">
        <f>IFERROR(IF(OR(HLOOKUP($A1167,'Z-scores'!$C$2:$UD$20,13,FALSE)&gt;3,HLOOKUP($A1167,'Z-scores'!$C$2:$UD$20,13,FALSE)&lt;-3),"",'Total-corrected counts'!O1167),"")</f>
        <v/>
      </c>
      <c r="P1167" t="str">
        <f>IFERROR(IF(OR(HLOOKUP($A1167,'Z-scores'!$C$2:$UD$20,14,FALSE)&gt;3,HLOOKUP($A1167,'Z-scores'!$C$2:$UD$20,14,FALSE)&lt;-3),"",'Total-corrected counts'!P1167),"")</f>
        <v/>
      </c>
      <c r="Q1167" t="str">
        <f>IFERROR(IF(OR(HLOOKUP($A1167,'Z-scores'!$C$2:$UD$20,15,FALSE)&gt;3,HLOOKUP($A1167,'Z-scores'!$C$2:$UD$20,15,FALSE)&lt;-3),"",'Total-corrected counts'!Q1167),"")</f>
        <v/>
      </c>
      <c r="R1167" t="str">
        <f>IFERROR(IF(OR(HLOOKUP($A1167,'Z-scores'!$C$2:$UD$20,16,FALSE)&gt;3,HLOOKUP($A1167,'Z-scores'!$C$2:$UD$20,16,FALSE)&lt;-3),"",'Total-corrected counts'!R1167),"")</f>
        <v/>
      </c>
      <c r="S1167" t="str">
        <f>IFERROR(IF(OR(HLOOKUP($A1167,'Z-scores'!$C$2:$UD$20,17,FALSE)&gt;3,HLOOKUP($A1167,'Z-scores'!$C$2:$UD$20,17,FALSE)&lt;-3),"",'Total-corrected counts'!S1167),"")</f>
        <v/>
      </c>
      <c r="T1167" t="str">
        <f>IFERROR(IF(OR(HLOOKUP($A1167,'Z-scores'!$C$2:$UD$20,18,FALSE)&gt;3,HLOOKUP($A1167,'Z-scores'!$C$2:$UD$20,18,FALSE)&lt;-3),"",'Total-corrected counts'!T1167),"")</f>
        <v/>
      </c>
      <c r="U1167" t="str">
        <f>IFERROR(IF(OR(HLOOKUP($A1167,'Z-scores'!$C$2:$UD$20,19,FALSE)&gt;3,HLOOKUP($A1167,'Z-scores'!$C$2:$UD$20,19,FALSE)&lt;-3),"",'Total-corrected counts'!U1167),"")</f>
        <v/>
      </c>
      <c r="V1167">
        <f t="shared" si="72"/>
        <v>1</v>
      </c>
      <c r="W1167" s="10">
        <f>SUMIFS(Tabel132[Cluster],Tabel132[ID],A1167)</f>
        <v>0</v>
      </c>
      <c r="X1167" t="str">
        <f t="shared" si="73"/>
        <v/>
      </c>
      <c r="Y1167" t="str">
        <f t="shared" si="74"/>
        <v/>
      </c>
      <c r="Z1167" t="str">
        <f t="shared" si="75"/>
        <v/>
      </c>
    </row>
    <row r="1168" spans="1:26" x14ac:dyDescent="0.25">
      <c r="A1168">
        <v>10710</v>
      </c>
      <c r="B1168" t="s">
        <v>1209</v>
      </c>
      <c r="C1168">
        <v>55600</v>
      </c>
      <c r="D1168">
        <v>976</v>
      </c>
      <c r="E1168" t="str">
        <f>IFERROR(IF(OR(HLOOKUP($A1168,'Z-scores'!$C$2:$UD$20,3,FALSE)&gt;3,HLOOKUP(A1168,'Z-scores'!$C$2:$UD$20,3,FALSE)&lt;-3),"",'Total-corrected counts'!E1168),"")</f>
        <v/>
      </c>
      <c r="F1168" t="str">
        <f>IFERROR(IF(OR(HLOOKUP($A1168,'Z-scores'!$C$2:$UD$20,4,FALSE)&gt;3,HLOOKUP($A1168,'Z-scores'!$C$2:$UD$20,4,FALSE)&lt;-3),"",'Total-corrected counts'!F1168),"")</f>
        <v/>
      </c>
      <c r="G1168" t="str">
        <f>IFERROR(IF(OR(HLOOKUP($A1168,'Z-scores'!$C$2:$UD$20,5,FALSE)&gt;3,HLOOKUP($A1168,'Z-scores'!$C$2:$UD$20,5,FALSE)&lt;-3),"",'Total-corrected counts'!G1168),"")</f>
        <v/>
      </c>
      <c r="H1168" t="str">
        <f>IFERROR(IF(OR(HLOOKUP($A1168,'Z-scores'!$C$2:$UD$20,6,FALSE)&gt;3,HLOOKUP($A1168,'Z-scores'!$C$2:$UD$20,6,FALSE)&lt;-3),"",'Total-corrected counts'!H1168),"")</f>
        <v/>
      </c>
      <c r="I1168" t="str">
        <f>IFERROR(IF(OR(HLOOKUP($A1168,'Z-scores'!$C$2:$UD$20,7,FALSE)&gt;3,HLOOKUP($A1168,'Z-scores'!$C$2:$UD$20,7,FALSE)&lt;-3),"",'Total-corrected counts'!I1168),"")</f>
        <v/>
      </c>
      <c r="J1168" t="str">
        <f>IFERROR(IF(OR(HLOOKUP($A1168,'Z-scores'!$C$2:$UD$20,8,FALSE)&gt;3,HLOOKUP($A1168,'Z-scores'!$C$2:$UD$20,8,FALSE)&lt;-3),"",'Total-corrected counts'!J1168),"")</f>
        <v/>
      </c>
      <c r="K1168" t="str">
        <f>IFERROR(IF(OR(HLOOKUP($A1168,'Z-scores'!$C$2:$UD$20,9,FALSE)&gt;3,HLOOKUP($A1168,'Z-scores'!$C$2:$UD$20,9,FALSE)&lt;-3),"",'Total-corrected counts'!K1168),"")</f>
        <v/>
      </c>
      <c r="L1168" t="str">
        <f>IFERROR(IF(OR(HLOOKUP($A1168,'Z-scores'!$C$2:$UD$20,10,FALSE)&gt;3,HLOOKUP($A1168,'Z-scores'!$C$2:$UD$20,10,FALSE)&lt;-3),"",'Total-corrected counts'!L1168),"")</f>
        <v/>
      </c>
      <c r="M1168" t="str">
        <f>IFERROR(IF(OR(HLOOKUP($A1168,'Z-scores'!$C$2:$UD$20,11,FALSE)&gt;3,HLOOKUP($A1168,'Z-scores'!$C$2:$UD$20,11,FALSE)&lt;-3),"",'Total-corrected counts'!M1168),"")</f>
        <v/>
      </c>
      <c r="N1168" t="str">
        <f>IFERROR(IF(OR(HLOOKUP($A1168,'Z-scores'!$C$2:$UD$20,12,FALSE)&gt;3,HLOOKUP($A1168,'Z-scores'!$C$2:$UD$20,12,FALSE)&lt;-3),"",'Total-corrected counts'!N1168),"")</f>
        <v/>
      </c>
      <c r="O1168" t="str">
        <f>IFERROR(IF(OR(HLOOKUP($A1168,'Z-scores'!$C$2:$UD$20,13,FALSE)&gt;3,HLOOKUP($A1168,'Z-scores'!$C$2:$UD$20,13,FALSE)&lt;-3),"",'Total-corrected counts'!O1168),"")</f>
        <v/>
      </c>
      <c r="P1168" t="str">
        <f>IFERROR(IF(OR(HLOOKUP($A1168,'Z-scores'!$C$2:$UD$20,14,FALSE)&gt;3,HLOOKUP($A1168,'Z-scores'!$C$2:$UD$20,14,FALSE)&lt;-3),"",'Total-corrected counts'!P1168),"")</f>
        <v/>
      </c>
      <c r="Q1168" t="str">
        <f>IFERROR(IF(OR(HLOOKUP($A1168,'Z-scores'!$C$2:$UD$20,15,FALSE)&gt;3,HLOOKUP($A1168,'Z-scores'!$C$2:$UD$20,15,FALSE)&lt;-3),"",'Total-corrected counts'!Q1168),"")</f>
        <v/>
      </c>
      <c r="R1168" t="str">
        <f>IFERROR(IF(OR(HLOOKUP($A1168,'Z-scores'!$C$2:$UD$20,16,FALSE)&gt;3,HLOOKUP($A1168,'Z-scores'!$C$2:$UD$20,16,FALSE)&lt;-3),"",'Total-corrected counts'!R1168),"")</f>
        <v/>
      </c>
      <c r="S1168" t="str">
        <f>IFERROR(IF(OR(HLOOKUP($A1168,'Z-scores'!$C$2:$UD$20,17,FALSE)&gt;3,HLOOKUP($A1168,'Z-scores'!$C$2:$UD$20,17,FALSE)&lt;-3),"",'Total-corrected counts'!S1168),"")</f>
        <v/>
      </c>
      <c r="T1168" t="str">
        <f>IFERROR(IF(OR(HLOOKUP($A1168,'Z-scores'!$C$2:$UD$20,18,FALSE)&gt;3,HLOOKUP($A1168,'Z-scores'!$C$2:$UD$20,18,FALSE)&lt;-3),"",'Total-corrected counts'!T1168),"")</f>
        <v/>
      </c>
      <c r="U1168" t="str">
        <f>IFERROR(IF(OR(HLOOKUP($A1168,'Z-scores'!$C$2:$UD$20,19,FALSE)&gt;3,HLOOKUP($A1168,'Z-scores'!$C$2:$UD$20,19,FALSE)&lt;-3),"",'Total-corrected counts'!U1168),"")</f>
        <v/>
      </c>
      <c r="V1168">
        <f t="shared" si="72"/>
        <v>1</v>
      </c>
      <c r="W1168" s="10">
        <f>SUMIFS(Tabel132[Cluster],Tabel132[ID],A1168)</f>
        <v>0</v>
      </c>
      <c r="X1168" t="str">
        <f t="shared" si="73"/>
        <v/>
      </c>
      <c r="Y1168" t="str">
        <f t="shared" si="74"/>
        <v/>
      </c>
      <c r="Z1168" t="str">
        <f t="shared" si="75"/>
        <v/>
      </c>
    </row>
    <row r="1169" spans="1:26" x14ac:dyDescent="0.25">
      <c r="A1169">
        <v>10711</v>
      </c>
      <c r="B1169" t="s">
        <v>1210</v>
      </c>
      <c r="C1169">
        <v>56200</v>
      </c>
      <c r="D1169">
        <v>984</v>
      </c>
      <c r="E1169" t="str">
        <f>IFERROR(IF(OR(HLOOKUP($A1169,'Z-scores'!$C$2:$UD$20,3,FALSE)&gt;3,HLOOKUP(A1169,'Z-scores'!$C$2:$UD$20,3,FALSE)&lt;-3),"",'Total-corrected counts'!E1169),"")</f>
        <v/>
      </c>
      <c r="F1169" t="str">
        <f>IFERROR(IF(OR(HLOOKUP($A1169,'Z-scores'!$C$2:$UD$20,4,FALSE)&gt;3,HLOOKUP($A1169,'Z-scores'!$C$2:$UD$20,4,FALSE)&lt;-3),"",'Total-corrected counts'!F1169),"")</f>
        <v/>
      </c>
      <c r="G1169" t="str">
        <f>IFERROR(IF(OR(HLOOKUP($A1169,'Z-scores'!$C$2:$UD$20,5,FALSE)&gt;3,HLOOKUP($A1169,'Z-scores'!$C$2:$UD$20,5,FALSE)&lt;-3),"",'Total-corrected counts'!G1169),"")</f>
        <v/>
      </c>
      <c r="H1169" t="str">
        <f>IFERROR(IF(OR(HLOOKUP($A1169,'Z-scores'!$C$2:$UD$20,6,FALSE)&gt;3,HLOOKUP($A1169,'Z-scores'!$C$2:$UD$20,6,FALSE)&lt;-3),"",'Total-corrected counts'!H1169),"")</f>
        <v/>
      </c>
      <c r="I1169" t="str">
        <f>IFERROR(IF(OR(HLOOKUP($A1169,'Z-scores'!$C$2:$UD$20,7,FALSE)&gt;3,HLOOKUP($A1169,'Z-scores'!$C$2:$UD$20,7,FALSE)&lt;-3),"",'Total-corrected counts'!I1169),"")</f>
        <v/>
      </c>
      <c r="J1169" t="str">
        <f>IFERROR(IF(OR(HLOOKUP($A1169,'Z-scores'!$C$2:$UD$20,8,FALSE)&gt;3,HLOOKUP($A1169,'Z-scores'!$C$2:$UD$20,8,FALSE)&lt;-3),"",'Total-corrected counts'!J1169),"")</f>
        <v/>
      </c>
      <c r="K1169" t="str">
        <f>IFERROR(IF(OR(HLOOKUP($A1169,'Z-scores'!$C$2:$UD$20,9,FALSE)&gt;3,HLOOKUP($A1169,'Z-scores'!$C$2:$UD$20,9,FALSE)&lt;-3),"",'Total-corrected counts'!K1169),"")</f>
        <v/>
      </c>
      <c r="L1169" t="str">
        <f>IFERROR(IF(OR(HLOOKUP($A1169,'Z-scores'!$C$2:$UD$20,10,FALSE)&gt;3,HLOOKUP($A1169,'Z-scores'!$C$2:$UD$20,10,FALSE)&lt;-3),"",'Total-corrected counts'!L1169),"")</f>
        <v/>
      </c>
      <c r="M1169" t="str">
        <f>IFERROR(IF(OR(HLOOKUP($A1169,'Z-scores'!$C$2:$UD$20,11,FALSE)&gt;3,HLOOKUP($A1169,'Z-scores'!$C$2:$UD$20,11,FALSE)&lt;-3),"",'Total-corrected counts'!M1169),"")</f>
        <v/>
      </c>
      <c r="N1169" t="str">
        <f>IFERROR(IF(OR(HLOOKUP($A1169,'Z-scores'!$C$2:$UD$20,12,FALSE)&gt;3,HLOOKUP($A1169,'Z-scores'!$C$2:$UD$20,12,FALSE)&lt;-3),"",'Total-corrected counts'!N1169),"")</f>
        <v/>
      </c>
      <c r="O1169" t="str">
        <f>IFERROR(IF(OR(HLOOKUP($A1169,'Z-scores'!$C$2:$UD$20,13,FALSE)&gt;3,HLOOKUP($A1169,'Z-scores'!$C$2:$UD$20,13,FALSE)&lt;-3),"",'Total-corrected counts'!O1169),"")</f>
        <v/>
      </c>
      <c r="P1169" t="str">
        <f>IFERROR(IF(OR(HLOOKUP($A1169,'Z-scores'!$C$2:$UD$20,14,FALSE)&gt;3,HLOOKUP($A1169,'Z-scores'!$C$2:$UD$20,14,FALSE)&lt;-3),"",'Total-corrected counts'!P1169),"")</f>
        <v/>
      </c>
      <c r="Q1169" t="str">
        <f>IFERROR(IF(OR(HLOOKUP($A1169,'Z-scores'!$C$2:$UD$20,15,FALSE)&gt;3,HLOOKUP($A1169,'Z-scores'!$C$2:$UD$20,15,FALSE)&lt;-3),"",'Total-corrected counts'!Q1169),"")</f>
        <v/>
      </c>
      <c r="R1169" t="str">
        <f>IFERROR(IF(OR(HLOOKUP($A1169,'Z-scores'!$C$2:$UD$20,16,FALSE)&gt;3,HLOOKUP($A1169,'Z-scores'!$C$2:$UD$20,16,FALSE)&lt;-3),"",'Total-corrected counts'!R1169),"")</f>
        <v/>
      </c>
      <c r="S1169" t="str">
        <f>IFERROR(IF(OR(HLOOKUP($A1169,'Z-scores'!$C$2:$UD$20,17,FALSE)&gt;3,HLOOKUP($A1169,'Z-scores'!$C$2:$UD$20,17,FALSE)&lt;-3),"",'Total-corrected counts'!S1169),"")</f>
        <v/>
      </c>
      <c r="T1169" t="str">
        <f>IFERROR(IF(OR(HLOOKUP($A1169,'Z-scores'!$C$2:$UD$20,18,FALSE)&gt;3,HLOOKUP($A1169,'Z-scores'!$C$2:$UD$20,18,FALSE)&lt;-3),"",'Total-corrected counts'!T1169),"")</f>
        <v/>
      </c>
      <c r="U1169" t="str">
        <f>IFERROR(IF(OR(HLOOKUP($A1169,'Z-scores'!$C$2:$UD$20,19,FALSE)&gt;3,HLOOKUP($A1169,'Z-scores'!$C$2:$UD$20,19,FALSE)&lt;-3),"",'Total-corrected counts'!U1169),"")</f>
        <v/>
      </c>
      <c r="V1169">
        <f t="shared" si="72"/>
        <v>1</v>
      </c>
      <c r="W1169" s="10">
        <f>SUMIFS(Tabel132[Cluster],Tabel132[ID],A1169)</f>
        <v>0</v>
      </c>
      <c r="X1169" t="str">
        <f t="shared" si="73"/>
        <v/>
      </c>
      <c r="Y1169" t="str">
        <f t="shared" si="74"/>
        <v/>
      </c>
      <c r="Z1169" t="str">
        <f t="shared" si="75"/>
        <v/>
      </c>
    </row>
    <row r="1170" spans="1:26" x14ac:dyDescent="0.25">
      <c r="A1170">
        <v>10712</v>
      </c>
      <c r="B1170" t="s">
        <v>1211</v>
      </c>
      <c r="C1170">
        <v>56100</v>
      </c>
      <c r="D1170">
        <v>984</v>
      </c>
      <c r="E1170" t="str">
        <f>IFERROR(IF(OR(HLOOKUP($A1170,'Z-scores'!$C$2:$UD$20,3,FALSE)&gt;3,HLOOKUP(A1170,'Z-scores'!$C$2:$UD$20,3,FALSE)&lt;-3),"",'Total-corrected counts'!E1170),"")</f>
        <v/>
      </c>
      <c r="F1170" t="str">
        <f>IFERROR(IF(OR(HLOOKUP($A1170,'Z-scores'!$C$2:$UD$20,4,FALSE)&gt;3,HLOOKUP($A1170,'Z-scores'!$C$2:$UD$20,4,FALSE)&lt;-3),"",'Total-corrected counts'!F1170),"")</f>
        <v/>
      </c>
      <c r="G1170" t="str">
        <f>IFERROR(IF(OR(HLOOKUP($A1170,'Z-scores'!$C$2:$UD$20,5,FALSE)&gt;3,HLOOKUP($A1170,'Z-scores'!$C$2:$UD$20,5,FALSE)&lt;-3),"",'Total-corrected counts'!G1170),"")</f>
        <v/>
      </c>
      <c r="H1170" t="str">
        <f>IFERROR(IF(OR(HLOOKUP($A1170,'Z-scores'!$C$2:$UD$20,6,FALSE)&gt;3,HLOOKUP($A1170,'Z-scores'!$C$2:$UD$20,6,FALSE)&lt;-3),"",'Total-corrected counts'!H1170),"")</f>
        <v/>
      </c>
      <c r="I1170" t="str">
        <f>IFERROR(IF(OR(HLOOKUP($A1170,'Z-scores'!$C$2:$UD$20,7,FALSE)&gt;3,HLOOKUP($A1170,'Z-scores'!$C$2:$UD$20,7,FALSE)&lt;-3),"",'Total-corrected counts'!I1170),"")</f>
        <v/>
      </c>
      <c r="J1170" t="str">
        <f>IFERROR(IF(OR(HLOOKUP($A1170,'Z-scores'!$C$2:$UD$20,8,FALSE)&gt;3,HLOOKUP($A1170,'Z-scores'!$C$2:$UD$20,8,FALSE)&lt;-3),"",'Total-corrected counts'!J1170),"")</f>
        <v/>
      </c>
      <c r="K1170" t="str">
        <f>IFERROR(IF(OR(HLOOKUP($A1170,'Z-scores'!$C$2:$UD$20,9,FALSE)&gt;3,HLOOKUP($A1170,'Z-scores'!$C$2:$UD$20,9,FALSE)&lt;-3),"",'Total-corrected counts'!K1170),"")</f>
        <v/>
      </c>
      <c r="L1170" t="str">
        <f>IFERROR(IF(OR(HLOOKUP($A1170,'Z-scores'!$C$2:$UD$20,10,FALSE)&gt;3,HLOOKUP($A1170,'Z-scores'!$C$2:$UD$20,10,FALSE)&lt;-3),"",'Total-corrected counts'!L1170),"")</f>
        <v/>
      </c>
      <c r="M1170" t="str">
        <f>IFERROR(IF(OR(HLOOKUP($A1170,'Z-scores'!$C$2:$UD$20,11,FALSE)&gt;3,HLOOKUP($A1170,'Z-scores'!$C$2:$UD$20,11,FALSE)&lt;-3),"",'Total-corrected counts'!M1170),"")</f>
        <v/>
      </c>
      <c r="N1170" t="str">
        <f>IFERROR(IF(OR(HLOOKUP($A1170,'Z-scores'!$C$2:$UD$20,12,FALSE)&gt;3,HLOOKUP($A1170,'Z-scores'!$C$2:$UD$20,12,FALSE)&lt;-3),"",'Total-corrected counts'!N1170),"")</f>
        <v/>
      </c>
      <c r="O1170" t="str">
        <f>IFERROR(IF(OR(HLOOKUP($A1170,'Z-scores'!$C$2:$UD$20,13,FALSE)&gt;3,HLOOKUP($A1170,'Z-scores'!$C$2:$UD$20,13,FALSE)&lt;-3),"",'Total-corrected counts'!O1170),"")</f>
        <v/>
      </c>
      <c r="P1170" t="str">
        <f>IFERROR(IF(OR(HLOOKUP($A1170,'Z-scores'!$C$2:$UD$20,14,FALSE)&gt;3,HLOOKUP($A1170,'Z-scores'!$C$2:$UD$20,14,FALSE)&lt;-3),"",'Total-corrected counts'!P1170),"")</f>
        <v/>
      </c>
      <c r="Q1170" t="str">
        <f>IFERROR(IF(OR(HLOOKUP($A1170,'Z-scores'!$C$2:$UD$20,15,FALSE)&gt;3,HLOOKUP($A1170,'Z-scores'!$C$2:$UD$20,15,FALSE)&lt;-3),"",'Total-corrected counts'!Q1170),"")</f>
        <v/>
      </c>
      <c r="R1170" t="str">
        <f>IFERROR(IF(OR(HLOOKUP($A1170,'Z-scores'!$C$2:$UD$20,16,FALSE)&gt;3,HLOOKUP($A1170,'Z-scores'!$C$2:$UD$20,16,FALSE)&lt;-3),"",'Total-corrected counts'!R1170),"")</f>
        <v/>
      </c>
      <c r="S1170" t="str">
        <f>IFERROR(IF(OR(HLOOKUP($A1170,'Z-scores'!$C$2:$UD$20,17,FALSE)&gt;3,HLOOKUP($A1170,'Z-scores'!$C$2:$UD$20,17,FALSE)&lt;-3),"",'Total-corrected counts'!S1170),"")</f>
        <v/>
      </c>
      <c r="T1170" t="str">
        <f>IFERROR(IF(OR(HLOOKUP($A1170,'Z-scores'!$C$2:$UD$20,18,FALSE)&gt;3,HLOOKUP($A1170,'Z-scores'!$C$2:$UD$20,18,FALSE)&lt;-3),"",'Total-corrected counts'!T1170),"")</f>
        <v/>
      </c>
      <c r="U1170" t="str">
        <f>IFERROR(IF(OR(HLOOKUP($A1170,'Z-scores'!$C$2:$UD$20,19,FALSE)&gt;3,HLOOKUP($A1170,'Z-scores'!$C$2:$UD$20,19,FALSE)&lt;-3),"",'Total-corrected counts'!U1170),"")</f>
        <v/>
      </c>
      <c r="V1170">
        <f t="shared" si="72"/>
        <v>1</v>
      </c>
      <c r="W1170" s="10">
        <f>SUMIFS(Tabel132[Cluster],Tabel132[ID],A1170)</f>
        <v>0</v>
      </c>
      <c r="X1170" t="str">
        <f t="shared" si="73"/>
        <v/>
      </c>
      <c r="Y1170" t="str">
        <f t="shared" si="74"/>
        <v/>
      </c>
      <c r="Z1170" t="str">
        <f t="shared" si="75"/>
        <v/>
      </c>
    </row>
    <row r="1171" spans="1:26" x14ac:dyDescent="0.25">
      <c r="A1171">
        <v>10713</v>
      </c>
      <c r="B1171" t="s">
        <v>1212</v>
      </c>
      <c r="C1171">
        <v>56000</v>
      </c>
      <c r="D1171">
        <v>984</v>
      </c>
      <c r="E1171" t="str">
        <f>IFERROR(IF(OR(HLOOKUP($A1171,'Z-scores'!$C$2:$UD$20,3,FALSE)&gt;3,HLOOKUP(A1171,'Z-scores'!$C$2:$UD$20,3,FALSE)&lt;-3),"",'Total-corrected counts'!E1171),"")</f>
        <v/>
      </c>
      <c r="F1171" t="str">
        <f>IFERROR(IF(OR(HLOOKUP($A1171,'Z-scores'!$C$2:$UD$20,4,FALSE)&gt;3,HLOOKUP($A1171,'Z-scores'!$C$2:$UD$20,4,FALSE)&lt;-3),"",'Total-corrected counts'!F1171),"")</f>
        <v/>
      </c>
      <c r="G1171" t="str">
        <f>IFERROR(IF(OR(HLOOKUP($A1171,'Z-scores'!$C$2:$UD$20,5,FALSE)&gt;3,HLOOKUP($A1171,'Z-scores'!$C$2:$UD$20,5,FALSE)&lt;-3),"",'Total-corrected counts'!G1171),"")</f>
        <v/>
      </c>
      <c r="H1171" t="str">
        <f>IFERROR(IF(OR(HLOOKUP($A1171,'Z-scores'!$C$2:$UD$20,6,FALSE)&gt;3,HLOOKUP($A1171,'Z-scores'!$C$2:$UD$20,6,FALSE)&lt;-3),"",'Total-corrected counts'!H1171),"")</f>
        <v/>
      </c>
      <c r="I1171" t="str">
        <f>IFERROR(IF(OR(HLOOKUP($A1171,'Z-scores'!$C$2:$UD$20,7,FALSE)&gt;3,HLOOKUP($A1171,'Z-scores'!$C$2:$UD$20,7,FALSE)&lt;-3),"",'Total-corrected counts'!I1171),"")</f>
        <v/>
      </c>
      <c r="J1171" t="str">
        <f>IFERROR(IF(OR(HLOOKUP($A1171,'Z-scores'!$C$2:$UD$20,8,FALSE)&gt;3,HLOOKUP($A1171,'Z-scores'!$C$2:$UD$20,8,FALSE)&lt;-3),"",'Total-corrected counts'!J1171),"")</f>
        <v/>
      </c>
      <c r="K1171" t="str">
        <f>IFERROR(IF(OR(HLOOKUP($A1171,'Z-scores'!$C$2:$UD$20,9,FALSE)&gt;3,HLOOKUP($A1171,'Z-scores'!$C$2:$UD$20,9,FALSE)&lt;-3),"",'Total-corrected counts'!K1171),"")</f>
        <v/>
      </c>
      <c r="L1171" t="str">
        <f>IFERROR(IF(OR(HLOOKUP($A1171,'Z-scores'!$C$2:$UD$20,10,FALSE)&gt;3,HLOOKUP($A1171,'Z-scores'!$C$2:$UD$20,10,FALSE)&lt;-3),"",'Total-corrected counts'!L1171),"")</f>
        <v/>
      </c>
      <c r="M1171" t="str">
        <f>IFERROR(IF(OR(HLOOKUP($A1171,'Z-scores'!$C$2:$UD$20,11,FALSE)&gt;3,HLOOKUP($A1171,'Z-scores'!$C$2:$UD$20,11,FALSE)&lt;-3),"",'Total-corrected counts'!M1171),"")</f>
        <v/>
      </c>
      <c r="N1171" t="str">
        <f>IFERROR(IF(OR(HLOOKUP($A1171,'Z-scores'!$C$2:$UD$20,12,FALSE)&gt;3,HLOOKUP($A1171,'Z-scores'!$C$2:$UD$20,12,FALSE)&lt;-3),"",'Total-corrected counts'!N1171),"")</f>
        <v/>
      </c>
      <c r="O1171" t="str">
        <f>IFERROR(IF(OR(HLOOKUP($A1171,'Z-scores'!$C$2:$UD$20,13,FALSE)&gt;3,HLOOKUP($A1171,'Z-scores'!$C$2:$UD$20,13,FALSE)&lt;-3),"",'Total-corrected counts'!O1171),"")</f>
        <v/>
      </c>
      <c r="P1171" t="str">
        <f>IFERROR(IF(OR(HLOOKUP($A1171,'Z-scores'!$C$2:$UD$20,14,FALSE)&gt;3,HLOOKUP($A1171,'Z-scores'!$C$2:$UD$20,14,FALSE)&lt;-3),"",'Total-corrected counts'!P1171),"")</f>
        <v/>
      </c>
      <c r="Q1171" t="str">
        <f>IFERROR(IF(OR(HLOOKUP($A1171,'Z-scores'!$C$2:$UD$20,15,FALSE)&gt;3,HLOOKUP($A1171,'Z-scores'!$C$2:$UD$20,15,FALSE)&lt;-3),"",'Total-corrected counts'!Q1171),"")</f>
        <v/>
      </c>
      <c r="R1171" t="str">
        <f>IFERROR(IF(OR(HLOOKUP($A1171,'Z-scores'!$C$2:$UD$20,16,FALSE)&gt;3,HLOOKUP($A1171,'Z-scores'!$C$2:$UD$20,16,FALSE)&lt;-3),"",'Total-corrected counts'!R1171),"")</f>
        <v/>
      </c>
      <c r="S1171" t="str">
        <f>IFERROR(IF(OR(HLOOKUP($A1171,'Z-scores'!$C$2:$UD$20,17,FALSE)&gt;3,HLOOKUP($A1171,'Z-scores'!$C$2:$UD$20,17,FALSE)&lt;-3),"",'Total-corrected counts'!S1171),"")</f>
        <v/>
      </c>
      <c r="T1171" t="str">
        <f>IFERROR(IF(OR(HLOOKUP($A1171,'Z-scores'!$C$2:$UD$20,18,FALSE)&gt;3,HLOOKUP($A1171,'Z-scores'!$C$2:$UD$20,18,FALSE)&lt;-3),"",'Total-corrected counts'!T1171),"")</f>
        <v/>
      </c>
      <c r="U1171" t="str">
        <f>IFERROR(IF(OR(HLOOKUP($A1171,'Z-scores'!$C$2:$UD$20,19,FALSE)&gt;3,HLOOKUP($A1171,'Z-scores'!$C$2:$UD$20,19,FALSE)&lt;-3),"",'Total-corrected counts'!U1171),"")</f>
        <v/>
      </c>
      <c r="V1171">
        <f t="shared" si="72"/>
        <v>1</v>
      </c>
      <c r="W1171" s="10">
        <f>SUMIFS(Tabel132[Cluster],Tabel132[ID],A1171)</f>
        <v>0</v>
      </c>
      <c r="X1171" t="str">
        <f t="shared" si="73"/>
        <v/>
      </c>
      <c r="Y1171" t="str">
        <f t="shared" si="74"/>
        <v/>
      </c>
      <c r="Z1171" t="str">
        <f t="shared" si="75"/>
        <v/>
      </c>
    </row>
    <row r="1172" spans="1:26" x14ac:dyDescent="0.25">
      <c r="A1172">
        <v>10714</v>
      </c>
      <c r="B1172" t="s">
        <v>1213</v>
      </c>
      <c r="C1172">
        <v>56700</v>
      </c>
      <c r="D1172">
        <v>992</v>
      </c>
      <c r="E1172" t="str">
        <f>IFERROR(IF(OR(HLOOKUP($A1172,'Z-scores'!$C$2:$UD$20,3,FALSE)&gt;3,HLOOKUP(A1172,'Z-scores'!$C$2:$UD$20,3,FALSE)&lt;-3),"",'Total-corrected counts'!E1172),"")</f>
        <v/>
      </c>
      <c r="F1172" t="str">
        <f>IFERROR(IF(OR(HLOOKUP($A1172,'Z-scores'!$C$2:$UD$20,4,FALSE)&gt;3,HLOOKUP($A1172,'Z-scores'!$C$2:$UD$20,4,FALSE)&lt;-3),"",'Total-corrected counts'!F1172),"")</f>
        <v/>
      </c>
      <c r="G1172" t="str">
        <f>IFERROR(IF(OR(HLOOKUP($A1172,'Z-scores'!$C$2:$UD$20,5,FALSE)&gt;3,HLOOKUP($A1172,'Z-scores'!$C$2:$UD$20,5,FALSE)&lt;-3),"",'Total-corrected counts'!G1172),"")</f>
        <v/>
      </c>
      <c r="H1172" t="str">
        <f>IFERROR(IF(OR(HLOOKUP($A1172,'Z-scores'!$C$2:$UD$20,6,FALSE)&gt;3,HLOOKUP($A1172,'Z-scores'!$C$2:$UD$20,6,FALSE)&lt;-3),"",'Total-corrected counts'!H1172),"")</f>
        <v/>
      </c>
      <c r="I1172" t="str">
        <f>IFERROR(IF(OR(HLOOKUP($A1172,'Z-scores'!$C$2:$UD$20,7,FALSE)&gt;3,HLOOKUP($A1172,'Z-scores'!$C$2:$UD$20,7,FALSE)&lt;-3),"",'Total-corrected counts'!I1172),"")</f>
        <v/>
      </c>
      <c r="J1172" t="str">
        <f>IFERROR(IF(OR(HLOOKUP($A1172,'Z-scores'!$C$2:$UD$20,8,FALSE)&gt;3,HLOOKUP($A1172,'Z-scores'!$C$2:$UD$20,8,FALSE)&lt;-3),"",'Total-corrected counts'!J1172),"")</f>
        <v/>
      </c>
      <c r="K1172" t="str">
        <f>IFERROR(IF(OR(HLOOKUP($A1172,'Z-scores'!$C$2:$UD$20,9,FALSE)&gt;3,HLOOKUP($A1172,'Z-scores'!$C$2:$UD$20,9,FALSE)&lt;-3),"",'Total-corrected counts'!K1172),"")</f>
        <v/>
      </c>
      <c r="L1172" t="str">
        <f>IFERROR(IF(OR(HLOOKUP($A1172,'Z-scores'!$C$2:$UD$20,10,FALSE)&gt;3,HLOOKUP($A1172,'Z-scores'!$C$2:$UD$20,10,FALSE)&lt;-3),"",'Total-corrected counts'!L1172),"")</f>
        <v/>
      </c>
      <c r="M1172" t="str">
        <f>IFERROR(IF(OR(HLOOKUP($A1172,'Z-scores'!$C$2:$UD$20,11,FALSE)&gt;3,HLOOKUP($A1172,'Z-scores'!$C$2:$UD$20,11,FALSE)&lt;-3),"",'Total-corrected counts'!M1172),"")</f>
        <v/>
      </c>
      <c r="N1172" t="str">
        <f>IFERROR(IF(OR(HLOOKUP($A1172,'Z-scores'!$C$2:$UD$20,12,FALSE)&gt;3,HLOOKUP($A1172,'Z-scores'!$C$2:$UD$20,12,FALSE)&lt;-3),"",'Total-corrected counts'!N1172),"")</f>
        <v/>
      </c>
      <c r="O1172" t="str">
        <f>IFERROR(IF(OR(HLOOKUP($A1172,'Z-scores'!$C$2:$UD$20,13,FALSE)&gt;3,HLOOKUP($A1172,'Z-scores'!$C$2:$UD$20,13,FALSE)&lt;-3),"",'Total-corrected counts'!O1172),"")</f>
        <v/>
      </c>
      <c r="P1172" t="str">
        <f>IFERROR(IF(OR(HLOOKUP($A1172,'Z-scores'!$C$2:$UD$20,14,FALSE)&gt;3,HLOOKUP($A1172,'Z-scores'!$C$2:$UD$20,14,FALSE)&lt;-3),"",'Total-corrected counts'!P1172),"")</f>
        <v/>
      </c>
      <c r="Q1172" t="str">
        <f>IFERROR(IF(OR(HLOOKUP($A1172,'Z-scores'!$C$2:$UD$20,15,FALSE)&gt;3,HLOOKUP($A1172,'Z-scores'!$C$2:$UD$20,15,FALSE)&lt;-3),"",'Total-corrected counts'!Q1172),"")</f>
        <v/>
      </c>
      <c r="R1172" t="str">
        <f>IFERROR(IF(OR(HLOOKUP($A1172,'Z-scores'!$C$2:$UD$20,16,FALSE)&gt;3,HLOOKUP($A1172,'Z-scores'!$C$2:$UD$20,16,FALSE)&lt;-3),"",'Total-corrected counts'!R1172),"")</f>
        <v/>
      </c>
      <c r="S1172" t="str">
        <f>IFERROR(IF(OR(HLOOKUP($A1172,'Z-scores'!$C$2:$UD$20,17,FALSE)&gt;3,HLOOKUP($A1172,'Z-scores'!$C$2:$UD$20,17,FALSE)&lt;-3),"",'Total-corrected counts'!S1172),"")</f>
        <v/>
      </c>
      <c r="T1172" t="str">
        <f>IFERROR(IF(OR(HLOOKUP($A1172,'Z-scores'!$C$2:$UD$20,18,FALSE)&gt;3,HLOOKUP($A1172,'Z-scores'!$C$2:$UD$20,18,FALSE)&lt;-3),"",'Total-corrected counts'!T1172),"")</f>
        <v/>
      </c>
      <c r="U1172" t="str">
        <f>IFERROR(IF(OR(HLOOKUP($A1172,'Z-scores'!$C$2:$UD$20,19,FALSE)&gt;3,HLOOKUP($A1172,'Z-scores'!$C$2:$UD$20,19,FALSE)&lt;-3),"",'Total-corrected counts'!U1172),"")</f>
        <v/>
      </c>
      <c r="V1172">
        <f t="shared" si="72"/>
        <v>1</v>
      </c>
      <c r="W1172" s="10">
        <f>SUMIFS(Tabel132[Cluster],Tabel132[ID],A1172)</f>
        <v>0</v>
      </c>
      <c r="X1172" t="str">
        <f t="shared" si="73"/>
        <v/>
      </c>
      <c r="Y1172" t="str">
        <f t="shared" si="74"/>
        <v/>
      </c>
      <c r="Z1172" t="str">
        <f t="shared" si="75"/>
        <v/>
      </c>
    </row>
    <row r="1173" spans="1:26" x14ac:dyDescent="0.25">
      <c r="A1173">
        <v>10715</v>
      </c>
      <c r="B1173" t="s">
        <v>1214</v>
      </c>
      <c r="C1173">
        <v>56600</v>
      </c>
      <c r="D1173">
        <v>992</v>
      </c>
      <c r="E1173" t="str">
        <f>IFERROR(IF(OR(HLOOKUP($A1173,'Z-scores'!$C$2:$UD$20,3,FALSE)&gt;3,HLOOKUP(A1173,'Z-scores'!$C$2:$UD$20,3,FALSE)&lt;-3),"",'Total-corrected counts'!E1173),"")</f>
        <v/>
      </c>
      <c r="F1173" t="str">
        <f>IFERROR(IF(OR(HLOOKUP($A1173,'Z-scores'!$C$2:$UD$20,4,FALSE)&gt;3,HLOOKUP($A1173,'Z-scores'!$C$2:$UD$20,4,FALSE)&lt;-3),"",'Total-corrected counts'!F1173),"")</f>
        <v/>
      </c>
      <c r="G1173" t="str">
        <f>IFERROR(IF(OR(HLOOKUP($A1173,'Z-scores'!$C$2:$UD$20,5,FALSE)&gt;3,HLOOKUP($A1173,'Z-scores'!$C$2:$UD$20,5,FALSE)&lt;-3),"",'Total-corrected counts'!G1173),"")</f>
        <v/>
      </c>
      <c r="H1173" t="str">
        <f>IFERROR(IF(OR(HLOOKUP($A1173,'Z-scores'!$C$2:$UD$20,6,FALSE)&gt;3,HLOOKUP($A1173,'Z-scores'!$C$2:$UD$20,6,FALSE)&lt;-3),"",'Total-corrected counts'!H1173),"")</f>
        <v/>
      </c>
      <c r="I1173" t="str">
        <f>IFERROR(IF(OR(HLOOKUP($A1173,'Z-scores'!$C$2:$UD$20,7,FALSE)&gt;3,HLOOKUP($A1173,'Z-scores'!$C$2:$UD$20,7,FALSE)&lt;-3),"",'Total-corrected counts'!I1173),"")</f>
        <v/>
      </c>
      <c r="J1173" t="str">
        <f>IFERROR(IF(OR(HLOOKUP($A1173,'Z-scores'!$C$2:$UD$20,8,FALSE)&gt;3,HLOOKUP($A1173,'Z-scores'!$C$2:$UD$20,8,FALSE)&lt;-3),"",'Total-corrected counts'!J1173),"")</f>
        <v/>
      </c>
      <c r="K1173" t="str">
        <f>IFERROR(IF(OR(HLOOKUP($A1173,'Z-scores'!$C$2:$UD$20,9,FALSE)&gt;3,HLOOKUP($A1173,'Z-scores'!$C$2:$UD$20,9,FALSE)&lt;-3),"",'Total-corrected counts'!K1173),"")</f>
        <v/>
      </c>
      <c r="L1173" t="str">
        <f>IFERROR(IF(OR(HLOOKUP($A1173,'Z-scores'!$C$2:$UD$20,10,FALSE)&gt;3,HLOOKUP($A1173,'Z-scores'!$C$2:$UD$20,10,FALSE)&lt;-3),"",'Total-corrected counts'!L1173),"")</f>
        <v/>
      </c>
      <c r="M1173" t="str">
        <f>IFERROR(IF(OR(HLOOKUP($A1173,'Z-scores'!$C$2:$UD$20,11,FALSE)&gt;3,HLOOKUP($A1173,'Z-scores'!$C$2:$UD$20,11,FALSE)&lt;-3),"",'Total-corrected counts'!M1173),"")</f>
        <v/>
      </c>
      <c r="N1173" t="str">
        <f>IFERROR(IF(OR(HLOOKUP($A1173,'Z-scores'!$C$2:$UD$20,12,FALSE)&gt;3,HLOOKUP($A1173,'Z-scores'!$C$2:$UD$20,12,FALSE)&lt;-3),"",'Total-corrected counts'!N1173),"")</f>
        <v/>
      </c>
      <c r="O1173" t="str">
        <f>IFERROR(IF(OR(HLOOKUP($A1173,'Z-scores'!$C$2:$UD$20,13,FALSE)&gt;3,HLOOKUP($A1173,'Z-scores'!$C$2:$UD$20,13,FALSE)&lt;-3),"",'Total-corrected counts'!O1173),"")</f>
        <v/>
      </c>
      <c r="P1173" t="str">
        <f>IFERROR(IF(OR(HLOOKUP($A1173,'Z-scores'!$C$2:$UD$20,14,FALSE)&gt;3,HLOOKUP($A1173,'Z-scores'!$C$2:$UD$20,14,FALSE)&lt;-3),"",'Total-corrected counts'!P1173),"")</f>
        <v/>
      </c>
      <c r="Q1173" t="str">
        <f>IFERROR(IF(OR(HLOOKUP($A1173,'Z-scores'!$C$2:$UD$20,15,FALSE)&gt;3,HLOOKUP($A1173,'Z-scores'!$C$2:$UD$20,15,FALSE)&lt;-3),"",'Total-corrected counts'!Q1173),"")</f>
        <v/>
      </c>
      <c r="R1173" t="str">
        <f>IFERROR(IF(OR(HLOOKUP($A1173,'Z-scores'!$C$2:$UD$20,16,FALSE)&gt;3,HLOOKUP($A1173,'Z-scores'!$C$2:$UD$20,16,FALSE)&lt;-3),"",'Total-corrected counts'!R1173),"")</f>
        <v/>
      </c>
      <c r="S1173" t="str">
        <f>IFERROR(IF(OR(HLOOKUP($A1173,'Z-scores'!$C$2:$UD$20,17,FALSE)&gt;3,HLOOKUP($A1173,'Z-scores'!$C$2:$UD$20,17,FALSE)&lt;-3),"",'Total-corrected counts'!S1173),"")</f>
        <v/>
      </c>
      <c r="T1173" t="str">
        <f>IFERROR(IF(OR(HLOOKUP($A1173,'Z-scores'!$C$2:$UD$20,18,FALSE)&gt;3,HLOOKUP($A1173,'Z-scores'!$C$2:$UD$20,18,FALSE)&lt;-3),"",'Total-corrected counts'!T1173),"")</f>
        <v/>
      </c>
      <c r="U1173" t="str">
        <f>IFERROR(IF(OR(HLOOKUP($A1173,'Z-scores'!$C$2:$UD$20,19,FALSE)&gt;3,HLOOKUP($A1173,'Z-scores'!$C$2:$UD$20,19,FALSE)&lt;-3),"",'Total-corrected counts'!U1173),"")</f>
        <v/>
      </c>
      <c r="V1173">
        <f t="shared" si="72"/>
        <v>1</v>
      </c>
      <c r="W1173" s="10">
        <f>SUMIFS(Tabel132[Cluster],Tabel132[ID],A1173)</f>
        <v>0</v>
      </c>
      <c r="X1173" t="str">
        <f t="shared" si="73"/>
        <v/>
      </c>
      <c r="Y1173" t="str">
        <f t="shared" si="74"/>
        <v/>
      </c>
      <c r="Z1173" t="str">
        <f t="shared" si="75"/>
        <v/>
      </c>
    </row>
    <row r="1174" spans="1:26" x14ac:dyDescent="0.25">
      <c r="A1174">
        <v>10716</v>
      </c>
      <c r="B1174" t="s">
        <v>1215</v>
      </c>
      <c r="C1174">
        <v>56500</v>
      </c>
      <c r="D1174">
        <v>992</v>
      </c>
      <c r="E1174" t="str">
        <f>IFERROR(IF(OR(HLOOKUP($A1174,'Z-scores'!$C$2:$UD$20,3,FALSE)&gt;3,HLOOKUP(A1174,'Z-scores'!$C$2:$UD$20,3,FALSE)&lt;-3),"",'Total-corrected counts'!E1174),"")</f>
        <v/>
      </c>
      <c r="F1174" t="str">
        <f>IFERROR(IF(OR(HLOOKUP($A1174,'Z-scores'!$C$2:$UD$20,4,FALSE)&gt;3,HLOOKUP($A1174,'Z-scores'!$C$2:$UD$20,4,FALSE)&lt;-3),"",'Total-corrected counts'!F1174),"")</f>
        <v/>
      </c>
      <c r="G1174" t="str">
        <f>IFERROR(IF(OR(HLOOKUP($A1174,'Z-scores'!$C$2:$UD$20,5,FALSE)&gt;3,HLOOKUP($A1174,'Z-scores'!$C$2:$UD$20,5,FALSE)&lt;-3),"",'Total-corrected counts'!G1174),"")</f>
        <v/>
      </c>
      <c r="H1174" t="str">
        <f>IFERROR(IF(OR(HLOOKUP($A1174,'Z-scores'!$C$2:$UD$20,6,FALSE)&gt;3,HLOOKUP($A1174,'Z-scores'!$C$2:$UD$20,6,FALSE)&lt;-3),"",'Total-corrected counts'!H1174),"")</f>
        <v/>
      </c>
      <c r="I1174" t="str">
        <f>IFERROR(IF(OR(HLOOKUP($A1174,'Z-scores'!$C$2:$UD$20,7,FALSE)&gt;3,HLOOKUP($A1174,'Z-scores'!$C$2:$UD$20,7,FALSE)&lt;-3),"",'Total-corrected counts'!I1174),"")</f>
        <v/>
      </c>
      <c r="J1174" t="str">
        <f>IFERROR(IF(OR(HLOOKUP($A1174,'Z-scores'!$C$2:$UD$20,8,FALSE)&gt;3,HLOOKUP($A1174,'Z-scores'!$C$2:$UD$20,8,FALSE)&lt;-3),"",'Total-corrected counts'!J1174),"")</f>
        <v/>
      </c>
      <c r="K1174" t="str">
        <f>IFERROR(IF(OR(HLOOKUP($A1174,'Z-scores'!$C$2:$UD$20,9,FALSE)&gt;3,HLOOKUP($A1174,'Z-scores'!$C$2:$UD$20,9,FALSE)&lt;-3),"",'Total-corrected counts'!K1174),"")</f>
        <v/>
      </c>
      <c r="L1174" t="str">
        <f>IFERROR(IF(OR(HLOOKUP($A1174,'Z-scores'!$C$2:$UD$20,10,FALSE)&gt;3,HLOOKUP($A1174,'Z-scores'!$C$2:$UD$20,10,FALSE)&lt;-3),"",'Total-corrected counts'!L1174),"")</f>
        <v/>
      </c>
      <c r="M1174" t="str">
        <f>IFERROR(IF(OR(HLOOKUP($A1174,'Z-scores'!$C$2:$UD$20,11,FALSE)&gt;3,HLOOKUP($A1174,'Z-scores'!$C$2:$UD$20,11,FALSE)&lt;-3),"",'Total-corrected counts'!M1174),"")</f>
        <v/>
      </c>
      <c r="N1174" t="str">
        <f>IFERROR(IF(OR(HLOOKUP($A1174,'Z-scores'!$C$2:$UD$20,12,FALSE)&gt;3,HLOOKUP($A1174,'Z-scores'!$C$2:$UD$20,12,FALSE)&lt;-3),"",'Total-corrected counts'!N1174),"")</f>
        <v/>
      </c>
      <c r="O1174" t="str">
        <f>IFERROR(IF(OR(HLOOKUP($A1174,'Z-scores'!$C$2:$UD$20,13,FALSE)&gt;3,HLOOKUP($A1174,'Z-scores'!$C$2:$UD$20,13,FALSE)&lt;-3),"",'Total-corrected counts'!O1174),"")</f>
        <v/>
      </c>
      <c r="P1174" t="str">
        <f>IFERROR(IF(OR(HLOOKUP($A1174,'Z-scores'!$C$2:$UD$20,14,FALSE)&gt;3,HLOOKUP($A1174,'Z-scores'!$C$2:$UD$20,14,FALSE)&lt;-3),"",'Total-corrected counts'!P1174),"")</f>
        <v/>
      </c>
      <c r="Q1174" t="str">
        <f>IFERROR(IF(OR(HLOOKUP($A1174,'Z-scores'!$C$2:$UD$20,15,FALSE)&gt;3,HLOOKUP($A1174,'Z-scores'!$C$2:$UD$20,15,FALSE)&lt;-3),"",'Total-corrected counts'!Q1174),"")</f>
        <v/>
      </c>
      <c r="R1174" t="str">
        <f>IFERROR(IF(OR(HLOOKUP($A1174,'Z-scores'!$C$2:$UD$20,16,FALSE)&gt;3,HLOOKUP($A1174,'Z-scores'!$C$2:$UD$20,16,FALSE)&lt;-3),"",'Total-corrected counts'!R1174),"")</f>
        <v/>
      </c>
      <c r="S1174" t="str">
        <f>IFERROR(IF(OR(HLOOKUP($A1174,'Z-scores'!$C$2:$UD$20,17,FALSE)&gt;3,HLOOKUP($A1174,'Z-scores'!$C$2:$UD$20,17,FALSE)&lt;-3),"",'Total-corrected counts'!S1174),"")</f>
        <v/>
      </c>
      <c r="T1174" t="str">
        <f>IFERROR(IF(OR(HLOOKUP($A1174,'Z-scores'!$C$2:$UD$20,18,FALSE)&gt;3,HLOOKUP($A1174,'Z-scores'!$C$2:$UD$20,18,FALSE)&lt;-3),"",'Total-corrected counts'!T1174),"")</f>
        <v/>
      </c>
      <c r="U1174" t="str">
        <f>IFERROR(IF(OR(HLOOKUP($A1174,'Z-scores'!$C$2:$UD$20,19,FALSE)&gt;3,HLOOKUP($A1174,'Z-scores'!$C$2:$UD$20,19,FALSE)&lt;-3),"",'Total-corrected counts'!U1174),"")</f>
        <v/>
      </c>
      <c r="V1174">
        <f t="shared" si="72"/>
        <v>1</v>
      </c>
      <c r="W1174" s="10">
        <f>SUMIFS(Tabel132[Cluster],Tabel132[ID],A1174)</f>
        <v>0</v>
      </c>
      <c r="X1174" t="str">
        <f t="shared" si="73"/>
        <v/>
      </c>
      <c r="Y1174" t="str">
        <f t="shared" si="74"/>
        <v/>
      </c>
      <c r="Z1174" t="str">
        <f t="shared" si="75"/>
        <v/>
      </c>
    </row>
    <row r="1175" spans="1:26" x14ac:dyDescent="0.25">
      <c r="A1175">
        <v>10717</v>
      </c>
      <c r="B1175" t="s">
        <v>1216</v>
      </c>
      <c r="C1175">
        <v>57100</v>
      </c>
      <c r="D1175">
        <v>1001</v>
      </c>
      <c r="E1175" t="str">
        <f>IFERROR(IF(OR(HLOOKUP($A1175,'Z-scores'!$C$2:$UD$20,3,FALSE)&gt;3,HLOOKUP(A1175,'Z-scores'!$C$2:$UD$20,3,FALSE)&lt;-3),"",'Total-corrected counts'!E1175),"")</f>
        <v/>
      </c>
      <c r="F1175" t="str">
        <f>IFERROR(IF(OR(HLOOKUP($A1175,'Z-scores'!$C$2:$UD$20,4,FALSE)&gt;3,HLOOKUP($A1175,'Z-scores'!$C$2:$UD$20,4,FALSE)&lt;-3),"",'Total-corrected counts'!F1175),"")</f>
        <v/>
      </c>
      <c r="G1175" t="str">
        <f>IFERROR(IF(OR(HLOOKUP($A1175,'Z-scores'!$C$2:$UD$20,5,FALSE)&gt;3,HLOOKUP($A1175,'Z-scores'!$C$2:$UD$20,5,FALSE)&lt;-3),"",'Total-corrected counts'!G1175),"")</f>
        <v/>
      </c>
      <c r="H1175" t="str">
        <f>IFERROR(IF(OR(HLOOKUP($A1175,'Z-scores'!$C$2:$UD$20,6,FALSE)&gt;3,HLOOKUP($A1175,'Z-scores'!$C$2:$UD$20,6,FALSE)&lt;-3),"",'Total-corrected counts'!H1175),"")</f>
        <v/>
      </c>
      <c r="I1175" t="str">
        <f>IFERROR(IF(OR(HLOOKUP($A1175,'Z-scores'!$C$2:$UD$20,7,FALSE)&gt;3,HLOOKUP($A1175,'Z-scores'!$C$2:$UD$20,7,FALSE)&lt;-3),"",'Total-corrected counts'!I1175),"")</f>
        <v/>
      </c>
      <c r="J1175" t="str">
        <f>IFERROR(IF(OR(HLOOKUP($A1175,'Z-scores'!$C$2:$UD$20,8,FALSE)&gt;3,HLOOKUP($A1175,'Z-scores'!$C$2:$UD$20,8,FALSE)&lt;-3),"",'Total-corrected counts'!J1175),"")</f>
        <v/>
      </c>
      <c r="K1175" t="str">
        <f>IFERROR(IF(OR(HLOOKUP($A1175,'Z-scores'!$C$2:$UD$20,9,FALSE)&gt;3,HLOOKUP($A1175,'Z-scores'!$C$2:$UD$20,9,FALSE)&lt;-3),"",'Total-corrected counts'!K1175),"")</f>
        <v/>
      </c>
      <c r="L1175" t="str">
        <f>IFERROR(IF(OR(HLOOKUP($A1175,'Z-scores'!$C$2:$UD$20,10,FALSE)&gt;3,HLOOKUP($A1175,'Z-scores'!$C$2:$UD$20,10,FALSE)&lt;-3),"",'Total-corrected counts'!L1175),"")</f>
        <v/>
      </c>
      <c r="M1175" t="str">
        <f>IFERROR(IF(OR(HLOOKUP($A1175,'Z-scores'!$C$2:$UD$20,11,FALSE)&gt;3,HLOOKUP($A1175,'Z-scores'!$C$2:$UD$20,11,FALSE)&lt;-3),"",'Total-corrected counts'!M1175),"")</f>
        <v/>
      </c>
      <c r="N1175" t="str">
        <f>IFERROR(IF(OR(HLOOKUP($A1175,'Z-scores'!$C$2:$UD$20,12,FALSE)&gt;3,HLOOKUP($A1175,'Z-scores'!$C$2:$UD$20,12,FALSE)&lt;-3),"",'Total-corrected counts'!N1175),"")</f>
        <v/>
      </c>
      <c r="O1175" t="str">
        <f>IFERROR(IF(OR(HLOOKUP($A1175,'Z-scores'!$C$2:$UD$20,13,FALSE)&gt;3,HLOOKUP($A1175,'Z-scores'!$C$2:$UD$20,13,FALSE)&lt;-3),"",'Total-corrected counts'!O1175),"")</f>
        <v/>
      </c>
      <c r="P1175" t="str">
        <f>IFERROR(IF(OR(HLOOKUP($A1175,'Z-scores'!$C$2:$UD$20,14,FALSE)&gt;3,HLOOKUP($A1175,'Z-scores'!$C$2:$UD$20,14,FALSE)&lt;-3),"",'Total-corrected counts'!P1175),"")</f>
        <v/>
      </c>
      <c r="Q1175" t="str">
        <f>IFERROR(IF(OR(HLOOKUP($A1175,'Z-scores'!$C$2:$UD$20,15,FALSE)&gt;3,HLOOKUP($A1175,'Z-scores'!$C$2:$UD$20,15,FALSE)&lt;-3),"",'Total-corrected counts'!Q1175),"")</f>
        <v/>
      </c>
      <c r="R1175" t="str">
        <f>IFERROR(IF(OR(HLOOKUP($A1175,'Z-scores'!$C$2:$UD$20,16,FALSE)&gt;3,HLOOKUP($A1175,'Z-scores'!$C$2:$UD$20,16,FALSE)&lt;-3),"",'Total-corrected counts'!R1175),"")</f>
        <v/>
      </c>
      <c r="S1175" t="str">
        <f>IFERROR(IF(OR(HLOOKUP($A1175,'Z-scores'!$C$2:$UD$20,17,FALSE)&gt;3,HLOOKUP($A1175,'Z-scores'!$C$2:$UD$20,17,FALSE)&lt;-3),"",'Total-corrected counts'!S1175),"")</f>
        <v/>
      </c>
      <c r="T1175" t="str">
        <f>IFERROR(IF(OR(HLOOKUP($A1175,'Z-scores'!$C$2:$UD$20,18,FALSE)&gt;3,HLOOKUP($A1175,'Z-scores'!$C$2:$UD$20,18,FALSE)&lt;-3),"",'Total-corrected counts'!T1175),"")</f>
        <v/>
      </c>
      <c r="U1175" t="str">
        <f>IFERROR(IF(OR(HLOOKUP($A1175,'Z-scores'!$C$2:$UD$20,19,FALSE)&gt;3,HLOOKUP($A1175,'Z-scores'!$C$2:$UD$20,19,FALSE)&lt;-3),"",'Total-corrected counts'!U1175),"")</f>
        <v/>
      </c>
      <c r="V1175">
        <f t="shared" si="72"/>
        <v>1</v>
      </c>
      <c r="W1175" s="10">
        <f>SUMIFS(Tabel132[Cluster],Tabel132[ID],A1175)</f>
        <v>0</v>
      </c>
      <c r="X1175" t="str">
        <f t="shared" si="73"/>
        <v/>
      </c>
      <c r="Y1175" t="str">
        <f t="shared" si="74"/>
        <v/>
      </c>
      <c r="Z1175" t="str">
        <f t="shared" si="75"/>
        <v/>
      </c>
    </row>
    <row r="1176" spans="1:26" x14ac:dyDescent="0.25">
      <c r="A1176">
        <v>10718</v>
      </c>
      <c r="B1176" t="s">
        <v>1217</v>
      </c>
      <c r="C1176">
        <v>57000</v>
      </c>
      <c r="D1176">
        <v>1001</v>
      </c>
      <c r="E1176" t="str">
        <f>IFERROR(IF(OR(HLOOKUP($A1176,'Z-scores'!$C$2:$UD$20,3,FALSE)&gt;3,HLOOKUP(A1176,'Z-scores'!$C$2:$UD$20,3,FALSE)&lt;-3),"",'Total-corrected counts'!E1176),"")</f>
        <v/>
      </c>
      <c r="F1176" t="str">
        <f>IFERROR(IF(OR(HLOOKUP($A1176,'Z-scores'!$C$2:$UD$20,4,FALSE)&gt;3,HLOOKUP($A1176,'Z-scores'!$C$2:$UD$20,4,FALSE)&lt;-3),"",'Total-corrected counts'!F1176),"")</f>
        <v/>
      </c>
      <c r="G1176" t="str">
        <f>IFERROR(IF(OR(HLOOKUP($A1176,'Z-scores'!$C$2:$UD$20,5,FALSE)&gt;3,HLOOKUP($A1176,'Z-scores'!$C$2:$UD$20,5,FALSE)&lt;-3),"",'Total-corrected counts'!G1176),"")</f>
        <v/>
      </c>
      <c r="H1176" t="str">
        <f>IFERROR(IF(OR(HLOOKUP($A1176,'Z-scores'!$C$2:$UD$20,6,FALSE)&gt;3,HLOOKUP($A1176,'Z-scores'!$C$2:$UD$20,6,FALSE)&lt;-3),"",'Total-corrected counts'!H1176),"")</f>
        <v/>
      </c>
      <c r="I1176" t="str">
        <f>IFERROR(IF(OR(HLOOKUP($A1176,'Z-scores'!$C$2:$UD$20,7,FALSE)&gt;3,HLOOKUP($A1176,'Z-scores'!$C$2:$UD$20,7,FALSE)&lt;-3),"",'Total-corrected counts'!I1176),"")</f>
        <v/>
      </c>
      <c r="J1176" t="str">
        <f>IFERROR(IF(OR(HLOOKUP($A1176,'Z-scores'!$C$2:$UD$20,8,FALSE)&gt;3,HLOOKUP($A1176,'Z-scores'!$C$2:$UD$20,8,FALSE)&lt;-3),"",'Total-corrected counts'!J1176),"")</f>
        <v/>
      </c>
      <c r="K1176" t="str">
        <f>IFERROR(IF(OR(HLOOKUP($A1176,'Z-scores'!$C$2:$UD$20,9,FALSE)&gt;3,HLOOKUP($A1176,'Z-scores'!$C$2:$UD$20,9,FALSE)&lt;-3),"",'Total-corrected counts'!K1176),"")</f>
        <v/>
      </c>
      <c r="L1176" t="str">
        <f>IFERROR(IF(OR(HLOOKUP($A1176,'Z-scores'!$C$2:$UD$20,10,FALSE)&gt;3,HLOOKUP($A1176,'Z-scores'!$C$2:$UD$20,10,FALSE)&lt;-3),"",'Total-corrected counts'!L1176),"")</f>
        <v/>
      </c>
      <c r="M1176" t="str">
        <f>IFERROR(IF(OR(HLOOKUP($A1176,'Z-scores'!$C$2:$UD$20,11,FALSE)&gt;3,HLOOKUP($A1176,'Z-scores'!$C$2:$UD$20,11,FALSE)&lt;-3),"",'Total-corrected counts'!M1176),"")</f>
        <v/>
      </c>
      <c r="N1176" t="str">
        <f>IFERROR(IF(OR(HLOOKUP($A1176,'Z-scores'!$C$2:$UD$20,12,FALSE)&gt;3,HLOOKUP($A1176,'Z-scores'!$C$2:$UD$20,12,FALSE)&lt;-3),"",'Total-corrected counts'!N1176),"")</f>
        <v/>
      </c>
      <c r="O1176" t="str">
        <f>IFERROR(IF(OR(HLOOKUP($A1176,'Z-scores'!$C$2:$UD$20,13,FALSE)&gt;3,HLOOKUP($A1176,'Z-scores'!$C$2:$UD$20,13,FALSE)&lt;-3),"",'Total-corrected counts'!O1176),"")</f>
        <v/>
      </c>
      <c r="P1176" t="str">
        <f>IFERROR(IF(OR(HLOOKUP($A1176,'Z-scores'!$C$2:$UD$20,14,FALSE)&gt;3,HLOOKUP($A1176,'Z-scores'!$C$2:$UD$20,14,FALSE)&lt;-3),"",'Total-corrected counts'!P1176),"")</f>
        <v/>
      </c>
      <c r="Q1176" t="str">
        <f>IFERROR(IF(OR(HLOOKUP($A1176,'Z-scores'!$C$2:$UD$20,15,FALSE)&gt;3,HLOOKUP($A1176,'Z-scores'!$C$2:$UD$20,15,FALSE)&lt;-3),"",'Total-corrected counts'!Q1176),"")</f>
        <v/>
      </c>
      <c r="R1176" t="str">
        <f>IFERROR(IF(OR(HLOOKUP($A1176,'Z-scores'!$C$2:$UD$20,16,FALSE)&gt;3,HLOOKUP($A1176,'Z-scores'!$C$2:$UD$20,16,FALSE)&lt;-3),"",'Total-corrected counts'!R1176),"")</f>
        <v/>
      </c>
      <c r="S1176" t="str">
        <f>IFERROR(IF(OR(HLOOKUP($A1176,'Z-scores'!$C$2:$UD$20,17,FALSE)&gt;3,HLOOKUP($A1176,'Z-scores'!$C$2:$UD$20,17,FALSE)&lt;-3),"",'Total-corrected counts'!S1176),"")</f>
        <v/>
      </c>
      <c r="T1176" t="str">
        <f>IFERROR(IF(OR(HLOOKUP($A1176,'Z-scores'!$C$2:$UD$20,18,FALSE)&gt;3,HLOOKUP($A1176,'Z-scores'!$C$2:$UD$20,18,FALSE)&lt;-3),"",'Total-corrected counts'!T1176),"")</f>
        <v/>
      </c>
      <c r="U1176" t="str">
        <f>IFERROR(IF(OR(HLOOKUP($A1176,'Z-scores'!$C$2:$UD$20,19,FALSE)&gt;3,HLOOKUP($A1176,'Z-scores'!$C$2:$UD$20,19,FALSE)&lt;-3),"",'Total-corrected counts'!U1176),"")</f>
        <v/>
      </c>
      <c r="V1176">
        <f t="shared" si="72"/>
        <v>1</v>
      </c>
      <c r="W1176" s="10">
        <f>SUMIFS(Tabel132[Cluster],Tabel132[ID],A1176)</f>
        <v>0</v>
      </c>
      <c r="X1176" t="str">
        <f t="shared" si="73"/>
        <v/>
      </c>
      <c r="Y1176" t="str">
        <f t="shared" si="74"/>
        <v/>
      </c>
      <c r="Z1176" t="str">
        <f t="shared" si="75"/>
        <v/>
      </c>
    </row>
    <row r="1177" spans="1:26" x14ac:dyDescent="0.25">
      <c r="A1177">
        <v>10719</v>
      </c>
      <c r="B1177" t="s">
        <v>1218</v>
      </c>
      <c r="C1177">
        <v>56900</v>
      </c>
      <c r="D1177">
        <v>1001</v>
      </c>
      <c r="E1177" t="str">
        <f>IFERROR(IF(OR(HLOOKUP($A1177,'Z-scores'!$C$2:$UD$20,3,FALSE)&gt;3,HLOOKUP(A1177,'Z-scores'!$C$2:$UD$20,3,FALSE)&lt;-3),"",'Total-corrected counts'!E1177),"")</f>
        <v/>
      </c>
      <c r="F1177" t="str">
        <f>IFERROR(IF(OR(HLOOKUP($A1177,'Z-scores'!$C$2:$UD$20,4,FALSE)&gt;3,HLOOKUP($A1177,'Z-scores'!$C$2:$UD$20,4,FALSE)&lt;-3),"",'Total-corrected counts'!F1177),"")</f>
        <v/>
      </c>
      <c r="G1177" t="str">
        <f>IFERROR(IF(OR(HLOOKUP($A1177,'Z-scores'!$C$2:$UD$20,5,FALSE)&gt;3,HLOOKUP($A1177,'Z-scores'!$C$2:$UD$20,5,FALSE)&lt;-3),"",'Total-corrected counts'!G1177),"")</f>
        <v/>
      </c>
      <c r="H1177" t="str">
        <f>IFERROR(IF(OR(HLOOKUP($A1177,'Z-scores'!$C$2:$UD$20,6,FALSE)&gt;3,HLOOKUP($A1177,'Z-scores'!$C$2:$UD$20,6,FALSE)&lt;-3),"",'Total-corrected counts'!H1177),"")</f>
        <v/>
      </c>
      <c r="I1177" t="str">
        <f>IFERROR(IF(OR(HLOOKUP($A1177,'Z-scores'!$C$2:$UD$20,7,FALSE)&gt;3,HLOOKUP($A1177,'Z-scores'!$C$2:$UD$20,7,FALSE)&lt;-3),"",'Total-corrected counts'!I1177),"")</f>
        <v/>
      </c>
      <c r="J1177" t="str">
        <f>IFERROR(IF(OR(HLOOKUP($A1177,'Z-scores'!$C$2:$UD$20,8,FALSE)&gt;3,HLOOKUP($A1177,'Z-scores'!$C$2:$UD$20,8,FALSE)&lt;-3),"",'Total-corrected counts'!J1177),"")</f>
        <v/>
      </c>
      <c r="K1177" t="str">
        <f>IFERROR(IF(OR(HLOOKUP($A1177,'Z-scores'!$C$2:$UD$20,9,FALSE)&gt;3,HLOOKUP($A1177,'Z-scores'!$C$2:$UD$20,9,FALSE)&lt;-3),"",'Total-corrected counts'!K1177),"")</f>
        <v/>
      </c>
      <c r="L1177" t="str">
        <f>IFERROR(IF(OR(HLOOKUP($A1177,'Z-scores'!$C$2:$UD$20,10,FALSE)&gt;3,HLOOKUP($A1177,'Z-scores'!$C$2:$UD$20,10,FALSE)&lt;-3),"",'Total-corrected counts'!L1177),"")</f>
        <v/>
      </c>
      <c r="M1177" t="str">
        <f>IFERROR(IF(OR(HLOOKUP($A1177,'Z-scores'!$C$2:$UD$20,11,FALSE)&gt;3,HLOOKUP($A1177,'Z-scores'!$C$2:$UD$20,11,FALSE)&lt;-3),"",'Total-corrected counts'!M1177),"")</f>
        <v/>
      </c>
      <c r="N1177" t="str">
        <f>IFERROR(IF(OR(HLOOKUP($A1177,'Z-scores'!$C$2:$UD$20,12,FALSE)&gt;3,HLOOKUP($A1177,'Z-scores'!$C$2:$UD$20,12,FALSE)&lt;-3),"",'Total-corrected counts'!N1177),"")</f>
        <v/>
      </c>
      <c r="O1177" t="str">
        <f>IFERROR(IF(OR(HLOOKUP($A1177,'Z-scores'!$C$2:$UD$20,13,FALSE)&gt;3,HLOOKUP($A1177,'Z-scores'!$C$2:$UD$20,13,FALSE)&lt;-3),"",'Total-corrected counts'!O1177),"")</f>
        <v/>
      </c>
      <c r="P1177" t="str">
        <f>IFERROR(IF(OR(HLOOKUP($A1177,'Z-scores'!$C$2:$UD$20,14,FALSE)&gt;3,HLOOKUP($A1177,'Z-scores'!$C$2:$UD$20,14,FALSE)&lt;-3),"",'Total-corrected counts'!P1177),"")</f>
        <v/>
      </c>
      <c r="Q1177" t="str">
        <f>IFERROR(IF(OR(HLOOKUP($A1177,'Z-scores'!$C$2:$UD$20,15,FALSE)&gt;3,HLOOKUP($A1177,'Z-scores'!$C$2:$UD$20,15,FALSE)&lt;-3),"",'Total-corrected counts'!Q1177),"")</f>
        <v/>
      </c>
      <c r="R1177" t="str">
        <f>IFERROR(IF(OR(HLOOKUP($A1177,'Z-scores'!$C$2:$UD$20,16,FALSE)&gt;3,HLOOKUP($A1177,'Z-scores'!$C$2:$UD$20,16,FALSE)&lt;-3),"",'Total-corrected counts'!R1177),"")</f>
        <v/>
      </c>
      <c r="S1177" t="str">
        <f>IFERROR(IF(OR(HLOOKUP($A1177,'Z-scores'!$C$2:$UD$20,17,FALSE)&gt;3,HLOOKUP($A1177,'Z-scores'!$C$2:$UD$20,17,FALSE)&lt;-3),"",'Total-corrected counts'!S1177),"")</f>
        <v/>
      </c>
      <c r="T1177" t="str">
        <f>IFERROR(IF(OR(HLOOKUP($A1177,'Z-scores'!$C$2:$UD$20,18,FALSE)&gt;3,HLOOKUP($A1177,'Z-scores'!$C$2:$UD$20,18,FALSE)&lt;-3),"",'Total-corrected counts'!T1177),"")</f>
        <v/>
      </c>
      <c r="U1177" t="str">
        <f>IFERROR(IF(OR(HLOOKUP($A1177,'Z-scores'!$C$2:$UD$20,19,FALSE)&gt;3,HLOOKUP($A1177,'Z-scores'!$C$2:$UD$20,19,FALSE)&lt;-3),"",'Total-corrected counts'!U1177),"")</f>
        <v/>
      </c>
      <c r="V1177">
        <f t="shared" si="72"/>
        <v>1</v>
      </c>
      <c r="W1177" s="10">
        <f>SUMIFS(Tabel132[Cluster],Tabel132[ID],A1177)</f>
        <v>0</v>
      </c>
      <c r="X1177" t="str">
        <f t="shared" si="73"/>
        <v/>
      </c>
      <c r="Y1177" t="str">
        <f t="shared" si="74"/>
        <v/>
      </c>
      <c r="Z1177" t="str">
        <f t="shared" si="75"/>
        <v/>
      </c>
    </row>
    <row r="1178" spans="1:26" x14ac:dyDescent="0.25">
      <c r="A1178">
        <v>10720</v>
      </c>
      <c r="B1178" t="s">
        <v>1219</v>
      </c>
      <c r="C1178">
        <v>57500</v>
      </c>
      <c r="D1178">
        <v>1091</v>
      </c>
      <c r="E1178" t="str">
        <f>IFERROR(IF(OR(HLOOKUP($A1178,'Z-scores'!$C$2:$UD$20,3,FALSE)&gt;3,HLOOKUP(A1178,'Z-scores'!$C$2:$UD$20,3,FALSE)&lt;-3),"",'Total-corrected counts'!E1178),"")</f>
        <v/>
      </c>
      <c r="F1178" t="str">
        <f>IFERROR(IF(OR(HLOOKUP($A1178,'Z-scores'!$C$2:$UD$20,4,FALSE)&gt;3,HLOOKUP($A1178,'Z-scores'!$C$2:$UD$20,4,FALSE)&lt;-3),"",'Total-corrected counts'!F1178),"")</f>
        <v/>
      </c>
      <c r="G1178" t="str">
        <f>IFERROR(IF(OR(HLOOKUP($A1178,'Z-scores'!$C$2:$UD$20,5,FALSE)&gt;3,HLOOKUP($A1178,'Z-scores'!$C$2:$UD$20,5,FALSE)&lt;-3),"",'Total-corrected counts'!G1178),"")</f>
        <v/>
      </c>
      <c r="H1178" t="str">
        <f>IFERROR(IF(OR(HLOOKUP($A1178,'Z-scores'!$C$2:$UD$20,6,FALSE)&gt;3,HLOOKUP($A1178,'Z-scores'!$C$2:$UD$20,6,FALSE)&lt;-3),"",'Total-corrected counts'!H1178),"")</f>
        <v/>
      </c>
      <c r="I1178" t="str">
        <f>IFERROR(IF(OR(HLOOKUP($A1178,'Z-scores'!$C$2:$UD$20,7,FALSE)&gt;3,HLOOKUP($A1178,'Z-scores'!$C$2:$UD$20,7,FALSE)&lt;-3),"",'Total-corrected counts'!I1178),"")</f>
        <v/>
      </c>
      <c r="J1178" t="str">
        <f>IFERROR(IF(OR(HLOOKUP($A1178,'Z-scores'!$C$2:$UD$20,8,FALSE)&gt;3,HLOOKUP($A1178,'Z-scores'!$C$2:$UD$20,8,FALSE)&lt;-3),"",'Total-corrected counts'!J1178),"")</f>
        <v/>
      </c>
      <c r="K1178" t="str">
        <f>IFERROR(IF(OR(HLOOKUP($A1178,'Z-scores'!$C$2:$UD$20,9,FALSE)&gt;3,HLOOKUP($A1178,'Z-scores'!$C$2:$UD$20,9,FALSE)&lt;-3),"",'Total-corrected counts'!K1178),"")</f>
        <v/>
      </c>
      <c r="L1178" t="str">
        <f>IFERROR(IF(OR(HLOOKUP($A1178,'Z-scores'!$C$2:$UD$20,10,FALSE)&gt;3,HLOOKUP($A1178,'Z-scores'!$C$2:$UD$20,10,FALSE)&lt;-3),"",'Total-corrected counts'!L1178),"")</f>
        <v/>
      </c>
      <c r="M1178" t="str">
        <f>IFERROR(IF(OR(HLOOKUP($A1178,'Z-scores'!$C$2:$UD$20,11,FALSE)&gt;3,HLOOKUP($A1178,'Z-scores'!$C$2:$UD$20,11,FALSE)&lt;-3),"",'Total-corrected counts'!M1178),"")</f>
        <v/>
      </c>
      <c r="N1178" t="str">
        <f>IFERROR(IF(OR(HLOOKUP($A1178,'Z-scores'!$C$2:$UD$20,12,FALSE)&gt;3,HLOOKUP($A1178,'Z-scores'!$C$2:$UD$20,12,FALSE)&lt;-3),"",'Total-corrected counts'!N1178),"")</f>
        <v/>
      </c>
      <c r="O1178" t="str">
        <f>IFERROR(IF(OR(HLOOKUP($A1178,'Z-scores'!$C$2:$UD$20,13,FALSE)&gt;3,HLOOKUP($A1178,'Z-scores'!$C$2:$UD$20,13,FALSE)&lt;-3),"",'Total-corrected counts'!O1178),"")</f>
        <v/>
      </c>
      <c r="P1178" t="str">
        <f>IFERROR(IF(OR(HLOOKUP($A1178,'Z-scores'!$C$2:$UD$20,14,FALSE)&gt;3,HLOOKUP($A1178,'Z-scores'!$C$2:$UD$20,14,FALSE)&lt;-3),"",'Total-corrected counts'!P1178),"")</f>
        <v/>
      </c>
      <c r="Q1178" t="str">
        <f>IFERROR(IF(OR(HLOOKUP($A1178,'Z-scores'!$C$2:$UD$20,15,FALSE)&gt;3,HLOOKUP($A1178,'Z-scores'!$C$2:$UD$20,15,FALSE)&lt;-3),"",'Total-corrected counts'!Q1178),"")</f>
        <v/>
      </c>
      <c r="R1178" t="str">
        <f>IFERROR(IF(OR(HLOOKUP($A1178,'Z-scores'!$C$2:$UD$20,16,FALSE)&gt;3,HLOOKUP($A1178,'Z-scores'!$C$2:$UD$20,16,FALSE)&lt;-3),"",'Total-corrected counts'!R1178),"")</f>
        <v/>
      </c>
      <c r="S1178" t="str">
        <f>IFERROR(IF(OR(HLOOKUP($A1178,'Z-scores'!$C$2:$UD$20,17,FALSE)&gt;3,HLOOKUP($A1178,'Z-scores'!$C$2:$UD$20,17,FALSE)&lt;-3),"",'Total-corrected counts'!S1178),"")</f>
        <v/>
      </c>
      <c r="T1178" t="str">
        <f>IFERROR(IF(OR(HLOOKUP($A1178,'Z-scores'!$C$2:$UD$20,18,FALSE)&gt;3,HLOOKUP($A1178,'Z-scores'!$C$2:$UD$20,18,FALSE)&lt;-3),"",'Total-corrected counts'!T1178),"")</f>
        <v/>
      </c>
      <c r="U1178" t="str">
        <f>IFERROR(IF(OR(HLOOKUP($A1178,'Z-scores'!$C$2:$UD$20,19,FALSE)&gt;3,HLOOKUP($A1178,'Z-scores'!$C$2:$UD$20,19,FALSE)&lt;-3),"",'Total-corrected counts'!U1178),"")</f>
        <v/>
      </c>
      <c r="V1178">
        <f t="shared" si="72"/>
        <v>1</v>
      </c>
      <c r="W1178" s="10">
        <f>SUMIFS(Tabel132[Cluster],Tabel132[ID],A1178)</f>
        <v>0</v>
      </c>
      <c r="X1178" t="str">
        <f t="shared" si="73"/>
        <v/>
      </c>
      <c r="Y1178" t="str">
        <f t="shared" si="74"/>
        <v/>
      </c>
      <c r="Z1178" t="str">
        <f t="shared" si="75"/>
        <v/>
      </c>
    </row>
    <row r="1179" spans="1:26" x14ac:dyDescent="0.25">
      <c r="A1179">
        <v>10721</v>
      </c>
      <c r="B1179" t="s">
        <v>1220</v>
      </c>
      <c r="C1179">
        <v>57400</v>
      </c>
      <c r="D1179">
        <v>1091</v>
      </c>
      <c r="E1179" t="str">
        <f>IFERROR(IF(OR(HLOOKUP($A1179,'Z-scores'!$C$2:$UD$20,3,FALSE)&gt;3,HLOOKUP(A1179,'Z-scores'!$C$2:$UD$20,3,FALSE)&lt;-3),"",'Total-corrected counts'!E1179),"")</f>
        <v/>
      </c>
      <c r="F1179" t="str">
        <f>IFERROR(IF(OR(HLOOKUP($A1179,'Z-scores'!$C$2:$UD$20,4,FALSE)&gt;3,HLOOKUP($A1179,'Z-scores'!$C$2:$UD$20,4,FALSE)&lt;-3),"",'Total-corrected counts'!F1179),"")</f>
        <v/>
      </c>
      <c r="G1179" t="str">
        <f>IFERROR(IF(OR(HLOOKUP($A1179,'Z-scores'!$C$2:$UD$20,5,FALSE)&gt;3,HLOOKUP($A1179,'Z-scores'!$C$2:$UD$20,5,FALSE)&lt;-3),"",'Total-corrected counts'!G1179),"")</f>
        <v/>
      </c>
      <c r="H1179" t="str">
        <f>IFERROR(IF(OR(HLOOKUP($A1179,'Z-scores'!$C$2:$UD$20,6,FALSE)&gt;3,HLOOKUP($A1179,'Z-scores'!$C$2:$UD$20,6,FALSE)&lt;-3),"",'Total-corrected counts'!H1179),"")</f>
        <v/>
      </c>
      <c r="I1179" t="str">
        <f>IFERROR(IF(OR(HLOOKUP($A1179,'Z-scores'!$C$2:$UD$20,7,FALSE)&gt;3,HLOOKUP($A1179,'Z-scores'!$C$2:$UD$20,7,FALSE)&lt;-3),"",'Total-corrected counts'!I1179),"")</f>
        <v/>
      </c>
      <c r="J1179" t="str">
        <f>IFERROR(IF(OR(HLOOKUP($A1179,'Z-scores'!$C$2:$UD$20,8,FALSE)&gt;3,HLOOKUP($A1179,'Z-scores'!$C$2:$UD$20,8,FALSE)&lt;-3),"",'Total-corrected counts'!J1179),"")</f>
        <v/>
      </c>
      <c r="K1179" t="str">
        <f>IFERROR(IF(OR(HLOOKUP($A1179,'Z-scores'!$C$2:$UD$20,9,FALSE)&gt;3,HLOOKUP($A1179,'Z-scores'!$C$2:$UD$20,9,FALSE)&lt;-3),"",'Total-corrected counts'!K1179),"")</f>
        <v/>
      </c>
      <c r="L1179" t="str">
        <f>IFERROR(IF(OR(HLOOKUP($A1179,'Z-scores'!$C$2:$UD$20,10,FALSE)&gt;3,HLOOKUP($A1179,'Z-scores'!$C$2:$UD$20,10,FALSE)&lt;-3),"",'Total-corrected counts'!L1179),"")</f>
        <v/>
      </c>
      <c r="M1179" t="str">
        <f>IFERROR(IF(OR(HLOOKUP($A1179,'Z-scores'!$C$2:$UD$20,11,FALSE)&gt;3,HLOOKUP($A1179,'Z-scores'!$C$2:$UD$20,11,FALSE)&lt;-3),"",'Total-corrected counts'!M1179),"")</f>
        <v/>
      </c>
      <c r="N1179" t="str">
        <f>IFERROR(IF(OR(HLOOKUP($A1179,'Z-scores'!$C$2:$UD$20,12,FALSE)&gt;3,HLOOKUP($A1179,'Z-scores'!$C$2:$UD$20,12,FALSE)&lt;-3),"",'Total-corrected counts'!N1179),"")</f>
        <v/>
      </c>
      <c r="O1179" t="str">
        <f>IFERROR(IF(OR(HLOOKUP($A1179,'Z-scores'!$C$2:$UD$20,13,FALSE)&gt;3,HLOOKUP($A1179,'Z-scores'!$C$2:$UD$20,13,FALSE)&lt;-3),"",'Total-corrected counts'!O1179),"")</f>
        <v/>
      </c>
      <c r="P1179" t="str">
        <f>IFERROR(IF(OR(HLOOKUP($A1179,'Z-scores'!$C$2:$UD$20,14,FALSE)&gt;3,HLOOKUP($A1179,'Z-scores'!$C$2:$UD$20,14,FALSE)&lt;-3),"",'Total-corrected counts'!P1179),"")</f>
        <v/>
      </c>
      <c r="Q1179" t="str">
        <f>IFERROR(IF(OR(HLOOKUP($A1179,'Z-scores'!$C$2:$UD$20,15,FALSE)&gt;3,HLOOKUP($A1179,'Z-scores'!$C$2:$UD$20,15,FALSE)&lt;-3),"",'Total-corrected counts'!Q1179),"")</f>
        <v/>
      </c>
      <c r="R1179" t="str">
        <f>IFERROR(IF(OR(HLOOKUP($A1179,'Z-scores'!$C$2:$UD$20,16,FALSE)&gt;3,HLOOKUP($A1179,'Z-scores'!$C$2:$UD$20,16,FALSE)&lt;-3),"",'Total-corrected counts'!R1179),"")</f>
        <v/>
      </c>
      <c r="S1179" t="str">
        <f>IFERROR(IF(OR(HLOOKUP($A1179,'Z-scores'!$C$2:$UD$20,17,FALSE)&gt;3,HLOOKUP($A1179,'Z-scores'!$C$2:$UD$20,17,FALSE)&lt;-3),"",'Total-corrected counts'!S1179),"")</f>
        <v/>
      </c>
      <c r="T1179" t="str">
        <f>IFERROR(IF(OR(HLOOKUP($A1179,'Z-scores'!$C$2:$UD$20,18,FALSE)&gt;3,HLOOKUP($A1179,'Z-scores'!$C$2:$UD$20,18,FALSE)&lt;-3),"",'Total-corrected counts'!T1179),"")</f>
        <v/>
      </c>
      <c r="U1179" t="str">
        <f>IFERROR(IF(OR(HLOOKUP($A1179,'Z-scores'!$C$2:$UD$20,19,FALSE)&gt;3,HLOOKUP($A1179,'Z-scores'!$C$2:$UD$20,19,FALSE)&lt;-3),"",'Total-corrected counts'!U1179),"")</f>
        <v/>
      </c>
      <c r="V1179">
        <f t="shared" si="72"/>
        <v>1</v>
      </c>
      <c r="W1179" s="10">
        <f>SUMIFS(Tabel132[Cluster],Tabel132[ID],A1179)</f>
        <v>0</v>
      </c>
      <c r="X1179" t="str">
        <f t="shared" si="73"/>
        <v/>
      </c>
      <c r="Y1179" t="str">
        <f t="shared" si="74"/>
        <v/>
      </c>
      <c r="Z1179" t="str">
        <f t="shared" si="75"/>
        <v/>
      </c>
    </row>
    <row r="1180" spans="1:26" x14ac:dyDescent="0.25">
      <c r="A1180">
        <v>10722</v>
      </c>
      <c r="B1180" t="s">
        <v>1221</v>
      </c>
      <c r="C1180">
        <v>57300</v>
      </c>
      <c r="D1180">
        <v>1091</v>
      </c>
      <c r="E1180" t="str">
        <f>IFERROR(IF(OR(HLOOKUP($A1180,'Z-scores'!$C$2:$UD$20,3,FALSE)&gt;3,HLOOKUP(A1180,'Z-scores'!$C$2:$UD$20,3,FALSE)&lt;-3),"",'Total-corrected counts'!E1180),"")</f>
        <v/>
      </c>
      <c r="F1180" t="str">
        <f>IFERROR(IF(OR(HLOOKUP($A1180,'Z-scores'!$C$2:$UD$20,4,FALSE)&gt;3,HLOOKUP($A1180,'Z-scores'!$C$2:$UD$20,4,FALSE)&lt;-3),"",'Total-corrected counts'!F1180),"")</f>
        <v/>
      </c>
      <c r="G1180" t="str">
        <f>IFERROR(IF(OR(HLOOKUP($A1180,'Z-scores'!$C$2:$UD$20,5,FALSE)&gt;3,HLOOKUP($A1180,'Z-scores'!$C$2:$UD$20,5,FALSE)&lt;-3),"",'Total-corrected counts'!G1180),"")</f>
        <v/>
      </c>
      <c r="H1180" t="str">
        <f>IFERROR(IF(OR(HLOOKUP($A1180,'Z-scores'!$C$2:$UD$20,6,FALSE)&gt;3,HLOOKUP($A1180,'Z-scores'!$C$2:$UD$20,6,FALSE)&lt;-3),"",'Total-corrected counts'!H1180),"")</f>
        <v/>
      </c>
      <c r="I1180" t="str">
        <f>IFERROR(IF(OR(HLOOKUP($A1180,'Z-scores'!$C$2:$UD$20,7,FALSE)&gt;3,HLOOKUP($A1180,'Z-scores'!$C$2:$UD$20,7,FALSE)&lt;-3),"",'Total-corrected counts'!I1180),"")</f>
        <v/>
      </c>
      <c r="J1180" t="str">
        <f>IFERROR(IF(OR(HLOOKUP($A1180,'Z-scores'!$C$2:$UD$20,8,FALSE)&gt;3,HLOOKUP($A1180,'Z-scores'!$C$2:$UD$20,8,FALSE)&lt;-3),"",'Total-corrected counts'!J1180),"")</f>
        <v/>
      </c>
      <c r="K1180" t="str">
        <f>IFERROR(IF(OR(HLOOKUP($A1180,'Z-scores'!$C$2:$UD$20,9,FALSE)&gt;3,HLOOKUP($A1180,'Z-scores'!$C$2:$UD$20,9,FALSE)&lt;-3),"",'Total-corrected counts'!K1180),"")</f>
        <v/>
      </c>
      <c r="L1180" t="str">
        <f>IFERROR(IF(OR(HLOOKUP($A1180,'Z-scores'!$C$2:$UD$20,10,FALSE)&gt;3,HLOOKUP($A1180,'Z-scores'!$C$2:$UD$20,10,FALSE)&lt;-3),"",'Total-corrected counts'!L1180),"")</f>
        <v/>
      </c>
      <c r="M1180" t="str">
        <f>IFERROR(IF(OR(HLOOKUP($A1180,'Z-scores'!$C$2:$UD$20,11,FALSE)&gt;3,HLOOKUP($A1180,'Z-scores'!$C$2:$UD$20,11,FALSE)&lt;-3),"",'Total-corrected counts'!M1180),"")</f>
        <v/>
      </c>
      <c r="N1180" t="str">
        <f>IFERROR(IF(OR(HLOOKUP($A1180,'Z-scores'!$C$2:$UD$20,12,FALSE)&gt;3,HLOOKUP($A1180,'Z-scores'!$C$2:$UD$20,12,FALSE)&lt;-3),"",'Total-corrected counts'!N1180),"")</f>
        <v/>
      </c>
      <c r="O1180" t="str">
        <f>IFERROR(IF(OR(HLOOKUP($A1180,'Z-scores'!$C$2:$UD$20,13,FALSE)&gt;3,HLOOKUP($A1180,'Z-scores'!$C$2:$UD$20,13,FALSE)&lt;-3),"",'Total-corrected counts'!O1180),"")</f>
        <v/>
      </c>
      <c r="P1180" t="str">
        <f>IFERROR(IF(OR(HLOOKUP($A1180,'Z-scores'!$C$2:$UD$20,14,FALSE)&gt;3,HLOOKUP($A1180,'Z-scores'!$C$2:$UD$20,14,FALSE)&lt;-3),"",'Total-corrected counts'!P1180),"")</f>
        <v/>
      </c>
      <c r="Q1180" t="str">
        <f>IFERROR(IF(OR(HLOOKUP($A1180,'Z-scores'!$C$2:$UD$20,15,FALSE)&gt;3,HLOOKUP($A1180,'Z-scores'!$C$2:$UD$20,15,FALSE)&lt;-3),"",'Total-corrected counts'!Q1180),"")</f>
        <v/>
      </c>
      <c r="R1180" t="str">
        <f>IFERROR(IF(OR(HLOOKUP($A1180,'Z-scores'!$C$2:$UD$20,16,FALSE)&gt;3,HLOOKUP($A1180,'Z-scores'!$C$2:$UD$20,16,FALSE)&lt;-3),"",'Total-corrected counts'!R1180),"")</f>
        <v/>
      </c>
      <c r="S1180" t="str">
        <f>IFERROR(IF(OR(HLOOKUP($A1180,'Z-scores'!$C$2:$UD$20,17,FALSE)&gt;3,HLOOKUP($A1180,'Z-scores'!$C$2:$UD$20,17,FALSE)&lt;-3),"",'Total-corrected counts'!S1180),"")</f>
        <v/>
      </c>
      <c r="T1180" t="str">
        <f>IFERROR(IF(OR(HLOOKUP($A1180,'Z-scores'!$C$2:$UD$20,18,FALSE)&gt;3,HLOOKUP($A1180,'Z-scores'!$C$2:$UD$20,18,FALSE)&lt;-3),"",'Total-corrected counts'!T1180),"")</f>
        <v/>
      </c>
      <c r="U1180" t="str">
        <f>IFERROR(IF(OR(HLOOKUP($A1180,'Z-scores'!$C$2:$UD$20,19,FALSE)&gt;3,HLOOKUP($A1180,'Z-scores'!$C$2:$UD$20,19,FALSE)&lt;-3),"",'Total-corrected counts'!U1180),"")</f>
        <v/>
      </c>
      <c r="V1180">
        <f t="shared" si="72"/>
        <v>1</v>
      </c>
      <c r="W1180" s="10">
        <f>SUMIFS(Tabel132[Cluster],Tabel132[ID],A1180)</f>
        <v>0</v>
      </c>
      <c r="X1180" t="str">
        <f t="shared" si="73"/>
        <v/>
      </c>
      <c r="Y1180" t="str">
        <f t="shared" si="74"/>
        <v/>
      </c>
      <c r="Z1180" t="str">
        <f t="shared" si="75"/>
        <v/>
      </c>
    </row>
    <row r="1181" spans="1:26" x14ac:dyDescent="0.25">
      <c r="A1181">
        <v>10723</v>
      </c>
      <c r="B1181" t="s">
        <v>1222</v>
      </c>
      <c r="C1181">
        <v>57900</v>
      </c>
      <c r="D1181">
        <v>936</v>
      </c>
      <c r="E1181" t="str">
        <f>IFERROR(IF(OR(HLOOKUP($A1181,'Z-scores'!$C$2:$UD$20,3,FALSE)&gt;3,HLOOKUP(A1181,'Z-scores'!$C$2:$UD$20,3,FALSE)&lt;-3),"",'Total-corrected counts'!E1181),"")</f>
        <v/>
      </c>
      <c r="F1181" t="str">
        <f>IFERROR(IF(OR(HLOOKUP($A1181,'Z-scores'!$C$2:$UD$20,4,FALSE)&gt;3,HLOOKUP($A1181,'Z-scores'!$C$2:$UD$20,4,FALSE)&lt;-3),"",'Total-corrected counts'!F1181),"")</f>
        <v/>
      </c>
      <c r="G1181" t="str">
        <f>IFERROR(IF(OR(HLOOKUP($A1181,'Z-scores'!$C$2:$UD$20,5,FALSE)&gt;3,HLOOKUP($A1181,'Z-scores'!$C$2:$UD$20,5,FALSE)&lt;-3),"",'Total-corrected counts'!G1181),"")</f>
        <v/>
      </c>
      <c r="H1181" t="str">
        <f>IFERROR(IF(OR(HLOOKUP($A1181,'Z-scores'!$C$2:$UD$20,6,FALSE)&gt;3,HLOOKUP($A1181,'Z-scores'!$C$2:$UD$20,6,FALSE)&lt;-3),"",'Total-corrected counts'!H1181),"")</f>
        <v/>
      </c>
      <c r="I1181" t="str">
        <f>IFERROR(IF(OR(HLOOKUP($A1181,'Z-scores'!$C$2:$UD$20,7,FALSE)&gt;3,HLOOKUP($A1181,'Z-scores'!$C$2:$UD$20,7,FALSE)&lt;-3),"",'Total-corrected counts'!I1181),"")</f>
        <v/>
      </c>
      <c r="J1181" t="str">
        <f>IFERROR(IF(OR(HLOOKUP($A1181,'Z-scores'!$C$2:$UD$20,8,FALSE)&gt;3,HLOOKUP($A1181,'Z-scores'!$C$2:$UD$20,8,FALSE)&lt;-3),"",'Total-corrected counts'!J1181),"")</f>
        <v/>
      </c>
      <c r="K1181" t="str">
        <f>IFERROR(IF(OR(HLOOKUP($A1181,'Z-scores'!$C$2:$UD$20,9,FALSE)&gt;3,HLOOKUP($A1181,'Z-scores'!$C$2:$UD$20,9,FALSE)&lt;-3),"",'Total-corrected counts'!K1181),"")</f>
        <v/>
      </c>
      <c r="L1181" t="str">
        <f>IFERROR(IF(OR(HLOOKUP($A1181,'Z-scores'!$C$2:$UD$20,10,FALSE)&gt;3,HLOOKUP($A1181,'Z-scores'!$C$2:$UD$20,10,FALSE)&lt;-3),"",'Total-corrected counts'!L1181),"")</f>
        <v/>
      </c>
      <c r="M1181" t="str">
        <f>IFERROR(IF(OR(HLOOKUP($A1181,'Z-scores'!$C$2:$UD$20,11,FALSE)&gt;3,HLOOKUP($A1181,'Z-scores'!$C$2:$UD$20,11,FALSE)&lt;-3),"",'Total-corrected counts'!M1181),"")</f>
        <v/>
      </c>
      <c r="N1181" t="str">
        <f>IFERROR(IF(OR(HLOOKUP($A1181,'Z-scores'!$C$2:$UD$20,12,FALSE)&gt;3,HLOOKUP($A1181,'Z-scores'!$C$2:$UD$20,12,FALSE)&lt;-3),"",'Total-corrected counts'!N1181),"")</f>
        <v/>
      </c>
      <c r="O1181" t="str">
        <f>IFERROR(IF(OR(HLOOKUP($A1181,'Z-scores'!$C$2:$UD$20,13,FALSE)&gt;3,HLOOKUP($A1181,'Z-scores'!$C$2:$UD$20,13,FALSE)&lt;-3),"",'Total-corrected counts'!O1181),"")</f>
        <v/>
      </c>
      <c r="P1181" t="str">
        <f>IFERROR(IF(OR(HLOOKUP($A1181,'Z-scores'!$C$2:$UD$20,14,FALSE)&gt;3,HLOOKUP($A1181,'Z-scores'!$C$2:$UD$20,14,FALSE)&lt;-3),"",'Total-corrected counts'!P1181),"")</f>
        <v/>
      </c>
      <c r="Q1181" t="str">
        <f>IFERROR(IF(OR(HLOOKUP($A1181,'Z-scores'!$C$2:$UD$20,15,FALSE)&gt;3,HLOOKUP($A1181,'Z-scores'!$C$2:$UD$20,15,FALSE)&lt;-3),"",'Total-corrected counts'!Q1181),"")</f>
        <v/>
      </c>
      <c r="R1181" t="str">
        <f>IFERROR(IF(OR(HLOOKUP($A1181,'Z-scores'!$C$2:$UD$20,16,FALSE)&gt;3,HLOOKUP($A1181,'Z-scores'!$C$2:$UD$20,16,FALSE)&lt;-3),"",'Total-corrected counts'!R1181),"")</f>
        <v/>
      </c>
      <c r="S1181" t="str">
        <f>IFERROR(IF(OR(HLOOKUP($A1181,'Z-scores'!$C$2:$UD$20,17,FALSE)&gt;3,HLOOKUP($A1181,'Z-scores'!$C$2:$UD$20,17,FALSE)&lt;-3),"",'Total-corrected counts'!S1181),"")</f>
        <v/>
      </c>
      <c r="T1181" t="str">
        <f>IFERROR(IF(OR(HLOOKUP($A1181,'Z-scores'!$C$2:$UD$20,18,FALSE)&gt;3,HLOOKUP($A1181,'Z-scores'!$C$2:$UD$20,18,FALSE)&lt;-3),"",'Total-corrected counts'!T1181),"")</f>
        <v/>
      </c>
      <c r="U1181" t="str">
        <f>IFERROR(IF(OR(HLOOKUP($A1181,'Z-scores'!$C$2:$UD$20,19,FALSE)&gt;3,HLOOKUP($A1181,'Z-scores'!$C$2:$UD$20,19,FALSE)&lt;-3),"",'Total-corrected counts'!U1181),"")</f>
        <v/>
      </c>
      <c r="V1181">
        <f t="shared" si="72"/>
        <v>1</v>
      </c>
      <c r="W1181" s="10">
        <f>SUMIFS(Tabel132[Cluster],Tabel132[ID],A1181)</f>
        <v>0</v>
      </c>
      <c r="X1181" t="str">
        <f t="shared" si="73"/>
        <v/>
      </c>
      <c r="Y1181" t="str">
        <f t="shared" si="74"/>
        <v/>
      </c>
      <c r="Z1181" t="str">
        <f t="shared" si="75"/>
        <v/>
      </c>
    </row>
    <row r="1182" spans="1:26" x14ac:dyDescent="0.25">
      <c r="A1182">
        <v>10724</v>
      </c>
      <c r="B1182" t="s">
        <v>1223</v>
      </c>
      <c r="C1182">
        <v>57800</v>
      </c>
      <c r="D1182">
        <v>936</v>
      </c>
      <c r="E1182" t="str">
        <f>IFERROR(IF(OR(HLOOKUP($A1182,'Z-scores'!$C$2:$UD$20,3,FALSE)&gt;3,HLOOKUP(A1182,'Z-scores'!$C$2:$UD$20,3,FALSE)&lt;-3),"",'Total-corrected counts'!E1182),"")</f>
        <v/>
      </c>
      <c r="F1182" t="str">
        <f>IFERROR(IF(OR(HLOOKUP($A1182,'Z-scores'!$C$2:$UD$20,4,FALSE)&gt;3,HLOOKUP($A1182,'Z-scores'!$C$2:$UD$20,4,FALSE)&lt;-3),"",'Total-corrected counts'!F1182),"")</f>
        <v/>
      </c>
      <c r="G1182" t="str">
        <f>IFERROR(IF(OR(HLOOKUP($A1182,'Z-scores'!$C$2:$UD$20,5,FALSE)&gt;3,HLOOKUP($A1182,'Z-scores'!$C$2:$UD$20,5,FALSE)&lt;-3),"",'Total-corrected counts'!G1182),"")</f>
        <v/>
      </c>
      <c r="H1182" t="str">
        <f>IFERROR(IF(OR(HLOOKUP($A1182,'Z-scores'!$C$2:$UD$20,6,FALSE)&gt;3,HLOOKUP($A1182,'Z-scores'!$C$2:$UD$20,6,FALSE)&lt;-3),"",'Total-corrected counts'!H1182),"")</f>
        <v/>
      </c>
      <c r="I1182" t="str">
        <f>IFERROR(IF(OR(HLOOKUP($A1182,'Z-scores'!$C$2:$UD$20,7,FALSE)&gt;3,HLOOKUP($A1182,'Z-scores'!$C$2:$UD$20,7,FALSE)&lt;-3),"",'Total-corrected counts'!I1182),"")</f>
        <v/>
      </c>
      <c r="J1182" t="str">
        <f>IFERROR(IF(OR(HLOOKUP($A1182,'Z-scores'!$C$2:$UD$20,8,FALSE)&gt;3,HLOOKUP($A1182,'Z-scores'!$C$2:$UD$20,8,FALSE)&lt;-3),"",'Total-corrected counts'!J1182),"")</f>
        <v/>
      </c>
      <c r="K1182" t="str">
        <f>IFERROR(IF(OR(HLOOKUP($A1182,'Z-scores'!$C$2:$UD$20,9,FALSE)&gt;3,HLOOKUP($A1182,'Z-scores'!$C$2:$UD$20,9,FALSE)&lt;-3),"",'Total-corrected counts'!K1182),"")</f>
        <v/>
      </c>
      <c r="L1182" t="str">
        <f>IFERROR(IF(OR(HLOOKUP($A1182,'Z-scores'!$C$2:$UD$20,10,FALSE)&gt;3,HLOOKUP($A1182,'Z-scores'!$C$2:$UD$20,10,FALSE)&lt;-3),"",'Total-corrected counts'!L1182),"")</f>
        <v/>
      </c>
      <c r="M1182" t="str">
        <f>IFERROR(IF(OR(HLOOKUP($A1182,'Z-scores'!$C$2:$UD$20,11,FALSE)&gt;3,HLOOKUP($A1182,'Z-scores'!$C$2:$UD$20,11,FALSE)&lt;-3),"",'Total-corrected counts'!M1182),"")</f>
        <v/>
      </c>
      <c r="N1182" t="str">
        <f>IFERROR(IF(OR(HLOOKUP($A1182,'Z-scores'!$C$2:$UD$20,12,FALSE)&gt;3,HLOOKUP($A1182,'Z-scores'!$C$2:$UD$20,12,FALSE)&lt;-3),"",'Total-corrected counts'!N1182),"")</f>
        <v/>
      </c>
      <c r="O1182" t="str">
        <f>IFERROR(IF(OR(HLOOKUP($A1182,'Z-scores'!$C$2:$UD$20,13,FALSE)&gt;3,HLOOKUP($A1182,'Z-scores'!$C$2:$UD$20,13,FALSE)&lt;-3),"",'Total-corrected counts'!O1182),"")</f>
        <v/>
      </c>
      <c r="P1182" t="str">
        <f>IFERROR(IF(OR(HLOOKUP($A1182,'Z-scores'!$C$2:$UD$20,14,FALSE)&gt;3,HLOOKUP($A1182,'Z-scores'!$C$2:$UD$20,14,FALSE)&lt;-3),"",'Total-corrected counts'!P1182),"")</f>
        <v/>
      </c>
      <c r="Q1182" t="str">
        <f>IFERROR(IF(OR(HLOOKUP($A1182,'Z-scores'!$C$2:$UD$20,15,FALSE)&gt;3,HLOOKUP($A1182,'Z-scores'!$C$2:$UD$20,15,FALSE)&lt;-3),"",'Total-corrected counts'!Q1182),"")</f>
        <v/>
      </c>
      <c r="R1182" t="str">
        <f>IFERROR(IF(OR(HLOOKUP($A1182,'Z-scores'!$C$2:$UD$20,16,FALSE)&gt;3,HLOOKUP($A1182,'Z-scores'!$C$2:$UD$20,16,FALSE)&lt;-3),"",'Total-corrected counts'!R1182),"")</f>
        <v/>
      </c>
      <c r="S1182" t="str">
        <f>IFERROR(IF(OR(HLOOKUP($A1182,'Z-scores'!$C$2:$UD$20,17,FALSE)&gt;3,HLOOKUP($A1182,'Z-scores'!$C$2:$UD$20,17,FALSE)&lt;-3),"",'Total-corrected counts'!S1182),"")</f>
        <v/>
      </c>
      <c r="T1182" t="str">
        <f>IFERROR(IF(OR(HLOOKUP($A1182,'Z-scores'!$C$2:$UD$20,18,FALSE)&gt;3,HLOOKUP($A1182,'Z-scores'!$C$2:$UD$20,18,FALSE)&lt;-3),"",'Total-corrected counts'!T1182),"")</f>
        <v/>
      </c>
      <c r="U1182" t="str">
        <f>IFERROR(IF(OR(HLOOKUP($A1182,'Z-scores'!$C$2:$UD$20,19,FALSE)&gt;3,HLOOKUP($A1182,'Z-scores'!$C$2:$UD$20,19,FALSE)&lt;-3),"",'Total-corrected counts'!U1182),"")</f>
        <v/>
      </c>
      <c r="V1182">
        <f t="shared" si="72"/>
        <v>1</v>
      </c>
      <c r="W1182" s="10">
        <f>SUMIFS(Tabel132[Cluster],Tabel132[ID],A1182)</f>
        <v>0</v>
      </c>
      <c r="X1182" t="str">
        <f t="shared" si="73"/>
        <v/>
      </c>
      <c r="Y1182" t="str">
        <f t="shared" si="74"/>
        <v/>
      </c>
      <c r="Z1182" t="str">
        <f t="shared" si="75"/>
        <v/>
      </c>
    </row>
    <row r="1183" spans="1:26" x14ac:dyDescent="0.25">
      <c r="A1183">
        <v>10725</v>
      </c>
      <c r="B1183" t="s">
        <v>1224</v>
      </c>
      <c r="C1183">
        <v>57700</v>
      </c>
      <c r="D1183">
        <v>936</v>
      </c>
      <c r="E1183" t="str">
        <f>IFERROR(IF(OR(HLOOKUP($A1183,'Z-scores'!$C$2:$UD$20,3,FALSE)&gt;3,HLOOKUP(A1183,'Z-scores'!$C$2:$UD$20,3,FALSE)&lt;-3),"",'Total-corrected counts'!E1183),"")</f>
        <v/>
      </c>
      <c r="F1183" t="str">
        <f>IFERROR(IF(OR(HLOOKUP($A1183,'Z-scores'!$C$2:$UD$20,4,FALSE)&gt;3,HLOOKUP($A1183,'Z-scores'!$C$2:$UD$20,4,FALSE)&lt;-3),"",'Total-corrected counts'!F1183),"")</f>
        <v/>
      </c>
      <c r="G1183" t="str">
        <f>IFERROR(IF(OR(HLOOKUP($A1183,'Z-scores'!$C$2:$UD$20,5,FALSE)&gt;3,HLOOKUP($A1183,'Z-scores'!$C$2:$UD$20,5,FALSE)&lt;-3),"",'Total-corrected counts'!G1183),"")</f>
        <v/>
      </c>
      <c r="H1183" t="str">
        <f>IFERROR(IF(OR(HLOOKUP($A1183,'Z-scores'!$C$2:$UD$20,6,FALSE)&gt;3,HLOOKUP($A1183,'Z-scores'!$C$2:$UD$20,6,FALSE)&lt;-3),"",'Total-corrected counts'!H1183),"")</f>
        <v/>
      </c>
      <c r="I1183" t="str">
        <f>IFERROR(IF(OR(HLOOKUP($A1183,'Z-scores'!$C$2:$UD$20,7,FALSE)&gt;3,HLOOKUP($A1183,'Z-scores'!$C$2:$UD$20,7,FALSE)&lt;-3),"",'Total-corrected counts'!I1183),"")</f>
        <v/>
      </c>
      <c r="J1183" t="str">
        <f>IFERROR(IF(OR(HLOOKUP($A1183,'Z-scores'!$C$2:$UD$20,8,FALSE)&gt;3,HLOOKUP($A1183,'Z-scores'!$C$2:$UD$20,8,FALSE)&lt;-3),"",'Total-corrected counts'!J1183),"")</f>
        <v/>
      </c>
      <c r="K1183" t="str">
        <f>IFERROR(IF(OR(HLOOKUP($A1183,'Z-scores'!$C$2:$UD$20,9,FALSE)&gt;3,HLOOKUP($A1183,'Z-scores'!$C$2:$UD$20,9,FALSE)&lt;-3),"",'Total-corrected counts'!K1183),"")</f>
        <v/>
      </c>
      <c r="L1183" t="str">
        <f>IFERROR(IF(OR(HLOOKUP($A1183,'Z-scores'!$C$2:$UD$20,10,FALSE)&gt;3,HLOOKUP($A1183,'Z-scores'!$C$2:$UD$20,10,FALSE)&lt;-3),"",'Total-corrected counts'!L1183),"")</f>
        <v/>
      </c>
      <c r="M1183" t="str">
        <f>IFERROR(IF(OR(HLOOKUP($A1183,'Z-scores'!$C$2:$UD$20,11,FALSE)&gt;3,HLOOKUP($A1183,'Z-scores'!$C$2:$UD$20,11,FALSE)&lt;-3),"",'Total-corrected counts'!M1183),"")</f>
        <v/>
      </c>
      <c r="N1183" t="str">
        <f>IFERROR(IF(OR(HLOOKUP($A1183,'Z-scores'!$C$2:$UD$20,12,FALSE)&gt;3,HLOOKUP($A1183,'Z-scores'!$C$2:$UD$20,12,FALSE)&lt;-3),"",'Total-corrected counts'!N1183),"")</f>
        <v/>
      </c>
      <c r="O1183" t="str">
        <f>IFERROR(IF(OR(HLOOKUP($A1183,'Z-scores'!$C$2:$UD$20,13,FALSE)&gt;3,HLOOKUP($A1183,'Z-scores'!$C$2:$UD$20,13,FALSE)&lt;-3),"",'Total-corrected counts'!O1183),"")</f>
        <v/>
      </c>
      <c r="P1183" t="str">
        <f>IFERROR(IF(OR(HLOOKUP($A1183,'Z-scores'!$C$2:$UD$20,14,FALSE)&gt;3,HLOOKUP($A1183,'Z-scores'!$C$2:$UD$20,14,FALSE)&lt;-3),"",'Total-corrected counts'!P1183),"")</f>
        <v/>
      </c>
      <c r="Q1183" t="str">
        <f>IFERROR(IF(OR(HLOOKUP($A1183,'Z-scores'!$C$2:$UD$20,15,FALSE)&gt;3,HLOOKUP($A1183,'Z-scores'!$C$2:$UD$20,15,FALSE)&lt;-3),"",'Total-corrected counts'!Q1183),"")</f>
        <v/>
      </c>
      <c r="R1183" t="str">
        <f>IFERROR(IF(OR(HLOOKUP($A1183,'Z-scores'!$C$2:$UD$20,16,FALSE)&gt;3,HLOOKUP($A1183,'Z-scores'!$C$2:$UD$20,16,FALSE)&lt;-3),"",'Total-corrected counts'!R1183),"")</f>
        <v/>
      </c>
      <c r="S1183" t="str">
        <f>IFERROR(IF(OR(HLOOKUP($A1183,'Z-scores'!$C$2:$UD$20,17,FALSE)&gt;3,HLOOKUP($A1183,'Z-scores'!$C$2:$UD$20,17,FALSE)&lt;-3),"",'Total-corrected counts'!S1183),"")</f>
        <v/>
      </c>
      <c r="T1183" t="str">
        <f>IFERROR(IF(OR(HLOOKUP($A1183,'Z-scores'!$C$2:$UD$20,18,FALSE)&gt;3,HLOOKUP($A1183,'Z-scores'!$C$2:$UD$20,18,FALSE)&lt;-3),"",'Total-corrected counts'!T1183),"")</f>
        <v/>
      </c>
      <c r="U1183" t="str">
        <f>IFERROR(IF(OR(HLOOKUP($A1183,'Z-scores'!$C$2:$UD$20,19,FALSE)&gt;3,HLOOKUP($A1183,'Z-scores'!$C$2:$UD$20,19,FALSE)&lt;-3),"",'Total-corrected counts'!U1183),"")</f>
        <v/>
      </c>
      <c r="V1183">
        <f t="shared" si="72"/>
        <v>1</v>
      </c>
      <c r="W1183" s="10">
        <f>SUMIFS(Tabel132[Cluster],Tabel132[ID],A1183)</f>
        <v>0</v>
      </c>
      <c r="X1183" t="str">
        <f t="shared" si="73"/>
        <v/>
      </c>
      <c r="Y1183" t="str">
        <f t="shared" si="74"/>
        <v/>
      </c>
      <c r="Z1183" t="str">
        <f t="shared" si="75"/>
        <v/>
      </c>
    </row>
    <row r="1184" spans="1:26" x14ac:dyDescent="0.25">
      <c r="A1184">
        <v>10726</v>
      </c>
      <c r="B1184" t="s">
        <v>1225</v>
      </c>
      <c r="C1184">
        <v>58300</v>
      </c>
      <c r="D1184">
        <v>944</v>
      </c>
      <c r="E1184" t="str">
        <f>IFERROR(IF(OR(HLOOKUP($A1184,'Z-scores'!$C$2:$UD$20,3,FALSE)&gt;3,HLOOKUP(A1184,'Z-scores'!$C$2:$UD$20,3,FALSE)&lt;-3),"",'Total-corrected counts'!E1184),"")</f>
        <v/>
      </c>
      <c r="F1184" t="str">
        <f>IFERROR(IF(OR(HLOOKUP($A1184,'Z-scores'!$C$2:$UD$20,4,FALSE)&gt;3,HLOOKUP($A1184,'Z-scores'!$C$2:$UD$20,4,FALSE)&lt;-3),"",'Total-corrected counts'!F1184),"")</f>
        <v/>
      </c>
      <c r="G1184" t="str">
        <f>IFERROR(IF(OR(HLOOKUP($A1184,'Z-scores'!$C$2:$UD$20,5,FALSE)&gt;3,HLOOKUP($A1184,'Z-scores'!$C$2:$UD$20,5,FALSE)&lt;-3),"",'Total-corrected counts'!G1184),"")</f>
        <v/>
      </c>
      <c r="H1184" t="str">
        <f>IFERROR(IF(OR(HLOOKUP($A1184,'Z-scores'!$C$2:$UD$20,6,FALSE)&gt;3,HLOOKUP($A1184,'Z-scores'!$C$2:$UD$20,6,FALSE)&lt;-3),"",'Total-corrected counts'!H1184),"")</f>
        <v/>
      </c>
      <c r="I1184" t="str">
        <f>IFERROR(IF(OR(HLOOKUP($A1184,'Z-scores'!$C$2:$UD$20,7,FALSE)&gt;3,HLOOKUP($A1184,'Z-scores'!$C$2:$UD$20,7,FALSE)&lt;-3),"",'Total-corrected counts'!I1184),"")</f>
        <v/>
      </c>
      <c r="J1184" t="str">
        <f>IFERROR(IF(OR(HLOOKUP($A1184,'Z-scores'!$C$2:$UD$20,8,FALSE)&gt;3,HLOOKUP($A1184,'Z-scores'!$C$2:$UD$20,8,FALSE)&lt;-3),"",'Total-corrected counts'!J1184),"")</f>
        <v/>
      </c>
      <c r="K1184" t="str">
        <f>IFERROR(IF(OR(HLOOKUP($A1184,'Z-scores'!$C$2:$UD$20,9,FALSE)&gt;3,HLOOKUP($A1184,'Z-scores'!$C$2:$UD$20,9,FALSE)&lt;-3),"",'Total-corrected counts'!K1184),"")</f>
        <v/>
      </c>
      <c r="L1184" t="str">
        <f>IFERROR(IF(OR(HLOOKUP($A1184,'Z-scores'!$C$2:$UD$20,10,FALSE)&gt;3,HLOOKUP($A1184,'Z-scores'!$C$2:$UD$20,10,FALSE)&lt;-3),"",'Total-corrected counts'!L1184),"")</f>
        <v/>
      </c>
      <c r="M1184" t="str">
        <f>IFERROR(IF(OR(HLOOKUP($A1184,'Z-scores'!$C$2:$UD$20,11,FALSE)&gt;3,HLOOKUP($A1184,'Z-scores'!$C$2:$UD$20,11,FALSE)&lt;-3),"",'Total-corrected counts'!M1184),"")</f>
        <v/>
      </c>
      <c r="N1184" t="str">
        <f>IFERROR(IF(OR(HLOOKUP($A1184,'Z-scores'!$C$2:$UD$20,12,FALSE)&gt;3,HLOOKUP($A1184,'Z-scores'!$C$2:$UD$20,12,FALSE)&lt;-3),"",'Total-corrected counts'!N1184),"")</f>
        <v/>
      </c>
      <c r="O1184" t="str">
        <f>IFERROR(IF(OR(HLOOKUP($A1184,'Z-scores'!$C$2:$UD$20,13,FALSE)&gt;3,HLOOKUP($A1184,'Z-scores'!$C$2:$UD$20,13,FALSE)&lt;-3),"",'Total-corrected counts'!O1184),"")</f>
        <v/>
      </c>
      <c r="P1184" t="str">
        <f>IFERROR(IF(OR(HLOOKUP($A1184,'Z-scores'!$C$2:$UD$20,14,FALSE)&gt;3,HLOOKUP($A1184,'Z-scores'!$C$2:$UD$20,14,FALSE)&lt;-3),"",'Total-corrected counts'!P1184),"")</f>
        <v/>
      </c>
      <c r="Q1184" t="str">
        <f>IFERROR(IF(OR(HLOOKUP($A1184,'Z-scores'!$C$2:$UD$20,15,FALSE)&gt;3,HLOOKUP($A1184,'Z-scores'!$C$2:$UD$20,15,FALSE)&lt;-3),"",'Total-corrected counts'!Q1184),"")</f>
        <v/>
      </c>
      <c r="R1184" t="str">
        <f>IFERROR(IF(OR(HLOOKUP($A1184,'Z-scores'!$C$2:$UD$20,16,FALSE)&gt;3,HLOOKUP($A1184,'Z-scores'!$C$2:$UD$20,16,FALSE)&lt;-3),"",'Total-corrected counts'!R1184),"")</f>
        <v/>
      </c>
      <c r="S1184" t="str">
        <f>IFERROR(IF(OR(HLOOKUP($A1184,'Z-scores'!$C$2:$UD$20,17,FALSE)&gt;3,HLOOKUP($A1184,'Z-scores'!$C$2:$UD$20,17,FALSE)&lt;-3),"",'Total-corrected counts'!S1184),"")</f>
        <v/>
      </c>
      <c r="T1184" t="str">
        <f>IFERROR(IF(OR(HLOOKUP($A1184,'Z-scores'!$C$2:$UD$20,18,FALSE)&gt;3,HLOOKUP($A1184,'Z-scores'!$C$2:$UD$20,18,FALSE)&lt;-3),"",'Total-corrected counts'!T1184),"")</f>
        <v/>
      </c>
      <c r="U1184" t="str">
        <f>IFERROR(IF(OR(HLOOKUP($A1184,'Z-scores'!$C$2:$UD$20,19,FALSE)&gt;3,HLOOKUP($A1184,'Z-scores'!$C$2:$UD$20,19,FALSE)&lt;-3),"",'Total-corrected counts'!U1184),"")</f>
        <v/>
      </c>
      <c r="V1184">
        <f t="shared" si="72"/>
        <v>1</v>
      </c>
      <c r="W1184" s="10">
        <f>SUMIFS(Tabel132[Cluster],Tabel132[ID],A1184)</f>
        <v>0</v>
      </c>
      <c r="X1184" t="str">
        <f t="shared" si="73"/>
        <v/>
      </c>
      <c r="Y1184" t="str">
        <f t="shared" si="74"/>
        <v/>
      </c>
      <c r="Z1184" t="str">
        <f t="shared" si="75"/>
        <v/>
      </c>
    </row>
    <row r="1185" spans="1:26" x14ac:dyDescent="0.25">
      <c r="A1185">
        <v>10727</v>
      </c>
      <c r="B1185" t="s">
        <v>1226</v>
      </c>
      <c r="C1185">
        <v>58200</v>
      </c>
      <c r="D1185">
        <v>944</v>
      </c>
      <c r="E1185" t="str">
        <f>IFERROR(IF(OR(HLOOKUP($A1185,'Z-scores'!$C$2:$UD$20,3,FALSE)&gt;3,HLOOKUP(A1185,'Z-scores'!$C$2:$UD$20,3,FALSE)&lt;-3),"",'Total-corrected counts'!E1185),"")</f>
        <v/>
      </c>
      <c r="F1185" t="str">
        <f>IFERROR(IF(OR(HLOOKUP($A1185,'Z-scores'!$C$2:$UD$20,4,FALSE)&gt;3,HLOOKUP($A1185,'Z-scores'!$C$2:$UD$20,4,FALSE)&lt;-3),"",'Total-corrected counts'!F1185),"")</f>
        <v/>
      </c>
      <c r="G1185" t="str">
        <f>IFERROR(IF(OR(HLOOKUP($A1185,'Z-scores'!$C$2:$UD$20,5,FALSE)&gt;3,HLOOKUP($A1185,'Z-scores'!$C$2:$UD$20,5,FALSE)&lt;-3),"",'Total-corrected counts'!G1185),"")</f>
        <v/>
      </c>
      <c r="H1185" t="str">
        <f>IFERROR(IF(OR(HLOOKUP($A1185,'Z-scores'!$C$2:$UD$20,6,FALSE)&gt;3,HLOOKUP($A1185,'Z-scores'!$C$2:$UD$20,6,FALSE)&lt;-3),"",'Total-corrected counts'!H1185),"")</f>
        <v/>
      </c>
      <c r="I1185" t="str">
        <f>IFERROR(IF(OR(HLOOKUP($A1185,'Z-scores'!$C$2:$UD$20,7,FALSE)&gt;3,HLOOKUP($A1185,'Z-scores'!$C$2:$UD$20,7,FALSE)&lt;-3),"",'Total-corrected counts'!I1185),"")</f>
        <v/>
      </c>
      <c r="J1185" t="str">
        <f>IFERROR(IF(OR(HLOOKUP($A1185,'Z-scores'!$C$2:$UD$20,8,FALSE)&gt;3,HLOOKUP($A1185,'Z-scores'!$C$2:$UD$20,8,FALSE)&lt;-3),"",'Total-corrected counts'!J1185),"")</f>
        <v/>
      </c>
      <c r="K1185" t="str">
        <f>IFERROR(IF(OR(HLOOKUP($A1185,'Z-scores'!$C$2:$UD$20,9,FALSE)&gt;3,HLOOKUP($A1185,'Z-scores'!$C$2:$UD$20,9,FALSE)&lt;-3),"",'Total-corrected counts'!K1185),"")</f>
        <v/>
      </c>
      <c r="L1185" t="str">
        <f>IFERROR(IF(OR(HLOOKUP($A1185,'Z-scores'!$C$2:$UD$20,10,FALSE)&gt;3,HLOOKUP($A1185,'Z-scores'!$C$2:$UD$20,10,FALSE)&lt;-3),"",'Total-corrected counts'!L1185),"")</f>
        <v/>
      </c>
      <c r="M1185" t="str">
        <f>IFERROR(IF(OR(HLOOKUP($A1185,'Z-scores'!$C$2:$UD$20,11,FALSE)&gt;3,HLOOKUP($A1185,'Z-scores'!$C$2:$UD$20,11,FALSE)&lt;-3),"",'Total-corrected counts'!M1185),"")</f>
        <v/>
      </c>
      <c r="N1185" t="str">
        <f>IFERROR(IF(OR(HLOOKUP($A1185,'Z-scores'!$C$2:$UD$20,12,FALSE)&gt;3,HLOOKUP($A1185,'Z-scores'!$C$2:$UD$20,12,FALSE)&lt;-3),"",'Total-corrected counts'!N1185),"")</f>
        <v/>
      </c>
      <c r="O1185" t="str">
        <f>IFERROR(IF(OR(HLOOKUP($A1185,'Z-scores'!$C$2:$UD$20,13,FALSE)&gt;3,HLOOKUP($A1185,'Z-scores'!$C$2:$UD$20,13,FALSE)&lt;-3),"",'Total-corrected counts'!O1185),"")</f>
        <v/>
      </c>
      <c r="P1185" t="str">
        <f>IFERROR(IF(OR(HLOOKUP($A1185,'Z-scores'!$C$2:$UD$20,14,FALSE)&gt;3,HLOOKUP($A1185,'Z-scores'!$C$2:$UD$20,14,FALSE)&lt;-3),"",'Total-corrected counts'!P1185),"")</f>
        <v/>
      </c>
      <c r="Q1185" t="str">
        <f>IFERROR(IF(OR(HLOOKUP($A1185,'Z-scores'!$C$2:$UD$20,15,FALSE)&gt;3,HLOOKUP($A1185,'Z-scores'!$C$2:$UD$20,15,FALSE)&lt;-3),"",'Total-corrected counts'!Q1185),"")</f>
        <v/>
      </c>
      <c r="R1185" t="str">
        <f>IFERROR(IF(OR(HLOOKUP($A1185,'Z-scores'!$C$2:$UD$20,16,FALSE)&gt;3,HLOOKUP($A1185,'Z-scores'!$C$2:$UD$20,16,FALSE)&lt;-3),"",'Total-corrected counts'!R1185),"")</f>
        <v/>
      </c>
      <c r="S1185" t="str">
        <f>IFERROR(IF(OR(HLOOKUP($A1185,'Z-scores'!$C$2:$UD$20,17,FALSE)&gt;3,HLOOKUP($A1185,'Z-scores'!$C$2:$UD$20,17,FALSE)&lt;-3),"",'Total-corrected counts'!S1185),"")</f>
        <v/>
      </c>
      <c r="T1185" t="str">
        <f>IFERROR(IF(OR(HLOOKUP($A1185,'Z-scores'!$C$2:$UD$20,18,FALSE)&gt;3,HLOOKUP($A1185,'Z-scores'!$C$2:$UD$20,18,FALSE)&lt;-3),"",'Total-corrected counts'!T1185),"")</f>
        <v/>
      </c>
      <c r="U1185" t="str">
        <f>IFERROR(IF(OR(HLOOKUP($A1185,'Z-scores'!$C$2:$UD$20,19,FALSE)&gt;3,HLOOKUP($A1185,'Z-scores'!$C$2:$UD$20,19,FALSE)&lt;-3),"",'Total-corrected counts'!U1185),"")</f>
        <v/>
      </c>
      <c r="V1185">
        <f t="shared" si="72"/>
        <v>1</v>
      </c>
      <c r="W1185" s="10">
        <f>SUMIFS(Tabel132[Cluster],Tabel132[ID],A1185)</f>
        <v>0</v>
      </c>
      <c r="X1185" t="str">
        <f t="shared" si="73"/>
        <v/>
      </c>
      <c r="Y1185" t="str">
        <f t="shared" si="74"/>
        <v/>
      </c>
      <c r="Z1185" t="str">
        <f t="shared" si="75"/>
        <v/>
      </c>
    </row>
    <row r="1186" spans="1:26" x14ac:dyDescent="0.25">
      <c r="A1186">
        <v>10728</v>
      </c>
      <c r="B1186" t="s">
        <v>1227</v>
      </c>
      <c r="C1186">
        <v>58100</v>
      </c>
      <c r="D1186">
        <v>944</v>
      </c>
      <c r="E1186" t="str">
        <f>IFERROR(IF(OR(HLOOKUP($A1186,'Z-scores'!$C$2:$UD$20,3,FALSE)&gt;3,HLOOKUP(A1186,'Z-scores'!$C$2:$UD$20,3,FALSE)&lt;-3),"",'Total-corrected counts'!E1186),"")</f>
        <v/>
      </c>
      <c r="F1186" t="str">
        <f>IFERROR(IF(OR(HLOOKUP($A1186,'Z-scores'!$C$2:$UD$20,4,FALSE)&gt;3,HLOOKUP($A1186,'Z-scores'!$C$2:$UD$20,4,FALSE)&lt;-3),"",'Total-corrected counts'!F1186),"")</f>
        <v/>
      </c>
      <c r="G1186" t="str">
        <f>IFERROR(IF(OR(HLOOKUP($A1186,'Z-scores'!$C$2:$UD$20,5,FALSE)&gt;3,HLOOKUP($A1186,'Z-scores'!$C$2:$UD$20,5,FALSE)&lt;-3),"",'Total-corrected counts'!G1186),"")</f>
        <v/>
      </c>
      <c r="H1186" t="str">
        <f>IFERROR(IF(OR(HLOOKUP($A1186,'Z-scores'!$C$2:$UD$20,6,FALSE)&gt;3,HLOOKUP($A1186,'Z-scores'!$C$2:$UD$20,6,FALSE)&lt;-3),"",'Total-corrected counts'!H1186),"")</f>
        <v/>
      </c>
      <c r="I1186" t="str">
        <f>IFERROR(IF(OR(HLOOKUP($A1186,'Z-scores'!$C$2:$UD$20,7,FALSE)&gt;3,HLOOKUP($A1186,'Z-scores'!$C$2:$UD$20,7,FALSE)&lt;-3),"",'Total-corrected counts'!I1186),"")</f>
        <v/>
      </c>
      <c r="J1186" t="str">
        <f>IFERROR(IF(OR(HLOOKUP($A1186,'Z-scores'!$C$2:$UD$20,8,FALSE)&gt;3,HLOOKUP($A1186,'Z-scores'!$C$2:$UD$20,8,FALSE)&lt;-3),"",'Total-corrected counts'!J1186),"")</f>
        <v/>
      </c>
      <c r="K1186" t="str">
        <f>IFERROR(IF(OR(HLOOKUP($A1186,'Z-scores'!$C$2:$UD$20,9,FALSE)&gt;3,HLOOKUP($A1186,'Z-scores'!$C$2:$UD$20,9,FALSE)&lt;-3),"",'Total-corrected counts'!K1186),"")</f>
        <v/>
      </c>
      <c r="L1186" t="str">
        <f>IFERROR(IF(OR(HLOOKUP($A1186,'Z-scores'!$C$2:$UD$20,10,FALSE)&gt;3,HLOOKUP($A1186,'Z-scores'!$C$2:$UD$20,10,FALSE)&lt;-3),"",'Total-corrected counts'!L1186),"")</f>
        <v/>
      </c>
      <c r="M1186" t="str">
        <f>IFERROR(IF(OR(HLOOKUP($A1186,'Z-scores'!$C$2:$UD$20,11,FALSE)&gt;3,HLOOKUP($A1186,'Z-scores'!$C$2:$UD$20,11,FALSE)&lt;-3),"",'Total-corrected counts'!M1186),"")</f>
        <v/>
      </c>
      <c r="N1186" t="str">
        <f>IFERROR(IF(OR(HLOOKUP($A1186,'Z-scores'!$C$2:$UD$20,12,FALSE)&gt;3,HLOOKUP($A1186,'Z-scores'!$C$2:$UD$20,12,FALSE)&lt;-3),"",'Total-corrected counts'!N1186),"")</f>
        <v/>
      </c>
      <c r="O1186" t="str">
        <f>IFERROR(IF(OR(HLOOKUP($A1186,'Z-scores'!$C$2:$UD$20,13,FALSE)&gt;3,HLOOKUP($A1186,'Z-scores'!$C$2:$UD$20,13,FALSE)&lt;-3),"",'Total-corrected counts'!O1186),"")</f>
        <v/>
      </c>
      <c r="P1186" t="str">
        <f>IFERROR(IF(OR(HLOOKUP($A1186,'Z-scores'!$C$2:$UD$20,14,FALSE)&gt;3,HLOOKUP($A1186,'Z-scores'!$C$2:$UD$20,14,FALSE)&lt;-3),"",'Total-corrected counts'!P1186),"")</f>
        <v/>
      </c>
      <c r="Q1186" t="str">
        <f>IFERROR(IF(OR(HLOOKUP($A1186,'Z-scores'!$C$2:$UD$20,15,FALSE)&gt;3,HLOOKUP($A1186,'Z-scores'!$C$2:$UD$20,15,FALSE)&lt;-3),"",'Total-corrected counts'!Q1186),"")</f>
        <v/>
      </c>
      <c r="R1186" t="str">
        <f>IFERROR(IF(OR(HLOOKUP($A1186,'Z-scores'!$C$2:$UD$20,16,FALSE)&gt;3,HLOOKUP($A1186,'Z-scores'!$C$2:$UD$20,16,FALSE)&lt;-3),"",'Total-corrected counts'!R1186),"")</f>
        <v/>
      </c>
      <c r="S1186" t="str">
        <f>IFERROR(IF(OR(HLOOKUP($A1186,'Z-scores'!$C$2:$UD$20,17,FALSE)&gt;3,HLOOKUP($A1186,'Z-scores'!$C$2:$UD$20,17,FALSE)&lt;-3),"",'Total-corrected counts'!S1186),"")</f>
        <v/>
      </c>
      <c r="T1186" t="str">
        <f>IFERROR(IF(OR(HLOOKUP($A1186,'Z-scores'!$C$2:$UD$20,18,FALSE)&gt;3,HLOOKUP($A1186,'Z-scores'!$C$2:$UD$20,18,FALSE)&lt;-3),"",'Total-corrected counts'!T1186),"")</f>
        <v/>
      </c>
      <c r="U1186" t="str">
        <f>IFERROR(IF(OR(HLOOKUP($A1186,'Z-scores'!$C$2:$UD$20,19,FALSE)&gt;3,HLOOKUP($A1186,'Z-scores'!$C$2:$UD$20,19,FALSE)&lt;-3),"",'Total-corrected counts'!U1186),"")</f>
        <v/>
      </c>
      <c r="V1186">
        <f t="shared" si="72"/>
        <v>1</v>
      </c>
      <c r="W1186" s="10">
        <f>SUMIFS(Tabel132[Cluster],Tabel132[ID],A1186)</f>
        <v>0</v>
      </c>
      <c r="X1186" t="str">
        <f t="shared" si="73"/>
        <v/>
      </c>
      <c r="Y1186" t="str">
        <f t="shared" si="74"/>
        <v/>
      </c>
      <c r="Z1186" t="str">
        <f t="shared" si="75"/>
        <v/>
      </c>
    </row>
    <row r="1187" spans="1:26" x14ac:dyDescent="0.25">
      <c r="A1187">
        <v>10729</v>
      </c>
      <c r="B1187" t="s">
        <v>1228</v>
      </c>
      <c r="C1187">
        <v>58700</v>
      </c>
      <c r="D1187">
        <v>951</v>
      </c>
      <c r="E1187" t="str">
        <f>IFERROR(IF(OR(HLOOKUP($A1187,'Z-scores'!$C$2:$UD$20,3,FALSE)&gt;3,HLOOKUP(A1187,'Z-scores'!$C$2:$UD$20,3,FALSE)&lt;-3),"",'Total-corrected counts'!E1187),"")</f>
        <v/>
      </c>
      <c r="F1187" t="str">
        <f>IFERROR(IF(OR(HLOOKUP($A1187,'Z-scores'!$C$2:$UD$20,4,FALSE)&gt;3,HLOOKUP($A1187,'Z-scores'!$C$2:$UD$20,4,FALSE)&lt;-3),"",'Total-corrected counts'!F1187),"")</f>
        <v/>
      </c>
      <c r="G1187" t="str">
        <f>IFERROR(IF(OR(HLOOKUP($A1187,'Z-scores'!$C$2:$UD$20,5,FALSE)&gt;3,HLOOKUP($A1187,'Z-scores'!$C$2:$UD$20,5,FALSE)&lt;-3),"",'Total-corrected counts'!G1187),"")</f>
        <v/>
      </c>
      <c r="H1187" t="str">
        <f>IFERROR(IF(OR(HLOOKUP($A1187,'Z-scores'!$C$2:$UD$20,6,FALSE)&gt;3,HLOOKUP($A1187,'Z-scores'!$C$2:$UD$20,6,FALSE)&lt;-3),"",'Total-corrected counts'!H1187),"")</f>
        <v/>
      </c>
      <c r="I1187" t="str">
        <f>IFERROR(IF(OR(HLOOKUP($A1187,'Z-scores'!$C$2:$UD$20,7,FALSE)&gt;3,HLOOKUP($A1187,'Z-scores'!$C$2:$UD$20,7,FALSE)&lt;-3),"",'Total-corrected counts'!I1187),"")</f>
        <v/>
      </c>
      <c r="J1187" t="str">
        <f>IFERROR(IF(OR(HLOOKUP($A1187,'Z-scores'!$C$2:$UD$20,8,FALSE)&gt;3,HLOOKUP($A1187,'Z-scores'!$C$2:$UD$20,8,FALSE)&lt;-3),"",'Total-corrected counts'!J1187),"")</f>
        <v/>
      </c>
      <c r="K1187" t="str">
        <f>IFERROR(IF(OR(HLOOKUP($A1187,'Z-scores'!$C$2:$UD$20,9,FALSE)&gt;3,HLOOKUP($A1187,'Z-scores'!$C$2:$UD$20,9,FALSE)&lt;-3),"",'Total-corrected counts'!K1187),"")</f>
        <v/>
      </c>
      <c r="L1187" t="str">
        <f>IFERROR(IF(OR(HLOOKUP($A1187,'Z-scores'!$C$2:$UD$20,10,FALSE)&gt;3,HLOOKUP($A1187,'Z-scores'!$C$2:$UD$20,10,FALSE)&lt;-3),"",'Total-corrected counts'!L1187),"")</f>
        <v/>
      </c>
      <c r="M1187" t="str">
        <f>IFERROR(IF(OR(HLOOKUP($A1187,'Z-scores'!$C$2:$UD$20,11,FALSE)&gt;3,HLOOKUP($A1187,'Z-scores'!$C$2:$UD$20,11,FALSE)&lt;-3),"",'Total-corrected counts'!M1187),"")</f>
        <v/>
      </c>
      <c r="N1187" t="str">
        <f>IFERROR(IF(OR(HLOOKUP($A1187,'Z-scores'!$C$2:$UD$20,12,FALSE)&gt;3,HLOOKUP($A1187,'Z-scores'!$C$2:$UD$20,12,FALSE)&lt;-3),"",'Total-corrected counts'!N1187),"")</f>
        <v/>
      </c>
      <c r="O1187" t="str">
        <f>IFERROR(IF(OR(HLOOKUP($A1187,'Z-scores'!$C$2:$UD$20,13,FALSE)&gt;3,HLOOKUP($A1187,'Z-scores'!$C$2:$UD$20,13,FALSE)&lt;-3),"",'Total-corrected counts'!O1187),"")</f>
        <v/>
      </c>
      <c r="P1187" t="str">
        <f>IFERROR(IF(OR(HLOOKUP($A1187,'Z-scores'!$C$2:$UD$20,14,FALSE)&gt;3,HLOOKUP($A1187,'Z-scores'!$C$2:$UD$20,14,FALSE)&lt;-3),"",'Total-corrected counts'!P1187),"")</f>
        <v/>
      </c>
      <c r="Q1187" t="str">
        <f>IFERROR(IF(OR(HLOOKUP($A1187,'Z-scores'!$C$2:$UD$20,15,FALSE)&gt;3,HLOOKUP($A1187,'Z-scores'!$C$2:$UD$20,15,FALSE)&lt;-3),"",'Total-corrected counts'!Q1187),"")</f>
        <v/>
      </c>
      <c r="R1187" t="str">
        <f>IFERROR(IF(OR(HLOOKUP($A1187,'Z-scores'!$C$2:$UD$20,16,FALSE)&gt;3,HLOOKUP($A1187,'Z-scores'!$C$2:$UD$20,16,FALSE)&lt;-3),"",'Total-corrected counts'!R1187),"")</f>
        <v/>
      </c>
      <c r="S1187" t="str">
        <f>IFERROR(IF(OR(HLOOKUP($A1187,'Z-scores'!$C$2:$UD$20,17,FALSE)&gt;3,HLOOKUP($A1187,'Z-scores'!$C$2:$UD$20,17,FALSE)&lt;-3),"",'Total-corrected counts'!S1187),"")</f>
        <v/>
      </c>
      <c r="T1187" t="str">
        <f>IFERROR(IF(OR(HLOOKUP($A1187,'Z-scores'!$C$2:$UD$20,18,FALSE)&gt;3,HLOOKUP($A1187,'Z-scores'!$C$2:$UD$20,18,FALSE)&lt;-3),"",'Total-corrected counts'!T1187),"")</f>
        <v/>
      </c>
      <c r="U1187" t="str">
        <f>IFERROR(IF(OR(HLOOKUP($A1187,'Z-scores'!$C$2:$UD$20,19,FALSE)&gt;3,HLOOKUP($A1187,'Z-scores'!$C$2:$UD$20,19,FALSE)&lt;-3),"",'Total-corrected counts'!U1187),"")</f>
        <v/>
      </c>
      <c r="V1187">
        <f t="shared" si="72"/>
        <v>1</v>
      </c>
      <c r="W1187" s="10">
        <f>SUMIFS(Tabel132[Cluster],Tabel132[ID],A1187)</f>
        <v>0</v>
      </c>
      <c r="X1187" t="str">
        <f t="shared" si="73"/>
        <v/>
      </c>
      <c r="Y1187" t="str">
        <f t="shared" si="74"/>
        <v/>
      </c>
      <c r="Z1187" t="str">
        <f t="shared" si="75"/>
        <v/>
      </c>
    </row>
    <row r="1188" spans="1:26" x14ac:dyDescent="0.25">
      <c r="A1188">
        <v>10730</v>
      </c>
      <c r="B1188" t="s">
        <v>1229</v>
      </c>
      <c r="C1188">
        <v>58600</v>
      </c>
      <c r="D1188">
        <v>951</v>
      </c>
      <c r="E1188" t="str">
        <f>IFERROR(IF(OR(HLOOKUP($A1188,'Z-scores'!$C$2:$UD$20,3,FALSE)&gt;3,HLOOKUP(A1188,'Z-scores'!$C$2:$UD$20,3,FALSE)&lt;-3),"",'Total-corrected counts'!E1188),"")</f>
        <v/>
      </c>
      <c r="F1188" t="str">
        <f>IFERROR(IF(OR(HLOOKUP($A1188,'Z-scores'!$C$2:$UD$20,4,FALSE)&gt;3,HLOOKUP($A1188,'Z-scores'!$C$2:$UD$20,4,FALSE)&lt;-3),"",'Total-corrected counts'!F1188),"")</f>
        <v/>
      </c>
      <c r="G1188" t="str">
        <f>IFERROR(IF(OR(HLOOKUP($A1188,'Z-scores'!$C$2:$UD$20,5,FALSE)&gt;3,HLOOKUP($A1188,'Z-scores'!$C$2:$UD$20,5,FALSE)&lt;-3),"",'Total-corrected counts'!G1188),"")</f>
        <v/>
      </c>
      <c r="H1188" t="str">
        <f>IFERROR(IF(OR(HLOOKUP($A1188,'Z-scores'!$C$2:$UD$20,6,FALSE)&gt;3,HLOOKUP($A1188,'Z-scores'!$C$2:$UD$20,6,FALSE)&lt;-3),"",'Total-corrected counts'!H1188),"")</f>
        <v/>
      </c>
      <c r="I1188" t="str">
        <f>IFERROR(IF(OR(HLOOKUP($A1188,'Z-scores'!$C$2:$UD$20,7,FALSE)&gt;3,HLOOKUP($A1188,'Z-scores'!$C$2:$UD$20,7,FALSE)&lt;-3),"",'Total-corrected counts'!I1188),"")</f>
        <v/>
      </c>
      <c r="J1188" t="str">
        <f>IFERROR(IF(OR(HLOOKUP($A1188,'Z-scores'!$C$2:$UD$20,8,FALSE)&gt;3,HLOOKUP($A1188,'Z-scores'!$C$2:$UD$20,8,FALSE)&lt;-3),"",'Total-corrected counts'!J1188),"")</f>
        <v/>
      </c>
      <c r="K1188" t="str">
        <f>IFERROR(IF(OR(HLOOKUP($A1188,'Z-scores'!$C$2:$UD$20,9,FALSE)&gt;3,HLOOKUP($A1188,'Z-scores'!$C$2:$UD$20,9,FALSE)&lt;-3),"",'Total-corrected counts'!K1188),"")</f>
        <v/>
      </c>
      <c r="L1188" t="str">
        <f>IFERROR(IF(OR(HLOOKUP($A1188,'Z-scores'!$C$2:$UD$20,10,FALSE)&gt;3,HLOOKUP($A1188,'Z-scores'!$C$2:$UD$20,10,FALSE)&lt;-3),"",'Total-corrected counts'!L1188),"")</f>
        <v/>
      </c>
      <c r="M1188" t="str">
        <f>IFERROR(IF(OR(HLOOKUP($A1188,'Z-scores'!$C$2:$UD$20,11,FALSE)&gt;3,HLOOKUP($A1188,'Z-scores'!$C$2:$UD$20,11,FALSE)&lt;-3),"",'Total-corrected counts'!M1188),"")</f>
        <v/>
      </c>
      <c r="N1188" t="str">
        <f>IFERROR(IF(OR(HLOOKUP($A1188,'Z-scores'!$C$2:$UD$20,12,FALSE)&gt;3,HLOOKUP($A1188,'Z-scores'!$C$2:$UD$20,12,FALSE)&lt;-3),"",'Total-corrected counts'!N1188),"")</f>
        <v/>
      </c>
      <c r="O1188" t="str">
        <f>IFERROR(IF(OR(HLOOKUP($A1188,'Z-scores'!$C$2:$UD$20,13,FALSE)&gt;3,HLOOKUP($A1188,'Z-scores'!$C$2:$UD$20,13,FALSE)&lt;-3),"",'Total-corrected counts'!O1188),"")</f>
        <v/>
      </c>
      <c r="P1188" t="str">
        <f>IFERROR(IF(OR(HLOOKUP($A1188,'Z-scores'!$C$2:$UD$20,14,FALSE)&gt;3,HLOOKUP($A1188,'Z-scores'!$C$2:$UD$20,14,FALSE)&lt;-3),"",'Total-corrected counts'!P1188),"")</f>
        <v/>
      </c>
      <c r="Q1188" t="str">
        <f>IFERROR(IF(OR(HLOOKUP($A1188,'Z-scores'!$C$2:$UD$20,15,FALSE)&gt;3,HLOOKUP($A1188,'Z-scores'!$C$2:$UD$20,15,FALSE)&lt;-3),"",'Total-corrected counts'!Q1188),"")</f>
        <v/>
      </c>
      <c r="R1188" t="str">
        <f>IFERROR(IF(OR(HLOOKUP($A1188,'Z-scores'!$C$2:$UD$20,16,FALSE)&gt;3,HLOOKUP($A1188,'Z-scores'!$C$2:$UD$20,16,FALSE)&lt;-3),"",'Total-corrected counts'!R1188),"")</f>
        <v/>
      </c>
      <c r="S1188" t="str">
        <f>IFERROR(IF(OR(HLOOKUP($A1188,'Z-scores'!$C$2:$UD$20,17,FALSE)&gt;3,HLOOKUP($A1188,'Z-scores'!$C$2:$UD$20,17,FALSE)&lt;-3),"",'Total-corrected counts'!S1188),"")</f>
        <v/>
      </c>
      <c r="T1188" t="str">
        <f>IFERROR(IF(OR(HLOOKUP($A1188,'Z-scores'!$C$2:$UD$20,18,FALSE)&gt;3,HLOOKUP($A1188,'Z-scores'!$C$2:$UD$20,18,FALSE)&lt;-3),"",'Total-corrected counts'!T1188),"")</f>
        <v/>
      </c>
      <c r="U1188" t="str">
        <f>IFERROR(IF(OR(HLOOKUP($A1188,'Z-scores'!$C$2:$UD$20,19,FALSE)&gt;3,HLOOKUP($A1188,'Z-scores'!$C$2:$UD$20,19,FALSE)&lt;-3),"",'Total-corrected counts'!U1188),"")</f>
        <v/>
      </c>
      <c r="V1188">
        <f t="shared" si="72"/>
        <v>1</v>
      </c>
      <c r="W1188" s="10">
        <f>SUMIFS(Tabel132[Cluster],Tabel132[ID],A1188)</f>
        <v>0</v>
      </c>
      <c r="X1188" t="str">
        <f t="shared" si="73"/>
        <v/>
      </c>
      <c r="Y1188" t="str">
        <f t="shared" si="74"/>
        <v/>
      </c>
      <c r="Z1188" t="str">
        <f t="shared" si="75"/>
        <v/>
      </c>
    </row>
    <row r="1189" spans="1:26" x14ac:dyDescent="0.25">
      <c r="A1189">
        <v>10731</v>
      </c>
      <c r="B1189" t="s">
        <v>1230</v>
      </c>
      <c r="C1189">
        <v>58500</v>
      </c>
      <c r="D1189">
        <v>951</v>
      </c>
      <c r="E1189" t="str">
        <f>IFERROR(IF(OR(HLOOKUP($A1189,'Z-scores'!$C$2:$UD$20,3,FALSE)&gt;3,HLOOKUP(A1189,'Z-scores'!$C$2:$UD$20,3,FALSE)&lt;-3),"",'Total-corrected counts'!E1189),"")</f>
        <v/>
      </c>
      <c r="F1189" t="str">
        <f>IFERROR(IF(OR(HLOOKUP($A1189,'Z-scores'!$C$2:$UD$20,4,FALSE)&gt;3,HLOOKUP($A1189,'Z-scores'!$C$2:$UD$20,4,FALSE)&lt;-3),"",'Total-corrected counts'!F1189),"")</f>
        <v/>
      </c>
      <c r="G1189" t="str">
        <f>IFERROR(IF(OR(HLOOKUP($A1189,'Z-scores'!$C$2:$UD$20,5,FALSE)&gt;3,HLOOKUP($A1189,'Z-scores'!$C$2:$UD$20,5,FALSE)&lt;-3),"",'Total-corrected counts'!G1189),"")</f>
        <v/>
      </c>
      <c r="H1189" t="str">
        <f>IFERROR(IF(OR(HLOOKUP($A1189,'Z-scores'!$C$2:$UD$20,6,FALSE)&gt;3,HLOOKUP($A1189,'Z-scores'!$C$2:$UD$20,6,FALSE)&lt;-3),"",'Total-corrected counts'!H1189),"")</f>
        <v/>
      </c>
      <c r="I1189" t="str">
        <f>IFERROR(IF(OR(HLOOKUP($A1189,'Z-scores'!$C$2:$UD$20,7,FALSE)&gt;3,HLOOKUP($A1189,'Z-scores'!$C$2:$UD$20,7,FALSE)&lt;-3),"",'Total-corrected counts'!I1189),"")</f>
        <v/>
      </c>
      <c r="J1189" t="str">
        <f>IFERROR(IF(OR(HLOOKUP($A1189,'Z-scores'!$C$2:$UD$20,8,FALSE)&gt;3,HLOOKUP($A1189,'Z-scores'!$C$2:$UD$20,8,FALSE)&lt;-3),"",'Total-corrected counts'!J1189),"")</f>
        <v/>
      </c>
      <c r="K1189" t="str">
        <f>IFERROR(IF(OR(HLOOKUP($A1189,'Z-scores'!$C$2:$UD$20,9,FALSE)&gt;3,HLOOKUP($A1189,'Z-scores'!$C$2:$UD$20,9,FALSE)&lt;-3),"",'Total-corrected counts'!K1189),"")</f>
        <v/>
      </c>
      <c r="L1189" t="str">
        <f>IFERROR(IF(OR(HLOOKUP($A1189,'Z-scores'!$C$2:$UD$20,10,FALSE)&gt;3,HLOOKUP($A1189,'Z-scores'!$C$2:$UD$20,10,FALSE)&lt;-3),"",'Total-corrected counts'!L1189),"")</f>
        <v/>
      </c>
      <c r="M1189" t="str">
        <f>IFERROR(IF(OR(HLOOKUP($A1189,'Z-scores'!$C$2:$UD$20,11,FALSE)&gt;3,HLOOKUP($A1189,'Z-scores'!$C$2:$UD$20,11,FALSE)&lt;-3),"",'Total-corrected counts'!M1189),"")</f>
        <v/>
      </c>
      <c r="N1189" t="str">
        <f>IFERROR(IF(OR(HLOOKUP($A1189,'Z-scores'!$C$2:$UD$20,12,FALSE)&gt;3,HLOOKUP($A1189,'Z-scores'!$C$2:$UD$20,12,FALSE)&lt;-3),"",'Total-corrected counts'!N1189),"")</f>
        <v/>
      </c>
      <c r="O1189" t="str">
        <f>IFERROR(IF(OR(HLOOKUP($A1189,'Z-scores'!$C$2:$UD$20,13,FALSE)&gt;3,HLOOKUP($A1189,'Z-scores'!$C$2:$UD$20,13,FALSE)&lt;-3),"",'Total-corrected counts'!O1189),"")</f>
        <v/>
      </c>
      <c r="P1189" t="str">
        <f>IFERROR(IF(OR(HLOOKUP($A1189,'Z-scores'!$C$2:$UD$20,14,FALSE)&gt;3,HLOOKUP($A1189,'Z-scores'!$C$2:$UD$20,14,FALSE)&lt;-3),"",'Total-corrected counts'!P1189),"")</f>
        <v/>
      </c>
      <c r="Q1189" t="str">
        <f>IFERROR(IF(OR(HLOOKUP($A1189,'Z-scores'!$C$2:$UD$20,15,FALSE)&gt;3,HLOOKUP($A1189,'Z-scores'!$C$2:$UD$20,15,FALSE)&lt;-3),"",'Total-corrected counts'!Q1189),"")</f>
        <v/>
      </c>
      <c r="R1189" t="str">
        <f>IFERROR(IF(OR(HLOOKUP($A1189,'Z-scores'!$C$2:$UD$20,16,FALSE)&gt;3,HLOOKUP($A1189,'Z-scores'!$C$2:$UD$20,16,FALSE)&lt;-3),"",'Total-corrected counts'!R1189),"")</f>
        <v/>
      </c>
      <c r="S1189" t="str">
        <f>IFERROR(IF(OR(HLOOKUP($A1189,'Z-scores'!$C$2:$UD$20,17,FALSE)&gt;3,HLOOKUP($A1189,'Z-scores'!$C$2:$UD$20,17,FALSE)&lt;-3),"",'Total-corrected counts'!S1189),"")</f>
        <v/>
      </c>
      <c r="T1189" t="str">
        <f>IFERROR(IF(OR(HLOOKUP($A1189,'Z-scores'!$C$2:$UD$20,18,FALSE)&gt;3,HLOOKUP($A1189,'Z-scores'!$C$2:$UD$20,18,FALSE)&lt;-3),"",'Total-corrected counts'!T1189),"")</f>
        <v/>
      </c>
      <c r="U1189" t="str">
        <f>IFERROR(IF(OR(HLOOKUP($A1189,'Z-scores'!$C$2:$UD$20,19,FALSE)&gt;3,HLOOKUP($A1189,'Z-scores'!$C$2:$UD$20,19,FALSE)&lt;-3),"",'Total-corrected counts'!U1189),"")</f>
        <v/>
      </c>
      <c r="V1189">
        <f t="shared" si="72"/>
        <v>1</v>
      </c>
      <c r="W1189" s="10">
        <f>SUMIFS(Tabel132[Cluster],Tabel132[ID],A1189)</f>
        <v>0</v>
      </c>
      <c r="X1189" t="str">
        <f t="shared" si="73"/>
        <v/>
      </c>
      <c r="Y1189" t="str">
        <f t="shared" si="74"/>
        <v/>
      </c>
      <c r="Z1189" t="str">
        <f t="shared" si="75"/>
        <v/>
      </c>
    </row>
    <row r="1190" spans="1:26" x14ac:dyDescent="0.25">
      <c r="A1190">
        <v>10732</v>
      </c>
      <c r="B1190" t="s">
        <v>1231</v>
      </c>
      <c r="C1190">
        <v>59100</v>
      </c>
      <c r="D1190">
        <v>957</v>
      </c>
      <c r="E1190" t="str">
        <f>IFERROR(IF(OR(HLOOKUP($A1190,'Z-scores'!$C$2:$UD$20,3,FALSE)&gt;3,HLOOKUP(A1190,'Z-scores'!$C$2:$UD$20,3,FALSE)&lt;-3),"",'Total-corrected counts'!E1190),"")</f>
        <v/>
      </c>
      <c r="F1190" t="str">
        <f>IFERROR(IF(OR(HLOOKUP($A1190,'Z-scores'!$C$2:$UD$20,4,FALSE)&gt;3,HLOOKUP($A1190,'Z-scores'!$C$2:$UD$20,4,FALSE)&lt;-3),"",'Total-corrected counts'!F1190),"")</f>
        <v/>
      </c>
      <c r="G1190" t="str">
        <f>IFERROR(IF(OR(HLOOKUP($A1190,'Z-scores'!$C$2:$UD$20,5,FALSE)&gt;3,HLOOKUP($A1190,'Z-scores'!$C$2:$UD$20,5,FALSE)&lt;-3),"",'Total-corrected counts'!G1190),"")</f>
        <v/>
      </c>
      <c r="H1190" t="str">
        <f>IFERROR(IF(OR(HLOOKUP($A1190,'Z-scores'!$C$2:$UD$20,6,FALSE)&gt;3,HLOOKUP($A1190,'Z-scores'!$C$2:$UD$20,6,FALSE)&lt;-3),"",'Total-corrected counts'!H1190),"")</f>
        <v/>
      </c>
      <c r="I1190" t="str">
        <f>IFERROR(IF(OR(HLOOKUP($A1190,'Z-scores'!$C$2:$UD$20,7,FALSE)&gt;3,HLOOKUP($A1190,'Z-scores'!$C$2:$UD$20,7,FALSE)&lt;-3),"",'Total-corrected counts'!I1190),"")</f>
        <v/>
      </c>
      <c r="J1190" t="str">
        <f>IFERROR(IF(OR(HLOOKUP($A1190,'Z-scores'!$C$2:$UD$20,8,FALSE)&gt;3,HLOOKUP($A1190,'Z-scores'!$C$2:$UD$20,8,FALSE)&lt;-3),"",'Total-corrected counts'!J1190),"")</f>
        <v/>
      </c>
      <c r="K1190" t="str">
        <f>IFERROR(IF(OR(HLOOKUP($A1190,'Z-scores'!$C$2:$UD$20,9,FALSE)&gt;3,HLOOKUP($A1190,'Z-scores'!$C$2:$UD$20,9,FALSE)&lt;-3),"",'Total-corrected counts'!K1190),"")</f>
        <v/>
      </c>
      <c r="L1190" t="str">
        <f>IFERROR(IF(OR(HLOOKUP($A1190,'Z-scores'!$C$2:$UD$20,10,FALSE)&gt;3,HLOOKUP($A1190,'Z-scores'!$C$2:$UD$20,10,FALSE)&lt;-3),"",'Total-corrected counts'!L1190),"")</f>
        <v/>
      </c>
      <c r="M1190" t="str">
        <f>IFERROR(IF(OR(HLOOKUP($A1190,'Z-scores'!$C$2:$UD$20,11,FALSE)&gt;3,HLOOKUP($A1190,'Z-scores'!$C$2:$UD$20,11,FALSE)&lt;-3),"",'Total-corrected counts'!M1190),"")</f>
        <v/>
      </c>
      <c r="N1190" t="str">
        <f>IFERROR(IF(OR(HLOOKUP($A1190,'Z-scores'!$C$2:$UD$20,12,FALSE)&gt;3,HLOOKUP($A1190,'Z-scores'!$C$2:$UD$20,12,FALSE)&lt;-3),"",'Total-corrected counts'!N1190),"")</f>
        <v/>
      </c>
      <c r="O1190" t="str">
        <f>IFERROR(IF(OR(HLOOKUP($A1190,'Z-scores'!$C$2:$UD$20,13,FALSE)&gt;3,HLOOKUP($A1190,'Z-scores'!$C$2:$UD$20,13,FALSE)&lt;-3),"",'Total-corrected counts'!O1190),"")</f>
        <v/>
      </c>
      <c r="P1190" t="str">
        <f>IFERROR(IF(OR(HLOOKUP($A1190,'Z-scores'!$C$2:$UD$20,14,FALSE)&gt;3,HLOOKUP($A1190,'Z-scores'!$C$2:$UD$20,14,FALSE)&lt;-3),"",'Total-corrected counts'!P1190),"")</f>
        <v/>
      </c>
      <c r="Q1190" t="str">
        <f>IFERROR(IF(OR(HLOOKUP($A1190,'Z-scores'!$C$2:$UD$20,15,FALSE)&gt;3,HLOOKUP($A1190,'Z-scores'!$C$2:$UD$20,15,FALSE)&lt;-3),"",'Total-corrected counts'!Q1190),"")</f>
        <v/>
      </c>
      <c r="R1190" t="str">
        <f>IFERROR(IF(OR(HLOOKUP($A1190,'Z-scores'!$C$2:$UD$20,16,FALSE)&gt;3,HLOOKUP($A1190,'Z-scores'!$C$2:$UD$20,16,FALSE)&lt;-3),"",'Total-corrected counts'!R1190),"")</f>
        <v/>
      </c>
      <c r="S1190" t="str">
        <f>IFERROR(IF(OR(HLOOKUP($A1190,'Z-scores'!$C$2:$UD$20,17,FALSE)&gt;3,HLOOKUP($A1190,'Z-scores'!$C$2:$UD$20,17,FALSE)&lt;-3),"",'Total-corrected counts'!S1190),"")</f>
        <v/>
      </c>
      <c r="T1190" t="str">
        <f>IFERROR(IF(OR(HLOOKUP($A1190,'Z-scores'!$C$2:$UD$20,18,FALSE)&gt;3,HLOOKUP($A1190,'Z-scores'!$C$2:$UD$20,18,FALSE)&lt;-3),"",'Total-corrected counts'!T1190),"")</f>
        <v/>
      </c>
      <c r="U1190" t="str">
        <f>IFERROR(IF(OR(HLOOKUP($A1190,'Z-scores'!$C$2:$UD$20,19,FALSE)&gt;3,HLOOKUP($A1190,'Z-scores'!$C$2:$UD$20,19,FALSE)&lt;-3),"",'Total-corrected counts'!U1190),"")</f>
        <v/>
      </c>
      <c r="V1190">
        <f t="shared" si="72"/>
        <v>1</v>
      </c>
      <c r="W1190" s="10">
        <f>SUMIFS(Tabel132[Cluster],Tabel132[ID],A1190)</f>
        <v>0</v>
      </c>
      <c r="X1190" t="str">
        <f t="shared" si="73"/>
        <v/>
      </c>
      <c r="Y1190" t="str">
        <f t="shared" si="74"/>
        <v/>
      </c>
      <c r="Z1190" t="str">
        <f t="shared" si="75"/>
        <v/>
      </c>
    </row>
    <row r="1191" spans="1:26" x14ac:dyDescent="0.25">
      <c r="A1191">
        <v>10733</v>
      </c>
      <c r="B1191" t="s">
        <v>1232</v>
      </c>
      <c r="C1191">
        <v>59000</v>
      </c>
      <c r="D1191">
        <v>957</v>
      </c>
      <c r="E1191" t="str">
        <f>IFERROR(IF(OR(HLOOKUP($A1191,'Z-scores'!$C$2:$UD$20,3,FALSE)&gt;3,HLOOKUP(A1191,'Z-scores'!$C$2:$UD$20,3,FALSE)&lt;-3),"",'Total-corrected counts'!E1191),"")</f>
        <v/>
      </c>
      <c r="F1191" t="str">
        <f>IFERROR(IF(OR(HLOOKUP($A1191,'Z-scores'!$C$2:$UD$20,4,FALSE)&gt;3,HLOOKUP($A1191,'Z-scores'!$C$2:$UD$20,4,FALSE)&lt;-3),"",'Total-corrected counts'!F1191),"")</f>
        <v/>
      </c>
      <c r="G1191" t="str">
        <f>IFERROR(IF(OR(HLOOKUP($A1191,'Z-scores'!$C$2:$UD$20,5,FALSE)&gt;3,HLOOKUP($A1191,'Z-scores'!$C$2:$UD$20,5,FALSE)&lt;-3),"",'Total-corrected counts'!G1191),"")</f>
        <v/>
      </c>
      <c r="H1191" t="str">
        <f>IFERROR(IF(OR(HLOOKUP($A1191,'Z-scores'!$C$2:$UD$20,6,FALSE)&gt;3,HLOOKUP($A1191,'Z-scores'!$C$2:$UD$20,6,FALSE)&lt;-3),"",'Total-corrected counts'!H1191),"")</f>
        <v/>
      </c>
      <c r="I1191" t="str">
        <f>IFERROR(IF(OR(HLOOKUP($A1191,'Z-scores'!$C$2:$UD$20,7,FALSE)&gt;3,HLOOKUP($A1191,'Z-scores'!$C$2:$UD$20,7,FALSE)&lt;-3),"",'Total-corrected counts'!I1191),"")</f>
        <v/>
      </c>
      <c r="J1191" t="str">
        <f>IFERROR(IF(OR(HLOOKUP($A1191,'Z-scores'!$C$2:$UD$20,8,FALSE)&gt;3,HLOOKUP($A1191,'Z-scores'!$C$2:$UD$20,8,FALSE)&lt;-3),"",'Total-corrected counts'!J1191),"")</f>
        <v/>
      </c>
      <c r="K1191" t="str">
        <f>IFERROR(IF(OR(HLOOKUP($A1191,'Z-scores'!$C$2:$UD$20,9,FALSE)&gt;3,HLOOKUP($A1191,'Z-scores'!$C$2:$UD$20,9,FALSE)&lt;-3),"",'Total-corrected counts'!K1191),"")</f>
        <v/>
      </c>
      <c r="L1191" t="str">
        <f>IFERROR(IF(OR(HLOOKUP($A1191,'Z-scores'!$C$2:$UD$20,10,FALSE)&gt;3,HLOOKUP($A1191,'Z-scores'!$C$2:$UD$20,10,FALSE)&lt;-3),"",'Total-corrected counts'!L1191),"")</f>
        <v/>
      </c>
      <c r="M1191" t="str">
        <f>IFERROR(IF(OR(HLOOKUP($A1191,'Z-scores'!$C$2:$UD$20,11,FALSE)&gt;3,HLOOKUP($A1191,'Z-scores'!$C$2:$UD$20,11,FALSE)&lt;-3),"",'Total-corrected counts'!M1191),"")</f>
        <v/>
      </c>
      <c r="N1191" t="str">
        <f>IFERROR(IF(OR(HLOOKUP($A1191,'Z-scores'!$C$2:$UD$20,12,FALSE)&gt;3,HLOOKUP($A1191,'Z-scores'!$C$2:$UD$20,12,FALSE)&lt;-3),"",'Total-corrected counts'!N1191),"")</f>
        <v/>
      </c>
      <c r="O1191" t="str">
        <f>IFERROR(IF(OR(HLOOKUP($A1191,'Z-scores'!$C$2:$UD$20,13,FALSE)&gt;3,HLOOKUP($A1191,'Z-scores'!$C$2:$UD$20,13,FALSE)&lt;-3),"",'Total-corrected counts'!O1191),"")</f>
        <v/>
      </c>
      <c r="P1191" t="str">
        <f>IFERROR(IF(OR(HLOOKUP($A1191,'Z-scores'!$C$2:$UD$20,14,FALSE)&gt;3,HLOOKUP($A1191,'Z-scores'!$C$2:$UD$20,14,FALSE)&lt;-3),"",'Total-corrected counts'!P1191),"")</f>
        <v/>
      </c>
      <c r="Q1191" t="str">
        <f>IFERROR(IF(OR(HLOOKUP($A1191,'Z-scores'!$C$2:$UD$20,15,FALSE)&gt;3,HLOOKUP($A1191,'Z-scores'!$C$2:$UD$20,15,FALSE)&lt;-3),"",'Total-corrected counts'!Q1191),"")</f>
        <v/>
      </c>
      <c r="R1191" t="str">
        <f>IFERROR(IF(OR(HLOOKUP($A1191,'Z-scores'!$C$2:$UD$20,16,FALSE)&gt;3,HLOOKUP($A1191,'Z-scores'!$C$2:$UD$20,16,FALSE)&lt;-3),"",'Total-corrected counts'!R1191),"")</f>
        <v/>
      </c>
      <c r="S1191" t="str">
        <f>IFERROR(IF(OR(HLOOKUP($A1191,'Z-scores'!$C$2:$UD$20,17,FALSE)&gt;3,HLOOKUP($A1191,'Z-scores'!$C$2:$UD$20,17,FALSE)&lt;-3),"",'Total-corrected counts'!S1191),"")</f>
        <v/>
      </c>
      <c r="T1191" t="str">
        <f>IFERROR(IF(OR(HLOOKUP($A1191,'Z-scores'!$C$2:$UD$20,18,FALSE)&gt;3,HLOOKUP($A1191,'Z-scores'!$C$2:$UD$20,18,FALSE)&lt;-3),"",'Total-corrected counts'!T1191),"")</f>
        <v/>
      </c>
      <c r="U1191" t="str">
        <f>IFERROR(IF(OR(HLOOKUP($A1191,'Z-scores'!$C$2:$UD$20,19,FALSE)&gt;3,HLOOKUP($A1191,'Z-scores'!$C$2:$UD$20,19,FALSE)&lt;-3),"",'Total-corrected counts'!U1191),"")</f>
        <v/>
      </c>
      <c r="V1191">
        <f t="shared" si="72"/>
        <v>1</v>
      </c>
      <c r="W1191" s="10">
        <f>SUMIFS(Tabel132[Cluster],Tabel132[ID],A1191)</f>
        <v>0</v>
      </c>
      <c r="X1191" t="str">
        <f t="shared" si="73"/>
        <v/>
      </c>
      <c r="Y1191" t="str">
        <f t="shared" si="74"/>
        <v/>
      </c>
      <c r="Z1191" t="str">
        <f t="shared" si="75"/>
        <v/>
      </c>
    </row>
    <row r="1192" spans="1:26" x14ac:dyDescent="0.25">
      <c r="A1192">
        <v>10734</v>
      </c>
      <c r="B1192" t="s">
        <v>1233</v>
      </c>
      <c r="C1192">
        <v>58900</v>
      </c>
      <c r="D1192">
        <v>957</v>
      </c>
      <c r="E1192" t="str">
        <f>IFERROR(IF(OR(HLOOKUP($A1192,'Z-scores'!$C$2:$UD$20,3,FALSE)&gt;3,HLOOKUP(A1192,'Z-scores'!$C$2:$UD$20,3,FALSE)&lt;-3),"",'Total-corrected counts'!E1192),"")</f>
        <v/>
      </c>
      <c r="F1192" t="str">
        <f>IFERROR(IF(OR(HLOOKUP($A1192,'Z-scores'!$C$2:$UD$20,4,FALSE)&gt;3,HLOOKUP($A1192,'Z-scores'!$C$2:$UD$20,4,FALSE)&lt;-3),"",'Total-corrected counts'!F1192),"")</f>
        <v/>
      </c>
      <c r="G1192" t="str">
        <f>IFERROR(IF(OR(HLOOKUP($A1192,'Z-scores'!$C$2:$UD$20,5,FALSE)&gt;3,HLOOKUP($A1192,'Z-scores'!$C$2:$UD$20,5,FALSE)&lt;-3),"",'Total-corrected counts'!G1192),"")</f>
        <v/>
      </c>
      <c r="H1192" t="str">
        <f>IFERROR(IF(OR(HLOOKUP($A1192,'Z-scores'!$C$2:$UD$20,6,FALSE)&gt;3,HLOOKUP($A1192,'Z-scores'!$C$2:$UD$20,6,FALSE)&lt;-3),"",'Total-corrected counts'!H1192),"")</f>
        <v/>
      </c>
      <c r="I1192" t="str">
        <f>IFERROR(IF(OR(HLOOKUP($A1192,'Z-scores'!$C$2:$UD$20,7,FALSE)&gt;3,HLOOKUP($A1192,'Z-scores'!$C$2:$UD$20,7,FALSE)&lt;-3),"",'Total-corrected counts'!I1192),"")</f>
        <v/>
      </c>
      <c r="J1192" t="str">
        <f>IFERROR(IF(OR(HLOOKUP($A1192,'Z-scores'!$C$2:$UD$20,8,FALSE)&gt;3,HLOOKUP($A1192,'Z-scores'!$C$2:$UD$20,8,FALSE)&lt;-3),"",'Total-corrected counts'!J1192),"")</f>
        <v/>
      </c>
      <c r="K1192" t="str">
        <f>IFERROR(IF(OR(HLOOKUP($A1192,'Z-scores'!$C$2:$UD$20,9,FALSE)&gt;3,HLOOKUP($A1192,'Z-scores'!$C$2:$UD$20,9,FALSE)&lt;-3),"",'Total-corrected counts'!K1192),"")</f>
        <v/>
      </c>
      <c r="L1192" t="str">
        <f>IFERROR(IF(OR(HLOOKUP($A1192,'Z-scores'!$C$2:$UD$20,10,FALSE)&gt;3,HLOOKUP($A1192,'Z-scores'!$C$2:$UD$20,10,FALSE)&lt;-3),"",'Total-corrected counts'!L1192),"")</f>
        <v/>
      </c>
      <c r="M1192" t="str">
        <f>IFERROR(IF(OR(HLOOKUP($A1192,'Z-scores'!$C$2:$UD$20,11,FALSE)&gt;3,HLOOKUP($A1192,'Z-scores'!$C$2:$UD$20,11,FALSE)&lt;-3),"",'Total-corrected counts'!M1192),"")</f>
        <v/>
      </c>
      <c r="N1192" t="str">
        <f>IFERROR(IF(OR(HLOOKUP($A1192,'Z-scores'!$C$2:$UD$20,12,FALSE)&gt;3,HLOOKUP($A1192,'Z-scores'!$C$2:$UD$20,12,FALSE)&lt;-3),"",'Total-corrected counts'!N1192),"")</f>
        <v/>
      </c>
      <c r="O1192" t="str">
        <f>IFERROR(IF(OR(HLOOKUP($A1192,'Z-scores'!$C$2:$UD$20,13,FALSE)&gt;3,HLOOKUP($A1192,'Z-scores'!$C$2:$UD$20,13,FALSE)&lt;-3),"",'Total-corrected counts'!O1192),"")</f>
        <v/>
      </c>
      <c r="P1192" t="str">
        <f>IFERROR(IF(OR(HLOOKUP($A1192,'Z-scores'!$C$2:$UD$20,14,FALSE)&gt;3,HLOOKUP($A1192,'Z-scores'!$C$2:$UD$20,14,FALSE)&lt;-3),"",'Total-corrected counts'!P1192),"")</f>
        <v/>
      </c>
      <c r="Q1192" t="str">
        <f>IFERROR(IF(OR(HLOOKUP($A1192,'Z-scores'!$C$2:$UD$20,15,FALSE)&gt;3,HLOOKUP($A1192,'Z-scores'!$C$2:$UD$20,15,FALSE)&lt;-3),"",'Total-corrected counts'!Q1192),"")</f>
        <v/>
      </c>
      <c r="R1192" t="str">
        <f>IFERROR(IF(OR(HLOOKUP($A1192,'Z-scores'!$C$2:$UD$20,16,FALSE)&gt;3,HLOOKUP($A1192,'Z-scores'!$C$2:$UD$20,16,FALSE)&lt;-3),"",'Total-corrected counts'!R1192),"")</f>
        <v/>
      </c>
      <c r="S1192" t="str">
        <f>IFERROR(IF(OR(HLOOKUP($A1192,'Z-scores'!$C$2:$UD$20,17,FALSE)&gt;3,HLOOKUP($A1192,'Z-scores'!$C$2:$UD$20,17,FALSE)&lt;-3),"",'Total-corrected counts'!S1192),"")</f>
        <v/>
      </c>
      <c r="T1192" t="str">
        <f>IFERROR(IF(OR(HLOOKUP($A1192,'Z-scores'!$C$2:$UD$20,18,FALSE)&gt;3,HLOOKUP($A1192,'Z-scores'!$C$2:$UD$20,18,FALSE)&lt;-3),"",'Total-corrected counts'!T1192),"")</f>
        <v/>
      </c>
      <c r="U1192" t="str">
        <f>IFERROR(IF(OR(HLOOKUP($A1192,'Z-scores'!$C$2:$UD$20,19,FALSE)&gt;3,HLOOKUP($A1192,'Z-scores'!$C$2:$UD$20,19,FALSE)&lt;-3),"",'Total-corrected counts'!U1192),"")</f>
        <v/>
      </c>
      <c r="V1192">
        <f t="shared" si="72"/>
        <v>1</v>
      </c>
      <c r="W1192" s="10">
        <f>SUMIFS(Tabel132[Cluster],Tabel132[ID],A1192)</f>
        <v>0</v>
      </c>
      <c r="X1192" t="str">
        <f t="shared" si="73"/>
        <v/>
      </c>
      <c r="Y1192" t="str">
        <f t="shared" si="74"/>
        <v/>
      </c>
      <c r="Z1192" t="str">
        <f t="shared" si="75"/>
        <v/>
      </c>
    </row>
    <row r="1193" spans="1:26" x14ac:dyDescent="0.25">
      <c r="A1193">
        <v>10735</v>
      </c>
      <c r="B1193" t="s">
        <v>1234</v>
      </c>
      <c r="C1193">
        <v>59500</v>
      </c>
      <c r="D1193">
        <v>968</v>
      </c>
      <c r="E1193" t="str">
        <f>IFERROR(IF(OR(HLOOKUP($A1193,'Z-scores'!$C$2:$UD$20,3,FALSE)&gt;3,HLOOKUP(A1193,'Z-scores'!$C$2:$UD$20,3,FALSE)&lt;-3),"",'Total-corrected counts'!E1193),"")</f>
        <v/>
      </c>
      <c r="F1193" t="str">
        <f>IFERROR(IF(OR(HLOOKUP($A1193,'Z-scores'!$C$2:$UD$20,4,FALSE)&gt;3,HLOOKUP($A1193,'Z-scores'!$C$2:$UD$20,4,FALSE)&lt;-3),"",'Total-corrected counts'!F1193),"")</f>
        <v/>
      </c>
      <c r="G1193" t="str">
        <f>IFERROR(IF(OR(HLOOKUP($A1193,'Z-scores'!$C$2:$UD$20,5,FALSE)&gt;3,HLOOKUP($A1193,'Z-scores'!$C$2:$UD$20,5,FALSE)&lt;-3),"",'Total-corrected counts'!G1193),"")</f>
        <v/>
      </c>
      <c r="H1193" t="str">
        <f>IFERROR(IF(OR(HLOOKUP($A1193,'Z-scores'!$C$2:$UD$20,6,FALSE)&gt;3,HLOOKUP($A1193,'Z-scores'!$C$2:$UD$20,6,FALSE)&lt;-3),"",'Total-corrected counts'!H1193),"")</f>
        <v/>
      </c>
      <c r="I1193" t="str">
        <f>IFERROR(IF(OR(HLOOKUP($A1193,'Z-scores'!$C$2:$UD$20,7,FALSE)&gt;3,HLOOKUP($A1193,'Z-scores'!$C$2:$UD$20,7,FALSE)&lt;-3),"",'Total-corrected counts'!I1193),"")</f>
        <v/>
      </c>
      <c r="J1193" t="str">
        <f>IFERROR(IF(OR(HLOOKUP($A1193,'Z-scores'!$C$2:$UD$20,8,FALSE)&gt;3,HLOOKUP($A1193,'Z-scores'!$C$2:$UD$20,8,FALSE)&lt;-3),"",'Total-corrected counts'!J1193),"")</f>
        <v/>
      </c>
      <c r="K1193" t="str">
        <f>IFERROR(IF(OR(HLOOKUP($A1193,'Z-scores'!$C$2:$UD$20,9,FALSE)&gt;3,HLOOKUP($A1193,'Z-scores'!$C$2:$UD$20,9,FALSE)&lt;-3),"",'Total-corrected counts'!K1193),"")</f>
        <v/>
      </c>
      <c r="L1193" t="str">
        <f>IFERROR(IF(OR(HLOOKUP($A1193,'Z-scores'!$C$2:$UD$20,10,FALSE)&gt;3,HLOOKUP($A1193,'Z-scores'!$C$2:$UD$20,10,FALSE)&lt;-3),"",'Total-corrected counts'!L1193),"")</f>
        <v/>
      </c>
      <c r="M1193" t="str">
        <f>IFERROR(IF(OR(HLOOKUP($A1193,'Z-scores'!$C$2:$UD$20,11,FALSE)&gt;3,HLOOKUP($A1193,'Z-scores'!$C$2:$UD$20,11,FALSE)&lt;-3),"",'Total-corrected counts'!M1193),"")</f>
        <v/>
      </c>
      <c r="N1193" t="str">
        <f>IFERROR(IF(OR(HLOOKUP($A1193,'Z-scores'!$C$2:$UD$20,12,FALSE)&gt;3,HLOOKUP($A1193,'Z-scores'!$C$2:$UD$20,12,FALSE)&lt;-3),"",'Total-corrected counts'!N1193),"")</f>
        <v/>
      </c>
      <c r="O1193" t="str">
        <f>IFERROR(IF(OR(HLOOKUP($A1193,'Z-scores'!$C$2:$UD$20,13,FALSE)&gt;3,HLOOKUP($A1193,'Z-scores'!$C$2:$UD$20,13,FALSE)&lt;-3),"",'Total-corrected counts'!O1193),"")</f>
        <v/>
      </c>
      <c r="P1193" t="str">
        <f>IFERROR(IF(OR(HLOOKUP($A1193,'Z-scores'!$C$2:$UD$20,14,FALSE)&gt;3,HLOOKUP($A1193,'Z-scores'!$C$2:$UD$20,14,FALSE)&lt;-3),"",'Total-corrected counts'!P1193),"")</f>
        <v/>
      </c>
      <c r="Q1193" t="str">
        <f>IFERROR(IF(OR(HLOOKUP($A1193,'Z-scores'!$C$2:$UD$20,15,FALSE)&gt;3,HLOOKUP($A1193,'Z-scores'!$C$2:$UD$20,15,FALSE)&lt;-3),"",'Total-corrected counts'!Q1193),"")</f>
        <v/>
      </c>
      <c r="R1193" t="str">
        <f>IFERROR(IF(OR(HLOOKUP($A1193,'Z-scores'!$C$2:$UD$20,16,FALSE)&gt;3,HLOOKUP($A1193,'Z-scores'!$C$2:$UD$20,16,FALSE)&lt;-3),"",'Total-corrected counts'!R1193),"")</f>
        <v/>
      </c>
      <c r="S1193" t="str">
        <f>IFERROR(IF(OR(HLOOKUP($A1193,'Z-scores'!$C$2:$UD$20,17,FALSE)&gt;3,HLOOKUP($A1193,'Z-scores'!$C$2:$UD$20,17,FALSE)&lt;-3),"",'Total-corrected counts'!S1193),"")</f>
        <v/>
      </c>
      <c r="T1193" t="str">
        <f>IFERROR(IF(OR(HLOOKUP($A1193,'Z-scores'!$C$2:$UD$20,18,FALSE)&gt;3,HLOOKUP($A1193,'Z-scores'!$C$2:$UD$20,18,FALSE)&lt;-3),"",'Total-corrected counts'!T1193),"")</f>
        <v/>
      </c>
      <c r="U1193" t="str">
        <f>IFERROR(IF(OR(HLOOKUP($A1193,'Z-scores'!$C$2:$UD$20,19,FALSE)&gt;3,HLOOKUP($A1193,'Z-scores'!$C$2:$UD$20,19,FALSE)&lt;-3),"",'Total-corrected counts'!U1193),"")</f>
        <v/>
      </c>
      <c r="V1193">
        <f t="shared" si="72"/>
        <v>1</v>
      </c>
      <c r="W1193" s="10">
        <f>SUMIFS(Tabel132[Cluster],Tabel132[ID],A1193)</f>
        <v>0</v>
      </c>
      <c r="X1193" t="str">
        <f t="shared" si="73"/>
        <v/>
      </c>
      <c r="Y1193" t="str">
        <f t="shared" si="74"/>
        <v/>
      </c>
      <c r="Z1193" t="str">
        <f t="shared" si="75"/>
        <v/>
      </c>
    </row>
    <row r="1194" spans="1:26" x14ac:dyDescent="0.25">
      <c r="A1194">
        <v>10736</v>
      </c>
      <c r="B1194" t="s">
        <v>1235</v>
      </c>
      <c r="C1194">
        <v>59400</v>
      </c>
      <c r="D1194">
        <v>968</v>
      </c>
      <c r="E1194" t="str">
        <f>IFERROR(IF(OR(HLOOKUP($A1194,'Z-scores'!$C$2:$UD$20,3,FALSE)&gt;3,HLOOKUP(A1194,'Z-scores'!$C$2:$UD$20,3,FALSE)&lt;-3),"",'Total-corrected counts'!E1194),"")</f>
        <v/>
      </c>
      <c r="F1194" t="str">
        <f>IFERROR(IF(OR(HLOOKUP($A1194,'Z-scores'!$C$2:$UD$20,4,FALSE)&gt;3,HLOOKUP($A1194,'Z-scores'!$C$2:$UD$20,4,FALSE)&lt;-3),"",'Total-corrected counts'!F1194),"")</f>
        <v/>
      </c>
      <c r="G1194" t="str">
        <f>IFERROR(IF(OR(HLOOKUP($A1194,'Z-scores'!$C$2:$UD$20,5,FALSE)&gt;3,HLOOKUP($A1194,'Z-scores'!$C$2:$UD$20,5,FALSE)&lt;-3),"",'Total-corrected counts'!G1194),"")</f>
        <v/>
      </c>
      <c r="H1194" t="str">
        <f>IFERROR(IF(OR(HLOOKUP($A1194,'Z-scores'!$C$2:$UD$20,6,FALSE)&gt;3,HLOOKUP($A1194,'Z-scores'!$C$2:$UD$20,6,FALSE)&lt;-3),"",'Total-corrected counts'!H1194),"")</f>
        <v/>
      </c>
      <c r="I1194" t="str">
        <f>IFERROR(IF(OR(HLOOKUP($A1194,'Z-scores'!$C$2:$UD$20,7,FALSE)&gt;3,HLOOKUP($A1194,'Z-scores'!$C$2:$UD$20,7,FALSE)&lt;-3),"",'Total-corrected counts'!I1194),"")</f>
        <v/>
      </c>
      <c r="J1194" t="str">
        <f>IFERROR(IF(OR(HLOOKUP($A1194,'Z-scores'!$C$2:$UD$20,8,FALSE)&gt;3,HLOOKUP($A1194,'Z-scores'!$C$2:$UD$20,8,FALSE)&lt;-3),"",'Total-corrected counts'!J1194),"")</f>
        <v/>
      </c>
      <c r="K1194" t="str">
        <f>IFERROR(IF(OR(HLOOKUP($A1194,'Z-scores'!$C$2:$UD$20,9,FALSE)&gt;3,HLOOKUP($A1194,'Z-scores'!$C$2:$UD$20,9,FALSE)&lt;-3),"",'Total-corrected counts'!K1194),"")</f>
        <v/>
      </c>
      <c r="L1194" t="str">
        <f>IFERROR(IF(OR(HLOOKUP($A1194,'Z-scores'!$C$2:$UD$20,10,FALSE)&gt;3,HLOOKUP($A1194,'Z-scores'!$C$2:$UD$20,10,FALSE)&lt;-3),"",'Total-corrected counts'!L1194),"")</f>
        <v/>
      </c>
      <c r="M1194" t="str">
        <f>IFERROR(IF(OR(HLOOKUP($A1194,'Z-scores'!$C$2:$UD$20,11,FALSE)&gt;3,HLOOKUP($A1194,'Z-scores'!$C$2:$UD$20,11,FALSE)&lt;-3),"",'Total-corrected counts'!M1194),"")</f>
        <v/>
      </c>
      <c r="N1194" t="str">
        <f>IFERROR(IF(OR(HLOOKUP($A1194,'Z-scores'!$C$2:$UD$20,12,FALSE)&gt;3,HLOOKUP($A1194,'Z-scores'!$C$2:$UD$20,12,FALSE)&lt;-3),"",'Total-corrected counts'!N1194),"")</f>
        <v/>
      </c>
      <c r="O1194" t="str">
        <f>IFERROR(IF(OR(HLOOKUP($A1194,'Z-scores'!$C$2:$UD$20,13,FALSE)&gt;3,HLOOKUP($A1194,'Z-scores'!$C$2:$UD$20,13,FALSE)&lt;-3),"",'Total-corrected counts'!O1194),"")</f>
        <v/>
      </c>
      <c r="P1194" t="str">
        <f>IFERROR(IF(OR(HLOOKUP($A1194,'Z-scores'!$C$2:$UD$20,14,FALSE)&gt;3,HLOOKUP($A1194,'Z-scores'!$C$2:$UD$20,14,FALSE)&lt;-3),"",'Total-corrected counts'!P1194),"")</f>
        <v/>
      </c>
      <c r="Q1194" t="str">
        <f>IFERROR(IF(OR(HLOOKUP($A1194,'Z-scores'!$C$2:$UD$20,15,FALSE)&gt;3,HLOOKUP($A1194,'Z-scores'!$C$2:$UD$20,15,FALSE)&lt;-3),"",'Total-corrected counts'!Q1194),"")</f>
        <v/>
      </c>
      <c r="R1194" t="str">
        <f>IFERROR(IF(OR(HLOOKUP($A1194,'Z-scores'!$C$2:$UD$20,16,FALSE)&gt;3,HLOOKUP($A1194,'Z-scores'!$C$2:$UD$20,16,FALSE)&lt;-3),"",'Total-corrected counts'!R1194),"")</f>
        <v/>
      </c>
      <c r="S1194" t="str">
        <f>IFERROR(IF(OR(HLOOKUP($A1194,'Z-scores'!$C$2:$UD$20,17,FALSE)&gt;3,HLOOKUP($A1194,'Z-scores'!$C$2:$UD$20,17,FALSE)&lt;-3),"",'Total-corrected counts'!S1194),"")</f>
        <v/>
      </c>
      <c r="T1194" t="str">
        <f>IFERROR(IF(OR(HLOOKUP($A1194,'Z-scores'!$C$2:$UD$20,18,FALSE)&gt;3,HLOOKUP($A1194,'Z-scores'!$C$2:$UD$20,18,FALSE)&lt;-3),"",'Total-corrected counts'!T1194),"")</f>
        <v/>
      </c>
      <c r="U1194" t="str">
        <f>IFERROR(IF(OR(HLOOKUP($A1194,'Z-scores'!$C$2:$UD$20,19,FALSE)&gt;3,HLOOKUP($A1194,'Z-scores'!$C$2:$UD$20,19,FALSE)&lt;-3),"",'Total-corrected counts'!U1194),"")</f>
        <v/>
      </c>
      <c r="V1194">
        <f t="shared" si="72"/>
        <v>1</v>
      </c>
      <c r="W1194" s="10">
        <f>SUMIFS(Tabel132[Cluster],Tabel132[ID],A1194)</f>
        <v>0</v>
      </c>
      <c r="X1194" t="str">
        <f t="shared" si="73"/>
        <v/>
      </c>
      <c r="Y1194" t="str">
        <f t="shared" si="74"/>
        <v/>
      </c>
      <c r="Z1194" t="str">
        <f t="shared" si="75"/>
        <v/>
      </c>
    </row>
    <row r="1195" spans="1:26" x14ac:dyDescent="0.25">
      <c r="A1195">
        <v>10737</v>
      </c>
      <c r="B1195" t="s">
        <v>1236</v>
      </c>
      <c r="C1195">
        <v>59300</v>
      </c>
      <c r="D1195">
        <v>968</v>
      </c>
      <c r="E1195" t="str">
        <f>IFERROR(IF(OR(HLOOKUP($A1195,'Z-scores'!$C$2:$UD$20,3,FALSE)&gt;3,HLOOKUP(A1195,'Z-scores'!$C$2:$UD$20,3,FALSE)&lt;-3),"",'Total-corrected counts'!E1195),"")</f>
        <v/>
      </c>
      <c r="F1195" t="str">
        <f>IFERROR(IF(OR(HLOOKUP($A1195,'Z-scores'!$C$2:$UD$20,4,FALSE)&gt;3,HLOOKUP($A1195,'Z-scores'!$C$2:$UD$20,4,FALSE)&lt;-3),"",'Total-corrected counts'!F1195),"")</f>
        <v/>
      </c>
      <c r="G1195" t="str">
        <f>IFERROR(IF(OR(HLOOKUP($A1195,'Z-scores'!$C$2:$UD$20,5,FALSE)&gt;3,HLOOKUP($A1195,'Z-scores'!$C$2:$UD$20,5,FALSE)&lt;-3),"",'Total-corrected counts'!G1195),"")</f>
        <v/>
      </c>
      <c r="H1195" t="str">
        <f>IFERROR(IF(OR(HLOOKUP($A1195,'Z-scores'!$C$2:$UD$20,6,FALSE)&gt;3,HLOOKUP($A1195,'Z-scores'!$C$2:$UD$20,6,FALSE)&lt;-3),"",'Total-corrected counts'!H1195),"")</f>
        <v/>
      </c>
      <c r="I1195" t="str">
        <f>IFERROR(IF(OR(HLOOKUP($A1195,'Z-scores'!$C$2:$UD$20,7,FALSE)&gt;3,HLOOKUP($A1195,'Z-scores'!$C$2:$UD$20,7,FALSE)&lt;-3),"",'Total-corrected counts'!I1195),"")</f>
        <v/>
      </c>
      <c r="J1195" t="str">
        <f>IFERROR(IF(OR(HLOOKUP($A1195,'Z-scores'!$C$2:$UD$20,8,FALSE)&gt;3,HLOOKUP($A1195,'Z-scores'!$C$2:$UD$20,8,FALSE)&lt;-3),"",'Total-corrected counts'!J1195),"")</f>
        <v/>
      </c>
      <c r="K1195" t="str">
        <f>IFERROR(IF(OR(HLOOKUP($A1195,'Z-scores'!$C$2:$UD$20,9,FALSE)&gt;3,HLOOKUP($A1195,'Z-scores'!$C$2:$UD$20,9,FALSE)&lt;-3),"",'Total-corrected counts'!K1195),"")</f>
        <v/>
      </c>
      <c r="L1195" t="str">
        <f>IFERROR(IF(OR(HLOOKUP($A1195,'Z-scores'!$C$2:$UD$20,10,FALSE)&gt;3,HLOOKUP($A1195,'Z-scores'!$C$2:$UD$20,10,FALSE)&lt;-3),"",'Total-corrected counts'!L1195),"")</f>
        <v/>
      </c>
      <c r="M1195" t="str">
        <f>IFERROR(IF(OR(HLOOKUP($A1195,'Z-scores'!$C$2:$UD$20,11,FALSE)&gt;3,HLOOKUP($A1195,'Z-scores'!$C$2:$UD$20,11,FALSE)&lt;-3),"",'Total-corrected counts'!M1195),"")</f>
        <v/>
      </c>
      <c r="N1195" t="str">
        <f>IFERROR(IF(OR(HLOOKUP($A1195,'Z-scores'!$C$2:$UD$20,12,FALSE)&gt;3,HLOOKUP($A1195,'Z-scores'!$C$2:$UD$20,12,FALSE)&lt;-3),"",'Total-corrected counts'!N1195),"")</f>
        <v/>
      </c>
      <c r="O1195" t="str">
        <f>IFERROR(IF(OR(HLOOKUP($A1195,'Z-scores'!$C$2:$UD$20,13,FALSE)&gt;3,HLOOKUP($A1195,'Z-scores'!$C$2:$UD$20,13,FALSE)&lt;-3),"",'Total-corrected counts'!O1195),"")</f>
        <v/>
      </c>
      <c r="P1195" t="str">
        <f>IFERROR(IF(OR(HLOOKUP($A1195,'Z-scores'!$C$2:$UD$20,14,FALSE)&gt;3,HLOOKUP($A1195,'Z-scores'!$C$2:$UD$20,14,FALSE)&lt;-3),"",'Total-corrected counts'!P1195),"")</f>
        <v/>
      </c>
      <c r="Q1195" t="str">
        <f>IFERROR(IF(OR(HLOOKUP($A1195,'Z-scores'!$C$2:$UD$20,15,FALSE)&gt;3,HLOOKUP($A1195,'Z-scores'!$C$2:$UD$20,15,FALSE)&lt;-3),"",'Total-corrected counts'!Q1195),"")</f>
        <v/>
      </c>
      <c r="R1195" t="str">
        <f>IFERROR(IF(OR(HLOOKUP($A1195,'Z-scores'!$C$2:$UD$20,16,FALSE)&gt;3,HLOOKUP($A1195,'Z-scores'!$C$2:$UD$20,16,FALSE)&lt;-3),"",'Total-corrected counts'!R1195),"")</f>
        <v/>
      </c>
      <c r="S1195" t="str">
        <f>IFERROR(IF(OR(HLOOKUP($A1195,'Z-scores'!$C$2:$UD$20,17,FALSE)&gt;3,HLOOKUP($A1195,'Z-scores'!$C$2:$UD$20,17,FALSE)&lt;-3),"",'Total-corrected counts'!S1195),"")</f>
        <v/>
      </c>
      <c r="T1195" t="str">
        <f>IFERROR(IF(OR(HLOOKUP($A1195,'Z-scores'!$C$2:$UD$20,18,FALSE)&gt;3,HLOOKUP($A1195,'Z-scores'!$C$2:$UD$20,18,FALSE)&lt;-3),"",'Total-corrected counts'!T1195),"")</f>
        <v/>
      </c>
      <c r="U1195" t="str">
        <f>IFERROR(IF(OR(HLOOKUP($A1195,'Z-scores'!$C$2:$UD$20,19,FALSE)&gt;3,HLOOKUP($A1195,'Z-scores'!$C$2:$UD$20,19,FALSE)&lt;-3),"",'Total-corrected counts'!U1195),"")</f>
        <v/>
      </c>
      <c r="V1195">
        <f t="shared" si="72"/>
        <v>1</v>
      </c>
      <c r="W1195" s="10">
        <f>SUMIFS(Tabel132[Cluster],Tabel132[ID],A1195)</f>
        <v>0</v>
      </c>
      <c r="X1195" t="str">
        <f t="shared" si="73"/>
        <v/>
      </c>
      <c r="Y1195" t="str">
        <f t="shared" si="74"/>
        <v/>
      </c>
      <c r="Z1195" t="str">
        <f t="shared" si="75"/>
        <v/>
      </c>
    </row>
    <row r="1196" spans="1:26" x14ac:dyDescent="0.25">
      <c r="A1196">
        <v>12993</v>
      </c>
      <c r="B1196" t="s">
        <v>1237</v>
      </c>
      <c r="C1196">
        <v>2701</v>
      </c>
      <c r="D1196">
        <v>453</v>
      </c>
      <c r="E1196" t="str">
        <f>IFERROR(IF(OR(HLOOKUP($A1196,'Z-scores'!$C$2:$UD$20,3,FALSE)&gt;3,HLOOKUP(A1196,'Z-scores'!$C$2:$UD$20,3,FALSE)&lt;-3),"",'Total-corrected counts'!E1196),"")</f>
        <v/>
      </c>
      <c r="F1196" t="str">
        <f>IFERROR(IF(OR(HLOOKUP($A1196,'Z-scores'!$C$2:$UD$20,4,FALSE)&gt;3,HLOOKUP($A1196,'Z-scores'!$C$2:$UD$20,4,FALSE)&lt;-3),"",'Total-corrected counts'!F1196),"")</f>
        <v/>
      </c>
      <c r="G1196" t="str">
        <f>IFERROR(IF(OR(HLOOKUP($A1196,'Z-scores'!$C$2:$UD$20,5,FALSE)&gt;3,HLOOKUP($A1196,'Z-scores'!$C$2:$UD$20,5,FALSE)&lt;-3),"",'Total-corrected counts'!G1196),"")</f>
        <v/>
      </c>
      <c r="H1196" t="str">
        <f>IFERROR(IF(OR(HLOOKUP($A1196,'Z-scores'!$C$2:$UD$20,6,FALSE)&gt;3,HLOOKUP($A1196,'Z-scores'!$C$2:$UD$20,6,FALSE)&lt;-3),"",'Total-corrected counts'!H1196),"")</f>
        <v/>
      </c>
      <c r="I1196" t="str">
        <f>IFERROR(IF(OR(HLOOKUP($A1196,'Z-scores'!$C$2:$UD$20,7,FALSE)&gt;3,HLOOKUP($A1196,'Z-scores'!$C$2:$UD$20,7,FALSE)&lt;-3),"",'Total-corrected counts'!I1196),"")</f>
        <v/>
      </c>
      <c r="J1196" t="str">
        <f>IFERROR(IF(OR(HLOOKUP($A1196,'Z-scores'!$C$2:$UD$20,8,FALSE)&gt;3,HLOOKUP($A1196,'Z-scores'!$C$2:$UD$20,8,FALSE)&lt;-3),"",'Total-corrected counts'!J1196),"")</f>
        <v/>
      </c>
      <c r="K1196" t="str">
        <f>IFERROR(IF(OR(HLOOKUP($A1196,'Z-scores'!$C$2:$UD$20,9,FALSE)&gt;3,HLOOKUP($A1196,'Z-scores'!$C$2:$UD$20,9,FALSE)&lt;-3),"",'Total-corrected counts'!K1196),"")</f>
        <v/>
      </c>
      <c r="L1196" t="str">
        <f>IFERROR(IF(OR(HLOOKUP($A1196,'Z-scores'!$C$2:$UD$20,10,FALSE)&gt;3,HLOOKUP($A1196,'Z-scores'!$C$2:$UD$20,10,FALSE)&lt;-3),"",'Total-corrected counts'!L1196),"")</f>
        <v/>
      </c>
      <c r="M1196" t="str">
        <f>IFERROR(IF(OR(HLOOKUP($A1196,'Z-scores'!$C$2:$UD$20,11,FALSE)&gt;3,HLOOKUP($A1196,'Z-scores'!$C$2:$UD$20,11,FALSE)&lt;-3),"",'Total-corrected counts'!M1196),"")</f>
        <v/>
      </c>
      <c r="N1196" t="str">
        <f>IFERROR(IF(OR(HLOOKUP($A1196,'Z-scores'!$C$2:$UD$20,12,FALSE)&gt;3,HLOOKUP($A1196,'Z-scores'!$C$2:$UD$20,12,FALSE)&lt;-3),"",'Total-corrected counts'!N1196),"")</f>
        <v/>
      </c>
      <c r="O1196" t="str">
        <f>IFERROR(IF(OR(HLOOKUP($A1196,'Z-scores'!$C$2:$UD$20,13,FALSE)&gt;3,HLOOKUP($A1196,'Z-scores'!$C$2:$UD$20,13,FALSE)&lt;-3),"",'Total-corrected counts'!O1196),"")</f>
        <v/>
      </c>
      <c r="P1196" t="str">
        <f>IFERROR(IF(OR(HLOOKUP($A1196,'Z-scores'!$C$2:$UD$20,14,FALSE)&gt;3,HLOOKUP($A1196,'Z-scores'!$C$2:$UD$20,14,FALSE)&lt;-3),"",'Total-corrected counts'!P1196),"")</f>
        <v/>
      </c>
      <c r="Q1196" t="str">
        <f>IFERROR(IF(OR(HLOOKUP($A1196,'Z-scores'!$C$2:$UD$20,15,FALSE)&gt;3,HLOOKUP($A1196,'Z-scores'!$C$2:$UD$20,15,FALSE)&lt;-3),"",'Total-corrected counts'!Q1196),"")</f>
        <v/>
      </c>
      <c r="R1196" t="str">
        <f>IFERROR(IF(OR(HLOOKUP($A1196,'Z-scores'!$C$2:$UD$20,16,FALSE)&gt;3,HLOOKUP($A1196,'Z-scores'!$C$2:$UD$20,16,FALSE)&lt;-3),"",'Total-corrected counts'!R1196),"")</f>
        <v/>
      </c>
      <c r="S1196" t="str">
        <f>IFERROR(IF(OR(HLOOKUP($A1196,'Z-scores'!$C$2:$UD$20,17,FALSE)&gt;3,HLOOKUP($A1196,'Z-scores'!$C$2:$UD$20,17,FALSE)&lt;-3),"",'Total-corrected counts'!S1196),"")</f>
        <v/>
      </c>
      <c r="T1196" t="str">
        <f>IFERROR(IF(OR(HLOOKUP($A1196,'Z-scores'!$C$2:$UD$20,18,FALSE)&gt;3,HLOOKUP($A1196,'Z-scores'!$C$2:$UD$20,18,FALSE)&lt;-3),"",'Total-corrected counts'!T1196),"")</f>
        <v/>
      </c>
      <c r="U1196" t="str">
        <f>IFERROR(IF(OR(HLOOKUP($A1196,'Z-scores'!$C$2:$UD$20,19,FALSE)&gt;3,HLOOKUP($A1196,'Z-scores'!$C$2:$UD$20,19,FALSE)&lt;-3),"",'Total-corrected counts'!U1196),"")</f>
        <v/>
      </c>
      <c r="V1196">
        <f t="shared" si="72"/>
        <v>1</v>
      </c>
      <c r="W1196" s="10">
        <f>SUMIFS(Tabel132[Cluster],Tabel132[ID],A1196)</f>
        <v>0</v>
      </c>
      <c r="X1196" t="str">
        <f t="shared" si="73"/>
        <v/>
      </c>
      <c r="Y1196" t="str">
        <f t="shared" si="74"/>
        <v/>
      </c>
      <c r="Z1196" t="str">
        <f t="shared" si="75"/>
        <v/>
      </c>
    </row>
    <row r="1197" spans="1:26" x14ac:dyDescent="0.25">
      <c r="A1197">
        <v>12994</v>
      </c>
      <c r="B1197" t="s">
        <v>1238</v>
      </c>
      <c r="C1197">
        <v>2702</v>
      </c>
      <c r="D1197">
        <v>453</v>
      </c>
      <c r="E1197" t="str">
        <f>IFERROR(IF(OR(HLOOKUP($A1197,'Z-scores'!$C$2:$UD$20,3,FALSE)&gt;3,HLOOKUP(A1197,'Z-scores'!$C$2:$UD$20,3,FALSE)&lt;-3),"",'Total-corrected counts'!E1197),"")</f>
        <v/>
      </c>
      <c r="F1197" t="str">
        <f>IFERROR(IF(OR(HLOOKUP($A1197,'Z-scores'!$C$2:$UD$20,4,FALSE)&gt;3,HLOOKUP($A1197,'Z-scores'!$C$2:$UD$20,4,FALSE)&lt;-3),"",'Total-corrected counts'!F1197),"")</f>
        <v/>
      </c>
      <c r="G1197" t="str">
        <f>IFERROR(IF(OR(HLOOKUP($A1197,'Z-scores'!$C$2:$UD$20,5,FALSE)&gt;3,HLOOKUP($A1197,'Z-scores'!$C$2:$UD$20,5,FALSE)&lt;-3),"",'Total-corrected counts'!G1197),"")</f>
        <v/>
      </c>
      <c r="H1197" t="str">
        <f>IFERROR(IF(OR(HLOOKUP($A1197,'Z-scores'!$C$2:$UD$20,6,FALSE)&gt;3,HLOOKUP($A1197,'Z-scores'!$C$2:$UD$20,6,FALSE)&lt;-3),"",'Total-corrected counts'!H1197),"")</f>
        <v/>
      </c>
      <c r="I1197" t="str">
        <f>IFERROR(IF(OR(HLOOKUP($A1197,'Z-scores'!$C$2:$UD$20,7,FALSE)&gt;3,HLOOKUP($A1197,'Z-scores'!$C$2:$UD$20,7,FALSE)&lt;-3),"",'Total-corrected counts'!I1197),"")</f>
        <v/>
      </c>
      <c r="J1197" t="str">
        <f>IFERROR(IF(OR(HLOOKUP($A1197,'Z-scores'!$C$2:$UD$20,8,FALSE)&gt;3,HLOOKUP($A1197,'Z-scores'!$C$2:$UD$20,8,FALSE)&lt;-3),"",'Total-corrected counts'!J1197),"")</f>
        <v/>
      </c>
      <c r="K1197" t="str">
        <f>IFERROR(IF(OR(HLOOKUP($A1197,'Z-scores'!$C$2:$UD$20,9,FALSE)&gt;3,HLOOKUP($A1197,'Z-scores'!$C$2:$UD$20,9,FALSE)&lt;-3),"",'Total-corrected counts'!K1197),"")</f>
        <v/>
      </c>
      <c r="L1197" t="str">
        <f>IFERROR(IF(OR(HLOOKUP($A1197,'Z-scores'!$C$2:$UD$20,10,FALSE)&gt;3,HLOOKUP($A1197,'Z-scores'!$C$2:$UD$20,10,FALSE)&lt;-3),"",'Total-corrected counts'!L1197),"")</f>
        <v/>
      </c>
      <c r="M1197" t="str">
        <f>IFERROR(IF(OR(HLOOKUP($A1197,'Z-scores'!$C$2:$UD$20,11,FALSE)&gt;3,HLOOKUP($A1197,'Z-scores'!$C$2:$UD$20,11,FALSE)&lt;-3),"",'Total-corrected counts'!M1197),"")</f>
        <v/>
      </c>
      <c r="N1197" t="str">
        <f>IFERROR(IF(OR(HLOOKUP($A1197,'Z-scores'!$C$2:$UD$20,12,FALSE)&gt;3,HLOOKUP($A1197,'Z-scores'!$C$2:$UD$20,12,FALSE)&lt;-3),"",'Total-corrected counts'!N1197),"")</f>
        <v/>
      </c>
      <c r="O1197" t="str">
        <f>IFERROR(IF(OR(HLOOKUP($A1197,'Z-scores'!$C$2:$UD$20,13,FALSE)&gt;3,HLOOKUP($A1197,'Z-scores'!$C$2:$UD$20,13,FALSE)&lt;-3),"",'Total-corrected counts'!O1197),"")</f>
        <v/>
      </c>
      <c r="P1197" t="str">
        <f>IFERROR(IF(OR(HLOOKUP($A1197,'Z-scores'!$C$2:$UD$20,14,FALSE)&gt;3,HLOOKUP($A1197,'Z-scores'!$C$2:$UD$20,14,FALSE)&lt;-3),"",'Total-corrected counts'!P1197),"")</f>
        <v/>
      </c>
      <c r="Q1197" t="str">
        <f>IFERROR(IF(OR(HLOOKUP($A1197,'Z-scores'!$C$2:$UD$20,15,FALSE)&gt;3,HLOOKUP($A1197,'Z-scores'!$C$2:$UD$20,15,FALSE)&lt;-3),"",'Total-corrected counts'!Q1197),"")</f>
        <v/>
      </c>
      <c r="R1197" t="str">
        <f>IFERROR(IF(OR(HLOOKUP($A1197,'Z-scores'!$C$2:$UD$20,16,FALSE)&gt;3,HLOOKUP($A1197,'Z-scores'!$C$2:$UD$20,16,FALSE)&lt;-3),"",'Total-corrected counts'!R1197),"")</f>
        <v/>
      </c>
      <c r="S1197" t="str">
        <f>IFERROR(IF(OR(HLOOKUP($A1197,'Z-scores'!$C$2:$UD$20,17,FALSE)&gt;3,HLOOKUP($A1197,'Z-scores'!$C$2:$UD$20,17,FALSE)&lt;-3),"",'Total-corrected counts'!S1197),"")</f>
        <v/>
      </c>
      <c r="T1197" t="str">
        <f>IFERROR(IF(OR(HLOOKUP($A1197,'Z-scores'!$C$2:$UD$20,18,FALSE)&gt;3,HLOOKUP($A1197,'Z-scores'!$C$2:$UD$20,18,FALSE)&lt;-3),"",'Total-corrected counts'!T1197),"")</f>
        <v/>
      </c>
      <c r="U1197" t="str">
        <f>IFERROR(IF(OR(HLOOKUP($A1197,'Z-scores'!$C$2:$UD$20,19,FALSE)&gt;3,HLOOKUP($A1197,'Z-scores'!$C$2:$UD$20,19,FALSE)&lt;-3),"",'Total-corrected counts'!U1197),"")</f>
        <v/>
      </c>
      <c r="V1197">
        <f t="shared" si="72"/>
        <v>1</v>
      </c>
      <c r="W1197" s="10">
        <f>SUMIFS(Tabel132[Cluster],Tabel132[ID],A1197)</f>
        <v>0</v>
      </c>
      <c r="X1197" t="str">
        <f t="shared" si="73"/>
        <v/>
      </c>
      <c r="Y1197" t="str">
        <f t="shared" si="74"/>
        <v/>
      </c>
      <c r="Z1197" t="str">
        <f t="shared" si="75"/>
        <v/>
      </c>
    </row>
    <row r="1198" spans="1:26" x14ac:dyDescent="0.25">
      <c r="A1198">
        <v>12995</v>
      </c>
      <c r="B1198" t="s">
        <v>1239</v>
      </c>
      <c r="C1198">
        <v>2703</v>
      </c>
      <c r="D1198">
        <v>453</v>
      </c>
      <c r="E1198" t="str">
        <f>IFERROR(IF(OR(HLOOKUP($A1198,'Z-scores'!$C$2:$UD$20,3,FALSE)&gt;3,HLOOKUP(A1198,'Z-scores'!$C$2:$UD$20,3,FALSE)&lt;-3),"",'Total-corrected counts'!E1198),"")</f>
        <v/>
      </c>
      <c r="F1198" t="str">
        <f>IFERROR(IF(OR(HLOOKUP($A1198,'Z-scores'!$C$2:$UD$20,4,FALSE)&gt;3,HLOOKUP($A1198,'Z-scores'!$C$2:$UD$20,4,FALSE)&lt;-3),"",'Total-corrected counts'!F1198),"")</f>
        <v/>
      </c>
      <c r="G1198" t="str">
        <f>IFERROR(IF(OR(HLOOKUP($A1198,'Z-scores'!$C$2:$UD$20,5,FALSE)&gt;3,HLOOKUP($A1198,'Z-scores'!$C$2:$UD$20,5,FALSE)&lt;-3),"",'Total-corrected counts'!G1198),"")</f>
        <v/>
      </c>
      <c r="H1198" t="str">
        <f>IFERROR(IF(OR(HLOOKUP($A1198,'Z-scores'!$C$2:$UD$20,6,FALSE)&gt;3,HLOOKUP($A1198,'Z-scores'!$C$2:$UD$20,6,FALSE)&lt;-3),"",'Total-corrected counts'!H1198),"")</f>
        <v/>
      </c>
      <c r="I1198" t="str">
        <f>IFERROR(IF(OR(HLOOKUP($A1198,'Z-scores'!$C$2:$UD$20,7,FALSE)&gt;3,HLOOKUP($A1198,'Z-scores'!$C$2:$UD$20,7,FALSE)&lt;-3),"",'Total-corrected counts'!I1198),"")</f>
        <v/>
      </c>
      <c r="J1198" t="str">
        <f>IFERROR(IF(OR(HLOOKUP($A1198,'Z-scores'!$C$2:$UD$20,8,FALSE)&gt;3,HLOOKUP($A1198,'Z-scores'!$C$2:$UD$20,8,FALSE)&lt;-3),"",'Total-corrected counts'!J1198),"")</f>
        <v/>
      </c>
      <c r="K1198" t="str">
        <f>IFERROR(IF(OR(HLOOKUP($A1198,'Z-scores'!$C$2:$UD$20,9,FALSE)&gt;3,HLOOKUP($A1198,'Z-scores'!$C$2:$UD$20,9,FALSE)&lt;-3),"",'Total-corrected counts'!K1198),"")</f>
        <v/>
      </c>
      <c r="L1198" t="str">
        <f>IFERROR(IF(OR(HLOOKUP($A1198,'Z-scores'!$C$2:$UD$20,10,FALSE)&gt;3,HLOOKUP($A1198,'Z-scores'!$C$2:$UD$20,10,FALSE)&lt;-3),"",'Total-corrected counts'!L1198),"")</f>
        <v/>
      </c>
      <c r="M1198" t="str">
        <f>IFERROR(IF(OR(HLOOKUP($A1198,'Z-scores'!$C$2:$UD$20,11,FALSE)&gt;3,HLOOKUP($A1198,'Z-scores'!$C$2:$UD$20,11,FALSE)&lt;-3),"",'Total-corrected counts'!M1198),"")</f>
        <v/>
      </c>
      <c r="N1198" t="str">
        <f>IFERROR(IF(OR(HLOOKUP($A1198,'Z-scores'!$C$2:$UD$20,12,FALSE)&gt;3,HLOOKUP($A1198,'Z-scores'!$C$2:$UD$20,12,FALSE)&lt;-3),"",'Total-corrected counts'!N1198),"")</f>
        <v/>
      </c>
      <c r="O1198" t="str">
        <f>IFERROR(IF(OR(HLOOKUP($A1198,'Z-scores'!$C$2:$UD$20,13,FALSE)&gt;3,HLOOKUP($A1198,'Z-scores'!$C$2:$UD$20,13,FALSE)&lt;-3),"",'Total-corrected counts'!O1198),"")</f>
        <v/>
      </c>
      <c r="P1198" t="str">
        <f>IFERROR(IF(OR(HLOOKUP($A1198,'Z-scores'!$C$2:$UD$20,14,FALSE)&gt;3,HLOOKUP($A1198,'Z-scores'!$C$2:$UD$20,14,FALSE)&lt;-3),"",'Total-corrected counts'!P1198),"")</f>
        <v/>
      </c>
      <c r="Q1198" t="str">
        <f>IFERROR(IF(OR(HLOOKUP($A1198,'Z-scores'!$C$2:$UD$20,15,FALSE)&gt;3,HLOOKUP($A1198,'Z-scores'!$C$2:$UD$20,15,FALSE)&lt;-3),"",'Total-corrected counts'!Q1198),"")</f>
        <v/>
      </c>
      <c r="R1198" t="str">
        <f>IFERROR(IF(OR(HLOOKUP($A1198,'Z-scores'!$C$2:$UD$20,16,FALSE)&gt;3,HLOOKUP($A1198,'Z-scores'!$C$2:$UD$20,16,FALSE)&lt;-3),"",'Total-corrected counts'!R1198),"")</f>
        <v/>
      </c>
      <c r="S1198" t="str">
        <f>IFERROR(IF(OR(HLOOKUP($A1198,'Z-scores'!$C$2:$UD$20,17,FALSE)&gt;3,HLOOKUP($A1198,'Z-scores'!$C$2:$UD$20,17,FALSE)&lt;-3),"",'Total-corrected counts'!S1198),"")</f>
        <v/>
      </c>
      <c r="T1198" t="str">
        <f>IFERROR(IF(OR(HLOOKUP($A1198,'Z-scores'!$C$2:$UD$20,18,FALSE)&gt;3,HLOOKUP($A1198,'Z-scores'!$C$2:$UD$20,18,FALSE)&lt;-3),"",'Total-corrected counts'!T1198),"")</f>
        <v/>
      </c>
      <c r="U1198" t="str">
        <f>IFERROR(IF(OR(HLOOKUP($A1198,'Z-scores'!$C$2:$UD$20,19,FALSE)&gt;3,HLOOKUP($A1198,'Z-scores'!$C$2:$UD$20,19,FALSE)&lt;-3),"",'Total-corrected counts'!U1198),"")</f>
        <v/>
      </c>
      <c r="V1198">
        <f t="shared" si="72"/>
        <v>1</v>
      </c>
      <c r="W1198" s="10">
        <f>SUMIFS(Tabel132[Cluster],Tabel132[ID],A1198)</f>
        <v>0</v>
      </c>
      <c r="X1198" t="str">
        <f t="shared" si="73"/>
        <v/>
      </c>
      <c r="Y1198" t="str">
        <f t="shared" si="74"/>
        <v/>
      </c>
      <c r="Z1198" t="str">
        <f t="shared" si="75"/>
        <v/>
      </c>
    </row>
    <row r="1199" spans="1:26" x14ac:dyDescent="0.25">
      <c r="A1199">
        <v>12996</v>
      </c>
      <c r="B1199" t="s">
        <v>1240</v>
      </c>
      <c r="C1199">
        <v>2704</v>
      </c>
      <c r="D1199">
        <v>453</v>
      </c>
      <c r="E1199" t="str">
        <f>IFERROR(IF(OR(HLOOKUP($A1199,'Z-scores'!$C$2:$UD$20,3,FALSE)&gt;3,HLOOKUP(A1199,'Z-scores'!$C$2:$UD$20,3,FALSE)&lt;-3),"",'Total-corrected counts'!E1199),"")</f>
        <v/>
      </c>
      <c r="F1199" t="str">
        <f>IFERROR(IF(OR(HLOOKUP($A1199,'Z-scores'!$C$2:$UD$20,4,FALSE)&gt;3,HLOOKUP($A1199,'Z-scores'!$C$2:$UD$20,4,FALSE)&lt;-3),"",'Total-corrected counts'!F1199),"")</f>
        <v/>
      </c>
      <c r="G1199" t="str">
        <f>IFERROR(IF(OR(HLOOKUP($A1199,'Z-scores'!$C$2:$UD$20,5,FALSE)&gt;3,HLOOKUP($A1199,'Z-scores'!$C$2:$UD$20,5,FALSE)&lt;-3),"",'Total-corrected counts'!G1199),"")</f>
        <v/>
      </c>
      <c r="H1199" t="str">
        <f>IFERROR(IF(OR(HLOOKUP($A1199,'Z-scores'!$C$2:$UD$20,6,FALSE)&gt;3,HLOOKUP($A1199,'Z-scores'!$C$2:$UD$20,6,FALSE)&lt;-3),"",'Total-corrected counts'!H1199),"")</f>
        <v/>
      </c>
      <c r="I1199" t="str">
        <f>IFERROR(IF(OR(HLOOKUP($A1199,'Z-scores'!$C$2:$UD$20,7,FALSE)&gt;3,HLOOKUP($A1199,'Z-scores'!$C$2:$UD$20,7,FALSE)&lt;-3),"",'Total-corrected counts'!I1199),"")</f>
        <v/>
      </c>
      <c r="J1199" t="str">
        <f>IFERROR(IF(OR(HLOOKUP($A1199,'Z-scores'!$C$2:$UD$20,8,FALSE)&gt;3,HLOOKUP($A1199,'Z-scores'!$C$2:$UD$20,8,FALSE)&lt;-3),"",'Total-corrected counts'!J1199),"")</f>
        <v/>
      </c>
      <c r="K1199" t="str">
        <f>IFERROR(IF(OR(HLOOKUP($A1199,'Z-scores'!$C$2:$UD$20,9,FALSE)&gt;3,HLOOKUP($A1199,'Z-scores'!$C$2:$UD$20,9,FALSE)&lt;-3),"",'Total-corrected counts'!K1199),"")</f>
        <v/>
      </c>
      <c r="L1199" t="str">
        <f>IFERROR(IF(OR(HLOOKUP($A1199,'Z-scores'!$C$2:$UD$20,10,FALSE)&gt;3,HLOOKUP($A1199,'Z-scores'!$C$2:$UD$20,10,FALSE)&lt;-3),"",'Total-corrected counts'!L1199),"")</f>
        <v/>
      </c>
      <c r="M1199" t="str">
        <f>IFERROR(IF(OR(HLOOKUP($A1199,'Z-scores'!$C$2:$UD$20,11,FALSE)&gt;3,HLOOKUP($A1199,'Z-scores'!$C$2:$UD$20,11,FALSE)&lt;-3),"",'Total-corrected counts'!M1199),"")</f>
        <v/>
      </c>
      <c r="N1199" t="str">
        <f>IFERROR(IF(OR(HLOOKUP($A1199,'Z-scores'!$C$2:$UD$20,12,FALSE)&gt;3,HLOOKUP($A1199,'Z-scores'!$C$2:$UD$20,12,FALSE)&lt;-3),"",'Total-corrected counts'!N1199),"")</f>
        <v/>
      </c>
      <c r="O1199" t="str">
        <f>IFERROR(IF(OR(HLOOKUP($A1199,'Z-scores'!$C$2:$UD$20,13,FALSE)&gt;3,HLOOKUP($A1199,'Z-scores'!$C$2:$UD$20,13,FALSE)&lt;-3),"",'Total-corrected counts'!O1199),"")</f>
        <v/>
      </c>
      <c r="P1199" t="str">
        <f>IFERROR(IF(OR(HLOOKUP($A1199,'Z-scores'!$C$2:$UD$20,14,FALSE)&gt;3,HLOOKUP($A1199,'Z-scores'!$C$2:$UD$20,14,FALSE)&lt;-3),"",'Total-corrected counts'!P1199),"")</f>
        <v/>
      </c>
      <c r="Q1199" t="str">
        <f>IFERROR(IF(OR(HLOOKUP($A1199,'Z-scores'!$C$2:$UD$20,15,FALSE)&gt;3,HLOOKUP($A1199,'Z-scores'!$C$2:$UD$20,15,FALSE)&lt;-3),"",'Total-corrected counts'!Q1199),"")</f>
        <v/>
      </c>
      <c r="R1199" t="str">
        <f>IFERROR(IF(OR(HLOOKUP($A1199,'Z-scores'!$C$2:$UD$20,16,FALSE)&gt;3,HLOOKUP($A1199,'Z-scores'!$C$2:$UD$20,16,FALSE)&lt;-3),"",'Total-corrected counts'!R1199),"")</f>
        <v/>
      </c>
      <c r="S1199" t="str">
        <f>IFERROR(IF(OR(HLOOKUP($A1199,'Z-scores'!$C$2:$UD$20,17,FALSE)&gt;3,HLOOKUP($A1199,'Z-scores'!$C$2:$UD$20,17,FALSE)&lt;-3),"",'Total-corrected counts'!S1199),"")</f>
        <v/>
      </c>
      <c r="T1199" t="str">
        <f>IFERROR(IF(OR(HLOOKUP($A1199,'Z-scores'!$C$2:$UD$20,18,FALSE)&gt;3,HLOOKUP($A1199,'Z-scores'!$C$2:$UD$20,18,FALSE)&lt;-3),"",'Total-corrected counts'!T1199),"")</f>
        <v/>
      </c>
      <c r="U1199" t="str">
        <f>IFERROR(IF(OR(HLOOKUP($A1199,'Z-scores'!$C$2:$UD$20,19,FALSE)&gt;3,HLOOKUP($A1199,'Z-scores'!$C$2:$UD$20,19,FALSE)&lt;-3),"",'Total-corrected counts'!U1199),"")</f>
        <v/>
      </c>
      <c r="V1199">
        <f t="shared" si="72"/>
        <v>1</v>
      </c>
      <c r="W1199" s="10">
        <f>SUMIFS(Tabel132[Cluster],Tabel132[ID],A1199)</f>
        <v>0</v>
      </c>
      <c r="X1199" t="str">
        <f t="shared" si="73"/>
        <v/>
      </c>
      <c r="Y1199" t="str">
        <f t="shared" si="74"/>
        <v/>
      </c>
      <c r="Z1199" t="str">
        <f t="shared" si="75"/>
        <v/>
      </c>
    </row>
    <row r="1200" spans="1:26" x14ac:dyDescent="0.25">
      <c r="A1200">
        <v>12997</v>
      </c>
      <c r="B1200" t="s">
        <v>1241</v>
      </c>
      <c r="C1200">
        <v>2705</v>
      </c>
      <c r="D1200">
        <v>453</v>
      </c>
      <c r="E1200" t="str">
        <f>IFERROR(IF(OR(HLOOKUP($A1200,'Z-scores'!$C$2:$UD$20,3,FALSE)&gt;3,HLOOKUP(A1200,'Z-scores'!$C$2:$UD$20,3,FALSE)&lt;-3),"",'Total-corrected counts'!E1200),"")</f>
        <v/>
      </c>
      <c r="F1200" t="str">
        <f>IFERROR(IF(OR(HLOOKUP($A1200,'Z-scores'!$C$2:$UD$20,4,FALSE)&gt;3,HLOOKUP($A1200,'Z-scores'!$C$2:$UD$20,4,FALSE)&lt;-3),"",'Total-corrected counts'!F1200),"")</f>
        <v/>
      </c>
      <c r="G1200" t="str">
        <f>IFERROR(IF(OR(HLOOKUP($A1200,'Z-scores'!$C$2:$UD$20,5,FALSE)&gt;3,HLOOKUP($A1200,'Z-scores'!$C$2:$UD$20,5,FALSE)&lt;-3),"",'Total-corrected counts'!G1200),"")</f>
        <v/>
      </c>
      <c r="H1200" t="str">
        <f>IFERROR(IF(OR(HLOOKUP($A1200,'Z-scores'!$C$2:$UD$20,6,FALSE)&gt;3,HLOOKUP($A1200,'Z-scores'!$C$2:$UD$20,6,FALSE)&lt;-3),"",'Total-corrected counts'!H1200),"")</f>
        <v/>
      </c>
      <c r="I1200" t="str">
        <f>IFERROR(IF(OR(HLOOKUP($A1200,'Z-scores'!$C$2:$UD$20,7,FALSE)&gt;3,HLOOKUP($A1200,'Z-scores'!$C$2:$UD$20,7,FALSE)&lt;-3),"",'Total-corrected counts'!I1200),"")</f>
        <v/>
      </c>
      <c r="J1200" t="str">
        <f>IFERROR(IF(OR(HLOOKUP($A1200,'Z-scores'!$C$2:$UD$20,8,FALSE)&gt;3,HLOOKUP($A1200,'Z-scores'!$C$2:$UD$20,8,FALSE)&lt;-3),"",'Total-corrected counts'!J1200),"")</f>
        <v/>
      </c>
      <c r="K1200" t="str">
        <f>IFERROR(IF(OR(HLOOKUP($A1200,'Z-scores'!$C$2:$UD$20,9,FALSE)&gt;3,HLOOKUP($A1200,'Z-scores'!$C$2:$UD$20,9,FALSE)&lt;-3),"",'Total-corrected counts'!K1200),"")</f>
        <v/>
      </c>
      <c r="L1200" t="str">
        <f>IFERROR(IF(OR(HLOOKUP($A1200,'Z-scores'!$C$2:$UD$20,10,FALSE)&gt;3,HLOOKUP($A1200,'Z-scores'!$C$2:$UD$20,10,FALSE)&lt;-3),"",'Total-corrected counts'!L1200),"")</f>
        <v/>
      </c>
      <c r="M1200" t="str">
        <f>IFERROR(IF(OR(HLOOKUP($A1200,'Z-scores'!$C$2:$UD$20,11,FALSE)&gt;3,HLOOKUP($A1200,'Z-scores'!$C$2:$UD$20,11,FALSE)&lt;-3),"",'Total-corrected counts'!M1200),"")</f>
        <v/>
      </c>
      <c r="N1200" t="str">
        <f>IFERROR(IF(OR(HLOOKUP($A1200,'Z-scores'!$C$2:$UD$20,12,FALSE)&gt;3,HLOOKUP($A1200,'Z-scores'!$C$2:$UD$20,12,FALSE)&lt;-3),"",'Total-corrected counts'!N1200),"")</f>
        <v/>
      </c>
      <c r="O1200" t="str">
        <f>IFERROR(IF(OR(HLOOKUP($A1200,'Z-scores'!$C$2:$UD$20,13,FALSE)&gt;3,HLOOKUP($A1200,'Z-scores'!$C$2:$UD$20,13,FALSE)&lt;-3),"",'Total-corrected counts'!O1200),"")</f>
        <v/>
      </c>
      <c r="P1200" t="str">
        <f>IFERROR(IF(OR(HLOOKUP($A1200,'Z-scores'!$C$2:$UD$20,14,FALSE)&gt;3,HLOOKUP($A1200,'Z-scores'!$C$2:$UD$20,14,FALSE)&lt;-3),"",'Total-corrected counts'!P1200),"")</f>
        <v/>
      </c>
      <c r="Q1200" t="str">
        <f>IFERROR(IF(OR(HLOOKUP($A1200,'Z-scores'!$C$2:$UD$20,15,FALSE)&gt;3,HLOOKUP($A1200,'Z-scores'!$C$2:$UD$20,15,FALSE)&lt;-3),"",'Total-corrected counts'!Q1200),"")</f>
        <v/>
      </c>
      <c r="R1200" t="str">
        <f>IFERROR(IF(OR(HLOOKUP($A1200,'Z-scores'!$C$2:$UD$20,16,FALSE)&gt;3,HLOOKUP($A1200,'Z-scores'!$C$2:$UD$20,16,FALSE)&lt;-3),"",'Total-corrected counts'!R1200),"")</f>
        <v/>
      </c>
      <c r="S1200" t="str">
        <f>IFERROR(IF(OR(HLOOKUP($A1200,'Z-scores'!$C$2:$UD$20,17,FALSE)&gt;3,HLOOKUP($A1200,'Z-scores'!$C$2:$UD$20,17,FALSE)&lt;-3),"",'Total-corrected counts'!S1200),"")</f>
        <v/>
      </c>
      <c r="T1200" t="str">
        <f>IFERROR(IF(OR(HLOOKUP($A1200,'Z-scores'!$C$2:$UD$20,18,FALSE)&gt;3,HLOOKUP($A1200,'Z-scores'!$C$2:$UD$20,18,FALSE)&lt;-3),"",'Total-corrected counts'!T1200),"")</f>
        <v/>
      </c>
      <c r="U1200" t="str">
        <f>IFERROR(IF(OR(HLOOKUP($A1200,'Z-scores'!$C$2:$UD$20,19,FALSE)&gt;3,HLOOKUP($A1200,'Z-scores'!$C$2:$UD$20,19,FALSE)&lt;-3),"",'Total-corrected counts'!U1200),"")</f>
        <v/>
      </c>
      <c r="V1200">
        <f t="shared" si="72"/>
        <v>1</v>
      </c>
      <c r="W1200" s="10">
        <f>SUMIFS(Tabel132[Cluster],Tabel132[ID],A1200)</f>
        <v>0</v>
      </c>
      <c r="X1200" t="str">
        <f t="shared" si="73"/>
        <v/>
      </c>
      <c r="Y1200" t="str">
        <f t="shared" si="74"/>
        <v/>
      </c>
      <c r="Z1200" t="str">
        <f t="shared" si="75"/>
        <v/>
      </c>
    </row>
    <row r="1201" spans="1:26" x14ac:dyDescent="0.25">
      <c r="A1201">
        <v>12998</v>
      </c>
      <c r="B1201" t="s">
        <v>1242</v>
      </c>
      <c r="C1201">
        <v>2706</v>
      </c>
      <c r="D1201">
        <v>453</v>
      </c>
      <c r="E1201" t="str">
        <f>IFERROR(IF(OR(HLOOKUP($A1201,'Z-scores'!$C$2:$UD$20,3,FALSE)&gt;3,HLOOKUP(A1201,'Z-scores'!$C$2:$UD$20,3,FALSE)&lt;-3),"",'Total-corrected counts'!E1201),"")</f>
        <v/>
      </c>
      <c r="F1201" t="str">
        <f>IFERROR(IF(OR(HLOOKUP($A1201,'Z-scores'!$C$2:$UD$20,4,FALSE)&gt;3,HLOOKUP($A1201,'Z-scores'!$C$2:$UD$20,4,FALSE)&lt;-3),"",'Total-corrected counts'!F1201),"")</f>
        <v/>
      </c>
      <c r="G1201" t="str">
        <f>IFERROR(IF(OR(HLOOKUP($A1201,'Z-scores'!$C$2:$UD$20,5,FALSE)&gt;3,HLOOKUP($A1201,'Z-scores'!$C$2:$UD$20,5,FALSE)&lt;-3),"",'Total-corrected counts'!G1201),"")</f>
        <v/>
      </c>
      <c r="H1201" t="str">
        <f>IFERROR(IF(OR(HLOOKUP($A1201,'Z-scores'!$C$2:$UD$20,6,FALSE)&gt;3,HLOOKUP($A1201,'Z-scores'!$C$2:$UD$20,6,FALSE)&lt;-3),"",'Total-corrected counts'!H1201),"")</f>
        <v/>
      </c>
      <c r="I1201" t="str">
        <f>IFERROR(IF(OR(HLOOKUP($A1201,'Z-scores'!$C$2:$UD$20,7,FALSE)&gt;3,HLOOKUP($A1201,'Z-scores'!$C$2:$UD$20,7,FALSE)&lt;-3),"",'Total-corrected counts'!I1201),"")</f>
        <v/>
      </c>
      <c r="J1201" t="str">
        <f>IFERROR(IF(OR(HLOOKUP($A1201,'Z-scores'!$C$2:$UD$20,8,FALSE)&gt;3,HLOOKUP($A1201,'Z-scores'!$C$2:$UD$20,8,FALSE)&lt;-3),"",'Total-corrected counts'!J1201),"")</f>
        <v/>
      </c>
      <c r="K1201" t="str">
        <f>IFERROR(IF(OR(HLOOKUP($A1201,'Z-scores'!$C$2:$UD$20,9,FALSE)&gt;3,HLOOKUP($A1201,'Z-scores'!$C$2:$UD$20,9,FALSE)&lt;-3),"",'Total-corrected counts'!K1201),"")</f>
        <v/>
      </c>
      <c r="L1201" t="str">
        <f>IFERROR(IF(OR(HLOOKUP($A1201,'Z-scores'!$C$2:$UD$20,10,FALSE)&gt;3,HLOOKUP($A1201,'Z-scores'!$C$2:$UD$20,10,FALSE)&lt;-3),"",'Total-corrected counts'!L1201),"")</f>
        <v/>
      </c>
      <c r="M1201" t="str">
        <f>IFERROR(IF(OR(HLOOKUP($A1201,'Z-scores'!$C$2:$UD$20,11,FALSE)&gt;3,HLOOKUP($A1201,'Z-scores'!$C$2:$UD$20,11,FALSE)&lt;-3),"",'Total-corrected counts'!M1201),"")</f>
        <v/>
      </c>
      <c r="N1201" t="str">
        <f>IFERROR(IF(OR(HLOOKUP($A1201,'Z-scores'!$C$2:$UD$20,12,FALSE)&gt;3,HLOOKUP($A1201,'Z-scores'!$C$2:$UD$20,12,FALSE)&lt;-3),"",'Total-corrected counts'!N1201),"")</f>
        <v/>
      </c>
      <c r="O1201" t="str">
        <f>IFERROR(IF(OR(HLOOKUP($A1201,'Z-scores'!$C$2:$UD$20,13,FALSE)&gt;3,HLOOKUP($A1201,'Z-scores'!$C$2:$UD$20,13,FALSE)&lt;-3),"",'Total-corrected counts'!O1201),"")</f>
        <v/>
      </c>
      <c r="P1201" t="str">
        <f>IFERROR(IF(OR(HLOOKUP($A1201,'Z-scores'!$C$2:$UD$20,14,FALSE)&gt;3,HLOOKUP($A1201,'Z-scores'!$C$2:$UD$20,14,FALSE)&lt;-3),"",'Total-corrected counts'!P1201),"")</f>
        <v/>
      </c>
      <c r="Q1201" t="str">
        <f>IFERROR(IF(OR(HLOOKUP($A1201,'Z-scores'!$C$2:$UD$20,15,FALSE)&gt;3,HLOOKUP($A1201,'Z-scores'!$C$2:$UD$20,15,FALSE)&lt;-3),"",'Total-corrected counts'!Q1201),"")</f>
        <v/>
      </c>
      <c r="R1201" t="str">
        <f>IFERROR(IF(OR(HLOOKUP($A1201,'Z-scores'!$C$2:$UD$20,16,FALSE)&gt;3,HLOOKUP($A1201,'Z-scores'!$C$2:$UD$20,16,FALSE)&lt;-3),"",'Total-corrected counts'!R1201),"")</f>
        <v/>
      </c>
      <c r="S1201" t="str">
        <f>IFERROR(IF(OR(HLOOKUP($A1201,'Z-scores'!$C$2:$UD$20,17,FALSE)&gt;3,HLOOKUP($A1201,'Z-scores'!$C$2:$UD$20,17,FALSE)&lt;-3),"",'Total-corrected counts'!S1201),"")</f>
        <v/>
      </c>
      <c r="T1201" t="str">
        <f>IFERROR(IF(OR(HLOOKUP($A1201,'Z-scores'!$C$2:$UD$20,18,FALSE)&gt;3,HLOOKUP($A1201,'Z-scores'!$C$2:$UD$20,18,FALSE)&lt;-3),"",'Total-corrected counts'!T1201),"")</f>
        <v/>
      </c>
      <c r="U1201" t="str">
        <f>IFERROR(IF(OR(HLOOKUP($A1201,'Z-scores'!$C$2:$UD$20,19,FALSE)&gt;3,HLOOKUP($A1201,'Z-scores'!$C$2:$UD$20,19,FALSE)&lt;-3),"",'Total-corrected counts'!U1201),"")</f>
        <v/>
      </c>
      <c r="V1201">
        <f t="shared" si="72"/>
        <v>1</v>
      </c>
      <c r="W1201" s="10">
        <f>SUMIFS(Tabel132[Cluster],Tabel132[ID],A1201)</f>
        <v>0</v>
      </c>
      <c r="X1201" t="str">
        <f t="shared" si="73"/>
        <v/>
      </c>
      <c r="Y1201" t="str">
        <f t="shared" si="74"/>
        <v/>
      </c>
      <c r="Z1201" t="str">
        <f t="shared" si="75"/>
        <v/>
      </c>
    </row>
    <row r="1202" spans="1:26" x14ac:dyDescent="0.25">
      <c r="A1202">
        <v>2375</v>
      </c>
      <c r="B1202" t="s">
        <v>1244</v>
      </c>
      <c r="C1202">
        <v>37600</v>
      </c>
      <c r="D1202">
        <v>1080</v>
      </c>
      <c r="E1202" t="str">
        <f>IFERROR(IF(OR(HLOOKUP($A1202,'Z-scores'!$C$2:$UD$20,3,FALSE)&gt;3,HLOOKUP(A1202,'Z-scores'!$C$2:$UD$20,3,FALSE)&lt;-3),"",'Total-corrected counts'!E1202),"")</f>
        <v/>
      </c>
      <c r="F1202" t="str">
        <f>IFERROR(IF(OR(HLOOKUP($A1202,'Z-scores'!$C$2:$UD$20,4,FALSE)&gt;3,HLOOKUP($A1202,'Z-scores'!$C$2:$UD$20,4,FALSE)&lt;-3),"",'Total-corrected counts'!F1202),"")</f>
        <v/>
      </c>
      <c r="G1202" t="str">
        <f>IFERROR(IF(OR(HLOOKUP($A1202,'Z-scores'!$C$2:$UD$20,5,FALSE)&gt;3,HLOOKUP($A1202,'Z-scores'!$C$2:$UD$20,5,FALSE)&lt;-3),"",'Total-corrected counts'!G1202),"")</f>
        <v/>
      </c>
      <c r="H1202" t="str">
        <f>IFERROR(IF(OR(HLOOKUP($A1202,'Z-scores'!$C$2:$UD$20,6,FALSE)&gt;3,HLOOKUP($A1202,'Z-scores'!$C$2:$UD$20,6,FALSE)&lt;-3),"",'Total-corrected counts'!H1202),"")</f>
        <v/>
      </c>
      <c r="I1202" t="str">
        <f>IFERROR(IF(OR(HLOOKUP($A1202,'Z-scores'!$C$2:$UD$20,7,FALSE)&gt;3,HLOOKUP($A1202,'Z-scores'!$C$2:$UD$20,7,FALSE)&lt;-3),"",'Total-corrected counts'!I1202),"")</f>
        <v/>
      </c>
      <c r="J1202" t="str">
        <f>IFERROR(IF(OR(HLOOKUP($A1202,'Z-scores'!$C$2:$UD$20,8,FALSE)&gt;3,HLOOKUP($A1202,'Z-scores'!$C$2:$UD$20,8,FALSE)&lt;-3),"",'Total-corrected counts'!J1202),"")</f>
        <v/>
      </c>
      <c r="K1202" t="str">
        <f>IFERROR(IF(OR(HLOOKUP($A1202,'Z-scores'!$C$2:$UD$20,9,FALSE)&gt;3,HLOOKUP($A1202,'Z-scores'!$C$2:$UD$20,9,FALSE)&lt;-3),"",'Total-corrected counts'!K1202),"")</f>
        <v/>
      </c>
      <c r="L1202" t="str">
        <f>IFERROR(IF(OR(HLOOKUP($A1202,'Z-scores'!$C$2:$UD$20,10,FALSE)&gt;3,HLOOKUP($A1202,'Z-scores'!$C$2:$UD$20,10,FALSE)&lt;-3),"",'Total-corrected counts'!L1202),"")</f>
        <v/>
      </c>
      <c r="M1202" t="str">
        <f>IFERROR(IF(OR(HLOOKUP($A1202,'Z-scores'!$C$2:$UD$20,11,FALSE)&gt;3,HLOOKUP($A1202,'Z-scores'!$C$2:$UD$20,11,FALSE)&lt;-3),"",'Total-corrected counts'!M1202),"")</f>
        <v/>
      </c>
      <c r="N1202" t="str">
        <f>IFERROR(IF(OR(HLOOKUP($A1202,'Z-scores'!$C$2:$UD$20,12,FALSE)&gt;3,HLOOKUP($A1202,'Z-scores'!$C$2:$UD$20,12,FALSE)&lt;-3),"",'Total-corrected counts'!N1202),"")</f>
        <v/>
      </c>
      <c r="O1202" t="str">
        <f>IFERROR(IF(OR(HLOOKUP($A1202,'Z-scores'!$C$2:$UD$20,13,FALSE)&gt;3,HLOOKUP($A1202,'Z-scores'!$C$2:$UD$20,13,FALSE)&lt;-3),"",'Total-corrected counts'!O1202),"")</f>
        <v/>
      </c>
      <c r="P1202" t="str">
        <f>IFERROR(IF(OR(HLOOKUP($A1202,'Z-scores'!$C$2:$UD$20,14,FALSE)&gt;3,HLOOKUP($A1202,'Z-scores'!$C$2:$UD$20,14,FALSE)&lt;-3),"",'Total-corrected counts'!P1202),"")</f>
        <v/>
      </c>
      <c r="Q1202" t="str">
        <f>IFERROR(IF(OR(HLOOKUP($A1202,'Z-scores'!$C$2:$UD$20,15,FALSE)&gt;3,HLOOKUP($A1202,'Z-scores'!$C$2:$UD$20,15,FALSE)&lt;-3),"",'Total-corrected counts'!Q1202),"")</f>
        <v/>
      </c>
      <c r="R1202" t="str">
        <f>IFERROR(IF(OR(HLOOKUP($A1202,'Z-scores'!$C$2:$UD$20,16,FALSE)&gt;3,HLOOKUP($A1202,'Z-scores'!$C$2:$UD$20,16,FALSE)&lt;-3),"",'Total-corrected counts'!R1202),"")</f>
        <v/>
      </c>
      <c r="S1202" t="str">
        <f>IFERROR(IF(OR(HLOOKUP($A1202,'Z-scores'!$C$2:$UD$20,17,FALSE)&gt;3,HLOOKUP($A1202,'Z-scores'!$C$2:$UD$20,17,FALSE)&lt;-3),"",'Total-corrected counts'!S1202),"")</f>
        <v/>
      </c>
      <c r="T1202" t="str">
        <f>IFERROR(IF(OR(HLOOKUP($A1202,'Z-scores'!$C$2:$UD$20,18,FALSE)&gt;3,HLOOKUP($A1202,'Z-scores'!$C$2:$UD$20,18,FALSE)&lt;-3),"",'Total-corrected counts'!T1202),"")</f>
        <v/>
      </c>
      <c r="U1202" t="str">
        <f>IFERROR(IF(OR(HLOOKUP($A1202,'Z-scores'!$C$2:$UD$20,19,FALSE)&gt;3,HLOOKUP($A1202,'Z-scores'!$C$2:$UD$20,19,FALSE)&lt;-3),"",'Total-corrected counts'!U1202),"")</f>
        <v/>
      </c>
      <c r="V1202">
        <f t="shared" si="72"/>
        <v>1</v>
      </c>
      <c r="W1202" s="10">
        <f>SUMIFS(Tabel132[Cluster],Tabel132[ID],A1202)</f>
        <v>0</v>
      </c>
      <c r="X1202" t="str">
        <f t="shared" si="73"/>
        <v/>
      </c>
      <c r="Y1202" t="str">
        <f t="shared" si="74"/>
        <v/>
      </c>
      <c r="Z1202" t="str">
        <f t="shared" si="75"/>
        <v/>
      </c>
    </row>
    <row r="1203" spans="1:26" x14ac:dyDescent="0.25">
      <c r="A1203">
        <v>2382</v>
      </c>
      <c r="B1203" t="s">
        <v>563</v>
      </c>
      <c r="C1203">
        <v>37700</v>
      </c>
      <c r="D1203">
        <v>2375</v>
      </c>
      <c r="E1203" t="str">
        <f>IFERROR(IF(OR(HLOOKUP($A1203,'Z-scores'!$C$2:$UD$20,3,FALSE)&gt;3,HLOOKUP(A1203,'Z-scores'!$C$2:$UD$20,3,FALSE)&lt;-3),"",'Total-corrected counts'!E1203),"")</f>
        <v/>
      </c>
      <c r="F1203">
        <f>IFERROR(IF(OR(HLOOKUP($A1203,'Z-scores'!$C$2:$UD$20,4,FALSE)&gt;3,HLOOKUP($A1203,'Z-scores'!$C$2:$UD$20,4,FALSE)&lt;-3),"",'Total-corrected counts'!F1203),"")</f>
        <v>67.166064567358006</v>
      </c>
      <c r="G1203">
        <f>IFERROR(IF(OR(HLOOKUP($A1203,'Z-scores'!$C$2:$UD$20,5,FALSE)&gt;3,HLOOKUP($A1203,'Z-scores'!$C$2:$UD$20,5,FALSE)&lt;-3),"",'Total-corrected counts'!G1203),"")</f>
        <v>51.341507145706331</v>
      </c>
      <c r="H1203">
        <f>IFERROR(IF(OR(HLOOKUP($A1203,'Z-scores'!$C$2:$UD$20,6,FALSE)&gt;3,HLOOKUP($A1203,'Z-scores'!$C$2:$UD$20,6,FALSE)&lt;-3),"",'Total-corrected counts'!H1203),"")</f>
        <v>41.83998196287731</v>
      </c>
      <c r="I1203">
        <f>IFERROR(IF(OR(HLOOKUP($A1203,'Z-scores'!$C$2:$UD$20,7,FALSE)&gt;3,HLOOKUP($A1203,'Z-scores'!$C$2:$UD$20,7,FALSE)&lt;-3),"",'Total-corrected counts'!I1203),"")</f>
        <v>57.283762109845185</v>
      </c>
      <c r="J1203">
        <f>IFERROR(IF(OR(HLOOKUP($A1203,'Z-scores'!$C$2:$UD$20,8,FALSE)&gt;3,HLOOKUP($A1203,'Z-scores'!$C$2:$UD$20,8,FALSE)&lt;-3),"",'Total-corrected counts'!J1203),"")</f>
        <v>80.440455129077492</v>
      </c>
      <c r="K1203">
        <f>IFERROR(IF(OR(HLOOKUP($A1203,'Z-scores'!$C$2:$UD$20,9,FALSE)&gt;3,HLOOKUP($A1203,'Z-scores'!$C$2:$UD$20,9,FALSE)&lt;-3),"",'Total-corrected counts'!K1203),"")</f>
        <v>85.962428228998263</v>
      </c>
      <c r="L1203">
        <f>IFERROR(IF(OR(HLOOKUP($A1203,'Z-scores'!$C$2:$UD$20,10,FALSE)&gt;3,HLOOKUP($A1203,'Z-scores'!$C$2:$UD$20,10,FALSE)&lt;-3),"",'Total-corrected counts'!L1203),"")</f>
        <v>128.7798743025875</v>
      </c>
      <c r="M1203">
        <f>IFERROR(IF(OR(HLOOKUP($A1203,'Z-scores'!$C$2:$UD$20,11,FALSE)&gt;3,HLOOKUP($A1203,'Z-scores'!$C$2:$UD$20,11,FALSE)&lt;-3),"",'Total-corrected counts'!M1203),"")</f>
        <v>181.12653238759879</v>
      </c>
      <c r="N1203">
        <f>IFERROR(IF(OR(HLOOKUP($A1203,'Z-scores'!$C$2:$UD$20,12,FALSE)&gt;3,HLOOKUP($A1203,'Z-scores'!$C$2:$UD$20,12,FALSE)&lt;-3),"",'Total-corrected counts'!N1203),"")</f>
        <v>130.55268157187407</v>
      </c>
      <c r="O1203">
        <f>IFERROR(IF(OR(HLOOKUP($A1203,'Z-scores'!$C$2:$UD$20,13,FALSE)&gt;3,HLOOKUP($A1203,'Z-scores'!$C$2:$UD$20,13,FALSE)&lt;-3),"",'Total-corrected counts'!O1203),"")</f>
        <v>83.702763651758545</v>
      </c>
      <c r="P1203">
        <f>IFERROR(IF(OR(HLOOKUP($A1203,'Z-scores'!$C$2:$UD$20,14,FALSE)&gt;3,HLOOKUP($A1203,'Z-scores'!$C$2:$UD$20,14,FALSE)&lt;-3),"",'Total-corrected counts'!P1203),"")</f>
        <v>57.311390606829754</v>
      </c>
      <c r="Q1203">
        <f>IFERROR(IF(OR(HLOOKUP($A1203,'Z-scores'!$C$2:$UD$20,15,FALSE)&gt;3,HLOOKUP($A1203,'Z-scores'!$C$2:$UD$20,15,FALSE)&lt;-3),"",'Total-corrected counts'!Q1203),"")</f>
        <v>63.6842680063343</v>
      </c>
      <c r="R1203">
        <f>IFERROR(IF(OR(HLOOKUP($A1203,'Z-scores'!$C$2:$UD$20,16,FALSE)&gt;3,HLOOKUP($A1203,'Z-scores'!$C$2:$UD$20,16,FALSE)&lt;-3),"",'Total-corrected counts'!R1203),"")</f>
        <v>48.360049766494164</v>
      </c>
      <c r="S1203">
        <f>IFERROR(IF(OR(HLOOKUP($A1203,'Z-scores'!$C$2:$UD$20,17,FALSE)&gt;3,HLOOKUP($A1203,'Z-scores'!$C$2:$UD$20,17,FALSE)&lt;-3),"",'Total-corrected counts'!S1203),"")</f>
        <v>58.638386483531633</v>
      </c>
      <c r="T1203">
        <f>IFERROR(IF(OR(HLOOKUP($A1203,'Z-scores'!$C$2:$UD$20,18,FALSE)&gt;3,HLOOKUP($A1203,'Z-scores'!$C$2:$UD$20,18,FALSE)&lt;-3),"",'Total-corrected counts'!T1203),"")</f>
        <v>86.073439483988906</v>
      </c>
      <c r="U1203">
        <f>IFERROR(IF(OR(HLOOKUP($A1203,'Z-scores'!$C$2:$UD$20,19,FALSE)&gt;3,HLOOKUP($A1203,'Z-scores'!$C$2:$UD$20,19,FALSE)&lt;-3),"",'Total-corrected counts'!U1203),"")</f>
        <v>61.264607733799679</v>
      </c>
      <c r="V1203">
        <f t="shared" si="72"/>
        <v>1</v>
      </c>
      <c r="W1203" s="10">
        <f>SUMIFS(Tabel132[Cluster],Tabel132[ID],A1203)</f>
        <v>50</v>
      </c>
      <c r="X1203">
        <f t="shared" si="73"/>
        <v>0.50253007791420345</v>
      </c>
      <c r="Y1203">
        <f t="shared" si="74"/>
        <v>86.742575729256103</v>
      </c>
      <c r="Z1203">
        <f t="shared" si="75"/>
        <v>73.698448413076392</v>
      </c>
    </row>
    <row r="1204" spans="1:26" x14ac:dyDescent="0.25">
      <c r="A1204">
        <v>2391</v>
      </c>
      <c r="B1204" t="s">
        <v>1245</v>
      </c>
      <c r="C1204">
        <v>37800</v>
      </c>
      <c r="D1204">
        <v>2382</v>
      </c>
      <c r="E1204" t="str">
        <f>IFERROR(IF(OR(HLOOKUP($A1204,'Z-scores'!$C$2:$UD$20,3,FALSE)&gt;3,HLOOKUP(A1204,'Z-scores'!$C$2:$UD$20,3,FALSE)&lt;-3),"",'Total-corrected counts'!E1204),"")</f>
        <v/>
      </c>
      <c r="F1204" t="str">
        <f>IFERROR(IF(OR(HLOOKUP($A1204,'Z-scores'!$C$2:$UD$20,4,FALSE)&gt;3,HLOOKUP($A1204,'Z-scores'!$C$2:$UD$20,4,FALSE)&lt;-3),"",'Total-corrected counts'!F1204),"")</f>
        <v/>
      </c>
      <c r="G1204" t="str">
        <f>IFERROR(IF(OR(HLOOKUP($A1204,'Z-scores'!$C$2:$UD$20,5,FALSE)&gt;3,HLOOKUP($A1204,'Z-scores'!$C$2:$UD$20,5,FALSE)&lt;-3),"",'Total-corrected counts'!G1204),"")</f>
        <v/>
      </c>
      <c r="H1204" t="str">
        <f>IFERROR(IF(OR(HLOOKUP($A1204,'Z-scores'!$C$2:$UD$20,6,FALSE)&gt;3,HLOOKUP($A1204,'Z-scores'!$C$2:$UD$20,6,FALSE)&lt;-3),"",'Total-corrected counts'!H1204),"")</f>
        <v/>
      </c>
      <c r="I1204" t="str">
        <f>IFERROR(IF(OR(HLOOKUP($A1204,'Z-scores'!$C$2:$UD$20,7,FALSE)&gt;3,HLOOKUP($A1204,'Z-scores'!$C$2:$UD$20,7,FALSE)&lt;-3),"",'Total-corrected counts'!I1204),"")</f>
        <v/>
      </c>
      <c r="J1204" t="str">
        <f>IFERROR(IF(OR(HLOOKUP($A1204,'Z-scores'!$C$2:$UD$20,8,FALSE)&gt;3,HLOOKUP($A1204,'Z-scores'!$C$2:$UD$20,8,FALSE)&lt;-3),"",'Total-corrected counts'!J1204),"")</f>
        <v/>
      </c>
      <c r="K1204" t="str">
        <f>IFERROR(IF(OR(HLOOKUP($A1204,'Z-scores'!$C$2:$UD$20,9,FALSE)&gt;3,HLOOKUP($A1204,'Z-scores'!$C$2:$UD$20,9,FALSE)&lt;-3),"",'Total-corrected counts'!K1204),"")</f>
        <v/>
      </c>
      <c r="L1204" t="str">
        <f>IFERROR(IF(OR(HLOOKUP($A1204,'Z-scores'!$C$2:$UD$20,10,FALSE)&gt;3,HLOOKUP($A1204,'Z-scores'!$C$2:$UD$20,10,FALSE)&lt;-3),"",'Total-corrected counts'!L1204),"")</f>
        <v/>
      </c>
      <c r="M1204" t="str">
        <f>IFERROR(IF(OR(HLOOKUP($A1204,'Z-scores'!$C$2:$UD$20,11,FALSE)&gt;3,HLOOKUP($A1204,'Z-scores'!$C$2:$UD$20,11,FALSE)&lt;-3),"",'Total-corrected counts'!M1204),"")</f>
        <v/>
      </c>
      <c r="N1204" t="str">
        <f>IFERROR(IF(OR(HLOOKUP($A1204,'Z-scores'!$C$2:$UD$20,12,FALSE)&gt;3,HLOOKUP($A1204,'Z-scores'!$C$2:$UD$20,12,FALSE)&lt;-3),"",'Total-corrected counts'!N1204),"")</f>
        <v/>
      </c>
      <c r="O1204" t="str">
        <f>IFERROR(IF(OR(HLOOKUP($A1204,'Z-scores'!$C$2:$UD$20,13,FALSE)&gt;3,HLOOKUP($A1204,'Z-scores'!$C$2:$UD$20,13,FALSE)&lt;-3),"",'Total-corrected counts'!O1204),"")</f>
        <v/>
      </c>
      <c r="P1204" t="str">
        <f>IFERROR(IF(OR(HLOOKUP($A1204,'Z-scores'!$C$2:$UD$20,14,FALSE)&gt;3,HLOOKUP($A1204,'Z-scores'!$C$2:$UD$20,14,FALSE)&lt;-3),"",'Total-corrected counts'!P1204),"")</f>
        <v/>
      </c>
      <c r="Q1204" t="str">
        <f>IFERROR(IF(OR(HLOOKUP($A1204,'Z-scores'!$C$2:$UD$20,15,FALSE)&gt;3,HLOOKUP($A1204,'Z-scores'!$C$2:$UD$20,15,FALSE)&lt;-3),"",'Total-corrected counts'!Q1204),"")</f>
        <v/>
      </c>
      <c r="R1204" t="str">
        <f>IFERROR(IF(OR(HLOOKUP($A1204,'Z-scores'!$C$2:$UD$20,16,FALSE)&gt;3,HLOOKUP($A1204,'Z-scores'!$C$2:$UD$20,16,FALSE)&lt;-3),"",'Total-corrected counts'!R1204),"")</f>
        <v/>
      </c>
      <c r="S1204" t="str">
        <f>IFERROR(IF(OR(HLOOKUP($A1204,'Z-scores'!$C$2:$UD$20,17,FALSE)&gt;3,HLOOKUP($A1204,'Z-scores'!$C$2:$UD$20,17,FALSE)&lt;-3),"",'Total-corrected counts'!S1204),"")</f>
        <v/>
      </c>
      <c r="T1204" t="str">
        <f>IFERROR(IF(OR(HLOOKUP($A1204,'Z-scores'!$C$2:$UD$20,18,FALSE)&gt;3,HLOOKUP($A1204,'Z-scores'!$C$2:$UD$20,18,FALSE)&lt;-3),"",'Total-corrected counts'!T1204),"")</f>
        <v/>
      </c>
      <c r="U1204" t="str">
        <f>IFERROR(IF(OR(HLOOKUP($A1204,'Z-scores'!$C$2:$UD$20,19,FALSE)&gt;3,HLOOKUP($A1204,'Z-scores'!$C$2:$UD$20,19,FALSE)&lt;-3),"",'Total-corrected counts'!U1204),"")</f>
        <v/>
      </c>
      <c r="V1204">
        <f t="shared" si="72"/>
        <v>1</v>
      </c>
      <c r="W1204" s="10">
        <f>SUMIFS(Tabel132[Cluster],Tabel132[ID],A1204)</f>
        <v>50</v>
      </c>
      <c r="X1204" t="str">
        <f t="shared" si="73"/>
        <v/>
      </c>
      <c r="Y1204" t="str">
        <f t="shared" si="74"/>
        <v/>
      </c>
      <c r="Z1204" t="str">
        <f t="shared" si="75"/>
        <v/>
      </c>
    </row>
    <row r="1205" spans="1:26" x14ac:dyDescent="0.25">
      <c r="A1205">
        <v>2399</v>
      </c>
      <c r="B1205" t="s">
        <v>1246</v>
      </c>
      <c r="C1205">
        <v>37900</v>
      </c>
      <c r="D1205">
        <v>2382</v>
      </c>
      <c r="E1205" t="str">
        <f>IFERROR(IF(OR(HLOOKUP($A1205,'Z-scores'!$C$2:$UD$20,3,FALSE)&gt;3,HLOOKUP(A1205,'Z-scores'!$C$2:$UD$20,3,FALSE)&lt;-3),"",'Total-corrected counts'!E1205),"")</f>
        <v/>
      </c>
      <c r="F1205" t="str">
        <f>IFERROR(IF(OR(HLOOKUP($A1205,'Z-scores'!$C$2:$UD$20,4,FALSE)&gt;3,HLOOKUP($A1205,'Z-scores'!$C$2:$UD$20,4,FALSE)&lt;-3),"",'Total-corrected counts'!F1205),"")</f>
        <v/>
      </c>
      <c r="G1205" t="str">
        <f>IFERROR(IF(OR(HLOOKUP($A1205,'Z-scores'!$C$2:$UD$20,5,FALSE)&gt;3,HLOOKUP($A1205,'Z-scores'!$C$2:$UD$20,5,FALSE)&lt;-3),"",'Total-corrected counts'!G1205),"")</f>
        <v/>
      </c>
      <c r="H1205" t="str">
        <f>IFERROR(IF(OR(HLOOKUP($A1205,'Z-scores'!$C$2:$UD$20,6,FALSE)&gt;3,HLOOKUP($A1205,'Z-scores'!$C$2:$UD$20,6,FALSE)&lt;-3),"",'Total-corrected counts'!H1205),"")</f>
        <v/>
      </c>
      <c r="I1205" t="str">
        <f>IFERROR(IF(OR(HLOOKUP($A1205,'Z-scores'!$C$2:$UD$20,7,FALSE)&gt;3,HLOOKUP($A1205,'Z-scores'!$C$2:$UD$20,7,FALSE)&lt;-3),"",'Total-corrected counts'!I1205),"")</f>
        <v/>
      </c>
      <c r="J1205" t="str">
        <f>IFERROR(IF(OR(HLOOKUP($A1205,'Z-scores'!$C$2:$UD$20,8,FALSE)&gt;3,HLOOKUP($A1205,'Z-scores'!$C$2:$UD$20,8,FALSE)&lt;-3),"",'Total-corrected counts'!J1205),"")</f>
        <v/>
      </c>
      <c r="K1205" t="str">
        <f>IFERROR(IF(OR(HLOOKUP($A1205,'Z-scores'!$C$2:$UD$20,9,FALSE)&gt;3,HLOOKUP($A1205,'Z-scores'!$C$2:$UD$20,9,FALSE)&lt;-3),"",'Total-corrected counts'!K1205),"")</f>
        <v/>
      </c>
      <c r="L1205" t="str">
        <f>IFERROR(IF(OR(HLOOKUP($A1205,'Z-scores'!$C$2:$UD$20,10,FALSE)&gt;3,HLOOKUP($A1205,'Z-scores'!$C$2:$UD$20,10,FALSE)&lt;-3),"",'Total-corrected counts'!L1205),"")</f>
        <v/>
      </c>
      <c r="M1205" t="str">
        <f>IFERROR(IF(OR(HLOOKUP($A1205,'Z-scores'!$C$2:$UD$20,11,FALSE)&gt;3,HLOOKUP($A1205,'Z-scores'!$C$2:$UD$20,11,FALSE)&lt;-3),"",'Total-corrected counts'!M1205),"")</f>
        <v/>
      </c>
      <c r="N1205" t="str">
        <f>IFERROR(IF(OR(HLOOKUP($A1205,'Z-scores'!$C$2:$UD$20,12,FALSE)&gt;3,HLOOKUP($A1205,'Z-scores'!$C$2:$UD$20,12,FALSE)&lt;-3),"",'Total-corrected counts'!N1205),"")</f>
        <v/>
      </c>
      <c r="O1205" t="str">
        <f>IFERROR(IF(OR(HLOOKUP($A1205,'Z-scores'!$C$2:$UD$20,13,FALSE)&gt;3,HLOOKUP($A1205,'Z-scores'!$C$2:$UD$20,13,FALSE)&lt;-3),"",'Total-corrected counts'!O1205),"")</f>
        <v/>
      </c>
      <c r="P1205" t="str">
        <f>IFERROR(IF(OR(HLOOKUP($A1205,'Z-scores'!$C$2:$UD$20,14,FALSE)&gt;3,HLOOKUP($A1205,'Z-scores'!$C$2:$UD$20,14,FALSE)&lt;-3),"",'Total-corrected counts'!P1205),"")</f>
        <v/>
      </c>
      <c r="Q1205" t="str">
        <f>IFERROR(IF(OR(HLOOKUP($A1205,'Z-scores'!$C$2:$UD$20,15,FALSE)&gt;3,HLOOKUP($A1205,'Z-scores'!$C$2:$UD$20,15,FALSE)&lt;-3),"",'Total-corrected counts'!Q1205),"")</f>
        <v/>
      </c>
      <c r="R1205" t="str">
        <f>IFERROR(IF(OR(HLOOKUP($A1205,'Z-scores'!$C$2:$UD$20,16,FALSE)&gt;3,HLOOKUP($A1205,'Z-scores'!$C$2:$UD$20,16,FALSE)&lt;-3),"",'Total-corrected counts'!R1205),"")</f>
        <v/>
      </c>
      <c r="S1205" t="str">
        <f>IFERROR(IF(OR(HLOOKUP($A1205,'Z-scores'!$C$2:$UD$20,17,FALSE)&gt;3,HLOOKUP($A1205,'Z-scores'!$C$2:$UD$20,17,FALSE)&lt;-3),"",'Total-corrected counts'!S1205),"")</f>
        <v/>
      </c>
      <c r="T1205" t="str">
        <f>IFERROR(IF(OR(HLOOKUP($A1205,'Z-scores'!$C$2:$UD$20,18,FALSE)&gt;3,HLOOKUP($A1205,'Z-scores'!$C$2:$UD$20,18,FALSE)&lt;-3),"",'Total-corrected counts'!T1205),"")</f>
        <v/>
      </c>
      <c r="U1205" t="str">
        <f>IFERROR(IF(OR(HLOOKUP($A1205,'Z-scores'!$C$2:$UD$20,19,FALSE)&gt;3,HLOOKUP($A1205,'Z-scores'!$C$2:$UD$20,19,FALSE)&lt;-3),"",'Total-corrected counts'!U1205),"")</f>
        <v/>
      </c>
      <c r="V1205">
        <f t="shared" si="72"/>
        <v>1</v>
      </c>
      <c r="W1205" s="10">
        <f>SUMIFS(Tabel132[Cluster],Tabel132[ID],A1205)</f>
        <v>50</v>
      </c>
      <c r="X1205" t="str">
        <f t="shared" si="73"/>
        <v/>
      </c>
      <c r="Y1205" t="str">
        <f t="shared" si="74"/>
        <v/>
      </c>
      <c r="Z1205" t="str">
        <f t="shared" si="75"/>
        <v/>
      </c>
    </row>
    <row r="1206" spans="1:26" x14ac:dyDescent="0.25">
      <c r="A1206">
        <v>2407</v>
      </c>
      <c r="B1206" t="s">
        <v>1247</v>
      </c>
      <c r="C1206">
        <v>38000</v>
      </c>
      <c r="D1206">
        <v>2382</v>
      </c>
      <c r="E1206" t="str">
        <f>IFERROR(IF(OR(HLOOKUP($A1206,'Z-scores'!$C$2:$UD$20,3,FALSE)&gt;3,HLOOKUP(A1206,'Z-scores'!$C$2:$UD$20,3,FALSE)&lt;-3),"",'Total-corrected counts'!E1206),"")</f>
        <v/>
      </c>
      <c r="F1206" t="str">
        <f>IFERROR(IF(OR(HLOOKUP($A1206,'Z-scores'!$C$2:$UD$20,4,FALSE)&gt;3,HLOOKUP($A1206,'Z-scores'!$C$2:$UD$20,4,FALSE)&lt;-3),"",'Total-corrected counts'!F1206),"")</f>
        <v/>
      </c>
      <c r="G1206" t="str">
        <f>IFERROR(IF(OR(HLOOKUP($A1206,'Z-scores'!$C$2:$UD$20,5,FALSE)&gt;3,HLOOKUP($A1206,'Z-scores'!$C$2:$UD$20,5,FALSE)&lt;-3),"",'Total-corrected counts'!G1206),"")</f>
        <v/>
      </c>
      <c r="H1206" t="str">
        <f>IFERROR(IF(OR(HLOOKUP($A1206,'Z-scores'!$C$2:$UD$20,6,FALSE)&gt;3,HLOOKUP($A1206,'Z-scores'!$C$2:$UD$20,6,FALSE)&lt;-3),"",'Total-corrected counts'!H1206),"")</f>
        <v/>
      </c>
      <c r="I1206" t="str">
        <f>IFERROR(IF(OR(HLOOKUP($A1206,'Z-scores'!$C$2:$UD$20,7,FALSE)&gt;3,HLOOKUP($A1206,'Z-scores'!$C$2:$UD$20,7,FALSE)&lt;-3),"",'Total-corrected counts'!I1206),"")</f>
        <v/>
      </c>
      <c r="J1206" t="str">
        <f>IFERROR(IF(OR(HLOOKUP($A1206,'Z-scores'!$C$2:$UD$20,8,FALSE)&gt;3,HLOOKUP($A1206,'Z-scores'!$C$2:$UD$20,8,FALSE)&lt;-3),"",'Total-corrected counts'!J1206),"")</f>
        <v/>
      </c>
      <c r="K1206" t="str">
        <f>IFERROR(IF(OR(HLOOKUP($A1206,'Z-scores'!$C$2:$UD$20,9,FALSE)&gt;3,HLOOKUP($A1206,'Z-scores'!$C$2:$UD$20,9,FALSE)&lt;-3),"",'Total-corrected counts'!K1206),"")</f>
        <v/>
      </c>
      <c r="L1206" t="str">
        <f>IFERROR(IF(OR(HLOOKUP($A1206,'Z-scores'!$C$2:$UD$20,10,FALSE)&gt;3,HLOOKUP($A1206,'Z-scores'!$C$2:$UD$20,10,FALSE)&lt;-3),"",'Total-corrected counts'!L1206),"")</f>
        <v/>
      </c>
      <c r="M1206" t="str">
        <f>IFERROR(IF(OR(HLOOKUP($A1206,'Z-scores'!$C$2:$UD$20,11,FALSE)&gt;3,HLOOKUP($A1206,'Z-scores'!$C$2:$UD$20,11,FALSE)&lt;-3),"",'Total-corrected counts'!M1206),"")</f>
        <v/>
      </c>
      <c r="N1206" t="str">
        <f>IFERROR(IF(OR(HLOOKUP($A1206,'Z-scores'!$C$2:$UD$20,12,FALSE)&gt;3,HLOOKUP($A1206,'Z-scores'!$C$2:$UD$20,12,FALSE)&lt;-3),"",'Total-corrected counts'!N1206),"")</f>
        <v/>
      </c>
      <c r="O1206" t="str">
        <f>IFERROR(IF(OR(HLOOKUP($A1206,'Z-scores'!$C$2:$UD$20,13,FALSE)&gt;3,HLOOKUP($A1206,'Z-scores'!$C$2:$UD$20,13,FALSE)&lt;-3),"",'Total-corrected counts'!O1206),"")</f>
        <v/>
      </c>
      <c r="P1206" t="str">
        <f>IFERROR(IF(OR(HLOOKUP($A1206,'Z-scores'!$C$2:$UD$20,14,FALSE)&gt;3,HLOOKUP($A1206,'Z-scores'!$C$2:$UD$20,14,FALSE)&lt;-3),"",'Total-corrected counts'!P1206),"")</f>
        <v/>
      </c>
      <c r="Q1206" t="str">
        <f>IFERROR(IF(OR(HLOOKUP($A1206,'Z-scores'!$C$2:$UD$20,15,FALSE)&gt;3,HLOOKUP($A1206,'Z-scores'!$C$2:$UD$20,15,FALSE)&lt;-3),"",'Total-corrected counts'!Q1206),"")</f>
        <v/>
      </c>
      <c r="R1206" t="str">
        <f>IFERROR(IF(OR(HLOOKUP($A1206,'Z-scores'!$C$2:$UD$20,16,FALSE)&gt;3,HLOOKUP($A1206,'Z-scores'!$C$2:$UD$20,16,FALSE)&lt;-3),"",'Total-corrected counts'!R1206),"")</f>
        <v/>
      </c>
      <c r="S1206" t="str">
        <f>IFERROR(IF(OR(HLOOKUP($A1206,'Z-scores'!$C$2:$UD$20,17,FALSE)&gt;3,HLOOKUP($A1206,'Z-scores'!$C$2:$UD$20,17,FALSE)&lt;-3),"",'Total-corrected counts'!S1206),"")</f>
        <v/>
      </c>
      <c r="T1206" t="str">
        <f>IFERROR(IF(OR(HLOOKUP($A1206,'Z-scores'!$C$2:$UD$20,18,FALSE)&gt;3,HLOOKUP($A1206,'Z-scores'!$C$2:$UD$20,18,FALSE)&lt;-3),"",'Total-corrected counts'!T1206),"")</f>
        <v/>
      </c>
      <c r="U1206" t="str">
        <f>IFERROR(IF(OR(HLOOKUP($A1206,'Z-scores'!$C$2:$UD$20,19,FALSE)&gt;3,HLOOKUP($A1206,'Z-scores'!$C$2:$UD$20,19,FALSE)&lt;-3),"",'Total-corrected counts'!U1206),"")</f>
        <v/>
      </c>
      <c r="V1206">
        <f t="shared" si="72"/>
        <v>1</v>
      </c>
      <c r="W1206" s="10">
        <f>SUMIFS(Tabel132[Cluster],Tabel132[ID],A1206)</f>
        <v>50</v>
      </c>
      <c r="X1206" t="str">
        <f t="shared" si="73"/>
        <v/>
      </c>
      <c r="Y1206" t="str">
        <f t="shared" si="74"/>
        <v/>
      </c>
      <c r="Z1206" t="str">
        <f t="shared" si="75"/>
        <v/>
      </c>
    </row>
    <row r="1207" spans="1:26" x14ac:dyDescent="0.25">
      <c r="A1207">
        <v>2415</v>
      </c>
      <c r="B1207" t="s">
        <v>1248</v>
      </c>
      <c r="C1207">
        <v>38100</v>
      </c>
      <c r="D1207">
        <v>2382</v>
      </c>
      <c r="E1207" t="str">
        <f>IFERROR(IF(OR(HLOOKUP($A1207,'Z-scores'!$C$2:$UD$20,3,FALSE)&gt;3,HLOOKUP(A1207,'Z-scores'!$C$2:$UD$20,3,FALSE)&lt;-3),"",'Total-corrected counts'!E1207),"")</f>
        <v/>
      </c>
      <c r="F1207" t="str">
        <f>IFERROR(IF(OR(HLOOKUP($A1207,'Z-scores'!$C$2:$UD$20,4,FALSE)&gt;3,HLOOKUP($A1207,'Z-scores'!$C$2:$UD$20,4,FALSE)&lt;-3),"",'Total-corrected counts'!F1207),"")</f>
        <v/>
      </c>
      <c r="G1207" t="str">
        <f>IFERROR(IF(OR(HLOOKUP($A1207,'Z-scores'!$C$2:$UD$20,5,FALSE)&gt;3,HLOOKUP($A1207,'Z-scores'!$C$2:$UD$20,5,FALSE)&lt;-3),"",'Total-corrected counts'!G1207),"")</f>
        <v/>
      </c>
      <c r="H1207" t="str">
        <f>IFERROR(IF(OR(HLOOKUP($A1207,'Z-scores'!$C$2:$UD$20,6,FALSE)&gt;3,HLOOKUP($A1207,'Z-scores'!$C$2:$UD$20,6,FALSE)&lt;-3),"",'Total-corrected counts'!H1207),"")</f>
        <v/>
      </c>
      <c r="I1207" t="str">
        <f>IFERROR(IF(OR(HLOOKUP($A1207,'Z-scores'!$C$2:$UD$20,7,FALSE)&gt;3,HLOOKUP($A1207,'Z-scores'!$C$2:$UD$20,7,FALSE)&lt;-3),"",'Total-corrected counts'!I1207),"")</f>
        <v/>
      </c>
      <c r="J1207" t="str">
        <f>IFERROR(IF(OR(HLOOKUP($A1207,'Z-scores'!$C$2:$UD$20,8,FALSE)&gt;3,HLOOKUP($A1207,'Z-scores'!$C$2:$UD$20,8,FALSE)&lt;-3),"",'Total-corrected counts'!J1207),"")</f>
        <v/>
      </c>
      <c r="K1207" t="str">
        <f>IFERROR(IF(OR(HLOOKUP($A1207,'Z-scores'!$C$2:$UD$20,9,FALSE)&gt;3,HLOOKUP($A1207,'Z-scores'!$C$2:$UD$20,9,FALSE)&lt;-3),"",'Total-corrected counts'!K1207),"")</f>
        <v/>
      </c>
      <c r="L1207" t="str">
        <f>IFERROR(IF(OR(HLOOKUP($A1207,'Z-scores'!$C$2:$UD$20,10,FALSE)&gt;3,HLOOKUP($A1207,'Z-scores'!$C$2:$UD$20,10,FALSE)&lt;-3),"",'Total-corrected counts'!L1207),"")</f>
        <v/>
      </c>
      <c r="M1207" t="str">
        <f>IFERROR(IF(OR(HLOOKUP($A1207,'Z-scores'!$C$2:$UD$20,11,FALSE)&gt;3,HLOOKUP($A1207,'Z-scores'!$C$2:$UD$20,11,FALSE)&lt;-3),"",'Total-corrected counts'!M1207),"")</f>
        <v/>
      </c>
      <c r="N1207" t="str">
        <f>IFERROR(IF(OR(HLOOKUP($A1207,'Z-scores'!$C$2:$UD$20,12,FALSE)&gt;3,HLOOKUP($A1207,'Z-scores'!$C$2:$UD$20,12,FALSE)&lt;-3),"",'Total-corrected counts'!N1207),"")</f>
        <v/>
      </c>
      <c r="O1207" t="str">
        <f>IFERROR(IF(OR(HLOOKUP($A1207,'Z-scores'!$C$2:$UD$20,13,FALSE)&gt;3,HLOOKUP($A1207,'Z-scores'!$C$2:$UD$20,13,FALSE)&lt;-3),"",'Total-corrected counts'!O1207),"")</f>
        <v/>
      </c>
      <c r="P1207" t="str">
        <f>IFERROR(IF(OR(HLOOKUP($A1207,'Z-scores'!$C$2:$UD$20,14,FALSE)&gt;3,HLOOKUP($A1207,'Z-scores'!$C$2:$UD$20,14,FALSE)&lt;-3),"",'Total-corrected counts'!P1207),"")</f>
        <v/>
      </c>
      <c r="Q1207" t="str">
        <f>IFERROR(IF(OR(HLOOKUP($A1207,'Z-scores'!$C$2:$UD$20,15,FALSE)&gt;3,HLOOKUP($A1207,'Z-scores'!$C$2:$UD$20,15,FALSE)&lt;-3),"",'Total-corrected counts'!Q1207),"")</f>
        <v/>
      </c>
      <c r="R1207" t="str">
        <f>IFERROR(IF(OR(HLOOKUP($A1207,'Z-scores'!$C$2:$UD$20,16,FALSE)&gt;3,HLOOKUP($A1207,'Z-scores'!$C$2:$UD$20,16,FALSE)&lt;-3),"",'Total-corrected counts'!R1207),"")</f>
        <v/>
      </c>
      <c r="S1207" t="str">
        <f>IFERROR(IF(OR(HLOOKUP($A1207,'Z-scores'!$C$2:$UD$20,17,FALSE)&gt;3,HLOOKUP($A1207,'Z-scores'!$C$2:$UD$20,17,FALSE)&lt;-3),"",'Total-corrected counts'!S1207),"")</f>
        <v/>
      </c>
      <c r="T1207" t="str">
        <f>IFERROR(IF(OR(HLOOKUP($A1207,'Z-scores'!$C$2:$UD$20,18,FALSE)&gt;3,HLOOKUP($A1207,'Z-scores'!$C$2:$UD$20,18,FALSE)&lt;-3),"",'Total-corrected counts'!T1207),"")</f>
        <v/>
      </c>
      <c r="U1207" t="str">
        <f>IFERROR(IF(OR(HLOOKUP($A1207,'Z-scores'!$C$2:$UD$20,19,FALSE)&gt;3,HLOOKUP($A1207,'Z-scores'!$C$2:$UD$20,19,FALSE)&lt;-3),"",'Total-corrected counts'!U1207),"")</f>
        <v/>
      </c>
      <c r="V1207">
        <f t="shared" si="72"/>
        <v>1</v>
      </c>
      <c r="W1207" s="10">
        <f>SUMIFS(Tabel132[Cluster],Tabel132[ID],A1207)</f>
        <v>50</v>
      </c>
      <c r="X1207" t="str">
        <f t="shared" si="73"/>
        <v/>
      </c>
      <c r="Y1207" t="str">
        <f t="shared" si="74"/>
        <v/>
      </c>
      <c r="Z1207" t="str">
        <f t="shared" si="75"/>
        <v/>
      </c>
    </row>
    <row r="1208" spans="1:26" x14ac:dyDescent="0.25">
      <c r="A1208">
        <v>2423</v>
      </c>
      <c r="B1208" t="s">
        <v>564</v>
      </c>
      <c r="C1208">
        <v>38200</v>
      </c>
      <c r="D1208">
        <v>2375</v>
      </c>
      <c r="E1208" t="str">
        <f>IFERROR(IF(OR(HLOOKUP($A1208,'Z-scores'!$C$2:$UD$20,3,FALSE)&gt;3,HLOOKUP(A1208,'Z-scores'!$C$2:$UD$20,3,FALSE)&lt;-3),"",'Total-corrected counts'!E1208),"")</f>
        <v/>
      </c>
      <c r="F1208">
        <f>IFERROR(IF(OR(HLOOKUP($A1208,'Z-scores'!$C$2:$UD$20,4,FALSE)&gt;3,HLOOKUP($A1208,'Z-scores'!$C$2:$UD$20,4,FALSE)&lt;-3),"",'Total-corrected counts'!F1208),"")</f>
        <v>8.7689940183812549</v>
      </c>
      <c r="G1208">
        <f>IFERROR(IF(OR(HLOOKUP($A1208,'Z-scores'!$C$2:$UD$20,5,FALSE)&gt;3,HLOOKUP($A1208,'Z-scores'!$C$2:$UD$20,5,FALSE)&lt;-3),"",'Total-corrected counts'!G1208),"")</f>
        <v>2.2563267805843079</v>
      </c>
      <c r="H1208">
        <f>IFERROR(IF(OR(HLOOKUP($A1208,'Z-scores'!$C$2:$UD$20,6,FALSE)&gt;3,HLOOKUP($A1208,'Z-scores'!$C$2:$UD$20,6,FALSE)&lt;-3),"",'Total-corrected counts'!H1208),"")</f>
        <v>0.54446422974715225</v>
      </c>
      <c r="I1208">
        <f>IFERROR(IF(OR(HLOOKUP($A1208,'Z-scores'!$C$2:$UD$20,7,FALSE)&gt;3,HLOOKUP($A1208,'Z-scores'!$C$2:$UD$20,7,FALSE)&lt;-3),"",'Total-corrected counts'!I1208),"")</f>
        <v>1.2744775103974584</v>
      </c>
      <c r="J1208">
        <f>IFERROR(IF(OR(HLOOKUP($A1208,'Z-scores'!$C$2:$UD$20,8,FALSE)&gt;3,HLOOKUP($A1208,'Z-scores'!$C$2:$UD$20,8,FALSE)&lt;-3),"",'Total-corrected counts'!J1208),"")</f>
        <v>0.48814546143059168</v>
      </c>
      <c r="K1208">
        <f>IFERROR(IF(OR(HLOOKUP($A1208,'Z-scores'!$C$2:$UD$20,9,FALSE)&gt;3,HLOOKUP($A1208,'Z-scores'!$C$2:$UD$20,9,FALSE)&lt;-3),"",'Total-corrected counts'!K1208),"")</f>
        <v>1.3066503149562405</v>
      </c>
      <c r="L1208">
        <f>IFERROR(IF(OR(HLOOKUP($A1208,'Z-scores'!$C$2:$UD$20,10,FALSE)&gt;3,HLOOKUP($A1208,'Z-scores'!$C$2:$UD$20,10,FALSE)&lt;-3),"",'Total-corrected counts'!L1208),"")</f>
        <v>26.736718073368763</v>
      </c>
      <c r="M1208">
        <f>IFERROR(IF(OR(HLOOKUP($A1208,'Z-scores'!$C$2:$UD$20,11,FALSE)&gt;3,HLOOKUP($A1208,'Z-scores'!$C$2:$UD$20,11,FALSE)&lt;-3),"",'Total-corrected counts'!M1208),"")</f>
        <v>11.850863426632005</v>
      </c>
      <c r="N1208">
        <f>IFERROR(IF(OR(HLOOKUP($A1208,'Z-scores'!$C$2:$UD$20,12,FALSE)&gt;3,HLOOKUP($A1208,'Z-scores'!$C$2:$UD$20,12,FALSE)&lt;-3),"",'Total-corrected counts'!N1208),"")</f>
        <v>2.8042342103743834</v>
      </c>
      <c r="O1208">
        <f>IFERROR(IF(OR(HLOOKUP($A1208,'Z-scores'!$C$2:$UD$20,13,FALSE)&gt;3,HLOOKUP($A1208,'Z-scores'!$C$2:$UD$20,13,FALSE)&lt;-3),"",'Total-corrected counts'!O1208),"")</f>
        <v>4.2537911408741875</v>
      </c>
      <c r="P1208">
        <f>IFERROR(IF(OR(HLOOKUP($A1208,'Z-scores'!$C$2:$UD$20,14,FALSE)&gt;3,HLOOKUP($A1208,'Z-scores'!$C$2:$UD$20,14,FALSE)&lt;-3),"",'Total-corrected counts'!P1208),"")</f>
        <v>3.4703094088550159</v>
      </c>
      <c r="Q1208">
        <f>IFERROR(IF(OR(HLOOKUP($A1208,'Z-scores'!$C$2:$UD$20,15,FALSE)&gt;3,HLOOKUP($A1208,'Z-scores'!$C$2:$UD$20,15,FALSE)&lt;-3),"",'Total-corrected counts'!Q1208),"")</f>
        <v>1.9209616899782358</v>
      </c>
      <c r="R1208">
        <f>IFERROR(IF(OR(HLOOKUP($A1208,'Z-scores'!$C$2:$UD$20,16,FALSE)&gt;3,HLOOKUP($A1208,'Z-scores'!$C$2:$UD$20,16,FALSE)&lt;-3),"",'Total-corrected counts'!R1208),"")</f>
        <v>1.1259569131149938</v>
      </c>
      <c r="S1208">
        <f>IFERROR(IF(OR(HLOOKUP($A1208,'Z-scores'!$C$2:$UD$20,17,FALSE)&gt;3,HLOOKUP($A1208,'Z-scores'!$C$2:$UD$20,17,FALSE)&lt;-3),"",'Total-corrected counts'!S1208),"")</f>
        <v>2.3939574559560683</v>
      </c>
      <c r="T1208">
        <f>IFERROR(IF(OR(HLOOKUP($A1208,'Z-scores'!$C$2:$UD$20,18,FALSE)&gt;3,HLOOKUP($A1208,'Z-scores'!$C$2:$UD$20,18,FALSE)&lt;-3),"",'Total-corrected counts'!T1208),"")</f>
        <v>5.1975677101320787</v>
      </c>
      <c r="U1208">
        <f>IFERROR(IF(OR(HLOOKUP($A1208,'Z-scores'!$C$2:$UD$20,19,FALSE)&gt;3,HLOOKUP($A1208,'Z-scores'!$C$2:$UD$20,19,FALSE)&lt;-3),"",'Total-corrected counts'!U1208),"")</f>
        <v>1.1673168636061846</v>
      </c>
      <c r="V1208">
        <f t="shared" si="72"/>
        <v>1</v>
      </c>
      <c r="W1208" s="10">
        <f>SUMIFS(Tabel132[Cluster],Tabel132[ID],A1208)</f>
        <v>0</v>
      </c>
      <c r="X1208">
        <f t="shared" si="73"/>
        <v>0.25842103114893678</v>
      </c>
      <c r="Y1208">
        <f t="shared" si="74"/>
        <v>6.6533299769372212</v>
      </c>
      <c r="Z1208">
        <f t="shared" si="75"/>
        <v>2.7917619241113933</v>
      </c>
    </row>
    <row r="1209" spans="1:26" x14ac:dyDescent="0.25">
      <c r="A1209">
        <v>2431</v>
      </c>
      <c r="B1209" t="s">
        <v>1249</v>
      </c>
      <c r="C1209">
        <v>38300</v>
      </c>
      <c r="D1209">
        <v>2423</v>
      </c>
      <c r="E1209" t="str">
        <f>IFERROR(IF(OR(HLOOKUP($A1209,'Z-scores'!$C$2:$UD$20,3,FALSE)&gt;3,HLOOKUP(A1209,'Z-scores'!$C$2:$UD$20,3,FALSE)&lt;-3),"",'Total-corrected counts'!E1209),"")</f>
        <v/>
      </c>
      <c r="F1209" t="str">
        <f>IFERROR(IF(OR(HLOOKUP($A1209,'Z-scores'!$C$2:$UD$20,4,FALSE)&gt;3,HLOOKUP($A1209,'Z-scores'!$C$2:$UD$20,4,FALSE)&lt;-3),"",'Total-corrected counts'!F1209),"")</f>
        <v/>
      </c>
      <c r="G1209" t="str">
        <f>IFERROR(IF(OR(HLOOKUP($A1209,'Z-scores'!$C$2:$UD$20,5,FALSE)&gt;3,HLOOKUP($A1209,'Z-scores'!$C$2:$UD$20,5,FALSE)&lt;-3),"",'Total-corrected counts'!G1209),"")</f>
        <v/>
      </c>
      <c r="H1209" t="str">
        <f>IFERROR(IF(OR(HLOOKUP($A1209,'Z-scores'!$C$2:$UD$20,6,FALSE)&gt;3,HLOOKUP($A1209,'Z-scores'!$C$2:$UD$20,6,FALSE)&lt;-3),"",'Total-corrected counts'!H1209),"")</f>
        <v/>
      </c>
      <c r="I1209" t="str">
        <f>IFERROR(IF(OR(HLOOKUP($A1209,'Z-scores'!$C$2:$UD$20,7,FALSE)&gt;3,HLOOKUP($A1209,'Z-scores'!$C$2:$UD$20,7,FALSE)&lt;-3),"",'Total-corrected counts'!I1209),"")</f>
        <v/>
      </c>
      <c r="J1209" t="str">
        <f>IFERROR(IF(OR(HLOOKUP($A1209,'Z-scores'!$C$2:$UD$20,8,FALSE)&gt;3,HLOOKUP($A1209,'Z-scores'!$C$2:$UD$20,8,FALSE)&lt;-3),"",'Total-corrected counts'!J1209),"")</f>
        <v/>
      </c>
      <c r="K1209" t="str">
        <f>IFERROR(IF(OR(HLOOKUP($A1209,'Z-scores'!$C$2:$UD$20,9,FALSE)&gt;3,HLOOKUP($A1209,'Z-scores'!$C$2:$UD$20,9,FALSE)&lt;-3),"",'Total-corrected counts'!K1209),"")</f>
        <v/>
      </c>
      <c r="L1209" t="str">
        <f>IFERROR(IF(OR(HLOOKUP($A1209,'Z-scores'!$C$2:$UD$20,10,FALSE)&gt;3,HLOOKUP($A1209,'Z-scores'!$C$2:$UD$20,10,FALSE)&lt;-3),"",'Total-corrected counts'!L1209),"")</f>
        <v/>
      </c>
      <c r="M1209" t="str">
        <f>IFERROR(IF(OR(HLOOKUP($A1209,'Z-scores'!$C$2:$UD$20,11,FALSE)&gt;3,HLOOKUP($A1209,'Z-scores'!$C$2:$UD$20,11,FALSE)&lt;-3),"",'Total-corrected counts'!M1209),"")</f>
        <v/>
      </c>
      <c r="N1209" t="str">
        <f>IFERROR(IF(OR(HLOOKUP($A1209,'Z-scores'!$C$2:$UD$20,12,FALSE)&gt;3,HLOOKUP($A1209,'Z-scores'!$C$2:$UD$20,12,FALSE)&lt;-3),"",'Total-corrected counts'!N1209),"")</f>
        <v/>
      </c>
      <c r="O1209" t="str">
        <f>IFERROR(IF(OR(HLOOKUP($A1209,'Z-scores'!$C$2:$UD$20,13,FALSE)&gt;3,HLOOKUP($A1209,'Z-scores'!$C$2:$UD$20,13,FALSE)&lt;-3),"",'Total-corrected counts'!O1209),"")</f>
        <v/>
      </c>
      <c r="P1209" t="str">
        <f>IFERROR(IF(OR(HLOOKUP($A1209,'Z-scores'!$C$2:$UD$20,14,FALSE)&gt;3,HLOOKUP($A1209,'Z-scores'!$C$2:$UD$20,14,FALSE)&lt;-3),"",'Total-corrected counts'!P1209),"")</f>
        <v/>
      </c>
      <c r="Q1209" t="str">
        <f>IFERROR(IF(OR(HLOOKUP($A1209,'Z-scores'!$C$2:$UD$20,15,FALSE)&gt;3,HLOOKUP($A1209,'Z-scores'!$C$2:$UD$20,15,FALSE)&lt;-3),"",'Total-corrected counts'!Q1209),"")</f>
        <v/>
      </c>
      <c r="R1209" t="str">
        <f>IFERROR(IF(OR(HLOOKUP($A1209,'Z-scores'!$C$2:$UD$20,16,FALSE)&gt;3,HLOOKUP($A1209,'Z-scores'!$C$2:$UD$20,16,FALSE)&lt;-3),"",'Total-corrected counts'!R1209),"")</f>
        <v/>
      </c>
      <c r="S1209" t="str">
        <f>IFERROR(IF(OR(HLOOKUP($A1209,'Z-scores'!$C$2:$UD$20,17,FALSE)&gt;3,HLOOKUP($A1209,'Z-scores'!$C$2:$UD$20,17,FALSE)&lt;-3),"",'Total-corrected counts'!S1209),"")</f>
        <v/>
      </c>
      <c r="T1209" t="str">
        <f>IFERROR(IF(OR(HLOOKUP($A1209,'Z-scores'!$C$2:$UD$20,18,FALSE)&gt;3,HLOOKUP($A1209,'Z-scores'!$C$2:$UD$20,18,FALSE)&lt;-3),"",'Total-corrected counts'!T1209),"")</f>
        <v/>
      </c>
      <c r="U1209" t="str">
        <f>IFERROR(IF(OR(HLOOKUP($A1209,'Z-scores'!$C$2:$UD$20,19,FALSE)&gt;3,HLOOKUP($A1209,'Z-scores'!$C$2:$UD$20,19,FALSE)&lt;-3),"",'Total-corrected counts'!U1209),"")</f>
        <v/>
      </c>
      <c r="V1209">
        <f t="shared" si="72"/>
        <v>1</v>
      </c>
      <c r="W1209" s="10">
        <f>SUMIFS(Tabel132[Cluster],Tabel132[ID],A1209)</f>
        <v>0</v>
      </c>
      <c r="X1209" t="str">
        <f t="shared" si="73"/>
        <v/>
      </c>
      <c r="Y1209" t="str">
        <f t="shared" si="74"/>
        <v/>
      </c>
      <c r="Z1209" t="str">
        <f t="shared" si="75"/>
        <v/>
      </c>
    </row>
    <row r="1210" spans="1:26" x14ac:dyDescent="0.25">
      <c r="A1210">
        <v>2438</v>
      </c>
      <c r="B1210" t="s">
        <v>1250</v>
      </c>
      <c r="C1210">
        <v>38400</v>
      </c>
      <c r="D1210">
        <v>2423</v>
      </c>
      <c r="E1210" t="str">
        <f>IFERROR(IF(OR(HLOOKUP($A1210,'Z-scores'!$C$2:$UD$20,3,FALSE)&gt;3,HLOOKUP(A1210,'Z-scores'!$C$2:$UD$20,3,FALSE)&lt;-3),"",'Total-corrected counts'!E1210),"")</f>
        <v/>
      </c>
      <c r="F1210" t="str">
        <f>IFERROR(IF(OR(HLOOKUP($A1210,'Z-scores'!$C$2:$UD$20,4,FALSE)&gt;3,HLOOKUP($A1210,'Z-scores'!$C$2:$UD$20,4,FALSE)&lt;-3),"",'Total-corrected counts'!F1210),"")</f>
        <v/>
      </c>
      <c r="G1210" t="str">
        <f>IFERROR(IF(OR(HLOOKUP($A1210,'Z-scores'!$C$2:$UD$20,5,FALSE)&gt;3,HLOOKUP($A1210,'Z-scores'!$C$2:$UD$20,5,FALSE)&lt;-3),"",'Total-corrected counts'!G1210),"")</f>
        <v/>
      </c>
      <c r="H1210" t="str">
        <f>IFERROR(IF(OR(HLOOKUP($A1210,'Z-scores'!$C$2:$UD$20,6,FALSE)&gt;3,HLOOKUP($A1210,'Z-scores'!$C$2:$UD$20,6,FALSE)&lt;-3),"",'Total-corrected counts'!H1210),"")</f>
        <v/>
      </c>
      <c r="I1210" t="str">
        <f>IFERROR(IF(OR(HLOOKUP($A1210,'Z-scores'!$C$2:$UD$20,7,FALSE)&gt;3,HLOOKUP($A1210,'Z-scores'!$C$2:$UD$20,7,FALSE)&lt;-3),"",'Total-corrected counts'!I1210),"")</f>
        <v/>
      </c>
      <c r="J1210" t="str">
        <f>IFERROR(IF(OR(HLOOKUP($A1210,'Z-scores'!$C$2:$UD$20,8,FALSE)&gt;3,HLOOKUP($A1210,'Z-scores'!$C$2:$UD$20,8,FALSE)&lt;-3),"",'Total-corrected counts'!J1210),"")</f>
        <v/>
      </c>
      <c r="K1210" t="str">
        <f>IFERROR(IF(OR(HLOOKUP($A1210,'Z-scores'!$C$2:$UD$20,9,FALSE)&gt;3,HLOOKUP($A1210,'Z-scores'!$C$2:$UD$20,9,FALSE)&lt;-3),"",'Total-corrected counts'!K1210),"")</f>
        <v/>
      </c>
      <c r="L1210" t="str">
        <f>IFERROR(IF(OR(HLOOKUP($A1210,'Z-scores'!$C$2:$UD$20,10,FALSE)&gt;3,HLOOKUP($A1210,'Z-scores'!$C$2:$UD$20,10,FALSE)&lt;-3),"",'Total-corrected counts'!L1210),"")</f>
        <v/>
      </c>
      <c r="M1210" t="str">
        <f>IFERROR(IF(OR(HLOOKUP($A1210,'Z-scores'!$C$2:$UD$20,11,FALSE)&gt;3,HLOOKUP($A1210,'Z-scores'!$C$2:$UD$20,11,FALSE)&lt;-3),"",'Total-corrected counts'!M1210),"")</f>
        <v/>
      </c>
      <c r="N1210" t="str">
        <f>IFERROR(IF(OR(HLOOKUP($A1210,'Z-scores'!$C$2:$UD$20,12,FALSE)&gt;3,HLOOKUP($A1210,'Z-scores'!$C$2:$UD$20,12,FALSE)&lt;-3),"",'Total-corrected counts'!N1210),"")</f>
        <v/>
      </c>
      <c r="O1210" t="str">
        <f>IFERROR(IF(OR(HLOOKUP($A1210,'Z-scores'!$C$2:$UD$20,13,FALSE)&gt;3,HLOOKUP($A1210,'Z-scores'!$C$2:$UD$20,13,FALSE)&lt;-3),"",'Total-corrected counts'!O1210),"")</f>
        <v/>
      </c>
      <c r="P1210" t="str">
        <f>IFERROR(IF(OR(HLOOKUP($A1210,'Z-scores'!$C$2:$UD$20,14,FALSE)&gt;3,HLOOKUP($A1210,'Z-scores'!$C$2:$UD$20,14,FALSE)&lt;-3),"",'Total-corrected counts'!P1210),"")</f>
        <v/>
      </c>
      <c r="Q1210" t="str">
        <f>IFERROR(IF(OR(HLOOKUP($A1210,'Z-scores'!$C$2:$UD$20,15,FALSE)&gt;3,HLOOKUP($A1210,'Z-scores'!$C$2:$UD$20,15,FALSE)&lt;-3),"",'Total-corrected counts'!Q1210),"")</f>
        <v/>
      </c>
      <c r="R1210" t="str">
        <f>IFERROR(IF(OR(HLOOKUP($A1210,'Z-scores'!$C$2:$UD$20,16,FALSE)&gt;3,HLOOKUP($A1210,'Z-scores'!$C$2:$UD$20,16,FALSE)&lt;-3),"",'Total-corrected counts'!R1210),"")</f>
        <v/>
      </c>
      <c r="S1210" t="str">
        <f>IFERROR(IF(OR(HLOOKUP($A1210,'Z-scores'!$C$2:$UD$20,17,FALSE)&gt;3,HLOOKUP($A1210,'Z-scores'!$C$2:$UD$20,17,FALSE)&lt;-3),"",'Total-corrected counts'!S1210),"")</f>
        <v/>
      </c>
      <c r="T1210" t="str">
        <f>IFERROR(IF(OR(HLOOKUP($A1210,'Z-scores'!$C$2:$UD$20,18,FALSE)&gt;3,HLOOKUP($A1210,'Z-scores'!$C$2:$UD$20,18,FALSE)&lt;-3),"",'Total-corrected counts'!T1210),"")</f>
        <v/>
      </c>
      <c r="U1210" t="str">
        <f>IFERROR(IF(OR(HLOOKUP($A1210,'Z-scores'!$C$2:$UD$20,19,FALSE)&gt;3,HLOOKUP($A1210,'Z-scores'!$C$2:$UD$20,19,FALSE)&lt;-3),"",'Total-corrected counts'!U1210),"")</f>
        <v/>
      </c>
      <c r="V1210">
        <f t="shared" si="72"/>
        <v>1</v>
      </c>
      <c r="W1210" s="10">
        <f>SUMIFS(Tabel132[Cluster],Tabel132[ID],A1210)</f>
        <v>0</v>
      </c>
      <c r="X1210" t="str">
        <f t="shared" si="73"/>
        <v/>
      </c>
      <c r="Y1210" t="str">
        <f t="shared" si="74"/>
        <v/>
      </c>
      <c r="Z1210" t="str">
        <f t="shared" si="75"/>
        <v/>
      </c>
    </row>
    <row r="1211" spans="1:26" x14ac:dyDescent="0.25">
      <c r="A1211">
        <v>2446</v>
      </c>
      <c r="B1211" t="s">
        <v>1251</v>
      </c>
      <c r="C1211">
        <v>38500</v>
      </c>
      <c r="D1211">
        <v>2423</v>
      </c>
      <c r="E1211" t="str">
        <f>IFERROR(IF(OR(HLOOKUP($A1211,'Z-scores'!$C$2:$UD$20,3,FALSE)&gt;3,HLOOKUP(A1211,'Z-scores'!$C$2:$UD$20,3,FALSE)&lt;-3),"",'Total-corrected counts'!E1211),"")</f>
        <v/>
      </c>
      <c r="F1211" t="str">
        <f>IFERROR(IF(OR(HLOOKUP($A1211,'Z-scores'!$C$2:$UD$20,4,FALSE)&gt;3,HLOOKUP($A1211,'Z-scores'!$C$2:$UD$20,4,FALSE)&lt;-3),"",'Total-corrected counts'!F1211),"")</f>
        <v/>
      </c>
      <c r="G1211" t="str">
        <f>IFERROR(IF(OR(HLOOKUP($A1211,'Z-scores'!$C$2:$UD$20,5,FALSE)&gt;3,HLOOKUP($A1211,'Z-scores'!$C$2:$UD$20,5,FALSE)&lt;-3),"",'Total-corrected counts'!G1211),"")</f>
        <v/>
      </c>
      <c r="H1211" t="str">
        <f>IFERROR(IF(OR(HLOOKUP($A1211,'Z-scores'!$C$2:$UD$20,6,FALSE)&gt;3,HLOOKUP($A1211,'Z-scores'!$C$2:$UD$20,6,FALSE)&lt;-3),"",'Total-corrected counts'!H1211),"")</f>
        <v/>
      </c>
      <c r="I1211" t="str">
        <f>IFERROR(IF(OR(HLOOKUP($A1211,'Z-scores'!$C$2:$UD$20,7,FALSE)&gt;3,HLOOKUP($A1211,'Z-scores'!$C$2:$UD$20,7,FALSE)&lt;-3),"",'Total-corrected counts'!I1211),"")</f>
        <v/>
      </c>
      <c r="J1211" t="str">
        <f>IFERROR(IF(OR(HLOOKUP($A1211,'Z-scores'!$C$2:$UD$20,8,FALSE)&gt;3,HLOOKUP($A1211,'Z-scores'!$C$2:$UD$20,8,FALSE)&lt;-3),"",'Total-corrected counts'!J1211),"")</f>
        <v/>
      </c>
      <c r="K1211" t="str">
        <f>IFERROR(IF(OR(HLOOKUP($A1211,'Z-scores'!$C$2:$UD$20,9,FALSE)&gt;3,HLOOKUP($A1211,'Z-scores'!$C$2:$UD$20,9,FALSE)&lt;-3),"",'Total-corrected counts'!K1211),"")</f>
        <v/>
      </c>
      <c r="L1211" t="str">
        <f>IFERROR(IF(OR(HLOOKUP($A1211,'Z-scores'!$C$2:$UD$20,10,FALSE)&gt;3,HLOOKUP($A1211,'Z-scores'!$C$2:$UD$20,10,FALSE)&lt;-3),"",'Total-corrected counts'!L1211),"")</f>
        <v/>
      </c>
      <c r="M1211" t="str">
        <f>IFERROR(IF(OR(HLOOKUP($A1211,'Z-scores'!$C$2:$UD$20,11,FALSE)&gt;3,HLOOKUP($A1211,'Z-scores'!$C$2:$UD$20,11,FALSE)&lt;-3),"",'Total-corrected counts'!M1211),"")</f>
        <v/>
      </c>
      <c r="N1211" t="str">
        <f>IFERROR(IF(OR(HLOOKUP($A1211,'Z-scores'!$C$2:$UD$20,12,FALSE)&gt;3,HLOOKUP($A1211,'Z-scores'!$C$2:$UD$20,12,FALSE)&lt;-3),"",'Total-corrected counts'!N1211),"")</f>
        <v/>
      </c>
      <c r="O1211" t="str">
        <f>IFERROR(IF(OR(HLOOKUP($A1211,'Z-scores'!$C$2:$UD$20,13,FALSE)&gt;3,HLOOKUP($A1211,'Z-scores'!$C$2:$UD$20,13,FALSE)&lt;-3),"",'Total-corrected counts'!O1211),"")</f>
        <v/>
      </c>
      <c r="P1211" t="str">
        <f>IFERROR(IF(OR(HLOOKUP($A1211,'Z-scores'!$C$2:$UD$20,14,FALSE)&gt;3,HLOOKUP($A1211,'Z-scores'!$C$2:$UD$20,14,FALSE)&lt;-3),"",'Total-corrected counts'!P1211),"")</f>
        <v/>
      </c>
      <c r="Q1211" t="str">
        <f>IFERROR(IF(OR(HLOOKUP($A1211,'Z-scores'!$C$2:$UD$20,15,FALSE)&gt;3,HLOOKUP($A1211,'Z-scores'!$C$2:$UD$20,15,FALSE)&lt;-3),"",'Total-corrected counts'!Q1211),"")</f>
        <v/>
      </c>
      <c r="R1211" t="str">
        <f>IFERROR(IF(OR(HLOOKUP($A1211,'Z-scores'!$C$2:$UD$20,16,FALSE)&gt;3,HLOOKUP($A1211,'Z-scores'!$C$2:$UD$20,16,FALSE)&lt;-3),"",'Total-corrected counts'!R1211),"")</f>
        <v/>
      </c>
      <c r="S1211" t="str">
        <f>IFERROR(IF(OR(HLOOKUP($A1211,'Z-scores'!$C$2:$UD$20,17,FALSE)&gt;3,HLOOKUP($A1211,'Z-scores'!$C$2:$UD$20,17,FALSE)&lt;-3),"",'Total-corrected counts'!S1211),"")</f>
        <v/>
      </c>
      <c r="T1211" t="str">
        <f>IFERROR(IF(OR(HLOOKUP($A1211,'Z-scores'!$C$2:$UD$20,18,FALSE)&gt;3,HLOOKUP($A1211,'Z-scores'!$C$2:$UD$20,18,FALSE)&lt;-3),"",'Total-corrected counts'!T1211),"")</f>
        <v/>
      </c>
      <c r="U1211" t="str">
        <f>IFERROR(IF(OR(HLOOKUP($A1211,'Z-scores'!$C$2:$UD$20,19,FALSE)&gt;3,HLOOKUP($A1211,'Z-scores'!$C$2:$UD$20,19,FALSE)&lt;-3),"",'Total-corrected counts'!U1211),"")</f>
        <v/>
      </c>
      <c r="V1211">
        <f t="shared" si="72"/>
        <v>1</v>
      </c>
      <c r="W1211" s="10">
        <f>SUMIFS(Tabel132[Cluster],Tabel132[ID],A1211)</f>
        <v>0</v>
      </c>
      <c r="X1211" t="str">
        <f t="shared" si="73"/>
        <v/>
      </c>
      <c r="Y1211" t="str">
        <f t="shared" si="74"/>
        <v/>
      </c>
      <c r="Z1211" t="str">
        <f t="shared" si="75"/>
        <v/>
      </c>
    </row>
    <row r="1212" spans="1:26" x14ac:dyDescent="0.25">
      <c r="A1212">
        <v>2454</v>
      </c>
      <c r="B1212" t="s">
        <v>1252</v>
      </c>
      <c r="C1212">
        <v>38600</v>
      </c>
      <c r="D1212">
        <v>2423</v>
      </c>
      <c r="E1212" t="str">
        <f>IFERROR(IF(OR(HLOOKUP($A1212,'Z-scores'!$C$2:$UD$20,3,FALSE)&gt;3,HLOOKUP(A1212,'Z-scores'!$C$2:$UD$20,3,FALSE)&lt;-3),"",'Total-corrected counts'!E1212),"")</f>
        <v/>
      </c>
      <c r="F1212" t="str">
        <f>IFERROR(IF(OR(HLOOKUP($A1212,'Z-scores'!$C$2:$UD$20,4,FALSE)&gt;3,HLOOKUP($A1212,'Z-scores'!$C$2:$UD$20,4,FALSE)&lt;-3),"",'Total-corrected counts'!F1212),"")</f>
        <v/>
      </c>
      <c r="G1212" t="str">
        <f>IFERROR(IF(OR(HLOOKUP($A1212,'Z-scores'!$C$2:$UD$20,5,FALSE)&gt;3,HLOOKUP($A1212,'Z-scores'!$C$2:$UD$20,5,FALSE)&lt;-3),"",'Total-corrected counts'!G1212),"")</f>
        <v/>
      </c>
      <c r="H1212" t="str">
        <f>IFERROR(IF(OR(HLOOKUP($A1212,'Z-scores'!$C$2:$UD$20,6,FALSE)&gt;3,HLOOKUP($A1212,'Z-scores'!$C$2:$UD$20,6,FALSE)&lt;-3),"",'Total-corrected counts'!H1212),"")</f>
        <v/>
      </c>
      <c r="I1212" t="str">
        <f>IFERROR(IF(OR(HLOOKUP($A1212,'Z-scores'!$C$2:$UD$20,7,FALSE)&gt;3,HLOOKUP($A1212,'Z-scores'!$C$2:$UD$20,7,FALSE)&lt;-3),"",'Total-corrected counts'!I1212),"")</f>
        <v/>
      </c>
      <c r="J1212" t="str">
        <f>IFERROR(IF(OR(HLOOKUP($A1212,'Z-scores'!$C$2:$UD$20,8,FALSE)&gt;3,HLOOKUP($A1212,'Z-scores'!$C$2:$UD$20,8,FALSE)&lt;-3),"",'Total-corrected counts'!J1212),"")</f>
        <v/>
      </c>
      <c r="K1212" t="str">
        <f>IFERROR(IF(OR(HLOOKUP($A1212,'Z-scores'!$C$2:$UD$20,9,FALSE)&gt;3,HLOOKUP($A1212,'Z-scores'!$C$2:$UD$20,9,FALSE)&lt;-3),"",'Total-corrected counts'!K1212),"")</f>
        <v/>
      </c>
      <c r="L1212" t="str">
        <f>IFERROR(IF(OR(HLOOKUP($A1212,'Z-scores'!$C$2:$UD$20,10,FALSE)&gt;3,HLOOKUP($A1212,'Z-scores'!$C$2:$UD$20,10,FALSE)&lt;-3),"",'Total-corrected counts'!L1212),"")</f>
        <v/>
      </c>
      <c r="M1212" t="str">
        <f>IFERROR(IF(OR(HLOOKUP($A1212,'Z-scores'!$C$2:$UD$20,11,FALSE)&gt;3,HLOOKUP($A1212,'Z-scores'!$C$2:$UD$20,11,FALSE)&lt;-3),"",'Total-corrected counts'!M1212),"")</f>
        <v/>
      </c>
      <c r="N1212" t="str">
        <f>IFERROR(IF(OR(HLOOKUP($A1212,'Z-scores'!$C$2:$UD$20,12,FALSE)&gt;3,HLOOKUP($A1212,'Z-scores'!$C$2:$UD$20,12,FALSE)&lt;-3),"",'Total-corrected counts'!N1212),"")</f>
        <v/>
      </c>
      <c r="O1212" t="str">
        <f>IFERROR(IF(OR(HLOOKUP($A1212,'Z-scores'!$C$2:$UD$20,13,FALSE)&gt;3,HLOOKUP($A1212,'Z-scores'!$C$2:$UD$20,13,FALSE)&lt;-3),"",'Total-corrected counts'!O1212),"")</f>
        <v/>
      </c>
      <c r="P1212" t="str">
        <f>IFERROR(IF(OR(HLOOKUP($A1212,'Z-scores'!$C$2:$UD$20,14,FALSE)&gt;3,HLOOKUP($A1212,'Z-scores'!$C$2:$UD$20,14,FALSE)&lt;-3),"",'Total-corrected counts'!P1212),"")</f>
        <v/>
      </c>
      <c r="Q1212" t="str">
        <f>IFERROR(IF(OR(HLOOKUP($A1212,'Z-scores'!$C$2:$UD$20,15,FALSE)&gt;3,HLOOKUP($A1212,'Z-scores'!$C$2:$UD$20,15,FALSE)&lt;-3),"",'Total-corrected counts'!Q1212),"")</f>
        <v/>
      </c>
      <c r="R1212" t="str">
        <f>IFERROR(IF(OR(HLOOKUP($A1212,'Z-scores'!$C$2:$UD$20,16,FALSE)&gt;3,HLOOKUP($A1212,'Z-scores'!$C$2:$UD$20,16,FALSE)&lt;-3),"",'Total-corrected counts'!R1212),"")</f>
        <v/>
      </c>
      <c r="S1212" t="str">
        <f>IFERROR(IF(OR(HLOOKUP($A1212,'Z-scores'!$C$2:$UD$20,17,FALSE)&gt;3,HLOOKUP($A1212,'Z-scores'!$C$2:$UD$20,17,FALSE)&lt;-3),"",'Total-corrected counts'!S1212),"")</f>
        <v/>
      </c>
      <c r="T1212" t="str">
        <f>IFERROR(IF(OR(HLOOKUP($A1212,'Z-scores'!$C$2:$UD$20,18,FALSE)&gt;3,HLOOKUP($A1212,'Z-scores'!$C$2:$UD$20,18,FALSE)&lt;-3),"",'Total-corrected counts'!T1212),"")</f>
        <v/>
      </c>
      <c r="U1212" t="str">
        <f>IFERROR(IF(OR(HLOOKUP($A1212,'Z-scores'!$C$2:$UD$20,19,FALSE)&gt;3,HLOOKUP($A1212,'Z-scores'!$C$2:$UD$20,19,FALSE)&lt;-3),"",'Total-corrected counts'!U1212),"")</f>
        <v/>
      </c>
      <c r="V1212">
        <f t="shared" si="72"/>
        <v>1</v>
      </c>
      <c r="W1212" s="10">
        <f>SUMIFS(Tabel132[Cluster],Tabel132[ID],A1212)</f>
        <v>0</v>
      </c>
      <c r="X1212" t="str">
        <f t="shared" si="73"/>
        <v/>
      </c>
      <c r="Y1212" t="str">
        <f t="shared" si="74"/>
        <v/>
      </c>
      <c r="Z1212" t="str">
        <f t="shared" si="75"/>
        <v/>
      </c>
    </row>
    <row r="1213" spans="1:26" x14ac:dyDescent="0.25">
      <c r="A1213">
        <v>2463</v>
      </c>
      <c r="B1213" t="s">
        <v>565</v>
      </c>
      <c r="C1213">
        <v>38700</v>
      </c>
      <c r="D1213">
        <v>2375</v>
      </c>
      <c r="E1213" t="str">
        <f>IFERROR(IF(OR(HLOOKUP($A1213,'Z-scores'!$C$2:$UD$20,3,FALSE)&gt;3,HLOOKUP(A1213,'Z-scores'!$C$2:$UD$20,3,FALSE)&lt;-3),"",'Total-corrected counts'!E1213),"")</f>
        <v/>
      </c>
      <c r="F1213">
        <f>IFERROR(IF(OR(HLOOKUP($A1213,'Z-scores'!$C$2:$UD$20,4,FALSE)&gt;3,HLOOKUP($A1213,'Z-scores'!$C$2:$UD$20,4,FALSE)&lt;-3),"",'Total-corrected counts'!F1213),"")</f>
        <v>38.800132560283757</v>
      </c>
      <c r="G1213">
        <f>IFERROR(IF(OR(HLOOKUP($A1213,'Z-scores'!$C$2:$UD$20,5,FALSE)&gt;3,HLOOKUP($A1213,'Z-scores'!$C$2:$UD$20,5,FALSE)&lt;-3),"",'Total-corrected counts'!G1213),"")</f>
        <v>27.629930174744452</v>
      </c>
      <c r="H1213">
        <f>IFERROR(IF(OR(HLOOKUP($A1213,'Z-scores'!$C$2:$UD$20,6,FALSE)&gt;3,HLOOKUP($A1213,'Z-scores'!$C$2:$UD$20,6,FALSE)&lt;-3),"",'Total-corrected counts'!H1213),"")</f>
        <v>12.871692816073701</v>
      </c>
      <c r="I1213">
        <f>IFERROR(IF(OR(HLOOKUP($A1213,'Z-scores'!$C$2:$UD$20,7,FALSE)&gt;3,HLOOKUP($A1213,'Z-scores'!$C$2:$UD$20,7,FALSE)&lt;-3),"",'Total-corrected counts'!I1213),"")</f>
        <v>13.206542317886706</v>
      </c>
      <c r="J1213">
        <f>IFERROR(IF(OR(HLOOKUP($A1213,'Z-scores'!$C$2:$UD$20,8,FALSE)&gt;3,HLOOKUP($A1213,'Z-scores'!$C$2:$UD$20,8,FALSE)&lt;-3),"",'Total-corrected counts'!J1213),"")</f>
        <v>6.5924291104313228</v>
      </c>
      <c r="K1213">
        <f>IFERROR(IF(OR(HLOOKUP($A1213,'Z-scores'!$C$2:$UD$20,9,FALSE)&gt;3,HLOOKUP($A1213,'Z-scores'!$C$2:$UD$20,9,FALSE)&lt;-3),"",'Total-corrected counts'!K1213),"")</f>
        <v>19.385695969675009</v>
      </c>
      <c r="L1213">
        <f>IFERROR(IF(OR(HLOOKUP($A1213,'Z-scores'!$C$2:$UD$20,10,FALSE)&gt;3,HLOOKUP($A1213,'Z-scores'!$C$2:$UD$20,10,FALSE)&lt;-3),"",'Total-corrected counts'!L1213),"")</f>
        <v>106.53675934925218</v>
      </c>
      <c r="M1213">
        <f>IFERROR(IF(OR(HLOOKUP($A1213,'Z-scores'!$C$2:$UD$20,11,FALSE)&gt;3,HLOOKUP($A1213,'Z-scores'!$C$2:$UD$20,11,FALSE)&lt;-3),"",'Total-corrected counts'!M1213),"")</f>
        <v>58.858059646888506</v>
      </c>
      <c r="N1213">
        <f>IFERROR(IF(OR(HLOOKUP($A1213,'Z-scores'!$C$2:$UD$20,12,FALSE)&gt;3,HLOOKUP($A1213,'Z-scores'!$C$2:$UD$20,12,FALSE)&lt;-3),"",'Total-corrected counts'!N1213),"")</f>
        <v>40.523933589135702</v>
      </c>
      <c r="O1213">
        <f>IFERROR(IF(OR(HLOOKUP($A1213,'Z-scores'!$C$2:$UD$20,13,FALSE)&gt;3,HLOOKUP($A1213,'Z-scores'!$C$2:$UD$20,13,FALSE)&lt;-3),"",'Total-corrected counts'!O1213),"")</f>
        <v>23.52709957741412</v>
      </c>
      <c r="P1213">
        <f>IFERROR(IF(OR(HLOOKUP($A1213,'Z-scores'!$C$2:$UD$20,14,FALSE)&gt;3,HLOOKUP($A1213,'Z-scores'!$C$2:$UD$20,14,FALSE)&lt;-3),"",'Total-corrected counts'!P1213),"")</f>
        <v>32.185837633112222</v>
      </c>
      <c r="Q1213">
        <f>IFERROR(IF(OR(HLOOKUP($A1213,'Z-scores'!$C$2:$UD$20,15,FALSE)&gt;3,HLOOKUP($A1213,'Z-scores'!$C$2:$UD$20,15,FALSE)&lt;-3),"",'Total-corrected counts'!Q1213),"")</f>
        <v>37.249104851354616</v>
      </c>
      <c r="R1213">
        <f>IFERROR(IF(OR(HLOOKUP($A1213,'Z-scores'!$C$2:$UD$20,16,FALSE)&gt;3,HLOOKUP($A1213,'Z-scores'!$C$2:$UD$20,16,FALSE)&lt;-3),"",'Total-corrected counts'!R1213),"")</f>
        <v>20.411475143799922</v>
      </c>
      <c r="S1213">
        <f>IFERROR(IF(OR(HLOOKUP($A1213,'Z-scores'!$C$2:$UD$20,17,FALSE)&gt;3,HLOOKUP($A1213,'Z-scores'!$C$2:$UD$20,17,FALSE)&lt;-3),"",'Total-corrected counts'!S1213),"")</f>
        <v>29.514618340211211</v>
      </c>
      <c r="T1213">
        <f>IFERROR(IF(OR(HLOOKUP($A1213,'Z-scores'!$C$2:$UD$20,18,FALSE)&gt;3,HLOOKUP($A1213,'Z-scores'!$C$2:$UD$20,18,FALSE)&lt;-3),"",'Total-corrected counts'!T1213),"")</f>
        <v>25.609833626287148</v>
      </c>
      <c r="U1213">
        <f>IFERROR(IF(OR(HLOOKUP($A1213,'Z-scores'!$C$2:$UD$20,19,FALSE)&gt;3,HLOOKUP($A1213,'Z-scores'!$C$2:$UD$20,19,FALSE)&lt;-3),"",'Total-corrected counts'!U1213),"")</f>
        <v>15.964902383669715</v>
      </c>
      <c r="V1213">
        <f t="shared" si="72"/>
        <v>1</v>
      </c>
      <c r="W1213" s="10">
        <f>SUMIFS(Tabel132[Cluster],Tabel132[ID],A1213)</f>
        <v>51</v>
      </c>
      <c r="X1213">
        <f t="shared" si="73"/>
        <v>0.55409151428923975</v>
      </c>
      <c r="Y1213">
        <f t="shared" si="74"/>
        <v>35.485155243154452</v>
      </c>
      <c r="Z1213">
        <f t="shared" si="75"/>
        <v>28.123350643123079</v>
      </c>
    </row>
    <row r="1214" spans="1:26" x14ac:dyDescent="0.25">
      <c r="A1214">
        <v>2471</v>
      </c>
      <c r="B1214" t="s">
        <v>1253</v>
      </c>
      <c r="C1214">
        <v>38800</v>
      </c>
      <c r="D1214">
        <v>2463</v>
      </c>
      <c r="E1214" t="str">
        <f>IFERROR(IF(OR(HLOOKUP($A1214,'Z-scores'!$C$2:$UD$20,3,FALSE)&gt;3,HLOOKUP(A1214,'Z-scores'!$C$2:$UD$20,3,FALSE)&lt;-3),"",'Total-corrected counts'!E1214),"")</f>
        <v/>
      </c>
      <c r="F1214" t="str">
        <f>IFERROR(IF(OR(HLOOKUP($A1214,'Z-scores'!$C$2:$UD$20,4,FALSE)&gt;3,HLOOKUP($A1214,'Z-scores'!$C$2:$UD$20,4,FALSE)&lt;-3),"",'Total-corrected counts'!F1214),"")</f>
        <v/>
      </c>
      <c r="G1214" t="str">
        <f>IFERROR(IF(OR(HLOOKUP($A1214,'Z-scores'!$C$2:$UD$20,5,FALSE)&gt;3,HLOOKUP($A1214,'Z-scores'!$C$2:$UD$20,5,FALSE)&lt;-3),"",'Total-corrected counts'!G1214),"")</f>
        <v/>
      </c>
      <c r="H1214" t="str">
        <f>IFERROR(IF(OR(HLOOKUP($A1214,'Z-scores'!$C$2:$UD$20,6,FALSE)&gt;3,HLOOKUP($A1214,'Z-scores'!$C$2:$UD$20,6,FALSE)&lt;-3),"",'Total-corrected counts'!H1214),"")</f>
        <v/>
      </c>
      <c r="I1214" t="str">
        <f>IFERROR(IF(OR(HLOOKUP($A1214,'Z-scores'!$C$2:$UD$20,7,FALSE)&gt;3,HLOOKUP($A1214,'Z-scores'!$C$2:$UD$20,7,FALSE)&lt;-3),"",'Total-corrected counts'!I1214),"")</f>
        <v/>
      </c>
      <c r="J1214" t="str">
        <f>IFERROR(IF(OR(HLOOKUP($A1214,'Z-scores'!$C$2:$UD$20,8,FALSE)&gt;3,HLOOKUP($A1214,'Z-scores'!$C$2:$UD$20,8,FALSE)&lt;-3),"",'Total-corrected counts'!J1214),"")</f>
        <v/>
      </c>
      <c r="K1214" t="str">
        <f>IFERROR(IF(OR(HLOOKUP($A1214,'Z-scores'!$C$2:$UD$20,9,FALSE)&gt;3,HLOOKUP($A1214,'Z-scores'!$C$2:$UD$20,9,FALSE)&lt;-3),"",'Total-corrected counts'!K1214),"")</f>
        <v/>
      </c>
      <c r="L1214" t="str">
        <f>IFERROR(IF(OR(HLOOKUP($A1214,'Z-scores'!$C$2:$UD$20,10,FALSE)&gt;3,HLOOKUP($A1214,'Z-scores'!$C$2:$UD$20,10,FALSE)&lt;-3),"",'Total-corrected counts'!L1214),"")</f>
        <v/>
      </c>
      <c r="M1214" t="str">
        <f>IFERROR(IF(OR(HLOOKUP($A1214,'Z-scores'!$C$2:$UD$20,11,FALSE)&gt;3,HLOOKUP($A1214,'Z-scores'!$C$2:$UD$20,11,FALSE)&lt;-3),"",'Total-corrected counts'!M1214),"")</f>
        <v/>
      </c>
      <c r="N1214" t="str">
        <f>IFERROR(IF(OR(HLOOKUP($A1214,'Z-scores'!$C$2:$UD$20,12,FALSE)&gt;3,HLOOKUP($A1214,'Z-scores'!$C$2:$UD$20,12,FALSE)&lt;-3),"",'Total-corrected counts'!N1214),"")</f>
        <v/>
      </c>
      <c r="O1214" t="str">
        <f>IFERROR(IF(OR(HLOOKUP($A1214,'Z-scores'!$C$2:$UD$20,13,FALSE)&gt;3,HLOOKUP($A1214,'Z-scores'!$C$2:$UD$20,13,FALSE)&lt;-3),"",'Total-corrected counts'!O1214),"")</f>
        <v/>
      </c>
      <c r="P1214" t="str">
        <f>IFERROR(IF(OR(HLOOKUP($A1214,'Z-scores'!$C$2:$UD$20,14,FALSE)&gt;3,HLOOKUP($A1214,'Z-scores'!$C$2:$UD$20,14,FALSE)&lt;-3),"",'Total-corrected counts'!P1214),"")</f>
        <v/>
      </c>
      <c r="Q1214" t="str">
        <f>IFERROR(IF(OR(HLOOKUP($A1214,'Z-scores'!$C$2:$UD$20,15,FALSE)&gt;3,HLOOKUP($A1214,'Z-scores'!$C$2:$UD$20,15,FALSE)&lt;-3),"",'Total-corrected counts'!Q1214),"")</f>
        <v/>
      </c>
      <c r="R1214" t="str">
        <f>IFERROR(IF(OR(HLOOKUP($A1214,'Z-scores'!$C$2:$UD$20,16,FALSE)&gt;3,HLOOKUP($A1214,'Z-scores'!$C$2:$UD$20,16,FALSE)&lt;-3),"",'Total-corrected counts'!R1214),"")</f>
        <v/>
      </c>
      <c r="S1214" t="str">
        <f>IFERROR(IF(OR(HLOOKUP($A1214,'Z-scores'!$C$2:$UD$20,17,FALSE)&gt;3,HLOOKUP($A1214,'Z-scores'!$C$2:$UD$20,17,FALSE)&lt;-3),"",'Total-corrected counts'!S1214),"")</f>
        <v/>
      </c>
      <c r="T1214" t="str">
        <f>IFERROR(IF(OR(HLOOKUP($A1214,'Z-scores'!$C$2:$UD$20,18,FALSE)&gt;3,HLOOKUP($A1214,'Z-scores'!$C$2:$UD$20,18,FALSE)&lt;-3),"",'Total-corrected counts'!T1214),"")</f>
        <v/>
      </c>
      <c r="U1214" t="str">
        <f>IFERROR(IF(OR(HLOOKUP($A1214,'Z-scores'!$C$2:$UD$20,19,FALSE)&gt;3,HLOOKUP($A1214,'Z-scores'!$C$2:$UD$20,19,FALSE)&lt;-3),"",'Total-corrected counts'!U1214),"")</f>
        <v/>
      </c>
      <c r="V1214">
        <f t="shared" si="72"/>
        <v>1</v>
      </c>
      <c r="W1214" s="10">
        <f>SUMIFS(Tabel132[Cluster],Tabel132[ID],A1214)</f>
        <v>51</v>
      </c>
      <c r="X1214" t="str">
        <f t="shared" si="73"/>
        <v/>
      </c>
      <c r="Y1214" t="str">
        <f t="shared" si="74"/>
        <v/>
      </c>
      <c r="Z1214" t="str">
        <f t="shared" si="75"/>
        <v/>
      </c>
    </row>
    <row r="1215" spans="1:26" x14ac:dyDescent="0.25">
      <c r="A1215">
        <v>2479</v>
      </c>
      <c r="B1215" t="s">
        <v>1254</v>
      </c>
      <c r="C1215">
        <v>38900</v>
      </c>
      <c r="D1215">
        <v>2463</v>
      </c>
      <c r="E1215" t="str">
        <f>IFERROR(IF(OR(HLOOKUP($A1215,'Z-scores'!$C$2:$UD$20,3,FALSE)&gt;3,HLOOKUP(A1215,'Z-scores'!$C$2:$UD$20,3,FALSE)&lt;-3),"",'Total-corrected counts'!E1215),"")</f>
        <v/>
      </c>
      <c r="F1215" t="str">
        <f>IFERROR(IF(OR(HLOOKUP($A1215,'Z-scores'!$C$2:$UD$20,4,FALSE)&gt;3,HLOOKUP($A1215,'Z-scores'!$C$2:$UD$20,4,FALSE)&lt;-3),"",'Total-corrected counts'!F1215),"")</f>
        <v/>
      </c>
      <c r="G1215" t="str">
        <f>IFERROR(IF(OR(HLOOKUP($A1215,'Z-scores'!$C$2:$UD$20,5,FALSE)&gt;3,HLOOKUP($A1215,'Z-scores'!$C$2:$UD$20,5,FALSE)&lt;-3),"",'Total-corrected counts'!G1215),"")</f>
        <v/>
      </c>
      <c r="H1215" t="str">
        <f>IFERROR(IF(OR(HLOOKUP($A1215,'Z-scores'!$C$2:$UD$20,6,FALSE)&gt;3,HLOOKUP($A1215,'Z-scores'!$C$2:$UD$20,6,FALSE)&lt;-3),"",'Total-corrected counts'!H1215),"")</f>
        <v/>
      </c>
      <c r="I1215" t="str">
        <f>IFERROR(IF(OR(HLOOKUP($A1215,'Z-scores'!$C$2:$UD$20,7,FALSE)&gt;3,HLOOKUP($A1215,'Z-scores'!$C$2:$UD$20,7,FALSE)&lt;-3),"",'Total-corrected counts'!I1215),"")</f>
        <v/>
      </c>
      <c r="J1215" t="str">
        <f>IFERROR(IF(OR(HLOOKUP($A1215,'Z-scores'!$C$2:$UD$20,8,FALSE)&gt;3,HLOOKUP($A1215,'Z-scores'!$C$2:$UD$20,8,FALSE)&lt;-3),"",'Total-corrected counts'!J1215),"")</f>
        <v/>
      </c>
      <c r="K1215" t="str">
        <f>IFERROR(IF(OR(HLOOKUP($A1215,'Z-scores'!$C$2:$UD$20,9,FALSE)&gt;3,HLOOKUP($A1215,'Z-scores'!$C$2:$UD$20,9,FALSE)&lt;-3),"",'Total-corrected counts'!K1215),"")</f>
        <v/>
      </c>
      <c r="L1215" t="str">
        <f>IFERROR(IF(OR(HLOOKUP($A1215,'Z-scores'!$C$2:$UD$20,10,FALSE)&gt;3,HLOOKUP($A1215,'Z-scores'!$C$2:$UD$20,10,FALSE)&lt;-3),"",'Total-corrected counts'!L1215),"")</f>
        <v/>
      </c>
      <c r="M1215" t="str">
        <f>IFERROR(IF(OR(HLOOKUP($A1215,'Z-scores'!$C$2:$UD$20,11,FALSE)&gt;3,HLOOKUP($A1215,'Z-scores'!$C$2:$UD$20,11,FALSE)&lt;-3),"",'Total-corrected counts'!M1215),"")</f>
        <v/>
      </c>
      <c r="N1215" t="str">
        <f>IFERROR(IF(OR(HLOOKUP($A1215,'Z-scores'!$C$2:$UD$20,12,FALSE)&gt;3,HLOOKUP($A1215,'Z-scores'!$C$2:$UD$20,12,FALSE)&lt;-3),"",'Total-corrected counts'!N1215),"")</f>
        <v/>
      </c>
      <c r="O1215" t="str">
        <f>IFERROR(IF(OR(HLOOKUP($A1215,'Z-scores'!$C$2:$UD$20,13,FALSE)&gt;3,HLOOKUP($A1215,'Z-scores'!$C$2:$UD$20,13,FALSE)&lt;-3),"",'Total-corrected counts'!O1215),"")</f>
        <v/>
      </c>
      <c r="P1215" t="str">
        <f>IFERROR(IF(OR(HLOOKUP($A1215,'Z-scores'!$C$2:$UD$20,14,FALSE)&gt;3,HLOOKUP($A1215,'Z-scores'!$C$2:$UD$20,14,FALSE)&lt;-3),"",'Total-corrected counts'!P1215),"")</f>
        <v/>
      </c>
      <c r="Q1215" t="str">
        <f>IFERROR(IF(OR(HLOOKUP($A1215,'Z-scores'!$C$2:$UD$20,15,FALSE)&gt;3,HLOOKUP($A1215,'Z-scores'!$C$2:$UD$20,15,FALSE)&lt;-3),"",'Total-corrected counts'!Q1215),"")</f>
        <v/>
      </c>
      <c r="R1215" t="str">
        <f>IFERROR(IF(OR(HLOOKUP($A1215,'Z-scores'!$C$2:$UD$20,16,FALSE)&gt;3,HLOOKUP($A1215,'Z-scores'!$C$2:$UD$20,16,FALSE)&lt;-3),"",'Total-corrected counts'!R1215),"")</f>
        <v/>
      </c>
      <c r="S1215" t="str">
        <f>IFERROR(IF(OR(HLOOKUP($A1215,'Z-scores'!$C$2:$UD$20,17,FALSE)&gt;3,HLOOKUP($A1215,'Z-scores'!$C$2:$UD$20,17,FALSE)&lt;-3),"",'Total-corrected counts'!S1215),"")</f>
        <v/>
      </c>
      <c r="T1215" t="str">
        <f>IFERROR(IF(OR(HLOOKUP($A1215,'Z-scores'!$C$2:$UD$20,18,FALSE)&gt;3,HLOOKUP($A1215,'Z-scores'!$C$2:$UD$20,18,FALSE)&lt;-3),"",'Total-corrected counts'!T1215),"")</f>
        <v/>
      </c>
      <c r="U1215" t="str">
        <f>IFERROR(IF(OR(HLOOKUP($A1215,'Z-scores'!$C$2:$UD$20,19,FALSE)&gt;3,HLOOKUP($A1215,'Z-scores'!$C$2:$UD$20,19,FALSE)&lt;-3),"",'Total-corrected counts'!U1215),"")</f>
        <v/>
      </c>
      <c r="V1215">
        <f t="shared" si="72"/>
        <v>1</v>
      </c>
      <c r="W1215" s="10">
        <f>SUMIFS(Tabel132[Cluster],Tabel132[ID],A1215)</f>
        <v>51</v>
      </c>
      <c r="X1215" t="str">
        <f t="shared" si="73"/>
        <v/>
      </c>
      <c r="Y1215" t="str">
        <f t="shared" si="74"/>
        <v/>
      </c>
      <c r="Z1215" t="str">
        <f t="shared" si="75"/>
        <v/>
      </c>
    </row>
    <row r="1216" spans="1:26" x14ac:dyDescent="0.25">
      <c r="A1216">
        <v>2486</v>
      </c>
      <c r="B1216" t="s">
        <v>1255</v>
      </c>
      <c r="C1216">
        <v>39000</v>
      </c>
      <c r="D1216">
        <v>2463</v>
      </c>
      <c r="E1216" t="str">
        <f>IFERROR(IF(OR(HLOOKUP($A1216,'Z-scores'!$C$2:$UD$20,3,FALSE)&gt;3,HLOOKUP(A1216,'Z-scores'!$C$2:$UD$20,3,FALSE)&lt;-3),"",'Total-corrected counts'!E1216),"")</f>
        <v/>
      </c>
      <c r="F1216" t="str">
        <f>IFERROR(IF(OR(HLOOKUP($A1216,'Z-scores'!$C$2:$UD$20,4,FALSE)&gt;3,HLOOKUP($A1216,'Z-scores'!$C$2:$UD$20,4,FALSE)&lt;-3),"",'Total-corrected counts'!F1216),"")</f>
        <v/>
      </c>
      <c r="G1216" t="str">
        <f>IFERROR(IF(OR(HLOOKUP($A1216,'Z-scores'!$C$2:$UD$20,5,FALSE)&gt;3,HLOOKUP($A1216,'Z-scores'!$C$2:$UD$20,5,FALSE)&lt;-3),"",'Total-corrected counts'!G1216),"")</f>
        <v/>
      </c>
      <c r="H1216" t="str">
        <f>IFERROR(IF(OR(HLOOKUP($A1216,'Z-scores'!$C$2:$UD$20,6,FALSE)&gt;3,HLOOKUP($A1216,'Z-scores'!$C$2:$UD$20,6,FALSE)&lt;-3),"",'Total-corrected counts'!H1216),"")</f>
        <v/>
      </c>
      <c r="I1216" t="str">
        <f>IFERROR(IF(OR(HLOOKUP($A1216,'Z-scores'!$C$2:$UD$20,7,FALSE)&gt;3,HLOOKUP($A1216,'Z-scores'!$C$2:$UD$20,7,FALSE)&lt;-3),"",'Total-corrected counts'!I1216),"")</f>
        <v/>
      </c>
      <c r="J1216" t="str">
        <f>IFERROR(IF(OR(HLOOKUP($A1216,'Z-scores'!$C$2:$UD$20,8,FALSE)&gt;3,HLOOKUP($A1216,'Z-scores'!$C$2:$UD$20,8,FALSE)&lt;-3),"",'Total-corrected counts'!J1216),"")</f>
        <v/>
      </c>
      <c r="K1216" t="str">
        <f>IFERROR(IF(OR(HLOOKUP($A1216,'Z-scores'!$C$2:$UD$20,9,FALSE)&gt;3,HLOOKUP($A1216,'Z-scores'!$C$2:$UD$20,9,FALSE)&lt;-3),"",'Total-corrected counts'!K1216),"")</f>
        <v/>
      </c>
      <c r="L1216" t="str">
        <f>IFERROR(IF(OR(HLOOKUP($A1216,'Z-scores'!$C$2:$UD$20,10,FALSE)&gt;3,HLOOKUP($A1216,'Z-scores'!$C$2:$UD$20,10,FALSE)&lt;-3),"",'Total-corrected counts'!L1216),"")</f>
        <v/>
      </c>
      <c r="M1216" t="str">
        <f>IFERROR(IF(OR(HLOOKUP($A1216,'Z-scores'!$C$2:$UD$20,11,FALSE)&gt;3,HLOOKUP($A1216,'Z-scores'!$C$2:$UD$20,11,FALSE)&lt;-3),"",'Total-corrected counts'!M1216),"")</f>
        <v/>
      </c>
      <c r="N1216" t="str">
        <f>IFERROR(IF(OR(HLOOKUP($A1216,'Z-scores'!$C$2:$UD$20,12,FALSE)&gt;3,HLOOKUP($A1216,'Z-scores'!$C$2:$UD$20,12,FALSE)&lt;-3),"",'Total-corrected counts'!N1216),"")</f>
        <v/>
      </c>
      <c r="O1216" t="str">
        <f>IFERROR(IF(OR(HLOOKUP($A1216,'Z-scores'!$C$2:$UD$20,13,FALSE)&gt;3,HLOOKUP($A1216,'Z-scores'!$C$2:$UD$20,13,FALSE)&lt;-3),"",'Total-corrected counts'!O1216),"")</f>
        <v/>
      </c>
      <c r="P1216" t="str">
        <f>IFERROR(IF(OR(HLOOKUP($A1216,'Z-scores'!$C$2:$UD$20,14,FALSE)&gt;3,HLOOKUP($A1216,'Z-scores'!$C$2:$UD$20,14,FALSE)&lt;-3),"",'Total-corrected counts'!P1216),"")</f>
        <v/>
      </c>
      <c r="Q1216" t="str">
        <f>IFERROR(IF(OR(HLOOKUP($A1216,'Z-scores'!$C$2:$UD$20,15,FALSE)&gt;3,HLOOKUP($A1216,'Z-scores'!$C$2:$UD$20,15,FALSE)&lt;-3),"",'Total-corrected counts'!Q1216),"")</f>
        <v/>
      </c>
      <c r="R1216" t="str">
        <f>IFERROR(IF(OR(HLOOKUP($A1216,'Z-scores'!$C$2:$UD$20,16,FALSE)&gt;3,HLOOKUP($A1216,'Z-scores'!$C$2:$UD$20,16,FALSE)&lt;-3),"",'Total-corrected counts'!R1216),"")</f>
        <v/>
      </c>
      <c r="S1216" t="str">
        <f>IFERROR(IF(OR(HLOOKUP($A1216,'Z-scores'!$C$2:$UD$20,17,FALSE)&gt;3,HLOOKUP($A1216,'Z-scores'!$C$2:$UD$20,17,FALSE)&lt;-3),"",'Total-corrected counts'!S1216),"")</f>
        <v/>
      </c>
      <c r="T1216" t="str">
        <f>IFERROR(IF(OR(HLOOKUP($A1216,'Z-scores'!$C$2:$UD$20,18,FALSE)&gt;3,HLOOKUP($A1216,'Z-scores'!$C$2:$UD$20,18,FALSE)&lt;-3),"",'Total-corrected counts'!T1216),"")</f>
        <v/>
      </c>
      <c r="U1216" t="str">
        <f>IFERROR(IF(OR(HLOOKUP($A1216,'Z-scores'!$C$2:$UD$20,19,FALSE)&gt;3,HLOOKUP($A1216,'Z-scores'!$C$2:$UD$20,19,FALSE)&lt;-3),"",'Total-corrected counts'!U1216),"")</f>
        <v/>
      </c>
      <c r="V1216">
        <f t="shared" si="72"/>
        <v>1</v>
      </c>
      <c r="W1216" s="10">
        <f>SUMIFS(Tabel132[Cluster],Tabel132[ID],A1216)</f>
        <v>51</v>
      </c>
      <c r="X1216" t="str">
        <f t="shared" si="73"/>
        <v/>
      </c>
      <c r="Y1216" t="str">
        <f t="shared" si="74"/>
        <v/>
      </c>
      <c r="Z1216" t="str">
        <f t="shared" si="75"/>
        <v/>
      </c>
    </row>
    <row r="1217" spans="1:26" x14ac:dyDescent="0.25">
      <c r="A1217">
        <v>2495</v>
      </c>
      <c r="B1217" t="s">
        <v>1256</v>
      </c>
      <c r="C1217">
        <v>39100</v>
      </c>
      <c r="D1217">
        <v>2463</v>
      </c>
      <c r="E1217" t="str">
        <f>IFERROR(IF(OR(HLOOKUP($A1217,'Z-scores'!$C$2:$UD$20,3,FALSE)&gt;3,HLOOKUP(A1217,'Z-scores'!$C$2:$UD$20,3,FALSE)&lt;-3),"",'Total-corrected counts'!E1217),"")</f>
        <v/>
      </c>
      <c r="F1217" t="str">
        <f>IFERROR(IF(OR(HLOOKUP($A1217,'Z-scores'!$C$2:$UD$20,4,FALSE)&gt;3,HLOOKUP($A1217,'Z-scores'!$C$2:$UD$20,4,FALSE)&lt;-3),"",'Total-corrected counts'!F1217),"")</f>
        <v/>
      </c>
      <c r="G1217" t="str">
        <f>IFERROR(IF(OR(HLOOKUP($A1217,'Z-scores'!$C$2:$UD$20,5,FALSE)&gt;3,HLOOKUP($A1217,'Z-scores'!$C$2:$UD$20,5,FALSE)&lt;-3),"",'Total-corrected counts'!G1217),"")</f>
        <v/>
      </c>
      <c r="H1217" t="str">
        <f>IFERROR(IF(OR(HLOOKUP($A1217,'Z-scores'!$C$2:$UD$20,6,FALSE)&gt;3,HLOOKUP($A1217,'Z-scores'!$C$2:$UD$20,6,FALSE)&lt;-3),"",'Total-corrected counts'!H1217),"")</f>
        <v/>
      </c>
      <c r="I1217" t="str">
        <f>IFERROR(IF(OR(HLOOKUP($A1217,'Z-scores'!$C$2:$UD$20,7,FALSE)&gt;3,HLOOKUP($A1217,'Z-scores'!$C$2:$UD$20,7,FALSE)&lt;-3),"",'Total-corrected counts'!I1217),"")</f>
        <v/>
      </c>
      <c r="J1217" t="str">
        <f>IFERROR(IF(OR(HLOOKUP($A1217,'Z-scores'!$C$2:$UD$20,8,FALSE)&gt;3,HLOOKUP($A1217,'Z-scores'!$C$2:$UD$20,8,FALSE)&lt;-3),"",'Total-corrected counts'!J1217),"")</f>
        <v/>
      </c>
      <c r="K1217" t="str">
        <f>IFERROR(IF(OR(HLOOKUP($A1217,'Z-scores'!$C$2:$UD$20,9,FALSE)&gt;3,HLOOKUP($A1217,'Z-scores'!$C$2:$UD$20,9,FALSE)&lt;-3),"",'Total-corrected counts'!K1217),"")</f>
        <v/>
      </c>
      <c r="L1217" t="str">
        <f>IFERROR(IF(OR(HLOOKUP($A1217,'Z-scores'!$C$2:$UD$20,10,FALSE)&gt;3,HLOOKUP($A1217,'Z-scores'!$C$2:$UD$20,10,FALSE)&lt;-3),"",'Total-corrected counts'!L1217),"")</f>
        <v/>
      </c>
      <c r="M1217" t="str">
        <f>IFERROR(IF(OR(HLOOKUP($A1217,'Z-scores'!$C$2:$UD$20,11,FALSE)&gt;3,HLOOKUP($A1217,'Z-scores'!$C$2:$UD$20,11,FALSE)&lt;-3),"",'Total-corrected counts'!M1217),"")</f>
        <v/>
      </c>
      <c r="N1217" t="str">
        <f>IFERROR(IF(OR(HLOOKUP($A1217,'Z-scores'!$C$2:$UD$20,12,FALSE)&gt;3,HLOOKUP($A1217,'Z-scores'!$C$2:$UD$20,12,FALSE)&lt;-3),"",'Total-corrected counts'!N1217),"")</f>
        <v/>
      </c>
      <c r="O1217" t="str">
        <f>IFERROR(IF(OR(HLOOKUP($A1217,'Z-scores'!$C$2:$UD$20,13,FALSE)&gt;3,HLOOKUP($A1217,'Z-scores'!$C$2:$UD$20,13,FALSE)&lt;-3),"",'Total-corrected counts'!O1217),"")</f>
        <v/>
      </c>
      <c r="P1217" t="str">
        <f>IFERROR(IF(OR(HLOOKUP($A1217,'Z-scores'!$C$2:$UD$20,14,FALSE)&gt;3,HLOOKUP($A1217,'Z-scores'!$C$2:$UD$20,14,FALSE)&lt;-3),"",'Total-corrected counts'!P1217),"")</f>
        <v/>
      </c>
      <c r="Q1217" t="str">
        <f>IFERROR(IF(OR(HLOOKUP($A1217,'Z-scores'!$C$2:$UD$20,15,FALSE)&gt;3,HLOOKUP($A1217,'Z-scores'!$C$2:$UD$20,15,FALSE)&lt;-3),"",'Total-corrected counts'!Q1217),"")</f>
        <v/>
      </c>
      <c r="R1217" t="str">
        <f>IFERROR(IF(OR(HLOOKUP($A1217,'Z-scores'!$C$2:$UD$20,16,FALSE)&gt;3,HLOOKUP($A1217,'Z-scores'!$C$2:$UD$20,16,FALSE)&lt;-3),"",'Total-corrected counts'!R1217),"")</f>
        <v/>
      </c>
      <c r="S1217" t="str">
        <f>IFERROR(IF(OR(HLOOKUP($A1217,'Z-scores'!$C$2:$UD$20,17,FALSE)&gt;3,HLOOKUP($A1217,'Z-scores'!$C$2:$UD$20,17,FALSE)&lt;-3),"",'Total-corrected counts'!S1217),"")</f>
        <v/>
      </c>
      <c r="T1217" t="str">
        <f>IFERROR(IF(OR(HLOOKUP($A1217,'Z-scores'!$C$2:$UD$20,18,FALSE)&gt;3,HLOOKUP($A1217,'Z-scores'!$C$2:$UD$20,18,FALSE)&lt;-3),"",'Total-corrected counts'!T1217),"")</f>
        <v/>
      </c>
      <c r="U1217" t="str">
        <f>IFERROR(IF(OR(HLOOKUP($A1217,'Z-scores'!$C$2:$UD$20,19,FALSE)&gt;3,HLOOKUP($A1217,'Z-scores'!$C$2:$UD$20,19,FALSE)&lt;-3),"",'Total-corrected counts'!U1217),"")</f>
        <v/>
      </c>
      <c r="V1217">
        <f t="shared" si="72"/>
        <v>1</v>
      </c>
      <c r="W1217" s="10">
        <f>SUMIFS(Tabel132[Cluster],Tabel132[ID],A1217)</f>
        <v>51</v>
      </c>
      <c r="X1217" t="str">
        <f t="shared" si="73"/>
        <v/>
      </c>
      <c r="Y1217" t="str">
        <f t="shared" si="74"/>
        <v/>
      </c>
      <c r="Z1217" t="str">
        <f t="shared" si="75"/>
        <v/>
      </c>
    </row>
    <row r="1218" spans="1:26" x14ac:dyDescent="0.25">
      <c r="A1218">
        <v>2504</v>
      </c>
      <c r="B1218" t="s">
        <v>1257</v>
      </c>
      <c r="C1218">
        <v>39200</v>
      </c>
      <c r="D1218">
        <v>2463</v>
      </c>
      <c r="E1218" t="str">
        <f>IFERROR(IF(OR(HLOOKUP($A1218,'Z-scores'!$C$2:$UD$20,3,FALSE)&gt;3,HLOOKUP(A1218,'Z-scores'!$C$2:$UD$20,3,FALSE)&lt;-3),"",'Total-corrected counts'!E1218),"")</f>
        <v/>
      </c>
      <c r="F1218" t="str">
        <f>IFERROR(IF(OR(HLOOKUP($A1218,'Z-scores'!$C$2:$UD$20,4,FALSE)&gt;3,HLOOKUP($A1218,'Z-scores'!$C$2:$UD$20,4,FALSE)&lt;-3),"",'Total-corrected counts'!F1218),"")</f>
        <v/>
      </c>
      <c r="G1218" t="str">
        <f>IFERROR(IF(OR(HLOOKUP($A1218,'Z-scores'!$C$2:$UD$20,5,FALSE)&gt;3,HLOOKUP($A1218,'Z-scores'!$C$2:$UD$20,5,FALSE)&lt;-3),"",'Total-corrected counts'!G1218),"")</f>
        <v/>
      </c>
      <c r="H1218" t="str">
        <f>IFERROR(IF(OR(HLOOKUP($A1218,'Z-scores'!$C$2:$UD$20,6,FALSE)&gt;3,HLOOKUP($A1218,'Z-scores'!$C$2:$UD$20,6,FALSE)&lt;-3),"",'Total-corrected counts'!H1218),"")</f>
        <v/>
      </c>
      <c r="I1218" t="str">
        <f>IFERROR(IF(OR(HLOOKUP($A1218,'Z-scores'!$C$2:$UD$20,7,FALSE)&gt;3,HLOOKUP($A1218,'Z-scores'!$C$2:$UD$20,7,FALSE)&lt;-3),"",'Total-corrected counts'!I1218),"")</f>
        <v/>
      </c>
      <c r="J1218" t="str">
        <f>IFERROR(IF(OR(HLOOKUP($A1218,'Z-scores'!$C$2:$UD$20,8,FALSE)&gt;3,HLOOKUP($A1218,'Z-scores'!$C$2:$UD$20,8,FALSE)&lt;-3),"",'Total-corrected counts'!J1218),"")</f>
        <v/>
      </c>
      <c r="K1218" t="str">
        <f>IFERROR(IF(OR(HLOOKUP($A1218,'Z-scores'!$C$2:$UD$20,9,FALSE)&gt;3,HLOOKUP($A1218,'Z-scores'!$C$2:$UD$20,9,FALSE)&lt;-3),"",'Total-corrected counts'!K1218),"")</f>
        <v/>
      </c>
      <c r="L1218" t="str">
        <f>IFERROR(IF(OR(HLOOKUP($A1218,'Z-scores'!$C$2:$UD$20,10,FALSE)&gt;3,HLOOKUP($A1218,'Z-scores'!$C$2:$UD$20,10,FALSE)&lt;-3),"",'Total-corrected counts'!L1218),"")</f>
        <v/>
      </c>
      <c r="M1218" t="str">
        <f>IFERROR(IF(OR(HLOOKUP($A1218,'Z-scores'!$C$2:$UD$20,11,FALSE)&gt;3,HLOOKUP($A1218,'Z-scores'!$C$2:$UD$20,11,FALSE)&lt;-3),"",'Total-corrected counts'!M1218),"")</f>
        <v/>
      </c>
      <c r="N1218" t="str">
        <f>IFERROR(IF(OR(HLOOKUP($A1218,'Z-scores'!$C$2:$UD$20,12,FALSE)&gt;3,HLOOKUP($A1218,'Z-scores'!$C$2:$UD$20,12,FALSE)&lt;-3),"",'Total-corrected counts'!N1218),"")</f>
        <v/>
      </c>
      <c r="O1218" t="str">
        <f>IFERROR(IF(OR(HLOOKUP($A1218,'Z-scores'!$C$2:$UD$20,13,FALSE)&gt;3,HLOOKUP($A1218,'Z-scores'!$C$2:$UD$20,13,FALSE)&lt;-3),"",'Total-corrected counts'!O1218),"")</f>
        <v/>
      </c>
      <c r="P1218" t="str">
        <f>IFERROR(IF(OR(HLOOKUP($A1218,'Z-scores'!$C$2:$UD$20,14,FALSE)&gt;3,HLOOKUP($A1218,'Z-scores'!$C$2:$UD$20,14,FALSE)&lt;-3),"",'Total-corrected counts'!P1218),"")</f>
        <v/>
      </c>
      <c r="Q1218" t="str">
        <f>IFERROR(IF(OR(HLOOKUP($A1218,'Z-scores'!$C$2:$UD$20,15,FALSE)&gt;3,HLOOKUP($A1218,'Z-scores'!$C$2:$UD$20,15,FALSE)&lt;-3),"",'Total-corrected counts'!Q1218),"")</f>
        <v/>
      </c>
      <c r="R1218" t="str">
        <f>IFERROR(IF(OR(HLOOKUP($A1218,'Z-scores'!$C$2:$UD$20,16,FALSE)&gt;3,HLOOKUP($A1218,'Z-scores'!$C$2:$UD$20,16,FALSE)&lt;-3),"",'Total-corrected counts'!R1218),"")</f>
        <v/>
      </c>
      <c r="S1218" t="str">
        <f>IFERROR(IF(OR(HLOOKUP($A1218,'Z-scores'!$C$2:$UD$20,17,FALSE)&gt;3,HLOOKUP($A1218,'Z-scores'!$C$2:$UD$20,17,FALSE)&lt;-3),"",'Total-corrected counts'!S1218),"")</f>
        <v/>
      </c>
      <c r="T1218" t="str">
        <f>IFERROR(IF(OR(HLOOKUP($A1218,'Z-scores'!$C$2:$UD$20,18,FALSE)&gt;3,HLOOKUP($A1218,'Z-scores'!$C$2:$UD$20,18,FALSE)&lt;-3),"",'Total-corrected counts'!T1218),"")</f>
        <v/>
      </c>
      <c r="U1218" t="str">
        <f>IFERROR(IF(OR(HLOOKUP($A1218,'Z-scores'!$C$2:$UD$20,19,FALSE)&gt;3,HLOOKUP($A1218,'Z-scores'!$C$2:$UD$20,19,FALSE)&lt;-3),"",'Total-corrected counts'!U1218),"")</f>
        <v/>
      </c>
      <c r="V1218">
        <f t="shared" si="72"/>
        <v>1</v>
      </c>
      <c r="W1218" s="10">
        <f>SUMIFS(Tabel132[Cluster],Tabel132[ID],A1218)</f>
        <v>51</v>
      </c>
      <c r="X1218" t="str">
        <f t="shared" si="73"/>
        <v/>
      </c>
      <c r="Y1218" t="str">
        <f t="shared" si="74"/>
        <v/>
      </c>
      <c r="Z1218" t="str">
        <f t="shared" si="75"/>
        <v/>
      </c>
    </row>
    <row r="1219" spans="1:26" x14ac:dyDescent="0.25">
      <c r="A1219">
        <v>2632</v>
      </c>
      <c r="B1219" t="s">
        <v>566</v>
      </c>
      <c r="C1219">
        <v>39600</v>
      </c>
      <c r="D1219">
        <v>2726</v>
      </c>
      <c r="E1219" t="str">
        <f>IFERROR(IF(OR(HLOOKUP($A1219,'Z-scores'!$C$2:$UD$20,3,FALSE)&gt;3,HLOOKUP(A1219,'Z-scores'!$C$2:$UD$20,3,FALSE)&lt;-3),"",'Total-corrected counts'!E1219),"")</f>
        <v/>
      </c>
      <c r="F1219">
        <f>IFERROR(IF(OR(HLOOKUP($A1219,'Z-scores'!$C$2:$UD$20,4,FALSE)&gt;3,HLOOKUP($A1219,'Z-scores'!$C$2:$UD$20,4,FALSE)&lt;-3),"",'Total-corrected counts'!F1219),"")</f>
        <v>13.64156880502154</v>
      </c>
      <c r="G1219">
        <f>IFERROR(IF(OR(HLOOKUP($A1219,'Z-scores'!$C$2:$UD$20,5,FALSE)&gt;3,HLOOKUP($A1219,'Z-scores'!$C$2:$UD$20,5,FALSE)&lt;-3),"",'Total-corrected counts'!G1219),"")</f>
        <v>32.464916133139397</v>
      </c>
      <c r="H1219">
        <f>IFERROR(IF(OR(HLOOKUP($A1219,'Z-scores'!$C$2:$UD$20,6,FALSE)&gt;3,HLOOKUP($A1219,'Z-scores'!$C$2:$UD$20,6,FALSE)&lt;-3),"",'Total-corrected counts'!H1219),"")</f>
        <v>17.960339271018238</v>
      </c>
      <c r="I1219">
        <f>IFERROR(IF(OR(HLOOKUP($A1219,'Z-scores'!$C$2:$UD$20,7,FALSE)&gt;3,HLOOKUP($A1219,'Z-scores'!$C$2:$UD$20,7,FALSE)&lt;-3),"",'Total-corrected counts'!I1219),"")</f>
        <v>22.103257305926935</v>
      </c>
      <c r="J1219">
        <f>IFERROR(IF(OR(HLOOKUP($A1219,'Z-scores'!$C$2:$UD$20,8,FALSE)&gt;3,HLOOKUP($A1219,'Z-scores'!$C$2:$UD$20,8,FALSE)&lt;-3),"",'Total-corrected counts'!J1219),"")</f>
        <v>12.178982724581427</v>
      </c>
      <c r="K1219">
        <f>IFERROR(IF(OR(HLOOKUP($A1219,'Z-scores'!$C$2:$UD$20,9,FALSE)&gt;3,HLOOKUP($A1219,'Z-scores'!$C$2:$UD$20,9,FALSE)&lt;-3),"",'Total-corrected counts'!K1219),"")</f>
        <v>24.037014326328112</v>
      </c>
      <c r="L1219">
        <f>IFERROR(IF(OR(HLOOKUP($A1219,'Z-scores'!$C$2:$UD$20,10,FALSE)&gt;3,HLOOKUP($A1219,'Z-scores'!$C$2:$UD$20,10,FALSE)&lt;-3),"",'Total-corrected counts'!L1219),"")</f>
        <v>15.57547224726018</v>
      </c>
      <c r="M1219">
        <f>IFERROR(IF(OR(HLOOKUP($A1219,'Z-scores'!$C$2:$UD$20,11,FALSE)&gt;3,HLOOKUP($A1219,'Z-scores'!$C$2:$UD$20,11,FALSE)&lt;-3),"",'Total-corrected counts'!M1219),"")</f>
        <v>18.928206437248942</v>
      </c>
      <c r="N1219">
        <f>IFERROR(IF(OR(HLOOKUP($A1219,'Z-scores'!$C$2:$UD$20,12,FALSE)&gt;3,HLOOKUP($A1219,'Z-scores'!$C$2:$UD$20,12,FALSE)&lt;-3),"",'Total-corrected counts'!N1219),"")</f>
        <v>34.924629332473124</v>
      </c>
      <c r="O1219">
        <f>IFERROR(IF(OR(HLOOKUP($A1219,'Z-scores'!$C$2:$UD$20,13,FALSE)&gt;3,HLOOKUP($A1219,'Z-scores'!$C$2:$UD$20,13,FALSE)&lt;-3),"",'Total-corrected counts'!O1219),"")</f>
        <v>24.092476880948031</v>
      </c>
      <c r="P1219">
        <f>IFERROR(IF(OR(HLOOKUP($A1219,'Z-scores'!$C$2:$UD$20,14,FALSE)&gt;3,HLOOKUP($A1219,'Z-scores'!$C$2:$UD$20,14,FALSE)&lt;-3),"",'Total-corrected counts'!P1219),"")</f>
        <v>20.556882089399785</v>
      </c>
      <c r="Q1219">
        <f>IFERROR(IF(OR(HLOOKUP($A1219,'Z-scores'!$C$2:$UD$20,15,FALSE)&gt;3,HLOOKUP($A1219,'Z-scores'!$C$2:$UD$20,15,FALSE)&lt;-3),"",'Total-corrected counts'!Q1219),"")</f>
        <v>41.559079810595129</v>
      </c>
      <c r="R1219">
        <f>IFERROR(IF(OR(HLOOKUP($A1219,'Z-scores'!$C$2:$UD$20,16,FALSE)&gt;3,HLOOKUP($A1219,'Z-scores'!$C$2:$UD$20,16,FALSE)&lt;-3),"",'Total-corrected counts'!R1219),"")</f>
        <v>31.134111085065843</v>
      </c>
      <c r="S1219">
        <f>IFERROR(IF(OR(HLOOKUP($A1219,'Z-scores'!$C$2:$UD$20,17,FALSE)&gt;3,HLOOKUP($A1219,'Z-scores'!$C$2:$UD$20,17,FALSE)&lt;-3),"",'Total-corrected counts'!S1219),"")</f>
        <v>17.137695438669635</v>
      </c>
      <c r="T1219">
        <f>IFERROR(IF(OR(HLOOKUP($A1219,'Z-scores'!$C$2:$UD$20,18,FALSE)&gt;3,HLOOKUP($A1219,'Z-scores'!$C$2:$UD$20,18,FALSE)&lt;-3),"",'Total-corrected counts'!T1219),"")</f>
        <v>28.676828126315499</v>
      </c>
      <c r="U1219">
        <f>IFERROR(IF(OR(HLOOKUP($A1219,'Z-scores'!$C$2:$UD$20,19,FALSE)&gt;3,HLOOKUP($A1219,'Z-scores'!$C$2:$UD$20,19,FALSE)&lt;-3),"",'Total-corrected counts'!U1219),"")</f>
        <v>10.154354873005472</v>
      </c>
      <c r="V1219">
        <f t="shared" si="72"/>
        <v>1</v>
      </c>
      <c r="W1219" s="10">
        <f>SUMIFS(Tabel132[Cluster],Tabel132[ID],A1219)</f>
        <v>53</v>
      </c>
      <c r="X1219">
        <f t="shared" si="73"/>
        <v>0.15474190482710123</v>
      </c>
      <c r="Y1219">
        <f t="shared" si="74"/>
        <v>19.611219656315598</v>
      </c>
      <c r="Z1219">
        <f t="shared" si="75"/>
        <v>26.029507204559064</v>
      </c>
    </row>
    <row r="1220" spans="1:26" x14ac:dyDescent="0.25">
      <c r="A1220">
        <v>2726</v>
      </c>
      <c r="B1220" t="s">
        <v>567</v>
      </c>
      <c r="C1220">
        <v>39300</v>
      </c>
      <c r="D1220">
        <v>1080</v>
      </c>
      <c r="E1220" t="str">
        <f>IFERROR(IF(OR(HLOOKUP($A1220,'Z-scores'!$C$2:$UD$20,3,FALSE)&gt;3,HLOOKUP(A1220,'Z-scores'!$C$2:$UD$20,3,FALSE)&lt;-3),"",'Total-corrected counts'!E1220),"")</f>
        <v/>
      </c>
      <c r="F1220" t="str">
        <f>IFERROR(IF(OR(HLOOKUP($A1220,'Z-scores'!$C$2:$UD$20,4,FALSE)&gt;3,HLOOKUP($A1220,'Z-scores'!$C$2:$UD$20,4,FALSE)&lt;-3),"",'Total-corrected counts'!F1220),"")</f>
        <v/>
      </c>
      <c r="G1220" t="str">
        <f>IFERROR(IF(OR(HLOOKUP($A1220,'Z-scores'!$C$2:$UD$20,5,FALSE)&gt;3,HLOOKUP($A1220,'Z-scores'!$C$2:$UD$20,5,FALSE)&lt;-3),"",'Total-corrected counts'!G1220),"")</f>
        <v/>
      </c>
      <c r="H1220" t="str">
        <f>IFERROR(IF(OR(HLOOKUP($A1220,'Z-scores'!$C$2:$UD$20,6,FALSE)&gt;3,HLOOKUP($A1220,'Z-scores'!$C$2:$UD$20,6,FALSE)&lt;-3),"",'Total-corrected counts'!H1220),"")</f>
        <v/>
      </c>
      <c r="I1220" t="str">
        <f>IFERROR(IF(OR(HLOOKUP($A1220,'Z-scores'!$C$2:$UD$20,7,FALSE)&gt;3,HLOOKUP($A1220,'Z-scores'!$C$2:$UD$20,7,FALSE)&lt;-3),"",'Total-corrected counts'!I1220),"")</f>
        <v/>
      </c>
      <c r="J1220" t="str">
        <f>IFERROR(IF(OR(HLOOKUP($A1220,'Z-scores'!$C$2:$UD$20,8,FALSE)&gt;3,HLOOKUP($A1220,'Z-scores'!$C$2:$UD$20,8,FALSE)&lt;-3),"",'Total-corrected counts'!J1220),"")</f>
        <v/>
      </c>
      <c r="K1220" t="str">
        <f>IFERROR(IF(OR(HLOOKUP($A1220,'Z-scores'!$C$2:$UD$20,9,FALSE)&gt;3,HLOOKUP($A1220,'Z-scores'!$C$2:$UD$20,9,FALSE)&lt;-3),"",'Total-corrected counts'!K1220),"")</f>
        <v/>
      </c>
      <c r="L1220" t="str">
        <f>IFERROR(IF(OR(HLOOKUP($A1220,'Z-scores'!$C$2:$UD$20,10,FALSE)&gt;3,HLOOKUP($A1220,'Z-scores'!$C$2:$UD$20,10,FALSE)&lt;-3),"",'Total-corrected counts'!L1220),"")</f>
        <v/>
      </c>
      <c r="M1220" t="str">
        <f>IFERROR(IF(OR(HLOOKUP($A1220,'Z-scores'!$C$2:$UD$20,11,FALSE)&gt;3,HLOOKUP($A1220,'Z-scores'!$C$2:$UD$20,11,FALSE)&lt;-3),"",'Total-corrected counts'!M1220),"")</f>
        <v/>
      </c>
      <c r="N1220" t="str">
        <f>IFERROR(IF(OR(HLOOKUP($A1220,'Z-scores'!$C$2:$UD$20,12,FALSE)&gt;3,HLOOKUP($A1220,'Z-scores'!$C$2:$UD$20,12,FALSE)&lt;-3),"",'Total-corrected counts'!N1220),"")</f>
        <v/>
      </c>
      <c r="O1220" t="str">
        <f>IFERROR(IF(OR(HLOOKUP($A1220,'Z-scores'!$C$2:$UD$20,13,FALSE)&gt;3,HLOOKUP($A1220,'Z-scores'!$C$2:$UD$20,13,FALSE)&lt;-3),"",'Total-corrected counts'!O1220),"")</f>
        <v/>
      </c>
      <c r="P1220" t="str">
        <f>IFERROR(IF(OR(HLOOKUP($A1220,'Z-scores'!$C$2:$UD$20,14,FALSE)&gt;3,HLOOKUP($A1220,'Z-scores'!$C$2:$UD$20,14,FALSE)&lt;-3),"",'Total-corrected counts'!P1220),"")</f>
        <v/>
      </c>
      <c r="Q1220" t="str">
        <f>IFERROR(IF(OR(HLOOKUP($A1220,'Z-scores'!$C$2:$UD$20,15,FALSE)&gt;3,HLOOKUP($A1220,'Z-scores'!$C$2:$UD$20,15,FALSE)&lt;-3),"",'Total-corrected counts'!Q1220),"")</f>
        <v/>
      </c>
      <c r="R1220" t="str">
        <f>IFERROR(IF(OR(HLOOKUP($A1220,'Z-scores'!$C$2:$UD$20,16,FALSE)&gt;3,HLOOKUP($A1220,'Z-scores'!$C$2:$UD$20,16,FALSE)&lt;-3),"",'Total-corrected counts'!R1220),"")</f>
        <v/>
      </c>
      <c r="S1220" t="str">
        <f>IFERROR(IF(OR(HLOOKUP($A1220,'Z-scores'!$C$2:$UD$20,17,FALSE)&gt;3,HLOOKUP($A1220,'Z-scores'!$C$2:$UD$20,17,FALSE)&lt;-3),"",'Total-corrected counts'!S1220),"")</f>
        <v/>
      </c>
      <c r="T1220" t="str">
        <f>IFERROR(IF(OR(HLOOKUP($A1220,'Z-scores'!$C$2:$UD$20,18,FALSE)&gt;3,HLOOKUP($A1220,'Z-scores'!$C$2:$UD$20,18,FALSE)&lt;-3),"",'Total-corrected counts'!T1220),"")</f>
        <v/>
      </c>
      <c r="U1220" t="str">
        <f>IFERROR(IF(OR(HLOOKUP($A1220,'Z-scores'!$C$2:$UD$20,19,FALSE)&gt;3,HLOOKUP($A1220,'Z-scores'!$C$2:$UD$20,19,FALSE)&lt;-3),"",'Total-corrected counts'!U1220),"")</f>
        <v/>
      </c>
      <c r="V1220">
        <f t="shared" ref="V1220:V1244" si="76">IFERROR(IF(AND(Y1220=0,Z1220=0),0,1),0)</f>
        <v>1</v>
      </c>
      <c r="W1220" s="10">
        <f>SUMIFS(Tabel132[Cluster],Tabel132[ID],A1220)</f>
        <v>53</v>
      </c>
      <c r="X1220" t="str">
        <f t="shared" si="73"/>
        <v/>
      </c>
      <c r="Y1220" t="str">
        <f t="shared" ref="Y1220:Y1244" si="77">IFERROR(AVERAGE(E1220:M1220),"")</f>
        <v/>
      </c>
      <c r="Z1220" t="str">
        <f t="shared" ref="Z1220:Z1244" si="78">IFERROR(AVERAGE(N1220:U1220),"")</f>
        <v/>
      </c>
    </row>
    <row r="1221" spans="1:26" x14ac:dyDescent="0.25">
      <c r="A1221">
        <v>2734</v>
      </c>
      <c r="B1221" t="s">
        <v>1258</v>
      </c>
      <c r="C1221">
        <v>39800</v>
      </c>
      <c r="D1221">
        <v>2726</v>
      </c>
      <c r="E1221" t="str">
        <f>IFERROR(IF(OR(HLOOKUP($A1221,'Z-scores'!$C$2:$UD$20,3,FALSE)&gt;3,HLOOKUP(A1221,'Z-scores'!$C$2:$UD$20,3,FALSE)&lt;-3),"",'Total-corrected counts'!E1221),"")</f>
        <v/>
      </c>
      <c r="F1221" t="str">
        <f>IFERROR(IF(OR(HLOOKUP($A1221,'Z-scores'!$C$2:$UD$20,4,FALSE)&gt;3,HLOOKUP($A1221,'Z-scores'!$C$2:$UD$20,4,FALSE)&lt;-3),"",'Total-corrected counts'!F1221),"")</f>
        <v/>
      </c>
      <c r="G1221" t="str">
        <f>IFERROR(IF(OR(HLOOKUP($A1221,'Z-scores'!$C$2:$UD$20,5,FALSE)&gt;3,HLOOKUP($A1221,'Z-scores'!$C$2:$UD$20,5,FALSE)&lt;-3),"",'Total-corrected counts'!G1221),"")</f>
        <v/>
      </c>
      <c r="H1221" t="str">
        <f>IFERROR(IF(OR(HLOOKUP($A1221,'Z-scores'!$C$2:$UD$20,6,FALSE)&gt;3,HLOOKUP($A1221,'Z-scores'!$C$2:$UD$20,6,FALSE)&lt;-3),"",'Total-corrected counts'!H1221),"")</f>
        <v/>
      </c>
      <c r="I1221" t="str">
        <f>IFERROR(IF(OR(HLOOKUP($A1221,'Z-scores'!$C$2:$UD$20,7,FALSE)&gt;3,HLOOKUP($A1221,'Z-scores'!$C$2:$UD$20,7,FALSE)&lt;-3),"",'Total-corrected counts'!I1221),"")</f>
        <v/>
      </c>
      <c r="J1221" t="str">
        <f>IFERROR(IF(OR(HLOOKUP($A1221,'Z-scores'!$C$2:$UD$20,8,FALSE)&gt;3,HLOOKUP($A1221,'Z-scores'!$C$2:$UD$20,8,FALSE)&lt;-3),"",'Total-corrected counts'!J1221),"")</f>
        <v/>
      </c>
      <c r="K1221" t="str">
        <f>IFERROR(IF(OR(HLOOKUP($A1221,'Z-scores'!$C$2:$UD$20,9,FALSE)&gt;3,HLOOKUP($A1221,'Z-scores'!$C$2:$UD$20,9,FALSE)&lt;-3),"",'Total-corrected counts'!K1221),"")</f>
        <v/>
      </c>
      <c r="L1221" t="str">
        <f>IFERROR(IF(OR(HLOOKUP($A1221,'Z-scores'!$C$2:$UD$20,10,FALSE)&gt;3,HLOOKUP($A1221,'Z-scores'!$C$2:$UD$20,10,FALSE)&lt;-3),"",'Total-corrected counts'!L1221),"")</f>
        <v/>
      </c>
      <c r="M1221" t="str">
        <f>IFERROR(IF(OR(HLOOKUP($A1221,'Z-scores'!$C$2:$UD$20,11,FALSE)&gt;3,HLOOKUP($A1221,'Z-scores'!$C$2:$UD$20,11,FALSE)&lt;-3),"",'Total-corrected counts'!M1221),"")</f>
        <v/>
      </c>
      <c r="N1221" t="str">
        <f>IFERROR(IF(OR(HLOOKUP($A1221,'Z-scores'!$C$2:$UD$20,12,FALSE)&gt;3,HLOOKUP($A1221,'Z-scores'!$C$2:$UD$20,12,FALSE)&lt;-3),"",'Total-corrected counts'!N1221),"")</f>
        <v/>
      </c>
      <c r="O1221" t="str">
        <f>IFERROR(IF(OR(HLOOKUP($A1221,'Z-scores'!$C$2:$UD$20,13,FALSE)&gt;3,HLOOKUP($A1221,'Z-scores'!$C$2:$UD$20,13,FALSE)&lt;-3),"",'Total-corrected counts'!O1221),"")</f>
        <v/>
      </c>
      <c r="P1221" t="str">
        <f>IFERROR(IF(OR(HLOOKUP($A1221,'Z-scores'!$C$2:$UD$20,14,FALSE)&gt;3,HLOOKUP($A1221,'Z-scores'!$C$2:$UD$20,14,FALSE)&lt;-3),"",'Total-corrected counts'!P1221),"")</f>
        <v/>
      </c>
      <c r="Q1221" t="str">
        <f>IFERROR(IF(OR(HLOOKUP($A1221,'Z-scores'!$C$2:$UD$20,15,FALSE)&gt;3,HLOOKUP($A1221,'Z-scores'!$C$2:$UD$20,15,FALSE)&lt;-3),"",'Total-corrected counts'!Q1221),"")</f>
        <v/>
      </c>
      <c r="R1221" t="str">
        <f>IFERROR(IF(OR(HLOOKUP($A1221,'Z-scores'!$C$2:$UD$20,16,FALSE)&gt;3,HLOOKUP($A1221,'Z-scores'!$C$2:$UD$20,16,FALSE)&lt;-3),"",'Total-corrected counts'!R1221),"")</f>
        <v/>
      </c>
      <c r="S1221" t="str">
        <f>IFERROR(IF(OR(HLOOKUP($A1221,'Z-scores'!$C$2:$UD$20,17,FALSE)&gt;3,HLOOKUP($A1221,'Z-scores'!$C$2:$UD$20,17,FALSE)&lt;-3),"",'Total-corrected counts'!S1221),"")</f>
        <v/>
      </c>
      <c r="T1221" t="str">
        <f>IFERROR(IF(OR(HLOOKUP($A1221,'Z-scores'!$C$2:$UD$20,18,FALSE)&gt;3,HLOOKUP($A1221,'Z-scores'!$C$2:$UD$20,18,FALSE)&lt;-3),"",'Total-corrected counts'!T1221),"")</f>
        <v/>
      </c>
      <c r="U1221" t="str">
        <f>IFERROR(IF(OR(HLOOKUP($A1221,'Z-scores'!$C$2:$UD$20,19,FALSE)&gt;3,HLOOKUP($A1221,'Z-scores'!$C$2:$UD$20,19,FALSE)&lt;-3),"",'Total-corrected counts'!U1221),"")</f>
        <v/>
      </c>
      <c r="V1221">
        <f t="shared" si="76"/>
        <v>1</v>
      </c>
      <c r="W1221" s="10">
        <f>SUMIFS(Tabel132[Cluster],Tabel132[ID],A1221)</f>
        <v>53</v>
      </c>
      <c r="X1221" t="str">
        <f t="shared" si="73"/>
        <v/>
      </c>
      <c r="Y1221" t="str">
        <f t="shared" si="77"/>
        <v/>
      </c>
      <c r="Z1221" t="str">
        <f t="shared" si="78"/>
        <v/>
      </c>
    </row>
    <row r="1222" spans="1:26" x14ac:dyDescent="0.25">
      <c r="A1222">
        <v>2742</v>
      </c>
      <c r="B1222" t="s">
        <v>1259</v>
      </c>
      <c r="C1222">
        <v>39900</v>
      </c>
      <c r="D1222">
        <v>2734</v>
      </c>
      <c r="E1222" t="str">
        <f>IFERROR(IF(OR(HLOOKUP($A1222,'Z-scores'!$C$2:$UD$20,3,FALSE)&gt;3,HLOOKUP(A1222,'Z-scores'!$C$2:$UD$20,3,FALSE)&lt;-3),"",'Total-corrected counts'!E1222),"")</f>
        <v/>
      </c>
      <c r="F1222" t="str">
        <f>IFERROR(IF(OR(HLOOKUP($A1222,'Z-scores'!$C$2:$UD$20,4,FALSE)&gt;3,HLOOKUP($A1222,'Z-scores'!$C$2:$UD$20,4,FALSE)&lt;-3),"",'Total-corrected counts'!F1222),"")</f>
        <v/>
      </c>
      <c r="G1222" t="str">
        <f>IFERROR(IF(OR(HLOOKUP($A1222,'Z-scores'!$C$2:$UD$20,5,FALSE)&gt;3,HLOOKUP($A1222,'Z-scores'!$C$2:$UD$20,5,FALSE)&lt;-3),"",'Total-corrected counts'!G1222),"")</f>
        <v/>
      </c>
      <c r="H1222" t="str">
        <f>IFERROR(IF(OR(HLOOKUP($A1222,'Z-scores'!$C$2:$UD$20,6,FALSE)&gt;3,HLOOKUP($A1222,'Z-scores'!$C$2:$UD$20,6,FALSE)&lt;-3),"",'Total-corrected counts'!H1222),"")</f>
        <v/>
      </c>
      <c r="I1222" t="str">
        <f>IFERROR(IF(OR(HLOOKUP($A1222,'Z-scores'!$C$2:$UD$20,7,FALSE)&gt;3,HLOOKUP($A1222,'Z-scores'!$C$2:$UD$20,7,FALSE)&lt;-3),"",'Total-corrected counts'!I1222),"")</f>
        <v/>
      </c>
      <c r="J1222" t="str">
        <f>IFERROR(IF(OR(HLOOKUP($A1222,'Z-scores'!$C$2:$UD$20,8,FALSE)&gt;3,HLOOKUP($A1222,'Z-scores'!$C$2:$UD$20,8,FALSE)&lt;-3),"",'Total-corrected counts'!J1222),"")</f>
        <v/>
      </c>
      <c r="K1222" t="str">
        <f>IFERROR(IF(OR(HLOOKUP($A1222,'Z-scores'!$C$2:$UD$20,9,FALSE)&gt;3,HLOOKUP($A1222,'Z-scores'!$C$2:$UD$20,9,FALSE)&lt;-3),"",'Total-corrected counts'!K1222),"")</f>
        <v/>
      </c>
      <c r="L1222" t="str">
        <f>IFERROR(IF(OR(HLOOKUP($A1222,'Z-scores'!$C$2:$UD$20,10,FALSE)&gt;3,HLOOKUP($A1222,'Z-scores'!$C$2:$UD$20,10,FALSE)&lt;-3),"",'Total-corrected counts'!L1222),"")</f>
        <v/>
      </c>
      <c r="M1222" t="str">
        <f>IFERROR(IF(OR(HLOOKUP($A1222,'Z-scores'!$C$2:$UD$20,11,FALSE)&gt;3,HLOOKUP($A1222,'Z-scores'!$C$2:$UD$20,11,FALSE)&lt;-3),"",'Total-corrected counts'!M1222),"")</f>
        <v/>
      </c>
      <c r="N1222" t="str">
        <f>IFERROR(IF(OR(HLOOKUP($A1222,'Z-scores'!$C$2:$UD$20,12,FALSE)&gt;3,HLOOKUP($A1222,'Z-scores'!$C$2:$UD$20,12,FALSE)&lt;-3),"",'Total-corrected counts'!N1222),"")</f>
        <v/>
      </c>
      <c r="O1222" t="str">
        <f>IFERROR(IF(OR(HLOOKUP($A1222,'Z-scores'!$C$2:$UD$20,13,FALSE)&gt;3,HLOOKUP($A1222,'Z-scores'!$C$2:$UD$20,13,FALSE)&lt;-3),"",'Total-corrected counts'!O1222),"")</f>
        <v/>
      </c>
      <c r="P1222" t="str">
        <f>IFERROR(IF(OR(HLOOKUP($A1222,'Z-scores'!$C$2:$UD$20,14,FALSE)&gt;3,HLOOKUP($A1222,'Z-scores'!$C$2:$UD$20,14,FALSE)&lt;-3),"",'Total-corrected counts'!P1222),"")</f>
        <v/>
      </c>
      <c r="Q1222" t="str">
        <f>IFERROR(IF(OR(HLOOKUP($A1222,'Z-scores'!$C$2:$UD$20,15,FALSE)&gt;3,HLOOKUP($A1222,'Z-scores'!$C$2:$UD$20,15,FALSE)&lt;-3),"",'Total-corrected counts'!Q1222),"")</f>
        <v/>
      </c>
      <c r="R1222" t="str">
        <f>IFERROR(IF(OR(HLOOKUP($A1222,'Z-scores'!$C$2:$UD$20,16,FALSE)&gt;3,HLOOKUP($A1222,'Z-scores'!$C$2:$UD$20,16,FALSE)&lt;-3),"",'Total-corrected counts'!R1222),"")</f>
        <v/>
      </c>
      <c r="S1222" t="str">
        <f>IFERROR(IF(OR(HLOOKUP($A1222,'Z-scores'!$C$2:$UD$20,17,FALSE)&gt;3,HLOOKUP($A1222,'Z-scores'!$C$2:$UD$20,17,FALSE)&lt;-3),"",'Total-corrected counts'!S1222),"")</f>
        <v/>
      </c>
      <c r="T1222" t="str">
        <f>IFERROR(IF(OR(HLOOKUP($A1222,'Z-scores'!$C$2:$UD$20,18,FALSE)&gt;3,HLOOKUP($A1222,'Z-scores'!$C$2:$UD$20,18,FALSE)&lt;-3),"",'Total-corrected counts'!T1222),"")</f>
        <v/>
      </c>
      <c r="U1222" t="str">
        <f>IFERROR(IF(OR(HLOOKUP($A1222,'Z-scores'!$C$2:$UD$20,19,FALSE)&gt;3,HLOOKUP($A1222,'Z-scores'!$C$2:$UD$20,19,FALSE)&lt;-3),"",'Total-corrected counts'!U1222),"")</f>
        <v/>
      </c>
      <c r="V1222">
        <f t="shared" si="76"/>
        <v>1</v>
      </c>
      <c r="W1222" s="10">
        <f>SUMIFS(Tabel132[Cluster],Tabel132[ID],A1222)</f>
        <v>53</v>
      </c>
      <c r="X1222" t="str">
        <f t="shared" si="73"/>
        <v/>
      </c>
      <c r="Y1222" t="str">
        <f t="shared" si="77"/>
        <v/>
      </c>
      <c r="Z1222" t="str">
        <f t="shared" si="78"/>
        <v/>
      </c>
    </row>
    <row r="1223" spans="1:26" x14ac:dyDescent="0.25">
      <c r="A1223">
        <v>2751</v>
      </c>
      <c r="B1223" t="s">
        <v>1260</v>
      </c>
      <c r="C1223">
        <v>40000</v>
      </c>
      <c r="D1223">
        <v>2734</v>
      </c>
      <c r="E1223" t="str">
        <f>IFERROR(IF(OR(HLOOKUP($A1223,'Z-scores'!$C$2:$UD$20,3,FALSE)&gt;3,HLOOKUP(A1223,'Z-scores'!$C$2:$UD$20,3,FALSE)&lt;-3),"",'Total-corrected counts'!E1223),"")</f>
        <v/>
      </c>
      <c r="F1223" t="str">
        <f>IFERROR(IF(OR(HLOOKUP($A1223,'Z-scores'!$C$2:$UD$20,4,FALSE)&gt;3,HLOOKUP($A1223,'Z-scores'!$C$2:$UD$20,4,FALSE)&lt;-3),"",'Total-corrected counts'!F1223),"")</f>
        <v/>
      </c>
      <c r="G1223" t="str">
        <f>IFERROR(IF(OR(HLOOKUP($A1223,'Z-scores'!$C$2:$UD$20,5,FALSE)&gt;3,HLOOKUP($A1223,'Z-scores'!$C$2:$UD$20,5,FALSE)&lt;-3),"",'Total-corrected counts'!G1223),"")</f>
        <v/>
      </c>
      <c r="H1223" t="str">
        <f>IFERROR(IF(OR(HLOOKUP($A1223,'Z-scores'!$C$2:$UD$20,6,FALSE)&gt;3,HLOOKUP($A1223,'Z-scores'!$C$2:$UD$20,6,FALSE)&lt;-3),"",'Total-corrected counts'!H1223),"")</f>
        <v/>
      </c>
      <c r="I1223" t="str">
        <f>IFERROR(IF(OR(HLOOKUP($A1223,'Z-scores'!$C$2:$UD$20,7,FALSE)&gt;3,HLOOKUP($A1223,'Z-scores'!$C$2:$UD$20,7,FALSE)&lt;-3),"",'Total-corrected counts'!I1223),"")</f>
        <v/>
      </c>
      <c r="J1223" t="str">
        <f>IFERROR(IF(OR(HLOOKUP($A1223,'Z-scores'!$C$2:$UD$20,8,FALSE)&gt;3,HLOOKUP($A1223,'Z-scores'!$C$2:$UD$20,8,FALSE)&lt;-3),"",'Total-corrected counts'!J1223),"")</f>
        <v/>
      </c>
      <c r="K1223" t="str">
        <f>IFERROR(IF(OR(HLOOKUP($A1223,'Z-scores'!$C$2:$UD$20,9,FALSE)&gt;3,HLOOKUP($A1223,'Z-scores'!$C$2:$UD$20,9,FALSE)&lt;-3),"",'Total-corrected counts'!K1223),"")</f>
        <v/>
      </c>
      <c r="L1223" t="str">
        <f>IFERROR(IF(OR(HLOOKUP($A1223,'Z-scores'!$C$2:$UD$20,10,FALSE)&gt;3,HLOOKUP($A1223,'Z-scores'!$C$2:$UD$20,10,FALSE)&lt;-3),"",'Total-corrected counts'!L1223),"")</f>
        <v/>
      </c>
      <c r="M1223" t="str">
        <f>IFERROR(IF(OR(HLOOKUP($A1223,'Z-scores'!$C$2:$UD$20,11,FALSE)&gt;3,HLOOKUP($A1223,'Z-scores'!$C$2:$UD$20,11,FALSE)&lt;-3),"",'Total-corrected counts'!M1223),"")</f>
        <v/>
      </c>
      <c r="N1223" t="str">
        <f>IFERROR(IF(OR(HLOOKUP($A1223,'Z-scores'!$C$2:$UD$20,12,FALSE)&gt;3,HLOOKUP($A1223,'Z-scores'!$C$2:$UD$20,12,FALSE)&lt;-3),"",'Total-corrected counts'!N1223),"")</f>
        <v/>
      </c>
      <c r="O1223" t="str">
        <f>IFERROR(IF(OR(HLOOKUP($A1223,'Z-scores'!$C$2:$UD$20,13,FALSE)&gt;3,HLOOKUP($A1223,'Z-scores'!$C$2:$UD$20,13,FALSE)&lt;-3),"",'Total-corrected counts'!O1223),"")</f>
        <v/>
      </c>
      <c r="P1223" t="str">
        <f>IFERROR(IF(OR(HLOOKUP($A1223,'Z-scores'!$C$2:$UD$20,14,FALSE)&gt;3,HLOOKUP($A1223,'Z-scores'!$C$2:$UD$20,14,FALSE)&lt;-3),"",'Total-corrected counts'!P1223),"")</f>
        <v/>
      </c>
      <c r="Q1223" t="str">
        <f>IFERROR(IF(OR(HLOOKUP($A1223,'Z-scores'!$C$2:$UD$20,15,FALSE)&gt;3,HLOOKUP($A1223,'Z-scores'!$C$2:$UD$20,15,FALSE)&lt;-3),"",'Total-corrected counts'!Q1223),"")</f>
        <v/>
      </c>
      <c r="R1223" t="str">
        <f>IFERROR(IF(OR(HLOOKUP($A1223,'Z-scores'!$C$2:$UD$20,16,FALSE)&gt;3,HLOOKUP($A1223,'Z-scores'!$C$2:$UD$20,16,FALSE)&lt;-3),"",'Total-corrected counts'!R1223),"")</f>
        <v/>
      </c>
      <c r="S1223" t="str">
        <f>IFERROR(IF(OR(HLOOKUP($A1223,'Z-scores'!$C$2:$UD$20,17,FALSE)&gt;3,HLOOKUP($A1223,'Z-scores'!$C$2:$UD$20,17,FALSE)&lt;-3),"",'Total-corrected counts'!S1223),"")</f>
        <v/>
      </c>
      <c r="T1223" t="str">
        <f>IFERROR(IF(OR(HLOOKUP($A1223,'Z-scores'!$C$2:$UD$20,18,FALSE)&gt;3,HLOOKUP($A1223,'Z-scores'!$C$2:$UD$20,18,FALSE)&lt;-3),"",'Total-corrected counts'!T1223),"")</f>
        <v/>
      </c>
      <c r="U1223" t="str">
        <f>IFERROR(IF(OR(HLOOKUP($A1223,'Z-scores'!$C$2:$UD$20,19,FALSE)&gt;3,HLOOKUP($A1223,'Z-scores'!$C$2:$UD$20,19,FALSE)&lt;-3),"",'Total-corrected counts'!U1223),"")</f>
        <v/>
      </c>
      <c r="V1223">
        <f t="shared" si="76"/>
        <v>1</v>
      </c>
      <c r="W1223" s="10">
        <f>SUMIFS(Tabel132[Cluster],Tabel132[ID],A1223)</f>
        <v>53</v>
      </c>
      <c r="X1223" t="str">
        <f t="shared" si="73"/>
        <v/>
      </c>
      <c r="Y1223" t="str">
        <f t="shared" si="77"/>
        <v/>
      </c>
      <c r="Z1223" t="str">
        <f t="shared" si="78"/>
        <v/>
      </c>
    </row>
    <row r="1224" spans="1:26" x14ac:dyDescent="0.25">
      <c r="A1224">
        <v>2758</v>
      </c>
      <c r="B1224" t="s">
        <v>1261</v>
      </c>
      <c r="C1224">
        <v>40100</v>
      </c>
      <c r="D1224">
        <v>2734</v>
      </c>
      <c r="E1224" t="str">
        <f>IFERROR(IF(OR(HLOOKUP($A1224,'Z-scores'!$C$2:$UD$20,3,FALSE)&gt;3,HLOOKUP(A1224,'Z-scores'!$C$2:$UD$20,3,FALSE)&lt;-3),"",'Total-corrected counts'!E1224),"")</f>
        <v/>
      </c>
      <c r="F1224" t="str">
        <f>IFERROR(IF(OR(HLOOKUP($A1224,'Z-scores'!$C$2:$UD$20,4,FALSE)&gt;3,HLOOKUP($A1224,'Z-scores'!$C$2:$UD$20,4,FALSE)&lt;-3),"",'Total-corrected counts'!F1224),"")</f>
        <v/>
      </c>
      <c r="G1224" t="str">
        <f>IFERROR(IF(OR(HLOOKUP($A1224,'Z-scores'!$C$2:$UD$20,5,FALSE)&gt;3,HLOOKUP($A1224,'Z-scores'!$C$2:$UD$20,5,FALSE)&lt;-3),"",'Total-corrected counts'!G1224),"")</f>
        <v/>
      </c>
      <c r="H1224" t="str">
        <f>IFERROR(IF(OR(HLOOKUP($A1224,'Z-scores'!$C$2:$UD$20,6,FALSE)&gt;3,HLOOKUP($A1224,'Z-scores'!$C$2:$UD$20,6,FALSE)&lt;-3),"",'Total-corrected counts'!H1224),"")</f>
        <v/>
      </c>
      <c r="I1224" t="str">
        <f>IFERROR(IF(OR(HLOOKUP($A1224,'Z-scores'!$C$2:$UD$20,7,FALSE)&gt;3,HLOOKUP($A1224,'Z-scores'!$C$2:$UD$20,7,FALSE)&lt;-3),"",'Total-corrected counts'!I1224),"")</f>
        <v/>
      </c>
      <c r="J1224" t="str">
        <f>IFERROR(IF(OR(HLOOKUP($A1224,'Z-scores'!$C$2:$UD$20,8,FALSE)&gt;3,HLOOKUP($A1224,'Z-scores'!$C$2:$UD$20,8,FALSE)&lt;-3),"",'Total-corrected counts'!J1224),"")</f>
        <v/>
      </c>
      <c r="K1224" t="str">
        <f>IFERROR(IF(OR(HLOOKUP($A1224,'Z-scores'!$C$2:$UD$20,9,FALSE)&gt;3,HLOOKUP($A1224,'Z-scores'!$C$2:$UD$20,9,FALSE)&lt;-3),"",'Total-corrected counts'!K1224),"")</f>
        <v/>
      </c>
      <c r="L1224" t="str">
        <f>IFERROR(IF(OR(HLOOKUP($A1224,'Z-scores'!$C$2:$UD$20,10,FALSE)&gt;3,HLOOKUP($A1224,'Z-scores'!$C$2:$UD$20,10,FALSE)&lt;-3),"",'Total-corrected counts'!L1224),"")</f>
        <v/>
      </c>
      <c r="M1224" t="str">
        <f>IFERROR(IF(OR(HLOOKUP($A1224,'Z-scores'!$C$2:$UD$20,11,FALSE)&gt;3,HLOOKUP($A1224,'Z-scores'!$C$2:$UD$20,11,FALSE)&lt;-3),"",'Total-corrected counts'!M1224),"")</f>
        <v/>
      </c>
      <c r="N1224" t="str">
        <f>IFERROR(IF(OR(HLOOKUP($A1224,'Z-scores'!$C$2:$UD$20,12,FALSE)&gt;3,HLOOKUP($A1224,'Z-scores'!$C$2:$UD$20,12,FALSE)&lt;-3),"",'Total-corrected counts'!N1224),"")</f>
        <v/>
      </c>
      <c r="O1224" t="str">
        <f>IFERROR(IF(OR(HLOOKUP($A1224,'Z-scores'!$C$2:$UD$20,13,FALSE)&gt;3,HLOOKUP($A1224,'Z-scores'!$C$2:$UD$20,13,FALSE)&lt;-3),"",'Total-corrected counts'!O1224),"")</f>
        <v/>
      </c>
      <c r="P1224" t="str">
        <f>IFERROR(IF(OR(HLOOKUP($A1224,'Z-scores'!$C$2:$UD$20,14,FALSE)&gt;3,HLOOKUP($A1224,'Z-scores'!$C$2:$UD$20,14,FALSE)&lt;-3),"",'Total-corrected counts'!P1224),"")</f>
        <v/>
      </c>
      <c r="Q1224" t="str">
        <f>IFERROR(IF(OR(HLOOKUP($A1224,'Z-scores'!$C$2:$UD$20,15,FALSE)&gt;3,HLOOKUP($A1224,'Z-scores'!$C$2:$UD$20,15,FALSE)&lt;-3),"",'Total-corrected counts'!Q1224),"")</f>
        <v/>
      </c>
      <c r="R1224" t="str">
        <f>IFERROR(IF(OR(HLOOKUP($A1224,'Z-scores'!$C$2:$UD$20,16,FALSE)&gt;3,HLOOKUP($A1224,'Z-scores'!$C$2:$UD$20,16,FALSE)&lt;-3),"",'Total-corrected counts'!R1224),"")</f>
        <v/>
      </c>
      <c r="S1224" t="str">
        <f>IFERROR(IF(OR(HLOOKUP($A1224,'Z-scores'!$C$2:$UD$20,17,FALSE)&gt;3,HLOOKUP($A1224,'Z-scores'!$C$2:$UD$20,17,FALSE)&lt;-3),"",'Total-corrected counts'!S1224),"")</f>
        <v/>
      </c>
      <c r="T1224" t="str">
        <f>IFERROR(IF(OR(HLOOKUP($A1224,'Z-scores'!$C$2:$UD$20,18,FALSE)&gt;3,HLOOKUP($A1224,'Z-scores'!$C$2:$UD$20,18,FALSE)&lt;-3),"",'Total-corrected counts'!T1224),"")</f>
        <v/>
      </c>
      <c r="U1224" t="str">
        <f>IFERROR(IF(OR(HLOOKUP($A1224,'Z-scores'!$C$2:$UD$20,19,FALSE)&gt;3,HLOOKUP($A1224,'Z-scores'!$C$2:$UD$20,19,FALSE)&lt;-3),"",'Total-corrected counts'!U1224),"")</f>
        <v/>
      </c>
      <c r="V1224">
        <f t="shared" si="76"/>
        <v>1</v>
      </c>
      <c r="W1224" s="10">
        <f>SUMIFS(Tabel132[Cluster],Tabel132[ID],A1224)</f>
        <v>53</v>
      </c>
      <c r="X1224" t="str">
        <f t="shared" si="73"/>
        <v/>
      </c>
      <c r="Y1224" t="str">
        <f t="shared" si="77"/>
        <v/>
      </c>
      <c r="Z1224" t="str">
        <f t="shared" si="78"/>
        <v/>
      </c>
    </row>
    <row r="1225" spans="1:26" x14ac:dyDescent="0.25">
      <c r="A1225">
        <v>2766</v>
      </c>
      <c r="B1225" t="s">
        <v>1262</v>
      </c>
      <c r="C1225">
        <v>40200</v>
      </c>
      <c r="D1225">
        <v>2726</v>
      </c>
      <c r="E1225" t="str">
        <f>IFERROR(IF(OR(HLOOKUP($A1225,'Z-scores'!$C$2:$UD$20,3,FALSE)&gt;3,HLOOKUP(A1225,'Z-scores'!$C$2:$UD$20,3,FALSE)&lt;-3),"",'Total-corrected counts'!E1225),"")</f>
        <v/>
      </c>
      <c r="F1225" t="str">
        <f>IFERROR(IF(OR(HLOOKUP($A1225,'Z-scores'!$C$2:$UD$20,4,FALSE)&gt;3,HLOOKUP($A1225,'Z-scores'!$C$2:$UD$20,4,FALSE)&lt;-3),"",'Total-corrected counts'!F1225),"")</f>
        <v/>
      </c>
      <c r="G1225" t="str">
        <f>IFERROR(IF(OR(HLOOKUP($A1225,'Z-scores'!$C$2:$UD$20,5,FALSE)&gt;3,HLOOKUP($A1225,'Z-scores'!$C$2:$UD$20,5,FALSE)&lt;-3),"",'Total-corrected counts'!G1225),"")</f>
        <v/>
      </c>
      <c r="H1225" t="str">
        <f>IFERROR(IF(OR(HLOOKUP($A1225,'Z-scores'!$C$2:$UD$20,6,FALSE)&gt;3,HLOOKUP($A1225,'Z-scores'!$C$2:$UD$20,6,FALSE)&lt;-3),"",'Total-corrected counts'!H1225),"")</f>
        <v/>
      </c>
      <c r="I1225" t="str">
        <f>IFERROR(IF(OR(HLOOKUP($A1225,'Z-scores'!$C$2:$UD$20,7,FALSE)&gt;3,HLOOKUP($A1225,'Z-scores'!$C$2:$UD$20,7,FALSE)&lt;-3),"",'Total-corrected counts'!I1225),"")</f>
        <v/>
      </c>
      <c r="J1225" t="str">
        <f>IFERROR(IF(OR(HLOOKUP($A1225,'Z-scores'!$C$2:$UD$20,8,FALSE)&gt;3,HLOOKUP($A1225,'Z-scores'!$C$2:$UD$20,8,FALSE)&lt;-3),"",'Total-corrected counts'!J1225),"")</f>
        <v/>
      </c>
      <c r="K1225" t="str">
        <f>IFERROR(IF(OR(HLOOKUP($A1225,'Z-scores'!$C$2:$UD$20,9,FALSE)&gt;3,HLOOKUP($A1225,'Z-scores'!$C$2:$UD$20,9,FALSE)&lt;-3),"",'Total-corrected counts'!K1225),"")</f>
        <v/>
      </c>
      <c r="L1225" t="str">
        <f>IFERROR(IF(OR(HLOOKUP($A1225,'Z-scores'!$C$2:$UD$20,10,FALSE)&gt;3,HLOOKUP($A1225,'Z-scores'!$C$2:$UD$20,10,FALSE)&lt;-3),"",'Total-corrected counts'!L1225),"")</f>
        <v/>
      </c>
      <c r="M1225" t="str">
        <f>IFERROR(IF(OR(HLOOKUP($A1225,'Z-scores'!$C$2:$UD$20,11,FALSE)&gt;3,HLOOKUP($A1225,'Z-scores'!$C$2:$UD$20,11,FALSE)&lt;-3),"",'Total-corrected counts'!M1225),"")</f>
        <v/>
      </c>
      <c r="N1225" t="str">
        <f>IFERROR(IF(OR(HLOOKUP($A1225,'Z-scores'!$C$2:$UD$20,12,FALSE)&gt;3,HLOOKUP($A1225,'Z-scores'!$C$2:$UD$20,12,FALSE)&lt;-3),"",'Total-corrected counts'!N1225),"")</f>
        <v/>
      </c>
      <c r="O1225" t="str">
        <f>IFERROR(IF(OR(HLOOKUP($A1225,'Z-scores'!$C$2:$UD$20,13,FALSE)&gt;3,HLOOKUP($A1225,'Z-scores'!$C$2:$UD$20,13,FALSE)&lt;-3),"",'Total-corrected counts'!O1225),"")</f>
        <v/>
      </c>
      <c r="P1225" t="str">
        <f>IFERROR(IF(OR(HLOOKUP($A1225,'Z-scores'!$C$2:$UD$20,14,FALSE)&gt;3,HLOOKUP($A1225,'Z-scores'!$C$2:$UD$20,14,FALSE)&lt;-3),"",'Total-corrected counts'!P1225),"")</f>
        <v/>
      </c>
      <c r="Q1225" t="str">
        <f>IFERROR(IF(OR(HLOOKUP($A1225,'Z-scores'!$C$2:$UD$20,15,FALSE)&gt;3,HLOOKUP($A1225,'Z-scores'!$C$2:$UD$20,15,FALSE)&lt;-3),"",'Total-corrected counts'!Q1225),"")</f>
        <v/>
      </c>
      <c r="R1225" t="str">
        <f>IFERROR(IF(OR(HLOOKUP($A1225,'Z-scores'!$C$2:$UD$20,16,FALSE)&gt;3,HLOOKUP($A1225,'Z-scores'!$C$2:$UD$20,16,FALSE)&lt;-3),"",'Total-corrected counts'!R1225),"")</f>
        <v/>
      </c>
      <c r="S1225" t="str">
        <f>IFERROR(IF(OR(HLOOKUP($A1225,'Z-scores'!$C$2:$UD$20,17,FALSE)&gt;3,HLOOKUP($A1225,'Z-scores'!$C$2:$UD$20,17,FALSE)&lt;-3),"",'Total-corrected counts'!S1225),"")</f>
        <v/>
      </c>
      <c r="T1225" t="str">
        <f>IFERROR(IF(OR(HLOOKUP($A1225,'Z-scores'!$C$2:$UD$20,18,FALSE)&gt;3,HLOOKUP($A1225,'Z-scores'!$C$2:$UD$20,18,FALSE)&lt;-3),"",'Total-corrected counts'!T1225),"")</f>
        <v/>
      </c>
      <c r="U1225" t="str">
        <f>IFERROR(IF(OR(HLOOKUP($A1225,'Z-scores'!$C$2:$UD$20,19,FALSE)&gt;3,HLOOKUP($A1225,'Z-scores'!$C$2:$UD$20,19,FALSE)&lt;-3),"",'Total-corrected counts'!U1225),"")</f>
        <v/>
      </c>
      <c r="V1225">
        <f t="shared" si="76"/>
        <v>1</v>
      </c>
      <c r="W1225" s="10">
        <f>SUMIFS(Tabel132[Cluster],Tabel132[ID],A1225)</f>
        <v>53</v>
      </c>
      <c r="X1225" t="str">
        <f t="shared" si="73"/>
        <v/>
      </c>
      <c r="Y1225" t="str">
        <f t="shared" si="77"/>
        <v/>
      </c>
      <c r="Z1225" t="str">
        <f t="shared" si="78"/>
        <v/>
      </c>
    </row>
    <row r="1226" spans="1:26" x14ac:dyDescent="0.25">
      <c r="A1226">
        <v>2775</v>
      </c>
      <c r="B1226" t="s">
        <v>1263</v>
      </c>
      <c r="C1226">
        <v>40300</v>
      </c>
      <c r="D1226">
        <v>2766</v>
      </c>
      <c r="E1226" t="str">
        <f>IFERROR(IF(OR(HLOOKUP($A1226,'Z-scores'!$C$2:$UD$20,3,FALSE)&gt;3,HLOOKUP(A1226,'Z-scores'!$C$2:$UD$20,3,FALSE)&lt;-3),"",'Total-corrected counts'!E1226),"")</f>
        <v/>
      </c>
      <c r="F1226" t="str">
        <f>IFERROR(IF(OR(HLOOKUP($A1226,'Z-scores'!$C$2:$UD$20,4,FALSE)&gt;3,HLOOKUP($A1226,'Z-scores'!$C$2:$UD$20,4,FALSE)&lt;-3),"",'Total-corrected counts'!F1226),"")</f>
        <v/>
      </c>
      <c r="G1226" t="str">
        <f>IFERROR(IF(OR(HLOOKUP($A1226,'Z-scores'!$C$2:$UD$20,5,FALSE)&gt;3,HLOOKUP($A1226,'Z-scores'!$C$2:$UD$20,5,FALSE)&lt;-3),"",'Total-corrected counts'!G1226),"")</f>
        <v/>
      </c>
      <c r="H1226" t="str">
        <f>IFERROR(IF(OR(HLOOKUP($A1226,'Z-scores'!$C$2:$UD$20,6,FALSE)&gt;3,HLOOKUP($A1226,'Z-scores'!$C$2:$UD$20,6,FALSE)&lt;-3),"",'Total-corrected counts'!H1226),"")</f>
        <v/>
      </c>
      <c r="I1226" t="str">
        <f>IFERROR(IF(OR(HLOOKUP($A1226,'Z-scores'!$C$2:$UD$20,7,FALSE)&gt;3,HLOOKUP($A1226,'Z-scores'!$C$2:$UD$20,7,FALSE)&lt;-3),"",'Total-corrected counts'!I1226),"")</f>
        <v/>
      </c>
      <c r="J1226" t="str">
        <f>IFERROR(IF(OR(HLOOKUP($A1226,'Z-scores'!$C$2:$UD$20,8,FALSE)&gt;3,HLOOKUP($A1226,'Z-scores'!$C$2:$UD$20,8,FALSE)&lt;-3),"",'Total-corrected counts'!J1226),"")</f>
        <v/>
      </c>
      <c r="K1226" t="str">
        <f>IFERROR(IF(OR(HLOOKUP($A1226,'Z-scores'!$C$2:$UD$20,9,FALSE)&gt;3,HLOOKUP($A1226,'Z-scores'!$C$2:$UD$20,9,FALSE)&lt;-3),"",'Total-corrected counts'!K1226),"")</f>
        <v/>
      </c>
      <c r="L1226" t="str">
        <f>IFERROR(IF(OR(HLOOKUP($A1226,'Z-scores'!$C$2:$UD$20,10,FALSE)&gt;3,HLOOKUP($A1226,'Z-scores'!$C$2:$UD$20,10,FALSE)&lt;-3),"",'Total-corrected counts'!L1226),"")</f>
        <v/>
      </c>
      <c r="M1226" t="str">
        <f>IFERROR(IF(OR(HLOOKUP($A1226,'Z-scores'!$C$2:$UD$20,11,FALSE)&gt;3,HLOOKUP($A1226,'Z-scores'!$C$2:$UD$20,11,FALSE)&lt;-3),"",'Total-corrected counts'!M1226),"")</f>
        <v/>
      </c>
      <c r="N1226" t="str">
        <f>IFERROR(IF(OR(HLOOKUP($A1226,'Z-scores'!$C$2:$UD$20,12,FALSE)&gt;3,HLOOKUP($A1226,'Z-scores'!$C$2:$UD$20,12,FALSE)&lt;-3),"",'Total-corrected counts'!N1226),"")</f>
        <v/>
      </c>
      <c r="O1226" t="str">
        <f>IFERROR(IF(OR(HLOOKUP($A1226,'Z-scores'!$C$2:$UD$20,13,FALSE)&gt;3,HLOOKUP($A1226,'Z-scores'!$C$2:$UD$20,13,FALSE)&lt;-3),"",'Total-corrected counts'!O1226),"")</f>
        <v/>
      </c>
      <c r="P1226" t="str">
        <f>IFERROR(IF(OR(HLOOKUP($A1226,'Z-scores'!$C$2:$UD$20,14,FALSE)&gt;3,HLOOKUP($A1226,'Z-scores'!$C$2:$UD$20,14,FALSE)&lt;-3),"",'Total-corrected counts'!P1226),"")</f>
        <v/>
      </c>
      <c r="Q1226" t="str">
        <f>IFERROR(IF(OR(HLOOKUP($A1226,'Z-scores'!$C$2:$UD$20,15,FALSE)&gt;3,HLOOKUP($A1226,'Z-scores'!$C$2:$UD$20,15,FALSE)&lt;-3),"",'Total-corrected counts'!Q1226),"")</f>
        <v/>
      </c>
      <c r="R1226" t="str">
        <f>IFERROR(IF(OR(HLOOKUP($A1226,'Z-scores'!$C$2:$UD$20,16,FALSE)&gt;3,HLOOKUP($A1226,'Z-scores'!$C$2:$UD$20,16,FALSE)&lt;-3),"",'Total-corrected counts'!R1226),"")</f>
        <v/>
      </c>
      <c r="S1226" t="str">
        <f>IFERROR(IF(OR(HLOOKUP($A1226,'Z-scores'!$C$2:$UD$20,17,FALSE)&gt;3,HLOOKUP($A1226,'Z-scores'!$C$2:$UD$20,17,FALSE)&lt;-3),"",'Total-corrected counts'!S1226),"")</f>
        <v/>
      </c>
      <c r="T1226" t="str">
        <f>IFERROR(IF(OR(HLOOKUP($A1226,'Z-scores'!$C$2:$UD$20,18,FALSE)&gt;3,HLOOKUP($A1226,'Z-scores'!$C$2:$UD$20,18,FALSE)&lt;-3),"",'Total-corrected counts'!T1226),"")</f>
        <v/>
      </c>
      <c r="U1226" t="str">
        <f>IFERROR(IF(OR(HLOOKUP($A1226,'Z-scores'!$C$2:$UD$20,19,FALSE)&gt;3,HLOOKUP($A1226,'Z-scores'!$C$2:$UD$20,19,FALSE)&lt;-3),"",'Total-corrected counts'!U1226),"")</f>
        <v/>
      </c>
      <c r="V1226">
        <f t="shared" si="76"/>
        <v>1</v>
      </c>
      <c r="W1226" s="10">
        <f>SUMIFS(Tabel132[Cluster],Tabel132[ID],A1226)</f>
        <v>53</v>
      </c>
      <c r="X1226" t="str">
        <f t="shared" si="73"/>
        <v/>
      </c>
      <c r="Y1226" t="str">
        <f t="shared" si="77"/>
        <v/>
      </c>
      <c r="Z1226" t="str">
        <f t="shared" si="78"/>
        <v/>
      </c>
    </row>
    <row r="1227" spans="1:26" x14ac:dyDescent="0.25">
      <c r="A1227">
        <v>2782</v>
      </c>
      <c r="B1227" t="s">
        <v>1264</v>
      </c>
      <c r="C1227">
        <v>40400</v>
      </c>
      <c r="D1227">
        <v>2766</v>
      </c>
      <c r="E1227" t="str">
        <f>IFERROR(IF(OR(HLOOKUP($A1227,'Z-scores'!$C$2:$UD$20,3,FALSE)&gt;3,HLOOKUP(A1227,'Z-scores'!$C$2:$UD$20,3,FALSE)&lt;-3),"",'Total-corrected counts'!E1227),"")</f>
        <v/>
      </c>
      <c r="F1227" t="str">
        <f>IFERROR(IF(OR(HLOOKUP($A1227,'Z-scores'!$C$2:$UD$20,4,FALSE)&gt;3,HLOOKUP($A1227,'Z-scores'!$C$2:$UD$20,4,FALSE)&lt;-3),"",'Total-corrected counts'!F1227),"")</f>
        <v/>
      </c>
      <c r="G1227" t="str">
        <f>IFERROR(IF(OR(HLOOKUP($A1227,'Z-scores'!$C$2:$UD$20,5,FALSE)&gt;3,HLOOKUP($A1227,'Z-scores'!$C$2:$UD$20,5,FALSE)&lt;-3),"",'Total-corrected counts'!G1227),"")</f>
        <v/>
      </c>
      <c r="H1227" t="str">
        <f>IFERROR(IF(OR(HLOOKUP($A1227,'Z-scores'!$C$2:$UD$20,6,FALSE)&gt;3,HLOOKUP($A1227,'Z-scores'!$C$2:$UD$20,6,FALSE)&lt;-3),"",'Total-corrected counts'!H1227),"")</f>
        <v/>
      </c>
      <c r="I1227" t="str">
        <f>IFERROR(IF(OR(HLOOKUP($A1227,'Z-scores'!$C$2:$UD$20,7,FALSE)&gt;3,HLOOKUP($A1227,'Z-scores'!$C$2:$UD$20,7,FALSE)&lt;-3),"",'Total-corrected counts'!I1227),"")</f>
        <v/>
      </c>
      <c r="J1227" t="str">
        <f>IFERROR(IF(OR(HLOOKUP($A1227,'Z-scores'!$C$2:$UD$20,8,FALSE)&gt;3,HLOOKUP($A1227,'Z-scores'!$C$2:$UD$20,8,FALSE)&lt;-3),"",'Total-corrected counts'!J1227),"")</f>
        <v/>
      </c>
      <c r="K1227" t="str">
        <f>IFERROR(IF(OR(HLOOKUP($A1227,'Z-scores'!$C$2:$UD$20,9,FALSE)&gt;3,HLOOKUP($A1227,'Z-scores'!$C$2:$UD$20,9,FALSE)&lt;-3),"",'Total-corrected counts'!K1227),"")</f>
        <v/>
      </c>
      <c r="L1227" t="str">
        <f>IFERROR(IF(OR(HLOOKUP($A1227,'Z-scores'!$C$2:$UD$20,10,FALSE)&gt;3,HLOOKUP($A1227,'Z-scores'!$C$2:$UD$20,10,FALSE)&lt;-3),"",'Total-corrected counts'!L1227),"")</f>
        <v/>
      </c>
      <c r="M1227" t="str">
        <f>IFERROR(IF(OR(HLOOKUP($A1227,'Z-scores'!$C$2:$UD$20,11,FALSE)&gt;3,HLOOKUP($A1227,'Z-scores'!$C$2:$UD$20,11,FALSE)&lt;-3),"",'Total-corrected counts'!M1227),"")</f>
        <v/>
      </c>
      <c r="N1227" t="str">
        <f>IFERROR(IF(OR(HLOOKUP($A1227,'Z-scores'!$C$2:$UD$20,12,FALSE)&gt;3,HLOOKUP($A1227,'Z-scores'!$C$2:$UD$20,12,FALSE)&lt;-3),"",'Total-corrected counts'!N1227),"")</f>
        <v/>
      </c>
      <c r="O1227" t="str">
        <f>IFERROR(IF(OR(HLOOKUP($A1227,'Z-scores'!$C$2:$UD$20,13,FALSE)&gt;3,HLOOKUP($A1227,'Z-scores'!$C$2:$UD$20,13,FALSE)&lt;-3),"",'Total-corrected counts'!O1227),"")</f>
        <v/>
      </c>
      <c r="P1227" t="str">
        <f>IFERROR(IF(OR(HLOOKUP($A1227,'Z-scores'!$C$2:$UD$20,14,FALSE)&gt;3,HLOOKUP($A1227,'Z-scores'!$C$2:$UD$20,14,FALSE)&lt;-3),"",'Total-corrected counts'!P1227),"")</f>
        <v/>
      </c>
      <c r="Q1227" t="str">
        <f>IFERROR(IF(OR(HLOOKUP($A1227,'Z-scores'!$C$2:$UD$20,15,FALSE)&gt;3,HLOOKUP($A1227,'Z-scores'!$C$2:$UD$20,15,FALSE)&lt;-3),"",'Total-corrected counts'!Q1227),"")</f>
        <v/>
      </c>
      <c r="R1227" t="str">
        <f>IFERROR(IF(OR(HLOOKUP($A1227,'Z-scores'!$C$2:$UD$20,16,FALSE)&gt;3,HLOOKUP($A1227,'Z-scores'!$C$2:$UD$20,16,FALSE)&lt;-3),"",'Total-corrected counts'!R1227),"")</f>
        <v/>
      </c>
      <c r="S1227" t="str">
        <f>IFERROR(IF(OR(HLOOKUP($A1227,'Z-scores'!$C$2:$UD$20,17,FALSE)&gt;3,HLOOKUP($A1227,'Z-scores'!$C$2:$UD$20,17,FALSE)&lt;-3),"",'Total-corrected counts'!S1227),"")</f>
        <v/>
      </c>
      <c r="T1227" t="str">
        <f>IFERROR(IF(OR(HLOOKUP($A1227,'Z-scores'!$C$2:$UD$20,18,FALSE)&gt;3,HLOOKUP($A1227,'Z-scores'!$C$2:$UD$20,18,FALSE)&lt;-3),"",'Total-corrected counts'!T1227),"")</f>
        <v/>
      </c>
      <c r="U1227" t="str">
        <f>IFERROR(IF(OR(HLOOKUP($A1227,'Z-scores'!$C$2:$UD$20,19,FALSE)&gt;3,HLOOKUP($A1227,'Z-scores'!$C$2:$UD$20,19,FALSE)&lt;-3),"",'Total-corrected counts'!U1227),"")</f>
        <v/>
      </c>
      <c r="V1227">
        <f t="shared" si="76"/>
        <v>1</v>
      </c>
      <c r="W1227" s="10">
        <f>SUMIFS(Tabel132[Cluster],Tabel132[ID],A1227)</f>
        <v>53</v>
      </c>
      <c r="X1227" t="str">
        <f t="shared" si="73"/>
        <v/>
      </c>
      <c r="Y1227" t="str">
        <f t="shared" si="77"/>
        <v/>
      </c>
      <c r="Z1227" t="str">
        <f t="shared" si="78"/>
        <v/>
      </c>
    </row>
    <row r="1228" spans="1:26" x14ac:dyDescent="0.25">
      <c r="A1228">
        <v>2790</v>
      </c>
      <c r="B1228" t="s">
        <v>1265</v>
      </c>
      <c r="C1228">
        <v>40500</v>
      </c>
      <c r="D1228">
        <v>2766</v>
      </c>
      <c r="E1228" t="str">
        <f>IFERROR(IF(OR(HLOOKUP($A1228,'Z-scores'!$C$2:$UD$20,3,FALSE)&gt;3,HLOOKUP(A1228,'Z-scores'!$C$2:$UD$20,3,FALSE)&lt;-3),"",'Total-corrected counts'!E1228),"")</f>
        <v/>
      </c>
      <c r="F1228" t="str">
        <f>IFERROR(IF(OR(HLOOKUP($A1228,'Z-scores'!$C$2:$UD$20,4,FALSE)&gt;3,HLOOKUP($A1228,'Z-scores'!$C$2:$UD$20,4,FALSE)&lt;-3),"",'Total-corrected counts'!F1228),"")</f>
        <v/>
      </c>
      <c r="G1228" t="str">
        <f>IFERROR(IF(OR(HLOOKUP($A1228,'Z-scores'!$C$2:$UD$20,5,FALSE)&gt;3,HLOOKUP($A1228,'Z-scores'!$C$2:$UD$20,5,FALSE)&lt;-3),"",'Total-corrected counts'!G1228),"")</f>
        <v/>
      </c>
      <c r="H1228" t="str">
        <f>IFERROR(IF(OR(HLOOKUP($A1228,'Z-scores'!$C$2:$UD$20,6,FALSE)&gt;3,HLOOKUP($A1228,'Z-scores'!$C$2:$UD$20,6,FALSE)&lt;-3),"",'Total-corrected counts'!H1228),"")</f>
        <v/>
      </c>
      <c r="I1228" t="str">
        <f>IFERROR(IF(OR(HLOOKUP($A1228,'Z-scores'!$C$2:$UD$20,7,FALSE)&gt;3,HLOOKUP($A1228,'Z-scores'!$C$2:$UD$20,7,FALSE)&lt;-3),"",'Total-corrected counts'!I1228),"")</f>
        <v/>
      </c>
      <c r="J1228" t="str">
        <f>IFERROR(IF(OR(HLOOKUP($A1228,'Z-scores'!$C$2:$UD$20,8,FALSE)&gt;3,HLOOKUP($A1228,'Z-scores'!$C$2:$UD$20,8,FALSE)&lt;-3),"",'Total-corrected counts'!J1228),"")</f>
        <v/>
      </c>
      <c r="K1228" t="str">
        <f>IFERROR(IF(OR(HLOOKUP($A1228,'Z-scores'!$C$2:$UD$20,9,FALSE)&gt;3,HLOOKUP($A1228,'Z-scores'!$C$2:$UD$20,9,FALSE)&lt;-3),"",'Total-corrected counts'!K1228),"")</f>
        <v/>
      </c>
      <c r="L1228" t="str">
        <f>IFERROR(IF(OR(HLOOKUP($A1228,'Z-scores'!$C$2:$UD$20,10,FALSE)&gt;3,HLOOKUP($A1228,'Z-scores'!$C$2:$UD$20,10,FALSE)&lt;-3),"",'Total-corrected counts'!L1228),"")</f>
        <v/>
      </c>
      <c r="M1228" t="str">
        <f>IFERROR(IF(OR(HLOOKUP($A1228,'Z-scores'!$C$2:$UD$20,11,FALSE)&gt;3,HLOOKUP($A1228,'Z-scores'!$C$2:$UD$20,11,FALSE)&lt;-3),"",'Total-corrected counts'!M1228),"")</f>
        <v/>
      </c>
      <c r="N1228" t="str">
        <f>IFERROR(IF(OR(HLOOKUP($A1228,'Z-scores'!$C$2:$UD$20,12,FALSE)&gt;3,HLOOKUP($A1228,'Z-scores'!$C$2:$UD$20,12,FALSE)&lt;-3),"",'Total-corrected counts'!N1228),"")</f>
        <v/>
      </c>
      <c r="O1228" t="str">
        <f>IFERROR(IF(OR(HLOOKUP($A1228,'Z-scores'!$C$2:$UD$20,13,FALSE)&gt;3,HLOOKUP($A1228,'Z-scores'!$C$2:$UD$20,13,FALSE)&lt;-3),"",'Total-corrected counts'!O1228),"")</f>
        <v/>
      </c>
      <c r="P1228" t="str">
        <f>IFERROR(IF(OR(HLOOKUP($A1228,'Z-scores'!$C$2:$UD$20,14,FALSE)&gt;3,HLOOKUP($A1228,'Z-scores'!$C$2:$UD$20,14,FALSE)&lt;-3),"",'Total-corrected counts'!P1228),"")</f>
        <v/>
      </c>
      <c r="Q1228" t="str">
        <f>IFERROR(IF(OR(HLOOKUP($A1228,'Z-scores'!$C$2:$UD$20,15,FALSE)&gt;3,HLOOKUP($A1228,'Z-scores'!$C$2:$UD$20,15,FALSE)&lt;-3),"",'Total-corrected counts'!Q1228),"")</f>
        <v/>
      </c>
      <c r="R1228" t="str">
        <f>IFERROR(IF(OR(HLOOKUP($A1228,'Z-scores'!$C$2:$UD$20,16,FALSE)&gt;3,HLOOKUP($A1228,'Z-scores'!$C$2:$UD$20,16,FALSE)&lt;-3),"",'Total-corrected counts'!R1228),"")</f>
        <v/>
      </c>
      <c r="S1228" t="str">
        <f>IFERROR(IF(OR(HLOOKUP($A1228,'Z-scores'!$C$2:$UD$20,17,FALSE)&gt;3,HLOOKUP($A1228,'Z-scores'!$C$2:$UD$20,17,FALSE)&lt;-3),"",'Total-corrected counts'!S1228),"")</f>
        <v/>
      </c>
      <c r="T1228" t="str">
        <f>IFERROR(IF(OR(HLOOKUP($A1228,'Z-scores'!$C$2:$UD$20,18,FALSE)&gt;3,HLOOKUP($A1228,'Z-scores'!$C$2:$UD$20,18,FALSE)&lt;-3),"",'Total-corrected counts'!T1228),"")</f>
        <v/>
      </c>
      <c r="U1228" t="str">
        <f>IFERROR(IF(OR(HLOOKUP($A1228,'Z-scores'!$C$2:$UD$20,19,FALSE)&gt;3,HLOOKUP($A1228,'Z-scores'!$C$2:$UD$20,19,FALSE)&lt;-3),"",'Total-corrected counts'!U1228),"")</f>
        <v/>
      </c>
      <c r="V1228">
        <f t="shared" si="76"/>
        <v>1</v>
      </c>
      <c r="W1228" s="10">
        <f>SUMIFS(Tabel132[Cluster],Tabel132[ID],A1228)</f>
        <v>53</v>
      </c>
      <c r="X1228" t="str">
        <f t="shared" si="73"/>
        <v/>
      </c>
      <c r="Y1228" t="str">
        <f t="shared" si="77"/>
        <v/>
      </c>
      <c r="Z1228" t="str">
        <f t="shared" si="78"/>
        <v/>
      </c>
    </row>
    <row r="1229" spans="1:26" x14ac:dyDescent="0.25">
      <c r="A1229">
        <v>2799</v>
      </c>
      <c r="B1229" t="s">
        <v>1266</v>
      </c>
      <c r="C1229">
        <v>40600</v>
      </c>
      <c r="D1229">
        <v>2726</v>
      </c>
      <c r="E1229" t="str">
        <f>IFERROR(IF(OR(HLOOKUP($A1229,'Z-scores'!$C$2:$UD$20,3,FALSE)&gt;3,HLOOKUP(A1229,'Z-scores'!$C$2:$UD$20,3,FALSE)&lt;-3),"",'Total-corrected counts'!E1229),"")</f>
        <v/>
      </c>
      <c r="F1229" t="str">
        <f>IFERROR(IF(OR(HLOOKUP($A1229,'Z-scores'!$C$2:$UD$20,4,FALSE)&gt;3,HLOOKUP($A1229,'Z-scores'!$C$2:$UD$20,4,FALSE)&lt;-3),"",'Total-corrected counts'!F1229),"")</f>
        <v/>
      </c>
      <c r="G1229" t="str">
        <f>IFERROR(IF(OR(HLOOKUP($A1229,'Z-scores'!$C$2:$UD$20,5,FALSE)&gt;3,HLOOKUP($A1229,'Z-scores'!$C$2:$UD$20,5,FALSE)&lt;-3),"",'Total-corrected counts'!G1229),"")</f>
        <v/>
      </c>
      <c r="H1229" t="str">
        <f>IFERROR(IF(OR(HLOOKUP($A1229,'Z-scores'!$C$2:$UD$20,6,FALSE)&gt;3,HLOOKUP($A1229,'Z-scores'!$C$2:$UD$20,6,FALSE)&lt;-3),"",'Total-corrected counts'!H1229),"")</f>
        <v/>
      </c>
      <c r="I1229" t="str">
        <f>IFERROR(IF(OR(HLOOKUP($A1229,'Z-scores'!$C$2:$UD$20,7,FALSE)&gt;3,HLOOKUP($A1229,'Z-scores'!$C$2:$UD$20,7,FALSE)&lt;-3),"",'Total-corrected counts'!I1229),"")</f>
        <v/>
      </c>
      <c r="J1229" t="str">
        <f>IFERROR(IF(OR(HLOOKUP($A1229,'Z-scores'!$C$2:$UD$20,8,FALSE)&gt;3,HLOOKUP($A1229,'Z-scores'!$C$2:$UD$20,8,FALSE)&lt;-3),"",'Total-corrected counts'!J1229),"")</f>
        <v/>
      </c>
      <c r="K1229" t="str">
        <f>IFERROR(IF(OR(HLOOKUP($A1229,'Z-scores'!$C$2:$UD$20,9,FALSE)&gt;3,HLOOKUP($A1229,'Z-scores'!$C$2:$UD$20,9,FALSE)&lt;-3),"",'Total-corrected counts'!K1229),"")</f>
        <v/>
      </c>
      <c r="L1229" t="str">
        <f>IFERROR(IF(OR(HLOOKUP($A1229,'Z-scores'!$C$2:$UD$20,10,FALSE)&gt;3,HLOOKUP($A1229,'Z-scores'!$C$2:$UD$20,10,FALSE)&lt;-3),"",'Total-corrected counts'!L1229),"")</f>
        <v/>
      </c>
      <c r="M1229" t="str">
        <f>IFERROR(IF(OR(HLOOKUP($A1229,'Z-scores'!$C$2:$UD$20,11,FALSE)&gt;3,HLOOKUP($A1229,'Z-scores'!$C$2:$UD$20,11,FALSE)&lt;-3),"",'Total-corrected counts'!M1229),"")</f>
        <v/>
      </c>
      <c r="N1229" t="str">
        <f>IFERROR(IF(OR(HLOOKUP($A1229,'Z-scores'!$C$2:$UD$20,12,FALSE)&gt;3,HLOOKUP($A1229,'Z-scores'!$C$2:$UD$20,12,FALSE)&lt;-3),"",'Total-corrected counts'!N1229),"")</f>
        <v/>
      </c>
      <c r="O1229" t="str">
        <f>IFERROR(IF(OR(HLOOKUP($A1229,'Z-scores'!$C$2:$UD$20,13,FALSE)&gt;3,HLOOKUP($A1229,'Z-scores'!$C$2:$UD$20,13,FALSE)&lt;-3),"",'Total-corrected counts'!O1229),"")</f>
        <v/>
      </c>
      <c r="P1229" t="str">
        <f>IFERROR(IF(OR(HLOOKUP($A1229,'Z-scores'!$C$2:$UD$20,14,FALSE)&gt;3,HLOOKUP($A1229,'Z-scores'!$C$2:$UD$20,14,FALSE)&lt;-3),"",'Total-corrected counts'!P1229),"")</f>
        <v/>
      </c>
      <c r="Q1229" t="str">
        <f>IFERROR(IF(OR(HLOOKUP($A1229,'Z-scores'!$C$2:$UD$20,15,FALSE)&gt;3,HLOOKUP($A1229,'Z-scores'!$C$2:$UD$20,15,FALSE)&lt;-3),"",'Total-corrected counts'!Q1229),"")</f>
        <v/>
      </c>
      <c r="R1229" t="str">
        <f>IFERROR(IF(OR(HLOOKUP($A1229,'Z-scores'!$C$2:$UD$20,16,FALSE)&gt;3,HLOOKUP($A1229,'Z-scores'!$C$2:$UD$20,16,FALSE)&lt;-3),"",'Total-corrected counts'!R1229),"")</f>
        <v/>
      </c>
      <c r="S1229" t="str">
        <f>IFERROR(IF(OR(HLOOKUP($A1229,'Z-scores'!$C$2:$UD$20,17,FALSE)&gt;3,HLOOKUP($A1229,'Z-scores'!$C$2:$UD$20,17,FALSE)&lt;-3),"",'Total-corrected counts'!S1229),"")</f>
        <v/>
      </c>
      <c r="T1229" t="str">
        <f>IFERROR(IF(OR(HLOOKUP($A1229,'Z-scores'!$C$2:$UD$20,18,FALSE)&gt;3,HLOOKUP($A1229,'Z-scores'!$C$2:$UD$20,18,FALSE)&lt;-3),"",'Total-corrected counts'!T1229),"")</f>
        <v/>
      </c>
      <c r="U1229" t="str">
        <f>IFERROR(IF(OR(HLOOKUP($A1229,'Z-scores'!$C$2:$UD$20,19,FALSE)&gt;3,HLOOKUP($A1229,'Z-scores'!$C$2:$UD$20,19,FALSE)&lt;-3),"",'Total-corrected counts'!U1229),"")</f>
        <v/>
      </c>
      <c r="V1229">
        <f t="shared" si="76"/>
        <v>1</v>
      </c>
      <c r="W1229" s="10">
        <f>SUMIFS(Tabel132[Cluster],Tabel132[ID],A1229)</f>
        <v>53</v>
      </c>
      <c r="X1229" t="str">
        <f t="shared" si="73"/>
        <v/>
      </c>
      <c r="Y1229" t="str">
        <f t="shared" si="77"/>
        <v/>
      </c>
      <c r="Z1229" t="str">
        <f t="shared" si="78"/>
        <v/>
      </c>
    </row>
    <row r="1230" spans="1:26" x14ac:dyDescent="0.25">
      <c r="A1230">
        <v>2807</v>
      </c>
      <c r="B1230" t="s">
        <v>1267</v>
      </c>
      <c r="C1230">
        <v>40700</v>
      </c>
      <c r="D1230">
        <v>2799</v>
      </c>
      <c r="E1230" t="str">
        <f>IFERROR(IF(OR(HLOOKUP($A1230,'Z-scores'!$C$2:$UD$20,3,FALSE)&gt;3,HLOOKUP(A1230,'Z-scores'!$C$2:$UD$20,3,FALSE)&lt;-3),"",'Total-corrected counts'!E1230),"")</f>
        <v/>
      </c>
      <c r="F1230" t="str">
        <f>IFERROR(IF(OR(HLOOKUP($A1230,'Z-scores'!$C$2:$UD$20,4,FALSE)&gt;3,HLOOKUP($A1230,'Z-scores'!$C$2:$UD$20,4,FALSE)&lt;-3),"",'Total-corrected counts'!F1230),"")</f>
        <v/>
      </c>
      <c r="G1230" t="str">
        <f>IFERROR(IF(OR(HLOOKUP($A1230,'Z-scores'!$C$2:$UD$20,5,FALSE)&gt;3,HLOOKUP($A1230,'Z-scores'!$C$2:$UD$20,5,FALSE)&lt;-3),"",'Total-corrected counts'!G1230),"")</f>
        <v/>
      </c>
      <c r="H1230" t="str">
        <f>IFERROR(IF(OR(HLOOKUP($A1230,'Z-scores'!$C$2:$UD$20,6,FALSE)&gt;3,HLOOKUP($A1230,'Z-scores'!$C$2:$UD$20,6,FALSE)&lt;-3),"",'Total-corrected counts'!H1230),"")</f>
        <v/>
      </c>
      <c r="I1230" t="str">
        <f>IFERROR(IF(OR(HLOOKUP($A1230,'Z-scores'!$C$2:$UD$20,7,FALSE)&gt;3,HLOOKUP($A1230,'Z-scores'!$C$2:$UD$20,7,FALSE)&lt;-3),"",'Total-corrected counts'!I1230),"")</f>
        <v/>
      </c>
      <c r="J1230" t="str">
        <f>IFERROR(IF(OR(HLOOKUP($A1230,'Z-scores'!$C$2:$UD$20,8,FALSE)&gt;3,HLOOKUP($A1230,'Z-scores'!$C$2:$UD$20,8,FALSE)&lt;-3),"",'Total-corrected counts'!J1230),"")</f>
        <v/>
      </c>
      <c r="K1230" t="str">
        <f>IFERROR(IF(OR(HLOOKUP($A1230,'Z-scores'!$C$2:$UD$20,9,FALSE)&gt;3,HLOOKUP($A1230,'Z-scores'!$C$2:$UD$20,9,FALSE)&lt;-3),"",'Total-corrected counts'!K1230),"")</f>
        <v/>
      </c>
      <c r="L1230" t="str">
        <f>IFERROR(IF(OR(HLOOKUP($A1230,'Z-scores'!$C$2:$UD$20,10,FALSE)&gt;3,HLOOKUP($A1230,'Z-scores'!$C$2:$UD$20,10,FALSE)&lt;-3),"",'Total-corrected counts'!L1230),"")</f>
        <v/>
      </c>
      <c r="M1230" t="str">
        <f>IFERROR(IF(OR(HLOOKUP($A1230,'Z-scores'!$C$2:$UD$20,11,FALSE)&gt;3,HLOOKUP($A1230,'Z-scores'!$C$2:$UD$20,11,FALSE)&lt;-3),"",'Total-corrected counts'!M1230),"")</f>
        <v/>
      </c>
      <c r="N1230" t="str">
        <f>IFERROR(IF(OR(HLOOKUP($A1230,'Z-scores'!$C$2:$UD$20,12,FALSE)&gt;3,HLOOKUP($A1230,'Z-scores'!$C$2:$UD$20,12,FALSE)&lt;-3),"",'Total-corrected counts'!N1230),"")</f>
        <v/>
      </c>
      <c r="O1230" t="str">
        <f>IFERROR(IF(OR(HLOOKUP($A1230,'Z-scores'!$C$2:$UD$20,13,FALSE)&gt;3,HLOOKUP($A1230,'Z-scores'!$C$2:$UD$20,13,FALSE)&lt;-3),"",'Total-corrected counts'!O1230),"")</f>
        <v/>
      </c>
      <c r="P1230" t="str">
        <f>IFERROR(IF(OR(HLOOKUP($A1230,'Z-scores'!$C$2:$UD$20,14,FALSE)&gt;3,HLOOKUP($A1230,'Z-scores'!$C$2:$UD$20,14,FALSE)&lt;-3),"",'Total-corrected counts'!P1230),"")</f>
        <v/>
      </c>
      <c r="Q1230" t="str">
        <f>IFERROR(IF(OR(HLOOKUP($A1230,'Z-scores'!$C$2:$UD$20,15,FALSE)&gt;3,HLOOKUP($A1230,'Z-scores'!$C$2:$UD$20,15,FALSE)&lt;-3),"",'Total-corrected counts'!Q1230),"")</f>
        <v/>
      </c>
      <c r="R1230" t="str">
        <f>IFERROR(IF(OR(HLOOKUP($A1230,'Z-scores'!$C$2:$UD$20,16,FALSE)&gt;3,HLOOKUP($A1230,'Z-scores'!$C$2:$UD$20,16,FALSE)&lt;-3),"",'Total-corrected counts'!R1230),"")</f>
        <v/>
      </c>
      <c r="S1230" t="str">
        <f>IFERROR(IF(OR(HLOOKUP($A1230,'Z-scores'!$C$2:$UD$20,17,FALSE)&gt;3,HLOOKUP($A1230,'Z-scores'!$C$2:$UD$20,17,FALSE)&lt;-3),"",'Total-corrected counts'!S1230),"")</f>
        <v/>
      </c>
      <c r="T1230" t="str">
        <f>IFERROR(IF(OR(HLOOKUP($A1230,'Z-scores'!$C$2:$UD$20,18,FALSE)&gt;3,HLOOKUP($A1230,'Z-scores'!$C$2:$UD$20,18,FALSE)&lt;-3),"",'Total-corrected counts'!T1230),"")</f>
        <v/>
      </c>
      <c r="U1230" t="str">
        <f>IFERROR(IF(OR(HLOOKUP($A1230,'Z-scores'!$C$2:$UD$20,19,FALSE)&gt;3,HLOOKUP($A1230,'Z-scores'!$C$2:$UD$20,19,FALSE)&lt;-3),"",'Total-corrected counts'!U1230),"")</f>
        <v/>
      </c>
      <c r="V1230">
        <f t="shared" si="76"/>
        <v>1</v>
      </c>
      <c r="W1230" s="10">
        <f>SUMIFS(Tabel132[Cluster],Tabel132[ID],A1230)</f>
        <v>53</v>
      </c>
      <c r="X1230" t="str">
        <f t="shared" si="73"/>
        <v/>
      </c>
      <c r="Y1230" t="str">
        <f t="shared" si="77"/>
        <v/>
      </c>
      <c r="Z1230" t="str">
        <f t="shared" si="78"/>
        <v/>
      </c>
    </row>
    <row r="1231" spans="1:26" x14ac:dyDescent="0.25">
      <c r="A1231">
        <v>2815</v>
      </c>
      <c r="B1231" t="s">
        <v>1268</v>
      </c>
      <c r="C1231">
        <v>40800</v>
      </c>
      <c r="D1231">
        <v>2799</v>
      </c>
      <c r="E1231" t="str">
        <f>IFERROR(IF(OR(HLOOKUP($A1231,'Z-scores'!$C$2:$UD$20,3,FALSE)&gt;3,HLOOKUP(A1231,'Z-scores'!$C$2:$UD$20,3,FALSE)&lt;-3),"",'Total-corrected counts'!E1231),"")</f>
        <v/>
      </c>
      <c r="F1231" t="str">
        <f>IFERROR(IF(OR(HLOOKUP($A1231,'Z-scores'!$C$2:$UD$20,4,FALSE)&gt;3,HLOOKUP($A1231,'Z-scores'!$C$2:$UD$20,4,FALSE)&lt;-3),"",'Total-corrected counts'!F1231),"")</f>
        <v/>
      </c>
      <c r="G1231" t="str">
        <f>IFERROR(IF(OR(HLOOKUP($A1231,'Z-scores'!$C$2:$UD$20,5,FALSE)&gt;3,HLOOKUP($A1231,'Z-scores'!$C$2:$UD$20,5,FALSE)&lt;-3),"",'Total-corrected counts'!G1231),"")</f>
        <v/>
      </c>
      <c r="H1231" t="str">
        <f>IFERROR(IF(OR(HLOOKUP($A1231,'Z-scores'!$C$2:$UD$20,6,FALSE)&gt;3,HLOOKUP($A1231,'Z-scores'!$C$2:$UD$20,6,FALSE)&lt;-3),"",'Total-corrected counts'!H1231),"")</f>
        <v/>
      </c>
      <c r="I1231" t="str">
        <f>IFERROR(IF(OR(HLOOKUP($A1231,'Z-scores'!$C$2:$UD$20,7,FALSE)&gt;3,HLOOKUP($A1231,'Z-scores'!$C$2:$UD$20,7,FALSE)&lt;-3),"",'Total-corrected counts'!I1231),"")</f>
        <v/>
      </c>
      <c r="J1231" t="str">
        <f>IFERROR(IF(OR(HLOOKUP($A1231,'Z-scores'!$C$2:$UD$20,8,FALSE)&gt;3,HLOOKUP($A1231,'Z-scores'!$C$2:$UD$20,8,FALSE)&lt;-3),"",'Total-corrected counts'!J1231),"")</f>
        <v/>
      </c>
      <c r="K1231" t="str">
        <f>IFERROR(IF(OR(HLOOKUP($A1231,'Z-scores'!$C$2:$UD$20,9,FALSE)&gt;3,HLOOKUP($A1231,'Z-scores'!$C$2:$UD$20,9,FALSE)&lt;-3),"",'Total-corrected counts'!K1231),"")</f>
        <v/>
      </c>
      <c r="L1231" t="str">
        <f>IFERROR(IF(OR(HLOOKUP($A1231,'Z-scores'!$C$2:$UD$20,10,FALSE)&gt;3,HLOOKUP($A1231,'Z-scores'!$C$2:$UD$20,10,FALSE)&lt;-3),"",'Total-corrected counts'!L1231),"")</f>
        <v/>
      </c>
      <c r="M1231" t="str">
        <f>IFERROR(IF(OR(HLOOKUP($A1231,'Z-scores'!$C$2:$UD$20,11,FALSE)&gt;3,HLOOKUP($A1231,'Z-scores'!$C$2:$UD$20,11,FALSE)&lt;-3),"",'Total-corrected counts'!M1231),"")</f>
        <v/>
      </c>
      <c r="N1231" t="str">
        <f>IFERROR(IF(OR(HLOOKUP($A1231,'Z-scores'!$C$2:$UD$20,12,FALSE)&gt;3,HLOOKUP($A1231,'Z-scores'!$C$2:$UD$20,12,FALSE)&lt;-3),"",'Total-corrected counts'!N1231),"")</f>
        <v/>
      </c>
      <c r="O1231" t="str">
        <f>IFERROR(IF(OR(HLOOKUP($A1231,'Z-scores'!$C$2:$UD$20,13,FALSE)&gt;3,HLOOKUP($A1231,'Z-scores'!$C$2:$UD$20,13,FALSE)&lt;-3),"",'Total-corrected counts'!O1231),"")</f>
        <v/>
      </c>
      <c r="P1231" t="str">
        <f>IFERROR(IF(OR(HLOOKUP($A1231,'Z-scores'!$C$2:$UD$20,14,FALSE)&gt;3,HLOOKUP($A1231,'Z-scores'!$C$2:$UD$20,14,FALSE)&lt;-3),"",'Total-corrected counts'!P1231),"")</f>
        <v/>
      </c>
      <c r="Q1231" t="str">
        <f>IFERROR(IF(OR(HLOOKUP($A1231,'Z-scores'!$C$2:$UD$20,15,FALSE)&gt;3,HLOOKUP($A1231,'Z-scores'!$C$2:$UD$20,15,FALSE)&lt;-3),"",'Total-corrected counts'!Q1231),"")</f>
        <v/>
      </c>
      <c r="R1231" t="str">
        <f>IFERROR(IF(OR(HLOOKUP($A1231,'Z-scores'!$C$2:$UD$20,16,FALSE)&gt;3,HLOOKUP($A1231,'Z-scores'!$C$2:$UD$20,16,FALSE)&lt;-3),"",'Total-corrected counts'!R1231),"")</f>
        <v/>
      </c>
      <c r="S1231" t="str">
        <f>IFERROR(IF(OR(HLOOKUP($A1231,'Z-scores'!$C$2:$UD$20,17,FALSE)&gt;3,HLOOKUP($A1231,'Z-scores'!$C$2:$UD$20,17,FALSE)&lt;-3),"",'Total-corrected counts'!S1231),"")</f>
        <v/>
      </c>
      <c r="T1231" t="str">
        <f>IFERROR(IF(OR(HLOOKUP($A1231,'Z-scores'!$C$2:$UD$20,18,FALSE)&gt;3,HLOOKUP($A1231,'Z-scores'!$C$2:$UD$20,18,FALSE)&lt;-3),"",'Total-corrected counts'!T1231),"")</f>
        <v/>
      </c>
      <c r="U1231" t="str">
        <f>IFERROR(IF(OR(HLOOKUP($A1231,'Z-scores'!$C$2:$UD$20,19,FALSE)&gt;3,HLOOKUP($A1231,'Z-scores'!$C$2:$UD$20,19,FALSE)&lt;-3),"",'Total-corrected counts'!U1231),"")</f>
        <v/>
      </c>
      <c r="V1231">
        <f t="shared" si="76"/>
        <v>1</v>
      </c>
      <c r="W1231" s="10">
        <f>SUMIFS(Tabel132[Cluster],Tabel132[ID],A1231)</f>
        <v>53</v>
      </c>
      <c r="X1231" t="str">
        <f t="shared" si="73"/>
        <v/>
      </c>
      <c r="Y1231" t="str">
        <f t="shared" si="77"/>
        <v/>
      </c>
      <c r="Z1231" t="str">
        <f t="shared" si="78"/>
        <v/>
      </c>
    </row>
    <row r="1232" spans="1:26" x14ac:dyDescent="0.25">
      <c r="A1232">
        <v>2823</v>
      </c>
      <c r="B1232" t="s">
        <v>1269</v>
      </c>
      <c r="C1232">
        <v>40900</v>
      </c>
      <c r="D1232">
        <v>2799</v>
      </c>
      <c r="E1232" t="str">
        <f>IFERROR(IF(OR(HLOOKUP($A1232,'Z-scores'!$C$2:$UD$20,3,FALSE)&gt;3,HLOOKUP(A1232,'Z-scores'!$C$2:$UD$20,3,FALSE)&lt;-3),"",'Total-corrected counts'!E1232),"")</f>
        <v/>
      </c>
      <c r="F1232" t="str">
        <f>IFERROR(IF(OR(HLOOKUP($A1232,'Z-scores'!$C$2:$UD$20,4,FALSE)&gt;3,HLOOKUP($A1232,'Z-scores'!$C$2:$UD$20,4,FALSE)&lt;-3),"",'Total-corrected counts'!F1232),"")</f>
        <v/>
      </c>
      <c r="G1232" t="str">
        <f>IFERROR(IF(OR(HLOOKUP($A1232,'Z-scores'!$C$2:$UD$20,5,FALSE)&gt;3,HLOOKUP($A1232,'Z-scores'!$C$2:$UD$20,5,FALSE)&lt;-3),"",'Total-corrected counts'!G1232),"")</f>
        <v/>
      </c>
      <c r="H1232" t="str">
        <f>IFERROR(IF(OR(HLOOKUP($A1232,'Z-scores'!$C$2:$UD$20,6,FALSE)&gt;3,HLOOKUP($A1232,'Z-scores'!$C$2:$UD$20,6,FALSE)&lt;-3),"",'Total-corrected counts'!H1232),"")</f>
        <v/>
      </c>
      <c r="I1232" t="str">
        <f>IFERROR(IF(OR(HLOOKUP($A1232,'Z-scores'!$C$2:$UD$20,7,FALSE)&gt;3,HLOOKUP($A1232,'Z-scores'!$C$2:$UD$20,7,FALSE)&lt;-3),"",'Total-corrected counts'!I1232),"")</f>
        <v/>
      </c>
      <c r="J1232" t="str">
        <f>IFERROR(IF(OR(HLOOKUP($A1232,'Z-scores'!$C$2:$UD$20,8,FALSE)&gt;3,HLOOKUP($A1232,'Z-scores'!$C$2:$UD$20,8,FALSE)&lt;-3),"",'Total-corrected counts'!J1232),"")</f>
        <v/>
      </c>
      <c r="K1232" t="str">
        <f>IFERROR(IF(OR(HLOOKUP($A1232,'Z-scores'!$C$2:$UD$20,9,FALSE)&gt;3,HLOOKUP($A1232,'Z-scores'!$C$2:$UD$20,9,FALSE)&lt;-3),"",'Total-corrected counts'!K1232),"")</f>
        <v/>
      </c>
      <c r="L1232" t="str">
        <f>IFERROR(IF(OR(HLOOKUP($A1232,'Z-scores'!$C$2:$UD$20,10,FALSE)&gt;3,HLOOKUP($A1232,'Z-scores'!$C$2:$UD$20,10,FALSE)&lt;-3),"",'Total-corrected counts'!L1232),"")</f>
        <v/>
      </c>
      <c r="M1232" t="str">
        <f>IFERROR(IF(OR(HLOOKUP($A1232,'Z-scores'!$C$2:$UD$20,11,FALSE)&gt;3,HLOOKUP($A1232,'Z-scores'!$C$2:$UD$20,11,FALSE)&lt;-3),"",'Total-corrected counts'!M1232),"")</f>
        <v/>
      </c>
      <c r="N1232" t="str">
        <f>IFERROR(IF(OR(HLOOKUP($A1232,'Z-scores'!$C$2:$UD$20,12,FALSE)&gt;3,HLOOKUP($A1232,'Z-scores'!$C$2:$UD$20,12,FALSE)&lt;-3),"",'Total-corrected counts'!N1232),"")</f>
        <v/>
      </c>
      <c r="O1232" t="str">
        <f>IFERROR(IF(OR(HLOOKUP($A1232,'Z-scores'!$C$2:$UD$20,13,FALSE)&gt;3,HLOOKUP($A1232,'Z-scores'!$C$2:$UD$20,13,FALSE)&lt;-3),"",'Total-corrected counts'!O1232),"")</f>
        <v/>
      </c>
      <c r="P1232" t="str">
        <f>IFERROR(IF(OR(HLOOKUP($A1232,'Z-scores'!$C$2:$UD$20,14,FALSE)&gt;3,HLOOKUP($A1232,'Z-scores'!$C$2:$UD$20,14,FALSE)&lt;-3),"",'Total-corrected counts'!P1232),"")</f>
        <v/>
      </c>
      <c r="Q1232" t="str">
        <f>IFERROR(IF(OR(HLOOKUP($A1232,'Z-scores'!$C$2:$UD$20,15,FALSE)&gt;3,HLOOKUP($A1232,'Z-scores'!$C$2:$UD$20,15,FALSE)&lt;-3),"",'Total-corrected counts'!Q1232),"")</f>
        <v/>
      </c>
      <c r="R1232" t="str">
        <f>IFERROR(IF(OR(HLOOKUP($A1232,'Z-scores'!$C$2:$UD$20,16,FALSE)&gt;3,HLOOKUP($A1232,'Z-scores'!$C$2:$UD$20,16,FALSE)&lt;-3),"",'Total-corrected counts'!R1232),"")</f>
        <v/>
      </c>
      <c r="S1232" t="str">
        <f>IFERROR(IF(OR(HLOOKUP($A1232,'Z-scores'!$C$2:$UD$20,17,FALSE)&gt;3,HLOOKUP($A1232,'Z-scores'!$C$2:$UD$20,17,FALSE)&lt;-3),"",'Total-corrected counts'!S1232),"")</f>
        <v/>
      </c>
      <c r="T1232" t="str">
        <f>IFERROR(IF(OR(HLOOKUP($A1232,'Z-scores'!$C$2:$UD$20,18,FALSE)&gt;3,HLOOKUP($A1232,'Z-scores'!$C$2:$UD$20,18,FALSE)&lt;-3),"",'Total-corrected counts'!T1232),"")</f>
        <v/>
      </c>
      <c r="U1232" t="str">
        <f>IFERROR(IF(OR(HLOOKUP($A1232,'Z-scores'!$C$2:$UD$20,19,FALSE)&gt;3,HLOOKUP($A1232,'Z-scores'!$C$2:$UD$20,19,FALSE)&lt;-3),"",'Total-corrected counts'!U1232),"")</f>
        <v/>
      </c>
      <c r="V1232">
        <f t="shared" si="76"/>
        <v>1</v>
      </c>
      <c r="W1232" s="10">
        <f>SUMIFS(Tabel132[Cluster],Tabel132[ID],A1232)</f>
        <v>53</v>
      </c>
      <c r="X1232" t="str">
        <f t="shared" si="73"/>
        <v/>
      </c>
      <c r="Y1232" t="str">
        <f t="shared" si="77"/>
        <v/>
      </c>
      <c r="Z1232" t="str">
        <f t="shared" si="78"/>
        <v/>
      </c>
    </row>
    <row r="1233" spans="1:26" x14ac:dyDescent="0.25">
      <c r="A1233">
        <v>12702</v>
      </c>
      <c r="B1233" t="s">
        <v>1203</v>
      </c>
      <c r="C1233">
        <v>39700</v>
      </c>
      <c r="D1233">
        <v>2726</v>
      </c>
      <c r="E1233" t="str">
        <f>IFERROR(IF(OR(HLOOKUP($A1233,'Z-scores'!$C$2:$UD$20,3,FALSE)&gt;3,HLOOKUP(A1233,'Z-scores'!$C$2:$UD$20,3,FALSE)&lt;-3),"",'Total-corrected counts'!E1233),"")</f>
        <v/>
      </c>
      <c r="F1233" t="str">
        <f>IFERROR(IF(OR(HLOOKUP($A1233,'Z-scores'!$C$2:$UD$20,4,FALSE)&gt;3,HLOOKUP($A1233,'Z-scores'!$C$2:$UD$20,4,FALSE)&lt;-3),"",'Total-corrected counts'!F1233),"")</f>
        <v/>
      </c>
      <c r="G1233" t="str">
        <f>IFERROR(IF(OR(HLOOKUP($A1233,'Z-scores'!$C$2:$UD$20,5,FALSE)&gt;3,HLOOKUP($A1233,'Z-scores'!$C$2:$UD$20,5,FALSE)&lt;-3),"",'Total-corrected counts'!G1233),"")</f>
        <v/>
      </c>
      <c r="H1233" t="str">
        <f>IFERROR(IF(OR(HLOOKUP($A1233,'Z-scores'!$C$2:$UD$20,6,FALSE)&gt;3,HLOOKUP($A1233,'Z-scores'!$C$2:$UD$20,6,FALSE)&lt;-3),"",'Total-corrected counts'!H1233),"")</f>
        <v/>
      </c>
      <c r="I1233" t="str">
        <f>IFERROR(IF(OR(HLOOKUP($A1233,'Z-scores'!$C$2:$UD$20,7,FALSE)&gt;3,HLOOKUP($A1233,'Z-scores'!$C$2:$UD$20,7,FALSE)&lt;-3),"",'Total-corrected counts'!I1233),"")</f>
        <v/>
      </c>
      <c r="J1233" t="str">
        <f>IFERROR(IF(OR(HLOOKUP($A1233,'Z-scores'!$C$2:$UD$20,8,FALSE)&gt;3,HLOOKUP($A1233,'Z-scores'!$C$2:$UD$20,8,FALSE)&lt;-3),"",'Total-corrected counts'!J1233),"")</f>
        <v/>
      </c>
      <c r="K1233" t="str">
        <f>IFERROR(IF(OR(HLOOKUP($A1233,'Z-scores'!$C$2:$UD$20,9,FALSE)&gt;3,HLOOKUP($A1233,'Z-scores'!$C$2:$UD$20,9,FALSE)&lt;-3),"",'Total-corrected counts'!K1233),"")</f>
        <v/>
      </c>
      <c r="L1233" t="str">
        <f>IFERROR(IF(OR(HLOOKUP($A1233,'Z-scores'!$C$2:$UD$20,10,FALSE)&gt;3,HLOOKUP($A1233,'Z-scores'!$C$2:$UD$20,10,FALSE)&lt;-3),"",'Total-corrected counts'!L1233),"")</f>
        <v/>
      </c>
      <c r="M1233" t="str">
        <f>IFERROR(IF(OR(HLOOKUP($A1233,'Z-scores'!$C$2:$UD$20,11,FALSE)&gt;3,HLOOKUP($A1233,'Z-scores'!$C$2:$UD$20,11,FALSE)&lt;-3),"",'Total-corrected counts'!M1233),"")</f>
        <v/>
      </c>
      <c r="N1233" t="str">
        <f>IFERROR(IF(OR(HLOOKUP($A1233,'Z-scores'!$C$2:$UD$20,12,FALSE)&gt;3,HLOOKUP($A1233,'Z-scores'!$C$2:$UD$20,12,FALSE)&lt;-3),"",'Total-corrected counts'!N1233),"")</f>
        <v/>
      </c>
      <c r="O1233" t="str">
        <f>IFERROR(IF(OR(HLOOKUP($A1233,'Z-scores'!$C$2:$UD$20,13,FALSE)&gt;3,HLOOKUP($A1233,'Z-scores'!$C$2:$UD$20,13,FALSE)&lt;-3),"",'Total-corrected counts'!O1233),"")</f>
        <v/>
      </c>
      <c r="P1233" t="str">
        <f>IFERROR(IF(OR(HLOOKUP($A1233,'Z-scores'!$C$2:$UD$20,14,FALSE)&gt;3,HLOOKUP($A1233,'Z-scores'!$C$2:$UD$20,14,FALSE)&lt;-3),"",'Total-corrected counts'!P1233),"")</f>
        <v/>
      </c>
      <c r="Q1233" t="str">
        <f>IFERROR(IF(OR(HLOOKUP($A1233,'Z-scores'!$C$2:$UD$20,15,FALSE)&gt;3,HLOOKUP($A1233,'Z-scores'!$C$2:$UD$20,15,FALSE)&lt;-3),"",'Total-corrected counts'!Q1233),"")</f>
        <v/>
      </c>
      <c r="R1233" t="str">
        <f>IFERROR(IF(OR(HLOOKUP($A1233,'Z-scores'!$C$2:$UD$20,16,FALSE)&gt;3,HLOOKUP($A1233,'Z-scores'!$C$2:$UD$20,16,FALSE)&lt;-3),"",'Total-corrected counts'!R1233),"")</f>
        <v/>
      </c>
      <c r="S1233" t="str">
        <f>IFERROR(IF(OR(HLOOKUP($A1233,'Z-scores'!$C$2:$UD$20,17,FALSE)&gt;3,HLOOKUP($A1233,'Z-scores'!$C$2:$UD$20,17,FALSE)&lt;-3),"",'Total-corrected counts'!S1233),"")</f>
        <v/>
      </c>
      <c r="T1233" t="str">
        <f>IFERROR(IF(OR(HLOOKUP($A1233,'Z-scores'!$C$2:$UD$20,18,FALSE)&gt;3,HLOOKUP($A1233,'Z-scores'!$C$2:$UD$20,18,FALSE)&lt;-3),"",'Total-corrected counts'!T1233),"")</f>
        <v/>
      </c>
      <c r="U1233" t="str">
        <f>IFERROR(IF(OR(HLOOKUP($A1233,'Z-scores'!$C$2:$UD$20,19,FALSE)&gt;3,HLOOKUP($A1233,'Z-scores'!$C$2:$UD$20,19,FALSE)&lt;-3),"",'Total-corrected counts'!U1233),"")</f>
        <v/>
      </c>
      <c r="V1233">
        <f t="shared" si="76"/>
        <v>1</v>
      </c>
      <c r="W1233" s="10">
        <f>SUMIFS(Tabel132[Cluster],Tabel132[ID],A1233)</f>
        <v>52</v>
      </c>
      <c r="X1233" t="str">
        <f t="shared" si="73"/>
        <v/>
      </c>
      <c r="Y1233" t="str">
        <f t="shared" si="77"/>
        <v/>
      </c>
      <c r="Z1233" t="str">
        <f t="shared" si="78"/>
        <v/>
      </c>
    </row>
    <row r="1234" spans="1:26" x14ac:dyDescent="0.25">
      <c r="A1234">
        <v>12703</v>
      </c>
      <c r="B1234" t="s">
        <v>560</v>
      </c>
      <c r="C1234">
        <v>39400</v>
      </c>
      <c r="D1234">
        <v>2726</v>
      </c>
      <c r="E1234" t="str">
        <f>IFERROR(IF(OR(HLOOKUP($A1234,'Z-scores'!$C$2:$UD$20,3,FALSE)&gt;3,HLOOKUP(A1234,'Z-scores'!$C$2:$UD$20,3,FALSE)&lt;-3),"",'Total-corrected counts'!E1234),"")</f>
        <v/>
      </c>
      <c r="F1234">
        <f>IFERROR(IF(OR(HLOOKUP($A1234,'Z-scores'!$C$2:$UD$20,4,FALSE)&gt;3,HLOOKUP($A1234,'Z-scores'!$C$2:$UD$20,4,FALSE)&lt;-3),"",'Total-corrected counts'!F1234),"")</f>
        <v>30.195198299028441</v>
      </c>
      <c r="G1234">
        <f>IFERROR(IF(OR(HLOOKUP($A1234,'Z-scores'!$C$2:$UD$20,5,FALSE)&gt;3,HLOOKUP($A1234,'Z-scores'!$C$2:$UD$20,5,FALSE)&lt;-3),"",'Total-corrected counts'!G1234),"")</f>
        <v>29.694872094475624</v>
      </c>
      <c r="H1234">
        <f>IFERROR(IF(OR(HLOOKUP($A1234,'Z-scores'!$C$2:$UD$20,6,FALSE)&gt;3,HLOOKUP($A1234,'Z-scores'!$C$2:$UD$20,6,FALSE)&lt;-3),"",'Total-corrected counts'!H1234),"")</f>
        <v>25.917893398092001</v>
      </c>
      <c r="I1234">
        <f>IFERROR(IF(OR(HLOOKUP($A1234,'Z-scores'!$C$2:$UD$20,7,FALSE)&gt;3,HLOOKUP($A1234,'Z-scores'!$C$2:$UD$20,7,FALSE)&lt;-3),"",'Total-corrected counts'!I1234),"")</f>
        <v>25.347941595682784</v>
      </c>
      <c r="J1234">
        <f>IFERROR(IF(OR(HLOOKUP($A1234,'Z-scores'!$C$2:$UD$20,8,FALSE)&gt;3,HLOOKUP($A1234,'Z-scores'!$C$2:$UD$20,8,FALSE)&lt;-3),"",'Total-corrected counts'!J1234),"")</f>
        <v>27.390384224716531</v>
      </c>
      <c r="K1234">
        <f>IFERROR(IF(OR(HLOOKUP($A1234,'Z-scores'!$C$2:$UD$20,9,FALSE)&gt;3,HLOOKUP($A1234,'Z-scores'!$C$2:$UD$20,9,FALSE)&lt;-3),"",'Total-corrected counts'!K1234),"")</f>
        <v>32.180166118512737</v>
      </c>
      <c r="L1234">
        <f>IFERROR(IF(OR(HLOOKUP($A1234,'Z-scores'!$C$2:$UD$20,10,FALSE)&gt;3,HLOOKUP($A1234,'Z-scores'!$C$2:$UD$20,10,FALSE)&lt;-3),"",'Total-corrected counts'!L1234),"")</f>
        <v>40.605591294669232</v>
      </c>
      <c r="M1234">
        <f>IFERROR(IF(OR(HLOOKUP($A1234,'Z-scores'!$C$2:$UD$20,11,FALSE)&gt;3,HLOOKUP($A1234,'Z-scores'!$C$2:$UD$20,11,FALSE)&lt;-3),"",'Total-corrected counts'!M1234),"")</f>
        <v>77.330109210406277</v>
      </c>
      <c r="N1234">
        <f>IFERROR(IF(OR(HLOOKUP($A1234,'Z-scores'!$C$2:$UD$20,12,FALSE)&gt;3,HLOOKUP($A1234,'Z-scores'!$C$2:$UD$20,12,FALSE)&lt;-3),"",'Total-corrected counts'!N1234),"")</f>
        <v>53.637852396474734</v>
      </c>
      <c r="O1234">
        <f>IFERROR(IF(OR(HLOOKUP($A1234,'Z-scores'!$C$2:$UD$20,13,FALSE)&gt;3,HLOOKUP($A1234,'Z-scores'!$C$2:$UD$20,13,FALSE)&lt;-3),"",'Total-corrected counts'!O1234),"")</f>
        <v>46.155653083140415</v>
      </c>
      <c r="P1234">
        <f>IFERROR(IF(OR(HLOOKUP($A1234,'Z-scores'!$C$2:$UD$20,14,FALSE)&gt;3,HLOOKUP($A1234,'Z-scores'!$C$2:$UD$20,14,FALSE)&lt;-3),"",'Total-corrected counts'!P1234),"")</f>
        <v>18.937119446596768</v>
      </c>
      <c r="Q1234">
        <f>IFERROR(IF(OR(HLOOKUP($A1234,'Z-scores'!$C$2:$UD$20,15,FALSE)&gt;3,HLOOKUP($A1234,'Z-scores'!$C$2:$UD$20,15,FALSE)&lt;-3),"",'Total-corrected counts'!Q1234),"")</f>
        <v>51.349158677286233</v>
      </c>
      <c r="R1234">
        <f>IFERROR(IF(OR(HLOOKUP($A1234,'Z-scores'!$C$2:$UD$20,16,FALSE)&gt;3,HLOOKUP($A1234,'Z-scores'!$C$2:$UD$20,16,FALSE)&lt;-3),"",'Total-corrected counts'!R1234),"")</f>
        <v>45.987927017155812</v>
      </c>
      <c r="S1234">
        <f>IFERROR(IF(OR(HLOOKUP($A1234,'Z-scores'!$C$2:$UD$20,17,FALSE)&gt;3,HLOOKUP($A1234,'Z-scores'!$C$2:$UD$20,17,FALSE)&lt;-3),"",'Total-corrected counts'!S1234),"")</f>
        <v>28.472351148502447</v>
      </c>
      <c r="T1234">
        <f>IFERROR(IF(OR(HLOOKUP($A1234,'Z-scores'!$C$2:$UD$20,18,FALSE)&gt;3,HLOOKUP($A1234,'Z-scores'!$C$2:$UD$20,18,FALSE)&lt;-3),"",'Total-corrected counts'!T1234),"")</f>
        <v>28.719783231357916</v>
      </c>
      <c r="U1234">
        <f>IFERROR(IF(OR(HLOOKUP($A1234,'Z-scores'!$C$2:$UD$20,19,FALSE)&gt;3,HLOOKUP($A1234,'Z-scores'!$C$2:$UD$20,19,FALSE)&lt;-3),"",'Total-corrected counts'!U1234),"")</f>
        <v>24.956279860963452</v>
      </c>
      <c r="V1234">
        <f t="shared" si="76"/>
        <v>1</v>
      </c>
      <c r="W1234" s="10">
        <f>SUMIFS(Tabel132[Cluster],Tabel132[ID],A1234)</f>
        <v>52</v>
      </c>
      <c r="X1234">
        <f t="shared" si="73"/>
        <v>0.87977618493401211</v>
      </c>
      <c r="Y1234">
        <f t="shared" si="77"/>
        <v>36.082769529447958</v>
      </c>
      <c r="Z1234">
        <f t="shared" si="78"/>
        <v>37.277015607684717</v>
      </c>
    </row>
    <row r="1235" spans="1:26" x14ac:dyDescent="0.25">
      <c r="A1235">
        <v>12704</v>
      </c>
      <c r="B1235" t="s">
        <v>568</v>
      </c>
      <c r="C1235">
        <v>39700</v>
      </c>
      <c r="D1235">
        <v>2726</v>
      </c>
      <c r="E1235" t="str">
        <f>IFERROR(IF(OR(HLOOKUP($A1235,'Z-scores'!$C$2:$UD$20,3,FALSE)&gt;3,HLOOKUP(A1235,'Z-scores'!$C$2:$UD$20,3,FALSE)&lt;-3),"",'Total-corrected counts'!E1235),"")</f>
        <v/>
      </c>
      <c r="F1235">
        <f>IFERROR(IF(OR(HLOOKUP($A1235,'Z-scores'!$C$2:$UD$20,4,FALSE)&gt;3,HLOOKUP($A1235,'Z-scores'!$C$2:$UD$20,4,FALSE)&lt;-3),"",'Total-corrected counts'!F1235),"")</f>
        <v>5.1842883251795628</v>
      </c>
      <c r="G1235">
        <f>IFERROR(IF(OR(HLOOKUP($A1235,'Z-scores'!$C$2:$UD$20,5,FALSE)&gt;3,HLOOKUP($A1235,'Z-scores'!$C$2:$UD$20,5,FALSE)&lt;-3),"",'Total-corrected counts'!G1235),"")</f>
        <v>14.76685294793123</v>
      </c>
      <c r="H1235">
        <f>IFERROR(IF(OR(HLOOKUP($A1235,'Z-scores'!$C$2:$UD$20,6,FALSE)&gt;3,HLOOKUP($A1235,'Z-scores'!$C$2:$UD$20,6,FALSE)&lt;-3),"",'Total-corrected counts'!H1235),"")</f>
        <v>10.568190305604981</v>
      </c>
      <c r="I1235">
        <f>IFERROR(IF(OR(HLOOKUP($A1235,'Z-scores'!$C$2:$UD$20,7,FALSE)&gt;3,HLOOKUP($A1235,'Z-scores'!$C$2:$UD$20,7,FALSE)&lt;-3),"",'Total-corrected counts'!I1235),"")</f>
        <v>9.9987994052438296</v>
      </c>
      <c r="J1235">
        <f>IFERROR(IF(OR(HLOOKUP($A1235,'Z-scores'!$C$2:$UD$20,8,FALSE)&gt;3,HLOOKUP($A1235,'Z-scores'!$C$2:$UD$20,8,FALSE)&lt;-3),"",'Total-corrected counts'!J1235),"")</f>
        <v>6.8143134110815922</v>
      </c>
      <c r="K1235">
        <f>IFERROR(IF(OR(HLOOKUP($A1235,'Z-scores'!$C$2:$UD$20,9,FALSE)&gt;3,HLOOKUP($A1235,'Z-scores'!$C$2:$UD$20,9,FALSE)&lt;-3),"",'Total-corrected counts'!K1235),"")</f>
        <v>17.035509225709347</v>
      </c>
      <c r="L1235">
        <f>IFERROR(IF(OR(HLOOKUP($A1235,'Z-scores'!$C$2:$UD$20,10,FALSE)&gt;3,HLOOKUP($A1235,'Z-scores'!$C$2:$UD$20,10,FALSE)&lt;-3),"",'Total-corrected counts'!L1235),"")</f>
        <v>10.914296096253949</v>
      </c>
      <c r="M1235">
        <f>IFERROR(IF(OR(HLOOKUP($A1235,'Z-scores'!$C$2:$UD$20,11,FALSE)&gt;3,HLOOKUP($A1235,'Z-scores'!$C$2:$UD$20,11,FALSE)&lt;-3),"",'Total-corrected counts'!M1235),"")</f>
        <v>16.675067939728315</v>
      </c>
      <c r="N1235">
        <f>IFERROR(IF(OR(HLOOKUP($A1235,'Z-scores'!$C$2:$UD$20,12,FALSE)&gt;3,HLOOKUP($A1235,'Z-scores'!$C$2:$UD$20,12,FALSE)&lt;-3),"",'Total-corrected counts'!N1235),"")</f>
        <v>21.37083064899694</v>
      </c>
      <c r="O1235">
        <f>IFERROR(IF(OR(HLOOKUP($A1235,'Z-scores'!$C$2:$UD$20,13,FALSE)&gt;3,HLOOKUP($A1235,'Z-scores'!$C$2:$UD$20,13,FALSE)&lt;-3),"",'Total-corrected counts'!O1235),"")</f>
        <v>14.693079209696759</v>
      </c>
      <c r="P1235">
        <f>IFERROR(IF(OR(HLOOKUP($A1235,'Z-scores'!$C$2:$UD$20,14,FALSE)&gt;3,HLOOKUP($A1235,'Z-scores'!$C$2:$UD$20,14,FALSE)&lt;-3),"",'Total-corrected counts'!P1235),"")</f>
        <v>7.1671291608988437</v>
      </c>
      <c r="Q1235">
        <f>IFERROR(IF(OR(HLOOKUP($A1235,'Z-scores'!$C$2:$UD$20,15,FALSE)&gt;3,HLOOKUP($A1235,'Z-scores'!$C$2:$UD$20,15,FALSE)&lt;-3),"",'Total-corrected counts'!Q1235),"")</f>
        <v>16.323298827530795</v>
      </c>
      <c r="R1235">
        <f>IFERROR(IF(OR(HLOOKUP($A1235,'Z-scores'!$C$2:$UD$20,16,FALSE)&gt;3,HLOOKUP($A1235,'Z-scores'!$C$2:$UD$20,16,FALSE)&lt;-3),"",'Total-corrected counts'!R1235),"")</f>
        <v>20.447537820732432</v>
      </c>
      <c r="S1235">
        <f>IFERROR(IF(OR(HLOOKUP($A1235,'Z-scores'!$C$2:$UD$20,17,FALSE)&gt;3,HLOOKUP($A1235,'Z-scores'!$C$2:$UD$20,17,FALSE)&lt;-3),"",'Total-corrected counts'!S1235),"")</f>
        <v>15.112874279777085</v>
      </c>
      <c r="T1235">
        <f>IFERROR(IF(OR(HLOOKUP($A1235,'Z-scores'!$C$2:$UD$20,18,FALSE)&gt;3,HLOOKUP($A1235,'Z-scores'!$C$2:$UD$20,18,FALSE)&lt;-3),"",'Total-corrected counts'!T1235),"")</f>
        <v>12.018838390867401</v>
      </c>
      <c r="U1235">
        <f>IFERROR(IF(OR(HLOOKUP($A1235,'Z-scores'!$C$2:$UD$20,19,FALSE)&gt;3,HLOOKUP($A1235,'Z-scores'!$C$2:$UD$20,19,FALSE)&lt;-3),"",'Total-corrected counts'!U1235),"")</f>
        <v>5.3939585927973521</v>
      </c>
      <c r="V1235">
        <f t="shared" si="76"/>
        <v>1</v>
      </c>
      <c r="W1235" s="10">
        <f>SUMIFS(Tabel132[Cluster],Tabel132[ID],A1235)</f>
        <v>105</v>
      </c>
      <c r="X1235">
        <f t="shared" si="73"/>
        <v>0.32841787442234582</v>
      </c>
      <c r="Y1235">
        <f t="shared" si="77"/>
        <v>11.494664707091601</v>
      </c>
      <c r="Z1235">
        <f t="shared" si="78"/>
        <v>14.065943366412201</v>
      </c>
    </row>
    <row r="1236" spans="1:26" x14ac:dyDescent="0.25">
      <c r="A1236">
        <v>12705</v>
      </c>
      <c r="B1236" t="s">
        <v>561</v>
      </c>
      <c r="C1236">
        <v>39500</v>
      </c>
      <c r="D1236">
        <v>2726</v>
      </c>
      <c r="E1236" t="str">
        <f>IFERROR(IF(OR(HLOOKUP($A1236,'Z-scores'!$C$2:$UD$20,3,FALSE)&gt;3,HLOOKUP(A1236,'Z-scores'!$C$2:$UD$20,3,FALSE)&lt;-3),"",'Total-corrected counts'!E1236),"")</f>
        <v/>
      </c>
      <c r="F1236" t="str">
        <f>IFERROR(IF(OR(HLOOKUP($A1236,'Z-scores'!$C$2:$UD$20,4,FALSE)&gt;3,HLOOKUP($A1236,'Z-scores'!$C$2:$UD$20,4,FALSE)&lt;-3),"",'Total-corrected counts'!F1236),"")</f>
        <v/>
      </c>
      <c r="G1236" t="str">
        <f>IFERROR(IF(OR(HLOOKUP($A1236,'Z-scores'!$C$2:$UD$20,5,FALSE)&gt;3,HLOOKUP($A1236,'Z-scores'!$C$2:$UD$20,5,FALSE)&lt;-3),"",'Total-corrected counts'!G1236),"")</f>
        <v/>
      </c>
      <c r="H1236" t="str">
        <f>IFERROR(IF(OR(HLOOKUP($A1236,'Z-scores'!$C$2:$UD$20,6,FALSE)&gt;3,HLOOKUP($A1236,'Z-scores'!$C$2:$UD$20,6,FALSE)&lt;-3),"",'Total-corrected counts'!H1236),"")</f>
        <v/>
      </c>
      <c r="I1236" t="str">
        <f>IFERROR(IF(OR(HLOOKUP($A1236,'Z-scores'!$C$2:$UD$20,7,FALSE)&gt;3,HLOOKUP($A1236,'Z-scores'!$C$2:$UD$20,7,FALSE)&lt;-3),"",'Total-corrected counts'!I1236),"")</f>
        <v/>
      </c>
      <c r="J1236" t="str">
        <f>IFERROR(IF(OR(HLOOKUP($A1236,'Z-scores'!$C$2:$UD$20,8,FALSE)&gt;3,HLOOKUP($A1236,'Z-scores'!$C$2:$UD$20,8,FALSE)&lt;-3),"",'Total-corrected counts'!J1236),"")</f>
        <v/>
      </c>
      <c r="K1236" t="str">
        <f>IFERROR(IF(OR(HLOOKUP($A1236,'Z-scores'!$C$2:$UD$20,9,FALSE)&gt;3,HLOOKUP($A1236,'Z-scores'!$C$2:$UD$20,9,FALSE)&lt;-3),"",'Total-corrected counts'!K1236),"")</f>
        <v/>
      </c>
      <c r="L1236" t="str">
        <f>IFERROR(IF(OR(HLOOKUP($A1236,'Z-scores'!$C$2:$UD$20,10,FALSE)&gt;3,HLOOKUP($A1236,'Z-scores'!$C$2:$UD$20,10,FALSE)&lt;-3),"",'Total-corrected counts'!L1236),"")</f>
        <v/>
      </c>
      <c r="M1236" t="str">
        <f>IFERROR(IF(OR(HLOOKUP($A1236,'Z-scores'!$C$2:$UD$20,11,FALSE)&gt;3,HLOOKUP($A1236,'Z-scores'!$C$2:$UD$20,11,FALSE)&lt;-3),"",'Total-corrected counts'!M1236),"")</f>
        <v/>
      </c>
      <c r="N1236" t="str">
        <f>IFERROR(IF(OR(HLOOKUP($A1236,'Z-scores'!$C$2:$UD$20,12,FALSE)&gt;3,HLOOKUP($A1236,'Z-scores'!$C$2:$UD$20,12,FALSE)&lt;-3),"",'Total-corrected counts'!N1236),"")</f>
        <v/>
      </c>
      <c r="O1236" t="str">
        <f>IFERROR(IF(OR(HLOOKUP($A1236,'Z-scores'!$C$2:$UD$20,13,FALSE)&gt;3,HLOOKUP($A1236,'Z-scores'!$C$2:$UD$20,13,FALSE)&lt;-3),"",'Total-corrected counts'!O1236),"")</f>
        <v/>
      </c>
      <c r="P1236" t="str">
        <f>IFERROR(IF(OR(HLOOKUP($A1236,'Z-scores'!$C$2:$UD$20,14,FALSE)&gt;3,HLOOKUP($A1236,'Z-scores'!$C$2:$UD$20,14,FALSE)&lt;-3),"",'Total-corrected counts'!P1236),"")</f>
        <v/>
      </c>
      <c r="Q1236" t="str">
        <f>IFERROR(IF(OR(HLOOKUP($A1236,'Z-scores'!$C$2:$UD$20,15,FALSE)&gt;3,HLOOKUP($A1236,'Z-scores'!$C$2:$UD$20,15,FALSE)&lt;-3),"",'Total-corrected counts'!Q1236),"")</f>
        <v/>
      </c>
      <c r="R1236" t="str">
        <f>IFERROR(IF(OR(HLOOKUP($A1236,'Z-scores'!$C$2:$UD$20,16,FALSE)&gt;3,HLOOKUP($A1236,'Z-scores'!$C$2:$UD$20,16,FALSE)&lt;-3),"",'Total-corrected counts'!R1236),"")</f>
        <v/>
      </c>
      <c r="S1236" t="str">
        <f>IFERROR(IF(OR(HLOOKUP($A1236,'Z-scores'!$C$2:$UD$20,17,FALSE)&gt;3,HLOOKUP($A1236,'Z-scores'!$C$2:$UD$20,17,FALSE)&lt;-3),"",'Total-corrected counts'!S1236),"")</f>
        <v/>
      </c>
      <c r="T1236" t="str">
        <f>IFERROR(IF(OR(HLOOKUP($A1236,'Z-scores'!$C$2:$UD$20,18,FALSE)&gt;3,HLOOKUP($A1236,'Z-scores'!$C$2:$UD$20,18,FALSE)&lt;-3),"",'Total-corrected counts'!T1236),"")</f>
        <v/>
      </c>
      <c r="U1236" t="str">
        <f>IFERROR(IF(OR(HLOOKUP($A1236,'Z-scores'!$C$2:$UD$20,19,FALSE)&gt;3,HLOOKUP($A1236,'Z-scores'!$C$2:$UD$20,19,FALSE)&lt;-3),"",'Total-corrected counts'!U1236),"")</f>
        <v/>
      </c>
      <c r="V1236">
        <f t="shared" si="76"/>
        <v>1</v>
      </c>
      <c r="W1236" s="10">
        <f>SUMIFS(Tabel132[Cluster],Tabel132[ID],A1236)</f>
        <v>52</v>
      </c>
      <c r="X1236" t="str">
        <f t="shared" si="73"/>
        <v/>
      </c>
      <c r="Y1236" t="str">
        <f t="shared" si="77"/>
        <v/>
      </c>
      <c r="Z1236" t="str">
        <f t="shared" si="78"/>
        <v/>
      </c>
    </row>
    <row r="1237" spans="1:26" x14ac:dyDescent="0.25">
      <c r="A1237">
        <v>12706</v>
      </c>
      <c r="B1237" t="s">
        <v>1270</v>
      </c>
      <c r="C1237">
        <v>39400</v>
      </c>
      <c r="D1237">
        <v>2726</v>
      </c>
      <c r="E1237" t="str">
        <f>IFERROR(IF(OR(HLOOKUP($A1237,'Z-scores'!$C$2:$UD$20,3,FALSE)&gt;3,HLOOKUP(A1237,'Z-scores'!$C$2:$UD$20,3,FALSE)&lt;-3),"",'Total-corrected counts'!E1237),"")</f>
        <v/>
      </c>
      <c r="F1237" t="str">
        <f>IFERROR(IF(OR(HLOOKUP($A1237,'Z-scores'!$C$2:$UD$20,4,FALSE)&gt;3,HLOOKUP($A1237,'Z-scores'!$C$2:$UD$20,4,FALSE)&lt;-3),"",'Total-corrected counts'!F1237),"")</f>
        <v/>
      </c>
      <c r="G1237" t="str">
        <f>IFERROR(IF(OR(HLOOKUP($A1237,'Z-scores'!$C$2:$UD$20,5,FALSE)&gt;3,HLOOKUP($A1237,'Z-scores'!$C$2:$UD$20,5,FALSE)&lt;-3),"",'Total-corrected counts'!G1237),"")</f>
        <v/>
      </c>
      <c r="H1237" t="str">
        <f>IFERROR(IF(OR(HLOOKUP($A1237,'Z-scores'!$C$2:$UD$20,6,FALSE)&gt;3,HLOOKUP($A1237,'Z-scores'!$C$2:$UD$20,6,FALSE)&lt;-3),"",'Total-corrected counts'!H1237),"")</f>
        <v/>
      </c>
      <c r="I1237" t="str">
        <f>IFERROR(IF(OR(HLOOKUP($A1237,'Z-scores'!$C$2:$UD$20,7,FALSE)&gt;3,HLOOKUP($A1237,'Z-scores'!$C$2:$UD$20,7,FALSE)&lt;-3),"",'Total-corrected counts'!I1237),"")</f>
        <v/>
      </c>
      <c r="J1237" t="str">
        <f>IFERROR(IF(OR(HLOOKUP($A1237,'Z-scores'!$C$2:$UD$20,8,FALSE)&gt;3,HLOOKUP($A1237,'Z-scores'!$C$2:$UD$20,8,FALSE)&lt;-3),"",'Total-corrected counts'!J1237),"")</f>
        <v/>
      </c>
      <c r="K1237" t="str">
        <f>IFERROR(IF(OR(HLOOKUP($A1237,'Z-scores'!$C$2:$UD$20,9,FALSE)&gt;3,HLOOKUP($A1237,'Z-scores'!$C$2:$UD$20,9,FALSE)&lt;-3),"",'Total-corrected counts'!K1237),"")</f>
        <v/>
      </c>
      <c r="L1237" t="str">
        <f>IFERROR(IF(OR(HLOOKUP($A1237,'Z-scores'!$C$2:$UD$20,10,FALSE)&gt;3,HLOOKUP($A1237,'Z-scores'!$C$2:$UD$20,10,FALSE)&lt;-3),"",'Total-corrected counts'!L1237),"")</f>
        <v/>
      </c>
      <c r="M1237" t="str">
        <f>IFERROR(IF(OR(HLOOKUP($A1237,'Z-scores'!$C$2:$UD$20,11,FALSE)&gt;3,HLOOKUP($A1237,'Z-scores'!$C$2:$UD$20,11,FALSE)&lt;-3),"",'Total-corrected counts'!M1237),"")</f>
        <v/>
      </c>
      <c r="N1237" t="str">
        <f>IFERROR(IF(OR(HLOOKUP($A1237,'Z-scores'!$C$2:$UD$20,12,FALSE)&gt;3,HLOOKUP($A1237,'Z-scores'!$C$2:$UD$20,12,FALSE)&lt;-3),"",'Total-corrected counts'!N1237),"")</f>
        <v/>
      </c>
      <c r="O1237" t="str">
        <f>IFERROR(IF(OR(HLOOKUP($A1237,'Z-scores'!$C$2:$UD$20,13,FALSE)&gt;3,HLOOKUP($A1237,'Z-scores'!$C$2:$UD$20,13,FALSE)&lt;-3),"",'Total-corrected counts'!O1237),"")</f>
        <v/>
      </c>
      <c r="P1237" t="str">
        <f>IFERROR(IF(OR(HLOOKUP($A1237,'Z-scores'!$C$2:$UD$20,14,FALSE)&gt;3,HLOOKUP($A1237,'Z-scores'!$C$2:$UD$20,14,FALSE)&lt;-3),"",'Total-corrected counts'!P1237),"")</f>
        <v/>
      </c>
      <c r="Q1237" t="str">
        <f>IFERROR(IF(OR(HLOOKUP($A1237,'Z-scores'!$C$2:$UD$20,15,FALSE)&gt;3,HLOOKUP($A1237,'Z-scores'!$C$2:$UD$20,15,FALSE)&lt;-3),"",'Total-corrected counts'!Q1237),"")</f>
        <v/>
      </c>
      <c r="R1237" t="str">
        <f>IFERROR(IF(OR(HLOOKUP($A1237,'Z-scores'!$C$2:$UD$20,16,FALSE)&gt;3,HLOOKUP($A1237,'Z-scores'!$C$2:$UD$20,16,FALSE)&lt;-3),"",'Total-corrected counts'!R1237),"")</f>
        <v/>
      </c>
      <c r="S1237" t="str">
        <f>IFERROR(IF(OR(HLOOKUP($A1237,'Z-scores'!$C$2:$UD$20,17,FALSE)&gt;3,HLOOKUP($A1237,'Z-scores'!$C$2:$UD$20,17,FALSE)&lt;-3),"",'Total-corrected counts'!S1237),"")</f>
        <v/>
      </c>
      <c r="T1237" t="str">
        <f>IFERROR(IF(OR(HLOOKUP($A1237,'Z-scores'!$C$2:$UD$20,18,FALSE)&gt;3,HLOOKUP($A1237,'Z-scores'!$C$2:$UD$20,18,FALSE)&lt;-3),"",'Total-corrected counts'!T1237),"")</f>
        <v/>
      </c>
      <c r="U1237" t="str">
        <f>IFERROR(IF(OR(HLOOKUP($A1237,'Z-scores'!$C$2:$UD$20,19,FALSE)&gt;3,HLOOKUP($A1237,'Z-scores'!$C$2:$UD$20,19,FALSE)&lt;-3),"",'Total-corrected counts'!U1237),"")</f>
        <v/>
      </c>
      <c r="V1237">
        <f t="shared" si="76"/>
        <v>1</v>
      </c>
      <c r="W1237" s="10">
        <f>SUMIFS(Tabel132[Cluster],Tabel132[ID],A1237)</f>
        <v>53</v>
      </c>
      <c r="X1237" t="str">
        <f t="shared" si="73"/>
        <v/>
      </c>
      <c r="Y1237" t="str">
        <f t="shared" si="77"/>
        <v/>
      </c>
      <c r="Z1237" t="str">
        <f t="shared" si="78"/>
        <v/>
      </c>
    </row>
    <row r="1238" spans="1:26" x14ac:dyDescent="0.25">
      <c r="A1238">
        <v>12707</v>
      </c>
      <c r="B1238" t="s">
        <v>1271</v>
      </c>
      <c r="C1238">
        <v>39500</v>
      </c>
      <c r="D1238">
        <v>2726</v>
      </c>
      <c r="E1238" t="str">
        <f>IFERROR(IF(OR(HLOOKUP($A1238,'Z-scores'!$C$2:$UD$20,3,FALSE)&gt;3,HLOOKUP(A1238,'Z-scores'!$C$2:$UD$20,3,FALSE)&lt;-3),"",'Total-corrected counts'!E1238),"")</f>
        <v/>
      </c>
      <c r="F1238" t="str">
        <f>IFERROR(IF(OR(HLOOKUP($A1238,'Z-scores'!$C$2:$UD$20,4,FALSE)&gt;3,HLOOKUP($A1238,'Z-scores'!$C$2:$UD$20,4,FALSE)&lt;-3),"",'Total-corrected counts'!F1238),"")</f>
        <v/>
      </c>
      <c r="G1238" t="str">
        <f>IFERROR(IF(OR(HLOOKUP($A1238,'Z-scores'!$C$2:$UD$20,5,FALSE)&gt;3,HLOOKUP($A1238,'Z-scores'!$C$2:$UD$20,5,FALSE)&lt;-3),"",'Total-corrected counts'!G1238),"")</f>
        <v/>
      </c>
      <c r="H1238" t="str">
        <f>IFERROR(IF(OR(HLOOKUP($A1238,'Z-scores'!$C$2:$UD$20,6,FALSE)&gt;3,HLOOKUP($A1238,'Z-scores'!$C$2:$UD$20,6,FALSE)&lt;-3),"",'Total-corrected counts'!H1238),"")</f>
        <v/>
      </c>
      <c r="I1238" t="str">
        <f>IFERROR(IF(OR(HLOOKUP($A1238,'Z-scores'!$C$2:$UD$20,7,FALSE)&gt;3,HLOOKUP($A1238,'Z-scores'!$C$2:$UD$20,7,FALSE)&lt;-3),"",'Total-corrected counts'!I1238),"")</f>
        <v/>
      </c>
      <c r="J1238" t="str">
        <f>IFERROR(IF(OR(HLOOKUP($A1238,'Z-scores'!$C$2:$UD$20,8,FALSE)&gt;3,HLOOKUP($A1238,'Z-scores'!$C$2:$UD$20,8,FALSE)&lt;-3),"",'Total-corrected counts'!J1238),"")</f>
        <v/>
      </c>
      <c r="K1238" t="str">
        <f>IFERROR(IF(OR(HLOOKUP($A1238,'Z-scores'!$C$2:$UD$20,9,FALSE)&gt;3,HLOOKUP($A1238,'Z-scores'!$C$2:$UD$20,9,FALSE)&lt;-3),"",'Total-corrected counts'!K1238),"")</f>
        <v/>
      </c>
      <c r="L1238" t="str">
        <f>IFERROR(IF(OR(HLOOKUP($A1238,'Z-scores'!$C$2:$UD$20,10,FALSE)&gt;3,HLOOKUP($A1238,'Z-scores'!$C$2:$UD$20,10,FALSE)&lt;-3),"",'Total-corrected counts'!L1238),"")</f>
        <v/>
      </c>
      <c r="M1238" t="str">
        <f>IFERROR(IF(OR(HLOOKUP($A1238,'Z-scores'!$C$2:$UD$20,11,FALSE)&gt;3,HLOOKUP($A1238,'Z-scores'!$C$2:$UD$20,11,FALSE)&lt;-3),"",'Total-corrected counts'!M1238),"")</f>
        <v/>
      </c>
      <c r="N1238" t="str">
        <f>IFERROR(IF(OR(HLOOKUP($A1238,'Z-scores'!$C$2:$UD$20,12,FALSE)&gt;3,HLOOKUP($A1238,'Z-scores'!$C$2:$UD$20,12,FALSE)&lt;-3),"",'Total-corrected counts'!N1238),"")</f>
        <v/>
      </c>
      <c r="O1238" t="str">
        <f>IFERROR(IF(OR(HLOOKUP($A1238,'Z-scores'!$C$2:$UD$20,13,FALSE)&gt;3,HLOOKUP($A1238,'Z-scores'!$C$2:$UD$20,13,FALSE)&lt;-3),"",'Total-corrected counts'!O1238),"")</f>
        <v/>
      </c>
      <c r="P1238" t="str">
        <f>IFERROR(IF(OR(HLOOKUP($A1238,'Z-scores'!$C$2:$UD$20,14,FALSE)&gt;3,HLOOKUP($A1238,'Z-scores'!$C$2:$UD$20,14,FALSE)&lt;-3),"",'Total-corrected counts'!P1238),"")</f>
        <v/>
      </c>
      <c r="Q1238" t="str">
        <f>IFERROR(IF(OR(HLOOKUP($A1238,'Z-scores'!$C$2:$UD$20,15,FALSE)&gt;3,HLOOKUP($A1238,'Z-scores'!$C$2:$UD$20,15,FALSE)&lt;-3),"",'Total-corrected counts'!Q1238),"")</f>
        <v/>
      </c>
      <c r="R1238" t="str">
        <f>IFERROR(IF(OR(HLOOKUP($A1238,'Z-scores'!$C$2:$UD$20,16,FALSE)&gt;3,HLOOKUP($A1238,'Z-scores'!$C$2:$UD$20,16,FALSE)&lt;-3),"",'Total-corrected counts'!R1238),"")</f>
        <v/>
      </c>
      <c r="S1238" t="str">
        <f>IFERROR(IF(OR(HLOOKUP($A1238,'Z-scores'!$C$2:$UD$20,17,FALSE)&gt;3,HLOOKUP($A1238,'Z-scores'!$C$2:$UD$20,17,FALSE)&lt;-3),"",'Total-corrected counts'!S1238),"")</f>
        <v/>
      </c>
      <c r="T1238" t="str">
        <f>IFERROR(IF(OR(HLOOKUP($A1238,'Z-scores'!$C$2:$UD$20,18,FALSE)&gt;3,HLOOKUP($A1238,'Z-scores'!$C$2:$UD$20,18,FALSE)&lt;-3),"",'Total-corrected counts'!T1238),"")</f>
        <v/>
      </c>
      <c r="U1238" t="str">
        <f>IFERROR(IF(OR(HLOOKUP($A1238,'Z-scores'!$C$2:$UD$20,19,FALSE)&gt;3,HLOOKUP($A1238,'Z-scores'!$C$2:$UD$20,19,FALSE)&lt;-3),"",'Total-corrected counts'!U1238),"")</f>
        <v/>
      </c>
      <c r="V1238">
        <f t="shared" si="76"/>
        <v>1</v>
      </c>
      <c r="W1238" s="10">
        <f>SUMIFS(Tabel132[Cluster],Tabel132[ID],A1238)</f>
        <v>53</v>
      </c>
      <c r="X1238" t="str">
        <f t="shared" si="73"/>
        <v/>
      </c>
      <c r="Y1238" t="str">
        <f t="shared" si="77"/>
        <v/>
      </c>
      <c r="Z1238" t="str">
        <f t="shared" si="78"/>
        <v/>
      </c>
    </row>
    <row r="1239" spans="1:26" x14ac:dyDescent="0.25">
      <c r="A1239">
        <v>182305696</v>
      </c>
      <c r="B1239" t="s">
        <v>562</v>
      </c>
      <c r="C1239">
        <v>300</v>
      </c>
      <c r="D1239">
        <v>688</v>
      </c>
      <c r="E1239" t="str">
        <f>IFERROR(IF(OR(HLOOKUP($A1239,'Z-scores'!$C$2:$UD$20,3,FALSE)&gt;3,HLOOKUP(A1239,'Z-scores'!$C$2:$UD$20,3,FALSE)&lt;-3),"",'Total-corrected counts'!E1239),"")</f>
        <v/>
      </c>
      <c r="F1239" t="str">
        <f>IFERROR(IF(OR(HLOOKUP($A1239,'Z-scores'!$C$2:$UD$20,4,FALSE)&gt;3,HLOOKUP($A1239,'Z-scores'!$C$2:$UD$20,4,FALSE)&lt;-3),"",'Total-corrected counts'!F1239),"")</f>
        <v/>
      </c>
      <c r="G1239" t="str">
        <f>IFERROR(IF(OR(HLOOKUP($A1239,'Z-scores'!$C$2:$UD$20,5,FALSE)&gt;3,HLOOKUP($A1239,'Z-scores'!$C$2:$UD$20,5,FALSE)&lt;-3),"",'Total-corrected counts'!G1239),"")</f>
        <v/>
      </c>
      <c r="H1239" t="str">
        <f>IFERROR(IF(OR(HLOOKUP($A1239,'Z-scores'!$C$2:$UD$20,6,FALSE)&gt;3,HLOOKUP($A1239,'Z-scores'!$C$2:$UD$20,6,FALSE)&lt;-3),"",'Total-corrected counts'!H1239),"")</f>
        <v/>
      </c>
      <c r="I1239" t="str">
        <f>IFERROR(IF(OR(HLOOKUP($A1239,'Z-scores'!$C$2:$UD$20,7,FALSE)&gt;3,HLOOKUP($A1239,'Z-scores'!$C$2:$UD$20,7,FALSE)&lt;-3),"",'Total-corrected counts'!I1239),"")</f>
        <v/>
      </c>
      <c r="J1239" t="str">
        <f>IFERROR(IF(OR(HLOOKUP($A1239,'Z-scores'!$C$2:$UD$20,8,FALSE)&gt;3,HLOOKUP($A1239,'Z-scores'!$C$2:$UD$20,8,FALSE)&lt;-3),"",'Total-corrected counts'!J1239),"")</f>
        <v/>
      </c>
      <c r="K1239" t="str">
        <f>IFERROR(IF(OR(HLOOKUP($A1239,'Z-scores'!$C$2:$UD$20,9,FALSE)&gt;3,HLOOKUP($A1239,'Z-scores'!$C$2:$UD$20,9,FALSE)&lt;-3),"",'Total-corrected counts'!K1239),"")</f>
        <v/>
      </c>
      <c r="L1239" t="str">
        <f>IFERROR(IF(OR(HLOOKUP($A1239,'Z-scores'!$C$2:$UD$20,10,FALSE)&gt;3,HLOOKUP($A1239,'Z-scores'!$C$2:$UD$20,10,FALSE)&lt;-3),"",'Total-corrected counts'!L1239),"")</f>
        <v/>
      </c>
      <c r="M1239" t="str">
        <f>IFERROR(IF(OR(HLOOKUP($A1239,'Z-scores'!$C$2:$UD$20,11,FALSE)&gt;3,HLOOKUP($A1239,'Z-scores'!$C$2:$UD$20,11,FALSE)&lt;-3),"",'Total-corrected counts'!M1239),"")</f>
        <v/>
      </c>
      <c r="N1239" t="str">
        <f>IFERROR(IF(OR(HLOOKUP($A1239,'Z-scores'!$C$2:$UD$20,12,FALSE)&gt;3,HLOOKUP($A1239,'Z-scores'!$C$2:$UD$20,12,FALSE)&lt;-3),"",'Total-corrected counts'!N1239),"")</f>
        <v/>
      </c>
      <c r="O1239" t="str">
        <f>IFERROR(IF(OR(HLOOKUP($A1239,'Z-scores'!$C$2:$UD$20,13,FALSE)&gt;3,HLOOKUP($A1239,'Z-scores'!$C$2:$UD$20,13,FALSE)&lt;-3),"",'Total-corrected counts'!O1239),"")</f>
        <v/>
      </c>
      <c r="P1239" t="str">
        <f>IFERROR(IF(OR(HLOOKUP($A1239,'Z-scores'!$C$2:$UD$20,14,FALSE)&gt;3,HLOOKUP($A1239,'Z-scores'!$C$2:$UD$20,14,FALSE)&lt;-3),"",'Total-corrected counts'!P1239),"")</f>
        <v/>
      </c>
      <c r="Q1239" t="str">
        <f>IFERROR(IF(OR(HLOOKUP($A1239,'Z-scores'!$C$2:$UD$20,15,FALSE)&gt;3,HLOOKUP($A1239,'Z-scores'!$C$2:$UD$20,15,FALSE)&lt;-3),"",'Total-corrected counts'!Q1239),"")</f>
        <v/>
      </c>
      <c r="R1239" t="str">
        <f>IFERROR(IF(OR(HLOOKUP($A1239,'Z-scores'!$C$2:$UD$20,16,FALSE)&gt;3,HLOOKUP($A1239,'Z-scores'!$C$2:$UD$20,16,FALSE)&lt;-3),"",'Total-corrected counts'!R1239),"")</f>
        <v/>
      </c>
      <c r="S1239" t="str">
        <f>IFERROR(IF(OR(HLOOKUP($A1239,'Z-scores'!$C$2:$UD$20,17,FALSE)&gt;3,HLOOKUP($A1239,'Z-scores'!$C$2:$UD$20,17,FALSE)&lt;-3),"",'Total-corrected counts'!S1239),"")</f>
        <v/>
      </c>
      <c r="T1239" t="str">
        <f>IFERROR(IF(OR(HLOOKUP($A1239,'Z-scores'!$C$2:$UD$20,18,FALSE)&gt;3,HLOOKUP($A1239,'Z-scores'!$C$2:$UD$20,18,FALSE)&lt;-3),"",'Total-corrected counts'!T1239),"")</f>
        <v/>
      </c>
      <c r="U1239" t="str">
        <f>IFERROR(IF(OR(HLOOKUP($A1239,'Z-scores'!$C$2:$UD$20,19,FALSE)&gt;3,HLOOKUP($A1239,'Z-scores'!$C$2:$UD$20,19,FALSE)&lt;-3),"",'Total-corrected counts'!U1239),"")</f>
        <v/>
      </c>
      <c r="V1239">
        <f t="shared" si="76"/>
        <v>1</v>
      </c>
      <c r="W1239" s="10">
        <f>SUMIFS(Tabel132[Cluster],Tabel132[ID],A1239)</f>
        <v>0</v>
      </c>
      <c r="X1239" t="str">
        <f t="shared" si="73"/>
        <v/>
      </c>
      <c r="Y1239" t="str">
        <f t="shared" si="77"/>
        <v/>
      </c>
      <c r="Z1239" t="str">
        <f t="shared" si="78"/>
        <v/>
      </c>
    </row>
    <row r="1240" spans="1:26" x14ac:dyDescent="0.25">
      <c r="A1240">
        <v>182305712</v>
      </c>
      <c r="B1240" t="s">
        <v>562</v>
      </c>
      <c r="C1240">
        <v>300</v>
      </c>
      <c r="D1240">
        <v>688</v>
      </c>
      <c r="E1240" t="str">
        <f>IFERROR(IF(OR(HLOOKUP($A1240,'Z-scores'!$C$2:$UD$20,3,FALSE)&gt;3,HLOOKUP(A1240,'Z-scores'!$C$2:$UD$20,3,FALSE)&lt;-3),"",'Total-corrected counts'!E1240),"")</f>
        <v/>
      </c>
      <c r="F1240" t="str">
        <f>IFERROR(IF(OR(HLOOKUP($A1240,'Z-scores'!$C$2:$UD$20,4,FALSE)&gt;3,HLOOKUP($A1240,'Z-scores'!$C$2:$UD$20,4,FALSE)&lt;-3),"",'Total-corrected counts'!F1240),"")</f>
        <v/>
      </c>
      <c r="G1240" t="str">
        <f>IFERROR(IF(OR(HLOOKUP($A1240,'Z-scores'!$C$2:$UD$20,5,FALSE)&gt;3,HLOOKUP($A1240,'Z-scores'!$C$2:$UD$20,5,FALSE)&lt;-3),"",'Total-corrected counts'!G1240),"")</f>
        <v/>
      </c>
      <c r="H1240" t="str">
        <f>IFERROR(IF(OR(HLOOKUP($A1240,'Z-scores'!$C$2:$UD$20,6,FALSE)&gt;3,HLOOKUP($A1240,'Z-scores'!$C$2:$UD$20,6,FALSE)&lt;-3),"",'Total-corrected counts'!H1240),"")</f>
        <v/>
      </c>
      <c r="I1240" t="str">
        <f>IFERROR(IF(OR(HLOOKUP($A1240,'Z-scores'!$C$2:$UD$20,7,FALSE)&gt;3,HLOOKUP($A1240,'Z-scores'!$C$2:$UD$20,7,FALSE)&lt;-3),"",'Total-corrected counts'!I1240),"")</f>
        <v/>
      </c>
      <c r="J1240" t="str">
        <f>IFERROR(IF(OR(HLOOKUP($A1240,'Z-scores'!$C$2:$UD$20,8,FALSE)&gt;3,HLOOKUP($A1240,'Z-scores'!$C$2:$UD$20,8,FALSE)&lt;-3),"",'Total-corrected counts'!J1240),"")</f>
        <v/>
      </c>
      <c r="K1240" t="str">
        <f>IFERROR(IF(OR(HLOOKUP($A1240,'Z-scores'!$C$2:$UD$20,9,FALSE)&gt;3,HLOOKUP($A1240,'Z-scores'!$C$2:$UD$20,9,FALSE)&lt;-3),"",'Total-corrected counts'!K1240),"")</f>
        <v/>
      </c>
      <c r="L1240" t="str">
        <f>IFERROR(IF(OR(HLOOKUP($A1240,'Z-scores'!$C$2:$UD$20,10,FALSE)&gt;3,HLOOKUP($A1240,'Z-scores'!$C$2:$UD$20,10,FALSE)&lt;-3),"",'Total-corrected counts'!L1240),"")</f>
        <v/>
      </c>
      <c r="M1240" t="str">
        <f>IFERROR(IF(OR(HLOOKUP($A1240,'Z-scores'!$C$2:$UD$20,11,FALSE)&gt;3,HLOOKUP($A1240,'Z-scores'!$C$2:$UD$20,11,FALSE)&lt;-3),"",'Total-corrected counts'!M1240),"")</f>
        <v/>
      </c>
      <c r="N1240" t="str">
        <f>IFERROR(IF(OR(HLOOKUP($A1240,'Z-scores'!$C$2:$UD$20,12,FALSE)&gt;3,HLOOKUP($A1240,'Z-scores'!$C$2:$UD$20,12,FALSE)&lt;-3),"",'Total-corrected counts'!N1240),"")</f>
        <v/>
      </c>
      <c r="O1240" t="str">
        <f>IFERROR(IF(OR(HLOOKUP($A1240,'Z-scores'!$C$2:$UD$20,13,FALSE)&gt;3,HLOOKUP($A1240,'Z-scores'!$C$2:$UD$20,13,FALSE)&lt;-3),"",'Total-corrected counts'!O1240),"")</f>
        <v/>
      </c>
      <c r="P1240" t="str">
        <f>IFERROR(IF(OR(HLOOKUP($A1240,'Z-scores'!$C$2:$UD$20,14,FALSE)&gt;3,HLOOKUP($A1240,'Z-scores'!$C$2:$UD$20,14,FALSE)&lt;-3),"",'Total-corrected counts'!P1240),"")</f>
        <v/>
      </c>
      <c r="Q1240" t="str">
        <f>IFERROR(IF(OR(HLOOKUP($A1240,'Z-scores'!$C$2:$UD$20,15,FALSE)&gt;3,HLOOKUP($A1240,'Z-scores'!$C$2:$UD$20,15,FALSE)&lt;-3),"",'Total-corrected counts'!Q1240),"")</f>
        <v/>
      </c>
      <c r="R1240" t="str">
        <f>IFERROR(IF(OR(HLOOKUP($A1240,'Z-scores'!$C$2:$UD$20,16,FALSE)&gt;3,HLOOKUP($A1240,'Z-scores'!$C$2:$UD$20,16,FALSE)&lt;-3),"",'Total-corrected counts'!R1240),"")</f>
        <v/>
      </c>
      <c r="S1240" t="str">
        <f>IFERROR(IF(OR(HLOOKUP($A1240,'Z-scores'!$C$2:$UD$20,17,FALSE)&gt;3,HLOOKUP($A1240,'Z-scores'!$C$2:$UD$20,17,FALSE)&lt;-3),"",'Total-corrected counts'!S1240),"")</f>
        <v/>
      </c>
      <c r="T1240" t="str">
        <f>IFERROR(IF(OR(HLOOKUP($A1240,'Z-scores'!$C$2:$UD$20,18,FALSE)&gt;3,HLOOKUP($A1240,'Z-scores'!$C$2:$UD$20,18,FALSE)&lt;-3),"",'Total-corrected counts'!T1240),"")</f>
        <v/>
      </c>
      <c r="U1240" t="str">
        <f>IFERROR(IF(OR(HLOOKUP($A1240,'Z-scores'!$C$2:$UD$20,19,FALSE)&gt;3,HLOOKUP($A1240,'Z-scores'!$C$2:$UD$20,19,FALSE)&lt;-3),"",'Total-corrected counts'!U1240),"")</f>
        <v/>
      </c>
      <c r="V1240">
        <f t="shared" si="76"/>
        <v>1</v>
      </c>
      <c r="W1240" s="10">
        <f>SUMIFS(Tabel132[Cluster],Tabel132[ID],A1240)</f>
        <v>0</v>
      </c>
      <c r="X1240" t="str">
        <f t="shared" si="73"/>
        <v/>
      </c>
      <c r="Y1240" t="str">
        <f t="shared" si="77"/>
        <v/>
      </c>
      <c r="Z1240" t="str">
        <f t="shared" si="78"/>
        <v/>
      </c>
    </row>
    <row r="1241" spans="1:26" x14ac:dyDescent="0.25">
      <c r="A1241">
        <v>312782560</v>
      </c>
      <c r="B1241" t="s">
        <v>562</v>
      </c>
      <c r="C1241">
        <v>300</v>
      </c>
      <c r="D1241">
        <v>688</v>
      </c>
      <c r="E1241" t="str">
        <f>IFERROR(IF(OR(HLOOKUP($A1241,'Z-scores'!$C$2:$UD$20,3,FALSE)&gt;3,HLOOKUP(A1241,'Z-scores'!$C$2:$UD$20,3,FALSE)&lt;-3),"",'Total-corrected counts'!E1241),"")</f>
        <v/>
      </c>
      <c r="F1241" t="str">
        <f>IFERROR(IF(OR(HLOOKUP($A1241,'Z-scores'!$C$2:$UD$20,4,FALSE)&gt;3,HLOOKUP($A1241,'Z-scores'!$C$2:$UD$20,4,FALSE)&lt;-3),"",'Total-corrected counts'!F1241),"")</f>
        <v/>
      </c>
      <c r="G1241" t="str">
        <f>IFERROR(IF(OR(HLOOKUP($A1241,'Z-scores'!$C$2:$UD$20,5,FALSE)&gt;3,HLOOKUP($A1241,'Z-scores'!$C$2:$UD$20,5,FALSE)&lt;-3),"",'Total-corrected counts'!G1241),"")</f>
        <v/>
      </c>
      <c r="H1241" t="str">
        <f>IFERROR(IF(OR(HLOOKUP($A1241,'Z-scores'!$C$2:$UD$20,6,FALSE)&gt;3,HLOOKUP($A1241,'Z-scores'!$C$2:$UD$20,6,FALSE)&lt;-3),"",'Total-corrected counts'!H1241),"")</f>
        <v/>
      </c>
      <c r="I1241" t="str">
        <f>IFERROR(IF(OR(HLOOKUP($A1241,'Z-scores'!$C$2:$UD$20,7,FALSE)&gt;3,HLOOKUP($A1241,'Z-scores'!$C$2:$UD$20,7,FALSE)&lt;-3),"",'Total-corrected counts'!I1241),"")</f>
        <v/>
      </c>
      <c r="J1241" t="str">
        <f>IFERROR(IF(OR(HLOOKUP($A1241,'Z-scores'!$C$2:$UD$20,8,FALSE)&gt;3,HLOOKUP($A1241,'Z-scores'!$C$2:$UD$20,8,FALSE)&lt;-3),"",'Total-corrected counts'!J1241),"")</f>
        <v/>
      </c>
      <c r="K1241" t="str">
        <f>IFERROR(IF(OR(HLOOKUP($A1241,'Z-scores'!$C$2:$UD$20,9,FALSE)&gt;3,HLOOKUP($A1241,'Z-scores'!$C$2:$UD$20,9,FALSE)&lt;-3),"",'Total-corrected counts'!K1241),"")</f>
        <v/>
      </c>
      <c r="L1241" t="str">
        <f>IFERROR(IF(OR(HLOOKUP($A1241,'Z-scores'!$C$2:$UD$20,10,FALSE)&gt;3,HLOOKUP($A1241,'Z-scores'!$C$2:$UD$20,10,FALSE)&lt;-3),"",'Total-corrected counts'!L1241),"")</f>
        <v/>
      </c>
      <c r="M1241" t="str">
        <f>IFERROR(IF(OR(HLOOKUP($A1241,'Z-scores'!$C$2:$UD$20,11,FALSE)&gt;3,HLOOKUP($A1241,'Z-scores'!$C$2:$UD$20,11,FALSE)&lt;-3),"",'Total-corrected counts'!M1241),"")</f>
        <v/>
      </c>
      <c r="N1241" t="str">
        <f>IFERROR(IF(OR(HLOOKUP($A1241,'Z-scores'!$C$2:$UD$20,12,FALSE)&gt;3,HLOOKUP($A1241,'Z-scores'!$C$2:$UD$20,12,FALSE)&lt;-3),"",'Total-corrected counts'!N1241),"")</f>
        <v/>
      </c>
      <c r="O1241" t="str">
        <f>IFERROR(IF(OR(HLOOKUP($A1241,'Z-scores'!$C$2:$UD$20,13,FALSE)&gt;3,HLOOKUP($A1241,'Z-scores'!$C$2:$UD$20,13,FALSE)&lt;-3),"",'Total-corrected counts'!O1241),"")</f>
        <v/>
      </c>
      <c r="P1241" t="str">
        <f>IFERROR(IF(OR(HLOOKUP($A1241,'Z-scores'!$C$2:$UD$20,14,FALSE)&gt;3,HLOOKUP($A1241,'Z-scores'!$C$2:$UD$20,14,FALSE)&lt;-3),"",'Total-corrected counts'!P1241),"")</f>
        <v/>
      </c>
      <c r="Q1241" t="str">
        <f>IFERROR(IF(OR(HLOOKUP($A1241,'Z-scores'!$C$2:$UD$20,15,FALSE)&gt;3,HLOOKUP($A1241,'Z-scores'!$C$2:$UD$20,15,FALSE)&lt;-3),"",'Total-corrected counts'!Q1241),"")</f>
        <v/>
      </c>
      <c r="R1241" t="str">
        <f>IFERROR(IF(OR(HLOOKUP($A1241,'Z-scores'!$C$2:$UD$20,16,FALSE)&gt;3,HLOOKUP($A1241,'Z-scores'!$C$2:$UD$20,16,FALSE)&lt;-3),"",'Total-corrected counts'!R1241),"")</f>
        <v/>
      </c>
      <c r="S1241" t="str">
        <f>IFERROR(IF(OR(HLOOKUP($A1241,'Z-scores'!$C$2:$UD$20,17,FALSE)&gt;3,HLOOKUP($A1241,'Z-scores'!$C$2:$UD$20,17,FALSE)&lt;-3),"",'Total-corrected counts'!S1241),"")</f>
        <v/>
      </c>
      <c r="T1241" t="str">
        <f>IFERROR(IF(OR(HLOOKUP($A1241,'Z-scores'!$C$2:$UD$20,18,FALSE)&gt;3,HLOOKUP($A1241,'Z-scores'!$C$2:$UD$20,18,FALSE)&lt;-3),"",'Total-corrected counts'!T1241),"")</f>
        <v/>
      </c>
      <c r="U1241" t="str">
        <f>IFERROR(IF(OR(HLOOKUP($A1241,'Z-scores'!$C$2:$UD$20,19,FALSE)&gt;3,HLOOKUP($A1241,'Z-scores'!$C$2:$UD$20,19,FALSE)&lt;-3),"",'Total-corrected counts'!U1241),"")</f>
        <v/>
      </c>
      <c r="V1241">
        <f t="shared" si="76"/>
        <v>1</v>
      </c>
      <c r="W1241" s="10">
        <f>SUMIFS(Tabel132[Cluster],Tabel132[ID],A1241)</f>
        <v>0</v>
      </c>
      <c r="X1241" t="str">
        <f t="shared" si="73"/>
        <v/>
      </c>
      <c r="Y1241" t="str">
        <f t="shared" si="77"/>
        <v/>
      </c>
      <c r="Z1241" t="str">
        <f t="shared" si="78"/>
        <v/>
      </c>
    </row>
    <row r="1242" spans="1:26" x14ac:dyDescent="0.25">
      <c r="A1242">
        <v>312782592</v>
      </c>
      <c r="B1242" t="s">
        <v>562</v>
      </c>
      <c r="C1242">
        <v>300</v>
      </c>
      <c r="D1242">
        <v>688</v>
      </c>
      <c r="E1242" t="str">
        <f>IFERROR(IF(OR(HLOOKUP($A1242,'Z-scores'!$C$2:$UD$20,3,FALSE)&gt;3,HLOOKUP(A1242,'Z-scores'!$C$2:$UD$20,3,FALSE)&lt;-3),"",'Total-corrected counts'!E1242),"")</f>
        <v/>
      </c>
      <c r="F1242" t="str">
        <f>IFERROR(IF(OR(HLOOKUP($A1242,'Z-scores'!$C$2:$UD$20,4,FALSE)&gt;3,HLOOKUP($A1242,'Z-scores'!$C$2:$UD$20,4,FALSE)&lt;-3),"",'Total-corrected counts'!F1242),"")</f>
        <v/>
      </c>
      <c r="G1242" t="str">
        <f>IFERROR(IF(OR(HLOOKUP($A1242,'Z-scores'!$C$2:$UD$20,5,FALSE)&gt;3,HLOOKUP($A1242,'Z-scores'!$C$2:$UD$20,5,FALSE)&lt;-3),"",'Total-corrected counts'!G1242),"")</f>
        <v/>
      </c>
      <c r="H1242" t="str">
        <f>IFERROR(IF(OR(HLOOKUP($A1242,'Z-scores'!$C$2:$UD$20,6,FALSE)&gt;3,HLOOKUP($A1242,'Z-scores'!$C$2:$UD$20,6,FALSE)&lt;-3),"",'Total-corrected counts'!H1242),"")</f>
        <v/>
      </c>
      <c r="I1242" t="str">
        <f>IFERROR(IF(OR(HLOOKUP($A1242,'Z-scores'!$C$2:$UD$20,7,FALSE)&gt;3,HLOOKUP($A1242,'Z-scores'!$C$2:$UD$20,7,FALSE)&lt;-3),"",'Total-corrected counts'!I1242),"")</f>
        <v/>
      </c>
      <c r="J1242" t="str">
        <f>IFERROR(IF(OR(HLOOKUP($A1242,'Z-scores'!$C$2:$UD$20,8,FALSE)&gt;3,HLOOKUP($A1242,'Z-scores'!$C$2:$UD$20,8,FALSE)&lt;-3),"",'Total-corrected counts'!J1242),"")</f>
        <v/>
      </c>
      <c r="K1242" t="str">
        <f>IFERROR(IF(OR(HLOOKUP($A1242,'Z-scores'!$C$2:$UD$20,9,FALSE)&gt;3,HLOOKUP($A1242,'Z-scores'!$C$2:$UD$20,9,FALSE)&lt;-3),"",'Total-corrected counts'!K1242),"")</f>
        <v/>
      </c>
      <c r="L1242" t="str">
        <f>IFERROR(IF(OR(HLOOKUP($A1242,'Z-scores'!$C$2:$UD$20,10,FALSE)&gt;3,HLOOKUP($A1242,'Z-scores'!$C$2:$UD$20,10,FALSE)&lt;-3),"",'Total-corrected counts'!L1242),"")</f>
        <v/>
      </c>
      <c r="M1242" t="str">
        <f>IFERROR(IF(OR(HLOOKUP($A1242,'Z-scores'!$C$2:$UD$20,11,FALSE)&gt;3,HLOOKUP($A1242,'Z-scores'!$C$2:$UD$20,11,FALSE)&lt;-3),"",'Total-corrected counts'!M1242),"")</f>
        <v/>
      </c>
      <c r="N1242" t="str">
        <f>IFERROR(IF(OR(HLOOKUP($A1242,'Z-scores'!$C$2:$UD$20,12,FALSE)&gt;3,HLOOKUP($A1242,'Z-scores'!$C$2:$UD$20,12,FALSE)&lt;-3),"",'Total-corrected counts'!N1242),"")</f>
        <v/>
      </c>
      <c r="O1242" t="str">
        <f>IFERROR(IF(OR(HLOOKUP($A1242,'Z-scores'!$C$2:$UD$20,13,FALSE)&gt;3,HLOOKUP($A1242,'Z-scores'!$C$2:$UD$20,13,FALSE)&lt;-3),"",'Total-corrected counts'!O1242),"")</f>
        <v/>
      </c>
      <c r="P1242" t="str">
        <f>IFERROR(IF(OR(HLOOKUP($A1242,'Z-scores'!$C$2:$UD$20,14,FALSE)&gt;3,HLOOKUP($A1242,'Z-scores'!$C$2:$UD$20,14,FALSE)&lt;-3),"",'Total-corrected counts'!P1242),"")</f>
        <v/>
      </c>
      <c r="Q1242" t="str">
        <f>IFERROR(IF(OR(HLOOKUP($A1242,'Z-scores'!$C$2:$UD$20,15,FALSE)&gt;3,HLOOKUP($A1242,'Z-scores'!$C$2:$UD$20,15,FALSE)&lt;-3),"",'Total-corrected counts'!Q1242),"")</f>
        <v/>
      </c>
      <c r="R1242" t="str">
        <f>IFERROR(IF(OR(HLOOKUP($A1242,'Z-scores'!$C$2:$UD$20,16,FALSE)&gt;3,HLOOKUP($A1242,'Z-scores'!$C$2:$UD$20,16,FALSE)&lt;-3),"",'Total-corrected counts'!R1242),"")</f>
        <v/>
      </c>
      <c r="S1242" t="str">
        <f>IFERROR(IF(OR(HLOOKUP($A1242,'Z-scores'!$C$2:$UD$20,17,FALSE)&gt;3,HLOOKUP($A1242,'Z-scores'!$C$2:$UD$20,17,FALSE)&lt;-3),"",'Total-corrected counts'!S1242),"")</f>
        <v/>
      </c>
      <c r="T1242" t="str">
        <f>IFERROR(IF(OR(HLOOKUP($A1242,'Z-scores'!$C$2:$UD$20,18,FALSE)&gt;3,HLOOKUP($A1242,'Z-scores'!$C$2:$UD$20,18,FALSE)&lt;-3),"",'Total-corrected counts'!T1242),"")</f>
        <v/>
      </c>
      <c r="U1242" t="str">
        <f>IFERROR(IF(OR(HLOOKUP($A1242,'Z-scores'!$C$2:$UD$20,19,FALSE)&gt;3,HLOOKUP($A1242,'Z-scores'!$C$2:$UD$20,19,FALSE)&lt;-3),"",'Total-corrected counts'!U1242),"")</f>
        <v/>
      </c>
      <c r="V1242">
        <f t="shared" si="76"/>
        <v>1</v>
      </c>
      <c r="W1242" s="10">
        <f>SUMIFS(Tabel132[Cluster],Tabel132[ID],A1242)</f>
        <v>0</v>
      </c>
      <c r="X1242" t="str">
        <f t="shared" si="73"/>
        <v/>
      </c>
      <c r="Y1242" t="str">
        <f t="shared" si="77"/>
        <v/>
      </c>
      <c r="Z1242" t="str">
        <f t="shared" si="78"/>
        <v/>
      </c>
    </row>
    <row r="1243" spans="1:26" x14ac:dyDescent="0.25">
      <c r="A1243">
        <v>312782624</v>
      </c>
      <c r="B1243" t="s">
        <v>562</v>
      </c>
      <c r="C1243">
        <v>300</v>
      </c>
      <c r="D1243">
        <v>688</v>
      </c>
      <c r="E1243" t="str">
        <f>IFERROR(IF(OR(HLOOKUP($A1243,'Z-scores'!$C$2:$UD$20,3,FALSE)&gt;3,HLOOKUP(A1243,'Z-scores'!$C$2:$UD$20,3,FALSE)&lt;-3),"",'Total-corrected counts'!E1243),"")</f>
        <v/>
      </c>
      <c r="F1243" t="str">
        <f>IFERROR(IF(OR(HLOOKUP($A1243,'Z-scores'!$C$2:$UD$20,4,FALSE)&gt;3,HLOOKUP($A1243,'Z-scores'!$C$2:$UD$20,4,FALSE)&lt;-3),"",'Total-corrected counts'!F1243),"")</f>
        <v/>
      </c>
      <c r="G1243" t="str">
        <f>IFERROR(IF(OR(HLOOKUP($A1243,'Z-scores'!$C$2:$UD$20,5,FALSE)&gt;3,HLOOKUP($A1243,'Z-scores'!$C$2:$UD$20,5,FALSE)&lt;-3),"",'Total-corrected counts'!G1243),"")</f>
        <v/>
      </c>
      <c r="H1243" t="str">
        <f>IFERROR(IF(OR(HLOOKUP($A1243,'Z-scores'!$C$2:$UD$20,6,FALSE)&gt;3,HLOOKUP($A1243,'Z-scores'!$C$2:$UD$20,6,FALSE)&lt;-3),"",'Total-corrected counts'!H1243),"")</f>
        <v/>
      </c>
      <c r="I1243" t="str">
        <f>IFERROR(IF(OR(HLOOKUP($A1243,'Z-scores'!$C$2:$UD$20,7,FALSE)&gt;3,HLOOKUP($A1243,'Z-scores'!$C$2:$UD$20,7,FALSE)&lt;-3),"",'Total-corrected counts'!I1243),"")</f>
        <v/>
      </c>
      <c r="J1243" t="str">
        <f>IFERROR(IF(OR(HLOOKUP($A1243,'Z-scores'!$C$2:$UD$20,8,FALSE)&gt;3,HLOOKUP($A1243,'Z-scores'!$C$2:$UD$20,8,FALSE)&lt;-3),"",'Total-corrected counts'!J1243),"")</f>
        <v/>
      </c>
      <c r="K1243" t="str">
        <f>IFERROR(IF(OR(HLOOKUP($A1243,'Z-scores'!$C$2:$UD$20,9,FALSE)&gt;3,HLOOKUP($A1243,'Z-scores'!$C$2:$UD$20,9,FALSE)&lt;-3),"",'Total-corrected counts'!K1243),"")</f>
        <v/>
      </c>
      <c r="L1243" t="str">
        <f>IFERROR(IF(OR(HLOOKUP($A1243,'Z-scores'!$C$2:$UD$20,10,FALSE)&gt;3,HLOOKUP($A1243,'Z-scores'!$C$2:$UD$20,10,FALSE)&lt;-3),"",'Total-corrected counts'!L1243),"")</f>
        <v/>
      </c>
      <c r="M1243" t="str">
        <f>IFERROR(IF(OR(HLOOKUP($A1243,'Z-scores'!$C$2:$UD$20,11,FALSE)&gt;3,HLOOKUP($A1243,'Z-scores'!$C$2:$UD$20,11,FALSE)&lt;-3),"",'Total-corrected counts'!M1243),"")</f>
        <v/>
      </c>
      <c r="N1243" t="str">
        <f>IFERROR(IF(OR(HLOOKUP($A1243,'Z-scores'!$C$2:$UD$20,12,FALSE)&gt;3,HLOOKUP($A1243,'Z-scores'!$C$2:$UD$20,12,FALSE)&lt;-3),"",'Total-corrected counts'!N1243),"")</f>
        <v/>
      </c>
      <c r="O1243" t="str">
        <f>IFERROR(IF(OR(HLOOKUP($A1243,'Z-scores'!$C$2:$UD$20,13,FALSE)&gt;3,HLOOKUP($A1243,'Z-scores'!$C$2:$UD$20,13,FALSE)&lt;-3),"",'Total-corrected counts'!O1243),"")</f>
        <v/>
      </c>
      <c r="P1243" t="str">
        <f>IFERROR(IF(OR(HLOOKUP($A1243,'Z-scores'!$C$2:$UD$20,14,FALSE)&gt;3,HLOOKUP($A1243,'Z-scores'!$C$2:$UD$20,14,FALSE)&lt;-3),"",'Total-corrected counts'!P1243),"")</f>
        <v/>
      </c>
      <c r="Q1243" t="str">
        <f>IFERROR(IF(OR(HLOOKUP($A1243,'Z-scores'!$C$2:$UD$20,15,FALSE)&gt;3,HLOOKUP($A1243,'Z-scores'!$C$2:$UD$20,15,FALSE)&lt;-3),"",'Total-corrected counts'!Q1243),"")</f>
        <v/>
      </c>
      <c r="R1243" t="str">
        <f>IFERROR(IF(OR(HLOOKUP($A1243,'Z-scores'!$C$2:$UD$20,16,FALSE)&gt;3,HLOOKUP($A1243,'Z-scores'!$C$2:$UD$20,16,FALSE)&lt;-3),"",'Total-corrected counts'!R1243),"")</f>
        <v/>
      </c>
      <c r="S1243" t="str">
        <f>IFERROR(IF(OR(HLOOKUP($A1243,'Z-scores'!$C$2:$UD$20,17,FALSE)&gt;3,HLOOKUP($A1243,'Z-scores'!$C$2:$UD$20,17,FALSE)&lt;-3),"",'Total-corrected counts'!S1243),"")</f>
        <v/>
      </c>
      <c r="T1243" t="str">
        <f>IFERROR(IF(OR(HLOOKUP($A1243,'Z-scores'!$C$2:$UD$20,18,FALSE)&gt;3,HLOOKUP($A1243,'Z-scores'!$C$2:$UD$20,18,FALSE)&lt;-3),"",'Total-corrected counts'!T1243),"")</f>
        <v/>
      </c>
      <c r="U1243" t="str">
        <f>IFERROR(IF(OR(HLOOKUP($A1243,'Z-scores'!$C$2:$UD$20,19,FALSE)&gt;3,HLOOKUP($A1243,'Z-scores'!$C$2:$UD$20,19,FALSE)&lt;-3),"",'Total-corrected counts'!U1243),"")</f>
        <v/>
      </c>
      <c r="V1243">
        <f t="shared" si="76"/>
        <v>1</v>
      </c>
      <c r="W1243" s="10">
        <f>SUMIFS(Tabel132[Cluster],Tabel132[ID],A1243)</f>
        <v>0</v>
      </c>
      <c r="X1243" t="str">
        <f t="shared" si="73"/>
        <v/>
      </c>
      <c r="Y1243" t="str">
        <f t="shared" si="77"/>
        <v/>
      </c>
      <c r="Z1243" t="str">
        <f t="shared" si="78"/>
        <v/>
      </c>
    </row>
    <row r="1244" spans="1:26" x14ac:dyDescent="0.25">
      <c r="A1244">
        <v>312782656</v>
      </c>
      <c r="B1244" t="s">
        <v>562</v>
      </c>
      <c r="C1244">
        <v>300</v>
      </c>
      <c r="D1244">
        <v>688</v>
      </c>
      <c r="E1244" t="str">
        <f>IFERROR(IF(OR(HLOOKUP($A1244,'Z-scores'!$C$2:$UD$20,3,FALSE)&gt;3,HLOOKUP(A1244,'Z-scores'!$C$2:$UD$20,3,FALSE)&lt;-3),"",'Total-corrected counts'!E1244),"")</f>
        <v/>
      </c>
      <c r="F1244" t="str">
        <f>IFERROR(IF(OR(HLOOKUP($A1244,'Z-scores'!$C$2:$UD$20,4,FALSE)&gt;3,HLOOKUP($A1244,'Z-scores'!$C$2:$UD$20,4,FALSE)&lt;-3),"",'Total-corrected counts'!F1244),"")</f>
        <v/>
      </c>
      <c r="G1244" t="str">
        <f>IFERROR(IF(OR(HLOOKUP($A1244,'Z-scores'!$C$2:$UD$20,5,FALSE)&gt;3,HLOOKUP($A1244,'Z-scores'!$C$2:$UD$20,5,FALSE)&lt;-3),"",'Total-corrected counts'!G1244),"")</f>
        <v/>
      </c>
      <c r="H1244" t="str">
        <f>IFERROR(IF(OR(HLOOKUP($A1244,'Z-scores'!$C$2:$UD$20,6,FALSE)&gt;3,HLOOKUP($A1244,'Z-scores'!$C$2:$UD$20,6,FALSE)&lt;-3),"",'Total-corrected counts'!H1244),"")</f>
        <v/>
      </c>
      <c r="I1244" t="str">
        <f>IFERROR(IF(OR(HLOOKUP($A1244,'Z-scores'!$C$2:$UD$20,7,FALSE)&gt;3,HLOOKUP($A1244,'Z-scores'!$C$2:$UD$20,7,FALSE)&lt;-3),"",'Total-corrected counts'!I1244),"")</f>
        <v/>
      </c>
      <c r="J1244" t="str">
        <f>IFERROR(IF(OR(HLOOKUP($A1244,'Z-scores'!$C$2:$UD$20,8,FALSE)&gt;3,HLOOKUP($A1244,'Z-scores'!$C$2:$UD$20,8,FALSE)&lt;-3),"",'Total-corrected counts'!J1244),"")</f>
        <v/>
      </c>
      <c r="K1244" t="str">
        <f>IFERROR(IF(OR(HLOOKUP($A1244,'Z-scores'!$C$2:$UD$20,9,FALSE)&gt;3,HLOOKUP($A1244,'Z-scores'!$C$2:$UD$20,9,FALSE)&lt;-3),"",'Total-corrected counts'!K1244),"")</f>
        <v/>
      </c>
      <c r="L1244" t="str">
        <f>IFERROR(IF(OR(HLOOKUP($A1244,'Z-scores'!$C$2:$UD$20,10,FALSE)&gt;3,HLOOKUP($A1244,'Z-scores'!$C$2:$UD$20,10,FALSE)&lt;-3),"",'Total-corrected counts'!L1244),"")</f>
        <v/>
      </c>
      <c r="M1244" t="str">
        <f>IFERROR(IF(OR(HLOOKUP($A1244,'Z-scores'!$C$2:$UD$20,11,FALSE)&gt;3,HLOOKUP($A1244,'Z-scores'!$C$2:$UD$20,11,FALSE)&lt;-3),"",'Total-corrected counts'!M1244),"")</f>
        <v/>
      </c>
      <c r="N1244" t="str">
        <f>IFERROR(IF(OR(HLOOKUP($A1244,'Z-scores'!$C$2:$UD$20,12,FALSE)&gt;3,HLOOKUP($A1244,'Z-scores'!$C$2:$UD$20,12,FALSE)&lt;-3),"",'Total-corrected counts'!N1244),"")</f>
        <v/>
      </c>
      <c r="O1244" t="str">
        <f>IFERROR(IF(OR(HLOOKUP($A1244,'Z-scores'!$C$2:$UD$20,13,FALSE)&gt;3,HLOOKUP($A1244,'Z-scores'!$C$2:$UD$20,13,FALSE)&lt;-3),"",'Total-corrected counts'!O1244),"")</f>
        <v/>
      </c>
      <c r="P1244" t="str">
        <f>IFERROR(IF(OR(HLOOKUP($A1244,'Z-scores'!$C$2:$UD$20,14,FALSE)&gt;3,HLOOKUP($A1244,'Z-scores'!$C$2:$UD$20,14,FALSE)&lt;-3),"",'Total-corrected counts'!P1244),"")</f>
        <v/>
      </c>
      <c r="Q1244" t="str">
        <f>IFERROR(IF(OR(HLOOKUP($A1244,'Z-scores'!$C$2:$UD$20,15,FALSE)&gt;3,HLOOKUP($A1244,'Z-scores'!$C$2:$UD$20,15,FALSE)&lt;-3),"",'Total-corrected counts'!Q1244),"")</f>
        <v/>
      </c>
      <c r="R1244" t="str">
        <f>IFERROR(IF(OR(HLOOKUP($A1244,'Z-scores'!$C$2:$UD$20,16,FALSE)&gt;3,HLOOKUP($A1244,'Z-scores'!$C$2:$UD$20,16,FALSE)&lt;-3),"",'Total-corrected counts'!R1244),"")</f>
        <v/>
      </c>
      <c r="S1244" t="str">
        <f>IFERROR(IF(OR(HLOOKUP($A1244,'Z-scores'!$C$2:$UD$20,17,FALSE)&gt;3,HLOOKUP($A1244,'Z-scores'!$C$2:$UD$20,17,FALSE)&lt;-3),"",'Total-corrected counts'!S1244),"")</f>
        <v/>
      </c>
      <c r="T1244" t="str">
        <f>IFERROR(IF(OR(HLOOKUP($A1244,'Z-scores'!$C$2:$UD$20,18,FALSE)&gt;3,HLOOKUP($A1244,'Z-scores'!$C$2:$UD$20,18,FALSE)&lt;-3),"",'Total-corrected counts'!T1244),"")</f>
        <v/>
      </c>
      <c r="U1244" t="str">
        <f>IFERROR(IF(OR(HLOOKUP($A1244,'Z-scores'!$C$2:$UD$20,19,FALSE)&gt;3,HLOOKUP($A1244,'Z-scores'!$C$2:$UD$20,19,FALSE)&lt;-3),"",'Total-corrected counts'!U1244),"")</f>
        <v/>
      </c>
      <c r="V1244">
        <f t="shared" si="76"/>
        <v>1</v>
      </c>
      <c r="W1244" s="10">
        <f>SUMIFS(Tabel132[Cluster],Tabel132[ID],A1244)</f>
        <v>0</v>
      </c>
      <c r="X1244" t="str">
        <f t="shared" si="73"/>
        <v/>
      </c>
      <c r="Y1244" t="str">
        <f t="shared" si="77"/>
        <v/>
      </c>
      <c r="Z1244" t="str">
        <f t="shared" si="78"/>
        <v/>
      </c>
    </row>
  </sheetData>
  <autoFilter ref="A2:Z1244" xr:uid="{F4CC18BC-C26E-4371-94DA-4714810B0D34}"/>
  <conditionalFormatting sqref="X3:X1244">
    <cfRule type="cellIs" dxfId="23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F9EB-EB03-452A-B8ED-BCFDF0EC5474}">
  <sheetPr filterMode="1"/>
  <dimension ref="A1:Y93"/>
  <sheetViews>
    <sheetView tabSelected="1" workbookViewId="0"/>
  </sheetViews>
  <sheetFormatPr defaultRowHeight="15" x14ac:dyDescent="0.25"/>
  <cols>
    <col min="2" max="2" width="37" bestFit="1" customWidth="1"/>
    <col min="12" max="12" width="10.5703125" bestFit="1" customWidth="1"/>
  </cols>
  <sheetData>
    <row r="1" spans="1:25" x14ac:dyDescent="0.25"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</row>
    <row r="2" spans="1:25" x14ac:dyDescent="0.25">
      <c r="A2" s="1" t="s">
        <v>1438</v>
      </c>
      <c r="B2" s="1" t="s">
        <v>1475</v>
      </c>
      <c r="C2" s="3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12</v>
      </c>
      <c r="J2" s="2" t="s">
        <v>17</v>
      </c>
      <c r="K2" s="2" t="s">
        <v>19</v>
      </c>
      <c r="L2" s="2" t="s">
        <v>4</v>
      </c>
      <c r="M2" s="2" t="s">
        <v>11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18</v>
      </c>
      <c r="S2" s="2" t="s">
        <v>20</v>
      </c>
      <c r="T2" s="1" t="s">
        <v>1243</v>
      </c>
      <c r="U2" s="3" t="s">
        <v>582</v>
      </c>
      <c r="V2" s="3" t="s">
        <v>583</v>
      </c>
      <c r="W2" s="3" t="s">
        <v>584</v>
      </c>
      <c r="X2" s="3" t="s">
        <v>1293</v>
      </c>
      <c r="Y2" s="3" t="s">
        <v>1294</v>
      </c>
    </row>
    <row r="3" spans="1:25" x14ac:dyDescent="0.25">
      <c r="A3">
        <v>1</v>
      </c>
      <c r="B3" t="str">
        <f>IFERROR(VLOOKUP(A3,Tabel3[],2,FALSE),"")</f>
        <v>frontal pole</v>
      </c>
      <c r="C3">
        <f>SUMIFS('Total-corrected counts Z&lt;3'!E:E,'Total-corrected counts Z&lt;3'!$W:$W,$A3)</f>
        <v>0</v>
      </c>
      <c r="D3">
        <f>SUMIFS('Total-corrected counts Z&lt;3'!F:F,'Total-corrected counts Z&lt;3'!$W:$W,$A3)</f>
        <v>28.20187224994832</v>
      </c>
      <c r="E3">
        <f>SUMIFS('Total-corrected counts Z&lt;3'!G:G,'Total-corrected counts Z&lt;3'!$W:$W,$A3)</f>
        <v>26.209653049465935</v>
      </c>
      <c r="F3">
        <f>SUMIFS('Total-corrected counts Z&lt;3'!H:H,'Total-corrected counts Z&lt;3'!$W:$W,$A3)</f>
        <v>16.62011962856371</v>
      </c>
      <c r="G3">
        <f>SUMIFS('Total-corrected counts Z&lt;3'!I:I,'Total-corrected counts Z&lt;3'!$W:$W,$A3)</f>
        <v>3.4601756562481722</v>
      </c>
      <c r="H3">
        <f>SUMIFS('Total-corrected counts Z&lt;3'!J:J,'Total-corrected counts Z&lt;3'!$W:$W,$A3)</f>
        <v>12.80025876640218</v>
      </c>
      <c r="I3">
        <f>SUMIFS('Total-corrected counts Z&lt;3'!K:K,'Total-corrected counts Z&lt;3'!$W:$W,$A3)</f>
        <v>22.957801438207255</v>
      </c>
      <c r="J3">
        <f>SUMIFS('Total-corrected counts Z&lt;3'!L:L,'Total-corrected counts Z&lt;3'!$W:$W,$A3)</f>
        <v>0</v>
      </c>
      <c r="K3">
        <f>SUMIFS('Total-corrected counts Z&lt;3'!M:M,'Total-corrected counts Z&lt;3'!$W:$W,$A3)</f>
        <v>5.538389517422889</v>
      </c>
      <c r="L3">
        <f>SUMIFS('Total-corrected counts Z&lt;3'!N:N,'Total-corrected counts Z&lt;3'!$W:$W,$A3)</f>
        <v>37.838833511881802</v>
      </c>
      <c r="M3">
        <f>SUMIFS('Total-corrected counts Z&lt;3'!O:O,'Total-corrected counts Z&lt;3'!$W:$W,$A3)</f>
        <v>2.2716052374130351</v>
      </c>
      <c r="N3">
        <f>SUMIFS('Total-corrected counts Z&lt;3'!P:P,'Total-corrected counts Z&lt;3'!$W:$W,$A3)</f>
        <v>9.3681258918844765</v>
      </c>
      <c r="O3">
        <f>SUMIFS('Total-corrected counts Z&lt;3'!Q:Q,'Total-corrected counts Z&lt;3'!$W:$W,$A3)</f>
        <v>3.5103868446302777</v>
      </c>
      <c r="P3">
        <f>SUMIFS('Total-corrected counts Z&lt;3'!R:R,'Total-corrected counts Z&lt;3'!$W:$W,$A3)</f>
        <v>0.42874515908649236</v>
      </c>
      <c r="Q3">
        <f>SUMIFS('Total-corrected counts Z&lt;3'!S:S,'Total-corrected counts Z&lt;3'!$W:$W,$A3)</f>
        <v>8.0287144611315764</v>
      </c>
      <c r="R3">
        <f>SUMIFS('Total-corrected counts Z&lt;3'!T:T,'Total-corrected counts Z&lt;3'!$W:$W,$A3)</f>
        <v>0.20618450420358658</v>
      </c>
      <c r="S3">
        <f>SUMIFS('Total-corrected counts Z&lt;3'!U:U,'Total-corrected counts Z&lt;3'!$W:$W,$A3)</f>
        <v>1.8355949193509891</v>
      </c>
      <c r="T3">
        <f>IF(AND(V3=0,W3=0),0,1)</f>
        <v>1</v>
      </c>
      <c r="U3">
        <f t="shared" ref="U3:U16" si="0">_xlfn.T.TEST(C3:K3,L3:S3,2,2)</f>
        <v>0.40513138171643881</v>
      </c>
      <c r="V3">
        <f>AVERAGE(C3:K3)</f>
        <v>12.86536336736205</v>
      </c>
      <c r="W3">
        <f>AVERAGE(L3:S3)</f>
        <v>7.9360238161977783</v>
      </c>
      <c r="X3">
        <f>STDEV(C3:K3)/SQRT(COUNT(C3:K3))</f>
        <v>3.7312783817215731</v>
      </c>
      <c r="Y3">
        <f>STDEV(L3:S3)/SQRT(COUNT(L3:S3))</f>
        <v>4.4345122082309816</v>
      </c>
    </row>
    <row r="4" spans="1:25" hidden="1" x14ac:dyDescent="0.25">
      <c r="A4">
        <v>2</v>
      </c>
      <c r="B4" t="str">
        <f>IFERROR(VLOOKUP(A4,Tabel3[],2,FALSE),"")</f>
        <v>somatomotor</v>
      </c>
      <c r="C4">
        <f>SUMIFS('Total-corrected counts Z&lt;3'!E:E,'Total-corrected counts Z&lt;3'!$W:$W,$A4)</f>
        <v>0</v>
      </c>
      <c r="D4">
        <f>SUMIFS('Total-corrected counts Z&lt;3'!F:F,'Total-corrected counts Z&lt;3'!$W:$W,$A4)</f>
        <v>0</v>
      </c>
      <c r="E4">
        <f>SUMIFS('Total-corrected counts Z&lt;3'!G:G,'Total-corrected counts Z&lt;3'!$W:$W,$A4)</f>
        <v>0</v>
      </c>
      <c r="F4">
        <f>SUMIFS('Total-corrected counts Z&lt;3'!H:H,'Total-corrected counts Z&lt;3'!$W:$W,$A4)</f>
        <v>0</v>
      </c>
      <c r="G4">
        <f>SUMIFS('Total-corrected counts Z&lt;3'!I:I,'Total-corrected counts Z&lt;3'!$W:$W,$A4)</f>
        <v>0</v>
      </c>
      <c r="H4">
        <f>SUMIFS('Total-corrected counts Z&lt;3'!J:J,'Total-corrected counts Z&lt;3'!$W:$W,$A4)</f>
        <v>0</v>
      </c>
      <c r="I4">
        <f>SUMIFS('Total-corrected counts Z&lt;3'!K:K,'Total-corrected counts Z&lt;3'!$W:$W,$A4)</f>
        <v>0</v>
      </c>
      <c r="J4">
        <f>SUMIFS('Total-corrected counts Z&lt;3'!L:L,'Total-corrected counts Z&lt;3'!$W:$W,$A4)</f>
        <v>0</v>
      </c>
      <c r="K4">
        <f>SUMIFS('Total-corrected counts Z&lt;3'!M:M,'Total-corrected counts Z&lt;3'!$W:$W,$A4)</f>
        <v>0</v>
      </c>
      <c r="L4">
        <f>SUMIFS('Total-corrected counts Z&lt;3'!N:N,'Total-corrected counts Z&lt;3'!$W:$W,$A4)</f>
        <v>0</v>
      </c>
      <c r="M4">
        <f>SUMIFS('Total-corrected counts Z&lt;3'!O:O,'Total-corrected counts Z&lt;3'!$W:$W,$A4)</f>
        <v>0</v>
      </c>
      <c r="N4">
        <f>SUMIFS('Total-corrected counts Z&lt;3'!P:P,'Total-corrected counts Z&lt;3'!$W:$W,$A4)</f>
        <v>0</v>
      </c>
      <c r="O4">
        <f>SUMIFS('Total-corrected counts Z&lt;3'!Q:Q,'Total-corrected counts Z&lt;3'!$W:$W,$A4)</f>
        <v>0</v>
      </c>
      <c r="P4">
        <f>SUMIFS('Total-corrected counts Z&lt;3'!R:R,'Total-corrected counts Z&lt;3'!$W:$W,$A4)</f>
        <v>0</v>
      </c>
      <c r="Q4">
        <f>SUMIFS('Total-corrected counts Z&lt;3'!S:S,'Total-corrected counts Z&lt;3'!$W:$W,$A4)</f>
        <v>0</v>
      </c>
      <c r="R4">
        <f>SUMIFS('Total-corrected counts Z&lt;3'!T:T,'Total-corrected counts Z&lt;3'!$W:$W,$A4)</f>
        <v>0</v>
      </c>
      <c r="S4">
        <f>SUMIFS('Total-corrected counts Z&lt;3'!U:U,'Total-corrected counts Z&lt;3'!$W:$W,$A4)</f>
        <v>0</v>
      </c>
      <c r="T4">
        <f t="shared" ref="T4:T67" si="1">IF(AND(V4=0,W4=0),0,1)</f>
        <v>0</v>
      </c>
      <c r="U4" t="e">
        <f t="shared" si="0"/>
        <v>#DIV/0!</v>
      </c>
      <c r="V4">
        <f t="shared" ref="V4:V16" si="2">AVERAGE(C4:K4)</f>
        <v>0</v>
      </c>
      <c r="W4">
        <f t="shared" ref="W4:W16" si="3">AVERAGE(L4:S4)</f>
        <v>0</v>
      </c>
      <c r="X4">
        <f t="shared" ref="X4:X16" si="4">STDEV(C4:K4)/SQRT(COUNT(C4:K4))</f>
        <v>0</v>
      </c>
      <c r="Y4">
        <f t="shared" ref="Y4:Y16" si="5">STDEV(L4:S4)/SQRT(COUNT(L4:S4))</f>
        <v>0</v>
      </c>
    </row>
    <row r="5" spans="1:25" x14ac:dyDescent="0.25">
      <c r="A5">
        <v>3</v>
      </c>
      <c r="B5" t="str">
        <f>IFERROR(VLOOKUP(A5,Tabel3[],2,FALSE),"")</f>
        <v>primary motor</v>
      </c>
      <c r="C5">
        <f>SUMIFS('Total-corrected counts Z&lt;3'!E:E,'Total-corrected counts Z&lt;3'!$W:$W,$A5)</f>
        <v>23.390705281222658</v>
      </c>
      <c r="D5">
        <f>SUMIFS('Total-corrected counts Z&lt;3'!F:F,'Total-corrected counts Z&lt;3'!$W:$W,$A5)</f>
        <v>478.3654398278029</v>
      </c>
      <c r="E5">
        <f>SUMIFS('Total-corrected counts Z&lt;3'!G:G,'Total-corrected counts Z&lt;3'!$W:$W,$A5)</f>
        <v>297.91571813643526</v>
      </c>
      <c r="F5">
        <f>SUMIFS('Total-corrected counts Z&lt;3'!H:H,'Total-corrected counts Z&lt;3'!$W:$W,$A5)</f>
        <v>402.44980982143665</v>
      </c>
      <c r="G5">
        <f>SUMIFS('Total-corrected counts Z&lt;3'!I:I,'Total-corrected counts Z&lt;3'!$W:$W,$A5)</f>
        <v>323.36634455838123</v>
      </c>
      <c r="H5">
        <f>SUMIFS('Total-corrected counts Z&lt;3'!J:J,'Total-corrected counts Z&lt;3'!$W:$W,$A5)</f>
        <v>278.31194368675068</v>
      </c>
      <c r="I5">
        <f>SUMIFS('Total-corrected counts Z&lt;3'!K:K,'Total-corrected counts Z&lt;3'!$W:$W,$A5)</f>
        <v>543.44612297229503</v>
      </c>
      <c r="J5">
        <f>SUMIFS('Total-corrected counts Z&lt;3'!L:L,'Total-corrected counts Z&lt;3'!$W:$W,$A5)</f>
        <v>392.95434781458312</v>
      </c>
      <c r="K5">
        <f>SUMIFS('Total-corrected counts Z&lt;3'!M:M,'Total-corrected counts Z&lt;3'!$W:$W,$A5)</f>
        <v>428.05484572221616</v>
      </c>
      <c r="L5">
        <f>SUMIFS('Total-corrected counts Z&lt;3'!N:N,'Total-corrected counts Z&lt;3'!$W:$W,$A5)</f>
        <v>576.40759269322871</v>
      </c>
      <c r="M5">
        <f>SUMIFS('Total-corrected counts Z&lt;3'!O:O,'Total-corrected counts Z&lt;3'!$W:$W,$A5)</f>
        <v>343.1470044930669</v>
      </c>
      <c r="N5">
        <f>SUMIFS('Total-corrected counts Z&lt;3'!P:P,'Total-corrected counts Z&lt;3'!$W:$W,$A5)</f>
        <v>320.67453925445614</v>
      </c>
      <c r="O5">
        <f>SUMIFS('Total-corrected counts Z&lt;3'!Q:Q,'Total-corrected counts Z&lt;3'!$W:$W,$A5)</f>
        <v>355.42666801881569</v>
      </c>
      <c r="P5">
        <f>SUMIFS('Total-corrected counts Z&lt;3'!R:R,'Total-corrected counts Z&lt;3'!$W:$W,$A5)</f>
        <v>452.91917352358394</v>
      </c>
      <c r="Q5">
        <f>SUMIFS('Total-corrected counts Z&lt;3'!S:S,'Total-corrected counts Z&lt;3'!$W:$W,$A5)</f>
        <v>287.83945611023717</v>
      </c>
      <c r="R5">
        <f>SUMIFS('Total-corrected counts Z&lt;3'!T:T,'Total-corrected counts Z&lt;3'!$W:$W,$A5)</f>
        <v>569.034867517865</v>
      </c>
      <c r="S5">
        <f>SUMIFS('Total-corrected counts Z&lt;3'!U:U,'Total-corrected counts Z&lt;3'!$W:$W,$A5)</f>
        <v>366.9714419617867</v>
      </c>
      <c r="T5">
        <f t="shared" si="1"/>
        <v>1</v>
      </c>
      <c r="U5">
        <f t="shared" si="0"/>
        <v>0.39277524111821571</v>
      </c>
      <c r="V5">
        <f t="shared" si="2"/>
        <v>352.02836420234706</v>
      </c>
      <c r="W5">
        <f t="shared" si="3"/>
        <v>409.05259294663006</v>
      </c>
      <c r="X5">
        <f t="shared" si="4"/>
        <v>49.970214823496001</v>
      </c>
      <c r="Y5">
        <f t="shared" si="5"/>
        <v>39.419836288074734</v>
      </c>
    </row>
    <row r="6" spans="1:25" x14ac:dyDescent="0.25">
      <c r="A6">
        <v>4</v>
      </c>
      <c r="B6" t="str">
        <f>IFERROR(VLOOKUP(A6,Tabel3[],2,FALSE),"")</f>
        <v>secondary motor</v>
      </c>
      <c r="C6">
        <f>SUMIFS('Total-corrected counts Z&lt;3'!E:E,'Total-corrected counts Z&lt;3'!$W:$W,$A6)</f>
        <v>91.66885201563889</v>
      </c>
      <c r="D6">
        <f>SUMIFS('Total-corrected counts Z&lt;3'!F:F,'Total-corrected counts Z&lt;3'!$W:$W,$A6)</f>
        <v>362.74432599329981</v>
      </c>
      <c r="E6">
        <f>SUMIFS('Total-corrected counts Z&lt;3'!G:G,'Total-corrected counts Z&lt;3'!$W:$W,$A6)</f>
        <v>273.88180876824708</v>
      </c>
      <c r="F6">
        <f>SUMIFS('Total-corrected counts Z&lt;3'!H:H,'Total-corrected counts Z&lt;3'!$W:$W,$A6)</f>
        <v>176.39244981680173</v>
      </c>
      <c r="G6">
        <f>SUMIFS('Total-corrected counts Z&lt;3'!I:I,'Total-corrected counts Z&lt;3'!$W:$W,$A6)</f>
        <v>240.48220810924795</v>
      </c>
      <c r="H6">
        <f>SUMIFS('Total-corrected counts Z&lt;3'!J:J,'Total-corrected counts Z&lt;3'!$W:$W,$A6)</f>
        <v>104.95620496981388</v>
      </c>
      <c r="I6">
        <f>SUMIFS('Total-corrected counts Z&lt;3'!K:K,'Total-corrected counts Z&lt;3'!$W:$W,$A6)</f>
        <v>245.17308657115785</v>
      </c>
      <c r="J6">
        <f>SUMIFS('Total-corrected counts Z&lt;3'!L:L,'Total-corrected counts Z&lt;3'!$W:$W,$A6)</f>
        <v>27.834762407900982</v>
      </c>
      <c r="K6">
        <f>SUMIFS('Total-corrected counts Z&lt;3'!M:M,'Total-corrected counts Z&lt;3'!$W:$W,$A6)</f>
        <v>148.1818692847921</v>
      </c>
      <c r="L6">
        <f>SUMIFS('Total-corrected counts Z&lt;3'!N:N,'Total-corrected counts Z&lt;3'!$W:$W,$A6)</f>
        <v>244.6007036245185</v>
      </c>
      <c r="M6">
        <f>SUMIFS('Total-corrected counts Z&lt;3'!O:O,'Total-corrected counts Z&lt;3'!$W:$W,$A6)</f>
        <v>150.53843774808874</v>
      </c>
      <c r="N6">
        <f>SUMIFS('Total-corrected counts Z&lt;3'!P:P,'Total-corrected counts Z&lt;3'!$W:$W,$A6)</f>
        <v>214.51384255992585</v>
      </c>
      <c r="O6">
        <f>SUMIFS('Total-corrected counts Z&lt;3'!Q:Q,'Total-corrected counts Z&lt;3'!$W:$W,$A6)</f>
        <v>131.47373840597234</v>
      </c>
      <c r="P6">
        <f>SUMIFS('Total-corrected counts Z&lt;3'!R:R,'Total-corrected counts Z&lt;3'!$W:$W,$A6)</f>
        <v>196.41336643085683</v>
      </c>
      <c r="Q6">
        <f>SUMIFS('Total-corrected counts Z&lt;3'!S:S,'Total-corrected counts Z&lt;3'!$W:$W,$A6)</f>
        <v>254.20462527780222</v>
      </c>
      <c r="R6">
        <f>SUMIFS('Total-corrected counts Z&lt;3'!T:T,'Total-corrected counts Z&lt;3'!$W:$W,$A6)</f>
        <v>282.99682304043108</v>
      </c>
      <c r="S6">
        <f>SUMIFS('Total-corrected counts Z&lt;3'!U:U,'Total-corrected counts Z&lt;3'!$W:$W,$A6)</f>
        <v>189.94284920783014</v>
      </c>
      <c r="T6">
        <f t="shared" si="1"/>
        <v>1</v>
      </c>
      <c r="U6">
        <f t="shared" si="0"/>
        <v>0.59210271324358621</v>
      </c>
      <c r="V6">
        <f t="shared" si="2"/>
        <v>185.70172977076672</v>
      </c>
      <c r="W6">
        <f t="shared" si="3"/>
        <v>208.0855482869282</v>
      </c>
      <c r="X6">
        <f t="shared" si="4"/>
        <v>34.848073870468518</v>
      </c>
      <c r="Y6">
        <f t="shared" si="5"/>
        <v>18.302900135163306</v>
      </c>
    </row>
    <row r="7" spans="1:25" x14ac:dyDescent="0.25">
      <c r="A7">
        <v>5</v>
      </c>
      <c r="B7" t="str">
        <f>IFERROR(VLOOKUP(A7,Tabel3[],2,FALSE),"")</f>
        <v>SS, nose</v>
      </c>
      <c r="C7">
        <f>SUMIFS('Total-corrected counts Z&lt;3'!E:E,'Total-corrected counts Z&lt;3'!$W:$W,$A7)</f>
        <v>70.459760067361046</v>
      </c>
      <c r="D7">
        <f>SUMIFS('Total-corrected counts Z&lt;3'!F:F,'Total-corrected counts Z&lt;3'!$W:$W,$A7)</f>
        <v>42.909829476288436</v>
      </c>
      <c r="E7">
        <f>SUMIFS('Total-corrected counts Z&lt;3'!G:G,'Total-corrected counts Z&lt;3'!$W:$W,$A7)</f>
        <v>98.42218291557711</v>
      </c>
      <c r="F7">
        <f>SUMIFS('Total-corrected counts Z&lt;3'!H:H,'Total-corrected counts Z&lt;3'!$W:$W,$A7)</f>
        <v>93.878197767557054</v>
      </c>
      <c r="G7">
        <f>SUMIFS('Total-corrected counts Z&lt;3'!I:I,'Total-corrected counts Z&lt;3'!$W:$W,$A7)</f>
        <v>27.712189730912851</v>
      </c>
      <c r="H7">
        <f>SUMIFS('Total-corrected counts Z&lt;3'!J:J,'Total-corrected counts Z&lt;3'!$W:$W,$A7)</f>
        <v>120.82339784742643</v>
      </c>
      <c r="I7">
        <f>SUMIFS('Total-corrected counts Z&lt;3'!K:K,'Total-corrected counts Z&lt;3'!$W:$W,$A7)</f>
        <v>123.1016221640002</v>
      </c>
      <c r="J7">
        <f>SUMIFS('Total-corrected counts Z&lt;3'!L:L,'Total-corrected counts Z&lt;3'!$W:$W,$A7)</f>
        <v>274.70070574704937</v>
      </c>
      <c r="K7">
        <f>SUMIFS('Total-corrected counts Z&lt;3'!M:M,'Total-corrected counts Z&lt;3'!$W:$W,$A7)</f>
        <v>156.76591227227865</v>
      </c>
      <c r="L7">
        <f>SUMIFS('Total-corrected counts Z&lt;3'!N:N,'Total-corrected counts Z&lt;3'!$W:$W,$A7)</f>
        <v>171.07661516100976</v>
      </c>
      <c r="M7">
        <f>SUMIFS('Total-corrected counts Z&lt;3'!O:O,'Total-corrected counts Z&lt;3'!$W:$W,$A7)</f>
        <v>111.47019300567699</v>
      </c>
      <c r="N7">
        <f>SUMIFS('Total-corrected counts Z&lt;3'!P:P,'Total-corrected counts Z&lt;3'!$W:$W,$A7)</f>
        <v>119.58891364357272</v>
      </c>
      <c r="O7">
        <f>SUMIFS('Total-corrected counts Z&lt;3'!Q:Q,'Total-corrected counts Z&lt;3'!$W:$W,$A7)</f>
        <v>130.43037342715166</v>
      </c>
      <c r="P7">
        <f>SUMIFS('Total-corrected counts Z&lt;3'!R:R,'Total-corrected counts Z&lt;3'!$W:$W,$A7)</f>
        <v>114.57112461458013</v>
      </c>
      <c r="Q7">
        <f>SUMIFS('Total-corrected counts Z&lt;3'!S:S,'Total-corrected counts Z&lt;3'!$W:$W,$A7)</f>
        <v>98.260825193335137</v>
      </c>
      <c r="R7">
        <f>SUMIFS('Total-corrected counts Z&lt;3'!T:T,'Total-corrected counts Z&lt;3'!$W:$W,$A7)</f>
        <v>209.46627422882699</v>
      </c>
      <c r="S7">
        <f>SUMIFS('Total-corrected counts Z&lt;3'!U:U,'Total-corrected counts Z&lt;3'!$W:$W,$A7)</f>
        <v>91.280707159688077</v>
      </c>
      <c r="T7">
        <f t="shared" si="1"/>
        <v>1</v>
      </c>
      <c r="U7">
        <f t="shared" si="0"/>
        <v>0.53127646147166474</v>
      </c>
      <c r="V7">
        <f t="shared" si="2"/>
        <v>112.08597755427235</v>
      </c>
      <c r="W7">
        <f t="shared" si="3"/>
        <v>130.76812830423017</v>
      </c>
      <c r="X7">
        <f t="shared" si="4"/>
        <v>24.379172969488494</v>
      </c>
      <c r="Y7">
        <f t="shared" si="5"/>
        <v>14.138344280043448</v>
      </c>
    </row>
    <row r="8" spans="1:25" x14ac:dyDescent="0.25">
      <c r="A8">
        <v>6</v>
      </c>
      <c r="B8" t="str">
        <f>IFERROR(VLOOKUP(A8,Tabel3[],2,FALSE),"")</f>
        <v>SS, barrel</v>
      </c>
      <c r="C8">
        <f>SUMIFS('Total-corrected counts Z&lt;3'!E:E,'Total-corrected counts Z&lt;3'!$W:$W,$A8)</f>
        <v>42.065165985659625</v>
      </c>
      <c r="D8">
        <f>SUMIFS('Total-corrected counts Z&lt;3'!F:F,'Total-corrected counts Z&lt;3'!$W:$W,$A8)</f>
        <v>43.590677468361079</v>
      </c>
      <c r="E8">
        <f>SUMIFS('Total-corrected counts Z&lt;3'!G:G,'Total-corrected counts Z&lt;3'!$W:$W,$A8)</f>
        <v>154.35692672175867</v>
      </c>
      <c r="F8">
        <f>SUMIFS('Total-corrected counts Z&lt;3'!H:H,'Total-corrected counts Z&lt;3'!$W:$W,$A8)</f>
        <v>188.3357613180502</v>
      </c>
      <c r="G8">
        <f>SUMIFS('Total-corrected counts Z&lt;3'!I:I,'Total-corrected counts Z&lt;3'!$W:$W,$A8)</f>
        <v>161.67393693491238</v>
      </c>
      <c r="H8">
        <f>SUMIFS('Total-corrected counts Z&lt;3'!J:J,'Total-corrected counts Z&lt;3'!$W:$W,$A8)</f>
        <v>168.40032266908077</v>
      </c>
      <c r="I8">
        <f>SUMIFS('Total-corrected counts Z&lt;3'!K:K,'Total-corrected counts Z&lt;3'!$W:$W,$A8)</f>
        <v>207.21333407659287</v>
      </c>
      <c r="J8">
        <f>SUMIFS('Total-corrected counts Z&lt;3'!L:L,'Total-corrected counts Z&lt;3'!$W:$W,$A8)</f>
        <v>77.520166091332584</v>
      </c>
      <c r="K8">
        <f>SUMIFS('Total-corrected counts Z&lt;3'!M:M,'Total-corrected counts Z&lt;3'!$W:$W,$A8)</f>
        <v>123.42499168320046</v>
      </c>
      <c r="L8">
        <f>SUMIFS('Total-corrected counts Z&lt;3'!N:N,'Total-corrected counts Z&lt;3'!$W:$W,$A8)</f>
        <v>249.97090377902634</v>
      </c>
      <c r="M8">
        <f>SUMIFS('Total-corrected counts Z&lt;3'!O:O,'Total-corrected counts Z&lt;3'!$W:$W,$A8)</f>
        <v>110.80385546936918</v>
      </c>
      <c r="N8">
        <f>SUMIFS('Total-corrected counts Z&lt;3'!P:P,'Total-corrected counts Z&lt;3'!$W:$W,$A8)</f>
        <v>210.97515267010817</v>
      </c>
      <c r="O8">
        <f>SUMIFS('Total-corrected counts Z&lt;3'!Q:Q,'Total-corrected counts Z&lt;3'!$W:$W,$A8)</f>
        <v>211.45205201613214</v>
      </c>
      <c r="P8">
        <f>SUMIFS('Total-corrected counts Z&lt;3'!R:R,'Total-corrected counts Z&lt;3'!$W:$W,$A8)</f>
        <v>102.22566821135131</v>
      </c>
      <c r="Q8">
        <f>SUMIFS('Total-corrected counts Z&lt;3'!S:S,'Total-corrected counts Z&lt;3'!$W:$W,$A8)</f>
        <v>178.40140098081687</v>
      </c>
      <c r="R8">
        <f>SUMIFS('Total-corrected counts Z&lt;3'!T:T,'Total-corrected counts Z&lt;3'!$W:$W,$A8)</f>
        <v>298.01392776325895</v>
      </c>
      <c r="S8">
        <f>SUMIFS('Total-corrected counts Z&lt;3'!U:U,'Total-corrected counts Z&lt;3'!$W:$W,$A8)</f>
        <v>144.32202323351112</v>
      </c>
      <c r="T8">
        <f t="shared" si="1"/>
        <v>1</v>
      </c>
      <c r="U8">
        <f t="shared" si="0"/>
        <v>8.1732273018826532E-2</v>
      </c>
      <c r="V8">
        <f t="shared" si="2"/>
        <v>129.62014254988318</v>
      </c>
      <c r="W8">
        <f t="shared" si="3"/>
        <v>188.27062301544674</v>
      </c>
      <c r="X8">
        <f t="shared" si="4"/>
        <v>20.558593120560829</v>
      </c>
      <c r="Y8">
        <f t="shared" si="5"/>
        <v>24.030154861083044</v>
      </c>
    </row>
    <row r="9" spans="1:25" x14ac:dyDescent="0.25">
      <c r="A9" s="40">
        <v>7</v>
      </c>
      <c r="B9" s="40" t="str">
        <f>IFERROR(VLOOKUP(A9,Tabel3[],2,FALSE),"")</f>
        <v>SS, lower limb</v>
      </c>
      <c r="C9">
        <f>SUMIFS('Total-corrected counts Z&lt;3'!E:E,'Total-corrected counts Z&lt;3'!$W:$W,$A9)</f>
        <v>10.398151904540967</v>
      </c>
      <c r="D9">
        <f>SUMIFS('Total-corrected counts Z&lt;3'!F:F,'Total-corrected counts Z&lt;3'!$W:$W,$A9)</f>
        <v>0.17226274498223232</v>
      </c>
      <c r="E9">
        <f>SUMIFS('Total-corrected counts Z&lt;3'!G:G,'Total-corrected counts Z&lt;3'!$W:$W,$A9)</f>
        <v>12.409797293213696</v>
      </c>
      <c r="F9">
        <f>SUMIFS('Total-corrected counts Z&lt;3'!H:H,'Total-corrected counts Z&lt;3'!$W:$W,$A9)</f>
        <v>48.596922660252226</v>
      </c>
      <c r="G9">
        <f>SUMIFS('Total-corrected counts Z&lt;3'!I:I,'Total-corrected counts Z&lt;3'!$W:$W,$A9)</f>
        <v>85.32226733858927</v>
      </c>
      <c r="H9">
        <f>SUMIFS('Total-corrected counts Z&lt;3'!J:J,'Total-corrected counts Z&lt;3'!$W:$W,$A9)</f>
        <v>25.950601651608117</v>
      </c>
      <c r="I9">
        <f>SUMIFS('Total-corrected counts Z&lt;3'!K:K,'Total-corrected counts Z&lt;3'!$W:$W,$A9)</f>
        <v>51.383020235241652</v>
      </c>
      <c r="J9">
        <f>SUMIFS('Total-corrected counts Z&lt;3'!L:L,'Total-corrected counts Z&lt;3'!$W:$W,$A9)</f>
        <v>25.021299414199959</v>
      </c>
      <c r="K9">
        <f>SUMIFS('Total-corrected counts Z&lt;3'!M:M,'Total-corrected counts Z&lt;3'!$W:$W,$A9)</f>
        <v>40.860597537858716</v>
      </c>
      <c r="L9">
        <f>SUMIFS('Total-corrected counts Z&lt;3'!N:N,'Total-corrected counts Z&lt;3'!$W:$W,$A9)</f>
        <v>49.101591173810291</v>
      </c>
      <c r="M9">
        <f>SUMIFS('Total-corrected counts Z&lt;3'!O:O,'Total-corrected counts Z&lt;3'!$W:$W,$A9)</f>
        <v>62.911686382517459</v>
      </c>
      <c r="N9">
        <f>SUMIFS('Total-corrected counts Z&lt;3'!P:P,'Total-corrected counts Z&lt;3'!$W:$W,$A9)</f>
        <v>90.031450747462742</v>
      </c>
      <c r="O9">
        <f>SUMIFS('Total-corrected counts Z&lt;3'!Q:Q,'Total-corrected counts Z&lt;3'!$W:$W,$A9)</f>
        <v>111.20125437823248</v>
      </c>
      <c r="P9">
        <f>SUMIFS('Total-corrected counts Z&lt;3'!R:R,'Total-corrected counts Z&lt;3'!$W:$W,$A9)</f>
        <v>40.714762256802324</v>
      </c>
      <c r="Q9">
        <f>SUMIFS('Total-corrected counts Z&lt;3'!S:S,'Total-corrected counts Z&lt;3'!$W:$W,$A9)</f>
        <v>55.869864255555228</v>
      </c>
      <c r="R9">
        <f>SUMIFS('Total-corrected counts Z&lt;3'!T:T,'Total-corrected counts Z&lt;3'!$W:$W,$A9)</f>
        <v>79.088939404092415</v>
      </c>
      <c r="S9">
        <f>SUMIFS('Total-corrected counts Z&lt;3'!U:U,'Total-corrected counts Z&lt;3'!$W:$W,$A9)</f>
        <v>52.151725155461435</v>
      </c>
      <c r="T9">
        <f t="shared" si="1"/>
        <v>1</v>
      </c>
      <c r="U9">
        <f t="shared" si="0"/>
        <v>1.3372839382696703E-2</v>
      </c>
      <c r="V9">
        <f t="shared" si="2"/>
        <v>33.346102308942982</v>
      </c>
      <c r="W9">
        <f t="shared" si="3"/>
        <v>67.633909219241787</v>
      </c>
      <c r="X9">
        <f t="shared" si="4"/>
        <v>8.7443187901736774</v>
      </c>
      <c r="Y9">
        <f t="shared" si="5"/>
        <v>8.4509705680782563</v>
      </c>
    </row>
    <row r="10" spans="1:25" x14ac:dyDescent="0.25">
      <c r="A10">
        <v>8</v>
      </c>
      <c r="B10" t="str">
        <f>IFERROR(VLOOKUP(A10,Tabel3[],2,FALSE),"")</f>
        <v>SS, mouth</v>
      </c>
      <c r="C10">
        <f>SUMIFS('Total-corrected counts Z&lt;3'!E:E,'Total-corrected counts Z&lt;3'!$W:$W,$A10)</f>
        <v>31.313996170222623</v>
      </c>
      <c r="D10">
        <f>SUMIFS('Total-corrected counts Z&lt;3'!F:F,'Total-corrected counts Z&lt;3'!$W:$W,$A10)</f>
        <v>324.10005020228573</v>
      </c>
      <c r="E10">
        <f>SUMIFS('Total-corrected counts Z&lt;3'!G:G,'Total-corrected counts Z&lt;3'!$W:$W,$A10)</f>
        <v>198.2142785193661</v>
      </c>
      <c r="F10">
        <f>SUMIFS('Total-corrected counts Z&lt;3'!H:H,'Total-corrected counts Z&lt;3'!$W:$W,$A10)</f>
        <v>179.84770358250483</v>
      </c>
      <c r="G10">
        <f>SUMIFS('Total-corrected counts Z&lt;3'!I:I,'Total-corrected counts Z&lt;3'!$W:$W,$A10)</f>
        <v>32.2990773891066</v>
      </c>
      <c r="H10">
        <f>SUMIFS('Total-corrected counts Z&lt;3'!J:J,'Total-corrected counts Z&lt;3'!$W:$W,$A10)</f>
        <v>176.21558081420693</v>
      </c>
      <c r="I10">
        <f>SUMIFS('Total-corrected counts Z&lt;3'!K:K,'Total-corrected counts Z&lt;3'!$W:$W,$A10)</f>
        <v>167.69273649590278</v>
      </c>
      <c r="J10">
        <f>SUMIFS('Total-corrected counts Z&lt;3'!L:L,'Total-corrected counts Z&lt;3'!$W:$W,$A10)</f>
        <v>266.15007135083266</v>
      </c>
      <c r="K10">
        <f>SUMIFS('Total-corrected counts Z&lt;3'!M:M,'Total-corrected counts Z&lt;3'!$W:$W,$A10)</f>
        <v>181.11731709722039</v>
      </c>
      <c r="L10">
        <f>SUMIFS('Total-corrected counts Z&lt;3'!N:N,'Total-corrected counts Z&lt;3'!$W:$W,$A10)</f>
        <v>274.67749015539675</v>
      </c>
      <c r="M10">
        <f>SUMIFS('Total-corrected counts Z&lt;3'!O:O,'Total-corrected counts Z&lt;3'!$W:$W,$A10)</f>
        <v>143.96592659450701</v>
      </c>
      <c r="N10">
        <f>SUMIFS('Total-corrected counts Z&lt;3'!P:P,'Total-corrected counts Z&lt;3'!$W:$W,$A10)</f>
        <v>155.63824845107524</v>
      </c>
      <c r="O10">
        <f>SUMIFS('Total-corrected counts Z&lt;3'!Q:Q,'Total-corrected counts Z&lt;3'!$W:$W,$A10)</f>
        <v>72.508990490752083</v>
      </c>
      <c r="P10">
        <f>SUMIFS('Total-corrected counts Z&lt;3'!R:R,'Total-corrected counts Z&lt;3'!$W:$W,$A10)</f>
        <v>157.1571391077693</v>
      </c>
      <c r="Q10">
        <f>SUMIFS('Total-corrected counts Z&lt;3'!S:S,'Total-corrected counts Z&lt;3'!$W:$W,$A10)</f>
        <v>152.26329406374552</v>
      </c>
      <c r="R10">
        <f>SUMIFS('Total-corrected counts Z&lt;3'!T:T,'Total-corrected counts Z&lt;3'!$W:$W,$A10)</f>
        <v>139.77591180801474</v>
      </c>
      <c r="S10">
        <f>SUMIFS('Total-corrected counts Z&lt;3'!U:U,'Total-corrected counts Z&lt;3'!$W:$W,$A10)</f>
        <v>176.43408565241731</v>
      </c>
      <c r="T10">
        <f t="shared" si="1"/>
        <v>1</v>
      </c>
      <c r="U10">
        <f t="shared" si="0"/>
        <v>0.72205714473075422</v>
      </c>
      <c r="V10">
        <f t="shared" si="2"/>
        <v>172.99453462462762</v>
      </c>
      <c r="W10">
        <f t="shared" si="3"/>
        <v>159.05263579045973</v>
      </c>
      <c r="X10">
        <f t="shared" si="4"/>
        <v>31.659403274038699</v>
      </c>
      <c r="Y10">
        <f t="shared" si="5"/>
        <v>19.740083984251275</v>
      </c>
    </row>
    <row r="11" spans="1:25" x14ac:dyDescent="0.25">
      <c r="A11" s="18">
        <v>9</v>
      </c>
      <c r="B11" s="18" t="str">
        <f>IFERROR(VLOOKUP(A11,Tabel3[],2,FALSE),"")</f>
        <v>SS, upper limb</v>
      </c>
      <c r="C11">
        <f>SUMIFS('Total-corrected counts Z&lt;3'!E:E,'Total-corrected counts Z&lt;3'!$W:$W,$A11)</f>
        <v>21.431362484767931</v>
      </c>
      <c r="D11">
        <f>SUMIFS('Total-corrected counts Z&lt;3'!F:F,'Total-corrected counts Z&lt;3'!$W:$W,$A11)</f>
        <v>16.693080287563941</v>
      </c>
      <c r="E11">
        <f>SUMIFS('Total-corrected counts Z&lt;3'!G:G,'Total-corrected counts Z&lt;3'!$W:$W,$A11)</f>
        <v>26.370819248079101</v>
      </c>
      <c r="F11">
        <f>SUMIFS('Total-corrected counts Z&lt;3'!H:H,'Total-corrected counts Z&lt;3'!$W:$W,$A11)</f>
        <v>63.255574999598636</v>
      </c>
      <c r="G11">
        <f>SUMIFS('Total-corrected counts Z&lt;3'!I:I,'Total-corrected counts Z&lt;3'!$W:$W,$A11)</f>
        <v>127.36155449314893</v>
      </c>
      <c r="H11">
        <f>SUMIFS('Total-corrected counts Z&lt;3'!J:J,'Total-corrected counts Z&lt;3'!$W:$W,$A11)</f>
        <v>68.798925488293378</v>
      </c>
      <c r="I11">
        <f>SUMIFS('Total-corrected counts Z&lt;3'!K:K,'Total-corrected counts Z&lt;3'!$W:$W,$A11)</f>
        <v>71.156697697753501</v>
      </c>
      <c r="J11">
        <f>SUMIFS('Total-corrected counts Z&lt;3'!L:L,'Total-corrected counts Z&lt;3'!$W:$W,$A11)</f>
        <v>111.51103247918127</v>
      </c>
      <c r="K11">
        <f>SUMIFS('Total-corrected counts Z&lt;3'!M:M,'Total-corrected counts Z&lt;3'!$W:$W,$A11)</f>
        <v>105.78692589892853</v>
      </c>
      <c r="L11">
        <f>SUMIFS('Total-corrected counts Z&lt;3'!N:N,'Total-corrected counts Z&lt;3'!$W:$W,$A11)</f>
        <v>99.29371787387727</v>
      </c>
      <c r="M11">
        <f>SUMIFS('Total-corrected counts Z&lt;3'!O:O,'Total-corrected counts Z&lt;3'!$W:$W,$A11)</f>
        <v>94.818485280166328</v>
      </c>
      <c r="N11">
        <f>SUMIFS('Total-corrected counts Z&lt;3'!P:P,'Total-corrected counts Z&lt;3'!$W:$W,$A11)</f>
        <v>95.386497162851114</v>
      </c>
      <c r="O11">
        <f>SUMIFS('Total-corrected counts Z&lt;3'!Q:Q,'Total-corrected counts Z&lt;3'!$W:$W,$A11)</f>
        <v>94.975466296385875</v>
      </c>
      <c r="P11">
        <f>SUMIFS('Total-corrected counts Z&lt;3'!R:R,'Total-corrected counts Z&lt;3'!$W:$W,$A11)</f>
        <v>100.33037419034281</v>
      </c>
      <c r="Q11">
        <f>SUMIFS('Total-corrected counts Z&lt;3'!S:S,'Total-corrected counts Z&lt;3'!$W:$W,$A11)</f>
        <v>62.335177929123653</v>
      </c>
      <c r="R11">
        <f>SUMIFS('Total-corrected counts Z&lt;3'!T:T,'Total-corrected counts Z&lt;3'!$W:$W,$A11)</f>
        <v>107.62831119427219</v>
      </c>
      <c r="S11">
        <f>SUMIFS('Total-corrected counts Z&lt;3'!U:U,'Total-corrected counts Z&lt;3'!$W:$W,$A11)</f>
        <v>65.057302673546175</v>
      </c>
      <c r="T11">
        <f t="shared" si="1"/>
        <v>1</v>
      </c>
      <c r="U11">
        <f t="shared" si="0"/>
        <v>0.17896279304177212</v>
      </c>
      <c r="V11">
        <f t="shared" si="2"/>
        <v>68.040663675257235</v>
      </c>
      <c r="W11">
        <f t="shared" si="3"/>
        <v>89.978166575070674</v>
      </c>
      <c r="X11">
        <f t="shared" si="4"/>
        <v>13.648351690101952</v>
      </c>
      <c r="Y11">
        <f t="shared" si="5"/>
        <v>5.928609979048435</v>
      </c>
    </row>
    <row r="12" spans="1:25" x14ac:dyDescent="0.25">
      <c r="A12" s="18">
        <v>10</v>
      </c>
      <c r="B12" s="18" t="str">
        <f>IFERROR(VLOOKUP(A12,Tabel3[],2,FALSE),"")</f>
        <v>SS, trunk</v>
      </c>
      <c r="C12">
        <f>SUMIFS('Total-corrected counts Z&lt;3'!E:E,'Total-corrected counts Z&lt;3'!$W:$W,$A12)</f>
        <v>5.4764471679745146</v>
      </c>
      <c r="D12">
        <f>SUMIFS('Total-corrected counts Z&lt;3'!F:F,'Total-corrected counts Z&lt;3'!$W:$W,$A12)</f>
        <v>1.033576469893394</v>
      </c>
      <c r="E12">
        <f>SUMIFS('Total-corrected counts Z&lt;3'!G:G,'Total-corrected counts Z&lt;3'!$W:$W,$A12)</f>
        <v>24.17492979197473</v>
      </c>
      <c r="F12">
        <f>SUMIFS('Total-corrected counts Z&lt;3'!H:H,'Total-corrected counts Z&lt;3'!$W:$W,$A12)</f>
        <v>29.170718155299348</v>
      </c>
      <c r="G12">
        <f>SUMIFS('Total-corrected counts Z&lt;3'!I:I,'Total-corrected counts Z&lt;3'!$W:$W,$A12)</f>
        <v>17.214681734643932</v>
      </c>
      <c r="H12">
        <f>SUMIFS('Total-corrected counts Z&lt;3'!J:J,'Total-corrected counts Z&lt;3'!$W:$W,$A12)</f>
        <v>15.743923821695748</v>
      </c>
      <c r="I12">
        <f>SUMIFS('Total-corrected counts Z&lt;3'!K:K,'Total-corrected counts Z&lt;3'!$W:$W,$A12)</f>
        <v>28.576843748257986</v>
      </c>
      <c r="J12">
        <f>SUMIFS('Total-corrected counts Z&lt;3'!L:L,'Total-corrected counts Z&lt;3'!$W:$W,$A12)</f>
        <v>2.2137279354826189</v>
      </c>
      <c r="K12">
        <f>SUMIFS('Total-corrected counts Z&lt;3'!M:M,'Total-corrected counts Z&lt;3'!$W:$W,$A12)</f>
        <v>13.574122727394203</v>
      </c>
      <c r="L12">
        <f>SUMIFS('Total-corrected counts Z&lt;3'!N:N,'Total-corrected counts Z&lt;3'!$W:$W,$A12)</f>
        <v>27.859058822020017</v>
      </c>
      <c r="M12">
        <f>SUMIFS('Total-corrected counts Z&lt;3'!O:O,'Total-corrected counts Z&lt;3'!$W:$W,$A12)</f>
        <v>25.913126411970925</v>
      </c>
      <c r="N12">
        <f>SUMIFS('Total-corrected counts Z&lt;3'!P:P,'Total-corrected counts Z&lt;3'!$W:$W,$A12)</f>
        <v>19.997016901518002</v>
      </c>
      <c r="O12">
        <f>SUMIFS('Total-corrected counts Z&lt;3'!Q:Q,'Total-corrected counts Z&lt;3'!$W:$W,$A12)</f>
        <v>4.465992152335188</v>
      </c>
      <c r="P12">
        <f>SUMIFS('Total-corrected counts Z&lt;3'!R:R,'Total-corrected counts Z&lt;3'!$W:$W,$A12)</f>
        <v>28.589688879272174</v>
      </c>
      <c r="Q12">
        <f>SUMIFS('Total-corrected counts Z&lt;3'!S:S,'Total-corrected counts Z&lt;3'!$W:$W,$A12)</f>
        <v>29.324621716722632</v>
      </c>
      <c r="R12">
        <f>SUMIFS('Total-corrected counts Z&lt;3'!T:T,'Total-corrected counts Z&lt;3'!$W:$W,$A12)</f>
        <v>32.250692865844336</v>
      </c>
      <c r="S12">
        <f>SUMIFS('Total-corrected counts Z&lt;3'!U:U,'Total-corrected counts Z&lt;3'!$W:$W,$A12)</f>
        <v>24.10140468575743</v>
      </c>
      <c r="T12">
        <f t="shared" si="1"/>
        <v>1</v>
      </c>
      <c r="U12">
        <f t="shared" si="0"/>
        <v>8.5563970585090396E-2</v>
      </c>
      <c r="V12">
        <f t="shared" si="2"/>
        <v>15.24210795029072</v>
      </c>
      <c r="W12">
        <f t="shared" si="3"/>
        <v>24.062700304430088</v>
      </c>
      <c r="X12">
        <f t="shared" si="4"/>
        <v>3.5853306283734567</v>
      </c>
      <c r="Y12">
        <f t="shared" si="5"/>
        <v>3.0869058983801878</v>
      </c>
    </row>
    <row r="13" spans="1:25" x14ac:dyDescent="0.25">
      <c r="A13" s="18">
        <v>11</v>
      </c>
      <c r="B13" s="18" t="str">
        <f>IFERROR(VLOOKUP(A13,Tabel3[],2,FALSE),"")</f>
        <v>supplemental somatosensory</v>
      </c>
      <c r="C13">
        <f>SUMIFS('Total-corrected counts Z&lt;3'!E:E,'Total-corrected counts Z&lt;3'!$W:$W,$A13)</f>
        <v>82.565099117716727</v>
      </c>
      <c r="D13">
        <f>SUMIFS('Total-corrected counts Z&lt;3'!F:F,'Total-corrected counts Z&lt;3'!$W:$W,$A13)</f>
        <v>118.37731775421879</v>
      </c>
      <c r="E13">
        <f>SUMIFS('Total-corrected counts Z&lt;3'!G:G,'Total-corrected counts Z&lt;3'!$W:$W,$A13)</f>
        <v>174.85525260787057</v>
      </c>
      <c r="F13">
        <f>SUMIFS('Total-corrected counts Z&lt;3'!H:H,'Total-corrected counts Z&lt;3'!$W:$W,$A13)</f>
        <v>167.74384493658738</v>
      </c>
      <c r="G13">
        <f>SUMIFS('Total-corrected counts Z&lt;3'!I:I,'Total-corrected counts Z&lt;3'!$W:$W,$A13)</f>
        <v>67.516523570137821</v>
      </c>
      <c r="H13">
        <f>SUMIFS('Total-corrected counts Z&lt;3'!J:J,'Total-corrected counts Z&lt;3'!$W:$W,$A13)</f>
        <v>170.43179671058988</v>
      </c>
      <c r="I13">
        <f>SUMIFS('Total-corrected counts Z&lt;3'!K:K,'Total-corrected counts Z&lt;3'!$W:$W,$A13)</f>
        <v>203.19527286916772</v>
      </c>
      <c r="J13">
        <f>SUMIFS('Total-corrected counts Z&lt;3'!L:L,'Total-corrected counts Z&lt;3'!$W:$W,$A13)</f>
        <v>327.99333941300046</v>
      </c>
      <c r="K13">
        <f>SUMIFS('Total-corrected counts Z&lt;3'!M:M,'Total-corrected counts Z&lt;3'!$W:$W,$A13)</f>
        <v>330.96254629531501</v>
      </c>
      <c r="L13">
        <f>SUMIFS('Total-corrected counts Z&lt;3'!N:N,'Total-corrected counts Z&lt;3'!$W:$W,$A13)</f>
        <v>253.74653938253695</v>
      </c>
      <c r="M13">
        <f>SUMIFS('Total-corrected counts Z&lt;3'!O:O,'Total-corrected counts Z&lt;3'!$W:$W,$A13)</f>
        <v>285.46169282714567</v>
      </c>
      <c r="N13">
        <f>SUMIFS('Total-corrected counts Z&lt;3'!P:P,'Total-corrected counts Z&lt;3'!$W:$W,$A13)</f>
        <v>208.51772913551258</v>
      </c>
      <c r="O13">
        <f>SUMIFS('Total-corrected counts Z&lt;3'!Q:Q,'Total-corrected counts Z&lt;3'!$W:$W,$A13)</f>
        <v>174.45647510355639</v>
      </c>
      <c r="P13">
        <f>SUMIFS('Total-corrected counts Z&lt;3'!R:R,'Total-corrected counts Z&lt;3'!$W:$W,$A13)</f>
        <v>236.53109103622091</v>
      </c>
      <c r="Q13">
        <f>SUMIFS('Total-corrected counts Z&lt;3'!S:S,'Total-corrected counts Z&lt;3'!$W:$W,$A13)</f>
        <v>237.02893051443485</v>
      </c>
      <c r="R13">
        <f>SUMIFS('Total-corrected counts Z&lt;3'!T:T,'Total-corrected counts Z&lt;3'!$W:$W,$A13)</f>
        <v>223.80468829198472</v>
      </c>
      <c r="S13">
        <f>SUMIFS('Total-corrected counts Z&lt;3'!U:U,'Total-corrected counts Z&lt;3'!$W:$W,$A13)</f>
        <v>237.16493883520005</v>
      </c>
      <c r="T13">
        <f t="shared" si="1"/>
        <v>1</v>
      </c>
      <c r="U13">
        <f t="shared" si="0"/>
        <v>0.18033295818359388</v>
      </c>
      <c r="V13">
        <f t="shared" si="2"/>
        <v>182.62677703051159</v>
      </c>
      <c r="W13">
        <f t="shared" si="3"/>
        <v>232.08901064082403</v>
      </c>
      <c r="X13">
        <f t="shared" si="4"/>
        <v>31.486178533790959</v>
      </c>
      <c r="Y13">
        <f t="shared" si="5"/>
        <v>11.443444902797271</v>
      </c>
    </row>
    <row r="14" spans="1:25" x14ac:dyDescent="0.25">
      <c r="A14" s="18">
        <v>12</v>
      </c>
      <c r="B14" s="18" t="str">
        <f>IFERROR(VLOOKUP(A14,Tabel3[],2,FALSE),"")</f>
        <v>gustatory</v>
      </c>
      <c r="C14">
        <f>SUMIFS('Total-corrected counts Z&lt;3'!E:E,'Total-corrected counts Z&lt;3'!$W:$W,$A14)</f>
        <v>10.465393411378308</v>
      </c>
      <c r="D14">
        <f>SUMIFS('Total-corrected counts Z&lt;3'!F:F,'Total-corrected counts Z&lt;3'!$W:$W,$A14)</f>
        <v>127.31857451758228</v>
      </c>
      <c r="E14">
        <f>SUMIFS('Total-corrected counts Z&lt;3'!G:G,'Total-corrected counts Z&lt;3'!$W:$W,$A14)</f>
        <v>78.91099999597084</v>
      </c>
      <c r="F14">
        <f>SUMIFS('Total-corrected counts Z&lt;3'!H:H,'Total-corrected counts Z&lt;3'!$W:$W,$A14)</f>
        <v>137.35855273031359</v>
      </c>
      <c r="G14">
        <f>SUMIFS('Total-corrected counts Z&lt;3'!I:I,'Total-corrected counts Z&lt;3'!$W:$W,$A14)</f>
        <v>74.32605075129527</v>
      </c>
      <c r="H14">
        <f>SUMIFS('Total-corrected counts Z&lt;3'!J:J,'Total-corrected counts Z&lt;3'!$W:$W,$A14)</f>
        <v>84.552710834462474</v>
      </c>
      <c r="I14">
        <f>SUMIFS('Total-corrected counts Z&lt;3'!K:K,'Total-corrected counts Z&lt;3'!$W:$W,$A14)</f>
        <v>64.164111711912582</v>
      </c>
      <c r="J14">
        <f>SUMIFS('Total-corrected counts Z&lt;3'!L:L,'Total-corrected counts Z&lt;3'!$W:$W,$A14)</f>
        <v>124.05255090251306</v>
      </c>
      <c r="K14">
        <f>SUMIFS('Total-corrected counts Z&lt;3'!M:M,'Total-corrected counts Z&lt;3'!$W:$W,$A14)</f>
        <v>66.797032307886525</v>
      </c>
      <c r="L14">
        <f>SUMIFS('Total-corrected counts Z&lt;3'!N:N,'Total-corrected counts Z&lt;3'!$W:$W,$A14)</f>
        <v>123.14803699023193</v>
      </c>
      <c r="M14">
        <f>SUMIFS('Total-corrected counts Z&lt;3'!O:O,'Total-corrected counts Z&lt;3'!$W:$W,$A14)</f>
        <v>76.265359837413641</v>
      </c>
      <c r="N14">
        <f>SUMIFS('Total-corrected counts Z&lt;3'!P:P,'Total-corrected counts Z&lt;3'!$W:$W,$A14)</f>
        <v>44.421669945368272</v>
      </c>
      <c r="O14">
        <f>SUMIFS('Total-corrected counts Z&lt;3'!Q:Q,'Total-corrected counts Z&lt;3'!$W:$W,$A14)</f>
        <v>64.084062063639408</v>
      </c>
      <c r="P14">
        <f>SUMIFS('Total-corrected counts Z&lt;3'!R:R,'Total-corrected counts Z&lt;3'!$W:$W,$A14)</f>
        <v>81.429524513604647</v>
      </c>
      <c r="Q14">
        <f>SUMIFS('Total-corrected counts Z&lt;3'!S:S,'Total-corrected counts Z&lt;3'!$W:$W,$A14)</f>
        <v>116.00650982716823</v>
      </c>
      <c r="R14">
        <f>SUMIFS('Total-corrected counts Z&lt;3'!T:T,'Total-corrected counts Z&lt;3'!$W:$W,$A14)</f>
        <v>68.899988488031838</v>
      </c>
      <c r="S14">
        <f>SUMIFS('Total-corrected counts Z&lt;3'!U:U,'Total-corrected counts Z&lt;3'!$W:$W,$A14)</f>
        <v>54.560129836879398</v>
      </c>
      <c r="T14">
        <f t="shared" si="1"/>
        <v>1</v>
      </c>
      <c r="U14">
        <f t="shared" si="0"/>
        <v>0.69493246676275222</v>
      </c>
      <c r="V14">
        <f t="shared" si="2"/>
        <v>85.327330795923885</v>
      </c>
      <c r="W14">
        <f t="shared" si="3"/>
        <v>78.601910187792157</v>
      </c>
      <c r="X14">
        <f t="shared" si="4"/>
        <v>13.191177739013632</v>
      </c>
      <c r="Y14">
        <f t="shared" si="5"/>
        <v>9.8634494671453421</v>
      </c>
    </row>
    <row r="15" spans="1:25" x14ac:dyDescent="0.25">
      <c r="A15" s="18">
        <v>13</v>
      </c>
      <c r="B15" s="18" t="str">
        <f>IFERROR(VLOOKUP(A15,Tabel3[],2,FALSE),"")</f>
        <v>visceral</v>
      </c>
      <c r="C15">
        <f>SUMIFS('Total-corrected counts Z&lt;3'!E:E,'Total-corrected counts Z&lt;3'!$W:$W,$A15)</f>
        <v>22.43811726769367</v>
      </c>
      <c r="D15">
        <f>SUMIFS('Total-corrected counts Z&lt;3'!F:F,'Total-corrected counts Z&lt;3'!$W:$W,$A15)</f>
        <v>38.734508657433381</v>
      </c>
      <c r="E15">
        <f>SUMIFS('Total-corrected counts Z&lt;3'!G:G,'Total-corrected counts Z&lt;3'!$W:$W,$A15)</f>
        <v>39.656957746251877</v>
      </c>
      <c r="F15">
        <f>SUMIFS('Total-corrected counts Z&lt;3'!H:H,'Total-corrected counts Z&lt;3'!$W:$W,$A15)</f>
        <v>65.231002910091505</v>
      </c>
      <c r="G15">
        <f>SUMIFS('Total-corrected counts Z&lt;3'!I:I,'Total-corrected counts Z&lt;3'!$W:$W,$A15)</f>
        <v>57.289919006030679</v>
      </c>
      <c r="H15">
        <f>SUMIFS('Total-corrected counts Z&lt;3'!J:J,'Total-corrected counts Z&lt;3'!$W:$W,$A15)</f>
        <v>70.914222487825953</v>
      </c>
      <c r="I15">
        <f>SUMIFS('Total-corrected counts Z&lt;3'!K:K,'Total-corrected counts Z&lt;3'!$W:$W,$A15)</f>
        <v>58.174926138580744</v>
      </c>
      <c r="J15">
        <f>SUMIFS('Total-corrected counts Z&lt;3'!L:L,'Total-corrected counts Z&lt;3'!$W:$W,$A15)</f>
        <v>112.68404369599077</v>
      </c>
      <c r="K15">
        <f>SUMIFS('Total-corrected counts Z&lt;3'!M:M,'Total-corrected counts Z&lt;3'!$W:$W,$A15)</f>
        <v>84.025017670319286</v>
      </c>
      <c r="L15">
        <f>SUMIFS('Total-corrected counts Z&lt;3'!N:N,'Total-corrected counts Z&lt;3'!$W:$W,$A15)</f>
        <v>99.183747904842988</v>
      </c>
      <c r="M15">
        <f>SUMIFS('Total-corrected counts Z&lt;3'!O:O,'Total-corrected counts Z&lt;3'!$W:$W,$A15)</f>
        <v>85.139764298240564</v>
      </c>
      <c r="N15">
        <f>SUMIFS('Total-corrected counts Z&lt;3'!P:P,'Total-corrected counts Z&lt;3'!$W:$W,$A15)</f>
        <v>62.350177297765796</v>
      </c>
      <c r="O15">
        <f>SUMIFS('Total-corrected counts Z&lt;3'!Q:Q,'Total-corrected counts Z&lt;3'!$W:$W,$A15)</f>
        <v>70.178483668900313</v>
      </c>
      <c r="P15">
        <f>SUMIFS('Total-corrected counts Z&lt;3'!R:R,'Total-corrected counts Z&lt;3'!$W:$W,$A15)</f>
        <v>71.700615670034509</v>
      </c>
      <c r="Q15">
        <f>SUMIFS('Total-corrected counts Z&lt;3'!S:S,'Total-corrected counts Z&lt;3'!$W:$W,$A15)</f>
        <v>108.5912130361569</v>
      </c>
      <c r="R15">
        <f>SUMIFS('Total-corrected counts Z&lt;3'!T:T,'Total-corrected counts Z&lt;3'!$W:$W,$A15)</f>
        <v>57.310701147588588</v>
      </c>
      <c r="S15">
        <f>SUMIFS('Total-corrected counts Z&lt;3'!U:U,'Total-corrected counts Z&lt;3'!$W:$W,$A15)</f>
        <v>78.110422100042086</v>
      </c>
      <c r="T15">
        <f t="shared" si="1"/>
        <v>1</v>
      </c>
      <c r="U15">
        <f t="shared" si="0"/>
        <v>0.12799686727889251</v>
      </c>
      <c r="V15">
        <f t="shared" si="2"/>
        <v>61.016523953357542</v>
      </c>
      <c r="W15">
        <f t="shared" si="3"/>
        <v>79.07064064044647</v>
      </c>
      <c r="X15">
        <f t="shared" si="4"/>
        <v>8.9579454550270246</v>
      </c>
      <c r="Y15">
        <f t="shared" si="5"/>
        <v>6.2681367486910515</v>
      </c>
    </row>
    <row r="16" spans="1:25" x14ac:dyDescent="0.25">
      <c r="A16" s="40">
        <v>14</v>
      </c>
      <c r="B16" s="40" t="str">
        <f>IFERROR(VLOOKUP(A16,Tabel3[],2,FALSE),"")</f>
        <v>auditory</v>
      </c>
      <c r="C16">
        <f>SUMIFS('Total-corrected counts Z&lt;3'!E:E,'Total-corrected counts Z&lt;3'!$W:$W,$A16)</f>
        <v>12.226747326589759</v>
      </c>
      <c r="D16">
        <f>SUMIFS('Total-corrected counts Z&lt;3'!F:F,'Total-corrected counts Z&lt;3'!$W:$W,$A16)</f>
        <v>69.35626232498926</v>
      </c>
      <c r="E16">
        <f>SUMIFS('Total-corrected counts Z&lt;3'!G:G,'Total-corrected counts Z&lt;3'!$W:$W,$A16)</f>
        <v>145.37191114907472</v>
      </c>
      <c r="F16">
        <f>SUMIFS('Total-corrected counts Z&lt;3'!H:H,'Total-corrected counts Z&lt;3'!$W:$W,$A16)</f>
        <v>71.031641050090002</v>
      </c>
      <c r="G16">
        <f>SUMIFS('Total-corrected counts Z&lt;3'!I:I,'Total-corrected counts Z&lt;3'!$W:$W,$A16)</f>
        <v>29.663925821714756</v>
      </c>
      <c r="H16">
        <f>SUMIFS('Total-corrected counts Z&lt;3'!J:J,'Total-corrected counts Z&lt;3'!$W:$W,$A16)</f>
        <v>75.499831367931506</v>
      </c>
      <c r="I16">
        <f>SUMIFS('Total-corrected counts Z&lt;3'!K:K,'Total-corrected counts Z&lt;3'!$W:$W,$A16)</f>
        <v>117.33541446011483</v>
      </c>
      <c r="J16">
        <f>SUMIFS('Total-corrected counts Z&lt;3'!L:L,'Total-corrected counts Z&lt;3'!$W:$W,$A16)</f>
        <v>101.82707521559594</v>
      </c>
      <c r="K16">
        <f>SUMIFS('Total-corrected counts Z&lt;3'!M:M,'Total-corrected counts Z&lt;3'!$W:$W,$A16)</f>
        <v>96.511736133061433</v>
      </c>
      <c r="L16">
        <f>SUMIFS('Total-corrected counts Z&lt;3'!N:N,'Total-corrected counts Z&lt;3'!$W:$W,$A16)</f>
        <v>157.42201067258551</v>
      </c>
      <c r="M16">
        <f>SUMIFS('Total-corrected counts Z&lt;3'!O:O,'Total-corrected counts Z&lt;3'!$W:$W,$A16)</f>
        <v>87.246467822122867</v>
      </c>
      <c r="N16">
        <f>SUMIFS('Total-corrected counts Z&lt;3'!P:P,'Total-corrected counts Z&lt;3'!$W:$W,$A16)</f>
        <v>127.14923057000686</v>
      </c>
      <c r="O16">
        <f>SUMIFS('Total-corrected counts Z&lt;3'!Q:Q,'Total-corrected counts Z&lt;3'!$W:$W,$A16)</f>
        <v>151.71696921000694</v>
      </c>
      <c r="P16">
        <f>SUMIFS('Total-corrected counts Z&lt;3'!R:R,'Total-corrected counts Z&lt;3'!$W:$W,$A16)</f>
        <v>90.12062965433924</v>
      </c>
      <c r="Q16">
        <f>SUMIFS('Total-corrected counts Z&lt;3'!S:S,'Total-corrected counts Z&lt;3'!$W:$W,$A16)</f>
        <v>118.31361168381521</v>
      </c>
      <c r="R16">
        <f>SUMIFS('Total-corrected counts Z&lt;3'!T:T,'Total-corrected counts Z&lt;3'!$W:$W,$A16)</f>
        <v>167.9974158208806</v>
      </c>
      <c r="S16">
        <f>SUMIFS('Total-corrected counts Z&lt;3'!U:U,'Total-corrected counts Z&lt;3'!$W:$W,$A16)</f>
        <v>89.167386295092484</v>
      </c>
      <c r="T16">
        <f t="shared" si="1"/>
        <v>1</v>
      </c>
      <c r="U16">
        <f t="shared" si="0"/>
        <v>3.0485547932114918E-2</v>
      </c>
      <c r="V16">
        <f t="shared" si="2"/>
        <v>79.869393872129137</v>
      </c>
      <c r="W16">
        <f t="shared" si="3"/>
        <v>123.64171521610622</v>
      </c>
      <c r="X16">
        <f t="shared" si="4"/>
        <v>13.822903364435767</v>
      </c>
      <c r="Y16">
        <f t="shared" si="5"/>
        <v>11.629860228217412</v>
      </c>
    </row>
    <row r="17" spans="1:25" x14ac:dyDescent="0.25">
      <c r="A17" s="18">
        <v>15</v>
      </c>
      <c r="B17" s="18" t="str">
        <f>IFERROR(VLOOKUP(A17,Tabel3[],2,FALSE),"")</f>
        <v>primary-posterior auditory</v>
      </c>
      <c r="C17">
        <f>SUMIFS('Total-corrected counts Z&lt;3'!E:E,'Total-corrected counts Z&lt;3'!$W:$W,$A17)</f>
        <v>25.656370497714164</v>
      </c>
      <c r="D17">
        <f>SUMIFS('Total-corrected counts Z&lt;3'!F:F,'Total-corrected counts Z&lt;3'!$W:$W,$A17)</f>
        <v>39.423559637362317</v>
      </c>
      <c r="E17">
        <f>SUMIFS('Total-corrected counts Z&lt;3'!G:G,'Total-corrected counts Z&lt;3'!$W:$W,$A17)</f>
        <v>112.01050803614957</v>
      </c>
      <c r="F17">
        <f>SUMIFS('Total-corrected counts Z&lt;3'!H:H,'Total-corrected counts Z&lt;3'!$W:$W,$A17)</f>
        <v>51.053992004752189</v>
      </c>
      <c r="G17">
        <f>SUMIFS('Total-corrected counts Z&lt;3'!I:I,'Total-corrected counts Z&lt;3'!$W:$W,$A17)</f>
        <v>50.738981464664029</v>
      </c>
      <c r="H17">
        <f>SUMIFS('Total-corrected counts Z&lt;3'!J:J,'Total-corrected counts Z&lt;3'!$W:$W,$A17)</f>
        <v>36.748970949921208</v>
      </c>
      <c r="I17">
        <f>SUMIFS('Total-corrected counts Z&lt;3'!K:K,'Total-corrected counts Z&lt;3'!$W:$W,$A17)</f>
        <v>68.378393444450651</v>
      </c>
      <c r="J17">
        <f>SUMIFS('Total-corrected counts Z&lt;3'!L:L,'Total-corrected counts Z&lt;3'!$W:$W,$A17)</f>
        <v>124.60818779468599</v>
      </c>
      <c r="K17">
        <f>SUMIFS('Total-corrected counts Z&lt;3'!M:M,'Total-corrected counts Z&lt;3'!$W:$W,$A17)</f>
        <v>51.504257924919344</v>
      </c>
      <c r="L17">
        <f>SUMIFS('Total-corrected counts Z&lt;3'!N:N,'Total-corrected counts Z&lt;3'!$W:$W,$A17)</f>
        <v>97.864108276431509</v>
      </c>
      <c r="M17">
        <f>SUMIFS('Total-corrected counts Z&lt;3'!O:O,'Total-corrected counts Z&lt;3'!$W:$W,$A17)</f>
        <v>56.480519554819217</v>
      </c>
      <c r="N17">
        <f>SUMIFS('Total-corrected counts Z&lt;3'!P:P,'Total-corrected counts Z&lt;3'!$W:$W,$A17)</f>
        <v>69.342081476197819</v>
      </c>
      <c r="O17">
        <f>SUMIFS('Total-corrected counts Z&lt;3'!Q:Q,'Total-corrected counts Z&lt;3'!$W:$W,$A17)</f>
        <v>110.38216411448545</v>
      </c>
      <c r="P17">
        <f>SUMIFS('Total-corrected counts Z&lt;3'!R:R,'Total-corrected counts Z&lt;3'!$W:$W,$A17)</f>
        <v>51.525551408347717</v>
      </c>
      <c r="Q17">
        <f>SUMIFS('Total-corrected counts Z&lt;3'!S:S,'Total-corrected counts Z&lt;3'!$W:$W,$A17)</f>
        <v>86.909884058631874</v>
      </c>
      <c r="R17">
        <f>SUMIFS('Total-corrected counts Z&lt;3'!T:T,'Total-corrected counts Z&lt;3'!$W:$W,$A17)</f>
        <v>94.045906979860931</v>
      </c>
      <c r="S17">
        <f>SUMIFS('Total-corrected counts Z&lt;3'!U:U,'Total-corrected counts Z&lt;3'!$W:$W,$A17)</f>
        <v>50.9887477597497</v>
      </c>
      <c r="T17">
        <f t="shared" si="1"/>
        <v>1</v>
      </c>
      <c r="U17">
        <f t="shared" ref="U17:U75" si="6">_xlfn.T.TEST(C17:K17,L17:S17,2,2)</f>
        <v>0.31285347242139661</v>
      </c>
      <c r="V17">
        <f t="shared" ref="V17:V75" si="7">AVERAGE(C17:K17)</f>
        <v>62.235913528291057</v>
      </c>
      <c r="W17">
        <f t="shared" ref="W17:W75" si="8">AVERAGE(L17:S17)</f>
        <v>77.192370453565516</v>
      </c>
      <c r="X17">
        <f t="shared" ref="X17:X75" si="9">STDEV(C17:K17)/SQRT(COUNT(C17:K17))</f>
        <v>11.356578406425015</v>
      </c>
      <c r="Y17">
        <f t="shared" ref="Y17:Y75" si="10">STDEV(L17:S17)/SQRT(COUNT(L17:S17))</f>
        <v>8.1759426704634546</v>
      </c>
    </row>
    <row r="18" spans="1:25" x14ac:dyDescent="0.25">
      <c r="A18" s="18">
        <v>16</v>
      </c>
      <c r="B18" s="18" t="str">
        <f>IFERROR(VLOOKUP(A18,Tabel3[],2,FALSE),"")</f>
        <v>ventral auditory</v>
      </c>
      <c r="C18">
        <f>SUMIFS('Total-corrected counts Z&lt;3'!E:E,'Total-corrected counts Z&lt;3'!$W:$W,$A18)</f>
        <v>27.367293282797608</v>
      </c>
      <c r="D18">
        <f>SUMIFS('Total-corrected counts Z&lt;3'!F:F,'Total-corrected counts Z&lt;3'!$W:$W,$A18)</f>
        <v>20.687935373580473</v>
      </c>
      <c r="E18">
        <f>SUMIFS('Total-corrected counts Z&lt;3'!G:G,'Total-corrected counts Z&lt;3'!$W:$W,$A18)</f>
        <v>56.216784653754573</v>
      </c>
      <c r="F18">
        <f>SUMIFS('Total-corrected counts Z&lt;3'!H:H,'Total-corrected counts Z&lt;3'!$W:$W,$A18)</f>
        <v>49.071583783621541</v>
      </c>
      <c r="G18">
        <f>SUMIFS('Total-corrected counts Z&lt;3'!I:I,'Total-corrected counts Z&lt;3'!$W:$W,$A18)</f>
        <v>47.346531666456301</v>
      </c>
      <c r="H18">
        <f>SUMIFS('Total-corrected counts Z&lt;3'!J:J,'Total-corrected counts Z&lt;3'!$W:$W,$A18)</f>
        <v>28.854820609008307</v>
      </c>
      <c r="I18">
        <f>SUMIFS('Total-corrected counts Z&lt;3'!K:K,'Total-corrected counts Z&lt;3'!$W:$W,$A18)</f>
        <v>44.787334857015445</v>
      </c>
      <c r="J18">
        <f>SUMIFS('Total-corrected counts Z&lt;3'!L:L,'Total-corrected counts Z&lt;3'!$W:$W,$A18)</f>
        <v>121.56541433754853</v>
      </c>
      <c r="K18">
        <f>SUMIFS('Total-corrected counts Z&lt;3'!M:M,'Total-corrected counts Z&lt;3'!$W:$W,$A18)</f>
        <v>68.151679993512431</v>
      </c>
      <c r="L18">
        <f>SUMIFS('Total-corrected counts Z&lt;3'!N:N,'Total-corrected counts Z&lt;3'!$W:$W,$A18)</f>
        <v>100.9707599016502</v>
      </c>
      <c r="M18">
        <f>SUMIFS('Total-corrected counts Z&lt;3'!O:O,'Total-corrected counts Z&lt;3'!$W:$W,$A18)</f>
        <v>60.434795338464127</v>
      </c>
      <c r="N18">
        <f>SUMIFS('Total-corrected counts Z&lt;3'!P:P,'Total-corrected counts Z&lt;3'!$W:$W,$A18)</f>
        <v>71.363579444656466</v>
      </c>
      <c r="O18">
        <f>SUMIFS('Total-corrected counts Z&lt;3'!Q:Q,'Total-corrected counts Z&lt;3'!$W:$W,$A18)</f>
        <v>90.538727367755925</v>
      </c>
      <c r="P18">
        <f>SUMIFS('Total-corrected counts Z&lt;3'!R:R,'Total-corrected counts Z&lt;3'!$W:$W,$A18)</f>
        <v>47.43444105855977</v>
      </c>
      <c r="Q18">
        <f>SUMIFS('Total-corrected counts Z&lt;3'!S:S,'Total-corrected counts Z&lt;3'!$W:$W,$A18)</f>
        <v>74.310393683860809</v>
      </c>
      <c r="R18">
        <f>SUMIFS('Total-corrected counts Z&lt;3'!T:T,'Total-corrected counts Z&lt;3'!$W:$W,$A18)</f>
        <v>75.918852651962283</v>
      </c>
      <c r="S18">
        <f>SUMIFS('Total-corrected counts Z&lt;3'!U:U,'Total-corrected counts Z&lt;3'!$W:$W,$A18)</f>
        <v>67.292128639186274</v>
      </c>
      <c r="T18">
        <f t="shared" si="1"/>
        <v>1</v>
      </c>
      <c r="U18">
        <f t="shared" si="6"/>
        <v>8.888042771543235E-2</v>
      </c>
      <c r="V18">
        <f t="shared" si="7"/>
        <v>51.56104206192169</v>
      </c>
      <c r="W18">
        <f t="shared" si="8"/>
        <v>73.532959760761969</v>
      </c>
      <c r="X18">
        <f t="shared" si="9"/>
        <v>10.083979760752799</v>
      </c>
      <c r="Y18">
        <f t="shared" si="10"/>
        <v>5.8929053448589608</v>
      </c>
    </row>
    <row r="19" spans="1:25" x14ac:dyDescent="0.25">
      <c r="A19" s="40">
        <v>17</v>
      </c>
      <c r="B19" s="40" t="str">
        <f>IFERROR(VLOOKUP(A19,Tabel3[],2,FALSE),"")</f>
        <v>anterolateral visual</v>
      </c>
      <c r="C19">
        <f>SUMIFS('Total-corrected counts Z&lt;3'!E:E,'Total-corrected counts Z&lt;3'!$W:$W,$A19)</f>
        <v>4.6863594626357621</v>
      </c>
      <c r="D19">
        <f>SUMIFS('Total-corrected counts Z&lt;3'!F:F,'Total-corrected counts Z&lt;3'!$W:$W,$A19)</f>
        <v>15.643097841957955</v>
      </c>
      <c r="E19">
        <f>SUMIFS('Total-corrected counts Z&lt;3'!G:G,'Total-corrected counts Z&lt;3'!$W:$W,$A19)</f>
        <v>16.015890987183258</v>
      </c>
      <c r="F19">
        <f>SUMIFS('Total-corrected counts Z&lt;3'!H:H,'Total-corrected counts Z&lt;3'!$W:$W,$A19)</f>
        <v>19.468086368779584</v>
      </c>
      <c r="G19">
        <f>SUMIFS('Total-corrected counts Z&lt;3'!I:I,'Total-corrected counts Z&lt;3'!$W:$W,$A19)</f>
        <v>1.0528292477196395</v>
      </c>
      <c r="H19">
        <f>SUMIFS('Total-corrected counts Z&lt;3'!J:J,'Total-corrected counts Z&lt;3'!$W:$W,$A19)</f>
        <v>13.520150052956385</v>
      </c>
      <c r="I19">
        <f>SUMIFS('Total-corrected counts Z&lt;3'!K:K,'Total-corrected counts Z&lt;3'!$W:$W,$A19)</f>
        <v>31.002842967835441</v>
      </c>
      <c r="J19">
        <f>SUMIFS('Total-corrected counts Z&lt;3'!L:L,'Total-corrected counts Z&lt;3'!$W:$W,$A19)</f>
        <v>17.529021003074526</v>
      </c>
      <c r="K19">
        <f>SUMIFS('Total-corrected counts Z&lt;3'!M:M,'Total-corrected counts Z&lt;3'!$W:$W,$A19)</f>
        <v>13.26541049971755</v>
      </c>
      <c r="L19">
        <f>SUMIFS('Total-corrected counts Z&lt;3'!N:N,'Total-corrected counts Z&lt;3'!$W:$W,$A19)</f>
        <v>26.841836608452841</v>
      </c>
      <c r="M19">
        <f>SUMIFS('Total-corrected counts Z&lt;3'!O:O,'Total-corrected counts Z&lt;3'!$W:$W,$A19)</f>
        <v>27.760698671733522</v>
      </c>
      <c r="N19">
        <f>SUMIFS('Total-corrected counts Z&lt;3'!P:P,'Total-corrected counts Z&lt;3'!$W:$W,$A19)</f>
        <v>30.826775573979347</v>
      </c>
      <c r="O19">
        <f>SUMIFS('Total-corrected counts Z&lt;3'!Q:Q,'Total-corrected counts Z&lt;3'!$W:$W,$A19)</f>
        <v>30.61837414483076</v>
      </c>
      <c r="P19">
        <f>SUMIFS('Total-corrected counts Z&lt;3'!R:R,'Total-corrected counts Z&lt;3'!$W:$W,$A19)</f>
        <v>19.618096251284733</v>
      </c>
      <c r="Q19">
        <f>SUMIFS('Total-corrected counts Z&lt;3'!S:S,'Total-corrected counts Z&lt;3'!$W:$W,$A19)</f>
        <v>27.592938205498172</v>
      </c>
      <c r="R19">
        <f>SUMIFS('Total-corrected counts Z&lt;3'!T:T,'Total-corrected counts Z&lt;3'!$W:$W,$A19)</f>
        <v>19.879622613629138</v>
      </c>
      <c r="S19">
        <f>SUMIFS('Total-corrected counts Z&lt;3'!U:U,'Total-corrected counts Z&lt;3'!$W:$W,$A19)</f>
        <v>14.880035410058017</v>
      </c>
      <c r="T19">
        <f t="shared" si="1"/>
        <v>1</v>
      </c>
      <c r="U19">
        <f t="shared" si="6"/>
        <v>1.3857807042273287E-2</v>
      </c>
      <c r="V19">
        <f t="shared" si="7"/>
        <v>14.687076492428897</v>
      </c>
      <c r="W19">
        <f t="shared" si="8"/>
        <v>24.752297184933315</v>
      </c>
      <c r="X19">
        <f t="shared" si="9"/>
        <v>2.8604306082481457</v>
      </c>
      <c r="Y19">
        <f t="shared" si="10"/>
        <v>2.0717512078766296</v>
      </c>
    </row>
    <row r="20" spans="1:25" x14ac:dyDescent="0.25">
      <c r="A20" s="18">
        <v>18</v>
      </c>
      <c r="B20" s="18" t="str">
        <f>IFERROR(VLOOKUP(A20,Tabel3[],2,FALSE),"")</f>
        <v>anteromedial visual</v>
      </c>
      <c r="C20">
        <f>SUMIFS('Total-corrected counts Z&lt;3'!E:E,'Total-corrected counts Z&lt;3'!$W:$W,$A20)</f>
        <v>2.6336256844625048</v>
      </c>
      <c r="D20">
        <f>SUMIFS('Total-corrected counts Z&lt;3'!F:F,'Total-corrected counts Z&lt;3'!$W:$W,$A20)</f>
        <v>0.58241213779707113</v>
      </c>
      <c r="E20">
        <f>SUMIFS('Total-corrected counts Z&lt;3'!G:G,'Total-corrected counts Z&lt;3'!$W:$W,$A20)</f>
        <v>11.603966300147871</v>
      </c>
      <c r="F20">
        <f>SUMIFS('Total-corrected counts Z&lt;3'!H:H,'Total-corrected counts Z&lt;3'!$W:$W,$A20)</f>
        <v>15.824364215856335</v>
      </c>
      <c r="G20">
        <f>SUMIFS('Total-corrected counts Z&lt;3'!I:I,'Total-corrected counts Z&lt;3'!$W:$W,$A20)</f>
        <v>2.9491532728520893</v>
      </c>
      <c r="H20">
        <f>SUMIFS('Total-corrected counts Z&lt;3'!J:J,'Total-corrected counts Z&lt;3'!$W:$W,$A20)</f>
        <v>19.875902576027421</v>
      </c>
      <c r="I20">
        <f>SUMIFS('Total-corrected counts Z&lt;3'!K:K,'Total-corrected counts Z&lt;3'!$W:$W,$A20)</f>
        <v>26.271252578181617</v>
      </c>
      <c r="J20">
        <f>SUMIFS('Total-corrected counts Z&lt;3'!L:L,'Total-corrected counts Z&lt;3'!$W:$W,$A20)</f>
        <v>1.9006309565597785</v>
      </c>
      <c r="K20">
        <f>SUMIFS('Total-corrected counts Z&lt;3'!M:M,'Total-corrected counts Z&lt;3'!$W:$W,$A20)</f>
        <v>5.5429971626120924</v>
      </c>
      <c r="L20">
        <f>SUMIFS('Total-corrected counts Z&lt;3'!N:N,'Total-corrected counts Z&lt;3'!$W:$W,$A20)</f>
        <v>32.88102074125257</v>
      </c>
      <c r="M20">
        <f>SUMIFS('Total-corrected counts Z&lt;3'!O:O,'Total-corrected counts Z&lt;3'!$W:$W,$A20)</f>
        <v>15.177688327011539</v>
      </c>
      <c r="N20">
        <f>SUMIFS('Total-corrected counts Z&lt;3'!P:P,'Total-corrected counts Z&lt;3'!$W:$W,$A20)</f>
        <v>33.356853369597786</v>
      </c>
      <c r="O20">
        <f>SUMIFS('Total-corrected counts Z&lt;3'!Q:Q,'Total-corrected counts Z&lt;3'!$W:$W,$A20)</f>
        <v>12.812911982900516</v>
      </c>
      <c r="P20">
        <f>SUMIFS('Total-corrected counts Z&lt;3'!R:R,'Total-corrected counts Z&lt;3'!$W:$W,$A20)</f>
        <v>12.333435510917976</v>
      </c>
      <c r="Q20">
        <f>SUMIFS('Total-corrected counts Z&lt;3'!S:S,'Total-corrected counts Z&lt;3'!$W:$W,$A20)</f>
        <v>3.8596456942965185</v>
      </c>
      <c r="R20">
        <f>SUMIFS('Total-corrected counts Z&lt;3'!T:T,'Total-corrected counts Z&lt;3'!$W:$W,$A20)</f>
        <v>29.467202059095918</v>
      </c>
      <c r="S20">
        <f>SUMIFS('Total-corrected counts Z&lt;3'!U:U,'Total-corrected counts Z&lt;3'!$W:$W,$A20)</f>
        <v>8.218952192082206</v>
      </c>
      <c r="T20">
        <f t="shared" si="1"/>
        <v>1</v>
      </c>
      <c r="U20">
        <f t="shared" si="6"/>
        <v>0.10142776123116985</v>
      </c>
      <c r="V20">
        <f t="shared" si="7"/>
        <v>9.6871449871663096</v>
      </c>
      <c r="W20">
        <f t="shared" si="8"/>
        <v>18.513463734644379</v>
      </c>
      <c r="X20">
        <f t="shared" si="9"/>
        <v>3.0642101998009128</v>
      </c>
      <c r="Y20">
        <f t="shared" si="10"/>
        <v>4.1171789085138659</v>
      </c>
    </row>
    <row r="21" spans="1:25" x14ac:dyDescent="0.25">
      <c r="A21" s="40">
        <v>19</v>
      </c>
      <c r="B21" s="40" t="str">
        <f>IFERROR(VLOOKUP(A21,Tabel3[],2,FALSE),"")</f>
        <v>lateral visual</v>
      </c>
      <c r="C21">
        <f>SUMIFS('Total-corrected counts Z&lt;3'!E:E,'Total-corrected counts Z&lt;3'!$W:$W,$A21)</f>
        <v>7.5889511744476295</v>
      </c>
      <c r="D21">
        <f>SUMIFS('Total-corrected counts Z&lt;3'!F:F,'Total-corrected counts Z&lt;3'!$W:$W,$A21)</f>
        <v>9.7041346339990877</v>
      </c>
      <c r="E21">
        <f>SUMIFS('Total-corrected counts Z&lt;3'!G:G,'Total-corrected counts Z&lt;3'!$W:$W,$A21)</f>
        <v>53.456813502504119</v>
      </c>
      <c r="F21">
        <f>SUMIFS('Total-corrected counts Z&lt;3'!H:H,'Total-corrected counts Z&lt;3'!$W:$W,$A21)</f>
        <v>38.077594529111735</v>
      </c>
      <c r="G21">
        <f>SUMIFS('Total-corrected counts Z&lt;3'!I:I,'Total-corrected counts Z&lt;3'!$W:$W,$A21)</f>
        <v>10.534449373381891</v>
      </c>
      <c r="H21">
        <f>SUMIFS('Total-corrected counts Z&lt;3'!J:J,'Total-corrected counts Z&lt;3'!$W:$W,$A21)</f>
        <v>25.610379057277704</v>
      </c>
      <c r="I21">
        <f>SUMIFS('Total-corrected counts Z&lt;3'!K:K,'Total-corrected counts Z&lt;3'!$W:$W,$A21)</f>
        <v>87.648140922013482</v>
      </c>
      <c r="J21">
        <f>SUMIFS('Total-corrected counts Z&lt;3'!L:L,'Total-corrected counts Z&lt;3'!$W:$W,$A21)</f>
        <v>13.608694041632198</v>
      </c>
      <c r="K21">
        <f>SUMIFS('Total-corrected counts Z&lt;3'!M:M,'Total-corrected counts Z&lt;3'!$W:$W,$A21)</f>
        <v>33.926091528107101</v>
      </c>
      <c r="L21">
        <f>SUMIFS('Total-corrected counts Z&lt;3'!N:N,'Total-corrected counts Z&lt;3'!$W:$W,$A21)</f>
        <v>55.81892344898813</v>
      </c>
      <c r="M21">
        <f>SUMIFS('Total-corrected counts Z&lt;3'!O:O,'Total-corrected counts Z&lt;3'!$W:$W,$A21)</f>
        <v>55.477647909265016</v>
      </c>
      <c r="N21">
        <f>SUMIFS('Total-corrected counts Z&lt;3'!P:P,'Total-corrected counts Z&lt;3'!$W:$W,$A21)</f>
        <v>72.487583600480193</v>
      </c>
      <c r="O21">
        <f>SUMIFS('Total-corrected counts Z&lt;3'!Q:Q,'Total-corrected counts Z&lt;3'!$W:$W,$A21)</f>
        <v>68.160011233237896</v>
      </c>
      <c r="P21">
        <f>SUMIFS('Total-corrected counts Z&lt;3'!R:R,'Total-corrected counts Z&lt;3'!$W:$W,$A21)</f>
        <v>41.291765087722467</v>
      </c>
      <c r="Q21">
        <f>SUMIFS('Total-corrected counts Z&lt;3'!S:S,'Total-corrected counts Z&lt;3'!$W:$W,$A21)</f>
        <v>58.589530208920287</v>
      </c>
      <c r="R21">
        <f>SUMIFS('Total-corrected counts Z&lt;3'!T:T,'Total-corrected counts Z&lt;3'!$W:$W,$A21)</f>
        <v>36.718023790255373</v>
      </c>
      <c r="S21">
        <f>SUMIFS('Total-corrected counts Z&lt;3'!U:U,'Total-corrected counts Z&lt;3'!$W:$W,$A21)</f>
        <v>47.378310471569975</v>
      </c>
      <c r="T21">
        <f t="shared" si="1"/>
        <v>1</v>
      </c>
      <c r="U21">
        <f t="shared" si="6"/>
        <v>3.6720066914609495E-2</v>
      </c>
      <c r="V21">
        <f t="shared" si="7"/>
        <v>31.128360973608331</v>
      </c>
      <c r="W21">
        <f t="shared" si="8"/>
        <v>54.490224468804911</v>
      </c>
      <c r="X21">
        <f t="shared" si="9"/>
        <v>8.7589333744609501</v>
      </c>
      <c r="Y21">
        <f t="shared" si="10"/>
        <v>4.3730965801828843</v>
      </c>
    </row>
    <row r="22" spans="1:25" x14ac:dyDescent="0.25">
      <c r="A22" s="40">
        <v>20</v>
      </c>
      <c r="B22" s="40" t="str">
        <f>IFERROR(VLOOKUP(A22,Tabel3[],2,FALSE),"")</f>
        <v>primary visual</v>
      </c>
      <c r="C22">
        <f>SUMIFS('Total-corrected counts Z&lt;3'!E:E,'Total-corrected counts Z&lt;3'!$W:$W,$A22)</f>
        <v>70.48590954224224</v>
      </c>
      <c r="D22">
        <f>SUMIFS('Total-corrected counts Z&lt;3'!F:F,'Total-corrected counts Z&lt;3'!$W:$W,$A22)</f>
        <v>96.926504510002729</v>
      </c>
      <c r="E22">
        <f>SUMIFS('Total-corrected counts Z&lt;3'!G:G,'Total-corrected counts Z&lt;3'!$W:$W,$A22)</f>
        <v>234.10397637303527</v>
      </c>
      <c r="F22">
        <f>SUMIFS('Total-corrected counts Z&lt;3'!H:H,'Total-corrected counts Z&lt;3'!$W:$W,$A22)</f>
        <v>298.93180306309989</v>
      </c>
      <c r="G22">
        <f>SUMIFS('Total-corrected counts Z&lt;3'!I:I,'Total-corrected counts Z&lt;3'!$W:$W,$A22)</f>
        <v>90.746492878010329</v>
      </c>
      <c r="H22">
        <f>SUMIFS('Total-corrected counts Z&lt;3'!J:J,'Total-corrected counts Z&lt;3'!$W:$W,$A22)</f>
        <v>144.8164868910755</v>
      </c>
      <c r="I22">
        <f>SUMIFS('Total-corrected counts Z&lt;3'!K:K,'Total-corrected counts Z&lt;3'!$W:$W,$A22)</f>
        <v>503.9389040637717</v>
      </c>
      <c r="J22">
        <f>SUMIFS('Total-corrected counts Z&lt;3'!L:L,'Total-corrected counts Z&lt;3'!$W:$W,$A22)</f>
        <v>142.30919164533785</v>
      </c>
      <c r="K22">
        <f>SUMIFS('Total-corrected counts Z&lt;3'!M:M,'Total-corrected counts Z&lt;3'!$W:$W,$A22)</f>
        <v>191.58127932190209</v>
      </c>
      <c r="L22">
        <f>SUMIFS('Total-corrected counts Z&lt;3'!N:N,'Total-corrected counts Z&lt;3'!$W:$W,$A22)</f>
        <v>338.72583295378422</v>
      </c>
      <c r="M22">
        <f>SUMIFS('Total-corrected counts Z&lt;3'!O:O,'Total-corrected counts Z&lt;3'!$W:$W,$A22)</f>
        <v>352.8560135448248</v>
      </c>
      <c r="N22">
        <f>SUMIFS('Total-corrected counts Z&lt;3'!P:P,'Total-corrected counts Z&lt;3'!$W:$W,$A22)</f>
        <v>484.50989786093032</v>
      </c>
      <c r="O22">
        <f>SUMIFS('Total-corrected counts Z&lt;3'!Q:Q,'Total-corrected counts Z&lt;3'!$W:$W,$A22)</f>
        <v>351.6335000117013</v>
      </c>
      <c r="P22">
        <f>SUMIFS('Total-corrected counts Z&lt;3'!R:R,'Total-corrected counts Z&lt;3'!$W:$W,$A22)</f>
        <v>281.71762523265437</v>
      </c>
      <c r="Q22">
        <f>SUMIFS('Total-corrected counts Z&lt;3'!S:S,'Total-corrected counts Z&lt;3'!$W:$W,$A22)</f>
        <v>328.60187456097208</v>
      </c>
      <c r="R22">
        <f>SUMIFS('Total-corrected counts Z&lt;3'!T:T,'Total-corrected counts Z&lt;3'!$W:$W,$A22)</f>
        <v>309.98122002807543</v>
      </c>
      <c r="S22">
        <f>SUMIFS('Total-corrected counts Z&lt;3'!U:U,'Total-corrected counts Z&lt;3'!$W:$W,$A22)</f>
        <v>276.27656296784886</v>
      </c>
      <c r="T22">
        <f t="shared" si="1"/>
        <v>1</v>
      </c>
      <c r="U22">
        <f t="shared" si="6"/>
        <v>1.6307386555479676E-2</v>
      </c>
      <c r="V22">
        <f t="shared" si="7"/>
        <v>197.09339425427527</v>
      </c>
      <c r="W22">
        <f t="shared" si="8"/>
        <v>340.5378158950989</v>
      </c>
      <c r="X22">
        <f t="shared" si="9"/>
        <v>45.496047342995745</v>
      </c>
      <c r="Y22">
        <f t="shared" si="10"/>
        <v>23.018467574570767</v>
      </c>
    </row>
    <row r="23" spans="1:25" x14ac:dyDescent="0.25">
      <c r="A23" s="40">
        <v>21</v>
      </c>
      <c r="B23" s="40" t="str">
        <f>IFERROR(VLOOKUP(A23,Tabel3[],2,FALSE),"")</f>
        <v>posterolateral visual</v>
      </c>
      <c r="C23">
        <f>SUMIFS('Total-corrected counts Z&lt;3'!E:E,'Total-corrected counts Z&lt;3'!$W:$W,$A23)</f>
        <v>8.4761655007736501</v>
      </c>
      <c r="D23">
        <f>SUMIFS('Total-corrected counts Z&lt;3'!F:F,'Total-corrected counts Z&lt;3'!$W:$W,$A23)</f>
        <v>14.552100457070484</v>
      </c>
      <c r="E23">
        <f>SUMIFS('Total-corrected counts Z&lt;3'!G:G,'Total-corrected counts Z&lt;3'!$W:$W,$A23)</f>
        <v>31.659085140073572</v>
      </c>
      <c r="F23">
        <f>SUMIFS('Total-corrected counts Z&lt;3'!H:H,'Total-corrected counts Z&lt;3'!$W:$W,$A23)</f>
        <v>27.579207329884596</v>
      </c>
      <c r="G23">
        <f>SUMIFS('Total-corrected counts Z&lt;3'!I:I,'Total-corrected counts Z&lt;3'!$W:$W,$A23)</f>
        <v>12.584695803151716</v>
      </c>
      <c r="H23">
        <f>SUMIFS('Total-corrected counts Z&lt;3'!J:J,'Total-corrected counts Z&lt;3'!$W:$W,$A23)</f>
        <v>17.025922003230637</v>
      </c>
      <c r="I23">
        <f>SUMIFS('Total-corrected counts Z&lt;3'!K:K,'Total-corrected counts Z&lt;3'!$W:$W,$A23)</f>
        <v>22.538603043647917</v>
      </c>
      <c r="J23">
        <f>SUMIFS('Total-corrected counts Z&lt;3'!L:L,'Total-corrected counts Z&lt;3'!$W:$W,$A23)</f>
        <v>11.236212708385885</v>
      </c>
      <c r="K23">
        <f>SUMIFS('Total-corrected counts Z&lt;3'!M:M,'Total-corrected counts Z&lt;3'!$W:$W,$A23)</f>
        <v>5.7872023576398899</v>
      </c>
      <c r="L23">
        <f>SUMIFS('Total-corrected counts Z&lt;3'!N:N,'Total-corrected counts Z&lt;3'!$W:$W,$A23)</f>
        <v>30.260069812602005</v>
      </c>
      <c r="M23">
        <f>SUMIFS('Total-corrected counts Z&lt;3'!O:O,'Total-corrected counts Z&lt;3'!$W:$W,$A23)</f>
        <v>43.836933070432892</v>
      </c>
      <c r="N23">
        <f>SUMIFS('Total-corrected counts Z&lt;3'!P:P,'Total-corrected counts Z&lt;3'!$W:$W,$A23)</f>
        <v>38.59650772336164</v>
      </c>
      <c r="O23">
        <f>SUMIFS('Total-corrected counts Z&lt;3'!Q:Q,'Total-corrected counts Z&lt;3'!$W:$W,$A23)</f>
        <v>42.972985623015653</v>
      </c>
      <c r="P23">
        <f>SUMIFS('Total-corrected counts Z&lt;3'!R:R,'Total-corrected counts Z&lt;3'!$W:$W,$A23)</f>
        <v>22.174539349389235</v>
      </c>
      <c r="Q23">
        <f>SUMIFS('Total-corrected counts Z&lt;3'!S:S,'Total-corrected counts Z&lt;3'!$W:$W,$A23)</f>
        <v>27.527796506016379</v>
      </c>
      <c r="R23">
        <f>SUMIFS('Total-corrected counts Z&lt;3'!T:T,'Total-corrected counts Z&lt;3'!$W:$W,$A23)</f>
        <v>19.183749911942034</v>
      </c>
      <c r="S23">
        <f>SUMIFS('Total-corrected counts Z&lt;3'!U:U,'Total-corrected counts Z&lt;3'!$W:$W,$A23)</f>
        <v>14.684759354807914</v>
      </c>
      <c r="T23">
        <f t="shared" si="1"/>
        <v>1</v>
      </c>
      <c r="U23">
        <f t="shared" si="6"/>
        <v>1.5757949911532541E-2</v>
      </c>
      <c r="V23">
        <f t="shared" si="7"/>
        <v>16.826577149317597</v>
      </c>
      <c r="W23">
        <f t="shared" si="8"/>
        <v>29.904667668945972</v>
      </c>
      <c r="X23">
        <f t="shared" si="9"/>
        <v>2.9209622509266921</v>
      </c>
      <c r="Y23">
        <f t="shared" si="10"/>
        <v>3.9018114716724308</v>
      </c>
    </row>
    <row r="24" spans="1:25" x14ac:dyDescent="0.25">
      <c r="A24" s="18">
        <v>22</v>
      </c>
      <c r="B24" s="18" t="str">
        <f>IFERROR(VLOOKUP(A24,Tabel3[],2,FALSE),"")</f>
        <v>posteromedial visual</v>
      </c>
      <c r="C24">
        <f>SUMIFS('Total-corrected counts Z&lt;3'!E:E,'Total-corrected counts Z&lt;3'!$W:$W,$A24)</f>
        <v>3.4367881272418503</v>
      </c>
      <c r="D24">
        <f>SUMIFS('Total-corrected counts Z&lt;3'!F:F,'Total-corrected counts Z&lt;3'!$W:$W,$A24)</f>
        <v>5.0530405194788139</v>
      </c>
      <c r="E24">
        <f>SUMIFS('Total-corrected counts Z&lt;3'!G:G,'Total-corrected counts Z&lt;3'!$W:$W,$A24)</f>
        <v>16.720993106115856</v>
      </c>
      <c r="F24">
        <f>SUMIFS('Total-corrected counts Z&lt;3'!H:H,'Total-corrected counts Z&lt;3'!$W:$W,$A24)</f>
        <v>6.0100474591320259</v>
      </c>
      <c r="G24">
        <f>SUMIFS('Total-corrected counts Z&lt;3'!I:I,'Total-corrected counts Z&lt;3'!$W:$W,$A24)</f>
        <v>8.5888701787654806</v>
      </c>
      <c r="H24">
        <f>SUMIFS('Total-corrected counts Z&lt;3'!J:J,'Total-corrected counts Z&lt;3'!$W:$W,$A24)</f>
        <v>9.4719942566481485</v>
      </c>
      <c r="I24">
        <f>SUMIFS('Total-corrected counts Z&lt;3'!K:K,'Total-corrected counts Z&lt;3'!$W:$W,$A24)</f>
        <v>80.61987847706115</v>
      </c>
      <c r="J24">
        <f>SUMIFS('Total-corrected counts Z&lt;3'!L:L,'Total-corrected counts Z&lt;3'!$W:$W,$A24)</f>
        <v>8.7799448596531775</v>
      </c>
      <c r="K24">
        <f>SUMIFS('Total-corrected counts Z&lt;3'!M:M,'Total-corrected counts Z&lt;3'!$W:$W,$A24)</f>
        <v>14.219193053882726</v>
      </c>
      <c r="L24">
        <f>SUMIFS('Total-corrected counts Z&lt;3'!N:N,'Total-corrected counts Z&lt;3'!$W:$W,$A24)</f>
        <v>38.544474146518482</v>
      </c>
      <c r="M24">
        <f>SUMIFS('Total-corrected counts Z&lt;3'!O:O,'Total-corrected counts Z&lt;3'!$W:$W,$A24)</f>
        <v>24.193437113721942</v>
      </c>
      <c r="N24">
        <f>SUMIFS('Total-corrected counts Z&lt;3'!P:P,'Total-corrected counts Z&lt;3'!$W:$W,$A24)</f>
        <v>11.962310388405408</v>
      </c>
      <c r="O24">
        <f>SUMIFS('Total-corrected counts Z&lt;3'!Q:Q,'Total-corrected counts Z&lt;3'!$W:$W,$A24)</f>
        <v>61.578035899556134</v>
      </c>
      <c r="P24">
        <f>SUMIFS('Total-corrected counts Z&lt;3'!R:R,'Total-corrected counts Z&lt;3'!$W:$W,$A24)</f>
        <v>52.455167080385714</v>
      </c>
      <c r="Q24">
        <f>SUMIFS('Total-corrected counts Z&lt;3'!S:S,'Total-corrected counts Z&lt;3'!$W:$W,$A24)</f>
        <v>20.997341132966149</v>
      </c>
      <c r="R24">
        <f>SUMIFS('Total-corrected counts Z&lt;3'!T:T,'Total-corrected counts Z&lt;3'!$W:$W,$A24)</f>
        <v>80.489275828475101</v>
      </c>
      <c r="S24">
        <f>SUMIFS('Total-corrected counts Z&lt;3'!U:U,'Total-corrected counts Z&lt;3'!$W:$W,$A24)</f>
        <v>22.977482501095714</v>
      </c>
      <c r="T24">
        <f t="shared" si="1"/>
        <v>1</v>
      </c>
      <c r="U24">
        <f t="shared" si="6"/>
        <v>7.6809853383335527E-2</v>
      </c>
      <c r="V24">
        <f t="shared" si="7"/>
        <v>16.988972226442133</v>
      </c>
      <c r="W24">
        <f t="shared" si="8"/>
        <v>39.149690511390581</v>
      </c>
      <c r="X24">
        <f t="shared" si="9"/>
        <v>8.077536986129898</v>
      </c>
      <c r="Y24">
        <f t="shared" si="10"/>
        <v>8.3914127430403305</v>
      </c>
    </row>
    <row r="25" spans="1:25" x14ac:dyDescent="0.25">
      <c r="A25" s="18">
        <v>23</v>
      </c>
      <c r="B25" s="18" t="str">
        <f>IFERROR(VLOOKUP(A25,Tabel3[],2,FALSE),"")</f>
        <v>dACC</v>
      </c>
      <c r="C25">
        <f>SUMIFS('Total-corrected counts Z&lt;3'!E:E,'Total-corrected counts Z&lt;3'!$W:$W,$A25)</f>
        <v>13.687382280667544</v>
      </c>
      <c r="D25">
        <f>SUMIFS('Total-corrected counts Z&lt;3'!F:F,'Total-corrected counts Z&lt;3'!$W:$W,$A25)</f>
        <v>40.949315378633514</v>
      </c>
      <c r="E25">
        <f>SUMIFS('Total-corrected counts Z&lt;3'!G:G,'Total-corrected counts Z&lt;3'!$W:$W,$A25)</f>
        <v>51.895515953439087</v>
      </c>
      <c r="F25">
        <f>SUMIFS('Total-corrected counts Z&lt;3'!H:H,'Total-corrected counts Z&lt;3'!$W:$W,$A25)</f>
        <v>13.178826484136195</v>
      </c>
      <c r="G25">
        <f>SUMIFS('Total-corrected counts Z&lt;3'!I:I,'Total-corrected counts Z&lt;3'!$W:$W,$A25)</f>
        <v>6.3169754863178369</v>
      </c>
      <c r="H25">
        <f>SUMIFS('Total-corrected counts Z&lt;3'!J:J,'Total-corrected counts Z&lt;3'!$W:$W,$A25)</f>
        <v>15.699546961565694</v>
      </c>
      <c r="I25">
        <f>SUMIFS('Total-corrected counts Z&lt;3'!K:K,'Total-corrected counts Z&lt;3'!$W:$W,$A25)</f>
        <v>26.083951167846589</v>
      </c>
      <c r="J25">
        <f>SUMIFS('Total-corrected counts Z&lt;3'!L:L,'Total-corrected counts Z&lt;3'!$W:$W,$A25)</f>
        <v>2.0461549045098311</v>
      </c>
      <c r="K25">
        <f>SUMIFS('Total-corrected counts Z&lt;3'!M:M,'Total-corrected counts Z&lt;3'!$W:$W,$A25)</f>
        <v>4.4279470268247891</v>
      </c>
      <c r="L25">
        <f>SUMIFS('Total-corrected counts Z&lt;3'!N:N,'Total-corrected counts Z&lt;3'!$W:$W,$A25)</f>
        <v>44.134614239094873</v>
      </c>
      <c r="M25">
        <f>SUMIFS('Total-corrected counts Z&lt;3'!O:O,'Total-corrected counts Z&lt;3'!$W:$W,$A25)</f>
        <v>17.573811184845734</v>
      </c>
      <c r="N25">
        <f>SUMIFS('Total-corrected counts Z&lt;3'!P:P,'Total-corrected counts Z&lt;3'!$W:$W,$A25)</f>
        <v>12.103345130390892</v>
      </c>
      <c r="O25">
        <f>SUMIFS('Total-corrected counts Z&lt;3'!Q:Q,'Total-corrected counts Z&lt;3'!$W:$W,$A25)</f>
        <v>0.37054083359986267</v>
      </c>
      <c r="P25">
        <f>SUMIFS('Total-corrected counts Z&lt;3'!R:R,'Total-corrected counts Z&lt;3'!$W:$W,$A25)</f>
        <v>5.4695060014304868</v>
      </c>
      <c r="Q25">
        <f>SUMIFS('Total-corrected counts Z&lt;3'!S:S,'Total-corrected counts Z&lt;3'!$W:$W,$A25)</f>
        <v>32.825988063869261</v>
      </c>
      <c r="R25">
        <f>SUMIFS('Total-corrected counts Z&lt;3'!T:T,'Total-corrected counts Z&lt;3'!$W:$W,$A25)</f>
        <v>34.785044063346753</v>
      </c>
      <c r="S25">
        <f>SUMIFS('Total-corrected counts Z&lt;3'!U:U,'Total-corrected counts Z&lt;3'!$W:$W,$A25)</f>
        <v>40.504593326766269</v>
      </c>
      <c r="T25">
        <f t="shared" si="1"/>
        <v>1</v>
      </c>
      <c r="U25">
        <f t="shared" si="6"/>
        <v>0.62500656655933595</v>
      </c>
      <c r="V25">
        <f t="shared" si="7"/>
        <v>19.36506840488234</v>
      </c>
      <c r="W25">
        <f t="shared" si="8"/>
        <v>23.470930355418016</v>
      </c>
      <c r="X25">
        <f t="shared" si="9"/>
        <v>5.7088016422279928</v>
      </c>
      <c r="Y25">
        <f t="shared" si="10"/>
        <v>5.9075270732446699</v>
      </c>
    </row>
    <row r="26" spans="1:25" x14ac:dyDescent="0.25">
      <c r="A26" s="18">
        <v>24</v>
      </c>
      <c r="B26" s="18" t="str">
        <f>IFERROR(VLOOKUP(A26,Tabel3[],2,FALSE),"")</f>
        <v>vACC</v>
      </c>
      <c r="C26">
        <f>SUMIFS('Total-corrected counts Z&lt;3'!E:E,'Total-corrected counts Z&lt;3'!$W:$W,$A26)</f>
        <v>9.5333514138273934</v>
      </c>
      <c r="D26">
        <f>SUMIFS('Total-corrected counts Z&lt;3'!F:F,'Total-corrected counts Z&lt;3'!$W:$W,$A26)</f>
        <v>31.310804647484801</v>
      </c>
      <c r="E26">
        <f>SUMIFS('Total-corrected counts Z&lt;3'!G:G,'Total-corrected counts Z&lt;3'!$W:$W,$A26)</f>
        <v>48.249130709816221</v>
      </c>
      <c r="F26">
        <f>SUMIFS('Total-corrected counts Z&lt;3'!H:H,'Total-corrected counts Z&lt;3'!$W:$W,$A26)</f>
        <v>12.194602684208654</v>
      </c>
      <c r="G26">
        <f>SUMIFS('Total-corrected counts Z&lt;3'!I:I,'Total-corrected counts Z&lt;3'!$W:$W,$A26)</f>
        <v>0.78808271174335598</v>
      </c>
      <c r="H26">
        <f>SUMIFS('Total-corrected counts Z&lt;3'!J:J,'Total-corrected counts Z&lt;3'!$W:$W,$A26)</f>
        <v>10.339808410302535</v>
      </c>
      <c r="I26">
        <f>SUMIFS('Total-corrected counts Z&lt;3'!K:K,'Total-corrected counts Z&lt;3'!$W:$W,$A26)</f>
        <v>16.50928145381571</v>
      </c>
      <c r="J26">
        <f>SUMIFS('Total-corrected counts Z&lt;3'!L:L,'Total-corrected counts Z&lt;3'!$W:$W,$A26)</f>
        <v>1.2788468153186445</v>
      </c>
      <c r="K26">
        <f>SUMIFS('Total-corrected counts Z&lt;3'!M:M,'Total-corrected counts Z&lt;3'!$W:$W,$A26)</f>
        <v>1.0321125223816365</v>
      </c>
      <c r="L26">
        <f>SUMIFS('Total-corrected counts Z&lt;3'!N:N,'Total-corrected counts Z&lt;3'!$W:$W,$A26)</f>
        <v>38.636115787380398</v>
      </c>
      <c r="M26">
        <f>SUMIFS('Total-corrected counts Z&lt;3'!O:O,'Total-corrected counts Z&lt;3'!$W:$W,$A26)</f>
        <v>14.985863884741105</v>
      </c>
      <c r="N26">
        <f>SUMIFS('Total-corrected counts Z&lt;3'!P:P,'Total-corrected counts Z&lt;3'!$W:$W,$A26)</f>
        <v>1.0214334343797398</v>
      </c>
      <c r="O26">
        <f>SUMIFS('Total-corrected counts Z&lt;3'!Q:Q,'Total-corrected counts Z&lt;3'!$W:$W,$A26)</f>
        <v>2.925322370525232E-2</v>
      </c>
      <c r="P26">
        <f>SUMIFS('Total-corrected counts Z&lt;3'!R:R,'Total-corrected counts Z&lt;3'!$W:$W,$A26)</f>
        <v>2.8609723699790237</v>
      </c>
      <c r="Q26">
        <f>SUMIFS('Total-corrected counts Z&lt;3'!S:S,'Total-corrected counts Z&lt;3'!$W:$W,$A26)</f>
        <v>9.8255396718378325</v>
      </c>
      <c r="R26">
        <f>SUMIFS('Total-corrected counts Z&lt;3'!T:T,'Total-corrected counts Z&lt;3'!$W:$W,$A26)</f>
        <v>17.877914718652658</v>
      </c>
      <c r="S26">
        <f>SUMIFS('Total-corrected counts Z&lt;3'!U:U,'Total-corrected counts Z&lt;3'!$W:$W,$A26)</f>
        <v>32.059988804172832</v>
      </c>
      <c r="T26">
        <f t="shared" si="1"/>
        <v>1</v>
      </c>
      <c r="U26">
        <f t="shared" si="6"/>
        <v>0.99146563170278545</v>
      </c>
      <c r="V26">
        <f t="shared" si="7"/>
        <v>14.581780152099883</v>
      </c>
      <c r="W26">
        <f t="shared" si="8"/>
        <v>14.662135236856106</v>
      </c>
      <c r="X26">
        <f t="shared" si="9"/>
        <v>5.2929108851854814</v>
      </c>
      <c r="Y26">
        <f t="shared" si="10"/>
        <v>5.0897887506062887</v>
      </c>
    </row>
    <row r="27" spans="1:25" x14ac:dyDescent="0.25">
      <c r="A27" s="18">
        <v>25</v>
      </c>
      <c r="B27" s="18" t="str">
        <f>IFERROR(VLOOKUP(A27,Tabel3[],2,FALSE),"")</f>
        <v>PrL</v>
      </c>
      <c r="C27">
        <f>SUMIFS('Total-corrected counts Z&lt;3'!E:E,'Total-corrected counts Z&lt;3'!$W:$W,$A27)</f>
        <v>11.494562029916494</v>
      </c>
      <c r="D27">
        <f>SUMIFS('Total-corrected counts Z&lt;3'!F:F,'Total-corrected counts Z&lt;3'!$W:$W,$A27)</f>
        <v>23.624605026134716</v>
      </c>
      <c r="E27">
        <f>SUMIFS('Total-corrected counts Z&lt;3'!G:G,'Total-corrected counts Z&lt;3'!$W:$W,$A27)</f>
        <v>47.846215213283315</v>
      </c>
      <c r="F27">
        <f>SUMIFS('Total-corrected counts Z&lt;3'!H:H,'Total-corrected counts Z&lt;3'!$W:$W,$A27)</f>
        <v>17.408894730633303</v>
      </c>
      <c r="G27">
        <f>SUMIFS('Total-corrected counts Z&lt;3'!I:I,'Total-corrected counts Z&lt;3'!$W:$W,$A27)</f>
        <v>5.3934410584935923</v>
      </c>
      <c r="H27">
        <f>SUMIFS('Total-corrected counts Z&lt;3'!J:J,'Total-corrected counts Z&lt;3'!$W:$W,$A27)</f>
        <v>7.2482204879087853</v>
      </c>
      <c r="I27">
        <f>SUMIFS('Total-corrected counts Z&lt;3'!K:K,'Total-corrected counts Z&lt;3'!$W:$W,$A27)</f>
        <v>14.903840793801216</v>
      </c>
      <c r="J27">
        <f>SUMIFS('Total-corrected counts Z&lt;3'!L:L,'Total-corrected counts Z&lt;3'!$W:$W,$A27)</f>
        <v>0.78935717221392199</v>
      </c>
      <c r="K27">
        <f>SUMIFS('Total-corrected counts Z&lt;3'!M:M,'Total-corrected counts Z&lt;3'!$W:$W,$A27)</f>
        <v>4.9209650620695884</v>
      </c>
      <c r="L27">
        <f>SUMIFS('Total-corrected counts Z&lt;3'!N:N,'Total-corrected counts Z&lt;3'!$W:$W,$A27)</f>
        <v>17.36609094333156</v>
      </c>
      <c r="M27">
        <f>SUMIFS('Total-corrected counts Z&lt;3'!O:O,'Total-corrected counts Z&lt;3'!$W:$W,$A27)</f>
        <v>7.4205771088825818</v>
      </c>
      <c r="N27">
        <f>SUMIFS('Total-corrected counts Z&lt;3'!P:P,'Total-corrected counts Z&lt;3'!$W:$W,$A27)</f>
        <v>22.740783700144753</v>
      </c>
      <c r="O27">
        <f>SUMIFS('Total-corrected counts Z&lt;3'!Q:Q,'Total-corrected counts Z&lt;3'!$W:$W,$A27)</f>
        <v>0.66307307065238585</v>
      </c>
      <c r="P27">
        <f>SUMIFS('Total-corrected counts Z&lt;3'!R:R,'Total-corrected counts Z&lt;3'!$W:$W,$A27)</f>
        <v>2.003482051806039</v>
      </c>
      <c r="Q27">
        <f>SUMIFS('Total-corrected counts Z&lt;3'!S:S,'Total-corrected counts Z&lt;3'!$W:$W,$A27)</f>
        <v>11.106659761646522</v>
      </c>
      <c r="R27">
        <f>SUMIFS('Total-corrected counts Z&lt;3'!T:T,'Total-corrected counts Z&lt;3'!$W:$W,$A27)</f>
        <v>9.2095745210935345</v>
      </c>
      <c r="S27">
        <f>SUMIFS('Total-corrected counts Z&lt;3'!U:U,'Total-corrected counts Z&lt;3'!$W:$W,$A27)</f>
        <v>17.223348073059285</v>
      </c>
      <c r="T27">
        <f t="shared" si="1"/>
        <v>1</v>
      </c>
      <c r="U27">
        <f t="shared" si="6"/>
        <v>0.50467311363075762</v>
      </c>
      <c r="V27">
        <f t="shared" si="7"/>
        <v>14.847789063828328</v>
      </c>
      <c r="W27">
        <f t="shared" si="8"/>
        <v>10.966698653827082</v>
      </c>
      <c r="X27">
        <f t="shared" si="9"/>
        <v>4.753733391168427</v>
      </c>
      <c r="Y27">
        <f t="shared" si="10"/>
        <v>2.7415876743429797</v>
      </c>
    </row>
    <row r="28" spans="1:25" x14ac:dyDescent="0.25">
      <c r="A28" s="18">
        <v>26</v>
      </c>
      <c r="B28" s="18" t="str">
        <f>IFERROR(VLOOKUP(A28,Tabel3[],2,FALSE),"")</f>
        <v>IL</v>
      </c>
      <c r="C28">
        <f>SUMIFS('Total-corrected counts Z&lt;3'!E:E,'Total-corrected counts Z&lt;3'!$W:$W,$A28)</f>
        <v>0.10833353879349311</v>
      </c>
      <c r="D28">
        <f>SUMIFS('Total-corrected counts Z&lt;3'!F:F,'Total-corrected counts Z&lt;3'!$W:$W,$A28)</f>
        <v>40.571977937243865</v>
      </c>
      <c r="E28">
        <f>SUMIFS('Total-corrected counts Z&lt;3'!G:G,'Total-corrected counts Z&lt;3'!$W:$W,$A28)</f>
        <v>41.973721851316128</v>
      </c>
      <c r="F28">
        <f>SUMIFS('Total-corrected counts Z&lt;3'!H:H,'Total-corrected counts Z&lt;3'!$W:$W,$A28)</f>
        <v>8.208845310033988</v>
      </c>
      <c r="G28">
        <f>SUMIFS('Total-corrected counts Z&lt;3'!I:I,'Total-corrected counts Z&lt;3'!$W:$W,$A28)</f>
        <v>8.4103201893861268</v>
      </c>
      <c r="H28">
        <f>SUMIFS('Total-corrected counts Z&lt;3'!J:J,'Total-corrected counts Z&lt;3'!$W:$W,$A28)</f>
        <v>8.5647340051003802</v>
      </c>
      <c r="I28">
        <f>SUMIFS('Total-corrected counts Z&lt;3'!K:K,'Total-corrected counts Z&lt;3'!$W:$W,$A28)</f>
        <v>14.676403366965829</v>
      </c>
      <c r="J28">
        <f>SUMIFS('Total-corrected counts Z&lt;3'!L:L,'Total-corrected counts Z&lt;3'!$W:$W,$A28)</f>
        <v>5.5740081881474719</v>
      </c>
      <c r="K28">
        <f>SUMIFS('Total-corrected counts Z&lt;3'!M:M,'Total-corrected counts Z&lt;3'!$W:$W,$A28)</f>
        <v>7.6072222073753668</v>
      </c>
      <c r="L28">
        <f>SUMIFS('Total-corrected counts Z&lt;3'!N:N,'Total-corrected counts Z&lt;3'!$W:$W,$A28)</f>
        <v>14.131141020906206</v>
      </c>
      <c r="M28">
        <f>SUMIFS('Total-corrected counts Z&lt;3'!O:O,'Total-corrected counts Z&lt;3'!$W:$W,$A28)</f>
        <v>7.8345140632556252</v>
      </c>
      <c r="N28">
        <f>SUMIFS('Total-corrected counts Z&lt;3'!P:P,'Total-corrected counts Z&lt;3'!$W:$W,$A28)</f>
        <v>7.8509339705254497</v>
      </c>
      <c r="O28">
        <f>SUMIFS('Total-corrected counts Z&lt;3'!Q:Q,'Total-corrected counts Z&lt;3'!$W:$W,$A28)</f>
        <v>1.0531160533890835</v>
      </c>
      <c r="P28">
        <f>SUMIFS('Total-corrected counts Z&lt;3'!R:R,'Total-corrected counts Z&lt;3'!$W:$W,$A28)</f>
        <v>7.6372735814846209</v>
      </c>
      <c r="Q28">
        <f>SUMIFS('Total-corrected counts Z&lt;3'!S:S,'Total-corrected counts Z&lt;3'!$W:$W,$A28)</f>
        <v>7.0027326942932611</v>
      </c>
      <c r="R28">
        <f>SUMIFS('Total-corrected counts Z&lt;3'!T:T,'Total-corrected counts Z&lt;3'!$W:$W,$A28)</f>
        <v>13.37621971020768</v>
      </c>
      <c r="S28">
        <f>SUMIFS('Total-corrected counts Z&lt;3'!U:U,'Total-corrected counts Z&lt;3'!$W:$W,$A28)</f>
        <v>19.714202644471737</v>
      </c>
      <c r="T28">
        <f t="shared" si="1"/>
        <v>1</v>
      </c>
      <c r="U28">
        <f t="shared" si="6"/>
        <v>0.37588616862374447</v>
      </c>
      <c r="V28">
        <f t="shared" si="7"/>
        <v>15.077285177151404</v>
      </c>
      <c r="W28">
        <f t="shared" si="8"/>
        <v>9.8250167173167071</v>
      </c>
      <c r="X28">
        <f t="shared" si="9"/>
        <v>5.1068842554589562</v>
      </c>
      <c r="Y28">
        <f t="shared" si="10"/>
        <v>2.0111590448950341</v>
      </c>
    </row>
    <row r="29" spans="1:25" x14ac:dyDescent="0.25">
      <c r="A29" s="18">
        <v>27</v>
      </c>
      <c r="B29" s="18" t="str">
        <f>IFERROR(VLOOKUP(A29,Tabel3[],2,FALSE),"")</f>
        <v>lateral orbital</v>
      </c>
      <c r="C29">
        <f>SUMIFS('Total-corrected counts Z&lt;3'!E:E,'Total-corrected counts Z&lt;3'!$W:$W,$A29)</f>
        <v>0</v>
      </c>
      <c r="D29">
        <f>SUMIFS('Total-corrected counts Z&lt;3'!F:F,'Total-corrected counts Z&lt;3'!$W:$W,$A29)</f>
        <v>123.04481784445167</v>
      </c>
      <c r="E29">
        <f>SUMIFS('Total-corrected counts Z&lt;3'!G:G,'Total-corrected counts Z&lt;3'!$W:$W,$A29)</f>
        <v>18.362873754487474</v>
      </c>
      <c r="F29">
        <f>SUMIFS('Total-corrected counts Z&lt;3'!H:H,'Total-corrected counts Z&lt;3'!$W:$W,$A29)</f>
        <v>94.736775976004481</v>
      </c>
      <c r="G29">
        <f>SUMIFS('Total-corrected counts Z&lt;3'!I:I,'Total-corrected counts Z&lt;3'!$W:$W,$A29)</f>
        <v>13.188071629330222</v>
      </c>
      <c r="H29">
        <f>SUMIFS('Total-corrected counts Z&lt;3'!J:J,'Total-corrected counts Z&lt;3'!$W:$W,$A29)</f>
        <v>36.152348719283815</v>
      </c>
      <c r="I29">
        <f>SUMIFS('Total-corrected counts Z&lt;3'!K:K,'Total-corrected counts Z&lt;3'!$W:$W,$A29)</f>
        <v>68.150956017615258</v>
      </c>
      <c r="J29">
        <f>SUMIFS('Total-corrected counts Z&lt;3'!L:L,'Total-corrected counts Z&lt;3'!$W:$W,$A29)</f>
        <v>17.04394117657435</v>
      </c>
      <c r="K29">
        <f>SUMIFS('Total-corrected counts Z&lt;3'!M:M,'Total-corrected counts Z&lt;3'!$W:$W,$A29)</f>
        <v>32.184401646588086</v>
      </c>
      <c r="L29">
        <f>SUMIFS('Total-corrected counts Z&lt;3'!N:N,'Total-corrected counts Z&lt;3'!$W:$W,$A29)</f>
        <v>42.924944579717689</v>
      </c>
      <c r="M29">
        <f>SUMIFS('Total-corrected counts Z&lt;3'!O:O,'Total-corrected counts Z&lt;3'!$W:$W,$A29)</f>
        <v>18.546394760567761</v>
      </c>
      <c r="N29">
        <f>SUMIFS('Total-corrected counts Z&lt;3'!P:P,'Total-corrected counts Z&lt;3'!$W:$W,$A29)</f>
        <v>58.46958500313481</v>
      </c>
      <c r="O29">
        <f>SUMIFS('Total-corrected counts Z&lt;3'!Q:Q,'Total-corrected counts Z&lt;3'!$W:$W,$A29)</f>
        <v>8.0153832952391362</v>
      </c>
      <c r="P29">
        <f>SUMIFS('Total-corrected counts Z&lt;3'!R:R,'Total-corrected counts Z&lt;3'!$W:$W,$A29)</f>
        <v>93.879161983527382</v>
      </c>
      <c r="Q29">
        <f>SUMIFS('Total-corrected counts Z&lt;3'!S:S,'Total-corrected counts Z&lt;3'!$W:$W,$A29)</f>
        <v>39.057877314294586</v>
      </c>
      <c r="R29">
        <f>SUMIFS('Total-corrected counts Z&lt;3'!T:T,'Total-corrected counts Z&lt;3'!$W:$W,$A29)</f>
        <v>59.604503756853489</v>
      </c>
      <c r="S29">
        <f>SUMIFS('Total-corrected counts Z&lt;3'!U:U,'Total-corrected counts Z&lt;3'!$W:$W,$A29)</f>
        <v>34.455375081907455</v>
      </c>
      <c r="T29">
        <f t="shared" si="1"/>
        <v>1</v>
      </c>
      <c r="U29">
        <f t="shared" si="6"/>
        <v>0.98208358014334063</v>
      </c>
      <c r="V29">
        <f t="shared" si="7"/>
        <v>44.762687418259489</v>
      </c>
      <c r="W29">
        <f t="shared" si="8"/>
        <v>44.369153221905293</v>
      </c>
      <c r="X29">
        <f t="shared" si="9"/>
        <v>13.879840190100929</v>
      </c>
      <c r="Y29">
        <f t="shared" si="10"/>
        <v>9.4483264577529233</v>
      </c>
    </row>
    <row r="30" spans="1:25" x14ac:dyDescent="0.25">
      <c r="A30" s="18">
        <v>28</v>
      </c>
      <c r="B30" s="18" t="str">
        <f>IFERROR(VLOOKUP(A30,Tabel3[],2,FALSE),"")</f>
        <v>medial orbital</v>
      </c>
      <c r="C30">
        <f>SUMIFS('Total-corrected counts Z&lt;3'!E:E,'Total-corrected counts Z&lt;3'!$W:$W,$A30)</f>
        <v>8.1044693935339076</v>
      </c>
      <c r="D30">
        <f>SUMIFS('Total-corrected counts Z&lt;3'!F:F,'Total-corrected counts Z&lt;3'!$W:$W,$A30)</f>
        <v>11.328326229545851</v>
      </c>
      <c r="E30">
        <f>SUMIFS('Total-corrected counts Z&lt;3'!G:G,'Total-corrected counts Z&lt;3'!$W:$W,$A30)</f>
        <v>31.447554504393796</v>
      </c>
      <c r="F30">
        <f>SUMIFS('Total-corrected counts Z&lt;3'!H:H,'Total-corrected counts Z&lt;3'!$W:$W,$A30)</f>
        <v>9.5909468163152187</v>
      </c>
      <c r="G30">
        <f>SUMIFS('Total-corrected counts Z&lt;3'!I:I,'Total-corrected counts Z&lt;3'!$W:$W,$A30)</f>
        <v>5.6335600097278959</v>
      </c>
      <c r="H30">
        <f>SUMIFS('Total-corrected counts Z&lt;3'!J:J,'Total-corrected counts Z&lt;3'!$W:$W,$A30)</f>
        <v>6.6811828306914309</v>
      </c>
      <c r="I30">
        <f>SUMIFS('Total-corrected counts Z&lt;3'!K:K,'Total-corrected counts Z&lt;3'!$W:$W,$A30)</f>
        <v>12.143374770054072</v>
      </c>
      <c r="J30">
        <f>SUMIFS('Total-corrected counts Z&lt;3'!L:L,'Total-corrected counts Z&lt;3'!$W:$W,$A30)</f>
        <v>1.76392664181882E-2</v>
      </c>
      <c r="K30">
        <f>SUMIFS('Total-corrected counts Z&lt;3'!M:M,'Total-corrected counts Z&lt;3'!$W:$W,$A30)</f>
        <v>4.054727766499286</v>
      </c>
      <c r="L30">
        <f>SUMIFS('Total-corrected counts Z&lt;3'!N:N,'Total-corrected counts Z&lt;3'!$W:$W,$A30)</f>
        <v>8.8525825072603084</v>
      </c>
      <c r="M30">
        <f>SUMIFS('Total-corrected counts Z&lt;3'!O:O,'Total-corrected counts Z&lt;3'!$W:$W,$A30)</f>
        <v>7.1816378913176564</v>
      </c>
      <c r="N30">
        <f>SUMIFS('Total-corrected counts Z&lt;3'!P:P,'Total-corrected counts Z&lt;3'!$W:$W,$A30)</f>
        <v>29.937829321464761</v>
      </c>
      <c r="O30">
        <f>SUMIFS('Total-corrected counts Z&lt;3'!Q:Q,'Total-corrected counts Z&lt;3'!$W:$W,$A30)</f>
        <v>0.39979405730511502</v>
      </c>
      <c r="P30">
        <f>SUMIFS('Total-corrected counts Z&lt;3'!R:R,'Total-corrected counts Z&lt;3'!$W:$W,$A30)</f>
        <v>1.9273497338374095</v>
      </c>
      <c r="Q30">
        <f>SUMIFS('Total-corrected counts Z&lt;3'!S:S,'Total-corrected counts Z&lt;3'!$W:$W,$A30)</f>
        <v>5.6401854801323239</v>
      </c>
      <c r="R30">
        <f>SUMIFS('Total-corrected counts Z&lt;3'!T:T,'Total-corrected counts Z&lt;3'!$W:$W,$A30)</f>
        <v>3.1700867521301435</v>
      </c>
      <c r="S30">
        <f>SUMIFS('Total-corrected counts Z&lt;3'!U:U,'Total-corrected counts Z&lt;3'!$W:$W,$A30)</f>
        <v>12.272015205495503</v>
      </c>
      <c r="T30">
        <f t="shared" si="1"/>
        <v>1</v>
      </c>
      <c r="U30">
        <f t="shared" si="6"/>
        <v>0.78813829308399197</v>
      </c>
      <c r="V30">
        <f t="shared" si="7"/>
        <v>9.8890868430199603</v>
      </c>
      <c r="W30">
        <f t="shared" si="8"/>
        <v>8.6726851186179026</v>
      </c>
      <c r="X30">
        <f t="shared" si="9"/>
        <v>2.9699417286775471</v>
      </c>
      <c r="Y30">
        <f t="shared" si="10"/>
        <v>3.3296075453863909</v>
      </c>
    </row>
    <row r="31" spans="1:25" x14ac:dyDescent="0.25">
      <c r="A31" s="18">
        <v>29</v>
      </c>
      <c r="B31" s="18" t="str">
        <f>IFERROR(VLOOKUP(A31,Tabel3[],2,FALSE),"")</f>
        <v>ventral orbital</v>
      </c>
      <c r="C31">
        <f>SUMIFS('Total-corrected counts Z&lt;3'!E:E,'Total-corrected counts Z&lt;3'!$W:$W,$A31)</f>
        <v>8.3883779779582337</v>
      </c>
      <c r="D31">
        <f>SUMIFS('Total-corrected counts Z&lt;3'!F:F,'Total-corrected counts Z&lt;3'!$W:$W,$A31)</f>
        <v>70.988656908392315</v>
      </c>
      <c r="E31">
        <f>SUMIFS('Total-corrected counts Z&lt;3'!G:G,'Total-corrected counts Z&lt;3'!$W:$W,$A31)</f>
        <v>44.290485956380365</v>
      </c>
      <c r="F31">
        <f>SUMIFS('Total-corrected counts Z&lt;3'!H:H,'Total-corrected counts Z&lt;3'!$W:$W,$A31)</f>
        <v>41.30249804376794</v>
      </c>
      <c r="G31">
        <f>SUMIFS('Total-corrected counts Z&lt;3'!I:I,'Total-corrected counts Z&lt;3'!$W:$W,$A31)</f>
        <v>17.190054149901954</v>
      </c>
      <c r="H31">
        <f>SUMIFS('Total-corrected counts Z&lt;3'!J:J,'Total-corrected counts Z&lt;3'!$W:$W,$A31)</f>
        <v>21.394577344922595</v>
      </c>
      <c r="I31">
        <f>SUMIFS('Total-corrected counts Z&lt;3'!K:K,'Total-corrected counts Z&lt;3'!$W:$W,$A31)</f>
        <v>57.260716873850271</v>
      </c>
      <c r="J31">
        <f>SUMIFS('Total-corrected counts Z&lt;3'!L:L,'Total-corrected counts Z&lt;3'!$W:$W,$A31)</f>
        <v>6.3854144433841284</v>
      </c>
      <c r="K31">
        <f>SUMIFS('Total-corrected counts Z&lt;3'!M:M,'Total-corrected counts Z&lt;3'!$W:$W,$A31)</f>
        <v>11.947623975605282</v>
      </c>
      <c r="L31">
        <f>SUMIFS('Total-corrected counts Z&lt;3'!N:N,'Total-corrected counts Z&lt;3'!$W:$W,$A31)</f>
        <v>19.592982816275921</v>
      </c>
      <c r="M31">
        <f>SUMIFS('Total-corrected counts Z&lt;3'!O:O,'Total-corrected counts Z&lt;3'!$W:$W,$A31)</f>
        <v>12.983485934725172</v>
      </c>
      <c r="N31">
        <f>SUMIFS('Total-corrected counts Z&lt;3'!P:P,'Total-corrected counts Z&lt;3'!$W:$W,$A31)</f>
        <v>50.050238284607254</v>
      </c>
      <c r="O31">
        <f>SUMIFS('Total-corrected counts Z&lt;3'!Q:Q,'Total-corrected counts Z&lt;3'!$W:$W,$A31)</f>
        <v>4.1734599152826641</v>
      </c>
      <c r="P31">
        <f>SUMIFS('Total-corrected counts Z&lt;3'!R:R,'Total-corrected counts Z&lt;3'!$W:$W,$A31)</f>
        <v>38.494904143401229</v>
      </c>
      <c r="Q31">
        <f>SUMIFS('Total-corrected counts Z&lt;3'!S:S,'Total-corrected counts Z&lt;3'!$W:$W,$A31)</f>
        <v>7.7084344386794035</v>
      </c>
      <c r="R31">
        <f>SUMIFS('Total-corrected counts Z&lt;3'!T:T,'Total-corrected counts Z&lt;3'!$W:$W,$A31)</f>
        <v>26.503299811169359</v>
      </c>
      <c r="S31">
        <f>SUMIFS('Total-corrected counts Z&lt;3'!U:U,'Total-corrected counts Z&lt;3'!$W:$W,$A31)</f>
        <v>21.953368078006275</v>
      </c>
      <c r="T31">
        <f t="shared" si="1"/>
        <v>1</v>
      </c>
      <c r="U31">
        <f t="shared" si="6"/>
        <v>0.40536358173379083</v>
      </c>
      <c r="V31">
        <f t="shared" si="7"/>
        <v>31.016489519351452</v>
      </c>
      <c r="W31">
        <f t="shared" si="8"/>
        <v>22.68252167776841</v>
      </c>
      <c r="X31">
        <f t="shared" si="9"/>
        <v>7.759070875574781</v>
      </c>
      <c r="Y31">
        <f t="shared" si="10"/>
        <v>5.4846841338945191</v>
      </c>
    </row>
    <row r="32" spans="1:25" x14ac:dyDescent="0.25">
      <c r="A32" s="18">
        <v>30</v>
      </c>
      <c r="B32" s="18" t="str">
        <f>IFERROR(VLOOKUP(A32,Tabel3[],2,FALSE),"")</f>
        <v>agranular insula, dorsal</v>
      </c>
      <c r="C32">
        <f>SUMIFS('Total-corrected counts Z&lt;3'!E:E,'Total-corrected counts Z&lt;3'!$W:$W,$A32)</f>
        <v>0</v>
      </c>
      <c r="D32">
        <f>SUMIFS('Total-corrected counts Z&lt;3'!F:F,'Total-corrected counts Z&lt;3'!$W:$W,$A32)</f>
        <v>168.50577654404839</v>
      </c>
      <c r="E32">
        <f>SUMIFS('Total-corrected counts Z&lt;3'!G:G,'Total-corrected counts Z&lt;3'!$W:$W,$A32)</f>
        <v>101.27281005354749</v>
      </c>
      <c r="F32">
        <f>SUMIFS('Total-corrected counts Z&lt;3'!H:H,'Total-corrected counts Z&lt;3'!$W:$W,$A32)</f>
        <v>135.29936109216732</v>
      </c>
      <c r="G32">
        <f>SUMIFS('Total-corrected counts Z&lt;3'!I:I,'Total-corrected counts Z&lt;3'!$W:$W,$A32)</f>
        <v>51.274631432802096</v>
      </c>
      <c r="H32">
        <f>SUMIFS('Total-corrected counts Z&lt;3'!J:J,'Total-corrected counts Z&lt;3'!$W:$W,$A32)</f>
        <v>71.70807520793025</v>
      </c>
      <c r="I32">
        <f>SUMIFS('Total-corrected counts Z&lt;3'!K:K,'Total-corrected counts Z&lt;3'!$W:$W,$A32)</f>
        <v>91.764312391995091</v>
      </c>
      <c r="J32">
        <f>SUMIFS('Total-corrected counts Z&lt;3'!L:L,'Total-corrected counts Z&lt;3'!$W:$W,$A32)</f>
        <v>81.489001035424934</v>
      </c>
      <c r="K32">
        <f>SUMIFS('Total-corrected counts Z&lt;3'!M:M,'Total-corrected counts Z&lt;3'!$W:$W,$A32)</f>
        <v>77.168841628784151</v>
      </c>
      <c r="L32">
        <f>SUMIFS('Total-corrected counts Z&lt;3'!N:N,'Total-corrected counts Z&lt;3'!$W:$W,$A32)</f>
        <v>58.998888386896354</v>
      </c>
      <c r="M32">
        <f>SUMIFS('Total-corrected counts Z&lt;3'!O:O,'Total-corrected counts Z&lt;3'!$W:$W,$A32)</f>
        <v>56.211292267422124</v>
      </c>
      <c r="N32">
        <f>SUMIFS('Total-corrected counts Z&lt;3'!P:P,'Total-corrected counts Z&lt;3'!$W:$W,$A32)</f>
        <v>55.730091984568233</v>
      </c>
      <c r="O32">
        <f>SUMIFS('Total-corrected counts Z&lt;3'!Q:Q,'Total-corrected counts Z&lt;3'!$W:$W,$A32)</f>
        <v>41.549328736026709</v>
      </c>
      <c r="P32">
        <f>SUMIFS('Total-corrected counts Z&lt;3'!R:R,'Total-corrected counts Z&lt;3'!$W:$W,$A32)</f>
        <v>114.64725693254877</v>
      </c>
      <c r="Q32">
        <f>SUMIFS('Total-corrected counts Z&lt;3'!S:S,'Total-corrected counts Z&lt;3'!$W:$W,$A32)</f>
        <v>87.572158003363484</v>
      </c>
      <c r="R32">
        <f>SUMIFS('Total-corrected counts Z&lt;3'!T:T,'Total-corrected counts Z&lt;3'!$W:$W,$A32)</f>
        <v>79.844949252838887</v>
      </c>
      <c r="S32">
        <f>SUMIFS('Total-corrected counts Z&lt;3'!U:U,'Total-corrected counts Z&lt;3'!$W:$W,$A32)</f>
        <v>46.2023146721749</v>
      </c>
      <c r="T32">
        <f t="shared" si="1"/>
        <v>1</v>
      </c>
      <c r="U32">
        <f t="shared" si="6"/>
        <v>0.33263115969193058</v>
      </c>
      <c r="V32">
        <f t="shared" si="7"/>
        <v>86.498089931855532</v>
      </c>
      <c r="W32">
        <f t="shared" si="8"/>
        <v>67.594535029479928</v>
      </c>
      <c r="X32">
        <f t="shared" si="9"/>
        <v>15.988855561296637</v>
      </c>
      <c r="Y32">
        <f t="shared" si="10"/>
        <v>8.704827206839381</v>
      </c>
    </row>
    <row r="33" spans="1:25" x14ac:dyDescent="0.25">
      <c r="A33" s="18">
        <v>31</v>
      </c>
      <c r="B33" s="18" t="str">
        <f>IFERROR(VLOOKUP(A33,Tabel3[],2,FALSE),"")</f>
        <v>agranular insula posterior</v>
      </c>
      <c r="C33">
        <f>SUMIFS('Total-corrected counts Z&lt;3'!E:E,'Total-corrected counts Z&lt;3'!$W:$W,$A33)</f>
        <v>18.050608946557197</v>
      </c>
      <c r="D33">
        <f>SUMIFS('Total-corrected counts Z&lt;3'!F:F,'Total-corrected counts Z&lt;3'!$W:$W,$A33)</f>
        <v>31.376428550335174</v>
      </c>
      <c r="E33">
        <f>SUMIFS('Total-corrected counts Z&lt;3'!G:G,'Total-corrected counts Z&lt;3'!$W:$W,$A33)</f>
        <v>41.570806354783215</v>
      </c>
      <c r="F33">
        <f>SUMIFS('Total-corrected counts Z&lt;3'!H:H,'Total-corrected counts Z&lt;3'!$W:$W,$A33)</f>
        <v>82.919110066236172</v>
      </c>
      <c r="G33">
        <f>SUMIFS('Total-corrected counts Z&lt;3'!I:I,'Total-corrected counts Z&lt;3'!$W:$W,$A33)</f>
        <v>82.884136449133266</v>
      </c>
      <c r="H33">
        <f>SUMIFS('Total-corrected counts Z&lt;3'!J:J,'Total-corrected counts Z&lt;3'!$W:$W,$A33)</f>
        <v>74.701047885590555</v>
      </c>
      <c r="I33">
        <f>SUMIFS('Total-corrected counts Z&lt;3'!K:K,'Total-corrected counts Z&lt;3'!$W:$W,$A33)</f>
        <v>48.457550588104127</v>
      </c>
      <c r="J33">
        <f>SUMIFS('Total-corrected counts Z&lt;3'!L:L,'Total-corrected counts Z&lt;3'!$W:$W,$A33)</f>
        <v>72.391549380244371</v>
      </c>
      <c r="K33">
        <f>SUMIFS('Total-corrected counts Z&lt;3'!M:M,'Total-corrected counts Z&lt;3'!$W:$W,$A33)</f>
        <v>78.933569736249183</v>
      </c>
      <c r="L33">
        <f>SUMIFS('Total-corrected counts Z&lt;3'!N:N,'Total-corrected counts Z&lt;3'!$W:$W,$A33)</f>
        <v>48.8816512357417</v>
      </c>
      <c r="M33">
        <f>SUMIFS('Total-corrected counts Z&lt;3'!O:O,'Total-corrected counts Z&lt;3'!$W:$W,$A33)</f>
        <v>65.371750721108469</v>
      </c>
      <c r="N33">
        <f>SUMIFS('Total-corrected counts Z&lt;3'!P:P,'Total-corrected counts Z&lt;3'!$W:$W,$A33)</f>
        <v>53.738510476530749</v>
      </c>
      <c r="O33">
        <f>SUMIFS('Total-corrected counts Z&lt;3'!Q:Q,'Total-corrected counts Z&lt;3'!$W:$W,$A33)</f>
        <v>68.228268755216817</v>
      </c>
      <c r="P33">
        <f>SUMIFS('Total-corrected counts Z&lt;3'!R:R,'Total-corrected counts Z&lt;3'!$W:$W,$A33)</f>
        <v>59.126762312899821</v>
      </c>
      <c r="Q33">
        <f>SUMIFS('Total-corrected counts Z&lt;3'!S:S,'Total-corrected counts Z&lt;3'!$W:$W,$A33)</f>
        <v>59.208376353997366</v>
      </c>
      <c r="R33">
        <f>SUMIFS('Total-corrected counts Z&lt;3'!T:T,'Total-corrected counts Z&lt;3'!$W:$W,$A33)</f>
        <v>33.410480701989506</v>
      </c>
      <c r="S33">
        <f>SUMIFS('Total-corrected counts Z&lt;3'!U:U,'Total-corrected counts Z&lt;3'!$W:$W,$A33)</f>
        <v>44.279930394934972</v>
      </c>
      <c r="T33">
        <f t="shared" si="1"/>
        <v>1</v>
      </c>
      <c r="U33">
        <f t="shared" si="6"/>
        <v>0.60682310532607353</v>
      </c>
      <c r="V33">
        <f t="shared" si="7"/>
        <v>59.03164532858149</v>
      </c>
      <c r="W33">
        <f t="shared" si="8"/>
        <v>54.030716369052428</v>
      </c>
      <c r="X33">
        <f t="shared" si="9"/>
        <v>8.1824718210691572</v>
      </c>
      <c r="Y33">
        <f t="shared" si="10"/>
        <v>4.074830415452146</v>
      </c>
    </row>
    <row r="34" spans="1:25" x14ac:dyDescent="0.25">
      <c r="A34" s="18">
        <v>32</v>
      </c>
      <c r="B34" s="18" t="str">
        <f>IFERROR(VLOOKUP(A34,Tabel3[],2,FALSE),"")</f>
        <v>agranular insula, ventral</v>
      </c>
      <c r="C34">
        <f>SUMIFS('Total-corrected counts Z&lt;3'!E:E,'Total-corrected counts Z&lt;3'!$W:$W,$A34)</f>
        <v>14.081492223519735</v>
      </c>
      <c r="D34">
        <f>SUMIFS('Total-corrected counts Z&lt;3'!F:F,'Total-corrected counts Z&lt;3'!$W:$W,$A34)</f>
        <v>76.681530480662275</v>
      </c>
      <c r="E34">
        <f>SUMIFS('Total-corrected counts Z&lt;3'!G:G,'Total-corrected counts Z&lt;3'!$W:$W,$A34)</f>
        <v>42.850063056275211</v>
      </c>
      <c r="F34">
        <f>SUMIFS('Total-corrected counts Z&lt;3'!H:H,'Total-corrected counts Z&lt;3'!$W:$W,$A34)</f>
        <v>89.543424861493179</v>
      </c>
      <c r="G34">
        <f>SUMIFS('Total-corrected counts Z&lt;3'!I:I,'Total-corrected counts Z&lt;3'!$W:$W,$A34)</f>
        <v>29.46690514377892</v>
      </c>
      <c r="H34">
        <f>SUMIFS('Total-corrected counts Z&lt;3'!J:J,'Total-corrected counts Z&lt;3'!$W:$W,$A34)</f>
        <v>61.402782133284425</v>
      </c>
      <c r="I34">
        <f>SUMIFS('Total-corrected counts Z&lt;3'!K:K,'Total-corrected counts Z&lt;3'!$W:$W,$A34)</f>
        <v>44.051507887842142</v>
      </c>
      <c r="J34">
        <f>SUMIFS('Total-corrected counts Z&lt;3'!L:L,'Total-corrected counts Z&lt;3'!$W:$W,$A34)</f>
        <v>47.176218035444336</v>
      </c>
      <c r="K34">
        <f>SUMIFS('Total-corrected counts Z&lt;3'!M:M,'Total-corrected counts Z&lt;3'!$W:$W,$A34)</f>
        <v>56.706289343530365</v>
      </c>
      <c r="L34">
        <f>SUMIFS('Total-corrected counts Z&lt;3'!N:N,'Total-corrected counts Z&lt;3'!$W:$W,$A34)</f>
        <v>27.749088852985729</v>
      </c>
      <c r="M34">
        <f>SUMIFS('Total-corrected counts Z&lt;3'!O:O,'Total-corrected counts Z&lt;3'!$W:$W,$A34)</f>
        <v>31.708243773193512</v>
      </c>
      <c r="N34">
        <f>SUMIFS('Total-corrected counts Z&lt;3'!P:P,'Total-corrected counts Z&lt;3'!$W:$W,$A34)</f>
        <v>25.36061087702668</v>
      </c>
      <c r="O34">
        <f>SUMIFS('Total-corrected counts Z&lt;3'!Q:Q,'Total-corrected counts Z&lt;3'!$W:$W,$A34)</f>
        <v>31.135181096956888</v>
      </c>
      <c r="P34">
        <f>SUMIFS('Total-corrected counts Z&lt;3'!R:R,'Total-corrected counts Z&lt;3'!$W:$W,$A34)</f>
        <v>60.537213677371277</v>
      </c>
      <c r="Q34">
        <f>SUMIFS('Total-corrected counts Z&lt;3'!S:S,'Total-corrected counts Z&lt;3'!$W:$W,$A34)</f>
        <v>59.506942476622271</v>
      </c>
      <c r="R34">
        <f>SUMIFS('Total-corrected counts Z&lt;3'!T:T,'Total-corrected counts Z&lt;3'!$W:$W,$A34)</f>
        <v>34.34690199191413</v>
      </c>
      <c r="S34">
        <f>SUMIFS('Total-corrected counts Z&lt;3'!U:U,'Total-corrected counts Z&lt;3'!$W:$W,$A34)</f>
        <v>29.747052416432695</v>
      </c>
      <c r="T34">
        <f t="shared" si="1"/>
        <v>1</v>
      </c>
      <c r="U34">
        <f t="shared" si="6"/>
        <v>0.16325327517524824</v>
      </c>
      <c r="V34">
        <f t="shared" si="7"/>
        <v>51.328912573981171</v>
      </c>
      <c r="W34">
        <f t="shared" si="8"/>
        <v>37.511404395312894</v>
      </c>
      <c r="X34">
        <f t="shared" si="9"/>
        <v>7.6747396667723145</v>
      </c>
      <c r="Y34">
        <f t="shared" si="10"/>
        <v>5.002799770274569</v>
      </c>
    </row>
    <row r="35" spans="1:25" x14ac:dyDescent="0.25">
      <c r="A35" s="40">
        <v>33</v>
      </c>
      <c r="B35" s="40" t="str">
        <f>IFERROR(VLOOKUP(A35,Tabel3[],2,FALSE),"")</f>
        <v>RSP lateral agranular</v>
      </c>
      <c r="C35">
        <f>SUMIFS('Total-corrected counts Z&lt;3'!E:E,'Total-corrected counts Z&lt;3'!$W:$W,$A35)</f>
        <v>5.988229747792051</v>
      </c>
      <c r="D35">
        <f>SUMIFS('Total-corrected counts Z&lt;3'!F:F,'Total-corrected counts Z&lt;3'!$W:$W,$A35)</f>
        <v>0.45936731995261953</v>
      </c>
      <c r="E35">
        <f>SUMIFS('Total-corrected counts Z&lt;3'!G:G,'Total-corrected counts Z&lt;3'!$W:$W,$A35)</f>
        <v>29.815746743435501</v>
      </c>
      <c r="F35">
        <f>SUMIFS('Total-corrected counts Z&lt;3'!H:H,'Total-corrected counts Z&lt;3'!$W:$W,$A35)</f>
        <v>31.257831035996766</v>
      </c>
      <c r="G35">
        <f>SUMIFS('Total-corrected counts Z&lt;3'!I:I,'Total-corrected counts Z&lt;3'!$W:$W,$A35)</f>
        <v>17.245466215571405</v>
      </c>
      <c r="H35">
        <f>SUMIFS('Total-corrected counts Z&lt;3'!J:J,'Total-corrected counts Z&lt;3'!$W:$W,$A35)</f>
        <v>20.102717638914363</v>
      </c>
      <c r="I35">
        <f>SUMIFS('Total-corrected counts Z&lt;3'!K:K,'Total-corrected counts Z&lt;3'!$W:$W,$A35)</f>
        <v>45.416132448854441</v>
      </c>
      <c r="J35">
        <f>SUMIFS('Total-corrected counts Z&lt;3'!L:L,'Total-corrected counts Z&lt;3'!$W:$W,$A35)</f>
        <v>1.5257965451732793</v>
      </c>
      <c r="K35">
        <f>SUMIFS('Total-corrected counts Z&lt;3'!M:M,'Total-corrected counts Z&lt;3'!$W:$W,$A35)</f>
        <v>12.910621820148863</v>
      </c>
      <c r="L35">
        <f>SUMIFS('Total-corrected counts Z&lt;3'!N:N,'Total-corrected counts Z&lt;3'!$W:$W,$A35)</f>
        <v>42.814974610683407</v>
      </c>
      <c r="M35">
        <f>SUMIFS('Total-corrected counts Z&lt;3'!O:O,'Total-corrected counts Z&lt;3'!$W:$W,$A35)</f>
        <v>39.364394758548556</v>
      </c>
      <c r="N35">
        <f>SUMIFS('Total-corrected counts Z&lt;3'!P:P,'Total-corrected counts Z&lt;3'!$W:$W,$A35)</f>
        <v>47.558624509530318</v>
      </c>
      <c r="O35">
        <f>SUMIFS('Total-corrected counts Z&lt;3'!Q:Q,'Total-corrected counts Z&lt;3'!$W:$W,$A35)</f>
        <v>44.250376391478341</v>
      </c>
      <c r="P35">
        <f>SUMIFS('Total-corrected counts Z&lt;3'!R:R,'Total-corrected counts Z&lt;3'!$W:$W,$A35)</f>
        <v>47.113883930270809</v>
      </c>
      <c r="Q35">
        <f>SUMIFS('Total-corrected counts Z&lt;3'!S:S,'Total-corrected counts Z&lt;3'!$W:$W,$A35)</f>
        <v>25.589830946432894</v>
      </c>
      <c r="R35">
        <f>SUMIFS('Total-corrected counts Z&lt;3'!T:T,'Total-corrected counts Z&lt;3'!$W:$W,$A35)</f>
        <v>66.245362996410677</v>
      </c>
      <c r="S35">
        <f>SUMIFS('Total-corrected counts Z&lt;3'!U:U,'Total-corrected counts Z&lt;3'!$W:$W,$A35)</f>
        <v>22.096570518523016</v>
      </c>
      <c r="T35">
        <f t="shared" si="1"/>
        <v>1</v>
      </c>
      <c r="U35">
        <f t="shared" si="6"/>
        <v>4.3692472846818473E-3</v>
      </c>
      <c r="V35">
        <f t="shared" si="7"/>
        <v>18.302434390648809</v>
      </c>
      <c r="W35">
        <f t="shared" si="8"/>
        <v>41.879252332734758</v>
      </c>
      <c r="X35">
        <f t="shared" si="9"/>
        <v>5.0283244753663849</v>
      </c>
      <c r="Y35">
        <f t="shared" si="10"/>
        <v>4.8603461960096688</v>
      </c>
    </row>
    <row r="36" spans="1:25" x14ac:dyDescent="0.25">
      <c r="A36" s="40">
        <v>34</v>
      </c>
      <c r="B36" s="40" t="str">
        <f>IFERROR(VLOOKUP(A36,Tabel3[],2,FALSE),"")</f>
        <v>RSP dorsal</v>
      </c>
      <c r="C36">
        <f>SUMIFS('Total-corrected counts Z&lt;3'!E:E,'Total-corrected counts Z&lt;3'!$W:$W,$A36)</f>
        <v>14.488676903812518</v>
      </c>
      <c r="D36">
        <f>SUMIFS('Total-corrected counts Z&lt;3'!F:F,'Total-corrected counts Z&lt;3'!$W:$W,$A36)</f>
        <v>1.4683348262771232</v>
      </c>
      <c r="E36">
        <f>SUMIFS('Total-corrected counts Z&lt;3'!G:G,'Total-corrected counts Z&lt;3'!$W:$W,$A36)</f>
        <v>95.823377962939844</v>
      </c>
      <c r="F36">
        <f>SUMIFS('Total-corrected counts Z&lt;3'!H:H,'Total-corrected counts Z&lt;3'!$W:$W,$A36)</f>
        <v>78.591317470810083</v>
      </c>
      <c r="G36">
        <f>SUMIFS('Total-corrected counts Z&lt;3'!I:I,'Total-corrected counts Z&lt;3'!$W:$W,$A36)</f>
        <v>40.807907917460653</v>
      </c>
      <c r="H36">
        <f>SUMIFS('Total-corrected counts Z&lt;3'!J:J,'Total-corrected counts Z&lt;3'!$W:$W,$A36)</f>
        <v>41.630425564227124</v>
      </c>
      <c r="I36">
        <f>SUMIFS('Total-corrected counts Z&lt;3'!K:K,'Total-corrected counts Z&lt;3'!$W:$W,$A36)</f>
        <v>91.247003734879314</v>
      </c>
      <c r="J36">
        <f>SUMIFS('Total-corrected counts Z&lt;3'!L:L,'Total-corrected counts Z&lt;3'!$W:$W,$A36)</f>
        <v>10.045562225158179</v>
      </c>
      <c r="K36">
        <f>SUMIFS('Total-corrected counts Z&lt;3'!M:M,'Total-corrected counts Z&lt;3'!$W:$W,$A36)</f>
        <v>34.03667501264799</v>
      </c>
      <c r="L36">
        <f>SUMIFS('Total-corrected counts Z&lt;3'!N:N,'Total-corrected counts Z&lt;3'!$W:$W,$A36)</f>
        <v>95.353127316815232</v>
      </c>
      <c r="M36">
        <f>SUMIFS('Total-corrected counts Z&lt;3'!O:O,'Total-corrected counts Z&lt;3'!$W:$W,$A36)</f>
        <v>107.45197574127528</v>
      </c>
      <c r="N36">
        <f>SUMIFS('Total-corrected counts Z&lt;3'!P:P,'Total-corrected counts Z&lt;3'!$W:$W,$A36)</f>
        <v>81.334308325024381</v>
      </c>
      <c r="O36">
        <f>SUMIFS('Total-corrected counts Z&lt;3'!Q:Q,'Total-corrected counts Z&lt;3'!$W:$W,$A36)</f>
        <v>71.290106169699897</v>
      </c>
      <c r="P36">
        <f>SUMIFS('Total-corrected counts Z&lt;3'!R:R,'Total-corrected counts Z&lt;3'!$W:$W,$A36)</f>
        <v>107.46677725887594</v>
      </c>
      <c r="Q36">
        <f>SUMIFS('Total-corrected counts Z&lt;3'!S:S,'Total-corrected counts Z&lt;3'!$W:$W,$A36)</f>
        <v>110.84945861819256</v>
      </c>
      <c r="R36">
        <f>SUMIFS('Total-corrected counts Z&lt;3'!T:T,'Total-corrected counts Z&lt;3'!$W:$W,$A36)</f>
        <v>143.60750717779808</v>
      </c>
      <c r="S36">
        <f>SUMIFS('Total-corrected counts Z&lt;3'!U:U,'Total-corrected counts Z&lt;3'!$W:$W,$A36)</f>
        <v>76.244450905429971</v>
      </c>
      <c r="T36">
        <f t="shared" si="1"/>
        <v>1</v>
      </c>
      <c r="U36">
        <f t="shared" si="6"/>
        <v>2.4354723291154039E-3</v>
      </c>
      <c r="V36">
        <f t="shared" si="7"/>
        <v>45.348809068690315</v>
      </c>
      <c r="W36">
        <f t="shared" si="8"/>
        <v>99.199713939138917</v>
      </c>
      <c r="X36">
        <f t="shared" si="9"/>
        <v>11.812166687985481</v>
      </c>
      <c r="Y36">
        <f t="shared" si="10"/>
        <v>8.3281708519389124</v>
      </c>
    </row>
    <row r="37" spans="1:25" x14ac:dyDescent="0.25">
      <c r="A37" s="18">
        <v>35</v>
      </c>
      <c r="B37" s="18" t="str">
        <f>IFERROR(VLOOKUP(A37,Tabel3[],2,FALSE),"")</f>
        <v>RSP ventral</v>
      </c>
      <c r="C37">
        <f>SUMIFS('Total-corrected counts Z&lt;3'!E:E,'Total-corrected counts Z&lt;3'!$W:$W,$A37)</f>
        <v>9.5744434457835474</v>
      </c>
      <c r="D37">
        <f>SUMIFS('Total-corrected counts Z&lt;3'!F:F,'Total-corrected counts Z&lt;3'!$W:$W,$A37)</f>
        <v>0.81209579777338092</v>
      </c>
      <c r="E37">
        <f>SUMIFS('Total-corrected counts Z&lt;3'!G:G,'Total-corrected counts Z&lt;3'!$W:$W,$A37)</f>
        <v>120.52209790040736</v>
      </c>
      <c r="F37">
        <f>SUMIFS('Total-corrected counts Z&lt;3'!H:H,'Total-corrected counts Z&lt;3'!$W:$W,$A37)</f>
        <v>10.868343663029693</v>
      </c>
      <c r="G37">
        <f>SUMIFS('Total-corrected counts Z&lt;3'!I:I,'Total-corrected counts Z&lt;3'!$W:$W,$A37)</f>
        <v>25.809708809594909</v>
      </c>
      <c r="H37">
        <f>SUMIFS('Total-corrected counts Z&lt;3'!J:J,'Total-corrected counts Z&lt;3'!$W:$W,$A37)</f>
        <v>32.83394573400313</v>
      </c>
      <c r="I37">
        <f>SUMIFS('Total-corrected counts Z&lt;3'!K:K,'Total-corrected counts Z&lt;3'!$W:$W,$A37)</f>
        <v>46.067227827638106</v>
      </c>
      <c r="J37">
        <f>SUMIFS('Total-corrected counts Z&lt;3'!L:L,'Total-corrected counts Z&lt;3'!$W:$W,$A37)</f>
        <v>5.2300424929928013</v>
      </c>
      <c r="K37">
        <f>SUMIFS('Total-corrected counts Z&lt;3'!M:M,'Total-corrected counts Z&lt;3'!$W:$W,$A37)</f>
        <v>16.748790262755577</v>
      </c>
      <c r="L37">
        <f>SUMIFS('Total-corrected counts Z&lt;3'!N:N,'Total-corrected counts Z&lt;3'!$W:$W,$A37)</f>
        <v>75.970920274521688</v>
      </c>
      <c r="M37">
        <f>SUMIFS('Total-corrected counts Z&lt;3'!O:O,'Total-corrected counts Z&lt;3'!$W:$W,$A37)</f>
        <v>64.792912053204702</v>
      </c>
      <c r="N37">
        <f>SUMIFS('Total-corrected counts Z&lt;3'!P:P,'Total-corrected counts Z&lt;3'!$W:$W,$A37)</f>
        <v>23.42031472971119</v>
      </c>
      <c r="O37">
        <f>SUMIFS('Total-corrected counts Z&lt;3'!Q:Q,'Total-corrected counts Z&lt;3'!$W:$W,$A37)</f>
        <v>13.82702373801593</v>
      </c>
      <c r="P37">
        <f>SUMIFS('Total-corrected counts Z&lt;3'!R:R,'Total-corrected counts Z&lt;3'!$W:$W,$A37)</f>
        <v>53.885653265375225</v>
      </c>
      <c r="Q37">
        <f>SUMIFS('Total-corrected counts Z&lt;3'!S:S,'Total-corrected counts Z&lt;3'!$W:$W,$A37)</f>
        <v>29.959753286670164</v>
      </c>
      <c r="R37">
        <f>SUMIFS('Total-corrected counts Z&lt;3'!T:T,'Total-corrected counts Z&lt;3'!$W:$W,$A37)</f>
        <v>79.698901895694704</v>
      </c>
      <c r="S37">
        <f>SUMIFS('Total-corrected counts Z&lt;3'!U:U,'Total-corrected counts Z&lt;3'!$W:$W,$A37)</f>
        <v>79.316794174698302</v>
      </c>
      <c r="T37">
        <f t="shared" si="1"/>
        <v>1</v>
      </c>
      <c r="U37">
        <f t="shared" si="6"/>
        <v>0.1706182359484307</v>
      </c>
      <c r="V37">
        <f t="shared" si="7"/>
        <v>29.829632881553167</v>
      </c>
      <c r="W37">
        <f t="shared" si="8"/>
        <v>52.609034177236488</v>
      </c>
      <c r="X37">
        <f t="shared" si="9"/>
        <v>12.305169037682433</v>
      </c>
      <c r="Y37">
        <f t="shared" si="10"/>
        <v>9.460477314535181</v>
      </c>
    </row>
    <row r="38" spans="1:25" x14ac:dyDescent="0.25">
      <c r="A38" s="18">
        <v>36</v>
      </c>
      <c r="B38" s="18" t="str">
        <f>IFERROR(VLOOKUP(A38,Tabel3[],2,FALSE),"")</f>
        <v>temporal association</v>
      </c>
      <c r="C38">
        <f>SUMIFS('Total-corrected counts Z&lt;3'!E:E,'Total-corrected counts Z&lt;3'!$W:$W,$A38)</f>
        <v>41.764447024525964</v>
      </c>
      <c r="D38">
        <f>SUMIFS('Total-corrected counts Z&lt;3'!F:F,'Total-corrected counts Z&lt;3'!$W:$W,$A38)</f>
        <v>42.12234264208395</v>
      </c>
      <c r="E38">
        <f>SUMIFS('Total-corrected counts Z&lt;3'!G:G,'Total-corrected counts Z&lt;3'!$W:$W,$A38)</f>
        <v>73.58244255432308</v>
      </c>
      <c r="F38">
        <f>SUMIFS('Total-corrected counts Z&lt;3'!H:H,'Total-corrected counts Z&lt;3'!$W:$W,$A38)</f>
        <v>68.483827667298854</v>
      </c>
      <c r="G38">
        <f>SUMIFS('Total-corrected counts Z&lt;3'!I:I,'Total-corrected counts Z&lt;3'!$W:$W,$A38)</f>
        <v>63.883954820695799</v>
      </c>
      <c r="H38">
        <f>SUMIFS('Total-corrected counts Z&lt;3'!J:J,'Total-corrected counts Z&lt;3'!$W:$W,$A38)</f>
        <v>38.198615047502962</v>
      </c>
      <c r="I38">
        <f>SUMIFS('Total-corrected counts Z&lt;3'!K:K,'Total-corrected counts Z&lt;3'!$W:$W,$A38)</f>
        <v>61.327833212553656</v>
      </c>
      <c r="J38">
        <f>SUMIFS('Total-corrected counts Z&lt;3'!L:L,'Total-corrected counts Z&lt;3'!$W:$W,$A38)</f>
        <v>106.01640098991564</v>
      </c>
      <c r="K38">
        <f>SUMIFS('Total-corrected counts Z&lt;3'!M:M,'Total-corrected counts Z&lt;3'!$W:$W,$A38)</f>
        <v>65.17514120128682</v>
      </c>
      <c r="L38">
        <f>SUMIFS('Total-corrected counts Z&lt;3'!N:N,'Total-corrected counts Z&lt;3'!$W:$W,$A38)</f>
        <v>120.69204101513279</v>
      </c>
      <c r="M38">
        <f>SUMIFS('Total-corrected counts Z&lt;3'!O:O,'Total-corrected counts Z&lt;3'!$W:$W,$A38)</f>
        <v>55.312746195734292</v>
      </c>
      <c r="N38">
        <f>SUMIFS('Total-corrected counts Z&lt;3'!P:P,'Total-corrected counts Z&lt;3'!$W:$W,$A38)</f>
        <v>88.11679728050828</v>
      </c>
      <c r="O38">
        <f>SUMIFS('Total-corrected counts Z&lt;3'!Q:Q,'Total-corrected counts Z&lt;3'!$W:$W,$A38)</f>
        <v>135.57894079927607</v>
      </c>
      <c r="P38">
        <f>SUMIFS('Total-corrected counts Z&lt;3'!R:R,'Total-corrected counts Z&lt;3'!$W:$W,$A38)</f>
        <v>41.732531139119786</v>
      </c>
      <c r="Q38">
        <f>SUMIFS('Total-corrected counts Z&lt;3'!S:S,'Total-corrected counts Z&lt;3'!$W:$W,$A38)</f>
        <v>93.424054006811659</v>
      </c>
      <c r="R38">
        <f>SUMIFS('Total-corrected counts Z&lt;3'!T:T,'Total-corrected counts Z&lt;3'!$W:$W,$A38)</f>
        <v>84.750422248682582</v>
      </c>
      <c r="S38">
        <f>SUMIFS('Total-corrected counts Z&lt;3'!U:U,'Total-corrected counts Z&lt;3'!$W:$W,$A38)</f>
        <v>71.731404295205323</v>
      </c>
      <c r="T38">
        <f t="shared" si="1"/>
        <v>1</v>
      </c>
      <c r="U38">
        <f t="shared" si="6"/>
        <v>7.7799938202045588E-2</v>
      </c>
      <c r="V38">
        <f t="shared" si="7"/>
        <v>62.283889462242968</v>
      </c>
      <c r="W38">
        <f t="shared" si="8"/>
        <v>86.417367122558829</v>
      </c>
      <c r="X38">
        <f t="shared" si="9"/>
        <v>6.9702728120241249</v>
      </c>
      <c r="Y38">
        <f t="shared" si="10"/>
        <v>11.040739121881227</v>
      </c>
    </row>
    <row r="39" spans="1:25" x14ac:dyDescent="0.25">
      <c r="A39" s="18">
        <v>37</v>
      </c>
      <c r="B39" s="18" t="str">
        <f>IFERROR(VLOOKUP(A39,Tabel3[],2,FALSE),"")</f>
        <v>PRh</v>
      </c>
      <c r="C39">
        <f>SUMIFS('Total-corrected counts Z&lt;3'!E:E,'Total-corrected counts Z&lt;3'!$W:$W,$A39)</f>
        <v>7.8765953981406973</v>
      </c>
      <c r="D39">
        <f>SUMIFS('Total-corrected counts Z&lt;3'!F:F,'Total-corrected counts Z&lt;3'!$W:$W,$A39)</f>
        <v>44.238713509008527</v>
      </c>
      <c r="E39">
        <f>SUMIFS('Total-corrected counts Z&lt;3'!G:G,'Total-corrected counts Z&lt;3'!$W:$W,$A39)</f>
        <v>68.676946384034878</v>
      </c>
      <c r="F39">
        <f>SUMIFS('Total-corrected counts Z&lt;3'!H:H,'Total-corrected counts Z&lt;3'!$W:$W,$A39)</f>
        <v>31.900019614672892</v>
      </c>
      <c r="G39">
        <f>SUMIFS('Total-corrected counts Z&lt;3'!I:I,'Total-corrected counts Z&lt;3'!$W:$W,$A39)</f>
        <v>57.0251724700544</v>
      </c>
      <c r="H39">
        <f>SUMIFS('Total-corrected counts Z&lt;3'!J:J,'Total-corrected counts Z&lt;3'!$W:$W,$A39)</f>
        <v>21.246654477822418</v>
      </c>
      <c r="I39">
        <f>SUMIFS('Total-corrected counts Z&lt;3'!K:K,'Total-corrected counts Z&lt;3'!$W:$W,$A39)</f>
        <v>24.487429622609959</v>
      </c>
      <c r="J39">
        <f>SUMIFS('Total-corrected counts Z&lt;3'!L:L,'Total-corrected counts Z&lt;3'!$W:$W,$A39)</f>
        <v>61.331729336040368</v>
      </c>
      <c r="K39">
        <f>SUMIFS('Total-corrected counts Z&lt;3'!M:M,'Total-corrected counts Z&lt;3'!$W:$W,$A39)</f>
        <v>38.35403855493189</v>
      </c>
      <c r="L39">
        <f>SUMIFS('Total-corrected counts Z&lt;3'!N:N,'Total-corrected counts Z&lt;3'!$W:$W,$A39)</f>
        <v>59.777842334222569</v>
      </c>
      <c r="M39">
        <f>SUMIFS('Total-corrected counts Z&lt;3'!O:O,'Total-corrected counts Z&lt;3'!$W:$W,$A39)</f>
        <v>26.481869056597297</v>
      </c>
      <c r="N39">
        <f>SUMIFS('Total-corrected counts Z&lt;3'!P:P,'Total-corrected counts Z&lt;3'!$W:$W,$A39)</f>
        <v>41.246251360664729</v>
      </c>
      <c r="O39">
        <f>SUMIFS('Total-corrected counts Z&lt;3'!Q:Q,'Total-corrected counts Z&lt;3'!$W:$W,$A39)</f>
        <v>90.870263903082119</v>
      </c>
      <c r="P39">
        <f>SUMIFS('Total-corrected counts Z&lt;3'!R:R,'Total-corrected counts Z&lt;3'!$W:$W,$A39)</f>
        <v>22.599277544372121</v>
      </c>
      <c r="Q39">
        <f>SUMIFS('Total-corrected counts Z&lt;3'!S:S,'Total-corrected counts Z&lt;3'!$W:$W,$A39)</f>
        <v>69.98932761823491</v>
      </c>
      <c r="R39">
        <f>SUMIFS('Total-corrected counts Z&lt;3'!T:T,'Total-corrected counts Z&lt;3'!$W:$W,$A39)</f>
        <v>32.791927189378747</v>
      </c>
      <c r="S39">
        <f>SUMIFS('Total-corrected counts Z&lt;3'!U:U,'Total-corrected counts Z&lt;3'!$W:$W,$A39)</f>
        <v>28.319367479159702</v>
      </c>
      <c r="T39">
        <f t="shared" si="1"/>
        <v>1</v>
      </c>
      <c r="U39">
        <f t="shared" si="6"/>
        <v>0.52598120337297571</v>
      </c>
      <c r="V39">
        <f t="shared" si="7"/>
        <v>39.459699929701785</v>
      </c>
      <c r="W39">
        <f t="shared" si="8"/>
        <v>46.509515810714021</v>
      </c>
      <c r="X39">
        <f t="shared" si="9"/>
        <v>6.7445097067247461</v>
      </c>
      <c r="Y39">
        <f t="shared" si="10"/>
        <v>8.6754866450634829</v>
      </c>
    </row>
    <row r="40" spans="1:25" x14ac:dyDescent="0.25">
      <c r="A40" s="18">
        <v>38</v>
      </c>
      <c r="B40" s="18" t="str">
        <f>IFERROR(VLOOKUP(A40,Tabel3[],2,FALSE),"")</f>
        <v>Ectorhinal</v>
      </c>
      <c r="C40">
        <f>SUMIFS('Total-corrected counts Z&lt;3'!E:E,'Total-corrected counts Z&lt;3'!$W:$W,$A40)</f>
        <v>15.441264917341512</v>
      </c>
      <c r="D40">
        <f>SUMIFS('Total-corrected counts Z&lt;3'!F:F,'Total-corrected counts Z&lt;3'!$W:$W,$A40)</f>
        <v>34.190053385044969</v>
      </c>
      <c r="E40">
        <f>SUMIFS('Total-corrected counts Z&lt;3'!G:G,'Total-corrected counts Z&lt;3'!$W:$W,$A40)</f>
        <v>66.944409748943357</v>
      </c>
      <c r="F40">
        <f>SUMIFS('Total-corrected counts Z&lt;3'!H:H,'Total-corrected counts Z&lt;3'!$W:$W,$A40)</f>
        <v>53.643687251370054</v>
      </c>
      <c r="G40">
        <f>SUMIFS('Total-corrected counts Z&lt;3'!I:I,'Total-corrected counts Z&lt;3'!$W:$W,$A40)</f>
        <v>40.752495851791195</v>
      </c>
      <c r="H40">
        <f>SUMIFS('Total-corrected counts Z&lt;3'!J:J,'Total-corrected counts Z&lt;3'!$W:$W,$A40)</f>
        <v>24.5847805120498</v>
      </c>
      <c r="I40">
        <f>SUMIFS('Total-corrected counts Z&lt;3'!K:K,'Total-corrected counts Z&lt;3'!$W:$W,$A40)</f>
        <v>31.720831707453033</v>
      </c>
      <c r="J40">
        <f>SUMIFS('Total-corrected counts Z&lt;3'!L:L,'Total-corrected counts Z&lt;3'!$W:$W,$A40)</f>
        <v>62.00643127653607</v>
      </c>
      <c r="K40">
        <f>SUMIFS('Total-corrected counts Z&lt;3'!M:M,'Total-corrected counts Z&lt;3'!$W:$W,$A40)</f>
        <v>49.025344813127731</v>
      </c>
      <c r="L40">
        <f>SUMIFS('Total-corrected counts Z&lt;3'!N:N,'Total-corrected counts Z&lt;3'!$W:$W,$A40)</f>
        <v>66.852577008761855</v>
      </c>
      <c r="M40">
        <f>SUMIFS('Total-corrected counts Z&lt;3'!O:O,'Total-corrected counts Z&lt;3'!$W:$W,$A40)</f>
        <v>36.500489488861895</v>
      </c>
      <c r="N40">
        <f>SUMIFS('Total-corrected counts Z&lt;3'!P:P,'Total-corrected counts Z&lt;3'!$W:$W,$A40)</f>
        <v>48.426201861744069</v>
      </c>
      <c r="O40">
        <f>SUMIFS('Total-corrected counts Z&lt;3'!Q:Q,'Total-corrected counts Z&lt;3'!$W:$W,$A40)</f>
        <v>80.641386680812218</v>
      </c>
      <c r="P40">
        <f>SUMIFS('Total-corrected counts Z&lt;3'!R:R,'Total-corrected counts Z&lt;3'!$W:$W,$A40)</f>
        <v>25.985162211924322</v>
      </c>
      <c r="Q40">
        <f>SUMIFS('Total-corrected counts Z&lt;3'!S:S,'Total-corrected counts Z&lt;3'!$W:$W,$A40)</f>
        <v>77.92575800510059</v>
      </c>
      <c r="R40">
        <f>SUMIFS('Total-corrected counts Z&lt;3'!T:T,'Total-corrected counts Z&lt;3'!$W:$W,$A40)</f>
        <v>45.120042336551535</v>
      </c>
      <c r="S40">
        <f>SUMIFS('Total-corrected counts Z&lt;3'!U:U,'Total-corrected counts Z&lt;3'!$W:$W,$A40)</f>
        <v>33.444279062501359</v>
      </c>
      <c r="T40">
        <f t="shared" si="1"/>
        <v>1</v>
      </c>
      <c r="U40">
        <f t="shared" si="6"/>
        <v>0.30410435982995127</v>
      </c>
      <c r="V40">
        <f t="shared" si="7"/>
        <v>42.034366607073082</v>
      </c>
      <c r="W40">
        <f t="shared" si="8"/>
        <v>51.861987082032236</v>
      </c>
      <c r="X40">
        <f t="shared" si="9"/>
        <v>5.7545516714584393</v>
      </c>
      <c r="Y40">
        <f t="shared" si="10"/>
        <v>7.3610314006243778</v>
      </c>
    </row>
    <row r="41" spans="1:25" x14ac:dyDescent="0.25">
      <c r="A41" s="18">
        <v>39</v>
      </c>
      <c r="B41" s="18" t="str">
        <f>IFERROR(VLOOKUP(A41,Tabel3[],2,FALSE),"")</f>
        <v>main olfactory bulb</v>
      </c>
      <c r="C41">
        <f>SUMIFS('Total-corrected counts Z&lt;3'!E:E,'Total-corrected counts Z&lt;3'!$W:$W,$A41)</f>
        <v>0</v>
      </c>
      <c r="D41">
        <f>SUMIFS('Total-corrected counts Z&lt;3'!F:F,'Total-corrected counts Z&lt;3'!$W:$W,$A41)</f>
        <v>163.64960773312072</v>
      </c>
      <c r="E41">
        <f>SUMIFS('Total-corrected counts Z&lt;3'!G:G,'Total-corrected counts Z&lt;3'!$W:$W,$A41)</f>
        <v>128.41924163245244</v>
      </c>
      <c r="F41">
        <f>SUMIFS('Total-corrected counts Z&lt;3'!H:H,'Total-corrected counts Z&lt;3'!$W:$W,$A41)</f>
        <v>119.13296165505957</v>
      </c>
      <c r="G41">
        <f>SUMIFS('Total-corrected counts Z&lt;3'!I:I,'Total-corrected counts Z&lt;3'!$W:$W,$A41)</f>
        <v>107.25928844750784</v>
      </c>
      <c r="H41">
        <f>SUMIFS('Total-corrected counts Z&lt;3'!J:J,'Total-corrected counts Z&lt;3'!$W:$W,$A41)</f>
        <v>98.506767964246066</v>
      </c>
      <c r="I41">
        <f>SUMIFS('Total-corrected counts Z&lt;3'!K:K,'Total-corrected counts Z&lt;3'!$W:$W,$A41)</f>
        <v>84.936730029544563</v>
      </c>
      <c r="J41">
        <f>SUMIFS('Total-corrected counts Z&lt;3'!L:L,'Total-corrected counts Z&lt;3'!$W:$W,$A41)</f>
        <v>68.77108994791125</v>
      </c>
      <c r="K41">
        <f>SUMIFS('Total-corrected counts Z&lt;3'!M:M,'Total-corrected counts Z&lt;3'!$W:$W,$A41)</f>
        <v>164.36852683446483</v>
      </c>
      <c r="L41">
        <f>SUMIFS('Total-corrected counts Z&lt;3'!N:N,'Total-corrected counts Z&lt;3'!$W:$W,$A41)</f>
        <v>70.050870274842453</v>
      </c>
      <c r="M41">
        <f>SUMIFS('Total-corrected counts Z&lt;3'!O:O,'Total-corrected counts Z&lt;3'!$W:$W,$A41)</f>
        <v>163.74740153600897</v>
      </c>
      <c r="N41">
        <f>SUMIFS('Total-corrected counts Z&lt;3'!P:P,'Total-corrected counts Z&lt;3'!$W:$W,$A41)</f>
        <v>92.715384625247182</v>
      </c>
      <c r="O41">
        <f>SUMIFS('Total-corrected counts Z&lt;3'!Q:Q,'Total-corrected counts Z&lt;3'!$W:$W,$A41)</f>
        <v>104.60952796998231</v>
      </c>
      <c r="P41">
        <f>SUMIFS('Total-corrected counts Z&lt;3'!R:R,'Total-corrected counts Z&lt;3'!$W:$W,$A41)</f>
        <v>71.175703372461328</v>
      </c>
      <c r="Q41">
        <f>SUMIFS('Total-corrected counts Z&lt;3'!S:S,'Total-corrected counts Z&lt;3'!$W:$W,$A41)</f>
        <v>181.02335438495922</v>
      </c>
      <c r="R41">
        <f>SUMIFS('Total-corrected counts Z&lt;3'!T:T,'Total-corrected counts Z&lt;3'!$W:$W,$A41)</f>
        <v>98.057913790822383</v>
      </c>
      <c r="S41">
        <f>SUMIFS('Total-corrected counts Z&lt;3'!U:U,'Total-corrected counts Z&lt;3'!$W:$W,$A41)</f>
        <v>58.266035418736955</v>
      </c>
      <c r="T41">
        <f t="shared" si="1"/>
        <v>1</v>
      </c>
      <c r="U41">
        <f t="shared" si="6"/>
        <v>0.96423685073402554</v>
      </c>
      <c r="V41">
        <f t="shared" si="7"/>
        <v>103.89380158270082</v>
      </c>
      <c r="W41">
        <f t="shared" si="8"/>
        <v>104.95577392163258</v>
      </c>
      <c r="X41">
        <f t="shared" si="9"/>
        <v>16.869154150857817</v>
      </c>
      <c r="Y41">
        <f t="shared" si="10"/>
        <v>15.799885234794539</v>
      </c>
    </row>
    <row r="42" spans="1:25" x14ac:dyDescent="0.25">
      <c r="A42" s="18">
        <v>40</v>
      </c>
      <c r="B42" s="18" t="str">
        <f>IFERROR(VLOOKUP(A42,Tabel3[],2,FALSE),"")</f>
        <v>accessory olfactory bulb</v>
      </c>
      <c r="C42">
        <f>SUMIFS('Total-corrected counts Z&lt;3'!E:E,'Total-corrected counts Z&lt;3'!$W:$W,$A42)</f>
        <v>2.9250055474243144</v>
      </c>
      <c r="D42">
        <f>SUMIFS('Total-corrected counts Z&lt;3'!F:F,'Total-corrected counts Z&lt;3'!$W:$W,$A42)</f>
        <v>21.229332572096062</v>
      </c>
      <c r="E42">
        <f>SUMIFS('Total-corrected counts Z&lt;3'!G:G,'Total-corrected counts Z&lt;3'!$W:$W,$A42)</f>
        <v>1.0677260658122172</v>
      </c>
      <c r="F42">
        <f>SUMIFS('Total-corrected counts Z&lt;3'!H:H,'Total-corrected counts Z&lt;3'!$W:$W,$A42)</f>
        <v>9.1721281780481796</v>
      </c>
      <c r="G42">
        <f>SUMIFS('Total-corrected counts Z&lt;3'!I:I,'Total-corrected counts Z&lt;3'!$W:$W,$A42)</f>
        <v>0.50486548721058733</v>
      </c>
      <c r="H42">
        <f>SUMIFS('Total-corrected counts Z&lt;3'!J:J,'Total-corrected counts Z&lt;3'!$W:$W,$A42)</f>
        <v>0.7839911956309501</v>
      </c>
      <c r="I42">
        <f>SUMIFS('Total-corrected counts Z&lt;3'!K:K,'Total-corrected counts Z&lt;3'!$W:$W,$A42)</f>
        <v>0.691231395284018</v>
      </c>
      <c r="J42">
        <f>SUMIFS('Total-corrected counts Z&lt;3'!L:L,'Total-corrected counts Z&lt;3'!$W:$W,$A42)</f>
        <v>4.40981660454705E-3</v>
      </c>
      <c r="K42">
        <f>SUMIFS('Total-corrected counts Z&lt;3'!M:M,'Total-corrected counts Z&lt;3'!$W:$W,$A42)</f>
        <v>6.5751096849937287</v>
      </c>
      <c r="L42">
        <f>SUMIFS('Total-corrected counts Z&lt;3'!N:N,'Total-corrected counts Z&lt;3'!$W:$W,$A42)</f>
        <v>7.1388838231426304</v>
      </c>
      <c r="M42">
        <f>SUMIFS('Total-corrected counts Z&lt;3'!O:O,'Total-corrected counts Z&lt;3'!$W:$W,$A42)</f>
        <v>10.133042029408369</v>
      </c>
      <c r="N42">
        <f>SUMIFS('Total-corrected counts Z&lt;3'!P:P,'Total-corrected counts Z&lt;3'!$W:$W,$A42)</f>
        <v>15.197561893951276</v>
      </c>
      <c r="O42">
        <f>SUMIFS('Total-corrected counts Z&lt;3'!Q:Q,'Total-corrected counts Z&lt;3'!$W:$W,$A42)</f>
        <v>7.4693231194077576</v>
      </c>
      <c r="P42">
        <f>SUMIFS('Total-corrected counts Z&lt;3'!R:R,'Total-corrected counts Z&lt;3'!$W:$W,$A42)</f>
        <v>0.57299586681652714</v>
      </c>
      <c r="Q42">
        <f>SUMIFS('Total-corrected counts Z&lt;3'!S:S,'Total-corrected counts Z&lt;3'!$W:$W,$A42)</f>
        <v>4.587061338509927</v>
      </c>
      <c r="R42">
        <f>SUMIFS('Total-corrected counts Z&lt;3'!T:T,'Total-corrected counts Z&lt;3'!$W:$W,$A42)</f>
        <v>0.25773063025448323</v>
      </c>
      <c r="S42">
        <f>SUMIFS('Total-corrected counts Z&lt;3'!U:U,'Total-corrected counts Z&lt;3'!$W:$W,$A42)</f>
        <v>0.47734146838914615</v>
      </c>
      <c r="T42">
        <f t="shared" si="1"/>
        <v>1</v>
      </c>
      <c r="U42">
        <f t="shared" si="6"/>
        <v>0.75663308813366337</v>
      </c>
      <c r="V42">
        <f t="shared" si="7"/>
        <v>4.7726444381227342</v>
      </c>
      <c r="W42">
        <f t="shared" si="8"/>
        <v>5.7292425212350144</v>
      </c>
      <c r="X42">
        <f t="shared" si="9"/>
        <v>2.3096548497364444</v>
      </c>
      <c r="Y42">
        <f t="shared" si="10"/>
        <v>1.8873112743753486</v>
      </c>
    </row>
    <row r="43" spans="1:25" x14ac:dyDescent="0.25">
      <c r="A43" s="18">
        <v>41</v>
      </c>
      <c r="B43" s="18" t="str">
        <f>IFERROR(VLOOKUP(A43,Tabel3[],2,FALSE),"")</f>
        <v>anterior olfactory nucleus</v>
      </c>
      <c r="C43">
        <f>SUMIFS('Total-corrected counts Z&lt;3'!E:E,'Total-corrected counts Z&lt;3'!$W:$W,$A43)</f>
        <v>0</v>
      </c>
      <c r="D43">
        <f>SUMIFS('Total-corrected counts Z&lt;3'!F:F,'Total-corrected counts Z&lt;3'!$W:$W,$A43)</f>
        <v>185.26448073446269</v>
      </c>
      <c r="E43">
        <f>SUMIFS('Total-corrected counts Z&lt;3'!G:G,'Total-corrected counts Z&lt;3'!$W:$W,$A43)</f>
        <v>162.39509087759026</v>
      </c>
      <c r="F43">
        <f>SUMIFS('Total-corrected counts Z&lt;3'!H:H,'Total-corrected counts Z&lt;3'!$W:$W,$A43)</f>
        <v>81.990728751410899</v>
      </c>
      <c r="G43">
        <f>SUMIFS('Total-corrected counts Z&lt;3'!I:I,'Total-corrected counts Z&lt;3'!$W:$W,$A43)</f>
        <v>61.12566532959405</v>
      </c>
      <c r="H43">
        <f>SUMIFS('Total-corrected counts Z&lt;3'!J:J,'Total-corrected counts Z&lt;3'!$W:$W,$A43)</f>
        <v>85.267671358780007</v>
      </c>
      <c r="I43">
        <f>SUMIFS('Total-corrected counts Z&lt;3'!K:K,'Total-corrected counts Z&lt;3'!$W:$W,$A43)</f>
        <v>77.73008528903506</v>
      </c>
      <c r="J43">
        <f>SUMIFS('Total-corrected counts Z&lt;3'!L:L,'Total-corrected counts Z&lt;3'!$W:$W,$A43)</f>
        <v>24.227532425381494</v>
      </c>
      <c r="K43">
        <f>SUMIFS('Total-corrected counts Z&lt;3'!M:M,'Total-corrected counts Z&lt;3'!$W:$W,$A43)</f>
        <v>58.945604905483371</v>
      </c>
      <c r="L43">
        <f>SUMIFS('Total-corrected counts Z&lt;3'!N:N,'Total-corrected counts Z&lt;3'!$W:$W,$A43)</f>
        <v>40.413963620101406</v>
      </c>
      <c r="M43">
        <f>SUMIFS('Total-corrected counts Z&lt;3'!O:O,'Total-corrected counts Z&lt;3'!$W:$W,$A43)</f>
        <v>45.788830904061868</v>
      </c>
      <c r="N43">
        <f>SUMIFS('Total-corrected counts Z&lt;3'!P:P,'Total-corrected counts Z&lt;3'!$W:$W,$A43)</f>
        <v>74.650116310924346</v>
      </c>
      <c r="O43">
        <f>SUMIFS('Total-corrected counts Z&lt;3'!Q:Q,'Total-corrected counts Z&lt;3'!$W:$W,$A43)</f>
        <v>13.836774812584347</v>
      </c>
      <c r="P43">
        <f>SUMIFS('Total-corrected counts Z&lt;3'!R:R,'Total-corrected counts Z&lt;3'!$W:$W,$A43)</f>
        <v>21.076631184999531</v>
      </c>
      <c r="Q43">
        <f>SUMIFS('Total-corrected counts Z&lt;3'!S:S,'Total-corrected counts Z&lt;3'!$W:$W,$A43)</f>
        <v>41.060984573359868</v>
      </c>
      <c r="R43">
        <f>SUMIFS('Total-corrected counts Z&lt;3'!T:T,'Total-corrected counts Z&lt;3'!$W:$W,$A43)</f>
        <v>55.927546765222864</v>
      </c>
      <c r="S43">
        <f>SUMIFS('Total-corrected counts Z&lt;3'!U:U,'Total-corrected counts Z&lt;3'!$W:$W,$A43)</f>
        <v>37.870536314837075</v>
      </c>
      <c r="T43">
        <f t="shared" si="1"/>
        <v>1</v>
      </c>
      <c r="U43">
        <f t="shared" si="6"/>
        <v>8.4927338029547009E-2</v>
      </c>
      <c r="V43">
        <f t="shared" si="7"/>
        <v>81.882984407970866</v>
      </c>
      <c r="W43">
        <f t="shared" si="8"/>
        <v>41.328173060761408</v>
      </c>
      <c r="X43">
        <f t="shared" si="9"/>
        <v>19.785169568393368</v>
      </c>
      <c r="Y43">
        <f t="shared" si="10"/>
        <v>6.7110721803680633</v>
      </c>
    </row>
    <row r="44" spans="1:25" x14ac:dyDescent="0.25">
      <c r="A44" s="18">
        <v>42</v>
      </c>
      <c r="B44" s="18" t="str">
        <f>IFERROR(VLOOKUP(A44,Tabel3[],2,FALSE),"")</f>
        <v>Taenia tecta - peduncular area</v>
      </c>
      <c r="C44">
        <f>SUMIFS('Total-corrected counts Z&lt;3'!E:E,'Total-corrected counts Z&lt;3'!$W:$W,$A44)</f>
        <v>0</v>
      </c>
      <c r="D44">
        <f>SUMIFS('Total-corrected counts Z&lt;3'!F:F,'Total-corrected counts Z&lt;3'!$W:$W,$A44)</f>
        <v>22.344938920552423</v>
      </c>
      <c r="E44">
        <f>SUMIFS('Total-corrected counts Z&lt;3'!G:G,'Total-corrected counts Z&lt;3'!$W:$W,$A44)</f>
        <v>32.364187259006165</v>
      </c>
      <c r="F44">
        <f>SUMIFS('Total-corrected counts Z&lt;3'!H:H,'Total-corrected counts Z&lt;3'!$W:$W,$A44)</f>
        <v>16.431651241343541</v>
      </c>
      <c r="G44">
        <f>SUMIFS('Total-corrected counts Z&lt;3'!I:I,'Total-corrected counts Z&lt;3'!$W:$W,$A44)</f>
        <v>23.242283100243505</v>
      </c>
      <c r="H44">
        <f>SUMIFS('Total-corrected counts Z&lt;3'!J:J,'Total-corrected counts Z&lt;3'!$W:$W,$A44)</f>
        <v>17.982489877145127</v>
      </c>
      <c r="I44">
        <f>SUMIFS('Total-corrected counts Z&lt;3'!K:K,'Total-corrected counts Z&lt;3'!$W:$W,$A44)</f>
        <v>21.512904844194214</v>
      </c>
      <c r="J44">
        <f>SUMIFS('Total-corrected counts Z&lt;3'!L:L,'Total-corrected counts Z&lt;3'!$W:$W,$A44)</f>
        <v>10.45126535277651</v>
      </c>
      <c r="K44">
        <f>SUMIFS('Total-corrected counts Z&lt;3'!M:M,'Total-corrected counts Z&lt;3'!$W:$W,$A44)</f>
        <v>11.652734683496245</v>
      </c>
      <c r="L44">
        <f>SUMIFS('Total-corrected counts Z&lt;3'!N:N,'Total-corrected counts Z&lt;3'!$W:$W,$A44)</f>
        <v>2.6392792568229493</v>
      </c>
      <c r="M44">
        <f>SUMIFS('Total-corrected counts Z&lt;3'!O:O,'Total-corrected counts Z&lt;3'!$W:$W,$A44)</f>
        <v>27.434260585764541</v>
      </c>
      <c r="N44">
        <f>SUMIFS('Total-corrected counts Z&lt;3'!P:P,'Total-corrected counts Z&lt;3'!$W:$W,$A44)</f>
        <v>22.52282091707627</v>
      </c>
      <c r="O44">
        <f>SUMIFS('Total-corrected counts Z&lt;3'!Q:Q,'Total-corrected counts Z&lt;3'!$W:$W,$A44)</f>
        <v>3.900429827366976E-2</v>
      </c>
      <c r="P44">
        <f>SUMIFS('Total-corrected counts Z&lt;3'!R:R,'Total-corrected counts Z&lt;3'!$W:$W,$A44)</f>
        <v>0.62107943605987215</v>
      </c>
      <c r="Q44">
        <f>SUMIFS('Total-corrected counts Z&lt;3'!S:S,'Total-corrected counts Z&lt;3'!$W:$W,$A44)</f>
        <v>3.8433602694260687</v>
      </c>
      <c r="R44">
        <f>SUMIFS('Total-corrected counts Z&lt;3'!T:T,'Total-corrected counts Z&lt;3'!$W:$W,$A44)</f>
        <v>14.389960189208647</v>
      </c>
      <c r="S44">
        <f>SUMIFS('Total-corrected counts Z&lt;3'!U:U,'Total-corrected counts Z&lt;3'!$W:$W,$A44)</f>
        <v>10.271520506155536</v>
      </c>
      <c r="T44">
        <f t="shared" si="1"/>
        <v>1</v>
      </c>
      <c r="U44">
        <f t="shared" si="6"/>
        <v>0.1565030455857013</v>
      </c>
      <c r="V44">
        <f t="shared" si="7"/>
        <v>17.331383919861974</v>
      </c>
      <c r="W44">
        <f t="shared" si="8"/>
        <v>10.220160682348444</v>
      </c>
      <c r="X44">
        <f t="shared" si="9"/>
        <v>3.0838697088067053</v>
      </c>
      <c r="Y44">
        <f t="shared" si="10"/>
        <v>3.6815228867539509</v>
      </c>
    </row>
    <row r="45" spans="1:25" x14ac:dyDescent="0.25">
      <c r="A45" s="18">
        <v>43</v>
      </c>
      <c r="B45" s="18" t="str">
        <f>IFERROR(VLOOKUP(A45,Tabel3[],2,FALSE),"")</f>
        <v>piriform area</v>
      </c>
      <c r="C45">
        <f>SUMIFS('Total-corrected counts Z&lt;3'!E:E,'Total-corrected counts Z&lt;3'!$W:$W,$A45)</f>
        <v>0</v>
      </c>
      <c r="D45">
        <f>SUMIFS('Total-corrected counts Z&lt;3'!F:F,'Total-corrected counts Z&lt;3'!$W:$W,$A45)</f>
        <v>312.11548494423607</v>
      </c>
      <c r="E45">
        <f>SUMIFS('Total-corrected counts Z&lt;3'!G:G,'Total-corrected counts Z&lt;3'!$W:$W,$A45)</f>
        <v>397.52650176678441</v>
      </c>
      <c r="F45">
        <f>SUMIFS('Total-corrected counts Z&lt;3'!H:H,'Total-corrected counts Z&lt;3'!$W:$W,$A45)</f>
        <v>403.71324604687555</v>
      </c>
      <c r="G45">
        <f>SUMIFS('Total-corrected counts Z&lt;3'!I:I,'Total-corrected counts Z&lt;3'!$W:$W,$A45)</f>
        <v>456.12749700620924</v>
      </c>
      <c r="H45">
        <f>SUMIFS('Total-corrected counts Z&lt;3'!J:J,'Total-corrected counts Z&lt;3'!$W:$W,$A45)</f>
        <v>472.06624577680213</v>
      </c>
      <c r="I45">
        <f>SUMIFS('Total-corrected counts Z&lt;3'!K:K,'Total-corrected counts Z&lt;3'!$W:$W,$A45)</f>
        <v>381.99676682089301</v>
      </c>
      <c r="J45">
        <f>SUMIFS('Total-corrected counts Z&lt;3'!L:L,'Total-corrected counts Z&lt;3'!$W:$W,$A45)</f>
        <v>542.44713070872808</v>
      </c>
      <c r="K45">
        <f>SUMIFS('Total-corrected counts Z&lt;3'!M:M,'Total-corrected counts Z&lt;3'!$W:$W,$A45)</f>
        <v>474.27413461511878</v>
      </c>
      <c r="L45">
        <f>SUMIFS('Total-corrected counts Z&lt;3'!N:N,'Total-corrected counts Z&lt;3'!$W:$W,$A45)</f>
        <v>267.31866639418553</v>
      </c>
      <c r="M45">
        <f>SUMIFS('Total-corrected counts Z&lt;3'!O:O,'Total-corrected counts Z&lt;3'!$W:$W,$A45)</f>
        <v>307.75034688253311</v>
      </c>
      <c r="N45">
        <f>SUMIFS('Total-corrected counts Z&lt;3'!P:P,'Total-corrected counts Z&lt;3'!$W:$W,$A45)</f>
        <v>456.28158056353209</v>
      </c>
      <c r="O45">
        <f>SUMIFS('Total-corrected counts Z&lt;3'!Q:Q,'Total-corrected counts Z&lt;3'!$W:$W,$A45)</f>
        <v>467.97357068748977</v>
      </c>
      <c r="P45">
        <f>SUMIFS('Total-corrected counts Z&lt;3'!R:R,'Total-corrected counts Z&lt;3'!$W:$W,$A45)</f>
        <v>506.17172646058845</v>
      </c>
      <c r="Q45">
        <f>SUMIFS('Total-corrected counts Z&lt;3'!S:S,'Total-corrected counts Z&lt;3'!$W:$W,$A45)</f>
        <v>446.86120149521912</v>
      </c>
      <c r="R45">
        <f>SUMIFS('Total-corrected counts Z&lt;3'!T:T,'Total-corrected counts Z&lt;3'!$W:$W,$A45)</f>
        <v>402.63538160456221</v>
      </c>
      <c r="S45">
        <f>SUMIFS('Total-corrected counts Z&lt;3'!U:U,'Total-corrected counts Z&lt;3'!$W:$W,$A45)</f>
        <v>211.47528890007507</v>
      </c>
      <c r="T45">
        <f t="shared" si="1"/>
        <v>1</v>
      </c>
      <c r="U45">
        <f t="shared" si="6"/>
        <v>0.98751350309208619</v>
      </c>
      <c r="V45">
        <f t="shared" si="7"/>
        <v>382.2518897428497</v>
      </c>
      <c r="W45">
        <f t="shared" si="8"/>
        <v>383.30847037352311</v>
      </c>
      <c r="X45">
        <f t="shared" si="9"/>
        <v>52.623455881598254</v>
      </c>
      <c r="Y45">
        <f t="shared" si="10"/>
        <v>37.95919325806716</v>
      </c>
    </row>
    <row r="46" spans="1:25" x14ac:dyDescent="0.25">
      <c r="A46" s="18">
        <v>44</v>
      </c>
      <c r="B46" s="18" t="str">
        <f>IFERROR(VLOOKUP(A46,Tabel3[],2,FALSE),"")</f>
        <v>nucleus of the lateral olfactory tract</v>
      </c>
      <c r="C46">
        <f>SUMIFS('Total-corrected counts Z&lt;3'!E:E,'Total-corrected counts Z&lt;3'!$W:$W,$A46)</f>
        <v>1.6642272942241785</v>
      </c>
      <c r="D46">
        <f>SUMIFS('Total-corrected counts Z&lt;3'!F:F,'Total-corrected counts Z&lt;3'!$W:$W,$A46)</f>
        <v>3.6339236203394725</v>
      </c>
      <c r="E46">
        <f>SUMIFS('Total-corrected counts Z&lt;3'!G:G,'Total-corrected counts Z&lt;3'!$W:$W,$A46)</f>
        <v>0.48349859583949456</v>
      </c>
      <c r="F46">
        <f>SUMIFS('Total-corrected counts Z&lt;3'!H:H,'Total-corrected counts Z&lt;3'!$W:$W,$A46)</f>
        <v>6.3241614378323066</v>
      </c>
      <c r="G46">
        <f>SUMIFS('Total-corrected counts Z&lt;3'!I:I,'Total-corrected counts Z&lt;3'!$W:$W,$A46)</f>
        <v>6.1322686007529885</v>
      </c>
      <c r="H46">
        <f>SUMIFS('Total-corrected counts Z&lt;3'!J:J,'Total-corrected counts Z&lt;3'!$W:$W,$A46)</f>
        <v>5.2857771177130726</v>
      </c>
      <c r="I46">
        <f>SUMIFS('Total-corrected counts Z&lt;3'!K:K,'Total-corrected counts Z&lt;3'!$W:$W,$A46)</f>
        <v>6.1898656558336587</v>
      </c>
      <c r="J46">
        <f>SUMIFS('Total-corrected counts Z&lt;3'!L:L,'Total-corrected counts Z&lt;3'!$W:$W,$A46)</f>
        <v>12.700271821095503</v>
      </c>
      <c r="K46">
        <f>SUMIFS('Total-corrected counts Z&lt;3'!M:M,'Total-corrected counts Z&lt;3'!$W:$W,$A46)</f>
        <v>10.616014515925404</v>
      </c>
      <c r="L46">
        <f>SUMIFS('Total-corrected counts Z&lt;3'!N:N,'Total-corrected counts Z&lt;3'!$W:$W,$A46)</f>
        <v>4.233843807820147</v>
      </c>
      <c r="M46">
        <f>SUMIFS('Total-corrected counts Z&lt;3'!O:O,'Total-corrected counts Z&lt;3'!$W:$W,$A46)</f>
        <v>6.0744406718970803</v>
      </c>
      <c r="N46">
        <f>SUMIFS('Total-corrected counts Z&lt;3'!P:P,'Total-corrected counts Z&lt;3'!$W:$W,$A46)</f>
        <v>11.855465886901248</v>
      </c>
      <c r="O46">
        <f>SUMIFS('Total-corrected counts Z&lt;3'!Q:Q,'Total-corrected counts Z&lt;3'!$W:$W,$A46)</f>
        <v>13.553993650100242</v>
      </c>
      <c r="P46">
        <f>SUMIFS('Total-corrected counts Z&lt;3'!R:R,'Total-corrected counts Z&lt;3'!$W:$W,$A46)</f>
        <v>8.9515578074693813</v>
      </c>
      <c r="Q46">
        <f>SUMIFS('Total-corrected counts Z&lt;3'!S:S,'Total-corrected counts Z&lt;3'!$W:$W,$A46)</f>
        <v>7.0841598186455084</v>
      </c>
      <c r="R46">
        <f>SUMIFS('Total-corrected counts Z&lt;3'!T:T,'Total-corrected counts Z&lt;3'!$W:$W,$A46)</f>
        <v>6.7439514916589776</v>
      </c>
      <c r="S46">
        <f>SUMIFS('Total-corrected counts Z&lt;3'!U:U,'Total-corrected counts Z&lt;3'!$W:$W,$A46)</f>
        <v>5.09887477597497</v>
      </c>
      <c r="T46">
        <f t="shared" si="1"/>
        <v>1</v>
      </c>
      <c r="U46">
        <f t="shared" si="6"/>
        <v>0.26082163566598776</v>
      </c>
      <c r="V46">
        <f t="shared" si="7"/>
        <v>5.8922231843951192</v>
      </c>
      <c r="W46">
        <f t="shared" si="8"/>
        <v>7.949535988808444</v>
      </c>
      <c r="X46">
        <f t="shared" si="9"/>
        <v>1.2995429696412941</v>
      </c>
      <c r="Y46">
        <f t="shared" si="10"/>
        <v>1.1597506801684554</v>
      </c>
    </row>
    <row r="47" spans="1:25" x14ac:dyDescent="0.25">
      <c r="A47" s="18">
        <v>45</v>
      </c>
      <c r="B47" s="18" t="str">
        <f>IFERROR(VLOOKUP(A47,Tabel3[],2,FALSE),"")</f>
        <v>cortical amygdalar area</v>
      </c>
      <c r="C47">
        <f>SUMIFS('Total-corrected counts Z&lt;3'!E:E,'Total-corrected counts Z&lt;3'!$W:$W,$A47)</f>
        <v>3.04267818438966</v>
      </c>
      <c r="D47">
        <f>SUMIFS('Total-corrected counts Z&lt;3'!F:F,'Total-corrected counts Z&lt;3'!$W:$W,$A47)</f>
        <v>78.428766894053481</v>
      </c>
      <c r="E47">
        <f>SUMIFS('Total-corrected counts Z&lt;3'!G:G,'Total-corrected counts Z&lt;3'!$W:$W,$A47)</f>
        <v>51.78471419189254</v>
      </c>
      <c r="F47">
        <f>SUMIFS('Total-corrected counts Z&lt;3'!H:H,'Total-corrected counts Z&lt;3'!$W:$W,$A47)</f>
        <v>36.381379044130227</v>
      </c>
      <c r="G47">
        <f>SUMIFS('Total-corrected counts Z&lt;3'!I:I,'Total-corrected counts Z&lt;3'!$W:$W,$A47)</f>
        <v>89.404289509572436</v>
      </c>
      <c r="H47">
        <f>SUMIFS('Total-corrected counts Z&lt;3'!J:J,'Total-corrected counts Z&lt;3'!$W:$W,$A47)</f>
        <v>16.493399681669988</v>
      </c>
      <c r="I47">
        <f>SUMIFS('Total-corrected counts Z&lt;3'!K:K,'Total-corrected counts Z&lt;3'!$W:$W,$A47)</f>
        <v>30.882434918334358</v>
      </c>
      <c r="J47">
        <f>SUMIFS('Total-corrected counts Z&lt;3'!L:L,'Total-corrected counts Z&lt;3'!$W:$W,$A47)</f>
        <v>35.851808994967513</v>
      </c>
      <c r="K47">
        <f>SUMIFS('Total-corrected counts Z&lt;3'!M:M,'Total-corrected counts Z&lt;3'!$W:$W,$A47)</f>
        <v>15.822653579725625</v>
      </c>
      <c r="L47">
        <f>SUMIFS('Total-corrected counts Z&lt;3'!N:N,'Total-corrected counts Z&lt;3'!$W:$W,$A47)</f>
        <v>47.690309904536903</v>
      </c>
      <c r="M47">
        <f>SUMIFS('Total-corrected counts Z&lt;3'!O:O,'Total-corrected counts Z&lt;3'!$W:$W,$A47)</f>
        <v>28.322710634174971</v>
      </c>
      <c r="N47">
        <f>SUMIFS('Total-corrected counts Z&lt;3'!P:P,'Total-corrected counts Z&lt;3'!$W:$W,$A47)</f>
        <v>34.771474569512819</v>
      </c>
      <c r="O47">
        <f>SUMIFS('Total-corrected counts Z&lt;3'!Q:Q,'Total-corrected counts Z&lt;3'!$W:$W,$A47)</f>
        <v>55.620129338253079</v>
      </c>
      <c r="P47">
        <f>SUMIFS('Total-corrected counts Z&lt;3'!R:R,'Total-corrected counts Z&lt;3'!$W:$W,$A47)</f>
        <v>26.746485391610619</v>
      </c>
      <c r="Q47">
        <f>SUMIFS('Total-corrected counts Z&lt;3'!S:S,'Total-corrected counts Z&lt;3'!$W:$W,$A47)</f>
        <v>37.521618901515517</v>
      </c>
      <c r="R47">
        <f>SUMIFS('Total-corrected counts Z&lt;3'!T:T,'Total-corrected counts Z&lt;3'!$W:$W,$A47)</f>
        <v>61.803805135025087</v>
      </c>
      <c r="S47">
        <f>SUMIFS('Total-corrected counts Z&lt;3'!U:U,'Total-corrected counts Z&lt;3'!$W:$W,$A47)</f>
        <v>25.611539513024915</v>
      </c>
      <c r="T47">
        <f t="shared" si="1"/>
        <v>1</v>
      </c>
      <c r="U47">
        <f t="shared" si="6"/>
        <v>0.9981119779621741</v>
      </c>
      <c r="V47">
        <f t="shared" si="7"/>
        <v>39.788013888748424</v>
      </c>
      <c r="W47">
        <f t="shared" si="8"/>
        <v>39.761009173456742</v>
      </c>
      <c r="X47">
        <f t="shared" si="9"/>
        <v>9.626647669947948</v>
      </c>
      <c r="Y47">
        <f t="shared" si="10"/>
        <v>4.8744975474697476</v>
      </c>
    </row>
    <row r="48" spans="1:25" x14ac:dyDescent="0.25">
      <c r="A48" s="18">
        <v>46</v>
      </c>
      <c r="B48" s="18" t="str">
        <f>IFERROR(VLOOKUP(A48,Tabel3[],2,FALSE),"")</f>
        <v>piriform-amygdalar area</v>
      </c>
      <c r="C48">
        <f>SUMIFS('Total-corrected counts Z&lt;3'!E:E,'Total-corrected counts Z&lt;3'!$W:$W,$A48)</f>
        <v>7.7551871219066104</v>
      </c>
      <c r="D48">
        <f>SUMIFS('Total-corrected counts Z&lt;3'!F:F,'Total-corrected counts Z&lt;3'!$W:$W,$A48)</f>
        <v>20.679732385724179</v>
      </c>
      <c r="E48">
        <f>SUMIFS('Total-corrected counts Z&lt;3'!G:G,'Total-corrected counts Z&lt;3'!$W:$W,$A48)</f>
        <v>3.2837612967432337</v>
      </c>
      <c r="F48">
        <f>SUMIFS('Total-corrected counts Z&lt;3'!H:H,'Total-corrected counts Z&lt;3'!$W:$W,$A48)</f>
        <v>10.121450424786804</v>
      </c>
      <c r="G48">
        <f>SUMIFS('Total-corrected counts Z&lt;3'!I:I,'Total-corrected counts Z&lt;3'!$W:$W,$A48)</f>
        <v>15.472280114148857</v>
      </c>
      <c r="H48">
        <f>SUMIFS('Total-corrected counts Z&lt;3'!J:J,'Total-corrected counts Z&lt;3'!$W:$W,$A48)</f>
        <v>2.2977352022894517</v>
      </c>
      <c r="I48">
        <f>SUMIFS('Total-corrected counts Z&lt;3'!K:K,'Total-corrected counts Z&lt;3'!$W:$W,$A48)</f>
        <v>6.0382407046100672</v>
      </c>
      <c r="J48">
        <f>SUMIFS('Total-corrected counts Z&lt;3'!L:L,'Total-corrected counts Z&lt;3'!$W:$W,$A48)</f>
        <v>1.5654848946142026</v>
      </c>
      <c r="K48">
        <f>SUMIFS('Total-corrected counts Z&lt;3'!M:M,'Total-corrected counts Z&lt;3'!$W:$W,$A48)</f>
        <v>4.8472427390423283</v>
      </c>
      <c r="L48">
        <f>SUMIFS('Total-corrected counts Z&lt;3'!N:N,'Total-corrected counts Z&lt;3'!$W:$W,$A48)</f>
        <v>19.024804642932093</v>
      </c>
      <c r="M48">
        <f>SUMIFS('Total-corrected counts Z&lt;3'!O:O,'Total-corrected counts Z&lt;3'!$W:$W,$A48)</f>
        <v>7.3229822172011332</v>
      </c>
      <c r="N48">
        <f>SUMIFS('Total-corrected counts Z&lt;3'!P:P,'Total-corrected counts Z&lt;3'!$W:$W,$A48)</f>
        <v>5.632842119299152</v>
      </c>
      <c r="O48">
        <f>SUMIFS('Total-corrected counts Z&lt;3'!Q:Q,'Total-corrected counts Z&lt;3'!$W:$W,$A48)</f>
        <v>0</v>
      </c>
      <c r="P48">
        <f>SUMIFS('Total-corrected counts Z&lt;3'!R:R,'Total-corrected counts Z&lt;3'!$W:$W,$A48)</f>
        <v>6.9921523608030753</v>
      </c>
      <c r="Q48">
        <f>SUMIFS('Total-corrected counts Z&lt;3'!S:S,'Total-corrected counts Z&lt;3'!$W:$W,$A48)</f>
        <v>12.371494426584762</v>
      </c>
      <c r="R48">
        <f>SUMIFS('Total-corrected counts Z&lt;3'!T:T,'Total-corrected counts Z&lt;3'!$W:$W,$A48)</f>
        <v>23.900220445599079</v>
      </c>
      <c r="S48">
        <f>SUMIFS('Total-corrected counts Z&lt;3'!U:U,'Total-corrected counts Z&lt;3'!$W:$W,$A48)</f>
        <v>7.8674552926320178</v>
      </c>
      <c r="T48">
        <f t="shared" si="1"/>
        <v>1</v>
      </c>
      <c r="U48">
        <f t="shared" si="6"/>
        <v>0.49871143630227865</v>
      </c>
      <c r="V48">
        <f t="shared" si="7"/>
        <v>8.0067905426517481</v>
      </c>
      <c r="W48">
        <f t="shared" si="8"/>
        <v>10.388993938131414</v>
      </c>
      <c r="X48">
        <f t="shared" si="9"/>
        <v>2.1445044350329909</v>
      </c>
      <c r="Y48">
        <f t="shared" si="10"/>
        <v>2.7350570291043446</v>
      </c>
    </row>
    <row r="49" spans="1:25" x14ac:dyDescent="0.25">
      <c r="A49" s="18">
        <v>47</v>
      </c>
      <c r="B49" s="18" t="str">
        <f>IFERROR(VLOOKUP(A49,Tabel3[],2,FALSE),"")</f>
        <v>postpiriform transition area</v>
      </c>
      <c r="C49">
        <f>SUMIFS('Total-corrected counts Z&lt;3'!E:E,'Total-corrected counts Z&lt;3'!$W:$W,$A49)</f>
        <v>0</v>
      </c>
      <c r="D49">
        <f>SUMIFS('Total-corrected counts Z&lt;3'!F:F,'Total-corrected counts Z&lt;3'!$W:$W,$A49)</f>
        <v>22.156270199857595</v>
      </c>
      <c r="E49">
        <f>SUMIFS('Total-corrected counts Z&lt;3'!G:G,'Total-corrected counts Z&lt;3'!$W:$W,$A49)</f>
        <v>34.157161218577627</v>
      </c>
      <c r="F49">
        <f>SUMIFS('Total-corrected counts Z&lt;3'!H:H,'Total-corrected counts Z&lt;3'!$W:$W,$A49)</f>
        <v>14.051365313859199</v>
      </c>
      <c r="G49">
        <f>SUMIFS('Total-corrected counts Z&lt;3'!I:I,'Total-corrected counts Z&lt;3'!$W:$W,$A49)</f>
        <v>17.350133450724819</v>
      </c>
      <c r="H49">
        <f>SUMIFS('Total-corrected counts Z&lt;3'!J:J,'Total-corrected counts Z&lt;3'!$W:$W,$A49)</f>
        <v>2.5344117896497385</v>
      </c>
      <c r="I49">
        <f>SUMIFS('Total-corrected counts Z&lt;3'!K:K,'Total-corrected counts Z&lt;3'!$W:$W,$A49)</f>
        <v>4.9724064886560004</v>
      </c>
      <c r="J49">
        <f>SUMIFS('Total-corrected counts Z&lt;3'!L:L,'Total-corrected counts Z&lt;3'!$W:$W,$A49)</f>
        <v>9.1635989042487704</v>
      </c>
      <c r="K49">
        <f>SUMIFS('Total-corrected counts Z&lt;3'!M:M,'Total-corrected counts Z&lt;3'!$W:$W,$A49)</f>
        <v>4.9946873850968485</v>
      </c>
      <c r="L49">
        <f>SUMIFS('Total-corrected counts Z&lt;3'!N:N,'Total-corrected counts Z&lt;3'!$W:$W,$A49)</f>
        <v>27.382522289538098</v>
      </c>
      <c r="M49">
        <f>SUMIFS('Total-corrected counts Z&lt;3'!O:O,'Total-corrected counts Z&lt;3'!$W:$W,$A49)</f>
        <v>4.9033019717196931</v>
      </c>
      <c r="N49">
        <f>SUMIFS('Total-corrected counts Z&lt;3'!P:P,'Total-corrected counts Z&lt;3'!$W:$W,$A49)</f>
        <v>5.6670323597804817</v>
      </c>
      <c r="O49">
        <f>SUMIFS('Total-corrected counts Z&lt;3'!Q:Q,'Total-corrected counts Z&lt;3'!$W:$W,$A49)</f>
        <v>17.220397687825198</v>
      </c>
      <c r="P49">
        <f>SUMIFS('Total-corrected counts Z&lt;3'!R:R,'Total-corrected counts Z&lt;3'!$W:$W,$A49)</f>
        <v>4.7482524627803127</v>
      </c>
      <c r="Q49">
        <f>SUMIFS('Total-corrected counts Z&lt;3'!S:S,'Total-corrected counts Z&lt;3'!$W:$W,$A49)</f>
        <v>12.626632749555137</v>
      </c>
      <c r="R49">
        <f>SUMIFS('Total-corrected counts Z&lt;3'!T:T,'Total-corrected counts Z&lt;3'!$W:$W,$A49)</f>
        <v>15.103014932912718</v>
      </c>
      <c r="S49">
        <f>SUMIFS('Total-corrected counts Z&lt;3'!U:U,'Total-corrected counts Z&lt;3'!$W:$W,$A49)</f>
        <v>5.6499871985697112</v>
      </c>
      <c r="T49">
        <f t="shared" si="1"/>
        <v>1</v>
      </c>
      <c r="U49">
        <f t="shared" si="6"/>
        <v>0.9188017142881939</v>
      </c>
      <c r="V49">
        <f t="shared" si="7"/>
        <v>12.153337194518958</v>
      </c>
      <c r="W49">
        <f t="shared" si="8"/>
        <v>11.662642706585171</v>
      </c>
      <c r="X49">
        <f t="shared" si="9"/>
        <v>3.6644198443920075</v>
      </c>
      <c r="Y49">
        <f t="shared" si="10"/>
        <v>2.8547127128883756</v>
      </c>
    </row>
    <row r="50" spans="1:25" x14ac:dyDescent="0.25">
      <c r="A50" s="18">
        <v>48</v>
      </c>
      <c r="B50" s="18" t="str">
        <f>IFERROR(VLOOKUP(A50,Tabel3[],2,FALSE),"")</f>
        <v>dCA1</v>
      </c>
      <c r="C50">
        <f>SUMIFS('Total-corrected counts Z&lt;3'!E:E,'Total-corrected counts Z&lt;3'!$W:$W,$A50)</f>
        <v>2.4505793602941894</v>
      </c>
      <c r="D50">
        <f>SUMIFS('Total-corrected counts Z&lt;3'!F:F,'Total-corrected counts Z&lt;3'!$W:$W,$A50)</f>
        <v>0.20507469640741943</v>
      </c>
      <c r="E50">
        <f>SUMIFS('Total-corrected counts Z&lt;3'!G:G,'Total-corrected counts Z&lt;3'!$W:$W,$A50)</f>
        <v>15.602902603237023</v>
      </c>
      <c r="F50">
        <f>SUMIFS('Total-corrected counts Z&lt;3'!H:H,'Total-corrected counts Z&lt;3'!$W:$W,$A50)</f>
        <v>3.8461511614189856</v>
      </c>
      <c r="G50">
        <f>SUMIFS('Total-corrected counts Z&lt;3'!I:I,'Total-corrected counts Z&lt;3'!$W:$W,$A50)</f>
        <v>2.0748740145118041</v>
      </c>
      <c r="H50">
        <f>SUMIFS('Total-corrected counts Z&lt;3'!J:J,'Total-corrected counts Z&lt;3'!$W:$W,$A50)</f>
        <v>15.916500499979289</v>
      </c>
      <c r="I50">
        <f>SUMIFS('Total-corrected counts Z&lt;3'!K:K,'Total-corrected counts Z&lt;3'!$W:$W,$A50)</f>
        <v>8.9012765483025813</v>
      </c>
      <c r="J50">
        <f>SUMIFS('Total-corrected counts Z&lt;3'!L:L,'Total-corrected counts Z&lt;3'!$W:$W,$A50)</f>
        <v>4.6038485351471206</v>
      </c>
      <c r="K50">
        <f>SUMIFS('Total-corrected counts Z&lt;3'!M:M,'Total-corrected counts Z&lt;3'!$W:$W,$A50)</f>
        <v>5.0269409014212743</v>
      </c>
      <c r="L50">
        <f>SUMIFS('Total-corrected counts Z&lt;3'!N:N,'Total-corrected counts Z&lt;3'!$W:$W,$A50)</f>
        <v>31.460575307893002</v>
      </c>
      <c r="M50">
        <f>SUMIFS('Total-corrected counts Z&lt;3'!O:O,'Total-corrected counts Z&lt;3'!$W:$W,$A50)</f>
        <v>23.345371158421074</v>
      </c>
      <c r="N50">
        <f>SUMIFS('Total-corrected counts Z&lt;3'!P:P,'Total-corrected counts Z&lt;3'!$W:$W,$A50)</f>
        <v>6.9577139379506967</v>
      </c>
      <c r="O50">
        <f>SUMIFS('Total-corrected counts Z&lt;3'!Q:Q,'Total-corrected counts Z&lt;3'!$W:$W,$A50)</f>
        <v>4.1149534678721595</v>
      </c>
      <c r="P50">
        <f>SUMIFS('Total-corrected counts Z&lt;3'!R:R,'Total-corrected counts Z&lt;3'!$W:$W,$A50)</f>
        <v>6.8799573659019373</v>
      </c>
      <c r="Q50">
        <f>SUMIFS('Total-corrected counts Z&lt;3'!S:S,'Total-corrected counts Z&lt;3'!$W:$W,$A50)</f>
        <v>3.3656544732262184</v>
      </c>
      <c r="R50">
        <f>SUMIFS('Total-corrected counts Z&lt;3'!T:T,'Total-corrected counts Z&lt;3'!$W:$W,$A50)</f>
        <v>11.065235058925815</v>
      </c>
      <c r="S50">
        <f>SUMIFS('Total-corrected counts Z&lt;3'!U:U,'Total-corrected counts Z&lt;3'!$W:$W,$A50)</f>
        <v>6.0709155843310487</v>
      </c>
      <c r="T50">
        <f t="shared" si="1"/>
        <v>1</v>
      </c>
      <c r="U50">
        <f t="shared" si="6"/>
        <v>0.21369677976805806</v>
      </c>
      <c r="V50">
        <f t="shared" si="7"/>
        <v>6.5142387023021886</v>
      </c>
      <c r="W50">
        <f t="shared" si="8"/>
        <v>11.657547044315242</v>
      </c>
      <c r="X50">
        <f t="shared" si="9"/>
        <v>1.9210510039063964</v>
      </c>
      <c r="Y50">
        <f t="shared" si="10"/>
        <v>3.6126920120026087</v>
      </c>
    </row>
    <row r="51" spans="1:25" x14ac:dyDescent="0.25">
      <c r="A51" s="18">
        <v>49</v>
      </c>
      <c r="B51" s="18" t="str">
        <f>IFERROR(VLOOKUP(A51,Tabel3[],2,FALSE),"")</f>
        <v>dCA3</v>
      </c>
      <c r="C51">
        <f>SUMIFS('Total-corrected counts Z&lt;3'!E:E,'Total-corrected counts Z&lt;3'!$W:$W,$A51)</f>
        <v>4.3931117800395825</v>
      </c>
      <c r="D51">
        <f>SUMIFS('Total-corrected counts Z&lt;3'!F:F,'Total-corrected counts Z&lt;3'!$W:$W,$A51)</f>
        <v>0.17226274498223232</v>
      </c>
      <c r="E51">
        <f>SUMIFS('Total-corrected counts Z&lt;3'!G:G,'Total-corrected counts Z&lt;3'!$W:$W,$A51)</f>
        <v>5.1573183556212756</v>
      </c>
      <c r="F51">
        <f>SUMIFS('Total-corrected counts Z&lt;3'!H:H,'Total-corrected counts Z&lt;3'!$W:$W,$A51)</f>
        <v>1.1657118765099284</v>
      </c>
      <c r="G51">
        <f>SUMIFS('Total-corrected counts Z&lt;3'!I:I,'Total-corrected counts Z&lt;3'!$W:$W,$A51)</f>
        <v>1.5084395654462672</v>
      </c>
      <c r="H51">
        <f>SUMIFS('Total-corrected counts Z&lt;3'!J:J,'Total-corrected counts Z&lt;3'!$W:$W,$A51)</f>
        <v>13.244027367702719</v>
      </c>
      <c r="I51">
        <f>SUMIFS('Total-corrected counts Z&lt;3'!K:K,'Total-corrected counts Z&lt;3'!$W:$W,$A51)</f>
        <v>7.5009755281788282</v>
      </c>
      <c r="J51">
        <f>SUMIFS('Total-corrected counts Z&lt;3'!L:L,'Total-corrected counts Z&lt;3'!$W:$W,$A51)</f>
        <v>6.0105800319976295</v>
      </c>
      <c r="K51">
        <f>SUMIFS('Total-corrected counts Z&lt;3'!M:M,'Total-corrected counts Z&lt;3'!$W:$W,$A51)</f>
        <v>4.1192347991481384</v>
      </c>
      <c r="L51">
        <f>SUMIFS('Total-corrected counts Z&lt;3'!N:N,'Total-corrected counts Z&lt;3'!$W:$W,$A51)</f>
        <v>12.903143033356642</v>
      </c>
      <c r="M51">
        <f>SUMIFS('Total-corrected counts Z&lt;3'!O:O,'Total-corrected counts Z&lt;3'!$W:$W,$A51)</f>
        <v>6.723951502742584</v>
      </c>
      <c r="N51">
        <f>SUMIFS('Total-corrected counts Z&lt;3'!P:P,'Total-corrected counts Z&lt;3'!$W:$W,$A51)</f>
        <v>4.4233623622720959</v>
      </c>
      <c r="O51">
        <f>SUMIFS('Total-corrected counts Z&lt;3'!Q:Q,'Total-corrected counts Z&lt;3'!$W:$W,$A51)</f>
        <v>3.6469018885881224</v>
      </c>
      <c r="P51">
        <f>SUMIFS('Total-corrected counts Z&lt;3'!R:R,'Total-corrected counts Z&lt;3'!$W:$W,$A51)</f>
        <v>6.7837902274152482</v>
      </c>
      <c r="Q51">
        <f>SUMIFS('Total-corrected counts Z&lt;3'!S:S,'Total-corrected counts Z&lt;3'!$W:$W,$A51)</f>
        <v>1.5254014628654313</v>
      </c>
      <c r="R51">
        <f>SUMIFS('Total-corrected counts Z&lt;3'!T:T,'Total-corrected counts Z&lt;3'!$W:$W,$A51)</f>
        <v>9.5618063824413273</v>
      </c>
      <c r="S51">
        <f>SUMIFS('Total-corrected counts Z&lt;3'!U:U,'Total-corrected counts Z&lt;3'!$W:$W,$A51)</f>
        <v>4.8645435096748439</v>
      </c>
      <c r="T51">
        <f t="shared" si="1"/>
        <v>1</v>
      </c>
      <c r="U51">
        <f t="shared" si="6"/>
        <v>0.43018803544711914</v>
      </c>
      <c r="V51">
        <f t="shared" si="7"/>
        <v>4.8079624499585112</v>
      </c>
      <c r="W51">
        <f t="shared" si="8"/>
        <v>6.3041125461695371</v>
      </c>
      <c r="X51">
        <f t="shared" si="9"/>
        <v>1.3243281758465622</v>
      </c>
      <c r="Y51">
        <f t="shared" si="10"/>
        <v>1.2682422896232348</v>
      </c>
    </row>
    <row r="52" spans="1:25" x14ac:dyDescent="0.25">
      <c r="A52" s="18">
        <v>50</v>
      </c>
      <c r="B52" s="18" t="str">
        <f>IFERROR(VLOOKUP(A52,Tabel3[],2,FALSE),"")</f>
        <v>vCA1</v>
      </c>
      <c r="C52">
        <f>SUMIFS('Total-corrected counts Z&lt;3'!E:E,'Total-corrected counts Z&lt;3'!$W:$W,$A52)</f>
        <v>0</v>
      </c>
      <c r="D52">
        <f>SUMIFS('Total-corrected counts Z&lt;3'!F:F,'Total-corrected counts Z&lt;3'!$W:$W,$A52)</f>
        <v>67.166064567358006</v>
      </c>
      <c r="E52">
        <f>SUMIFS('Total-corrected counts Z&lt;3'!G:G,'Total-corrected counts Z&lt;3'!$W:$W,$A52)</f>
        <v>51.341507145706331</v>
      </c>
      <c r="F52">
        <f>SUMIFS('Total-corrected counts Z&lt;3'!H:H,'Total-corrected counts Z&lt;3'!$W:$W,$A52)</f>
        <v>41.83998196287731</v>
      </c>
      <c r="G52">
        <f>SUMIFS('Total-corrected counts Z&lt;3'!I:I,'Total-corrected counts Z&lt;3'!$W:$W,$A52)</f>
        <v>57.283762109845185</v>
      </c>
      <c r="H52">
        <f>SUMIFS('Total-corrected counts Z&lt;3'!J:J,'Total-corrected counts Z&lt;3'!$W:$W,$A52)</f>
        <v>80.440455129077492</v>
      </c>
      <c r="I52">
        <f>SUMIFS('Total-corrected counts Z&lt;3'!K:K,'Total-corrected counts Z&lt;3'!$W:$W,$A52)</f>
        <v>85.962428228998263</v>
      </c>
      <c r="J52">
        <f>SUMIFS('Total-corrected counts Z&lt;3'!L:L,'Total-corrected counts Z&lt;3'!$W:$W,$A52)</f>
        <v>128.7798743025875</v>
      </c>
      <c r="K52">
        <f>SUMIFS('Total-corrected counts Z&lt;3'!M:M,'Total-corrected counts Z&lt;3'!$W:$W,$A52)</f>
        <v>181.12653238759879</v>
      </c>
      <c r="L52">
        <f>SUMIFS('Total-corrected counts Z&lt;3'!N:N,'Total-corrected counts Z&lt;3'!$W:$W,$A52)</f>
        <v>130.55268157187407</v>
      </c>
      <c r="M52">
        <f>SUMIFS('Total-corrected counts Z&lt;3'!O:O,'Total-corrected counts Z&lt;3'!$W:$W,$A52)</f>
        <v>83.702763651758545</v>
      </c>
      <c r="N52">
        <f>SUMIFS('Total-corrected counts Z&lt;3'!P:P,'Total-corrected counts Z&lt;3'!$W:$W,$A52)</f>
        <v>57.311390606829754</v>
      </c>
      <c r="O52">
        <f>SUMIFS('Total-corrected counts Z&lt;3'!Q:Q,'Total-corrected counts Z&lt;3'!$W:$W,$A52)</f>
        <v>63.6842680063343</v>
      </c>
      <c r="P52">
        <f>SUMIFS('Total-corrected counts Z&lt;3'!R:R,'Total-corrected counts Z&lt;3'!$W:$W,$A52)</f>
        <v>48.360049766494164</v>
      </c>
      <c r="Q52">
        <f>SUMIFS('Total-corrected counts Z&lt;3'!S:S,'Total-corrected counts Z&lt;3'!$W:$W,$A52)</f>
        <v>58.638386483531633</v>
      </c>
      <c r="R52">
        <f>SUMIFS('Total-corrected counts Z&lt;3'!T:T,'Total-corrected counts Z&lt;3'!$W:$W,$A52)</f>
        <v>86.073439483988906</v>
      </c>
      <c r="S52">
        <f>SUMIFS('Total-corrected counts Z&lt;3'!U:U,'Total-corrected counts Z&lt;3'!$W:$W,$A52)</f>
        <v>61.264607733799679</v>
      </c>
      <c r="T52">
        <f t="shared" si="1"/>
        <v>1</v>
      </c>
      <c r="U52">
        <f t="shared" si="6"/>
        <v>0.87050823751749695</v>
      </c>
      <c r="V52">
        <f t="shared" si="7"/>
        <v>77.104511759338763</v>
      </c>
      <c r="W52">
        <f t="shared" si="8"/>
        <v>73.698448413076392</v>
      </c>
      <c r="X52">
        <f t="shared" si="9"/>
        <v>17.450157243521549</v>
      </c>
      <c r="Y52">
        <f t="shared" si="10"/>
        <v>9.3330158324125421</v>
      </c>
    </row>
    <row r="53" spans="1:25" x14ac:dyDescent="0.25">
      <c r="A53" s="18">
        <v>51</v>
      </c>
      <c r="B53" s="18" t="str">
        <f>IFERROR(VLOOKUP(A53,Tabel3[],2,FALSE),"")</f>
        <v>vCA3</v>
      </c>
      <c r="C53">
        <f>SUMIFS('Total-corrected counts Z&lt;3'!E:E,'Total-corrected counts Z&lt;3'!$W:$W,$A53)</f>
        <v>0</v>
      </c>
      <c r="D53">
        <f>SUMIFS('Total-corrected counts Z&lt;3'!F:F,'Total-corrected counts Z&lt;3'!$W:$W,$A53)</f>
        <v>38.800132560283757</v>
      </c>
      <c r="E53">
        <f>SUMIFS('Total-corrected counts Z&lt;3'!G:G,'Total-corrected counts Z&lt;3'!$W:$W,$A53)</f>
        <v>27.629930174744452</v>
      </c>
      <c r="F53">
        <f>SUMIFS('Total-corrected counts Z&lt;3'!H:H,'Total-corrected counts Z&lt;3'!$W:$W,$A53)</f>
        <v>12.871692816073701</v>
      </c>
      <c r="G53">
        <f>SUMIFS('Total-corrected counts Z&lt;3'!I:I,'Total-corrected counts Z&lt;3'!$W:$W,$A53)</f>
        <v>13.206542317886706</v>
      </c>
      <c r="H53">
        <f>SUMIFS('Total-corrected counts Z&lt;3'!J:J,'Total-corrected counts Z&lt;3'!$W:$W,$A53)</f>
        <v>6.5924291104313228</v>
      </c>
      <c r="I53">
        <f>SUMIFS('Total-corrected counts Z&lt;3'!K:K,'Total-corrected counts Z&lt;3'!$W:$W,$A53)</f>
        <v>19.385695969675009</v>
      </c>
      <c r="J53">
        <f>SUMIFS('Total-corrected counts Z&lt;3'!L:L,'Total-corrected counts Z&lt;3'!$W:$W,$A53)</f>
        <v>106.53675934925218</v>
      </c>
      <c r="K53">
        <f>SUMIFS('Total-corrected counts Z&lt;3'!M:M,'Total-corrected counts Z&lt;3'!$W:$W,$A53)</f>
        <v>58.858059646888506</v>
      </c>
      <c r="L53">
        <f>SUMIFS('Total-corrected counts Z&lt;3'!N:N,'Total-corrected counts Z&lt;3'!$W:$W,$A53)</f>
        <v>40.523933589135702</v>
      </c>
      <c r="M53">
        <f>SUMIFS('Total-corrected counts Z&lt;3'!O:O,'Total-corrected counts Z&lt;3'!$W:$W,$A53)</f>
        <v>23.52709957741412</v>
      </c>
      <c r="N53">
        <f>SUMIFS('Total-corrected counts Z&lt;3'!P:P,'Total-corrected counts Z&lt;3'!$W:$W,$A53)</f>
        <v>32.185837633112222</v>
      </c>
      <c r="O53">
        <f>SUMIFS('Total-corrected counts Z&lt;3'!Q:Q,'Total-corrected counts Z&lt;3'!$W:$W,$A53)</f>
        <v>37.249104851354616</v>
      </c>
      <c r="P53">
        <f>SUMIFS('Total-corrected counts Z&lt;3'!R:R,'Total-corrected counts Z&lt;3'!$W:$W,$A53)</f>
        <v>20.411475143799922</v>
      </c>
      <c r="Q53">
        <f>SUMIFS('Total-corrected counts Z&lt;3'!S:S,'Total-corrected counts Z&lt;3'!$W:$W,$A53)</f>
        <v>29.514618340211211</v>
      </c>
      <c r="R53">
        <f>SUMIFS('Total-corrected counts Z&lt;3'!T:T,'Total-corrected counts Z&lt;3'!$W:$W,$A53)</f>
        <v>25.609833626287148</v>
      </c>
      <c r="S53">
        <f>SUMIFS('Total-corrected counts Z&lt;3'!U:U,'Total-corrected counts Z&lt;3'!$W:$W,$A53)</f>
        <v>15.964902383669715</v>
      </c>
      <c r="T53">
        <f t="shared" si="1"/>
        <v>1</v>
      </c>
      <c r="U53">
        <f t="shared" si="6"/>
        <v>0.78225022077202155</v>
      </c>
      <c r="V53">
        <f t="shared" si="7"/>
        <v>31.54236021613729</v>
      </c>
      <c r="W53">
        <f t="shared" si="8"/>
        <v>28.123350643123079</v>
      </c>
      <c r="X53">
        <f t="shared" si="9"/>
        <v>11.110736661685493</v>
      </c>
      <c r="Y53">
        <f t="shared" si="10"/>
        <v>2.9587565349876757</v>
      </c>
    </row>
    <row r="54" spans="1:25" x14ac:dyDescent="0.25">
      <c r="A54" s="18">
        <v>52</v>
      </c>
      <c r="B54" s="18" t="str">
        <f>IFERROR(VLOOKUP(A54,Tabel3[],2,FALSE),"")</f>
        <v>dDG</v>
      </c>
      <c r="C54">
        <f>SUMIFS('Total-corrected counts Z&lt;3'!E:E,'Total-corrected counts Z&lt;3'!$W:$W,$A54)</f>
        <v>4.5369338918861173</v>
      </c>
      <c r="D54">
        <f>SUMIFS('Total-corrected counts Z&lt;3'!F:F,'Total-corrected counts Z&lt;3'!$W:$W,$A54)</f>
        <v>33.279521732996031</v>
      </c>
      <c r="E54">
        <f>SUMIFS('Total-corrected counts Z&lt;3'!G:G,'Total-corrected counts Z&lt;3'!$W:$W,$A54)</f>
        <v>69.905838648460261</v>
      </c>
      <c r="F54">
        <f>SUMIFS('Total-corrected counts Z&lt;3'!H:H,'Total-corrected counts Z&lt;3'!$W:$W,$A54)</f>
        <v>44.373834724392907</v>
      </c>
      <c r="G54">
        <f>SUMIFS('Total-corrected counts Z&lt;3'!I:I,'Total-corrected counts Z&lt;3'!$W:$W,$A54)</f>
        <v>41.398969951268171</v>
      </c>
      <c r="H54">
        <f>SUMIFS('Total-corrected counts Z&lt;3'!J:J,'Total-corrected counts Z&lt;3'!$W:$W,$A54)</f>
        <v>45.254535808181515</v>
      </c>
      <c r="I54">
        <f>SUMIFS('Total-corrected counts Z&lt;3'!K:K,'Total-corrected counts Z&lt;3'!$W:$W,$A54)</f>
        <v>60.047940241930988</v>
      </c>
      <c r="J54">
        <f>SUMIFS('Total-corrected counts Z&lt;3'!L:L,'Total-corrected counts Z&lt;3'!$W:$W,$A54)</f>
        <v>45.244718362652726</v>
      </c>
      <c r="K54">
        <f>SUMIFS('Total-corrected counts Z&lt;3'!M:M,'Total-corrected counts Z&lt;3'!$W:$W,$A54)</f>
        <v>84.287653446103917</v>
      </c>
      <c r="L54">
        <f>SUMIFS('Total-corrected counts Z&lt;3'!N:N,'Total-corrected counts Z&lt;3'!$W:$W,$A54)</f>
        <v>82.569118416579073</v>
      </c>
      <c r="M54">
        <f>SUMIFS('Total-corrected counts Z&lt;3'!O:O,'Total-corrected counts Z&lt;3'!$W:$W,$A54)</f>
        <v>76.605259287752475</v>
      </c>
      <c r="N54">
        <f>SUMIFS('Total-corrected counts Z&lt;3'!P:P,'Total-corrected counts Z&lt;3'!$W:$W,$A54)</f>
        <v>27.356466165124331</v>
      </c>
      <c r="O54">
        <f>SUMIFS('Total-corrected counts Z&lt;3'!Q:Q,'Total-corrected counts Z&lt;3'!$W:$W,$A54)</f>
        <v>58.447940963094126</v>
      </c>
      <c r="P54">
        <f>SUMIFS('Total-corrected counts Z&lt;3'!R:R,'Total-corrected counts Z&lt;3'!$W:$W,$A54)</f>
        <v>77.422560409992556</v>
      </c>
      <c r="Q54">
        <f>SUMIFS('Total-corrected counts Z&lt;3'!S:S,'Total-corrected counts Z&lt;3'!$W:$W,$A54)</f>
        <v>43.796935951595373</v>
      </c>
      <c r="R54">
        <f>SUMIFS('Total-corrected counts Z&lt;3'!T:T,'Total-corrected counts Z&lt;3'!$W:$W,$A54)</f>
        <v>68.917170530048821</v>
      </c>
      <c r="S54">
        <f>SUMIFS('Total-corrected counts Z&lt;3'!U:U,'Total-corrected counts Z&lt;3'!$W:$W,$A54)</f>
        <v>42.474711750845117</v>
      </c>
      <c r="T54">
        <f t="shared" si="1"/>
        <v>1</v>
      </c>
      <c r="U54">
        <f t="shared" si="6"/>
        <v>0.26428304312452777</v>
      </c>
      <c r="V54">
        <f t="shared" si="7"/>
        <v>47.592216311985844</v>
      </c>
      <c r="W54">
        <f t="shared" si="8"/>
        <v>59.698770434378986</v>
      </c>
      <c r="X54">
        <f t="shared" si="9"/>
        <v>7.5626074414146673</v>
      </c>
      <c r="Y54">
        <f t="shared" si="10"/>
        <v>7.0775292940588415</v>
      </c>
    </row>
    <row r="55" spans="1:25" x14ac:dyDescent="0.25">
      <c r="A55" s="18">
        <v>53</v>
      </c>
      <c r="B55" s="18" t="str">
        <f>IFERROR(VLOOKUP(A55,Tabel3[],2,FALSE),"")</f>
        <v>vDG</v>
      </c>
      <c r="C55">
        <f>SUMIFS('Total-corrected counts Z&lt;3'!E:E,'Total-corrected counts Z&lt;3'!$W:$W,$A55)</f>
        <v>0</v>
      </c>
      <c r="D55">
        <f>SUMIFS('Total-corrected counts Z&lt;3'!F:F,'Total-corrected counts Z&lt;3'!$W:$W,$A55)</f>
        <v>13.64156880502154</v>
      </c>
      <c r="E55">
        <f>SUMIFS('Total-corrected counts Z&lt;3'!G:G,'Total-corrected counts Z&lt;3'!$W:$W,$A55)</f>
        <v>32.464916133139397</v>
      </c>
      <c r="F55">
        <f>SUMIFS('Total-corrected counts Z&lt;3'!H:H,'Total-corrected counts Z&lt;3'!$W:$W,$A55)</f>
        <v>17.960339271018238</v>
      </c>
      <c r="G55">
        <f>SUMIFS('Total-corrected counts Z&lt;3'!I:I,'Total-corrected counts Z&lt;3'!$W:$W,$A55)</f>
        <v>22.103257305926935</v>
      </c>
      <c r="H55">
        <f>SUMIFS('Total-corrected counts Z&lt;3'!J:J,'Total-corrected counts Z&lt;3'!$W:$W,$A55)</f>
        <v>12.178982724581427</v>
      </c>
      <c r="I55">
        <f>SUMIFS('Total-corrected counts Z&lt;3'!K:K,'Total-corrected counts Z&lt;3'!$W:$W,$A55)</f>
        <v>24.037014326328112</v>
      </c>
      <c r="J55">
        <f>SUMIFS('Total-corrected counts Z&lt;3'!L:L,'Total-corrected counts Z&lt;3'!$W:$W,$A55)</f>
        <v>15.57547224726018</v>
      </c>
      <c r="K55">
        <f>SUMIFS('Total-corrected counts Z&lt;3'!M:M,'Total-corrected counts Z&lt;3'!$W:$W,$A55)</f>
        <v>18.928206437248942</v>
      </c>
      <c r="L55">
        <f>SUMIFS('Total-corrected counts Z&lt;3'!N:N,'Total-corrected counts Z&lt;3'!$W:$W,$A55)</f>
        <v>34.924629332473124</v>
      </c>
      <c r="M55">
        <f>SUMIFS('Total-corrected counts Z&lt;3'!O:O,'Total-corrected counts Z&lt;3'!$W:$W,$A55)</f>
        <v>24.092476880948031</v>
      </c>
      <c r="N55">
        <f>SUMIFS('Total-corrected counts Z&lt;3'!P:P,'Total-corrected counts Z&lt;3'!$W:$W,$A55)</f>
        <v>20.556882089399785</v>
      </c>
      <c r="O55">
        <f>SUMIFS('Total-corrected counts Z&lt;3'!Q:Q,'Total-corrected counts Z&lt;3'!$W:$W,$A55)</f>
        <v>41.559079810595129</v>
      </c>
      <c r="P55">
        <f>SUMIFS('Total-corrected counts Z&lt;3'!R:R,'Total-corrected counts Z&lt;3'!$W:$W,$A55)</f>
        <v>31.134111085065843</v>
      </c>
      <c r="Q55">
        <f>SUMIFS('Total-corrected counts Z&lt;3'!S:S,'Total-corrected counts Z&lt;3'!$W:$W,$A55)</f>
        <v>17.137695438669635</v>
      </c>
      <c r="R55">
        <f>SUMIFS('Total-corrected counts Z&lt;3'!T:T,'Total-corrected counts Z&lt;3'!$W:$W,$A55)</f>
        <v>28.676828126315499</v>
      </c>
      <c r="S55">
        <f>SUMIFS('Total-corrected counts Z&lt;3'!U:U,'Total-corrected counts Z&lt;3'!$W:$W,$A55)</f>
        <v>10.154354873005472</v>
      </c>
      <c r="T55">
        <f t="shared" si="1"/>
        <v>1</v>
      </c>
      <c r="U55">
        <f t="shared" si="6"/>
        <v>8.3025735754406776E-2</v>
      </c>
      <c r="V55">
        <f t="shared" si="7"/>
        <v>17.43219525005831</v>
      </c>
      <c r="W55">
        <f t="shared" si="8"/>
        <v>26.029507204559064</v>
      </c>
      <c r="X55">
        <f t="shared" si="9"/>
        <v>2.9889520662596509</v>
      </c>
      <c r="Y55">
        <f t="shared" si="10"/>
        <v>3.5810578095824712</v>
      </c>
    </row>
    <row r="56" spans="1:25" x14ac:dyDescent="0.25">
      <c r="A56" s="18">
        <v>54</v>
      </c>
      <c r="B56" s="18" t="str">
        <f>IFERROR(VLOOKUP(A56,Tabel3[],2,FALSE),"")</f>
        <v>Entorhinal, lateral</v>
      </c>
      <c r="C56">
        <f>SUMIFS('Total-corrected counts Z&lt;3'!E:E,'Total-corrected counts Z&lt;3'!$W:$W,$A56)</f>
        <v>0</v>
      </c>
      <c r="D56">
        <f>SUMIFS('Total-corrected counts Z&lt;3'!F:F,'Total-corrected counts Z&lt;3'!$W:$W,$A56)</f>
        <v>193.18036401578914</v>
      </c>
      <c r="E56">
        <f>SUMIFS('Total-corrected counts Z&lt;3'!G:G,'Total-corrected counts Z&lt;3'!$W:$W,$A56)</f>
        <v>257.75511601951723</v>
      </c>
      <c r="F56">
        <f>SUMIFS('Total-corrected counts Z&lt;3'!H:H,'Total-corrected counts Z&lt;3'!$W:$W,$A56)</f>
        <v>212.25030556309815</v>
      </c>
      <c r="G56">
        <f>SUMIFS('Total-corrected counts Z&lt;3'!I:I,'Total-corrected counts Z&lt;3'!$W:$W,$A56)</f>
        <v>231.32074658523146</v>
      </c>
      <c r="H56">
        <f>SUMIFS('Total-corrected counts Z&lt;3'!J:J,'Total-corrected counts Z&lt;3'!$W:$W,$A56)</f>
        <v>72.082813137917356</v>
      </c>
      <c r="I56">
        <f>SUMIFS('Total-corrected counts Z&lt;3'!K:K,'Total-corrected counts Z&lt;3'!$W:$W,$A56)</f>
        <v>112.94275043201962</v>
      </c>
      <c r="J56">
        <f>SUMIFS('Total-corrected counts Z&lt;3'!L:L,'Total-corrected counts Z&lt;3'!$W:$W,$A56)</f>
        <v>175.25493149790887</v>
      </c>
      <c r="K56">
        <f>SUMIFS('Total-corrected counts Z&lt;3'!M:M,'Total-corrected counts Z&lt;3'!$W:$W,$A56)</f>
        <v>195.64061473359058</v>
      </c>
      <c r="L56">
        <f>SUMIFS('Total-corrected counts Z&lt;3'!N:N,'Total-corrected counts Z&lt;3'!$W:$W,$A56)</f>
        <v>168.22656013020443</v>
      </c>
      <c r="M56">
        <f>SUMIFS('Total-corrected counts Z&lt;3'!O:O,'Total-corrected counts Z&lt;3'!$W:$W,$A56)</f>
        <v>172.05979403439446</v>
      </c>
      <c r="N56">
        <f>SUMIFS('Total-corrected counts Z&lt;3'!P:P,'Total-corrected counts Z&lt;3'!$W:$W,$A56)</f>
        <v>151.79184639692562</v>
      </c>
      <c r="O56">
        <f>SUMIFS('Total-corrected counts Z&lt;3'!Q:Q,'Total-corrected counts Z&lt;3'!$W:$W,$A56)</f>
        <v>210.30142521705892</v>
      </c>
      <c r="P56">
        <f>SUMIFS('Total-corrected counts Z&lt;3'!R:R,'Total-corrected counts Z&lt;3'!$W:$W,$A56)</f>
        <v>151.77979328072189</v>
      </c>
      <c r="Q56">
        <f>SUMIFS('Total-corrected counts Z&lt;3'!S:S,'Total-corrected counts Z&lt;3'!$W:$W,$A56)</f>
        <v>223.30031734864596</v>
      </c>
      <c r="R56">
        <f>SUMIFS('Total-corrected counts Z&lt;3'!T:T,'Total-corrected counts Z&lt;3'!$W:$W,$A56)</f>
        <v>122.60246081205767</v>
      </c>
      <c r="S56">
        <f>SUMIFS('Total-corrected counts Z&lt;3'!U:U,'Total-corrected counts Z&lt;3'!$W:$W,$A56)</f>
        <v>93.433083235333683</v>
      </c>
      <c r="T56">
        <f t="shared" si="1"/>
        <v>1</v>
      </c>
      <c r="U56">
        <f t="shared" si="6"/>
        <v>0.9873483528114364</v>
      </c>
      <c r="V56">
        <f t="shared" si="7"/>
        <v>161.1586268872303</v>
      </c>
      <c r="W56">
        <f t="shared" si="8"/>
        <v>161.68691005691781</v>
      </c>
      <c r="X56">
        <f t="shared" si="9"/>
        <v>27.765997310606263</v>
      </c>
      <c r="Y56">
        <f t="shared" si="10"/>
        <v>15.05477444656</v>
      </c>
    </row>
    <row r="57" spans="1:25" x14ac:dyDescent="0.25">
      <c r="A57" s="18">
        <v>55</v>
      </c>
      <c r="B57" s="18" t="str">
        <f>IFERROR(VLOOKUP(A57,Tabel3[],2,FALSE),"")</f>
        <v>Entorhinal, medial</v>
      </c>
      <c r="C57">
        <f>SUMIFS('Total-corrected counts Z&lt;3'!E:E,'Total-corrected counts Z&lt;3'!$W:$W,$A57)</f>
        <v>0</v>
      </c>
      <c r="D57">
        <f>SUMIFS('Total-corrected counts Z&lt;3'!F:F,'Total-corrected counts Z&lt;3'!$W:$W,$A57)</f>
        <v>72.128872220417563</v>
      </c>
      <c r="E57">
        <f>SUMIFS('Total-corrected counts Z&lt;3'!G:G,'Total-corrected counts Z&lt;3'!$W:$W,$A57)</f>
        <v>147.94049743947201</v>
      </c>
      <c r="F57">
        <f>SUMIFS('Total-corrected counts Z&lt;3'!H:H,'Total-corrected counts Z&lt;3'!$W:$W,$A57)</f>
        <v>121.1293304974658</v>
      </c>
      <c r="G57">
        <f>SUMIFS('Total-corrected counts Z&lt;3'!I:I,'Total-corrected counts Z&lt;3'!$W:$W,$A57)</f>
        <v>64.505801335430789</v>
      </c>
      <c r="H57">
        <f>SUMIFS('Total-corrected counts Z&lt;3'!J:J,'Total-corrected counts Z&lt;3'!$W:$W,$A57)</f>
        <v>43.2033387177257</v>
      </c>
      <c r="I57">
        <f>SUMIFS('Total-corrected counts Z&lt;3'!K:K,'Total-corrected counts Z&lt;3'!$W:$W,$A57)</f>
        <v>61.216344277830423</v>
      </c>
      <c r="J57">
        <f>SUMIFS('Total-corrected counts Z&lt;3'!L:L,'Total-corrected counts Z&lt;3'!$W:$W,$A57)</f>
        <v>68.466812602197493</v>
      </c>
      <c r="K57">
        <f>SUMIFS('Total-corrected counts Z&lt;3'!M:M,'Total-corrected counts Z&lt;3'!$W:$W,$A57)</f>
        <v>116.84988199820671</v>
      </c>
      <c r="L57">
        <f>SUMIFS('Total-corrected counts Z&lt;3'!N:N,'Total-corrected counts Z&lt;3'!$W:$W,$A57)</f>
        <v>58.540680182586804</v>
      </c>
      <c r="M57">
        <f>SUMIFS('Total-corrected counts Z&lt;3'!O:O,'Total-corrected counts Z&lt;3'!$W:$W,$A57)</f>
        <v>88.47818266196461</v>
      </c>
      <c r="N57">
        <f>SUMIFS('Total-corrected counts Z&lt;3'!P:P,'Total-corrected counts Z&lt;3'!$W:$W,$A57)</f>
        <v>62.944232726128909</v>
      </c>
      <c r="O57">
        <f>SUMIFS('Total-corrected counts Z&lt;3'!Q:Q,'Total-corrected counts Z&lt;3'!$W:$W,$A57)</f>
        <v>56.614738944231654</v>
      </c>
      <c r="P57">
        <f>SUMIFS('Total-corrected counts Z&lt;3'!R:R,'Total-corrected counts Z&lt;3'!$W:$W,$A57)</f>
        <v>89.595717356766059</v>
      </c>
      <c r="Q57">
        <f>SUMIFS('Total-corrected counts Z&lt;3'!S:S,'Total-corrected counts Z&lt;3'!$W:$W,$A57)</f>
        <v>126.65174921748533</v>
      </c>
      <c r="R57">
        <f>SUMIFS('Total-corrected counts Z&lt;3'!T:T,'Total-corrected counts Z&lt;3'!$W:$W,$A57)</f>
        <v>44.355441466796556</v>
      </c>
      <c r="S57">
        <f>SUMIFS('Total-corrected counts Z&lt;3'!U:U,'Total-corrected counts Z&lt;3'!$W:$W,$A57)</f>
        <v>52.741892789106195</v>
      </c>
      <c r="T57">
        <f t="shared" si="1"/>
        <v>1</v>
      </c>
      <c r="U57">
        <f t="shared" si="6"/>
        <v>0.79775806932393456</v>
      </c>
      <c r="V57">
        <f t="shared" si="7"/>
        <v>77.2712087876385</v>
      </c>
      <c r="W57">
        <f t="shared" si="8"/>
        <v>72.490329418133271</v>
      </c>
      <c r="X57">
        <f t="shared" si="9"/>
        <v>14.972330669898495</v>
      </c>
      <c r="Y57">
        <f t="shared" si="10"/>
        <v>9.6371610192626331</v>
      </c>
    </row>
    <row r="58" spans="1:25" x14ac:dyDescent="0.25">
      <c r="A58" s="18">
        <v>56</v>
      </c>
      <c r="B58" s="18" t="str">
        <f>IFERROR(VLOOKUP(A58,Tabel3[],2,FALSE),"")</f>
        <v>Entorhinal, ventral</v>
      </c>
      <c r="C58">
        <f>SUMIFS('Total-corrected counts Z&lt;3'!E:E,'Total-corrected counts Z&lt;3'!$W:$W,$A58)</f>
        <v>0</v>
      </c>
      <c r="D58">
        <f>SUMIFS('Total-corrected counts Z&lt;3'!F:F,'Total-corrected counts Z&lt;3'!$W:$W,$A58)</f>
        <v>9.2283613383338761</v>
      </c>
      <c r="E58">
        <f>SUMIFS('Total-corrected counts Z&lt;3'!G:G,'Total-corrected counts Z&lt;3'!$W:$W,$A58)</f>
        <v>13.537960683505847</v>
      </c>
      <c r="F58">
        <f>SUMIFS('Total-corrected counts Z&lt;3'!H:H,'Total-corrected counts Z&lt;3'!$W:$W,$A58)</f>
        <v>4.7954734081576094</v>
      </c>
      <c r="G58">
        <f>SUMIFS('Total-corrected counts Z&lt;3'!I:I,'Total-corrected counts Z&lt;3'!$W:$W,$A58)</f>
        <v>7.7453754013526694</v>
      </c>
      <c r="H58">
        <f>SUMIFS('Total-corrected counts Z&lt;3'!J:J,'Total-corrected counts Z&lt;3'!$W:$W,$A58)</f>
        <v>2.5492040763597563</v>
      </c>
      <c r="I58">
        <f>SUMIFS('Total-corrected counts Z&lt;3'!K:K,'Total-corrected counts Z&lt;3'!$W:$W,$A58)</f>
        <v>3.1573666313618372</v>
      </c>
      <c r="J58">
        <f>SUMIFS('Total-corrected counts Z&lt;3'!L:L,'Total-corrected counts Z&lt;3'!$W:$W,$A58)</f>
        <v>4.3657184385015793</v>
      </c>
      <c r="K58">
        <f>SUMIFS('Total-corrected counts Z&lt;3'!M:M,'Total-corrected counts Z&lt;3'!$W:$W,$A58)</f>
        <v>1.1104424905981001</v>
      </c>
      <c r="L58">
        <f>SUMIFS('Total-corrected counts Z&lt;3'!N:N,'Total-corrected counts Z&lt;3'!$W:$W,$A58)</f>
        <v>6.7539889315226169</v>
      </c>
      <c r="M58">
        <f>SUMIFS('Total-corrected counts Z&lt;3'!O:O,'Total-corrected counts Z&lt;3'!$W:$W,$A58)</f>
        <v>2.4129495632965132</v>
      </c>
      <c r="N58">
        <f>SUMIFS('Total-corrected counts Z&lt;3'!P:P,'Total-corrected counts Z&lt;3'!$W:$W,$A58)</f>
        <v>2.8078734995292436</v>
      </c>
      <c r="O58">
        <f>SUMIFS('Total-corrected counts Z&lt;3'!Q:Q,'Total-corrected counts Z&lt;3'!$W:$W,$A58)</f>
        <v>2.9740777433673191</v>
      </c>
      <c r="P58">
        <f>SUMIFS('Total-corrected counts Z&lt;3'!R:R,'Total-corrected counts Z&lt;3'!$W:$W,$A58)</f>
        <v>3.1214250367138088</v>
      </c>
      <c r="Q58">
        <f>SUMIFS('Total-corrected counts Z&lt;3'!S:S,'Total-corrected counts Z&lt;3'!$W:$W,$A58)</f>
        <v>4.5653474386826609</v>
      </c>
      <c r="R58">
        <f>SUMIFS('Total-corrected counts Z&lt;3'!T:T,'Total-corrected counts Z&lt;3'!$W:$W,$A58)</f>
        <v>8.4106095673046362</v>
      </c>
      <c r="S58">
        <f>SUMIFS('Total-corrected counts Z&lt;3'!U:U,'Total-corrected counts Z&lt;3'!$W:$W,$A58)</f>
        <v>2.2087891582734125</v>
      </c>
      <c r="T58">
        <f t="shared" si="1"/>
        <v>1</v>
      </c>
      <c r="U58">
        <f t="shared" si="6"/>
        <v>0.56240391121461952</v>
      </c>
      <c r="V58">
        <f t="shared" si="7"/>
        <v>5.1655447186856982</v>
      </c>
      <c r="W58">
        <f t="shared" si="8"/>
        <v>4.1568826173362767</v>
      </c>
      <c r="X58">
        <f t="shared" si="9"/>
        <v>1.4339182580022583</v>
      </c>
      <c r="Y58">
        <f t="shared" si="10"/>
        <v>0.80326780887784255</v>
      </c>
    </row>
    <row r="59" spans="1:25" x14ac:dyDescent="0.25">
      <c r="A59" s="18">
        <v>57</v>
      </c>
      <c r="B59" s="18" t="str">
        <f>IFERROR(VLOOKUP(A59,Tabel3[],2,FALSE),"")</f>
        <v>parasubiculum</v>
      </c>
      <c r="C59">
        <f>SUMIFS('Total-corrected counts Z&lt;3'!E:E,'Total-corrected counts Z&lt;3'!$W:$W,$A59)</f>
        <v>0</v>
      </c>
      <c r="D59">
        <f>SUMIFS('Total-corrected counts Z&lt;3'!F:F,'Total-corrected counts Z&lt;3'!$W:$W,$A59)</f>
        <v>33.673265150098274</v>
      </c>
      <c r="E59">
        <f>SUMIFS('Total-corrected counts Z&lt;3'!G:G,'Total-corrected counts Z&lt;3'!$W:$W,$A59)</f>
        <v>14.635905411558033</v>
      </c>
      <c r="F59">
        <f>SUMIFS('Total-corrected counts Z&lt;3'!H:H,'Total-corrected counts Z&lt;3'!$W:$W,$A59)</f>
        <v>29.491812444637414</v>
      </c>
      <c r="G59">
        <f>SUMIFS('Total-corrected counts Z&lt;3'!I:I,'Total-corrected counts Z&lt;3'!$W:$W,$A59)</f>
        <v>30.28577233644975</v>
      </c>
      <c r="H59">
        <f>SUMIFS('Total-corrected counts Z&lt;3'!J:J,'Total-corrected counts Z&lt;3'!$W:$W,$A59)</f>
        <v>19.66881056208717</v>
      </c>
      <c r="I59">
        <f>SUMIFS('Total-corrected counts Z&lt;3'!K:K,'Total-corrected counts Z&lt;3'!$W:$W,$A59)</f>
        <v>23.863091588159875</v>
      </c>
      <c r="J59">
        <f>SUMIFS('Total-corrected counts Z&lt;3'!L:L,'Total-corrected counts Z&lt;3'!$W:$W,$A59)</f>
        <v>27.301174598750787</v>
      </c>
      <c r="K59">
        <f>SUMIFS('Total-corrected counts Z&lt;3'!M:M,'Total-corrected counts Z&lt;3'!$W:$W,$A59)</f>
        <v>23.687903917696396</v>
      </c>
      <c r="L59">
        <f>SUMIFS('Total-corrected counts Z&lt;3'!N:N,'Total-corrected counts Z&lt;3'!$W:$W,$A59)</f>
        <v>18.566596438622554</v>
      </c>
      <c r="M59">
        <f>SUMIFS('Total-corrected counts Z&lt;3'!O:O,'Total-corrected counts Z&lt;3'!$W:$W,$A59)</f>
        <v>7.7301884893892483</v>
      </c>
      <c r="N59">
        <f>SUMIFS('Total-corrected counts Z&lt;3'!P:P,'Total-corrected counts Z&lt;3'!$W:$W,$A59)</f>
        <v>34.643261167707827</v>
      </c>
      <c r="O59">
        <f>SUMIFS('Total-corrected counts Z&lt;3'!Q:Q,'Total-corrected counts Z&lt;3'!$W:$W,$A59)</f>
        <v>46.298102050846005</v>
      </c>
      <c r="P59">
        <f>SUMIFS('Total-corrected counts Z&lt;3'!R:R,'Total-corrected counts Z&lt;3'!$W:$W,$A59)</f>
        <v>30.617212715699885</v>
      </c>
      <c r="Q59">
        <f>SUMIFS('Total-corrected counts Z&lt;3'!S:S,'Total-corrected counts Z&lt;3'!$W:$W,$A59)</f>
        <v>33.243980635544133</v>
      </c>
      <c r="R59">
        <f>SUMIFS('Total-corrected counts Z&lt;3'!T:T,'Total-corrected counts Z&lt;3'!$W:$W,$A59)</f>
        <v>29.011877945646329</v>
      </c>
      <c r="S59">
        <f>SUMIFS('Total-corrected counts Z&lt;3'!U:U,'Total-corrected counts Z&lt;3'!$W:$W,$A59)</f>
        <v>11.794673737106356</v>
      </c>
      <c r="T59">
        <f t="shared" si="1"/>
        <v>1</v>
      </c>
      <c r="U59">
        <f t="shared" si="6"/>
        <v>0.4888891535903841</v>
      </c>
      <c r="V59">
        <f t="shared" si="7"/>
        <v>22.511970667715296</v>
      </c>
      <c r="W59">
        <f t="shared" si="8"/>
        <v>26.48823664757029</v>
      </c>
      <c r="X59">
        <f t="shared" si="9"/>
        <v>3.4090856664190512</v>
      </c>
      <c r="Y59">
        <f t="shared" si="10"/>
        <v>4.5483710253781107</v>
      </c>
    </row>
    <row r="60" spans="1:25" x14ac:dyDescent="0.25">
      <c r="A60" s="18">
        <v>58</v>
      </c>
      <c r="B60" s="18" t="str">
        <f>IFERROR(VLOOKUP(A60,Tabel3[],2,FALSE),"")</f>
        <v>postsubiculum</v>
      </c>
      <c r="C60">
        <f>SUMIFS('Total-corrected counts Z&lt;3'!E:E,'Total-corrected counts Z&lt;3'!$W:$W,$A60)</f>
        <v>8.1474292451244317</v>
      </c>
      <c r="D60">
        <f>SUMIFS('Total-corrected counts Z&lt;3'!F:F,'Total-corrected counts Z&lt;3'!$W:$W,$A60)</f>
        <v>7.9158832813263906</v>
      </c>
      <c r="E60">
        <f>SUMIFS('Total-corrected counts Z&lt;3'!G:G,'Total-corrected counts Z&lt;3'!$W:$W,$A60)</f>
        <v>80.76441128002223</v>
      </c>
      <c r="F60">
        <f>SUMIFS('Total-corrected counts Z&lt;3'!H:H,'Total-corrected counts Z&lt;3'!$W:$W,$A60)</f>
        <v>49.246091549566145</v>
      </c>
      <c r="G60">
        <f>SUMIFS('Total-corrected counts Z&lt;3'!I:I,'Total-corrected counts Z&lt;3'!$W:$W,$A60)</f>
        <v>11.236335538528316</v>
      </c>
      <c r="H60">
        <f>SUMIFS('Total-corrected counts Z&lt;3'!J:J,'Total-corrected counts Z&lt;3'!$W:$W,$A60)</f>
        <v>8.5893878162837431</v>
      </c>
      <c r="I60">
        <f>SUMIFS('Total-corrected counts Z&lt;3'!K:K,'Total-corrected counts Z&lt;3'!$W:$W,$A60)</f>
        <v>48.51552483416021</v>
      </c>
      <c r="J60">
        <f>SUMIFS('Total-corrected counts Z&lt;3'!L:L,'Total-corrected counts Z&lt;3'!$W:$W,$A60)</f>
        <v>9.2429756031306169</v>
      </c>
      <c r="K60">
        <f>SUMIFS('Total-corrected counts Z&lt;3'!M:M,'Total-corrected counts Z&lt;3'!$W:$W,$A60)</f>
        <v>22.121304553367128</v>
      </c>
      <c r="L60">
        <f>SUMIFS('Total-corrected counts Z&lt;3'!N:N,'Total-corrected counts Z&lt;3'!$W:$W,$A60)</f>
        <v>22.406381190736493</v>
      </c>
      <c r="M60">
        <f>SUMIFS('Total-corrected counts Z&lt;3'!O:O,'Total-corrected counts Z&lt;3'!$W:$W,$A60)</f>
        <v>36.88413837340277</v>
      </c>
      <c r="N60">
        <f>SUMIFS('Total-corrected counts Z&lt;3'!P:P,'Total-corrected counts Z&lt;3'!$W:$W,$A60)</f>
        <v>58.691821566263464</v>
      </c>
      <c r="O60">
        <f>SUMIFS('Total-corrected counts Z&lt;3'!Q:Q,'Total-corrected counts Z&lt;3'!$W:$W,$A60)</f>
        <v>63.147958905071341</v>
      </c>
      <c r="P60">
        <f>SUMIFS('Total-corrected counts Z&lt;3'!R:R,'Total-corrected counts Z&lt;3'!$W:$W,$A60)</f>
        <v>64.768567770785623</v>
      </c>
      <c r="Q60">
        <f>SUMIFS('Total-corrected counts Z&lt;3'!S:S,'Total-corrected counts Z&lt;3'!$W:$W,$A60)</f>
        <v>70.325893065557523</v>
      </c>
      <c r="R60">
        <f>SUMIFS('Total-corrected counts Z&lt;3'!T:T,'Total-corrected counts Z&lt;3'!$W:$W,$A60)</f>
        <v>45.309044798738149</v>
      </c>
      <c r="S60">
        <f>SUMIFS('Total-corrected counts Z&lt;3'!U:U,'Total-corrected counts Z&lt;3'!$W:$W,$A60)</f>
        <v>35.167047816596728</v>
      </c>
      <c r="T60">
        <f t="shared" si="1"/>
        <v>1</v>
      </c>
      <c r="U60">
        <f t="shared" si="6"/>
        <v>5.8925697886630553E-2</v>
      </c>
      <c r="V60">
        <f t="shared" si="7"/>
        <v>27.308815966834356</v>
      </c>
      <c r="W60">
        <f t="shared" si="8"/>
        <v>49.587606685894009</v>
      </c>
      <c r="X60">
        <f t="shared" si="9"/>
        <v>8.7350986531832095</v>
      </c>
      <c r="Y60">
        <f t="shared" si="10"/>
        <v>6.0559352805329123</v>
      </c>
    </row>
    <row r="61" spans="1:25" x14ac:dyDescent="0.25">
      <c r="A61" s="40">
        <v>59</v>
      </c>
      <c r="B61" s="40" t="str">
        <f>IFERROR(VLOOKUP(A61,Tabel3[],2,FALSE),"")</f>
        <v>presubiculum</v>
      </c>
      <c r="C61">
        <f>SUMIFS('Total-corrected counts Z&lt;3'!E:E,'Total-corrected counts Z&lt;3'!$W:$W,$A61)</f>
        <v>17.019572508384641</v>
      </c>
      <c r="D61">
        <f>SUMIFS('Total-corrected counts Z&lt;3'!F:F,'Total-corrected counts Z&lt;3'!$W:$W,$A61)</f>
        <v>27.799925844989779</v>
      </c>
      <c r="E61">
        <f>SUMIFS('Total-corrected counts Z&lt;3'!G:G,'Total-corrected counts Z&lt;3'!$W:$W,$A61)</f>
        <v>39.566301759531974</v>
      </c>
      <c r="F61">
        <f>SUMIFS('Total-corrected counts Z&lt;3'!H:H,'Total-corrected counts Z&lt;3'!$W:$W,$A61)</f>
        <v>40.618427601265104</v>
      </c>
      <c r="G61">
        <f>SUMIFS('Total-corrected counts Z&lt;3'!I:I,'Total-corrected counts Z&lt;3'!$W:$W,$A61)</f>
        <v>15.669300792084695</v>
      </c>
      <c r="H61">
        <f>SUMIFS('Total-corrected counts Z&lt;3'!J:J,'Total-corrected counts Z&lt;3'!$W:$W,$A61)</f>
        <v>12.982696969159068</v>
      </c>
      <c r="I61">
        <f>SUMIFS('Total-corrected counts Z&lt;3'!K:K,'Total-corrected counts Z&lt;3'!$W:$W,$A61)</f>
        <v>46.829812141144991</v>
      </c>
      <c r="J61">
        <f>SUMIFS('Total-corrected counts Z&lt;3'!L:L,'Total-corrected counts Z&lt;3'!$W:$W,$A61)</f>
        <v>16.369239236078652</v>
      </c>
      <c r="K61">
        <f>SUMIFS('Total-corrected counts Z&lt;3'!M:M,'Total-corrected counts Z&lt;3'!$W:$W,$A61)</f>
        <v>24.356012470130938</v>
      </c>
      <c r="L61">
        <f>SUMIFS('Total-corrected counts Z&lt;3'!N:N,'Total-corrected counts Z&lt;3'!$W:$W,$A61)</f>
        <v>29.884339085068188</v>
      </c>
      <c r="M61">
        <f>SUMIFS('Total-corrected counts Z&lt;3'!O:O,'Total-corrected counts Z&lt;3'!$W:$W,$A61)</f>
        <v>31.12603976419728</v>
      </c>
      <c r="N61">
        <f>SUMIFS('Total-corrected counts Z&lt;3'!P:P,'Total-corrected counts Z&lt;3'!$W:$W,$A61)</f>
        <v>69.183951613971672</v>
      </c>
      <c r="O61">
        <f>SUMIFS('Total-corrected counts Z&lt;3'!Q:Q,'Total-corrected counts Z&lt;3'!$W:$W,$A61)</f>
        <v>38.721517111185655</v>
      </c>
      <c r="P61">
        <f>SUMIFS('Total-corrected counts Z&lt;3'!R:R,'Total-corrected counts Z&lt;3'!$W:$W,$A61)</f>
        <v>51.237049992887634</v>
      </c>
      <c r="Q61">
        <f>SUMIFS('Total-corrected counts Z&lt;3'!S:S,'Total-corrected counts Z&lt;3'!$W:$W,$A61)</f>
        <v>51.527084290102046</v>
      </c>
      <c r="R61">
        <f>SUMIFS('Total-corrected counts Z&lt;3'!T:T,'Total-corrected counts Z&lt;3'!$W:$W,$A61)</f>
        <v>47.491164134892777</v>
      </c>
      <c r="S61">
        <f>SUMIFS('Total-corrected counts Z&lt;3'!U:U,'Total-corrected counts Z&lt;3'!$W:$W,$A61)</f>
        <v>42.383582925061731</v>
      </c>
      <c r="T61">
        <f t="shared" si="1"/>
        <v>1</v>
      </c>
      <c r="U61">
        <f t="shared" si="6"/>
        <v>9.3533431608707873E-3</v>
      </c>
      <c r="V61">
        <f t="shared" si="7"/>
        <v>26.801254369196648</v>
      </c>
      <c r="W61">
        <f t="shared" si="8"/>
        <v>45.194341114670863</v>
      </c>
      <c r="X61">
        <f t="shared" si="9"/>
        <v>4.2186121152991776</v>
      </c>
      <c r="Y61">
        <f t="shared" si="10"/>
        <v>4.5109110812046769</v>
      </c>
    </row>
    <row r="62" spans="1:25" x14ac:dyDescent="0.25">
      <c r="A62" s="18">
        <v>60</v>
      </c>
      <c r="B62" s="18" t="str">
        <f>IFERROR(VLOOKUP(A62,Tabel3[],2,FALSE),"")</f>
        <v>subiculum</v>
      </c>
      <c r="C62">
        <f>SUMIFS('Total-corrected counts Z&lt;3'!E:E,'Total-corrected counts Z&lt;3'!$W:$W,$A62)</f>
        <v>0</v>
      </c>
      <c r="D62">
        <f>SUMIFS('Total-corrected counts Z&lt;3'!F:F,'Total-corrected counts Z&lt;3'!$W:$W,$A62)</f>
        <v>82.218547283662602</v>
      </c>
      <c r="E62">
        <f>SUMIFS('Total-corrected counts Z&lt;3'!G:G,'Total-corrected counts Z&lt;3'!$W:$W,$A62)</f>
        <v>108.33390413028675</v>
      </c>
      <c r="F62">
        <f>SUMIFS('Total-corrected counts Z&lt;3'!H:H,'Total-corrected counts Z&lt;3'!$W:$W,$A62)</f>
        <v>68.804921956636917</v>
      </c>
      <c r="G62">
        <f>SUMIFS('Total-corrected counts Z&lt;3'!I:I,'Total-corrected counts Z&lt;3'!$W:$W,$A62)</f>
        <v>69.517514830423693</v>
      </c>
      <c r="H62">
        <f>SUMIFS('Total-corrected counts Z&lt;3'!J:J,'Total-corrected counts Z&lt;3'!$W:$W,$A62)</f>
        <v>53.666416183945039</v>
      </c>
      <c r="I62">
        <f>SUMIFS('Total-corrected counts Z&lt;3'!K:K,'Total-corrected counts Z&lt;3'!$W:$W,$A62)</f>
        <v>57.332069792073135</v>
      </c>
      <c r="J62">
        <f>SUMIFS('Total-corrected counts Z&lt;3'!L:L,'Total-corrected counts Z&lt;3'!$W:$W,$A62)</f>
        <v>79.78240200946523</v>
      </c>
      <c r="K62">
        <f>SUMIFS('Total-corrected counts Z&lt;3'!M:M,'Total-corrected counts Z&lt;3'!$W:$W,$A62)</f>
        <v>88.872260409361616</v>
      </c>
      <c r="L62">
        <f>SUMIFS('Total-corrected counts Z&lt;3'!N:N,'Total-corrected counts Z&lt;3'!$W:$W,$A62)</f>
        <v>85.391680955125835</v>
      </c>
      <c r="M62">
        <f>SUMIFS('Total-corrected counts Z&lt;3'!O:O,'Total-corrected counts Z&lt;3'!$W:$W,$A62)</f>
        <v>50.557519232083003</v>
      </c>
      <c r="N62">
        <f>SUMIFS('Total-corrected counts Z&lt;3'!P:P,'Total-corrected counts Z&lt;3'!$W:$W,$A62)</f>
        <v>59.96113424413285</v>
      </c>
      <c r="O62">
        <f>SUMIFS('Total-corrected counts Z&lt;3'!Q:Q,'Total-corrected counts Z&lt;3'!$W:$W,$A62)</f>
        <v>66.736354346248959</v>
      </c>
      <c r="P62">
        <f>SUMIFS('Total-corrected counts Z&lt;3'!R:R,'Total-corrected counts Z&lt;3'!$W:$W,$A62)</f>
        <v>66.030761463423431</v>
      </c>
      <c r="Q62">
        <f>SUMIFS('Total-corrected counts Z&lt;3'!S:S,'Total-corrected counts Z&lt;3'!$W:$W,$A62)</f>
        <v>74.831527279715203</v>
      </c>
      <c r="R62">
        <f>SUMIFS('Total-corrected counts Z&lt;3'!T:T,'Total-corrected counts Z&lt;3'!$W:$W,$A62)</f>
        <v>108.34136593797626</v>
      </c>
      <c r="S62">
        <f>SUMIFS('Total-corrected counts Z&lt;3'!U:U,'Total-corrected counts Z&lt;3'!$W:$W,$A62)</f>
        <v>73.983588132423208</v>
      </c>
      <c r="T62">
        <f t="shared" si="1"/>
        <v>1</v>
      </c>
      <c r="U62">
        <f t="shared" si="6"/>
        <v>0.65296941572836953</v>
      </c>
      <c r="V62">
        <f t="shared" si="7"/>
        <v>67.614226288428341</v>
      </c>
      <c r="W62">
        <f t="shared" si="8"/>
        <v>73.229241448891088</v>
      </c>
      <c r="X62">
        <f t="shared" si="9"/>
        <v>10.102485172319133</v>
      </c>
      <c r="Y62">
        <f t="shared" si="10"/>
        <v>6.222005782738802</v>
      </c>
    </row>
    <row r="63" spans="1:25" x14ac:dyDescent="0.25">
      <c r="A63" s="18">
        <v>61</v>
      </c>
      <c r="B63" s="18" t="str">
        <f>IFERROR(VLOOKUP(A63,Tabel3[],2,FALSE),"")</f>
        <v>cortical subplate</v>
      </c>
      <c r="C63">
        <f>SUMIFS('Total-corrected counts Z&lt;3'!E:E,'Total-corrected counts Z&lt;3'!$W:$W,$A63)</f>
        <v>7.8672562999688447</v>
      </c>
      <c r="D63">
        <f>SUMIFS('Total-corrected counts Z&lt;3'!F:F,'Total-corrected counts Z&lt;3'!$W:$W,$A63)</f>
        <v>129.35291550594388</v>
      </c>
      <c r="E63">
        <f>SUMIFS('Total-corrected counts Z&lt;3'!G:G,'Total-corrected counts Z&lt;3'!$W:$W,$A63)</f>
        <v>77.490722870692323</v>
      </c>
      <c r="F63">
        <f>SUMIFS('Total-corrected counts Z&lt;3'!H:H,'Total-corrected counts Z&lt;3'!$W:$W,$A63)</f>
        <v>59.053427995652655</v>
      </c>
      <c r="G63">
        <f>SUMIFS('Total-corrected counts Z&lt;3'!I:I,'Total-corrected counts Z&lt;3'!$W:$W,$A63)</f>
        <v>118.0892688377935</v>
      </c>
      <c r="H63">
        <f>SUMIFS('Total-corrected counts Z&lt;3'!J:J,'Total-corrected counts Z&lt;3'!$W:$W,$A63)</f>
        <v>113.43711601689081</v>
      </c>
      <c r="I63">
        <f>SUMIFS('Total-corrected counts Z&lt;3'!K:K,'Total-corrected counts Z&lt;3'!$W:$W,$A63)</f>
        <v>43.68136462456102</v>
      </c>
      <c r="J63">
        <f>SUMIFS('Total-corrected counts Z&lt;3'!L:L,'Total-corrected counts Z&lt;3'!$W:$W,$A63)</f>
        <v>270.53342905575244</v>
      </c>
      <c r="K63">
        <f>SUMIFS('Total-corrected counts Z&lt;3'!M:M,'Total-corrected counts Z&lt;3'!$W:$W,$A63)</f>
        <v>127.30002128732077</v>
      </c>
      <c r="L63">
        <f>SUMIFS('Total-corrected counts Z&lt;3'!N:N,'Total-corrected counts Z&lt;3'!$W:$W,$A63)</f>
        <v>84.850995274040585</v>
      </c>
      <c r="M63">
        <f>SUMIFS('Total-corrected counts Z&lt;3'!O:O,'Total-corrected counts Z&lt;3'!$W:$W,$A63)</f>
        <v>48.847925957111414</v>
      </c>
      <c r="N63">
        <f>SUMIFS('Total-corrected counts Z&lt;3'!P:P,'Total-corrected counts Z&lt;3'!$W:$W,$A63)</f>
        <v>60.811616476105932</v>
      </c>
      <c r="O63">
        <f>SUMIFS('Total-corrected counts Z&lt;3'!Q:Q,'Total-corrected counts Z&lt;3'!$W:$W,$A63)</f>
        <v>72.060441060604873</v>
      </c>
      <c r="P63">
        <f>SUMIFS('Total-corrected counts Z&lt;3'!R:R,'Total-corrected counts Z&lt;3'!$W:$W,$A63)</f>
        <v>84.01000939633083</v>
      </c>
      <c r="Q63">
        <f>SUMIFS('Total-corrected counts Z&lt;3'!S:S,'Total-corrected counts Z&lt;3'!$W:$W,$A63)</f>
        <v>62.666314901489471</v>
      </c>
      <c r="R63">
        <f>SUMIFS('Total-corrected counts Z&lt;3'!T:T,'Total-corrected counts Z&lt;3'!$W:$W,$A63)</f>
        <v>128.53026530791078</v>
      </c>
      <c r="S63">
        <f>SUMIFS('Total-corrected counts Z&lt;3'!U:U,'Total-corrected counts Z&lt;3'!$W:$W,$A63)</f>
        <v>58.938652942376208</v>
      </c>
      <c r="T63">
        <f t="shared" si="1"/>
        <v>1</v>
      </c>
      <c r="U63">
        <f t="shared" si="6"/>
        <v>0.29607169915170589</v>
      </c>
      <c r="V63">
        <f t="shared" si="7"/>
        <v>105.20061361050847</v>
      </c>
      <c r="W63">
        <f t="shared" si="8"/>
        <v>75.089527664496259</v>
      </c>
      <c r="X63">
        <f t="shared" si="9"/>
        <v>24.943384783552037</v>
      </c>
      <c r="Y63">
        <f t="shared" si="10"/>
        <v>8.8111297591895603</v>
      </c>
    </row>
    <row r="64" spans="1:25" x14ac:dyDescent="0.25">
      <c r="A64" s="18">
        <v>62</v>
      </c>
      <c r="B64" s="18" t="str">
        <f>IFERROR(VLOOKUP(A64,Tabel3[],2,FALSE),"")</f>
        <v>BLA, BMA, LA</v>
      </c>
      <c r="C64">
        <f>SUMIFS('Total-corrected counts Z&lt;3'!E:E,'Total-corrected counts Z&lt;3'!$W:$W,$A64)</f>
        <v>15.762529894453246</v>
      </c>
      <c r="D64">
        <f>SUMIFS('Total-corrected counts Z&lt;3'!F:F,'Total-corrected counts Z&lt;3'!$W:$W,$A64)</f>
        <v>61.637250752213987</v>
      </c>
      <c r="E64">
        <f>SUMIFS('Total-corrected counts Z&lt;3'!G:G,'Total-corrected counts Z&lt;3'!$W:$W,$A64)</f>
        <v>33.925484808071204</v>
      </c>
      <c r="F64">
        <f>SUMIFS('Total-corrected counts Z&lt;3'!H:H,'Total-corrected counts Z&lt;3'!$W:$W,$A64)</f>
        <v>68.434965492834365</v>
      </c>
      <c r="G64">
        <f>SUMIFS('Total-corrected counts Z&lt;3'!I:I,'Total-corrected counts Z&lt;3'!$W:$W,$A64)</f>
        <v>83.204295050778995</v>
      </c>
      <c r="H64">
        <f>SUMIFS('Total-corrected counts Z&lt;3'!J:J,'Total-corrected counts Z&lt;3'!$W:$W,$A64)</f>
        <v>22.859013729214372</v>
      </c>
      <c r="I64">
        <f>SUMIFS('Total-corrected counts Z&lt;3'!K:K,'Total-corrected counts Z&lt;3'!$W:$W,$A64)</f>
        <v>45.56329784268911</v>
      </c>
      <c r="J64">
        <f>SUMIFS('Total-corrected counts Z&lt;3'!L:L,'Total-corrected counts Z&lt;3'!$W:$W,$A64)</f>
        <v>123.52778272657197</v>
      </c>
      <c r="K64">
        <f>SUMIFS('Total-corrected counts Z&lt;3'!M:M,'Total-corrected counts Z&lt;3'!$W:$W,$A64)</f>
        <v>49.776390978967953</v>
      </c>
      <c r="L64">
        <f>SUMIFS('Total-corrected counts Z&lt;3'!N:N,'Total-corrected counts Z&lt;3'!$W:$W,$A64)</f>
        <v>86.509708973641111</v>
      </c>
      <c r="M64">
        <f>SUMIFS('Total-corrected counts Z&lt;3'!O:O,'Total-corrected counts Z&lt;3'!$W:$W,$A64)</f>
        <v>40.555725505280726</v>
      </c>
      <c r="N64">
        <f>SUMIFS('Total-corrected counts Z&lt;3'!P:P,'Total-corrected counts Z&lt;3'!$W:$W,$A64)</f>
        <v>50.186999246532572</v>
      </c>
      <c r="O64">
        <f>SUMIFS('Total-corrected counts Z&lt;3'!Q:Q,'Total-corrected counts Z&lt;3'!$W:$W,$A64)</f>
        <v>12.881169504879439</v>
      </c>
      <c r="P64">
        <f>SUMIFS('Total-corrected counts Z&lt;3'!R:R,'Total-corrected counts Z&lt;3'!$W:$W,$A64)</f>
        <v>40.582532441383123</v>
      </c>
      <c r="Q64">
        <f>SUMIFS('Total-corrected counts Z&lt;3'!S:S,'Total-corrected counts Z&lt;3'!$W:$W,$A64)</f>
        <v>36.419638485281773</v>
      </c>
      <c r="R64">
        <f>SUMIFS('Total-corrected counts Z&lt;3'!T:T,'Total-corrected counts Z&lt;3'!$W:$W,$A64)</f>
        <v>134.24329427855182</v>
      </c>
      <c r="S64">
        <f>SUMIFS('Total-corrected counts Z&lt;3'!U:U,'Total-corrected counts Z&lt;3'!$W:$W,$A64)</f>
        <v>35.653068220774763</v>
      </c>
      <c r="T64">
        <f t="shared" si="1"/>
        <v>1</v>
      </c>
      <c r="U64">
        <f t="shared" si="6"/>
        <v>0.93446366174504614</v>
      </c>
      <c r="V64">
        <f t="shared" si="7"/>
        <v>56.076779030643905</v>
      </c>
      <c r="W64">
        <f t="shared" si="8"/>
        <v>54.629017082040669</v>
      </c>
      <c r="X64">
        <f t="shared" si="9"/>
        <v>11.079730160217823</v>
      </c>
      <c r="Y64">
        <f t="shared" si="10"/>
        <v>13.498978347199586</v>
      </c>
    </row>
    <row r="65" spans="1:25" x14ac:dyDescent="0.25">
      <c r="A65" s="18">
        <v>63</v>
      </c>
      <c r="B65" s="18" t="str">
        <f>IFERROR(VLOOKUP(A65,Tabel3[],2,FALSE),"")</f>
        <v>dorsal striatum</v>
      </c>
      <c r="C65">
        <f>SUMIFS('Total-corrected counts Z&lt;3'!E:E,'Total-corrected counts Z&lt;3'!$W:$W,$A65)</f>
        <v>0</v>
      </c>
      <c r="D65">
        <f>SUMIFS('Total-corrected counts Z&lt;3'!F:F,'Total-corrected counts Z&lt;3'!$W:$W,$A65)</f>
        <v>921.49084382495482</v>
      </c>
      <c r="E65">
        <f>SUMIFS('Total-corrected counts Z&lt;3'!G:G,'Total-corrected counts Z&lt;3'!$W:$W,$A65)</f>
        <v>422.66842875043812</v>
      </c>
      <c r="F65">
        <f>SUMIFS('Total-corrected counts Z&lt;3'!H:H,'Total-corrected counts Z&lt;3'!$W:$W,$A65)</f>
        <v>791.58118694598147</v>
      </c>
      <c r="G65">
        <f>SUMIFS('Total-corrected counts Z&lt;3'!I:I,'Total-corrected counts Z&lt;3'!$W:$W,$A65)</f>
        <v>613.36231179137974</v>
      </c>
      <c r="H65">
        <f>SUMIFS('Total-corrected counts Z&lt;3'!J:J,'Total-corrected counts Z&lt;3'!$W:$W,$A65)</f>
        <v>651.88621378601681</v>
      </c>
      <c r="I65">
        <f>SUMIFS('Total-corrected counts Z&lt;3'!K:K,'Total-corrected counts Z&lt;3'!$W:$W,$A65)</f>
        <v>499.56407826523218</v>
      </c>
      <c r="J65">
        <f>SUMIFS('Total-corrected counts Z&lt;3'!L:L,'Total-corrected counts Z&lt;3'!$W:$W,$A65)</f>
        <v>1032.0734781281917</v>
      </c>
      <c r="K65">
        <f>SUMIFS('Total-corrected counts Z&lt;3'!M:M,'Total-corrected counts Z&lt;3'!$W:$W,$A65)</f>
        <v>734.13150035064189</v>
      </c>
      <c r="L65">
        <f>SUMIFS('Total-corrected counts Z&lt;3'!N:N,'Total-corrected counts Z&lt;3'!$W:$W,$A65)</f>
        <v>627.37867334062184</v>
      </c>
      <c r="M65">
        <f>SUMIFS('Total-corrected counts Z&lt;3'!O:O,'Total-corrected counts Z&lt;3'!$W:$W,$A65)</f>
        <v>411.48698605772842</v>
      </c>
      <c r="N65">
        <f>SUMIFS('Total-corrected counts Z&lt;3'!P:P,'Total-corrected counts Z&lt;3'!$W:$W,$A65)</f>
        <v>524.56376458480872</v>
      </c>
      <c r="O65">
        <f>SUMIFS('Total-corrected counts Z&lt;3'!Q:Q,'Total-corrected counts Z&lt;3'!$W:$W,$A65)</f>
        <v>342.60400496134673</v>
      </c>
      <c r="P65">
        <f>SUMIFS('Total-corrected counts Z&lt;3'!R:R,'Total-corrected counts Z&lt;3'!$W:$W,$A65)</f>
        <v>497.14403633515047</v>
      </c>
      <c r="Q65">
        <f>SUMIFS('Total-corrected counts Z&lt;3'!S:S,'Total-corrected counts Z&lt;3'!$W:$W,$A65)</f>
        <v>566.48850411858393</v>
      </c>
      <c r="R65">
        <f>SUMIFS('Total-corrected counts Z&lt;3'!T:T,'Total-corrected counts Z&lt;3'!$W:$W,$A65)</f>
        <v>682.60816525000723</v>
      </c>
      <c r="S65">
        <f>SUMIFS('Total-corrected counts Z&lt;3'!U:U,'Total-corrected counts Z&lt;3'!$W:$W,$A65)</f>
        <v>654.9819261162196</v>
      </c>
      <c r="T65">
        <f t="shared" si="1"/>
        <v>1</v>
      </c>
      <c r="U65">
        <f t="shared" si="6"/>
        <v>0.44008649056876403</v>
      </c>
      <c r="V65">
        <f t="shared" si="7"/>
        <v>629.63978242698192</v>
      </c>
      <c r="W65">
        <f t="shared" si="8"/>
        <v>538.4070075955583</v>
      </c>
      <c r="X65">
        <f t="shared" si="9"/>
        <v>101.46403334543935</v>
      </c>
      <c r="Y65">
        <f t="shared" si="10"/>
        <v>42.137103842150722</v>
      </c>
    </row>
    <row r="66" spans="1:25" x14ac:dyDescent="0.25">
      <c r="A66" s="18">
        <v>64</v>
      </c>
      <c r="B66" s="18" t="str">
        <f>IFERROR(VLOOKUP(A66,Tabel3[],2,FALSE),"")</f>
        <v xml:space="preserve">ventral striatum </v>
      </c>
      <c r="C66">
        <f>SUMIFS('Total-corrected counts Z&lt;3'!E:E,'Total-corrected counts Z&lt;3'!$W:$W,$A66)</f>
        <v>55.141771245887995</v>
      </c>
      <c r="D66">
        <f>SUMIFS('Total-corrected counts Z&lt;3'!F:F,'Total-corrected counts Z&lt;3'!$W:$W,$A66)</f>
        <v>284.24173220853964</v>
      </c>
      <c r="E66">
        <f>SUMIFS('Total-corrected counts Z&lt;3'!G:G,'Total-corrected counts Z&lt;3'!$W:$W,$A66)</f>
        <v>175.56035472680315</v>
      </c>
      <c r="F66">
        <f>SUMIFS('Total-corrected counts Z&lt;3'!H:H,'Total-corrected counts Z&lt;3'!$W:$W,$A66)</f>
        <v>149.17621864008191</v>
      </c>
      <c r="G66">
        <f>SUMIFS('Total-corrected counts Z&lt;3'!I:I,'Total-corrected counts Z&lt;3'!$W:$W,$A66)</f>
        <v>434.6214586302753</v>
      </c>
      <c r="H66">
        <f>SUMIFS('Total-corrected counts Z&lt;3'!J:J,'Total-corrected counts Z&lt;3'!$W:$W,$A66)</f>
        <v>339.51256456833147</v>
      </c>
      <c r="I66">
        <f>SUMIFS('Total-corrected counts Z&lt;3'!K:K,'Total-corrected counts Z&lt;3'!$W:$W,$A66)</f>
        <v>280.4169686158649</v>
      </c>
      <c r="J66">
        <f>SUMIFS('Total-corrected counts Z&lt;3'!L:L,'Total-corrected counts Z&lt;3'!$W:$W,$A66)</f>
        <v>293.31895145144705</v>
      </c>
      <c r="K66">
        <f>SUMIFS('Total-corrected counts Z&lt;3'!M:M,'Total-corrected counts Z&lt;3'!$W:$W,$A66)</f>
        <v>315.30576794240073</v>
      </c>
      <c r="L66">
        <f>SUMIFS('Total-corrected counts Z&lt;3'!N:N,'Total-corrected counts Z&lt;3'!$W:$W,$A66)</f>
        <v>93.025429638922759</v>
      </c>
      <c r="M66">
        <f>SUMIFS('Total-corrected counts Z&lt;3'!O:O,'Total-corrected counts Z&lt;3'!$W:$W,$A66)</f>
        <v>132.48674812811316</v>
      </c>
      <c r="N66">
        <f>SUMIFS('Total-corrected counts Z&lt;3'!P:P,'Total-corrected counts Z&lt;3'!$W:$W,$A66)</f>
        <v>253.92664227477925</v>
      </c>
      <c r="O66">
        <f>SUMIFS('Total-corrected counts Z&lt;3'!Q:Q,'Total-corrected counts Z&lt;3'!$W:$W,$A66)</f>
        <v>120.88407142467099</v>
      </c>
      <c r="P66">
        <f>SUMIFS('Total-corrected counts Z&lt;3'!R:R,'Total-corrected counts Z&lt;3'!$W:$W,$A66)</f>
        <v>345.88514838789814</v>
      </c>
      <c r="Q66">
        <f>SUMIFS('Total-corrected counts Z&lt;3'!S:S,'Total-corrected counts Z&lt;3'!$W:$W,$A66)</f>
        <v>271.19575189263782</v>
      </c>
      <c r="R66">
        <f>SUMIFS('Total-corrected counts Z&lt;3'!T:T,'Total-corrected counts Z&lt;3'!$W:$W,$A66)</f>
        <v>300.55686998176981</v>
      </c>
      <c r="S66">
        <f>SUMIFS('Total-corrected counts Z&lt;3'!U:U,'Total-corrected counts Z&lt;3'!$W:$W,$A66)</f>
        <v>131.93284239486553</v>
      </c>
      <c r="T66">
        <f t="shared" si="1"/>
        <v>1</v>
      </c>
      <c r="U66">
        <f t="shared" si="6"/>
        <v>0.32660881757452243</v>
      </c>
      <c r="V66">
        <f t="shared" si="7"/>
        <v>258.58842089218138</v>
      </c>
      <c r="W66">
        <f t="shared" si="8"/>
        <v>206.23668801545719</v>
      </c>
      <c r="X66">
        <f t="shared" si="9"/>
        <v>37.886750380556627</v>
      </c>
      <c r="Y66">
        <f t="shared" si="10"/>
        <v>34.318355723883172</v>
      </c>
    </row>
    <row r="67" spans="1:25" x14ac:dyDescent="0.25">
      <c r="A67" s="18">
        <v>65</v>
      </c>
      <c r="B67" s="18" t="str">
        <f>IFERROR(VLOOKUP(A67,Tabel3[],2,FALSE),"")</f>
        <v>LS complex</v>
      </c>
      <c r="C67">
        <f>SUMIFS('Total-corrected counts Z&lt;3'!E:E,'Total-corrected counts Z&lt;3'!$W:$W,$A67)</f>
        <v>11.406774507101076</v>
      </c>
      <c r="D67">
        <f>SUMIFS('Total-corrected counts Z&lt;3'!F:F,'Total-corrected counts Z&lt;3'!$W:$W,$A67)</f>
        <v>69.914065499217443</v>
      </c>
      <c r="E67">
        <f>SUMIFS('Total-corrected counts Z&lt;3'!G:G,'Total-corrected counts Z&lt;3'!$W:$W,$A67)</f>
        <v>16.579972682329334</v>
      </c>
      <c r="F67">
        <f>SUMIFS('Total-corrected counts Z&lt;3'!H:H,'Total-corrected counts Z&lt;3'!$W:$W,$A67)</f>
        <v>3.0294548167982573</v>
      </c>
      <c r="G67">
        <f>SUMIFS('Total-corrected counts Z&lt;3'!I:I,'Total-corrected counts Z&lt;3'!$W:$W,$A67)</f>
        <v>6.0706996388980388</v>
      </c>
      <c r="H67">
        <f>SUMIFS('Total-corrected counts Z&lt;3'!J:J,'Total-corrected counts Z&lt;3'!$W:$W,$A67)</f>
        <v>28.800582224404909</v>
      </c>
      <c r="I67">
        <f>SUMIFS('Total-corrected counts Z&lt;3'!K:K,'Total-corrected counts Z&lt;3'!$W:$W,$A67)</f>
        <v>28.300351190144379</v>
      </c>
      <c r="J67">
        <f>SUMIFS('Total-corrected counts Z&lt;3'!L:L,'Total-corrected counts Z&lt;3'!$W:$W,$A67)</f>
        <v>20.038206651061795</v>
      </c>
      <c r="K67">
        <f>SUMIFS('Total-corrected counts Z&lt;3'!M:M,'Total-corrected counts Z&lt;3'!$W:$W,$A67)</f>
        <v>7.8376044668355531</v>
      </c>
      <c r="L67">
        <f>SUMIFS('Total-corrected counts Z&lt;3'!N:N,'Total-corrected counts Z&lt;3'!$W:$W,$A67)</f>
        <v>20.57354837349834</v>
      </c>
      <c r="M67">
        <f>SUMIFS('Total-corrected counts Z&lt;3'!O:O,'Total-corrected counts Z&lt;3'!$W:$W,$A67)</f>
        <v>62.423711924110222</v>
      </c>
      <c r="N67">
        <f>SUMIFS('Total-corrected counts Z&lt;3'!P:P,'Total-corrected counts Z&lt;3'!$W:$W,$A67)</f>
        <v>6.4063963101892467</v>
      </c>
      <c r="O67">
        <f>SUMIFS('Total-corrected counts Z&lt;3'!Q:Q,'Total-corrected counts Z&lt;3'!$W:$W,$A67)</f>
        <v>0</v>
      </c>
      <c r="P67">
        <f>SUMIFS('Total-corrected counts Z&lt;3'!R:R,'Total-corrected counts Z&lt;3'!$W:$W,$A67)</f>
        <v>4.7242106781586397</v>
      </c>
      <c r="Q67">
        <f>SUMIFS('Total-corrected counts Z&lt;3'!S:S,'Total-corrected counts Z&lt;3'!$W:$W,$A67)</f>
        <v>2.0628204835902633</v>
      </c>
      <c r="R67">
        <f>SUMIFS('Total-corrected counts Z&lt;3'!T:T,'Total-corrected counts Z&lt;3'!$W:$W,$A67)</f>
        <v>13.204399290038024</v>
      </c>
      <c r="S67">
        <f>SUMIFS('Total-corrected counts Z&lt;3'!U:U,'Total-corrected counts Z&lt;3'!$W:$W,$A67)</f>
        <v>37.631865580642497</v>
      </c>
      <c r="T67">
        <f t="shared" si="1"/>
        <v>1</v>
      </c>
      <c r="U67">
        <f t="shared" si="6"/>
        <v>0.77625324004275831</v>
      </c>
      <c r="V67">
        <f t="shared" si="7"/>
        <v>21.330856852976751</v>
      </c>
      <c r="W67">
        <f t="shared" si="8"/>
        <v>18.378369080028406</v>
      </c>
      <c r="X67">
        <f t="shared" si="9"/>
        <v>6.8081952666580134</v>
      </c>
      <c r="Y67">
        <f t="shared" si="10"/>
        <v>7.6485337985455928</v>
      </c>
    </row>
    <row r="68" spans="1:25" x14ac:dyDescent="0.25">
      <c r="A68" s="18">
        <v>66</v>
      </c>
      <c r="B68" s="18" t="str">
        <f>IFERROR(VLOOKUP(A68,Tabel3[],2,FALSE),"")</f>
        <v>striatum-like amygdalar nuclei</v>
      </c>
      <c r="C68">
        <f>SUMIFS('Total-corrected counts Z&lt;3'!E:E,'Total-corrected counts Z&lt;3'!$W:$W,$A68)</f>
        <v>43.438013416922004</v>
      </c>
      <c r="D68">
        <f>SUMIFS('Total-corrected counts Z&lt;3'!F:F,'Total-corrected counts Z&lt;3'!$W:$W,$A68)</f>
        <v>54.385809487247634</v>
      </c>
      <c r="E68">
        <f>SUMIFS('Total-corrected counts Z&lt;3'!G:G,'Total-corrected counts Z&lt;3'!$W:$W,$A68)</f>
        <v>55.340443448795483</v>
      </c>
      <c r="F68">
        <f>SUMIFS('Total-corrected counts Z&lt;3'!H:H,'Total-corrected counts Z&lt;3'!$W:$W,$A68)</f>
        <v>67.639210080126986</v>
      </c>
      <c r="G68">
        <f>SUMIFS('Total-corrected counts Z&lt;3'!I:I,'Total-corrected counts Z&lt;3'!$W:$W,$A68)</f>
        <v>116.99334131677539</v>
      </c>
      <c r="H68">
        <f>SUMIFS('Total-corrected counts Z&lt;3'!J:J,'Total-corrected counts Z&lt;3'!$W:$W,$A68)</f>
        <v>72.521650976981235</v>
      </c>
      <c r="I68">
        <f>SUMIFS('Total-corrected counts Z&lt;3'!K:K,'Total-corrected counts Z&lt;3'!$W:$W,$A68)</f>
        <v>70.469925859858392</v>
      </c>
      <c r="J68">
        <f>SUMIFS('Total-corrected counts Z&lt;3'!L:L,'Total-corrected counts Z&lt;3'!$W:$W,$A68)</f>
        <v>211.26990370724462</v>
      </c>
      <c r="K68">
        <f>SUMIFS('Total-corrected counts Z&lt;3'!M:M,'Total-corrected counts Z&lt;3'!$W:$W,$A68)</f>
        <v>115.95599883150119</v>
      </c>
      <c r="L68">
        <f>SUMIFS('Total-corrected counts Z&lt;3'!N:N,'Total-corrected counts Z&lt;3'!$W:$W,$A68)</f>
        <v>44.409539161680598</v>
      </c>
      <c r="M68">
        <f>SUMIFS('Total-corrected counts Z&lt;3'!O:O,'Total-corrected counts Z&lt;3'!$W:$W,$A68)</f>
        <v>51.422411892846192</v>
      </c>
      <c r="N68">
        <f>SUMIFS('Total-corrected counts Z&lt;3'!P:P,'Total-corrected counts Z&lt;3'!$W:$W,$A68)</f>
        <v>106.5410631198851</v>
      </c>
      <c r="O68">
        <f>SUMIFS('Total-corrected counts Z&lt;3'!Q:Q,'Total-corrected counts Z&lt;3'!$W:$W,$A68)</f>
        <v>25.908605128285135</v>
      </c>
      <c r="P68">
        <f>SUMIFS('Total-corrected counts Z&lt;3'!R:R,'Total-corrected counts Z&lt;3'!$W:$W,$A68)</f>
        <v>58.125021286996805</v>
      </c>
      <c r="Q68">
        <f>SUMIFS('Total-corrected counts Z&lt;3'!S:S,'Total-corrected counts Z&lt;3'!$W:$W,$A68)</f>
        <v>51.054806968859012</v>
      </c>
      <c r="R68">
        <f>SUMIFS('Total-corrected counts Z&lt;3'!T:T,'Total-corrected counts Z&lt;3'!$W:$W,$A68)</f>
        <v>112.97192626154848</v>
      </c>
      <c r="S68">
        <f>SUMIFS('Total-corrected counts Z&lt;3'!U:U,'Total-corrected counts Z&lt;3'!$W:$W,$A68)</f>
        <v>60.687458503838251</v>
      </c>
      <c r="T68">
        <f t="shared" ref="T68:T93" si="11">IF(AND(V68=0,W68=0),0,1)</f>
        <v>1</v>
      </c>
      <c r="U68">
        <f t="shared" si="6"/>
        <v>0.23923832393263522</v>
      </c>
      <c r="V68">
        <f t="shared" si="7"/>
        <v>89.779366347272557</v>
      </c>
      <c r="W68">
        <f t="shared" si="8"/>
        <v>63.890104040492446</v>
      </c>
      <c r="X68">
        <f t="shared" si="9"/>
        <v>17.453470368926961</v>
      </c>
      <c r="Y68">
        <f t="shared" si="10"/>
        <v>10.702050509916178</v>
      </c>
    </row>
    <row r="69" spans="1:25" x14ac:dyDescent="0.25">
      <c r="A69" s="18">
        <v>72</v>
      </c>
      <c r="B69" s="18" t="str">
        <f>IFERROR(VLOOKUP(A69,Tabel3[],2,FALSE),"")</f>
        <v>pallidum, dorsal</v>
      </c>
      <c r="C69">
        <f>SUMIFS('Total-corrected counts Z&lt;3'!E:E,'Total-corrected counts Z&lt;3'!$W:$W,$A69)</f>
        <v>72.572264073834162</v>
      </c>
      <c r="D69">
        <f>SUMIFS('Total-corrected counts Z&lt;3'!F:F,'Total-corrected counts Z&lt;3'!$W:$W,$A69)</f>
        <v>119.35347330911809</v>
      </c>
      <c r="E69">
        <f>SUMIFS('Total-corrected counts Z&lt;3'!G:G,'Total-corrected counts Z&lt;3'!$W:$W,$A69)</f>
        <v>75.294833414587956</v>
      </c>
      <c r="F69">
        <f>SUMIFS('Total-corrected counts Z&lt;3'!H:H,'Total-corrected counts Z&lt;3'!$W:$W,$A69)</f>
        <v>196.98436619826455</v>
      </c>
      <c r="G69">
        <f>SUMIFS('Total-corrected counts Z&lt;3'!I:I,'Total-corrected counts Z&lt;3'!$W:$W,$A69)</f>
        <v>163.88426266550508</v>
      </c>
      <c r="H69">
        <f>SUMIFS('Total-corrected counts Z&lt;3'!J:J,'Total-corrected counts Z&lt;3'!$W:$W,$A69)</f>
        <v>345.3555178187886</v>
      </c>
      <c r="I69">
        <f>SUMIFS('Total-corrected counts Z&lt;3'!K:K,'Total-corrected counts Z&lt;3'!$W:$W,$A69)</f>
        <v>221.43932214727687</v>
      </c>
      <c r="J69">
        <f>SUMIFS('Total-corrected counts Z&lt;3'!L:L,'Total-corrected counts Z&lt;3'!$W:$W,$A69)</f>
        <v>401.57994909307712</v>
      </c>
      <c r="K69">
        <f>SUMIFS('Total-corrected counts Z&lt;3'!M:M,'Total-corrected counts Z&lt;3'!$W:$W,$A69)</f>
        <v>244.67517483709671</v>
      </c>
      <c r="L69">
        <f>SUMIFS('Total-corrected counts Z&lt;3'!N:N,'Total-corrected counts Z&lt;3'!$W:$W,$A69)</f>
        <v>81.955119422804302</v>
      </c>
      <c r="M69">
        <f>SUMIFS('Total-corrected counts Z&lt;3'!O:O,'Total-corrected counts Z&lt;3'!$W:$W,$A69)</f>
        <v>209.34777333889286</v>
      </c>
      <c r="N69">
        <f>SUMIFS('Total-corrected counts Z&lt;3'!P:P,'Total-corrected counts Z&lt;3'!$W:$W,$A69)</f>
        <v>286.68516643595382</v>
      </c>
      <c r="O69">
        <f>SUMIFS('Total-corrected counts Z&lt;3'!Q:Q,'Total-corrected counts Z&lt;3'!$W:$W,$A69)</f>
        <v>68.296526277195753</v>
      </c>
      <c r="P69">
        <f>SUMIFS('Total-corrected counts Z&lt;3'!R:R,'Total-corrected counts Z&lt;3'!$W:$W,$A69)</f>
        <v>264.46363780250073</v>
      </c>
      <c r="Q69">
        <f>SUMIFS('Total-corrected counts Z&lt;3'!S:S,'Total-corrected counts Z&lt;3'!$W:$W,$A69)</f>
        <v>144.67428607411605</v>
      </c>
      <c r="R69">
        <f>SUMIFS('Total-corrected counts Z&lt;3'!T:T,'Total-corrected counts Z&lt;3'!$W:$W,$A69)</f>
        <v>99.776117992518934</v>
      </c>
      <c r="S69">
        <f>SUMIFS('Total-corrected counts Z&lt;3'!U:U,'Total-corrected counts Z&lt;3'!$W:$W,$A69)</f>
        <v>228.68561856945101</v>
      </c>
      <c r="T69">
        <f t="shared" si="11"/>
        <v>1</v>
      </c>
      <c r="U69">
        <f t="shared" si="6"/>
        <v>0.53186543555570076</v>
      </c>
      <c r="V69">
        <f t="shared" si="7"/>
        <v>204.57101817306102</v>
      </c>
      <c r="W69">
        <f t="shared" si="8"/>
        <v>172.98553073917918</v>
      </c>
      <c r="X69">
        <f t="shared" si="9"/>
        <v>37.939403367493107</v>
      </c>
      <c r="Y69">
        <f t="shared" si="10"/>
        <v>30.215899264860099</v>
      </c>
    </row>
    <row r="70" spans="1:25" x14ac:dyDescent="0.25">
      <c r="A70" s="18">
        <v>73</v>
      </c>
      <c r="B70" s="18" t="str">
        <f>IFERROR(VLOOKUP(A70,Tabel3[],2,FALSE),"")</f>
        <v>pallidum, ventral</v>
      </c>
      <c r="C70">
        <f>SUMIFS('Total-corrected counts Z&lt;3'!E:E,'Total-corrected counts Z&lt;3'!$W:$W,$A70)</f>
        <v>2.3030216091789137</v>
      </c>
      <c r="D70">
        <f>SUMIFS('Total-corrected counts Z&lt;3'!F:F,'Total-corrected counts Z&lt;3'!$W:$W,$A70)</f>
        <v>4.2491477095617309</v>
      </c>
      <c r="E70">
        <f>SUMIFS('Total-corrected counts Z&lt;3'!G:G,'Total-corrected counts Z&lt;3'!$W:$W,$A70)</f>
        <v>0.37269683429294376</v>
      </c>
      <c r="F70">
        <f>SUMIFS('Total-corrected counts Z&lt;3'!H:H,'Total-corrected counts Z&lt;3'!$W:$W,$A70)</f>
        <v>9.4792618461106759</v>
      </c>
      <c r="G70">
        <f>SUMIFS('Total-corrected counts Z&lt;3'!I:I,'Total-corrected counts Z&lt;3'!$W:$W,$A70)</f>
        <v>20.674857390892104</v>
      </c>
      <c r="H70">
        <f>SUMIFS('Total-corrected counts Z&lt;3'!J:J,'Total-corrected counts Z&lt;3'!$W:$W,$A70)</f>
        <v>19.190526625129923</v>
      </c>
      <c r="I70">
        <f>SUMIFS('Total-corrected counts Z&lt;3'!K:K,'Total-corrected counts Z&lt;3'!$W:$W,$A70)</f>
        <v>15.510340598695578</v>
      </c>
      <c r="J70">
        <f>SUMIFS('Total-corrected counts Z&lt;3'!L:L,'Total-corrected counts Z&lt;3'!$W:$W,$A70)</f>
        <v>29.991162727524486</v>
      </c>
      <c r="K70">
        <f>SUMIFS('Total-corrected counts Z&lt;3'!M:M,'Total-corrected counts Z&lt;3'!$W:$W,$A70)</f>
        <v>16.794866714647611</v>
      </c>
      <c r="L70">
        <f>SUMIFS('Total-corrected counts Z&lt;3'!N:N,'Total-corrected counts Z&lt;3'!$W:$W,$A70)</f>
        <v>6.1033332814030707</v>
      </c>
      <c r="M70">
        <f>SUMIFS('Total-corrected counts Z&lt;3'!O:O,'Total-corrected counts Z&lt;3'!$W:$W,$A70)</f>
        <v>12.172438731441405</v>
      </c>
      <c r="N70">
        <f>SUMIFS('Total-corrected counts Z&lt;3'!P:P,'Total-corrected counts Z&lt;3'!$W:$W,$A70)</f>
        <v>16.475422131940991</v>
      </c>
      <c r="O70">
        <f>SUMIFS('Total-corrected counts Z&lt;3'!Q:Q,'Total-corrected counts Z&lt;3'!$W:$W,$A70)</f>
        <v>5.6946275479557844</v>
      </c>
      <c r="P70">
        <f>SUMIFS('Total-corrected counts Z&lt;3'!R:R,'Total-corrected counts Z&lt;3'!$W:$W,$A70)</f>
        <v>13.751900803596651</v>
      </c>
      <c r="Q70">
        <f>SUMIFS('Total-corrected counts Z&lt;3'!S:S,'Total-corrected counts Z&lt;3'!$W:$W,$A70)</f>
        <v>10.02639324524004</v>
      </c>
      <c r="R70">
        <f>SUMIFS('Total-corrected counts Z&lt;3'!T:T,'Total-corrected counts Z&lt;3'!$W:$W,$A70)</f>
        <v>4.4329668403771114</v>
      </c>
      <c r="S70">
        <f>SUMIFS('Total-corrected counts Z&lt;3'!U:U,'Total-corrected counts Z&lt;3'!$W:$W,$A70)</f>
        <v>13.291790160690494</v>
      </c>
      <c r="T70">
        <f t="shared" si="11"/>
        <v>1</v>
      </c>
      <c r="U70">
        <f t="shared" si="6"/>
        <v>0.44958277478165853</v>
      </c>
      <c r="V70">
        <f t="shared" si="7"/>
        <v>13.173986895114885</v>
      </c>
      <c r="W70">
        <f t="shared" si="8"/>
        <v>10.243609092830694</v>
      </c>
      <c r="X70">
        <f t="shared" si="9"/>
        <v>3.2685436612933656</v>
      </c>
      <c r="Y70">
        <f t="shared" si="10"/>
        <v>1.5572483692641328</v>
      </c>
    </row>
    <row r="71" spans="1:25" x14ac:dyDescent="0.25">
      <c r="A71" s="18">
        <v>74</v>
      </c>
      <c r="B71" s="18" t="str">
        <f>IFERROR(VLOOKUP(A71,Tabel3[],2,FALSE),"")</f>
        <v>pallidum, medial</v>
      </c>
      <c r="C71">
        <f>SUMIFS('Total-corrected counts Z&lt;3'!E:E,'Total-corrected counts Z&lt;3'!$W:$W,$A71)</f>
        <v>2.9137986296180909</v>
      </c>
      <c r="D71">
        <f>SUMIFS('Total-corrected counts Z&lt;3'!F:F,'Total-corrected counts Z&lt;3'!$W:$W,$A71)</f>
        <v>18.038370295996614</v>
      </c>
      <c r="E71">
        <f>SUMIFS('Total-corrected counts Z&lt;3'!G:G,'Total-corrected counts Z&lt;3'!$W:$W,$A71)</f>
        <v>8.5418085264977375</v>
      </c>
      <c r="F71">
        <f>SUMIFS('Total-corrected counts Z&lt;3'!H:H,'Total-corrected counts Z&lt;3'!$W:$W,$A71)</f>
        <v>7.4270505186021785</v>
      </c>
      <c r="G71">
        <f>SUMIFS('Total-corrected counts Z&lt;3'!I:I,'Total-corrected counts Z&lt;3'!$W:$W,$A71)</f>
        <v>13.853016417363678</v>
      </c>
      <c r="H71">
        <f>SUMIFS('Total-corrected counts Z&lt;3'!J:J,'Total-corrected counts Z&lt;3'!$W:$W,$A71)</f>
        <v>32.690953629139621</v>
      </c>
      <c r="I71">
        <f>SUMIFS('Total-corrected counts Z&lt;3'!K:K,'Total-corrected counts Z&lt;3'!$W:$W,$A71)</f>
        <v>27.693851385250014</v>
      </c>
      <c r="J71">
        <f>SUMIFS('Total-corrected counts Z&lt;3'!L:L,'Total-corrected counts Z&lt;3'!$W:$W,$A71)</f>
        <v>31.552237805534141</v>
      </c>
      <c r="K71">
        <f>SUMIFS('Total-corrected counts Z&lt;3'!M:M,'Total-corrected counts Z&lt;3'!$W:$W,$A71)</f>
        <v>5.1974237734218125</v>
      </c>
      <c r="L71">
        <f>SUMIFS('Total-corrected counts Z&lt;3'!N:N,'Total-corrected counts Z&lt;3'!$W:$W,$A71)</f>
        <v>3.8306205880277528</v>
      </c>
      <c r="M71">
        <f>SUMIFS('Total-corrected counts Z&lt;3'!O:O,'Total-corrected counts Z&lt;3'!$W:$W,$A71)</f>
        <v>35.124064982044224</v>
      </c>
      <c r="N71">
        <f>SUMIFS('Total-corrected counts Z&lt;3'!P:P,'Total-corrected counts Z&lt;3'!$W:$W,$A71)</f>
        <v>13.056398083807972</v>
      </c>
      <c r="O71">
        <f>SUMIFS('Total-corrected counts Z&lt;3'!Q:Q,'Total-corrected counts Z&lt;3'!$W:$W,$A71)</f>
        <v>2.0769788830729143</v>
      </c>
      <c r="P71">
        <f>SUMIFS('Total-corrected counts Z&lt;3'!R:R,'Total-corrected counts Z&lt;3'!$W:$W,$A71)</f>
        <v>7.2005144941909043</v>
      </c>
      <c r="Q71">
        <f>SUMIFS('Total-corrected counts Z&lt;3'!S:S,'Total-corrected counts Z&lt;3'!$W:$W,$A71)</f>
        <v>5.1841935837597397</v>
      </c>
      <c r="R71">
        <f>SUMIFS('Total-corrected counts Z&lt;3'!T:T,'Total-corrected counts Z&lt;3'!$W:$W,$A71)</f>
        <v>5.1374305630726989</v>
      </c>
      <c r="S71">
        <f>SUMIFS('Total-corrected counts Z&lt;3'!U:U,'Total-corrected counts Z&lt;3'!$W:$W,$A71)</f>
        <v>11.968252452884228</v>
      </c>
      <c r="T71">
        <f t="shared" si="11"/>
        <v>1</v>
      </c>
      <c r="U71">
        <f t="shared" si="6"/>
        <v>0.2883951952663576</v>
      </c>
      <c r="V71">
        <f t="shared" si="7"/>
        <v>16.434278997935987</v>
      </c>
      <c r="W71">
        <f t="shared" si="8"/>
        <v>10.447306703857555</v>
      </c>
      <c r="X71">
        <f t="shared" si="9"/>
        <v>3.8753811713401589</v>
      </c>
      <c r="Y71">
        <f t="shared" si="10"/>
        <v>3.7757278387783781</v>
      </c>
    </row>
    <row r="72" spans="1:25" x14ac:dyDescent="0.25">
      <c r="A72" s="18">
        <v>75</v>
      </c>
      <c r="B72" s="18" t="str">
        <f>IFERROR(VLOOKUP(A72,Tabel3[],2,FALSE),"")</f>
        <v>pallidum, caudal</v>
      </c>
      <c r="C72">
        <f>SUMIFS('Total-corrected counts Z&lt;3'!E:E,'Total-corrected counts Z&lt;3'!$W:$W,$A72)</f>
        <v>5.8985744053422628</v>
      </c>
      <c r="D72">
        <f>SUMIFS('Total-corrected counts Z&lt;3'!F:F,'Total-corrected counts Z&lt;3'!$W:$W,$A72)</f>
        <v>27.037047974354181</v>
      </c>
      <c r="E72">
        <f>SUMIFS('Total-corrected counts Z&lt;3'!G:G,'Total-corrected counts Z&lt;3'!$W:$W,$A72)</f>
        <v>45.056025399792901</v>
      </c>
      <c r="F72">
        <f>SUMIFS('Total-corrected counts Z&lt;3'!H:H,'Total-corrected counts Z&lt;3'!$W:$W,$A72)</f>
        <v>14.379439913835045</v>
      </c>
      <c r="G72">
        <f>SUMIFS('Total-corrected counts Z&lt;3'!I:I,'Total-corrected counts Z&lt;3'!$W:$W,$A72)</f>
        <v>37.335418468841489</v>
      </c>
      <c r="H72">
        <f>SUMIFS('Total-corrected counts Z&lt;3'!J:J,'Total-corrected counts Z&lt;3'!$W:$W,$A72)</f>
        <v>39.03684462773731</v>
      </c>
      <c r="I72">
        <f>SUMIFS('Total-corrected counts Z&lt;3'!K:K,'Total-corrected counts Z&lt;3'!$W:$W,$A72)</f>
        <v>14.234907185461843</v>
      </c>
      <c r="J72">
        <f>SUMIFS('Total-corrected counts Z&lt;3'!L:L,'Total-corrected counts Z&lt;3'!$W:$W,$A72)</f>
        <v>25.519608690513778</v>
      </c>
      <c r="K72">
        <f>SUMIFS('Total-corrected counts Z&lt;3'!M:M,'Total-corrected counts Z&lt;3'!$W:$W,$A72)</f>
        <v>8.3352301472695558</v>
      </c>
      <c r="L72">
        <f>SUMIFS('Total-corrected counts Z&lt;3'!N:N,'Total-corrected counts Z&lt;3'!$W:$W,$A72)</f>
        <v>8.7517767023122097</v>
      </c>
      <c r="M72">
        <f>SUMIFS('Total-corrected counts Z&lt;3'!O:O,'Total-corrected counts Z&lt;3'!$W:$W,$A72)</f>
        <v>39.542757836449141</v>
      </c>
      <c r="N72">
        <f>SUMIFS('Total-corrected counts Z&lt;3'!P:P,'Total-corrected counts Z&lt;3'!$W:$W,$A72)</f>
        <v>9.6117313553139549</v>
      </c>
      <c r="O72">
        <f>SUMIFS('Total-corrected counts Z&lt;3'!Q:Q,'Total-corrected counts Z&lt;3'!$W:$W,$A72)</f>
        <v>0</v>
      </c>
      <c r="P72">
        <f>SUMIFS('Total-corrected counts Z&lt;3'!R:R,'Total-corrected counts Z&lt;3'!$W:$W,$A72)</f>
        <v>20.571753707944406</v>
      </c>
      <c r="Q72">
        <f>SUMIFS('Total-corrected counts Z&lt;3'!S:S,'Total-corrected counts Z&lt;3'!$W:$W,$A72)</f>
        <v>1.3896895889450194</v>
      </c>
      <c r="R72">
        <f>SUMIFS('Total-corrected counts Z&lt;3'!T:T,'Total-corrected counts Z&lt;3'!$W:$W,$A72)</f>
        <v>23.255893869962872</v>
      </c>
      <c r="S72">
        <f>SUMIFS('Total-corrected counts Z&lt;3'!U:U,'Total-corrected counts Z&lt;3'!$W:$W,$A72)</f>
        <v>20.473609525999922</v>
      </c>
      <c r="T72">
        <f t="shared" si="11"/>
        <v>1</v>
      </c>
      <c r="U72">
        <f t="shared" si="6"/>
        <v>0.21475399989670579</v>
      </c>
      <c r="V72">
        <f t="shared" si="7"/>
        <v>24.092566312572039</v>
      </c>
      <c r="W72">
        <f t="shared" si="8"/>
        <v>15.449651573365941</v>
      </c>
      <c r="X72">
        <f t="shared" si="9"/>
        <v>4.7429931934020066</v>
      </c>
      <c r="Y72">
        <f t="shared" si="10"/>
        <v>4.6449057675100365</v>
      </c>
    </row>
    <row r="73" spans="1:25" x14ac:dyDescent="0.25">
      <c r="A73" s="18">
        <v>76</v>
      </c>
      <c r="B73" s="18" t="str">
        <f>IFERROR(VLOOKUP(A73,Tabel3[],2,FALSE),"")</f>
        <v>ventral group dorsal thalamus</v>
      </c>
      <c r="C73">
        <f>SUMIFS('Total-corrected counts Z&lt;3'!E:E,'Total-corrected counts Z&lt;3'!$W:$W,$A73)</f>
        <v>30.641581101849212</v>
      </c>
      <c r="D73">
        <f>SUMIFS('Total-corrected counts Z&lt;3'!F:F,'Total-corrected counts Z&lt;3'!$W:$W,$A73)</f>
        <v>123.29090748014058</v>
      </c>
      <c r="E73">
        <f>SUMIFS('Total-corrected counts Z&lt;3'!G:G,'Total-corrected counts Z&lt;3'!$W:$W,$A73)</f>
        <v>10.465730022442393</v>
      </c>
      <c r="F73">
        <f>SUMIFS('Total-corrected counts Z&lt;3'!H:H,'Total-corrected counts Z&lt;3'!$W:$W,$A73)</f>
        <v>84.817754559713421</v>
      </c>
      <c r="G73">
        <f>SUMIFS('Total-corrected counts Z&lt;3'!I:I,'Total-corrected counts Z&lt;3'!$W:$W,$A73)</f>
        <v>69.098845889810036</v>
      </c>
      <c r="H73">
        <f>SUMIFS('Total-corrected counts Z&lt;3'!J:J,'Total-corrected counts Z&lt;3'!$W:$W,$A73)</f>
        <v>163.82950607568523</v>
      </c>
      <c r="I73">
        <f>SUMIFS('Total-corrected counts Z&lt;3'!K:K,'Total-corrected counts Z&lt;3'!$W:$W,$A73)</f>
        <v>118.27638106917888</v>
      </c>
      <c r="J73">
        <f>SUMIFS('Total-corrected counts Z&lt;3'!L:L,'Total-corrected counts Z&lt;3'!$W:$W,$A73)</f>
        <v>217.83171081481061</v>
      </c>
      <c r="K73">
        <f>SUMIFS('Total-corrected counts Z&lt;3'!M:M,'Total-corrected counts Z&lt;3'!$W:$W,$A73)</f>
        <v>139.16010000433118</v>
      </c>
      <c r="L73">
        <f>SUMIFS('Total-corrected counts Z&lt;3'!N:N,'Total-corrected counts Z&lt;3'!$W:$W,$A73)</f>
        <v>14.534364240698604</v>
      </c>
      <c r="M73">
        <f>SUMIFS('Total-corrected counts Z&lt;3'!O:O,'Total-corrected counts Z&lt;3'!$W:$W,$A73)</f>
        <v>112.0826850845054</v>
      </c>
      <c r="N73">
        <f>SUMIFS('Total-corrected counts Z&lt;3'!P:P,'Total-corrected counts Z&lt;3'!$W:$W,$A73)</f>
        <v>201.42752801569674</v>
      </c>
      <c r="O73">
        <f>SUMIFS('Total-corrected counts Z&lt;3'!Q:Q,'Total-corrected counts Z&lt;3'!$W:$W,$A73)</f>
        <v>14.353581764710471</v>
      </c>
      <c r="P73">
        <f>SUMIFS('Total-corrected counts Z&lt;3'!R:R,'Total-corrected counts Z&lt;3'!$W:$W,$A73)</f>
        <v>140.92092055993319</v>
      </c>
      <c r="Q73">
        <f>SUMIFS('Total-corrected counts Z&lt;3'!S:S,'Total-corrected counts Z&lt;3'!$W:$W,$A73)</f>
        <v>57.54726301721152</v>
      </c>
      <c r="R73">
        <f>SUMIFS('Total-corrected counts Z&lt;3'!T:T,'Total-corrected counts Z&lt;3'!$W:$W,$A73)</f>
        <v>62.886273782093909</v>
      </c>
      <c r="S73">
        <f>SUMIFS('Total-corrected counts Z&lt;3'!U:U,'Total-corrected counts Z&lt;3'!$W:$W,$A73)</f>
        <v>142.37360214890452</v>
      </c>
      <c r="T73">
        <f t="shared" si="11"/>
        <v>1</v>
      </c>
      <c r="U73">
        <f t="shared" si="6"/>
        <v>0.68847246889905467</v>
      </c>
      <c r="V73">
        <f t="shared" si="7"/>
        <v>106.37916855755128</v>
      </c>
      <c r="W73">
        <f t="shared" si="8"/>
        <v>93.265777326719302</v>
      </c>
      <c r="X73">
        <f t="shared" si="9"/>
        <v>21.735351829527286</v>
      </c>
      <c r="Y73">
        <f t="shared" si="10"/>
        <v>23.664367419350462</v>
      </c>
    </row>
    <row r="74" spans="1:25" x14ac:dyDescent="0.25">
      <c r="A74" s="18">
        <v>77</v>
      </c>
      <c r="B74" s="18" t="str">
        <f>IFERROR(VLOOKUP(A74,Tabel3[],2,FALSE),"")</f>
        <v>geniculate group, dorsal thalamus</v>
      </c>
      <c r="C74">
        <f>SUMIFS('Total-corrected counts Z&lt;3'!E:E,'Total-corrected counts Z&lt;3'!$W:$W,$A74)</f>
        <v>0</v>
      </c>
      <c r="D74">
        <f>SUMIFS('Total-corrected counts Z&lt;3'!F:F,'Total-corrected counts Z&lt;3'!$W:$W,$A74)</f>
        <v>12.977126788661501</v>
      </c>
      <c r="E74">
        <f>SUMIFS('Total-corrected counts Z&lt;3'!G:G,'Total-corrected counts Z&lt;3'!$W:$W,$A74)</f>
        <v>2.1858165686910485</v>
      </c>
      <c r="F74">
        <f>SUMIFS('Total-corrected counts Z&lt;3'!H:H,'Total-corrected counts Z&lt;3'!$W:$W,$A74)</f>
        <v>2.2197387828153126</v>
      </c>
      <c r="G74">
        <f>SUMIFS('Total-corrected counts Z&lt;3'!I:I,'Total-corrected counts Z&lt;3'!$W:$W,$A74)</f>
        <v>6.1815237702369474</v>
      </c>
      <c r="H74">
        <f>SUMIFS('Total-corrected counts Z&lt;3'!J:J,'Total-corrected counts Z&lt;3'!$W:$W,$A74)</f>
        <v>7.0904360963352602</v>
      </c>
      <c r="I74">
        <f>SUMIFS('Total-corrected counts Z&lt;3'!K:K,'Total-corrected counts Z&lt;3'!$W:$W,$A74)</f>
        <v>6.5689280338926359</v>
      </c>
      <c r="J74">
        <f>SUMIFS('Total-corrected counts Z&lt;3'!L:L,'Total-corrected counts Z&lt;3'!$W:$W,$A74)</f>
        <v>40.640869827505611</v>
      </c>
      <c r="K74">
        <f>SUMIFS('Total-corrected counts Z&lt;3'!M:M,'Total-corrected counts Z&lt;3'!$W:$W,$A74)</f>
        <v>32.870940779779438</v>
      </c>
      <c r="L74">
        <f>SUMIFS('Total-corrected counts Z&lt;3'!N:N,'Total-corrected counts Z&lt;3'!$W:$W,$A74)</f>
        <v>2.8408908667191466</v>
      </c>
      <c r="M74">
        <f>SUMIFS('Total-corrected counts Z&lt;3'!O:O,'Total-corrected counts Z&lt;3'!$W:$W,$A74)</f>
        <v>7.5888441635057706</v>
      </c>
      <c r="N74">
        <f>SUMIFS('Total-corrected counts Z&lt;3'!P:P,'Total-corrected counts Z&lt;3'!$W:$W,$A74)</f>
        <v>29.886543960742763</v>
      </c>
      <c r="O74">
        <f>SUMIFS('Total-corrected counts Z&lt;3'!Q:Q,'Total-corrected counts Z&lt;3'!$W:$W,$A74)</f>
        <v>5.2655802669454168</v>
      </c>
      <c r="P74">
        <f>SUMIFS('Total-corrected counts Z&lt;3'!R:R,'Total-corrected counts Z&lt;3'!$W:$W,$A74)</f>
        <v>9.5445884948039694</v>
      </c>
      <c r="Q74">
        <f>SUMIFS('Total-corrected counts Z&lt;3'!S:S,'Total-corrected counts Z&lt;3'!$W:$W,$A74)</f>
        <v>14.472314234872741</v>
      </c>
      <c r="R74">
        <f>SUMIFS('Total-corrected counts Z&lt;3'!T:T,'Total-corrected counts Z&lt;3'!$W:$W,$A74)</f>
        <v>22.00160480272438</v>
      </c>
      <c r="S74">
        <f>SUMIFS('Total-corrected counts Z&lt;3'!U:U,'Total-corrected counts Z&lt;3'!$W:$W,$A74)</f>
        <v>20.963969398072408</v>
      </c>
      <c r="T74">
        <f t="shared" si="11"/>
        <v>1</v>
      </c>
      <c r="U74">
        <f t="shared" si="6"/>
        <v>0.7733835471472631</v>
      </c>
      <c r="V74">
        <f t="shared" si="7"/>
        <v>12.303931183101973</v>
      </c>
      <c r="W74">
        <f t="shared" si="8"/>
        <v>14.070542023548324</v>
      </c>
      <c r="X74">
        <f t="shared" si="9"/>
        <v>4.8296620176706728</v>
      </c>
      <c r="Y74">
        <f t="shared" si="10"/>
        <v>3.3457262586948922</v>
      </c>
    </row>
    <row r="75" spans="1:25" x14ac:dyDescent="0.25">
      <c r="A75" s="18">
        <v>78</v>
      </c>
      <c r="B75" s="18" t="str">
        <f>IFERROR(VLOOKUP(A75,Tabel3[],2,FALSE),"")</f>
        <v>thalamus, lateral</v>
      </c>
      <c r="C75">
        <f>SUMIFS('Total-corrected counts Z&lt;3'!E:E,'Total-corrected counts Z&lt;3'!$W:$W,$A75)</f>
        <v>0</v>
      </c>
      <c r="D75">
        <f>SUMIFS('Total-corrected counts Z&lt;3'!F:F,'Total-corrected counts Z&lt;3'!$W:$W,$A75)</f>
        <v>45.961340958830839</v>
      </c>
      <c r="E75">
        <f>SUMIFS('Total-corrected counts Z&lt;3'!G:G,'Total-corrected counts Z&lt;3'!$W:$W,$A75)</f>
        <v>4.3716331373820969</v>
      </c>
      <c r="F75">
        <f>SUMIFS('Total-corrected counts Z&lt;3'!H:H,'Total-corrected counts Z&lt;3'!$W:$W,$A75)</f>
        <v>1.2634362254389044</v>
      </c>
      <c r="G75">
        <f>SUMIFS('Total-corrected counts Z&lt;3'!I:I,'Total-corrected counts Z&lt;3'!$W:$W,$A75)</f>
        <v>21.401371140780508</v>
      </c>
      <c r="H75">
        <f>SUMIFS('Total-corrected counts Z&lt;3'!J:J,'Total-corrected counts Z&lt;3'!$W:$W,$A75)</f>
        <v>50.58468978602464</v>
      </c>
      <c r="I75">
        <f>SUMIFS('Total-corrected counts Z&lt;3'!K:K,'Total-corrected counts Z&lt;3'!$W:$W,$A75)</f>
        <v>16.313060928702829</v>
      </c>
      <c r="J75">
        <f>SUMIFS('Total-corrected counts Z&lt;3'!L:L,'Total-corrected counts Z&lt;3'!$W:$W,$A75)</f>
        <v>46.086993334121217</v>
      </c>
      <c r="K75">
        <f>SUMIFS('Total-corrected counts Z&lt;3'!M:M,'Total-corrected counts Z&lt;3'!$W:$W,$A75)</f>
        <v>21.485449517257013</v>
      </c>
      <c r="L75">
        <f>SUMIFS('Total-corrected counts Z&lt;3'!N:N,'Total-corrected counts Z&lt;3'!$W:$W,$A75)</f>
        <v>5.8284083588173461</v>
      </c>
      <c r="M75">
        <f>SUMIFS('Total-corrected counts Z&lt;3'!O:O,'Total-corrected counts Z&lt;3'!$W:$W,$A75)</f>
        <v>36.009149689362189</v>
      </c>
      <c r="N75">
        <f>SUMIFS('Total-corrected counts Z&lt;3'!P:P,'Total-corrected counts Z&lt;3'!$W:$W,$A75)</f>
        <v>66.615409797811736</v>
      </c>
      <c r="O75">
        <f>SUMIFS('Total-corrected counts Z&lt;3'!Q:Q,'Total-corrected counts Z&lt;3'!$W:$W,$A75)</f>
        <v>2.0087213610939925</v>
      </c>
      <c r="P75">
        <f>SUMIFS('Total-corrected counts Z&lt;3'!R:R,'Total-corrected counts Z&lt;3'!$W:$W,$A75)</f>
        <v>39.829223189904056</v>
      </c>
      <c r="Q75">
        <f>SUMIFS('Total-corrected counts Z&lt;3'!S:S,'Total-corrected counts Z&lt;3'!$W:$W,$A75)</f>
        <v>15.672007200329183</v>
      </c>
      <c r="R75">
        <f>SUMIFS('Total-corrected counts Z&lt;3'!T:T,'Total-corrected counts Z&lt;3'!$W:$W,$A75)</f>
        <v>15.661431298464096</v>
      </c>
      <c r="S75">
        <f>SUMIFS('Total-corrected counts Z&lt;3'!U:U,'Total-corrected counts Z&lt;3'!$W:$W,$A75)</f>
        <v>52.407753761233799</v>
      </c>
      <c r="T75">
        <f t="shared" si="11"/>
        <v>1</v>
      </c>
      <c r="U75">
        <f t="shared" si="6"/>
        <v>0.56256491649028495</v>
      </c>
      <c r="V75">
        <f t="shared" si="7"/>
        <v>23.051997225393119</v>
      </c>
      <c r="W75">
        <f t="shared" si="8"/>
        <v>29.254013082127049</v>
      </c>
      <c r="X75">
        <f t="shared" si="9"/>
        <v>6.6866181716181403</v>
      </c>
      <c r="Y75">
        <f t="shared" si="10"/>
        <v>8.1828769961642589</v>
      </c>
    </row>
    <row r="76" spans="1:25" x14ac:dyDescent="0.25">
      <c r="A76" s="18">
        <v>79</v>
      </c>
      <c r="B76" s="18" t="str">
        <f>IFERROR(VLOOKUP(A76,Tabel3[],2,FALSE),"")</f>
        <v>thalamus, anterior</v>
      </c>
      <c r="C76">
        <f>SUMIFS('Total-corrected counts Z&lt;3'!E:E,'Total-corrected counts Z&lt;3'!$W:$W,$A76)</f>
        <v>12.36123034026444</v>
      </c>
      <c r="D76">
        <f>SUMIFS('Total-corrected counts Z&lt;3'!F:F,'Total-corrected counts Z&lt;3'!$W:$W,$A76)</f>
        <v>18.440316700955158</v>
      </c>
      <c r="E76">
        <f>SUMIFS('Total-corrected counts Z&lt;3'!G:G,'Total-corrected counts Z&lt;3'!$W:$W,$A76)</f>
        <v>6.8697092158861519</v>
      </c>
      <c r="F76">
        <f>SUMIFS('Total-corrected counts Z&lt;3'!H:H,'Total-corrected counts Z&lt;3'!$W:$W,$A76)</f>
        <v>14.861081347842141</v>
      </c>
      <c r="G76">
        <f>SUMIFS('Total-corrected counts Z&lt;3'!I:I,'Total-corrected counts Z&lt;3'!$W:$W,$A76)</f>
        <v>23.131458968904596</v>
      </c>
      <c r="H76">
        <f>SUMIFS('Total-corrected counts Z&lt;3'!J:J,'Total-corrected counts Z&lt;3'!$W:$W,$A76)</f>
        <v>60.692752371203561</v>
      </c>
      <c r="I76">
        <f>SUMIFS('Total-corrected counts Z&lt;3'!K:K,'Total-corrected counts Z&lt;3'!$W:$W,$A76)</f>
        <v>15.880483861976698</v>
      </c>
      <c r="J76">
        <f>SUMIFS('Total-corrected counts Z&lt;3'!L:L,'Total-corrected counts Z&lt;3'!$W:$W,$A76)</f>
        <v>14.181970200223313</v>
      </c>
      <c r="K76">
        <f>SUMIFS('Total-corrected counts Z&lt;3'!M:M,'Total-corrected counts Z&lt;3'!$W:$W,$A76)</f>
        <v>37.183696676874135</v>
      </c>
      <c r="L76">
        <f>SUMIFS('Total-corrected counts Z&lt;3'!N:N,'Total-corrected counts Z&lt;3'!$W:$W,$A76)</f>
        <v>9.8881330489998689</v>
      </c>
      <c r="M76">
        <f>SUMIFS('Total-corrected counts Z&lt;3'!O:O,'Total-corrected counts Z&lt;3'!$W:$W,$A76)</f>
        <v>73.667316514031626</v>
      </c>
      <c r="N76">
        <f>SUMIFS('Total-corrected counts Z&lt;3'!P:P,'Total-corrected counts Z&lt;3'!$W:$W,$A76)</f>
        <v>20.377383326872803</v>
      </c>
      <c r="O76">
        <f>SUMIFS('Total-corrected counts Z&lt;3'!Q:Q,'Total-corrected counts Z&lt;3'!$W:$W,$A76)</f>
        <v>1.6089273037888776</v>
      </c>
      <c r="P76">
        <f>SUMIFS('Total-corrected counts Z&lt;3'!R:R,'Total-corrected counts Z&lt;3'!$W:$W,$A76)</f>
        <v>36.479401199284361</v>
      </c>
      <c r="Q76">
        <f>SUMIFS('Total-corrected counts Z&lt;3'!S:S,'Total-corrected counts Z&lt;3'!$W:$W,$A76)</f>
        <v>11.850360830730379</v>
      </c>
      <c r="R76">
        <f>SUMIFS('Total-corrected counts Z&lt;3'!T:T,'Total-corrected counts Z&lt;3'!$W:$W,$A76)</f>
        <v>28.694010168332468</v>
      </c>
      <c r="S76">
        <f>SUMIFS('Total-corrected counts Z&lt;3'!U:U,'Total-corrected counts Z&lt;3'!$W:$W,$A76)</f>
        <v>80.436376891465571</v>
      </c>
      <c r="T76">
        <f t="shared" si="11"/>
        <v>1</v>
      </c>
      <c r="U76">
        <f t="shared" ref="U76:U93" si="12">_xlfn.T.TEST(C76:K76,L76:S76,2,2)</f>
        <v>0.38306356167453293</v>
      </c>
      <c r="V76">
        <f t="shared" ref="V76:V93" si="13">AVERAGE(C76:K76)</f>
        <v>22.622522187125575</v>
      </c>
      <c r="W76">
        <f t="shared" ref="W76:W93" si="14">AVERAGE(L76:S76)</f>
        <v>32.875238660438242</v>
      </c>
      <c r="X76">
        <f t="shared" ref="X76:X93" si="15">STDEV(C76:K76)/SQRT(COUNT(C76:K76))</f>
        <v>5.5396340602696474</v>
      </c>
      <c r="Y76">
        <f t="shared" ref="Y76:Y93" si="16">STDEV(L76:S76)/SQRT(COUNT(L76:S76))</f>
        <v>10.403261225185732</v>
      </c>
    </row>
    <row r="77" spans="1:25" x14ac:dyDescent="0.25">
      <c r="A77" s="18">
        <v>80</v>
      </c>
      <c r="B77" s="18" t="str">
        <f>IFERROR(VLOOKUP(A77,Tabel3[],2,FALSE),"")</f>
        <v>thalamus, medial-midline</v>
      </c>
      <c r="C77">
        <f>SUMIFS('Total-corrected counts Z&lt;3'!E:E,'Total-corrected counts Z&lt;3'!$W:$W,$A77)</f>
        <v>6.4047535262566884</v>
      </c>
      <c r="D77">
        <f>SUMIFS('Total-corrected counts Z&lt;3'!F:F,'Total-corrected counts Z&lt;3'!$W:$W,$A77)</f>
        <v>0.9843585427556133</v>
      </c>
      <c r="E77">
        <f>SUMIFS('Total-corrected counts Z&lt;3'!G:G,'Total-corrected counts Z&lt;3'!$W:$W,$A77)</f>
        <v>2.2361810057576625</v>
      </c>
      <c r="F77">
        <f>SUMIFS('Total-corrected counts Z&lt;3'!H:H,'Total-corrected counts Z&lt;3'!$W:$W,$A77)</f>
        <v>2.7921242551136011E-2</v>
      </c>
      <c r="G77">
        <f>SUMIFS('Total-corrected counts Z&lt;3'!I:I,'Total-corrected counts Z&lt;3'!$W:$W,$A77)</f>
        <v>3.534058410474112</v>
      </c>
      <c r="H77">
        <f>SUMIFS('Total-corrected counts Z&lt;3'!J:J,'Total-corrected counts Z&lt;3'!$W:$W,$A77)</f>
        <v>50.441697681161131</v>
      </c>
      <c r="I77">
        <f>SUMIFS('Total-corrected counts Z&lt;3'!K:K,'Total-corrected counts Z&lt;3'!$W:$W,$A77)</f>
        <v>5.9312113272757676</v>
      </c>
      <c r="J77">
        <f>SUMIFS('Total-corrected counts Z&lt;3'!L:L,'Total-corrected counts Z&lt;3'!$W:$W,$A77)</f>
        <v>1.6801401263324258</v>
      </c>
      <c r="K77">
        <f>SUMIFS('Total-corrected counts Z&lt;3'!M:M,'Total-corrected counts Z&lt;3'!$W:$W,$A77)</f>
        <v>0.61742445535330048</v>
      </c>
      <c r="L77">
        <f>SUMIFS('Total-corrected counts Z&lt;3'!N:N,'Total-corrected counts Z&lt;3'!$W:$W,$A77)</f>
        <v>4.2705004641649111</v>
      </c>
      <c r="M77">
        <f>SUMIFS('Total-corrected counts Z&lt;3'!O:O,'Total-corrected counts Z&lt;3'!$W:$W,$A77)</f>
        <v>36.359145162978422</v>
      </c>
      <c r="N77">
        <f>SUMIFS('Total-corrected counts Z&lt;3'!P:P,'Total-corrected counts Z&lt;3'!$W:$W,$A77)</f>
        <v>2.9916460421163929E-2</v>
      </c>
      <c r="O77">
        <f>SUMIFS('Total-corrected counts Z&lt;3'!Q:Q,'Total-corrected counts Z&lt;3'!$W:$W,$A77)</f>
        <v>0</v>
      </c>
      <c r="P77">
        <f>SUMIFS('Total-corrected counts Z&lt;3'!R:R,'Total-corrected counts Z&lt;3'!$W:$W,$A77)</f>
        <v>5.1128861962090104</v>
      </c>
      <c r="Q77">
        <f>SUMIFS('Total-corrected counts Z&lt;3'!S:S,'Total-corrected counts Z&lt;3'!$W:$W,$A77)</f>
        <v>1.6285424870449445E-2</v>
      </c>
      <c r="R77">
        <f>SUMIFS('Total-corrected counts Z&lt;3'!T:T,'Total-corrected counts Z&lt;3'!$W:$W,$A77)</f>
        <v>1.0738776260603469</v>
      </c>
      <c r="S77">
        <f>SUMIFS('Total-corrected counts Z&lt;3'!U:U,'Total-corrected counts Z&lt;3'!$W:$W,$A77)</f>
        <v>13.170285059645986</v>
      </c>
      <c r="T77">
        <f t="shared" si="11"/>
        <v>1</v>
      </c>
      <c r="U77">
        <f t="shared" si="12"/>
        <v>0.94662001993225453</v>
      </c>
      <c r="V77">
        <f t="shared" si="13"/>
        <v>7.9841940353242045</v>
      </c>
      <c r="W77">
        <f t="shared" si="14"/>
        <v>7.5041120492937852</v>
      </c>
      <c r="X77">
        <f t="shared" si="15"/>
        <v>5.3599630886387324</v>
      </c>
      <c r="Y77">
        <f t="shared" si="16"/>
        <v>4.4128129536596923</v>
      </c>
    </row>
    <row r="78" spans="1:25" x14ac:dyDescent="0.25">
      <c r="A78">
        <v>81</v>
      </c>
      <c r="B78" t="str">
        <f>IFERROR(VLOOKUP(A78,Tabel3[],2,FALSE),"")</f>
        <v>thalamus, interlaminar</v>
      </c>
      <c r="C78">
        <f>SUMIFS('Total-corrected counts Z&lt;3'!E:E,'Total-corrected counts Z&lt;3'!$W:$W,$A78)</f>
        <v>19.234806594748139</v>
      </c>
      <c r="D78">
        <f>SUMIFS('Total-corrected counts Z&lt;3'!F:F,'Total-corrected counts Z&lt;3'!$W:$W,$A78)</f>
        <v>25.978862540891893</v>
      </c>
      <c r="E78">
        <f>SUMIFS('Total-corrected counts Z&lt;3'!G:G,'Total-corrected counts Z&lt;3'!$W:$W,$A78)</f>
        <v>18.745643476193738</v>
      </c>
      <c r="F78">
        <f>SUMIFS('Total-corrected counts Z&lt;3'!H:H,'Total-corrected counts Z&lt;3'!$W:$W,$A78)</f>
        <v>72.197352926599947</v>
      </c>
      <c r="G78">
        <f>SUMIFS('Total-corrected counts Z&lt;3'!I:I,'Total-corrected counts Z&lt;3'!$W:$W,$A78)</f>
        <v>37.095299517607181</v>
      </c>
      <c r="H78">
        <f>SUMIFS('Total-corrected counts Z&lt;3'!J:J,'Total-corrected counts Z&lt;3'!$W:$W,$A78)</f>
        <v>85.657201575477146</v>
      </c>
      <c r="I78">
        <f>SUMIFS('Total-corrected counts Z&lt;3'!K:K,'Total-corrected counts Z&lt;3'!$W:$W,$A78)</f>
        <v>45.750599253024134</v>
      </c>
      <c r="J78">
        <f>SUMIFS('Total-corrected counts Z&lt;3'!L:L,'Total-corrected counts Z&lt;3'!$W:$W,$A78)</f>
        <v>70.702589620702852</v>
      </c>
      <c r="K78">
        <f>SUMIFS('Total-corrected counts Z&lt;3'!M:M,'Total-corrected counts Z&lt;3'!$W:$W,$A78)</f>
        <v>56.683251117584327</v>
      </c>
      <c r="L78">
        <f>SUMIFS('Total-corrected counts Z&lt;3'!N:N,'Total-corrected counts Z&lt;3'!$W:$W,$A78)</f>
        <v>15.102542414042432</v>
      </c>
      <c r="M78">
        <f>SUMIFS('Total-corrected counts Z&lt;3'!O:O,'Total-corrected counts Z&lt;3'!$W:$W,$A78)</f>
        <v>55.093999024724148</v>
      </c>
      <c r="N78">
        <f>SUMIFS('Total-corrected counts Z&lt;3'!P:P,'Total-corrected counts Z&lt;3'!$W:$W,$A78)</f>
        <v>61.226173141942063</v>
      </c>
      <c r="O78">
        <f>SUMIFS('Total-corrected counts Z&lt;3'!Q:Q,'Total-corrected counts Z&lt;3'!$W:$W,$A78)</f>
        <v>11.389255095911569</v>
      </c>
      <c r="P78">
        <f>SUMIFS('Total-corrected counts Z&lt;3'!R:R,'Total-corrected counts Z&lt;3'!$W:$W,$A78)</f>
        <v>48.848899387134843</v>
      </c>
      <c r="Q78">
        <f>SUMIFS('Total-corrected counts Z&lt;3'!S:S,'Total-corrected counts Z&lt;3'!$W:$W,$A78)</f>
        <v>35.529368592363866</v>
      </c>
      <c r="R78">
        <f>SUMIFS('Total-corrected counts Z&lt;3'!T:T,'Total-corrected counts Z&lt;3'!$W:$W,$A78)</f>
        <v>33.479208870057377</v>
      </c>
      <c r="S78">
        <f>SUMIFS('Total-corrected counts Z&lt;3'!U:U,'Total-corrected counts Z&lt;3'!$W:$W,$A78)</f>
        <v>70.260324678987871</v>
      </c>
      <c r="T78">
        <f t="shared" si="11"/>
        <v>1</v>
      </c>
      <c r="U78">
        <f t="shared" si="12"/>
        <v>0.56400327507886627</v>
      </c>
      <c r="V78">
        <f t="shared" si="13"/>
        <v>48.005067402536589</v>
      </c>
      <c r="W78">
        <f t="shared" si="14"/>
        <v>41.366221400645529</v>
      </c>
      <c r="X78">
        <f t="shared" si="15"/>
        <v>8.2382402989623085</v>
      </c>
      <c r="Y78">
        <f t="shared" si="16"/>
        <v>7.5099961906513464</v>
      </c>
    </row>
    <row r="79" spans="1:25" x14ac:dyDescent="0.25">
      <c r="A79">
        <v>82</v>
      </c>
      <c r="B79" t="str">
        <f>IFERROR(VLOOKUP(A79,Tabel3[],2,FALSE),"")</f>
        <v>thalamus, geniculate</v>
      </c>
      <c r="C79">
        <f>SUMIFS('Total-corrected counts Z&lt;3'!E:E,'Total-corrected counts Z&lt;3'!$W:$W,$A79)</f>
        <v>2.1928202507510504</v>
      </c>
      <c r="D79">
        <f>SUMIFS('Total-corrected counts Z&lt;3'!F:F,'Total-corrected counts Z&lt;3'!$W:$W,$A79)</f>
        <v>5.5370168030003244</v>
      </c>
      <c r="E79">
        <f>SUMIFS('Total-corrected counts Z&lt;3'!G:G,'Total-corrected counts Z&lt;3'!$W:$W,$A79)</f>
        <v>1.7023179728515538</v>
      </c>
      <c r="F79">
        <f>SUMIFS('Total-corrected counts Z&lt;3'!H:H,'Total-corrected counts Z&lt;3'!$W:$W,$A79)</f>
        <v>0.51654298719601621</v>
      </c>
      <c r="G79">
        <f>SUMIFS('Total-corrected counts Z&lt;3'!I:I,'Total-corrected counts Z&lt;3'!$W:$W,$A79)</f>
        <v>6.0276013655995753</v>
      </c>
      <c r="H79">
        <f>SUMIFS('Total-corrected counts Z&lt;3'!J:J,'Total-corrected counts Z&lt;3'!$W:$W,$A79)</f>
        <v>7.4355894529023452</v>
      </c>
      <c r="I79">
        <f>SUMIFS('Total-corrected counts Z&lt;3'!K:K,'Total-corrected counts Z&lt;3'!$W:$W,$A79)</f>
        <v>1.3244885445119572</v>
      </c>
      <c r="J79">
        <f>SUMIFS('Total-corrected counts Z&lt;3'!L:L,'Total-corrected counts Z&lt;3'!$W:$W,$A79)</f>
        <v>18.741720569324961</v>
      </c>
      <c r="K79">
        <f>SUMIFS('Total-corrected counts Z&lt;3'!M:M,'Total-corrected counts Z&lt;3'!$W:$W,$A79)</f>
        <v>5.1421320311513679</v>
      </c>
      <c r="L79">
        <f>SUMIFS('Total-corrected counts Z&lt;3'!N:N,'Total-corrected counts Z&lt;3'!$W:$W,$A79)</f>
        <v>3.4915465168386932</v>
      </c>
      <c r="M79">
        <f>SUMIFS('Total-corrected counts Z&lt;3'!O:O,'Total-corrected counts Z&lt;3'!$W:$W,$A79)</f>
        <v>10.530152278319093</v>
      </c>
      <c r="N79">
        <f>SUMIFS('Total-corrected counts Z&lt;3'!P:P,'Total-corrected counts Z&lt;3'!$W:$W,$A79)</f>
        <v>21.176580198123894</v>
      </c>
      <c r="O79">
        <f>SUMIFS('Total-corrected counts Z&lt;3'!Q:Q,'Total-corrected counts Z&lt;3'!$W:$W,$A79)</f>
        <v>3.3446185769671821</v>
      </c>
      <c r="P79">
        <f>SUMIFS('Total-corrected counts Z&lt;3'!R:R,'Total-corrected counts Z&lt;3'!$W:$W,$A79)</f>
        <v>4.5679390781177682</v>
      </c>
      <c r="Q79">
        <f>SUMIFS('Total-corrected counts Z&lt;3'!S:S,'Total-corrected counts Z&lt;3'!$W:$W,$A79)</f>
        <v>8.4629924576768936</v>
      </c>
      <c r="R79">
        <f>SUMIFS('Total-corrected counts Z&lt;3'!T:T,'Total-corrected counts Z&lt;3'!$W:$W,$A79)</f>
        <v>8.9174798068051189</v>
      </c>
      <c r="S79">
        <f>SUMIFS('Total-corrected counts Z&lt;3'!U:U,'Total-corrected counts Z&lt;3'!$W:$W,$A79)</f>
        <v>8.0063182652543148</v>
      </c>
      <c r="T79">
        <f t="shared" si="11"/>
        <v>1</v>
      </c>
      <c r="U79">
        <f t="shared" si="12"/>
        <v>0.26800643616896713</v>
      </c>
      <c r="V79">
        <f t="shared" si="13"/>
        <v>5.4022477752543496</v>
      </c>
      <c r="W79">
        <f t="shared" si="14"/>
        <v>8.5622033972628699</v>
      </c>
      <c r="X79">
        <f t="shared" si="15"/>
        <v>1.8523297642715251</v>
      </c>
      <c r="Y79">
        <f t="shared" si="16"/>
        <v>2.0368449748912218</v>
      </c>
    </row>
    <row r="80" spans="1:25" x14ac:dyDescent="0.25">
      <c r="A80">
        <v>83</v>
      </c>
      <c r="B80" t="str">
        <f>IFERROR(VLOOKUP(A80,Tabel3[],2,FALSE),"")</f>
        <v>hypothalamus, periventricular</v>
      </c>
      <c r="C80">
        <f>SUMIFS('Total-corrected counts Z&lt;3'!E:E,'Total-corrected counts Z&lt;3'!$W:$W,$A80)</f>
        <v>1.5745719517743915</v>
      </c>
      <c r="D80">
        <f>SUMIFS('Total-corrected counts Z&lt;3'!F:F,'Total-corrected counts Z&lt;3'!$W:$W,$A80)</f>
        <v>24.666384483884411</v>
      </c>
      <c r="E80">
        <f>SUMIFS('Total-corrected counts Z&lt;3'!G:G,'Total-corrected counts Z&lt;3'!$W:$W,$A80)</f>
        <v>14.605686749318064</v>
      </c>
      <c r="F80">
        <f>SUMIFS('Total-corrected counts Z&lt;3'!H:H,'Total-corrected counts Z&lt;3'!$W:$W,$A80)</f>
        <v>3.2388641359317774</v>
      </c>
      <c r="G80">
        <f>SUMIFS('Total-corrected counts Z&lt;3'!I:I,'Total-corrected counts Z&lt;3'!$W:$W,$A80)</f>
        <v>20.348541893060869</v>
      </c>
      <c r="H80">
        <f>SUMIFS('Total-corrected counts Z&lt;3'!J:J,'Total-corrected counts Z&lt;3'!$W:$W,$A80)</f>
        <v>24.362896211399523</v>
      </c>
      <c r="I80">
        <f>SUMIFS('Total-corrected counts Z&lt;3'!K:K,'Total-corrected counts Z&lt;3'!$W:$W,$A80)</f>
        <v>16.937398963152905</v>
      </c>
      <c r="J80">
        <f>SUMIFS('Total-corrected counts Z&lt;3'!L:L,'Total-corrected counts Z&lt;3'!$W:$W,$A80)</f>
        <v>38.819615569827683</v>
      </c>
      <c r="K80">
        <f>SUMIFS('Total-corrected counts Z&lt;3'!M:M,'Total-corrected counts Z&lt;3'!$W:$W,$A80)</f>
        <v>2.3729372724399229</v>
      </c>
      <c r="L80">
        <f>SUMIFS('Total-corrected counts Z&lt;3'!N:N,'Total-corrected counts Z&lt;3'!$W:$W,$A80)</f>
        <v>0.99889388539479673</v>
      </c>
      <c r="M80">
        <f>SUMIFS('Total-corrected counts Z&lt;3'!O:O,'Total-corrected counts Z&lt;3'!$W:$W,$A80)</f>
        <v>32.505829612107419</v>
      </c>
      <c r="N80">
        <f>SUMIFS('Total-corrected counts Z&lt;3'!P:P,'Total-corrected counts Z&lt;3'!$W:$W,$A80)</f>
        <v>7.8893979910669447</v>
      </c>
      <c r="O80">
        <f>SUMIFS('Total-corrected counts Z&lt;3'!Q:Q,'Total-corrected counts Z&lt;3'!$W:$W,$A80)</f>
        <v>3.900429827366976E-2</v>
      </c>
      <c r="P80">
        <f>SUMIFS('Total-corrected counts Z&lt;3'!R:R,'Total-corrected counts Z&lt;3'!$W:$W,$A80)</f>
        <v>7.1604448531547824</v>
      </c>
      <c r="Q80">
        <f>SUMIFS('Total-corrected counts Z&lt;3'!S:S,'Total-corrected counts Z&lt;3'!$W:$W,$A80)</f>
        <v>0.41256409671805261</v>
      </c>
      <c r="R80">
        <f>SUMIFS('Total-corrected counts Z&lt;3'!T:T,'Total-corrected counts Z&lt;3'!$W:$W,$A80)</f>
        <v>12.654573945495128</v>
      </c>
      <c r="S80">
        <f>SUMIFS('Total-corrected counts Z&lt;3'!U:U,'Total-corrected counts Z&lt;3'!$W:$W,$A80)</f>
        <v>10.922440690322553</v>
      </c>
      <c r="T80">
        <f t="shared" si="11"/>
        <v>1</v>
      </c>
      <c r="U80">
        <f t="shared" si="12"/>
        <v>0.21955524579219779</v>
      </c>
      <c r="V80">
        <f t="shared" si="13"/>
        <v>16.325210803421058</v>
      </c>
      <c r="W80">
        <f t="shared" si="14"/>
        <v>9.0728936715666677</v>
      </c>
      <c r="X80">
        <f t="shared" si="15"/>
        <v>4.155311683672295</v>
      </c>
      <c r="Y80">
        <f t="shared" si="16"/>
        <v>3.7612018528526576</v>
      </c>
    </row>
    <row r="81" spans="1:25" x14ac:dyDescent="0.25">
      <c r="A81">
        <v>84</v>
      </c>
      <c r="B81" t="str">
        <f>IFERROR(VLOOKUP(A81,Tabel3[],2,FALSE),"")</f>
        <v xml:space="preserve">hypothalamus, medial </v>
      </c>
      <c r="C81">
        <f>SUMIFS('Total-corrected counts Z&lt;3'!E:E,'Total-corrected counts Z&lt;3'!$W:$W,$A81)</f>
        <v>3.6048918943352022</v>
      </c>
      <c r="D81">
        <f>SUMIFS('Total-corrected counts Z&lt;3'!F:F,'Total-corrected counts Z&lt;3'!$W:$W,$A81)</f>
        <v>5.6682646087010742</v>
      </c>
      <c r="E81">
        <f>SUMIFS('Total-corrected counts Z&lt;3'!G:G,'Total-corrected counts Z&lt;3'!$W:$W,$A81)</f>
        <v>20.296868137845447</v>
      </c>
      <c r="F81">
        <f>SUMIFS('Total-corrected counts Z&lt;3'!H:H,'Total-corrected counts Z&lt;3'!$W:$W,$A81)</f>
        <v>4.4115563230794903</v>
      </c>
      <c r="G81">
        <f>SUMIFS('Total-corrected counts Z&lt;3'!I:I,'Total-corrected counts Z&lt;3'!$W:$W,$A81)</f>
        <v>33.899870397335306</v>
      </c>
      <c r="H81">
        <f>SUMIFS('Total-corrected counts Z&lt;3'!J:J,'Total-corrected counts Z&lt;3'!$W:$W,$A81)</f>
        <v>7.1002976208086066</v>
      </c>
      <c r="I81">
        <f>SUMIFS('Total-corrected counts Z&lt;3'!K:K,'Total-corrected counts Z&lt;3'!$W:$W,$A81)</f>
        <v>18.03445008082948</v>
      </c>
      <c r="J81">
        <f>SUMIFS('Total-corrected counts Z&lt;3'!L:L,'Total-corrected counts Z&lt;3'!$W:$W,$A81)</f>
        <v>16.541222083655988</v>
      </c>
      <c r="K81">
        <f>SUMIFS('Total-corrected counts Z&lt;3'!M:M,'Total-corrected counts Z&lt;3'!$W:$W,$A81)</f>
        <v>6.1465986823977818</v>
      </c>
      <c r="L81">
        <f>SUMIFS('Total-corrected counts Z&lt;3'!N:N,'Total-corrected counts Z&lt;3'!$W:$W,$A81)</f>
        <v>0.55901400925763867</v>
      </c>
      <c r="M81">
        <f>SUMIFS('Total-corrected counts Z&lt;3'!O:O,'Total-corrected counts Z&lt;3'!$W:$W,$A81)</f>
        <v>26.195815063737875</v>
      </c>
      <c r="N81">
        <f>SUMIFS('Total-corrected counts Z&lt;3'!P:P,'Total-corrected counts Z&lt;3'!$W:$W,$A81)</f>
        <v>3.6925459719836624</v>
      </c>
      <c r="O81">
        <f>SUMIFS('Total-corrected counts Z&lt;3'!Q:Q,'Total-corrected counts Z&lt;3'!$W:$W,$A81)</f>
        <v>0</v>
      </c>
      <c r="P81">
        <f>SUMIFS('Total-corrected counts Z&lt;3'!R:R,'Total-corrected counts Z&lt;3'!$W:$W,$A81)</f>
        <v>1.807140810729047</v>
      </c>
      <c r="Q81">
        <f>SUMIFS('Total-corrected counts Z&lt;3'!S:S,'Total-corrected counts Z&lt;3'!$W:$W,$A81)</f>
        <v>0.38542172193397017</v>
      </c>
      <c r="R81">
        <f>SUMIFS('Total-corrected counts Z&lt;3'!T:T,'Total-corrected counts Z&lt;3'!$W:$W,$A81)</f>
        <v>26.511890832177841</v>
      </c>
      <c r="S81">
        <f>SUMIFS('Total-corrected counts Z&lt;3'!U:U,'Total-corrected counts Z&lt;3'!$W:$W,$A81)</f>
        <v>8.6615779173157783</v>
      </c>
      <c r="T81">
        <f t="shared" si="11"/>
        <v>1</v>
      </c>
      <c r="U81">
        <f t="shared" si="12"/>
        <v>0.41478384626484122</v>
      </c>
      <c r="V81">
        <f t="shared" si="13"/>
        <v>12.856002203220928</v>
      </c>
      <c r="W81">
        <f t="shared" si="14"/>
        <v>8.4766757908919761</v>
      </c>
      <c r="X81">
        <f t="shared" si="15"/>
        <v>3.3856468960879891</v>
      </c>
      <c r="Y81">
        <f t="shared" si="16"/>
        <v>4.0237097641194932</v>
      </c>
    </row>
    <row r="82" spans="1:25" x14ac:dyDescent="0.25">
      <c r="A82">
        <v>85</v>
      </c>
      <c r="B82" t="str">
        <f>IFERROR(VLOOKUP(A82,Tabel3[],2,FALSE),"")</f>
        <v>hypothalamus, lateral</v>
      </c>
      <c r="C82">
        <f>SUMIFS('Total-corrected counts Z&lt;3'!E:E,'Total-corrected counts Z&lt;3'!$W:$W,$A82)</f>
        <v>69.776138081181415</v>
      </c>
      <c r="D82">
        <f>SUMIFS('Total-corrected counts Z&lt;3'!F:F,'Total-corrected counts Z&lt;3'!$W:$W,$A82)</f>
        <v>90.437941115671975</v>
      </c>
      <c r="E82">
        <f>SUMIFS('Total-corrected counts Z&lt;3'!G:G,'Total-corrected counts Z&lt;3'!$W:$W,$A82)</f>
        <v>53.396376178024184</v>
      </c>
      <c r="F82">
        <f>SUMIFS('Total-corrected counts Z&lt;3'!H:H,'Total-corrected counts Z&lt;3'!$W:$W,$A82)</f>
        <v>60.812466276374224</v>
      </c>
      <c r="G82">
        <f>SUMIFS('Total-corrected counts Z&lt;3'!I:I,'Total-corrected counts Z&lt;3'!$W:$W,$A82)</f>
        <v>194.84113668617374</v>
      </c>
      <c r="H82">
        <f>SUMIFS('Total-corrected counts Z&lt;3'!J:J,'Total-corrected counts Z&lt;3'!$W:$W,$A82)</f>
        <v>241.99194905141997</v>
      </c>
      <c r="I82">
        <f>SUMIFS('Total-corrected counts Z&lt;3'!K:K,'Total-corrected counts Z&lt;3'!$W:$W,$A82)</f>
        <v>125.75951836780199</v>
      </c>
      <c r="J82">
        <f>SUMIFS('Total-corrected counts Z&lt;3'!L:L,'Total-corrected counts Z&lt;3'!$W:$W,$A82)</f>
        <v>336.97613583646279</v>
      </c>
      <c r="K82">
        <f>SUMIFS('Total-corrected counts Z&lt;3'!M:M,'Total-corrected counts Z&lt;3'!$W:$W,$A82)</f>
        <v>132.09657992928186</v>
      </c>
      <c r="L82">
        <f>SUMIFS('Total-corrected counts Z&lt;3'!N:N,'Total-corrected counts Z&lt;3'!$W:$W,$A82)</f>
        <v>23.212827630321286</v>
      </c>
      <c r="M82">
        <f>SUMIFS('Total-corrected counts Z&lt;3'!O:O,'Total-corrected counts Z&lt;3'!$W:$W,$A82)</f>
        <v>156.36047783805103</v>
      </c>
      <c r="N82">
        <f>SUMIFS('Total-corrected counts Z&lt;3'!P:P,'Total-corrected counts Z&lt;3'!$W:$W,$A82)</f>
        <v>257.48670106489777</v>
      </c>
      <c r="O82">
        <f>SUMIFS('Total-corrected counts Z&lt;3'!Q:Q,'Total-corrected counts Z&lt;3'!$W:$W,$A82)</f>
        <v>10.453151937343495</v>
      </c>
      <c r="P82">
        <f>SUMIFS('Total-corrected counts Z&lt;3'!R:R,'Total-corrected counts Z&lt;3'!$W:$W,$A82)</f>
        <v>165.83622335619305</v>
      </c>
      <c r="Q82">
        <f>SUMIFS('Total-corrected counts Z&lt;3'!S:S,'Total-corrected counts Z&lt;3'!$W:$W,$A82)</f>
        <v>33.656544732262184</v>
      </c>
      <c r="R82">
        <f>SUMIFS('Total-corrected counts Z&lt;3'!T:T,'Total-corrected counts Z&lt;3'!$W:$W,$A82)</f>
        <v>115.70387094224601</v>
      </c>
      <c r="S82">
        <f>SUMIFS('Total-corrected counts Z&lt;3'!U:U,'Total-corrected counts Z&lt;3'!$W:$W,$A82)</f>
        <v>126.57793901311823</v>
      </c>
      <c r="T82">
        <f t="shared" si="11"/>
        <v>1</v>
      </c>
      <c r="U82">
        <f t="shared" si="12"/>
        <v>0.45398861918339828</v>
      </c>
      <c r="V82">
        <f t="shared" si="13"/>
        <v>145.12091572471024</v>
      </c>
      <c r="W82">
        <f t="shared" si="14"/>
        <v>111.16096706430413</v>
      </c>
      <c r="X82">
        <f t="shared" si="15"/>
        <v>31.928172212225515</v>
      </c>
      <c r="Y82">
        <f t="shared" si="16"/>
        <v>30.05524544005408</v>
      </c>
    </row>
    <row r="83" spans="1:25" x14ac:dyDescent="0.25">
      <c r="A83">
        <v>86</v>
      </c>
      <c r="B83" t="str">
        <f>IFERROR(VLOOKUP(A83,Tabel3[],2,FALSE),"")</f>
        <v>midbrain, sensory</v>
      </c>
      <c r="C83">
        <f>SUMIFS('Total-corrected counts Z&lt;3'!E:E,'Total-corrected counts Z&lt;3'!$W:$W,$A83)</f>
        <v>7.7738653182503166</v>
      </c>
      <c r="D83">
        <f>SUMIFS('Total-corrected counts Z&lt;3'!F:F,'Total-corrected counts Z&lt;3'!$W:$W,$A83)</f>
        <v>23.329297463308031</v>
      </c>
      <c r="E83">
        <f>SUMIFS('Total-corrected counts Z&lt;3'!G:G,'Total-corrected counts Z&lt;3'!$W:$W,$A83)</f>
        <v>181.76525337340999</v>
      </c>
      <c r="F83">
        <f>SUMIFS('Total-corrected counts Z&lt;3'!H:H,'Total-corrected counts Z&lt;3'!$W:$W,$A83)</f>
        <v>74.752146620028881</v>
      </c>
      <c r="G83">
        <f>SUMIFS('Total-corrected counts Z&lt;3'!I:I,'Total-corrected counts Z&lt;3'!$W:$W,$A83)</f>
        <v>113.08371223898608</v>
      </c>
      <c r="H83">
        <f>SUMIFS('Total-corrected counts Z&lt;3'!J:J,'Total-corrected counts Z&lt;3'!$W:$W,$A83)</f>
        <v>242.86962472954767</v>
      </c>
      <c r="I83">
        <f>SUMIFS('Total-corrected counts Z&lt;3'!K:K,'Total-corrected counts Z&lt;3'!$W:$W,$A83)</f>
        <v>260.17949718490445</v>
      </c>
      <c r="J83">
        <f>SUMIFS('Total-corrected counts Z&lt;3'!L:L,'Total-corrected counts Z&lt;3'!$W:$W,$A83)</f>
        <v>78.247785831082865</v>
      </c>
      <c r="K83">
        <f>SUMIFS('Total-corrected counts Z&lt;3'!M:M,'Total-corrected counts Z&lt;3'!$W:$W,$A83)</f>
        <v>119.38408685226878</v>
      </c>
      <c r="L83">
        <f>SUMIFS('Total-corrected counts Z&lt;3'!N:N,'Total-corrected counts Z&lt;3'!$W:$W,$A83)</f>
        <v>94.784949143471422</v>
      </c>
      <c r="M83">
        <f>SUMIFS('Total-corrected counts Z&lt;3'!O:O,'Total-corrected counts Z&lt;3'!$W:$W,$A83)</f>
        <v>167.45264207881158</v>
      </c>
      <c r="N83">
        <f>SUMIFS('Total-corrected counts Z&lt;3'!P:P,'Total-corrected counts Z&lt;3'!$W:$W,$A83)</f>
        <v>119.90089958796486</v>
      </c>
      <c r="O83">
        <f>SUMIFS('Total-corrected counts Z&lt;3'!Q:Q,'Total-corrected counts Z&lt;3'!$W:$W,$A83)</f>
        <v>164.60788978945482</v>
      </c>
      <c r="P83">
        <f>SUMIFS('Total-corrected counts Z&lt;3'!R:R,'Total-corrected counts Z&lt;3'!$W:$W,$A83)</f>
        <v>190.71145651141688</v>
      </c>
      <c r="Q83">
        <f>SUMIFS('Total-corrected counts Z&lt;3'!S:S,'Total-corrected counts Z&lt;3'!$W:$W,$A83)</f>
        <v>108.45550116223647</v>
      </c>
      <c r="R83">
        <f>SUMIFS('Total-corrected counts Z&lt;3'!T:T,'Total-corrected counts Z&lt;3'!$W:$W,$A83)</f>
        <v>100.02525760176493</v>
      </c>
      <c r="S83">
        <f>SUMIFS('Total-corrected counts Z&lt;3'!U:U,'Total-corrected counts Z&lt;3'!$W:$W,$A83)</f>
        <v>206.81470038143922</v>
      </c>
      <c r="T83">
        <f t="shared" si="11"/>
        <v>1</v>
      </c>
      <c r="U83">
        <f t="shared" si="12"/>
        <v>0.54364101002664067</v>
      </c>
      <c r="V83">
        <f t="shared" si="13"/>
        <v>122.37614106797635</v>
      </c>
      <c r="W83">
        <f t="shared" si="14"/>
        <v>144.09416203207002</v>
      </c>
      <c r="X83">
        <f t="shared" si="15"/>
        <v>29.881741048521548</v>
      </c>
      <c r="Y83">
        <f t="shared" si="16"/>
        <v>15.412404907406705</v>
      </c>
    </row>
    <row r="84" spans="1:25" x14ac:dyDescent="0.25">
      <c r="A84">
        <v>87</v>
      </c>
      <c r="B84" t="str">
        <f>IFERROR(VLOOKUP(A84,Tabel3[],2,FALSE),"")</f>
        <v>midbrain, motor</v>
      </c>
      <c r="C84">
        <f>SUMIFS('Total-corrected counts Z&lt;3'!E:E,'Total-corrected counts Z&lt;3'!$W:$W,$A84)</f>
        <v>0</v>
      </c>
      <c r="D84">
        <f>SUMIFS('Total-corrected counts Z&lt;3'!F:F,'Total-corrected counts Z&lt;3'!$W:$W,$A84)</f>
        <v>36.363845166963614</v>
      </c>
      <c r="E84">
        <f>SUMIFS('Total-corrected counts Z&lt;3'!G:G,'Total-corrected counts Z&lt;3'!$W:$W,$A84)</f>
        <v>146.67131362539334</v>
      </c>
      <c r="F84">
        <f>SUMIFS('Total-corrected counts Z&lt;3'!H:H,'Total-corrected counts Z&lt;3'!$W:$W,$A84)</f>
        <v>15.901147632871957</v>
      </c>
      <c r="G84">
        <f>SUMIFS('Total-corrected counts Z&lt;3'!I:I,'Total-corrected counts Z&lt;3'!$W:$W,$A84)</f>
        <v>276.01981289192491</v>
      </c>
      <c r="H84">
        <f>SUMIFS('Total-corrected counts Z&lt;3'!J:J,'Total-corrected counts Z&lt;3'!$W:$W,$A84)</f>
        <v>317.88624139828528</v>
      </c>
      <c r="I84">
        <f>SUMIFS('Total-corrected counts Z&lt;3'!K:K,'Total-corrected counts Z&lt;3'!$W:$W,$A84)</f>
        <v>288.21673448910195</v>
      </c>
      <c r="J84">
        <f>SUMIFS('Total-corrected counts Z&lt;3'!L:L,'Total-corrected counts Z&lt;3'!$W:$W,$A84)</f>
        <v>169.19584348326123</v>
      </c>
      <c r="K84">
        <f>SUMIFS('Total-corrected counts Z&lt;3'!M:M,'Total-corrected counts Z&lt;3'!$W:$W,$A84)</f>
        <v>194.95868324558842</v>
      </c>
      <c r="L84">
        <f>SUMIFS('Total-corrected counts Z&lt;3'!N:N,'Total-corrected counts Z&lt;3'!$W:$W,$A84)</f>
        <v>101.06240154251209</v>
      </c>
      <c r="M84">
        <f>SUMIFS('Total-corrected counts Z&lt;3'!O:O,'Total-corrected counts Z&lt;3'!$W:$W,$A84)</f>
        <v>190.22927059260627</v>
      </c>
      <c r="N84">
        <f>SUMIFS('Total-corrected counts Z&lt;3'!P:P,'Total-corrected counts Z&lt;3'!$W:$W,$A84)</f>
        <v>132.33332578298857</v>
      </c>
      <c r="O84">
        <f>SUMIFS('Total-corrected counts Z&lt;3'!Q:Q,'Total-corrected counts Z&lt;3'!$W:$W,$A84)</f>
        <v>24.192416004243668</v>
      </c>
      <c r="P84">
        <f>SUMIFS('Total-corrected counts Z&lt;3'!R:R,'Total-corrected counts Z&lt;3'!$W:$W,$A84)</f>
        <v>311.86201618412804</v>
      </c>
      <c r="Q84">
        <f>SUMIFS('Total-corrected counts Z&lt;3'!S:S,'Total-corrected counts Z&lt;3'!$W:$W,$A84)</f>
        <v>205.71748696351739</v>
      </c>
      <c r="R84">
        <f>SUMIFS('Total-corrected counts Z&lt;3'!T:T,'Total-corrected counts Z&lt;3'!$W:$W,$A84)</f>
        <v>30.687127042300467</v>
      </c>
      <c r="S84">
        <f>SUMIFS('Total-corrected counts Z&lt;3'!U:U,'Total-corrected counts Z&lt;3'!$W:$W,$A84)</f>
        <v>289.08233272436138</v>
      </c>
      <c r="T84">
        <f t="shared" si="11"/>
        <v>1</v>
      </c>
      <c r="U84">
        <f t="shared" si="12"/>
        <v>0.99907008801965935</v>
      </c>
      <c r="V84">
        <f t="shared" si="13"/>
        <v>160.5792913259323</v>
      </c>
      <c r="W84">
        <f t="shared" si="14"/>
        <v>160.64579710458224</v>
      </c>
      <c r="X84">
        <f t="shared" si="15"/>
        <v>40.476309599115716</v>
      </c>
      <c r="Y84">
        <f t="shared" si="16"/>
        <v>38.296187315401554</v>
      </c>
    </row>
    <row r="85" spans="1:25" x14ac:dyDescent="0.25">
      <c r="A85">
        <v>88</v>
      </c>
      <c r="B85" t="str">
        <f>IFERROR(VLOOKUP(A85,Tabel3[],2,FALSE),"")</f>
        <v>midbrain, reticular</v>
      </c>
      <c r="C85">
        <f>SUMIFS('Total-corrected counts Z&lt;3'!E:E,'Total-corrected counts Z&lt;3'!$W:$W,$A85)</f>
        <v>0</v>
      </c>
      <c r="D85">
        <f>SUMIFS('Total-corrected counts Z&lt;3'!F:F,'Total-corrected counts Z&lt;3'!$W:$W,$A85)</f>
        <v>0.30351055068298077</v>
      </c>
      <c r="E85">
        <f>SUMIFS('Total-corrected counts Z&lt;3'!G:G,'Total-corrected counts Z&lt;3'!$W:$W,$A85)</f>
        <v>8.8842866985507136</v>
      </c>
      <c r="F85">
        <f>SUMIFS('Total-corrected counts Z&lt;3'!H:H,'Total-corrected counts Z&lt;3'!$W:$W,$A85)</f>
        <v>3.7554071231277932</v>
      </c>
      <c r="G85">
        <f>SUMIFS('Total-corrected counts Z&lt;3'!I:I,'Total-corrected counts Z&lt;3'!$W:$W,$A85)</f>
        <v>27.773758692767803</v>
      </c>
      <c r="H85">
        <f>SUMIFS('Total-corrected counts Z&lt;3'!J:J,'Total-corrected counts Z&lt;3'!$W:$W,$A85)</f>
        <v>21.360062009265889</v>
      </c>
      <c r="I85">
        <f>SUMIFS('Total-corrected counts Z&lt;3'!K:K,'Total-corrected counts Z&lt;3'!$W:$W,$A85)</f>
        <v>25.99030046267908</v>
      </c>
      <c r="J85">
        <f>SUMIFS('Total-corrected counts Z&lt;3'!L:L,'Total-corrected counts Z&lt;3'!$W:$W,$A85)</f>
        <v>5.7415812191202589</v>
      </c>
      <c r="K85">
        <f>SUMIFS('Total-corrected counts Z&lt;3'!M:M,'Total-corrected counts Z&lt;3'!$W:$W,$A85)</f>
        <v>18.642532435518309</v>
      </c>
      <c r="L85">
        <f>SUMIFS('Total-corrected counts Z&lt;3'!N:N,'Total-corrected counts Z&lt;3'!$W:$W,$A85)</f>
        <v>9.1000149375874599</v>
      </c>
      <c r="M85">
        <f>SUMIFS('Total-corrected counts Z&lt;3'!O:O,'Total-corrected counts Z&lt;3'!$W:$W,$A85)</f>
        <v>14.161355317087487</v>
      </c>
      <c r="N85">
        <f>SUMIFS('Total-corrected counts Z&lt;3'!P:P,'Total-corrected counts Z&lt;3'!$W:$W,$A85)</f>
        <v>16.599361753685816</v>
      </c>
      <c r="O85">
        <f>SUMIFS('Total-corrected counts Z&lt;3'!Q:Q,'Total-corrected counts Z&lt;3'!$W:$W,$A85)</f>
        <v>2.3012535981465159</v>
      </c>
      <c r="P85">
        <f>SUMIFS('Total-corrected counts Z&lt;3'!R:R,'Total-corrected counts Z&lt;3'!$W:$W,$A85)</f>
        <v>21.080638149103141</v>
      </c>
      <c r="Q85">
        <f>SUMIFS('Total-corrected counts Z&lt;3'!S:S,'Total-corrected counts Z&lt;3'!$W:$W,$A85)</f>
        <v>22.995019917074615</v>
      </c>
      <c r="R85">
        <f>SUMIFS('Total-corrected counts Z&lt;3'!T:T,'Total-corrected counts Z&lt;3'!$W:$W,$A85)</f>
        <v>3.4106353403676617</v>
      </c>
      <c r="S85">
        <f>SUMIFS('Total-corrected counts Z&lt;3'!U:U,'Total-corrected counts Z&lt;3'!$W:$W,$A85)</f>
        <v>19.965891782349651</v>
      </c>
      <c r="T85">
        <f t="shared" si="11"/>
        <v>1</v>
      </c>
      <c r="U85">
        <f t="shared" si="12"/>
        <v>0.80175773405631534</v>
      </c>
      <c r="V85">
        <f t="shared" si="13"/>
        <v>12.494604354634758</v>
      </c>
      <c r="W85">
        <f t="shared" si="14"/>
        <v>13.701771349425293</v>
      </c>
      <c r="X85">
        <f t="shared" si="15"/>
        <v>3.6737222254372597</v>
      </c>
      <c r="Y85">
        <f t="shared" si="16"/>
        <v>2.8212017575719499</v>
      </c>
    </row>
    <row r="86" spans="1:25" x14ac:dyDescent="0.25">
      <c r="A86">
        <v>89</v>
      </c>
      <c r="B86" t="str">
        <f>IFERROR(VLOOKUP(A86,Tabel3[],2,FALSE),"")</f>
        <v>midbrain, superior colliculus</v>
      </c>
      <c r="C86">
        <f>SUMIFS('Total-corrected counts Z&lt;3'!E:E,'Total-corrected counts Z&lt;3'!$W:$W,$A86)</f>
        <v>75.263792166962148</v>
      </c>
      <c r="D86">
        <f>SUMIFS('Total-corrected counts Z&lt;3'!F:F,'Total-corrected counts Z&lt;3'!$W:$W,$A86)</f>
        <v>11.156063484563617</v>
      </c>
      <c r="E86">
        <f>SUMIFS('Total-corrected counts Z&lt;3'!G:G,'Total-corrected counts Z&lt;3'!$W:$W,$A86)</f>
        <v>186.45921890801839</v>
      </c>
      <c r="F86">
        <f>SUMIFS('Total-corrected counts Z&lt;3'!H:H,'Total-corrected counts Z&lt;3'!$W:$W,$A86)</f>
        <v>30.594701525407284</v>
      </c>
      <c r="G86">
        <f>SUMIFS('Total-corrected counts Z&lt;3'!I:I,'Total-corrected counts Z&lt;3'!$W:$W,$A86)</f>
        <v>37.630949485745248</v>
      </c>
      <c r="H86">
        <f>SUMIFS('Total-corrected counts Z&lt;3'!J:J,'Total-corrected counts Z&lt;3'!$W:$W,$A86)</f>
        <v>311.4220121060074</v>
      </c>
      <c r="I86">
        <f>SUMIFS('Total-corrected counts Z&lt;3'!K:K,'Total-corrected counts Z&lt;3'!$W:$W,$A86)</f>
        <v>198.03556497017669</v>
      </c>
      <c r="J86">
        <f>SUMIFS('Total-corrected counts Z&lt;3'!L:L,'Total-corrected counts Z&lt;3'!$W:$W,$A86)</f>
        <v>29.095969956801433</v>
      </c>
      <c r="K86">
        <f>SUMIFS('Total-corrected counts Z&lt;3'!M:M,'Total-corrected counts Z&lt;3'!$W:$W,$A86)</f>
        <v>145.38502865494542</v>
      </c>
      <c r="L86">
        <f>SUMIFS('Total-corrected counts Z&lt;3'!N:N,'Total-corrected counts Z&lt;3'!$W:$W,$A86)</f>
        <v>100.54004418959921</v>
      </c>
      <c r="M86">
        <f>SUMIFS('Total-corrected counts Z&lt;3'!O:O,'Total-corrected counts Z&lt;3'!$W:$W,$A86)</f>
        <v>94.337241503944</v>
      </c>
      <c r="N86">
        <f>SUMIFS('Total-corrected counts Z&lt;3'!P:P,'Total-corrected counts Z&lt;3'!$W:$W,$A86)</f>
        <v>33.771410035433917</v>
      </c>
      <c r="O86">
        <f>SUMIFS('Total-corrected counts Z&lt;3'!Q:Q,'Total-corrected counts Z&lt;3'!$W:$W,$A86)</f>
        <v>34.128760989461036</v>
      </c>
      <c r="P86">
        <f>SUMIFS('Total-corrected counts Z&lt;3'!R:R,'Total-corrected counts Z&lt;3'!$W:$W,$A86)</f>
        <v>179.76843754445227</v>
      </c>
      <c r="Q86">
        <f>SUMIFS('Total-corrected counts Z&lt;3'!S:S,'Total-corrected counts Z&lt;3'!$W:$W,$A86)</f>
        <v>85.292198521500552</v>
      </c>
      <c r="R86">
        <f>SUMIFS('Total-corrected counts Z&lt;3'!T:T,'Total-corrected counts Z&lt;3'!$W:$W,$A86)</f>
        <v>40.858895916344068</v>
      </c>
      <c r="S86">
        <f>SUMIFS('Total-corrected counts Z&lt;3'!U:U,'Total-corrected counts Z&lt;3'!$W:$W,$A86)</f>
        <v>198.44820628094581</v>
      </c>
      <c r="T86">
        <f t="shared" si="11"/>
        <v>1</v>
      </c>
      <c r="U86">
        <f t="shared" si="12"/>
        <v>0.67522918384386754</v>
      </c>
      <c r="V86">
        <f t="shared" si="13"/>
        <v>113.89370013984752</v>
      </c>
      <c r="W86">
        <f t="shared" si="14"/>
        <v>95.893149372710099</v>
      </c>
      <c r="X86">
        <f t="shared" si="15"/>
        <v>34.227065082221117</v>
      </c>
      <c r="Y86">
        <f t="shared" si="16"/>
        <v>22.516548488664874</v>
      </c>
    </row>
    <row r="87" spans="1:25" x14ac:dyDescent="0.25">
      <c r="A87">
        <v>90</v>
      </c>
      <c r="B87" t="str">
        <f>IFERROR(VLOOKUP(A87,Tabel3[],2,FALSE),"")</f>
        <v>PAG</v>
      </c>
      <c r="C87">
        <f>SUMIFS('Total-corrected counts Z&lt;3'!E:E,'Total-corrected counts Z&lt;3'!$W:$W,$A87)</f>
        <v>18.463397085753094</v>
      </c>
      <c r="D87">
        <f>SUMIFS('Total-corrected counts Z&lt;3'!F:F,'Total-corrected counts Z&lt;3'!$W:$W,$A87)</f>
        <v>1.9277021462297428</v>
      </c>
      <c r="E87">
        <f>SUMIFS('Total-corrected counts Z&lt;3'!G:G,'Total-corrected counts Z&lt;3'!$W:$W,$A87)</f>
        <v>45.761127518725495</v>
      </c>
      <c r="F87">
        <f>SUMIFS('Total-corrected counts Z&lt;3'!H:H,'Total-corrected counts Z&lt;3'!$W:$W,$A87)</f>
        <v>0.11168497020454404</v>
      </c>
      <c r="G87">
        <f>SUMIFS('Total-corrected counts Z&lt;3'!I:I,'Total-corrected counts Z&lt;3'!$W:$W,$A87)</f>
        <v>26.807125991645091</v>
      </c>
      <c r="H87">
        <f>SUMIFS('Total-corrected counts Z&lt;3'!J:J,'Total-corrected counts Z&lt;3'!$W:$W,$A87)</f>
        <v>57.063711365012495</v>
      </c>
      <c r="I87">
        <f>SUMIFS('Total-corrected counts Z&lt;3'!K:K,'Total-corrected counts Z&lt;3'!$W:$W,$A87)</f>
        <v>28.184402698032219</v>
      </c>
      <c r="J87">
        <f>SUMIFS('Total-corrected counts Z&lt;3'!L:L,'Total-corrected counts Z&lt;3'!$W:$W,$A87)</f>
        <v>2.9810360246738057</v>
      </c>
      <c r="K87">
        <f>SUMIFS('Total-corrected counts Z&lt;3'!M:M,'Total-corrected counts Z&lt;3'!$W:$W,$A87)</f>
        <v>7.6855521755918286</v>
      </c>
      <c r="L87">
        <f>SUMIFS('Total-corrected counts Z&lt;3'!N:N,'Total-corrected counts Z&lt;3'!$W:$W,$A87)</f>
        <v>6.2041390863511685</v>
      </c>
      <c r="M87">
        <f>SUMIFS('Total-corrected counts Z&lt;3'!O:O,'Total-corrected counts Z&lt;3'!$W:$W,$A87)</f>
        <v>21.070400579915578</v>
      </c>
      <c r="N87">
        <f>SUMIFS('Total-corrected counts Z&lt;3'!P:P,'Total-corrected counts Z&lt;3'!$W:$W,$A87)</f>
        <v>1.6838693437055126</v>
      </c>
      <c r="O87">
        <f>SUMIFS('Total-corrected counts Z&lt;3'!Q:Q,'Total-corrected counts Z&lt;3'!$W:$W,$A87)</f>
        <v>0.13651504395784417</v>
      </c>
      <c r="P87">
        <f>SUMIFS('Total-corrected counts Z&lt;3'!R:R,'Total-corrected counts Z&lt;3'!$W:$W,$A87)</f>
        <v>71.572392818718939</v>
      </c>
      <c r="Q87">
        <f>SUMIFS('Total-corrected counts Z&lt;3'!S:S,'Total-corrected counts Z&lt;3'!$W:$W,$A87)</f>
        <v>1.3245478894632214</v>
      </c>
      <c r="R87">
        <f>SUMIFS('Total-corrected counts Z&lt;3'!T:T,'Total-corrected counts Z&lt;3'!$W:$W,$A87)</f>
        <v>3.1443136891046954</v>
      </c>
      <c r="S87">
        <f>SUMIFS('Total-corrected counts Z&lt;3'!U:U,'Total-corrected counts Z&lt;3'!$W:$W,$A87)</f>
        <v>60.500861384377053</v>
      </c>
      <c r="T87">
        <f t="shared" si="11"/>
        <v>1</v>
      </c>
      <c r="U87">
        <f t="shared" si="12"/>
        <v>0.98080096906710001</v>
      </c>
      <c r="V87">
        <f t="shared" si="13"/>
        <v>20.998415552874256</v>
      </c>
      <c r="W87">
        <f t="shared" si="14"/>
        <v>20.704629979449251</v>
      </c>
      <c r="X87">
        <f t="shared" si="15"/>
        <v>6.7777303163846625</v>
      </c>
      <c r="Y87">
        <f t="shared" si="16"/>
        <v>10.221175788330248</v>
      </c>
    </row>
    <row r="88" spans="1:25" x14ac:dyDescent="0.25">
      <c r="A88">
        <v>91</v>
      </c>
      <c r="B88" t="str">
        <f>IFERROR(VLOOKUP(A88,Tabel3[],2,FALSE),"")</f>
        <v xml:space="preserve">pretectal </v>
      </c>
      <c r="C88">
        <f>SUMIFS('Total-corrected counts Z&lt;3'!E:E,'Total-corrected counts Z&lt;3'!$W:$W,$A88)</f>
        <v>1.9331933215735411</v>
      </c>
      <c r="D88">
        <f>SUMIFS('Total-corrected counts Z&lt;3'!F:F,'Total-corrected counts Z&lt;3'!$W:$W,$A88)</f>
        <v>20.630514458586397</v>
      </c>
      <c r="E88">
        <f>SUMIFS('Total-corrected counts Z&lt;3'!G:G,'Total-corrected counts Z&lt;3'!$W:$W,$A88)</f>
        <v>37.964712660813639</v>
      </c>
      <c r="F88">
        <f>SUMIFS('Total-corrected counts Z&lt;3'!H:H,'Total-corrected counts Z&lt;3'!$W:$W,$A88)</f>
        <v>0.52352329783380025</v>
      </c>
      <c r="G88">
        <f>SUMIFS('Total-corrected counts Z&lt;3'!I:I,'Total-corrected counts Z&lt;3'!$W:$W,$A88)</f>
        <v>65.109177161609296</v>
      </c>
      <c r="H88">
        <f>SUMIFS('Total-corrected counts Z&lt;3'!J:J,'Total-corrected counts Z&lt;3'!$W:$W,$A88)</f>
        <v>76.88044479419986</v>
      </c>
      <c r="I88">
        <f>SUMIFS('Total-corrected counts Z&lt;3'!K:K,'Total-corrected counts Z&lt;3'!$W:$W,$A88)</f>
        <v>89.516695467974785</v>
      </c>
      <c r="J88">
        <f>SUMIFS('Total-corrected counts Z&lt;3'!L:L,'Total-corrected counts Z&lt;3'!$W:$W,$A88)</f>
        <v>43.136826025679248</v>
      </c>
      <c r="K88">
        <f>SUMIFS('Total-corrected counts Z&lt;3'!M:M,'Total-corrected counts Z&lt;3'!$W:$W,$A88)</f>
        <v>31.046313284854758</v>
      </c>
      <c r="L88">
        <f>SUMIFS('Total-corrected counts Z&lt;3'!N:N,'Total-corrected counts Z&lt;3'!$W:$W,$A88)</f>
        <v>37.05987956455558</v>
      </c>
      <c r="M88">
        <f>SUMIFS('Total-corrected counts Z&lt;3'!O:O,'Total-corrected counts Z&lt;3'!$W:$W,$A88)</f>
        <v>48.2657219481152</v>
      </c>
      <c r="N88">
        <f>SUMIFS('Total-corrected counts Z&lt;3'!P:P,'Total-corrected counts Z&lt;3'!$W:$W,$A88)</f>
        <v>30.326743306939886</v>
      </c>
      <c r="O88">
        <f>SUMIFS('Total-corrected counts Z&lt;3'!Q:Q,'Total-corrected counts Z&lt;3'!$W:$W,$A88)</f>
        <v>1.9989702865255752</v>
      </c>
      <c r="P88">
        <f>SUMIFS('Total-corrected counts Z&lt;3'!R:R,'Total-corrected counts Z&lt;3'!$W:$W,$A88)</f>
        <v>123.37041778611227</v>
      </c>
      <c r="Q88">
        <f>SUMIFS('Total-corrected counts Z&lt;3'!S:S,'Total-corrected counts Z&lt;3'!$W:$W,$A88)</f>
        <v>48.438282039673474</v>
      </c>
      <c r="R88">
        <f>SUMIFS('Total-corrected counts Z&lt;3'!T:T,'Total-corrected counts Z&lt;3'!$W:$W,$A88)</f>
        <v>4.9913832059284911</v>
      </c>
      <c r="S88">
        <f>SUMIFS('Total-corrected counts Z&lt;3'!U:U,'Total-corrected counts Z&lt;3'!$W:$W,$A88)</f>
        <v>76.209735162274399</v>
      </c>
      <c r="T88">
        <f t="shared" si="11"/>
        <v>1</v>
      </c>
      <c r="U88">
        <f t="shared" si="12"/>
        <v>0.74976718964180411</v>
      </c>
      <c r="V88">
        <f t="shared" si="13"/>
        <v>40.749044497013919</v>
      </c>
      <c r="W88">
        <f t="shared" si="14"/>
        <v>46.332641662515613</v>
      </c>
      <c r="X88">
        <f t="shared" si="15"/>
        <v>10.484309068663363</v>
      </c>
      <c r="Y88">
        <f t="shared" si="16"/>
        <v>13.920935643325519</v>
      </c>
    </row>
    <row r="89" spans="1:25" x14ac:dyDescent="0.25">
      <c r="A89">
        <v>92</v>
      </c>
      <c r="B89" t="str">
        <f>IFERROR(VLOOKUP(A89,Tabel3[],2,FALSE),"")</f>
        <v>midbrain, behavioral state</v>
      </c>
      <c r="C89">
        <f>SUMIFS('Total-corrected counts Z&lt;3'!E:E,'Total-corrected counts Z&lt;3'!$W:$W,$A89)</f>
        <v>0.10833353879349311</v>
      </c>
      <c r="D89">
        <f>SUMIFS('Total-corrected counts Z&lt;3'!F:F,'Total-corrected counts Z&lt;3'!$W:$W,$A89)</f>
        <v>0.70545695564152289</v>
      </c>
      <c r="E89">
        <f>SUMIFS('Total-corrected counts Z&lt;3'!G:G,'Total-corrected counts Z&lt;3'!$W:$W,$A89)</f>
        <v>21.253792442111116</v>
      </c>
      <c r="F89">
        <f>SUMIFS('Total-corrected counts Z&lt;3'!H:H,'Total-corrected counts Z&lt;3'!$W:$W,$A89)</f>
        <v>10.32387943328254</v>
      </c>
      <c r="G89">
        <f>SUMIFS('Total-corrected counts Z&lt;3'!I:I,'Total-corrected counts Z&lt;3'!$W:$W,$A89)</f>
        <v>45.444050745138355</v>
      </c>
      <c r="H89">
        <f>SUMIFS('Total-corrected counts Z&lt;3'!J:J,'Total-corrected counts Z&lt;3'!$W:$W,$A89)</f>
        <v>35.585311062066459</v>
      </c>
      <c r="I89">
        <f>SUMIFS('Total-corrected counts Z&lt;3'!K:K,'Total-corrected counts Z&lt;3'!$W:$W,$A89)</f>
        <v>25.526506494230446</v>
      </c>
      <c r="J89">
        <f>SUMIFS('Total-corrected counts Z&lt;3'!L:L,'Total-corrected counts Z&lt;3'!$W:$W,$A89)</f>
        <v>7.4702293281027021</v>
      </c>
      <c r="K89">
        <f>SUMIFS('Total-corrected counts Z&lt;3'!M:M,'Total-corrected counts Z&lt;3'!$W:$W,$A89)</f>
        <v>30.737601057178114</v>
      </c>
      <c r="L89">
        <f>SUMIFS('Total-corrected counts Z&lt;3'!N:N,'Total-corrected counts Z&lt;3'!$W:$W,$A89)</f>
        <v>12.683203095288063</v>
      </c>
      <c r="M89">
        <f>SUMIFS('Total-corrected counts Z&lt;3'!O:O,'Total-corrected counts Z&lt;3'!$W:$W,$A89)</f>
        <v>22.847300676736438</v>
      </c>
      <c r="N89">
        <f>SUMIFS('Total-corrected counts Z&lt;3'!P:P,'Total-corrected counts Z&lt;3'!$W:$W,$A89)</f>
        <v>30.831049354039511</v>
      </c>
      <c r="O89">
        <f>SUMIFS('Total-corrected counts Z&lt;3'!Q:Q,'Total-corrected counts Z&lt;3'!$W:$W,$A89)</f>
        <v>3.5981465157460355</v>
      </c>
      <c r="P89">
        <f>SUMIFS('Total-corrected counts Z&lt;3'!R:R,'Total-corrected counts Z&lt;3'!$W:$W,$A89)</f>
        <v>30.713379854186577</v>
      </c>
      <c r="Q89">
        <f>SUMIFS('Total-corrected counts Z&lt;3'!S:S,'Total-corrected counts Z&lt;3'!$W:$W,$A89)</f>
        <v>27.53865345593001</v>
      </c>
      <c r="R89">
        <f>SUMIFS('Total-corrected counts Z&lt;3'!T:T,'Total-corrected counts Z&lt;3'!$W:$W,$A89)</f>
        <v>6.6924053656080806</v>
      </c>
      <c r="S89">
        <f>SUMIFS('Total-corrected counts Z&lt;3'!U:U,'Total-corrected counts Z&lt;3'!$W:$W,$A89)</f>
        <v>38.239391085865051</v>
      </c>
      <c r="T89">
        <f t="shared" si="11"/>
        <v>1</v>
      </c>
      <c r="U89">
        <f t="shared" si="12"/>
        <v>0.78508477746803873</v>
      </c>
      <c r="V89">
        <f t="shared" si="13"/>
        <v>19.683906784060532</v>
      </c>
      <c r="W89">
        <f t="shared" si="14"/>
        <v>21.642941175424973</v>
      </c>
      <c r="X89">
        <f t="shared" si="15"/>
        <v>5.3429509625096188</v>
      </c>
      <c r="Y89">
        <f t="shared" si="16"/>
        <v>4.4476243382502822</v>
      </c>
    </row>
    <row r="90" spans="1:25" x14ac:dyDescent="0.25">
      <c r="A90">
        <v>93</v>
      </c>
      <c r="B90" t="str">
        <f>IFERROR(VLOOKUP(A90,Tabel3[],2,FALSE),"")</f>
        <v>pons, sensory</v>
      </c>
      <c r="C90">
        <f>SUMIFS('Total-corrected counts Z&lt;3'!E:E,'Total-corrected counts Z&lt;3'!$W:$W,$A90)</f>
        <v>0</v>
      </c>
      <c r="D90">
        <f>SUMIFS('Total-corrected counts Z&lt;3'!F:F,'Total-corrected counts Z&lt;3'!$W:$W,$A90)</f>
        <v>84.252888272024194</v>
      </c>
      <c r="E90">
        <f>SUMIFS('Total-corrected counts Z&lt;3'!G:G,'Total-corrected counts Z&lt;3'!$W:$W,$A90)</f>
        <v>95.480899790886866</v>
      </c>
      <c r="F90">
        <f>SUMIFS('Total-corrected counts Z&lt;3'!H:H,'Total-corrected counts Z&lt;3'!$W:$W,$A90)</f>
        <v>107.72713407292052</v>
      </c>
      <c r="G90">
        <f>SUMIFS('Total-corrected counts Z&lt;3'!I:I,'Total-corrected counts Z&lt;3'!$W:$W,$A90)</f>
        <v>167.81236243185086</v>
      </c>
      <c r="H90">
        <f>SUMIFS('Total-corrected counts Z&lt;3'!J:J,'Total-corrected counts Z&lt;3'!$W:$W,$A90)</f>
        <v>90.583033049913112</v>
      </c>
      <c r="I90">
        <f>SUMIFS('Total-corrected counts Z&lt;3'!K:K,'Total-corrected counts Z&lt;3'!$W:$W,$A90)</f>
        <v>48.67606890016166</v>
      </c>
      <c r="J90">
        <f>SUMIFS('Total-corrected counts Z&lt;3'!L:L,'Total-corrected counts Z&lt;3'!$W:$W,$A90)</f>
        <v>50.267499475231823</v>
      </c>
      <c r="K90">
        <f>SUMIFS('Total-corrected counts Z&lt;3'!M:M,'Total-corrected counts Z&lt;3'!$W:$W,$A90)</f>
        <v>101.13781190302197</v>
      </c>
      <c r="L90">
        <f>SUMIFS('Total-corrected counts Z&lt;3'!N:N,'Total-corrected counts Z&lt;3'!$W:$W,$A90)</f>
        <v>31.094008744445368</v>
      </c>
      <c r="M90">
        <f>SUMIFS('Total-corrected counts Z&lt;3'!O:O,'Total-corrected counts Z&lt;3'!$W:$W,$A90)</f>
        <v>60.367488516614863</v>
      </c>
      <c r="N90">
        <f>SUMIFS('Total-corrected counts Z&lt;3'!P:P,'Total-corrected counts Z&lt;3'!$W:$W,$A90)</f>
        <v>87.574027212867151</v>
      </c>
      <c r="O90">
        <f>SUMIFS('Total-corrected counts Z&lt;3'!Q:Q,'Total-corrected counts Z&lt;3'!$W:$W,$A90)</f>
        <v>84.688082626705452</v>
      </c>
      <c r="P90">
        <f>SUMIFS('Total-corrected counts Z&lt;3'!R:R,'Total-corrected counts Z&lt;3'!$W:$W,$A90)</f>
        <v>95.802504753261175</v>
      </c>
      <c r="Q90">
        <f>SUMIFS('Total-corrected counts Z&lt;3'!S:S,'Total-corrected counts Z&lt;3'!$W:$W,$A90)</f>
        <v>68.257644107010449</v>
      </c>
      <c r="R90">
        <f>SUMIFS('Total-corrected counts Z&lt;3'!T:T,'Total-corrected counts Z&lt;3'!$W:$W,$A90)</f>
        <v>26.305706327974256</v>
      </c>
      <c r="S90">
        <f>SUMIFS('Total-corrected counts Z&lt;3'!U:U,'Total-corrected counts Z&lt;3'!$W:$W,$A90)</f>
        <v>82.88383678393356</v>
      </c>
      <c r="T90">
        <f t="shared" si="11"/>
        <v>1</v>
      </c>
      <c r="U90">
        <f t="shared" si="12"/>
        <v>0.41340002702027723</v>
      </c>
      <c r="V90">
        <f t="shared" si="13"/>
        <v>82.881966432890124</v>
      </c>
      <c r="W90">
        <f t="shared" si="14"/>
        <v>67.121662384101526</v>
      </c>
      <c r="X90">
        <f t="shared" si="15"/>
        <v>15.584365665295136</v>
      </c>
      <c r="Y90">
        <f t="shared" si="16"/>
        <v>9.2666439281529769</v>
      </c>
    </row>
    <row r="91" spans="1:25" x14ac:dyDescent="0.25">
      <c r="A91">
        <v>94</v>
      </c>
      <c r="B91" t="str">
        <f>IFERROR(VLOOKUP(A91,Tabel3[],2,FALSE),"")</f>
        <v>pons, motor</v>
      </c>
      <c r="C91">
        <f>SUMIFS('Total-corrected counts Z&lt;3'!E:E,'Total-corrected counts Z&lt;3'!$W:$W,$A91)</f>
        <v>11.647723239934882</v>
      </c>
      <c r="D91">
        <f>SUMIFS('Total-corrected counts Z&lt;3'!F:F,'Total-corrected counts Z&lt;3'!$W:$W,$A91)</f>
        <v>57.297870176233005</v>
      </c>
      <c r="E91">
        <f>SUMIFS('Total-corrected counts Z&lt;3'!G:G,'Total-corrected counts Z&lt;3'!$W:$W,$A91)</f>
        <v>176.92019452760172</v>
      </c>
      <c r="F91">
        <f>SUMIFS('Total-corrected counts Z&lt;3'!H:H,'Total-corrected counts Z&lt;3'!$W:$W,$A91)</f>
        <v>69.461071156588616</v>
      </c>
      <c r="G91">
        <f>SUMIFS('Total-corrected counts Z&lt;3'!I:I,'Total-corrected counts Z&lt;3'!$W:$W,$A91)</f>
        <v>242.18766835263006</v>
      </c>
      <c r="H91">
        <f>SUMIFS('Total-corrected counts Z&lt;3'!J:J,'Total-corrected counts Z&lt;3'!$W:$W,$A91)</f>
        <v>119.2997923162946</v>
      </c>
      <c r="I91">
        <f>SUMIFS('Total-corrected counts Z&lt;3'!K:K,'Total-corrected counts Z&lt;3'!$W:$W,$A91)</f>
        <v>47.953620603155137</v>
      </c>
      <c r="J91">
        <f>SUMIFS('Total-corrected counts Z&lt;3'!L:L,'Total-corrected counts Z&lt;3'!$W:$W,$A91)</f>
        <v>25.41377309200465</v>
      </c>
      <c r="K91">
        <f>SUMIFS('Total-corrected counts Z&lt;3'!M:M,'Total-corrected counts Z&lt;3'!$W:$W,$A91)</f>
        <v>101.98101097264626</v>
      </c>
      <c r="L91">
        <f>SUMIFS('Total-corrected counts Z&lt;3'!N:N,'Total-corrected counts Z&lt;3'!$W:$W,$A91)</f>
        <v>54.645910445955714</v>
      </c>
      <c r="M91">
        <f>SUMIFS('Total-corrected counts Z&lt;3'!O:O,'Total-corrected counts Z&lt;3'!$W:$W,$A91)</f>
        <v>59.280483343749061</v>
      </c>
      <c r="N91">
        <f>SUMIFS('Total-corrected counts Z&lt;3'!P:P,'Total-corrected counts Z&lt;3'!$W:$W,$A91)</f>
        <v>70.496002092442723</v>
      </c>
      <c r="O91">
        <f>SUMIFS('Total-corrected counts Z&lt;3'!Q:Q,'Total-corrected counts Z&lt;3'!$W:$W,$A91)</f>
        <v>121.97619177633375</v>
      </c>
      <c r="P91">
        <f>SUMIFS('Total-corrected counts Z&lt;3'!R:R,'Total-corrected counts Z&lt;3'!$W:$W,$A91)</f>
        <v>153.16620286057167</v>
      </c>
      <c r="Q91">
        <f>SUMIFS('Total-corrected counts Z&lt;3'!S:S,'Total-corrected counts Z&lt;3'!$W:$W,$A91)</f>
        <v>22.283889697731659</v>
      </c>
      <c r="R91">
        <f>SUMIFS('Total-corrected counts Z&lt;3'!T:T,'Total-corrected counts Z&lt;3'!$W:$W,$A91)</f>
        <v>49.080503021462086</v>
      </c>
      <c r="S91">
        <f>SUMIFS('Total-corrected counts Z&lt;3'!U:U,'Total-corrected counts Z&lt;3'!$W:$W,$A91)</f>
        <v>113.61160894451122</v>
      </c>
      <c r="T91">
        <f t="shared" si="11"/>
        <v>1</v>
      </c>
      <c r="U91">
        <f t="shared" si="12"/>
        <v>0.6492407791946686</v>
      </c>
      <c r="V91">
        <f t="shared" si="13"/>
        <v>94.684747159676533</v>
      </c>
      <c r="W91">
        <f t="shared" si="14"/>
        <v>80.567599022844732</v>
      </c>
      <c r="X91">
        <f t="shared" si="15"/>
        <v>25.025082489209591</v>
      </c>
      <c r="Y91">
        <f t="shared" si="16"/>
        <v>15.636539001731871</v>
      </c>
    </row>
    <row r="92" spans="1:25" x14ac:dyDescent="0.25">
      <c r="A92">
        <v>95</v>
      </c>
      <c r="B92" t="str">
        <f>IFERROR(VLOOKUP(A92,Tabel3[],2,FALSE),"")</f>
        <v>pons, behavioral state</v>
      </c>
      <c r="C92">
        <f>SUMIFS('Total-corrected counts Z&lt;3'!E:E,'Total-corrected counts Z&lt;3'!$W:$W,$A92)</f>
        <v>1.6997158672772195</v>
      </c>
      <c r="D92">
        <f>SUMIFS('Total-corrected counts Z&lt;3'!F:F,'Total-corrected counts Z&lt;3'!$W:$W,$A92)</f>
        <v>212.97417371303325</v>
      </c>
      <c r="E92">
        <f>SUMIFS('Total-corrected counts Z&lt;3'!G:G,'Total-corrected counts Z&lt;3'!$W:$W,$A92)</f>
        <v>283.42083314866375</v>
      </c>
      <c r="F92">
        <f>SUMIFS('Total-corrected counts Z&lt;3'!H:H,'Total-corrected counts Z&lt;3'!$W:$W,$A92)</f>
        <v>168.92351743437288</v>
      </c>
      <c r="G92">
        <f>SUMIFS('Total-corrected counts Z&lt;3'!I:I,'Total-corrected counts Z&lt;3'!$W:$W,$A92)</f>
        <v>351.61418425743216</v>
      </c>
      <c r="H92">
        <f>SUMIFS('Total-corrected counts Z&lt;3'!J:J,'Total-corrected counts Z&lt;3'!$W:$W,$A92)</f>
        <v>215.32145611325765</v>
      </c>
      <c r="I92">
        <f>SUMIFS('Total-corrected counts Z&lt;3'!K:K,'Total-corrected counts Z&lt;3'!$W:$W,$A92)</f>
        <v>127.09292602709181</v>
      </c>
      <c r="J92">
        <f>SUMIFS('Total-corrected counts Z&lt;3'!L:L,'Total-corrected counts Z&lt;3'!$W:$W,$A92)</f>
        <v>71.275865779293966</v>
      </c>
      <c r="K92">
        <f>SUMIFS('Total-corrected counts Z&lt;3'!M:M,'Total-corrected counts Z&lt;3'!$W:$W,$A92)</f>
        <v>139.2983293600073</v>
      </c>
      <c r="L92">
        <f>SUMIFS('Total-corrected counts Z&lt;3'!N:N,'Total-corrected counts Z&lt;3'!$W:$W,$A92)</f>
        <v>193.98702537648677</v>
      </c>
      <c r="M92">
        <f>SUMIFS('Total-corrected counts Z&lt;3'!O:O,'Total-corrected counts Z&lt;3'!$W:$W,$A92)</f>
        <v>181.56688262060456</v>
      </c>
      <c r="N92">
        <f>SUMIFS('Total-corrected counts Z&lt;3'!P:P,'Total-corrected counts Z&lt;3'!$W:$W,$A92)</f>
        <v>157.33493913496125</v>
      </c>
      <c r="O92">
        <f>SUMIFS('Total-corrected counts Z&lt;3'!Q:Q,'Total-corrected counts Z&lt;3'!$W:$W,$A92)</f>
        <v>311.53708138636875</v>
      </c>
      <c r="P92">
        <f>SUMIFS('Total-corrected counts Z&lt;3'!R:R,'Total-corrected counts Z&lt;3'!$W:$W,$A92)</f>
        <v>186.78863865398063</v>
      </c>
      <c r="Q92">
        <f>SUMIFS('Total-corrected counts Z&lt;3'!S:S,'Total-corrected counts Z&lt;3'!$W:$W,$A92)</f>
        <v>93.630336055170673</v>
      </c>
      <c r="R92">
        <f>SUMIFS('Total-corrected counts Z&lt;3'!T:T,'Total-corrected counts Z&lt;3'!$W:$W,$A92)</f>
        <v>78.78825366879552</v>
      </c>
      <c r="S92">
        <f>SUMIFS('Total-corrected counts Z&lt;3'!U:U,'Total-corrected counts Z&lt;3'!$W:$W,$A92)</f>
        <v>313.24882942853549</v>
      </c>
      <c r="T92">
        <f t="shared" si="11"/>
        <v>1</v>
      </c>
      <c r="U92">
        <f t="shared" si="12"/>
        <v>0.75661813991716054</v>
      </c>
      <c r="V92">
        <f t="shared" si="13"/>
        <v>174.62455574449223</v>
      </c>
      <c r="W92">
        <f t="shared" si="14"/>
        <v>189.61024829061296</v>
      </c>
      <c r="X92">
        <f t="shared" si="15"/>
        <v>35.436277192731758</v>
      </c>
      <c r="Y92">
        <f t="shared" si="16"/>
        <v>30.700110048149547</v>
      </c>
    </row>
    <row r="93" spans="1:25" x14ac:dyDescent="0.25">
      <c r="A93">
        <v>96</v>
      </c>
      <c r="B93" t="str">
        <f>IFERROR(VLOOKUP(A93,Tabel3[],2,FALSE),"")</f>
        <v xml:space="preserve">medulla </v>
      </c>
      <c r="C93">
        <f>SUMIFS('Total-corrected counts Z&lt;3'!E:E,'Total-corrected counts Z&lt;3'!$W:$W,$A93)</f>
        <v>73.162495078295265</v>
      </c>
      <c r="D93">
        <f>SUMIFS('Total-corrected counts Z&lt;3'!F:F,'Total-corrected counts Z&lt;3'!$W:$W,$A93)</f>
        <v>516.54214531100786</v>
      </c>
      <c r="E93">
        <f>SUMIFS('Total-corrected counts Z&lt;3'!G:G,'Total-corrected counts Z&lt;3'!$W:$W,$A93)</f>
        <v>490.12655575746101</v>
      </c>
      <c r="F93">
        <f>SUMIFS('Total-corrected counts Z&lt;3'!H:H,'Total-corrected counts Z&lt;3'!$W:$W,$A93)</f>
        <v>342.13294560034512</v>
      </c>
      <c r="G93">
        <f>SUMIFS('Total-corrected counts Z&lt;3'!I:I,'Total-corrected counts Z&lt;3'!$W:$W,$A93)</f>
        <v>316.24281567176359</v>
      </c>
      <c r="H93">
        <f>SUMIFS('Total-corrected counts Z&lt;3'!J:J,'Total-corrected counts Z&lt;3'!$W:$W,$A93)</f>
        <v>127.28269637746762</v>
      </c>
      <c r="I93">
        <f>SUMIFS('Total-corrected counts Z&lt;3'!K:K,'Total-corrected counts Z&lt;3'!$W:$W,$A93)</f>
        <v>23.122805061597642</v>
      </c>
      <c r="J93">
        <f>SUMIFS('Total-corrected counts Z&lt;3'!L:L,'Total-corrected counts Z&lt;3'!$W:$W,$A93)</f>
        <v>71.028916049439346</v>
      </c>
      <c r="K93">
        <f>SUMIFS('Total-corrected counts Z&lt;3'!M:M,'Total-corrected counts Z&lt;3'!$W:$W,$A93)</f>
        <v>58.346611030886883</v>
      </c>
      <c r="L93">
        <f>SUMIFS('Total-corrected counts Z&lt;3'!N:N,'Total-corrected counts Z&lt;3'!$W:$W,$A93)</f>
        <v>245.64541833034428</v>
      </c>
      <c r="M93">
        <f>SUMIFS('Total-corrected counts Z&lt;3'!O:O,'Total-corrected counts Z&lt;3'!$W:$W,$A93)</f>
        <v>312.0243300699621</v>
      </c>
      <c r="N93">
        <f>SUMIFS('Total-corrected counts Z&lt;3'!P:P,'Total-corrected counts Z&lt;3'!$W:$W,$A93)</f>
        <v>89.441669099159824</v>
      </c>
      <c r="O93">
        <f>SUMIFS('Total-corrected counts Z&lt;3'!Q:Q,'Total-corrected counts Z&lt;3'!$W:$W,$A93)</f>
        <v>855.4520208126936</v>
      </c>
      <c r="P93">
        <f>SUMIFS('Total-corrected counts Z&lt;3'!R:R,'Total-corrected counts Z&lt;3'!$W:$W,$A93)</f>
        <v>112.62374006022465</v>
      </c>
      <c r="Q93">
        <f>SUMIFS('Total-corrected counts Z&lt;3'!S:S,'Total-corrected counts Z&lt;3'!$W:$W,$A93)</f>
        <v>132.3353624972722</v>
      </c>
      <c r="R93">
        <f>SUMIFS('Total-corrected counts Z&lt;3'!T:T,'Total-corrected counts Z&lt;3'!$W:$W,$A93)</f>
        <v>35.52387187007627</v>
      </c>
      <c r="S93">
        <f>SUMIFS('Total-corrected counts Z&lt;3'!U:U,'Total-corrected counts Z&lt;3'!$W:$W,$A93)</f>
        <v>323.31205547575746</v>
      </c>
      <c r="T93">
        <f t="shared" si="11"/>
        <v>1</v>
      </c>
      <c r="U93">
        <f t="shared" si="12"/>
        <v>0.7294432755915371</v>
      </c>
      <c r="V93">
        <f t="shared" si="13"/>
        <v>224.22088732647381</v>
      </c>
      <c r="W93">
        <f t="shared" si="14"/>
        <v>263.29480852693632</v>
      </c>
      <c r="X93">
        <f t="shared" si="15"/>
        <v>64.782432480247891</v>
      </c>
      <c r="Y93">
        <f t="shared" si="16"/>
        <v>92.475379183675244</v>
      </c>
    </row>
  </sheetData>
  <autoFilter ref="A2:Y93" xr:uid="{20940600-E13D-4031-962E-E54E0E80A40C}">
    <filterColumn colId="19">
      <filters>
        <filter val="1"/>
      </filters>
    </filterColumn>
  </autoFilter>
  <conditionalFormatting sqref="U3:U93">
    <cfRule type="cellIs" dxfId="22" priority="3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6A82-343B-48EB-AA65-062D6A45388C}">
  <dimension ref="A1:Y1246"/>
  <sheetViews>
    <sheetView workbookViewId="0">
      <pane xSplit="4" ySplit="2" topLeftCell="G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10" bestFit="1" customWidth="1"/>
    <col min="2" max="2" width="23.85546875" customWidth="1"/>
    <col min="3" max="3" width="19.5703125" bestFit="1" customWidth="1"/>
    <col min="4" max="4" width="14.140625" bestFit="1" customWidth="1"/>
    <col min="5" max="21" width="8.5703125" bestFit="1" customWidth="1"/>
    <col min="22" max="22" width="10.28515625" bestFit="1" customWidth="1"/>
    <col min="23" max="24" width="12" bestFit="1" customWidth="1"/>
    <col min="25" max="25" width="11.28515625" bestFit="1" customWidth="1"/>
  </cols>
  <sheetData>
    <row r="1" spans="1:25" x14ac:dyDescent="0.25"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12</v>
      </c>
      <c r="L2" s="1" t="s">
        <v>17</v>
      </c>
      <c r="M2" s="1" t="s">
        <v>19</v>
      </c>
      <c r="N2" s="1" t="s">
        <v>4</v>
      </c>
      <c r="O2" s="1" t="s">
        <v>11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18</v>
      </c>
      <c r="U2" s="1" t="s">
        <v>20</v>
      </c>
      <c r="V2" s="3" t="s">
        <v>1243</v>
      </c>
      <c r="W2" s="3" t="s">
        <v>582</v>
      </c>
      <c r="X2" s="3" t="s">
        <v>583</v>
      </c>
      <c r="Y2" s="3" t="s">
        <v>584</v>
      </c>
    </row>
    <row r="3" spans="1:25" x14ac:dyDescent="0.25">
      <c r="A3">
        <v>0</v>
      </c>
      <c r="B3" t="s">
        <v>21</v>
      </c>
      <c r="C3">
        <v>0</v>
      </c>
      <c r="E3" t="str">
        <f>IFERROR(IF(OR(HLOOKUP($A3,'Z-scores'!$C$2:$UD$20,3,FALSE)&gt;2,HLOOKUP(A3,'Z-scores'!$C$2:$UD$20,3,FALSE)&lt;-2),"",'Total-corrected counts'!E3),"")</f>
        <v/>
      </c>
      <c r="F3" t="str">
        <f>IFERROR(IF(OR(HLOOKUP($A3,'Z-scores'!$C$2:$UD$20,4,FALSE)&gt;2,HLOOKUP($A3,'Z-scores'!$C$2:$UD$20,4,FALSE)&lt;-2),"",'Total-corrected counts'!F3),"")</f>
        <v/>
      </c>
      <c r="G3" t="str">
        <f>IFERROR(IF(OR(HLOOKUP($A3,'Z-scores'!$C$2:$UD$20,5,FALSE)&gt;2,HLOOKUP($A3,'Z-scores'!$C$2:$UD$20,5,FALSE)&lt;-2),"",'Total-corrected counts'!G3),"")</f>
        <v/>
      </c>
      <c r="H3" t="str">
        <f>IFERROR(IF(OR(HLOOKUP($A3,'Z-scores'!$C$2:$UD$20,6,FALSE)&gt;2,HLOOKUP($A3,'Z-scores'!$C$2:$UD$20,6,FALSE)&lt;-2),"",'Total-corrected counts'!H3),"")</f>
        <v/>
      </c>
      <c r="I3" t="str">
        <f>IFERROR(IF(OR(HLOOKUP($A3,'Z-scores'!$C$2:$UD$20,7,FALSE)&gt;2,HLOOKUP($A3,'Z-scores'!$C$2:$UD$20,7,FALSE)&lt;-2),"",'Total-corrected counts'!I3),"")</f>
        <v/>
      </c>
      <c r="J3" t="str">
        <f>IFERROR(IF(OR(HLOOKUP($A3,'Z-scores'!$C$2:$UD$20,8,FALSE)&gt;2,HLOOKUP($A3,'Z-scores'!$C$2:$UD$20,8,FALSE)&lt;-2),"",'Total-corrected counts'!J3),"")</f>
        <v/>
      </c>
      <c r="K3" t="str">
        <f>IFERROR(IF(OR(HLOOKUP($A3,'Z-scores'!$C$2:$UD$20,9,FALSE)&gt;2,HLOOKUP($A3,'Z-scores'!$C$2:$UD$20,9,FALSE)&lt;-2),"",'Total-corrected counts'!K3),"")</f>
        <v/>
      </c>
      <c r="L3" t="str">
        <f>IFERROR(IF(OR(HLOOKUP($A3,'Z-scores'!$C$2:$UD$20,10,FALSE)&gt;2,HLOOKUP($A3,'Z-scores'!$C$2:$UD$20,10,FALSE)&lt;-2),"",'Total-corrected counts'!L3),"")</f>
        <v/>
      </c>
      <c r="M3" t="str">
        <f>IFERROR(IF(OR(HLOOKUP($A3,'Z-scores'!$C$2:$UD$20,11,FALSE)&gt;2,HLOOKUP($A3,'Z-scores'!$C$2:$UD$20,11,FALSE)&lt;-2),"",'Total-corrected counts'!M3),"")</f>
        <v/>
      </c>
      <c r="N3" t="str">
        <f>IFERROR(IF(OR(HLOOKUP($A3,'Z-scores'!$C$2:$UD$20,12,FALSE)&gt;2,HLOOKUP($A3,'Z-scores'!$C$2:$UD$20,12,FALSE)&lt;-2),"",'Total-corrected counts'!N3),"")</f>
        <v/>
      </c>
      <c r="O3" t="str">
        <f>IFERROR(IF(OR(HLOOKUP($A3,'Z-scores'!$C$2:$UD$20,13,FALSE)&gt;2,HLOOKUP($A3,'Z-scores'!$C$2:$UD$20,13,FALSE)&lt;-2),"",'Total-corrected counts'!O3),"")</f>
        <v/>
      </c>
      <c r="P3" t="str">
        <f>IFERROR(IF(OR(HLOOKUP($A3,'Z-scores'!$C$2:$UD$20,14,FALSE)&gt;2,HLOOKUP($A3,'Z-scores'!$C$2:$UD$20,14,FALSE)&lt;-2),"",'Total-corrected counts'!P3),"")</f>
        <v/>
      </c>
      <c r="Q3" t="str">
        <f>IFERROR(IF(OR(HLOOKUP($A3,'Z-scores'!$C$2:$UD$20,15,FALSE)&gt;2,HLOOKUP($A3,'Z-scores'!$C$2:$UD$20,15,FALSE)&lt;-2),"",'Total-corrected counts'!Q3),"")</f>
        <v/>
      </c>
      <c r="R3" t="str">
        <f>IFERROR(IF(OR(HLOOKUP($A3,'Z-scores'!$C$2:$UD$20,16,FALSE)&gt;2,HLOOKUP($A3,'Z-scores'!$C$2:$UD$20,16,FALSE)&lt;-2),"",'Total-corrected counts'!R3),"")</f>
        <v/>
      </c>
      <c r="S3" t="str">
        <f>IFERROR(IF(OR(HLOOKUP($A3,'Z-scores'!$C$2:$UD$20,17,FALSE)&gt;2,HLOOKUP($A3,'Z-scores'!$C$2:$UD$20,17,FALSE)&lt;-2),"",'Total-corrected counts'!S3),"")</f>
        <v/>
      </c>
      <c r="T3" t="str">
        <f>IFERROR(IF(OR(HLOOKUP($A3,'Z-scores'!$C$2:$UD$20,18,FALSE)&gt;2,HLOOKUP($A3,'Z-scores'!$C$2:$UD$20,18,FALSE)&lt;-2),"",'Total-corrected counts'!T3),"")</f>
        <v/>
      </c>
      <c r="U3" t="str">
        <f>IFERROR(IF(OR(HLOOKUP($A3,'Z-scores'!$C$2:$UD$20,19,FALSE)&gt;2,HLOOKUP($A3,'Z-scores'!$C$2:$UD$20,19,FALSE)&lt;-2),"",'Total-corrected counts'!U3),"")</f>
        <v/>
      </c>
      <c r="V3">
        <f>IFERROR(IF(AND(X3=0,Y3=0),0,1),0)</f>
        <v>1</v>
      </c>
      <c r="W3" t="str">
        <f>IFERROR(_xlfn.T.TEST(E3:M3,N3:U3,2,2),"")</f>
        <v/>
      </c>
      <c r="X3" t="str">
        <f>IFERROR(AVERAGE(E3:M3),"")</f>
        <v/>
      </c>
      <c r="Y3" t="str">
        <f>IFERROR(AVERAGE(N3:U3),"")</f>
        <v/>
      </c>
    </row>
    <row r="4" spans="1:25" x14ac:dyDescent="0.25">
      <c r="A4">
        <v>1</v>
      </c>
      <c r="B4" t="s">
        <v>22</v>
      </c>
      <c r="C4">
        <v>75500</v>
      </c>
      <c r="D4">
        <v>557</v>
      </c>
      <c r="E4" t="str">
        <f>IFERROR(IF(OR(HLOOKUP($A4,'Z-scores'!$C$2:$UD$20,3,FALSE)&gt;2,HLOOKUP(A4,'Z-scores'!$C$2:$UD$20,3,FALSE)&lt;-2),"",'Total-corrected counts'!E4),"")</f>
        <v/>
      </c>
      <c r="F4">
        <f>IFERROR(IF(OR(HLOOKUP($A4,'Z-scores'!$C$2:$UD$20,4,FALSE)&gt;2,HLOOKUP($A4,'Z-scores'!$C$2:$UD$20,4,FALSE)&lt;-2),"",'Total-corrected counts'!F4),"")</f>
        <v>0.12304481784445166</v>
      </c>
      <c r="G4">
        <f>IFERROR(IF(OR(HLOOKUP($A4,'Z-scores'!$C$2:$UD$20,5,FALSE)&gt;2,HLOOKUP($A4,'Z-scores'!$C$2:$UD$20,5,FALSE)&lt;-2),"",'Total-corrected counts'!G4),"")</f>
        <v>0.20145774826645607</v>
      </c>
      <c r="H4">
        <f>IFERROR(IF(OR(HLOOKUP($A4,'Z-scores'!$C$2:$UD$20,6,FALSE)&gt;2,HLOOKUP($A4,'Z-scores'!$C$2:$UD$20,6,FALSE)&lt;-2),"",'Total-corrected counts'!H4),"")</f>
        <v>0</v>
      </c>
      <c r="I4">
        <f>IFERROR(IF(OR(HLOOKUP($A4,'Z-scores'!$C$2:$UD$20,7,FALSE)&gt;2,HLOOKUP($A4,'Z-scores'!$C$2:$UD$20,7,FALSE)&lt;-2),"",'Total-corrected counts'!I4),"")</f>
        <v>0.61568961854949678</v>
      </c>
      <c r="J4">
        <f>IFERROR(IF(OR(HLOOKUP($A4,'Z-scores'!$C$2:$UD$20,8,FALSE)&gt;2,HLOOKUP($A4,'Z-scores'!$C$2:$UD$20,8,FALSE)&lt;-2),"",'Total-corrected counts'!J4),"")</f>
        <v>0.10847676920679815</v>
      </c>
      <c r="K4">
        <f>IFERROR(IF(OR(HLOOKUP($A4,'Z-scores'!$C$2:$UD$20,9,FALSE)&gt;2,HLOOKUP($A4,'Z-scores'!$C$2:$UD$20,9,FALSE)&lt;-2),"",'Total-corrected counts'!K4),"")</f>
        <v>0.16946318077930764</v>
      </c>
      <c r="L4">
        <f>IFERROR(IF(OR(HLOOKUP($A4,'Z-scores'!$C$2:$UD$20,10,FALSE)&gt;2,HLOOKUP($A4,'Z-scores'!$C$2:$UD$20,10,FALSE)&lt;-2),"",'Total-corrected counts'!L4),"")</f>
        <v>7.4966882277299848E-2</v>
      </c>
      <c r="M4">
        <f>IFERROR(IF(OR(HLOOKUP($A4,'Z-scores'!$C$2:$UD$20,11,FALSE)&gt;2,HLOOKUP($A4,'Z-scores'!$C$2:$UD$20,11,FALSE)&lt;-2),"",'Total-corrected counts'!M4),"")</f>
        <v>0.29028164691983527</v>
      </c>
      <c r="N4">
        <f>IFERROR(IF(OR(HLOOKUP($A4,'Z-scores'!$C$2:$UD$20,12,FALSE)&gt;2,HLOOKUP($A4,'Z-scores'!$C$2:$UD$20,12,FALSE)&lt;-2),"",'Total-corrected counts'!N4),"")</f>
        <v>3.6656656344763186E-2</v>
      </c>
      <c r="O4">
        <f>IFERROR(IF(OR(HLOOKUP($A4,'Z-scores'!$C$2:$UD$20,13,FALSE)&gt;2,HLOOKUP($A4,'Z-scores'!$C$2:$UD$20,13,FALSE)&lt;-2),"",'Total-corrected counts'!O4),"")</f>
        <v>0.18845910117797035</v>
      </c>
      <c r="P4">
        <f>IFERROR(IF(OR(HLOOKUP($A4,'Z-scores'!$C$2:$UD$20,14,FALSE)&gt;2,HLOOKUP($A4,'Z-scores'!$C$2:$UD$20,14,FALSE)&lt;-2),"",'Total-corrected counts'!P4),"")</f>
        <v>0.371818865234466</v>
      </c>
      <c r="Q4">
        <f>IFERROR(IF(OR(HLOOKUP($A4,'Z-scores'!$C$2:$UD$20,15,FALSE)&gt;2,HLOOKUP($A4,'Z-scores'!$C$2:$UD$20,15,FALSE)&lt;-2),"",'Total-corrected counts'!Q4),"")</f>
        <v>0</v>
      </c>
      <c r="R4">
        <f>IFERROR(IF(OR(HLOOKUP($A4,'Z-scores'!$C$2:$UD$20,16,FALSE)&gt;2,HLOOKUP($A4,'Z-scores'!$C$2:$UD$20,16,FALSE)&lt;-2),"",'Total-corrected counts'!R4),"")</f>
        <v>2.4041784621672467E-2</v>
      </c>
      <c r="S4">
        <f>IFERROR(IF(OR(HLOOKUP($A4,'Z-scores'!$C$2:$UD$20,17,FALSE)&gt;2,HLOOKUP($A4,'Z-scores'!$C$2:$UD$20,17,FALSE)&lt;-2),"",'Total-corrected counts'!S4),"")</f>
        <v>3.257084974089889E-2</v>
      </c>
      <c r="T4">
        <f>IFERROR(IF(OR(HLOOKUP($A4,'Z-scores'!$C$2:$UD$20,18,FALSE)&gt;2,HLOOKUP($A4,'Z-scores'!$C$2:$UD$20,18,FALSE)&lt;-2),"",'Total-corrected counts'!T4),"")</f>
        <v>0.54123432353441481</v>
      </c>
      <c r="U4">
        <f>IFERROR(IF(OR(HLOOKUP($A4,'Z-scores'!$C$2:$UD$20,19,FALSE)&gt;2,HLOOKUP($A4,'Z-scores'!$C$2:$UD$20,19,FALSE)&lt;-2),"",'Total-corrected counts'!U4),"")</f>
        <v>0.10848669736116957</v>
      </c>
      <c r="V4">
        <f t="shared" ref="V4:V67" si="0">IFERROR(IF(AND(X4=0,Y4=0),0,1),0)</f>
        <v>1</v>
      </c>
      <c r="W4">
        <f t="shared" ref="W4:W67" si="1">IFERROR(_xlfn.T.TEST(E4:M4,N4:U4,2,2),"")</f>
        <v>0.72199990467891728</v>
      </c>
      <c r="X4">
        <f t="shared" ref="X4:X67" si="2">IFERROR(AVERAGE(E4:M4),"")</f>
        <v>0.19792258298045565</v>
      </c>
      <c r="Y4">
        <f t="shared" ref="Y4:Y67" si="3">IFERROR(AVERAGE(N4:U4),"")</f>
        <v>0.16290853475191941</v>
      </c>
    </row>
    <row r="5" spans="1:25" x14ac:dyDescent="0.25">
      <c r="A5">
        <v>2</v>
      </c>
      <c r="B5" t="s">
        <v>23</v>
      </c>
      <c r="C5">
        <v>6200</v>
      </c>
      <c r="D5">
        <v>345</v>
      </c>
      <c r="E5" t="str">
        <f>IFERROR(IF(OR(HLOOKUP($A5,'Z-scores'!$C$2:$UD$20,3,FALSE)&gt;2,HLOOKUP(A5,'Z-scores'!$C$2:$UD$20,3,FALSE)&lt;-2),"",'Total-corrected counts'!E5),"")</f>
        <v/>
      </c>
      <c r="F5">
        <f>IFERROR(IF(OR(HLOOKUP($A5,'Z-scores'!$C$2:$UD$20,4,FALSE)&gt;2,HLOOKUP($A5,'Z-scores'!$C$2:$UD$20,4,FALSE)&lt;-2),"",'Total-corrected counts'!F5),"")</f>
        <v>2.5347232475957044</v>
      </c>
      <c r="G5">
        <f>IFERROR(IF(OR(HLOOKUP($A5,'Z-scores'!$C$2:$UD$20,5,FALSE)&gt;2,HLOOKUP($A5,'Z-scores'!$C$2:$UD$20,5,FALSE)&lt;-2),"",'Total-corrected counts'!G5),"")</f>
        <v>0.57415458255939977</v>
      </c>
      <c r="H5">
        <f>IFERROR(IF(OR(HLOOKUP($A5,'Z-scores'!$C$2:$UD$20,6,FALSE)&gt;2,HLOOKUP($A5,'Z-scores'!$C$2:$UD$20,6,FALSE)&lt;-2),"",'Total-corrected counts'!H5),"")</f>
        <v>2.8270258083025213</v>
      </c>
      <c r="I5">
        <f>IFERROR(IF(OR(HLOOKUP($A5,'Z-scores'!$C$2:$UD$20,7,FALSE)&gt;2,HLOOKUP($A5,'Z-scores'!$C$2:$UD$20,7,FALSE)&lt;-2),"",'Total-corrected counts'!I5),"")</f>
        <v>0.6587878918479616</v>
      </c>
      <c r="J5">
        <f>IFERROR(IF(OR(HLOOKUP($A5,'Z-scores'!$C$2:$UD$20,8,FALSE)&gt;2,HLOOKUP($A5,'Z-scores'!$C$2:$UD$20,8,FALSE)&lt;-2),"",'Total-corrected counts'!J5),"")</f>
        <v>1.1439368389080531</v>
      </c>
      <c r="K5">
        <f>IFERROR(IF(OR(HLOOKUP($A5,'Z-scores'!$C$2:$UD$20,9,FALSE)&gt;2,HLOOKUP($A5,'Z-scores'!$C$2:$UD$20,9,FALSE)&lt;-2),"",'Total-corrected counts'!K5),"")</f>
        <v>0.57974246056078926</v>
      </c>
      <c r="L5">
        <f>IFERROR(IF(OR(HLOOKUP($A5,'Z-scores'!$C$2:$UD$20,10,FALSE)&gt;2,HLOOKUP($A5,'Z-scores'!$C$2:$UD$20,10,FALSE)&lt;-2),"",'Total-corrected counts'!L5),"")</f>
        <v>1.4552394795005266</v>
      </c>
      <c r="M5">
        <f>IFERROR(IF(OR(HLOOKUP($A5,'Z-scores'!$C$2:$UD$20,11,FALSE)&gt;2,HLOOKUP($A5,'Z-scores'!$C$2:$UD$20,11,FALSE)&lt;-2),"",'Total-corrected counts'!M5),"")</f>
        <v>1.3869012019503242</v>
      </c>
      <c r="N5">
        <f>IFERROR(IF(OR(HLOOKUP($A5,'Z-scores'!$C$2:$UD$20,12,FALSE)&gt;2,HLOOKUP($A5,'Z-scores'!$C$2:$UD$20,12,FALSE)&lt;-2),"",'Total-corrected counts'!N5),"")</f>
        <v>1.7961761608933959</v>
      </c>
      <c r="O5">
        <f>IFERROR(IF(OR(HLOOKUP($A5,'Z-scores'!$C$2:$UD$20,13,FALSE)&gt;2,HLOOKUP($A5,'Z-scores'!$C$2:$UD$20,13,FALSE)&lt;-2),"",'Total-corrected counts'!O5),"")</f>
        <v>0.60576139664347606</v>
      </c>
      <c r="P5">
        <f>IFERROR(IF(OR(HLOOKUP($A5,'Z-scores'!$C$2:$UD$20,14,FALSE)&gt;2,HLOOKUP($A5,'Z-scores'!$C$2:$UD$20,14,FALSE)&lt;-2),"",'Total-corrected counts'!P5),"")</f>
        <v>2.3463052530312853</v>
      </c>
      <c r="Q5">
        <f>IFERROR(IF(OR(HLOOKUP($A5,'Z-scores'!$C$2:$UD$20,15,FALSE)&gt;2,HLOOKUP($A5,'Z-scores'!$C$2:$UD$20,15,FALSE)&lt;-2),"",'Total-corrected counts'!Q5),"")</f>
        <v>0.36078975903144528</v>
      </c>
      <c r="R5">
        <f>IFERROR(IF(OR(HLOOKUP($A5,'Z-scores'!$C$2:$UD$20,16,FALSE)&gt;2,HLOOKUP($A5,'Z-scores'!$C$2:$UD$20,16,FALSE)&lt;-2),"",'Total-corrected counts'!R5),"")</f>
        <v>1.2020892310836233</v>
      </c>
      <c r="S5">
        <f>IFERROR(IF(OR(HLOOKUP($A5,'Z-scores'!$C$2:$UD$20,17,FALSE)&gt;2,HLOOKUP($A5,'Z-scores'!$C$2:$UD$20,17,FALSE)&lt;-2),"",'Total-corrected counts'!S5),"")</f>
        <v>1.1291227910178281</v>
      </c>
      <c r="T5">
        <f>IFERROR(IF(OR(HLOOKUP($A5,'Z-scores'!$C$2:$UD$20,18,FALSE)&gt;2,HLOOKUP($A5,'Z-scores'!$C$2:$UD$20,18,FALSE)&lt;-2),"",'Total-corrected counts'!T5),"")</f>
        <v>1.3831543823657269</v>
      </c>
      <c r="U5">
        <f>IFERROR(IF(OR(HLOOKUP($A5,'Z-scores'!$C$2:$UD$20,19,FALSE)&gt;2,HLOOKUP($A5,'Z-scores'!$C$2:$UD$20,19,FALSE)&lt;-2),"",'Total-corrected counts'!U5),"")</f>
        <v>1.800879176195415</v>
      </c>
      <c r="V5">
        <f t="shared" si="0"/>
        <v>1</v>
      </c>
      <c r="W5">
        <f t="shared" si="1"/>
        <v>0.86420962570121218</v>
      </c>
      <c r="X5">
        <f t="shared" si="2"/>
        <v>1.3950639389031603</v>
      </c>
      <c r="Y5">
        <f t="shared" si="3"/>
        <v>1.3280347687827745</v>
      </c>
    </row>
    <row r="6" spans="1:25" x14ac:dyDescent="0.25">
      <c r="A6">
        <v>3</v>
      </c>
      <c r="B6" t="s">
        <v>585</v>
      </c>
      <c r="C6">
        <v>118200</v>
      </c>
      <c r="D6">
        <v>1040</v>
      </c>
      <c r="E6" t="str">
        <f>IFERROR(IF(OR(HLOOKUP($A6,'Z-scores'!$C$2:$UD$20,3,FALSE)&gt;2,HLOOKUP(A6,'Z-scores'!$C$2:$UD$20,3,FALSE)&lt;-2),"",'Total-corrected counts'!E6),"")</f>
        <v/>
      </c>
      <c r="F6" t="str">
        <f>IFERROR(IF(OR(HLOOKUP($A6,'Z-scores'!$C$2:$UD$20,4,FALSE)&gt;2,HLOOKUP($A6,'Z-scores'!$C$2:$UD$20,4,FALSE)&lt;-2),"",'Total-corrected counts'!F6),"")</f>
        <v/>
      </c>
      <c r="G6" t="str">
        <f>IFERROR(IF(OR(HLOOKUP($A6,'Z-scores'!$C$2:$UD$20,5,FALSE)&gt;2,HLOOKUP($A6,'Z-scores'!$C$2:$UD$20,5,FALSE)&lt;-2),"",'Total-corrected counts'!G6),"")</f>
        <v/>
      </c>
      <c r="H6" t="str">
        <f>IFERROR(IF(OR(HLOOKUP($A6,'Z-scores'!$C$2:$UD$20,6,FALSE)&gt;2,HLOOKUP($A6,'Z-scores'!$C$2:$UD$20,6,FALSE)&lt;-2),"",'Total-corrected counts'!H6),"")</f>
        <v/>
      </c>
      <c r="I6" t="str">
        <f>IFERROR(IF(OR(HLOOKUP($A6,'Z-scores'!$C$2:$UD$20,7,FALSE)&gt;2,HLOOKUP($A6,'Z-scores'!$C$2:$UD$20,7,FALSE)&lt;-2),"",'Total-corrected counts'!I6),"")</f>
        <v/>
      </c>
      <c r="J6" t="str">
        <f>IFERROR(IF(OR(HLOOKUP($A6,'Z-scores'!$C$2:$UD$20,8,FALSE)&gt;2,HLOOKUP($A6,'Z-scores'!$C$2:$UD$20,8,FALSE)&lt;-2),"",'Total-corrected counts'!J6),"")</f>
        <v/>
      </c>
      <c r="K6" t="str">
        <f>IFERROR(IF(OR(HLOOKUP($A6,'Z-scores'!$C$2:$UD$20,9,FALSE)&gt;2,HLOOKUP($A6,'Z-scores'!$C$2:$UD$20,9,FALSE)&lt;-2),"",'Total-corrected counts'!K6),"")</f>
        <v/>
      </c>
      <c r="L6" t="str">
        <f>IFERROR(IF(OR(HLOOKUP($A6,'Z-scores'!$C$2:$UD$20,10,FALSE)&gt;2,HLOOKUP($A6,'Z-scores'!$C$2:$UD$20,10,FALSE)&lt;-2),"",'Total-corrected counts'!L6),"")</f>
        <v/>
      </c>
      <c r="M6" t="str">
        <f>IFERROR(IF(OR(HLOOKUP($A6,'Z-scores'!$C$2:$UD$20,11,FALSE)&gt;2,HLOOKUP($A6,'Z-scores'!$C$2:$UD$20,11,FALSE)&lt;-2),"",'Total-corrected counts'!M6),"")</f>
        <v/>
      </c>
      <c r="N6" t="str">
        <f>IFERROR(IF(OR(HLOOKUP($A6,'Z-scores'!$C$2:$UD$20,12,FALSE)&gt;2,HLOOKUP($A6,'Z-scores'!$C$2:$UD$20,12,FALSE)&lt;-2),"",'Total-corrected counts'!N6),"")</f>
        <v/>
      </c>
      <c r="O6" t="str">
        <f>IFERROR(IF(OR(HLOOKUP($A6,'Z-scores'!$C$2:$UD$20,13,FALSE)&gt;2,HLOOKUP($A6,'Z-scores'!$C$2:$UD$20,13,FALSE)&lt;-2),"",'Total-corrected counts'!O6),"")</f>
        <v/>
      </c>
      <c r="P6" t="str">
        <f>IFERROR(IF(OR(HLOOKUP($A6,'Z-scores'!$C$2:$UD$20,14,FALSE)&gt;2,HLOOKUP($A6,'Z-scores'!$C$2:$UD$20,14,FALSE)&lt;-2),"",'Total-corrected counts'!P6),"")</f>
        <v/>
      </c>
      <c r="Q6" t="str">
        <f>IFERROR(IF(OR(HLOOKUP($A6,'Z-scores'!$C$2:$UD$20,15,FALSE)&gt;2,HLOOKUP($A6,'Z-scores'!$C$2:$UD$20,15,FALSE)&lt;-2),"",'Total-corrected counts'!Q6),"")</f>
        <v/>
      </c>
      <c r="R6" t="str">
        <f>IFERROR(IF(OR(HLOOKUP($A6,'Z-scores'!$C$2:$UD$20,16,FALSE)&gt;2,HLOOKUP($A6,'Z-scores'!$C$2:$UD$20,16,FALSE)&lt;-2),"",'Total-corrected counts'!R6),"")</f>
        <v/>
      </c>
      <c r="S6" t="str">
        <f>IFERROR(IF(OR(HLOOKUP($A6,'Z-scores'!$C$2:$UD$20,17,FALSE)&gt;2,HLOOKUP($A6,'Z-scores'!$C$2:$UD$20,17,FALSE)&lt;-2),"",'Total-corrected counts'!S6),"")</f>
        <v/>
      </c>
      <c r="T6" t="str">
        <f>IFERROR(IF(OR(HLOOKUP($A6,'Z-scores'!$C$2:$UD$20,18,FALSE)&gt;2,HLOOKUP($A6,'Z-scores'!$C$2:$UD$20,18,FALSE)&lt;-2),"",'Total-corrected counts'!T6),"")</f>
        <v/>
      </c>
      <c r="U6" t="str">
        <f>IFERROR(IF(OR(HLOOKUP($A6,'Z-scores'!$C$2:$UD$20,19,FALSE)&gt;2,HLOOKUP($A6,'Z-scores'!$C$2:$UD$20,19,FALSE)&lt;-2),"",'Total-corrected counts'!U6),"")</f>
        <v/>
      </c>
      <c r="V6">
        <f t="shared" si="0"/>
        <v>1</v>
      </c>
      <c r="W6" t="str">
        <f t="shared" si="1"/>
        <v/>
      </c>
      <c r="X6" t="str">
        <f t="shared" si="2"/>
        <v/>
      </c>
      <c r="Y6" t="str">
        <f t="shared" si="3"/>
        <v/>
      </c>
    </row>
    <row r="7" spans="1:25" x14ac:dyDescent="0.25">
      <c r="A7">
        <v>4</v>
      </c>
      <c r="B7" t="s">
        <v>24</v>
      </c>
      <c r="C7">
        <v>79100</v>
      </c>
      <c r="D7">
        <v>339</v>
      </c>
      <c r="E7" t="str">
        <f>IFERROR(IF(OR(HLOOKUP($A7,'Z-scores'!$C$2:$UD$20,3,FALSE)&gt;2,HLOOKUP(A7,'Z-scores'!$C$2:$UD$20,3,FALSE)&lt;-2),"",'Total-corrected counts'!E7),"")</f>
        <v/>
      </c>
      <c r="F7">
        <f>IFERROR(IF(OR(HLOOKUP($A7,'Z-scores'!$C$2:$UD$20,4,FALSE)&gt;2,HLOOKUP($A7,'Z-scores'!$C$2:$UD$20,4,FALSE)&lt;-2),"",'Total-corrected counts'!F7),"")</f>
        <v>14.962249849885321</v>
      </c>
      <c r="G7">
        <f>IFERROR(IF(OR(HLOOKUP($A7,'Z-scores'!$C$2:$UD$20,5,FALSE)&gt;2,HLOOKUP($A7,'Z-scores'!$C$2:$UD$20,5,FALSE)&lt;-2),"",'Total-corrected counts'!G7),"")</f>
        <v>147.49729039328582</v>
      </c>
      <c r="H7">
        <f>IFERROR(IF(OR(HLOOKUP($A7,'Z-scores'!$C$2:$UD$20,6,FALSE)&gt;2,HLOOKUP($A7,'Z-scores'!$C$2:$UD$20,6,FALSE)&lt;-2),"",'Total-corrected counts'!H7),"")</f>
        <v>66.955139637624157</v>
      </c>
      <c r="I7">
        <f>IFERROR(IF(OR(HLOOKUP($A7,'Z-scores'!$C$2:$UD$20,7,FALSE)&gt;2,HLOOKUP($A7,'Z-scores'!$C$2:$UD$20,7,FALSE)&lt;-2),"",'Total-corrected counts'!I7),"")</f>
        <v>94.052746129621127</v>
      </c>
      <c r="J7">
        <f>IFERROR(IF(OR(HLOOKUP($A7,'Z-scores'!$C$2:$UD$20,8,FALSE)&gt;2,HLOOKUP($A7,'Z-scores'!$C$2:$UD$20,8,FALSE)&lt;-2),"",'Total-corrected counts'!J7),"")</f>
        <v>215.62716337193135</v>
      </c>
      <c r="K7">
        <f>IFERROR(IF(OR(HLOOKUP($A7,'Z-scores'!$C$2:$UD$20,9,FALSE)&gt;2,HLOOKUP($A7,'Z-scores'!$C$2:$UD$20,9,FALSE)&lt;-2),"",'Total-corrected counts'!K7),"")</f>
        <v>234.74664139584146</v>
      </c>
      <c r="L7">
        <f>IFERROR(IF(OR(HLOOKUP($A7,'Z-scores'!$C$2:$UD$20,10,FALSE)&gt;2,HLOOKUP($A7,'Z-scores'!$C$2:$UD$20,10,FALSE)&lt;-2),"",'Total-corrected counts'!L7),"")</f>
        <v>64.789025554005264</v>
      </c>
      <c r="M7">
        <f>IFERROR(IF(OR(HLOOKUP($A7,'Z-scores'!$C$2:$UD$20,11,FALSE)&gt;2,HLOOKUP($A7,'Z-scores'!$C$2:$UD$20,11,FALSE)&lt;-2),"",'Total-corrected counts'!M7),"")</f>
        <v>88.526687020171352</v>
      </c>
      <c r="N7">
        <f>IFERROR(IF(OR(HLOOKUP($A7,'Z-scores'!$C$2:$UD$20,12,FALSE)&gt;2,HLOOKUP($A7,'Z-scores'!$C$2:$UD$20,12,FALSE)&lt;-2),"",'Total-corrected counts'!N7),"")</f>
        <v>72.195284671011095</v>
      </c>
      <c r="O7">
        <f>IFERROR(IF(OR(HLOOKUP($A7,'Z-scores'!$C$2:$UD$20,13,FALSE)&gt;2,HLOOKUP($A7,'Z-scores'!$C$2:$UD$20,13,FALSE)&lt;-2),"",'Total-corrected counts'!O7),"")</f>
        <v>142.77459584777486</v>
      </c>
      <c r="P7">
        <f>IFERROR(IF(OR(HLOOKUP($A7,'Z-scores'!$C$2:$UD$20,14,FALSE)&gt;2,HLOOKUP($A7,'Z-scores'!$C$2:$UD$20,14,FALSE)&lt;-2),"",'Total-corrected counts'!P7),"")</f>
        <v>101.32705144648223</v>
      </c>
      <c r="Q7">
        <f>IFERROR(IF(OR(HLOOKUP($A7,'Z-scores'!$C$2:$UD$20,15,FALSE)&gt;2,HLOOKUP($A7,'Z-scores'!$C$2:$UD$20,15,FALSE)&lt;-2),"",'Total-corrected counts'!Q7),"")</f>
        <v>149.19144089678684</v>
      </c>
      <c r="R7">
        <f>IFERROR(IF(OR(HLOOKUP($A7,'Z-scores'!$C$2:$UD$20,16,FALSE)&gt;2,HLOOKUP($A7,'Z-scores'!$C$2:$UD$20,16,FALSE)&lt;-2),"",'Total-corrected counts'!R7),"")</f>
        <v>147.86498935149291</v>
      </c>
      <c r="S7">
        <f>IFERROR(IF(OR(HLOOKUP($A7,'Z-scores'!$C$2:$UD$20,17,FALSE)&gt;2,HLOOKUP($A7,'Z-scores'!$C$2:$UD$20,17,FALSE)&lt;-2),"",'Total-corrected counts'!S7),"")</f>
        <v>83.69079840923969</v>
      </c>
      <c r="T7">
        <f>IFERROR(IF(OR(HLOOKUP($A7,'Z-scores'!$C$2:$UD$20,18,FALSE)&gt;2,HLOOKUP($A7,'Z-scores'!$C$2:$UD$20,18,FALSE)&lt;-2),"",'Total-corrected counts'!T7),"")</f>
        <v>70.111322450227917</v>
      </c>
      <c r="U7">
        <f>IFERROR(IF(OR(HLOOKUP($A7,'Z-scores'!$C$2:$UD$20,19,FALSE)&gt;2,HLOOKUP($A7,'Z-scores'!$C$2:$UD$20,19,FALSE)&lt;-2),"",'Total-corrected counts'!U7),"")</f>
        <v>174.40755414571063</v>
      </c>
      <c r="V7">
        <f t="shared" si="0"/>
        <v>1</v>
      </c>
      <c r="W7">
        <f t="shared" si="1"/>
        <v>0.95414908179236757</v>
      </c>
      <c r="X7">
        <f t="shared" si="2"/>
        <v>115.89461791904573</v>
      </c>
      <c r="Y7">
        <f t="shared" si="3"/>
        <v>117.69537965234078</v>
      </c>
    </row>
    <row r="8" spans="1:25" x14ac:dyDescent="0.25">
      <c r="A8">
        <v>6</v>
      </c>
      <c r="B8" t="s">
        <v>25</v>
      </c>
      <c r="C8">
        <v>107000</v>
      </c>
      <c r="D8">
        <v>784</v>
      </c>
      <c r="E8" t="str">
        <f>IFERROR(IF(OR(HLOOKUP($A8,'Z-scores'!$C$2:$UD$20,3,FALSE)&gt;2,HLOOKUP(A8,'Z-scores'!$C$2:$UD$20,3,FALSE)&lt;-2),"",'Total-corrected counts'!E8),"")</f>
        <v/>
      </c>
      <c r="F8">
        <f>IFERROR(IF(OR(HLOOKUP($A8,'Z-scores'!$C$2:$UD$20,4,FALSE)&gt;2,HLOOKUP($A8,'Z-scores'!$C$2:$UD$20,4,FALSE)&lt;-2),"",'Total-corrected counts'!F8),"")</f>
        <v>48.069508837899122</v>
      </c>
      <c r="G8">
        <f>IFERROR(IF(OR(HLOOKUP($A8,'Z-scores'!$C$2:$UD$20,5,FALSE)&gt;2,HLOOKUP($A8,'Z-scores'!$C$2:$UD$20,5,FALSE)&lt;-2),"",'Total-corrected counts'!G8),"")</f>
        <v>59.127849116204857</v>
      </c>
      <c r="H8">
        <f>IFERROR(IF(OR(HLOOKUP($A8,'Z-scores'!$C$2:$UD$20,6,FALSE)&gt;2,HLOOKUP($A8,'Z-scores'!$C$2:$UD$20,6,FALSE)&lt;-2),"",'Total-corrected counts'!H8),"")</f>
        <v>110.06553813657816</v>
      </c>
      <c r="I8">
        <f>IFERROR(IF(OR(HLOOKUP($A8,'Z-scores'!$C$2:$UD$20,7,FALSE)&gt;2,HLOOKUP($A8,'Z-scores'!$C$2:$UD$20,7,FALSE)&lt;-2),"",'Total-corrected counts'!I8),"")</f>
        <v>50.751295257035025</v>
      </c>
      <c r="J8">
        <f>IFERROR(IF(OR(HLOOKUP($A8,'Z-scores'!$C$2:$UD$20,8,FALSE)&gt;2,HLOOKUP($A8,'Z-scores'!$C$2:$UD$20,8,FALSE)&lt;-2),"",'Total-corrected counts'!J8),"")</f>
        <v>90.745748203723309</v>
      </c>
      <c r="K8">
        <f>IFERROR(IF(OR(HLOOKUP($A8,'Z-scores'!$C$2:$UD$20,9,FALSE)&gt;2,HLOOKUP($A8,'Z-scores'!$C$2:$UD$20,9,FALSE)&lt;-2),"",'Total-corrected counts'!K8),"")</f>
        <v>68.137577345448463</v>
      </c>
      <c r="L8">
        <f>IFERROR(IF(OR(HLOOKUP($A8,'Z-scores'!$C$2:$UD$20,10,FALSE)&gt;2,HLOOKUP($A8,'Z-scores'!$C$2:$UD$20,10,FALSE)&lt;-2),"",'Total-corrected counts'!L8),"")</f>
        <v>99.979362058290718</v>
      </c>
      <c r="M8">
        <f>IFERROR(IF(OR(HLOOKUP($A8,'Z-scores'!$C$2:$UD$20,11,FALSE)&gt;2,HLOOKUP($A8,'Z-scores'!$C$2:$UD$20,11,FALSE)&lt;-2),"",'Total-corrected counts'!M8),"")</f>
        <v>89.360670799417221</v>
      </c>
      <c r="N8">
        <f>IFERROR(IF(OR(HLOOKUP($A8,'Z-scores'!$C$2:$UD$20,12,FALSE)&gt;2,HLOOKUP($A8,'Z-scores'!$C$2:$UD$20,12,FALSE)&lt;-2),"",'Total-corrected counts'!N8),"")</f>
        <v>31.909619348116351</v>
      </c>
      <c r="O8">
        <f>IFERROR(IF(OR(HLOOKUP($A8,'Z-scores'!$C$2:$UD$20,13,FALSE)&gt;2,HLOOKUP($A8,'Z-scores'!$C$2:$UD$20,13,FALSE)&lt;-2),"",'Total-corrected counts'!O8),"")</f>
        <v>57.459833812726174</v>
      </c>
      <c r="P8">
        <f>IFERROR(IF(OR(HLOOKUP($A8,'Z-scores'!$C$2:$UD$20,14,FALSE)&gt;2,HLOOKUP($A8,'Z-scores'!$C$2:$UD$20,14,FALSE)&lt;-2),"",'Total-corrected counts'!P8),"")</f>
        <v>102.54080498356944</v>
      </c>
      <c r="Q8">
        <f>IFERROR(IF(OR(HLOOKUP($A8,'Z-scores'!$C$2:$UD$20,15,FALSE)&gt;2,HLOOKUP($A8,'Z-scores'!$C$2:$UD$20,15,FALSE)&lt;-2),"",'Total-corrected counts'!Q8),"")</f>
        <v>23.441583262475525</v>
      </c>
      <c r="R8">
        <f>IFERROR(IF(OR(HLOOKUP($A8,'Z-scores'!$C$2:$UD$20,16,FALSE)&gt;2,HLOOKUP($A8,'Z-scores'!$C$2:$UD$20,16,FALSE)&lt;-2),"",'Total-corrected counts'!R8),"")</f>
        <v>61.366655246818972</v>
      </c>
      <c r="S8">
        <f>IFERROR(IF(OR(HLOOKUP($A8,'Z-scores'!$C$2:$UD$20,17,FALSE)&gt;2,HLOOKUP($A8,'Z-scores'!$C$2:$UD$20,17,FALSE)&lt;-2),"",'Total-corrected counts'!S8),"")</f>
        <v>81.470552151901757</v>
      </c>
      <c r="T8">
        <f>IFERROR(IF(OR(HLOOKUP($A8,'Z-scores'!$C$2:$UD$20,18,FALSE)&gt;2,HLOOKUP($A8,'Z-scores'!$C$2:$UD$20,18,FALSE)&lt;-2),"",'Total-corrected counts'!T8),"")</f>
        <v>49.613146323988019</v>
      </c>
      <c r="U8">
        <f>IFERROR(IF(OR(HLOOKUP($A8,'Z-scores'!$C$2:$UD$20,19,FALSE)&gt;2,HLOOKUP($A8,'Z-scores'!$C$2:$UD$20,19,FALSE)&lt;-2),"",'Total-corrected counts'!U8),"")</f>
        <v>68.515858585420261</v>
      </c>
      <c r="V8">
        <f t="shared" si="0"/>
        <v>1</v>
      </c>
      <c r="W8">
        <f t="shared" si="1"/>
        <v>0.17689173352451856</v>
      </c>
      <c r="X8">
        <f t="shared" si="2"/>
        <v>77.029693719324612</v>
      </c>
      <c r="Y8">
        <f t="shared" si="3"/>
        <v>59.539756714377063</v>
      </c>
    </row>
    <row r="9" spans="1:25" x14ac:dyDescent="0.25">
      <c r="A9">
        <v>7</v>
      </c>
      <c r="B9" t="s">
        <v>26</v>
      </c>
      <c r="C9">
        <v>85300</v>
      </c>
      <c r="D9">
        <v>1132</v>
      </c>
      <c r="E9" t="str">
        <f>IFERROR(IF(OR(HLOOKUP($A9,'Z-scores'!$C$2:$UD$20,3,FALSE)&gt;2,HLOOKUP(A9,'Z-scores'!$C$2:$UD$20,3,FALSE)&lt;-2),"",'Total-corrected counts'!E9),"")</f>
        <v/>
      </c>
      <c r="F9">
        <f>IFERROR(IF(OR(HLOOKUP($A9,'Z-scores'!$C$2:$UD$20,4,FALSE)&gt;2,HLOOKUP($A9,'Z-scores'!$C$2:$UD$20,4,FALSE)&lt;-2),"",'Total-corrected counts'!F9),"")</f>
        <v>53.918239179438714</v>
      </c>
      <c r="G9">
        <f>IFERROR(IF(OR(HLOOKUP($A9,'Z-scores'!$C$2:$UD$20,5,FALSE)&gt;2,HLOOKUP($A9,'Z-scores'!$C$2:$UD$20,5,FALSE)&lt;-2),"",'Total-corrected counts'!G9),"")</f>
        <v>37.28982920412102</v>
      </c>
      <c r="H9">
        <f>IFERROR(IF(OR(HLOOKUP($A9,'Z-scores'!$C$2:$UD$20,6,FALSE)&gt;2,HLOOKUP($A9,'Z-scores'!$C$2:$UD$20,6,FALSE)&lt;-2),"",'Total-corrected counts'!H9),"")</f>
        <v>62.662248595386991</v>
      </c>
      <c r="I9">
        <f>IFERROR(IF(OR(HLOOKUP($A9,'Z-scores'!$C$2:$UD$20,7,FALSE)&gt;2,HLOOKUP($A9,'Z-scores'!$C$2:$UD$20,7,FALSE)&lt;-2),"",'Total-corrected counts'!I9),"")</f>
        <v>67.812054587041587</v>
      </c>
      <c r="J9">
        <f>IFERROR(IF(OR(HLOOKUP($A9,'Z-scores'!$C$2:$UD$20,8,FALSE)&gt;2,HLOOKUP($A9,'Z-scores'!$C$2:$UD$20,8,FALSE)&lt;-2),"",'Total-corrected counts'!J9),"")</f>
        <v>28.884405182428338</v>
      </c>
      <c r="K9">
        <f>IFERROR(IF(OR(HLOOKUP($A9,'Z-scores'!$C$2:$UD$20,9,FALSE)&gt;2,HLOOKUP($A9,'Z-scores'!$C$2:$UD$20,9,FALSE)&lt;-2),"",'Total-corrected counts'!K9),"")</f>
        <v>16.727799765873236</v>
      </c>
      <c r="L9">
        <f>IFERROR(IF(OR(HLOOKUP($A9,'Z-scores'!$C$2:$UD$20,10,FALSE)&gt;2,HLOOKUP($A9,'Z-scores'!$C$2:$UD$20,10,FALSE)&lt;-2),"",'Total-corrected counts'!L9),"")</f>
        <v>27.173289917218924</v>
      </c>
      <c r="M9">
        <f>IFERROR(IF(OR(HLOOKUP($A9,'Z-scores'!$C$2:$UD$20,11,FALSE)&gt;2,HLOOKUP($A9,'Z-scores'!$C$2:$UD$20,11,FALSE)&lt;-2),"",'Total-corrected counts'!M9),"")</f>
        <v>47.514037191068908</v>
      </c>
      <c r="N9">
        <f>IFERROR(IF(OR(HLOOKUP($A9,'Z-scores'!$C$2:$UD$20,12,FALSE)&gt;2,HLOOKUP($A9,'Z-scores'!$C$2:$UD$20,12,FALSE)&lt;-2),"",'Total-corrected counts'!N9),"")</f>
        <v>5.9475424919378268</v>
      </c>
      <c r="O9">
        <f>IFERROR(IF(OR(HLOOKUP($A9,'Z-scores'!$C$2:$UD$20,13,FALSE)&gt;2,HLOOKUP($A9,'Z-scores'!$C$2:$UD$20,13,FALSE)&lt;-2),"",'Total-corrected counts'!O9),"")</f>
        <v>22.231443256815574</v>
      </c>
      <c r="P9">
        <f>IFERROR(IF(OR(HLOOKUP($A9,'Z-scores'!$C$2:$UD$20,14,FALSE)&gt;2,HLOOKUP($A9,'Z-scores'!$C$2:$UD$20,14,FALSE)&lt;-2),"",'Total-corrected counts'!P9),"")</f>
        <v>39.660678958343034</v>
      </c>
      <c r="Q9">
        <f>IFERROR(IF(OR(HLOOKUP($A9,'Z-scores'!$C$2:$UD$20,15,FALSE)&gt;2,HLOOKUP($A9,'Z-scores'!$C$2:$UD$20,15,FALSE)&lt;-2),"",'Total-corrected counts'!Q9),"")</f>
        <v>59.70582958241998</v>
      </c>
      <c r="R9">
        <f>IFERROR(IF(OR(HLOOKUP($A9,'Z-scores'!$C$2:$UD$20,16,FALSE)&gt;2,HLOOKUP($A9,'Z-scores'!$C$2:$UD$20,16,FALSE)&lt;-2),"",'Total-corrected counts'!R9),"")</f>
        <v>45.74350220683548</v>
      </c>
      <c r="S9">
        <f>IFERROR(IF(OR(HLOOKUP($A9,'Z-scores'!$C$2:$UD$20,17,FALSE)&gt;2,HLOOKUP($A9,'Z-scores'!$C$2:$UD$20,17,FALSE)&lt;-2),"",'Total-corrected counts'!S9),"")</f>
        <v>28.841487445565971</v>
      </c>
      <c r="T9">
        <f>IFERROR(IF(OR(HLOOKUP($A9,'Z-scores'!$C$2:$UD$20,18,FALSE)&gt;2,HLOOKUP($A9,'Z-scores'!$C$2:$UD$20,18,FALSE)&lt;-2),"",'Total-corrected counts'!T9),"")</f>
        <v>11.855608991706227</v>
      </c>
      <c r="U9">
        <f>IFERROR(IF(OR(HLOOKUP($A9,'Z-scores'!$C$2:$UD$20,19,FALSE)&gt;2,HLOOKUP($A9,'Z-scores'!$C$2:$UD$20,19,FALSE)&lt;-2),"",'Total-corrected counts'!U9),"")</f>
        <v>19.171769157665885</v>
      </c>
      <c r="V9">
        <f t="shared" si="0"/>
        <v>1</v>
      </c>
      <c r="W9">
        <f t="shared" si="1"/>
        <v>0.15636160922983519</v>
      </c>
      <c r="X9">
        <f t="shared" si="2"/>
        <v>42.747737952822213</v>
      </c>
      <c r="Y9">
        <f t="shared" si="3"/>
        <v>29.144732761411248</v>
      </c>
    </row>
    <row r="10" spans="1:25" x14ac:dyDescent="0.25">
      <c r="A10">
        <v>8</v>
      </c>
      <c r="B10" t="s">
        <v>586</v>
      </c>
      <c r="C10">
        <v>100</v>
      </c>
      <c r="D10">
        <v>997</v>
      </c>
      <c r="E10" t="str">
        <f>IFERROR(IF(OR(HLOOKUP($A10,'Z-scores'!$C$2:$UD$20,3,FALSE)&gt;2,HLOOKUP(A10,'Z-scores'!$C$2:$UD$20,3,FALSE)&lt;-2),"",'Total-corrected counts'!E10),"")</f>
        <v/>
      </c>
      <c r="F10" t="str">
        <f>IFERROR(IF(OR(HLOOKUP($A10,'Z-scores'!$C$2:$UD$20,4,FALSE)&gt;2,HLOOKUP($A10,'Z-scores'!$C$2:$UD$20,4,FALSE)&lt;-2),"",'Total-corrected counts'!F10),"")</f>
        <v/>
      </c>
      <c r="G10" t="str">
        <f>IFERROR(IF(OR(HLOOKUP($A10,'Z-scores'!$C$2:$UD$20,5,FALSE)&gt;2,HLOOKUP($A10,'Z-scores'!$C$2:$UD$20,5,FALSE)&lt;-2),"",'Total-corrected counts'!G10),"")</f>
        <v/>
      </c>
      <c r="H10" t="str">
        <f>IFERROR(IF(OR(HLOOKUP($A10,'Z-scores'!$C$2:$UD$20,6,FALSE)&gt;2,HLOOKUP($A10,'Z-scores'!$C$2:$UD$20,6,FALSE)&lt;-2),"",'Total-corrected counts'!H10),"")</f>
        <v/>
      </c>
      <c r="I10" t="str">
        <f>IFERROR(IF(OR(HLOOKUP($A10,'Z-scores'!$C$2:$UD$20,7,FALSE)&gt;2,HLOOKUP($A10,'Z-scores'!$C$2:$UD$20,7,FALSE)&lt;-2),"",'Total-corrected counts'!I10),"")</f>
        <v/>
      </c>
      <c r="J10" t="str">
        <f>IFERROR(IF(OR(HLOOKUP($A10,'Z-scores'!$C$2:$UD$20,8,FALSE)&gt;2,HLOOKUP($A10,'Z-scores'!$C$2:$UD$20,8,FALSE)&lt;-2),"",'Total-corrected counts'!J10),"")</f>
        <v/>
      </c>
      <c r="K10" t="str">
        <f>IFERROR(IF(OR(HLOOKUP($A10,'Z-scores'!$C$2:$UD$20,9,FALSE)&gt;2,HLOOKUP($A10,'Z-scores'!$C$2:$UD$20,9,FALSE)&lt;-2),"",'Total-corrected counts'!K10),"")</f>
        <v/>
      </c>
      <c r="L10" t="str">
        <f>IFERROR(IF(OR(HLOOKUP($A10,'Z-scores'!$C$2:$UD$20,10,FALSE)&gt;2,HLOOKUP($A10,'Z-scores'!$C$2:$UD$20,10,FALSE)&lt;-2),"",'Total-corrected counts'!L10),"")</f>
        <v/>
      </c>
      <c r="M10" t="str">
        <f>IFERROR(IF(OR(HLOOKUP($A10,'Z-scores'!$C$2:$UD$20,11,FALSE)&gt;2,HLOOKUP($A10,'Z-scores'!$C$2:$UD$20,11,FALSE)&lt;-2),"",'Total-corrected counts'!M10),"")</f>
        <v/>
      </c>
      <c r="N10" t="str">
        <f>IFERROR(IF(OR(HLOOKUP($A10,'Z-scores'!$C$2:$UD$20,12,FALSE)&gt;2,HLOOKUP($A10,'Z-scores'!$C$2:$UD$20,12,FALSE)&lt;-2),"",'Total-corrected counts'!N10),"")</f>
        <v/>
      </c>
      <c r="O10" t="str">
        <f>IFERROR(IF(OR(HLOOKUP($A10,'Z-scores'!$C$2:$UD$20,13,FALSE)&gt;2,HLOOKUP($A10,'Z-scores'!$C$2:$UD$20,13,FALSE)&lt;-2),"",'Total-corrected counts'!O10),"")</f>
        <v/>
      </c>
      <c r="P10" t="str">
        <f>IFERROR(IF(OR(HLOOKUP($A10,'Z-scores'!$C$2:$UD$20,14,FALSE)&gt;2,HLOOKUP($A10,'Z-scores'!$C$2:$UD$20,14,FALSE)&lt;-2),"",'Total-corrected counts'!P10),"")</f>
        <v/>
      </c>
      <c r="Q10" t="str">
        <f>IFERROR(IF(OR(HLOOKUP($A10,'Z-scores'!$C$2:$UD$20,15,FALSE)&gt;2,HLOOKUP($A10,'Z-scores'!$C$2:$UD$20,15,FALSE)&lt;-2),"",'Total-corrected counts'!Q10),"")</f>
        <v/>
      </c>
      <c r="R10" t="str">
        <f>IFERROR(IF(OR(HLOOKUP($A10,'Z-scores'!$C$2:$UD$20,16,FALSE)&gt;2,HLOOKUP($A10,'Z-scores'!$C$2:$UD$20,16,FALSE)&lt;-2),"",'Total-corrected counts'!R10),"")</f>
        <v/>
      </c>
      <c r="S10" t="str">
        <f>IFERROR(IF(OR(HLOOKUP($A10,'Z-scores'!$C$2:$UD$20,17,FALSE)&gt;2,HLOOKUP($A10,'Z-scores'!$C$2:$UD$20,17,FALSE)&lt;-2),"",'Total-corrected counts'!S10),"")</f>
        <v/>
      </c>
      <c r="T10" t="str">
        <f>IFERROR(IF(OR(HLOOKUP($A10,'Z-scores'!$C$2:$UD$20,18,FALSE)&gt;2,HLOOKUP($A10,'Z-scores'!$C$2:$UD$20,18,FALSE)&lt;-2),"",'Total-corrected counts'!T10),"")</f>
        <v/>
      </c>
      <c r="U10" t="str">
        <f>IFERROR(IF(OR(HLOOKUP($A10,'Z-scores'!$C$2:$UD$20,19,FALSE)&gt;2,HLOOKUP($A10,'Z-scores'!$C$2:$UD$20,19,FALSE)&lt;-2),"",'Total-corrected counts'!U10),"")</f>
        <v/>
      </c>
      <c r="V10">
        <f t="shared" si="0"/>
        <v>1</v>
      </c>
      <c r="W10" t="str">
        <f t="shared" si="1"/>
        <v/>
      </c>
      <c r="X10" t="str">
        <f t="shared" si="2"/>
        <v/>
      </c>
      <c r="Y10" t="str">
        <f t="shared" si="3"/>
        <v/>
      </c>
    </row>
    <row r="11" spans="1:25" x14ac:dyDescent="0.25">
      <c r="A11">
        <v>9</v>
      </c>
      <c r="B11" t="s">
        <v>27</v>
      </c>
      <c r="C11">
        <v>7500</v>
      </c>
      <c r="D11">
        <v>361</v>
      </c>
      <c r="E11">
        <f>IFERROR(IF(OR(HLOOKUP($A11,'Z-scores'!$C$2:$UD$20,3,FALSE)&gt;2,HLOOKUP(A11,'Z-scores'!$C$2:$UD$20,3,FALSE)&lt;-2),"",'Total-corrected counts'!E11),"")</f>
        <v>0.23160963466195078</v>
      </c>
      <c r="F11">
        <f>IFERROR(IF(OR(HLOOKUP($A11,'Z-scores'!$C$2:$UD$20,4,FALSE)&gt;2,HLOOKUP($A11,'Z-scores'!$C$2:$UD$20,4,FALSE)&lt;-2),"",'Total-corrected counts'!F11),"")</f>
        <v>0</v>
      </c>
      <c r="G11">
        <f>IFERROR(IF(OR(HLOOKUP($A11,'Z-scores'!$C$2:$UD$20,5,FALSE)&gt;2,HLOOKUP($A11,'Z-scores'!$C$2:$UD$20,5,FALSE)&lt;-2),"",'Total-corrected counts'!G11),"")</f>
        <v>6.043732447993682E-2</v>
      </c>
      <c r="H11">
        <f>IFERROR(IF(OR(HLOOKUP($A11,'Z-scores'!$C$2:$UD$20,6,FALSE)&gt;2,HLOOKUP($A11,'Z-scores'!$C$2:$UD$20,6,FALSE)&lt;-2),"",'Total-corrected counts'!H11),"")</f>
        <v>0.15356683403124805</v>
      </c>
      <c r="I11">
        <f>IFERROR(IF(OR(HLOOKUP($A11,'Z-scores'!$C$2:$UD$20,7,FALSE)&gt;2,HLOOKUP($A11,'Z-scores'!$C$2:$UD$20,7,FALSE)&lt;-2),"",'Total-corrected counts'!I11),"")</f>
        <v>0.58490513762202201</v>
      </c>
      <c r="J11">
        <f>IFERROR(IF(OR(HLOOKUP($A11,'Z-scores'!$C$2:$UD$20,8,FALSE)&gt;2,HLOOKUP($A11,'Z-scores'!$C$2:$UD$20,8,FALSE)&lt;-2),"",'Total-corrected counts'!J11),"")</f>
        <v>2.9091497196368592</v>
      </c>
      <c r="K11">
        <f>IFERROR(IF(OR(HLOOKUP($A11,'Z-scores'!$C$2:$UD$20,9,FALSE)&gt;2,HLOOKUP($A11,'Z-scores'!$C$2:$UD$20,9,FALSE)&lt;-2),"",'Total-corrected counts'!K11),"")</f>
        <v>3.0949328279168289</v>
      </c>
      <c r="L11">
        <f>IFERROR(IF(OR(HLOOKUP($A11,'Z-scores'!$C$2:$UD$20,10,FALSE)&gt;2,HLOOKUP($A11,'Z-scores'!$C$2:$UD$20,10,FALSE)&lt;-2),"",'Total-corrected counts'!L11),"")</f>
        <v>0.59973505821839879</v>
      </c>
      <c r="M11">
        <f>IFERROR(IF(OR(HLOOKUP($A11,'Z-scores'!$C$2:$UD$20,11,FALSE)&gt;2,HLOOKUP($A11,'Z-scores'!$C$2:$UD$20,11,FALSE)&lt;-2),"",'Total-corrected counts'!M11),"")</f>
        <v>2.2485308523314225</v>
      </c>
      <c r="N11" t="str">
        <f>IFERROR(IF(OR(HLOOKUP($A11,'Z-scores'!$C$2:$UD$20,12,FALSE)&gt;2,HLOOKUP($A11,'Z-scores'!$C$2:$UD$20,12,FALSE)&lt;-2),"",'Total-corrected counts'!N11),"")</f>
        <v/>
      </c>
      <c r="O11">
        <f>IFERROR(IF(OR(HLOOKUP($A11,'Z-scores'!$C$2:$UD$20,13,FALSE)&gt;2,HLOOKUP($A11,'Z-scores'!$C$2:$UD$20,13,FALSE)&lt;-2),"",'Total-corrected counts'!O11),"")</f>
        <v>5.2532974453359236</v>
      </c>
      <c r="P11">
        <f>IFERROR(IF(OR(HLOOKUP($A11,'Z-scores'!$C$2:$UD$20,14,FALSE)&gt;2,HLOOKUP($A11,'Z-scores'!$C$2:$UD$20,14,FALSE)&lt;-2),"",'Total-corrected counts'!P11),"")</f>
        <v>2.7010289980250866</v>
      </c>
      <c r="Q11">
        <f>IFERROR(IF(OR(HLOOKUP($A11,'Z-scores'!$C$2:$UD$20,15,FALSE)&gt;2,HLOOKUP($A11,'Z-scores'!$C$2:$UD$20,15,FALSE)&lt;-2),"",'Total-corrected counts'!Q11),"")</f>
        <v>0.18527041679993136</v>
      </c>
      <c r="R11">
        <f>IFERROR(IF(OR(HLOOKUP($A11,'Z-scores'!$C$2:$UD$20,16,FALSE)&gt;2,HLOOKUP($A11,'Z-scores'!$C$2:$UD$20,16,FALSE)&lt;-2),"",'Total-corrected counts'!R11),"")</f>
        <v>0.22839695390588843</v>
      </c>
      <c r="S11">
        <f>IFERROR(IF(OR(HLOOKUP($A11,'Z-scores'!$C$2:$UD$20,17,FALSE)&gt;2,HLOOKUP($A11,'Z-scores'!$C$2:$UD$20,17,FALSE)&lt;-2),"",'Total-corrected counts'!S11),"")</f>
        <v>0.54827597063846467</v>
      </c>
      <c r="T11">
        <f>IFERROR(IF(OR(HLOOKUP($A11,'Z-scores'!$C$2:$UD$20,18,FALSE)&gt;2,HLOOKUP($A11,'Z-scores'!$C$2:$UD$20,18,FALSE)&lt;-2),"",'Total-corrected counts'!T11),"")</f>
        <v>3.4535904454100756</v>
      </c>
      <c r="U11">
        <f>IFERROR(IF(OR(HLOOKUP($A11,'Z-scores'!$C$2:$UD$20,19,FALSE)&gt;2,HLOOKUP($A11,'Z-scores'!$C$2:$UD$20,19,FALSE)&lt;-2),"",'Total-corrected counts'!U11),"")</f>
        <v>0.34715743155574263</v>
      </c>
      <c r="V11">
        <f t="shared" si="0"/>
        <v>1</v>
      </c>
      <c r="W11">
        <f t="shared" si="1"/>
        <v>0.396772808161862</v>
      </c>
      <c r="X11">
        <f t="shared" si="2"/>
        <v>1.0980963765442964</v>
      </c>
      <c r="Y11">
        <f t="shared" si="3"/>
        <v>1.8167168088101586</v>
      </c>
    </row>
    <row r="12" spans="1:25" x14ac:dyDescent="0.25">
      <c r="A12">
        <v>10</v>
      </c>
      <c r="B12" t="s">
        <v>28</v>
      </c>
      <c r="C12">
        <v>81100</v>
      </c>
      <c r="D12">
        <v>294</v>
      </c>
      <c r="E12" t="str">
        <f>IFERROR(IF(OR(HLOOKUP($A12,'Z-scores'!$C$2:$UD$20,3,FALSE)&gt;2,HLOOKUP(A12,'Z-scores'!$C$2:$UD$20,3,FALSE)&lt;-2),"",'Total-corrected counts'!E12),"")</f>
        <v/>
      </c>
      <c r="F12">
        <f>IFERROR(IF(OR(HLOOKUP($A12,'Z-scores'!$C$2:$UD$20,4,FALSE)&gt;2,HLOOKUP($A12,'Z-scores'!$C$2:$UD$20,4,FALSE)&lt;-2),"",'Total-corrected counts'!F12),"")</f>
        <v>6.168646867935176</v>
      </c>
      <c r="G12">
        <f>IFERROR(IF(OR(HLOOKUP($A12,'Z-scores'!$C$2:$UD$20,5,FALSE)&gt;2,HLOOKUP($A12,'Z-scores'!$C$2:$UD$20,5,FALSE)&lt;-2),"",'Total-corrected counts'!G12),"")</f>
        <v>44.552381029126764</v>
      </c>
      <c r="H12">
        <f>IFERROR(IF(OR(HLOOKUP($A12,'Z-scores'!$C$2:$UD$20,6,FALSE)&gt;2,HLOOKUP($A12,'Z-scores'!$C$2:$UD$20,6,FALSE)&lt;-2),"",'Total-corrected counts'!H12),"")</f>
        <v>10.945127080045317</v>
      </c>
      <c r="I12">
        <f>IFERROR(IF(OR(HLOOKUP($A12,'Z-scores'!$C$2:$UD$20,7,FALSE)&gt;2,HLOOKUP($A12,'Z-scores'!$C$2:$UD$20,7,FALSE)&lt;-2),"",'Total-corrected counts'!I12),"")</f>
        <v>9.7402097654530397</v>
      </c>
      <c r="J12">
        <f>IFERROR(IF(OR(HLOOKUP($A12,'Z-scores'!$C$2:$UD$20,8,FALSE)&gt;2,HLOOKUP($A12,'Z-scores'!$C$2:$UD$20,8,FALSE)&lt;-2),"",'Total-corrected counts'!J12),"")</f>
        <v>93.704205545726907</v>
      </c>
      <c r="K12">
        <f>IFERROR(IF(OR(HLOOKUP($A12,'Z-scores'!$C$2:$UD$20,9,FALSE)&gt;2,HLOOKUP($A12,'Z-scores'!$C$2:$UD$20,9,FALSE)&lt;-2),"",'Total-corrected counts'!K12),"")</f>
        <v>53.354144601148334</v>
      </c>
      <c r="L12">
        <f>IFERROR(IF(OR(HLOOKUP($A12,'Z-scores'!$C$2:$UD$20,10,FALSE)&gt;2,HLOOKUP($A12,'Z-scores'!$C$2:$UD$20,10,FALSE)&lt;-2),"",'Total-corrected counts'!L12),"")</f>
        <v>7.5319667605663616</v>
      </c>
      <c r="M12">
        <f>IFERROR(IF(OR(HLOOKUP($A12,'Z-scores'!$C$2:$UD$20,11,FALSE)&gt;2,HLOOKUP($A12,'Z-scores'!$C$2:$UD$20,11,FALSE)&lt;-2),"",'Total-corrected counts'!M12),"")</f>
        <v>54.582164911307437</v>
      </c>
      <c r="N12">
        <f>IFERROR(IF(OR(HLOOKUP($A12,'Z-scores'!$C$2:$UD$20,12,FALSE)&gt;2,HLOOKUP($A12,'Z-scores'!$C$2:$UD$20,12,FALSE)&lt;-2),"",'Total-corrected counts'!N12),"")</f>
        <v>39.882442103102349</v>
      </c>
      <c r="O12">
        <f>IFERROR(IF(OR(HLOOKUP($A12,'Z-scores'!$C$2:$UD$20,13,FALSE)&gt;2,HLOOKUP($A12,'Z-scores'!$C$2:$UD$20,13,FALSE)&lt;-2),"",'Total-corrected counts'!O12),"")</f>
        <v>34.922144516496395</v>
      </c>
      <c r="P12">
        <f>IFERROR(IF(OR(HLOOKUP($A12,'Z-scores'!$C$2:$UD$20,14,FALSE)&gt;2,HLOOKUP($A12,'Z-scores'!$C$2:$UD$20,14,FALSE)&lt;-2),"",'Total-corrected counts'!P12),"")</f>
        <v>8.6458570617163755</v>
      </c>
      <c r="Q12">
        <f>IFERROR(IF(OR(HLOOKUP($A12,'Z-scores'!$C$2:$UD$20,15,FALSE)&gt;2,HLOOKUP($A12,'Z-scores'!$C$2:$UD$20,15,FALSE)&lt;-2),"",'Total-corrected counts'!Q12),"")</f>
        <v>22.846767713802059</v>
      </c>
      <c r="R12">
        <f>IFERROR(IF(OR(HLOOKUP($A12,'Z-scores'!$C$2:$UD$20,16,FALSE)&gt;2,HLOOKUP($A12,'Z-scores'!$C$2:$UD$20,16,FALSE)&lt;-2),"",'Total-corrected counts'!R12),"")</f>
        <v>44.136709601287038</v>
      </c>
      <c r="S12">
        <f>IFERROR(IF(OR(HLOOKUP($A12,'Z-scores'!$C$2:$UD$20,17,FALSE)&gt;2,HLOOKUP($A12,'Z-scores'!$C$2:$UD$20,17,FALSE)&lt;-2),"",'Total-corrected counts'!S12),"")</f>
        <v>39.991575006867016</v>
      </c>
      <c r="T12">
        <f>IFERROR(IF(OR(HLOOKUP($A12,'Z-scores'!$C$2:$UD$20,18,FALSE)&gt;2,HLOOKUP($A12,'Z-scores'!$C$2:$UD$20,18,FALSE)&lt;-2),"",'Total-corrected counts'!T12),"")</f>
        <v>17.328089374109755</v>
      </c>
      <c r="U12">
        <f>IFERROR(IF(OR(HLOOKUP($A12,'Z-scores'!$C$2:$UD$20,19,FALSE)&gt;2,HLOOKUP($A12,'Z-scores'!$C$2:$UD$20,19,FALSE)&lt;-2),"",'Total-corrected counts'!U12),"")</f>
        <v>60.071254062826817</v>
      </c>
      <c r="V12">
        <f t="shared" si="0"/>
        <v>1</v>
      </c>
      <c r="W12">
        <f t="shared" si="1"/>
        <v>0.9014785487035375</v>
      </c>
      <c r="X12">
        <f t="shared" si="2"/>
        <v>35.072355820163665</v>
      </c>
      <c r="Y12">
        <f t="shared" si="3"/>
        <v>33.478104930025978</v>
      </c>
    </row>
    <row r="13" spans="1:25" x14ac:dyDescent="0.25">
      <c r="A13">
        <v>11</v>
      </c>
      <c r="B13" t="s">
        <v>587</v>
      </c>
      <c r="C13">
        <v>118300</v>
      </c>
      <c r="D13">
        <v>1040</v>
      </c>
      <c r="E13" t="str">
        <f>IFERROR(IF(OR(HLOOKUP($A13,'Z-scores'!$C$2:$UD$20,3,FALSE)&gt;2,HLOOKUP(A13,'Z-scores'!$C$2:$UD$20,3,FALSE)&lt;-2),"",'Total-corrected counts'!E13),"")</f>
        <v/>
      </c>
      <c r="F13" t="str">
        <f>IFERROR(IF(OR(HLOOKUP($A13,'Z-scores'!$C$2:$UD$20,4,FALSE)&gt;2,HLOOKUP($A13,'Z-scores'!$C$2:$UD$20,4,FALSE)&lt;-2),"",'Total-corrected counts'!F13),"")</f>
        <v/>
      </c>
      <c r="G13" t="str">
        <f>IFERROR(IF(OR(HLOOKUP($A13,'Z-scores'!$C$2:$UD$20,5,FALSE)&gt;2,HLOOKUP($A13,'Z-scores'!$C$2:$UD$20,5,FALSE)&lt;-2),"",'Total-corrected counts'!G13),"")</f>
        <v/>
      </c>
      <c r="H13" t="str">
        <f>IFERROR(IF(OR(HLOOKUP($A13,'Z-scores'!$C$2:$UD$20,6,FALSE)&gt;2,HLOOKUP($A13,'Z-scores'!$C$2:$UD$20,6,FALSE)&lt;-2),"",'Total-corrected counts'!H13),"")</f>
        <v/>
      </c>
      <c r="I13" t="str">
        <f>IFERROR(IF(OR(HLOOKUP($A13,'Z-scores'!$C$2:$UD$20,7,FALSE)&gt;2,HLOOKUP($A13,'Z-scores'!$C$2:$UD$20,7,FALSE)&lt;-2),"",'Total-corrected counts'!I13),"")</f>
        <v/>
      </c>
      <c r="J13" t="str">
        <f>IFERROR(IF(OR(HLOOKUP($A13,'Z-scores'!$C$2:$UD$20,8,FALSE)&gt;2,HLOOKUP($A13,'Z-scores'!$C$2:$UD$20,8,FALSE)&lt;-2),"",'Total-corrected counts'!J13),"")</f>
        <v/>
      </c>
      <c r="K13" t="str">
        <f>IFERROR(IF(OR(HLOOKUP($A13,'Z-scores'!$C$2:$UD$20,9,FALSE)&gt;2,HLOOKUP($A13,'Z-scores'!$C$2:$UD$20,9,FALSE)&lt;-2),"",'Total-corrected counts'!K13),"")</f>
        <v/>
      </c>
      <c r="L13" t="str">
        <f>IFERROR(IF(OR(HLOOKUP($A13,'Z-scores'!$C$2:$UD$20,10,FALSE)&gt;2,HLOOKUP($A13,'Z-scores'!$C$2:$UD$20,10,FALSE)&lt;-2),"",'Total-corrected counts'!L13),"")</f>
        <v/>
      </c>
      <c r="M13" t="str">
        <f>IFERROR(IF(OR(HLOOKUP($A13,'Z-scores'!$C$2:$UD$20,11,FALSE)&gt;2,HLOOKUP($A13,'Z-scores'!$C$2:$UD$20,11,FALSE)&lt;-2),"",'Total-corrected counts'!M13),"")</f>
        <v/>
      </c>
      <c r="N13" t="str">
        <f>IFERROR(IF(OR(HLOOKUP($A13,'Z-scores'!$C$2:$UD$20,12,FALSE)&gt;2,HLOOKUP($A13,'Z-scores'!$C$2:$UD$20,12,FALSE)&lt;-2),"",'Total-corrected counts'!N13),"")</f>
        <v/>
      </c>
      <c r="O13" t="str">
        <f>IFERROR(IF(OR(HLOOKUP($A13,'Z-scores'!$C$2:$UD$20,13,FALSE)&gt;2,HLOOKUP($A13,'Z-scores'!$C$2:$UD$20,13,FALSE)&lt;-2),"",'Total-corrected counts'!O13),"")</f>
        <v/>
      </c>
      <c r="P13" t="str">
        <f>IFERROR(IF(OR(HLOOKUP($A13,'Z-scores'!$C$2:$UD$20,14,FALSE)&gt;2,HLOOKUP($A13,'Z-scores'!$C$2:$UD$20,14,FALSE)&lt;-2),"",'Total-corrected counts'!P13),"")</f>
        <v/>
      </c>
      <c r="Q13" t="str">
        <f>IFERROR(IF(OR(HLOOKUP($A13,'Z-scores'!$C$2:$UD$20,15,FALSE)&gt;2,HLOOKUP($A13,'Z-scores'!$C$2:$UD$20,15,FALSE)&lt;-2),"",'Total-corrected counts'!Q13),"")</f>
        <v/>
      </c>
      <c r="R13" t="str">
        <f>IFERROR(IF(OR(HLOOKUP($A13,'Z-scores'!$C$2:$UD$20,16,FALSE)&gt;2,HLOOKUP($A13,'Z-scores'!$C$2:$UD$20,16,FALSE)&lt;-2),"",'Total-corrected counts'!R13),"")</f>
        <v/>
      </c>
      <c r="S13" t="str">
        <f>IFERROR(IF(OR(HLOOKUP($A13,'Z-scores'!$C$2:$UD$20,17,FALSE)&gt;2,HLOOKUP($A13,'Z-scores'!$C$2:$UD$20,17,FALSE)&lt;-2),"",'Total-corrected counts'!S13),"")</f>
        <v/>
      </c>
      <c r="T13" t="str">
        <f>IFERROR(IF(OR(HLOOKUP($A13,'Z-scores'!$C$2:$UD$20,18,FALSE)&gt;2,HLOOKUP($A13,'Z-scores'!$C$2:$UD$20,18,FALSE)&lt;-2),"",'Total-corrected counts'!T13),"")</f>
        <v/>
      </c>
      <c r="U13" t="str">
        <f>IFERROR(IF(OR(HLOOKUP($A13,'Z-scores'!$C$2:$UD$20,19,FALSE)&gt;2,HLOOKUP($A13,'Z-scores'!$C$2:$UD$20,19,FALSE)&lt;-2),"",'Total-corrected counts'!U13),"")</f>
        <v/>
      </c>
      <c r="V13">
        <f t="shared" si="0"/>
        <v>1</v>
      </c>
      <c r="W13" t="str">
        <f t="shared" si="1"/>
        <v/>
      </c>
      <c r="X13" t="str">
        <f t="shared" si="2"/>
        <v/>
      </c>
      <c r="Y13" t="str">
        <f t="shared" si="3"/>
        <v/>
      </c>
    </row>
    <row r="14" spans="1:25" x14ac:dyDescent="0.25">
      <c r="A14">
        <v>12</v>
      </c>
      <c r="B14" t="s">
        <v>588</v>
      </c>
      <c r="C14">
        <v>84100</v>
      </c>
      <c r="D14">
        <v>165</v>
      </c>
      <c r="E14" t="str">
        <f>IFERROR(IF(OR(HLOOKUP($A14,'Z-scores'!$C$2:$UD$20,3,FALSE)&gt;2,HLOOKUP(A14,'Z-scores'!$C$2:$UD$20,3,FALSE)&lt;-2),"",'Total-corrected counts'!E14),"")</f>
        <v/>
      </c>
      <c r="F14" t="str">
        <f>IFERROR(IF(OR(HLOOKUP($A14,'Z-scores'!$C$2:$UD$20,4,FALSE)&gt;2,HLOOKUP($A14,'Z-scores'!$C$2:$UD$20,4,FALSE)&lt;-2),"",'Total-corrected counts'!F14),"")</f>
        <v/>
      </c>
      <c r="G14" t="str">
        <f>IFERROR(IF(OR(HLOOKUP($A14,'Z-scores'!$C$2:$UD$20,5,FALSE)&gt;2,HLOOKUP($A14,'Z-scores'!$C$2:$UD$20,5,FALSE)&lt;-2),"",'Total-corrected counts'!G14),"")</f>
        <v/>
      </c>
      <c r="H14" t="str">
        <f>IFERROR(IF(OR(HLOOKUP($A14,'Z-scores'!$C$2:$UD$20,6,FALSE)&gt;2,HLOOKUP($A14,'Z-scores'!$C$2:$UD$20,6,FALSE)&lt;-2),"",'Total-corrected counts'!H14),"")</f>
        <v/>
      </c>
      <c r="I14" t="str">
        <f>IFERROR(IF(OR(HLOOKUP($A14,'Z-scores'!$C$2:$UD$20,7,FALSE)&gt;2,HLOOKUP($A14,'Z-scores'!$C$2:$UD$20,7,FALSE)&lt;-2),"",'Total-corrected counts'!I14),"")</f>
        <v/>
      </c>
      <c r="J14" t="str">
        <f>IFERROR(IF(OR(HLOOKUP($A14,'Z-scores'!$C$2:$UD$20,8,FALSE)&gt;2,HLOOKUP($A14,'Z-scores'!$C$2:$UD$20,8,FALSE)&lt;-2),"",'Total-corrected counts'!J14),"")</f>
        <v/>
      </c>
      <c r="K14" t="str">
        <f>IFERROR(IF(OR(HLOOKUP($A14,'Z-scores'!$C$2:$UD$20,9,FALSE)&gt;2,HLOOKUP($A14,'Z-scores'!$C$2:$UD$20,9,FALSE)&lt;-2),"",'Total-corrected counts'!K14),"")</f>
        <v/>
      </c>
      <c r="L14" t="str">
        <f>IFERROR(IF(OR(HLOOKUP($A14,'Z-scores'!$C$2:$UD$20,10,FALSE)&gt;2,HLOOKUP($A14,'Z-scores'!$C$2:$UD$20,10,FALSE)&lt;-2),"",'Total-corrected counts'!L14),"")</f>
        <v/>
      </c>
      <c r="M14" t="str">
        <f>IFERROR(IF(OR(HLOOKUP($A14,'Z-scores'!$C$2:$UD$20,11,FALSE)&gt;2,HLOOKUP($A14,'Z-scores'!$C$2:$UD$20,11,FALSE)&lt;-2),"",'Total-corrected counts'!M14),"")</f>
        <v/>
      </c>
      <c r="N14" t="str">
        <f>IFERROR(IF(OR(HLOOKUP($A14,'Z-scores'!$C$2:$UD$20,12,FALSE)&gt;2,HLOOKUP($A14,'Z-scores'!$C$2:$UD$20,12,FALSE)&lt;-2),"",'Total-corrected counts'!N14),"")</f>
        <v/>
      </c>
      <c r="O14" t="str">
        <f>IFERROR(IF(OR(HLOOKUP($A14,'Z-scores'!$C$2:$UD$20,13,FALSE)&gt;2,HLOOKUP($A14,'Z-scores'!$C$2:$UD$20,13,FALSE)&lt;-2),"",'Total-corrected counts'!O14),"")</f>
        <v/>
      </c>
      <c r="P14" t="str">
        <f>IFERROR(IF(OR(HLOOKUP($A14,'Z-scores'!$C$2:$UD$20,14,FALSE)&gt;2,HLOOKUP($A14,'Z-scores'!$C$2:$UD$20,14,FALSE)&lt;-2),"",'Total-corrected counts'!P14),"")</f>
        <v/>
      </c>
      <c r="Q14" t="str">
        <f>IFERROR(IF(OR(HLOOKUP($A14,'Z-scores'!$C$2:$UD$20,15,FALSE)&gt;2,HLOOKUP($A14,'Z-scores'!$C$2:$UD$20,15,FALSE)&lt;-2),"",'Total-corrected counts'!Q14),"")</f>
        <v/>
      </c>
      <c r="R14" t="str">
        <f>IFERROR(IF(OR(HLOOKUP($A14,'Z-scores'!$C$2:$UD$20,16,FALSE)&gt;2,HLOOKUP($A14,'Z-scores'!$C$2:$UD$20,16,FALSE)&lt;-2),"",'Total-corrected counts'!R14),"")</f>
        <v/>
      </c>
      <c r="S14" t="str">
        <f>IFERROR(IF(OR(HLOOKUP($A14,'Z-scores'!$C$2:$UD$20,17,FALSE)&gt;2,HLOOKUP($A14,'Z-scores'!$C$2:$UD$20,17,FALSE)&lt;-2),"",'Total-corrected counts'!S14),"")</f>
        <v/>
      </c>
      <c r="T14" t="str">
        <f>IFERROR(IF(OR(HLOOKUP($A14,'Z-scores'!$C$2:$UD$20,18,FALSE)&gt;2,HLOOKUP($A14,'Z-scores'!$C$2:$UD$20,18,FALSE)&lt;-2),"",'Total-corrected counts'!T14),"")</f>
        <v/>
      </c>
      <c r="U14" t="str">
        <f>IFERROR(IF(OR(HLOOKUP($A14,'Z-scores'!$C$2:$UD$20,19,FALSE)&gt;2,HLOOKUP($A14,'Z-scores'!$C$2:$UD$20,19,FALSE)&lt;-2),"",'Total-corrected counts'!U14),"")</f>
        <v/>
      </c>
      <c r="V14">
        <f t="shared" si="0"/>
        <v>1</v>
      </c>
      <c r="W14" t="str">
        <f t="shared" si="1"/>
        <v/>
      </c>
      <c r="X14" t="str">
        <f t="shared" si="2"/>
        <v/>
      </c>
      <c r="Y14" t="str">
        <f t="shared" si="3"/>
        <v/>
      </c>
    </row>
    <row r="15" spans="1:25" x14ac:dyDescent="0.25">
      <c r="A15">
        <v>14</v>
      </c>
      <c r="B15" t="s">
        <v>589</v>
      </c>
      <c r="C15">
        <v>108200</v>
      </c>
      <c r="D15">
        <v>896</v>
      </c>
      <c r="E15" t="str">
        <f>IFERROR(IF(OR(HLOOKUP($A15,'Z-scores'!$C$2:$UD$20,3,FALSE)&gt;2,HLOOKUP(A15,'Z-scores'!$C$2:$UD$20,3,FALSE)&lt;-2),"",'Total-corrected counts'!E15),"")</f>
        <v/>
      </c>
      <c r="F15" t="str">
        <f>IFERROR(IF(OR(HLOOKUP($A15,'Z-scores'!$C$2:$UD$20,4,FALSE)&gt;2,HLOOKUP($A15,'Z-scores'!$C$2:$UD$20,4,FALSE)&lt;-2),"",'Total-corrected counts'!F15),"")</f>
        <v/>
      </c>
      <c r="G15" t="str">
        <f>IFERROR(IF(OR(HLOOKUP($A15,'Z-scores'!$C$2:$UD$20,5,FALSE)&gt;2,HLOOKUP($A15,'Z-scores'!$C$2:$UD$20,5,FALSE)&lt;-2),"",'Total-corrected counts'!G15),"")</f>
        <v/>
      </c>
      <c r="H15" t="str">
        <f>IFERROR(IF(OR(HLOOKUP($A15,'Z-scores'!$C$2:$UD$20,6,FALSE)&gt;2,HLOOKUP($A15,'Z-scores'!$C$2:$UD$20,6,FALSE)&lt;-2),"",'Total-corrected counts'!H15),"")</f>
        <v/>
      </c>
      <c r="I15" t="str">
        <f>IFERROR(IF(OR(HLOOKUP($A15,'Z-scores'!$C$2:$UD$20,7,FALSE)&gt;2,HLOOKUP($A15,'Z-scores'!$C$2:$UD$20,7,FALSE)&lt;-2),"",'Total-corrected counts'!I15),"")</f>
        <v/>
      </c>
      <c r="J15" t="str">
        <f>IFERROR(IF(OR(HLOOKUP($A15,'Z-scores'!$C$2:$UD$20,8,FALSE)&gt;2,HLOOKUP($A15,'Z-scores'!$C$2:$UD$20,8,FALSE)&lt;-2),"",'Total-corrected counts'!J15),"")</f>
        <v/>
      </c>
      <c r="K15" t="str">
        <f>IFERROR(IF(OR(HLOOKUP($A15,'Z-scores'!$C$2:$UD$20,9,FALSE)&gt;2,HLOOKUP($A15,'Z-scores'!$C$2:$UD$20,9,FALSE)&lt;-2),"",'Total-corrected counts'!K15),"")</f>
        <v/>
      </c>
      <c r="L15" t="str">
        <f>IFERROR(IF(OR(HLOOKUP($A15,'Z-scores'!$C$2:$UD$20,10,FALSE)&gt;2,HLOOKUP($A15,'Z-scores'!$C$2:$UD$20,10,FALSE)&lt;-2),"",'Total-corrected counts'!L15),"")</f>
        <v/>
      </c>
      <c r="M15" t="str">
        <f>IFERROR(IF(OR(HLOOKUP($A15,'Z-scores'!$C$2:$UD$20,11,FALSE)&gt;2,HLOOKUP($A15,'Z-scores'!$C$2:$UD$20,11,FALSE)&lt;-2),"",'Total-corrected counts'!M15),"")</f>
        <v/>
      </c>
      <c r="N15" t="str">
        <f>IFERROR(IF(OR(HLOOKUP($A15,'Z-scores'!$C$2:$UD$20,12,FALSE)&gt;2,HLOOKUP($A15,'Z-scores'!$C$2:$UD$20,12,FALSE)&lt;-2),"",'Total-corrected counts'!N15),"")</f>
        <v/>
      </c>
      <c r="O15" t="str">
        <f>IFERROR(IF(OR(HLOOKUP($A15,'Z-scores'!$C$2:$UD$20,13,FALSE)&gt;2,HLOOKUP($A15,'Z-scores'!$C$2:$UD$20,13,FALSE)&lt;-2),"",'Total-corrected counts'!O15),"")</f>
        <v/>
      </c>
      <c r="P15" t="str">
        <f>IFERROR(IF(OR(HLOOKUP($A15,'Z-scores'!$C$2:$UD$20,14,FALSE)&gt;2,HLOOKUP($A15,'Z-scores'!$C$2:$UD$20,14,FALSE)&lt;-2),"",'Total-corrected counts'!P15),"")</f>
        <v/>
      </c>
      <c r="Q15" t="str">
        <f>IFERROR(IF(OR(HLOOKUP($A15,'Z-scores'!$C$2:$UD$20,15,FALSE)&gt;2,HLOOKUP($A15,'Z-scores'!$C$2:$UD$20,15,FALSE)&lt;-2),"",'Total-corrected counts'!Q15),"")</f>
        <v/>
      </c>
      <c r="R15" t="str">
        <f>IFERROR(IF(OR(HLOOKUP($A15,'Z-scores'!$C$2:$UD$20,16,FALSE)&gt;2,HLOOKUP($A15,'Z-scores'!$C$2:$UD$20,16,FALSE)&lt;-2),"",'Total-corrected counts'!R15),"")</f>
        <v/>
      </c>
      <c r="S15" t="str">
        <f>IFERROR(IF(OR(HLOOKUP($A15,'Z-scores'!$C$2:$UD$20,17,FALSE)&gt;2,HLOOKUP($A15,'Z-scores'!$C$2:$UD$20,17,FALSE)&lt;-2),"",'Total-corrected counts'!S15),"")</f>
        <v/>
      </c>
      <c r="T15" t="str">
        <f>IFERROR(IF(OR(HLOOKUP($A15,'Z-scores'!$C$2:$UD$20,18,FALSE)&gt;2,HLOOKUP($A15,'Z-scores'!$C$2:$UD$20,18,FALSE)&lt;-2),"",'Total-corrected counts'!T15),"")</f>
        <v/>
      </c>
      <c r="U15" t="str">
        <f>IFERROR(IF(OR(HLOOKUP($A15,'Z-scores'!$C$2:$UD$20,19,FALSE)&gt;2,HLOOKUP($A15,'Z-scores'!$C$2:$UD$20,19,FALSE)&lt;-2),"",'Total-corrected counts'!U15),"")</f>
        <v/>
      </c>
      <c r="V15">
        <f t="shared" si="0"/>
        <v>1</v>
      </c>
      <c r="W15" t="str">
        <f t="shared" si="1"/>
        <v/>
      </c>
      <c r="X15" t="str">
        <f t="shared" si="2"/>
        <v/>
      </c>
      <c r="Y15" t="str">
        <f t="shared" si="3"/>
        <v/>
      </c>
    </row>
    <row r="16" spans="1:25" x14ac:dyDescent="0.25">
      <c r="A16">
        <v>15</v>
      </c>
      <c r="B16" t="s">
        <v>29</v>
      </c>
      <c r="C16">
        <v>68100</v>
      </c>
      <c r="D16">
        <v>571</v>
      </c>
      <c r="E16">
        <f>IFERROR(IF(OR(HLOOKUP($A16,'Z-scores'!$C$2:$UD$20,3,FALSE)&gt;2,HLOOKUP(A16,'Z-scores'!$C$2:$UD$20,3,FALSE)&lt;-2),"",'Total-corrected counts'!E16),"")</f>
        <v>3.735639268741142E-3</v>
      </c>
      <c r="F16">
        <f>IFERROR(IF(OR(HLOOKUP($A16,'Z-scores'!$C$2:$UD$20,4,FALSE)&gt;2,HLOOKUP($A16,'Z-scores'!$C$2:$UD$20,4,FALSE)&lt;-2),"",'Total-corrected counts'!F16),"")</f>
        <v>0.18046573283852912</v>
      </c>
      <c r="G16">
        <f>IFERROR(IF(OR(HLOOKUP($A16,'Z-scores'!$C$2:$UD$20,5,FALSE)&gt;2,HLOOKUP($A16,'Z-scores'!$C$2:$UD$20,5,FALSE)&lt;-2),"",'Total-corrected counts'!G16),"")</f>
        <v>1.1080176154655086</v>
      </c>
      <c r="H16">
        <f>IFERROR(IF(OR(HLOOKUP($A16,'Z-scores'!$C$2:$UD$20,6,FALSE)&gt;2,HLOOKUP($A16,'Z-scores'!$C$2:$UD$20,6,FALSE)&lt;-2),"",'Total-corrected counts'!H16),"")</f>
        <v>0</v>
      </c>
      <c r="I16">
        <f>IFERROR(IF(OR(HLOOKUP($A16,'Z-scores'!$C$2:$UD$20,7,FALSE)&gt;2,HLOOKUP($A16,'Z-scores'!$C$2:$UD$20,7,FALSE)&lt;-2),"",'Total-corrected counts'!I16),"")</f>
        <v>0.12313792370989937</v>
      </c>
      <c r="J16">
        <f>IFERROR(IF(OR(HLOOKUP($A16,'Z-scores'!$C$2:$UD$20,8,FALSE)&gt;2,HLOOKUP($A16,'Z-scores'!$C$2:$UD$20,8,FALSE)&lt;-2),"",'Total-corrected counts'!J16),"")</f>
        <v>4.9258314744359701</v>
      </c>
      <c r="K16">
        <f>IFERROR(IF(OR(HLOOKUP($A16,'Z-scores'!$C$2:$UD$20,9,FALSE)&gt;2,HLOOKUP($A16,'Z-scores'!$C$2:$UD$20,9,FALSE)&lt;-2),"",'Total-corrected counts'!K16),"")</f>
        <v>0.73136741178438036</v>
      </c>
      <c r="L16">
        <f>IFERROR(IF(OR(HLOOKUP($A16,'Z-scores'!$C$2:$UD$20,10,FALSE)&gt;2,HLOOKUP($A16,'Z-scores'!$C$2:$UD$20,10,FALSE)&lt;-2),"",'Total-corrected counts'!L16),"")</f>
        <v>1.322944981364115E-2</v>
      </c>
      <c r="M16">
        <f>IFERROR(IF(OR(HLOOKUP($A16,'Z-scores'!$C$2:$UD$20,11,FALSE)&gt;2,HLOOKUP($A16,'Z-scores'!$C$2:$UD$20,11,FALSE)&lt;-2),"",'Total-corrected counts'!M16),"")</f>
        <v>4.6076451892037348E-3</v>
      </c>
      <c r="N16">
        <f>IFERROR(IF(OR(HLOOKUP($A16,'Z-scores'!$C$2:$UD$20,12,FALSE)&gt;2,HLOOKUP($A16,'Z-scores'!$C$2:$UD$20,12,FALSE)&lt;-2),"",'Total-corrected counts'!N16),"")</f>
        <v>9.1641640861907958E-2</v>
      </c>
      <c r="O16" t="str">
        <f>IFERROR(IF(OR(HLOOKUP($A16,'Z-scores'!$C$2:$UD$20,13,FALSE)&gt;2,HLOOKUP($A16,'Z-scores'!$C$2:$UD$20,13,FALSE)&lt;-2),"",'Total-corrected counts'!O16),"")</f>
        <v/>
      </c>
      <c r="P16">
        <f>IFERROR(IF(OR(HLOOKUP($A16,'Z-scores'!$C$2:$UD$20,14,FALSE)&gt;2,HLOOKUP($A16,'Z-scores'!$C$2:$UD$20,14,FALSE)&lt;-2),"",'Total-corrected counts'!P16),"")</f>
        <v>0</v>
      </c>
      <c r="Q16">
        <f>IFERROR(IF(OR(HLOOKUP($A16,'Z-scores'!$C$2:$UD$20,15,FALSE)&gt;2,HLOOKUP($A16,'Z-scores'!$C$2:$UD$20,15,FALSE)&lt;-2),"",'Total-corrected counts'!Q16),"")</f>
        <v>0</v>
      </c>
      <c r="R16">
        <f>IFERROR(IF(OR(HLOOKUP($A16,'Z-scores'!$C$2:$UD$20,16,FALSE)&gt;2,HLOOKUP($A16,'Z-scores'!$C$2:$UD$20,16,FALSE)&lt;-2),"",'Total-corrected counts'!R16),"")</f>
        <v>5.2090533346957013E-2</v>
      </c>
      <c r="S16">
        <f>IFERROR(IF(OR(HLOOKUP($A16,'Z-scores'!$C$2:$UD$20,17,FALSE)&gt;2,HLOOKUP($A16,'Z-scores'!$C$2:$UD$20,17,FALSE)&lt;-2),"",'Total-corrected counts'!S16),"")</f>
        <v>0</v>
      </c>
      <c r="T16">
        <f>IFERROR(IF(OR(HLOOKUP($A16,'Z-scores'!$C$2:$UD$20,18,FALSE)&gt;2,HLOOKUP($A16,'Z-scores'!$C$2:$UD$20,18,FALSE)&lt;-2),"",'Total-corrected counts'!T16),"")</f>
        <v>0.18041144117813826</v>
      </c>
      <c r="U16">
        <f>IFERROR(IF(OR(HLOOKUP($A16,'Z-scores'!$C$2:$UD$20,19,FALSE)&gt;2,HLOOKUP($A16,'Z-scores'!$C$2:$UD$20,19,FALSE)&lt;-2),"",'Total-corrected counts'!U16),"")</f>
        <v>1.7922002404065214</v>
      </c>
      <c r="V16">
        <f t="shared" si="0"/>
        <v>1</v>
      </c>
      <c r="W16">
        <f t="shared" si="1"/>
        <v>0.46572820261159986</v>
      </c>
      <c r="X16">
        <f t="shared" si="2"/>
        <v>0.78782143250065262</v>
      </c>
      <c r="Y16">
        <f t="shared" si="3"/>
        <v>0.30233483654193211</v>
      </c>
    </row>
    <row r="17" spans="1:25" x14ac:dyDescent="0.25">
      <c r="A17">
        <v>16</v>
      </c>
      <c r="B17" t="s">
        <v>590</v>
      </c>
      <c r="C17">
        <v>46500</v>
      </c>
      <c r="D17">
        <v>703</v>
      </c>
      <c r="E17" t="str">
        <f>IFERROR(IF(OR(HLOOKUP($A17,'Z-scores'!$C$2:$UD$20,3,FALSE)&gt;2,HLOOKUP(A17,'Z-scores'!$C$2:$UD$20,3,FALSE)&lt;-2),"",'Total-corrected counts'!E17),"")</f>
        <v/>
      </c>
      <c r="F17" t="str">
        <f>IFERROR(IF(OR(HLOOKUP($A17,'Z-scores'!$C$2:$UD$20,4,FALSE)&gt;2,HLOOKUP($A17,'Z-scores'!$C$2:$UD$20,4,FALSE)&lt;-2),"",'Total-corrected counts'!F17),"")</f>
        <v/>
      </c>
      <c r="G17" t="str">
        <f>IFERROR(IF(OR(HLOOKUP($A17,'Z-scores'!$C$2:$UD$20,5,FALSE)&gt;2,HLOOKUP($A17,'Z-scores'!$C$2:$UD$20,5,FALSE)&lt;-2),"",'Total-corrected counts'!G17),"")</f>
        <v/>
      </c>
      <c r="H17" t="str">
        <f>IFERROR(IF(OR(HLOOKUP($A17,'Z-scores'!$C$2:$UD$20,6,FALSE)&gt;2,HLOOKUP($A17,'Z-scores'!$C$2:$UD$20,6,FALSE)&lt;-2),"",'Total-corrected counts'!H17),"")</f>
        <v/>
      </c>
      <c r="I17" t="str">
        <f>IFERROR(IF(OR(HLOOKUP($A17,'Z-scores'!$C$2:$UD$20,7,FALSE)&gt;2,HLOOKUP($A17,'Z-scores'!$C$2:$UD$20,7,FALSE)&lt;-2),"",'Total-corrected counts'!I17),"")</f>
        <v/>
      </c>
      <c r="J17" t="str">
        <f>IFERROR(IF(OR(HLOOKUP($A17,'Z-scores'!$C$2:$UD$20,8,FALSE)&gt;2,HLOOKUP($A17,'Z-scores'!$C$2:$UD$20,8,FALSE)&lt;-2),"",'Total-corrected counts'!J17),"")</f>
        <v/>
      </c>
      <c r="K17" t="str">
        <f>IFERROR(IF(OR(HLOOKUP($A17,'Z-scores'!$C$2:$UD$20,9,FALSE)&gt;2,HLOOKUP($A17,'Z-scores'!$C$2:$UD$20,9,FALSE)&lt;-2),"",'Total-corrected counts'!K17),"")</f>
        <v/>
      </c>
      <c r="L17" t="str">
        <f>IFERROR(IF(OR(HLOOKUP($A17,'Z-scores'!$C$2:$UD$20,10,FALSE)&gt;2,HLOOKUP($A17,'Z-scores'!$C$2:$UD$20,10,FALSE)&lt;-2),"",'Total-corrected counts'!L17),"")</f>
        <v/>
      </c>
      <c r="M17" t="str">
        <f>IFERROR(IF(OR(HLOOKUP($A17,'Z-scores'!$C$2:$UD$20,11,FALSE)&gt;2,HLOOKUP($A17,'Z-scores'!$C$2:$UD$20,11,FALSE)&lt;-2),"",'Total-corrected counts'!M17),"")</f>
        <v/>
      </c>
      <c r="N17" t="str">
        <f>IFERROR(IF(OR(HLOOKUP($A17,'Z-scores'!$C$2:$UD$20,12,FALSE)&gt;2,HLOOKUP($A17,'Z-scores'!$C$2:$UD$20,12,FALSE)&lt;-2),"",'Total-corrected counts'!N17),"")</f>
        <v/>
      </c>
      <c r="O17" t="str">
        <f>IFERROR(IF(OR(HLOOKUP($A17,'Z-scores'!$C$2:$UD$20,13,FALSE)&gt;2,HLOOKUP($A17,'Z-scores'!$C$2:$UD$20,13,FALSE)&lt;-2),"",'Total-corrected counts'!O17),"")</f>
        <v/>
      </c>
      <c r="P17" t="str">
        <f>IFERROR(IF(OR(HLOOKUP($A17,'Z-scores'!$C$2:$UD$20,14,FALSE)&gt;2,HLOOKUP($A17,'Z-scores'!$C$2:$UD$20,14,FALSE)&lt;-2),"",'Total-corrected counts'!P17),"")</f>
        <v/>
      </c>
      <c r="Q17" t="str">
        <f>IFERROR(IF(OR(HLOOKUP($A17,'Z-scores'!$C$2:$UD$20,15,FALSE)&gt;2,HLOOKUP($A17,'Z-scores'!$C$2:$UD$20,15,FALSE)&lt;-2),"",'Total-corrected counts'!Q17),"")</f>
        <v/>
      </c>
      <c r="R17" t="str">
        <f>IFERROR(IF(OR(HLOOKUP($A17,'Z-scores'!$C$2:$UD$20,16,FALSE)&gt;2,HLOOKUP($A17,'Z-scores'!$C$2:$UD$20,16,FALSE)&lt;-2),"",'Total-corrected counts'!R17),"")</f>
        <v/>
      </c>
      <c r="S17" t="str">
        <f>IFERROR(IF(OR(HLOOKUP($A17,'Z-scores'!$C$2:$UD$20,17,FALSE)&gt;2,HLOOKUP($A17,'Z-scores'!$C$2:$UD$20,17,FALSE)&lt;-2),"",'Total-corrected counts'!S17),"")</f>
        <v/>
      </c>
      <c r="T17" t="str">
        <f>IFERROR(IF(OR(HLOOKUP($A17,'Z-scores'!$C$2:$UD$20,18,FALSE)&gt;2,HLOOKUP($A17,'Z-scores'!$C$2:$UD$20,18,FALSE)&lt;-2),"",'Total-corrected counts'!T17),"")</f>
        <v/>
      </c>
      <c r="U17" t="str">
        <f>IFERROR(IF(OR(HLOOKUP($A17,'Z-scores'!$C$2:$UD$20,19,FALSE)&gt;2,HLOOKUP($A17,'Z-scores'!$C$2:$UD$20,19,FALSE)&lt;-2),"",'Total-corrected counts'!U17),"")</f>
        <v/>
      </c>
      <c r="V17">
        <f t="shared" si="0"/>
        <v>1</v>
      </c>
      <c r="W17" t="str">
        <f t="shared" si="1"/>
        <v/>
      </c>
      <c r="X17" t="str">
        <f t="shared" si="2"/>
        <v/>
      </c>
      <c r="Y17" t="str">
        <f t="shared" si="3"/>
        <v/>
      </c>
    </row>
    <row r="18" spans="1:25" x14ac:dyDescent="0.25">
      <c r="A18">
        <v>17</v>
      </c>
      <c r="B18" t="s">
        <v>30</v>
      </c>
      <c r="C18">
        <v>81000</v>
      </c>
      <c r="D18">
        <v>294</v>
      </c>
      <c r="E18" t="str">
        <f>IFERROR(IF(OR(HLOOKUP($A18,'Z-scores'!$C$2:$UD$20,3,FALSE)&gt;2,HLOOKUP(A18,'Z-scores'!$C$2:$UD$20,3,FALSE)&lt;-2),"",'Total-corrected counts'!E18),"")</f>
        <v/>
      </c>
      <c r="F18">
        <f>IFERROR(IF(OR(HLOOKUP($A18,'Z-scores'!$C$2:$UD$20,4,FALSE)&gt;2,HLOOKUP($A18,'Z-scores'!$C$2:$UD$20,4,FALSE)&lt;-2),"",'Total-corrected counts'!F18),"")</f>
        <v>1.6734095226845425</v>
      </c>
      <c r="G18">
        <f>IFERROR(IF(OR(HLOOKUP($A18,'Z-scores'!$C$2:$UD$20,5,FALSE)&gt;2,HLOOKUP($A18,'Z-scores'!$C$2:$UD$20,5,FALSE)&lt;-2),"",'Total-corrected counts'!G18),"")</f>
        <v>68.052427364408857</v>
      </c>
      <c r="H18">
        <f>IFERROR(IF(OR(HLOOKUP($A18,'Z-scores'!$C$2:$UD$20,6,FALSE)&gt;2,HLOOKUP($A18,'Z-scores'!$C$2:$UD$20,6,FALSE)&lt;-2),"",'Total-corrected counts'!H18),"")</f>
        <v>17.262308207239837</v>
      </c>
      <c r="I18">
        <f>IFERROR(IF(OR(HLOOKUP($A18,'Z-scores'!$C$2:$UD$20,7,FALSE)&gt;2,HLOOKUP($A18,'Z-scores'!$C$2:$UD$20,7,FALSE)&lt;-2),"",'Total-corrected counts'!I18),"")</f>
        <v>21.850824562321641</v>
      </c>
      <c r="J18">
        <f>IFERROR(IF(OR(HLOOKUP($A18,'Z-scores'!$C$2:$UD$20,8,FALSE)&gt;2,HLOOKUP($A18,'Z-scores'!$C$2:$UD$20,8,FALSE)&lt;-2),"",'Total-corrected counts'!J18),"")</f>
        <v>120.21198333007902</v>
      </c>
      <c r="K18">
        <f>IFERROR(IF(OR(HLOOKUP($A18,'Z-scores'!$C$2:$UD$20,9,FALSE)&gt;2,HLOOKUP($A18,'Z-scores'!$C$2:$UD$20,9,FALSE)&lt;-2),"",'Total-corrected counts'!K18),"")</f>
        <v>85.454038686660354</v>
      </c>
      <c r="L18">
        <f>IFERROR(IF(OR(HLOOKUP($A18,'Z-scores'!$C$2:$UD$20,10,FALSE)&gt;2,HLOOKUP($A18,'Z-scores'!$C$2:$UD$20,10,FALSE)&lt;-2),"",'Total-corrected counts'!L18),"")</f>
        <v>9.7104161632126047</v>
      </c>
      <c r="M18">
        <f>IFERROR(IF(OR(HLOOKUP($A18,'Z-scores'!$C$2:$UD$20,11,FALSE)&gt;2,HLOOKUP($A18,'Z-scores'!$C$2:$UD$20,11,FALSE)&lt;-2),"",'Total-corrected counts'!M18),"")</f>
        <v>63.470312481281439</v>
      </c>
      <c r="N18">
        <f>IFERROR(IF(OR(HLOOKUP($A18,'Z-scores'!$C$2:$UD$20,12,FALSE)&gt;2,HLOOKUP($A18,'Z-scores'!$C$2:$UD$20,12,FALSE)&lt;-2),"",'Total-corrected counts'!N18),"")</f>
        <v>43.749719347474858</v>
      </c>
      <c r="O18">
        <f>IFERROR(IF(OR(HLOOKUP($A18,'Z-scores'!$C$2:$UD$20,13,FALSE)&gt;2,HLOOKUP($A18,'Z-scores'!$C$2:$UD$20,13,FALSE)&lt;-2),"",'Total-corrected counts'!O18),"")</f>
        <v>42.988867115132017</v>
      </c>
      <c r="P18">
        <f>IFERROR(IF(OR(HLOOKUP($A18,'Z-scores'!$C$2:$UD$20,14,FALSE)&gt;2,HLOOKUP($A18,'Z-scores'!$C$2:$UD$20,14,FALSE)&lt;-2),"",'Total-corrected counts'!P18),"")</f>
        <v>17.825936630953535</v>
      </c>
      <c r="Q18">
        <f>IFERROR(IF(OR(HLOOKUP($A18,'Z-scores'!$C$2:$UD$20,15,FALSE)&gt;2,HLOOKUP($A18,'Z-scores'!$C$2:$UD$20,15,FALSE)&lt;-2),"",'Total-corrected counts'!Q18),"")</f>
        <v>9.7705767175542739</v>
      </c>
      <c r="R18">
        <f>IFERROR(IF(OR(HLOOKUP($A18,'Z-scores'!$C$2:$UD$20,16,FALSE)&gt;2,HLOOKUP($A18,'Z-scores'!$C$2:$UD$20,16,FALSE)&lt;-2),"",'Total-corrected counts'!R18),"")</f>
        <v>59.920141205415007</v>
      </c>
      <c r="S18">
        <f>IFERROR(IF(OR(HLOOKUP($A18,'Z-scores'!$C$2:$UD$20,17,FALSE)&gt;2,HLOOKUP($A18,'Z-scores'!$C$2:$UD$20,17,FALSE)&lt;-2),"",'Total-corrected counts'!S18),"")</f>
        <v>37.331622278026948</v>
      </c>
      <c r="T18">
        <f>IFERROR(IF(OR(HLOOKUP($A18,'Z-scores'!$C$2:$UD$20,18,FALSE)&gt;2,HLOOKUP($A18,'Z-scores'!$C$2:$UD$20,18,FALSE)&lt;-2),"",'Total-corrected counts'!T18),"")</f>
        <v>12.73189313457147</v>
      </c>
      <c r="U18">
        <f>IFERROR(IF(OR(HLOOKUP($A18,'Z-scores'!$C$2:$UD$20,19,FALSE)&gt;2,HLOOKUP($A18,'Z-scores'!$C$2:$UD$20,19,FALSE)&lt;-2),"",'Total-corrected counts'!U18),"")</f>
        <v>78.301358687397752</v>
      </c>
      <c r="V18">
        <f t="shared" si="0"/>
        <v>1</v>
      </c>
      <c r="W18">
        <f t="shared" si="1"/>
        <v>0.54559861368379647</v>
      </c>
      <c r="X18">
        <f t="shared" si="2"/>
        <v>48.460715039736037</v>
      </c>
      <c r="Y18">
        <f t="shared" si="3"/>
        <v>37.827514389565728</v>
      </c>
    </row>
    <row r="19" spans="1:25" x14ac:dyDescent="0.25">
      <c r="A19">
        <v>18</v>
      </c>
      <c r="B19" t="s">
        <v>591</v>
      </c>
      <c r="C19">
        <v>118400</v>
      </c>
      <c r="D19">
        <v>1040</v>
      </c>
      <c r="E19" t="str">
        <f>IFERROR(IF(OR(HLOOKUP($A19,'Z-scores'!$C$2:$UD$20,3,FALSE)&gt;2,HLOOKUP(A19,'Z-scores'!$C$2:$UD$20,3,FALSE)&lt;-2),"",'Total-corrected counts'!E19),"")</f>
        <v/>
      </c>
      <c r="F19" t="str">
        <f>IFERROR(IF(OR(HLOOKUP($A19,'Z-scores'!$C$2:$UD$20,4,FALSE)&gt;2,HLOOKUP($A19,'Z-scores'!$C$2:$UD$20,4,FALSE)&lt;-2),"",'Total-corrected counts'!F19),"")</f>
        <v/>
      </c>
      <c r="G19" t="str">
        <f>IFERROR(IF(OR(HLOOKUP($A19,'Z-scores'!$C$2:$UD$20,5,FALSE)&gt;2,HLOOKUP($A19,'Z-scores'!$C$2:$UD$20,5,FALSE)&lt;-2),"",'Total-corrected counts'!G19),"")</f>
        <v/>
      </c>
      <c r="H19" t="str">
        <f>IFERROR(IF(OR(HLOOKUP($A19,'Z-scores'!$C$2:$UD$20,6,FALSE)&gt;2,HLOOKUP($A19,'Z-scores'!$C$2:$UD$20,6,FALSE)&lt;-2),"",'Total-corrected counts'!H19),"")</f>
        <v/>
      </c>
      <c r="I19" t="str">
        <f>IFERROR(IF(OR(HLOOKUP($A19,'Z-scores'!$C$2:$UD$20,7,FALSE)&gt;2,HLOOKUP($A19,'Z-scores'!$C$2:$UD$20,7,FALSE)&lt;-2),"",'Total-corrected counts'!I19),"")</f>
        <v/>
      </c>
      <c r="J19" t="str">
        <f>IFERROR(IF(OR(HLOOKUP($A19,'Z-scores'!$C$2:$UD$20,8,FALSE)&gt;2,HLOOKUP($A19,'Z-scores'!$C$2:$UD$20,8,FALSE)&lt;-2),"",'Total-corrected counts'!J19),"")</f>
        <v/>
      </c>
      <c r="K19" t="str">
        <f>IFERROR(IF(OR(HLOOKUP($A19,'Z-scores'!$C$2:$UD$20,9,FALSE)&gt;2,HLOOKUP($A19,'Z-scores'!$C$2:$UD$20,9,FALSE)&lt;-2),"",'Total-corrected counts'!K19),"")</f>
        <v/>
      </c>
      <c r="L19" t="str">
        <f>IFERROR(IF(OR(HLOOKUP($A19,'Z-scores'!$C$2:$UD$20,10,FALSE)&gt;2,HLOOKUP($A19,'Z-scores'!$C$2:$UD$20,10,FALSE)&lt;-2),"",'Total-corrected counts'!L19),"")</f>
        <v/>
      </c>
      <c r="M19" t="str">
        <f>IFERROR(IF(OR(HLOOKUP($A19,'Z-scores'!$C$2:$UD$20,11,FALSE)&gt;2,HLOOKUP($A19,'Z-scores'!$C$2:$UD$20,11,FALSE)&lt;-2),"",'Total-corrected counts'!M19),"")</f>
        <v/>
      </c>
      <c r="N19" t="str">
        <f>IFERROR(IF(OR(HLOOKUP($A19,'Z-scores'!$C$2:$UD$20,12,FALSE)&gt;2,HLOOKUP($A19,'Z-scores'!$C$2:$UD$20,12,FALSE)&lt;-2),"",'Total-corrected counts'!N19),"")</f>
        <v/>
      </c>
      <c r="O19" t="str">
        <f>IFERROR(IF(OR(HLOOKUP($A19,'Z-scores'!$C$2:$UD$20,13,FALSE)&gt;2,HLOOKUP($A19,'Z-scores'!$C$2:$UD$20,13,FALSE)&lt;-2),"",'Total-corrected counts'!O19),"")</f>
        <v/>
      </c>
      <c r="P19" t="str">
        <f>IFERROR(IF(OR(HLOOKUP($A19,'Z-scores'!$C$2:$UD$20,14,FALSE)&gt;2,HLOOKUP($A19,'Z-scores'!$C$2:$UD$20,14,FALSE)&lt;-2),"",'Total-corrected counts'!P19),"")</f>
        <v/>
      </c>
      <c r="Q19" t="str">
        <f>IFERROR(IF(OR(HLOOKUP($A19,'Z-scores'!$C$2:$UD$20,15,FALSE)&gt;2,HLOOKUP($A19,'Z-scores'!$C$2:$UD$20,15,FALSE)&lt;-2),"",'Total-corrected counts'!Q19),"")</f>
        <v/>
      </c>
      <c r="R19" t="str">
        <f>IFERROR(IF(OR(HLOOKUP($A19,'Z-scores'!$C$2:$UD$20,16,FALSE)&gt;2,HLOOKUP($A19,'Z-scores'!$C$2:$UD$20,16,FALSE)&lt;-2),"",'Total-corrected counts'!R19),"")</f>
        <v/>
      </c>
      <c r="S19" t="str">
        <f>IFERROR(IF(OR(HLOOKUP($A19,'Z-scores'!$C$2:$UD$20,17,FALSE)&gt;2,HLOOKUP($A19,'Z-scores'!$C$2:$UD$20,17,FALSE)&lt;-2),"",'Total-corrected counts'!S19),"")</f>
        <v/>
      </c>
      <c r="T19" t="str">
        <f>IFERROR(IF(OR(HLOOKUP($A19,'Z-scores'!$C$2:$UD$20,18,FALSE)&gt;2,HLOOKUP($A19,'Z-scores'!$C$2:$UD$20,18,FALSE)&lt;-2),"",'Total-corrected counts'!T19),"")</f>
        <v/>
      </c>
      <c r="U19" t="str">
        <f>IFERROR(IF(OR(HLOOKUP($A19,'Z-scores'!$C$2:$UD$20,19,FALSE)&gt;2,HLOOKUP($A19,'Z-scores'!$C$2:$UD$20,19,FALSE)&lt;-2),"",'Total-corrected counts'!U19),"")</f>
        <v/>
      </c>
      <c r="V19">
        <f t="shared" si="0"/>
        <v>1</v>
      </c>
      <c r="W19" t="str">
        <f t="shared" si="1"/>
        <v/>
      </c>
      <c r="X19" t="str">
        <f t="shared" si="2"/>
        <v/>
      </c>
      <c r="Y19" t="str">
        <f t="shared" si="3"/>
        <v/>
      </c>
    </row>
    <row r="20" spans="1:25" x14ac:dyDescent="0.25">
      <c r="A20">
        <v>19</v>
      </c>
      <c r="B20" t="s">
        <v>31</v>
      </c>
      <c r="C20">
        <v>41100</v>
      </c>
      <c r="D20">
        <v>1080</v>
      </c>
      <c r="E20">
        <f>IFERROR(IF(OR(HLOOKUP($A20,'Z-scores'!$C$2:$UD$20,3,FALSE)&gt;2,HLOOKUP(A20,'Z-scores'!$C$2:$UD$20,3,FALSE)&lt;-2),"",'Total-corrected counts'!E20),"")</f>
        <v>0</v>
      </c>
      <c r="F20">
        <f>IFERROR(IF(OR(HLOOKUP($A20,'Z-scores'!$C$2:$UD$20,4,FALSE)&gt;2,HLOOKUP($A20,'Z-scores'!$C$2:$UD$20,4,FALSE)&lt;-2),"",'Total-corrected counts'!F20),"")</f>
        <v>0</v>
      </c>
      <c r="G20">
        <f>IFERROR(IF(OR(HLOOKUP($A20,'Z-scores'!$C$2:$UD$20,5,FALSE)&gt;2,HLOOKUP($A20,'Z-scores'!$C$2:$UD$20,5,FALSE)&lt;-2),"",'Total-corrected counts'!G20),"")</f>
        <v>0</v>
      </c>
      <c r="H20">
        <f>IFERROR(IF(OR(HLOOKUP($A20,'Z-scores'!$C$2:$UD$20,6,FALSE)&gt;2,HLOOKUP($A20,'Z-scores'!$C$2:$UD$20,6,FALSE)&lt;-2),"",'Total-corrected counts'!H20),"")</f>
        <v>0</v>
      </c>
      <c r="I20">
        <f>IFERROR(IF(OR(HLOOKUP($A20,'Z-scores'!$C$2:$UD$20,7,FALSE)&gt;2,HLOOKUP($A20,'Z-scores'!$C$2:$UD$20,7,FALSE)&lt;-2),"",'Total-corrected counts'!I20),"")</f>
        <v>0</v>
      </c>
      <c r="J20">
        <f>IFERROR(IF(OR(HLOOKUP($A20,'Z-scores'!$C$2:$UD$20,8,FALSE)&gt;2,HLOOKUP($A20,'Z-scores'!$C$2:$UD$20,8,FALSE)&lt;-2),"",'Total-corrected counts'!J20),"")</f>
        <v>0</v>
      </c>
      <c r="K20">
        <f>IFERROR(IF(OR(HLOOKUP($A20,'Z-scores'!$C$2:$UD$20,9,FALSE)&gt;2,HLOOKUP($A20,'Z-scores'!$C$2:$UD$20,9,FALSE)&lt;-2),"",'Total-corrected counts'!K20),"")</f>
        <v>0</v>
      </c>
      <c r="L20">
        <f>IFERROR(IF(OR(HLOOKUP($A20,'Z-scores'!$C$2:$UD$20,10,FALSE)&gt;2,HLOOKUP($A20,'Z-scores'!$C$2:$UD$20,10,FALSE)&lt;-2),"",'Total-corrected counts'!L20),"")</f>
        <v>0</v>
      </c>
      <c r="M20">
        <f>IFERROR(IF(OR(HLOOKUP($A20,'Z-scores'!$C$2:$UD$20,11,FALSE)&gt;2,HLOOKUP($A20,'Z-scores'!$C$2:$UD$20,11,FALSE)&lt;-2),"",'Total-corrected counts'!M20),"")</f>
        <v>0</v>
      </c>
      <c r="N20">
        <f>IFERROR(IF(OR(HLOOKUP($A20,'Z-scores'!$C$2:$UD$20,12,FALSE)&gt;2,HLOOKUP($A20,'Z-scores'!$C$2:$UD$20,12,FALSE)&lt;-2),"",'Total-corrected counts'!N20),"")</f>
        <v>0</v>
      </c>
      <c r="O20" t="str">
        <f>IFERROR(IF(OR(HLOOKUP($A20,'Z-scores'!$C$2:$UD$20,13,FALSE)&gt;2,HLOOKUP($A20,'Z-scores'!$C$2:$UD$20,13,FALSE)&lt;-2),"",'Total-corrected counts'!O20),"")</f>
        <v/>
      </c>
      <c r="P20">
        <f>IFERROR(IF(OR(HLOOKUP($A20,'Z-scores'!$C$2:$UD$20,14,FALSE)&gt;2,HLOOKUP($A20,'Z-scores'!$C$2:$UD$20,14,FALSE)&lt;-2),"",'Total-corrected counts'!P20),"")</f>
        <v>0</v>
      </c>
      <c r="Q20">
        <f>IFERROR(IF(OR(HLOOKUP($A20,'Z-scores'!$C$2:$UD$20,15,FALSE)&gt;2,HLOOKUP($A20,'Z-scores'!$C$2:$UD$20,15,FALSE)&lt;-2),"",'Total-corrected counts'!Q20),"")</f>
        <v>0</v>
      </c>
      <c r="R20">
        <f>IFERROR(IF(OR(HLOOKUP($A20,'Z-scores'!$C$2:$UD$20,16,FALSE)&gt;2,HLOOKUP($A20,'Z-scores'!$C$2:$UD$20,16,FALSE)&lt;-2),"",'Total-corrected counts'!R20),"")</f>
        <v>0</v>
      </c>
      <c r="S20">
        <f>IFERROR(IF(OR(HLOOKUP($A20,'Z-scores'!$C$2:$UD$20,17,FALSE)&gt;2,HLOOKUP($A20,'Z-scores'!$C$2:$UD$20,17,FALSE)&lt;-2),"",'Total-corrected counts'!S20),"")</f>
        <v>0</v>
      </c>
      <c r="T20">
        <f>IFERROR(IF(OR(HLOOKUP($A20,'Z-scores'!$C$2:$UD$20,18,FALSE)&gt;2,HLOOKUP($A20,'Z-scores'!$C$2:$UD$20,18,FALSE)&lt;-2),"",'Total-corrected counts'!T20),"")</f>
        <v>0</v>
      </c>
      <c r="U20">
        <f>IFERROR(IF(OR(HLOOKUP($A20,'Z-scores'!$C$2:$UD$20,19,FALSE)&gt;2,HLOOKUP($A20,'Z-scores'!$C$2:$UD$20,19,FALSE)&lt;-2),"",'Total-corrected counts'!U20),"")</f>
        <v>0</v>
      </c>
      <c r="V20">
        <f t="shared" si="0"/>
        <v>0</v>
      </c>
      <c r="W20" t="str">
        <f t="shared" si="1"/>
        <v/>
      </c>
      <c r="X20">
        <f t="shared" si="2"/>
        <v>0</v>
      </c>
      <c r="Y20">
        <f t="shared" si="3"/>
        <v>0</v>
      </c>
    </row>
    <row r="21" spans="1:25" x14ac:dyDescent="0.25">
      <c r="A21">
        <v>20</v>
      </c>
      <c r="B21" t="s">
        <v>592</v>
      </c>
      <c r="C21">
        <v>41500</v>
      </c>
      <c r="D21">
        <v>918</v>
      </c>
      <c r="E21" t="str">
        <f>IFERROR(IF(OR(HLOOKUP($A21,'Z-scores'!$C$2:$UD$20,3,FALSE)&gt;2,HLOOKUP(A21,'Z-scores'!$C$2:$UD$20,3,FALSE)&lt;-2),"",'Total-corrected counts'!E21),"")</f>
        <v/>
      </c>
      <c r="F21" t="str">
        <f>IFERROR(IF(OR(HLOOKUP($A21,'Z-scores'!$C$2:$UD$20,4,FALSE)&gt;2,HLOOKUP($A21,'Z-scores'!$C$2:$UD$20,4,FALSE)&lt;-2),"",'Total-corrected counts'!F21),"")</f>
        <v/>
      </c>
      <c r="G21" t="str">
        <f>IFERROR(IF(OR(HLOOKUP($A21,'Z-scores'!$C$2:$UD$20,5,FALSE)&gt;2,HLOOKUP($A21,'Z-scores'!$C$2:$UD$20,5,FALSE)&lt;-2),"",'Total-corrected counts'!G21),"")</f>
        <v/>
      </c>
      <c r="H21" t="str">
        <f>IFERROR(IF(OR(HLOOKUP($A21,'Z-scores'!$C$2:$UD$20,6,FALSE)&gt;2,HLOOKUP($A21,'Z-scores'!$C$2:$UD$20,6,FALSE)&lt;-2),"",'Total-corrected counts'!H21),"")</f>
        <v/>
      </c>
      <c r="I21" t="str">
        <f>IFERROR(IF(OR(HLOOKUP($A21,'Z-scores'!$C$2:$UD$20,7,FALSE)&gt;2,HLOOKUP($A21,'Z-scores'!$C$2:$UD$20,7,FALSE)&lt;-2),"",'Total-corrected counts'!I21),"")</f>
        <v/>
      </c>
      <c r="J21" t="str">
        <f>IFERROR(IF(OR(HLOOKUP($A21,'Z-scores'!$C$2:$UD$20,8,FALSE)&gt;2,HLOOKUP($A21,'Z-scores'!$C$2:$UD$20,8,FALSE)&lt;-2),"",'Total-corrected counts'!J21),"")</f>
        <v/>
      </c>
      <c r="K21" t="str">
        <f>IFERROR(IF(OR(HLOOKUP($A21,'Z-scores'!$C$2:$UD$20,9,FALSE)&gt;2,HLOOKUP($A21,'Z-scores'!$C$2:$UD$20,9,FALSE)&lt;-2),"",'Total-corrected counts'!K21),"")</f>
        <v/>
      </c>
      <c r="L21" t="str">
        <f>IFERROR(IF(OR(HLOOKUP($A21,'Z-scores'!$C$2:$UD$20,10,FALSE)&gt;2,HLOOKUP($A21,'Z-scores'!$C$2:$UD$20,10,FALSE)&lt;-2),"",'Total-corrected counts'!L21),"")</f>
        <v/>
      </c>
      <c r="M21" t="str">
        <f>IFERROR(IF(OR(HLOOKUP($A21,'Z-scores'!$C$2:$UD$20,11,FALSE)&gt;2,HLOOKUP($A21,'Z-scores'!$C$2:$UD$20,11,FALSE)&lt;-2),"",'Total-corrected counts'!M21),"")</f>
        <v/>
      </c>
      <c r="N21" t="str">
        <f>IFERROR(IF(OR(HLOOKUP($A21,'Z-scores'!$C$2:$UD$20,12,FALSE)&gt;2,HLOOKUP($A21,'Z-scores'!$C$2:$UD$20,12,FALSE)&lt;-2),"",'Total-corrected counts'!N21),"")</f>
        <v/>
      </c>
      <c r="O21" t="str">
        <f>IFERROR(IF(OR(HLOOKUP($A21,'Z-scores'!$C$2:$UD$20,13,FALSE)&gt;2,HLOOKUP($A21,'Z-scores'!$C$2:$UD$20,13,FALSE)&lt;-2),"",'Total-corrected counts'!O21),"")</f>
        <v/>
      </c>
      <c r="P21" t="str">
        <f>IFERROR(IF(OR(HLOOKUP($A21,'Z-scores'!$C$2:$UD$20,14,FALSE)&gt;2,HLOOKUP($A21,'Z-scores'!$C$2:$UD$20,14,FALSE)&lt;-2),"",'Total-corrected counts'!P21),"")</f>
        <v/>
      </c>
      <c r="Q21" t="str">
        <f>IFERROR(IF(OR(HLOOKUP($A21,'Z-scores'!$C$2:$UD$20,15,FALSE)&gt;2,HLOOKUP($A21,'Z-scores'!$C$2:$UD$20,15,FALSE)&lt;-2),"",'Total-corrected counts'!Q21),"")</f>
        <v/>
      </c>
      <c r="R21" t="str">
        <f>IFERROR(IF(OR(HLOOKUP($A21,'Z-scores'!$C$2:$UD$20,16,FALSE)&gt;2,HLOOKUP($A21,'Z-scores'!$C$2:$UD$20,16,FALSE)&lt;-2),"",'Total-corrected counts'!R21),"")</f>
        <v/>
      </c>
      <c r="S21" t="str">
        <f>IFERROR(IF(OR(HLOOKUP($A21,'Z-scores'!$C$2:$UD$20,17,FALSE)&gt;2,HLOOKUP($A21,'Z-scores'!$C$2:$UD$20,17,FALSE)&lt;-2),"",'Total-corrected counts'!S21),"")</f>
        <v/>
      </c>
      <c r="T21" t="str">
        <f>IFERROR(IF(OR(HLOOKUP($A21,'Z-scores'!$C$2:$UD$20,18,FALSE)&gt;2,HLOOKUP($A21,'Z-scores'!$C$2:$UD$20,18,FALSE)&lt;-2),"",'Total-corrected counts'!T21),"")</f>
        <v/>
      </c>
      <c r="U21" t="str">
        <f>IFERROR(IF(OR(HLOOKUP($A21,'Z-scores'!$C$2:$UD$20,19,FALSE)&gt;2,HLOOKUP($A21,'Z-scores'!$C$2:$UD$20,19,FALSE)&lt;-2),"",'Total-corrected counts'!U21),"")</f>
        <v/>
      </c>
      <c r="V21">
        <f t="shared" si="0"/>
        <v>1</v>
      </c>
      <c r="W21" t="str">
        <f t="shared" si="1"/>
        <v/>
      </c>
      <c r="X21" t="str">
        <f t="shared" si="2"/>
        <v/>
      </c>
      <c r="Y21" t="str">
        <f t="shared" si="3"/>
        <v/>
      </c>
    </row>
    <row r="22" spans="1:25" x14ac:dyDescent="0.25">
      <c r="A22">
        <v>21</v>
      </c>
      <c r="B22" t="s">
        <v>593</v>
      </c>
      <c r="C22">
        <v>97800</v>
      </c>
      <c r="D22">
        <v>840</v>
      </c>
      <c r="E22" t="str">
        <f>IFERROR(IF(OR(HLOOKUP($A22,'Z-scores'!$C$2:$UD$20,3,FALSE)&gt;2,HLOOKUP(A22,'Z-scores'!$C$2:$UD$20,3,FALSE)&lt;-2),"",'Total-corrected counts'!E22),"")</f>
        <v/>
      </c>
      <c r="F22" t="str">
        <f>IFERROR(IF(OR(HLOOKUP($A22,'Z-scores'!$C$2:$UD$20,4,FALSE)&gt;2,HLOOKUP($A22,'Z-scores'!$C$2:$UD$20,4,FALSE)&lt;-2),"",'Total-corrected counts'!F22),"")</f>
        <v/>
      </c>
      <c r="G22" t="str">
        <f>IFERROR(IF(OR(HLOOKUP($A22,'Z-scores'!$C$2:$UD$20,5,FALSE)&gt;2,HLOOKUP($A22,'Z-scores'!$C$2:$UD$20,5,FALSE)&lt;-2),"",'Total-corrected counts'!G22),"")</f>
        <v/>
      </c>
      <c r="H22" t="str">
        <f>IFERROR(IF(OR(HLOOKUP($A22,'Z-scores'!$C$2:$UD$20,6,FALSE)&gt;2,HLOOKUP($A22,'Z-scores'!$C$2:$UD$20,6,FALSE)&lt;-2),"",'Total-corrected counts'!H22),"")</f>
        <v/>
      </c>
      <c r="I22" t="str">
        <f>IFERROR(IF(OR(HLOOKUP($A22,'Z-scores'!$C$2:$UD$20,7,FALSE)&gt;2,HLOOKUP($A22,'Z-scores'!$C$2:$UD$20,7,FALSE)&lt;-2),"",'Total-corrected counts'!I22),"")</f>
        <v/>
      </c>
      <c r="J22" t="str">
        <f>IFERROR(IF(OR(HLOOKUP($A22,'Z-scores'!$C$2:$UD$20,8,FALSE)&gt;2,HLOOKUP($A22,'Z-scores'!$C$2:$UD$20,8,FALSE)&lt;-2),"",'Total-corrected counts'!J22),"")</f>
        <v/>
      </c>
      <c r="K22" t="str">
        <f>IFERROR(IF(OR(HLOOKUP($A22,'Z-scores'!$C$2:$UD$20,9,FALSE)&gt;2,HLOOKUP($A22,'Z-scores'!$C$2:$UD$20,9,FALSE)&lt;-2),"",'Total-corrected counts'!K22),"")</f>
        <v/>
      </c>
      <c r="L22" t="str">
        <f>IFERROR(IF(OR(HLOOKUP($A22,'Z-scores'!$C$2:$UD$20,10,FALSE)&gt;2,HLOOKUP($A22,'Z-scores'!$C$2:$UD$20,10,FALSE)&lt;-2),"",'Total-corrected counts'!L22),"")</f>
        <v/>
      </c>
      <c r="M22" t="str">
        <f>IFERROR(IF(OR(HLOOKUP($A22,'Z-scores'!$C$2:$UD$20,11,FALSE)&gt;2,HLOOKUP($A22,'Z-scores'!$C$2:$UD$20,11,FALSE)&lt;-2),"",'Total-corrected counts'!M22),"")</f>
        <v/>
      </c>
      <c r="N22" t="str">
        <f>IFERROR(IF(OR(HLOOKUP($A22,'Z-scores'!$C$2:$UD$20,12,FALSE)&gt;2,HLOOKUP($A22,'Z-scores'!$C$2:$UD$20,12,FALSE)&lt;-2),"",'Total-corrected counts'!N22),"")</f>
        <v/>
      </c>
      <c r="O22" t="str">
        <f>IFERROR(IF(OR(HLOOKUP($A22,'Z-scores'!$C$2:$UD$20,13,FALSE)&gt;2,HLOOKUP($A22,'Z-scores'!$C$2:$UD$20,13,FALSE)&lt;-2),"",'Total-corrected counts'!O22),"")</f>
        <v/>
      </c>
      <c r="P22" t="str">
        <f>IFERROR(IF(OR(HLOOKUP($A22,'Z-scores'!$C$2:$UD$20,14,FALSE)&gt;2,HLOOKUP($A22,'Z-scores'!$C$2:$UD$20,14,FALSE)&lt;-2),"",'Total-corrected counts'!P22),"")</f>
        <v/>
      </c>
      <c r="Q22" t="str">
        <f>IFERROR(IF(OR(HLOOKUP($A22,'Z-scores'!$C$2:$UD$20,15,FALSE)&gt;2,HLOOKUP($A22,'Z-scores'!$C$2:$UD$20,15,FALSE)&lt;-2),"",'Total-corrected counts'!Q22),"")</f>
        <v/>
      </c>
      <c r="R22" t="str">
        <f>IFERROR(IF(OR(HLOOKUP($A22,'Z-scores'!$C$2:$UD$20,16,FALSE)&gt;2,HLOOKUP($A22,'Z-scores'!$C$2:$UD$20,16,FALSE)&lt;-2),"",'Total-corrected counts'!R22),"")</f>
        <v/>
      </c>
      <c r="S22" t="str">
        <f>IFERROR(IF(OR(HLOOKUP($A22,'Z-scores'!$C$2:$UD$20,17,FALSE)&gt;2,HLOOKUP($A22,'Z-scores'!$C$2:$UD$20,17,FALSE)&lt;-2),"",'Total-corrected counts'!S22),"")</f>
        <v/>
      </c>
      <c r="T22" t="str">
        <f>IFERROR(IF(OR(HLOOKUP($A22,'Z-scores'!$C$2:$UD$20,18,FALSE)&gt;2,HLOOKUP($A22,'Z-scores'!$C$2:$UD$20,18,FALSE)&lt;-2),"",'Total-corrected counts'!T22),"")</f>
        <v/>
      </c>
      <c r="U22" t="str">
        <f>IFERROR(IF(OR(HLOOKUP($A22,'Z-scores'!$C$2:$UD$20,19,FALSE)&gt;2,HLOOKUP($A22,'Z-scores'!$C$2:$UD$20,19,FALSE)&lt;-2),"",'Total-corrected counts'!U22),"")</f>
        <v/>
      </c>
      <c r="V22">
        <f t="shared" si="0"/>
        <v>1</v>
      </c>
      <c r="W22" t="str">
        <f t="shared" si="1"/>
        <v/>
      </c>
      <c r="X22" t="str">
        <f t="shared" si="2"/>
        <v/>
      </c>
      <c r="Y22" t="str">
        <f t="shared" si="3"/>
        <v/>
      </c>
    </row>
    <row r="23" spans="1:25" x14ac:dyDescent="0.25">
      <c r="A23">
        <v>22</v>
      </c>
      <c r="B23" t="s">
        <v>594</v>
      </c>
      <c r="C23">
        <v>27300</v>
      </c>
      <c r="D23">
        <v>315</v>
      </c>
      <c r="E23" t="str">
        <f>IFERROR(IF(OR(HLOOKUP($A23,'Z-scores'!$C$2:$UD$20,3,FALSE)&gt;2,HLOOKUP(A23,'Z-scores'!$C$2:$UD$20,3,FALSE)&lt;-2),"",'Total-corrected counts'!E23),"")</f>
        <v/>
      </c>
      <c r="F23" t="str">
        <f>IFERROR(IF(OR(HLOOKUP($A23,'Z-scores'!$C$2:$UD$20,4,FALSE)&gt;2,HLOOKUP($A23,'Z-scores'!$C$2:$UD$20,4,FALSE)&lt;-2),"",'Total-corrected counts'!F23),"")</f>
        <v/>
      </c>
      <c r="G23" t="str">
        <f>IFERROR(IF(OR(HLOOKUP($A23,'Z-scores'!$C$2:$UD$20,5,FALSE)&gt;2,HLOOKUP($A23,'Z-scores'!$C$2:$UD$20,5,FALSE)&lt;-2),"",'Total-corrected counts'!G23),"")</f>
        <v/>
      </c>
      <c r="H23" t="str">
        <f>IFERROR(IF(OR(HLOOKUP($A23,'Z-scores'!$C$2:$UD$20,6,FALSE)&gt;2,HLOOKUP($A23,'Z-scores'!$C$2:$UD$20,6,FALSE)&lt;-2),"",'Total-corrected counts'!H23),"")</f>
        <v/>
      </c>
      <c r="I23" t="str">
        <f>IFERROR(IF(OR(HLOOKUP($A23,'Z-scores'!$C$2:$UD$20,7,FALSE)&gt;2,HLOOKUP($A23,'Z-scores'!$C$2:$UD$20,7,FALSE)&lt;-2),"",'Total-corrected counts'!I23),"")</f>
        <v/>
      </c>
      <c r="J23" t="str">
        <f>IFERROR(IF(OR(HLOOKUP($A23,'Z-scores'!$C$2:$UD$20,8,FALSE)&gt;2,HLOOKUP($A23,'Z-scores'!$C$2:$UD$20,8,FALSE)&lt;-2),"",'Total-corrected counts'!J23),"")</f>
        <v/>
      </c>
      <c r="K23" t="str">
        <f>IFERROR(IF(OR(HLOOKUP($A23,'Z-scores'!$C$2:$UD$20,9,FALSE)&gt;2,HLOOKUP($A23,'Z-scores'!$C$2:$UD$20,9,FALSE)&lt;-2),"",'Total-corrected counts'!K23),"")</f>
        <v/>
      </c>
      <c r="L23" t="str">
        <f>IFERROR(IF(OR(HLOOKUP($A23,'Z-scores'!$C$2:$UD$20,10,FALSE)&gt;2,HLOOKUP($A23,'Z-scores'!$C$2:$UD$20,10,FALSE)&lt;-2),"",'Total-corrected counts'!L23),"")</f>
        <v/>
      </c>
      <c r="M23" t="str">
        <f>IFERROR(IF(OR(HLOOKUP($A23,'Z-scores'!$C$2:$UD$20,11,FALSE)&gt;2,HLOOKUP($A23,'Z-scores'!$C$2:$UD$20,11,FALSE)&lt;-2),"",'Total-corrected counts'!M23),"")</f>
        <v/>
      </c>
      <c r="N23" t="str">
        <f>IFERROR(IF(OR(HLOOKUP($A23,'Z-scores'!$C$2:$UD$20,12,FALSE)&gt;2,HLOOKUP($A23,'Z-scores'!$C$2:$UD$20,12,FALSE)&lt;-2),"",'Total-corrected counts'!N23),"")</f>
        <v/>
      </c>
      <c r="O23" t="str">
        <f>IFERROR(IF(OR(HLOOKUP($A23,'Z-scores'!$C$2:$UD$20,13,FALSE)&gt;2,HLOOKUP($A23,'Z-scores'!$C$2:$UD$20,13,FALSE)&lt;-2),"",'Total-corrected counts'!O23),"")</f>
        <v/>
      </c>
      <c r="P23" t="str">
        <f>IFERROR(IF(OR(HLOOKUP($A23,'Z-scores'!$C$2:$UD$20,14,FALSE)&gt;2,HLOOKUP($A23,'Z-scores'!$C$2:$UD$20,14,FALSE)&lt;-2),"",'Total-corrected counts'!P23),"")</f>
        <v/>
      </c>
      <c r="Q23" t="str">
        <f>IFERROR(IF(OR(HLOOKUP($A23,'Z-scores'!$C$2:$UD$20,15,FALSE)&gt;2,HLOOKUP($A23,'Z-scores'!$C$2:$UD$20,15,FALSE)&lt;-2),"",'Total-corrected counts'!Q23),"")</f>
        <v/>
      </c>
      <c r="R23" t="str">
        <f>IFERROR(IF(OR(HLOOKUP($A23,'Z-scores'!$C$2:$UD$20,16,FALSE)&gt;2,HLOOKUP($A23,'Z-scores'!$C$2:$UD$20,16,FALSE)&lt;-2),"",'Total-corrected counts'!R23),"")</f>
        <v/>
      </c>
      <c r="S23" t="str">
        <f>IFERROR(IF(OR(HLOOKUP($A23,'Z-scores'!$C$2:$UD$20,17,FALSE)&gt;2,HLOOKUP($A23,'Z-scores'!$C$2:$UD$20,17,FALSE)&lt;-2),"",'Total-corrected counts'!S23),"")</f>
        <v/>
      </c>
      <c r="T23" t="str">
        <f>IFERROR(IF(OR(HLOOKUP($A23,'Z-scores'!$C$2:$UD$20,18,FALSE)&gt;2,HLOOKUP($A23,'Z-scores'!$C$2:$UD$20,18,FALSE)&lt;-2),"",'Total-corrected counts'!T23),"")</f>
        <v/>
      </c>
      <c r="U23" t="str">
        <f>IFERROR(IF(OR(HLOOKUP($A23,'Z-scores'!$C$2:$UD$20,19,FALSE)&gt;2,HLOOKUP($A23,'Z-scores'!$C$2:$UD$20,19,FALSE)&lt;-2),"",'Total-corrected counts'!U23),"")</f>
        <v/>
      </c>
      <c r="V23">
        <f t="shared" si="0"/>
        <v>1</v>
      </c>
      <c r="W23" t="str">
        <f t="shared" si="1"/>
        <v/>
      </c>
      <c r="X23" t="str">
        <f t="shared" si="2"/>
        <v/>
      </c>
      <c r="Y23" t="str">
        <f t="shared" si="3"/>
        <v/>
      </c>
    </row>
    <row r="24" spans="1:25" x14ac:dyDescent="0.25">
      <c r="A24">
        <v>23</v>
      </c>
      <c r="B24" t="s">
        <v>32</v>
      </c>
      <c r="C24">
        <v>50100</v>
      </c>
      <c r="D24">
        <v>278</v>
      </c>
      <c r="E24">
        <f>IFERROR(IF(OR(HLOOKUP($A24,'Z-scores'!$C$2:$UD$20,3,FALSE)&gt;2,HLOOKUP(A24,'Z-scores'!$C$2:$UD$20,3,FALSE)&lt;-2),"",'Total-corrected counts'!E24),"")</f>
        <v>5.799579964720623</v>
      </c>
      <c r="F24">
        <f>IFERROR(IF(OR(HLOOKUP($A24,'Z-scores'!$C$2:$UD$20,4,FALSE)&gt;2,HLOOKUP($A24,'Z-scores'!$C$2:$UD$20,4,FALSE)&lt;-2),"",'Total-corrected counts'!F24),"")</f>
        <v>8.9576627390760812</v>
      </c>
      <c r="G24">
        <f>IFERROR(IF(OR(HLOOKUP($A24,'Z-scores'!$C$2:$UD$20,5,FALSE)&gt;2,HLOOKUP($A24,'Z-scores'!$C$2:$UD$20,5,FALSE)&lt;-2),"",'Total-corrected counts'!G24),"")</f>
        <v>2.931210237276936</v>
      </c>
      <c r="H24">
        <f>IFERROR(IF(OR(HLOOKUP($A24,'Z-scores'!$C$2:$UD$20,6,FALSE)&gt;2,HLOOKUP($A24,'Z-scores'!$C$2:$UD$20,6,FALSE)&lt;-2),"",'Total-corrected counts'!H24),"")</f>
        <v>8.7812307823322744</v>
      </c>
      <c r="I24">
        <f>IFERROR(IF(OR(HLOOKUP($A24,'Z-scores'!$C$2:$UD$20,7,FALSE)&gt;2,HLOOKUP($A24,'Z-scores'!$C$2:$UD$20,7,FALSE)&lt;-2),"",'Total-corrected counts'!I24),"")</f>
        <v>25.711198470626989</v>
      </c>
      <c r="J24">
        <f>IFERROR(IF(OR(HLOOKUP($A24,'Z-scores'!$C$2:$UD$20,8,FALSE)&gt;2,HLOOKUP($A24,'Z-scores'!$C$2:$UD$20,8,FALSE)&lt;-2),"",'Total-corrected counts'!J24),"")</f>
        <v>22.439898939097198</v>
      </c>
      <c r="K24">
        <f>IFERROR(IF(OR(HLOOKUP($A24,'Z-scores'!$C$2:$UD$20,9,FALSE)&gt;2,HLOOKUP($A24,'Z-scores'!$C$2:$UD$20,9,FALSE)&lt;-2),"",'Total-corrected counts'!K24),"")</f>
        <v>9.0974970734154645</v>
      </c>
      <c r="L24" t="str">
        <f>IFERROR(IF(OR(HLOOKUP($A24,'Z-scores'!$C$2:$UD$20,10,FALSE)&gt;2,HLOOKUP($A24,'Z-scores'!$C$2:$UD$20,10,FALSE)&lt;-2),"",'Total-corrected counts'!L24),"")</f>
        <v/>
      </c>
      <c r="M24">
        <f>IFERROR(IF(OR(HLOOKUP($A24,'Z-scores'!$C$2:$UD$20,11,FALSE)&gt;2,HLOOKUP($A24,'Z-scores'!$C$2:$UD$20,11,FALSE)&lt;-2),"",'Total-corrected counts'!M24),"")</f>
        <v>36.713716867575357</v>
      </c>
      <c r="N24">
        <f>IFERROR(IF(OR(HLOOKUP($A24,'Z-scores'!$C$2:$UD$20,12,FALSE)&gt;2,HLOOKUP($A24,'Z-scores'!$C$2:$UD$20,12,FALSE)&lt;-2),"",'Total-corrected counts'!N24),"")</f>
        <v>6.9830930336773864</v>
      </c>
      <c r="O24">
        <f>IFERROR(IF(OR(HLOOKUP($A24,'Z-scores'!$C$2:$UD$20,13,FALSE)&gt;2,HLOOKUP($A24,'Z-scores'!$C$2:$UD$20,13,FALSE)&lt;-2),"",'Total-corrected counts'!O24),"")</f>
        <v>6.7306821849275122</v>
      </c>
      <c r="P24">
        <f>IFERROR(IF(OR(HLOOKUP($A24,'Z-scores'!$C$2:$UD$20,14,FALSE)&gt;2,HLOOKUP($A24,'Z-scores'!$C$2:$UD$20,14,FALSE)&lt;-2),"",'Total-corrected counts'!P24),"")</f>
        <v>20.932974734694415</v>
      </c>
      <c r="Q24">
        <f>IFERROR(IF(OR(HLOOKUP($A24,'Z-scores'!$C$2:$UD$20,15,FALSE)&gt;2,HLOOKUP($A24,'Z-scores'!$C$2:$UD$20,15,FALSE)&lt;-2),"",'Total-corrected counts'!Q24),"")</f>
        <v>12.929924877721525</v>
      </c>
      <c r="R24">
        <f>IFERROR(IF(OR(HLOOKUP($A24,'Z-scores'!$C$2:$UD$20,16,FALSE)&gt;2,HLOOKUP($A24,'Z-scores'!$C$2:$UD$20,16,FALSE)&lt;-2),"",'Total-corrected counts'!R24),"")</f>
        <v>11.964794813385666</v>
      </c>
      <c r="S24">
        <f>IFERROR(IF(OR(HLOOKUP($A24,'Z-scores'!$C$2:$UD$20,17,FALSE)&gt;2,HLOOKUP($A24,'Z-scores'!$C$2:$UD$20,17,FALSE)&lt;-2),"",'Total-corrected counts'!S24),"")</f>
        <v>11.844932355773562</v>
      </c>
      <c r="T24">
        <f>IFERROR(IF(OR(HLOOKUP($A24,'Z-scores'!$C$2:$UD$20,18,FALSE)&gt;2,HLOOKUP($A24,'Z-scores'!$C$2:$UD$20,18,FALSE)&lt;-2),"",'Total-corrected counts'!T24),"")</f>
        <v>14.329823042149266</v>
      </c>
      <c r="U24">
        <f>IFERROR(IF(OR(HLOOKUP($A24,'Z-scores'!$C$2:$UD$20,19,FALSE)&gt;2,HLOOKUP($A24,'Z-scores'!$C$2:$UD$20,19,FALSE)&lt;-2),"",'Total-corrected counts'!U24),"")</f>
        <v>15.040595722152549</v>
      </c>
      <c r="V24">
        <f t="shared" si="0"/>
        <v>1</v>
      </c>
      <c r="W24">
        <f t="shared" si="1"/>
        <v>0.59222576298739449</v>
      </c>
      <c r="X24">
        <f t="shared" si="2"/>
        <v>15.053999384265115</v>
      </c>
      <c r="Y24">
        <f t="shared" si="3"/>
        <v>12.594602595560236</v>
      </c>
    </row>
    <row r="25" spans="1:25" x14ac:dyDescent="0.25">
      <c r="A25">
        <v>25</v>
      </c>
      <c r="B25" t="s">
        <v>595</v>
      </c>
      <c r="C25">
        <v>118500</v>
      </c>
      <c r="D25">
        <v>1040</v>
      </c>
      <c r="E25" t="str">
        <f>IFERROR(IF(OR(HLOOKUP($A25,'Z-scores'!$C$2:$UD$20,3,FALSE)&gt;2,HLOOKUP(A25,'Z-scores'!$C$2:$UD$20,3,FALSE)&lt;-2),"",'Total-corrected counts'!E25),"")</f>
        <v/>
      </c>
      <c r="F25" t="str">
        <f>IFERROR(IF(OR(HLOOKUP($A25,'Z-scores'!$C$2:$UD$20,4,FALSE)&gt;2,HLOOKUP($A25,'Z-scores'!$C$2:$UD$20,4,FALSE)&lt;-2),"",'Total-corrected counts'!F25),"")</f>
        <v/>
      </c>
      <c r="G25" t="str">
        <f>IFERROR(IF(OR(HLOOKUP($A25,'Z-scores'!$C$2:$UD$20,5,FALSE)&gt;2,HLOOKUP($A25,'Z-scores'!$C$2:$UD$20,5,FALSE)&lt;-2),"",'Total-corrected counts'!G25),"")</f>
        <v/>
      </c>
      <c r="H25" t="str">
        <f>IFERROR(IF(OR(HLOOKUP($A25,'Z-scores'!$C$2:$UD$20,6,FALSE)&gt;2,HLOOKUP($A25,'Z-scores'!$C$2:$UD$20,6,FALSE)&lt;-2),"",'Total-corrected counts'!H25),"")</f>
        <v/>
      </c>
      <c r="I25" t="str">
        <f>IFERROR(IF(OR(HLOOKUP($A25,'Z-scores'!$C$2:$UD$20,7,FALSE)&gt;2,HLOOKUP($A25,'Z-scores'!$C$2:$UD$20,7,FALSE)&lt;-2),"",'Total-corrected counts'!I25),"")</f>
        <v/>
      </c>
      <c r="J25" t="str">
        <f>IFERROR(IF(OR(HLOOKUP($A25,'Z-scores'!$C$2:$UD$20,8,FALSE)&gt;2,HLOOKUP($A25,'Z-scores'!$C$2:$UD$20,8,FALSE)&lt;-2),"",'Total-corrected counts'!J25),"")</f>
        <v/>
      </c>
      <c r="K25" t="str">
        <f>IFERROR(IF(OR(HLOOKUP($A25,'Z-scores'!$C$2:$UD$20,9,FALSE)&gt;2,HLOOKUP($A25,'Z-scores'!$C$2:$UD$20,9,FALSE)&lt;-2),"",'Total-corrected counts'!K25),"")</f>
        <v/>
      </c>
      <c r="L25" t="str">
        <f>IFERROR(IF(OR(HLOOKUP($A25,'Z-scores'!$C$2:$UD$20,10,FALSE)&gt;2,HLOOKUP($A25,'Z-scores'!$C$2:$UD$20,10,FALSE)&lt;-2),"",'Total-corrected counts'!L25),"")</f>
        <v/>
      </c>
      <c r="M25" t="str">
        <f>IFERROR(IF(OR(HLOOKUP($A25,'Z-scores'!$C$2:$UD$20,11,FALSE)&gt;2,HLOOKUP($A25,'Z-scores'!$C$2:$UD$20,11,FALSE)&lt;-2),"",'Total-corrected counts'!M25),"")</f>
        <v/>
      </c>
      <c r="N25" t="str">
        <f>IFERROR(IF(OR(HLOOKUP($A25,'Z-scores'!$C$2:$UD$20,12,FALSE)&gt;2,HLOOKUP($A25,'Z-scores'!$C$2:$UD$20,12,FALSE)&lt;-2),"",'Total-corrected counts'!N25),"")</f>
        <v/>
      </c>
      <c r="O25" t="str">
        <f>IFERROR(IF(OR(HLOOKUP($A25,'Z-scores'!$C$2:$UD$20,13,FALSE)&gt;2,HLOOKUP($A25,'Z-scores'!$C$2:$UD$20,13,FALSE)&lt;-2),"",'Total-corrected counts'!O25),"")</f>
        <v/>
      </c>
      <c r="P25" t="str">
        <f>IFERROR(IF(OR(HLOOKUP($A25,'Z-scores'!$C$2:$UD$20,14,FALSE)&gt;2,HLOOKUP($A25,'Z-scores'!$C$2:$UD$20,14,FALSE)&lt;-2),"",'Total-corrected counts'!P25),"")</f>
        <v/>
      </c>
      <c r="Q25" t="str">
        <f>IFERROR(IF(OR(HLOOKUP($A25,'Z-scores'!$C$2:$UD$20,15,FALSE)&gt;2,HLOOKUP($A25,'Z-scores'!$C$2:$UD$20,15,FALSE)&lt;-2),"",'Total-corrected counts'!Q25),"")</f>
        <v/>
      </c>
      <c r="R25" t="str">
        <f>IFERROR(IF(OR(HLOOKUP($A25,'Z-scores'!$C$2:$UD$20,16,FALSE)&gt;2,HLOOKUP($A25,'Z-scores'!$C$2:$UD$20,16,FALSE)&lt;-2),"",'Total-corrected counts'!R25),"")</f>
        <v/>
      </c>
      <c r="S25" t="str">
        <f>IFERROR(IF(OR(HLOOKUP($A25,'Z-scores'!$C$2:$UD$20,17,FALSE)&gt;2,HLOOKUP($A25,'Z-scores'!$C$2:$UD$20,17,FALSE)&lt;-2),"",'Total-corrected counts'!S25),"")</f>
        <v/>
      </c>
      <c r="T25" t="str">
        <f>IFERROR(IF(OR(HLOOKUP($A25,'Z-scores'!$C$2:$UD$20,18,FALSE)&gt;2,HLOOKUP($A25,'Z-scores'!$C$2:$UD$20,18,FALSE)&lt;-2),"",'Total-corrected counts'!T25),"")</f>
        <v/>
      </c>
      <c r="U25" t="str">
        <f>IFERROR(IF(OR(HLOOKUP($A25,'Z-scores'!$C$2:$UD$20,19,FALSE)&gt;2,HLOOKUP($A25,'Z-scores'!$C$2:$UD$20,19,FALSE)&lt;-2),"",'Total-corrected counts'!U25),"")</f>
        <v/>
      </c>
      <c r="V25">
        <f t="shared" si="0"/>
        <v>1</v>
      </c>
      <c r="W25" t="str">
        <f t="shared" si="1"/>
        <v/>
      </c>
      <c r="X25" t="str">
        <f t="shared" si="2"/>
        <v/>
      </c>
      <c r="Y25" t="str">
        <f t="shared" si="3"/>
        <v/>
      </c>
    </row>
    <row r="26" spans="1:25" x14ac:dyDescent="0.25">
      <c r="A26">
        <v>26</v>
      </c>
      <c r="B26" t="s">
        <v>33</v>
      </c>
      <c r="C26">
        <v>80800</v>
      </c>
      <c r="D26">
        <v>294</v>
      </c>
      <c r="E26">
        <f>IFERROR(IF(OR(HLOOKUP($A26,'Z-scores'!$C$2:$UD$20,3,FALSE)&gt;2,HLOOKUP(A26,'Z-scores'!$C$2:$UD$20,3,FALSE)&lt;-2),"",'Total-corrected counts'!E26),"")</f>
        <v>13.278329780740387</v>
      </c>
      <c r="F26">
        <f>IFERROR(IF(OR(HLOOKUP($A26,'Z-scores'!$C$2:$UD$20,4,FALSE)&gt;2,HLOOKUP($A26,'Z-scores'!$C$2:$UD$20,4,FALSE)&lt;-2),"",'Total-corrected counts'!F26),"")</f>
        <v>0.15585676926963879</v>
      </c>
      <c r="G26">
        <f>IFERROR(IF(OR(HLOOKUP($A26,'Z-scores'!$C$2:$UD$20,5,FALSE)&gt;2,HLOOKUP($A26,'Z-scores'!$C$2:$UD$20,5,FALSE)&lt;-2),"",'Total-corrected counts'!G26),"")</f>
        <v>55.269933236902219</v>
      </c>
      <c r="H26">
        <f>IFERROR(IF(OR(HLOOKUP($A26,'Z-scores'!$C$2:$UD$20,6,FALSE)&gt;2,HLOOKUP($A26,'Z-scores'!$C$2:$UD$20,6,FALSE)&lt;-2),"",'Total-corrected counts'!H26),"")</f>
        <v>2.1429553657996889</v>
      </c>
      <c r="I26">
        <f>IFERROR(IF(OR(HLOOKUP($A26,'Z-scores'!$C$2:$UD$20,7,FALSE)&gt;2,HLOOKUP($A26,'Z-scores'!$C$2:$UD$20,7,FALSE)&lt;-2),"",'Total-corrected counts'!I26),"")</f>
        <v>2.7151912178032807</v>
      </c>
      <c r="J26">
        <f>IFERROR(IF(OR(HLOOKUP($A26,'Z-scores'!$C$2:$UD$20,8,FALSE)&gt;2,HLOOKUP($A26,'Z-scores'!$C$2:$UD$20,8,FALSE)&lt;-2),"",'Total-corrected counts'!J26),"")</f>
        <v>67.980418957005725</v>
      </c>
      <c r="K26">
        <f>IFERROR(IF(OR(HLOOKUP($A26,'Z-scores'!$C$2:$UD$20,9,FALSE)&gt;2,HLOOKUP($A26,'Z-scores'!$C$2:$UD$20,9,FALSE)&lt;-2),"",'Total-corrected counts'!K26),"")</f>
        <v>26.012598249623725</v>
      </c>
      <c r="L26">
        <f>IFERROR(IF(OR(HLOOKUP($A26,'Z-scores'!$C$2:$UD$20,10,FALSE)&gt;2,HLOOKUP($A26,'Z-scores'!$C$2:$UD$20,10,FALSE)&lt;-2),"",'Total-corrected counts'!L26),"")</f>
        <v>3.2764937371784586</v>
      </c>
      <c r="M26">
        <f>IFERROR(IF(OR(HLOOKUP($A26,'Z-scores'!$C$2:$UD$20,11,FALSE)&gt;2,HLOOKUP($A26,'Z-scores'!$C$2:$UD$20,11,FALSE)&lt;-2),"",'Total-corrected counts'!M26),"")</f>
        <v>19.499554440710202</v>
      </c>
      <c r="N26">
        <f>IFERROR(IF(OR(HLOOKUP($A26,'Z-scores'!$C$2:$UD$20,12,FALSE)&gt;2,HLOOKUP($A26,'Z-scores'!$C$2:$UD$20,12,FALSE)&lt;-2),"",'Total-corrected counts'!N26),"")</f>
        <v>14.488543420267648</v>
      </c>
      <c r="O26">
        <f>IFERROR(IF(OR(HLOOKUP($A26,'Z-scores'!$C$2:$UD$20,13,FALSE)&gt;2,HLOOKUP($A26,'Z-scores'!$C$2:$UD$20,13,FALSE)&lt;-2),"",'Total-corrected counts'!O26),"")</f>
        <v>9.0628635620048961</v>
      </c>
      <c r="P26">
        <f>IFERROR(IF(OR(HLOOKUP($A26,'Z-scores'!$C$2:$UD$20,14,FALSE)&gt;2,HLOOKUP($A26,'Z-scores'!$C$2:$UD$20,14,FALSE)&lt;-2),"",'Total-corrected counts'!P26),"")</f>
        <v>5.1670000927410271</v>
      </c>
      <c r="Q26">
        <f>IFERROR(IF(OR(HLOOKUP($A26,'Z-scores'!$C$2:$UD$20,15,FALSE)&gt;2,HLOOKUP($A26,'Z-scores'!$C$2:$UD$20,15,FALSE)&lt;-2),"",'Total-corrected counts'!Q26),"")</f>
        <v>1.2286353956205973</v>
      </c>
      <c r="R26">
        <f>IFERROR(IF(OR(HLOOKUP($A26,'Z-scores'!$C$2:$UD$20,16,FALSE)&gt;2,HLOOKUP($A26,'Z-scores'!$C$2:$UD$20,16,FALSE)&lt;-2),"",'Total-corrected counts'!R26),"")</f>
        <v>40.534448872139784</v>
      </c>
      <c r="S26">
        <f>IFERROR(IF(OR(HLOOKUP($A26,'Z-scores'!$C$2:$UD$20,17,FALSE)&gt;2,HLOOKUP($A26,'Z-scores'!$C$2:$UD$20,17,FALSE)&lt;-2),"",'Total-corrected counts'!S26),"")</f>
        <v>2.7793791778900387</v>
      </c>
      <c r="T26">
        <f>IFERROR(IF(OR(HLOOKUP($A26,'Z-scores'!$C$2:$UD$20,18,FALSE)&gt;2,HLOOKUP($A26,'Z-scores'!$C$2:$UD$20,18,FALSE)&lt;-2),"",'Total-corrected counts'!T26),"")</f>
        <v>7.8350111597362897</v>
      </c>
      <c r="U26">
        <f>IFERROR(IF(OR(HLOOKUP($A26,'Z-scores'!$C$2:$UD$20,19,FALSE)&gt;2,HLOOKUP($A26,'Z-scores'!$C$2:$UD$20,19,FALSE)&lt;-2),"",'Total-corrected counts'!U26),"")</f>
        <v>43.45543149499008</v>
      </c>
      <c r="V26">
        <f t="shared" si="0"/>
        <v>1</v>
      </c>
      <c r="W26">
        <f t="shared" si="1"/>
        <v>0.59997116202732392</v>
      </c>
      <c r="X26">
        <f t="shared" si="2"/>
        <v>21.147925750559256</v>
      </c>
      <c r="Y26">
        <f t="shared" si="3"/>
        <v>15.568914146923795</v>
      </c>
    </row>
    <row r="27" spans="1:25" x14ac:dyDescent="0.25">
      <c r="A27">
        <v>27</v>
      </c>
      <c r="B27" t="s">
        <v>34</v>
      </c>
      <c r="C27">
        <v>69100</v>
      </c>
      <c r="D27">
        <v>1014</v>
      </c>
      <c r="E27" t="str">
        <f>IFERROR(IF(OR(HLOOKUP($A27,'Z-scores'!$C$2:$UD$20,3,FALSE)&gt;2,HLOOKUP(A27,'Z-scores'!$C$2:$UD$20,3,FALSE)&lt;-2),"",'Total-corrected counts'!E27),"")</f>
        <v/>
      </c>
      <c r="F27">
        <f>IFERROR(IF(OR(HLOOKUP($A27,'Z-scores'!$C$2:$UD$20,4,FALSE)&gt;2,HLOOKUP($A27,'Z-scores'!$C$2:$UD$20,4,FALSE)&lt;-2),"",'Total-corrected counts'!F27),"")</f>
        <v>0.32811951425187108</v>
      </c>
      <c r="G27">
        <f>IFERROR(IF(OR(HLOOKUP($A27,'Z-scores'!$C$2:$UD$20,5,FALSE)&gt;2,HLOOKUP($A27,'Z-scores'!$C$2:$UD$20,5,FALSE)&lt;-2),"",'Total-corrected counts'!G27),"")</f>
        <v>0</v>
      </c>
      <c r="H27">
        <f>IFERROR(IF(OR(HLOOKUP($A27,'Z-scores'!$C$2:$UD$20,6,FALSE)&gt;2,HLOOKUP($A27,'Z-scores'!$C$2:$UD$20,6,FALSE)&lt;-2),"",'Total-corrected counts'!H27),"")</f>
        <v>7.6783417015624023E-2</v>
      </c>
      <c r="I27">
        <f>IFERROR(IF(OR(HLOOKUP($A27,'Z-scores'!$C$2:$UD$20,7,FALSE)&gt;2,HLOOKUP($A27,'Z-scores'!$C$2:$UD$20,7,FALSE)&lt;-2),"",'Total-corrected counts'!I27),"")</f>
        <v>0.33862929020222327</v>
      </c>
      <c r="J27">
        <f>IFERROR(IF(OR(HLOOKUP($A27,'Z-scores'!$C$2:$UD$20,8,FALSE)&gt;2,HLOOKUP($A27,'Z-scores'!$C$2:$UD$20,8,FALSE)&lt;-2),"",'Total-corrected counts'!J27),"")</f>
        <v>6.4099909076744357E-2</v>
      </c>
      <c r="K27">
        <f>IFERROR(IF(OR(HLOOKUP($A27,'Z-scores'!$C$2:$UD$20,9,FALSE)&gt;2,HLOOKUP($A27,'Z-scores'!$C$2:$UD$20,9,FALSE)&lt;-2),"",'Total-corrected counts'!K27),"")</f>
        <v>5.7974246056078933E-2</v>
      </c>
      <c r="L27">
        <f>IFERROR(IF(OR(HLOOKUP($A27,'Z-scores'!$C$2:$UD$20,10,FALSE)&gt;2,HLOOKUP($A27,'Z-scores'!$C$2:$UD$20,10,FALSE)&lt;-2),"",'Total-corrected counts'!L27),"")</f>
        <v>3.6954263146104278</v>
      </c>
      <c r="M27">
        <f>IFERROR(IF(OR(HLOOKUP($A27,'Z-scores'!$C$2:$UD$20,11,FALSE)&gt;2,HLOOKUP($A27,'Z-scores'!$C$2:$UD$20,11,FALSE)&lt;-2),"",'Total-corrected counts'!M27),"")</f>
        <v>0.84319906962428337</v>
      </c>
      <c r="N27">
        <f>IFERROR(IF(OR(HLOOKUP($A27,'Z-scores'!$C$2:$UD$20,12,FALSE)&gt;2,HLOOKUP($A27,'Z-scores'!$C$2:$UD$20,12,FALSE)&lt;-2),"",'Total-corrected counts'!N27),"")</f>
        <v>1.8328328172381593E-2</v>
      </c>
      <c r="O27">
        <f>IFERROR(IF(OR(HLOOKUP($A27,'Z-scores'!$C$2:$UD$20,13,FALSE)&gt;2,HLOOKUP($A27,'Z-scores'!$C$2:$UD$20,13,FALSE)&lt;-2),"",'Total-corrected counts'!O27),"")</f>
        <v>3.7018752017101322E-2</v>
      </c>
      <c r="P27">
        <f>IFERROR(IF(OR(HLOOKUP($A27,'Z-scores'!$C$2:$UD$20,14,FALSE)&gt;2,HLOOKUP($A27,'Z-scores'!$C$2:$UD$20,14,FALSE)&lt;-2),"",'Total-corrected counts'!P27),"")</f>
        <v>5.0216915706953742</v>
      </c>
      <c r="Q27">
        <f>IFERROR(IF(OR(HLOOKUP($A27,'Z-scores'!$C$2:$UD$20,15,FALSE)&gt;2,HLOOKUP($A27,'Z-scores'!$C$2:$UD$20,15,FALSE)&lt;-2),"",'Total-corrected counts'!Q27),"")</f>
        <v>0.39004298273669757</v>
      </c>
      <c r="R27">
        <f>IFERROR(IF(OR(HLOOKUP($A27,'Z-scores'!$C$2:$UD$20,16,FALSE)&gt;2,HLOOKUP($A27,'Z-scores'!$C$2:$UD$20,16,FALSE)&lt;-2),"",'Total-corrected counts'!R27),"")</f>
        <v>0.27648052314923338</v>
      </c>
      <c r="S27">
        <f>IFERROR(IF(OR(HLOOKUP($A27,'Z-scores'!$C$2:$UD$20,17,FALSE)&gt;2,HLOOKUP($A27,'Z-scores'!$C$2:$UD$20,17,FALSE)&lt;-2),"",'Total-corrected counts'!S27),"")</f>
        <v>0.81427124352247227</v>
      </c>
      <c r="T27">
        <f>IFERROR(IF(OR(HLOOKUP($A27,'Z-scores'!$C$2:$UD$20,18,FALSE)&gt;2,HLOOKUP($A27,'Z-scores'!$C$2:$UD$20,18,FALSE)&lt;-2),"",'Total-corrected counts'!T27),"")</f>
        <v>2.2078923991800732</v>
      </c>
      <c r="U27">
        <f>IFERROR(IF(OR(HLOOKUP($A27,'Z-scores'!$C$2:$UD$20,19,FALSE)&gt;2,HLOOKUP($A27,'Z-scores'!$C$2:$UD$20,19,FALSE)&lt;-2),"",'Total-corrected counts'!U27),"")</f>
        <v>0.42526785365578473</v>
      </c>
      <c r="V27">
        <f t="shared" si="0"/>
        <v>1</v>
      </c>
      <c r="W27">
        <f t="shared" si="1"/>
        <v>0.53850184033010051</v>
      </c>
      <c r="X27">
        <f t="shared" si="2"/>
        <v>0.67552897010465662</v>
      </c>
      <c r="Y27">
        <f t="shared" si="3"/>
        <v>1.1488742066411397</v>
      </c>
    </row>
    <row r="28" spans="1:25" x14ac:dyDescent="0.25">
      <c r="A28">
        <v>28</v>
      </c>
      <c r="B28" t="s">
        <v>596</v>
      </c>
      <c r="C28">
        <v>42400</v>
      </c>
      <c r="D28">
        <v>918</v>
      </c>
      <c r="E28" t="str">
        <f>IFERROR(IF(OR(HLOOKUP($A28,'Z-scores'!$C$2:$UD$20,3,FALSE)&gt;2,HLOOKUP(A28,'Z-scores'!$C$2:$UD$20,3,FALSE)&lt;-2),"",'Total-corrected counts'!E28),"")</f>
        <v/>
      </c>
      <c r="F28" t="str">
        <f>IFERROR(IF(OR(HLOOKUP($A28,'Z-scores'!$C$2:$UD$20,4,FALSE)&gt;2,HLOOKUP($A28,'Z-scores'!$C$2:$UD$20,4,FALSE)&lt;-2),"",'Total-corrected counts'!F28),"")</f>
        <v/>
      </c>
      <c r="G28" t="str">
        <f>IFERROR(IF(OR(HLOOKUP($A28,'Z-scores'!$C$2:$UD$20,5,FALSE)&gt;2,HLOOKUP($A28,'Z-scores'!$C$2:$UD$20,5,FALSE)&lt;-2),"",'Total-corrected counts'!G28),"")</f>
        <v/>
      </c>
      <c r="H28" t="str">
        <f>IFERROR(IF(OR(HLOOKUP($A28,'Z-scores'!$C$2:$UD$20,6,FALSE)&gt;2,HLOOKUP($A28,'Z-scores'!$C$2:$UD$20,6,FALSE)&lt;-2),"",'Total-corrected counts'!H28),"")</f>
        <v/>
      </c>
      <c r="I28" t="str">
        <f>IFERROR(IF(OR(HLOOKUP($A28,'Z-scores'!$C$2:$UD$20,7,FALSE)&gt;2,HLOOKUP($A28,'Z-scores'!$C$2:$UD$20,7,FALSE)&lt;-2),"",'Total-corrected counts'!I28),"")</f>
        <v/>
      </c>
      <c r="J28" t="str">
        <f>IFERROR(IF(OR(HLOOKUP($A28,'Z-scores'!$C$2:$UD$20,8,FALSE)&gt;2,HLOOKUP($A28,'Z-scores'!$C$2:$UD$20,8,FALSE)&lt;-2),"",'Total-corrected counts'!J28),"")</f>
        <v/>
      </c>
      <c r="K28" t="str">
        <f>IFERROR(IF(OR(HLOOKUP($A28,'Z-scores'!$C$2:$UD$20,9,FALSE)&gt;2,HLOOKUP($A28,'Z-scores'!$C$2:$UD$20,9,FALSE)&lt;-2),"",'Total-corrected counts'!K28),"")</f>
        <v/>
      </c>
      <c r="L28" t="str">
        <f>IFERROR(IF(OR(HLOOKUP($A28,'Z-scores'!$C$2:$UD$20,10,FALSE)&gt;2,HLOOKUP($A28,'Z-scores'!$C$2:$UD$20,10,FALSE)&lt;-2),"",'Total-corrected counts'!L28),"")</f>
        <v/>
      </c>
      <c r="M28" t="str">
        <f>IFERROR(IF(OR(HLOOKUP($A28,'Z-scores'!$C$2:$UD$20,11,FALSE)&gt;2,HLOOKUP($A28,'Z-scores'!$C$2:$UD$20,11,FALSE)&lt;-2),"",'Total-corrected counts'!M28),"")</f>
        <v/>
      </c>
      <c r="N28" t="str">
        <f>IFERROR(IF(OR(HLOOKUP($A28,'Z-scores'!$C$2:$UD$20,12,FALSE)&gt;2,HLOOKUP($A28,'Z-scores'!$C$2:$UD$20,12,FALSE)&lt;-2),"",'Total-corrected counts'!N28),"")</f>
        <v/>
      </c>
      <c r="O28" t="str">
        <f>IFERROR(IF(OR(HLOOKUP($A28,'Z-scores'!$C$2:$UD$20,13,FALSE)&gt;2,HLOOKUP($A28,'Z-scores'!$C$2:$UD$20,13,FALSE)&lt;-2),"",'Total-corrected counts'!O28),"")</f>
        <v/>
      </c>
      <c r="P28" t="str">
        <f>IFERROR(IF(OR(HLOOKUP($A28,'Z-scores'!$C$2:$UD$20,14,FALSE)&gt;2,HLOOKUP($A28,'Z-scores'!$C$2:$UD$20,14,FALSE)&lt;-2),"",'Total-corrected counts'!P28),"")</f>
        <v/>
      </c>
      <c r="Q28" t="str">
        <f>IFERROR(IF(OR(HLOOKUP($A28,'Z-scores'!$C$2:$UD$20,15,FALSE)&gt;2,HLOOKUP($A28,'Z-scores'!$C$2:$UD$20,15,FALSE)&lt;-2),"",'Total-corrected counts'!Q28),"")</f>
        <v/>
      </c>
      <c r="R28" t="str">
        <f>IFERROR(IF(OR(HLOOKUP($A28,'Z-scores'!$C$2:$UD$20,16,FALSE)&gt;2,HLOOKUP($A28,'Z-scores'!$C$2:$UD$20,16,FALSE)&lt;-2),"",'Total-corrected counts'!R28),"")</f>
        <v/>
      </c>
      <c r="S28" t="str">
        <f>IFERROR(IF(OR(HLOOKUP($A28,'Z-scores'!$C$2:$UD$20,17,FALSE)&gt;2,HLOOKUP($A28,'Z-scores'!$C$2:$UD$20,17,FALSE)&lt;-2),"",'Total-corrected counts'!S28),"")</f>
        <v/>
      </c>
      <c r="T28" t="str">
        <f>IFERROR(IF(OR(HLOOKUP($A28,'Z-scores'!$C$2:$UD$20,18,FALSE)&gt;2,HLOOKUP($A28,'Z-scores'!$C$2:$UD$20,18,FALSE)&lt;-2),"",'Total-corrected counts'!T28),"")</f>
        <v/>
      </c>
      <c r="U28" t="str">
        <f>IFERROR(IF(OR(HLOOKUP($A28,'Z-scores'!$C$2:$UD$20,19,FALSE)&gt;2,HLOOKUP($A28,'Z-scores'!$C$2:$UD$20,19,FALSE)&lt;-2),"",'Total-corrected counts'!U28),"")</f>
        <v/>
      </c>
      <c r="V28">
        <f t="shared" si="0"/>
        <v>1</v>
      </c>
      <c r="W28" t="str">
        <f t="shared" si="1"/>
        <v/>
      </c>
      <c r="X28" t="str">
        <f t="shared" si="2"/>
        <v/>
      </c>
      <c r="Y28" t="str">
        <f t="shared" si="3"/>
        <v/>
      </c>
    </row>
    <row r="29" spans="1:25" x14ac:dyDescent="0.25">
      <c r="A29">
        <v>29</v>
      </c>
      <c r="B29" t="s">
        <v>597</v>
      </c>
      <c r="C29">
        <v>103200</v>
      </c>
      <c r="D29">
        <v>871</v>
      </c>
      <c r="E29" t="str">
        <f>IFERROR(IF(OR(HLOOKUP($A29,'Z-scores'!$C$2:$UD$20,3,FALSE)&gt;2,HLOOKUP(A29,'Z-scores'!$C$2:$UD$20,3,FALSE)&lt;-2),"",'Total-corrected counts'!E29),"")</f>
        <v/>
      </c>
      <c r="F29" t="str">
        <f>IFERROR(IF(OR(HLOOKUP($A29,'Z-scores'!$C$2:$UD$20,4,FALSE)&gt;2,HLOOKUP($A29,'Z-scores'!$C$2:$UD$20,4,FALSE)&lt;-2),"",'Total-corrected counts'!F29),"")</f>
        <v/>
      </c>
      <c r="G29" t="str">
        <f>IFERROR(IF(OR(HLOOKUP($A29,'Z-scores'!$C$2:$UD$20,5,FALSE)&gt;2,HLOOKUP($A29,'Z-scores'!$C$2:$UD$20,5,FALSE)&lt;-2),"",'Total-corrected counts'!G29),"")</f>
        <v/>
      </c>
      <c r="H29" t="str">
        <f>IFERROR(IF(OR(HLOOKUP($A29,'Z-scores'!$C$2:$UD$20,6,FALSE)&gt;2,HLOOKUP($A29,'Z-scores'!$C$2:$UD$20,6,FALSE)&lt;-2),"",'Total-corrected counts'!H29),"")</f>
        <v/>
      </c>
      <c r="I29" t="str">
        <f>IFERROR(IF(OR(HLOOKUP($A29,'Z-scores'!$C$2:$UD$20,7,FALSE)&gt;2,HLOOKUP($A29,'Z-scores'!$C$2:$UD$20,7,FALSE)&lt;-2),"",'Total-corrected counts'!I29),"")</f>
        <v/>
      </c>
      <c r="J29" t="str">
        <f>IFERROR(IF(OR(HLOOKUP($A29,'Z-scores'!$C$2:$UD$20,8,FALSE)&gt;2,HLOOKUP($A29,'Z-scores'!$C$2:$UD$20,8,FALSE)&lt;-2),"",'Total-corrected counts'!J29),"")</f>
        <v/>
      </c>
      <c r="K29" t="str">
        <f>IFERROR(IF(OR(HLOOKUP($A29,'Z-scores'!$C$2:$UD$20,9,FALSE)&gt;2,HLOOKUP($A29,'Z-scores'!$C$2:$UD$20,9,FALSE)&lt;-2),"",'Total-corrected counts'!K29),"")</f>
        <v/>
      </c>
      <c r="L29" t="str">
        <f>IFERROR(IF(OR(HLOOKUP($A29,'Z-scores'!$C$2:$UD$20,10,FALSE)&gt;2,HLOOKUP($A29,'Z-scores'!$C$2:$UD$20,10,FALSE)&lt;-2),"",'Total-corrected counts'!L29),"")</f>
        <v/>
      </c>
      <c r="M29" t="str">
        <f>IFERROR(IF(OR(HLOOKUP($A29,'Z-scores'!$C$2:$UD$20,11,FALSE)&gt;2,HLOOKUP($A29,'Z-scores'!$C$2:$UD$20,11,FALSE)&lt;-2),"",'Total-corrected counts'!M29),"")</f>
        <v/>
      </c>
      <c r="N29" t="str">
        <f>IFERROR(IF(OR(HLOOKUP($A29,'Z-scores'!$C$2:$UD$20,12,FALSE)&gt;2,HLOOKUP($A29,'Z-scores'!$C$2:$UD$20,12,FALSE)&lt;-2),"",'Total-corrected counts'!N29),"")</f>
        <v/>
      </c>
      <c r="O29" t="str">
        <f>IFERROR(IF(OR(HLOOKUP($A29,'Z-scores'!$C$2:$UD$20,13,FALSE)&gt;2,HLOOKUP($A29,'Z-scores'!$C$2:$UD$20,13,FALSE)&lt;-2),"",'Total-corrected counts'!O29),"")</f>
        <v/>
      </c>
      <c r="P29" t="str">
        <f>IFERROR(IF(OR(HLOOKUP($A29,'Z-scores'!$C$2:$UD$20,14,FALSE)&gt;2,HLOOKUP($A29,'Z-scores'!$C$2:$UD$20,14,FALSE)&lt;-2),"",'Total-corrected counts'!P29),"")</f>
        <v/>
      </c>
      <c r="Q29" t="str">
        <f>IFERROR(IF(OR(HLOOKUP($A29,'Z-scores'!$C$2:$UD$20,15,FALSE)&gt;2,HLOOKUP($A29,'Z-scores'!$C$2:$UD$20,15,FALSE)&lt;-2),"",'Total-corrected counts'!Q29),"")</f>
        <v/>
      </c>
      <c r="R29" t="str">
        <f>IFERROR(IF(OR(HLOOKUP($A29,'Z-scores'!$C$2:$UD$20,16,FALSE)&gt;2,HLOOKUP($A29,'Z-scores'!$C$2:$UD$20,16,FALSE)&lt;-2),"",'Total-corrected counts'!R29),"")</f>
        <v/>
      </c>
      <c r="S29" t="str">
        <f>IFERROR(IF(OR(HLOOKUP($A29,'Z-scores'!$C$2:$UD$20,17,FALSE)&gt;2,HLOOKUP($A29,'Z-scores'!$C$2:$UD$20,17,FALSE)&lt;-2),"",'Total-corrected counts'!S29),"")</f>
        <v/>
      </c>
      <c r="T29" t="str">
        <f>IFERROR(IF(OR(HLOOKUP($A29,'Z-scores'!$C$2:$UD$20,18,FALSE)&gt;2,HLOOKUP($A29,'Z-scores'!$C$2:$UD$20,18,FALSE)&lt;-2),"",'Total-corrected counts'!T29),"")</f>
        <v/>
      </c>
      <c r="U29" t="str">
        <f>IFERROR(IF(OR(HLOOKUP($A29,'Z-scores'!$C$2:$UD$20,19,FALSE)&gt;2,HLOOKUP($A29,'Z-scores'!$C$2:$UD$20,19,FALSE)&lt;-2),"",'Total-corrected counts'!U29),"")</f>
        <v/>
      </c>
      <c r="V29">
        <f t="shared" si="0"/>
        <v>1</v>
      </c>
      <c r="W29" t="str">
        <f t="shared" si="1"/>
        <v/>
      </c>
      <c r="X29" t="str">
        <f t="shared" si="2"/>
        <v/>
      </c>
      <c r="Y29" t="str">
        <f t="shared" si="3"/>
        <v/>
      </c>
    </row>
    <row r="30" spans="1:25" x14ac:dyDescent="0.25">
      <c r="A30">
        <v>30</v>
      </c>
      <c r="B30" t="s">
        <v>598</v>
      </c>
      <c r="C30">
        <v>71600</v>
      </c>
      <c r="D30">
        <v>157</v>
      </c>
      <c r="E30" t="str">
        <f>IFERROR(IF(OR(HLOOKUP($A30,'Z-scores'!$C$2:$UD$20,3,FALSE)&gt;2,HLOOKUP(A30,'Z-scores'!$C$2:$UD$20,3,FALSE)&lt;-2),"",'Total-corrected counts'!E30),"")</f>
        <v/>
      </c>
      <c r="F30" t="str">
        <f>IFERROR(IF(OR(HLOOKUP($A30,'Z-scores'!$C$2:$UD$20,4,FALSE)&gt;2,HLOOKUP($A30,'Z-scores'!$C$2:$UD$20,4,FALSE)&lt;-2),"",'Total-corrected counts'!F30),"")</f>
        <v/>
      </c>
      <c r="G30" t="str">
        <f>IFERROR(IF(OR(HLOOKUP($A30,'Z-scores'!$C$2:$UD$20,5,FALSE)&gt;2,HLOOKUP($A30,'Z-scores'!$C$2:$UD$20,5,FALSE)&lt;-2),"",'Total-corrected counts'!G30),"")</f>
        <v/>
      </c>
      <c r="H30" t="str">
        <f>IFERROR(IF(OR(HLOOKUP($A30,'Z-scores'!$C$2:$UD$20,6,FALSE)&gt;2,HLOOKUP($A30,'Z-scores'!$C$2:$UD$20,6,FALSE)&lt;-2),"",'Total-corrected counts'!H30),"")</f>
        <v/>
      </c>
      <c r="I30" t="str">
        <f>IFERROR(IF(OR(HLOOKUP($A30,'Z-scores'!$C$2:$UD$20,7,FALSE)&gt;2,HLOOKUP($A30,'Z-scores'!$C$2:$UD$20,7,FALSE)&lt;-2),"",'Total-corrected counts'!I30),"")</f>
        <v/>
      </c>
      <c r="J30" t="str">
        <f>IFERROR(IF(OR(HLOOKUP($A30,'Z-scores'!$C$2:$UD$20,8,FALSE)&gt;2,HLOOKUP($A30,'Z-scores'!$C$2:$UD$20,8,FALSE)&lt;-2),"",'Total-corrected counts'!J30),"")</f>
        <v/>
      </c>
      <c r="K30" t="str">
        <f>IFERROR(IF(OR(HLOOKUP($A30,'Z-scores'!$C$2:$UD$20,9,FALSE)&gt;2,HLOOKUP($A30,'Z-scores'!$C$2:$UD$20,9,FALSE)&lt;-2),"",'Total-corrected counts'!K30),"")</f>
        <v/>
      </c>
      <c r="L30" t="str">
        <f>IFERROR(IF(OR(HLOOKUP($A30,'Z-scores'!$C$2:$UD$20,10,FALSE)&gt;2,HLOOKUP($A30,'Z-scores'!$C$2:$UD$20,10,FALSE)&lt;-2),"",'Total-corrected counts'!L30),"")</f>
        <v/>
      </c>
      <c r="M30" t="str">
        <f>IFERROR(IF(OR(HLOOKUP($A30,'Z-scores'!$C$2:$UD$20,11,FALSE)&gt;2,HLOOKUP($A30,'Z-scores'!$C$2:$UD$20,11,FALSE)&lt;-2),"",'Total-corrected counts'!M30),"")</f>
        <v/>
      </c>
      <c r="N30" t="str">
        <f>IFERROR(IF(OR(HLOOKUP($A30,'Z-scores'!$C$2:$UD$20,12,FALSE)&gt;2,HLOOKUP($A30,'Z-scores'!$C$2:$UD$20,12,FALSE)&lt;-2),"",'Total-corrected counts'!N30),"")</f>
        <v/>
      </c>
      <c r="O30" t="str">
        <f>IFERROR(IF(OR(HLOOKUP($A30,'Z-scores'!$C$2:$UD$20,13,FALSE)&gt;2,HLOOKUP($A30,'Z-scores'!$C$2:$UD$20,13,FALSE)&lt;-2),"",'Total-corrected counts'!O30),"")</f>
        <v/>
      </c>
      <c r="P30" t="str">
        <f>IFERROR(IF(OR(HLOOKUP($A30,'Z-scores'!$C$2:$UD$20,14,FALSE)&gt;2,HLOOKUP($A30,'Z-scores'!$C$2:$UD$20,14,FALSE)&lt;-2),"",'Total-corrected counts'!P30),"")</f>
        <v/>
      </c>
      <c r="Q30" t="str">
        <f>IFERROR(IF(OR(HLOOKUP($A30,'Z-scores'!$C$2:$UD$20,15,FALSE)&gt;2,HLOOKUP($A30,'Z-scores'!$C$2:$UD$20,15,FALSE)&lt;-2),"",'Total-corrected counts'!Q30),"")</f>
        <v/>
      </c>
      <c r="R30" t="str">
        <f>IFERROR(IF(OR(HLOOKUP($A30,'Z-scores'!$C$2:$UD$20,16,FALSE)&gt;2,HLOOKUP($A30,'Z-scores'!$C$2:$UD$20,16,FALSE)&lt;-2),"",'Total-corrected counts'!R30),"")</f>
        <v/>
      </c>
      <c r="S30" t="str">
        <f>IFERROR(IF(OR(HLOOKUP($A30,'Z-scores'!$C$2:$UD$20,17,FALSE)&gt;2,HLOOKUP($A30,'Z-scores'!$C$2:$UD$20,17,FALSE)&lt;-2),"",'Total-corrected counts'!S30),"")</f>
        <v/>
      </c>
      <c r="T30" t="str">
        <f>IFERROR(IF(OR(HLOOKUP($A30,'Z-scores'!$C$2:$UD$20,18,FALSE)&gt;2,HLOOKUP($A30,'Z-scores'!$C$2:$UD$20,18,FALSE)&lt;-2),"",'Total-corrected counts'!T30),"")</f>
        <v/>
      </c>
      <c r="U30" t="str">
        <f>IFERROR(IF(OR(HLOOKUP($A30,'Z-scores'!$C$2:$UD$20,19,FALSE)&gt;2,HLOOKUP($A30,'Z-scores'!$C$2:$UD$20,19,FALSE)&lt;-2),"",'Total-corrected counts'!U30),"")</f>
        <v/>
      </c>
      <c r="V30">
        <f t="shared" si="0"/>
        <v>1</v>
      </c>
      <c r="W30" t="str">
        <f t="shared" si="1"/>
        <v/>
      </c>
      <c r="X30" t="str">
        <f t="shared" si="2"/>
        <v/>
      </c>
      <c r="Y30" t="str">
        <f t="shared" si="3"/>
        <v/>
      </c>
    </row>
    <row r="31" spans="1:25" x14ac:dyDescent="0.25">
      <c r="A31">
        <v>31</v>
      </c>
      <c r="B31" t="s">
        <v>35</v>
      </c>
      <c r="C31">
        <v>18300</v>
      </c>
      <c r="D31">
        <v>315</v>
      </c>
      <c r="E31" t="str">
        <f>IFERROR(IF(OR(HLOOKUP($A31,'Z-scores'!$C$2:$UD$20,3,FALSE)&gt;2,HLOOKUP(A31,'Z-scores'!$C$2:$UD$20,3,FALSE)&lt;-2),"",'Total-corrected counts'!E31),"")</f>
        <v/>
      </c>
      <c r="F31" t="str">
        <f>IFERROR(IF(OR(HLOOKUP($A31,'Z-scores'!$C$2:$UD$20,4,FALSE)&gt;2,HLOOKUP($A31,'Z-scores'!$C$2:$UD$20,4,FALSE)&lt;-2),"",'Total-corrected counts'!F31),"")</f>
        <v/>
      </c>
      <c r="G31" t="str">
        <f>IFERROR(IF(OR(HLOOKUP($A31,'Z-scores'!$C$2:$UD$20,5,FALSE)&gt;2,HLOOKUP($A31,'Z-scores'!$C$2:$UD$20,5,FALSE)&lt;-2),"",'Total-corrected counts'!G31),"")</f>
        <v/>
      </c>
      <c r="H31" t="str">
        <f>IFERROR(IF(OR(HLOOKUP($A31,'Z-scores'!$C$2:$UD$20,6,FALSE)&gt;2,HLOOKUP($A31,'Z-scores'!$C$2:$UD$20,6,FALSE)&lt;-2),"",'Total-corrected counts'!H31),"")</f>
        <v/>
      </c>
      <c r="I31" t="str">
        <f>IFERROR(IF(OR(HLOOKUP($A31,'Z-scores'!$C$2:$UD$20,7,FALSE)&gt;2,HLOOKUP($A31,'Z-scores'!$C$2:$UD$20,7,FALSE)&lt;-2),"",'Total-corrected counts'!I31),"")</f>
        <v/>
      </c>
      <c r="J31" t="str">
        <f>IFERROR(IF(OR(HLOOKUP($A31,'Z-scores'!$C$2:$UD$20,8,FALSE)&gt;2,HLOOKUP($A31,'Z-scores'!$C$2:$UD$20,8,FALSE)&lt;-2),"",'Total-corrected counts'!J31),"")</f>
        <v/>
      </c>
      <c r="K31" t="str">
        <f>IFERROR(IF(OR(HLOOKUP($A31,'Z-scores'!$C$2:$UD$20,9,FALSE)&gt;2,HLOOKUP($A31,'Z-scores'!$C$2:$UD$20,9,FALSE)&lt;-2),"",'Total-corrected counts'!K31),"")</f>
        <v/>
      </c>
      <c r="L31" t="str">
        <f>IFERROR(IF(OR(HLOOKUP($A31,'Z-scores'!$C$2:$UD$20,10,FALSE)&gt;2,HLOOKUP($A31,'Z-scores'!$C$2:$UD$20,10,FALSE)&lt;-2),"",'Total-corrected counts'!L31),"")</f>
        <v/>
      </c>
      <c r="M31" t="str">
        <f>IFERROR(IF(OR(HLOOKUP($A31,'Z-scores'!$C$2:$UD$20,11,FALSE)&gt;2,HLOOKUP($A31,'Z-scores'!$C$2:$UD$20,11,FALSE)&lt;-2),"",'Total-corrected counts'!M31),"")</f>
        <v/>
      </c>
      <c r="N31" t="str">
        <f>IFERROR(IF(OR(HLOOKUP($A31,'Z-scores'!$C$2:$UD$20,12,FALSE)&gt;2,HLOOKUP($A31,'Z-scores'!$C$2:$UD$20,12,FALSE)&lt;-2),"",'Total-corrected counts'!N31),"")</f>
        <v/>
      </c>
      <c r="O31" t="str">
        <f>IFERROR(IF(OR(HLOOKUP($A31,'Z-scores'!$C$2:$UD$20,13,FALSE)&gt;2,HLOOKUP($A31,'Z-scores'!$C$2:$UD$20,13,FALSE)&lt;-2),"",'Total-corrected counts'!O31),"")</f>
        <v/>
      </c>
      <c r="P31" t="str">
        <f>IFERROR(IF(OR(HLOOKUP($A31,'Z-scores'!$C$2:$UD$20,14,FALSE)&gt;2,HLOOKUP($A31,'Z-scores'!$C$2:$UD$20,14,FALSE)&lt;-2),"",'Total-corrected counts'!P31),"")</f>
        <v/>
      </c>
      <c r="Q31" t="str">
        <f>IFERROR(IF(OR(HLOOKUP($A31,'Z-scores'!$C$2:$UD$20,15,FALSE)&gt;2,HLOOKUP($A31,'Z-scores'!$C$2:$UD$20,15,FALSE)&lt;-2),"",'Total-corrected counts'!Q31),"")</f>
        <v/>
      </c>
      <c r="R31" t="str">
        <f>IFERROR(IF(OR(HLOOKUP($A31,'Z-scores'!$C$2:$UD$20,16,FALSE)&gt;2,HLOOKUP($A31,'Z-scores'!$C$2:$UD$20,16,FALSE)&lt;-2),"",'Total-corrected counts'!R31),"")</f>
        <v/>
      </c>
      <c r="S31" t="str">
        <f>IFERROR(IF(OR(HLOOKUP($A31,'Z-scores'!$C$2:$UD$20,17,FALSE)&gt;2,HLOOKUP($A31,'Z-scores'!$C$2:$UD$20,17,FALSE)&lt;-2),"",'Total-corrected counts'!S31),"")</f>
        <v/>
      </c>
      <c r="T31" t="str">
        <f>IFERROR(IF(OR(HLOOKUP($A31,'Z-scores'!$C$2:$UD$20,18,FALSE)&gt;2,HLOOKUP($A31,'Z-scores'!$C$2:$UD$20,18,FALSE)&lt;-2),"",'Total-corrected counts'!T31),"")</f>
        <v/>
      </c>
      <c r="U31" t="str">
        <f>IFERROR(IF(OR(HLOOKUP($A31,'Z-scores'!$C$2:$UD$20,19,FALSE)&gt;2,HLOOKUP($A31,'Z-scores'!$C$2:$UD$20,19,FALSE)&lt;-2),"",'Total-corrected counts'!U31),"")</f>
        <v/>
      </c>
      <c r="V31">
        <f t="shared" si="0"/>
        <v>1</v>
      </c>
      <c r="W31" t="str">
        <f t="shared" si="1"/>
        <v/>
      </c>
      <c r="X31" t="str">
        <f t="shared" si="2"/>
        <v/>
      </c>
      <c r="Y31" t="str">
        <f t="shared" si="3"/>
        <v/>
      </c>
    </row>
    <row r="32" spans="1:25" x14ac:dyDescent="0.25">
      <c r="A32">
        <v>33</v>
      </c>
      <c r="B32" t="s">
        <v>36</v>
      </c>
      <c r="C32">
        <v>16700</v>
      </c>
      <c r="D32">
        <v>385</v>
      </c>
      <c r="E32">
        <f>IFERROR(IF(OR(HLOOKUP($A32,'Z-scores'!$C$2:$UD$20,3,FALSE)&gt;2,HLOOKUP(A32,'Z-scores'!$C$2:$UD$20,3,FALSE)&lt;-2),"",'Total-corrected counts'!E32),"")</f>
        <v>10.116111139751013</v>
      </c>
      <c r="F32">
        <f>IFERROR(IF(OR(HLOOKUP($A32,'Z-scores'!$C$2:$UD$20,4,FALSE)&gt;2,HLOOKUP($A32,'Z-scores'!$C$2:$UD$20,4,FALSE)&lt;-2),"",'Total-corrected counts'!F32),"")</f>
        <v>2.058949951930491</v>
      </c>
      <c r="G32">
        <f>IFERROR(IF(OR(HLOOKUP($A32,'Z-scores'!$C$2:$UD$20,5,FALSE)&gt;2,HLOOKUP($A32,'Z-scores'!$C$2:$UD$20,5,FALSE)&lt;-2),"",'Total-corrected counts'!G32),"")</f>
        <v>10.143397625216064</v>
      </c>
      <c r="H32">
        <f>IFERROR(IF(OR(HLOOKUP($A32,'Z-scores'!$C$2:$UD$20,6,FALSE)&gt;2,HLOOKUP($A32,'Z-scores'!$C$2:$UD$20,6,FALSE)&lt;-2),"",'Total-corrected counts'!H32),"")</f>
        <v>38.238141673780767</v>
      </c>
      <c r="I32">
        <f>IFERROR(IF(OR(HLOOKUP($A32,'Z-scores'!$C$2:$UD$20,7,FALSE)&gt;2,HLOOKUP($A32,'Z-scores'!$C$2:$UD$20,7,FALSE)&lt;-2),"",'Total-corrected counts'!I32),"")</f>
        <v>12.707833726861613</v>
      </c>
      <c r="J32">
        <f>IFERROR(IF(OR(HLOOKUP($A32,'Z-scores'!$C$2:$UD$20,8,FALSE)&gt;2,HLOOKUP($A32,'Z-scores'!$C$2:$UD$20,8,FALSE)&lt;-2),"",'Total-corrected counts'!J32),"")</f>
        <v>36.601048082821023</v>
      </c>
      <c r="K32">
        <f>IFERROR(IF(OR(HLOOKUP($A32,'Z-scores'!$C$2:$UD$20,9,FALSE)&gt;2,HLOOKUP($A32,'Z-scores'!$C$2:$UD$20,9,FALSE)&lt;-2),"",'Total-corrected counts'!K32),"")</f>
        <v>98.061207425163047</v>
      </c>
      <c r="L32">
        <f>IFERROR(IF(OR(HLOOKUP($A32,'Z-scores'!$C$2:$UD$20,10,FALSE)&gt;2,HLOOKUP($A32,'Z-scores'!$C$2:$UD$20,10,FALSE)&lt;-2),"",'Total-corrected counts'!L32),"")</f>
        <v>15.244736001919152</v>
      </c>
      <c r="M32">
        <f>IFERROR(IF(OR(HLOOKUP($A32,'Z-scores'!$C$2:$UD$20,11,FALSE)&gt;2,HLOOKUP($A32,'Z-scores'!$C$2:$UD$20,11,FALSE)&lt;-2),"",'Total-corrected counts'!M32),"")</f>
        <v>57.342144379640473</v>
      </c>
      <c r="N32">
        <f>IFERROR(IF(OR(HLOOKUP($A32,'Z-scores'!$C$2:$UD$20,12,FALSE)&gt;2,HLOOKUP($A32,'Z-scores'!$C$2:$UD$20,12,FALSE)&lt;-2),"",'Total-corrected counts'!N32),"")</f>
        <v>81.991776079149048</v>
      </c>
      <c r="O32">
        <f>IFERROR(IF(OR(HLOOKUP($A32,'Z-scores'!$C$2:$UD$20,13,FALSE)&gt;2,HLOOKUP($A32,'Z-scores'!$C$2:$UD$20,13,FALSE)&lt;-2),"",'Total-corrected counts'!O32),"")</f>
        <v>71.688495951662929</v>
      </c>
      <c r="P32">
        <f>IFERROR(IF(OR(HLOOKUP($A32,'Z-scores'!$C$2:$UD$20,14,FALSE)&gt;2,HLOOKUP($A32,'Z-scores'!$C$2:$UD$20,14,FALSE)&lt;-2),"",'Total-corrected counts'!P32),"")</f>
        <v>90.877659199375685</v>
      </c>
      <c r="Q32">
        <f>IFERROR(IF(OR(HLOOKUP($A32,'Z-scores'!$C$2:$UD$20,15,FALSE)&gt;2,HLOOKUP($A32,'Z-scores'!$C$2:$UD$20,15,FALSE)&lt;-2),"",'Total-corrected counts'!Q32),"")</f>
        <v>22.173943568581258</v>
      </c>
      <c r="R32">
        <f>IFERROR(IF(OR(HLOOKUP($A32,'Z-scores'!$C$2:$UD$20,16,FALSE)&gt;2,HLOOKUP($A32,'Z-scores'!$C$2:$UD$20,16,FALSE)&lt;-2),"",'Total-corrected counts'!R32),"")</f>
        <v>30.949790736299686</v>
      </c>
      <c r="S32">
        <f>IFERROR(IF(OR(HLOOKUP($A32,'Z-scores'!$C$2:$UD$20,17,FALSE)&gt;2,HLOOKUP($A32,'Z-scores'!$C$2:$UD$20,17,FALSE)&lt;-2),"",'Total-corrected counts'!S32),"")</f>
        <v>21.301335730547873</v>
      </c>
      <c r="T32">
        <f>IFERROR(IF(OR(HLOOKUP($A32,'Z-scores'!$C$2:$UD$20,18,FALSE)&gt;2,HLOOKUP($A32,'Z-scores'!$C$2:$UD$20,18,FALSE)&lt;-2),"",'Total-corrected counts'!T32),"")</f>
        <v>40.781576727267726</v>
      </c>
      <c r="U32">
        <f>IFERROR(IF(OR(HLOOKUP($A32,'Z-scores'!$C$2:$UD$20,19,FALSE)&gt;2,HLOOKUP($A32,'Z-scores'!$C$2:$UD$20,19,FALSE)&lt;-2),"",'Total-corrected counts'!U32),"")</f>
        <v>92.157279674366322</v>
      </c>
      <c r="V32">
        <f t="shared" si="0"/>
        <v>1</v>
      </c>
      <c r="W32">
        <f t="shared" si="1"/>
        <v>0.1111720898520849</v>
      </c>
      <c r="X32">
        <f t="shared" si="2"/>
        <v>31.168174445231518</v>
      </c>
      <c r="Y32">
        <f t="shared" si="3"/>
        <v>56.490232208406312</v>
      </c>
    </row>
    <row r="33" spans="1:25" x14ac:dyDescent="0.25">
      <c r="A33">
        <v>34</v>
      </c>
      <c r="B33" t="s">
        <v>599</v>
      </c>
      <c r="C33">
        <v>118600</v>
      </c>
      <c r="D33">
        <v>1040</v>
      </c>
      <c r="E33" t="str">
        <f>IFERROR(IF(OR(HLOOKUP($A33,'Z-scores'!$C$2:$UD$20,3,FALSE)&gt;2,HLOOKUP(A33,'Z-scores'!$C$2:$UD$20,3,FALSE)&lt;-2),"",'Total-corrected counts'!E33),"")</f>
        <v/>
      </c>
      <c r="F33" t="str">
        <f>IFERROR(IF(OR(HLOOKUP($A33,'Z-scores'!$C$2:$UD$20,4,FALSE)&gt;2,HLOOKUP($A33,'Z-scores'!$C$2:$UD$20,4,FALSE)&lt;-2),"",'Total-corrected counts'!F33),"")</f>
        <v/>
      </c>
      <c r="G33" t="str">
        <f>IFERROR(IF(OR(HLOOKUP($A33,'Z-scores'!$C$2:$UD$20,5,FALSE)&gt;2,HLOOKUP($A33,'Z-scores'!$C$2:$UD$20,5,FALSE)&lt;-2),"",'Total-corrected counts'!G33),"")</f>
        <v/>
      </c>
      <c r="H33" t="str">
        <f>IFERROR(IF(OR(HLOOKUP($A33,'Z-scores'!$C$2:$UD$20,6,FALSE)&gt;2,HLOOKUP($A33,'Z-scores'!$C$2:$UD$20,6,FALSE)&lt;-2),"",'Total-corrected counts'!H33),"")</f>
        <v/>
      </c>
      <c r="I33" t="str">
        <f>IFERROR(IF(OR(HLOOKUP($A33,'Z-scores'!$C$2:$UD$20,7,FALSE)&gt;2,HLOOKUP($A33,'Z-scores'!$C$2:$UD$20,7,FALSE)&lt;-2),"",'Total-corrected counts'!I33),"")</f>
        <v/>
      </c>
      <c r="J33" t="str">
        <f>IFERROR(IF(OR(HLOOKUP($A33,'Z-scores'!$C$2:$UD$20,8,FALSE)&gt;2,HLOOKUP($A33,'Z-scores'!$C$2:$UD$20,8,FALSE)&lt;-2),"",'Total-corrected counts'!J33),"")</f>
        <v/>
      </c>
      <c r="K33" t="str">
        <f>IFERROR(IF(OR(HLOOKUP($A33,'Z-scores'!$C$2:$UD$20,9,FALSE)&gt;2,HLOOKUP($A33,'Z-scores'!$C$2:$UD$20,9,FALSE)&lt;-2),"",'Total-corrected counts'!K33),"")</f>
        <v/>
      </c>
      <c r="L33" t="str">
        <f>IFERROR(IF(OR(HLOOKUP($A33,'Z-scores'!$C$2:$UD$20,10,FALSE)&gt;2,HLOOKUP($A33,'Z-scores'!$C$2:$UD$20,10,FALSE)&lt;-2),"",'Total-corrected counts'!L33),"")</f>
        <v/>
      </c>
      <c r="M33" t="str">
        <f>IFERROR(IF(OR(HLOOKUP($A33,'Z-scores'!$C$2:$UD$20,11,FALSE)&gt;2,HLOOKUP($A33,'Z-scores'!$C$2:$UD$20,11,FALSE)&lt;-2),"",'Total-corrected counts'!M33),"")</f>
        <v/>
      </c>
      <c r="N33" t="str">
        <f>IFERROR(IF(OR(HLOOKUP($A33,'Z-scores'!$C$2:$UD$20,12,FALSE)&gt;2,HLOOKUP($A33,'Z-scores'!$C$2:$UD$20,12,FALSE)&lt;-2),"",'Total-corrected counts'!N33),"")</f>
        <v/>
      </c>
      <c r="O33" t="str">
        <f>IFERROR(IF(OR(HLOOKUP($A33,'Z-scores'!$C$2:$UD$20,13,FALSE)&gt;2,HLOOKUP($A33,'Z-scores'!$C$2:$UD$20,13,FALSE)&lt;-2),"",'Total-corrected counts'!O33),"")</f>
        <v/>
      </c>
      <c r="P33" t="str">
        <f>IFERROR(IF(OR(HLOOKUP($A33,'Z-scores'!$C$2:$UD$20,14,FALSE)&gt;2,HLOOKUP($A33,'Z-scores'!$C$2:$UD$20,14,FALSE)&lt;-2),"",'Total-corrected counts'!P33),"")</f>
        <v/>
      </c>
      <c r="Q33" t="str">
        <f>IFERROR(IF(OR(HLOOKUP($A33,'Z-scores'!$C$2:$UD$20,15,FALSE)&gt;2,HLOOKUP($A33,'Z-scores'!$C$2:$UD$20,15,FALSE)&lt;-2),"",'Total-corrected counts'!Q33),"")</f>
        <v/>
      </c>
      <c r="R33" t="str">
        <f>IFERROR(IF(OR(HLOOKUP($A33,'Z-scores'!$C$2:$UD$20,16,FALSE)&gt;2,HLOOKUP($A33,'Z-scores'!$C$2:$UD$20,16,FALSE)&lt;-2),"",'Total-corrected counts'!R33),"")</f>
        <v/>
      </c>
      <c r="S33" t="str">
        <f>IFERROR(IF(OR(HLOOKUP($A33,'Z-scores'!$C$2:$UD$20,17,FALSE)&gt;2,HLOOKUP($A33,'Z-scores'!$C$2:$UD$20,17,FALSE)&lt;-2),"",'Total-corrected counts'!S33),"")</f>
        <v/>
      </c>
      <c r="T33" t="str">
        <f>IFERROR(IF(OR(HLOOKUP($A33,'Z-scores'!$C$2:$UD$20,18,FALSE)&gt;2,HLOOKUP($A33,'Z-scores'!$C$2:$UD$20,18,FALSE)&lt;-2),"",'Total-corrected counts'!T33),"")</f>
        <v/>
      </c>
      <c r="U33" t="str">
        <f>IFERROR(IF(OR(HLOOKUP($A33,'Z-scores'!$C$2:$UD$20,19,FALSE)&gt;2,HLOOKUP($A33,'Z-scores'!$C$2:$UD$20,19,FALSE)&lt;-2),"",'Total-corrected counts'!U33),"")</f>
        <v/>
      </c>
      <c r="V33">
        <f t="shared" si="0"/>
        <v>1</v>
      </c>
      <c r="W33" t="str">
        <f t="shared" si="1"/>
        <v/>
      </c>
      <c r="X33" t="str">
        <f t="shared" si="2"/>
        <v/>
      </c>
      <c r="Y33" t="str">
        <f t="shared" si="3"/>
        <v/>
      </c>
    </row>
    <row r="34" spans="1:25" x14ac:dyDescent="0.25">
      <c r="A34">
        <v>35</v>
      </c>
      <c r="B34" t="s">
        <v>37</v>
      </c>
      <c r="C34">
        <v>82800</v>
      </c>
      <c r="D34">
        <v>323</v>
      </c>
      <c r="E34">
        <f>IFERROR(IF(OR(HLOOKUP($A34,'Z-scores'!$C$2:$UD$20,3,FALSE)&gt;2,HLOOKUP(A34,'Z-scores'!$C$2:$UD$20,3,FALSE)&lt;-2),"",'Total-corrected counts'!E34),"")</f>
        <v>0</v>
      </c>
      <c r="F34">
        <f>IFERROR(IF(OR(HLOOKUP($A34,'Z-scores'!$C$2:$UD$20,4,FALSE)&gt;2,HLOOKUP($A34,'Z-scores'!$C$2:$UD$20,4,FALSE)&lt;-2),"",'Total-corrected counts'!F34),"")</f>
        <v>0</v>
      </c>
      <c r="G34">
        <f>IFERROR(IF(OR(HLOOKUP($A34,'Z-scores'!$C$2:$UD$20,5,FALSE)&gt;2,HLOOKUP($A34,'Z-scores'!$C$2:$UD$20,5,FALSE)&lt;-2),"",'Total-corrected counts'!G34),"")</f>
        <v>2.0145774826645608E-2</v>
      </c>
      <c r="H34">
        <f>IFERROR(IF(OR(HLOOKUP($A34,'Z-scores'!$C$2:$UD$20,6,FALSE)&gt;2,HLOOKUP($A34,'Z-scores'!$C$2:$UD$20,6,FALSE)&lt;-2),"",'Total-corrected counts'!H34),"")</f>
        <v>0</v>
      </c>
      <c r="I34">
        <f>IFERROR(IF(OR(HLOOKUP($A34,'Z-scores'!$C$2:$UD$20,7,FALSE)&gt;2,HLOOKUP($A34,'Z-scores'!$C$2:$UD$20,7,FALSE)&lt;-2),"",'Total-corrected counts'!I34),"")</f>
        <v>0</v>
      </c>
      <c r="J34" t="str">
        <f>IFERROR(IF(OR(HLOOKUP($A34,'Z-scores'!$C$2:$UD$20,8,FALSE)&gt;2,HLOOKUP($A34,'Z-scores'!$C$2:$UD$20,8,FALSE)&lt;-2),"",'Total-corrected counts'!J34),"")</f>
        <v/>
      </c>
      <c r="K34">
        <f>IFERROR(IF(OR(HLOOKUP($A34,'Z-scores'!$C$2:$UD$20,9,FALSE)&gt;2,HLOOKUP($A34,'Z-scores'!$C$2:$UD$20,9,FALSE)&lt;-2),"",'Total-corrected counts'!K34),"")</f>
        <v>1.3378672166787446E-2</v>
      </c>
      <c r="L34">
        <f>IFERROR(IF(OR(HLOOKUP($A34,'Z-scores'!$C$2:$UD$20,10,FALSE)&gt;2,HLOOKUP($A34,'Z-scores'!$C$2:$UD$20,10,FALSE)&lt;-2),"",'Total-corrected counts'!L34),"")</f>
        <v>0</v>
      </c>
      <c r="M34">
        <f>IFERROR(IF(OR(HLOOKUP($A34,'Z-scores'!$C$2:$UD$20,11,FALSE)&gt;2,HLOOKUP($A34,'Z-scores'!$C$2:$UD$20,11,FALSE)&lt;-2),"",'Total-corrected counts'!M34),"")</f>
        <v>0</v>
      </c>
      <c r="N34">
        <f>IFERROR(IF(OR(HLOOKUP($A34,'Z-scores'!$C$2:$UD$20,12,FALSE)&gt;2,HLOOKUP($A34,'Z-scores'!$C$2:$UD$20,12,FALSE)&lt;-2),"",'Total-corrected counts'!N34),"")</f>
        <v>0</v>
      </c>
      <c r="O34">
        <f>IFERROR(IF(OR(HLOOKUP($A34,'Z-scores'!$C$2:$UD$20,13,FALSE)&gt;2,HLOOKUP($A34,'Z-scores'!$C$2:$UD$20,13,FALSE)&lt;-2),"",'Total-corrected counts'!O34),"")</f>
        <v>0</v>
      </c>
      <c r="P34">
        <f>IFERROR(IF(OR(HLOOKUP($A34,'Z-scores'!$C$2:$UD$20,14,FALSE)&gt;2,HLOOKUP($A34,'Z-scores'!$C$2:$UD$20,14,FALSE)&lt;-2),"",'Total-corrected counts'!P34),"")</f>
        <v>0</v>
      </c>
      <c r="Q34">
        <f>IFERROR(IF(OR(HLOOKUP($A34,'Z-scores'!$C$2:$UD$20,15,FALSE)&gt;2,HLOOKUP($A34,'Z-scores'!$C$2:$UD$20,15,FALSE)&lt;-2),"",'Total-corrected counts'!Q34),"")</f>
        <v>0</v>
      </c>
      <c r="R34">
        <f>IFERROR(IF(OR(HLOOKUP($A34,'Z-scores'!$C$2:$UD$20,16,FALSE)&gt;2,HLOOKUP($A34,'Z-scores'!$C$2:$UD$20,16,FALSE)&lt;-2),"",'Total-corrected counts'!R34),"")</f>
        <v>2.4041784621672467E-2</v>
      </c>
      <c r="S34">
        <f>IFERROR(IF(OR(HLOOKUP($A34,'Z-scores'!$C$2:$UD$20,17,FALSE)&gt;2,HLOOKUP($A34,'Z-scores'!$C$2:$UD$20,17,FALSE)&lt;-2),"",'Total-corrected counts'!S34),"")</f>
        <v>0</v>
      </c>
      <c r="T34">
        <f>IFERROR(IF(OR(HLOOKUP($A34,'Z-scores'!$C$2:$UD$20,18,FALSE)&gt;2,HLOOKUP($A34,'Z-scores'!$C$2:$UD$20,18,FALSE)&lt;-2),"",'Total-corrected counts'!T34),"")</f>
        <v>0</v>
      </c>
      <c r="U34">
        <f>IFERROR(IF(OR(HLOOKUP($A34,'Z-scores'!$C$2:$UD$20,19,FALSE)&gt;2,HLOOKUP($A34,'Z-scores'!$C$2:$UD$20,19,FALSE)&lt;-2),"",'Total-corrected counts'!U34),"")</f>
        <v>0.12584456893895671</v>
      </c>
      <c r="V34">
        <f t="shared" si="0"/>
        <v>1</v>
      </c>
      <c r="W34">
        <f t="shared" si="1"/>
        <v>0.3740366794302824</v>
      </c>
      <c r="X34">
        <f t="shared" si="2"/>
        <v>4.1905558741791322E-3</v>
      </c>
      <c r="Y34">
        <f t="shared" si="3"/>
        <v>1.8735794195078648E-2</v>
      </c>
    </row>
    <row r="35" spans="1:25" x14ac:dyDescent="0.25">
      <c r="A35">
        <v>36</v>
      </c>
      <c r="B35" t="s">
        <v>38</v>
      </c>
      <c r="C35">
        <v>9200</v>
      </c>
      <c r="D35">
        <v>1057</v>
      </c>
      <c r="E35" t="str">
        <f>IFERROR(IF(OR(HLOOKUP($A35,'Z-scores'!$C$2:$UD$20,3,FALSE)&gt;2,HLOOKUP(A35,'Z-scores'!$C$2:$UD$20,3,FALSE)&lt;-2),"",'Total-corrected counts'!E35),"")</f>
        <v/>
      </c>
      <c r="F35">
        <f>IFERROR(IF(OR(HLOOKUP($A35,'Z-scores'!$C$2:$UD$20,4,FALSE)&gt;2,HLOOKUP($A35,'Z-scores'!$C$2:$UD$20,4,FALSE)&lt;-2),"",'Total-corrected counts'!F35),"")</f>
        <v>18.612579445937389</v>
      </c>
      <c r="G35">
        <f>IFERROR(IF(OR(HLOOKUP($A35,'Z-scores'!$C$2:$UD$20,5,FALSE)&gt;2,HLOOKUP($A35,'Z-scores'!$C$2:$UD$20,5,FALSE)&lt;-2),"",'Total-corrected counts'!G35),"")</f>
        <v>10.002377201429544</v>
      </c>
      <c r="H35">
        <f>IFERROR(IF(OR(HLOOKUP($A35,'Z-scores'!$C$2:$UD$20,6,FALSE)&gt;2,HLOOKUP($A35,'Z-scores'!$C$2:$UD$20,6,FALSE)&lt;-2),"",'Total-corrected counts'!H35),"")</f>
        <v>40.702191328918516</v>
      </c>
      <c r="I35">
        <f>IFERROR(IF(OR(HLOOKUP($A35,'Z-scores'!$C$2:$UD$20,7,FALSE)&gt;2,HLOOKUP($A35,'Z-scores'!$C$2:$UD$20,7,FALSE)&lt;-2),"",'Total-corrected counts'!I35),"")</f>
        <v>20.416267751101316</v>
      </c>
      <c r="J35">
        <f>IFERROR(IF(OR(HLOOKUP($A35,'Z-scores'!$C$2:$UD$20,8,FALSE)&gt;2,HLOOKUP($A35,'Z-scores'!$C$2:$UD$20,8,FALSE)&lt;-2),"",'Total-corrected counts'!J35),"")</f>
        <v>18.914403939876259</v>
      </c>
      <c r="K35">
        <f>IFERROR(IF(OR(HLOOKUP($A35,'Z-scores'!$C$2:$UD$20,9,FALSE)&gt;2,HLOOKUP($A35,'Z-scores'!$C$2:$UD$20,9,FALSE)&lt;-2),"",'Total-corrected counts'!K35),"")</f>
        <v>17.829310440938738</v>
      </c>
      <c r="L35">
        <f>IFERROR(IF(OR(HLOOKUP($A35,'Z-scores'!$C$2:$UD$20,10,FALSE)&gt;2,HLOOKUP($A35,'Z-scores'!$C$2:$UD$20,10,FALSE)&lt;-2),"",'Total-corrected counts'!L35),"")</f>
        <v>13.820365238650455</v>
      </c>
      <c r="M35">
        <f>IFERROR(IF(OR(HLOOKUP($A35,'Z-scores'!$C$2:$UD$20,11,FALSE)&gt;2,HLOOKUP($A35,'Z-scores'!$C$2:$UD$20,11,FALSE)&lt;-2),"",'Total-corrected counts'!M35),"")</f>
        <v>21.75269293823083</v>
      </c>
      <c r="N35">
        <f>IFERROR(IF(OR(HLOOKUP($A35,'Z-scores'!$C$2:$UD$20,12,FALSE)&gt;2,HLOOKUP($A35,'Z-scores'!$C$2:$UD$20,12,FALSE)&lt;-2),"",'Total-corrected counts'!N35),"")</f>
        <v>4.7836936529915954</v>
      </c>
      <c r="O35">
        <f>IFERROR(IF(OR(HLOOKUP($A35,'Z-scores'!$C$2:$UD$20,13,FALSE)&gt;2,HLOOKUP($A35,'Z-scores'!$C$2:$UD$20,13,FALSE)&lt;-2),"",'Total-corrected counts'!O35),"")</f>
        <v>25.950145163988022</v>
      </c>
      <c r="P35">
        <f>IFERROR(IF(OR(HLOOKUP($A35,'Z-scores'!$C$2:$UD$20,14,FALSE)&gt;2,HLOOKUP($A35,'Z-scores'!$C$2:$UD$20,14,FALSE)&lt;-2),"",'Total-corrected counts'!P35),"")</f>
        <v>11.54347994250911</v>
      </c>
      <c r="Q35">
        <f>IFERROR(IF(OR(HLOOKUP($A35,'Z-scores'!$C$2:$UD$20,15,FALSE)&gt;2,HLOOKUP($A35,'Z-scores'!$C$2:$UD$20,15,FALSE)&lt;-2),"",'Total-corrected counts'!Q35),"")</f>
        <v>6.8257521978922071</v>
      </c>
      <c r="R35">
        <f>IFERROR(IF(OR(HLOOKUP($A35,'Z-scores'!$C$2:$UD$20,16,FALSE)&gt;2,HLOOKUP($A35,'Z-scores'!$C$2:$UD$20,16,FALSE)&lt;-2),"",'Total-corrected counts'!R35),"")</f>
        <v>27.559899104643868</v>
      </c>
      <c r="S35">
        <f>IFERROR(IF(OR(HLOOKUP($A35,'Z-scores'!$C$2:$UD$20,17,FALSE)&gt;2,HLOOKUP($A35,'Z-scores'!$C$2:$UD$20,17,FALSE)&lt;-2),"",'Total-corrected counts'!S35),"")</f>
        <v>39.796149908421626</v>
      </c>
      <c r="T35">
        <f>IFERROR(IF(OR(HLOOKUP($A35,'Z-scores'!$C$2:$UD$20,18,FALSE)&gt;2,HLOOKUP($A35,'Z-scores'!$C$2:$UD$20,18,FALSE)&lt;-2),"",'Total-corrected counts'!T35),"")</f>
        <v>9.4415320883225693</v>
      </c>
      <c r="U35">
        <f>IFERROR(IF(OR(HLOOKUP($A35,'Z-scores'!$C$2:$UD$20,19,FALSE)&gt;2,HLOOKUP($A35,'Z-scores'!$C$2:$UD$20,19,FALSE)&lt;-2),"",'Total-corrected counts'!U35),"")</f>
        <v>13.508763555412834</v>
      </c>
      <c r="V35">
        <f t="shared" si="0"/>
        <v>1</v>
      </c>
      <c r="W35">
        <f t="shared" si="1"/>
        <v>0.60906010965818203</v>
      </c>
      <c r="X35">
        <f t="shared" si="2"/>
        <v>20.25627353563538</v>
      </c>
      <c r="Y35">
        <f t="shared" si="3"/>
        <v>17.426176951772732</v>
      </c>
    </row>
    <row r="36" spans="1:25" x14ac:dyDescent="0.25">
      <c r="A36">
        <v>37</v>
      </c>
      <c r="B36" t="s">
        <v>600</v>
      </c>
      <c r="C36">
        <v>112500</v>
      </c>
      <c r="D36">
        <v>768</v>
      </c>
      <c r="E36" t="str">
        <f>IFERROR(IF(OR(HLOOKUP($A36,'Z-scores'!$C$2:$UD$20,3,FALSE)&gt;2,HLOOKUP(A36,'Z-scores'!$C$2:$UD$20,3,FALSE)&lt;-2),"",'Total-corrected counts'!E36),"")</f>
        <v/>
      </c>
      <c r="F36" t="str">
        <f>IFERROR(IF(OR(HLOOKUP($A36,'Z-scores'!$C$2:$UD$20,4,FALSE)&gt;2,HLOOKUP($A36,'Z-scores'!$C$2:$UD$20,4,FALSE)&lt;-2),"",'Total-corrected counts'!F36),"")</f>
        <v/>
      </c>
      <c r="G36" t="str">
        <f>IFERROR(IF(OR(HLOOKUP($A36,'Z-scores'!$C$2:$UD$20,5,FALSE)&gt;2,HLOOKUP($A36,'Z-scores'!$C$2:$UD$20,5,FALSE)&lt;-2),"",'Total-corrected counts'!G36),"")</f>
        <v/>
      </c>
      <c r="H36" t="str">
        <f>IFERROR(IF(OR(HLOOKUP($A36,'Z-scores'!$C$2:$UD$20,6,FALSE)&gt;2,HLOOKUP($A36,'Z-scores'!$C$2:$UD$20,6,FALSE)&lt;-2),"",'Total-corrected counts'!H36),"")</f>
        <v/>
      </c>
      <c r="I36" t="str">
        <f>IFERROR(IF(OR(HLOOKUP($A36,'Z-scores'!$C$2:$UD$20,7,FALSE)&gt;2,HLOOKUP($A36,'Z-scores'!$C$2:$UD$20,7,FALSE)&lt;-2),"",'Total-corrected counts'!I36),"")</f>
        <v/>
      </c>
      <c r="J36" t="str">
        <f>IFERROR(IF(OR(HLOOKUP($A36,'Z-scores'!$C$2:$UD$20,8,FALSE)&gt;2,HLOOKUP($A36,'Z-scores'!$C$2:$UD$20,8,FALSE)&lt;-2),"",'Total-corrected counts'!J36),"")</f>
        <v/>
      </c>
      <c r="K36" t="str">
        <f>IFERROR(IF(OR(HLOOKUP($A36,'Z-scores'!$C$2:$UD$20,9,FALSE)&gt;2,HLOOKUP($A36,'Z-scores'!$C$2:$UD$20,9,FALSE)&lt;-2),"",'Total-corrected counts'!K36),"")</f>
        <v/>
      </c>
      <c r="L36" t="str">
        <f>IFERROR(IF(OR(HLOOKUP($A36,'Z-scores'!$C$2:$UD$20,10,FALSE)&gt;2,HLOOKUP($A36,'Z-scores'!$C$2:$UD$20,10,FALSE)&lt;-2),"",'Total-corrected counts'!L36),"")</f>
        <v/>
      </c>
      <c r="M36" t="str">
        <f>IFERROR(IF(OR(HLOOKUP($A36,'Z-scores'!$C$2:$UD$20,11,FALSE)&gt;2,HLOOKUP($A36,'Z-scores'!$C$2:$UD$20,11,FALSE)&lt;-2),"",'Total-corrected counts'!M36),"")</f>
        <v/>
      </c>
      <c r="N36" t="str">
        <f>IFERROR(IF(OR(HLOOKUP($A36,'Z-scores'!$C$2:$UD$20,12,FALSE)&gt;2,HLOOKUP($A36,'Z-scores'!$C$2:$UD$20,12,FALSE)&lt;-2),"",'Total-corrected counts'!N36),"")</f>
        <v/>
      </c>
      <c r="O36" t="str">
        <f>IFERROR(IF(OR(HLOOKUP($A36,'Z-scores'!$C$2:$UD$20,13,FALSE)&gt;2,HLOOKUP($A36,'Z-scores'!$C$2:$UD$20,13,FALSE)&lt;-2),"",'Total-corrected counts'!O36),"")</f>
        <v/>
      </c>
      <c r="P36" t="str">
        <f>IFERROR(IF(OR(HLOOKUP($A36,'Z-scores'!$C$2:$UD$20,14,FALSE)&gt;2,HLOOKUP($A36,'Z-scores'!$C$2:$UD$20,14,FALSE)&lt;-2),"",'Total-corrected counts'!P36),"")</f>
        <v/>
      </c>
      <c r="Q36" t="str">
        <f>IFERROR(IF(OR(HLOOKUP($A36,'Z-scores'!$C$2:$UD$20,15,FALSE)&gt;2,HLOOKUP($A36,'Z-scores'!$C$2:$UD$20,15,FALSE)&lt;-2),"",'Total-corrected counts'!Q36),"")</f>
        <v/>
      </c>
      <c r="R36" t="str">
        <f>IFERROR(IF(OR(HLOOKUP($A36,'Z-scores'!$C$2:$UD$20,16,FALSE)&gt;2,HLOOKUP($A36,'Z-scores'!$C$2:$UD$20,16,FALSE)&lt;-2),"",'Total-corrected counts'!R36),"")</f>
        <v/>
      </c>
      <c r="S36" t="str">
        <f>IFERROR(IF(OR(HLOOKUP($A36,'Z-scores'!$C$2:$UD$20,17,FALSE)&gt;2,HLOOKUP($A36,'Z-scores'!$C$2:$UD$20,17,FALSE)&lt;-2),"",'Total-corrected counts'!S36),"")</f>
        <v/>
      </c>
      <c r="T36" t="str">
        <f>IFERROR(IF(OR(HLOOKUP($A36,'Z-scores'!$C$2:$UD$20,18,FALSE)&gt;2,HLOOKUP($A36,'Z-scores'!$C$2:$UD$20,18,FALSE)&lt;-2),"",'Total-corrected counts'!T36),"")</f>
        <v/>
      </c>
      <c r="U36" t="str">
        <f>IFERROR(IF(OR(HLOOKUP($A36,'Z-scores'!$C$2:$UD$20,19,FALSE)&gt;2,HLOOKUP($A36,'Z-scores'!$C$2:$UD$20,19,FALSE)&lt;-2),"",'Total-corrected counts'!U36),"")</f>
        <v/>
      </c>
      <c r="V36">
        <f t="shared" si="0"/>
        <v>1</v>
      </c>
      <c r="W36" t="str">
        <f t="shared" si="1"/>
        <v/>
      </c>
      <c r="X36" t="str">
        <f t="shared" si="2"/>
        <v/>
      </c>
      <c r="Y36" t="str">
        <f t="shared" si="3"/>
        <v/>
      </c>
    </row>
    <row r="37" spans="1:25" x14ac:dyDescent="0.25">
      <c r="A37">
        <v>38</v>
      </c>
      <c r="B37" t="s">
        <v>39</v>
      </c>
      <c r="C37">
        <v>70500</v>
      </c>
      <c r="D37">
        <v>157</v>
      </c>
      <c r="E37">
        <f>IFERROR(IF(OR(HLOOKUP($A37,'Z-scores'!$C$2:$UD$20,3,FALSE)&gt;2,HLOOKUP(A37,'Z-scores'!$C$2:$UD$20,3,FALSE)&lt;-2),"",'Total-corrected counts'!E37),"")</f>
        <v>9.3390981718528554E-3</v>
      </c>
      <c r="F37">
        <f>IFERROR(IF(OR(HLOOKUP($A37,'Z-scores'!$C$2:$UD$20,4,FALSE)&gt;2,HLOOKUP($A37,'Z-scores'!$C$2:$UD$20,4,FALSE)&lt;-2),"",'Total-corrected counts'!F37),"")</f>
        <v>2.4608963568890335E-2</v>
      </c>
      <c r="G37">
        <f>IFERROR(IF(OR(HLOOKUP($A37,'Z-scores'!$C$2:$UD$20,5,FALSE)&gt;2,HLOOKUP($A37,'Z-scores'!$C$2:$UD$20,5,FALSE)&lt;-2),"",'Total-corrected counts'!G37),"")</f>
        <v>0.97707007909231192</v>
      </c>
      <c r="H37">
        <f>IFERROR(IF(OR(HLOOKUP($A37,'Z-scores'!$C$2:$UD$20,6,FALSE)&gt;2,HLOOKUP($A37,'Z-scores'!$C$2:$UD$20,6,FALSE)&lt;-2),"",'Total-corrected counts'!H37),"")</f>
        <v>4.8862174464488019E-2</v>
      </c>
      <c r="I37">
        <f>IFERROR(IF(OR(HLOOKUP($A37,'Z-scores'!$C$2:$UD$20,7,FALSE)&gt;2,HLOOKUP($A37,'Z-scores'!$C$2:$UD$20,7,FALSE)&lt;-2),"",'Total-corrected counts'!I37),"")</f>
        <v>0.38172756350068804</v>
      </c>
      <c r="J37">
        <f>IFERROR(IF(OR(HLOOKUP($A37,'Z-scores'!$C$2:$UD$20,8,FALSE)&gt;2,HLOOKUP($A37,'Z-scores'!$C$2:$UD$20,8,FALSE)&lt;-2),"",'Total-corrected counts'!J37),"")</f>
        <v>0.46842241248390104</v>
      </c>
      <c r="K37">
        <f>IFERROR(IF(OR(HLOOKUP($A37,'Z-scores'!$C$2:$UD$20,9,FALSE)&gt;2,HLOOKUP($A37,'Z-scores'!$C$2:$UD$20,9,FALSE)&lt;-2),"",'Total-corrected counts'!K37),"")</f>
        <v>0.52622777189363956</v>
      </c>
      <c r="L37">
        <f>IFERROR(IF(OR(HLOOKUP($A37,'Z-scores'!$C$2:$UD$20,10,FALSE)&gt;2,HLOOKUP($A37,'Z-scores'!$C$2:$UD$20,10,FALSE)&lt;-2),"",'Total-corrected counts'!L37),"")</f>
        <v>0.31309697892284055</v>
      </c>
      <c r="M37">
        <f>IFERROR(IF(OR(HLOOKUP($A37,'Z-scores'!$C$2:$UD$20,11,FALSE)&gt;2,HLOOKUP($A37,'Z-scores'!$C$2:$UD$20,11,FALSE)&lt;-2),"",'Total-corrected counts'!M37),"")</f>
        <v>2.7645871135222405E-2</v>
      </c>
      <c r="N37">
        <f>IFERROR(IF(OR(HLOOKUP($A37,'Z-scores'!$C$2:$UD$20,12,FALSE)&gt;2,HLOOKUP($A37,'Z-scores'!$C$2:$UD$20,12,FALSE)&lt;-2),"",'Total-corrected counts'!N37),"")</f>
        <v>0</v>
      </c>
      <c r="O37" t="str">
        <f>IFERROR(IF(OR(HLOOKUP($A37,'Z-scores'!$C$2:$UD$20,13,FALSE)&gt;2,HLOOKUP($A37,'Z-scores'!$C$2:$UD$20,13,FALSE)&lt;-2),"",'Total-corrected counts'!O37),"")</f>
        <v/>
      </c>
      <c r="P37">
        <f>IFERROR(IF(OR(HLOOKUP($A37,'Z-scores'!$C$2:$UD$20,14,FALSE)&gt;2,HLOOKUP($A37,'Z-scores'!$C$2:$UD$20,14,FALSE)&lt;-2),"",'Total-corrected counts'!P37),"")</f>
        <v>0</v>
      </c>
      <c r="Q37">
        <f>IFERROR(IF(OR(HLOOKUP($A37,'Z-scores'!$C$2:$UD$20,15,FALSE)&gt;2,HLOOKUP($A37,'Z-scores'!$C$2:$UD$20,15,FALSE)&lt;-2),"",'Total-corrected counts'!Q37),"")</f>
        <v>0</v>
      </c>
      <c r="R37">
        <f>IFERROR(IF(OR(HLOOKUP($A37,'Z-scores'!$C$2:$UD$20,16,FALSE)&gt;2,HLOOKUP($A37,'Z-scores'!$C$2:$UD$20,16,FALSE)&lt;-2),"",'Total-corrected counts'!R37),"")</f>
        <v>0</v>
      </c>
      <c r="S37">
        <f>IFERROR(IF(OR(HLOOKUP($A37,'Z-scores'!$C$2:$UD$20,17,FALSE)&gt;2,HLOOKUP($A37,'Z-scores'!$C$2:$UD$20,17,FALSE)&lt;-2),"",'Total-corrected counts'!S37),"")</f>
        <v>0</v>
      </c>
      <c r="T37">
        <f>IFERROR(IF(OR(HLOOKUP($A37,'Z-scores'!$C$2:$UD$20,18,FALSE)&gt;2,HLOOKUP($A37,'Z-scores'!$C$2:$UD$20,18,FALSE)&lt;-2),"",'Total-corrected counts'!T37),"")</f>
        <v>1.8814336008577275</v>
      </c>
      <c r="U37">
        <f>IFERROR(IF(OR(HLOOKUP($A37,'Z-scores'!$C$2:$UD$20,19,FALSE)&gt;2,HLOOKUP($A37,'Z-scores'!$C$2:$UD$20,19,FALSE)&lt;-2),"",'Total-corrected counts'!U37),"")</f>
        <v>0.38187317471131693</v>
      </c>
      <c r="V37">
        <f t="shared" si="0"/>
        <v>1</v>
      </c>
      <c r="W37">
        <f t="shared" si="1"/>
        <v>0.95589612727922102</v>
      </c>
      <c r="X37">
        <f t="shared" si="2"/>
        <v>0.30855565702598159</v>
      </c>
      <c r="Y37">
        <f t="shared" si="3"/>
        <v>0.32332953936700637</v>
      </c>
    </row>
    <row r="38" spans="1:25" x14ac:dyDescent="0.25">
      <c r="A38">
        <v>39</v>
      </c>
      <c r="B38" t="s">
        <v>601</v>
      </c>
      <c r="C38">
        <v>18900</v>
      </c>
      <c r="D38">
        <v>31</v>
      </c>
      <c r="E38" t="str">
        <f>IFERROR(IF(OR(HLOOKUP($A38,'Z-scores'!$C$2:$UD$20,3,FALSE)&gt;2,HLOOKUP(A38,'Z-scores'!$C$2:$UD$20,3,FALSE)&lt;-2),"",'Total-corrected counts'!E38),"")</f>
        <v/>
      </c>
      <c r="F38" t="str">
        <f>IFERROR(IF(OR(HLOOKUP($A38,'Z-scores'!$C$2:$UD$20,4,FALSE)&gt;2,HLOOKUP($A38,'Z-scores'!$C$2:$UD$20,4,FALSE)&lt;-2),"",'Total-corrected counts'!F38),"")</f>
        <v/>
      </c>
      <c r="G38" t="str">
        <f>IFERROR(IF(OR(HLOOKUP($A38,'Z-scores'!$C$2:$UD$20,5,FALSE)&gt;2,HLOOKUP($A38,'Z-scores'!$C$2:$UD$20,5,FALSE)&lt;-2),"",'Total-corrected counts'!G38),"")</f>
        <v/>
      </c>
      <c r="H38" t="str">
        <f>IFERROR(IF(OR(HLOOKUP($A38,'Z-scores'!$C$2:$UD$20,6,FALSE)&gt;2,HLOOKUP($A38,'Z-scores'!$C$2:$UD$20,6,FALSE)&lt;-2),"",'Total-corrected counts'!H38),"")</f>
        <v/>
      </c>
      <c r="I38" t="str">
        <f>IFERROR(IF(OR(HLOOKUP($A38,'Z-scores'!$C$2:$UD$20,7,FALSE)&gt;2,HLOOKUP($A38,'Z-scores'!$C$2:$UD$20,7,FALSE)&lt;-2),"",'Total-corrected counts'!I38),"")</f>
        <v/>
      </c>
      <c r="J38" t="str">
        <f>IFERROR(IF(OR(HLOOKUP($A38,'Z-scores'!$C$2:$UD$20,8,FALSE)&gt;2,HLOOKUP($A38,'Z-scores'!$C$2:$UD$20,8,FALSE)&lt;-2),"",'Total-corrected counts'!J38),"")</f>
        <v/>
      </c>
      <c r="K38" t="str">
        <f>IFERROR(IF(OR(HLOOKUP($A38,'Z-scores'!$C$2:$UD$20,9,FALSE)&gt;2,HLOOKUP($A38,'Z-scores'!$C$2:$UD$20,9,FALSE)&lt;-2),"",'Total-corrected counts'!K38),"")</f>
        <v/>
      </c>
      <c r="L38" t="str">
        <f>IFERROR(IF(OR(HLOOKUP($A38,'Z-scores'!$C$2:$UD$20,10,FALSE)&gt;2,HLOOKUP($A38,'Z-scores'!$C$2:$UD$20,10,FALSE)&lt;-2),"",'Total-corrected counts'!L38),"")</f>
        <v/>
      </c>
      <c r="M38" t="str">
        <f>IFERROR(IF(OR(HLOOKUP($A38,'Z-scores'!$C$2:$UD$20,11,FALSE)&gt;2,HLOOKUP($A38,'Z-scores'!$C$2:$UD$20,11,FALSE)&lt;-2),"",'Total-corrected counts'!M38),"")</f>
        <v/>
      </c>
      <c r="N38" t="str">
        <f>IFERROR(IF(OR(HLOOKUP($A38,'Z-scores'!$C$2:$UD$20,12,FALSE)&gt;2,HLOOKUP($A38,'Z-scores'!$C$2:$UD$20,12,FALSE)&lt;-2),"",'Total-corrected counts'!N38),"")</f>
        <v/>
      </c>
      <c r="O38" t="str">
        <f>IFERROR(IF(OR(HLOOKUP($A38,'Z-scores'!$C$2:$UD$20,13,FALSE)&gt;2,HLOOKUP($A38,'Z-scores'!$C$2:$UD$20,13,FALSE)&lt;-2),"",'Total-corrected counts'!O38),"")</f>
        <v/>
      </c>
      <c r="P38" t="str">
        <f>IFERROR(IF(OR(HLOOKUP($A38,'Z-scores'!$C$2:$UD$20,14,FALSE)&gt;2,HLOOKUP($A38,'Z-scores'!$C$2:$UD$20,14,FALSE)&lt;-2),"",'Total-corrected counts'!P38),"")</f>
        <v/>
      </c>
      <c r="Q38" t="str">
        <f>IFERROR(IF(OR(HLOOKUP($A38,'Z-scores'!$C$2:$UD$20,15,FALSE)&gt;2,HLOOKUP($A38,'Z-scores'!$C$2:$UD$20,15,FALSE)&lt;-2),"",'Total-corrected counts'!Q38),"")</f>
        <v/>
      </c>
      <c r="R38" t="str">
        <f>IFERROR(IF(OR(HLOOKUP($A38,'Z-scores'!$C$2:$UD$20,16,FALSE)&gt;2,HLOOKUP($A38,'Z-scores'!$C$2:$UD$20,16,FALSE)&lt;-2),"",'Total-corrected counts'!R38),"")</f>
        <v/>
      </c>
      <c r="S38" t="str">
        <f>IFERROR(IF(OR(HLOOKUP($A38,'Z-scores'!$C$2:$UD$20,17,FALSE)&gt;2,HLOOKUP($A38,'Z-scores'!$C$2:$UD$20,17,FALSE)&lt;-2),"",'Total-corrected counts'!S38),"")</f>
        <v/>
      </c>
      <c r="T38" t="str">
        <f>IFERROR(IF(OR(HLOOKUP($A38,'Z-scores'!$C$2:$UD$20,18,FALSE)&gt;2,HLOOKUP($A38,'Z-scores'!$C$2:$UD$20,18,FALSE)&lt;-2),"",'Total-corrected counts'!T38),"")</f>
        <v/>
      </c>
      <c r="U38" t="str">
        <f>IFERROR(IF(OR(HLOOKUP($A38,'Z-scores'!$C$2:$UD$20,19,FALSE)&gt;2,HLOOKUP($A38,'Z-scores'!$C$2:$UD$20,19,FALSE)&lt;-2),"",'Total-corrected counts'!U38),"")</f>
        <v/>
      </c>
      <c r="V38">
        <f t="shared" si="0"/>
        <v>1</v>
      </c>
      <c r="W38" t="str">
        <f t="shared" si="1"/>
        <v/>
      </c>
      <c r="X38" t="str">
        <f t="shared" si="2"/>
        <v/>
      </c>
      <c r="Y38" t="str">
        <f t="shared" si="3"/>
        <v/>
      </c>
    </row>
    <row r="39" spans="1:25" x14ac:dyDescent="0.25">
      <c r="A39">
        <v>41</v>
      </c>
      <c r="B39" t="s">
        <v>40</v>
      </c>
      <c r="C39">
        <v>17800</v>
      </c>
      <c r="D39">
        <v>533</v>
      </c>
      <c r="E39">
        <f>IFERROR(IF(OR(HLOOKUP($A39,'Z-scores'!$C$2:$UD$20,3,FALSE)&gt;2,HLOOKUP(A39,'Z-scores'!$C$2:$UD$20,3,FALSE)&lt;-2),"",'Total-corrected counts'!E39),"")</f>
        <v>1.0945423057411545</v>
      </c>
      <c r="F39">
        <f>IFERROR(IF(OR(HLOOKUP($A39,'Z-scores'!$C$2:$UD$20,4,FALSE)&gt;2,HLOOKUP($A39,'Z-scores'!$C$2:$UD$20,4,FALSE)&lt;-2),"",'Total-corrected counts'!F39),"")</f>
        <v>2.1984007454875361</v>
      </c>
      <c r="G39">
        <f>IFERROR(IF(OR(HLOOKUP($A39,'Z-scores'!$C$2:$UD$20,5,FALSE)&gt;2,HLOOKUP($A39,'Z-scores'!$C$2:$UD$20,5,FALSE)&lt;-2),"",'Total-corrected counts'!G39),"")</f>
        <v>10.989520167935177</v>
      </c>
      <c r="H39">
        <f>IFERROR(IF(OR(HLOOKUP($A39,'Z-scores'!$C$2:$UD$20,6,FALSE)&gt;2,HLOOKUP($A39,'Z-scores'!$C$2:$UD$20,6,FALSE)&lt;-2),"",'Total-corrected counts'!H39),"")</f>
        <v>3.2737656891206974</v>
      </c>
      <c r="I39">
        <f>IFERROR(IF(OR(HLOOKUP($A39,'Z-scores'!$C$2:$UD$20,7,FALSE)&gt;2,HLOOKUP($A39,'Z-scores'!$C$2:$UD$20,7,FALSE)&lt;-2),"",'Total-corrected counts'!I39),"")</f>
        <v>3.4417049676916873</v>
      </c>
      <c r="J39">
        <f>IFERROR(IF(OR(HLOOKUP($A39,'Z-scores'!$C$2:$UD$20,8,FALSE)&gt;2,HLOOKUP($A39,'Z-scores'!$C$2:$UD$20,8,FALSE)&lt;-2),"",'Total-corrected counts'!J39),"")</f>
        <v>2.9338035308202226</v>
      </c>
      <c r="K39">
        <f>IFERROR(IF(OR(HLOOKUP($A39,'Z-scores'!$C$2:$UD$20,9,FALSE)&gt;2,HLOOKUP($A39,'Z-scores'!$C$2:$UD$20,9,FALSE)&lt;-2),"",'Total-corrected counts'!K39),"")</f>
        <v>26.650314956240592</v>
      </c>
      <c r="L39">
        <f>IFERROR(IF(OR(HLOOKUP($A39,'Z-scores'!$C$2:$UD$20,10,FALSE)&gt;2,HLOOKUP($A39,'Z-scores'!$C$2:$UD$20,10,FALSE)&lt;-2),"",'Total-corrected counts'!L39),"")</f>
        <v>2.8090531770964708</v>
      </c>
      <c r="M39">
        <f>IFERROR(IF(OR(HLOOKUP($A39,'Z-scores'!$C$2:$UD$20,11,FALSE)&gt;2,HLOOKUP($A39,'Z-scores'!$C$2:$UD$20,11,FALSE)&lt;-2),"",'Total-corrected counts'!M39),"")</f>
        <v>4.1699188962293796</v>
      </c>
      <c r="N39">
        <f>IFERROR(IF(OR(HLOOKUP($A39,'Z-scores'!$C$2:$UD$20,12,FALSE)&gt;2,HLOOKUP($A39,'Z-scores'!$C$2:$UD$20,12,FALSE)&lt;-2),"",'Total-corrected counts'!N39),"")</f>
        <v>12.041711609254707</v>
      </c>
      <c r="O39">
        <f>IFERROR(IF(OR(HLOOKUP($A39,'Z-scores'!$C$2:$UD$20,13,FALSE)&gt;2,HLOOKUP($A39,'Z-scores'!$C$2:$UD$20,13,FALSE)&lt;-2),"",'Total-corrected counts'!O39),"")</f>
        <v>11.223412543366626</v>
      </c>
      <c r="P39">
        <f>IFERROR(IF(OR(HLOOKUP($A39,'Z-scores'!$C$2:$UD$20,14,FALSE)&gt;2,HLOOKUP($A39,'Z-scores'!$C$2:$UD$20,14,FALSE)&lt;-2),"",'Total-corrected counts'!P39),"")</f>
        <v>1.1026352555228991</v>
      </c>
      <c r="Q39">
        <f>IFERROR(IF(OR(HLOOKUP($A39,'Z-scores'!$C$2:$UD$20,15,FALSE)&gt;2,HLOOKUP($A39,'Z-scores'!$C$2:$UD$20,15,FALSE)&lt;-2),"",'Total-corrected counts'!Q39),"")</f>
        <v>28.882682871652452</v>
      </c>
      <c r="R39">
        <f>IFERROR(IF(OR(HLOOKUP($A39,'Z-scores'!$C$2:$UD$20,16,FALSE)&gt;2,HLOOKUP($A39,'Z-scores'!$C$2:$UD$20,16,FALSE)&lt;-2),"",'Total-corrected counts'!R39),"")</f>
        <v>25.352061883553617</v>
      </c>
      <c r="S39">
        <f>IFERROR(IF(OR(HLOOKUP($A39,'Z-scores'!$C$2:$UD$20,17,FALSE)&gt;2,HLOOKUP($A39,'Z-scores'!$C$2:$UD$20,17,FALSE)&lt;-2),"",'Total-corrected counts'!S39),"")</f>
        <v>4.5762043885962944</v>
      </c>
      <c r="T39">
        <f>IFERROR(IF(OR(HLOOKUP($A39,'Z-scores'!$C$2:$UD$20,18,FALSE)&gt;2,HLOOKUP($A39,'Z-scores'!$C$2:$UD$20,18,FALSE)&lt;-2),"",'Total-corrected counts'!T39),"")</f>
        <v>26.245569180914874</v>
      </c>
      <c r="U39">
        <f>IFERROR(IF(OR(HLOOKUP($A39,'Z-scores'!$C$2:$UD$20,19,FALSE)&gt;2,HLOOKUP($A39,'Z-scores'!$C$2:$UD$20,19,FALSE)&lt;-2),"",'Total-corrected counts'!U39),"")</f>
        <v>9.069487899393776</v>
      </c>
      <c r="V39">
        <f t="shared" si="0"/>
        <v>1</v>
      </c>
      <c r="W39">
        <f t="shared" si="1"/>
        <v>8.3753035309785201E-2</v>
      </c>
      <c r="X39">
        <f t="shared" si="2"/>
        <v>6.3956693818181032</v>
      </c>
      <c r="Y39">
        <f t="shared" si="3"/>
        <v>14.811720704031906</v>
      </c>
    </row>
    <row r="40" spans="1:25" x14ac:dyDescent="0.25">
      <c r="A40">
        <v>42</v>
      </c>
      <c r="B40" t="s">
        <v>41</v>
      </c>
      <c r="C40">
        <v>80900</v>
      </c>
      <c r="D40">
        <v>294</v>
      </c>
      <c r="E40">
        <f>IFERROR(IF(OR(HLOOKUP($A40,'Z-scores'!$C$2:$UD$20,3,FALSE)&gt;2,HLOOKUP(A40,'Z-scores'!$C$2:$UD$20,3,FALSE)&lt;-2),"",'Total-corrected counts'!E40),"")</f>
        <v>1.8248597827800477</v>
      </c>
      <c r="F40">
        <f>IFERROR(IF(OR(HLOOKUP($A40,'Z-scores'!$C$2:$UD$20,4,FALSE)&gt;2,HLOOKUP($A40,'Z-scores'!$C$2:$UD$20,4,FALSE)&lt;-2),"",'Total-corrected counts'!F40),"")</f>
        <v>8.2029878562967784E-3</v>
      </c>
      <c r="G40">
        <f>IFERROR(IF(OR(HLOOKUP($A40,'Z-scores'!$C$2:$UD$20,5,FALSE)&gt;2,HLOOKUP($A40,'Z-scores'!$C$2:$UD$20,5,FALSE)&lt;-2),"",'Total-corrected counts'!G40),"")</f>
        <v>9.0857444468171682</v>
      </c>
      <c r="H40">
        <f>IFERROR(IF(OR(HLOOKUP($A40,'Z-scores'!$C$2:$UD$20,6,FALSE)&gt;2,HLOOKUP($A40,'Z-scores'!$C$2:$UD$20,6,FALSE)&lt;-2),"",'Total-corrected counts'!H40),"")</f>
        <v>0</v>
      </c>
      <c r="I40">
        <f>IFERROR(IF(OR(HLOOKUP($A40,'Z-scores'!$C$2:$UD$20,7,FALSE)&gt;2,HLOOKUP($A40,'Z-scores'!$C$2:$UD$20,7,FALSE)&lt;-2),"",'Total-corrected counts'!I40),"")</f>
        <v>9.8510338967919497E-2</v>
      </c>
      <c r="J40">
        <f>IFERROR(IF(OR(HLOOKUP($A40,'Z-scores'!$C$2:$UD$20,8,FALSE)&gt;2,HLOOKUP($A40,'Z-scores'!$C$2:$UD$20,8,FALSE)&lt;-2),"",'Total-corrected counts'!J40),"")</f>
        <v>10.576484997662821</v>
      </c>
      <c r="K40">
        <f>IFERROR(IF(OR(HLOOKUP($A40,'Z-scores'!$C$2:$UD$20,9,FALSE)&gt;2,HLOOKUP($A40,'Z-scores'!$C$2:$UD$20,9,FALSE)&lt;-2),"",'Total-corrected counts'!K40),"")</f>
        <v>4.334689782039133</v>
      </c>
      <c r="L40">
        <f>IFERROR(IF(OR(HLOOKUP($A40,'Z-scores'!$C$2:$UD$20,10,FALSE)&gt;2,HLOOKUP($A40,'Z-scores'!$C$2:$UD$20,10,FALSE)&lt;-2),"",'Total-corrected counts'!L40),"")</f>
        <v>0.25135954645918185</v>
      </c>
      <c r="M40">
        <f>IFERROR(IF(OR(HLOOKUP($A40,'Z-scores'!$C$2:$UD$20,11,FALSE)&gt;2,HLOOKUP($A40,'Z-scores'!$C$2:$UD$20,11,FALSE)&lt;-2),"",'Total-corrected counts'!M40),"")</f>
        <v>2.6171424674677213</v>
      </c>
      <c r="N40">
        <f>IFERROR(IF(OR(HLOOKUP($A40,'Z-scores'!$C$2:$UD$20,12,FALSE)&gt;2,HLOOKUP($A40,'Z-scores'!$C$2:$UD$20,12,FALSE)&lt;-2),"",'Total-corrected counts'!N40),"")</f>
        <v>0.28408908667191468</v>
      </c>
      <c r="O40">
        <f>IFERROR(IF(OR(HLOOKUP($A40,'Z-scores'!$C$2:$UD$20,13,FALSE)&gt;2,HLOOKUP($A40,'Z-scores'!$C$2:$UD$20,13,FALSE)&lt;-2),"",'Total-corrected counts'!O40),"")</f>
        <v>1.2653682507663724</v>
      </c>
      <c r="P40">
        <f>IFERROR(IF(OR(HLOOKUP($A40,'Z-scores'!$C$2:$UD$20,14,FALSE)&gt;2,HLOOKUP($A40,'Z-scores'!$C$2:$UD$20,14,FALSE)&lt;-2),"",'Total-corrected counts'!P40),"")</f>
        <v>0.78637553107059477</v>
      </c>
      <c r="Q40">
        <f>IFERROR(IF(OR(HLOOKUP($A40,'Z-scores'!$C$2:$UD$20,15,FALSE)&gt;2,HLOOKUP($A40,'Z-scores'!$C$2:$UD$20,15,FALSE)&lt;-2),"",'Total-corrected counts'!Q40),"")</f>
        <v>0</v>
      </c>
      <c r="R40">
        <f>IFERROR(IF(OR(HLOOKUP($A40,'Z-scores'!$C$2:$UD$20,16,FALSE)&gt;2,HLOOKUP($A40,'Z-scores'!$C$2:$UD$20,16,FALSE)&lt;-2),"",'Total-corrected counts'!R40),"")</f>
        <v>8.4787360432431562</v>
      </c>
      <c r="S40">
        <f>IFERROR(IF(OR(HLOOKUP($A40,'Z-scores'!$C$2:$UD$20,17,FALSE)&gt;2,HLOOKUP($A40,'Z-scores'!$C$2:$UD$20,17,FALSE)&lt;-2),"",'Total-corrected counts'!S40),"")</f>
        <v>0</v>
      </c>
      <c r="T40">
        <f>IFERROR(IF(OR(HLOOKUP($A40,'Z-scores'!$C$2:$UD$20,18,FALSE)&gt;2,HLOOKUP($A40,'Z-scores'!$C$2:$UD$20,18,FALSE)&lt;-2),"",'Total-corrected counts'!T40),"")</f>
        <v>1.5120196974929683</v>
      </c>
      <c r="U40">
        <f>IFERROR(IF(OR(HLOOKUP($A40,'Z-scores'!$C$2:$UD$20,19,FALSE)&gt;2,HLOOKUP($A40,'Z-scores'!$C$2:$UD$20,19,FALSE)&lt;-2),"",'Total-corrected counts'!U40),"")</f>
        <v>6.9995617137426605</v>
      </c>
      <c r="V40">
        <f t="shared" si="0"/>
        <v>1</v>
      </c>
      <c r="W40">
        <f t="shared" si="1"/>
        <v>0.67255514795867044</v>
      </c>
      <c r="X40">
        <f t="shared" si="2"/>
        <v>3.1996660388944762</v>
      </c>
      <c r="Y40">
        <f t="shared" si="3"/>
        <v>2.4157687903734582</v>
      </c>
    </row>
    <row r="41" spans="1:25" x14ac:dyDescent="0.25">
      <c r="A41">
        <v>43</v>
      </c>
      <c r="B41" t="s">
        <v>602</v>
      </c>
      <c r="C41">
        <v>118700</v>
      </c>
      <c r="D41">
        <v>1040</v>
      </c>
      <c r="E41" t="str">
        <f>IFERROR(IF(OR(HLOOKUP($A41,'Z-scores'!$C$2:$UD$20,3,FALSE)&gt;2,HLOOKUP(A41,'Z-scores'!$C$2:$UD$20,3,FALSE)&lt;-2),"",'Total-corrected counts'!E41),"")</f>
        <v/>
      </c>
      <c r="F41" t="str">
        <f>IFERROR(IF(OR(HLOOKUP($A41,'Z-scores'!$C$2:$UD$20,4,FALSE)&gt;2,HLOOKUP($A41,'Z-scores'!$C$2:$UD$20,4,FALSE)&lt;-2),"",'Total-corrected counts'!F41),"")</f>
        <v/>
      </c>
      <c r="G41" t="str">
        <f>IFERROR(IF(OR(HLOOKUP($A41,'Z-scores'!$C$2:$UD$20,5,FALSE)&gt;2,HLOOKUP($A41,'Z-scores'!$C$2:$UD$20,5,FALSE)&lt;-2),"",'Total-corrected counts'!G41),"")</f>
        <v/>
      </c>
      <c r="H41" t="str">
        <f>IFERROR(IF(OR(HLOOKUP($A41,'Z-scores'!$C$2:$UD$20,6,FALSE)&gt;2,HLOOKUP($A41,'Z-scores'!$C$2:$UD$20,6,FALSE)&lt;-2),"",'Total-corrected counts'!H41),"")</f>
        <v/>
      </c>
      <c r="I41" t="str">
        <f>IFERROR(IF(OR(HLOOKUP($A41,'Z-scores'!$C$2:$UD$20,7,FALSE)&gt;2,HLOOKUP($A41,'Z-scores'!$C$2:$UD$20,7,FALSE)&lt;-2),"",'Total-corrected counts'!I41),"")</f>
        <v/>
      </c>
      <c r="J41" t="str">
        <f>IFERROR(IF(OR(HLOOKUP($A41,'Z-scores'!$C$2:$UD$20,8,FALSE)&gt;2,HLOOKUP($A41,'Z-scores'!$C$2:$UD$20,8,FALSE)&lt;-2),"",'Total-corrected counts'!J41),"")</f>
        <v/>
      </c>
      <c r="K41" t="str">
        <f>IFERROR(IF(OR(HLOOKUP($A41,'Z-scores'!$C$2:$UD$20,9,FALSE)&gt;2,HLOOKUP($A41,'Z-scores'!$C$2:$UD$20,9,FALSE)&lt;-2),"",'Total-corrected counts'!K41),"")</f>
        <v/>
      </c>
      <c r="L41" t="str">
        <f>IFERROR(IF(OR(HLOOKUP($A41,'Z-scores'!$C$2:$UD$20,10,FALSE)&gt;2,HLOOKUP($A41,'Z-scores'!$C$2:$UD$20,10,FALSE)&lt;-2),"",'Total-corrected counts'!L41),"")</f>
        <v/>
      </c>
      <c r="M41" t="str">
        <f>IFERROR(IF(OR(HLOOKUP($A41,'Z-scores'!$C$2:$UD$20,11,FALSE)&gt;2,HLOOKUP($A41,'Z-scores'!$C$2:$UD$20,11,FALSE)&lt;-2),"",'Total-corrected counts'!M41),"")</f>
        <v/>
      </c>
      <c r="N41" t="str">
        <f>IFERROR(IF(OR(HLOOKUP($A41,'Z-scores'!$C$2:$UD$20,12,FALSE)&gt;2,HLOOKUP($A41,'Z-scores'!$C$2:$UD$20,12,FALSE)&lt;-2),"",'Total-corrected counts'!N41),"")</f>
        <v/>
      </c>
      <c r="O41" t="str">
        <f>IFERROR(IF(OR(HLOOKUP($A41,'Z-scores'!$C$2:$UD$20,13,FALSE)&gt;2,HLOOKUP($A41,'Z-scores'!$C$2:$UD$20,13,FALSE)&lt;-2),"",'Total-corrected counts'!O41),"")</f>
        <v/>
      </c>
      <c r="P41" t="str">
        <f>IFERROR(IF(OR(HLOOKUP($A41,'Z-scores'!$C$2:$UD$20,14,FALSE)&gt;2,HLOOKUP($A41,'Z-scores'!$C$2:$UD$20,14,FALSE)&lt;-2),"",'Total-corrected counts'!P41),"")</f>
        <v/>
      </c>
      <c r="Q41" t="str">
        <f>IFERROR(IF(OR(HLOOKUP($A41,'Z-scores'!$C$2:$UD$20,15,FALSE)&gt;2,HLOOKUP($A41,'Z-scores'!$C$2:$UD$20,15,FALSE)&lt;-2),"",'Total-corrected counts'!Q41),"")</f>
        <v/>
      </c>
      <c r="R41" t="str">
        <f>IFERROR(IF(OR(HLOOKUP($A41,'Z-scores'!$C$2:$UD$20,16,FALSE)&gt;2,HLOOKUP($A41,'Z-scores'!$C$2:$UD$20,16,FALSE)&lt;-2),"",'Total-corrected counts'!R41),"")</f>
        <v/>
      </c>
      <c r="S41" t="str">
        <f>IFERROR(IF(OR(HLOOKUP($A41,'Z-scores'!$C$2:$UD$20,17,FALSE)&gt;2,HLOOKUP($A41,'Z-scores'!$C$2:$UD$20,17,FALSE)&lt;-2),"",'Total-corrected counts'!S41),"")</f>
        <v/>
      </c>
      <c r="T41" t="str">
        <f>IFERROR(IF(OR(HLOOKUP($A41,'Z-scores'!$C$2:$UD$20,18,FALSE)&gt;2,HLOOKUP($A41,'Z-scores'!$C$2:$UD$20,18,FALSE)&lt;-2),"",'Total-corrected counts'!T41),"")</f>
        <v/>
      </c>
      <c r="U41" t="str">
        <f>IFERROR(IF(OR(HLOOKUP($A41,'Z-scores'!$C$2:$UD$20,19,FALSE)&gt;2,HLOOKUP($A41,'Z-scores'!$C$2:$UD$20,19,FALSE)&lt;-2),"",'Total-corrected counts'!U41),"")</f>
        <v/>
      </c>
      <c r="V41">
        <f t="shared" si="0"/>
        <v>1</v>
      </c>
      <c r="W41" t="str">
        <f t="shared" si="1"/>
        <v/>
      </c>
      <c r="X41" t="str">
        <f t="shared" si="2"/>
        <v/>
      </c>
      <c r="Y41" t="str">
        <f t="shared" si="3"/>
        <v/>
      </c>
    </row>
    <row r="42" spans="1:25" x14ac:dyDescent="0.25">
      <c r="A42">
        <v>44</v>
      </c>
      <c r="B42" t="s">
        <v>42</v>
      </c>
      <c r="C42">
        <v>8400</v>
      </c>
      <c r="D42">
        <v>315</v>
      </c>
      <c r="E42" t="str">
        <f>IFERROR(IF(OR(HLOOKUP($A42,'Z-scores'!$C$2:$UD$20,3,FALSE)&gt;2,HLOOKUP(A42,'Z-scores'!$C$2:$UD$20,3,FALSE)&lt;-2),"",'Total-corrected counts'!E42),"")</f>
        <v/>
      </c>
      <c r="F42" t="str">
        <f>IFERROR(IF(OR(HLOOKUP($A42,'Z-scores'!$C$2:$UD$20,4,FALSE)&gt;2,HLOOKUP($A42,'Z-scores'!$C$2:$UD$20,4,FALSE)&lt;-2),"",'Total-corrected counts'!F42),"")</f>
        <v/>
      </c>
      <c r="G42" t="str">
        <f>IFERROR(IF(OR(HLOOKUP($A42,'Z-scores'!$C$2:$UD$20,5,FALSE)&gt;2,HLOOKUP($A42,'Z-scores'!$C$2:$UD$20,5,FALSE)&lt;-2),"",'Total-corrected counts'!G42),"")</f>
        <v/>
      </c>
      <c r="H42" t="str">
        <f>IFERROR(IF(OR(HLOOKUP($A42,'Z-scores'!$C$2:$UD$20,6,FALSE)&gt;2,HLOOKUP($A42,'Z-scores'!$C$2:$UD$20,6,FALSE)&lt;-2),"",'Total-corrected counts'!H42),"")</f>
        <v/>
      </c>
      <c r="I42" t="str">
        <f>IFERROR(IF(OR(HLOOKUP($A42,'Z-scores'!$C$2:$UD$20,7,FALSE)&gt;2,HLOOKUP($A42,'Z-scores'!$C$2:$UD$20,7,FALSE)&lt;-2),"",'Total-corrected counts'!I42),"")</f>
        <v/>
      </c>
      <c r="J42" t="str">
        <f>IFERROR(IF(OR(HLOOKUP($A42,'Z-scores'!$C$2:$UD$20,8,FALSE)&gt;2,HLOOKUP($A42,'Z-scores'!$C$2:$UD$20,8,FALSE)&lt;-2),"",'Total-corrected counts'!J42),"")</f>
        <v/>
      </c>
      <c r="K42" t="str">
        <f>IFERROR(IF(OR(HLOOKUP($A42,'Z-scores'!$C$2:$UD$20,9,FALSE)&gt;2,HLOOKUP($A42,'Z-scores'!$C$2:$UD$20,9,FALSE)&lt;-2),"",'Total-corrected counts'!K42),"")</f>
        <v/>
      </c>
      <c r="L42" t="str">
        <f>IFERROR(IF(OR(HLOOKUP($A42,'Z-scores'!$C$2:$UD$20,10,FALSE)&gt;2,HLOOKUP($A42,'Z-scores'!$C$2:$UD$20,10,FALSE)&lt;-2),"",'Total-corrected counts'!L42),"")</f>
        <v/>
      </c>
      <c r="M42" t="str">
        <f>IFERROR(IF(OR(HLOOKUP($A42,'Z-scores'!$C$2:$UD$20,11,FALSE)&gt;2,HLOOKUP($A42,'Z-scores'!$C$2:$UD$20,11,FALSE)&lt;-2),"",'Total-corrected counts'!M42),"")</f>
        <v/>
      </c>
      <c r="N42" t="str">
        <f>IFERROR(IF(OR(HLOOKUP($A42,'Z-scores'!$C$2:$UD$20,12,FALSE)&gt;2,HLOOKUP($A42,'Z-scores'!$C$2:$UD$20,12,FALSE)&lt;-2),"",'Total-corrected counts'!N42),"")</f>
        <v/>
      </c>
      <c r="O42" t="str">
        <f>IFERROR(IF(OR(HLOOKUP($A42,'Z-scores'!$C$2:$UD$20,13,FALSE)&gt;2,HLOOKUP($A42,'Z-scores'!$C$2:$UD$20,13,FALSE)&lt;-2),"",'Total-corrected counts'!O42),"")</f>
        <v/>
      </c>
      <c r="P42" t="str">
        <f>IFERROR(IF(OR(HLOOKUP($A42,'Z-scores'!$C$2:$UD$20,14,FALSE)&gt;2,HLOOKUP($A42,'Z-scores'!$C$2:$UD$20,14,FALSE)&lt;-2),"",'Total-corrected counts'!P42),"")</f>
        <v/>
      </c>
      <c r="Q42" t="str">
        <f>IFERROR(IF(OR(HLOOKUP($A42,'Z-scores'!$C$2:$UD$20,15,FALSE)&gt;2,HLOOKUP($A42,'Z-scores'!$C$2:$UD$20,15,FALSE)&lt;-2),"",'Total-corrected counts'!Q42),"")</f>
        <v/>
      </c>
      <c r="R42" t="str">
        <f>IFERROR(IF(OR(HLOOKUP($A42,'Z-scores'!$C$2:$UD$20,16,FALSE)&gt;2,HLOOKUP($A42,'Z-scores'!$C$2:$UD$20,16,FALSE)&lt;-2),"",'Total-corrected counts'!R42),"")</f>
        <v/>
      </c>
      <c r="S42" t="str">
        <f>IFERROR(IF(OR(HLOOKUP($A42,'Z-scores'!$C$2:$UD$20,17,FALSE)&gt;2,HLOOKUP($A42,'Z-scores'!$C$2:$UD$20,17,FALSE)&lt;-2),"",'Total-corrected counts'!S42),"")</f>
        <v/>
      </c>
      <c r="T42" t="str">
        <f>IFERROR(IF(OR(HLOOKUP($A42,'Z-scores'!$C$2:$UD$20,18,FALSE)&gt;2,HLOOKUP($A42,'Z-scores'!$C$2:$UD$20,18,FALSE)&lt;-2),"",'Total-corrected counts'!T42),"")</f>
        <v/>
      </c>
      <c r="U42" t="str">
        <f>IFERROR(IF(OR(HLOOKUP($A42,'Z-scores'!$C$2:$UD$20,19,FALSE)&gt;2,HLOOKUP($A42,'Z-scores'!$C$2:$UD$20,19,FALSE)&lt;-2),"",'Total-corrected counts'!U42),"")</f>
        <v/>
      </c>
      <c r="V42">
        <f t="shared" si="0"/>
        <v>1</v>
      </c>
      <c r="W42" t="str">
        <f t="shared" si="1"/>
        <v/>
      </c>
      <c r="X42" t="str">
        <f t="shared" si="2"/>
        <v/>
      </c>
      <c r="Y42" t="str">
        <f t="shared" si="3"/>
        <v/>
      </c>
    </row>
    <row r="43" spans="1:25" x14ac:dyDescent="0.25">
      <c r="A43">
        <v>45</v>
      </c>
      <c r="B43" t="s">
        <v>603</v>
      </c>
      <c r="C43">
        <v>91900</v>
      </c>
      <c r="D43">
        <v>445</v>
      </c>
      <c r="E43" t="str">
        <f>IFERROR(IF(OR(HLOOKUP($A43,'Z-scores'!$C$2:$UD$20,3,FALSE)&gt;2,HLOOKUP(A43,'Z-scores'!$C$2:$UD$20,3,FALSE)&lt;-2),"",'Total-corrected counts'!E43),"")</f>
        <v/>
      </c>
      <c r="F43" t="str">
        <f>IFERROR(IF(OR(HLOOKUP($A43,'Z-scores'!$C$2:$UD$20,4,FALSE)&gt;2,HLOOKUP($A43,'Z-scores'!$C$2:$UD$20,4,FALSE)&lt;-2),"",'Total-corrected counts'!F43),"")</f>
        <v/>
      </c>
      <c r="G43" t="str">
        <f>IFERROR(IF(OR(HLOOKUP($A43,'Z-scores'!$C$2:$UD$20,5,FALSE)&gt;2,HLOOKUP($A43,'Z-scores'!$C$2:$UD$20,5,FALSE)&lt;-2),"",'Total-corrected counts'!G43),"")</f>
        <v/>
      </c>
      <c r="H43" t="str">
        <f>IFERROR(IF(OR(HLOOKUP($A43,'Z-scores'!$C$2:$UD$20,6,FALSE)&gt;2,HLOOKUP($A43,'Z-scores'!$C$2:$UD$20,6,FALSE)&lt;-2),"",'Total-corrected counts'!H43),"")</f>
        <v/>
      </c>
      <c r="I43" t="str">
        <f>IFERROR(IF(OR(HLOOKUP($A43,'Z-scores'!$C$2:$UD$20,7,FALSE)&gt;2,HLOOKUP($A43,'Z-scores'!$C$2:$UD$20,7,FALSE)&lt;-2),"",'Total-corrected counts'!I43),"")</f>
        <v/>
      </c>
      <c r="J43" t="str">
        <f>IFERROR(IF(OR(HLOOKUP($A43,'Z-scores'!$C$2:$UD$20,8,FALSE)&gt;2,HLOOKUP($A43,'Z-scores'!$C$2:$UD$20,8,FALSE)&lt;-2),"",'Total-corrected counts'!J43),"")</f>
        <v/>
      </c>
      <c r="K43" t="str">
        <f>IFERROR(IF(OR(HLOOKUP($A43,'Z-scores'!$C$2:$UD$20,9,FALSE)&gt;2,HLOOKUP($A43,'Z-scores'!$C$2:$UD$20,9,FALSE)&lt;-2),"",'Total-corrected counts'!K43),"")</f>
        <v/>
      </c>
      <c r="L43" t="str">
        <f>IFERROR(IF(OR(HLOOKUP($A43,'Z-scores'!$C$2:$UD$20,10,FALSE)&gt;2,HLOOKUP($A43,'Z-scores'!$C$2:$UD$20,10,FALSE)&lt;-2),"",'Total-corrected counts'!L43),"")</f>
        <v/>
      </c>
      <c r="M43" t="str">
        <f>IFERROR(IF(OR(HLOOKUP($A43,'Z-scores'!$C$2:$UD$20,11,FALSE)&gt;2,HLOOKUP($A43,'Z-scores'!$C$2:$UD$20,11,FALSE)&lt;-2),"",'Total-corrected counts'!M43),"")</f>
        <v/>
      </c>
      <c r="N43" t="str">
        <f>IFERROR(IF(OR(HLOOKUP($A43,'Z-scores'!$C$2:$UD$20,12,FALSE)&gt;2,HLOOKUP($A43,'Z-scores'!$C$2:$UD$20,12,FALSE)&lt;-2),"",'Total-corrected counts'!N43),"")</f>
        <v/>
      </c>
      <c r="O43" t="str">
        <f>IFERROR(IF(OR(HLOOKUP($A43,'Z-scores'!$C$2:$UD$20,13,FALSE)&gt;2,HLOOKUP($A43,'Z-scores'!$C$2:$UD$20,13,FALSE)&lt;-2),"",'Total-corrected counts'!O43),"")</f>
        <v/>
      </c>
      <c r="P43" t="str">
        <f>IFERROR(IF(OR(HLOOKUP($A43,'Z-scores'!$C$2:$UD$20,14,FALSE)&gt;2,HLOOKUP($A43,'Z-scores'!$C$2:$UD$20,14,FALSE)&lt;-2),"",'Total-corrected counts'!P43),"")</f>
        <v/>
      </c>
      <c r="Q43" t="str">
        <f>IFERROR(IF(OR(HLOOKUP($A43,'Z-scores'!$C$2:$UD$20,15,FALSE)&gt;2,HLOOKUP($A43,'Z-scores'!$C$2:$UD$20,15,FALSE)&lt;-2),"",'Total-corrected counts'!Q43),"")</f>
        <v/>
      </c>
      <c r="R43" t="str">
        <f>IFERROR(IF(OR(HLOOKUP($A43,'Z-scores'!$C$2:$UD$20,16,FALSE)&gt;2,HLOOKUP($A43,'Z-scores'!$C$2:$UD$20,16,FALSE)&lt;-2),"",'Total-corrected counts'!R43),"")</f>
        <v/>
      </c>
      <c r="S43" t="str">
        <f>IFERROR(IF(OR(HLOOKUP($A43,'Z-scores'!$C$2:$UD$20,17,FALSE)&gt;2,HLOOKUP($A43,'Z-scores'!$C$2:$UD$20,17,FALSE)&lt;-2),"",'Total-corrected counts'!S43),"")</f>
        <v/>
      </c>
      <c r="T43" t="str">
        <f>IFERROR(IF(OR(HLOOKUP($A43,'Z-scores'!$C$2:$UD$20,18,FALSE)&gt;2,HLOOKUP($A43,'Z-scores'!$C$2:$UD$20,18,FALSE)&lt;-2),"",'Total-corrected counts'!T43),"")</f>
        <v/>
      </c>
      <c r="U43" t="str">
        <f>IFERROR(IF(OR(HLOOKUP($A43,'Z-scores'!$C$2:$UD$20,19,FALSE)&gt;2,HLOOKUP($A43,'Z-scores'!$C$2:$UD$20,19,FALSE)&lt;-2),"",'Total-corrected counts'!U43),"")</f>
        <v/>
      </c>
      <c r="V43">
        <f t="shared" si="0"/>
        <v>1</v>
      </c>
      <c r="W43" t="str">
        <f t="shared" si="1"/>
        <v/>
      </c>
      <c r="X43" t="str">
        <f t="shared" si="2"/>
        <v/>
      </c>
      <c r="Y43" t="str">
        <f t="shared" si="3"/>
        <v/>
      </c>
    </row>
    <row r="44" spans="1:25" x14ac:dyDescent="0.25">
      <c r="A44">
        <v>46</v>
      </c>
      <c r="B44" t="s">
        <v>604</v>
      </c>
      <c r="C44">
        <v>114300</v>
      </c>
      <c r="D44">
        <v>824</v>
      </c>
      <c r="E44" t="str">
        <f>IFERROR(IF(OR(HLOOKUP($A44,'Z-scores'!$C$2:$UD$20,3,FALSE)&gt;2,HLOOKUP(A44,'Z-scores'!$C$2:$UD$20,3,FALSE)&lt;-2),"",'Total-corrected counts'!E44),"")</f>
        <v/>
      </c>
      <c r="F44" t="str">
        <f>IFERROR(IF(OR(HLOOKUP($A44,'Z-scores'!$C$2:$UD$20,4,FALSE)&gt;2,HLOOKUP($A44,'Z-scores'!$C$2:$UD$20,4,FALSE)&lt;-2),"",'Total-corrected counts'!F44),"")</f>
        <v/>
      </c>
      <c r="G44" t="str">
        <f>IFERROR(IF(OR(HLOOKUP($A44,'Z-scores'!$C$2:$UD$20,5,FALSE)&gt;2,HLOOKUP($A44,'Z-scores'!$C$2:$UD$20,5,FALSE)&lt;-2),"",'Total-corrected counts'!G44),"")</f>
        <v/>
      </c>
      <c r="H44" t="str">
        <f>IFERROR(IF(OR(HLOOKUP($A44,'Z-scores'!$C$2:$UD$20,6,FALSE)&gt;2,HLOOKUP($A44,'Z-scores'!$C$2:$UD$20,6,FALSE)&lt;-2),"",'Total-corrected counts'!H44),"")</f>
        <v/>
      </c>
      <c r="I44" t="str">
        <f>IFERROR(IF(OR(HLOOKUP($A44,'Z-scores'!$C$2:$UD$20,7,FALSE)&gt;2,HLOOKUP($A44,'Z-scores'!$C$2:$UD$20,7,FALSE)&lt;-2),"",'Total-corrected counts'!I44),"")</f>
        <v/>
      </c>
      <c r="J44" t="str">
        <f>IFERROR(IF(OR(HLOOKUP($A44,'Z-scores'!$C$2:$UD$20,8,FALSE)&gt;2,HLOOKUP($A44,'Z-scores'!$C$2:$UD$20,8,FALSE)&lt;-2),"",'Total-corrected counts'!J44),"")</f>
        <v/>
      </c>
      <c r="K44" t="str">
        <f>IFERROR(IF(OR(HLOOKUP($A44,'Z-scores'!$C$2:$UD$20,9,FALSE)&gt;2,HLOOKUP($A44,'Z-scores'!$C$2:$UD$20,9,FALSE)&lt;-2),"",'Total-corrected counts'!K44),"")</f>
        <v/>
      </c>
      <c r="L44" t="str">
        <f>IFERROR(IF(OR(HLOOKUP($A44,'Z-scores'!$C$2:$UD$20,10,FALSE)&gt;2,HLOOKUP($A44,'Z-scores'!$C$2:$UD$20,10,FALSE)&lt;-2),"",'Total-corrected counts'!L44),"")</f>
        <v/>
      </c>
      <c r="M44" t="str">
        <f>IFERROR(IF(OR(HLOOKUP($A44,'Z-scores'!$C$2:$UD$20,11,FALSE)&gt;2,HLOOKUP($A44,'Z-scores'!$C$2:$UD$20,11,FALSE)&lt;-2),"",'Total-corrected counts'!M44),"")</f>
        <v/>
      </c>
      <c r="N44" t="str">
        <f>IFERROR(IF(OR(HLOOKUP($A44,'Z-scores'!$C$2:$UD$20,12,FALSE)&gt;2,HLOOKUP($A44,'Z-scores'!$C$2:$UD$20,12,FALSE)&lt;-2),"",'Total-corrected counts'!N44),"")</f>
        <v/>
      </c>
      <c r="O44" t="str">
        <f>IFERROR(IF(OR(HLOOKUP($A44,'Z-scores'!$C$2:$UD$20,13,FALSE)&gt;2,HLOOKUP($A44,'Z-scores'!$C$2:$UD$20,13,FALSE)&lt;-2),"",'Total-corrected counts'!O44),"")</f>
        <v/>
      </c>
      <c r="P44" t="str">
        <f>IFERROR(IF(OR(HLOOKUP($A44,'Z-scores'!$C$2:$UD$20,14,FALSE)&gt;2,HLOOKUP($A44,'Z-scores'!$C$2:$UD$20,14,FALSE)&lt;-2),"",'Total-corrected counts'!P44),"")</f>
        <v/>
      </c>
      <c r="Q44" t="str">
        <f>IFERROR(IF(OR(HLOOKUP($A44,'Z-scores'!$C$2:$UD$20,15,FALSE)&gt;2,HLOOKUP($A44,'Z-scores'!$C$2:$UD$20,15,FALSE)&lt;-2),"",'Total-corrected counts'!Q44),"")</f>
        <v/>
      </c>
      <c r="R44" t="str">
        <f>IFERROR(IF(OR(HLOOKUP($A44,'Z-scores'!$C$2:$UD$20,16,FALSE)&gt;2,HLOOKUP($A44,'Z-scores'!$C$2:$UD$20,16,FALSE)&lt;-2),"",'Total-corrected counts'!R44),"")</f>
        <v/>
      </c>
      <c r="S44" t="str">
        <f>IFERROR(IF(OR(HLOOKUP($A44,'Z-scores'!$C$2:$UD$20,17,FALSE)&gt;2,HLOOKUP($A44,'Z-scores'!$C$2:$UD$20,17,FALSE)&lt;-2),"",'Total-corrected counts'!S44),"")</f>
        <v/>
      </c>
      <c r="T44" t="str">
        <f>IFERROR(IF(OR(HLOOKUP($A44,'Z-scores'!$C$2:$UD$20,18,FALSE)&gt;2,HLOOKUP($A44,'Z-scores'!$C$2:$UD$20,18,FALSE)&lt;-2),"",'Total-corrected counts'!T44),"")</f>
        <v/>
      </c>
      <c r="U44" t="str">
        <f>IFERROR(IF(OR(HLOOKUP($A44,'Z-scores'!$C$2:$UD$20,19,FALSE)&gt;2,HLOOKUP($A44,'Z-scores'!$C$2:$UD$20,19,FALSE)&lt;-2),"",'Total-corrected counts'!U44),"")</f>
        <v/>
      </c>
      <c r="V44">
        <f t="shared" si="0"/>
        <v>1</v>
      </c>
      <c r="W44" t="str">
        <f t="shared" si="1"/>
        <v/>
      </c>
      <c r="X44" t="str">
        <f t="shared" si="2"/>
        <v/>
      </c>
      <c r="Y44" t="str">
        <f t="shared" si="3"/>
        <v/>
      </c>
    </row>
    <row r="45" spans="1:25" x14ac:dyDescent="0.25">
      <c r="A45">
        <v>47</v>
      </c>
      <c r="B45" t="s">
        <v>605</v>
      </c>
      <c r="C45">
        <v>70700</v>
      </c>
      <c r="D45">
        <v>71</v>
      </c>
      <c r="E45" t="str">
        <f>IFERROR(IF(OR(HLOOKUP($A45,'Z-scores'!$C$2:$UD$20,3,FALSE)&gt;2,HLOOKUP(A45,'Z-scores'!$C$2:$UD$20,3,FALSE)&lt;-2),"",'Total-corrected counts'!E45),"")</f>
        <v/>
      </c>
      <c r="F45" t="str">
        <f>IFERROR(IF(OR(HLOOKUP($A45,'Z-scores'!$C$2:$UD$20,4,FALSE)&gt;2,HLOOKUP($A45,'Z-scores'!$C$2:$UD$20,4,FALSE)&lt;-2),"",'Total-corrected counts'!F45),"")</f>
        <v/>
      </c>
      <c r="G45" t="str">
        <f>IFERROR(IF(OR(HLOOKUP($A45,'Z-scores'!$C$2:$UD$20,5,FALSE)&gt;2,HLOOKUP($A45,'Z-scores'!$C$2:$UD$20,5,FALSE)&lt;-2),"",'Total-corrected counts'!G45),"")</f>
        <v/>
      </c>
      <c r="H45" t="str">
        <f>IFERROR(IF(OR(HLOOKUP($A45,'Z-scores'!$C$2:$UD$20,6,FALSE)&gt;2,HLOOKUP($A45,'Z-scores'!$C$2:$UD$20,6,FALSE)&lt;-2),"",'Total-corrected counts'!H45),"")</f>
        <v/>
      </c>
      <c r="I45" t="str">
        <f>IFERROR(IF(OR(HLOOKUP($A45,'Z-scores'!$C$2:$UD$20,7,FALSE)&gt;2,HLOOKUP($A45,'Z-scores'!$C$2:$UD$20,7,FALSE)&lt;-2),"",'Total-corrected counts'!I45),"")</f>
        <v/>
      </c>
      <c r="J45" t="str">
        <f>IFERROR(IF(OR(HLOOKUP($A45,'Z-scores'!$C$2:$UD$20,8,FALSE)&gt;2,HLOOKUP($A45,'Z-scores'!$C$2:$UD$20,8,FALSE)&lt;-2),"",'Total-corrected counts'!J45),"")</f>
        <v/>
      </c>
      <c r="K45" t="str">
        <f>IFERROR(IF(OR(HLOOKUP($A45,'Z-scores'!$C$2:$UD$20,9,FALSE)&gt;2,HLOOKUP($A45,'Z-scores'!$C$2:$UD$20,9,FALSE)&lt;-2),"",'Total-corrected counts'!K45),"")</f>
        <v/>
      </c>
      <c r="L45" t="str">
        <f>IFERROR(IF(OR(HLOOKUP($A45,'Z-scores'!$C$2:$UD$20,10,FALSE)&gt;2,HLOOKUP($A45,'Z-scores'!$C$2:$UD$20,10,FALSE)&lt;-2),"",'Total-corrected counts'!L45),"")</f>
        <v/>
      </c>
      <c r="M45" t="str">
        <f>IFERROR(IF(OR(HLOOKUP($A45,'Z-scores'!$C$2:$UD$20,11,FALSE)&gt;2,HLOOKUP($A45,'Z-scores'!$C$2:$UD$20,11,FALSE)&lt;-2),"",'Total-corrected counts'!M45),"")</f>
        <v/>
      </c>
      <c r="N45" t="str">
        <f>IFERROR(IF(OR(HLOOKUP($A45,'Z-scores'!$C$2:$UD$20,12,FALSE)&gt;2,HLOOKUP($A45,'Z-scores'!$C$2:$UD$20,12,FALSE)&lt;-2),"",'Total-corrected counts'!N45),"")</f>
        <v/>
      </c>
      <c r="O45" t="str">
        <f>IFERROR(IF(OR(HLOOKUP($A45,'Z-scores'!$C$2:$UD$20,13,FALSE)&gt;2,HLOOKUP($A45,'Z-scores'!$C$2:$UD$20,13,FALSE)&lt;-2),"",'Total-corrected counts'!O45),"")</f>
        <v/>
      </c>
      <c r="P45" t="str">
        <f>IFERROR(IF(OR(HLOOKUP($A45,'Z-scores'!$C$2:$UD$20,14,FALSE)&gt;2,HLOOKUP($A45,'Z-scores'!$C$2:$UD$20,14,FALSE)&lt;-2),"",'Total-corrected counts'!P45),"")</f>
        <v/>
      </c>
      <c r="Q45" t="str">
        <f>IFERROR(IF(OR(HLOOKUP($A45,'Z-scores'!$C$2:$UD$20,15,FALSE)&gt;2,HLOOKUP($A45,'Z-scores'!$C$2:$UD$20,15,FALSE)&lt;-2),"",'Total-corrected counts'!Q45),"")</f>
        <v/>
      </c>
      <c r="R45" t="str">
        <f>IFERROR(IF(OR(HLOOKUP($A45,'Z-scores'!$C$2:$UD$20,16,FALSE)&gt;2,HLOOKUP($A45,'Z-scores'!$C$2:$UD$20,16,FALSE)&lt;-2),"",'Total-corrected counts'!R45),"")</f>
        <v/>
      </c>
      <c r="S45" t="str">
        <f>IFERROR(IF(OR(HLOOKUP($A45,'Z-scores'!$C$2:$UD$20,17,FALSE)&gt;2,HLOOKUP($A45,'Z-scores'!$C$2:$UD$20,17,FALSE)&lt;-2),"",'Total-corrected counts'!S45),"")</f>
        <v/>
      </c>
      <c r="T45" t="str">
        <f>IFERROR(IF(OR(HLOOKUP($A45,'Z-scores'!$C$2:$UD$20,18,FALSE)&gt;2,HLOOKUP($A45,'Z-scores'!$C$2:$UD$20,18,FALSE)&lt;-2),"",'Total-corrected counts'!T45),"")</f>
        <v/>
      </c>
      <c r="U45" t="str">
        <f>IFERROR(IF(OR(HLOOKUP($A45,'Z-scores'!$C$2:$UD$20,19,FALSE)&gt;2,HLOOKUP($A45,'Z-scores'!$C$2:$UD$20,19,FALSE)&lt;-2),"",'Total-corrected counts'!U45),"")</f>
        <v/>
      </c>
      <c r="V45">
        <f t="shared" si="0"/>
        <v>1</v>
      </c>
      <c r="W45" t="str">
        <f t="shared" si="1"/>
        <v/>
      </c>
      <c r="X45" t="str">
        <f t="shared" si="2"/>
        <v/>
      </c>
      <c r="Y45" t="str">
        <f t="shared" si="3"/>
        <v/>
      </c>
    </row>
    <row r="46" spans="1:25" x14ac:dyDescent="0.25">
      <c r="A46">
        <v>48</v>
      </c>
      <c r="B46" t="s">
        <v>606</v>
      </c>
      <c r="C46">
        <v>19500</v>
      </c>
      <c r="D46">
        <v>31</v>
      </c>
      <c r="E46" t="str">
        <f>IFERROR(IF(OR(HLOOKUP($A46,'Z-scores'!$C$2:$UD$20,3,FALSE)&gt;2,HLOOKUP(A46,'Z-scores'!$C$2:$UD$20,3,FALSE)&lt;-2),"",'Total-corrected counts'!E46),"")</f>
        <v/>
      </c>
      <c r="F46" t="str">
        <f>IFERROR(IF(OR(HLOOKUP($A46,'Z-scores'!$C$2:$UD$20,4,FALSE)&gt;2,HLOOKUP($A46,'Z-scores'!$C$2:$UD$20,4,FALSE)&lt;-2),"",'Total-corrected counts'!F46),"")</f>
        <v/>
      </c>
      <c r="G46" t="str">
        <f>IFERROR(IF(OR(HLOOKUP($A46,'Z-scores'!$C$2:$UD$20,5,FALSE)&gt;2,HLOOKUP($A46,'Z-scores'!$C$2:$UD$20,5,FALSE)&lt;-2),"",'Total-corrected counts'!G46),"")</f>
        <v/>
      </c>
      <c r="H46" t="str">
        <f>IFERROR(IF(OR(HLOOKUP($A46,'Z-scores'!$C$2:$UD$20,6,FALSE)&gt;2,HLOOKUP($A46,'Z-scores'!$C$2:$UD$20,6,FALSE)&lt;-2),"",'Total-corrected counts'!H46),"")</f>
        <v/>
      </c>
      <c r="I46" t="str">
        <f>IFERROR(IF(OR(HLOOKUP($A46,'Z-scores'!$C$2:$UD$20,7,FALSE)&gt;2,HLOOKUP($A46,'Z-scores'!$C$2:$UD$20,7,FALSE)&lt;-2),"",'Total-corrected counts'!I46),"")</f>
        <v/>
      </c>
      <c r="J46" t="str">
        <f>IFERROR(IF(OR(HLOOKUP($A46,'Z-scores'!$C$2:$UD$20,8,FALSE)&gt;2,HLOOKUP($A46,'Z-scores'!$C$2:$UD$20,8,FALSE)&lt;-2),"",'Total-corrected counts'!J46),"")</f>
        <v/>
      </c>
      <c r="K46" t="str">
        <f>IFERROR(IF(OR(HLOOKUP($A46,'Z-scores'!$C$2:$UD$20,9,FALSE)&gt;2,HLOOKUP($A46,'Z-scores'!$C$2:$UD$20,9,FALSE)&lt;-2),"",'Total-corrected counts'!K46),"")</f>
        <v/>
      </c>
      <c r="L46" t="str">
        <f>IFERROR(IF(OR(HLOOKUP($A46,'Z-scores'!$C$2:$UD$20,10,FALSE)&gt;2,HLOOKUP($A46,'Z-scores'!$C$2:$UD$20,10,FALSE)&lt;-2),"",'Total-corrected counts'!L46),"")</f>
        <v/>
      </c>
      <c r="M46" t="str">
        <f>IFERROR(IF(OR(HLOOKUP($A46,'Z-scores'!$C$2:$UD$20,11,FALSE)&gt;2,HLOOKUP($A46,'Z-scores'!$C$2:$UD$20,11,FALSE)&lt;-2),"",'Total-corrected counts'!M46),"")</f>
        <v/>
      </c>
      <c r="N46" t="str">
        <f>IFERROR(IF(OR(HLOOKUP($A46,'Z-scores'!$C$2:$UD$20,12,FALSE)&gt;2,HLOOKUP($A46,'Z-scores'!$C$2:$UD$20,12,FALSE)&lt;-2),"",'Total-corrected counts'!N46),"")</f>
        <v/>
      </c>
      <c r="O46" t="str">
        <f>IFERROR(IF(OR(HLOOKUP($A46,'Z-scores'!$C$2:$UD$20,13,FALSE)&gt;2,HLOOKUP($A46,'Z-scores'!$C$2:$UD$20,13,FALSE)&lt;-2),"",'Total-corrected counts'!O46),"")</f>
        <v/>
      </c>
      <c r="P46" t="str">
        <f>IFERROR(IF(OR(HLOOKUP($A46,'Z-scores'!$C$2:$UD$20,14,FALSE)&gt;2,HLOOKUP($A46,'Z-scores'!$C$2:$UD$20,14,FALSE)&lt;-2),"",'Total-corrected counts'!P46),"")</f>
        <v/>
      </c>
      <c r="Q46" t="str">
        <f>IFERROR(IF(OR(HLOOKUP($A46,'Z-scores'!$C$2:$UD$20,15,FALSE)&gt;2,HLOOKUP($A46,'Z-scores'!$C$2:$UD$20,15,FALSE)&lt;-2),"",'Total-corrected counts'!Q46),"")</f>
        <v/>
      </c>
      <c r="R46" t="str">
        <f>IFERROR(IF(OR(HLOOKUP($A46,'Z-scores'!$C$2:$UD$20,16,FALSE)&gt;2,HLOOKUP($A46,'Z-scores'!$C$2:$UD$20,16,FALSE)&lt;-2),"",'Total-corrected counts'!R46),"")</f>
        <v/>
      </c>
      <c r="S46" t="str">
        <f>IFERROR(IF(OR(HLOOKUP($A46,'Z-scores'!$C$2:$UD$20,17,FALSE)&gt;2,HLOOKUP($A46,'Z-scores'!$C$2:$UD$20,17,FALSE)&lt;-2),"",'Total-corrected counts'!S46),"")</f>
        <v/>
      </c>
      <c r="T46" t="str">
        <f>IFERROR(IF(OR(HLOOKUP($A46,'Z-scores'!$C$2:$UD$20,18,FALSE)&gt;2,HLOOKUP($A46,'Z-scores'!$C$2:$UD$20,18,FALSE)&lt;-2),"",'Total-corrected counts'!T46),"")</f>
        <v/>
      </c>
      <c r="U46" t="str">
        <f>IFERROR(IF(OR(HLOOKUP($A46,'Z-scores'!$C$2:$UD$20,19,FALSE)&gt;2,HLOOKUP($A46,'Z-scores'!$C$2:$UD$20,19,FALSE)&lt;-2),"",'Total-corrected counts'!U46),"")</f>
        <v/>
      </c>
      <c r="V46">
        <f t="shared" si="0"/>
        <v>1</v>
      </c>
      <c r="W46" t="str">
        <f t="shared" si="1"/>
        <v/>
      </c>
      <c r="X46" t="str">
        <f t="shared" si="2"/>
        <v/>
      </c>
      <c r="Y46" t="str">
        <f t="shared" si="3"/>
        <v/>
      </c>
    </row>
    <row r="47" spans="1:25" x14ac:dyDescent="0.25">
      <c r="A47">
        <v>49</v>
      </c>
      <c r="B47" t="s">
        <v>607</v>
      </c>
      <c r="C47">
        <v>118800</v>
      </c>
      <c r="D47">
        <v>1040</v>
      </c>
      <c r="E47" t="str">
        <f>IFERROR(IF(OR(HLOOKUP($A47,'Z-scores'!$C$2:$UD$20,3,FALSE)&gt;2,HLOOKUP(A47,'Z-scores'!$C$2:$UD$20,3,FALSE)&lt;-2),"",'Total-corrected counts'!E47),"")</f>
        <v/>
      </c>
      <c r="F47" t="str">
        <f>IFERROR(IF(OR(HLOOKUP($A47,'Z-scores'!$C$2:$UD$20,4,FALSE)&gt;2,HLOOKUP($A47,'Z-scores'!$C$2:$UD$20,4,FALSE)&lt;-2),"",'Total-corrected counts'!F47),"")</f>
        <v/>
      </c>
      <c r="G47" t="str">
        <f>IFERROR(IF(OR(HLOOKUP($A47,'Z-scores'!$C$2:$UD$20,5,FALSE)&gt;2,HLOOKUP($A47,'Z-scores'!$C$2:$UD$20,5,FALSE)&lt;-2),"",'Total-corrected counts'!G47),"")</f>
        <v/>
      </c>
      <c r="H47" t="str">
        <f>IFERROR(IF(OR(HLOOKUP($A47,'Z-scores'!$C$2:$UD$20,6,FALSE)&gt;2,HLOOKUP($A47,'Z-scores'!$C$2:$UD$20,6,FALSE)&lt;-2),"",'Total-corrected counts'!H47),"")</f>
        <v/>
      </c>
      <c r="I47" t="str">
        <f>IFERROR(IF(OR(HLOOKUP($A47,'Z-scores'!$C$2:$UD$20,7,FALSE)&gt;2,HLOOKUP($A47,'Z-scores'!$C$2:$UD$20,7,FALSE)&lt;-2),"",'Total-corrected counts'!I47),"")</f>
        <v/>
      </c>
      <c r="J47" t="str">
        <f>IFERROR(IF(OR(HLOOKUP($A47,'Z-scores'!$C$2:$UD$20,8,FALSE)&gt;2,HLOOKUP($A47,'Z-scores'!$C$2:$UD$20,8,FALSE)&lt;-2),"",'Total-corrected counts'!J47),"")</f>
        <v/>
      </c>
      <c r="K47" t="str">
        <f>IFERROR(IF(OR(HLOOKUP($A47,'Z-scores'!$C$2:$UD$20,9,FALSE)&gt;2,HLOOKUP($A47,'Z-scores'!$C$2:$UD$20,9,FALSE)&lt;-2),"",'Total-corrected counts'!K47),"")</f>
        <v/>
      </c>
      <c r="L47" t="str">
        <f>IFERROR(IF(OR(HLOOKUP($A47,'Z-scores'!$C$2:$UD$20,10,FALSE)&gt;2,HLOOKUP($A47,'Z-scores'!$C$2:$UD$20,10,FALSE)&lt;-2),"",'Total-corrected counts'!L47),"")</f>
        <v/>
      </c>
      <c r="M47" t="str">
        <f>IFERROR(IF(OR(HLOOKUP($A47,'Z-scores'!$C$2:$UD$20,11,FALSE)&gt;2,HLOOKUP($A47,'Z-scores'!$C$2:$UD$20,11,FALSE)&lt;-2),"",'Total-corrected counts'!M47),"")</f>
        <v/>
      </c>
      <c r="N47" t="str">
        <f>IFERROR(IF(OR(HLOOKUP($A47,'Z-scores'!$C$2:$UD$20,12,FALSE)&gt;2,HLOOKUP($A47,'Z-scores'!$C$2:$UD$20,12,FALSE)&lt;-2),"",'Total-corrected counts'!N47),"")</f>
        <v/>
      </c>
      <c r="O47" t="str">
        <f>IFERROR(IF(OR(HLOOKUP($A47,'Z-scores'!$C$2:$UD$20,13,FALSE)&gt;2,HLOOKUP($A47,'Z-scores'!$C$2:$UD$20,13,FALSE)&lt;-2),"",'Total-corrected counts'!O47),"")</f>
        <v/>
      </c>
      <c r="P47" t="str">
        <f>IFERROR(IF(OR(HLOOKUP($A47,'Z-scores'!$C$2:$UD$20,14,FALSE)&gt;2,HLOOKUP($A47,'Z-scores'!$C$2:$UD$20,14,FALSE)&lt;-2),"",'Total-corrected counts'!P47),"")</f>
        <v/>
      </c>
      <c r="Q47" t="str">
        <f>IFERROR(IF(OR(HLOOKUP($A47,'Z-scores'!$C$2:$UD$20,15,FALSE)&gt;2,HLOOKUP($A47,'Z-scores'!$C$2:$UD$20,15,FALSE)&lt;-2),"",'Total-corrected counts'!Q47),"")</f>
        <v/>
      </c>
      <c r="R47" t="str">
        <f>IFERROR(IF(OR(HLOOKUP($A47,'Z-scores'!$C$2:$UD$20,16,FALSE)&gt;2,HLOOKUP($A47,'Z-scores'!$C$2:$UD$20,16,FALSE)&lt;-2),"",'Total-corrected counts'!R47),"")</f>
        <v/>
      </c>
      <c r="S47" t="str">
        <f>IFERROR(IF(OR(HLOOKUP($A47,'Z-scores'!$C$2:$UD$20,17,FALSE)&gt;2,HLOOKUP($A47,'Z-scores'!$C$2:$UD$20,17,FALSE)&lt;-2),"",'Total-corrected counts'!S47),"")</f>
        <v/>
      </c>
      <c r="T47" t="str">
        <f>IFERROR(IF(OR(HLOOKUP($A47,'Z-scores'!$C$2:$UD$20,18,FALSE)&gt;2,HLOOKUP($A47,'Z-scores'!$C$2:$UD$20,18,FALSE)&lt;-2),"",'Total-corrected counts'!T47),"")</f>
        <v/>
      </c>
      <c r="U47" t="str">
        <f>IFERROR(IF(OR(HLOOKUP($A47,'Z-scores'!$C$2:$UD$20,19,FALSE)&gt;2,HLOOKUP($A47,'Z-scores'!$C$2:$UD$20,19,FALSE)&lt;-2),"",'Total-corrected counts'!U47),"")</f>
        <v/>
      </c>
      <c r="V47">
        <f t="shared" si="0"/>
        <v>1</v>
      </c>
      <c r="W47" t="str">
        <f t="shared" si="1"/>
        <v/>
      </c>
      <c r="X47" t="str">
        <f t="shared" si="2"/>
        <v/>
      </c>
      <c r="Y47" t="str">
        <f t="shared" si="3"/>
        <v/>
      </c>
    </row>
    <row r="48" spans="1:25" x14ac:dyDescent="0.25">
      <c r="A48">
        <v>50</v>
      </c>
      <c r="B48" t="s">
        <v>43</v>
      </c>
      <c r="C48">
        <v>81600</v>
      </c>
      <c r="D48">
        <v>795</v>
      </c>
      <c r="E48" t="str">
        <f>IFERROR(IF(OR(HLOOKUP($A48,'Z-scores'!$C$2:$UD$20,3,FALSE)&gt;2,HLOOKUP(A48,'Z-scores'!$C$2:$UD$20,3,FALSE)&lt;-2),"",'Total-corrected counts'!E48),"")</f>
        <v/>
      </c>
      <c r="F48">
        <f>IFERROR(IF(OR(HLOOKUP($A48,'Z-scores'!$C$2:$UD$20,4,FALSE)&gt;2,HLOOKUP($A48,'Z-scores'!$C$2:$UD$20,4,FALSE)&lt;-2),"",'Total-corrected counts'!F48),"")</f>
        <v>0.2542926235452001</v>
      </c>
      <c r="G48">
        <f>IFERROR(IF(OR(HLOOKUP($A48,'Z-scores'!$C$2:$UD$20,5,FALSE)&gt;2,HLOOKUP($A48,'Z-scores'!$C$2:$UD$20,5,FALSE)&lt;-2),"",'Total-corrected counts'!G48),"")</f>
        <v>0.45327993359952617</v>
      </c>
      <c r="H48">
        <f>IFERROR(IF(OR(HLOOKUP($A48,'Z-scores'!$C$2:$UD$20,6,FALSE)&gt;2,HLOOKUP($A48,'Z-scores'!$C$2:$UD$20,6,FALSE)&lt;-2),"",'Total-corrected counts'!H48),"")</f>
        <v>1.3960621275568005E-2</v>
      </c>
      <c r="I48">
        <f>IFERROR(IF(OR(HLOOKUP($A48,'Z-scores'!$C$2:$UD$20,7,FALSE)&gt;2,HLOOKUP($A48,'Z-scores'!$C$2:$UD$20,7,FALSE)&lt;-2),"",'Total-corrected counts'!I48),"")</f>
        <v>1.0158878706066699</v>
      </c>
      <c r="J48">
        <f>IFERROR(IF(OR(HLOOKUP($A48,'Z-scores'!$C$2:$UD$20,8,FALSE)&gt;2,HLOOKUP($A48,'Z-scores'!$C$2:$UD$20,8,FALSE)&lt;-2),"",'Total-corrected counts'!J48),"")</f>
        <v>0.23174582512361422</v>
      </c>
      <c r="K48">
        <f>IFERROR(IF(OR(HLOOKUP($A48,'Z-scores'!$C$2:$UD$20,9,FALSE)&gt;2,HLOOKUP($A48,'Z-scores'!$C$2:$UD$20,9,FALSE)&lt;-2),"",'Total-corrected counts'!K48),"")</f>
        <v>8.4731590389653819E-2</v>
      </c>
      <c r="L48">
        <f>IFERROR(IF(OR(HLOOKUP($A48,'Z-scores'!$C$2:$UD$20,10,FALSE)&gt;2,HLOOKUP($A48,'Z-scores'!$C$2:$UD$20,10,FALSE)&lt;-2),"",'Total-corrected counts'!L48),"")</f>
        <v>0</v>
      </c>
      <c r="M48">
        <f>IFERROR(IF(OR(HLOOKUP($A48,'Z-scores'!$C$2:$UD$20,11,FALSE)&gt;2,HLOOKUP($A48,'Z-scores'!$C$2:$UD$20,11,FALSE)&lt;-2),"",'Total-corrected counts'!M48),"")</f>
        <v>0</v>
      </c>
      <c r="N48">
        <f>IFERROR(IF(OR(HLOOKUP($A48,'Z-scores'!$C$2:$UD$20,12,FALSE)&gt;2,HLOOKUP($A48,'Z-scores'!$C$2:$UD$20,12,FALSE)&lt;-2),"",'Total-corrected counts'!N48),"")</f>
        <v>0.13746246129286194</v>
      </c>
      <c r="O48">
        <f>IFERROR(IF(OR(HLOOKUP($A48,'Z-scores'!$C$2:$UD$20,13,FALSE)&gt;2,HLOOKUP($A48,'Z-scores'!$C$2:$UD$20,13,FALSE)&lt;-2),"",'Total-corrected counts'!O48),"")</f>
        <v>0.16153637243826027</v>
      </c>
      <c r="P48">
        <f>IFERROR(IF(OR(HLOOKUP($A48,'Z-scores'!$C$2:$UD$20,14,FALSE)&gt;2,HLOOKUP($A48,'Z-scores'!$C$2:$UD$20,14,FALSE)&lt;-2),"",'Total-corrected counts'!P48),"")</f>
        <v>0</v>
      </c>
      <c r="Q48">
        <f>IFERROR(IF(OR(HLOOKUP($A48,'Z-scores'!$C$2:$UD$20,15,FALSE)&gt;2,HLOOKUP($A48,'Z-scores'!$C$2:$UD$20,15,FALSE)&lt;-2),"",'Total-corrected counts'!Q48),"")</f>
        <v>0</v>
      </c>
      <c r="R48">
        <f>IFERROR(IF(OR(HLOOKUP($A48,'Z-scores'!$C$2:$UD$20,16,FALSE)&gt;2,HLOOKUP($A48,'Z-scores'!$C$2:$UD$20,16,FALSE)&lt;-2),"",'Total-corrected counts'!R48),"")</f>
        <v>0.22839695390588843</v>
      </c>
      <c r="S48">
        <f>IFERROR(IF(OR(HLOOKUP($A48,'Z-scores'!$C$2:$UD$20,17,FALSE)&gt;2,HLOOKUP($A48,'Z-scores'!$C$2:$UD$20,17,FALSE)&lt;-2),"",'Total-corrected counts'!S48),"")</f>
        <v>0</v>
      </c>
      <c r="T48">
        <f>IFERROR(IF(OR(HLOOKUP($A48,'Z-scores'!$C$2:$UD$20,18,FALSE)&gt;2,HLOOKUP($A48,'Z-scores'!$C$2:$UD$20,18,FALSE)&lt;-2),"",'Total-corrected counts'!T48),"")</f>
        <v>6.8728168067862194E-2</v>
      </c>
      <c r="U48">
        <f>IFERROR(IF(OR(HLOOKUP($A48,'Z-scores'!$C$2:$UD$20,19,FALSE)&gt;2,HLOOKUP($A48,'Z-scores'!$C$2:$UD$20,19,FALSE)&lt;-2),"",'Total-corrected counts'!U48),"")</f>
        <v>0.50771774365027356</v>
      </c>
      <c r="V48">
        <f t="shared" si="0"/>
        <v>1</v>
      </c>
      <c r="W48">
        <f t="shared" si="1"/>
        <v>0.39893416242746105</v>
      </c>
      <c r="X48">
        <f t="shared" si="2"/>
        <v>0.25673730806752904</v>
      </c>
      <c r="Y48">
        <f t="shared" si="3"/>
        <v>0.13798021241939329</v>
      </c>
    </row>
    <row r="49" spans="1:25" x14ac:dyDescent="0.25">
      <c r="A49">
        <v>51</v>
      </c>
      <c r="B49" t="s">
        <v>608</v>
      </c>
      <c r="C49">
        <v>68300</v>
      </c>
      <c r="D49">
        <v>856</v>
      </c>
      <c r="E49" t="str">
        <f>IFERROR(IF(OR(HLOOKUP($A49,'Z-scores'!$C$2:$UD$20,3,FALSE)&gt;2,HLOOKUP(A49,'Z-scores'!$C$2:$UD$20,3,FALSE)&lt;-2),"",'Total-corrected counts'!E49),"")</f>
        <v/>
      </c>
      <c r="F49" t="str">
        <f>IFERROR(IF(OR(HLOOKUP($A49,'Z-scores'!$C$2:$UD$20,4,FALSE)&gt;2,HLOOKUP($A49,'Z-scores'!$C$2:$UD$20,4,FALSE)&lt;-2),"",'Total-corrected counts'!F49),"")</f>
        <v/>
      </c>
      <c r="G49" t="str">
        <f>IFERROR(IF(OR(HLOOKUP($A49,'Z-scores'!$C$2:$UD$20,5,FALSE)&gt;2,HLOOKUP($A49,'Z-scores'!$C$2:$UD$20,5,FALSE)&lt;-2),"",'Total-corrected counts'!G49),"")</f>
        <v/>
      </c>
      <c r="H49" t="str">
        <f>IFERROR(IF(OR(HLOOKUP($A49,'Z-scores'!$C$2:$UD$20,6,FALSE)&gt;2,HLOOKUP($A49,'Z-scores'!$C$2:$UD$20,6,FALSE)&lt;-2),"",'Total-corrected counts'!H49),"")</f>
        <v/>
      </c>
      <c r="I49" t="str">
        <f>IFERROR(IF(OR(HLOOKUP($A49,'Z-scores'!$C$2:$UD$20,7,FALSE)&gt;2,HLOOKUP($A49,'Z-scores'!$C$2:$UD$20,7,FALSE)&lt;-2),"",'Total-corrected counts'!I49),"")</f>
        <v/>
      </c>
      <c r="J49" t="str">
        <f>IFERROR(IF(OR(HLOOKUP($A49,'Z-scores'!$C$2:$UD$20,8,FALSE)&gt;2,HLOOKUP($A49,'Z-scores'!$C$2:$UD$20,8,FALSE)&lt;-2),"",'Total-corrected counts'!J49),"")</f>
        <v/>
      </c>
      <c r="K49" t="str">
        <f>IFERROR(IF(OR(HLOOKUP($A49,'Z-scores'!$C$2:$UD$20,9,FALSE)&gt;2,HLOOKUP($A49,'Z-scores'!$C$2:$UD$20,9,FALSE)&lt;-2),"",'Total-corrected counts'!K49),"")</f>
        <v/>
      </c>
      <c r="L49" t="str">
        <f>IFERROR(IF(OR(HLOOKUP($A49,'Z-scores'!$C$2:$UD$20,10,FALSE)&gt;2,HLOOKUP($A49,'Z-scores'!$C$2:$UD$20,10,FALSE)&lt;-2),"",'Total-corrected counts'!L49),"")</f>
        <v/>
      </c>
      <c r="M49" t="str">
        <f>IFERROR(IF(OR(HLOOKUP($A49,'Z-scores'!$C$2:$UD$20,11,FALSE)&gt;2,HLOOKUP($A49,'Z-scores'!$C$2:$UD$20,11,FALSE)&lt;-2),"",'Total-corrected counts'!M49),"")</f>
        <v/>
      </c>
      <c r="N49" t="str">
        <f>IFERROR(IF(OR(HLOOKUP($A49,'Z-scores'!$C$2:$UD$20,12,FALSE)&gt;2,HLOOKUP($A49,'Z-scores'!$C$2:$UD$20,12,FALSE)&lt;-2),"",'Total-corrected counts'!N49),"")</f>
        <v/>
      </c>
      <c r="O49" t="str">
        <f>IFERROR(IF(OR(HLOOKUP($A49,'Z-scores'!$C$2:$UD$20,13,FALSE)&gt;2,HLOOKUP($A49,'Z-scores'!$C$2:$UD$20,13,FALSE)&lt;-2),"",'Total-corrected counts'!O49),"")</f>
        <v/>
      </c>
      <c r="P49" t="str">
        <f>IFERROR(IF(OR(HLOOKUP($A49,'Z-scores'!$C$2:$UD$20,14,FALSE)&gt;2,HLOOKUP($A49,'Z-scores'!$C$2:$UD$20,14,FALSE)&lt;-2),"",'Total-corrected counts'!P49),"")</f>
        <v/>
      </c>
      <c r="Q49" t="str">
        <f>IFERROR(IF(OR(HLOOKUP($A49,'Z-scores'!$C$2:$UD$20,15,FALSE)&gt;2,HLOOKUP($A49,'Z-scores'!$C$2:$UD$20,15,FALSE)&lt;-2),"",'Total-corrected counts'!Q49),"")</f>
        <v/>
      </c>
      <c r="R49" t="str">
        <f>IFERROR(IF(OR(HLOOKUP($A49,'Z-scores'!$C$2:$UD$20,16,FALSE)&gt;2,HLOOKUP($A49,'Z-scores'!$C$2:$UD$20,16,FALSE)&lt;-2),"",'Total-corrected counts'!R49),"")</f>
        <v/>
      </c>
      <c r="S49" t="str">
        <f>IFERROR(IF(OR(HLOOKUP($A49,'Z-scores'!$C$2:$UD$20,17,FALSE)&gt;2,HLOOKUP($A49,'Z-scores'!$C$2:$UD$20,17,FALSE)&lt;-2),"",'Total-corrected counts'!S49),"")</f>
        <v/>
      </c>
      <c r="T49" t="str">
        <f>IFERROR(IF(OR(HLOOKUP($A49,'Z-scores'!$C$2:$UD$20,18,FALSE)&gt;2,HLOOKUP($A49,'Z-scores'!$C$2:$UD$20,18,FALSE)&lt;-2),"",'Total-corrected counts'!T49),"")</f>
        <v/>
      </c>
      <c r="U49" t="str">
        <f>IFERROR(IF(OR(HLOOKUP($A49,'Z-scores'!$C$2:$UD$20,19,FALSE)&gt;2,HLOOKUP($A49,'Z-scores'!$C$2:$UD$20,19,FALSE)&lt;-2),"",'Total-corrected counts'!U49),"")</f>
        <v/>
      </c>
      <c r="V49">
        <f t="shared" si="0"/>
        <v>1</v>
      </c>
      <c r="W49" t="str">
        <f t="shared" si="1"/>
        <v/>
      </c>
      <c r="X49" t="str">
        <f t="shared" si="2"/>
        <v/>
      </c>
      <c r="Y49" t="str">
        <f t="shared" si="3"/>
        <v/>
      </c>
    </row>
    <row r="50" spans="1:25" x14ac:dyDescent="0.25">
      <c r="A50">
        <v>52</v>
      </c>
      <c r="B50" t="s">
        <v>609</v>
      </c>
      <c r="C50">
        <v>41900</v>
      </c>
      <c r="D50">
        <v>918</v>
      </c>
      <c r="E50" t="str">
        <f>IFERROR(IF(OR(HLOOKUP($A50,'Z-scores'!$C$2:$UD$20,3,FALSE)&gt;2,HLOOKUP(A50,'Z-scores'!$C$2:$UD$20,3,FALSE)&lt;-2),"",'Total-corrected counts'!E50),"")</f>
        <v/>
      </c>
      <c r="F50" t="str">
        <f>IFERROR(IF(OR(HLOOKUP($A50,'Z-scores'!$C$2:$UD$20,4,FALSE)&gt;2,HLOOKUP($A50,'Z-scores'!$C$2:$UD$20,4,FALSE)&lt;-2),"",'Total-corrected counts'!F50),"")</f>
        <v/>
      </c>
      <c r="G50" t="str">
        <f>IFERROR(IF(OR(HLOOKUP($A50,'Z-scores'!$C$2:$UD$20,5,FALSE)&gt;2,HLOOKUP($A50,'Z-scores'!$C$2:$UD$20,5,FALSE)&lt;-2),"",'Total-corrected counts'!G50),"")</f>
        <v/>
      </c>
      <c r="H50" t="str">
        <f>IFERROR(IF(OR(HLOOKUP($A50,'Z-scores'!$C$2:$UD$20,6,FALSE)&gt;2,HLOOKUP($A50,'Z-scores'!$C$2:$UD$20,6,FALSE)&lt;-2),"",'Total-corrected counts'!H50),"")</f>
        <v/>
      </c>
      <c r="I50" t="str">
        <f>IFERROR(IF(OR(HLOOKUP($A50,'Z-scores'!$C$2:$UD$20,7,FALSE)&gt;2,HLOOKUP($A50,'Z-scores'!$C$2:$UD$20,7,FALSE)&lt;-2),"",'Total-corrected counts'!I50),"")</f>
        <v/>
      </c>
      <c r="J50" t="str">
        <f>IFERROR(IF(OR(HLOOKUP($A50,'Z-scores'!$C$2:$UD$20,8,FALSE)&gt;2,HLOOKUP($A50,'Z-scores'!$C$2:$UD$20,8,FALSE)&lt;-2),"",'Total-corrected counts'!J50),"")</f>
        <v/>
      </c>
      <c r="K50" t="str">
        <f>IFERROR(IF(OR(HLOOKUP($A50,'Z-scores'!$C$2:$UD$20,9,FALSE)&gt;2,HLOOKUP($A50,'Z-scores'!$C$2:$UD$20,9,FALSE)&lt;-2),"",'Total-corrected counts'!K50),"")</f>
        <v/>
      </c>
      <c r="L50" t="str">
        <f>IFERROR(IF(OR(HLOOKUP($A50,'Z-scores'!$C$2:$UD$20,10,FALSE)&gt;2,HLOOKUP($A50,'Z-scores'!$C$2:$UD$20,10,FALSE)&lt;-2),"",'Total-corrected counts'!L50),"")</f>
        <v/>
      </c>
      <c r="M50" t="str">
        <f>IFERROR(IF(OR(HLOOKUP($A50,'Z-scores'!$C$2:$UD$20,11,FALSE)&gt;2,HLOOKUP($A50,'Z-scores'!$C$2:$UD$20,11,FALSE)&lt;-2),"",'Total-corrected counts'!M50),"")</f>
        <v/>
      </c>
      <c r="N50" t="str">
        <f>IFERROR(IF(OR(HLOOKUP($A50,'Z-scores'!$C$2:$UD$20,12,FALSE)&gt;2,HLOOKUP($A50,'Z-scores'!$C$2:$UD$20,12,FALSE)&lt;-2),"",'Total-corrected counts'!N50),"")</f>
        <v/>
      </c>
      <c r="O50" t="str">
        <f>IFERROR(IF(OR(HLOOKUP($A50,'Z-scores'!$C$2:$UD$20,13,FALSE)&gt;2,HLOOKUP($A50,'Z-scores'!$C$2:$UD$20,13,FALSE)&lt;-2),"",'Total-corrected counts'!O50),"")</f>
        <v/>
      </c>
      <c r="P50" t="str">
        <f>IFERROR(IF(OR(HLOOKUP($A50,'Z-scores'!$C$2:$UD$20,14,FALSE)&gt;2,HLOOKUP($A50,'Z-scores'!$C$2:$UD$20,14,FALSE)&lt;-2),"",'Total-corrected counts'!P50),"")</f>
        <v/>
      </c>
      <c r="Q50" t="str">
        <f>IFERROR(IF(OR(HLOOKUP($A50,'Z-scores'!$C$2:$UD$20,15,FALSE)&gt;2,HLOOKUP($A50,'Z-scores'!$C$2:$UD$20,15,FALSE)&lt;-2),"",'Total-corrected counts'!Q50),"")</f>
        <v/>
      </c>
      <c r="R50" t="str">
        <f>IFERROR(IF(OR(HLOOKUP($A50,'Z-scores'!$C$2:$UD$20,16,FALSE)&gt;2,HLOOKUP($A50,'Z-scores'!$C$2:$UD$20,16,FALSE)&lt;-2),"",'Total-corrected counts'!R50),"")</f>
        <v/>
      </c>
      <c r="S50" t="str">
        <f>IFERROR(IF(OR(HLOOKUP($A50,'Z-scores'!$C$2:$UD$20,17,FALSE)&gt;2,HLOOKUP($A50,'Z-scores'!$C$2:$UD$20,17,FALSE)&lt;-2),"",'Total-corrected counts'!S50),"")</f>
        <v/>
      </c>
      <c r="T50" t="str">
        <f>IFERROR(IF(OR(HLOOKUP($A50,'Z-scores'!$C$2:$UD$20,18,FALSE)&gt;2,HLOOKUP($A50,'Z-scores'!$C$2:$UD$20,18,FALSE)&lt;-2),"",'Total-corrected counts'!T50),"")</f>
        <v/>
      </c>
      <c r="U50" t="str">
        <f>IFERROR(IF(OR(HLOOKUP($A50,'Z-scores'!$C$2:$UD$20,19,FALSE)&gt;2,HLOOKUP($A50,'Z-scores'!$C$2:$UD$20,19,FALSE)&lt;-2),"",'Total-corrected counts'!U50),"")</f>
        <v/>
      </c>
      <c r="V50">
        <f t="shared" si="0"/>
        <v>1</v>
      </c>
      <c r="W50" t="str">
        <f t="shared" si="1"/>
        <v/>
      </c>
      <c r="X50" t="str">
        <f t="shared" si="2"/>
        <v/>
      </c>
      <c r="Y50" t="str">
        <f t="shared" si="3"/>
        <v/>
      </c>
    </row>
    <row r="51" spans="1:25" x14ac:dyDescent="0.25">
      <c r="A51">
        <v>53</v>
      </c>
      <c r="B51" t="s">
        <v>610</v>
      </c>
      <c r="C51">
        <v>91700</v>
      </c>
      <c r="D51">
        <v>445</v>
      </c>
      <c r="E51" t="str">
        <f>IFERROR(IF(OR(HLOOKUP($A51,'Z-scores'!$C$2:$UD$20,3,FALSE)&gt;2,HLOOKUP(A51,'Z-scores'!$C$2:$UD$20,3,FALSE)&lt;-2),"",'Total-corrected counts'!E51),"")</f>
        <v/>
      </c>
      <c r="F51" t="str">
        <f>IFERROR(IF(OR(HLOOKUP($A51,'Z-scores'!$C$2:$UD$20,4,FALSE)&gt;2,HLOOKUP($A51,'Z-scores'!$C$2:$UD$20,4,FALSE)&lt;-2),"",'Total-corrected counts'!F51),"")</f>
        <v/>
      </c>
      <c r="G51" t="str">
        <f>IFERROR(IF(OR(HLOOKUP($A51,'Z-scores'!$C$2:$UD$20,5,FALSE)&gt;2,HLOOKUP($A51,'Z-scores'!$C$2:$UD$20,5,FALSE)&lt;-2),"",'Total-corrected counts'!G51),"")</f>
        <v/>
      </c>
      <c r="H51" t="str">
        <f>IFERROR(IF(OR(HLOOKUP($A51,'Z-scores'!$C$2:$UD$20,6,FALSE)&gt;2,HLOOKUP($A51,'Z-scores'!$C$2:$UD$20,6,FALSE)&lt;-2),"",'Total-corrected counts'!H51),"")</f>
        <v/>
      </c>
      <c r="I51" t="str">
        <f>IFERROR(IF(OR(HLOOKUP($A51,'Z-scores'!$C$2:$UD$20,7,FALSE)&gt;2,HLOOKUP($A51,'Z-scores'!$C$2:$UD$20,7,FALSE)&lt;-2),"",'Total-corrected counts'!I51),"")</f>
        <v/>
      </c>
      <c r="J51" t="str">
        <f>IFERROR(IF(OR(HLOOKUP($A51,'Z-scores'!$C$2:$UD$20,8,FALSE)&gt;2,HLOOKUP($A51,'Z-scores'!$C$2:$UD$20,8,FALSE)&lt;-2),"",'Total-corrected counts'!J51),"")</f>
        <v/>
      </c>
      <c r="K51" t="str">
        <f>IFERROR(IF(OR(HLOOKUP($A51,'Z-scores'!$C$2:$UD$20,9,FALSE)&gt;2,HLOOKUP($A51,'Z-scores'!$C$2:$UD$20,9,FALSE)&lt;-2),"",'Total-corrected counts'!K51),"")</f>
        <v/>
      </c>
      <c r="L51" t="str">
        <f>IFERROR(IF(OR(HLOOKUP($A51,'Z-scores'!$C$2:$UD$20,10,FALSE)&gt;2,HLOOKUP($A51,'Z-scores'!$C$2:$UD$20,10,FALSE)&lt;-2),"",'Total-corrected counts'!L51),"")</f>
        <v/>
      </c>
      <c r="M51" t="str">
        <f>IFERROR(IF(OR(HLOOKUP($A51,'Z-scores'!$C$2:$UD$20,11,FALSE)&gt;2,HLOOKUP($A51,'Z-scores'!$C$2:$UD$20,11,FALSE)&lt;-2),"",'Total-corrected counts'!M51),"")</f>
        <v/>
      </c>
      <c r="N51" t="str">
        <f>IFERROR(IF(OR(HLOOKUP($A51,'Z-scores'!$C$2:$UD$20,12,FALSE)&gt;2,HLOOKUP($A51,'Z-scores'!$C$2:$UD$20,12,FALSE)&lt;-2),"",'Total-corrected counts'!N51),"")</f>
        <v/>
      </c>
      <c r="O51" t="str">
        <f>IFERROR(IF(OR(HLOOKUP($A51,'Z-scores'!$C$2:$UD$20,13,FALSE)&gt;2,HLOOKUP($A51,'Z-scores'!$C$2:$UD$20,13,FALSE)&lt;-2),"",'Total-corrected counts'!O51),"")</f>
        <v/>
      </c>
      <c r="P51" t="str">
        <f>IFERROR(IF(OR(HLOOKUP($A51,'Z-scores'!$C$2:$UD$20,14,FALSE)&gt;2,HLOOKUP($A51,'Z-scores'!$C$2:$UD$20,14,FALSE)&lt;-2),"",'Total-corrected counts'!P51),"")</f>
        <v/>
      </c>
      <c r="Q51" t="str">
        <f>IFERROR(IF(OR(HLOOKUP($A51,'Z-scores'!$C$2:$UD$20,15,FALSE)&gt;2,HLOOKUP($A51,'Z-scores'!$C$2:$UD$20,15,FALSE)&lt;-2),"",'Total-corrected counts'!Q51),"")</f>
        <v/>
      </c>
      <c r="R51" t="str">
        <f>IFERROR(IF(OR(HLOOKUP($A51,'Z-scores'!$C$2:$UD$20,16,FALSE)&gt;2,HLOOKUP($A51,'Z-scores'!$C$2:$UD$20,16,FALSE)&lt;-2),"",'Total-corrected counts'!R51),"")</f>
        <v/>
      </c>
      <c r="S51" t="str">
        <f>IFERROR(IF(OR(HLOOKUP($A51,'Z-scores'!$C$2:$UD$20,17,FALSE)&gt;2,HLOOKUP($A51,'Z-scores'!$C$2:$UD$20,17,FALSE)&lt;-2),"",'Total-corrected counts'!S51),"")</f>
        <v/>
      </c>
      <c r="T51" t="str">
        <f>IFERROR(IF(OR(HLOOKUP($A51,'Z-scores'!$C$2:$UD$20,18,FALSE)&gt;2,HLOOKUP($A51,'Z-scores'!$C$2:$UD$20,18,FALSE)&lt;-2),"",'Total-corrected counts'!T51),"")</f>
        <v/>
      </c>
      <c r="U51" t="str">
        <f>IFERROR(IF(OR(HLOOKUP($A51,'Z-scores'!$C$2:$UD$20,19,FALSE)&gt;2,HLOOKUP($A51,'Z-scores'!$C$2:$UD$20,19,FALSE)&lt;-2),"",'Total-corrected counts'!U51),"")</f>
        <v/>
      </c>
      <c r="V51">
        <f t="shared" si="0"/>
        <v>1</v>
      </c>
      <c r="W51" t="str">
        <f t="shared" si="1"/>
        <v/>
      </c>
      <c r="X51" t="str">
        <f t="shared" si="2"/>
        <v/>
      </c>
      <c r="Y51" t="str">
        <f t="shared" si="3"/>
        <v/>
      </c>
    </row>
    <row r="52" spans="1:25" x14ac:dyDescent="0.25">
      <c r="A52">
        <v>54</v>
      </c>
      <c r="B52" t="s">
        <v>611</v>
      </c>
      <c r="C52">
        <v>112800</v>
      </c>
      <c r="D52">
        <v>824</v>
      </c>
      <c r="E52" t="str">
        <f>IFERROR(IF(OR(HLOOKUP($A52,'Z-scores'!$C$2:$UD$20,3,FALSE)&gt;2,HLOOKUP(A52,'Z-scores'!$C$2:$UD$20,3,FALSE)&lt;-2),"",'Total-corrected counts'!E52),"")</f>
        <v/>
      </c>
      <c r="F52" t="str">
        <f>IFERROR(IF(OR(HLOOKUP($A52,'Z-scores'!$C$2:$UD$20,4,FALSE)&gt;2,HLOOKUP($A52,'Z-scores'!$C$2:$UD$20,4,FALSE)&lt;-2),"",'Total-corrected counts'!F52),"")</f>
        <v/>
      </c>
      <c r="G52" t="str">
        <f>IFERROR(IF(OR(HLOOKUP($A52,'Z-scores'!$C$2:$UD$20,5,FALSE)&gt;2,HLOOKUP($A52,'Z-scores'!$C$2:$UD$20,5,FALSE)&lt;-2),"",'Total-corrected counts'!G52),"")</f>
        <v/>
      </c>
      <c r="H52" t="str">
        <f>IFERROR(IF(OR(HLOOKUP($A52,'Z-scores'!$C$2:$UD$20,6,FALSE)&gt;2,HLOOKUP($A52,'Z-scores'!$C$2:$UD$20,6,FALSE)&lt;-2),"",'Total-corrected counts'!H52),"")</f>
        <v/>
      </c>
      <c r="I52" t="str">
        <f>IFERROR(IF(OR(HLOOKUP($A52,'Z-scores'!$C$2:$UD$20,7,FALSE)&gt;2,HLOOKUP($A52,'Z-scores'!$C$2:$UD$20,7,FALSE)&lt;-2),"",'Total-corrected counts'!I52),"")</f>
        <v/>
      </c>
      <c r="J52" t="str">
        <f>IFERROR(IF(OR(HLOOKUP($A52,'Z-scores'!$C$2:$UD$20,8,FALSE)&gt;2,HLOOKUP($A52,'Z-scores'!$C$2:$UD$20,8,FALSE)&lt;-2),"",'Total-corrected counts'!J52),"")</f>
        <v/>
      </c>
      <c r="K52" t="str">
        <f>IFERROR(IF(OR(HLOOKUP($A52,'Z-scores'!$C$2:$UD$20,9,FALSE)&gt;2,HLOOKUP($A52,'Z-scores'!$C$2:$UD$20,9,FALSE)&lt;-2),"",'Total-corrected counts'!K52),"")</f>
        <v/>
      </c>
      <c r="L52" t="str">
        <f>IFERROR(IF(OR(HLOOKUP($A52,'Z-scores'!$C$2:$UD$20,10,FALSE)&gt;2,HLOOKUP($A52,'Z-scores'!$C$2:$UD$20,10,FALSE)&lt;-2),"",'Total-corrected counts'!L52),"")</f>
        <v/>
      </c>
      <c r="M52" t="str">
        <f>IFERROR(IF(OR(HLOOKUP($A52,'Z-scores'!$C$2:$UD$20,11,FALSE)&gt;2,HLOOKUP($A52,'Z-scores'!$C$2:$UD$20,11,FALSE)&lt;-2),"",'Total-corrected counts'!M52),"")</f>
        <v/>
      </c>
      <c r="N52" t="str">
        <f>IFERROR(IF(OR(HLOOKUP($A52,'Z-scores'!$C$2:$UD$20,12,FALSE)&gt;2,HLOOKUP($A52,'Z-scores'!$C$2:$UD$20,12,FALSE)&lt;-2),"",'Total-corrected counts'!N52),"")</f>
        <v/>
      </c>
      <c r="O52" t="str">
        <f>IFERROR(IF(OR(HLOOKUP($A52,'Z-scores'!$C$2:$UD$20,13,FALSE)&gt;2,HLOOKUP($A52,'Z-scores'!$C$2:$UD$20,13,FALSE)&lt;-2),"",'Total-corrected counts'!O52),"")</f>
        <v/>
      </c>
      <c r="P52" t="str">
        <f>IFERROR(IF(OR(HLOOKUP($A52,'Z-scores'!$C$2:$UD$20,14,FALSE)&gt;2,HLOOKUP($A52,'Z-scores'!$C$2:$UD$20,14,FALSE)&lt;-2),"",'Total-corrected counts'!P52),"")</f>
        <v/>
      </c>
      <c r="Q52" t="str">
        <f>IFERROR(IF(OR(HLOOKUP($A52,'Z-scores'!$C$2:$UD$20,15,FALSE)&gt;2,HLOOKUP($A52,'Z-scores'!$C$2:$UD$20,15,FALSE)&lt;-2),"",'Total-corrected counts'!Q52),"")</f>
        <v/>
      </c>
      <c r="R52" t="str">
        <f>IFERROR(IF(OR(HLOOKUP($A52,'Z-scores'!$C$2:$UD$20,16,FALSE)&gt;2,HLOOKUP($A52,'Z-scores'!$C$2:$UD$20,16,FALSE)&lt;-2),"",'Total-corrected counts'!R52),"")</f>
        <v/>
      </c>
      <c r="S52" t="str">
        <f>IFERROR(IF(OR(HLOOKUP($A52,'Z-scores'!$C$2:$UD$20,17,FALSE)&gt;2,HLOOKUP($A52,'Z-scores'!$C$2:$UD$20,17,FALSE)&lt;-2),"",'Total-corrected counts'!S52),"")</f>
        <v/>
      </c>
      <c r="T52" t="str">
        <f>IFERROR(IF(OR(HLOOKUP($A52,'Z-scores'!$C$2:$UD$20,18,FALSE)&gt;2,HLOOKUP($A52,'Z-scores'!$C$2:$UD$20,18,FALSE)&lt;-2),"",'Total-corrected counts'!T52),"")</f>
        <v/>
      </c>
      <c r="U52" t="str">
        <f>IFERROR(IF(OR(HLOOKUP($A52,'Z-scores'!$C$2:$UD$20,19,FALSE)&gt;2,HLOOKUP($A52,'Z-scores'!$C$2:$UD$20,19,FALSE)&lt;-2),"",'Total-corrected counts'!U52),"")</f>
        <v/>
      </c>
      <c r="V52">
        <f t="shared" si="0"/>
        <v>1</v>
      </c>
      <c r="W52" t="str">
        <f t="shared" si="1"/>
        <v/>
      </c>
      <c r="X52" t="str">
        <f t="shared" si="2"/>
        <v/>
      </c>
      <c r="Y52" t="str">
        <f t="shared" si="3"/>
        <v/>
      </c>
    </row>
    <row r="53" spans="1:25" x14ac:dyDescent="0.25">
      <c r="A53">
        <v>55</v>
      </c>
      <c r="B53" t="s">
        <v>612</v>
      </c>
      <c r="C53">
        <v>71300</v>
      </c>
      <c r="D53">
        <v>94</v>
      </c>
      <c r="E53" t="str">
        <f>IFERROR(IF(OR(HLOOKUP($A53,'Z-scores'!$C$2:$UD$20,3,FALSE)&gt;2,HLOOKUP(A53,'Z-scores'!$C$2:$UD$20,3,FALSE)&lt;-2),"",'Total-corrected counts'!E53),"")</f>
        <v/>
      </c>
      <c r="F53" t="str">
        <f>IFERROR(IF(OR(HLOOKUP($A53,'Z-scores'!$C$2:$UD$20,4,FALSE)&gt;2,HLOOKUP($A53,'Z-scores'!$C$2:$UD$20,4,FALSE)&lt;-2),"",'Total-corrected counts'!F53),"")</f>
        <v/>
      </c>
      <c r="G53" t="str">
        <f>IFERROR(IF(OR(HLOOKUP($A53,'Z-scores'!$C$2:$UD$20,5,FALSE)&gt;2,HLOOKUP($A53,'Z-scores'!$C$2:$UD$20,5,FALSE)&lt;-2),"",'Total-corrected counts'!G53),"")</f>
        <v/>
      </c>
      <c r="H53" t="str">
        <f>IFERROR(IF(OR(HLOOKUP($A53,'Z-scores'!$C$2:$UD$20,6,FALSE)&gt;2,HLOOKUP($A53,'Z-scores'!$C$2:$UD$20,6,FALSE)&lt;-2),"",'Total-corrected counts'!H53),"")</f>
        <v/>
      </c>
      <c r="I53" t="str">
        <f>IFERROR(IF(OR(HLOOKUP($A53,'Z-scores'!$C$2:$UD$20,7,FALSE)&gt;2,HLOOKUP($A53,'Z-scores'!$C$2:$UD$20,7,FALSE)&lt;-2),"",'Total-corrected counts'!I53),"")</f>
        <v/>
      </c>
      <c r="J53" t="str">
        <f>IFERROR(IF(OR(HLOOKUP($A53,'Z-scores'!$C$2:$UD$20,8,FALSE)&gt;2,HLOOKUP($A53,'Z-scores'!$C$2:$UD$20,8,FALSE)&lt;-2),"",'Total-corrected counts'!J53),"")</f>
        <v/>
      </c>
      <c r="K53" t="str">
        <f>IFERROR(IF(OR(HLOOKUP($A53,'Z-scores'!$C$2:$UD$20,9,FALSE)&gt;2,HLOOKUP($A53,'Z-scores'!$C$2:$UD$20,9,FALSE)&lt;-2),"",'Total-corrected counts'!K53),"")</f>
        <v/>
      </c>
      <c r="L53" t="str">
        <f>IFERROR(IF(OR(HLOOKUP($A53,'Z-scores'!$C$2:$UD$20,10,FALSE)&gt;2,HLOOKUP($A53,'Z-scores'!$C$2:$UD$20,10,FALSE)&lt;-2),"",'Total-corrected counts'!L53),"")</f>
        <v/>
      </c>
      <c r="M53" t="str">
        <f>IFERROR(IF(OR(HLOOKUP($A53,'Z-scores'!$C$2:$UD$20,11,FALSE)&gt;2,HLOOKUP($A53,'Z-scores'!$C$2:$UD$20,11,FALSE)&lt;-2),"",'Total-corrected counts'!M53),"")</f>
        <v/>
      </c>
      <c r="N53" t="str">
        <f>IFERROR(IF(OR(HLOOKUP($A53,'Z-scores'!$C$2:$UD$20,12,FALSE)&gt;2,HLOOKUP($A53,'Z-scores'!$C$2:$UD$20,12,FALSE)&lt;-2),"",'Total-corrected counts'!N53),"")</f>
        <v/>
      </c>
      <c r="O53" t="str">
        <f>IFERROR(IF(OR(HLOOKUP($A53,'Z-scores'!$C$2:$UD$20,13,FALSE)&gt;2,HLOOKUP($A53,'Z-scores'!$C$2:$UD$20,13,FALSE)&lt;-2),"",'Total-corrected counts'!O53),"")</f>
        <v/>
      </c>
      <c r="P53" t="str">
        <f>IFERROR(IF(OR(HLOOKUP($A53,'Z-scores'!$C$2:$UD$20,14,FALSE)&gt;2,HLOOKUP($A53,'Z-scores'!$C$2:$UD$20,14,FALSE)&lt;-2),"",'Total-corrected counts'!P53),"")</f>
        <v/>
      </c>
      <c r="Q53" t="str">
        <f>IFERROR(IF(OR(HLOOKUP($A53,'Z-scores'!$C$2:$UD$20,15,FALSE)&gt;2,HLOOKUP($A53,'Z-scores'!$C$2:$UD$20,15,FALSE)&lt;-2),"",'Total-corrected counts'!Q53),"")</f>
        <v/>
      </c>
      <c r="R53" t="str">
        <f>IFERROR(IF(OR(HLOOKUP($A53,'Z-scores'!$C$2:$UD$20,16,FALSE)&gt;2,HLOOKUP($A53,'Z-scores'!$C$2:$UD$20,16,FALSE)&lt;-2),"",'Total-corrected counts'!R53),"")</f>
        <v/>
      </c>
      <c r="S53" t="str">
        <f>IFERROR(IF(OR(HLOOKUP($A53,'Z-scores'!$C$2:$UD$20,17,FALSE)&gt;2,HLOOKUP($A53,'Z-scores'!$C$2:$UD$20,17,FALSE)&lt;-2),"",'Total-corrected counts'!S53),"")</f>
        <v/>
      </c>
      <c r="T53" t="str">
        <f>IFERROR(IF(OR(HLOOKUP($A53,'Z-scores'!$C$2:$UD$20,18,FALSE)&gt;2,HLOOKUP($A53,'Z-scores'!$C$2:$UD$20,18,FALSE)&lt;-2),"",'Total-corrected counts'!T53),"")</f>
        <v/>
      </c>
      <c r="U53" t="str">
        <f>IFERROR(IF(OR(HLOOKUP($A53,'Z-scores'!$C$2:$UD$20,19,FALSE)&gt;2,HLOOKUP($A53,'Z-scores'!$C$2:$UD$20,19,FALSE)&lt;-2),"",'Total-corrected counts'!U53),"")</f>
        <v/>
      </c>
      <c r="V53">
        <f t="shared" si="0"/>
        <v>1</v>
      </c>
      <c r="W53" t="str">
        <f t="shared" si="1"/>
        <v/>
      </c>
      <c r="X53" t="str">
        <f t="shared" si="2"/>
        <v/>
      </c>
      <c r="Y53" t="str">
        <f t="shared" si="3"/>
        <v/>
      </c>
    </row>
    <row r="54" spans="1:25" x14ac:dyDescent="0.25">
      <c r="A54">
        <v>56</v>
      </c>
      <c r="B54" t="s">
        <v>44</v>
      </c>
      <c r="C54">
        <v>48400</v>
      </c>
      <c r="D54">
        <v>493</v>
      </c>
      <c r="E54" t="str">
        <f>IFERROR(IF(OR(HLOOKUP($A54,'Z-scores'!$C$2:$UD$20,3,FALSE)&gt;2,HLOOKUP(A54,'Z-scores'!$C$2:$UD$20,3,FALSE)&lt;-2),"",'Total-corrected counts'!E54),"")</f>
        <v/>
      </c>
      <c r="F54">
        <f>IFERROR(IF(OR(HLOOKUP($A54,'Z-scores'!$C$2:$UD$20,4,FALSE)&gt;2,HLOOKUP($A54,'Z-scores'!$C$2:$UD$20,4,FALSE)&lt;-2),"",'Total-corrected counts'!F54),"")</f>
        <v>149.01547739748727</v>
      </c>
      <c r="G54">
        <f>IFERROR(IF(OR(HLOOKUP($A54,'Z-scores'!$C$2:$UD$20,5,FALSE)&gt;2,HLOOKUP($A54,'Z-scores'!$C$2:$UD$20,5,FALSE)&lt;-2),"",'Total-corrected counts'!G54),"")</f>
        <v>165.9508201344932</v>
      </c>
      <c r="H54">
        <f>IFERROR(IF(OR(HLOOKUP($A54,'Z-scores'!$C$2:$UD$20,6,FALSE)&gt;2,HLOOKUP($A54,'Z-scores'!$C$2:$UD$20,6,FALSE)&lt;-2),"",'Total-corrected counts'!H54),"")</f>
        <v>80.531843828114035</v>
      </c>
      <c r="I54">
        <f>IFERROR(IF(OR(HLOOKUP($A54,'Z-scores'!$C$2:$UD$20,7,FALSE)&gt;2,HLOOKUP($A54,'Z-scores'!$C$2:$UD$20,7,FALSE)&lt;-2),"",'Total-corrected counts'!I54),"")</f>
        <v>168.52656238936825</v>
      </c>
      <c r="J54">
        <f>IFERROR(IF(OR(HLOOKUP($A54,'Z-scores'!$C$2:$UD$20,8,FALSE)&gt;2,HLOOKUP($A54,'Z-scores'!$C$2:$UD$20,8,FALSE)&lt;-2),"",'Total-corrected counts'!J54),"")</f>
        <v>208.95091130347657</v>
      </c>
      <c r="K54">
        <f>IFERROR(IF(OR(HLOOKUP($A54,'Z-scores'!$C$2:$UD$20,9,FALSE)&gt;2,HLOOKUP($A54,'Z-scores'!$C$2:$UD$20,9,FALSE)&lt;-2),"",'Total-corrected counts'!K54),"")</f>
        <v>95.184792909303752</v>
      </c>
      <c r="L54">
        <f>IFERROR(IF(OR(HLOOKUP($A54,'Z-scores'!$C$2:$UD$20,10,FALSE)&gt;2,HLOOKUP($A54,'Z-scores'!$C$2:$UD$20,10,FALSE)&lt;-2),"",'Total-corrected counts'!L54),"")</f>
        <v>97.681847607321714</v>
      </c>
      <c r="M54">
        <f>IFERROR(IF(OR(HLOOKUP($A54,'Z-scores'!$C$2:$UD$20,11,FALSE)&gt;2,HLOOKUP($A54,'Z-scores'!$C$2:$UD$20,11,FALSE)&lt;-2),"",'Total-corrected counts'!M54),"")</f>
        <v>125.8532206979108</v>
      </c>
      <c r="N54">
        <f>IFERROR(IF(OR(HLOOKUP($A54,'Z-scores'!$C$2:$UD$20,12,FALSE)&gt;2,HLOOKUP($A54,'Z-scores'!$C$2:$UD$20,12,FALSE)&lt;-2),"",'Total-corrected counts'!N54),"")</f>
        <v>30.269233976688202</v>
      </c>
      <c r="O54">
        <f>IFERROR(IF(OR(HLOOKUP($A54,'Z-scores'!$C$2:$UD$20,13,FALSE)&gt;2,HLOOKUP($A54,'Z-scores'!$C$2:$UD$20,13,FALSE)&lt;-2),"",'Total-corrected counts'!O54),"")</f>
        <v>54.232471705053435</v>
      </c>
      <c r="P54">
        <f>IFERROR(IF(OR(HLOOKUP($A54,'Z-scores'!$C$2:$UD$20,14,FALSE)&gt;2,HLOOKUP($A54,'Z-scores'!$C$2:$UD$20,14,FALSE)&lt;-2),"",'Total-corrected counts'!P54),"")</f>
        <v>84.984116496406386</v>
      </c>
      <c r="Q54">
        <f>IFERROR(IF(OR(HLOOKUP($A54,'Z-scores'!$C$2:$UD$20,15,FALSE)&gt;2,HLOOKUP($A54,'Z-scores'!$C$2:$UD$20,15,FALSE)&lt;-2),"",'Total-corrected counts'!Q54),"")</f>
        <v>7.3035548517446625</v>
      </c>
      <c r="R54">
        <f>IFERROR(IF(OR(HLOOKUP($A54,'Z-scores'!$C$2:$UD$20,16,FALSE)&gt;2,HLOOKUP($A54,'Z-scores'!$C$2:$UD$20,16,FALSE)&lt;-2),"",'Total-corrected counts'!R54),"")</f>
        <v>187.17330720792739</v>
      </c>
      <c r="S54">
        <f>IFERROR(IF(OR(HLOOKUP($A54,'Z-scores'!$C$2:$UD$20,17,FALSE)&gt;2,HLOOKUP($A54,'Z-scores'!$C$2:$UD$20,17,FALSE)&lt;-2),"",'Total-corrected counts'!S54),"")</f>
        <v>61.537192110471636</v>
      </c>
      <c r="T54">
        <f>IFERROR(IF(OR(HLOOKUP($A54,'Z-scores'!$C$2:$UD$20,18,FALSE)&gt;2,HLOOKUP($A54,'Z-scores'!$C$2:$UD$20,18,FALSE)&lt;-2),"",'Total-corrected counts'!T54),"")</f>
        <v>77.130186614158347</v>
      </c>
      <c r="U54">
        <f>IFERROR(IF(OR(HLOOKUP($A54,'Z-scores'!$C$2:$UD$20,19,FALSE)&gt;2,HLOOKUP($A54,'Z-scores'!$C$2:$UD$20,19,FALSE)&lt;-2),"",'Total-corrected counts'!U54),"")</f>
        <v>73.775293673489756</v>
      </c>
      <c r="V54">
        <f t="shared" si="0"/>
        <v>1</v>
      </c>
      <c r="W54">
        <f t="shared" si="1"/>
        <v>1.976277200263727E-2</v>
      </c>
      <c r="X54">
        <f t="shared" si="2"/>
        <v>136.46193453343443</v>
      </c>
      <c r="Y54">
        <f t="shared" si="3"/>
        <v>72.050669579492478</v>
      </c>
    </row>
    <row r="55" spans="1:25" x14ac:dyDescent="0.25">
      <c r="A55">
        <v>57</v>
      </c>
      <c r="B55" t="s">
        <v>613</v>
      </c>
      <c r="C55">
        <v>118900</v>
      </c>
      <c r="D55">
        <v>1040</v>
      </c>
      <c r="E55" t="str">
        <f>IFERROR(IF(OR(HLOOKUP($A55,'Z-scores'!$C$2:$UD$20,3,FALSE)&gt;2,HLOOKUP(A55,'Z-scores'!$C$2:$UD$20,3,FALSE)&lt;-2),"",'Total-corrected counts'!E55),"")</f>
        <v/>
      </c>
      <c r="F55" t="str">
        <f>IFERROR(IF(OR(HLOOKUP($A55,'Z-scores'!$C$2:$UD$20,4,FALSE)&gt;2,HLOOKUP($A55,'Z-scores'!$C$2:$UD$20,4,FALSE)&lt;-2),"",'Total-corrected counts'!F55),"")</f>
        <v/>
      </c>
      <c r="G55" t="str">
        <f>IFERROR(IF(OR(HLOOKUP($A55,'Z-scores'!$C$2:$UD$20,5,FALSE)&gt;2,HLOOKUP($A55,'Z-scores'!$C$2:$UD$20,5,FALSE)&lt;-2),"",'Total-corrected counts'!G55),"")</f>
        <v/>
      </c>
      <c r="H55" t="str">
        <f>IFERROR(IF(OR(HLOOKUP($A55,'Z-scores'!$C$2:$UD$20,6,FALSE)&gt;2,HLOOKUP($A55,'Z-scores'!$C$2:$UD$20,6,FALSE)&lt;-2),"",'Total-corrected counts'!H55),"")</f>
        <v/>
      </c>
      <c r="I55" t="str">
        <f>IFERROR(IF(OR(HLOOKUP($A55,'Z-scores'!$C$2:$UD$20,7,FALSE)&gt;2,HLOOKUP($A55,'Z-scores'!$C$2:$UD$20,7,FALSE)&lt;-2),"",'Total-corrected counts'!I55),"")</f>
        <v/>
      </c>
      <c r="J55" t="str">
        <f>IFERROR(IF(OR(HLOOKUP($A55,'Z-scores'!$C$2:$UD$20,8,FALSE)&gt;2,HLOOKUP($A55,'Z-scores'!$C$2:$UD$20,8,FALSE)&lt;-2),"",'Total-corrected counts'!J55),"")</f>
        <v/>
      </c>
      <c r="K55" t="str">
        <f>IFERROR(IF(OR(HLOOKUP($A55,'Z-scores'!$C$2:$UD$20,9,FALSE)&gt;2,HLOOKUP($A55,'Z-scores'!$C$2:$UD$20,9,FALSE)&lt;-2),"",'Total-corrected counts'!K55),"")</f>
        <v/>
      </c>
      <c r="L55" t="str">
        <f>IFERROR(IF(OR(HLOOKUP($A55,'Z-scores'!$C$2:$UD$20,10,FALSE)&gt;2,HLOOKUP($A55,'Z-scores'!$C$2:$UD$20,10,FALSE)&lt;-2),"",'Total-corrected counts'!L55),"")</f>
        <v/>
      </c>
      <c r="M55" t="str">
        <f>IFERROR(IF(OR(HLOOKUP($A55,'Z-scores'!$C$2:$UD$20,11,FALSE)&gt;2,HLOOKUP($A55,'Z-scores'!$C$2:$UD$20,11,FALSE)&lt;-2),"",'Total-corrected counts'!M55),"")</f>
        <v/>
      </c>
      <c r="N55" t="str">
        <f>IFERROR(IF(OR(HLOOKUP($A55,'Z-scores'!$C$2:$UD$20,12,FALSE)&gt;2,HLOOKUP($A55,'Z-scores'!$C$2:$UD$20,12,FALSE)&lt;-2),"",'Total-corrected counts'!N55),"")</f>
        <v/>
      </c>
      <c r="O55" t="str">
        <f>IFERROR(IF(OR(HLOOKUP($A55,'Z-scores'!$C$2:$UD$20,13,FALSE)&gt;2,HLOOKUP($A55,'Z-scores'!$C$2:$UD$20,13,FALSE)&lt;-2),"",'Total-corrected counts'!O55),"")</f>
        <v/>
      </c>
      <c r="P55" t="str">
        <f>IFERROR(IF(OR(HLOOKUP($A55,'Z-scores'!$C$2:$UD$20,14,FALSE)&gt;2,HLOOKUP($A55,'Z-scores'!$C$2:$UD$20,14,FALSE)&lt;-2),"",'Total-corrected counts'!P55),"")</f>
        <v/>
      </c>
      <c r="Q55" t="str">
        <f>IFERROR(IF(OR(HLOOKUP($A55,'Z-scores'!$C$2:$UD$20,15,FALSE)&gt;2,HLOOKUP($A55,'Z-scores'!$C$2:$UD$20,15,FALSE)&lt;-2),"",'Total-corrected counts'!Q55),"")</f>
        <v/>
      </c>
      <c r="R55" t="str">
        <f>IFERROR(IF(OR(HLOOKUP($A55,'Z-scores'!$C$2:$UD$20,16,FALSE)&gt;2,HLOOKUP($A55,'Z-scores'!$C$2:$UD$20,16,FALSE)&lt;-2),"",'Total-corrected counts'!R55),"")</f>
        <v/>
      </c>
      <c r="S55" t="str">
        <f>IFERROR(IF(OR(HLOOKUP($A55,'Z-scores'!$C$2:$UD$20,17,FALSE)&gt;2,HLOOKUP($A55,'Z-scores'!$C$2:$UD$20,17,FALSE)&lt;-2),"",'Total-corrected counts'!S55),"")</f>
        <v/>
      </c>
      <c r="T55" t="str">
        <f>IFERROR(IF(OR(HLOOKUP($A55,'Z-scores'!$C$2:$UD$20,18,FALSE)&gt;2,HLOOKUP($A55,'Z-scores'!$C$2:$UD$20,18,FALSE)&lt;-2),"",'Total-corrected counts'!T55),"")</f>
        <v/>
      </c>
      <c r="U55" t="str">
        <f>IFERROR(IF(OR(HLOOKUP($A55,'Z-scores'!$C$2:$UD$20,19,FALSE)&gt;2,HLOOKUP($A55,'Z-scores'!$C$2:$UD$20,19,FALSE)&lt;-2),"",'Total-corrected counts'!U55),"")</f>
        <v/>
      </c>
      <c r="V55">
        <f t="shared" si="0"/>
        <v>1</v>
      </c>
      <c r="W55" t="str">
        <f t="shared" si="1"/>
        <v/>
      </c>
      <c r="X55" t="str">
        <f t="shared" si="2"/>
        <v/>
      </c>
      <c r="Y55" t="str">
        <f t="shared" si="3"/>
        <v/>
      </c>
    </row>
    <row r="56" spans="1:25" x14ac:dyDescent="0.25">
      <c r="A56">
        <v>58</v>
      </c>
      <c r="B56" t="s">
        <v>614</v>
      </c>
      <c r="C56">
        <v>83500</v>
      </c>
      <c r="D56">
        <v>323</v>
      </c>
      <c r="E56" t="str">
        <f>IFERROR(IF(OR(HLOOKUP($A56,'Z-scores'!$C$2:$UD$20,3,FALSE)&gt;2,HLOOKUP(A56,'Z-scores'!$C$2:$UD$20,3,FALSE)&lt;-2),"",'Total-corrected counts'!E56),"")</f>
        <v/>
      </c>
      <c r="F56" t="str">
        <f>IFERROR(IF(OR(HLOOKUP($A56,'Z-scores'!$C$2:$UD$20,4,FALSE)&gt;2,HLOOKUP($A56,'Z-scores'!$C$2:$UD$20,4,FALSE)&lt;-2),"",'Total-corrected counts'!F56),"")</f>
        <v/>
      </c>
      <c r="G56" t="str">
        <f>IFERROR(IF(OR(HLOOKUP($A56,'Z-scores'!$C$2:$UD$20,5,FALSE)&gt;2,HLOOKUP($A56,'Z-scores'!$C$2:$UD$20,5,FALSE)&lt;-2),"",'Total-corrected counts'!G56),"")</f>
        <v/>
      </c>
      <c r="H56" t="str">
        <f>IFERROR(IF(OR(HLOOKUP($A56,'Z-scores'!$C$2:$UD$20,6,FALSE)&gt;2,HLOOKUP($A56,'Z-scores'!$C$2:$UD$20,6,FALSE)&lt;-2),"",'Total-corrected counts'!H56),"")</f>
        <v/>
      </c>
      <c r="I56" t="str">
        <f>IFERROR(IF(OR(HLOOKUP($A56,'Z-scores'!$C$2:$UD$20,7,FALSE)&gt;2,HLOOKUP($A56,'Z-scores'!$C$2:$UD$20,7,FALSE)&lt;-2),"",'Total-corrected counts'!I56),"")</f>
        <v/>
      </c>
      <c r="J56" t="str">
        <f>IFERROR(IF(OR(HLOOKUP($A56,'Z-scores'!$C$2:$UD$20,8,FALSE)&gt;2,HLOOKUP($A56,'Z-scores'!$C$2:$UD$20,8,FALSE)&lt;-2),"",'Total-corrected counts'!J56),"")</f>
        <v/>
      </c>
      <c r="K56" t="str">
        <f>IFERROR(IF(OR(HLOOKUP($A56,'Z-scores'!$C$2:$UD$20,9,FALSE)&gt;2,HLOOKUP($A56,'Z-scores'!$C$2:$UD$20,9,FALSE)&lt;-2),"",'Total-corrected counts'!K56),"")</f>
        <v/>
      </c>
      <c r="L56" t="str">
        <f>IFERROR(IF(OR(HLOOKUP($A56,'Z-scores'!$C$2:$UD$20,10,FALSE)&gt;2,HLOOKUP($A56,'Z-scores'!$C$2:$UD$20,10,FALSE)&lt;-2),"",'Total-corrected counts'!L56),"")</f>
        <v/>
      </c>
      <c r="M56" t="str">
        <f>IFERROR(IF(OR(HLOOKUP($A56,'Z-scores'!$C$2:$UD$20,11,FALSE)&gt;2,HLOOKUP($A56,'Z-scores'!$C$2:$UD$20,11,FALSE)&lt;-2),"",'Total-corrected counts'!M56),"")</f>
        <v/>
      </c>
      <c r="N56" t="str">
        <f>IFERROR(IF(OR(HLOOKUP($A56,'Z-scores'!$C$2:$UD$20,12,FALSE)&gt;2,HLOOKUP($A56,'Z-scores'!$C$2:$UD$20,12,FALSE)&lt;-2),"",'Total-corrected counts'!N56),"")</f>
        <v/>
      </c>
      <c r="O56" t="str">
        <f>IFERROR(IF(OR(HLOOKUP($A56,'Z-scores'!$C$2:$UD$20,13,FALSE)&gt;2,HLOOKUP($A56,'Z-scores'!$C$2:$UD$20,13,FALSE)&lt;-2),"",'Total-corrected counts'!O56),"")</f>
        <v/>
      </c>
      <c r="P56" t="str">
        <f>IFERROR(IF(OR(HLOOKUP($A56,'Z-scores'!$C$2:$UD$20,14,FALSE)&gt;2,HLOOKUP($A56,'Z-scores'!$C$2:$UD$20,14,FALSE)&lt;-2),"",'Total-corrected counts'!P56),"")</f>
        <v/>
      </c>
      <c r="Q56" t="str">
        <f>IFERROR(IF(OR(HLOOKUP($A56,'Z-scores'!$C$2:$UD$20,15,FALSE)&gt;2,HLOOKUP($A56,'Z-scores'!$C$2:$UD$20,15,FALSE)&lt;-2),"",'Total-corrected counts'!Q56),"")</f>
        <v/>
      </c>
      <c r="R56" t="str">
        <f>IFERROR(IF(OR(HLOOKUP($A56,'Z-scores'!$C$2:$UD$20,16,FALSE)&gt;2,HLOOKUP($A56,'Z-scores'!$C$2:$UD$20,16,FALSE)&lt;-2),"",'Total-corrected counts'!R56),"")</f>
        <v/>
      </c>
      <c r="S56" t="str">
        <f>IFERROR(IF(OR(HLOOKUP($A56,'Z-scores'!$C$2:$UD$20,17,FALSE)&gt;2,HLOOKUP($A56,'Z-scores'!$C$2:$UD$20,17,FALSE)&lt;-2),"",'Total-corrected counts'!S56),"")</f>
        <v/>
      </c>
      <c r="T56" t="str">
        <f>IFERROR(IF(OR(HLOOKUP($A56,'Z-scores'!$C$2:$UD$20,18,FALSE)&gt;2,HLOOKUP($A56,'Z-scores'!$C$2:$UD$20,18,FALSE)&lt;-2),"",'Total-corrected counts'!T56),"")</f>
        <v/>
      </c>
      <c r="U56" t="str">
        <f>IFERROR(IF(OR(HLOOKUP($A56,'Z-scores'!$C$2:$UD$20,19,FALSE)&gt;2,HLOOKUP($A56,'Z-scores'!$C$2:$UD$20,19,FALSE)&lt;-2),"",'Total-corrected counts'!U56),"")</f>
        <v/>
      </c>
      <c r="V56">
        <f t="shared" si="0"/>
        <v>1</v>
      </c>
      <c r="W56" t="str">
        <f t="shared" si="1"/>
        <v/>
      </c>
      <c r="X56" t="str">
        <f t="shared" si="2"/>
        <v/>
      </c>
      <c r="Y56" t="str">
        <f t="shared" si="3"/>
        <v/>
      </c>
    </row>
    <row r="57" spans="1:25" x14ac:dyDescent="0.25">
      <c r="A57">
        <v>59</v>
      </c>
      <c r="B57" t="s">
        <v>615</v>
      </c>
      <c r="C57">
        <v>67200</v>
      </c>
      <c r="D57">
        <v>444</v>
      </c>
      <c r="E57" t="str">
        <f>IFERROR(IF(OR(HLOOKUP($A57,'Z-scores'!$C$2:$UD$20,3,FALSE)&gt;2,HLOOKUP(A57,'Z-scores'!$C$2:$UD$20,3,FALSE)&lt;-2),"",'Total-corrected counts'!E57),"")</f>
        <v/>
      </c>
      <c r="F57" t="str">
        <f>IFERROR(IF(OR(HLOOKUP($A57,'Z-scores'!$C$2:$UD$20,4,FALSE)&gt;2,HLOOKUP($A57,'Z-scores'!$C$2:$UD$20,4,FALSE)&lt;-2),"",'Total-corrected counts'!F57),"")</f>
        <v/>
      </c>
      <c r="G57" t="str">
        <f>IFERROR(IF(OR(HLOOKUP($A57,'Z-scores'!$C$2:$UD$20,5,FALSE)&gt;2,HLOOKUP($A57,'Z-scores'!$C$2:$UD$20,5,FALSE)&lt;-2),"",'Total-corrected counts'!G57),"")</f>
        <v/>
      </c>
      <c r="H57" t="str">
        <f>IFERROR(IF(OR(HLOOKUP($A57,'Z-scores'!$C$2:$UD$20,6,FALSE)&gt;2,HLOOKUP($A57,'Z-scores'!$C$2:$UD$20,6,FALSE)&lt;-2),"",'Total-corrected counts'!H57),"")</f>
        <v/>
      </c>
      <c r="I57" t="str">
        <f>IFERROR(IF(OR(HLOOKUP($A57,'Z-scores'!$C$2:$UD$20,7,FALSE)&gt;2,HLOOKUP($A57,'Z-scores'!$C$2:$UD$20,7,FALSE)&lt;-2),"",'Total-corrected counts'!I57),"")</f>
        <v/>
      </c>
      <c r="J57" t="str">
        <f>IFERROR(IF(OR(HLOOKUP($A57,'Z-scores'!$C$2:$UD$20,8,FALSE)&gt;2,HLOOKUP($A57,'Z-scores'!$C$2:$UD$20,8,FALSE)&lt;-2),"",'Total-corrected counts'!J57),"")</f>
        <v/>
      </c>
      <c r="K57" t="str">
        <f>IFERROR(IF(OR(HLOOKUP($A57,'Z-scores'!$C$2:$UD$20,9,FALSE)&gt;2,HLOOKUP($A57,'Z-scores'!$C$2:$UD$20,9,FALSE)&lt;-2),"",'Total-corrected counts'!K57),"")</f>
        <v/>
      </c>
      <c r="L57" t="str">
        <f>IFERROR(IF(OR(HLOOKUP($A57,'Z-scores'!$C$2:$UD$20,10,FALSE)&gt;2,HLOOKUP($A57,'Z-scores'!$C$2:$UD$20,10,FALSE)&lt;-2),"",'Total-corrected counts'!L57),"")</f>
        <v/>
      </c>
      <c r="M57" t="str">
        <f>IFERROR(IF(OR(HLOOKUP($A57,'Z-scores'!$C$2:$UD$20,11,FALSE)&gt;2,HLOOKUP($A57,'Z-scores'!$C$2:$UD$20,11,FALSE)&lt;-2),"",'Total-corrected counts'!M57),"")</f>
        <v/>
      </c>
      <c r="N57" t="str">
        <f>IFERROR(IF(OR(HLOOKUP($A57,'Z-scores'!$C$2:$UD$20,12,FALSE)&gt;2,HLOOKUP($A57,'Z-scores'!$C$2:$UD$20,12,FALSE)&lt;-2),"",'Total-corrected counts'!N57),"")</f>
        <v/>
      </c>
      <c r="O57" t="str">
        <f>IFERROR(IF(OR(HLOOKUP($A57,'Z-scores'!$C$2:$UD$20,13,FALSE)&gt;2,HLOOKUP($A57,'Z-scores'!$C$2:$UD$20,13,FALSE)&lt;-2),"",'Total-corrected counts'!O57),"")</f>
        <v/>
      </c>
      <c r="P57" t="str">
        <f>IFERROR(IF(OR(HLOOKUP($A57,'Z-scores'!$C$2:$UD$20,14,FALSE)&gt;2,HLOOKUP($A57,'Z-scores'!$C$2:$UD$20,14,FALSE)&lt;-2),"",'Total-corrected counts'!P57),"")</f>
        <v/>
      </c>
      <c r="Q57" t="str">
        <f>IFERROR(IF(OR(HLOOKUP($A57,'Z-scores'!$C$2:$UD$20,15,FALSE)&gt;2,HLOOKUP($A57,'Z-scores'!$C$2:$UD$20,15,FALSE)&lt;-2),"",'Total-corrected counts'!Q57),"")</f>
        <v/>
      </c>
      <c r="R57" t="str">
        <f>IFERROR(IF(OR(HLOOKUP($A57,'Z-scores'!$C$2:$UD$20,16,FALSE)&gt;2,HLOOKUP($A57,'Z-scores'!$C$2:$UD$20,16,FALSE)&lt;-2),"",'Total-corrected counts'!R57),"")</f>
        <v/>
      </c>
      <c r="S57" t="str">
        <f>IFERROR(IF(OR(HLOOKUP($A57,'Z-scores'!$C$2:$UD$20,17,FALSE)&gt;2,HLOOKUP($A57,'Z-scores'!$C$2:$UD$20,17,FALSE)&lt;-2),"",'Total-corrected counts'!S57),"")</f>
        <v/>
      </c>
      <c r="T57" t="str">
        <f>IFERROR(IF(OR(HLOOKUP($A57,'Z-scores'!$C$2:$UD$20,18,FALSE)&gt;2,HLOOKUP($A57,'Z-scores'!$C$2:$UD$20,18,FALSE)&lt;-2),"",'Total-corrected counts'!T57),"")</f>
        <v/>
      </c>
      <c r="U57" t="str">
        <f>IFERROR(IF(OR(HLOOKUP($A57,'Z-scores'!$C$2:$UD$20,19,FALSE)&gt;2,HLOOKUP($A57,'Z-scores'!$C$2:$UD$20,19,FALSE)&lt;-2),"",'Total-corrected counts'!U57),"")</f>
        <v/>
      </c>
      <c r="V57">
        <f t="shared" si="0"/>
        <v>1</v>
      </c>
      <c r="W57" t="str">
        <f t="shared" si="1"/>
        <v/>
      </c>
      <c r="X57" t="str">
        <f t="shared" si="2"/>
        <v/>
      </c>
      <c r="Y57" t="str">
        <f t="shared" si="3"/>
        <v/>
      </c>
    </row>
    <row r="58" spans="1:25" x14ac:dyDescent="0.25">
      <c r="A58">
        <v>60</v>
      </c>
      <c r="B58" t="s">
        <v>616</v>
      </c>
      <c r="C58">
        <v>42500</v>
      </c>
      <c r="D58">
        <v>918</v>
      </c>
      <c r="E58" t="str">
        <f>IFERROR(IF(OR(HLOOKUP($A58,'Z-scores'!$C$2:$UD$20,3,FALSE)&gt;2,HLOOKUP(A58,'Z-scores'!$C$2:$UD$20,3,FALSE)&lt;-2),"",'Total-corrected counts'!E58),"")</f>
        <v/>
      </c>
      <c r="F58" t="str">
        <f>IFERROR(IF(OR(HLOOKUP($A58,'Z-scores'!$C$2:$UD$20,4,FALSE)&gt;2,HLOOKUP($A58,'Z-scores'!$C$2:$UD$20,4,FALSE)&lt;-2),"",'Total-corrected counts'!F58),"")</f>
        <v/>
      </c>
      <c r="G58" t="str">
        <f>IFERROR(IF(OR(HLOOKUP($A58,'Z-scores'!$C$2:$UD$20,5,FALSE)&gt;2,HLOOKUP($A58,'Z-scores'!$C$2:$UD$20,5,FALSE)&lt;-2),"",'Total-corrected counts'!G58),"")</f>
        <v/>
      </c>
      <c r="H58" t="str">
        <f>IFERROR(IF(OR(HLOOKUP($A58,'Z-scores'!$C$2:$UD$20,6,FALSE)&gt;2,HLOOKUP($A58,'Z-scores'!$C$2:$UD$20,6,FALSE)&lt;-2),"",'Total-corrected counts'!H58),"")</f>
        <v/>
      </c>
      <c r="I58" t="str">
        <f>IFERROR(IF(OR(HLOOKUP($A58,'Z-scores'!$C$2:$UD$20,7,FALSE)&gt;2,HLOOKUP($A58,'Z-scores'!$C$2:$UD$20,7,FALSE)&lt;-2),"",'Total-corrected counts'!I58),"")</f>
        <v/>
      </c>
      <c r="J58" t="str">
        <f>IFERROR(IF(OR(HLOOKUP($A58,'Z-scores'!$C$2:$UD$20,8,FALSE)&gt;2,HLOOKUP($A58,'Z-scores'!$C$2:$UD$20,8,FALSE)&lt;-2),"",'Total-corrected counts'!J58),"")</f>
        <v/>
      </c>
      <c r="K58" t="str">
        <f>IFERROR(IF(OR(HLOOKUP($A58,'Z-scores'!$C$2:$UD$20,9,FALSE)&gt;2,HLOOKUP($A58,'Z-scores'!$C$2:$UD$20,9,FALSE)&lt;-2),"",'Total-corrected counts'!K58),"")</f>
        <v/>
      </c>
      <c r="L58" t="str">
        <f>IFERROR(IF(OR(HLOOKUP($A58,'Z-scores'!$C$2:$UD$20,10,FALSE)&gt;2,HLOOKUP($A58,'Z-scores'!$C$2:$UD$20,10,FALSE)&lt;-2),"",'Total-corrected counts'!L58),"")</f>
        <v/>
      </c>
      <c r="M58" t="str">
        <f>IFERROR(IF(OR(HLOOKUP($A58,'Z-scores'!$C$2:$UD$20,11,FALSE)&gt;2,HLOOKUP($A58,'Z-scores'!$C$2:$UD$20,11,FALSE)&lt;-2),"",'Total-corrected counts'!M58),"")</f>
        <v/>
      </c>
      <c r="N58" t="str">
        <f>IFERROR(IF(OR(HLOOKUP($A58,'Z-scores'!$C$2:$UD$20,12,FALSE)&gt;2,HLOOKUP($A58,'Z-scores'!$C$2:$UD$20,12,FALSE)&lt;-2),"",'Total-corrected counts'!N58),"")</f>
        <v/>
      </c>
      <c r="O58" t="str">
        <f>IFERROR(IF(OR(HLOOKUP($A58,'Z-scores'!$C$2:$UD$20,13,FALSE)&gt;2,HLOOKUP($A58,'Z-scores'!$C$2:$UD$20,13,FALSE)&lt;-2),"",'Total-corrected counts'!O58),"")</f>
        <v/>
      </c>
      <c r="P58" t="str">
        <f>IFERROR(IF(OR(HLOOKUP($A58,'Z-scores'!$C$2:$UD$20,14,FALSE)&gt;2,HLOOKUP($A58,'Z-scores'!$C$2:$UD$20,14,FALSE)&lt;-2),"",'Total-corrected counts'!P58),"")</f>
        <v/>
      </c>
      <c r="Q58" t="str">
        <f>IFERROR(IF(OR(HLOOKUP($A58,'Z-scores'!$C$2:$UD$20,15,FALSE)&gt;2,HLOOKUP($A58,'Z-scores'!$C$2:$UD$20,15,FALSE)&lt;-2),"",'Total-corrected counts'!Q58),"")</f>
        <v/>
      </c>
      <c r="R58" t="str">
        <f>IFERROR(IF(OR(HLOOKUP($A58,'Z-scores'!$C$2:$UD$20,16,FALSE)&gt;2,HLOOKUP($A58,'Z-scores'!$C$2:$UD$20,16,FALSE)&lt;-2),"",'Total-corrected counts'!R58),"")</f>
        <v/>
      </c>
      <c r="S58" t="str">
        <f>IFERROR(IF(OR(HLOOKUP($A58,'Z-scores'!$C$2:$UD$20,17,FALSE)&gt;2,HLOOKUP($A58,'Z-scores'!$C$2:$UD$20,17,FALSE)&lt;-2),"",'Total-corrected counts'!S58),"")</f>
        <v/>
      </c>
      <c r="T58" t="str">
        <f>IFERROR(IF(OR(HLOOKUP($A58,'Z-scores'!$C$2:$UD$20,18,FALSE)&gt;2,HLOOKUP($A58,'Z-scores'!$C$2:$UD$20,18,FALSE)&lt;-2),"",'Total-corrected counts'!T58),"")</f>
        <v/>
      </c>
      <c r="U58" t="str">
        <f>IFERROR(IF(OR(HLOOKUP($A58,'Z-scores'!$C$2:$UD$20,19,FALSE)&gt;2,HLOOKUP($A58,'Z-scores'!$C$2:$UD$20,19,FALSE)&lt;-2),"",'Total-corrected counts'!U58),"")</f>
        <v/>
      </c>
      <c r="V58">
        <f t="shared" si="0"/>
        <v>1</v>
      </c>
      <c r="W58" t="str">
        <f t="shared" si="1"/>
        <v/>
      </c>
      <c r="X58" t="str">
        <f t="shared" si="2"/>
        <v/>
      </c>
      <c r="Y58" t="str">
        <f t="shared" si="3"/>
        <v/>
      </c>
    </row>
    <row r="59" spans="1:25" x14ac:dyDescent="0.25">
      <c r="A59">
        <v>61</v>
      </c>
      <c r="B59" t="s">
        <v>617</v>
      </c>
      <c r="C59">
        <v>91800</v>
      </c>
      <c r="D59">
        <v>445</v>
      </c>
      <c r="E59" t="str">
        <f>IFERROR(IF(OR(HLOOKUP($A59,'Z-scores'!$C$2:$UD$20,3,FALSE)&gt;2,HLOOKUP(A59,'Z-scores'!$C$2:$UD$20,3,FALSE)&lt;-2),"",'Total-corrected counts'!E59),"")</f>
        <v/>
      </c>
      <c r="F59" t="str">
        <f>IFERROR(IF(OR(HLOOKUP($A59,'Z-scores'!$C$2:$UD$20,4,FALSE)&gt;2,HLOOKUP($A59,'Z-scores'!$C$2:$UD$20,4,FALSE)&lt;-2),"",'Total-corrected counts'!F59),"")</f>
        <v/>
      </c>
      <c r="G59" t="str">
        <f>IFERROR(IF(OR(HLOOKUP($A59,'Z-scores'!$C$2:$UD$20,5,FALSE)&gt;2,HLOOKUP($A59,'Z-scores'!$C$2:$UD$20,5,FALSE)&lt;-2),"",'Total-corrected counts'!G59),"")</f>
        <v/>
      </c>
      <c r="H59" t="str">
        <f>IFERROR(IF(OR(HLOOKUP($A59,'Z-scores'!$C$2:$UD$20,6,FALSE)&gt;2,HLOOKUP($A59,'Z-scores'!$C$2:$UD$20,6,FALSE)&lt;-2),"",'Total-corrected counts'!H59),"")</f>
        <v/>
      </c>
      <c r="I59" t="str">
        <f>IFERROR(IF(OR(HLOOKUP($A59,'Z-scores'!$C$2:$UD$20,7,FALSE)&gt;2,HLOOKUP($A59,'Z-scores'!$C$2:$UD$20,7,FALSE)&lt;-2),"",'Total-corrected counts'!I59),"")</f>
        <v/>
      </c>
      <c r="J59" t="str">
        <f>IFERROR(IF(OR(HLOOKUP($A59,'Z-scores'!$C$2:$UD$20,8,FALSE)&gt;2,HLOOKUP($A59,'Z-scores'!$C$2:$UD$20,8,FALSE)&lt;-2),"",'Total-corrected counts'!J59),"")</f>
        <v/>
      </c>
      <c r="K59" t="str">
        <f>IFERROR(IF(OR(HLOOKUP($A59,'Z-scores'!$C$2:$UD$20,9,FALSE)&gt;2,HLOOKUP($A59,'Z-scores'!$C$2:$UD$20,9,FALSE)&lt;-2),"",'Total-corrected counts'!K59),"")</f>
        <v/>
      </c>
      <c r="L59" t="str">
        <f>IFERROR(IF(OR(HLOOKUP($A59,'Z-scores'!$C$2:$UD$20,10,FALSE)&gt;2,HLOOKUP($A59,'Z-scores'!$C$2:$UD$20,10,FALSE)&lt;-2),"",'Total-corrected counts'!L59),"")</f>
        <v/>
      </c>
      <c r="M59" t="str">
        <f>IFERROR(IF(OR(HLOOKUP($A59,'Z-scores'!$C$2:$UD$20,11,FALSE)&gt;2,HLOOKUP($A59,'Z-scores'!$C$2:$UD$20,11,FALSE)&lt;-2),"",'Total-corrected counts'!M59),"")</f>
        <v/>
      </c>
      <c r="N59" t="str">
        <f>IFERROR(IF(OR(HLOOKUP($A59,'Z-scores'!$C$2:$UD$20,12,FALSE)&gt;2,HLOOKUP($A59,'Z-scores'!$C$2:$UD$20,12,FALSE)&lt;-2),"",'Total-corrected counts'!N59),"")</f>
        <v/>
      </c>
      <c r="O59" t="str">
        <f>IFERROR(IF(OR(HLOOKUP($A59,'Z-scores'!$C$2:$UD$20,13,FALSE)&gt;2,HLOOKUP($A59,'Z-scores'!$C$2:$UD$20,13,FALSE)&lt;-2),"",'Total-corrected counts'!O59),"")</f>
        <v/>
      </c>
      <c r="P59" t="str">
        <f>IFERROR(IF(OR(HLOOKUP($A59,'Z-scores'!$C$2:$UD$20,14,FALSE)&gt;2,HLOOKUP($A59,'Z-scores'!$C$2:$UD$20,14,FALSE)&lt;-2),"",'Total-corrected counts'!P59),"")</f>
        <v/>
      </c>
      <c r="Q59" t="str">
        <f>IFERROR(IF(OR(HLOOKUP($A59,'Z-scores'!$C$2:$UD$20,15,FALSE)&gt;2,HLOOKUP($A59,'Z-scores'!$C$2:$UD$20,15,FALSE)&lt;-2),"",'Total-corrected counts'!Q59),"")</f>
        <v/>
      </c>
      <c r="R59" t="str">
        <f>IFERROR(IF(OR(HLOOKUP($A59,'Z-scores'!$C$2:$UD$20,16,FALSE)&gt;2,HLOOKUP($A59,'Z-scores'!$C$2:$UD$20,16,FALSE)&lt;-2),"",'Total-corrected counts'!R59),"")</f>
        <v/>
      </c>
      <c r="S59" t="str">
        <f>IFERROR(IF(OR(HLOOKUP($A59,'Z-scores'!$C$2:$UD$20,17,FALSE)&gt;2,HLOOKUP($A59,'Z-scores'!$C$2:$UD$20,17,FALSE)&lt;-2),"",'Total-corrected counts'!S59),"")</f>
        <v/>
      </c>
      <c r="T59" t="str">
        <f>IFERROR(IF(OR(HLOOKUP($A59,'Z-scores'!$C$2:$UD$20,18,FALSE)&gt;2,HLOOKUP($A59,'Z-scores'!$C$2:$UD$20,18,FALSE)&lt;-2),"",'Total-corrected counts'!T59),"")</f>
        <v/>
      </c>
      <c r="U59" t="str">
        <f>IFERROR(IF(OR(HLOOKUP($A59,'Z-scores'!$C$2:$UD$20,19,FALSE)&gt;2,HLOOKUP($A59,'Z-scores'!$C$2:$UD$20,19,FALSE)&lt;-2),"",'Total-corrected counts'!U59),"")</f>
        <v/>
      </c>
      <c r="V59">
        <f t="shared" si="0"/>
        <v>1</v>
      </c>
      <c r="W59" t="str">
        <f t="shared" si="1"/>
        <v/>
      </c>
      <c r="X59" t="str">
        <f t="shared" si="2"/>
        <v/>
      </c>
      <c r="Y59" t="str">
        <f t="shared" si="3"/>
        <v/>
      </c>
    </row>
    <row r="60" spans="1:25" x14ac:dyDescent="0.25">
      <c r="A60">
        <v>62</v>
      </c>
      <c r="B60" t="s">
        <v>45</v>
      </c>
      <c r="C60">
        <v>99100</v>
      </c>
      <c r="D60">
        <v>832</v>
      </c>
      <c r="E60">
        <f>IFERROR(IF(OR(HLOOKUP($A60,'Z-scores'!$C$2:$UD$20,3,FALSE)&gt;2,HLOOKUP(A60,'Z-scores'!$C$2:$UD$20,3,FALSE)&lt;-2),"",'Total-corrected counts'!E60),"")</f>
        <v>2.0172452051202168</v>
      </c>
      <c r="F60">
        <f>IFERROR(IF(OR(HLOOKUP($A60,'Z-scores'!$C$2:$UD$20,4,FALSE)&gt;2,HLOOKUP($A60,'Z-scores'!$C$2:$UD$20,4,FALSE)&lt;-2),"",'Total-corrected counts'!F60),"")</f>
        <v>0.43475835638372923</v>
      </c>
      <c r="G60">
        <f>IFERROR(IF(OR(HLOOKUP($A60,'Z-scores'!$C$2:$UD$20,5,FALSE)&gt;2,HLOOKUP($A60,'Z-scores'!$C$2:$UD$20,5,FALSE)&lt;-2),"",'Total-corrected counts'!G60),"")</f>
        <v>4.7846215213283312</v>
      </c>
      <c r="H60">
        <f>IFERROR(IF(OR(HLOOKUP($A60,'Z-scores'!$C$2:$UD$20,6,FALSE)&gt;2,HLOOKUP($A60,'Z-scores'!$C$2:$UD$20,6,FALSE)&lt;-2),"",'Total-corrected counts'!H60),"")</f>
        <v>0</v>
      </c>
      <c r="I60">
        <f>IFERROR(IF(OR(HLOOKUP($A60,'Z-scores'!$C$2:$UD$20,7,FALSE)&gt;2,HLOOKUP($A60,'Z-scores'!$C$2:$UD$20,7,FALSE)&lt;-2),"",'Total-corrected counts'!I60),"")</f>
        <v>2.2595809000766534</v>
      </c>
      <c r="J60">
        <f>IFERROR(IF(OR(HLOOKUP($A60,'Z-scores'!$C$2:$UD$20,8,FALSE)&gt;2,HLOOKUP($A60,'Z-scores'!$C$2:$UD$20,8,FALSE)&lt;-2),"",'Total-corrected counts'!J60),"")</f>
        <v>7.2334282011987669</v>
      </c>
      <c r="K60">
        <f>IFERROR(IF(OR(HLOOKUP($A60,'Z-scores'!$C$2:$UD$20,9,FALSE)&gt;2,HLOOKUP($A60,'Z-scores'!$C$2:$UD$20,9,FALSE)&lt;-2),"",'Total-corrected counts'!K60),"")</f>
        <v>2.6757344333574893</v>
      </c>
      <c r="L60">
        <f>IFERROR(IF(OR(HLOOKUP($A60,'Z-scores'!$C$2:$UD$20,10,FALSE)&gt;2,HLOOKUP($A60,'Z-scores'!$C$2:$UD$20,10,FALSE)&lt;-2),"",'Total-corrected counts'!L60),"")</f>
        <v>0</v>
      </c>
      <c r="M60">
        <f>IFERROR(IF(OR(HLOOKUP($A60,'Z-scores'!$C$2:$UD$20,11,FALSE)&gt;2,HLOOKUP($A60,'Z-scores'!$C$2:$UD$20,11,FALSE)&lt;-2),"",'Total-corrected counts'!M60),"")</f>
        <v>2.3038225946018672E-2</v>
      </c>
      <c r="N60">
        <f>IFERROR(IF(OR(HLOOKUP($A60,'Z-scores'!$C$2:$UD$20,12,FALSE)&gt;2,HLOOKUP($A60,'Z-scores'!$C$2:$UD$20,12,FALSE)&lt;-2),"",'Total-corrected counts'!N60),"")</f>
        <v>1.4571020897043365</v>
      </c>
      <c r="O60">
        <f>IFERROR(IF(OR(HLOOKUP($A60,'Z-scores'!$C$2:$UD$20,13,FALSE)&gt;2,HLOOKUP($A60,'Z-scores'!$C$2:$UD$20,13,FALSE)&lt;-2),"",'Total-corrected counts'!O60),"")</f>
        <v>3.0792870996043367</v>
      </c>
      <c r="P60">
        <f>IFERROR(IF(OR(HLOOKUP($A60,'Z-scores'!$C$2:$UD$20,14,FALSE)&gt;2,HLOOKUP($A60,'Z-scores'!$C$2:$UD$20,14,FALSE)&lt;-2),"",'Total-corrected counts'!P60),"")</f>
        <v>0</v>
      </c>
      <c r="Q60">
        <f>IFERROR(IF(OR(HLOOKUP($A60,'Z-scores'!$C$2:$UD$20,15,FALSE)&gt;2,HLOOKUP($A60,'Z-scores'!$C$2:$UD$20,15,FALSE)&lt;-2),"",'Total-corrected counts'!Q60),"")</f>
        <v>1.6674337511993822</v>
      </c>
      <c r="R60">
        <f>IFERROR(IF(OR(HLOOKUP($A60,'Z-scores'!$C$2:$UD$20,16,FALSE)&gt;2,HLOOKUP($A60,'Z-scores'!$C$2:$UD$20,16,FALSE)&lt;-2),"",'Total-corrected counts'!R60),"")</f>
        <v>6.4071356016757122</v>
      </c>
      <c r="S60">
        <f>IFERROR(IF(OR(HLOOKUP($A60,'Z-scores'!$C$2:$UD$20,17,FALSE)&gt;2,HLOOKUP($A60,'Z-scores'!$C$2:$UD$20,17,FALSE)&lt;-2),"",'Total-corrected counts'!S60),"")</f>
        <v>0</v>
      </c>
      <c r="T60">
        <f>IFERROR(IF(OR(HLOOKUP($A60,'Z-scores'!$C$2:$UD$20,18,FALSE)&gt;2,HLOOKUP($A60,'Z-scores'!$C$2:$UD$20,18,FALSE)&lt;-2),"",'Total-corrected counts'!T60),"")</f>
        <v>0.47250615546655256</v>
      </c>
      <c r="U60" t="str">
        <f>IFERROR(IF(OR(HLOOKUP($A60,'Z-scores'!$C$2:$UD$20,19,FALSE)&gt;2,HLOOKUP($A60,'Z-scores'!$C$2:$UD$20,19,FALSE)&lt;-2),"",'Total-corrected counts'!U60),"")</f>
        <v/>
      </c>
      <c r="V60">
        <f t="shared" si="0"/>
        <v>1</v>
      </c>
      <c r="W60">
        <f t="shared" si="1"/>
        <v>0.81461610908030602</v>
      </c>
      <c r="X60">
        <f t="shared" si="2"/>
        <v>2.1587118714901341</v>
      </c>
      <c r="Y60">
        <f t="shared" si="3"/>
        <v>1.8690663853786174</v>
      </c>
    </row>
    <row r="61" spans="1:25" x14ac:dyDescent="0.25">
      <c r="A61">
        <v>63</v>
      </c>
      <c r="B61" t="s">
        <v>46</v>
      </c>
      <c r="C61">
        <v>76200</v>
      </c>
      <c r="D61">
        <v>467</v>
      </c>
      <c r="E61">
        <f>IFERROR(IF(OR(HLOOKUP($A61,'Z-scores'!$C$2:$UD$20,3,FALSE)&gt;2,HLOOKUP(A61,'Z-scores'!$C$2:$UD$20,3,FALSE)&lt;-2),"",'Total-corrected counts'!E61),"")</f>
        <v>5.6034589031117125E-3</v>
      </c>
      <c r="F61">
        <f>IFERROR(IF(OR(HLOOKUP($A61,'Z-scores'!$C$2:$UD$20,4,FALSE)&gt;2,HLOOKUP($A61,'Z-scores'!$C$2:$UD$20,4,FALSE)&lt;-2),"",'Total-corrected counts'!F61),"")</f>
        <v>2.4608963568890335E-2</v>
      </c>
      <c r="G61">
        <f>IFERROR(IF(OR(HLOOKUP($A61,'Z-scores'!$C$2:$UD$20,5,FALSE)&gt;2,HLOOKUP($A61,'Z-scores'!$C$2:$UD$20,5,FALSE)&lt;-2),"",'Total-corrected counts'!G61),"")</f>
        <v>0.48349859583949456</v>
      </c>
      <c r="H61">
        <f>IFERROR(IF(OR(HLOOKUP($A61,'Z-scores'!$C$2:$UD$20,6,FALSE)&gt;2,HLOOKUP($A61,'Z-scores'!$C$2:$UD$20,6,FALSE)&lt;-2),"",'Total-corrected counts'!H61),"")</f>
        <v>0</v>
      </c>
      <c r="I61">
        <f>IFERROR(IF(OR(HLOOKUP($A61,'Z-scores'!$C$2:$UD$20,7,FALSE)&gt;2,HLOOKUP($A61,'Z-scores'!$C$2:$UD$20,7,FALSE)&lt;-2),"",'Total-corrected counts'!I61),"")</f>
        <v>0.67725858040444653</v>
      </c>
      <c r="J61">
        <f>IFERROR(IF(OR(HLOOKUP($A61,'Z-scores'!$C$2:$UD$20,8,FALSE)&gt;2,HLOOKUP($A61,'Z-scores'!$C$2:$UD$20,8,FALSE)&lt;-2),"",'Total-corrected counts'!J61),"")</f>
        <v>0.138061342626834</v>
      </c>
      <c r="K61">
        <f>IFERROR(IF(OR(HLOOKUP($A61,'Z-scores'!$C$2:$UD$20,9,FALSE)&gt;2,HLOOKUP($A61,'Z-scores'!$C$2:$UD$20,9,FALSE)&lt;-2),"",'Total-corrected counts'!K61),"")</f>
        <v>0.28541167289146552</v>
      </c>
      <c r="L61" t="str">
        <f>IFERROR(IF(OR(HLOOKUP($A61,'Z-scores'!$C$2:$UD$20,10,FALSE)&gt;2,HLOOKUP($A61,'Z-scores'!$C$2:$UD$20,10,FALSE)&lt;-2),"",'Total-corrected counts'!L61),"")</f>
        <v/>
      </c>
      <c r="M61">
        <f>IFERROR(IF(OR(HLOOKUP($A61,'Z-scores'!$C$2:$UD$20,11,FALSE)&gt;2,HLOOKUP($A61,'Z-scores'!$C$2:$UD$20,11,FALSE)&lt;-2),"",'Total-corrected counts'!M61),"")</f>
        <v>5.9899387459648547E-2</v>
      </c>
      <c r="N61">
        <f>IFERROR(IF(OR(HLOOKUP($A61,'Z-scores'!$C$2:$UD$20,12,FALSE)&gt;2,HLOOKUP($A61,'Z-scores'!$C$2:$UD$20,12,FALSE)&lt;-2),"",'Total-corrected counts'!N61),"")</f>
        <v>0.11913413312048035</v>
      </c>
      <c r="O61">
        <f>IFERROR(IF(OR(HLOOKUP($A61,'Z-scores'!$C$2:$UD$20,13,FALSE)&gt;2,HLOOKUP($A61,'Z-scores'!$C$2:$UD$20,13,FALSE)&lt;-2),"",'Total-corrected counts'!O61),"")</f>
        <v>0.78748981563651888</v>
      </c>
      <c r="P61">
        <f>IFERROR(IF(OR(HLOOKUP($A61,'Z-scores'!$C$2:$UD$20,14,FALSE)&gt;2,HLOOKUP($A61,'Z-scores'!$C$2:$UD$20,14,FALSE)&lt;-2),"",'Total-corrected counts'!P61),"")</f>
        <v>0.3205335045124707</v>
      </c>
      <c r="Q61">
        <f>IFERROR(IF(OR(HLOOKUP($A61,'Z-scores'!$C$2:$UD$20,15,FALSE)&gt;2,HLOOKUP($A61,'Z-scores'!$C$2:$UD$20,15,FALSE)&lt;-2),"",'Total-corrected counts'!Q61),"")</f>
        <v>0</v>
      </c>
      <c r="R61">
        <f>IFERROR(IF(OR(HLOOKUP($A61,'Z-scores'!$C$2:$UD$20,16,FALSE)&gt;2,HLOOKUP($A61,'Z-scores'!$C$2:$UD$20,16,FALSE)&lt;-2),"",'Total-corrected counts'!R61),"")</f>
        <v>6.0104461554181164E-2</v>
      </c>
      <c r="S61">
        <f>IFERROR(IF(OR(HLOOKUP($A61,'Z-scores'!$C$2:$UD$20,17,FALSE)&gt;2,HLOOKUP($A61,'Z-scores'!$C$2:$UD$20,17,FALSE)&lt;-2),"",'Total-corrected counts'!S61),"")</f>
        <v>0</v>
      </c>
      <c r="T61">
        <f>IFERROR(IF(OR(HLOOKUP($A61,'Z-scores'!$C$2:$UD$20,18,FALSE)&gt;2,HLOOKUP($A61,'Z-scores'!$C$2:$UD$20,18,FALSE)&lt;-2),"",'Total-corrected counts'!T61),"")</f>
        <v>0.5584163655513803</v>
      </c>
      <c r="U61">
        <f>IFERROR(IF(OR(HLOOKUP($A61,'Z-scores'!$C$2:$UD$20,19,FALSE)&gt;2,HLOOKUP($A61,'Z-scores'!$C$2:$UD$20,19,FALSE)&lt;-2),"",'Total-corrected counts'!U61),"")</f>
        <v>0.18659711946121166</v>
      </c>
      <c r="V61">
        <f t="shared" si="0"/>
        <v>1</v>
      </c>
      <c r="W61">
        <f t="shared" si="1"/>
        <v>0.74490375990528157</v>
      </c>
      <c r="X61">
        <f t="shared" si="2"/>
        <v>0.20929275021173638</v>
      </c>
      <c r="Y61">
        <f t="shared" si="3"/>
        <v>0.25403442497953038</v>
      </c>
    </row>
    <row r="62" spans="1:25" x14ac:dyDescent="0.25">
      <c r="A62">
        <v>64</v>
      </c>
      <c r="B62" t="s">
        <v>47</v>
      </c>
      <c r="C62">
        <v>66700</v>
      </c>
      <c r="D62">
        <v>239</v>
      </c>
      <c r="E62">
        <f>IFERROR(IF(OR(HLOOKUP($A62,'Z-scores'!$C$2:$UD$20,3,FALSE)&gt;2,HLOOKUP(A62,'Z-scores'!$C$2:$UD$20,3,FALSE)&lt;-2),"",'Total-corrected counts'!E62),"")</f>
        <v>0.22040271685572738</v>
      </c>
      <c r="F62">
        <f>IFERROR(IF(OR(HLOOKUP($A62,'Z-scores'!$C$2:$UD$20,4,FALSE)&gt;2,HLOOKUP($A62,'Z-scores'!$C$2:$UD$20,4,FALSE)&lt;-2),"",'Total-corrected counts'!F62),"")</f>
        <v>1.0581854334622842</v>
      </c>
      <c r="G62">
        <f>IFERROR(IF(OR(HLOOKUP($A62,'Z-scores'!$C$2:$UD$20,5,FALSE)&gt;2,HLOOKUP($A62,'Z-scores'!$C$2:$UD$20,5,FALSE)&lt;-2),"",'Total-corrected counts'!G62),"")</f>
        <v>2.9009915750369677</v>
      </c>
      <c r="H62">
        <f>IFERROR(IF(OR(HLOOKUP($A62,'Z-scores'!$C$2:$UD$20,6,FALSE)&gt;2,HLOOKUP($A62,'Z-scores'!$C$2:$UD$20,6,FALSE)&lt;-2),"",'Total-corrected counts'!H62),"")</f>
        <v>0.30015335742471211</v>
      </c>
      <c r="I62">
        <f>IFERROR(IF(OR(HLOOKUP($A62,'Z-scores'!$C$2:$UD$20,7,FALSE)&gt;2,HLOOKUP($A62,'Z-scores'!$C$2:$UD$20,7,FALSE)&lt;-2),"",'Total-corrected counts'!I62),"")</f>
        <v>2.4627584741979874E-2</v>
      </c>
      <c r="J62">
        <f>IFERROR(IF(OR(HLOOKUP($A62,'Z-scores'!$C$2:$UD$20,8,FALSE)&gt;2,HLOOKUP($A62,'Z-scores'!$C$2:$UD$20,8,FALSE)&lt;-2),"",'Total-corrected counts'!J62),"")</f>
        <v>5.1477157750862395</v>
      </c>
      <c r="K62">
        <f>IFERROR(IF(OR(HLOOKUP($A62,'Z-scores'!$C$2:$UD$20,9,FALSE)&gt;2,HLOOKUP($A62,'Z-scores'!$C$2:$UD$20,9,FALSE)&lt;-2),"",'Total-corrected counts'!K62),"")</f>
        <v>1.9622052511288255</v>
      </c>
      <c r="L62">
        <f>IFERROR(IF(OR(HLOOKUP($A62,'Z-scores'!$C$2:$UD$20,10,FALSE)&gt;2,HLOOKUP($A62,'Z-scores'!$C$2:$UD$20,10,FALSE)&lt;-2),"",'Total-corrected counts'!L62),"")</f>
        <v>4.8507982650017552E-2</v>
      </c>
      <c r="M62">
        <f>IFERROR(IF(OR(HLOOKUP($A62,'Z-scores'!$C$2:$UD$20,11,FALSE)&gt;2,HLOOKUP($A62,'Z-scores'!$C$2:$UD$20,11,FALSE)&lt;-2),"",'Total-corrected counts'!M62),"")</f>
        <v>0.52066390638002191</v>
      </c>
      <c r="N62">
        <f>IFERROR(IF(OR(HLOOKUP($A62,'Z-scores'!$C$2:$UD$20,12,FALSE)&gt;2,HLOOKUP($A62,'Z-scores'!$C$2:$UD$20,12,FALSE)&lt;-2),"",'Total-corrected counts'!N62),"")</f>
        <v>1.1180280185152771</v>
      </c>
      <c r="O62">
        <f>IFERROR(IF(OR(HLOOKUP($A62,'Z-scores'!$C$2:$UD$20,13,FALSE)&gt;2,HLOOKUP($A62,'Z-scores'!$C$2:$UD$20,13,FALSE)&lt;-2),"",'Total-corrected counts'!O62),"")</f>
        <v>5.9970378267704136</v>
      </c>
      <c r="P62">
        <f>IFERROR(IF(OR(HLOOKUP($A62,'Z-scores'!$C$2:$UD$20,14,FALSE)&gt;2,HLOOKUP($A62,'Z-scores'!$C$2:$UD$20,14,FALSE)&lt;-2),"",'Total-corrected counts'!P62),"")</f>
        <v>0.8462084519129226</v>
      </c>
      <c r="Q62">
        <f>IFERROR(IF(OR(HLOOKUP($A62,'Z-scores'!$C$2:$UD$20,15,FALSE)&gt;2,HLOOKUP($A62,'Z-scores'!$C$2:$UD$20,15,FALSE)&lt;-2),"",'Total-corrected counts'!Q62),"")</f>
        <v>0</v>
      </c>
      <c r="R62">
        <f>IFERROR(IF(OR(HLOOKUP($A62,'Z-scores'!$C$2:$UD$20,16,FALSE)&gt;2,HLOOKUP($A62,'Z-scores'!$C$2:$UD$20,16,FALSE)&lt;-2),"",'Total-corrected counts'!R62),"")</f>
        <v>1.7710781337965382</v>
      </c>
      <c r="S62">
        <f>IFERROR(IF(OR(HLOOKUP($A62,'Z-scores'!$C$2:$UD$20,17,FALSE)&gt;2,HLOOKUP($A62,'Z-scores'!$C$2:$UD$20,17,FALSE)&lt;-2),"",'Total-corrected counts'!S62),"")</f>
        <v>0.19542509844539335</v>
      </c>
      <c r="T62">
        <f>IFERROR(IF(OR(HLOOKUP($A62,'Z-scores'!$C$2:$UD$20,18,FALSE)&gt;2,HLOOKUP($A62,'Z-scores'!$C$2:$UD$20,18,FALSE)&lt;-2),"",'Total-corrected counts'!T62),"")</f>
        <v>0.24913960924600045</v>
      </c>
      <c r="U62" t="str">
        <f>IFERROR(IF(OR(HLOOKUP($A62,'Z-scores'!$C$2:$UD$20,19,FALSE)&gt;2,HLOOKUP($A62,'Z-scores'!$C$2:$UD$20,19,FALSE)&lt;-2),"",'Total-corrected counts'!U62),"")</f>
        <v/>
      </c>
      <c r="V62">
        <f t="shared" si="0"/>
        <v>1</v>
      </c>
      <c r="W62">
        <f t="shared" si="1"/>
        <v>0.91790448605523389</v>
      </c>
      <c r="X62">
        <f t="shared" si="2"/>
        <v>1.3537170647518639</v>
      </c>
      <c r="Y62">
        <f t="shared" si="3"/>
        <v>1.4538453055266491</v>
      </c>
    </row>
    <row r="63" spans="1:25" x14ac:dyDescent="0.25">
      <c r="A63">
        <v>65</v>
      </c>
      <c r="B63" t="s">
        <v>618</v>
      </c>
      <c r="C63">
        <v>119000</v>
      </c>
      <c r="D63">
        <v>1040</v>
      </c>
      <c r="E63" t="str">
        <f>IFERROR(IF(OR(HLOOKUP($A63,'Z-scores'!$C$2:$UD$20,3,FALSE)&gt;2,HLOOKUP(A63,'Z-scores'!$C$2:$UD$20,3,FALSE)&lt;-2),"",'Total-corrected counts'!E63),"")</f>
        <v/>
      </c>
      <c r="F63" t="str">
        <f>IFERROR(IF(OR(HLOOKUP($A63,'Z-scores'!$C$2:$UD$20,4,FALSE)&gt;2,HLOOKUP($A63,'Z-scores'!$C$2:$UD$20,4,FALSE)&lt;-2),"",'Total-corrected counts'!F63),"")</f>
        <v/>
      </c>
      <c r="G63" t="str">
        <f>IFERROR(IF(OR(HLOOKUP($A63,'Z-scores'!$C$2:$UD$20,5,FALSE)&gt;2,HLOOKUP($A63,'Z-scores'!$C$2:$UD$20,5,FALSE)&lt;-2),"",'Total-corrected counts'!G63),"")</f>
        <v/>
      </c>
      <c r="H63" t="str">
        <f>IFERROR(IF(OR(HLOOKUP($A63,'Z-scores'!$C$2:$UD$20,6,FALSE)&gt;2,HLOOKUP($A63,'Z-scores'!$C$2:$UD$20,6,FALSE)&lt;-2),"",'Total-corrected counts'!H63),"")</f>
        <v/>
      </c>
      <c r="I63" t="str">
        <f>IFERROR(IF(OR(HLOOKUP($A63,'Z-scores'!$C$2:$UD$20,7,FALSE)&gt;2,HLOOKUP($A63,'Z-scores'!$C$2:$UD$20,7,FALSE)&lt;-2),"",'Total-corrected counts'!I63),"")</f>
        <v/>
      </c>
      <c r="J63" t="str">
        <f>IFERROR(IF(OR(HLOOKUP($A63,'Z-scores'!$C$2:$UD$20,8,FALSE)&gt;2,HLOOKUP($A63,'Z-scores'!$C$2:$UD$20,8,FALSE)&lt;-2),"",'Total-corrected counts'!J63),"")</f>
        <v/>
      </c>
      <c r="K63" t="str">
        <f>IFERROR(IF(OR(HLOOKUP($A63,'Z-scores'!$C$2:$UD$20,9,FALSE)&gt;2,HLOOKUP($A63,'Z-scores'!$C$2:$UD$20,9,FALSE)&lt;-2),"",'Total-corrected counts'!K63),"")</f>
        <v/>
      </c>
      <c r="L63" t="str">
        <f>IFERROR(IF(OR(HLOOKUP($A63,'Z-scores'!$C$2:$UD$20,10,FALSE)&gt;2,HLOOKUP($A63,'Z-scores'!$C$2:$UD$20,10,FALSE)&lt;-2),"",'Total-corrected counts'!L63),"")</f>
        <v/>
      </c>
      <c r="M63" t="str">
        <f>IFERROR(IF(OR(HLOOKUP($A63,'Z-scores'!$C$2:$UD$20,11,FALSE)&gt;2,HLOOKUP($A63,'Z-scores'!$C$2:$UD$20,11,FALSE)&lt;-2),"",'Total-corrected counts'!M63),"")</f>
        <v/>
      </c>
      <c r="N63" t="str">
        <f>IFERROR(IF(OR(HLOOKUP($A63,'Z-scores'!$C$2:$UD$20,12,FALSE)&gt;2,HLOOKUP($A63,'Z-scores'!$C$2:$UD$20,12,FALSE)&lt;-2),"",'Total-corrected counts'!N63),"")</f>
        <v/>
      </c>
      <c r="O63" t="str">
        <f>IFERROR(IF(OR(HLOOKUP($A63,'Z-scores'!$C$2:$UD$20,13,FALSE)&gt;2,HLOOKUP($A63,'Z-scores'!$C$2:$UD$20,13,FALSE)&lt;-2),"",'Total-corrected counts'!O63),"")</f>
        <v/>
      </c>
      <c r="P63" t="str">
        <f>IFERROR(IF(OR(HLOOKUP($A63,'Z-scores'!$C$2:$UD$20,14,FALSE)&gt;2,HLOOKUP($A63,'Z-scores'!$C$2:$UD$20,14,FALSE)&lt;-2),"",'Total-corrected counts'!P63),"")</f>
        <v/>
      </c>
      <c r="Q63" t="str">
        <f>IFERROR(IF(OR(HLOOKUP($A63,'Z-scores'!$C$2:$UD$20,15,FALSE)&gt;2,HLOOKUP($A63,'Z-scores'!$C$2:$UD$20,15,FALSE)&lt;-2),"",'Total-corrected counts'!Q63),"")</f>
        <v/>
      </c>
      <c r="R63" t="str">
        <f>IFERROR(IF(OR(HLOOKUP($A63,'Z-scores'!$C$2:$UD$20,16,FALSE)&gt;2,HLOOKUP($A63,'Z-scores'!$C$2:$UD$20,16,FALSE)&lt;-2),"",'Total-corrected counts'!R63),"")</f>
        <v/>
      </c>
      <c r="S63" t="str">
        <f>IFERROR(IF(OR(HLOOKUP($A63,'Z-scores'!$C$2:$UD$20,17,FALSE)&gt;2,HLOOKUP($A63,'Z-scores'!$C$2:$UD$20,17,FALSE)&lt;-2),"",'Total-corrected counts'!S63),"")</f>
        <v/>
      </c>
      <c r="T63" t="str">
        <f>IFERROR(IF(OR(HLOOKUP($A63,'Z-scores'!$C$2:$UD$20,18,FALSE)&gt;2,HLOOKUP($A63,'Z-scores'!$C$2:$UD$20,18,FALSE)&lt;-2),"",'Total-corrected counts'!T63),"")</f>
        <v/>
      </c>
      <c r="U63" t="str">
        <f>IFERROR(IF(OR(HLOOKUP($A63,'Z-scores'!$C$2:$UD$20,19,FALSE)&gt;2,HLOOKUP($A63,'Z-scores'!$C$2:$UD$20,19,FALSE)&lt;-2),"",'Total-corrected counts'!U63),"")</f>
        <v/>
      </c>
      <c r="V63">
        <f t="shared" si="0"/>
        <v>1</v>
      </c>
      <c r="W63" t="str">
        <f t="shared" si="1"/>
        <v/>
      </c>
      <c r="X63" t="str">
        <f t="shared" si="2"/>
        <v/>
      </c>
      <c r="Y63" t="str">
        <f t="shared" si="3"/>
        <v/>
      </c>
    </row>
    <row r="64" spans="1:25" x14ac:dyDescent="0.25">
      <c r="A64">
        <v>66</v>
      </c>
      <c r="B64" t="s">
        <v>48</v>
      </c>
      <c r="C64">
        <v>83300</v>
      </c>
      <c r="D64">
        <v>323</v>
      </c>
      <c r="E64" t="str">
        <f>IFERROR(IF(OR(HLOOKUP($A64,'Z-scores'!$C$2:$UD$20,3,FALSE)&gt;2,HLOOKUP(A64,'Z-scores'!$C$2:$UD$20,3,FALSE)&lt;-2),"",'Total-corrected counts'!E64),"")</f>
        <v/>
      </c>
      <c r="F64">
        <f>IFERROR(IF(OR(HLOOKUP($A64,'Z-scores'!$C$2:$UD$20,4,FALSE)&gt;2,HLOOKUP($A64,'Z-scores'!$C$2:$UD$20,4,FALSE)&lt;-2),"",'Total-corrected counts'!F64),"")</f>
        <v>2.4608963568890335E-2</v>
      </c>
      <c r="G64">
        <f>IFERROR(IF(OR(HLOOKUP($A64,'Z-scores'!$C$2:$UD$20,5,FALSE)&gt;2,HLOOKUP($A64,'Z-scores'!$C$2:$UD$20,5,FALSE)&lt;-2),"",'Total-corrected counts'!G64),"")</f>
        <v>0</v>
      </c>
      <c r="H64">
        <f>IFERROR(IF(OR(HLOOKUP($A64,'Z-scores'!$C$2:$UD$20,6,FALSE)&gt;2,HLOOKUP($A64,'Z-scores'!$C$2:$UD$20,6,FALSE)&lt;-2),"",'Total-corrected counts'!H64),"")</f>
        <v>0</v>
      </c>
      <c r="I64">
        <f>IFERROR(IF(OR(HLOOKUP($A64,'Z-scores'!$C$2:$UD$20,7,FALSE)&gt;2,HLOOKUP($A64,'Z-scores'!$C$2:$UD$20,7,FALSE)&lt;-2),"",'Total-corrected counts'!I64),"")</f>
        <v>3.0784480927474843E-2</v>
      </c>
      <c r="J64">
        <f>IFERROR(IF(OR(HLOOKUP($A64,'Z-scores'!$C$2:$UD$20,8,FALSE)&gt;2,HLOOKUP($A64,'Z-scores'!$C$2:$UD$20,8,FALSE)&lt;-2),"",'Total-corrected counts'!J64),"")</f>
        <v>4.9307622366726433E-3</v>
      </c>
      <c r="K64">
        <f>IFERROR(IF(OR(HLOOKUP($A64,'Z-scores'!$C$2:$UD$20,9,FALSE)&gt;2,HLOOKUP($A64,'Z-scores'!$C$2:$UD$20,9,FALSE)&lt;-2),"",'Total-corrected counts'!K64),"")</f>
        <v>0</v>
      </c>
      <c r="L64">
        <f>IFERROR(IF(OR(HLOOKUP($A64,'Z-scores'!$C$2:$UD$20,10,FALSE)&gt;2,HLOOKUP($A64,'Z-scores'!$C$2:$UD$20,10,FALSE)&lt;-2),"",'Total-corrected counts'!L64),"")</f>
        <v>0.29104789590010527</v>
      </c>
      <c r="M64">
        <f>IFERROR(IF(OR(HLOOKUP($A64,'Z-scores'!$C$2:$UD$20,11,FALSE)&gt;2,HLOOKUP($A64,'Z-scores'!$C$2:$UD$20,11,FALSE)&lt;-2),"",'Total-corrected counts'!M64),"")</f>
        <v>8.2937613405667215E-2</v>
      </c>
      <c r="N64">
        <f>IFERROR(IF(OR(HLOOKUP($A64,'Z-scores'!$C$2:$UD$20,12,FALSE)&gt;2,HLOOKUP($A64,'Z-scores'!$C$2:$UD$20,12,FALSE)&lt;-2),"",'Total-corrected counts'!N64),"")</f>
        <v>2.749249225857239E-2</v>
      </c>
      <c r="O64">
        <f>IFERROR(IF(OR(HLOOKUP($A64,'Z-scores'!$C$2:$UD$20,13,FALSE)&gt;2,HLOOKUP($A64,'Z-scores'!$C$2:$UD$20,13,FALSE)&lt;-2),"",'Total-corrected counts'!O64),"")</f>
        <v>0</v>
      </c>
      <c r="P64">
        <f>IFERROR(IF(OR(HLOOKUP($A64,'Z-scores'!$C$2:$UD$20,14,FALSE)&gt;2,HLOOKUP($A64,'Z-scores'!$C$2:$UD$20,14,FALSE)&lt;-2),"",'Total-corrected counts'!P64),"")</f>
        <v>0.32908106463280323</v>
      </c>
      <c r="Q64">
        <f>IFERROR(IF(OR(HLOOKUP($A64,'Z-scores'!$C$2:$UD$20,15,FALSE)&gt;2,HLOOKUP($A64,'Z-scores'!$C$2:$UD$20,15,FALSE)&lt;-2),"",'Total-corrected counts'!Q64),"")</f>
        <v>1.950214913683488E-2</v>
      </c>
      <c r="R64">
        <f>IFERROR(IF(OR(HLOOKUP($A64,'Z-scores'!$C$2:$UD$20,16,FALSE)&gt;2,HLOOKUP($A64,'Z-scores'!$C$2:$UD$20,16,FALSE)&lt;-2),"",'Total-corrected counts'!R64),"")</f>
        <v>9.2160174383077789E-2</v>
      </c>
      <c r="S64">
        <f>IFERROR(IF(OR(HLOOKUP($A64,'Z-scores'!$C$2:$UD$20,17,FALSE)&gt;2,HLOOKUP($A64,'Z-scores'!$C$2:$UD$20,17,FALSE)&lt;-2),"",'Total-corrected counts'!S64),"")</f>
        <v>0.10856949913632963</v>
      </c>
      <c r="T64">
        <f>IFERROR(IF(OR(HLOOKUP($A64,'Z-scores'!$C$2:$UD$20,18,FALSE)&gt;2,HLOOKUP($A64,'Z-scores'!$C$2:$UD$20,18,FALSE)&lt;-2),"",'Total-corrected counts'!T64),"")</f>
        <v>0</v>
      </c>
      <c r="U64">
        <f>IFERROR(IF(OR(HLOOKUP($A64,'Z-scores'!$C$2:$UD$20,19,FALSE)&gt;2,HLOOKUP($A64,'Z-scores'!$C$2:$UD$20,19,FALSE)&lt;-2),"",'Total-corrected counts'!U64),"")</f>
        <v>6.9431486311148524E-2</v>
      </c>
      <c r="V64">
        <f t="shared" si="0"/>
        <v>1</v>
      </c>
      <c r="W64">
        <f t="shared" si="1"/>
        <v>0.61894316026124363</v>
      </c>
      <c r="X64">
        <f t="shared" si="2"/>
        <v>5.4288714504851288E-2</v>
      </c>
      <c r="Y64">
        <f t="shared" si="3"/>
        <v>8.0779608232345798E-2</v>
      </c>
    </row>
    <row r="65" spans="1:25" x14ac:dyDescent="0.25">
      <c r="A65">
        <v>67</v>
      </c>
      <c r="B65" t="s">
        <v>49</v>
      </c>
      <c r="C65">
        <v>81700</v>
      </c>
      <c r="D65">
        <v>795</v>
      </c>
      <c r="E65" t="str">
        <f>IFERROR(IF(OR(HLOOKUP($A65,'Z-scores'!$C$2:$UD$20,3,FALSE)&gt;2,HLOOKUP(A65,'Z-scores'!$C$2:$UD$20,3,FALSE)&lt;-2),"",'Total-corrected counts'!E65),"")</f>
        <v/>
      </c>
      <c r="F65">
        <f>IFERROR(IF(OR(HLOOKUP($A65,'Z-scores'!$C$2:$UD$20,4,FALSE)&gt;2,HLOOKUP($A65,'Z-scores'!$C$2:$UD$20,4,FALSE)&lt;-2),"",'Total-corrected counts'!F65),"")</f>
        <v>0.15585676926963879</v>
      </c>
      <c r="G65">
        <f>IFERROR(IF(OR(HLOOKUP($A65,'Z-scores'!$C$2:$UD$20,5,FALSE)&gt;2,HLOOKUP($A65,'Z-scores'!$C$2:$UD$20,5,FALSE)&lt;-2),"",'Total-corrected counts'!G65),"")</f>
        <v>1.0777989532255399</v>
      </c>
      <c r="H65">
        <f>IFERROR(IF(OR(HLOOKUP($A65,'Z-scores'!$C$2:$UD$20,6,FALSE)&gt;2,HLOOKUP($A65,'Z-scores'!$C$2:$UD$20,6,FALSE)&lt;-2),"",'Total-corrected counts'!H65),"")</f>
        <v>0</v>
      </c>
      <c r="I65">
        <f>IFERROR(IF(OR(HLOOKUP($A65,'Z-scores'!$C$2:$UD$20,7,FALSE)&gt;2,HLOOKUP($A65,'Z-scores'!$C$2:$UD$20,7,FALSE)&lt;-2),"",'Total-corrected counts'!I65),"")</f>
        <v>0.44945342154113266</v>
      </c>
      <c r="J65">
        <f>IFERROR(IF(OR(HLOOKUP($A65,'Z-scores'!$C$2:$UD$20,8,FALSE)&gt;2,HLOOKUP($A65,'Z-scores'!$C$2:$UD$20,8,FALSE)&lt;-2),"",'Total-corrected counts'!J65),"")</f>
        <v>1.9920279436157478</v>
      </c>
      <c r="K65">
        <f>IFERROR(IF(OR(HLOOKUP($A65,'Z-scores'!$C$2:$UD$20,9,FALSE)&gt;2,HLOOKUP($A65,'Z-scores'!$C$2:$UD$20,9,FALSE)&lt;-2),"",'Total-corrected counts'!K65),"")</f>
        <v>2.4170801047995987</v>
      </c>
      <c r="L65">
        <f>IFERROR(IF(OR(HLOOKUP($A65,'Z-scores'!$C$2:$UD$20,10,FALSE)&gt;2,HLOOKUP($A65,'Z-scores'!$C$2:$UD$20,10,FALSE)&lt;-2),"",'Total-corrected counts'!L65),"")</f>
        <v>1.322944981364115E-2</v>
      </c>
      <c r="M65">
        <f>IFERROR(IF(OR(HLOOKUP($A65,'Z-scores'!$C$2:$UD$20,11,FALSE)&gt;2,HLOOKUP($A65,'Z-scores'!$C$2:$UD$20,11,FALSE)&lt;-2),"",'Total-corrected counts'!M65),"")</f>
        <v>0</v>
      </c>
      <c r="N65">
        <f>IFERROR(IF(OR(HLOOKUP($A65,'Z-scores'!$C$2:$UD$20,12,FALSE)&gt;2,HLOOKUP($A65,'Z-scores'!$C$2:$UD$20,12,FALSE)&lt;-2),"",'Total-corrected counts'!N65),"")</f>
        <v>0.12829829720667116</v>
      </c>
      <c r="O65">
        <f>IFERROR(IF(OR(HLOOKUP($A65,'Z-scores'!$C$2:$UD$20,13,FALSE)&gt;2,HLOOKUP($A65,'Z-scores'!$C$2:$UD$20,13,FALSE)&lt;-2),"",'Total-corrected counts'!O65),"")</f>
        <v>0.39711024891072322</v>
      </c>
      <c r="P65">
        <f>IFERROR(IF(OR(HLOOKUP($A65,'Z-scores'!$C$2:$UD$20,14,FALSE)&gt;2,HLOOKUP($A65,'Z-scores'!$C$2:$UD$20,14,FALSE)&lt;-2),"",'Total-corrected counts'!P65),"")</f>
        <v>0</v>
      </c>
      <c r="Q65">
        <f>IFERROR(IF(OR(HLOOKUP($A65,'Z-scores'!$C$2:$UD$20,15,FALSE)&gt;2,HLOOKUP($A65,'Z-scores'!$C$2:$UD$20,15,FALSE)&lt;-2),"",'Total-corrected counts'!Q65),"")</f>
        <v>0</v>
      </c>
      <c r="R65">
        <f>IFERROR(IF(OR(HLOOKUP($A65,'Z-scores'!$C$2:$UD$20,16,FALSE)&gt;2,HLOOKUP($A65,'Z-scores'!$C$2:$UD$20,16,FALSE)&lt;-2),"",'Total-corrected counts'!R65),"")</f>
        <v>1.1900683387727871</v>
      </c>
      <c r="S65">
        <f>IFERROR(IF(OR(HLOOKUP($A65,'Z-scores'!$C$2:$UD$20,17,FALSE)&gt;2,HLOOKUP($A65,'Z-scores'!$C$2:$UD$20,17,FALSE)&lt;-2),"",'Total-corrected counts'!S65),"")</f>
        <v>0</v>
      </c>
      <c r="T65">
        <f>IFERROR(IF(OR(HLOOKUP($A65,'Z-scores'!$C$2:$UD$20,18,FALSE)&gt;2,HLOOKUP($A65,'Z-scores'!$C$2:$UD$20,18,FALSE)&lt;-2),"",'Total-corrected counts'!T65),"")</f>
        <v>0</v>
      </c>
      <c r="U65">
        <f>IFERROR(IF(OR(HLOOKUP($A65,'Z-scores'!$C$2:$UD$20,19,FALSE)&gt;2,HLOOKUP($A65,'Z-scores'!$C$2:$UD$20,19,FALSE)&lt;-2),"",'Total-corrected counts'!U65),"")</f>
        <v>0.61186497311699639</v>
      </c>
      <c r="V65">
        <f t="shared" si="0"/>
        <v>1</v>
      </c>
      <c r="W65">
        <f t="shared" si="1"/>
        <v>0.22713446619168773</v>
      </c>
      <c r="X65">
        <f t="shared" si="2"/>
        <v>0.76318083028316241</v>
      </c>
      <c r="Y65">
        <f t="shared" si="3"/>
        <v>0.29091773225089723</v>
      </c>
    </row>
    <row r="66" spans="1:25" x14ac:dyDescent="0.25">
      <c r="A66">
        <v>68</v>
      </c>
      <c r="B66" t="s">
        <v>50</v>
      </c>
      <c r="C66">
        <v>700</v>
      </c>
      <c r="D66">
        <v>184</v>
      </c>
      <c r="E66" t="str">
        <f>IFERROR(IF(OR(HLOOKUP($A66,'Z-scores'!$C$2:$UD$20,3,FALSE)&gt;2,HLOOKUP(A66,'Z-scores'!$C$2:$UD$20,3,FALSE)&lt;-2),"",'Total-corrected counts'!E66),"")</f>
        <v/>
      </c>
      <c r="F66">
        <f>IFERROR(IF(OR(HLOOKUP($A66,'Z-scores'!$C$2:$UD$20,4,FALSE)&gt;2,HLOOKUP($A66,'Z-scores'!$C$2:$UD$20,4,FALSE)&lt;-2),"",'Total-corrected counts'!F66),"")</f>
        <v>21.139099705676795</v>
      </c>
      <c r="G66">
        <f>IFERROR(IF(OR(HLOOKUP($A66,'Z-scores'!$C$2:$UD$20,5,FALSE)&gt;2,HLOOKUP($A66,'Z-scores'!$C$2:$UD$20,5,FALSE)&lt;-2),"",'Total-corrected counts'!G66),"")</f>
        <v>16.479243808196106</v>
      </c>
      <c r="H66">
        <f>IFERROR(IF(OR(HLOOKUP($A66,'Z-scores'!$C$2:$UD$20,6,FALSE)&gt;2,HLOOKUP($A66,'Z-scores'!$C$2:$UD$20,6,FALSE)&lt;-2),"",'Total-corrected counts'!H66),"")</f>
        <v>13.53482232666318</v>
      </c>
      <c r="I66">
        <f>IFERROR(IF(OR(HLOOKUP($A66,'Z-scores'!$C$2:$UD$20,7,FALSE)&gt;2,HLOOKUP($A66,'Z-scores'!$C$2:$UD$20,7,FALSE)&lt;-2),"",'Total-corrected counts'!I66),"")</f>
        <v>3.4047635905787175</v>
      </c>
      <c r="J66">
        <f>IFERROR(IF(OR(HLOOKUP($A66,'Z-scores'!$C$2:$UD$20,8,FALSE)&gt;2,HLOOKUP($A66,'Z-scores'!$C$2:$UD$20,8,FALSE)&lt;-2),"",'Total-corrected counts'!J66),"")</f>
        <v>9.1613562357377702</v>
      </c>
      <c r="K66">
        <f>IFERROR(IF(OR(HLOOKUP($A66,'Z-scores'!$C$2:$UD$20,9,FALSE)&gt;2,HLOOKUP($A66,'Z-scores'!$C$2:$UD$20,9,FALSE)&lt;-2),"",'Total-corrected counts'!K66),"")</f>
        <v>14.72099894085512</v>
      </c>
      <c r="L66">
        <f>IFERROR(IF(OR(HLOOKUP($A66,'Z-scores'!$C$2:$UD$20,10,FALSE)&gt;2,HLOOKUP($A66,'Z-scores'!$C$2:$UD$20,10,FALSE)&lt;-2),"",'Total-corrected counts'!L66),"")</f>
        <v>0</v>
      </c>
      <c r="M66">
        <f>IFERROR(IF(OR(HLOOKUP($A66,'Z-scores'!$C$2:$UD$20,11,FALSE)&gt;2,HLOOKUP($A66,'Z-scores'!$C$2:$UD$20,11,FALSE)&lt;-2),"",'Total-corrected counts'!M66),"")</f>
        <v>2.5848889511432951</v>
      </c>
      <c r="N66">
        <f>IFERROR(IF(OR(HLOOKUP($A66,'Z-scores'!$C$2:$UD$20,12,FALSE)&gt;2,HLOOKUP($A66,'Z-scores'!$C$2:$UD$20,12,FALSE)&lt;-2),"",'Total-corrected counts'!N66),"")</f>
        <v>30.736606345083931</v>
      </c>
      <c r="O66">
        <f>IFERROR(IF(OR(HLOOKUP($A66,'Z-scores'!$C$2:$UD$20,13,FALSE)&gt;2,HLOOKUP($A66,'Z-scores'!$C$2:$UD$20,13,FALSE)&lt;-2),"",'Total-corrected counts'!O66),"")</f>
        <v>1.4942114450539077</v>
      </c>
      <c r="P66">
        <f>IFERROR(IF(OR(HLOOKUP($A66,'Z-scores'!$C$2:$UD$20,14,FALSE)&gt;2,HLOOKUP($A66,'Z-scores'!$C$2:$UD$20,14,FALSE)&lt;-2),"",'Total-corrected counts'!P66),"")</f>
        <v>9.0304972671313415</v>
      </c>
      <c r="Q66">
        <f>IFERROR(IF(OR(HLOOKUP($A66,'Z-scores'!$C$2:$UD$20,15,FALSE)&gt;2,HLOOKUP($A66,'Z-scores'!$C$2:$UD$20,15,FALSE)&lt;-2),"",'Total-corrected counts'!Q66),"")</f>
        <v>3.2763610549882594</v>
      </c>
      <c r="R66">
        <f>IFERROR(IF(OR(HLOOKUP($A66,'Z-scores'!$C$2:$UD$20,16,FALSE)&gt;2,HLOOKUP($A66,'Z-scores'!$C$2:$UD$20,16,FALSE)&lt;-2),"",'Total-corrected counts'!R66),"")</f>
        <v>0.39668944625759572</v>
      </c>
      <c r="S66">
        <f>IFERROR(IF(OR(HLOOKUP($A66,'Z-scores'!$C$2:$UD$20,17,FALSE)&gt;2,HLOOKUP($A66,'Z-scores'!$C$2:$UD$20,17,FALSE)&lt;-2),"",'Total-corrected counts'!S66),"")</f>
        <v>7.9418588618225128</v>
      </c>
      <c r="T66">
        <f>IFERROR(IF(OR(HLOOKUP($A66,'Z-scores'!$C$2:$UD$20,18,FALSE)&gt;2,HLOOKUP($A66,'Z-scores'!$C$2:$UD$20,18,FALSE)&lt;-2),"",'Total-corrected counts'!T66),"")</f>
        <v>0.20618450420358658</v>
      </c>
      <c r="U66">
        <f>IFERROR(IF(OR(HLOOKUP($A66,'Z-scores'!$C$2:$UD$20,19,FALSE)&gt;2,HLOOKUP($A66,'Z-scores'!$C$2:$UD$20,19,FALSE)&lt;-2),"",'Total-corrected counts'!U66),"")</f>
        <v>1.3148587720173752</v>
      </c>
      <c r="V66">
        <f t="shared" si="0"/>
        <v>1</v>
      </c>
      <c r="W66">
        <f t="shared" si="1"/>
        <v>0.47177749637188648</v>
      </c>
      <c r="X66">
        <f t="shared" si="2"/>
        <v>10.128146694856374</v>
      </c>
      <c r="Y66">
        <f t="shared" si="3"/>
        <v>6.7996584620698135</v>
      </c>
    </row>
    <row r="67" spans="1:25" x14ac:dyDescent="0.25">
      <c r="A67">
        <v>69</v>
      </c>
      <c r="B67" t="s">
        <v>619</v>
      </c>
      <c r="C67">
        <v>92000</v>
      </c>
      <c r="D67">
        <v>445</v>
      </c>
      <c r="E67" t="str">
        <f>IFERROR(IF(OR(HLOOKUP($A67,'Z-scores'!$C$2:$UD$20,3,FALSE)&gt;2,HLOOKUP(A67,'Z-scores'!$C$2:$UD$20,3,FALSE)&lt;-2),"",'Total-corrected counts'!E67),"")</f>
        <v/>
      </c>
      <c r="F67" t="str">
        <f>IFERROR(IF(OR(HLOOKUP($A67,'Z-scores'!$C$2:$UD$20,4,FALSE)&gt;2,HLOOKUP($A67,'Z-scores'!$C$2:$UD$20,4,FALSE)&lt;-2),"",'Total-corrected counts'!F67),"")</f>
        <v/>
      </c>
      <c r="G67" t="str">
        <f>IFERROR(IF(OR(HLOOKUP($A67,'Z-scores'!$C$2:$UD$20,5,FALSE)&gt;2,HLOOKUP($A67,'Z-scores'!$C$2:$UD$20,5,FALSE)&lt;-2),"",'Total-corrected counts'!G67),"")</f>
        <v/>
      </c>
      <c r="H67" t="str">
        <f>IFERROR(IF(OR(HLOOKUP($A67,'Z-scores'!$C$2:$UD$20,6,FALSE)&gt;2,HLOOKUP($A67,'Z-scores'!$C$2:$UD$20,6,FALSE)&lt;-2),"",'Total-corrected counts'!H67),"")</f>
        <v/>
      </c>
      <c r="I67" t="str">
        <f>IFERROR(IF(OR(HLOOKUP($A67,'Z-scores'!$C$2:$UD$20,7,FALSE)&gt;2,HLOOKUP($A67,'Z-scores'!$C$2:$UD$20,7,FALSE)&lt;-2),"",'Total-corrected counts'!I67),"")</f>
        <v/>
      </c>
      <c r="J67" t="str">
        <f>IFERROR(IF(OR(HLOOKUP($A67,'Z-scores'!$C$2:$UD$20,8,FALSE)&gt;2,HLOOKUP($A67,'Z-scores'!$C$2:$UD$20,8,FALSE)&lt;-2),"",'Total-corrected counts'!J67),"")</f>
        <v/>
      </c>
      <c r="K67" t="str">
        <f>IFERROR(IF(OR(HLOOKUP($A67,'Z-scores'!$C$2:$UD$20,9,FALSE)&gt;2,HLOOKUP($A67,'Z-scores'!$C$2:$UD$20,9,FALSE)&lt;-2),"",'Total-corrected counts'!K67),"")</f>
        <v/>
      </c>
      <c r="L67" t="str">
        <f>IFERROR(IF(OR(HLOOKUP($A67,'Z-scores'!$C$2:$UD$20,10,FALSE)&gt;2,HLOOKUP($A67,'Z-scores'!$C$2:$UD$20,10,FALSE)&lt;-2),"",'Total-corrected counts'!L67),"")</f>
        <v/>
      </c>
      <c r="M67" t="str">
        <f>IFERROR(IF(OR(HLOOKUP($A67,'Z-scores'!$C$2:$UD$20,11,FALSE)&gt;2,HLOOKUP($A67,'Z-scores'!$C$2:$UD$20,11,FALSE)&lt;-2),"",'Total-corrected counts'!M67),"")</f>
        <v/>
      </c>
      <c r="N67" t="str">
        <f>IFERROR(IF(OR(HLOOKUP($A67,'Z-scores'!$C$2:$UD$20,12,FALSE)&gt;2,HLOOKUP($A67,'Z-scores'!$C$2:$UD$20,12,FALSE)&lt;-2),"",'Total-corrected counts'!N67),"")</f>
        <v/>
      </c>
      <c r="O67" t="str">
        <f>IFERROR(IF(OR(HLOOKUP($A67,'Z-scores'!$C$2:$UD$20,13,FALSE)&gt;2,HLOOKUP($A67,'Z-scores'!$C$2:$UD$20,13,FALSE)&lt;-2),"",'Total-corrected counts'!O67),"")</f>
        <v/>
      </c>
      <c r="P67" t="str">
        <f>IFERROR(IF(OR(HLOOKUP($A67,'Z-scores'!$C$2:$UD$20,14,FALSE)&gt;2,HLOOKUP($A67,'Z-scores'!$C$2:$UD$20,14,FALSE)&lt;-2),"",'Total-corrected counts'!P67),"")</f>
        <v/>
      </c>
      <c r="Q67" t="str">
        <f>IFERROR(IF(OR(HLOOKUP($A67,'Z-scores'!$C$2:$UD$20,15,FALSE)&gt;2,HLOOKUP($A67,'Z-scores'!$C$2:$UD$20,15,FALSE)&lt;-2),"",'Total-corrected counts'!Q67),"")</f>
        <v/>
      </c>
      <c r="R67" t="str">
        <f>IFERROR(IF(OR(HLOOKUP($A67,'Z-scores'!$C$2:$UD$20,16,FALSE)&gt;2,HLOOKUP($A67,'Z-scores'!$C$2:$UD$20,16,FALSE)&lt;-2),"",'Total-corrected counts'!R67),"")</f>
        <v/>
      </c>
      <c r="S67" t="str">
        <f>IFERROR(IF(OR(HLOOKUP($A67,'Z-scores'!$C$2:$UD$20,17,FALSE)&gt;2,HLOOKUP($A67,'Z-scores'!$C$2:$UD$20,17,FALSE)&lt;-2),"",'Total-corrected counts'!S67),"")</f>
        <v/>
      </c>
      <c r="T67" t="str">
        <f>IFERROR(IF(OR(HLOOKUP($A67,'Z-scores'!$C$2:$UD$20,18,FALSE)&gt;2,HLOOKUP($A67,'Z-scores'!$C$2:$UD$20,18,FALSE)&lt;-2),"",'Total-corrected counts'!T67),"")</f>
        <v/>
      </c>
      <c r="U67" t="str">
        <f>IFERROR(IF(OR(HLOOKUP($A67,'Z-scores'!$C$2:$UD$20,19,FALSE)&gt;2,HLOOKUP($A67,'Z-scores'!$C$2:$UD$20,19,FALSE)&lt;-2),"",'Total-corrected counts'!U67),"")</f>
        <v/>
      </c>
      <c r="V67">
        <f t="shared" si="0"/>
        <v>1</v>
      </c>
      <c r="W67" t="str">
        <f t="shared" si="1"/>
        <v/>
      </c>
      <c r="X67" t="str">
        <f t="shared" si="2"/>
        <v/>
      </c>
      <c r="Y67" t="str">
        <f t="shared" si="3"/>
        <v/>
      </c>
    </row>
    <row r="68" spans="1:25" x14ac:dyDescent="0.25">
      <c r="A68">
        <v>70</v>
      </c>
      <c r="B68" t="s">
        <v>620</v>
      </c>
      <c r="C68">
        <v>115500</v>
      </c>
      <c r="D68">
        <v>824</v>
      </c>
      <c r="E68" t="str">
        <f>IFERROR(IF(OR(HLOOKUP($A68,'Z-scores'!$C$2:$UD$20,3,FALSE)&gt;2,HLOOKUP(A68,'Z-scores'!$C$2:$UD$20,3,FALSE)&lt;-2),"",'Total-corrected counts'!E68),"")</f>
        <v/>
      </c>
      <c r="F68" t="str">
        <f>IFERROR(IF(OR(HLOOKUP($A68,'Z-scores'!$C$2:$UD$20,4,FALSE)&gt;2,HLOOKUP($A68,'Z-scores'!$C$2:$UD$20,4,FALSE)&lt;-2),"",'Total-corrected counts'!F68),"")</f>
        <v/>
      </c>
      <c r="G68" t="str">
        <f>IFERROR(IF(OR(HLOOKUP($A68,'Z-scores'!$C$2:$UD$20,5,FALSE)&gt;2,HLOOKUP($A68,'Z-scores'!$C$2:$UD$20,5,FALSE)&lt;-2),"",'Total-corrected counts'!G68),"")</f>
        <v/>
      </c>
      <c r="H68" t="str">
        <f>IFERROR(IF(OR(HLOOKUP($A68,'Z-scores'!$C$2:$UD$20,6,FALSE)&gt;2,HLOOKUP($A68,'Z-scores'!$C$2:$UD$20,6,FALSE)&lt;-2),"",'Total-corrected counts'!H68),"")</f>
        <v/>
      </c>
      <c r="I68" t="str">
        <f>IFERROR(IF(OR(HLOOKUP($A68,'Z-scores'!$C$2:$UD$20,7,FALSE)&gt;2,HLOOKUP($A68,'Z-scores'!$C$2:$UD$20,7,FALSE)&lt;-2),"",'Total-corrected counts'!I68),"")</f>
        <v/>
      </c>
      <c r="J68" t="str">
        <f>IFERROR(IF(OR(HLOOKUP($A68,'Z-scores'!$C$2:$UD$20,8,FALSE)&gt;2,HLOOKUP($A68,'Z-scores'!$C$2:$UD$20,8,FALSE)&lt;-2),"",'Total-corrected counts'!J68),"")</f>
        <v/>
      </c>
      <c r="K68" t="str">
        <f>IFERROR(IF(OR(HLOOKUP($A68,'Z-scores'!$C$2:$UD$20,9,FALSE)&gt;2,HLOOKUP($A68,'Z-scores'!$C$2:$UD$20,9,FALSE)&lt;-2),"",'Total-corrected counts'!K68),"")</f>
        <v/>
      </c>
      <c r="L68" t="str">
        <f>IFERROR(IF(OR(HLOOKUP($A68,'Z-scores'!$C$2:$UD$20,10,FALSE)&gt;2,HLOOKUP($A68,'Z-scores'!$C$2:$UD$20,10,FALSE)&lt;-2),"",'Total-corrected counts'!L68),"")</f>
        <v/>
      </c>
      <c r="M68" t="str">
        <f>IFERROR(IF(OR(HLOOKUP($A68,'Z-scores'!$C$2:$UD$20,11,FALSE)&gt;2,HLOOKUP($A68,'Z-scores'!$C$2:$UD$20,11,FALSE)&lt;-2),"",'Total-corrected counts'!M68),"")</f>
        <v/>
      </c>
      <c r="N68" t="str">
        <f>IFERROR(IF(OR(HLOOKUP($A68,'Z-scores'!$C$2:$UD$20,12,FALSE)&gt;2,HLOOKUP($A68,'Z-scores'!$C$2:$UD$20,12,FALSE)&lt;-2),"",'Total-corrected counts'!N68),"")</f>
        <v/>
      </c>
      <c r="O68" t="str">
        <f>IFERROR(IF(OR(HLOOKUP($A68,'Z-scores'!$C$2:$UD$20,13,FALSE)&gt;2,HLOOKUP($A68,'Z-scores'!$C$2:$UD$20,13,FALSE)&lt;-2),"",'Total-corrected counts'!O68),"")</f>
        <v/>
      </c>
      <c r="P68" t="str">
        <f>IFERROR(IF(OR(HLOOKUP($A68,'Z-scores'!$C$2:$UD$20,14,FALSE)&gt;2,HLOOKUP($A68,'Z-scores'!$C$2:$UD$20,14,FALSE)&lt;-2),"",'Total-corrected counts'!P68),"")</f>
        <v/>
      </c>
      <c r="Q68" t="str">
        <f>IFERROR(IF(OR(HLOOKUP($A68,'Z-scores'!$C$2:$UD$20,15,FALSE)&gt;2,HLOOKUP($A68,'Z-scores'!$C$2:$UD$20,15,FALSE)&lt;-2),"",'Total-corrected counts'!Q68),"")</f>
        <v/>
      </c>
      <c r="R68" t="str">
        <f>IFERROR(IF(OR(HLOOKUP($A68,'Z-scores'!$C$2:$UD$20,16,FALSE)&gt;2,HLOOKUP($A68,'Z-scores'!$C$2:$UD$20,16,FALSE)&lt;-2),"",'Total-corrected counts'!R68),"")</f>
        <v/>
      </c>
      <c r="S68" t="str">
        <f>IFERROR(IF(OR(HLOOKUP($A68,'Z-scores'!$C$2:$UD$20,17,FALSE)&gt;2,HLOOKUP($A68,'Z-scores'!$C$2:$UD$20,17,FALSE)&lt;-2),"",'Total-corrected counts'!S68),"")</f>
        <v/>
      </c>
      <c r="T68" t="str">
        <f>IFERROR(IF(OR(HLOOKUP($A68,'Z-scores'!$C$2:$UD$20,18,FALSE)&gt;2,HLOOKUP($A68,'Z-scores'!$C$2:$UD$20,18,FALSE)&lt;-2),"",'Total-corrected counts'!T68),"")</f>
        <v/>
      </c>
      <c r="U68" t="str">
        <f>IFERROR(IF(OR(HLOOKUP($A68,'Z-scores'!$C$2:$UD$20,19,FALSE)&gt;2,HLOOKUP($A68,'Z-scores'!$C$2:$UD$20,19,FALSE)&lt;-2),"",'Total-corrected counts'!U68),"")</f>
        <v/>
      </c>
      <c r="V68">
        <f t="shared" ref="V68:V131" si="4">IFERROR(IF(AND(X68=0,Y68=0),0,1),0)</f>
        <v>1</v>
      </c>
      <c r="W68" t="str">
        <f t="shared" ref="W68:W131" si="5">IFERROR(_xlfn.T.TEST(E68:M68,N68:U68,2,2),"")</f>
        <v/>
      </c>
      <c r="X68" t="str">
        <f t="shared" ref="X68:X131" si="6">IFERROR(AVERAGE(E68:M68),"")</f>
        <v/>
      </c>
      <c r="Y68" t="str">
        <f t="shared" ref="Y68:Y131" si="7">IFERROR(AVERAGE(N68:U68),"")</f>
        <v/>
      </c>
    </row>
    <row r="69" spans="1:25" x14ac:dyDescent="0.25">
      <c r="A69">
        <v>71</v>
      </c>
      <c r="B69" t="s">
        <v>621</v>
      </c>
      <c r="C69">
        <v>70600</v>
      </c>
      <c r="D69">
        <v>38</v>
      </c>
      <c r="E69" t="str">
        <f>IFERROR(IF(OR(HLOOKUP($A69,'Z-scores'!$C$2:$UD$20,3,FALSE)&gt;2,HLOOKUP(A69,'Z-scores'!$C$2:$UD$20,3,FALSE)&lt;-2),"",'Total-corrected counts'!E69),"")</f>
        <v/>
      </c>
      <c r="F69" t="str">
        <f>IFERROR(IF(OR(HLOOKUP($A69,'Z-scores'!$C$2:$UD$20,4,FALSE)&gt;2,HLOOKUP($A69,'Z-scores'!$C$2:$UD$20,4,FALSE)&lt;-2),"",'Total-corrected counts'!F69),"")</f>
        <v/>
      </c>
      <c r="G69" t="str">
        <f>IFERROR(IF(OR(HLOOKUP($A69,'Z-scores'!$C$2:$UD$20,5,FALSE)&gt;2,HLOOKUP($A69,'Z-scores'!$C$2:$UD$20,5,FALSE)&lt;-2),"",'Total-corrected counts'!G69),"")</f>
        <v/>
      </c>
      <c r="H69" t="str">
        <f>IFERROR(IF(OR(HLOOKUP($A69,'Z-scores'!$C$2:$UD$20,6,FALSE)&gt;2,HLOOKUP($A69,'Z-scores'!$C$2:$UD$20,6,FALSE)&lt;-2),"",'Total-corrected counts'!H69),"")</f>
        <v/>
      </c>
      <c r="I69" t="str">
        <f>IFERROR(IF(OR(HLOOKUP($A69,'Z-scores'!$C$2:$UD$20,7,FALSE)&gt;2,HLOOKUP($A69,'Z-scores'!$C$2:$UD$20,7,FALSE)&lt;-2),"",'Total-corrected counts'!I69),"")</f>
        <v/>
      </c>
      <c r="J69" t="str">
        <f>IFERROR(IF(OR(HLOOKUP($A69,'Z-scores'!$C$2:$UD$20,8,FALSE)&gt;2,HLOOKUP($A69,'Z-scores'!$C$2:$UD$20,8,FALSE)&lt;-2),"",'Total-corrected counts'!J69),"")</f>
        <v/>
      </c>
      <c r="K69" t="str">
        <f>IFERROR(IF(OR(HLOOKUP($A69,'Z-scores'!$C$2:$UD$20,9,FALSE)&gt;2,HLOOKUP($A69,'Z-scores'!$C$2:$UD$20,9,FALSE)&lt;-2),"",'Total-corrected counts'!K69),"")</f>
        <v/>
      </c>
      <c r="L69" t="str">
        <f>IFERROR(IF(OR(HLOOKUP($A69,'Z-scores'!$C$2:$UD$20,10,FALSE)&gt;2,HLOOKUP($A69,'Z-scores'!$C$2:$UD$20,10,FALSE)&lt;-2),"",'Total-corrected counts'!L69),"")</f>
        <v/>
      </c>
      <c r="M69" t="str">
        <f>IFERROR(IF(OR(HLOOKUP($A69,'Z-scores'!$C$2:$UD$20,11,FALSE)&gt;2,HLOOKUP($A69,'Z-scores'!$C$2:$UD$20,11,FALSE)&lt;-2),"",'Total-corrected counts'!M69),"")</f>
        <v/>
      </c>
      <c r="N69" t="str">
        <f>IFERROR(IF(OR(HLOOKUP($A69,'Z-scores'!$C$2:$UD$20,12,FALSE)&gt;2,HLOOKUP($A69,'Z-scores'!$C$2:$UD$20,12,FALSE)&lt;-2),"",'Total-corrected counts'!N69),"")</f>
        <v/>
      </c>
      <c r="O69" t="str">
        <f>IFERROR(IF(OR(HLOOKUP($A69,'Z-scores'!$C$2:$UD$20,13,FALSE)&gt;2,HLOOKUP($A69,'Z-scores'!$C$2:$UD$20,13,FALSE)&lt;-2),"",'Total-corrected counts'!O69),"")</f>
        <v/>
      </c>
      <c r="P69" t="str">
        <f>IFERROR(IF(OR(HLOOKUP($A69,'Z-scores'!$C$2:$UD$20,14,FALSE)&gt;2,HLOOKUP($A69,'Z-scores'!$C$2:$UD$20,14,FALSE)&lt;-2),"",'Total-corrected counts'!P69),"")</f>
        <v/>
      </c>
      <c r="Q69" t="str">
        <f>IFERROR(IF(OR(HLOOKUP($A69,'Z-scores'!$C$2:$UD$20,15,FALSE)&gt;2,HLOOKUP($A69,'Z-scores'!$C$2:$UD$20,15,FALSE)&lt;-2),"",'Total-corrected counts'!Q69),"")</f>
        <v/>
      </c>
      <c r="R69" t="str">
        <f>IFERROR(IF(OR(HLOOKUP($A69,'Z-scores'!$C$2:$UD$20,16,FALSE)&gt;2,HLOOKUP($A69,'Z-scores'!$C$2:$UD$20,16,FALSE)&lt;-2),"",'Total-corrected counts'!R69),"")</f>
        <v/>
      </c>
      <c r="S69" t="str">
        <f>IFERROR(IF(OR(HLOOKUP($A69,'Z-scores'!$C$2:$UD$20,17,FALSE)&gt;2,HLOOKUP($A69,'Z-scores'!$C$2:$UD$20,17,FALSE)&lt;-2),"",'Total-corrected counts'!S69),"")</f>
        <v/>
      </c>
      <c r="T69" t="str">
        <f>IFERROR(IF(OR(HLOOKUP($A69,'Z-scores'!$C$2:$UD$20,18,FALSE)&gt;2,HLOOKUP($A69,'Z-scores'!$C$2:$UD$20,18,FALSE)&lt;-2),"",'Total-corrected counts'!T69),"")</f>
        <v/>
      </c>
      <c r="U69" t="str">
        <f>IFERROR(IF(OR(HLOOKUP($A69,'Z-scores'!$C$2:$UD$20,19,FALSE)&gt;2,HLOOKUP($A69,'Z-scores'!$C$2:$UD$20,19,FALSE)&lt;-2),"",'Total-corrected counts'!U69),"")</f>
        <v/>
      </c>
      <c r="V69">
        <f t="shared" si="4"/>
        <v>1</v>
      </c>
      <c r="W69" t="str">
        <f t="shared" si="5"/>
        <v/>
      </c>
      <c r="X69" t="str">
        <f t="shared" si="6"/>
        <v/>
      </c>
      <c r="Y69" t="str">
        <f t="shared" si="7"/>
        <v/>
      </c>
    </row>
    <row r="70" spans="1:25" x14ac:dyDescent="0.25">
      <c r="A70">
        <v>72</v>
      </c>
      <c r="B70" t="s">
        <v>51</v>
      </c>
      <c r="C70">
        <v>72000</v>
      </c>
      <c r="D70">
        <v>141</v>
      </c>
      <c r="E70">
        <f>IFERROR(IF(OR(HLOOKUP($A70,'Z-scores'!$C$2:$UD$20,3,FALSE)&gt;2,HLOOKUP(A70,'Z-scores'!$C$2:$UD$20,3,FALSE)&lt;-2),"",'Total-corrected counts'!E70),"")</f>
        <v>0.10459789952475197</v>
      </c>
      <c r="F70">
        <f>IFERROR(IF(OR(HLOOKUP($A70,'Z-scores'!$C$2:$UD$20,4,FALSE)&gt;2,HLOOKUP($A70,'Z-scores'!$C$2:$UD$20,4,FALSE)&lt;-2),"",'Total-corrected counts'!F70),"")</f>
        <v>0.3855404292459485</v>
      </c>
      <c r="G70">
        <f>IFERROR(IF(OR(HLOOKUP($A70,'Z-scores'!$C$2:$UD$20,5,FALSE)&gt;2,HLOOKUP($A70,'Z-scores'!$C$2:$UD$20,5,FALSE)&lt;-2),"",'Total-corrected counts'!G70),"")</f>
        <v>0.42306127135955773</v>
      </c>
      <c r="H70">
        <f>IFERROR(IF(OR(HLOOKUP($A70,'Z-scores'!$C$2:$UD$20,6,FALSE)&gt;2,HLOOKUP($A70,'Z-scores'!$C$2:$UD$20,6,FALSE)&lt;-2),"",'Total-corrected counts'!H70),"")</f>
        <v>0</v>
      </c>
      <c r="I70">
        <f>IFERROR(IF(OR(HLOOKUP($A70,'Z-scores'!$C$2:$UD$20,7,FALSE)&gt;2,HLOOKUP($A70,'Z-scores'!$C$2:$UD$20,7,FALSE)&lt;-2),"",'Total-corrected counts'!I70),"")</f>
        <v>0</v>
      </c>
      <c r="J70">
        <f>IFERROR(IF(OR(HLOOKUP($A70,'Z-scores'!$C$2:$UD$20,8,FALSE)&gt;2,HLOOKUP($A70,'Z-scores'!$C$2:$UD$20,8,FALSE)&lt;-2),"",'Total-corrected counts'!J70),"")</f>
        <v>0.20216125170357835</v>
      </c>
      <c r="K70">
        <f>IFERROR(IF(OR(HLOOKUP($A70,'Z-scores'!$C$2:$UD$20,9,FALSE)&gt;2,HLOOKUP($A70,'Z-scores'!$C$2:$UD$20,9,FALSE)&lt;-2),"",'Total-corrected counts'!K70),"")</f>
        <v>0.12486760689001616</v>
      </c>
      <c r="L70">
        <f>IFERROR(IF(OR(HLOOKUP($A70,'Z-scores'!$C$2:$UD$20,10,FALSE)&gt;2,HLOOKUP($A70,'Z-scores'!$C$2:$UD$20,10,FALSE)&lt;-2),"",'Total-corrected counts'!L70),"")</f>
        <v>6.1737432463658704E-2</v>
      </c>
      <c r="M70">
        <f>IFERROR(IF(OR(HLOOKUP($A70,'Z-scores'!$C$2:$UD$20,11,FALSE)&gt;2,HLOOKUP($A70,'Z-scores'!$C$2:$UD$20,11,FALSE)&lt;-2),"",'Total-corrected counts'!M70),"")</f>
        <v>0</v>
      </c>
      <c r="N70">
        <f>IFERROR(IF(OR(HLOOKUP($A70,'Z-scores'!$C$2:$UD$20,12,FALSE)&gt;2,HLOOKUP($A70,'Z-scores'!$C$2:$UD$20,12,FALSE)&lt;-2),"",'Total-corrected counts'!N70),"")</f>
        <v>0</v>
      </c>
      <c r="O70" t="str">
        <f>IFERROR(IF(OR(HLOOKUP($A70,'Z-scores'!$C$2:$UD$20,13,FALSE)&gt;2,HLOOKUP($A70,'Z-scores'!$C$2:$UD$20,13,FALSE)&lt;-2),"",'Total-corrected counts'!O70),"")</f>
        <v/>
      </c>
      <c r="P70">
        <f>IFERROR(IF(OR(HLOOKUP($A70,'Z-scores'!$C$2:$UD$20,14,FALSE)&gt;2,HLOOKUP($A70,'Z-scores'!$C$2:$UD$20,14,FALSE)&lt;-2),"",'Total-corrected counts'!P70),"")</f>
        <v>0</v>
      </c>
      <c r="Q70">
        <f>IFERROR(IF(OR(HLOOKUP($A70,'Z-scores'!$C$2:$UD$20,15,FALSE)&gt;2,HLOOKUP($A70,'Z-scores'!$C$2:$UD$20,15,FALSE)&lt;-2),"",'Total-corrected counts'!Q70),"")</f>
        <v>0</v>
      </c>
      <c r="R70">
        <f>IFERROR(IF(OR(HLOOKUP($A70,'Z-scores'!$C$2:$UD$20,16,FALSE)&gt;2,HLOOKUP($A70,'Z-scores'!$C$2:$UD$20,16,FALSE)&lt;-2),"",'Total-corrected counts'!R70),"")</f>
        <v>0</v>
      </c>
      <c r="S70">
        <f>IFERROR(IF(OR(HLOOKUP($A70,'Z-scores'!$C$2:$UD$20,17,FALSE)&gt;2,HLOOKUP($A70,'Z-scores'!$C$2:$UD$20,17,FALSE)&lt;-2),"",'Total-corrected counts'!S70),"")</f>
        <v>0</v>
      </c>
      <c r="T70">
        <f>IFERROR(IF(OR(HLOOKUP($A70,'Z-scores'!$C$2:$UD$20,18,FALSE)&gt;2,HLOOKUP($A70,'Z-scores'!$C$2:$UD$20,18,FALSE)&lt;-2),"",'Total-corrected counts'!T70),"")</f>
        <v>3.4364084033931097E-2</v>
      </c>
      <c r="U70">
        <f>IFERROR(IF(OR(HLOOKUP($A70,'Z-scores'!$C$2:$UD$20,19,FALSE)&gt;2,HLOOKUP($A70,'Z-scores'!$C$2:$UD$20,19,FALSE)&lt;-2),"",'Total-corrected counts'!U70),"")</f>
        <v>0.32979955997795551</v>
      </c>
      <c r="V70">
        <f t="shared" si="4"/>
        <v>1</v>
      </c>
      <c r="W70">
        <f t="shared" si="5"/>
        <v>0.23085157111124158</v>
      </c>
      <c r="X70">
        <f t="shared" si="6"/>
        <v>0.14466287679861237</v>
      </c>
      <c r="Y70">
        <f t="shared" si="7"/>
        <v>5.2023377715983803E-2</v>
      </c>
    </row>
    <row r="71" spans="1:25" x14ac:dyDescent="0.25">
      <c r="A71">
        <v>73</v>
      </c>
      <c r="B71" t="s">
        <v>52</v>
      </c>
      <c r="C71">
        <v>115800</v>
      </c>
      <c r="D71">
        <v>997</v>
      </c>
      <c r="E71">
        <f>IFERROR(IF(OR(HLOOKUP($A71,'Z-scores'!$C$2:$UD$20,3,FALSE)&gt;2,HLOOKUP(A71,'Z-scores'!$C$2:$UD$20,3,FALSE)&lt;-2),"",'Total-corrected counts'!E71),"")</f>
        <v>0.11206917806223426</v>
      </c>
      <c r="F71">
        <f>IFERROR(IF(OR(HLOOKUP($A71,'Z-scores'!$C$2:$UD$20,4,FALSE)&gt;2,HLOOKUP($A71,'Z-scores'!$C$2:$UD$20,4,FALSE)&lt;-2),"",'Total-corrected counts'!F71),"")</f>
        <v>0.18046573283852912</v>
      </c>
      <c r="G71" t="str">
        <f>IFERROR(IF(OR(HLOOKUP($A71,'Z-scores'!$C$2:$UD$20,5,FALSE)&gt;2,HLOOKUP($A71,'Z-scores'!$C$2:$UD$20,5,FALSE)&lt;-2),"",'Total-corrected counts'!G71),"")</f>
        <v/>
      </c>
      <c r="H71">
        <f>IFERROR(IF(OR(HLOOKUP($A71,'Z-scores'!$C$2:$UD$20,6,FALSE)&gt;2,HLOOKUP($A71,'Z-scores'!$C$2:$UD$20,6,FALSE)&lt;-2),"",'Total-corrected counts'!H71),"")</f>
        <v>0.15356683403124805</v>
      </c>
      <c r="I71">
        <f>IFERROR(IF(OR(HLOOKUP($A71,'Z-scores'!$C$2:$UD$20,7,FALSE)&gt;2,HLOOKUP($A71,'Z-scores'!$C$2:$UD$20,7,FALSE)&lt;-2),"",'Total-corrected counts'!I71),"")</f>
        <v>0.23396205504880879</v>
      </c>
      <c r="J71">
        <f>IFERROR(IF(OR(HLOOKUP($A71,'Z-scores'!$C$2:$UD$20,8,FALSE)&gt;2,HLOOKUP($A71,'Z-scores'!$C$2:$UD$20,8,FALSE)&lt;-2),"",'Total-corrected counts'!J71),"")</f>
        <v>0.54731460827066336</v>
      </c>
      <c r="K71">
        <f>IFERROR(IF(OR(HLOOKUP($A71,'Z-scores'!$C$2:$UD$20,9,FALSE)&gt;2,HLOOKUP($A71,'Z-scores'!$C$2:$UD$20,9,FALSE)&lt;-2),"",'Total-corrected counts'!K71),"")</f>
        <v>0.9186688221194047</v>
      </c>
      <c r="L71">
        <f>IFERROR(IF(OR(HLOOKUP($A71,'Z-scores'!$C$2:$UD$20,10,FALSE)&gt;2,HLOOKUP($A71,'Z-scores'!$C$2:$UD$20,10,FALSE)&lt;-2),"",'Total-corrected counts'!L71),"")</f>
        <v>0</v>
      </c>
      <c r="M71">
        <f>IFERROR(IF(OR(HLOOKUP($A71,'Z-scores'!$C$2:$UD$20,11,FALSE)&gt;2,HLOOKUP($A71,'Z-scores'!$C$2:$UD$20,11,FALSE)&lt;-2),"",'Total-corrected counts'!M71),"")</f>
        <v>8.7545258594870959E-2</v>
      </c>
      <c r="N71">
        <f>IFERROR(IF(OR(HLOOKUP($A71,'Z-scores'!$C$2:$UD$20,12,FALSE)&gt;2,HLOOKUP($A71,'Z-scores'!$C$2:$UD$20,12,FALSE)&lt;-2),"",'Total-corrected counts'!N71),"")</f>
        <v>0.40322321979239506</v>
      </c>
      <c r="O71">
        <f>IFERROR(IF(OR(HLOOKUP($A71,'Z-scores'!$C$2:$UD$20,13,FALSE)&gt;2,HLOOKUP($A71,'Z-scores'!$C$2:$UD$20,13,FALSE)&lt;-2),"",'Total-corrected counts'!O71),"")</f>
        <v>1.1778693823623145</v>
      </c>
      <c r="P71">
        <f>IFERROR(IF(OR(HLOOKUP($A71,'Z-scores'!$C$2:$UD$20,14,FALSE)&gt;2,HLOOKUP($A71,'Z-scores'!$C$2:$UD$20,14,FALSE)&lt;-2),"",'Total-corrected counts'!P71),"")</f>
        <v>0</v>
      </c>
      <c r="Q71">
        <f>IFERROR(IF(OR(HLOOKUP($A71,'Z-scores'!$C$2:$UD$20,15,FALSE)&gt;2,HLOOKUP($A71,'Z-scores'!$C$2:$UD$20,15,FALSE)&lt;-2),"",'Total-corrected counts'!Q71),"")</f>
        <v>0</v>
      </c>
      <c r="R71">
        <f>IFERROR(IF(OR(HLOOKUP($A71,'Z-scores'!$C$2:$UD$20,16,FALSE)&gt;2,HLOOKUP($A71,'Z-scores'!$C$2:$UD$20,16,FALSE)&lt;-2),"",'Total-corrected counts'!R71),"")</f>
        <v>0.27247355904562132</v>
      </c>
      <c r="S71">
        <f>IFERROR(IF(OR(HLOOKUP($A71,'Z-scores'!$C$2:$UD$20,17,FALSE)&gt;2,HLOOKUP($A71,'Z-scores'!$C$2:$UD$20,17,FALSE)&lt;-2),"",'Total-corrected counts'!S71),"")</f>
        <v>0.69484479447250969</v>
      </c>
      <c r="T71">
        <f>IFERROR(IF(OR(HLOOKUP($A71,'Z-scores'!$C$2:$UD$20,18,FALSE)&gt;2,HLOOKUP($A71,'Z-scores'!$C$2:$UD$20,18,FALSE)&lt;-2),"",'Total-corrected counts'!T71),"")</f>
        <v>0.31786777731386268</v>
      </c>
      <c r="U71">
        <f>IFERROR(IF(OR(HLOOKUP($A71,'Z-scores'!$C$2:$UD$20,19,FALSE)&gt;2,HLOOKUP($A71,'Z-scores'!$C$2:$UD$20,19,FALSE)&lt;-2),"",'Total-corrected counts'!U71),"")</f>
        <v>0.34715743155574263</v>
      </c>
      <c r="V71">
        <f t="shared" si="4"/>
        <v>1</v>
      </c>
      <c r="W71">
        <f t="shared" si="5"/>
        <v>0.49219520263284045</v>
      </c>
      <c r="X71">
        <f t="shared" si="6"/>
        <v>0.2791990611207199</v>
      </c>
      <c r="Y71">
        <f t="shared" si="7"/>
        <v>0.40167952056780576</v>
      </c>
    </row>
    <row r="72" spans="1:25" x14ac:dyDescent="0.25">
      <c r="A72">
        <v>74</v>
      </c>
      <c r="B72" t="s">
        <v>53</v>
      </c>
      <c r="C72">
        <v>16000</v>
      </c>
      <c r="D72">
        <v>409</v>
      </c>
      <c r="E72">
        <f>IFERROR(IF(OR(HLOOKUP($A72,'Z-scores'!$C$2:$UD$20,3,FALSE)&gt;2,HLOOKUP(A72,'Z-scores'!$C$2:$UD$20,3,FALSE)&lt;-2),"",'Total-corrected counts'!E72),"")</f>
        <v>1.5502902965275738</v>
      </c>
      <c r="F72">
        <f>IFERROR(IF(OR(HLOOKUP($A72,'Z-scores'!$C$2:$UD$20,4,FALSE)&gt;2,HLOOKUP($A72,'Z-scores'!$C$2:$UD$20,4,FALSE)&lt;-2),"",'Total-corrected counts'!F72),"")</f>
        <v>4.921792713778067E-2</v>
      </c>
      <c r="G72">
        <f>IFERROR(IF(OR(HLOOKUP($A72,'Z-scores'!$C$2:$UD$20,5,FALSE)&gt;2,HLOOKUP($A72,'Z-scores'!$C$2:$UD$20,5,FALSE)&lt;-2),"",'Total-corrected counts'!G72),"")</f>
        <v>4.109738064635704</v>
      </c>
      <c r="H72">
        <f>IFERROR(IF(OR(HLOOKUP($A72,'Z-scores'!$C$2:$UD$20,6,FALSE)&gt;2,HLOOKUP($A72,'Z-scores'!$C$2:$UD$20,6,FALSE)&lt;-2),"",'Total-corrected counts'!H72),"")</f>
        <v>8.592762395112107</v>
      </c>
      <c r="I72">
        <f>IFERROR(IF(OR(HLOOKUP($A72,'Z-scores'!$C$2:$UD$20,7,FALSE)&gt;2,HLOOKUP($A72,'Z-scores'!$C$2:$UD$20,7,FALSE)&lt;-2),"",'Total-corrected counts'!I72),"")</f>
        <v>0.9543189087517201</v>
      </c>
      <c r="J72">
        <f>IFERROR(IF(OR(HLOOKUP($A72,'Z-scores'!$C$2:$UD$20,8,FALSE)&gt;2,HLOOKUP($A72,'Z-scores'!$C$2:$UD$20,8,FALSE)&lt;-2),"",'Total-corrected counts'!J72),"")</f>
        <v>4.1369095165683474</v>
      </c>
      <c r="K72">
        <f>IFERROR(IF(OR(HLOOKUP($A72,'Z-scores'!$C$2:$UD$20,9,FALSE)&gt;2,HLOOKUP($A72,'Z-scores'!$C$2:$UD$20,9,FALSE)&lt;-2),"",'Total-corrected counts'!K72),"")</f>
        <v>16.464685879926417</v>
      </c>
      <c r="L72">
        <f>IFERROR(IF(OR(HLOOKUP($A72,'Z-scores'!$C$2:$UD$20,10,FALSE)&gt;2,HLOOKUP($A72,'Z-scores'!$C$2:$UD$20,10,FALSE)&lt;-2),"",'Total-corrected counts'!L72),"")</f>
        <v>1.8521229739097611</v>
      </c>
      <c r="M72">
        <f>IFERROR(IF(OR(HLOOKUP($A72,'Z-scores'!$C$2:$UD$20,11,FALSE)&gt;2,HLOOKUP($A72,'Z-scores'!$C$2:$UD$20,11,FALSE)&lt;-2),"",'Total-corrected counts'!M72),"")</f>
        <v>14.25144657020715</v>
      </c>
      <c r="N72">
        <f>IFERROR(IF(OR(HLOOKUP($A72,'Z-scores'!$C$2:$UD$20,12,FALSE)&gt;2,HLOOKUP($A72,'Z-scores'!$C$2:$UD$20,12,FALSE)&lt;-2),"",'Total-corrected counts'!N72),"")</f>
        <v>14.836781655542898</v>
      </c>
      <c r="O72">
        <f>IFERROR(IF(OR(HLOOKUP($A72,'Z-scores'!$C$2:$UD$20,13,FALSE)&gt;2,HLOOKUP($A72,'Z-scores'!$C$2:$UD$20,13,FALSE)&lt;-2),"",'Total-corrected counts'!O72),"")</f>
        <v>4.0182172644017244</v>
      </c>
      <c r="P72">
        <f>IFERROR(IF(OR(HLOOKUP($A72,'Z-scores'!$C$2:$UD$20,14,FALSE)&gt;2,HLOOKUP($A72,'Z-scores'!$C$2:$UD$20,14,FALSE)&lt;-2),"",'Total-corrected counts'!P72),"")</f>
        <v>12.988017602845311</v>
      </c>
      <c r="Q72">
        <f>IFERROR(IF(OR(HLOOKUP($A72,'Z-scores'!$C$2:$UD$20,15,FALSE)&gt;2,HLOOKUP($A72,'Z-scores'!$C$2:$UD$20,15,FALSE)&lt;-2),"",'Total-corrected counts'!Q72),"")</f>
        <v>0.68257521978922076</v>
      </c>
      <c r="R72">
        <f>IFERROR(IF(OR(HLOOKUP($A72,'Z-scores'!$C$2:$UD$20,16,FALSE)&gt;2,HLOOKUP($A72,'Z-scores'!$C$2:$UD$20,16,FALSE)&lt;-2),"",'Total-corrected counts'!R72),"")</f>
        <v>3.7264766163592324</v>
      </c>
      <c r="S72">
        <f>IFERROR(IF(OR(HLOOKUP($A72,'Z-scores'!$C$2:$UD$20,17,FALSE)&gt;2,HLOOKUP($A72,'Z-scores'!$C$2:$UD$20,17,FALSE)&lt;-2),"",'Total-corrected counts'!S72),"")</f>
        <v>1.1562651658019107</v>
      </c>
      <c r="T72">
        <f>IFERROR(IF(OR(HLOOKUP($A72,'Z-scores'!$C$2:$UD$20,18,FALSE)&gt;2,HLOOKUP($A72,'Z-scores'!$C$2:$UD$20,18,FALSE)&lt;-2),"",'Total-corrected counts'!T72),"")</f>
        <v>9.0463451219323616</v>
      </c>
      <c r="U72">
        <f>IFERROR(IF(OR(HLOOKUP($A72,'Z-scores'!$C$2:$UD$20,19,FALSE)&gt;2,HLOOKUP($A72,'Z-scores'!$C$2:$UD$20,19,FALSE)&lt;-2),"",'Total-corrected counts'!U72),"")</f>
        <v>12.593135829684565</v>
      </c>
      <c r="V72">
        <f t="shared" si="4"/>
        <v>1</v>
      </c>
      <c r="W72">
        <f t="shared" si="5"/>
        <v>0.58034662026464057</v>
      </c>
      <c r="X72">
        <f t="shared" si="6"/>
        <v>5.773499170308507</v>
      </c>
      <c r="Y72">
        <f t="shared" si="7"/>
        <v>7.3809768095446531</v>
      </c>
    </row>
    <row r="73" spans="1:25" x14ac:dyDescent="0.25">
      <c r="A73">
        <v>75</v>
      </c>
      <c r="B73" t="s">
        <v>622</v>
      </c>
      <c r="C73">
        <v>83400</v>
      </c>
      <c r="D73">
        <v>323</v>
      </c>
      <c r="E73" t="str">
        <f>IFERROR(IF(OR(HLOOKUP($A73,'Z-scores'!$C$2:$UD$20,3,FALSE)&gt;2,HLOOKUP(A73,'Z-scores'!$C$2:$UD$20,3,FALSE)&lt;-2),"",'Total-corrected counts'!E73),"")</f>
        <v/>
      </c>
      <c r="F73" t="str">
        <f>IFERROR(IF(OR(HLOOKUP($A73,'Z-scores'!$C$2:$UD$20,4,FALSE)&gt;2,HLOOKUP($A73,'Z-scores'!$C$2:$UD$20,4,FALSE)&lt;-2),"",'Total-corrected counts'!F73),"")</f>
        <v/>
      </c>
      <c r="G73" t="str">
        <f>IFERROR(IF(OR(HLOOKUP($A73,'Z-scores'!$C$2:$UD$20,5,FALSE)&gt;2,HLOOKUP($A73,'Z-scores'!$C$2:$UD$20,5,FALSE)&lt;-2),"",'Total-corrected counts'!G73),"")</f>
        <v/>
      </c>
      <c r="H73" t="str">
        <f>IFERROR(IF(OR(HLOOKUP($A73,'Z-scores'!$C$2:$UD$20,6,FALSE)&gt;2,HLOOKUP($A73,'Z-scores'!$C$2:$UD$20,6,FALSE)&lt;-2),"",'Total-corrected counts'!H73),"")</f>
        <v/>
      </c>
      <c r="I73" t="str">
        <f>IFERROR(IF(OR(HLOOKUP($A73,'Z-scores'!$C$2:$UD$20,7,FALSE)&gt;2,HLOOKUP($A73,'Z-scores'!$C$2:$UD$20,7,FALSE)&lt;-2),"",'Total-corrected counts'!I73),"")</f>
        <v/>
      </c>
      <c r="J73" t="str">
        <f>IFERROR(IF(OR(HLOOKUP($A73,'Z-scores'!$C$2:$UD$20,8,FALSE)&gt;2,HLOOKUP($A73,'Z-scores'!$C$2:$UD$20,8,FALSE)&lt;-2),"",'Total-corrected counts'!J73),"")</f>
        <v/>
      </c>
      <c r="K73" t="str">
        <f>IFERROR(IF(OR(HLOOKUP($A73,'Z-scores'!$C$2:$UD$20,9,FALSE)&gt;2,HLOOKUP($A73,'Z-scores'!$C$2:$UD$20,9,FALSE)&lt;-2),"",'Total-corrected counts'!K73),"")</f>
        <v/>
      </c>
      <c r="L73" t="str">
        <f>IFERROR(IF(OR(HLOOKUP($A73,'Z-scores'!$C$2:$UD$20,10,FALSE)&gt;2,HLOOKUP($A73,'Z-scores'!$C$2:$UD$20,10,FALSE)&lt;-2),"",'Total-corrected counts'!L73),"")</f>
        <v/>
      </c>
      <c r="M73" t="str">
        <f>IFERROR(IF(OR(HLOOKUP($A73,'Z-scores'!$C$2:$UD$20,11,FALSE)&gt;2,HLOOKUP($A73,'Z-scores'!$C$2:$UD$20,11,FALSE)&lt;-2),"",'Total-corrected counts'!M73),"")</f>
        <v/>
      </c>
      <c r="N73" t="str">
        <f>IFERROR(IF(OR(HLOOKUP($A73,'Z-scores'!$C$2:$UD$20,12,FALSE)&gt;2,HLOOKUP($A73,'Z-scores'!$C$2:$UD$20,12,FALSE)&lt;-2),"",'Total-corrected counts'!N73),"")</f>
        <v/>
      </c>
      <c r="O73" t="str">
        <f>IFERROR(IF(OR(HLOOKUP($A73,'Z-scores'!$C$2:$UD$20,13,FALSE)&gt;2,HLOOKUP($A73,'Z-scores'!$C$2:$UD$20,13,FALSE)&lt;-2),"",'Total-corrected counts'!O73),"")</f>
        <v/>
      </c>
      <c r="P73" t="str">
        <f>IFERROR(IF(OR(HLOOKUP($A73,'Z-scores'!$C$2:$UD$20,14,FALSE)&gt;2,HLOOKUP($A73,'Z-scores'!$C$2:$UD$20,14,FALSE)&lt;-2),"",'Total-corrected counts'!P73),"")</f>
        <v/>
      </c>
      <c r="Q73" t="str">
        <f>IFERROR(IF(OR(HLOOKUP($A73,'Z-scores'!$C$2:$UD$20,15,FALSE)&gt;2,HLOOKUP($A73,'Z-scores'!$C$2:$UD$20,15,FALSE)&lt;-2),"",'Total-corrected counts'!Q73),"")</f>
        <v/>
      </c>
      <c r="R73" t="str">
        <f>IFERROR(IF(OR(HLOOKUP($A73,'Z-scores'!$C$2:$UD$20,16,FALSE)&gt;2,HLOOKUP($A73,'Z-scores'!$C$2:$UD$20,16,FALSE)&lt;-2),"",'Total-corrected counts'!R73),"")</f>
        <v/>
      </c>
      <c r="S73" t="str">
        <f>IFERROR(IF(OR(HLOOKUP($A73,'Z-scores'!$C$2:$UD$20,17,FALSE)&gt;2,HLOOKUP($A73,'Z-scores'!$C$2:$UD$20,17,FALSE)&lt;-2),"",'Total-corrected counts'!S73),"")</f>
        <v/>
      </c>
      <c r="T73" t="str">
        <f>IFERROR(IF(OR(HLOOKUP($A73,'Z-scores'!$C$2:$UD$20,18,FALSE)&gt;2,HLOOKUP($A73,'Z-scores'!$C$2:$UD$20,18,FALSE)&lt;-2),"",'Total-corrected counts'!T73),"")</f>
        <v/>
      </c>
      <c r="U73" t="str">
        <f>IFERROR(IF(OR(HLOOKUP($A73,'Z-scores'!$C$2:$UD$20,19,FALSE)&gt;2,HLOOKUP($A73,'Z-scores'!$C$2:$UD$20,19,FALSE)&lt;-2),"",'Total-corrected counts'!U73),"")</f>
        <v/>
      </c>
      <c r="V73">
        <f t="shared" si="4"/>
        <v>1</v>
      </c>
      <c r="W73" t="str">
        <f t="shared" si="5"/>
        <v/>
      </c>
      <c r="X73" t="str">
        <f t="shared" si="6"/>
        <v/>
      </c>
      <c r="Y73" t="str">
        <f t="shared" si="7"/>
        <v/>
      </c>
    </row>
    <row r="74" spans="1:25" x14ac:dyDescent="0.25">
      <c r="A74">
        <v>76</v>
      </c>
      <c r="B74" t="s">
        <v>623</v>
      </c>
      <c r="C74">
        <v>96700</v>
      </c>
      <c r="D74">
        <v>370</v>
      </c>
      <c r="E74" t="str">
        <f>IFERROR(IF(OR(HLOOKUP($A74,'Z-scores'!$C$2:$UD$20,3,FALSE)&gt;2,HLOOKUP(A74,'Z-scores'!$C$2:$UD$20,3,FALSE)&lt;-2),"",'Total-corrected counts'!E74),"")</f>
        <v/>
      </c>
      <c r="F74" t="str">
        <f>IFERROR(IF(OR(HLOOKUP($A74,'Z-scores'!$C$2:$UD$20,4,FALSE)&gt;2,HLOOKUP($A74,'Z-scores'!$C$2:$UD$20,4,FALSE)&lt;-2),"",'Total-corrected counts'!F74),"")</f>
        <v/>
      </c>
      <c r="G74" t="str">
        <f>IFERROR(IF(OR(HLOOKUP($A74,'Z-scores'!$C$2:$UD$20,5,FALSE)&gt;2,HLOOKUP($A74,'Z-scores'!$C$2:$UD$20,5,FALSE)&lt;-2),"",'Total-corrected counts'!G74),"")</f>
        <v/>
      </c>
      <c r="H74" t="str">
        <f>IFERROR(IF(OR(HLOOKUP($A74,'Z-scores'!$C$2:$UD$20,6,FALSE)&gt;2,HLOOKUP($A74,'Z-scores'!$C$2:$UD$20,6,FALSE)&lt;-2),"",'Total-corrected counts'!H74),"")</f>
        <v/>
      </c>
      <c r="I74" t="str">
        <f>IFERROR(IF(OR(HLOOKUP($A74,'Z-scores'!$C$2:$UD$20,7,FALSE)&gt;2,HLOOKUP($A74,'Z-scores'!$C$2:$UD$20,7,FALSE)&lt;-2),"",'Total-corrected counts'!I74),"")</f>
        <v/>
      </c>
      <c r="J74" t="str">
        <f>IFERROR(IF(OR(HLOOKUP($A74,'Z-scores'!$C$2:$UD$20,8,FALSE)&gt;2,HLOOKUP($A74,'Z-scores'!$C$2:$UD$20,8,FALSE)&lt;-2),"",'Total-corrected counts'!J74),"")</f>
        <v/>
      </c>
      <c r="K74" t="str">
        <f>IFERROR(IF(OR(HLOOKUP($A74,'Z-scores'!$C$2:$UD$20,9,FALSE)&gt;2,HLOOKUP($A74,'Z-scores'!$C$2:$UD$20,9,FALSE)&lt;-2),"",'Total-corrected counts'!K74),"")</f>
        <v/>
      </c>
      <c r="L74" t="str">
        <f>IFERROR(IF(OR(HLOOKUP($A74,'Z-scores'!$C$2:$UD$20,10,FALSE)&gt;2,HLOOKUP($A74,'Z-scores'!$C$2:$UD$20,10,FALSE)&lt;-2),"",'Total-corrected counts'!L74),"")</f>
        <v/>
      </c>
      <c r="M74" t="str">
        <f>IFERROR(IF(OR(HLOOKUP($A74,'Z-scores'!$C$2:$UD$20,11,FALSE)&gt;2,HLOOKUP($A74,'Z-scores'!$C$2:$UD$20,11,FALSE)&lt;-2),"",'Total-corrected counts'!M74),"")</f>
        <v/>
      </c>
      <c r="N74" t="str">
        <f>IFERROR(IF(OR(HLOOKUP($A74,'Z-scores'!$C$2:$UD$20,12,FALSE)&gt;2,HLOOKUP($A74,'Z-scores'!$C$2:$UD$20,12,FALSE)&lt;-2),"",'Total-corrected counts'!N74),"")</f>
        <v/>
      </c>
      <c r="O74" t="str">
        <f>IFERROR(IF(OR(HLOOKUP($A74,'Z-scores'!$C$2:$UD$20,13,FALSE)&gt;2,HLOOKUP($A74,'Z-scores'!$C$2:$UD$20,13,FALSE)&lt;-2),"",'Total-corrected counts'!O74),"")</f>
        <v/>
      </c>
      <c r="P74" t="str">
        <f>IFERROR(IF(OR(HLOOKUP($A74,'Z-scores'!$C$2:$UD$20,14,FALSE)&gt;2,HLOOKUP($A74,'Z-scores'!$C$2:$UD$20,14,FALSE)&lt;-2),"",'Total-corrected counts'!P74),"")</f>
        <v/>
      </c>
      <c r="Q74" t="str">
        <f>IFERROR(IF(OR(HLOOKUP($A74,'Z-scores'!$C$2:$UD$20,15,FALSE)&gt;2,HLOOKUP($A74,'Z-scores'!$C$2:$UD$20,15,FALSE)&lt;-2),"",'Total-corrected counts'!Q74),"")</f>
        <v/>
      </c>
      <c r="R74" t="str">
        <f>IFERROR(IF(OR(HLOOKUP($A74,'Z-scores'!$C$2:$UD$20,16,FALSE)&gt;2,HLOOKUP($A74,'Z-scores'!$C$2:$UD$20,16,FALSE)&lt;-2),"",'Total-corrected counts'!R74),"")</f>
        <v/>
      </c>
      <c r="S74" t="str">
        <f>IFERROR(IF(OR(HLOOKUP($A74,'Z-scores'!$C$2:$UD$20,17,FALSE)&gt;2,HLOOKUP($A74,'Z-scores'!$C$2:$UD$20,17,FALSE)&lt;-2),"",'Total-corrected counts'!S74),"")</f>
        <v/>
      </c>
      <c r="T74" t="str">
        <f>IFERROR(IF(OR(HLOOKUP($A74,'Z-scores'!$C$2:$UD$20,18,FALSE)&gt;2,HLOOKUP($A74,'Z-scores'!$C$2:$UD$20,18,FALSE)&lt;-2),"",'Total-corrected counts'!T74),"")</f>
        <v/>
      </c>
      <c r="U74" t="str">
        <f>IFERROR(IF(OR(HLOOKUP($A74,'Z-scores'!$C$2:$UD$20,19,FALSE)&gt;2,HLOOKUP($A74,'Z-scores'!$C$2:$UD$20,19,FALSE)&lt;-2),"",'Total-corrected counts'!U74),"")</f>
        <v/>
      </c>
      <c r="V74">
        <f t="shared" si="4"/>
        <v>1</v>
      </c>
      <c r="W74" t="str">
        <f t="shared" si="5"/>
        <v/>
      </c>
      <c r="X74" t="str">
        <f t="shared" si="6"/>
        <v/>
      </c>
      <c r="Y74" t="str">
        <f t="shared" si="7"/>
        <v/>
      </c>
    </row>
    <row r="75" spans="1:25" x14ac:dyDescent="0.25">
      <c r="A75">
        <v>77</v>
      </c>
      <c r="B75" t="s">
        <v>624</v>
      </c>
      <c r="C75">
        <v>91600</v>
      </c>
      <c r="D75">
        <v>445</v>
      </c>
      <c r="E75" t="str">
        <f>IFERROR(IF(OR(HLOOKUP($A75,'Z-scores'!$C$2:$UD$20,3,FALSE)&gt;2,HLOOKUP(A75,'Z-scores'!$C$2:$UD$20,3,FALSE)&lt;-2),"",'Total-corrected counts'!E75),"")</f>
        <v/>
      </c>
      <c r="F75" t="str">
        <f>IFERROR(IF(OR(HLOOKUP($A75,'Z-scores'!$C$2:$UD$20,4,FALSE)&gt;2,HLOOKUP($A75,'Z-scores'!$C$2:$UD$20,4,FALSE)&lt;-2),"",'Total-corrected counts'!F75),"")</f>
        <v/>
      </c>
      <c r="G75" t="str">
        <f>IFERROR(IF(OR(HLOOKUP($A75,'Z-scores'!$C$2:$UD$20,5,FALSE)&gt;2,HLOOKUP($A75,'Z-scores'!$C$2:$UD$20,5,FALSE)&lt;-2),"",'Total-corrected counts'!G75),"")</f>
        <v/>
      </c>
      <c r="H75" t="str">
        <f>IFERROR(IF(OR(HLOOKUP($A75,'Z-scores'!$C$2:$UD$20,6,FALSE)&gt;2,HLOOKUP($A75,'Z-scores'!$C$2:$UD$20,6,FALSE)&lt;-2),"",'Total-corrected counts'!H75),"")</f>
        <v/>
      </c>
      <c r="I75" t="str">
        <f>IFERROR(IF(OR(HLOOKUP($A75,'Z-scores'!$C$2:$UD$20,7,FALSE)&gt;2,HLOOKUP($A75,'Z-scores'!$C$2:$UD$20,7,FALSE)&lt;-2),"",'Total-corrected counts'!I75),"")</f>
        <v/>
      </c>
      <c r="J75" t="str">
        <f>IFERROR(IF(OR(HLOOKUP($A75,'Z-scores'!$C$2:$UD$20,8,FALSE)&gt;2,HLOOKUP($A75,'Z-scores'!$C$2:$UD$20,8,FALSE)&lt;-2),"",'Total-corrected counts'!J75),"")</f>
        <v/>
      </c>
      <c r="K75" t="str">
        <f>IFERROR(IF(OR(HLOOKUP($A75,'Z-scores'!$C$2:$UD$20,9,FALSE)&gt;2,HLOOKUP($A75,'Z-scores'!$C$2:$UD$20,9,FALSE)&lt;-2),"",'Total-corrected counts'!K75),"")</f>
        <v/>
      </c>
      <c r="L75" t="str">
        <f>IFERROR(IF(OR(HLOOKUP($A75,'Z-scores'!$C$2:$UD$20,10,FALSE)&gt;2,HLOOKUP($A75,'Z-scores'!$C$2:$UD$20,10,FALSE)&lt;-2),"",'Total-corrected counts'!L75),"")</f>
        <v/>
      </c>
      <c r="M75" t="str">
        <f>IFERROR(IF(OR(HLOOKUP($A75,'Z-scores'!$C$2:$UD$20,11,FALSE)&gt;2,HLOOKUP($A75,'Z-scores'!$C$2:$UD$20,11,FALSE)&lt;-2),"",'Total-corrected counts'!M75),"")</f>
        <v/>
      </c>
      <c r="N75" t="str">
        <f>IFERROR(IF(OR(HLOOKUP($A75,'Z-scores'!$C$2:$UD$20,12,FALSE)&gt;2,HLOOKUP($A75,'Z-scores'!$C$2:$UD$20,12,FALSE)&lt;-2),"",'Total-corrected counts'!N75),"")</f>
        <v/>
      </c>
      <c r="O75" t="str">
        <f>IFERROR(IF(OR(HLOOKUP($A75,'Z-scores'!$C$2:$UD$20,13,FALSE)&gt;2,HLOOKUP($A75,'Z-scores'!$C$2:$UD$20,13,FALSE)&lt;-2),"",'Total-corrected counts'!O75),"")</f>
        <v/>
      </c>
      <c r="P75" t="str">
        <f>IFERROR(IF(OR(HLOOKUP($A75,'Z-scores'!$C$2:$UD$20,14,FALSE)&gt;2,HLOOKUP($A75,'Z-scores'!$C$2:$UD$20,14,FALSE)&lt;-2),"",'Total-corrected counts'!P75),"")</f>
        <v/>
      </c>
      <c r="Q75" t="str">
        <f>IFERROR(IF(OR(HLOOKUP($A75,'Z-scores'!$C$2:$UD$20,15,FALSE)&gt;2,HLOOKUP($A75,'Z-scores'!$C$2:$UD$20,15,FALSE)&lt;-2),"",'Total-corrected counts'!Q75),"")</f>
        <v/>
      </c>
      <c r="R75" t="str">
        <f>IFERROR(IF(OR(HLOOKUP($A75,'Z-scores'!$C$2:$UD$20,16,FALSE)&gt;2,HLOOKUP($A75,'Z-scores'!$C$2:$UD$20,16,FALSE)&lt;-2),"",'Total-corrected counts'!R75),"")</f>
        <v/>
      </c>
      <c r="S75" t="str">
        <f>IFERROR(IF(OR(HLOOKUP($A75,'Z-scores'!$C$2:$UD$20,17,FALSE)&gt;2,HLOOKUP($A75,'Z-scores'!$C$2:$UD$20,17,FALSE)&lt;-2),"",'Total-corrected counts'!S75),"")</f>
        <v/>
      </c>
      <c r="T75" t="str">
        <f>IFERROR(IF(OR(HLOOKUP($A75,'Z-scores'!$C$2:$UD$20,18,FALSE)&gt;2,HLOOKUP($A75,'Z-scores'!$C$2:$UD$20,18,FALSE)&lt;-2),"",'Total-corrected counts'!T75),"")</f>
        <v/>
      </c>
      <c r="U75" t="str">
        <f>IFERROR(IF(OR(HLOOKUP($A75,'Z-scores'!$C$2:$UD$20,19,FALSE)&gt;2,HLOOKUP($A75,'Z-scores'!$C$2:$UD$20,19,FALSE)&lt;-2),"",'Total-corrected counts'!U75),"")</f>
        <v/>
      </c>
      <c r="V75">
        <f t="shared" si="4"/>
        <v>1</v>
      </c>
      <c r="W75" t="str">
        <f t="shared" si="5"/>
        <v/>
      </c>
      <c r="X75" t="str">
        <f t="shared" si="6"/>
        <v/>
      </c>
      <c r="Y75" t="str">
        <f t="shared" si="7"/>
        <v/>
      </c>
    </row>
    <row r="76" spans="1:25" x14ac:dyDescent="0.25">
      <c r="A76">
        <v>78</v>
      </c>
      <c r="B76" t="s">
        <v>54</v>
      </c>
      <c r="C76">
        <v>105000</v>
      </c>
      <c r="D76">
        <v>752</v>
      </c>
      <c r="E76" t="str">
        <f>IFERROR(IF(OR(HLOOKUP($A76,'Z-scores'!$C$2:$UD$20,3,FALSE)&gt;2,HLOOKUP(A76,'Z-scores'!$C$2:$UD$20,3,FALSE)&lt;-2),"",'Total-corrected counts'!E76),"")</f>
        <v/>
      </c>
      <c r="F76">
        <f>IFERROR(IF(OR(HLOOKUP($A76,'Z-scores'!$C$2:$UD$20,4,FALSE)&gt;2,HLOOKUP($A76,'Z-scores'!$C$2:$UD$20,4,FALSE)&lt;-2),"",'Total-corrected counts'!F76),"")</f>
        <v>15.536458999826097</v>
      </c>
      <c r="G76">
        <f>IFERROR(IF(OR(HLOOKUP($A76,'Z-scores'!$C$2:$UD$20,5,FALSE)&gt;2,HLOOKUP($A76,'Z-scores'!$C$2:$UD$20,5,FALSE)&lt;-2),"",'Total-corrected counts'!G76),"")</f>
        <v>12.309068419080466</v>
      </c>
      <c r="H76">
        <f>IFERROR(IF(OR(HLOOKUP($A76,'Z-scores'!$C$2:$UD$20,6,FALSE)&gt;2,HLOOKUP($A76,'Z-scores'!$C$2:$UD$20,6,FALSE)&lt;-2),"",'Total-corrected counts'!H76),"")</f>
        <v>53.957801230070345</v>
      </c>
      <c r="I76">
        <f>IFERROR(IF(OR(HLOOKUP($A76,'Z-scores'!$C$2:$UD$20,7,FALSE)&gt;2,HLOOKUP($A76,'Z-scores'!$C$2:$UD$20,7,FALSE)&lt;-2),"",'Total-corrected counts'!I76),"")</f>
        <v>41.318930300856728</v>
      </c>
      <c r="J76">
        <f>IFERROR(IF(OR(HLOOKUP($A76,'Z-scores'!$C$2:$UD$20,8,FALSE)&gt;2,HLOOKUP($A76,'Z-scores'!$C$2:$UD$20,8,FALSE)&lt;-2),"",'Total-corrected counts'!J76),"")</f>
        <v>26.690215987109013</v>
      </c>
      <c r="K76">
        <f>IFERROR(IF(OR(HLOOKUP($A76,'Z-scores'!$C$2:$UD$20,9,FALSE)&gt;2,HLOOKUP($A76,'Z-scores'!$C$2:$UD$20,9,FALSE)&lt;-2),"",'Total-corrected counts'!K76),"")</f>
        <v>32.550309381793859</v>
      </c>
      <c r="L76">
        <f>IFERROR(IF(OR(HLOOKUP($A76,'Z-scores'!$C$2:$UD$20,10,FALSE)&gt;2,HLOOKUP($A76,'Z-scores'!$C$2:$UD$20,10,FALSE)&lt;-2),"",'Total-corrected counts'!L76),"")</f>
        <v>9.9264971768354098</v>
      </c>
      <c r="M76">
        <f>IFERROR(IF(OR(HLOOKUP($A76,'Z-scores'!$C$2:$UD$20,11,FALSE)&gt;2,HLOOKUP($A76,'Z-scores'!$C$2:$UD$20,11,FALSE)&lt;-2),"",'Total-corrected counts'!M76),"")</f>
        <v>37.340356613307065</v>
      </c>
      <c r="N76">
        <f>IFERROR(IF(OR(HLOOKUP($A76,'Z-scores'!$C$2:$UD$20,12,FALSE)&gt;2,HLOOKUP($A76,'Z-scores'!$C$2:$UD$20,12,FALSE)&lt;-2),"",'Total-corrected counts'!N76),"")</f>
        <v>12.637382274857108</v>
      </c>
      <c r="O76">
        <f>IFERROR(IF(OR(HLOOKUP($A76,'Z-scores'!$C$2:$UD$20,13,FALSE)&gt;2,HLOOKUP($A76,'Z-scores'!$C$2:$UD$20,13,FALSE)&lt;-2),"",'Total-corrected counts'!O76),"")</f>
        <v>15.77671904147009</v>
      </c>
      <c r="P76">
        <f>IFERROR(IF(OR(HLOOKUP($A76,'Z-scores'!$C$2:$UD$20,14,FALSE)&gt;2,HLOOKUP($A76,'Z-scores'!$C$2:$UD$20,14,FALSE)&lt;-2),"",'Total-corrected counts'!P76),"")</f>
        <v>21.32188872016955</v>
      </c>
      <c r="Q76">
        <f>IFERROR(IF(OR(HLOOKUP($A76,'Z-scores'!$C$2:$UD$20,15,FALSE)&gt;2,HLOOKUP($A76,'Z-scores'!$C$2:$UD$20,15,FALSE)&lt;-2),"",'Total-corrected counts'!Q76),"")</f>
        <v>17.308157358940957</v>
      </c>
      <c r="R76">
        <f>IFERROR(IF(OR(HLOOKUP($A76,'Z-scores'!$C$2:$UD$20,16,FALSE)&gt;2,HLOOKUP($A76,'Z-scores'!$C$2:$UD$20,16,FALSE)&lt;-2),"",'Total-corrected counts'!R76),"")</f>
        <v>37.805706317579954</v>
      </c>
      <c r="S76">
        <f>IFERROR(IF(OR(HLOOKUP($A76,'Z-scores'!$C$2:$UD$20,17,FALSE)&gt;2,HLOOKUP($A76,'Z-scores'!$C$2:$UD$20,17,FALSE)&lt;-2),"",'Total-corrected counts'!S76),"")</f>
        <v>38.254463020685748</v>
      </c>
      <c r="T76">
        <f>IFERROR(IF(OR(HLOOKUP($A76,'Z-scores'!$C$2:$UD$20,18,FALSE)&gt;2,HLOOKUP($A76,'Z-scores'!$C$2:$UD$20,18,FALSE)&lt;-2),"",'Total-corrected counts'!T76),"")</f>
        <v>5.9793506219040111</v>
      </c>
      <c r="U76">
        <f>IFERROR(IF(OR(HLOOKUP($A76,'Z-scores'!$C$2:$UD$20,19,FALSE)&gt;2,HLOOKUP($A76,'Z-scores'!$C$2:$UD$20,19,FALSE)&lt;-2),"",'Total-corrected counts'!U76),"")</f>
        <v>20.7036013244056</v>
      </c>
      <c r="V76">
        <f t="shared" si="4"/>
        <v>1</v>
      </c>
      <c r="W76">
        <f t="shared" si="5"/>
        <v>0.29094557490898604</v>
      </c>
      <c r="X76">
        <f t="shared" si="6"/>
        <v>28.703704763609871</v>
      </c>
      <c r="Y76">
        <f t="shared" si="7"/>
        <v>21.223408585001629</v>
      </c>
    </row>
    <row r="77" spans="1:25" x14ac:dyDescent="0.25">
      <c r="A77">
        <v>79</v>
      </c>
      <c r="B77" t="s">
        <v>625</v>
      </c>
      <c r="C77">
        <v>70800</v>
      </c>
      <c r="D77">
        <v>71</v>
      </c>
      <c r="E77" t="str">
        <f>IFERROR(IF(OR(HLOOKUP($A77,'Z-scores'!$C$2:$UD$20,3,FALSE)&gt;2,HLOOKUP(A77,'Z-scores'!$C$2:$UD$20,3,FALSE)&lt;-2),"",'Total-corrected counts'!E77),"")</f>
        <v/>
      </c>
      <c r="F77" t="str">
        <f>IFERROR(IF(OR(HLOOKUP($A77,'Z-scores'!$C$2:$UD$20,4,FALSE)&gt;2,HLOOKUP($A77,'Z-scores'!$C$2:$UD$20,4,FALSE)&lt;-2),"",'Total-corrected counts'!F77),"")</f>
        <v/>
      </c>
      <c r="G77" t="str">
        <f>IFERROR(IF(OR(HLOOKUP($A77,'Z-scores'!$C$2:$UD$20,5,FALSE)&gt;2,HLOOKUP($A77,'Z-scores'!$C$2:$UD$20,5,FALSE)&lt;-2),"",'Total-corrected counts'!G77),"")</f>
        <v/>
      </c>
      <c r="H77" t="str">
        <f>IFERROR(IF(OR(HLOOKUP($A77,'Z-scores'!$C$2:$UD$20,6,FALSE)&gt;2,HLOOKUP($A77,'Z-scores'!$C$2:$UD$20,6,FALSE)&lt;-2),"",'Total-corrected counts'!H77),"")</f>
        <v/>
      </c>
      <c r="I77" t="str">
        <f>IFERROR(IF(OR(HLOOKUP($A77,'Z-scores'!$C$2:$UD$20,7,FALSE)&gt;2,HLOOKUP($A77,'Z-scores'!$C$2:$UD$20,7,FALSE)&lt;-2),"",'Total-corrected counts'!I77),"")</f>
        <v/>
      </c>
      <c r="J77" t="str">
        <f>IFERROR(IF(OR(HLOOKUP($A77,'Z-scores'!$C$2:$UD$20,8,FALSE)&gt;2,HLOOKUP($A77,'Z-scores'!$C$2:$UD$20,8,FALSE)&lt;-2),"",'Total-corrected counts'!J77),"")</f>
        <v/>
      </c>
      <c r="K77" t="str">
        <f>IFERROR(IF(OR(HLOOKUP($A77,'Z-scores'!$C$2:$UD$20,9,FALSE)&gt;2,HLOOKUP($A77,'Z-scores'!$C$2:$UD$20,9,FALSE)&lt;-2),"",'Total-corrected counts'!K77),"")</f>
        <v/>
      </c>
      <c r="L77" t="str">
        <f>IFERROR(IF(OR(HLOOKUP($A77,'Z-scores'!$C$2:$UD$20,10,FALSE)&gt;2,HLOOKUP($A77,'Z-scores'!$C$2:$UD$20,10,FALSE)&lt;-2),"",'Total-corrected counts'!L77),"")</f>
        <v/>
      </c>
      <c r="M77" t="str">
        <f>IFERROR(IF(OR(HLOOKUP($A77,'Z-scores'!$C$2:$UD$20,11,FALSE)&gt;2,HLOOKUP($A77,'Z-scores'!$C$2:$UD$20,11,FALSE)&lt;-2),"",'Total-corrected counts'!M77),"")</f>
        <v/>
      </c>
      <c r="N77" t="str">
        <f>IFERROR(IF(OR(HLOOKUP($A77,'Z-scores'!$C$2:$UD$20,12,FALSE)&gt;2,HLOOKUP($A77,'Z-scores'!$C$2:$UD$20,12,FALSE)&lt;-2),"",'Total-corrected counts'!N77),"")</f>
        <v/>
      </c>
      <c r="O77" t="str">
        <f>IFERROR(IF(OR(HLOOKUP($A77,'Z-scores'!$C$2:$UD$20,13,FALSE)&gt;2,HLOOKUP($A77,'Z-scores'!$C$2:$UD$20,13,FALSE)&lt;-2),"",'Total-corrected counts'!O77),"")</f>
        <v/>
      </c>
      <c r="P77" t="str">
        <f>IFERROR(IF(OR(HLOOKUP($A77,'Z-scores'!$C$2:$UD$20,14,FALSE)&gt;2,HLOOKUP($A77,'Z-scores'!$C$2:$UD$20,14,FALSE)&lt;-2),"",'Total-corrected counts'!P77),"")</f>
        <v/>
      </c>
      <c r="Q77" t="str">
        <f>IFERROR(IF(OR(HLOOKUP($A77,'Z-scores'!$C$2:$UD$20,15,FALSE)&gt;2,HLOOKUP($A77,'Z-scores'!$C$2:$UD$20,15,FALSE)&lt;-2),"",'Total-corrected counts'!Q77),"")</f>
        <v/>
      </c>
      <c r="R77" t="str">
        <f>IFERROR(IF(OR(HLOOKUP($A77,'Z-scores'!$C$2:$UD$20,16,FALSE)&gt;2,HLOOKUP($A77,'Z-scores'!$C$2:$UD$20,16,FALSE)&lt;-2),"",'Total-corrected counts'!R77),"")</f>
        <v/>
      </c>
      <c r="S77" t="str">
        <f>IFERROR(IF(OR(HLOOKUP($A77,'Z-scores'!$C$2:$UD$20,17,FALSE)&gt;2,HLOOKUP($A77,'Z-scores'!$C$2:$UD$20,17,FALSE)&lt;-2),"",'Total-corrected counts'!S77),"")</f>
        <v/>
      </c>
      <c r="T77" t="str">
        <f>IFERROR(IF(OR(HLOOKUP($A77,'Z-scores'!$C$2:$UD$20,18,FALSE)&gt;2,HLOOKUP($A77,'Z-scores'!$C$2:$UD$20,18,FALSE)&lt;-2),"",'Total-corrected counts'!T77),"")</f>
        <v/>
      </c>
      <c r="U77" t="str">
        <f>IFERROR(IF(OR(HLOOKUP($A77,'Z-scores'!$C$2:$UD$20,19,FALSE)&gt;2,HLOOKUP($A77,'Z-scores'!$C$2:$UD$20,19,FALSE)&lt;-2),"",'Total-corrected counts'!U77),"")</f>
        <v/>
      </c>
      <c r="V77">
        <f t="shared" si="4"/>
        <v>1</v>
      </c>
      <c r="W77" t="str">
        <f t="shared" si="5"/>
        <v/>
      </c>
      <c r="X77" t="str">
        <f t="shared" si="6"/>
        <v/>
      </c>
      <c r="Y77" t="str">
        <f t="shared" si="7"/>
        <v/>
      </c>
    </row>
    <row r="78" spans="1:25" x14ac:dyDescent="0.25">
      <c r="A78">
        <v>80</v>
      </c>
      <c r="B78" t="s">
        <v>626</v>
      </c>
      <c r="C78">
        <v>72100</v>
      </c>
      <c r="D78">
        <v>141</v>
      </c>
      <c r="E78" t="str">
        <f>IFERROR(IF(OR(HLOOKUP($A78,'Z-scores'!$C$2:$UD$20,3,FALSE)&gt;2,HLOOKUP(A78,'Z-scores'!$C$2:$UD$20,3,FALSE)&lt;-2),"",'Total-corrected counts'!E78),"")</f>
        <v/>
      </c>
      <c r="F78" t="str">
        <f>IFERROR(IF(OR(HLOOKUP($A78,'Z-scores'!$C$2:$UD$20,4,FALSE)&gt;2,HLOOKUP($A78,'Z-scores'!$C$2:$UD$20,4,FALSE)&lt;-2),"",'Total-corrected counts'!F78),"")</f>
        <v/>
      </c>
      <c r="G78" t="str">
        <f>IFERROR(IF(OR(HLOOKUP($A78,'Z-scores'!$C$2:$UD$20,5,FALSE)&gt;2,HLOOKUP($A78,'Z-scores'!$C$2:$UD$20,5,FALSE)&lt;-2),"",'Total-corrected counts'!G78),"")</f>
        <v/>
      </c>
      <c r="H78" t="str">
        <f>IFERROR(IF(OR(HLOOKUP($A78,'Z-scores'!$C$2:$UD$20,6,FALSE)&gt;2,HLOOKUP($A78,'Z-scores'!$C$2:$UD$20,6,FALSE)&lt;-2),"",'Total-corrected counts'!H78),"")</f>
        <v/>
      </c>
      <c r="I78" t="str">
        <f>IFERROR(IF(OR(HLOOKUP($A78,'Z-scores'!$C$2:$UD$20,7,FALSE)&gt;2,HLOOKUP($A78,'Z-scores'!$C$2:$UD$20,7,FALSE)&lt;-2),"",'Total-corrected counts'!I78),"")</f>
        <v/>
      </c>
      <c r="J78" t="str">
        <f>IFERROR(IF(OR(HLOOKUP($A78,'Z-scores'!$C$2:$UD$20,8,FALSE)&gt;2,HLOOKUP($A78,'Z-scores'!$C$2:$UD$20,8,FALSE)&lt;-2),"",'Total-corrected counts'!J78),"")</f>
        <v/>
      </c>
      <c r="K78" t="str">
        <f>IFERROR(IF(OR(HLOOKUP($A78,'Z-scores'!$C$2:$UD$20,9,FALSE)&gt;2,HLOOKUP($A78,'Z-scores'!$C$2:$UD$20,9,FALSE)&lt;-2),"",'Total-corrected counts'!K78),"")</f>
        <v/>
      </c>
      <c r="L78" t="str">
        <f>IFERROR(IF(OR(HLOOKUP($A78,'Z-scores'!$C$2:$UD$20,10,FALSE)&gt;2,HLOOKUP($A78,'Z-scores'!$C$2:$UD$20,10,FALSE)&lt;-2),"",'Total-corrected counts'!L78),"")</f>
        <v/>
      </c>
      <c r="M78" t="str">
        <f>IFERROR(IF(OR(HLOOKUP($A78,'Z-scores'!$C$2:$UD$20,11,FALSE)&gt;2,HLOOKUP($A78,'Z-scores'!$C$2:$UD$20,11,FALSE)&lt;-2),"",'Total-corrected counts'!M78),"")</f>
        <v/>
      </c>
      <c r="N78" t="str">
        <f>IFERROR(IF(OR(HLOOKUP($A78,'Z-scores'!$C$2:$UD$20,12,FALSE)&gt;2,HLOOKUP($A78,'Z-scores'!$C$2:$UD$20,12,FALSE)&lt;-2),"",'Total-corrected counts'!N78),"")</f>
        <v/>
      </c>
      <c r="O78" t="str">
        <f>IFERROR(IF(OR(HLOOKUP($A78,'Z-scores'!$C$2:$UD$20,13,FALSE)&gt;2,HLOOKUP($A78,'Z-scores'!$C$2:$UD$20,13,FALSE)&lt;-2),"",'Total-corrected counts'!O78),"")</f>
        <v/>
      </c>
      <c r="P78" t="str">
        <f>IFERROR(IF(OR(HLOOKUP($A78,'Z-scores'!$C$2:$UD$20,14,FALSE)&gt;2,HLOOKUP($A78,'Z-scores'!$C$2:$UD$20,14,FALSE)&lt;-2),"",'Total-corrected counts'!P78),"")</f>
        <v/>
      </c>
      <c r="Q78" t="str">
        <f>IFERROR(IF(OR(HLOOKUP($A78,'Z-scores'!$C$2:$UD$20,15,FALSE)&gt;2,HLOOKUP($A78,'Z-scores'!$C$2:$UD$20,15,FALSE)&lt;-2),"",'Total-corrected counts'!Q78),"")</f>
        <v/>
      </c>
      <c r="R78" t="str">
        <f>IFERROR(IF(OR(HLOOKUP($A78,'Z-scores'!$C$2:$UD$20,16,FALSE)&gt;2,HLOOKUP($A78,'Z-scores'!$C$2:$UD$20,16,FALSE)&lt;-2),"",'Total-corrected counts'!R78),"")</f>
        <v/>
      </c>
      <c r="S78" t="str">
        <f>IFERROR(IF(OR(HLOOKUP($A78,'Z-scores'!$C$2:$UD$20,17,FALSE)&gt;2,HLOOKUP($A78,'Z-scores'!$C$2:$UD$20,17,FALSE)&lt;-2),"",'Total-corrected counts'!S78),"")</f>
        <v/>
      </c>
      <c r="T78" t="str">
        <f>IFERROR(IF(OR(HLOOKUP($A78,'Z-scores'!$C$2:$UD$20,18,FALSE)&gt;2,HLOOKUP($A78,'Z-scores'!$C$2:$UD$20,18,FALSE)&lt;-2),"",'Total-corrected counts'!T78),"")</f>
        <v/>
      </c>
      <c r="U78" t="str">
        <f>IFERROR(IF(OR(HLOOKUP($A78,'Z-scores'!$C$2:$UD$20,19,FALSE)&gt;2,HLOOKUP($A78,'Z-scores'!$C$2:$UD$20,19,FALSE)&lt;-2),"",'Total-corrected counts'!U78),"")</f>
        <v/>
      </c>
      <c r="V78">
        <f t="shared" si="4"/>
        <v>1</v>
      </c>
      <c r="W78" t="str">
        <f t="shared" si="5"/>
        <v/>
      </c>
      <c r="X78" t="str">
        <f t="shared" si="6"/>
        <v/>
      </c>
      <c r="Y78" t="str">
        <f t="shared" si="7"/>
        <v/>
      </c>
    </row>
    <row r="79" spans="1:25" x14ac:dyDescent="0.25">
      <c r="A79">
        <v>81</v>
      </c>
      <c r="B79" t="s">
        <v>55</v>
      </c>
      <c r="C79">
        <v>115900</v>
      </c>
      <c r="D79">
        <v>73</v>
      </c>
      <c r="E79" t="str">
        <f>IFERROR(IF(OR(HLOOKUP($A79,'Z-scores'!$C$2:$UD$20,3,FALSE)&gt;2,HLOOKUP(A79,'Z-scores'!$C$2:$UD$20,3,FALSE)&lt;-2),"",'Total-corrected counts'!E79),"")</f>
        <v/>
      </c>
      <c r="F79">
        <f>IFERROR(IF(OR(HLOOKUP($A79,'Z-scores'!$C$2:$UD$20,4,FALSE)&gt;2,HLOOKUP($A79,'Z-scores'!$C$2:$UD$20,4,FALSE)&lt;-2),"",'Total-corrected counts'!F79),"")</f>
        <v>26.520259739407482</v>
      </c>
      <c r="G79">
        <f>IFERROR(IF(OR(HLOOKUP($A79,'Z-scores'!$C$2:$UD$20,5,FALSE)&gt;2,HLOOKUP($A79,'Z-scores'!$C$2:$UD$20,5,FALSE)&lt;-2),"",'Total-corrected counts'!G79),"")</f>
        <v>9.6598990293765699</v>
      </c>
      <c r="H79">
        <f>IFERROR(IF(OR(HLOOKUP($A79,'Z-scores'!$C$2:$UD$20,6,FALSE)&gt;2,HLOOKUP($A79,'Z-scores'!$C$2:$UD$20,6,FALSE)&lt;-2),"",'Total-corrected counts'!H79),"")</f>
        <v>5.6261303740539059</v>
      </c>
      <c r="I79">
        <f>IFERROR(IF(OR(HLOOKUP($A79,'Z-scores'!$C$2:$UD$20,7,FALSE)&gt;2,HLOOKUP($A79,'Z-scores'!$C$2:$UD$20,7,FALSE)&lt;-2),"",'Total-corrected counts'!I79),"")</f>
        <v>8.4041632932006323</v>
      </c>
      <c r="J79">
        <f>IFERROR(IF(OR(HLOOKUP($A79,'Z-scores'!$C$2:$UD$20,8,FALSE)&gt;2,HLOOKUP($A79,'Z-scores'!$C$2:$UD$20,8,FALSE)&lt;-2),"",'Total-corrected counts'!J79),"")</f>
        <v>15.438216563022046</v>
      </c>
      <c r="K79">
        <f>IFERROR(IF(OR(HLOOKUP($A79,'Z-scores'!$C$2:$UD$20,9,FALSE)&gt;2,HLOOKUP($A79,'Z-scores'!$C$2:$UD$20,9,FALSE)&lt;-2),"",'Total-corrected counts'!K79),"")</f>
        <v>13.962874184737165</v>
      </c>
      <c r="L79">
        <f>IFERROR(IF(OR(HLOOKUP($A79,'Z-scores'!$C$2:$UD$20,10,FALSE)&gt;2,HLOOKUP($A79,'Z-scores'!$C$2:$UD$20,10,FALSE)&lt;-2),"",'Total-corrected counts'!L79),"")</f>
        <v>24.734661334904406</v>
      </c>
      <c r="M79">
        <f>IFERROR(IF(OR(HLOOKUP($A79,'Z-scores'!$C$2:$UD$20,11,FALSE)&gt;2,HLOOKUP($A79,'Z-scores'!$C$2:$UD$20,11,FALSE)&lt;-2),"",'Total-corrected counts'!M79),"")</f>
        <v>9.0355922160285242</v>
      </c>
      <c r="N79">
        <f>IFERROR(IF(OR(HLOOKUP($A79,'Z-scores'!$C$2:$UD$20,12,FALSE)&gt;2,HLOOKUP($A79,'Z-scores'!$C$2:$UD$20,12,FALSE)&lt;-2),"",'Total-corrected counts'!N79),"")</f>
        <v>28.509714472139567</v>
      </c>
      <c r="O79">
        <f>IFERROR(IF(OR(HLOOKUP($A79,'Z-scores'!$C$2:$UD$20,13,FALSE)&gt;2,HLOOKUP($A79,'Z-scores'!$C$2:$UD$20,13,FALSE)&lt;-2),"",'Total-corrected counts'!O79),"")</f>
        <v>12.90271774850604</v>
      </c>
      <c r="P79">
        <f>IFERROR(IF(OR(HLOOKUP($A79,'Z-scores'!$C$2:$UD$20,14,FALSE)&gt;2,HLOOKUP($A79,'Z-scores'!$C$2:$UD$20,14,FALSE)&lt;-2),"",'Total-corrected counts'!P79),"")</f>
        <v>9.504886853809797</v>
      </c>
      <c r="Q79">
        <f>IFERROR(IF(OR(HLOOKUP($A79,'Z-scores'!$C$2:$UD$20,15,FALSE)&gt;2,HLOOKUP($A79,'Z-scores'!$C$2:$UD$20,15,FALSE)&lt;-2),"",'Total-corrected counts'!Q79),"")</f>
        <v>11.789049153216684</v>
      </c>
      <c r="R79">
        <f>IFERROR(IF(OR(HLOOKUP($A79,'Z-scores'!$C$2:$UD$20,16,FALSE)&gt;2,HLOOKUP($A79,'Z-scores'!$C$2:$UD$20,16,FALSE)&lt;-2),"",'Total-corrected counts'!R79),"")</f>
        <v>8.8553906689826931</v>
      </c>
      <c r="S79">
        <f>IFERROR(IF(OR(HLOOKUP($A79,'Z-scores'!$C$2:$UD$20,17,FALSE)&gt;2,HLOOKUP($A79,'Z-scores'!$C$2:$UD$20,17,FALSE)&lt;-2),"",'Total-corrected counts'!S79),"")</f>
        <v>6.9158770949841974</v>
      </c>
      <c r="T79">
        <f>IFERROR(IF(OR(HLOOKUP($A79,'Z-scores'!$C$2:$UD$20,18,FALSE)&gt;2,HLOOKUP($A79,'Z-scores'!$C$2:$UD$20,18,FALSE)&lt;-2),"",'Total-corrected counts'!T79),"")</f>
        <v>29.974072298596401</v>
      </c>
      <c r="U79">
        <f>IFERROR(IF(OR(HLOOKUP($A79,'Z-scores'!$C$2:$UD$20,19,FALSE)&gt;2,HLOOKUP($A79,'Z-scores'!$C$2:$UD$20,19,FALSE)&lt;-2),"",'Total-corrected counts'!U79),"")</f>
        <v>22.07921264694523</v>
      </c>
      <c r="V79">
        <f t="shared" si="4"/>
        <v>1</v>
      </c>
      <c r="W79">
        <f t="shared" si="5"/>
        <v>0.62153430069769366</v>
      </c>
      <c r="X79">
        <f t="shared" si="6"/>
        <v>14.172724591841341</v>
      </c>
      <c r="Y79">
        <f t="shared" si="7"/>
        <v>16.316365117147576</v>
      </c>
    </row>
    <row r="80" spans="1:25" x14ac:dyDescent="0.25">
      <c r="A80">
        <v>82</v>
      </c>
      <c r="B80" t="s">
        <v>627</v>
      </c>
      <c r="C80">
        <v>85000</v>
      </c>
      <c r="D80">
        <v>612</v>
      </c>
      <c r="E80" t="str">
        <f>IFERROR(IF(OR(HLOOKUP($A80,'Z-scores'!$C$2:$UD$20,3,FALSE)&gt;2,HLOOKUP(A80,'Z-scores'!$C$2:$UD$20,3,FALSE)&lt;-2),"",'Total-corrected counts'!E80),"")</f>
        <v/>
      </c>
      <c r="F80" t="str">
        <f>IFERROR(IF(OR(HLOOKUP($A80,'Z-scores'!$C$2:$UD$20,4,FALSE)&gt;2,HLOOKUP($A80,'Z-scores'!$C$2:$UD$20,4,FALSE)&lt;-2),"",'Total-corrected counts'!F80),"")</f>
        <v/>
      </c>
      <c r="G80" t="str">
        <f>IFERROR(IF(OR(HLOOKUP($A80,'Z-scores'!$C$2:$UD$20,5,FALSE)&gt;2,HLOOKUP($A80,'Z-scores'!$C$2:$UD$20,5,FALSE)&lt;-2),"",'Total-corrected counts'!G80),"")</f>
        <v/>
      </c>
      <c r="H80" t="str">
        <f>IFERROR(IF(OR(HLOOKUP($A80,'Z-scores'!$C$2:$UD$20,6,FALSE)&gt;2,HLOOKUP($A80,'Z-scores'!$C$2:$UD$20,6,FALSE)&lt;-2),"",'Total-corrected counts'!H80),"")</f>
        <v/>
      </c>
      <c r="I80" t="str">
        <f>IFERROR(IF(OR(HLOOKUP($A80,'Z-scores'!$C$2:$UD$20,7,FALSE)&gt;2,HLOOKUP($A80,'Z-scores'!$C$2:$UD$20,7,FALSE)&lt;-2),"",'Total-corrected counts'!I80),"")</f>
        <v/>
      </c>
      <c r="J80" t="str">
        <f>IFERROR(IF(OR(HLOOKUP($A80,'Z-scores'!$C$2:$UD$20,8,FALSE)&gt;2,HLOOKUP($A80,'Z-scores'!$C$2:$UD$20,8,FALSE)&lt;-2),"",'Total-corrected counts'!J80),"")</f>
        <v/>
      </c>
      <c r="K80" t="str">
        <f>IFERROR(IF(OR(HLOOKUP($A80,'Z-scores'!$C$2:$UD$20,9,FALSE)&gt;2,HLOOKUP($A80,'Z-scores'!$C$2:$UD$20,9,FALSE)&lt;-2),"",'Total-corrected counts'!K80),"")</f>
        <v/>
      </c>
      <c r="L80" t="str">
        <f>IFERROR(IF(OR(HLOOKUP($A80,'Z-scores'!$C$2:$UD$20,10,FALSE)&gt;2,HLOOKUP($A80,'Z-scores'!$C$2:$UD$20,10,FALSE)&lt;-2),"",'Total-corrected counts'!L80),"")</f>
        <v/>
      </c>
      <c r="M80" t="str">
        <f>IFERROR(IF(OR(HLOOKUP($A80,'Z-scores'!$C$2:$UD$20,11,FALSE)&gt;2,HLOOKUP($A80,'Z-scores'!$C$2:$UD$20,11,FALSE)&lt;-2),"",'Total-corrected counts'!M80),"")</f>
        <v/>
      </c>
      <c r="N80" t="str">
        <f>IFERROR(IF(OR(HLOOKUP($A80,'Z-scores'!$C$2:$UD$20,12,FALSE)&gt;2,HLOOKUP($A80,'Z-scores'!$C$2:$UD$20,12,FALSE)&lt;-2),"",'Total-corrected counts'!N80),"")</f>
        <v/>
      </c>
      <c r="O80" t="str">
        <f>IFERROR(IF(OR(HLOOKUP($A80,'Z-scores'!$C$2:$UD$20,13,FALSE)&gt;2,HLOOKUP($A80,'Z-scores'!$C$2:$UD$20,13,FALSE)&lt;-2),"",'Total-corrected counts'!O80),"")</f>
        <v/>
      </c>
      <c r="P80" t="str">
        <f>IFERROR(IF(OR(HLOOKUP($A80,'Z-scores'!$C$2:$UD$20,14,FALSE)&gt;2,HLOOKUP($A80,'Z-scores'!$C$2:$UD$20,14,FALSE)&lt;-2),"",'Total-corrected counts'!P80),"")</f>
        <v/>
      </c>
      <c r="Q80" t="str">
        <f>IFERROR(IF(OR(HLOOKUP($A80,'Z-scores'!$C$2:$UD$20,15,FALSE)&gt;2,HLOOKUP($A80,'Z-scores'!$C$2:$UD$20,15,FALSE)&lt;-2),"",'Total-corrected counts'!Q80),"")</f>
        <v/>
      </c>
      <c r="R80" t="str">
        <f>IFERROR(IF(OR(HLOOKUP($A80,'Z-scores'!$C$2:$UD$20,16,FALSE)&gt;2,HLOOKUP($A80,'Z-scores'!$C$2:$UD$20,16,FALSE)&lt;-2),"",'Total-corrected counts'!R80),"")</f>
        <v/>
      </c>
      <c r="S80" t="str">
        <f>IFERROR(IF(OR(HLOOKUP($A80,'Z-scores'!$C$2:$UD$20,17,FALSE)&gt;2,HLOOKUP($A80,'Z-scores'!$C$2:$UD$20,17,FALSE)&lt;-2),"",'Total-corrected counts'!S80),"")</f>
        <v/>
      </c>
      <c r="T80" t="str">
        <f>IFERROR(IF(OR(HLOOKUP($A80,'Z-scores'!$C$2:$UD$20,18,FALSE)&gt;2,HLOOKUP($A80,'Z-scores'!$C$2:$UD$20,18,FALSE)&lt;-2),"",'Total-corrected counts'!T80),"")</f>
        <v/>
      </c>
      <c r="U80" t="str">
        <f>IFERROR(IF(OR(HLOOKUP($A80,'Z-scores'!$C$2:$UD$20,19,FALSE)&gt;2,HLOOKUP($A80,'Z-scores'!$C$2:$UD$20,19,FALSE)&lt;-2),"",'Total-corrected counts'!U80),"")</f>
        <v/>
      </c>
      <c r="V80">
        <f t="shared" si="4"/>
        <v>1</v>
      </c>
      <c r="W80" t="str">
        <f t="shared" si="5"/>
        <v/>
      </c>
      <c r="X80" t="str">
        <f t="shared" si="6"/>
        <v/>
      </c>
      <c r="Y80" t="str">
        <f t="shared" si="7"/>
        <v/>
      </c>
    </row>
    <row r="81" spans="1:25" x14ac:dyDescent="0.25">
      <c r="A81">
        <v>83</v>
      </c>
      <c r="B81" t="s">
        <v>56</v>
      </c>
      <c r="C81">
        <v>93500</v>
      </c>
      <c r="D81">
        <v>370</v>
      </c>
      <c r="E81">
        <f>IFERROR(IF(OR(HLOOKUP($A81,'Z-scores'!$C$2:$UD$20,3,FALSE)&gt;2,HLOOKUP(A81,'Z-scores'!$C$2:$UD$20,3,FALSE)&lt;-2),"",'Total-corrected counts'!E81),"")</f>
        <v>1.324284120768735</v>
      </c>
      <c r="F81">
        <f>IFERROR(IF(OR(HLOOKUP($A81,'Z-scores'!$C$2:$UD$20,4,FALSE)&gt;2,HLOOKUP($A81,'Z-scores'!$C$2:$UD$20,4,FALSE)&lt;-2),"",'Total-corrected counts'!F81),"")</f>
        <v>5.6764675965573694</v>
      </c>
      <c r="G81">
        <f>IFERROR(IF(OR(HLOOKUP($A81,'Z-scores'!$C$2:$UD$20,5,FALSE)&gt;2,HLOOKUP($A81,'Z-scores'!$C$2:$UD$20,5,FALSE)&lt;-2),"",'Total-corrected counts'!G81),"")</f>
        <v>0.47342570842617177</v>
      </c>
      <c r="H81">
        <f>IFERROR(IF(OR(HLOOKUP($A81,'Z-scores'!$C$2:$UD$20,6,FALSE)&gt;2,HLOOKUP($A81,'Z-scores'!$C$2:$UD$20,6,FALSE)&lt;-2),"",'Total-corrected counts'!H81),"")</f>
        <v>0</v>
      </c>
      <c r="I81">
        <f>IFERROR(IF(OR(HLOOKUP($A81,'Z-scores'!$C$2:$UD$20,7,FALSE)&gt;2,HLOOKUP($A81,'Z-scores'!$C$2:$UD$20,7,FALSE)&lt;-2),"",'Total-corrected counts'!I81),"")</f>
        <v>0</v>
      </c>
      <c r="J81">
        <f>IFERROR(IF(OR(HLOOKUP($A81,'Z-scores'!$C$2:$UD$20,8,FALSE)&gt;2,HLOOKUP($A81,'Z-scores'!$C$2:$UD$20,8,FALSE)&lt;-2),"",'Total-corrected counts'!J81),"")</f>
        <v>0</v>
      </c>
      <c r="K81">
        <f>IFERROR(IF(OR(HLOOKUP($A81,'Z-scores'!$C$2:$UD$20,9,FALSE)&gt;2,HLOOKUP($A81,'Z-scores'!$C$2:$UD$20,9,FALSE)&lt;-2),"",'Total-corrected counts'!K81),"")</f>
        <v>0</v>
      </c>
      <c r="L81">
        <f>IFERROR(IF(OR(HLOOKUP($A81,'Z-scores'!$C$2:$UD$20,10,FALSE)&gt;2,HLOOKUP($A81,'Z-scores'!$C$2:$UD$20,10,FALSE)&lt;-2),"",'Total-corrected counts'!L81),"")</f>
        <v>0</v>
      </c>
      <c r="M81">
        <f>IFERROR(IF(OR(HLOOKUP($A81,'Z-scores'!$C$2:$UD$20,11,FALSE)&gt;2,HLOOKUP($A81,'Z-scores'!$C$2:$UD$20,11,FALSE)&lt;-2),"",'Total-corrected counts'!M81),"")</f>
        <v>0</v>
      </c>
      <c r="N81">
        <f>IFERROR(IF(OR(HLOOKUP($A81,'Z-scores'!$C$2:$UD$20,12,FALSE)&gt;2,HLOOKUP($A81,'Z-scores'!$C$2:$UD$20,12,FALSE)&lt;-2),"",'Total-corrected counts'!N81),"")</f>
        <v>8.2477476775717165E-2</v>
      </c>
      <c r="O81">
        <f>IFERROR(IF(OR(HLOOKUP($A81,'Z-scores'!$C$2:$UD$20,13,FALSE)&gt;2,HLOOKUP($A81,'Z-scores'!$C$2:$UD$20,13,FALSE)&lt;-2),"",'Total-corrected counts'!O81),"")</f>
        <v>4.859552537517664</v>
      </c>
      <c r="P81">
        <f>IFERROR(IF(OR(HLOOKUP($A81,'Z-scores'!$C$2:$UD$20,14,FALSE)&gt;2,HLOOKUP($A81,'Z-scores'!$C$2:$UD$20,14,FALSE)&lt;-2),"",'Total-corrected counts'!P81),"")</f>
        <v>0</v>
      </c>
      <c r="Q81">
        <f>IFERROR(IF(OR(HLOOKUP($A81,'Z-scores'!$C$2:$UD$20,15,FALSE)&gt;2,HLOOKUP($A81,'Z-scores'!$C$2:$UD$20,15,FALSE)&lt;-2),"",'Total-corrected counts'!Q81),"")</f>
        <v>8.3859241288389974</v>
      </c>
      <c r="R81">
        <f>IFERROR(IF(OR(HLOOKUP($A81,'Z-scores'!$C$2:$UD$20,16,FALSE)&gt;2,HLOOKUP($A81,'Z-scores'!$C$2:$UD$20,16,FALSE)&lt;-2),"",'Total-corrected counts'!R81),"")</f>
        <v>0</v>
      </c>
      <c r="S81">
        <f>IFERROR(IF(OR(HLOOKUP($A81,'Z-scores'!$C$2:$UD$20,17,FALSE)&gt;2,HLOOKUP($A81,'Z-scores'!$C$2:$UD$20,17,FALSE)&lt;-2),"",'Total-corrected counts'!S81),"")</f>
        <v>0</v>
      </c>
      <c r="T81">
        <f>IFERROR(IF(OR(HLOOKUP($A81,'Z-scores'!$C$2:$UD$20,18,FALSE)&gt;2,HLOOKUP($A81,'Z-scores'!$C$2:$UD$20,18,FALSE)&lt;-2),"",'Total-corrected counts'!T81),"")</f>
        <v>0</v>
      </c>
      <c r="U81" t="str">
        <f>IFERROR(IF(OR(HLOOKUP($A81,'Z-scores'!$C$2:$UD$20,19,FALSE)&gt;2,HLOOKUP($A81,'Z-scores'!$C$2:$UD$20,19,FALSE)&lt;-2),"",'Total-corrected counts'!U81),"")</f>
        <v/>
      </c>
      <c r="V81">
        <f t="shared" si="4"/>
        <v>1</v>
      </c>
      <c r="W81">
        <f t="shared" si="5"/>
        <v>0.43087234372526595</v>
      </c>
      <c r="X81">
        <f t="shared" si="6"/>
        <v>0.83046415841691956</v>
      </c>
      <c r="Y81">
        <f t="shared" si="7"/>
        <v>1.9039934490189112</v>
      </c>
    </row>
    <row r="82" spans="1:25" x14ac:dyDescent="0.25">
      <c r="A82">
        <v>84</v>
      </c>
      <c r="B82" t="s">
        <v>57</v>
      </c>
      <c r="C82">
        <v>20600</v>
      </c>
      <c r="D82">
        <v>972</v>
      </c>
      <c r="E82" t="str">
        <f>IFERROR(IF(OR(HLOOKUP($A82,'Z-scores'!$C$2:$UD$20,3,FALSE)&gt;2,HLOOKUP(A82,'Z-scores'!$C$2:$UD$20,3,FALSE)&lt;-2),"",'Total-corrected counts'!E82),"")</f>
        <v/>
      </c>
      <c r="F82">
        <f>IFERROR(IF(OR(HLOOKUP($A82,'Z-scores'!$C$2:$UD$20,4,FALSE)&gt;2,HLOOKUP($A82,'Z-scores'!$C$2:$UD$20,4,FALSE)&lt;-2),"",'Total-corrected counts'!F82),"")</f>
        <v>10.36037366250283</v>
      </c>
      <c r="G82">
        <f>IFERROR(IF(OR(HLOOKUP($A82,'Z-scores'!$C$2:$UD$20,5,FALSE)&gt;2,HLOOKUP($A82,'Z-scores'!$C$2:$UD$20,5,FALSE)&lt;-2),"",'Total-corrected counts'!G82),"")</f>
        <v>2.0045045952512379</v>
      </c>
      <c r="H82">
        <f>IFERROR(IF(OR(HLOOKUP($A82,'Z-scores'!$C$2:$UD$20,6,FALSE)&gt;2,HLOOKUP($A82,'Z-scores'!$C$2:$UD$20,6,FALSE)&lt;-2),"",'Total-corrected counts'!H82),"")</f>
        <v>7.9924556802626832</v>
      </c>
      <c r="I82">
        <f>IFERROR(IF(OR(HLOOKUP($A82,'Z-scores'!$C$2:$UD$20,7,FALSE)&gt;2,HLOOKUP($A82,'Z-scores'!$C$2:$UD$20,7,FALSE)&lt;-2),"",'Total-corrected counts'!I82),"")</f>
        <v>0.781925815557861</v>
      </c>
      <c r="J82">
        <f>IFERROR(IF(OR(HLOOKUP($A82,'Z-scores'!$C$2:$UD$20,8,FALSE)&gt;2,HLOOKUP($A82,'Z-scores'!$C$2:$UD$20,8,FALSE)&lt;-2),"",'Total-corrected counts'!J82),"")</f>
        <v>1.9427203212490214</v>
      </c>
      <c r="K82">
        <f>IFERROR(IF(OR(HLOOKUP($A82,'Z-scores'!$C$2:$UD$20,9,FALSE)&gt;2,HLOOKUP($A82,'Z-scores'!$C$2:$UD$20,9,FALSE)&lt;-2),"",'Total-corrected counts'!K82),"")</f>
        <v>4.4283404872066443</v>
      </c>
      <c r="L82">
        <f>IFERROR(IF(OR(HLOOKUP($A82,'Z-scores'!$C$2:$UD$20,10,FALSE)&gt;2,HLOOKUP($A82,'Z-scores'!$C$2:$UD$20,10,FALSE)&lt;-2),"",'Total-corrected counts'!L82),"")</f>
        <v>0.41893257743196977</v>
      </c>
      <c r="M82">
        <f>IFERROR(IF(OR(HLOOKUP($A82,'Z-scores'!$C$2:$UD$20,11,FALSE)&gt;2,HLOOKUP($A82,'Z-scores'!$C$2:$UD$20,11,FALSE)&lt;-2),"",'Total-corrected counts'!M82),"")</f>
        <v>2.1103014966553104</v>
      </c>
      <c r="N82">
        <f>IFERROR(IF(OR(HLOOKUP($A82,'Z-scores'!$C$2:$UD$20,12,FALSE)&gt;2,HLOOKUP($A82,'Z-scores'!$C$2:$UD$20,12,FALSE)&lt;-2),"",'Total-corrected counts'!N82),"")</f>
        <v>4.8295144734225497</v>
      </c>
      <c r="O82">
        <f>IFERROR(IF(OR(HLOOKUP($A82,'Z-scores'!$C$2:$UD$20,13,FALSE)&gt;2,HLOOKUP($A82,'Z-scores'!$C$2:$UD$20,13,FALSE)&lt;-2),"",'Total-corrected counts'!O82),"")</f>
        <v>2.386026834556803</v>
      </c>
      <c r="P82">
        <f>IFERROR(IF(OR(HLOOKUP($A82,'Z-scores'!$C$2:$UD$20,14,FALSE)&gt;2,HLOOKUP($A82,'Z-scores'!$C$2:$UD$20,14,FALSE)&lt;-2),"",'Total-corrected counts'!P82),"")</f>
        <v>3.4104764880126881</v>
      </c>
      <c r="Q82">
        <f>IFERROR(IF(OR(HLOOKUP($A82,'Z-scores'!$C$2:$UD$20,15,FALSE)&gt;2,HLOOKUP($A82,'Z-scores'!$C$2:$UD$20,15,FALSE)&lt;-2),"",'Total-corrected counts'!Q82),"")</f>
        <v>0.47780265385245457</v>
      </c>
      <c r="R82">
        <f>IFERROR(IF(OR(HLOOKUP($A82,'Z-scores'!$C$2:$UD$20,16,FALSE)&gt;2,HLOOKUP($A82,'Z-scores'!$C$2:$UD$20,16,FALSE)&lt;-2),"",'Total-corrected counts'!R82),"")</f>
        <v>1.9233427697337973</v>
      </c>
      <c r="S82">
        <f>IFERROR(IF(OR(HLOOKUP($A82,'Z-scores'!$C$2:$UD$20,17,FALSE)&gt;2,HLOOKUP($A82,'Z-scores'!$C$2:$UD$20,17,FALSE)&lt;-2),"",'Total-corrected counts'!S82),"")</f>
        <v>5.4013325820324001</v>
      </c>
      <c r="T82">
        <f>IFERROR(IF(OR(HLOOKUP($A82,'Z-scores'!$C$2:$UD$20,18,FALSE)&gt;2,HLOOKUP($A82,'Z-scores'!$C$2:$UD$20,18,FALSE)&lt;-2),"",'Total-corrected counts'!T82),"")</f>
        <v>4.1322811050802146</v>
      </c>
      <c r="U82">
        <f>IFERROR(IF(OR(HLOOKUP($A82,'Z-scores'!$C$2:$UD$20,19,FALSE)&gt;2,HLOOKUP($A82,'Z-scores'!$C$2:$UD$20,19,FALSE)&lt;-2),"",'Total-corrected counts'!U82),"")</f>
        <v>7.077672135842703</v>
      </c>
      <c r="V82">
        <f t="shared" si="4"/>
        <v>1</v>
      </c>
      <c r="W82">
        <f t="shared" si="5"/>
        <v>0.97340077890644516</v>
      </c>
      <c r="X82">
        <f t="shared" si="6"/>
        <v>3.7549443295146947</v>
      </c>
      <c r="Y82">
        <f t="shared" si="7"/>
        <v>3.7048061303167015</v>
      </c>
    </row>
    <row r="83" spans="1:25" x14ac:dyDescent="0.25">
      <c r="A83">
        <v>85</v>
      </c>
      <c r="B83" t="s">
        <v>628</v>
      </c>
      <c r="C83">
        <v>104700</v>
      </c>
      <c r="D83">
        <v>812</v>
      </c>
      <c r="E83" t="str">
        <f>IFERROR(IF(OR(HLOOKUP($A83,'Z-scores'!$C$2:$UD$20,3,FALSE)&gt;2,HLOOKUP(A83,'Z-scores'!$C$2:$UD$20,3,FALSE)&lt;-2),"",'Total-corrected counts'!E83),"")</f>
        <v/>
      </c>
      <c r="F83" t="str">
        <f>IFERROR(IF(OR(HLOOKUP($A83,'Z-scores'!$C$2:$UD$20,4,FALSE)&gt;2,HLOOKUP($A83,'Z-scores'!$C$2:$UD$20,4,FALSE)&lt;-2),"",'Total-corrected counts'!F83),"")</f>
        <v/>
      </c>
      <c r="G83" t="str">
        <f>IFERROR(IF(OR(HLOOKUP($A83,'Z-scores'!$C$2:$UD$20,5,FALSE)&gt;2,HLOOKUP($A83,'Z-scores'!$C$2:$UD$20,5,FALSE)&lt;-2),"",'Total-corrected counts'!G83),"")</f>
        <v/>
      </c>
      <c r="H83" t="str">
        <f>IFERROR(IF(OR(HLOOKUP($A83,'Z-scores'!$C$2:$UD$20,6,FALSE)&gt;2,HLOOKUP($A83,'Z-scores'!$C$2:$UD$20,6,FALSE)&lt;-2),"",'Total-corrected counts'!H83),"")</f>
        <v/>
      </c>
      <c r="I83" t="str">
        <f>IFERROR(IF(OR(HLOOKUP($A83,'Z-scores'!$C$2:$UD$20,7,FALSE)&gt;2,HLOOKUP($A83,'Z-scores'!$C$2:$UD$20,7,FALSE)&lt;-2),"",'Total-corrected counts'!I83),"")</f>
        <v/>
      </c>
      <c r="J83" t="str">
        <f>IFERROR(IF(OR(HLOOKUP($A83,'Z-scores'!$C$2:$UD$20,8,FALSE)&gt;2,HLOOKUP($A83,'Z-scores'!$C$2:$UD$20,8,FALSE)&lt;-2),"",'Total-corrected counts'!J83),"")</f>
        <v/>
      </c>
      <c r="K83" t="str">
        <f>IFERROR(IF(OR(HLOOKUP($A83,'Z-scores'!$C$2:$UD$20,9,FALSE)&gt;2,HLOOKUP($A83,'Z-scores'!$C$2:$UD$20,9,FALSE)&lt;-2),"",'Total-corrected counts'!K83),"")</f>
        <v/>
      </c>
      <c r="L83" t="str">
        <f>IFERROR(IF(OR(HLOOKUP($A83,'Z-scores'!$C$2:$UD$20,10,FALSE)&gt;2,HLOOKUP($A83,'Z-scores'!$C$2:$UD$20,10,FALSE)&lt;-2),"",'Total-corrected counts'!L83),"")</f>
        <v/>
      </c>
      <c r="M83" t="str">
        <f>IFERROR(IF(OR(HLOOKUP($A83,'Z-scores'!$C$2:$UD$20,11,FALSE)&gt;2,HLOOKUP($A83,'Z-scores'!$C$2:$UD$20,11,FALSE)&lt;-2),"",'Total-corrected counts'!M83),"")</f>
        <v/>
      </c>
      <c r="N83" t="str">
        <f>IFERROR(IF(OR(HLOOKUP($A83,'Z-scores'!$C$2:$UD$20,12,FALSE)&gt;2,HLOOKUP($A83,'Z-scores'!$C$2:$UD$20,12,FALSE)&lt;-2),"",'Total-corrected counts'!N83),"")</f>
        <v/>
      </c>
      <c r="O83" t="str">
        <f>IFERROR(IF(OR(HLOOKUP($A83,'Z-scores'!$C$2:$UD$20,13,FALSE)&gt;2,HLOOKUP($A83,'Z-scores'!$C$2:$UD$20,13,FALSE)&lt;-2),"",'Total-corrected counts'!O83),"")</f>
        <v/>
      </c>
      <c r="P83" t="str">
        <f>IFERROR(IF(OR(HLOOKUP($A83,'Z-scores'!$C$2:$UD$20,14,FALSE)&gt;2,HLOOKUP($A83,'Z-scores'!$C$2:$UD$20,14,FALSE)&lt;-2),"",'Total-corrected counts'!P83),"")</f>
        <v/>
      </c>
      <c r="Q83" t="str">
        <f>IFERROR(IF(OR(HLOOKUP($A83,'Z-scores'!$C$2:$UD$20,15,FALSE)&gt;2,HLOOKUP($A83,'Z-scores'!$C$2:$UD$20,15,FALSE)&lt;-2),"",'Total-corrected counts'!Q83),"")</f>
        <v/>
      </c>
      <c r="R83" t="str">
        <f>IFERROR(IF(OR(HLOOKUP($A83,'Z-scores'!$C$2:$UD$20,16,FALSE)&gt;2,HLOOKUP($A83,'Z-scores'!$C$2:$UD$20,16,FALSE)&lt;-2),"",'Total-corrected counts'!R83),"")</f>
        <v/>
      </c>
      <c r="S83" t="str">
        <f>IFERROR(IF(OR(HLOOKUP($A83,'Z-scores'!$C$2:$UD$20,17,FALSE)&gt;2,HLOOKUP($A83,'Z-scores'!$C$2:$UD$20,17,FALSE)&lt;-2),"",'Total-corrected counts'!S83),"")</f>
        <v/>
      </c>
      <c r="T83" t="str">
        <f>IFERROR(IF(OR(HLOOKUP($A83,'Z-scores'!$C$2:$UD$20,18,FALSE)&gt;2,HLOOKUP($A83,'Z-scores'!$C$2:$UD$20,18,FALSE)&lt;-2),"",'Total-corrected counts'!T83),"")</f>
        <v/>
      </c>
      <c r="U83" t="str">
        <f>IFERROR(IF(OR(HLOOKUP($A83,'Z-scores'!$C$2:$UD$20,19,FALSE)&gt;2,HLOOKUP($A83,'Z-scores'!$C$2:$UD$20,19,FALSE)&lt;-2),"",'Total-corrected counts'!U83),"")</f>
        <v/>
      </c>
      <c r="V83">
        <f t="shared" si="4"/>
        <v>1</v>
      </c>
      <c r="W83" t="str">
        <f t="shared" si="5"/>
        <v/>
      </c>
      <c r="X83" t="str">
        <f t="shared" si="6"/>
        <v/>
      </c>
      <c r="Y83" t="str">
        <f t="shared" si="7"/>
        <v/>
      </c>
    </row>
    <row r="84" spans="1:25" x14ac:dyDescent="0.25">
      <c r="A84">
        <v>86</v>
      </c>
      <c r="B84" t="s">
        <v>629</v>
      </c>
      <c r="C84">
        <v>108300</v>
      </c>
      <c r="D84">
        <v>896</v>
      </c>
      <c r="E84" t="str">
        <f>IFERROR(IF(OR(HLOOKUP($A84,'Z-scores'!$C$2:$UD$20,3,FALSE)&gt;2,HLOOKUP(A84,'Z-scores'!$C$2:$UD$20,3,FALSE)&lt;-2),"",'Total-corrected counts'!E84),"")</f>
        <v/>
      </c>
      <c r="F84" t="str">
        <f>IFERROR(IF(OR(HLOOKUP($A84,'Z-scores'!$C$2:$UD$20,4,FALSE)&gt;2,HLOOKUP($A84,'Z-scores'!$C$2:$UD$20,4,FALSE)&lt;-2),"",'Total-corrected counts'!F84),"")</f>
        <v/>
      </c>
      <c r="G84" t="str">
        <f>IFERROR(IF(OR(HLOOKUP($A84,'Z-scores'!$C$2:$UD$20,5,FALSE)&gt;2,HLOOKUP($A84,'Z-scores'!$C$2:$UD$20,5,FALSE)&lt;-2),"",'Total-corrected counts'!G84),"")</f>
        <v/>
      </c>
      <c r="H84" t="str">
        <f>IFERROR(IF(OR(HLOOKUP($A84,'Z-scores'!$C$2:$UD$20,6,FALSE)&gt;2,HLOOKUP($A84,'Z-scores'!$C$2:$UD$20,6,FALSE)&lt;-2),"",'Total-corrected counts'!H84),"")</f>
        <v/>
      </c>
      <c r="I84" t="str">
        <f>IFERROR(IF(OR(HLOOKUP($A84,'Z-scores'!$C$2:$UD$20,7,FALSE)&gt;2,HLOOKUP($A84,'Z-scores'!$C$2:$UD$20,7,FALSE)&lt;-2),"",'Total-corrected counts'!I84),"")</f>
        <v/>
      </c>
      <c r="J84" t="str">
        <f>IFERROR(IF(OR(HLOOKUP($A84,'Z-scores'!$C$2:$UD$20,8,FALSE)&gt;2,HLOOKUP($A84,'Z-scores'!$C$2:$UD$20,8,FALSE)&lt;-2),"",'Total-corrected counts'!J84),"")</f>
        <v/>
      </c>
      <c r="K84" t="str">
        <f>IFERROR(IF(OR(HLOOKUP($A84,'Z-scores'!$C$2:$UD$20,9,FALSE)&gt;2,HLOOKUP($A84,'Z-scores'!$C$2:$UD$20,9,FALSE)&lt;-2),"",'Total-corrected counts'!K84),"")</f>
        <v/>
      </c>
      <c r="L84" t="str">
        <f>IFERROR(IF(OR(HLOOKUP($A84,'Z-scores'!$C$2:$UD$20,10,FALSE)&gt;2,HLOOKUP($A84,'Z-scores'!$C$2:$UD$20,10,FALSE)&lt;-2),"",'Total-corrected counts'!L84),"")</f>
        <v/>
      </c>
      <c r="M84" t="str">
        <f>IFERROR(IF(OR(HLOOKUP($A84,'Z-scores'!$C$2:$UD$20,11,FALSE)&gt;2,HLOOKUP($A84,'Z-scores'!$C$2:$UD$20,11,FALSE)&lt;-2),"",'Total-corrected counts'!M84),"")</f>
        <v/>
      </c>
      <c r="N84" t="str">
        <f>IFERROR(IF(OR(HLOOKUP($A84,'Z-scores'!$C$2:$UD$20,12,FALSE)&gt;2,HLOOKUP($A84,'Z-scores'!$C$2:$UD$20,12,FALSE)&lt;-2),"",'Total-corrected counts'!N84),"")</f>
        <v/>
      </c>
      <c r="O84" t="str">
        <f>IFERROR(IF(OR(HLOOKUP($A84,'Z-scores'!$C$2:$UD$20,13,FALSE)&gt;2,HLOOKUP($A84,'Z-scores'!$C$2:$UD$20,13,FALSE)&lt;-2),"",'Total-corrected counts'!O84),"")</f>
        <v/>
      </c>
      <c r="P84" t="str">
        <f>IFERROR(IF(OR(HLOOKUP($A84,'Z-scores'!$C$2:$UD$20,14,FALSE)&gt;2,HLOOKUP($A84,'Z-scores'!$C$2:$UD$20,14,FALSE)&lt;-2),"",'Total-corrected counts'!P84),"")</f>
        <v/>
      </c>
      <c r="Q84" t="str">
        <f>IFERROR(IF(OR(HLOOKUP($A84,'Z-scores'!$C$2:$UD$20,15,FALSE)&gt;2,HLOOKUP($A84,'Z-scores'!$C$2:$UD$20,15,FALSE)&lt;-2),"",'Total-corrected counts'!Q84),"")</f>
        <v/>
      </c>
      <c r="R84" t="str">
        <f>IFERROR(IF(OR(HLOOKUP($A84,'Z-scores'!$C$2:$UD$20,16,FALSE)&gt;2,HLOOKUP($A84,'Z-scores'!$C$2:$UD$20,16,FALSE)&lt;-2),"",'Total-corrected counts'!R84),"")</f>
        <v/>
      </c>
      <c r="S84" t="str">
        <f>IFERROR(IF(OR(HLOOKUP($A84,'Z-scores'!$C$2:$UD$20,17,FALSE)&gt;2,HLOOKUP($A84,'Z-scores'!$C$2:$UD$20,17,FALSE)&lt;-2),"",'Total-corrected counts'!S84),"")</f>
        <v/>
      </c>
      <c r="T84" t="str">
        <f>IFERROR(IF(OR(HLOOKUP($A84,'Z-scores'!$C$2:$UD$20,18,FALSE)&gt;2,HLOOKUP($A84,'Z-scores'!$C$2:$UD$20,18,FALSE)&lt;-2),"",'Total-corrected counts'!T84),"")</f>
        <v/>
      </c>
      <c r="U84" t="str">
        <f>IFERROR(IF(OR(HLOOKUP($A84,'Z-scores'!$C$2:$UD$20,19,FALSE)&gt;2,HLOOKUP($A84,'Z-scores'!$C$2:$UD$20,19,FALSE)&lt;-2),"",'Total-corrected counts'!U84),"")</f>
        <v/>
      </c>
      <c r="V84">
        <f t="shared" si="4"/>
        <v>1</v>
      </c>
      <c r="W84" t="str">
        <f t="shared" si="5"/>
        <v/>
      </c>
      <c r="X84" t="str">
        <f t="shared" si="6"/>
        <v/>
      </c>
      <c r="Y84" t="str">
        <f t="shared" si="7"/>
        <v/>
      </c>
    </row>
    <row r="85" spans="1:25" x14ac:dyDescent="0.25">
      <c r="A85">
        <v>87</v>
      </c>
      <c r="B85" t="s">
        <v>630</v>
      </c>
      <c r="C85">
        <v>71400</v>
      </c>
      <c r="D85">
        <v>94</v>
      </c>
      <c r="E85" t="str">
        <f>IFERROR(IF(OR(HLOOKUP($A85,'Z-scores'!$C$2:$UD$20,3,FALSE)&gt;2,HLOOKUP(A85,'Z-scores'!$C$2:$UD$20,3,FALSE)&lt;-2),"",'Total-corrected counts'!E85),"")</f>
        <v/>
      </c>
      <c r="F85" t="str">
        <f>IFERROR(IF(OR(HLOOKUP($A85,'Z-scores'!$C$2:$UD$20,4,FALSE)&gt;2,HLOOKUP($A85,'Z-scores'!$C$2:$UD$20,4,FALSE)&lt;-2),"",'Total-corrected counts'!F85),"")</f>
        <v/>
      </c>
      <c r="G85" t="str">
        <f>IFERROR(IF(OR(HLOOKUP($A85,'Z-scores'!$C$2:$UD$20,5,FALSE)&gt;2,HLOOKUP($A85,'Z-scores'!$C$2:$UD$20,5,FALSE)&lt;-2),"",'Total-corrected counts'!G85),"")</f>
        <v/>
      </c>
      <c r="H85" t="str">
        <f>IFERROR(IF(OR(HLOOKUP($A85,'Z-scores'!$C$2:$UD$20,6,FALSE)&gt;2,HLOOKUP($A85,'Z-scores'!$C$2:$UD$20,6,FALSE)&lt;-2),"",'Total-corrected counts'!H85),"")</f>
        <v/>
      </c>
      <c r="I85" t="str">
        <f>IFERROR(IF(OR(HLOOKUP($A85,'Z-scores'!$C$2:$UD$20,7,FALSE)&gt;2,HLOOKUP($A85,'Z-scores'!$C$2:$UD$20,7,FALSE)&lt;-2),"",'Total-corrected counts'!I85),"")</f>
        <v/>
      </c>
      <c r="J85" t="str">
        <f>IFERROR(IF(OR(HLOOKUP($A85,'Z-scores'!$C$2:$UD$20,8,FALSE)&gt;2,HLOOKUP($A85,'Z-scores'!$C$2:$UD$20,8,FALSE)&lt;-2),"",'Total-corrected counts'!J85),"")</f>
        <v/>
      </c>
      <c r="K85" t="str">
        <f>IFERROR(IF(OR(HLOOKUP($A85,'Z-scores'!$C$2:$UD$20,9,FALSE)&gt;2,HLOOKUP($A85,'Z-scores'!$C$2:$UD$20,9,FALSE)&lt;-2),"",'Total-corrected counts'!K85),"")</f>
        <v/>
      </c>
      <c r="L85" t="str">
        <f>IFERROR(IF(OR(HLOOKUP($A85,'Z-scores'!$C$2:$UD$20,10,FALSE)&gt;2,HLOOKUP($A85,'Z-scores'!$C$2:$UD$20,10,FALSE)&lt;-2),"",'Total-corrected counts'!L85),"")</f>
        <v/>
      </c>
      <c r="M85" t="str">
        <f>IFERROR(IF(OR(HLOOKUP($A85,'Z-scores'!$C$2:$UD$20,11,FALSE)&gt;2,HLOOKUP($A85,'Z-scores'!$C$2:$UD$20,11,FALSE)&lt;-2),"",'Total-corrected counts'!M85),"")</f>
        <v/>
      </c>
      <c r="N85" t="str">
        <f>IFERROR(IF(OR(HLOOKUP($A85,'Z-scores'!$C$2:$UD$20,12,FALSE)&gt;2,HLOOKUP($A85,'Z-scores'!$C$2:$UD$20,12,FALSE)&lt;-2),"",'Total-corrected counts'!N85),"")</f>
        <v/>
      </c>
      <c r="O85" t="str">
        <f>IFERROR(IF(OR(HLOOKUP($A85,'Z-scores'!$C$2:$UD$20,13,FALSE)&gt;2,HLOOKUP($A85,'Z-scores'!$C$2:$UD$20,13,FALSE)&lt;-2),"",'Total-corrected counts'!O85),"")</f>
        <v/>
      </c>
      <c r="P85" t="str">
        <f>IFERROR(IF(OR(HLOOKUP($A85,'Z-scores'!$C$2:$UD$20,14,FALSE)&gt;2,HLOOKUP($A85,'Z-scores'!$C$2:$UD$20,14,FALSE)&lt;-2),"",'Total-corrected counts'!P85),"")</f>
        <v/>
      </c>
      <c r="Q85" t="str">
        <f>IFERROR(IF(OR(HLOOKUP($A85,'Z-scores'!$C$2:$UD$20,15,FALSE)&gt;2,HLOOKUP($A85,'Z-scores'!$C$2:$UD$20,15,FALSE)&lt;-2),"",'Total-corrected counts'!Q85),"")</f>
        <v/>
      </c>
      <c r="R85" t="str">
        <f>IFERROR(IF(OR(HLOOKUP($A85,'Z-scores'!$C$2:$UD$20,16,FALSE)&gt;2,HLOOKUP($A85,'Z-scores'!$C$2:$UD$20,16,FALSE)&lt;-2),"",'Total-corrected counts'!R85),"")</f>
        <v/>
      </c>
      <c r="S85" t="str">
        <f>IFERROR(IF(OR(HLOOKUP($A85,'Z-scores'!$C$2:$UD$20,17,FALSE)&gt;2,HLOOKUP($A85,'Z-scores'!$C$2:$UD$20,17,FALSE)&lt;-2),"",'Total-corrected counts'!S85),"")</f>
        <v/>
      </c>
      <c r="T85" t="str">
        <f>IFERROR(IF(OR(HLOOKUP($A85,'Z-scores'!$C$2:$UD$20,18,FALSE)&gt;2,HLOOKUP($A85,'Z-scores'!$C$2:$UD$20,18,FALSE)&lt;-2),"",'Total-corrected counts'!T85),"")</f>
        <v/>
      </c>
      <c r="U85" t="str">
        <f>IFERROR(IF(OR(HLOOKUP($A85,'Z-scores'!$C$2:$UD$20,19,FALSE)&gt;2,HLOOKUP($A85,'Z-scores'!$C$2:$UD$20,19,FALSE)&lt;-2),"",'Total-corrected counts'!U85),"")</f>
        <v/>
      </c>
      <c r="V85">
        <f t="shared" si="4"/>
        <v>1</v>
      </c>
      <c r="W85" t="str">
        <f t="shared" si="5"/>
        <v/>
      </c>
      <c r="X85" t="str">
        <f t="shared" si="6"/>
        <v/>
      </c>
      <c r="Y85" t="str">
        <f t="shared" si="7"/>
        <v/>
      </c>
    </row>
    <row r="86" spans="1:25" x14ac:dyDescent="0.25">
      <c r="A86">
        <v>88</v>
      </c>
      <c r="B86" t="s">
        <v>58</v>
      </c>
      <c r="C86">
        <v>74100</v>
      </c>
      <c r="D86">
        <v>467</v>
      </c>
      <c r="E86">
        <f>IFERROR(IF(OR(HLOOKUP($A86,'Z-scores'!$C$2:$UD$20,3,FALSE)&gt;2,HLOOKUP(A86,'Z-scores'!$C$2:$UD$20,3,FALSE)&lt;-2),"",'Total-corrected counts'!E86),"")</f>
        <v>0.10833353879349311</v>
      </c>
      <c r="F86">
        <f>IFERROR(IF(OR(HLOOKUP($A86,'Z-scores'!$C$2:$UD$20,4,FALSE)&gt;2,HLOOKUP($A86,'Z-scores'!$C$2:$UD$20,4,FALSE)&lt;-2),"",'Total-corrected counts'!F86),"")</f>
        <v>3.904622219597266</v>
      </c>
      <c r="G86">
        <f>IFERROR(IF(OR(HLOOKUP($A86,'Z-scores'!$C$2:$UD$20,5,FALSE)&gt;2,HLOOKUP($A86,'Z-scores'!$C$2:$UD$20,5,FALSE)&lt;-2),"",'Total-corrected counts'!G86),"")</f>
        <v>9.2872021950836245</v>
      </c>
      <c r="H86">
        <f>IFERROR(IF(OR(HLOOKUP($A86,'Z-scores'!$C$2:$UD$20,6,FALSE)&gt;2,HLOOKUP($A86,'Z-scores'!$C$2:$UD$20,6,FALSE)&lt;-2),"",'Total-corrected counts'!H86),"")</f>
        <v>1.5496289615880485</v>
      </c>
      <c r="I86">
        <f>IFERROR(IF(OR(HLOOKUP($A86,'Z-scores'!$C$2:$UD$20,7,FALSE)&gt;2,HLOOKUP($A86,'Z-scores'!$C$2:$UD$20,7,FALSE)&lt;-2),"",'Total-corrected counts'!I86),"")</f>
        <v>11.876652741819793</v>
      </c>
      <c r="J86">
        <f>IFERROR(IF(OR(HLOOKUP($A86,'Z-scores'!$C$2:$UD$20,8,FALSE)&gt;2,HLOOKUP($A86,'Z-scores'!$C$2:$UD$20,8,FALSE)&lt;-2),"",'Total-corrected counts'!J86),"")</f>
        <v>4.0629480830182576</v>
      </c>
      <c r="K86">
        <f>IFERROR(IF(OR(HLOOKUP($A86,'Z-scores'!$C$2:$UD$20,9,FALSE)&gt;2,HLOOKUP($A86,'Z-scores'!$C$2:$UD$20,9,FALSE)&lt;-2),"",'Total-corrected counts'!K86),"")</f>
        <v>7.4251630525670329</v>
      </c>
      <c r="L86" t="str">
        <f>IFERROR(IF(OR(HLOOKUP($A86,'Z-scores'!$C$2:$UD$20,10,FALSE)&gt;2,HLOOKUP($A86,'Z-scores'!$C$2:$UD$20,10,FALSE)&lt;-2),"",'Total-corrected counts'!L86),"")</f>
        <v/>
      </c>
      <c r="M86">
        <f>IFERROR(IF(OR(HLOOKUP($A86,'Z-scores'!$C$2:$UD$20,11,FALSE)&gt;2,HLOOKUP($A86,'Z-scores'!$C$2:$UD$20,11,FALSE)&lt;-2),"",'Total-corrected counts'!M86),"")</f>
        <v>1.8845268823843275</v>
      </c>
      <c r="N86">
        <f>IFERROR(IF(OR(HLOOKUP($A86,'Z-scores'!$C$2:$UD$20,12,FALSE)&gt;2,HLOOKUP($A86,'Z-scores'!$C$2:$UD$20,12,FALSE)&lt;-2),"",'Total-corrected counts'!N86),"")</f>
        <v>0.3115815789304871</v>
      </c>
      <c r="O86">
        <f>IFERROR(IF(OR(HLOOKUP($A86,'Z-scores'!$C$2:$UD$20,13,FALSE)&gt;2,HLOOKUP($A86,'Z-scores'!$C$2:$UD$20,13,FALSE)&lt;-2),"",'Total-corrected counts'!O86),"")</f>
        <v>13.976261557001978</v>
      </c>
      <c r="P86">
        <f>IFERROR(IF(OR(HLOOKUP($A86,'Z-scores'!$C$2:$UD$20,14,FALSE)&gt;2,HLOOKUP($A86,'Z-scores'!$C$2:$UD$20,14,FALSE)&lt;-2),"",'Total-corrected counts'!P86),"")</f>
        <v>1.735154704427508</v>
      </c>
      <c r="Q86">
        <f>IFERROR(IF(OR(HLOOKUP($A86,'Z-scores'!$C$2:$UD$20,15,FALSE)&gt;2,HLOOKUP($A86,'Z-scores'!$C$2:$UD$20,15,FALSE)&lt;-2),"",'Total-corrected counts'!Q86),"")</f>
        <v>0</v>
      </c>
      <c r="R86">
        <f>IFERROR(IF(OR(HLOOKUP($A86,'Z-scores'!$C$2:$UD$20,16,FALSE)&gt;2,HLOOKUP($A86,'Z-scores'!$C$2:$UD$20,16,FALSE)&lt;-2),"",'Total-corrected counts'!R86),"")</f>
        <v>1.3062702977775373</v>
      </c>
      <c r="S86">
        <f>IFERROR(IF(OR(HLOOKUP($A86,'Z-scores'!$C$2:$UD$20,17,FALSE)&gt;2,HLOOKUP($A86,'Z-scores'!$C$2:$UD$20,17,FALSE)&lt;-2),"",'Total-corrected counts'!S86),"")</f>
        <v>3.257084974089889E-2</v>
      </c>
      <c r="T86">
        <f>IFERROR(IF(OR(HLOOKUP($A86,'Z-scores'!$C$2:$UD$20,18,FALSE)&gt;2,HLOOKUP($A86,'Z-scores'!$C$2:$UD$20,18,FALSE)&lt;-2),"",'Total-corrected counts'!T86),"")</f>
        <v>6.1769441050991141</v>
      </c>
      <c r="U86">
        <f>IFERROR(IF(OR(HLOOKUP($A86,'Z-scores'!$C$2:$UD$20,19,FALSE)&gt;2,HLOOKUP($A86,'Z-scores'!$C$2:$UD$20,19,FALSE)&lt;-2),"",'Total-corrected counts'!U86),"")</f>
        <v>2.6687727550847713</v>
      </c>
      <c r="V86">
        <f t="shared" si="4"/>
        <v>1</v>
      </c>
      <c r="W86">
        <f t="shared" si="5"/>
        <v>0.44933939361215791</v>
      </c>
      <c r="X86">
        <f t="shared" si="6"/>
        <v>5.0123847093564811</v>
      </c>
      <c r="Y86">
        <f t="shared" si="7"/>
        <v>3.2759444810077869</v>
      </c>
    </row>
    <row r="87" spans="1:25" x14ac:dyDescent="0.25">
      <c r="A87">
        <v>89</v>
      </c>
      <c r="B87" t="s">
        <v>631</v>
      </c>
      <c r="C87">
        <v>116000</v>
      </c>
      <c r="D87">
        <v>81</v>
      </c>
      <c r="E87" t="str">
        <f>IFERROR(IF(OR(HLOOKUP($A87,'Z-scores'!$C$2:$UD$20,3,FALSE)&gt;2,HLOOKUP(A87,'Z-scores'!$C$2:$UD$20,3,FALSE)&lt;-2),"",'Total-corrected counts'!E87),"")</f>
        <v/>
      </c>
      <c r="F87" t="str">
        <f>IFERROR(IF(OR(HLOOKUP($A87,'Z-scores'!$C$2:$UD$20,4,FALSE)&gt;2,HLOOKUP($A87,'Z-scores'!$C$2:$UD$20,4,FALSE)&lt;-2),"",'Total-corrected counts'!F87),"")</f>
        <v/>
      </c>
      <c r="G87" t="str">
        <f>IFERROR(IF(OR(HLOOKUP($A87,'Z-scores'!$C$2:$UD$20,5,FALSE)&gt;2,HLOOKUP($A87,'Z-scores'!$C$2:$UD$20,5,FALSE)&lt;-2),"",'Total-corrected counts'!G87),"")</f>
        <v/>
      </c>
      <c r="H87" t="str">
        <f>IFERROR(IF(OR(HLOOKUP($A87,'Z-scores'!$C$2:$UD$20,6,FALSE)&gt;2,HLOOKUP($A87,'Z-scores'!$C$2:$UD$20,6,FALSE)&lt;-2),"",'Total-corrected counts'!H87),"")</f>
        <v/>
      </c>
      <c r="I87" t="str">
        <f>IFERROR(IF(OR(HLOOKUP($A87,'Z-scores'!$C$2:$UD$20,7,FALSE)&gt;2,HLOOKUP($A87,'Z-scores'!$C$2:$UD$20,7,FALSE)&lt;-2),"",'Total-corrected counts'!I87),"")</f>
        <v/>
      </c>
      <c r="J87" t="str">
        <f>IFERROR(IF(OR(HLOOKUP($A87,'Z-scores'!$C$2:$UD$20,8,FALSE)&gt;2,HLOOKUP($A87,'Z-scores'!$C$2:$UD$20,8,FALSE)&lt;-2),"",'Total-corrected counts'!J87),"")</f>
        <v/>
      </c>
      <c r="K87" t="str">
        <f>IFERROR(IF(OR(HLOOKUP($A87,'Z-scores'!$C$2:$UD$20,9,FALSE)&gt;2,HLOOKUP($A87,'Z-scores'!$C$2:$UD$20,9,FALSE)&lt;-2),"",'Total-corrected counts'!K87),"")</f>
        <v/>
      </c>
      <c r="L87" t="str">
        <f>IFERROR(IF(OR(HLOOKUP($A87,'Z-scores'!$C$2:$UD$20,10,FALSE)&gt;2,HLOOKUP($A87,'Z-scores'!$C$2:$UD$20,10,FALSE)&lt;-2),"",'Total-corrected counts'!L87),"")</f>
        <v/>
      </c>
      <c r="M87" t="str">
        <f>IFERROR(IF(OR(HLOOKUP($A87,'Z-scores'!$C$2:$UD$20,11,FALSE)&gt;2,HLOOKUP($A87,'Z-scores'!$C$2:$UD$20,11,FALSE)&lt;-2),"",'Total-corrected counts'!M87),"")</f>
        <v/>
      </c>
      <c r="N87" t="str">
        <f>IFERROR(IF(OR(HLOOKUP($A87,'Z-scores'!$C$2:$UD$20,12,FALSE)&gt;2,HLOOKUP($A87,'Z-scores'!$C$2:$UD$20,12,FALSE)&lt;-2),"",'Total-corrected counts'!N87),"")</f>
        <v/>
      </c>
      <c r="O87" t="str">
        <f>IFERROR(IF(OR(HLOOKUP($A87,'Z-scores'!$C$2:$UD$20,13,FALSE)&gt;2,HLOOKUP($A87,'Z-scores'!$C$2:$UD$20,13,FALSE)&lt;-2),"",'Total-corrected counts'!O87),"")</f>
        <v/>
      </c>
      <c r="P87" t="str">
        <f>IFERROR(IF(OR(HLOOKUP($A87,'Z-scores'!$C$2:$UD$20,14,FALSE)&gt;2,HLOOKUP($A87,'Z-scores'!$C$2:$UD$20,14,FALSE)&lt;-2),"",'Total-corrected counts'!P87),"")</f>
        <v/>
      </c>
      <c r="Q87" t="str">
        <f>IFERROR(IF(OR(HLOOKUP($A87,'Z-scores'!$C$2:$UD$20,15,FALSE)&gt;2,HLOOKUP($A87,'Z-scores'!$C$2:$UD$20,15,FALSE)&lt;-2),"",'Total-corrected counts'!Q87),"")</f>
        <v/>
      </c>
      <c r="R87" t="str">
        <f>IFERROR(IF(OR(HLOOKUP($A87,'Z-scores'!$C$2:$UD$20,16,FALSE)&gt;2,HLOOKUP($A87,'Z-scores'!$C$2:$UD$20,16,FALSE)&lt;-2),"",'Total-corrected counts'!R87),"")</f>
        <v/>
      </c>
      <c r="S87" t="str">
        <f>IFERROR(IF(OR(HLOOKUP($A87,'Z-scores'!$C$2:$UD$20,17,FALSE)&gt;2,HLOOKUP($A87,'Z-scores'!$C$2:$UD$20,17,FALSE)&lt;-2),"",'Total-corrected counts'!S87),"")</f>
        <v/>
      </c>
      <c r="T87" t="str">
        <f>IFERROR(IF(OR(HLOOKUP($A87,'Z-scores'!$C$2:$UD$20,18,FALSE)&gt;2,HLOOKUP($A87,'Z-scores'!$C$2:$UD$20,18,FALSE)&lt;-2),"",'Total-corrected counts'!T87),"")</f>
        <v/>
      </c>
      <c r="U87" t="str">
        <f>IFERROR(IF(OR(HLOOKUP($A87,'Z-scores'!$C$2:$UD$20,19,FALSE)&gt;2,HLOOKUP($A87,'Z-scores'!$C$2:$UD$20,19,FALSE)&lt;-2),"",'Total-corrected counts'!U87),"")</f>
        <v/>
      </c>
      <c r="V87">
        <f t="shared" si="4"/>
        <v>1</v>
      </c>
      <c r="W87" t="str">
        <f t="shared" si="5"/>
        <v/>
      </c>
      <c r="X87" t="str">
        <f t="shared" si="6"/>
        <v/>
      </c>
      <c r="Y87" t="str">
        <f t="shared" si="7"/>
        <v/>
      </c>
    </row>
    <row r="88" spans="1:25" x14ac:dyDescent="0.25">
      <c r="A88">
        <v>90</v>
      </c>
      <c r="B88" t="s">
        <v>632</v>
      </c>
      <c r="C88">
        <v>85100</v>
      </c>
      <c r="D88">
        <v>612</v>
      </c>
      <c r="E88" t="str">
        <f>IFERROR(IF(OR(HLOOKUP($A88,'Z-scores'!$C$2:$UD$20,3,FALSE)&gt;2,HLOOKUP(A88,'Z-scores'!$C$2:$UD$20,3,FALSE)&lt;-2),"",'Total-corrected counts'!E88),"")</f>
        <v/>
      </c>
      <c r="F88" t="str">
        <f>IFERROR(IF(OR(HLOOKUP($A88,'Z-scores'!$C$2:$UD$20,4,FALSE)&gt;2,HLOOKUP($A88,'Z-scores'!$C$2:$UD$20,4,FALSE)&lt;-2),"",'Total-corrected counts'!F88),"")</f>
        <v/>
      </c>
      <c r="G88" t="str">
        <f>IFERROR(IF(OR(HLOOKUP($A88,'Z-scores'!$C$2:$UD$20,5,FALSE)&gt;2,HLOOKUP($A88,'Z-scores'!$C$2:$UD$20,5,FALSE)&lt;-2),"",'Total-corrected counts'!G88),"")</f>
        <v/>
      </c>
      <c r="H88" t="str">
        <f>IFERROR(IF(OR(HLOOKUP($A88,'Z-scores'!$C$2:$UD$20,6,FALSE)&gt;2,HLOOKUP($A88,'Z-scores'!$C$2:$UD$20,6,FALSE)&lt;-2),"",'Total-corrected counts'!H88),"")</f>
        <v/>
      </c>
      <c r="I88" t="str">
        <f>IFERROR(IF(OR(HLOOKUP($A88,'Z-scores'!$C$2:$UD$20,7,FALSE)&gt;2,HLOOKUP($A88,'Z-scores'!$C$2:$UD$20,7,FALSE)&lt;-2),"",'Total-corrected counts'!I88),"")</f>
        <v/>
      </c>
      <c r="J88" t="str">
        <f>IFERROR(IF(OR(HLOOKUP($A88,'Z-scores'!$C$2:$UD$20,8,FALSE)&gt;2,HLOOKUP($A88,'Z-scores'!$C$2:$UD$20,8,FALSE)&lt;-2),"",'Total-corrected counts'!J88),"")</f>
        <v/>
      </c>
      <c r="K88" t="str">
        <f>IFERROR(IF(OR(HLOOKUP($A88,'Z-scores'!$C$2:$UD$20,9,FALSE)&gt;2,HLOOKUP($A88,'Z-scores'!$C$2:$UD$20,9,FALSE)&lt;-2),"",'Total-corrected counts'!K88),"")</f>
        <v/>
      </c>
      <c r="L88" t="str">
        <f>IFERROR(IF(OR(HLOOKUP($A88,'Z-scores'!$C$2:$UD$20,10,FALSE)&gt;2,HLOOKUP($A88,'Z-scores'!$C$2:$UD$20,10,FALSE)&lt;-2),"",'Total-corrected counts'!L88),"")</f>
        <v/>
      </c>
      <c r="M88" t="str">
        <f>IFERROR(IF(OR(HLOOKUP($A88,'Z-scores'!$C$2:$UD$20,11,FALSE)&gt;2,HLOOKUP($A88,'Z-scores'!$C$2:$UD$20,11,FALSE)&lt;-2),"",'Total-corrected counts'!M88),"")</f>
        <v/>
      </c>
      <c r="N88" t="str">
        <f>IFERROR(IF(OR(HLOOKUP($A88,'Z-scores'!$C$2:$UD$20,12,FALSE)&gt;2,HLOOKUP($A88,'Z-scores'!$C$2:$UD$20,12,FALSE)&lt;-2),"",'Total-corrected counts'!N88),"")</f>
        <v/>
      </c>
      <c r="O88" t="str">
        <f>IFERROR(IF(OR(HLOOKUP($A88,'Z-scores'!$C$2:$UD$20,13,FALSE)&gt;2,HLOOKUP($A88,'Z-scores'!$C$2:$UD$20,13,FALSE)&lt;-2),"",'Total-corrected counts'!O88),"")</f>
        <v/>
      </c>
      <c r="P88" t="str">
        <f>IFERROR(IF(OR(HLOOKUP($A88,'Z-scores'!$C$2:$UD$20,14,FALSE)&gt;2,HLOOKUP($A88,'Z-scores'!$C$2:$UD$20,14,FALSE)&lt;-2),"",'Total-corrected counts'!P88),"")</f>
        <v/>
      </c>
      <c r="Q88" t="str">
        <f>IFERROR(IF(OR(HLOOKUP($A88,'Z-scores'!$C$2:$UD$20,15,FALSE)&gt;2,HLOOKUP($A88,'Z-scores'!$C$2:$UD$20,15,FALSE)&lt;-2),"",'Total-corrected counts'!Q88),"")</f>
        <v/>
      </c>
      <c r="R88" t="str">
        <f>IFERROR(IF(OR(HLOOKUP($A88,'Z-scores'!$C$2:$UD$20,16,FALSE)&gt;2,HLOOKUP($A88,'Z-scores'!$C$2:$UD$20,16,FALSE)&lt;-2),"",'Total-corrected counts'!R88),"")</f>
        <v/>
      </c>
      <c r="S88" t="str">
        <f>IFERROR(IF(OR(HLOOKUP($A88,'Z-scores'!$C$2:$UD$20,17,FALSE)&gt;2,HLOOKUP($A88,'Z-scores'!$C$2:$UD$20,17,FALSE)&lt;-2),"",'Total-corrected counts'!S88),"")</f>
        <v/>
      </c>
      <c r="T88" t="str">
        <f>IFERROR(IF(OR(HLOOKUP($A88,'Z-scores'!$C$2:$UD$20,18,FALSE)&gt;2,HLOOKUP($A88,'Z-scores'!$C$2:$UD$20,18,FALSE)&lt;-2),"",'Total-corrected counts'!T88),"")</f>
        <v/>
      </c>
      <c r="U88" t="str">
        <f>IFERROR(IF(OR(HLOOKUP($A88,'Z-scores'!$C$2:$UD$20,19,FALSE)&gt;2,HLOOKUP($A88,'Z-scores'!$C$2:$UD$20,19,FALSE)&lt;-2),"",'Total-corrected counts'!U88),"")</f>
        <v/>
      </c>
      <c r="V88">
        <f t="shared" si="4"/>
        <v>1</v>
      </c>
      <c r="W88" t="str">
        <f t="shared" si="5"/>
        <v/>
      </c>
      <c r="X88" t="str">
        <f t="shared" si="6"/>
        <v/>
      </c>
      <c r="Y88" t="str">
        <f t="shared" si="7"/>
        <v/>
      </c>
    </row>
    <row r="89" spans="1:25" x14ac:dyDescent="0.25">
      <c r="A89">
        <v>91</v>
      </c>
      <c r="B89" t="s">
        <v>59</v>
      </c>
      <c r="C89">
        <v>63100</v>
      </c>
      <c r="D89">
        <v>519</v>
      </c>
      <c r="E89" t="str">
        <f>IFERROR(IF(OR(HLOOKUP($A89,'Z-scores'!$C$2:$UD$20,3,FALSE)&gt;2,HLOOKUP(A89,'Z-scores'!$C$2:$UD$20,3,FALSE)&lt;-2),"",'Total-corrected counts'!E89),"")</f>
        <v/>
      </c>
      <c r="F89">
        <f>IFERROR(IF(OR(HLOOKUP($A89,'Z-scores'!$C$2:$UD$20,4,FALSE)&gt;2,HLOOKUP($A89,'Z-scores'!$C$2:$UD$20,4,FALSE)&lt;-2),"",'Total-corrected counts'!F89),"")</f>
        <v>12.263466845163682</v>
      </c>
      <c r="G89">
        <f>IFERROR(IF(OR(HLOOKUP($A89,'Z-scores'!$C$2:$UD$20,5,FALSE)&gt;2,HLOOKUP($A89,'Z-scores'!$C$2:$UD$20,5,FALSE)&lt;-2),"",'Total-corrected counts'!G89),"")</f>
        <v>43.122031016434917</v>
      </c>
      <c r="H89">
        <f>IFERROR(IF(OR(HLOOKUP($A89,'Z-scores'!$C$2:$UD$20,6,FALSE)&gt;2,HLOOKUP($A89,'Z-scores'!$C$2:$UD$20,6,FALSE)&lt;-2),"",'Total-corrected counts'!H89),"")</f>
        <v>41.874883516066227</v>
      </c>
      <c r="I89">
        <f>IFERROR(IF(OR(HLOOKUP($A89,'Z-scores'!$C$2:$UD$20,7,FALSE)&gt;2,HLOOKUP($A89,'Z-scores'!$C$2:$UD$20,7,FALSE)&lt;-2),"",'Total-corrected counts'!I89),"")</f>
        <v>21.900079731805604</v>
      </c>
      <c r="J89">
        <f>IFERROR(IF(OR(HLOOKUP($A89,'Z-scores'!$C$2:$UD$20,8,FALSE)&gt;2,HLOOKUP($A89,'Z-scores'!$C$2:$UD$20,8,FALSE)&lt;-2),"",'Total-corrected counts'!J89),"")</f>
        <v>56.861550113308923</v>
      </c>
      <c r="K89">
        <f>IFERROR(IF(OR(HLOOKUP($A89,'Z-scores'!$C$2:$UD$20,9,FALSE)&gt;2,HLOOKUP($A89,'Z-scores'!$C$2:$UD$20,9,FALSE)&lt;-2),"",'Total-corrected counts'!K89),"")</f>
        <v>24.558782540832819</v>
      </c>
      <c r="L89">
        <f>IFERROR(IF(OR(HLOOKUP($A89,'Z-scores'!$C$2:$UD$20,10,FALSE)&gt;2,HLOOKUP($A89,'Z-scores'!$C$2:$UD$20,10,FALSE)&lt;-2),"",'Total-corrected counts'!L89),"")</f>
        <v>7.9464895213937838</v>
      </c>
      <c r="M89">
        <f>IFERROR(IF(OR(HLOOKUP($A89,'Z-scores'!$C$2:$UD$20,11,FALSE)&gt;2,HLOOKUP($A89,'Z-scores'!$C$2:$UD$20,11,FALSE)&lt;-2),"",'Total-corrected counts'!M89),"")</f>
        <v>37.372610129631489</v>
      </c>
      <c r="N89">
        <f>IFERROR(IF(OR(HLOOKUP($A89,'Z-scores'!$C$2:$UD$20,12,FALSE)&gt;2,HLOOKUP($A89,'Z-scores'!$C$2:$UD$20,12,FALSE)&lt;-2),"",'Total-corrected counts'!N89),"")</f>
        <v>11.61099589720374</v>
      </c>
      <c r="O89">
        <f>IFERROR(IF(OR(HLOOKUP($A89,'Z-scores'!$C$2:$UD$20,13,FALSE)&gt;2,HLOOKUP($A89,'Z-scores'!$C$2:$UD$20,13,FALSE)&lt;-2),"",'Total-corrected counts'!O89),"")</f>
        <v>32.31063982874452</v>
      </c>
      <c r="P89">
        <f>IFERROR(IF(OR(HLOOKUP($A89,'Z-scores'!$C$2:$UD$20,14,FALSE)&gt;2,HLOOKUP($A89,'Z-scores'!$C$2:$UD$20,14,FALSE)&lt;-2),"",'Total-corrected counts'!P89),"")</f>
        <v>44.118231561096465</v>
      </c>
      <c r="Q89">
        <f>IFERROR(IF(OR(HLOOKUP($A89,'Z-scores'!$C$2:$UD$20,15,FALSE)&gt;2,HLOOKUP($A89,'Z-scores'!$C$2:$UD$20,15,FALSE)&lt;-2),"",'Total-corrected counts'!Q89),"")</f>
        <v>1.7259401986098868</v>
      </c>
      <c r="R89">
        <f>IFERROR(IF(OR(HLOOKUP($A89,'Z-scores'!$C$2:$UD$20,16,FALSE)&gt;2,HLOOKUP($A89,'Z-scores'!$C$2:$UD$20,16,FALSE)&lt;-2),"",'Total-corrected counts'!R89),"")</f>
        <v>30.75745645932631</v>
      </c>
      <c r="S89">
        <f>IFERROR(IF(OR(HLOOKUP($A89,'Z-scores'!$C$2:$UD$20,17,FALSE)&gt;2,HLOOKUP($A89,'Z-scores'!$C$2:$UD$20,17,FALSE)&lt;-2),"",'Total-corrected counts'!S89),"")</f>
        <v>7.8712886873838981</v>
      </c>
      <c r="T89">
        <f>IFERROR(IF(OR(HLOOKUP($A89,'Z-scores'!$C$2:$UD$20,18,FALSE)&gt;2,HLOOKUP($A89,'Z-scores'!$C$2:$UD$20,18,FALSE)&lt;-2),"",'Total-corrected counts'!T89),"")</f>
        <v>6.6064951555232536</v>
      </c>
      <c r="U89">
        <f>IFERROR(IF(OR(HLOOKUP($A89,'Z-scores'!$C$2:$UD$20,19,FALSE)&gt;2,HLOOKUP($A89,'Z-scores'!$C$2:$UD$20,19,FALSE)&lt;-2),"",'Total-corrected counts'!U89),"")</f>
        <v>41.120797767777717</v>
      </c>
      <c r="V89">
        <f t="shared" si="4"/>
        <v>1</v>
      </c>
      <c r="W89">
        <f t="shared" si="5"/>
        <v>0.31805202153181017</v>
      </c>
      <c r="X89">
        <f t="shared" si="6"/>
        <v>30.737486676829679</v>
      </c>
      <c r="Y89">
        <f t="shared" si="7"/>
        <v>22.015230694458225</v>
      </c>
    </row>
    <row r="90" spans="1:25" x14ac:dyDescent="0.25">
      <c r="A90">
        <v>92</v>
      </c>
      <c r="B90" t="s">
        <v>633</v>
      </c>
      <c r="C90">
        <v>42000</v>
      </c>
      <c r="D90">
        <v>918</v>
      </c>
      <c r="E90" t="str">
        <f>IFERROR(IF(OR(HLOOKUP($A90,'Z-scores'!$C$2:$UD$20,3,FALSE)&gt;2,HLOOKUP(A90,'Z-scores'!$C$2:$UD$20,3,FALSE)&lt;-2),"",'Total-corrected counts'!E90),"")</f>
        <v/>
      </c>
      <c r="F90" t="str">
        <f>IFERROR(IF(OR(HLOOKUP($A90,'Z-scores'!$C$2:$UD$20,4,FALSE)&gt;2,HLOOKUP($A90,'Z-scores'!$C$2:$UD$20,4,FALSE)&lt;-2),"",'Total-corrected counts'!F90),"")</f>
        <v/>
      </c>
      <c r="G90" t="str">
        <f>IFERROR(IF(OR(HLOOKUP($A90,'Z-scores'!$C$2:$UD$20,5,FALSE)&gt;2,HLOOKUP($A90,'Z-scores'!$C$2:$UD$20,5,FALSE)&lt;-2),"",'Total-corrected counts'!G90),"")</f>
        <v/>
      </c>
      <c r="H90" t="str">
        <f>IFERROR(IF(OR(HLOOKUP($A90,'Z-scores'!$C$2:$UD$20,6,FALSE)&gt;2,HLOOKUP($A90,'Z-scores'!$C$2:$UD$20,6,FALSE)&lt;-2),"",'Total-corrected counts'!H90),"")</f>
        <v/>
      </c>
      <c r="I90" t="str">
        <f>IFERROR(IF(OR(HLOOKUP($A90,'Z-scores'!$C$2:$UD$20,7,FALSE)&gt;2,HLOOKUP($A90,'Z-scores'!$C$2:$UD$20,7,FALSE)&lt;-2),"",'Total-corrected counts'!I90),"")</f>
        <v/>
      </c>
      <c r="J90" t="str">
        <f>IFERROR(IF(OR(HLOOKUP($A90,'Z-scores'!$C$2:$UD$20,8,FALSE)&gt;2,HLOOKUP($A90,'Z-scores'!$C$2:$UD$20,8,FALSE)&lt;-2),"",'Total-corrected counts'!J90),"")</f>
        <v/>
      </c>
      <c r="K90" t="str">
        <f>IFERROR(IF(OR(HLOOKUP($A90,'Z-scores'!$C$2:$UD$20,9,FALSE)&gt;2,HLOOKUP($A90,'Z-scores'!$C$2:$UD$20,9,FALSE)&lt;-2),"",'Total-corrected counts'!K90),"")</f>
        <v/>
      </c>
      <c r="L90" t="str">
        <f>IFERROR(IF(OR(HLOOKUP($A90,'Z-scores'!$C$2:$UD$20,10,FALSE)&gt;2,HLOOKUP($A90,'Z-scores'!$C$2:$UD$20,10,FALSE)&lt;-2),"",'Total-corrected counts'!L90),"")</f>
        <v/>
      </c>
      <c r="M90" t="str">
        <f>IFERROR(IF(OR(HLOOKUP($A90,'Z-scores'!$C$2:$UD$20,11,FALSE)&gt;2,HLOOKUP($A90,'Z-scores'!$C$2:$UD$20,11,FALSE)&lt;-2),"",'Total-corrected counts'!M90),"")</f>
        <v/>
      </c>
      <c r="N90" t="str">
        <f>IFERROR(IF(OR(HLOOKUP($A90,'Z-scores'!$C$2:$UD$20,12,FALSE)&gt;2,HLOOKUP($A90,'Z-scores'!$C$2:$UD$20,12,FALSE)&lt;-2),"",'Total-corrected counts'!N90),"")</f>
        <v/>
      </c>
      <c r="O90" t="str">
        <f>IFERROR(IF(OR(HLOOKUP($A90,'Z-scores'!$C$2:$UD$20,13,FALSE)&gt;2,HLOOKUP($A90,'Z-scores'!$C$2:$UD$20,13,FALSE)&lt;-2),"",'Total-corrected counts'!O90),"")</f>
        <v/>
      </c>
      <c r="P90" t="str">
        <f>IFERROR(IF(OR(HLOOKUP($A90,'Z-scores'!$C$2:$UD$20,14,FALSE)&gt;2,HLOOKUP($A90,'Z-scores'!$C$2:$UD$20,14,FALSE)&lt;-2),"",'Total-corrected counts'!P90),"")</f>
        <v/>
      </c>
      <c r="Q90" t="str">
        <f>IFERROR(IF(OR(HLOOKUP($A90,'Z-scores'!$C$2:$UD$20,15,FALSE)&gt;2,HLOOKUP($A90,'Z-scores'!$C$2:$UD$20,15,FALSE)&lt;-2),"",'Total-corrected counts'!Q90),"")</f>
        <v/>
      </c>
      <c r="R90" t="str">
        <f>IFERROR(IF(OR(HLOOKUP($A90,'Z-scores'!$C$2:$UD$20,16,FALSE)&gt;2,HLOOKUP($A90,'Z-scores'!$C$2:$UD$20,16,FALSE)&lt;-2),"",'Total-corrected counts'!R90),"")</f>
        <v/>
      </c>
      <c r="S90" t="str">
        <f>IFERROR(IF(OR(HLOOKUP($A90,'Z-scores'!$C$2:$UD$20,17,FALSE)&gt;2,HLOOKUP($A90,'Z-scores'!$C$2:$UD$20,17,FALSE)&lt;-2),"",'Total-corrected counts'!S90),"")</f>
        <v/>
      </c>
      <c r="T90" t="str">
        <f>IFERROR(IF(OR(HLOOKUP($A90,'Z-scores'!$C$2:$UD$20,18,FALSE)&gt;2,HLOOKUP($A90,'Z-scores'!$C$2:$UD$20,18,FALSE)&lt;-2),"",'Total-corrected counts'!T90),"")</f>
        <v/>
      </c>
      <c r="U90" t="str">
        <f>IFERROR(IF(OR(HLOOKUP($A90,'Z-scores'!$C$2:$UD$20,19,FALSE)&gt;2,HLOOKUP($A90,'Z-scores'!$C$2:$UD$20,19,FALSE)&lt;-2),"",'Total-corrected counts'!U90),"")</f>
        <v/>
      </c>
      <c r="V90">
        <f t="shared" si="4"/>
        <v>1</v>
      </c>
      <c r="W90" t="str">
        <f t="shared" si="5"/>
        <v/>
      </c>
      <c r="X90" t="str">
        <f t="shared" si="6"/>
        <v/>
      </c>
      <c r="Y90" t="str">
        <f t="shared" si="7"/>
        <v/>
      </c>
    </row>
    <row r="91" spans="1:25" x14ac:dyDescent="0.25">
      <c r="A91">
        <v>93</v>
      </c>
      <c r="B91" t="s">
        <v>60</v>
      </c>
      <c r="C91">
        <v>99700</v>
      </c>
      <c r="D91">
        <v>901</v>
      </c>
      <c r="E91" t="str">
        <f>IFERROR(IF(OR(HLOOKUP($A91,'Z-scores'!$C$2:$UD$20,3,FALSE)&gt;2,HLOOKUP(A91,'Z-scores'!$C$2:$UD$20,3,FALSE)&lt;-2),"",'Total-corrected counts'!E91),"")</f>
        <v/>
      </c>
      <c r="F91">
        <f>IFERROR(IF(OR(HLOOKUP($A91,'Z-scores'!$C$2:$UD$20,4,FALSE)&gt;2,HLOOKUP($A91,'Z-scores'!$C$2:$UD$20,4,FALSE)&lt;-2),"",'Total-corrected counts'!F91),"")</f>
        <v>1.6405975712593557E-2</v>
      </c>
      <c r="G91">
        <f>IFERROR(IF(OR(HLOOKUP($A91,'Z-scores'!$C$2:$UD$20,5,FALSE)&gt;2,HLOOKUP($A91,'Z-scores'!$C$2:$UD$20,5,FALSE)&lt;-2),"",'Total-corrected counts'!G91),"")</f>
        <v>8.0583099306582431E-2</v>
      </c>
      <c r="H91">
        <f>IFERROR(IF(OR(HLOOKUP($A91,'Z-scores'!$C$2:$UD$20,6,FALSE)&gt;2,HLOOKUP($A91,'Z-scores'!$C$2:$UD$20,6,FALSE)&lt;-2),"",'Total-corrected counts'!H91),"")</f>
        <v>1.0610072169431686</v>
      </c>
      <c r="I91">
        <f>IFERROR(IF(OR(HLOOKUP($A91,'Z-scores'!$C$2:$UD$20,7,FALSE)&gt;2,HLOOKUP($A91,'Z-scores'!$C$2:$UD$20,7,FALSE)&lt;-2),"",'Total-corrected counts'!I91),"")</f>
        <v>4.1066497557251438</v>
      </c>
      <c r="J91">
        <f>IFERROR(IF(OR(HLOOKUP($A91,'Z-scores'!$C$2:$UD$20,8,FALSE)&gt;2,HLOOKUP($A91,'Z-scores'!$C$2:$UD$20,8,FALSE)&lt;-2),"",'Total-corrected counts'!J91),"")</f>
        <v>1.0749061675946361</v>
      </c>
      <c r="K91">
        <f>IFERROR(IF(OR(HLOOKUP($A91,'Z-scores'!$C$2:$UD$20,9,FALSE)&gt;2,HLOOKUP($A91,'Z-scores'!$C$2:$UD$20,9,FALSE)&lt;-2),"",'Total-corrected counts'!K91),"")</f>
        <v>0.45933441105970235</v>
      </c>
      <c r="L91">
        <f>IFERROR(IF(OR(HLOOKUP($A91,'Z-scores'!$C$2:$UD$20,10,FALSE)&gt;2,HLOOKUP($A91,'Z-scores'!$C$2:$UD$20,10,FALSE)&lt;-2),"",'Total-corrected counts'!L91),"")</f>
        <v>1.2832566319231917</v>
      </c>
      <c r="M91">
        <f>IFERROR(IF(OR(HLOOKUP($A91,'Z-scores'!$C$2:$UD$20,11,FALSE)&gt;2,HLOOKUP($A91,'Z-scores'!$C$2:$UD$20,11,FALSE)&lt;-2),"",'Total-corrected counts'!M91),"")</f>
        <v>2.3775449176291268</v>
      </c>
      <c r="N91">
        <f>IFERROR(IF(OR(HLOOKUP($A91,'Z-scores'!$C$2:$UD$20,12,FALSE)&gt;2,HLOOKUP($A91,'Z-scores'!$C$2:$UD$20,12,FALSE)&lt;-2),"",'Total-corrected counts'!N91),"")</f>
        <v>0.51319318882668463</v>
      </c>
      <c r="O91">
        <f>IFERROR(IF(OR(HLOOKUP($A91,'Z-scores'!$C$2:$UD$20,13,FALSE)&gt;2,HLOOKUP($A91,'Z-scores'!$C$2:$UD$20,13,FALSE)&lt;-2),"",'Total-corrected counts'!O91),"")</f>
        <v>0.86489266076318538</v>
      </c>
      <c r="P91">
        <f>IFERROR(IF(OR(HLOOKUP($A91,'Z-scores'!$C$2:$UD$20,14,FALSE)&gt;2,HLOOKUP($A91,'Z-scores'!$C$2:$UD$20,14,FALSE)&lt;-2),"",'Total-corrected counts'!P91),"")</f>
        <v>2.0727833291806439</v>
      </c>
      <c r="Q91">
        <f>IFERROR(IF(OR(HLOOKUP($A91,'Z-scores'!$C$2:$UD$20,15,FALSE)&gt;2,HLOOKUP($A91,'Z-scores'!$C$2:$UD$20,15,FALSE)&lt;-2),"",'Total-corrected counts'!Q91),"")</f>
        <v>1.2383864701890148</v>
      </c>
      <c r="R91">
        <f>IFERROR(IF(OR(HLOOKUP($A91,'Z-scores'!$C$2:$UD$20,16,FALSE)&gt;2,HLOOKUP($A91,'Z-scores'!$C$2:$UD$20,16,FALSE)&lt;-2),"",'Total-corrected counts'!R91),"")</f>
        <v>2.2839695390588841</v>
      </c>
      <c r="S91">
        <f>IFERROR(IF(OR(HLOOKUP($A91,'Z-scores'!$C$2:$UD$20,17,FALSE)&gt;2,HLOOKUP($A91,'Z-scores'!$C$2:$UD$20,17,FALSE)&lt;-2),"",'Total-corrected counts'!S91),"")</f>
        <v>1.3136909395495886</v>
      </c>
      <c r="T91">
        <f>IFERROR(IF(OR(HLOOKUP($A91,'Z-scores'!$C$2:$UD$20,18,FALSE)&gt;2,HLOOKUP($A91,'Z-scores'!$C$2:$UD$20,18,FALSE)&lt;-2),"",'Total-corrected counts'!T91),"")</f>
        <v>0.35223186134779372</v>
      </c>
      <c r="U91">
        <f>IFERROR(IF(OR(HLOOKUP($A91,'Z-scores'!$C$2:$UD$20,19,FALSE)&gt;2,HLOOKUP($A91,'Z-scores'!$C$2:$UD$20,19,FALSE)&lt;-2),"",'Total-corrected counts'!U91),"")</f>
        <v>0.72035167047816606</v>
      </c>
      <c r="V91">
        <f t="shared" si="4"/>
        <v>1</v>
      </c>
      <c r="W91">
        <f t="shared" si="5"/>
        <v>0.80346695280957836</v>
      </c>
      <c r="X91">
        <f t="shared" si="6"/>
        <v>1.3074610219867682</v>
      </c>
      <c r="Y91">
        <f t="shared" si="7"/>
        <v>1.1699374574242452</v>
      </c>
    </row>
    <row r="92" spans="1:25" x14ac:dyDescent="0.25">
      <c r="A92">
        <v>94</v>
      </c>
      <c r="B92" t="s">
        <v>634</v>
      </c>
      <c r="C92">
        <v>71200</v>
      </c>
      <c r="D92">
        <v>38</v>
      </c>
      <c r="E92" t="str">
        <f>IFERROR(IF(OR(HLOOKUP($A92,'Z-scores'!$C$2:$UD$20,3,FALSE)&gt;2,HLOOKUP(A92,'Z-scores'!$C$2:$UD$20,3,FALSE)&lt;-2),"",'Total-corrected counts'!E92),"")</f>
        <v/>
      </c>
      <c r="F92" t="str">
        <f>IFERROR(IF(OR(HLOOKUP($A92,'Z-scores'!$C$2:$UD$20,4,FALSE)&gt;2,HLOOKUP($A92,'Z-scores'!$C$2:$UD$20,4,FALSE)&lt;-2),"",'Total-corrected counts'!F92),"")</f>
        <v/>
      </c>
      <c r="G92" t="str">
        <f>IFERROR(IF(OR(HLOOKUP($A92,'Z-scores'!$C$2:$UD$20,5,FALSE)&gt;2,HLOOKUP($A92,'Z-scores'!$C$2:$UD$20,5,FALSE)&lt;-2),"",'Total-corrected counts'!G92),"")</f>
        <v/>
      </c>
      <c r="H92" t="str">
        <f>IFERROR(IF(OR(HLOOKUP($A92,'Z-scores'!$C$2:$UD$20,6,FALSE)&gt;2,HLOOKUP($A92,'Z-scores'!$C$2:$UD$20,6,FALSE)&lt;-2),"",'Total-corrected counts'!H92),"")</f>
        <v/>
      </c>
      <c r="I92" t="str">
        <f>IFERROR(IF(OR(HLOOKUP($A92,'Z-scores'!$C$2:$UD$20,7,FALSE)&gt;2,HLOOKUP($A92,'Z-scores'!$C$2:$UD$20,7,FALSE)&lt;-2),"",'Total-corrected counts'!I92),"")</f>
        <v/>
      </c>
      <c r="J92" t="str">
        <f>IFERROR(IF(OR(HLOOKUP($A92,'Z-scores'!$C$2:$UD$20,8,FALSE)&gt;2,HLOOKUP($A92,'Z-scores'!$C$2:$UD$20,8,FALSE)&lt;-2),"",'Total-corrected counts'!J92),"")</f>
        <v/>
      </c>
      <c r="K92" t="str">
        <f>IFERROR(IF(OR(HLOOKUP($A92,'Z-scores'!$C$2:$UD$20,9,FALSE)&gt;2,HLOOKUP($A92,'Z-scores'!$C$2:$UD$20,9,FALSE)&lt;-2),"",'Total-corrected counts'!K92),"")</f>
        <v/>
      </c>
      <c r="L92" t="str">
        <f>IFERROR(IF(OR(HLOOKUP($A92,'Z-scores'!$C$2:$UD$20,10,FALSE)&gt;2,HLOOKUP($A92,'Z-scores'!$C$2:$UD$20,10,FALSE)&lt;-2),"",'Total-corrected counts'!L92),"")</f>
        <v/>
      </c>
      <c r="M92" t="str">
        <f>IFERROR(IF(OR(HLOOKUP($A92,'Z-scores'!$C$2:$UD$20,11,FALSE)&gt;2,HLOOKUP($A92,'Z-scores'!$C$2:$UD$20,11,FALSE)&lt;-2),"",'Total-corrected counts'!M92),"")</f>
        <v/>
      </c>
      <c r="N92" t="str">
        <f>IFERROR(IF(OR(HLOOKUP($A92,'Z-scores'!$C$2:$UD$20,12,FALSE)&gt;2,HLOOKUP($A92,'Z-scores'!$C$2:$UD$20,12,FALSE)&lt;-2),"",'Total-corrected counts'!N92),"")</f>
        <v/>
      </c>
      <c r="O92" t="str">
        <f>IFERROR(IF(OR(HLOOKUP($A92,'Z-scores'!$C$2:$UD$20,13,FALSE)&gt;2,HLOOKUP($A92,'Z-scores'!$C$2:$UD$20,13,FALSE)&lt;-2),"",'Total-corrected counts'!O92),"")</f>
        <v/>
      </c>
      <c r="P92" t="str">
        <f>IFERROR(IF(OR(HLOOKUP($A92,'Z-scores'!$C$2:$UD$20,14,FALSE)&gt;2,HLOOKUP($A92,'Z-scores'!$C$2:$UD$20,14,FALSE)&lt;-2),"",'Total-corrected counts'!P92),"")</f>
        <v/>
      </c>
      <c r="Q92" t="str">
        <f>IFERROR(IF(OR(HLOOKUP($A92,'Z-scores'!$C$2:$UD$20,15,FALSE)&gt;2,HLOOKUP($A92,'Z-scores'!$C$2:$UD$20,15,FALSE)&lt;-2),"",'Total-corrected counts'!Q92),"")</f>
        <v/>
      </c>
      <c r="R92" t="str">
        <f>IFERROR(IF(OR(HLOOKUP($A92,'Z-scores'!$C$2:$UD$20,16,FALSE)&gt;2,HLOOKUP($A92,'Z-scores'!$C$2:$UD$20,16,FALSE)&lt;-2),"",'Total-corrected counts'!R92),"")</f>
        <v/>
      </c>
      <c r="S92" t="str">
        <f>IFERROR(IF(OR(HLOOKUP($A92,'Z-scores'!$C$2:$UD$20,17,FALSE)&gt;2,HLOOKUP($A92,'Z-scores'!$C$2:$UD$20,17,FALSE)&lt;-2),"",'Total-corrected counts'!S92),"")</f>
        <v/>
      </c>
      <c r="T92" t="str">
        <f>IFERROR(IF(OR(HLOOKUP($A92,'Z-scores'!$C$2:$UD$20,18,FALSE)&gt;2,HLOOKUP($A92,'Z-scores'!$C$2:$UD$20,18,FALSE)&lt;-2),"",'Total-corrected counts'!T92),"")</f>
        <v/>
      </c>
      <c r="U92" t="str">
        <f>IFERROR(IF(OR(HLOOKUP($A92,'Z-scores'!$C$2:$UD$20,19,FALSE)&gt;2,HLOOKUP($A92,'Z-scores'!$C$2:$UD$20,19,FALSE)&lt;-2),"",'Total-corrected counts'!U92),"")</f>
        <v/>
      </c>
      <c r="V92">
        <f t="shared" si="4"/>
        <v>1</v>
      </c>
      <c r="W92" t="str">
        <f t="shared" si="5"/>
        <v/>
      </c>
      <c r="X92" t="str">
        <f t="shared" si="6"/>
        <v/>
      </c>
      <c r="Y92" t="str">
        <f t="shared" si="7"/>
        <v/>
      </c>
    </row>
    <row r="93" spans="1:25" x14ac:dyDescent="0.25">
      <c r="A93">
        <v>95</v>
      </c>
      <c r="B93" t="s">
        <v>635</v>
      </c>
      <c r="C93">
        <v>23300</v>
      </c>
      <c r="D93">
        <v>315</v>
      </c>
      <c r="E93" t="str">
        <f>IFERROR(IF(OR(HLOOKUP($A93,'Z-scores'!$C$2:$UD$20,3,FALSE)&gt;2,HLOOKUP(A93,'Z-scores'!$C$2:$UD$20,3,FALSE)&lt;-2),"",'Total-corrected counts'!E93),"")</f>
        <v/>
      </c>
      <c r="F93" t="str">
        <f>IFERROR(IF(OR(HLOOKUP($A93,'Z-scores'!$C$2:$UD$20,4,FALSE)&gt;2,HLOOKUP($A93,'Z-scores'!$C$2:$UD$20,4,FALSE)&lt;-2),"",'Total-corrected counts'!F93),"")</f>
        <v/>
      </c>
      <c r="G93" t="str">
        <f>IFERROR(IF(OR(HLOOKUP($A93,'Z-scores'!$C$2:$UD$20,5,FALSE)&gt;2,HLOOKUP($A93,'Z-scores'!$C$2:$UD$20,5,FALSE)&lt;-2),"",'Total-corrected counts'!G93),"")</f>
        <v/>
      </c>
      <c r="H93" t="str">
        <f>IFERROR(IF(OR(HLOOKUP($A93,'Z-scores'!$C$2:$UD$20,6,FALSE)&gt;2,HLOOKUP($A93,'Z-scores'!$C$2:$UD$20,6,FALSE)&lt;-2),"",'Total-corrected counts'!H93),"")</f>
        <v/>
      </c>
      <c r="I93" t="str">
        <f>IFERROR(IF(OR(HLOOKUP($A93,'Z-scores'!$C$2:$UD$20,7,FALSE)&gt;2,HLOOKUP($A93,'Z-scores'!$C$2:$UD$20,7,FALSE)&lt;-2),"",'Total-corrected counts'!I93),"")</f>
        <v/>
      </c>
      <c r="J93" t="str">
        <f>IFERROR(IF(OR(HLOOKUP($A93,'Z-scores'!$C$2:$UD$20,8,FALSE)&gt;2,HLOOKUP($A93,'Z-scores'!$C$2:$UD$20,8,FALSE)&lt;-2),"",'Total-corrected counts'!J93),"")</f>
        <v/>
      </c>
      <c r="K93" t="str">
        <f>IFERROR(IF(OR(HLOOKUP($A93,'Z-scores'!$C$2:$UD$20,9,FALSE)&gt;2,HLOOKUP($A93,'Z-scores'!$C$2:$UD$20,9,FALSE)&lt;-2),"",'Total-corrected counts'!K93),"")</f>
        <v/>
      </c>
      <c r="L93" t="str">
        <f>IFERROR(IF(OR(HLOOKUP($A93,'Z-scores'!$C$2:$UD$20,10,FALSE)&gt;2,HLOOKUP($A93,'Z-scores'!$C$2:$UD$20,10,FALSE)&lt;-2),"",'Total-corrected counts'!L93),"")</f>
        <v/>
      </c>
      <c r="M93" t="str">
        <f>IFERROR(IF(OR(HLOOKUP($A93,'Z-scores'!$C$2:$UD$20,11,FALSE)&gt;2,HLOOKUP($A93,'Z-scores'!$C$2:$UD$20,11,FALSE)&lt;-2),"",'Total-corrected counts'!M93),"")</f>
        <v/>
      </c>
      <c r="N93" t="str">
        <f>IFERROR(IF(OR(HLOOKUP($A93,'Z-scores'!$C$2:$UD$20,12,FALSE)&gt;2,HLOOKUP($A93,'Z-scores'!$C$2:$UD$20,12,FALSE)&lt;-2),"",'Total-corrected counts'!N93),"")</f>
        <v/>
      </c>
      <c r="O93" t="str">
        <f>IFERROR(IF(OR(HLOOKUP($A93,'Z-scores'!$C$2:$UD$20,13,FALSE)&gt;2,HLOOKUP($A93,'Z-scores'!$C$2:$UD$20,13,FALSE)&lt;-2),"",'Total-corrected counts'!O93),"")</f>
        <v/>
      </c>
      <c r="P93" t="str">
        <f>IFERROR(IF(OR(HLOOKUP($A93,'Z-scores'!$C$2:$UD$20,14,FALSE)&gt;2,HLOOKUP($A93,'Z-scores'!$C$2:$UD$20,14,FALSE)&lt;-2),"",'Total-corrected counts'!P93),"")</f>
        <v/>
      </c>
      <c r="Q93" t="str">
        <f>IFERROR(IF(OR(HLOOKUP($A93,'Z-scores'!$C$2:$UD$20,15,FALSE)&gt;2,HLOOKUP($A93,'Z-scores'!$C$2:$UD$20,15,FALSE)&lt;-2),"",'Total-corrected counts'!Q93),"")</f>
        <v/>
      </c>
      <c r="R93" t="str">
        <f>IFERROR(IF(OR(HLOOKUP($A93,'Z-scores'!$C$2:$UD$20,16,FALSE)&gt;2,HLOOKUP($A93,'Z-scores'!$C$2:$UD$20,16,FALSE)&lt;-2),"",'Total-corrected counts'!R93),"")</f>
        <v/>
      </c>
      <c r="S93" t="str">
        <f>IFERROR(IF(OR(HLOOKUP($A93,'Z-scores'!$C$2:$UD$20,17,FALSE)&gt;2,HLOOKUP($A93,'Z-scores'!$C$2:$UD$20,17,FALSE)&lt;-2),"",'Total-corrected counts'!S93),"")</f>
        <v/>
      </c>
      <c r="T93" t="str">
        <f>IFERROR(IF(OR(HLOOKUP($A93,'Z-scores'!$C$2:$UD$20,18,FALSE)&gt;2,HLOOKUP($A93,'Z-scores'!$C$2:$UD$20,18,FALSE)&lt;-2),"",'Total-corrected counts'!T93),"")</f>
        <v/>
      </c>
      <c r="U93" t="str">
        <f>IFERROR(IF(OR(HLOOKUP($A93,'Z-scores'!$C$2:$UD$20,19,FALSE)&gt;2,HLOOKUP($A93,'Z-scores'!$C$2:$UD$20,19,FALSE)&lt;-2),"",'Total-corrected counts'!U93),"")</f>
        <v/>
      </c>
      <c r="V93">
        <f t="shared" si="4"/>
        <v>1</v>
      </c>
      <c r="W93" t="str">
        <f t="shared" si="5"/>
        <v/>
      </c>
      <c r="X93" t="str">
        <f t="shared" si="6"/>
        <v/>
      </c>
      <c r="Y93" t="str">
        <f t="shared" si="7"/>
        <v/>
      </c>
    </row>
    <row r="94" spans="1:25" x14ac:dyDescent="0.25">
      <c r="A94">
        <v>96</v>
      </c>
      <c r="B94" t="s">
        <v>61</v>
      </c>
      <c r="C94">
        <v>90000</v>
      </c>
      <c r="D94">
        <v>607</v>
      </c>
      <c r="E94" t="str">
        <f>IFERROR(IF(OR(HLOOKUP($A94,'Z-scores'!$C$2:$UD$20,3,FALSE)&gt;2,HLOOKUP(A94,'Z-scores'!$C$2:$UD$20,3,FALSE)&lt;-2),"",'Total-corrected counts'!E94),"")</f>
        <v/>
      </c>
      <c r="F94">
        <f>IFERROR(IF(OR(HLOOKUP($A94,'Z-scores'!$C$2:$UD$20,4,FALSE)&gt;2,HLOOKUP($A94,'Z-scores'!$C$2:$UD$20,4,FALSE)&lt;-2),"",'Total-corrected counts'!F94),"")</f>
        <v>10.704899152467295</v>
      </c>
      <c r="G94">
        <f>IFERROR(IF(OR(HLOOKUP($A94,'Z-scores'!$C$2:$UD$20,5,FALSE)&gt;2,HLOOKUP($A94,'Z-scores'!$C$2:$UD$20,5,FALSE)&lt;-2),"",'Total-corrected counts'!G94),"")</f>
        <v>8.0280912684182741</v>
      </c>
      <c r="H94">
        <f>IFERROR(IF(OR(HLOOKUP($A94,'Z-scores'!$C$2:$UD$20,6,FALSE)&gt;2,HLOOKUP($A94,'Z-scores'!$C$2:$UD$20,6,FALSE)&lt;-2),"",'Total-corrected counts'!H94),"")</f>
        <v>16.096596330729909</v>
      </c>
      <c r="I94">
        <f>IFERROR(IF(OR(HLOOKUP($A94,'Z-scores'!$C$2:$UD$20,7,FALSE)&gt;2,HLOOKUP($A94,'Z-scores'!$C$2:$UD$20,7,FALSE)&lt;-2),"",'Total-corrected counts'!I94),"")</f>
        <v>24.276641659406661</v>
      </c>
      <c r="J94">
        <f>IFERROR(IF(OR(HLOOKUP($A94,'Z-scores'!$C$2:$UD$20,8,FALSE)&gt;2,HLOOKUP($A94,'Z-scores'!$C$2:$UD$20,8,FALSE)&lt;-2),"",'Total-corrected counts'!J94),"")</f>
        <v>6.0451145021606596</v>
      </c>
      <c r="K94">
        <f>IFERROR(IF(OR(HLOOKUP($A94,'Z-scores'!$C$2:$UD$20,9,FALSE)&gt;2,HLOOKUP($A94,'Z-scores'!$C$2:$UD$20,9,FALSE)&lt;-2),"",'Total-corrected counts'!K94),"")</f>
        <v>2.7738446959139305</v>
      </c>
      <c r="L94">
        <f>IFERROR(IF(OR(HLOOKUP($A94,'Z-scores'!$C$2:$UD$20,10,FALSE)&gt;2,HLOOKUP($A94,'Z-scores'!$C$2:$UD$20,10,FALSE)&lt;-2),"",'Total-corrected counts'!L94),"")</f>
        <v>7.5496060269845495</v>
      </c>
      <c r="M94">
        <f>IFERROR(IF(OR(HLOOKUP($A94,'Z-scores'!$C$2:$UD$20,11,FALSE)&gt;2,HLOOKUP($A94,'Z-scores'!$C$2:$UD$20,11,FALSE)&lt;-2),"",'Total-corrected counts'!M94),"")</f>
        <v>7.2478258826174748</v>
      </c>
      <c r="N94">
        <f>IFERROR(IF(OR(HLOOKUP($A94,'Z-scores'!$C$2:$UD$20,12,FALSE)&gt;2,HLOOKUP($A94,'Z-scores'!$C$2:$UD$20,12,FALSE)&lt;-2),"",'Total-corrected counts'!N94),"")</f>
        <v>4.9119919501982672</v>
      </c>
      <c r="O94">
        <f>IFERROR(IF(OR(HLOOKUP($A94,'Z-scores'!$C$2:$UD$20,13,FALSE)&gt;2,HLOOKUP($A94,'Z-scores'!$C$2:$UD$20,13,FALSE)&lt;-2),"",'Total-corrected counts'!O94),"")</f>
        <v>4.4052314900350567</v>
      </c>
      <c r="P94">
        <f>IFERROR(IF(OR(HLOOKUP($A94,'Z-scores'!$C$2:$UD$20,14,FALSE)&gt;2,HLOOKUP($A94,'Z-scores'!$C$2:$UD$20,14,FALSE)&lt;-2),"",'Total-corrected counts'!P94),"")</f>
        <v>8.1201821143159236</v>
      </c>
      <c r="Q94">
        <f>IFERROR(IF(OR(HLOOKUP($A94,'Z-scores'!$C$2:$UD$20,15,FALSE)&gt;2,HLOOKUP($A94,'Z-scores'!$C$2:$UD$20,15,FALSE)&lt;-2),"",'Total-corrected counts'!Q94),"")</f>
        <v>5.0218034027349816</v>
      </c>
      <c r="R94">
        <f>IFERROR(IF(OR(HLOOKUP($A94,'Z-scores'!$C$2:$UD$20,16,FALSE)&gt;2,HLOOKUP($A94,'Z-scores'!$C$2:$UD$20,16,FALSE)&lt;-2),"",'Total-corrected counts'!R94),"")</f>
        <v>13.271065111163203</v>
      </c>
      <c r="S94">
        <f>IFERROR(IF(OR(HLOOKUP($A94,'Z-scores'!$C$2:$UD$20,17,FALSE)&gt;2,HLOOKUP($A94,'Z-scores'!$C$2:$UD$20,17,FALSE)&lt;-2),"",'Total-corrected counts'!S94),"")</f>
        <v>8.7778440051722519</v>
      </c>
      <c r="T94">
        <f>IFERROR(IF(OR(HLOOKUP($A94,'Z-scores'!$C$2:$UD$20,18,FALSE)&gt;2,HLOOKUP($A94,'Z-scores'!$C$2:$UD$20,18,FALSE)&lt;-2),"",'Total-corrected counts'!T94),"")</f>
        <v>9.4071680042886374</v>
      </c>
      <c r="U94">
        <f>IFERROR(IF(OR(HLOOKUP($A94,'Z-scores'!$C$2:$UD$20,19,FALSE)&gt;2,HLOOKUP($A94,'Z-scores'!$C$2:$UD$20,19,FALSE)&lt;-2),"",'Total-corrected counts'!U94),"")</f>
        <v>5.0468011612416079</v>
      </c>
      <c r="V94">
        <f t="shared" si="4"/>
        <v>1</v>
      </c>
      <c r="W94">
        <f t="shared" si="5"/>
        <v>0.28117353644506632</v>
      </c>
      <c r="X94">
        <f t="shared" si="6"/>
        <v>10.340327439837345</v>
      </c>
      <c r="Y94">
        <f t="shared" si="7"/>
        <v>7.3702609048937413</v>
      </c>
    </row>
    <row r="95" spans="1:25" x14ac:dyDescent="0.25">
      <c r="A95">
        <v>97</v>
      </c>
      <c r="B95" t="s">
        <v>62</v>
      </c>
      <c r="C95">
        <v>28100</v>
      </c>
      <c r="D95">
        <v>541</v>
      </c>
      <c r="E95" t="str">
        <f>IFERROR(IF(OR(HLOOKUP($A95,'Z-scores'!$C$2:$UD$20,3,FALSE)&gt;2,HLOOKUP(A95,'Z-scores'!$C$2:$UD$20,3,FALSE)&lt;-2),"",'Total-corrected counts'!E95),"")</f>
        <v/>
      </c>
      <c r="F95">
        <f>IFERROR(IF(OR(HLOOKUP($A95,'Z-scores'!$C$2:$UD$20,4,FALSE)&gt;2,HLOOKUP($A95,'Z-scores'!$C$2:$UD$20,4,FALSE)&lt;-2),"",'Total-corrected counts'!F95),"")</f>
        <v>2.46909934474533</v>
      </c>
      <c r="G95">
        <f>IFERROR(IF(OR(HLOOKUP($A95,'Z-scores'!$C$2:$UD$20,5,FALSE)&gt;2,HLOOKUP($A95,'Z-scores'!$C$2:$UD$20,5,FALSE)&lt;-2),"",'Total-corrected counts'!G95),"")</f>
        <v>10.788062419668721</v>
      </c>
      <c r="H95">
        <f>IFERROR(IF(OR(HLOOKUP($A95,'Z-scores'!$C$2:$UD$20,6,FALSE)&gt;2,HLOOKUP($A95,'Z-scores'!$C$2:$UD$20,6,FALSE)&lt;-2),"",'Total-corrected counts'!H95),"")</f>
        <v>5.1235480081334579</v>
      </c>
      <c r="I95">
        <f>IFERROR(IF(OR(HLOOKUP($A95,'Z-scores'!$C$2:$UD$20,7,FALSE)&gt;2,HLOOKUP($A95,'Z-scores'!$C$2:$UD$20,7,FALSE)&lt;-2),"",'Total-corrected counts'!I95),"")</f>
        <v>2.6351515673918464</v>
      </c>
      <c r="J95">
        <f>IFERROR(IF(OR(HLOOKUP($A95,'Z-scores'!$C$2:$UD$20,8,FALSE)&gt;2,HLOOKUP($A95,'Z-scores'!$C$2:$UD$20,8,FALSE)&lt;-2),"",'Total-corrected counts'!J95),"")</f>
        <v>6.8291056977916105</v>
      </c>
      <c r="K95">
        <f>IFERROR(IF(OR(HLOOKUP($A95,'Z-scores'!$C$2:$UD$20,9,FALSE)&gt;2,HLOOKUP($A95,'Z-scores'!$C$2:$UD$20,9,FALSE)&lt;-2),"",'Total-corrected counts'!K95),"")</f>
        <v>4.7895646357099055</v>
      </c>
      <c r="L95">
        <f>IFERROR(IF(OR(HLOOKUP($A95,'Z-scores'!$C$2:$UD$20,10,FALSE)&gt;2,HLOOKUP($A95,'Z-scores'!$C$2:$UD$20,10,FALSE)&lt;-2),"",'Total-corrected counts'!L95),"")</f>
        <v>5.2697308424337246</v>
      </c>
      <c r="M95">
        <f>IFERROR(IF(OR(HLOOKUP($A95,'Z-scores'!$C$2:$UD$20,11,FALSE)&gt;2,HLOOKUP($A95,'Z-scores'!$C$2:$UD$20,11,FALSE)&lt;-2),"",'Total-corrected counts'!M95),"")</f>
        <v>9.3719503148403955</v>
      </c>
      <c r="N95">
        <f>IFERROR(IF(OR(HLOOKUP($A95,'Z-scores'!$C$2:$UD$20,12,FALSE)&gt;2,HLOOKUP($A95,'Z-scores'!$C$2:$UD$20,12,FALSE)&lt;-2),"",'Total-corrected counts'!N95),"")</f>
        <v>11.299414318273252</v>
      </c>
      <c r="O95">
        <f>IFERROR(IF(OR(HLOOKUP($A95,'Z-scores'!$C$2:$UD$20,13,FALSE)&gt;2,HLOOKUP($A95,'Z-scores'!$C$2:$UD$20,13,FALSE)&lt;-2),"",'Total-corrected counts'!O95),"")</f>
        <v>5.1826252823941852</v>
      </c>
      <c r="P95">
        <f>IFERROR(IF(OR(HLOOKUP($A95,'Z-scores'!$C$2:$UD$20,14,FALSE)&gt;2,HLOOKUP($A95,'Z-scores'!$C$2:$UD$20,14,FALSE)&lt;-2),"",'Total-corrected counts'!P95),"")</f>
        <v>12.594829837310016</v>
      </c>
      <c r="Q95">
        <f>IFERROR(IF(OR(HLOOKUP($A95,'Z-scores'!$C$2:$UD$20,15,FALSE)&gt;2,HLOOKUP($A95,'Z-scores'!$C$2:$UD$20,15,FALSE)&lt;-2),"",'Total-corrected counts'!Q95),"")</f>
        <v>20.643024861339722</v>
      </c>
      <c r="R95">
        <f>IFERROR(IF(OR(HLOOKUP($A95,'Z-scores'!$C$2:$UD$20,16,FALSE)&gt;2,HLOOKUP($A95,'Z-scores'!$C$2:$UD$20,16,FALSE)&lt;-2),"",'Total-corrected counts'!R95),"")</f>
        <v>6.062536688765074</v>
      </c>
      <c r="S95">
        <f>IFERROR(IF(OR(HLOOKUP($A95,'Z-scores'!$C$2:$UD$20,17,FALSE)&gt;2,HLOOKUP($A95,'Z-scores'!$C$2:$UD$20,17,FALSE)&lt;-2),"",'Total-corrected counts'!S95),"")</f>
        <v>21.583616428302332</v>
      </c>
      <c r="T95">
        <f>IFERROR(IF(OR(HLOOKUP($A95,'Z-scores'!$C$2:$UD$20,18,FALSE)&gt;2,HLOOKUP($A95,'Z-scores'!$C$2:$UD$20,18,FALSE)&lt;-2),"",'Total-corrected counts'!T95),"")</f>
        <v>6.2972183992178739</v>
      </c>
      <c r="U95">
        <f>IFERROR(IF(OR(HLOOKUP($A95,'Z-scores'!$C$2:$UD$20,19,FALSE)&gt;2,HLOOKUP($A95,'Z-scores'!$C$2:$UD$20,19,FALSE)&lt;-2),"",'Total-corrected counts'!U95),"")</f>
        <v>4.3134310870801018</v>
      </c>
      <c r="V95">
        <f t="shared" si="4"/>
        <v>1</v>
      </c>
      <c r="W95">
        <f t="shared" si="5"/>
        <v>7.578696380710899E-2</v>
      </c>
      <c r="X95">
        <f t="shared" si="6"/>
        <v>5.9095266038393746</v>
      </c>
      <c r="Y95">
        <f t="shared" si="7"/>
        <v>10.997087112835318</v>
      </c>
    </row>
    <row r="96" spans="1:25" x14ac:dyDescent="0.25">
      <c r="A96">
        <v>98</v>
      </c>
      <c r="B96" t="s">
        <v>636</v>
      </c>
      <c r="C96">
        <v>116100</v>
      </c>
      <c r="D96">
        <v>81</v>
      </c>
      <c r="E96" t="str">
        <f>IFERROR(IF(OR(HLOOKUP($A96,'Z-scores'!$C$2:$UD$20,3,FALSE)&gt;2,HLOOKUP(A96,'Z-scores'!$C$2:$UD$20,3,FALSE)&lt;-2),"",'Total-corrected counts'!E96),"")</f>
        <v/>
      </c>
      <c r="F96" t="str">
        <f>IFERROR(IF(OR(HLOOKUP($A96,'Z-scores'!$C$2:$UD$20,4,FALSE)&gt;2,HLOOKUP($A96,'Z-scores'!$C$2:$UD$20,4,FALSE)&lt;-2),"",'Total-corrected counts'!F96),"")</f>
        <v/>
      </c>
      <c r="G96" t="str">
        <f>IFERROR(IF(OR(HLOOKUP($A96,'Z-scores'!$C$2:$UD$20,5,FALSE)&gt;2,HLOOKUP($A96,'Z-scores'!$C$2:$UD$20,5,FALSE)&lt;-2),"",'Total-corrected counts'!G96),"")</f>
        <v/>
      </c>
      <c r="H96" t="str">
        <f>IFERROR(IF(OR(HLOOKUP($A96,'Z-scores'!$C$2:$UD$20,6,FALSE)&gt;2,HLOOKUP($A96,'Z-scores'!$C$2:$UD$20,6,FALSE)&lt;-2),"",'Total-corrected counts'!H96),"")</f>
        <v/>
      </c>
      <c r="I96" t="str">
        <f>IFERROR(IF(OR(HLOOKUP($A96,'Z-scores'!$C$2:$UD$20,7,FALSE)&gt;2,HLOOKUP($A96,'Z-scores'!$C$2:$UD$20,7,FALSE)&lt;-2),"",'Total-corrected counts'!I96),"")</f>
        <v/>
      </c>
      <c r="J96" t="str">
        <f>IFERROR(IF(OR(HLOOKUP($A96,'Z-scores'!$C$2:$UD$20,8,FALSE)&gt;2,HLOOKUP($A96,'Z-scores'!$C$2:$UD$20,8,FALSE)&lt;-2),"",'Total-corrected counts'!J96),"")</f>
        <v/>
      </c>
      <c r="K96" t="str">
        <f>IFERROR(IF(OR(HLOOKUP($A96,'Z-scores'!$C$2:$UD$20,9,FALSE)&gt;2,HLOOKUP($A96,'Z-scores'!$C$2:$UD$20,9,FALSE)&lt;-2),"",'Total-corrected counts'!K96),"")</f>
        <v/>
      </c>
      <c r="L96" t="str">
        <f>IFERROR(IF(OR(HLOOKUP($A96,'Z-scores'!$C$2:$UD$20,10,FALSE)&gt;2,HLOOKUP($A96,'Z-scores'!$C$2:$UD$20,10,FALSE)&lt;-2),"",'Total-corrected counts'!L96),"")</f>
        <v/>
      </c>
      <c r="M96" t="str">
        <f>IFERROR(IF(OR(HLOOKUP($A96,'Z-scores'!$C$2:$UD$20,11,FALSE)&gt;2,HLOOKUP($A96,'Z-scores'!$C$2:$UD$20,11,FALSE)&lt;-2),"",'Total-corrected counts'!M96),"")</f>
        <v/>
      </c>
      <c r="N96" t="str">
        <f>IFERROR(IF(OR(HLOOKUP($A96,'Z-scores'!$C$2:$UD$20,12,FALSE)&gt;2,HLOOKUP($A96,'Z-scores'!$C$2:$UD$20,12,FALSE)&lt;-2),"",'Total-corrected counts'!N96),"")</f>
        <v/>
      </c>
      <c r="O96" t="str">
        <f>IFERROR(IF(OR(HLOOKUP($A96,'Z-scores'!$C$2:$UD$20,13,FALSE)&gt;2,HLOOKUP($A96,'Z-scores'!$C$2:$UD$20,13,FALSE)&lt;-2),"",'Total-corrected counts'!O96),"")</f>
        <v/>
      </c>
      <c r="P96" t="str">
        <f>IFERROR(IF(OR(HLOOKUP($A96,'Z-scores'!$C$2:$UD$20,14,FALSE)&gt;2,HLOOKUP($A96,'Z-scores'!$C$2:$UD$20,14,FALSE)&lt;-2),"",'Total-corrected counts'!P96),"")</f>
        <v/>
      </c>
      <c r="Q96" t="str">
        <f>IFERROR(IF(OR(HLOOKUP($A96,'Z-scores'!$C$2:$UD$20,15,FALSE)&gt;2,HLOOKUP($A96,'Z-scores'!$C$2:$UD$20,15,FALSE)&lt;-2),"",'Total-corrected counts'!Q96),"")</f>
        <v/>
      </c>
      <c r="R96" t="str">
        <f>IFERROR(IF(OR(HLOOKUP($A96,'Z-scores'!$C$2:$UD$20,16,FALSE)&gt;2,HLOOKUP($A96,'Z-scores'!$C$2:$UD$20,16,FALSE)&lt;-2),"",'Total-corrected counts'!R96),"")</f>
        <v/>
      </c>
      <c r="S96" t="str">
        <f>IFERROR(IF(OR(HLOOKUP($A96,'Z-scores'!$C$2:$UD$20,17,FALSE)&gt;2,HLOOKUP($A96,'Z-scores'!$C$2:$UD$20,17,FALSE)&lt;-2),"",'Total-corrected counts'!S96),"")</f>
        <v/>
      </c>
      <c r="T96" t="str">
        <f>IFERROR(IF(OR(HLOOKUP($A96,'Z-scores'!$C$2:$UD$20,18,FALSE)&gt;2,HLOOKUP($A96,'Z-scores'!$C$2:$UD$20,18,FALSE)&lt;-2),"",'Total-corrected counts'!T96),"")</f>
        <v/>
      </c>
      <c r="U96" t="str">
        <f>IFERROR(IF(OR(HLOOKUP($A96,'Z-scores'!$C$2:$UD$20,19,FALSE)&gt;2,HLOOKUP($A96,'Z-scores'!$C$2:$UD$20,19,FALSE)&lt;-2),"",'Total-corrected counts'!U96),"")</f>
        <v/>
      </c>
      <c r="V96">
        <f t="shared" si="4"/>
        <v>1</v>
      </c>
      <c r="W96" t="str">
        <f t="shared" si="5"/>
        <v/>
      </c>
      <c r="X96" t="str">
        <f t="shared" si="6"/>
        <v/>
      </c>
      <c r="Y96" t="str">
        <f t="shared" si="7"/>
        <v/>
      </c>
    </row>
    <row r="97" spans="1:25" x14ac:dyDescent="0.25">
      <c r="A97">
        <v>99</v>
      </c>
      <c r="B97" t="s">
        <v>637</v>
      </c>
      <c r="C97">
        <v>85200</v>
      </c>
      <c r="D97">
        <v>612</v>
      </c>
      <c r="E97" t="str">
        <f>IFERROR(IF(OR(HLOOKUP($A97,'Z-scores'!$C$2:$UD$20,3,FALSE)&gt;2,HLOOKUP(A97,'Z-scores'!$C$2:$UD$20,3,FALSE)&lt;-2),"",'Total-corrected counts'!E97),"")</f>
        <v/>
      </c>
      <c r="F97" t="str">
        <f>IFERROR(IF(OR(HLOOKUP($A97,'Z-scores'!$C$2:$UD$20,4,FALSE)&gt;2,HLOOKUP($A97,'Z-scores'!$C$2:$UD$20,4,FALSE)&lt;-2),"",'Total-corrected counts'!F97),"")</f>
        <v/>
      </c>
      <c r="G97" t="str">
        <f>IFERROR(IF(OR(HLOOKUP($A97,'Z-scores'!$C$2:$UD$20,5,FALSE)&gt;2,HLOOKUP($A97,'Z-scores'!$C$2:$UD$20,5,FALSE)&lt;-2),"",'Total-corrected counts'!G97),"")</f>
        <v/>
      </c>
      <c r="H97" t="str">
        <f>IFERROR(IF(OR(HLOOKUP($A97,'Z-scores'!$C$2:$UD$20,6,FALSE)&gt;2,HLOOKUP($A97,'Z-scores'!$C$2:$UD$20,6,FALSE)&lt;-2),"",'Total-corrected counts'!H97),"")</f>
        <v/>
      </c>
      <c r="I97" t="str">
        <f>IFERROR(IF(OR(HLOOKUP($A97,'Z-scores'!$C$2:$UD$20,7,FALSE)&gt;2,HLOOKUP($A97,'Z-scores'!$C$2:$UD$20,7,FALSE)&lt;-2),"",'Total-corrected counts'!I97),"")</f>
        <v/>
      </c>
      <c r="J97" t="str">
        <f>IFERROR(IF(OR(HLOOKUP($A97,'Z-scores'!$C$2:$UD$20,8,FALSE)&gt;2,HLOOKUP($A97,'Z-scores'!$C$2:$UD$20,8,FALSE)&lt;-2),"",'Total-corrected counts'!J97),"")</f>
        <v/>
      </c>
      <c r="K97" t="str">
        <f>IFERROR(IF(OR(HLOOKUP($A97,'Z-scores'!$C$2:$UD$20,9,FALSE)&gt;2,HLOOKUP($A97,'Z-scores'!$C$2:$UD$20,9,FALSE)&lt;-2),"",'Total-corrected counts'!K97),"")</f>
        <v/>
      </c>
      <c r="L97" t="str">
        <f>IFERROR(IF(OR(HLOOKUP($A97,'Z-scores'!$C$2:$UD$20,10,FALSE)&gt;2,HLOOKUP($A97,'Z-scores'!$C$2:$UD$20,10,FALSE)&lt;-2),"",'Total-corrected counts'!L97),"")</f>
        <v/>
      </c>
      <c r="M97" t="str">
        <f>IFERROR(IF(OR(HLOOKUP($A97,'Z-scores'!$C$2:$UD$20,11,FALSE)&gt;2,HLOOKUP($A97,'Z-scores'!$C$2:$UD$20,11,FALSE)&lt;-2),"",'Total-corrected counts'!M97),"")</f>
        <v/>
      </c>
      <c r="N97" t="str">
        <f>IFERROR(IF(OR(HLOOKUP($A97,'Z-scores'!$C$2:$UD$20,12,FALSE)&gt;2,HLOOKUP($A97,'Z-scores'!$C$2:$UD$20,12,FALSE)&lt;-2),"",'Total-corrected counts'!N97),"")</f>
        <v/>
      </c>
      <c r="O97" t="str">
        <f>IFERROR(IF(OR(HLOOKUP($A97,'Z-scores'!$C$2:$UD$20,13,FALSE)&gt;2,HLOOKUP($A97,'Z-scores'!$C$2:$UD$20,13,FALSE)&lt;-2),"",'Total-corrected counts'!O97),"")</f>
        <v/>
      </c>
      <c r="P97" t="str">
        <f>IFERROR(IF(OR(HLOOKUP($A97,'Z-scores'!$C$2:$UD$20,14,FALSE)&gt;2,HLOOKUP($A97,'Z-scores'!$C$2:$UD$20,14,FALSE)&lt;-2),"",'Total-corrected counts'!P97),"")</f>
        <v/>
      </c>
      <c r="Q97" t="str">
        <f>IFERROR(IF(OR(HLOOKUP($A97,'Z-scores'!$C$2:$UD$20,15,FALSE)&gt;2,HLOOKUP($A97,'Z-scores'!$C$2:$UD$20,15,FALSE)&lt;-2),"",'Total-corrected counts'!Q97),"")</f>
        <v/>
      </c>
      <c r="R97" t="str">
        <f>IFERROR(IF(OR(HLOOKUP($A97,'Z-scores'!$C$2:$UD$20,16,FALSE)&gt;2,HLOOKUP($A97,'Z-scores'!$C$2:$UD$20,16,FALSE)&lt;-2),"",'Total-corrected counts'!R97),"")</f>
        <v/>
      </c>
      <c r="S97" t="str">
        <f>IFERROR(IF(OR(HLOOKUP($A97,'Z-scores'!$C$2:$UD$20,17,FALSE)&gt;2,HLOOKUP($A97,'Z-scores'!$C$2:$UD$20,17,FALSE)&lt;-2),"",'Total-corrected counts'!S97),"")</f>
        <v/>
      </c>
      <c r="T97" t="str">
        <f>IFERROR(IF(OR(HLOOKUP($A97,'Z-scores'!$C$2:$UD$20,18,FALSE)&gt;2,HLOOKUP($A97,'Z-scores'!$C$2:$UD$20,18,FALSE)&lt;-2),"",'Total-corrected counts'!T97),"")</f>
        <v/>
      </c>
      <c r="U97" t="str">
        <f>IFERROR(IF(OR(HLOOKUP($A97,'Z-scores'!$C$2:$UD$20,19,FALSE)&gt;2,HLOOKUP($A97,'Z-scores'!$C$2:$UD$20,19,FALSE)&lt;-2),"",'Total-corrected counts'!U97),"")</f>
        <v/>
      </c>
      <c r="V97">
        <f t="shared" si="4"/>
        <v>1</v>
      </c>
      <c r="W97" t="str">
        <f t="shared" si="5"/>
        <v/>
      </c>
      <c r="X97" t="str">
        <f t="shared" si="6"/>
        <v/>
      </c>
      <c r="Y97" t="str">
        <f t="shared" si="7"/>
        <v/>
      </c>
    </row>
    <row r="98" spans="1:25" x14ac:dyDescent="0.25">
      <c r="A98">
        <v>100</v>
      </c>
      <c r="B98" t="s">
        <v>63</v>
      </c>
      <c r="C98">
        <v>84200</v>
      </c>
      <c r="D98">
        <v>165</v>
      </c>
      <c r="E98">
        <f>IFERROR(IF(OR(HLOOKUP($A98,'Z-scores'!$C$2:$UD$20,3,FALSE)&gt;2,HLOOKUP(A98,'Z-scores'!$C$2:$UD$20,3,FALSE)&lt;-2),"",'Total-corrected counts'!E98),"")</f>
        <v>0.10833353879349311</v>
      </c>
      <c r="F98">
        <f>IFERROR(IF(OR(HLOOKUP($A98,'Z-scores'!$C$2:$UD$20,4,FALSE)&gt;2,HLOOKUP($A98,'Z-scores'!$C$2:$UD$20,4,FALSE)&lt;-2),"",'Total-corrected counts'!F98),"")</f>
        <v>0</v>
      </c>
      <c r="G98">
        <f>IFERROR(IF(OR(HLOOKUP($A98,'Z-scores'!$C$2:$UD$20,5,FALSE)&gt;2,HLOOKUP($A98,'Z-scores'!$C$2:$UD$20,5,FALSE)&lt;-2),"",'Total-corrected counts'!G98),"")</f>
        <v>0.57415458255939977</v>
      </c>
      <c r="H98">
        <f>IFERROR(IF(OR(HLOOKUP($A98,'Z-scores'!$C$2:$UD$20,6,FALSE)&gt;2,HLOOKUP($A98,'Z-scores'!$C$2:$UD$20,6,FALSE)&lt;-2),"",'Total-corrected counts'!H98),"")</f>
        <v>1.3960621275568005E-2</v>
      </c>
      <c r="I98">
        <f>IFERROR(IF(OR(HLOOKUP($A98,'Z-scores'!$C$2:$UD$20,7,FALSE)&gt;2,HLOOKUP($A98,'Z-scores'!$C$2:$UD$20,7,FALSE)&lt;-2),"",'Total-corrected counts'!I98),"")</f>
        <v>0.42482583679915281</v>
      </c>
      <c r="J98">
        <f>IFERROR(IF(OR(HLOOKUP($A98,'Z-scores'!$C$2:$UD$20,8,FALSE)&gt;2,HLOOKUP($A98,'Z-scores'!$C$2:$UD$20,8,FALSE)&lt;-2),"",'Total-corrected counts'!J98),"")</f>
        <v>0.20216125170357835</v>
      </c>
      <c r="K98" t="str">
        <f>IFERROR(IF(OR(HLOOKUP($A98,'Z-scores'!$C$2:$UD$20,9,FALSE)&gt;2,HLOOKUP($A98,'Z-scores'!$C$2:$UD$20,9,FALSE)&lt;-2),"",'Total-corrected counts'!K98),"")</f>
        <v/>
      </c>
      <c r="L98">
        <f>IFERROR(IF(OR(HLOOKUP($A98,'Z-scores'!$C$2:$UD$20,10,FALSE)&gt;2,HLOOKUP($A98,'Z-scores'!$C$2:$UD$20,10,FALSE)&lt;-2),"",'Total-corrected counts'!L98),"")</f>
        <v>7.9376698881846897E-2</v>
      </c>
      <c r="M98">
        <f>IFERROR(IF(OR(HLOOKUP($A98,'Z-scores'!$C$2:$UD$20,11,FALSE)&gt;2,HLOOKUP($A98,'Z-scores'!$C$2:$UD$20,11,FALSE)&lt;-2),"",'Total-corrected counts'!M98),"")</f>
        <v>0</v>
      </c>
      <c r="N98">
        <f>IFERROR(IF(OR(HLOOKUP($A98,'Z-scores'!$C$2:$UD$20,12,FALSE)&gt;2,HLOOKUP($A98,'Z-scores'!$C$2:$UD$20,12,FALSE)&lt;-2),"",'Total-corrected counts'!N98),"")</f>
        <v>0</v>
      </c>
      <c r="O98">
        <f>IFERROR(IF(OR(HLOOKUP($A98,'Z-scores'!$C$2:$UD$20,13,FALSE)&gt;2,HLOOKUP($A98,'Z-scores'!$C$2:$UD$20,13,FALSE)&lt;-2),"",'Total-corrected counts'!O98),"")</f>
        <v>3.7018752017101322E-2</v>
      </c>
      <c r="P98">
        <f>IFERROR(IF(OR(HLOOKUP($A98,'Z-scores'!$C$2:$UD$20,14,FALSE)&gt;2,HLOOKUP($A98,'Z-scores'!$C$2:$UD$20,14,FALSE)&lt;-2),"",'Total-corrected counts'!P98),"")</f>
        <v>0</v>
      </c>
      <c r="Q98">
        <f>IFERROR(IF(OR(HLOOKUP($A98,'Z-scores'!$C$2:$UD$20,15,FALSE)&gt;2,HLOOKUP($A98,'Z-scores'!$C$2:$UD$20,15,FALSE)&lt;-2),"",'Total-corrected counts'!Q98),"")</f>
        <v>0</v>
      </c>
      <c r="R98">
        <f>IFERROR(IF(OR(HLOOKUP($A98,'Z-scores'!$C$2:$UD$20,16,FALSE)&gt;2,HLOOKUP($A98,'Z-scores'!$C$2:$UD$20,16,FALSE)&lt;-2),"",'Total-corrected counts'!R98),"")</f>
        <v>0</v>
      </c>
      <c r="S98">
        <f>IFERROR(IF(OR(HLOOKUP($A98,'Z-scores'!$C$2:$UD$20,17,FALSE)&gt;2,HLOOKUP($A98,'Z-scores'!$C$2:$UD$20,17,FALSE)&lt;-2),"",'Total-corrected counts'!S98),"")</f>
        <v>0</v>
      </c>
      <c r="T98">
        <f>IFERROR(IF(OR(HLOOKUP($A98,'Z-scores'!$C$2:$UD$20,18,FALSE)&gt;2,HLOOKUP($A98,'Z-scores'!$C$2:$UD$20,18,FALSE)&lt;-2),"",'Total-corrected counts'!T98),"")</f>
        <v>2.5773063025448323E-2</v>
      </c>
      <c r="U98">
        <f>IFERROR(IF(OR(HLOOKUP($A98,'Z-scores'!$C$2:$UD$20,19,FALSE)&gt;2,HLOOKUP($A98,'Z-scores'!$C$2:$UD$20,19,FALSE)&lt;-2),"",'Total-corrected counts'!U98),"")</f>
        <v>8.6789357888935659E-2</v>
      </c>
      <c r="V98">
        <f t="shared" si="4"/>
        <v>1</v>
      </c>
      <c r="W98">
        <f t="shared" si="5"/>
        <v>6.0611212866373047E-2</v>
      </c>
      <c r="X98">
        <f t="shared" si="6"/>
        <v>0.17535156625162984</v>
      </c>
      <c r="Y98">
        <f t="shared" si="7"/>
        <v>1.8697646616435665E-2</v>
      </c>
    </row>
    <row r="99" spans="1:25" x14ac:dyDescent="0.25">
      <c r="A99">
        <v>101</v>
      </c>
      <c r="B99" t="s">
        <v>64</v>
      </c>
      <c r="C99">
        <v>90100</v>
      </c>
      <c r="D99">
        <v>607</v>
      </c>
      <c r="E99" t="str">
        <f>IFERROR(IF(OR(HLOOKUP($A99,'Z-scores'!$C$2:$UD$20,3,FALSE)&gt;2,HLOOKUP(A99,'Z-scores'!$C$2:$UD$20,3,FALSE)&lt;-2),"",'Total-corrected counts'!E99),"")</f>
        <v/>
      </c>
      <c r="F99">
        <f>IFERROR(IF(OR(HLOOKUP($A99,'Z-scores'!$C$2:$UD$20,4,FALSE)&gt;2,HLOOKUP($A99,'Z-scores'!$C$2:$UD$20,4,FALSE)&lt;-2),"",'Total-corrected counts'!F99),"")</f>
        <v>32.38539605665968</v>
      </c>
      <c r="G99">
        <f>IFERROR(IF(OR(HLOOKUP($A99,'Z-scores'!$C$2:$UD$20,5,FALSE)&gt;2,HLOOKUP($A99,'Z-scores'!$C$2:$UD$20,5,FALSE)&lt;-2),"",'Total-corrected counts'!G99),"")</f>
        <v>11.473018763774675</v>
      </c>
      <c r="H99">
        <f>IFERROR(IF(OR(HLOOKUP($A99,'Z-scores'!$C$2:$UD$20,6,FALSE)&gt;2,HLOOKUP($A99,'Z-scores'!$C$2:$UD$20,6,FALSE)&lt;-2),"",'Total-corrected counts'!H99),"")</f>
        <v>12.571539458648989</v>
      </c>
      <c r="I99">
        <f>IFERROR(IF(OR(HLOOKUP($A99,'Z-scores'!$C$2:$UD$20,7,FALSE)&gt;2,HLOOKUP($A99,'Z-scores'!$C$2:$UD$20,7,FALSE)&lt;-2),"",'Total-corrected counts'!I99),"")</f>
        <v>24.362838206003591</v>
      </c>
      <c r="J99">
        <f>IFERROR(IF(OR(HLOOKUP($A99,'Z-scores'!$C$2:$UD$20,8,FALSE)&gt;2,HLOOKUP($A99,'Z-scores'!$C$2:$UD$20,8,FALSE)&lt;-2),"",'Total-corrected counts'!J99),"")</f>
        <v>7.2038436277787312</v>
      </c>
      <c r="K99">
        <f>IFERROR(IF(OR(HLOOKUP($A99,'Z-scores'!$C$2:$UD$20,9,FALSE)&gt;2,HLOOKUP($A99,'Z-scores'!$C$2:$UD$20,9,FALSE)&lt;-2),"",'Total-corrected counts'!K99),"")</f>
        <v>1.5608450861252021</v>
      </c>
      <c r="L99">
        <f>IFERROR(IF(OR(HLOOKUP($A99,'Z-scores'!$C$2:$UD$20,10,FALSE)&gt;2,HLOOKUP($A99,'Z-scores'!$C$2:$UD$20,10,FALSE)&lt;-2),"",'Total-corrected counts'!L99),"")</f>
        <v>7.8009655734437322</v>
      </c>
      <c r="M99">
        <f>IFERROR(IF(OR(HLOOKUP($A99,'Z-scores'!$C$2:$UD$20,11,FALSE)&gt;2,HLOOKUP($A99,'Z-scores'!$C$2:$UD$20,11,FALSE)&lt;-2),"",'Total-corrected counts'!M99),"")</f>
        <v>23.959754983859419</v>
      </c>
      <c r="N99">
        <f>IFERROR(IF(OR(HLOOKUP($A99,'Z-scores'!$C$2:$UD$20,12,FALSE)&gt;2,HLOOKUP($A99,'Z-scores'!$C$2:$UD$20,12,FALSE)&lt;-2),"",'Total-corrected counts'!N99),"")</f>
        <v>13.727917801113813</v>
      </c>
      <c r="O99">
        <f>IFERROR(IF(OR(HLOOKUP($A99,'Z-scores'!$C$2:$UD$20,13,FALSE)&gt;2,HLOOKUP($A99,'Z-scores'!$C$2:$UD$20,13,FALSE)&lt;-2),"",'Total-corrected counts'!O99),"")</f>
        <v>11.088798899668076</v>
      </c>
      <c r="P99">
        <f>IFERROR(IF(OR(HLOOKUP($A99,'Z-scores'!$C$2:$UD$20,14,FALSE)&gt;2,HLOOKUP($A99,'Z-scores'!$C$2:$UD$20,14,FALSE)&lt;-2),"",'Total-corrected counts'!P99),"")</f>
        <v>21.608231984200692</v>
      </c>
      <c r="Q99">
        <f>IFERROR(IF(OR(HLOOKUP($A99,'Z-scores'!$C$2:$UD$20,15,FALSE)&gt;2,HLOOKUP($A99,'Z-scores'!$C$2:$UD$20,15,FALSE)&lt;-2),"",'Total-corrected counts'!Q99),"")</f>
        <v>25.635575040369446</v>
      </c>
      <c r="R99">
        <f>IFERROR(IF(OR(HLOOKUP($A99,'Z-scores'!$C$2:$UD$20,16,FALSE)&gt;2,HLOOKUP($A99,'Z-scores'!$C$2:$UD$20,16,FALSE)&lt;-2),"",'Total-corrected counts'!R99),"")</f>
        <v>17.406252066090865</v>
      </c>
      <c r="S99">
        <f>IFERROR(IF(OR(HLOOKUP($A99,'Z-scores'!$C$2:$UD$20,17,FALSE)&gt;2,HLOOKUP($A99,'Z-scores'!$C$2:$UD$20,17,FALSE)&lt;-2),"",'Total-corrected counts'!S99),"")</f>
        <v>37.717043999960914</v>
      </c>
      <c r="T99">
        <f>IFERROR(IF(OR(HLOOKUP($A99,'Z-scores'!$C$2:$UD$20,18,FALSE)&gt;2,HLOOKUP($A99,'Z-scores'!$C$2:$UD$20,18,FALSE)&lt;-2),"",'Total-corrected counts'!T99),"")</f>
        <v>3.084176542045316</v>
      </c>
      <c r="U99">
        <f>IFERROR(IF(OR(HLOOKUP($A99,'Z-scores'!$C$2:$UD$20,19,FALSE)&gt;2,HLOOKUP($A99,'Z-scores'!$C$2:$UD$20,19,FALSE)&lt;-2),"",'Total-corrected counts'!U99),"")</f>
        <v>17.475037210937195</v>
      </c>
      <c r="V99">
        <f t="shared" si="4"/>
        <v>1</v>
      </c>
      <c r="W99">
        <f t="shared" si="5"/>
        <v>0.53748145664840363</v>
      </c>
      <c r="X99">
        <f t="shared" si="6"/>
        <v>15.164775219536754</v>
      </c>
      <c r="Y99">
        <f t="shared" si="7"/>
        <v>18.46787919304829</v>
      </c>
    </row>
    <row r="100" spans="1:25" x14ac:dyDescent="0.25">
      <c r="A100">
        <v>102</v>
      </c>
      <c r="B100" t="s">
        <v>638</v>
      </c>
      <c r="C100">
        <v>108800</v>
      </c>
      <c r="D100">
        <v>760</v>
      </c>
      <c r="E100" t="str">
        <f>IFERROR(IF(OR(HLOOKUP($A100,'Z-scores'!$C$2:$UD$20,3,FALSE)&gt;2,HLOOKUP(A100,'Z-scores'!$C$2:$UD$20,3,FALSE)&lt;-2),"",'Total-corrected counts'!E100),"")</f>
        <v/>
      </c>
      <c r="F100" t="str">
        <f>IFERROR(IF(OR(HLOOKUP($A100,'Z-scores'!$C$2:$UD$20,4,FALSE)&gt;2,HLOOKUP($A100,'Z-scores'!$C$2:$UD$20,4,FALSE)&lt;-2),"",'Total-corrected counts'!F100),"")</f>
        <v/>
      </c>
      <c r="G100" t="str">
        <f>IFERROR(IF(OR(HLOOKUP($A100,'Z-scores'!$C$2:$UD$20,5,FALSE)&gt;2,HLOOKUP($A100,'Z-scores'!$C$2:$UD$20,5,FALSE)&lt;-2),"",'Total-corrected counts'!G100),"")</f>
        <v/>
      </c>
      <c r="H100" t="str">
        <f>IFERROR(IF(OR(HLOOKUP($A100,'Z-scores'!$C$2:$UD$20,6,FALSE)&gt;2,HLOOKUP($A100,'Z-scores'!$C$2:$UD$20,6,FALSE)&lt;-2),"",'Total-corrected counts'!H100),"")</f>
        <v/>
      </c>
      <c r="I100" t="str">
        <f>IFERROR(IF(OR(HLOOKUP($A100,'Z-scores'!$C$2:$UD$20,7,FALSE)&gt;2,HLOOKUP($A100,'Z-scores'!$C$2:$UD$20,7,FALSE)&lt;-2),"",'Total-corrected counts'!I100),"")</f>
        <v/>
      </c>
      <c r="J100" t="str">
        <f>IFERROR(IF(OR(HLOOKUP($A100,'Z-scores'!$C$2:$UD$20,8,FALSE)&gt;2,HLOOKUP($A100,'Z-scores'!$C$2:$UD$20,8,FALSE)&lt;-2),"",'Total-corrected counts'!J100),"")</f>
        <v/>
      </c>
      <c r="K100" t="str">
        <f>IFERROR(IF(OR(HLOOKUP($A100,'Z-scores'!$C$2:$UD$20,9,FALSE)&gt;2,HLOOKUP($A100,'Z-scores'!$C$2:$UD$20,9,FALSE)&lt;-2),"",'Total-corrected counts'!K100),"")</f>
        <v/>
      </c>
      <c r="L100" t="str">
        <f>IFERROR(IF(OR(HLOOKUP($A100,'Z-scores'!$C$2:$UD$20,10,FALSE)&gt;2,HLOOKUP($A100,'Z-scores'!$C$2:$UD$20,10,FALSE)&lt;-2),"",'Total-corrected counts'!L100),"")</f>
        <v/>
      </c>
      <c r="M100" t="str">
        <f>IFERROR(IF(OR(HLOOKUP($A100,'Z-scores'!$C$2:$UD$20,11,FALSE)&gt;2,HLOOKUP($A100,'Z-scores'!$C$2:$UD$20,11,FALSE)&lt;-2),"",'Total-corrected counts'!M100),"")</f>
        <v/>
      </c>
      <c r="N100" t="str">
        <f>IFERROR(IF(OR(HLOOKUP($A100,'Z-scores'!$C$2:$UD$20,12,FALSE)&gt;2,HLOOKUP($A100,'Z-scores'!$C$2:$UD$20,12,FALSE)&lt;-2),"",'Total-corrected counts'!N100),"")</f>
        <v/>
      </c>
      <c r="O100" t="str">
        <f>IFERROR(IF(OR(HLOOKUP($A100,'Z-scores'!$C$2:$UD$20,13,FALSE)&gt;2,HLOOKUP($A100,'Z-scores'!$C$2:$UD$20,13,FALSE)&lt;-2),"",'Total-corrected counts'!O100),"")</f>
        <v/>
      </c>
      <c r="P100" t="str">
        <f>IFERROR(IF(OR(HLOOKUP($A100,'Z-scores'!$C$2:$UD$20,14,FALSE)&gt;2,HLOOKUP($A100,'Z-scores'!$C$2:$UD$20,14,FALSE)&lt;-2),"",'Total-corrected counts'!P100),"")</f>
        <v/>
      </c>
      <c r="Q100" t="str">
        <f>IFERROR(IF(OR(HLOOKUP($A100,'Z-scores'!$C$2:$UD$20,15,FALSE)&gt;2,HLOOKUP($A100,'Z-scores'!$C$2:$UD$20,15,FALSE)&lt;-2),"",'Total-corrected counts'!Q100),"")</f>
        <v/>
      </c>
      <c r="R100" t="str">
        <f>IFERROR(IF(OR(HLOOKUP($A100,'Z-scores'!$C$2:$UD$20,16,FALSE)&gt;2,HLOOKUP($A100,'Z-scores'!$C$2:$UD$20,16,FALSE)&lt;-2),"",'Total-corrected counts'!R100),"")</f>
        <v/>
      </c>
      <c r="S100" t="str">
        <f>IFERROR(IF(OR(HLOOKUP($A100,'Z-scores'!$C$2:$UD$20,17,FALSE)&gt;2,HLOOKUP($A100,'Z-scores'!$C$2:$UD$20,17,FALSE)&lt;-2),"",'Total-corrected counts'!S100),"")</f>
        <v/>
      </c>
      <c r="T100" t="str">
        <f>IFERROR(IF(OR(HLOOKUP($A100,'Z-scores'!$C$2:$UD$20,18,FALSE)&gt;2,HLOOKUP($A100,'Z-scores'!$C$2:$UD$20,18,FALSE)&lt;-2),"",'Total-corrected counts'!T100),"")</f>
        <v/>
      </c>
      <c r="U100" t="str">
        <f>IFERROR(IF(OR(HLOOKUP($A100,'Z-scores'!$C$2:$UD$20,19,FALSE)&gt;2,HLOOKUP($A100,'Z-scores'!$C$2:$UD$20,19,FALSE)&lt;-2),"",'Total-corrected counts'!U100),"")</f>
        <v/>
      </c>
      <c r="V100">
        <f t="shared" si="4"/>
        <v>1</v>
      </c>
      <c r="W100" t="str">
        <f t="shared" si="5"/>
        <v/>
      </c>
      <c r="X100" t="str">
        <f t="shared" si="6"/>
        <v/>
      </c>
      <c r="Y100" t="str">
        <f t="shared" si="7"/>
        <v/>
      </c>
    </row>
    <row r="101" spans="1:25" x14ac:dyDescent="0.25">
      <c r="A101">
        <v>103</v>
      </c>
      <c r="B101" t="s">
        <v>639</v>
      </c>
      <c r="C101">
        <v>70900</v>
      </c>
      <c r="D101">
        <v>71</v>
      </c>
      <c r="E101" t="str">
        <f>IFERROR(IF(OR(HLOOKUP($A101,'Z-scores'!$C$2:$UD$20,3,FALSE)&gt;2,HLOOKUP(A101,'Z-scores'!$C$2:$UD$20,3,FALSE)&lt;-2),"",'Total-corrected counts'!E101),"")</f>
        <v/>
      </c>
      <c r="F101" t="str">
        <f>IFERROR(IF(OR(HLOOKUP($A101,'Z-scores'!$C$2:$UD$20,4,FALSE)&gt;2,HLOOKUP($A101,'Z-scores'!$C$2:$UD$20,4,FALSE)&lt;-2),"",'Total-corrected counts'!F101),"")</f>
        <v/>
      </c>
      <c r="G101" t="str">
        <f>IFERROR(IF(OR(HLOOKUP($A101,'Z-scores'!$C$2:$UD$20,5,FALSE)&gt;2,HLOOKUP($A101,'Z-scores'!$C$2:$UD$20,5,FALSE)&lt;-2),"",'Total-corrected counts'!G101),"")</f>
        <v/>
      </c>
      <c r="H101" t="str">
        <f>IFERROR(IF(OR(HLOOKUP($A101,'Z-scores'!$C$2:$UD$20,6,FALSE)&gt;2,HLOOKUP($A101,'Z-scores'!$C$2:$UD$20,6,FALSE)&lt;-2),"",'Total-corrected counts'!H101),"")</f>
        <v/>
      </c>
      <c r="I101" t="str">
        <f>IFERROR(IF(OR(HLOOKUP($A101,'Z-scores'!$C$2:$UD$20,7,FALSE)&gt;2,HLOOKUP($A101,'Z-scores'!$C$2:$UD$20,7,FALSE)&lt;-2),"",'Total-corrected counts'!I101),"")</f>
        <v/>
      </c>
      <c r="J101" t="str">
        <f>IFERROR(IF(OR(HLOOKUP($A101,'Z-scores'!$C$2:$UD$20,8,FALSE)&gt;2,HLOOKUP($A101,'Z-scores'!$C$2:$UD$20,8,FALSE)&lt;-2),"",'Total-corrected counts'!J101),"")</f>
        <v/>
      </c>
      <c r="K101" t="str">
        <f>IFERROR(IF(OR(HLOOKUP($A101,'Z-scores'!$C$2:$UD$20,9,FALSE)&gt;2,HLOOKUP($A101,'Z-scores'!$C$2:$UD$20,9,FALSE)&lt;-2),"",'Total-corrected counts'!K101),"")</f>
        <v/>
      </c>
      <c r="L101" t="str">
        <f>IFERROR(IF(OR(HLOOKUP($A101,'Z-scores'!$C$2:$UD$20,10,FALSE)&gt;2,HLOOKUP($A101,'Z-scores'!$C$2:$UD$20,10,FALSE)&lt;-2),"",'Total-corrected counts'!L101),"")</f>
        <v/>
      </c>
      <c r="M101" t="str">
        <f>IFERROR(IF(OR(HLOOKUP($A101,'Z-scores'!$C$2:$UD$20,11,FALSE)&gt;2,HLOOKUP($A101,'Z-scores'!$C$2:$UD$20,11,FALSE)&lt;-2),"",'Total-corrected counts'!M101),"")</f>
        <v/>
      </c>
      <c r="N101" t="str">
        <f>IFERROR(IF(OR(HLOOKUP($A101,'Z-scores'!$C$2:$UD$20,12,FALSE)&gt;2,HLOOKUP($A101,'Z-scores'!$C$2:$UD$20,12,FALSE)&lt;-2),"",'Total-corrected counts'!N101),"")</f>
        <v/>
      </c>
      <c r="O101" t="str">
        <f>IFERROR(IF(OR(HLOOKUP($A101,'Z-scores'!$C$2:$UD$20,13,FALSE)&gt;2,HLOOKUP($A101,'Z-scores'!$C$2:$UD$20,13,FALSE)&lt;-2),"",'Total-corrected counts'!O101),"")</f>
        <v/>
      </c>
      <c r="P101" t="str">
        <f>IFERROR(IF(OR(HLOOKUP($A101,'Z-scores'!$C$2:$UD$20,14,FALSE)&gt;2,HLOOKUP($A101,'Z-scores'!$C$2:$UD$20,14,FALSE)&lt;-2),"",'Total-corrected counts'!P101),"")</f>
        <v/>
      </c>
      <c r="Q101" t="str">
        <f>IFERROR(IF(OR(HLOOKUP($A101,'Z-scores'!$C$2:$UD$20,15,FALSE)&gt;2,HLOOKUP($A101,'Z-scores'!$C$2:$UD$20,15,FALSE)&lt;-2),"",'Total-corrected counts'!Q101),"")</f>
        <v/>
      </c>
      <c r="R101" t="str">
        <f>IFERROR(IF(OR(HLOOKUP($A101,'Z-scores'!$C$2:$UD$20,16,FALSE)&gt;2,HLOOKUP($A101,'Z-scores'!$C$2:$UD$20,16,FALSE)&lt;-2),"",'Total-corrected counts'!R101),"")</f>
        <v/>
      </c>
      <c r="S101" t="str">
        <f>IFERROR(IF(OR(HLOOKUP($A101,'Z-scores'!$C$2:$UD$20,17,FALSE)&gt;2,HLOOKUP($A101,'Z-scores'!$C$2:$UD$20,17,FALSE)&lt;-2),"",'Total-corrected counts'!S101),"")</f>
        <v/>
      </c>
      <c r="T101" t="str">
        <f>IFERROR(IF(OR(HLOOKUP($A101,'Z-scores'!$C$2:$UD$20,18,FALSE)&gt;2,HLOOKUP($A101,'Z-scores'!$C$2:$UD$20,18,FALSE)&lt;-2),"",'Total-corrected counts'!T101),"")</f>
        <v/>
      </c>
      <c r="U101" t="str">
        <f>IFERROR(IF(OR(HLOOKUP($A101,'Z-scores'!$C$2:$UD$20,19,FALSE)&gt;2,HLOOKUP($A101,'Z-scores'!$C$2:$UD$20,19,FALSE)&lt;-2),"",'Total-corrected counts'!U101),"")</f>
        <v/>
      </c>
      <c r="V101">
        <f t="shared" si="4"/>
        <v>1</v>
      </c>
      <c r="W101" t="str">
        <f t="shared" si="5"/>
        <v/>
      </c>
      <c r="X101" t="str">
        <f t="shared" si="6"/>
        <v/>
      </c>
      <c r="Y101" t="str">
        <f t="shared" si="7"/>
        <v/>
      </c>
    </row>
    <row r="102" spans="1:25" x14ac:dyDescent="0.25">
      <c r="A102">
        <v>104</v>
      </c>
      <c r="B102" t="s">
        <v>65</v>
      </c>
      <c r="C102">
        <v>23400</v>
      </c>
      <c r="D102">
        <v>95</v>
      </c>
      <c r="E102" t="str">
        <f>IFERROR(IF(OR(HLOOKUP($A102,'Z-scores'!$C$2:$UD$20,3,FALSE)&gt;2,HLOOKUP(A102,'Z-scores'!$C$2:$UD$20,3,FALSE)&lt;-2),"",'Total-corrected counts'!E102),"")</f>
        <v/>
      </c>
      <c r="F102">
        <f>IFERROR(IF(OR(HLOOKUP($A102,'Z-scores'!$C$2:$UD$20,4,FALSE)&gt;2,HLOOKUP($A102,'Z-scores'!$C$2:$UD$20,4,FALSE)&lt;-2),"",'Total-corrected counts'!F102),"")</f>
        <v>0</v>
      </c>
      <c r="G102">
        <f>IFERROR(IF(OR(HLOOKUP($A102,'Z-scores'!$C$2:$UD$20,5,FALSE)&gt;2,HLOOKUP($A102,'Z-scores'!$C$2:$UD$20,5,FALSE)&lt;-2),"",'Total-corrected counts'!G102),"")</f>
        <v>0</v>
      </c>
      <c r="H102" t="str">
        <f>IFERROR(IF(OR(HLOOKUP($A102,'Z-scores'!$C$2:$UD$20,6,FALSE)&gt;2,HLOOKUP($A102,'Z-scores'!$C$2:$UD$20,6,FALSE)&lt;-2),"",'Total-corrected counts'!H102),"")</f>
        <v/>
      </c>
      <c r="I102">
        <f>IFERROR(IF(OR(HLOOKUP($A102,'Z-scores'!$C$2:$UD$20,7,FALSE)&gt;2,HLOOKUP($A102,'Z-scores'!$C$2:$UD$20,7,FALSE)&lt;-2),"",'Total-corrected counts'!I102),"")</f>
        <v>0</v>
      </c>
      <c r="J102">
        <f>IFERROR(IF(OR(HLOOKUP($A102,'Z-scores'!$C$2:$UD$20,8,FALSE)&gt;2,HLOOKUP($A102,'Z-scores'!$C$2:$UD$20,8,FALSE)&lt;-2),"",'Total-corrected counts'!J102),"")</f>
        <v>0</v>
      </c>
      <c r="K102">
        <f>IFERROR(IF(OR(HLOOKUP($A102,'Z-scores'!$C$2:$UD$20,9,FALSE)&gt;2,HLOOKUP($A102,'Z-scores'!$C$2:$UD$20,9,FALSE)&lt;-2),"",'Total-corrected counts'!K102),"")</f>
        <v>0</v>
      </c>
      <c r="L102">
        <f>IFERROR(IF(OR(HLOOKUP($A102,'Z-scores'!$C$2:$UD$20,10,FALSE)&gt;2,HLOOKUP($A102,'Z-scores'!$C$2:$UD$20,10,FALSE)&lt;-2),"",'Total-corrected counts'!L102),"")</f>
        <v>0</v>
      </c>
      <c r="M102">
        <f>IFERROR(IF(OR(HLOOKUP($A102,'Z-scores'!$C$2:$UD$20,11,FALSE)&gt;2,HLOOKUP($A102,'Z-scores'!$C$2:$UD$20,11,FALSE)&lt;-2),"",'Total-corrected counts'!M102),"")</f>
        <v>0</v>
      </c>
      <c r="N102">
        <f>IFERROR(IF(OR(HLOOKUP($A102,'Z-scores'!$C$2:$UD$20,12,FALSE)&gt;2,HLOOKUP($A102,'Z-scores'!$C$2:$UD$20,12,FALSE)&lt;-2),"",'Total-corrected counts'!N102),"")</f>
        <v>0</v>
      </c>
      <c r="O102">
        <f>IFERROR(IF(OR(HLOOKUP($A102,'Z-scores'!$C$2:$UD$20,13,FALSE)&gt;2,HLOOKUP($A102,'Z-scores'!$C$2:$UD$20,13,FALSE)&lt;-2),"",'Total-corrected counts'!O102),"")</f>
        <v>0</v>
      </c>
      <c r="P102">
        <f>IFERROR(IF(OR(HLOOKUP($A102,'Z-scores'!$C$2:$UD$20,14,FALSE)&gt;2,HLOOKUP($A102,'Z-scores'!$C$2:$UD$20,14,FALSE)&lt;-2),"",'Total-corrected counts'!P102),"")</f>
        <v>4.2737800601662752E-3</v>
      </c>
      <c r="Q102">
        <f>IFERROR(IF(OR(HLOOKUP($A102,'Z-scores'!$C$2:$UD$20,15,FALSE)&gt;2,HLOOKUP($A102,'Z-scores'!$C$2:$UD$20,15,FALSE)&lt;-2),"",'Total-corrected counts'!Q102),"")</f>
        <v>0</v>
      </c>
      <c r="R102">
        <f>IFERROR(IF(OR(HLOOKUP($A102,'Z-scores'!$C$2:$UD$20,16,FALSE)&gt;2,HLOOKUP($A102,'Z-scores'!$C$2:$UD$20,16,FALSE)&lt;-2),"",'Total-corrected counts'!R102),"")</f>
        <v>0</v>
      </c>
      <c r="S102">
        <f>IFERROR(IF(OR(HLOOKUP($A102,'Z-scores'!$C$2:$UD$20,17,FALSE)&gt;2,HLOOKUP($A102,'Z-scores'!$C$2:$UD$20,17,FALSE)&lt;-2),"",'Total-corrected counts'!S102),"")</f>
        <v>0</v>
      </c>
      <c r="T102">
        <f>IFERROR(IF(OR(HLOOKUP($A102,'Z-scores'!$C$2:$UD$20,18,FALSE)&gt;2,HLOOKUP($A102,'Z-scores'!$C$2:$UD$20,18,FALSE)&lt;-2),"",'Total-corrected counts'!T102),"")</f>
        <v>0</v>
      </c>
      <c r="U102">
        <f>IFERROR(IF(OR(HLOOKUP($A102,'Z-scores'!$C$2:$UD$20,19,FALSE)&gt;2,HLOOKUP($A102,'Z-scores'!$C$2:$UD$20,19,FALSE)&lt;-2),"",'Total-corrected counts'!U102),"")</f>
        <v>0</v>
      </c>
      <c r="V102">
        <f t="shared" si="4"/>
        <v>1</v>
      </c>
      <c r="W102">
        <f t="shared" si="5"/>
        <v>0.36884629178393002</v>
      </c>
      <c r="X102">
        <f t="shared" si="6"/>
        <v>0</v>
      </c>
      <c r="Y102">
        <f t="shared" si="7"/>
        <v>5.342225075207844E-4</v>
      </c>
    </row>
    <row r="103" spans="1:25" x14ac:dyDescent="0.25">
      <c r="A103">
        <v>105</v>
      </c>
      <c r="B103" t="s">
        <v>66</v>
      </c>
      <c r="C103">
        <v>86800</v>
      </c>
      <c r="D103">
        <v>398</v>
      </c>
      <c r="E103" t="str">
        <f>IFERROR(IF(OR(HLOOKUP($A103,'Z-scores'!$C$2:$UD$20,3,FALSE)&gt;2,HLOOKUP(A103,'Z-scores'!$C$2:$UD$20,3,FALSE)&lt;-2),"",'Total-corrected counts'!E103),"")</f>
        <v/>
      </c>
      <c r="F103">
        <f>IFERROR(IF(OR(HLOOKUP($A103,'Z-scores'!$C$2:$UD$20,4,FALSE)&gt;2,HLOOKUP($A103,'Z-scores'!$C$2:$UD$20,4,FALSE)&lt;-2),"",'Total-corrected counts'!F103),"")</f>
        <v>6.6690291271692796</v>
      </c>
      <c r="G103">
        <f>IFERROR(IF(OR(HLOOKUP($A103,'Z-scores'!$C$2:$UD$20,5,FALSE)&gt;2,HLOOKUP($A103,'Z-scores'!$C$2:$UD$20,5,FALSE)&lt;-2),"",'Total-corrected counts'!G103),"")</f>
        <v>5.1472454682079531</v>
      </c>
      <c r="H103">
        <f>IFERROR(IF(OR(HLOOKUP($A103,'Z-scores'!$C$2:$UD$20,6,FALSE)&gt;2,HLOOKUP($A103,'Z-scores'!$C$2:$UD$20,6,FALSE)&lt;-2),"",'Total-corrected counts'!H103),"")</f>
        <v>5.5982091315027702</v>
      </c>
      <c r="I103">
        <f>IFERROR(IF(OR(HLOOKUP($A103,'Z-scores'!$C$2:$UD$20,7,FALSE)&gt;2,HLOOKUP($A103,'Z-scores'!$C$2:$UD$20,7,FALSE)&lt;-2),"",'Total-corrected counts'!I103),"")</f>
        <v>2.8383291415131806</v>
      </c>
      <c r="J103">
        <f>IFERROR(IF(OR(HLOOKUP($A103,'Z-scores'!$C$2:$UD$20,8,FALSE)&gt;2,HLOOKUP($A103,'Z-scores'!$C$2:$UD$20,8,FALSE)&lt;-2),"",'Total-corrected counts'!J103),"")</f>
        <v>0</v>
      </c>
      <c r="K103">
        <f>IFERROR(IF(OR(HLOOKUP($A103,'Z-scores'!$C$2:$UD$20,9,FALSE)&gt;2,HLOOKUP($A103,'Z-scores'!$C$2:$UD$20,9,FALSE)&lt;-2),"",'Total-corrected counts'!K103),"")</f>
        <v>0</v>
      </c>
      <c r="L103">
        <f>IFERROR(IF(OR(HLOOKUP($A103,'Z-scores'!$C$2:$UD$20,10,FALSE)&gt;2,HLOOKUP($A103,'Z-scores'!$C$2:$UD$20,10,FALSE)&lt;-2),"",'Total-corrected counts'!L103),"")</f>
        <v>0</v>
      </c>
      <c r="M103">
        <f>IFERROR(IF(OR(HLOOKUP($A103,'Z-scores'!$C$2:$UD$20,11,FALSE)&gt;2,HLOOKUP($A103,'Z-scores'!$C$2:$UD$20,11,FALSE)&lt;-2),"",'Total-corrected counts'!M103),"")</f>
        <v>0</v>
      </c>
      <c r="N103">
        <f>IFERROR(IF(OR(HLOOKUP($A103,'Z-scores'!$C$2:$UD$20,12,FALSE)&gt;2,HLOOKUP($A103,'Z-scores'!$C$2:$UD$20,12,FALSE)&lt;-2),"",'Total-corrected counts'!N103),"")</f>
        <v>9.1641640861907958E-2</v>
      </c>
      <c r="O103">
        <f>IFERROR(IF(OR(HLOOKUP($A103,'Z-scores'!$C$2:$UD$20,13,FALSE)&gt;2,HLOOKUP($A103,'Z-scores'!$C$2:$UD$20,13,FALSE)&lt;-2),"",'Total-corrected counts'!O103),"")</f>
        <v>2.335546718169847</v>
      </c>
      <c r="P103">
        <f>IFERROR(IF(OR(HLOOKUP($A103,'Z-scores'!$C$2:$UD$20,14,FALSE)&gt;2,HLOOKUP($A103,'Z-scores'!$C$2:$UD$20,14,FALSE)&lt;-2),"",'Total-corrected counts'!P103),"")</f>
        <v>0</v>
      </c>
      <c r="Q103">
        <f>IFERROR(IF(OR(HLOOKUP($A103,'Z-scores'!$C$2:$UD$20,15,FALSE)&gt;2,HLOOKUP($A103,'Z-scores'!$C$2:$UD$20,15,FALSE)&lt;-2),"",'Total-corrected counts'!Q103),"")</f>
        <v>2.6230390589042911</v>
      </c>
      <c r="R103">
        <f>IFERROR(IF(OR(HLOOKUP($A103,'Z-scores'!$C$2:$UD$20,16,FALSE)&gt;2,HLOOKUP($A103,'Z-scores'!$C$2:$UD$20,16,FALSE)&lt;-2),"",'Total-corrected counts'!R103),"")</f>
        <v>0</v>
      </c>
      <c r="S103">
        <f>IFERROR(IF(OR(HLOOKUP($A103,'Z-scores'!$C$2:$UD$20,17,FALSE)&gt;2,HLOOKUP($A103,'Z-scores'!$C$2:$UD$20,17,FALSE)&lt;-2),"",'Total-corrected counts'!S103),"")</f>
        <v>2.1713899827265928E-2</v>
      </c>
      <c r="T103">
        <f>IFERROR(IF(OR(HLOOKUP($A103,'Z-scores'!$C$2:$UD$20,18,FALSE)&gt;2,HLOOKUP($A103,'Z-scores'!$C$2:$UD$20,18,FALSE)&lt;-2),"",'Total-corrected counts'!T103),"")</f>
        <v>0</v>
      </c>
      <c r="U103">
        <f>IFERROR(IF(OR(HLOOKUP($A103,'Z-scores'!$C$2:$UD$20,19,FALSE)&gt;2,HLOOKUP($A103,'Z-scores'!$C$2:$UD$20,19,FALSE)&lt;-2),"",'Total-corrected counts'!U103),"")</f>
        <v>2.0829445893344558</v>
      </c>
      <c r="V103">
        <f t="shared" si="4"/>
        <v>1</v>
      </c>
      <c r="W103">
        <f t="shared" si="5"/>
        <v>0.16342301877724449</v>
      </c>
      <c r="X103">
        <f t="shared" si="6"/>
        <v>2.5316016085491482</v>
      </c>
      <c r="Y103">
        <f t="shared" si="7"/>
        <v>0.89436073838722097</v>
      </c>
    </row>
    <row r="104" spans="1:25" x14ac:dyDescent="0.25">
      <c r="A104">
        <v>106</v>
      </c>
      <c r="B104" t="s">
        <v>67</v>
      </c>
      <c r="C104">
        <v>93700</v>
      </c>
      <c r="D104">
        <v>370</v>
      </c>
      <c r="E104" t="str">
        <f>IFERROR(IF(OR(HLOOKUP($A104,'Z-scores'!$C$2:$UD$20,3,FALSE)&gt;2,HLOOKUP(A104,'Z-scores'!$C$2:$UD$20,3,FALSE)&lt;-2),"",'Total-corrected counts'!E104),"")</f>
        <v/>
      </c>
      <c r="F104">
        <f>IFERROR(IF(OR(HLOOKUP($A104,'Z-scores'!$C$2:$UD$20,4,FALSE)&gt;2,HLOOKUP($A104,'Z-scores'!$C$2:$UD$20,4,FALSE)&lt;-2),"",'Total-corrected counts'!F104),"")</f>
        <v>0.47577329566521315</v>
      </c>
      <c r="G104">
        <f>IFERROR(IF(OR(HLOOKUP($A104,'Z-scores'!$C$2:$UD$20,5,FALSE)&gt;2,HLOOKUP($A104,'Z-scores'!$C$2:$UD$20,5,FALSE)&lt;-2),"",'Total-corrected counts'!G104),"")</f>
        <v>7.0510211893259622E-2</v>
      </c>
      <c r="H104">
        <f>IFERROR(IF(OR(HLOOKUP($A104,'Z-scores'!$C$2:$UD$20,6,FALSE)&gt;2,HLOOKUP($A104,'Z-scores'!$C$2:$UD$20,6,FALSE)&lt;-2),"",'Total-corrected counts'!H104),"")</f>
        <v>0.55842485102272021</v>
      </c>
      <c r="I104">
        <f>IFERROR(IF(OR(HLOOKUP($A104,'Z-scores'!$C$2:$UD$20,7,FALSE)&gt;2,HLOOKUP($A104,'Z-scores'!$C$2:$UD$20,7,FALSE)&lt;-2),"",'Total-corrected counts'!I104),"")</f>
        <v>0.49870859102509241</v>
      </c>
      <c r="J104">
        <f>IFERROR(IF(OR(HLOOKUP($A104,'Z-scores'!$C$2:$UD$20,8,FALSE)&gt;2,HLOOKUP($A104,'Z-scores'!$C$2:$UD$20,8,FALSE)&lt;-2),"",'Total-corrected counts'!J104),"")</f>
        <v>0</v>
      </c>
      <c r="K104">
        <f>IFERROR(IF(OR(HLOOKUP($A104,'Z-scores'!$C$2:$UD$20,9,FALSE)&gt;2,HLOOKUP($A104,'Z-scores'!$C$2:$UD$20,9,FALSE)&lt;-2),"",'Total-corrected counts'!K104),"")</f>
        <v>0</v>
      </c>
      <c r="L104">
        <f>IFERROR(IF(OR(HLOOKUP($A104,'Z-scores'!$C$2:$UD$20,10,FALSE)&gt;2,HLOOKUP($A104,'Z-scores'!$C$2:$UD$20,10,FALSE)&lt;-2),"",'Total-corrected counts'!L104),"")</f>
        <v>0</v>
      </c>
      <c r="M104">
        <f>IFERROR(IF(OR(HLOOKUP($A104,'Z-scores'!$C$2:$UD$20,11,FALSE)&gt;2,HLOOKUP($A104,'Z-scores'!$C$2:$UD$20,11,FALSE)&lt;-2),"",'Total-corrected counts'!M104),"")</f>
        <v>7.8329968216463486E-2</v>
      </c>
      <c r="N104">
        <f>IFERROR(IF(OR(HLOOKUP($A104,'Z-scores'!$C$2:$UD$20,12,FALSE)&gt;2,HLOOKUP($A104,'Z-scores'!$C$2:$UD$20,12,FALSE)&lt;-2),"",'Total-corrected counts'!N104),"")</f>
        <v>0</v>
      </c>
      <c r="O104">
        <f>IFERROR(IF(OR(HLOOKUP($A104,'Z-scores'!$C$2:$UD$20,13,FALSE)&gt;2,HLOOKUP($A104,'Z-scores'!$C$2:$UD$20,13,FALSE)&lt;-2),"",'Total-corrected counts'!O104),"")</f>
        <v>5.048011638695634E-2</v>
      </c>
      <c r="P104">
        <f>IFERROR(IF(OR(HLOOKUP($A104,'Z-scores'!$C$2:$UD$20,14,FALSE)&gt;2,HLOOKUP($A104,'Z-scores'!$C$2:$UD$20,14,FALSE)&lt;-2),"",'Total-corrected counts'!P104),"")</f>
        <v>0.25215302354981028</v>
      </c>
      <c r="Q104">
        <f>IFERROR(IF(OR(HLOOKUP($A104,'Z-scores'!$C$2:$UD$20,15,FALSE)&gt;2,HLOOKUP($A104,'Z-scores'!$C$2:$UD$20,15,FALSE)&lt;-2),"",'Total-corrected counts'!Q104),"")</f>
        <v>0.45830050471561967</v>
      </c>
      <c r="R104">
        <f>IFERROR(IF(OR(HLOOKUP($A104,'Z-scores'!$C$2:$UD$20,16,FALSE)&gt;2,HLOOKUP($A104,'Z-scores'!$C$2:$UD$20,16,FALSE)&lt;-2),"",'Total-corrected counts'!R104),"")</f>
        <v>0.27648052314923338</v>
      </c>
      <c r="S104">
        <f>IFERROR(IF(OR(HLOOKUP($A104,'Z-scores'!$C$2:$UD$20,17,FALSE)&gt;2,HLOOKUP($A104,'Z-scores'!$C$2:$UD$20,17,FALSE)&lt;-2),"",'Total-corrected counts'!S104),"")</f>
        <v>0.10856949913632963</v>
      </c>
      <c r="T104">
        <f>IFERROR(IF(OR(HLOOKUP($A104,'Z-scores'!$C$2:$UD$20,18,FALSE)&gt;2,HLOOKUP($A104,'Z-scores'!$C$2:$UD$20,18,FALSE)&lt;-2),"",'Total-corrected counts'!T104),"")</f>
        <v>2.5773063025448323E-2</v>
      </c>
      <c r="U104">
        <f>IFERROR(IF(OR(HLOOKUP($A104,'Z-scores'!$C$2:$UD$20,19,FALSE)&gt;2,HLOOKUP($A104,'Z-scores'!$C$2:$UD$20,19,FALSE)&lt;-2),"",'Total-corrected counts'!U104),"")</f>
        <v>8.2449889994488879E-2</v>
      </c>
      <c r="V104">
        <f t="shared" si="4"/>
        <v>1</v>
      </c>
      <c r="W104">
        <f t="shared" si="5"/>
        <v>0.61934500776492629</v>
      </c>
      <c r="X104">
        <f t="shared" si="6"/>
        <v>0.21021836472784361</v>
      </c>
      <c r="Y104">
        <f t="shared" si="7"/>
        <v>0.15677582749473579</v>
      </c>
    </row>
    <row r="105" spans="1:25" x14ac:dyDescent="0.25">
      <c r="A105">
        <v>107</v>
      </c>
      <c r="B105" t="s">
        <v>640</v>
      </c>
      <c r="C105">
        <v>1000</v>
      </c>
      <c r="D105">
        <v>500</v>
      </c>
      <c r="E105" t="str">
        <f>IFERROR(IF(OR(HLOOKUP($A105,'Z-scores'!$C$2:$UD$20,3,FALSE)&gt;2,HLOOKUP(A105,'Z-scores'!$C$2:$UD$20,3,FALSE)&lt;-2),"",'Total-corrected counts'!E105),"")</f>
        <v/>
      </c>
      <c r="F105" t="str">
        <f>IFERROR(IF(OR(HLOOKUP($A105,'Z-scores'!$C$2:$UD$20,4,FALSE)&gt;2,HLOOKUP($A105,'Z-scores'!$C$2:$UD$20,4,FALSE)&lt;-2),"",'Total-corrected counts'!F105),"")</f>
        <v/>
      </c>
      <c r="G105" t="str">
        <f>IFERROR(IF(OR(HLOOKUP($A105,'Z-scores'!$C$2:$UD$20,5,FALSE)&gt;2,HLOOKUP($A105,'Z-scores'!$C$2:$UD$20,5,FALSE)&lt;-2),"",'Total-corrected counts'!G105),"")</f>
        <v/>
      </c>
      <c r="H105" t="str">
        <f>IFERROR(IF(OR(HLOOKUP($A105,'Z-scores'!$C$2:$UD$20,6,FALSE)&gt;2,HLOOKUP($A105,'Z-scores'!$C$2:$UD$20,6,FALSE)&lt;-2),"",'Total-corrected counts'!H105),"")</f>
        <v/>
      </c>
      <c r="I105" t="str">
        <f>IFERROR(IF(OR(HLOOKUP($A105,'Z-scores'!$C$2:$UD$20,7,FALSE)&gt;2,HLOOKUP($A105,'Z-scores'!$C$2:$UD$20,7,FALSE)&lt;-2),"",'Total-corrected counts'!I105),"")</f>
        <v/>
      </c>
      <c r="J105" t="str">
        <f>IFERROR(IF(OR(HLOOKUP($A105,'Z-scores'!$C$2:$UD$20,8,FALSE)&gt;2,HLOOKUP($A105,'Z-scores'!$C$2:$UD$20,8,FALSE)&lt;-2),"",'Total-corrected counts'!J105),"")</f>
        <v/>
      </c>
      <c r="K105" t="str">
        <f>IFERROR(IF(OR(HLOOKUP($A105,'Z-scores'!$C$2:$UD$20,9,FALSE)&gt;2,HLOOKUP($A105,'Z-scores'!$C$2:$UD$20,9,FALSE)&lt;-2),"",'Total-corrected counts'!K105),"")</f>
        <v/>
      </c>
      <c r="L105" t="str">
        <f>IFERROR(IF(OR(HLOOKUP($A105,'Z-scores'!$C$2:$UD$20,10,FALSE)&gt;2,HLOOKUP($A105,'Z-scores'!$C$2:$UD$20,10,FALSE)&lt;-2),"",'Total-corrected counts'!L105),"")</f>
        <v/>
      </c>
      <c r="M105" t="str">
        <f>IFERROR(IF(OR(HLOOKUP($A105,'Z-scores'!$C$2:$UD$20,11,FALSE)&gt;2,HLOOKUP($A105,'Z-scores'!$C$2:$UD$20,11,FALSE)&lt;-2),"",'Total-corrected counts'!M105),"")</f>
        <v/>
      </c>
      <c r="N105" t="str">
        <f>IFERROR(IF(OR(HLOOKUP($A105,'Z-scores'!$C$2:$UD$20,12,FALSE)&gt;2,HLOOKUP($A105,'Z-scores'!$C$2:$UD$20,12,FALSE)&lt;-2),"",'Total-corrected counts'!N105),"")</f>
        <v/>
      </c>
      <c r="O105" t="str">
        <f>IFERROR(IF(OR(HLOOKUP($A105,'Z-scores'!$C$2:$UD$20,13,FALSE)&gt;2,HLOOKUP($A105,'Z-scores'!$C$2:$UD$20,13,FALSE)&lt;-2),"",'Total-corrected counts'!O105),"")</f>
        <v/>
      </c>
      <c r="P105" t="str">
        <f>IFERROR(IF(OR(HLOOKUP($A105,'Z-scores'!$C$2:$UD$20,14,FALSE)&gt;2,HLOOKUP($A105,'Z-scores'!$C$2:$UD$20,14,FALSE)&lt;-2),"",'Total-corrected counts'!P105),"")</f>
        <v/>
      </c>
      <c r="Q105" t="str">
        <f>IFERROR(IF(OR(HLOOKUP($A105,'Z-scores'!$C$2:$UD$20,15,FALSE)&gt;2,HLOOKUP($A105,'Z-scores'!$C$2:$UD$20,15,FALSE)&lt;-2),"",'Total-corrected counts'!Q105),"")</f>
        <v/>
      </c>
      <c r="R105" t="str">
        <f>IFERROR(IF(OR(HLOOKUP($A105,'Z-scores'!$C$2:$UD$20,16,FALSE)&gt;2,HLOOKUP($A105,'Z-scores'!$C$2:$UD$20,16,FALSE)&lt;-2),"",'Total-corrected counts'!R105),"")</f>
        <v/>
      </c>
      <c r="S105" t="str">
        <f>IFERROR(IF(OR(HLOOKUP($A105,'Z-scores'!$C$2:$UD$20,17,FALSE)&gt;2,HLOOKUP($A105,'Z-scores'!$C$2:$UD$20,17,FALSE)&lt;-2),"",'Total-corrected counts'!S105),"")</f>
        <v/>
      </c>
      <c r="T105" t="str">
        <f>IFERROR(IF(OR(HLOOKUP($A105,'Z-scores'!$C$2:$UD$20,18,FALSE)&gt;2,HLOOKUP($A105,'Z-scores'!$C$2:$UD$20,18,FALSE)&lt;-2),"",'Total-corrected counts'!T105),"")</f>
        <v/>
      </c>
      <c r="U105" t="str">
        <f>IFERROR(IF(OR(HLOOKUP($A105,'Z-scores'!$C$2:$UD$20,19,FALSE)&gt;2,HLOOKUP($A105,'Z-scores'!$C$2:$UD$20,19,FALSE)&lt;-2),"",'Total-corrected counts'!U105),"")</f>
        <v/>
      </c>
      <c r="V105">
        <f t="shared" si="4"/>
        <v>1</v>
      </c>
      <c r="W105" t="str">
        <f t="shared" si="5"/>
        <v/>
      </c>
      <c r="X105" t="str">
        <f t="shared" si="6"/>
        <v/>
      </c>
      <c r="Y105" t="str">
        <f t="shared" si="7"/>
        <v/>
      </c>
    </row>
    <row r="106" spans="1:25" x14ac:dyDescent="0.25">
      <c r="A106">
        <v>108</v>
      </c>
      <c r="B106" t="s">
        <v>641</v>
      </c>
      <c r="C106">
        <v>116200</v>
      </c>
      <c r="D106">
        <v>81</v>
      </c>
      <c r="E106" t="str">
        <f>IFERROR(IF(OR(HLOOKUP($A106,'Z-scores'!$C$2:$UD$20,3,FALSE)&gt;2,HLOOKUP(A106,'Z-scores'!$C$2:$UD$20,3,FALSE)&lt;-2),"",'Total-corrected counts'!E106),"")</f>
        <v/>
      </c>
      <c r="F106" t="str">
        <f>IFERROR(IF(OR(HLOOKUP($A106,'Z-scores'!$C$2:$UD$20,4,FALSE)&gt;2,HLOOKUP($A106,'Z-scores'!$C$2:$UD$20,4,FALSE)&lt;-2),"",'Total-corrected counts'!F106),"")</f>
        <v/>
      </c>
      <c r="G106" t="str">
        <f>IFERROR(IF(OR(HLOOKUP($A106,'Z-scores'!$C$2:$UD$20,5,FALSE)&gt;2,HLOOKUP($A106,'Z-scores'!$C$2:$UD$20,5,FALSE)&lt;-2),"",'Total-corrected counts'!G106),"")</f>
        <v/>
      </c>
      <c r="H106" t="str">
        <f>IFERROR(IF(OR(HLOOKUP($A106,'Z-scores'!$C$2:$UD$20,6,FALSE)&gt;2,HLOOKUP($A106,'Z-scores'!$C$2:$UD$20,6,FALSE)&lt;-2),"",'Total-corrected counts'!H106),"")</f>
        <v/>
      </c>
      <c r="I106" t="str">
        <f>IFERROR(IF(OR(HLOOKUP($A106,'Z-scores'!$C$2:$UD$20,7,FALSE)&gt;2,HLOOKUP($A106,'Z-scores'!$C$2:$UD$20,7,FALSE)&lt;-2),"",'Total-corrected counts'!I106),"")</f>
        <v/>
      </c>
      <c r="J106" t="str">
        <f>IFERROR(IF(OR(HLOOKUP($A106,'Z-scores'!$C$2:$UD$20,8,FALSE)&gt;2,HLOOKUP($A106,'Z-scores'!$C$2:$UD$20,8,FALSE)&lt;-2),"",'Total-corrected counts'!J106),"")</f>
        <v/>
      </c>
      <c r="K106" t="str">
        <f>IFERROR(IF(OR(HLOOKUP($A106,'Z-scores'!$C$2:$UD$20,9,FALSE)&gt;2,HLOOKUP($A106,'Z-scores'!$C$2:$UD$20,9,FALSE)&lt;-2),"",'Total-corrected counts'!K106),"")</f>
        <v/>
      </c>
      <c r="L106" t="str">
        <f>IFERROR(IF(OR(HLOOKUP($A106,'Z-scores'!$C$2:$UD$20,10,FALSE)&gt;2,HLOOKUP($A106,'Z-scores'!$C$2:$UD$20,10,FALSE)&lt;-2),"",'Total-corrected counts'!L106),"")</f>
        <v/>
      </c>
      <c r="M106" t="str">
        <f>IFERROR(IF(OR(HLOOKUP($A106,'Z-scores'!$C$2:$UD$20,11,FALSE)&gt;2,HLOOKUP($A106,'Z-scores'!$C$2:$UD$20,11,FALSE)&lt;-2),"",'Total-corrected counts'!M106),"")</f>
        <v/>
      </c>
      <c r="N106" t="str">
        <f>IFERROR(IF(OR(HLOOKUP($A106,'Z-scores'!$C$2:$UD$20,12,FALSE)&gt;2,HLOOKUP($A106,'Z-scores'!$C$2:$UD$20,12,FALSE)&lt;-2),"",'Total-corrected counts'!N106),"")</f>
        <v/>
      </c>
      <c r="O106" t="str">
        <f>IFERROR(IF(OR(HLOOKUP($A106,'Z-scores'!$C$2:$UD$20,13,FALSE)&gt;2,HLOOKUP($A106,'Z-scores'!$C$2:$UD$20,13,FALSE)&lt;-2),"",'Total-corrected counts'!O106),"")</f>
        <v/>
      </c>
      <c r="P106" t="str">
        <f>IFERROR(IF(OR(HLOOKUP($A106,'Z-scores'!$C$2:$UD$20,14,FALSE)&gt;2,HLOOKUP($A106,'Z-scores'!$C$2:$UD$20,14,FALSE)&lt;-2),"",'Total-corrected counts'!P106),"")</f>
        <v/>
      </c>
      <c r="Q106" t="str">
        <f>IFERROR(IF(OR(HLOOKUP($A106,'Z-scores'!$C$2:$UD$20,15,FALSE)&gt;2,HLOOKUP($A106,'Z-scores'!$C$2:$UD$20,15,FALSE)&lt;-2),"",'Total-corrected counts'!Q106),"")</f>
        <v/>
      </c>
      <c r="R106" t="str">
        <f>IFERROR(IF(OR(HLOOKUP($A106,'Z-scores'!$C$2:$UD$20,16,FALSE)&gt;2,HLOOKUP($A106,'Z-scores'!$C$2:$UD$20,16,FALSE)&lt;-2),"",'Total-corrected counts'!R106),"")</f>
        <v/>
      </c>
      <c r="S106" t="str">
        <f>IFERROR(IF(OR(HLOOKUP($A106,'Z-scores'!$C$2:$UD$20,17,FALSE)&gt;2,HLOOKUP($A106,'Z-scores'!$C$2:$UD$20,17,FALSE)&lt;-2),"",'Total-corrected counts'!S106),"")</f>
        <v/>
      </c>
      <c r="T106" t="str">
        <f>IFERROR(IF(OR(HLOOKUP($A106,'Z-scores'!$C$2:$UD$20,18,FALSE)&gt;2,HLOOKUP($A106,'Z-scores'!$C$2:$UD$20,18,FALSE)&lt;-2),"",'Total-corrected counts'!T106),"")</f>
        <v/>
      </c>
      <c r="U106" t="str">
        <f>IFERROR(IF(OR(HLOOKUP($A106,'Z-scores'!$C$2:$UD$20,19,FALSE)&gt;2,HLOOKUP($A106,'Z-scores'!$C$2:$UD$20,19,FALSE)&lt;-2),"",'Total-corrected counts'!U106),"")</f>
        <v/>
      </c>
      <c r="V106">
        <f t="shared" si="4"/>
        <v>1</v>
      </c>
      <c r="W106" t="str">
        <f t="shared" si="5"/>
        <v/>
      </c>
      <c r="X106" t="str">
        <f t="shared" si="6"/>
        <v/>
      </c>
      <c r="Y106" t="str">
        <f t="shared" si="7"/>
        <v/>
      </c>
    </row>
    <row r="107" spans="1:25" x14ac:dyDescent="0.25">
      <c r="A107">
        <v>109</v>
      </c>
      <c r="B107" t="s">
        <v>642</v>
      </c>
      <c r="C107">
        <v>108900</v>
      </c>
      <c r="D107">
        <v>760</v>
      </c>
      <c r="E107" t="str">
        <f>IFERROR(IF(OR(HLOOKUP($A107,'Z-scores'!$C$2:$UD$20,3,FALSE)&gt;2,HLOOKUP(A107,'Z-scores'!$C$2:$UD$20,3,FALSE)&lt;-2),"",'Total-corrected counts'!E107),"")</f>
        <v/>
      </c>
      <c r="F107" t="str">
        <f>IFERROR(IF(OR(HLOOKUP($A107,'Z-scores'!$C$2:$UD$20,4,FALSE)&gt;2,HLOOKUP($A107,'Z-scores'!$C$2:$UD$20,4,FALSE)&lt;-2),"",'Total-corrected counts'!F107),"")</f>
        <v/>
      </c>
      <c r="G107" t="str">
        <f>IFERROR(IF(OR(HLOOKUP($A107,'Z-scores'!$C$2:$UD$20,5,FALSE)&gt;2,HLOOKUP($A107,'Z-scores'!$C$2:$UD$20,5,FALSE)&lt;-2),"",'Total-corrected counts'!G107),"")</f>
        <v/>
      </c>
      <c r="H107" t="str">
        <f>IFERROR(IF(OR(HLOOKUP($A107,'Z-scores'!$C$2:$UD$20,6,FALSE)&gt;2,HLOOKUP($A107,'Z-scores'!$C$2:$UD$20,6,FALSE)&lt;-2),"",'Total-corrected counts'!H107),"")</f>
        <v/>
      </c>
      <c r="I107" t="str">
        <f>IFERROR(IF(OR(HLOOKUP($A107,'Z-scores'!$C$2:$UD$20,7,FALSE)&gt;2,HLOOKUP($A107,'Z-scores'!$C$2:$UD$20,7,FALSE)&lt;-2),"",'Total-corrected counts'!I107),"")</f>
        <v/>
      </c>
      <c r="J107" t="str">
        <f>IFERROR(IF(OR(HLOOKUP($A107,'Z-scores'!$C$2:$UD$20,8,FALSE)&gt;2,HLOOKUP($A107,'Z-scores'!$C$2:$UD$20,8,FALSE)&lt;-2),"",'Total-corrected counts'!J107),"")</f>
        <v/>
      </c>
      <c r="K107" t="str">
        <f>IFERROR(IF(OR(HLOOKUP($A107,'Z-scores'!$C$2:$UD$20,9,FALSE)&gt;2,HLOOKUP($A107,'Z-scores'!$C$2:$UD$20,9,FALSE)&lt;-2),"",'Total-corrected counts'!K107),"")</f>
        <v/>
      </c>
      <c r="L107" t="str">
        <f>IFERROR(IF(OR(HLOOKUP($A107,'Z-scores'!$C$2:$UD$20,10,FALSE)&gt;2,HLOOKUP($A107,'Z-scores'!$C$2:$UD$20,10,FALSE)&lt;-2),"",'Total-corrected counts'!L107),"")</f>
        <v/>
      </c>
      <c r="M107" t="str">
        <f>IFERROR(IF(OR(HLOOKUP($A107,'Z-scores'!$C$2:$UD$20,11,FALSE)&gt;2,HLOOKUP($A107,'Z-scores'!$C$2:$UD$20,11,FALSE)&lt;-2),"",'Total-corrected counts'!M107),"")</f>
        <v/>
      </c>
      <c r="N107" t="str">
        <f>IFERROR(IF(OR(HLOOKUP($A107,'Z-scores'!$C$2:$UD$20,12,FALSE)&gt;2,HLOOKUP($A107,'Z-scores'!$C$2:$UD$20,12,FALSE)&lt;-2),"",'Total-corrected counts'!N107),"")</f>
        <v/>
      </c>
      <c r="O107" t="str">
        <f>IFERROR(IF(OR(HLOOKUP($A107,'Z-scores'!$C$2:$UD$20,13,FALSE)&gt;2,HLOOKUP($A107,'Z-scores'!$C$2:$UD$20,13,FALSE)&lt;-2),"",'Total-corrected counts'!O107),"")</f>
        <v/>
      </c>
      <c r="P107" t="str">
        <f>IFERROR(IF(OR(HLOOKUP($A107,'Z-scores'!$C$2:$UD$20,14,FALSE)&gt;2,HLOOKUP($A107,'Z-scores'!$C$2:$UD$20,14,FALSE)&lt;-2),"",'Total-corrected counts'!P107),"")</f>
        <v/>
      </c>
      <c r="Q107" t="str">
        <f>IFERROR(IF(OR(HLOOKUP($A107,'Z-scores'!$C$2:$UD$20,15,FALSE)&gt;2,HLOOKUP($A107,'Z-scores'!$C$2:$UD$20,15,FALSE)&lt;-2),"",'Total-corrected counts'!Q107),"")</f>
        <v/>
      </c>
      <c r="R107" t="str">
        <f>IFERROR(IF(OR(HLOOKUP($A107,'Z-scores'!$C$2:$UD$20,16,FALSE)&gt;2,HLOOKUP($A107,'Z-scores'!$C$2:$UD$20,16,FALSE)&lt;-2),"",'Total-corrected counts'!R107),"")</f>
        <v/>
      </c>
      <c r="S107" t="str">
        <f>IFERROR(IF(OR(HLOOKUP($A107,'Z-scores'!$C$2:$UD$20,17,FALSE)&gt;2,HLOOKUP($A107,'Z-scores'!$C$2:$UD$20,17,FALSE)&lt;-2),"",'Total-corrected counts'!S107),"")</f>
        <v/>
      </c>
      <c r="T107" t="str">
        <f>IFERROR(IF(OR(HLOOKUP($A107,'Z-scores'!$C$2:$UD$20,18,FALSE)&gt;2,HLOOKUP($A107,'Z-scores'!$C$2:$UD$20,18,FALSE)&lt;-2),"",'Total-corrected counts'!T107),"")</f>
        <v/>
      </c>
      <c r="U107" t="str">
        <f>IFERROR(IF(OR(HLOOKUP($A107,'Z-scores'!$C$2:$UD$20,19,FALSE)&gt;2,HLOOKUP($A107,'Z-scores'!$C$2:$UD$20,19,FALSE)&lt;-2),"",'Total-corrected counts'!U107),"")</f>
        <v/>
      </c>
      <c r="V107">
        <f t="shared" si="4"/>
        <v>1</v>
      </c>
      <c r="W107" t="str">
        <f t="shared" si="5"/>
        <v/>
      </c>
      <c r="X107" t="str">
        <f t="shared" si="6"/>
        <v/>
      </c>
      <c r="Y107" t="str">
        <f t="shared" si="7"/>
        <v/>
      </c>
    </row>
    <row r="108" spans="1:25" x14ac:dyDescent="0.25">
      <c r="A108">
        <v>110</v>
      </c>
      <c r="B108" t="s">
        <v>643</v>
      </c>
      <c r="C108">
        <v>71500</v>
      </c>
      <c r="D108">
        <v>94</v>
      </c>
      <c r="E108" t="str">
        <f>IFERROR(IF(OR(HLOOKUP($A108,'Z-scores'!$C$2:$UD$20,3,FALSE)&gt;2,HLOOKUP(A108,'Z-scores'!$C$2:$UD$20,3,FALSE)&lt;-2),"",'Total-corrected counts'!E108),"")</f>
        <v/>
      </c>
      <c r="F108" t="str">
        <f>IFERROR(IF(OR(HLOOKUP($A108,'Z-scores'!$C$2:$UD$20,4,FALSE)&gt;2,HLOOKUP($A108,'Z-scores'!$C$2:$UD$20,4,FALSE)&lt;-2),"",'Total-corrected counts'!F108),"")</f>
        <v/>
      </c>
      <c r="G108" t="str">
        <f>IFERROR(IF(OR(HLOOKUP($A108,'Z-scores'!$C$2:$UD$20,5,FALSE)&gt;2,HLOOKUP($A108,'Z-scores'!$C$2:$UD$20,5,FALSE)&lt;-2),"",'Total-corrected counts'!G108),"")</f>
        <v/>
      </c>
      <c r="H108" t="str">
        <f>IFERROR(IF(OR(HLOOKUP($A108,'Z-scores'!$C$2:$UD$20,6,FALSE)&gt;2,HLOOKUP($A108,'Z-scores'!$C$2:$UD$20,6,FALSE)&lt;-2),"",'Total-corrected counts'!H108),"")</f>
        <v/>
      </c>
      <c r="I108" t="str">
        <f>IFERROR(IF(OR(HLOOKUP($A108,'Z-scores'!$C$2:$UD$20,7,FALSE)&gt;2,HLOOKUP($A108,'Z-scores'!$C$2:$UD$20,7,FALSE)&lt;-2),"",'Total-corrected counts'!I108),"")</f>
        <v/>
      </c>
      <c r="J108" t="str">
        <f>IFERROR(IF(OR(HLOOKUP($A108,'Z-scores'!$C$2:$UD$20,8,FALSE)&gt;2,HLOOKUP($A108,'Z-scores'!$C$2:$UD$20,8,FALSE)&lt;-2),"",'Total-corrected counts'!J108),"")</f>
        <v/>
      </c>
      <c r="K108" t="str">
        <f>IFERROR(IF(OR(HLOOKUP($A108,'Z-scores'!$C$2:$UD$20,9,FALSE)&gt;2,HLOOKUP($A108,'Z-scores'!$C$2:$UD$20,9,FALSE)&lt;-2),"",'Total-corrected counts'!K108),"")</f>
        <v/>
      </c>
      <c r="L108" t="str">
        <f>IFERROR(IF(OR(HLOOKUP($A108,'Z-scores'!$C$2:$UD$20,10,FALSE)&gt;2,HLOOKUP($A108,'Z-scores'!$C$2:$UD$20,10,FALSE)&lt;-2),"",'Total-corrected counts'!L108),"")</f>
        <v/>
      </c>
      <c r="M108" t="str">
        <f>IFERROR(IF(OR(HLOOKUP($A108,'Z-scores'!$C$2:$UD$20,11,FALSE)&gt;2,HLOOKUP($A108,'Z-scores'!$C$2:$UD$20,11,FALSE)&lt;-2),"",'Total-corrected counts'!M108),"")</f>
        <v/>
      </c>
      <c r="N108" t="str">
        <f>IFERROR(IF(OR(HLOOKUP($A108,'Z-scores'!$C$2:$UD$20,12,FALSE)&gt;2,HLOOKUP($A108,'Z-scores'!$C$2:$UD$20,12,FALSE)&lt;-2),"",'Total-corrected counts'!N108),"")</f>
        <v/>
      </c>
      <c r="O108" t="str">
        <f>IFERROR(IF(OR(HLOOKUP($A108,'Z-scores'!$C$2:$UD$20,13,FALSE)&gt;2,HLOOKUP($A108,'Z-scores'!$C$2:$UD$20,13,FALSE)&lt;-2),"",'Total-corrected counts'!O108),"")</f>
        <v/>
      </c>
      <c r="P108" t="str">
        <f>IFERROR(IF(OR(HLOOKUP($A108,'Z-scores'!$C$2:$UD$20,14,FALSE)&gt;2,HLOOKUP($A108,'Z-scores'!$C$2:$UD$20,14,FALSE)&lt;-2),"",'Total-corrected counts'!P108),"")</f>
        <v/>
      </c>
      <c r="Q108" t="str">
        <f>IFERROR(IF(OR(HLOOKUP($A108,'Z-scores'!$C$2:$UD$20,15,FALSE)&gt;2,HLOOKUP($A108,'Z-scores'!$C$2:$UD$20,15,FALSE)&lt;-2),"",'Total-corrected counts'!Q108),"")</f>
        <v/>
      </c>
      <c r="R108" t="str">
        <f>IFERROR(IF(OR(HLOOKUP($A108,'Z-scores'!$C$2:$UD$20,16,FALSE)&gt;2,HLOOKUP($A108,'Z-scores'!$C$2:$UD$20,16,FALSE)&lt;-2),"",'Total-corrected counts'!R108),"")</f>
        <v/>
      </c>
      <c r="S108" t="str">
        <f>IFERROR(IF(OR(HLOOKUP($A108,'Z-scores'!$C$2:$UD$20,17,FALSE)&gt;2,HLOOKUP($A108,'Z-scores'!$C$2:$UD$20,17,FALSE)&lt;-2),"",'Total-corrected counts'!S108),"")</f>
        <v/>
      </c>
      <c r="T108" t="str">
        <f>IFERROR(IF(OR(HLOOKUP($A108,'Z-scores'!$C$2:$UD$20,18,FALSE)&gt;2,HLOOKUP($A108,'Z-scores'!$C$2:$UD$20,18,FALSE)&lt;-2),"",'Total-corrected counts'!T108),"")</f>
        <v/>
      </c>
      <c r="U108" t="str">
        <f>IFERROR(IF(OR(HLOOKUP($A108,'Z-scores'!$C$2:$UD$20,19,FALSE)&gt;2,HLOOKUP($A108,'Z-scores'!$C$2:$UD$20,19,FALSE)&lt;-2),"",'Total-corrected counts'!U108),"")</f>
        <v/>
      </c>
      <c r="V108">
        <f t="shared" si="4"/>
        <v>1</v>
      </c>
      <c r="W108" t="str">
        <f t="shared" si="5"/>
        <v/>
      </c>
      <c r="X108" t="str">
        <f t="shared" si="6"/>
        <v/>
      </c>
      <c r="Y108" t="str">
        <f t="shared" si="7"/>
        <v/>
      </c>
    </row>
    <row r="109" spans="1:25" x14ac:dyDescent="0.25">
      <c r="A109">
        <v>111</v>
      </c>
      <c r="B109" t="s">
        <v>644</v>
      </c>
      <c r="C109">
        <v>24000</v>
      </c>
      <c r="D109">
        <v>95</v>
      </c>
      <c r="E109" t="str">
        <f>IFERROR(IF(OR(HLOOKUP($A109,'Z-scores'!$C$2:$UD$20,3,FALSE)&gt;2,HLOOKUP(A109,'Z-scores'!$C$2:$UD$20,3,FALSE)&lt;-2),"",'Total-corrected counts'!E109),"")</f>
        <v/>
      </c>
      <c r="F109" t="str">
        <f>IFERROR(IF(OR(HLOOKUP($A109,'Z-scores'!$C$2:$UD$20,4,FALSE)&gt;2,HLOOKUP($A109,'Z-scores'!$C$2:$UD$20,4,FALSE)&lt;-2),"",'Total-corrected counts'!F109),"")</f>
        <v/>
      </c>
      <c r="G109" t="str">
        <f>IFERROR(IF(OR(HLOOKUP($A109,'Z-scores'!$C$2:$UD$20,5,FALSE)&gt;2,HLOOKUP($A109,'Z-scores'!$C$2:$UD$20,5,FALSE)&lt;-2),"",'Total-corrected counts'!G109),"")</f>
        <v/>
      </c>
      <c r="H109" t="str">
        <f>IFERROR(IF(OR(HLOOKUP($A109,'Z-scores'!$C$2:$UD$20,6,FALSE)&gt;2,HLOOKUP($A109,'Z-scores'!$C$2:$UD$20,6,FALSE)&lt;-2),"",'Total-corrected counts'!H109),"")</f>
        <v/>
      </c>
      <c r="I109" t="str">
        <f>IFERROR(IF(OR(HLOOKUP($A109,'Z-scores'!$C$2:$UD$20,7,FALSE)&gt;2,HLOOKUP($A109,'Z-scores'!$C$2:$UD$20,7,FALSE)&lt;-2),"",'Total-corrected counts'!I109),"")</f>
        <v/>
      </c>
      <c r="J109" t="str">
        <f>IFERROR(IF(OR(HLOOKUP($A109,'Z-scores'!$C$2:$UD$20,8,FALSE)&gt;2,HLOOKUP($A109,'Z-scores'!$C$2:$UD$20,8,FALSE)&lt;-2),"",'Total-corrected counts'!J109),"")</f>
        <v/>
      </c>
      <c r="K109" t="str">
        <f>IFERROR(IF(OR(HLOOKUP($A109,'Z-scores'!$C$2:$UD$20,9,FALSE)&gt;2,HLOOKUP($A109,'Z-scores'!$C$2:$UD$20,9,FALSE)&lt;-2),"",'Total-corrected counts'!K109),"")</f>
        <v/>
      </c>
      <c r="L109" t="str">
        <f>IFERROR(IF(OR(HLOOKUP($A109,'Z-scores'!$C$2:$UD$20,10,FALSE)&gt;2,HLOOKUP($A109,'Z-scores'!$C$2:$UD$20,10,FALSE)&lt;-2),"",'Total-corrected counts'!L109),"")</f>
        <v/>
      </c>
      <c r="M109" t="str">
        <f>IFERROR(IF(OR(HLOOKUP($A109,'Z-scores'!$C$2:$UD$20,11,FALSE)&gt;2,HLOOKUP($A109,'Z-scores'!$C$2:$UD$20,11,FALSE)&lt;-2),"",'Total-corrected counts'!M109),"")</f>
        <v/>
      </c>
      <c r="N109" t="str">
        <f>IFERROR(IF(OR(HLOOKUP($A109,'Z-scores'!$C$2:$UD$20,12,FALSE)&gt;2,HLOOKUP($A109,'Z-scores'!$C$2:$UD$20,12,FALSE)&lt;-2),"",'Total-corrected counts'!N109),"")</f>
        <v/>
      </c>
      <c r="O109" t="str">
        <f>IFERROR(IF(OR(HLOOKUP($A109,'Z-scores'!$C$2:$UD$20,13,FALSE)&gt;2,HLOOKUP($A109,'Z-scores'!$C$2:$UD$20,13,FALSE)&lt;-2),"",'Total-corrected counts'!O109),"")</f>
        <v/>
      </c>
      <c r="P109" t="str">
        <f>IFERROR(IF(OR(HLOOKUP($A109,'Z-scores'!$C$2:$UD$20,14,FALSE)&gt;2,HLOOKUP($A109,'Z-scores'!$C$2:$UD$20,14,FALSE)&lt;-2),"",'Total-corrected counts'!P109),"")</f>
        <v/>
      </c>
      <c r="Q109" t="str">
        <f>IFERROR(IF(OR(HLOOKUP($A109,'Z-scores'!$C$2:$UD$20,15,FALSE)&gt;2,HLOOKUP($A109,'Z-scores'!$C$2:$UD$20,15,FALSE)&lt;-2),"",'Total-corrected counts'!Q109),"")</f>
        <v/>
      </c>
      <c r="R109" t="str">
        <f>IFERROR(IF(OR(HLOOKUP($A109,'Z-scores'!$C$2:$UD$20,16,FALSE)&gt;2,HLOOKUP($A109,'Z-scores'!$C$2:$UD$20,16,FALSE)&lt;-2),"",'Total-corrected counts'!R109),"")</f>
        <v/>
      </c>
      <c r="S109" t="str">
        <f>IFERROR(IF(OR(HLOOKUP($A109,'Z-scores'!$C$2:$UD$20,17,FALSE)&gt;2,HLOOKUP($A109,'Z-scores'!$C$2:$UD$20,17,FALSE)&lt;-2),"",'Total-corrected counts'!S109),"")</f>
        <v/>
      </c>
      <c r="T109" t="str">
        <f>IFERROR(IF(OR(HLOOKUP($A109,'Z-scores'!$C$2:$UD$20,18,FALSE)&gt;2,HLOOKUP($A109,'Z-scores'!$C$2:$UD$20,18,FALSE)&lt;-2),"",'Total-corrected counts'!T109),"")</f>
        <v/>
      </c>
      <c r="U109" t="str">
        <f>IFERROR(IF(OR(HLOOKUP($A109,'Z-scores'!$C$2:$UD$20,19,FALSE)&gt;2,HLOOKUP($A109,'Z-scores'!$C$2:$UD$20,19,FALSE)&lt;-2),"",'Total-corrected counts'!U109),"")</f>
        <v/>
      </c>
      <c r="V109">
        <f t="shared" si="4"/>
        <v>1</v>
      </c>
      <c r="W109" t="str">
        <f t="shared" si="5"/>
        <v/>
      </c>
      <c r="X109" t="str">
        <f t="shared" si="6"/>
        <v/>
      </c>
      <c r="Y109" t="str">
        <f t="shared" si="7"/>
        <v/>
      </c>
    </row>
    <row r="110" spans="1:25" x14ac:dyDescent="0.25">
      <c r="A110">
        <v>112</v>
      </c>
      <c r="B110" t="s">
        <v>645</v>
      </c>
      <c r="C110">
        <v>89800</v>
      </c>
      <c r="D110">
        <v>607</v>
      </c>
      <c r="E110" t="str">
        <f>IFERROR(IF(OR(HLOOKUP($A110,'Z-scores'!$C$2:$UD$20,3,FALSE)&gt;2,HLOOKUP(A110,'Z-scores'!$C$2:$UD$20,3,FALSE)&lt;-2),"",'Total-corrected counts'!E110),"")</f>
        <v/>
      </c>
      <c r="F110" t="str">
        <f>IFERROR(IF(OR(HLOOKUP($A110,'Z-scores'!$C$2:$UD$20,4,FALSE)&gt;2,HLOOKUP($A110,'Z-scores'!$C$2:$UD$20,4,FALSE)&lt;-2),"",'Total-corrected counts'!F110),"")</f>
        <v/>
      </c>
      <c r="G110" t="str">
        <f>IFERROR(IF(OR(HLOOKUP($A110,'Z-scores'!$C$2:$UD$20,5,FALSE)&gt;2,HLOOKUP($A110,'Z-scores'!$C$2:$UD$20,5,FALSE)&lt;-2),"",'Total-corrected counts'!G110),"")</f>
        <v/>
      </c>
      <c r="H110" t="str">
        <f>IFERROR(IF(OR(HLOOKUP($A110,'Z-scores'!$C$2:$UD$20,6,FALSE)&gt;2,HLOOKUP($A110,'Z-scores'!$C$2:$UD$20,6,FALSE)&lt;-2),"",'Total-corrected counts'!H110),"")</f>
        <v/>
      </c>
      <c r="I110" t="str">
        <f>IFERROR(IF(OR(HLOOKUP($A110,'Z-scores'!$C$2:$UD$20,7,FALSE)&gt;2,HLOOKUP($A110,'Z-scores'!$C$2:$UD$20,7,FALSE)&lt;-2),"",'Total-corrected counts'!I110),"")</f>
        <v/>
      </c>
      <c r="J110" t="str">
        <f>IFERROR(IF(OR(HLOOKUP($A110,'Z-scores'!$C$2:$UD$20,8,FALSE)&gt;2,HLOOKUP($A110,'Z-scores'!$C$2:$UD$20,8,FALSE)&lt;-2),"",'Total-corrected counts'!J110),"")</f>
        <v/>
      </c>
      <c r="K110" t="str">
        <f>IFERROR(IF(OR(HLOOKUP($A110,'Z-scores'!$C$2:$UD$20,9,FALSE)&gt;2,HLOOKUP($A110,'Z-scores'!$C$2:$UD$20,9,FALSE)&lt;-2),"",'Total-corrected counts'!K110),"")</f>
        <v/>
      </c>
      <c r="L110" t="str">
        <f>IFERROR(IF(OR(HLOOKUP($A110,'Z-scores'!$C$2:$UD$20,10,FALSE)&gt;2,HLOOKUP($A110,'Z-scores'!$C$2:$UD$20,10,FALSE)&lt;-2),"",'Total-corrected counts'!L110),"")</f>
        <v/>
      </c>
      <c r="M110" t="str">
        <f>IFERROR(IF(OR(HLOOKUP($A110,'Z-scores'!$C$2:$UD$20,11,FALSE)&gt;2,HLOOKUP($A110,'Z-scores'!$C$2:$UD$20,11,FALSE)&lt;-2),"",'Total-corrected counts'!M110),"")</f>
        <v/>
      </c>
      <c r="N110" t="str">
        <f>IFERROR(IF(OR(HLOOKUP($A110,'Z-scores'!$C$2:$UD$20,12,FALSE)&gt;2,HLOOKUP($A110,'Z-scores'!$C$2:$UD$20,12,FALSE)&lt;-2),"",'Total-corrected counts'!N110),"")</f>
        <v/>
      </c>
      <c r="O110" t="str">
        <f>IFERROR(IF(OR(HLOOKUP($A110,'Z-scores'!$C$2:$UD$20,13,FALSE)&gt;2,HLOOKUP($A110,'Z-scores'!$C$2:$UD$20,13,FALSE)&lt;-2),"",'Total-corrected counts'!O110),"")</f>
        <v/>
      </c>
      <c r="P110" t="str">
        <f>IFERROR(IF(OR(HLOOKUP($A110,'Z-scores'!$C$2:$UD$20,14,FALSE)&gt;2,HLOOKUP($A110,'Z-scores'!$C$2:$UD$20,14,FALSE)&lt;-2),"",'Total-corrected counts'!P110),"")</f>
        <v/>
      </c>
      <c r="Q110" t="str">
        <f>IFERROR(IF(OR(HLOOKUP($A110,'Z-scores'!$C$2:$UD$20,15,FALSE)&gt;2,HLOOKUP($A110,'Z-scores'!$C$2:$UD$20,15,FALSE)&lt;-2),"",'Total-corrected counts'!Q110),"")</f>
        <v/>
      </c>
      <c r="R110" t="str">
        <f>IFERROR(IF(OR(HLOOKUP($A110,'Z-scores'!$C$2:$UD$20,16,FALSE)&gt;2,HLOOKUP($A110,'Z-scores'!$C$2:$UD$20,16,FALSE)&lt;-2),"",'Total-corrected counts'!R110),"")</f>
        <v/>
      </c>
      <c r="S110" t="str">
        <f>IFERROR(IF(OR(HLOOKUP($A110,'Z-scores'!$C$2:$UD$20,17,FALSE)&gt;2,HLOOKUP($A110,'Z-scores'!$C$2:$UD$20,17,FALSE)&lt;-2),"",'Total-corrected counts'!S110),"")</f>
        <v/>
      </c>
      <c r="T110" t="str">
        <f>IFERROR(IF(OR(HLOOKUP($A110,'Z-scores'!$C$2:$UD$20,18,FALSE)&gt;2,HLOOKUP($A110,'Z-scores'!$C$2:$UD$20,18,FALSE)&lt;-2),"",'Total-corrected counts'!T110),"")</f>
        <v/>
      </c>
      <c r="U110" t="str">
        <f>IFERROR(IF(OR(HLOOKUP($A110,'Z-scores'!$C$2:$UD$20,19,FALSE)&gt;2,HLOOKUP($A110,'Z-scores'!$C$2:$UD$20,19,FALSE)&lt;-2),"",'Total-corrected counts'!U110),"")</f>
        <v/>
      </c>
      <c r="V110">
        <f t="shared" si="4"/>
        <v>1</v>
      </c>
      <c r="W110" t="str">
        <f t="shared" si="5"/>
        <v/>
      </c>
      <c r="X110" t="str">
        <f t="shared" si="6"/>
        <v/>
      </c>
      <c r="Y110" t="str">
        <f t="shared" si="7"/>
        <v/>
      </c>
    </row>
    <row r="111" spans="1:25" x14ac:dyDescent="0.25">
      <c r="A111">
        <v>113</v>
      </c>
      <c r="B111" t="s">
        <v>68</v>
      </c>
      <c r="C111">
        <v>5100</v>
      </c>
      <c r="D111">
        <v>337</v>
      </c>
      <c r="E111">
        <f>IFERROR(IF(OR(HLOOKUP($A111,'Z-scores'!$C$2:$UD$20,3,FALSE)&gt;2,HLOOKUP(A111,'Z-scores'!$C$2:$UD$20,3,FALSE)&lt;-2),"",'Total-corrected counts'!E111),"")</f>
        <v>2.852160581683862</v>
      </c>
      <c r="F111">
        <f>IFERROR(IF(OR(HLOOKUP($A111,'Z-scores'!$C$2:$UD$20,4,FALSE)&gt;2,HLOOKUP($A111,'Z-scores'!$C$2:$UD$20,4,FALSE)&lt;-2),"",'Total-corrected counts'!F111),"")</f>
        <v>0</v>
      </c>
      <c r="G111">
        <f>IFERROR(IF(OR(HLOOKUP($A111,'Z-scores'!$C$2:$UD$20,5,FALSE)&gt;2,HLOOKUP($A111,'Z-scores'!$C$2:$UD$20,5,FALSE)&lt;-2),"",'Total-corrected counts'!G111),"")</f>
        <v>8.914505360790681</v>
      </c>
      <c r="H111">
        <f>IFERROR(IF(OR(HLOOKUP($A111,'Z-scores'!$C$2:$UD$20,6,FALSE)&gt;2,HLOOKUP($A111,'Z-scores'!$C$2:$UD$20,6,FALSE)&lt;-2),"",'Total-corrected counts'!H111),"")</f>
        <v>27.453561738404481</v>
      </c>
      <c r="I111">
        <f>IFERROR(IF(OR(HLOOKUP($A111,'Z-scores'!$C$2:$UD$20,7,FALSE)&gt;2,HLOOKUP($A111,'Z-scores'!$C$2:$UD$20,7,FALSE)&lt;-2),"",'Total-corrected counts'!I111),"")</f>
        <v>45.985857609461917</v>
      </c>
      <c r="J111">
        <f>IFERROR(IF(OR(HLOOKUP($A111,'Z-scores'!$C$2:$UD$20,8,FALSE)&gt;2,HLOOKUP($A111,'Z-scores'!$C$2:$UD$20,8,FALSE)&lt;-2),"",'Total-corrected counts'!J111),"")</f>
        <v>5.9612915441372252</v>
      </c>
      <c r="K111">
        <f>IFERROR(IF(OR(HLOOKUP($A111,'Z-scores'!$C$2:$UD$20,9,FALSE)&gt;2,HLOOKUP($A111,'Z-scores'!$C$2:$UD$20,9,FALSE)&lt;-2),"",'Total-corrected counts'!K111),"")</f>
        <v>24.670271475556049</v>
      </c>
      <c r="L111">
        <f>IFERROR(IF(OR(HLOOKUP($A111,'Z-scores'!$C$2:$UD$20,10,FALSE)&gt;2,HLOOKUP($A111,'Z-scores'!$C$2:$UD$20,10,FALSE)&lt;-2),"",'Total-corrected counts'!L111),"")</f>
        <v>1.7815659082370081</v>
      </c>
      <c r="M111">
        <f>IFERROR(IF(OR(HLOOKUP($A111,'Z-scores'!$C$2:$UD$20,11,FALSE)&gt;2,HLOOKUP($A111,'Z-scores'!$C$2:$UD$20,11,FALSE)&lt;-2),"",'Total-corrected counts'!M111),"")</f>
        <v>9.5839019935437673</v>
      </c>
      <c r="N111">
        <f>IFERROR(IF(OR(HLOOKUP($A111,'Z-scores'!$C$2:$UD$20,12,FALSE)&gt;2,HLOOKUP($A111,'Z-scores'!$C$2:$UD$20,12,FALSE)&lt;-2),"",'Total-corrected counts'!N111),"")</f>
        <v>17.567702553227758</v>
      </c>
      <c r="O111">
        <f>IFERROR(IF(OR(HLOOKUP($A111,'Z-scores'!$C$2:$UD$20,13,FALSE)&gt;2,HLOOKUP($A111,'Z-scores'!$C$2:$UD$20,13,FALSE)&lt;-2),"",'Total-corrected counts'!O111),"")</f>
        <v>24.264109276663682</v>
      </c>
      <c r="P111">
        <f>IFERROR(IF(OR(HLOOKUP($A111,'Z-scores'!$C$2:$UD$20,14,FALSE)&gt;2,HLOOKUP($A111,'Z-scores'!$C$2:$UD$20,14,FALSE)&lt;-2),"",'Total-corrected counts'!P111),"")</f>
        <v>50.148535225991075</v>
      </c>
      <c r="Q111" t="str">
        <f>IFERROR(IF(OR(HLOOKUP($A111,'Z-scores'!$C$2:$UD$20,15,FALSE)&gt;2,HLOOKUP($A111,'Z-scores'!$C$2:$UD$20,15,FALSE)&lt;-2),"",'Total-corrected counts'!Q111),"")</f>
        <v/>
      </c>
      <c r="R111">
        <f>IFERROR(IF(OR(HLOOKUP($A111,'Z-scores'!$C$2:$UD$20,16,FALSE)&gt;2,HLOOKUP($A111,'Z-scores'!$C$2:$UD$20,16,FALSE)&lt;-2),"",'Total-corrected counts'!R111),"")</f>
        <v>23.42871911381982</v>
      </c>
      <c r="S111">
        <f>IFERROR(IF(OR(HLOOKUP($A111,'Z-scores'!$C$2:$UD$20,17,FALSE)&gt;2,HLOOKUP($A111,'Z-scores'!$C$2:$UD$20,17,FALSE)&lt;-2),"",'Total-corrected counts'!S111),"")</f>
        <v>39.220731562999077</v>
      </c>
      <c r="T111">
        <f>IFERROR(IF(OR(HLOOKUP($A111,'Z-scores'!$C$2:$UD$20,18,FALSE)&gt;2,HLOOKUP($A111,'Z-scores'!$C$2:$UD$20,18,FALSE)&lt;-2),"",'Total-corrected counts'!T111),"")</f>
        <v>37.869220605392066</v>
      </c>
      <c r="U111">
        <f>IFERROR(IF(OR(HLOOKUP($A111,'Z-scores'!$C$2:$UD$20,19,FALSE)&gt;2,HLOOKUP($A111,'Z-scores'!$C$2:$UD$20,19,FALSE)&lt;-2),"",'Total-corrected counts'!U111),"")</f>
        <v>26.804893183997777</v>
      </c>
      <c r="V111">
        <f t="shared" si="4"/>
        <v>1</v>
      </c>
      <c r="W111">
        <f t="shared" si="5"/>
        <v>2.7154487348730959E-2</v>
      </c>
      <c r="X111">
        <f t="shared" si="6"/>
        <v>14.133679579090554</v>
      </c>
      <c r="Y111">
        <f t="shared" si="7"/>
        <v>31.329130217441609</v>
      </c>
    </row>
    <row r="112" spans="1:25" x14ac:dyDescent="0.25">
      <c r="A112">
        <v>114</v>
      </c>
      <c r="B112" t="s">
        <v>69</v>
      </c>
      <c r="C112">
        <v>86900</v>
      </c>
      <c r="D112">
        <v>398</v>
      </c>
      <c r="E112" t="str">
        <f>IFERROR(IF(OR(HLOOKUP($A112,'Z-scores'!$C$2:$UD$20,3,FALSE)&gt;2,HLOOKUP(A112,'Z-scores'!$C$2:$UD$20,3,FALSE)&lt;-2),"",'Total-corrected counts'!E112),"")</f>
        <v/>
      </c>
      <c r="F112">
        <f>IFERROR(IF(OR(HLOOKUP($A112,'Z-scores'!$C$2:$UD$20,4,FALSE)&gt;2,HLOOKUP($A112,'Z-scores'!$C$2:$UD$20,4,FALSE)&lt;-2),"",'Total-corrected counts'!F112),"")</f>
        <v>7.3580801070982096</v>
      </c>
      <c r="G112">
        <f>IFERROR(IF(OR(HLOOKUP($A112,'Z-scores'!$C$2:$UD$20,5,FALSE)&gt;2,HLOOKUP($A112,'Z-scores'!$C$2:$UD$20,5,FALSE)&lt;-2),"",'Total-corrected counts'!G112),"")</f>
        <v>5.1774641304479205</v>
      </c>
      <c r="H112">
        <f>IFERROR(IF(OR(HLOOKUP($A112,'Z-scores'!$C$2:$UD$20,6,FALSE)&gt;2,HLOOKUP($A112,'Z-scores'!$C$2:$UD$20,6,FALSE)&lt;-2),"",'Total-corrected counts'!H112),"")</f>
        <v>5.3189967059914096</v>
      </c>
      <c r="I112">
        <f>IFERROR(IF(OR(HLOOKUP($A112,'Z-scores'!$C$2:$UD$20,7,FALSE)&gt;2,HLOOKUP($A112,'Z-scores'!$C$2:$UD$20,7,FALSE)&lt;-2),"",'Total-corrected counts'!I112),"")</f>
        <v>4.7777514399440957</v>
      </c>
      <c r="J112">
        <f>IFERROR(IF(OR(HLOOKUP($A112,'Z-scores'!$C$2:$UD$20,8,FALSE)&gt;2,HLOOKUP($A112,'Z-scores'!$C$2:$UD$20,8,FALSE)&lt;-2),"",'Total-corrected counts'!J112),"")</f>
        <v>0</v>
      </c>
      <c r="K112">
        <f>IFERROR(IF(OR(HLOOKUP($A112,'Z-scores'!$C$2:$UD$20,9,FALSE)&gt;2,HLOOKUP($A112,'Z-scores'!$C$2:$UD$20,9,FALSE)&lt;-2),"",'Total-corrected counts'!K112),"")</f>
        <v>0</v>
      </c>
      <c r="L112">
        <f>IFERROR(IF(OR(HLOOKUP($A112,'Z-scores'!$C$2:$UD$20,10,FALSE)&gt;2,HLOOKUP($A112,'Z-scores'!$C$2:$UD$20,10,FALSE)&lt;-2),"",'Total-corrected counts'!L112),"")</f>
        <v>0</v>
      </c>
      <c r="M112">
        <f>IFERROR(IF(OR(HLOOKUP($A112,'Z-scores'!$C$2:$UD$20,11,FALSE)&gt;2,HLOOKUP($A112,'Z-scores'!$C$2:$UD$20,11,FALSE)&lt;-2),"",'Total-corrected counts'!M112),"")</f>
        <v>0</v>
      </c>
      <c r="N112">
        <f>IFERROR(IF(OR(HLOOKUP($A112,'Z-scores'!$C$2:$UD$20,12,FALSE)&gt;2,HLOOKUP($A112,'Z-scores'!$C$2:$UD$20,12,FALSE)&lt;-2),"",'Total-corrected counts'!N112),"")</f>
        <v>3.6656656344763186E-2</v>
      </c>
      <c r="O112">
        <f>IFERROR(IF(OR(HLOOKUP($A112,'Z-scores'!$C$2:$UD$20,13,FALSE)&gt;2,HLOOKUP($A112,'Z-scores'!$C$2:$UD$20,13,FALSE)&lt;-2),"",'Total-corrected counts'!O112),"")</f>
        <v>1.9014177172420221</v>
      </c>
      <c r="P112">
        <f>IFERROR(IF(OR(HLOOKUP($A112,'Z-scores'!$C$2:$UD$20,14,FALSE)&gt;2,HLOOKUP($A112,'Z-scores'!$C$2:$UD$20,14,FALSE)&lt;-2),"",'Total-corrected counts'!P112),"")</f>
        <v>0</v>
      </c>
      <c r="Q112">
        <f>IFERROR(IF(OR(HLOOKUP($A112,'Z-scores'!$C$2:$UD$20,15,FALSE)&gt;2,HLOOKUP($A112,'Z-scores'!$C$2:$UD$20,15,FALSE)&lt;-2),"",'Total-corrected counts'!Q112),"")</f>
        <v>1.1798800227785102</v>
      </c>
      <c r="R112">
        <f>IFERROR(IF(OR(HLOOKUP($A112,'Z-scores'!$C$2:$UD$20,16,FALSE)&gt;2,HLOOKUP($A112,'Z-scores'!$C$2:$UD$20,16,FALSE)&lt;-2),"",'Total-corrected counts'!R112),"")</f>
        <v>0</v>
      </c>
      <c r="S112">
        <f>IFERROR(IF(OR(HLOOKUP($A112,'Z-scores'!$C$2:$UD$20,17,FALSE)&gt;2,HLOOKUP($A112,'Z-scores'!$C$2:$UD$20,17,FALSE)&lt;-2),"",'Total-corrected counts'!S112),"")</f>
        <v>3.4416531226216494</v>
      </c>
      <c r="T112">
        <f>IFERROR(IF(OR(HLOOKUP($A112,'Z-scores'!$C$2:$UD$20,18,FALSE)&gt;2,HLOOKUP($A112,'Z-scores'!$C$2:$UD$20,18,FALSE)&lt;-2),"",'Total-corrected counts'!T112),"")</f>
        <v>0</v>
      </c>
      <c r="U112">
        <f>IFERROR(IF(OR(HLOOKUP($A112,'Z-scores'!$C$2:$UD$20,19,FALSE)&gt;2,HLOOKUP($A112,'Z-scores'!$C$2:$UD$20,19,FALSE)&lt;-2),"",'Total-corrected counts'!U112),"")</f>
        <v>2.3259547914234755</v>
      </c>
      <c r="V112">
        <f t="shared" si="4"/>
        <v>1</v>
      </c>
      <c r="W112">
        <f t="shared" si="5"/>
        <v>0.17358825322123408</v>
      </c>
      <c r="X112">
        <f t="shared" si="6"/>
        <v>2.8290365479352042</v>
      </c>
      <c r="Y112">
        <f t="shared" si="7"/>
        <v>1.1106952888013026</v>
      </c>
    </row>
    <row r="113" spans="1:25" x14ac:dyDescent="0.25">
      <c r="A113">
        <v>115</v>
      </c>
      <c r="B113" t="s">
        <v>70</v>
      </c>
      <c r="C113">
        <v>83000</v>
      </c>
      <c r="D113">
        <v>323</v>
      </c>
      <c r="E113">
        <f>IFERROR(IF(OR(HLOOKUP($A113,'Z-scores'!$C$2:$UD$20,3,FALSE)&gt;2,HLOOKUP(A113,'Z-scores'!$C$2:$UD$20,3,FALSE)&lt;-2),"",'Total-corrected counts'!E113),"")</f>
        <v>0</v>
      </c>
      <c r="F113">
        <f>IFERROR(IF(OR(HLOOKUP($A113,'Z-scores'!$C$2:$UD$20,4,FALSE)&gt;2,HLOOKUP($A113,'Z-scores'!$C$2:$UD$20,4,FALSE)&lt;-2),"",'Total-corrected counts'!F113),"")</f>
        <v>0</v>
      </c>
      <c r="G113">
        <f>IFERROR(IF(OR(HLOOKUP($A113,'Z-scores'!$C$2:$UD$20,5,FALSE)&gt;2,HLOOKUP($A113,'Z-scores'!$C$2:$UD$20,5,FALSE)&lt;-2),"",'Total-corrected counts'!G113),"")</f>
        <v>0.15109331119984204</v>
      </c>
      <c r="H113">
        <f>IFERROR(IF(OR(HLOOKUP($A113,'Z-scores'!$C$2:$UD$20,6,FALSE)&gt;2,HLOOKUP($A113,'Z-scores'!$C$2:$UD$20,6,FALSE)&lt;-2),"",'Total-corrected counts'!H113),"")</f>
        <v>0</v>
      </c>
      <c r="I113">
        <f>IFERROR(IF(OR(HLOOKUP($A113,'Z-scores'!$C$2:$UD$20,7,FALSE)&gt;2,HLOOKUP($A113,'Z-scores'!$C$2:$UD$20,7,FALSE)&lt;-2),"",'Total-corrected counts'!I113),"")</f>
        <v>0</v>
      </c>
      <c r="J113" t="str">
        <f>IFERROR(IF(OR(HLOOKUP($A113,'Z-scores'!$C$2:$UD$20,8,FALSE)&gt;2,HLOOKUP($A113,'Z-scores'!$C$2:$UD$20,8,FALSE)&lt;-2),"",'Total-corrected counts'!J113),"")</f>
        <v/>
      </c>
      <c r="K113">
        <f>IFERROR(IF(OR(HLOOKUP($A113,'Z-scores'!$C$2:$UD$20,9,FALSE)&gt;2,HLOOKUP($A113,'Z-scores'!$C$2:$UD$20,9,FALSE)&lt;-2),"",'Total-corrected counts'!K113),"")</f>
        <v>4.4595573889291487E-3</v>
      </c>
      <c r="L113">
        <f>IFERROR(IF(OR(HLOOKUP($A113,'Z-scores'!$C$2:$UD$20,10,FALSE)&gt;2,HLOOKUP($A113,'Z-scores'!$C$2:$UD$20,10,FALSE)&lt;-2),"",'Total-corrected counts'!L113),"")</f>
        <v>0</v>
      </c>
      <c r="M113">
        <f>IFERROR(IF(OR(HLOOKUP($A113,'Z-scores'!$C$2:$UD$20,11,FALSE)&gt;2,HLOOKUP($A113,'Z-scores'!$C$2:$UD$20,11,FALSE)&lt;-2),"",'Total-corrected counts'!M113),"")</f>
        <v>0</v>
      </c>
      <c r="N113">
        <f>IFERROR(IF(OR(HLOOKUP($A113,'Z-scores'!$C$2:$UD$20,12,FALSE)&gt;2,HLOOKUP($A113,'Z-scores'!$C$2:$UD$20,12,FALSE)&lt;-2),"",'Total-corrected counts'!N113),"")</f>
        <v>0</v>
      </c>
      <c r="O113">
        <f>IFERROR(IF(OR(HLOOKUP($A113,'Z-scores'!$C$2:$UD$20,13,FALSE)&gt;2,HLOOKUP($A113,'Z-scores'!$C$2:$UD$20,13,FALSE)&lt;-2),"",'Total-corrected counts'!O113),"")</f>
        <v>0</v>
      </c>
      <c r="P113">
        <f>IFERROR(IF(OR(HLOOKUP($A113,'Z-scores'!$C$2:$UD$20,14,FALSE)&gt;2,HLOOKUP($A113,'Z-scores'!$C$2:$UD$20,14,FALSE)&lt;-2),"",'Total-corrected counts'!P113),"")</f>
        <v>0</v>
      </c>
      <c r="Q113">
        <f>IFERROR(IF(OR(HLOOKUP($A113,'Z-scores'!$C$2:$UD$20,15,FALSE)&gt;2,HLOOKUP($A113,'Z-scores'!$C$2:$UD$20,15,FALSE)&lt;-2),"",'Total-corrected counts'!Q113),"")</f>
        <v>0</v>
      </c>
      <c r="R113">
        <f>IFERROR(IF(OR(HLOOKUP($A113,'Z-scores'!$C$2:$UD$20,16,FALSE)&gt;2,HLOOKUP($A113,'Z-scores'!$C$2:$UD$20,16,FALSE)&lt;-2),"",'Total-corrected counts'!R113),"")</f>
        <v>0.14825767183364688</v>
      </c>
      <c r="S113">
        <f>IFERROR(IF(OR(HLOOKUP($A113,'Z-scores'!$C$2:$UD$20,17,FALSE)&gt;2,HLOOKUP($A113,'Z-scores'!$C$2:$UD$20,17,FALSE)&lt;-2),"",'Total-corrected counts'!S113),"")</f>
        <v>0</v>
      </c>
      <c r="T113">
        <f>IFERROR(IF(OR(HLOOKUP($A113,'Z-scores'!$C$2:$UD$20,18,FALSE)&gt;2,HLOOKUP($A113,'Z-scores'!$C$2:$UD$20,18,FALSE)&lt;-2),"",'Total-corrected counts'!T113),"")</f>
        <v>2.5773063025448323E-2</v>
      </c>
      <c r="U113">
        <f>IFERROR(IF(OR(HLOOKUP($A113,'Z-scores'!$C$2:$UD$20,19,FALSE)&gt;2,HLOOKUP($A113,'Z-scores'!$C$2:$UD$20,19,FALSE)&lt;-2),"",'Total-corrected counts'!U113),"")</f>
        <v>4.7734146838914616E-2</v>
      </c>
      <c r="V113">
        <f t="shared" si="4"/>
        <v>1</v>
      </c>
      <c r="W113">
        <f t="shared" si="5"/>
        <v>0.75722661823342696</v>
      </c>
      <c r="X113">
        <f t="shared" si="6"/>
        <v>1.9444108573596398E-2</v>
      </c>
      <c r="Y113">
        <f t="shared" si="7"/>
        <v>2.7720610212251227E-2</v>
      </c>
    </row>
    <row r="114" spans="1:25" x14ac:dyDescent="0.25">
      <c r="A114">
        <v>116</v>
      </c>
      <c r="B114" t="s">
        <v>646</v>
      </c>
      <c r="C114">
        <v>116300</v>
      </c>
      <c r="D114">
        <v>81</v>
      </c>
      <c r="E114" t="str">
        <f>IFERROR(IF(OR(HLOOKUP($A114,'Z-scores'!$C$2:$UD$20,3,FALSE)&gt;2,HLOOKUP(A114,'Z-scores'!$C$2:$UD$20,3,FALSE)&lt;-2),"",'Total-corrected counts'!E114),"")</f>
        <v/>
      </c>
      <c r="F114" t="str">
        <f>IFERROR(IF(OR(HLOOKUP($A114,'Z-scores'!$C$2:$UD$20,4,FALSE)&gt;2,HLOOKUP($A114,'Z-scores'!$C$2:$UD$20,4,FALSE)&lt;-2),"",'Total-corrected counts'!F114),"")</f>
        <v/>
      </c>
      <c r="G114" t="str">
        <f>IFERROR(IF(OR(HLOOKUP($A114,'Z-scores'!$C$2:$UD$20,5,FALSE)&gt;2,HLOOKUP($A114,'Z-scores'!$C$2:$UD$20,5,FALSE)&lt;-2),"",'Total-corrected counts'!G114),"")</f>
        <v/>
      </c>
      <c r="H114" t="str">
        <f>IFERROR(IF(OR(HLOOKUP($A114,'Z-scores'!$C$2:$UD$20,6,FALSE)&gt;2,HLOOKUP($A114,'Z-scores'!$C$2:$UD$20,6,FALSE)&lt;-2),"",'Total-corrected counts'!H114),"")</f>
        <v/>
      </c>
      <c r="I114" t="str">
        <f>IFERROR(IF(OR(HLOOKUP($A114,'Z-scores'!$C$2:$UD$20,7,FALSE)&gt;2,HLOOKUP($A114,'Z-scores'!$C$2:$UD$20,7,FALSE)&lt;-2),"",'Total-corrected counts'!I114),"")</f>
        <v/>
      </c>
      <c r="J114" t="str">
        <f>IFERROR(IF(OR(HLOOKUP($A114,'Z-scores'!$C$2:$UD$20,8,FALSE)&gt;2,HLOOKUP($A114,'Z-scores'!$C$2:$UD$20,8,FALSE)&lt;-2),"",'Total-corrected counts'!J114),"")</f>
        <v/>
      </c>
      <c r="K114" t="str">
        <f>IFERROR(IF(OR(HLOOKUP($A114,'Z-scores'!$C$2:$UD$20,9,FALSE)&gt;2,HLOOKUP($A114,'Z-scores'!$C$2:$UD$20,9,FALSE)&lt;-2),"",'Total-corrected counts'!K114),"")</f>
        <v/>
      </c>
      <c r="L114" t="str">
        <f>IFERROR(IF(OR(HLOOKUP($A114,'Z-scores'!$C$2:$UD$20,10,FALSE)&gt;2,HLOOKUP($A114,'Z-scores'!$C$2:$UD$20,10,FALSE)&lt;-2),"",'Total-corrected counts'!L114),"")</f>
        <v/>
      </c>
      <c r="M114" t="str">
        <f>IFERROR(IF(OR(HLOOKUP($A114,'Z-scores'!$C$2:$UD$20,11,FALSE)&gt;2,HLOOKUP($A114,'Z-scores'!$C$2:$UD$20,11,FALSE)&lt;-2),"",'Total-corrected counts'!M114),"")</f>
        <v/>
      </c>
      <c r="N114" t="str">
        <f>IFERROR(IF(OR(HLOOKUP($A114,'Z-scores'!$C$2:$UD$20,12,FALSE)&gt;2,HLOOKUP($A114,'Z-scores'!$C$2:$UD$20,12,FALSE)&lt;-2),"",'Total-corrected counts'!N114),"")</f>
        <v/>
      </c>
      <c r="O114" t="str">
        <f>IFERROR(IF(OR(HLOOKUP($A114,'Z-scores'!$C$2:$UD$20,13,FALSE)&gt;2,HLOOKUP($A114,'Z-scores'!$C$2:$UD$20,13,FALSE)&lt;-2),"",'Total-corrected counts'!O114),"")</f>
        <v/>
      </c>
      <c r="P114" t="str">
        <f>IFERROR(IF(OR(HLOOKUP($A114,'Z-scores'!$C$2:$UD$20,14,FALSE)&gt;2,HLOOKUP($A114,'Z-scores'!$C$2:$UD$20,14,FALSE)&lt;-2),"",'Total-corrected counts'!P114),"")</f>
        <v/>
      </c>
      <c r="Q114" t="str">
        <f>IFERROR(IF(OR(HLOOKUP($A114,'Z-scores'!$C$2:$UD$20,15,FALSE)&gt;2,HLOOKUP($A114,'Z-scores'!$C$2:$UD$20,15,FALSE)&lt;-2),"",'Total-corrected counts'!Q114),"")</f>
        <v/>
      </c>
      <c r="R114" t="str">
        <f>IFERROR(IF(OR(HLOOKUP($A114,'Z-scores'!$C$2:$UD$20,16,FALSE)&gt;2,HLOOKUP($A114,'Z-scores'!$C$2:$UD$20,16,FALSE)&lt;-2),"",'Total-corrected counts'!R114),"")</f>
        <v/>
      </c>
      <c r="S114" t="str">
        <f>IFERROR(IF(OR(HLOOKUP($A114,'Z-scores'!$C$2:$UD$20,17,FALSE)&gt;2,HLOOKUP($A114,'Z-scores'!$C$2:$UD$20,17,FALSE)&lt;-2),"",'Total-corrected counts'!S114),"")</f>
        <v/>
      </c>
      <c r="T114" t="str">
        <f>IFERROR(IF(OR(HLOOKUP($A114,'Z-scores'!$C$2:$UD$20,18,FALSE)&gt;2,HLOOKUP($A114,'Z-scores'!$C$2:$UD$20,18,FALSE)&lt;-2),"",'Total-corrected counts'!T114),"")</f>
        <v/>
      </c>
      <c r="U114" t="str">
        <f>IFERROR(IF(OR(HLOOKUP($A114,'Z-scores'!$C$2:$UD$20,19,FALSE)&gt;2,HLOOKUP($A114,'Z-scores'!$C$2:$UD$20,19,FALSE)&lt;-2),"",'Total-corrected counts'!U114),"")</f>
        <v/>
      </c>
      <c r="V114">
        <f t="shared" si="4"/>
        <v>1</v>
      </c>
      <c r="W114" t="str">
        <f t="shared" si="5"/>
        <v/>
      </c>
      <c r="X114" t="str">
        <f t="shared" si="6"/>
        <v/>
      </c>
      <c r="Y114" t="str">
        <f t="shared" si="7"/>
        <v/>
      </c>
    </row>
    <row r="115" spans="1:25" x14ac:dyDescent="0.25">
      <c r="A115">
        <v>117</v>
      </c>
      <c r="B115" t="s">
        <v>71</v>
      </c>
      <c r="C115">
        <v>98700</v>
      </c>
      <c r="D115">
        <v>848</v>
      </c>
      <c r="E115">
        <f>IFERROR(IF(OR(HLOOKUP($A115,'Z-scores'!$C$2:$UD$20,3,FALSE)&gt;2,HLOOKUP(A115,'Z-scores'!$C$2:$UD$20,3,FALSE)&lt;-2),"",'Total-corrected counts'!E115),"")</f>
        <v>0.2577591095431388</v>
      </c>
      <c r="F115">
        <f>IFERROR(IF(OR(HLOOKUP($A115,'Z-scores'!$C$2:$UD$20,4,FALSE)&gt;2,HLOOKUP($A115,'Z-scores'!$C$2:$UD$20,4,FALSE)&lt;-2),"",'Total-corrected counts'!F115),"")</f>
        <v>2.1327768426371621</v>
      </c>
      <c r="G115">
        <f>IFERROR(IF(OR(HLOOKUP($A115,'Z-scores'!$C$2:$UD$20,5,FALSE)&gt;2,HLOOKUP($A115,'Z-scores'!$C$2:$UD$20,5,FALSE)&lt;-2),"",'Total-corrected counts'!G115),"")</f>
        <v>0</v>
      </c>
      <c r="H115">
        <f>IFERROR(IF(OR(HLOOKUP($A115,'Z-scores'!$C$2:$UD$20,6,FALSE)&gt;2,HLOOKUP($A115,'Z-scores'!$C$2:$UD$20,6,FALSE)&lt;-2),"",'Total-corrected counts'!H115),"")</f>
        <v>0</v>
      </c>
      <c r="I115">
        <f>IFERROR(IF(OR(HLOOKUP($A115,'Z-scores'!$C$2:$UD$20,7,FALSE)&gt;2,HLOOKUP($A115,'Z-scores'!$C$2:$UD$20,7,FALSE)&lt;-2),"",'Total-corrected counts'!I115),"")</f>
        <v>3.5463722028451019</v>
      </c>
      <c r="J115">
        <f>IFERROR(IF(OR(HLOOKUP($A115,'Z-scores'!$C$2:$UD$20,8,FALSE)&gt;2,HLOOKUP($A115,'Z-scores'!$C$2:$UD$20,8,FALSE)&lt;-2),"",'Total-corrected counts'!J115),"")</f>
        <v>0.46842241248390104</v>
      </c>
      <c r="K115">
        <f>IFERROR(IF(OR(HLOOKUP($A115,'Z-scores'!$C$2:$UD$20,9,FALSE)&gt;2,HLOOKUP($A115,'Z-scores'!$C$2:$UD$20,9,FALSE)&lt;-2),"",'Total-corrected counts'!K115),"")</f>
        <v>3.2822342382518532</v>
      </c>
      <c r="L115">
        <f>IFERROR(IF(OR(HLOOKUP($A115,'Z-scores'!$C$2:$UD$20,10,FALSE)&gt;2,HLOOKUP($A115,'Z-scores'!$C$2:$UD$20,10,FALSE)&lt;-2),"",'Total-corrected counts'!L115),"")</f>
        <v>5.8077284681884649</v>
      </c>
      <c r="M115">
        <f>IFERROR(IF(OR(HLOOKUP($A115,'Z-scores'!$C$2:$UD$20,11,FALSE)&gt;2,HLOOKUP($A115,'Z-scores'!$C$2:$UD$20,11,FALSE)&lt;-2),"",'Total-corrected counts'!M115),"")</f>
        <v>3.0364381796852613</v>
      </c>
      <c r="N115">
        <f>IFERROR(IF(OR(HLOOKUP($A115,'Z-scores'!$C$2:$UD$20,12,FALSE)&gt;2,HLOOKUP($A115,'Z-scores'!$C$2:$UD$20,12,FALSE)&lt;-2),"",'Total-corrected counts'!N115),"")</f>
        <v>0</v>
      </c>
      <c r="O115">
        <f>IFERROR(IF(OR(HLOOKUP($A115,'Z-scores'!$C$2:$UD$20,13,FALSE)&gt;2,HLOOKUP($A115,'Z-scores'!$C$2:$UD$20,13,FALSE)&lt;-2),"",'Total-corrected counts'!O115),"")</f>
        <v>1.8845910117797033</v>
      </c>
      <c r="P115">
        <f>IFERROR(IF(OR(HLOOKUP($A115,'Z-scores'!$C$2:$UD$20,14,FALSE)&gt;2,HLOOKUP($A115,'Z-scores'!$C$2:$UD$20,14,FALSE)&lt;-2),"",'Total-corrected counts'!P115),"")</f>
        <v>0.5128536072199531</v>
      </c>
      <c r="Q115">
        <f>IFERROR(IF(OR(HLOOKUP($A115,'Z-scores'!$C$2:$UD$20,15,FALSE)&gt;2,HLOOKUP($A115,'Z-scores'!$C$2:$UD$20,15,FALSE)&lt;-2),"",'Total-corrected counts'!Q115),"")</f>
        <v>0</v>
      </c>
      <c r="R115">
        <f>IFERROR(IF(OR(HLOOKUP($A115,'Z-scores'!$C$2:$UD$20,16,FALSE)&gt;2,HLOOKUP($A115,'Z-scores'!$C$2:$UD$20,16,FALSE)&lt;-2),"",'Total-corrected counts'!R115),"")</f>
        <v>0</v>
      </c>
      <c r="S115">
        <f>IFERROR(IF(OR(HLOOKUP($A115,'Z-scores'!$C$2:$UD$20,17,FALSE)&gt;2,HLOOKUP($A115,'Z-scores'!$C$2:$UD$20,17,FALSE)&lt;-2),"",'Total-corrected counts'!S115),"")</f>
        <v>2.2528171070788399</v>
      </c>
      <c r="T115" t="str">
        <f>IFERROR(IF(OR(HLOOKUP($A115,'Z-scores'!$C$2:$UD$20,18,FALSE)&gt;2,HLOOKUP($A115,'Z-scores'!$C$2:$UD$20,18,FALSE)&lt;-2),"",'Total-corrected counts'!T115),"")</f>
        <v/>
      </c>
      <c r="U115">
        <f>IFERROR(IF(OR(HLOOKUP($A115,'Z-scores'!$C$2:$UD$20,19,FALSE)&gt;2,HLOOKUP($A115,'Z-scores'!$C$2:$UD$20,19,FALSE)&lt;-2),"",'Total-corrected counts'!U115),"")</f>
        <v>1.0761880378228021</v>
      </c>
      <c r="V115">
        <f t="shared" si="4"/>
        <v>1</v>
      </c>
      <c r="W115">
        <f t="shared" si="5"/>
        <v>0.15890197015527804</v>
      </c>
      <c r="X115">
        <f t="shared" si="6"/>
        <v>2.0590812726260981</v>
      </c>
      <c r="Y115">
        <f t="shared" si="7"/>
        <v>0.81806425198589972</v>
      </c>
    </row>
    <row r="116" spans="1:25" x14ac:dyDescent="0.25">
      <c r="A116">
        <v>118</v>
      </c>
      <c r="B116" t="s">
        <v>72</v>
      </c>
      <c r="C116">
        <v>71700</v>
      </c>
      <c r="D116">
        <v>157</v>
      </c>
      <c r="E116" t="str">
        <f>IFERROR(IF(OR(HLOOKUP($A116,'Z-scores'!$C$2:$UD$20,3,FALSE)&gt;2,HLOOKUP(A116,'Z-scores'!$C$2:$UD$20,3,FALSE)&lt;-2),"",'Total-corrected counts'!E116),"")</f>
        <v/>
      </c>
      <c r="F116" t="str">
        <f>IFERROR(IF(OR(HLOOKUP($A116,'Z-scores'!$C$2:$UD$20,4,FALSE)&gt;2,HLOOKUP($A116,'Z-scores'!$C$2:$UD$20,4,FALSE)&lt;-2),"",'Total-corrected counts'!F116),"")</f>
        <v/>
      </c>
      <c r="G116" t="str">
        <f>IFERROR(IF(OR(HLOOKUP($A116,'Z-scores'!$C$2:$UD$20,5,FALSE)&gt;2,HLOOKUP($A116,'Z-scores'!$C$2:$UD$20,5,FALSE)&lt;-2),"",'Total-corrected counts'!G116),"")</f>
        <v/>
      </c>
      <c r="H116" t="str">
        <f>IFERROR(IF(OR(HLOOKUP($A116,'Z-scores'!$C$2:$UD$20,6,FALSE)&gt;2,HLOOKUP($A116,'Z-scores'!$C$2:$UD$20,6,FALSE)&lt;-2),"",'Total-corrected counts'!H116),"")</f>
        <v/>
      </c>
      <c r="I116" t="str">
        <f>IFERROR(IF(OR(HLOOKUP($A116,'Z-scores'!$C$2:$UD$20,7,FALSE)&gt;2,HLOOKUP($A116,'Z-scores'!$C$2:$UD$20,7,FALSE)&lt;-2),"",'Total-corrected counts'!I116),"")</f>
        <v/>
      </c>
      <c r="J116" t="str">
        <f>IFERROR(IF(OR(HLOOKUP($A116,'Z-scores'!$C$2:$UD$20,8,FALSE)&gt;2,HLOOKUP($A116,'Z-scores'!$C$2:$UD$20,8,FALSE)&lt;-2),"",'Total-corrected counts'!J116),"")</f>
        <v/>
      </c>
      <c r="K116" t="str">
        <f>IFERROR(IF(OR(HLOOKUP($A116,'Z-scores'!$C$2:$UD$20,9,FALSE)&gt;2,HLOOKUP($A116,'Z-scores'!$C$2:$UD$20,9,FALSE)&lt;-2),"",'Total-corrected counts'!K116),"")</f>
        <v/>
      </c>
      <c r="L116" t="str">
        <f>IFERROR(IF(OR(HLOOKUP($A116,'Z-scores'!$C$2:$UD$20,10,FALSE)&gt;2,HLOOKUP($A116,'Z-scores'!$C$2:$UD$20,10,FALSE)&lt;-2),"",'Total-corrected counts'!L116),"")</f>
        <v/>
      </c>
      <c r="M116" t="str">
        <f>IFERROR(IF(OR(HLOOKUP($A116,'Z-scores'!$C$2:$UD$20,11,FALSE)&gt;2,HLOOKUP($A116,'Z-scores'!$C$2:$UD$20,11,FALSE)&lt;-2),"",'Total-corrected counts'!M116),"")</f>
        <v/>
      </c>
      <c r="N116" t="str">
        <f>IFERROR(IF(OR(HLOOKUP($A116,'Z-scores'!$C$2:$UD$20,12,FALSE)&gt;2,HLOOKUP($A116,'Z-scores'!$C$2:$UD$20,12,FALSE)&lt;-2),"",'Total-corrected counts'!N116),"")</f>
        <v/>
      </c>
      <c r="O116" t="str">
        <f>IFERROR(IF(OR(HLOOKUP($A116,'Z-scores'!$C$2:$UD$20,13,FALSE)&gt;2,HLOOKUP($A116,'Z-scores'!$C$2:$UD$20,13,FALSE)&lt;-2),"",'Total-corrected counts'!O116),"")</f>
        <v/>
      </c>
      <c r="P116" t="str">
        <f>IFERROR(IF(OR(HLOOKUP($A116,'Z-scores'!$C$2:$UD$20,14,FALSE)&gt;2,HLOOKUP($A116,'Z-scores'!$C$2:$UD$20,14,FALSE)&lt;-2),"",'Total-corrected counts'!P116),"")</f>
        <v/>
      </c>
      <c r="Q116" t="str">
        <f>IFERROR(IF(OR(HLOOKUP($A116,'Z-scores'!$C$2:$UD$20,15,FALSE)&gt;2,HLOOKUP($A116,'Z-scores'!$C$2:$UD$20,15,FALSE)&lt;-2),"",'Total-corrected counts'!Q116),"")</f>
        <v/>
      </c>
      <c r="R116" t="str">
        <f>IFERROR(IF(OR(HLOOKUP($A116,'Z-scores'!$C$2:$UD$20,16,FALSE)&gt;2,HLOOKUP($A116,'Z-scores'!$C$2:$UD$20,16,FALSE)&lt;-2),"",'Total-corrected counts'!R116),"")</f>
        <v/>
      </c>
      <c r="S116" t="str">
        <f>IFERROR(IF(OR(HLOOKUP($A116,'Z-scores'!$C$2:$UD$20,17,FALSE)&gt;2,HLOOKUP($A116,'Z-scores'!$C$2:$UD$20,17,FALSE)&lt;-2),"",'Total-corrected counts'!S116),"")</f>
        <v/>
      </c>
      <c r="T116" t="str">
        <f>IFERROR(IF(OR(HLOOKUP($A116,'Z-scores'!$C$2:$UD$20,18,FALSE)&gt;2,HLOOKUP($A116,'Z-scores'!$C$2:$UD$20,18,FALSE)&lt;-2),"",'Total-corrected counts'!T116),"")</f>
        <v/>
      </c>
      <c r="U116" t="str">
        <f>IFERROR(IF(OR(HLOOKUP($A116,'Z-scores'!$C$2:$UD$20,19,FALSE)&gt;2,HLOOKUP($A116,'Z-scores'!$C$2:$UD$20,19,FALSE)&lt;-2),"",'Total-corrected counts'!U116),"")</f>
        <v/>
      </c>
      <c r="V116">
        <f t="shared" si="4"/>
        <v>1</v>
      </c>
      <c r="W116" t="str">
        <f t="shared" si="5"/>
        <v/>
      </c>
      <c r="X116" t="str">
        <f t="shared" si="6"/>
        <v/>
      </c>
      <c r="Y116" t="str">
        <f t="shared" si="7"/>
        <v/>
      </c>
    </row>
    <row r="117" spans="1:25" x14ac:dyDescent="0.25">
      <c r="A117">
        <v>119</v>
      </c>
      <c r="B117" t="s">
        <v>647</v>
      </c>
      <c r="C117">
        <v>24600</v>
      </c>
      <c r="D117">
        <v>95</v>
      </c>
      <c r="E117" t="str">
        <f>IFERROR(IF(OR(HLOOKUP($A117,'Z-scores'!$C$2:$UD$20,3,FALSE)&gt;2,HLOOKUP(A117,'Z-scores'!$C$2:$UD$20,3,FALSE)&lt;-2),"",'Total-corrected counts'!E117),"")</f>
        <v/>
      </c>
      <c r="F117" t="str">
        <f>IFERROR(IF(OR(HLOOKUP($A117,'Z-scores'!$C$2:$UD$20,4,FALSE)&gt;2,HLOOKUP($A117,'Z-scores'!$C$2:$UD$20,4,FALSE)&lt;-2),"",'Total-corrected counts'!F117),"")</f>
        <v/>
      </c>
      <c r="G117" t="str">
        <f>IFERROR(IF(OR(HLOOKUP($A117,'Z-scores'!$C$2:$UD$20,5,FALSE)&gt;2,HLOOKUP($A117,'Z-scores'!$C$2:$UD$20,5,FALSE)&lt;-2),"",'Total-corrected counts'!G117),"")</f>
        <v/>
      </c>
      <c r="H117" t="str">
        <f>IFERROR(IF(OR(HLOOKUP($A117,'Z-scores'!$C$2:$UD$20,6,FALSE)&gt;2,HLOOKUP($A117,'Z-scores'!$C$2:$UD$20,6,FALSE)&lt;-2),"",'Total-corrected counts'!H117),"")</f>
        <v/>
      </c>
      <c r="I117" t="str">
        <f>IFERROR(IF(OR(HLOOKUP($A117,'Z-scores'!$C$2:$UD$20,7,FALSE)&gt;2,HLOOKUP($A117,'Z-scores'!$C$2:$UD$20,7,FALSE)&lt;-2),"",'Total-corrected counts'!I117),"")</f>
        <v/>
      </c>
      <c r="J117" t="str">
        <f>IFERROR(IF(OR(HLOOKUP($A117,'Z-scores'!$C$2:$UD$20,8,FALSE)&gt;2,HLOOKUP($A117,'Z-scores'!$C$2:$UD$20,8,FALSE)&lt;-2),"",'Total-corrected counts'!J117),"")</f>
        <v/>
      </c>
      <c r="K117" t="str">
        <f>IFERROR(IF(OR(HLOOKUP($A117,'Z-scores'!$C$2:$UD$20,9,FALSE)&gt;2,HLOOKUP($A117,'Z-scores'!$C$2:$UD$20,9,FALSE)&lt;-2),"",'Total-corrected counts'!K117),"")</f>
        <v/>
      </c>
      <c r="L117" t="str">
        <f>IFERROR(IF(OR(HLOOKUP($A117,'Z-scores'!$C$2:$UD$20,10,FALSE)&gt;2,HLOOKUP($A117,'Z-scores'!$C$2:$UD$20,10,FALSE)&lt;-2),"",'Total-corrected counts'!L117),"")</f>
        <v/>
      </c>
      <c r="M117" t="str">
        <f>IFERROR(IF(OR(HLOOKUP($A117,'Z-scores'!$C$2:$UD$20,11,FALSE)&gt;2,HLOOKUP($A117,'Z-scores'!$C$2:$UD$20,11,FALSE)&lt;-2),"",'Total-corrected counts'!M117),"")</f>
        <v/>
      </c>
      <c r="N117" t="str">
        <f>IFERROR(IF(OR(HLOOKUP($A117,'Z-scores'!$C$2:$UD$20,12,FALSE)&gt;2,HLOOKUP($A117,'Z-scores'!$C$2:$UD$20,12,FALSE)&lt;-2),"",'Total-corrected counts'!N117),"")</f>
        <v/>
      </c>
      <c r="O117" t="str">
        <f>IFERROR(IF(OR(HLOOKUP($A117,'Z-scores'!$C$2:$UD$20,13,FALSE)&gt;2,HLOOKUP($A117,'Z-scores'!$C$2:$UD$20,13,FALSE)&lt;-2),"",'Total-corrected counts'!O117),"")</f>
        <v/>
      </c>
      <c r="P117" t="str">
        <f>IFERROR(IF(OR(HLOOKUP($A117,'Z-scores'!$C$2:$UD$20,14,FALSE)&gt;2,HLOOKUP($A117,'Z-scores'!$C$2:$UD$20,14,FALSE)&lt;-2),"",'Total-corrected counts'!P117),"")</f>
        <v/>
      </c>
      <c r="Q117" t="str">
        <f>IFERROR(IF(OR(HLOOKUP($A117,'Z-scores'!$C$2:$UD$20,15,FALSE)&gt;2,HLOOKUP($A117,'Z-scores'!$C$2:$UD$20,15,FALSE)&lt;-2),"",'Total-corrected counts'!Q117),"")</f>
        <v/>
      </c>
      <c r="R117" t="str">
        <f>IFERROR(IF(OR(HLOOKUP($A117,'Z-scores'!$C$2:$UD$20,16,FALSE)&gt;2,HLOOKUP($A117,'Z-scores'!$C$2:$UD$20,16,FALSE)&lt;-2),"",'Total-corrected counts'!R117),"")</f>
        <v/>
      </c>
      <c r="S117" t="str">
        <f>IFERROR(IF(OR(HLOOKUP($A117,'Z-scores'!$C$2:$UD$20,17,FALSE)&gt;2,HLOOKUP($A117,'Z-scores'!$C$2:$UD$20,17,FALSE)&lt;-2),"",'Total-corrected counts'!S117),"")</f>
        <v/>
      </c>
      <c r="T117" t="str">
        <f>IFERROR(IF(OR(HLOOKUP($A117,'Z-scores'!$C$2:$UD$20,18,FALSE)&gt;2,HLOOKUP($A117,'Z-scores'!$C$2:$UD$20,18,FALSE)&lt;-2),"",'Total-corrected counts'!T117),"")</f>
        <v/>
      </c>
      <c r="U117" t="str">
        <f>IFERROR(IF(OR(HLOOKUP($A117,'Z-scores'!$C$2:$UD$20,19,FALSE)&gt;2,HLOOKUP($A117,'Z-scores'!$C$2:$UD$20,19,FALSE)&lt;-2),"",'Total-corrected counts'!U117),"")</f>
        <v/>
      </c>
      <c r="V117">
        <f t="shared" si="4"/>
        <v>1</v>
      </c>
      <c r="W117" t="str">
        <f t="shared" si="5"/>
        <v/>
      </c>
      <c r="X117" t="str">
        <f t="shared" si="6"/>
        <v/>
      </c>
      <c r="Y117" t="str">
        <f t="shared" si="7"/>
        <v/>
      </c>
    </row>
    <row r="118" spans="1:25" x14ac:dyDescent="0.25">
      <c r="A118">
        <v>120</v>
      </c>
      <c r="B118" t="s">
        <v>73</v>
      </c>
      <c r="C118">
        <v>24100</v>
      </c>
      <c r="D118">
        <v>111</v>
      </c>
      <c r="E118">
        <f>IFERROR(IF(OR(HLOOKUP($A118,'Z-scores'!$C$2:$UD$20,3,FALSE)&gt;2,HLOOKUP(A118,'Z-scores'!$C$2:$UD$20,3,FALSE)&lt;-2),"",'Total-corrected counts'!E118),"")</f>
        <v>5.3681136291810212</v>
      </c>
      <c r="F118">
        <f>IFERROR(IF(OR(HLOOKUP($A118,'Z-scores'!$C$2:$UD$20,4,FALSE)&gt;2,HLOOKUP($A118,'Z-scores'!$C$2:$UD$20,4,FALSE)&lt;-2),"",'Total-corrected counts'!F118),"")</f>
        <v>10.631072261760625</v>
      </c>
      <c r="G118">
        <f>IFERROR(IF(OR(HLOOKUP($A118,'Z-scores'!$C$2:$UD$20,5,FALSE)&gt;2,HLOOKUP($A118,'Z-scores'!$C$2:$UD$20,5,FALSE)&lt;-2),"",'Total-corrected counts'!G118),"")</f>
        <v>9.8613567776430262</v>
      </c>
      <c r="H118">
        <f>IFERROR(IF(OR(HLOOKUP($A118,'Z-scores'!$C$2:$UD$20,6,FALSE)&gt;2,HLOOKUP($A118,'Z-scores'!$C$2:$UD$20,6,FALSE)&lt;-2),"",'Total-corrected counts'!H118),"")</f>
        <v>39.480636967306324</v>
      </c>
      <c r="I118">
        <f>IFERROR(IF(OR(HLOOKUP($A118,'Z-scores'!$C$2:$UD$20,7,FALSE)&gt;2,HLOOKUP($A118,'Z-scores'!$C$2:$UD$20,7,FALSE)&lt;-2),"",'Total-corrected counts'!I118),"")</f>
        <v>24.76303645806076</v>
      </c>
      <c r="J118">
        <f>IFERROR(IF(OR(HLOOKUP($A118,'Z-scores'!$C$2:$UD$20,8,FALSE)&gt;2,HLOOKUP($A118,'Z-scores'!$C$2:$UD$20,8,FALSE)&lt;-2),"",'Total-corrected counts'!J118),"")</f>
        <v>28.613213259411349</v>
      </c>
      <c r="K118">
        <f>IFERROR(IF(OR(HLOOKUP($A118,'Z-scores'!$C$2:$UD$20,9,FALSE)&gt;2,HLOOKUP($A118,'Z-scores'!$C$2:$UD$20,9,FALSE)&lt;-2),"",'Total-corrected counts'!K118),"")</f>
        <v>27.457494843636766</v>
      </c>
      <c r="L118">
        <f>IFERROR(IF(OR(HLOOKUP($A118,'Z-scores'!$C$2:$UD$20,10,FALSE)&gt;2,HLOOKUP($A118,'Z-scores'!$C$2:$UD$20,10,FALSE)&lt;-2),"",'Total-corrected counts'!L118),"")</f>
        <v>23.901205996645011</v>
      </c>
      <c r="M118">
        <f>IFERROR(IF(OR(HLOOKUP($A118,'Z-scores'!$C$2:$UD$20,11,FALSE)&gt;2,HLOOKUP($A118,'Z-scores'!$C$2:$UD$20,11,FALSE)&lt;-2),"",'Total-corrected counts'!M118),"")</f>
        <v>31.585407771991601</v>
      </c>
      <c r="N118">
        <f>IFERROR(IF(OR(HLOOKUP($A118,'Z-scores'!$C$2:$UD$20,12,FALSE)&gt;2,HLOOKUP($A118,'Z-scores'!$C$2:$UD$20,12,FALSE)&lt;-2),"",'Total-corrected counts'!N118),"")</f>
        <v>6.0666766250583066</v>
      </c>
      <c r="O118">
        <f>IFERROR(IF(OR(HLOOKUP($A118,'Z-scores'!$C$2:$UD$20,13,FALSE)&gt;2,HLOOKUP($A118,'Z-scores'!$C$2:$UD$20,13,FALSE)&lt;-2),"",'Total-corrected counts'!O118),"")</f>
        <v>29.113565790903955</v>
      </c>
      <c r="P118">
        <f>IFERROR(IF(OR(HLOOKUP($A118,'Z-scores'!$C$2:$UD$20,14,FALSE)&gt;2,HLOOKUP($A118,'Z-scores'!$C$2:$UD$20,14,FALSE)&lt;-2),"",'Total-corrected counts'!P118),"")</f>
        <v>20.582524769760784</v>
      </c>
      <c r="Q118">
        <f>IFERROR(IF(OR(HLOOKUP($A118,'Z-scores'!$C$2:$UD$20,15,FALSE)&gt;2,HLOOKUP($A118,'Z-scores'!$C$2:$UD$20,15,FALSE)&lt;-2),"",'Total-corrected counts'!Q118),"")</f>
        <v>12.315607179911225</v>
      </c>
      <c r="R118">
        <f>IFERROR(IF(OR(HLOOKUP($A118,'Z-scores'!$C$2:$UD$20,16,FALSE)&gt;2,HLOOKUP($A118,'Z-scores'!$C$2:$UD$20,16,FALSE)&lt;-2),"",'Total-corrected counts'!R118),"")</f>
        <v>29.298921525611512</v>
      </c>
      <c r="S118">
        <f>IFERROR(IF(OR(HLOOKUP($A118,'Z-scores'!$C$2:$UD$20,17,FALSE)&gt;2,HLOOKUP($A118,'Z-scores'!$C$2:$UD$20,17,FALSE)&lt;-2),"",'Total-corrected counts'!S118),"")</f>
        <v>27.712364654548139</v>
      </c>
      <c r="T118">
        <f>IFERROR(IF(OR(HLOOKUP($A118,'Z-scores'!$C$2:$UD$20,18,FALSE)&gt;2,HLOOKUP($A118,'Z-scores'!$C$2:$UD$20,18,FALSE)&lt;-2),"",'Total-corrected counts'!T118),"")</f>
        <v>8.6511581555421539</v>
      </c>
      <c r="U118">
        <f>IFERROR(IF(OR(HLOOKUP($A118,'Z-scores'!$C$2:$UD$20,19,FALSE)&gt;2,HLOOKUP($A118,'Z-scores'!$C$2:$UD$20,19,FALSE)&lt;-2),"",'Total-corrected counts'!U118),"")</f>
        <v>17.548808165142791</v>
      </c>
      <c r="V118">
        <f t="shared" si="4"/>
        <v>1</v>
      </c>
      <c r="W118">
        <f t="shared" si="5"/>
        <v>0.5021829417717858</v>
      </c>
      <c r="X118">
        <f t="shared" si="6"/>
        <v>22.406837551737389</v>
      </c>
      <c r="Y118">
        <f t="shared" si="7"/>
        <v>18.911203358309859</v>
      </c>
    </row>
    <row r="119" spans="1:25" x14ac:dyDescent="0.25">
      <c r="A119">
        <v>121</v>
      </c>
      <c r="B119" t="s">
        <v>74</v>
      </c>
      <c r="C119">
        <v>16100</v>
      </c>
      <c r="D119">
        <v>409</v>
      </c>
      <c r="E119">
        <f>IFERROR(IF(OR(HLOOKUP($A119,'Z-scores'!$C$2:$UD$20,3,FALSE)&gt;2,HLOOKUP(A119,'Z-scores'!$C$2:$UD$20,3,FALSE)&lt;-2),"",'Total-corrected counts'!E119),"")</f>
        <v>0.12327609586845768</v>
      </c>
      <c r="F119">
        <f>IFERROR(IF(OR(HLOOKUP($A119,'Z-scores'!$C$2:$UD$20,4,FALSE)&gt;2,HLOOKUP($A119,'Z-scores'!$C$2:$UD$20,4,FALSE)&lt;-2),"",'Total-corrected counts'!F119),"")</f>
        <v>0</v>
      </c>
      <c r="G119">
        <f>IFERROR(IF(OR(HLOOKUP($A119,'Z-scores'!$C$2:$UD$20,5,FALSE)&gt;2,HLOOKUP($A119,'Z-scores'!$C$2:$UD$20,5,FALSE)&lt;-2),"",'Total-corrected counts'!G119),"")</f>
        <v>0.513717258079463</v>
      </c>
      <c r="H119">
        <f>IFERROR(IF(OR(HLOOKUP($A119,'Z-scores'!$C$2:$UD$20,6,FALSE)&gt;2,HLOOKUP($A119,'Z-scores'!$C$2:$UD$20,6,FALSE)&lt;-2),"",'Total-corrected counts'!H119),"")</f>
        <v>0.27223211487357613</v>
      </c>
      <c r="I119">
        <f>IFERROR(IF(OR(HLOOKUP($A119,'Z-scores'!$C$2:$UD$20,7,FALSE)&gt;2,HLOOKUP($A119,'Z-scores'!$C$2:$UD$20,7,FALSE)&lt;-2),"",'Total-corrected counts'!I119),"")</f>
        <v>6.1568961854949686E-3</v>
      </c>
      <c r="J119">
        <f>IFERROR(IF(OR(HLOOKUP($A119,'Z-scores'!$C$2:$UD$20,8,FALSE)&gt;2,HLOOKUP($A119,'Z-scores'!$C$2:$UD$20,8,FALSE)&lt;-2),"",'Total-corrected counts'!J119),"")</f>
        <v>0.37473792998712085</v>
      </c>
      <c r="K119" t="str">
        <f>IFERROR(IF(OR(HLOOKUP($A119,'Z-scores'!$C$2:$UD$20,9,FALSE)&gt;2,HLOOKUP($A119,'Z-scores'!$C$2:$UD$20,9,FALSE)&lt;-2),"",'Total-corrected counts'!K119),"")</f>
        <v/>
      </c>
      <c r="L119">
        <f>IFERROR(IF(OR(HLOOKUP($A119,'Z-scores'!$C$2:$UD$20,10,FALSE)&gt;2,HLOOKUP($A119,'Z-scores'!$C$2:$UD$20,10,FALSE)&lt;-2),"",'Total-corrected counts'!L119),"")</f>
        <v>0.25576936306372894</v>
      </c>
      <c r="M119">
        <f>IFERROR(IF(OR(HLOOKUP($A119,'Z-scores'!$C$2:$UD$20,11,FALSE)&gt;2,HLOOKUP($A119,'Z-scores'!$C$2:$UD$20,11,FALSE)&lt;-2),"",'Total-corrected counts'!M119),"")</f>
        <v>1.575814654707677</v>
      </c>
      <c r="N119">
        <f>IFERROR(IF(OR(HLOOKUP($A119,'Z-scores'!$C$2:$UD$20,12,FALSE)&gt;2,HLOOKUP($A119,'Z-scores'!$C$2:$UD$20,12,FALSE)&lt;-2),"",'Total-corrected counts'!N119),"")</f>
        <v>1.9977877707895935</v>
      </c>
      <c r="O119">
        <f>IFERROR(IF(OR(HLOOKUP($A119,'Z-scores'!$C$2:$UD$20,13,FALSE)&gt;2,HLOOKUP($A119,'Z-scores'!$C$2:$UD$20,13,FALSE)&lt;-2),"",'Total-corrected counts'!O119),"")</f>
        <v>0.49133979949970841</v>
      </c>
      <c r="P119">
        <f>IFERROR(IF(OR(HLOOKUP($A119,'Z-scores'!$C$2:$UD$20,14,FALSE)&gt;2,HLOOKUP($A119,'Z-scores'!$C$2:$UD$20,14,FALSE)&lt;-2),"",'Total-corrected counts'!P119),"")</f>
        <v>0.98724319389840964</v>
      </c>
      <c r="Q119">
        <f>IFERROR(IF(OR(HLOOKUP($A119,'Z-scores'!$C$2:$UD$20,15,FALSE)&gt;2,HLOOKUP($A119,'Z-scores'!$C$2:$UD$20,15,FALSE)&lt;-2),"",'Total-corrected counts'!Q119),"")</f>
        <v>7.800859654733952E-2</v>
      </c>
      <c r="R119">
        <f>IFERROR(IF(OR(HLOOKUP($A119,'Z-scores'!$C$2:$UD$20,16,FALSE)&gt;2,HLOOKUP($A119,'Z-scores'!$C$2:$UD$20,16,FALSE)&lt;-2),"",'Total-corrected counts'!R119),"")</f>
        <v>5.6097497450569092E-2</v>
      </c>
      <c r="S119">
        <f>IFERROR(IF(OR(HLOOKUP($A119,'Z-scores'!$C$2:$UD$20,17,FALSE)&gt;2,HLOOKUP($A119,'Z-scores'!$C$2:$UD$20,17,FALSE)&lt;-2),"",'Total-corrected counts'!S119),"")</f>
        <v>1.0856949913632964E-2</v>
      </c>
      <c r="T119">
        <f>IFERROR(IF(OR(HLOOKUP($A119,'Z-scores'!$C$2:$UD$20,18,FALSE)&gt;2,HLOOKUP($A119,'Z-scores'!$C$2:$UD$20,18,FALSE)&lt;-2),"",'Total-corrected counts'!T119),"")</f>
        <v>1.0996506890857951</v>
      </c>
      <c r="U119">
        <f>IFERROR(IF(OR(HLOOKUP($A119,'Z-scores'!$C$2:$UD$20,19,FALSE)&gt;2,HLOOKUP($A119,'Z-scores'!$C$2:$UD$20,19,FALSE)&lt;-2),"",'Total-corrected counts'!U119),"")</f>
        <v>0.85921464310046292</v>
      </c>
      <c r="V119">
        <f t="shared" si="4"/>
        <v>1</v>
      </c>
      <c r="W119">
        <f t="shared" si="5"/>
        <v>0.3256090267394397</v>
      </c>
      <c r="X119">
        <f t="shared" si="6"/>
        <v>0.39021303909568983</v>
      </c>
      <c r="Y119">
        <f t="shared" si="7"/>
        <v>0.69752489253568895</v>
      </c>
    </row>
    <row r="120" spans="1:25" x14ac:dyDescent="0.25">
      <c r="A120">
        <v>122</v>
      </c>
      <c r="B120" t="s">
        <v>75</v>
      </c>
      <c r="C120">
        <v>86700</v>
      </c>
      <c r="D120">
        <v>398</v>
      </c>
      <c r="E120" t="str">
        <f>IFERROR(IF(OR(HLOOKUP($A120,'Z-scores'!$C$2:$UD$20,3,FALSE)&gt;2,HLOOKUP(A120,'Z-scores'!$C$2:$UD$20,3,FALSE)&lt;-2),"",'Total-corrected counts'!E120),"")</f>
        <v/>
      </c>
      <c r="F120">
        <f>IFERROR(IF(OR(HLOOKUP($A120,'Z-scores'!$C$2:$UD$20,4,FALSE)&gt;2,HLOOKUP($A120,'Z-scores'!$C$2:$UD$20,4,FALSE)&lt;-2),"",'Total-corrected counts'!F120),"")</f>
        <v>7.3826890706670998</v>
      </c>
      <c r="G120">
        <f>IFERROR(IF(OR(HLOOKUP($A120,'Z-scores'!$C$2:$UD$20,5,FALSE)&gt;2,HLOOKUP($A120,'Z-scores'!$C$2:$UD$20,5,FALSE)&lt;-2),"",'Total-corrected counts'!G120),"")</f>
        <v>2.427565866610796</v>
      </c>
      <c r="H120">
        <f>IFERROR(IF(OR(HLOOKUP($A120,'Z-scores'!$C$2:$UD$20,6,FALSE)&gt;2,HLOOKUP($A120,'Z-scores'!$C$2:$UD$20,6,FALSE)&lt;-2),"",'Total-corrected counts'!H120),"")</f>
        <v>2.8758879827670092</v>
      </c>
      <c r="I120">
        <f>IFERROR(IF(OR(HLOOKUP($A120,'Z-scores'!$C$2:$UD$20,7,FALSE)&gt;2,HLOOKUP($A120,'Z-scores'!$C$2:$UD$20,7,FALSE)&lt;-2),"",'Total-corrected counts'!I120),"")</f>
        <v>4.2174738870640534</v>
      </c>
      <c r="J120">
        <f>IFERROR(IF(OR(HLOOKUP($A120,'Z-scores'!$C$2:$UD$20,8,FALSE)&gt;2,HLOOKUP($A120,'Z-scores'!$C$2:$UD$20,8,FALSE)&lt;-2),"",'Total-corrected counts'!J120),"")</f>
        <v>0</v>
      </c>
      <c r="K120">
        <f>IFERROR(IF(OR(HLOOKUP($A120,'Z-scores'!$C$2:$UD$20,9,FALSE)&gt;2,HLOOKUP($A120,'Z-scores'!$C$2:$UD$20,9,FALSE)&lt;-2),"",'Total-corrected counts'!K120),"")</f>
        <v>0</v>
      </c>
      <c r="L120">
        <f>IFERROR(IF(OR(HLOOKUP($A120,'Z-scores'!$C$2:$UD$20,10,FALSE)&gt;2,HLOOKUP($A120,'Z-scores'!$C$2:$UD$20,10,FALSE)&lt;-2),"",'Total-corrected counts'!L120),"")</f>
        <v>0</v>
      </c>
      <c r="M120">
        <f>IFERROR(IF(OR(HLOOKUP($A120,'Z-scores'!$C$2:$UD$20,11,FALSE)&gt;2,HLOOKUP($A120,'Z-scores'!$C$2:$UD$20,11,FALSE)&lt;-2),"",'Total-corrected counts'!M120),"")</f>
        <v>0</v>
      </c>
      <c r="N120">
        <f>IFERROR(IF(OR(HLOOKUP($A120,'Z-scores'!$C$2:$UD$20,12,FALSE)&gt;2,HLOOKUP($A120,'Z-scores'!$C$2:$UD$20,12,FALSE)&lt;-2),"",'Total-corrected counts'!N120),"")</f>
        <v>0.10080580494809877</v>
      </c>
      <c r="O120">
        <f>IFERROR(IF(OR(HLOOKUP($A120,'Z-scores'!$C$2:$UD$20,13,FALSE)&gt;2,HLOOKUP($A120,'Z-scores'!$C$2:$UD$20,13,FALSE)&lt;-2),"",'Total-corrected counts'!O120),"")</f>
        <v>1.7937268022831818</v>
      </c>
      <c r="P120">
        <f>IFERROR(IF(OR(HLOOKUP($A120,'Z-scores'!$C$2:$UD$20,14,FALSE)&gt;2,HLOOKUP($A120,'Z-scores'!$C$2:$UD$20,14,FALSE)&lt;-2),"",'Total-corrected counts'!P120),"")</f>
        <v>4.2737800601662752E-3</v>
      </c>
      <c r="Q120">
        <f>IFERROR(IF(OR(HLOOKUP($A120,'Z-scores'!$C$2:$UD$20,15,FALSE)&gt;2,HLOOKUP($A120,'Z-scores'!$C$2:$UD$20,15,FALSE)&lt;-2),"",'Total-corrected counts'!Q120),"")</f>
        <v>0.14626611852626159</v>
      </c>
      <c r="R120">
        <f>IFERROR(IF(OR(HLOOKUP($A120,'Z-scores'!$C$2:$UD$20,16,FALSE)&gt;2,HLOOKUP($A120,'Z-scores'!$C$2:$UD$20,16,FALSE)&lt;-2),"",'Total-corrected counts'!R120),"")</f>
        <v>0</v>
      </c>
      <c r="S120">
        <f>IFERROR(IF(OR(HLOOKUP($A120,'Z-scores'!$C$2:$UD$20,17,FALSE)&gt;2,HLOOKUP($A120,'Z-scores'!$C$2:$UD$20,17,FALSE)&lt;-2),"",'Total-corrected counts'!S120),"")</f>
        <v>0.53199054576801519</v>
      </c>
      <c r="T120">
        <f>IFERROR(IF(OR(HLOOKUP($A120,'Z-scores'!$C$2:$UD$20,18,FALSE)&gt;2,HLOOKUP($A120,'Z-scores'!$C$2:$UD$20,18,FALSE)&lt;-2),"",'Total-corrected counts'!T120),"")</f>
        <v>0</v>
      </c>
      <c r="U120">
        <f>IFERROR(IF(OR(HLOOKUP($A120,'Z-scores'!$C$2:$UD$20,19,FALSE)&gt;2,HLOOKUP($A120,'Z-scores'!$C$2:$UD$20,19,FALSE)&lt;-2),"",'Total-corrected counts'!U120),"")</f>
        <v>1.761823965145394</v>
      </c>
      <c r="V120">
        <f t="shared" si="4"/>
        <v>1</v>
      </c>
      <c r="W120">
        <f t="shared" si="5"/>
        <v>0.13540268809517408</v>
      </c>
      <c r="X120">
        <f t="shared" si="6"/>
        <v>2.1129521008886201</v>
      </c>
      <c r="Y120">
        <f t="shared" si="7"/>
        <v>0.54236087709138969</v>
      </c>
    </row>
    <row r="121" spans="1:25" x14ac:dyDescent="0.25">
      <c r="A121">
        <v>123</v>
      </c>
      <c r="B121" t="s">
        <v>648</v>
      </c>
      <c r="C121">
        <v>85500</v>
      </c>
      <c r="D121">
        <v>867</v>
      </c>
      <c r="E121" t="str">
        <f>IFERROR(IF(OR(HLOOKUP($A121,'Z-scores'!$C$2:$UD$20,3,FALSE)&gt;2,HLOOKUP(A121,'Z-scores'!$C$2:$UD$20,3,FALSE)&lt;-2),"",'Total-corrected counts'!E121),"")</f>
        <v/>
      </c>
      <c r="F121" t="str">
        <f>IFERROR(IF(OR(HLOOKUP($A121,'Z-scores'!$C$2:$UD$20,4,FALSE)&gt;2,HLOOKUP($A121,'Z-scores'!$C$2:$UD$20,4,FALSE)&lt;-2),"",'Total-corrected counts'!F121),"")</f>
        <v/>
      </c>
      <c r="G121" t="str">
        <f>IFERROR(IF(OR(HLOOKUP($A121,'Z-scores'!$C$2:$UD$20,5,FALSE)&gt;2,HLOOKUP($A121,'Z-scores'!$C$2:$UD$20,5,FALSE)&lt;-2),"",'Total-corrected counts'!G121),"")</f>
        <v/>
      </c>
      <c r="H121" t="str">
        <f>IFERROR(IF(OR(HLOOKUP($A121,'Z-scores'!$C$2:$UD$20,6,FALSE)&gt;2,HLOOKUP($A121,'Z-scores'!$C$2:$UD$20,6,FALSE)&lt;-2),"",'Total-corrected counts'!H121),"")</f>
        <v/>
      </c>
      <c r="I121" t="str">
        <f>IFERROR(IF(OR(HLOOKUP($A121,'Z-scores'!$C$2:$UD$20,7,FALSE)&gt;2,HLOOKUP($A121,'Z-scores'!$C$2:$UD$20,7,FALSE)&lt;-2),"",'Total-corrected counts'!I121),"")</f>
        <v/>
      </c>
      <c r="J121" t="str">
        <f>IFERROR(IF(OR(HLOOKUP($A121,'Z-scores'!$C$2:$UD$20,8,FALSE)&gt;2,HLOOKUP($A121,'Z-scores'!$C$2:$UD$20,8,FALSE)&lt;-2),"",'Total-corrected counts'!J121),"")</f>
        <v/>
      </c>
      <c r="K121" t="str">
        <f>IFERROR(IF(OR(HLOOKUP($A121,'Z-scores'!$C$2:$UD$20,9,FALSE)&gt;2,HLOOKUP($A121,'Z-scores'!$C$2:$UD$20,9,FALSE)&lt;-2),"",'Total-corrected counts'!K121),"")</f>
        <v/>
      </c>
      <c r="L121" t="str">
        <f>IFERROR(IF(OR(HLOOKUP($A121,'Z-scores'!$C$2:$UD$20,10,FALSE)&gt;2,HLOOKUP($A121,'Z-scores'!$C$2:$UD$20,10,FALSE)&lt;-2),"",'Total-corrected counts'!L121),"")</f>
        <v/>
      </c>
      <c r="M121" t="str">
        <f>IFERROR(IF(OR(HLOOKUP($A121,'Z-scores'!$C$2:$UD$20,11,FALSE)&gt;2,HLOOKUP($A121,'Z-scores'!$C$2:$UD$20,11,FALSE)&lt;-2),"",'Total-corrected counts'!M121),"")</f>
        <v/>
      </c>
      <c r="N121" t="str">
        <f>IFERROR(IF(OR(HLOOKUP($A121,'Z-scores'!$C$2:$UD$20,12,FALSE)&gt;2,HLOOKUP($A121,'Z-scores'!$C$2:$UD$20,12,FALSE)&lt;-2),"",'Total-corrected counts'!N121),"")</f>
        <v/>
      </c>
      <c r="O121" t="str">
        <f>IFERROR(IF(OR(HLOOKUP($A121,'Z-scores'!$C$2:$UD$20,13,FALSE)&gt;2,HLOOKUP($A121,'Z-scores'!$C$2:$UD$20,13,FALSE)&lt;-2),"",'Total-corrected counts'!O121),"")</f>
        <v/>
      </c>
      <c r="P121" t="str">
        <f>IFERROR(IF(OR(HLOOKUP($A121,'Z-scores'!$C$2:$UD$20,14,FALSE)&gt;2,HLOOKUP($A121,'Z-scores'!$C$2:$UD$20,14,FALSE)&lt;-2),"",'Total-corrected counts'!P121),"")</f>
        <v/>
      </c>
      <c r="Q121" t="str">
        <f>IFERROR(IF(OR(HLOOKUP($A121,'Z-scores'!$C$2:$UD$20,15,FALSE)&gt;2,HLOOKUP($A121,'Z-scores'!$C$2:$UD$20,15,FALSE)&lt;-2),"",'Total-corrected counts'!Q121),"")</f>
        <v/>
      </c>
      <c r="R121" t="str">
        <f>IFERROR(IF(OR(HLOOKUP($A121,'Z-scores'!$C$2:$UD$20,16,FALSE)&gt;2,HLOOKUP($A121,'Z-scores'!$C$2:$UD$20,16,FALSE)&lt;-2),"",'Total-corrected counts'!R121),"")</f>
        <v/>
      </c>
      <c r="S121" t="str">
        <f>IFERROR(IF(OR(HLOOKUP($A121,'Z-scores'!$C$2:$UD$20,17,FALSE)&gt;2,HLOOKUP($A121,'Z-scores'!$C$2:$UD$20,17,FALSE)&lt;-2),"",'Total-corrected counts'!S121),"")</f>
        <v/>
      </c>
      <c r="T121" t="str">
        <f>IFERROR(IF(OR(HLOOKUP($A121,'Z-scores'!$C$2:$UD$20,18,FALSE)&gt;2,HLOOKUP($A121,'Z-scores'!$C$2:$UD$20,18,FALSE)&lt;-2),"",'Total-corrected counts'!T121),"")</f>
        <v/>
      </c>
      <c r="U121" t="str">
        <f>IFERROR(IF(OR(HLOOKUP($A121,'Z-scores'!$C$2:$UD$20,19,FALSE)&gt;2,HLOOKUP($A121,'Z-scores'!$C$2:$UD$20,19,FALSE)&lt;-2),"",'Total-corrected counts'!U121),"")</f>
        <v/>
      </c>
      <c r="V121">
        <f t="shared" si="4"/>
        <v>1</v>
      </c>
      <c r="W121" t="str">
        <f t="shared" si="5"/>
        <v/>
      </c>
      <c r="X121" t="str">
        <f t="shared" si="6"/>
        <v/>
      </c>
      <c r="Y121" t="str">
        <f t="shared" si="7"/>
        <v/>
      </c>
    </row>
    <row r="122" spans="1:25" x14ac:dyDescent="0.25">
      <c r="A122">
        <v>124</v>
      </c>
      <c r="B122" t="s">
        <v>649</v>
      </c>
      <c r="C122">
        <v>116400</v>
      </c>
      <c r="D122">
        <v>73</v>
      </c>
      <c r="E122" t="str">
        <f>IFERROR(IF(OR(HLOOKUP($A122,'Z-scores'!$C$2:$UD$20,3,FALSE)&gt;2,HLOOKUP(A122,'Z-scores'!$C$2:$UD$20,3,FALSE)&lt;-2),"",'Total-corrected counts'!E122),"")</f>
        <v/>
      </c>
      <c r="F122" t="str">
        <f>IFERROR(IF(OR(HLOOKUP($A122,'Z-scores'!$C$2:$UD$20,4,FALSE)&gt;2,HLOOKUP($A122,'Z-scores'!$C$2:$UD$20,4,FALSE)&lt;-2),"",'Total-corrected counts'!F122),"")</f>
        <v/>
      </c>
      <c r="G122" t="str">
        <f>IFERROR(IF(OR(HLOOKUP($A122,'Z-scores'!$C$2:$UD$20,5,FALSE)&gt;2,HLOOKUP($A122,'Z-scores'!$C$2:$UD$20,5,FALSE)&lt;-2),"",'Total-corrected counts'!G122),"")</f>
        <v/>
      </c>
      <c r="H122" t="str">
        <f>IFERROR(IF(OR(HLOOKUP($A122,'Z-scores'!$C$2:$UD$20,6,FALSE)&gt;2,HLOOKUP($A122,'Z-scores'!$C$2:$UD$20,6,FALSE)&lt;-2),"",'Total-corrected counts'!H122),"")</f>
        <v/>
      </c>
      <c r="I122" t="str">
        <f>IFERROR(IF(OR(HLOOKUP($A122,'Z-scores'!$C$2:$UD$20,7,FALSE)&gt;2,HLOOKUP($A122,'Z-scores'!$C$2:$UD$20,7,FALSE)&lt;-2),"",'Total-corrected counts'!I122),"")</f>
        <v/>
      </c>
      <c r="J122" t="str">
        <f>IFERROR(IF(OR(HLOOKUP($A122,'Z-scores'!$C$2:$UD$20,8,FALSE)&gt;2,HLOOKUP($A122,'Z-scores'!$C$2:$UD$20,8,FALSE)&lt;-2),"",'Total-corrected counts'!J122),"")</f>
        <v/>
      </c>
      <c r="K122" t="str">
        <f>IFERROR(IF(OR(HLOOKUP($A122,'Z-scores'!$C$2:$UD$20,9,FALSE)&gt;2,HLOOKUP($A122,'Z-scores'!$C$2:$UD$20,9,FALSE)&lt;-2),"",'Total-corrected counts'!K122),"")</f>
        <v/>
      </c>
      <c r="L122" t="str">
        <f>IFERROR(IF(OR(HLOOKUP($A122,'Z-scores'!$C$2:$UD$20,10,FALSE)&gt;2,HLOOKUP($A122,'Z-scores'!$C$2:$UD$20,10,FALSE)&lt;-2),"",'Total-corrected counts'!L122),"")</f>
        <v/>
      </c>
      <c r="M122" t="str">
        <f>IFERROR(IF(OR(HLOOKUP($A122,'Z-scores'!$C$2:$UD$20,11,FALSE)&gt;2,HLOOKUP($A122,'Z-scores'!$C$2:$UD$20,11,FALSE)&lt;-2),"",'Total-corrected counts'!M122),"")</f>
        <v/>
      </c>
      <c r="N122" t="str">
        <f>IFERROR(IF(OR(HLOOKUP($A122,'Z-scores'!$C$2:$UD$20,12,FALSE)&gt;2,HLOOKUP($A122,'Z-scores'!$C$2:$UD$20,12,FALSE)&lt;-2),"",'Total-corrected counts'!N122),"")</f>
        <v/>
      </c>
      <c r="O122" t="str">
        <f>IFERROR(IF(OR(HLOOKUP($A122,'Z-scores'!$C$2:$UD$20,13,FALSE)&gt;2,HLOOKUP($A122,'Z-scores'!$C$2:$UD$20,13,FALSE)&lt;-2),"",'Total-corrected counts'!O122),"")</f>
        <v/>
      </c>
      <c r="P122" t="str">
        <f>IFERROR(IF(OR(HLOOKUP($A122,'Z-scores'!$C$2:$UD$20,14,FALSE)&gt;2,HLOOKUP($A122,'Z-scores'!$C$2:$UD$20,14,FALSE)&lt;-2),"",'Total-corrected counts'!P122),"")</f>
        <v/>
      </c>
      <c r="Q122" t="str">
        <f>IFERROR(IF(OR(HLOOKUP($A122,'Z-scores'!$C$2:$UD$20,15,FALSE)&gt;2,HLOOKUP($A122,'Z-scores'!$C$2:$UD$20,15,FALSE)&lt;-2),"",'Total-corrected counts'!Q122),"")</f>
        <v/>
      </c>
      <c r="R122" t="str">
        <f>IFERROR(IF(OR(HLOOKUP($A122,'Z-scores'!$C$2:$UD$20,16,FALSE)&gt;2,HLOOKUP($A122,'Z-scores'!$C$2:$UD$20,16,FALSE)&lt;-2),"",'Total-corrected counts'!R122),"")</f>
        <v/>
      </c>
      <c r="S122" t="str">
        <f>IFERROR(IF(OR(HLOOKUP($A122,'Z-scores'!$C$2:$UD$20,17,FALSE)&gt;2,HLOOKUP($A122,'Z-scores'!$C$2:$UD$20,17,FALSE)&lt;-2),"",'Total-corrected counts'!S122),"")</f>
        <v/>
      </c>
      <c r="T122" t="str">
        <f>IFERROR(IF(OR(HLOOKUP($A122,'Z-scores'!$C$2:$UD$20,18,FALSE)&gt;2,HLOOKUP($A122,'Z-scores'!$C$2:$UD$20,18,FALSE)&lt;-2),"",'Total-corrected counts'!T122),"")</f>
        <v/>
      </c>
      <c r="U122" t="str">
        <f>IFERROR(IF(OR(HLOOKUP($A122,'Z-scores'!$C$2:$UD$20,19,FALSE)&gt;2,HLOOKUP($A122,'Z-scores'!$C$2:$UD$20,19,FALSE)&lt;-2),"",'Total-corrected counts'!U122),"")</f>
        <v/>
      </c>
      <c r="V122">
        <f t="shared" si="4"/>
        <v>1</v>
      </c>
      <c r="W122" t="str">
        <f t="shared" si="5"/>
        <v/>
      </c>
      <c r="X122" t="str">
        <f t="shared" si="6"/>
        <v/>
      </c>
      <c r="Y122" t="str">
        <f t="shared" si="7"/>
        <v/>
      </c>
    </row>
    <row r="123" spans="1:25" x14ac:dyDescent="0.25">
      <c r="A123">
        <v>125</v>
      </c>
      <c r="B123" t="s">
        <v>76</v>
      </c>
      <c r="C123">
        <v>98800</v>
      </c>
      <c r="D123">
        <v>848</v>
      </c>
      <c r="E123">
        <f>IFERROR(IF(OR(HLOOKUP($A123,'Z-scores'!$C$2:$UD$20,3,FALSE)&gt;2,HLOOKUP(A123,'Z-scores'!$C$2:$UD$20,3,FALSE)&lt;-2),"",'Total-corrected counts'!E123),"")</f>
        <v>4.7274514945919153</v>
      </c>
      <c r="F123">
        <f>IFERROR(IF(OR(HLOOKUP($A123,'Z-scores'!$C$2:$UD$20,4,FALSE)&gt;2,HLOOKUP($A123,'Z-scores'!$C$2:$UD$20,4,FALSE)&lt;-2),"",'Total-corrected counts'!F123),"")</f>
        <v>10.089675063245037</v>
      </c>
      <c r="G123">
        <f>IFERROR(IF(OR(HLOOKUP($A123,'Z-scores'!$C$2:$UD$20,5,FALSE)&gt;2,HLOOKUP($A123,'Z-scores'!$C$2:$UD$20,5,FALSE)&lt;-2),"",'Total-corrected counts'!G123),"")</f>
        <v>4.1399567268756723</v>
      </c>
      <c r="H123">
        <f>IFERROR(IF(OR(HLOOKUP($A123,'Z-scores'!$C$2:$UD$20,6,FALSE)&gt;2,HLOOKUP($A123,'Z-scores'!$C$2:$UD$20,6,FALSE)&lt;-2),"",'Total-corrected counts'!H123),"")</f>
        <v>15.670797381825087</v>
      </c>
      <c r="I123">
        <f>IFERROR(IF(OR(HLOOKUP($A123,'Z-scores'!$C$2:$UD$20,7,FALSE)&gt;2,HLOOKUP($A123,'Z-scores'!$C$2:$UD$20,7,FALSE)&lt;-2),"",'Total-corrected counts'!I123),"")</f>
        <v>24.689153703834826</v>
      </c>
      <c r="J123">
        <f>IFERROR(IF(OR(HLOOKUP($A123,'Z-scores'!$C$2:$UD$20,8,FALSE)&gt;2,HLOOKUP($A123,'Z-scores'!$C$2:$UD$20,8,FALSE)&lt;-2),"",'Total-corrected counts'!J123),"")</f>
        <v>17.829636247808274</v>
      </c>
      <c r="K123">
        <f>IFERROR(IF(OR(HLOOKUP($A123,'Z-scores'!$C$2:$UD$20,9,FALSE)&gt;2,HLOOKUP($A123,'Z-scores'!$C$2:$UD$20,9,FALSE)&lt;-2),"",'Total-corrected counts'!K123),"")</f>
        <v>21.133842466135238</v>
      </c>
      <c r="L123">
        <f>IFERROR(IF(OR(HLOOKUP($A123,'Z-scores'!$C$2:$UD$20,10,FALSE)&gt;2,HLOOKUP($A123,'Z-scores'!$C$2:$UD$20,10,FALSE)&lt;-2),"",'Total-corrected counts'!L123),"")</f>
        <v>12.55474787314545</v>
      </c>
      <c r="M123">
        <f>IFERROR(IF(OR(HLOOKUP($A123,'Z-scores'!$C$2:$UD$20,11,FALSE)&gt;2,HLOOKUP($A123,'Z-scores'!$C$2:$UD$20,11,FALSE)&lt;-2),"",'Total-corrected counts'!M123),"")</f>
        <v>22.503739104071038</v>
      </c>
      <c r="N123">
        <f>IFERROR(IF(OR(HLOOKUP($A123,'Z-scores'!$C$2:$UD$20,12,FALSE)&gt;2,HLOOKUP($A123,'Z-scores'!$C$2:$UD$20,12,FALSE)&lt;-2),"",'Total-corrected counts'!N123),"")</f>
        <v>4.4721120740611084</v>
      </c>
      <c r="O123">
        <f>IFERROR(IF(OR(HLOOKUP($A123,'Z-scores'!$C$2:$UD$20,13,FALSE)&gt;2,HLOOKUP($A123,'Z-scores'!$C$2:$UD$20,13,FALSE)&lt;-2),"",'Total-corrected counts'!O123),"")</f>
        <v>9.1772851591486635</v>
      </c>
      <c r="P123" t="str">
        <f>IFERROR(IF(OR(HLOOKUP($A123,'Z-scores'!$C$2:$UD$20,14,FALSE)&gt;2,HLOOKUP($A123,'Z-scores'!$C$2:$UD$20,14,FALSE)&lt;-2),"",'Total-corrected counts'!P123),"")</f>
        <v/>
      </c>
      <c r="Q123">
        <f>IFERROR(IF(OR(HLOOKUP($A123,'Z-scores'!$C$2:$UD$20,15,FALSE)&gt;2,HLOOKUP($A123,'Z-scores'!$C$2:$UD$20,15,FALSE)&lt;-2),"",'Total-corrected counts'!Q123),"")</f>
        <v>1.4919144089678682</v>
      </c>
      <c r="R123">
        <f>IFERROR(IF(OR(HLOOKUP($A123,'Z-scores'!$C$2:$UD$20,16,FALSE)&gt;2,HLOOKUP($A123,'Z-scores'!$C$2:$UD$20,16,FALSE)&lt;-2),"",'Total-corrected counts'!R123),"")</f>
        <v>16.392490147877009</v>
      </c>
      <c r="S123">
        <f>IFERROR(IF(OR(HLOOKUP($A123,'Z-scores'!$C$2:$UD$20,17,FALSE)&gt;2,HLOOKUP($A123,'Z-scores'!$C$2:$UD$20,17,FALSE)&lt;-2),"",'Total-corrected counts'!S123),"")</f>
        <v>9.9721084956718773</v>
      </c>
      <c r="T123">
        <f>IFERROR(IF(OR(HLOOKUP($A123,'Z-scores'!$C$2:$UD$20,18,FALSE)&gt;2,HLOOKUP($A123,'Z-scores'!$C$2:$UD$20,18,FALSE)&lt;-2),"",'Total-corrected counts'!T123),"")</f>
        <v>5.6099367185392515</v>
      </c>
      <c r="U123">
        <f>IFERROR(IF(OR(HLOOKUP($A123,'Z-scores'!$C$2:$UD$20,19,FALSE)&gt;2,HLOOKUP($A123,'Z-scores'!$C$2:$UD$20,19,FALSE)&lt;-2),"",'Total-corrected counts'!U123),"")</f>
        <v>12.107115425506523</v>
      </c>
      <c r="V123">
        <f t="shared" si="4"/>
        <v>1</v>
      </c>
      <c r="W123">
        <f t="shared" si="5"/>
        <v>7.4864202273058983E-2</v>
      </c>
      <c r="X123">
        <f t="shared" si="6"/>
        <v>14.815444451281394</v>
      </c>
      <c r="Y123">
        <f t="shared" si="7"/>
        <v>8.4604232042531855</v>
      </c>
    </row>
    <row r="124" spans="1:25" x14ac:dyDescent="0.25">
      <c r="A124">
        <v>126</v>
      </c>
      <c r="B124" t="s">
        <v>77</v>
      </c>
      <c r="C124">
        <v>73400</v>
      </c>
      <c r="D124">
        <v>141</v>
      </c>
      <c r="E124" t="str">
        <f>IFERROR(IF(OR(HLOOKUP($A124,'Z-scores'!$C$2:$UD$20,3,FALSE)&gt;2,HLOOKUP(A124,'Z-scores'!$C$2:$UD$20,3,FALSE)&lt;-2),"",'Total-corrected counts'!E124),"")</f>
        <v/>
      </c>
      <c r="F124">
        <f>IFERROR(IF(OR(HLOOKUP($A124,'Z-scores'!$C$2:$UD$20,4,FALSE)&gt;2,HLOOKUP($A124,'Z-scores'!$C$2:$UD$20,4,FALSE)&lt;-2),"",'Total-corrected counts'!F124),"")</f>
        <v>0</v>
      </c>
      <c r="G124">
        <f>IFERROR(IF(OR(HLOOKUP($A124,'Z-scores'!$C$2:$UD$20,5,FALSE)&gt;2,HLOOKUP($A124,'Z-scores'!$C$2:$UD$20,5,FALSE)&lt;-2),"",'Total-corrected counts'!G124),"")</f>
        <v>0.21153063567977887</v>
      </c>
      <c r="H124">
        <f>IFERROR(IF(OR(HLOOKUP($A124,'Z-scores'!$C$2:$UD$20,6,FALSE)&gt;2,HLOOKUP($A124,'Z-scores'!$C$2:$UD$20,6,FALSE)&lt;-2),"",'Total-corrected counts'!H124),"")</f>
        <v>0.41183832762925615</v>
      </c>
      <c r="I124">
        <f>IFERROR(IF(OR(HLOOKUP($A124,'Z-scores'!$C$2:$UD$20,7,FALSE)&gt;2,HLOOKUP($A124,'Z-scores'!$C$2:$UD$20,7,FALSE)&lt;-2),"",'Total-corrected counts'!I124),"")</f>
        <v>4.9255169483959749E-2</v>
      </c>
      <c r="J124">
        <f>IFERROR(IF(OR(HLOOKUP($A124,'Z-scores'!$C$2:$UD$20,8,FALSE)&gt;2,HLOOKUP($A124,'Z-scores'!$C$2:$UD$20,8,FALSE)&lt;-2),"",'Total-corrected counts'!J124),"")</f>
        <v>4.9307622366726422E-2</v>
      </c>
      <c r="K124">
        <f>IFERROR(IF(OR(HLOOKUP($A124,'Z-scores'!$C$2:$UD$20,9,FALSE)&gt;2,HLOOKUP($A124,'Z-scores'!$C$2:$UD$20,9,FALSE)&lt;-2),"",'Total-corrected counts'!K124),"")</f>
        <v>4.4595573889291487E-3</v>
      </c>
      <c r="L124">
        <f>IFERROR(IF(OR(HLOOKUP($A124,'Z-scores'!$C$2:$UD$20,10,FALSE)&gt;2,HLOOKUP($A124,'Z-scores'!$C$2:$UD$20,10,FALSE)&lt;-2),"",'Total-corrected counts'!L124),"")</f>
        <v>2.64588996272823E-2</v>
      </c>
      <c r="M124">
        <f>IFERROR(IF(OR(HLOOKUP($A124,'Z-scores'!$C$2:$UD$20,11,FALSE)&gt;2,HLOOKUP($A124,'Z-scores'!$C$2:$UD$20,11,FALSE)&lt;-2),"",'Total-corrected counts'!M124),"")</f>
        <v>9.2152903784074695E-3</v>
      </c>
      <c r="N124">
        <f>IFERROR(IF(OR(HLOOKUP($A124,'Z-scores'!$C$2:$UD$20,12,FALSE)&gt;2,HLOOKUP($A124,'Z-scores'!$C$2:$UD$20,12,FALSE)&lt;-2),"",'Total-corrected counts'!N124),"")</f>
        <v>0</v>
      </c>
      <c r="O124">
        <f>IFERROR(IF(OR(HLOOKUP($A124,'Z-scores'!$C$2:$UD$20,13,FALSE)&gt;2,HLOOKUP($A124,'Z-scores'!$C$2:$UD$20,13,FALSE)&lt;-2),"",'Total-corrected counts'!O124),"")</f>
        <v>3.3653410924637563E-3</v>
      </c>
      <c r="P124">
        <f>IFERROR(IF(OR(HLOOKUP($A124,'Z-scores'!$C$2:$UD$20,14,FALSE)&gt;2,HLOOKUP($A124,'Z-scores'!$C$2:$UD$20,14,FALSE)&lt;-2),"",'Total-corrected counts'!P124),"")</f>
        <v>0</v>
      </c>
      <c r="Q124">
        <f>IFERROR(IF(OR(HLOOKUP($A124,'Z-scores'!$C$2:$UD$20,15,FALSE)&gt;2,HLOOKUP($A124,'Z-scores'!$C$2:$UD$20,15,FALSE)&lt;-2),"",'Total-corrected counts'!Q124),"")</f>
        <v>0</v>
      </c>
      <c r="R124">
        <f>IFERROR(IF(OR(HLOOKUP($A124,'Z-scores'!$C$2:$UD$20,16,FALSE)&gt;2,HLOOKUP($A124,'Z-scores'!$C$2:$UD$20,16,FALSE)&lt;-2),"",'Total-corrected counts'!R124),"")</f>
        <v>0</v>
      </c>
      <c r="S124">
        <f>IFERROR(IF(OR(HLOOKUP($A124,'Z-scores'!$C$2:$UD$20,17,FALSE)&gt;2,HLOOKUP($A124,'Z-scores'!$C$2:$UD$20,17,FALSE)&lt;-2),"",'Total-corrected counts'!S124),"")</f>
        <v>0</v>
      </c>
      <c r="T124">
        <f>IFERROR(IF(OR(HLOOKUP($A124,'Z-scores'!$C$2:$UD$20,18,FALSE)&gt;2,HLOOKUP($A124,'Z-scores'!$C$2:$UD$20,18,FALSE)&lt;-2),"",'Total-corrected counts'!T124),"")</f>
        <v>3.4364084033931097E-2</v>
      </c>
      <c r="U124">
        <f>IFERROR(IF(OR(HLOOKUP($A124,'Z-scores'!$C$2:$UD$20,19,FALSE)&gt;2,HLOOKUP($A124,'Z-scores'!$C$2:$UD$20,19,FALSE)&lt;-2),"",'Total-corrected counts'!U124),"")</f>
        <v>1.7357871577787131E-2</v>
      </c>
      <c r="V124">
        <f t="shared" si="4"/>
        <v>1</v>
      </c>
      <c r="W124">
        <f t="shared" si="5"/>
        <v>0.1082178314729834</v>
      </c>
      <c r="X124">
        <f t="shared" si="6"/>
        <v>9.5258187819292503E-2</v>
      </c>
      <c r="Y124">
        <f t="shared" si="7"/>
        <v>6.8859120880227481E-3</v>
      </c>
    </row>
    <row r="125" spans="1:25" x14ac:dyDescent="0.25">
      <c r="A125">
        <v>127</v>
      </c>
      <c r="B125" t="s">
        <v>78</v>
      </c>
      <c r="C125">
        <v>66400</v>
      </c>
      <c r="D125">
        <v>239</v>
      </c>
      <c r="E125">
        <f>IFERROR(IF(OR(HLOOKUP($A125,'Z-scores'!$C$2:$UD$20,3,FALSE)&gt;2,HLOOKUP(A125,'Z-scores'!$C$2:$UD$20,3,FALSE)&lt;-2),"",'Total-corrected counts'!E125),"")</f>
        <v>1.8528770772956062</v>
      </c>
      <c r="F125">
        <f>IFERROR(IF(OR(HLOOKUP($A125,'Z-scores'!$C$2:$UD$20,4,FALSE)&gt;2,HLOOKUP($A125,'Z-scores'!$C$2:$UD$20,4,FALSE)&lt;-2),"",'Total-corrected counts'!F125),"")</f>
        <v>4.4624253938254475</v>
      </c>
      <c r="G125">
        <f>IFERROR(IF(OR(HLOOKUP($A125,'Z-scores'!$C$2:$UD$20,5,FALSE)&gt;2,HLOOKUP($A125,'Z-scores'!$C$2:$UD$20,5,FALSE)&lt;-2),"",'Total-corrected counts'!G125),"")</f>
        <v>4.0291549653291216E-2</v>
      </c>
      <c r="H125">
        <f>IFERROR(IF(OR(HLOOKUP($A125,'Z-scores'!$C$2:$UD$20,6,FALSE)&gt;2,HLOOKUP($A125,'Z-scores'!$C$2:$UD$20,6,FALSE)&lt;-2),"",'Total-corrected counts'!H125),"")</f>
        <v>0.7817947914318083</v>
      </c>
      <c r="I125">
        <f>IFERROR(IF(OR(HLOOKUP($A125,'Z-scores'!$C$2:$UD$20,7,FALSE)&gt;2,HLOOKUP($A125,'Z-scores'!$C$2:$UD$20,7,FALSE)&lt;-2),"",'Total-corrected counts'!I125),"")</f>
        <v>0.47408100628311256</v>
      </c>
      <c r="J125" t="str">
        <f>IFERROR(IF(OR(HLOOKUP($A125,'Z-scores'!$C$2:$UD$20,8,FALSE)&gt;2,HLOOKUP($A125,'Z-scores'!$C$2:$UD$20,8,FALSE)&lt;-2),"",'Total-corrected counts'!J125),"")</f>
        <v/>
      </c>
      <c r="K125">
        <f>IFERROR(IF(OR(HLOOKUP($A125,'Z-scores'!$C$2:$UD$20,9,FALSE)&gt;2,HLOOKUP($A125,'Z-scores'!$C$2:$UD$20,9,FALSE)&lt;-2),"",'Total-corrected counts'!K125),"")</f>
        <v>1.4582752661798317</v>
      </c>
      <c r="L125">
        <f>IFERROR(IF(OR(HLOOKUP($A125,'Z-scores'!$C$2:$UD$20,10,FALSE)&gt;2,HLOOKUP($A125,'Z-scores'!$C$2:$UD$20,10,FALSE)&lt;-2),"",'Total-corrected counts'!L125),"")</f>
        <v>2.0064665550689078</v>
      </c>
      <c r="M125">
        <f>IFERROR(IF(OR(HLOOKUP($A125,'Z-scores'!$C$2:$UD$20,11,FALSE)&gt;2,HLOOKUP($A125,'Z-scores'!$C$2:$UD$20,11,FALSE)&lt;-2),"",'Total-corrected counts'!M125),"")</f>
        <v>1.8799192371951237</v>
      </c>
      <c r="N125">
        <f>IFERROR(IF(OR(HLOOKUP($A125,'Z-scores'!$C$2:$UD$20,12,FALSE)&gt;2,HLOOKUP($A125,'Z-scores'!$C$2:$UD$20,12,FALSE)&lt;-2),"",'Total-corrected counts'!N125),"")</f>
        <v>0.72396896280907286</v>
      </c>
      <c r="O125" t="str">
        <f>IFERROR(IF(OR(HLOOKUP($A125,'Z-scores'!$C$2:$UD$20,13,FALSE)&gt;2,HLOOKUP($A125,'Z-scores'!$C$2:$UD$20,13,FALSE)&lt;-2),"",'Total-corrected counts'!O125),"")</f>
        <v/>
      </c>
      <c r="P125">
        <f>IFERROR(IF(OR(HLOOKUP($A125,'Z-scores'!$C$2:$UD$20,14,FALSE)&gt;2,HLOOKUP($A125,'Z-scores'!$C$2:$UD$20,14,FALSE)&lt;-2),"",'Total-corrected counts'!P125),"")</f>
        <v>0.36754508517429968</v>
      </c>
      <c r="Q125">
        <f>IFERROR(IF(OR(HLOOKUP($A125,'Z-scores'!$C$2:$UD$20,15,FALSE)&gt;2,HLOOKUP($A125,'Z-scores'!$C$2:$UD$20,15,FALSE)&lt;-2),"",'Total-corrected counts'!Q125),"")</f>
        <v>0</v>
      </c>
      <c r="R125">
        <f>IFERROR(IF(OR(HLOOKUP($A125,'Z-scores'!$C$2:$UD$20,16,FALSE)&gt;2,HLOOKUP($A125,'Z-scores'!$C$2:$UD$20,16,FALSE)&lt;-2),"",'Total-corrected counts'!R125),"")</f>
        <v>7.0642777146680933</v>
      </c>
      <c r="S125">
        <f>IFERROR(IF(OR(HLOOKUP($A125,'Z-scores'!$C$2:$UD$20,17,FALSE)&gt;2,HLOOKUP($A125,'Z-scores'!$C$2:$UD$20,17,FALSE)&lt;-2),"",'Total-corrected counts'!S125),"")</f>
        <v>5.4284749568164819E-3</v>
      </c>
      <c r="T125">
        <f>IFERROR(IF(OR(HLOOKUP($A125,'Z-scores'!$C$2:$UD$20,18,FALSE)&gt;2,HLOOKUP($A125,'Z-scores'!$C$2:$UD$20,18,FALSE)&lt;-2),"",'Total-corrected counts'!T125),"")</f>
        <v>0.12886531512724161</v>
      </c>
      <c r="U125">
        <f>IFERROR(IF(OR(HLOOKUP($A125,'Z-scores'!$C$2:$UD$20,19,FALSE)&gt;2,HLOOKUP($A125,'Z-scores'!$C$2:$UD$20,19,FALSE)&lt;-2),"",'Total-corrected counts'!U125),"")</f>
        <v>8.153860173665505</v>
      </c>
      <c r="V125">
        <f t="shared" si="4"/>
        <v>1</v>
      </c>
      <c r="W125">
        <f t="shared" si="5"/>
        <v>0.60377230468975163</v>
      </c>
      <c r="X125">
        <f t="shared" si="6"/>
        <v>1.6195163596166413</v>
      </c>
      <c r="Y125">
        <f t="shared" si="7"/>
        <v>2.3491351037715757</v>
      </c>
    </row>
    <row r="126" spans="1:25" x14ac:dyDescent="0.25">
      <c r="A126">
        <v>128</v>
      </c>
      <c r="B126" t="s">
        <v>79</v>
      </c>
      <c r="C126">
        <v>80300</v>
      </c>
      <c r="D126">
        <v>323</v>
      </c>
      <c r="E126" t="str">
        <f>IFERROR(IF(OR(HLOOKUP($A126,'Z-scores'!$C$2:$UD$20,3,FALSE)&gt;2,HLOOKUP(A126,'Z-scores'!$C$2:$UD$20,3,FALSE)&lt;-2),"",'Total-corrected counts'!E126),"")</f>
        <v/>
      </c>
      <c r="F126">
        <f>IFERROR(IF(OR(HLOOKUP($A126,'Z-scores'!$C$2:$UD$20,4,FALSE)&gt;2,HLOOKUP($A126,'Z-scores'!$C$2:$UD$20,4,FALSE)&lt;-2),"",'Total-corrected counts'!F126),"")</f>
        <v>24.863256192435532</v>
      </c>
      <c r="G126">
        <f>IFERROR(IF(OR(HLOOKUP($A126,'Z-scores'!$C$2:$UD$20,5,FALSE)&gt;2,HLOOKUP($A126,'Z-scores'!$C$2:$UD$20,5,FALSE)&lt;-2),"",'Total-corrected counts'!G126),"")</f>
        <v>138.41154594646864</v>
      </c>
      <c r="H126">
        <f>IFERROR(IF(OR(HLOOKUP($A126,'Z-scores'!$C$2:$UD$20,6,FALSE)&gt;2,HLOOKUP($A126,'Z-scores'!$C$2:$UD$20,6,FALSE)&lt;-2),"",'Total-corrected counts'!H126),"")</f>
        <v>14.435282398937318</v>
      </c>
      <c r="I126">
        <f>IFERROR(IF(OR(HLOOKUP($A126,'Z-scores'!$C$2:$UD$20,7,FALSE)&gt;2,HLOOKUP($A126,'Z-scores'!$C$2:$UD$20,7,FALSE)&lt;-2),"",'Total-corrected counts'!I126),"")</f>
        <v>244.60117165734408</v>
      </c>
      <c r="J126">
        <f>IFERROR(IF(OR(HLOOKUP($A126,'Z-scores'!$C$2:$UD$20,8,FALSE)&gt;2,HLOOKUP($A126,'Z-scores'!$C$2:$UD$20,8,FALSE)&lt;-2),"",'Total-corrected counts'!J126),"")</f>
        <v>298.06950796909791</v>
      </c>
      <c r="K126">
        <f>IFERROR(IF(OR(HLOOKUP($A126,'Z-scores'!$C$2:$UD$20,9,FALSE)&gt;2,HLOOKUP($A126,'Z-scores'!$C$2:$UD$20,9,FALSE)&lt;-2),"",'Total-corrected counts'!K126),"")</f>
        <v>245.90445398294219</v>
      </c>
      <c r="L126">
        <f>IFERROR(IF(OR(HLOOKUP($A126,'Z-scores'!$C$2:$UD$20,10,FALSE)&gt;2,HLOOKUP($A126,'Z-scores'!$C$2:$UD$20,10,FALSE)&lt;-2),"",'Total-corrected counts'!L126),"")</f>
        <v>115.7885545855919</v>
      </c>
      <c r="M126">
        <f>IFERROR(IF(OR(HLOOKUP($A126,'Z-scores'!$C$2:$UD$20,11,FALSE)&gt;2,HLOOKUP($A126,'Z-scores'!$C$2:$UD$20,11,FALSE)&lt;-2),"",'Total-corrected counts'!M126),"")</f>
        <v>162.86643450278439</v>
      </c>
      <c r="N126">
        <f>IFERROR(IF(OR(HLOOKUP($A126,'Z-scores'!$C$2:$UD$20,12,FALSE)&gt;2,HLOOKUP($A126,'Z-scores'!$C$2:$UD$20,12,FALSE)&lt;-2),"",'Total-corrected counts'!N126),"")</f>
        <v>88.608302549378806</v>
      </c>
      <c r="O126">
        <f>IFERROR(IF(OR(HLOOKUP($A126,'Z-scores'!$C$2:$UD$20,13,FALSE)&gt;2,HLOOKUP($A126,'Z-scores'!$C$2:$UD$20,13,FALSE)&lt;-2),"",'Total-corrected counts'!O126),"")</f>
        <v>179.10681828201356</v>
      </c>
      <c r="P126">
        <f>IFERROR(IF(OR(HLOOKUP($A126,'Z-scores'!$C$2:$UD$20,14,FALSE)&gt;2,HLOOKUP($A126,'Z-scores'!$C$2:$UD$20,14,FALSE)&lt;-2),"",'Total-corrected counts'!P126),"")</f>
        <v>90.052819647763599</v>
      </c>
      <c r="Q126">
        <f>IFERROR(IF(OR(HLOOKUP($A126,'Z-scores'!$C$2:$UD$20,15,FALSE)&gt;2,HLOOKUP($A126,'Z-scores'!$C$2:$UD$20,15,FALSE)&lt;-2),"",'Total-corrected counts'!Q126),"")</f>
        <v>5.6458721751136975</v>
      </c>
      <c r="R126">
        <f>IFERROR(IF(OR(HLOOKUP($A126,'Z-scores'!$C$2:$UD$20,16,FALSE)&gt;2,HLOOKUP($A126,'Z-scores'!$C$2:$UD$20,16,FALSE)&lt;-2),"",'Total-corrected counts'!R126),"")</f>
        <v>282.01814754042528</v>
      </c>
      <c r="S126">
        <f>IFERROR(IF(OR(HLOOKUP($A126,'Z-scores'!$C$2:$UD$20,17,FALSE)&gt;2,HLOOKUP($A126,'Z-scores'!$C$2:$UD$20,17,FALSE)&lt;-2),"",'Total-corrected counts'!S126),"")</f>
        <v>187.29324296008227</v>
      </c>
      <c r="T126">
        <f>IFERROR(IF(OR(HLOOKUP($A126,'Z-scores'!$C$2:$UD$20,18,FALSE)&gt;2,HLOOKUP($A126,'Z-scores'!$C$2:$UD$20,18,FALSE)&lt;-2),"",'Total-corrected counts'!T126),"")</f>
        <v>27.001579029661357</v>
      </c>
      <c r="U126">
        <f>IFERROR(IF(OR(HLOOKUP($A126,'Z-scores'!$C$2:$UD$20,19,FALSE)&gt;2,HLOOKUP($A126,'Z-scores'!$C$2:$UD$20,19,FALSE)&lt;-2),"",'Total-corrected counts'!U126),"")</f>
        <v>265.31940653437078</v>
      </c>
      <c r="V126">
        <f t="shared" si="4"/>
        <v>1</v>
      </c>
      <c r="W126">
        <f t="shared" si="5"/>
        <v>0.77704998061602426</v>
      </c>
      <c r="X126">
        <f t="shared" si="6"/>
        <v>155.61752590445025</v>
      </c>
      <c r="Y126">
        <f t="shared" si="7"/>
        <v>140.63077358985117</v>
      </c>
    </row>
    <row r="127" spans="1:25" x14ac:dyDescent="0.25">
      <c r="A127">
        <v>129</v>
      </c>
      <c r="B127" t="s">
        <v>80</v>
      </c>
      <c r="C127">
        <v>116500</v>
      </c>
      <c r="D127">
        <v>73</v>
      </c>
      <c r="E127">
        <f>IFERROR(IF(OR(HLOOKUP($A127,'Z-scores'!$C$2:$UD$20,3,FALSE)&gt;2,HLOOKUP(A127,'Z-scores'!$C$2:$UD$20,3,FALSE)&lt;-2),"",'Total-corrected counts'!E127),"")</f>
        <v>0.36422482870226136</v>
      </c>
      <c r="F127">
        <f>IFERROR(IF(OR(HLOOKUP($A127,'Z-scores'!$C$2:$UD$20,4,FALSE)&gt;2,HLOOKUP($A127,'Z-scores'!$C$2:$UD$20,4,FALSE)&lt;-2),"",'Total-corrected counts'!F127),"")</f>
        <v>2.2804306240505041</v>
      </c>
      <c r="G127">
        <f>IFERROR(IF(OR(HLOOKUP($A127,'Z-scores'!$C$2:$UD$20,5,FALSE)&gt;2,HLOOKUP($A127,'Z-scores'!$C$2:$UD$20,5,FALSE)&lt;-2),"",'Total-corrected counts'!G127),"")</f>
        <v>2.7599711512504479</v>
      </c>
      <c r="H127">
        <f>IFERROR(IF(OR(HLOOKUP($A127,'Z-scores'!$C$2:$UD$20,6,FALSE)&gt;2,HLOOKUP($A127,'Z-scores'!$C$2:$UD$20,6,FALSE)&lt;-2),"",'Total-corrected counts'!H127),"")</f>
        <v>0.98422379992754438</v>
      </c>
      <c r="I127">
        <f>IFERROR(IF(OR(HLOOKUP($A127,'Z-scores'!$C$2:$UD$20,7,FALSE)&gt;2,HLOOKUP($A127,'Z-scores'!$C$2:$UD$20,7,FALSE)&lt;-2),"",'Total-corrected counts'!I127),"")</f>
        <v>3.9465704549022744</v>
      </c>
      <c r="J127">
        <f>IFERROR(IF(OR(HLOOKUP($A127,'Z-scores'!$C$2:$UD$20,8,FALSE)&gt;2,HLOOKUP($A127,'Z-scores'!$C$2:$UD$20,8,FALSE)&lt;-2),"",'Total-corrected counts'!J127),"")</f>
        <v>4.0136404606515317</v>
      </c>
      <c r="K127">
        <f>IFERROR(IF(OR(HLOOKUP($A127,'Z-scores'!$C$2:$UD$20,9,FALSE)&gt;2,HLOOKUP($A127,'Z-scores'!$C$2:$UD$20,9,FALSE)&lt;-2),"",'Total-corrected counts'!K127),"")</f>
        <v>6.2924354757790288</v>
      </c>
      <c r="L127">
        <f>IFERROR(IF(OR(HLOOKUP($A127,'Z-scores'!$C$2:$UD$20,10,FALSE)&gt;2,HLOOKUP($A127,'Z-scores'!$C$2:$UD$20,10,FALSE)&lt;-2),"",'Total-corrected counts'!L127),"")</f>
        <v>1.1994701164367976</v>
      </c>
      <c r="M127">
        <f>IFERROR(IF(OR(HLOOKUP($A127,'Z-scores'!$C$2:$UD$20,11,FALSE)&gt;2,HLOOKUP($A127,'Z-scores'!$C$2:$UD$20,11,FALSE)&lt;-2),"",'Total-corrected counts'!M127),"")</f>
        <v>1.3915088471395278</v>
      </c>
      <c r="N127">
        <f>IFERROR(IF(OR(HLOOKUP($A127,'Z-scores'!$C$2:$UD$20,12,FALSE)&gt;2,HLOOKUP($A127,'Z-scores'!$C$2:$UD$20,12,FALSE)&lt;-2),"",'Total-corrected counts'!N127),"")</f>
        <v>2.7584133899434296</v>
      </c>
      <c r="O127" t="str">
        <f>IFERROR(IF(OR(HLOOKUP($A127,'Z-scores'!$C$2:$UD$20,13,FALSE)&gt;2,HLOOKUP($A127,'Z-scores'!$C$2:$UD$20,13,FALSE)&lt;-2),"",'Total-corrected counts'!O127),"")</f>
        <v/>
      </c>
      <c r="P127">
        <f>IFERROR(IF(OR(HLOOKUP($A127,'Z-scores'!$C$2:$UD$20,14,FALSE)&gt;2,HLOOKUP($A127,'Z-scores'!$C$2:$UD$20,14,FALSE)&lt;-2),"",'Total-corrected counts'!P127),"")</f>
        <v>0.13248718186515454</v>
      </c>
      <c r="Q127">
        <f>IFERROR(IF(OR(HLOOKUP($A127,'Z-scores'!$C$2:$UD$20,15,FALSE)&gt;2,HLOOKUP($A127,'Z-scores'!$C$2:$UD$20,15,FALSE)&lt;-2),"",'Total-corrected counts'!Q127),"")</f>
        <v>0</v>
      </c>
      <c r="R127">
        <f>IFERROR(IF(OR(HLOOKUP($A127,'Z-scores'!$C$2:$UD$20,16,FALSE)&gt;2,HLOOKUP($A127,'Z-scores'!$C$2:$UD$20,16,FALSE)&lt;-2),"",'Total-corrected counts'!R127),"")</f>
        <v>1.081880307975261</v>
      </c>
      <c r="S127">
        <f>IFERROR(IF(OR(HLOOKUP($A127,'Z-scores'!$C$2:$UD$20,17,FALSE)&gt;2,HLOOKUP($A127,'Z-scores'!$C$2:$UD$20,17,FALSE)&lt;-2),"",'Total-corrected counts'!S127),"")</f>
        <v>4.3427799654531855E-2</v>
      </c>
      <c r="T127">
        <f>IFERROR(IF(OR(HLOOKUP($A127,'Z-scores'!$C$2:$UD$20,18,FALSE)&gt;2,HLOOKUP($A127,'Z-scores'!$C$2:$UD$20,18,FALSE)&lt;-2),"",'Total-corrected counts'!T127),"")</f>
        <v>0.66150861765317359</v>
      </c>
      <c r="U127">
        <f>IFERROR(IF(OR(HLOOKUP($A127,'Z-scores'!$C$2:$UD$20,19,FALSE)&gt;2,HLOOKUP($A127,'Z-scores'!$C$2:$UD$20,19,FALSE)&lt;-2),"",'Total-corrected counts'!U127),"")</f>
        <v>2.3085969198456886</v>
      </c>
      <c r="V127">
        <f t="shared" si="4"/>
        <v>1</v>
      </c>
      <c r="W127">
        <f t="shared" si="5"/>
        <v>7.0977007445749002E-2</v>
      </c>
      <c r="X127">
        <f t="shared" si="6"/>
        <v>2.5813861954266573</v>
      </c>
      <c r="Y127">
        <f t="shared" si="7"/>
        <v>0.99804488813389136</v>
      </c>
    </row>
    <row r="128" spans="1:25" x14ac:dyDescent="0.25">
      <c r="A128">
        <v>130</v>
      </c>
      <c r="B128" t="s">
        <v>650</v>
      </c>
      <c r="C128">
        <v>88600</v>
      </c>
      <c r="D128">
        <v>679</v>
      </c>
      <c r="E128" t="str">
        <f>IFERROR(IF(OR(HLOOKUP($A128,'Z-scores'!$C$2:$UD$20,3,FALSE)&gt;2,HLOOKUP(A128,'Z-scores'!$C$2:$UD$20,3,FALSE)&lt;-2),"",'Total-corrected counts'!E128),"")</f>
        <v/>
      </c>
      <c r="F128" t="str">
        <f>IFERROR(IF(OR(HLOOKUP($A128,'Z-scores'!$C$2:$UD$20,4,FALSE)&gt;2,HLOOKUP($A128,'Z-scores'!$C$2:$UD$20,4,FALSE)&lt;-2),"",'Total-corrected counts'!F128),"")</f>
        <v/>
      </c>
      <c r="G128" t="str">
        <f>IFERROR(IF(OR(HLOOKUP($A128,'Z-scores'!$C$2:$UD$20,5,FALSE)&gt;2,HLOOKUP($A128,'Z-scores'!$C$2:$UD$20,5,FALSE)&lt;-2),"",'Total-corrected counts'!G128),"")</f>
        <v/>
      </c>
      <c r="H128" t="str">
        <f>IFERROR(IF(OR(HLOOKUP($A128,'Z-scores'!$C$2:$UD$20,6,FALSE)&gt;2,HLOOKUP($A128,'Z-scores'!$C$2:$UD$20,6,FALSE)&lt;-2),"",'Total-corrected counts'!H128),"")</f>
        <v/>
      </c>
      <c r="I128" t="str">
        <f>IFERROR(IF(OR(HLOOKUP($A128,'Z-scores'!$C$2:$UD$20,7,FALSE)&gt;2,HLOOKUP($A128,'Z-scores'!$C$2:$UD$20,7,FALSE)&lt;-2),"",'Total-corrected counts'!I128),"")</f>
        <v/>
      </c>
      <c r="J128" t="str">
        <f>IFERROR(IF(OR(HLOOKUP($A128,'Z-scores'!$C$2:$UD$20,8,FALSE)&gt;2,HLOOKUP($A128,'Z-scores'!$C$2:$UD$20,8,FALSE)&lt;-2),"",'Total-corrected counts'!J128),"")</f>
        <v/>
      </c>
      <c r="K128" t="str">
        <f>IFERROR(IF(OR(HLOOKUP($A128,'Z-scores'!$C$2:$UD$20,9,FALSE)&gt;2,HLOOKUP($A128,'Z-scores'!$C$2:$UD$20,9,FALSE)&lt;-2),"",'Total-corrected counts'!K128),"")</f>
        <v/>
      </c>
      <c r="L128" t="str">
        <f>IFERROR(IF(OR(HLOOKUP($A128,'Z-scores'!$C$2:$UD$20,10,FALSE)&gt;2,HLOOKUP($A128,'Z-scores'!$C$2:$UD$20,10,FALSE)&lt;-2),"",'Total-corrected counts'!L128),"")</f>
        <v/>
      </c>
      <c r="M128" t="str">
        <f>IFERROR(IF(OR(HLOOKUP($A128,'Z-scores'!$C$2:$UD$20,11,FALSE)&gt;2,HLOOKUP($A128,'Z-scores'!$C$2:$UD$20,11,FALSE)&lt;-2),"",'Total-corrected counts'!M128),"")</f>
        <v/>
      </c>
      <c r="N128" t="str">
        <f>IFERROR(IF(OR(HLOOKUP($A128,'Z-scores'!$C$2:$UD$20,12,FALSE)&gt;2,HLOOKUP($A128,'Z-scores'!$C$2:$UD$20,12,FALSE)&lt;-2),"",'Total-corrected counts'!N128),"")</f>
        <v/>
      </c>
      <c r="O128" t="str">
        <f>IFERROR(IF(OR(HLOOKUP($A128,'Z-scores'!$C$2:$UD$20,13,FALSE)&gt;2,HLOOKUP($A128,'Z-scores'!$C$2:$UD$20,13,FALSE)&lt;-2),"",'Total-corrected counts'!O128),"")</f>
        <v/>
      </c>
      <c r="P128" t="str">
        <f>IFERROR(IF(OR(HLOOKUP($A128,'Z-scores'!$C$2:$UD$20,14,FALSE)&gt;2,HLOOKUP($A128,'Z-scores'!$C$2:$UD$20,14,FALSE)&lt;-2),"",'Total-corrected counts'!P128),"")</f>
        <v/>
      </c>
      <c r="Q128" t="str">
        <f>IFERROR(IF(OR(HLOOKUP($A128,'Z-scores'!$C$2:$UD$20,15,FALSE)&gt;2,HLOOKUP($A128,'Z-scores'!$C$2:$UD$20,15,FALSE)&lt;-2),"",'Total-corrected counts'!Q128),"")</f>
        <v/>
      </c>
      <c r="R128" t="str">
        <f>IFERROR(IF(OR(HLOOKUP($A128,'Z-scores'!$C$2:$UD$20,16,FALSE)&gt;2,HLOOKUP($A128,'Z-scores'!$C$2:$UD$20,16,FALSE)&lt;-2),"",'Total-corrected counts'!R128),"")</f>
        <v/>
      </c>
      <c r="S128" t="str">
        <f>IFERROR(IF(OR(HLOOKUP($A128,'Z-scores'!$C$2:$UD$20,17,FALSE)&gt;2,HLOOKUP($A128,'Z-scores'!$C$2:$UD$20,17,FALSE)&lt;-2),"",'Total-corrected counts'!S128),"")</f>
        <v/>
      </c>
      <c r="T128" t="str">
        <f>IFERROR(IF(OR(HLOOKUP($A128,'Z-scores'!$C$2:$UD$20,18,FALSE)&gt;2,HLOOKUP($A128,'Z-scores'!$C$2:$UD$20,18,FALSE)&lt;-2),"",'Total-corrected counts'!T128),"")</f>
        <v/>
      </c>
      <c r="U128" t="str">
        <f>IFERROR(IF(OR(HLOOKUP($A128,'Z-scores'!$C$2:$UD$20,19,FALSE)&gt;2,HLOOKUP($A128,'Z-scores'!$C$2:$UD$20,19,FALSE)&lt;-2),"",'Total-corrected counts'!U128),"")</f>
        <v/>
      </c>
      <c r="V128">
        <f t="shared" si="4"/>
        <v>1</v>
      </c>
      <c r="W128" t="str">
        <f t="shared" si="5"/>
        <v/>
      </c>
      <c r="X128" t="str">
        <f t="shared" si="6"/>
        <v/>
      </c>
      <c r="Y128" t="str">
        <f t="shared" si="7"/>
        <v/>
      </c>
    </row>
    <row r="129" spans="1:25" x14ac:dyDescent="0.25">
      <c r="A129">
        <v>131</v>
      </c>
      <c r="B129" t="s">
        <v>81</v>
      </c>
      <c r="C129">
        <v>47000</v>
      </c>
      <c r="D129">
        <v>703</v>
      </c>
      <c r="E129" t="str">
        <f>IFERROR(IF(OR(HLOOKUP($A129,'Z-scores'!$C$2:$UD$20,3,FALSE)&gt;2,HLOOKUP(A129,'Z-scores'!$C$2:$UD$20,3,FALSE)&lt;-2),"",'Total-corrected counts'!E129),"")</f>
        <v/>
      </c>
      <c r="F129">
        <f>IFERROR(IF(OR(HLOOKUP($A129,'Z-scores'!$C$2:$UD$20,4,FALSE)&gt;2,HLOOKUP($A129,'Z-scores'!$C$2:$UD$20,4,FALSE)&lt;-2),"",'Total-corrected counts'!F129),"")</f>
        <v>2.1409798304934591</v>
      </c>
      <c r="G129">
        <f>IFERROR(IF(OR(HLOOKUP($A129,'Z-scores'!$C$2:$UD$20,5,FALSE)&gt;2,HLOOKUP($A129,'Z-scores'!$C$2:$UD$20,5,FALSE)&lt;-2),"",'Total-corrected counts'!G129),"")</f>
        <v>1.1382362777054769</v>
      </c>
      <c r="H129">
        <f>IFERROR(IF(OR(HLOOKUP($A129,'Z-scores'!$C$2:$UD$20,6,FALSE)&gt;2,HLOOKUP($A129,'Z-scores'!$C$2:$UD$20,6,FALSE)&lt;-2),"",'Total-corrected counts'!H129),"")</f>
        <v>15.691738313738437</v>
      </c>
      <c r="I129">
        <f>IFERROR(IF(OR(HLOOKUP($A129,'Z-scores'!$C$2:$UD$20,7,FALSE)&gt;2,HLOOKUP($A129,'Z-scores'!$C$2:$UD$20,7,FALSE)&lt;-2),"",'Total-corrected counts'!I129),"")</f>
        <v>6.8895668315688701</v>
      </c>
      <c r="J129">
        <f>IFERROR(IF(OR(HLOOKUP($A129,'Z-scores'!$C$2:$UD$20,8,FALSE)&gt;2,HLOOKUP($A129,'Z-scores'!$C$2:$UD$20,8,FALSE)&lt;-2),"",'Total-corrected counts'!J129),"")</f>
        <v>8.1702730261665693</v>
      </c>
      <c r="K129">
        <f>IFERROR(IF(OR(HLOOKUP($A129,'Z-scores'!$C$2:$UD$20,9,FALSE)&gt;2,HLOOKUP($A129,'Z-scores'!$C$2:$UD$20,9,FALSE)&lt;-2),"",'Total-corrected counts'!K129),"")</f>
        <v>8.0762584313506895</v>
      </c>
      <c r="L129">
        <f>IFERROR(IF(OR(HLOOKUP($A129,'Z-scores'!$C$2:$UD$20,10,FALSE)&gt;2,HLOOKUP($A129,'Z-scores'!$C$2:$UD$20,10,FALSE)&lt;-2),"",'Total-corrected counts'!L129),"")</f>
        <v>16.285452720592254</v>
      </c>
      <c r="M129">
        <f>IFERROR(IF(OR(HLOOKUP($A129,'Z-scores'!$C$2:$UD$20,11,FALSE)&gt;2,HLOOKUP($A129,'Z-scores'!$C$2:$UD$20,11,FALSE)&lt;-2),"",'Total-corrected counts'!M129),"")</f>
        <v>14.500259410424151</v>
      </c>
      <c r="N129">
        <f>IFERROR(IF(OR(HLOOKUP($A129,'Z-scores'!$C$2:$UD$20,12,FALSE)&gt;2,HLOOKUP($A129,'Z-scores'!$C$2:$UD$20,12,FALSE)&lt;-2),"",'Total-corrected counts'!N129),"")</f>
        <v>32.807707428563049</v>
      </c>
      <c r="O129">
        <f>IFERROR(IF(OR(HLOOKUP($A129,'Z-scores'!$C$2:$UD$20,13,FALSE)&gt;2,HLOOKUP($A129,'Z-scores'!$C$2:$UD$20,13,FALSE)&lt;-2),"",'Total-corrected counts'!O129),"")</f>
        <v>8.423448754436782</v>
      </c>
      <c r="P129">
        <f>IFERROR(IF(OR(HLOOKUP($A129,'Z-scores'!$C$2:$UD$20,14,FALSE)&gt;2,HLOOKUP($A129,'Z-scores'!$C$2:$UD$20,14,FALSE)&lt;-2),"",'Total-corrected counts'!P129),"")</f>
        <v>18.065268314322847</v>
      </c>
      <c r="Q129">
        <f>IFERROR(IF(OR(HLOOKUP($A129,'Z-scores'!$C$2:$UD$20,15,FALSE)&gt;2,HLOOKUP($A129,'Z-scores'!$C$2:$UD$20,15,FALSE)&lt;-2),"",'Total-corrected counts'!Q129),"")</f>
        <v>1.862455242567731</v>
      </c>
      <c r="R129">
        <f>IFERROR(IF(OR(HLOOKUP($A129,'Z-scores'!$C$2:$UD$20,16,FALSE)&gt;2,HLOOKUP($A129,'Z-scores'!$C$2:$UD$20,16,FALSE)&lt;-2),"",'Total-corrected counts'!R129),"")</f>
        <v>8.6830912125273727</v>
      </c>
      <c r="S129">
        <f>IFERROR(IF(OR(HLOOKUP($A129,'Z-scores'!$C$2:$UD$20,17,FALSE)&gt;2,HLOOKUP($A129,'Z-scores'!$C$2:$UD$20,17,FALSE)&lt;-2),"",'Total-corrected counts'!S129),"")</f>
        <v>6.8290214956751338</v>
      </c>
      <c r="T129">
        <f>IFERROR(IF(OR(HLOOKUP($A129,'Z-scores'!$C$2:$UD$20,18,FALSE)&gt;2,HLOOKUP($A129,'Z-scores'!$C$2:$UD$20,18,FALSE)&lt;-2),"",'Total-corrected counts'!T129),"")</f>
        <v>25.163100533846045</v>
      </c>
      <c r="U129">
        <f>IFERROR(IF(OR(HLOOKUP($A129,'Z-scores'!$C$2:$UD$20,19,FALSE)&gt;2,HLOOKUP($A129,'Z-scores'!$C$2:$UD$20,19,FALSE)&lt;-2),"",'Total-corrected counts'!U129),"")</f>
        <v>5.6890424096197325</v>
      </c>
      <c r="V129">
        <f t="shared" si="4"/>
        <v>1</v>
      </c>
      <c r="W129">
        <f t="shared" si="5"/>
        <v>0.33716951493363778</v>
      </c>
      <c r="X129">
        <f t="shared" si="6"/>
        <v>9.1115956052549887</v>
      </c>
      <c r="Y129">
        <f t="shared" si="7"/>
        <v>13.440391923944837</v>
      </c>
    </row>
    <row r="130" spans="1:25" x14ac:dyDescent="0.25">
      <c r="A130">
        <v>132</v>
      </c>
      <c r="B130" t="s">
        <v>82</v>
      </c>
      <c r="C130">
        <v>20700</v>
      </c>
      <c r="D130">
        <v>972</v>
      </c>
      <c r="E130" t="str">
        <f>IFERROR(IF(OR(HLOOKUP($A130,'Z-scores'!$C$2:$UD$20,3,FALSE)&gt;2,HLOOKUP(A130,'Z-scores'!$C$2:$UD$20,3,FALSE)&lt;-2),"",'Total-corrected counts'!E130),"")</f>
        <v/>
      </c>
      <c r="F130">
        <f>IFERROR(IF(OR(HLOOKUP($A130,'Z-scores'!$C$2:$UD$20,4,FALSE)&gt;2,HLOOKUP($A130,'Z-scores'!$C$2:$UD$20,4,FALSE)&lt;-2),"",'Total-corrected counts'!F130),"")</f>
        <v>1.033576469893394</v>
      </c>
      <c r="G130">
        <f>IFERROR(IF(OR(HLOOKUP($A130,'Z-scores'!$C$2:$UD$20,5,FALSE)&gt;2,HLOOKUP($A130,'Z-scores'!$C$2:$UD$20,5,FALSE)&lt;-2),"",'Total-corrected counts'!G130),"")</f>
        <v>2.0145774826645608E-2</v>
      </c>
      <c r="H130">
        <f>IFERROR(IF(OR(HLOOKUP($A130,'Z-scores'!$C$2:$UD$20,6,FALSE)&gt;2,HLOOKUP($A130,'Z-scores'!$C$2:$UD$20,6,FALSE)&lt;-2),"",'Total-corrected counts'!H130),"")</f>
        <v>4.8862174464488019E-2</v>
      </c>
      <c r="I130">
        <f>IFERROR(IF(OR(HLOOKUP($A130,'Z-scores'!$C$2:$UD$20,7,FALSE)&gt;2,HLOOKUP($A130,'Z-scores'!$C$2:$UD$20,7,FALSE)&lt;-2),"",'Total-corrected counts'!I130),"")</f>
        <v>0.17854998937935407</v>
      </c>
      <c r="J130">
        <f>IFERROR(IF(OR(HLOOKUP($A130,'Z-scores'!$C$2:$UD$20,8,FALSE)&gt;2,HLOOKUP($A130,'Z-scores'!$C$2:$UD$20,8,FALSE)&lt;-2),"",'Total-corrected counts'!J130),"")</f>
        <v>0.12819981815348871</v>
      </c>
      <c r="K130">
        <f>IFERROR(IF(OR(HLOOKUP($A130,'Z-scores'!$C$2:$UD$20,9,FALSE)&gt;2,HLOOKUP($A130,'Z-scores'!$C$2:$UD$20,9,FALSE)&lt;-2),"",'Total-corrected counts'!K130),"")</f>
        <v>0.11148893472322871</v>
      </c>
      <c r="L130">
        <f>IFERROR(IF(OR(HLOOKUP($A130,'Z-scores'!$C$2:$UD$20,10,FALSE)&gt;2,HLOOKUP($A130,'Z-scores'!$C$2:$UD$20,10,FALSE)&lt;-2),"",'Total-corrected counts'!L130),"")</f>
        <v>0.36601477817740519</v>
      </c>
      <c r="M130">
        <f>IFERROR(IF(OR(HLOOKUP($A130,'Z-scores'!$C$2:$UD$20,11,FALSE)&gt;2,HLOOKUP($A130,'Z-scores'!$C$2:$UD$20,11,FALSE)&lt;-2),"",'Total-corrected counts'!M130),"")</f>
        <v>0.11058348454088962</v>
      </c>
      <c r="N130">
        <f>IFERROR(IF(OR(HLOOKUP($A130,'Z-scores'!$C$2:$UD$20,12,FALSE)&gt;2,HLOOKUP($A130,'Z-scores'!$C$2:$UD$20,12,FALSE)&lt;-2),"",'Total-corrected counts'!N130),"")</f>
        <v>0.29325325075810549</v>
      </c>
      <c r="O130">
        <f>IFERROR(IF(OR(HLOOKUP($A130,'Z-scores'!$C$2:$UD$20,13,FALSE)&gt;2,HLOOKUP($A130,'Z-scores'!$C$2:$UD$20,13,FALSE)&lt;-2),"",'Total-corrected counts'!O130),"")</f>
        <v>0.12788296151362274</v>
      </c>
      <c r="P130">
        <f>IFERROR(IF(OR(HLOOKUP($A130,'Z-scores'!$C$2:$UD$20,14,FALSE)&gt;2,HLOOKUP($A130,'Z-scores'!$C$2:$UD$20,14,FALSE)&lt;-2),"",'Total-corrected counts'!P130),"")</f>
        <v>8.5475601203325504E-3</v>
      </c>
      <c r="Q130">
        <f>IFERROR(IF(OR(HLOOKUP($A130,'Z-scores'!$C$2:$UD$20,15,FALSE)&gt;2,HLOOKUP($A130,'Z-scores'!$C$2:$UD$20,15,FALSE)&lt;-2),"",'Total-corrected counts'!Q130),"")</f>
        <v>0.12676396938942672</v>
      </c>
      <c r="R130">
        <f>IFERROR(IF(OR(HLOOKUP($A130,'Z-scores'!$C$2:$UD$20,16,FALSE)&gt;2,HLOOKUP($A130,'Z-scores'!$C$2:$UD$20,16,FALSE)&lt;-2),"",'Total-corrected counts'!R130),"")</f>
        <v>8.0139282072241552E-2</v>
      </c>
      <c r="S130">
        <f>IFERROR(IF(OR(HLOOKUP($A130,'Z-scores'!$C$2:$UD$20,17,FALSE)&gt;2,HLOOKUP($A130,'Z-scores'!$C$2:$UD$20,17,FALSE)&lt;-2),"",'Total-corrected counts'!S130),"")</f>
        <v>1.0856949913632964E-2</v>
      </c>
      <c r="T130">
        <f>IFERROR(IF(OR(HLOOKUP($A130,'Z-scores'!$C$2:$UD$20,18,FALSE)&gt;2,HLOOKUP($A130,'Z-scores'!$C$2:$UD$20,18,FALSE)&lt;-2),"",'Total-corrected counts'!T130),"")</f>
        <v>0.20618450420358658</v>
      </c>
      <c r="U130">
        <f>IFERROR(IF(OR(HLOOKUP($A130,'Z-scores'!$C$2:$UD$20,19,FALSE)&gt;2,HLOOKUP($A130,'Z-scores'!$C$2:$UD$20,19,FALSE)&lt;-2),"",'Total-corrected counts'!U130),"")</f>
        <v>0.69865433100593199</v>
      </c>
      <c r="V130">
        <f t="shared" si="4"/>
        <v>1</v>
      </c>
      <c r="W130">
        <f t="shared" si="5"/>
        <v>0.70164375382385558</v>
      </c>
      <c r="X130">
        <f t="shared" si="6"/>
        <v>0.24967767801986174</v>
      </c>
      <c r="Y130">
        <f t="shared" si="7"/>
        <v>0.19403535112211007</v>
      </c>
    </row>
    <row r="131" spans="1:25" x14ac:dyDescent="0.25">
      <c r="A131">
        <v>133</v>
      </c>
      <c r="B131" t="s">
        <v>83</v>
      </c>
      <c r="C131">
        <v>73500</v>
      </c>
      <c r="D131">
        <v>141</v>
      </c>
      <c r="E131">
        <f>IFERROR(IF(OR(HLOOKUP($A131,'Z-scores'!$C$2:$UD$20,3,FALSE)&gt;2,HLOOKUP(A131,'Z-scores'!$C$2:$UD$20,3,FALSE)&lt;-2),"",'Total-corrected counts'!E131),"")</f>
        <v>0</v>
      </c>
      <c r="F131">
        <f>IFERROR(IF(OR(HLOOKUP($A131,'Z-scores'!$C$2:$UD$20,4,FALSE)&gt;2,HLOOKUP($A131,'Z-scores'!$C$2:$UD$20,4,FALSE)&lt;-2),"",'Total-corrected counts'!F131),"")</f>
        <v>0</v>
      </c>
      <c r="G131">
        <f>IFERROR(IF(OR(HLOOKUP($A131,'Z-scores'!$C$2:$UD$20,5,FALSE)&gt;2,HLOOKUP($A131,'Z-scores'!$C$2:$UD$20,5,FALSE)&lt;-2),"",'Total-corrected counts'!G131),"")</f>
        <v>0</v>
      </c>
      <c r="H131">
        <f>IFERROR(IF(OR(HLOOKUP($A131,'Z-scores'!$C$2:$UD$20,6,FALSE)&gt;2,HLOOKUP($A131,'Z-scores'!$C$2:$UD$20,6,FALSE)&lt;-2),"",'Total-corrected counts'!H131),"")</f>
        <v>0</v>
      </c>
      <c r="I131">
        <f>IFERROR(IF(OR(HLOOKUP($A131,'Z-scores'!$C$2:$UD$20,7,FALSE)&gt;2,HLOOKUP($A131,'Z-scores'!$C$2:$UD$20,7,FALSE)&lt;-2),"",'Total-corrected counts'!I131),"")</f>
        <v>0</v>
      </c>
      <c r="J131">
        <f>IFERROR(IF(OR(HLOOKUP($A131,'Z-scores'!$C$2:$UD$20,8,FALSE)&gt;2,HLOOKUP($A131,'Z-scores'!$C$2:$UD$20,8,FALSE)&lt;-2),"",'Total-corrected counts'!J131),"")</f>
        <v>0</v>
      </c>
      <c r="K131">
        <f>IFERROR(IF(OR(HLOOKUP($A131,'Z-scores'!$C$2:$UD$20,9,FALSE)&gt;2,HLOOKUP($A131,'Z-scores'!$C$2:$UD$20,9,FALSE)&lt;-2),"",'Total-corrected counts'!K131),"")</f>
        <v>0</v>
      </c>
      <c r="L131">
        <f>IFERROR(IF(OR(HLOOKUP($A131,'Z-scores'!$C$2:$UD$20,10,FALSE)&gt;2,HLOOKUP($A131,'Z-scores'!$C$2:$UD$20,10,FALSE)&lt;-2),"",'Total-corrected counts'!L131),"")</f>
        <v>0</v>
      </c>
      <c r="M131">
        <f>IFERROR(IF(OR(HLOOKUP($A131,'Z-scores'!$C$2:$UD$20,11,FALSE)&gt;2,HLOOKUP($A131,'Z-scores'!$C$2:$UD$20,11,FALSE)&lt;-2),"",'Total-corrected counts'!M131),"")</f>
        <v>0</v>
      </c>
      <c r="N131">
        <f>IFERROR(IF(OR(HLOOKUP($A131,'Z-scores'!$C$2:$UD$20,12,FALSE)&gt;2,HLOOKUP($A131,'Z-scores'!$C$2:$UD$20,12,FALSE)&lt;-2),"",'Total-corrected counts'!N131),"")</f>
        <v>0</v>
      </c>
      <c r="O131" t="str">
        <f>IFERROR(IF(OR(HLOOKUP($A131,'Z-scores'!$C$2:$UD$20,13,FALSE)&gt;2,HLOOKUP($A131,'Z-scores'!$C$2:$UD$20,13,FALSE)&lt;-2),"",'Total-corrected counts'!O131),"")</f>
        <v/>
      </c>
      <c r="P131">
        <f>IFERROR(IF(OR(HLOOKUP($A131,'Z-scores'!$C$2:$UD$20,14,FALSE)&gt;2,HLOOKUP($A131,'Z-scores'!$C$2:$UD$20,14,FALSE)&lt;-2),"",'Total-corrected counts'!P131),"")</f>
        <v>0</v>
      </c>
      <c r="Q131">
        <f>IFERROR(IF(OR(HLOOKUP($A131,'Z-scores'!$C$2:$UD$20,15,FALSE)&gt;2,HLOOKUP($A131,'Z-scores'!$C$2:$UD$20,15,FALSE)&lt;-2),"",'Total-corrected counts'!Q131),"")</f>
        <v>0</v>
      </c>
      <c r="R131">
        <f>IFERROR(IF(OR(HLOOKUP($A131,'Z-scores'!$C$2:$UD$20,16,FALSE)&gt;2,HLOOKUP($A131,'Z-scores'!$C$2:$UD$20,16,FALSE)&lt;-2),"",'Total-corrected counts'!R131),"")</f>
        <v>0</v>
      </c>
      <c r="S131">
        <f>IFERROR(IF(OR(HLOOKUP($A131,'Z-scores'!$C$2:$UD$20,17,FALSE)&gt;2,HLOOKUP($A131,'Z-scores'!$C$2:$UD$20,17,FALSE)&lt;-2),"",'Total-corrected counts'!S131),"")</f>
        <v>0</v>
      </c>
      <c r="T131">
        <f>IFERROR(IF(OR(HLOOKUP($A131,'Z-scores'!$C$2:$UD$20,18,FALSE)&gt;2,HLOOKUP($A131,'Z-scores'!$C$2:$UD$20,18,FALSE)&lt;-2),"",'Total-corrected counts'!T131),"")</f>
        <v>0</v>
      </c>
      <c r="U131">
        <f>IFERROR(IF(OR(HLOOKUP($A131,'Z-scores'!$C$2:$UD$20,19,FALSE)&gt;2,HLOOKUP($A131,'Z-scores'!$C$2:$UD$20,19,FALSE)&lt;-2),"",'Total-corrected counts'!U131),"")</f>
        <v>0</v>
      </c>
      <c r="V131">
        <f t="shared" si="4"/>
        <v>0</v>
      </c>
      <c r="W131" t="str">
        <f t="shared" si="5"/>
        <v/>
      </c>
      <c r="X131">
        <f t="shared" si="6"/>
        <v>0</v>
      </c>
      <c r="Y131">
        <f t="shared" si="7"/>
        <v>0</v>
      </c>
    </row>
    <row r="132" spans="1:25" x14ac:dyDescent="0.25">
      <c r="A132">
        <v>134</v>
      </c>
      <c r="B132" t="s">
        <v>651</v>
      </c>
      <c r="C132">
        <v>109000</v>
      </c>
      <c r="D132">
        <v>760</v>
      </c>
      <c r="E132" t="str">
        <f>IFERROR(IF(OR(HLOOKUP($A132,'Z-scores'!$C$2:$UD$20,3,FALSE)&gt;2,HLOOKUP(A132,'Z-scores'!$C$2:$UD$20,3,FALSE)&lt;-2),"",'Total-corrected counts'!E132),"")</f>
        <v/>
      </c>
      <c r="F132" t="str">
        <f>IFERROR(IF(OR(HLOOKUP($A132,'Z-scores'!$C$2:$UD$20,4,FALSE)&gt;2,HLOOKUP($A132,'Z-scores'!$C$2:$UD$20,4,FALSE)&lt;-2),"",'Total-corrected counts'!F132),"")</f>
        <v/>
      </c>
      <c r="G132" t="str">
        <f>IFERROR(IF(OR(HLOOKUP($A132,'Z-scores'!$C$2:$UD$20,5,FALSE)&gt;2,HLOOKUP($A132,'Z-scores'!$C$2:$UD$20,5,FALSE)&lt;-2),"",'Total-corrected counts'!G132),"")</f>
        <v/>
      </c>
      <c r="H132" t="str">
        <f>IFERROR(IF(OR(HLOOKUP($A132,'Z-scores'!$C$2:$UD$20,6,FALSE)&gt;2,HLOOKUP($A132,'Z-scores'!$C$2:$UD$20,6,FALSE)&lt;-2),"",'Total-corrected counts'!H132),"")</f>
        <v/>
      </c>
      <c r="I132" t="str">
        <f>IFERROR(IF(OR(HLOOKUP($A132,'Z-scores'!$C$2:$UD$20,7,FALSE)&gt;2,HLOOKUP($A132,'Z-scores'!$C$2:$UD$20,7,FALSE)&lt;-2),"",'Total-corrected counts'!I132),"")</f>
        <v/>
      </c>
      <c r="J132" t="str">
        <f>IFERROR(IF(OR(HLOOKUP($A132,'Z-scores'!$C$2:$UD$20,8,FALSE)&gt;2,HLOOKUP($A132,'Z-scores'!$C$2:$UD$20,8,FALSE)&lt;-2),"",'Total-corrected counts'!J132),"")</f>
        <v/>
      </c>
      <c r="K132" t="str">
        <f>IFERROR(IF(OR(HLOOKUP($A132,'Z-scores'!$C$2:$UD$20,9,FALSE)&gt;2,HLOOKUP($A132,'Z-scores'!$C$2:$UD$20,9,FALSE)&lt;-2),"",'Total-corrected counts'!K132),"")</f>
        <v/>
      </c>
      <c r="L132" t="str">
        <f>IFERROR(IF(OR(HLOOKUP($A132,'Z-scores'!$C$2:$UD$20,10,FALSE)&gt;2,HLOOKUP($A132,'Z-scores'!$C$2:$UD$20,10,FALSE)&lt;-2),"",'Total-corrected counts'!L132),"")</f>
        <v/>
      </c>
      <c r="M132" t="str">
        <f>IFERROR(IF(OR(HLOOKUP($A132,'Z-scores'!$C$2:$UD$20,11,FALSE)&gt;2,HLOOKUP($A132,'Z-scores'!$C$2:$UD$20,11,FALSE)&lt;-2),"",'Total-corrected counts'!M132),"")</f>
        <v/>
      </c>
      <c r="N132" t="str">
        <f>IFERROR(IF(OR(HLOOKUP($A132,'Z-scores'!$C$2:$UD$20,12,FALSE)&gt;2,HLOOKUP($A132,'Z-scores'!$C$2:$UD$20,12,FALSE)&lt;-2),"",'Total-corrected counts'!N132),"")</f>
        <v/>
      </c>
      <c r="O132" t="str">
        <f>IFERROR(IF(OR(HLOOKUP($A132,'Z-scores'!$C$2:$UD$20,13,FALSE)&gt;2,HLOOKUP($A132,'Z-scores'!$C$2:$UD$20,13,FALSE)&lt;-2),"",'Total-corrected counts'!O132),"")</f>
        <v/>
      </c>
      <c r="P132" t="str">
        <f>IFERROR(IF(OR(HLOOKUP($A132,'Z-scores'!$C$2:$UD$20,14,FALSE)&gt;2,HLOOKUP($A132,'Z-scores'!$C$2:$UD$20,14,FALSE)&lt;-2),"",'Total-corrected counts'!P132),"")</f>
        <v/>
      </c>
      <c r="Q132" t="str">
        <f>IFERROR(IF(OR(HLOOKUP($A132,'Z-scores'!$C$2:$UD$20,15,FALSE)&gt;2,HLOOKUP($A132,'Z-scores'!$C$2:$UD$20,15,FALSE)&lt;-2),"",'Total-corrected counts'!Q132),"")</f>
        <v/>
      </c>
      <c r="R132" t="str">
        <f>IFERROR(IF(OR(HLOOKUP($A132,'Z-scores'!$C$2:$UD$20,16,FALSE)&gt;2,HLOOKUP($A132,'Z-scores'!$C$2:$UD$20,16,FALSE)&lt;-2),"",'Total-corrected counts'!R132),"")</f>
        <v/>
      </c>
      <c r="S132" t="str">
        <f>IFERROR(IF(OR(HLOOKUP($A132,'Z-scores'!$C$2:$UD$20,17,FALSE)&gt;2,HLOOKUP($A132,'Z-scores'!$C$2:$UD$20,17,FALSE)&lt;-2),"",'Total-corrected counts'!S132),"")</f>
        <v/>
      </c>
      <c r="T132" t="str">
        <f>IFERROR(IF(OR(HLOOKUP($A132,'Z-scores'!$C$2:$UD$20,18,FALSE)&gt;2,HLOOKUP($A132,'Z-scores'!$C$2:$UD$20,18,FALSE)&lt;-2),"",'Total-corrected counts'!T132),"")</f>
        <v/>
      </c>
      <c r="U132" t="str">
        <f>IFERROR(IF(OR(HLOOKUP($A132,'Z-scores'!$C$2:$UD$20,19,FALSE)&gt;2,HLOOKUP($A132,'Z-scores'!$C$2:$UD$20,19,FALSE)&lt;-2),"",'Total-corrected counts'!U132),"")</f>
        <v/>
      </c>
      <c r="V132">
        <f t="shared" ref="V132:V195" si="8">IFERROR(IF(AND(X132=0,Y132=0),0,1),0)</f>
        <v>1</v>
      </c>
      <c r="W132" t="str">
        <f t="shared" ref="W132:W195" si="9">IFERROR(_xlfn.T.TEST(E132:M132,N132:U132,2,2),"")</f>
        <v/>
      </c>
      <c r="X132" t="str">
        <f t="shared" ref="X132:X195" si="10">IFERROR(AVERAGE(E132:M132),"")</f>
        <v/>
      </c>
      <c r="Y132" t="str">
        <f t="shared" ref="Y132:Y195" si="11">IFERROR(AVERAGE(N132:U132),"")</f>
        <v/>
      </c>
    </row>
    <row r="133" spans="1:25" x14ac:dyDescent="0.25">
      <c r="A133">
        <v>135</v>
      </c>
      <c r="B133" t="s">
        <v>652</v>
      </c>
      <c r="C133">
        <v>92800</v>
      </c>
      <c r="D133">
        <v>370</v>
      </c>
      <c r="E133" t="str">
        <f>IFERROR(IF(OR(HLOOKUP($A133,'Z-scores'!$C$2:$UD$20,3,FALSE)&gt;2,HLOOKUP(A133,'Z-scores'!$C$2:$UD$20,3,FALSE)&lt;-2),"",'Total-corrected counts'!E133),"")</f>
        <v/>
      </c>
      <c r="F133" t="str">
        <f>IFERROR(IF(OR(HLOOKUP($A133,'Z-scores'!$C$2:$UD$20,4,FALSE)&gt;2,HLOOKUP($A133,'Z-scores'!$C$2:$UD$20,4,FALSE)&lt;-2),"",'Total-corrected counts'!F133),"")</f>
        <v/>
      </c>
      <c r="G133" t="str">
        <f>IFERROR(IF(OR(HLOOKUP($A133,'Z-scores'!$C$2:$UD$20,5,FALSE)&gt;2,HLOOKUP($A133,'Z-scores'!$C$2:$UD$20,5,FALSE)&lt;-2),"",'Total-corrected counts'!G133),"")</f>
        <v/>
      </c>
      <c r="H133" t="str">
        <f>IFERROR(IF(OR(HLOOKUP($A133,'Z-scores'!$C$2:$UD$20,6,FALSE)&gt;2,HLOOKUP($A133,'Z-scores'!$C$2:$UD$20,6,FALSE)&lt;-2),"",'Total-corrected counts'!H133),"")</f>
        <v/>
      </c>
      <c r="I133" t="str">
        <f>IFERROR(IF(OR(HLOOKUP($A133,'Z-scores'!$C$2:$UD$20,7,FALSE)&gt;2,HLOOKUP($A133,'Z-scores'!$C$2:$UD$20,7,FALSE)&lt;-2),"",'Total-corrected counts'!I133),"")</f>
        <v/>
      </c>
      <c r="J133" t="str">
        <f>IFERROR(IF(OR(HLOOKUP($A133,'Z-scores'!$C$2:$UD$20,8,FALSE)&gt;2,HLOOKUP($A133,'Z-scores'!$C$2:$UD$20,8,FALSE)&lt;-2),"",'Total-corrected counts'!J133),"")</f>
        <v/>
      </c>
      <c r="K133" t="str">
        <f>IFERROR(IF(OR(HLOOKUP($A133,'Z-scores'!$C$2:$UD$20,9,FALSE)&gt;2,HLOOKUP($A133,'Z-scores'!$C$2:$UD$20,9,FALSE)&lt;-2),"",'Total-corrected counts'!K133),"")</f>
        <v/>
      </c>
      <c r="L133" t="str">
        <f>IFERROR(IF(OR(HLOOKUP($A133,'Z-scores'!$C$2:$UD$20,10,FALSE)&gt;2,HLOOKUP($A133,'Z-scores'!$C$2:$UD$20,10,FALSE)&lt;-2),"",'Total-corrected counts'!L133),"")</f>
        <v/>
      </c>
      <c r="M133" t="str">
        <f>IFERROR(IF(OR(HLOOKUP($A133,'Z-scores'!$C$2:$UD$20,11,FALSE)&gt;2,HLOOKUP($A133,'Z-scores'!$C$2:$UD$20,11,FALSE)&lt;-2),"",'Total-corrected counts'!M133),"")</f>
        <v/>
      </c>
      <c r="N133" t="str">
        <f>IFERROR(IF(OR(HLOOKUP($A133,'Z-scores'!$C$2:$UD$20,12,FALSE)&gt;2,HLOOKUP($A133,'Z-scores'!$C$2:$UD$20,12,FALSE)&lt;-2),"",'Total-corrected counts'!N133),"")</f>
        <v/>
      </c>
      <c r="O133" t="str">
        <f>IFERROR(IF(OR(HLOOKUP($A133,'Z-scores'!$C$2:$UD$20,13,FALSE)&gt;2,HLOOKUP($A133,'Z-scores'!$C$2:$UD$20,13,FALSE)&lt;-2),"",'Total-corrected counts'!O133),"")</f>
        <v/>
      </c>
      <c r="P133" t="str">
        <f>IFERROR(IF(OR(HLOOKUP($A133,'Z-scores'!$C$2:$UD$20,14,FALSE)&gt;2,HLOOKUP($A133,'Z-scores'!$C$2:$UD$20,14,FALSE)&lt;-2),"",'Total-corrected counts'!P133),"")</f>
        <v/>
      </c>
      <c r="Q133" t="str">
        <f>IFERROR(IF(OR(HLOOKUP($A133,'Z-scores'!$C$2:$UD$20,15,FALSE)&gt;2,HLOOKUP($A133,'Z-scores'!$C$2:$UD$20,15,FALSE)&lt;-2),"",'Total-corrected counts'!Q133),"")</f>
        <v/>
      </c>
      <c r="R133" t="str">
        <f>IFERROR(IF(OR(HLOOKUP($A133,'Z-scores'!$C$2:$UD$20,16,FALSE)&gt;2,HLOOKUP($A133,'Z-scores'!$C$2:$UD$20,16,FALSE)&lt;-2),"",'Total-corrected counts'!R133),"")</f>
        <v/>
      </c>
      <c r="S133" t="str">
        <f>IFERROR(IF(OR(HLOOKUP($A133,'Z-scores'!$C$2:$UD$20,17,FALSE)&gt;2,HLOOKUP($A133,'Z-scores'!$C$2:$UD$20,17,FALSE)&lt;-2),"",'Total-corrected counts'!S133),"")</f>
        <v/>
      </c>
      <c r="T133" t="str">
        <f>IFERROR(IF(OR(HLOOKUP($A133,'Z-scores'!$C$2:$UD$20,18,FALSE)&gt;2,HLOOKUP($A133,'Z-scores'!$C$2:$UD$20,18,FALSE)&lt;-2),"",'Total-corrected counts'!T133),"")</f>
        <v/>
      </c>
      <c r="U133" t="str">
        <f>IFERROR(IF(OR(HLOOKUP($A133,'Z-scores'!$C$2:$UD$20,19,FALSE)&gt;2,HLOOKUP($A133,'Z-scores'!$C$2:$UD$20,19,FALSE)&lt;-2),"",'Total-corrected counts'!U133),"")</f>
        <v/>
      </c>
      <c r="V133">
        <f t="shared" si="8"/>
        <v>1</v>
      </c>
      <c r="W133" t="str">
        <f t="shared" si="9"/>
        <v/>
      </c>
      <c r="X133" t="str">
        <f t="shared" si="10"/>
        <v/>
      </c>
      <c r="Y133" t="str">
        <f t="shared" si="11"/>
        <v/>
      </c>
    </row>
    <row r="134" spans="1:25" x14ac:dyDescent="0.25">
      <c r="A134">
        <v>136</v>
      </c>
      <c r="B134" t="s">
        <v>84</v>
      </c>
      <c r="C134">
        <v>93600</v>
      </c>
      <c r="D134">
        <v>370</v>
      </c>
      <c r="E134" t="str">
        <f>IFERROR(IF(OR(HLOOKUP($A134,'Z-scores'!$C$2:$UD$20,3,FALSE)&gt;2,HLOOKUP(A134,'Z-scores'!$C$2:$UD$20,3,FALSE)&lt;-2),"",'Total-corrected counts'!E134),"")</f>
        <v/>
      </c>
      <c r="F134">
        <f>IFERROR(IF(OR(HLOOKUP($A134,'Z-scores'!$C$2:$UD$20,4,FALSE)&gt;2,HLOOKUP($A134,'Z-scores'!$C$2:$UD$20,4,FALSE)&lt;-2),"",'Total-corrected counts'!F134),"")</f>
        <v>65.861789498206832</v>
      </c>
      <c r="G134">
        <f>IFERROR(IF(OR(HLOOKUP($A134,'Z-scores'!$C$2:$UD$20,5,FALSE)&gt;2,HLOOKUP($A134,'Z-scores'!$C$2:$UD$20,5,FALSE)&lt;-2),"",'Total-corrected counts'!G134),"")</f>
        <v>85.09575286775106</v>
      </c>
      <c r="H134">
        <f>IFERROR(IF(OR(HLOOKUP($A134,'Z-scores'!$C$2:$UD$20,6,FALSE)&gt;2,HLOOKUP($A134,'Z-scores'!$C$2:$UD$20,6,FALSE)&lt;-2),"",'Total-corrected counts'!H134),"")</f>
        <v>37.414465018522257</v>
      </c>
      <c r="I134">
        <f>IFERROR(IF(OR(HLOOKUP($A134,'Z-scores'!$C$2:$UD$20,7,FALSE)&gt;2,HLOOKUP($A134,'Z-scores'!$C$2:$UD$20,7,FALSE)&lt;-2),"",'Total-corrected counts'!I134),"")</f>
        <v>49.747721178799345</v>
      </c>
      <c r="J134">
        <f>IFERROR(IF(OR(HLOOKUP($A134,'Z-scores'!$C$2:$UD$20,8,FALSE)&gt;2,HLOOKUP($A134,'Z-scores'!$C$2:$UD$20,8,FALSE)&lt;-2),"",'Total-corrected counts'!J134),"")</f>
        <v>0.45363012577388317</v>
      </c>
      <c r="K134">
        <f>IFERROR(IF(OR(HLOOKUP($A134,'Z-scores'!$C$2:$UD$20,9,FALSE)&gt;2,HLOOKUP($A134,'Z-scores'!$C$2:$UD$20,9,FALSE)&lt;-2),"",'Total-corrected counts'!K134),"")</f>
        <v>0</v>
      </c>
      <c r="L134">
        <f>IFERROR(IF(OR(HLOOKUP($A134,'Z-scores'!$C$2:$UD$20,10,FALSE)&gt;2,HLOOKUP($A134,'Z-scores'!$C$2:$UD$20,10,FALSE)&lt;-2),"",'Total-corrected counts'!L134),"")</f>
        <v>0</v>
      </c>
      <c r="M134">
        <f>IFERROR(IF(OR(HLOOKUP($A134,'Z-scores'!$C$2:$UD$20,11,FALSE)&gt;2,HLOOKUP($A134,'Z-scores'!$C$2:$UD$20,11,FALSE)&lt;-2),"",'Total-corrected counts'!M134),"")</f>
        <v>1.4882693961128062</v>
      </c>
      <c r="N134">
        <f>IFERROR(IF(OR(HLOOKUP($A134,'Z-scores'!$C$2:$UD$20,12,FALSE)&gt;2,HLOOKUP($A134,'Z-scores'!$C$2:$UD$20,12,FALSE)&lt;-2),"",'Total-corrected counts'!N134),"")</f>
        <v>6.4149148603335568</v>
      </c>
      <c r="O134">
        <f>IFERROR(IF(OR(HLOOKUP($A134,'Z-scores'!$C$2:$UD$20,13,FALSE)&gt;2,HLOOKUP($A134,'Z-scores'!$C$2:$UD$20,13,FALSE)&lt;-2),"",'Total-corrected counts'!O134),"")</f>
        <v>60.929500479056308</v>
      </c>
      <c r="P134">
        <f>IFERROR(IF(OR(HLOOKUP($A134,'Z-scores'!$C$2:$UD$20,14,FALSE)&gt;2,HLOOKUP($A134,'Z-scores'!$C$2:$UD$20,14,FALSE)&lt;-2),"",'Total-corrected counts'!P134),"")</f>
        <v>2.6625649774835902</v>
      </c>
      <c r="Q134">
        <f>IFERROR(IF(OR(HLOOKUP($A134,'Z-scores'!$C$2:$UD$20,15,FALSE)&gt;2,HLOOKUP($A134,'Z-scores'!$C$2:$UD$20,15,FALSE)&lt;-2),"",'Total-corrected counts'!Q134),"")</f>
        <v>234.17205576054482</v>
      </c>
      <c r="R134">
        <f>IFERROR(IF(OR(HLOOKUP($A134,'Z-scores'!$C$2:$UD$20,16,FALSE)&gt;2,HLOOKUP($A134,'Z-scores'!$C$2:$UD$20,16,FALSE)&lt;-2),"",'Total-corrected counts'!R134),"")</f>
        <v>10.430127561702239</v>
      </c>
      <c r="S134">
        <f>IFERROR(IF(OR(HLOOKUP($A134,'Z-scores'!$C$2:$UD$20,17,FALSE)&gt;2,HLOOKUP($A134,'Z-scores'!$C$2:$UD$20,17,FALSE)&lt;-2),"",'Total-corrected counts'!S134),"")</f>
        <v>5.8193251537072683</v>
      </c>
      <c r="T134">
        <f>IFERROR(IF(OR(HLOOKUP($A134,'Z-scores'!$C$2:$UD$20,18,FALSE)&gt;2,HLOOKUP($A134,'Z-scores'!$C$2:$UD$20,18,FALSE)&lt;-2),"",'Total-corrected counts'!T134),"")</f>
        <v>2.3367577143073146</v>
      </c>
      <c r="U134">
        <f>IFERROR(IF(OR(HLOOKUP($A134,'Z-scores'!$C$2:$UD$20,19,FALSE)&gt;2,HLOOKUP($A134,'Z-scores'!$C$2:$UD$20,19,FALSE)&lt;-2),"",'Total-corrected counts'!U134),"")</f>
        <v>34.090859778773925</v>
      </c>
      <c r="V134">
        <f t="shared" si="8"/>
        <v>1</v>
      </c>
      <c r="W134">
        <f t="shared" si="9"/>
        <v>0.64003564811970481</v>
      </c>
      <c r="X134">
        <f t="shared" si="10"/>
        <v>30.007703510645772</v>
      </c>
      <c r="Y134">
        <f t="shared" si="11"/>
        <v>44.607013285738631</v>
      </c>
    </row>
    <row r="135" spans="1:25" x14ac:dyDescent="0.25">
      <c r="A135">
        <v>137</v>
      </c>
      <c r="B135" t="s">
        <v>653</v>
      </c>
      <c r="C135">
        <v>88500</v>
      </c>
      <c r="D135">
        <v>679</v>
      </c>
      <c r="E135" t="str">
        <f>IFERROR(IF(OR(HLOOKUP($A135,'Z-scores'!$C$2:$UD$20,3,FALSE)&gt;2,HLOOKUP(A135,'Z-scores'!$C$2:$UD$20,3,FALSE)&lt;-2),"",'Total-corrected counts'!E135),"")</f>
        <v/>
      </c>
      <c r="F135" t="str">
        <f>IFERROR(IF(OR(HLOOKUP($A135,'Z-scores'!$C$2:$UD$20,4,FALSE)&gt;2,HLOOKUP($A135,'Z-scores'!$C$2:$UD$20,4,FALSE)&lt;-2),"",'Total-corrected counts'!F135),"")</f>
        <v/>
      </c>
      <c r="G135" t="str">
        <f>IFERROR(IF(OR(HLOOKUP($A135,'Z-scores'!$C$2:$UD$20,5,FALSE)&gt;2,HLOOKUP($A135,'Z-scores'!$C$2:$UD$20,5,FALSE)&lt;-2),"",'Total-corrected counts'!G135),"")</f>
        <v/>
      </c>
      <c r="H135" t="str">
        <f>IFERROR(IF(OR(HLOOKUP($A135,'Z-scores'!$C$2:$UD$20,6,FALSE)&gt;2,HLOOKUP($A135,'Z-scores'!$C$2:$UD$20,6,FALSE)&lt;-2),"",'Total-corrected counts'!H135),"")</f>
        <v/>
      </c>
      <c r="I135" t="str">
        <f>IFERROR(IF(OR(HLOOKUP($A135,'Z-scores'!$C$2:$UD$20,7,FALSE)&gt;2,HLOOKUP($A135,'Z-scores'!$C$2:$UD$20,7,FALSE)&lt;-2),"",'Total-corrected counts'!I135),"")</f>
        <v/>
      </c>
      <c r="J135" t="str">
        <f>IFERROR(IF(OR(HLOOKUP($A135,'Z-scores'!$C$2:$UD$20,8,FALSE)&gt;2,HLOOKUP($A135,'Z-scores'!$C$2:$UD$20,8,FALSE)&lt;-2),"",'Total-corrected counts'!J135),"")</f>
        <v/>
      </c>
      <c r="K135" t="str">
        <f>IFERROR(IF(OR(HLOOKUP($A135,'Z-scores'!$C$2:$UD$20,9,FALSE)&gt;2,HLOOKUP($A135,'Z-scores'!$C$2:$UD$20,9,FALSE)&lt;-2),"",'Total-corrected counts'!K135),"")</f>
        <v/>
      </c>
      <c r="L135" t="str">
        <f>IFERROR(IF(OR(HLOOKUP($A135,'Z-scores'!$C$2:$UD$20,10,FALSE)&gt;2,HLOOKUP($A135,'Z-scores'!$C$2:$UD$20,10,FALSE)&lt;-2),"",'Total-corrected counts'!L135),"")</f>
        <v/>
      </c>
      <c r="M135" t="str">
        <f>IFERROR(IF(OR(HLOOKUP($A135,'Z-scores'!$C$2:$UD$20,11,FALSE)&gt;2,HLOOKUP($A135,'Z-scores'!$C$2:$UD$20,11,FALSE)&lt;-2),"",'Total-corrected counts'!M135),"")</f>
        <v/>
      </c>
      <c r="N135" t="str">
        <f>IFERROR(IF(OR(HLOOKUP($A135,'Z-scores'!$C$2:$UD$20,12,FALSE)&gt;2,HLOOKUP($A135,'Z-scores'!$C$2:$UD$20,12,FALSE)&lt;-2),"",'Total-corrected counts'!N135),"")</f>
        <v/>
      </c>
      <c r="O135" t="str">
        <f>IFERROR(IF(OR(HLOOKUP($A135,'Z-scores'!$C$2:$UD$20,13,FALSE)&gt;2,HLOOKUP($A135,'Z-scores'!$C$2:$UD$20,13,FALSE)&lt;-2),"",'Total-corrected counts'!O135),"")</f>
        <v/>
      </c>
      <c r="P135" t="str">
        <f>IFERROR(IF(OR(HLOOKUP($A135,'Z-scores'!$C$2:$UD$20,14,FALSE)&gt;2,HLOOKUP($A135,'Z-scores'!$C$2:$UD$20,14,FALSE)&lt;-2),"",'Total-corrected counts'!P135),"")</f>
        <v/>
      </c>
      <c r="Q135" t="str">
        <f>IFERROR(IF(OR(HLOOKUP($A135,'Z-scores'!$C$2:$UD$20,15,FALSE)&gt;2,HLOOKUP($A135,'Z-scores'!$C$2:$UD$20,15,FALSE)&lt;-2),"",'Total-corrected counts'!Q135),"")</f>
        <v/>
      </c>
      <c r="R135" t="str">
        <f>IFERROR(IF(OR(HLOOKUP($A135,'Z-scores'!$C$2:$UD$20,16,FALSE)&gt;2,HLOOKUP($A135,'Z-scores'!$C$2:$UD$20,16,FALSE)&lt;-2),"",'Total-corrected counts'!R135),"")</f>
        <v/>
      </c>
      <c r="S135" t="str">
        <f>IFERROR(IF(OR(HLOOKUP($A135,'Z-scores'!$C$2:$UD$20,17,FALSE)&gt;2,HLOOKUP($A135,'Z-scores'!$C$2:$UD$20,17,FALSE)&lt;-2),"",'Total-corrected counts'!S135),"")</f>
        <v/>
      </c>
      <c r="T135" t="str">
        <f>IFERROR(IF(OR(HLOOKUP($A135,'Z-scores'!$C$2:$UD$20,18,FALSE)&gt;2,HLOOKUP($A135,'Z-scores'!$C$2:$UD$20,18,FALSE)&lt;-2),"",'Total-corrected counts'!T135),"")</f>
        <v/>
      </c>
      <c r="U135" t="str">
        <f>IFERROR(IF(OR(HLOOKUP($A135,'Z-scores'!$C$2:$UD$20,19,FALSE)&gt;2,HLOOKUP($A135,'Z-scores'!$C$2:$UD$20,19,FALSE)&lt;-2),"",'Total-corrected counts'!U135),"")</f>
        <v/>
      </c>
      <c r="V135">
        <f t="shared" si="8"/>
        <v>1</v>
      </c>
      <c r="W135" t="str">
        <f t="shared" si="9"/>
        <v/>
      </c>
      <c r="X135" t="str">
        <f t="shared" si="10"/>
        <v/>
      </c>
      <c r="Y135" t="str">
        <f t="shared" si="11"/>
        <v/>
      </c>
    </row>
    <row r="136" spans="1:25" x14ac:dyDescent="0.25">
      <c r="A136">
        <v>138</v>
      </c>
      <c r="B136" t="s">
        <v>654</v>
      </c>
      <c r="C136">
        <v>65700</v>
      </c>
      <c r="D136">
        <v>856</v>
      </c>
      <c r="E136" t="str">
        <f>IFERROR(IF(OR(HLOOKUP($A136,'Z-scores'!$C$2:$UD$20,3,FALSE)&gt;2,HLOOKUP(A136,'Z-scores'!$C$2:$UD$20,3,FALSE)&lt;-2),"",'Total-corrected counts'!E136),"")</f>
        <v/>
      </c>
      <c r="F136" t="str">
        <f>IFERROR(IF(OR(HLOOKUP($A136,'Z-scores'!$C$2:$UD$20,4,FALSE)&gt;2,HLOOKUP($A136,'Z-scores'!$C$2:$UD$20,4,FALSE)&lt;-2),"",'Total-corrected counts'!F136),"")</f>
        <v/>
      </c>
      <c r="G136" t="str">
        <f>IFERROR(IF(OR(HLOOKUP($A136,'Z-scores'!$C$2:$UD$20,5,FALSE)&gt;2,HLOOKUP($A136,'Z-scores'!$C$2:$UD$20,5,FALSE)&lt;-2),"",'Total-corrected counts'!G136),"")</f>
        <v/>
      </c>
      <c r="H136" t="str">
        <f>IFERROR(IF(OR(HLOOKUP($A136,'Z-scores'!$C$2:$UD$20,6,FALSE)&gt;2,HLOOKUP($A136,'Z-scores'!$C$2:$UD$20,6,FALSE)&lt;-2),"",'Total-corrected counts'!H136),"")</f>
        <v/>
      </c>
      <c r="I136" t="str">
        <f>IFERROR(IF(OR(HLOOKUP($A136,'Z-scores'!$C$2:$UD$20,7,FALSE)&gt;2,HLOOKUP($A136,'Z-scores'!$C$2:$UD$20,7,FALSE)&lt;-2),"",'Total-corrected counts'!I136),"")</f>
        <v/>
      </c>
      <c r="J136" t="str">
        <f>IFERROR(IF(OR(HLOOKUP($A136,'Z-scores'!$C$2:$UD$20,8,FALSE)&gt;2,HLOOKUP($A136,'Z-scores'!$C$2:$UD$20,8,FALSE)&lt;-2),"",'Total-corrected counts'!J136),"")</f>
        <v/>
      </c>
      <c r="K136" t="str">
        <f>IFERROR(IF(OR(HLOOKUP($A136,'Z-scores'!$C$2:$UD$20,9,FALSE)&gt;2,HLOOKUP($A136,'Z-scores'!$C$2:$UD$20,9,FALSE)&lt;-2),"",'Total-corrected counts'!K136),"")</f>
        <v/>
      </c>
      <c r="L136" t="str">
        <f>IFERROR(IF(OR(HLOOKUP($A136,'Z-scores'!$C$2:$UD$20,10,FALSE)&gt;2,HLOOKUP($A136,'Z-scores'!$C$2:$UD$20,10,FALSE)&lt;-2),"",'Total-corrected counts'!L136),"")</f>
        <v/>
      </c>
      <c r="M136" t="str">
        <f>IFERROR(IF(OR(HLOOKUP($A136,'Z-scores'!$C$2:$UD$20,11,FALSE)&gt;2,HLOOKUP($A136,'Z-scores'!$C$2:$UD$20,11,FALSE)&lt;-2),"",'Total-corrected counts'!M136),"")</f>
        <v/>
      </c>
      <c r="N136" t="str">
        <f>IFERROR(IF(OR(HLOOKUP($A136,'Z-scores'!$C$2:$UD$20,12,FALSE)&gt;2,HLOOKUP($A136,'Z-scores'!$C$2:$UD$20,12,FALSE)&lt;-2),"",'Total-corrected counts'!N136),"")</f>
        <v/>
      </c>
      <c r="O136" t="str">
        <f>IFERROR(IF(OR(HLOOKUP($A136,'Z-scores'!$C$2:$UD$20,13,FALSE)&gt;2,HLOOKUP($A136,'Z-scores'!$C$2:$UD$20,13,FALSE)&lt;-2),"",'Total-corrected counts'!O136),"")</f>
        <v/>
      </c>
      <c r="P136" t="str">
        <f>IFERROR(IF(OR(HLOOKUP($A136,'Z-scores'!$C$2:$UD$20,14,FALSE)&gt;2,HLOOKUP($A136,'Z-scores'!$C$2:$UD$20,14,FALSE)&lt;-2),"",'Total-corrected counts'!P136),"")</f>
        <v/>
      </c>
      <c r="Q136" t="str">
        <f>IFERROR(IF(OR(HLOOKUP($A136,'Z-scores'!$C$2:$UD$20,15,FALSE)&gt;2,HLOOKUP($A136,'Z-scores'!$C$2:$UD$20,15,FALSE)&lt;-2),"",'Total-corrected counts'!Q136),"")</f>
        <v/>
      </c>
      <c r="R136" t="str">
        <f>IFERROR(IF(OR(HLOOKUP($A136,'Z-scores'!$C$2:$UD$20,16,FALSE)&gt;2,HLOOKUP($A136,'Z-scores'!$C$2:$UD$20,16,FALSE)&lt;-2),"",'Total-corrected counts'!R136),"")</f>
        <v/>
      </c>
      <c r="S136" t="str">
        <f>IFERROR(IF(OR(HLOOKUP($A136,'Z-scores'!$C$2:$UD$20,17,FALSE)&gt;2,HLOOKUP($A136,'Z-scores'!$C$2:$UD$20,17,FALSE)&lt;-2),"",'Total-corrected counts'!S136),"")</f>
        <v/>
      </c>
      <c r="T136" t="str">
        <f>IFERROR(IF(OR(HLOOKUP($A136,'Z-scores'!$C$2:$UD$20,18,FALSE)&gt;2,HLOOKUP($A136,'Z-scores'!$C$2:$UD$20,18,FALSE)&lt;-2),"",'Total-corrected counts'!T136),"")</f>
        <v/>
      </c>
      <c r="U136" t="str">
        <f>IFERROR(IF(OR(HLOOKUP($A136,'Z-scores'!$C$2:$UD$20,19,FALSE)&gt;2,HLOOKUP($A136,'Z-scores'!$C$2:$UD$20,19,FALSE)&lt;-2),"",'Total-corrected counts'!U136),"")</f>
        <v/>
      </c>
      <c r="V136">
        <f t="shared" si="8"/>
        <v>1</v>
      </c>
      <c r="W136" t="str">
        <f t="shared" si="9"/>
        <v/>
      </c>
      <c r="X136" t="str">
        <f t="shared" si="10"/>
        <v/>
      </c>
      <c r="Y136" t="str">
        <f t="shared" si="11"/>
        <v/>
      </c>
    </row>
    <row r="137" spans="1:25" x14ac:dyDescent="0.25">
      <c r="A137">
        <v>139</v>
      </c>
      <c r="B137" t="s">
        <v>655</v>
      </c>
      <c r="C137">
        <v>42200</v>
      </c>
      <c r="D137">
        <v>918</v>
      </c>
      <c r="E137" t="str">
        <f>IFERROR(IF(OR(HLOOKUP($A137,'Z-scores'!$C$2:$UD$20,3,FALSE)&gt;2,HLOOKUP(A137,'Z-scores'!$C$2:$UD$20,3,FALSE)&lt;-2),"",'Total-corrected counts'!E137),"")</f>
        <v/>
      </c>
      <c r="F137" t="str">
        <f>IFERROR(IF(OR(HLOOKUP($A137,'Z-scores'!$C$2:$UD$20,4,FALSE)&gt;2,HLOOKUP($A137,'Z-scores'!$C$2:$UD$20,4,FALSE)&lt;-2),"",'Total-corrected counts'!F137),"")</f>
        <v/>
      </c>
      <c r="G137" t="str">
        <f>IFERROR(IF(OR(HLOOKUP($A137,'Z-scores'!$C$2:$UD$20,5,FALSE)&gt;2,HLOOKUP($A137,'Z-scores'!$C$2:$UD$20,5,FALSE)&lt;-2),"",'Total-corrected counts'!G137),"")</f>
        <v/>
      </c>
      <c r="H137" t="str">
        <f>IFERROR(IF(OR(HLOOKUP($A137,'Z-scores'!$C$2:$UD$20,6,FALSE)&gt;2,HLOOKUP($A137,'Z-scores'!$C$2:$UD$20,6,FALSE)&lt;-2),"",'Total-corrected counts'!H137),"")</f>
        <v/>
      </c>
      <c r="I137" t="str">
        <f>IFERROR(IF(OR(HLOOKUP($A137,'Z-scores'!$C$2:$UD$20,7,FALSE)&gt;2,HLOOKUP($A137,'Z-scores'!$C$2:$UD$20,7,FALSE)&lt;-2),"",'Total-corrected counts'!I137),"")</f>
        <v/>
      </c>
      <c r="J137" t="str">
        <f>IFERROR(IF(OR(HLOOKUP($A137,'Z-scores'!$C$2:$UD$20,8,FALSE)&gt;2,HLOOKUP($A137,'Z-scores'!$C$2:$UD$20,8,FALSE)&lt;-2),"",'Total-corrected counts'!J137),"")</f>
        <v/>
      </c>
      <c r="K137" t="str">
        <f>IFERROR(IF(OR(HLOOKUP($A137,'Z-scores'!$C$2:$UD$20,9,FALSE)&gt;2,HLOOKUP($A137,'Z-scores'!$C$2:$UD$20,9,FALSE)&lt;-2),"",'Total-corrected counts'!K137),"")</f>
        <v/>
      </c>
      <c r="L137" t="str">
        <f>IFERROR(IF(OR(HLOOKUP($A137,'Z-scores'!$C$2:$UD$20,10,FALSE)&gt;2,HLOOKUP($A137,'Z-scores'!$C$2:$UD$20,10,FALSE)&lt;-2),"",'Total-corrected counts'!L137),"")</f>
        <v/>
      </c>
      <c r="M137" t="str">
        <f>IFERROR(IF(OR(HLOOKUP($A137,'Z-scores'!$C$2:$UD$20,11,FALSE)&gt;2,HLOOKUP($A137,'Z-scores'!$C$2:$UD$20,11,FALSE)&lt;-2),"",'Total-corrected counts'!M137),"")</f>
        <v/>
      </c>
      <c r="N137" t="str">
        <f>IFERROR(IF(OR(HLOOKUP($A137,'Z-scores'!$C$2:$UD$20,12,FALSE)&gt;2,HLOOKUP($A137,'Z-scores'!$C$2:$UD$20,12,FALSE)&lt;-2),"",'Total-corrected counts'!N137),"")</f>
        <v/>
      </c>
      <c r="O137" t="str">
        <f>IFERROR(IF(OR(HLOOKUP($A137,'Z-scores'!$C$2:$UD$20,13,FALSE)&gt;2,HLOOKUP($A137,'Z-scores'!$C$2:$UD$20,13,FALSE)&lt;-2),"",'Total-corrected counts'!O137),"")</f>
        <v/>
      </c>
      <c r="P137" t="str">
        <f>IFERROR(IF(OR(HLOOKUP($A137,'Z-scores'!$C$2:$UD$20,14,FALSE)&gt;2,HLOOKUP($A137,'Z-scores'!$C$2:$UD$20,14,FALSE)&lt;-2),"",'Total-corrected counts'!P137),"")</f>
        <v/>
      </c>
      <c r="Q137" t="str">
        <f>IFERROR(IF(OR(HLOOKUP($A137,'Z-scores'!$C$2:$UD$20,15,FALSE)&gt;2,HLOOKUP($A137,'Z-scores'!$C$2:$UD$20,15,FALSE)&lt;-2),"",'Total-corrected counts'!Q137),"")</f>
        <v/>
      </c>
      <c r="R137" t="str">
        <f>IFERROR(IF(OR(HLOOKUP($A137,'Z-scores'!$C$2:$UD$20,16,FALSE)&gt;2,HLOOKUP($A137,'Z-scores'!$C$2:$UD$20,16,FALSE)&lt;-2),"",'Total-corrected counts'!R137),"")</f>
        <v/>
      </c>
      <c r="S137" t="str">
        <f>IFERROR(IF(OR(HLOOKUP($A137,'Z-scores'!$C$2:$UD$20,17,FALSE)&gt;2,HLOOKUP($A137,'Z-scores'!$C$2:$UD$20,17,FALSE)&lt;-2),"",'Total-corrected counts'!S137),"")</f>
        <v/>
      </c>
      <c r="T137" t="str">
        <f>IFERROR(IF(OR(HLOOKUP($A137,'Z-scores'!$C$2:$UD$20,18,FALSE)&gt;2,HLOOKUP($A137,'Z-scores'!$C$2:$UD$20,18,FALSE)&lt;-2),"",'Total-corrected counts'!T137),"")</f>
        <v/>
      </c>
      <c r="U137" t="str">
        <f>IFERROR(IF(OR(HLOOKUP($A137,'Z-scores'!$C$2:$UD$20,19,FALSE)&gt;2,HLOOKUP($A137,'Z-scores'!$C$2:$UD$20,19,FALSE)&lt;-2),"",'Total-corrected counts'!U137),"")</f>
        <v/>
      </c>
      <c r="V137">
        <f t="shared" si="8"/>
        <v>1</v>
      </c>
      <c r="W137" t="str">
        <f t="shared" si="9"/>
        <v/>
      </c>
      <c r="X137" t="str">
        <f t="shared" si="10"/>
        <v/>
      </c>
      <c r="Y137" t="str">
        <f t="shared" si="11"/>
        <v/>
      </c>
    </row>
    <row r="138" spans="1:25" x14ac:dyDescent="0.25">
      <c r="A138">
        <v>140</v>
      </c>
      <c r="B138" t="s">
        <v>85</v>
      </c>
      <c r="C138">
        <v>116600</v>
      </c>
      <c r="D138">
        <v>73</v>
      </c>
      <c r="E138">
        <f>IFERROR(IF(OR(HLOOKUP($A138,'Z-scores'!$C$2:$UD$20,3,FALSE)&gt;2,HLOOKUP(A138,'Z-scores'!$C$2:$UD$20,3,FALSE)&lt;-2),"",'Total-corrected counts'!E138),"")</f>
        <v>0</v>
      </c>
      <c r="F138">
        <f>IFERROR(IF(OR(HLOOKUP($A138,'Z-scores'!$C$2:$UD$20,4,FALSE)&gt;2,HLOOKUP($A138,'Z-scores'!$C$2:$UD$20,4,FALSE)&lt;-2),"",'Total-corrected counts'!F138),"")</f>
        <v>8.2029878562967784E-3</v>
      </c>
      <c r="G138" t="str">
        <f>IFERROR(IF(OR(HLOOKUP($A138,'Z-scores'!$C$2:$UD$20,5,FALSE)&gt;2,HLOOKUP($A138,'Z-scores'!$C$2:$UD$20,5,FALSE)&lt;-2),"",'Total-corrected counts'!G138),"")</f>
        <v/>
      </c>
      <c r="H138">
        <f>IFERROR(IF(OR(HLOOKUP($A138,'Z-scores'!$C$2:$UD$20,6,FALSE)&gt;2,HLOOKUP($A138,'Z-scores'!$C$2:$UD$20,6,FALSE)&lt;-2),"",'Total-corrected counts'!H138),"")</f>
        <v>0</v>
      </c>
      <c r="I138">
        <f>IFERROR(IF(OR(HLOOKUP($A138,'Z-scores'!$C$2:$UD$20,7,FALSE)&gt;2,HLOOKUP($A138,'Z-scores'!$C$2:$UD$20,7,FALSE)&lt;-2),"",'Total-corrected counts'!I138),"")</f>
        <v>0</v>
      </c>
      <c r="J138">
        <f>IFERROR(IF(OR(HLOOKUP($A138,'Z-scores'!$C$2:$UD$20,8,FALSE)&gt;2,HLOOKUP($A138,'Z-scores'!$C$2:$UD$20,8,FALSE)&lt;-2),"",'Total-corrected counts'!J138),"")</f>
        <v>0.50293774814060954</v>
      </c>
      <c r="K138">
        <f>IFERROR(IF(OR(HLOOKUP($A138,'Z-scores'!$C$2:$UD$20,9,FALSE)&gt;2,HLOOKUP($A138,'Z-scores'!$C$2:$UD$20,9,FALSE)&lt;-2),"",'Total-corrected counts'!K138),"")</f>
        <v>1.8596354311834551</v>
      </c>
      <c r="L138">
        <f>IFERROR(IF(OR(HLOOKUP($A138,'Z-scores'!$C$2:$UD$20,10,FALSE)&gt;2,HLOOKUP($A138,'Z-scores'!$C$2:$UD$20,10,FALSE)&lt;-2),"",'Total-corrected counts'!L138),"")</f>
        <v>0</v>
      </c>
      <c r="M138">
        <f>IFERROR(IF(OR(HLOOKUP($A138,'Z-scores'!$C$2:$UD$20,11,FALSE)&gt;2,HLOOKUP($A138,'Z-scores'!$C$2:$UD$20,11,FALSE)&lt;-2),"",'Total-corrected counts'!M138),"")</f>
        <v>0</v>
      </c>
      <c r="N138">
        <f>IFERROR(IF(OR(HLOOKUP($A138,'Z-scores'!$C$2:$UD$20,12,FALSE)&gt;2,HLOOKUP($A138,'Z-scores'!$C$2:$UD$20,12,FALSE)&lt;-2),"",'Total-corrected counts'!N138),"")</f>
        <v>0.67814814237811882</v>
      </c>
      <c r="O138">
        <f>IFERROR(IF(OR(HLOOKUP($A138,'Z-scores'!$C$2:$UD$20,13,FALSE)&gt;2,HLOOKUP($A138,'Z-scores'!$C$2:$UD$20,13,FALSE)&lt;-2),"",'Total-corrected counts'!O138),"")</f>
        <v>1.6826705462318781E-2</v>
      </c>
      <c r="P138">
        <f>IFERROR(IF(OR(HLOOKUP($A138,'Z-scores'!$C$2:$UD$20,14,FALSE)&gt;2,HLOOKUP($A138,'Z-scores'!$C$2:$UD$20,14,FALSE)&lt;-2),"",'Total-corrected counts'!P138),"")</f>
        <v>0</v>
      </c>
      <c r="Q138">
        <f>IFERROR(IF(OR(HLOOKUP($A138,'Z-scores'!$C$2:$UD$20,15,FALSE)&gt;2,HLOOKUP($A138,'Z-scores'!$C$2:$UD$20,15,FALSE)&lt;-2),"",'Total-corrected counts'!Q138),"")</f>
        <v>0</v>
      </c>
      <c r="R138">
        <f>IFERROR(IF(OR(HLOOKUP($A138,'Z-scores'!$C$2:$UD$20,16,FALSE)&gt;2,HLOOKUP($A138,'Z-scores'!$C$2:$UD$20,16,FALSE)&lt;-2),"",'Total-corrected counts'!R138),"")</f>
        <v>1.5346672516834259</v>
      </c>
      <c r="S138">
        <f>IFERROR(IF(OR(HLOOKUP($A138,'Z-scores'!$C$2:$UD$20,17,FALSE)&gt;2,HLOOKUP($A138,'Z-scores'!$C$2:$UD$20,17,FALSE)&lt;-2),"",'Total-corrected counts'!S138),"")</f>
        <v>0</v>
      </c>
      <c r="T138">
        <f>IFERROR(IF(OR(HLOOKUP($A138,'Z-scores'!$C$2:$UD$20,18,FALSE)&gt;2,HLOOKUP($A138,'Z-scores'!$C$2:$UD$20,18,FALSE)&lt;-2),"",'Total-corrected counts'!T138),"")</f>
        <v>8.5910210084827743E-3</v>
      </c>
      <c r="U138">
        <f>IFERROR(IF(OR(HLOOKUP($A138,'Z-scores'!$C$2:$UD$20,19,FALSE)&gt;2,HLOOKUP($A138,'Z-scores'!$C$2:$UD$20,19,FALSE)&lt;-2),"",'Total-corrected counts'!U138),"")</f>
        <v>0.2343312663001263</v>
      </c>
      <c r="V138">
        <f t="shared" si="8"/>
        <v>1</v>
      </c>
      <c r="W138">
        <f t="shared" si="9"/>
        <v>0.96701327237436652</v>
      </c>
      <c r="X138">
        <f t="shared" si="10"/>
        <v>0.29634702089754517</v>
      </c>
      <c r="Y138">
        <f t="shared" si="11"/>
        <v>0.30907054835405912</v>
      </c>
    </row>
    <row r="139" spans="1:25" x14ac:dyDescent="0.25">
      <c r="A139">
        <v>141</v>
      </c>
      <c r="B139" t="s">
        <v>656</v>
      </c>
      <c r="C139">
        <v>71900</v>
      </c>
      <c r="D139">
        <v>1097</v>
      </c>
      <c r="E139" t="str">
        <f>IFERROR(IF(OR(HLOOKUP($A139,'Z-scores'!$C$2:$UD$20,3,FALSE)&gt;2,HLOOKUP(A139,'Z-scores'!$C$2:$UD$20,3,FALSE)&lt;-2),"",'Total-corrected counts'!E139),"")</f>
        <v/>
      </c>
      <c r="F139" t="str">
        <f>IFERROR(IF(OR(HLOOKUP($A139,'Z-scores'!$C$2:$UD$20,4,FALSE)&gt;2,HLOOKUP($A139,'Z-scores'!$C$2:$UD$20,4,FALSE)&lt;-2),"",'Total-corrected counts'!F139),"")</f>
        <v/>
      </c>
      <c r="G139" t="str">
        <f>IFERROR(IF(OR(HLOOKUP($A139,'Z-scores'!$C$2:$UD$20,5,FALSE)&gt;2,HLOOKUP($A139,'Z-scores'!$C$2:$UD$20,5,FALSE)&lt;-2),"",'Total-corrected counts'!G139),"")</f>
        <v/>
      </c>
      <c r="H139" t="str">
        <f>IFERROR(IF(OR(HLOOKUP($A139,'Z-scores'!$C$2:$UD$20,6,FALSE)&gt;2,HLOOKUP($A139,'Z-scores'!$C$2:$UD$20,6,FALSE)&lt;-2),"",'Total-corrected counts'!H139),"")</f>
        <v/>
      </c>
      <c r="I139" t="str">
        <f>IFERROR(IF(OR(HLOOKUP($A139,'Z-scores'!$C$2:$UD$20,7,FALSE)&gt;2,HLOOKUP($A139,'Z-scores'!$C$2:$UD$20,7,FALSE)&lt;-2),"",'Total-corrected counts'!I139),"")</f>
        <v/>
      </c>
      <c r="J139" t="str">
        <f>IFERROR(IF(OR(HLOOKUP($A139,'Z-scores'!$C$2:$UD$20,8,FALSE)&gt;2,HLOOKUP($A139,'Z-scores'!$C$2:$UD$20,8,FALSE)&lt;-2),"",'Total-corrected counts'!J139),"")</f>
        <v/>
      </c>
      <c r="K139" t="str">
        <f>IFERROR(IF(OR(HLOOKUP($A139,'Z-scores'!$C$2:$UD$20,9,FALSE)&gt;2,HLOOKUP($A139,'Z-scores'!$C$2:$UD$20,9,FALSE)&lt;-2),"",'Total-corrected counts'!K139),"")</f>
        <v/>
      </c>
      <c r="L139" t="str">
        <f>IFERROR(IF(OR(HLOOKUP($A139,'Z-scores'!$C$2:$UD$20,10,FALSE)&gt;2,HLOOKUP($A139,'Z-scores'!$C$2:$UD$20,10,FALSE)&lt;-2),"",'Total-corrected counts'!L139),"")</f>
        <v/>
      </c>
      <c r="M139" t="str">
        <f>IFERROR(IF(OR(HLOOKUP($A139,'Z-scores'!$C$2:$UD$20,11,FALSE)&gt;2,HLOOKUP($A139,'Z-scores'!$C$2:$UD$20,11,FALSE)&lt;-2),"",'Total-corrected counts'!M139),"")</f>
        <v/>
      </c>
      <c r="N139" t="str">
        <f>IFERROR(IF(OR(HLOOKUP($A139,'Z-scores'!$C$2:$UD$20,12,FALSE)&gt;2,HLOOKUP($A139,'Z-scores'!$C$2:$UD$20,12,FALSE)&lt;-2),"",'Total-corrected counts'!N139),"")</f>
        <v/>
      </c>
      <c r="O139" t="str">
        <f>IFERROR(IF(OR(HLOOKUP($A139,'Z-scores'!$C$2:$UD$20,13,FALSE)&gt;2,HLOOKUP($A139,'Z-scores'!$C$2:$UD$20,13,FALSE)&lt;-2),"",'Total-corrected counts'!O139),"")</f>
        <v/>
      </c>
      <c r="P139" t="str">
        <f>IFERROR(IF(OR(HLOOKUP($A139,'Z-scores'!$C$2:$UD$20,14,FALSE)&gt;2,HLOOKUP($A139,'Z-scores'!$C$2:$UD$20,14,FALSE)&lt;-2),"",'Total-corrected counts'!P139),"")</f>
        <v/>
      </c>
      <c r="Q139" t="str">
        <f>IFERROR(IF(OR(HLOOKUP($A139,'Z-scores'!$C$2:$UD$20,15,FALSE)&gt;2,HLOOKUP($A139,'Z-scores'!$C$2:$UD$20,15,FALSE)&lt;-2),"",'Total-corrected counts'!Q139),"")</f>
        <v/>
      </c>
      <c r="R139" t="str">
        <f>IFERROR(IF(OR(HLOOKUP($A139,'Z-scores'!$C$2:$UD$20,16,FALSE)&gt;2,HLOOKUP($A139,'Z-scores'!$C$2:$UD$20,16,FALSE)&lt;-2),"",'Total-corrected counts'!R139),"")</f>
        <v/>
      </c>
      <c r="S139" t="str">
        <f>IFERROR(IF(OR(HLOOKUP($A139,'Z-scores'!$C$2:$UD$20,17,FALSE)&gt;2,HLOOKUP($A139,'Z-scores'!$C$2:$UD$20,17,FALSE)&lt;-2),"",'Total-corrected counts'!S139),"")</f>
        <v/>
      </c>
      <c r="T139" t="str">
        <f>IFERROR(IF(OR(HLOOKUP($A139,'Z-scores'!$C$2:$UD$20,18,FALSE)&gt;2,HLOOKUP($A139,'Z-scores'!$C$2:$UD$20,18,FALSE)&lt;-2),"",'Total-corrected counts'!T139),"")</f>
        <v/>
      </c>
      <c r="U139" t="str">
        <f>IFERROR(IF(OR(HLOOKUP($A139,'Z-scores'!$C$2:$UD$20,19,FALSE)&gt;2,HLOOKUP($A139,'Z-scores'!$C$2:$UD$20,19,FALSE)&lt;-2),"",'Total-corrected counts'!U139),"")</f>
        <v/>
      </c>
      <c r="V139">
        <f t="shared" si="8"/>
        <v>1</v>
      </c>
      <c r="W139" t="str">
        <f t="shared" si="9"/>
        <v/>
      </c>
      <c r="X139" t="str">
        <f t="shared" si="10"/>
        <v/>
      </c>
      <c r="Y139" t="str">
        <f t="shared" si="11"/>
        <v/>
      </c>
    </row>
    <row r="140" spans="1:25" x14ac:dyDescent="0.25">
      <c r="A140">
        <v>142</v>
      </c>
      <c r="B140" t="s">
        <v>657</v>
      </c>
      <c r="C140">
        <v>108700</v>
      </c>
      <c r="D140">
        <v>760</v>
      </c>
      <c r="E140" t="str">
        <f>IFERROR(IF(OR(HLOOKUP($A140,'Z-scores'!$C$2:$UD$20,3,FALSE)&gt;2,HLOOKUP(A140,'Z-scores'!$C$2:$UD$20,3,FALSE)&lt;-2),"",'Total-corrected counts'!E140),"")</f>
        <v/>
      </c>
      <c r="F140" t="str">
        <f>IFERROR(IF(OR(HLOOKUP($A140,'Z-scores'!$C$2:$UD$20,4,FALSE)&gt;2,HLOOKUP($A140,'Z-scores'!$C$2:$UD$20,4,FALSE)&lt;-2),"",'Total-corrected counts'!F140),"")</f>
        <v/>
      </c>
      <c r="G140" t="str">
        <f>IFERROR(IF(OR(HLOOKUP($A140,'Z-scores'!$C$2:$UD$20,5,FALSE)&gt;2,HLOOKUP($A140,'Z-scores'!$C$2:$UD$20,5,FALSE)&lt;-2),"",'Total-corrected counts'!G140),"")</f>
        <v/>
      </c>
      <c r="H140" t="str">
        <f>IFERROR(IF(OR(HLOOKUP($A140,'Z-scores'!$C$2:$UD$20,6,FALSE)&gt;2,HLOOKUP($A140,'Z-scores'!$C$2:$UD$20,6,FALSE)&lt;-2),"",'Total-corrected counts'!H140),"")</f>
        <v/>
      </c>
      <c r="I140" t="str">
        <f>IFERROR(IF(OR(HLOOKUP($A140,'Z-scores'!$C$2:$UD$20,7,FALSE)&gt;2,HLOOKUP($A140,'Z-scores'!$C$2:$UD$20,7,FALSE)&lt;-2),"",'Total-corrected counts'!I140),"")</f>
        <v/>
      </c>
      <c r="J140" t="str">
        <f>IFERROR(IF(OR(HLOOKUP($A140,'Z-scores'!$C$2:$UD$20,8,FALSE)&gt;2,HLOOKUP($A140,'Z-scores'!$C$2:$UD$20,8,FALSE)&lt;-2),"",'Total-corrected counts'!J140),"")</f>
        <v/>
      </c>
      <c r="K140" t="str">
        <f>IFERROR(IF(OR(HLOOKUP($A140,'Z-scores'!$C$2:$UD$20,9,FALSE)&gt;2,HLOOKUP($A140,'Z-scores'!$C$2:$UD$20,9,FALSE)&lt;-2),"",'Total-corrected counts'!K140),"")</f>
        <v/>
      </c>
      <c r="L140" t="str">
        <f>IFERROR(IF(OR(HLOOKUP($A140,'Z-scores'!$C$2:$UD$20,10,FALSE)&gt;2,HLOOKUP($A140,'Z-scores'!$C$2:$UD$20,10,FALSE)&lt;-2),"",'Total-corrected counts'!L140),"")</f>
        <v/>
      </c>
      <c r="M140" t="str">
        <f>IFERROR(IF(OR(HLOOKUP($A140,'Z-scores'!$C$2:$UD$20,11,FALSE)&gt;2,HLOOKUP($A140,'Z-scores'!$C$2:$UD$20,11,FALSE)&lt;-2),"",'Total-corrected counts'!M140),"")</f>
        <v/>
      </c>
      <c r="N140" t="str">
        <f>IFERROR(IF(OR(HLOOKUP($A140,'Z-scores'!$C$2:$UD$20,12,FALSE)&gt;2,HLOOKUP($A140,'Z-scores'!$C$2:$UD$20,12,FALSE)&lt;-2),"",'Total-corrected counts'!N140),"")</f>
        <v/>
      </c>
      <c r="O140" t="str">
        <f>IFERROR(IF(OR(HLOOKUP($A140,'Z-scores'!$C$2:$UD$20,13,FALSE)&gt;2,HLOOKUP($A140,'Z-scores'!$C$2:$UD$20,13,FALSE)&lt;-2),"",'Total-corrected counts'!O140),"")</f>
        <v/>
      </c>
      <c r="P140" t="str">
        <f>IFERROR(IF(OR(HLOOKUP($A140,'Z-scores'!$C$2:$UD$20,14,FALSE)&gt;2,HLOOKUP($A140,'Z-scores'!$C$2:$UD$20,14,FALSE)&lt;-2),"",'Total-corrected counts'!P140),"")</f>
        <v/>
      </c>
      <c r="Q140" t="str">
        <f>IFERROR(IF(OR(HLOOKUP($A140,'Z-scores'!$C$2:$UD$20,15,FALSE)&gt;2,HLOOKUP($A140,'Z-scores'!$C$2:$UD$20,15,FALSE)&lt;-2),"",'Total-corrected counts'!Q140),"")</f>
        <v/>
      </c>
      <c r="R140" t="str">
        <f>IFERROR(IF(OR(HLOOKUP($A140,'Z-scores'!$C$2:$UD$20,16,FALSE)&gt;2,HLOOKUP($A140,'Z-scores'!$C$2:$UD$20,16,FALSE)&lt;-2),"",'Total-corrected counts'!R140),"")</f>
        <v/>
      </c>
      <c r="S140" t="str">
        <f>IFERROR(IF(OR(HLOOKUP($A140,'Z-scores'!$C$2:$UD$20,17,FALSE)&gt;2,HLOOKUP($A140,'Z-scores'!$C$2:$UD$20,17,FALSE)&lt;-2),"",'Total-corrected counts'!S140),"")</f>
        <v/>
      </c>
      <c r="T140" t="str">
        <f>IFERROR(IF(OR(HLOOKUP($A140,'Z-scores'!$C$2:$UD$20,18,FALSE)&gt;2,HLOOKUP($A140,'Z-scores'!$C$2:$UD$20,18,FALSE)&lt;-2),"",'Total-corrected counts'!T140),"")</f>
        <v/>
      </c>
      <c r="U140" t="str">
        <f>IFERROR(IF(OR(HLOOKUP($A140,'Z-scores'!$C$2:$UD$20,19,FALSE)&gt;2,HLOOKUP($A140,'Z-scores'!$C$2:$UD$20,19,FALSE)&lt;-2),"",'Total-corrected counts'!U140),"")</f>
        <v/>
      </c>
      <c r="V140">
        <f t="shared" si="8"/>
        <v>1</v>
      </c>
      <c r="W140" t="str">
        <f t="shared" si="9"/>
        <v/>
      </c>
      <c r="X140" t="str">
        <f t="shared" si="10"/>
        <v/>
      </c>
      <c r="Y140" t="str">
        <f t="shared" si="11"/>
        <v/>
      </c>
    </row>
    <row r="141" spans="1:25" x14ac:dyDescent="0.25">
      <c r="A141">
        <v>143</v>
      </c>
      <c r="B141" t="s">
        <v>86</v>
      </c>
      <c r="C141">
        <v>93000</v>
      </c>
      <c r="D141">
        <v>135</v>
      </c>
      <c r="E141" t="str">
        <f>IFERROR(IF(OR(HLOOKUP($A141,'Z-scores'!$C$2:$UD$20,3,FALSE)&gt;2,HLOOKUP(A141,'Z-scores'!$C$2:$UD$20,3,FALSE)&lt;-2),"",'Total-corrected counts'!E141),"")</f>
        <v/>
      </c>
      <c r="F141">
        <f>IFERROR(IF(OR(HLOOKUP($A141,'Z-scores'!$C$2:$UD$20,4,FALSE)&gt;2,HLOOKUP($A141,'Z-scores'!$C$2:$UD$20,4,FALSE)&lt;-2),"",'Total-corrected counts'!F141),"")</f>
        <v>0.19687170855112268</v>
      </c>
      <c r="G141">
        <f>IFERROR(IF(OR(HLOOKUP($A141,'Z-scores'!$C$2:$UD$20,5,FALSE)&gt;2,HLOOKUP($A141,'Z-scores'!$C$2:$UD$20,5,FALSE)&lt;-2),"",'Total-corrected counts'!G141),"")</f>
        <v>0.24174929791974728</v>
      </c>
      <c r="H141">
        <f>IFERROR(IF(OR(HLOOKUP($A141,'Z-scores'!$C$2:$UD$20,6,FALSE)&gt;2,HLOOKUP($A141,'Z-scores'!$C$2:$UD$20,6,FALSE)&lt;-2),"",'Total-corrected counts'!H141),"")</f>
        <v>0</v>
      </c>
      <c r="I141">
        <f>IFERROR(IF(OR(HLOOKUP($A141,'Z-scores'!$C$2:$UD$20,7,FALSE)&gt;2,HLOOKUP($A141,'Z-scores'!$C$2:$UD$20,7,FALSE)&lt;-2),"",'Total-corrected counts'!I141),"")</f>
        <v>0</v>
      </c>
      <c r="J141">
        <f>IFERROR(IF(OR(HLOOKUP($A141,'Z-scores'!$C$2:$UD$20,8,FALSE)&gt;2,HLOOKUP($A141,'Z-scores'!$C$2:$UD$20,8,FALSE)&lt;-2),"",'Total-corrected counts'!J141),"")</f>
        <v>0</v>
      </c>
      <c r="K141">
        <f>IFERROR(IF(OR(HLOOKUP($A141,'Z-scores'!$C$2:$UD$20,9,FALSE)&gt;2,HLOOKUP($A141,'Z-scores'!$C$2:$UD$20,9,FALSE)&lt;-2),"",'Total-corrected counts'!K141),"")</f>
        <v>0</v>
      </c>
      <c r="L141">
        <f>IFERROR(IF(OR(HLOOKUP($A141,'Z-scores'!$C$2:$UD$20,10,FALSE)&gt;2,HLOOKUP($A141,'Z-scores'!$C$2:$UD$20,10,FALSE)&lt;-2),"",'Total-corrected counts'!L141),"")</f>
        <v>0</v>
      </c>
      <c r="M141">
        <f>IFERROR(IF(OR(HLOOKUP($A141,'Z-scores'!$C$2:$UD$20,11,FALSE)&gt;2,HLOOKUP($A141,'Z-scores'!$C$2:$UD$20,11,FALSE)&lt;-2),"",'Total-corrected counts'!M141),"")</f>
        <v>0</v>
      </c>
      <c r="N141">
        <f>IFERROR(IF(OR(HLOOKUP($A141,'Z-scores'!$C$2:$UD$20,12,FALSE)&gt;2,HLOOKUP($A141,'Z-scores'!$C$2:$UD$20,12,FALSE)&lt;-2),"",'Total-corrected counts'!N141),"")</f>
        <v>0</v>
      </c>
      <c r="O141">
        <f>IFERROR(IF(OR(HLOOKUP($A141,'Z-scores'!$C$2:$UD$20,13,FALSE)&gt;2,HLOOKUP($A141,'Z-scores'!$C$2:$UD$20,13,FALSE)&lt;-2),"",'Total-corrected counts'!O141),"")</f>
        <v>0.74710572252695384</v>
      </c>
      <c r="P141">
        <f>IFERROR(IF(OR(HLOOKUP($A141,'Z-scores'!$C$2:$UD$20,14,FALSE)&gt;2,HLOOKUP($A141,'Z-scores'!$C$2:$UD$20,14,FALSE)&lt;-2),"",'Total-corrected counts'!P141),"")</f>
        <v>0</v>
      </c>
      <c r="Q141">
        <f>IFERROR(IF(OR(HLOOKUP($A141,'Z-scores'!$C$2:$UD$20,15,FALSE)&gt;2,HLOOKUP($A141,'Z-scores'!$C$2:$UD$20,15,FALSE)&lt;-2),"",'Total-corrected counts'!Q141),"")</f>
        <v>0.71182844349447305</v>
      </c>
      <c r="R141">
        <f>IFERROR(IF(OR(HLOOKUP($A141,'Z-scores'!$C$2:$UD$20,16,FALSE)&gt;2,HLOOKUP($A141,'Z-scores'!$C$2:$UD$20,16,FALSE)&lt;-2),"",'Total-corrected counts'!R141),"")</f>
        <v>0</v>
      </c>
      <c r="S141">
        <f>IFERROR(IF(OR(HLOOKUP($A141,'Z-scores'!$C$2:$UD$20,17,FALSE)&gt;2,HLOOKUP($A141,'Z-scores'!$C$2:$UD$20,17,FALSE)&lt;-2),"",'Total-corrected counts'!S141),"")</f>
        <v>0</v>
      </c>
      <c r="T141">
        <f>IFERROR(IF(OR(HLOOKUP($A141,'Z-scores'!$C$2:$UD$20,18,FALSE)&gt;2,HLOOKUP($A141,'Z-scores'!$C$2:$UD$20,18,FALSE)&lt;-2),"",'Total-corrected counts'!T141),"")</f>
        <v>0</v>
      </c>
      <c r="U141">
        <f>IFERROR(IF(OR(HLOOKUP($A141,'Z-scores'!$C$2:$UD$20,19,FALSE)&gt;2,HLOOKUP($A141,'Z-scores'!$C$2:$UD$20,19,FALSE)&lt;-2),"",'Total-corrected counts'!U141),"")</f>
        <v>1.2714640930729075</v>
      </c>
      <c r="V141">
        <f t="shared" si="8"/>
        <v>1</v>
      </c>
      <c r="W141">
        <f t="shared" si="9"/>
        <v>0.13463991986649393</v>
      </c>
      <c r="X141">
        <f t="shared" si="10"/>
        <v>5.4827625808858749E-2</v>
      </c>
      <c r="Y141">
        <f t="shared" si="11"/>
        <v>0.34129978238679182</v>
      </c>
    </row>
    <row r="142" spans="1:25" x14ac:dyDescent="0.25">
      <c r="A142">
        <v>144</v>
      </c>
      <c r="B142" t="s">
        <v>658</v>
      </c>
      <c r="C142">
        <v>48900</v>
      </c>
      <c r="D142">
        <v>754</v>
      </c>
      <c r="E142" t="str">
        <f>IFERROR(IF(OR(HLOOKUP($A142,'Z-scores'!$C$2:$UD$20,3,FALSE)&gt;2,HLOOKUP(A142,'Z-scores'!$C$2:$UD$20,3,FALSE)&lt;-2),"",'Total-corrected counts'!E142),"")</f>
        <v/>
      </c>
      <c r="F142" t="str">
        <f>IFERROR(IF(OR(HLOOKUP($A142,'Z-scores'!$C$2:$UD$20,4,FALSE)&gt;2,HLOOKUP($A142,'Z-scores'!$C$2:$UD$20,4,FALSE)&lt;-2),"",'Total-corrected counts'!F142),"")</f>
        <v/>
      </c>
      <c r="G142" t="str">
        <f>IFERROR(IF(OR(HLOOKUP($A142,'Z-scores'!$C$2:$UD$20,5,FALSE)&gt;2,HLOOKUP($A142,'Z-scores'!$C$2:$UD$20,5,FALSE)&lt;-2),"",'Total-corrected counts'!G142),"")</f>
        <v/>
      </c>
      <c r="H142" t="str">
        <f>IFERROR(IF(OR(HLOOKUP($A142,'Z-scores'!$C$2:$UD$20,6,FALSE)&gt;2,HLOOKUP($A142,'Z-scores'!$C$2:$UD$20,6,FALSE)&lt;-2),"",'Total-corrected counts'!H142),"")</f>
        <v/>
      </c>
      <c r="I142" t="str">
        <f>IFERROR(IF(OR(HLOOKUP($A142,'Z-scores'!$C$2:$UD$20,7,FALSE)&gt;2,HLOOKUP($A142,'Z-scores'!$C$2:$UD$20,7,FALSE)&lt;-2),"",'Total-corrected counts'!I142),"")</f>
        <v/>
      </c>
      <c r="J142" t="str">
        <f>IFERROR(IF(OR(HLOOKUP($A142,'Z-scores'!$C$2:$UD$20,8,FALSE)&gt;2,HLOOKUP($A142,'Z-scores'!$C$2:$UD$20,8,FALSE)&lt;-2),"",'Total-corrected counts'!J142),"")</f>
        <v/>
      </c>
      <c r="K142" t="str">
        <f>IFERROR(IF(OR(HLOOKUP($A142,'Z-scores'!$C$2:$UD$20,9,FALSE)&gt;2,HLOOKUP($A142,'Z-scores'!$C$2:$UD$20,9,FALSE)&lt;-2),"",'Total-corrected counts'!K142),"")</f>
        <v/>
      </c>
      <c r="L142" t="str">
        <f>IFERROR(IF(OR(HLOOKUP($A142,'Z-scores'!$C$2:$UD$20,10,FALSE)&gt;2,HLOOKUP($A142,'Z-scores'!$C$2:$UD$20,10,FALSE)&lt;-2),"",'Total-corrected counts'!L142),"")</f>
        <v/>
      </c>
      <c r="M142" t="str">
        <f>IFERROR(IF(OR(HLOOKUP($A142,'Z-scores'!$C$2:$UD$20,11,FALSE)&gt;2,HLOOKUP($A142,'Z-scores'!$C$2:$UD$20,11,FALSE)&lt;-2),"",'Total-corrected counts'!M142),"")</f>
        <v/>
      </c>
      <c r="N142" t="str">
        <f>IFERROR(IF(OR(HLOOKUP($A142,'Z-scores'!$C$2:$UD$20,12,FALSE)&gt;2,HLOOKUP($A142,'Z-scores'!$C$2:$UD$20,12,FALSE)&lt;-2),"",'Total-corrected counts'!N142),"")</f>
        <v/>
      </c>
      <c r="O142" t="str">
        <f>IFERROR(IF(OR(HLOOKUP($A142,'Z-scores'!$C$2:$UD$20,13,FALSE)&gt;2,HLOOKUP($A142,'Z-scores'!$C$2:$UD$20,13,FALSE)&lt;-2),"",'Total-corrected counts'!O142),"")</f>
        <v/>
      </c>
      <c r="P142" t="str">
        <f>IFERROR(IF(OR(HLOOKUP($A142,'Z-scores'!$C$2:$UD$20,14,FALSE)&gt;2,HLOOKUP($A142,'Z-scores'!$C$2:$UD$20,14,FALSE)&lt;-2),"",'Total-corrected counts'!P142),"")</f>
        <v/>
      </c>
      <c r="Q142" t="str">
        <f>IFERROR(IF(OR(HLOOKUP($A142,'Z-scores'!$C$2:$UD$20,15,FALSE)&gt;2,HLOOKUP($A142,'Z-scores'!$C$2:$UD$20,15,FALSE)&lt;-2),"",'Total-corrected counts'!Q142),"")</f>
        <v/>
      </c>
      <c r="R142" t="str">
        <f>IFERROR(IF(OR(HLOOKUP($A142,'Z-scores'!$C$2:$UD$20,16,FALSE)&gt;2,HLOOKUP($A142,'Z-scores'!$C$2:$UD$20,16,FALSE)&lt;-2),"",'Total-corrected counts'!R142),"")</f>
        <v/>
      </c>
      <c r="S142" t="str">
        <f>IFERROR(IF(OR(HLOOKUP($A142,'Z-scores'!$C$2:$UD$20,17,FALSE)&gt;2,HLOOKUP($A142,'Z-scores'!$C$2:$UD$20,17,FALSE)&lt;-2),"",'Total-corrected counts'!S142),"")</f>
        <v/>
      </c>
      <c r="T142" t="str">
        <f>IFERROR(IF(OR(HLOOKUP($A142,'Z-scores'!$C$2:$UD$20,18,FALSE)&gt;2,HLOOKUP($A142,'Z-scores'!$C$2:$UD$20,18,FALSE)&lt;-2),"",'Total-corrected counts'!T142),"")</f>
        <v/>
      </c>
      <c r="U142" t="str">
        <f>IFERROR(IF(OR(HLOOKUP($A142,'Z-scores'!$C$2:$UD$20,19,FALSE)&gt;2,HLOOKUP($A142,'Z-scores'!$C$2:$UD$20,19,FALSE)&lt;-2),"",'Total-corrected counts'!U142),"")</f>
        <v/>
      </c>
      <c r="V142">
        <f t="shared" si="8"/>
        <v>1</v>
      </c>
      <c r="W142" t="str">
        <f t="shared" si="9"/>
        <v/>
      </c>
      <c r="X142" t="str">
        <f t="shared" si="10"/>
        <v/>
      </c>
      <c r="Y142" t="str">
        <f t="shared" si="11"/>
        <v/>
      </c>
    </row>
    <row r="143" spans="1:25" x14ac:dyDescent="0.25">
      <c r="A143">
        <v>145</v>
      </c>
      <c r="B143" t="s">
        <v>87</v>
      </c>
      <c r="C143">
        <v>116700</v>
      </c>
      <c r="D143">
        <v>73</v>
      </c>
      <c r="E143">
        <f>IFERROR(IF(OR(HLOOKUP($A143,'Z-scores'!$C$2:$UD$20,3,FALSE)&gt;2,HLOOKUP(A143,'Z-scores'!$C$2:$UD$20,3,FALSE)&lt;-2),"",'Total-corrected counts'!E143),"")</f>
        <v>0.47069054786138387</v>
      </c>
      <c r="F143">
        <f>IFERROR(IF(OR(HLOOKUP($A143,'Z-scores'!$C$2:$UD$20,4,FALSE)&gt;2,HLOOKUP($A143,'Z-scores'!$C$2:$UD$20,4,FALSE)&lt;-2),"",'Total-corrected counts'!F143),"")</f>
        <v>0.45936731995261953</v>
      </c>
      <c r="G143">
        <f>IFERROR(IF(OR(HLOOKUP($A143,'Z-scores'!$C$2:$UD$20,5,FALSE)&gt;2,HLOOKUP($A143,'Z-scores'!$C$2:$UD$20,5,FALSE)&lt;-2),"",'Total-corrected counts'!G143),"")</f>
        <v>2.0850876945578203</v>
      </c>
      <c r="H143">
        <f>IFERROR(IF(OR(HLOOKUP($A143,'Z-scores'!$C$2:$UD$20,6,FALSE)&gt;2,HLOOKUP($A143,'Z-scores'!$C$2:$UD$20,6,FALSE)&lt;-2),"",'Total-corrected counts'!H143),"")</f>
        <v>1.6054714466903206</v>
      </c>
      <c r="I143">
        <f>IFERROR(IF(OR(HLOOKUP($A143,'Z-scores'!$C$2:$UD$20,7,FALSE)&gt;2,HLOOKUP($A143,'Z-scores'!$C$2:$UD$20,7,FALSE)&lt;-2),"",'Total-corrected counts'!I143),"")</f>
        <v>3.3678222134657472</v>
      </c>
      <c r="J143" t="str">
        <f>IFERROR(IF(OR(HLOOKUP($A143,'Z-scores'!$C$2:$UD$20,8,FALSE)&gt;2,HLOOKUP($A143,'Z-scores'!$C$2:$UD$20,8,FALSE)&lt;-2),"",'Total-corrected counts'!J143),"")</f>
        <v/>
      </c>
      <c r="K143">
        <f>IFERROR(IF(OR(HLOOKUP($A143,'Z-scores'!$C$2:$UD$20,9,FALSE)&gt;2,HLOOKUP($A143,'Z-scores'!$C$2:$UD$20,9,FALSE)&lt;-2),"",'Total-corrected counts'!K143),"")</f>
        <v>2.9968225653603877</v>
      </c>
      <c r="L143">
        <f>IFERROR(IF(OR(HLOOKUP($A143,'Z-scores'!$C$2:$UD$20,10,FALSE)&gt;2,HLOOKUP($A143,'Z-scores'!$C$2:$UD$20,10,FALSE)&lt;-2),"",'Total-corrected counts'!L143),"")</f>
        <v>0.23813009664554069</v>
      </c>
      <c r="M143">
        <f>IFERROR(IF(OR(HLOOKUP($A143,'Z-scores'!$C$2:$UD$20,11,FALSE)&gt;2,HLOOKUP($A143,'Z-scores'!$C$2:$UD$20,11,FALSE)&lt;-2),"",'Total-corrected counts'!M143),"")</f>
        <v>0.52527155156922578</v>
      </c>
      <c r="N143">
        <f>IFERROR(IF(OR(HLOOKUP($A143,'Z-scores'!$C$2:$UD$20,12,FALSE)&gt;2,HLOOKUP($A143,'Z-scores'!$C$2:$UD$20,12,FALSE)&lt;-2),"",'Total-corrected counts'!N143),"")</f>
        <v>1.209669659377185</v>
      </c>
      <c r="O143">
        <f>IFERROR(IF(OR(HLOOKUP($A143,'Z-scores'!$C$2:$UD$20,13,FALSE)&gt;2,HLOOKUP($A143,'Z-scores'!$C$2:$UD$20,13,FALSE)&lt;-2),"",'Total-corrected counts'!O143),"")</f>
        <v>1.171138700177387</v>
      </c>
      <c r="P143">
        <f>IFERROR(IF(OR(HLOOKUP($A143,'Z-scores'!$C$2:$UD$20,14,FALSE)&gt;2,HLOOKUP($A143,'Z-scores'!$C$2:$UD$20,14,FALSE)&lt;-2),"",'Total-corrected counts'!P143),"")</f>
        <v>0.47011580661829033</v>
      </c>
      <c r="Q143">
        <f>IFERROR(IF(OR(HLOOKUP($A143,'Z-scores'!$C$2:$UD$20,15,FALSE)&gt;2,HLOOKUP($A143,'Z-scores'!$C$2:$UD$20,15,FALSE)&lt;-2),"",'Total-corrected counts'!Q143),"")</f>
        <v>0.47780265385245457</v>
      </c>
      <c r="R143">
        <f>IFERROR(IF(OR(HLOOKUP($A143,'Z-scores'!$C$2:$UD$20,16,FALSE)&gt;2,HLOOKUP($A143,'Z-scores'!$C$2:$UD$20,16,FALSE)&lt;-2),"",'Total-corrected counts'!R143),"")</f>
        <v>1.0217758464210798</v>
      </c>
      <c r="S143">
        <f>IFERROR(IF(OR(HLOOKUP($A143,'Z-scores'!$C$2:$UD$20,17,FALSE)&gt;2,HLOOKUP($A143,'Z-scores'!$C$2:$UD$20,17,FALSE)&lt;-2),"",'Total-corrected counts'!S143),"")</f>
        <v>0.30399459758172298</v>
      </c>
      <c r="T143">
        <f>IFERROR(IF(OR(HLOOKUP($A143,'Z-scores'!$C$2:$UD$20,18,FALSE)&gt;2,HLOOKUP($A143,'Z-scores'!$C$2:$UD$20,18,FALSE)&lt;-2),"",'Total-corrected counts'!T143),"")</f>
        <v>0.29209471428841433</v>
      </c>
      <c r="U143">
        <f>IFERROR(IF(OR(HLOOKUP($A143,'Z-scores'!$C$2:$UD$20,19,FALSE)&gt;2,HLOOKUP($A143,'Z-scores'!$C$2:$UD$20,19,FALSE)&lt;-2),"",'Total-corrected counts'!U143),"")</f>
        <v>1.4840980199007998</v>
      </c>
      <c r="V143">
        <f t="shared" si="8"/>
        <v>1</v>
      </c>
      <c r="W143">
        <f t="shared" si="9"/>
        <v>0.1779318126670108</v>
      </c>
      <c r="X143">
        <f t="shared" si="10"/>
        <v>1.4685829295128807</v>
      </c>
      <c r="Y143">
        <f t="shared" si="11"/>
        <v>0.80383624977716672</v>
      </c>
    </row>
    <row r="144" spans="1:25" x14ac:dyDescent="0.25">
      <c r="A144">
        <v>146</v>
      </c>
      <c r="B144" t="s">
        <v>88</v>
      </c>
      <c r="C144">
        <v>89000</v>
      </c>
      <c r="D144">
        <v>1117</v>
      </c>
      <c r="E144" t="str">
        <f>IFERROR(IF(OR(HLOOKUP($A144,'Z-scores'!$C$2:$UD$20,3,FALSE)&gt;2,HLOOKUP(A144,'Z-scores'!$C$2:$UD$20,3,FALSE)&lt;-2),"",'Total-corrected counts'!E144),"")</f>
        <v/>
      </c>
      <c r="F144">
        <f>IFERROR(IF(OR(HLOOKUP($A144,'Z-scores'!$C$2:$UD$20,4,FALSE)&gt;2,HLOOKUP($A144,'Z-scores'!$C$2:$UD$20,4,FALSE)&lt;-2),"",'Total-corrected counts'!F144),"")</f>
        <v>2.4526933690327368</v>
      </c>
      <c r="G144">
        <f>IFERROR(IF(OR(HLOOKUP($A144,'Z-scores'!$C$2:$UD$20,5,FALSE)&gt;2,HLOOKUP($A144,'Z-scores'!$C$2:$UD$20,5,FALSE)&lt;-2),"",'Total-corrected counts'!G144),"")</f>
        <v>110.79168865913752</v>
      </c>
      <c r="H144">
        <f>IFERROR(IF(OR(HLOOKUP($A144,'Z-scores'!$C$2:$UD$20,6,FALSE)&gt;2,HLOOKUP($A144,'Z-scores'!$C$2:$UD$20,6,FALSE)&lt;-2),"",'Total-corrected counts'!H144),"")</f>
        <v>34.154659950677129</v>
      </c>
      <c r="I144">
        <f>IFERROR(IF(OR(HLOOKUP($A144,'Z-scores'!$C$2:$UD$20,7,FALSE)&gt;2,HLOOKUP($A144,'Z-scores'!$C$2:$UD$20,7,FALSE)&lt;-2),"",'Total-corrected counts'!I144),"")</f>
        <v>192.12594546837047</v>
      </c>
      <c r="J144">
        <f>IFERROR(IF(OR(HLOOKUP($A144,'Z-scores'!$C$2:$UD$20,8,FALSE)&gt;2,HLOOKUP($A144,'Z-scores'!$C$2:$UD$20,8,FALSE)&lt;-2),"",'Total-corrected counts'!J144),"")</f>
        <v>95.92797931446627</v>
      </c>
      <c r="K144">
        <f>IFERROR(IF(OR(HLOOKUP($A144,'Z-scores'!$C$2:$UD$20,9,FALSE)&gt;2,HLOOKUP($A144,'Z-scores'!$C$2:$UD$20,9,FALSE)&lt;-2),"",'Total-corrected counts'!K144),"")</f>
        <v>94.7477562851887</v>
      </c>
      <c r="L144">
        <f>IFERROR(IF(OR(HLOOKUP($A144,'Z-scores'!$C$2:$UD$20,10,FALSE)&gt;2,HLOOKUP($A144,'Z-scores'!$C$2:$UD$20,10,FALSE)&lt;-2),"",'Total-corrected counts'!L144),"")</f>
        <v>22.291622935985338</v>
      </c>
      <c r="M144">
        <f>IFERROR(IF(OR(HLOOKUP($A144,'Z-scores'!$C$2:$UD$20,11,FALSE)&gt;2,HLOOKUP($A144,'Z-scores'!$C$2:$UD$20,11,FALSE)&lt;-2),"",'Total-corrected counts'!M144),"")</f>
        <v>86.517753717678517</v>
      </c>
      <c r="N144">
        <f>IFERROR(IF(OR(HLOOKUP($A144,'Z-scores'!$C$2:$UD$20,12,FALSE)&gt;2,HLOOKUP($A144,'Z-scores'!$C$2:$UD$20,12,FALSE)&lt;-2),"",'Total-corrected counts'!N144),"")</f>
        <v>77.400529871967464</v>
      </c>
      <c r="O144">
        <f>IFERROR(IF(OR(HLOOKUP($A144,'Z-scores'!$C$2:$UD$20,13,FALSE)&gt;2,HLOOKUP($A144,'Z-scores'!$C$2:$UD$20,13,FALSE)&lt;-2),"",'Total-corrected counts'!O144),"")</f>
        <v>41.524943739910285</v>
      </c>
      <c r="P144">
        <f>IFERROR(IF(OR(HLOOKUP($A144,'Z-scores'!$C$2:$UD$20,14,FALSE)&gt;2,HLOOKUP($A144,'Z-scores'!$C$2:$UD$20,14,FALSE)&lt;-2),"",'Total-corrected counts'!P144),"")</f>
        <v>80.4966474332318</v>
      </c>
      <c r="Q144">
        <f>IFERROR(IF(OR(HLOOKUP($A144,'Z-scores'!$C$2:$UD$20,15,FALSE)&gt;2,HLOOKUP($A144,'Z-scores'!$C$2:$UD$20,15,FALSE)&lt;-2),"",'Total-corrected counts'!Q144),"")</f>
        <v>47.721758937834949</v>
      </c>
      <c r="R144">
        <f>IFERROR(IF(OR(HLOOKUP($A144,'Z-scores'!$C$2:$UD$20,16,FALSE)&gt;2,HLOOKUP($A144,'Z-scores'!$C$2:$UD$20,16,FALSE)&lt;-2),"",'Total-corrected counts'!R144),"")</f>
        <v>96.904419881754492</v>
      </c>
      <c r="S144">
        <f>IFERROR(IF(OR(HLOOKUP($A144,'Z-scores'!$C$2:$UD$20,17,FALSE)&gt;2,HLOOKUP($A144,'Z-scores'!$C$2:$UD$20,17,FALSE)&lt;-2),"",'Total-corrected counts'!S144),"")</f>
        <v>36.718204607906685</v>
      </c>
      <c r="T144">
        <f>IFERROR(IF(OR(HLOOKUP($A144,'Z-scores'!$C$2:$UD$20,18,FALSE)&gt;2,HLOOKUP($A144,'Z-scores'!$C$2:$UD$20,18,FALSE)&lt;-2),"",'Total-corrected counts'!T144),"")</f>
        <v>33.152750071735028</v>
      </c>
      <c r="U144">
        <f>IFERROR(IF(OR(HLOOKUP($A144,'Z-scores'!$C$2:$UD$20,19,FALSE)&gt;2,HLOOKUP($A144,'Z-scores'!$C$2:$UD$20,19,FALSE)&lt;-2),"",'Total-corrected counts'!U144),"")</f>
        <v>84.801881593279035</v>
      </c>
      <c r="V144">
        <f t="shared" si="8"/>
        <v>1</v>
      </c>
      <c r="W144">
        <f t="shared" si="9"/>
        <v>0.4604227058300393</v>
      </c>
      <c r="X144">
        <f t="shared" si="10"/>
        <v>79.87626246256707</v>
      </c>
      <c r="Y144">
        <f t="shared" si="11"/>
        <v>62.340142017202467</v>
      </c>
    </row>
    <row r="145" spans="1:25" x14ac:dyDescent="0.25">
      <c r="A145">
        <v>147</v>
      </c>
      <c r="B145" t="s">
        <v>89</v>
      </c>
      <c r="C145">
        <v>88700</v>
      </c>
      <c r="D145">
        <v>1117</v>
      </c>
      <c r="E145" t="str">
        <f>IFERROR(IF(OR(HLOOKUP($A145,'Z-scores'!$C$2:$UD$20,3,FALSE)&gt;2,HLOOKUP(A145,'Z-scores'!$C$2:$UD$20,3,FALSE)&lt;-2),"",'Total-corrected counts'!E145),"")</f>
        <v/>
      </c>
      <c r="F145">
        <f>IFERROR(IF(OR(HLOOKUP($A145,'Z-scores'!$C$2:$UD$20,4,FALSE)&gt;2,HLOOKUP($A145,'Z-scores'!$C$2:$UD$20,4,FALSE)&lt;-2),"",'Total-corrected counts'!F145),"")</f>
        <v>0.16405975712593554</v>
      </c>
      <c r="G145">
        <f>IFERROR(IF(OR(HLOOKUP($A145,'Z-scores'!$C$2:$UD$20,5,FALSE)&gt;2,HLOOKUP($A145,'Z-scores'!$C$2:$UD$20,5,FALSE)&lt;-2),"",'Total-corrected counts'!G145),"")</f>
        <v>0.2518221853330701</v>
      </c>
      <c r="H145">
        <f>IFERROR(IF(OR(HLOOKUP($A145,'Z-scores'!$C$2:$UD$20,6,FALSE)&gt;2,HLOOKUP($A145,'Z-scores'!$C$2:$UD$20,6,FALSE)&lt;-2),"",'Total-corrected counts'!H145),"")</f>
        <v>6.9803106377840027E-3</v>
      </c>
      <c r="I145">
        <f>IFERROR(IF(OR(HLOOKUP($A145,'Z-scores'!$C$2:$UD$20,7,FALSE)&gt;2,HLOOKUP($A145,'Z-scores'!$C$2:$UD$20,7,FALSE)&lt;-2),"",'Total-corrected counts'!I145),"")</f>
        <v>0.44329652535563774</v>
      </c>
      <c r="J145">
        <f>IFERROR(IF(OR(HLOOKUP($A145,'Z-scores'!$C$2:$UD$20,8,FALSE)&gt;2,HLOOKUP($A145,'Z-scores'!$C$2:$UD$20,8,FALSE)&lt;-2),"",'Total-corrected counts'!J145),"")</f>
        <v>0.20709201394025098</v>
      </c>
      <c r="K145">
        <f>IFERROR(IF(OR(HLOOKUP($A145,'Z-scores'!$C$2:$UD$20,9,FALSE)&gt;2,HLOOKUP($A145,'Z-scores'!$C$2:$UD$20,9,FALSE)&lt;-2),"",'Total-corrected counts'!K145),"")</f>
        <v>0.27203300072467806</v>
      </c>
      <c r="L145">
        <f>IFERROR(IF(OR(HLOOKUP($A145,'Z-scores'!$C$2:$UD$20,10,FALSE)&gt;2,HLOOKUP($A145,'Z-scores'!$C$2:$UD$20,10,FALSE)&lt;-2),"",'Total-corrected counts'!L145),"")</f>
        <v>0.15434358115914673</v>
      </c>
      <c r="M145">
        <f>IFERROR(IF(OR(HLOOKUP($A145,'Z-scores'!$C$2:$UD$20,11,FALSE)&gt;2,HLOOKUP($A145,'Z-scores'!$C$2:$UD$20,11,FALSE)&lt;-2),"",'Total-corrected counts'!M145),"")</f>
        <v>1.8430580756814939E-2</v>
      </c>
      <c r="N145">
        <f>IFERROR(IF(OR(HLOOKUP($A145,'Z-scores'!$C$2:$UD$20,12,FALSE)&gt;2,HLOOKUP($A145,'Z-scores'!$C$2:$UD$20,12,FALSE)&lt;-2),"",'Total-corrected counts'!N145),"")</f>
        <v>9.1641640861907958E-2</v>
      </c>
      <c r="O145">
        <f>IFERROR(IF(OR(HLOOKUP($A145,'Z-scores'!$C$2:$UD$20,13,FALSE)&gt;2,HLOOKUP($A145,'Z-scores'!$C$2:$UD$20,13,FALSE)&lt;-2),"",'Total-corrected counts'!O145),"")</f>
        <v>9.7594891681448928E-2</v>
      </c>
      <c r="P145">
        <f>IFERROR(IF(OR(HLOOKUP($A145,'Z-scores'!$C$2:$UD$20,14,FALSE)&gt;2,HLOOKUP($A145,'Z-scores'!$C$2:$UD$20,14,FALSE)&lt;-2),"",'Total-corrected counts'!P145),"")</f>
        <v>8.9749381263491787E-2</v>
      </c>
      <c r="Q145">
        <f>IFERROR(IF(OR(HLOOKUP($A145,'Z-scores'!$C$2:$UD$20,15,FALSE)&gt;2,HLOOKUP($A145,'Z-scores'!$C$2:$UD$20,15,FALSE)&lt;-2),"",'Total-corrected counts'!Q145),"")</f>
        <v>0</v>
      </c>
      <c r="R145">
        <f>IFERROR(IF(OR(HLOOKUP($A145,'Z-scores'!$C$2:$UD$20,16,FALSE)&gt;2,HLOOKUP($A145,'Z-scores'!$C$2:$UD$20,16,FALSE)&lt;-2),"",'Total-corrected counts'!R145),"")</f>
        <v>6.0104461554181164E-2</v>
      </c>
      <c r="S145">
        <f>IFERROR(IF(OR(HLOOKUP($A145,'Z-scores'!$C$2:$UD$20,17,FALSE)&gt;2,HLOOKUP($A145,'Z-scores'!$C$2:$UD$20,17,FALSE)&lt;-2),"",'Total-corrected counts'!S145),"")</f>
        <v>0</v>
      </c>
      <c r="T145">
        <f>IFERROR(IF(OR(HLOOKUP($A145,'Z-scores'!$C$2:$UD$20,18,FALSE)&gt;2,HLOOKUP($A145,'Z-scores'!$C$2:$UD$20,18,FALSE)&lt;-2),"",'Total-corrected counts'!T145),"")</f>
        <v>0</v>
      </c>
      <c r="U145">
        <f>IFERROR(IF(OR(HLOOKUP($A145,'Z-scores'!$C$2:$UD$20,19,FALSE)&gt;2,HLOOKUP($A145,'Z-scores'!$C$2:$UD$20,19,FALSE)&lt;-2),"",'Total-corrected counts'!U145),"")</f>
        <v>0.28206541313904088</v>
      </c>
      <c r="V145">
        <f t="shared" si="8"/>
        <v>1</v>
      </c>
      <c r="W145">
        <f t="shared" si="9"/>
        <v>8.220753558050907E-2</v>
      </c>
      <c r="X145">
        <f t="shared" si="10"/>
        <v>0.18975724437916477</v>
      </c>
      <c r="Y145">
        <f t="shared" si="11"/>
        <v>7.7644473562508837E-2</v>
      </c>
    </row>
    <row r="146" spans="1:25" x14ac:dyDescent="0.25">
      <c r="A146">
        <v>148</v>
      </c>
      <c r="B146" t="s">
        <v>90</v>
      </c>
      <c r="C146">
        <v>9400</v>
      </c>
      <c r="D146">
        <v>1057</v>
      </c>
      <c r="E146" t="str">
        <f>IFERROR(IF(OR(HLOOKUP($A146,'Z-scores'!$C$2:$UD$20,3,FALSE)&gt;2,HLOOKUP(A146,'Z-scores'!$C$2:$UD$20,3,FALSE)&lt;-2),"",'Total-corrected counts'!E146),"")</f>
        <v/>
      </c>
      <c r="F146">
        <f>IFERROR(IF(OR(HLOOKUP($A146,'Z-scores'!$C$2:$UD$20,4,FALSE)&gt;2,HLOOKUP($A146,'Z-scores'!$C$2:$UD$20,4,FALSE)&lt;-2),"",'Total-corrected counts'!F146),"")</f>
        <v>6.3655185764862994</v>
      </c>
      <c r="G146">
        <f>IFERROR(IF(OR(HLOOKUP($A146,'Z-scores'!$C$2:$UD$20,5,FALSE)&gt;2,HLOOKUP($A146,'Z-scores'!$C$2:$UD$20,5,FALSE)&lt;-2),"",'Total-corrected counts'!G146),"")</f>
        <v>7.2625518250057421</v>
      </c>
      <c r="H146">
        <f>IFERROR(IF(OR(HLOOKUP($A146,'Z-scores'!$C$2:$UD$20,6,FALSE)&gt;2,HLOOKUP($A146,'Z-scores'!$C$2:$UD$20,6,FALSE)&lt;-2),"",'Total-corrected counts'!H146),"")</f>
        <v>10.714776828998444</v>
      </c>
      <c r="I146">
        <f>IFERROR(IF(OR(HLOOKUP($A146,'Z-scores'!$C$2:$UD$20,7,FALSE)&gt;2,HLOOKUP($A146,'Z-scores'!$C$2:$UD$20,7,FALSE)&lt;-2),"",'Total-corrected counts'!I146),"")</f>
        <v>6.0953272236400178</v>
      </c>
      <c r="J146">
        <f>IFERROR(IF(OR(HLOOKUP($A146,'Z-scores'!$C$2:$UD$20,8,FALSE)&gt;2,HLOOKUP($A146,'Z-scores'!$C$2:$UD$20,8,FALSE)&lt;-2),"",'Total-corrected counts'!J146),"")</f>
        <v>6.7452827397681752</v>
      </c>
      <c r="K146">
        <f>IFERROR(IF(OR(HLOOKUP($A146,'Z-scores'!$C$2:$UD$20,9,FALSE)&gt;2,HLOOKUP($A146,'Z-scores'!$C$2:$UD$20,9,FALSE)&lt;-2),"",'Total-corrected counts'!K146),"")</f>
        <v>3.059256368805396</v>
      </c>
      <c r="L146">
        <f>IFERROR(IF(OR(HLOOKUP($A146,'Z-scores'!$C$2:$UD$20,10,FALSE)&gt;2,HLOOKUP($A146,'Z-scores'!$C$2:$UD$20,10,FALSE)&lt;-2),"",'Total-corrected counts'!L146),"")</f>
        <v>7.3732133628026677</v>
      </c>
      <c r="M146">
        <f>IFERROR(IF(OR(HLOOKUP($A146,'Z-scores'!$C$2:$UD$20,11,FALSE)&gt;2,HLOOKUP($A146,'Z-scores'!$C$2:$UD$20,11,FALSE)&lt;-2),"",'Total-corrected counts'!M146),"")</f>
        <v>4.4003011556895668</v>
      </c>
      <c r="N146">
        <f>IFERROR(IF(OR(HLOOKUP($A146,'Z-scores'!$C$2:$UD$20,12,FALSE)&gt;2,HLOOKUP($A146,'Z-scores'!$C$2:$UD$20,12,FALSE)&lt;-2),"",'Total-corrected counts'!N146),"")</f>
        <v>5.5809759284901945</v>
      </c>
      <c r="O146">
        <f>IFERROR(IF(OR(HLOOKUP($A146,'Z-scores'!$C$2:$UD$20,13,FALSE)&gt;2,HLOOKUP($A146,'Z-scores'!$C$2:$UD$20,13,FALSE)&lt;-2),"",'Total-corrected counts'!O146),"")</f>
        <v>4.0417746520489706</v>
      </c>
      <c r="P146">
        <f>IFERROR(IF(OR(HLOOKUP($A146,'Z-scores'!$C$2:$UD$20,14,FALSE)&gt;2,HLOOKUP($A146,'Z-scores'!$C$2:$UD$20,14,FALSE)&lt;-2),"",'Total-corrected counts'!P146),"")</f>
        <v>2.4958875551371049</v>
      </c>
      <c r="Q146">
        <f>IFERROR(IF(OR(HLOOKUP($A146,'Z-scores'!$C$2:$UD$20,15,FALSE)&gt;2,HLOOKUP($A146,'Z-scores'!$C$2:$UD$20,15,FALSE)&lt;-2),"",'Total-corrected counts'!Q146),"")</f>
        <v>7.3815634482920016</v>
      </c>
      <c r="R146">
        <f>IFERROR(IF(OR(HLOOKUP($A146,'Z-scores'!$C$2:$UD$20,16,FALSE)&gt;2,HLOOKUP($A146,'Z-scores'!$C$2:$UD$20,16,FALSE)&lt;-2),"",'Total-corrected counts'!R146),"")</f>
        <v>4.2674167703468626</v>
      </c>
      <c r="S146">
        <f>IFERROR(IF(OR(HLOOKUP($A146,'Z-scores'!$C$2:$UD$20,17,FALSE)&gt;2,HLOOKUP($A146,'Z-scores'!$C$2:$UD$20,17,FALSE)&lt;-2),"",'Total-corrected counts'!S146),"")</f>
        <v>4.4296355647622487</v>
      </c>
      <c r="T146">
        <f>IFERROR(IF(OR(HLOOKUP($A146,'Z-scores'!$C$2:$UD$20,18,FALSE)&gt;2,HLOOKUP($A146,'Z-scores'!$C$2:$UD$20,18,FALSE)&lt;-2),"",'Total-corrected counts'!T146),"")</f>
        <v>3.4364084033931097</v>
      </c>
      <c r="U146">
        <f>IFERROR(IF(OR(HLOOKUP($A146,'Z-scores'!$C$2:$UD$20,19,FALSE)&gt;2,HLOOKUP($A146,'Z-scores'!$C$2:$UD$20,19,FALSE)&lt;-2),"",'Total-corrected counts'!U146),"")</f>
        <v>3.853447490268743</v>
      </c>
      <c r="V146">
        <f t="shared" si="8"/>
        <v>1</v>
      </c>
      <c r="W146">
        <f t="shared" si="9"/>
        <v>4.7901712794287531E-2</v>
      </c>
      <c r="X146">
        <f t="shared" si="10"/>
        <v>6.5020285101495379</v>
      </c>
      <c r="Y146">
        <f t="shared" si="11"/>
        <v>4.4358887265924043</v>
      </c>
    </row>
    <row r="147" spans="1:25" x14ac:dyDescent="0.25">
      <c r="A147">
        <v>149</v>
      </c>
      <c r="B147" t="s">
        <v>659</v>
      </c>
      <c r="C147">
        <v>68000</v>
      </c>
      <c r="D147">
        <v>571</v>
      </c>
      <c r="E147">
        <f>IFERROR(IF(OR(HLOOKUP($A147,'Z-scores'!$C$2:$UD$20,3,FALSE)&gt;2,HLOOKUP(A147,'Z-scores'!$C$2:$UD$20,3,FALSE)&lt;-2),"",'Total-corrected counts'!E147),"")</f>
        <v>3.735639268741142E-3</v>
      </c>
      <c r="F147">
        <f>IFERROR(IF(OR(HLOOKUP($A147,'Z-scores'!$C$2:$UD$20,4,FALSE)&gt;2,HLOOKUP($A147,'Z-scores'!$C$2:$UD$20,4,FALSE)&lt;-2),"",'Total-corrected counts'!F147),"")</f>
        <v>0</v>
      </c>
      <c r="G147">
        <f>IFERROR(IF(OR(HLOOKUP($A147,'Z-scores'!$C$2:$UD$20,5,FALSE)&gt;2,HLOOKUP($A147,'Z-scores'!$C$2:$UD$20,5,FALSE)&lt;-2),"",'Total-corrected counts'!G147),"")</f>
        <v>0</v>
      </c>
      <c r="H147">
        <f>IFERROR(IF(OR(HLOOKUP($A147,'Z-scores'!$C$2:$UD$20,6,FALSE)&gt;2,HLOOKUP($A147,'Z-scores'!$C$2:$UD$20,6,FALSE)&lt;-2),"",'Total-corrected counts'!H147),"")</f>
        <v>0</v>
      </c>
      <c r="I147">
        <f>IFERROR(IF(OR(HLOOKUP($A147,'Z-scores'!$C$2:$UD$20,7,FALSE)&gt;2,HLOOKUP($A147,'Z-scores'!$C$2:$UD$20,7,FALSE)&lt;-2),"",'Total-corrected counts'!I147),"")</f>
        <v>6.1568961854949686E-2</v>
      </c>
      <c r="J147">
        <f>IFERROR(IF(OR(HLOOKUP($A147,'Z-scores'!$C$2:$UD$20,8,FALSE)&gt;2,HLOOKUP($A147,'Z-scores'!$C$2:$UD$20,8,FALSE)&lt;-2),"",'Total-corrected counts'!J147),"")</f>
        <v>0.4782839369572463</v>
      </c>
      <c r="K147">
        <f>IFERROR(IF(OR(HLOOKUP($A147,'Z-scores'!$C$2:$UD$20,9,FALSE)&gt;2,HLOOKUP($A147,'Z-scores'!$C$2:$UD$20,9,FALSE)&lt;-2),"",'Total-corrected counts'!K147),"")</f>
        <v>0.20959919727967</v>
      </c>
      <c r="L147">
        <f>IFERROR(IF(OR(HLOOKUP($A147,'Z-scores'!$C$2:$UD$20,10,FALSE)&gt;2,HLOOKUP($A147,'Z-scores'!$C$2:$UD$20,10,FALSE)&lt;-2),"",'Total-corrected counts'!L147),"")</f>
        <v>0</v>
      </c>
      <c r="M147">
        <f>IFERROR(IF(OR(HLOOKUP($A147,'Z-scores'!$C$2:$UD$20,11,FALSE)&gt;2,HLOOKUP($A147,'Z-scores'!$C$2:$UD$20,11,FALSE)&lt;-2),"",'Total-corrected counts'!M147),"")</f>
        <v>0</v>
      </c>
      <c r="N147">
        <f>IFERROR(IF(OR(HLOOKUP($A147,'Z-scores'!$C$2:$UD$20,12,FALSE)&gt;2,HLOOKUP($A147,'Z-scores'!$C$2:$UD$20,12,FALSE)&lt;-2),"",'Total-corrected counts'!N147),"")</f>
        <v>0.18328328172381592</v>
      </c>
      <c r="O147" t="str">
        <f>IFERROR(IF(OR(HLOOKUP($A147,'Z-scores'!$C$2:$UD$20,13,FALSE)&gt;2,HLOOKUP($A147,'Z-scores'!$C$2:$UD$20,13,FALSE)&lt;-2),"",'Total-corrected counts'!O147),"")</f>
        <v/>
      </c>
      <c r="P147">
        <f>IFERROR(IF(OR(HLOOKUP($A147,'Z-scores'!$C$2:$UD$20,14,FALSE)&gt;2,HLOOKUP($A147,'Z-scores'!$C$2:$UD$20,14,FALSE)&lt;-2),"",'Total-corrected counts'!P147),"")</f>
        <v>0</v>
      </c>
      <c r="Q147">
        <f>IFERROR(IF(OR(HLOOKUP($A147,'Z-scores'!$C$2:$UD$20,15,FALSE)&gt;2,HLOOKUP($A147,'Z-scores'!$C$2:$UD$20,15,FALSE)&lt;-2),"",'Total-corrected counts'!Q147),"")</f>
        <v>0</v>
      </c>
      <c r="R147">
        <f>IFERROR(IF(OR(HLOOKUP($A147,'Z-scores'!$C$2:$UD$20,16,FALSE)&gt;2,HLOOKUP($A147,'Z-scores'!$C$2:$UD$20,16,FALSE)&lt;-2),"",'Total-corrected counts'!R147),"")</f>
        <v>2.0034820518060388E-2</v>
      </c>
      <c r="S147">
        <f>IFERROR(IF(OR(HLOOKUP($A147,'Z-scores'!$C$2:$UD$20,17,FALSE)&gt;2,HLOOKUP($A147,'Z-scores'!$C$2:$UD$20,17,FALSE)&lt;-2),"",'Total-corrected counts'!S147),"")</f>
        <v>0</v>
      </c>
      <c r="T147">
        <f>IFERROR(IF(OR(HLOOKUP($A147,'Z-scores'!$C$2:$UD$20,18,FALSE)&gt;2,HLOOKUP($A147,'Z-scores'!$C$2:$UD$20,18,FALSE)&lt;-2),"",'Total-corrected counts'!T147),"")</f>
        <v>0</v>
      </c>
      <c r="U147">
        <f>IFERROR(IF(OR(HLOOKUP($A147,'Z-scores'!$C$2:$UD$20,19,FALSE)&gt;2,HLOOKUP($A147,'Z-scores'!$C$2:$UD$20,19,FALSE)&lt;-2),"",'Total-corrected counts'!U147),"")</f>
        <v>2.1697339472233915E-2</v>
      </c>
      <c r="V147">
        <f t="shared" si="8"/>
        <v>1</v>
      </c>
      <c r="W147">
        <f t="shared" si="9"/>
        <v>0.44836285040272972</v>
      </c>
      <c r="X147">
        <f t="shared" si="10"/>
        <v>8.3687526151178568E-2</v>
      </c>
      <c r="Y147">
        <f t="shared" si="11"/>
        <v>3.2145063102015745E-2</v>
      </c>
    </row>
    <row r="148" spans="1:25" x14ac:dyDescent="0.25">
      <c r="A148">
        <v>150</v>
      </c>
      <c r="B148" t="s">
        <v>660</v>
      </c>
      <c r="C148">
        <v>114200</v>
      </c>
      <c r="D148">
        <v>824</v>
      </c>
      <c r="E148" t="str">
        <f>IFERROR(IF(OR(HLOOKUP($A148,'Z-scores'!$C$2:$UD$20,3,FALSE)&gt;2,HLOOKUP(A148,'Z-scores'!$C$2:$UD$20,3,FALSE)&lt;-2),"",'Total-corrected counts'!E148),"")</f>
        <v/>
      </c>
      <c r="F148" t="str">
        <f>IFERROR(IF(OR(HLOOKUP($A148,'Z-scores'!$C$2:$UD$20,4,FALSE)&gt;2,HLOOKUP($A148,'Z-scores'!$C$2:$UD$20,4,FALSE)&lt;-2),"",'Total-corrected counts'!F148),"")</f>
        <v/>
      </c>
      <c r="G148" t="str">
        <f>IFERROR(IF(OR(HLOOKUP($A148,'Z-scores'!$C$2:$UD$20,5,FALSE)&gt;2,HLOOKUP($A148,'Z-scores'!$C$2:$UD$20,5,FALSE)&lt;-2),"",'Total-corrected counts'!G148),"")</f>
        <v/>
      </c>
      <c r="H148" t="str">
        <f>IFERROR(IF(OR(HLOOKUP($A148,'Z-scores'!$C$2:$UD$20,6,FALSE)&gt;2,HLOOKUP($A148,'Z-scores'!$C$2:$UD$20,6,FALSE)&lt;-2),"",'Total-corrected counts'!H148),"")</f>
        <v/>
      </c>
      <c r="I148" t="str">
        <f>IFERROR(IF(OR(HLOOKUP($A148,'Z-scores'!$C$2:$UD$20,7,FALSE)&gt;2,HLOOKUP($A148,'Z-scores'!$C$2:$UD$20,7,FALSE)&lt;-2),"",'Total-corrected counts'!I148),"")</f>
        <v/>
      </c>
      <c r="J148" t="str">
        <f>IFERROR(IF(OR(HLOOKUP($A148,'Z-scores'!$C$2:$UD$20,8,FALSE)&gt;2,HLOOKUP($A148,'Z-scores'!$C$2:$UD$20,8,FALSE)&lt;-2),"",'Total-corrected counts'!J148),"")</f>
        <v/>
      </c>
      <c r="K148" t="str">
        <f>IFERROR(IF(OR(HLOOKUP($A148,'Z-scores'!$C$2:$UD$20,9,FALSE)&gt;2,HLOOKUP($A148,'Z-scores'!$C$2:$UD$20,9,FALSE)&lt;-2),"",'Total-corrected counts'!K148),"")</f>
        <v/>
      </c>
      <c r="L148" t="str">
        <f>IFERROR(IF(OR(HLOOKUP($A148,'Z-scores'!$C$2:$UD$20,10,FALSE)&gt;2,HLOOKUP($A148,'Z-scores'!$C$2:$UD$20,10,FALSE)&lt;-2),"",'Total-corrected counts'!L148),"")</f>
        <v/>
      </c>
      <c r="M148" t="str">
        <f>IFERROR(IF(OR(HLOOKUP($A148,'Z-scores'!$C$2:$UD$20,11,FALSE)&gt;2,HLOOKUP($A148,'Z-scores'!$C$2:$UD$20,11,FALSE)&lt;-2),"",'Total-corrected counts'!M148),"")</f>
        <v/>
      </c>
      <c r="N148" t="str">
        <f>IFERROR(IF(OR(HLOOKUP($A148,'Z-scores'!$C$2:$UD$20,12,FALSE)&gt;2,HLOOKUP($A148,'Z-scores'!$C$2:$UD$20,12,FALSE)&lt;-2),"",'Total-corrected counts'!N148),"")</f>
        <v/>
      </c>
      <c r="O148" t="str">
        <f>IFERROR(IF(OR(HLOOKUP($A148,'Z-scores'!$C$2:$UD$20,13,FALSE)&gt;2,HLOOKUP($A148,'Z-scores'!$C$2:$UD$20,13,FALSE)&lt;-2),"",'Total-corrected counts'!O148),"")</f>
        <v/>
      </c>
      <c r="P148" t="str">
        <f>IFERROR(IF(OR(HLOOKUP($A148,'Z-scores'!$C$2:$UD$20,14,FALSE)&gt;2,HLOOKUP($A148,'Z-scores'!$C$2:$UD$20,14,FALSE)&lt;-2),"",'Total-corrected counts'!P148),"")</f>
        <v/>
      </c>
      <c r="Q148" t="str">
        <f>IFERROR(IF(OR(HLOOKUP($A148,'Z-scores'!$C$2:$UD$20,15,FALSE)&gt;2,HLOOKUP($A148,'Z-scores'!$C$2:$UD$20,15,FALSE)&lt;-2),"",'Total-corrected counts'!Q148),"")</f>
        <v/>
      </c>
      <c r="R148" t="str">
        <f>IFERROR(IF(OR(HLOOKUP($A148,'Z-scores'!$C$2:$UD$20,16,FALSE)&gt;2,HLOOKUP($A148,'Z-scores'!$C$2:$UD$20,16,FALSE)&lt;-2),"",'Total-corrected counts'!R148),"")</f>
        <v/>
      </c>
      <c r="S148" t="str">
        <f>IFERROR(IF(OR(HLOOKUP($A148,'Z-scores'!$C$2:$UD$20,17,FALSE)&gt;2,HLOOKUP($A148,'Z-scores'!$C$2:$UD$20,17,FALSE)&lt;-2),"",'Total-corrected counts'!S148),"")</f>
        <v/>
      </c>
      <c r="T148" t="str">
        <f>IFERROR(IF(OR(HLOOKUP($A148,'Z-scores'!$C$2:$UD$20,18,FALSE)&gt;2,HLOOKUP($A148,'Z-scores'!$C$2:$UD$20,18,FALSE)&lt;-2),"",'Total-corrected counts'!T148),"")</f>
        <v/>
      </c>
      <c r="U148" t="str">
        <f>IFERROR(IF(OR(HLOOKUP($A148,'Z-scores'!$C$2:$UD$20,19,FALSE)&gt;2,HLOOKUP($A148,'Z-scores'!$C$2:$UD$20,19,FALSE)&lt;-2),"",'Total-corrected counts'!U148),"")</f>
        <v/>
      </c>
      <c r="V148">
        <f t="shared" si="8"/>
        <v>1</v>
      </c>
      <c r="W148" t="str">
        <f t="shared" si="9"/>
        <v/>
      </c>
      <c r="X148" t="str">
        <f t="shared" si="10"/>
        <v/>
      </c>
      <c r="Y148" t="str">
        <f t="shared" si="11"/>
        <v/>
      </c>
    </row>
    <row r="149" spans="1:25" x14ac:dyDescent="0.25">
      <c r="A149">
        <v>151</v>
      </c>
      <c r="B149" t="s">
        <v>661</v>
      </c>
      <c r="C149">
        <v>30600</v>
      </c>
      <c r="D149">
        <v>698</v>
      </c>
      <c r="E149" t="str">
        <f>IFERROR(IF(OR(HLOOKUP($A149,'Z-scores'!$C$2:$UD$20,3,FALSE)&gt;2,HLOOKUP(A149,'Z-scores'!$C$2:$UD$20,3,FALSE)&lt;-2),"",'Total-corrected counts'!E149),"")</f>
        <v/>
      </c>
      <c r="F149" t="str">
        <f>IFERROR(IF(OR(HLOOKUP($A149,'Z-scores'!$C$2:$UD$20,4,FALSE)&gt;2,HLOOKUP($A149,'Z-scores'!$C$2:$UD$20,4,FALSE)&lt;-2),"",'Total-corrected counts'!F149),"")</f>
        <v/>
      </c>
      <c r="G149" t="str">
        <f>IFERROR(IF(OR(HLOOKUP($A149,'Z-scores'!$C$2:$UD$20,5,FALSE)&gt;2,HLOOKUP($A149,'Z-scores'!$C$2:$UD$20,5,FALSE)&lt;-2),"",'Total-corrected counts'!G149),"")</f>
        <v/>
      </c>
      <c r="H149" t="str">
        <f>IFERROR(IF(OR(HLOOKUP($A149,'Z-scores'!$C$2:$UD$20,6,FALSE)&gt;2,HLOOKUP($A149,'Z-scores'!$C$2:$UD$20,6,FALSE)&lt;-2),"",'Total-corrected counts'!H149),"")</f>
        <v/>
      </c>
      <c r="I149" t="str">
        <f>IFERROR(IF(OR(HLOOKUP($A149,'Z-scores'!$C$2:$UD$20,7,FALSE)&gt;2,HLOOKUP($A149,'Z-scores'!$C$2:$UD$20,7,FALSE)&lt;-2),"",'Total-corrected counts'!I149),"")</f>
        <v/>
      </c>
      <c r="J149" t="str">
        <f>IFERROR(IF(OR(HLOOKUP($A149,'Z-scores'!$C$2:$UD$20,8,FALSE)&gt;2,HLOOKUP($A149,'Z-scores'!$C$2:$UD$20,8,FALSE)&lt;-2),"",'Total-corrected counts'!J149),"")</f>
        <v/>
      </c>
      <c r="K149" t="str">
        <f>IFERROR(IF(OR(HLOOKUP($A149,'Z-scores'!$C$2:$UD$20,9,FALSE)&gt;2,HLOOKUP($A149,'Z-scores'!$C$2:$UD$20,9,FALSE)&lt;-2),"",'Total-corrected counts'!K149),"")</f>
        <v/>
      </c>
      <c r="L149" t="str">
        <f>IFERROR(IF(OR(HLOOKUP($A149,'Z-scores'!$C$2:$UD$20,10,FALSE)&gt;2,HLOOKUP($A149,'Z-scores'!$C$2:$UD$20,10,FALSE)&lt;-2),"",'Total-corrected counts'!L149),"")</f>
        <v/>
      </c>
      <c r="M149" t="str">
        <f>IFERROR(IF(OR(HLOOKUP($A149,'Z-scores'!$C$2:$UD$20,11,FALSE)&gt;2,HLOOKUP($A149,'Z-scores'!$C$2:$UD$20,11,FALSE)&lt;-2),"",'Total-corrected counts'!M149),"")</f>
        <v/>
      </c>
      <c r="N149" t="str">
        <f>IFERROR(IF(OR(HLOOKUP($A149,'Z-scores'!$C$2:$UD$20,12,FALSE)&gt;2,HLOOKUP($A149,'Z-scores'!$C$2:$UD$20,12,FALSE)&lt;-2),"",'Total-corrected counts'!N149),"")</f>
        <v/>
      </c>
      <c r="O149" t="str">
        <f>IFERROR(IF(OR(HLOOKUP($A149,'Z-scores'!$C$2:$UD$20,13,FALSE)&gt;2,HLOOKUP($A149,'Z-scores'!$C$2:$UD$20,13,FALSE)&lt;-2),"",'Total-corrected counts'!O149),"")</f>
        <v/>
      </c>
      <c r="P149" t="str">
        <f>IFERROR(IF(OR(HLOOKUP($A149,'Z-scores'!$C$2:$UD$20,14,FALSE)&gt;2,HLOOKUP($A149,'Z-scores'!$C$2:$UD$20,14,FALSE)&lt;-2),"",'Total-corrected counts'!P149),"")</f>
        <v/>
      </c>
      <c r="Q149" t="str">
        <f>IFERROR(IF(OR(HLOOKUP($A149,'Z-scores'!$C$2:$UD$20,15,FALSE)&gt;2,HLOOKUP($A149,'Z-scores'!$C$2:$UD$20,15,FALSE)&lt;-2),"",'Total-corrected counts'!Q149),"")</f>
        <v/>
      </c>
      <c r="R149" t="str">
        <f>IFERROR(IF(OR(HLOOKUP($A149,'Z-scores'!$C$2:$UD$20,16,FALSE)&gt;2,HLOOKUP($A149,'Z-scores'!$C$2:$UD$20,16,FALSE)&lt;-2),"",'Total-corrected counts'!R149),"")</f>
        <v/>
      </c>
      <c r="S149" t="str">
        <f>IFERROR(IF(OR(HLOOKUP($A149,'Z-scores'!$C$2:$UD$20,17,FALSE)&gt;2,HLOOKUP($A149,'Z-scores'!$C$2:$UD$20,17,FALSE)&lt;-2),"",'Total-corrected counts'!S149),"")</f>
        <v/>
      </c>
      <c r="T149" t="str">
        <f>IFERROR(IF(OR(HLOOKUP($A149,'Z-scores'!$C$2:$UD$20,18,FALSE)&gt;2,HLOOKUP($A149,'Z-scores'!$C$2:$UD$20,18,FALSE)&lt;-2),"",'Total-corrected counts'!T149),"")</f>
        <v/>
      </c>
      <c r="U149" t="str">
        <f>IFERROR(IF(OR(HLOOKUP($A149,'Z-scores'!$C$2:$UD$20,19,FALSE)&gt;2,HLOOKUP($A149,'Z-scores'!$C$2:$UD$20,19,FALSE)&lt;-2),"",'Total-corrected counts'!U149),"")</f>
        <v/>
      </c>
      <c r="V149">
        <f t="shared" si="8"/>
        <v>1</v>
      </c>
      <c r="W149" t="str">
        <f t="shared" si="9"/>
        <v/>
      </c>
      <c r="X149" t="str">
        <f t="shared" si="10"/>
        <v/>
      </c>
      <c r="Y149" t="str">
        <f t="shared" si="11"/>
        <v/>
      </c>
    </row>
    <row r="150" spans="1:25" x14ac:dyDescent="0.25">
      <c r="A150">
        <v>152</v>
      </c>
      <c r="B150" t="s">
        <v>662</v>
      </c>
      <c r="C150">
        <v>33700</v>
      </c>
      <c r="D150">
        <v>961</v>
      </c>
      <c r="E150" t="str">
        <f>IFERROR(IF(OR(HLOOKUP($A150,'Z-scores'!$C$2:$UD$20,3,FALSE)&gt;2,HLOOKUP(A150,'Z-scores'!$C$2:$UD$20,3,FALSE)&lt;-2),"",'Total-corrected counts'!E150),"")</f>
        <v/>
      </c>
      <c r="F150" t="str">
        <f>IFERROR(IF(OR(HLOOKUP($A150,'Z-scores'!$C$2:$UD$20,4,FALSE)&gt;2,HLOOKUP($A150,'Z-scores'!$C$2:$UD$20,4,FALSE)&lt;-2),"",'Total-corrected counts'!F150),"")</f>
        <v/>
      </c>
      <c r="G150" t="str">
        <f>IFERROR(IF(OR(HLOOKUP($A150,'Z-scores'!$C$2:$UD$20,5,FALSE)&gt;2,HLOOKUP($A150,'Z-scores'!$C$2:$UD$20,5,FALSE)&lt;-2),"",'Total-corrected counts'!G150),"")</f>
        <v/>
      </c>
      <c r="H150" t="str">
        <f>IFERROR(IF(OR(HLOOKUP($A150,'Z-scores'!$C$2:$UD$20,6,FALSE)&gt;2,HLOOKUP($A150,'Z-scores'!$C$2:$UD$20,6,FALSE)&lt;-2),"",'Total-corrected counts'!H150),"")</f>
        <v/>
      </c>
      <c r="I150" t="str">
        <f>IFERROR(IF(OR(HLOOKUP($A150,'Z-scores'!$C$2:$UD$20,7,FALSE)&gt;2,HLOOKUP($A150,'Z-scores'!$C$2:$UD$20,7,FALSE)&lt;-2),"",'Total-corrected counts'!I150),"")</f>
        <v/>
      </c>
      <c r="J150" t="str">
        <f>IFERROR(IF(OR(HLOOKUP($A150,'Z-scores'!$C$2:$UD$20,8,FALSE)&gt;2,HLOOKUP($A150,'Z-scores'!$C$2:$UD$20,8,FALSE)&lt;-2),"",'Total-corrected counts'!J150),"")</f>
        <v/>
      </c>
      <c r="K150" t="str">
        <f>IFERROR(IF(OR(HLOOKUP($A150,'Z-scores'!$C$2:$UD$20,9,FALSE)&gt;2,HLOOKUP($A150,'Z-scores'!$C$2:$UD$20,9,FALSE)&lt;-2),"",'Total-corrected counts'!K150),"")</f>
        <v/>
      </c>
      <c r="L150" t="str">
        <f>IFERROR(IF(OR(HLOOKUP($A150,'Z-scores'!$C$2:$UD$20,10,FALSE)&gt;2,HLOOKUP($A150,'Z-scores'!$C$2:$UD$20,10,FALSE)&lt;-2),"",'Total-corrected counts'!L150),"")</f>
        <v/>
      </c>
      <c r="M150" t="str">
        <f>IFERROR(IF(OR(HLOOKUP($A150,'Z-scores'!$C$2:$UD$20,11,FALSE)&gt;2,HLOOKUP($A150,'Z-scores'!$C$2:$UD$20,11,FALSE)&lt;-2),"",'Total-corrected counts'!M150),"")</f>
        <v/>
      </c>
      <c r="N150" t="str">
        <f>IFERROR(IF(OR(HLOOKUP($A150,'Z-scores'!$C$2:$UD$20,12,FALSE)&gt;2,HLOOKUP($A150,'Z-scores'!$C$2:$UD$20,12,FALSE)&lt;-2),"",'Total-corrected counts'!N150),"")</f>
        <v/>
      </c>
      <c r="O150" t="str">
        <f>IFERROR(IF(OR(HLOOKUP($A150,'Z-scores'!$C$2:$UD$20,13,FALSE)&gt;2,HLOOKUP($A150,'Z-scores'!$C$2:$UD$20,13,FALSE)&lt;-2),"",'Total-corrected counts'!O150),"")</f>
        <v/>
      </c>
      <c r="P150" t="str">
        <f>IFERROR(IF(OR(HLOOKUP($A150,'Z-scores'!$C$2:$UD$20,14,FALSE)&gt;2,HLOOKUP($A150,'Z-scores'!$C$2:$UD$20,14,FALSE)&lt;-2),"",'Total-corrected counts'!P150),"")</f>
        <v/>
      </c>
      <c r="Q150" t="str">
        <f>IFERROR(IF(OR(HLOOKUP($A150,'Z-scores'!$C$2:$UD$20,15,FALSE)&gt;2,HLOOKUP($A150,'Z-scores'!$C$2:$UD$20,15,FALSE)&lt;-2),"",'Total-corrected counts'!Q150),"")</f>
        <v/>
      </c>
      <c r="R150" t="str">
        <f>IFERROR(IF(OR(HLOOKUP($A150,'Z-scores'!$C$2:$UD$20,16,FALSE)&gt;2,HLOOKUP($A150,'Z-scores'!$C$2:$UD$20,16,FALSE)&lt;-2),"",'Total-corrected counts'!R150),"")</f>
        <v/>
      </c>
      <c r="S150" t="str">
        <f>IFERROR(IF(OR(HLOOKUP($A150,'Z-scores'!$C$2:$UD$20,17,FALSE)&gt;2,HLOOKUP($A150,'Z-scores'!$C$2:$UD$20,17,FALSE)&lt;-2),"",'Total-corrected counts'!S150),"")</f>
        <v/>
      </c>
      <c r="T150" t="str">
        <f>IFERROR(IF(OR(HLOOKUP($A150,'Z-scores'!$C$2:$UD$20,18,FALSE)&gt;2,HLOOKUP($A150,'Z-scores'!$C$2:$UD$20,18,FALSE)&lt;-2),"",'Total-corrected counts'!T150),"")</f>
        <v/>
      </c>
      <c r="U150" t="str">
        <f>IFERROR(IF(OR(HLOOKUP($A150,'Z-scores'!$C$2:$UD$20,19,FALSE)&gt;2,HLOOKUP($A150,'Z-scores'!$C$2:$UD$20,19,FALSE)&lt;-2),"",'Total-corrected counts'!U150),"")</f>
        <v/>
      </c>
      <c r="V150">
        <f t="shared" si="8"/>
        <v>1</v>
      </c>
      <c r="W150" t="str">
        <f t="shared" si="9"/>
        <v/>
      </c>
      <c r="X150" t="str">
        <f t="shared" si="10"/>
        <v/>
      </c>
      <c r="Y150" t="str">
        <f t="shared" si="11"/>
        <v/>
      </c>
    </row>
    <row r="151" spans="1:25" x14ac:dyDescent="0.25">
      <c r="A151">
        <v>153</v>
      </c>
      <c r="B151" t="s">
        <v>91</v>
      </c>
      <c r="C151">
        <v>116800</v>
      </c>
      <c r="D151">
        <v>145</v>
      </c>
      <c r="E151">
        <f>IFERROR(IF(OR(HLOOKUP($A151,'Z-scores'!$C$2:$UD$20,3,FALSE)&gt;2,HLOOKUP(A151,'Z-scores'!$C$2:$UD$20,3,FALSE)&lt;-2),"",'Total-corrected counts'!E151),"")</f>
        <v>2.5887980132376116</v>
      </c>
      <c r="F151">
        <f>IFERROR(IF(OR(HLOOKUP($A151,'Z-scores'!$C$2:$UD$20,4,FALSE)&gt;2,HLOOKUP($A151,'Z-scores'!$C$2:$UD$20,4,FALSE)&lt;-2),"",'Total-corrected counts'!F151),"")</f>
        <v>8.1209579777338092</v>
      </c>
      <c r="G151">
        <f>IFERROR(IF(OR(HLOOKUP($A151,'Z-scores'!$C$2:$UD$20,5,FALSE)&gt;2,HLOOKUP($A151,'Z-scores'!$C$2:$UD$20,5,FALSE)&lt;-2),"",'Total-corrected counts'!G151),"")</f>
        <v>3.9082803163692477</v>
      </c>
      <c r="H151">
        <f>IFERROR(IF(OR(HLOOKUP($A151,'Z-scores'!$C$2:$UD$20,6,FALSE)&gt;2,HLOOKUP($A151,'Z-scores'!$C$2:$UD$20,6,FALSE)&lt;-2),"",'Total-corrected counts'!H151),"")</f>
        <v>2.1429553657996889</v>
      </c>
      <c r="I151" t="str">
        <f>IFERROR(IF(OR(HLOOKUP($A151,'Z-scores'!$C$2:$UD$20,7,FALSE)&gt;2,HLOOKUP($A151,'Z-scores'!$C$2:$UD$20,7,FALSE)&lt;-2),"",'Total-corrected counts'!I151),"")</f>
        <v/>
      </c>
      <c r="J151">
        <f>IFERROR(IF(OR(HLOOKUP($A151,'Z-scores'!$C$2:$UD$20,8,FALSE)&gt;2,HLOOKUP($A151,'Z-scores'!$C$2:$UD$20,8,FALSE)&lt;-2),"",'Total-corrected counts'!J151),"")</f>
        <v>6.9425132292350815</v>
      </c>
      <c r="K151">
        <f>IFERROR(IF(OR(HLOOKUP($A151,'Z-scores'!$C$2:$UD$20,9,FALSE)&gt;2,HLOOKUP($A151,'Z-scores'!$C$2:$UD$20,9,FALSE)&lt;-2),"",'Total-corrected counts'!K151),"")</f>
        <v>1.3378672166787446</v>
      </c>
      <c r="L151">
        <f>IFERROR(IF(OR(HLOOKUP($A151,'Z-scores'!$C$2:$UD$20,10,FALSE)&gt;2,HLOOKUP($A151,'Z-scores'!$C$2:$UD$20,10,FALSE)&lt;-2),"",'Total-corrected counts'!L151),"")</f>
        <v>6.896953169511586</v>
      </c>
      <c r="M151">
        <f>IFERROR(IF(OR(HLOOKUP($A151,'Z-scores'!$C$2:$UD$20,11,FALSE)&gt;2,HLOOKUP($A151,'Z-scores'!$C$2:$UD$20,11,FALSE)&lt;-2),"",'Total-corrected counts'!M151),"")</f>
        <v>5.9162164229375946</v>
      </c>
      <c r="N151">
        <f>IFERROR(IF(OR(HLOOKUP($A151,'Z-scores'!$C$2:$UD$20,12,FALSE)&gt;2,HLOOKUP($A151,'Z-scores'!$C$2:$UD$20,12,FALSE)&lt;-2),"",'Total-corrected counts'!N151),"")</f>
        <v>9.8056555722241523</v>
      </c>
      <c r="O151">
        <f>IFERROR(IF(OR(HLOOKUP($A151,'Z-scores'!$C$2:$UD$20,13,FALSE)&gt;2,HLOOKUP($A151,'Z-scores'!$C$2:$UD$20,13,FALSE)&lt;-2),"",'Total-corrected counts'!O151),"")</f>
        <v>2.4937177495156431</v>
      </c>
      <c r="P151">
        <f>IFERROR(IF(OR(HLOOKUP($A151,'Z-scores'!$C$2:$UD$20,14,FALSE)&gt;2,HLOOKUP($A151,'Z-scores'!$C$2:$UD$20,14,FALSE)&lt;-2),"",'Total-corrected counts'!P151),"")</f>
        <v>9.7912301178409376</v>
      </c>
      <c r="Q151">
        <f>IFERROR(IF(OR(HLOOKUP($A151,'Z-scores'!$C$2:$UD$20,15,FALSE)&gt;2,HLOOKUP($A151,'Z-scores'!$C$2:$UD$20,15,FALSE)&lt;-2),"",'Total-corrected counts'!Q151),"")</f>
        <v>3.8906787527985585</v>
      </c>
      <c r="R151">
        <f>IFERROR(IF(OR(HLOOKUP($A151,'Z-scores'!$C$2:$UD$20,16,FALSE)&gt;2,HLOOKUP($A151,'Z-scores'!$C$2:$UD$20,16,FALSE)&lt;-2),"",'Total-corrected counts'!R151),"")</f>
        <v>12.806257275144201</v>
      </c>
      <c r="S151">
        <f>IFERROR(IF(OR(HLOOKUP($A151,'Z-scores'!$C$2:$UD$20,17,FALSE)&gt;2,HLOOKUP($A151,'Z-scores'!$C$2:$UD$20,17,FALSE)&lt;-2),"",'Total-corrected counts'!S151),"")</f>
        <v>6.9701618445523632</v>
      </c>
      <c r="T151">
        <f>IFERROR(IF(OR(HLOOKUP($A151,'Z-scores'!$C$2:$UD$20,18,FALSE)&gt;2,HLOOKUP($A151,'Z-scores'!$C$2:$UD$20,18,FALSE)&lt;-2),"",'Total-corrected counts'!T151),"")</f>
        <v>7.4913703193969789</v>
      </c>
      <c r="U151">
        <f>IFERROR(IF(OR(HLOOKUP($A151,'Z-scores'!$C$2:$UD$20,19,FALSE)&gt;2,HLOOKUP($A151,'Z-scores'!$C$2:$UD$20,19,FALSE)&lt;-2),"",'Total-corrected counts'!U151),"")</f>
        <v>2.4821756356235598</v>
      </c>
      <c r="V151">
        <f t="shared" si="8"/>
        <v>1</v>
      </c>
      <c r="W151">
        <f t="shared" si="9"/>
        <v>0.1879746308428957</v>
      </c>
      <c r="X151">
        <f t="shared" si="10"/>
        <v>4.7318177139379207</v>
      </c>
      <c r="Y151">
        <f t="shared" si="11"/>
        <v>6.9664059083870491</v>
      </c>
    </row>
    <row r="152" spans="1:25" x14ac:dyDescent="0.25">
      <c r="A152">
        <v>154</v>
      </c>
      <c r="B152" t="s">
        <v>663</v>
      </c>
      <c r="C152">
        <v>95100</v>
      </c>
      <c r="D152">
        <v>370</v>
      </c>
      <c r="E152" t="str">
        <f>IFERROR(IF(OR(HLOOKUP($A152,'Z-scores'!$C$2:$UD$20,3,FALSE)&gt;2,HLOOKUP(A152,'Z-scores'!$C$2:$UD$20,3,FALSE)&lt;-2),"",'Total-corrected counts'!E152),"")</f>
        <v/>
      </c>
      <c r="F152" t="str">
        <f>IFERROR(IF(OR(HLOOKUP($A152,'Z-scores'!$C$2:$UD$20,4,FALSE)&gt;2,HLOOKUP($A152,'Z-scores'!$C$2:$UD$20,4,FALSE)&lt;-2),"",'Total-corrected counts'!F152),"")</f>
        <v/>
      </c>
      <c r="G152" t="str">
        <f>IFERROR(IF(OR(HLOOKUP($A152,'Z-scores'!$C$2:$UD$20,5,FALSE)&gt;2,HLOOKUP($A152,'Z-scores'!$C$2:$UD$20,5,FALSE)&lt;-2),"",'Total-corrected counts'!G152),"")</f>
        <v/>
      </c>
      <c r="H152" t="str">
        <f>IFERROR(IF(OR(HLOOKUP($A152,'Z-scores'!$C$2:$UD$20,6,FALSE)&gt;2,HLOOKUP($A152,'Z-scores'!$C$2:$UD$20,6,FALSE)&lt;-2),"",'Total-corrected counts'!H152),"")</f>
        <v/>
      </c>
      <c r="I152" t="str">
        <f>IFERROR(IF(OR(HLOOKUP($A152,'Z-scores'!$C$2:$UD$20,7,FALSE)&gt;2,HLOOKUP($A152,'Z-scores'!$C$2:$UD$20,7,FALSE)&lt;-2),"",'Total-corrected counts'!I152),"")</f>
        <v/>
      </c>
      <c r="J152" t="str">
        <f>IFERROR(IF(OR(HLOOKUP($A152,'Z-scores'!$C$2:$UD$20,8,FALSE)&gt;2,HLOOKUP($A152,'Z-scores'!$C$2:$UD$20,8,FALSE)&lt;-2),"",'Total-corrected counts'!J152),"")</f>
        <v/>
      </c>
      <c r="K152" t="str">
        <f>IFERROR(IF(OR(HLOOKUP($A152,'Z-scores'!$C$2:$UD$20,9,FALSE)&gt;2,HLOOKUP($A152,'Z-scores'!$C$2:$UD$20,9,FALSE)&lt;-2),"",'Total-corrected counts'!K152),"")</f>
        <v/>
      </c>
      <c r="L152" t="str">
        <f>IFERROR(IF(OR(HLOOKUP($A152,'Z-scores'!$C$2:$UD$20,10,FALSE)&gt;2,HLOOKUP($A152,'Z-scores'!$C$2:$UD$20,10,FALSE)&lt;-2),"",'Total-corrected counts'!L152),"")</f>
        <v/>
      </c>
      <c r="M152" t="str">
        <f>IFERROR(IF(OR(HLOOKUP($A152,'Z-scores'!$C$2:$UD$20,11,FALSE)&gt;2,HLOOKUP($A152,'Z-scores'!$C$2:$UD$20,11,FALSE)&lt;-2),"",'Total-corrected counts'!M152),"")</f>
        <v/>
      </c>
      <c r="N152" t="str">
        <f>IFERROR(IF(OR(HLOOKUP($A152,'Z-scores'!$C$2:$UD$20,12,FALSE)&gt;2,HLOOKUP($A152,'Z-scores'!$C$2:$UD$20,12,FALSE)&lt;-2),"",'Total-corrected counts'!N152),"")</f>
        <v/>
      </c>
      <c r="O152" t="str">
        <f>IFERROR(IF(OR(HLOOKUP($A152,'Z-scores'!$C$2:$UD$20,13,FALSE)&gt;2,HLOOKUP($A152,'Z-scores'!$C$2:$UD$20,13,FALSE)&lt;-2),"",'Total-corrected counts'!O152),"")</f>
        <v/>
      </c>
      <c r="P152" t="str">
        <f>IFERROR(IF(OR(HLOOKUP($A152,'Z-scores'!$C$2:$UD$20,14,FALSE)&gt;2,HLOOKUP($A152,'Z-scores'!$C$2:$UD$20,14,FALSE)&lt;-2),"",'Total-corrected counts'!P152),"")</f>
        <v/>
      </c>
      <c r="Q152" t="str">
        <f>IFERROR(IF(OR(HLOOKUP($A152,'Z-scores'!$C$2:$UD$20,15,FALSE)&gt;2,HLOOKUP($A152,'Z-scores'!$C$2:$UD$20,15,FALSE)&lt;-2),"",'Total-corrected counts'!Q152),"")</f>
        <v/>
      </c>
      <c r="R152" t="str">
        <f>IFERROR(IF(OR(HLOOKUP($A152,'Z-scores'!$C$2:$UD$20,16,FALSE)&gt;2,HLOOKUP($A152,'Z-scores'!$C$2:$UD$20,16,FALSE)&lt;-2),"",'Total-corrected counts'!R152),"")</f>
        <v/>
      </c>
      <c r="S152" t="str">
        <f>IFERROR(IF(OR(HLOOKUP($A152,'Z-scores'!$C$2:$UD$20,17,FALSE)&gt;2,HLOOKUP($A152,'Z-scores'!$C$2:$UD$20,17,FALSE)&lt;-2),"",'Total-corrected counts'!S152),"")</f>
        <v/>
      </c>
      <c r="T152" t="str">
        <f>IFERROR(IF(OR(HLOOKUP($A152,'Z-scores'!$C$2:$UD$20,18,FALSE)&gt;2,HLOOKUP($A152,'Z-scores'!$C$2:$UD$20,18,FALSE)&lt;-2),"",'Total-corrected counts'!T152),"")</f>
        <v/>
      </c>
      <c r="U152" t="str">
        <f>IFERROR(IF(OR(HLOOKUP($A152,'Z-scores'!$C$2:$UD$20,19,FALSE)&gt;2,HLOOKUP($A152,'Z-scores'!$C$2:$UD$20,19,FALSE)&lt;-2),"",'Total-corrected counts'!U152),"")</f>
        <v/>
      </c>
      <c r="V152">
        <f t="shared" si="8"/>
        <v>1</v>
      </c>
      <c r="W152" t="str">
        <f t="shared" si="9"/>
        <v/>
      </c>
      <c r="X152" t="str">
        <f t="shared" si="10"/>
        <v/>
      </c>
      <c r="Y152" t="str">
        <f t="shared" si="11"/>
        <v/>
      </c>
    </row>
    <row r="153" spans="1:25" x14ac:dyDescent="0.25">
      <c r="A153">
        <v>155</v>
      </c>
      <c r="B153" t="s">
        <v>92</v>
      </c>
      <c r="C153">
        <v>67000</v>
      </c>
      <c r="D153">
        <v>239</v>
      </c>
      <c r="E153">
        <f>IFERROR(IF(OR(HLOOKUP($A153,'Z-scores'!$C$2:$UD$20,3,FALSE)&gt;2,HLOOKUP(A153,'Z-scores'!$C$2:$UD$20,3,FALSE)&lt;-2),"",'Total-corrected counts'!E153),"")</f>
        <v>7.0883755124363175</v>
      </c>
      <c r="F153">
        <f>IFERROR(IF(OR(HLOOKUP($A153,'Z-scores'!$C$2:$UD$20,4,FALSE)&gt;2,HLOOKUP($A153,'Z-scores'!$C$2:$UD$20,4,FALSE)&lt;-2),"",'Total-corrected counts'!F153),"")</f>
        <v>3.2483831910935237</v>
      </c>
      <c r="G153">
        <f>IFERROR(IF(OR(HLOOKUP($A153,'Z-scores'!$C$2:$UD$20,5,FALSE)&gt;2,HLOOKUP($A153,'Z-scores'!$C$2:$UD$20,5,FALSE)&lt;-2),"",'Total-corrected counts'!G153),"")</f>
        <v>1.6217348735449715</v>
      </c>
      <c r="H153">
        <f>IFERROR(IF(OR(HLOOKUP($A153,'Z-scores'!$C$2:$UD$20,6,FALSE)&gt;2,HLOOKUP($A153,'Z-scores'!$C$2:$UD$20,6,FALSE)&lt;-2),"",'Total-corrected counts'!H153),"")</f>
        <v>5.4655832293848743</v>
      </c>
      <c r="I153">
        <f>IFERROR(IF(OR(HLOOKUP($A153,'Z-scores'!$C$2:$UD$20,7,FALSE)&gt;2,HLOOKUP($A153,'Z-scores'!$C$2:$UD$20,7,FALSE)&lt;-2),"",'Total-corrected counts'!I153),"")</f>
        <v>20.169991903681517</v>
      </c>
      <c r="J153">
        <f>IFERROR(IF(OR(HLOOKUP($A153,'Z-scores'!$C$2:$UD$20,8,FALSE)&gt;2,HLOOKUP($A153,'Z-scores'!$C$2:$UD$20,8,FALSE)&lt;-2),"",'Total-corrected counts'!J153),"")</f>
        <v>15.738993059459077</v>
      </c>
      <c r="K153">
        <f>IFERROR(IF(OR(HLOOKUP($A153,'Z-scores'!$C$2:$UD$20,9,FALSE)&gt;2,HLOOKUP($A153,'Z-scores'!$C$2:$UD$20,9,FALSE)&lt;-2),"",'Total-corrected counts'!K153),"")</f>
        <v>7.7640894141256478</v>
      </c>
      <c r="L153">
        <f>IFERROR(IF(OR(HLOOKUP($A153,'Z-scores'!$C$2:$UD$20,10,FALSE)&gt;2,HLOOKUP($A153,'Z-scores'!$C$2:$UD$20,10,FALSE)&lt;-2),"",'Total-corrected counts'!L153),"")</f>
        <v>3.4043784187103228</v>
      </c>
      <c r="M153">
        <f>IFERROR(IF(OR(HLOOKUP($A153,'Z-scores'!$C$2:$UD$20,11,FALSE)&gt;2,HLOOKUP($A153,'Z-scores'!$C$2:$UD$20,11,FALSE)&lt;-2),"",'Total-corrected counts'!M153),"")</f>
        <v>24.664724697807589</v>
      </c>
      <c r="N153">
        <f>IFERROR(IF(OR(HLOOKUP($A153,'Z-scores'!$C$2:$UD$20,12,FALSE)&gt;2,HLOOKUP($A153,'Z-scores'!$C$2:$UD$20,12,FALSE)&lt;-2),"",'Total-corrected counts'!N153),"")</f>
        <v>6.6990039470054716</v>
      </c>
      <c r="O153">
        <f>IFERROR(IF(OR(HLOOKUP($A153,'Z-scores'!$C$2:$UD$20,13,FALSE)&gt;2,HLOOKUP($A153,'Z-scores'!$C$2:$UD$20,13,FALSE)&lt;-2),"",'Total-corrected counts'!O153),"")</f>
        <v>27.148206592905122</v>
      </c>
      <c r="P153">
        <f>IFERROR(IF(OR(HLOOKUP($A153,'Z-scores'!$C$2:$UD$20,14,FALSE)&gt;2,HLOOKUP($A153,'Z-scores'!$C$2:$UD$20,14,FALSE)&lt;-2),"",'Total-corrected counts'!P153),"")</f>
        <v>16.689111134949307</v>
      </c>
      <c r="Q153">
        <f>IFERROR(IF(OR(HLOOKUP($A153,'Z-scores'!$C$2:$UD$20,15,FALSE)&gt;2,HLOOKUP($A153,'Z-scores'!$C$2:$UD$20,15,FALSE)&lt;-2),"",'Total-corrected counts'!Q153),"")</f>
        <v>1.550420856378373</v>
      </c>
      <c r="R153">
        <f>IFERROR(IF(OR(HLOOKUP($A153,'Z-scores'!$C$2:$UD$20,16,FALSE)&gt;2,HLOOKUP($A153,'Z-scores'!$C$2:$UD$20,16,FALSE)&lt;-2),"",'Total-corrected counts'!R153),"")</f>
        <v>14.765662721810505</v>
      </c>
      <c r="S153">
        <f>IFERROR(IF(OR(HLOOKUP($A153,'Z-scores'!$C$2:$UD$20,17,FALSE)&gt;2,HLOOKUP($A153,'Z-scores'!$C$2:$UD$20,17,FALSE)&lt;-2),"",'Total-corrected counts'!S153),"")</f>
        <v>11.32379875991918</v>
      </c>
      <c r="T153">
        <f>IFERROR(IF(OR(HLOOKUP($A153,'Z-scores'!$C$2:$UD$20,18,FALSE)&gt;2,HLOOKUP($A153,'Z-scores'!$C$2:$UD$20,18,FALSE)&lt;-2),"",'Total-corrected counts'!T153),"")</f>
        <v>26.855531672517152</v>
      </c>
      <c r="U153" t="str">
        <f>IFERROR(IF(OR(HLOOKUP($A153,'Z-scores'!$C$2:$UD$20,19,FALSE)&gt;2,HLOOKUP($A153,'Z-scores'!$C$2:$UD$20,19,FALSE)&lt;-2),"",'Total-corrected counts'!U153),"")</f>
        <v/>
      </c>
      <c r="V153">
        <f t="shared" si="8"/>
        <v>1</v>
      </c>
      <c r="W153">
        <f t="shared" si="9"/>
        <v>0.27278380984102396</v>
      </c>
      <c r="X153">
        <f t="shared" si="10"/>
        <v>9.9073615889159825</v>
      </c>
      <c r="Y153">
        <f t="shared" si="11"/>
        <v>15.004533669355014</v>
      </c>
    </row>
    <row r="154" spans="1:25" x14ac:dyDescent="0.25">
      <c r="A154">
        <v>156</v>
      </c>
      <c r="B154" t="s">
        <v>93</v>
      </c>
      <c r="C154">
        <v>11100</v>
      </c>
      <c r="D154">
        <v>1011</v>
      </c>
      <c r="E154" t="str">
        <f>IFERROR(IF(OR(HLOOKUP($A154,'Z-scores'!$C$2:$UD$20,3,FALSE)&gt;2,HLOOKUP(A154,'Z-scores'!$C$2:$UD$20,3,FALSE)&lt;-2),"",'Total-corrected counts'!E154),"")</f>
        <v/>
      </c>
      <c r="F154">
        <f>IFERROR(IF(OR(HLOOKUP($A154,'Z-scores'!$C$2:$UD$20,4,FALSE)&gt;2,HLOOKUP($A154,'Z-scores'!$C$2:$UD$20,4,FALSE)&lt;-2),"",'Total-corrected counts'!F154),"")</f>
        <v>0.81209579777338092</v>
      </c>
      <c r="G154">
        <f>IFERROR(IF(OR(HLOOKUP($A154,'Z-scores'!$C$2:$UD$20,5,FALSE)&gt;2,HLOOKUP($A154,'Z-scores'!$C$2:$UD$20,5,FALSE)&lt;-2),"",'Total-corrected counts'!G154),"")</f>
        <v>5.600525401807479</v>
      </c>
      <c r="H154">
        <f>IFERROR(IF(OR(HLOOKUP($A154,'Z-scores'!$C$2:$UD$20,6,FALSE)&gt;2,HLOOKUP($A154,'Z-scores'!$C$2:$UD$20,6,FALSE)&lt;-2),"",'Total-corrected counts'!H154),"")</f>
        <v>6.5056495144146904</v>
      </c>
      <c r="I154">
        <f>IFERROR(IF(OR(HLOOKUP($A154,'Z-scores'!$C$2:$UD$20,7,FALSE)&gt;2,HLOOKUP($A154,'Z-scores'!$C$2:$UD$20,7,FALSE)&lt;-2),"",'Total-corrected counts'!I154),"")</f>
        <v>1.7424016204950761</v>
      </c>
      <c r="J154">
        <f>IFERROR(IF(OR(HLOOKUP($A154,'Z-scores'!$C$2:$UD$20,8,FALSE)&gt;2,HLOOKUP($A154,'Z-scores'!$C$2:$UD$20,8,FALSE)&lt;-2),"",'Total-corrected counts'!J154),"")</f>
        <v>17.844428534518293</v>
      </c>
      <c r="K154">
        <f>IFERROR(IF(OR(HLOOKUP($A154,'Z-scores'!$C$2:$UD$20,9,FALSE)&gt;2,HLOOKUP($A154,'Z-scores'!$C$2:$UD$20,9,FALSE)&lt;-2),"",'Total-corrected counts'!K154),"")</f>
        <v>14.181392496794693</v>
      </c>
      <c r="L154">
        <f>IFERROR(IF(OR(HLOOKUP($A154,'Z-scores'!$C$2:$UD$20,10,FALSE)&gt;2,HLOOKUP($A154,'Z-scores'!$C$2:$UD$20,10,FALSE)&lt;-2),"",'Total-corrected counts'!L154),"")</f>
        <v>20.073485183898171</v>
      </c>
      <c r="M154">
        <f>IFERROR(IF(OR(HLOOKUP($A154,'Z-scores'!$C$2:$UD$20,11,FALSE)&gt;2,HLOOKUP($A154,'Z-scores'!$C$2:$UD$20,11,FALSE)&lt;-2),"",'Total-corrected counts'!M154),"")</f>
        <v>35.547982634706813</v>
      </c>
      <c r="N154">
        <f>IFERROR(IF(OR(HLOOKUP($A154,'Z-scores'!$C$2:$UD$20,12,FALSE)&gt;2,HLOOKUP($A154,'Z-scores'!$C$2:$UD$20,12,FALSE)&lt;-2),"",'Total-corrected counts'!N154),"")</f>
        <v>52.354869424408015</v>
      </c>
      <c r="O154">
        <f>IFERROR(IF(OR(HLOOKUP($A154,'Z-scores'!$C$2:$UD$20,13,FALSE)&gt;2,HLOOKUP($A154,'Z-scores'!$C$2:$UD$20,13,FALSE)&lt;-2),"",'Total-corrected counts'!O154),"")</f>
        <v>11.633984156647205</v>
      </c>
      <c r="P154">
        <f>IFERROR(IF(OR(HLOOKUP($A154,'Z-scores'!$C$2:$UD$20,14,FALSE)&gt;2,HLOOKUP($A154,'Z-scores'!$C$2:$UD$20,14,FALSE)&lt;-2),"",'Total-corrected counts'!P154),"")</f>
        <v>20.407299787293969</v>
      </c>
      <c r="Q154">
        <f>IFERROR(IF(OR(HLOOKUP($A154,'Z-scores'!$C$2:$UD$20,15,FALSE)&gt;2,HLOOKUP($A154,'Z-scores'!$C$2:$UD$20,15,FALSE)&lt;-2),"",'Total-corrected counts'!Q154),"")</f>
        <v>1.530918707241538</v>
      </c>
      <c r="R154">
        <f>IFERROR(IF(OR(HLOOKUP($A154,'Z-scores'!$C$2:$UD$20,16,FALSE)&gt;2,HLOOKUP($A154,'Z-scores'!$C$2:$UD$20,16,FALSE)&lt;-2),"",'Total-corrected counts'!R154),"")</f>
        <v>10.325946495008324</v>
      </c>
      <c r="S154">
        <f>IFERROR(IF(OR(HLOOKUP($A154,'Z-scores'!$C$2:$UD$20,17,FALSE)&gt;2,HLOOKUP($A154,'Z-scores'!$C$2:$UD$20,17,FALSE)&lt;-2),"",'Total-corrected counts'!S154),"")</f>
        <v>4.9616261105302639</v>
      </c>
      <c r="T154">
        <f>IFERROR(IF(OR(HLOOKUP($A154,'Z-scores'!$C$2:$UD$20,18,FALSE)&gt;2,HLOOKUP($A154,'Z-scores'!$C$2:$UD$20,18,FALSE)&lt;-2),"",'Total-corrected counts'!T154),"")</f>
        <v>39.329694176834138</v>
      </c>
      <c r="U154">
        <f>IFERROR(IF(OR(HLOOKUP($A154,'Z-scores'!$C$2:$UD$20,19,FALSE)&gt;2,HLOOKUP($A154,'Z-scores'!$C$2:$UD$20,19,FALSE)&lt;-2),"",'Total-corrected counts'!U154),"")</f>
        <v>17.943699743537447</v>
      </c>
      <c r="V154">
        <f t="shared" si="8"/>
        <v>1</v>
      </c>
      <c r="W154">
        <f t="shared" si="9"/>
        <v>0.36204158766825578</v>
      </c>
      <c r="X154">
        <f t="shared" si="10"/>
        <v>12.788495148051075</v>
      </c>
      <c r="Y154">
        <f t="shared" si="11"/>
        <v>19.811004825187613</v>
      </c>
    </row>
    <row r="155" spans="1:25" x14ac:dyDescent="0.25">
      <c r="A155">
        <v>157</v>
      </c>
      <c r="B155" t="s">
        <v>664</v>
      </c>
      <c r="C155">
        <v>70100</v>
      </c>
      <c r="D155">
        <v>1097</v>
      </c>
      <c r="E155" t="str">
        <f>IFERROR(IF(OR(HLOOKUP($A155,'Z-scores'!$C$2:$UD$20,3,FALSE)&gt;2,HLOOKUP(A155,'Z-scores'!$C$2:$UD$20,3,FALSE)&lt;-2),"",'Total-corrected counts'!E155),"")</f>
        <v/>
      </c>
      <c r="F155" t="str">
        <f>IFERROR(IF(OR(HLOOKUP($A155,'Z-scores'!$C$2:$UD$20,4,FALSE)&gt;2,HLOOKUP($A155,'Z-scores'!$C$2:$UD$20,4,FALSE)&lt;-2),"",'Total-corrected counts'!F155),"")</f>
        <v/>
      </c>
      <c r="G155" t="str">
        <f>IFERROR(IF(OR(HLOOKUP($A155,'Z-scores'!$C$2:$UD$20,5,FALSE)&gt;2,HLOOKUP($A155,'Z-scores'!$C$2:$UD$20,5,FALSE)&lt;-2),"",'Total-corrected counts'!G155),"")</f>
        <v/>
      </c>
      <c r="H155" t="str">
        <f>IFERROR(IF(OR(HLOOKUP($A155,'Z-scores'!$C$2:$UD$20,6,FALSE)&gt;2,HLOOKUP($A155,'Z-scores'!$C$2:$UD$20,6,FALSE)&lt;-2),"",'Total-corrected counts'!H155),"")</f>
        <v/>
      </c>
      <c r="I155" t="str">
        <f>IFERROR(IF(OR(HLOOKUP($A155,'Z-scores'!$C$2:$UD$20,7,FALSE)&gt;2,HLOOKUP($A155,'Z-scores'!$C$2:$UD$20,7,FALSE)&lt;-2),"",'Total-corrected counts'!I155),"")</f>
        <v/>
      </c>
      <c r="J155" t="str">
        <f>IFERROR(IF(OR(HLOOKUP($A155,'Z-scores'!$C$2:$UD$20,8,FALSE)&gt;2,HLOOKUP($A155,'Z-scores'!$C$2:$UD$20,8,FALSE)&lt;-2),"",'Total-corrected counts'!J155),"")</f>
        <v/>
      </c>
      <c r="K155" t="str">
        <f>IFERROR(IF(OR(HLOOKUP($A155,'Z-scores'!$C$2:$UD$20,9,FALSE)&gt;2,HLOOKUP($A155,'Z-scores'!$C$2:$UD$20,9,FALSE)&lt;-2),"",'Total-corrected counts'!K155),"")</f>
        <v/>
      </c>
      <c r="L155" t="str">
        <f>IFERROR(IF(OR(HLOOKUP($A155,'Z-scores'!$C$2:$UD$20,10,FALSE)&gt;2,HLOOKUP($A155,'Z-scores'!$C$2:$UD$20,10,FALSE)&lt;-2),"",'Total-corrected counts'!L155),"")</f>
        <v/>
      </c>
      <c r="M155" t="str">
        <f>IFERROR(IF(OR(HLOOKUP($A155,'Z-scores'!$C$2:$UD$20,11,FALSE)&gt;2,HLOOKUP($A155,'Z-scores'!$C$2:$UD$20,11,FALSE)&lt;-2),"",'Total-corrected counts'!M155),"")</f>
        <v/>
      </c>
      <c r="N155" t="str">
        <f>IFERROR(IF(OR(HLOOKUP($A155,'Z-scores'!$C$2:$UD$20,12,FALSE)&gt;2,HLOOKUP($A155,'Z-scores'!$C$2:$UD$20,12,FALSE)&lt;-2),"",'Total-corrected counts'!N155),"")</f>
        <v/>
      </c>
      <c r="O155" t="str">
        <f>IFERROR(IF(OR(HLOOKUP($A155,'Z-scores'!$C$2:$UD$20,13,FALSE)&gt;2,HLOOKUP($A155,'Z-scores'!$C$2:$UD$20,13,FALSE)&lt;-2),"",'Total-corrected counts'!O155),"")</f>
        <v/>
      </c>
      <c r="P155" t="str">
        <f>IFERROR(IF(OR(HLOOKUP($A155,'Z-scores'!$C$2:$UD$20,14,FALSE)&gt;2,HLOOKUP($A155,'Z-scores'!$C$2:$UD$20,14,FALSE)&lt;-2),"",'Total-corrected counts'!P155),"")</f>
        <v/>
      </c>
      <c r="Q155" t="str">
        <f>IFERROR(IF(OR(HLOOKUP($A155,'Z-scores'!$C$2:$UD$20,15,FALSE)&gt;2,HLOOKUP($A155,'Z-scores'!$C$2:$UD$20,15,FALSE)&lt;-2),"",'Total-corrected counts'!Q155),"")</f>
        <v/>
      </c>
      <c r="R155" t="str">
        <f>IFERROR(IF(OR(HLOOKUP($A155,'Z-scores'!$C$2:$UD$20,16,FALSE)&gt;2,HLOOKUP($A155,'Z-scores'!$C$2:$UD$20,16,FALSE)&lt;-2),"",'Total-corrected counts'!R155),"")</f>
        <v/>
      </c>
      <c r="S155" t="str">
        <f>IFERROR(IF(OR(HLOOKUP($A155,'Z-scores'!$C$2:$UD$20,17,FALSE)&gt;2,HLOOKUP($A155,'Z-scores'!$C$2:$UD$20,17,FALSE)&lt;-2),"",'Total-corrected counts'!S155),"")</f>
        <v/>
      </c>
      <c r="T155" t="str">
        <f>IFERROR(IF(OR(HLOOKUP($A155,'Z-scores'!$C$2:$UD$20,18,FALSE)&gt;2,HLOOKUP($A155,'Z-scores'!$C$2:$UD$20,18,FALSE)&lt;-2),"",'Total-corrected counts'!T155),"")</f>
        <v/>
      </c>
      <c r="U155" t="str">
        <f>IFERROR(IF(OR(HLOOKUP($A155,'Z-scores'!$C$2:$UD$20,19,FALSE)&gt;2,HLOOKUP($A155,'Z-scores'!$C$2:$UD$20,19,FALSE)&lt;-2),"",'Total-corrected counts'!U155),"")</f>
        <v/>
      </c>
      <c r="V155">
        <f t="shared" si="8"/>
        <v>1</v>
      </c>
      <c r="W155" t="str">
        <f t="shared" si="9"/>
        <v/>
      </c>
      <c r="X155" t="str">
        <f t="shared" si="10"/>
        <v/>
      </c>
      <c r="Y155" t="str">
        <f t="shared" si="11"/>
        <v/>
      </c>
    </row>
    <row r="156" spans="1:25" x14ac:dyDescent="0.25">
      <c r="A156">
        <v>158</v>
      </c>
      <c r="B156" t="s">
        <v>94</v>
      </c>
      <c r="C156">
        <v>99200</v>
      </c>
      <c r="D156">
        <v>832</v>
      </c>
      <c r="E156">
        <f>IFERROR(IF(OR(HLOOKUP($A156,'Z-scores'!$C$2:$UD$20,3,FALSE)&gt;2,HLOOKUP(A156,'Z-scores'!$C$2:$UD$20,3,FALSE)&lt;-2),"",'Total-corrected counts'!E156),"")</f>
        <v>1.867819634370571E-3</v>
      </c>
      <c r="F156">
        <f>IFERROR(IF(OR(HLOOKUP($A156,'Z-scores'!$C$2:$UD$20,4,FALSE)&gt;2,HLOOKUP($A156,'Z-scores'!$C$2:$UD$20,4,FALSE)&lt;-2),"",'Total-corrected counts'!F156),"")</f>
        <v>0</v>
      </c>
      <c r="G156">
        <f>IFERROR(IF(OR(HLOOKUP($A156,'Z-scores'!$C$2:$UD$20,5,FALSE)&gt;2,HLOOKUP($A156,'Z-scores'!$C$2:$UD$20,5,FALSE)&lt;-2),"",'Total-corrected counts'!G156),"")</f>
        <v>3.021866223996841E-2</v>
      </c>
      <c r="H156">
        <f>IFERROR(IF(OR(HLOOKUP($A156,'Z-scores'!$C$2:$UD$20,6,FALSE)&gt;2,HLOOKUP($A156,'Z-scores'!$C$2:$UD$20,6,FALSE)&lt;-2),"",'Total-corrected counts'!H156),"")</f>
        <v>0</v>
      </c>
      <c r="I156">
        <f>IFERROR(IF(OR(HLOOKUP($A156,'Z-scores'!$C$2:$UD$20,7,FALSE)&gt;2,HLOOKUP($A156,'Z-scores'!$C$2:$UD$20,7,FALSE)&lt;-2),"",'Total-corrected counts'!I156),"")</f>
        <v>0</v>
      </c>
      <c r="J156">
        <f>IFERROR(IF(OR(HLOOKUP($A156,'Z-scores'!$C$2:$UD$20,8,FALSE)&gt;2,HLOOKUP($A156,'Z-scores'!$C$2:$UD$20,8,FALSE)&lt;-2),"",'Total-corrected counts'!J156),"")</f>
        <v>6.4099909076744357E-2</v>
      </c>
      <c r="K156" t="str">
        <f>IFERROR(IF(OR(HLOOKUP($A156,'Z-scores'!$C$2:$UD$20,9,FALSE)&gt;2,HLOOKUP($A156,'Z-scores'!$C$2:$UD$20,9,FALSE)&lt;-2),"",'Total-corrected counts'!K156),"")</f>
        <v/>
      </c>
      <c r="L156">
        <f>IFERROR(IF(OR(HLOOKUP($A156,'Z-scores'!$C$2:$UD$20,10,FALSE)&gt;2,HLOOKUP($A156,'Z-scores'!$C$2:$UD$20,10,FALSE)&lt;-2),"",'Total-corrected counts'!L156),"")</f>
        <v>0</v>
      </c>
      <c r="M156">
        <f>IFERROR(IF(OR(HLOOKUP($A156,'Z-scores'!$C$2:$UD$20,11,FALSE)&gt;2,HLOOKUP($A156,'Z-scores'!$C$2:$UD$20,11,FALSE)&lt;-2),"",'Total-corrected counts'!M156),"")</f>
        <v>0</v>
      </c>
      <c r="N156">
        <f>IFERROR(IF(OR(HLOOKUP($A156,'Z-scores'!$C$2:$UD$20,12,FALSE)&gt;2,HLOOKUP($A156,'Z-scores'!$C$2:$UD$20,12,FALSE)&lt;-2),"",'Total-corrected counts'!N156),"")</f>
        <v>1.8328328172381593E-2</v>
      </c>
      <c r="O156">
        <f>IFERROR(IF(OR(HLOOKUP($A156,'Z-scores'!$C$2:$UD$20,13,FALSE)&gt;2,HLOOKUP($A156,'Z-scores'!$C$2:$UD$20,13,FALSE)&lt;-2),"",'Total-corrected counts'!O156),"")</f>
        <v>3.3653410924637563E-2</v>
      </c>
      <c r="P156">
        <f>IFERROR(IF(OR(HLOOKUP($A156,'Z-scores'!$C$2:$UD$20,14,FALSE)&gt;2,HLOOKUP($A156,'Z-scores'!$C$2:$UD$20,14,FALSE)&lt;-2),"",'Total-corrected counts'!P156),"")</f>
        <v>0</v>
      </c>
      <c r="Q156">
        <f>IFERROR(IF(OR(HLOOKUP($A156,'Z-scores'!$C$2:$UD$20,15,FALSE)&gt;2,HLOOKUP($A156,'Z-scores'!$C$2:$UD$20,15,FALSE)&lt;-2),"",'Total-corrected counts'!Q156),"")</f>
        <v>0</v>
      </c>
      <c r="R156" t="str">
        <f>IFERROR(IF(OR(HLOOKUP($A156,'Z-scores'!$C$2:$UD$20,16,FALSE)&gt;2,HLOOKUP($A156,'Z-scores'!$C$2:$UD$20,16,FALSE)&lt;-2),"",'Total-corrected counts'!R156),"")</f>
        <v/>
      </c>
      <c r="S156">
        <f>IFERROR(IF(OR(HLOOKUP($A156,'Z-scores'!$C$2:$UD$20,17,FALSE)&gt;2,HLOOKUP($A156,'Z-scores'!$C$2:$UD$20,17,FALSE)&lt;-2),"",'Total-corrected counts'!S156),"")</f>
        <v>0</v>
      </c>
      <c r="T156">
        <f>IFERROR(IF(OR(HLOOKUP($A156,'Z-scores'!$C$2:$UD$20,18,FALSE)&gt;2,HLOOKUP($A156,'Z-scores'!$C$2:$UD$20,18,FALSE)&lt;-2),"",'Total-corrected counts'!T156),"")</f>
        <v>0</v>
      </c>
      <c r="U156">
        <f>IFERROR(IF(OR(HLOOKUP($A156,'Z-scores'!$C$2:$UD$20,19,FALSE)&gt;2,HLOOKUP($A156,'Z-scores'!$C$2:$UD$20,19,FALSE)&lt;-2),"",'Total-corrected counts'!U156),"")</f>
        <v>2.1697339472233915E-2</v>
      </c>
      <c r="V156">
        <f t="shared" si="8"/>
        <v>1</v>
      </c>
      <c r="W156">
        <f t="shared" si="9"/>
        <v>0.88532677111736857</v>
      </c>
      <c r="X156">
        <f t="shared" si="10"/>
        <v>1.2023298868885417E-2</v>
      </c>
      <c r="Y156">
        <f t="shared" si="11"/>
        <v>1.0525582652750439E-2</v>
      </c>
    </row>
    <row r="157" spans="1:25" x14ac:dyDescent="0.25">
      <c r="A157">
        <v>159</v>
      </c>
      <c r="B157" t="s">
        <v>95</v>
      </c>
      <c r="C157">
        <v>31000</v>
      </c>
      <c r="D157">
        <v>698</v>
      </c>
      <c r="E157" t="str">
        <f>IFERROR(IF(OR(HLOOKUP($A157,'Z-scores'!$C$2:$UD$20,3,FALSE)&gt;2,HLOOKUP(A157,'Z-scores'!$C$2:$UD$20,3,FALSE)&lt;-2),"",'Total-corrected counts'!E157),"")</f>
        <v/>
      </c>
      <c r="F157">
        <f>IFERROR(IF(OR(HLOOKUP($A157,'Z-scores'!$C$2:$UD$20,4,FALSE)&gt;2,HLOOKUP($A157,'Z-scores'!$C$2:$UD$20,4,FALSE)&lt;-2),"",'Total-corrected counts'!F157),"")</f>
        <v>185.26448073446269</v>
      </c>
      <c r="G157">
        <f>IFERROR(IF(OR(HLOOKUP($A157,'Z-scores'!$C$2:$UD$20,5,FALSE)&gt;2,HLOOKUP($A157,'Z-scores'!$C$2:$UD$20,5,FALSE)&lt;-2),"",'Total-corrected counts'!G157),"")</f>
        <v>162.39509087759026</v>
      </c>
      <c r="H157">
        <f>IFERROR(IF(OR(HLOOKUP($A157,'Z-scores'!$C$2:$UD$20,6,FALSE)&gt;2,HLOOKUP($A157,'Z-scores'!$C$2:$UD$20,6,FALSE)&lt;-2),"",'Total-corrected counts'!H157),"")</f>
        <v>81.990728751410899</v>
      </c>
      <c r="I157">
        <f>IFERROR(IF(OR(HLOOKUP($A157,'Z-scores'!$C$2:$UD$20,7,FALSE)&gt;2,HLOOKUP($A157,'Z-scores'!$C$2:$UD$20,7,FALSE)&lt;-2),"",'Total-corrected counts'!I157),"")</f>
        <v>61.12566532959405</v>
      </c>
      <c r="J157">
        <f>IFERROR(IF(OR(HLOOKUP($A157,'Z-scores'!$C$2:$UD$20,8,FALSE)&gt;2,HLOOKUP($A157,'Z-scores'!$C$2:$UD$20,8,FALSE)&lt;-2),"",'Total-corrected counts'!J157),"")</f>
        <v>85.267671358780007</v>
      </c>
      <c r="K157">
        <f>IFERROR(IF(OR(HLOOKUP($A157,'Z-scores'!$C$2:$UD$20,9,FALSE)&gt;2,HLOOKUP($A157,'Z-scores'!$C$2:$UD$20,9,FALSE)&lt;-2),"",'Total-corrected counts'!K157),"")</f>
        <v>77.73008528903506</v>
      </c>
      <c r="L157">
        <f>IFERROR(IF(OR(HLOOKUP($A157,'Z-scores'!$C$2:$UD$20,10,FALSE)&gt;2,HLOOKUP($A157,'Z-scores'!$C$2:$UD$20,10,FALSE)&lt;-2),"",'Total-corrected counts'!L157),"")</f>
        <v>24.227532425381494</v>
      </c>
      <c r="M157">
        <f>IFERROR(IF(OR(HLOOKUP($A157,'Z-scores'!$C$2:$UD$20,11,FALSE)&gt;2,HLOOKUP($A157,'Z-scores'!$C$2:$UD$20,11,FALSE)&lt;-2),"",'Total-corrected counts'!M157),"")</f>
        <v>58.945604905483371</v>
      </c>
      <c r="N157">
        <f>IFERROR(IF(OR(HLOOKUP($A157,'Z-scores'!$C$2:$UD$20,12,FALSE)&gt;2,HLOOKUP($A157,'Z-scores'!$C$2:$UD$20,12,FALSE)&lt;-2),"",'Total-corrected counts'!N157),"")</f>
        <v>40.413963620101406</v>
      </c>
      <c r="O157">
        <f>IFERROR(IF(OR(HLOOKUP($A157,'Z-scores'!$C$2:$UD$20,13,FALSE)&gt;2,HLOOKUP($A157,'Z-scores'!$C$2:$UD$20,13,FALSE)&lt;-2),"",'Total-corrected counts'!O157),"")</f>
        <v>45.788830904061868</v>
      </c>
      <c r="P157">
        <f>IFERROR(IF(OR(HLOOKUP($A157,'Z-scores'!$C$2:$UD$20,14,FALSE)&gt;2,HLOOKUP($A157,'Z-scores'!$C$2:$UD$20,14,FALSE)&lt;-2),"",'Total-corrected counts'!P157),"")</f>
        <v>74.650116310924346</v>
      </c>
      <c r="Q157">
        <f>IFERROR(IF(OR(HLOOKUP($A157,'Z-scores'!$C$2:$UD$20,15,FALSE)&gt;2,HLOOKUP($A157,'Z-scores'!$C$2:$UD$20,15,FALSE)&lt;-2),"",'Total-corrected counts'!Q157),"")</f>
        <v>13.836774812584347</v>
      </c>
      <c r="R157">
        <f>IFERROR(IF(OR(HLOOKUP($A157,'Z-scores'!$C$2:$UD$20,16,FALSE)&gt;2,HLOOKUP($A157,'Z-scores'!$C$2:$UD$20,16,FALSE)&lt;-2),"",'Total-corrected counts'!R157),"")</f>
        <v>21.076631184999531</v>
      </c>
      <c r="S157">
        <f>IFERROR(IF(OR(HLOOKUP($A157,'Z-scores'!$C$2:$UD$20,17,FALSE)&gt;2,HLOOKUP($A157,'Z-scores'!$C$2:$UD$20,17,FALSE)&lt;-2),"",'Total-corrected counts'!S157),"")</f>
        <v>41.060984573359868</v>
      </c>
      <c r="T157">
        <f>IFERROR(IF(OR(HLOOKUP($A157,'Z-scores'!$C$2:$UD$20,18,FALSE)&gt;2,HLOOKUP($A157,'Z-scores'!$C$2:$UD$20,18,FALSE)&lt;-2),"",'Total-corrected counts'!T157),"")</f>
        <v>55.927546765222864</v>
      </c>
      <c r="U157">
        <f>IFERROR(IF(OR(HLOOKUP($A157,'Z-scores'!$C$2:$UD$20,19,FALSE)&gt;2,HLOOKUP($A157,'Z-scores'!$C$2:$UD$20,19,FALSE)&lt;-2),"",'Total-corrected counts'!U157),"")</f>
        <v>37.870536314837075</v>
      </c>
      <c r="V157">
        <f t="shared" si="8"/>
        <v>1</v>
      </c>
      <c r="W157">
        <f t="shared" si="9"/>
        <v>2.5600462100879923E-2</v>
      </c>
      <c r="X157">
        <f t="shared" si="10"/>
        <v>92.118357458967225</v>
      </c>
      <c r="Y157">
        <f t="shared" si="11"/>
        <v>41.328173060761408</v>
      </c>
    </row>
    <row r="158" spans="1:25" x14ac:dyDescent="0.25">
      <c r="A158">
        <v>160</v>
      </c>
      <c r="B158" t="s">
        <v>665</v>
      </c>
      <c r="C158">
        <v>31600</v>
      </c>
      <c r="D158">
        <v>159</v>
      </c>
      <c r="E158" t="str">
        <f>IFERROR(IF(OR(HLOOKUP($A158,'Z-scores'!$C$2:$UD$20,3,FALSE)&gt;2,HLOOKUP(A158,'Z-scores'!$C$2:$UD$20,3,FALSE)&lt;-2),"",'Total-corrected counts'!E158),"")</f>
        <v/>
      </c>
      <c r="F158" t="str">
        <f>IFERROR(IF(OR(HLOOKUP($A158,'Z-scores'!$C$2:$UD$20,4,FALSE)&gt;2,HLOOKUP($A158,'Z-scores'!$C$2:$UD$20,4,FALSE)&lt;-2),"",'Total-corrected counts'!F158),"")</f>
        <v/>
      </c>
      <c r="G158" t="str">
        <f>IFERROR(IF(OR(HLOOKUP($A158,'Z-scores'!$C$2:$UD$20,5,FALSE)&gt;2,HLOOKUP($A158,'Z-scores'!$C$2:$UD$20,5,FALSE)&lt;-2),"",'Total-corrected counts'!G158),"")</f>
        <v/>
      </c>
      <c r="H158" t="str">
        <f>IFERROR(IF(OR(HLOOKUP($A158,'Z-scores'!$C$2:$UD$20,6,FALSE)&gt;2,HLOOKUP($A158,'Z-scores'!$C$2:$UD$20,6,FALSE)&lt;-2),"",'Total-corrected counts'!H158),"")</f>
        <v/>
      </c>
      <c r="I158" t="str">
        <f>IFERROR(IF(OR(HLOOKUP($A158,'Z-scores'!$C$2:$UD$20,7,FALSE)&gt;2,HLOOKUP($A158,'Z-scores'!$C$2:$UD$20,7,FALSE)&lt;-2),"",'Total-corrected counts'!I158),"")</f>
        <v/>
      </c>
      <c r="J158" t="str">
        <f>IFERROR(IF(OR(HLOOKUP($A158,'Z-scores'!$C$2:$UD$20,8,FALSE)&gt;2,HLOOKUP($A158,'Z-scores'!$C$2:$UD$20,8,FALSE)&lt;-2),"",'Total-corrected counts'!J158),"")</f>
        <v/>
      </c>
      <c r="K158" t="str">
        <f>IFERROR(IF(OR(HLOOKUP($A158,'Z-scores'!$C$2:$UD$20,9,FALSE)&gt;2,HLOOKUP($A158,'Z-scores'!$C$2:$UD$20,9,FALSE)&lt;-2),"",'Total-corrected counts'!K158),"")</f>
        <v/>
      </c>
      <c r="L158" t="str">
        <f>IFERROR(IF(OR(HLOOKUP($A158,'Z-scores'!$C$2:$UD$20,10,FALSE)&gt;2,HLOOKUP($A158,'Z-scores'!$C$2:$UD$20,10,FALSE)&lt;-2),"",'Total-corrected counts'!L158),"")</f>
        <v/>
      </c>
      <c r="M158" t="str">
        <f>IFERROR(IF(OR(HLOOKUP($A158,'Z-scores'!$C$2:$UD$20,11,FALSE)&gt;2,HLOOKUP($A158,'Z-scores'!$C$2:$UD$20,11,FALSE)&lt;-2),"",'Total-corrected counts'!M158),"")</f>
        <v/>
      </c>
      <c r="N158" t="str">
        <f>IFERROR(IF(OR(HLOOKUP($A158,'Z-scores'!$C$2:$UD$20,12,FALSE)&gt;2,HLOOKUP($A158,'Z-scores'!$C$2:$UD$20,12,FALSE)&lt;-2),"",'Total-corrected counts'!N158),"")</f>
        <v/>
      </c>
      <c r="O158" t="str">
        <f>IFERROR(IF(OR(HLOOKUP($A158,'Z-scores'!$C$2:$UD$20,13,FALSE)&gt;2,HLOOKUP($A158,'Z-scores'!$C$2:$UD$20,13,FALSE)&lt;-2),"",'Total-corrected counts'!O158),"")</f>
        <v/>
      </c>
      <c r="P158" t="str">
        <f>IFERROR(IF(OR(HLOOKUP($A158,'Z-scores'!$C$2:$UD$20,14,FALSE)&gt;2,HLOOKUP($A158,'Z-scores'!$C$2:$UD$20,14,FALSE)&lt;-2),"",'Total-corrected counts'!P158),"")</f>
        <v/>
      </c>
      <c r="Q158" t="str">
        <f>IFERROR(IF(OR(HLOOKUP($A158,'Z-scores'!$C$2:$UD$20,15,FALSE)&gt;2,HLOOKUP($A158,'Z-scores'!$C$2:$UD$20,15,FALSE)&lt;-2),"",'Total-corrected counts'!Q158),"")</f>
        <v/>
      </c>
      <c r="R158" t="str">
        <f>IFERROR(IF(OR(HLOOKUP($A158,'Z-scores'!$C$2:$UD$20,16,FALSE)&gt;2,HLOOKUP($A158,'Z-scores'!$C$2:$UD$20,16,FALSE)&lt;-2),"",'Total-corrected counts'!R158),"")</f>
        <v/>
      </c>
      <c r="S158" t="str">
        <f>IFERROR(IF(OR(HLOOKUP($A158,'Z-scores'!$C$2:$UD$20,17,FALSE)&gt;2,HLOOKUP($A158,'Z-scores'!$C$2:$UD$20,17,FALSE)&lt;-2),"",'Total-corrected counts'!S158),"")</f>
        <v/>
      </c>
      <c r="T158" t="str">
        <f>IFERROR(IF(OR(HLOOKUP($A158,'Z-scores'!$C$2:$UD$20,18,FALSE)&gt;2,HLOOKUP($A158,'Z-scores'!$C$2:$UD$20,18,FALSE)&lt;-2),"",'Total-corrected counts'!T158),"")</f>
        <v/>
      </c>
      <c r="U158" t="str">
        <f>IFERROR(IF(OR(HLOOKUP($A158,'Z-scores'!$C$2:$UD$20,19,FALSE)&gt;2,HLOOKUP($A158,'Z-scores'!$C$2:$UD$20,19,FALSE)&lt;-2),"",'Total-corrected counts'!U158),"")</f>
        <v/>
      </c>
      <c r="V158">
        <f t="shared" si="8"/>
        <v>1</v>
      </c>
      <c r="W158" t="str">
        <f t="shared" si="9"/>
        <v/>
      </c>
      <c r="X158" t="str">
        <f t="shared" si="10"/>
        <v/>
      </c>
      <c r="Y158" t="str">
        <f t="shared" si="11"/>
        <v/>
      </c>
    </row>
    <row r="159" spans="1:25" x14ac:dyDescent="0.25">
      <c r="A159">
        <v>161</v>
      </c>
      <c r="B159" t="s">
        <v>666</v>
      </c>
      <c r="C159">
        <v>95200</v>
      </c>
      <c r="D159">
        <v>154</v>
      </c>
      <c r="E159" t="str">
        <f>IFERROR(IF(OR(HLOOKUP($A159,'Z-scores'!$C$2:$UD$20,3,FALSE)&gt;2,HLOOKUP(A159,'Z-scores'!$C$2:$UD$20,3,FALSE)&lt;-2),"",'Total-corrected counts'!E159),"")</f>
        <v/>
      </c>
      <c r="F159" t="str">
        <f>IFERROR(IF(OR(HLOOKUP($A159,'Z-scores'!$C$2:$UD$20,4,FALSE)&gt;2,HLOOKUP($A159,'Z-scores'!$C$2:$UD$20,4,FALSE)&lt;-2),"",'Total-corrected counts'!F159),"")</f>
        <v/>
      </c>
      <c r="G159" t="str">
        <f>IFERROR(IF(OR(HLOOKUP($A159,'Z-scores'!$C$2:$UD$20,5,FALSE)&gt;2,HLOOKUP($A159,'Z-scores'!$C$2:$UD$20,5,FALSE)&lt;-2),"",'Total-corrected counts'!G159),"")</f>
        <v/>
      </c>
      <c r="H159" t="str">
        <f>IFERROR(IF(OR(HLOOKUP($A159,'Z-scores'!$C$2:$UD$20,6,FALSE)&gt;2,HLOOKUP($A159,'Z-scores'!$C$2:$UD$20,6,FALSE)&lt;-2),"",'Total-corrected counts'!H159),"")</f>
        <v/>
      </c>
      <c r="I159" t="str">
        <f>IFERROR(IF(OR(HLOOKUP($A159,'Z-scores'!$C$2:$UD$20,7,FALSE)&gt;2,HLOOKUP($A159,'Z-scores'!$C$2:$UD$20,7,FALSE)&lt;-2),"",'Total-corrected counts'!I159),"")</f>
        <v/>
      </c>
      <c r="J159" t="str">
        <f>IFERROR(IF(OR(HLOOKUP($A159,'Z-scores'!$C$2:$UD$20,8,FALSE)&gt;2,HLOOKUP($A159,'Z-scores'!$C$2:$UD$20,8,FALSE)&lt;-2),"",'Total-corrected counts'!J159),"")</f>
        <v/>
      </c>
      <c r="K159" t="str">
        <f>IFERROR(IF(OR(HLOOKUP($A159,'Z-scores'!$C$2:$UD$20,9,FALSE)&gt;2,HLOOKUP($A159,'Z-scores'!$C$2:$UD$20,9,FALSE)&lt;-2),"",'Total-corrected counts'!K159),"")</f>
        <v/>
      </c>
      <c r="L159" t="str">
        <f>IFERROR(IF(OR(HLOOKUP($A159,'Z-scores'!$C$2:$UD$20,10,FALSE)&gt;2,HLOOKUP($A159,'Z-scores'!$C$2:$UD$20,10,FALSE)&lt;-2),"",'Total-corrected counts'!L159),"")</f>
        <v/>
      </c>
      <c r="M159" t="str">
        <f>IFERROR(IF(OR(HLOOKUP($A159,'Z-scores'!$C$2:$UD$20,11,FALSE)&gt;2,HLOOKUP($A159,'Z-scores'!$C$2:$UD$20,11,FALSE)&lt;-2),"",'Total-corrected counts'!M159),"")</f>
        <v/>
      </c>
      <c r="N159" t="str">
        <f>IFERROR(IF(OR(HLOOKUP($A159,'Z-scores'!$C$2:$UD$20,12,FALSE)&gt;2,HLOOKUP($A159,'Z-scores'!$C$2:$UD$20,12,FALSE)&lt;-2),"",'Total-corrected counts'!N159),"")</f>
        <v/>
      </c>
      <c r="O159" t="str">
        <f>IFERROR(IF(OR(HLOOKUP($A159,'Z-scores'!$C$2:$UD$20,13,FALSE)&gt;2,HLOOKUP($A159,'Z-scores'!$C$2:$UD$20,13,FALSE)&lt;-2),"",'Total-corrected counts'!O159),"")</f>
        <v/>
      </c>
      <c r="P159" t="str">
        <f>IFERROR(IF(OR(HLOOKUP($A159,'Z-scores'!$C$2:$UD$20,14,FALSE)&gt;2,HLOOKUP($A159,'Z-scores'!$C$2:$UD$20,14,FALSE)&lt;-2),"",'Total-corrected counts'!P159),"")</f>
        <v/>
      </c>
      <c r="Q159" t="str">
        <f>IFERROR(IF(OR(HLOOKUP($A159,'Z-scores'!$C$2:$UD$20,15,FALSE)&gt;2,HLOOKUP($A159,'Z-scores'!$C$2:$UD$20,15,FALSE)&lt;-2),"",'Total-corrected counts'!Q159),"")</f>
        <v/>
      </c>
      <c r="R159" t="str">
        <f>IFERROR(IF(OR(HLOOKUP($A159,'Z-scores'!$C$2:$UD$20,16,FALSE)&gt;2,HLOOKUP($A159,'Z-scores'!$C$2:$UD$20,16,FALSE)&lt;-2),"",'Total-corrected counts'!R159),"")</f>
        <v/>
      </c>
      <c r="S159" t="str">
        <f>IFERROR(IF(OR(HLOOKUP($A159,'Z-scores'!$C$2:$UD$20,17,FALSE)&gt;2,HLOOKUP($A159,'Z-scores'!$C$2:$UD$20,17,FALSE)&lt;-2),"",'Total-corrected counts'!S159),"")</f>
        <v/>
      </c>
      <c r="T159" t="str">
        <f>IFERROR(IF(OR(HLOOKUP($A159,'Z-scores'!$C$2:$UD$20,18,FALSE)&gt;2,HLOOKUP($A159,'Z-scores'!$C$2:$UD$20,18,FALSE)&lt;-2),"",'Total-corrected counts'!T159),"")</f>
        <v/>
      </c>
      <c r="U159" t="str">
        <f>IFERROR(IF(OR(HLOOKUP($A159,'Z-scores'!$C$2:$UD$20,19,FALSE)&gt;2,HLOOKUP($A159,'Z-scores'!$C$2:$UD$20,19,FALSE)&lt;-2),"",'Total-corrected counts'!U159),"")</f>
        <v/>
      </c>
      <c r="V159">
        <f t="shared" si="8"/>
        <v>1</v>
      </c>
      <c r="W159" t="str">
        <f t="shared" si="9"/>
        <v/>
      </c>
      <c r="X159" t="str">
        <f t="shared" si="10"/>
        <v/>
      </c>
      <c r="Y159" t="str">
        <f t="shared" si="11"/>
        <v/>
      </c>
    </row>
    <row r="160" spans="1:25" x14ac:dyDescent="0.25">
      <c r="A160">
        <v>162</v>
      </c>
      <c r="B160" t="s">
        <v>96</v>
      </c>
      <c r="C160">
        <v>88800</v>
      </c>
      <c r="D160">
        <v>1117</v>
      </c>
      <c r="E160">
        <f>IFERROR(IF(OR(HLOOKUP($A160,'Z-scores'!$C$2:$UD$20,3,FALSE)&gt;2,HLOOKUP(A160,'Z-scores'!$C$2:$UD$20,3,FALSE)&lt;-2),"",'Total-corrected counts'!E160),"")</f>
        <v>0.1288795547715694</v>
      </c>
      <c r="F160">
        <f>IFERROR(IF(OR(HLOOKUP($A160,'Z-scores'!$C$2:$UD$20,4,FALSE)&gt;2,HLOOKUP($A160,'Z-scores'!$C$2:$UD$20,4,FALSE)&lt;-2),"",'Total-corrected counts'!F160),"")</f>
        <v>0.24608963568890332</v>
      </c>
      <c r="G160">
        <f>IFERROR(IF(OR(HLOOKUP($A160,'Z-scores'!$C$2:$UD$20,5,FALSE)&gt;2,HLOOKUP($A160,'Z-scores'!$C$2:$UD$20,5,FALSE)&lt;-2),"",'Total-corrected counts'!G160),"")</f>
        <v>1.5915162113050032</v>
      </c>
      <c r="H160">
        <f>IFERROR(IF(OR(HLOOKUP($A160,'Z-scores'!$C$2:$UD$20,6,FALSE)&gt;2,HLOOKUP($A160,'Z-scores'!$C$2:$UD$20,6,FALSE)&lt;-2),"",'Total-corrected counts'!H160),"")</f>
        <v>0</v>
      </c>
      <c r="I160">
        <f>IFERROR(IF(OR(HLOOKUP($A160,'Z-scores'!$C$2:$UD$20,7,FALSE)&gt;2,HLOOKUP($A160,'Z-scores'!$C$2:$UD$20,7,FALSE)&lt;-2),"",'Total-corrected counts'!I160),"")</f>
        <v>1.1020844172035993</v>
      </c>
      <c r="J160">
        <f>IFERROR(IF(OR(HLOOKUP($A160,'Z-scores'!$C$2:$UD$20,8,FALSE)&gt;2,HLOOKUP($A160,'Z-scores'!$C$2:$UD$20,8,FALSE)&lt;-2),"",'Total-corrected counts'!J160),"")</f>
        <v>2.2188430065026892</v>
      </c>
      <c r="K160">
        <f>IFERROR(IF(OR(HLOOKUP($A160,'Z-scores'!$C$2:$UD$20,9,FALSE)&gt;2,HLOOKUP($A160,'Z-scores'!$C$2:$UD$20,9,FALSE)&lt;-2),"",'Total-corrected counts'!K160),"")</f>
        <v>0.5351468866714979</v>
      </c>
      <c r="L160">
        <f>IFERROR(IF(OR(HLOOKUP($A160,'Z-scores'!$C$2:$UD$20,10,FALSE)&gt;2,HLOOKUP($A160,'Z-scores'!$C$2:$UD$20,10,FALSE)&lt;-2),"",'Total-corrected counts'!L160),"")</f>
        <v>1.322944981364115E-2</v>
      </c>
      <c r="M160">
        <f>IFERROR(IF(OR(HLOOKUP($A160,'Z-scores'!$C$2:$UD$20,11,FALSE)&gt;2,HLOOKUP($A160,'Z-scores'!$C$2:$UD$20,11,FALSE)&lt;-2),"",'Total-corrected counts'!M160),"")</f>
        <v>0.19352109794655684</v>
      </c>
      <c r="N160">
        <f>IFERROR(IF(OR(HLOOKUP($A160,'Z-scores'!$C$2:$UD$20,12,FALSE)&gt;2,HLOOKUP($A160,'Z-scores'!$C$2:$UD$20,12,FALSE)&lt;-2),"",'Total-corrected counts'!N160),"")</f>
        <v>0.15579078946524355</v>
      </c>
      <c r="O160">
        <f>IFERROR(IF(OR(HLOOKUP($A160,'Z-scores'!$C$2:$UD$20,13,FALSE)&gt;2,HLOOKUP($A160,'Z-scores'!$C$2:$UD$20,13,FALSE)&lt;-2),"",'Total-corrected counts'!O160),"")</f>
        <v>1.3730591657252125</v>
      </c>
      <c r="P160">
        <f>IFERROR(IF(OR(HLOOKUP($A160,'Z-scores'!$C$2:$UD$20,14,FALSE)&gt;2,HLOOKUP($A160,'Z-scores'!$C$2:$UD$20,14,FALSE)&lt;-2),"",'Total-corrected counts'!P160),"")</f>
        <v>0</v>
      </c>
      <c r="Q160">
        <f>IFERROR(IF(OR(HLOOKUP($A160,'Z-scores'!$C$2:$UD$20,15,FALSE)&gt;2,HLOOKUP($A160,'Z-scores'!$C$2:$UD$20,15,FALSE)&lt;-2),"",'Total-corrected counts'!Q160),"")</f>
        <v>0</v>
      </c>
      <c r="R160">
        <f>IFERROR(IF(OR(HLOOKUP($A160,'Z-scores'!$C$2:$UD$20,16,FALSE)&gt;2,HLOOKUP($A160,'Z-scores'!$C$2:$UD$20,16,FALSE)&lt;-2),"",'Total-corrected counts'!R160),"")</f>
        <v>0.36463373342869909</v>
      </c>
      <c r="S160">
        <f>IFERROR(IF(OR(HLOOKUP($A160,'Z-scores'!$C$2:$UD$20,17,FALSE)&gt;2,HLOOKUP($A160,'Z-scores'!$C$2:$UD$20,17,FALSE)&lt;-2),"",'Total-corrected counts'!S160),"")</f>
        <v>0</v>
      </c>
      <c r="T160">
        <f>IFERROR(IF(OR(HLOOKUP($A160,'Z-scores'!$C$2:$UD$20,18,FALSE)&gt;2,HLOOKUP($A160,'Z-scores'!$C$2:$UD$20,18,FALSE)&lt;-2),"",'Total-corrected counts'!T160),"")</f>
        <v>0.23195756722903491</v>
      </c>
      <c r="U160" t="str">
        <f>IFERROR(IF(OR(HLOOKUP($A160,'Z-scores'!$C$2:$UD$20,19,FALSE)&gt;2,HLOOKUP($A160,'Z-scores'!$C$2:$UD$20,19,FALSE)&lt;-2),"",'Total-corrected counts'!U160),"")</f>
        <v/>
      </c>
      <c r="V160">
        <f t="shared" si="8"/>
        <v>1</v>
      </c>
      <c r="W160">
        <f t="shared" si="9"/>
        <v>0.30357621830160048</v>
      </c>
      <c r="X160">
        <f t="shared" si="10"/>
        <v>0.66992336221149573</v>
      </c>
      <c r="Y160">
        <f t="shared" si="11"/>
        <v>0.30363446512117004</v>
      </c>
    </row>
    <row r="161" spans="1:25" x14ac:dyDescent="0.25">
      <c r="A161">
        <v>163</v>
      </c>
      <c r="B161" t="s">
        <v>97</v>
      </c>
      <c r="C161">
        <v>24200</v>
      </c>
      <c r="D161">
        <v>111</v>
      </c>
      <c r="E161">
        <f>IFERROR(IF(OR(HLOOKUP($A161,'Z-scores'!$C$2:$UD$20,3,FALSE)&gt;2,HLOOKUP(A161,'Z-scores'!$C$2:$UD$20,3,FALSE)&lt;-2),"",'Total-corrected counts'!E161),"")</f>
        <v>5.7005855240989822</v>
      </c>
      <c r="F161">
        <f>IFERROR(IF(OR(HLOOKUP($A161,'Z-scores'!$C$2:$UD$20,4,FALSE)&gt;2,HLOOKUP($A161,'Z-scores'!$C$2:$UD$20,4,FALSE)&lt;-2),"",'Total-corrected counts'!F161),"")</f>
        <v>8.2768147470034474</v>
      </c>
      <c r="G161">
        <f>IFERROR(IF(OR(HLOOKUP($A161,'Z-scores'!$C$2:$UD$20,5,FALSE)&gt;2,HLOOKUP($A161,'Z-scores'!$C$2:$UD$20,5,FALSE)&lt;-2),"",'Total-corrected counts'!G161),"")</f>
        <v>6.849563441059507</v>
      </c>
      <c r="H161">
        <f>IFERROR(IF(OR(HLOOKUP($A161,'Z-scores'!$C$2:$UD$20,6,FALSE)&gt;2,HLOOKUP($A161,'Z-scores'!$C$2:$UD$20,6,FALSE)&lt;-2),"",'Total-corrected counts'!H161),"")</f>
        <v>29.010171010630312</v>
      </c>
      <c r="I161">
        <f>IFERROR(IF(OR(HLOOKUP($A161,'Z-scores'!$C$2:$UD$20,7,FALSE)&gt;2,HLOOKUP($A161,'Z-scores'!$C$2:$UD$20,7,FALSE)&lt;-2),"",'Total-corrected counts'!I161),"")</f>
        <v>26.591634625152768</v>
      </c>
      <c r="J161">
        <f>IFERROR(IF(OR(HLOOKUP($A161,'Z-scores'!$C$2:$UD$20,8,FALSE)&gt;2,HLOOKUP($A161,'Z-scores'!$C$2:$UD$20,8,FALSE)&lt;-2),"",'Total-corrected counts'!J161),"")</f>
        <v>23.144997938941387</v>
      </c>
      <c r="K161">
        <f>IFERROR(IF(OR(HLOOKUP($A161,'Z-scores'!$C$2:$UD$20,9,FALSE)&gt;2,HLOOKUP($A161,'Z-scores'!$C$2:$UD$20,9,FALSE)&lt;-2),"",'Total-corrected counts'!K161),"")</f>
        <v>12.598249623724845</v>
      </c>
      <c r="L161">
        <f>IFERROR(IF(OR(HLOOKUP($A161,'Z-scores'!$C$2:$UD$20,10,FALSE)&gt;2,HLOOKUP($A161,'Z-scores'!$C$2:$UD$20,10,FALSE)&lt;-2),"",'Total-corrected counts'!L161),"")</f>
        <v>13.82918487185955</v>
      </c>
      <c r="M161">
        <f>IFERROR(IF(OR(HLOOKUP($A161,'Z-scores'!$C$2:$UD$20,11,FALSE)&gt;2,HLOOKUP($A161,'Z-scores'!$C$2:$UD$20,11,FALSE)&lt;-2),"",'Total-corrected counts'!M161),"")</f>
        <v>21.586817711419496</v>
      </c>
      <c r="N161">
        <f>IFERROR(IF(OR(HLOOKUP($A161,'Z-scores'!$C$2:$UD$20,12,FALSE)&gt;2,HLOOKUP($A161,'Z-scores'!$C$2:$UD$20,12,FALSE)&lt;-2),"",'Total-corrected counts'!N161),"")</f>
        <v>8.815925850915546</v>
      </c>
      <c r="O161">
        <f>IFERROR(IF(OR(HLOOKUP($A161,'Z-scores'!$C$2:$UD$20,13,FALSE)&gt;2,HLOOKUP($A161,'Z-scores'!$C$2:$UD$20,13,FALSE)&lt;-2),"",'Total-corrected counts'!O161),"")</f>
        <v>20.542042028398768</v>
      </c>
      <c r="P161">
        <f>IFERROR(IF(OR(HLOOKUP($A161,'Z-scores'!$C$2:$UD$20,14,FALSE)&gt;2,HLOOKUP($A161,'Z-scores'!$C$2:$UD$20,14,FALSE)&lt;-2),"",'Total-corrected counts'!P161),"")</f>
        <v>16.291649589353842</v>
      </c>
      <c r="Q161">
        <f>IFERROR(IF(OR(HLOOKUP($A161,'Z-scores'!$C$2:$UD$20,15,FALSE)&gt;2,HLOOKUP($A161,'Z-scores'!$C$2:$UD$20,15,FALSE)&lt;-2),"",'Total-corrected counts'!Q161),"")</f>
        <v>21.657136616455134</v>
      </c>
      <c r="R161">
        <f>IFERROR(IF(OR(HLOOKUP($A161,'Z-scores'!$C$2:$UD$20,16,FALSE)&gt;2,HLOOKUP($A161,'Z-scores'!$C$2:$UD$20,16,FALSE)&lt;-2),"",'Total-corrected counts'!R161),"")</f>
        <v>17.173848148081365</v>
      </c>
      <c r="S161">
        <f>IFERROR(IF(OR(HLOOKUP($A161,'Z-scores'!$C$2:$UD$20,17,FALSE)&gt;2,HLOOKUP($A161,'Z-scores'!$C$2:$UD$20,17,FALSE)&lt;-2),"",'Total-corrected counts'!S161),"")</f>
        <v>14.466885759915924</v>
      </c>
      <c r="T161">
        <f>IFERROR(IF(OR(HLOOKUP($A161,'Z-scores'!$C$2:$UD$20,18,FALSE)&gt;2,HLOOKUP($A161,'Z-scores'!$C$2:$UD$20,18,FALSE)&lt;-2),"",'Total-corrected counts'!T161),"")</f>
        <v>9.5875794454667762</v>
      </c>
      <c r="U161">
        <f>IFERROR(IF(OR(HLOOKUP($A161,'Z-scores'!$C$2:$UD$20,19,FALSE)&gt;2,HLOOKUP($A161,'Z-scores'!$C$2:$UD$20,19,FALSE)&lt;-2),"",'Total-corrected counts'!U161),"")</f>
        <v>9.7768211661886024</v>
      </c>
      <c r="V161">
        <f t="shared" si="8"/>
        <v>1</v>
      </c>
      <c r="W161">
        <f t="shared" si="9"/>
        <v>0.65743645276501006</v>
      </c>
      <c r="X161">
        <f t="shared" si="10"/>
        <v>16.398668832654476</v>
      </c>
      <c r="Y161">
        <f t="shared" si="11"/>
        <v>14.788986075596993</v>
      </c>
    </row>
    <row r="162" spans="1:25" x14ac:dyDescent="0.25">
      <c r="A162">
        <v>164</v>
      </c>
      <c r="B162" t="s">
        <v>98</v>
      </c>
      <c r="C162">
        <v>116900</v>
      </c>
      <c r="D162">
        <v>73</v>
      </c>
      <c r="E162" t="str">
        <f>IFERROR(IF(OR(HLOOKUP($A162,'Z-scores'!$C$2:$UD$20,3,FALSE)&gt;2,HLOOKUP(A162,'Z-scores'!$C$2:$UD$20,3,FALSE)&lt;-2),"",'Total-corrected counts'!E162),"")</f>
        <v/>
      </c>
      <c r="F162" t="str">
        <f>IFERROR(IF(OR(HLOOKUP($A162,'Z-scores'!$C$2:$UD$20,4,FALSE)&gt;2,HLOOKUP($A162,'Z-scores'!$C$2:$UD$20,4,FALSE)&lt;-2),"",'Total-corrected counts'!F162),"")</f>
        <v/>
      </c>
      <c r="G162" t="str">
        <f>IFERROR(IF(OR(HLOOKUP($A162,'Z-scores'!$C$2:$UD$20,5,FALSE)&gt;2,HLOOKUP($A162,'Z-scores'!$C$2:$UD$20,5,FALSE)&lt;-2),"",'Total-corrected counts'!G162),"")</f>
        <v/>
      </c>
      <c r="H162" t="str">
        <f>IFERROR(IF(OR(HLOOKUP($A162,'Z-scores'!$C$2:$UD$20,6,FALSE)&gt;2,HLOOKUP($A162,'Z-scores'!$C$2:$UD$20,6,FALSE)&lt;-2),"",'Total-corrected counts'!H162),"")</f>
        <v/>
      </c>
      <c r="I162" t="str">
        <f>IFERROR(IF(OR(HLOOKUP($A162,'Z-scores'!$C$2:$UD$20,7,FALSE)&gt;2,HLOOKUP($A162,'Z-scores'!$C$2:$UD$20,7,FALSE)&lt;-2),"",'Total-corrected counts'!I162),"")</f>
        <v/>
      </c>
      <c r="J162" t="str">
        <f>IFERROR(IF(OR(HLOOKUP($A162,'Z-scores'!$C$2:$UD$20,8,FALSE)&gt;2,HLOOKUP($A162,'Z-scores'!$C$2:$UD$20,8,FALSE)&lt;-2),"",'Total-corrected counts'!J162),"")</f>
        <v/>
      </c>
      <c r="K162" t="str">
        <f>IFERROR(IF(OR(HLOOKUP($A162,'Z-scores'!$C$2:$UD$20,9,FALSE)&gt;2,HLOOKUP($A162,'Z-scores'!$C$2:$UD$20,9,FALSE)&lt;-2),"",'Total-corrected counts'!K162),"")</f>
        <v/>
      </c>
      <c r="L162" t="str">
        <f>IFERROR(IF(OR(HLOOKUP($A162,'Z-scores'!$C$2:$UD$20,10,FALSE)&gt;2,HLOOKUP($A162,'Z-scores'!$C$2:$UD$20,10,FALSE)&lt;-2),"",'Total-corrected counts'!L162),"")</f>
        <v/>
      </c>
      <c r="M162" t="str">
        <f>IFERROR(IF(OR(HLOOKUP($A162,'Z-scores'!$C$2:$UD$20,11,FALSE)&gt;2,HLOOKUP($A162,'Z-scores'!$C$2:$UD$20,11,FALSE)&lt;-2),"",'Total-corrected counts'!M162),"")</f>
        <v/>
      </c>
      <c r="N162" t="str">
        <f>IFERROR(IF(OR(HLOOKUP($A162,'Z-scores'!$C$2:$UD$20,12,FALSE)&gt;2,HLOOKUP($A162,'Z-scores'!$C$2:$UD$20,12,FALSE)&lt;-2),"",'Total-corrected counts'!N162),"")</f>
        <v/>
      </c>
      <c r="O162" t="str">
        <f>IFERROR(IF(OR(HLOOKUP($A162,'Z-scores'!$C$2:$UD$20,13,FALSE)&gt;2,HLOOKUP($A162,'Z-scores'!$C$2:$UD$20,13,FALSE)&lt;-2),"",'Total-corrected counts'!O162),"")</f>
        <v/>
      </c>
      <c r="P162" t="str">
        <f>IFERROR(IF(OR(HLOOKUP($A162,'Z-scores'!$C$2:$UD$20,14,FALSE)&gt;2,HLOOKUP($A162,'Z-scores'!$C$2:$UD$20,14,FALSE)&lt;-2),"",'Total-corrected counts'!P162),"")</f>
        <v/>
      </c>
      <c r="Q162" t="str">
        <f>IFERROR(IF(OR(HLOOKUP($A162,'Z-scores'!$C$2:$UD$20,15,FALSE)&gt;2,HLOOKUP($A162,'Z-scores'!$C$2:$UD$20,15,FALSE)&lt;-2),"",'Total-corrected counts'!Q162),"")</f>
        <v/>
      </c>
      <c r="R162" t="str">
        <f>IFERROR(IF(OR(HLOOKUP($A162,'Z-scores'!$C$2:$UD$20,16,FALSE)&gt;2,HLOOKUP($A162,'Z-scores'!$C$2:$UD$20,16,FALSE)&lt;-2),"",'Total-corrected counts'!R162),"")</f>
        <v/>
      </c>
      <c r="S162" t="str">
        <f>IFERROR(IF(OR(HLOOKUP($A162,'Z-scores'!$C$2:$UD$20,17,FALSE)&gt;2,HLOOKUP($A162,'Z-scores'!$C$2:$UD$20,17,FALSE)&lt;-2),"",'Total-corrected counts'!S162),"")</f>
        <v/>
      </c>
      <c r="T162" t="str">
        <f>IFERROR(IF(OR(HLOOKUP($A162,'Z-scores'!$C$2:$UD$20,18,FALSE)&gt;2,HLOOKUP($A162,'Z-scores'!$C$2:$UD$20,18,FALSE)&lt;-2),"",'Total-corrected counts'!T162),"")</f>
        <v/>
      </c>
      <c r="U162" t="str">
        <f>IFERROR(IF(OR(HLOOKUP($A162,'Z-scores'!$C$2:$UD$20,19,FALSE)&gt;2,HLOOKUP($A162,'Z-scores'!$C$2:$UD$20,19,FALSE)&lt;-2),"",'Total-corrected counts'!U162),"")</f>
        <v/>
      </c>
      <c r="V162">
        <f t="shared" si="8"/>
        <v>1</v>
      </c>
      <c r="W162" t="str">
        <f t="shared" si="9"/>
        <v/>
      </c>
      <c r="X162" t="str">
        <f t="shared" si="10"/>
        <v/>
      </c>
      <c r="Y162" t="str">
        <f t="shared" si="11"/>
        <v/>
      </c>
    </row>
    <row r="163" spans="1:25" x14ac:dyDescent="0.25">
      <c r="A163">
        <v>165</v>
      </c>
      <c r="B163" t="s">
        <v>667</v>
      </c>
      <c r="C163">
        <v>84000</v>
      </c>
      <c r="D163">
        <v>348</v>
      </c>
      <c r="E163" t="str">
        <f>IFERROR(IF(OR(HLOOKUP($A163,'Z-scores'!$C$2:$UD$20,3,FALSE)&gt;2,HLOOKUP(A163,'Z-scores'!$C$2:$UD$20,3,FALSE)&lt;-2),"",'Total-corrected counts'!E163),"")</f>
        <v/>
      </c>
      <c r="F163" t="str">
        <f>IFERROR(IF(OR(HLOOKUP($A163,'Z-scores'!$C$2:$UD$20,4,FALSE)&gt;2,HLOOKUP($A163,'Z-scores'!$C$2:$UD$20,4,FALSE)&lt;-2),"",'Total-corrected counts'!F163),"")</f>
        <v/>
      </c>
      <c r="G163" t="str">
        <f>IFERROR(IF(OR(HLOOKUP($A163,'Z-scores'!$C$2:$UD$20,5,FALSE)&gt;2,HLOOKUP($A163,'Z-scores'!$C$2:$UD$20,5,FALSE)&lt;-2),"",'Total-corrected counts'!G163),"")</f>
        <v/>
      </c>
      <c r="H163" t="str">
        <f>IFERROR(IF(OR(HLOOKUP($A163,'Z-scores'!$C$2:$UD$20,6,FALSE)&gt;2,HLOOKUP($A163,'Z-scores'!$C$2:$UD$20,6,FALSE)&lt;-2),"",'Total-corrected counts'!H163),"")</f>
        <v/>
      </c>
      <c r="I163" t="str">
        <f>IFERROR(IF(OR(HLOOKUP($A163,'Z-scores'!$C$2:$UD$20,7,FALSE)&gt;2,HLOOKUP($A163,'Z-scores'!$C$2:$UD$20,7,FALSE)&lt;-2),"",'Total-corrected counts'!I163),"")</f>
        <v/>
      </c>
      <c r="J163" t="str">
        <f>IFERROR(IF(OR(HLOOKUP($A163,'Z-scores'!$C$2:$UD$20,8,FALSE)&gt;2,HLOOKUP($A163,'Z-scores'!$C$2:$UD$20,8,FALSE)&lt;-2),"",'Total-corrected counts'!J163),"")</f>
        <v/>
      </c>
      <c r="K163" t="str">
        <f>IFERROR(IF(OR(HLOOKUP($A163,'Z-scores'!$C$2:$UD$20,9,FALSE)&gt;2,HLOOKUP($A163,'Z-scores'!$C$2:$UD$20,9,FALSE)&lt;-2),"",'Total-corrected counts'!K163),"")</f>
        <v/>
      </c>
      <c r="L163" t="str">
        <f>IFERROR(IF(OR(HLOOKUP($A163,'Z-scores'!$C$2:$UD$20,10,FALSE)&gt;2,HLOOKUP($A163,'Z-scores'!$C$2:$UD$20,10,FALSE)&lt;-2),"",'Total-corrected counts'!L163),"")</f>
        <v/>
      </c>
      <c r="M163" t="str">
        <f>IFERROR(IF(OR(HLOOKUP($A163,'Z-scores'!$C$2:$UD$20,11,FALSE)&gt;2,HLOOKUP($A163,'Z-scores'!$C$2:$UD$20,11,FALSE)&lt;-2),"",'Total-corrected counts'!M163),"")</f>
        <v/>
      </c>
      <c r="N163" t="str">
        <f>IFERROR(IF(OR(HLOOKUP($A163,'Z-scores'!$C$2:$UD$20,12,FALSE)&gt;2,HLOOKUP($A163,'Z-scores'!$C$2:$UD$20,12,FALSE)&lt;-2),"",'Total-corrected counts'!N163),"")</f>
        <v/>
      </c>
      <c r="O163" t="str">
        <f>IFERROR(IF(OR(HLOOKUP($A163,'Z-scores'!$C$2:$UD$20,13,FALSE)&gt;2,HLOOKUP($A163,'Z-scores'!$C$2:$UD$20,13,FALSE)&lt;-2),"",'Total-corrected counts'!O163),"")</f>
        <v/>
      </c>
      <c r="P163" t="str">
        <f>IFERROR(IF(OR(HLOOKUP($A163,'Z-scores'!$C$2:$UD$20,14,FALSE)&gt;2,HLOOKUP($A163,'Z-scores'!$C$2:$UD$20,14,FALSE)&lt;-2),"",'Total-corrected counts'!P163),"")</f>
        <v/>
      </c>
      <c r="Q163" t="str">
        <f>IFERROR(IF(OR(HLOOKUP($A163,'Z-scores'!$C$2:$UD$20,15,FALSE)&gt;2,HLOOKUP($A163,'Z-scores'!$C$2:$UD$20,15,FALSE)&lt;-2),"",'Total-corrected counts'!Q163),"")</f>
        <v/>
      </c>
      <c r="R163" t="str">
        <f>IFERROR(IF(OR(HLOOKUP($A163,'Z-scores'!$C$2:$UD$20,16,FALSE)&gt;2,HLOOKUP($A163,'Z-scores'!$C$2:$UD$20,16,FALSE)&lt;-2),"",'Total-corrected counts'!R163),"")</f>
        <v/>
      </c>
      <c r="S163" t="str">
        <f>IFERROR(IF(OR(HLOOKUP($A163,'Z-scores'!$C$2:$UD$20,17,FALSE)&gt;2,HLOOKUP($A163,'Z-scores'!$C$2:$UD$20,17,FALSE)&lt;-2),"",'Total-corrected counts'!S163),"")</f>
        <v/>
      </c>
      <c r="T163" t="str">
        <f>IFERROR(IF(OR(HLOOKUP($A163,'Z-scores'!$C$2:$UD$20,18,FALSE)&gt;2,HLOOKUP($A163,'Z-scores'!$C$2:$UD$20,18,FALSE)&lt;-2),"",'Total-corrected counts'!T163),"")</f>
        <v/>
      </c>
      <c r="U163" t="str">
        <f>IFERROR(IF(OR(HLOOKUP($A163,'Z-scores'!$C$2:$UD$20,19,FALSE)&gt;2,HLOOKUP($A163,'Z-scores'!$C$2:$UD$20,19,FALSE)&lt;-2),"",'Total-corrected counts'!U163),"")</f>
        <v/>
      </c>
      <c r="V163">
        <f t="shared" si="8"/>
        <v>1</v>
      </c>
      <c r="W163" t="str">
        <f t="shared" si="9"/>
        <v/>
      </c>
      <c r="X163" t="str">
        <f t="shared" si="10"/>
        <v/>
      </c>
      <c r="Y163" t="str">
        <f t="shared" si="11"/>
        <v/>
      </c>
    </row>
    <row r="164" spans="1:25" x14ac:dyDescent="0.25">
      <c r="A164">
        <v>166</v>
      </c>
      <c r="B164" t="s">
        <v>668</v>
      </c>
      <c r="C164">
        <v>113500</v>
      </c>
      <c r="D164">
        <v>824</v>
      </c>
      <c r="E164" t="str">
        <f>IFERROR(IF(OR(HLOOKUP($A164,'Z-scores'!$C$2:$UD$20,3,FALSE)&gt;2,HLOOKUP(A164,'Z-scores'!$C$2:$UD$20,3,FALSE)&lt;-2),"",'Total-corrected counts'!E164),"")</f>
        <v/>
      </c>
      <c r="F164" t="str">
        <f>IFERROR(IF(OR(HLOOKUP($A164,'Z-scores'!$C$2:$UD$20,4,FALSE)&gt;2,HLOOKUP($A164,'Z-scores'!$C$2:$UD$20,4,FALSE)&lt;-2),"",'Total-corrected counts'!F164),"")</f>
        <v/>
      </c>
      <c r="G164" t="str">
        <f>IFERROR(IF(OR(HLOOKUP($A164,'Z-scores'!$C$2:$UD$20,5,FALSE)&gt;2,HLOOKUP($A164,'Z-scores'!$C$2:$UD$20,5,FALSE)&lt;-2),"",'Total-corrected counts'!G164),"")</f>
        <v/>
      </c>
      <c r="H164" t="str">
        <f>IFERROR(IF(OR(HLOOKUP($A164,'Z-scores'!$C$2:$UD$20,6,FALSE)&gt;2,HLOOKUP($A164,'Z-scores'!$C$2:$UD$20,6,FALSE)&lt;-2),"",'Total-corrected counts'!H164),"")</f>
        <v/>
      </c>
      <c r="I164" t="str">
        <f>IFERROR(IF(OR(HLOOKUP($A164,'Z-scores'!$C$2:$UD$20,7,FALSE)&gt;2,HLOOKUP($A164,'Z-scores'!$C$2:$UD$20,7,FALSE)&lt;-2),"",'Total-corrected counts'!I164),"")</f>
        <v/>
      </c>
      <c r="J164" t="str">
        <f>IFERROR(IF(OR(HLOOKUP($A164,'Z-scores'!$C$2:$UD$20,8,FALSE)&gt;2,HLOOKUP($A164,'Z-scores'!$C$2:$UD$20,8,FALSE)&lt;-2),"",'Total-corrected counts'!J164),"")</f>
        <v/>
      </c>
      <c r="K164" t="str">
        <f>IFERROR(IF(OR(HLOOKUP($A164,'Z-scores'!$C$2:$UD$20,9,FALSE)&gt;2,HLOOKUP($A164,'Z-scores'!$C$2:$UD$20,9,FALSE)&lt;-2),"",'Total-corrected counts'!K164),"")</f>
        <v/>
      </c>
      <c r="L164" t="str">
        <f>IFERROR(IF(OR(HLOOKUP($A164,'Z-scores'!$C$2:$UD$20,10,FALSE)&gt;2,HLOOKUP($A164,'Z-scores'!$C$2:$UD$20,10,FALSE)&lt;-2),"",'Total-corrected counts'!L164),"")</f>
        <v/>
      </c>
      <c r="M164" t="str">
        <f>IFERROR(IF(OR(HLOOKUP($A164,'Z-scores'!$C$2:$UD$20,11,FALSE)&gt;2,HLOOKUP($A164,'Z-scores'!$C$2:$UD$20,11,FALSE)&lt;-2),"",'Total-corrected counts'!M164),"")</f>
        <v/>
      </c>
      <c r="N164" t="str">
        <f>IFERROR(IF(OR(HLOOKUP($A164,'Z-scores'!$C$2:$UD$20,12,FALSE)&gt;2,HLOOKUP($A164,'Z-scores'!$C$2:$UD$20,12,FALSE)&lt;-2),"",'Total-corrected counts'!N164),"")</f>
        <v/>
      </c>
      <c r="O164" t="str">
        <f>IFERROR(IF(OR(HLOOKUP($A164,'Z-scores'!$C$2:$UD$20,13,FALSE)&gt;2,HLOOKUP($A164,'Z-scores'!$C$2:$UD$20,13,FALSE)&lt;-2),"",'Total-corrected counts'!O164),"")</f>
        <v/>
      </c>
      <c r="P164" t="str">
        <f>IFERROR(IF(OR(HLOOKUP($A164,'Z-scores'!$C$2:$UD$20,14,FALSE)&gt;2,HLOOKUP($A164,'Z-scores'!$C$2:$UD$20,14,FALSE)&lt;-2),"",'Total-corrected counts'!P164),"")</f>
        <v/>
      </c>
      <c r="Q164" t="str">
        <f>IFERROR(IF(OR(HLOOKUP($A164,'Z-scores'!$C$2:$UD$20,15,FALSE)&gt;2,HLOOKUP($A164,'Z-scores'!$C$2:$UD$20,15,FALSE)&lt;-2),"",'Total-corrected counts'!Q164),"")</f>
        <v/>
      </c>
      <c r="R164" t="str">
        <f>IFERROR(IF(OR(HLOOKUP($A164,'Z-scores'!$C$2:$UD$20,16,FALSE)&gt;2,HLOOKUP($A164,'Z-scores'!$C$2:$UD$20,16,FALSE)&lt;-2),"",'Total-corrected counts'!R164),"")</f>
        <v/>
      </c>
      <c r="S164" t="str">
        <f>IFERROR(IF(OR(HLOOKUP($A164,'Z-scores'!$C$2:$UD$20,17,FALSE)&gt;2,HLOOKUP($A164,'Z-scores'!$C$2:$UD$20,17,FALSE)&lt;-2),"",'Total-corrected counts'!S164),"")</f>
        <v/>
      </c>
      <c r="T164" t="str">
        <f>IFERROR(IF(OR(HLOOKUP($A164,'Z-scores'!$C$2:$UD$20,18,FALSE)&gt;2,HLOOKUP($A164,'Z-scores'!$C$2:$UD$20,18,FALSE)&lt;-2),"",'Total-corrected counts'!T164),"")</f>
        <v/>
      </c>
      <c r="U164" t="str">
        <f>IFERROR(IF(OR(HLOOKUP($A164,'Z-scores'!$C$2:$UD$20,19,FALSE)&gt;2,HLOOKUP($A164,'Z-scores'!$C$2:$UD$20,19,FALSE)&lt;-2),"",'Total-corrected counts'!U164),"")</f>
        <v/>
      </c>
      <c r="V164">
        <f t="shared" si="8"/>
        <v>1</v>
      </c>
      <c r="W164" t="str">
        <f t="shared" si="9"/>
        <v/>
      </c>
      <c r="X164" t="str">
        <f t="shared" si="10"/>
        <v/>
      </c>
      <c r="Y164" t="str">
        <f t="shared" si="11"/>
        <v/>
      </c>
    </row>
    <row r="165" spans="1:25" x14ac:dyDescent="0.25">
      <c r="A165">
        <v>167</v>
      </c>
      <c r="B165" t="s">
        <v>669</v>
      </c>
      <c r="C165">
        <v>31100</v>
      </c>
      <c r="D165">
        <v>159</v>
      </c>
      <c r="E165" t="str">
        <f>IFERROR(IF(OR(HLOOKUP($A165,'Z-scores'!$C$2:$UD$20,3,FALSE)&gt;2,HLOOKUP(A165,'Z-scores'!$C$2:$UD$20,3,FALSE)&lt;-2),"",'Total-corrected counts'!E165),"")</f>
        <v/>
      </c>
      <c r="F165" t="str">
        <f>IFERROR(IF(OR(HLOOKUP($A165,'Z-scores'!$C$2:$UD$20,4,FALSE)&gt;2,HLOOKUP($A165,'Z-scores'!$C$2:$UD$20,4,FALSE)&lt;-2),"",'Total-corrected counts'!F165),"")</f>
        <v/>
      </c>
      <c r="G165" t="str">
        <f>IFERROR(IF(OR(HLOOKUP($A165,'Z-scores'!$C$2:$UD$20,5,FALSE)&gt;2,HLOOKUP($A165,'Z-scores'!$C$2:$UD$20,5,FALSE)&lt;-2),"",'Total-corrected counts'!G165),"")</f>
        <v/>
      </c>
      <c r="H165" t="str">
        <f>IFERROR(IF(OR(HLOOKUP($A165,'Z-scores'!$C$2:$UD$20,6,FALSE)&gt;2,HLOOKUP($A165,'Z-scores'!$C$2:$UD$20,6,FALSE)&lt;-2),"",'Total-corrected counts'!H165),"")</f>
        <v/>
      </c>
      <c r="I165" t="str">
        <f>IFERROR(IF(OR(HLOOKUP($A165,'Z-scores'!$C$2:$UD$20,7,FALSE)&gt;2,HLOOKUP($A165,'Z-scores'!$C$2:$UD$20,7,FALSE)&lt;-2),"",'Total-corrected counts'!I165),"")</f>
        <v/>
      </c>
      <c r="J165" t="str">
        <f>IFERROR(IF(OR(HLOOKUP($A165,'Z-scores'!$C$2:$UD$20,8,FALSE)&gt;2,HLOOKUP($A165,'Z-scores'!$C$2:$UD$20,8,FALSE)&lt;-2),"",'Total-corrected counts'!J165),"")</f>
        <v/>
      </c>
      <c r="K165" t="str">
        <f>IFERROR(IF(OR(HLOOKUP($A165,'Z-scores'!$C$2:$UD$20,9,FALSE)&gt;2,HLOOKUP($A165,'Z-scores'!$C$2:$UD$20,9,FALSE)&lt;-2),"",'Total-corrected counts'!K165),"")</f>
        <v/>
      </c>
      <c r="L165" t="str">
        <f>IFERROR(IF(OR(HLOOKUP($A165,'Z-scores'!$C$2:$UD$20,10,FALSE)&gt;2,HLOOKUP($A165,'Z-scores'!$C$2:$UD$20,10,FALSE)&lt;-2),"",'Total-corrected counts'!L165),"")</f>
        <v/>
      </c>
      <c r="M165" t="str">
        <f>IFERROR(IF(OR(HLOOKUP($A165,'Z-scores'!$C$2:$UD$20,11,FALSE)&gt;2,HLOOKUP($A165,'Z-scores'!$C$2:$UD$20,11,FALSE)&lt;-2),"",'Total-corrected counts'!M165),"")</f>
        <v/>
      </c>
      <c r="N165" t="str">
        <f>IFERROR(IF(OR(HLOOKUP($A165,'Z-scores'!$C$2:$UD$20,12,FALSE)&gt;2,HLOOKUP($A165,'Z-scores'!$C$2:$UD$20,12,FALSE)&lt;-2),"",'Total-corrected counts'!N165),"")</f>
        <v/>
      </c>
      <c r="O165" t="str">
        <f>IFERROR(IF(OR(HLOOKUP($A165,'Z-scores'!$C$2:$UD$20,13,FALSE)&gt;2,HLOOKUP($A165,'Z-scores'!$C$2:$UD$20,13,FALSE)&lt;-2),"",'Total-corrected counts'!O165),"")</f>
        <v/>
      </c>
      <c r="P165" t="str">
        <f>IFERROR(IF(OR(HLOOKUP($A165,'Z-scores'!$C$2:$UD$20,14,FALSE)&gt;2,HLOOKUP($A165,'Z-scores'!$C$2:$UD$20,14,FALSE)&lt;-2),"",'Total-corrected counts'!P165),"")</f>
        <v/>
      </c>
      <c r="Q165" t="str">
        <f>IFERROR(IF(OR(HLOOKUP($A165,'Z-scores'!$C$2:$UD$20,15,FALSE)&gt;2,HLOOKUP($A165,'Z-scores'!$C$2:$UD$20,15,FALSE)&lt;-2),"",'Total-corrected counts'!Q165),"")</f>
        <v/>
      </c>
      <c r="R165" t="str">
        <f>IFERROR(IF(OR(HLOOKUP($A165,'Z-scores'!$C$2:$UD$20,16,FALSE)&gt;2,HLOOKUP($A165,'Z-scores'!$C$2:$UD$20,16,FALSE)&lt;-2),"",'Total-corrected counts'!R165),"")</f>
        <v/>
      </c>
      <c r="S165" t="str">
        <f>IFERROR(IF(OR(HLOOKUP($A165,'Z-scores'!$C$2:$UD$20,17,FALSE)&gt;2,HLOOKUP($A165,'Z-scores'!$C$2:$UD$20,17,FALSE)&lt;-2),"",'Total-corrected counts'!S165),"")</f>
        <v/>
      </c>
      <c r="T165" t="str">
        <f>IFERROR(IF(OR(HLOOKUP($A165,'Z-scores'!$C$2:$UD$20,18,FALSE)&gt;2,HLOOKUP($A165,'Z-scores'!$C$2:$UD$20,18,FALSE)&lt;-2),"",'Total-corrected counts'!T165),"")</f>
        <v/>
      </c>
      <c r="U165" t="str">
        <f>IFERROR(IF(OR(HLOOKUP($A165,'Z-scores'!$C$2:$UD$20,19,FALSE)&gt;2,HLOOKUP($A165,'Z-scores'!$C$2:$UD$20,19,FALSE)&lt;-2),"",'Total-corrected counts'!U165),"")</f>
        <v/>
      </c>
      <c r="V165">
        <f t="shared" si="8"/>
        <v>1</v>
      </c>
      <c r="W165" t="str">
        <f t="shared" si="9"/>
        <v/>
      </c>
      <c r="X165" t="str">
        <f t="shared" si="10"/>
        <v/>
      </c>
      <c r="Y165" t="str">
        <f t="shared" si="11"/>
        <v/>
      </c>
    </row>
    <row r="166" spans="1:25" x14ac:dyDescent="0.25">
      <c r="A166">
        <v>168</v>
      </c>
      <c r="B166" t="s">
        <v>670</v>
      </c>
      <c r="C166">
        <v>31700</v>
      </c>
      <c r="D166">
        <v>159</v>
      </c>
      <c r="E166" t="str">
        <f>IFERROR(IF(OR(HLOOKUP($A166,'Z-scores'!$C$2:$UD$20,3,FALSE)&gt;2,HLOOKUP(A166,'Z-scores'!$C$2:$UD$20,3,FALSE)&lt;-2),"",'Total-corrected counts'!E166),"")</f>
        <v/>
      </c>
      <c r="F166" t="str">
        <f>IFERROR(IF(OR(HLOOKUP($A166,'Z-scores'!$C$2:$UD$20,4,FALSE)&gt;2,HLOOKUP($A166,'Z-scores'!$C$2:$UD$20,4,FALSE)&lt;-2),"",'Total-corrected counts'!F166),"")</f>
        <v/>
      </c>
      <c r="G166" t="str">
        <f>IFERROR(IF(OR(HLOOKUP($A166,'Z-scores'!$C$2:$UD$20,5,FALSE)&gt;2,HLOOKUP($A166,'Z-scores'!$C$2:$UD$20,5,FALSE)&lt;-2),"",'Total-corrected counts'!G166),"")</f>
        <v/>
      </c>
      <c r="H166" t="str">
        <f>IFERROR(IF(OR(HLOOKUP($A166,'Z-scores'!$C$2:$UD$20,6,FALSE)&gt;2,HLOOKUP($A166,'Z-scores'!$C$2:$UD$20,6,FALSE)&lt;-2),"",'Total-corrected counts'!H166),"")</f>
        <v/>
      </c>
      <c r="I166" t="str">
        <f>IFERROR(IF(OR(HLOOKUP($A166,'Z-scores'!$C$2:$UD$20,7,FALSE)&gt;2,HLOOKUP($A166,'Z-scores'!$C$2:$UD$20,7,FALSE)&lt;-2),"",'Total-corrected counts'!I166),"")</f>
        <v/>
      </c>
      <c r="J166" t="str">
        <f>IFERROR(IF(OR(HLOOKUP($A166,'Z-scores'!$C$2:$UD$20,8,FALSE)&gt;2,HLOOKUP($A166,'Z-scores'!$C$2:$UD$20,8,FALSE)&lt;-2),"",'Total-corrected counts'!J166),"")</f>
        <v/>
      </c>
      <c r="K166" t="str">
        <f>IFERROR(IF(OR(HLOOKUP($A166,'Z-scores'!$C$2:$UD$20,9,FALSE)&gt;2,HLOOKUP($A166,'Z-scores'!$C$2:$UD$20,9,FALSE)&lt;-2),"",'Total-corrected counts'!K166),"")</f>
        <v/>
      </c>
      <c r="L166" t="str">
        <f>IFERROR(IF(OR(HLOOKUP($A166,'Z-scores'!$C$2:$UD$20,10,FALSE)&gt;2,HLOOKUP($A166,'Z-scores'!$C$2:$UD$20,10,FALSE)&lt;-2),"",'Total-corrected counts'!L166),"")</f>
        <v/>
      </c>
      <c r="M166" t="str">
        <f>IFERROR(IF(OR(HLOOKUP($A166,'Z-scores'!$C$2:$UD$20,11,FALSE)&gt;2,HLOOKUP($A166,'Z-scores'!$C$2:$UD$20,11,FALSE)&lt;-2),"",'Total-corrected counts'!M166),"")</f>
        <v/>
      </c>
      <c r="N166" t="str">
        <f>IFERROR(IF(OR(HLOOKUP($A166,'Z-scores'!$C$2:$UD$20,12,FALSE)&gt;2,HLOOKUP($A166,'Z-scores'!$C$2:$UD$20,12,FALSE)&lt;-2),"",'Total-corrected counts'!N166),"")</f>
        <v/>
      </c>
      <c r="O166" t="str">
        <f>IFERROR(IF(OR(HLOOKUP($A166,'Z-scores'!$C$2:$UD$20,13,FALSE)&gt;2,HLOOKUP($A166,'Z-scores'!$C$2:$UD$20,13,FALSE)&lt;-2),"",'Total-corrected counts'!O166),"")</f>
        <v/>
      </c>
      <c r="P166" t="str">
        <f>IFERROR(IF(OR(HLOOKUP($A166,'Z-scores'!$C$2:$UD$20,14,FALSE)&gt;2,HLOOKUP($A166,'Z-scores'!$C$2:$UD$20,14,FALSE)&lt;-2),"",'Total-corrected counts'!P166),"")</f>
        <v/>
      </c>
      <c r="Q166" t="str">
        <f>IFERROR(IF(OR(HLOOKUP($A166,'Z-scores'!$C$2:$UD$20,15,FALSE)&gt;2,HLOOKUP($A166,'Z-scores'!$C$2:$UD$20,15,FALSE)&lt;-2),"",'Total-corrected counts'!Q166),"")</f>
        <v/>
      </c>
      <c r="R166" t="str">
        <f>IFERROR(IF(OR(HLOOKUP($A166,'Z-scores'!$C$2:$UD$20,16,FALSE)&gt;2,HLOOKUP($A166,'Z-scores'!$C$2:$UD$20,16,FALSE)&lt;-2),"",'Total-corrected counts'!R166),"")</f>
        <v/>
      </c>
      <c r="S166" t="str">
        <f>IFERROR(IF(OR(HLOOKUP($A166,'Z-scores'!$C$2:$UD$20,17,FALSE)&gt;2,HLOOKUP($A166,'Z-scores'!$C$2:$UD$20,17,FALSE)&lt;-2),"",'Total-corrected counts'!S166),"")</f>
        <v/>
      </c>
      <c r="T166" t="str">
        <f>IFERROR(IF(OR(HLOOKUP($A166,'Z-scores'!$C$2:$UD$20,18,FALSE)&gt;2,HLOOKUP($A166,'Z-scores'!$C$2:$UD$20,18,FALSE)&lt;-2),"",'Total-corrected counts'!T166),"")</f>
        <v/>
      </c>
      <c r="U166" t="str">
        <f>IFERROR(IF(OR(HLOOKUP($A166,'Z-scores'!$C$2:$UD$20,19,FALSE)&gt;2,HLOOKUP($A166,'Z-scores'!$C$2:$UD$20,19,FALSE)&lt;-2),"",'Total-corrected counts'!U166),"")</f>
        <v/>
      </c>
      <c r="V166">
        <f t="shared" si="8"/>
        <v>1</v>
      </c>
      <c r="W166" t="str">
        <f t="shared" si="9"/>
        <v/>
      </c>
      <c r="X166" t="str">
        <f t="shared" si="10"/>
        <v/>
      </c>
      <c r="Y166" t="str">
        <f t="shared" si="11"/>
        <v/>
      </c>
    </row>
    <row r="167" spans="1:25" x14ac:dyDescent="0.25">
      <c r="A167">
        <v>169</v>
      </c>
      <c r="B167" t="s">
        <v>99</v>
      </c>
      <c r="C167">
        <v>95400</v>
      </c>
      <c r="D167">
        <v>154</v>
      </c>
      <c r="E167">
        <f>IFERROR(IF(OR(HLOOKUP($A167,'Z-scores'!$C$2:$UD$20,3,FALSE)&gt;2,HLOOKUP(A167,'Z-scores'!$C$2:$UD$20,3,FALSE)&lt;-2),"",'Total-corrected counts'!E167),"")</f>
        <v>0</v>
      </c>
      <c r="F167">
        <f>IFERROR(IF(OR(HLOOKUP($A167,'Z-scores'!$C$2:$UD$20,4,FALSE)&gt;2,HLOOKUP($A167,'Z-scores'!$C$2:$UD$20,4,FALSE)&lt;-2),"",'Total-corrected counts'!F167),"")</f>
        <v>0</v>
      </c>
      <c r="G167">
        <f>IFERROR(IF(OR(HLOOKUP($A167,'Z-scores'!$C$2:$UD$20,5,FALSE)&gt;2,HLOOKUP($A167,'Z-scores'!$C$2:$UD$20,5,FALSE)&lt;-2),"",'Total-corrected counts'!G167),"")</f>
        <v>0.55400880773275429</v>
      </c>
      <c r="H167">
        <f>IFERROR(IF(OR(HLOOKUP($A167,'Z-scores'!$C$2:$UD$20,6,FALSE)&gt;2,HLOOKUP($A167,'Z-scores'!$C$2:$UD$20,6,FALSE)&lt;-2),"",'Total-corrected counts'!H167),"")</f>
        <v>0</v>
      </c>
      <c r="I167">
        <f>IFERROR(IF(OR(HLOOKUP($A167,'Z-scores'!$C$2:$UD$20,7,FALSE)&gt;2,HLOOKUP($A167,'Z-scores'!$C$2:$UD$20,7,FALSE)&lt;-2),"",'Total-corrected counts'!I167),"")</f>
        <v>0</v>
      </c>
      <c r="J167">
        <f>IFERROR(IF(OR(HLOOKUP($A167,'Z-scores'!$C$2:$UD$20,8,FALSE)&gt;2,HLOOKUP($A167,'Z-scores'!$C$2:$UD$20,8,FALSE)&lt;-2),"",'Total-corrected counts'!J167),"")</f>
        <v>0.26626116078032269</v>
      </c>
      <c r="K167">
        <f>IFERROR(IF(OR(HLOOKUP($A167,'Z-scores'!$C$2:$UD$20,9,FALSE)&gt;2,HLOOKUP($A167,'Z-scores'!$C$2:$UD$20,9,FALSE)&lt;-2),"",'Total-corrected counts'!K167),"")</f>
        <v>0</v>
      </c>
      <c r="L167">
        <f>IFERROR(IF(OR(HLOOKUP($A167,'Z-scores'!$C$2:$UD$20,10,FALSE)&gt;2,HLOOKUP($A167,'Z-scores'!$C$2:$UD$20,10,FALSE)&lt;-2),"",'Total-corrected counts'!L167),"")</f>
        <v>0</v>
      </c>
      <c r="M167">
        <f>IFERROR(IF(OR(HLOOKUP($A167,'Z-scores'!$C$2:$UD$20,11,FALSE)&gt;2,HLOOKUP($A167,'Z-scores'!$C$2:$UD$20,11,FALSE)&lt;-2),"",'Total-corrected counts'!M167),"")</f>
        <v>0</v>
      </c>
      <c r="N167">
        <f>IFERROR(IF(OR(HLOOKUP($A167,'Z-scores'!$C$2:$UD$20,12,FALSE)&gt;2,HLOOKUP($A167,'Z-scores'!$C$2:$UD$20,12,FALSE)&lt;-2),"",'Total-corrected counts'!N167),"")</f>
        <v>0.48570069656811221</v>
      </c>
      <c r="O167">
        <f>IFERROR(IF(OR(HLOOKUP($A167,'Z-scores'!$C$2:$UD$20,13,FALSE)&gt;2,HLOOKUP($A167,'Z-scores'!$C$2:$UD$20,13,FALSE)&lt;-2),"",'Total-corrected counts'!O167),"")</f>
        <v>0</v>
      </c>
      <c r="P167">
        <f>IFERROR(IF(OR(HLOOKUP($A167,'Z-scores'!$C$2:$UD$20,14,FALSE)&gt;2,HLOOKUP($A167,'Z-scores'!$C$2:$UD$20,14,FALSE)&lt;-2),"",'Total-corrected counts'!P167),"")</f>
        <v>0</v>
      </c>
      <c r="Q167">
        <f>IFERROR(IF(OR(HLOOKUP($A167,'Z-scores'!$C$2:$UD$20,15,FALSE)&gt;2,HLOOKUP($A167,'Z-scores'!$C$2:$UD$20,15,FALSE)&lt;-2),"",'Total-corrected counts'!Q167),"")</f>
        <v>0</v>
      </c>
      <c r="R167">
        <f>IFERROR(IF(OR(HLOOKUP($A167,'Z-scores'!$C$2:$UD$20,16,FALSE)&gt;2,HLOOKUP($A167,'Z-scores'!$C$2:$UD$20,16,FALSE)&lt;-2),"",'Total-corrected counts'!R167),"")</f>
        <v>0.39668944625759572</v>
      </c>
      <c r="S167">
        <f>IFERROR(IF(OR(HLOOKUP($A167,'Z-scores'!$C$2:$UD$20,17,FALSE)&gt;2,HLOOKUP($A167,'Z-scores'!$C$2:$UD$20,17,FALSE)&lt;-2),"",'Total-corrected counts'!S167),"")</f>
        <v>0</v>
      </c>
      <c r="T167">
        <f>IFERROR(IF(OR(HLOOKUP($A167,'Z-scores'!$C$2:$UD$20,18,FALSE)&gt;2,HLOOKUP($A167,'Z-scores'!$C$2:$UD$20,18,FALSE)&lt;-2),"",'Total-corrected counts'!T167),"")</f>
        <v>0</v>
      </c>
      <c r="U167" t="str">
        <f>IFERROR(IF(OR(HLOOKUP($A167,'Z-scores'!$C$2:$UD$20,19,FALSE)&gt;2,HLOOKUP($A167,'Z-scores'!$C$2:$UD$20,19,FALSE)&lt;-2),"",'Total-corrected counts'!U167),"")</f>
        <v/>
      </c>
      <c r="V167">
        <f t="shared" si="8"/>
        <v>1</v>
      </c>
      <c r="W167">
        <f t="shared" si="9"/>
        <v>0.73971691135047601</v>
      </c>
      <c r="X167">
        <f t="shared" si="10"/>
        <v>9.114110761256411E-2</v>
      </c>
      <c r="Y167">
        <f t="shared" si="11"/>
        <v>0.12605573468938686</v>
      </c>
    </row>
    <row r="168" spans="1:25" x14ac:dyDescent="0.25">
      <c r="A168">
        <v>170</v>
      </c>
      <c r="B168" t="s">
        <v>100</v>
      </c>
      <c r="C168">
        <v>65500</v>
      </c>
      <c r="D168">
        <v>1008</v>
      </c>
      <c r="E168" t="str">
        <f>IFERROR(IF(OR(HLOOKUP($A168,'Z-scores'!$C$2:$UD$20,3,FALSE)&gt;2,HLOOKUP(A168,'Z-scores'!$C$2:$UD$20,3,FALSE)&lt;-2),"",'Total-corrected counts'!E168),"")</f>
        <v/>
      </c>
      <c r="F168">
        <f>IFERROR(IF(OR(HLOOKUP($A168,'Z-scores'!$C$2:$UD$20,4,FALSE)&gt;2,HLOOKUP($A168,'Z-scores'!$C$2:$UD$20,4,FALSE)&lt;-2),"",'Total-corrected counts'!F168),"")</f>
        <v>8.7115731033871775</v>
      </c>
      <c r="G168">
        <f>IFERROR(IF(OR(HLOOKUP($A168,'Z-scores'!$C$2:$UD$20,5,FALSE)&gt;2,HLOOKUP($A168,'Z-scores'!$C$2:$UD$20,5,FALSE)&lt;-2),"",'Total-corrected counts'!G168),"")</f>
        <v>1.9239214959446556</v>
      </c>
      <c r="H168">
        <f>IFERROR(IF(OR(HLOOKUP($A168,'Z-scores'!$C$2:$UD$20,6,FALSE)&gt;2,HLOOKUP($A168,'Z-scores'!$C$2:$UD$20,6,FALSE)&lt;-2),"",'Total-corrected counts'!H168),"")</f>
        <v>1.1657118765099284</v>
      </c>
      <c r="I168">
        <f>IFERROR(IF(OR(HLOOKUP($A168,'Z-scores'!$C$2:$UD$20,7,FALSE)&gt;2,HLOOKUP($A168,'Z-scores'!$C$2:$UD$20,7,FALSE)&lt;-2),"",'Total-corrected counts'!I168),"")</f>
        <v>5.2518324462272075</v>
      </c>
      <c r="J168">
        <f>IFERROR(IF(OR(HLOOKUP($A168,'Z-scores'!$C$2:$UD$20,8,FALSE)&gt;2,HLOOKUP($A168,'Z-scores'!$C$2:$UD$20,8,FALSE)&lt;-2),"",'Total-corrected counts'!J168),"")</f>
        <v>2.302665964526124</v>
      </c>
      <c r="K168">
        <f>IFERROR(IF(OR(HLOOKUP($A168,'Z-scores'!$C$2:$UD$20,9,FALSE)&gt;2,HLOOKUP($A168,'Z-scores'!$C$2:$UD$20,9,FALSE)&lt;-2),"",'Total-corrected counts'!K168),"")</f>
        <v>0.92758793689726293</v>
      </c>
      <c r="L168">
        <f>IFERROR(IF(OR(HLOOKUP($A168,'Z-scores'!$C$2:$UD$20,10,FALSE)&gt;2,HLOOKUP($A168,'Z-scores'!$C$2:$UD$20,10,FALSE)&lt;-2),"",'Total-corrected counts'!L168),"")</f>
        <v>26.873422388109724</v>
      </c>
      <c r="M168">
        <f>IFERROR(IF(OR(HLOOKUP($A168,'Z-scores'!$C$2:$UD$20,11,FALSE)&gt;2,HLOOKUP($A168,'Z-scores'!$C$2:$UD$20,11,FALSE)&lt;-2),"",'Total-corrected counts'!M168),"")</f>
        <v>8.4089524702968159</v>
      </c>
      <c r="N168">
        <f>IFERROR(IF(OR(HLOOKUP($A168,'Z-scores'!$C$2:$UD$20,12,FALSE)&gt;2,HLOOKUP($A168,'Z-scores'!$C$2:$UD$20,12,FALSE)&lt;-2),"",'Total-corrected counts'!N168),"")</f>
        <v>0.17411911763762511</v>
      </c>
      <c r="O168">
        <f>IFERROR(IF(OR(HLOOKUP($A168,'Z-scores'!$C$2:$UD$20,13,FALSE)&gt;2,HLOOKUP($A168,'Z-scores'!$C$2:$UD$20,13,FALSE)&lt;-2),"",'Total-corrected counts'!O168),"")</f>
        <v>3.2239967665802785</v>
      </c>
      <c r="P168">
        <f>IFERROR(IF(OR(HLOOKUP($A168,'Z-scores'!$C$2:$UD$20,14,FALSE)&gt;2,HLOOKUP($A168,'Z-scores'!$C$2:$UD$20,14,FALSE)&lt;-2),"",'Total-corrected counts'!P168),"")</f>
        <v>17.189143401988758</v>
      </c>
      <c r="Q168">
        <f>IFERROR(IF(OR(HLOOKUP($A168,'Z-scores'!$C$2:$UD$20,15,FALSE)&gt;2,HLOOKUP($A168,'Z-scores'!$C$2:$UD$20,15,FALSE)&lt;-2),"",'Total-corrected counts'!Q168),"")</f>
        <v>3.1593481601672502</v>
      </c>
      <c r="R168">
        <f>IFERROR(IF(OR(HLOOKUP($A168,'Z-scores'!$C$2:$UD$20,16,FALSE)&gt;2,HLOOKUP($A168,'Z-scores'!$C$2:$UD$20,16,FALSE)&lt;-2),"",'Total-corrected counts'!R168),"")</f>
        <v>2.007489015909651</v>
      </c>
      <c r="S168">
        <f>IFERROR(IF(OR(HLOOKUP($A168,'Z-scores'!$C$2:$UD$20,17,FALSE)&gt;2,HLOOKUP($A168,'Z-scores'!$C$2:$UD$20,17,FALSE)&lt;-2),"",'Total-corrected counts'!S168),"")</f>
        <v>3.246228024176256</v>
      </c>
      <c r="T168">
        <f>IFERROR(IF(OR(HLOOKUP($A168,'Z-scores'!$C$2:$UD$20,18,FALSE)&gt;2,HLOOKUP($A168,'Z-scores'!$C$2:$UD$20,18,FALSE)&lt;-2),"",'Total-corrected counts'!T168),"")</f>
        <v>19.965532823713964</v>
      </c>
      <c r="U168">
        <f>IFERROR(IF(OR(HLOOKUP($A168,'Z-scores'!$C$2:$UD$20,19,FALSE)&gt;2,HLOOKUP($A168,'Z-scores'!$C$2:$UD$20,19,FALSE)&lt;-2),"",'Total-corrected counts'!U168),"")</f>
        <v>7.31200340214283</v>
      </c>
      <c r="V168">
        <f t="shared" si="8"/>
        <v>1</v>
      </c>
      <c r="W168">
        <f t="shared" si="9"/>
        <v>0.98267605121652291</v>
      </c>
      <c r="X168">
        <f t="shared" si="10"/>
        <v>6.9457084602373618</v>
      </c>
      <c r="Y168">
        <f t="shared" si="11"/>
        <v>7.0347325890395771</v>
      </c>
    </row>
    <row r="169" spans="1:25" x14ac:dyDescent="0.25">
      <c r="A169">
        <v>171</v>
      </c>
      <c r="B169" t="s">
        <v>101</v>
      </c>
      <c r="C169">
        <v>20200</v>
      </c>
      <c r="D169">
        <v>972</v>
      </c>
      <c r="E169">
        <f>IFERROR(IF(OR(HLOOKUP($A169,'Z-scores'!$C$2:$UD$20,3,FALSE)&gt;2,HLOOKUP(A169,'Z-scores'!$C$2:$UD$20,3,FALSE)&lt;-2),"",'Total-corrected counts'!E169),"")</f>
        <v>0.32873625564922049</v>
      </c>
      <c r="F169">
        <f>IFERROR(IF(OR(HLOOKUP($A169,'Z-scores'!$C$2:$UD$20,4,FALSE)&gt;2,HLOOKUP($A169,'Z-scores'!$C$2:$UD$20,4,FALSE)&lt;-2),"",'Total-corrected counts'!F169),"")</f>
        <v>0</v>
      </c>
      <c r="G169">
        <f>IFERROR(IF(OR(HLOOKUP($A169,'Z-scores'!$C$2:$UD$20,5,FALSE)&gt;2,HLOOKUP($A169,'Z-scores'!$C$2:$UD$20,5,FALSE)&lt;-2),"",'Total-corrected counts'!G169),"")</f>
        <v>0.2518221853330701</v>
      </c>
      <c r="H169">
        <f>IFERROR(IF(OR(HLOOKUP($A169,'Z-scores'!$C$2:$UD$20,6,FALSE)&gt;2,HLOOKUP($A169,'Z-scores'!$C$2:$UD$20,6,FALSE)&lt;-2),"",'Total-corrected counts'!H169),"")</f>
        <v>0.40485801699147217</v>
      </c>
      <c r="I169">
        <f>IFERROR(IF(OR(HLOOKUP($A169,'Z-scores'!$C$2:$UD$20,7,FALSE)&gt;2,HLOOKUP($A169,'Z-scores'!$C$2:$UD$20,7,FALSE)&lt;-2),"",'Total-corrected counts'!I169),"")</f>
        <v>0</v>
      </c>
      <c r="J169">
        <f>IFERROR(IF(OR(HLOOKUP($A169,'Z-scores'!$C$2:$UD$20,8,FALSE)&gt;2,HLOOKUP($A169,'Z-scores'!$C$2:$UD$20,8,FALSE)&lt;-2),"",'Total-corrected counts'!J169),"")</f>
        <v>7.3961433550089647E-2</v>
      </c>
      <c r="K169">
        <f>IFERROR(IF(OR(HLOOKUP($A169,'Z-scores'!$C$2:$UD$20,9,FALSE)&gt;2,HLOOKUP($A169,'Z-scores'!$C$2:$UD$20,9,FALSE)&lt;-2),"",'Total-corrected counts'!K169),"")</f>
        <v>0.43703662411505656</v>
      </c>
      <c r="L169">
        <f>IFERROR(IF(OR(HLOOKUP($A169,'Z-scores'!$C$2:$UD$20,10,FALSE)&gt;2,HLOOKUP($A169,'Z-scores'!$C$2:$UD$20,10,FALSE)&lt;-2),"",'Total-corrected counts'!L169),"")</f>
        <v>0</v>
      </c>
      <c r="M169">
        <f>IFERROR(IF(OR(HLOOKUP($A169,'Z-scores'!$C$2:$UD$20,11,FALSE)&gt;2,HLOOKUP($A169,'Z-scores'!$C$2:$UD$20,11,FALSE)&lt;-2),"",'Total-corrected counts'!M169),"")</f>
        <v>5.9899387459648547E-2</v>
      </c>
      <c r="N169">
        <f>IFERROR(IF(OR(HLOOKUP($A169,'Z-scores'!$C$2:$UD$20,12,FALSE)&gt;2,HLOOKUP($A169,'Z-scores'!$C$2:$UD$20,12,FALSE)&lt;-2),"",'Total-corrected counts'!N169),"")</f>
        <v>0.95307306496384281</v>
      </c>
      <c r="O169">
        <f>IFERROR(IF(OR(HLOOKUP($A169,'Z-scores'!$C$2:$UD$20,13,FALSE)&gt;2,HLOOKUP($A169,'Z-scores'!$C$2:$UD$20,13,FALSE)&lt;-2),"",'Total-corrected counts'!O169),"")</f>
        <v>0.27595796958202801</v>
      </c>
      <c r="P169" t="str">
        <f>IFERROR(IF(OR(HLOOKUP($A169,'Z-scores'!$C$2:$UD$20,14,FALSE)&gt;2,HLOOKUP($A169,'Z-scores'!$C$2:$UD$20,14,FALSE)&lt;-2),"",'Total-corrected counts'!P169),"")</f>
        <v/>
      </c>
      <c r="Q169">
        <f>IFERROR(IF(OR(HLOOKUP($A169,'Z-scores'!$C$2:$UD$20,15,FALSE)&gt;2,HLOOKUP($A169,'Z-scores'!$C$2:$UD$20,15,FALSE)&lt;-2),"",'Total-corrected counts'!Q169),"")</f>
        <v>0</v>
      </c>
      <c r="R169">
        <f>IFERROR(IF(OR(HLOOKUP($A169,'Z-scores'!$C$2:$UD$20,16,FALSE)&gt;2,HLOOKUP($A169,'Z-scores'!$C$2:$UD$20,16,FALSE)&lt;-2),"",'Total-corrected counts'!R169),"")</f>
        <v>0</v>
      </c>
      <c r="S169">
        <f>IFERROR(IF(OR(HLOOKUP($A169,'Z-scores'!$C$2:$UD$20,17,FALSE)&gt;2,HLOOKUP($A169,'Z-scores'!$C$2:$UD$20,17,FALSE)&lt;-2),"",'Total-corrected counts'!S169),"")</f>
        <v>4.8856274611348338E-2</v>
      </c>
      <c r="T169">
        <f>IFERROR(IF(OR(HLOOKUP($A169,'Z-scores'!$C$2:$UD$20,18,FALSE)&gt;2,HLOOKUP($A169,'Z-scores'!$C$2:$UD$20,18,FALSE)&lt;-2),"",'Total-corrected counts'!T169),"")</f>
        <v>0</v>
      </c>
      <c r="U169">
        <f>IFERROR(IF(OR(HLOOKUP($A169,'Z-scores'!$C$2:$UD$20,19,FALSE)&gt;2,HLOOKUP($A169,'Z-scores'!$C$2:$UD$20,19,FALSE)&lt;-2),"",'Total-corrected counts'!U169),"")</f>
        <v>0.11282616525561637</v>
      </c>
      <c r="V169">
        <f t="shared" si="8"/>
        <v>1</v>
      </c>
      <c r="W169">
        <f t="shared" si="9"/>
        <v>0.85036223247400633</v>
      </c>
      <c r="X169">
        <f t="shared" si="10"/>
        <v>0.1729237670109508</v>
      </c>
      <c r="Y169">
        <f t="shared" si="11"/>
        <v>0.19867335348754794</v>
      </c>
    </row>
    <row r="170" spans="1:25" x14ac:dyDescent="0.25">
      <c r="A170">
        <v>173</v>
      </c>
      <c r="B170" t="s">
        <v>102</v>
      </c>
      <c r="C170">
        <v>77800</v>
      </c>
      <c r="D170">
        <v>290</v>
      </c>
      <c r="E170">
        <f>IFERROR(IF(OR(HLOOKUP($A170,'Z-scores'!$C$2:$UD$20,3,FALSE)&gt;2,HLOOKUP(A170,'Z-scores'!$C$2:$UD$20,3,FALSE)&lt;-2),"",'Total-corrected counts'!E170),"")</f>
        <v>0.84425447473549808</v>
      </c>
      <c r="F170">
        <f>IFERROR(IF(OR(HLOOKUP($A170,'Z-scores'!$C$2:$UD$20,4,FALSE)&gt;2,HLOOKUP($A170,'Z-scores'!$C$2:$UD$20,4,FALSE)&lt;-2),"",'Total-corrected counts'!F170),"")</f>
        <v>3.6831415474772533</v>
      </c>
      <c r="G170">
        <f>IFERROR(IF(OR(HLOOKUP($A170,'Z-scores'!$C$2:$UD$20,5,FALSE)&gt;2,HLOOKUP($A170,'Z-scores'!$C$2:$UD$20,5,FALSE)&lt;-2),"",'Total-corrected counts'!G170),"")</f>
        <v>7.0510211893259622E-2</v>
      </c>
      <c r="H170">
        <f>IFERROR(IF(OR(HLOOKUP($A170,'Z-scores'!$C$2:$UD$20,6,FALSE)&gt;2,HLOOKUP($A170,'Z-scores'!$C$2:$UD$20,6,FALSE)&lt;-2),"",'Total-corrected counts'!H170),"")</f>
        <v>2.7711833232002494</v>
      </c>
      <c r="I170" t="str">
        <f>IFERROR(IF(OR(HLOOKUP($A170,'Z-scores'!$C$2:$UD$20,7,FALSE)&gt;2,HLOOKUP($A170,'Z-scores'!$C$2:$UD$20,7,FALSE)&lt;-2),"",'Total-corrected counts'!I170),"")</f>
        <v/>
      </c>
      <c r="J170">
        <f>IFERROR(IF(OR(HLOOKUP($A170,'Z-scores'!$C$2:$UD$20,8,FALSE)&gt;2,HLOOKUP($A170,'Z-scores'!$C$2:$UD$20,8,FALSE)&lt;-2),"",'Total-corrected counts'!J170),"")</f>
        <v>1.1537983633813984</v>
      </c>
      <c r="K170">
        <f>IFERROR(IF(OR(HLOOKUP($A170,'Z-scores'!$C$2:$UD$20,9,FALSE)&gt;2,HLOOKUP($A170,'Z-scores'!$C$2:$UD$20,9,FALSE)&lt;-2),"",'Total-corrected counts'!K170),"")</f>
        <v>2.0959919727966998</v>
      </c>
      <c r="L170">
        <f>IFERROR(IF(OR(HLOOKUP($A170,'Z-scores'!$C$2:$UD$20,10,FALSE)&gt;2,HLOOKUP($A170,'Z-scores'!$C$2:$UD$20,10,FALSE)&lt;-2),"",'Total-corrected counts'!L170),"")</f>
        <v>5.1374363442973126</v>
      </c>
      <c r="M170">
        <f>IFERROR(IF(OR(HLOOKUP($A170,'Z-scores'!$C$2:$UD$20,11,FALSE)&gt;2,HLOOKUP($A170,'Z-scores'!$C$2:$UD$20,11,FALSE)&lt;-2),"",'Total-corrected counts'!M170),"")</f>
        <v>0.53909448713683694</v>
      </c>
      <c r="N170">
        <f>IFERROR(IF(OR(HLOOKUP($A170,'Z-scores'!$C$2:$UD$20,12,FALSE)&gt;2,HLOOKUP($A170,'Z-scores'!$C$2:$UD$20,12,FALSE)&lt;-2),"",'Total-corrected counts'!N170),"")</f>
        <v>8.2477476775717165E-2</v>
      </c>
      <c r="O170">
        <f>IFERROR(IF(OR(HLOOKUP($A170,'Z-scores'!$C$2:$UD$20,13,FALSE)&gt;2,HLOOKUP($A170,'Z-scores'!$C$2:$UD$20,13,FALSE)&lt;-2),"",'Total-corrected counts'!O170),"")</f>
        <v>2.1235302293446301</v>
      </c>
      <c r="P170">
        <f>IFERROR(IF(OR(HLOOKUP($A170,'Z-scores'!$C$2:$UD$20,14,FALSE)&gt;2,HLOOKUP($A170,'Z-scores'!$C$2:$UD$20,14,FALSE)&lt;-2),"",'Total-corrected counts'!P170),"")</f>
        <v>2.8292423998300746</v>
      </c>
      <c r="Q170">
        <f>IFERROR(IF(OR(HLOOKUP($A170,'Z-scores'!$C$2:$UD$20,15,FALSE)&gt;2,HLOOKUP($A170,'Z-scores'!$C$2:$UD$20,15,FALSE)&lt;-2),"",'Total-corrected counts'!Q170),"")</f>
        <v>0</v>
      </c>
      <c r="R170">
        <f>IFERROR(IF(OR(HLOOKUP($A170,'Z-scores'!$C$2:$UD$20,16,FALSE)&gt;2,HLOOKUP($A170,'Z-scores'!$C$2:$UD$20,16,FALSE)&lt;-2),"",'Total-corrected counts'!R170),"")</f>
        <v>0.74930228737545856</v>
      </c>
      <c r="S170">
        <f>IFERROR(IF(OR(HLOOKUP($A170,'Z-scores'!$C$2:$UD$20,17,FALSE)&gt;2,HLOOKUP($A170,'Z-scores'!$C$2:$UD$20,17,FALSE)&lt;-2),"",'Total-corrected counts'!S170),"")</f>
        <v>4.3427799654531855E-2</v>
      </c>
      <c r="T170">
        <f>IFERROR(IF(OR(HLOOKUP($A170,'Z-scores'!$C$2:$UD$20,18,FALSE)&gt;2,HLOOKUP($A170,'Z-scores'!$C$2:$UD$20,18,FALSE)&lt;-2),"",'Total-corrected counts'!T170),"")</f>
        <v>3.9518696639020763</v>
      </c>
      <c r="U170">
        <f>IFERROR(IF(OR(HLOOKUP($A170,'Z-scores'!$C$2:$UD$20,19,FALSE)&gt;2,HLOOKUP($A170,'Z-scores'!$C$2:$UD$20,19,FALSE)&lt;-2),"",'Total-corrected counts'!U170),"")</f>
        <v>0.81581996415599511</v>
      </c>
      <c r="V170">
        <f t="shared" si="8"/>
        <v>1</v>
      </c>
      <c r="W170">
        <f t="shared" si="9"/>
        <v>0.39248500597008806</v>
      </c>
      <c r="X170">
        <f t="shared" si="10"/>
        <v>2.0369263406148135</v>
      </c>
      <c r="Y170">
        <f t="shared" si="11"/>
        <v>1.3244587276298105</v>
      </c>
    </row>
    <row r="171" spans="1:25" x14ac:dyDescent="0.25">
      <c r="A171">
        <v>174</v>
      </c>
      <c r="B171" t="s">
        <v>671</v>
      </c>
      <c r="C171">
        <v>113000</v>
      </c>
      <c r="D171">
        <v>824</v>
      </c>
      <c r="E171" t="str">
        <f>IFERROR(IF(OR(HLOOKUP($A171,'Z-scores'!$C$2:$UD$20,3,FALSE)&gt;2,HLOOKUP(A171,'Z-scores'!$C$2:$UD$20,3,FALSE)&lt;-2),"",'Total-corrected counts'!E171),"")</f>
        <v/>
      </c>
      <c r="F171" t="str">
        <f>IFERROR(IF(OR(HLOOKUP($A171,'Z-scores'!$C$2:$UD$20,4,FALSE)&gt;2,HLOOKUP($A171,'Z-scores'!$C$2:$UD$20,4,FALSE)&lt;-2),"",'Total-corrected counts'!F171),"")</f>
        <v/>
      </c>
      <c r="G171" t="str">
        <f>IFERROR(IF(OR(HLOOKUP($A171,'Z-scores'!$C$2:$UD$20,5,FALSE)&gt;2,HLOOKUP($A171,'Z-scores'!$C$2:$UD$20,5,FALSE)&lt;-2),"",'Total-corrected counts'!G171),"")</f>
        <v/>
      </c>
      <c r="H171" t="str">
        <f>IFERROR(IF(OR(HLOOKUP($A171,'Z-scores'!$C$2:$UD$20,6,FALSE)&gt;2,HLOOKUP($A171,'Z-scores'!$C$2:$UD$20,6,FALSE)&lt;-2),"",'Total-corrected counts'!H171),"")</f>
        <v/>
      </c>
      <c r="I171" t="str">
        <f>IFERROR(IF(OR(HLOOKUP($A171,'Z-scores'!$C$2:$UD$20,7,FALSE)&gt;2,HLOOKUP($A171,'Z-scores'!$C$2:$UD$20,7,FALSE)&lt;-2),"",'Total-corrected counts'!I171),"")</f>
        <v/>
      </c>
      <c r="J171" t="str">
        <f>IFERROR(IF(OR(HLOOKUP($A171,'Z-scores'!$C$2:$UD$20,8,FALSE)&gt;2,HLOOKUP($A171,'Z-scores'!$C$2:$UD$20,8,FALSE)&lt;-2),"",'Total-corrected counts'!J171),"")</f>
        <v/>
      </c>
      <c r="K171" t="str">
        <f>IFERROR(IF(OR(HLOOKUP($A171,'Z-scores'!$C$2:$UD$20,9,FALSE)&gt;2,HLOOKUP($A171,'Z-scores'!$C$2:$UD$20,9,FALSE)&lt;-2),"",'Total-corrected counts'!K171),"")</f>
        <v/>
      </c>
      <c r="L171" t="str">
        <f>IFERROR(IF(OR(HLOOKUP($A171,'Z-scores'!$C$2:$UD$20,10,FALSE)&gt;2,HLOOKUP($A171,'Z-scores'!$C$2:$UD$20,10,FALSE)&lt;-2),"",'Total-corrected counts'!L171),"")</f>
        <v/>
      </c>
      <c r="M171" t="str">
        <f>IFERROR(IF(OR(HLOOKUP($A171,'Z-scores'!$C$2:$UD$20,11,FALSE)&gt;2,HLOOKUP($A171,'Z-scores'!$C$2:$UD$20,11,FALSE)&lt;-2),"",'Total-corrected counts'!M171),"")</f>
        <v/>
      </c>
      <c r="N171" t="str">
        <f>IFERROR(IF(OR(HLOOKUP($A171,'Z-scores'!$C$2:$UD$20,12,FALSE)&gt;2,HLOOKUP($A171,'Z-scores'!$C$2:$UD$20,12,FALSE)&lt;-2),"",'Total-corrected counts'!N171),"")</f>
        <v/>
      </c>
      <c r="O171" t="str">
        <f>IFERROR(IF(OR(HLOOKUP($A171,'Z-scores'!$C$2:$UD$20,13,FALSE)&gt;2,HLOOKUP($A171,'Z-scores'!$C$2:$UD$20,13,FALSE)&lt;-2),"",'Total-corrected counts'!O171),"")</f>
        <v/>
      </c>
      <c r="P171" t="str">
        <f>IFERROR(IF(OR(HLOOKUP($A171,'Z-scores'!$C$2:$UD$20,14,FALSE)&gt;2,HLOOKUP($A171,'Z-scores'!$C$2:$UD$20,14,FALSE)&lt;-2),"",'Total-corrected counts'!P171),"")</f>
        <v/>
      </c>
      <c r="Q171" t="str">
        <f>IFERROR(IF(OR(HLOOKUP($A171,'Z-scores'!$C$2:$UD$20,15,FALSE)&gt;2,HLOOKUP($A171,'Z-scores'!$C$2:$UD$20,15,FALSE)&lt;-2),"",'Total-corrected counts'!Q171),"")</f>
        <v/>
      </c>
      <c r="R171" t="str">
        <f>IFERROR(IF(OR(HLOOKUP($A171,'Z-scores'!$C$2:$UD$20,16,FALSE)&gt;2,HLOOKUP($A171,'Z-scores'!$C$2:$UD$20,16,FALSE)&lt;-2),"",'Total-corrected counts'!R171),"")</f>
        <v/>
      </c>
      <c r="S171" t="str">
        <f>IFERROR(IF(OR(HLOOKUP($A171,'Z-scores'!$C$2:$UD$20,17,FALSE)&gt;2,HLOOKUP($A171,'Z-scores'!$C$2:$UD$20,17,FALSE)&lt;-2),"",'Total-corrected counts'!S171),"")</f>
        <v/>
      </c>
      <c r="T171" t="str">
        <f>IFERROR(IF(OR(HLOOKUP($A171,'Z-scores'!$C$2:$UD$20,18,FALSE)&gt;2,HLOOKUP($A171,'Z-scores'!$C$2:$UD$20,18,FALSE)&lt;-2),"",'Total-corrected counts'!T171),"")</f>
        <v/>
      </c>
      <c r="U171" t="str">
        <f>IFERROR(IF(OR(HLOOKUP($A171,'Z-scores'!$C$2:$UD$20,19,FALSE)&gt;2,HLOOKUP($A171,'Z-scores'!$C$2:$UD$20,19,FALSE)&lt;-2),"",'Total-corrected counts'!U171),"")</f>
        <v/>
      </c>
      <c r="V171">
        <f t="shared" si="8"/>
        <v>1</v>
      </c>
      <c r="W171" t="str">
        <f t="shared" si="9"/>
        <v/>
      </c>
      <c r="X171" t="str">
        <f t="shared" si="10"/>
        <v/>
      </c>
      <c r="Y171" t="str">
        <f t="shared" si="11"/>
        <v/>
      </c>
    </row>
    <row r="172" spans="1:25" x14ac:dyDescent="0.25">
      <c r="A172">
        <v>175</v>
      </c>
      <c r="B172" t="s">
        <v>672</v>
      </c>
      <c r="C172">
        <v>31200</v>
      </c>
      <c r="D172">
        <v>159</v>
      </c>
      <c r="E172" t="str">
        <f>IFERROR(IF(OR(HLOOKUP($A172,'Z-scores'!$C$2:$UD$20,3,FALSE)&gt;2,HLOOKUP(A172,'Z-scores'!$C$2:$UD$20,3,FALSE)&lt;-2),"",'Total-corrected counts'!E172),"")</f>
        <v/>
      </c>
      <c r="F172" t="str">
        <f>IFERROR(IF(OR(HLOOKUP($A172,'Z-scores'!$C$2:$UD$20,4,FALSE)&gt;2,HLOOKUP($A172,'Z-scores'!$C$2:$UD$20,4,FALSE)&lt;-2),"",'Total-corrected counts'!F172),"")</f>
        <v/>
      </c>
      <c r="G172" t="str">
        <f>IFERROR(IF(OR(HLOOKUP($A172,'Z-scores'!$C$2:$UD$20,5,FALSE)&gt;2,HLOOKUP($A172,'Z-scores'!$C$2:$UD$20,5,FALSE)&lt;-2),"",'Total-corrected counts'!G172),"")</f>
        <v/>
      </c>
      <c r="H172" t="str">
        <f>IFERROR(IF(OR(HLOOKUP($A172,'Z-scores'!$C$2:$UD$20,6,FALSE)&gt;2,HLOOKUP($A172,'Z-scores'!$C$2:$UD$20,6,FALSE)&lt;-2),"",'Total-corrected counts'!H172),"")</f>
        <v/>
      </c>
      <c r="I172" t="str">
        <f>IFERROR(IF(OR(HLOOKUP($A172,'Z-scores'!$C$2:$UD$20,7,FALSE)&gt;2,HLOOKUP($A172,'Z-scores'!$C$2:$UD$20,7,FALSE)&lt;-2),"",'Total-corrected counts'!I172),"")</f>
        <v/>
      </c>
      <c r="J172" t="str">
        <f>IFERROR(IF(OR(HLOOKUP($A172,'Z-scores'!$C$2:$UD$20,8,FALSE)&gt;2,HLOOKUP($A172,'Z-scores'!$C$2:$UD$20,8,FALSE)&lt;-2),"",'Total-corrected counts'!J172),"")</f>
        <v/>
      </c>
      <c r="K172" t="str">
        <f>IFERROR(IF(OR(HLOOKUP($A172,'Z-scores'!$C$2:$UD$20,9,FALSE)&gt;2,HLOOKUP($A172,'Z-scores'!$C$2:$UD$20,9,FALSE)&lt;-2),"",'Total-corrected counts'!K172),"")</f>
        <v/>
      </c>
      <c r="L172" t="str">
        <f>IFERROR(IF(OR(HLOOKUP($A172,'Z-scores'!$C$2:$UD$20,10,FALSE)&gt;2,HLOOKUP($A172,'Z-scores'!$C$2:$UD$20,10,FALSE)&lt;-2),"",'Total-corrected counts'!L172),"")</f>
        <v/>
      </c>
      <c r="M172" t="str">
        <f>IFERROR(IF(OR(HLOOKUP($A172,'Z-scores'!$C$2:$UD$20,11,FALSE)&gt;2,HLOOKUP($A172,'Z-scores'!$C$2:$UD$20,11,FALSE)&lt;-2),"",'Total-corrected counts'!M172),"")</f>
        <v/>
      </c>
      <c r="N172" t="str">
        <f>IFERROR(IF(OR(HLOOKUP($A172,'Z-scores'!$C$2:$UD$20,12,FALSE)&gt;2,HLOOKUP($A172,'Z-scores'!$C$2:$UD$20,12,FALSE)&lt;-2),"",'Total-corrected counts'!N172),"")</f>
        <v/>
      </c>
      <c r="O172" t="str">
        <f>IFERROR(IF(OR(HLOOKUP($A172,'Z-scores'!$C$2:$UD$20,13,FALSE)&gt;2,HLOOKUP($A172,'Z-scores'!$C$2:$UD$20,13,FALSE)&lt;-2),"",'Total-corrected counts'!O172),"")</f>
        <v/>
      </c>
      <c r="P172" t="str">
        <f>IFERROR(IF(OR(HLOOKUP($A172,'Z-scores'!$C$2:$UD$20,14,FALSE)&gt;2,HLOOKUP($A172,'Z-scores'!$C$2:$UD$20,14,FALSE)&lt;-2),"",'Total-corrected counts'!P172),"")</f>
        <v/>
      </c>
      <c r="Q172" t="str">
        <f>IFERROR(IF(OR(HLOOKUP($A172,'Z-scores'!$C$2:$UD$20,15,FALSE)&gt;2,HLOOKUP($A172,'Z-scores'!$C$2:$UD$20,15,FALSE)&lt;-2),"",'Total-corrected counts'!Q172),"")</f>
        <v/>
      </c>
      <c r="R172" t="str">
        <f>IFERROR(IF(OR(HLOOKUP($A172,'Z-scores'!$C$2:$UD$20,16,FALSE)&gt;2,HLOOKUP($A172,'Z-scores'!$C$2:$UD$20,16,FALSE)&lt;-2),"",'Total-corrected counts'!R172),"")</f>
        <v/>
      </c>
      <c r="S172" t="str">
        <f>IFERROR(IF(OR(HLOOKUP($A172,'Z-scores'!$C$2:$UD$20,17,FALSE)&gt;2,HLOOKUP($A172,'Z-scores'!$C$2:$UD$20,17,FALSE)&lt;-2),"",'Total-corrected counts'!S172),"")</f>
        <v/>
      </c>
      <c r="T172" t="str">
        <f>IFERROR(IF(OR(HLOOKUP($A172,'Z-scores'!$C$2:$UD$20,18,FALSE)&gt;2,HLOOKUP($A172,'Z-scores'!$C$2:$UD$20,18,FALSE)&lt;-2),"",'Total-corrected counts'!T172),"")</f>
        <v/>
      </c>
      <c r="U172" t="str">
        <f>IFERROR(IF(OR(HLOOKUP($A172,'Z-scores'!$C$2:$UD$20,19,FALSE)&gt;2,HLOOKUP($A172,'Z-scores'!$C$2:$UD$20,19,FALSE)&lt;-2),"",'Total-corrected counts'!U172),"")</f>
        <v/>
      </c>
      <c r="V172">
        <f t="shared" si="8"/>
        <v>1</v>
      </c>
      <c r="W172" t="str">
        <f t="shared" si="9"/>
        <v/>
      </c>
      <c r="X172" t="str">
        <f t="shared" si="10"/>
        <v/>
      </c>
      <c r="Y172" t="str">
        <f t="shared" si="11"/>
        <v/>
      </c>
    </row>
    <row r="173" spans="1:25" x14ac:dyDescent="0.25">
      <c r="A173">
        <v>177</v>
      </c>
      <c r="B173" t="s">
        <v>103</v>
      </c>
      <c r="C173">
        <v>95300</v>
      </c>
      <c r="D173">
        <v>154</v>
      </c>
      <c r="E173">
        <f>IFERROR(IF(OR(HLOOKUP($A173,'Z-scores'!$C$2:$UD$20,3,FALSE)&gt;2,HLOOKUP(A173,'Z-scores'!$C$2:$UD$20,3,FALSE)&lt;-2),"",'Total-corrected counts'!E173),"")</f>
        <v>0</v>
      </c>
      <c r="F173">
        <f>IFERROR(IF(OR(HLOOKUP($A173,'Z-scores'!$C$2:$UD$20,4,FALSE)&gt;2,HLOOKUP($A173,'Z-scores'!$C$2:$UD$20,4,FALSE)&lt;-2),"",'Total-corrected counts'!F173),"")</f>
        <v>7.3826890706670992E-2</v>
      </c>
      <c r="G173" t="str">
        <f>IFERROR(IF(OR(HLOOKUP($A173,'Z-scores'!$C$2:$UD$20,5,FALSE)&gt;2,HLOOKUP($A173,'Z-scores'!$C$2:$UD$20,5,FALSE)&lt;-2),"",'Total-corrected counts'!G173),"")</f>
        <v/>
      </c>
      <c r="H173">
        <f>IFERROR(IF(OR(HLOOKUP($A173,'Z-scores'!$C$2:$UD$20,6,FALSE)&gt;2,HLOOKUP($A173,'Z-scores'!$C$2:$UD$20,6,FALSE)&lt;-2),"",'Total-corrected counts'!H173),"")</f>
        <v>0</v>
      </c>
      <c r="I173">
        <f>IFERROR(IF(OR(HLOOKUP($A173,'Z-scores'!$C$2:$UD$20,7,FALSE)&gt;2,HLOOKUP($A173,'Z-scores'!$C$2:$UD$20,7,FALSE)&lt;-2),"",'Total-corrected counts'!I173),"")</f>
        <v>0</v>
      </c>
      <c r="J173">
        <f>IFERROR(IF(OR(HLOOKUP($A173,'Z-scores'!$C$2:$UD$20,8,FALSE)&gt;2,HLOOKUP($A173,'Z-scores'!$C$2:$UD$20,8,FALSE)&lt;-2),"",'Total-corrected counts'!J173),"")</f>
        <v>0</v>
      </c>
      <c r="K173">
        <f>IFERROR(IF(OR(HLOOKUP($A173,'Z-scores'!$C$2:$UD$20,9,FALSE)&gt;2,HLOOKUP($A173,'Z-scores'!$C$2:$UD$20,9,FALSE)&lt;-2),"",'Total-corrected counts'!K173),"")</f>
        <v>0</v>
      </c>
      <c r="L173">
        <f>IFERROR(IF(OR(HLOOKUP($A173,'Z-scores'!$C$2:$UD$20,10,FALSE)&gt;2,HLOOKUP($A173,'Z-scores'!$C$2:$UD$20,10,FALSE)&lt;-2),"",'Total-corrected counts'!L173),"")</f>
        <v>0</v>
      </c>
      <c r="M173">
        <f>IFERROR(IF(OR(HLOOKUP($A173,'Z-scores'!$C$2:$UD$20,11,FALSE)&gt;2,HLOOKUP($A173,'Z-scores'!$C$2:$UD$20,11,FALSE)&lt;-2),"",'Total-corrected counts'!M173),"")</f>
        <v>0</v>
      </c>
      <c r="N173">
        <f>IFERROR(IF(OR(HLOOKUP($A173,'Z-scores'!$C$2:$UD$20,12,FALSE)&gt;2,HLOOKUP($A173,'Z-scores'!$C$2:$UD$20,12,FALSE)&lt;-2),"",'Total-corrected counts'!N173),"")</f>
        <v>9.1641640861907965E-3</v>
      </c>
      <c r="O173">
        <f>IFERROR(IF(OR(HLOOKUP($A173,'Z-scores'!$C$2:$UD$20,13,FALSE)&gt;2,HLOOKUP($A173,'Z-scores'!$C$2:$UD$20,13,FALSE)&lt;-2),"",'Total-corrected counts'!O173),"")</f>
        <v>0</v>
      </c>
      <c r="P173">
        <f>IFERROR(IF(OR(HLOOKUP($A173,'Z-scores'!$C$2:$UD$20,14,FALSE)&gt;2,HLOOKUP($A173,'Z-scores'!$C$2:$UD$20,14,FALSE)&lt;-2),"",'Total-corrected counts'!P173),"")</f>
        <v>0</v>
      </c>
      <c r="Q173">
        <f>IFERROR(IF(OR(HLOOKUP($A173,'Z-scores'!$C$2:$UD$20,15,FALSE)&gt;2,HLOOKUP($A173,'Z-scores'!$C$2:$UD$20,15,FALSE)&lt;-2),"",'Total-corrected counts'!Q173),"")</f>
        <v>2.9253223705252317E-2</v>
      </c>
      <c r="R173">
        <f>IFERROR(IF(OR(HLOOKUP($A173,'Z-scores'!$C$2:$UD$20,16,FALSE)&gt;2,HLOOKUP($A173,'Z-scores'!$C$2:$UD$20,16,FALSE)&lt;-2),"",'Total-corrected counts'!R173),"")</f>
        <v>0.11620195900475026</v>
      </c>
      <c r="S173">
        <f>IFERROR(IF(OR(HLOOKUP($A173,'Z-scores'!$C$2:$UD$20,17,FALSE)&gt;2,HLOOKUP($A173,'Z-scores'!$C$2:$UD$20,17,FALSE)&lt;-2),"",'Total-corrected counts'!S173),"")</f>
        <v>0</v>
      </c>
      <c r="T173">
        <f>IFERROR(IF(OR(HLOOKUP($A173,'Z-scores'!$C$2:$UD$20,18,FALSE)&gt;2,HLOOKUP($A173,'Z-scores'!$C$2:$UD$20,18,FALSE)&lt;-2),"",'Total-corrected counts'!T173),"")</f>
        <v>0</v>
      </c>
      <c r="U173">
        <f>IFERROR(IF(OR(HLOOKUP($A173,'Z-scores'!$C$2:$UD$20,19,FALSE)&gt;2,HLOOKUP($A173,'Z-scores'!$C$2:$UD$20,19,FALSE)&lt;-2),"",'Total-corrected counts'!U173),"")</f>
        <v>0.10848669736116957</v>
      </c>
      <c r="V173">
        <f t="shared" si="8"/>
        <v>1</v>
      </c>
      <c r="W173">
        <f t="shared" si="9"/>
        <v>0.25578170053539895</v>
      </c>
      <c r="X173">
        <f t="shared" si="10"/>
        <v>9.228361338333874E-3</v>
      </c>
      <c r="Y173">
        <f t="shared" si="11"/>
        <v>3.2888255519670367E-2</v>
      </c>
    </row>
    <row r="174" spans="1:25" x14ac:dyDescent="0.25">
      <c r="A174">
        <v>178</v>
      </c>
      <c r="B174" t="s">
        <v>104</v>
      </c>
      <c r="C174">
        <v>69200</v>
      </c>
      <c r="D174">
        <v>1014</v>
      </c>
      <c r="E174" t="str">
        <f>IFERROR(IF(OR(HLOOKUP($A174,'Z-scores'!$C$2:$UD$20,3,FALSE)&gt;2,HLOOKUP(A174,'Z-scores'!$C$2:$UD$20,3,FALSE)&lt;-2),"",'Total-corrected counts'!E174),"")</f>
        <v/>
      </c>
      <c r="F174">
        <f>IFERROR(IF(OR(HLOOKUP($A174,'Z-scores'!$C$2:$UD$20,4,FALSE)&gt;2,HLOOKUP($A174,'Z-scores'!$C$2:$UD$20,4,FALSE)&lt;-2),"",'Total-corrected counts'!F174),"")</f>
        <v>4.2983656366995113</v>
      </c>
      <c r="G174">
        <f>IFERROR(IF(OR(HLOOKUP($A174,'Z-scores'!$C$2:$UD$20,5,FALSE)&gt;2,HLOOKUP($A174,'Z-scores'!$C$2:$UD$20,5,FALSE)&lt;-2),"",'Total-corrected counts'!G174),"")</f>
        <v>7.0510211893259622E-2</v>
      </c>
      <c r="H174">
        <f>IFERROR(IF(OR(HLOOKUP($A174,'Z-scores'!$C$2:$UD$20,6,FALSE)&gt;2,HLOOKUP($A174,'Z-scores'!$C$2:$UD$20,6,FALSE)&lt;-2),"",'Total-corrected counts'!H174),"")</f>
        <v>0.21638962977130408</v>
      </c>
      <c r="I174">
        <f>IFERROR(IF(OR(HLOOKUP($A174,'Z-scores'!$C$2:$UD$20,7,FALSE)&gt;2,HLOOKUP($A174,'Z-scores'!$C$2:$UD$20,7,FALSE)&lt;-2),"",'Total-corrected counts'!I174),"")</f>
        <v>1.767029205237056</v>
      </c>
      <c r="J174">
        <f>IFERROR(IF(OR(HLOOKUP($A174,'Z-scores'!$C$2:$UD$20,8,FALSE)&gt;2,HLOOKUP($A174,'Z-scores'!$C$2:$UD$20,8,FALSE)&lt;-2),"",'Total-corrected counts'!J174),"")</f>
        <v>1.2031059857481248</v>
      </c>
      <c r="K174">
        <f>IFERROR(IF(OR(HLOOKUP($A174,'Z-scores'!$C$2:$UD$20,9,FALSE)&gt;2,HLOOKUP($A174,'Z-scores'!$C$2:$UD$20,9,FALSE)&lt;-2),"",'Total-corrected counts'!K174),"")</f>
        <v>0.87853280561904235</v>
      </c>
      <c r="L174">
        <f>IFERROR(IF(OR(HLOOKUP($A174,'Z-scores'!$C$2:$UD$20,10,FALSE)&gt;2,HLOOKUP($A174,'Z-scores'!$C$2:$UD$20,10,FALSE)&lt;-2),"",'Total-corrected counts'!L174),"")</f>
        <v>13.983528453018696</v>
      </c>
      <c r="M174">
        <f>IFERROR(IF(OR(HLOOKUP($A174,'Z-scores'!$C$2:$UD$20,11,FALSE)&gt;2,HLOOKUP($A174,'Z-scores'!$C$2:$UD$20,11,FALSE)&lt;-2),"",'Total-corrected counts'!M174),"")</f>
        <v>3.6815085061737838</v>
      </c>
      <c r="N174">
        <f>IFERROR(IF(OR(HLOOKUP($A174,'Z-scores'!$C$2:$UD$20,12,FALSE)&gt;2,HLOOKUP($A174,'Z-scores'!$C$2:$UD$20,12,FALSE)&lt;-2),"",'Total-corrected counts'!N174),"")</f>
        <v>0.53152151699906625</v>
      </c>
      <c r="O174">
        <f>IFERROR(IF(OR(HLOOKUP($A174,'Z-scores'!$C$2:$UD$20,13,FALSE)&gt;2,HLOOKUP($A174,'Z-scores'!$C$2:$UD$20,13,FALSE)&lt;-2),"",'Total-corrected counts'!O174),"")</f>
        <v>1.5244995148860814</v>
      </c>
      <c r="P174">
        <f>IFERROR(IF(OR(HLOOKUP($A174,'Z-scores'!$C$2:$UD$20,14,FALSE)&gt;2,HLOOKUP($A174,'Z-scores'!$C$2:$UD$20,14,FALSE)&lt;-2),"",'Total-corrected counts'!P174),"")</f>
        <v>14.244508940534196</v>
      </c>
      <c r="Q174">
        <f>IFERROR(IF(OR(HLOOKUP($A174,'Z-scores'!$C$2:$UD$20,15,FALSE)&gt;2,HLOOKUP($A174,'Z-scores'!$C$2:$UD$20,15,FALSE)&lt;-2),"",'Total-corrected counts'!Q174),"")</f>
        <v>2.5352793877885347</v>
      </c>
      <c r="R174">
        <f>IFERROR(IF(OR(HLOOKUP($A174,'Z-scores'!$C$2:$UD$20,16,FALSE)&gt;2,HLOOKUP($A174,'Z-scores'!$C$2:$UD$20,16,FALSE)&lt;-2),"",'Total-corrected counts'!R174),"")</f>
        <v>1.3263051182955978</v>
      </c>
      <c r="S174">
        <f>IFERROR(IF(OR(HLOOKUP($A174,'Z-scores'!$C$2:$UD$20,17,FALSE)&gt;2,HLOOKUP($A174,'Z-scores'!$C$2:$UD$20,17,FALSE)&lt;-2),"",'Total-corrected counts'!S174),"")</f>
        <v>6.8018791208910514</v>
      </c>
      <c r="T174">
        <f>IFERROR(IF(OR(HLOOKUP($A174,'Z-scores'!$C$2:$UD$20,18,FALSE)&gt;2,HLOOKUP($A174,'Z-scores'!$C$2:$UD$20,18,FALSE)&lt;-2),"",'Total-corrected counts'!T174),"")</f>
        <v>6.5549490294723567</v>
      </c>
      <c r="U174">
        <f>IFERROR(IF(OR(HLOOKUP($A174,'Z-scores'!$C$2:$UD$20,19,FALSE)&gt;2,HLOOKUP($A174,'Z-scores'!$C$2:$UD$20,19,FALSE)&lt;-2),"",'Total-corrected counts'!U174),"")</f>
        <v>1.9093658735565844</v>
      </c>
      <c r="V174">
        <f t="shared" si="8"/>
        <v>1</v>
      </c>
      <c r="W174">
        <f t="shared" si="9"/>
        <v>0.62076147422460659</v>
      </c>
      <c r="X174">
        <f t="shared" si="10"/>
        <v>3.262371304270097</v>
      </c>
      <c r="Y174">
        <f t="shared" si="11"/>
        <v>4.4285385628029328</v>
      </c>
    </row>
    <row r="175" spans="1:25" x14ac:dyDescent="0.25">
      <c r="A175">
        <v>179</v>
      </c>
      <c r="B175" t="s">
        <v>673</v>
      </c>
      <c r="C175">
        <v>18700</v>
      </c>
      <c r="D175">
        <v>31</v>
      </c>
      <c r="E175" t="str">
        <f>IFERROR(IF(OR(HLOOKUP($A175,'Z-scores'!$C$2:$UD$20,3,FALSE)&gt;2,HLOOKUP(A175,'Z-scores'!$C$2:$UD$20,3,FALSE)&lt;-2),"",'Total-corrected counts'!E175),"")</f>
        <v/>
      </c>
      <c r="F175" t="str">
        <f>IFERROR(IF(OR(HLOOKUP($A175,'Z-scores'!$C$2:$UD$20,4,FALSE)&gt;2,HLOOKUP($A175,'Z-scores'!$C$2:$UD$20,4,FALSE)&lt;-2),"",'Total-corrected counts'!F175),"")</f>
        <v/>
      </c>
      <c r="G175" t="str">
        <f>IFERROR(IF(OR(HLOOKUP($A175,'Z-scores'!$C$2:$UD$20,5,FALSE)&gt;2,HLOOKUP($A175,'Z-scores'!$C$2:$UD$20,5,FALSE)&lt;-2),"",'Total-corrected counts'!G175),"")</f>
        <v/>
      </c>
      <c r="H175" t="str">
        <f>IFERROR(IF(OR(HLOOKUP($A175,'Z-scores'!$C$2:$UD$20,6,FALSE)&gt;2,HLOOKUP($A175,'Z-scores'!$C$2:$UD$20,6,FALSE)&lt;-2),"",'Total-corrected counts'!H175),"")</f>
        <v/>
      </c>
      <c r="I175" t="str">
        <f>IFERROR(IF(OR(HLOOKUP($A175,'Z-scores'!$C$2:$UD$20,7,FALSE)&gt;2,HLOOKUP($A175,'Z-scores'!$C$2:$UD$20,7,FALSE)&lt;-2),"",'Total-corrected counts'!I175),"")</f>
        <v/>
      </c>
      <c r="J175" t="str">
        <f>IFERROR(IF(OR(HLOOKUP($A175,'Z-scores'!$C$2:$UD$20,8,FALSE)&gt;2,HLOOKUP($A175,'Z-scores'!$C$2:$UD$20,8,FALSE)&lt;-2),"",'Total-corrected counts'!J175),"")</f>
        <v/>
      </c>
      <c r="K175" t="str">
        <f>IFERROR(IF(OR(HLOOKUP($A175,'Z-scores'!$C$2:$UD$20,9,FALSE)&gt;2,HLOOKUP($A175,'Z-scores'!$C$2:$UD$20,9,FALSE)&lt;-2),"",'Total-corrected counts'!K175),"")</f>
        <v/>
      </c>
      <c r="L175" t="str">
        <f>IFERROR(IF(OR(HLOOKUP($A175,'Z-scores'!$C$2:$UD$20,10,FALSE)&gt;2,HLOOKUP($A175,'Z-scores'!$C$2:$UD$20,10,FALSE)&lt;-2),"",'Total-corrected counts'!L175),"")</f>
        <v/>
      </c>
      <c r="M175" t="str">
        <f>IFERROR(IF(OR(HLOOKUP($A175,'Z-scores'!$C$2:$UD$20,11,FALSE)&gt;2,HLOOKUP($A175,'Z-scores'!$C$2:$UD$20,11,FALSE)&lt;-2),"",'Total-corrected counts'!M175),"")</f>
        <v/>
      </c>
      <c r="N175" t="str">
        <f>IFERROR(IF(OR(HLOOKUP($A175,'Z-scores'!$C$2:$UD$20,12,FALSE)&gt;2,HLOOKUP($A175,'Z-scores'!$C$2:$UD$20,12,FALSE)&lt;-2),"",'Total-corrected counts'!N175),"")</f>
        <v/>
      </c>
      <c r="O175" t="str">
        <f>IFERROR(IF(OR(HLOOKUP($A175,'Z-scores'!$C$2:$UD$20,13,FALSE)&gt;2,HLOOKUP($A175,'Z-scores'!$C$2:$UD$20,13,FALSE)&lt;-2),"",'Total-corrected counts'!O175),"")</f>
        <v/>
      </c>
      <c r="P175" t="str">
        <f>IFERROR(IF(OR(HLOOKUP($A175,'Z-scores'!$C$2:$UD$20,14,FALSE)&gt;2,HLOOKUP($A175,'Z-scores'!$C$2:$UD$20,14,FALSE)&lt;-2),"",'Total-corrected counts'!P175),"")</f>
        <v/>
      </c>
      <c r="Q175" t="str">
        <f>IFERROR(IF(OR(HLOOKUP($A175,'Z-scores'!$C$2:$UD$20,15,FALSE)&gt;2,HLOOKUP($A175,'Z-scores'!$C$2:$UD$20,15,FALSE)&lt;-2),"",'Total-corrected counts'!Q175),"")</f>
        <v/>
      </c>
      <c r="R175" t="str">
        <f>IFERROR(IF(OR(HLOOKUP($A175,'Z-scores'!$C$2:$UD$20,16,FALSE)&gt;2,HLOOKUP($A175,'Z-scores'!$C$2:$UD$20,16,FALSE)&lt;-2),"",'Total-corrected counts'!R175),"")</f>
        <v/>
      </c>
      <c r="S175" t="str">
        <f>IFERROR(IF(OR(HLOOKUP($A175,'Z-scores'!$C$2:$UD$20,17,FALSE)&gt;2,HLOOKUP($A175,'Z-scores'!$C$2:$UD$20,17,FALSE)&lt;-2),"",'Total-corrected counts'!S175),"")</f>
        <v/>
      </c>
      <c r="T175" t="str">
        <f>IFERROR(IF(OR(HLOOKUP($A175,'Z-scores'!$C$2:$UD$20,18,FALSE)&gt;2,HLOOKUP($A175,'Z-scores'!$C$2:$UD$20,18,FALSE)&lt;-2),"",'Total-corrected counts'!T175),"")</f>
        <v/>
      </c>
      <c r="U175" t="str">
        <f>IFERROR(IF(OR(HLOOKUP($A175,'Z-scores'!$C$2:$UD$20,19,FALSE)&gt;2,HLOOKUP($A175,'Z-scores'!$C$2:$UD$20,19,FALSE)&lt;-2),"",'Total-corrected counts'!U175),"")</f>
        <v/>
      </c>
      <c r="V175">
        <f t="shared" si="8"/>
        <v>1</v>
      </c>
      <c r="W175" t="str">
        <f t="shared" si="9"/>
        <v/>
      </c>
      <c r="X175" t="str">
        <f t="shared" si="10"/>
        <v/>
      </c>
      <c r="Y175" t="str">
        <f t="shared" si="11"/>
        <v/>
      </c>
    </row>
    <row r="176" spans="1:25" x14ac:dyDescent="0.25">
      <c r="A176">
        <v>180</v>
      </c>
      <c r="B176" t="s">
        <v>105</v>
      </c>
      <c r="C176">
        <v>9300</v>
      </c>
      <c r="D176">
        <v>1057</v>
      </c>
      <c r="E176" t="str">
        <f>IFERROR(IF(OR(HLOOKUP($A176,'Z-scores'!$C$2:$UD$20,3,FALSE)&gt;2,HLOOKUP(A176,'Z-scores'!$C$2:$UD$20,3,FALSE)&lt;-2),"",'Total-corrected counts'!E176),"")</f>
        <v/>
      </c>
      <c r="F176">
        <f>IFERROR(IF(OR(HLOOKUP($A176,'Z-scores'!$C$2:$UD$20,4,FALSE)&gt;2,HLOOKUP($A176,'Z-scores'!$C$2:$UD$20,4,FALSE)&lt;-2),"",'Total-corrected counts'!F176),"")</f>
        <v>25.765584856628177</v>
      </c>
      <c r="G176">
        <f>IFERROR(IF(OR(HLOOKUP($A176,'Z-scores'!$C$2:$UD$20,5,FALSE)&gt;2,HLOOKUP($A176,'Z-scores'!$C$2:$UD$20,5,FALSE)&lt;-2),"",'Total-corrected counts'!G176),"")</f>
        <v>16.3885878214762</v>
      </c>
      <c r="H176">
        <f>IFERROR(IF(OR(HLOOKUP($A176,'Z-scores'!$C$2:$UD$20,6,FALSE)&gt;2,HLOOKUP($A176,'Z-scores'!$C$2:$UD$20,6,FALSE)&lt;-2),"",'Total-corrected counts'!H176),"")</f>
        <v>41.658493886294927</v>
      </c>
      <c r="I176">
        <f>IFERROR(IF(OR(HLOOKUP($A176,'Z-scores'!$C$2:$UD$20,7,FALSE)&gt;2,HLOOKUP($A176,'Z-scores'!$C$2:$UD$20,7,FALSE)&lt;-2),"",'Total-corrected counts'!I176),"")</f>
        <v>20.90881944594091</v>
      </c>
      <c r="J176">
        <f>IFERROR(IF(OR(HLOOKUP($A176,'Z-scores'!$C$2:$UD$20,8,FALSE)&gt;2,HLOOKUP($A176,'Z-scores'!$C$2:$UD$20,8,FALSE)&lt;-2),"",'Total-corrected counts'!J176),"")</f>
        <v>25.442733141230836</v>
      </c>
      <c r="K176">
        <f>IFERROR(IF(OR(HLOOKUP($A176,'Z-scores'!$C$2:$UD$20,9,FALSE)&gt;2,HLOOKUP($A176,'Z-scores'!$C$2:$UD$20,9,FALSE)&lt;-2),"",'Total-corrected counts'!K176),"")</f>
        <v>15.92061987847706</v>
      </c>
      <c r="L176">
        <f>IFERROR(IF(OR(HLOOKUP($A176,'Z-scores'!$C$2:$UD$20,10,FALSE)&gt;2,HLOOKUP($A176,'Z-scores'!$C$2:$UD$20,10,FALSE)&lt;-2),"",'Total-corrected counts'!L176),"")</f>
        <v>28.928396925828647</v>
      </c>
      <c r="M176">
        <f>IFERROR(IF(OR(HLOOKUP($A176,'Z-scores'!$C$2:$UD$20,11,FALSE)&gt;2,HLOOKUP($A176,'Z-scores'!$C$2:$UD$20,11,FALSE)&lt;-2),"",'Total-corrected counts'!M176),"")</f>
        <v>16.850158456918056</v>
      </c>
      <c r="N176">
        <f>IFERROR(IF(OR(HLOOKUP($A176,'Z-scores'!$C$2:$UD$20,12,FALSE)&gt;2,HLOOKUP($A176,'Z-scores'!$C$2:$UD$20,12,FALSE)&lt;-2),"",'Total-corrected counts'!N176),"")</f>
        <v>9.43908900877652</v>
      </c>
      <c r="O176">
        <f>IFERROR(IF(OR(HLOOKUP($A176,'Z-scores'!$C$2:$UD$20,13,FALSE)&gt;2,HLOOKUP($A176,'Z-scores'!$C$2:$UD$20,13,FALSE)&lt;-2),"",'Total-corrected counts'!O176),"")</f>
        <v>19.444940832255583</v>
      </c>
      <c r="P176">
        <f>IFERROR(IF(OR(HLOOKUP($A176,'Z-scores'!$C$2:$UD$20,14,FALSE)&gt;2,HLOOKUP($A176,'Z-scores'!$C$2:$UD$20,14,FALSE)&lt;-2),"",'Total-corrected counts'!P176),"")</f>
        <v>10.171596543195736</v>
      </c>
      <c r="Q176">
        <f>IFERROR(IF(OR(HLOOKUP($A176,'Z-scores'!$C$2:$UD$20,15,FALSE)&gt;2,HLOOKUP($A176,'Z-scores'!$C$2:$UD$20,15,FALSE)&lt;-2),"",'Total-corrected counts'!Q176),"")</f>
        <v>18.897582513592997</v>
      </c>
      <c r="R176">
        <f>IFERROR(IF(OR(HLOOKUP($A176,'Z-scores'!$C$2:$UD$20,16,FALSE)&gt;2,HLOOKUP($A176,'Z-scores'!$C$2:$UD$20,16,FALSE)&lt;-2),"",'Total-corrected counts'!R176),"")</f>
        <v>20.97645708240923</v>
      </c>
      <c r="S176">
        <f>IFERROR(IF(OR(HLOOKUP($A176,'Z-scores'!$C$2:$UD$20,17,FALSE)&gt;2,HLOOKUP($A176,'Z-scores'!$C$2:$UD$20,17,FALSE)&lt;-2),"",'Total-corrected counts'!S176),"")</f>
        <v>19.754220367855179</v>
      </c>
      <c r="T176">
        <f>IFERROR(IF(OR(HLOOKUP($A176,'Z-scores'!$C$2:$UD$20,18,FALSE)&gt;2,HLOOKUP($A176,'Z-scores'!$C$2:$UD$20,18,FALSE)&lt;-2),"",'Total-corrected counts'!T176),"")</f>
        <v>11.09100812195126</v>
      </c>
      <c r="U176">
        <f>IFERROR(IF(OR(HLOOKUP($A176,'Z-scores'!$C$2:$UD$20,19,FALSE)&gt;2,HLOOKUP($A176,'Z-scores'!$C$2:$UD$20,19,FALSE)&lt;-2),"",'Total-corrected counts'!U176),"")</f>
        <v>7.9889603936765266</v>
      </c>
      <c r="V176">
        <f t="shared" si="8"/>
        <v>1</v>
      </c>
      <c r="W176">
        <f t="shared" si="9"/>
        <v>2.2936280861793237E-2</v>
      </c>
      <c r="X176">
        <f t="shared" si="10"/>
        <v>23.982924301599351</v>
      </c>
      <c r="Y176">
        <f t="shared" si="11"/>
        <v>14.720481857964128</v>
      </c>
    </row>
    <row r="177" spans="1:25" x14ac:dyDescent="0.25">
      <c r="A177">
        <v>181</v>
      </c>
      <c r="B177" t="s">
        <v>106</v>
      </c>
      <c r="C177">
        <v>68200</v>
      </c>
      <c r="D177">
        <v>571</v>
      </c>
      <c r="E177">
        <f>IFERROR(IF(OR(HLOOKUP($A177,'Z-scores'!$C$2:$UD$20,3,FALSE)&gt;2,HLOOKUP(A177,'Z-scores'!$C$2:$UD$20,3,FALSE)&lt;-2),"",'Total-corrected counts'!E177),"")</f>
        <v>5.0431130128005409E-2</v>
      </c>
      <c r="F177">
        <f>IFERROR(IF(OR(HLOOKUP($A177,'Z-scores'!$C$2:$UD$20,4,FALSE)&gt;2,HLOOKUP($A177,'Z-scores'!$C$2:$UD$20,4,FALSE)&lt;-2),"",'Total-corrected counts'!F177),"")</f>
        <v>8.2029878562967784E-3</v>
      </c>
      <c r="G177">
        <f>IFERROR(IF(OR(HLOOKUP($A177,'Z-scores'!$C$2:$UD$20,5,FALSE)&gt;2,HLOOKUP($A177,'Z-scores'!$C$2:$UD$20,5,FALSE)&lt;-2),"",'Total-corrected counts'!G177),"")</f>
        <v>0.2618950727463929</v>
      </c>
      <c r="H177">
        <f>IFERROR(IF(OR(HLOOKUP($A177,'Z-scores'!$C$2:$UD$20,6,FALSE)&gt;2,HLOOKUP($A177,'Z-scores'!$C$2:$UD$20,6,FALSE)&lt;-2),"",'Total-corrected counts'!H177),"")</f>
        <v>0</v>
      </c>
      <c r="I177">
        <f>IFERROR(IF(OR(HLOOKUP($A177,'Z-scores'!$C$2:$UD$20,7,FALSE)&gt;2,HLOOKUP($A177,'Z-scores'!$C$2:$UD$20,7,FALSE)&lt;-2),"",'Total-corrected counts'!I177),"")</f>
        <v>0.34478618638771819</v>
      </c>
      <c r="J177">
        <f>IFERROR(IF(OR(HLOOKUP($A177,'Z-scores'!$C$2:$UD$20,8,FALSE)&gt;2,HLOOKUP($A177,'Z-scores'!$C$2:$UD$20,8,FALSE)&lt;-2),"",'Total-corrected counts'!J177),"")</f>
        <v>0.83329881799767658</v>
      </c>
      <c r="K177">
        <f>IFERROR(IF(OR(HLOOKUP($A177,'Z-scores'!$C$2:$UD$20,9,FALSE)&gt;2,HLOOKUP($A177,'Z-scores'!$C$2:$UD$20,9,FALSE)&lt;-2),"",'Total-corrected counts'!K177),"")</f>
        <v>0.14270583644573276</v>
      </c>
      <c r="L177">
        <f>IFERROR(IF(OR(HLOOKUP($A177,'Z-scores'!$C$2:$UD$20,10,FALSE)&gt;2,HLOOKUP($A177,'Z-scores'!$C$2:$UD$20,10,FALSE)&lt;-2),"",'Total-corrected counts'!L177),"")</f>
        <v>1.76392664181882E-2</v>
      </c>
      <c r="M177">
        <f>IFERROR(IF(OR(HLOOKUP($A177,'Z-scores'!$C$2:$UD$20,11,FALSE)&gt;2,HLOOKUP($A177,'Z-scores'!$C$2:$UD$20,11,FALSE)&lt;-2),"",'Total-corrected counts'!M177),"")</f>
        <v>0</v>
      </c>
      <c r="N177">
        <f>IFERROR(IF(OR(HLOOKUP($A177,'Z-scores'!$C$2:$UD$20,12,FALSE)&gt;2,HLOOKUP($A177,'Z-scores'!$C$2:$UD$20,12,FALSE)&lt;-2),"",'Total-corrected counts'!N177),"")</f>
        <v>0</v>
      </c>
      <c r="O177" t="str">
        <f>IFERROR(IF(OR(HLOOKUP($A177,'Z-scores'!$C$2:$UD$20,13,FALSE)&gt;2,HLOOKUP($A177,'Z-scores'!$C$2:$UD$20,13,FALSE)&lt;-2),"",'Total-corrected counts'!O177),"")</f>
        <v/>
      </c>
      <c r="P177">
        <f>IFERROR(IF(OR(HLOOKUP($A177,'Z-scores'!$C$2:$UD$20,14,FALSE)&gt;2,HLOOKUP($A177,'Z-scores'!$C$2:$UD$20,14,FALSE)&lt;-2),"",'Total-corrected counts'!P177),"")</f>
        <v>0</v>
      </c>
      <c r="Q177">
        <f>IFERROR(IF(OR(HLOOKUP($A177,'Z-scores'!$C$2:$UD$20,15,FALSE)&gt;2,HLOOKUP($A177,'Z-scores'!$C$2:$UD$20,15,FALSE)&lt;-2),"",'Total-corrected counts'!Q177),"")</f>
        <v>0</v>
      </c>
      <c r="R177">
        <f>IFERROR(IF(OR(HLOOKUP($A177,'Z-scores'!$C$2:$UD$20,16,FALSE)&gt;2,HLOOKUP($A177,'Z-scores'!$C$2:$UD$20,16,FALSE)&lt;-2),"",'Total-corrected counts'!R177),"")</f>
        <v>0</v>
      </c>
      <c r="S177">
        <f>IFERROR(IF(OR(HLOOKUP($A177,'Z-scores'!$C$2:$UD$20,17,FALSE)&gt;2,HLOOKUP($A177,'Z-scores'!$C$2:$UD$20,17,FALSE)&lt;-2),"",'Total-corrected counts'!S177),"")</f>
        <v>0</v>
      </c>
      <c r="T177">
        <f>IFERROR(IF(OR(HLOOKUP($A177,'Z-scores'!$C$2:$UD$20,18,FALSE)&gt;2,HLOOKUP($A177,'Z-scores'!$C$2:$UD$20,18,FALSE)&lt;-2),"",'Total-corrected counts'!T177),"")</f>
        <v>0.35223186134779372</v>
      </c>
      <c r="U177">
        <f>IFERROR(IF(OR(HLOOKUP($A177,'Z-scores'!$C$2:$UD$20,19,FALSE)&gt;2,HLOOKUP($A177,'Z-scores'!$C$2:$UD$20,19,FALSE)&lt;-2),"",'Total-corrected counts'!U177),"")</f>
        <v>0.12584456893895671</v>
      </c>
      <c r="V177">
        <f t="shared" si="8"/>
        <v>1</v>
      </c>
      <c r="W177">
        <f t="shared" si="9"/>
        <v>0.32281076234720651</v>
      </c>
      <c r="X177">
        <f t="shared" si="10"/>
        <v>0.18432881088666786</v>
      </c>
      <c r="Y177">
        <f t="shared" si="11"/>
        <v>6.8296632898107196E-2</v>
      </c>
    </row>
    <row r="178" spans="1:25" x14ac:dyDescent="0.25">
      <c r="A178">
        <v>182</v>
      </c>
      <c r="B178" t="s">
        <v>674</v>
      </c>
      <c r="C178">
        <v>113700</v>
      </c>
      <c r="D178">
        <v>824</v>
      </c>
      <c r="E178" t="str">
        <f>IFERROR(IF(OR(HLOOKUP($A178,'Z-scores'!$C$2:$UD$20,3,FALSE)&gt;2,HLOOKUP(A178,'Z-scores'!$C$2:$UD$20,3,FALSE)&lt;-2),"",'Total-corrected counts'!E178),"")</f>
        <v/>
      </c>
      <c r="F178" t="str">
        <f>IFERROR(IF(OR(HLOOKUP($A178,'Z-scores'!$C$2:$UD$20,4,FALSE)&gt;2,HLOOKUP($A178,'Z-scores'!$C$2:$UD$20,4,FALSE)&lt;-2),"",'Total-corrected counts'!F178),"")</f>
        <v/>
      </c>
      <c r="G178" t="str">
        <f>IFERROR(IF(OR(HLOOKUP($A178,'Z-scores'!$C$2:$UD$20,5,FALSE)&gt;2,HLOOKUP($A178,'Z-scores'!$C$2:$UD$20,5,FALSE)&lt;-2),"",'Total-corrected counts'!G178),"")</f>
        <v/>
      </c>
      <c r="H178" t="str">
        <f>IFERROR(IF(OR(HLOOKUP($A178,'Z-scores'!$C$2:$UD$20,6,FALSE)&gt;2,HLOOKUP($A178,'Z-scores'!$C$2:$UD$20,6,FALSE)&lt;-2),"",'Total-corrected counts'!H178),"")</f>
        <v/>
      </c>
      <c r="I178" t="str">
        <f>IFERROR(IF(OR(HLOOKUP($A178,'Z-scores'!$C$2:$UD$20,7,FALSE)&gt;2,HLOOKUP($A178,'Z-scores'!$C$2:$UD$20,7,FALSE)&lt;-2),"",'Total-corrected counts'!I178),"")</f>
        <v/>
      </c>
      <c r="J178" t="str">
        <f>IFERROR(IF(OR(HLOOKUP($A178,'Z-scores'!$C$2:$UD$20,8,FALSE)&gt;2,HLOOKUP($A178,'Z-scores'!$C$2:$UD$20,8,FALSE)&lt;-2),"",'Total-corrected counts'!J178),"")</f>
        <v/>
      </c>
      <c r="K178" t="str">
        <f>IFERROR(IF(OR(HLOOKUP($A178,'Z-scores'!$C$2:$UD$20,9,FALSE)&gt;2,HLOOKUP($A178,'Z-scores'!$C$2:$UD$20,9,FALSE)&lt;-2),"",'Total-corrected counts'!K178),"")</f>
        <v/>
      </c>
      <c r="L178" t="str">
        <f>IFERROR(IF(OR(HLOOKUP($A178,'Z-scores'!$C$2:$UD$20,10,FALSE)&gt;2,HLOOKUP($A178,'Z-scores'!$C$2:$UD$20,10,FALSE)&lt;-2),"",'Total-corrected counts'!L178),"")</f>
        <v/>
      </c>
      <c r="M178" t="str">
        <f>IFERROR(IF(OR(HLOOKUP($A178,'Z-scores'!$C$2:$UD$20,11,FALSE)&gt;2,HLOOKUP($A178,'Z-scores'!$C$2:$UD$20,11,FALSE)&lt;-2),"",'Total-corrected counts'!M178),"")</f>
        <v/>
      </c>
      <c r="N178" t="str">
        <f>IFERROR(IF(OR(HLOOKUP($A178,'Z-scores'!$C$2:$UD$20,12,FALSE)&gt;2,HLOOKUP($A178,'Z-scores'!$C$2:$UD$20,12,FALSE)&lt;-2),"",'Total-corrected counts'!N178),"")</f>
        <v/>
      </c>
      <c r="O178" t="str">
        <f>IFERROR(IF(OR(HLOOKUP($A178,'Z-scores'!$C$2:$UD$20,13,FALSE)&gt;2,HLOOKUP($A178,'Z-scores'!$C$2:$UD$20,13,FALSE)&lt;-2),"",'Total-corrected counts'!O178),"")</f>
        <v/>
      </c>
      <c r="P178" t="str">
        <f>IFERROR(IF(OR(HLOOKUP($A178,'Z-scores'!$C$2:$UD$20,14,FALSE)&gt;2,HLOOKUP($A178,'Z-scores'!$C$2:$UD$20,14,FALSE)&lt;-2),"",'Total-corrected counts'!P178),"")</f>
        <v/>
      </c>
      <c r="Q178" t="str">
        <f>IFERROR(IF(OR(HLOOKUP($A178,'Z-scores'!$C$2:$UD$20,15,FALSE)&gt;2,HLOOKUP($A178,'Z-scores'!$C$2:$UD$20,15,FALSE)&lt;-2),"",'Total-corrected counts'!Q178),"")</f>
        <v/>
      </c>
      <c r="R178" t="str">
        <f>IFERROR(IF(OR(HLOOKUP($A178,'Z-scores'!$C$2:$UD$20,16,FALSE)&gt;2,HLOOKUP($A178,'Z-scores'!$C$2:$UD$20,16,FALSE)&lt;-2),"",'Total-corrected counts'!R178),"")</f>
        <v/>
      </c>
      <c r="S178" t="str">
        <f>IFERROR(IF(OR(HLOOKUP($A178,'Z-scores'!$C$2:$UD$20,17,FALSE)&gt;2,HLOOKUP($A178,'Z-scores'!$C$2:$UD$20,17,FALSE)&lt;-2),"",'Total-corrected counts'!S178),"")</f>
        <v/>
      </c>
      <c r="T178" t="str">
        <f>IFERROR(IF(OR(HLOOKUP($A178,'Z-scores'!$C$2:$UD$20,18,FALSE)&gt;2,HLOOKUP($A178,'Z-scores'!$C$2:$UD$20,18,FALSE)&lt;-2),"",'Total-corrected counts'!T178),"")</f>
        <v/>
      </c>
      <c r="U178" t="str">
        <f>IFERROR(IF(OR(HLOOKUP($A178,'Z-scores'!$C$2:$UD$20,19,FALSE)&gt;2,HLOOKUP($A178,'Z-scores'!$C$2:$UD$20,19,FALSE)&lt;-2),"",'Total-corrected counts'!U178),"")</f>
        <v/>
      </c>
      <c r="V178">
        <f t="shared" si="8"/>
        <v>1</v>
      </c>
      <c r="W178" t="str">
        <f t="shared" si="9"/>
        <v/>
      </c>
      <c r="X178" t="str">
        <f t="shared" si="10"/>
        <v/>
      </c>
      <c r="Y178" t="str">
        <f t="shared" si="11"/>
        <v/>
      </c>
    </row>
    <row r="179" spans="1:25" x14ac:dyDescent="0.25">
      <c r="A179">
        <v>183</v>
      </c>
      <c r="B179" t="s">
        <v>675</v>
      </c>
      <c r="C179">
        <v>31300</v>
      </c>
      <c r="D179">
        <v>159</v>
      </c>
      <c r="E179" t="str">
        <f>IFERROR(IF(OR(HLOOKUP($A179,'Z-scores'!$C$2:$UD$20,3,FALSE)&gt;2,HLOOKUP(A179,'Z-scores'!$C$2:$UD$20,3,FALSE)&lt;-2),"",'Total-corrected counts'!E179),"")</f>
        <v/>
      </c>
      <c r="F179" t="str">
        <f>IFERROR(IF(OR(HLOOKUP($A179,'Z-scores'!$C$2:$UD$20,4,FALSE)&gt;2,HLOOKUP($A179,'Z-scores'!$C$2:$UD$20,4,FALSE)&lt;-2),"",'Total-corrected counts'!F179),"")</f>
        <v/>
      </c>
      <c r="G179" t="str">
        <f>IFERROR(IF(OR(HLOOKUP($A179,'Z-scores'!$C$2:$UD$20,5,FALSE)&gt;2,HLOOKUP($A179,'Z-scores'!$C$2:$UD$20,5,FALSE)&lt;-2),"",'Total-corrected counts'!G179),"")</f>
        <v/>
      </c>
      <c r="H179" t="str">
        <f>IFERROR(IF(OR(HLOOKUP($A179,'Z-scores'!$C$2:$UD$20,6,FALSE)&gt;2,HLOOKUP($A179,'Z-scores'!$C$2:$UD$20,6,FALSE)&lt;-2),"",'Total-corrected counts'!H179),"")</f>
        <v/>
      </c>
      <c r="I179" t="str">
        <f>IFERROR(IF(OR(HLOOKUP($A179,'Z-scores'!$C$2:$UD$20,7,FALSE)&gt;2,HLOOKUP($A179,'Z-scores'!$C$2:$UD$20,7,FALSE)&lt;-2),"",'Total-corrected counts'!I179),"")</f>
        <v/>
      </c>
      <c r="J179" t="str">
        <f>IFERROR(IF(OR(HLOOKUP($A179,'Z-scores'!$C$2:$UD$20,8,FALSE)&gt;2,HLOOKUP($A179,'Z-scores'!$C$2:$UD$20,8,FALSE)&lt;-2),"",'Total-corrected counts'!J179),"")</f>
        <v/>
      </c>
      <c r="K179" t="str">
        <f>IFERROR(IF(OR(HLOOKUP($A179,'Z-scores'!$C$2:$UD$20,9,FALSE)&gt;2,HLOOKUP($A179,'Z-scores'!$C$2:$UD$20,9,FALSE)&lt;-2),"",'Total-corrected counts'!K179),"")</f>
        <v/>
      </c>
      <c r="L179" t="str">
        <f>IFERROR(IF(OR(HLOOKUP($A179,'Z-scores'!$C$2:$UD$20,10,FALSE)&gt;2,HLOOKUP($A179,'Z-scores'!$C$2:$UD$20,10,FALSE)&lt;-2),"",'Total-corrected counts'!L179),"")</f>
        <v/>
      </c>
      <c r="M179" t="str">
        <f>IFERROR(IF(OR(HLOOKUP($A179,'Z-scores'!$C$2:$UD$20,11,FALSE)&gt;2,HLOOKUP($A179,'Z-scores'!$C$2:$UD$20,11,FALSE)&lt;-2),"",'Total-corrected counts'!M179),"")</f>
        <v/>
      </c>
      <c r="N179" t="str">
        <f>IFERROR(IF(OR(HLOOKUP($A179,'Z-scores'!$C$2:$UD$20,12,FALSE)&gt;2,HLOOKUP($A179,'Z-scores'!$C$2:$UD$20,12,FALSE)&lt;-2),"",'Total-corrected counts'!N179),"")</f>
        <v/>
      </c>
      <c r="O179" t="str">
        <f>IFERROR(IF(OR(HLOOKUP($A179,'Z-scores'!$C$2:$UD$20,13,FALSE)&gt;2,HLOOKUP($A179,'Z-scores'!$C$2:$UD$20,13,FALSE)&lt;-2),"",'Total-corrected counts'!O179),"")</f>
        <v/>
      </c>
      <c r="P179" t="str">
        <f>IFERROR(IF(OR(HLOOKUP($A179,'Z-scores'!$C$2:$UD$20,14,FALSE)&gt;2,HLOOKUP($A179,'Z-scores'!$C$2:$UD$20,14,FALSE)&lt;-2),"",'Total-corrected counts'!P179),"")</f>
        <v/>
      </c>
      <c r="Q179" t="str">
        <f>IFERROR(IF(OR(HLOOKUP($A179,'Z-scores'!$C$2:$UD$20,15,FALSE)&gt;2,HLOOKUP($A179,'Z-scores'!$C$2:$UD$20,15,FALSE)&lt;-2),"",'Total-corrected counts'!Q179),"")</f>
        <v/>
      </c>
      <c r="R179" t="str">
        <f>IFERROR(IF(OR(HLOOKUP($A179,'Z-scores'!$C$2:$UD$20,16,FALSE)&gt;2,HLOOKUP($A179,'Z-scores'!$C$2:$UD$20,16,FALSE)&lt;-2),"",'Total-corrected counts'!R179),"")</f>
        <v/>
      </c>
      <c r="S179" t="str">
        <f>IFERROR(IF(OR(HLOOKUP($A179,'Z-scores'!$C$2:$UD$20,17,FALSE)&gt;2,HLOOKUP($A179,'Z-scores'!$C$2:$UD$20,17,FALSE)&lt;-2),"",'Total-corrected counts'!S179),"")</f>
        <v/>
      </c>
      <c r="T179" t="str">
        <f>IFERROR(IF(OR(HLOOKUP($A179,'Z-scores'!$C$2:$UD$20,18,FALSE)&gt;2,HLOOKUP($A179,'Z-scores'!$C$2:$UD$20,18,FALSE)&lt;-2),"",'Total-corrected counts'!T179),"")</f>
        <v/>
      </c>
      <c r="U179" t="str">
        <f>IFERROR(IF(OR(HLOOKUP($A179,'Z-scores'!$C$2:$UD$20,19,FALSE)&gt;2,HLOOKUP($A179,'Z-scores'!$C$2:$UD$20,19,FALSE)&lt;-2),"",'Total-corrected counts'!U179),"")</f>
        <v/>
      </c>
      <c r="V179">
        <f t="shared" si="8"/>
        <v>1</v>
      </c>
      <c r="W179" t="str">
        <f t="shared" si="9"/>
        <v/>
      </c>
      <c r="X179" t="str">
        <f t="shared" si="10"/>
        <v/>
      </c>
      <c r="Y179" t="str">
        <f t="shared" si="11"/>
        <v/>
      </c>
    </row>
    <row r="180" spans="1:25" x14ac:dyDescent="0.25">
      <c r="A180">
        <v>184</v>
      </c>
      <c r="B180" t="s">
        <v>676</v>
      </c>
      <c r="C180">
        <v>600</v>
      </c>
      <c r="D180">
        <v>315</v>
      </c>
      <c r="E180" t="str">
        <f>IFERROR(IF(OR(HLOOKUP($A180,'Z-scores'!$C$2:$UD$20,3,FALSE)&gt;2,HLOOKUP(A180,'Z-scores'!$C$2:$UD$20,3,FALSE)&lt;-2),"",'Total-corrected counts'!E180),"")</f>
        <v/>
      </c>
      <c r="F180" t="str">
        <f>IFERROR(IF(OR(HLOOKUP($A180,'Z-scores'!$C$2:$UD$20,4,FALSE)&gt;2,HLOOKUP($A180,'Z-scores'!$C$2:$UD$20,4,FALSE)&lt;-2),"",'Total-corrected counts'!F180),"")</f>
        <v/>
      </c>
      <c r="G180" t="str">
        <f>IFERROR(IF(OR(HLOOKUP($A180,'Z-scores'!$C$2:$UD$20,5,FALSE)&gt;2,HLOOKUP($A180,'Z-scores'!$C$2:$UD$20,5,FALSE)&lt;-2),"",'Total-corrected counts'!G180),"")</f>
        <v/>
      </c>
      <c r="H180" t="str">
        <f>IFERROR(IF(OR(HLOOKUP($A180,'Z-scores'!$C$2:$UD$20,6,FALSE)&gt;2,HLOOKUP($A180,'Z-scores'!$C$2:$UD$20,6,FALSE)&lt;-2),"",'Total-corrected counts'!H180),"")</f>
        <v/>
      </c>
      <c r="I180" t="str">
        <f>IFERROR(IF(OR(HLOOKUP($A180,'Z-scores'!$C$2:$UD$20,7,FALSE)&gt;2,HLOOKUP($A180,'Z-scores'!$C$2:$UD$20,7,FALSE)&lt;-2),"",'Total-corrected counts'!I180),"")</f>
        <v/>
      </c>
      <c r="J180" t="str">
        <f>IFERROR(IF(OR(HLOOKUP($A180,'Z-scores'!$C$2:$UD$20,8,FALSE)&gt;2,HLOOKUP($A180,'Z-scores'!$C$2:$UD$20,8,FALSE)&lt;-2),"",'Total-corrected counts'!J180),"")</f>
        <v/>
      </c>
      <c r="K180" t="str">
        <f>IFERROR(IF(OR(HLOOKUP($A180,'Z-scores'!$C$2:$UD$20,9,FALSE)&gt;2,HLOOKUP($A180,'Z-scores'!$C$2:$UD$20,9,FALSE)&lt;-2),"",'Total-corrected counts'!K180),"")</f>
        <v/>
      </c>
      <c r="L180" t="str">
        <f>IFERROR(IF(OR(HLOOKUP($A180,'Z-scores'!$C$2:$UD$20,10,FALSE)&gt;2,HLOOKUP($A180,'Z-scores'!$C$2:$UD$20,10,FALSE)&lt;-2),"",'Total-corrected counts'!L180),"")</f>
        <v/>
      </c>
      <c r="M180" t="str">
        <f>IFERROR(IF(OR(HLOOKUP($A180,'Z-scores'!$C$2:$UD$20,11,FALSE)&gt;2,HLOOKUP($A180,'Z-scores'!$C$2:$UD$20,11,FALSE)&lt;-2),"",'Total-corrected counts'!M180),"")</f>
        <v/>
      </c>
      <c r="N180" t="str">
        <f>IFERROR(IF(OR(HLOOKUP($A180,'Z-scores'!$C$2:$UD$20,12,FALSE)&gt;2,HLOOKUP($A180,'Z-scores'!$C$2:$UD$20,12,FALSE)&lt;-2),"",'Total-corrected counts'!N180),"")</f>
        <v/>
      </c>
      <c r="O180" t="str">
        <f>IFERROR(IF(OR(HLOOKUP($A180,'Z-scores'!$C$2:$UD$20,13,FALSE)&gt;2,HLOOKUP($A180,'Z-scores'!$C$2:$UD$20,13,FALSE)&lt;-2),"",'Total-corrected counts'!O180),"")</f>
        <v/>
      </c>
      <c r="P180" t="str">
        <f>IFERROR(IF(OR(HLOOKUP($A180,'Z-scores'!$C$2:$UD$20,14,FALSE)&gt;2,HLOOKUP($A180,'Z-scores'!$C$2:$UD$20,14,FALSE)&lt;-2),"",'Total-corrected counts'!P180),"")</f>
        <v/>
      </c>
      <c r="Q180" t="str">
        <f>IFERROR(IF(OR(HLOOKUP($A180,'Z-scores'!$C$2:$UD$20,15,FALSE)&gt;2,HLOOKUP($A180,'Z-scores'!$C$2:$UD$20,15,FALSE)&lt;-2),"",'Total-corrected counts'!Q180),"")</f>
        <v/>
      </c>
      <c r="R180" t="str">
        <f>IFERROR(IF(OR(HLOOKUP($A180,'Z-scores'!$C$2:$UD$20,16,FALSE)&gt;2,HLOOKUP($A180,'Z-scores'!$C$2:$UD$20,16,FALSE)&lt;-2),"",'Total-corrected counts'!R180),"")</f>
        <v/>
      </c>
      <c r="S180" t="str">
        <f>IFERROR(IF(OR(HLOOKUP($A180,'Z-scores'!$C$2:$UD$20,17,FALSE)&gt;2,HLOOKUP($A180,'Z-scores'!$C$2:$UD$20,17,FALSE)&lt;-2),"",'Total-corrected counts'!S180),"")</f>
        <v/>
      </c>
      <c r="T180" t="str">
        <f>IFERROR(IF(OR(HLOOKUP($A180,'Z-scores'!$C$2:$UD$20,18,FALSE)&gt;2,HLOOKUP($A180,'Z-scores'!$C$2:$UD$20,18,FALSE)&lt;-2),"",'Total-corrected counts'!T180),"")</f>
        <v/>
      </c>
      <c r="U180" t="str">
        <f>IFERROR(IF(OR(HLOOKUP($A180,'Z-scores'!$C$2:$UD$20,19,FALSE)&gt;2,HLOOKUP($A180,'Z-scores'!$C$2:$UD$20,19,FALSE)&lt;-2),"",'Total-corrected counts'!U180),"")</f>
        <v/>
      </c>
      <c r="V180">
        <f t="shared" si="8"/>
        <v>1</v>
      </c>
      <c r="W180" t="str">
        <f t="shared" si="9"/>
        <v/>
      </c>
      <c r="X180" t="str">
        <f t="shared" si="10"/>
        <v/>
      </c>
      <c r="Y180" t="str">
        <f t="shared" si="11"/>
        <v/>
      </c>
    </row>
    <row r="181" spans="1:25" x14ac:dyDescent="0.25">
      <c r="A181">
        <v>185</v>
      </c>
      <c r="B181" t="s">
        <v>677</v>
      </c>
      <c r="C181">
        <v>95700</v>
      </c>
      <c r="D181">
        <v>1069</v>
      </c>
      <c r="E181" t="str">
        <f>IFERROR(IF(OR(HLOOKUP($A181,'Z-scores'!$C$2:$UD$20,3,FALSE)&gt;2,HLOOKUP(A181,'Z-scores'!$C$2:$UD$20,3,FALSE)&lt;-2),"",'Total-corrected counts'!E181),"")</f>
        <v/>
      </c>
      <c r="F181" t="str">
        <f>IFERROR(IF(OR(HLOOKUP($A181,'Z-scores'!$C$2:$UD$20,4,FALSE)&gt;2,HLOOKUP($A181,'Z-scores'!$C$2:$UD$20,4,FALSE)&lt;-2),"",'Total-corrected counts'!F181),"")</f>
        <v/>
      </c>
      <c r="G181" t="str">
        <f>IFERROR(IF(OR(HLOOKUP($A181,'Z-scores'!$C$2:$UD$20,5,FALSE)&gt;2,HLOOKUP($A181,'Z-scores'!$C$2:$UD$20,5,FALSE)&lt;-2),"",'Total-corrected counts'!G181),"")</f>
        <v/>
      </c>
      <c r="H181" t="str">
        <f>IFERROR(IF(OR(HLOOKUP($A181,'Z-scores'!$C$2:$UD$20,6,FALSE)&gt;2,HLOOKUP($A181,'Z-scores'!$C$2:$UD$20,6,FALSE)&lt;-2),"",'Total-corrected counts'!H181),"")</f>
        <v/>
      </c>
      <c r="I181" t="str">
        <f>IFERROR(IF(OR(HLOOKUP($A181,'Z-scores'!$C$2:$UD$20,7,FALSE)&gt;2,HLOOKUP($A181,'Z-scores'!$C$2:$UD$20,7,FALSE)&lt;-2),"",'Total-corrected counts'!I181),"")</f>
        <v/>
      </c>
      <c r="J181" t="str">
        <f>IFERROR(IF(OR(HLOOKUP($A181,'Z-scores'!$C$2:$UD$20,8,FALSE)&gt;2,HLOOKUP($A181,'Z-scores'!$C$2:$UD$20,8,FALSE)&lt;-2),"",'Total-corrected counts'!J181),"")</f>
        <v/>
      </c>
      <c r="K181" t="str">
        <f>IFERROR(IF(OR(HLOOKUP($A181,'Z-scores'!$C$2:$UD$20,9,FALSE)&gt;2,HLOOKUP($A181,'Z-scores'!$C$2:$UD$20,9,FALSE)&lt;-2),"",'Total-corrected counts'!K181),"")</f>
        <v/>
      </c>
      <c r="L181" t="str">
        <f>IFERROR(IF(OR(HLOOKUP($A181,'Z-scores'!$C$2:$UD$20,10,FALSE)&gt;2,HLOOKUP($A181,'Z-scores'!$C$2:$UD$20,10,FALSE)&lt;-2),"",'Total-corrected counts'!L181),"")</f>
        <v/>
      </c>
      <c r="M181" t="str">
        <f>IFERROR(IF(OR(HLOOKUP($A181,'Z-scores'!$C$2:$UD$20,11,FALSE)&gt;2,HLOOKUP($A181,'Z-scores'!$C$2:$UD$20,11,FALSE)&lt;-2),"",'Total-corrected counts'!M181),"")</f>
        <v/>
      </c>
      <c r="N181" t="str">
        <f>IFERROR(IF(OR(HLOOKUP($A181,'Z-scores'!$C$2:$UD$20,12,FALSE)&gt;2,HLOOKUP($A181,'Z-scores'!$C$2:$UD$20,12,FALSE)&lt;-2),"",'Total-corrected counts'!N181),"")</f>
        <v/>
      </c>
      <c r="O181" t="str">
        <f>IFERROR(IF(OR(HLOOKUP($A181,'Z-scores'!$C$2:$UD$20,13,FALSE)&gt;2,HLOOKUP($A181,'Z-scores'!$C$2:$UD$20,13,FALSE)&lt;-2),"",'Total-corrected counts'!O181),"")</f>
        <v/>
      </c>
      <c r="P181" t="str">
        <f>IFERROR(IF(OR(HLOOKUP($A181,'Z-scores'!$C$2:$UD$20,14,FALSE)&gt;2,HLOOKUP($A181,'Z-scores'!$C$2:$UD$20,14,FALSE)&lt;-2),"",'Total-corrected counts'!P181),"")</f>
        <v/>
      </c>
      <c r="Q181" t="str">
        <f>IFERROR(IF(OR(HLOOKUP($A181,'Z-scores'!$C$2:$UD$20,15,FALSE)&gt;2,HLOOKUP($A181,'Z-scores'!$C$2:$UD$20,15,FALSE)&lt;-2),"",'Total-corrected counts'!Q181),"")</f>
        <v/>
      </c>
      <c r="R181" t="str">
        <f>IFERROR(IF(OR(HLOOKUP($A181,'Z-scores'!$C$2:$UD$20,16,FALSE)&gt;2,HLOOKUP($A181,'Z-scores'!$C$2:$UD$20,16,FALSE)&lt;-2),"",'Total-corrected counts'!R181),"")</f>
        <v/>
      </c>
      <c r="S181" t="str">
        <f>IFERROR(IF(OR(HLOOKUP($A181,'Z-scores'!$C$2:$UD$20,17,FALSE)&gt;2,HLOOKUP($A181,'Z-scores'!$C$2:$UD$20,17,FALSE)&lt;-2),"",'Total-corrected counts'!S181),"")</f>
        <v/>
      </c>
      <c r="T181" t="str">
        <f>IFERROR(IF(OR(HLOOKUP($A181,'Z-scores'!$C$2:$UD$20,18,FALSE)&gt;2,HLOOKUP($A181,'Z-scores'!$C$2:$UD$20,18,FALSE)&lt;-2),"",'Total-corrected counts'!T181),"")</f>
        <v/>
      </c>
      <c r="U181" t="str">
        <f>IFERROR(IF(OR(HLOOKUP($A181,'Z-scores'!$C$2:$UD$20,19,FALSE)&gt;2,HLOOKUP($A181,'Z-scores'!$C$2:$UD$20,19,FALSE)&lt;-2),"",'Total-corrected counts'!U181),"")</f>
        <v/>
      </c>
      <c r="V181">
        <f t="shared" si="8"/>
        <v>1</v>
      </c>
      <c r="W181" t="str">
        <f t="shared" si="9"/>
        <v/>
      </c>
      <c r="X181" t="str">
        <f t="shared" si="10"/>
        <v/>
      </c>
      <c r="Y181" t="str">
        <f t="shared" si="11"/>
        <v/>
      </c>
    </row>
    <row r="182" spans="1:25" x14ac:dyDescent="0.25">
      <c r="A182">
        <v>186</v>
      </c>
      <c r="B182" t="s">
        <v>107</v>
      </c>
      <c r="C182">
        <v>69800</v>
      </c>
      <c r="D182">
        <v>958</v>
      </c>
      <c r="E182">
        <f>IFERROR(IF(OR(HLOOKUP($A182,'Z-scores'!$C$2:$UD$20,3,FALSE)&gt;2,HLOOKUP(A182,'Z-scores'!$C$2:$UD$20,3,FALSE)&lt;-2),"",'Total-corrected counts'!E182),"")</f>
        <v>0.35675355016477905</v>
      </c>
      <c r="F182">
        <f>IFERROR(IF(OR(HLOOKUP($A182,'Z-scores'!$C$2:$UD$20,4,FALSE)&gt;2,HLOOKUP($A182,'Z-scores'!$C$2:$UD$20,4,FALSE)&lt;-2),"",'Total-corrected counts'!F182),"")</f>
        <v>4.921792713778067E-2</v>
      </c>
      <c r="G182">
        <f>IFERROR(IF(OR(HLOOKUP($A182,'Z-scores'!$C$2:$UD$20,5,FALSE)&gt;2,HLOOKUP($A182,'Z-scores'!$C$2:$UD$20,5,FALSE)&lt;-2),"",'Total-corrected counts'!G182),"")</f>
        <v>0.54393592031943139</v>
      </c>
      <c r="H182">
        <f>IFERROR(IF(OR(HLOOKUP($A182,'Z-scores'!$C$2:$UD$20,6,FALSE)&gt;2,HLOOKUP($A182,'Z-scores'!$C$2:$UD$20,6,FALSE)&lt;-2),"",'Total-corrected counts'!H182),"")</f>
        <v>4.8862174464488019E-2</v>
      </c>
      <c r="I182">
        <f>IFERROR(IF(OR(HLOOKUP($A182,'Z-scores'!$C$2:$UD$20,7,FALSE)&gt;2,HLOOKUP($A182,'Z-scores'!$C$2:$UD$20,7,FALSE)&lt;-2),"",'Total-corrected counts'!I182),"")</f>
        <v>3.0353498194490198</v>
      </c>
      <c r="J182">
        <f>IFERROR(IF(OR(HLOOKUP($A182,'Z-scores'!$C$2:$UD$20,8,FALSE)&gt;2,HLOOKUP($A182,'Z-scores'!$C$2:$UD$20,8,FALSE)&lt;-2),"",'Total-corrected counts'!J182),"")</f>
        <v>3.9100944536814057</v>
      </c>
      <c r="K182">
        <f>IFERROR(IF(OR(HLOOKUP($A182,'Z-scores'!$C$2:$UD$20,9,FALSE)&gt;2,HLOOKUP($A182,'Z-scores'!$C$2:$UD$20,9,FALSE)&lt;-2),"",'Total-corrected counts'!K182),"")</f>
        <v>0.22743742683538659</v>
      </c>
      <c r="L182">
        <f>IFERROR(IF(OR(HLOOKUP($A182,'Z-scores'!$C$2:$UD$20,10,FALSE)&gt;2,HLOOKUP($A182,'Z-scores'!$C$2:$UD$20,10,FALSE)&lt;-2),"",'Total-corrected counts'!L182),"")</f>
        <v>0.1499337645545997</v>
      </c>
      <c r="M182">
        <f>IFERROR(IF(OR(HLOOKUP($A182,'Z-scores'!$C$2:$UD$20,11,FALSE)&gt;2,HLOOKUP($A182,'Z-scores'!$C$2:$UD$20,11,FALSE)&lt;-2),"",'Total-corrected counts'!M182),"")</f>
        <v>0</v>
      </c>
      <c r="N182">
        <f>IFERROR(IF(OR(HLOOKUP($A182,'Z-scores'!$C$2:$UD$20,12,FALSE)&gt;2,HLOOKUP($A182,'Z-scores'!$C$2:$UD$20,12,FALSE)&lt;-2),"",'Total-corrected counts'!N182),"")</f>
        <v>2.0711010834791197</v>
      </c>
      <c r="O182" t="str">
        <f>IFERROR(IF(OR(HLOOKUP($A182,'Z-scores'!$C$2:$UD$20,13,FALSE)&gt;2,HLOOKUP($A182,'Z-scores'!$C$2:$UD$20,13,FALSE)&lt;-2),"",'Total-corrected counts'!O182),"")</f>
        <v/>
      </c>
      <c r="P182">
        <f>IFERROR(IF(OR(HLOOKUP($A182,'Z-scores'!$C$2:$UD$20,14,FALSE)&gt;2,HLOOKUP($A182,'Z-scores'!$C$2:$UD$20,14,FALSE)&lt;-2),"",'Total-corrected counts'!P182),"")</f>
        <v>1.2821340180498828E-2</v>
      </c>
      <c r="Q182">
        <f>IFERROR(IF(OR(HLOOKUP($A182,'Z-scores'!$C$2:$UD$20,15,FALSE)&gt;2,HLOOKUP($A182,'Z-scores'!$C$2:$UD$20,15,FALSE)&lt;-2),"",'Total-corrected counts'!Q182),"")</f>
        <v>0</v>
      </c>
      <c r="R182">
        <f>IFERROR(IF(OR(HLOOKUP($A182,'Z-scores'!$C$2:$UD$20,16,FALSE)&gt;2,HLOOKUP($A182,'Z-scores'!$C$2:$UD$20,16,FALSE)&lt;-2),"",'Total-corrected counts'!R182),"")</f>
        <v>2.5364082775864452</v>
      </c>
      <c r="S182">
        <f>IFERROR(IF(OR(HLOOKUP($A182,'Z-scores'!$C$2:$UD$20,17,FALSE)&gt;2,HLOOKUP($A182,'Z-scores'!$C$2:$UD$20,17,FALSE)&lt;-2),"",'Total-corrected counts'!S182),"")</f>
        <v>0.30942307253853946</v>
      </c>
      <c r="T182">
        <f>IFERROR(IF(OR(HLOOKUP($A182,'Z-scores'!$C$2:$UD$20,18,FALSE)&gt;2,HLOOKUP($A182,'Z-scores'!$C$2:$UD$20,18,FALSE)&lt;-2),"",'Total-corrected counts'!T182),"")</f>
        <v>0</v>
      </c>
      <c r="U182">
        <f>IFERROR(IF(OR(HLOOKUP($A182,'Z-scores'!$C$2:$UD$20,19,FALSE)&gt;2,HLOOKUP($A182,'Z-scores'!$C$2:$UD$20,19,FALSE)&lt;-2),"",'Total-corrected counts'!U182),"")</f>
        <v>4.8862408491470779</v>
      </c>
      <c r="V182">
        <f t="shared" si="8"/>
        <v>1</v>
      </c>
      <c r="W182">
        <f t="shared" si="9"/>
        <v>0.57539605908617331</v>
      </c>
      <c r="X182">
        <f t="shared" si="10"/>
        <v>0.92462055962298784</v>
      </c>
      <c r="Y182">
        <f t="shared" si="11"/>
        <v>1.4022849461330971</v>
      </c>
    </row>
    <row r="183" spans="1:25" x14ac:dyDescent="0.25">
      <c r="A183">
        <v>187</v>
      </c>
      <c r="B183" t="s">
        <v>108</v>
      </c>
      <c r="C183">
        <v>9500</v>
      </c>
      <c r="D183">
        <v>1057</v>
      </c>
      <c r="E183" t="str">
        <f>IFERROR(IF(OR(HLOOKUP($A183,'Z-scores'!$C$2:$UD$20,3,FALSE)&gt;2,HLOOKUP(A183,'Z-scores'!$C$2:$UD$20,3,FALSE)&lt;-2),"",'Total-corrected counts'!E183),"")</f>
        <v/>
      </c>
      <c r="F183">
        <f>IFERROR(IF(OR(HLOOKUP($A183,'Z-scores'!$C$2:$UD$20,4,FALSE)&gt;2,HLOOKUP($A183,'Z-scores'!$C$2:$UD$20,4,FALSE)&lt;-2),"",'Total-corrected counts'!F183),"")</f>
        <v>34.952931255680568</v>
      </c>
      <c r="G183">
        <f>IFERROR(IF(OR(HLOOKUP($A183,'Z-scores'!$C$2:$UD$20,5,FALSE)&gt;2,HLOOKUP($A183,'Z-scores'!$C$2:$UD$20,5,FALSE)&lt;-2),"",'Total-corrected counts'!G183),"")</f>
        <v>37.974785548226969</v>
      </c>
      <c r="H183">
        <f>IFERROR(IF(OR(HLOOKUP($A183,'Z-scores'!$C$2:$UD$20,6,FALSE)&gt;2,HLOOKUP($A183,'Z-scores'!$C$2:$UD$20,6,FALSE)&lt;-2),"",'Total-corrected counts'!H183),"")</f>
        <v>26.029578368296544</v>
      </c>
      <c r="I183">
        <f>IFERROR(IF(OR(HLOOKUP($A183,'Z-scores'!$C$2:$UD$20,7,FALSE)&gt;2,HLOOKUP($A183,'Z-scores'!$C$2:$UD$20,7,FALSE)&lt;-2),"",'Total-corrected counts'!I183),"")</f>
        <v>20.527091882440224</v>
      </c>
      <c r="J183">
        <f>IFERROR(IF(OR(HLOOKUP($A183,'Z-scores'!$C$2:$UD$20,8,FALSE)&gt;2,HLOOKUP($A183,'Z-scores'!$C$2:$UD$20,8,FALSE)&lt;-2),"",'Total-corrected counts'!J183),"")</f>
        <v>21.108593135195584</v>
      </c>
      <c r="K183">
        <f>IFERROR(IF(OR(HLOOKUP($A183,'Z-scores'!$C$2:$UD$20,9,FALSE)&gt;2,HLOOKUP($A183,'Z-scores'!$C$2:$UD$20,9,FALSE)&lt;-2),"",'Total-corrected counts'!K183),"")</f>
        <v>15.528178828251296</v>
      </c>
      <c r="L183">
        <f>IFERROR(IF(OR(HLOOKUP($A183,'Z-scores'!$C$2:$UD$20,10,FALSE)&gt;2,HLOOKUP($A183,'Z-scores'!$C$2:$UD$20,10,FALSE)&lt;-2),"",'Total-corrected counts'!L183),"")</f>
        <v>35.781251929294761</v>
      </c>
      <c r="M183">
        <f>IFERROR(IF(OR(HLOOKUP($A183,'Z-scores'!$C$2:$UD$20,11,FALSE)&gt;2,HLOOKUP($A183,'Z-scores'!$C$2:$UD$20,11,FALSE)&lt;-2),"",'Total-corrected counts'!M183),"")</f>
        <v>12.952090626851698</v>
      </c>
      <c r="N183">
        <f>IFERROR(IF(OR(HLOOKUP($A183,'Z-scores'!$C$2:$UD$20,12,FALSE)&gt;2,HLOOKUP($A183,'Z-scores'!$C$2:$UD$20,12,FALSE)&lt;-2),"",'Total-corrected counts'!N183),"")</f>
        <v>53.088002551303283</v>
      </c>
      <c r="O183">
        <f>IFERROR(IF(OR(HLOOKUP($A183,'Z-scores'!$C$2:$UD$20,13,FALSE)&gt;2,HLOOKUP($A183,'Z-scores'!$C$2:$UD$20,13,FALSE)&lt;-2),"",'Total-corrected counts'!O183),"")</f>
        <v>13.505113804057054</v>
      </c>
      <c r="P183">
        <f>IFERROR(IF(OR(HLOOKUP($A183,'Z-scores'!$C$2:$UD$20,14,FALSE)&gt;2,HLOOKUP($A183,'Z-scores'!$C$2:$UD$20,14,FALSE)&lt;-2),"",'Total-corrected counts'!P183),"")</f>
        <v>11.458004341305784</v>
      </c>
      <c r="Q183">
        <f>IFERROR(IF(OR(HLOOKUP($A183,'Z-scores'!$C$2:$UD$20,15,FALSE)&gt;2,HLOOKUP($A183,'Z-scores'!$C$2:$UD$20,15,FALSE)&lt;-2),"",'Total-corrected counts'!Q183),"")</f>
        <v>23.227059621970344</v>
      </c>
      <c r="R183">
        <f>IFERROR(IF(OR(HLOOKUP($A183,'Z-scores'!$C$2:$UD$20,16,FALSE)&gt;2,HLOOKUP($A183,'Z-scores'!$C$2:$UD$20,16,FALSE)&lt;-2),"",'Total-corrected counts'!R183),"")</f>
        <v>15.627160004087104</v>
      </c>
      <c r="S183">
        <f>IFERROR(IF(OR(HLOOKUP($A183,'Z-scores'!$C$2:$UD$20,17,FALSE)&gt;2,HLOOKUP($A183,'Z-scores'!$C$2:$UD$20,17,FALSE)&lt;-2),"",'Total-corrected counts'!S183),"")</f>
        <v>25.888397069057802</v>
      </c>
      <c r="T183">
        <f>IFERROR(IF(OR(HLOOKUP($A183,'Z-scores'!$C$2:$UD$20,18,FALSE)&gt;2,HLOOKUP($A183,'Z-scores'!$C$2:$UD$20,18,FALSE)&lt;-2),"",'Total-corrected counts'!T183),"")</f>
        <v>19.166567869925068</v>
      </c>
      <c r="U183">
        <f>IFERROR(IF(OR(HLOOKUP($A183,'Z-scores'!$C$2:$UD$20,19,FALSE)&gt;2,HLOOKUP($A183,'Z-scores'!$C$2:$UD$20,19,FALSE)&lt;-2),"",'Total-corrected counts'!U183),"")</f>
        <v>11.855426287628612</v>
      </c>
      <c r="V183">
        <f t="shared" si="8"/>
        <v>1</v>
      </c>
      <c r="W183">
        <f t="shared" si="9"/>
        <v>0.5235261943942302</v>
      </c>
      <c r="X183">
        <f t="shared" si="10"/>
        <v>25.606812696779706</v>
      </c>
      <c r="Y183">
        <f t="shared" si="11"/>
        <v>21.726966443666878</v>
      </c>
    </row>
    <row r="184" spans="1:25" x14ac:dyDescent="0.25">
      <c r="A184">
        <v>188</v>
      </c>
      <c r="B184" t="s">
        <v>109</v>
      </c>
      <c r="C184">
        <v>30700</v>
      </c>
      <c r="D184">
        <v>151</v>
      </c>
      <c r="E184">
        <f>IFERROR(IF(OR(HLOOKUP($A184,'Z-scores'!$C$2:$UD$20,3,FALSE)&gt;2,HLOOKUP(A184,'Z-scores'!$C$2:$UD$20,3,FALSE)&lt;-2),"",'Total-corrected counts'!E184),"")</f>
        <v>0.50244348164568353</v>
      </c>
      <c r="F184">
        <f>IFERROR(IF(OR(HLOOKUP($A184,'Z-scores'!$C$2:$UD$20,4,FALSE)&gt;2,HLOOKUP($A184,'Z-scores'!$C$2:$UD$20,4,FALSE)&lt;-2),"",'Total-corrected counts'!F184),"")</f>
        <v>7.144802422834494</v>
      </c>
      <c r="G184">
        <f>IFERROR(IF(OR(HLOOKUP($A184,'Z-scores'!$C$2:$UD$20,5,FALSE)&gt;2,HLOOKUP($A184,'Z-scores'!$C$2:$UD$20,5,FALSE)&lt;-2),"",'Total-corrected counts'!G184),"")</f>
        <v>0.84612254271911547</v>
      </c>
      <c r="H184" t="str">
        <f>IFERROR(IF(OR(HLOOKUP($A184,'Z-scores'!$C$2:$UD$20,6,FALSE)&gt;2,HLOOKUP($A184,'Z-scores'!$C$2:$UD$20,6,FALSE)&lt;-2),"",'Total-corrected counts'!H184),"")</f>
        <v/>
      </c>
      <c r="I184">
        <f>IFERROR(IF(OR(HLOOKUP($A184,'Z-scores'!$C$2:$UD$20,7,FALSE)&gt;2,HLOOKUP($A184,'Z-scores'!$C$2:$UD$20,7,FALSE)&lt;-2),"",'Total-corrected counts'!I184),"")</f>
        <v>0.32631549783123331</v>
      </c>
      <c r="J184">
        <f>IFERROR(IF(OR(HLOOKUP($A184,'Z-scores'!$C$2:$UD$20,8,FALSE)&gt;2,HLOOKUP($A184,'Z-scores'!$C$2:$UD$20,8,FALSE)&lt;-2),"",'Total-corrected counts'!J184),"")</f>
        <v>0.26133039854365003</v>
      </c>
      <c r="K184">
        <f>IFERROR(IF(OR(HLOOKUP($A184,'Z-scores'!$C$2:$UD$20,9,FALSE)&gt;2,HLOOKUP($A184,'Z-scores'!$C$2:$UD$20,9,FALSE)&lt;-2),"",'Total-corrected counts'!K184),"")</f>
        <v>0.3835219354479068</v>
      </c>
      <c r="L184">
        <f>IFERROR(IF(OR(HLOOKUP($A184,'Z-scores'!$C$2:$UD$20,10,FALSE)&gt;2,HLOOKUP($A184,'Z-scores'!$C$2:$UD$20,10,FALSE)&lt;-2),"",'Total-corrected counts'!L184),"")</f>
        <v>0</v>
      </c>
      <c r="M184">
        <f>IFERROR(IF(OR(HLOOKUP($A184,'Z-scores'!$C$2:$UD$20,11,FALSE)&gt;2,HLOOKUP($A184,'Z-scores'!$C$2:$UD$20,11,FALSE)&lt;-2),"",'Total-corrected counts'!M184),"")</f>
        <v>1.8660963016275123</v>
      </c>
      <c r="N184">
        <f>IFERROR(IF(OR(HLOOKUP($A184,'Z-scores'!$C$2:$UD$20,12,FALSE)&gt;2,HLOOKUP($A184,'Z-scores'!$C$2:$UD$20,12,FALSE)&lt;-2),"",'Total-corrected counts'!N184),"")</f>
        <v>0.87059558818812566</v>
      </c>
      <c r="O184">
        <f>IFERROR(IF(OR(HLOOKUP($A184,'Z-scores'!$C$2:$UD$20,13,FALSE)&gt;2,HLOOKUP($A184,'Z-scores'!$C$2:$UD$20,13,FALSE)&lt;-2),"",'Total-corrected counts'!O184),"")</f>
        <v>1.4100779177423137</v>
      </c>
      <c r="P184" t="str">
        <f>IFERROR(IF(OR(HLOOKUP($A184,'Z-scores'!$C$2:$UD$20,14,FALSE)&gt;2,HLOOKUP($A184,'Z-scores'!$C$2:$UD$20,14,FALSE)&lt;-2),"",'Total-corrected counts'!P184),"")</f>
        <v/>
      </c>
      <c r="Q184">
        <f>IFERROR(IF(OR(HLOOKUP($A184,'Z-scores'!$C$2:$UD$20,15,FALSE)&gt;2,HLOOKUP($A184,'Z-scores'!$C$2:$UD$20,15,FALSE)&lt;-2),"",'Total-corrected counts'!Q184),"")</f>
        <v>0.47780265385245457</v>
      </c>
      <c r="R184">
        <f>IFERROR(IF(OR(HLOOKUP($A184,'Z-scores'!$C$2:$UD$20,16,FALSE)&gt;2,HLOOKUP($A184,'Z-scores'!$C$2:$UD$20,16,FALSE)&lt;-2),"",'Total-corrected counts'!R184),"")</f>
        <v>0.10418106669391403</v>
      </c>
      <c r="S184">
        <f>IFERROR(IF(OR(HLOOKUP($A184,'Z-scores'!$C$2:$UD$20,17,FALSE)&gt;2,HLOOKUP($A184,'Z-scores'!$C$2:$UD$20,17,FALSE)&lt;-2),"",'Total-corrected counts'!S184),"")</f>
        <v>0.10314102417951315</v>
      </c>
      <c r="T184">
        <f>IFERROR(IF(OR(HLOOKUP($A184,'Z-scores'!$C$2:$UD$20,18,FALSE)&gt;2,HLOOKUP($A184,'Z-scores'!$C$2:$UD$20,18,FALSE)&lt;-2),"",'Total-corrected counts'!T184),"")</f>
        <v>0.12886531512724161</v>
      </c>
      <c r="U184">
        <f>IFERROR(IF(OR(HLOOKUP($A184,'Z-scores'!$C$2:$UD$20,19,FALSE)&gt;2,HLOOKUP($A184,'Z-scores'!$C$2:$UD$20,19,FALSE)&lt;-2),"",'Total-corrected counts'!U184),"")</f>
        <v>0.12584456893895671</v>
      </c>
      <c r="V184">
        <f t="shared" si="8"/>
        <v>1</v>
      </c>
      <c r="W184">
        <f t="shared" si="9"/>
        <v>0.31892233024750105</v>
      </c>
      <c r="X184">
        <f t="shared" si="10"/>
        <v>1.4163290725811997</v>
      </c>
      <c r="Y184">
        <f t="shared" si="11"/>
        <v>0.46007259067464557</v>
      </c>
    </row>
    <row r="185" spans="1:25" x14ac:dyDescent="0.25">
      <c r="A185">
        <v>189</v>
      </c>
      <c r="B185" t="s">
        <v>110</v>
      </c>
      <c r="C185">
        <v>68400</v>
      </c>
      <c r="D185">
        <v>51</v>
      </c>
      <c r="E185">
        <f>IFERROR(IF(OR(HLOOKUP($A185,'Z-scores'!$C$2:$UD$20,3,FALSE)&gt;2,HLOOKUP(A185,'Z-scores'!$C$2:$UD$20,3,FALSE)&lt;-2),"",'Total-corrected counts'!E185),"")</f>
        <v>0</v>
      </c>
      <c r="F185">
        <f>IFERROR(IF(OR(HLOOKUP($A185,'Z-scores'!$C$2:$UD$20,4,FALSE)&gt;2,HLOOKUP($A185,'Z-scores'!$C$2:$UD$20,4,FALSE)&lt;-2),"",'Total-corrected counts'!F185),"")</f>
        <v>0</v>
      </c>
      <c r="G185">
        <f>IFERROR(IF(OR(HLOOKUP($A185,'Z-scores'!$C$2:$UD$20,5,FALSE)&gt;2,HLOOKUP($A185,'Z-scores'!$C$2:$UD$20,5,FALSE)&lt;-2),"",'Total-corrected counts'!G185),"")</f>
        <v>0</v>
      </c>
      <c r="H185">
        <f>IFERROR(IF(OR(HLOOKUP($A185,'Z-scores'!$C$2:$UD$20,6,FALSE)&gt;2,HLOOKUP($A185,'Z-scores'!$C$2:$UD$20,6,FALSE)&lt;-2),"",'Total-corrected counts'!H185),"")</f>
        <v>0</v>
      </c>
      <c r="I185">
        <f>IFERROR(IF(OR(HLOOKUP($A185,'Z-scores'!$C$2:$UD$20,7,FALSE)&gt;2,HLOOKUP($A185,'Z-scores'!$C$2:$UD$20,7,FALSE)&lt;-2),"",'Total-corrected counts'!I185),"")</f>
        <v>0</v>
      </c>
      <c r="J185">
        <f>IFERROR(IF(OR(HLOOKUP($A185,'Z-scores'!$C$2:$UD$20,8,FALSE)&gt;2,HLOOKUP($A185,'Z-scores'!$C$2:$UD$20,8,FALSE)&lt;-2),"",'Total-corrected counts'!J185),"")</f>
        <v>2.4653811183363211E-2</v>
      </c>
      <c r="K185">
        <f>IFERROR(IF(OR(HLOOKUP($A185,'Z-scores'!$C$2:$UD$20,9,FALSE)&gt;2,HLOOKUP($A185,'Z-scores'!$C$2:$UD$20,9,FALSE)&lt;-2),"",'Total-corrected counts'!K185),"")</f>
        <v>0</v>
      </c>
      <c r="L185">
        <f>IFERROR(IF(OR(HLOOKUP($A185,'Z-scores'!$C$2:$UD$20,10,FALSE)&gt;2,HLOOKUP($A185,'Z-scores'!$C$2:$UD$20,10,FALSE)&lt;-2),"",'Total-corrected counts'!L185),"")</f>
        <v>0</v>
      </c>
      <c r="M185">
        <f>IFERROR(IF(OR(HLOOKUP($A185,'Z-scores'!$C$2:$UD$20,11,FALSE)&gt;2,HLOOKUP($A185,'Z-scores'!$C$2:$UD$20,11,FALSE)&lt;-2),"",'Total-corrected counts'!M185),"")</f>
        <v>0</v>
      </c>
      <c r="N185">
        <f>IFERROR(IF(OR(HLOOKUP($A185,'Z-scores'!$C$2:$UD$20,12,FALSE)&gt;2,HLOOKUP($A185,'Z-scores'!$C$2:$UD$20,12,FALSE)&lt;-2),"",'Total-corrected counts'!N185),"")</f>
        <v>0</v>
      </c>
      <c r="O185" t="str">
        <f>IFERROR(IF(OR(HLOOKUP($A185,'Z-scores'!$C$2:$UD$20,13,FALSE)&gt;2,HLOOKUP($A185,'Z-scores'!$C$2:$UD$20,13,FALSE)&lt;-2),"",'Total-corrected counts'!O185),"")</f>
        <v/>
      </c>
      <c r="P185">
        <f>IFERROR(IF(OR(HLOOKUP($A185,'Z-scores'!$C$2:$UD$20,14,FALSE)&gt;2,HLOOKUP($A185,'Z-scores'!$C$2:$UD$20,14,FALSE)&lt;-2),"",'Total-corrected counts'!P185),"")</f>
        <v>0</v>
      </c>
      <c r="Q185">
        <f>IFERROR(IF(OR(HLOOKUP($A185,'Z-scores'!$C$2:$UD$20,15,FALSE)&gt;2,HLOOKUP($A185,'Z-scores'!$C$2:$UD$20,15,FALSE)&lt;-2),"",'Total-corrected counts'!Q185),"")</f>
        <v>0</v>
      </c>
      <c r="R185">
        <f>IFERROR(IF(OR(HLOOKUP($A185,'Z-scores'!$C$2:$UD$20,16,FALSE)&gt;2,HLOOKUP($A185,'Z-scores'!$C$2:$UD$20,16,FALSE)&lt;-2),"",'Total-corrected counts'!R185),"")</f>
        <v>0</v>
      </c>
      <c r="S185">
        <f>IFERROR(IF(OR(HLOOKUP($A185,'Z-scores'!$C$2:$UD$20,17,FALSE)&gt;2,HLOOKUP($A185,'Z-scores'!$C$2:$UD$20,17,FALSE)&lt;-2),"",'Total-corrected counts'!S185),"")</f>
        <v>0</v>
      </c>
      <c r="T185">
        <f>IFERROR(IF(OR(HLOOKUP($A185,'Z-scores'!$C$2:$UD$20,18,FALSE)&gt;2,HLOOKUP($A185,'Z-scores'!$C$2:$UD$20,18,FALSE)&lt;-2),"",'Total-corrected counts'!T185),"")</f>
        <v>0</v>
      </c>
      <c r="U185">
        <f>IFERROR(IF(OR(HLOOKUP($A185,'Z-scores'!$C$2:$UD$20,19,FALSE)&gt;2,HLOOKUP($A185,'Z-scores'!$C$2:$UD$20,19,FALSE)&lt;-2),"",'Total-corrected counts'!U185),"")</f>
        <v>0</v>
      </c>
      <c r="V185">
        <f t="shared" si="8"/>
        <v>1</v>
      </c>
      <c r="W185">
        <f t="shared" si="9"/>
        <v>0.3963374223210131</v>
      </c>
      <c r="X185">
        <f t="shared" si="10"/>
        <v>2.7393123537070236E-3</v>
      </c>
      <c r="Y185">
        <f t="shared" si="11"/>
        <v>0</v>
      </c>
    </row>
    <row r="186" spans="1:25" x14ac:dyDescent="0.25">
      <c r="A186">
        <v>190</v>
      </c>
      <c r="B186" t="s">
        <v>111</v>
      </c>
      <c r="C186">
        <v>107600</v>
      </c>
      <c r="D186">
        <v>784</v>
      </c>
      <c r="E186" t="str">
        <f>IFERROR(IF(OR(HLOOKUP($A186,'Z-scores'!$C$2:$UD$20,3,FALSE)&gt;2,HLOOKUP(A186,'Z-scores'!$C$2:$UD$20,3,FALSE)&lt;-2),"",'Total-corrected counts'!E186),"")</f>
        <v/>
      </c>
      <c r="F186">
        <f>IFERROR(IF(OR(HLOOKUP($A186,'Z-scores'!$C$2:$UD$20,4,FALSE)&gt;2,HLOOKUP($A186,'Z-scores'!$C$2:$UD$20,4,FALSE)&lt;-2),"",'Total-corrected counts'!F186),"")</f>
        <v>16.988387850390627</v>
      </c>
      <c r="G186">
        <f>IFERROR(IF(OR(HLOOKUP($A186,'Z-scores'!$C$2:$UD$20,5,FALSE)&gt;2,HLOOKUP($A186,'Z-scores'!$C$2:$UD$20,5,FALSE)&lt;-2),"",'Total-corrected counts'!G186),"")</f>
        <v>0.50364437066614021</v>
      </c>
      <c r="H186">
        <f>IFERROR(IF(OR(HLOOKUP($A186,'Z-scores'!$C$2:$UD$20,6,FALSE)&gt;2,HLOOKUP($A186,'Z-scores'!$C$2:$UD$20,6,FALSE)&lt;-2),"",'Total-corrected counts'!H186),"")</f>
        <v>6.9803106377840027E-3</v>
      </c>
      <c r="I186">
        <f>IFERROR(IF(OR(HLOOKUP($A186,'Z-scores'!$C$2:$UD$20,7,FALSE)&gt;2,HLOOKUP($A186,'Z-scores'!$C$2:$UD$20,7,FALSE)&lt;-2),"",'Total-corrected counts'!I186),"")</f>
        <v>0</v>
      </c>
      <c r="J186">
        <f>IFERROR(IF(OR(HLOOKUP($A186,'Z-scores'!$C$2:$UD$20,8,FALSE)&gt;2,HLOOKUP($A186,'Z-scores'!$C$2:$UD$20,8,FALSE)&lt;-2),"",'Total-corrected counts'!J186),"")</f>
        <v>0</v>
      </c>
      <c r="K186">
        <f>IFERROR(IF(OR(HLOOKUP($A186,'Z-scores'!$C$2:$UD$20,9,FALSE)&gt;2,HLOOKUP($A186,'Z-scores'!$C$2:$UD$20,9,FALSE)&lt;-2),"",'Total-corrected counts'!K186),"")</f>
        <v>0</v>
      </c>
      <c r="L186">
        <f>IFERROR(IF(OR(HLOOKUP($A186,'Z-scores'!$C$2:$UD$20,10,FALSE)&gt;2,HLOOKUP($A186,'Z-scores'!$C$2:$UD$20,10,FALSE)&lt;-2),"",'Total-corrected counts'!L186),"")</f>
        <v>0</v>
      </c>
      <c r="M186">
        <f>IFERROR(IF(OR(HLOOKUP($A186,'Z-scores'!$C$2:$UD$20,11,FALSE)&gt;2,HLOOKUP($A186,'Z-scores'!$C$2:$UD$20,11,FALSE)&lt;-2),"",'Total-corrected counts'!M186),"")</f>
        <v>0</v>
      </c>
      <c r="N186">
        <f>IFERROR(IF(OR(HLOOKUP($A186,'Z-scores'!$C$2:$UD$20,12,FALSE)&gt;2,HLOOKUP($A186,'Z-scores'!$C$2:$UD$20,12,FALSE)&lt;-2),"",'Total-corrected counts'!N186),"")</f>
        <v>0</v>
      </c>
      <c r="O186">
        <f>IFERROR(IF(OR(HLOOKUP($A186,'Z-scores'!$C$2:$UD$20,13,FALSE)&gt;2,HLOOKUP($A186,'Z-scores'!$C$2:$UD$20,13,FALSE)&lt;-2),"",'Total-corrected counts'!O186),"")</f>
        <v>0.4240329776504333</v>
      </c>
      <c r="P186">
        <f>IFERROR(IF(OR(HLOOKUP($A186,'Z-scores'!$C$2:$UD$20,14,FALSE)&gt;2,HLOOKUP($A186,'Z-scores'!$C$2:$UD$20,14,FALSE)&lt;-2),"",'Total-corrected counts'!P186),"")</f>
        <v>0</v>
      </c>
      <c r="Q186">
        <f>IFERROR(IF(OR(HLOOKUP($A186,'Z-scores'!$C$2:$UD$20,15,FALSE)&gt;2,HLOOKUP($A186,'Z-scores'!$C$2:$UD$20,15,FALSE)&lt;-2),"",'Total-corrected counts'!Q186),"")</f>
        <v>7.6448424616392732</v>
      </c>
      <c r="R186">
        <f>IFERROR(IF(OR(HLOOKUP($A186,'Z-scores'!$C$2:$UD$20,16,FALSE)&gt;2,HLOOKUP($A186,'Z-scores'!$C$2:$UD$20,16,FALSE)&lt;-2),"",'Total-corrected counts'!R186),"")</f>
        <v>0</v>
      </c>
      <c r="S186">
        <f>IFERROR(IF(OR(HLOOKUP($A186,'Z-scores'!$C$2:$UD$20,17,FALSE)&gt;2,HLOOKUP($A186,'Z-scores'!$C$2:$UD$20,17,FALSE)&lt;-2),"",'Total-corrected counts'!S186),"")</f>
        <v>0</v>
      </c>
      <c r="T186">
        <f>IFERROR(IF(OR(HLOOKUP($A186,'Z-scores'!$C$2:$UD$20,18,FALSE)&gt;2,HLOOKUP($A186,'Z-scores'!$C$2:$UD$20,18,FALSE)&lt;-2),"",'Total-corrected counts'!T186),"")</f>
        <v>0</v>
      </c>
      <c r="U186">
        <f>IFERROR(IF(OR(HLOOKUP($A186,'Z-scores'!$C$2:$UD$20,19,FALSE)&gt;2,HLOOKUP($A186,'Z-scores'!$C$2:$UD$20,19,FALSE)&lt;-2),"",'Total-corrected counts'!U186),"")</f>
        <v>12.228620526551035</v>
      </c>
      <c r="V186">
        <f t="shared" si="8"/>
        <v>1</v>
      </c>
      <c r="W186">
        <f t="shared" si="9"/>
        <v>0.89863530267256997</v>
      </c>
      <c r="X186">
        <f t="shared" si="10"/>
        <v>2.1873765664618188</v>
      </c>
      <c r="Y186">
        <f t="shared" si="11"/>
        <v>2.5371869957300928</v>
      </c>
    </row>
    <row r="187" spans="1:25" x14ac:dyDescent="0.25">
      <c r="A187">
        <v>191</v>
      </c>
      <c r="B187" t="s">
        <v>678</v>
      </c>
      <c r="C187">
        <v>31400</v>
      </c>
      <c r="D187">
        <v>159</v>
      </c>
      <c r="E187" t="str">
        <f>IFERROR(IF(OR(HLOOKUP($A187,'Z-scores'!$C$2:$UD$20,3,FALSE)&gt;2,HLOOKUP(A187,'Z-scores'!$C$2:$UD$20,3,FALSE)&lt;-2),"",'Total-corrected counts'!E187),"")</f>
        <v/>
      </c>
      <c r="F187" t="str">
        <f>IFERROR(IF(OR(HLOOKUP($A187,'Z-scores'!$C$2:$UD$20,4,FALSE)&gt;2,HLOOKUP($A187,'Z-scores'!$C$2:$UD$20,4,FALSE)&lt;-2),"",'Total-corrected counts'!F187),"")</f>
        <v/>
      </c>
      <c r="G187" t="str">
        <f>IFERROR(IF(OR(HLOOKUP($A187,'Z-scores'!$C$2:$UD$20,5,FALSE)&gt;2,HLOOKUP($A187,'Z-scores'!$C$2:$UD$20,5,FALSE)&lt;-2),"",'Total-corrected counts'!G187),"")</f>
        <v/>
      </c>
      <c r="H187" t="str">
        <f>IFERROR(IF(OR(HLOOKUP($A187,'Z-scores'!$C$2:$UD$20,6,FALSE)&gt;2,HLOOKUP($A187,'Z-scores'!$C$2:$UD$20,6,FALSE)&lt;-2),"",'Total-corrected counts'!H187),"")</f>
        <v/>
      </c>
      <c r="I187" t="str">
        <f>IFERROR(IF(OR(HLOOKUP($A187,'Z-scores'!$C$2:$UD$20,7,FALSE)&gt;2,HLOOKUP($A187,'Z-scores'!$C$2:$UD$20,7,FALSE)&lt;-2),"",'Total-corrected counts'!I187),"")</f>
        <v/>
      </c>
      <c r="J187" t="str">
        <f>IFERROR(IF(OR(HLOOKUP($A187,'Z-scores'!$C$2:$UD$20,8,FALSE)&gt;2,HLOOKUP($A187,'Z-scores'!$C$2:$UD$20,8,FALSE)&lt;-2),"",'Total-corrected counts'!J187),"")</f>
        <v/>
      </c>
      <c r="K187" t="str">
        <f>IFERROR(IF(OR(HLOOKUP($A187,'Z-scores'!$C$2:$UD$20,9,FALSE)&gt;2,HLOOKUP($A187,'Z-scores'!$C$2:$UD$20,9,FALSE)&lt;-2),"",'Total-corrected counts'!K187),"")</f>
        <v/>
      </c>
      <c r="L187" t="str">
        <f>IFERROR(IF(OR(HLOOKUP($A187,'Z-scores'!$C$2:$UD$20,10,FALSE)&gt;2,HLOOKUP($A187,'Z-scores'!$C$2:$UD$20,10,FALSE)&lt;-2),"",'Total-corrected counts'!L187),"")</f>
        <v/>
      </c>
      <c r="M187" t="str">
        <f>IFERROR(IF(OR(HLOOKUP($A187,'Z-scores'!$C$2:$UD$20,11,FALSE)&gt;2,HLOOKUP($A187,'Z-scores'!$C$2:$UD$20,11,FALSE)&lt;-2),"",'Total-corrected counts'!M187),"")</f>
        <v/>
      </c>
      <c r="N187" t="str">
        <f>IFERROR(IF(OR(HLOOKUP($A187,'Z-scores'!$C$2:$UD$20,12,FALSE)&gt;2,HLOOKUP($A187,'Z-scores'!$C$2:$UD$20,12,FALSE)&lt;-2),"",'Total-corrected counts'!N187),"")</f>
        <v/>
      </c>
      <c r="O187" t="str">
        <f>IFERROR(IF(OR(HLOOKUP($A187,'Z-scores'!$C$2:$UD$20,13,FALSE)&gt;2,HLOOKUP($A187,'Z-scores'!$C$2:$UD$20,13,FALSE)&lt;-2),"",'Total-corrected counts'!O187),"")</f>
        <v/>
      </c>
      <c r="P187" t="str">
        <f>IFERROR(IF(OR(HLOOKUP($A187,'Z-scores'!$C$2:$UD$20,14,FALSE)&gt;2,HLOOKUP($A187,'Z-scores'!$C$2:$UD$20,14,FALSE)&lt;-2),"",'Total-corrected counts'!P187),"")</f>
        <v/>
      </c>
      <c r="Q187" t="str">
        <f>IFERROR(IF(OR(HLOOKUP($A187,'Z-scores'!$C$2:$UD$20,15,FALSE)&gt;2,HLOOKUP($A187,'Z-scores'!$C$2:$UD$20,15,FALSE)&lt;-2),"",'Total-corrected counts'!Q187),"")</f>
        <v/>
      </c>
      <c r="R187" t="str">
        <f>IFERROR(IF(OR(HLOOKUP($A187,'Z-scores'!$C$2:$UD$20,16,FALSE)&gt;2,HLOOKUP($A187,'Z-scores'!$C$2:$UD$20,16,FALSE)&lt;-2),"",'Total-corrected counts'!R187),"")</f>
        <v/>
      </c>
      <c r="S187" t="str">
        <f>IFERROR(IF(OR(HLOOKUP($A187,'Z-scores'!$C$2:$UD$20,17,FALSE)&gt;2,HLOOKUP($A187,'Z-scores'!$C$2:$UD$20,17,FALSE)&lt;-2),"",'Total-corrected counts'!S187),"")</f>
        <v/>
      </c>
      <c r="T187" t="str">
        <f>IFERROR(IF(OR(HLOOKUP($A187,'Z-scores'!$C$2:$UD$20,18,FALSE)&gt;2,HLOOKUP($A187,'Z-scores'!$C$2:$UD$20,18,FALSE)&lt;-2),"",'Total-corrected counts'!T187),"")</f>
        <v/>
      </c>
      <c r="U187" t="str">
        <f>IFERROR(IF(OR(HLOOKUP($A187,'Z-scores'!$C$2:$UD$20,19,FALSE)&gt;2,HLOOKUP($A187,'Z-scores'!$C$2:$UD$20,19,FALSE)&lt;-2),"",'Total-corrected counts'!U187),"")</f>
        <v/>
      </c>
      <c r="V187">
        <f t="shared" si="8"/>
        <v>1</v>
      </c>
      <c r="W187" t="str">
        <f t="shared" si="9"/>
        <v/>
      </c>
      <c r="X187" t="str">
        <f t="shared" si="10"/>
        <v/>
      </c>
      <c r="Y187" t="str">
        <f t="shared" si="11"/>
        <v/>
      </c>
    </row>
    <row r="188" spans="1:25" x14ac:dyDescent="0.25">
      <c r="A188">
        <v>192</v>
      </c>
      <c r="B188" t="s">
        <v>679</v>
      </c>
      <c r="C188">
        <v>34800</v>
      </c>
      <c r="D188">
        <v>639</v>
      </c>
      <c r="E188" t="str">
        <f>IFERROR(IF(OR(HLOOKUP($A188,'Z-scores'!$C$2:$UD$20,3,FALSE)&gt;2,HLOOKUP(A188,'Z-scores'!$C$2:$UD$20,3,FALSE)&lt;-2),"",'Total-corrected counts'!E188),"")</f>
        <v/>
      </c>
      <c r="F188" t="str">
        <f>IFERROR(IF(OR(HLOOKUP($A188,'Z-scores'!$C$2:$UD$20,4,FALSE)&gt;2,HLOOKUP($A188,'Z-scores'!$C$2:$UD$20,4,FALSE)&lt;-2),"",'Total-corrected counts'!F188),"")</f>
        <v/>
      </c>
      <c r="G188" t="str">
        <f>IFERROR(IF(OR(HLOOKUP($A188,'Z-scores'!$C$2:$UD$20,5,FALSE)&gt;2,HLOOKUP($A188,'Z-scores'!$C$2:$UD$20,5,FALSE)&lt;-2),"",'Total-corrected counts'!G188),"")</f>
        <v/>
      </c>
      <c r="H188" t="str">
        <f>IFERROR(IF(OR(HLOOKUP($A188,'Z-scores'!$C$2:$UD$20,6,FALSE)&gt;2,HLOOKUP($A188,'Z-scores'!$C$2:$UD$20,6,FALSE)&lt;-2),"",'Total-corrected counts'!H188),"")</f>
        <v/>
      </c>
      <c r="I188" t="str">
        <f>IFERROR(IF(OR(HLOOKUP($A188,'Z-scores'!$C$2:$UD$20,7,FALSE)&gt;2,HLOOKUP($A188,'Z-scores'!$C$2:$UD$20,7,FALSE)&lt;-2),"",'Total-corrected counts'!I188),"")</f>
        <v/>
      </c>
      <c r="J188" t="str">
        <f>IFERROR(IF(OR(HLOOKUP($A188,'Z-scores'!$C$2:$UD$20,8,FALSE)&gt;2,HLOOKUP($A188,'Z-scores'!$C$2:$UD$20,8,FALSE)&lt;-2),"",'Total-corrected counts'!J188),"")</f>
        <v/>
      </c>
      <c r="K188" t="str">
        <f>IFERROR(IF(OR(HLOOKUP($A188,'Z-scores'!$C$2:$UD$20,9,FALSE)&gt;2,HLOOKUP($A188,'Z-scores'!$C$2:$UD$20,9,FALSE)&lt;-2),"",'Total-corrected counts'!K188),"")</f>
        <v/>
      </c>
      <c r="L188" t="str">
        <f>IFERROR(IF(OR(HLOOKUP($A188,'Z-scores'!$C$2:$UD$20,10,FALSE)&gt;2,HLOOKUP($A188,'Z-scores'!$C$2:$UD$20,10,FALSE)&lt;-2),"",'Total-corrected counts'!L188),"")</f>
        <v/>
      </c>
      <c r="M188" t="str">
        <f>IFERROR(IF(OR(HLOOKUP($A188,'Z-scores'!$C$2:$UD$20,11,FALSE)&gt;2,HLOOKUP($A188,'Z-scores'!$C$2:$UD$20,11,FALSE)&lt;-2),"",'Total-corrected counts'!M188),"")</f>
        <v/>
      </c>
      <c r="N188" t="str">
        <f>IFERROR(IF(OR(HLOOKUP($A188,'Z-scores'!$C$2:$UD$20,12,FALSE)&gt;2,HLOOKUP($A188,'Z-scores'!$C$2:$UD$20,12,FALSE)&lt;-2),"",'Total-corrected counts'!N188),"")</f>
        <v/>
      </c>
      <c r="O188" t="str">
        <f>IFERROR(IF(OR(HLOOKUP($A188,'Z-scores'!$C$2:$UD$20,13,FALSE)&gt;2,HLOOKUP($A188,'Z-scores'!$C$2:$UD$20,13,FALSE)&lt;-2),"",'Total-corrected counts'!O188),"")</f>
        <v/>
      </c>
      <c r="P188" t="str">
        <f>IFERROR(IF(OR(HLOOKUP($A188,'Z-scores'!$C$2:$UD$20,14,FALSE)&gt;2,HLOOKUP($A188,'Z-scores'!$C$2:$UD$20,14,FALSE)&lt;-2),"",'Total-corrected counts'!P188),"")</f>
        <v/>
      </c>
      <c r="Q188" t="str">
        <f>IFERROR(IF(OR(HLOOKUP($A188,'Z-scores'!$C$2:$UD$20,15,FALSE)&gt;2,HLOOKUP($A188,'Z-scores'!$C$2:$UD$20,15,FALSE)&lt;-2),"",'Total-corrected counts'!Q188),"")</f>
        <v/>
      </c>
      <c r="R188" t="str">
        <f>IFERROR(IF(OR(HLOOKUP($A188,'Z-scores'!$C$2:$UD$20,16,FALSE)&gt;2,HLOOKUP($A188,'Z-scores'!$C$2:$UD$20,16,FALSE)&lt;-2),"",'Total-corrected counts'!R188),"")</f>
        <v/>
      </c>
      <c r="S188" t="str">
        <f>IFERROR(IF(OR(HLOOKUP($A188,'Z-scores'!$C$2:$UD$20,17,FALSE)&gt;2,HLOOKUP($A188,'Z-scores'!$C$2:$UD$20,17,FALSE)&lt;-2),"",'Total-corrected counts'!S188),"")</f>
        <v/>
      </c>
      <c r="T188" t="str">
        <f>IFERROR(IF(OR(HLOOKUP($A188,'Z-scores'!$C$2:$UD$20,18,FALSE)&gt;2,HLOOKUP($A188,'Z-scores'!$C$2:$UD$20,18,FALSE)&lt;-2),"",'Total-corrected counts'!T188),"")</f>
        <v/>
      </c>
      <c r="U188" t="str">
        <f>IFERROR(IF(OR(HLOOKUP($A188,'Z-scores'!$C$2:$UD$20,19,FALSE)&gt;2,HLOOKUP($A188,'Z-scores'!$C$2:$UD$20,19,FALSE)&lt;-2),"",'Total-corrected counts'!U188),"")</f>
        <v/>
      </c>
      <c r="V188">
        <f t="shared" si="8"/>
        <v>1</v>
      </c>
      <c r="W188" t="str">
        <f t="shared" si="9"/>
        <v/>
      </c>
      <c r="X188" t="str">
        <f t="shared" si="10"/>
        <v/>
      </c>
      <c r="Y188" t="str">
        <f t="shared" si="11"/>
        <v/>
      </c>
    </row>
    <row r="189" spans="1:25" x14ac:dyDescent="0.25">
      <c r="A189">
        <v>193</v>
      </c>
      <c r="B189" t="s">
        <v>680</v>
      </c>
      <c r="C189">
        <v>95800</v>
      </c>
      <c r="D189">
        <v>1069</v>
      </c>
      <c r="E189" t="str">
        <f>IFERROR(IF(OR(HLOOKUP($A189,'Z-scores'!$C$2:$UD$20,3,FALSE)&gt;2,HLOOKUP(A189,'Z-scores'!$C$2:$UD$20,3,FALSE)&lt;-2),"",'Total-corrected counts'!E189),"")</f>
        <v/>
      </c>
      <c r="F189" t="str">
        <f>IFERROR(IF(OR(HLOOKUP($A189,'Z-scores'!$C$2:$UD$20,4,FALSE)&gt;2,HLOOKUP($A189,'Z-scores'!$C$2:$UD$20,4,FALSE)&lt;-2),"",'Total-corrected counts'!F189),"")</f>
        <v/>
      </c>
      <c r="G189" t="str">
        <f>IFERROR(IF(OR(HLOOKUP($A189,'Z-scores'!$C$2:$UD$20,5,FALSE)&gt;2,HLOOKUP($A189,'Z-scores'!$C$2:$UD$20,5,FALSE)&lt;-2),"",'Total-corrected counts'!G189),"")</f>
        <v/>
      </c>
      <c r="H189" t="str">
        <f>IFERROR(IF(OR(HLOOKUP($A189,'Z-scores'!$C$2:$UD$20,6,FALSE)&gt;2,HLOOKUP($A189,'Z-scores'!$C$2:$UD$20,6,FALSE)&lt;-2),"",'Total-corrected counts'!H189),"")</f>
        <v/>
      </c>
      <c r="I189" t="str">
        <f>IFERROR(IF(OR(HLOOKUP($A189,'Z-scores'!$C$2:$UD$20,7,FALSE)&gt;2,HLOOKUP($A189,'Z-scores'!$C$2:$UD$20,7,FALSE)&lt;-2),"",'Total-corrected counts'!I189),"")</f>
        <v/>
      </c>
      <c r="J189" t="str">
        <f>IFERROR(IF(OR(HLOOKUP($A189,'Z-scores'!$C$2:$UD$20,8,FALSE)&gt;2,HLOOKUP($A189,'Z-scores'!$C$2:$UD$20,8,FALSE)&lt;-2),"",'Total-corrected counts'!J189),"")</f>
        <v/>
      </c>
      <c r="K189" t="str">
        <f>IFERROR(IF(OR(HLOOKUP($A189,'Z-scores'!$C$2:$UD$20,9,FALSE)&gt;2,HLOOKUP($A189,'Z-scores'!$C$2:$UD$20,9,FALSE)&lt;-2),"",'Total-corrected counts'!K189),"")</f>
        <v/>
      </c>
      <c r="L189" t="str">
        <f>IFERROR(IF(OR(HLOOKUP($A189,'Z-scores'!$C$2:$UD$20,10,FALSE)&gt;2,HLOOKUP($A189,'Z-scores'!$C$2:$UD$20,10,FALSE)&lt;-2),"",'Total-corrected counts'!L189),"")</f>
        <v/>
      </c>
      <c r="M189" t="str">
        <f>IFERROR(IF(OR(HLOOKUP($A189,'Z-scores'!$C$2:$UD$20,11,FALSE)&gt;2,HLOOKUP($A189,'Z-scores'!$C$2:$UD$20,11,FALSE)&lt;-2),"",'Total-corrected counts'!M189),"")</f>
        <v/>
      </c>
      <c r="N189" t="str">
        <f>IFERROR(IF(OR(HLOOKUP($A189,'Z-scores'!$C$2:$UD$20,12,FALSE)&gt;2,HLOOKUP($A189,'Z-scores'!$C$2:$UD$20,12,FALSE)&lt;-2),"",'Total-corrected counts'!N189),"")</f>
        <v/>
      </c>
      <c r="O189" t="str">
        <f>IFERROR(IF(OR(HLOOKUP($A189,'Z-scores'!$C$2:$UD$20,13,FALSE)&gt;2,HLOOKUP($A189,'Z-scores'!$C$2:$UD$20,13,FALSE)&lt;-2),"",'Total-corrected counts'!O189),"")</f>
        <v/>
      </c>
      <c r="P189" t="str">
        <f>IFERROR(IF(OR(HLOOKUP($A189,'Z-scores'!$C$2:$UD$20,14,FALSE)&gt;2,HLOOKUP($A189,'Z-scores'!$C$2:$UD$20,14,FALSE)&lt;-2),"",'Total-corrected counts'!P189),"")</f>
        <v/>
      </c>
      <c r="Q189" t="str">
        <f>IFERROR(IF(OR(HLOOKUP($A189,'Z-scores'!$C$2:$UD$20,15,FALSE)&gt;2,HLOOKUP($A189,'Z-scores'!$C$2:$UD$20,15,FALSE)&lt;-2),"",'Total-corrected counts'!Q189),"")</f>
        <v/>
      </c>
      <c r="R189" t="str">
        <f>IFERROR(IF(OR(HLOOKUP($A189,'Z-scores'!$C$2:$UD$20,16,FALSE)&gt;2,HLOOKUP($A189,'Z-scores'!$C$2:$UD$20,16,FALSE)&lt;-2),"",'Total-corrected counts'!R189),"")</f>
        <v/>
      </c>
      <c r="S189" t="str">
        <f>IFERROR(IF(OR(HLOOKUP($A189,'Z-scores'!$C$2:$UD$20,17,FALSE)&gt;2,HLOOKUP($A189,'Z-scores'!$C$2:$UD$20,17,FALSE)&lt;-2),"",'Total-corrected counts'!S189),"")</f>
        <v/>
      </c>
      <c r="T189" t="str">
        <f>IFERROR(IF(OR(HLOOKUP($A189,'Z-scores'!$C$2:$UD$20,18,FALSE)&gt;2,HLOOKUP($A189,'Z-scores'!$C$2:$UD$20,18,FALSE)&lt;-2),"",'Total-corrected counts'!T189),"")</f>
        <v/>
      </c>
      <c r="U189" t="str">
        <f>IFERROR(IF(OR(HLOOKUP($A189,'Z-scores'!$C$2:$UD$20,19,FALSE)&gt;2,HLOOKUP($A189,'Z-scores'!$C$2:$UD$20,19,FALSE)&lt;-2),"",'Total-corrected counts'!U189),"")</f>
        <v/>
      </c>
      <c r="V189">
        <f t="shared" si="8"/>
        <v>1</v>
      </c>
      <c r="W189" t="str">
        <f t="shared" si="9"/>
        <v/>
      </c>
      <c r="X189" t="str">
        <f t="shared" si="10"/>
        <v/>
      </c>
      <c r="Y189" t="str">
        <f t="shared" si="11"/>
        <v/>
      </c>
    </row>
    <row r="190" spans="1:25" x14ac:dyDescent="0.25">
      <c r="A190">
        <v>194</v>
      </c>
      <c r="B190" t="s">
        <v>112</v>
      </c>
      <c r="C190">
        <v>77300</v>
      </c>
      <c r="D190">
        <v>290</v>
      </c>
      <c r="E190" t="str">
        <f>IFERROR(IF(OR(HLOOKUP($A190,'Z-scores'!$C$2:$UD$20,3,FALSE)&gt;2,HLOOKUP(A190,'Z-scores'!$C$2:$UD$20,3,FALSE)&lt;-2),"",'Total-corrected counts'!E190),"")</f>
        <v/>
      </c>
      <c r="F190">
        <f>IFERROR(IF(OR(HLOOKUP($A190,'Z-scores'!$C$2:$UD$20,4,FALSE)&gt;2,HLOOKUP($A190,'Z-scores'!$C$2:$UD$20,4,FALSE)&lt;-2),"",'Total-corrected counts'!F190),"")</f>
        <v>15.938405404784639</v>
      </c>
      <c r="G190">
        <f>IFERROR(IF(OR(HLOOKUP($A190,'Z-scores'!$C$2:$UD$20,5,FALSE)&gt;2,HLOOKUP($A190,'Z-scores'!$C$2:$UD$20,5,FALSE)&lt;-2),"",'Total-corrected counts'!G190),"")</f>
        <v>30.107860478421859</v>
      </c>
      <c r="H190">
        <f>IFERROR(IF(OR(HLOOKUP($A190,'Z-scores'!$C$2:$UD$20,6,FALSE)&gt;2,HLOOKUP($A190,'Z-scores'!$C$2:$UD$20,6,FALSE)&lt;-2),"",'Total-corrected counts'!H190),"")</f>
        <v>26.043538989572113</v>
      </c>
      <c r="I190">
        <f>IFERROR(IF(OR(HLOOKUP($A190,'Z-scores'!$C$2:$UD$20,7,FALSE)&gt;2,HLOOKUP($A190,'Z-scores'!$C$2:$UD$20,7,FALSE)&lt;-2),"",'Total-corrected counts'!I190),"")</f>
        <v>113.81638288505998</v>
      </c>
      <c r="J190">
        <f>IFERROR(IF(OR(HLOOKUP($A190,'Z-scores'!$C$2:$UD$20,8,FALSE)&gt;2,HLOOKUP($A190,'Z-scores'!$C$2:$UD$20,8,FALSE)&lt;-2),"",'Total-corrected counts'!J190),"")</f>
        <v>115.93208170864717</v>
      </c>
      <c r="K190">
        <f>IFERROR(IF(OR(HLOOKUP($A190,'Z-scores'!$C$2:$UD$20,9,FALSE)&gt;2,HLOOKUP($A190,'Z-scores'!$C$2:$UD$20,9,FALSE)&lt;-2),"",'Total-corrected counts'!K190),"")</f>
        <v>63.776130219075753</v>
      </c>
      <c r="L190">
        <f>IFERROR(IF(OR(HLOOKUP($A190,'Z-scores'!$C$2:$UD$20,10,FALSE)&gt;2,HLOOKUP($A190,'Z-scores'!$C$2:$UD$20,10,FALSE)&lt;-2),"",'Total-corrected counts'!L190),"")</f>
        <v>186.50437365610838</v>
      </c>
      <c r="M190">
        <f>IFERROR(IF(OR(HLOOKUP($A190,'Z-scores'!$C$2:$UD$20,11,FALSE)&gt;2,HLOOKUP($A190,'Z-scores'!$C$2:$UD$20,11,FALSE)&lt;-2),"",'Total-corrected counts'!M190),"")</f>
        <v>80.251356260361433</v>
      </c>
      <c r="N190">
        <f>IFERROR(IF(OR(HLOOKUP($A190,'Z-scores'!$C$2:$UD$20,12,FALSE)&gt;2,HLOOKUP($A190,'Z-scores'!$C$2:$UD$20,12,FALSE)&lt;-2),"",'Total-corrected counts'!N190),"")</f>
        <v>12.252487383237094</v>
      </c>
      <c r="O190">
        <f>IFERROR(IF(OR(HLOOKUP($A190,'Z-scores'!$C$2:$UD$20,13,FALSE)&gt;2,HLOOKUP($A190,'Z-scores'!$C$2:$UD$20,13,FALSE)&lt;-2),"",'Total-corrected counts'!O190),"")</f>
        <v>69.928422560304384</v>
      </c>
      <c r="P190">
        <f>IFERROR(IF(OR(HLOOKUP($A190,'Z-scores'!$C$2:$UD$20,14,FALSE)&gt;2,HLOOKUP($A190,'Z-scores'!$C$2:$UD$20,14,FALSE)&lt;-2),"",'Total-corrected counts'!P190),"")</f>
        <v>138.79955501402014</v>
      </c>
      <c r="Q190">
        <f>IFERROR(IF(OR(HLOOKUP($A190,'Z-scores'!$C$2:$UD$20,15,FALSE)&gt;2,HLOOKUP($A190,'Z-scores'!$C$2:$UD$20,15,FALSE)&lt;-2),"",'Total-corrected counts'!Q190),"")</f>
        <v>4.1149534678721595</v>
      </c>
      <c r="R190">
        <f>IFERROR(IF(OR(HLOOKUP($A190,'Z-scores'!$C$2:$UD$20,16,FALSE)&gt;2,HLOOKUP($A190,'Z-scores'!$C$2:$UD$20,16,FALSE)&lt;-2),"",'Total-corrected counts'!R190),"")</f>
        <v>76.849564543176044</v>
      </c>
      <c r="S190">
        <f>IFERROR(IF(OR(HLOOKUP($A190,'Z-scores'!$C$2:$UD$20,17,FALSE)&gt;2,HLOOKUP($A190,'Z-scores'!$C$2:$UD$20,17,FALSE)&lt;-2),"",'Total-corrected counts'!S190),"")</f>
        <v>3.3493690483557694</v>
      </c>
      <c r="T190">
        <f>IFERROR(IF(OR(HLOOKUP($A190,'Z-scores'!$C$2:$UD$20,18,FALSE)&gt;2,HLOOKUP($A190,'Z-scores'!$C$2:$UD$20,18,FALSE)&lt;-2),"",'Total-corrected counts'!T190),"")</f>
        <v>54.037522143356654</v>
      </c>
      <c r="U190">
        <f>IFERROR(IF(OR(HLOOKUP($A190,'Z-scores'!$C$2:$UD$20,19,FALSE)&gt;2,HLOOKUP($A190,'Z-scores'!$C$2:$UD$20,19,FALSE)&lt;-2),"",'Total-corrected counts'!U190),"")</f>
        <v>67.28778917129182</v>
      </c>
      <c r="V190">
        <f t="shared" si="8"/>
        <v>1</v>
      </c>
      <c r="W190">
        <f t="shared" si="9"/>
        <v>0.34314842100322906</v>
      </c>
      <c r="X190">
        <f t="shared" si="10"/>
        <v>79.04626620025391</v>
      </c>
      <c r="Y190">
        <f t="shared" si="11"/>
        <v>53.327457916451763</v>
      </c>
    </row>
    <row r="191" spans="1:25" x14ac:dyDescent="0.25">
      <c r="A191">
        <v>195</v>
      </c>
      <c r="B191" t="s">
        <v>681</v>
      </c>
      <c r="C191">
        <v>20300</v>
      </c>
      <c r="D191">
        <v>972</v>
      </c>
      <c r="E191" t="str">
        <f>IFERROR(IF(OR(HLOOKUP($A191,'Z-scores'!$C$2:$UD$20,3,FALSE)&gt;2,HLOOKUP(A191,'Z-scores'!$C$2:$UD$20,3,FALSE)&lt;-2),"",'Total-corrected counts'!E191),"")</f>
        <v/>
      </c>
      <c r="F191" t="str">
        <f>IFERROR(IF(OR(HLOOKUP($A191,'Z-scores'!$C$2:$UD$20,4,FALSE)&gt;2,HLOOKUP($A191,'Z-scores'!$C$2:$UD$20,4,FALSE)&lt;-2),"",'Total-corrected counts'!F191),"")</f>
        <v/>
      </c>
      <c r="G191" t="str">
        <f>IFERROR(IF(OR(HLOOKUP($A191,'Z-scores'!$C$2:$UD$20,5,FALSE)&gt;2,HLOOKUP($A191,'Z-scores'!$C$2:$UD$20,5,FALSE)&lt;-2),"",'Total-corrected counts'!G191),"")</f>
        <v/>
      </c>
      <c r="H191" t="str">
        <f>IFERROR(IF(OR(HLOOKUP($A191,'Z-scores'!$C$2:$UD$20,6,FALSE)&gt;2,HLOOKUP($A191,'Z-scores'!$C$2:$UD$20,6,FALSE)&lt;-2),"",'Total-corrected counts'!H191),"")</f>
        <v/>
      </c>
      <c r="I191" t="str">
        <f>IFERROR(IF(OR(HLOOKUP($A191,'Z-scores'!$C$2:$UD$20,7,FALSE)&gt;2,HLOOKUP($A191,'Z-scores'!$C$2:$UD$20,7,FALSE)&lt;-2),"",'Total-corrected counts'!I191),"")</f>
        <v/>
      </c>
      <c r="J191" t="str">
        <f>IFERROR(IF(OR(HLOOKUP($A191,'Z-scores'!$C$2:$UD$20,8,FALSE)&gt;2,HLOOKUP($A191,'Z-scores'!$C$2:$UD$20,8,FALSE)&lt;-2),"",'Total-corrected counts'!J191),"")</f>
        <v/>
      </c>
      <c r="K191" t="str">
        <f>IFERROR(IF(OR(HLOOKUP($A191,'Z-scores'!$C$2:$UD$20,9,FALSE)&gt;2,HLOOKUP($A191,'Z-scores'!$C$2:$UD$20,9,FALSE)&lt;-2),"",'Total-corrected counts'!K191),"")</f>
        <v/>
      </c>
      <c r="L191" t="str">
        <f>IFERROR(IF(OR(HLOOKUP($A191,'Z-scores'!$C$2:$UD$20,10,FALSE)&gt;2,HLOOKUP($A191,'Z-scores'!$C$2:$UD$20,10,FALSE)&lt;-2),"",'Total-corrected counts'!L191),"")</f>
        <v/>
      </c>
      <c r="M191" t="str">
        <f>IFERROR(IF(OR(HLOOKUP($A191,'Z-scores'!$C$2:$UD$20,11,FALSE)&gt;2,HLOOKUP($A191,'Z-scores'!$C$2:$UD$20,11,FALSE)&lt;-2),"",'Total-corrected counts'!M191),"")</f>
        <v/>
      </c>
      <c r="N191" t="str">
        <f>IFERROR(IF(OR(HLOOKUP($A191,'Z-scores'!$C$2:$UD$20,12,FALSE)&gt;2,HLOOKUP($A191,'Z-scores'!$C$2:$UD$20,12,FALSE)&lt;-2),"",'Total-corrected counts'!N191),"")</f>
        <v/>
      </c>
      <c r="O191" t="str">
        <f>IFERROR(IF(OR(HLOOKUP($A191,'Z-scores'!$C$2:$UD$20,13,FALSE)&gt;2,HLOOKUP($A191,'Z-scores'!$C$2:$UD$20,13,FALSE)&lt;-2),"",'Total-corrected counts'!O191),"")</f>
        <v/>
      </c>
      <c r="P191" t="str">
        <f>IFERROR(IF(OR(HLOOKUP($A191,'Z-scores'!$C$2:$UD$20,14,FALSE)&gt;2,HLOOKUP($A191,'Z-scores'!$C$2:$UD$20,14,FALSE)&lt;-2),"",'Total-corrected counts'!P191),"")</f>
        <v/>
      </c>
      <c r="Q191" t="str">
        <f>IFERROR(IF(OR(HLOOKUP($A191,'Z-scores'!$C$2:$UD$20,15,FALSE)&gt;2,HLOOKUP($A191,'Z-scores'!$C$2:$UD$20,15,FALSE)&lt;-2),"",'Total-corrected counts'!Q191),"")</f>
        <v/>
      </c>
      <c r="R191" t="str">
        <f>IFERROR(IF(OR(HLOOKUP($A191,'Z-scores'!$C$2:$UD$20,16,FALSE)&gt;2,HLOOKUP($A191,'Z-scores'!$C$2:$UD$20,16,FALSE)&lt;-2),"",'Total-corrected counts'!R191),"")</f>
        <v/>
      </c>
      <c r="S191" t="str">
        <f>IFERROR(IF(OR(HLOOKUP($A191,'Z-scores'!$C$2:$UD$20,17,FALSE)&gt;2,HLOOKUP($A191,'Z-scores'!$C$2:$UD$20,17,FALSE)&lt;-2),"",'Total-corrected counts'!S191),"")</f>
        <v/>
      </c>
      <c r="T191" t="str">
        <f>IFERROR(IF(OR(HLOOKUP($A191,'Z-scores'!$C$2:$UD$20,18,FALSE)&gt;2,HLOOKUP($A191,'Z-scores'!$C$2:$UD$20,18,FALSE)&lt;-2),"",'Total-corrected counts'!T191),"")</f>
        <v/>
      </c>
      <c r="U191" t="str">
        <f>IFERROR(IF(OR(HLOOKUP($A191,'Z-scores'!$C$2:$UD$20,19,FALSE)&gt;2,HLOOKUP($A191,'Z-scores'!$C$2:$UD$20,19,FALSE)&lt;-2),"",'Total-corrected counts'!U191),"")</f>
        <v/>
      </c>
      <c r="V191">
        <f t="shared" si="8"/>
        <v>1</v>
      </c>
      <c r="W191" t="str">
        <f t="shared" si="9"/>
        <v/>
      </c>
      <c r="X191" t="str">
        <f t="shared" si="10"/>
        <v/>
      </c>
      <c r="Y191" t="str">
        <f t="shared" si="11"/>
        <v/>
      </c>
    </row>
    <row r="192" spans="1:25" x14ac:dyDescent="0.25">
      <c r="A192">
        <v>196</v>
      </c>
      <c r="B192" t="s">
        <v>113</v>
      </c>
      <c r="C192">
        <v>30800</v>
      </c>
      <c r="D192">
        <v>151</v>
      </c>
      <c r="E192" t="str">
        <f>IFERROR(IF(OR(HLOOKUP($A192,'Z-scores'!$C$2:$UD$20,3,FALSE)&gt;2,HLOOKUP(A192,'Z-scores'!$C$2:$UD$20,3,FALSE)&lt;-2),"",'Total-corrected counts'!E192),"")</f>
        <v/>
      </c>
      <c r="F192">
        <f>IFERROR(IF(OR(HLOOKUP($A192,'Z-scores'!$C$2:$UD$20,4,FALSE)&gt;2,HLOOKUP($A192,'Z-scores'!$C$2:$UD$20,4,FALSE)&lt;-2),"",'Total-corrected counts'!F192),"")</f>
        <v>6.8330888842952158</v>
      </c>
      <c r="G192">
        <f>IFERROR(IF(OR(HLOOKUP($A192,'Z-scores'!$C$2:$UD$20,5,FALSE)&gt;2,HLOOKUP($A192,'Z-scores'!$C$2:$UD$20,5,FALSE)&lt;-2),"",'Total-corrected counts'!G192),"")</f>
        <v>4.0291549653291216E-2</v>
      </c>
      <c r="H192">
        <f>IFERROR(IF(OR(HLOOKUP($A192,'Z-scores'!$C$2:$UD$20,6,FALSE)&gt;2,HLOOKUP($A192,'Z-scores'!$C$2:$UD$20,6,FALSE)&lt;-2),"",'Total-corrected counts'!H192),"")</f>
        <v>0.10470465956676003</v>
      </c>
      <c r="I192">
        <f>IFERROR(IF(OR(HLOOKUP($A192,'Z-scores'!$C$2:$UD$20,7,FALSE)&gt;2,HLOOKUP($A192,'Z-scores'!$C$2:$UD$20,7,FALSE)&lt;-2),"",'Total-corrected counts'!I192),"")</f>
        <v>2.4627584741979874E-2</v>
      </c>
      <c r="J192">
        <f>IFERROR(IF(OR(HLOOKUP($A192,'Z-scores'!$C$2:$UD$20,8,FALSE)&gt;2,HLOOKUP($A192,'Z-scores'!$C$2:$UD$20,8,FALSE)&lt;-2),"",'Total-corrected counts'!J192),"")</f>
        <v>0.19229972723023306</v>
      </c>
      <c r="K192">
        <f>IFERROR(IF(OR(HLOOKUP($A192,'Z-scores'!$C$2:$UD$20,9,FALSE)&gt;2,HLOOKUP($A192,'Z-scores'!$C$2:$UD$20,9,FALSE)&lt;-2),"",'Total-corrected counts'!K192),"")</f>
        <v>0.10256981994537041</v>
      </c>
      <c r="L192">
        <f>IFERROR(IF(OR(HLOOKUP($A192,'Z-scores'!$C$2:$UD$20,10,FALSE)&gt;2,HLOOKUP($A192,'Z-scores'!$C$2:$UD$20,10,FALSE)&lt;-2),"",'Total-corrected counts'!L192),"")</f>
        <v>0</v>
      </c>
      <c r="M192">
        <f>IFERROR(IF(OR(HLOOKUP($A192,'Z-scores'!$C$2:$UD$20,11,FALSE)&gt;2,HLOOKUP($A192,'Z-scores'!$C$2:$UD$20,11,FALSE)&lt;-2),"",'Total-corrected counts'!M192),"")</f>
        <v>1.6172834614105107</v>
      </c>
      <c r="N192">
        <f>IFERROR(IF(OR(HLOOKUP($A192,'Z-scores'!$C$2:$UD$20,12,FALSE)&gt;2,HLOOKUP($A192,'Z-scores'!$C$2:$UD$20,12,FALSE)&lt;-2),"",'Total-corrected counts'!N192),"")</f>
        <v>3.7939639316829896</v>
      </c>
      <c r="O192">
        <f>IFERROR(IF(OR(HLOOKUP($A192,'Z-scores'!$C$2:$UD$20,13,FALSE)&gt;2,HLOOKUP($A192,'Z-scores'!$C$2:$UD$20,13,FALSE)&lt;-2),"",'Total-corrected counts'!O192),"")</f>
        <v>3.6412990620457841</v>
      </c>
      <c r="P192">
        <f>IFERROR(IF(OR(HLOOKUP($A192,'Z-scores'!$C$2:$UD$20,14,FALSE)&gt;2,HLOOKUP($A192,'Z-scores'!$C$2:$UD$20,14,FALSE)&lt;-2),"",'Total-corrected counts'!P192),"")</f>
        <v>0.67525724950627164</v>
      </c>
      <c r="Q192">
        <f>IFERROR(IF(OR(HLOOKUP($A192,'Z-scores'!$C$2:$UD$20,15,FALSE)&gt;2,HLOOKUP($A192,'Z-scores'!$C$2:$UD$20,15,FALSE)&lt;-2),"",'Total-corrected counts'!Q192),"")</f>
        <v>2.9545755942304841</v>
      </c>
      <c r="R192">
        <f>IFERROR(IF(OR(HLOOKUP($A192,'Z-scores'!$C$2:$UD$20,16,FALSE)&gt;2,HLOOKUP($A192,'Z-scores'!$C$2:$UD$20,16,FALSE)&lt;-2),"",'Total-corrected counts'!R192),"")</f>
        <v>0.22438998980227637</v>
      </c>
      <c r="S192">
        <f>IFERROR(IF(OR(HLOOKUP($A192,'Z-scores'!$C$2:$UD$20,17,FALSE)&gt;2,HLOOKUP($A192,'Z-scores'!$C$2:$UD$20,17,FALSE)&lt;-2),"",'Total-corrected counts'!S192),"")</f>
        <v>2.1822469326402256</v>
      </c>
      <c r="T192">
        <f>IFERROR(IF(OR(HLOOKUP($A192,'Z-scores'!$C$2:$UD$20,18,FALSE)&gt;2,HLOOKUP($A192,'Z-scores'!$C$2:$UD$20,18,FALSE)&lt;-2),"",'Total-corrected counts'!T192),"")</f>
        <v>6.0137147059379413E-2</v>
      </c>
      <c r="U192">
        <f>IFERROR(IF(OR(HLOOKUP($A192,'Z-scores'!$C$2:$UD$20,19,FALSE)&gt;2,HLOOKUP($A192,'Z-scores'!$C$2:$UD$20,19,FALSE)&lt;-2),"",'Total-corrected counts'!U192),"")</f>
        <v>0.21697339472233915</v>
      </c>
      <c r="V192">
        <f t="shared" si="8"/>
        <v>1</v>
      </c>
      <c r="W192">
        <f t="shared" si="9"/>
        <v>0.56050542722211039</v>
      </c>
      <c r="X192">
        <f t="shared" si="10"/>
        <v>1.1143582108554202</v>
      </c>
      <c r="Y192">
        <f t="shared" si="11"/>
        <v>1.7186054127112187</v>
      </c>
    </row>
    <row r="193" spans="1:25" x14ac:dyDescent="0.25">
      <c r="A193">
        <v>197</v>
      </c>
      <c r="B193" t="s">
        <v>682</v>
      </c>
      <c r="C193">
        <v>84300</v>
      </c>
      <c r="D193">
        <v>165</v>
      </c>
      <c r="E193" t="str">
        <f>IFERROR(IF(OR(HLOOKUP($A193,'Z-scores'!$C$2:$UD$20,3,FALSE)&gt;2,HLOOKUP(A193,'Z-scores'!$C$2:$UD$20,3,FALSE)&lt;-2),"",'Total-corrected counts'!E193),"")</f>
        <v/>
      </c>
      <c r="F193" t="str">
        <f>IFERROR(IF(OR(HLOOKUP($A193,'Z-scores'!$C$2:$UD$20,4,FALSE)&gt;2,HLOOKUP($A193,'Z-scores'!$C$2:$UD$20,4,FALSE)&lt;-2),"",'Total-corrected counts'!F193),"")</f>
        <v/>
      </c>
      <c r="G193" t="str">
        <f>IFERROR(IF(OR(HLOOKUP($A193,'Z-scores'!$C$2:$UD$20,5,FALSE)&gt;2,HLOOKUP($A193,'Z-scores'!$C$2:$UD$20,5,FALSE)&lt;-2),"",'Total-corrected counts'!G193),"")</f>
        <v/>
      </c>
      <c r="H193" t="str">
        <f>IFERROR(IF(OR(HLOOKUP($A193,'Z-scores'!$C$2:$UD$20,6,FALSE)&gt;2,HLOOKUP($A193,'Z-scores'!$C$2:$UD$20,6,FALSE)&lt;-2),"",'Total-corrected counts'!H193),"")</f>
        <v/>
      </c>
      <c r="I193" t="str">
        <f>IFERROR(IF(OR(HLOOKUP($A193,'Z-scores'!$C$2:$UD$20,7,FALSE)&gt;2,HLOOKUP($A193,'Z-scores'!$C$2:$UD$20,7,FALSE)&lt;-2),"",'Total-corrected counts'!I193),"")</f>
        <v/>
      </c>
      <c r="J193" t="str">
        <f>IFERROR(IF(OR(HLOOKUP($A193,'Z-scores'!$C$2:$UD$20,8,FALSE)&gt;2,HLOOKUP($A193,'Z-scores'!$C$2:$UD$20,8,FALSE)&lt;-2),"",'Total-corrected counts'!J193),"")</f>
        <v/>
      </c>
      <c r="K193" t="str">
        <f>IFERROR(IF(OR(HLOOKUP($A193,'Z-scores'!$C$2:$UD$20,9,FALSE)&gt;2,HLOOKUP($A193,'Z-scores'!$C$2:$UD$20,9,FALSE)&lt;-2),"",'Total-corrected counts'!K193),"")</f>
        <v/>
      </c>
      <c r="L193" t="str">
        <f>IFERROR(IF(OR(HLOOKUP($A193,'Z-scores'!$C$2:$UD$20,10,FALSE)&gt;2,HLOOKUP($A193,'Z-scores'!$C$2:$UD$20,10,FALSE)&lt;-2),"",'Total-corrected counts'!L193),"")</f>
        <v/>
      </c>
      <c r="M193" t="str">
        <f>IFERROR(IF(OR(HLOOKUP($A193,'Z-scores'!$C$2:$UD$20,11,FALSE)&gt;2,HLOOKUP($A193,'Z-scores'!$C$2:$UD$20,11,FALSE)&lt;-2),"",'Total-corrected counts'!M193),"")</f>
        <v/>
      </c>
      <c r="N193" t="str">
        <f>IFERROR(IF(OR(HLOOKUP($A193,'Z-scores'!$C$2:$UD$20,12,FALSE)&gt;2,HLOOKUP($A193,'Z-scores'!$C$2:$UD$20,12,FALSE)&lt;-2),"",'Total-corrected counts'!N193),"")</f>
        <v/>
      </c>
      <c r="O193" t="str">
        <f>IFERROR(IF(OR(HLOOKUP($A193,'Z-scores'!$C$2:$UD$20,13,FALSE)&gt;2,HLOOKUP($A193,'Z-scores'!$C$2:$UD$20,13,FALSE)&lt;-2),"",'Total-corrected counts'!O193),"")</f>
        <v/>
      </c>
      <c r="P193" t="str">
        <f>IFERROR(IF(OR(HLOOKUP($A193,'Z-scores'!$C$2:$UD$20,14,FALSE)&gt;2,HLOOKUP($A193,'Z-scores'!$C$2:$UD$20,14,FALSE)&lt;-2),"",'Total-corrected counts'!P193),"")</f>
        <v/>
      </c>
      <c r="Q193" t="str">
        <f>IFERROR(IF(OR(HLOOKUP($A193,'Z-scores'!$C$2:$UD$20,15,FALSE)&gt;2,HLOOKUP($A193,'Z-scores'!$C$2:$UD$20,15,FALSE)&lt;-2),"",'Total-corrected counts'!Q193),"")</f>
        <v/>
      </c>
      <c r="R193" t="str">
        <f>IFERROR(IF(OR(HLOOKUP($A193,'Z-scores'!$C$2:$UD$20,16,FALSE)&gt;2,HLOOKUP($A193,'Z-scores'!$C$2:$UD$20,16,FALSE)&lt;-2),"",'Total-corrected counts'!R193),"")</f>
        <v/>
      </c>
      <c r="S193" t="str">
        <f>IFERROR(IF(OR(HLOOKUP($A193,'Z-scores'!$C$2:$UD$20,17,FALSE)&gt;2,HLOOKUP($A193,'Z-scores'!$C$2:$UD$20,17,FALSE)&lt;-2),"",'Total-corrected counts'!S193),"")</f>
        <v/>
      </c>
      <c r="T193" t="str">
        <f>IFERROR(IF(OR(HLOOKUP($A193,'Z-scores'!$C$2:$UD$20,18,FALSE)&gt;2,HLOOKUP($A193,'Z-scores'!$C$2:$UD$20,18,FALSE)&lt;-2),"",'Total-corrected counts'!T193),"")</f>
        <v/>
      </c>
      <c r="U193" t="str">
        <f>IFERROR(IF(OR(HLOOKUP($A193,'Z-scores'!$C$2:$UD$20,19,FALSE)&gt;2,HLOOKUP($A193,'Z-scores'!$C$2:$UD$20,19,FALSE)&lt;-2),"",'Total-corrected counts'!U193),"")</f>
        <v/>
      </c>
      <c r="V193">
        <f t="shared" si="8"/>
        <v>1</v>
      </c>
      <c r="W193" t="str">
        <f t="shared" si="9"/>
        <v/>
      </c>
      <c r="X193" t="str">
        <f t="shared" si="10"/>
        <v/>
      </c>
      <c r="Y193" t="str">
        <f t="shared" si="11"/>
        <v/>
      </c>
    </row>
    <row r="194" spans="1:25" x14ac:dyDescent="0.25">
      <c r="A194">
        <v>198</v>
      </c>
      <c r="B194" t="s">
        <v>683</v>
      </c>
      <c r="C194">
        <v>107700</v>
      </c>
      <c r="D194">
        <v>784</v>
      </c>
      <c r="E194" t="str">
        <f>IFERROR(IF(OR(HLOOKUP($A194,'Z-scores'!$C$2:$UD$20,3,FALSE)&gt;2,HLOOKUP(A194,'Z-scores'!$C$2:$UD$20,3,FALSE)&lt;-2),"",'Total-corrected counts'!E194),"")</f>
        <v/>
      </c>
      <c r="F194" t="str">
        <f>IFERROR(IF(OR(HLOOKUP($A194,'Z-scores'!$C$2:$UD$20,4,FALSE)&gt;2,HLOOKUP($A194,'Z-scores'!$C$2:$UD$20,4,FALSE)&lt;-2),"",'Total-corrected counts'!F194),"")</f>
        <v/>
      </c>
      <c r="G194" t="str">
        <f>IFERROR(IF(OR(HLOOKUP($A194,'Z-scores'!$C$2:$UD$20,5,FALSE)&gt;2,HLOOKUP($A194,'Z-scores'!$C$2:$UD$20,5,FALSE)&lt;-2),"",'Total-corrected counts'!G194),"")</f>
        <v/>
      </c>
      <c r="H194" t="str">
        <f>IFERROR(IF(OR(HLOOKUP($A194,'Z-scores'!$C$2:$UD$20,6,FALSE)&gt;2,HLOOKUP($A194,'Z-scores'!$C$2:$UD$20,6,FALSE)&lt;-2),"",'Total-corrected counts'!H194),"")</f>
        <v/>
      </c>
      <c r="I194" t="str">
        <f>IFERROR(IF(OR(HLOOKUP($A194,'Z-scores'!$C$2:$UD$20,7,FALSE)&gt;2,HLOOKUP($A194,'Z-scores'!$C$2:$UD$20,7,FALSE)&lt;-2),"",'Total-corrected counts'!I194),"")</f>
        <v/>
      </c>
      <c r="J194" t="str">
        <f>IFERROR(IF(OR(HLOOKUP($A194,'Z-scores'!$C$2:$UD$20,8,FALSE)&gt;2,HLOOKUP($A194,'Z-scores'!$C$2:$UD$20,8,FALSE)&lt;-2),"",'Total-corrected counts'!J194),"")</f>
        <v/>
      </c>
      <c r="K194" t="str">
        <f>IFERROR(IF(OR(HLOOKUP($A194,'Z-scores'!$C$2:$UD$20,9,FALSE)&gt;2,HLOOKUP($A194,'Z-scores'!$C$2:$UD$20,9,FALSE)&lt;-2),"",'Total-corrected counts'!K194),"")</f>
        <v/>
      </c>
      <c r="L194" t="str">
        <f>IFERROR(IF(OR(HLOOKUP($A194,'Z-scores'!$C$2:$UD$20,10,FALSE)&gt;2,HLOOKUP($A194,'Z-scores'!$C$2:$UD$20,10,FALSE)&lt;-2),"",'Total-corrected counts'!L194),"")</f>
        <v/>
      </c>
      <c r="M194" t="str">
        <f>IFERROR(IF(OR(HLOOKUP($A194,'Z-scores'!$C$2:$UD$20,11,FALSE)&gt;2,HLOOKUP($A194,'Z-scores'!$C$2:$UD$20,11,FALSE)&lt;-2),"",'Total-corrected counts'!M194),"")</f>
        <v/>
      </c>
      <c r="N194" t="str">
        <f>IFERROR(IF(OR(HLOOKUP($A194,'Z-scores'!$C$2:$UD$20,12,FALSE)&gt;2,HLOOKUP($A194,'Z-scores'!$C$2:$UD$20,12,FALSE)&lt;-2),"",'Total-corrected counts'!N194),"")</f>
        <v/>
      </c>
      <c r="O194" t="str">
        <f>IFERROR(IF(OR(HLOOKUP($A194,'Z-scores'!$C$2:$UD$20,13,FALSE)&gt;2,HLOOKUP($A194,'Z-scores'!$C$2:$UD$20,13,FALSE)&lt;-2),"",'Total-corrected counts'!O194),"")</f>
        <v/>
      </c>
      <c r="P194" t="str">
        <f>IFERROR(IF(OR(HLOOKUP($A194,'Z-scores'!$C$2:$UD$20,14,FALSE)&gt;2,HLOOKUP($A194,'Z-scores'!$C$2:$UD$20,14,FALSE)&lt;-2),"",'Total-corrected counts'!P194),"")</f>
        <v/>
      </c>
      <c r="Q194" t="str">
        <f>IFERROR(IF(OR(HLOOKUP($A194,'Z-scores'!$C$2:$UD$20,15,FALSE)&gt;2,HLOOKUP($A194,'Z-scores'!$C$2:$UD$20,15,FALSE)&lt;-2),"",'Total-corrected counts'!Q194),"")</f>
        <v/>
      </c>
      <c r="R194" t="str">
        <f>IFERROR(IF(OR(HLOOKUP($A194,'Z-scores'!$C$2:$UD$20,16,FALSE)&gt;2,HLOOKUP($A194,'Z-scores'!$C$2:$UD$20,16,FALSE)&lt;-2),"",'Total-corrected counts'!R194),"")</f>
        <v/>
      </c>
      <c r="S194" t="str">
        <f>IFERROR(IF(OR(HLOOKUP($A194,'Z-scores'!$C$2:$UD$20,17,FALSE)&gt;2,HLOOKUP($A194,'Z-scores'!$C$2:$UD$20,17,FALSE)&lt;-2),"",'Total-corrected counts'!S194),"")</f>
        <v/>
      </c>
      <c r="T194" t="str">
        <f>IFERROR(IF(OR(HLOOKUP($A194,'Z-scores'!$C$2:$UD$20,18,FALSE)&gt;2,HLOOKUP($A194,'Z-scores'!$C$2:$UD$20,18,FALSE)&lt;-2),"",'Total-corrected counts'!T194),"")</f>
        <v/>
      </c>
      <c r="U194" t="str">
        <f>IFERROR(IF(OR(HLOOKUP($A194,'Z-scores'!$C$2:$UD$20,19,FALSE)&gt;2,HLOOKUP($A194,'Z-scores'!$C$2:$UD$20,19,FALSE)&lt;-2),"",'Total-corrected counts'!U194),"")</f>
        <v/>
      </c>
      <c r="V194">
        <f t="shared" si="8"/>
        <v>1</v>
      </c>
      <c r="W194" t="str">
        <f t="shared" si="9"/>
        <v/>
      </c>
      <c r="X194" t="str">
        <f t="shared" si="10"/>
        <v/>
      </c>
      <c r="Y194" t="str">
        <f t="shared" si="11"/>
        <v/>
      </c>
    </row>
    <row r="195" spans="1:25" x14ac:dyDescent="0.25">
      <c r="A195">
        <v>199</v>
      </c>
      <c r="B195" t="s">
        <v>684</v>
      </c>
      <c r="C195">
        <v>31500</v>
      </c>
      <c r="D195">
        <v>159</v>
      </c>
      <c r="E195" t="str">
        <f>IFERROR(IF(OR(HLOOKUP($A195,'Z-scores'!$C$2:$UD$20,3,FALSE)&gt;2,HLOOKUP(A195,'Z-scores'!$C$2:$UD$20,3,FALSE)&lt;-2),"",'Total-corrected counts'!E195),"")</f>
        <v/>
      </c>
      <c r="F195" t="str">
        <f>IFERROR(IF(OR(HLOOKUP($A195,'Z-scores'!$C$2:$UD$20,4,FALSE)&gt;2,HLOOKUP($A195,'Z-scores'!$C$2:$UD$20,4,FALSE)&lt;-2),"",'Total-corrected counts'!F195),"")</f>
        <v/>
      </c>
      <c r="G195" t="str">
        <f>IFERROR(IF(OR(HLOOKUP($A195,'Z-scores'!$C$2:$UD$20,5,FALSE)&gt;2,HLOOKUP($A195,'Z-scores'!$C$2:$UD$20,5,FALSE)&lt;-2),"",'Total-corrected counts'!G195),"")</f>
        <v/>
      </c>
      <c r="H195" t="str">
        <f>IFERROR(IF(OR(HLOOKUP($A195,'Z-scores'!$C$2:$UD$20,6,FALSE)&gt;2,HLOOKUP($A195,'Z-scores'!$C$2:$UD$20,6,FALSE)&lt;-2),"",'Total-corrected counts'!H195),"")</f>
        <v/>
      </c>
      <c r="I195" t="str">
        <f>IFERROR(IF(OR(HLOOKUP($A195,'Z-scores'!$C$2:$UD$20,7,FALSE)&gt;2,HLOOKUP($A195,'Z-scores'!$C$2:$UD$20,7,FALSE)&lt;-2),"",'Total-corrected counts'!I195),"")</f>
        <v/>
      </c>
      <c r="J195" t="str">
        <f>IFERROR(IF(OR(HLOOKUP($A195,'Z-scores'!$C$2:$UD$20,8,FALSE)&gt;2,HLOOKUP($A195,'Z-scores'!$C$2:$UD$20,8,FALSE)&lt;-2),"",'Total-corrected counts'!J195),"")</f>
        <v/>
      </c>
      <c r="K195" t="str">
        <f>IFERROR(IF(OR(HLOOKUP($A195,'Z-scores'!$C$2:$UD$20,9,FALSE)&gt;2,HLOOKUP($A195,'Z-scores'!$C$2:$UD$20,9,FALSE)&lt;-2),"",'Total-corrected counts'!K195),"")</f>
        <v/>
      </c>
      <c r="L195" t="str">
        <f>IFERROR(IF(OR(HLOOKUP($A195,'Z-scores'!$C$2:$UD$20,10,FALSE)&gt;2,HLOOKUP($A195,'Z-scores'!$C$2:$UD$20,10,FALSE)&lt;-2),"",'Total-corrected counts'!L195),"")</f>
        <v/>
      </c>
      <c r="M195" t="str">
        <f>IFERROR(IF(OR(HLOOKUP($A195,'Z-scores'!$C$2:$UD$20,11,FALSE)&gt;2,HLOOKUP($A195,'Z-scores'!$C$2:$UD$20,11,FALSE)&lt;-2),"",'Total-corrected counts'!M195),"")</f>
        <v/>
      </c>
      <c r="N195" t="str">
        <f>IFERROR(IF(OR(HLOOKUP($A195,'Z-scores'!$C$2:$UD$20,12,FALSE)&gt;2,HLOOKUP($A195,'Z-scores'!$C$2:$UD$20,12,FALSE)&lt;-2),"",'Total-corrected counts'!N195),"")</f>
        <v/>
      </c>
      <c r="O195" t="str">
        <f>IFERROR(IF(OR(HLOOKUP($A195,'Z-scores'!$C$2:$UD$20,13,FALSE)&gt;2,HLOOKUP($A195,'Z-scores'!$C$2:$UD$20,13,FALSE)&lt;-2),"",'Total-corrected counts'!O195),"")</f>
        <v/>
      </c>
      <c r="P195" t="str">
        <f>IFERROR(IF(OR(HLOOKUP($A195,'Z-scores'!$C$2:$UD$20,14,FALSE)&gt;2,HLOOKUP($A195,'Z-scores'!$C$2:$UD$20,14,FALSE)&lt;-2),"",'Total-corrected counts'!P195),"")</f>
        <v/>
      </c>
      <c r="Q195" t="str">
        <f>IFERROR(IF(OR(HLOOKUP($A195,'Z-scores'!$C$2:$UD$20,15,FALSE)&gt;2,HLOOKUP($A195,'Z-scores'!$C$2:$UD$20,15,FALSE)&lt;-2),"",'Total-corrected counts'!Q195),"")</f>
        <v/>
      </c>
      <c r="R195" t="str">
        <f>IFERROR(IF(OR(HLOOKUP($A195,'Z-scores'!$C$2:$UD$20,16,FALSE)&gt;2,HLOOKUP($A195,'Z-scores'!$C$2:$UD$20,16,FALSE)&lt;-2),"",'Total-corrected counts'!R195),"")</f>
        <v/>
      </c>
      <c r="S195" t="str">
        <f>IFERROR(IF(OR(HLOOKUP($A195,'Z-scores'!$C$2:$UD$20,17,FALSE)&gt;2,HLOOKUP($A195,'Z-scores'!$C$2:$UD$20,17,FALSE)&lt;-2),"",'Total-corrected counts'!S195),"")</f>
        <v/>
      </c>
      <c r="T195" t="str">
        <f>IFERROR(IF(OR(HLOOKUP($A195,'Z-scores'!$C$2:$UD$20,18,FALSE)&gt;2,HLOOKUP($A195,'Z-scores'!$C$2:$UD$20,18,FALSE)&lt;-2),"",'Total-corrected counts'!T195),"")</f>
        <v/>
      </c>
      <c r="U195" t="str">
        <f>IFERROR(IF(OR(HLOOKUP($A195,'Z-scores'!$C$2:$UD$20,19,FALSE)&gt;2,HLOOKUP($A195,'Z-scores'!$C$2:$UD$20,19,FALSE)&lt;-2),"",'Total-corrected counts'!U195),"")</f>
        <v/>
      </c>
      <c r="V195">
        <f t="shared" si="8"/>
        <v>1</v>
      </c>
      <c r="W195" t="str">
        <f t="shared" si="9"/>
        <v/>
      </c>
      <c r="X195" t="str">
        <f t="shared" si="10"/>
        <v/>
      </c>
      <c r="Y195" t="str">
        <f t="shared" si="11"/>
        <v/>
      </c>
    </row>
    <row r="196" spans="1:25" x14ac:dyDescent="0.25">
      <c r="A196">
        <v>200</v>
      </c>
      <c r="B196" t="s">
        <v>685</v>
      </c>
      <c r="C196">
        <v>34900</v>
      </c>
      <c r="D196">
        <v>639</v>
      </c>
      <c r="E196" t="str">
        <f>IFERROR(IF(OR(HLOOKUP($A196,'Z-scores'!$C$2:$UD$20,3,FALSE)&gt;2,HLOOKUP(A196,'Z-scores'!$C$2:$UD$20,3,FALSE)&lt;-2),"",'Total-corrected counts'!E196),"")</f>
        <v/>
      </c>
      <c r="F196" t="str">
        <f>IFERROR(IF(OR(HLOOKUP($A196,'Z-scores'!$C$2:$UD$20,4,FALSE)&gt;2,HLOOKUP($A196,'Z-scores'!$C$2:$UD$20,4,FALSE)&lt;-2),"",'Total-corrected counts'!F196),"")</f>
        <v/>
      </c>
      <c r="G196" t="str">
        <f>IFERROR(IF(OR(HLOOKUP($A196,'Z-scores'!$C$2:$UD$20,5,FALSE)&gt;2,HLOOKUP($A196,'Z-scores'!$C$2:$UD$20,5,FALSE)&lt;-2),"",'Total-corrected counts'!G196),"")</f>
        <v/>
      </c>
      <c r="H196" t="str">
        <f>IFERROR(IF(OR(HLOOKUP($A196,'Z-scores'!$C$2:$UD$20,6,FALSE)&gt;2,HLOOKUP($A196,'Z-scores'!$C$2:$UD$20,6,FALSE)&lt;-2),"",'Total-corrected counts'!H196),"")</f>
        <v/>
      </c>
      <c r="I196" t="str">
        <f>IFERROR(IF(OR(HLOOKUP($A196,'Z-scores'!$C$2:$UD$20,7,FALSE)&gt;2,HLOOKUP($A196,'Z-scores'!$C$2:$UD$20,7,FALSE)&lt;-2),"",'Total-corrected counts'!I196),"")</f>
        <v/>
      </c>
      <c r="J196" t="str">
        <f>IFERROR(IF(OR(HLOOKUP($A196,'Z-scores'!$C$2:$UD$20,8,FALSE)&gt;2,HLOOKUP($A196,'Z-scores'!$C$2:$UD$20,8,FALSE)&lt;-2),"",'Total-corrected counts'!J196),"")</f>
        <v/>
      </c>
      <c r="K196" t="str">
        <f>IFERROR(IF(OR(HLOOKUP($A196,'Z-scores'!$C$2:$UD$20,9,FALSE)&gt;2,HLOOKUP($A196,'Z-scores'!$C$2:$UD$20,9,FALSE)&lt;-2),"",'Total-corrected counts'!K196),"")</f>
        <v/>
      </c>
      <c r="L196" t="str">
        <f>IFERROR(IF(OR(HLOOKUP($A196,'Z-scores'!$C$2:$UD$20,10,FALSE)&gt;2,HLOOKUP($A196,'Z-scores'!$C$2:$UD$20,10,FALSE)&lt;-2),"",'Total-corrected counts'!L196),"")</f>
        <v/>
      </c>
      <c r="M196" t="str">
        <f>IFERROR(IF(OR(HLOOKUP($A196,'Z-scores'!$C$2:$UD$20,11,FALSE)&gt;2,HLOOKUP($A196,'Z-scores'!$C$2:$UD$20,11,FALSE)&lt;-2),"",'Total-corrected counts'!M196),"")</f>
        <v/>
      </c>
      <c r="N196" t="str">
        <f>IFERROR(IF(OR(HLOOKUP($A196,'Z-scores'!$C$2:$UD$20,12,FALSE)&gt;2,HLOOKUP($A196,'Z-scores'!$C$2:$UD$20,12,FALSE)&lt;-2),"",'Total-corrected counts'!N196),"")</f>
        <v/>
      </c>
      <c r="O196" t="str">
        <f>IFERROR(IF(OR(HLOOKUP($A196,'Z-scores'!$C$2:$UD$20,13,FALSE)&gt;2,HLOOKUP($A196,'Z-scores'!$C$2:$UD$20,13,FALSE)&lt;-2),"",'Total-corrected counts'!O196),"")</f>
        <v/>
      </c>
      <c r="P196" t="str">
        <f>IFERROR(IF(OR(HLOOKUP($A196,'Z-scores'!$C$2:$UD$20,14,FALSE)&gt;2,HLOOKUP($A196,'Z-scores'!$C$2:$UD$20,14,FALSE)&lt;-2),"",'Total-corrected counts'!P196),"")</f>
        <v/>
      </c>
      <c r="Q196" t="str">
        <f>IFERROR(IF(OR(HLOOKUP($A196,'Z-scores'!$C$2:$UD$20,15,FALSE)&gt;2,HLOOKUP($A196,'Z-scores'!$C$2:$UD$20,15,FALSE)&lt;-2),"",'Total-corrected counts'!Q196),"")</f>
        <v/>
      </c>
      <c r="R196" t="str">
        <f>IFERROR(IF(OR(HLOOKUP($A196,'Z-scores'!$C$2:$UD$20,16,FALSE)&gt;2,HLOOKUP($A196,'Z-scores'!$C$2:$UD$20,16,FALSE)&lt;-2),"",'Total-corrected counts'!R196),"")</f>
        <v/>
      </c>
      <c r="S196" t="str">
        <f>IFERROR(IF(OR(HLOOKUP($A196,'Z-scores'!$C$2:$UD$20,17,FALSE)&gt;2,HLOOKUP($A196,'Z-scores'!$C$2:$UD$20,17,FALSE)&lt;-2),"",'Total-corrected counts'!S196),"")</f>
        <v/>
      </c>
      <c r="T196" t="str">
        <f>IFERROR(IF(OR(HLOOKUP($A196,'Z-scores'!$C$2:$UD$20,18,FALSE)&gt;2,HLOOKUP($A196,'Z-scores'!$C$2:$UD$20,18,FALSE)&lt;-2),"",'Total-corrected counts'!T196),"")</f>
        <v/>
      </c>
      <c r="U196" t="str">
        <f>IFERROR(IF(OR(HLOOKUP($A196,'Z-scores'!$C$2:$UD$20,19,FALSE)&gt;2,HLOOKUP($A196,'Z-scores'!$C$2:$UD$20,19,FALSE)&lt;-2),"",'Total-corrected counts'!U196),"")</f>
        <v/>
      </c>
      <c r="V196">
        <f t="shared" ref="V196:V259" si="12">IFERROR(IF(AND(X196=0,Y196=0),0,1),0)</f>
        <v>1</v>
      </c>
      <c r="W196" t="str">
        <f t="shared" ref="W196:W259" si="13">IFERROR(_xlfn.T.TEST(E196:M196,N196:U196,2,2),"")</f>
        <v/>
      </c>
      <c r="X196" t="str">
        <f t="shared" ref="X196:X259" si="14">IFERROR(AVERAGE(E196:M196),"")</f>
        <v/>
      </c>
      <c r="Y196" t="str">
        <f t="shared" ref="Y196:Y259" si="15">IFERROR(AVERAGE(N196:U196),"")</f>
        <v/>
      </c>
    </row>
    <row r="197" spans="1:25" x14ac:dyDescent="0.25">
      <c r="A197">
        <v>201</v>
      </c>
      <c r="B197" t="s">
        <v>114</v>
      </c>
      <c r="C197">
        <v>4400</v>
      </c>
      <c r="D197">
        <v>329</v>
      </c>
      <c r="E197">
        <f>IFERROR(IF(OR(HLOOKUP($A197,'Z-scores'!$C$2:$UD$20,3,FALSE)&gt;2,HLOOKUP(A197,'Z-scores'!$C$2:$UD$20,3,FALSE)&lt;-2),"",'Total-corrected counts'!E197),"")</f>
        <v>15.105057383154806</v>
      </c>
      <c r="F197">
        <f>IFERROR(IF(OR(HLOOKUP($A197,'Z-scores'!$C$2:$UD$20,4,FALSE)&gt;2,HLOOKUP($A197,'Z-scores'!$C$2:$UD$20,4,FALSE)&lt;-2),"",'Total-corrected counts'!F197),"")</f>
        <v>25.880426686616335</v>
      </c>
      <c r="G197">
        <f>IFERROR(IF(OR(HLOOKUP($A197,'Z-scores'!$C$2:$UD$20,5,FALSE)&gt;2,HLOOKUP($A197,'Z-scores'!$C$2:$UD$20,5,FALSE)&lt;-2),"",'Total-corrected counts'!G197),"")</f>
        <v>109.83476435487185</v>
      </c>
      <c r="H197">
        <f>IFERROR(IF(OR(HLOOKUP($A197,'Z-scores'!$C$2:$UD$20,6,FALSE)&gt;2,HLOOKUP($A197,'Z-scores'!$C$2:$UD$20,6,FALSE)&lt;-2),"",'Total-corrected counts'!H197),"")</f>
        <v>129.8616991053336</v>
      </c>
      <c r="I197">
        <f>IFERROR(IF(OR(HLOOKUP($A197,'Z-scores'!$C$2:$UD$20,7,FALSE)&gt;2,HLOOKUP($A197,'Z-scores'!$C$2:$UD$20,7,FALSE)&lt;-2),"",'Total-corrected counts'!I197),"")</f>
        <v>105.7262212973196</v>
      </c>
      <c r="J197">
        <f>IFERROR(IF(OR(HLOOKUP($A197,'Z-scores'!$C$2:$UD$20,8,FALSE)&gt;2,HLOOKUP($A197,'Z-scores'!$C$2:$UD$20,8,FALSE)&lt;-2),"",'Total-corrected counts'!J197),"")</f>
        <v>32.612061433352856</v>
      </c>
      <c r="K197">
        <f>IFERROR(IF(OR(HLOOKUP($A197,'Z-scores'!$C$2:$UD$20,9,FALSE)&gt;2,HLOOKUP($A197,'Z-scores'!$C$2:$UD$20,9,FALSE)&lt;-2),"",'Total-corrected counts'!K197),"")</f>
        <v>107.19884051507887</v>
      </c>
      <c r="L197">
        <f>IFERROR(IF(OR(HLOOKUP($A197,'Z-scores'!$C$2:$UD$20,10,FALSE)&gt;2,HLOOKUP($A197,'Z-scores'!$C$2:$UD$20,10,FALSE)&lt;-2),"",'Total-corrected counts'!L197),"")</f>
        <v>10.221954889340061</v>
      </c>
      <c r="M197">
        <f>IFERROR(IF(OR(HLOOKUP($A197,'Z-scores'!$C$2:$UD$20,11,FALSE)&gt;2,HLOOKUP($A197,'Z-scores'!$C$2:$UD$20,11,FALSE)&lt;-2),"",'Total-corrected counts'!M197),"")</f>
        <v>42.053977641862488</v>
      </c>
      <c r="N197">
        <f>IFERROR(IF(OR(HLOOKUP($A197,'Z-scores'!$C$2:$UD$20,12,FALSE)&gt;2,HLOOKUP($A197,'Z-scores'!$C$2:$UD$20,12,FALSE)&lt;-2),"",'Total-corrected counts'!N197),"")</f>
        <v>66.733442875641373</v>
      </c>
      <c r="O197">
        <f>IFERROR(IF(OR(HLOOKUP($A197,'Z-scores'!$C$2:$UD$20,13,FALSE)&gt;2,HLOOKUP($A197,'Z-scores'!$C$2:$UD$20,13,FALSE)&lt;-2),"",'Total-corrected counts'!O197),"")</f>
        <v>61.286226634857464</v>
      </c>
      <c r="P197">
        <f>IFERROR(IF(OR(HLOOKUP($A197,'Z-scores'!$C$2:$UD$20,14,FALSE)&gt;2,HLOOKUP($A197,'Z-scores'!$C$2:$UD$20,14,FALSE)&lt;-2),"",'Total-corrected counts'!P197),"")</f>
        <v>87.334695529497836</v>
      </c>
      <c r="Q197">
        <f>IFERROR(IF(OR(HLOOKUP($A197,'Z-scores'!$C$2:$UD$20,15,FALSE)&gt;2,HLOOKUP($A197,'Z-scores'!$C$2:$UD$20,15,FALSE)&lt;-2),"",'Total-corrected counts'!Q197),"")</f>
        <v>78.44739490291829</v>
      </c>
      <c r="R197">
        <f>IFERROR(IF(OR(HLOOKUP($A197,'Z-scores'!$C$2:$UD$20,16,FALSE)&gt;2,HLOOKUP($A197,'Z-scores'!$C$2:$UD$20,16,FALSE)&lt;-2),"",'Total-corrected counts'!R197),"")</f>
        <v>55.87711442487042</v>
      </c>
      <c r="S197">
        <f>IFERROR(IF(OR(HLOOKUP($A197,'Z-scores'!$C$2:$UD$20,17,FALSE)&gt;2,HLOOKUP($A197,'Z-scores'!$C$2:$UD$20,17,FALSE)&lt;-2),"",'Total-corrected counts'!S197),"")</f>
        <v>114.20425614150516</v>
      </c>
      <c r="T197">
        <f>IFERROR(IF(OR(HLOOKUP($A197,'Z-scores'!$C$2:$UD$20,18,FALSE)&gt;2,HLOOKUP($A197,'Z-scores'!$C$2:$UD$20,18,FALSE)&lt;-2),"",'Total-corrected counts'!T197),"")</f>
        <v>93.350034278173823</v>
      </c>
      <c r="U197">
        <f>IFERROR(IF(OR(HLOOKUP($A197,'Z-scores'!$C$2:$UD$20,19,FALSE)&gt;2,HLOOKUP($A197,'Z-scores'!$C$2:$UD$20,19,FALSE)&lt;-2),"",'Total-corrected counts'!U197),"")</f>
        <v>60.283887989654708</v>
      </c>
      <c r="V197">
        <f t="shared" si="12"/>
        <v>1</v>
      </c>
      <c r="W197">
        <f t="shared" si="13"/>
        <v>0.48934332221485655</v>
      </c>
      <c r="X197">
        <f t="shared" si="14"/>
        <v>64.277222589658948</v>
      </c>
      <c r="Y197">
        <f t="shared" si="15"/>
        <v>77.189631597139865</v>
      </c>
    </row>
    <row r="198" spans="1:25" x14ac:dyDescent="0.25">
      <c r="A198">
        <v>202</v>
      </c>
      <c r="B198" t="s">
        <v>115</v>
      </c>
      <c r="C198">
        <v>96100</v>
      </c>
      <c r="D198">
        <v>701</v>
      </c>
      <c r="E198">
        <f>IFERROR(IF(OR(HLOOKUP($A198,'Z-scores'!$C$2:$UD$20,3,FALSE)&gt;2,HLOOKUP(A198,'Z-scores'!$C$2:$UD$20,3,FALSE)&lt;-2),"",'Total-corrected counts'!E198),"")</f>
        <v>8.3136651925834109</v>
      </c>
      <c r="F198">
        <f>IFERROR(IF(OR(HLOOKUP($A198,'Z-scores'!$C$2:$UD$20,4,FALSE)&gt;2,HLOOKUP($A198,'Z-scores'!$C$2:$UD$20,4,FALSE)&lt;-2),"",'Total-corrected counts'!F198),"")</f>
        <v>20.663326410011582</v>
      </c>
      <c r="G198" t="str">
        <f>IFERROR(IF(OR(HLOOKUP($A198,'Z-scores'!$C$2:$UD$20,5,FALSE)&gt;2,HLOOKUP($A198,'Z-scores'!$C$2:$UD$20,5,FALSE)&lt;-2),"",'Total-corrected counts'!G198),"")</f>
        <v/>
      </c>
      <c r="H198">
        <f>IFERROR(IF(OR(HLOOKUP($A198,'Z-scores'!$C$2:$UD$20,6,FALSE)&gt;2,HLOOKUP($A198,'Z-scores'!$C$2:$UD$20,6,FALSE)&lt;-2),"",'Total-corrected counts'!H198),"")</f>
        <v>6.5754526207925306</v>
      </c>
      <c r="I198">
        <f>IFERROR(IF(OR(HLOOKUP($A198,'Z-scores'!$C$2:$UD$20,7,FALSE)&gt;2,HLOOKUP($A198,'Z-scores'!$C$2:$UD$20,7,FALSE)&lt;-2),"",'Total-corrected counts'!I198),"")</f>
        <v>22.368003841903221</v>
      </c>
      <c r="J198">
        <f>IFERROR(IF(OR(HLOOKUP($A198,'Z-scores'!$C$2:$UD$20,8,FALSE)&gt;2,HLOOKUP($A198,'Z-scores'!$C$2:$UD$20,8,FALSE)&lt;-2),"",'Total-corrected counts'!J198),"")</f>
        <v>33.489737111480594</v>
      </c>
      <c r="K198">
        <f>IFERROR(IF(OR(HLOOKUP($A198,'Z-scores'!$C$2:$UD$20,9,FALSE)&gt;2,HLOOKUP($A198,'Z-scores'!$C$2:$UD$20,9,FALSE)&lt;-2),"",'Total-corrected counts'!K198),"")</f>
        <v>3.206421762640058</v>
      </c>
      <c r="L198">
        <f>IFERROR(IF(OR(HLOOKUP($A198,'Z-scores'!$C$2:$UD$20,10,FALSE)&gt;2,HLOOKUP($A198,'Z-scores'!$C$2:$UD$20,10,FALSE)&lt;-2),"",'Total-corrected counts'!L198),"")</f>
        <v>29.792720980319867</v>
      </c>
      <c r="M198">
        <f>IFERROR(IF(OR(HLOOKUP($A198,'Z-scores'!$C$2:$UD$20,11,FALSE)&gt;2,HLOOKUP($A198,'Z-scores'!$C$2:$UD$20,11,FALSE)&lt;-2),"",'Total-corrected counts'!M198),"")</f>
        <v>3.9441442819583967</v>
      </c>
      <c r="N198">
        <f>IFERROR(IF(OR(HLOOKUP($A198,'Z-scores'!$C$2:$UD$20,12,FALSE)&gt;2,HLOOKUP($A198,'Z-scores'!$C$2:$UD$20,12,FALSE)&lt;-2),"",'Total-corrected counts'!N198),"")</f>
        <v>12.289144039581856</v>
      </c>
      <c r="O198">
        <f>IFERROR(IF(OR(HLOOKUP($A198,'Z-scores'!$C$2:$UD$20,13,FALSE)&gt;2,HLOOKUP($A198,'Z-scores'!$C$2:$UD$20,13,FALSE)&lt;-2),"",'Total-corrected counts'!O198),"")</f>
        <v>10.80611024790112</v>
      </c>
      <c r="P198">
        <f>IFERROR(IF(OR(HLOOKUP($A198,'Z-scores'!$C$2:$UD$20,14,FALSE)&gt;2,HLOOKUP($A198,'Z-scores'!$C$2:$UD$20,14,FALSE)&lt;-2),"",'Total-corrected counts'!P198),"")</f>
        <v>4.042995936917297</v>
      </c>
      <c r="Q198">
        <f>IFERROR(IF(OR(HLOOKUP($A198,'Z-scores'!$C$2:$UD$20,15,FALSE)&gt;2,HLOOKUP($A198,'Z-scores'!$C$2:$UD$20,15,FALSE)&lt;-2),"",'Total-corrected counts'!Q198),"")</f>
        <v>30.452605877167663</v>
      </c>
      <c r="R198">
        <f>IFERROR(IF(OR(HLOOKUP($A198,'Z-scores'!$C$2:$UD$20,16,FALSE)&gt;2,HLOOKUP($A198,'Z-scores'!$C$2:$UD$20,16,FALSE)&lt;-2),"",'Total-corrected counts'!R198),"")</f>
        <v>21.317049031216257</v>
      </c>
      <c r="S198">
        <f>IFERROR(IF(OR(HLOOKUP($A198,'Z-scores'!$C$2:$UD$20,17,FALSE)&gt;2,HLOOKUP($A198,'Z-scores'!$C$2:$UD$20,17,FALSE)&lt;-2),"",'Total-corrected counts'!S198),"")</f>
        <v>4.5707759136394772</v>
      </c>
      <c r="T198">
        <f>IFERROR(IF(OR(HLOOKUP($A198,'Z-scores'!$C$2:$UD$20,18,FALSE)&gt;2,HLOOKUP($A198,'Z-scores'!$C$2:$UD$20,18,FALSE)&lt;-2),"",'Total-corrected counts'!T198),"")</f>
        <v>3.4621814664185582</v>
      </c>
      <c r="U198">
        <f>IFERROR(IF(OR(HLOOKUP($A198,'Z-scores'!$C$2:$UD$20,19,FALSE)&gt;2,HLOOKUP($A198,'Z-scores'!$C$2:$UD$20,19,FALSE)&lt;-2),"",'Total-corrected counts'!U198),"")</f>
        <v>12.57143849021233</v>
      </c>
      <c r="V198">
        <f t="shared" si="12"/>
        <v>1</v>
      </c>
      <c r="W198">
        <f t="shared" si="13"/>
        <v>0.51540557114069507</v>
      </c>
      <c r="X198">
        <f t="shared" si="14"/>
        <v>16.044184025211209</v>
      </c>
      <c r="Y198">
        <f t="shared" si="15"/>
        <v>12.43903762538182</v>
      </c>
    </row>
    <row r="199" spans="1:25" x14ac:dyDescent="0.25">
      <c r="A199">
        <v>203</v>
      </c>
      <c r="B199" t="s">
        <v>116</v>
      </c>
      <c r="C199">
        <v>93800</v>
      </c>
      <c r="D199">
        <v>370</v>
      </c>
      <c r="E199" t="str">
        <f>IFERROR(IF(OR(HLOOKUP($A199,'Z-scores'!$C$2:$UD$20,3,FALSE)&gt;2,HLOOKUP(A199,'Z-scores'!$C$2:$UD$20,3,FALSE)&lt;-2),"",'Total-corrected counts'!E199),"")</f>
        <v/>
      </c>
      <c r="F199">
        <f>IFERROR(IF(OR(HLOOKUP($A199,'Z-scores'!$C$2:$UD$20,4,FALSE)&gt;2,HLOOKUP($A199,'Z-scores'!$C$2:$UD$20,4,FALSE)&lt;-2),"",'Total-corrected counts'!F199),"")</f>
        <v>0.29530756282668397</v>
      </c>
      <c r="G199">
        <f>IFERROR(IF(OR(HLOOKUP($A199,'Z-scores'!$C$2:$UD$20,5,FALSE)&gt;2,HLOOKUP($A199,'Z-scores'!$C$2:$UD$20,5,FALSE)&lt;-2),"",'Total-corrected counts'!G199),"")</f>
        <v>0.62451901962601386</v>
      </c>
      <c r="H199">
        <f>IFERROR(IF(OR(HLOOKUP($A199,'Z-scores'!$C$2:$UD$20,6,FALSE)&gt;2,HLOOKUP($A199,'Z-scores'!$C$2:$UD$20,6,FALSE)&lt;-2),"",'Total-corrected counts'!H199),"")</f>
        <v>0.47466112336931215</v>
      </c>
      <c r="I199">
        <f>IFERROR(IF(OR(HLOOKUP($A199,'Z-scores'!$C$2:$UD$20,7,FALSE)&gt;2,HLOOKUP($A199,'Z-scores'!$C$2:$UD$20,7,FALSE)&lt;-2),"",'Total-corrected counts'!I199),"")</f>
        <v>0.25243274360529372</v>
      </c>
      <c r="J199">
        <f>IFERROR(IF(OR(HLOOKUP($A199,'Z-scores'!$C$2:$UD$20,8,FALSE)&gt;2,HLOOKUP($A199,'Z-scores'!$C$2:$UD$20,8,FALSE)&lt;-2),"",'Total-corrected counts'!J199),"")</f>
        <v>0</v>
      </c>
      <c r="K199">
        <f>IFERROR(IF(OR(HLOOKUP($A199,'Z-scores'!$C$2:$UD$20,9,FALSE)&gt;2,HLOOKUP($A199,'Z-scores'!$C$2:$UD$20,9,FALSE)&lt;-2),"",'Total-corrected counts'!K199),"")</f>
        <v>0</v>
      </c>
      <c r="L199">
        <f>IFERROR(IF(OR(HLOOKUP($A199,'Z-scores'!$C$2:$UD$20,10,FALSE)&gt;2,HLOOKUP($A199,'Z-scores'!$C$2:$UD$20,10,FALSE)&lt;-2),"",'Total-corrected counts'!L199),"")</f>
        <v>0</v>
      </c>
      <c r="M199">
        <f>IFERROR(IF(OR(HLOOKUP($A199,'Z-scores'!$C$2:$UD$20,11,FALSE)&gt;2,HLOOKUP($A199,'Z-scores'!$C$2:$UD$20,11,FALSE)&lt;-2),"",'Total-corrected counts'!M199),"")</f>
        <v>0</v>
      </c>
      <c r="N199">
        <f>IFERROR(IF(OR(HLOOKUP($A199,'Z-scores'!$C$2:$UD$20,12,FALSE)&gt;2,HLOOKUP($A199,'Z-scores'!$C$2:$UD$20,12,FALSE)&lt;-2),"",'Total-corrected counts'!N199),"")</f>
        <v>4.5820820430953979E-2</v>
      </c>
      <c r="O199">
        <f>IFERROR(IF(OR(HLOOKUP($A199,'Z-scores'!$C$2:$UD$20,13,FALSE)&gt;2,HLOOKUP($A199,'Z-scores'!$C$2:$UD$20,13,FALSE)&lt;-2),"",'Total-corrected counts'!O199),"")</f>
        <v>0.70672162941738881</v>
      </c>
      <c r="P199">
        <f>IFERROR(IF(OR(HLOOKUP($A199,'Z-scores'!$C$2:$UD$20,14,FALSE)&gt;2,HLOOKUP($A199,'Z-scores'!$C$2:$UD$20,14,FALSE)&lt;-2),"",'Total-corrected counts'!P199),"")</f>
        <v>0</v>
      </c>
      <c r="Q199" t="str">
        <f>IFERROR(IF(OR(HLOOKUP($A199,'Z-scores'!$C$2:$UD$20,15,FALSE)&gt;2,HLOOKUP($A199,'Z-scores'!$C$2:$UD$20,15,FALSE)&lt;-2),"",'Total-corrected counts'!Q199),"")</f>
        <v/>
      </c>
      <c r="R199">
        <f>IFERROR(IF(OR(HLOOKUP($A199,'Z-scores'!$C$2:$UD$20,16,FALSE)&gt;2,HLOOKUP($A199,'Z-scores'!$C$2:$UD$20,16,FALSE)&lt;-2),"",'Total-corrected counts'!R199),"")</f>
        <v>0</v>
      </c>
      <c r="S199">
        <f>IFERROR(IF(OR(HLOOKUP($A199,'Z-scores'!$C$2:$UD$20,17,FALSE)&gt;2,HLOOKUP($A199,'Z-scores'!$C$2:$UD$20,17,FALSE)&lt;-2),"",'Total-corrected counts'!S199),"")</f>
        <v>0</v>
      </c>
      <c r="T199">
        <f>IFERROR(IF(OR(HLOOKUP($A199,'Z-scores'!$C$2:$UD$20,18,FALSE)&gt;2,HLOOKUP($A199,'Z-scores'!$C$2:$UD$20,18,FALSE)&lt;-2),"",'Total-corrected counts'!T199),"")</f>
        <v>0</v>
      </c>
      <c r="U199">
        <f>IFERROR(IF(OR(HLOOKUP($A199,'Z-scores'!$C$2:$UD$20,19,FALSE)&gt;2,HLOOKUP($A199,'Z-scores'!$C$2:$UD$20,19,FALSE)&lt;-2),"",'Total-corrected counts'!U199),"")</f>
        <v>0.3211206241890619</v>
      </c>
      <c r="V199">
        <f t="shared" si="12"/>
        <v>1</v>
      </c>
      <c r="W199">
        <f t="shared" si="13"/>
        <v>0.70095022468927737</v>
      </c>
      <c r="X199">
        <f t="shared" si="14"/>
        <v>0.20586505617841297</v>
      </c>
      <c r="Y199">
        <f t="shared" si="15"/>
        <v>0.15338043914820068</v>
      </c>
    </row>
    <row r="200" spans="1:25" x14ac:dyDescent="0.25">
      <c r="A200">
        <v>204</v>
      </c>
      <c r="B200" t="s">
        <v>117</v>
      </c>
      <c r="C200">
        <v>30900</v>
      </c>
      <c r="D200">
        <v>151</v>
      </c>
      <c r="E200" t="str">
        <f>IFERROR(IF(OR(HLOOKUP($A200,'Z-scores'!$C$2:$UD$20,3,FALSE)&gt;2,HLOOKUP(A200,'Z-scores'!$C$2:$UD$20,3,FALSE)&lt;-2),"",'Total-corrected counts'!E200),"")</f>
        <v/>
      </c>
      <c r="F200">
        <f>IFERROR(IF(OR(HLOOKUP($A200,'Z-scores'!$C$2:$UD$20,4,FALSE)&gt;2,HLOOKUP($A200,'Z-scores'!$C$2:$UD$20,4,FALSE)&lt;-2),"",'Total-corrected counts'!F200),"")</f>
        <v>7.2514412649663518</v>
      </c>
      <c r="G200">
        <f>IFERROR(IF(OR(HLOOKUP($A200,'Z-scores'!$C$2:$UD$20,5,FALSE)&gt;2,HLOOKUP($A200,'Z-scores'!$C$2:$UD$20,5,FALSE)&lt;-2),"",'Total-corrected counts'!G200),"")</f>
        <v>0.18131197343981048</v>
      </c>
      <c r="H200">
        <f>IFERROR(IF(OR(HLOOKUP($A200,'Z-scores'!$C$2:$UD$20,6,FALSE)&gt;2,HLOOKUP($A200,'Z-scores'!$C$2:$UD$20,6,FALSE)&lt;-2),"",'Total-corrected counts'!H200),"")</f>
        <v>2.471029965775537</v>
      </c>
      <c r="I200">
        <f>IFERROR(IF(OR(HLOOKUP($A200,'Z-scores'!$C$2:$UD$20,7,FALSE)&gt;2,HLOOKUP($A200,'Z-scores'!$C$2:$UD$20,7,FALSE)&lt;-2),"",'Total-corrected counts'!I200),"")</f>
        <v>0.15392240463737419</v>
      </c>
      <c r="J200">
        <f>IFERROR(IF(OR(HLOOKUP($A200,'Z-scores'!$C$2:$UD$20,8,FALSE)&gt;2,HLOOKUP($A200,'Z-scores'!$C$2:$UD$20,8,FALSE)&lt;-2),"",'Total-corrected counts'!J200),"")</f>
        <v>0.33036106985706704</v>
      </c>
      <c r="K200">
        <f>IFERROR(IF(OR(HLOOKUP($A200,'Z-scores'!$C$2:$UD$20,9,FALSE)&gt;2,HLOOKUP($A200,'Z-scores'!$C$2:$UD$20,9,FALSE)&lt;-2),"",'Total-corrected counts'!K200),"")</f>
        <v>0.20513963989074083</v>
      </c>
      <c r="L200">
        <f>IFERROR(IF(OR(HLOOKUP($A200,'Z-scores'!$C$2:$UD$20,10,FALSE)&gt;2,HLOOKUP($A200,'Z-scores'!$C$2:$UD$20,10,FALSE)&lt;-2),"",'Total-corrected counts'!L200),"")</f>
        <v>4.40981660454705E-3</v>
      </c>
      <c r="M200">
        <f>IFERROR(IF(OR(HLOOKUP($A200,'Z-scores'!$C$2:$UD$20,11,FALSE)&gt;2,HLOOKUP($A200,'Z-scores'!$C$2:$UD$20,11,FALSE)&lt;-2),"",'Total-corrected counts'!M200),"")</f>
        <v>3.091729921955706</v>
      </c>
      <c r="N200">
        <f>IFERROR(IF(OR(HLOOKUP($A200,'Z-scores'!$C$2:$UD$20,12,FALSE)&gt;2,HLOOKUP($A200,'Z-scores'!$C$2:$UD$20,12,FALSE)&lt;-2),"",'Total-corrected counts'!N200),"")</f>
        <v>2.4743243032715148</v>
      </c>
      <c r="O200">
        <f>IFERROR(IF(OR(HLOOKUP($A200,'Z-scores'!$C$2:$UD$20,13,FALSE)&gt;2,HLOOKUP($A200,'Z-scores'!$C$2:$UD$20,13,FALSE)&lt;-2),"",'Total-corrected counts'!O200),"")</f>
        <v>5.0816650496202715</v>
      </c>
      <c r="P200">
        <f>IFERROR(IF(OR(HLOOKUP($A200,'Z-scores'!$C$2:$UD$20,14,FALSE)&gt;2,HLOOKUP($A200,'Z-scores'!$C$2:$UD$20,14,FALSE)&lt;-2),"",'Total-corrected counts'!P200),"")</f>
        <v>7.5304004660129777</v>
      </c>
      <c r="Q200">
        <f>IFERROR(IF(OR(HLOOKUP($A200,'Z-scores'!$C$2:$UD$20,15,FALSE)&gt;2,HLOOKUP($A200,'Z-scores'!$C$2:$UD$20,15,FALSE)&lt;-2),"",'Total-corrected counts'!Q200),"")</f>
        <v>4.0369448713248195</v>
      </c>
      <c r="R200">
        <f>IFERROR(IF(OR(HLOOKUP($A200,'Z-scores'!$C$2:$UD$20,16,FALSE)&gt;2,HLOOKUP($A200,'Z-scores'!$C$2:$UD$20,16,FALSE)&lt;-2),"",'Total-corrected counts'!R200),"")</f>
        <v>0.24442481032033675</v>
      </c>
      <c r="S200">
        <f>IFERROR(IF(OR(HLOOKUP($A200,'Z-scores'!$C$2:$UD$20,17,FALSE)&gt;2,HLOOKUP($A200,'Z-scores'!$C$2:$UD$20,17,FALSE)&lt;-2),"",'Total-corrected counts'!S200),"")</f>
        <v>2.3016733816901884</v>
      </c>
      <c r="T200">
        <f>IFERROR(IF(OR(HLOOKUP($A200,'Z-scores'!$C$2:$UD$20,18,FALSE)&gt;2,HLOOKUP($A200,'Z-scores'!$C$2:$UD$20,18,FALSE)&lt;-2),"",'Total-corrected counts'!T200),"")</f>
        <v>6.8728168067862194E-2</v>
      </c>
      <c r="U200">
        <f>IFERROR(IF(OR(HLOOKUP($A200,'Z-scores'!$C$2:$UD$20,19,FALSE)&gt;2,HLOOKUP($A200,'Z-scores'!$C$2:$UD$20,19,FALSE)&lt;-2),"",'Total-corrected counts'!U200),"")</f>
        <v>0.13452350472785027</v>
      </c>
      <c r="V200">
        <f t="shared" si="12"/>
        <v>1</v>
      </c>
      <c r="W200">
        <f t="shared" si="13"/>
        <v>0.44663320556535169</v>
      </c>
      <c r="X200">
        <f t="shared" si="14"/>
        <v>1.7111682571408917</v>
      </c>
      <c r="Y200">
        <f t="shared" si="15"/>
        <v>2.7340855693794777</v>
      </c>
    </row>
    <row r="201" spans="1:25" x14ac:dyDescent="0.25">
      <c r="A201">
        <v>205</v>
      </c>
      <c r="B201" t="s">
        <v>686</v>
      </c>
      <c r="C201">
        <v>110200</v>
      </c>
      <c r="D201">
        <v>855</v>
      </c>
      <c r="E201" t="str">
        <f>IFERROR(IF(OR(HLOOKUP($A201,'Z-scores'!$C$2:$UD$20,3,FALSE)&gt;2,HLOOKUP(A201,'Z-scores'!$C$2:$UD$20,3,FALSE)&lt;-2),"",'Total-corrected counts'!E201),"")</f>
        <v/>
      </c>
      <c r="F201" t="str">
        <f>IFERROR(IF(OR(HLOOKUP($A201,'Z-scores'!$C$2:$UD$20,4,FALSE)&gt;2,HLOOKUP($A201,'Z-scores'!$C$2:$UD$20,4,FALSE)&lt;-2),"",'Total-corrected counts'!F201),"")</f>
        <v/>
      </c>
      <c r="G201" t="str">
        <f>IFERROR(IF(OR(HLOOKUP($A201,'Z-scores'!$C$2:$UD$20,5,FALSE)&gt;2,HLOOKUP($A201,'Z-scores'!$C$2:$UD$20,5,FALSE)&lt;-2),"",'Total-corrected counts'!G201),"")</f>
        <v/>
      </c>
      <c r="H201" t="str">
        <f>IFERROR(IF(OR(HLOOKUP($A201,'Z-scores'!$C$2:$UD$20,6,FALSE)&gt;2,HLOOKUP($A201,'Z-scores'!$C$2:$UD$20,6,FALSE)&lt;-2),"",'Total-corrected counts'!H201),"")</f>
        <v/>
      </c>
      <c r="I201" t="str">
        <f>IFERROR(IF(OR(HLOOKUP($A201,'Z-scores'!$C$2:$UD$20,7,FALSE)&gt;2,HLOOKUP($A201,'Z-scores'!$C$2:$UD$20,7,FALSE)&lt;-2),"",'Total-corrected counts'!I201),"")</f>
        <v/>
      </c>
      <c r="J201" t="str">
        <f>IFERROR(IF(OR(HLOOKUP($A201,'Z-scores'!$C$2:$UD$20,8,FALSE)&gt;2,HLOOKUP($A201,'Z-scores'!$C$2:$UD$20,8,FALSE)&lt;-2),"",'Total-corrected counts'!J201),"")</f>
        <v/>
      </c>
      <c r="K201" t="str">
        <f>IFERROR(IF(OR(HLOOKUP($A201,'Z-scores'!$C$2:$UD$20,9,FALSE)&gt;2,HLOOKUP($A201,'Z-scores'!$C$2:$UD$20,9,FALSE)&lt;-2),"",'Total-corrected counts'!K201),"")</f>
        <v/>
      </c>
      <c r="L201" t="str">
        <f>IFERROR(IF(OR(HLOOKUP($A201,'Z-scores'!$C$2:$UD$20,10,FALSE)&gt;2,HLOOKUP($A201,'Z-scores'!$C$2:$UD$20,10,FALSE)&lt;-2),"",'Total-corrected counts'!L201),"")</f>
        <v/>
      </c>
      <c r="M201" t="str">
        <f>IFERROR(IF(OR(HLOOKUP($A201,'Z-scores'!$C$2:$UD$20,11,FALSE)&gt;2,HLOOKUP($A201,'Z-scores'!$C$2:$UD$20,11,FALSE)&lt;-2),"",'Total-corrected counts'!M201),"")</f>
        <v/>
      </c>
      <c r="N201" t="str">
        <f>IFERROR(IF(OR(HLOOKUP($A201,'Z-scores'!$C$2:$UD$20,12,FALSE)&gt;2,HLOOKUP($A201,'Z-scores'!$C$2:$UD$20,12,FALSE)&lt;-2),"",'Total-corrected counts'!N201),"")</f>
        <v/>
      </c>
      <c r="O201" t="str">
        <f>IFERROR(IF(OR(HLOOKUP($A201,'Z-scores'!$C$2:$UD$20,13,FALSE)&gt;2,HLOOKUP($A201,'Z-scores'!$C$2:$UD$20,13,FALSE)&lt;-2),"",'Total-corrected counts'!O201),"")</f>
        <v/>
      </c>
      <c r="P201" t="str">
        <f>IFERROR(IF(OR(HLOOKUP($A201,'Z-scores'!$C$2:$UD$20,14,FALSE)&gt;2,HLOOKUP($A201,'Z-scores'!$C$2:$UD$20,14,FALSE)&lt;-2),"",'Total-corrected counts'!P201),"")</f>
        <v/>
      </c>
      <c r="Q201" t="str">
        <f>IFERROR(IF(OR(HLOOKUP($A201,'Z-scores'!$C$2:$UD$20,15,FALSE)&gt;2,HLOOKUP($A201,'Z-scores'!$C$2:$UD$20,15,FALSE)&lt;-2),"",'Total-corrected counts'!Q201),"")</f>
        <v/>
      </c>
      <c r="R201" t="str">
        <f>IFERROR(IF(OR(HLOOKUP($A201,'Z-scores'!$C$2:$UD$20,16,FALSE)&gt;2,HLOOKUP($A201,'Z-scores'!$C$2:$UD$20,16,FALSE)&lt;-2),"",'Total-corrected counts'!R201),"")</f>
        <v/>
      </c>
      <c r="S201" t="str">
        <f>IFERROR(IF(OR(HLOOKUP($A201,'Z-scores'!$C$2:$UD$20,17,FALSE)&gt;2,HLOOKUP($A201,'Z-scores'!$C$2:$UD$20,17,FALSE)&lt;-2),"",'Total-corrected counts'!S201),"")</f>
        <v/>
      </c>
      <c r="T201" t="str">
        <f>IFERROR(IF(OR(HLOOKUP($A201,'Z-scores'!$C$2:$UD$20,18,FALSE)&gt;2,HLOOKUP($A201,'Z-scores'!$C$2:$UD$20,18,FALSE)&lt;-2),"",'Total-corrected counts'!T201),"")</f>
        <v/>
      </c>
      <c r="U201" t="str">
        <f>IFERROR(IF(OR(HLOOKUP($A201,'Z-scores'!$C$2:$UD$20,19,FALSE)&gt;2,HLOOKUP($A201,'Z-scores'!$C$2:$UD$20,19,FALSE)&lt;-2),"",'Total-corrected counts'!U201),"")</f>
        <v/>
      </c>
      <c r="V201">
        <f t="shared" si="12"/>
        <v>1</v>
      </c>
      <c r="W201" t="str">
        <f t="shared" si="13"/>
        <v/>
      </c>
      <c r="X201" t="str">
        <f t="shared" si="14"/>
        <v/>
      </c>
      <c r="Y201" t="str">
        <f t="shared" si="15"/>
        <v/>
      </c>
    </row>
    <row r="202" spans="1:25" x14ac:dyDescent="0.25">
      <c r="A202">
        <v>206</v>
      </c>
      <c r="B202" t="s">
        <v>687</v>
      </c>
      <c r="C202">
        <v>96900</v>
      </c>
      <c r="D202">
        <v>379</v>
      </c>
      <c r="E202" t="str">
        <f>IFERROR(IF(OR(HLOOKUP($A202,'Z-scores'!$C$2:$UD$20,3,FALSE)&gt;2,HLOOKUP(A202,'Z-scores'!$C$2:$UD$20,3,FALSE)&lt;-2),"",'Total-corrected counts'!E202),"")</f>
        <v/>
      </c>
      <c r="F202" t="str">
        <f>IFERROR(IF(OR(HLOOKUP($A202,'Z-scores'!$C$2:$UD$20,4,FALSE)&gt;2,HLOOKUP($A202,'Z-scores'!$C$2:$UD$20,4,FALSE)&lt;-2),"",'Total-corrected counts'!F202),"")</f>
        <v/>
      </c>
      <c r="G202" t="str">
        <f>IFERROR(IF(OR(HLOOKUP($A202,'Z-scores'!$C$2:$UD$20,5,FALSE)&gt;2,HLOOKUP($A202,'Z-scores'!$C$2:$UD$20,5,FALSE)&lt;-2),"",'Total-corrected counts'!G202),"")</f>
        <v/>
      </c>
      <c r="H202" t="str">
        <f>IFERROR(IF(OR(HLOOKUP($A202,'Z-scores'!$C$2:$UD$20,6,FALSE)&gt;2,HLOOKUP($A202,'Z-scores'!$C$2:$UD$20,6,FALSE)&lt;-2),"",'Total-corrected counts'!H202),"")</f>
        <v/>
      </c>
      <c r="I202" t="str">
        <f>IFERROR(IF(OR(HLOOKUP($A202,'Z-scores'!$C$2:$UD$20,7,FALSE)&gt;2,HLOOKUP($A202,'Z-scores'!$C$2:$UD$20,7,FALSE)&lt;-2),"",'Total-corrected counts'!I202),"")</f>
        <v/>
      </c>
      <c r="J202" t="str">
        <f>IFERROR(IF(OR(HLOOKUP($A202,'Z-scores'!$C$2:$UD$20,8,FALSE)&gt;2,HLOOKUP($A202,'Z-scores'!$C$2:$UD$20,8,FALSE)&lt;-2),"",'Total-corrected counts'!J202),"")</f>
        <v/>
      </c>
      <c r="K202" t="str">
        <f>IFERROR(IF(OR(HLOOKUP($A202,'Z-scores'!$C$2:$UD$20,9,FALSE)&gt;2,HLOOKUP($A202,'Z-scores'!$C$2:$UD$20,9,FALSE)&lt;-2),"",'Total-corrected counts'!K202),"")</f>
        <v/>
      </c>
      <c r="L202" t="str">
        <f>IFERROR(IF(OR(HLOOKUP($A202,'Z-scores'!$C$2:$UD$20,10,FALSE)&gt;2,HLOOKUP($A202,'Z-scores'!$C$2:$UD$20,10,FALSE)&lt;-2),"",'Total-corrected counts'!L202),"")</f>
        <v/>
      </c>
      <c r="M202" t="str">
        <f>IFERROR(IF(OR(HLOOKUP($A202,'Z-scores'!$C$2:$UD$20,11,FALSE)&gt;2,HLOOKUP($A202,'Z-scores'!$C$2:$UD$20,11,FALSE)&lt;-2),"",'Total-corrected counts'!M202),"")</f>
        <v/>
      </c>
      <c r="N202" t="str">
        <f>IFERROR(IF(OR(HLOOKUP($A202,'Z-scores'!$C$2:$UD$20,12,FALSE)&gt;2,HLOOKUP($A202,'Z-scores'!$C$2:$UD$20,12,FALSE)&lt;-2),"",'Total-corrected counts'!N202),"")</f>
        <v/>
      </c>
      <c r="O202" t="str">
        <f>IFERROR(IF(OR(HLOOKUP($A202,'Z-scores'!$C$2:$UD$20,13,FALSE)&gt;2,HLOOKUP($A202,'Z-scores'!$C$2:$UD$20,13,FALSE)&lt;-2),"",'Total-corrected counts'!O202),"")</f>
        <v/>
      </c>
      <c r="P202" t="str">
        <f>IFERROR(IF(OR(HLOOKUP($A202,'Z-scores'!$C$2:$UD$20,14,FALSE)&gt;2,HLOOKUP($A202,'Z-scores'!$C$2:$UD$20,14,FALSE)&lt;-2),"",'Total-corrected counts'!P202),"")</f>
        <v/>
      </c>
      <c r="Q202" t="str">
        <f>IFERROR(IF(OR(HLOOKUP($A202,'Z-scores'!$C$2:$UD$20,15,FALSE)&gt;2,HLOOKUP($A202,'Z-scores'!$C$2:$UD$20,15,FALSE)&lt;-2),"",'Total-corrected counts'!Q202),"")</f>
        <v/>
      </c>
      <c r="R202" t="str">
        <f>IFERROR(IF(OR(HLOOKUP($A202,'Z-scores'!$C$2:$UD$20,16,FALSE)&gt;2,HLOOKUP($A202,'Z-scores'!$C$2:$UD$20,16,FALSE)&lt;-2),"",'Total-corrected counts'!R202),"")</f>
        <v/>
      </c>
      <c r="S202" t="str">
        <f>IFERROR(IF(OR(HLOOKUP($A202,'Z-scores'!$C$2:$UD$20,17,FALSE)&gt;2,HLOOKUP($A202,'Z-scores'!$C$2:$UD$20,17,FALSE)&lt;-2),"",'Total-corrected counts'!S202),"")</f>
        <v/>
      </c>
      <c r="T202" t="str">
        <f>IFERROR(IF(OR(HLOOKUP($A202,'Z-scores'!$C$2:$UD$20,18,FALSE)&gt;2,HLOOKUP($A202,'Z-scores'!$C$2:$UD$20,18,FALSE)&lt;-2),"",'Total-corrected counts'!T202),"")</f>
        <v/>
      </c>
      <c r="U202" t="str">
        <f>IFERROR(IF(OR(HLOOKUP($A202,'Z-scores'!$C$2:$UD$20,19,FALSE)&gt;2,HLOOKUP($A202,'Z-scores'!$C$2:$UD$20,19,FALSE)&lt;-2),"",'Total-corrected counts'!U202),"")</f>
        <v/>
      </c>
      <c r="V202">
        <f t="shared" si="12"/>
        <v>1</v>
      </c>
      <c r="W202" t="str">
        <f t="shared" si="13"/>
        <v/>
      </c>
      <c r="X202" t="str">
        <f t="shared" si="14"/>
        <v/>
      </c>
      <c r="Y202" t="str">
        <f t="shared" si="15"/>
        <v/>
      </c>
    </row>
    <row r="203" spans="1:25" x14ac:dyDescent="0.25">
      <c r="A203">
        <v>207</v>
      </c>
      <c r="B203" t="s">
        <v>118</v>
      </c>
      <c r="C203">
        <v>89600</v>
      </c>
      <c r="D203">
        <v>386</v>
      </c>
      <c r="E203">
        <f>IFERROR(IF(OR(HLOOKUP($A203,'Z-scores'!$C$2:$UD$20,3,FALSE)&gt;2,HLOOKUP(A203,'Z-scores'!$C$2:$UD$20,3,FALSE)&lt;-2),"",'Total-corrected counts'!E203),"")</f>
        <v>0</v>
      </c>
      <c r="F203">
        <f>IFERROR(IF(OR(HLOOKUP($A203,'Z-scores'!$C$2:$UD$20,4,FALSE)&gt;2,HLOOKUP($A203,'Z-scores'!$C$2:$UD$20,4,FALSE)&lt;-2),"",'Total-corrected counts'!F203),"")</f>
        <v>0</v>
      </c>
      <c r="G203">
        <f>IFERROR(IF(OR(HLOOKUP($A203,'Z-scores'!$C$2:$UD$20,5,FALSE)&gt;2,HLOOKUP($A203,'Z-scores'!$C$2:$UD$20,5,FALSE)&lt;-2),"",'Total-corrected counts'!G203),"")</f>
        <v>0</v>
      </c>
      <c r="H203">
        <f>IFERROR(IF(OR(HLOOKUP($A203,'Z-scores'!$C$2:$UD$20,6,FALSE)&gt;2,HLOOKUP($A203,'Z-scores'!$C$2:$UD$20,6,FALSE)&lt;-2),"",'Total-corrected counts'!H203),"")</f>
        <v>0</v>
      </c>
      <c r="I203">
        <f>IFERROR(IF(OR(HLOOKUP($A203,'Z-scores'!$C$2:$UD$20,7,FALSE)&gt;2,HLOOKUP($A203,'Z-scores'!$C$2:$UD$20,7,FALSE)&lt;-2),"",'Total-corrected counts'!I203),"")</f>
        <v>0</v>
      </c>
      <c r="J203" t="str">
        <f>IFERROR(IF(OR(HLOOKUP($A203,'Z-scores'!$C$2:$UD$20,8,FALSE)&gt;2,HLOOKUP($A203,'Z-scores'!$C$2:$UD$20,8,FALSE)&lt;-2),"",'Total-corrected counts'!J203),"")</f>
        <v/>
      </c>
      <c r="K203">
        <f>IFERROR(IF(OR(HLOOKUP($A203,'Z-scores'!$C$2:$UD$20,9,FALSE)&gt;2,HLOOKUP($A203,'Z-scores'!$C$2:$UD$20,9,FALSE)&lt;-2),"",'Total-corrected counts'!K203),"")</f>
        <v>0</v>
      </c>
      <c r="L203">
        <f>IFERROR(IF(OR(HLOOKUP($A203,'Z-scores'!$C$2:$UD$20,10,FALSE)&gt;2,HLOOKUP($A203,'Z-scores'!$C$2:$UD$20,10,FALSE)&lt;-2),"",'Total-corrected counts'!L203),"")</f>
        <v>0</v>
      </c>
      <c r="M203">
        <f>IFERROR(IF(OR(HLOOKUP($A203,'Z-scores'!$C$2:$UD$20,11,FALSE)&gt;2,HLOOKUP($A203,'Z-scores'!$C$2:$UD$20,11,FALSE)&lt;-2),"",'Total-corrected counts'!M203),"")</f>
        <v>0</v>
      </c>
      <c r="N203">
        <f>IFERROR(IF(OR(HLOOKUP($A203,'Z-scores'!$C$2:$UD$20,12,FALSE)&gt;2,HLOOKUP($A203,'Z-scores'!$C$2:$UD$20,12,FALSE)&lt;-2),"",'Total-corrected counts'!N203),"")</f>
        <v>0</v>
      </c>
      <c r="O203">
        <f>IFERROR(IF(OR(HLOOKUP($A203,'Z-scores'!$C$2:$UD$20,13,FALSE)&gt;2,HLOOKUP($A203,'Z-scores'!$C$2:$UD$20,13,FALSE)&lt;-2),"",'Total-corrected counts'!O203),"")</f>
        <v>0</v>
      </c>
      <c r="P203">
        <f>IFERROR(IF(OR(HLOOKUP($A203,'Z-scores'!$C$2:$UD$20,14,FALSE)&gt;2,HLOOKUP($A203,'Z-scores'!$C$2:$UD$20,14,FALSE)&lt;-2),"",'Total-corrected counts'!P203),"")</f>
        <v>0</v>
      </c>
      <c r="Q203">
        <f>IFERROR(IF(OR(HLOOKUP($A203,'Z-scores'!$C$2:$UD$20,15,FALSE)&gt;2,HLOOKUP($A203,'Z-scores'!$C$2:$UD$20,15,FALSE)&lt;-2),"",'Total-corrected counts'!Q203),"")</f>
        <v>0</v>
      </c>
      <c r="R203">
        <f>IFERROR(IF(OR(HLOOKUP($A203,'Z-scores'!$C$2:$UD$20,16,FALSE)&gt;2,HLOOKUP($A203,'Z-scores'!$C$2:$UD$20,16,FALSE)&lt;-2),"",'Total-corrected counts'!R203),"")</f>
        <v>0</v>
      </c>
      <c r="S203">
        <f>IFERROR(IF(OR(HLOOKUP($A203,'Z-scores'!$C$2:$UD$20,17,FALSE)&gt;2,HLOOKUP($A203,'Z-scores'!$C$2:$UD$20,17,FALSE)&lt;-2),"",'Total-corrected counts'!S203),"")</f>
        <v>0</v>
      </c>
      <c r="T203">
        <f>IFERROR(IF(OR(HLOOKUP($A203,'Z-scores'!$C$2:$UD$20,18,FALSE)&gt;2,HLOOKUP($A203,'Z-scores'!$C$2:$UD$20,18,FALSE)&lt;-2),"",'Total-corrected counts'!T203),"")</f>
        <v>0</v>
      </c>
      <c r="U203">
        <f>IFERROR(IF(OR(HLOOKUP($A203,'Z-scores'!$C$2:$UD$20,19,FALSE)&gt;2,HLOOKUP($A203,'Z-scores'!$C$2:$UD$20,19,FALSE)&lt;-2),"",'Total-corrected counts'!U203),"")</f>
        <v>0</v>
      </c>
      <c r="V203">
        <f t="shared" si="12"/>
        <v>0</v>
      </c>
      <c r="W203" t="str">
        <f t="shared" si="13"/>
        <v/>
      </c>
      <c r="X203">
        <f t="shared" si="14"/>
        <v>0</v>
      </c>
      <c r="Y203">
        <f t="shared" si="15"/>
        <v>0</v>
      </c>
    </row>
    <row r="204" spans="1:25" x14ac:dyDescent="0.25">
      <c r="A204">
        <v>208</v>
      </c>
      <c r="B204" t="s">
        <v>688</v>
      </c>
      <c r="C204">
        <v>35000</v>
      </c>
      <c r="D204">
        <v>639</v>
      </c>
      <c r="E204" t="str">
        <f>IFERROR(IF(OR(HLOOKUP($A204,'Z-scores'!$C$2:$UD$20,3,FALSE)&gt;2,HLOOKUP(A204,'Z-scores'!$C$2:$UD$20,3,FALSE)&lt;-2),"",'Total-corrected counts'!E204),"")</f>
        <v/>
      </c>
      <c r="F204" t="str">
        <f>IFERROR(IF(OR(HLOOKUP($A204,'Z-scores'!$C$2:$UD$20,4,FALSE)&gt;2,HLOOKUP($A204,'Z-scores'!$C$2:$UD$20,4,FALSE)&lt;-2),"",'Total-corrected counts'!F204),"")</f>
        <v/>
      </c>
      <c r="G204" t="str">
        <f>IFERROR(IF(OR(HLOOKUP($A204,'Z-scores'!$C$2:$UD$20,5,FALSE)&gt;2,HLOOKUP($A204,'Z-scores'!$C$2:$UD$20,5,FALSE)&lt;-2),"",'Total-corrected counts'!G204),"")</f>
        <v/>
      </c>
      <c r="H204" t="str">
        <f>IFERROR(IF(OR(HLOOKUP($A204,'Z-scores'!$C$2:$UD$20,6,FALSE)&gt;2,HLOOKUP($A204,'Z-scores'!$C$2:$UD$20,6,FALSE)&lt;-2),"",'Total-corrected counts'!H204),"")</f>
        <v/>
      </c>
      <c r="I204" t="str">
        <f>IFERROR(IF(OR(HLOOKUP($A204,'Z-scores'!$C$2:$UD$20,7,FALSE)&gt;2,HLOOKUP($A204,'Z-scores'!$C$2:$UD$20,7,FALSE)&lt;-2),"",'Total-corrected counts'!I204),"")</f>
        <v/>
      </c>
      <c r="J204" t="str">
        <f>IFERROR(IF(OR(HLOOKUP($A204,'Z-scores'!$C$2:$UD$20,8,FALSE)&gt;2,HLOOKUP($A204,'Z-scores'!$C$2:$UD$20,8,FALSE)&lt;-2),"",'Total-corrected counts'!J204),"")</f>
        <v/>
      </c>
      <c r="K204" t="str">
        <f>IFERROR(IF(OR(HLOOKUP($A204,'Z-scores'!$C$2:$UD$20,9,FALSE)&gt;2,HLOOKUP($A204,'Z-scores'!$C$2:$UD$20,9,FALSE)&lt;-2),"",'Total-corrected counts'!K204),"")</f>
        <v/>
      </c>
      <c r="L204" t="str">
        <f>IFERROR(IF(OR(HLOOKUP($A204,'Z-scores'!$C$2:$UD$20,10,FALSE)&gt;2,HLOOKUP($A204,'Z-scores'!$C$2:$UD$20,10,FALSE)&lt;-2),"",'Total-corrected counts'!L204),"")</f>
        <v/>
      </c>
      <c r="M204" t="str">
        <f>IFERROR(IF(OR(HLOOKUP($A204,'Z-scores'!$C$2:$UD$20,11,FALSE)&gt;2,HLOOKUP($A204,'Z-scores'!$C$2:$UD$20,11,FALSE)&lt;-2),"",'Total-corrected counts'!M204),"")</f>
        <v/>
      </c>
      <c r="N204" t="str">
        <f>IFERROR(IF(OR(HLOOKUP($A204,'Z-scores'!$C$2:$UD$20,12,FALSE)&gt;2,HLOOKUP($A204,'Z-scores'!$C$2:$UD$20,12,FALSE)&lt;-2),"",'Total-corrected counts'!N204),"")</f>
        <v/>
      </c>
      <c r="O204" t="str">
        <f>IFERROR(IF(OR(HLOOKUP($A204,'Z-scores'!$C$2:$UD$20,13,FALSE)&gt;2,HLOOKUP($A204,'Z-scores'!$C$2:$UD$20,13,FALSE)&lt;-2),"",'Total-corrected counts'!O204),"")</f>
        <v/>
      </c>
      <c r="P204" t="str">
        <f>IFERROR(IF(OR(HLOOKUP($A204,'Z-scores'!$C$2:$UD$20,14,FALSE)&gt;2,HLOOKUP($A204,'Z-scores'!$C$2:$UD$20,14,FALSE)&lt;-2),"",'Total-corrected counts'!P204),"")</f>
        <v/>
      </c>
      <c r="Q204" t="str">
        <f>IFERROR(IF(OR(HLOOKUP($A204,'Z-scores'!$C$2:$UD$20,15,FALSE)&gt;2,HLOOKUP($A204,'Z-scores'!$C$2:$UD$20,15,FALSE)&lt;-2),"",'Total-corrected counts'!Q204),"")</f>
        <v/>
      </c>
      <c r="R204" t="str">
        <f>IFERROR(IF(OR(HLOOKUP($A204,'Z-scores'!$C$2:$UD$20,16,FALSE)&gt;2,HLOOKUP($A204,'Z-scores'!$C$2:$UD$20,16,FALSE)&lt;-2),"",'Total-corrected counts'!R204),"")</f>
        <v/>
      </c>
      <c r="S204" t="str">
        <f>IFERROR(IF(OR(HLOOKUP($A204,'Z-scores'!$C$2:$UD$20,17,FALSE)&gt;2,HLOOKUP($A204,'Z-scores'!$C$2:$UD$20,17,FALSE)&lt;-2),"",'Total-corrected counts'!S204),"")</f>
        <v/>
      </c>
      <c r="T204" t="str">
        <f>IFERROR(IF(OR(HLOOKUP($A204,'Z-scores'!$C$2:$UD$20,18,FALSE)&gt;2,HLOOKUP($A204,'Z-scores'!$C$2:$UD$20,18,FALSE)&lt;-2),"",'Total-corrected counts'!T204),"")</f>
        <v/>
      </c>
      <c r="U204" t="str">
        <f>IFERROR(IF(OR(HLOOKUP($A204,'Z-scores'!$C$2:$UD$20,19,FALSE)&gt;2,HLOOKUP($A204,'Z-scores'!$C$2:$UD$20,19,FALSE)&lt;-2),"",'Total-corrected counts'!U204),"")</f>
        <v/>
      </c>
      <c r="V204">
        <f t="shared" si="12"/>
        <v>1</v>
      </c>
      <c r="W204" t="str">
        <f t="shared" si="13"/>
        <v/>
      </c>
      <c r="X204" t="str">
        <f t="shared" si="14"/>
        <v/>
      </c>
      <c r="Y204" t="str">
        <f t="shared" si="15"/>
        <v/>
      </c>
    </row>
    <row r="205" spans="1:25" x14ac:dyDescent="0.25">
      <c r="A205">
        <v>209</v>
      </c>
      <c r="B205" t="s">
        <v>119</v>
      </c>
      <c r="C205">
        <v>96000</v>
      </c>
      <c r="D205">
        <v>701</v>
      </c>
      <c r="E205" t="str">
        <f>IFERROR(IF(OR(HLOOKUP($A205,'Z-scores'!$C$2:$UD$20,3,FALSE)&gt;2,HLOOKUP(A205,'Z-scores'!$C$2:$UD$20,3,FALSE)&lt;-2),"",'Total-corrected counts'!E205),"")</f>
        <v/>
      </c>
      <c r="F205">
        <f>IFERROR(IF(OR(HLOOKUP($A205,'Z-scores'!$C$2:$UD$20,4,FALSE)&gt;2,HLOOKUP($A205,'Z-scores'!$C$2:$UD$20,4,FALSE)&lt;-2),"",'Total-corrected counts'!F205),"")</f>
        <v>9.9010063425502093</v>
      </c>
      <c r="G205">
        <f>IFERROR(IF(OR(HLOOKUP($A205,'Z-scores'!$C$2:$UD$20,5,FALSE)&gt;2,HLOOKUP($A205,'Z-scores'!$C$2:$UD$20,5,FALSE)&lt;-2),"",'Total-corrected counts'!G205),"")</f>
        <v>8.4310067649511868</v>
      </c>
      <c r="H205">
        <f>IFERROR(IF(OR(HLOOKUP($A205,'Z-scores'!$C$2:$UD$20,6,FALSE)&gt;2,HLOOKUP($A205,'Z-scores'!$C$2:$UD$20,6,FALSE)&lt;-2),"",'Total-corrected counts'!H205),"")</f>
        <v>3.2528247572073452</v>
      </c>
      <c r="I205">
        <f>IFERROR(IF(OR(HLOOKUP($A205,'Z-scores'!$C$2:$UD$20,7,FALSE)&gt;2,HLOOKUP($A205,'Z-scores'!$C$2:$UD$20,7,FALSE)&lt;-2),"",'Total-corrected counts'!I205),"")</f>
        <v>9.4631494371057663</v>
      </c>
      <c r="J205">
        <f>IFERROR(IF(OR(HLOOKUP($A205,'Z-scores'!$C$2:$UD$20,8,FALSE)&gt;2,HLOOKUP($A205,'Z-scores'!$C$2:$UD$20,8,FALSE)&lt;-2),"",'Total-corrected counts'!J205),"")</f>
        <v>8.9000258371941197</v>
      </c>
      <c r="K205">
        <f>IFERROR(IF(OR(HLOOKUP($A205,'Z-scores'!$C$2:$UD$20,9,FALSE)&gt;2,HLOOKUP($A205,'Z-scores'!$C$2:$UD$20,9,FALSE)&lt;-2),"",'Total-corrected counts'!K205),"")</f>
        <v>0.69123139528401811</v>
      </c>
      <c r="L205">
        <f>IFERROR(IF(OR(HLOOKUP($A205,'Z-scores'!$C$2:$UD$20,10,FALSE)&gt;2,HLOOKUP($A205,'Z-scores'!$C$2:$UD$20,10,FALSE)&lt;-2),"",'Total-corrected counts'!L205),"")</f>
        <v>7.2717875808980859</v>
      </c>
      <c r="M205">
        <f>IFERROR(IF(OR(HLOOKUP($A205,'Z-scores'!$C$2:$UD$20,11,FALSE)&gt;2,HLOOKUP($A205,'Z-scores'!$C$2:$UD$20,11,FALSE)&lt;-2),"",'Total-corrected counts'!M205),"")</f>
        <v>0.66810855243454148</v>
      </c>
      <c r="N205">
        <f>IFERROR(IF(OR(HLOOKUP($A205,'Z-scores'!$C$2:$UD$20,12,FALSE)&gt;2,HLOOKUP($A205,'Z-scores'!$C$2:$UD$20,12,FALSE)&lt;-2),"",'Total-corrected counts'!N205),"")</f>
        <v>2.0619369193929291</v>
      </c>
      <c r="O205">
        <f>IFERROR(IF(OR(HLOOKUP($A205,'Z-scores'!$C$2:$UD$20,13,FALSE)&gt;2,HLOOKUP($A205,'Z-scores'!$C$2:$UD$20,13,FALSE)&lt;-2),"",'Total-corrected counts'!O205),"")</f>
        <v>3.4393785964979591</v>
      </c>
      <c r="P205">
        <f>IFERROR(IF(OR(HLOOKUP($A205,'Z-scores'!$C$2:$UD$20,14,FALSE)&gt;2,HLOOKUP($A205,'Z-scores'!$C$2:$UD$20,14,FALSE)&lt;-2),"",'Total-corrected counts'!P205),"")</f>
        <v>3.7481051127658236</v>
      </c>
      <c r="Q205">
        <f>IFERROR(IF(OR(HLOOKUP($A205,'Z-scores'!$C$2:$UD$20,15,FALSE)&gt;2,HLOOKUP($A205,'Z-scores'!$C$2:$UD$20,15,FALSE)&lt;-2),"",'Total-corrected counts'!Q205),"")</f>
        <v>3.7834169325459666</v>
      </c>
      <c r="R205">
        <f>IFERROR(IF(OR(HLOOKUP($A205,'Z-scores'!$C$2:$UD$20,16,FALSE)&gt;2,HLOOKUP($A205,'Z-scores'!$C$2:$UD$20,16,FALSE)&lt;-2),"",'Total-corrected counts'!R205),"")</f>
        <v>2.4522620314105916</v>
      </c>
      <c r="S205">
        <f>IFERROR(IF(OR(HLOOKUP($A205,'Z-scores'!$C$2:$UD$20,17,FALSE)&gt;2,HLOOKUP($A205,'Z-scores'!$C$2:$UD$20,17,FALSE)&lt;-2),"",'Total-corrected counts'!S205),"")</f>
        <v>1.3354048393768545</v>
      </c>
      <c r="T205">
        <f>IFERROR(IF(OR(HLOOKUP($A205,'Z-scores'!$C$2:$UD$20,18,FALSE)&gt;2,HLOOKUP($A205,'Z-scores'!$C$2:$UD$20,18,FALSE)&lt;-2),"",'Total-corrected counts'!T205),"")</f>
        <v>0.65291759664469085</v>
      </c>
      <c r="U205">
        <f>IFERROR(IF(OR(HLOOKUP($A205,'Z-scores'!$C$2:$UD$20,19,FALSE)&gt;2,HLOOKUP($A205,'Z-scores'!$C$2:$UD$20,19,FALSE)&lt;-2),"",'Total-corrected counts'!U205),"")</f>
        <v>4.2960732155023154</v>
      </c>
      <c r="V205">
        <f t="shared" si="12"/>
        <v>1</v>
      </c>
      <c r="W205">
        <f t="shared" si="13"/>
        <v>3.7530387519321216E-2</v>
      </c>
      <c r="X205">
        <f t="shared" si="14"/>
        <v>6.0723925834531594</v>
      </c>
      <c r="Y205">
        <f t="shared" si="15"/>
        <v>2.7211869055171412</v>
      </c>
    </row>
    <row r="206" spans="1:25" x14ac:dyDescent="0.25">
      <c r="A206">
        <v>210</v>
      </c>
      <c r="B206" t="s">
        <v>120</v>
      </c>
      <c r="C206">
        <v>74700</v>
      </c>
      <c r="D206">
        <v>331</v>
      </c>
      <c r="E206" t="str">
        <f>IFERROR(IF(OR(HLOOKUP($A206,'Z-scores'!$C$2:$UD$20,3,FALSE)&gt;2,HLOOKUP(A206,'Z-scores'!$C$2:$UD$20,3,FALSE)&lt;-2),"",'Total-corrected counts'!E206),"")</f>
        <v/>
      </c>
      <c r="F206">
        <f>IFERROR(IF(OR(HLOOKUP($A206,'Z-scores'!$C$2:$UD$20,4,FALSE)&gt;2,HLOOKUP($A206,'Z-scores'!$C$2:$UD$20,4,FALSE)&lt;-2),"",'Total-corrected counts'!F206),"")</f>
        <v>0</v>
      </c>
      <c r="G206">
        <f>IFERROR(IF(OR(HLOOKUP($A206,'Z-scores'!$C$2:$UD$20,5,FALSE)&gt;2,HLOOKUP($A206,'Z-scores'!$C$2:$UD$20,5,FALSE)&lt;-2),"",'Total-corrected counts'!G206),"")</f>
        <v>0</v>
      </c>
      <c r="H206">
        <f>IFERROR(IF(OR(HLOOKUP($A206,'Z-scores'!$C$2:$UD$20,6,FALSE)&gt;2,HLOOKUP($A206,'Z-scores'!$C$2:$UD$20,6,FALSE)&lt;-2),"",'Total-corrected counts'!H206),"")</f>
        <v>0</v>
      </c>
      <c r="I206">
        <f>IFERROR(IF(OR(HLOOKUP($A206,'Z-scores'!$C$2:$UD$20,7,FALSE)&gt;2,HLOOKUP($A206,'Z-scores'!$C$2:$UD$20,7,FALSE)&lt;-2),"",'Total-corrected counts'!I206),"")</f>
        <v>0.20933447030682892</v>
      </c>
      <c r="J206">
        <f>IFERROR(IF(OR(HLOOKUP($A206,'Z-scores'!$C$2:$UD$20,8,FALSE)&gt;2,HLOOKUP($A206,'Z-scores'!$C$2:$UD$20,8,FALSE)&lt;-2),"",'Total-corrected counts'!J206),"")</f>
        <v>4.9307622366726422E-2</v>
      </c>
      <c r="K206">
        <f>IFERROR(IF(OR(HLOOKUP($A206,'Z-scores'!$C$2:$UD$20,9,FALSE)&gt;2,HLOOKUP($A206,'Z-scores'!$C$2:$UD$20,9,FALSE)&lt;-2),"",'Total-corrected counts'!K206),"")</f>
        <v>0.17838229555716595</v>
      </c>
      <c r="L206">
        <f>IFERROR(IF(OR(HLOOKUP($A206,'Z-scores'!$C$2:$UD$20,10,FALSE)&gt;2,HLOOKUP($A206,'Z-scores'!$C$2:$UD$20,10,FALSE)&lt;-2),"",'Total-corrected counts'!L206),"")</f>
        <v>0.34837551175921694</v>
      </c>
      <c r="M206">
        <f>IFERROR(IF(OR(HLOOKUP($A206,'Z-scores'!$C$2:$UD$20,11,FALSE)&gt;2,HLOOKUP($A206,'Z-scores'!$C$2:$UD$20,11,FALSE)&lt;-2),"",'Total-corrected counts'!M206),"")</f>
        <v>0.27645871135222405</v>
      </c>
      <c r="N206">
        <f>IFERROR(IF(OR(HLOOKUP($A206,'Z-scores'!$C$2:$UD$20,12,FALSE)&gt;2,HLOOKUP($A206,'Z-scores'!$C$2:$UD$20,12,FALSE)&lt;-2),"",'Total-corrected counts'!N206),"")</f>
        <v>0</v>
      </c>
      <c r="O206">
        <f>IFERROR(IF(OR(HLOOKUP($A206,'Z-scores'!$C$2:$UD$20,13,FALSE)&gt;2,HLOOKUP($A206,'Z-scores'!$C$2:$UD$20,13,FALSE)&lt;-2),"",'Total-corrected counts'!O206),"")</f>
        <v>0.137978984791014</v>
      </c>
      <c r="P206">
        <f>IFERROR(IF(OR(HLOOKUP($A206,'Z-scores'!$C$2:$UD$20,14,FALSE)&gt;2,HLOOKUP($A206,'Z-scores'!$C$2:$UD$20,14,FALSE)&lt;-2),"",'Total-corrected counts'!P206),"")</f>
        <v>0.29916460421163926</v>
      </c>
      <c r="Q206">
        <f>IFERROR(IF(OR(HLOOKUP($A206,'Z-scores'!$C$2:$UD$20,15,FALSE)&gt;2,HLOOKUP($A206,'Z-scores'!$C$2:$UD$20,15,FALSE)&lt;-2),"",'Total-corrected counts'!Q206),"")</f>
        <v>0</v>
      </c>
      <c r="R206">
        <f>IFERROR(IF(OR(HLOOKUP($A206,'Z-scores'!$C$2:$UD$20,16,FALSE)&gt;2,HLOOKUP($A206,'Z-scores'!$C$2:$UD$20,16,FALSE)&lt;-2),"",'Total-corrected counts'!R206),"")</f>
        <v>4.0069641036120776E-2</v>
      </c>
      <c r="S206">
        <f>IFERROR(IF(OR(HLOOKUP($A206,'Z-scores'!$C$2:$UD$20,17,FALSE)&gt;2,HLOOKUP($A206,'Z-scores'!$C$2:$UD$20,17,FALSE)&lt;-2),"",'Total-corrected counts'!S206),"")</f>
        <v>0.32028002245217241</v>
      </c>
      <c r="T206">
        <f>IFERROR(IF(OR(HLOOKUP($A206,'Z-scores'!$C$2:$UD$20,18,FALSE)&gt;2,HLOOKUP($A206,'Z-scores'!$C$2:$UD$20,18,FALSE)&lt;-2),"",'Total-corrected counts'!T206),"")</f>
        <v>0.22336654622055213</v>
      </c>
      <c r="U206">
        <f>IFERROR(IF(OR(HLOOKUP($A206,'Z-scores'!$C$2:$UD$20,19,FALSE)&gt;2,HLOOKUP($A206,'Z-scores'!$C$2:$UD$20,19,FALSE)&lt;-2),"",'Total-corrected counts'!U206),"")</f>
        <v>3.9055211050021049E-2</v>
      </c>
      <c r="V206">
        <f t="shared" si="12"/>
        <v>1</v>
      </c>
      <c r="W206">
        <f t="shared" si="13"/>
        <v>0.99719807806924066</v>
      </c>
      <c r="X206">
        <f t="shared" si="14"/>
        <v>0.13273232641777027</v>
      </c>
      <c r="Y206">
        <f t="shared" si="15"/>
        <v>0.13248937622018994</v>
      </c>
    </row>
    <row r="207" spans="1:25" x14ac:dyDescent="0.25">
      <c r="A207">
        <v>211</v>
      </c>
      <c r="B207" t="s">
        <v>121</v>
      </c>
      <c r="C207">
        <v>19100</v>
      </c>
      <c r="D207">
        <v>39</v>
      </c>
      <c r="E207">
        <f>IFERROR(IF(OR(HLOOKUP($A207,'Z-scores'!$C$2:$UD$20,3,FALSE)&gt;2,HLOOKUP(A207,'Z-scores'!$C$2:$UD$20,3,FALSE)&lt;-2),"",'Total-corrected counts'!E207),"")</f>
        <v>4.3856405015021007</v>
      </c>
      <c r="F207">
        <f>IFERROR(IF(OR(HLOOKUP($A207,'Z-scores'!$C$2:$UD$20,4,FALSE)&gt;2,HLOOKUP($A207,'Z-scores'!$C$2:$UD$20,4,FALSE)&lt;-2),"",'Total-corrected counts'!F207),"")</f>
        <v>0.85311073705486484</v>
      </c>
      <c r="G207" t="str">
        <f>IFERROR(IF(OR(HLOOKUP($A207,'Z-scores'!$C$2:$UD$20,5,FALSE)&gt;2,HLOOKUP($A207,'Z-scores'!$C$2:$UD$20,5,FALSE)&lt;-2),"",'Total-corrected counts'!G207),"")</f>
        <v/>
      </c>
      <c r="H207">
        <f>IFERROR(IF(OR(HLOOKUP($A207,'Z-scores'!$C$2:$UD$20,6,FALSE)&gt;2,HLOOKUP($A207,'Z-scores'!$C$2:$UD$20,6,FALSE)&lt;-2),"",'Total-corrected counts'!H207),"")</f>
        <v>0.60728702548720825</v>
      </c>
      <c r="I207">
        <f>IFERROR(IF(OR(HLOOKUP($A207,'Z-scores'!$C$2:$UD$20,7,FALSE)&gt;2,HLOOKUP($A207,'Z-scores'!$C$2:$UD$20,7,FALSE)&lt;-2),"",'Total-corrected counts'!I207),"")</f>
        <v>1.563851631115722</v>
      </c>
      <c r="J207">
        <f>IFERROR(IF(OR(HLOOKUP($A207,'Z-scores'!$C$2:$UD$20,8,FALSE)&gt;2,HLOOKUP($A207,'Z-scores'!$C$2:$UD$20,8,FALSE)&lt;-2),"",'Total-corrected counts'!J207),"")</f>
        <v>4.0925326564382933</v>
      </c>
      <c r="K207">
        <f>IFERROR(IF(OR(HLOOKUP($A207,'Z-scores'!$C$2:$UD$20,9,FALSE)&gt;2,HLOOKUP($A207,'Z-scores'!$C$2:$UD$20,9,FALSE)&lt;-2),"",'Total-corrected counts'!K207),"")</f>
        <v>6.8989352806733937</v>
      </c>
      <c r="L207">
        <f>IFERROR(IF(OR(HLOOKUP($A207,'Z-scores'!$C$2:$UD$20,10,FALSE)&gt;2,HLOOKUP($A207,'Z-scores'!$C$2:$UD$20,10,FALSE)&lt;-2),"",'Total-corrected counts'!L207),"")</f>
        <v>0</v>
      </c>
      <c r="M207">
        <f>IFERROR(IF(OR(HLOOKUP($A207,'Z-scores'!$C$2:$UD$20,11,FALSE)&gt;2,HLOOKUP($A207,'Z-scores'!$C$2:$UD$20,11,FALSE)&lt;-2),"",'Total-corrected counts'!M207),"")</f>
        <v>0.35018103437948384</v>
      </c>
      <c r="N207">
        <f>IFERROR(IF(OR(HLOOKUP($A207,'Z-scores'!$C$2:$UD$20,12,FALSE)&gt;2,HLOOKUP($A207,'Z-scores'!$C$2:$UD$20,12,FALSE)&lt;-2),"",'Total-corrected counts'!N207),"")</f>
        <v>12.206666562806141</v>
      </c>
      <c r="O207">
        <f>IFERROR(IF(OR(HLOOKUP($A207,'Z-scores'!$C$2:$UD$20,13,FALSE)&gt;2,HLOOKUP($A207,'Z-scores'!$C$2:$UD$20,13,FALSE)&lt;-2),"",'Total-corrected counts'!O207),"")</f>
        <v>6.8720265108109899</v>
      </c>
      <c r="P207">
        <f>IFERROR(IF(OR(HLOOKUP($A207,'Z-scores'!$C$2:$UD$20,14,FALSE)&gt;2,HLOOKUP($A207,'Z-scores'!$C$2:$UD$20,14,FALSE)&lt;-2),"",'Total-corrected counts'!P207),"")</f>
        <v>2.6070058367014282</v>
      </c>
      <c r="Q207">
        <f>IFERROR(IF(OR(HLOOKUP($A207,'Z-scores'!$C$2:$UD$20,15,FALSE)&gt;2,HLOOKUP($A207,'Z-scores'!$C$2:$UD$20,15,FALSE)&lt;-2),"",'Total-corrected counts'!Q207),"")</f>
        <v>0</v>
      </c>
      <c r="R207">
        <f>IFERROR(IF(OR(HLOOKUP($A207,'Z-scores'!$C$2:$UD$20,16,FALSE)&gt;2,HLOOKUP($A207,'Z-scores'!$C$2:$UD$20,16,FALSE)&lt;-2),"",'Total-corrected counts'!R207),"")</f>
        <v>0</v>
      </c>
      <c r="S207">
        <f>IFERROR(IF(OR(HLOOKUP($A207,'Z-scores'!$C$2:$UD$20,17,FALSE)&gt;2,HLOOKUP($A207,'Z-scores'!$C$2:$UD$20,17,FALSE)&lt;-2),"",'Total-corrected counts'!S207),"")</f>
        <v>16.915127965440156</v>
      </c>
      <c r="T207">
        <f>IFERROR(IF(OR(HLOOKUP($A207,'Z-scores'!$C$2:$UD$20,18,FALSE)&gt;2,HLOOKUP($A207,'Z-scores'!$C$2:$UD$20,18,FALSE)&lt;-2),"",'Total-corrected counts'!T207),"")</f>
        <v>6.6064951555232536</v>
      </c>
      <c r="U207">
        <f>IFERROR(IF(OR(HLOOKUP($A207,'Z-scores'!$C$2:$UD$20,19,FALSE)&gt;2,HLOOKUP($A207,'Z-scores'!$C$2:$UD$20,19,FALSE)&lt;-2),"",'Total-corrected counts'!U207),"")</f>
        <v>10.896403882955871</v>
      </c>
      <c r="V207">
        <f t="shared" si="12"/>
        <v>1</v>
      </c>
      <c r="W207">
        <f t="shared" si="13"/>
        <v>6.3793185303355274E-2</v>
      </c>
      <c r="X207">
        <f t="shared" si="14"/>
        <v>2.3439423583313839</v>
      </c>
      <c r="Y207">
        <f t="shared" si="15"/>
        <v>7.0129657392797302</v>
      </c>
    </row>
    <row r="208" spans="1:25" x14ac:dyDescent="0.25">
      <c r="A208">
        <v>212</v>
      </c>
      <c r="B208" t="s">
        <v>689</v>
      </c>
      <c r="C208">
        <v>30100</v>
      </c>
      <c r="D208">
        <v>507</v>
      </c>
      <c r="E208" t="str">
        <f>IFERROR(IF(OR(HLOOKUP($A208,'Z-scores'!$C$2:$UD$20,3,FALSE)&gt;2,HLOOKUP(A208,'Z-scores'!$C$2:$UD$20,3,FALSE)&lt;-2),"",'Total-corrected counts'!E208),"")</f>
        <v/>
      </c>
      <c r="F208" t="str">
        <f>IFERROR(IF(OR(HLOOKUP($A208,'Z-scores'!$C$2:$UD$20,4,FALSE)&gt;2,HLOOKUP($A208,'Z-scores'!$C$2:$UD$20,4,FALSE)&lt;-2),"",'Total-corrected counts'!F208),"")</f>
        <v/>
      </c>
      <c r="G208" t="str">
        <f>IFERROR(IF(OR(HLOOKUP($A208,'Z-scores'!$C$2:$UD$20,5,FALSE)&gt;2,HLOOKUP($A208,'Z-scores'!$C$2:$UD$20,5,FALSE)&lt;-2),"",'Total-corrected counts'!G208),"")</f>
        <v/>
      </c>
      <c r="H208" t="str">
        <f>IFERROR(IF(OR(HLOOKUP($A208,'Z-scores'!$C$2:$UD$20,6,FALSE)&gt;2,HLOOKUP($A208,'Z-scores'!$C$2:$UD$20,6,FALSE)&lt;-2),"",'Total-corrected counts'!H208),"")</f>
        <v/>
      </c>
      <c r="I208" t="str">
        <f>IFERROR(IF(OR(HLOOKUP($A208,'Z-scores'!$C$2:$UD$20,7,FALSE)&gt;2,HLOOKUP($A208,'Z-scores'!$C$2:$UD$20,7,FALSE)&lt;-2),"",'Total-corrected counts'!I208),"")</f>
        <v/>
      </c>
      <c r="J208" t="str">
        <f>IFERROR(IF(OR(HLOOKUP($A208,'Z-scores'!$C$2:$UD$20,8,FALSE)&gt;2,HLOOKUP($A208,'Z-scores'!$C$2:$UD$20,8,FALSE)&lt;-2),"",'Total-corrected counts'!J208),"")</f>
        <v/>
      </c>
      <c r="K208" t="str">
        <f>IFERROR(IF(OR(HLOOKUP($A208,'Z-scores'!$C$2:$UD$20,9,FALSE)&gt;2,HLOOKUP($A208,'Z-scores'!$C$2:$UD$20,9,FALSE)&lt;-2),"",'Total-corrected counts'!K208),"")</f>
        <v/>
      </c>
      <c r="L208" t="str">
        <f>IFERROR(IF(OR(HLOOKUP($A208,'Z-scores'!$C$2:$UD$20,10,FALSE)&gt;2,HLOOKUP($A208,'Z-scores'!$C$2:$UD$20,10,FALSE)&lt;-2),"",'Total-corrected counts'!L208),"")</f>
        <v/>
      </c>
      <c r="M208" t="str">
        <f>IFERROR(IF(OR(HLOOKUP($A208,'Z-scores'!$C$2:$UD$20,11,FALSE)&gt;2,HLOOKUP($A208,'Z-scores'!$C$2:$UD$20,11,FALSE)&lt;-2),"",'Total-corrected counts'!M208),"")</f>
        <v/>
      </c>
      <c r="N208" t="str">
        <f>IFERROR(IF(OR(HLOOKUP($A208,'Z-scores'!$C$2:$UD$20,12,FALSE)&gt;2,HLOOKUP($A208,'Z-scores'!$C$2:$UD$20,12,FALSE)&lt;-2),"",'Total-corrected counts'!N208),"")</f>
        <v/>
      </c>
      <c r="O208" t="str">
        <f>IFERROR(IF(OR(HLOOKUP($A208,'Z-scores'!$C$2:$UD$20,13,FALSE)&gt;2,HLOOKUP($A208,'Z-scores'!$C$2:$UD$20,13,FALSE)&lt;-2),"",'Total-corrected counts'!O208),"")</f>
        <v/>
      </c>
      <c r="P208" t="str">
        <f>IFERROR(IF(OR(HLOOKUP($A208,'Z-scores'!$C$2:$UD$20,14,FALSE)&gt;2,HLOOKUP($A208,'Z-scores'!$C$2:$UD$20,14,FALSE)&lt;-2),"",'Total-corrected counts'!P208),"")</f>
        <v/>
      </c>
      <c r="Q208" t="str">
        <f>IFERROR(IF(OR(HLOOKUP($A208,'Z-scores'!$C$2:$UD$20,15,FALSE)&gt;2,HLOOKUP($A208,'Z-scores'!$C$2:$UD$20,15,FALSE)&lt;-2),"",'Total-corrected counts'!Q208),"")</f>
        <v/>
      </c>
      <c r="R208" t="str">
        <f>IFERROR(IF(OR(HLOOKUP($A208,'Z-scores'!$C$2:$UD$20,16,FALSE)&gt;2,HLOOKUP($A208,'Z-scores'!$C$2:$UD$20,16,FALSE)&lt;-2),"",'Total-corrected counts'!R208),"")</f>
        <v/>
      </c>
      <c r="S208" t="str">
        <f>IFERROR(IF(OR(HLOOKUP($A208,'Z-scores'!$C$2:$UD$20,17,FALSE)&gt;2,HLOOKUP($A208,'Z-scores'!$C$2:$UD$20,17,FALSE)&lt;-2),"",'Total-corrected counts'!S208),"")</f>
        <v/>
      </c>
      <c r="T208" t="str">
        <f>IFERROR(IF(OR(HLOOKUP($A208,'Z-scores'!$C$2:$UD$20,18,FALSE)&gt;2,HLOOKUP($A208,'Z-scores'!$C$2:$UD$20,18,FALSE)&lt;-2),"",'Total-corrected counts'!T208),"")</f>
        <v/>
      </c>
      <c r="U208" t="str">
        <f>IFERROR(IF(OR(HLOOKUP($A208,'Z-scores'!$C$2:$UD$20,19,FALSE)&gt;2,HLOOKUP($A208,'Z-scores'!$C$2:$UD$20,19,FALSE)&lt;-2),"",'Total-corrected counts'!U208),"")</f>
        <v/>
      </c>
      <c r="V208">
        <f t="shared" si="12"/>
        <v>1</v>
      </c>
      <c r="W208" t="str">
        <f t="shared" si="13"/>
        <v/>
      </c>
      <c r="X208" t="str">
        <f t="shared" si="14"/>
        <v/>
      </c>
      <c r="Y208" t="str">
        <f t="shared" si="15"/>
        <v/>
      </c>
    </row>
    <row r="209" spans="1:25" x14ac:dyDescent="0.25">
      <c r="A209">
        <v>213</v>
      </c>
      <c r="B209" t="s">
        <v>690</v>
      </c>
      <c r="C209">
        <v>110300</v>
      </c>
      <c r="D209">
        <v>855</v>
      </c>
      <c r="E209" t="str">
        <f>IFERROR(IF(OR(HLOOKUP($A209,'Z-scores'!$C$2:$UD$20,3,FALSE)&gt;2,HLOOKUP(A209,'Z-scores'!$C$2:$UD$20,3,FALSE)&lt;-2),"",'Total-corrected counts'!E209),"")</f>
        <v/>
      </c>
      <c r="F209" t="str">
        <f>IFERROR(IF(OR(HLOOKUP($A209,'Z-scores'!$C$2:$UD$20,4,FALSE)&gt;2,HLOOKUP($A209,'Z-scores'!$C$2:$UD$20,4,FALSE)&lt;-2),"",'Total-corrected counts'!F209),"")</f>
        <v/>
      </c>
      <c r="G209" t="str">
        <f>IFERROR(IF(OR(HLOOKUP($A209,'Z-scores'!$C$2:$UD$20,5,FALSE)&gt;2,HLOOKUP($A209,'Z-scores'!$C$2:$UD$20,5,FALSE)&lt;-2),"",'Total-corrected counts'!G209),"")</f>
        <v/>
      </c>
      <c r="H209" t="str">
        <f>IFERROR(IF(OR(HLOOKUP($A209,'Z-scores'!$C$2:$UD$20,6,FALSE)&gt;2,HLOOKUP($A209,'Z-scores'!$C$2:$UD$20,6,FALSE)&lt;-2),"",'Total-corrected counts'!H209),"")</f>
        <v/>
      </c>
      <c r="I209" t="str">
        <f>IFERROR(IF(OR(HLOOKUP($A209,'Z-scores'!$C$2:$UD$20,7,FALSE)&gt;2,HLOOKUP($A209,'Z-scores'!$C$2:$UD$20,7,FALSE)&lt;-2),"",'Total-corrected counts'!I209),"")</f>
        <v/>
      </c>
      <c r="J209" t="str">
        <f>IFERROR(IF(OR(HLOOKUP($A209,'Z-scores'!$C$2:$UD$20,8,FALSE)&gt;2,HLOOKUP($A209,'Z-scores'!$C$2:$UD$20,8,FALSE)&lt;-2),"",'Total-corrected counts'!J209),"")</f>
        <v/>
      </c>
      <c r="K209" t="str">
        <f>IFERROR(IF(OR(HLOOKUP($A209,'Z-scores'!$C$2:$UD$20,9,FALSE)&gt;2,HLOOKUP($A209,'Z-scores'!$C$2:$UD$20,9,FALSE)&lt;-2),"",'Total-corrected counts'!K209),"")</f>
        <v/>
      </c>
      <c r="L209" t="str">
        <f>IFERROR(IF(OR(HLOOKUP($A209,'Z-scores'!$C$2:$UD$20,10,FALSE)&gt;2,HLOOKUP($A209,'Z-scores'!$C$2:$UD$20,10,FALSE)&lt;-2),"",'Total-corrected counts'!L209),"")</f>
        <v/>
      </c>
      <c r="M209" t="str">
        <f>IFERROR(IF(OR(HLOOKUP($A209,'Z-scores'!$C$2:$UD$20,11,FALSE)&gt;2,HLOOKUP($A209,'Z-scores'!$C$2:$UD$20,11,FALSE)&lt;-2),"",'Total-corrected counts'!M209),"")</f>
        <v/>
      </c>
      <c r="N209" t="str">
        <f>IFERROR(IF(OR(HLOOKUP($A209,'Z-scores'!$C$2:$UD$20,12,FALSE)&gt;2,HLOOKUP($A209,'Z-scores'!$C$2:$UD$20,12,FALSE)&lt;-2),"",'Total-corrected counts'!N209),"")</f>
        <v/>
      </c>
      <c r="O209" t="str">
        <f>IFERROR(IF(OR(HLOOKUP($A209,'Z-scores'!$C$2:$UD$20,13,FALSE)&gt;2,HLOOKUP($A209,'Z-scores'!$C$2:$UD$20,13,FALSE)&lt;-2),"",'Total-corrected counts'!O209),"")</f>
        <v/>
      </c>
      <c r="P209" t="str">
        <f>IFERROR(IF(OR(HLOOKUP($A209,'Z-scores'!$C$2:$UD$20,14,FALSE)&gt;2,HLOOKUP($A209,'Z-scores'!$C$2:$UD$20,14,FALSE)&lt;-2),"",'Total-corrected counts'!P209),"")</f>
        <v/>
      </c>
      <c r="Q209" t="str">
        <f>IFERROR(IF(OR(HLOOKUP($A209,'Z-scores'!$C$2:$UD$20,15,FALSE)&gt;2,HLOOKUP($A209,'Z-scores'!$C$2:$UD$20,15,FALSE)&lt;-2),"",'Total-corrected counts'!Q209),"")</f>
        <v/>
      </c>
      <c r="R209" t="str">
        <f>IFERROR(IF(OR(HLOOKUP($A209,'Z-scores'!$C$2:$UD$20,16,FALSE)&gt;2,HLOOKUP($A209,'Z-scores'!$C$2:$UD$20,16,FALSE)&lt;-2),"",'Total-corrected counts'!R209),"")</f>
        <v/>
      </c>
      <c r="S209" t="str">
        <f>IFERROR(IF(OR(HLOOKUP($A209,'Z-scores'!$C$2:$UD$20,17,FALSE)&gt;2,HLOOKUP($A209,'Z-scores'!$C$2:$UD$20,17,FALSE)&lt;-2),"",'Total-corrected counts'!S209),"")</f>
        <v/>
      </c>
      <c r="T209" t="str">
        <f>IFERROR(IF(OR(HLOOKUP($A209,'Z-scores'!$C$2:$UD$20,18,FALSE)&gt;2,HLOOKUP($A209,'Z-scores'!$C$2:$UD$20,18,FALSE)&lt;-2),"",'Total-corrected counts'!T209),"")</f>
        <v/>
      </c>
      <c r="U209" t="str">
        <f>IFERROR(IF(OR(HLOOKUP($A209,'Z-scores'!$C$2:$UD$20,19,FALSE)&gt;2,HLOOKUP($A209,'Z-scores'!$C$2:$UD$20,19,FALSE)&lt;-2),"",'Total-corrected counts'!U209),"")</f>
        <v/>
      </c>
      <c r="V209">
        <f t="shared" si="12"/>
        <v>1</v>
      </c>
      <c r="W209" t="str">
        <f t="shared" si="13"/>
        <v/>
      </c>
      <c r="X209" t="str">
        <f t="shared" si="14"/>
        <v/>
      </c>
      <c r="Y209" t="str">
        <f t="shared" si="15"/>
        <v/>
      </c>
    </row>
    <row r="210" spans="1:25" x14ac:dyDescent="0.25">
      <c r="A210">
        <v>214</v>
      </c>
      <c r="B210" t="s">
        <v>122</v>
      </c>
      <c r="C210">
        <v>82700</v>
      </c>
      <c r="D210">
        <v>323</v>
      </c>
      <c r="E210" t="str">
        <f>IFERROR(IF(OR(HLOOKUP($A210,'Z-scores'!$C$2:$UD$20,3,FALSE)&gt;2,HLOOKUP(A210,'Z-scores'!$C$2:$UD$20,3,FALSE)&lt;-2),"",'Total-corrected counts'!E210),"")</f>
        <v/>
      </c>
      <c r="F210">
        <f>IFERROR(IF(OR(HLOOKUP($A210,'Z-scores'!$C$2:$UD$20,4,FALSE)&gt;2,HLOOKUP($A210,'Z-scores'!$C$2:$UD$20,4,FALSE)&lt;-2),"",'Total-corrected counts'!F210),"")</f>
        <v>1.583176656265278</v>
      </c>
      <c r="G210">
        <f>IFERROR(IF(OR(HLOOKUP($A210,'Z-scores'!$C$2:$UD$20,5,FALSE)&gt;2,HLOOKUP($A210,'Z-scores'!$C$2:$UD$20,5,FALSE)&lt;-2),"",'Total-corrected counts'!G210),"")</f>
        <v>20.206212151125541</v>
      </c>
      <c r="H210">
        <f>IFERROR(IF(OR(HLOOKUP($A210,'Z-scores'!$C$2:$UD$20,6,FALSE)&gt;2,HLOOKUP($A210,'Z-scores'!$C$2:$UD$20,6,FALSE)&lt;-2),"",'Total-corrected counts'!H210),"")</f>
        <v>0</v>
      </c>
      <c r="I210">
        <f>IFERROR(IF(OR(HLOOKUP($A210,'Z-scores'!$C$2:$UD$20,7,FALSE)&gt;2,HLOOKUP($A210,'Z-scores'!$C$2:$UD$20,7,FALSE)&lt;-2),"",'Total-corrected counts'!I210),"")</f>
        <v>39.453390756651757</v>
      </c>
      <c r="J210">
        <f>IFERROR(IF(OR(HLOOKUP($A210,'Z-scores'!$C$2:$UD$20,8,FALSE)&gt;2,HLOOKUP($A210,'Z-scores'!$C$2:$UD$20,8,FALSE)&lt;-2),"",'Total-corrected counts'!J210),"")</f>
        <v>38.726206606826935</v>
      </c>
      <c r="K210">
        <f>IFERROR(IF(OR(HLOOKUP($A210,'Z-scores'!$C$2:$UD$20,9,FALSE)&gt;2,HLOOKUP($A210,'Z-scores'!$C$2:$UD$20,9,FALSE)&lt;-2),"",'Total-corrected counts'!K210),"")</f>
        <v>43.832989575784602</v>
      </c>
      <c r="L210">
        <f>IFERROR(IF(OR(HLOOKUP($A210,'Z-scores'!$C$2:$UD$20,10,FALSE)&gt;2,HLOOKUP($A210,'Z-scores'!$C$2:$UD$20,10,FALSE)&lt;-2),"",'Total-corrected counts'!L210),"")</f>
        <v>20.677630058721117</v>
      </c>
      <c r="M210">
        <f>IFERROR(IF(OR(HLOOKUP($A210,'Z-scores'!$C$2:$UD$20,11,FALSE)&gt;2,HLOOKUP($A210,'Z-scores'!$C$2:$UD$20,11,FALSE)&lt;-2),"",'Total-corrected counts'!M210),"")</f>
        <v>9.9663365442476763</v>
      </c>
      <c r="N210">
        <f>IFERROR(IF(OR(HLOOKUP($A210,'Z-scores'!$C$2:$UD$20,12,FALSE)&gt;2,HLOOKUP($A210,'Z-scores'!$C$2:$UD$20,12,FALSE)&lt;-2),"",'Total-corrected counts'!N210),"")</f>
        <v>22.937902707735564</v>
      </c>
      <c r="O210">
        <f>IFERROR(IF(OR(HLOOKUP($A210,'Z-scores'!$C$2:$UD$20,13,FALSE)&gt;2,HLOOKUP($A210,'Z-scores'!$C$2:$UD$20,13,FALSE)&lt;-2),"",'Total-corrected counts'!O210),"")</f>
        <v>25.337653085159619</v>
      </c>
      <c r="P210">
        <f>IFERROR(IF(OR(HLOOKUP($A210,'Z-scores'!$C$2:$UD$20,14,FALSE)&gt;2,HLOOKUP($A210,'Z-scores'!$C$2:$UD$20,14,FALSE)&lt;-2),"",'Total-corrected counts'!P210),"")</f>
        <v>4.6541464855210739</v>
      </c>
      <c r="Q210">
        <f>IFERROR(IF(OR(HLOOKUP($A210,'Z-scores'!$C$2:$UD$20,15,FALSE)&gt;2,HLOOKUP($A210,'Z-scores'!$C$2:$UD$20,15,FALSE)&lt;-2),"",'Total-corrected counts'!Q210),"")</f>
        <v>0</v>
      </c>
      <c r="R210">
        <f>IFERROR(IF(OR(HLOOKUP($A210,'Z-scores'!$C$2:$UD$20,16,FALSE)&gt;2,HLOOKUP($A210,'Z-scores'!$C$2:$UD$20,16,FALSE)&lt;-2),"",'Total-corrected counts'!R210),"")</f>
        <v>35.421562675930772</v>
      </c>
      <c r="S210">
        <f>IFERROR(IF(OR(HLOOKUP($A210,'Z-scores'!$C$2:$UD$20,17,FALSE)&gt;2,HLOOKUP($A210,'Z-scores'!$C$2:$UD$20,17,FALSE)&lt;-2),"",'Total-corrected counts'!S210),"")</f>
        <v>6.5413123229638606</v>
      </c>
      <c r="T210">
        <f>IFERROR(IF(OR(HLOOKUP($A210,'Z-scores'!$C$2:$UD$20,18,FALSE)&gt;2,HLOOKUP($A210,'Z-scores'!$C$2:$UD$20,18,FALSE)&lt;-2),"",'Total-corrected counts'!T210),"")</f>
        <v>2.1219821890952453</v>
      </c>
      <c r="U210">
        <f>IFERROR(IF(OR(HLOOKUP($A210,'Z-scores'!$C$2:$UD$20,19,FALSE)&gt;2,HLOOKUP($A210,'Z-scores'!$C$2:$UD$20,19,FALSE)&lt;-2),"",'Total-corrected counts'!U210),"")</f>
        <v>35.826646936552642</v>
      </c>
      <c r="V210">
        <f t="shared" si="12"/>
        <v>1</v>
      </c>
      <c r="W210">
        <f t="shared" si="13"/>
        <v>0.53158420034066856</v>
      </c>
      <c r="X210">
        <f t="shared" si="14"/>
        <v>21.805742793702862</v>
      </c>
      <c r="Y210">
        <f t="shared" si="15"/>
        <v>16.605150800369849</v>
      </c>
    </row>
    <row r="211" spans="1:25" x14ac:dyDescent="0.25">
      <c r="A211">
        <v>215</v>
      </c>
      <c r="B211" t="s">
        <v>123</v>
      </c>
      <c r="C211">
        <v>82000</v>
      </c>
      <c r="D211">
        <v>1100</v>
      </c>
      <c r="E211" t="str">
        <f>IFERROR(IF(OR(HLOOKUP($A211,'Z-scores'!$C$2:$UD$20,3,FALSE)&gt;2,HLOOKUP(A211,'Z-scores'!$C$2:$UD$20,3,FALSE)&lt;-2),"",'Total-corrected counts'!E211),"")</f>
        <v/>
      </c>
      <c r="F211">
        <f>IFERROR(IF(OR(HLOOKUP($A211,'Z-scores'!$C$2:$UD$20,4,FALSE)&gt;2,HLOOKUP($A211,'Z-scores'!$C$2:$UD$20,4,FALSE)&lt;-2),"",'Total-corrected counts'!F211),"")</f>
        <v>14.625927347777154</v>
      </c>
      <c r="G211">
        <f>IFERROR(IF(OR(HLOOKUP($A211,'Z-scores'!$C$2:$UD$20,5,FALSE)&gt;2,HLOOKUP($A211,'Z-scores'!$C$2:$UD$20,5,FALSE)&lt;-2),"",'Total-corrected counts'!G211),"")</f>
        <v>11.483091651187996</v>
      </c>
      <c r="H211">
        <f>IFERROR(IF(OR(HLOOKUP($A211,'Z-scores'!$C$2:$UD$20,6,FALSE)&gt;2,HLOOKUP($A211,'Z-scores'!$C$2:$UD$20,6,FALSE)&lt;-2),"",'Total-corrected counts'!H211),"")</f>
        <v>6.9803106377840027E-2</v>
      </c>
      <c r="I211">
        <f>IFERROR(IF(OR(HLOOKUP($A211,'Z-scores'!$C$2:$UD$20,7,FALSE)&gt;2,HLOOKUP($A211,'Z-scores'!$C$2:$UD$20,7,FALSE)&lt;-2),"",'Total-corrected counts'!I211),"")</f>
        <v>6.8895668315688701</v>
      </c>
      <c r="J211">
        <f>IFERROR(IF(OR(HLOOKUP($A211,'Z-scores'!$C$2:$UD$20,8,FALSE)&gt;2,HLOOKUP($A211,'Z-scores'!$C$2:$UD$20,8,FALSE)&lt;-2),"",'Total-corrected counts'!J211),"")</f>
        <v>16.53284577956337</v>
      </c>
      <c r="K211">
        <f>IFERROR(IF(OR(HLOOKUP($A211,'Z-scores'!$C$2:$UD$20,9,FALSE)&gt;2,HLOOKUP($A211,'Z-scores'!$C$2:$UD$20,9,FALSE)&lt;-2),"",'Total-corrected counts'!K211),"")</f>
        <v>31.54244941189587</v>
      </c>
      <c r="L211">
        <f>IFERROR(IF(OR(HLOOKUP($A211,'Z-scores'!$C$2:$UD$20,10,FALSE)&gt;2,HLOOKUP($A211,'Z-scores'!$C$2:$UD$20,10,FALSE)&lt;-2),"",'Total-corrected counts'!L211),"")</f>
        <v>17.714233300465501</v>
      </c>
      <c r="M211">
        <f>IFERROR(IF(OR(HLOOKUP($A211,'Z-scores'!$C$2:$UD$20,11,FALSE)&gt;2,HLOOKUP($A211,'Z-scores'!$C$2:$UD$20,11,FALSE)&lt;-2),"",'Total-corrected counts'!M211),"")</f>
        <v>8.2016084367826476</v>
      </c>
      <c r="N211">
        <f>IFERROR(IF(OR(HLOOKUP($A211,'Z-scores'!$C$2:$UD$20,12,FALSE)&gt;2,HLOOKUP($A211,'Z-scores'!$C$2:$UD$20,12,FALSE)&lt;-2),"",'Total-corrected counts'!N211),"")</f>
        <v>8.8525825072603084</v>
      </c>
      <c r="O211">
        <f>IFERROR(IF(OR(HLOOKUP($A211,'Z-scores'!$C$2:$UD$20,13,FALSE)&gt;2,HLOOKUP($A211,'Z-scores'!$C$2:$UD$20,13,FALSE)&lt;-2),"",'Total-corrected counts'!O211),"")</f>
        <v>12.576279662537056</v>
      </c>
      <c r="P211">
        <f>IFERROR(IF(OR(HLOOKUP($A211,'Z-scores'!$C$2:$UD$20,14,FALSE)&gt;2,HLOOKUP($A211,'Z-scores'!$C$2:$UD$20,14,FALSE)&lt;-2),"",'Total-corrected counts'!P211),"")</f>
        <v>21.13384239752223</v>
      </c>
      <c r="Q211">
        <f>IFERROR(IF(OR(HLOOKUP($A211,'Z-scores'!$C$2:$UD$20,15,FALSE)&gt;2,HLOOKUP($A211,'Z-scores'!$C$2:$UD$20,15,FALSE)&lt;-2),"",'Total-corrected counts'!Q211),"")</f>
        <v>0.79958811461023005</v>
      </c>
      <c r="R211">
        <f>IFERROR(IF(OR(HLOOKUP($A211,'Z-scores'!$C$2:$UD$20,16,FALSE)&gt;2,HLOOKUP($A211,'Z-scores'!$C$2:$UD$20,16,FALSE)&lt;-2),"",'Total-corrected counts'!R211),"")</f>
        <v>56.189657624952162</v>
      </c>
      <c r="S211">
        <f>IFERROR(IF(OR(HLOOKUP($A211,'Z-scores'!$C$2:$UD$20,17,FALSE)&gt;2,HLOOKUP($A211,'Z-scores'!$C$2:$UD$20,17,FALSE)&lt;-2),"",'Total-corrected counts'!S211),"")</f>
        <v>32.652276865251139</v>
      </c>
      <c r="T211">
        <f>IFERROR(IF(OR(HLOOKUP($A211,'Z-scores'!$C$2:$UD$20,18,FALSE)&gt;2,HLOOKUP($A211,'Z-scores'!$C$2:$UD$20,18,FALSE)&lt;-2),"",'Total-corrected counts'!T211),"")</f>
        <v>1.4261094874081404</v>
      </c>
      <c r="U211">
        <f>IFERROR(IF(OR(HLOOKUP($A211,'Z-scores'!$C$2:$UD$20,19,FALSE)&gt;2,HLOOKUP($A211,'Z-scores'!$C$2:$UD$20,19,FALSE)&lt;-2),"",'Total-corrected counts'!U211),"")</f>
        <v>18.607638331387804</v>
      </c>
      <c r="V211">
        <f t="shared" si="12"/>
        <v>1</v>
      </c>
      <c r="W211">
        <f t="shared" si="13"/>
        <v>0.45084720751556506</v>
      </c>
      <c r="X211">
        <f t="shared" si="14"/>
        <v>13.382440733202406</v>
      </c>
      <c r="Y211">
        <f t="shared" si="15"/>
        <v>19.029746873866131</v>
      </c>
    </row>
    <row r="212" spans="1:25" x14ac:dyDescent="0.25">
      <c r="A212">
        <v>216</v>
      </c>
      <c r="B212" t="s">
        <v>691</v>
      </c>
      <c r="C212">
        <v>35500</v>
      </c>
      <c r="D212">
        <v>655</v>
      </c>
      <c r="E212" t="str">
        <f>IFERROR(IF(OR(HLOOKUP($A212,'Z-scores'!$C$2:$UD$20,3,FALSE)&gt;2,HLOOKUP(A212,'Z-scores'!$C$2:$UD$20,3,FALSE)&lt;-2),"",'Total-corrected counts'!E212),"")</f>
        <v/>
      </c>
      <c r="F212" t="str">
        <f>IFERROR(IF(OR(HLOOKUP($A212,'Z-scores'!$C$2:$UD$20,4,FALSE)&gt;2,HLOOKUP($A212,'Z-scores'!$C$2:$UD$20,4,FALSE)&lt;-2),"",'Total-corrected counts'!F212),"")</f>
        <v/>
      </c>
      <c r="G212" t="str">
        <f>IFERROR(IF(OR(HLOOKUP($A212,'Z-scores'!$C$2:$UD$20,5,FALSE)&gt;2,HLOOKUP($A212,'Z-scores'!$C$2:$UD$20,5,FALSE)&lt;-2),"",'Total-corrected counts'!G212),"")</f>
        <v/>
      </c>
      <c r="H212" t="str">
        <f>IFERROR(IF(OR(HLOOKUP($A212,'Z-scores'!$C$2:$UD$20,6,FALSE)&gt;2,HLOOKUP($A212,'Z-scores'!$C$2:$UD$20,6,FALSE)&lt;-2),"",'Total-corrected counts'!H212),"")</f>
        <v/>
      </c>
      <c r="I212" t="str">
        <f>IFERROR(IF(OR(HLOOKUP($A212,'Z-scores'!$C$2:$UD$20,7,FALSE)&gt;2,HLOOKUP($A212,'Z-scores'!$C$2:$UD$20,7,FALSE)&lt;-2),"",'Total-corrected counts'!I212),"")</f>
        <v/>
      </c>
      <c r="J212" t="str">
        <f>IFERROR(IF(OR(HLOOKUP($A212,'Z-scores'!$C$2:$UD$20,8,FALSE)&gt;2,HLOOKUP($A212,'Z-scores'!$C$2:$UD$20,8,FALSE)&lt;-2),"",'Total-corrected counts'!J212),"")</f>
        <v/>
      </c>
      <c r="K212" t="str">
        <f>IFERROR(IF(OR(HLOOKUP($A212,'Z-scores'!$C$2:$UD$20,9,FALSE)&gt;2,HLOOKUP($A212,'Z-scores'!$C$2:$UD$20,9,FALSE)&lt;-2),"",'Total-corrected counts'!K212),"")</f>
        <v/>
      </c>
      <c r="L212" t="str">
        <f>IFERROR(IF(OR(HLOOKUP($A212,'Z-scores'!$C$2:$UD$20,10,FALSE)&gt;2,HLOOKUP($A212,'Z-scores'!$C$2:$UD$20,10,FALSE)&lt;-2),"",'Total-corrected counts'!L212),"")</f>
        <v/>
      </c>
      <c r="M212" t="str">
        <f>IFERROR(IF(OR(HLOOKUP($A212,'Z-scores'!$C$2:$UD$20,11,FALSE)&gt;2,HLOOKUP($A212,'Z-scores'!$C$2:$UD$20,11,FALSE)&lt;-2),"",'Total-corrected counts'!M212),"")</f>
        <v/>
      </c>
      <c r="N212" t="str">
        <f>IFERROR(IF(OR(HLOOKUP($A212,'Z-scores'!$C$2:$UD$20,12,FALSE)&gt;2,HLOOKUP($A212,'Z-scores'!$C$2:$UD$20,12,FALSE)&lt;-2),"",'Total-corrected counts'!N212),"")</f>
        <v/>
      </c>
      <c r="O212" t="str">
        <f>IFERROR(IF(OR(HLOOKUP($A212,'Z-scores'!$C$2:$UD$20,13,FALSE)&gt;2,HLOOKUP($A212,'Z-scores'!$C$2:$UD$20,13,FALSE)&lt;-2),"",'Total-corrected counts'!O212),"")</f>
        <v/>
      </c>
      <c r="P212" t="str">
        <f>IFERROR(IF(OR(HLOOKUP($A212,'Z-scores'!$C$2:$UD$20,14,FALSE)&gt;2,HLOOKUP($A212,'Z-scores'!$C$2:$UD$20,14,FALSE)&lt;-2),"",'Total-corrected counts'!P212),"")</f>
        <v/>
      </c>
      <c r="Q212" t="str">
        <f>IFERROR(IF(OR(HLOOKUP($A212,'Z-scores'!$C$2:$UD$20,15,FALSE)&gt;2,HLOOKUP($A212,'Z-scores'!$C$2:$UD$20,15,FALSE)&lt;-2),"",'Total-corrected counts'!Q212),"")</f>
        <v/>
      </c>
      <c r="R212" t="str">
        <f>IFERROR(IF(OR(HLOOKUP($A212,'Z-scores'!$C$2:$UD$20,16,FALSE)&gt;2,HLOOKUP($A212,'Z-scores'!$C$2:$UD$20,16,FALSE)&lt;-2),"",'Total-corrected counts'!R212),"")</f>
        <v/>
      </c>
      <c r="S212" t="str">
        <f>IFERROR(IF(OR(HLOOKUP($A212,'Z-scores'!$C$2:$UD$20,17,FALSE)&gt;2,HLOOKUP($A212,'Z-scores'!$C$2:$UD$20,17,FALSE)&lt;-2),"",'Total-corrected counts'!S212),"")</f>
        <v/>
      </c>
      <c r="T212" t="str">
        <f>IFERROR(IF(OR(HLOOKUP($A212,'Z-scores'!$C$2:$UD$20,18,FALSE)&gt;2,HLOOKUP($A212,'Z-scores'!$C$2:$UD$20,18,FALSE)&lt;-2),"",'Total-corrected counts'!T212),"")</f>
        <v/>
      </c>
      <c r="U212" t="str">
        <f>IFERROR(IF(OR(HLOOKUP($A212,'Z-scores'!$C$2:$UD$20,19,FALSE)&gt;2,HLOOKUP($A212,'Z-scores'!$C$2:$UD$20,19,FALSE)&lt;-2),"",'Total-corrected counts'!U212),"")</f>
        <v/>
      </c>
      <c r="V212">
        <f t="shared" si="12"/>
        <v>1</v>
      </c>
      <c r="W212" t="str">
        <f t="shared" si="13"/>
        <v/>
      </c>
      <c r="X212" t="str">
        <f t="shared" si="14"/>
        <v/>
      </c>
      <c r="Y212" t="str">
        <f t="shared" si="15"/>
        <v/>
      </c>
    </row>
    <row r="213" spans="1:25" x14ac:dyDescent="0.25">
      <c r="A213">
        <v>217</v>
      </c>
      <c r="B213" t="s">
        <v>124</v>
      </c>
      <c r="C213">
        <v>96300</v>
      </c>
      <c r="D213">
        <v>701</v>
      </c>
      <c r="E213" t="str">
        <f>IFERROR(IF(OR(HLOOKUP($A213,'Z-scores'!$C$2:$UD$20,3,FALSE)&gt;2,HLOOKUP(A213,'Z-scores'!$C$2:$UD$20,3,FALSE)&lt;-2),"",'Total-corrected counts'!E213),"")</f>
        <v/>
      </c>
      <c r="F213">
        <f>IFERROR(IF(OR(HLOOKUP($A213,'Z-scores'!$C$2:$UD$20,4,FALSE)&gt;2,HLOOKUP($A213,'Z-scores'!$C$2:$UD$20,4,FALSE)&lt;-2),"",'Total-corrected counts'!F213),"")</f>
        <v>20.638717446442691</v>
      </c>
      <c r="G213">
        <f>IFERROR(IF(OR(HLOOKUP($A213,'Z-scores'!$C$2:$UD$20,5,FALSE)&gt;2,HLOOKUP($A213,'Z-scores'!$C$2:$UD$20,5,FALSE)&lt;-2),"",'Total-corrected counts'!G213),"")</f>
        <v>11.956517359614169</v>
      </c>
      <c r="H213">
        <f>IFERROR(IF(OR(HLOOKUP($A213,'Z-scores'!$C$2:$UD$20,6,FALSE)&gt;2,HLOOKUP($A213,'Z-scores'!$C$2:$UD$20,6,FALSE)&lt;-2),"",'Total-corrected counts'!H213),"")</f>
        <v>5.4167210549203864</v>
      </c>
      <c r="I213">
        <f>IFERROR(IF(OR(HLOOKUP($A213,'Z-scores'!$C$2:$UD$20,7,FALSE)&gt;2,HLOOKUP($A213,'Z-scores'!$C$2:$UD$20,7,FALSE)&lt;-2),"",'Total-corrected counts'!I213),"")</f>
        <v>14.751923260445945</v>
      </c>
      <c r="J213">
        <f>IFERROR(IF(OR(HLOOKUP($A213,'Z-scores'!$C$2:$UD$20,8,FALSE)&gt;2,HLOOKUP($A213,'Z-scores'!$C$2:$UD$20,8,FALSE)&lt;-2),"",'Total-corrected counts'!J213),"")</f>
        <v>19.930140960630823</v>
      </c>
      <c r="K213">
        <f>IFERROR(IF(OR(HLOOKUP($A213,'Z-scores'!$C$2:$UD$20,9,FALSE)&gt;2,HLOOKUP($A213,'Z-scores'!$C$2:$UD$20,9,FALSE)&lt;-2),"",'Total-corrected counts'!K213),"")</f>
        <v>14.011929316015387</v>
      </c>
      <c r="L213">
        <f>IFERROR(IF(OR(HLOOKUP($A213,'Z-scores'!$C$2:$UD$20,10,FALSE)&gt;2,HLOOKUP($A213,'Z-scores'!$C$2:$UD$20,10,FALSE)&lt;-2),"",'Total-corrected counts'!L213),"")</f>
        <v>8.6873387109576896</v>
      </c>
      <c r="M213">
        <f>IFERROR(IF(OR(HLOOKUP($A213,'Z-scores'!$C$2:$UD$20,11,FALSE)&gt;2,HLOOKUP($A213,'Z-scores'!$C$2:$UD$20,11,FALSE)&lt;-2),"",'Total-corrected counts'!M213),"")</f>
        <v>4.7182286737446244</v>
      </c>
      <c r="N213">
        <f>IFERROR(IF(OR(HLOOKUP($A213,'Z-scores'!$C$2:$UD$20,12,FALSE)&gt;2,HLOOKUP($A213,'Z-scores'!$C$2:$UD$20,12,FALSE)&lt;-2),"",'Total-corrected counts'!N213),"")</f>
        <v>4.6553953557849246</v>
      </c>
      <c r="O213">
        <f>IFERROR(IF(OR(HLOOKUP($A213,'Z-scores'!$C$2:$UD$20,13,FALSE)&gt;2,HLOOKUP($A213,'Z-scores'!$C$2:$UD$20,13,FALSE)&lt;-2),"",'Total-corrected counts'!O213),"")</f>
        <v>6.3874173934962091</v>
      </c>
      <c r="P213">
        <f>IFERROR(IF(OR(HLOOKUP($A213,'Z-scores'!$C$2:$UD$20,14,FALSE)&gt;2,HLOOKUP($A213,'Z-scores'!$C$2:$UD$20,14,FALSE)&lt;-2),"",'Total-corrected counts'!P213),"")</f>
        <v>11.154565957033979</v>
      </c>
      <c r="Q213">
        <f>IFERROR(IF(OR(HLOOKUP($A213,'Z-scores'!$C$2:$UD$20,15,FALSE)&gt;2,HLOOKUP($A213,'Z-scores'!$C$2:$UD$20,15,FALSE)&lt;-2),"",'Total-corrected counts'!Q213),"")</f>
        <v>2.4767729403780296</v>
      </c>
      <c r="R213">
        <f>IFERROR(IF(OR(HLOOKUP($A213,'Z-scores'!$C$2:$UD$20,16,FALSE)&gt;2,HLOOKUP($A213,'Z-scores'!$C$2:$UD$20,16,FALSE)&lt;-2),"",'Total-corrected counts'!R213),"")</f>
        <v>11.64824464920031</v>
      </c>
      <c r="S213">
        <f>IFERROR(IF(OR(HLOOKUP($A213,'Z-scores'!$C$2:$UD$20,17,FALSE)&gt;2,HLOOKUP($A213,'Z-scores'!$C$2:$UD$20,17,FALSE)&lt;-2),"",'Total-corrected counts'!S213),"")</f>
        <v>0.91198379274516894</v>
      </c>
      <c r="T213">
        <f>IFERROR(IF(OR(HLOOKUP($A213,'Z-scores'!$C$2:$UD$20,18,FALSE)&gt;2,HLOOKUP($A213,'Z-scores'!$C$2:$UD$20,18,FALSE)&lt;-2),"",'Total-corrected counts'!T213),"")</f>
        <v>1.254289067238485</v>
      </c>
      <c r="U213">
        <f>IFERROR(IF(OR(HLOOKUP($A213,'Z-scores'!$C$2:$UD$20,19,FALSE)&gt;2,HLOOKUP($A213,'Z-scores'!$C$2:$UD$20,19,FALSE)&lt;-2),"",'Total-corrected counts'!U213),"")</f>
        <v>19.341008405549314</v>
      </c>
      <c r="V213">
        <f t="shared" si="12"/>
        <v>1</v>
      </c>
      <c r="W213">
        <f t="shared" si="13"/>
        <v>0.11130324909878161</v>
      </c>
      <c r="X213">
        <f t="shared" si="14"/>
        <v>12.513939597846463</v>
      </c>
      <c r="Y213">
        <f t="shared" si="15"/>
        <v>7.2287096951783028</v>
      </c>
    </row>
    <row r="214" spans="1:25" x14ac:dyDescent="0.25">
      <c r="A214">
        <v>218</v>
      </c>
      <c r="B214" t="s">
        <v>125</v>
      </c>
      <c r="C214">
        <v>65800</v>
      </c>
      <c r="D214">
        <v>138</v>
      </c>
      <c r="E214" t="str">
        <f>IFERROR(IF(OR(HLOOKUP($A214,'Z-scores'!$C$2:$UD$20,3,FALSE)&gt;2,HLOOKUP(A214,'Z-scores'!$C$2:$UD$20,3,FALSE)&lt;-2),"",'Total-corrected counts'!E214),"")</f>
        <v/>
      </c>
      <c r="F214">
        <f>IFERROR(IF(OR(HLOOKUP($A214,'Z-scores'!$C$2:$UD$20,4,FALSE)&gt;2,HLOOKUP($A214,'Z-scores'!$C$2:$UD$20,4,FALSE)&lt;-2),"",'Total-corrected counts'!F214),"")</f>
        <v>7.0873815078404157</v>
      </c>
      <c r="G214">
        <f>IFERROR(IF(OR(HLOOKUP($A214,'Z-scores'!$C$2:$UD$20,5,FALSE)&gt;2,HLOOKUP($A214,'Z-scores'!$C$2:$UD$20,5,FALSE)&lt;-2),"",'Total-corrected counts'!G214),"")</f>
        <v>3.1931053100233289</v>
      </c>
      <c r="H214">
        <f>IFERROR(IF(OR(HLOOKUP($A214,'Z-scores'!$C$2:$UD$20,6,FALSE)&gt;2,HLOOKUP($A214,'Z-scores'!$C$2:$UD$20,6,FALSE)&lt;-2),"",'Total-corrected counts'!H214),"")</f>
        <v>0.41183832762925615</v>
      </c>
      <c r="I214">
        <f>IFERROR(IF(OR(HLOOKUP($A214,'Z-scores'!$C$2:$UD$20,7,FALSE)&gt;2,HLOOKUP($A214,'Z-scores'!$C$2:$UD$20,7,FALSE)&lt;-2),"",'Total-corrected counts'!I214),"")</f>
        <v>7.4744719691908914</v>
      </c>
      <c r="J214">
        <f>IFERROR(IF(OR(HLOOKUP($A214,'Z-scores'!$C$2:$UD$20,8,FALSE)&gt;2,HLOOKUP($A214,'Z-scores'!$C$2:$UD$20,8,FALSE)&lt;-2),"",'Total-corrected counts'!J214),"")</f>
        <v>10.241193165569078</v>
      </c>
      <c r="K214">
        <f>IFERROR(IF(OR(HLOOKUP($A214,'Z-scores'!$C$2:$UD$20,9,FALSE)&gt;2,HLOOKUP($A214,'Z-scores'!$C$2:$UD$20,9,FALSE)&lt;-2),"",'Total-corrected counts'!K214),"")</f>
        <v>1.1996209376219409</v>
      </c>
      <c r="L214">
        <f>IFERROR(IF(OR(HLOOKUP($A214,'Z-scores'!$C$2:$UD$20,10,FALSE)&gt;2,HLOOKUP($A214,'Z-scores'!$C$2:$UD$20,10,FALSE)&lt;-2),"",'Total-corrected counts'!L214),"")</f>
        <v>5.5916474545656598</v>
      </c>
      <c r="M214">
        <f>IFERROR(IF(OR(HLOOKUP($A214,'Z-scores'!$C$2:$UD$20,11,FALSE)&gt;2,HLOOKUP($A214,'Z-scores'!$C$2:$UD$20,11,FALSE)&lt;-2),"",'Total-corrected counts'!M214),"")</f>
        <v>4.7504821900690501</v>
      </c>
      <c r="N214">
        <f>IFERROR(IF(OR(HLOOKUP($A214,'Z-scores'!$C$2:$UD$20,12,FALSE)&gt;2,HLOOKUP($A214,'Z-scores'!$C$2:$UD$20,12,FALSE)&lt;-2),"",'Total-corrected counts'!N214),"")</f>
        <v>3.3265915632872591</v>
      </c>
      <c r="O214">
        <f>IFERROR(IF(OR(HLOOKUP($A214,'Z-scores'!$C$2:$UD$20,13,FALSE)&gt;2,HLOOKUP($A214,'Z-scores'!$C$2:$UD$20,13,FALSE)&lt;-2),"",'Total-corrected counts'!O214),"")</f>
        <v>7.8008606523309867</v>
      </c>
      <c r="P214">
        <f>IFERROR(IF(OR(HLOOKUP($A214,'Z-scores'!$C$2:$UD$20,14,FALSE)&gt;2,HLOOKUP($A214,'Z-scores'!$C$2:$UD$20,14,FALSE)&lt;-2),"",'Total-corrected counts'!P214),"")</f>
        <v>13.086314544229136</v>
      </c>
      <c r="Q214">
        <f>IFERROR(IF(OR(HLOOKUP($A214,'Z-scores'!$C$2:$UD$20,15,FALSE)&gt;2,HLOOKUP($A214,'Z-scores'!$C$2:$UD$20,15,FALSE)&lt;-2),"",'Total-corrected counts'!Q214),"")</f>
        <v>1.6381805274941297</v>
      </c>
      <c r="R214">
        <f>IFERROR(IF(OR(HLOOKUP($A214,'Z-scores'!$C$2:$UD$20,16,FALSE)&gt;2,HLOOKUP($A214,'Z-scores'!$C$2:$UD$20,16,FALSE)&lt;-2),"",'Total-corrected counts'!R214),"")</f>
        <v>3.5221214470750164</v>
      </c>
      <c r="S214">
        <f>IFERROR(IF(OR(HLOOKUP($A214,'Z-scores'!$C$2:$UD$20,17,FALSE)&gt;2,HLOOKUP($A214,'Z-scores'!$C$2:$UD$20,17,FALSE)&lt;-2),"",'Total-corrected counts'!S214),"")</f>
        <v>6.4110289240002656</v>
      </c>
      <c r="T214">
        <f>IFERROR(IF(OR(HLOOKUP($A214,'Z-scores'!$C$2:$UD$20,18,FALSE)&gt;2,HLOOKUP($A214,'Z-scores'!$C$2:$UD$20,18,FALSE)&lt;-2),"",'Total-corrected counts'!T214),"")</f>
        <v>6.9243629328371163</v>
      </c>
      <c r="U214">
        <f>IFERROR(IF(OR(HLOOKUP($A214,'Z-scores'!$C$2:$UD$20,19,FALSE)&gt;2,HLOOKUP($A214,'Z-scores'!$C$2:$UD$20,19,FALSE)&lt;-2),"",'Total-corrected counts'!U214),"")</f>
        <v>16.789401283614602</v>
      </c>
      <c r="V214">
        <f t="shared" si="12"/>
        <v>1</v>
      </c>
      <c r="W214">
        <f t="shared" si="13"/>
        <v>0.27914448264706782</v>
      </c>
      <c r="X214">
        <f t="shared" si="14"/>
        <v>4.9937176078137018</v>
      </c>
      <c r="Y214">
        <f t="shared" si="15"/>
        <v>7.4373577343585628</v>
      </c>
    </row>
    <row r="215" spans="1:25" x14ac:dyDescent="0.25">
      <c r="A215">
        <v>219</v>
      </c>
      <c r="B215" t="s">
        <v>692</v>
      </c>
      <c r="C215">
        <v>1100</v>
      </c>
      <c r="D215">
        <v>500</v>
      </c>
      <c r="E215" t="str">
        <f>IFERROR(IF(OR(HLOOKUP($A215,'Z-scores'!$C$2:$UD$20,3,FALSE)&gt;2,HLOOKUP(A215,'Z-scores'!$C$2:$UD$20,3,FALSE)&lt;-2),"",'Total-corrected counts'!E215),"")</f>
        <v/>
      </c>
      <c r="F215" t="str">
        <f>IFERROR(IF(OR(HLOOKUP($A215,'Z-scores'!$C$2:$UD$20,4,FALSE)&gt;2,HLOOKUP($A215,'Z-scores'!$C$2:$UD$20,4,FALSE)&lt;-2),"",'Total-corrected counts'!F215),"")</f>
        <v/>
      </c>
      <c r="G215" t="str">
        <f>IFERROR(IF(OR(HLOOKUP($A215,'Z-scores'!$C$2:$UD$20,5,FALSE)&gt;2,HLOOKUP($A215,'Z-scores'!$C$2:$UD$20,5,FALSE)&lt;-2),"",'Total-corrected counts'!G215),"")</f>
        <v/>
      </c>
      <c r="H215" t="str">
        <f>IFERROR(IF(OR(HLOOKUP($A215,'Z-scores'!$C$2:$UD$20,6,FALSE)&gt;2,HLOOKUP($A215,'Z-scores'!$C$2:$UD$20,6,FALSE)&lt;-2),"",'Total-corrected counts'!H215),"")</f>
        <v/>
      </c>
      <c r="I215" t="str">
        <f>IFERROR(IF(OR(HLOOKUP($A215,'Z-scores'!$C$2:$UD$20,7,FALSE)&gt;2,HLOOKUP($A215,'Z-scores'!$C$2:$UD$20,7,FALSE)&lt;-2),"",'Total-corrected counts'!I215),"")</f>
        <v/>
      </c>
      <c r="J215" t="str">
        <f>IFERROR(IF(OR(HLOOKUP($A215,'Z-scores'!$C$2:$UD$20,8,FALSE)&gt;2,HLOOKUP($A215,'Z-scores'!$C$2:$UD$20,8,FALSE)&lt;-2),"",'Total-corrected counts'!J215),"")</f>
        <v/>
      </c>
      <c r="K215" t="str">
        <f>IFERROR(IF(OR(HLOOKUP($A215,'Z-scores'!$C$2:$UD$20,9,FALSE)&gt;2,HLOOKUP($A215,'Z-scores'!$C$2:$UD$20,9,FALSE)&lt;-2),"",'Total-corrected counts'!K215),"")</f>
        <v/>
      </c>
      <c r="L215" t="str">
        <f>IFERROR(IF(OR(HLOOKUP($A215,'Z-scores'!$C$2:$UD$20,10,FALSE)&gt;2,HLOOKUP($A215,'Z-scores'!$C$2:$UD$20,10,FALSE)&lt;-2),"",'Total-corrected counts'!L215),"")</f>
        <v/>
      </c>
      <c r="M215" t="str">
        <f>IFERROR(IF(OR(HLOOKUP($A215,'Z-scores'!$C$2:$UD$20,11,FALSE)&gt;2,HLOOKUP($A215,'Z-scores'!$C$2:$UD$20,11,FALSE)&lt;-2),"",'Total-corrected counts'!M215),"")</f>
        <v/>
      </c>
      <c r="N215" t="str">
        <f>IFERROR(IF(OR(HLOOKUP($A215,'Z-scores'!$C$2:$UD$20,12,FALSE)&gt;2,HLOOKUP($A215,'Z-scores'!$C$2:$UD$20,12,FALSE)&lt;-2),"",'Total-corrected counts'!N215),"")</f>
        <v/>
      </c>
      <c r="O215" t="str">
        <f>IFERROR(IF(OR(HLOOKUP($A215,'Z-scores'!$C$2:$UD$20,13,FALSE)&gt;2,HLOOKUP($A215,'Z-scores'!$C$2:$UD$20,13,FALSE)&lt;-2),"",'Total-corrected counts'!O215),"")</f>
        <v/>
      </c>
      <c r="P215" t="str">
        <f>IFERROR(IF(OR(HLOOKUP($A215,'Z-scores'!$C$2:$UD$20,14,FALSE)&gt;2,HLOOKUP($A215,'Z-scores'!$C$2:$UD$20,14,FALSE)&lt;-2),"",'Total-corrected counts'!P215),"")</f>
        <v/>
      </c>
      <c r="Q215" t="str">
        <f>IFERROR(IF(OR(HLOOKUP($A215,'Z-scores'!$C$2:$UD$20,15,FALSE)&gt;2,HLOOKUP($A215,'Z-scores'!$C$2:$UD$20,15,FALSE)&lt;-2),"",'Total-corrected counts'!Q215),"")</f>
        <v/>
      </c>
      <c r="R215" t="str">
        <f>IFERROR(IF(OR(HLOOKUP($A215,'Z-scores'!$C$2:$UD$20,16,FALSE)&gt;2,HLOOKUP($A215,'Z-scores'!$C$2:$UD$20,16,FALSE)&lt;-2),"",'Total-corrected counts'!R215),"")</f>
        <v/>
      </c>
      <c r="S215" t="str">
        <f>IFERROR(IF(OR(HLOOKUP($A215,'Z-scores'!$C$2:$UD$20,17,FALSE)&gt;2,HLOOKUP($A215,'Z-scores'!$C$2:$UD$20,17,FALSE)&lt;-2),"",'Total-corrected counts'!S215),"")</f>
        <v/>
      </c>
      <c r="T215" t="str">
        <f>IFERROR(IF(OR(HLOOKUP($A215,'Z-scores'!$C$2:$UD$20,18,FALSE)&gt;2,HLOOKUP($A215,'Z-scores'!$C$2:$UD$20,18,FALSE)&lt;-2),"",'Total-corrected counts'!T215),"")</f>
        <v/>
      </c>
      <c r="U215" t="str">
        <f>IFERROR(IF(OR(HLOOKUP($A215,'Z-scores'!$C$2:$UD$20,19,FALSE)&gt;2,HLOOKUP($A215,'Z-scores'!$C$2:$UD$20,19,FALSE)&lt;-2),"",'Total-corrected counts'!U215),"")</f>
        <v/>
      </c>
      <c r="V215">
        <f t="shared" si="12"/>
        <v>1</v>
      </c>
      <c r="W215" t="str">
        <f t="shared" si="13"/>
        <v/>
      </c>
      <c r="X215" t="str">
        <f t="shared" si="14"/>
        <v/>
      </c>
      <c r="Y215" t="str">
        <f t="shared" si="15"/>
        <v/>
      </c>
    </row>
    <row r="216" spans="1:25" x14ac:dyDescent="0.25">
      <c r="A216">
        <v>220</v>
      </c>
      <c r="B216" t="s">
        <v>693</v>
      </c>
      <c r="C216">
        <v>30200</v>
      </c>
      <c r="D216">
        <v>507</v>
      </c>
      <c r="E216" t="str">
        <f>IFERROR(IF(OR(HLOOKUP($A216,'Z-scores'!$C$2:$UD$20,3,FALSE)&gt;2,HLOOKUP(A216,'Z-scores'!$C$2:$UD$20,3,FALSE)&lt;-2),"",'Total-corrected counts'!E216),"")</f>
        <v/>
      </c>
      <c r="F216" t="str">
        <f>IFERROR(IF(OR(HLOOKUP($A216,'Z-scores'!$C$2:$UD$20,4,FALSE)&gt;2,HLOOKUP($A216,'Z-scores'!$C$2:$UD$20,4,FALSE)&lt;-2),"",'Total-corrected counts'!F216),"")</f>
        <v/>
      </c>
      <c r="G216" t="str">
        <f>IFERROR(IF(OR(HLOOKUP($A216,'Z-scores'!$C$2:$UD$20,5,FALSE)&gt;2,HLOOKUP($A216,'Z-scores'!$C$2:$UD$20,5,FALSE)&lt;-2),"",'Total-corrected counts'!G216),"")</f>
        <v/>
      </c>
      <c r="H216" t="str">
        <f>IFERROR(IF(OR(HLOOKUP($A216,'Z-scores'!$C$2:$UD$20,6,FALSE)&gt;2,HLOOKUP($A216,'Z-scores'!$C$2:$UD$20,6,FALSE)&lt;-2),"",'Total-corrected counts'!H216),"")</f>
        <v/>
      </c>
      <c r="I216" t="str">
        <f>IFERROR(IF(OR(HLOOKUP($A216,'Z-scores'!$C$2:$UD$20,7,FALSE)&gt;2,HLOOKUP($A216,'Z-scores'!$C$2:$UD$20,7,FALSE)&lt;-2),"",'Total-corrected counts'!I216),"")</f>
        <v/>
      </c>
      <c r="J216" t="str">
        <f>IFERROR(IF(OR(HLOOKUP($A216,'Z-scores'!$C$2:$UD$20,8,FALSE)&gt;2,HLOOKUP($A216,'Z-scores'!$C$2:$UD$20,8,FALSE)&lt;-2),"",'Total-corrected counts'!J216),"")</f>
        <v/>
      </c>
      <c r="K216" t="str">
        <f>IFERROR(IF(OR(HLOOKUP($A216,'Z-scores'!$C$2:$UD$20,9,FALSE)&gt;2,HLOOKUP($A216,'Z-scores'!$C$2:$UD$20,9,FALSE)&lt;-2),"",'Total-corrected counts'!K216),"")</f>
        <v/>
      </c>
      <c r="L216" t="str">
        <f>IFERROR(IF(OR(HLOOKUP($A216,'Z-scores'!$C$2:$UD$20,10,FALSE)&gt;2,HLOOKUP($A216,'Z-scores'!$C$2:$UD$20,10,FALSE)&lt;-2),"",'Total-corrected counts'!L216),"")</f>
        <v/>
      </c>
      <c r="M216" t="str">
        <f>IFERROR(IF(OR(HLOOKUP($A216,'Z-scores'!$C$2:$UD$20,11,FALSE)&gt;2,HLOOKUP($A216,'Z-scores'!$C$2:$UD$20,11,FALSE)&lt;-2),"",'Total-corrected counts'!M216),"")</f>
        <v/>
      </c>
      <c r="N216" t="str">
        <f>IFERROR(IF(OR(HLOOKUP($A216,'Z-scores'!$C$2:$UD$20,12,FALSE)&gt;2,HLOOKUP($A216,'Z-scores'!$C$2:$UD$20,12,FALSE)&lt;-2),"",'Total-corrected counts'!N216),"")</f>
        <v/>
      </c>
      <c r="O216" t="str">
        <f>IFERROR(IF(OR(HLOOKUP($A216,'Z-scores'!$C$2:$UD$20,13,FALSE)&gt;2,HLOOKUP($A216,'Z-scores'!$C$2:$UD$20,13,FALSE)&lt;-2),"",'Total-corrected counts'!O216),"")</f>
        <v/>
      </c>
      <c r="P216" t="str">
        <f>IFERROR(IF(OR(HLOOKUP($A216,'Z-scores'!$C$2:$UD$20,14,FALSE)&gt;2,HLOOKUP($A216,'Z-scores'!$C$2:$UD$20,14,FALSE)&lt;-2),"",'Total-corrected counts'!P216),"")</f>
        <v/>
      </c>
      <c r="Q216" t="str">
        <f>IFERROR(IF(OR(HLOOKUP($A216,'Z-scores'!$C$2:$UD$20,15,FALSE)&gt;2,HLOOKUP($A216,'Z-scores'!$C$2:$UD$20,15,FALSE)&lt;-2),"",'Total-corrected counts'!Q216),"")</f>
        <v/>
      </c>
      <c r="R216" t="str">
        <f>IFERROR(IF(OR(HLOOKUP($A216,'Z-scores'!$C$2:$UD$20,16,FALSE)&gt;2,HLOOKUP($A216,'Z-scores'!$C$2:$UD$20,16,FALSE)&lt;-2),"",'Total-corrected counts'!R216),"")</f>
        <v/>
      </c>
      <c r="S216" t="str">
        <f>IFERROR(IF(OR(HLOOKUP($A216,'Z-scores'!$C$2:$UD$20,17,FALSE)&gt;2,HLOOKUP($A216,'Z-scores'!$C$2:$UD$20,17,FALSE)&lt;-2),"",'Total-corrected counts'!S216),"")</f>
        <v/>
      </c>
      <c r="T216" t="str">
        <f>IFERROR(IF(OR(HLOOKUP($A216,'Z-scores'!$C$2:$UD$20,18,FALSE)&gt;2,HLOOKUP($A216,'Z-scores'!$C$2:$UD$20,18,FALSE)&lt;-2),"",'Total-corrected counts'!T216),"")</f>
        <v/>
      </c>
      <c r="U216" t="str">
        <f>IFERROR(IF(OR(HLOOKUP($A216,'Z-scores'!$C$2:$UD$20,19,FALSE)&gt;2,HLOOKUP($A216,'Z-scores'!$C$2:$UD$20,19,FALSE)&lt;-2),"",'Total-corrected counts'!U216),"")</f>
        <v/>
      </c>
      <c r="V216">
        <f t="shared" si="12"/>
        <v>1</v>
      </c>
      <c r="W216" t="str">
        <f t="shared" si="13"/>
        <v/>
      </c>
      <c r="X216" t="str">
        <f t="shared" si="14"/>
        <v/>
      </c>
      <c r="Y216" t="str">
        <f t="shared" si="15"/>
        <v/>
      </c>
    </row>
    <row r="217" spans="1:25" x14ac:dyDescent="0.25">
      <c r="A217">
        <v>221</v>
      </c>
      <c r="B217" t="s">
        <v>694</v>
      </c>
      <c r="C217">
        <v>109900</v>
      </c>
      <c r="D217">
        <v>863</v>
      </c>
      <c r="E217" t="str">
        <f>IFERROR(IF(OR(HLOOKUP($A217,'Z-scores'!$C$2:$UD$20,3,FALSE)&gt;2,HLOOKUP(A217,'Z-scores'!$C$2:$UD$20,3,FALSE)&lt;-2),"",'Total-corrected counts'!E217),"")</f>
        <v/>
      </c>
      <c r="F217" t="str">
        <f>IFERROR(IF(OR(HLOOKUP($A217,'Z-scores'!$C$2:$UD$20,4,FALSE)&gt;2,HLOOKUP($A217,'Z-scores'!$C$2:$UD$20,4,FALSE)&lt;-2),"",'Total-corrected counts'!F217),"")</f>
        <v/>
      </c>
      <c r="G217" t="str">
        <f>IFERROR(IF(OR(HLOOKUP($A217,'Z-scores'!$C$2:$UD$20,5,FALSE)&gt;2,HLOOKUP($A217,'Z-scores'!$C$2:$UD$20,5,FALSE)&lt;-2),"",'Total-corrected counts'!G217),"")</f>
        <v/>
      </c>
      <c r="H217" t="str">
        <f>IFERROR(IF(OR(HLOOKUP($A217,'Z-scores'!$C$2:$UD$20,6,FALSE)&gt;2,HLOOKUP($A217,'Z-scores'!$C$2:$UD$20,6,FALSE)&lt;-2),"",'Total-corrected counts'!H217),"")</f>
        <v/>
      </c>
      <c r="I217" t="str">
        <f>IFERROR(IF(OR(HLOOKUP($A217,'Z-scores'!$C$2:$UD$20,7,FALSE)&gt;2,HLOOKUP($A217,'Z-scores'!$C$2:$UD$20,7,FALSE)&lt;-2),"",'Total-corrected counts'!I217),"")</f>
        <v/>
      </c>
      <c r="J217" t="str">
        <f>IFERROR(IF(OR(HLOOKUP($A217,'Z-scores'!$C$2:$UD$20,8,FALSE)&gt;2,HLOOKUP($A217,'Z-scores'!$C$2:$UD$20,8,FALSE)&lt;-2),"",'Total-corrected counts'!J217),"")</f>
        <v/>
      </c>
      <c r="K217" t="str">
        <f>IFERROR(IF(OR(HLOOKUP($A217,'Z-scores'!$C$2:$UD$20,9,FALSE)&gt;2,HLOOKUP($A217,'Z-scores'!$C$2:$UD$20,9,FALSE)&lt;-2),"",'Total-corrected counts'!K217),"")</f>
        <v/>
      </c>
      <c r="L217" t="str">
        <f>IFERROR(IF(OR(HLOOKUP($A217,'Z-scores'!$C$2:$UD$20,10,FALSE)&gt;2,HLOOKUP($A217,'Z-scores'!$C$2:$UD$20,10,FALSE)&lt;-2),"",'Total-corrected counts'!L217),"")</f>
        <v/>
      </c>
      <c r="M217" t="str">
        <f>IFERROR(IF(OR(HLOOKUP($A217,'Z-scores'!$C$2:$UD$20,11,FALSE)&gt;2,HLOOKUP($A217,'Z-scores'!$C$2:$UD$20,11,FALSE)&lt;-2),"",'Total-corrected counts'!M217),"")</f>
        <v/>
      </c>
      <c r="N217" t="str">
        <f>IFERROR(IF(OR(HLOOKUP($A217,'Z-scores'!$C$2:$UD$20,12,FALSE)&gt;2,HLOOKUP($A217,'Z-scores'!$C$2:$UD$20,12,FALSE)&lt;-2),"",'Total-corrected counts'!N217),"")</f>
        <v/>
      </c>
      <c r="O217" t="str">
        <f>IFERROR(IF(OR(HLOOKUP($A217,'Z-scores'!$C$2:$UD$20,13,FALSE)&gt;2,HLOOKUP($A217,'Z-scores'!$C$2:$UD$20,13,FALSE)&lt;-2),"",'Total-corrected counts'!O217),"")</f>
        <v/>
      </c>
      <c r="P217" t="str">
        <f>IFERROR(IF(OR(HLOOKUP($A217,'Z-scores'!$C$2:$UD$20,14,FALSE)&gt;2,HLOOKUP($A217,'Z-scores'!$C$2:$UD$20,14,FALSE)&lt;-2),"",'Total-corrected counts'!P217),"")</f>
        <v/>
      </c>
      <c r="Q217" t="str">
        <f>IFERROR(IF(OR(HLOOKUP($A217,'Z-scores'!$C$2:$UD$20,15,FALSE)&gt;2,HLOOKUP($A217,'Z-scores'!$C$2:$UD$20,15,FALSE)&lt;-2),"",'Total-corrected counts'!Q217),"")</f>
        <v/>
      </c>
      <c r="R217" t="str">
        <f>IFERROR(IF(OR(HLOOKUP($A217,'Z-scores'!$C$2:$UD$20,16,FALSE)&gt;2,HLOOKUP($A217,'Z-scores'!$C$2:$UD$20,16,FALSE)&lt;-2),"",'Total-corrected counts'!R217),"")</f>
        <v/>
      </c>
      <c r="S217" t="str">
        <f>IFERROR(IF(OR(HLOOKUP($A217,'Z-scores'!$C$2:$UD$20,17,FALSE)&gt;2,HLOOKUP($A217,'Z-scores'!$C$2:$UD$20,17,FALSE)&lt;-2),"",'Total-corrected counts'!S217),"")</f>
        <v/>
      </c>
      <c r="T217" t="str">
        <f>IFERROR(IF(OR(HLOOKUP($A217,'Z-scores'!$C$2:$UD$20,18,FALSE)&gt;2,HLOOKUP($A217,'Z-scores'!$C$2:$UD$20,18,FALSE)&lt;-2),"",'Total-corrected counts'!T217),"")</f>
        <v/>
      </c>
      <c r="U217" t="str">
        <f>IFERROR(IF(OR(HLOOKUP($A217,'Z-scores'!$C$2:$UD$20,19,FALSE)&gt;2,HLOOKUP($A217,'Z-scores'!$C$2:$UD$20,19,FALSE)&lt;-2),"",'Total-corrected counts'!U217),"")</f>
        <v/>
      </c>
      <c r="V217">
        <f t="shared" si="12"/>
        <v>1</v>
      </c>
      <c r="W217" t="str">
        <f t="shared" si="13"/>
        <v/>
      </c>
      <c r="X217" t="str">
        <f t="shared" si="14"/>
        <v/>
      </c>
      <c r="Y217" t="str">
        <f t="shared" si="15"/>
        <v/>
      </c>
    </row>
    <row r="218" spans="1:25" x14ac:dyDescent="0.25">
      <c r="A218">
        <v>222</v>
      </c>
      <c r="B218" t="s">
        <v>695</v>
      </c>
      <c r="C218">
        <v>97100</v>
      </c>
      <c r="D218">
        <v>379</v>
      </c>
      <c r="E218" t="str">
        <f>IFERROR(IF(OR(HLOOKUP($A218,'Z-scores'!$C$2:$UD$20,3,FALSE)&gt;2,HLOOKUP(A218,'Z-scores'!$C$2:$UD$20,3,FALSE)&lt;-2),"",'Total-corrected counts'!E218),"")</f>
        <v/>
      </c>
      <c r="F218" t="str">
        <f>IFERROR(IF(OR(HLOOKUP($A218,'Z-scores'!$C$2:$UD$20,4,FALSE)&gt;2,HLOOKUP($A218,'Z-scores'!$C$2:$UD$20,4,FALSE)&lt;-2),"",'Total-corrected counts'!F218),"")</f>
        <v/>
      </c>
      <c r="G218" t="str">
        <f>IFERROR(IF(OR(HLOOKUP($A218,'Z-scores'!$C$2:$UD$20,5,FALSE)&gt;2,HLOOKUP($A218,'Z-scores'!$C$2:$UD$20,5,FALSE)&lt;-2),"",'Total-corrected counts'!G218),"")</f>
        <v/>
      </c>
      <c r="H218" t="str">
        <f>IFERROR(IF(OR(HLOOKUP($A218,'Z-scores'!$C$2:$UD$20,6,FALSE)&gt;2,HLOOKUP($A218,'Z-scores'!$C$2:$UD$20,6,FALSE)&lt;-2),"",'Total-corrected counts'!H218),"")</f>
        <v/>
      </c>
      <c r="I218" t="str">
        <f>IFERROR(IF(OR(HLOOKUP($A218,'Z-scores'!$C$2:$UD$20,7,FALSE)&gt;2,HLOOKUP($A218,'Z-scores'!$C$2:$UD$20,7,FALSE)&lt;-2),"",'Total-corrected counts'!I218),"")</f>
        <v/>
      </c>
      <c r="J218" t="str">
        <f>IFERROR(IF(OR(HLOOKUP($A218,'Z-scores'!$C$2:$UD$20,8,FALSE)&gt;2,HLOOKUP($A218,'Z-scores'!$C$2:$UD$20,8,FALSE)&lt;-2),"",'Total-corrected counts'!J218),"")</f>
        <v/>
      </c>
      <c r="K218" t="str">
        <f>IFERROR(IF(OR(HLOOKUP($A218,'Z-scores'!$C$2:$UD$20,9,FALSE)&gt;2,HLOOKUP($A218,'Z-scores'!$C$2:$UD$20,9,FALSE)&lt;-2),"",'Total-corrected counts'!K218),"")</f>
        <v/>
      </c>
      <c r="L218" t="str">
        <f>IFERROR(IF(OR(HLOOKUP($A218,'Z-scores'!$C$2:$UD$20,10,FALSE)&gt;2,HLOOKUP($A218,'Z-scores'!$C$2:$UD$20,10,FALSE)&lt;-2),"",'Total-corrected counts'!L218),"")</f>
        <v/>
      </c>
      <c r="M218" t="str">
        <f>IFERROR(IF(OR(HLOOKUP($A218,'Z-scores'!$C$2:$UD$20,11,FALSE)&gt;2,HLOOKUP($A218,'Z-scores'!$C$2:$UD$20,11,FALSE)&lt;-2),"",'Total-corrected counts'!M218),"")</f>
        <v/>
      </c>
      <c r="N218" t="str">
        <f>IFERROR(IF(OR(HLOOKUP($A218,'Z-scores'!$C$2:$UD$20,12,FALSE)&gt;2,HLOOKUP($A218,'Z-scores'!$C$2:$UD$20,12,FALSE)&lt;-2),"",'Total-corrected counts'!N218),"")</f>
        <v/>
      </c>
      <c r="O218" t="str">
        <f>IFERROR(IF(OR(HLOOKUP($A218,'Z-scores'!$C$2:$UD$20,13,FALSE)&gt;2,HLOOKUP($A218,'Z-scores'!$C$2:$UD$20,13,FALSE)&lt;-2),"",'Total-corrected counts'!O218),"")</f>
        <v/>
      </c>
      <c r="P218" t="str">
        <f>IFERROR(IF(OR(HLOOKUP($A218,'Z-scores'!$C$2:$UD$20,14,FALSE)&gt;2,HLOOKUP($A218,'Z-scores'!$C$2:$UD$20,14,FALSE)&lt;-2),"",'Total-corrected counts'!P218),"")</f>
        <v/>
      </c>
      <c r="Q218" t="str">
        <f>IFERROR(IF(OR(HLOOKUP($A218,'Z-scores'!$C$2:$UD$20,15,FALSE)&gt;2,HLOOKUP($A218,'Z-scores'!$C$2:$UD$20,15,FALSE)&lt;-2),"",'Total-corrected counts'!Q218),"")</f>
        <v/>
      </c>
      <c r="R218" t="str">
        <f>IFERROR(IF(OR(HLOOKUP($A218,'Z-scores'!$C$2:$UD$20,16,FALSE)&gt;2,HLOOKUP($A218,'Z-scores'!$C$2:$UD$20,16,FALSE)&lt;-2),"",'Total-corrected counts'!R218),"")</f>
        <v/>
      </c>
      <c r="S218" t="str">
        <f>IFERROR(IF(OR(HLOOKUP($A218,'Z-scores'!$C$2:$UD$20,17,FALSE)&gt;2,HLOOKUP($A218,'Z-scores'!$C$2:$UD$20,17,FALSE)&lt;-2),"",'Total-corrected counts'!S218),"")</f>
        <v/>
      </c>
      <c r="T218" t="str">
        <f>IFERROR(IF(OR(HLOOKUP($A218,'Z-scores'!$C$2:$UD$20,18,FALSE)&gt;2,HLOOKUP($A218,'Z-scores'!$C$2:$UD$20,18,FALSE)&lt;-2),"",'Total-corrected counts'!T218),"")</f>
        <v/>
      </c>
      <c r="U218" t="str">
        <f>IFERROR(IF(OR(HLOOKUP($A218,'Z-scores'!$C$2:$UD$20,19,FALSE)&gt;2,HLOOKUP($A218,'Z-scores'!$C$2:$UD$20,19,FALSE)&lt;-2),"",'Total-corrected counts'!U218),"")</f>
        <v/>
      </c>
      <c r="V218">
        <f t="shared" si="12"/>
        <v>1</v>
      </c>
      <c r="W218" t="str">
        <f t="shared" si="13"/>
        <v/>
      </c>
      <c r="X218" t="str">
        <f t="shared" si="14"/>
        <v/>
      </c>
      <c r="Y218" t="str">
        <f t="shared" si="15"/>
        <v/>
      </c>
    </row>
    <row r="219" spans="1:25" x14ac:dyDescent="0.25">
      <c r="A219">
        <v>223</v>
      </c>
      <c r="B219" t="s">
        <v>126</v>
      </c>
      <c r="C219">
        <v>71800</v>
      </c>
      <c r="D219">
        <v>157</v>
      </c>
      <c r="E219" t="str">
        <f>IFERROR(IF(OR(HLOOKUP($A219,'Z-scores'!$C$2:$UD$20,3,FALSE)&gt;2,HLOOKUP(A219,'Z-scores'!$C$2:$UD$20,3,FALSE)&lt;-2),"",'Total-corrected counts'!E219),"")</f>
        <v/>
      </c>
      <c r="F219">
        <f>IFERROR(IF(OR(HLOOKUP($A219,'Z-scores'!$C$2:$UD$20,4,FALSE)&gt;2,HLOOKUP($A219,'Z-scores'!$C$2:$UD$20,4,FALSE)&lt;-2),"",'Total-corrected counts'!F219),"")</f>
        <v>5.7420914994077442E-2</v>
      </c>
      <c r="G219">
        <f>IFERROR(IF(OR(HLOOKUP($A219,'Z-scores'!$C$2:$UD$20,5,FALSE)&gt;2,HLOOKUP($A219,'Z-scores'!$C$2:$UD$20,5,FALSE)&lt;-2),"",'Total-corrected counts'!G219),"")</f>
        <v>0</v>
      </c>
      <c r="H219">
        <f>IFERROR(IF(OR(HLOOKUP($A219,'Z-scores'!$C$2:$UD$20,6,FALSE)&gt;2,HLOOKUP($A219,'Z-scores'!$C$2:$UD$20,6,FALSE)&lt;-2),"",'Total-corrected counts'!H219),"")</f>
        <v>9.0744038291192042E-2</v>
      </c>
      <c r="I219">
        <f>IFERROR(IF(OR(HLOOKUP($A219,'Z-scores'!$C$2:$UD$20,7,FALSE)&gt;2,HLOOKUP($A219,'Z-scores'!$C$2:$UD$20,7,FALSE)&lt;-2),"",'Total-corrected counts'!I219),"")</f>
        <v>0.91122063545325538</v>
      </c>
      <c r="J219">
        <f>IFERROR(IF(OR(HLOOKUP($A219,'Z-scores'!$C$2:$UD$20,8,FALSE)&gt;2,HLOOKUP($A219,'Z-scores'!$C$2:$UD$20,8,FALSE)&lt;-2),"",'Total-corrected counts'!J219),"")</f>
        <v>7.8892195786762292E-2</v>
      </c>
      <c r="K219">
        <f>IFERROR(IF(OR(HLOOKUP($A219,'Z-scores'!$C$2:$UD$20,9,FALSE)&gt;2,HLOOKUP($A219,'Z-scores'!$C$2:$UD$20,9,FALSE)&lt;-2),"",'Total-corrected counts'!K219),"")</f>
        <v>3.567645911143319E-2</v>
      </c>
      <c r="L219">
        <f>IFERROR(IF(OR(HLOOKUP($A219,'Z-scores'!$C$2:$UD$20,10,FALSE)&gt;2,HLOOKUP($A219,'Z-scores'!$C$2:$UD$20,10,FALSE)&lt;-2),"",'Total-corrected counts'!L219),"")</f>
        <v>0</v>
      </c>
      <c r="M219">
        <f>IFERROR(IF(OR(HLOOKUP($A219,'Z-scores'!$C$2:$UD$20,11,FALSE)&gt;2,HLOOKUP($A219,'Z-scores'!$C$2:$UD$20,11,FALSE)&lt;-2),"",'Total-corrected counts'!M219),"")</f>
        <v>0</v>
      </c>
      <c r="N219">
        <f>IFERROR(IF(OR(HLOOKUP($A219,'Z-scores'!$C$2:$UD$20,12,FALSE)&gt;2,HLOOKUP($A219,'Z-scores'!$C$2:$UD$20,12,FALSE)&lt;-2),"",'Total-corrected counts'!N219),"")</f>
        <v>0</v>
      </c>
      <c r="O219">
        <f>IFERROR(IF(OR(HLOOKUP($A219,'Z-scores'!$C$2:$UD$20,13,FALSE)&gt;2,HLOOKUP($A219,'Z-scores'!$C$2:$UD$20,13,FALSE)&lt;-2),"",'Total-corrected counts'!O219),"")</f>
        <v>0</v>
      </c>
      <c r="P219">
        <f>IFERROR(IF(OR(HLOOKUP($A219,'Z-scores'!$C$2:$UD$20,14,FALSE)&gt;2,HLOOKUP($A219,'Z-scores'!$C$2:$UD$20,14,FALSE)&lt;-2),"",'Total-corrected counts'!P219),"")</f>
        <v>0</v>
      </c>
      <c r="Q219">
        <f>IFERROR(IF(OR(HLOOKUP($A219,'Z-scores'!$C$2:$UD$20,15,FALSE)&gt;2,HLOOKUP($A219,'Z-scores'!$C$2:$UD$20,15,FALSE)&lt;-2),"",'Total-corrected counts'!Q219),"")</f>
        <v>0</v>
      </c>
      <c r="R219">
        <f>IFERROR(IF(OR(HLOOKUP($A219,'Z-scores'!$C$2:$UD$20,16,FALSE)&gt;2,HLOOKUP($A219,'Z-scores'!$C$2:$UD$20,16,FALSE)&lt;-2),"",'Total-corrected counts'!R219),"")</f>
        <v>0</v>
      </c>
      <c r="S219">
        <f>IFERROR(IF(OR(HLOOKUP($A219,'Z-scores'!$C$2:$UD$20,17,FALSE)&gt;2,HLOOKUP($A219,'Z-scores'!$C$2:$UD$20,17,FALSE)&lt;-2),"",'Total-corrected counts'!S219),"")</f>
        <v>0</v>
      </c>
      <c r="T219">
        <f>IFERROR(IF(OR(HLOOKUP($A219,'Z-scores'!$C$2:$UD$20,18,FALSE)&gt;2,HLOOKUP($A219,'Z-scores'!$C$2:$UD$20,18,FALSE)&lt;-2),"",'Total-corrected counts'!T219),"")</f>
        <v>0.18041144117813826</v>
      </c>
      <c r="U219">
        <f>IFERROR(IF(OR(HLOOKUP($A219,'Z-scores'!$C$2:$UD$20,19,FALSE)&gt;2,HLOOKUP($A219,'Z-scores'!$C$2:$UD$20,19,FALSE)&lt;-2),"",'Total-corrected counts'!U219),"")</f>
        <v>2.1697339472233915E-2</v>
      </c>
      <c r="V219">
        <f t="shared" si="12"/>
        <v>1</v>
      </c>
      <c r="W219">
        <f t="shared" si="13"/>
        <v>0.29723699962685801</v>
      </c>
      <c r="X219">
        <f t="shared" si="14"/>
        <v>0.14674428045459004</v>
      </c>
      <c r="Y219">
        <f t="shared" si="15"/>
        <v>2.5263597581296524E-2</v>
      </c>
    </row>
    <row r="220" spans="1:25" x14ac:dyDescent="0.25">
      <c r="A220">
        <v>224</v>
      </c>
      <c r="B220" t="s">
        <v>696</v>
      </c>
      <c r="C220">
        <v>35600</v>
      </c>
      <c r="D220">
        <v>655</v>
      </c>
      <c r="E220" t="str">
        <f>IFERROR(IF(OR(HLOOKUP($A220,'Z-scores'!$C$2:$UD$20,3,FALSE)&gt;2,HLOOKUP(A220,'Z-scores'!$C$2:$UD$20,3,FALSE)&lt;-2),"",'Total-corrected counts'!E220),"")</f>
        <v/>
      </c>
      <c r="F220" t="str">
        <f>IFERROR(IF(OR(HLOOKUP($A220,'Z-scores'!$C$2:$UD$20,4,FALSE)&gt;2,HLOOKUP($A220,'Z-scores'!$C$2:$UD$20,4,FALSE)&lt;-2),"",'Total-corrected counts'!F220),"")</f>
        <v/>
      </c>
      <c r="G220" t="str">
        <f>IFERROR(IF(OR(HLOOKUP($A220,'Z-scores'!$C$2:$UD$20,5,FALSE)&gt;2,HLOOKUP($A220,'Z-scores'!$C$2:$UD$20,5,FALSE)&lt;-2),"",'Total-corrected counts'!G220),"")</f>
        <v/>
      </c>
      <c r="H220" t="str">
        <f>IFERROR(IF(OR(HLOOKUP($A220,'Z-scores'!$C$2:$UD$20,6,FALSE)&gt;2,HLOOKUP($A220,'Z-scores'!$C$2:$UD$20,6,FALSE)&lt;-2),"",'Total-corrected counts'!H220),"")</f>
        <v/>
      </c>
      <c r="I220" t="str">
        <f>IFERROR(IF(OR(HLOOKUP($A220,'Z-scores'!$C$2:$UD$20,7,FALSE)&gt;2,HLOOKUP($A220,'Z-scores'!$C$2:$UD$20,7,FALSE)&lt;-2),"",'Total-corrected counts'!I220),"")</f>
        <v/>
      </c>
      <c r="J220" t="str">
        <f>IFERROR(IF(OR(HLOOKUP($A220,'Z-scores'!$C$2:$UD$20,8,FALSE)&gt;2,HLOOKUP($A220,'Z-scores'!$C$2:$UD$20,8,FALSE)&lt;-2),"",'Total-corrected counts'!J220),"")</f>
        <v/>
      </c>
      <c r="K220" t="str">
        <f>IFERROR(IF(OR(HLOOKUP($A220,'Z-scores'!$C$2:$UD$20,9,FALSE)&gt;2,HLOOKUP($A220,'Z-scores'!$C$2:$UD$20,9,FALSE)&lt;-2),"",'Total-corrected counts'!K220),"")</f>
        <v/>
      </c>
      <c r="L220" t="str">
        <f>IFERROR(IF(OR(HLOOKUP($A220,'Z-scores'!$C$2:$UD$20,10,FALSE)&gt;2,HLOOKUP($A220,'Z-scores'!$C$2:$UD$20,10,FALSE)&lt;-2),"",'Total-corrected counts'!L220),"")</f>
        <v/>
      </c>
      <c r="M220" t="str">
        <f>IFERROR(IF(OR(HLOOKUP($A220,'Z-scores'!$C$2:$UD$20,11,FALSE)&gt;2,HLOOKUP($A220,'Z-scores'!$C$2:$UD$20,11,FALSE)&lt;-2),"",'Total-corrected counts'!M220),"")</f>
        <v/>
      </c>
      <c r="N220" t="str">
        <f>IFERROR(IF(OR(HLOOKUP($A220,'Z-scores'!$C$2:$UD$20,12,FALSE)&gt;2,HLOOKUP($A220,'Z-scores'!$C$2:$UD$20,12,FALSE)&lt;-2),"",'Total-corrected counts'!N220),"")</f>
        <v/>
      </c>
      <c r="O220" t="str">
        <f>IFERROR(IF(OR(HLOOKUP($A220,'Z-scores'!$C$2:$UD$20,13,FALSE)&gt;2,HLOOKUP($A220,'Z-scores'!$C$2:$UD$20,13,FALSE)&lt;-2),"",'Total-corrected counts'!O220),"")</f>
        <v/>
      </c>
      <c r="P220" t="str">
        <f>IFERROR(IF(OR(HLOOKUP($A220,'Z-scores'!$C$2:$UD$20,14,FALSE)&gt;2,HLOOKUP($A220,'Z-scores'!$C$2:$UD$20,14,FALSE)&lt;-2),"",'Total-corrected counts'!P220),"")</f>
        <v/>
      </c>
      <c r="Q220" t="str">
        <f>IFERROR(IF(OR(HLOOKUP($A220,'Z-scores'!$C$2:$UD$20,15,FALSE)&gt;2,HLOOKUP($A220,'Z-scores'!$C$2:$UD$20,15,FALSE)&lt;-2),"",'Total-corrected counts'!Q220),"")</f>
        <v/>
      </c>
      <c r="R220" t="str">
        <f>IFERROR(IF(OR(HLOOKUP($A220,'Z-scores'!$C$2:$UD$20,16,FALSE)&gt;2,HLOOKUP($A220,'Z-scores'!$C$2:$UD$20,16,FALSE)&lt;-2),"",'Total-corrected counts'!R220),"")</f>
        <v/>
      </c>
      <c r="S220" t="str">
        <f>IFERROR(IF(OR(HLOOKUP($A220,'Z-scores'!$C$2:$UD$20,17,FALSE)&gt;2,HLOOKUP($A220,'Z-scores'!$C$2:$UD$20,17,FALSE)&lt;-2),"",'Total-corrected counts'!S220),"")</f>
        <v/>
      </c>
      <c r="T220" t="str">
        <f>IFERROR(IF(OR(HLOOKUP($A220,'Z-scores'!$C$2:$UD$20,18,FALSE)&gt;2,HLOOKUP($A220,'Z-scores'!$C$2:$UD$20,18,FALSE)&lt;-2),"",'Total-corrected counts'!T220),"")</f>
        <v/>
      </c>
      <c r="U220" t="str">
        <f>IFERROR(IF(OR(HLOOKUP($A220,'Z-scores'!$C$2:$UD$20,19,FALSE)&gt;2,HLOOKUP($A220,'Z-scores'!$C$2:$UD$20,19,FALSE)&lt;-2),"",'Total-corrected counts'!U220),"")</f>
        <v/>
      </c>
      <c r="V220">
        <f t="shared" si="12"/>
        <v>1</v>
      </c>
      <c r="W220" t="str">
        <f t="shared" si="13"/>
        <v/>
      </c>
      <c r="X220" t="str">
        <f t="shared" si="14"/>
        <v/>
      </c>
      <c r="Y220" t="str">
        <f t="shared" si="15"/>
        <v/>
      </c>
    </row>
    <row r="221" spans="1:25" x14ac:dyDescent="0.25">
      <c r="A221">
        <v>225</v>
      </c>
      <c r="B221" t="s">
        <v>127</v>
      </c>
      <c r="C221">
        <v>96200</v>
      </c>
      <c r="D221">
        <v>701</v>
      </c>
      <c r="E221" t="str">
        <f>IFERROR(IF(OR(HLOOKUP($A221,'Z-scores'!$C$2:$UD$20,3,FALSE)&gt;2,HLOOKUP(A221,'Z-scores'!$C$2:$UD$20,3,FALSE)&lt;-2),"",'Total-corrected counts'!E221),"")</f>
        <v/>
      </c>
      <c r="F221">
        <f>IFERROR(IF(OR(HLOOKUP($A221,'Z-scores'!$C$2:$UD$20,4,FALSE)&gt;2,HLOOKUP($A221,'Z-scores'!$C$2:$UD$20,4,FALSE)&lt;-2),"",'Total-corrected counts'!F221),"")</f>
        <v>27.201107731480114</v>
      </c>
      <c r="G221">
        <f>IFERROR(IF(OR(HLOOKUP($A221,'Z-scores'!$C$2:$UD$20,5,FALSE)&gt;2,HLOOKUP($A221,'Z-scores'!$C$2:$UD$20,5,FALSE)&lt;-2),"",'Total-corrected counts'!G221),"")</f>
        <v>32.948414728978889</v>
      </c>
      <c r="H221">
        <f>IFERROR(IF(OR(HLOOKUP($A221,'Z-scores'!$C$2:$UD$20,6,FALSE)&gt;2,HLOOKUP($A221,'Z-scores'!$C$2:$UD$20,6,FALSE)&lt;-2),"",'Total-corrected counts'!H221),"")</f>
        <v>18.511783811403173</v>
      </c>
      <c r="I221">
        <f>IFERROR(IF(OR(HLOOKUP($A221,'Z-scores'!$C$2:$UD$20,7,FALSE)&gt;2,HLOOKUP($A221,'Z-scores'!$C$2:$UD$20,7,FALSE)&lt;-2),"",'Total-corrected counts'!I221),"")</f>
        <v>17.750331702781995</v>
      </c>
      <c r="J221">
        <f>IFERROR(IF(OR(HLOOKUP($A221,'Z-scores'!$C$2:$UD$20,8,FALSE)&gt;2,HLOOKUP($A221,'Z-scores'!$C$2:$UD$20,8,FALSE)&lt;-2),"",'Total-corrected counts'!J221),"")</f>
        <v>36.354509970987394</v>
      </c>
      <c r="K221">
        <f>IFERROR(IF(OR(HLOOKUP($A221,'Z-scores'!$C$2:$UD$20,9,FALSE)&gt;2,HLOOKUP($A221,'Z-scores'!$C$2:$UD$20,9,FALSE)&lt;-2),"",'Total-corrected counts'!K221),"")</f>
        <v>0.20068008250181169</v>
      </c>
      <c r="L221">
        <f>IFERROR(IF(OR(HLOOKUP($A221,'Z-scores'!$C$2:$UD$20,10,FALSE)&gt;2,HLOOKUP($A221,'Z-scores'!$C$2:$UD$20,10,FALSE)&lt;-2),"",'Total-corrected counts'!L221),"")</f>
        <v>6.3898242599886759</v>
      </c>
      <c r="M221">
        <f>IFERROR(IF(OR(HLOOKUP($A221,'Z-scores'!$C$2:$UD$20,11,FALSE)&gt;2,HLOOKUP($A221,'Z-scores'!$C$2:$UD$20,11,FALSE)&lt;-2),"",'Total-corrected counts'!M221),"")</f>
        <v>5.7319106153694452</v>
      </c>
      <c r="N221">
        <f>IFERROR(IF(OR(HLOOKUP($A221,'Z-scores'!$C$2:$UD$20,12,FALSE)&gt;2,HLOOKUP($A221,'Z-scores'!$C$2:$UD$20,12,FALSE)&lt;-2),"",'Total-corrected counts'!N221),"")</f>
        <v>16.504659519229623</v>
      </c>
      <c r="O221">
        <f>IFERROR(IF(OR(HLOOKUP($A221,'Z-scores'!$C$2:$UD$20,13,FALSE)&gt;2,HLOOKUP($A221,'Z-scores'!$C$2:$UD$20,13,FALSE)&lt;-2),"",'Total-corrected counts'!O221),"")</f>
        <v>12.926275136153286</v>
      </c>
      <c r="P221">
        <f>IFERROR(IF(OR(HLOOKUP($A221,'Z-scores'!$C$2:$UD$20,14,FALSE)&gt;2,HLOOKUP($A221,'Z-scores'!$C$2:$UD$20,14,FALSE)&lt;-2),"",'Total-corrected counts'!P221),"")</f>
        <v>7.7569108092017895</v>
      </c>
      <c r="Q221">
        <f>IFERROR(IF(OR(HLOOKUP($A221,'Z-scores'!$C$2:$UD$20,15,FALSE)&gt;2,HLOOKUP($A221,'Z-scores'!$C$2:$UD$20,15,FALSE)&lt;-2),"",'Total-corrected counts'!Q221),"")</f>
        <v>28.190356577294818</v>
      </c>
      <c r="R221">
        <f>IFERROR(IF(OR(HLOOKUP($A221,'Z-scores'!$C$2:$UD$20,16,FALSE)&gt;2,HLOOKUP($A221,'Z-scores'!$C$2:$UD$20,16,FALSE)&lt;-2),"",'Total-corrected counts'!R221),"")</f>
        <v>6.3951147093648766</v>
      </c>
      <c r="S221">
        <f>IFERROR(IF(OR(HLOOKUP($A221,'Z-scores'!$C$2:$UD$20,17,FALSE)&gt;2,HLOOKUP($A221,'Z-scores'!$C$2:$UD$20,17,FALSE)&lt;-2),"",'Total-corrected counts'!S221),"")</f>
        <v>8.5172772072450602</v>
      </c>
      <c r="T221">
        <f>IFERROR(IF(OR(HLOOKUP($A221,'Z-scores'!$C$2:$UD$20,18,FALSE)&gt;2,HLOOKUP($A221,'Z-scores'!$C$2:$UD$20,18,FALSE)&lt;-2),"",'Total-corrected counts'!T221),"")</f>
        <v>3.5996378025542821</v>
      </c>
      <c r="U221">
        <f>IFERROR(IF(OR(HLOOKUP($A221,'Z-scores'!$C$2:$UD$20,19,FALSE)&gt;2,HLOOKUP($A221,'Z-scores'!$C$2:$UD$20,19,FALSE)&lt;-2),"",'Total-corrected counts'!U221),"")</f>
        <v>8.5704490915323959</v>
      </c>
      <c r="V221">
        <f t="shared" si="12"/>
        <v>1</v>
      </c>
      <c r="W221">
        <f t="shared" si="13"/>
        <v>0.24869681189134274</v>
      </c>
      <c r="X221">
        <f t="shared" si="14"/>
        <v>18.136070362936437</v>
      </c>
      <c r="Y221">
        <f t="shared" si="15"/>
        <v>11.557585106572017</v>
      </c>
    </row>
    <row r="222" spans="1:25" x14ac:dyDescent="0.25">
      <c r="A222">
        <v>226</v>
      </c>
      <c r="B222" t="s">
        <v>128</v>
      </c>
      <c r="C222">
        <v>77400</v>
      </c>
      <c r="D222">
        <v>290</v>
      </c>
      <c r="E222">
        <f>IFERROR(IF(OR(HLOOKUP($A222,'Z-scores'!$C$2:$UD$20,3,FALSE)&gt;2,HLOOKUP(A222,'Z-scores'!$C$2:$UD$20,3,FALSE)&lt;-2),"",'Total-corrected counts'!E222),"")</f>
        <v>3.0520172825615131</v>
      </c>
      <c r="F222">
        <f>IFERROR(IF(OR(HLOOKUP($A222,'Z-scores'!$C$2:$UD$20,4,FALSE)&gt;2,HLOOKUP($A222,'Z-scores'!$C$2:$UD$20,4,FALSE)&lt;-2),"",'Total-corrected counts'!F222),"")</f>
        <v>25.412856378807415</v>
      </c>
      <c r="G222">
        <f>IFERROR(IF(OR(HLOOKUP($A222,'Z-scores'!$C$2:$UD$20,5,FALSE)&gt;2,HLOOKUP($A222,'Z-scores'!$C$2:$UD$20,5,FALSE)&lt;-2),"",'Total-corrected counts'!G222),"")</f>
        <v>11.513310313427965</v>
      </c>
      <c r="H222">
        <f>IFERROR(IF(OR(HLOOKUP($A222,'Z-scores'!$C$2:$UD$20,6,FALSE)&gt;2,HLOOKUP($A222,'Z-scores'!$C$2:$UD$20,6,FALSE)&lt;-2),"",'Total-corrected counts'!H222),"")</f>
        <v>10.058627629046747</v>
      </c>
      <c r="I222">
        <f>IFERROR(IF(OR(HLOOKUP($A222,'Z-scores'!$C$2:$UD$20,7,FALSE)&gt;2,HLOOKUP($A222,'Z-scores'!$C$2:$UD$20,7,FALSE)&lt;-2),"",'Total-corrected counts'!I222),"")</f>
        <v>36.294903013492835</v>
      </c>
      <c r="J222">
        <f>IFERROR(IF(OR(HLOOKUP($A222,'Z-scores'!$C$2:$UD$20,8,FALSE)&gt;2,HLOOKUP($A222,'Z-scores'!$C$2:$UD$20,8,FALSE)&lt;-2),"",'Total-corrected counts'!J222),"")</f>
        <v>56.876342400018935</v>
      </c>
      <c r="K222">
        <f>IFERROR(IF(OR(HLOOKUP($A222,'Z-scores'!$C$2:$UD$20,9,FALSE)&gt;2,HLOOKUP($A222,'Z-scores'!$C$2:$UD$20,9,FALSE)&lt;-2),"",'Total-corrected counts'!K222),"")</f>
        <v>28.313729862311167</v>
      </c>
      <c r="L222">
        <f>IFERROR(IF(OR(HLOOKUP($A222,'Z-scores'!$C$2:$UD$20,10,FALSE)&gt;2,HLOOKUP($A222,'Z-scores'!$C$2:$UD$20,10,FALSE)&lt;-2),"",'Total-corrected counts'!L222),"")</f>
        <v>58.959248002794055</v>
      </c>
      <c r="M222">
        <f>IFERROR(IF(OR(HLOOKUP($A222,'Z-scores'!$C$2:$UD$20,11,FALSE)&gt;2,HLOOKUP($A222,'Z-scores'!$C$2:$UD$20,11,FALSE)&lt;-2),"",'Total-corrected counts'!M222),"")</f>
        <v>9.9064371567880301</v>
      </c>
      <c r="N222">
        <f>IFERROR(IF(OR(HLOOKUP($A222,'Z-scores'!$C$2:$UD$20,12,FALSE)&gt;2,HLOOKUP($A222,'Z-scores'!$C$2:$UD$20,12,FALSE)&lt;-2),"",'Total-corrected counts'!N222),"")</f>
        <v>5.663453405265912</v>
      </c>
      <c r="O222">
        <f>IFERROR(IF(OR(HLOOKUP($A222,'Z-scores'!$C$2:$UD$20,13,FALSE)&gt;2,HLOOKUP($A222,'Z-scores'!$C$2:$UD$20,13,FALSE)&lt;-2),"",'Total-corrected counts'!O222),"")</f>
        <v>49.157537337618081</v>
      </c>
      <c r="P222">
        <f>IFERROR(IF(OR(HLOOKUP($A222,'Z-scores'!$C$2:$UD$20,14,FALSE)&gt;2,HLOOKUP($A222,'Z-scores'!$C$2:$UD$20,14,FALSE)&lt;-2),"",'Total-corrected counts'!P222),"")</f>
        <v>27.275264343981171</v>
      </c>
      <c r="Q222">
        <f>IFERROR(IF(OR(HLOOKUP($A222,'Z-scores'!$C$2:$UD$20,15,FALSE)&gt;2,HLOOKUP($A222,'Z-scores'!$C$2:$UD$20,15,FALSE)&lt;-2),"",'Total-corrected counts'!Q222),"")</f>
        <v>4.3977346303562648</v>
      </c>
      <c r="R222">
        <f>IFERROR(IF(OR(HLOOKUP($A222,'Z-scores'!$C$2:$UD$20,16,FALSE)&gt;2,HLOOKUP($A222,'Z-scores'!$C$2:$UD$20,16,FALSE)&lt;-2),"",'Total-corrected counts'!R222),"")</f>
        <v>43.840194257619743</v>
      </c>
      <c r="S222">
        <f>IFERROR(IF(OR(HLOOKUP($A222,'Z-scores'!$C$2:$UD$20,17,FALSE)&gt;2,HLOOKUP($A222,'Z-scores'!$C$2:$UD$20,17,FALSE)&lt;-2),"",'Total-corrected counts'!S222),"")</f>
        <v>0.68398784455887662</v>
      </c>
      <c r="T222">
        <f>IFERROR(IF(OR(HLOOKUP($A222,'Z-scores'!$C$2:$UD$20,18,FALSE)&gt;2,HLOOKUP($A222,'Z-scores'!$C$2:$UD$20,18,FALSE)&lt;-2),"",'Total-corrected counts'!T222),"")</f>
        <v>18.642515588407619</v>
      </c>
      <c r="U222">
        <f>IFERROR(IF(OR(HLOOKUP($A222,'Z-scores'!$C$2:$UD$20,19,FALSE)&gt;2,HLOOKUP($A222,'Z-scores'!$C$2:$UD$20,19,FALSE)&lt;-2),"",'Total-corrected counts'!U222),"")</f>
        <v>23.246529510551419</v>
      </c>
      <c r="V222">
        <f t="shared" si="12"/>
        <v>1</v>
      </c>
      <c r="W222">
        <f t="shared" si="13"/>
        <v>0.59786011727945398</v>
      </c>
      <c r="X222">
        <f t="shared" si="14"/>
        <v>26.709719115472073</v>
      </c>
      <c r="Y222">
        <f t="shared" si="15"/>
        <v>21.613402114794891</v>
      </c>
    </row>
    <row r="223" spans="1:25" x14ac:dyDescent="0.25">
      <c r="A223">
        <v>227</v>
      </c>
      <c r="B223" t="s">
        <v>697</v>
      </c>
      <c r="C223">
        <v>18800</v>
      </c>
      <c r="D223">
        <v>31</v>
      </c>
      <c r="E223" t="str">
        <f>IFERROR(IF(OR(HLOOKUP($A223,'Z-scores'!$C$2:$UD$20,3,FALSE)&gt;2,HLOOKUP(A223,'Z-scores'!$C$2:$UD$20,3,FALSE)&lt;-2),"",'Total-corrected counts'!E223),"")</f>
        <v/>
      </c>
      <c r="F223" t="str">
        <f>IFERROR(IF(OR(HLOOKUP($A223,'Z-scores'!$C$2:$UD$20,4,FALSE)&gt;2,HLOOKUP($A223,'Z-scores'!$C$2:$UD$20,4,FALSE)&lt;-2),"",'Total-corrected counts'!F223),"")</f>
        <v/>
      </c>
      <c r="G223" t="str">
        <f>IFERROR(IF(OR(HLOOKUP($A223,'Z-scores'!$C$2:$UD$20,5,FALSE)&gt;2,HLOOKUP($A223,'Z-scores'!$C$2:$UD$20,5,FALSE)&lt;-2),"",'Total-corrected counts'!G223),"")</f>
        <v/>
      </c>
      <c r="H223" t="str">
        <f>IFERROR(IF(OR(HLOOKUP($A223,'Z-scores'!$C$2:$UD$20,6,FALSE)&gt;2,HLOOKUP($A223,'Z-scores'!$C$2:$UD$20,6,FALSE)&lt;-2),"",'Total-corrected counts'!H223),"")</f>
        <v/>
      </c>
      <c r="I223" t="str">
        <f>IFERROR(IF(OR(HLOOKUP($A223,'Z-scores'!$C$2:$UD$20,7,FALSE)&gt;2,HLOOKUP($A223,'Z-scores'!$C$2:$UD$20,7,FALSE)&lt;-2),"",'Total-corrected counts'!I223),"")</f>
        <v/>
      </c>
      <c r="J223" t="str">
        <f>IFERROR(IF(OR(HLOOKUP($A223,'Z-scores'!$C$2:$UD$20,8,FALSE)&gt;2,HLOOKUP($A223,'Z-scores'!$C$2:$UD$20,8,FALSE)&lt;-2),"",'Total-corrected counts'!J223),"")</f>
        <v/>
      </c>
      <c r="K223" t="str">
        <f>IFERROR(IF(OR(HLOOKUP($A223,'Z-scores'!$C$2:$UD$20,9,FALSE)&gt;2,HLOOKUP($A223,'Z-scores'!$C$2:$UD$20,9,FALSE)&lt;-2),"",'Total-corrected counts'!K223),"")</f>
        <v/>
      </c>
      <c r="L223" t="str">
        <f>IFERROR(IF(OR(HLOOKUP($A223,'Z-scores'!$C$2:$UD$20,10,FALSE)&gt;2,HLOOKUP($A223,'Z-scores'!$C$2:$UD$20,10,FALSE)&lt;-2),"",'Total-corrected counts'!L223),"")</f>
        <v/>
      </c>
      <c r="M223" t="str">
        <f>IFERROR(IF(OR(HLOOKUP($A223,'Z-scores'!$C$2:$UD$20,11,FALSE)&gt;2,HLOOKUP($A223,'Z-scores'!$C$2:$UD$20,11,FALSE)&lt;-2),"",'Total-corrected counts'!M223),"")</f>
        <v/>
      </c>
      <c r="N223" t="str">
        <f>IFERROR(IF(OR(HLOOKUP($A223,'Z-scores'!$C$2:$UD$20,12,FALSE)&gt;2,HLOOKUP($A223,'Z-scores'!$C$2:$UD$20,12,FALSE)&lt;-2),"",'Total-corrected counts'!N223),"")</f>
        <v/>
      </c>
      <c r="O223" t="str">
        <f>IFERROR(IF(OR(HLOOKUP($A223,'Z-scores'!$C$2:$UD$20,13,FALSE)&gt;2,HLOOKUP($A223,'Z-scores'!$C$2:$UD$20,13,FALSE)&lt;-2),"",'Total-corrected counts'!O223),"")</f>
        <v/>
      </c>
      <c r="P223" t="str">
        <f>IFERROR(IF(OR(HLOOKUP($A223,'Z-scores'!$C$2:$UD$20,14,FALSE)&gt;2,HLOOKUP($A223,'Z-scores'!$C$2:$UD$20,14,FALSE)&lt;-2),"",'Total-corrected counts'!P223),"")</f>
        <v/>
      </c>
      <c r="Q223" t="str">
        <f>IFERROR(IF(OR(HLOOKUP($A223,'Z-scores'!$C$2:$UD$20,15,FALSE)&gt;2,HLOOKUP($A223,'Z-scores'!$C$2:$UD$20,15,FALSE)&lt;-2),"",'Total-corrected counts'!Q223),"")</f>
        <v/>
      </c>
      <c r="R223" t="str">
        <f>IFERROR(IF(OR(HLOOKUP($A223,'Z-scores'!$C$2:$UD$20,16,FALSE)&gt;2,HLOOKUP($A223,'Z-scores'!$C$2:$UD$20,16,FALSE)&lt;-2),"",'Total-corrected counts'!R223),"")</f>
        <v/>
      </c>
      <c r="S223" t="str">
        <f>IFERROR(IF(OR(HLOOKUP($A223,'Z-scores'!$C$2:$UD$20,17,FALSE)&gt;2,HLOOKUP($A223,'Z-scores'!$C$2:$UD$20,17,FALSE)&lt;-2),"",'Total-corrected counts'!S223),"")</f>
        <v/>
      </c>
      <c r="T223" t="str">
        <f>IFERROR(IF(OR(HLOOKUP($A223,'Z-scores'!$C$2:$UD$20,18,FALSE)&gt;2,HLOOKUP($A223,'Z-scores'!$C$2:$UD$20,18,FALSE)&lt;-2),"",'Total-corrected counts'!T223),"")</f>
        <v/>
      </c>
      <c r="U223" t="str">
        <f>IFERROR(IF(OR(HLOOKUP($A223,'Z-scores'!$C$2:$UD$20,19,FALSE)&gt;2,HLOOKUP($A223,'Z-scores'!$C$2:$UD$20,19,FALSE)&lt;-2),"",'Total-corrected counts'!U223),"")</f>
        <v/>
      </c>
      <c r="V223">
        <f t="shared" si="12"/>
        <v>1</v>
      </c>
      <c r="W223" t="str">
        <f t="shared" si="13"/>
        <v/>
      </c>
      <c r="X223" t="str">
        <f t="shared" si="14"/>
        <v/>
      </c>
      <c r="Y223" t="str">
        <f t="shared" si="15"/>
        <v/>
      </c>
    </row>
    <row r="224" spans="1:25" x14ac:dyDescent="0.25">
      <c r="A224">
        <v>228</v>
      </c>
      <c r="B224" t="s">
        <v>698</v>
      </c>
      <c r="C224">
        <v>30300</v>
      </c>
      <c r="D224">
        <v>507</v>
      </c>
      <c r="E224" t="str">
        <f>IFERROR(IF(OR(HLOOKUP($A224,'Z-scores'!$C$2:$UD$20,3,FALSE)&gt;2,HLOOKUP(A224,'Z-scores'!$C$2:$UD$20,3,FALSE)&lt;-2),"",'Total-corrected counts'!E224),"")</f>
        <v/>
      </c>
      <c r="F224" t="str">
        <f>IFERROR(IF(OR(HLOOKUP($A224,'Z-scores'!$C$2:$UD$20,4,FALSE)&gt;2,HLOOKUP($A224,'Z-scores'!$C$2:$UD$20,4,FALSE)&lt;-2),"",'Total-corrected counts'!F224),"")</f>
        <v/>
      </c>
      <c r="G224" t="str">
        <f>IFERROR(IF(OR(HLOOKUP($A224,'Z-scores'!$C$2:$UD$20,5,FALSE)&gt;2,HLOOKUP($A224,'Z-scores'!$C$2:$UD$20,5,FALSE)&lt;-2),"",'Total-corrected counts'!G224),"")</f>
        <v/>
      </c>
      <c r="H224" t="str">
        <f>IFERROR(IF(OR(HLOOKUP($A224,'Z-scores'!$C$2:$UD$20,6,FALSE)&gt;2,HLOOKUP($A224,'Z-scores'!$C$2:$UD$20,6,FALSE)&lt;-2),"",'Total-corrected counts'!H224),"")</f>
        <v/>
      </c>
      <c r="I224" t="str">
        <f>IFERROR(IF(OR(HLOOKUP($A224,'Z-scores'!$C$2:$UD$20,7,FALSE)&gt;2,HLOOKUP($A224,'Z-scores'!$C$2:$UD$20,7,FALSE)&lt;-2),"",'Total-corrected counts'!I224),"")</f>
        <v/>
      </c>
      <c r="J224" t="str">
        <f>IFERROR(IF(OR(HLOOKUP($A224,'Z-scores'!$C$2:$UD$20,8,FALSE)&gt;2,HLOOKUP($A224,'Z-scores'!$C$2:$UD$20,8,FALSE)&lt;-2),"",'Total-corrected counts'!J224),"")</f>
        <v/>
      </c>
      <c r="K224" t="str">
        <f>IFERROR(IF(OR(HLOOKUP($A224,'Z-scores'!$C$2:$UD$20,9,FALSE)&gt;2,HLOOKUP($A224,'Z-scores'!$C$2:$UD$20,9,FALSE)&lt;-2),"",'Total-corrected counts'!K224),"")</f>
        <v/>
      </c>
      <c r="L224" t="str">
        <f>IFERROR(IF(OR(HLOOKUP($A224,'Z-scores'!$C$2:$UD$20,10,FALSE)&gt;2,HLOOKUP($A224,'Z-scores'!$C$2:$UD$20,10,FALSE)&lt;-2),"",'Total-corrected counts'!L224),"")</f>
        <v/>
      </c>
      <c r="M224" t="str">
        <f>IFERROR(IF(OR(HLOOKUP($A224,'Z-scores'!$C$2:$UD$20,11,FALSE)&gt;2,HLOOKUP($A224,'Z-scores'!$C$2:$UD$20,11,FALSE)&lt;-2),"",'Total-corrected counts'!M224),"")</f>
        <v/>
      </c>
      <c r="N224" t="str">
        <f>IFERROR(IF(OR(HLOOKUP($A224,'Z-scores'!$C$2:$UD$20,12,FALSE)&gt;2,HLOOKUP($A224,'Z-scores'!$C$2:$UD$20,12,FALSE)&lt;-2),"",'Total-corrected counts'!N224),"")</f>
        <v/>
      </c>
      <c r="O224" t="str">
        <f>IFERROR(IF(OR(HLOOKUP($A224,'Z-scores'!$C$2:$UD$20,13,FALSE)&gt;2,HLOOKUP($A224,'Z-scores'!$C$2:$UD$20,13,FALSE)&lt;-2),"",'Total-corrected counts'!O224),"")</f>
        <v/>
      </c>
      <c r="P224" t="str">
        <f>IFERROR(IF(OR(HLOOKUP($A224,'Z-scores'!$C$2:$UD$20,14,FALSE)&gt;2,HLOOKUP($A224,'Z-scores'!$C$2:$UD$20,14,FALSE)&lt;-2),"",'Total-corrected counts'!P224),"")</f>
        <v/>
      </c>
      <c r="Q224" t="str">
        <f>IFERROR(IF(OR(HLOOKUP($A224,'Z-scores'!$C$2:$UD$20,15,FALSE)&gt;2,HLOOKUP($A224,'Z-scores'!$C$2:$UD$20,15,FALSE)&lt;-2),"",'Total-corrected counts'!Q224),"")</f>
        <v/>
      </c>
      <c r="R224" t="str">
        <f>IFERROR(IF(OR(HLOOKUP($A224,'Z-scores'!$C$2:$UD$20,16,FALSE)&gt;2,HLOOKUP($A224,'Z-scores'!$C$2:$UD$20,16,FALSE)&lt;-2),"",'Total-corrected counts'!R224),"")</f>
        <v/>
      </c>
      <c r="S224" t="str">
        <f>IFERROR(IF(OR(HLOOKUP($A224,'Z-scores'!$C$2:$UD$20,17,FALSE)&gt;2,HLOOKUP($A224,'Z-scores'!$C$2:$UD$20,17,FALSE)&lt;-2),"",'Total-corrected counts'!S224),"")</f>
        <v/>
      </c>
      <c r="T224" t="str">
        <f>IFERROR(IF(OR(HLOOKUP($A224,'Z-scores'!$C$2:$UD$20,18,FALSE)&gt;2,HLOOKUP($A224,'Z-scores'!$C$2:$UD$20,18,FALSE)&lt;-2),"",'Total-corrected counts'!T224),"")</f>
        <v/>
      </c>
      <c r="U224" t="str">
        <f>IFERROR(IF(OR(HLOOKUP($A224,'Z-scores'!$C$2:$UD$20,19,FALSE)&gt;2,HLOOKUP($A224,'Z-scores'!$C$2:$UD$20,19,FALSE)&lt;-2),"",'Total-corrected counts'!U224),"")</f>
        <v/>
      </c>
      <c r="V224">
        <f t="shared" si="12"/>
        <v>1</v>
      </c>
      <c r="W224" t="str">
        <f t="shared" si="13"/>
        <v/>
      </c>
      <c r="X224" t="str">
        <f t="shared" si="14"/>
        <v/>
      </c>
      <c r="Y224" t="str">
        <f t="shared" si="15"/>
        <v/>
      </c>
    </row>
    <row r="225" spans="1:25" x14ac:dyDescent="0.25">
      <c r="A225">
        <v>229</v>
      </c>
      <c r="B225" t="s">
        <v>699</v>
      </c>
      <c r="C225">
        <v>99800</v>
      </c>
      <c r="D225">
        <v>901</v>
      </c>
      <c r="E225" t="str">
        <f>IFERROR(IF(OR(HLOOKUP($A225,'Z-scores'!$C$2:$UD$20,3,FALSE)&gt;2,HLOOKUP(A225,'Z-scores'!$C$2:$UD$20,3,FALSE)&lt;-2),"",'Total-corrected counts'!E225),"")</f>
        <v/>
      </c>
      <c r="F225" t="str">
        <f>IFERROR(IF(OR(HLOOKUP($A225,'Z-scores'!$C$2:$UD$20,4,FALSE)&gt;2,HLOOKUP($A225,'Z-scores'!$C$2:$UD$20,4,FALSE)&lt;-2),"",'Total-corrected counts'!F225),"")</f>
        <v/>
      </c>
      <c r="G225" t="str">
        <f>IFERROR(IF(OR(HLOOKUP($A225,'Z-scores'!$C$2:$UD$20,5,FALSE)&gt;2,HLOOKUP($A225,'Z-scores'!$C$2:$UD$20,5,FALSE)&lt;-2),"",'Total-corrected counts'!G225),"")</f>
        <v/>
      </c>
      <c r="H225" t="str">
        <f>IFERROR(IF(OR(HLOOKUP($A225,'Z-scores'!$C$2:$UD$20,6,FALSE)&gt;2,HLOOKUP($A225,'Z-scores'!$C$2:$UD$20,6,FALSE)&lt;-2),"",'Total-corrected counts'!H225),"")</f>
        <v/>
      </c>
      <c r="I225" t="str">
        <f>IFERROR(IF(OR(HLOOKUP($A225,'Z-scores'!$C$2:$UD$20,7,FALSE)&gt;2,HLOOKUP($A225,'Z-scores'!$C$2:$UD$20,7,FALSE)&lt;-2),"",'Total-corrected counts'!I225),"")</f>
        <v/>
      </c>
      <c r="J225" t="str">
        <f>IFERROR(IF(OR(HLOOKUP($A225,'Z-scores'!$C$2:$UD$20,8,FALSE)&gt;2,HLOOKUP($A225,'Z-scores'!$C$2:$UD$20,8,FALSE)&lt;-2),"",'Total-corrected counts'!J225),"")</f>
        <v/>
      </c>
      <c r="K225" t="str">
        <f>IFERROR(IF(OR(HLOOKUP($A225,'Z-scores'!$C$2:$UD$20,9,FALSE)&gt;2,HLOOKUP($A225,'Z-scores'!$C$2:$UD$20,9,FALSE)&lt;-2),"",'Total-corrected counts'!K225),"")</f>
        <v/>
      </c>
      <c r="L225" t="str">
        <f>IFERROR(IF(OR(HLOOKUP($A225,'Z-scores'!$C$2:$UD$20,10,FALSE)&gt;2,HLOOKUP($A225,'Z-scores'!$C$2:$UD$20,10,FALSE)&lt;-2),"",'Total-corrected counts'!L225),"")</f>
        <v/>
      </c>
      <c r="M225" t="str">
        <f>IFERROR(IF(OR(HLOOKUP($A225,'Z-scores'!$C$2:$UD$20,11,FALSE)&gt;2,HLOOKUP($A225,'Z-scores'!$C$2:$UD$20,11,FALSE)&lt;-2),"",'Total-corrected counts'!M225),"")</f>
        <v/>
      </c>
      <c r="N225" t="str">
        <f>IFERROR(IF(OR(HLOOKUP($A225,'Z-scores'!$C$2:$UD$20,12,FALSE)&gt;2,HLOOKUP($A225,'Z-scores'!$C$2:$UD$20,12,FALSE)&lt;-2),"",'Total-corrected counts'!N225),"")</f>
        <v/>
      </c>
      <c r="O225" t="str">
        <f>IFERROR(IF(OR(HLOOKUP($A225,'Z-scores'!$C$2:$UD$20,13,FALSE)&gt;2,HLOOKUP($A225,'Z-scores'!$C$2:$UD$20,13,FALSE)&lt;-2),"",'Total-corrected counts'!O225),"")</f>
        <v/>
      </c>
      <c r="P225" t="str">
        <f>IFERROR(IF(OR(HLOOKUP($A225,'Z-scores'!$C$2:$UD$20,14,FALSE)&gt;2,HLOOKUP($A225,'Z-scores'!$C$2:$UD$20,14,FALSE)&lt;-2),"",'Total-corrected counts'!P225),"")</f>
        <v/>
      </c>
      <c r="Q225" t="str">
        <f>IFERROR(IF(OR(HLOOKUP($A225,'Z-scores'!$C$2:$UD$20,15,FALSE)&gt;2,HLOOKUP($A225,'Z-scores'!$C$2:$UD$20,15,FALSE)&lt;-2),"",'Total-corrected counts'!Q225),"")</f>
        <v/>
      </c>
      <c r="R225" t="str">
        <f>IFERROR(IF(OR(HLOOKUP($A225,'Z-scores'!$C$2:$UD$20,16,FALSE)&gt;2,HLOOKUP($A225,'Z-scores'!$C$2:$UD$20,16,FALSE)&lt;-2),"",'Total-corrected counts'!R225),"")</f>
        <v/>
      </c>
      <c r="S225" t="str">
        <f>IFERROR(IF(OR(HLOOKUP($A225,'Z-scores'!$C$2:$UD$20,17,FALSE)&gt;2,HLOOKUP($A225,'Z-scores'!$C$2:$UD$20,17,FALSE)&lt;-2),"",'Total-corrected counts'!S225),"")</f>
        <v/>
      </c>
      <c r="T225" t="str">
        <f>IFERROR(IF(OR(HLOOKUP($A225,'Z-scores'!$C$2:$UD$20,18,FALSE)&gt;2,HLOOKUP($A225,'Z-scores'!$C$2:$UD$20,18,FALSE)&lt;-2),"",'Total-corrected counts'!T225),"")</f>
        <v/>
      </c>
      <c r="U225" t="str">
        <f>IFERROR(IF(OR(HLOOKUP($A225,'Z-scores'!$C$2:$UD$20,19,FALSE)&gt;2,HLOOKUP($A225,'Z-scores'!$C$2:$UD$20,19,FALSE)&lt;-2),"",'Total-corrected counts'!U225),"")</f>
        <v/>
      </c>
      <c r="V225">
        <f t="shared" si="12"/>
        <v>1</v>
      </c>
      <c r="W225" t="str">
        <f t="shared" si="13"/>
        <v/>
      </c>
      <c r="X225" t="str">
        <f t="shared" si="14"/>
        <v/>
      </c>
      <c r="Y225" t="str">
        <f t="shared" si="15"/>
        <v/>
      </c>
    </row>
    <row r="226" spans="1:25" x14ac:dyDescent="0.25">
      <c r="A226">
        <v>230</v>
      </c>
      <c r="B226" t="s">
        <v>700</v>
      </c>
      <c r="C226">
        <v>97000</v>
      </c>
      <c r="D226">
        <v>379</v>
      </c>
      <c r="E226" t="str">
        <f>IFERROR(IF(OR(HLOOKUP($A226,'Z-scores'!$C$2:$UD$20,3,FALSE)&gt;2,HLOOKUP(A226,'Z-scores'!$C$2:$UD$20,3,FALSE)&lt;-2),"",'Total-corrected counts'!E226),"")</f>
        <v/>
      </c>
      <c r="F226" t="str">
        <f>IFERROR(IF(OR(HLOOKUP($A226,'Z-scores'!$C$2:$UD$20,4,FALSE)&gt;2,HLOOKUP($A226,'Z-scores'!$C$2:$UD$20,4,FALSE)&lt;-2),"",'Total-corrected counts'!F226),"")</f>
        <v/>
      </c>
      <c r="G226" t="str">
        <f>IFERROR(IF(OR(HLOOKUP($A226,'Z-scores'!$C$2:$UD$20,5,FALSE)&gt;2,HLOOKUP($A226,'Z-scores'!$C$2:$UD$20,5,FALSE)&lt;-2),"",'Total-corrected counts'!G226),"")</f>
        <v/>
      </c>
      <c r="H226" t="str">
        <f>IFERROR(IF(OR(HLOOKUP($A226,'Z-scores'!$C$2:$UD$20,6,FALSE)&gt;2,HLOOKUP($A226,'Z-scores'!$C$2:$UD$20,6,FALSE)&lt;-2),"",'Total-corrected counts'!H226),"")</f>
        <v/>
      </c>
      <c r="I226" t="str">
        <f>IFERROR(IF(OR(HLOOKUP($A226,'Z-scores'!$C$2:$UD$20,7,FALSE)&gt;2,HLOOKUP($A226,'Z-scores'!$C$2:$UD$20,7,FALSE)&lt;-2),"",'Total-corrected counts'!I226),"")</f>
        <v/>
      </c>
      <c r="J226" t="str">
        <f>IFERROR(IF(OR(HLOOKUP($A226,'Z-scores'!$C$2:$UD$20,8,FALSE)&gt;2,HLOOKUP($A226,'Z-scores'!$C$2:$UD$20,8,FALSE)&lt;-2),"",'Total-corrected counts'!J226),"")</f>
        <v/>
      </c>
      <c r="K226" t="str">
        <f>IFERROR(IF(OR(HLOOKUP($A226,'Z-scores'!$C$2:$UD$20,9,FALSE)&gt;2,HLOOKUP($A226,'Z-scores'!$C$2:$UD$20,9,FALSE)&lt;-2),"",'Total-corrected counts'!K226),"")</f>
        <v/>
      </c>
      <c r="L226" t="str">
        <f>IFERROR(IF(OR(HLOOKUP($A226,'Z-scores'!$C$2:$UD$20,10,FALSE)&gt;2,HLOOKUP($A226,'Z-scores'!$C$2:$UD$20,10,FALSE)&lt;-2),"",'Total-corrected counts'!L226),"")</f>
        <v/>
      </c>
      <c r="M226" t="str">
        <f>IFERROR(IF(OR(HLOOKUP($A226,'Z-scores'!$C$2:$UD$20,11,FALSE)&gt;2,HLOOKUP($A226,'Z-scores'!$C$2:$UD$20,11,FALSE)&lt;-2),"",'Total-corrected counts'!M226),"")</f>
        <v/>
      </c>
      <c r="N226" t="str">
        <f>IFERROR(IF(OR(HLOOKUP($A226,'Z-scores'!$C$2:$UD$20,12,FALSE)&gt;2,HLOOKUP($A226,'Z-scores'!$C$2:$UD$20,12,FALSE)&lt;-2),"",'Total-corrected counts'!N226),"")</f>
        <v/>
      </c>
      <c r="O226" t="str">
        <f>IFERROR(IF(OR(HLOOKUP($A226,'Z-scores'!$C$2:$UD$20,13,FALSE)&gt;2,HLOOKUP($A226,'Z-scores'!$C$2:$UD$20,13,FALSE)&lt;-2),"",'Total-corrected counts'!O226),"")</f>
        <v/>
      </c>
      <c r="P226" t="str">
        <f>IFERROR(IF(OR(HLOOKUP($A226,'Z-scores'!$C$2:$UD$20,14,FALSE)&gt;2,HLOOKUP($A226,'Z-scores'!$C$2:$UD$20,14,FALSE)&lt;-2),"",'Total-corrected counts'!P226),"")</f>
        <v/>
      </c>
      <c r="Q226" t="str">
        <f>IFERROR(IF(OR(HLOOKUP($A226,'Z-scores'!$C$2:$UD$20,15,FALSE)&gt;2,HLOOKUP($A226,'Z-scores'!$C$2:$UD$20,15,FALSE)&lt;-2),"",'Total-corrected counts'!Q226),"")</f>
        <v/>
      </c>
      <c r="R226" t="str">
        <f>IFERROR(IF(OR(HLOOKUP($A226,'Z-scores'!$C$2:$UD$20,16,FALSE)&gt;2,HLOOKUP($A226,'Z-scores'!$C$2:$UD$20,16,FALSE)&lt;-2),"",'Total-corrected counts'!R226),"")</f>
        <v/>
      </c>
      <c r="S226" t="str">
        <f>IFERROR(IF(OR(HLOOKUP($A226,'Z-scores'!$C$2:$UD$20,17,FALSE)&gt;2,HLOOKUP($A226,'Z-scores'!$C$2:$UD$20,17,FALSE)&lt;-2),"",'Total-corrected counts'!S226),"")</f>
        <v/>
      </c>
      <c r="T226" t="str">
        <f>IFERROR(IF(OR(HLOOKUP($A226,'Z-scores'!$C$2:$UD$20,18,FALSE)&gt;2,HLOOKUP($A226,'Z-scores'!$C$2:$UD$20,18,FALSE)&lt;-2),"",'Total-corrected counts'!T226),"")</f>
        <v/>
      </c>
      <c r="U226" t="str">
        <f>IFERROR(IF(OR(HLOOKUP($A226,'Z-scores'!$C$2:$UD$20,19,FALSE)&gt;2,HLOOKUP($A226,'Z-scores'!$C$2:$UD$20,19,FALSE)&lt;-2),"",'Total-corrected counts'!U226),"")</f>
        <v/>
      </c>
      <c r="V226">
        <f t="shared" si="12"/>
        <v>1</v>
      </c>
      <c r="W226" t="str">
        <f t="shared" si="13"/>
        <v/>
      </c>
      <c r="X226" t="str">
        <f t="shared" si="14"/>
        <v/>
      </c>
      <c r="Y226" t="str">
        <f t="shared" si="15"/>
        <v/>
      </c>
    </row>
    <row r="227" spans="1:25" x14ac:dyDescent="0.25">
      <c r="A227">
        <v>231</v>
      </c>
      <c r="B227" t="s">
        <v>129</v>
      </c>
      <c r="C227">
        <v>83200</v>
      </c>
      <c r="D227">
        <v>323</v>
      </c>
      <c r="E227" t="str">
        <f>IFERROR(IF(OR(HLOOKUP($A227,'Z-scores'!$C$2:$UD$20,3,FALSE)&gt;2,HLOOKUP(A227,'Z-scores'!$C$2:$UD$20,3,FALSE)&lt;-2),"",'Total-corrected counts'!E227),"")</f>
        <v/>
      </c>
      <c r="F227">
        <f>IFERROR(IF(OR(HLOOKUP($A227,'Z-scores'!$C$2:$UD$20,4,FALSE)&gt;2,HLOOKUP($A227,'Z-scores'!$C$2:$UD$20,4,FALSE)&lt;-2),"",'Total-corrected counts'!F227),"")</f>
        <v>0</v>
      </c>
      <c r="G227">
        <f>IFERROR(IF(OR(HLOOKUP($A227,'Z-scores'!$C$2:$UD$20,5,FALSE)&gt;2,HLOOKUP($A227,'Z-scores'!$C$2:$UD$20,5,FALSE)&lt;-2),"",'Total-corrected counts'!G227),"")</f>
        <v>0.30218662239968408</v>
      </c>
      <c r="H227">
        <f>IFERROR(IF(OR(HLOOKUP($A227,'Z-scores'!$C$2:$UD$20,6,FALSE)&gt;2,HLOOKUP($A227,'Z-scores'!$C$2:$UD$20,6,FALSE)&lt;-2),"",'Total-corrected counts'!H227),"")</f>
        <v>0</v>
      </c>
      <c r="I227">
        <f>IFERROR(IF(OR(HLOOKUP($A227,'Z-scores'!$C$2:$UD$20,7,FALSE)&gt;2,HLOOKUP($A227,'Z-scores'!$C$2:$UD$20,7,FALSE)&lt;-2),"",'Total-corrected counts'!I227),"")</f>
        <v>0.25243274360529372</v>
      </c>
      <c r="J227">
        <f>IFERROR(IF(OR(HLOOKUP($A227,'Z-scores'!$C$2:$UD$20,8,FALSE)&gt;2,HLOOKUP($A227,'Z-scores'!$C$2:$UD$20,8,FALSE)&lt;-2),"",'Total-corrected counts'!J227),"")</f>
        <v>0.42897631459051994</v>
      </c>
      <c r="K227">
        <f>IFERROR(IF(OR(HLOOKUP($A227,'Z-scores'!$C$2:$UD$20,9,FALSE)&gt;2,HLOOKUP($A227,'Z-scores'!$C$2:$UD$20,9,FALSE)&lt;-2),"",'Total-corrected counts'!K227),"")</f>
        <v>0.24527565639110319</v>
      </c>
      <c r="L227">
        <f>IFERROR(IF(OR(HLOOKUP($A227,'Z-scores'!$C$2:$UD$20,10,FALSE)&gt;2,HLOOKUP($A227,'Z-scores'!$C$2:$UD$20,10,FALSE)&lt;-2),"",'Total-corrected counts'!L227),"")</f>
        <v>0</v>
      </c>
      <c r="M227">
        <f>IFERROR(IF(OR(HLOOKUP($A227,'Z-scores'!$C$2:$UD$20,11,FALSE)&gt;2,HLOOKUP($A227,'Z-scores'!$C$2:$UD$20,11,FALSE)&lt;-2),"",'Total-corrected counts'!M227),"")</f>
        <v>0</v>
      </c>
      <c r="N227">
        <f>IFERROR(IF(OR(HLOOKUP($A227,'Z-scores'!$C$2:$UD$20,12,FALSE)&gt;2,HLOOKUP($A227,'Z-scores'!$C$2:$UD$20,12,FALSE)&lt;-2),"",'Total-corrected counts'!N227),"")</f>
        <v>0.13746246129286194</v>
      </c>
      <c r="O227">
        <f>IFERROR(IF(OR(HLOOKUP($A227,'Z-scores'!$C$2:$UD$20,13,FALSE)&gt;2,HLOOKUP($A227,'Z-scores'!$C$2:$UD$20,13,FALSE)&lt;-2),"",'Total-corrected counts'!O227),"")</f>
        <v>0.1312483026060865</v>
      </c>
      <c r="P227">
        <f>IFERROR(IF(OR(HLOOKUP($A227,'Z-scores'!$C$2:$UD$20,14,FALSE)&gt;2,HLOOKUP($A227,'Z-scores'!$C$2:$UD$20,14,FALSE)&lt;-2),"",'Total-corrected counts'!P227),"")</f>
        <v>0</v>
      </c>
      <c r="Q227">
        <f>IFERROR(IF(OR(HLOOKUP($A227,'Z-scores'!$C$2:$UD$20,15,FALSE)&gt;2,HLOOKUP($A227,'Z-scores'!$C$2:$UD$20,15,FALSE)&lt;-2),"",'Total-corrected counts'!Q227),"")</f>
        <v>0</v>
      </c>
      <c r="R227">
        <f>IFERROR(IF(OR(HLOOKUP($A227,'Z-scores'!$C$2:$UD$20,16,FALSE)&gt;2,HLOOKUP($A227,'Z-scores'!$C$2:$UD$20,16,FALSE)&lt;-2),"",'Total-corrected counts'!R227),"")</f>
        <v>0.59703765143819965</v>
      </c>
      <c r="S227">
        <f>IFERROR(IF(OR(HLOOKUP($A227,'Z-scores'!$C$2:$UD$20,17,FALSE)&gt;2,HLOOKUP($A227,'Z-scores'!$C$2:$UD$20,17,FALSE)&lt;-2),"",'Total-corrected counts'!S227),"")</f>
        <v>0</v>
      </c>
      <c r="T227">
        <f>IFERROR(IF(OR(HLOOKUP($A227,'Z-scores'!$C$2:$UD$20,18,FALSE)&gt;2,HLOOKUP($A227,'Z-scores'!$C$2:$UD$20,18,FALSE)&lt;-2),"",'Total-corrected counts'!T227),"")</f>
        <v>5.1546126050896646E-2</v>
      </c>
      <c r="U227">
        <f>IFERROR(IF(OR(HLOOKUP($A227,'Z-scores'!$C$2:$UD$20,19,FALSE)&gt;2,HLOOKUP($A227,'Z-scores'!$C$2:$UD$20,19,FALSE)&lt;-2),"",'Total-corrected counts'!U227),"")</f>
        <v>0.82015943205044195</v>
      </c>
      <c r="V227">
        <f t="shared" si="12"/>
        <v>1</v>
      </c>
      <c r="W227">
        <f t="shared" si="13"/>
        <v>0.62402586890045386</v>
      </c>
      <c r="X227">
        <f t="shared" si="14"/>
        <v>0.15360891712332511</v>
      </c>
      <c r="Y227">
        <f t="shared" si="15"/>
        <v>0.21718174667981083</v>
      </c>
    </row>
    <row r="228" spans="1:25" x14ac:dyDescent="0.25">
      <c r="A228">
        <v>232</v>
      </c>
      <c r="B228" t="s">
        <v>701</v>
      </c>
      <c r="C228">
        <v>35700</v>
      </c>
      <c r="D228">
        <v>655</v>
      </c>
      <c r="E228" t="str">
        <f>IFERROR(IF(OR(HLOOKUP($A228,'Z-scores'!$C$2:$UD$20,3,FALSE)&gt;2,HLOOKUP(A228,'Z-scores'!$C$2:$UD$20,3,FALSE)&lt;-2),"",'Total-corrected counts'!E228),"")</f>
        <v/>
      </c>
      <c r="F228" t="str">
        <f>IFERROR(IF(OR(HLOOKUP($A228,'Z-scores'!$C$2:$UD$20,4,FALSE)&gt;2,HLOOKUP($A228,'Z-scores'!$C$2:$UD$20,4,FALSE)&lt;-2),"",'Total-corrected counts'!F228),"")</f>
        <v/>
      </c>
      <c r="G228" t="str">
        <f>IFERROR(IF(OR(HLOOKUP($A228,'Z-scores'!$C$2:$UD$20,5,FALSE)&gt;2,HLOOKUP($A228,'Z-scores'!$C$2:$UD$20,5,FALSE)&lt;-2),"",'Total-corrected counts'!G228),"")</f>
        <v/>
      </c>
      <c r="H228" t="str">
        <f>IFERROR(IF(OR(HLOOKUP($A228,'Z-scores'!$C$2:$UD$20,6,FALSE)&gt;2,HLOOKUP($A228,'Z-scores'!$C$2:$UD$20,6,FALSE)&lt;-2),"",'Total-corrected counts'!H228),"")</f>
        <v/>
      </c>
      <c r="I228" t="str">
        <f>IFERROR(IF(OR(HLOOKUP($A228,'Z-scores'!$C$2:$UD$20,7,FALSE)&gt;2,HLOOKUP($A228,'Z-scores'!$C$2:$UD$20,7,FALSE)&lt;-2),"",'Total-corrected counts'!I228),"")</f>
        <v/>
      </c>
      <c r="J228" t="str">
        <f>IFERROR(IF(OR(HLOOKUP($A228,'Z-scores'!$C$2:$UD$20,8,FALSE)&gt;2,HLOOKUP($A228,'Z-scores'!$C$2:$UD$20,8,FALSE)&lt;-2),"",'Total-corrected counts'!J228),"")</f>
        <v/>
      </c>
      <c r="K228" t="str">
        <f>IFERROR(IF(OR(HLOOKUP($A228,'Z-scores'!$C$2:$UD$20,9,FALSE)&gt;2,HLOOKUP($A228,'Z-scores'!$C$2:$UD$20,9,FALSE)&lt;-2),"",'Total-corrected counts'!K228),"")</f>
        <v/>
      </c>
      <c r="L228" t="str">
        <f>IFERROR(IF(OR(HLOOKUP($A228,'Z-scores'!$C$2:$UD$20,10,FALSE)&gt;2,HLOOKUP($A228,'Z-scores'!$C$2:$UD$20,10,FALSE)&lt;-2),"",'Total-corrected counts'!L228),"")</f>
        <v/>
      </c>
      <c r="M228" t="str">
        <f>IFERROR(IF(OR(HLOOKUP($A228,'Z-scores'!$C$2:$UD$20,11,FALSE)&gt;2,HLOOKUP($A228,'Z-scores'!$C$2:$UD$20,11,FALSE)&lt;-2),"",'Total-corrected counts'!M228),"")</f>
        <v/>
      </c>
      <c r="N228" t="str">
        <f>IFERROR(IF(OR(HLOOKUP($A228,'Z-scores'!$C$2:$UD$20,12,FALSE)&gt;2,HLOOKUP($A228,'Z-scores'!$C$2:$UD$20,12,FALSE)&lt;-2),"",'Total-corrected counts'!N228),"")</f>
        <v/>
      </c>
      <c r="O228" t="str">
        <f>IFERROR(IF(OR(HLOOKUP($A228,'Z-scores'!$C$2:$UD$20,13,FALSE)&gt;2,HLOOKUP($A228,'Z-scores'!$C$2:$UD$20,13,FALSE)&lt;-2),"",'Total-corrected counts'!O228),"")</f>
        <v/>
      </c>
      <c r="P228" t="str">
        <f>IFERROR(IF(OR(HLOOKUP($A228,'Z-scores'!$C$2:$UD$20,14,FALSE)&gt;2,HLOOKUP($A228,'Z-scores'!$C$2:$UD$20,14,FALSE)&lt;-2),"",'Total-corrected counts'!P228),"")</f>
        <v/>
      </c>
      <c r="Q228" t="str">
        <f>IFERROR(IF(OR(HLOOKUP($A228,'Z-scores'!$C$2:$UD$20,15,FALSE)&gt;2,HLOOKUP($A228,'Z-scores'!$C$2:$UD$20,15,FALSE)&lt;-2),"",'Total-corrected counts'!Q228),"")</f>
        <v/>
      </c>
      <c r="R228" t="str">
        <f>IFERROR(IF(OR(HLOOKUP($A228,'Z-scores'!$C$2:$UD$20,16,FALSE)&gt;2,HLOOKUP($A228,'Z-scores'!$C$2:$UD$20,16,FALSE)&lt;-2),"",'Total-corrected counts'!R228),"")</f>
        <v/>
      </c>
      <c r="S228" t="str">
        <f>IFERROR(IF(OR(HLOOKUP($A228,'Z-scores'!$C$2:$UD$20,17,FALSE)&gt;2,HLOOKUP($A228,'Z-scores'!$C$2:$UD$20,17,FALSE)&lt;-2),"",'Total-corrected counts'!S228),"")</f>
        <v/>
      </c>
      <c r="T228" t="str">
        <f>IFERROR(IF(OR(HLOOKUP($A228,'Z-scores'!$C$2:$UD$20,18,FALSE)&gt;2,HLOOKUP($A228,'Z-scores'!$C$2:$UD$20,18,FALSE)&lt;-2),"",'Total-corrected counts'!T228),"")</f>
        <v/>
      </c>
      <c r="U228" t="str">
        <f>IFERROR(IF(OR(HLOOKUP($A228,'Z-scores'!$C$2:$UD$20,19,FALSE)&gt;2,HLOOKUP($A228,'Z-scores'!$C$2:$UD$20,19,FALSE)&lt;-2),"",'Total-corrected counts'!U228),"")</f>
        <v/>
      </c>
      <c r="V228">
        <f t="shared" si="12"/>
        <v>1</v>
      </c>
      <c r="W228" t="str">
        <f t="shared" si="13"/>
        <v/>
      </c>
      <c r="X228" t="str">
        <f t="shared" si="14"/>
        <v/>
      </c>
      <c r="Y228" t="str">
        <f t="shared" si="15"/>
        <v/>
      </c>
    </row>
    <row r="229" spans="1:25" x14ac:dyDescent="0.25">
      <c r="A229">
        <v>233</v>
      </c>
      <c r="B229" t="s">
        <v>130</v>
      </c>
      <c r="C229">
        <v>14500</v>
      </c>
      <c r="D229">
        <v>402</v>
      </c>
      <c r="E229" t="str">
        <f>IFERROR(IF(OR(HLOOKUP($A229,'Z-scores'!$C$2:$UD$20,3,FALSE)&gt;2,HLOOKUP(A229,'Z-scores'!$C$2:$UD$20,3,FALSE)&lt;-2),"",'Total-corrected counts'!E229),"")</f>
        <v/>
      </c>
      <c r="F229">
        <f>IFERROR(IF(OR(HLOOKUP($A229,'Z-scores'!$C$2:$UD$20,4,FALSE)&gt;2,HLOOKUP($A229,'Z-scores'!$C$2:$UD$20,4,FALSE)&lt;-2),"",'Total-corrected counts'!F229),"")</f>
        <v>0.40194640495854211</v>
      </c>
      <c r="G229">
        <f>IFERROR(IF(OR(HLOOKUP($A229,'Z-scores'!$C$2:$UD$20,5,FALSE)&gt;2,HLOOKUP($A229,'Z-scores'!$C$2:$UD$20,5,FALSE)&lt;-2),"",'Total-corrected counts'!G229),"")</f>
        <v>3.3744172834631394</v>
      </c>
      <c r="H229">
        <f>IFERROR(IF(OR(HLOOKUP($A229,'Z-scores'!$C$2:$UD$20,6,FALSE)&gt;2,HLOOKUP($A229,'Z-scores'!$C$2:$UD$20,6,FALSE)&lt;-2),"",'Total-corrected counts'!H229),"")</f>
        <v>4.5023003613706818</v>
      </c>
      <c r="I229">
        <f>IFERROR(IF(OR(HLOOKUP($A229,'Z-scores'!$C$2:$UD$20,7,FALSE)&gt;2,HLOOKUP($A229,'Z-scores'!$C$2:$UD$20,7,FALSE)&lt;-2),"",'Total-corrected counts'!I229),"")</f>
        <v>0.14776550845187922</v>
      </c>
      <c r="J229">
        <f>IFERROR(IF(OR(HLOOKUP($A229,'Z-scores'!$C$2:$UD$20,8,FALSE)&gt;2,HLOOKUP($A229,'Z-scores'!$C$2:$UD$20,8,FALSE)&lt;-2),"",'Total-corrected counts'!J229),"")</f>
        <v>3.855856069078007</v>
      </c>
      <c r="K229">
        <f>IFERROR(IF(OR(HLOOKUP($A229,'Z-scores'!$C$2:$UD$20,9,FALSE)&gt;2,HLOOKUP($A229,'Z-scores'!$C$2:$UD$20,9,FALSE)&lt;-2),"",'Total-corrected counts'!K229),"")</f>
        <v>8.9547912369697311</v>
      </c>
      <c r="L229">
        <f>IFERROR(IF(OR(HLOOKUP($A229,'Z-scores'!$C$2:$UD$20,10,FALSE)&gt;2,HLOOKUP($A229,'Z-scores'!$C$2:$UD$20,10,FALSE)&lt;-2),"",'Total-corrected counts'!L229),"")</f>
        <v>3.6204594323331283</v>
      </c>
      <c r="M229">
        <f>IFERROR(IF(OR(HLOOKUP($A229,'Z-scores'!$C$2:$UD$20,11,FALSE)&gt;2,HLOOKUP($A229,'Z-scores'!$C$2:$UD$20,11,FALSE)&lt;-2),"",'Total-corrected counts'!M229),"")</f>
        <v>4.5247075757980673</v>
      </c>
      <c r="N229">
        <f>IFERROR(IF(OR(HLOOKUP($A229,'Z-scores'!$C$2:$UD$20,12,FALSE)&gt;2,HLOOKUP($A229,'Z-scores'!$C$2:$UD$20,12,FALSE)&lt;-2),"",'Total-corrected counts'!N229),"")</f>
        <v>7.560435371107407</v>
      </c>
      <c r="O229">
        <f>IFERROR(IF(OR(HLOOKUP($A229,'Z-scores'!$C$2:$UD$20,13,FALSE)&gt;2,HLOOKUP($A229,'Z-scores'!$C$2:$UD$20,13,FALSE)&lt;-2),"",'Total-corrected counts'!O229),"")</f>
        <v>4.1696576135625936</v>
      </c>
      <c r="P229">
        <f>IFERROR(IF(OR(HLOOKUP($A229,'Z-scores'!$C$2:$UD$20,14,FALSE)&gt;2,HLOOKUP($A229,'Z-scores'!$C$2:$UD$20,14,FALSE)&lt;-2),"",'Total-corrected counts'!P229),"")</f>
        <v>8.8253558242433598</v>
      </c>
      <c r="Q229">
        <f>IFERROR(IF(OR(HLOOKUP($A229,'Z-scores'!$C$2:$UD$20,15,FALSE)&gt;2,HLOOKUP($A229,'Z-scores'!$C$2:$UD$20,15,FALSE)&lt;-2),"",'Total-corrected counts'!Q229),"")</f>
        <v>4.300223884672091</v>
      </c>
      <c r="R229">
        <f>IFERROR(IF(OR(HLOOKUP($A229,'Z-scores'!$C$2:$UD$20,16,FALSE)&gt;2,HLOOKUP($A229,'Z-scores'!$C$2:$UD$20,16,FALSE)&lt;-2),"",'Total-corrected counts'!R229),"")</f>
        <v>4.6520853242936226</v>
      </c>
      <c r="S229">
        <f>IFERROR(IF(OR(HLOOKUP($A229,'Z-scores'!$C$2:$UD$20,17,FALSE)&gt;2,HLOOKUP($A229,'Z-scores'!$C$2:$UD$20,17,FALSE)&lt;-2),"",'Total-corrected counts'!S229),"")</f>
        <v>5.2330498583710883</v>
      </c>
      <c r="T229">
        <f>IFERROR(IF(OR(HLOOKUP($A229,'Z-scores'!$C$2:$UD$20,18,FALSE)&gt;2,HLOOKUP($A229,'Z-scores'!$C$2:$UD$20,18,FALSE)&lt;-2),"",'Total-corrected counts'!T229),"")</f>
        <v>4.5532411344958703</v>
      </c>
      <c r="U229">
        <f>IFERROR(IF(OR(HLOOKUP($A229,'Z-scores'!$C$2:$UD$20,19,FALSE)&gt;2,HLOOKUP($A229,'Z-scores'!$C$2:$UD$20,19,FALSE)&lt;-2),"",'Total-corrected counts'!U229),"")</f>
        <v>6.4180730158867911</v>
      </c>
      <c r="V229">
        <f t="shared" si="12"/>
        <v>1</v>
      </c>
      <c r="W229">
        <f t="shared" si="13"/>
        <v>9.5951339859940948E-2</v>
      </c>
      <c r="X229">
        <f t="shared" si="14"/>
        <v>3.6727804840528968</v>
      </c>
      <c r="Y229">
        <f t="shared" si="15"/>
        <v>5.7140152533291033</v>
      </c>
    </row>
    <row r="230" spans="1:25" x14ac:dyDescent="0.25">
      <c r="A230">
        <v>234</v>
      </c>
      <c r="B230" t="s">
        <v>131</v>
      </c>
      <c r="C230">
        <v>28300</v>
      </c>
      <c r="D230">
        <v>541</v>
      </c>
      <c r="E230">
        <f>IFERROR(IF(OR(HLOOKUP($A230,'Z-scores'!$C$2:$UD$20,3,FALSE)&gt;2,HLOOKUP(A230,'Z-scores'!$C$2:$UD$20,3,FALSE)&lt;-2),"",'Total-corrected counts'!E230),"")</f>
        <v>1.5091982645714213</v>
      </c>
      <c r="F230">
        <f>IFERROR(IF(OR(HLOOKUP($A230,'Z-scores'!$C$2:$UD$20,4,FALSE)&gt;2,HLOOKUP($A230,'Z-scores'!$C$2:$UD$20,4,FALSE)&lt;-2),"",'Total-corrected counts'!F230),"")</f>
        <v>3.5108788024950206</v>
      </c>
      <c r="G230">
        <f>IFERROR(IF(OR(HLOOKUP($A230,'Z-scores'!$C$2:$UD$20,5,FALSE)&gt;2,HLOOKUP($A230,'Z-scores'!$C$2:$UD$20,5,FALSE)&lt;-2),"",'Total-corrected counts'!G230),"")</f>
        <v>7.7259046460185905</v>
      </c>
      <c r="H230">
        <f>IFERROR(IF(OR(HLOOKUP($A230,'Z-scores'!$C$2:$UD$20,6,FALSE)&gt;2,HLOOKUP($A230,'Z-scores'!$C$2:$UD$20,6,FALSE)&lt;-2),"",'Total-corrected counts'!H230),"")</f>
        <v>5.7866775187229385</v>
      </c>
      <c r="I230">
        <f>IFERROR(IF(OR(HLOOKUP($A230,'Z-scores'!$C$2:$UD$20,7,FALSE)&gt;2,HLOOKUP($A230,'Z-scores'!$C$2:$UD$20,7,FALSE)&lt;-2),"",'Total-corrected counts'!I230),"")</f>
        <v>11.322532085125246</v>
      </c>
      <c r="J230">
        <f>IFERROR(IF(OR(HLOOKUP($A230,'Z-scores'!$C$2:$UD$20,8,FALSE)&gt;2,HLOOKUP($A230,'Z-scores'!$C$2:$UD$20,8,FALSE)&lt;-2),"",'Total-corrected counts'!J230),"")</f>
        <v>2.5492040763597563</v>
      </c>
      <c r="K230">
        <f>IFERROR(IF(OR(HLOOKUP($A230,'Z-scores'!$C$2:$UD$20,9,FALSE)&gt;2,HLOOKUP($A230,'Z-scores'!$C$2:$UD$20,9,FALSE)&lt;-2),"",'Total-corrected counts'!K230),"")</f>
        <v>5.6235018674396562</v>
      </c>
      <c r="L230">
        <f>IFERROR(IF(OR(HLOOKUP($A230,'Z-scores'!$C$2:$UD$20,10,FALSE)&gt;2,HLOOKUP($A230,'Z-scores'!$C$2:$UD$20,10,FALSE)&lt;-2),"",'Total-corrected counts'!L230),"")</f>
        <v>6.5926758237978396</v>
      </c>
      <c r="M230">
        <f>IFERROR(IF(OR(HLOOKUP($A230,'Z-scores'!$C$2:$UD$20,11,FALSE)&gt;2,HLOOKUP($A230,'Z-scores'!$C$2:$UD$20,11,FALSE)&lt;-2),"",'Total-corrected counts'!M230),"")</f>
        <v>2.6355730482245363</v>
      </c>
      <c r="N230">
        <f>IFERROR(IF(OR(HLOOKUP($A230,'Z-scores'!$C$2:$UD$20,12,FALSE)&gt;2,HLOOKUP($A230,'Z-scores'!$C$2:$UD$20,12,FALSE)&lt;-2),"",'Total-corrected counts'!N230),"")</f>
        <v>5.333543498163043</v>
      </c>
      <c r="O230">
        <f>IFERROR(IF(OR(HLOOKUP($A230,'Z-scores'!$C$2:$UD$20,13,FALSE)&gt;2,HLOOKUP($A230,'Z-scores'!$C$2:$UD$20,13,FALSE)&lt;-2),"",'Total-corrected counts'!O230),"")</f>
        <v>4.0888894273434637</v>
      </c>
      <c r="P230">
        <f>IFERROR(IF(OR(HLOOKUP($A230,'Z-scores'!$C$2:$UD$20,14,FALSE)&gt;2,HLOOKUP($A230,'Z-scores'!$C$2:$UD$20,14,FALSE)&lt;-2),"",'Total-corrected counts'!P230),"")</f>
        <v>4.4618263828135918</v>
      </c>
      <c r="Q230" t="str">
        <f>IFERROR(IF(OR(HLOOKUP($A230,'Z-scores'!$C$2:$UD$20,15,FALSE)&gt;2,HLOOKUP($A230,'Z-scores'!$C$2:$UD$20,15,FALSE)&lt;-2),"",'Total-corrected counts'!Q230),"")</f>
        <v/>
      </c>
      <c r="R230">
        <f>IFERROR(IF(OR(HLOOKUP($A230,'Z-scores'!$C$2:$UD$20,16,FALSE)&gt;2,HLOOKUP($A230,'Z-scores'!$C$2:$UD$20,16,FALSE)&lt;-2),"",'Total-corrected counts'!R230),"")</f>
        <v>2.3320531083022291</v>
      </c>
      <c r="S230">
        <f>IFERROR(IF(OR(HLOOKUP($A230,'Z-scores'!$C$2:$UD$20,17,FALSE)&gt;2,HLOOKUP($A230,'Z-scores'!$C$2:$UD$20,17,FALSE)&lt;-2),"",'Total-corrected counts'!S230),"")</f>
        <v>6.8670208203728489</v>
      </c>
      <c r="T230">
        <f>IFERROR(IF(OR(HLOOKUP($A230,'Z-scores'!$C$2:$UD$20,18,FALSE)&gt;2,HLOOKUP($A230,'Z-scores'!$C$2:$UD$20,18,FALSE)&lt;-2),"",'Total-corrected counts'!T230),"")</f>
        <v>3.5309096344864201</v>
      </c>
      <c r="U230">
        <f>IFERROR(IF(OR(HLOOKUP($A230,'Z-scores'!$C$2:$UD$20,19,FALSE)&gt;2,HLOOKUP($A230,'Z-scores'!$C$2:$UD$20,19,FALSE)&lt;-2),"",'Total-corrected counts'!U230),"")</f>
        <v>4.4479545918079531</v>
      </c>
      <c r="V230">
        <f t="shared" si="12"/>
        <v>1</v>
      </c>
      <c r="W230">
        <f t="shared" si="13"/>
        <v>0.53128104010563848</v>
      </c>
      <c r="X230">
        <f t="shared" si="14"/>
        <v>5.2506829036394453</v>
      </c>
      <c r="Y230">
        <f t="shared" si="15"/>
        <v>4.437456780469935</v>
      </c>
    </row>
    <row r="231" spans="1:25" x14ac:dyDescent="0.25">
      <c r="A231">
        <v>235</v>
      </c>
      <c r="B231" t="s">
        <v>132</v>
      </c>
      <c r="C231">
        <v>93900</v>
      </c>
      <c r="D231">
        <v>370</v>
      </c>
      <c r="E231" t="str">
        <f>IFERROR(IF(OR(HLOOKUP($A231,'Z-scores'!$C$2:$UD$20,3,FALSE)&gt;2,HLOOKUP(A231,'Z-scores'!$C$2:$UD$20,3,FALSE)&lt;-2),"",'Total-corrected counts'!E231),"")</f>
        <v/>
      </c>
      <c r="F231">
        <f>IFERROR(IF(OR(HLOOKUP($A231,'Z-scores'!$C$2:$UD$20,4,FALSE)&gt;2,HLOOKUP($A231,'Z-scores'!$C$2:$UD$20,4,FALSE)&lt;-2),"",'Total-corrected counts'!F231),"")</f>
        <v>7.956898220607874</v>
      </c>
      <c r="G231">
        <f>IFERROR(IF(OR(HLOOKUP($A231,'Z-scores'!$C$2:$UD$20,5,FALSE)&gt;2,HLOOKUP($A231,'Z-scores'!$C$2:$UD$20,5,FALSE)&lt;-2),"",'Total-corrected counts'!G231),"")</f>
        <v>6.1948257591935247</v>
      </c>
      <c r="H231">
        <f>IFERROR(IF(OR(HLOOKUP($A231,'Z-scores'!$C$2:$UD$20,6,FALSE)&gt;2,HLOOKUP($A231,'Z-scores'!$C$2:$UD$20,6,FALSE)&lt;-2),"",'Total-corrected counts'!H231),"")</f>
        <v>8.3763727653408032E-2</v>
      </c>
      <c r="I231">
        <f>IFERROR(IF(OR(HLOOKUP($A231,'Z-scores'!$C$2:$UD$20,7,FALSE)&gt;2,HLOOKUP($A231,'Z-scores'!$C$2:$UD$20,7,FALSE)&lt;-2),"",'Total-corrected counts'!I231),"")</f>
        <v>0</v>
      </c>
      <c r="J231">
        <f>IFERROR(IF(OR(HLOOKUP($A231,'Z-scores'!$C$2:$UD$20,8,FALSE)&gt;2,HLOOKUP($A231,'Z-scores'!$C$2:$UD$20,8,FALSE)&lt;-2),"",'Total-corrected counts'!J231),"")</f>
        <v>0</v>
      </c>
      <c r="K231">
        <f>IFERROR(IF(OR(HLOOKUP($A231,'Z-scores'!$C$2:$UD$20,9,FALSE)&gt;2,HLOOKUP($A231,'Z-scores'!$C$2:$UD$20,9,FALSE)&lt;-2),"",'Total-corrected counts'!K231),"")</f>
        <v>0</v>
      </c>
      <c r="L231">
        <f>IFERROR(IF(OR(HLOOKUP($A231,'Z-scores'!$C$2:$UD$20,10,FALSE)&gt;2,HLOOKUP($A231,'Z-scores'!$C$2:$UD$20,10,FALSE)&lt;-2),"",'Total-corrected counts'!L231),"")</f>
        <v>0</v>
      </c>
      <c r="M231">
        <f>IFERROR(IF(OR(HLOOKUP($A231,'Z-scores'!$C$2:$UD$20,11,FALSE)&gt;2,HLOOKUP($A231,'Z-scores'!$C$2:$UD$20,11,FALSE)&lt;-2),"",'Total-corrected counts'!M231),"")</f>
        <v>0</v>
      </c>
      <c r="N231">
        <f>IFERROR(IF(OR(HLOOKUP($A231,'Z-scores'!$C$2:$UD$20,12,FALSE)&gt;2,HLOOKUP($A231,'Z-scores'!$C$2:$UD$20,12,FALSE)&lt;-2),"",'Total-corrected counts'!N231),"")</f>
        <v>5.2419018573011362</v>
      </c>
      <c r="O231">
        <f>IFERROR(IF(OR(HLOOKUP($A231,'Z-scores'!$C$2:$UD$20,13,FALSE)&gt;2,HLOOKUP($A231,'Z-scores'!$C$2:$UD$20,13,FALSE)&lt;-2),"",'Total-corrected counts'!O231),"")</f>
        <v>15.137304233901975</v>
      </c>
      <c r="P231">
        <f>IFERROR(IF(OR(HLOOKUP($A231,'Z-scores'!$C$2:$UD$20,14,FALSE)&gt;2,HLOOKUP($A231,'Z-scores'!$C$2:$UD$20,14,FALSE)&lt;-2),"",'Total-corrected counts'!P231),"")</f>
        <v>0</v>
      </c>
      <c r="Q231">
        <f>IFERROR(IF(OR(HLOOKUP($A231,'Z-scores'!$C$2:$UD$20,15,FALSE)&gt;2,HLOOKUP($A231,'Z-scores'!$C$2:$UD$20,15,FALSE)&lt;-2),"",'Total-corrected counts'!Q231),"")</f>
        <v>13.388225382437145</v>
      </c>
      <c r="R231">
        <f>IFERROR(IF(OR(HLOOKUP($A231,'Z-scores'!$C$2:$UD$20,16,FALSE)&gt;2,HLOOKUP($A231,'Z-scores'!$C$2:$UD$20,16,FALSE)&lt;-2),"",'Total-corrected counts'!R231),"")</f>
        <v>0</v>
      </c>
      <c r="S231">
        <f>IFERROR(IF(OR(HLOOKUP($A231,'Z-scores'!$C$2:$UD$20,17,FALSE)&gt;2,HLOOKUP($A231,'Z-scores'!$C$2:$UD$20,17,FALSE)&lt;-2),"",'Total-corrected counts'!S231),"")</f>
        <v>0</v>
      </c>
      <c r="T231">
        <f>IFERROR(IF(OR(HLOOKUP($A231,'Z-scores'!$C$2:$UD$20,18,FALSE)&gt;2,HLOOKUP($A231,'Z-scores'!$C$2:$UD$20,18,FALSE)&lt;-2),"",'Total-corrected counts'!T231),"")</f>
        <v>0</v>
      </c>
      <c r="U231">
        <f>IFERROR(IF(OR(HLOOKUP($A231,'Z-scores'!$C$2:$UD$20,19,FALSE)&gt;2,HLOOKUP($A231,'Z-scores'!$C$2:$UD$20,19,FALSE)&lt;-2),"",'Total-corrected counts'!U231),"")</f>
        <v>23.033895583723524</v>
      </c>
      <c r="V231">
        <f t="shared" si="12"/>
        <v>1</v>
      </c>
      <c r="W231">
        <f t="shared" si="13"/>
        <v>0.13768743957131854</v>
      </c>
      <c r="X231">
        <f t="shared" si="14"/>
        <v>1.7794359634318511</v>
      </c>
      <c r="Y231">
        <f t="shared" si="15"/>
        <v>7.1001658821704723</v>
      </c>
    </row>
    <row r="232" spans="1:25" x14ac:dyDescent="0.25">
      <c r="A232">
        <v>236</v>
      </c>
      <c r="B232" t="s">
        <v>702</v>
      </c>
      <c r="C232">
        <v>30400</v>
      </c>
      <c r="D232">
        <v>507</v>
      </c>
      <c r="E232" t="str">
        <f>IFERROR(IF(OR(HLOOKUP($A232,'Z-scores'!$C$2:$UD$20,3,FALSE)&gt;2,HLOOKUP(A232,'Z-scores'!$C$2:$UD$20,3,FALSE)&lt;-2),"",'Total-corrected counts'!E232),"")</f>
        <v/>
      </c>
      <c r="F232" t="str">
        <f>IFERROR(IF(OR(HLOOKUP($A232,'Z-scores'!$C$2:$UD$20,4,FALSE)&gt;2,HLOOKUP($A232,'Z-scores'!$C$2:$UD$20,4,FALSE)&lt;-2),"",'Total-corrected counts'!F232),"")</f>
        <v/>
      </c>
      <c r="G232" t="str">
        <f>IFERROR(IF(OR(HLOOKUP($A232,'Z-scores'!$C$2:$UD$20,5,FALSE)&gt;2,HLOOKUP($A232,'Z-scores'!$C$2:$UD$20,5,FALSE)&lt;-2),"",'Total-corrected counts'!G232),"")</f>
        <v/>
      </c>
      <c r="H232" t="str">
        <f>IFERROR(IF(OR(HLOOKUP($A232,'Z-scores'!$C$2:$UD$20,6,FALSE)&gt;2,HLOOKUP($A232,'Z-scores'!$C$2:$UD$20,6,FALSE)&lt;-2),"",'Total-corrected counts'!H232),"")</f>
        <v/>
      </c>
      <c r="I232" t="str">
        <f>IFERROR(IF(OR(HLOOKUP($A232,'Z-scores'!$C$2:$UD$20,7,FALSE)&gt;2,HLOOKUP($A232,'Z-scores'!$C$2:$UD$20,7,FALSE)&lt;-2),"",'Total-corrected counts'!I232),"")</f>
        <v/>
      </c>
      <c r="J232" t="str">
        <f>IFERROR(IF(OR(HLOOKUP($A232,'Z-scores'!$C$2:$UD$20,8,FALSE)&gt;2,HLOOKUP($A232,'Z-scores'!$C$2:$UD$20,8,FALSE)&lt;-2),"",'Total-corrected counts'!J232),"")</f>
        <v/>
      </c>
      <c r="K232" t="str">
        <f>IFERROR(IF(OR(HLOOKUP($A232,'Z-scores'!$C$2:$UD$20,9,FALSE)&gt;2,HLOOKUP($A232,'Z-scores'!$C$2:$UD$20,9,FALSE)&lt;-2),"",'Total-corrected counts'!K232),"")</f>
        <v/>
      </c>
      <c r="L232" t="str">
        <f>IFERROR(IF(OR(HLOOKUP($A232,'Z-scores'!$C$2:$UD$20,10,FALSE)&gt;2,HLOOKUP($A232,'Z-scores'!$C$2:$UD$20,10,FALSE)&lt;-2),"",'Total-corrected counts'!L232),"")</f>
        <v/>
      </c>
      <c r="M232" t="str">
        <f>IFERROR(IF(OR(HLOOKUP($A232,'Z-scores'!$C$2:$UD$20,11,FALSE)&gt;2,HLOOKUP($A232,'Z-scores'!$C$2:$UD$20,11,FALSE)&lt;-2),"",'Total-corrected counts'!M232),"")</f>
        <v/>
      </c>
      <c r="N232" t="str">
        <f>IFERROR(IF(OR(HLOOKUP($A232,'Z-scores'!$C$2:$UD$20,12,FALSE)&gt;2,HLOOKUP($A232,'Z-scores'!$C$2:$UD$20,12,FALSE)&lt;-2),"",'Total-corrected counts'!N232),"")</f>
        <v/>
      </c>
      <c r="O232" t="str">
        <f>IFERROR(IF(OR(HLOOKUP($A232,'Z-scores'!$C$2:$UD$20,13,FALSE)&gt;2,HLOOKUP($A232,'Z-scores'!$C$2:$UD$20,13,FALSE)&lt;-2),"",'Total-corrected counts'!O232),"")</f>
        <v/>
      </c>
      <c r="P232" t="str">
        <f>IFERROR(IF(OR(HLOOKUP($A232,'Z-scores'!$C$2:$UD$20,14,FALSE)&gt;2,HLOOKUP($A232,'Z-scores'!$C$2:$UD$20,14,FALSE)&lt;-2),"",'Total-corrected counts'!P232),"")</f>
        <v/>
      </c>
      <c r="Q232" t="str">
        <f>IFERROR(IF(OR(HLOOKUP($A232,'Z-scores'!$C$2:$UD$20,15,FALSE)&gt;2,HLOOKUP($A232,'Z-scores'!$C$2:$UD$20,15,FALSE)&lt;-2),"",'Total-corrected counts'!Q232),"")</f>
        <v/>
      </c>
      <c r="R232" t="str">
        <f>IFERROR(IF(OR(HLOOKUP($A232,'Z-scores'!$C$2:$UD$20,16,FALSE)&gt;2,HLOOKUP($A232,'Z-scores'!$C$2:$UD$20,16,FALSE)&lt;-2),"",'Total-corrected counts'!R232),"")</f>
        <v/>
      </c>
      <c r="S232" t="str">
        <f>IFERROR(IF(OR(HLOOKUP($A232,'Z-scores'!$C$2:$UD$20,17,FALSE)&gt;2,HLOOKUP($A232,'Z-scores'!$C$2:$UD$20,17,FALSE)&lt;-2),"",'Total-corrected counts'!S232),"")</f>
        <v/>
      </c>
      <c r="T232" t="str">
        <f>IFERROR(IF(OR(HLOOKUP($A232,'Z-scores'!$C$2:$UD$20,18,FALSE)&gt;2,HLOOKUP($A232,'Z-scores'!$C$2:$UD$20,18,FALSE)&lt;-2),"",'Total-corrected counts'!T232),"")</f>
        <v/>
      </c>
      <c r="U232" t="str">
        <f>IFERROR(IF(OR(HLOOKUP($A232,'Z-scores'!$C$2:$UD$20,19,FALSE)&gt;2,HLOOKUP($A232,'Z-scores'!$C$2:$UD$20,19,FALSE)&lt;-2),"",'Total-corrected counts'!U232),"")</f>
        <v/>
      </c>
      <c r="V232">
        <f t="shared" si="12"/>
        <v>1</v>
      </c>
      <c r="W232" t="str">
        <f t="shared" si="13"/>
        <v/>
      </c>
      <c r="X232" t="str">
        <f t="shared" si="14"/>
        <v/>
      </c>
      <c r="Y232" t="str">
        <f t="shared" si="15"/>
        <v/>
      </c>
    </row>
    <row r="233" spans="1:25" x14ac:dyDescent="0.25">
      <c r="A233">
        <v>237</v>
      </c>
      <c r="B233" t="s">
        <v>133</v>
      </c>
      <c r="C233">
        <v>101600</v>
      </c>
      <c r="D233">
        <v>917</v>
      </c>
      <c r="E233">
        <f>IFERROR(IF(OR(HLOOKUP($A233,'Z-scores'!$C$2:$UD$20,3,FALSE)&gt;2,HLOOKUP(A233,'Z-scores'!$C$2:$UD$20,3,FALSE)&lt;-2),"",'Total-corrected counts'!E233),"")</f>
        <v>0</v>
      </c>
      <c r="F233">
        <f>IFERROR(IF(OR(HLOOKUP($A233,'Z-scores'!$C$2:$UD$20,4,FALSE)&gt;2,HLOOKUP($A233,'Z-scores'!$C$2:$UD$20,4,FALSE)&lt;-2),"",'Total-corrected counts'!F233),"")</f>
        <v>0.13945079355704523</v>
      </c>
      <c r="G233">
        <f>IFERROR(IF(OR(HLOOKUP($A233,'Z-scores'!$C$2:$UD$20,5,FALSE)&gt;2,HLOOKUP($A233,'Z-scores'!$C$2:$UD$20,5,FALSE)&lt;-2),"",'Total-corrected counts'!G233),"")</f>
        <v>0.11080176154655084</v>
      </c>
      <c r="H233">
        <f>IFERROR(IF(OR(HLOOKUP($A233,'Z-scores'!$C$2:$UD$20,6,FALSE)&gt;2,HLOOKUP($A233,'Z-scores'!$C$2:$UD$20,6,FALSE)&lt;-2),"",'Total-corrected counts'!H233),"")</f>
        <v>4.8862174464488019E-2</v>
      </c>
      <c r="I233">
        <f>IFERROR(IF(OR(HLOOKUP($A233,'Z-scores'!$C$2:$UD$20,7,FALSE)&gt;2,HLOOKUP($A233,'Z-scores'!$C$2:$UD$20,7,FALSE)&lt;-2),"",'Total-corrected counts'!I233),"")</f>
        <v>0</v>
      </c>
      <c r="J233">
        <f>IFERROR(IF(OR(HLOOKUP($A233,'Z-scores'!$C$2:$UD$20,8,FALSE)&gt;2,HLOOKUP($A233,'Z-scores'!$C$2:$UD$20,8,FALSE)&lt;-2),"",'Total-corrected counts'!J233),"")</f>
        <v>0</v>
      </c>
      <c r="K233">
        <f>IFERROR(IF(OR(HLOOKUP($A233,'Z-scores'!$C$2:$UD$20,9,FALSE)&gt;2,HLOOKUP($A233,'Z-scores'!$C$2:$UD$20,9,FALSE)&lt;-2),"",'Total-corrected counts'!K233),"")</f>
        <v>0</v>
      </c>
      <c r="L233">
        <f>IFERROR(IF(OR(HLOOKUP($A233,'Z-scores'!$C$2:$UD$20,10,FALSE)&gt;2,HLOOKUP($A233,'Z-scores'!$C$2:$UD$20,10,FALSE)&lt;-2),"",'Total-corrected counts'!L233),"")</f>
        <v>0</v>
      </c>
      <c r="M233">
        <f>IFERROR(IF(OR(HLOOKUP($A233,'Z-scores'!$C$2:$UD$20,11,FALSE)&gt;2,HLOOKUP($A233,'Z-scores'!$C$2:$UD$20,11,FALSE)&lt;-2),"",'Total-corrected counts'!M233),"")</f>
        <v>0</v>
      </c>
      <c r="N233">
        <f>IFERROR(IF(OR(HLOOKUP($A233,'Z-scores'!$C$2:$UD$20,12,FALSE)&gt;2,HLOOKUP($A233,'Z-scores'!$C$2:$UD$20,12,FALSE)&lt;-2),"",'Total-corrected counts'!N233),"")</f>
        <v>1.8328328172381593E-2</v>
      </c>
      <c r="O233">
        <f>IFERROR(IF(OR(HLOOKUP($A233,'Z-scores'!$C$2:$UD$20,13,FALSE)&gt;2,HLOOKUP($A233,'Z-scores'!$C$2:$UD$20,13,FALSE)&lt;-2),"",'Total-corrected counts'!O233),"")</f>
        <v>6.7306821849275125E-2</v>
      </c>
      <c r="P233">
        <f>IFERROR(IF(OR(HLOOKUP($A233,'Z-scores'!$C$2:$UD$20,14,FALSE)&gt;2,HLOOKUP($A233,'Z-scores'!$C$2:$UD$20,14,FALSE)&lt;-2),"",'Total-corrected counts'!P233),"")</f>
        <v>0</v>
      </c>
      <c r="Q233" t="str">
        <f>IFERROR(IF(OR(HLOOKUP($A233,'Z-scores'!$C$2:$UD$20,15,FALSE)&gt;2,HLOOKUP($A233,'Z-scores'!$C$2:$UD$20,15,FALSE)&lt;-2),"",'Total-corrected counts'!Q233),"")</f>
        <v/>
      </c>
      <c r="R233">
        <f>IFERROR(IF(OR(HLOOKUP($A233,'Z-scores'!$C$2:$UD$20,16,FALSE)&gt;2,HLOOKUP($A233,'Z-scores'!$C$2:$UD$20,16,FALSE)&lt;-2),"",'Total-corrected counts'!R233),"")</f>
        <v>0</v>
      </c>
      <c r="S233">
        <f>IFERROR(IF(OR(HLOOKUP($A233,'Z-scores'!$C$2:$UD$20,17,FALSE)&gt;2,HLOOKUP($A233,'Z-scores'!$C$2:$UD$20,17,FALSE)&lt;-2),"",'Total-corrected counts'!S233),"")</f>
        <v>0</v>
      </c>
      <c r="T233">
        <f>IFERROR(IF(OR(HLOOKUP($A233,'Z-scores'!$C$2:$UD$20,18,FALSE)&gt;2,HLOOKUP($A233,'Z-scores'!$C$2:$UD$20,18,FALSE)&lt;-2),"",'Total-corrected counts'!T233),"")</f>
        <v>0</v>
      </c>
      <c r="U233">
        <f>IFERROR(IF(OR(HLOOKUP($A233,'Z-scores'!$C$2:$UD$20,19,FALSE)&gt;2,HLOOKUP($A233,'Z-scores'!$C$2:$UD$20,19,FALSE)&lt;-2),"",'Total-corrected counts'!U233),"")</f>
        <v>2.1697339472233915E-2</v>
      </c>
      <c r="V233">
        <f t="shared" si="12"/>
        <v>1</v>
      </c>
      <c r="W233">
        <f t="shared" si="13"/>
        <v>0.4391591971326525</v>
      </c>
      <c r="X233">
        <f t="shared" si="14"/>
        <v>3.3234969952009343E-2</v>
      </c>
      <c r="Y233">
        <f t="shared" si="15"/>
        <v>1.533321278484152E-2</v>
      </c>
    </row>
    <row r="234" spans="1:25" x14ac:dyDescent="0.25">
      <c r="A234">
        <v>238</v>
      </c>
      <c r="B234" t="s">
        <v>703</v>
      </c>
      <c r="C234">
        <v>89100</v>
      </c>
      <c r="D234">
        <v>1117</v>
      </c>
      <c r="E234">
        <f>IFERROR(IF(OR(HLOOKUP($A234,'Z-scores'!$C$2:$UD$20,3,FALSE)&gt;2,HLOOKUP(A234,'Z-scores'!$C$2:$UD$20,3,FALSE)&lt;-2),"",'Total-corrected counts'!E234),"")</f>
        <v>5.6034589031117125E-3</v>
      </c>
      <c r="F234">
        <f>IFERROR(IF(OR(HLOOKUP($A234,'Z-scores'!$C$2:$UD$20,4,FALSE)&gt;2,HLOOKUP($A234,'Z-scores'!$C$2:$UD$20,4,FALSE)&lt;-2),"",'Total-corrected counts'!F234),"")</f>
        <v>0</v>
      </c>
      <c r="G234">
        <f>IFERROR(IF(OR(HLOOKUP($A234,'Z-scores'!$C$2:$UD$20,5,FALSE)&gt;2,HLOOKUP($A234,'Z-scores'!$C$2:$UD$20,5,FALSE)&lt;-2),"",'Total-corrected counts'!G234),"")</f>
        <v>5.0364437066614018E-2</v>
      </c>
      <c r="H234">
        <f>IFERROR(IF(OR(HLOOKUP($A234,'Z-scores'!$C$2:$UD$20,6,FALSE)&gt;2,HLOOKUP($A234,'Z-scores'!$C$2:$UD$20,6,FALSE)&lt;-2),"",'Total-corrected counts'!H234),"")</f>
        <v>0</v>
      </c>
      <c r="I234">
        <f>IFERROR(IF(OR(HLOOKUP($A234,'Z-scores'!$C$2:$UD$20,7,FALSE)&gt;2,HLOOKUP($A234,'Z-scores'!$C$2:$UD$20,7,FALSE)&lt;-2),"",'Total-corrected counts'!I234),"")</f>
        <v>0</v>
      </c>
      <c r="J234" t="str">
        <f>IFERROR(IF(OR(HLOOKUP($A234,'Z-scores'!$C$2:$UD$20,8,FALSE)&gt;2,HLOOKUP($A234,'Z-scores'!$C$2:$UD$20,8,FALSE)&lt;-2),"",'Total-corrected counts'!J234),"")</f>
        <v/>
      </c>
      <c r="K234">
        <f>IFERROR(IF(OR(HLOOKUP($A234,'Z-scores'!$C$2:$UD$20,9,FALSE)&gt;2,HLOOKUP($A234,'Z-scores'!$C$2:$UD$20,9,FALSE)&lt;-2),"",'Total-corrected counts'!K234),"")</f>
        <v>0</v>
      </c>
      <c r="L234">
        <f>IFERROR(IF(OR(HLOOKUP($A234,'Z-scores'!$C$2:$UD$20,10,FALSE)&gt;2,HLOOKUP($A234,'Z-scores'!$C$2:$UD$20,10,FALSE)&lt;-2),"",'Total-corrected counts'!L234),"")</f>
        <v>0</v>
      </c>
      <c r="M234">
        <f>IFERROR(IF(OR(HLOOKUP($A234,'Z-scores'!$C$2:$UD$20,11,FALSE)&gt;2,HLOOKUP($A234,'Z-scores'!$C$2:$UD$20,11,FALSE)&lt;-2),"",'Total-corrected counts'!M234),"")</f>
        <v>0</v>
      </c>
      <c r="N234">
        <f>IFERROR(IF(OR(HLOOKUP($A234,'Z-scores'!$C$2:$UD$20,12,FALSE)&gt;2,HLOOKUP($A234,'Z-scores'!$C$2:$UD$20,12,FALSE)&lt;-2),"",'Total-corrected counts'!N234),"")</f>
        <v>0</v>
      </c>
      <c r="O234">
        <f>IFERROR(IF(OR(HLOOKUP($A234,'Z-scores'!$C$2:$UD$20,13,FALSE)&gt;2,HLOOKUP($A234,'Z-scores'!$C$2:$UD$20,13,FALSE)&lt;-2),"",'Total-corrected counts'!O234),"")</f>
        <v>0</v>
      </c>
      <c r="P234">
        <f>IFERROR(IF(OR(HLOOKUP($A234,'Z-scores'!$C$2:$UD$20,14,FALSE)&gt;2,HLOOKUP($A234,'Z-scores'!$C$2:$UD$20,14,FALSE)&lt;-2),"",'Total-corrected counts'!P234),"")</f>
        <v>0</v>
      </c>
      <c r="Q234">
        <f>IFERROR(IF(OR(HLOOKUP($A234,'Z-scores'!$C$2:$UD$20,15,FALSE)&gt;2,HLOOKUP($A234,'Z-scores'!$C$2:$UD$20,15,FALSE)&lt;-2),"",'Total-corrected counts'!Q234),"")</f>
        <v>0</v>
      </c>
      <c r="R234">
        <f>IFERROR(IF(OR(HLOOKUP($A234,'Z-scores'!$C$2:$UD$20,16,FALSE)&gt;2,HLOOKUP($A234,'Z-scores'!$C$2:$UD$20,16,FALSE)&lt;-2),"",'Total-corrected counts'!R234),"")</f>
        <v>0</v>
      </c>
      <c r="S234">
        <f>IFERROR(IF(OR(HLOOKUP($A234,'Z-scores'!$C$2:$UD$20,17,FALSE)&gt;2,HLOOKUP($A234,'Z-scores'!$C$2:$UD$20,17,FALSE)&lt;-2),"",'Total-corrected counts'!S234),"")</f>
        <v>0</v>
      </c>
      <c r="T234">
        <f>IFERROR(IF(OR(HLOOKUP($A234,'Z-scores'!$C$2:$UD$20,18,FALSE)&gt;2,HLOOKUP($A234,'Z-scores'!$C$2:$UD$20,18,FALSE)&lt;-2),"",'Total-corrected counts'!T234),"")</f>
        <v>0</v>
      </c>
      <c r="U234">
        <f>IFERROR(IF(OR(HLOOKUP($A234,'Z-scores'!$C$2:$UD$20,19,FALSE)&gt;2,HLOOKUP($A234,'Z-scores'!$C$2:$UD$20,19,FALSE)&lt;-2),"",'Total-corrected counts'!U234),"")</f>
        <v>3.4715743155574262E-2</v>
      </c>
      <c r="V234">
        <f t="shared" si="12"/>
        <v>1</v>
      </c>
      <c r="W234">
        <f t="shared" si="13"/>
        <v>0.73174160089917017</v>
      </c>
      <c r="X234">
        <f t="shared" si="14"/>
        <v>6.9959869962157167E-3</v>
      </c>
      <c r="Y234">
        <f t="shared" si="15"/>
        <v>4.3394678944467828E-3</v>
      </c>
    </row>
    <row r="235" spans="1:25" x14ac:dyDescent="0.25">
      <c r="A235">
        <v>239</v>
      </c>
      <c r="B235" t="s">
        <v>704</v>
      </c>
      <c r="C235">
        <v>66200</v>
      </c>
      <c r="D235">
        <v>856</v>
      </c>
      <c r="E235" t="str">
        <f>IFERROR(IF(OR(HLOOKUP($A235,'Z-scores'!$C$2:$UD$20,3,FALSE)&gt;2,HLOOKUP(A235,'Z-scores'!$C$2:$UD$20,3,FALSE)&lt;-2),"",'Total-corrected counts'!E235),"")</f>
        <v/>
      </c>
      <c r="F235" t="str">
        <f>IFERROR(IF(OR(HLOOKUP($A235,'Z-scores'!$C$2:$UD$20,4,FALSE)&gt;2,HLOOKUP($A235,'Z-scores'!$C$2:$UD$20,4,FALSE)&lt;-2),"",'Total-corrected counts'!F235),"")</f>
        <v/>
      </c>
      <c r="G235" t="str">
        <f>IFERROR(IF(OR(HLOOKUP($A235,'Z-scores'!$C$2:$UD$20,5,FALSE)&gt;2,HLOOKUP($A235,'Z-scores'!$C$2:$UD$20,5,FALSE)&lt;-2),"",'Total-corrected counts'!G235),"")</f>
        <v/>
      </c>
      <c r="H235" t="str">
        <f>IFERROR(IF(OR(HLOOKUP($A235,'Z-scores'!$C$2:$UD$20,6,FALSE)&gt;2,HLOOKUP($A235,'Z-scores'!$C$2:$UD$20,6,FALSE)&lt;-2),"",'Total-corrected counts'!H235),"")</f>
        <v/>
      </c>
      <c r="I235" t="str">
        <f>IFERROR(IF(OR(HLOOKUP($A235,'Z-scores'!$C$2:$UD$20,7,FALSE)&gt;2,HLOOKUP($A235,'Z-scores'!$C$2:$UD$20,7,FALSE)&lt;-2),"",'Total-corrected counts'!I235),"")</f>
        <v/>
      </c>
      <c r="J235" t="str">
        <f>IFERROR(IF(OR(HLOOKUP($A235,'Z-scores'!$C$2:$UD$20,8,FALSE)&gt;2,HLOOKUP($A235,'Z-scores'!$C$2:$UD$20,8,FALSE)&lt;-2),"",'Total-corrected counts'!J235),"")</f>
        <v/>
      </c>
      <c r="K235" t="str">
        <f>IFERROR(IF(OR(HLOOKUP($A235,'Z-scores'!$C$2:$UD$20,9,FALSE)&gt;2,HLOOKUP($A235,'Z-scores'!$C$2:$UD$20,9,FALSE)&lt;-2),"",'Total-corrected counts'!K235),"")</f>
        <v/>
      </c>
      <c r="L235" t="str">
        <f>IFERROR(IF(OR(HLOOKUP($A235,'Z-scores'!$C$2:$UD$20,10,FALSE)&gt;2,HLOOKUP($A235,'Z-scores'!$C$2:$UD$20,10,FALSE)&lt;-2),"",'Total-corrected counts'!L235),"")</f>
        <v/>
      </c>
      <c r="M235" t="str">
        <f>IFERROR(IF(OR(HLOOKUP($A235,'Z-scores'!$C$2:$UD$20,11,FALSE)&gt;2,HLOOKUP($A235,'Z-scores'!$C$2:$UD$20,11,FALSE)&lt;-2),"",'Total-corrected counts'!M235),"")</f>
        <v/>
      </c>
      <c r="N235" t="str">
        <f>IFERROR(IF(OR(HLOOKUP($A235,'Z-scores'!$C$2:$UD$20,12,FALSE)&gt;2,HLOOKUP($A235,'Z-scores'!$C$2:$UD$20,12,FALSE)&lt;-2),"",'Total-corrected counts'!N235),"")</f>
        <v/>
      </c>
      <c r="O235" t="str">
        <f>IFERROR(IF(OR(HLOOKUP($A235,'Z-scores'!$C$2:$UD$20,13,FALSE)&gt;2,HLOOKUP($A235,'Z-scores'!$C$2:$UD$20,13,FALSE)&lt;-2),"",'Total-corrected counts'!O235),"")</f>
        <v/>
      </c>
      <c r="P235" t="str">
        <f>IFERROR(IF(OR(HLOOKUP($A235,'Z-scores'!$C$2:$UD$20,14,FALSE)&gt;2,HLOOKUP($A235,'Z-scores'!$C$2:$UD$20,14,FALSE)&lt;-2),"",'Total-corrected counts'!P235),"")</f>
        <v/>
      </c>
      <c r="Q235" t="str">
        <f>IFERROR(IF(OR(HLOOKUP($A235,'Z-scores'!$C$2:$UD$20,15,FALSE)&gt;2,HLOOKUP($A235,'Z-scores'!$C$2:$UD$20,15,FALSE)&lt;-2),"",'Total-corrected counts'!Q235),"")</f>
        <v/>
      </c>
      <c r="R235" t="str">
        <f>IFERROR(IF(OR(HLOOKUP($A235,'Z-scores'!$C$2:$UD$20,16,FALSE)&gt;2,HLOOKUP($A235,'Z-scores'!$C$2:$UD$20,16,FALSE)&lt;-2),"",'Total-corrected counts'!R235),"")</f>
        <v/>
      </c>
      <c r="S235" t="str">
        <f>IFERROR(IF(OR(HLOOKUP($A235,'Z-scores'!$C$2:$UD$20,17,FALSE)&gt;2,HLOOKUP($A235,'Z-scores'!$C$2:$UD$20,17,FALSE)&lt;-2),"",'Total-corrected counts'!S235),"")</f>
        <v/>
      </c>
      <c r="T235" t="str">
        <f>IFERROR(IF(OR(HLOOKUP($A235,'Z-scores'!$C$2:$UD$20,18,FALSE)&gt;2,HLOOKUP($A235,'Z-scores'!$C$2:$UD$20,18,FALSE)&lt;-2),"",'Total-corrected counts'!T235),"")</f>
        <v/>
      </c>
      <c r="U235" t="str">
        <f>IFERROR(IF(OR(HLOOKUP($A235,'Z-scores'!$C$2:$UD$20,19,FALSE)&gt;2,HLOOKUP($A235,'Z-scores'!$C$2:$UD$20,19,FALSE)&lt;-2),"",'Total-corrected counts'!U235),"")</f>
        <v/>
      </c>
      <c r="V235">
        <f t="shared" si="12"/>
        <v>1</v>
      </c>
      <c r="W235" t="str">
        <f t="shared" si="13"/>
        <v/>
      </c>
      <c r="X235" t="str">
        <f t="shared" si="14"/>
        <v/>
      </c>
      <c r="Y235" t="str">
        <f t="shared" si="15"/>
        <v/>
      </c>
    </row>
    <row r="236" spans="1:25" x14ac:dyDescent="0.25">
      <c r="A236">
        <v>240</v>
      </c>
      <c r="B236" t="s">
        <v>705</v>
      </c>
      <c r="C236">
        <v>36100</v>
      </c>
      <c r="D236">
        <v>663</v>
      </c>
      <c r="E236" t="str">
        <f>IFERROR(IF(OR(HLOOKUP($A236,'Z-scores'!$C$2:$UD$20,3,FALSE)&gt;2,HLOOKUP(A236,'Z-scores'!$C$2:$UD$20,3,FALSE)&lt;-2),"",'Total-corrected counts'!E236),"")</f>
        <v/>
      </c>
      <c r="F236" t="str">
        <f>IFERROR(IF(OR(HLOOKUP($A236,'Z-scores'!$C$2:$UD$20,4,FALSE)&gt;2,HLOOKUP($A236,'Z-scores'!$C$2:$UD$20,4,FALSE)&lt;-2),"",'Total-corrected counts'!F236),"")</f>
        <v/>
      </c>
      <c r="G236" t="str">
        <f>IFERROR(IF(OR(HLOOKUP($A236,'Z-scores'!$C$2:$UD$20,5,FALSE)&gt;2,HLOOKUP($A236,'Z-scores'!$C$2:$UD$20,5,FALSE)&lt;-2),"",'Total-corrected counts'!G236),"")</f>
        <v/>
      </c>
      <c r="H236" t="str">
        <f>IFERROR(IF(OR(HLOOKUP($A236,'Z-scores'!$C$2:$UD$20,6,FALSE)&gt;2,HLOOKUP($A236,'Z-scores'!$C$2:$UD$20,6,FALSE)&lt;-2),"",'Total-corrected counts'!H236),"")</f>
        <v/>
      </c>
      <c r="I236" t="str">
        <f>IFERROR(IF(OR(HLOOKUP($A236,'Z-scores'!$C$2:$UD$20,7,FALSE)&gt;2,HLOOKUP($A236,'Z-scores'!$C$2:$UD$20,7,FALSE)&lt;-2),"",'Total-corrected counts'!I236),"")</f>
        <v/>
      </c>
      <c r="J236" t="str">
        <f>IFERROR(IF(OR(HLOOKUP($A236,'Z-scores'!$C$2:$UD$20,8,FALSE)&gt;2,HLOOKUP($A236,'Z-scores'!$C$2:$UD$20,8,FALSE)&lt;-2),"",'Total-corrected counts'!J236),"")</f>
        <v/>
      </c>
      <c r="K236" t="str">
        <f>IFERROR(IF(OR(HLOOKUP($A236,'Z-scores'!$C$2:$UD$20,9,FALSE)&gt;2,HLOOKUP($A236,'Z-scores'!$C$2:$UD$20,9,FALSE)&lt;-2),"",'Total-corrected counts'!K236),"")</f>
        <v/>
      </c>
      <c r="L236" t="str">
        <f>IFERROR(IF(OR(HLOOKUP($A236,'Z-scores'!$C$2:$UD$20,10,FALSE)&gt;2,HLOOKUP($A236,'Z-scores'!$C$2:$UD$20,10,FALSE)&lt;-2),"",'Total-corrected counts'!L236),"")</f>
        <v/>
      </c>
      <c r="M236" t="str">
        <f>IFERROR(IF(OR(HLOOKUP($A236,'Z-scores'!$C$2:$UD$20,11,FALSE)&gt;2,HLOOKUP($A236,'Z-scores'!$C$2:$UD$20,11,FALSE)&lt;-2),"",'Total-corrected counts'!M236),"")</f>
        <v/>
      </c>
      <c r="N236" t="str">
        <f>IFERROR(IF(OR(HLOOKUP($A236,'Z-scores'!$C$2:$UD$20,12,FALSE)&gt;2,HLOOKUP($A236,'Z-scores'!$C$2:$UD$20,12,FALSE)&lt;-2),"",'Total-corrected counts'!N236),"")</f>
        <v/>
      </c>
      <c r="O236" t="str">
        <f>IFERROR(IF(OR(HLOOKUP($A236,'Z-scores'!$C$2:$UD$20,13,FALSE)&gt;2,HLOOKUP($A236,'Z-scores'!$C$2:$UD$20,13,FALSE)&lt;-2),"",'Total-corrected counts'!O236),"")</f>
        <v/>
      </c>
      <c r="P236" t="str">
        <f>IFERROR(IF(OR(HLOOKUP($A236,'Z-scores'!$C$2:$UD$20,14,FALSE)&gt;2,HLOOKUP($A236,'Z-scores'!$C$2:$UD$20,14,FALSE)&lt;-2),"",'Total-corrected counts'!P236),"")</f>
        <v/>
      </c>
      <c r="Q236" t="str">
        <f>IFERROR(IF(OR(HLOOKUP($A236,'Z-scores'!$C$2:$UD$20,15,FALSE)&gt;2,HLOOKUP($A236,'Z-scores'!$C$2:$UD$20,15,FALSE)&lt;-2),"",'Total-corrected counts'!Q236),"")</f>
        <v/>
      </c>
      <c r="R236" t="str">
        <f>IFERROR(IF(OR(HLOOKUP($A236,'Z-scores'!$C$2:$UD$20,16,FALSE)&gt;2,HLOOKUP($A236,'Z-scores'!$C$2:$UD$20,16,FALSE)&lt;-2),"",'Total-corrected counts'!R236),"")</f>
        <v/>
      </c>
      <c r="S236" t="str">
        <f>IFERROR(IF(OR(HLOOKUP($A236,'Z-scores'!$C$2:$UD$20,17,FALSE)&gt;2,HLOOKUP($A236,'Z-scores'!$C$2:$UD$20,17,FALSE)&lt;-2),"",'Total-corrected counts'!S236),"")</f>
        <v/>
      </c>
      <c r="T236" t="str">
        <f>IFERROR(IF(OR(HLOOKUP($A236,'Z-scores'!$C$2:$UD$20,18,FALSE)&gt;2,HLOOKUP($A236,'Z-scores'!$C$2:$UD$20,18,FALSE)&lt;-2),"",'Total-corrected counts'!T236),"")</f>
        <v/>
      </c>
      <c r="U236" t="str">
        <f>IFERROR(IF(OR(HLOOKUP($A236,'Z-scores'!$C$2:$UD$20,19,FALSE)&gt;2,HLOOKUP($A236,'Z-scores'!$C$2:$UD$20,19,FALSE)&lt;-2),"",'Total-corrected counts'!U236),"")</f>
        <v/>
      </c>
      <c r="V236">
        <f t="shared" si="12"/>
        <v>1</v>
      </c>
      <c r="W236" t="str">
        <f t="shared" si="13"/>
        <v/>
      </c>
      <c r="X236" t="str">
        <f t="shared" si="14"/>
        <v/>
      </c>
      <c r="Y236" t="str">
        <f t="shared" si="15"/>
        <v/>
      </c>
    </row>
    <row r="237" spans="1:25" x14ac:dyDescent="0.25">
      <c r="A237">
        <v>241</v>
      </c>
      <c r="B237" t="s">
        <v>706</v>
      </c>
      <c r="C237">
        <v>27500</v>
      </c>
      <c r="D237">
        <v>22</v>
      </c>
      <c r="E237" t="str">
        <f>IFERROR(IF(OR(HLOOKUP($A237,'Z-scores'!$C$2:$UD$20,3,FALSE)&gt;2,HLOOKUP(A237,'Z-scores'!$C$2:$UD$20,3,FALSE)&lt;-2),"",'Total-corrected counts'!E237),"")</f>
        <v/>
      </c>
      <c r="F237" t="str">
        <f>IFERROR(IF(OR(HLOOKUP($A237,'Z-scores'!$C$2:$UD$20,4,FALSE)&gt;2,HLOOKUP($A237,'Z-scores'!$C$2:$UD$20,4,FALSE)&lt;-2),"",'Total-corrected counts'!F237),"")</f>
        <v/>
      </c>
      <c r="G237" t="str">
        <f>IFERROR(IF(OR(HLOOKUP($A237,'Z-scores'!$C$2:$UD$20,5,FALSE)&gt;2,HLOOKUP($A237,'Z-scores'!$C$2:$UD$20,5,FALSE)&lt;-2),"",'Total-corrected counts'!G237),"")</f>
        <v/>
      </c>
      <c r="H237" t="str">
        <f>IFERROR(IF(OR(HLOOKUP($A237,'Z-scores'!$C$2:$UD$20,6,FALSE)&gt;2,HLOOKUP($A237,'Z-scores'!$C$2:$UD$20,6,FALSE)&lt;-2),"",'Total-corrected counts'!H237),"")</f>
        <v/>
      </c>
      <c r="I237" t="str">
        <f>IFERROR(IF(OR(HLOOKUP($A237,'Z-scores'!$C$2:$UD$20,7,FALSE)&gt;2,HLOOKUP($A237,'Z-scores'!$C$2:$UD$20,7,FALSE)&lt;-2),"",'Total-corrected counts'!I237),"")</f>
        <v/>
      </c>
      <c r="J237" t="str">
        <f>IFERROR(IF(OR(HLOOKUP($A237,'Z-scores'!$C$2:$UD$20,8,FALSE)&gt;2,HLOOKUP($A237,'Z-scores'!$C$2:$UD$20,8,FALSE)&lt;-2),"",'Total-corrected counts'!J237),"")</f>
        <v/>
      </c>
      <c r="K237" t="str">
        <f>IFERROR(IF(OR(HLOOKUP($A237,'Z-scores'!$C$2:$UD$20,9,FALSE)&gt;2,HLOOKUP($A237,'Z-scores'!$C$2:$UD$20,9,FALSE)&lt;-2),"",'Total-corrected counts'!K237),"")</f>
        <v/>
      </c>
      <c r="L237" t="str">
        <f>IFERROR(IF(OR(HLOOKUP($A237,'Z-scores'!$C$2:$UD$20,10,FALSE)&gt;2,HLOOKUP($A237,'Z-scores'!$C$2:$UD$20,10,FALSE)&lt;-2),"",'Total-corrected counts'!L237),"")</f>
        <v/>
      </c>
      <c r="M237" t="str">
        <f>IFERROR(IF(OR(HLOOKUP($A237,'Z-scores'!$C$2:$UD$20,11,FALSE)&gt;2,HLOOKUP($A237,'Z-scores'!$C$2:$UD$20,11,FALSE)&lt;-2),"",'Total-corrected counts'!M237),"")</f>
        <v/>
      </c>
      <c r="N237" t="str">
        <f>IFERROR(IF(OR(HLOOKUP($A237,'Z-scores'!$C$2:$UD$20,12,FALSE)&gt;2,HLOOKUP($A237,'Z-scores'!$C$2:$UD$20,12,FALSE)&lt;-2),"",'Total-corrected counts'!N237),"")</f>
        <v/>
      </c>
      <c r="O237" t="str">
        <f>IFERROR(IF(OR(HLOOKUP($A237,'Z-scores'!$C$2:$UD$20,13,FALSE)&gt;2,HLOOKUP($A237,'Z-scores'!$C$2:$UD$20,13,FALSE)&lt;-2),"",'Total-corrected counts'!O237),"")</f>
        <v/>
      </c>
      <c r="P237" t="str">
        <f>IFERROR(IF(OR(HLOOKUP($A237,'Z-scores'!$C$2:$UD$20,14,FALSE)&gt;2,HLOOKUP($A237,'Z-scores'!$C$2:$UD$20,14,FALSE)&lt;-2),"",'Total-corrected counts'!P237),"")</f>
        <v/>
      </c>
      <c r="Q237" t="str">
        <f>IFERROR(IF(OR(HLOOKUP($A237,'Z-scores'!$C$2:$UD$20,15,FALSE)&gt;2,HLOOKUP($A237,'Z-scores'!$C$2:$UD$20,15,FALSE)&lt;-2),"",'Total-corrected counts'!Q237),"")</f>
        <v/>
      </c>
      <c r="R237" t="str">
        <f>IFERROR(IF(OR(HLOOKUP($A237,'Z-scores'!$C$2:$UD$20,16,FALSE)&gt;2,HLOOKUP($A237,'Z-scores'!$C$2:$UD$20,16,FALSE)&lt;-2),"",'Total-corrected counts'!R237),"")</f>
        <v/>
      </c>
      <c r="S237" t="str">
        <f>IFERROR(IF(OR(HLOOKUP($A237,'Z-scores'!$C$2:$UD$20,17,FALSE)&gt;2,HLOOKUP($A237,'Z-scores'!$C$2:$UD$20,17,FALSE)&lt;-2),"",'Total-corrected counts'!S237),"")</f>
        <v/>
      </c>
      <c r="T237" t="str">
        <f>IFERROR(IF(OR(HLOOKUP($A237,'Z-scores'!$C$2:$UD$20,18,FALSE)&gt;2,HLOOKUP($A237,'Z-scores'!$C$2:$UD$20,18,FALSE)&lt;-2),"",'Total-corrected counts'!T237),"")</f>
        <v/>
      </c>
      <c r="U237" t="str">
        <f>IFERROR(IF(OR(HLOOKUP($A237,'Z-scores'!$C$2:$UD$20,19,FALSE)&gt;2,HLOOKUP($A237,'Z-scores'!$C$2:$UD$20,19,FALSE)&lt;-2),"",'Total-corrected counts'!U237),"")</f>
        <v/>
      </c>
      <c r="V237">
        <f t="shared" si="12"/>
        <v>1</v>
      </c>
      <c r="W237" t="str">
        <f t="shared" si="13"/>
        <v/>
      </c>
      <c r="X237" t="str">
        <f t="shared" si="14"/>
        <v/>
      </c>
      <c r="Y237" t="str">
        <f t="shared" si="15"/>
        <v/>
      </c>
    </row>
    <row r="238" spans="1:25" x14ac:dyDescent="0.25">
      <c r="A238">
        <v>242</v>
      </c>
      <c r="B238" t="s">
        <v>707</v>
      </c>
      <c r="C238">
        <v>49400</v>
      </c>
      <c r="D238">
        <v>275</v>
      </c>
      <c r="E238" t="str">
        <f>IFERROR(IF(OR(HLOOKUP($A238,'Z-scores'!$C$2:$UD$20,3,FALSE)&gt;2,HLOOKUP(A238,'Z-scores'!$C$2:$UD$20,3,FALSE)&lt;-2),"",'Total-corrected counts'!E238),"")</f>
        <v/>
      </c>
      <c r="F238" t="str">
        <f>IFERROR(IF(OR(HLOOKUP($A238,'Z-scores'!$C$2:$UD$20,4,FALSE)&gt;2,HLOOKUP($A238,'Z-scores'!$C$2:$UD$20,4,FALSE)&lt;-2),"",'Total-corrected counts'!F238),"")</f>
        <v/>
      </c>
      <c r="G238" t="str">
        <f>IFERROR(IF(OR(HLOOKUP($A238,'Z-scores'!$C$2:$UD$20,5,FALSE)&gt;2,HLOOKUP($A238,'Z-scores'!$C$2:$UD$20,5,FALSE)&lt;-2),"",'Total-corrected counts'!G238),"")</f>
        <v/>
      </c>
      <c r="H238" t="str">
        <f>IFERROR(IF(OR(HLOOKUP($A238,'Z-scores'!$C$2:$UD$20,6,FALSE)&gt;2,HLOOKUP($A238,'Z-scores'!$C$2:$UD$20,6,FALSE)&lt;-2),"",'Total-corrected counts'!H238),"")</f>
        <v/>
      </c>
      <c r="I238" t="str">
        <f>IFERROR(IF(OR(HLOOKUP($A238,'Z-scores'!$C$2:$UD$20,7,FALSE)&gt;2,HLOOKUP($A238,'Z-scores'!$C$2:$UD$20,7,FALSE)&lt;-2),"",'Total-corrected counts'!I238),"")</f>
        <v/>
      </c>
      <c r="J238" t="str">
        <f>IFERROR(IF(OR(HLOOKUP($A238,'Z-scores'!$C$2:$UD$20,8,FALSE)&gt;2,HLOOKUP($A238,'Z-scores'!$C$2:$UD$20,8,FALSE)&lt;-2),"",'Total-corrected counts'!J238),"")</f>
        <v/>
      </c>
      <c r="K238" t="str">
        <f>IFERROR(IF(OR(HLOOKUP($A238,'Z-scores'!$C$2:$UD$20,9,FALSE)&gt;2,HLOOKUP($A238,'Z-scores'!$C$2:$UD$20,9,FALSE)&lt;-2),"",'Total-corrected counts'!K238),"")</f>
        <v/>
      </c>
      <c r="L238" t="str">
        <f>IFERROR(IF(OR(HLOOKUP($A238,'Z-scores'!$C$2:$UD$20,10,FALSE)&gt;2,HLOOKUP($A238,'Z-scores'!$C$2:$UD$20,10,FALSE)&lt;-2),"",'Total-corrected counts'!L238),"")</f>
        <v/>
      </c>
      <c r="M238" t="str">
        <f>IFERROR(IF(OR(HLOOKUP($A238,'Z-scores'!$C$2:$UD$20,11,FALSE)&gt;2,HLOOKUP($A238,'Z-scores'!$C$2:$UD$20,11,FALSE)&lt;-2),"",'Total-corrected counts'!M238),"")</f>
        <v/>
      </c>
      <c r="N238" t="str">
        <f>IFERROR(IF(OR(HLOOKUP($A238,'Z-scores'!$C$2:$UD$20,12,FALSE)&gt;2,HLOOKUP($A238,'Z-scores'!$C$2:$UD$20,12,FALSE)&lt;-2),"",'Total-corrected counts'!N238),"")</f>
        <v/>
      </c>
      <c r="O238" t="str">
        <f>IFERROR(IF(OR(HLOOKUP($A238,'Z-scores'!$C$2:$UD$20,13,FALSE)&gt;2,HLOOKUP($A238,'Z-scores'!$C$2:$UD$20,13,FALSE)&lt;-2),"",'Total-corrected counts'!O238),"")</f>
        <v/>
      </c>
      <c r="P238" t="str">
        <f>IFERROR(IF(OR(HLOOKUP($A238,'Z-scores'!$C$2:$UD$20,14,FALSE)&gt;2,HLOOKUP($A238,'Z-scores'!$C$2:$UD$20,14,FALSE)&lt;-2),"",'Total-corrected counts'!P238),"")</f>
        <v/>
      </c>
      <c r="Q238" t="str">
        <f>IFERROR(IF(OR(HLOOKUP($A238,'Z-scores'!$C$2:$UD$20,15,FALSE)&gt;2,HLOOKUP($A238,'Z-scores'!$C$2:$UD$20,15,FALSE)&lt;-2),"",'Total-corrected counts'!Q238),"")</f>
        <v/>
      </c>
      <c r="R238" t="str">
        <f>IFERROR(IF(OR(HLOOKUP($A238,'Z-scores'!$C$2:$UD$20,16,FALSE)&gt;2,HLOOKUP($A238,'Z-scores'!$C$2:$UD$20,16,FALSE)&lt;-2),"",'Total-corrected counts'!R238),"")</f>
        <v/>
      </c>
      <c r="S238" t="str">
        <f>IFERROR(IF(OR(HLOOKUP($A238,'Z-scores'!$C$2:$UD$20,17,FALSE)&gt;2,HLOOKUP($A238,'Z-scores'!$C$2:$UD$20,17,FALSE)&lt;-2),"",'Total-corrected counts'!S238),"")</f>
        <v/>
      </c>
      <c r="T238" t="str">
        <f>IFERROR(IF(OR(HLOOKUP($A238,'Z-scores'!$C$2:$UD$20,18,FALSE)&gt;2,HLOOKUP($A238,'Z-scores'!$C$2:$UD$20,18,FALSE)&lt;-2),"",'Total-corrected counts'!T238),"")</f>
        <v/>
      </c>
      <c r="U238" t="str">
        <f>IFERROR(IF(OR(HLOOKUP($A238,'Z-scores'!$C$2:$UD$20,19,FALSE)&gt;2,HLOOKUP($A238,'Z-scores'!$C$2:$UD$20,19,FALSE)&lt;-2),"",'Total-corrected counts'!U238),"")</f>
        <v/>
      </c>
      <c r="V238">
        <f t="shared" si="12"/>
        <v>1</v>
      </c>
      <c r="W238" t="str">
        <f t="shared" si="13"/>
        <v/>
      </c>
      <c r="X238" t="str">
        <f t="shared" si="14"/>
        <v/>
      </c>
      <c r="Y238" t="str">
        <f t="shared" si="15"/>
        <v/>
      </c>
    </row>
    <row r="239" spans="1:25" x14ac:dyDescent="0.25">
      <c r="A239">
        <v>243</v>
      </c>
      <c r="B239" t="s">
        <v>134</v>
      </c>
      <c r="C239">
        <v>11200</v>
      </c>
      <c r="D239">
        <v>1011</v>
      </c>
      <c r="E239" t="str">
        <f>IFERROR(IF(OR(HLOOKUP($A239,'Z-scores'!$C$2:$UD$20,3,FALSE)&gt;2,HLOOKUP(A239,'Z-scores'!$C$2:$UD$20,3,FALSE)&lt;-2),"",'Total-corrected counts'!E239),"")</f>
        <v/>
      </c>
      <c r="F239">
        <f>IFERROR(IF(OR(HLOOKUP($A239,'Z-scores'!$C$2:$UD$20,4,FALSE)&gt;2,HLOOKUP($A239,'Z-scores'!$C$2:$UD$20,4,FALSE)&lt;-2),"",'Total-corrected counts'!F239),"")</f>
        <v>6.5623902850374227E-2</v>
      </c>
      <c r="G239">
        <f>IFERROR(IF(OR(HLOOKUP($A239,'Z-scores'!$C$2:$UD$20,5,FALSE)&gt;2,HLOOKUP($A239,'Z-scores'!$C$2:$UD$20,5,FALSE)&lt;-2),"",'Total-corrected counts'!G239),"")</f>
        <v>1.430350012691838</v>
      </c>
      <c r="H239">
        <f>IFERROR(IF(OR(HLOOKUP($A239,'Z-scores'!$C$2:$UD$20,6,FALSE)&gt;2,HLOOKUP($A239,'Z-scores'!$C$2:$UD$20,6,FALSE)&lt;-2),"",'Total-corrected counts'!H239),"")</f>
        <v>2.6245967998067852</v>
      </c>
      <c r="I239">
        <f>IFERROR(IF(OR(HLOOKUP($A239,'Z-scores'!$C$2:$UD$20,7,FALSE)&gt;2,HLOOKUP($A239,'Z-scores'!$C$2:$UD$20,7,FALSE)&lt;-2),"",'Total-corrected counts'!I239),"")</f>
        <v>0.89890684308226532</v>
      </c>
      <c r="J239">
        <f>IFERROR(IF(OR(HLOOKUP($A239,'Z-scores'!$C$2:$UD$20,8,FALSE)&gt;2,HLOOKUP($A239,'Z-scores'!$C$2:$UD$20,8,FALSE)&lt;-2),"",'Total-corrected counts'!J239),"")</f>
        <v>2.7710883770100252</v>
      </c>
      <c r="K239">
        <f>IFERROR(IF(OR(HLOOKUP($A239,'Z-scores'!$C$2:$UD$20,9,FALSE)&gt;2,HLOOKUP($A239,'Z-scores'!$C$2:$UD$20,9,FALSE)&lt;-2),"",'Total-corrected counts'!K239),"")</f>
        <v>1.2085400523997993</v>
      </c>
      <c r="L239">
        <f>IFERROR(IF(OR(HLOOKUP($A239,'Z-scores'!$C$2:$UD$20,10,FALSE)&gt;2,HLOOKUP($A239,'Z-scores'!$C$2:$UD$20,10,FALSE)&lt;-2),"",'Total-corrected counts'!L239),"")</f>
        <v>2.2534162849235426</v>
      </c>
      <c r="M239">
        <f>IFERROR(IF(OR(HLOOKUP($A239,'Z-scores'!$C$2:$UD$20,11,FALSE)&gt;2,HLOOKUP($A239,'Z-scores'!$C$2:$UD$20,11,FALSE)&lt;-2),"",'Total-corrected counts'!M239),"")</f>
        <v>2.7830176942790557</v>
      </c>
      <c r="N239">
        <f>IFERROR(IF(OR(HLOOKUP($A239,'Z-scores'!$C$2:$UD$20,12,FALSE)&gt;2,HLOOKUP($A239,'Z-scores'!$C$2:$UD$20,12,FALSE)&lt;-2),"",'Total-corrected counts'!N239),"")</f>
        <v>6.763153095608808</v>
      </c>
      <c r="O239">
        <f>IFERROR(IF(OR(HLOOKUP($A239,'Z-scores'!$C$2:$UD$20,13,FALSE)&gt;2,HLOOKUP($A239,'Z-scores'!$C$2:$UD$20,13,FALSE)&lt;-2),"",'Total-corrected counts'!O239),"")</f>
        <v>1.0735438084959381</v>
      </c>
      <c r="P239">
        <f>IFERROR(IF(OR(HLOOKUP($A239,'Z-scores'!$C$2:$UD$20,14,FALSE)&gt;2,HLOOKUP($A239,'Z-scores'!$C$2:$UD$20,14,FALSE)&lt;-2),"",'Total-corrected counts'!P239),"")</f>
        <v>2.9061704409130673</v>
      </c>
      <c r="Q239">
        <f>IFERROR(IF(OR(HLOOKUP($A239,'Z-scores'!$C$2:$UD$20,15,FALSE)&gt;2,HLOOKUP($A239,'Z-scores'!$C$2:$UD$20,15,FALSE)&lt;-2),"",'Total-corrected counts'!Q239),"")</f>
        <v>1.8136998697256437</v>
      </c>
      <c r="R239">
        <f>IFERROR(IF(OR(HLOOKUP($A239,'Z-scores'!$C$2:$UD$20,16,FALSE)&gt;2,HLOOKUP($A239,'Z-scores'!$C$2:$UD$20,16,FALSE)&lt;-2),"",'Total-corrected counts'!R239),"")</f>
        <v>1.955398482562694</v>
      </c>
      <c r="S239">
        <f>IFERROR(IF(OR(HLOOKUP($A239,'Z-scores'!$C$2:$UD$20,17,FALSE)&gt;2,HLOOKUP($A239,'Z-scores'!$C$2:$UD$20,17,FALSE)&lt;-2),"",'Total-corrected counts'!S239),"")</f>
        <v>1.6936841865267422</v>
      </c>
      <c r="T239" t="str">
        <f>IFERROR(IF(OR(HLOOKUP($A239,'Z-scores'!$C$2:$UD$20,18,FALSE)&gt;2,HLOOKUP($A239,'Z-scores'!$C$2:$UD$20,18,FALSE)&lt;-2),"",'Total-corrected counts'!T239),"")</f>
        <v/>
      </c>
      <c r="U239">
        <f>IFERROR(IF(OR(HLOOKUP($A239,'Z-scores'!$C$2:$UD$20,19,FALSE)&gt;2,HLOOKUP($A239,'Z-scores'!$C$2:$UD$20,19,FALSE)&lt;-2),"",'Total-corrected counts'!U239),"")</f>
        <v>3.2502614529406406</v>
      </c>
      <c r="V239">
        <f t="shared" si="12"/>
        <v>1</v>
      </c>
      <c r="W239">
        <f t="shared" si="13"/>
        <v>0.20688893025805832</v>
      </c>
      <c r="X239">
        <f t="shared" si="14"/>
        <v>1.7544424958804608</v>
      </c>
      <c r="Y239">
        <f t="shared" si="15"/>
        <v>2.7794159052533622</v>
      </c>
    </row>
    <row r="240" spans="1:25" x14ac:dyDescent="0.25">
      <c r="A240">
        <v>244</v>
      </c>
      <c r="B240" t="s">
        <v>708</v>
      </c>
      <c r="C240">
        <v>30500</v>
      </c>
      <c r="D240">
        <v>507</v>
      </c>
      <c r="E240" t="str">
        <f>IFERROR(IF(OR(HLOOKUP($A240,'Z-scores'!$C$2:$UD$20,3,FALSE)&gt;2,HLOOKUP(A240,'Z-scores'!$C$2:$UD$20,3,FALSE)&lt;-2),"",'Total-corrected counts'!E240),"")</f>
        <v/>
      </c>
      <c r="F240" t="str">
        <f>IFERROR(IF(OR(HLOOKUP($A240,'Z-scores'!$C$2:$UD$20,4,FALSE)&gt;2,HLOOKUP($A240,'Z-scores'!$C$2:$UD$20,4,FALSE)&lt;-2),"",'Total-corrected counts'!F240),"")</f>
        <v/>
      </c>
      <c r="G240" t="str">
        <f>IFERROR(IF(OR(HLOOKUP($A240,'Z-scores'!$C$2:$UD$20,5,FALSE)&gt;2,HLOOKUP($A240,'Z-scores'!$C$2:$UD$20,5,FALSE)&lt;-2),"",'Total-corrected counts'!G240),"")</f>
        <v/>
      </c>
      <c r="H240" t="str">
        <f>IFERROR(IF(OR(HLOOKUP($A240,'Z-scores'!$C$2:$UD$20,6,FALSE)&gt;2,HLOOKUP($A240,'Z-scores'!$C$2:$UD$20,6,FALSE)&lt;-2),"",'Total-corrected counts'!H240),"")</f>
        <v/>
      </c>
      <c r="I240" t="str">
        <f>IFERROR(IF(OR(HLOOKUP($A240,'Z-scores'!$C$2:$UD$20,7,FALSE)&gt;2,HLOOKUP($A240,'Z-scores'!$C$2:$UD$20,7,FALSE)&lt;-2),"",'Total-corrected counts'!I240),"")</f>
        <v/>
      </c>
      <c r="J240" t="str">
        <f>IFERROR(IF(OR(HLOOKUP($A240,'Z-scores'!$C$2:$UD$20,8,FALSE)&gt;2,HLOOKUP($A240,'Z-scores'!$C$2:$UD$20,8,FALSE)&lt;-2),"",'Total-corrected counts'!J240),"")</f>
        <v/>
      </c>
      <c r="K240" t="str">
        <f>IFERROR(IF(OR(HLOOKUP($A240,'Z-scores'!$C$2:$UD$20,9,FALSE)&gt;2,HLOOKUP($A240,'Z-scores'!$C$2:$UD$20,9,FALSE)&lt;-2),"",'Total-corrected counts'!K240),"")</f>
        <v/>
      </c>
      <c r="L240" t="str">
        <f>IFERROR(IF(OR(HLOOKUP($A240,'Z-scores'!$C$2:$UD$20,10,FALSE)&gt;2,HLOOKUP($A240,'Z-scores'!$C$2:$UD$20,10,FALSE)&lt;-2),"",'Total-corrected counts'!L240),"")</f>
        <v/>
      </c>
      <c r="M240" t="str">
        <f>IFERROR(IF(OR(HLOOKUP($A240,'Z-scores'!$C$2:$UD$20,11,FALSE)&gt;2,HLOOKUP($A240,'Z-scores'!$C$2:$UD$20,11,FALSE)&lt;-2),"",'Total-corrected counts'!M240),"")</f>
        <v/>
      </c>
      <c r="N240" t="str">
        <f>IFERROR(IF(OR(HLOOKUP($A240,'Z-scores'!$C$2:$UD$20,12,FALSE)&gt;2,HLOOKUP($A240,'Z-scores'!$C$2:$UD$20,12,FALSE)&lt;-2),"",'Total-corrected counts'!N240),"")</f>
        <v/>
      </c>
      <c r="O240" t="str">
        <f>IFERROR(IF(OR(HLOOKUP($A240,'Z-scores'!$C$2:$UD$20,13,FALSE)&gt;2,HLOOKUP($A240,'Z-scores'!$C$2:$UD$20,13,FALSE)&lt;-2),"",'Total-corrected counts'!O240),"")</f>
        <v/>
      </c>
      <c r="P240" t="str">
        <f>IFERROR(IF(OR(HLOOKUP($A240,'Z-scores'!$C$2:$UD$20,14,FALSE)&gt;2,HLOOKUP($A240,'Z-scores'!$C$2:$UD$20,14,FALSE)&lt;-2),"",'Total-corrected counts'!P240),"")</f>
        <v/>
      </c>
      <c r="Q240" t="str">
        <f>IFERROR(IF(OR(HLOOKUP($A240,'Z-scores'!$C$2:$UD$20,15,FALSE)&gt;2,HLOOKUP($A240,'Z-scores'!$C$2:$UD$20,15,FALSE)&lt;-2),"",'Total-corrected counts'!Q240),"")</f>
        <v/>
      </c>
      <c r="R240" t="str">
        <f>IFERROR(IF(OR(HLOOKUP($A240,'Z-scores'!$C$2:$UD$20,16,FALSE)&gt;2,HLOOKUP($A240,'Z-scores'!$C$2:$UD$20,16,FALSE)&lt;-2),"",'Total-corrected counts'!R240),"")</f>
        <v/>
      </c>
      <c r="S240" t="str">
        <f>IFERROR(IF(OR(HLOOKUP($A240,'Z-scores'!$C$2:$UD$20,17,FALSE)&gt;2,HLOOKUP($A240,'Z-scores'!$C$2:$UD$20,17,FALSE)&lt;-2),"",'Total-corrected counts'!S240),"")</f>
        <v/>
      </c>
      <c r="T240" t="str">
        <f>IFERROR(IF(OR(HLOOKUP($A240,'Z-scores'!$C$2:$UD$20,18,FALSE)&gt;2,HLOOKUP($A240,'Z-scores'!$C$2:$UD$20,18,FALSE)&lt;-2),"",'Total-corrected counts'!T240),"")</f>
        <v/>
      </c>
      <c r="U240" t="str">
        <f>IFERROR(IF(OR(HLOOKUP($A240,'Z-scores'!$C$2:$UD$20,19,FALSE)&gt;2,HLOOKUP($A240,'Z-scores'!$C$2:$UD$20,19,FALSE)&lt;-2),"",'Total-corrected counts'!U240),"")</f>
        <v/>
      </c>
      <c r="V240">
        <f t="shared" si="12"/>
        <v>1</v>
      </c>
      <c r="W240" t="str">
        <f t="shared" si="13"/>
        <v/>
      </c>
      <c r="X240" t="str">
        <f t="shared" si="14"/>
        <v/>
      </c>
      <c r="Y240" t="str">
        <f t="shared" si="15"/>
        <v/>
      </c>
    </row>
    <row r="241" spans="1:25" x14ac:dyDescent="0.25">
      <c r="A241">
        <v>245</v>
      </c>
      <c r="B241" t="s">
        <v>709</v>
      </c>
      <c r="C241">
        <v>103400</v>
      </c>
      <c r="D241">
        <v>871</v>
      </c>
      <c r="E241" t="str">
        <f>IFERROR(IF(OR(HLOOKUP($A241,'Z-scores'!$C$2:$UD$20,3,FALSE)&gt;2,HLOOKUP(A241,'Z-scores'!$C$2:$UD$20,3,FALSE)&lt;-2),"",'Total-corrected counts'!E241),"")</f>
        <v/>
      </c>
      <c r="F241" t="str">
        <f>IFERROR(IF(OR(HLOOKUP($A241,'Z-scores'!$C$2:$UD$20,4,FALSE)&gt;2,HLOOKUP($A241,'Z-scores'!$C$2:$UD$20,4,FALSE)&lt;-2),"",'Total-corrected counts'!F241),"")</f>
        <v/>
      </c>
      <c r="G241" t="str">
        <f>IFERROR(IF(OR(HLOOKUP($A241,'Z-scores'!$C$2:$UD$20,5,FALSE)&gt;2,HLOOKUP($A241,'Z-scores'!$C$2:$UD$20,5,FALSE)&lt;-2),"",'Total-corrected counts'!G241),"")</f>
        <v/>
      </c>
      <c r="H241" t="str">
        <f>IFERROR(IF(OR(HLOOKUP($A241,'Z-scores'!$C$2:$UD$20,6,FALSE)&gt;2,HLOOKUP($A241,'Z-scores'!$C$2:$UD$20,6,FALSE)&lt;-2),"",'Total-corrected counts'!H241),"")</f>
        <v/>
      </c>
      <c r="I241" t="str">
        <f>IFERROR(IF(OR(HLOOKUP($A241,'Z-scores'!$C$2:$UD$20,7,FALSE)&gt;2,HLOOKUP($A241,'Z-scores'!$C$2:$UD$20,7,FALSE)&lt;-2),"",'Total-corrected counts'!I241),"")</f>
        <v/>
      </c>
      <c r="J241" t="str">
        <f>IFERROR(IF(OR(HLOOKUP($A241,'Z-scores'!$C$2:$UD$20,8,FALSE)&gt;2,HLOOKUP($A241,'Z-scores'!$C$2:$UD$20,8,FALSE)&lt;-2),"",'Total-corrected counts'!J241),"")</f>
        <v/>
      </c>
      <c r="K241" t="str">
        <f>IFERROR(IF(OR(HLOOKUP($A241,'Z-scores'!$C$2:$UD$20,9,FALSE)&gt;2,HLOOKUP($A241,'Z-scores'!$C$2:$UD$20,9,FALSE)&lt;-2),"",'Total-corrected counts'!K241),"")</f>
        <v/>
      </c>
      <c r="L241" t="str">
        <f>IFERROR(IF(OR(HLOOKUP($A241,'Z-scores'!$C$2:$UD$20,10,FALSE)&gt;2,HLOOKUP($A241,'Z-scores'!$C$2:$UD$20,10,FALSE)&lt;-2),"",'Total-corrected counts'!L241),"")</f>
        <v/>
      </c>
      <c r="M241" t="str">
        <f>IFERROR(IF(OR(HLOOKUP($A241,'Z-scores'!$C$2:$UD$20,11,FALSE)&gt;2,HLOOKUP($A241,'Z-scores'!$C$2:$UD$20,11,FALSE)&lt;-2),"",'Total-corrected counts'!M241),"")</f>
        <v/>
      </c>
      <c r="N241" t="str">
        <f>IFERROR(IF(OR(HLOOKUP($A241,'Z-scores'!$C$2:$UD$20,12,FALSE)&gt;2,HLOOKUP($A241,'Z-scores'!$C$2:$UD$20,12,FALSE)&lt;-2),"",'Total-corrected counts'!N241),"")</f>
        <v/>
      </c>
      <c r="O241" t="str">
        <f>IFERROR(IF(OR(HLOOKUP($A241,'Z-scores'!$C$2:$UD$20,13,FALSE)&gt;2,HLOOKUP($A241,'Z-scores'!$C$2:$UD$20,13,FALSE)&lt;-2),"",'Total-corrected counts'!O241),"")</f>
        <v/>
      </c>
      <c r="P241" t="str">
        <f>IFERROR(IF(OR(HLOOKUP($A241,'Z-scores'!$C$2:$UD$20,14,FALSE)&gt;2,HLOOKUP($A241,'Z-scores'!$C$2:$UD$20,14,FALSE)&lt;-2),"",'Total-corrected counts'!P241),"")</f>
        <v/>
      </c>
      <c r="Q241" t="str">
        <f>IFERROR(IF(OR(HLOOKUP($A241,'Z-scores'!$C$2:$UD$20,15,FALSE)&gt;2,HLOOKUP($A241,'Z-scores'!$C$2:$UD$20,15,FALSE)&lt;-2),"",'Total-corrected counts'!Q241),"")</f>
        <v/>
      </c>
      <c r="R241" t="str">
        <f>IFERROR(IF(OR(HLOOKUP($A241,'Z-scores'!$C$2:$UD$20,16,FALSE)&gt;2,HLOOKUP($A241,'Z-scores'!$C$2:$UD$20,16,FALSE)&lt;-2),"",'Total-corrected counts'!R241),"")</f>
        <v/>
      </c>
      <c r="S241" t="str">
        <f>IFERROR(IF(OR(HLOOKUP($A241,'Z-scores'!$C$2:$UD$20,17,FALSE)&gt;2,HLOOKUP($A241,'Z-scores'!$C$2:$UD$20,17,FALSE)&lt;-2),"",'Total-corrected counts'!S241),"")</f>
        <v/>
      </c>
      <c r="T241" t="str">
        <f>IFERROR(IF(OR(HLOOKUP($A241,'Z-scores'!$C$2:$UD$20,18,FALSE)&gt;2,HLOOKUP($A241,'Z-scores'!$C$2:$UD$20,18,FALSE)&lt;-2),"",'Total-corrected counts'!T241),"")</f>
        <v/>
      </c>
      <c r="U241" t="str">
        <f>IFERROR(IF(OR(HLOOKUP($A241,'Z-scores'!$C$2:$UD$20,19,FALSE)&gt;2,HLOOKUP($A241,'Z-scores'!$C$2:$UD$20,19,FALSE)&lt;-2),"",'Total-corrected counts'!U241),"")</f>
        <v/>
      </c>
      <c r="V241">
        <f t="shared" si="12"/>
        <v>1</v>
      </c>
      <c r="W241" t="str">
        <f t="shared" si="13"/>
        <v/>
      </c>
      <c r="X241" t="str">
        <f t="shared" si="14"/>
        <v/>
      </c>
      <c r="Y241" t="str">
        <f t="shared" si="15"/>
        <v/>
      </c>
    </row>
    <row r="242" spans="1:25" x14ac:dyDescent="0.25">
      <c r="A242">
        <v>246</v>
      </c>
      <c r="B242" t="s">
        <v>135</v>
      </c>
      <c r="C242">
        <v>80200</v>
      </c>
      <c r="D242">
        <v>323</v>
      </c>
      <c r="E242" t="str">
        <f>IFERROR(IF(OR(HLOOKUP($A242,'Z-scores'!$C$2:$UD$20,3,FALSE)&gt;2,HLOOKUP(A242,'Z-scores'!$C$2:$UD$20,3,FALSE)&lt;-2),"",'Total-corrected counts'!E242),"")</f>
        <v/>
      </c>
      <c r="F242">
        <f>IFERROR(IF(OR(HLOOKUP($A242,'Z-scores'!$C$2:$UD$20,4,FALSE)&gt;2,HLOOKUP($A242,'Z-scores'!$C$2:$UD$20,4,FALSE)&lt;-2),"",'Total-corrected counts'!F242),"")</f>
        <v>0.30351055068298077</v>
      </c>
      <c r="G242">
        <f>IFERROR(IF(OR(HLOOKUP($A242,'Z-scores'!$C$2:$UD$20,5,FALSE)&gt;2,HLOOKUP($A242,'Z-scores'!$C$2:$UD$20,5,FALSE)&lt;-2),"",'Total-corrected counts'!G242),"")</f>
        <v>8.8842866985507136</v>
      </c>
      <c r="H242">
        <f>IFERROR(IF(OR(HLOOKUP($A242,'Z-scores'!$C$2:$UD$20,6,FALSE)&gt;2,HLOOKUP($A242,'Z-scores'!$C$2:$UD$20,6,FALSE)&lt;-2),"",'Total-corrected counts'!H242),"")</f>
        <v>3.7554071231277932</v>
      </c>
      <c r="I242">
        <f>IFERROR(IF(OR(HLOOKUP($A242,'Z-scores'!$C$2:$UD$20,7,FALSE)&gt;2,HLOOKUP($A242,'Z-scores'!$C$2:$UD$20,7,FALSE)&lt;-2),"",'Total-corrected counts'!I242),"")</f>
        <v>27.773758692767803</v>
      </c>
      <c r="J242">
        <f>IFERROR(IF(OR(HLOOKUP($A242,'Z-scores'!$C$2:$UD$20,8,FALSE)&gt;2,HLOOKUP($A242,'Z-scores'!$C$2:$UD$20,8,FALSE)&lt;-2),"",'Total-corrected counts'!J242),"")</f>
        <v>21.360062009265889</v>
      </c>
      <c r="K242">
        <f>IFERROR(IF(OR(HLOOKUP($A242,'Z-scores'!$C$2:$UD$20,9,FALSE)&gt;2,HLOOKUP($A242,'Z-scores'!$C$2:$UD$20,9,FALSE)&lt;-2),"",'Total-corrected counts'!K242),"")</f>
        <v>25.99030046267908</v>
      </c>
      <c r="L242">
        <f>IFERROR(IF(OR(HLOOKUP($A242,'Z-scores'!$C$2:$UD$20,10,FALSE)&gt;2,HLOOKUP($A242,'Z-scores'!$C$2:$UD$20,10,FALSE)&lt;-2),"",'Total-corrected counts'!L242),"")</f>
        <v>5.7415812191202589</v>
      </c>
      <c r="M242">
        <f>IFERROR(IF(OR(HLOOKUP($A242,'Z-scores'!$C$2:$UD$20,11,FALSE)&gt;2,HLOOKUP($A242,'Z-scores'!$C$2:$UD$20,11,FALSE)&lt;-2),"",'Total-corrected counts'!M242),"")</f>
        <v>18.642532435518309</v>
      </c>
      <c r="N242">
        <f>IFERROR(IF(OR(HLOOKUP($A242,'Z-scores'!$C$2:$UD$20,12,FALSE)&gt;2,HLOOKUP($A242,'Z-scores'!$C$2:$UD$20,12,FALSE)&lt;-2),"",'Total-corrected counts'!N242),"")</f>
        <v>9.1000149375874599</v>
      </c>
      <c r="O242">
        <f>IFERROR(IF(OR(HLOOKUP($A242,'Z-scores'!$C$2:$UD$20,13,FALSE)&gt;2,HLOOKUP($A242,'Z-scores'!$C$2:$UD$20,13,FALSE)&lt;-2),"",'Total-corrected counts'!O242),"")</f>
        <v>14.161355317087487</v>
      </c>
      <c r="P242">
        <f>IFERROR(IF(OR(HLOOKUP($A242,'Z-scores'!$C$2:$UD$20,14,FALSE)&gt;2,HLOOKUP($A242,'Z-scores'!$C$2:$UD$20,14,FALSE)&lt;-2),"",'Total-corrected counts'!P242),"")</f>
        <v>16.599361753685816</v>
      </c>
      <c r="Q242">
        <f>IFERROR(IF(OR(HLOOKUP($A242,'Z-scores'!$C$2:$UD$20,15,FALSE)&gt;2,HLOOKUP($A242,'Z-scores'!$C$2:$UD$20,15,FALSE)&lt;-2),"",'Total-corrected counts'!Q242),"")</f>
        <v>2.3012535981465159</v>
      </c>
      <c r="R242">
        <f>IFERROR(IF(OR(HLOOKUP($A242,'Z-scores'!$C$2:$UD$20,16,FALSE)&gt;2,HLOOKUP($A242,'Z-scores'!$C$2:$UD$20,16,FALSE)&lt;-2),"",'Total-corrected counts'!R242),"")</f>
        <v>21.080638149103141</v>
      </c>
      <c r="S242">
        <f>IFERROR(IF(OR(HLOOKUP($A242,'Z-scores'!$C$2:$UD$20,17,FALSE)&gt;2,HLOOKUP($A242,'Z-scores'!$C$2:$UD$20,17,FALSE)&lt;-2),"",'Total-corrected counts'!S242),"")</f>
        <v>22.995019917074615</v>
      </c>
      <c r="T242">
        <f>IFERROR(IF(OR(HLOOKUP($A242,'Z-scores'!$C$2:$UD$20,18,FALSE)&gt;2,HLOOKUP($A242,'Z-scores'!$C$2:$UD$20,18,FALSE)&lt;-2),"",'Total-corrected counts'!T242),"")</f>
        <v>3.4106353403676617</v>
      </c>
      <c r="U242">
        <f>IFERROR(IF(OR(HLOOKUP($A242,'Z-scores'!$C$2:$UD$20,19,FALSE)&gt;2,HLOOKUP($A242,'Z-scores'!$C$2:$UD$20,19,FALSE)&lt;-2),"",'Total-corrected counts'!U242),"")</f>
        <v>19.965891782349651</v>
      </c>
      <c r="V242">
        <f t="shared" si="12"/>
        <v>1</v>
      </c>
      <c r="W242">
        <f t="shared" si="13"/>
        <v>0.94103042946571325</v>
      </c>
      <c r="X242">
        <f t="shared" si="14"/>
        <v>14.056429898964103</v>
      </c>
      <c r="Y242">
        <f t="shared" si="15"/>
        <v>13.701771349425293</v>
      </c>
    </row>
    <row r="243" spans="1:25" x14ac:dyDescent="0.25">
      <c r="A243">
        <v>247</v>
      </c>
      <c r="B243" t="s">
        <v>710</v>
      </c>
      <c r="C243">
        <v>10500</v>
      </c>
      <c r="D243">
        <v>315</v>
      </c>
      <c r="E243" t="str">
        <f>IFERROR(IF(OR(HLOOKUP($A243,'Z-scores'!$C$2:$UD$20,3,FALSE)&gt;2,HLOOKUP(A243,'Z-scores'!$C$2:$UD$20,3,FALSE)&lt;-2),"",'Total-corrected counts'!E243),"")</f>
        <v/>
      </c>
      <c r="F243" t="str">
        <f>IFERROR(IF(OR(HLOOKUP($A243,'Z-scores'!$C$2:$UD$20,4,FALSE)&gt;2,HLOOKUP($A243,'Z-scores'!$C$2:$UD$20,4,FALSE)&lt;-2),"",'Total-corrected counts'!F243),"")</f>
        <v/>
      </c>
      <c r="G243" t="str">
        <f>IFERROR(IF(OR(HLOOKUP($A243,'Z-scores'!$C$2:$UD$20,5,FALSE)&gt;2,HLOOKUP($A243,'Z-scores'!$C$2:$UD$20,5,FALSE)&lt;-2),"",'Total-corrected counts'!G243),"")</f>
        <v/>
      </c>
      <c r="H243" t="str">
        <f>IFERROR(IF(OR(HLOOKUP($A243,'Z-scores'!$C$2:$UD$20,6,FALSE)&gt;2,HLOOKUP($A243,'Z-scores'!$C$2:$UD$20,6,FALSE)&lt;-2),"",'Total-corrected counts'!H243),"")</f>
        <v/>
      </c>
      <c r="I243" t="str">
        <f>IFERROR(IF(OR(HLOOKUP($A243,'Z-scores'!$C$2:$UD$20,7,FALSE)&gt;2,HLOOKUP($A243,'Z-scores'!$C$2:$UD$20,7,FALSE)&lt;-2),"",'Total-corrected counts'!I243),"")</f>
        <v/>
      </c>
      <c r="J243" t="str">
        <f>IFERROR(IF(OR(HLOOKUP($A243,'Z-scores'!$C$2:$UD$20,8,FALSE)&gt;2,HLOOKUP($A243,'Z-scores'!$C$2:$UD$20,8,FALSE)&lt;-2),"",'Total-corrected counts'!J243),"")</f>
        <v/>
      </c>
      <c r="K243" t="str">
        <f>IFERROR(IF(OR(HLOOKUP($A243,'Z-scores'!$C$2:$UD$20,9,FALSE)&gt;2,HLOOKUP($A243,'Z-scores'!$C$2:$UD$20,9,FALSE)&lt;-2),"",'Total-corrected counts'!K243),"")</f>
        <v/>
      </c>
      <c r="L243" t="str">
        <f>IFERROR(IF(OR(HLOOKUP($A243,'Z-scores'!$C$2:$UD$20,10,FALSE)&gt;2,HLOOKUP($A243,'Z-scores'!$C$2:$UD$20,10,FALSE)&lt;-2),"",'Total-corrected counts'!L243),"")</f>
        <v/>
      </c>
      <c r="M243" t="str">
        <f>IFERROR(IF(OR(HLOOKUP($A243,'Z-scores'!$C$2:$UD$20,11,FALSE)&gt;2,HLOOKUP($A243,'Z-scores'!$C$2:$UD$20,11,FALSE)&lt;-2),"",'Total-corrected counts'!M243),"")</f>
        <v/>
      </c>
      <c r="N243" t="str">
        <f>IFERROR(IF(OR(HLOOKUP($A243,'Z-scores'!$C$2:$UD$20,12,FALSE)&gt;2,HLOOKUP($A243,'Z-scores'!$C$2:$UD$20,12,FALSE)&lt;-2),"",'Total-corrected counts'!N243),"")</f>
        <v/>
      </c>
      <c r="O243" t="str">
        <f>IFERROR(IF(OR(HLOOKUP($A243,'Z-scores'!$C$2:$UD$20,13,FALSE)&gt;2,HLOOKUP($A243,'Z-scores'!$C$2:$UD$20,13,FALSE)&lt;-2),"",'Total-corrected counts'!O243),"")</f>
        <v/>
      </c>
      <c r="P243" t="str">
        <f>IFERROR(IF(OR(HLOOKUP($A243,'Z-scores'!$C$2:$UD$20,14,FALSE)&gt;2,HLOOKUP($A243,'Z-scores'!$C$2:$UD$20,14,FALSE)&lt;-2),"",'Total-corrected counts'!P243),"")</f>
        <v/>
      </c>
      <c r="Q243" t="str">
        <f>IFERROR(IF(OR(HLOOKUP($A243,'Z-scores'!$C$2:$UD$20,15,FALSE)&gt;2,HLOOKUP($A243,'Z-scores'!$C$2:$UD$20,15,FALSE)&lt;-2),"",'Total-corrected counts'!Q243),"")</f>
        <v/>
      </c>
      <c r="R243" t="str">
        <f>IFERROR(IF(OR(HLOOKUP($A243,'Z-scores'!$C$2:$UD$20,16,FALSE)&gt;2,HLOOKUP($A243,'Z-scores'!$C$2:$UD$20,16,FALSE)&lt;-2),"",'Total-corrected counts'!R243),"")</f>
        <v/>
      </c>
      <c r="S243" t="str">
        <f>IFERROR(IF(OR(HLOOKUP($A243,'Z-scores'!$C$2:$UD$20,17,FALSE)&gt;2,HLOOKUP($A243,'Z-scores'!$C$2:$UD$20,17,FALSE)&lt;-2),"",'Total-corrected counts'!S243),"")</f>
        <v/>
      </c>
      <c r="T243" t="str">
        <f>IFERROR(IF(OR(HLOOKUP($A243,'Z-scores'!$C$2:$UD$20,18,FALSE)&gt;2,HLOOKUP($A243,'Z-scores'!$C$2:$UD$20,18,FALSE)&lt;-2),"",'Total-corrected counts'!T243),"")</f>
        <v/>
      </c>
      <c r="U243" t="str">
        <f>IFERROR(IF(OR(HLOOKUP($A243,'Z-scores'!$C$2:$UD$20,19,FALSE)&gt;2,HLOOKUP($A243,'Z-scores'!$C$2:$UD$20,19,FALSE)&lt;-2),"",'Total-corrected counts'!U243),"")</f>
        <v/>
      </c>
      <c r="V243">
        <f t="shared" si="12"/>
        <v>1</v>
      </c>
      <c r="W243" t="str">
        <f t="shared" si="13"/>
        <v/>
      </c>
      <c r="X243" t="str">
        <f t="shared" si="14"/>
        <v/>
      </c>
      <c r="Y243" t="str">
        <f t="shared" si="15"/>
        <v/>
      </c>
    </row>
    <row r="244" spans="1:25" x14ac:dyDescent="0.25">
      <c r="A244">
        <v>248</v>
      </c>
      <c r="B244" t="s">
        <v>711</v>
      </c>
      <c r="C244">
        <v>36200</v>
      </c>
      <c r="D244">
        <v>663</v>
      </c>
      <c r="E244" t="str">
        <f>IFERROR(IF(OR(HLOOKUP($A244,'Z-scores'!$C$2:$UD$20,3,FALSE)&gt;2,HLOOKUP(A244,'Z-scores'!$C$2:$UD$20,3,FALSE)&lt;-2),"",'Total-corrected counts'!E244),"")</f>
        <v/>
      </c>
      <c r="F244" t="str">
        <f>IFERROR(IF(OR(HLOOKUP($A244,'Z-scores'!$C$2:$UD$20,4,FALSE)&gt;2,HLOOKUP($A244,'Z-scores'!$C$2:$UD$20,4,FALSE)&lt;-2),"",'Total-corrected counts'!F244),"")</f>
        <v/>
      </c>
      <c r="G244" t="str">
        <f>IFERROR(IF(OR(HLOOKUP($A244,'Z-scores'!$C$2:$UD$20,5,FALSE)&gt;2,HLOOKUP($A244,'Z-scores'!$C$2:$UD$20,5,FALSE)&lt;-2),"",'Total-corrected counts'!G244),"")</f>
        <v/>
      </c>
      <c r="H244" t="str">
        <f>IFERROR(IF(OR(HLOOKUP($A244,'Z-scores'!$C$2:$UD$20,6,FALSE)&gt;2,HLOOKUP($A244,'Z-scores'!$C$2:$UD$20,6,FALSE)&lt;-2),"",'Total-corrected counts'!H244),"")</f>
        <v/>
      </c>
      <c r="I244" t="str">
        <f>IFERROR(IF(OR(HLOOKUP($A244,'Z-scores'!$C$2:$UD$20,7,FALSE)&gt;2,HLOOKUP($A244,'Z-scores'!$C$2:$UD$20,7,FALSE)&lt;-2),"",'Total-corrected counts'!I244),"")</f>
        <v/>
      </c>
      <c r="J244" t="str">
        <f>IFERROR(IF(OR(HLOOKUP($A244,'Z-scores'!$C$2:$UD$20,8,FALSE)&gt;2,HLOOKUP($A244,'Z-scores'!$C$2:$UD$20,8,FALSE)&lt;-2),"",'Total-corrected counts'!J244),"")</f>
        <v/>
      </c>
      <c r="K244" t="str">
        <f>IFERROR(IF(OR(HLOOKUP($A244,'Z-scores'!$C$2:$UD$20,9,FALSE)&gt;2,HLOOKUP($A244,'Z-scores'!$C$2:$UD$20,9,FALSE)&lt;-2),"",'Total-corrected counts'!K244),"")</f>
        <v/>
      </c>
      <c r="L244" t="str">
        <f>IFERROR(IF(OR(HLOOKUP($A244,'Z-scores'!$C$2:$UD$20,10,FALSE)&gt;2,HLOOKUP($A244,'Z-scores'!$C$2:$UD$20,10,FALSE)&lt;-2),"",'Total-corrected counts'!L244),"")</f>
        <v/>
      </c>
      <c r="M244" t="str">
        <f>IFERROR(IF(OR(HLOOKUP($A244,'Z-scores'!$C$2:$UD$20,11,FALSE)&gt;2,HLOOKUP($A244,'Z-scores'!$C$2:$UD$20,11,FALSE)&lt;-2),"",'Total-corrected counts'!M244),"")</f>
        <v/>
      </c>
      <c r="N244" t="str">
        <f>IFERROR(IF(OR(HLOOKUP($A244,'Z-scores'!$C$2:$UD$20,12,FALSE)&gt;2,HLOOKUP($A244,'Z-scores'!$C$2:$UD$20,12,FALSE)&lt;-2),"",'Total-corrected counts'!N244),"")</f>
        <v/>
      </c>
      <c r="O244" t="str">
        <f>IFERROR(IF(OR(HLOOKUP($A244,'Z-scores'!$C$2:$UD$20,13,FALSE)&gt;2,HLOOKUP($A244,'Z-scores'!$C$2:$UD$20,13,FALSE)&lt;-2),"",'Total-corrected counts'!O244),"")</f>
        <v/>
      </c>
      <c r="P244" t="str">
        <f>IFERROR(IF(OR(HLOOKUP($A244,'Z-scores'!$C$2:$UD$20,14,FALSE)&gt;2,HLOOKUP($A244,'Z-scores'!$C$2:$UD$20,14,FALSE)&lt;-2),"",'Total-corrected counts'!P244),"")</f>
        <v/>
      </c>
      <c r="Q244" t="str">
        <f>IFERROR(IF(OR(HLOOKUP($A244,'Z-scores'!$C$2:$UD$20,15,FALSE)&gt;2,HLOOKUP($A244,'Z-scores'!$C$2:$UD$20,15,FALSE)&lt;-2),"",'Total-corrected counts'!Q244),"")</f>
        <v/>
      </c>
      <c r="R244" t="str">
        <f>IFERROR(IF(OR(HLOOKUP($A244,'Z-scores'!$C$2:$UD$20,16,FALSE)&gt;2,HLOOKUP($A244,'Z-scores'!$C$2:$UD$20,16,FALSE)&lt;-2),"",'Total-corrected counts'!R244),"")</f>
        <v/>
      </c>
      <c r="S244" t="str">
        <f>IFERROR(IF(OR(HLOOKUP($A244,'Z-scores'!$C$2:$UD$20,17,FALSE)&gt;2,HLOOKUP($A244,'Z-scores'!$C$2:$UD$20,17,FALSE)&lt;-2),"",'Total-corrected counts'!S244),"")</f>
        <v/>
      </c>
      <c r="T244" t="str">
        <f>IFERROR(IF(OR(HLOOKUP($A244,'Z-scores'!$C$2:$UD$20,18,FALSE)&gt;2,HLOOKUP($A244,'Z-scores'!$C$2:$UD$20,18,FALSE)&lt;-2),"",'Total-corrected counts'!T244),"")</f>
        <v/>
      </c>
      <c r="U244" t="str">
        <f>IFERROR(IF(OR(HLOOKUP($A244,'Z-scores'!$C$2:$UD$20,19,FALSE)&gt;2,HLOOKUP($A244,'Z-scores'!$C$2:$UD$20,19,FALSE)&lt;-2),"",'Total-corrected counts'!U244),"")</f>
        <v/>
      </c>
      <c r="V244">
        <f t="shared" si="12"/>
        <v>1</v>
      </c>
      <c r="W244" t="str">
        <f t="shared" si="13"/>
        <v/>
      </c>
      <c r="X244" t="str">
        <f t="shared" si="14"/>
        <v/>
      </c>
      <c r="Y244" t="str">
        <f t="shared" si="15"/>
        <v/>
      </c>
    </row>
    <row r="245" spans="1:25" x14ac:dyDescent="0.25">
      <c r="A245">
        <v>249</v>
      </c>
      <c r="B245" t="s">
        <v>136</v>
      </c>
      <c r="C245">
        <v>12500</v>
      </c>
      <c r="D245">
        <v>1027</v>
      </c>
      <c r="E245">
        <f>IFERROR(IF(OR(HLOOKUP($A245,'Z-scores'!$C$2:$UD$20,3,FALSE)&gt;2,HLOOKUP(A245,'Z-scores'!$C$2:$UD$20,3,FALSE)&lt;-2),"",'Total-corrected counts'!E245),"")</f>
        <v>0.31192587893988533</v>
      </c>
      <c r="F245">
        <f>IFERROR(IF(OR(HLOOKUP($A245,'Z-scores'!$C$2:$UD$20,4,FALSE)&gt;2,HLOOKUP($A245,'Z-scores'!$C$2:$UD$20,4,FALSE)&lt;-2),"",'Total-corrected counts'!F245),"")</f>
        <v>0.73006591921041319</v>
      </c>
      <c r="G245">
        <f>IFERROR(IF(OR(HLOOKUP($A245,'Z-scores'!$C$2:$UD$20,5,FALSE)&gt;2,HLOOKUP($A245,'Z-scores'!$C$2:$UD$20,5,FALSE)&lt;-2),"",'Total-corrected counts'!G245),"")</f>
        <v>0.18131197343981048</v>
      </c>
      <c r="H245">
        <f>IFERROR(IF(OR(HLOOKUP($A245,'Z-scores'!$C$2:$UD$20,6,FALSE)&gt;2,HLOOKUP($A245,'Z-scores'!$C$2:$UD$20,6,FALSE)&lt;-2),"",'Total-corrected counts'!H245),"")</f>
        <v>0.42579894890482417</v>
      </c>
      <c r="I245">
        <f>IFERROR(IF(OR(HLOOKUP($A245,'Z-scores'!$C$2:$UD$20,7,FALSE)&gt;2,HLOOKUP($A245,'Z-scores'!$C$2:$UD$20,7,FALSE)&lt;-2),"",'Total-corrected counts'!I245),"")</f>
        <v>0</v>
      </c>
      <c r="J245">
        <f>IFERROR(IF(OR(HLOOKUP($A245,'Z-scores'!$C$2:$UD$20,8,FALSE)&gt;2,HLOOKUP($A245,'Z-scores'!$C$2:$UD$20,8,FALSE)&lt;-2),"",'Total-corrected counts'!J245),"")</f>
        <v>7.3961433550089647E-2</v>
      </c>
      <c r="K245">
        <f>IFERROR(IF(OR(HLOOKUP($A245,'Z-scores'!$C$2:$UD$20,9,FALSE)&gt;2,HLOOKUP($A245,'Z-scores'!$C$2:$UD$20,9,FALSE)&lt;-2),"",'Total-corrected counts'!K245),"")</f>
        <v>0.30324990244718208</v>
      </c>
      <c r="L245">
        <f>IFERROR(IF(OR(HLOOKUP($A245,'Z-scores'!$C$2:$UD$20,10,FALSE)&gt;2,HLOOKUP($A245,'Z-scores'!$C$2:$UD$20,10,FALSE)&lt;-2),"",'Total-corrected counts'!L245),"")</f>
        <v>4.4098166045470504E-2</v>
      </c>
      <c r="M245">
        <f>IFERROR(IF(OR(HLOOKUP($A245,'Z-scores'!$C$2:$UD$20,11,FALSE)&gt;2,HLOOKUP($A245,'Z-scores'!$C$2:$UD$20,11,FALSE)&lt;-2),"",'Total-corrected counts'!M245),"")</f>
        <v>0.46076451892037346</v>
      </c>
      <c r="N245" t="str">
        <f>IFERROR(IF(OR(HLOOKUP($A245,'Z-scores'!$C$2:$UD$20,12,FALSE)&gt;2,HLOOKUP($A245,'Z-scores'!$C$2:$UD$20,12,FALSE)&lt;-2),"",'Total-corrected counts'!N245),"")</f>
        <v/>
      </c>
      <c r="O245">
        <f>IFERROR(IF(OR(HLOOKUP($A245,'Z-scores'!$C$2:$UD$20,13,FALSE)&gt;2,HLOOKUP($A245,'Z-scores'!$C$2:$UD$20,13,FALSE)&lt;-2),"",'Total-corrected counts'!O245),"")</f>
        <v>0.17836307790057906</v>
      </c>
      <c r="P245">
        <f>IFERROR(IF(OR(HLOOKUP($A245,'Z-scores'!$C$2:$UD$20,14,FALSE)&gt;2,HLOOKUP($A245,'Z-scores'!$C$2:$UD$20,14,FALSE)&lt;-2),"",'Total-corrected counts'!P245),"")</f>
        <v>0.79919687125109351</v>
      </c>
      <c r="Q245">
        <f>IFERROR(IF(OR(HLOOKUP($A245,'Z-scores'!$C$2:$UD$20,15,FALSE)&gt;2,HLOOKUP($A245,'Z-scores'!$C$2:$UD$20,15,FALSE)&lt;-2),"",'Total-corrected counts'!Q245),"")</f>
        <v>5.8506447410504633E-2</v>
      </c>
      <c r="R245">
        <f>IFERROR(IF(OR(HLOOKUP($A245,'Z-scores'!$C$2:$UD$20,16,FALSE)&gt;2,HLOOKUP($A245,'Z-scores'!$C$2:$UD$20,16,FALSE)&lt;-2),"",'Total-corrected counts'!R245),"")</f>
        <v>0.28449445135645751</v>
      </c>
      <c r="S245">
        <f>IFERROR(IF(OR(HLOOKUP($A245,'Z-scores'!$C$2:$UD$20,17,FALSE)&gt;2,HLOOKUP($A245,'Z-scores'!$C$2:$UD$20,17,FALSE)&lt;-2),"",'Total-corrected counts'!S245),"")</f>
        <v>1.6991126614835588</v>
      </c>
      <c r="T245">
        <f>IFERROR(IF(OR(HLOOKUP($A245,'Z-scores'!$C$2:$UD$20,18,FALSE)&gt;2,HLOOKUP($A245,'Z-scores'!$C$2:$UD$20,18,FALSE)&lt;-2),"",'Total-corrected counts'!T245),"")</f>
        <v>0.4810971764750353</v>
      </c>
      <c r="U245">
        <f>IFERROR(IF(OR(HLOOKUP($A245,'Z-scores'!$C$2:$UD$20,19,FALSE)&gt;2,HLOOKUP($A245,'Z-scores'!$C$2:$UD$20,19,FALSE)&lt;-2),"",'Total-corrected counts'!U245),"")</f>
        <v>1.8920080019787973</v>
      </c>
      <c r="V245">
        <f t="shared" si="12"/>
        <v>1</v>
      </c>
      <c r="W245">
        <f t="shared" si="13"/>
        <v>8.1475505939510237E-2</v>
      </c>
      <c r="X245">
        <f t="shared" si="14"/>
        <v>0.28124186016200547</v>
      </c>
      <c r="Y245">
        <f t="shared" si="15"/>
        <v>0.77039695540800379</v>
      </c>
    </row>
    <row r="246" spans="1:25" x14ac:dyDescent="0.25">
      <c r="A246">
        <v>250</v>
      </c>
      <c r="B246" t="s">
        <v>137</v>
      </c>
      <c r="C246">
        <v>49500</v>
      </c>
      <c r="D246">
        <v>242</v>
      </c>
      <c r="E246" t="str">
        <f>IFERROR(IF(OR(HLOOKUP($A246,'Z-scores'!$C$2:$UD$20,3,FALSE)&gt;2,HLOOKUP(A246,'Z-scores'!$C$2:$UD$20,3,FALSE)&lt;-2),"",'Total-corrected counts'!E246),"")</f>
        <v/>
      </c>
      <c r="F246">
        <f>IFERROR(IF(OR(HLOOKUP($A246,'Z-scores'!$C$2:$UD$20,4,FALSE)&gt;2,HLOOKUP($A246,'Z-scores'!$C$2:$UD$20,4,FALSE)&lt;-2),"",'Total-corrected counts'!F246),"")</f>
        <v>2.1163708669245684</v>
      </c>
      <c r="G246">
        <f>IFERROR(IF(OR(HLOOKUP($A246,'Z-scores'!$C$2:$UD$20,5,FALSE)&gt;2,HLOOKUP($A246,'Z-scores'!$C$2:$UD$20,5,FALSE)&lt;-2),"",'Total-corrected counts'!G246),"")</f>
        <v>3.9284260911958935</v>
      </c>
      <c r="H246">
        <f>IFERROR(IF(OR(HLOOKUP($A246,'Z-scores'!$C$2:$UD$20,6,FALSE)&gt;2,HLOOKUP($A246,'Z-scores'!$C$2:$UD$20,6,FALSE)&lt;-2),"",'Total-corrected counts'!H246),"")</f>
        <v>0.91442069354970434</v>
      </c>
      <c r="I246">
        <f>IFERROR(IF(OR(HLOOKUP($A246,'Z-scores'!$C$2:$UD$20,7,FALSE)&gt;2,HLOOKUP($A246,'Z-scores'!$C$2:$UD$20,7,FALSE)&lt;-2),"",'Total-corrected counts'!I246),"")</f>
        <v>2.4873860589399674</v>
      </c>
      <c r="J246">
        <f>IFERROR(IF(OR(HLOOKUP($A246,'Z-scores'!$C$2:$UD$20,8,FALSE)&gt;2,HLOOKUP($A246,'Z-scores'!$C$2:$UD$20,8,FALSE)&lt;-2),"",'Total-corrected counts'!J246),"")</f>
        <v>2.2434968176860526</v>
      </c>
      <c r="K246">
        <f>IFERROR(IF(OR(HLOOKUP($A246,'Z-scores'!$C$2:$UD$20,9,FALSE)&gt;2,HLOOKUP($A246,'Z-scores'!$C$2:$UD$20,9,FALSE)&lt;-2),"",'Total-corrected counts'!K246),"")</f>
        <v>1.944367021573109</v>
      </c>
      <c r="L246">
        <f>IFERROR(IF(OR(HLOOKUP($A246,'Z-scores'!$C$2:$UD$20,10,FALSE)&gt;2,HLOOKUP($A246,'Z-scores'!$C$2:$UD$20,10,FALSE)&lt;-2),"",'Total-corrected counts'!L246),"")</f>
        <v>0.51594854273200486</v>
      </c>
      <c r="M246">
        <f>IFERROR(IF(OR(HLOOKUP($A246,'Z-scores'!$C$2:$UD$20,11,FALSE)&gt;2,HLOOKUP($A246,'Z-scores'!$C$2:$UD$20,11,FALSE)&lt;-2),"",'Total-corrected counts'!M246),"")</f>
        <v>0.17969816237894565</v>
      </c>
      <c r="N246">
        <f>IFERROR(IF(OR(HLOOKUP($A246,'Z-scores'!$C$2:$UD$20,12,FALSE)&gt;2,HLOOKUP($A246,'Z-scores'!$C$2:$UD$20,12,FALSE)&lt;-2),"",'Total-corrected counts'!N246),"")</f>
        <v>4.8020219811639775</v>
      </c>
      <c r="O246" t="str">
        <f>IFERROR(IF(OR(HLOOKUP($A246,'Z-scores'!$C$2:$UD$20,13,FALSE)&gt;2,HLOOKUP($A246,'Z-scores'!$C$2:$UD$20,13,FALSE)&lt;-2),"",'Total-corrected counts'!O246),"")</f>
        <v/>
      </c>
      <c r="P246">
        <f>IFERROR(IF(OR(HLOOKUP($A246,'Z-scores'!$C$2:$UD$20,14,FALSE)&gt;2,HLOOKUP($A246,'Z-scores'!$C$2:$UD$20,14,FALSE)&lt;-2),"",'Total-corrected counts'!P246),"")</f>
        <v>0.12821340180498828</v>
      </c>
      <c r="Q246">
        <f>IFERROR(IF(OR(HLOOKUP($A246,'Z-scores'!$C$2:$UD$20,15,FALSE)&gt;2,HLOOKUP($A246,'Z-scores'!$C$2:$UD$20,15,FALSE)&lt;-2),"",'Total-corrected counts'!Q246),"")</f>
        <v>0</v>
      </c>
      <c r="R246">
        <f>IFERROR(IF(OR(HLOOKUP($A246,'Z-scores'!$C$2:$UD$20,16,FALSE)&gt;2,HLOOKUP($A246,'Z-scores'!$C$2:$UD$20,16,FALSE)&lt;-2),"",'Total-corrected counts'!R246),"")</f>
        <v>0.6611490770959928</v>
      </c>
      <c r="S246">
        <f>IFERROR(IF(OR(HLOOKUP($A246,'Z-scores'!$C$2:$UD$20,17,FALSE)&gt;2,HLOOKUP($A246,'Z-scores'!$C$2:$UD$20,17,FALSE)&lt;-2),"",'Total-corrected counts'!S246),"")</f>
        <v>0.96626854231333381</v>
      </c>
      <c r="T246">
        <f>IFERROR(IF(OR(HLOOKUP($A246,'Z-scores'!$C$2:$UD$20,18,FALSE)&gt;2,HLOOKUP($A246,'Z-scores'!$C$2:$UD$20,18,FALSE)&lt;-2),"",'Total-corrected counts'!T246),"")</f>
        <v>2.1133911680867623</v>
      </c>
      <c r="U246">
        <f>IFERROR(IF(OR(HLOOKUP($A246,'Z-scores'!$C$2:$UD$20,19,FALSE)&gt;2,HLOOKUP($A246,'Z-scores'!$C$2:$UD$20,19,FALSE)&lt;-2),"",'Total-corrected counts'!U246),"")</f>
        <v>3.7753370681687013</v>
      </c>
      <c r="V246">
        <f t="shared" si="12"/>
        <v>1</v>
      </c>
      <c r="W246">
        <f t="shared" si="13"/>
        <v>0.98714918769436011</v>
      </c>
      <c r="X246">
        <f t="shared" si="14"/>
        <v>1.7912642818725308</v>
      </c>
      <c r="Y246">
        <f t="shared" si="15"/>
        <v>1.7780544626619652</v>
      </c>
    </row>
    <row r="247" spans="1:25" x14ac:dyDescent="0.25">
      <c r="A247">
        <v>251</v>
      </c>
      <c r="B247" t="s">
        <v>138</v>
      </c>
      <c r="C247">
        <v>11500</v>
      </c>
      <c r="D247">
        <v>1002</v>
      </c>
      <c r="E247">
        <f>IFERROR(IF(OR(HLOOKUP($A247,'Z-scores'!$C$2:$UD$20,3,FALSE)&gt;2,HLOOKUP(A247,'Z-scores'!$C$2:$UD$20,3,FALSE)&lt;-2),"",'Total-corrected counts'!E247),"")</f>
        <v>3.4330524879731095</v>
      </c>
      <c r="F247">
        <f>IFERROR(IF(OR(HLOOKUP($A247,'Z-scores'!$C$2:$UD$20,4,FALSE)&gt;2,HLOOKUP($A247,'Z-scores'!$C$2:$UD$20,4,FALSE)&lt;-2),"",'Total-corrected counts'!F247),"")</f>
        <v>9.4990599375916691</v>
      </c>
      <c r="G247">
        <f>IFERROR(IF(OR(HLOOKUP($A247,'Z-scores'!$C$2:$UD$20,5,FALSE)&gt;2,HLOOKUP($A247,'Z-scores'!$C$2:$UD$20,5,FALSE)&lt;-2),"",'Total-corrected counts'!G247),"")</f>
        <v>42.739261294728657</v>
      </c>
      <c r="H247">
        <f>IFERROR(IF(OR(HLOOKUP($A247,'Z-scores'!$C$2:$UD$20,6,FALSE)&gt;2,HLOOKUP($A247,'Z-scores'!$C$2:$UD$20,6,FALSE)&lt;-2),"",'Total-corrected counts'!H247),"")</f>
        <v>14.086266867048117</v>
      </c>
      <c r="I247">
        <f>IFERROR(IF(OR(HLOOKUP($A247,'Z-scores'!$C$2:$UD$20,7,FALSE)&gt;2,HLOOKUP($A247,'Z-scores'!$C$2:$UD$20,7,FALSE)&lt;-2),"",'Total-corrected counts'!I247),"")</f>
        <v>27.422815610194586</v>
      </c>
      <c r="J247">
        <f>IFERROR(IF(OR(HLOOKUP($A247,'Z-scores'!$C$2:$UD$20,8,FALSE)&gt;2,HLOOKUP($A247,'Z-scores'!$C$2:$UD$20,8,FALSE)&lt;-2),"",'Total-corrected counts'!J247),"")</f>
        <v>7.5046201242157631</v>
      </c>
      <c r="K247">
        <f>IFERROR(IF(OR(HLOOKUP($A247,'Z-scores'!$C$2:$UD$20,9,FALSE)&gt;2,HLOOKUP($A247,'Z-scores'!$C$2:$UD$20,9,FALSE)&lt;-2),"",'Total-corrected counts'!K247),"")</f>
        <v>20.826133006299127</v>
      </c>
      <c r="L247">
        <f>IFERROR(IF(OR(HLOOKUP($A247,'Z-scores'!$C$2:$UD$20,10,FALSE)&gt;2,HLOOKUP($A247,'Z-scores'!$C$2:$UD$20,10,FALSE)&lt;-2),"",'Total-corrected counts'!L247),"")</f>
        <v>29.708934464833476</v>
      </c>
      <c r="M247">
        <f>IFERROR(IF(OR(HLOOKUP($A247,'Z-scores'!$C$2:$UD$20,11,FALSE)&gt;2,HLOOKUP($A247,'Z-scores'!$C$2:$UD$20,11,FALSE)&lt;-2),"",'Total-corrected counts'!M247),"")</f>
        <v>10.362594030519199</v>
      </c>
      <c r="N247">
        <f>IFERROR(IF(OR(HLOOKUP($A247,'Z-scores'!$C$2:$UD$20,12,FALSE)&gt;2,HLOOKUP($A247,'Z-scores'!$C$2:$UD$20,12,FALSE)&lt;-2),"",'Total-corrected counts'!N247),"")</f>
        <v>19.189759596483526</v>
      </c>
      <c r="O247">
        <f>IFERROR(IF(OR(HLOOKUP($A247,'Z-scores'!$C$2:$UD$20,13,FALSE)&gt;2,HLOOKUP($A247,'Z-scores'!$C$2:$UD$20,13,FALSE)&lt;-2),"",'Total-corrected counts'!O247),"")</f>
        <v>21.289147750925721</v>
      </c>
      <c r="P247">
        <f>IFERROR(IF(OR(HLOOKUP($A247,'Z-scores'!$C$2:$UD$20,14,FALSE)&gt;2,HLOOKUP($A247,'Z-scores'!$C$2:$UD$20,14,FALSE)&lt;-2),"",'Total-corrected counts'!P247),"")</f>
        <v>24.446021944151095</v>
      </c>
      <c r="Q247" t="str">
        <f>IFERROR(IF(OR(HLOOKUP($A247,'Z-scores'!$C$2:$UD$20,15,FALSE)&gt;2,HLOOKUP($A247,'Z-scores'!$C$2:$UD$20,15,FALSE)&lt;-2),"",'Total-corrected counts'!Q247),"")</f>
        <v/>
      </c>
      <c r="R247">
        <f>IFERROR(IF(OR(HLOOKUP($A247,'Z-scores'!$C$2:$UD$20,16,FALSE)&gt;2,HLOOKUP($A247,'Z-scores'!$C$2:$UD$20,16,FALSE)&lt;-2),"",'Total-corrected counts'!R247),"")</f>
        <v>16.71705424026959</v>
      </c>
      <c r="S247">
        <f>IFERROR(IF(OR(HLOOKUP($A247,'Z-scores'!$C$2:$UD$20,17,FALSE)&gt;2,HLOOKUP($A247,'Z-scores'!$C$2:$UD$20,17,FALSE)&lt;-2),"",'Total-corrected counts'!S247),"")</f>
        <v>37.787614174399529</v>
      </c>
      <c r="T247">
        <f>IFERROR(IF(OR(HLOOKUP($A247,'Z-scores'!$C$2:$UD$20,18,FALSE)&gt;2,HLOOKUP($A247,'Z-scores'!$C$2:$UD$20,18,FALSE)&lt;-2),"",'Total-corrected counts'!T247),"")</f>
        <v>23.865856361565147</v>
      </c>
      <c r="U247">
        <f>IFERROR(IF(OR(HLOOKUP($A247,'Z-scores'!$C$2:$UD$20,19,FALSE)&gt;2,HLOOKUP($A247,'Z-scores'!$C$2:$UD$20,19,FALSE)&lt;-2),"",'Total-corrected counts'!U247),"")</f>
        <v>11.521287259756209</v>
      </c>
      <c r="V247">
        <f t="shared" si="12"/>
        <v>1</v>
      </c>
      <c r="W247">
        <f t="shared" si="13"/>
        <v>0.51610853999913808</v>
      </c>
      <c r="X247">
        <f t="shared" si="14"/>
        <v>18.398081980378191</v>
      </c>
      <c r="Y247">
        <f t="shared" si="15"/>
        <v>22.116677332507258</v>
      </c>
    </row>
    <row r="248" spans="1:25" x14ac:dyDescent="0.25">
      <c r="A248">
        <v>252</v>
      </c>
      <c r="B248" t="s">
        <v>139</v>
      </c>
      <c r="C248">
        <v>11000</v>
      </c>
      <c r="D248">
        <v>1011</v>
      </c>
      <c r="E248" t="str">
        <f>IFERROR(IF(OR(HLOOKUP($A248,'Z-scores'!$C$2:$UD$20,3,FALSE)&gt;2,HLOOKUP(A248,'Z-scores'!$C$2:$UD$20,3,FALSE)&lt;-2),"",'Total-corrected counts'!E248),"")</f>
        <v/>
      </c>
      <c r="F248">
        <f>IFERROR(IF(OR(HLOOKUP($A248,'Z-scores'!$C$2:$UD$20,4,FALSE)&gt;2,HLOOKUP($A248,'Z-scores'!$C$2:$UD$20,4,FALSE)&lt;-2),"",'Total-corrected counts'!F248),"")</f>
        <v>7.1694113864033842</v>
      </c>
      <c r="G248">
        <f>IFERROR(IF(OR(HLOOKUP($A248,'Z-scores'!$C$2:$UD$20,5,FALSE)&gt;2,HLOOKUP($A248,'Z-scores'!$C$2:$UD$20,5,FALSE)&lt;-2),"",'Total-corrected counts'!G248),"")</f>
        <v>20.921387157471464</v>
      </c>
      <c r="H248">
        <f>IFERROR(IF(OR(HLOOKUP($A248,'Z-scores'!$C$2:$UD$20,6,FALSE)&gt;2,HLOOKUP($A248,'Z-scores'!$C$2:$UD$20,6,FALSE)&lt;-2),"",'Total-corrected counts'!H248),"")</f>
        <v>17.695087466782446</v>
      </c>
      <c r="I248">
        <f>IFERROR(IF(OR(HLOOKUP($A248,'Z-scores'!$C$2:$UD$20,7,FALSE)&gt;2,HLOOKUP($A248,'Z-scores'!$C$2:$UD$20,7,FALSE)&lt;-2),"",'Total-corrected counts'!I248),"")</f>
        <v>3.1954291202718887</v>
      </c>
      <c r="J248">
        <f>IFERROR(IF(OR(HLOOKUP($A248,'Z-scores'!$C$2:$UD$20,8,FALSE)&gt;2,HLOOKUP($A248,'Z-scores'!$C$2:$UD$20,8,FALSE)&lt;-2),"",'Total-corrected counts'!J248),"")</f>
        <v>22.982282785131186</v>
      </c>
      <c r="K248">
        <f>IFERROR(IF(OR(HLOOKUP($A248,'Z-scores'!$C$2:$UD$20,9,FALSE)&gt;2,HLOOKUP($A248,'Z-scores'!$C$2:$UD$20,9,FALSE)&lt;-2),"",'Total-corrected counts'!K248),"")</f>
        <v>21.396956352082054</v>
      </c>
      <c r="L248">
        <f>IFERROR(IF(OR(HLOOKUP($A248,'Z-scores'!$C$2:$UD$20,10,FALSE)&gt;2,HLOOKUP($A248,'Z-scores'!$C$2:$UD$20,10,FALSE)&lt;-2),"",'Total-corrected counts'!L248),"")</f>
        <v>35.155057971449082</v>
      </c>
      <c r="M248">
        <f>IFERROR(IF(OR(HLOOKUP($A248,'Z-scores'!$C$2:$UD$20,11,FALSE)&gt;2,HLOOKUP($A248,'Z-scores'!$C$2:$UD$20,11,FALSE)&lt;-2),"",'Total-corrected counts'!M248),"")</f>
        <v>30.484180571771908</v>
      </c>
      <c r="N248">
        <f>IFERROR(IF(OR(HLOOKUP($A248,'Z-scores'!$C$2:$UD$20,12,FALSE)&gt;2,HLOOKUP($A248,'Z-scores'!$C$2:$UD$20,12,FALSE)&lt;-2),"",'Total-corrected counts'!N248),"")</f>
        <v>50.815289857927965</v>
      </c>
      <c r="O248">
        <f>IFERROR(IF(OR(HLOOKUP($A248,'Z-scores'!$C$2:$UD$20,13,FALSE)&gt;2,HLOOKUP($A248,'Z-scores'!$C$2:$UD$20,13,FALSE)&lt;-2),"",'Total-corrected counts'!O248),"")</f>
        <v>18.085343030900226</v>
      </c>
      <c r="P248">
        <f>IFERROR(IF(OR(HLOOKUP($A248,'Z-scores'!$C$2:$UD$20,14,FALSE)&gt;2,HLOOKUP($A248,'Z-scores'!$C$2:$UD$20,14,FALSE)&lt;-2),"",'Total-corrected counts'!P248),"")</f>
        <v>31.113118838010486</v>
      </c>
      <c r="Q248">
        <f>IFERROR(IF(OR(HLOOKUP($A248,'Z-scores'!$C$2:$UD$20,15,FALSE)&gt;2,HLOOKUP($A248,'Z-scores'!$C$2:$UD$20,15,FALSE)&lt;-2),"",'Total-corrected counts'!Q248),"")</f>
        <v>15.377444594394303</v>
      </c>
      <c r="R248">
        <f>IFERROR(IF(OR(HLOOKUP($A248,'Z-scores'!$C$2:$UD$20,16,FALSE)&gt;2,HLOOKUP($A248,'Z-scores'!$C$2:$UD$20,16,FALSE)&lt;-2),"",'Total-corrected counts'!R248),"")</f>
        <v>17.478377419955883</v>
      </c>
      <c r="S248">
        <f>IFERROR(IF(OR(HLOOKUP($A248,'Z-scores'!$C$2:$UD$20,17,FALSE)&gt;2,HLOOKUP($A248,'Z-scores'!$C$2:$UD$20,17,FALSE)&lt;-2),"",'Total-corrected counts'!S248),"")</f>
        <v>23.261015189958623</v>
      </c>
      <c r="T248">
        <f>IFERROR(IF(OR(HLOOKUP($A248,'Z-scores'!$C$2:$UD$20,18,FALSE)&gt;2,HLOOKUP($A248,'Z-scores'!$C$2:$UD$20,18,FALSE)&lt;-2),"",'Total-corrected counts'!T248),"")</f>
        <v>33.874395836447576</v>
      </c>
      <c r="U248">
        <f>IFERROR(IF(OR(HLOOKUP($A248,'Z-scores'!$C$2:$UD$20,19,FALSE)&gt;2,HLOOKUP($A248,'Z-scores'!$C$2:$UD$20,19,FALSE)&lt;-2),"",'Total-corrected counts'!U248),"")</f>
        <v>26.592259257169886</v>
      </c>
      <c r="V248">
        <f t="shared" si="12"/>
        <v>1</v>
      </c>
      <c r="W248">
        <f t="shared" si="13"/>
        <v>0.2191730718431093</v>
      </c>
      <c r="X248">
        <f t="shared" si="14"/>
        <v>19.874974101420428</v>
      </c>
      <c r="Y248">
        <f t="shared" si="15"/>
        <v>27.07465550309562</v>
      </c>
    </row>
    <row r="249" spans="1:25" x14ac:dyDescent="0.25">
      <c r="A249">
        <v>253</v>
      </c>
      <c r="B249" t="s">
        <v>712</v>
      </c>
      <c r="C249">
        <v>103900</v>
      </c>
      <c r="D249">
        <v>871</v>
      </c>
      <c r="E249" t="str">
        <f>IFERROR(IF(OR(HLOOKUP($A249,'Z-scores'!$C$2:$UD$20,3,FALSE)&gt;2,HLOOKUP(A249,'Z-scores'!$C$2:$UD$20,3,FALSE)&lt;-2),"",'Total-corrected counts'!E249),"")</f>
        <v/>
      </c>
      <c r="F249" t="str">
        <f>IFERROR(IF(OR(HLOOKUP($A249,'Z-scores'!$C$2:$UD$20,4,FALSE)&gt;2,HLOOKUP($A249,'Z-scores'!$C$2:$UD$20,4,FALSE)&lt;-2),"",'Total-corrected counts'!F249),"")</f>
        <v/>
      </c>
      <c r="G249" t="str">
        <f>IFERROR(IF(OR(HLOOKUP($A249,'Z-scores'!$C$2:$UD$20,5,FALSE)&gt;2,HLOOKUP($A249,'Z-scores'!$C$2:$UD$20,5,FALSE)&lt;-2),"",'Total-corrected counts'!G249),"")</f>
        <v/>
      </c>
      <c r="H249" t="str">
        <f>IFERROR(IF(OR(HLOOKUP($A249,'Z-scores'!$C$2:$UD$20,6,FALSE)&gt;2,HLOOKUP($A249,'Z-scores'!$C$2:$UD$20,6,FALSE)&lt;-2),"",'Total-corrected counts'!H249),"")</f>
        <v/>
      </c>
      <c r="I249" t="str">
        <f>IFERROR(IF(OR(HLOOKUP($A249,'Z-scores'!$C$2:$UD$20,7,FALSE)&gt;2,HLOOKUP($A249,'Z-scores'!$C$2:$UD$20,7,FALSE)&lt;-2),"",'Total-corrected counts'!I249),"")</f>
        <v/>
      </c>
      <c r="J249" t="str">
        <f>IFERROR(IF(OR(HLOOKUP($A249,'Z-scores'!$C$2:$UD$20,8,FALSE)&gt;2,HLOOKUP($A249,'Z-scores'!$C$2:$UD$20,8,FALSE)&lt;-2),"",'Total-corrected counts'!J249),"")</f>
        <v/>
      </c>
      <c r="K249" t="str">
        <f>IFERROR(IF(OR(HLOOKUP($A249,'Z-scores'!$C$2:$UD$20,9,FALSE)&gt;2,HLOOKUP($A249,'Z-scores'!$C$2:$UD$20,9,FALSE)&lt;-2),"",'Total-corrected counts'!K249),"")</f>
        <v/>
      </c>
      <c r="L249" t="str">
        <f>IFERROR(IF(OR(HLOOKUP($A249,'Z-scores'!$C$2:$UD$20,10,FALSE)&gt;2,HLOOKUP($A249,'Z-scores'!$C$2:$UD$20,10,FALSE)&lt;-2),"",'Total-corrected counts'!L249),"")</f>
        <v/>
      </c>
      <c r="M249" t="str">
        <f>IFERROR(IF(OR(HLOOKUP($A249,'Z-scores'!$C$2:$UD$20,11,FALSE)&gt;2,HLOOKUP($A249,'Z-scores'!$C$2:$UD$20,11,FALSE)&lt;-2),"",'Total-corrected counts'!M249),"")</f>
        <v/>
      </c>
      <c r="N249" t="str">
        <f>IFERROR(IF(OR(HLOOKUP($A249,'Z-scores'!$C$2:$UD$20,12,FALSE)&gt;2,HLOOKUP($A249,'Z-scores'!$C$2:$UD$20,12,FALSE)&lt;-2),"",'Total-corrected counts'!N249),"")</f>
        <v/>
      </c>
      <c r="O249" t="str">
        <f>IFERROR(IF(OR(HLOOKUP($A249,'Z-scores'!$C$2:$UD$20,13,FALSE)&gt;2,HLOOKUP($A249,'Z-scores'!$C$2:$UD$20,13,FALSE)&lt;-2),"",'Total-corrected counts'!O249),"")</f>
        <v/>
      </c>
      <c r="P249" t="str">
        <f>IFERROR(IF(OR(HLOOKUP($A249,'Z-scores'!$C$2:$UD$20,14,FALSE)&gt;2,HLOOKUP($A249,'Z-scores'!$C$2:$UD$20,14,FALSE)&lt;-2),"",'Total-corrected counts'!P249),"")</f>
        <v/>
      </c>
      <c r="Q249" t="str">
        <f>IFERROR(IF(OR(HLOOKUP($A249,'Z-scores'!$C$2:$UD$20,15,FALSE)&gt;2,HLOOKUP($A249,'Z-scores'!$C$2:$UD$20,15,FALSE)&lt;-2),"",'Total-corrected counts'!Q249),"")</f>
        <v/>
      </c>
      <c r="R249" t="str">
        <f>IFERROR(IF(OR(HLOOKUP($A249,'Z-scores'!$C$2:$UD$20,16,FALSE)&gt;2,HLOOKUP($A249,'Z-scores'!$C$2:$UD$20,16,FALSE)&lt;-2),"",'Total-corrected counts'!R249),"")</f>
        <v/>
      </c>
      <c r="S249" t="str">
        <f>IFERROR(IF(OR(HLOOKUP($A249,'Z-scores'!$C$2:$UD$20,17,FALSE)&gt;2,HLOOKUP($A249,'Z-scores'!$C$2:$UD$20,17,FALSE)&lt;-2),"",'Total-corrected counts'!S249),"")</f>
        <v/>
      </c>
      <c r="T249" t="str">
        <f>IFERROR(IF(OR(HLOOKUP($A249,'Z-scores'!$C$2:$UD$20,18,FALSE)&gt;2,HLOOKUP($A249,'Z-scores'!$C$2:$UD$20,18,FALSE)&lt;-2),"",'Total-corrected counts'!T249),"")</f>
        <v/>
      </c>
      <c r="U249" t="str">
        <f>IFERROR(IF(OR(HLOOKUP($A249,'Z-scores'!$C$2:$UD$20,19,FALSE)&gt;2,HLOOKUP($A249,'Z-scores'!$C$2:$UD$20,19,FALSE)&lt;-2),"",'Total-corrected counts'!U249),"")</f>
        <v/>
      </c>
      <c r="V249">
        <f t="shared" si="12"/>
        <v>1</v>
      </c>
      <c r="W249" t="str">
        <f t="shared" si="13"/>
        <v/>
      </c>
      <c r="X249" t="str">
        <f t="shared" si="14"/>
        <v/>
      </c>
      <c r="Y249" t="str">
        <f t="shared" si="15"/>
        <v/>
      </c>
    </row>
    <row r="250" spans="1:25" x14ac:dyDescent="0.25">
      <c r="A250">
        <v>254</v>
      </c>
      <c r="B250" t="s">
        <v>140</v>
      </c>
      <c r="C250">
        <v>25200</v>
      </c>
      <c r="D250">
        <v>315</v>
      </c>
      <c r="E250" t="str">
        <f>IFERROR(IF(OR(HLOOKUP($A250,'Z-scores'!$C$2:$UD$20,3,FALSE)&gt;2,HLOOKUP(A250,'Z-scores'!$C$2:$UD$20,3,FALSE)&lt;-2),"",'Total-corrected counts'!E250),"")</f>
        <v/>
      </c>
      <c r="F250" t="str">
        <f>IFERROR(IF(OR(HLOOKUP($A250,'Z-scores'!$C$2:$UD$20,4,FALSE)&gt;2,HLOOKUP($A250,'Z-scores'!$C$2:$UD$20,4,FALSE)&lt;-2),"",'Total-corrected counts'!F250),"")</f>
        <v/>
      </c>
      <c r="G250" t="str">
        <f>IFERROR(IF(OR(HLOOKUP($A250,'Z-scores'!$C$2:$UD$20,5,FALSE)&gt;2,HLOOKUP($A250,'Z-scores'!$C$2:$UD$20,5,FALSE)&lt;-2),"",'Total-corrected counts'!G250),"")</f>
        <v/>
      </c>
      <c r="H250" t="str">
        <f>IFERROR(IF(OR(HLOOKUP($A250,'Z-scores'!$C$2:$UD$20,6,FALSE)&gt;2,HLOOKUP($A250,'Z-scores'!$C$2:$UD$20,6,FALSE)&lt;-2),"",'Total-corrected counts'!H250),"")</f>
        <v/>
      </c>
      <c r="I250" t="str">
        <f>IFERROR(IF(OR(HLOOKUP($A250,'Z-scores'!$C$2:$UD$20,7,FALSE)&gt;2,HLOOKUP($A250,'Z-scores'!$C$2:$UD$20,7,FALSE)&lt;-2),"",'Total-corrected counts'!I250),"")</f>
        <v/>
      </c>
      <c r="J250" t="str">
        <f>IFERROR(IF(OR(HLOOKUP($A250,'Z-scores'!$C$2:$UD$20,8,FALSE)&gt;2,HLOOKUP($A250,'Z-scores'!$C$2:$UD$20,8,FALSE)&lt;-2),"",'Total-corrected counts'!J250),"")</f>
        <v/>
      </c>
      <c r="K250" t="str">
        <f>IFERROR(IF(OR(HLOOKUP($A250,'Z-scores'!$C$2:$UD$20,9,FALSE)&gt;2,HLOOKUP($A250,'Z-scores'!$C$2:$UD$20,9,FALSE)&lt;-2),"",'Total-corrected counts'!K250),"")</f>
        <v/>
      </c>
      <c r="L250" t="str">
        <f>IFERROR(IF(OR(HLOOKUP($A250,'Z-scores'!$C$2:$UD$20,10,FALSE)&gt;2,HLOOKUP($A250,'Z-scores'!$C$2:$UD$20,10,FALSE)&lt;-2),"",'Total-corrected counts'!L250),"")</f>
        <v/>
      </c>
      <c r="M250" t="str">
        <f>IFERROR(IF(OR(HLOOKUP($A250,'Z-scores'!$C$2:$UD$20,11,FALSE)&gt;2,HLOOKUP($A250,'Z-scores'!$C$2:$UD$20,11,FALSE)&lt;-2),"",'Total-corrected counts'!M250),"")</f>
        <v/>
      </c>
      <c r="N250" t="str">
        <f>IFERROR(IF(OR(HLOOKUP($A250,'Z-scores'!$C$2:$UD$20,12,FALSE)&gt;2,HLOOKUP($A250,'Z-scores'!$C$2:$UD$20,12,FALSE)&lt;-2),"",'Total-corrected counts'!N250),"")</f>
        <v/>
      </c>
      <c r="O250" t="str">
        <f>IFERROR(IF(OR(HLOOKUP($A250,'Z-scores'!$C$2:$UD$20,13,FALSE)&gt;2,HLOOKUP($A250,'Z-scores'!$C$2:$UD$20,13,FALSE)&lt;-2),"",'Total-corrected counts'!O250),"")</f>
        <v/>
      </c>
      <c r="P250" t="str">
        <f>IFERROR(IF(OR(HLOOKUP($A250,'Z-scores'!$C$2:$UD$20,14,FALSE)&gt;2,HLOOKUP($A250,'Z-scores'!$C$2:$UD$20,14,FALSE)&lt;-2),"",'Total-corrected counts'!P250),"")</f>
        <v/>
      </c>
      <c r="Q250" t="str">
        <f>IFERROR(IF(OR(HLOOKUP($A250,'Z-scores'!$C$2:$UD$20,15,FALSE)&gt;2,HLOOKUP($A250,'Z-scores'!$C$2:$UD$20,15,FALSE)&lt;-2),"",'Total-corrected counts'!Q250),"")</f>
        <v/>
      </c>
      <c r="R250" t="str">
        <f>IFERROR(IF(OR(HLOOKUP($A250,'Z-scores'!$C$2:$UD$20,16,FALSE)&gt;2,HLOOKUP($A250,'Z-scores'!$C$2:$UD$20,16,FALSE)&lt;-2),"",'Total-corrected counts'!R250),"")</f>
        <v/>
      </c>
      <c r="S250" t="str">
        <f>IFERROR(IF(OR(HLOOKUP($A250,'Z-scores'!$C$2:$UD$20,17,FALSE)&gt;2,HLOOKUP($A250,'Z-scores'!$C$2:$UD$20,17,FALSE)&lt;-2),"",'Total-corrected counts'!S250),"")</f>
        <v/>
      </c>
      <c r="T250" t="str">
        <f>IFERROR(IF(OR(HLOOKUP($A250,'Z-scores'!$C$2:$UD$20,18,FALSE)&gt;2,HLOOKUP($A250,'Z-scores'!$C$2:$UD$20,18,FALSE)&lt;-2),"",'Total-corrected counts'!T250),"")</f>
        <v/>
      </c>
      <c r="U250" t="str">
        <f>IFERROR(IF(OR(HLOOKUP($A250,'Z-scores'!$C$2:$UD$20,19,FALSE)&gt;2,HLOOKUP($A250,'Z-scores'!$C$2:$UD$20,19,FALSE)&lt;-2),"",'Total-corrected counts'!U250),"")</f>
        <v/>
      </c>
      <c r="V250">
        <f t="shared" si="12"/>
        <v>1</v>
      </c>
      <c r="W250" t="str">
        <f t="shared" si="13"/>
        <v/>
      </c>
      <c r="X250" t="str">
        <f t="shared" si="14"/>
        <v/>
      </c>
      <c r="Y250" t="str">
        <f t="shared" si="15"/>
        <v/>
      </c>
    </row>
    <row r="251" spans="1:25" x14ac:dyDescent="0.25">
      <c r="A251">
        <v>255</v>
      </c>
      <c r="B251" t="s">
        <v>141</v>
      </c>
      <c r="C251">
        <v>66300</v>
      </c>
      <c r="D251">
        <v>239</v>
      </c>
      <c r="E251">
        <f>IFERROR(IF(OR(HLOOKUP($A251,'Z-scores'!$C$2:$UD$20,3,FALSE)&gt;2,HLOOKUP(A251,'Z-scores'!$C$2:$UD$20,3,FALSE)&lt;-2),"",'Total-corrected counts'!E251),"")</f>
        <v>2.8558962209526029</v>
      </c>
      <c r="F251">
        <f>IFERROR(IF(OR(HLOOKUP($A251,'Z-scores'!$C$2:$UD$20,4,FALSE)&gt;2,HLOOKUP($A251,'Z-scores'!$C$2:$UD$20,4,FALSE)&lt;-2),"",'Total-corrected counts'!F251),"")</f>
        <v>9.3185942047531398</v>
      </c>
      <c r="G251">
        <f>IFERROR(IF(OR(HLOOKUP($A251,'Z-scores'!$C$2:$UD$20,5,FALSE)&gt;2,HLOOKUP($A251,'Z-scores'!$C$2:$UD$20,5,FALSE)&lt;-2),"",'Total-corrected counts'!G251),"")</f>
        <v>2.2059623435176938</v>
      </c>
      <c r="H251">
        <f>IFERROR(IF(OR(HLOOKUP($A251,'Z-scores'!$C$2:$UD$20,6,FALSE)&gt;2,HLOOKUP($A251,'Z-scores'!$C$2:$UD$20,6,FALSE)&lt;-2),"",'Total-corrected counts'!H251),"")</f>
        <v>8.3135499696007464</v>
      </c>
      <c r="I251">
        <f>IFERROR(IF(OR(HLOOKUP($A251,'Z-scores'!$C$2:$UD$20,7,FALSE)&gt;2,HLOOKUP($A251,'Z-scores'!$C$2:$UD$20,7,FALSE)&lt;-2),"",'Total-corrected counts'!I251),"")</f>
        <v>2.2657377962621483</v>
      </c>
      <c r="J251">
        <f>IFERROR(IF(OR(HLOOKUP($A251,'Z-scores'!$C$2:$UD$20,8,FALSE)&gt;2,HLOOKUP($A251,'Z-scores'!$C$2:$UD$20,8,FALSE)&lt;-2),"",'Total-corrected counts'!J251),"")</f>
        <v>16.577222639693424</v>
      </c>
      <c r="K251">
        <f>IFERROR(IF(OR(HLOOKUP($A251,'Z-scores'!$C$2:$UD$20,9,FALSE)&gt;2,HLOOKUP($A251,'Z-scores'!$C$2:$UD$20,9,FALSE)&lt;-2),"",'Total-corrected counts'!K251),"")</f>
        <v>4.4506382741512907</v>
      </c>
      <c r="L251">
        <f>IFERROR(IF(OR(HLOOKUP($A251,'Z-scores'!$C$2:$UD$20,10,FALSE)&gt;2,HLOOKUP($A251,'Z-scores'!$C$2:$UD$20,10,FALSE)&lt;-2),"",'Total-corrected counts'!L251),"")</f>
        <v>7.2365090480617091</v>
      </c>
      <c r="M251">
        <f>IFERROR(IF(OR(HLOOKUP($A251,'Z-scores'!$C$2:$UD$20,11,FALSE)&gt;2,HLOOKUP($A251,'Z-scores'!$C$2:$UD$20,11,FALSE)&lt;-2),"",'Total-corrected counts'!M251),"")</f>
        <v>10.1183888354914</v>
      </c>
      <c r="N251">
        <f>IFERROR(IF(OR(HLOOKUP($A251,'Z-scores'!$C$2:$UD$20,12,FALSE)&gt;2,HLOOKUP($A251,'Z-scores'!$C$2:$UD$20,12,FALSE)&lt;-2),"",'Total-corrected counts'!N251),"")</f>
        <v>1.3196396284114746</v>
      </c>
      <c r="O251">
        <f>IFERROR(IF(OR(HLOOKUP($A251,'Z-scores'!$C$2:$UD$20,13,FALSE)&gt;2,HLOOKUP($A251,'Z-scores'!$C$2:$UD$20,13,FALSE)&lt;-2),"",'Total-corrected counts'!O251),"")</f>
        <v>18.553125442752687</v>
      </c>
      <c r="P251">
        <f>IFERROR(IF(OR(HLOOKUP($A251,'Z-scores'!$C$2:$UD$20,14,FALSE)&gt;2,HLOOKUP($A251,'Z-scores'!$C$2:$UD$20,14,FALSE)&lt;-2),"",'Total-corrected counts'!P251),"")</f>
        <v>2.4702448747761072</v>
      </c>
      <c r="Q251">
        <f>IFERROR(IF(OR(HLOOKUP($A251,'Z-scores'!$C$2:$UD$20,15,FALSE)&gt;2,HLOOKUP($A251,'Z-scores'!$C$2:$UD$20,15,FALSE)&lt;-2),"",'Total-corrected counts'!Q251),"")</f>
        <v>5.8506447410504633E-2</v>
      </c>
      <c r="R251">
        <f>IFERROR(IF(OR(HLOOKUP($A251,'Z-scores'!$C$2:$UD$20,16,FALSE)&gt;2,HLOOKUP($A251,'Z-scores'!$C$2:$UD$20,16,FALSE)&lt;-2),"",'Total-corrected counts'!R251),"")</f>
        <v>12.149115162151821</v>
      </c>
      <c r="S251">
        <f>IFERROR(IF(OR(HLOOKUP($A251,'Z-scores'!$C$2:$UD$20,17,FALSE)&gt;2,HLOOKUP($A251,'Z-scores'!$C$2:$UD$20,17,FALSE)&lt;-2),"",'Total-corrected counts'!S251),"")</f>
        <v>0.32570849740898888</v>
      </c>
      <c r="T251">
        <f>IFERROR(IF(OR(HLOOKUP($A251,'Z-scores'!$C$2:$UD$20,18,FALSE)&gt;2,HLOOKUP($A251,'Z-scores'!$C$2:$UD$20,18,FALSE)&lt;-2),"",'Total-corrected counts'!T251),"")</f>
        <v>1.4604735714420718</v>
      </c>
      <c r="U251" t="str">
        <f>IFERROR(IF(OR(HLOOKUP($A251,'Z-scores'!$C$2:$UD$20,19,FALSE)&gt;2,HLOOKUP($A251,'Z-scores'!$C$2:$UD$20,19,FALSE)&lt;-2),"",'Total-corrected counts'!U251),"")</f>
        <v/>
      </c>
      <c r="V251">
        <f t="shared" si="12"/>
        <v>1</v>
      </c>
      <c r="W251">
        <f t="shared" si="13"/>
        <v>0.54589918370211676</v>
      </c>
      <c r="X251">
        <f t="shared" si="14"/>
        <v>7.0380554813871283</v>
      </c>
      <c r="Y251">
        <f t="shared" si="15"/>
        <v>5.1909733749076654</v>
      </c>
    </row>
    <row r="252" spans="1:25" x14ac:dyDescent="0.25">
      <c r="A252">
        <v>256</v>
      </c>
      <c r="B252" t="s">
        <v>713</v>
      </c>
      <c r="C252">
        <v>36300</v>
      </c>
      <c r="D252">
        <v>663</v>
      </c>
      <c r="E252" t="str">
        <f>IFERROR(IF(OR(HLOOKUP($A252,'Z-scores'!$C$2:$UD$20,3,FALSE)&gt;2,HLOOKUP(A252,'Z-scores'!$C$2:$UD$20,3,FALSE)&lt;-2),"",'Total-corrected counts'!E252),"")</f>
        <v/>
      </c>
      <c r="F252" t="str">
        <f>IFERROR(IF(OR(HLOOKUP($A252,'Z-scores'!$C$2:$UD$20,4,FALSE)&gt;2,HLOOKUP($A252,'Z-scores'!$C$2:$UD$20,4,FALSE)&lt;-2),"",'Total-corrected counts'!F252),"")</f>
        <v/>
      </c>
      <c r="G252" t="str">
        <f>IFERROR(IF(OR(HLOOKUP($A252,'Z-scores'!$C$2:$UD$20,5,FALSE)&gt;2,HLOOKUP($A252,'Z-scores'!$C$2:$UD$20,5,FALSE)&lt;-2),"",'Total-corrected counts'!G252),"")</f>
        <v/>
      </c>
      <c r="H252" t="str">
        <f>IFERROR(IF(OR(HLOOKUP($A252,'Z-scores'!$C$2:$UD$20,6,FALSE)&gt;2,HLOOKUP($A252,'Z-scores'!$C$2:$UD$20,6,FALSE)&lt;-2),"",'Total-corrected counts'!H252),"")</f>
        <v/>
      </c>
      <c r="I252" t="str">
        <f>IFERROR(IF(OR(HLOOKUP($A252,'Z-scores'!$C$2:$UD$20,7,FALSE)&gt;2,HLOOKUP($A252,'Z-scores'!$C$2:$UD$20,7,FALSE)&lt;-2),"",'Total-corrected counts'!I252),"")</f>
        <v/>
      </c>
      <c r="J252" t="str">
        <f>IFERROR(IF(OR(HLOOKUP($A252,'Z-scores'!$C$2:$UD$20,8,FALSE)&gt;2,HLOOKUP($A252,'Z-scores'!$C$2:$UD$20,8,FALSE)&lt;-2),"",'Total-corrected counts'!J252),"")</f>
        <v/>
      </c>
      <c r="K252" t="str">
        <f>IFERROR(IF(OR(HLOOKUP($A252,'Z-scores'!$C$2:$UD$20,9,FALSE)&gt;2,HLOOKUP($A252,'Z-scores'!$C$2:$UD$20,9,FALSE)&lt;-2),"",'Total-corrected counts'!K252),"")</f>
        <v/>
      </c>
      <c r="L252" t="str">
        <f>IFERROR(IF(OR(HLOOKUP($A252,'Z-scores'!$C$2:$UD$20,10,FALSE)&gt;2,HLOOKUP($A252,'Z-scores'!$C$2:$UD$20,10,FALSE)&lt;-2),"",'Total-corrected counts'!L252),"")</f>
        <v/>
      </c>
      <c r="M252" t="str">
        <f>IFERROR(IF(OR(HLOOKUP($A252,'Z-scores'!$C$2:$UD$20,11,FALSE)&gt;2,HLOOKUP($A252,'Z-scores'!$C$2:$UD$20,11,FALSE)&lt;-2),"",'Total-corrected counts'!M252),"")</f>
        <v/>
      </c>
      <c r="N252" t="str">
        <f>IFERROR(IF(OR(HLOOKUP($A252,'Z-scores'!$C$2:$UD$20,12,FALSE)&gt;2,HLOOKUP($A252,'Z-scores'!$C$2:$UD$20,12,FALSE)&lt;-2),"",'Total-corrected counts'!N252),"")</f>
        <v/>
      </c>
      <c r="O252" t="str">
        <f>IFERROR(IF(OR(HLOOKUP($A252,'Z-scores'!$C$2:$UD$20,13,FALSE)&gt;2,HLOOKUP($A252,'Z-scores'!$C$2:$UD$20,13,FALSE)&lt;-2),"",'Total-corrected counts'!O252),"")</f>
        <v/>
      </c>
      <c r="P252" t="str">
        <f>IFERROR(IF(OR(HLOOKUP($A252,'Z-scores'!$C$2:$UD$20,14,FALSE)&gt;2,HLOOKUP($A252,'Z-scores'!$C$2:$UD$20,14,FALSE)&lt;-2),"",'Total-corrected counts'!P252),"")</f>
        <v/>
      </c>
      <c r="Q252" t="str">
        <f>IFERROR(IF(OR(HLOOKUP($A252,'Z-scores'!$C$2:$UD$20,15,FALSE)&gt;2,HLOOKUP($A252,'Z-scores'!$C$2:$UD$20,15,FALSE)&lt;-2),"",'Total-corrected counts'!Q252),"")</f>
        <v/>
      </c>
      <c r="R252" t="str">
        <f>IFERROR(IF(OR(HLOOKUP($A252,'Z-scores'!$C$2:$UD$20,16,FALSE)&gt;2,HLOOKUP($A252,'Z-scores'!$C$2:$UD$20,16,FALSE)&lt;-2),"",'Total-corrected counts'!R252),"")</f>
        <v/>
      </c>
      <c r="S252" t="str">
        <f>IFERROR(IF(OR(HLOOKUP($A252,'Z-scores'!$C$2:$UD$20,17,FALSE)&gt;2,HLOOKUP($A252,'Z-scores'!$C$2:$UD$20,17,FALSE)&lt;-2),"",'Total-corrected counts'!S252),"")</f>
        <v/>
      </c>
      <c r="T252" t="str">
        <f>IFERROR(IF(OR(HLOOKUP($A252,'Z-scores'!$C$2:$UD$20,18,FALSE)&gt;2,HLOOKUP($A252,'Z-scores'!$C$2:$UD$20,18,FALSE)&lt;-2),"",'Total-corrected counts'!T252),"")</f>
        <v/>
      </c>
      <c r="U252" t="str">
        <f>IFERROR(IF(OR(HLOOKUP($A252,'Z-scores'!$C$2:$UD$20,19,FALSE)&gt;2,HLOOKUP($A252,'Z-scores'!$C$2:$UD$20,19,FALSE)&lt;-2),"",'Total-corrected counts'!U252),"")</f>
        <v/>
      </c>
      <c r="V252">
        <f t="shared" si="12"/>
        <v>1</v>
      </c>
      <c r="W252" t="str">
        <f t="shared" si="13"/>
        <v/>
      </c>
      <c r="X252" t="str">
        <f t="shared" si="14"/>
        <v/>
      </c>
      <c r="Y252" t="str">
        <f t="shared" si="15"/>
        <v/>
      </c>
    </row>
    <row r="253" spans="1:25" x14ac:dyDescent="0.25">
      <c r="A253">
        <v>257</v>
      </c>
      <c r="B253" t="s">
        <v>142</v>
      </c>
      <c r="C253">
        <v>18100</v>
      </c>
      <c r="D253">
        <v>533</v>
      </c>
      <c r="E253">
        <f>IFERROR(IF(OR(HLOOKUP($A253,'Z-scores'!$C$2:$UD$20,3,FALSE)&gt;2,HLOOKUP(A253,'Z-scores'!$C$2:$UD$20,3,FALSE)&lt;-2),"",'Total-corrected counts'!E253),"")</f>
        <v>0.63505867568599406</v>
      </c>
      <c r="F253">
        <f>IFERROR(IF(OR(HLOOKUP($A253,'Z-scores'!$C$2:$UD$20,4,FALSE)&gt;2,HLOOKUP($A253,'Z-scores'!$C$2:$UD$20,4,FALSE)&lt;-2),"",'Total-corrected counts'!F253),"")</f>
        <v>0.84490774919856815</v>
      </c>
      <c r="G253">
        <f>IFERROR(IF(OR(HLOOKUP($A253,'Z-scores'!$C$2:$UD$20,5,FALSE)&gt;2,HLOOKUP($A253,'Z-scores'!$C$2:$UD$20,5,FALSE)&lt;-2),"",'Total-corrected counts'!G253),"")</f>
        <v>1.1684549399454454</v>
      </c>
      <c r="H253">
        <f>IFERROR(IF(OR(HLOOKUP($A253,'Z-scores'!$C$2:$UD$20,6,FALSE)&gt;2,HLOOKUP($A253,'Z-scores'!$C$2:$UD$20,6,FALSE)&lt;-2),"",'Total-corrected counts'!H253),"")</f>
        <v>0.41183832762925615</v>
      </c>
      <c r="I253">
        <f>IFERROR(IF(OR(HLOOKUP($A253,'Z-scores'!$C$2:$UD$20,7,FALSE)&gt;2,HLOOKUP($A253,'Z-scores'!$C$2:$UD$20,7,FALSE)&lt;-2),"",'Total-corrected counts'!I253),"")</f>
        <v>0.67725858040444653</v>
      </c>
      <c r="J253">
        <f>IFERROR(IF(OR(HLOOKUP($A253,'Z-scores'!$C$2:$UD$20,8,FALSE)&gt;2,HLOOKUP($A253,'Z-scores'!$C$2:$UD$20,8,FALSE)&lt;-2),"",'Total-corrected counts'!J253),"")</f>
        <v>1.7306975450720976</v>
      </c>
      <c r="K253" t="str">
        <f>IFERROR(IF(OR(HLOOKUP($A253,'Z-scores'!$C$2:$UD$20,9,FALSE)&gt;2,HLOOKUP($A253,'Z-scores'!$C$2:$UD$20,9,FALSE)&lt;-2),"",'Total-corrected counts'!K253),"")</f>
        <v/>
      </c>
      <c r="L253">
        <f>IFERROR(IF(OR(HLOOKUP($A253,'Z-scores'!$C$2:$UD$20,10,FALSE)&gt;2,HLOOKUP($A253,'Z-scores'!$C$2:$UD$20,10,FALSE)&lt;-2),"",'Total-corrected counts'!L253),"")</f>
        <v>1.0715854349049332</v>
      </c>
      <c r="M253">
        <f>IFERROR(IF(OR(HLOOKUP($A253,'Z-scores'!$C$2:$UD$20,11,FALSE)&gt;2,HLOOKUP($A253,'Z-scores'!$C$2:$UD$20,11,FALSE)&lt;-2),"",'Total-corrected counts'!M253),"")</f>
        <v>3.6861161513629876</v>
      </c>
      <c r="N253">
        <f>IFERROR(IF(OR(HLOOKUP($A253,'Z-scores'!$C$2:$UD$20,12,FALSE)&gt;2,HLOOKUP($A253,'Z-scores'!$C$2:$UD$20,12,FALSE)&lt;-2),"",'Total-corrected counts'!N253),"")</f>
        <v>8.4310309592955317</v>
      </c>
      <c r="O253">
        <f>IFERROR(IF(OR(HLOOKUP($A253,'Z-scores'!$C$2:$UD$20,13,FALSE)&gt;2,HLOOKUP($A253,'Z-scores'!$C$2:$UD$20,13,FALSE)&lt;-2),"",'Total-corrected counts'!O253),"")</f>
        <v>3.2913035884295536</v>
      </c>
      <c r="P253">
        <f>IFERROR(IF(OR(HLOOKUP($A253,'Z-scores'!$C$2:$UD$20,14,FALSE)&gt;2,HLOOKUP($A253,'Z-scores'!$C$2:$UD$20,14,FALSE)&lt;-2),"",'Total-corrected counts'!P253),"")</f>
        <v>5.9149116032701263</v>
      </c>
      <c r="Q253">
        <f>IFERROR(IF(OR(HLOOKUP($A253,'Z-scores'!$C$2:$UD$20,15,FALSE)&gt;2,HLOOKUP($A253,'Z-scores'!$C$2:$UD$20,15,FALSE)&lt;-2),"",'Total-corrected counts'!Q253),"")</f>
        <v>7.6448424616392732</v>
      </c>
      <c r="R253">
        <f>IFERROR(IF(OR(HLOOKUP($A253,'Z-scores'!$C$2:$UD$20,16,FALSE)&gt;2,HLOOKUP($A253,'Z-scores'!$C$2:$UD$20,16,FALSE)&lt;-2),"",'Total-corrected counts'!R253),"")</f>
        <v>7.6412805455882324</v>
      </c>
      <c r="S253">
        <f>IFERROR(IF(OR(HLOOKUP($A253,'Z-scores'!$C$2:$UD$20,17,FALSE)&gt;2,HLOOKUP($A253,'Z-scores'!$C$2:$UD$20,17,FALSE)&lt;-2),"",'Total-corrected counts'!S253),"")</f>
        <v>1.3516902642473039</v>
      </c>
      <c r="T253">
        <f>IFERROR(IF(OR(HLOOKUP($A253,'Z-scores'!$C$2:$UD$20,18,FALSE)&gt;2,HLOOKUP($A253,'Z-scores'!$C$2:$UD$20,18,FALSE)&lt;-2),"",'Total-corrected counts'!T253),"")</f>
        <v>9.9999484538739498</v>
      </c>
      <c r="U253">
        <f>IFERROR(IF(OR(HLOOKUP($A253,'Z-scores'!$C$2:$UD$20,19,FALSE)&gt;2,HLOOKUP($A253,'Z-scores'!$C$2:$UD$20,19,FALSE)&lt;-2),"",'Total-corrected counts'!U253),"")</f>
        <v>4.1355129034077835</v>
      </c>
      <c r="V253">
        <f t="shared" si="12"/>
        <v>1</v>
      </c>
      <c r="W253">
        <f t="shared" si="13"/>
        <v>6.6860983541071263E-4</v>
      </c>
      <c r="X253">
        <f t="shared" si="14"/>
        <v>1.2782396755254661</v>
      </c>
      <c r="Y253">
        <f t="shared" si="15"/>
        <v>6.0513150974689687</v>
      </c>
    </row>
    <row r="254" spans="1:25" x14ac:dyDescent="0.25">
      <c r="A254">
        <v>258</v>
      </c>
      <c r="B254" t="s">
        <v>143</v>
      </c>
      <c r="C254">
        <v>49600</v>
      </c>
      <c r="D254">
        <v>242</v>
      </c>
      <c r="E254">
        <f>IFERROR(IF(OR(HLOOKUP($A254,'Z-scores'!$C$2:$UD$20,3,FALSE)&gt;2,HLOOKUP(A254,'Z-scores'!$C$2:$UD$20,3,FALSE)&lt;-2),"",'Total-corrected counts'!E254),"")</f>
        <v>8.8123730349603537</v>
      </c>
      <c r="F254">
        <f>IFERROR(IF(OR(HLOOKUP($A254,'Z-scores'!$C$2:$UD$20,4,FALSE)&gt;2,HLOOKUP($A254,'Z-scores'!$C$2:$UD$20,4,FALSE)&lt;-2),"",'Total-corrected counts'!F254),"")</f>
        <v>60.948199772285058</v>
      </c>
      <c r="G254" t="str">
        <f>IFERROR(IF(OR(HLOOKUP($A254,'Z-scores'!$C$2:$UD$20,5,FALSE)&gt;2,HLOOKUP($A254,'Z-scores'!$C$2:$UD$20,5,FALSE)&lt;-2),"",'Total-corrected counts'!G254),"")</f>
        <v/>
      </c>
      <c r="H254">
        <f>IFERROR(IF(OR(HLOOKUP($A254,'Z-scores'!$C$2:$UD$20,6,FALSE)&gt;2,HLOOKUP($A254,'Z-scores'!$C$2:$UD$20,6,FALSE)&lt;-2),"",'Total-corrected counts'!H254),"")</f>
        <v>2.0591916381462809</v>
      </c>
      <c r="I254">
        <f>IFERROR(IF(OR(HLOOKUP($A254,'Z-scores'!$C$2:$UD$20,7,FALSE)&gt;2,HLOOKUP($A254,'Z-scores'!$C$2:$UD$20,7,FALSE)&lt;-2),"",'Total-corrected counts'!I254),"")</f>
        <v>3.4786463448046572</v>
      </c>
      <c r="J254">
        <f>IFERROR(IF(OR(HLOOKUP($A254,'Z-scores'!$C$2:$UD$20,8,FALSE)&gt;2,HLOOKUP($A254,'Z-scores'!$C$2:$UD$20,8,FALSE)&lt;-2),"",'Total-corrected counts'!J254),"")</f>
        <v>20.625378436001665</v>
      </c>
      <c r="K254">
        <f>IFERROR(IF(OR(HLOOKUP($A254,'Z-scores'!$C$2:$UD$20,9,FALSE)&gt;2,HLOOKUP($A254,'Z-scores'!$C$2:$UD$20,9,FALSE)&lt;-2),"",'Total-corrected counts'!K254),"")</f>
        <v>24.705947934667485</v>
      </c>
      <c r="L254">
        <f>IFERROR(IF(OR(HLOOKUP($A254,'Z-scores'!$C$2:$UD$20,10,FALSE)&gt;2,HLOOKUP($A254,'Z-scores'!$C$2:$UD$20,10,FALSE)&lt;-2),"",'Total-corrected counts'!L254),"")</f>
        <v>15.862110326555738</v>
      </c>
      <c r="M254">
        <f>IFERROR(IF(OR(HLOOKUP($A254,'Z-scores'!$C$2:$UD$20,11,FALSE)&gt;2,HLOOKUP($A254,'Z-scores'!$C$2:$UD$20,11,FALSE)&lt;-2),"",'Total-corrected counts'!M254),"")</f>
        <v>7.3215482056447341</v>
      </c>
      <c r="N254">
        <f>IFERROR(IF(OR(HLOOKUP($A254,'Z-scores'!$C$2:$UD$20,12,FALSE)&gt;2,HLOOKUP($A254,'Z-scores'!$C$2:$UD$20,12,FALSE)&lt;-2),"",'Total-corrected counts'!N254),"")</f>
        <v>13.269709596804274</v>
      </c>
      <c r="O254">
        <f>IFERROR(IF(OR(HLOOKUP($A254,'Z-scores'!$C$2:$UD$20,13,FALSE)&gt;2,HLOOKUP($A254,'Z-scores'!$C$2:$UD$20,13,FALSE)&lt;-2),"",'Total-corrected counts'!O254),"")</f>
        <v>40.407650497212323</v>
      </c>
      <c r="P254">
        <f>IFERROR(IF(OR(HLOOKUP($A254,'Z-scores'!$C$2:$UD$20,14,FALSE)&gt;2,HLOOKUP($A254,'Z-scores'!$C$2:$UD$20,14,FALSE)&lt;-2),"",'Total-corrected counts'!P254),"")</f>
        <v>6.0687676854361117</v>
      </c>
      <c r="Q254">
        <f>IFERROR(IF(OR(HLOOKUP($A254,'Z-scores'!$C$2:$UD$20,15,FALSE)&gt;2,HLOOKUP($A254,'Z-scores'!$C$2:$UD$20,15,FALSE)&lt;-2),"",'Total-corrected counts'!Q254),"")</f>
        <v>0</v>
      </c>
      <c r="R254">
        <f>IFERROR(IF(OR(HLOOKUP($A254,'Z-scores'!$C$2:$UD$20,16,FALSE)&gt;2,HLOOKUP($A254,'Z-scores'!$C$2:$UD$20,16,FALSE)&lt;-2),"",'Total-corrected counts'!R254),"")</f>
        <v>2.1276979390180135</v>
      </c>
      <c r="S254">
        <f>IFERROR(IF(OR(HLOOKUP($A254,'Z-scores'!$C$2:$UD$20,17,FALSE)&gt;2,HLOOKUP($A254,'Z-scores'!$C$2:$UD$20,17,FALSE)&lt;-2),"",'Total-corrected counts'!S254),"")</f>
        <v>1.0694095664928469</v>
      </c>
      <c r="T254">
        <f>IFERROR(IF(OR(HLOOKUP($A254,'Z-scores'!$C$2:$UD$20,18,FALSE)&gt;2,HLOOKUP($A254,'Z-scores'!$C$2:$UD$20,18,FALSE)&lt;-2),"",'Total-corrected counts'!T254),"")</f>
        <v>9.6648986345431211</v>
      </c>
      <c r="U254">
        <f>IFERROR(IF(OR(HLOOKUP($A254,'Z-scores'!$C$2:$UD$20,19,FALSE)&gt;2,HLOOKUP($A254,'Z-scores'!$C$2:$UD$20,19,FALSE)&lt;-2),"",'Total-corrected counts'!U254),"")</f>
        <v>26.709424890319948</v>
      </c>
      <c r="V254">
        <f t="shared" si="12"/>
        <v>1</v>
      </c>
      <c r="W254">
        <f t="shared" si="13"/>
        <v>0.52061177210747966</v>
      </c>
      <c r="X254">
        <f t="shared" si="14"/>
        <v>17.976674461633248</v>
      </c>
      <c r="Y254">
        <f t="shared" si="15"/>
        <v>12.414694851228329</v>
      </c>
    </row>
    <row r="255" spans="1:25" x14ac:dyDescent="0.25">
      <c r="A255">
        <v>259</v>
      </c>
      <c r="B255" t="s">
        <v>714</v>
      </c>
      <c r="C255">
        <v>43800</v>
      </c>
      <c r="D255">
        <v>934</v>
      </c>
      <c r="E255" t="str">
        <f>IFERROR(IF(OR(HLOOKUP($A255,'Z-scores'!$C$2:$UD$20,3,FALSE)&gt;2,HLOOKUP(A255,'Z-scores'!$C$2:$UD$20,3,FALSE)&lt;-2),"",'Total-corrected counts'!E255),"")</f>
        <v/>
      </c>
      <c r="F255" t="str">
        <f>IFERROR(IF(OR(HLOOKUP($A255,'Z-scores'!$C$2:$UD$20,4,FALSE)&gt;2,HLOOKUP($A255,'Z-scores'!$C$2:$UD$20,4,FALSE)&lt;-2),"",'Total-corrected counts'!F255),"")</f>
        <v/>
      </c>
      <c r="G255" t="str">
        <f>IFERROR(IF(OR(HLOOKUP($A255,'Z-scores'!$C$2:$UD$20,5,FALSE)&gt;2,HLOOKUP($A255,'Z-scores'!$C$2:$UD$20,5,FALSE)&lt;-2),"",'Total-corrected counts'!G255),"")</f>
        <v/>
      </c>
      <c r="H255" t="str">
        <f>IFERROR(IF(OR(HLOOKUP($A255,'Z-scores'!$C$2:$UD$20,6,FALSE)&gt;2,HLOOKUP($A255,'Z-scores'!$C$2:$UD$20,6,FALSE)&lt;-2),"",'Total-corrected counts'!H255),"")</f>
        <v/>
      </c>
      <c r="I255" t="str">
        <f>IFERROR(IF(OR(HLOOKUP($A255,'Z-scores'!$C$2:$UD$20,7,FALSE)&gt;2,HLOOKUP($A255,'Z-scores'!$C$2:$UD$20,7,FALSE)&lt;-2),"",'Total-corrected counts'!I255),"")</f>
        <v/>
      </c>
      <c r="J255" t="str">
        <f>IFERROR(IF(OR(HLOOKUP($A255,'Z-scores'!$C$2:$UD$20,8,FALSE)&gt;2,HLOOKUP($A255,'Z-scores'!$C$2:$UD$20,8,FALSE)&lt;-2),"",'Total-corrected counts'!J255),"")</f>
        <v/>
      </c>
      <c r="K255" t="str">
        <f>IFERROR(IF(OR(HLOOKUP($A255,'Z-scores'!$C$2:$UD$20,9,FALSE)&gt;2,HLOOKUP($A255,'Z-scores'!$C$2:$UD$20,9,FALSE)&lt;-2),"",'Total-corrected counts'!K255),"")</f>
        <v/>
      </c>
      <c r="L255" t="str">
        <f>IFERROR(IF(OR(HLOOKUP($A255,'Z-scores'!$C$2:$UD$20,10,FALSE)&gt;2,HLOOKUP($A255,'Z-scores'!$C$2:$UD$20,10,FALSE)&lt;-2),"",'Total-corrected counts'!L255),"")</f>
        <v/>
      </c>
      <c r="M255" t="str">
        <f>IFERROR(IF(OR(HLOOKUP($A255,'Z-scores'!$C$2:$UD$20,11,FALSE)&gt;2,HLOOKUP($A255,'Z-scores'!$C$2:$UD$20,11,FALSE)&lt;-2),"",'Total-corrected counts'!M255),"")</f>
        <v/>
      </c>
      <c r="N255" t="str">
        <f>IFERROR(IF(OR(HLOOKUP($A255,'Z-scores'!$C$2:$UD$20,12,FALSE)&gt;2,HLOOKUP($A255,'Z-scores'!$C$2:$UD$20,12,FALSE)&lt;-2),"",'Total-corrected counts'!N255),"")</f>
        <v/>
      </c>
      <c r="O255" t="str">
        <f>IFERROR(IF(OR(HLOOKUP($A255,'Z-scores'!$C$2:$UD$20,13,FALSE)&gt;2,HLOOKUP($A255,'Z-scores'!$C$2:$UD$20,13,FALSE)&lt;-2),"",'Total-corrected counts'!O255),"")</f>
        <v/>
      </c>
      <c r="P255" t="str">
        <f>IFERROR(IF(OR(HLOOKUP($A255,'Z-scores'!$C$2:$UD$20,14,FALSE)&gt;2,HLOOKUP($A255,'Z-scores'!$C$2:$UD$20,14,FALSE)&lt;-2),"",'Total-corrected counts'!P255),"")</f>
        <v/>
      </c>
      <c r="Q255" t="str">
        <f>IFERROR(IF(OR(HLOOKUP($A255,'Z-scores'!$C$2:$UD$20,15,FALSE)&gt;2,HLOOKUP($A255,'Z-scores'!$C$2:$UD$20,15,FALSE)&lt;-2),"",'Total-corrected counts'!Q255),"")</f>
        <v/>
      </c>
      <c r="R255" t="str">
        <f>IFERROR(IF(OR(HLOOKUP($A255,'Z-scores'!$C$2:$UD$20,16,FALSE)&gt;2,HLOOKUP($A255,'Z-scores'!$C$2:$UD$20,16,FALSE)&lt;-2),"",'Total-corrected counts'!R255),"")</f>
        <v/>
      </c>
      <c r="S255" t="str">
        <f>IFERROR(IF(OR(HLOOKUP($A255,'Z-scores'!$C$2:$UD$20,17,FALSE)&gt;2,HLOOKUP($A255,'Z-scores'!$C$2:$UD$20,17,FALSE)&lt;-2),"",'Total-corrected counts'!S255),"")</f>
        <v/>
      </c>
      <c r="T255" t="str">
        <f>IFERROR(IF(OR(HLOOKUP($A255,'Z-scores'!$C$2:$UD$20,18,FALSE)&gt;2,HLOOKUP($A255,'Z-scores'!$C$2:$UD$20,18,FALSE)&lt;-2),"",'Total-corrected counts'!T255),"")</f>
        <v/>
      </c>
      <c r="U255" t="str">
        <f>IFERROR(IF(OR(HLOOKUP($A255,'Z-scores'!$C$2:$UD$20,19,FALSE)&gt;2,HLOOKUP($A255,'Z-scores'!$C$2:$UD$20,19,FALSE)&lt;-2),"",'Total-corrected counts'!U255),"")</f>
        <v/>
      </c>
      <c r="V255">
        <f t="shared" si="12"/>
        <v>1</v>
      </c>
      <c r="W255" t="str">
        <f t="shared" si="13"/>
        <v/>
      </c>
      <c r="X255" t="str">
        <f t="shared" si="14"/>
        <v/>
      </c>
      <c r="Y255" t="str">
        <f t="shared" si="15"/>
        <v/>
      </c>
    </row>
    <row r="256" spans="1:25" x14ac:dyDescent="0.25">
      <c r="A256">
        <v>260</v>
      </c>
      <c r="B256" t="s">
        <v>144</v>
      </c>
      <c r="C256">
        <v>34300</v>
      </c>
      <c r="D256">
        <v>619</v>
      </c>
      <c r="E256">
        <f>IFERROR(IF(OR(HLOOKUP($A256,'Z-scores'!$C$2:$UD$20,3,FALSE)&gt;2,HLOOKUP(A256,'Z-scores'!$C$2:$UD$20,3,FALSE)&lt;-2),"",'Total-corrected counts'!E256),"")</f>
        <v>0.10646571915912255</v>
      </c>
      <c r="F256">
        <f>IFERROR(IF(OR(HLOOKUP($A256,'Z-scores'!$C$2:$UD$20,4,FALSE)&gt;2,HLOOKUP($A256,'Z-scores'!$C$2:$UD$20,4,FALSE)&lt;-2),"",'Total-corrected counts'!F256),"")</f>
        <v>1.6652065348282457</v>
      </c>
      <c r="G256">
        <f>IFERROR(IF(OR(HLOOKUP($A256,'Z-scores'!$C$2:$UD$20,5,FALSE)&gt;2,HLOOKUP($A256,'Z-scores'!$C$2:$UD$20,5,FALSE)&lt;-2),"",'Total-corrected counts'!G256),"")</f>
        <v>0</v>
      </c>
      <c r="H256">
        <f>IFERROR(IF(OR(HLOOKUP($A256,'Z-scores'!$C$2:$UD$20,6,FALSE)&gt;2,HLOOKUP($A256,'Z-scores'!$C$2:$UD$20,6,FALSE)&lt;-2),"",'Total-corrected counts'!H256),"")</f>
        <v>0.87253882972300034</v>
      </c>
      <c r="I256" t="str">
        <f>IFERROR(IF(OR(HLOOKUP($A256,'Z-scores'!$C$2:$UD$20,7,FALSE)&gt;2,HLOOKUP($A256,'Z-scores'!$C$2:$UD$20,7,FALSE)&lt;-2),"",'Total-corrected counts'!I256),"")</f>
        <v/>
      </c>
      <c r="J256">
        <f>IFERROR(IF(OR(HLOOKUP($A256,'Z-scores'!$C$2:$UD$20,8,FALSE)&gt;2,HLOOKUP($A256,'Z-scores'!$C$2:$UD$20,8,FALSE)&lt;-2),"",'Total-corrected counts'!J256),"")</f>
        <v>1.9772356569057297</v>
      </c>
      <c r="K256">
        <f>IFERROR(IF(OR(HLOOKUP($A256,'Z-scores'!$C$2:$UD$20,9,FALSE)&gt;2,HLOOKUP($A256,'Z-scores'!$C$2:$UD$20,9,FALSE)&lt;-2),"",'Total-corrected counts'!K256),"")</f>
        <v>2.7024917776910642</v>
      </c>
      <c r="L256">
        <f>IFERROR(IF(OR(HLOOKUP($A256,'Z-scores'!$C$2:$UD$20,10,FALSE)&gt;2,HLOOKUP($A256,'Z-scores'!$C$2:$UD$20,10,FALSE)&lt;-2),"",'Total-corrected counts'!L256),"")</f>
        <v>5.14184616090186</v>
      </c>
      <c r="M256">
        <f>IFERROR(IF(OR(HLOOKUP($A256,'Z-scores'!$C$2:$UD$20,11,FALSE)&gt;2,HLOOKUP($A256,'Z-scores'!$C$2:$UD$20,11,FALSE)&lt;-2),"",'Total-corrected counts'!M256),"")</f>
        <v>3.4280880207675781</v>
      </c>
      <c r="N256">
        <f>IFERROR(IF(OR(HLOOKUP($A256,'Z-scores'!$C$2:$UD$20,12,FALSE)&gt;2,HLOOKUP($A256,'Z-scores'!$C$2:$UD$20,12,FALSE)&lt;-2),"",'Total-corrected counts'!N256),"")</f>
        <v>2.1902352165996</v>
      </c>
      <c r="O256">
        <f>IFERROR(IF(OR(HLOOKUP($A256,'Z-scores'!$C$2:$UD$20,13,FALSE)&gt;2,HLOOKUP($A256,'Z-scores'!$C$2:$UD$20,13,FALSE)&lt;-2),"",'Total-corrected counts'!O256),"")</f>
        <v>2.5240058193478174</v>
      </c>
      <c r="P256">
        <f>IFERROR(IF(OR(HLOOKUP($A256,'Z-scores'!$C$2:$UD$20,14,FALSE)&gt;2,HLOOKUP($A256,'Z-scores'!$C$2:$UD$20,14,FALSE)&lt;-2),"",'Total-corrected counts'!P256),"")</f>
        <v>6.9748090581913615</v>
      </c>
      <c r="Q256">
        <f>IFERROR(IF(OR(HLOOKUP($A256,'Z-scores'!$C$2:$UD$20,15,FALSE)&gt;2,HLOOKUP($A256,'Z-scores'!$C$2:$UD$20,15,FALSE)&lt;-2),"",'Total-corrected counts'!Q256),"")</f>
        <v>5.6361211005452798</v>
      </c>
      <c r="R256">
        <f>IFERROR(IF(OR(HLOOKUP($A256,'Z-scores'!$C$2:$UD$20,16,FALSE)&gt;2,HLOOKUP($A256,'Z-scores'!$C$2:$UD$20,16,FALSE)&lt;-2),"",'Total-corrected counts'!R256),"")</f>
        <v>5.0487747705512183</v>
      </c>
      <c r="S256">
        <f>IFERROR(IF(OR(HLOOKUP($A256,'Z-scores'!$C$2:$UD$20,17,FALSE)&gt;2,HLOOKUP($A256,'Z-scores'!$C$2:$UD$20,17,FALSE)&lt;-2),"",'Total-corrected counts'!S256),"")</f>
        <v>3.4145107478375669</v>
      </c>
      <c r="T256">
        <f>IFERROR(IF(OR(HLOOKUP($A256,'Z-scores'!$C$2:$UD$20,18,FALSE)&gt;2,HLOOKUP($A256,'Z-scores'!$C$2:$UD$20,18,FALSE)&lt;-2),"",'Total-corrected counts'!T256),"")</f>
        <v>3.0498124580113846</v>
      </c>
      <c r="U256">
        <f>IFERROR(IF(OR(HLOOKUP($A256,'Z-scores'!$C$2:$UD$20,19,FALSE)&gt;2,HLOOKUP($A256,'Z-scores'!$C$2:$UD$20,19,FALSE)&lt;-2),"",'Total-corrected counts'!U256),"")</f>
        <v>2.1870918188011785</v>
      </c>
      <c r="V256">
        <f t="shared" si="12"/>
        <v>1</v>
      </c>
      <c r="W256">
        <f t="shared" si="13"/>
        <v>5.0720768493634924E-2</v>
      </c>
      <c r="X256">
        <f t="shared" si="14"/>
        <v>1.9867340874970751</v>
      </c>
      <c r="Y256">
        <f t="shared" si="15"/>
        <v>3.8781701237356763</v>
      </c>
    </row>
    <row r="257" spans="1:25" x14ac:dyDescent="0.25">
      <c r="A257">
        <v>261</v>
      </c>
      <c r="B257" t="s">
        <v>715</v>
      </c>
      <c r="C257">
        <v>103500</v>
      </c>
      <c r="D257">
        <v>871</v>
      </c>
      <c r="E257" t="str">
        <f>IFERROR(IF(OR(HLOOKUP($A257,'Z-scores'!$C$2:$UD$20,3,FALSE)&gt;2,HLOOKUP(A257,'Z-scores'!$C$2:$UD$20,3,FALSE)&lt;-2),"",'Total-corrected counts'!E257),"")</f>
        <v/>
      </c>
      <c r="F257" t="str">
        <f>IFERROR(IF(OR(HLOOKUP($A257,'Z-scores'!$C$2:$UD$20,4,FALSE)&gt;2,HLOOKUP($A257,'Z-scores'!$C$2:$UD$20,4,FALSE)&lt;-2),"",'Total-corrected counts'!F257),"")</f>
        <v/>
      </c>
      <c r="G257" t="str">
        <f>IFERROR(IF(OR(HLOOKUP($A257,'Z-scores'!$C$2:$UD$20,5,FALSE)&gt;2,HLOOKUP($A257,'Z-scores'!$C$2:$UD$20,5,FALSE)&lt;-2),"",'Total-corrected counts'!G257),"")</f>
        <v/>
      </c>
      <c r="H257" t="str">
        <f>IFERROR(IF(OR(HLOOKUP($A257,'Z-scores'!$C$2:$UD$20,6,FALSE)&gt;2,HLOOKUP($A257,'Z-scores'!$C$2:$UD$20,6,FALSE)&lt;-2),"",'Total-corrected counts'!H257),"")</f>
        <v/>
      </c>
      <c r="I257" t="str">
        <f>IFERROR(IF(OR(HLOOKUP($A257,'Z-scores'!$C$2:$UD$20,7,FALSE)&gt;2,HLOOKUP($A257,'Z-scores'!$C$2:$UD$20,7,FALSE)&lt;-2),"",'Total-corrected counts'!I257),"")</f>
        <v/>
      </c>
      <c r="J257" t="str">
        <f>IFERROR(IF(OR(HLOOKUP($A257,'Z-scores'!$C$2:$UD$20,8,FALSE)&gt;2,HLOOKUP($A257,'Z-scores'!$C$2:$UD$20,8,FALSE)&lt;-2),"",'Total-corrected counts'!J257),"")</f>
        <v/>
      </c>
      <c r="K257" t="str">
        <f>IFERROR(IF(OR(HLOOKUP($A257,'Z-scores'!$C$2:$UD$20,9,FALSE)&gt;2,HLOOKUP($A257,'Z-scores'!$C$2:$UD$20,9,FALSE)&lt;-2),"",'Total-corrected counts'!K257),"")</f>
        <v/>
      </c>
      <c r="L257" t="str">
        <f>IFERROR(IF(OR(HLOOKUP($A257,'Z-scores'!$C$2:$UD$20,10,FALSE)&gt;2,HLOOKUP($A257,'Z-scores'!$C$2:$UD$20,10,FALSE)&lt;-2),"",'Total-corrected counts'!L257),"")</f>
        <v/>
      </c>
      <c r="M257" t="str">
        <f>IFERROR(IF(OR(HLOOKUP($A257,'Z-scores'!$C$2:$UD$20,11,FALSE)&gt;2,HLOOKUP($A257,'Z-scores'!$C$2:$UD$20,11,FALSE)&lt;-2),"",'Total-corrected counts'!M257),"")</f>
        <v/>
      </c>
      <c r="N257" t="str">
        <f>IFERROR(IF(OR(HLOOKUP($A257,'Z-scores'!$C$2:$UD$20,12,FALSE)&gt;2,HLOOKUP($A257,'Z-scores'!$C$2:$UD$20,12,FALSE)&lt;-2),"",'Total-corrected counts'!N257),"")</f>
        <v/>
      </c>
      <c r="O257" t="str">
        <f>IFERROR(IF(OR(HLOOKUP($A257,'Z-scores'!$C$2:$UD$20,13,FALSE)&gt;2,HLOOKUP($A257,'Z-scores'!$C$2:$UD$20,13,FALSE)&lt;-2),"",'Total-corrected counts'!O257),"")</f>
        <v/>
      </c>
      <c r="P257" t="str">
        <f>IFERROR(IF(OR(HLOOKUP($A257,'Z-scores'!$C$2:$UD$20,14,FALSE)&gt;2,HLOOKUP($A257,'Z-scores'!$C$2:$UD$20,14,FALSE)&lt;-2),"",'Total-corrected counts'!P257),"")</f>
        <v/>
      </c>
      <c r="Q257" t="str">
        <f>IFERROR(IF(OR(HLOOKUP($A257,'Z-scores'!$C$2:$UD$20,15,FALSE)&gt;2,HLOOKUP($A257,'Z-scores'!$C$2:$UD$20,15,FALSE)&lt;-2),"",'Total-corrected counts'!Q257),"")</f>
        <v/>
      </c>
      <c r="R257" t="str">
        <f>IFERROR(IF(OR(HLOOKUP($A257,'Z-scores'!$C$2:$UD$20,16,FALSE)&gt;2,HLOOKUP($A257,'Z-scores'!$C$2:$UD$20,16,FALSE)&lt;-2),"",'Total-corrected counts'!R257),"")</f>
        <v/>
      </c>
      <c r="S257" t="str">
        <f>IFERROR(IF(OR(HLOOKUP($A257,'Z-scores'!$C$2:$UD$20,17,FALSE)&gt;2,HLOOKUP($A257,'Z-scores'!$C$2:$UD$20,17,FALSE)&lt;-2),"",'Total-corrected counts'!S257),"")</f>
        <v/>
      </c>
      <c r="T257" t="str">
        <f>IFERROR(IF(OR(HLOOKUP($A257,'Z-scores'!$C$2:$UD$20,18,FALSE)&gt;2,HLOOKUP($A257,'Z-scores'!$C$2:$UD$20,18,FALSE)&lt;-2),"",'Total-corrected counts'!T257),"")</f>
        <v/>
      </c>
      <c r="U257" t="str">
        <f>IFERROR(IF(OR(HLOOKUP($A257,'Z-scores'!$C$2:$UD$20,19,FALSE)&gt;2,HLOOKUP($A257,'Z-scores'!$C$2:$UD$20,19,FALSE)&lt;-2),"",'Total-corrected counts'!U257),"")</f>
        <v/>
      </c>
      <c r="V257">
        <f t="shared" si="12"/>
        <v>1</v>
      </c>
      <c r="W257" t="str">
        <f t="shared" si="13"/>
        <v/>
      </c>
      <c r="X257" t="str">
        <f t="shared" si="14"/>
        <v/>
      </c>
      <c r="Y257" t="str">
        <f t="shared" si="15"/>
        <v/>
      </c>
    </row>
    <row r="258" spans="1:25" x14ac:dyDescent="0.25">
      <c r="A258">
        <v>262</v>
      </c>
      <c r="B258" t="s">
        <v>145</v>
      </c>
      <c r="C258">
        <v>68900</v>
      </c>
      <c r="D258">
        <v>856</v>
      </c>
      <c r="E258">
        <f>IFERROR(IF(OR(HLOOKUP($A258,'Z-scores'!$C$2:$UD$20,3,FALSE)&gt;2,HLOOKUP(A258,'Z-scores'!$C$2:$UD$20,3,FALSE)&lt;-2),"",'Total-corrected counts'!E258),"")</f>
        <v>15.187241447067112</v>
      </c>
      <c r="F258">
        <f>IFERROR(IF(OR(HLOOKUP($A258,'Z-scores'!$C$2:$UD$20,4,FALSE)&gt;2,HLOOKUP($A258,'Z-scores'!$C$2:$UD$20,4,FALSE)&lt;-2),"",'Total-corrected counts'!F258),"")</f>
        <v>20.581296531448615</v>
      </c>
      <c r="G258">
        <f>IFERROR(IF(OR(HLOOKUP($A258,'Z-scores'!$C$2:$UD$20,5,FALSE)&gt;2,HLOOKUP($A258,'Z-scores'!$C$2:$UD$20,5,FALSE)&lt;-2),"",'Total-corrected counts'!G258),"")</f>
        <v>18.030468469847818</v>
      </c>
      <c r="H258">
        <f>IFERROR(IF(OR(HLOOKUP($A258,'Z-scores'!$C$2:$UD$20,6,FALSE)&gt;2,HLOOKUP($A258,'Z-scores'!$C$2:$UD$20,6,FALSE)&lt;-2),"",'Total-corrected counts'!H258),"")</f>
        <v>72.141510441497672</v>
      </c>
      <c r="I258">
        <f>IFERROR(IF(OR(HLOOKUP($A258,'Z-scores'!$C$2:$UD$20,7,FALSE)&gt;2,HLOOKUP($A258,'Z-scores'!$C$2:$UD$20,7,FALSE)&lt;-2),"",'Total-corrected counts'!I258),"")</f>
        <v>33.179513543632382</v>
      </c>
      <c r="J258">
        <f>IFERROR(IF(OR(HLOOKUP($A258,'Z-scores'!$C$2:$UD$20,8,FALSE)&gt;2,HLOOKUP($A258,'Z-scores'!$C$2:$UD$20,8,FALSE)&lt;-2),"",'Total-corrected counts'!J258),"")</f>
        <v>59.681946112685665</v>
      </c>
      <c r="K258">
        <f>IFERROR(IF(OR(HLOOKUP($A258,'Z-scores'!$C$2:$UD$20,9,FALSE)&gt;2,HLOOKUP($A258,'Z-scores'!$C$2:$UD$20,9,FALSE)&lt;-2),"",'Total-corrected counts'!K258),"")</f>
        <v>42.963375884943417</v>
      </c>
      <c r="L258">
        <f>IFERROR(IF(OR(HLOOKUP($A258,'Z-scores'!$C$2:$UD$20,10,FALSE)&gt;2,HLOOKUP($A258,'Z-scores'!$C$2:$UD$20,10,FALSE)&lt;-2),"",'Total-corrected counts'!L258),"")</f>
        <v>64.877221886096194</v>
      </c>
      <c r="M258">
        <f>IFERROR(IF(OR(HLOOKUP($A258,'Z-scores'!$C$2:$UD$20,11,FALSE)&gt;2,HLOOKUP($A258,'Z-scores'!$C$2:$UD$20,11,FALSE)&lt;-2),"",'Total-corrected counts'!M258),"")</f>
        <v>55.291742270444807</v>
      </c>
      <c r="N258">
        <f>IFERROR(IF(OR(HLOOKUP($A258,'Z-scores'!$C$2:$UD$20,12,FALSE)&gt;2,HLOOKUP($A258,'Z-scores'!$C$2:$UD$20,12,FALSE)&lt;-2),"",'Total-corrected counts'!N258),"")</f>
        <v>12.499919813564246</v>
      </c>
      <c r="O258">
        <f>IFERROR(IF(OR(HLOOKUP($A258,'Z-scores'!$C$2:$UD$20,13,FALSE)&gt;2,HLOOKUP($A258,'Z-scores'!$C$2:$UD$20,13,FALSE)&lt;-2),"",'Total-corrected counts'!O258),"")</f>
        <v>41.403791460581594</v>
      </c>
      <c r="P258">
        <f>IFERROR(IF(OR(HLOOKUP($A258,'Z-scores'!$C$2:$UD$20,14,FALSE)&gt;2,HLOOKUP($A258,'Z-scores'!$C$2:$UD$20,14,FALSE)&lt;-2),"",'Total-corrected counts'!P258),"")</f>
        <v>60.730414654962779</v>
      </c>
      <c r="Q258">
        <f>IFERROR(IF(OR(HLOOKUP($A258,'Z-scores'!$C$2:$UD$20,15,FALSE)&gt;2,HLOOKUP($A258,'Z-scores'!$C$2:$UD$20,15,FALSE)&lt;-2),"",'Total-corrected counts'!Q258),"")</f>
        <v>11.389255095911569</v>
      </c>
      <c r="R258">
        <f>IFERROR(IF(OR(HLOOKUP($A258,'Z-scores'!$C$2:$UD$20,16,FALSE)&gt;2,HLOOKUP($A258,'Z-scores'!$C$2:$UD$20,16,FALSE)&lt;-2),"",'Total-corrected counts'!R258),"")</f>
        <v>40.077654964328005</v>
      </c>
      <c r="S258">
        <f>IFERROR(IF(OR(HLOOKUP($A258,'Z-scores'!$C$2:$UD$20,17,FALSE)&gt;2,HLOOKUP($A258,'Z-scores'!$C$2:$UD$20,17,FALSE)&lt;-2),"",'Total-corrected counts'!S258),"")</f>
        <v>35.496797742622974</v>
      </c>
      <c r="T258">
        <f>IFERROR(IF(OR(HLOOKUP($A258,'Z-scores'!$C$2:$UD$20,18,FALSE)&gt;2,HLOOKUP($A258,'Z-scores'!$C$2:$UD$20,18,FALSE)&lt;-2),"",'Total-corrected counts'!T258),"")</f>
        <v>33.376116617955581</v>
      </c>
      <c r="U258">
        <f>IFERROR(IF(OR(HLOOKUP($A258,'Z-scores'!$C$2:$UD$20,19,FALSE)&gt;2,HLOOKUP($A258,'Z-scores'!$C$2:$UD$20,19,FALSE)&lt;-2),"",'Total-corrected counts'!U258),"")</f>
        <v>52.520579926489411</v>
      </c>
      <c r="V258">
        <f t="shared" si="12"/>
        <v>1</v>
      </c>
      <c r="W258">
        <f t="shared" si="13"/>
        <v>0.5083175702329652</v>
      </c>
      <c r="X258">
        <f t="shared" si="14"/>
        <v>42.437146287518182</v>
      </c>
      <c r="Y258">
        <f t="shared" si="15"/>
        <v>35.936816284552016</v>
      </c>
    </row>
    <row r="259" spans="1:25" x14ac:dyDescent="0.25">
      <c r="A259">
        <v>263</v>
      </c>
      <c r="B259" t="s">
        <v>146</v>
      </c>
      <c r="C259">
        <v>72200</v>
      </c>
      <c r="D259">
        <v>141</v>
      </c>
      <c r="E259">
        <f>IFERROR(IF(OR(HLOOKUP($A259,'Z-scores'!$C$2:$UD$20,3,FALSE)&gt;2,HLOOKUP(A259,'Z-scores'!$C$2:$UD$20,3,FALSE)&lt;-2),"",'Total-corrected counts'!E259),"")</f>
        <v>8.5919703181046261E-2</v>
      </c>
      <c r="F259">
        <f>IFERROR(IF(OR(HLOOKUP($A259,'Z-scores'!$C$2:$UD$20,4,FALSE)&gt;2,HLOOKUP($A259,'Z-scores'!$C$2:$UD$20,4,FALSE)&lt;-2),"",'Total-corrected counts'!F259),"")</f>
        <v>6.0045871108092408</v>
      </c>
      <c r="G259">
        <f>IFERROR(IF(OR(HLOOKUP($A259,'Z-scores'!$C$2:$UD$20,5,FALSE)&gt;2,HLOOKUP($A259,'Z-scores'!$C$2:$UD$20,5,FALSE)&lt;-2),"",'Total-corrected counts'!G259),"")</f>
        <v>1.0072887413322804E-2</v>
      </c>
      <c r="H259">
        <f>IFERROR(IF(OR(HLOOKUP($A259,'Z-scores'!$C$2:$UD$20,6,FALSE)&gt;2,HLOOKUP($A259,'Z-scores'!$C$2:$UD$20,6,FALSE)&lt;-2),"",'Total-corrected counts'!H259),"")</f>
        <v>6.9803106377840027E-3</v>
      </c>
      <c r="I259">
        <f>IFERROR(IF(OR(HLOOKUP($A259,'Z-scores'!$C$2:$UD$20,7,FALSE)&gt;2,HLOOKUP($A259,'Z-scores'!$C$2:$UD$20,7,FALSE)&lt;-2),"",'Total-corrected counts'!I259),"")</f>
        <v>0.49870859102509241</v>
      </c>
      <c r="J259">
        <f>IFERROR(IF(OR(HLOOKUP($A259,'Z-scores'!$C$2:$UD$20,8,FALSE)&gt;2,HLOOKUP($A259,'Z-scores'!$C$2:$UD$20,8,FALSE)&lt;-2),"",'Total-corrected counts'!J259),"")</f>
        <v>1.4200595241617211</v>
      </c>
      <c r="K259">
        <f>IFERROR(IF(OR(HLOOKUP($A259,'Z-scores'!$C$2:$UD$20,9,FALSE)&gt;2,HLOOKUP($A259,'Z-scores'!$C$2:$UD$20,9,FALSE)&lt;-2),"",'Total-corrected counts'!K259),"")</f>
        <v>1.3690841184012488</v>
      </c>
      <c r="L259">
        <f>IFERROR(IF(OR(HLOOKUP($A259,'Z-scores'!$C$2:$UD$20,10,FALSE)&gt;2,HLOOKUP($A259,'Z-scores'!$C$2:$UD$20,10,FALSE)&lt;-2),"",'Total-corrected counts'!L259),"")</f>
        <v>1.6316321436824084</v>
      </c>
      <c r="M259">
        <f>IFERROR(IF(OR(HLOOKUP($A259,'Z-scores'!$C$2:$UD$20,11,FALSE)&gt;2,HLOOKUP($A259,'Z-scores'!$C$2:$UD$20,11,FALSE)&lt;-2),"",'Total-corrected counts'!M259),"")</f>
        <v>1.8430580756814939E-2</v>
      </c>
      <c r="N259">
        <f>IFERROR(IF(OR(HLOOKUP($A259,'Z-scores'!$C$2:$UD$20,12,FALSE)&gt;2,HLOOKUP($A259,'Z-scores'!$C$2:$UD$20,12,FALSE)&lt;-2),"",'Total-corrected counts'!N259),"")</f>
        <v>9.1641640861907965E-3</v>
      </c>
      <c r="O259">
        <f>IFERROR(IF(OR(HLOOKUP($A259,'Z-scores'!$C$2:$UD$20,13,FALSE)&gt;2,HLOOKUP($A259,'Z-scores'!$C$2:$UD$20,13,FALSE)&lt;-2),"",'Total-corrected counts'!O259),"")</f>
        <v>0.91873811824260543</v>
      </c>
      <c r="P259">
        <f>IFERROR(IF(OR(HLOOKUP($A259,'Z-scores'!$C$2:$UD$20,14,FALSE)&gt;2,HLOOKUP($A259,'Z-scores'!$C$2:$UD$20,14,FALSE)&lt;-2),"",'Total-corrected counts'!P259),"")</f>
        <v>0.29489082415147305</v>
      </c>
      <c r="Q259">
        <f>IFERROR(IF(OR(HLOOKUP($A259,'Z-scores'!$C$2:$UD$20,15,FALSE)&gt;2,HLOOKUP($A259,'Z-scores'!$C$2:$UD$20,15,FALSE)&lt;-2),"",'Total-corrected counts'!Q259),"")</f>
        <v>0</v>
      </c>
      <c r="R259">
        <f>IFERROR(IF(OR(HLOOKUP($A259,'Z-scores'!$C$2:$UD$20,16,FALSE)&gt;2,HLOOKUP($A259,'Z-scores'!$C$2:$UD$20,16,FALSE)&lt;-2),"",'Total-corrected counts'!R259),"")</f>
        <v>1.2020892310836234E-2</v>
      </c>
      <c r="S259">
        <f>IFERROR(IF(OR(HLOOKUP($A259,'Z-scores'!$C$2:$UD$20,17,FALSE)&gt;2,HLOOKUP($A259,'Z-scores'!$C$2:$UD$20,17,FALSE)&lt;-2),"",'Total-corrected counts'!S259),"")</f>
        <v>0.21171052331584278</v>
      </c>
      <c r="T259">
        <f>IFERROR(IF(OR(HLOOKUP($A259,'Z-scores'!$C$2:$UD$20,18,FALSE)&gt;2,HLOOKUP($A259,'Z-scores'!$C$2:$UD$20,18,FALSE)&lt;-2),"",'Total-corrected counts'!T259),"")</f>
        <v>0.63573555462772535</v>
      </c>
      <c r="U259">
        <f>IFERROR(IF(OR(HLOOKUP($A259,'Z-scores'!$C$2:$UD$20,19,FALSE)&gt;2,HLOOKUP($A259,'Z-scores'!$C$2:$UD$20,19,FALSE)&lt;-2),"",'Total-corrected counts'!U259),"")</f>
        <v>1.657676735678671</v>
      </c>
      <c r="V259">
        <f t="shared" si="12"/>
        <v>1</v>
      </c>
      <c r="W259">
        <f t="shared" si="13"/>
        <v>0.29902420429082832</v>
      </c>
      <c r="X259">
        <f t="shared" si="14"/>
        <v>1.2272749966742977</v>
      </c>
      <c r="Y259">
        <f t="shared" si="15"/>
        <v>0.46749210155166809</v>
      </c>
    </row>
    <row r="260" spans="1:25" x14ac:dyDescent="0.25">
      <c r="A260">
        <v>264</v>
      </c>
      <c r="B260" t="s">
        <v>716</v>
      </c>
      <c r="C260">
        <v>20900</v>
      </c>
      <c r="D260">
        <v>714</v>
      </c>
      <c r="E260" t="str">
        <f>IFERROR(IF(OR(HLOOKUP($A260,'Z-scores'!$C$2:$UD$20,3,FALSE)&gt;2,HLOOKUP(A260,'Z-scores'!$C$2:$UD$20,3,FALSE)&lt;-2),"",'Total-corrected counts'!E260),"")</f>
        <v/>
      </c>
      <c r="F260" t="str">
        <f>IFERROR(IF(OR(HLOOKUP($A260,'Z-scores'!$C$2:$UD$20,4,FALSE)&gt;2,HLOOKUP($A260,'Z-scores'!$C$2:$UD$20,4,FALSE)&lt;-2),"",'Total-corrected counts'!F260),"")</f>
        <v/>
      </c>
      <c r="G260" t="str">
        <f>IFERROR(IF(OR(HLOOKUP($A260,'Z-scores'!$C$2:$UD$20,5,FALSE)&gt;2,HLOOKUP($A260,'Z-scores'!$C$2:$UD$20,5,FALSE)&lt;-2),"",'Total-corrected counts'!G260),"")</f>
        <v/>
      </c>
      <c r="H260" t="str">
        <f>IFERROR(IF(OR(HLOOKUP($A260,'Z-scores'!$C$2:$UD$20,6,FALSE)&gt;2,HLOOKUP($A260,'Z-scores'!$C$2:$UD$20,6,FALSE)&lt;-2),"",'Total-corrected counts'!H260),"")</f>
        <v/>
      </c>
      <c r="I260" t="str">
        <f>IFERROR(IF(OR(HLOOKUP($A260,'Z-scores'!$C$2:$UD$20,7,FALSE)&gt;2,HLOOKUP($A260,'Z-scores'!$C$2:$UD$20,7,FALSE)&lt;-2),"",'Total-corrected counts'!I260),"")</f>
        <v/>
      </c>
      <c r="J260" t="str">
        <f>IFERROR(IF(OR(HLOOKUP($A260,'Z-scores'!$C$2:$UD$20,8,FALSE)&gt;2,HLOOKUP($A260,'Z-scores'!$C$2:$UD$20,8,FALSE)&lt;-2),"",'Total-corrected counts'!J260),"")</f>
        <v/>
      </c>
      <c r="K260" t="str">
        <f>IFERROR(IF(OR(HLOOKUP($A260,'Z-scores'!$C$2:$UD$20,9,FALSE)&gt;2,HLOOKUP($A260,'Z-scores'!$C$2:$UD$20,9,FALSE)&lt;-2),"",'Total-corrected counts'!K260),"")</f>
        <v/>
      </c>
      <c r="L260" t="str">
        <f>IFERROR(IF(OR(HLOOKUP($A260,'Z-scores'!$C$2:$UD$20,10,FALSE)&gt;2,HLOOKUP($A260,'Z-scores'!$C$2:$UD$20,10,FALSE)&lt;-2),"",'Total-corrected counts'!L260),"")</f>
        <v/>
      </c>
      <c r="M260" t="str">
        <f>IFERROR(IF(OR(HLOOKUP($A260,'Z-scores'!$C$2:$UD$20,11,FALSE)&gt;2,HLOOKUP($A260,'Z-scores'!$C$2:$UD$20,11,FALSE)&lt;-2),"",'Total-corrected counts'!M260),"")</f>
        <v/>
      </c>
      <c r="N260" t="str">
        <f>IFERROR(IF(OR(HLOOKUP($A260,'Z-scores'!$C$2:$UD$20,12,FALSE)&gt;2,HLOOKUP($A260,'Z-scores'!$C$2:$UD$20,12,FALSE)&lt;-2),"",'Total-corrected counts'!N260),"")</f>
        <v/>
      </c>
      <c r="O260" t="str">
        <f>IFERROR(IF(OR(HLOOKUP($A260,'Z-scores'!$C$2:$UD$20,13,FALSE)&gt;2,HLOOKUP($A260,'Z-scores'!$C$2:$UD$20,13,FALSE)&lt;-2),"",'Total-corrected counts'!O260),"")</f>
        <v/>
      </c>
      <c r="P260" t="str">
        <f>IFERROR(IF(OR(HLOOKUP($A260,'Z-scores'!$C$2:$UD$20,14,FALSE)&gt;2,HLOOKUP($A260,'Z-scores'!$C$2:$UD$20,14,FALSE)&lt;-2),"",'Total-corrected counts'!P260),"")</f>
        <v/>
      </c>
      <c r="Q260" t="str">
        <f>IFERROR(IF(OR(HLOOKUP($A260,'Z-scores'!$C$2:$UD$20,15,FALSE)&gt;2,HLOOKUP($A260,'Z-scores'!$C$2:$UD$20,15,FALSE)&lt;-2),"",'Total-corrected counts'!Q260),"")</f>
        <v/>
      </c>
      <c r="R260" t="str">
        <f>IFERROR(IF(OR(HLOOKUP($A260,'Z-scores'!$C$2:$UD$20,16,FALSE)&gt;2,HLOOKUP($A260,'Z-scores'!$C$2:$UD$20,16,FALSE)&lt;-2),"",'Total-corrected counts'!R260),"")</f>
        <v/>
      </c>
      <c r="S260" t="str">
        <f>IFERROR(IF(OR(HLOOKUP($A260,'Z-scores'!$C$2:$UD$20,17,FALSE)&gt;2,HLOOKUP($A260,'Z-scores'!$C$2:$UD$20,17,FALSE)&lt;-2),"",'Total-corrected counts'!S260),"")</f>
        <v/>
      </c>
      <c r="T260" t="str">
        <f>IFERROR(IF(OR(HLOOKUP($A260,'Z-scores'!$C$2:$UD$20,18,FALSE)&gt;2,HLOOKUP($A260,'Z-scores'!$C$2:$UD$20,18,FALSE)&lt;-2),"",'Total-corrected counts'!T260),"")</f>
        <v/>
      </c>
      <c r="U260" t="str">
        <f>IFERROR(IF(OR(HLOOKUP($A260,'Z-scores'!$C$2:$UD$20,19,FALSE)&gt;2,HLOOKUP($A260,'Z-scores'!$C$2:$UD$20,19,FALSE)&lt;-2),"",'Total-corrected counts'!U260),"")</f>
        <v/>
      </c>
      <c r="V260">
        <f t="shared" ref="V260:V323" si="16">IFERROR(IF(AND(X260=0,Y260=0),0,1),0)</f>
        <v>1</v>
      </c>
      <c r="W260" t="str">
        <f t="shared" ref="W260:W323" si="17">IFERROR(_xlfn.T.TEST(E260:M260,N260:U260,2,2),"")</f>
        <v/>
      </c>
      <c r="X260" t="str">
        <f t="shared" ref="X260:X323" si="18">IFERROR(AVERAGE(E260:M260),"")</f>
        <v/>
      </c>
      <c r="Y260" t="str">
        <f t="shared" ref="Y260:Y323" si="19">IFERROR(AVERAGE(N260:U260),"")</f>
        <v/>
      </c>
    </row>
    <row r="261" spans="1:25" x14ac:dyDescent="0.25">
      <c r="A261">
        <v>266</v>
      </c>
      <c r="B261" t="s">
        <v>147</v>
      </c>
      <c r="C261">
        <v>49700</v>
      </c>
      <c r="D261">
        <v>242</v>
      </c>
      <c r="E261">
        <f>IFERROR(IF(OR(HLOOKUP($A261,'Z-scores'!$C$2:$UD$20,3,FALSE)&gt;2,HLOOKUP(A261,'Z-scores'!$C$2:$UD$20,3,FALSE)&lt;-2),"",'Total-corrected counts'!E261),"")</f>
        <v>0.39597776248656108</v>
      </c>
      <c r="F261">
        <f>IFERROR(IF(OR(HLOOKUP($A261,'Z-scores'!$C$2:$UD$20,4,FALSE)&gt;2,HLOOKUP($A261,'Z-scores'!$C$2:$UD$20,4,FALSE)&lt;-2),"",'Total-corrected counts'!F261),"")</f>
        <v>4.1343058795735761</v>
      </c>
      <c r="G261" t="str">
        <f>IFERROR(IF(OR(HLOOKUP($A261,'Z-scores'!$C$2:$UD$20,5,FALSE)&gt;2,HLOOKUP($A261,'Z-scores'!$C$2:$UD$20,5,FALSE)&lt;-2),"",'Total-corrected counts'!G261),"")</f>
        <v/>
      </c>
      <c r="H261">
        <f>IFERROR(IF(OR(HLOOKUP($A261,'Z-scores'!$C$2:$UD$20,6,FALSE)&gt;2,HLOOKUP($A261,'Z-scores'!$C$2:$UD$20,6,FALSE)&lt;-2),"",'Total-corrected counts'!H261),"")</f>
        <v>0</v>
      </c>
      <c r="I261">
        <f>IFERROR(IF(OR(HLOOKUP($A261,'Z-scores'!$C$2:$UD$20,7,FALSE)&gt;2,HLOOKUP($A261,'Z-scores'!$C$2:$UD$20,7,FALSE)&lt;-2),"",'Total-corrected counts'!I261),"")</f>
        <v>6.7725858040444648E-2</v>
      </c>
      <c r="J261">
        <f>IFERROR(IF(OR(HLOOKUP($A261,'Z-scores'!$C$2:$UD$20,8,FALSE)&gt;2,HLOOKUP($A261,'Z-scores'!$C$2:$UD$20,8,FALSE)&lt;-2),"",'Total-corrected counts'!J261),"")</f>
        <v>2.6428885588565363</v>
      </c>
      <c r="K261">
        <f>IFERROR(IF(OR(HLOOKUP($A261,'Z-scores'!$C$2:$UD$20,9,FALSE)&gt;2,HLOOKUP($A261,'Z-scores'!$C$2:$UD$20,9,FALSE)&lt;-2),"",'Total-corrected counts'!K261),"")</f>
        <v>1.2174591671776576</v>
      </c>
      <c r="L261">
        <f>IFERROR(IF(OR(HLOOKUP($A261,'Z-scores'!$C$2:$UD$20,10,FALSE)&gt;2,HLOOKUP($A261,'Z-scores'!$C$2:$UD$20,10,FALSE)&lt;-2),"",'Total-corrected counts'!L261),"")</f>
        <v>1.0230774522549158</v>
      </c>
      <c r="M261">
        <f>IFERROR(IF(OR(HLOOKUP($A261,'Z-scores'!$C$2:$UD$20,11,FALSE)&gt;2,HLOOKUP($A261,'Z-scores'!$C$2:$UD$20,11,FALSE)&lt;-2),"",'Total-corrected counts'!M261),"")</f>
        <v>0.10136819416248216</v>
      </c>
      <c r="N261">
        <f>IFERROR(IF(OR(HLOOKUP($A261,'Z-scores'!$C$2:$UD$20,12,FALSE)&gt;2,HLOOKUP($A261,'Z-scores'!$C$2:$UD$20,12,FALSE)&lt;-2),"",'Total-corrected counts'!N261),"")</f>
        <v>1.7686836686348235</v>
      </c>
      <c r="O261">
        <f>IFERROR(IF(OR(HLOOKUP($A261,'Z-scores'!$C$2:$UD$20,13,FALSE)&gt;2,HLOOKUP($A261,'Z-scores'!$C$2:$UD$20,13,FALSE)&lt;-2),"",'Total-corrected counts'!O261),"")</f>
        <v>3.9273530549052031</v>
      </c>
      <c r="P261">
        <f>IFERROR(IF(OR(HLOOKUP($A261,'Z-scores'!$C$2:$UD$20,14,FALSE)&gt;2,HLOOKUP($A261,'Z-scores'!$C$2:$UD$20,14,FALSE)&lt;-2),"",'Total-corrected counts'!P261),"")</f>
        <v>0.12821340180498828</v>
      </c>
      <c r="Q261">
        <f>IFERROR(IF(OR(HLOOKUP($A261,'Z-scores'!$C$2:$UD$20,15,FALSE)&gt;2,HLOOKUP($A261,'Z-scores'!$C$2:$UD$20,15,FALSE)&lt;-2),"",'Total-corrected counts'!Q261),"")</f>
        <v>0</v>
      </c>
      <c r="R261">
        <f>IFERROR(IF(OR(HLOOKUP($A261,'Z-scores'!$C$2:$UD$20,16,FALSE)&gt;2,HLOOKUP($A261,'Z-scores'!$C$2:$UD$20,16,FALSE)&lt;-2),"",'Total-corrected counts'!R261),"")</f>
        <v>0.28850141546006963</v>
      </c>
      <c r="S261">
        <f>IFERROR(IF(OR(HLOOKUP($A261,'Z-scores'!$C$2:$UD$20,17,FALSE)&gt;2,HLOOKUP($A261,'Z-scores'!$C$2:$UD$20,17,FALSE)&lt;-2),"",'Total-corrected counts'!S261),"")</f>
        <v>0</v>
      </c>
      <c r="T261">
        <f>IFERROR(IF(OR(HLOOKUP($A261,'Z-scores'!$C$2:$UD$20,18,FALSE)&gt;2,HLOOKUP($A261,'Z-scores'!$C$2:$UD$20,18,FALSE)&lt;-2),"",'Total-corrected counts'!T261),"")</f>
        <v>0.66150861765317359</v>
      </c>
      <c r="U261">
        <f>IFERROR(IF(OR(HLOOKUP($A261,'Z-scores'!$C$2:$UD$20,19,FALSE)&gt;2,HLOOKUP($A261,'Z-scores'!$C$2:$UD$20,19,FALSE)&lt;-2),"",'Total-corrected counts'!U261),"")</f>
        <v>1.5188137630563741</v>
      </c>
      <c r="V261">
        <f t="shared" si="16"/>
        <v>1</v>
      </c>
      <c r="W261">
        <f t="shared" si="17"/>
        <v>0.82325254490043853</v>
      </c>
      <c r="X261">
        <f t="shared" si="18"/>
        <v>1.1978503590690217</v>
      </c>
      <c r="Y261">
        <f t="shared" si="19"/>
        <v>1.0366342401893289</v>
      </c>
    </row>
    <row r="262" spans="1:25" x14ac:dyDescent="0.25">
      <c r="A262">
        <v>267</v>
      </c>
      <c r="B262" t="s">
        <v>717</v>
      </c>
      <c r="C262">
        <v>33500</v>
      </c>
      <c r="D262">
        <v>814</v>
      </c>
      <c r="E262" t="str">
        <f>IFERROR(IF(OR(HLOOKUP($A262,'Z-scores'!$C$2:$UD$20,3,FALSE)&gt;2,HLOOKUP(A262,'Z-scores'!$C$2:$UD$20,3,FALSE)&lt;-2),"",'Total-corrected counts'!E262),"")</f>
        <v/>
      </c>
      <c r="F262" t="str">
        <f>IFERROR(IF(OR(HLOOKUP($A262,'Z-scores'!$C$2:$UD$20,4,FALSE)&gt;2,HLOOKUP($A262,'Z-scores'!$C$2:$UD$20,4,FALSE)&lt;-2),"",'Total-corrected counts'!F262),"")</f>
        <v/>
      </c>
      <c r="G262" t="str">
        <f>IFERROR(IF(OR(HLOOKUP($A262,'Z-scores'!$C$2:$UD$20,5,FALSE)&gt;2,HLOOKUP($A262,'Z-scores'!$C$2:$UD$20,5,FALSE)&lt;-2),"",'Total-corrected counts'!G262),"")</f>
        <v/>
      </c>
      <c r="H262" t="str">
        <f>IFERROR(IF(OR(HLOOKUP($A262,'Z-scores'!$C$2:$UD$20,6,FALSE)&gt;2,HLOOKUP($A262,'Z-scores'!$C$2:$UD$20,6,FALSE)&lt;-2),"",'Total-corrected counts'!H262),"")</f>
        <v/>
      </c>
      <c r="I262" t="str">
        <f>IFERROR(IF(OR(HLOOKUP($A262,'Z-scores'!$C$2:$UD$20,7,FALSE)&gt;2,HLOOKUP($A262,'Z-scores'!$C$2:$UD$20,7,FALSE)&lt;-2),"",'Total-corrected counts'!I262),"")</f>
        <v/>
      </c>
      <c r="J262" t="str">
        <f>IFERROR(IF(OR(HLOOKUP($A262,'Z-scores'!$C$2:$UD$20,8,FALSE)&gt;2,HLOOKUP($A262,'Z-scores'!$C$2:$UD$20,8,FALSE)&lt;-2),"",'Total-corrected counts'!J262),"")</f>
        <v/>
      </c>
      <c r="K262" t="str">
        <f>IFERROR(IF(OR(HLOOKUP($A262,'Z-scores'!$C$2:$UD$20,9,FALSE)&gt;2,HLOOKUP($A262,'Z-scores'!$C$2:$UD$20,9,FALSE)&lt;-2),"",'Total-corrected counts'!K262),"")</f>
        <v/>
      </c>
      <c r="L262" t="str">
        <f>IFERROR(IF(OR(HLOOKUP($A262,'Z-scores'!$C$2:$UD$20,10,FALSE)&gt;2,HLOOKUP($A262,'Z-scores'!$C$2:$UD$20,10,FALSE)&lt;-2),"",'Total-corrected counts'!L262),"")</f>
        <v/>
      </c>
      <c r="M262" t="str">
        <f>IFERROR(IF(OR(HLOOKUP($A262,'Z-scores'!$C$2:$UD$20,11,FALSE)&gt;2,HLOOKUP($A262,'Z-scores'!$C$2:$UD$20,11,FALSE)&lt;-2),"",'Total-corrected counts'!M262),"")</f>
        <v/>
      </c>
      <c r="N262" t="str">
        <f>IFERROR(IF(OR(HLOOKUP($A262,'Z-scores'!$C$2:$UD$20,12,FALSE)&gt;2,HLOOKUP($A262,'Z-scores'!$C$2:$UD$20,12,FALSE)&lt;-2),"",'Total-corrected counts'!N262),"")</f>
        <v/>
      </c>
      <c r="O262" t="str">
        <f>IFERROR(IF(OR(HLOOKUP($A262,'Z-scores'!$C$2:$UD$20,13,FALSE)&gt;2,HLOOKUP($A262,'Z-scores'!$C$2:$UD$20,13,FALSE)&lt;-2),"",'Total-corrected counts'!O262),"")</f>
        <v/>
      </c>
      <c r="P262" t="str">
        <f>IFERROR(IF(OR(HLOOKUP($A262,'Z-scores'!$C$2:$UD$20,14,FALSE)&gt;2,HLOOKUP($A262,'Z-scores'!$C$2:$UD$20,14,FALSE)&lt;-2),"",'Total-corrected counts'!P262),"")</f>
        <v/>
      </c>
      <c r="Q262" t="str">
        <f>IFERROR(IF(OR(HLOOKUP($A262,'Z-scores'!$C$2:$UD$20,15,FALSE)&gt;2,HLOOKUP($A262,'Z-scores'!$C$2:$UD$20,15,FALSE)&lt;-2),"",'Total-corrected counts'!Q262),"")</f>
        <v/>
      </c>
      <c r="R262" t="str">
        <f>IFERROR(IF(OR(HLOOKUP($A262,'Z-scores'!$C$2:$UD$20,16,FALSE)&gt;2,HLOOKUP($A262,'Z-scores'!$C$2:$UD$20,16,FALSE)&lt;-2),"",'Total-corrected counts'!R262),"")</f>
        <v/>
      </c>
      <c r="S262" t="str">
        <f>IFERROR(IF(OR(HLOOKUP($A262,'Z-scores'!$C$2:$UD$20,17,FALSE)&gt;2,HLOOKUP($A262,'Z-scores'!$C$2:$UD$20,17,FALSE)&lt;-2),"",'Total-corrected counts'!S262),"")</f>
        <v/>
      </c>
      <c r="T262" t="str">
        <f>IFERROR(IF(OR(HLOOKUP($A262,'Z-scores'!$C$2:$UD$20,18,FALSE)&gt;2,HLOOKUP($A262,'Z-scores'!$C$2:$UD$20,18,FALSE)&lt;-2),"",'Total-corrected counts'!T262),"")</f>
        <v/>
      </c>
      <c r="U262" t="str">
        <f>IFERROR(IF(OR(HLOOKUP($A262,'Z-scores'!$C$2:$UD$20,19,FALSE)&gt;2,HLOOKUP($A262,'Z-scores'!$C$2:$UD$20,19,FALSE)&lt;-2),"",'Total-corrected counts'!U262),"")</f>
        <v/>
      </c>
      <c r="V262">
        <f t="shared" si="16"/>
        <v>1</v>
      </c>
      <c r="W262" t="str">
        <f t="shared" si="17"/>
        <v/>
      </c>
      <c r="X262" t="str">
        <f t="shared" si="18"/>
        <v/>
      </c>
      <c r="Y262" t="str">
        <f t="shared" si="19"/>
        <v/>
      </c>
    </row>
    <row r="263" spans="1:25" x14ac:dyDescent="0.25">
      <c r="A263">
        <v>268</v>
      </c>
      <c r="B263" t="s">
        <v>718</v>
      </c>
      <c r="C263">
        <v>34400</v>
      </c>
      <c r="D263">
        <v>619</v>
      </c>
      <c r="E263" t="str">
        <f>IFERROR(IF(OR(HLOOKUP($A263,'Z-scores'!$C$2:$UD$20,3,FALSE)&gt;2,HLOOKUP(A263,'Z-scores'!$C$2:$UD$20,3,FALSE)&lt;-2),"",'Total-corrected counts'!E263),"")</f>
        <v/>
      </c>
      <c r="F263" t="str">
        <f>IFERROR(IF(OR(HLOOKUP($A263,'Z-scores'!$C$2:$UD$20,4,FALSE)&gt;2,HLOOKUP($A263,'Z-scores'!$C$2:$UD$20,4,FALSE)&lt;-2),"",'Total-corrected counts'!F263),"")</f>
        <v/>
      </c>
      <c r="G263" t="str">
        <f>IFERROR(IF(OR(HLOOKUP($A263,'Z-scores'!$C$2:$UD$20,5,FALSE)&gt;2,HLOOKUP($A263,'Z-scores'!$C$2:$UD$20,5,FALSE)&lt;-2),"",'Total-corrected counts'!G263),"")</f>
        <v/>
      </c>
      <c r="H263" t="str">
        <f>IFERROR(IF(OR(HLOOKUP($A263,'Z-scores'!$C$2:$UD$20,6,FALSE)&gt;2,HLOOKUP($A263,'Z-scores'!$C$2:$UD$20,6,FALSE)&lt;-2),"",'Total-corrected counts'!H263),"")</f>
        <v/>
      </c>
      <c r="I263" t="str">
        <f>IFERROR(IF(OR(HLOOKUP($A263,'Z-scores'!$C$2:$UD$20,7,FALSE)&gt;2,HLOOKUP($A263,'Z-scores'!$C$2:$UD$20,7,FALSE)&lt;-2),"",'Total-corrected counts'!I263),"")</f>
        <v/>
      </c>
      <c r="J263" t="str">
        <f>IFERROR(IF(OR(HLOOKUP($A263,'Z-scores'!$C$2:$UD$20,8,FALSE)&gt;2,HLOOKUP($A263,'Z-scores'!$C$2:$UD$20,8,FALSE)&lt;-2),"",'Total-corrected counts'!J263),"")</f>
        <v/>
      </c>
      <c r="K263" t="str">
        <f>IFERROR(IF(OR(HLOOKUP($A263,'Z-scores'!$C$2:$UD$20,9,FALSE)&gt;2,HLOOKUP($A263,'Z-scores'!$C$2:$UD$20,9,FALSE)&lt;-2),"",'Total-corrected counts'!K263),"")</f>
        <v/>
      </c>
      <c r="L263" t="str">
        <f>IFERROR(IF(OR(HLOOKUP($A263,'Z-scores'!$C$2:$UD$20,10,FALSE)&gt;2,HLOOKUP($A263,'Z-scores'!$C$2:$UD$20,10,FALSE)&lt;-2),"",'Total-corrected counts'!L263),"")</f>
        <v/>
      </c>
      <c r="M263" t="str">
        <f>IFERROR(IF(OR(HLOOKUP($A263,'Z-scores'!$C$2:$UD$20,11,FALSE)&gt;2,HLOOKUP($A263,'Z-scores'!$C$2:$UD$20,11,FALSE)&lt;-2),"",'Total-corrected counts'!M263),"")</f>
        <v/>
      </c>
      <c r="N263" t="str">
        <f>IFERROR(IF(OR(HLOOKUP($A263,'Z-scores'!$C$2:$UD$20,12,FALSE)&gt;2,HLOOKUP($A263,'Z-scores'!$C$2:$UD$20,12,FALSE)&lt;-2),"",'Total-corrected counts'!N263),"")</f>
        <v/>
      </c>
      <c r="O263" t="str">
        <f>IFERROR(IF(OR(HLOOKUP($A263,'Z-scores'!$C$2:$UD$20,13,FALSE)&gt;2,HLOOKUP($A263,'Z-scores'!$C$2:$UD$20,13,FALSE)&lt;-2),"",'Total-corrected counts'!O263),"")</f>
        <v/>
      </c>
      <c r="P263" t="str">
        <f>IFERROR(IF(OR(HLOOKUP($A263,'Z-scores'!$C$2:$UD$20,14,FALSE)&gt;2,HLOOKUP($A263,'Z-scores'!$C$2:$UD$20,14,FALSE)&lt;-2),"",'Total-corrected counts'!P263),"")</f>
        <v/>
      </c>
      <c r="Q263" t="str">
        <f>IFERROR(IF(OR(HLOOKUP($A263,'Z-scores'!$C$2:$UD$20,15,FALSE)&gt;2,HLOOKUP($A263,'Z-scores'!$C$2:$UD$20,15,FALSE)&lt;-2),"",'Total-corrected counts'!Q263),"")</f>
        <v/>
      </c>
      <c r="R263" t="str">
        <f>IFERROR(IF(OR(HLOOKUP($A263,'Z-scores'!$C$2:$UD$20,16,FALSE)&gt;2,HLOOKUP($A263,'Z-scores'!$C$2:$UD$20,16,FALSE)&lt;-2),"",'Total-corrected counts'!R263),"")</f>
        <v/>
      </c>
      <c r="S263" t="str">
        <f>IFERROR(IF(OR(HLOOKUP($A263,'Z-scores'!$C$2:$UD$20,17,FALSE)&gt;2,HLOOKUP($A263,'Z-scores'!$C$2:$UD$20,17,FALSE)&lt;-2),"",'Total-corrected counts'!S263),"")</f>
        <v/>
      </c>
      <c r="T263" t="str">
        <f>IFERROR(IF(OR(HLOOKUP($A263,'Z-scores'!$C$2:$UD$20,18,FALSE)&gt;2,HLOOKUP($A263,'Z-scores'!$C$2:$UD$20,18,FALSE)&lt;-2),"",'Total-corrected counts'!T263),"")</f>
        <v/>
      </c>
      <c r="U263" t="str">
        <f>IFERROR(IF(OR(HLOOKUP($A263,'Z-scores'!$C$2:$UD$20,19,FALSE)&gt;2,HLOOKUP($A263,'Z-scores'!$C$2:$UD$20,19,FALSE)&lt;-2),"",'Total-corrected counts'!U263),"")</f>
        <v/>
      </c>
      <c r="V263">
        <f t="shared" si="16"/>
        <v>1</v>
      </c>
      <c r="W263" t="str">
        <f t="shared" si="17"/>
        <v/>
      </c>
      <c r="X263" t="str">
        <f t="shared" si="18"/>
        <v/>
      </c>
      <c r="Y263" t="str">
        <f t="shared" si="19"/>
        <v/>
      </c>
    </row>
    <row r="264" spans="1:25" x14ac:dyDescent="0.25">
      <c r="A264">
        <v>269</v>
      </c>
      <c r="B264" t="s">
        <v>148</v>
      </c>
      <c r="C264">
        <v>17100</v>
      </c>
      <c r="D264">
        <v>425</v>
      </c>
      <c r="E264">
        <f>IFERROR(IF(OR(HLOOKUP($A264,'Z-scores'!$C$2:$UD$20,3,FALSE)&gt;2,HLOOKUP(A264,'Z-scores'!$C$2:$UD$20,3,FALSE)&lt;-2),"",'Total-corrected counts'!E264),"")</f>
        <v>1.0795997486661901</v>
      </c>
      <c r="F264">
        <f>IFERROR(IF(OR(HLOOKUP($A264,'Z-scores'!$C$2:$UD$20,4,FALSE)&gt;2,HLOOKUP($A264,'Z-scores'!$C$2:$UD$20,4,FALSE)&lt;-2),"",'Total-corrected counts'!F264),"")</f>
        <v>5.2663182037425305</v>
      </c>
      <c r="G264">
        <f>IFERROR(IF(OR(HLOOKUP($A264,'Z-scores'!$C$2:$UD$20,5,FALSE)&gt;2,HLOOKUP($A264,'Z-scores'!$C$2:$UD$20,5,FALSE)&lt;-2),"",'Total-corrected counts'!G264),"")</f>
        <v>7.3431349243123236</v>
      </c>
      <c r="H264">
        <f>IFERROR(IF(OR(HLOOKUP($A264,'Z-scores'!$C$2:$UD$20,6,FALSE)&gt;2,HLOOKUP($A264,'Z-scores'!$C$2:$UD$20,6,FALSE)&lt;-2),"",'Total-corrected counts'!H264),"")</f>
        <v>5.1375086294090266</v>
      </c>
      <c r="I264">
        <f>IFERROR(IF(OR(HLOOKUP($A264,'Z-scores'!$C$2:$UD$20,7,FALSE)&gt;2,HLOOKUP($A264,'Z-scores'!$C$2:$UD$20,7,FALSE)&lt;-2),"",'Total-corrected counts'!I264),"")</f>
        <v>3.6448825418130215</v>
      </c>
      <c r="J264">
        <f>IFERROR(IF(OR(HLOOKUP($A264,'Z-scores'!$C$2:$UD$20,8,FALSE)&gt;2,HLOOKUP($A264,'Z-scores'!$C$2:$UD$20,8,FALSE)&lt;-2),"",'Total-corrected counts'!J264),"")</f>
        <v>3.6931409152678092</v>
      </c>
      <c r="K264">
        <f>IFERROR(IF(OR(HLOOKUP($A264,'Z-scores'!$C$2:$UD$20,9,FALSE)&gt;2,HLOOKUP($A264,'Z-scores'!$C$2:$UD$20,9,FALSE)&lt;-2),"",'Total-corrected counts'!K264),"")</f>
        <v>5.1909248007135282</v>
      </c>
      <c r="L264">
        <f>IFERROR(IF(OR(HLOOKUP($A264,'Z-scores'!$C$2:$UD$20,10,FALSE)&gt;2,HLOOKUP($A264,'Z-scores'!$C$2:$UD$20,10,FALSE)&lt;-2),"",'Total-corrected counts'!L264),"")</f>
        <v>2.0726138041371138</v>
      </c>
      <c r="M264">
        <f>IFERROR(IF(OR(HLOOKUP($A264,'Z-scores'!$C$2:$UD$20,11,FALSE)&gt;2,HLOOKUP($A264,'Z-scores'!$C$2:$UD$20,11,FALSE)&lt;-2),"",'Total-corrected counts'!M264),"")</f>
        <v>1.1795571684361561</v>
      </c>
      <c r="N264">
        <f>IFERROR(IF(OR(HLOOKUP($A264,'Z-scores'!$C$2:$UD$20,12,FALSE)&gt;2,HLOOKUP($A264,'Z-scores'!$C$2:$UD$20,12,FALSE)&lt;-2),"",'Total-corrected counts'!N264),"")</f>
        <v>4.4171270895439632</v>
      </c>
      <c r="O264">
        <f>IFERROR(IF(OR(HLOOKUP($A264,'Z-scores'!$C$2:$UD$20,13,FALSE)&gt;2,HLOOKUP($A264,'Z-scores'!$C$2:$UD$20,13,FALSE)&lt;-2),"",'Total-corrected counts'!O264),"")</f>
        <v>9.6854516641106905</v>
      </c>
      <c r="P264">
        <f>IFERROR(IF(OR(HLOOKUP($A264,'Z-scores'!$C$2:$UD$20,14,FALSE)&gt;2,HLOOKUP($A264,'Z-scores'!$C$2:$UD$20,14,FALSE)&lt;-2),"",'Total-corrected counts'!P264),"")</f>
        <v>9.94935998006709</v>
      </c>
      <c r="Q264" t="str">
        <f>IFERROR(IF(OR(HLOOKUP($A264,'Z-scores'!$C$2:$UD$20,15,FALSE)&gt;2,HLOOKUP($A264,'Z-scores'!$C$2:$UD$20,15,FALSE)&lt;-2),"",'Total-corrected counts'!Q264),"")</f>
        <v/>
      </c>
      <c r="R264">
        <f>IFERROR(IF(OR(HLOOKUP($A264,'Z-scores'!$C$2:$UD$20,16,FALSE)&gt;2,HLOOKUP($A264,'Z-scores'!$C$2:$UD$20,16,FALSE)&lt;-2),"",'Total-corrected counts'!R264),"")</f>
        <v>7.3728139506462229</v>
      </c>
      <c r="S264">
        <f>IFERROR(IF(OR(HLOOKUP($A264,'Z-scores'!$C$2:$UD$20,17,FALSE)&gt;2,HLOOKUP($A264,'Z-scores'!$C$2:$UD$20,17,FALSE)&lt;-2),"",'Total-corrected counts'!S264),"")</f>
        <v>9.7441125474855852</v>
      </c>
      <c r="T264">
        <f>IFERROR(IF(OR(HLOOKUP($A264,'Z-scores'!$C$2:$UD$20,18,FALSE)&gt;2,HLOOKUP($A264,'Z-scores'!$C$2:$UD$20,18,FALSE)&lt;-2),"",'Total-corrected counts'!T264),"")</f>
        <v>5.1288395420642168</v>
      </c>
      <c r="U264">
        <f>IFERROR(IF(OR(HLOOKUP($A264,'Z-scores'!$C$2:$UD$20,19,FALSE)&gt;2,HLOOKUP($A264,'Z-scores'!$C$2:$UD$20,19,FALSE)&lt;-2),"",'Total-corrected counts'!U264),"")</f>
        <v>2.4387809566790919</v>
      </c>
      <c r="V264">
        <f t="shared" si="16"/>
        <v>1</v>
      </c>
      <c r="W264">
        <f t="shared" si="17"/>
        <v>2.8797689467092161E-2</v>
      </c>
      <c r="X264">
        <f t="shared" si="18"/>
        <v>3.8452978596108554</v>
      </c>
      <c r="Y264">
        <f t="shared" si="19"/>
        <v>6.9623551043709799</v>
      </c>
    </row>
    <row r="265" spans="1:25" x14ac:dyDescent="0.25">
      <c r="A265">
        <v>270</v>
      </c>
      <c r="B265" t="s">
        <v>719</v>
      </c>
      <c r="C265">
        <v>103600</v>
      </c>
      <c r="D265">
        <v>871</v>
      </c>
      <c r="E265" t="str">
        <f>IFERROR(IF(OR(HLOOKUP($A265,'Z-scores'!$C$2:$UD$20,3,FALSE)&gt;2,HLOOKUP(A265,'Z-scores'!$C$2:$UD$20,3,FALSE)&lt;-2),"",'Total-corrected counts'!E265),"")</f>
        <v/>
      </c>
      <c r="F265" t="str">
        <f>IFERROR(IF(OR(HLOOKUP($A265,'Z-scores'!$C$2:$UD$20,4,FALSE)&gt;2,HLOOKUP($A265,'Z-scores'!$C$2:$UD$20,4,FALSE)&lt;-2),"",'Total-corrected counts'!F265),"")</f>
        <v/>
      </c>
      <c r="G265" t="str">
        <f>IFERROR(IF(OR(HLOOKUP($A265,'Z-scores'!$C$2:$UD$20,5,FALSE)&gt;2,HLOOKUP($A265,'Z-scores'!$C$2:$UD$20,5,FALSE)&lt;-2),"",'Total-corrected counts'!G265),"")</f>
        <v/>
      </c>
      <c r="H265" t="str">
        <f>IFERROR(IF(OR(HLOOKUP($A265,'Z-scores'!$C$2:$UD$20,6,FALSE)&gt;2,HLOOKUP($A265,'Z-scores'!$C$2:$UD$20,6,FALSE)&lt;-2),"",'Total-corrected counts'!H265),"")</f>
        <v/>
      </c>
      <c r="I265" t="str">
        <f>IFERROR(IF(OR(HLOOKUP($A265,'Z-scores'!$C$2:$UD$20,7,FALSE)&gt;2,HLOOKUP($A265,'Z-scores'!$C$2:$UD$20,7,FALSE)&lt;-2),"",'Total-corrected counts'!I265),"")</f>
        <v/>
      </c>
      <c r="J265" t="str">
        <f>IFERROR(IF(OR(HLOOKUP($A265,'Z-scores'!$C$2:$UD$20,8,FALSE)&gt;2,HLOOKUP($A265,'Z-scores'!$C$2:$UD$20,8,FALSE)&lt;-2),"",'Total-corrected counts'!J265),"")</f>
        <v/>
      </c>
      <c r="K265" t="str">
        <f>IFERROR(IF(OR(HLOOKUP($A265,'Z-scores'!$C$2:$UD$20,9,FALSE)&gt;2,HLOOKUP($A265,'Z-scores'!$C$2:$UD$20,9,FALSE)&lt;-2),"",'Total-corrected counts'!K265),"")</f>
        <v/>
      </c>
      <c r="L265" t="str">
        <f>IFERROR(IF(OR(HLOOKUP($A265,'Z-scores'!$C$2:$UD$20,10,FALSE)&gt;2,HLOOKUP($A265,'Z-scores'!$C$2:$UD$20,10,FALSE)&lt;-2),"",'Total-corrected counts'!L265),"")</f>
        <v/>
      </c>
      <c r="M265" t="str">
        <f>IFERROR(IF(OR(HLOOKUP($A265,'Z-scores'!$C$2:$UD$20,11,FALSE)&gt;2,HLOOKUP($A265,'Z-scores'!$C$2:$UD$20,11,FALSE)&lt;-2),"",'Total-corrected counts'!M265),"")</f>
        <v/>
      </c>
      <c r="N265" t="str">
        <f>IFERROR(IF(OR(HLOOKUP($A265,'Z-scores'!$C$2:$UD$20,12,FALSE)&gt;2,HLOOKUP($A265,'Z-scores'!$C$2:$UD$20,12,FALSE)&lt;-2),"",'Total-corrected counts'!N265),"")</f>
        <v/>
      </c>
      <c r="O265" t="str">
        <f>IFERROR(IF(OR(HLOOKUP($A265,'Z-scores'!$C$2:$UD$20,13,FALSE)&gt;2,HLOOKUP($A265,'Z-scores'!$C$2:$UD$20,13,FALSE)&lt;-2),"",'Total-corrected counts'!O265),"")</f>
        <v/>
      </c>
      <c r="P265" t="str">
        <f>IFERROR(IF(OR(HLOOKUP($A265,'Z-scores'!$C$2:$UD$20,14,FALSE)&gt;2,HLOOKUP($A265,'Z-scores'!$C$2:$UD$20,14,FALSE)&lt;-2),"",'Total-corrected counts'!P265),"")</f>
        <v/>
      </c>
      <c r="Q265" t="str">
        <f>IFERROR(IF(OR(HLOOKUP($A265,'Z-scores'!$C$2:$UD$20,15,FALSE)&gt;2,HLOOKUP($A265,'Z-scores'!$C$2:$UD$20,15,FALSE)&lt;-2),"",'Total-corrected counts'!Q265),"")</f>
        <v/>
      </c>
      <c r="R265" t="str">
        <f>IFERROR(IF(OR(HLOOKUP($A265,'Z-scores'!$C$2:$UD$20,16,FALSE)&gt;2,HLOOKUP($A265,'Z-scores'!$C$2:$UD$20,16,FALSE)&lt;-2),"",'Total-corrected counts'!R265),"")</f>
        <v/>
      </c>
      <c r="S265" t="str">
        <f>IFERROR(IF(OR(HLOOKUP($A265,'Z-scores'!$C$2:$UD$20,17,FALSE)&gt;2,HLOOKUP($A265,'Z-scores'!$C$2:$UD$20,17,FALSE)&lt;-2),"",'Total-corrected counts'!S265),"")</f>
        <v/>
      </c>
      <c r="T265" t="str">
        <f>IFERROR(IF(OR(HLOOKUP($A265,'Z-scores'!$C$2:$UD$20,18,FALSE)&gt;2,HLOOKUP($A265,'Z-scores'!$C$2:$UD$20,18,FALSE)&lt;-2),"",'Total-corrected counts'!T265),"")</f>
        <v/>
      </c>
      <c r="U265" t="str">
        <f>IFERROR(IF(OR(HLOOKUP($A265,'Z-scores'!$C$2:$UD$20,19,FALSE)&gt;2,HLOOKUP($A265,'Z-scores'!$C$2:$UD$20,19,FALSE)&lt;-2),"",'Total-corrected counts'!U265),"")</f>
        <v/>
      </c>
      <c r="V265">
        <f t="shared" si="16"/>
        <v>1</v>
      </c>
      <c r="W265" t="str">
        <f t="shared" si="17"/>
        <v/>
      </c>
      <c r="X265" t="str">
        <f t="shared" si="18"/>
        <v/>
      </c>
      <c r="Y265" t="str">
        <f t="shared" si="19"/>
        <v/>
      </c>
    </row>
    <row r="266" spans="1:25" x14ac:dyDescent="0.25">
      <c r="A266">
        <v>271</v>
      </c>
      <c r="B266" t="s">
        <v>149</v>
      </c>
      <c r="C266">
        <v>79600</v>
      </c>
      <c r="D266">
        <v>339</v>
      </c>
      <c r="E266" t="str">
        <f>IFERROR(IF(OR(HLOOKUP($A266,'Z-scores'!$C$2:$UD$20,3,FALSE)&gt;2,HLOOKUP(A266,'Z-scores'!$C$2:$UD$20,3,FALSE)&lt;-2),"",'Total-corrected counts'!E266),"")</f>
        <v/>
      </c>
      <c r="F266">
        <f>IFERROR(IF(OR(HLOOKUP($A266,'Z-scores'!$C$2:$UD$20,4,FALSE)&gt;2,HLOOKUP($A266,'Z-scores'!$C$2:$UD$20,4,FALSE)&lt;-2),"",'Total-corrected counts'!F266),"")</f>
        <v>0</v>
      </c>
      <c r="G266">
        <f>IFERROR(IF(OR(HLOOKUP($A266,'Z-scores'!$C$2:$UD$20,5,FALSE)&gt;2,HLOOKUP($A266,'Z-scores'!$C$2:$UD$20,5,FALSE)&lt;-2),"",'Total-corrected counts'!G266),"")</f>
        <v>1.4706415623451292</v>
      </c>
      <c r="H266">
        <f>IFERROR(IF(OR(HLOOKUP($A266,'Z-scores'!$C$2:$UD$20,6,FALSE)&gt;2,HLOOKUP($A266,'Z-scores'!$C$2:$UD$20,6,FALSE)&lt;-2),"",'Total-corrected counts'!H266),"")</f>
        <v>0.64218857867612833</v>
      </c>
      <c r="I266">
        <f>IFERROR(IF(OR(HLOOKUP($A266,'Z-scores'!$C$2:$UD$20,7,FALSE)&gt;2,HLOOKUP($A266,'Z-scores'!$C$2:$UD$20,7,FALSE)&lt;-2),"",'Total-corrected counts'!I266),"")</f>
        <v>7.0865875095047093</v>
      </c>
      <c r="J266">
        <f>IFERROR(IF(OR(HLOOKUP($A266,'Z-scores'!$C$2:$UD$20,8,FALSE)&gt;2,HLOOKUP($A266,'Z-scores'!$C$2:$UD$20,8,FALSE)&lt;-2),"",'Total-corrected counts'!J266),"")</f>
        <v>4.950485285619334</v>
      </c>
      <c r="K266">
        <f>IFERROR(IF(OR(HLOOKUP($A266,'Z-scores'!$C$2:$UD$20,9,FALSE)&gt;2,HLOOKUP($A266,'Z-scores'!$C$2:$UD$20,9,FALSE)&lt;-2),"",'Total-corrected counts'!K266),"")</f>
        <v>2.7961424828585759</v>
      </c>
      <c r="L266">
        <f>IFERROR(IF(OR(HLOOKUP($A266,'Z-scores'!$C$2:$UD$20,10,FALSE)&gt;2,HLOOKUP($A266,'Z-scores'!$C$2:$UD$20,10,FALSE)&lt;-2),"",'Total-corrected counts'!L266),"")</f>
        <v>4.5817994521243852</v>
      </c>
      <c r="M266">
        <f>IFERROR(IF(OR(HLOOKUP($A266,'Z-scores'!$C$2:$UD$20,11,FALSE)&gt;2,HLOOKUP($A266,'Z-scores'!$C$2:$UD$20,11,FALSE)&lt;-2),"",'Total-corrected counts'!M266),"")</f>
        <v>5.4877054203416478</v>
      </c>
      <c r="N266">
        <f>IFERROR(IF(OR(HLOOKUP($A266,'Z-scores'!$C$2:$UD$20,12,FALSE)&gt;2,HLOOKUP($A266,'Z-scores'!$C$2:$UD$20,12,FALSE)&lt;-2),"",'Total-corrected counts'!N266),"")</f>
        <v>2.5018167955300874</v>
      </c>
      <c r="O266">
        <f>IFERROR(IF(OR(HLOOKUP($A266,'Z-scores'!$C$2:$UD$20,13,FALSE)&gt;2,HLOOKUP($A266,'Z-scores'!$C$2:$UD$20,13,FALSE)&lt;-2),"",'Total-corrected counts'!O266),"")</f>
        <v>2.0393967020330361</v>
      </c>
      <c r="P266">
        <f>IFERROR(IF(OR(HLOOKUP($A266,'Z-scores'!$C$2:$UD$20,14,FALSE)&gt;2,HLOOKUP($A266,'Z-scores'!$C$2:$UD$20,14,FALSE)&lt;-2),"",'Total-corrected counts'!P266),"")</f>
        <v>3.8891398547513107</v>
      </c>
      <c r="Q266">
        <f>IFERROR(IF(OR(HLOOKUP($A266,'Z-scores'!$C$2:$UD$20,15,FALSE)&gt;2,HLOOKUP($A266,'Z-scores'!$C$2:$UD$20,15,FALSE)&lt;-2),"",'Total-corrected counts'!Q266),"")</f>
        <v>0.80933918917864756</v>
      </c>
      <c r="R266">
        <f>IFERROR(IF(OR(HLOOKUP($A266,'Z-scores'!$C$2:$UD$20,16,FALSE)&gt;2,HLOOKUP($A266,'Z-scores'!$C$2:$UD$20,16,FALSE)&lt;-2),"",'Total-corrected counts'!R266),"")</f>
        <v>3.3097523495835763</v>
      </c>
      <c r="S266">
        <f>IFERROR(IF(OR(HLOOKUP($A266,'Z-scores'!$C$2:$UD$20,17,FALSE)&gt;2,HLOOKUP($A266,'Z-scores'!$C$2:$UD$20,17,FALSE)&lt;-2),"",'Total-corrected counts'!S266),"")</f>
        <v>2.773950702933222</v>
      </c>
      <c r="T266">
        <f>IFERROR(IF(OR(HLOOKUP($A266,'Z-scores'!$C$2:$UD$20,18,FALSE)&gt;2,HLOOKUP($A266,'Z-scores'!$C$2:$UD$20,18,FALSE)&lt;-2),"",'Total-corrected counts'!T266),"")</f>
        <v>0.45532411344958701</v>
      </c>
      <c r="U266">
        <f>IFERROR(IF(OR(HLOOKUP($A266,'Z-scores'!$C$2:$UD$20,19,FALSE)&gt;2,HLOOKUP($A266,'Z-scores'!$C$2:$UD$20,19,FALSE)&lt;-2),"",'Total-corrected counts'!U266),"")</f>
        <v>3.0723432692683219</v>
      </c>
      <c r="V266">
        <f t="shared" si="16"/>
        <v>1</v>
      </c>
      <c r="W266">
        <f t="shared" si="17"/>
        <v>0.32087714123461392</v>
      </c>
      <c r="X266">
        <f t="shared" si="18"/>
        <v>3.3769437864337384</v>
      </c>
      <c r="Y266">
        <f t="shared" si="19"/>
        <v>2.3563828720909736</v>
      </c>
    </row>
    <row r="267" spans="1:25" x14ac:dyDescent="0.25">
      <c r="A267">
        <v>272</v>
      </c>
      <c r="B267" t="s">
        <v>150</v>
      </c>
      <c r="C267">
        <v>72300</v>
      </c>
      <c r="D267">
        <v>141</v>
      </c>
      <c r="E267">
        <f>IFERROR(IF(OR(HLOOKUP($A267,'Z-scores'!$C$2:$UD$20,3,FALSE)&gt;2,HLOOKUP(A267,'Z-scores'!$C$2:$UD$20,3,FALSE)&lt;-2),"",'Total-corrected counts'!E267),"")</f>
        <v>0.14008647257779283</v>
      </c>
      <c r="F267">
        <f>IFERROR(IF(OR(HLOOKUP($A267,'Z-scores'!$C$2:$UD$20,4,FALSE)&gt;2,HLOOKUP($A267,'Z-scores'!$C$2:$UD$20,4,FALSE)&lt;-2),"",'Total-corrected counts'!F267),"")</f>
        <v>0.28710457497038722</v>
      </c>
      <c r="G267">
        <f>IFERROR(IF(OR(HLOOKUP($A267,'Z-scores'!$C$2:$UD$20,5,FALSE)&gt;2,HLOOKUP($A267,'Z-scores'!$C$2:$UD$20,5,FALSE)&lt;-2),"",'Total-corrected counts'!G267),"")</f>
        <v>0</v>
      </c>
      <c r="H267">
        <f>IFERROR(IF(OR(HLOOKUP($A267,'Z-scores'!$C$2:$UD$20,6,FALSE)&gt;2,HLOOKUP($A267,'Z-scores'!$C$2:$UD$20,6,FALSE)&lt;-2),"",'Total-corrected counts'!H267),"")</f>
        <v>6.9803106377840027E-3</v>
      </c>
      <c r="I267">
        <f>IFERROR(IF(OR(HLOOKUP($A267,'Z-scores'!$C$2:$UD$20,7,FALSE)&gt;2,HLOOKUP($A267,'Z-scores'!$C$2:$UD$20,7,FALSE)&lt;-2),"",'Total-corrected counts'!I267),"")</f>
        <v>3.6941377112969805E-2</v>
      </c>
      <c r="J267">
        <f>IFERROR(IF(OR(HLOOKUP($A267,'Z-scores'!$C$2:$UD$20,8,FALSE)&gt;2,HLOOKUP($A267,'Z-scores'!$C$2:$UD$20,8,FALSE)&lt;-2),"",'Total-corrected counts'!J267),"")</f>
        <v>7.8892195786762292E-2</v>
      </c>
      <c r="K267">
        <f>IFERROR(IF(OR(HLOOKUP($A267,'Z-scores'!$C$2:$UD$20,9,FALSE)&gt;2,HLOOKUP($A267,'Z-scores'!$C$2:$UD$20,9,FALSE)&lt;-2),"",'Total-corrected counts'!K267),"")</f>
        <v>0.24527565639110319</v>
      </c>
      <c r="L267">
        <f>IFERROR(IF(OR(HLOOKUP($A267,'Z-scores'!$C$2:$UD$20,10,FALSE)&gt;2,HLOOKUP($A267,'Z-scores'!$C$2:$UD$20,10,FALSE)&lt;-2),"",'Total-corrected counts'!L267),"")</f>
        <v>0.51594854273200486</v>
      </c>
      <c r="M267">
        <f>IFERROR(IF(OR(HLOOKUP($A267,'Z-scores'!$C$2:$UD$20,11,FALSE)&gt;2,HLOOKUP($A267,'Z-scores'!$C$2:$UD$20,11,FALSE)&lt;-2),"",'Total-corrected counts'!M267),"")</f>
        <v>1.8430580756814939E-2</v>
      </c>
      <c r="N267">
        <f>IFERROR(IF(OR(HLOOKUP($A267,'Z-scores'!$C$2:$UD$20,12,FALSE)&gt;2,HLOOKUP($A267,'Z-scores'!$C$2:$UD$20,12,FALSE)&lt;-2),"",'Total-corrected counts'!N267),"")</f>
        <v>0</v>
      </c>
      <c r="O267" t="str">
        <f>IFERROR(IF(OR(HLOOKUP($A267,'Z-scores'!$C$2:$UD$20,13,FALSE)&gt;2,HLOOKUP($A267,'Z-scores'!$C$2:$UD$20,13,FALSE)&lt;-2),"",'Total-corrected counts'!O267),"")</f>
        <v/>
      </c>
      <c r="P267">
        <f>IFERROR(IF(OR(HLOOKUP($A267,'Z-scores'!$C$2:$UD$20,14,FALSE)&gt;2,HLOOKUP($A267,'Z-scores'!$C$2:$UD$20,14,FALSE)&lt;-2),"",'Total-corrected counts'!P267),"")</f>
        <v>0</v>
      </c>
      <c r="Q267">
        <f>IFERROR(IF(OR(HLOOKUP($A267,'Z-scores'!$C$2:$UD$20,15,FALSE)&gt;2,HLOOKUP($A267,'Z-scores'!$C$2:$UD$20,15,FALSE)&lt;-2),"",'Total-corrected counts'!Q267),"")</f>
        <v>0</v>
      </c>
      <c r="R267">
        <f>IFERROR(IF(OR(HLOOKUP($A267,'Z-scores'!$C$2:$UD$20,16,FALSE)&gt;2,HLOOKUP($A267,'Z-scores'!$C$2:$UD$20,16,FALSE)&lt;-2),"",'Total-corrected counts'!R267),"")</f>
        <v>0</v>
      </c>
      <c r="S267">
        <f>IFERROR(IF(OR(HLOOKUP($A267,'Z-scores'!$C$2:$UD$20,17,FALSE)&gt;2,HLOOKUP($A267,'Z-scores'!$C$2:$UD$20,17,FALSE)&lt;-2),"",'Total-corrected counts'!S267),"")</f>
        <v>0</v>
      </c>
      <c r="T267">
        <f>IFERROR(IF(OR(HLOOKUP($A267,'Z-scores'!$C$2:$UD$20,18,FALSE)&gt;2,HLOOKUP($A267,'Z-scores'!$C$2:$UD$20,18,FALSE)&lt;-2),"",'Total-corrected counts'!T267),"")</f>
        <v>0.12886531512724161</v>
      </c>
      <c r="U267">
        <f>IFERROR(IF(OR(HLOOKUP($A267,'Z-scores'!$C$2:$UD$20,19,FALSE)&gt;2,HLOOKUP($A267,'Z-scores'!$C$2:$UD$20,19,FALSE)&lt;-2),"",'Total-corrected counts'!U267),"")</f>
        <v>0.3211206241890619</v>
      </c>
      <c r="V267">
        <f t="shared" si="16"/>
        <v>1</v>
      </c>
      <c r="W267">
        <f t="shared" si="17"/>
        <v>0.29950823049959446</v>
      </c>
      <c r="X267">
        <f t="shared" si="18"/>
        <v>0.1477399678850688</v>
      </c>
      <c r="Y267">
        <f t="shared" si="19"/>
        <v>6.4283705616614784E-2</v>
      </c>
    </row>
    <row r="268" spans="1:25" x14ac:dyDescent="0.25">
      <c r="A268">
        <v>274</v>
      </c>
      <c r="B268" t="s">
        <v>151</v>
      </c>
      <c r="C268">
        <v>26400</v>
      </c>
      <c r="D268">
        <v>879</v>
      </c>
      <c r="E268">
        <f>IFERROR(IF(OR(HLOOKUP($A268,'Z-scores'!$C$2:$UD$20,3,FALSE)&gt;2,HLOOKUP(A268,'Z-scores'!$C$2:$UD$20,3,FALSE)&lt;-2),"",'Total-corrected counts'!E268),"")</f>
        <v>3.6235700906789075</v>
      </c>
      <c r="F268">
        <f>IFERROR(IF(OR(HLOOKUP($A268,'Z-scores'!$C$2:$UD$20,4,FALSE)&gt;2,HLOOKUP($A268,'Z-scores'!$C$2:$UD$20,4,FALSE)&lt;-2),"",'Total-corrected counts'!F268),"")</f>
        <v>0.13124780570074845</v>
      </c>
      <c r="G268">
        <f>IFERROR(IF(OR(HLOOKUP($A268,'Z-scores'!$C$2:$UD$20,5,FALSE)&gt;2,HLOOKUP($A268,'Z-scores'!$C$2:$UD$20,5,FALSE)&lt;-2),"",'Total-corrected counts'!G268),"")</f>
        <v>26.93490094322518</v>
      </c>
      <c r="H268">
        <f>IFERROR(IF(OR(HLOOKUP($A268,'Z-scores'!$C$2:$UD$20,6,FALSE)&gt;2,HLOOKUP($A268,'Z-scores'!$C$2:$UD$20,6,FALSE)&lt;-2),"",'Total-corrected counts'!H268),"")</f>
        <v>19.042287419874761</v>
      </c>
      <c r="I268">
        <f>IFERROR(IF(OR(HLOOKUP($A268,'Z-scores'!$C$2:$UD$20,7,FALSE)&gt;2,HLOOKUP($A268,'Z-scores'!$C$2:$UD$20,7,FALSE)&lt;-2),"",'Total-corrected counts'!I268),"")</f>
        <v>7.1727840561016389</v>
      </c>
      <c r="J268">
        <f>IFERROR(IF(OR(HLOOKUP($A268,'Z-scores'!$C$2:$UD$20,8,FALSE)&gt;2,HLOOKUP($A268,'Z-scores'!$C$2:$UD$20,8,FALSE)&lt;-2),"",'Total-corrected counts'!J268),"")</f>
        <v>12.297321018261572</v>
      </c>
      <c r="K268">
        <f>IFERROR(IF(OR(HLOOKUP($A268,'Z-scores'!$C$2:$UD$20,9,FALSE)&gt;2,HLOOKUP($A268,'Z-scores'!$C$2:$UD$20,9,FALSE)&lt;-2),"",'Total-corrected counts'!K268),"")</f>
        <v>24.902168459780366</v>
      </c>
      <c r="L268">
        <f>IFERROR(IF(OR(HLOOKUP($A268,'Z-scores'!$C$2:$UD$20,10,FALSE)&gt;2,HLOOKUP($A268,'Z-scores'!$C$2:$UD$20,10,FALSE)&lt;-2),"",'Total-corrected counts'!L268),"")</f>
        <v>2.7473157446328123</v>
      </c>
      <c r="M268">
        <f>IFERROR(IF(OR(HLOOKUP($A268,'Z-scores'!$C$2:$UD$20,11,FALSE)&gt;2,HLOOKUP($A268,'Z-scores'!$C$2:$UD$20,11,FALSE)&lt;-2),"",'Total-corrected counts'!M268),"")</f>
        <v>12.998167078743736</v>
      </c>
      <c r="N268" t="str">
        <f>IFERROR(IF(OR(HLOOKUP($A268,'Z-scores'!$C$2:$UD$20,12,FALSE)&gt;2,HLOOKUP($A268,'Z-scores'!$C$2:$UD$20,12,FALSE)&lt;-2),"",'Total-corrected counts'!N268),"")</f>
        <v/>
      </c>
      <c r="O268">
        <f>IFERROR(IF(OR(HLOOKUP($A268,'Z-scores'!$C$2:$UD$20,13,FALSE)&gt;2,HLOOKUP($A268,'Z-scores'!$C$2:$UD$20,13,FALSE)&lt;-2),"",'Total-corrected counts'!O268),"")</f>
        <v>23.422774003547744</v>
      </c>
      <c r="P268">
        <f>IFERROR(IF(OR(HLOOKUP($A268,'Z-scores'!$C$2:$UD$20,14,FALSE)&gt;2,HLOOKUP($A268,'Z-scores'!$C$2:$UD$20,14,FALSE)&lt;-2),"",'Total-corrected counts'!P268),"")</f>
        <v>17.321630583853914</v>
      </c>
      <c r="Q268">
        <f>IFERROR(IF(OR(HLOOKUP($A268,'Z-scores'!$C$2:$UD$20,15,FALSE)&gt;2,HLOOKUP($A268,'Z-scores'!$C$2:$UD$20,15,FALSE)&lt;-2),"",'Total-corrected counts'!Q268),"")</f>
        <v>23.841377319780637</v>
      </c>
      <c r="R268">
        <f>IFERROR(IF(OR(HLOOKUP($A268,'Z-scores'!$C$2:$UD$20,16,FALSE)&gt;2,HLOOKUP($A268,'Z-scores'!$C$2:$UD$20,16,FALSE)&lt;-2),"",'Total-corrected counts'!R268),"")</f>
        <v>30.460941115659015</v>
      </c>
      <c r="S268">
        <f>IFERROR(IF(OR(HLOOKUP($A268,'Z-scores'!$C$2:$UD$20,17,FALSE)&gt;2,HLOOKUP($A268,'Z-scores'!$C$2:$UD$20,17,FALSE)&lt;-2),"",'Total-corrected counts'!S268),"")</f>
        <v>20.405637362673154</v>
      </c>
      <c r="T268">
        <f>IFERROR(IF(OR(HLOOKUP($A268,'Z-scores'!$C$2:$UD$20,18,FALSE)&gt;2,HLOOKUP($A268,'Z-scores'!$C$2:$UD$20,18,FALSE)&lt;-2),"",'Total-corrected counts'!T268),"")</f>
        <v>39.38124030288504</v>
      </c>
      <c r="U268">
        <f>IFERROR(IF(OR(HLOOKUP($A268,'Z-scores'!$C$2:$UD$20,19,FALSE)&gt;2,HLOOKUP($A268,'Z-scores'!$C$2:$UD$20,19,FALSE)&lt;-2),"",'Total-corrected counts'!U268),"")</f>
        <v>23.307282061073671</v>
      </c>
      <c r="V268">
        <f t="shared" si="16"/>
        <v>1</v>
      </c>
      <c r="W268">
        <f t="shared" si="17"/>
        <v>9.7519319906121515E-3</v>
      </c>
      <c r="X268">
        <f t="shared" si="18"/>
        <v>12.205529179666636</v>
      </c>
      <c r="Y268">
        <f t="shared" si="19"/>
        <v>25.44869753563902</v>
      </c>
    </row>
    <row r="269" spans="1:25" x14ac:dyDescent="0.25">
      <c r="A269">
        <v>275</v>
      </c>
      <c r="B269" t="s">
        <v>720</v>
      </c>
      <c r="C269">
        <v>49300</v>
      </c>
      <c r="D269">
        <v>477</v>
      </c>
      <c r="E269" t="str">
        <f>IFERROR(IF(OR(HLOOKUP($A269,'Z-scores'!$C$2:$UD$20,3,FALSE)&gt;2,HLOOKUP(A269,'Z-scores'!$C$2:$UD$20,3,FALSE)&lt;-2),"",'Total-corrected counts'!E269),"")</f>
        <v/>
      </c>
      <c r="F269" t="str">
        <f>IFERROR(IF(OR(HLOOKUP($A269,'Z-scores'!$C$2:$UD$20,4,FALSE)&gt;2,HLOOKUP($A269,'Z-scores'!$C$2:$UD$20,4,FALSE)&lt;-2),"",'Total-corrected counts'!F269),"")</f>
        <v/>
      </c>
      <c r="G269" t="str">
        <f>IFERROR(IF(OR(HLOOKUP($A269,'Z-scores'!$C$2:$UD$20,5,FALSE)&gt;2,HLOOKUP($A269,'Z-scores'!$C$2:$UD$20,5,FALSE)&lt;-2),"",'Total-corrected counts'!G269),"")</f>
        <v/>
      </c>
      <c r="H269" t="str">
        <f>IFERROR(IF(OR(HLOOKUP($A269,'Z-scores'!$C$2:$UD$20,6,FALSE)&gt;2,HLOOKUP($A269,'Z-scores'!$C$2:$UD$20,6,FALSE)&lt;-2),"",'Total-corrected counts'!H269),"")</f>
        <v/>
      </c>
      <c r="I269" t="str">
        <f>IFERROR(IF(OR(HLOOKUP($A269,'Z-scores'!$C$2:$UD$20,7,FALSE)&gt;2,HLOOKUP($A269,'Z-scores'!$C$2:$UD$20,7,FALSE)&lt;-2),"",'Total-corrected counts'!I269),"")</f>
        <v/>
      </c>
      <c r="J269" t="str">
        <f>IFERROR(IF(OR(HLOOKUP($A269,'Z-scores'!$C$2:$UD$20,8,FALSE)&gt;2,HLOOKUP($A269,'Z-scores'!$C$2:$UD$20,8,FALSE)&lt;-2),"",'Total-corrected counts'!J269),"")</f>
        <v/>
      </c>
      <c r="K269" t="str">
        <f>IFERROR(IF(OR(HLOOKUP($A269,'Z-scores'!$C$2:$UD$20,9,FALSE)&gt;2,HLOOKUP($A269,'Z-scores'!$C$2:$UD$20,9,FALSE)&lt;-2),"",'Total-corrected counts'!K269),"")</f>
        <v/>
      </c>
      <c r="L269" t="str">
        <f>IFERROR(IF(OR(HLOOKUP($A269,'Z-scores'!$C$2:$UD$20,10,FALSE)&gt;2,HLOOKUP($A269,'Z-scores'!$C$2:$UD$20,10,FALSE)&lt;-2),"",'Total-corrected counts'!L269),"")</f>
        <v/>
      </c>
      <c r="M269" t="str">
        <f>IFERROR(IF(OR(HLOOKUP($A269,'Z-scores'!$C$2:$UD$20,11,FALSE)&gt;2,HLOOKUP($A269,'Z-scores'!$C$2:$UD$20,11,FALSE)&lt;-2),"",'Total-corrected counts'!M269),"")</f>
        <v/>
      </c>
      <c r="N269" t="str">
        <f>IFERROR(IF(OR(HLOOKUP($A269,'Z-scores'!$C$2:$UD$20,12,FALSE)&gt;2,HLOOKUP($A269,'Z-scores'!$C$2:$UD$20,12,FALSE)&lt;-2),"",'Total-corrected counts'!N269),"")</f>
        <v/>
      </c>
      <c r="O269" t="str">
        <f>IFERROR(IF(OR(HLOOKUP($A269,'Z-scores'!$C$2:$UD$20,13,FALSE)&gt;2,HLOOKUP($A269,'Z-scores'!$C$2:$UD$20,13,FALSE)&lt;-2),"",'Total-corrected counts'!O269),"")</f>
        <v/>
      </c>
      <c r="P269" t="str">
        <f>IFERROR(IF(OR(HLOOKUP($A269,'Z-scores'!$C$2:$UD$20,14,FALSE)&gt;2,HLOOKUP($A269,'Z-scores'!$C$2:$UD$20,14,FALSE)&lt;-2),"",'Total-corrected counts'!P269),"")</f>
        <v/>
      </c>
      <c r="Q269" t="str">
        <f>IFERROR(IF(OR(HLOOKUP($A269,'Z-scores'!$C$2:$UD$20,15,FALSE)&gt;2,HLOOKUP($A269,'Z-scores'!$C$2:$UD$20,15,FALSE)&lt;-2),"",'Total-corrected counts'!Q269),"")</f>
        <v/>
      </c>
      <c r="R269" t="str">
        <f>IFERROR(IF(OR(HLOOKUP($A269,'Z-scores'!$C$2:$UD$20,16,FALSE)&gt;2,HLOOKUP($A269,'Z-scores'!$C$2:$UD$20,16,FALSE)&lt;-2),"",'Total-corrected counts'!R269),"")</f>
        <v/>
      </c>
      <c r="S269" t="str">
        <f>IFERROR(IF(OR(HLOOKUP($A269,'Z-scores'!$C$2:$UD$20,17,FALSE)&gt;2,HLOOKUP($A269,'Z-scores'!$C$2:$UD$20,17,FALSE)&lt;-2),"",'Total-corrected counts'!S269),"")</f>
        <v/>
      </c>
      <c r="T269" t="str">
        <f>IFERROR(IF(OR(HLOOKUP($A269,'Z-scores'!$C$2:$UD$20,18,FALSE)&gt;2,HLOOKUP($A269,'Z-scores'!$C$2:$UD$20,18,FALSE)&lt;-2),"",'Total-corrected counts'!T269),"")</f>
        <v/>
      </c>
      <c r="U269" t="str">
        <f>IFERROR(IF(OR(HLOOKUP($A269,'Z-scores'!$C$2:$UD$20,19,FALSE)&gt;2,HLOOKUP($A269,'Z-scores'!$C$2:$UD$20,19,FALSE)&lt;-2),"",'Total-corrected counts'!U269),"")</f>
        <v/>
      </c>
      <c r="V269">
        <f t="shared" si="16"/>
        <v>1</v>
      </c>
      <c r="W269" t="str">
        <f t="shared" si="17"/>
        <v/>
      </c>
      <c r="X269" t="str">
        <f t="shared" si="18"/>
        <v/>
      </c>
      <c r="Y269" t="str">
        <f t="shared" si="19"/>
        <v/>
      </c>
    </row>
    <row r="270" spans="1:25" x14ac:dyDescent="0.25">
      <c r="A270">
        <v>276</v>
      </c>
      <c r="B270" t="s">
        <v>721</v>
      </c>
      <c r="C270">
        <v>33800</v>
      </c>
      <c r="D270">
        <v>961</v>
      </c>
      <c r="E270" t="str">
        <f>IFERROR(IF(OR(HLOOKUP($A270,'Z-scores'!$C$2:$UD$20,3,FALSE)&gt;2,HLOOKUP(A270,'Z-scores'!$C$2:$UD$20,3,FALSE)&lt;-2),"",'Total-corrected counts'!E270),"")</f>
        <v/>
      </c>
      <c r="F270" t="str">
        <f>IFERROR(IF(OR(HLOOKUP($A270,'Z-scores'!$C$2:$UD$20,4,FALSE)&gt;2,HLOOKUP($A270,'Z-scores'!$C$2:$UD$20,4,FALSE)&lt;-2),"",'Total-corrected counts'!F270),"")</f>
        <v/>
      </c>
      <c r="G270" t="str">
        <f>IFERROR(IF(OR(HLOOKUP($A270,'Z-scores'!$C$2:$UD$20,5,FALSE)&gt;2,HLOOKUP($A270,'Z-scores'!$C$2:$UD$20,5,FALSE)&lt;-2),"",'Total-corrected counts'!G270),"")</f>
        <v/>
      </c>
      <c r="H270" t="str">
        <f>IFERROR(IF(OR(HLOOKUP($A270,'Z-scores'!$C$2:$UD$20,6,FALSE)&gt;2,HLOOKUP($A270,'Z-scores'!$C$2:$UD$20,6,FALSE)&lt;-2),"",'Total-corrected counts'!H270),"")</f>
        <v/>
      </c>
      <c r="I270" t="str">
        <f>IFERROR(IF(OR(HLOOKUP($A270,'Z-scores'!$C$2:$UD$20,7,FALSE)&gt;2,HLOOKUP($A270,'Z-scores'!$C$2:$UD$20,7,FALSE)&lt;-2),"",'Total-corrected counts'!I270),"")</f>
        <v/>
      </c>
      <c r="J270" t="str">
        <f>IFERROR(IF(OR(HLOOKUP($A270,'Z-scores'!$C$2:$UD$20,8,FALSE)&gt;2,HLOOKUP($A270,'Z-scores'!$C$2:$UD$20,8,FALSE)&lt;-2),"",'Total-corrected counts'!J270),"")</f>
        <v/>
      </c>
      <c r="K270" t="str">
        <f>IFERROR(IF(OR(HLOOKUP($A270,'Z-scores'!$C$2:$UD$20,9,FALSE)&gt;2,HLOOKUP($A270,'Z-scores'!$C$2:$UD$20,9,FALSE)&lt;-2),"",'Total-corrected counts'!K270),"")</f>
        <v/>
      </c>
      <c r="L270" t="str">
        <f>IFERROR(IF(OR(HLOOKUP($A270,'Z-scores'!$C$2:$UD$20,10,FALSE)&gt;2,HLOOKUP($A270,'Z-scores'!$C$2:$UD$20,10,FALSE)&lt;-2),"",'Total-corrected counts'!L270),"")</f>
        <v/>
      </c>
      <c r="M270" t="str">
        <f>IFERROR(IF(OR(HLOOKUP($A270,'Z-scores'!$C$2:$UD$20,11,FALSE)&gt;2,HLOOKUP($A270,'Z-scores'!$C$2:$UD$20,11,FALSE)&lt;-2),"",'Total-corrected counts'!M270),"")</f>
        <v/>
      </c>
      <c r="N270" t="str">
        <f>IFERROR(IF(OR(HLOOKUP($A270,'Z-scores'!$C$2:$UD$20,12,FALSE)&gt;2,HLOOKUP($A270,'Z-scores'!$C$2:$UD$20,12,FALSE)&lt;-2),"",'Total-corrected counts'!N270),"")</f>
        <v/>
      </c>
      <c r="O270" t="str">
        <f>IFERROR(IF(OR(HLOOKUP($A270,'Z-scores'!$C$2:$UD$20,13,FALSE)&gt;2,HLOOKUP($A270,'Z-scores'!$C$2:$UD$20,13,FALSE)&lt;-2),"",'Total-corrected counts'!O270),"")</f>
        <v/>
      </c>
      <c r="P270" t="str">
        <f>IFERROR(IF(OR(HLOOKUP($A270,'Z-scores'!$C$2:$UD$20,14,FALSE)&gt;2,HLOOKUP($A270,'Z-scores'!$C$2:$UD$20,14,FALSE)&lt;-2),"",'Total-corrected counts'!P270),"")</f>
        <v/>
      </c>
      <c r="Q270" t="str">
        <f>IFERROR(IF(OR(HLOOKUP($A270,'Z-scores'!$C$2:$UD$20,15,FALSE)&gt;2,HLOOKUP($A270,'Z-scores'!$C$2:$UD$20,15,FALSE)&lt;-2),"",'Total-corrected counts'!Q270),"")</f>
        <v/>
      </c>
      <c r="R270" t="str">
        <f>IFERROR(IF(OR(HLOOKUP($A270,'Z-scores'!$C$2:$UD$20,16,FALSE)&gt;2,HLOOKUP($A270,'Z-scores'!$C$2:$UD$20,16,FALSE)&lt;-2),"",'Total-corrected counts'!R270),"")</f>
        <v/>
      </c>
      <c r="S270" t="str">
        <f>IFERROR(IF(OR(HLOOKUP($A270,'Z-scores'!$C$2:$UD$20,17,FALSE)&gt;2,HLOOKUP($A270,'Z-scores'!$C$2:$UD$20,17,FALSE)&lt;-2),"",'Total-corrected counts'!S270),"")</f>
        <v/>
      </c>
      <c r="T270" t="str">
        <f>IFERROR(IF(OR(HLOOKUP($A270,'Z-scores'!$C$2:$UD$20,18,FALSE)&gt;2,HLOOKUP($A270,'Z-scores'!$C$2:$UD$20,18,FALSE)&lt;-2),"",'Total-corrected counts'!T270),"")</f>
        <v/>
      </c>
      <c r="U270" t="str">
        <f>IFERROR(IF(OR(HLOOKUP($A270,'Z-scores'!$C$2:$UD$20,19,FALSE)&gt;2,HLOOKUP($A270,'Z-scores'!$C$2:$UD$20,19,FALSE)&lt;-2),"",'Total-corrected counts'!U270),"")</f>
        <v/>
      </c>
      <c r="V270">
        <f t="shared" si="16"/>
        <v>1</v>
      </c>
      <c r="W270" t="str">
        <f t="shared" si="17"/>
        <v/>
      </c>
      <c r="X270" t="str">
        <f t="shared" si="18"/>
        <v/>
      </c>
      <c r="Y270" t="str">
        <f t="shared" si="19"/>
        <v/>
      </c>
    </row>
    <row r="271" spans="1:25" x14ac:dyDescent="0.25">
      <c r="A271">
        <v>277</v>
      </c>
      <c r="B271" t="s">
        <v>722</v>
      </c>
      <c r="C271">
        <v>103800</v>
      </c>
      <c r="D271">
        <v>871</v>
      </c>
      <c r="E271" t="str">
        <f>IFERROR(IF(OR(HLOOKUP($A271,'Z-scores'!$C$2:$UD$20,3,FALSE)&gt;2,HLOOKUP(A271,'Z-scores'!$C$2:$UD$20,3,FALSE)&lt;-2),"",'Total-corrected counts'!E271),"")</f>
        <v/>
      </c>
      <c r="F271" t="str">
        <f>IFERROR(IF(OR(HLOOKUP($A271,'Z-scores'!$C$2:$UD$20,4,FALSE)&gt;2,HLOOKUP($A271,'Z-scores'!$C$2:$UD$20,4,FALSE)&lt;-2),"",'Total-corrected counts'!F271),"")</f>
        <v/>
      </c>
      <c r="G271" t="str">
        <f>IFERROR(IF(OR(HLOOKUP($A271,'Z-scores'!$C$2:$UD$20,5,FALSE)&gt;2,HLOOKUP($A271,'Z-scores'!$C$2:$UD$20,5,FALSE)&lt;-2),"",'Total-corrected counts'!G271),"")</f>
        <v/>
      </c>
      <c r="H271" t="str">
        <f>IFERROR(IF(OR(HLOOKUP($A271,'Z-scores'!$C$2:$UD$20,6,FALSE)&gt;2,HLOOKUP($A271,'Z-scores'!$C$2:$UD$20,6,FALSE)&lt;-2),"",'Total-corrected counts'!H271),"")</f>
        <v/>
      </c>
      <c r="I271" t="str">
        <f>IFERROR(IF(OR(HLOOKUP($A271,'Z-scores'!$C$2:$UD$20,7,FALSE)&gt;2,HLOOKUP($A271,'Z-scores'!$C$2:$UD$20,7,FALSE)&lt;-2),"",'Total-corrected counts'!I271),"")</f>
        <v/>
      </c>
      <c r="J271" t="str">
        <f>IFERROR(IF(OR(HLOOKUP($A271,'Z-scores'!$C$2:$UD$20,8,FALSE)&gt;2,HLOOKUP($A271,'Z-scores'!$C$2:$UD$20,8,FALSE)&lt;-2),"",'Total-corrected counts'!J271),"")</f>
        <v/>
      </c>
      <c r="K271" t="str">
        <f>IFERROR(IF(OR(HLOOKUP($A271,'Z-scores'!$C$2:$UD$20,9,FALSE)&gt;2,HLOOKUP($A271,'Z-scores'!$C$2:$UD$20,9,FALSE)&lt;-2),"",'Total-corrected counts'!K271),"")</f>
        <v/>
      </c>
      <c r="L271" t="str">
        <f>IFERROR(IF(OR(HLOOKUP($A271,'Z-scores'!$C$2:$UD$20,10,FALSE)&gt;2,HLOOKUP($A271,'Z-scores'!$C$2:$UD$20,10,FALSE)&lt;-2),"",'Total-corrected counts'!L271),"")</f>
        <v/>
      </c>
      <c r="M271" t="str">
        <f>IFERROR(IF(OR(HLOOKUP($A271,'Z-scores'!$C$2:$UD$20,11,FALSE)&gt;2,HLOOKUP($A271,'Z-scores'!$C$2:$UD$20,11,FALSE)&lt;-2),"",'Total-corrected counts'!M271),"")</f>
        <v/>
      </c>
      <c r="N271" t="str">
        <f>IFERROR(IF(OR(HLOOKUP($A271,'Z-scores'!$C$2:$UD$20,12,FALSE)&gt;2,HLOOKUP($A271,'Z-scores'!$C$2:$UD$20,12,FALSE)&lt;-2),"",'Total-corrected counts'!N271),"")</f>
        <v/>
      </c>
      <c r="O271" t="str">
        <f>IFERROR(IF(OR(HLOOKUP($A271,'Z-scores'!$C$2:$UD$20,13,FALSE)&gt;2,HLOOKUP($A271,'Z-scores'!$C$2:$UD$20,13,FALSE)&lt;-2),"",'Total-corrected counts'!O271),"")</f>
        <v/>
      </c>
      <c r="P271" t="str">
        <f>IFERROR(IF(OR(HLOOKUP($A271,'Z-scores'!$C$2:$UD$20,14,FALSE)&gt;2,HLOOKUP($A271,'Z-scores'!$C$2:$UD$20,14,FALSE)&lt;-2),"",'Total-corrected counts'!P271),"")</f>
        <v/>
      </c>
      <c r="Q271" t="str">
        <f>IFERROR(IF(OR(HLOOKUP($A271,'Z-scores'!$C$2:$UD$20,15,FALSE)&gt;2,HLOOKUP($A271,'Z-scores'!$C$2:$UD$20,15,FALSE)&lt;-2),"",'Total-corrected counts'!Q271),"")</f>
        <v/>
      </c>
      <c r="R271" t="str">
        <f>IFERROR(IF(OR(HLOOKUP($A271,'Z-scores'!$C$2:$UD$20,16,FALSE)&gt;2,HLOOKUP($A271,'Z-scores'!$C$2:$UD$20,16,FALSE)&lt;-2),"",'Total-corrected counts'!R271),"")</f>
        <v/>
      </c>
      <c r="S271" t="str">
        <f>IFERROR(IF(OR(HLOOKUP($A271,'Z-scores'!$C$2:$UD$20,17,FALSE)&gt;2,HLOOKUP($A271,'Z-scores'!$C$2:$UD$20,17,FALSE)&lt;-2),"",'Total-corrected counts'!S271),"")</f>
        <v/>
      </c>
      <c r="T271" t="str">
        <f>IFERROR(IF(OR(HLOOKUP($A271,'Z-scores'!$C$2:$UD$20,18,FALSE)&gt;2,HLOOKUP($A271,'Z-scores'!$C$2:$UD$20,18,FALSE)&lt;-2),"",'Total-corrected counts'!T271),"")</f>
        <v/>
      </c>
      <c r="U271" t="str">
        <f>IFERROR(IF(OR(HLOOKUP($A271,'Z-scores'!$C$2:$UD$20,19,FALSE)&gt;2,HLOOKUP($A271,'Z-scores'!$C$2:$UD$20,19,FALSE)&lt;-2),"",'Total-corrected counts'!U271),"")</f>
        <v/>
      </c>
      <c r="V271">
        <f t="shared" si="16"/>
        <v>1</v>
      </c>
      <c r="W271" t="str">
        <f t="shared" si="17"/>
        <v/>
      </c>
      <c r="X271" t="str">
        <f t="shared" si="18"/>
        <v/>
      </c>
      <c r="Y271" t="str">
        <f t="shared" si="19"/>
        <v/>
      </c>
    </row>
    <row r="272" spans="1:25" x14ac:dyDescent="0.25">
      <c r="A272">
        <v>278</v>
      </c>
      <c r="B272" t="s">
        <v>152</v>
      </c>
      <c r="C272">
        <v>50000</v>
      </c>
      <c r="D272">
        <v>477</v>
      </c>
      <c r="E272" t="str">
        <f>IFERROR(IF(OR(HLOOKUP($A272,'Z-scores'!$C$2:$UD$20,3,FALSE)&gt;2,HLOOKUP(A272,'Z-scores'!$C$2:$UD$20,3,FALSE)&lt;-2),"",'Total-corrected counts'!E272),"")</f>
        <v/>
      </c>
      <c r="F272">
        <f>IFERROR(IF(OR(HLOOKUP($A272,'Z-scores'!$C$2:$UD$20,4,FALSE)&gt;2,HLOOKUP($A272,'Z-scores'!$C$2:$UD$20,4,FALSE)&lt;-2),"",'Total-corrected counts'!F272),"")</f>
        <v>7.3006591921041322</v>
      </c>
      <c r="G272">
        <f>IFERROR(IF(OR(HLOOKUP($A272,'Z-scores'!$C$2:$UD$20,5,FALSE)&gt;2,HLOOKUP($A272,'Z-scores'!$C$2:$UD$20,5,FALSE)&lt;-2),"",'Total-corrected counts'!G272),"")</f>
        <v>3.5557292569029499</v>
      </c>
      <c r="H272">
        <f>IFERROR(IF(OR(HLOOKUP($A272,'Z-scores'!$C$2:$UD$20,6,FALSE)&gt;2,HLOOKUP($A272,'Z-scores'!$C$2:$UD$20,6,FALSE)&lt;-2),"",'Total-corrected counts'!H272),"")</f>
        <v>5.6749925485183947</v>
      </c>
      <c r="I272">
        <f>IFERROR(IF(OR(HLOOKUP($A272,'Z-scores'!$C$2:$UD$20,7,FALSE)&gt;2,HLOOKUP($A272,'Z-scores'!$C$2:$UD$20,7,FALSE)&lt;-2),"",'Total-corrected counts'!I272),"")</f>
        <v>6.5694082299231313</v>
      </c>
      <c r="J272">
        <f>IFERROR(IF(OR(HLOOKUP($A272,'Z-scores'!$C$2:$UD$20,8,FALSE)&gt;2,HLOOKUP($A272,'Z-scores'!$C$2:$UD$20,8,FALSE)&lt;-2),"",'Total-corrected counts'!J272),"")</f>
        <v>4.8420085164125348</v>
      </c>
      <c r="K272">
        <f>IFERROR(IF(OR(HLOOKUP($A272,'Z-scores'!$C$2:$UD$20,9,FALSE)&gt;2,HLOOKUP($A272,'Z-scores'!$C$2:$UD$20,9,FALSE)&lt;-2),"",'Total-corrected counts'!K272),"")</f>
        <v>3.0146607949161046</v>
      </c>
      <c r="L272" t="str">
        <f>IFERROR(IF(OR(HLOOKUP($A272,'Z-scores'!$C$2:$UD$20,10,FALSE)&gt;2,HLOOKUP($A272,'Z-scores'!$C$2:$UD$20,10,FALSE)&lt;-2),"",'Total-corrected counts'!L272),"")</f>
        <v/>
      </c>
      <c r="M272">
        <f>IFERROR(IF(OR(HLOOKUP($A272,'Z-scores'!$C$2:$UD$20,11,FALSE)&gt;2,HLOOKUP($A272,'Z-scores'!$C$2:$UD$20,11,FALSE)&lt;-2),"",'Total-corrected counts'!M272),"")</f>
        <v>5.6904418086666118</v>
      </c>
      <c r="N272">
        <f>IFERROR(IF(OR(HLOOKUP($A272,'Z-scores'!$C$2:$UD$20,12,FALSE)&gt;2,HLOOKUP($A272,'Z-scores'!$C$2:$UD$20,12,FALSE)&lt;-2),"",'Total-corrected counts'!N272),"")</f>
        <v>3.1158157893048704</v>
      </c>
      <c r="O272">
        <f>IFERROR(IF(OR(HLOOKUP($A272,'Z-scores'!$C$2:$UD$20,13,FALSE)&gt;2,HLOOKUP($A272,'Z-scores'!$C$2:$UD$20,13,FALSE)&lt;-2),"",'Total-corrected counts'!O272),"")</f>
        <v>2.8302518587620185</v>
      </c>
      <c r="P272">
        <f>IFERROR(IF(OR(HLOOKUP($A272,'Z-scores'!$C$2:$UD$20,14,FALSE)&gt;2,HLOOKUP($A272,'Z-scores'!$C$2:$UD$20,14,FALSE)&lt;-2),"",'Total-corrected counts'!P272),"")</f>
        <v>6.4833243512722403</v>
      </c>
      <c r="Q272">
        <f>IFERROR(IF(OR(HLOOKUP($A272,'Z-scores'!$C$2:$UD$20,15,FALSE)&gt;2,HLOOKUP($A272,'Z-scores'!$C$2:$UD$20,15,FALSE)&lt;-2),"",'Total-corrected counts'!Q272),"")</f>
        <v>1.3066439921679369</v>
      </c>
      <c r="R272">
        <f>IFERROR(IF(OR(HLOOKUP($A272,'Z-scores'!$C$2:$UD$20,16,FALSE)&gt;2,HLOOKUP($A272,'Z-scores'!$C$2:$UD$20,16,FALSE)&lt;-2),"",'Total-corrected counts'!R272),"")</f>
        <v>2.7768261238031697</v>
      </c>
      <c r="S272">
        <f>IFERROR(IF(OR(HLOOKUP($A272,'Z-scores'!$C$2:$UD$20,17,FALSE)&gt;2,HLOOKUP($A272,'Z-scores'!$C$2:$UD$20,17,FALSE)&lt;-2),"",'Total-corrected counts'!S272),"")</f>
        <v>2.773950702933222</v>
      </c>
      <c r="T272">
        <f>IFERROR(IF(OR(HLOOKUP($A272,'Z-scores'!$C$2:$UD$20,18,FALSE)&gt;2,HLOOKUP($A272,'Z-scores'!$C$2:$UD$20,18,FALSE)&lt;-2),"",'Total-corrected counts'!T272),"")</f>
        <v>6.4346747353535978</v>
      </c>
      <c r="U272">
        <f>IFERROR(IF(OR(HLOOKUP($A272,'Z-scores'!$C$2:$UD$20,19,FALSE)&gt;2,HLOOKUP($A272,'Z-scores'!$C$2:$UD$20,19,FALSE)&lt;-2),"",'Total-corrected counts'!U272),"")</f>
        <v>3.172151030840598</v>
      </c>
      <c r="V272">
        <f t="shared" si="16"/>
        <v>1</v>
      </c>
      <c r="W272">
        <f t="shared" si="17"/>
        <v>9.0727322605396635E-2</v>
      </c>
      <c r="X272">
        <f t="shared" si="18"/>
        <v>5.2354143353491214</v>
      </c>
      <c r="Y272">
        <f t="shared" si="19"/>
        <v>3.6117048230547062</v>
      </c>
    </row>
    <row r="273" spans="1:25" x14ac:dyDescent="0.25">
      <c r="A273">
        <v>279</v>
      </c>
      <c r="B273" t="s">
        <v>153</v>
      </c>
      <c r="C273">
        <v>25800</v>
      </c>
      <c r="D273">
        <v>894</v>
      </c>
      <c r="E273">
        <f>IFERROR(IF(OR(HLOOKUP($A273,'Z-scores'!$C$2:$UD$20,3,FALSE)&gt;2,HLOOKUP(A273,'Z-scores'!$C$2:$UD$20,3,FALSE)&lt;-2),"",'Total-corrected counts'!E273),"")</f>
        <v>0</v>
      </c>
      <c r="F273">
        <f>IFERROR(IF(OR(HLOOKUP($A273,'Z-scores'!$C$2:$UD$20,4,FALSE)&gt;2,HLOOKUP($A273,'Z-scores'!$C$2:$UD$20,4,FALSE)&lt;-2),"",'Total-corrected counts'!F273),"")</f>
        <v>0</v>
      </c>
      <c r="G273">
        <f>IFERROR(IF(OR(HLOOKUP($A273,'Z-scores'!$C$2:$UD$20,5,FALSE)&gt;2,HLOOKUP($A273,'Z-scores'!$C$2:$UD$20,5,FALSE)&lt;-2),"",'Total-corrected counts'!G273),"")</f>
        <v>2.0145774826645608E-2</v>
      </c>
      <c r="H273">
        <f>IFERROR(IF(OR(HLOOKUP($A273,'Z-scores'!$C$2:$UD$20,6,FALSE)&gt;2,HLOOKUP($A273,'Z-scores'!$C$2:$UD$20,6,FALSE)&lt;-2),"",'Total-corrected counts'!H273),"")</f>
        <v>0</v>
      </c>
      <c r="I273">
        <f>IFERROR(IF(OR(HLOOKUP($A273,'Z-scores'!$C$2:$UD$20,7,FALSE)&gt;2,HLOOKUP($A273,'Z-scores'!$C$2:$UD$20,7,FALSE)&lt;-2),"",'Total-corrected counts'!I273),"")</f>
        <v>0</v>
      </c>
      <c r="J273">
        <f>IFERROR(IF(OR(HLOOKUP($A273,'Z-scores'!$C$2:$UD$20,8,FALSE)&gt;2,HLOOKUP($A273,'Z-scores'!$C$2:$UD$20,8,FALSE)&lt;-2),"",'Total-corrected counts'!J273),"")</f>
        <v>2.9584573420035856E-2</v>
      </c>
      <c r="K273">
        <f>IFERROR(IF(OR(HLOOKUP($A273,'Z-scores'!$C$2:$UD$20,9,FALSE)&gt;2,HLOOKUP($A273,'Z-scores'!$C$2:$UD$20,9,FALSE)&lt;-2),"",'Total-corrected counts'!K273),"")</f>
        <v>4.4595573889291487E-2</v>
      </c>
      <c r="L273">
        <f>IFERROR(IF(OR(HLOOKUP($A273,'Z-scores'!$C$2:$UD$20,10,FALSE)&gt;2,HLOOKUP($A273,'Z-scores'!$C$2:$UD$20,10,FALSE)&lt;-2),"",'Total-corrected counts'!L273),"")</f>
        <v>0</v>
      </c>
      <c r="M273">
        <f>IFERROR(IF(OR(HLOOKUP($A273,'Z-scores'!$C$2:$UD$20,11,FALSE)&gt;2,HLOOKUP($A273,'Z-scores'!$C$2:$UD$20,11,FALSE)&lt;-2),"",'Total-corrected counts'!M273),"")</f>
        <v>9.2152903784074695E-3</v>
      </c>
      <c r="N273" t="str">
        <f>IFERROR(IF(OR(HLOOKUP($A273,'Z-scores'!$C$2:$UD$20,12,FALSE)&gt;2,HLOOKUP($A273,'Z-scores'!$C$2:$UD$20,12,FALSE)&lt;-2),"",'Total-corrected counts'!N273),"")</f>
        <v/>
      </c>
      <c r="O273">
        <f>IFERROR(IF(OR(HLOOKUP($A273,'Z-scores'!$C$2:$UD$20,13,FALSE)&gt;2,HLOOKUP($A273,'Z-scores'!$C$2:$UD$20,13,FALSE)&lt;-2),"",'Total-corrected counts'!O273),"")</f>
        <v>4.3749434202028828E-2</v>
      </c>
      <c r="P273">
        <f>IFERROR(IF(OR(HLOOKUP($A273,'Z-scores'!$C$2:$UD$20,14,FALSE)&gt;2,HLOOKUP($A273,'Z-scores'!$C$2:$UD$20,14,FALSE)&lt;-2),"",'Total-corrected counts'!P273),"")</f>
        <v>2.5642680360997656E-2</v>
      </c>
      <c r="Q273">
        <f>IFERROR(IF(OR(HLOOKUP($A273,'Z-scores'!$C$2:$UD$20,15,FALSE)&gt;2,HLOOKUP($A273,'Z-scores'!$C$2:$UD$20,15,FALSE)&lt;-2),"",'Total-corrected counts'!Q273),"")</f>
        <v>0</v>
      </c>
      <c r="R273">
        <f>IFERROR(IF(OR(HLOOKUP($A273,'Z-scores'!$C$2:$UD$20,16,FALSE)&gt;2,HLOOKUP($A273,'Z-scores'!$C$2:$UD$20,16,FALSE)&lt;-2),"",'Total-corrected counts'!R273),"")</f>
        <v>8.0139282072241545E-3</v>
      </c>
      <c r="S273">
        <f>IFERROR(IF(OR(HLOOKUP($A273,'Z-scores'!$C$2:$UD$20,17,FALSE)&gt;2,HLOOKUP($A273,'Z-scores'!$C$2:$UD$20,17,FALSE)&lt;-2),"",'Total-corrected counts'!S273),"")</f>
        <v>0</v>
      </c>
      <c r="T273">
        <f>IFERROR(IF(OR(HLOOKUP($A273,'Z-scores'!$C$2:$UD$20,18,FALSE)&gt;2,HLOOKUP($A273,'Z-scores'!$C$2:$UD$20,18,FALSE)&lt;-2),"",'Total-corrected counts'!T273),"")</f>
        <v>6.0137147059379413E-2</v>
      </c>
      <c r="U273">
        <f>IFERROR(IF(OR(HLOOKUP($A273,'Z-scores'!$C$2:$UD$20,19,FALSE)&gt;2,HLOOKUP($A273,'Z-scores'!$C$2:$UD$20,19,FALSE)&lt;-2),"",'Total-corrected counts'!U273),"")</f>
        <v>1.3018403683340349E-2</v>
      </c>
      <c r="V273">
        <f t="shared" si="16"/>
        <v>1</v>
      </c>
      <c r="W273">
        <f t="shared" si="17"/>
        <v>0.32696208532410509</v>
      </c>
      <c r="X273">
        <f t="shared" si="18"/>
        <v>1.1504579168264492E-2</v>
      </c>
      <c r="Y273">
        <f t="shared" si="19"/>
        <v>2.1508799073281487E-2</v>
      </c>
    </row>
    <row r="274" spans="1:25" x14ac:dyDescent="0.25">
      <c r="A274">
        <v>280</v>
      </c>
      <c r="B274" t="s">
        <v>154</v>
      </c>
      <c r="C274">
        <v>87100</v>
      </c>
      <c r="D274">
        <v>987</v>
      </c>
      <c r="E274">
        <f>IFERROR(IF(OR(HLOOKUP($A274,'Z-scores'!$C$2:$UD$20,3,FALSE)&gt;2,HLOOKUP(A274,'Z-scores'!$C$2:$UD$20,3,FALSE)&lt;-2),"",'Total-corrected counts'!E274),"")</f>
        <v>1.6810376709335138E-2</v>
      </c>
      <c r="F274">
        <f>IFERROR(IF(OR(HLOOKUP($A274,'Z-scores'!$C$2:$UD$20,4,FALSE)&gt;2,HLOOKUP($A274,'Z-scores'!$C$2:$UD$20,4,FALSE)&lt;-2),"",'Total-corrected counts'!F274),"")</f>
        <v>0.41014939281483886</v>
      </c>
      <c r="G274">
        <f>IFERROR(IF(OR(HLOOKUP($A274,'Z-scores'!$C$2:$UD$20,5,FALSE)&gt;2,HLOOKUP($A274,'Z-scores'!$C$2:$UD$20,5,FALSE)&lt;-2),"",'Total-corrected counts'!G274),"")</f>
        <v>0.33240528463965258</v>
      </c>
      <c r="H274">
        <f>IFERROR(IF(OR(HLOOKUP($A274,'Z-scores'!$C$2:$UD$20,6,FALSE)&gt;2,HLOOKUP($A274,'Z-scores'!$C$2:$UD$20,6,FALSE)&lt;-2),"",'Total-corrected counts'!H274),"")</f>
        <v>2.7921242551136011E-2</v>
      </c>
      <c r="I274" t="str">
        <f>IFERROR(IF(OR(HLOOKUP($A274,'Z-scores'!$C$2:$UD$20,7,FALSE)&gt;2,HLOOKUP($A274,'Z-scores'!$C$2:$UD$20,7,FALSE)&lt;-2),"",'Total-corrected counts'!I274),"")</f>
        <v/>
      </c>
      <c r="J274">
        <f>IFERROR(IF(OR(HLOOKUP($A274,'Z-scores'!$C$2:$UD$20,8,FALSE)&gt;2,HLOOKUP($A274,'Z-scores'!$C$2:$UD$20,8,FALSE)&lt;-2),"",'Total-corrected counts'!J274),"")</f>
        <v>0.35008411880375762</v>
      </c>
      <c r="K274">
        <f>IFERROR(IF(OR(HLOOKUP($A274,'Z-scores'!$C$2:$UD$20,9,FALSE)&gt;2,HLOOKUP($A274,'Z-scores'!$C$2:$UD$20,9,FALSE)&lt;-2),"",'Total-corrected counts'!K274),"")</f>
        <v>4.4595573889291487E-2</v>
      </c>
      <c r="L274">
        <f>IFERROR(IF(OR(HLOOKUP($A274,'Z-scores'!$C$2:$UD$20,10,FALSE)&gt;2,HLOOKUP($A274,'Z-scores'!$C$2:$UD$20,10,FALSE)&lt;-2),"",'Total-corrected counts'!L274),"")</f>
        <v>0.27340862948191713</v>
      </c>
      <c r="M274">
        <f>IFERROR(IF(OR(HLOOKUP($A274,'Z-scores'!$C$2:$UD$20,11,FALSE)&gt;2,HLOOKUP($A274,'Z-scores'!$C$2:$UD$20,11,FALSE)&lt;-2),"",'Total-corrected counts'!M274),"")</f>
        <v>5.529174227044481E-2</v>
      </c>
      <c r="N274">
        <f>IFERROR(IF(OR(HLOOKUP($A274,'Z-scores'!$C$2:$UD$20,12,FALSE)&gt;2,HLOOKUP($A274,'Z-scores'!$C$2:$UD$20,12,FALSE)&lt;-2),"",'Total-corrected counts'!N274),"")</f>
        <v>5.4984984517144779E-2</v>
      </c>
      <c r="O274">
        <f>IFERROR(IF(OR(HLOOKUP($A274,'Z-scores'!$C$2:$UD$20,13,FALSE)&gt;2,HLOOKUP($A274,'Z-scores'!$C$2:$UD$20,13,FALSE)&lt;-2),"",'Total-corrected counts'!O274),"")</f>
        <v>0.12115227932869523</v>
      </c>
      <c r="P274">
        <f>IFERROR(IF(OR(HLOOKUP($A274,'Z-scores'!$C$2:$UD$20,14,FALSE)&gt;2,HLOOKUP($A274,'Z-scores'!$C$2:$UD$20,14,FALSE)&lt;-2),"",'Total-corrected counts'!P274),"")</f>
        <v>0</v>
      </c>
      <c r="Q274">
        <f>IFERROR(IF(OR(HLOOKUP($A274,'Z-scores'!$C$2:$UD$20,15,FALSE)&gt;2,HLOOKUP($A274,'Z-scores'!$C$2:$UD$20,15,FALSE)&lt;-2),"",'Total-corrected counts'!Q274),"")</f>
        <v>0.13651504395784417</v>
      </c>
      <c r="R274">
        <f>IFERROR(IF(OR(HLOOKUP($A274,'Z-scores'!$C$2:$UD$20,16,FALSE)&gt;2,HLOOKUP($A274,'Z-scores'!$C$2:$UD$20,16,FALSE)&lt;-2),"",'Total-corrected counts'!R274),"")</f>
        <v>0.20435516928421596</v>
      </c>
      <c r="S274">
        <f>IFERROR(IF(OR(HLOOKUP($A274,'Z-scores'!$C$2:$UD$20,17,FALSE)&gt;2,HLOOKUP($A274,'Z-scores'!$C$2:$UD$20,17,FALSE)&lt;-2),"",'Total-corrected counts'!S274),"")</f>
        <v>0</v>
      </c>
      <c r="T274">
        <f>IFERROR(IF(OR(HLOOKUP($A274,'Z-scores'!$C$2:$UD$20,18,FALSE)&gt;2,HLOOKUP($A274,'Z-scores'!$C$2:$UD$20,18,FALSE)&lt;-2),"",'Total-corrected counts'!T274),"")</f>
        <v>2.5773063025448323E-2</v>
      </c>
      <c r="U274">
        <f>IFERROR(IF(OR(HLOOKUP($A274,'Z-scores'!$C$2:$UD$20,19,FALSE)&gt;2,HLOOKUP($A274,'Z-scores'!$C$2:$UD$20,19,FALSE)&lt;-2),"",'Total-corrected counts'!U274),"")</f>
        <v>0.84185677152267591</v>
      </c>
      <c r="V274">
        <f t="shared" si="16"/>
        <v>1</v>
      </c>
      <c r="W274">
        <f t="shared" si="17"/>
        <v>0.89328404352413104</v>
      </c>
      <c r="X274">
        <f t="shared" si="18"/>
        <v>0.18883329514504674</v>
      </c>
      <c r="Y274">
        <f t="shared" si="19"/>
        <v>0.17307966395450303</v>
      </c>
    </row>
    <row r="275" spans="1:25" x14ac:dyDescent="0.25">
      <c r="A275">
        <v>281</v>
      </c>
      <c r="B275" t="s">
        <v>155</v>
      </c>
      <c r="C275">
        <v>14900</v>
      </c>
      <c r="D275">
        <v>394</v>
      </c>
      <c r="E275">
        <f>IFERROR(IF(OR(HLOOKUP($A275,'Z-scores'!$C$2:$UD$20,3,FALSE)&gt;2,HLOOKUP(A275,'Z-scores'!$C$2:$UD$20,3,FALSE)&lt;-2),"",'Total-corrected counts'!E275),"")</f>
        <v>0.49684002274257183</v>
      </c>
      <c r="F275">
        <f>IFERROR(IF(OR(HLOOKUP($A275,'Z-scores'!$C$2:$UD$20,4,FALSE)&gt;2,HLOOKUP($A275,'Z-scores'!$C$2:$UD$20,4,FALSE)&lt;-2),"",'Total-corrected counts'!F275),"")</f>
        <v>0.29530756282668397</v>
      </c>
      <c r="G275">
        <f>IFERROR(IF(OR(HLOOKUP($A275,'Z-scores'!$C$2:$UD$20,5,FALSE)&gt;2,HLOOKUP($A275,'Z-scores'!$C$2:$UD$20,5,FALSE)&lt;-2),"",'Total-corrected counts'!G275),"")</f>
        <v>0.69502923151927354</v>
      </c>
      <c r="H275">
        <f>IFERROR(IF(OR(HLOOKUP($A275,'Z-scores'!$C$2:$UD$20,6,FALSE)&gt;2,HLOOKUP($A275,'Z-scores'!$C$2:$UD$20,6,FALSE)&lt;-2),"",'Total-corrected counts'!H275),"")</f>
        <v>3.8531314720567691</v>
      </c>
      <c r="I275">
        <f>IFERROR(IF(OR(HLOOKUP($A275,'Z-scores'!$C$2:$UD$20,7,FALSE)&gt;2,HLOOKUP($A275,'Z-scores'!$C$2:$UD$20,7,FALSE)&lt;-2),"",'Total-corrected counts'!I275),"")</f>
        <v>0.27090343216177859</v>
      </c>
      <c r="J275">
        <f>IFERROR(IF(OR(HLOOKUP($A275,'Z-scores'!$C$2:$UD$20,8,FALSE)&gt;2,HLOOKUP($A275,'Z-scores'!$C$2:$UD$20,8,FALSE)&lt;-2),"",'Total-corrected counts'!J275),"")</f>
        <v>4.4327552507687056</v>
      </c>
      <c r="K275">
        <f>IFERROR(IF(OR(HLOOKUP($A275,'Z-scores'!$C$2:$UD$20,9,FALSE)&gt;2,HLOOKUP($A275,'Z-scores'!$C$2:$UD$20,9,FALSE)&lt;-2),"",'Total-corrected counts'!K275),"")</f>
        <v>0.86961369084118412</v>
      </c>
      <c r="L275">
        <f>IFERROR(IF(OR(HLOOKUP($A275,'Z-scores'!$C$2:$UD$20,10,FALSE)&gt;2,HLOOKUP($A275,'Z-scores'!$C$2:$UD$20,10,FALSE)&lt;-2),"",'Total-corrected counts'!L275),"")</f>
        <v>0.1499337645545997</v>
      </c>
      <c r="M275">
        <f>IFERROR(IF(OR(HLOOKUP($A275,'Z-scores'!$C$2:$UD$20,11,FALSE)&gt;2,HLOOKUP($A275,'Z-scores'!$C$2:$UD$20,11,FALSE)&lt;-2),"",'Total-corrected counts'!M275),"")</f>
        <v>0.39164984108231743</v>
      </c>
      <c r="N275" t="str">
        <f>IFERROR(IF(OR(HLOOKUP($A275,'Z-scores'!$C$2:$UD$20,12,FALSE)&gt;2,HLOOKUP($A275,'Z-scores'!$C$2:$UD$20,12,FALSE)&lt;-2),"",'Total-corrected counts'!N275),"")</f>
        <v/>
      </c>
      <c r="O275">
        <f>IFERROR(IF(OR(HLOOKUP($A275,'Z-scores'!$C$2:$UD$20,13,FALSE)&gt;2,HLOOKUP($A275,'Z-scores'!$C$2:$UD$20,13,FALSE)&lt;-2),"",'Total-corrected counts'!O275),"")</f>
        <v>1.1677733590849235</v>
      </c>
      <c r="P275">
        <f>IFERROR(IF(OR(HLOOKUP($A275,'Z-scores'!$C$2:$UD$20,14,FALSE)&gt;2,HLOOKUP($A275,'Z-scores'!$C$2:$UD$20,14,FALSE)&lt;-2),"",'Total-corrected counts'!P275),"")</f>
        <v>2.1411638101433041</v>
      </c>
      <c r="Q275" t="str">
        <f>IFERROR(IF(OR(HLOOKUP($A275,'Z-scores'!$C$2:$UD$20,15,FALSE)&gt;2,HLOOKUP($A275,'Z-scores'!$C$2:$UD$20,15,FALSE)&lt;-2),"",'Total-corrected counts'!Q275),"")</f>
        <v/>
      </c>
      <c r="R275">
        <f>IFERROR(IF(OR(HLOOKUP($A275,'Z-scores'!$C$2:$UD$20,16,FALSE)&gt;2,HLOOKUP($A275,'Z-scores'!$C$2:$UD$20,16,FALSE)&lt;-2),"",'Total-corrected counts'!R275),"")</f>
        <v>0.51689836936595801</v>
      </c>
      <c r="S275">
        <f>IFERROR(IF(OR(HLOOKUP($A275,'Z-scores'!$C$2:$UD$20,17,FALSE)&gt;2,HLOOKUP($A275,'Z-scores'!$C$2:$UD$20,17,FALSE)&lt;-2),"",'Total-corrected counts'!S275),"")</f>
        <v>0.77084344386794035</v>
      </c>
      <c r="T275">
        <f>IFERROR(IF(OR(HLOOKUP($A275,'Z-scores'!$C$2:$UD$20,18,FALSE)&gt;2,HLOOKUP($A275,'Z-scores'!$C$2:$UD$20,18,FALSE)&lt;-2),"",'Total-corrected counts'!T275),"")</f>
        <v>5.9020314328276662</v>
      </c>
      <c r="U275">
        <f>IFERROR(IF(OR(HLOOKUP($A275,'Z-scores'!$C$2:$UD$20,19,FALSE)&gt;2,HLOOKUP($A275,'Z-scores'!$C$2:$UD$20,19,FALSE)&lt;-2),"",'Total-corrected counts'!U275),"")</f>
        <v>1.2324088820228865</v>
      </c>
      <c r="V275">
        <f t="shared" si="16"/>
        <v>1</v>
      </c>
      <c r="W275">
        <f t="shared" si="17"/>
        <v>0.48389183256729684</v>
      </c>
      <c r="X275">
        <f t="shared" si="18"/>
        <v>1.2727960298393206</v>
      </c>
      <c r="Y275">
        <f t="shared" si="19"/>
        <v>1.9551865495521132</v>
      </c>
    </row>
    <row r="276" spans="1:25" x14ac:dyDescent="0.25">
      <c r="A276">
        <v>283</v>
      </c>
      <c r="B276" t="s">
        <v>723</v>
      </c>
      <c r="C276">
        <v>87300</v>
      </c>
      <c r="D276">
        <v>987</v>
      </c>
      <c r="E276" t="str">
        <f>IFERROR(IF(OR(HLOOKUP($A276,'Z-scores'!$C$2:$UD$20,3,FALSE)&gt;2,HLOOKUP(A276,'Z-scores'!$C$2:$UD$20,3,FALSE)&lt;-2),"",'Total-corrected counts'!E276),"")</f>
        <v/>
      </c>
      <c r="F276" t="str">
        <f>IFERROR(IF(OR(HLOOKUP($A276,'Z-scores'!$C$2:$UD$20,4,FALSE)&gt;2,HLOOKUP($A276,'Z-scores'!$C$2:$UD$20,4,FALSE)&lt;-2),"",'Total-corrected counts'!F276),"")</f>
        <v/>
      </c>
      <c r="G276" t="str">
        <f>IFERROR(IF(OR(HLOOKUP($A276,'Z-scores'!$C$2:$UD$20,5,FALSE)&gt;2,HLOOKUP($A276,'Z-scores'!$C$2:$UD$20,5,FALSE)&lt;-2),"",'Total-corrected counts'!G276),"")</f>
        <v/>
      </c>
      <c r="H276" t="str">
        <f>IFERROR(IF(OR(HLOOKUP($A276,'Z-scores'!$C$2:$UD$20,6,FALSE)&gt;2,HLOOKUP($A276,'Z-scores'!$C$2:$UD$20,6,FALSE)&lt;-2),"",'Total-corrected counts'!H276),"")</f>
        <v/>
      </c>
      <c r="I276" t="str">
        <f>IFERROR(IF(OR(HLOOKUP($A276,'Z-scores'!$C$2:$UD$20,7,FALSE)&gt;2,HLOOKUP($A276,'Z-scores'!$C$2:$UD$20,7,FALSE)&lt;-2),"",'Total-corrected counts'!I276),"")</f>
        <v/>
      </c>
      <c r="J276" t="str">
        <f>IFERROR(IF(OR(HLOOKUP($A276,'Z-scores'!$C$2:$UD$20,8,FALSE)&gt;2,HLOOKUP($A276,'Z-scores'!$C$2:$UD$20,8,FALSE)&lt;-2),"",'Total-corrected counts'!J276),"")</f>
        <v/>
      </c>
      <c r="K276" t="str">
        <f>IFERROR(IF(OR(HLOOKUP($A276,'Z-scores'!$C$2:$UD$20,9,FALSE)&gt;2,HLOOKUP($A276,'Z-scores'!$C$2:$UD$20,9,FALSE)&lt;-2),"",'Total-corrected counts'!K276),"")</f>
        <v/>
      </c>
      <c r="L276" t="str">
        <f>IFERROR(IF(OR(HLOOKUP($A276,'Z-scores'!$C$2:$UD$20,10,FALSE)&gt;2,HLOOKUP($A276,'Z-scores'!$C$2:$UD$20,10,FALSE)&lt;-2),"",'Total-corrected counts'!L276),"")</f>
        <v/>
      </c>
      <c r="M276" t="str">
        <f>IFERROR(IF(OR(HLOOKUP($A276,'Z-scores'!$C$2:$UD$20,11,FALSE)&gt;2,HLOOKUP($A276,'Z-scores'!$C$2:$UD$20,11,FALSE)&lt;-2),"",'Total-corrected counts'!M276),"")</f>
        <v/>
      </c>
      <c r="N276" t="str">
        <f>IFERROR(IF(OR(HLOOKUP($A276,'Z-scores'!$C$2:$UD$20,12,FALSE)&gt;2,HLOOKUP($A276,'Z-scores'!$C$2:$UD$20,12,FALSE)&lt;-2),"",'Total-corrected counts'!N276),"")</f>
        <v/>
      </c>
      <c r="O276" t="str">
        <f>IFERROR(IF(OR(HLOOKUP($A276,'Z-scores'!$C$2:$UD$20,13,FALSE)&gt;2,HLOOKUP($A276,'Z-scores'!$C$2:$UD$20,13,FALSE)&lt;-2),"",'Total-corrected counts'!O276),"")</f>
        <v/>
      </c>
      <c r="P276" t="str">
        <f>IFERROR(IF(OR(HLOOKUP($A276,'Z-scores'!$C$2:$UD$20,14,FALSE)&gt;2,HLOOKUP($A276,'Z-scores'!$C$2:$UD$20,14,FALSE)&lt;-2),"",'Total-corrected counts'!P276),"")</f>
        <v/>
      </c>
      <c r="Q276" t="str">
        <f>IFERROR(IF(OR(HLOOKUP($A276,'Z-scores'!$C$2:$UD$20,15,FALSE)&gt;2,HLOOKUP($A276,'Z-scores'!$C$2:$UD$20,15,FALSE)&lt;-2),"",'Total-corrected counts'!Q276),"")</f>
        <v/>
      </c>
      <c r="R276" t="str">
        <f>IFERROR(IF(OR(HLOOKUP($A276,'Z-scores'!$C$2:$UD$20,16,FALSE)&gt;2,HLOOKUP($A276,'Z-scores'!$C$2:$UD$20,16,FALSE)&lt;-2),"",'Total-corrected counts'!R276),"")</f>
        <v/>
      </c>
      <c r="S276" t="str">
        <f>IFERROR(IF(OR(HLOOKUP($A276,'Z-scores'!$C$2:$UD$20,17,FALSE)&gt;2,HLOOKUP($A276,'Z-scores'!$C$2:$UD$20,17,FALSE)&lt;-2),"",'Total-corrected counts'!S276),"")</f>
        <v/>
      </c>
      <c r="T276" t="str">
        <f>IFERROR(IF(OR(HLOOKUP($A276,'Z-scores'!$C$2:$UD$20,18,FALSE)&gt;2,HLOOKUP($A276,'Z-scores'!$C$2:$UD$20,18,FALSE)&lt;-2),"",'Total-corrected counts'!T276),"")</f>
        <v/>
      </c>
      <c r="U276" t="str">
        <f>IFERROR(IF(OR(HLOOKUP($A276,'Z-scores'!$C$2:$UD$20,19,FALSE)&gt;2,HLOOKUP($A276,'Z-scores'!$C$2:$UD$20,19,FALSE)&lt;-2),"",'Total-corrected counts'!U276),"")</f>
        <v/>
      </c>
      <c r="V276">
        <f t="shared" si="16"/>
        <v>1</v>
      </c>
      <c r="W276" t="str">
        <f t="shared" si="17"/>
        <v/>
      </c>
      <c r="X276" t="str">
        <f t="shared" si="18"/>
        <v/>
      </c>
      <c r="Y276" t="str">
        <f t="shared" si="19"/>
        <v/>
      </c>
    </row>
    <row r="277" spans="1:25" x14ac:dyDescent="0.25">
      <c r="A277">
        <v>284</v>
      </c>
      <c r="B277" t="s">
        <v>724</v>
      </c>
      <c r="C277">
        <v>33900</v>
      </c>
      <c r="D277">
        <v>961</v>
      </c>
      <c r="E277" t="str">
        <f>IFERROR(IF(OR(HLOOKUP($A277,'Z-scores'!$C$2:$UD$20,3,FALSE)&gt;2,HLOOKUP(A277,'Z-scores'!$C$2:$UD$20,3,FALSE)&lt;-2),"",'Total-corrected counts'!E277),"")</f>
        <v/>
      </c>
      <c r="F277" t="str">
        <f>IFERROR(IF(OR(HLOOKUP($A277,'Z-scores'!$C$2:$UD$20,4,FALSE)&gt;2,HLOOKUP($A277,'Z-scores'!$C$2:$UD$20,4,FALSE)&lt;-2),"",'Total-corrected counts'!F277),"")</f>
        <v/>
      </c>
      <c r="G277" t="str">
        <f>IFERROR(IF(OR(HLOOKUP($A277,'Z-scores'!$C$2:$UD$20,5,FALSE)&gt;2,HLOOKUP($A277,'Z-scores'!$C$2:$UD$20,5,FALSE)&lt;-2),"",'Total-corrected counts'!G277),"")</f>
        <v/>
      </c>
      <c r="H277" t="str">
        <f>IFERROR(IF(OR(HLOOKUP($A277,'Z-scores'!$C$2:$UD$20,6,FALSE)&gt;2,HLOOKUP($A277,'Z-scores'!$C$2:$UD$20,6,FALSE)&lt;-2),"",'Total-corrected counts'!H277),"")</f>
        <v/>
      </c>
      <c r="I277" t="str">
        <f>IFERROR(IF(OR(HLOOKUP($A277,'Z-scores'!$C$2:$UD$20,7,FALSE)&gt;2,HLOOKUP($A277,'Z-scores'!$C$2:$UD$20,7,FALSE)&lt;-2),"",'Total-corrected counts'!I277),"")</f>
        <v/>
      </c>
      <c r="J277" t="str">
        <f>IFERROR(IF(OR(HLOOKUP($A277,'Z-scores'!$C$2:$UD$20,8,FALSE)&gt;2,HLOOKUP($A277,'Z-scores'!$C$2:$UD$20,8,FALSE)&lt;-2),"",'Total-corrected counts'!J277),"")</f>
        <v/>
      </c>
      <c r="K277" t="str">
        <f>IFERROR(IF(OR(HLOOKUP($A277,'Z-scores'!$C$2:$UD$20,9,FALSE)&gt;2,HLOOKUP($A277,'Z-scores'!$C$2:$UD$20,9,FALSE)&lt;-2),"",'Total-corrected counts'!K277),"")</f>
        <v/>
      </c>
      <c r="L277" t="str">
        <f>IFERROR(IF(OR(HLOOKUP($A277,'Z-scores'!$C$2:$UD$20,10,FALSE)&gt;2,HLOOKUP($A277,'Z-scores'!$C$2:$UD$20,10,FALSE)&lt;-2),"",'Total-corrected counts'!L277),"")</f>
        <v/>
      </c>
      <c r="M277" t="str">
        <f>IFERROR(IF(OR(HLOOKUP($A277,'Z-scores'!$C$2:$UD$20,11,FALSE)&gt;2,HLOOKUP($A277,'Z-scores'!$C$2:$UD$20,11,FALSE)&lt;-2),"",'Total-corrected counts'!M277),"")</f>
        <v/>
      </c>
      <c r="N277" t="str">
        <f>IFERROR(IF(OR(HLOOKUP($A277,'Z-scores'!$C$2:$UD$20,12,FALSE)&gt;2,HLOOKUP($A277,'Z-scores'!$C$2:$UD$20,12,FALSE)&lt;-2),"",'Total-corrected counts'!N277),"")</f>
        <v/>
      </c>
      <c r="O277" t="str">
        <f>IFERROR(IF(OR(HLOOKUP($A277,'Z-scores'!$C$2:$UD$20,13,FALSE)&gt;2,HLOOKUP($A277,'Z-scores'!$C$2:$UD$20,13,FALSE)&lt;-2),"",'Total-corrected counts'!O277),"")</f>
        <v/>
      </c>
      <c r="P277" t="str">
        <f>IFERROR(IF(OR(HLOOKUP($A277,'Z-scores'!$C$2:$UD$20,14,FALSE)&gt;2,HLOOKUP($A277,'Z-scores'!$C$2:$UD$20,14,FALSE)&lt;-2),"",'Total-corrected counts'!P277),"")</f>
        <v/>
      </c>
      <c r="Q277" t="str">
        <f>IFERROR(IF(OR(HLOOKUP($A277,'Z-scores'!$C$2:$UD$20,15,FALSE)&gt;2,HLOOKUP($A277,'Z-scores'!$C$2:$UD$20,15,FALSE)&lt;-2),"",'Total-corrected counts'!Q277),"")</f>
        <v/>
      </c>
      <c r="R277" t="str">
        <f>IFERROR(IF(OR(HLOOKUP($A277,'Z-scores'!$C$2:$UD$20,16,FALSE)&gt;2,HLOOKUP($A277,'Z-scores'!$C$2:$UD$20,16,FALSE)&lt;-2),"",'Total-corrected counts'!R277),"")</f>
        <v/>
      </c>
      <c r="S277" t="str">
        <f>IFERROR(IF(OR(HLOOKUP($A277,'Z-scores'!$C$2:$UD$20,17,FALSE)&gt;2,HLOOKUP($A277,'Z-scores'!$C$2:$UD$20,17,FALSE)&lt;-2),"",'Total-corrected counts'!S277),"")</f>
        <v/>
      </c>
      <c r="T277" t="str">
        <f>IFERROR(IF(OR(HLOOKUP($A277,'Z-scores'!$C$2:$UD$20,18,FALSE)&gt;2,HLOOKUP($A277,'Z-scores'!$C$2:$UD$20,18,FALSE)&lt;-2),"",'Total-corrected counts'!T277),"")</f>
        <v/>
      </c>
      <c r="U277" t="str">
        <f>IFERROR(IF(OR(HLOOKUP($A277,'Z-scores'!$C$2:$UD$20,19,FALSE)&gt;2,HLOOKUP($A277,'Z-scores'!$C$2:$UD$20,19,FALSE)&lt;-2),"",'Total-corrected counts'!U277),"")</f>
        <v/>
      </c>
      <c r="V277">
        <f t="shared" si="16"/>
        <v>1</v>
      </c>
      <c r="W277" t="str">
        <f t="shared" si="17"/>
        <v/>
      </c>
      <c r="X277" t="str">
        <f t="shared" si="18"/>
        <v/>
      </c>
      <c r="Y277" t="str">
        <f t="shared" si="19"/>
        <v/>
      </c>
    </row>
    <row r="278" spans="1:25" x14ac:dyDescent="0.25">
      <c r="A278">
        <v>285</v>
      </c>
      <c r="B278" t="s">
        <v>725</v>
      </c>
      <c r="C278">
        <v>104000</v>
      </c>
      <c r="D278">
        <v>871</v>
      </c>
      <c r="E278" t="str">
        <f>IFERROR(IF(OR(HLOOKUP($A278,'Z-scores'!$C$2:$UD$20,3,FALSE)&gt;2,HLOOKUP(A278,'Z-scores'!$C$2:$UD$20,3,FALSE)&lt;-2),"",'Total-corrected counts'!E278),"")</f>
        <v/>
      </c>
      <c r="F278" t="str">
        <f>IFERROR(IF(OR(HLOOKUP($A278,'Z-scores'!$C$2:$UD$20,4,FALSE)&gt;2,HLOOKUP($A278,'Z-scores'!$C$2:$UD$20,4,FALSE)&lt;-2),"",'Total-corrected counts'!F278),"")</f>
        <v/>
      </c>
      <c r="G278" t="str">
        <f>IFERROR(IF(OR(HLOOKUP($A278,'Z-scores'!$C$2:$UD$20,5,FALSE)&gt;2,HLOOKUP($A278,'Z-scores'!$C$2:$UD$20,5,FALSE)&lt;-2),"",'Total-corrected counts'!G278),"")</f>
        <v/>
      </c>
      <c r="H278" t="str">
        <f>IFERROR(IF(OR(HLOOKUP($A278,'Z-scores'!$C$2:$UD$20,6,FALSE)&gt;2,HLOOKUP($A278,'Z-scores'!$C$2:$UD$20,6,FALSE)&lt;-2),"",'Total-corrected counts'!H278),"")</f>
        <v/>
      </c>
      <c r="I278" t="str">
        <f>IFERROR(IF(OR(HLOOKUP($A278,'Z-scores'!$C$2:$UD$20,7,FALSE)&gt;2,HLOOKUP($A278,'Z-scores'!$C$2:$UD$20,7,FALSE)&lt;-2),"",'Total-corrected counts'!I278),"")</f>
        <v/>
      </c>
      <c r="J278" t="str">
        <f>IFERROR(IF(OR(HLOOKUP($A278,'Z-scores'!$C$2:$UD$20,8,FALSE)&gt;2,HLOOKUP($A278,'Z-scores'!$C$2:$UD$20,8,FALSE)&lt;-2),"",'Total-corrected counts'!J278),"")</f>
        <v/>
      </c>
      <c r="K278" t="str">
        <f>IFERROR(IF(OR(HLOOKUP($A278,'Z-scores'!$C$2:$UD$20,9,FALSE)&gt;2,HLOOKUP($A278,'Z-scores'!$C$2:$UD$20,9,FALSE)&lt;-2),"",'Total-corrected counts'!K278),"")</f>
        <v/>
      </c>
      <c r="L278" t="str">
        <f>IFERROR(IF(OR(HLOOKUP($A278,'Z-scores'!$C$2:$UD$20,10,FALSE)&gt;2,HLOOKUP($A278,'Z-scores'!$C$2:$UD$20,10,FALSE)&lt;-2),"",'Total-corrected counts'!L278),"")</f>
        <v/>
      </c>
      <c r="M278" t="str">
        <f>IFERROR(IF(OR(HLOOKUP($A278,'Z-scores'!$C$2:$UD$20,11,FALSE)&gt;2,HLOOKUP($A278,'Z-scores'!$C$2:$UD$20,11,FALSE)&lt;-2),"",'Total-corrected counts'!M278),"")</f>
        <v/>
      </c>
      <c r="N278" t="str">
        <f>IFERROR(IF(OR(HLOOKUP($A278,'Z-scores'!$C$2:$UD$20,12,FALSE)&gt;2,HLOOKUP($A278,'Z-scores'!$C$2:$UD$20,12,FALSE)&lt;-2),"",'Total-corrected counts'!N278),"")</f>
        <v/>
      </c>
      <c r="O278" t="str">
        <f>IFERROR(IF(OR(HLOOKUP($A278,'Z-scores'!$C$2:$UD$20,13,FALSE)&gt;2,HLOOKUP($A278,'Z-scores'!$C$2:$UD$20,13,FALSE)&lt;-2),"",'Total-corrected counts'!O278),"")</f>
        <v/>
      </c>
      <c r="P278" t="str">
        <f>IFERROR(IF(OR(HLOOKUP($A278,'Z-scores'!$C$2:$UD$20,14,FALSE)&gt;2,HLOOKUP($A278,'Z-scores'!$C$2:$UD$20,14,FALSE)&lt;-2),"",'Total-corrected counts'!P278),"")</f>
        <v/>
      </c>
      <c r="Q278" t="str">
        <f>IFERROR(IF(OR(HLOOKUP($A278,'Z-scores'!$C$2:$UD$20,15,FALSE)&gt;2,HLOOKUP($A278,'Z-scores'!$C$2:$UD$20,15,FALSE)&lt;-2),"",'Total-corrected counts'!Q278),"")</f>
        <v/>
      </c>
      <c r="R278" t="str">
        <f>IFERROR(IF(OR(HLOOKUP($A278,'Z-scores'!$C$2:$UD$20,16,FALSE)&gt;2,HLOOKUP($A278,'Z-scores'!$C$2:$UD$20,16,FALSE)&lt;-2),"",'Total-corrected counts'!R278),"")</f>
        <v/>
      </c>
      <c r="S278" t="str">
        <f>IFERROR(IF(OR(HLOOKUP($A278,'Z-scores'!$C$2:$UD$20,17,FALSE)&gt;2,HLOOKUP($A278,'Z-scores'!$C$2:$UD$20,17,FALSE)&lt;-2),"",'Total-corrected counts'!S278),"")</f>
        <v/>
      </c>
      <c r="T278" t="str">
        <f>IFERROR(IF(OR(HLOOKUP($A278,'Z-scores'!$C$2:$UD$20,18,FALSE)&gt;2,HLOOKUP($A278,'Z-scores'!$C$2:$UD$20,18,FALSE)&lt;-2),"",'Total-corrected counts'!T278),"")</f>
        <v/>
      </c>
      <c r="U278" t="str">
        <f>IFERROR(IF(OR(HLOOKUP($A278,'Z-scores'!$C$2:$UD$20,19,FALSE)&gt;2,HLOOKUP($A278,'Z-scores'!$C$2:$UD$20,19,FALSE)&lt;-2),"",'Total-corrected counts'!U278),"")</f>
        <v/>
      </c>
      <c r="V278">
        <f t="shared" si="16"/>
        <v>1</v>
      </c>
      <c r="W278" t="str">
        <f t="shared" si="17"/>
        <v/>
      </c>
      <c r="X278" t="str">
        <f t="shared" si="18"/>
        <v/>
      </c>
      <c r="Y278" t="str">
        <f t="shared" si="19"/>
        <v/>
      </c>
    </row>
    <row r="279" spans="1:25" x14ac:dyDescent="0.25">
      <c r="A279">
        <v>286</v>
      </c>
      <c r="B279" t="s">
        <v>726</v>
      </c>
      <c r="C279">
        <v>73700</v>
      </c>
      <c r="D279">
        <v>141</v>
      </c>
      <c r="E279">
        <f>IFERROR(IF(OR(HLOOKUP($A279,'Z-scores'!$C$2:$UD$20,3,FALSE)&gt;2,HLOOKUP(A279,'Z-scores'!$C$2:$UD$20,3,FALSE)&lt;-2),"",'Total-corrected counts'!E279),"")</f>
        <v>0</v>
      </c>
      <c r="F279">
        <f>IFERROR(IF(OR(HLOOKUP($A279,'Z-scores'!$C$2:$UD$20,4,FALSE)&gt;2,HLOOKUP($A279,'Z-scores'!$C$2:$UD$20,4,FALSE)&lt;-2),"",'Total-corrected counts'!F279),"")</f>
        <v>0</v>
      </c>
      <c r="G279">
        <f>IFERROR(IF(OR(HLOOKUP($A279,'Z-scores'!$C$2:$UD$20,5,FALSE)&gt;2,HLOOKUP($A279,'Z-scores'!$C$2:$UD$20,5,FALSE)&lt;-2),"",'Total-corrected counts'!G279),"")</f>
        <v>0</v>
      </c>
      <c r="H279">
        <f>IFERROR(IF(OR(HLOOKUP($A279,'Z-scores'!$C$2:$UD$20,6,FALSE)&gt;2,HLOOKUP($A279,'Z-scores'!$C$2:$UD$20,6,FALSE)&lt;-2),"",'Total-corrected counts'!H279),"")</f>
        <v>6.9803106377840027E-3</v>
      </c>
      <c r="I279">
        <f>IFERROR(IF(OR(HLOOKUP($A279,'Z-scores'!$C$2:$UD$20,7,FALSE)&gt;2,HLOOKUP($A279,'Z-scores'!$C$2:$UD$20,7,FALSE)&lt;-2),"",'Total-corrected counts'!I279),"")</f>
        <v>3.6941377112969805E-2</v>
      </c>
      <c r="J279">
        <f>IFERROR(IF(OR(HLOOKUP($A279,'Z-scores'!$C$2:$UD$20,8,FALSE)&gt;2,HLOOKUP($A279,'Z-scores'!$C$2:$UD$20,8,FALSE)&lt;-2),"",'Total-corrected counts'!J279),"")</f>
        <v>0</v>
      </c>
      <c r="K279">
        <f>IFERROR(IF(OR(HLOOKUP($A279,'Z-scores'!$C$2:$UD$20,9,FALSE)&gt;2,HLOOKUP($A279,'Z-scores'!$C$2:$UD$20,9,FALSE)&lt;-2),"",'Total-corrected counts'!K279),"")</f>
        <v>8.9191147778582974E-3</v>
      </c>
      <c r="L279">
        <f>IFERROR(IF(OR(HLOOKUP($A279,'Z-scores'!$C$2:$UD$20,10,FALSE)&gt;2,HLOOKUP($A279,'Z-scores'!$C$2:$UD$20,10,FALSE)&lt;-2),"",'Total-corrected counts'!L279),"")</f>
        <v>4.40981660454705E-3</v>
      </c>
      <c r="M279">
        <f>IFERROR(IF(OR(HLOOKUP($A279,'Z-scores'!$C$2:$UD$20,11,FALSE)&gt;2,HLOOKUP($A279,'Z-scores'!$C$2:$UD$20,11,FALSE)&lt;-2),"",'Total-corrected counts'!M279),"")</f>
        <v>0</v>
      </c>
      <c r="N279">
        <f>IFERROR(IF(OR(HLOOKUP($A279,'Z-scores'!$C$2:$UD$20,12,FALSE)&gt;2,HLOOKUP($A279,'Z-scores'!$C$2:$UD$20,12,FALSE)&lt;-2),"",'Total-corrected counts'!N279),"")</f>
        <v>0</v>
      </c>
      <c r="O279" t="str">
        <f>IFERROR(IF(OR(HLOOKUP($A279,'Z-scores'!$C$2:$UD$20,13,FALSE)&gt;2,HLOOKUP($A279,'Z-scores'!$C$2:$UD$20,13,FALSE)&lt;-2),"",'Total-corrected counts'!O279),"")</f>
        <v/>
      </c>
      <c r="P279">
        <f>IFERROR(IF(OR(HLOOKUP($A279,'Z-scores'!$C$2:$UD$20,14,FALSE)&gt;2,HLOOKUP($A279,'Z-scores'!$C$2:$UD$20,14,FALSE)&lt;-2),"",'Total-corrected counts'!P279),"")</f>
        <v>0</v>
      </c>
      <c r="Q279">
        <f>IFERROR(IF(OR(HLOOKUP($A279,'Z-scores'!$C$2:$UD$20,15,FALSE)&gt;2,HLOOKUP($A279,'Z-scores'!$C$2:$UD$20,15,FALSE)&lt;-2),"",'Total-corrected counts'!Q279),"")</f>
        <v>0</v>
      </c>
      <c r="R279">
        <f>IFERROR(IF(OR(HLOOKUP($A279,'Z-scores'!$C$2:$UD$20,16,FALSE)&gt;2,HLOOKUP($A279,'Z-scores'!$C$2:$UD$20,16,FALSE)&lt;-2),"",'Total-corrected counts'!R279),"")</f>
        <v>0</v>
      </c>
      <c r="S279">
        <f>IFERROR(IF(OR(HLOOKUP($A279,'Z-scores'!$C$2:$UD$20,17,FALSE)&gt;2,HLOOKUP($A279,'Z-scores'!$C$2:$UD$20,17,FALSE)&lt;-2),"",'Total-corrected counts'!S279),"")</f>
        <v>0</v>
      </c>
      <c r="T279">
        <f>IFERROR(IF(OR(HLOOKUP($A279,'Z-scores'!$C$2:$UD$20,18,FALSE)&gt;2,HLOOKUP($A279,'Z-scores'!$C$2:$UD$20,18,FALSE)&lt;-2),"",'Total-corrected counts'!T279),"")</f>
        <v>8.5910210084827743E-3</v>
      </c>
      <c r="U279">
        <f>IFERROR(IF(OR(HLOOKUP($A279,'Z-scores'!$C$2:$UD$20,19,FALSE)&gt;2,HLOOKUP($A279,'Z-scores'!$C$2:$UD$20,19,FALSE)&lt;-2),"",'Total-corrected counts'!U279),"")</f>
        <v>0</v>
      </c>
      <c r="V279">
        <f t="shared" si="16"/>
        <v>1</v>
      </c>
      <c r="W279">
        <f t="shared" si="17"/>
        <v>0.29194339656475377</v>
      </c>
      <c r="X279">
        <f t="shared" si="18"/>
        <v>6.3611799036843502E-3</v>
      </c>
      <c r="Y279">
        <f t="shared" si="19"/>
        <v>1.2272887154975392E-3</v>
      </c>
    </row>
    <row r="280" spans="1:25" x14ac:dyDescent="0.25">
      <c r="A280">
        <v>287</v>
      </c>
      <c r="B280" t="s">
        <v>156</v>
      </c>
      <c r="C280">
        <v>54600</v>
      </c>
      <c r="D280">
        <v>809</v>
      </c>
      <c r="E280">
        <f>IFERROR(IF(OR(HLOOKUP($A280,'Z-scores'!$C$2:$UD$20,3,FALSE)&gt;2,HLOOKUP(A280,'Z-scores'!$C$2:$UD$20,3,FALSE)&lt;-2),"",'Total-corrected counts'!E280),"")</f>
        <v>1.867819634370571E-3</v>
      </c>
      <c r="F280">
        <f>IFERROR(IF(OR(HLOOKUP($A280,'Z-scores'!$C$2:$UD$20,4,FALSE)&gt;2,HLOOKUP($A280,'Z-scores'!$C$2:$UD$20,4,FALSE)&lt;-2),"",'Total-corrected counts'!F280),"")</f>
        <v>0</v>
      </c>
      <c r="G280">
        <f>IFERROR(IF(OR(HLOOKUP($A280,'Z-scores'!$C$2:$UD$20,5,FALSE)&gt;2,HLOOKUP($A280,'Z-scores'!$C$2:$UD$20,5,FALSE)&lt;-2),"",'Total-corrected counts'!G280),"")</f>
        <v>0.21153063567977887</v>
      </c>
      <c r="H280">
        <f>IFERROR(IF(OR(HLOOKUP($A280,'Z-scores'!$C$2:$UD$20,6,FALSE)&gt;2,HLOOKUP($A280,'Z-scores'!$C$2:$UD$20,6,FALSE)&lt;-2),"",'Total-corrected counts'!H280),"")</f>
        <v>0</v>
      </c>
      <c r="I280">
        <f>IFERROR(IF(OR(HLOOKUP($A280,'Z-scores'!$C$2:$UD$20,7,FALSE)&gt;2,HLOOKUP($A280,'Z-scores'!$C$2:$UD$20,7,FALSE)&lt;-2),"",'Total-corrected counts'!I280),"")</f>
        <v>0</v>
      </c>
      <c r="J280" t="str">
        <f>IFERROR(IF(OR(HLOOKUP($A280,'Z-scores'!$C$2:$UD$20,8,FALSE)&gt;2,HLOOKUP($A280,'Z-scores'!$C$2:$UD$20,8,FALSE)&lt;-2),"",'Total-corrected counts'!J280),"")</f>
        <v/>
      </c>
      <c r="K280">
        <f>IFERROR(IF(OR(HLOOKUP($A280,'Z-scores'!$C$2:$UD$20,9,FALSE)&gt;2,HLOOKUP($A280,'Z-scores'!$C$2:$UD$20,9,FALSE)&lt;-2),"",'Total-corrected counts'!K280),"")</f>
        <v>4.4595573889291487E-2</v>
      </c>
      <c r="L280">
        <f>IFERROR(IF(OR(HLOOKUP($A280,'Z-scores'!$C$2:$UD$20,10,FALSE)&gt;2,HLOOKUP($A280,'Z-scores'!$C$2:$UD$20,10,FALSE)&lt;-2),"",'Total-corrected counts'!L280),"")</f>
        <v>4.40981660454705E-3</v>
      </c>
      <c r="M280">
        <f>IFERROR(IF(OR(HLOOKUP($A280,'Z-scores'!$C$2:$UD$20,11,FALSE)&gt;2,HLOOKUP($A280,'Z-scores'!$C$2:$UD$20,11,FALSE)&lt;-2),"",'Total-corrected counts'!M280),"")</f>
        <v>0</v>
      </c>
      <c r="N280">
        <f>IFERROR(IF(OR(HLOOKUP($A280,'Z-scores'!$C$2:$UD$20,12,FALSE)&gt;2,HLOOKUP($A280,'Z-scores'!$C$2:$UD$20,12,FALSE)&lt;-2),"",'Total-corrected counts'!N280),"")</f>
        <v>0</v>
      </c>
      <c r="O280" t="str">
        <f>IFERROR(IF(OR(HLOOKUP($A280,'Z-scores'!$C$2:$UD$20,13,FALSE)&gt;2,HLOOKUP($A280,'Z-scores'!$C$2:$UD$20,13,FALSE)&lt;-2),"",'Total-corrected counts'!O280),"")</f>
        <v/>
      </c>
      <c r="P280">
        <f>IFERROR(IF(OR(HLOOKUP($A280,'Z-scores'!$C$2:$UD$20,14,FALSE)&gt;2,HLOOKUP($A280,'Z-scores'!$C$2:$UD$20,14,FALSE)&lt;-2),"",'Total-corrected counts'!P280),"")</f>
        <v>0</v>
      </c>
      <c r="Q280">
        <f>IFERROR(IF(OR(HLOOKUP($A280,'Z-scores'!$C$2:$UD$20,15,FALSE)&gt;2,HLOOKUP($A280,'Z-scores'!$C$2:$UD$20,15,FALSE)&lt;-2),"",'Total-corrected counts'!Q280),"")</f>
        <v>0</v>
      </c>
      <c r="R280">
        <f>IFERROR(IF(OR(HLOOKUP($A280,'Z-scores'!$C$2:$UD$20,16,FALSE)&gt;2,HLOOKUP($A280,'Z-scores'!$C$2:$UD$20,16,FALSE)&lt;-2),"",'Total-corrected counts'!R280),"")</f>
        <v>0</v>
      </c>
      <c r="S280">
        <f>IFERROR(IF(OR(HLOOKUP($A280,'Z-scores'!$C$2:$UD$20,17,FALSE)&gt;2,HLOOKUP($A280,'Z-scores'!$C$2:$UD$20,17,FALSE)&lt;-2),"",'Total-corrected counts'!S280),"")</f>
        <v>0</v>
      </c>
      <c r="T280">
        <f>IFERROR(IF(OR(HLOOKUP($A280,'Z-scores'!$C$2:$UD$20,18,FALSE)&gt;2,HLOOKUP($A280,'Z-scores'!$C$2:$UD$20,18,FALSE)&lt;-2),"",'Total-corrected counts'!T280),"")</f>
        <v>1.7182042016965549E-2</v>
      </c>
      <c r="U280">
        <f>IFERROR(IF(OR(HLOOKUP($A280,'Z-scores'!$C$2:$UD$20,19,FALSE)&gt;2,HLOOKUP($A280,'Z-scores'!$C$2:$UD$20,19,FALSE)&lt;-2),"",'Total-corrected counts'!U280),"")</f>
        <v>9.1128825783382439E-2</v>
      </c>
      <c r="V280">
        <f t="shared" si="16"/>
        <v>1</v>
      </c>
      <c r="W280">
        <f t="shared" si="17"/>
        <v>0.57932906843943544</v>
      </c>
      <c r="X280">
        <f t="shared" si="18"/>
        <v>3.2800480725998497E-2</v>
      </c>
      <c r="Y280">
        <f t="shared" si="19"/>
        <v>1.5472981114335427E-2</v>
      </c>
    </row>
    <row r="281" spans="1:25" x14ac:dyDescent="0.25">
      <c r="A281">
        <v>288</v>
      </c>
      <c r="B281" t="s">
        <v>157</v>
      </c>
      <c r="C281">
        <v>22900</v>
      </c>
      <c r="D281">
        <v>746</v>
      </c>
      <c r="E281" t="str">
        <f>IFERROR(IF(OR(HLOOKUP($A281,'Z-scores'!$C$2:$UD$20,3,FALSE)&gt;2,HLOOKUP(A281,'Z-scores'!$C$2:$UD$20,3,FALSE)&lt;-2),"",'Total-corrected counts'!E281),"")</f>
        <v/>
      </c>
      <c r="F281">
        <f>IFERROR(IF(OR(HLOOKUP($A281,'Z-scores'!$C$2:$UD$20,4,FALSE)&gt;2,HLOOKUP($A281,'Z-scores'!$C$2:$UD$20,4,FALSE)&lt;-2),"",'Total-corrected counts'!F281),"")</f>
        <v>30.662768606837354</v>
      </c>
      <c r="G281">
        <f>IFERROR(IF(OR(HLOOKUP($A281,'Z-scores'!$C$2:$UD$20,5,FALSE)&gt;2,HLOOKUP($A281,'Z-scores'!$C$2:$UD$20,5,FALSE)&lt;-2),"",'Total-corrected counts'!G281),"")</f>
        <v>15.623048378063668</v>
      </c>
      <c r="H281">
        <f>IFERROR(IF(OR(HLOOKUP($A281,'Z-scores'!$C$2:$UD$20,6,FALSE)&gt;2,HLOOKUP($A281,'Z-scores'!$C$2:$UD$20,6,FALSE)&lt;-2),"",'Total-corrected counts'!H281),"")</f>
        <v>13.032239960742732</v>
      </c>
      <c r="I281">
        <f>IFERROR(IF(OR(HLOOKUP($A281,'Z-scores'!$C$2:$UD$20,7,FALSE)&gt;2,HLOOKUP($A281,'Z-scores'!$C$2:$UD$20,7,FALSE)&lt;-2),"",'Total-corrected counts'!I281),"")</f>
        <v>8.4472615664990975</v>
      </c>
      <c r="J281">
        <f>IFERROR(IF(OR(HLOOKUP($A281,'Z-scores'!$C$2:$UD$20,8,FALSE)&gt;2,HLOOKUP($A281,'Z-scores'!$C$2:$UD$20,8,FALSE)&lt;-2),"",'Total-corrected counts'!J281),"")</f>
        <v>10.270777738989114</v>
      </c>
      <c r="K281">
        <f>IFERROR(IF(OR(HLOOKUP($A281,'Z-scores'!$C$2:$UD$20,9,FALSE)&gt;2,HLOOKUP($A281,'Z-scores'!$C$2:$UD$20,9,FALSE)&lt;-2),"",'Total-corrected counts'!K281),"")</f>
        <v>30.271475556051062</v>
      </c>
      <c r="L281">
        <f>IFERROR(IF(OR(HLOOKUP($A281,'Z-scores'!$C$2:$UD$20,10,FALSE)&gt;2,HLOOKUP($A281,'Z-scores'!$C$2:$UD$20,10,FALSE)&lt;-2),"",'Total-corrected counts'!L281),"")</f>
        <v>2.8222826269101122</v>
      </c>
      <c r="M281">
        <f>IFERROR(IF(OR(HLOOKUP($A281,'Z-scores'!$C$2:$UD$20,11,FALSE)&gt;2,HLOOKUP($A281,'Z-scores'!$C$2:$UD$20,11,FALSE)&lt;-2),"",'Total-corrected counts'!M281),"")</f>
        <v>5.6259347760177594</v>
      </c>
      <c r="N281">
        <f>IFERROR(IF(OR(HLOOKUP($A281,'Z-scores'!$C$2:$UD$20,12,FALSE)&gt;2,HLOOKUP($A281,'Z-scores'!$C$2:$UD$20,12,FALSE)&lt;-2),"",'Total-corrected counts'!N281),"")</f>
        <v>8.2019268571407622</v>
      </c>
      <c r="O281">
        <f>IFERROR(IF(OR(HLOOKUP($A281,'Z-scores'!$C$2:$UD$20,13,FALSE)&gt;2,HLOOKUP($A281,'Z-scores'!$C$2:$UD$20,13,FALSE)&lt;-2),"",'Total-corrected counts'!O281),"")</f>
        <v>3.055729711957091</v>
      </c>
      <c r="P281">
        <f>IFERROR(IF(OR(HLOOKUP($A281,'Z-scores'!$C$2:$UD$20,14,FALSE)&gt;2,HLOOKUP($A281,'Z-scores'!$C$2:$UD$20,14,FALSE)&lt;-2),"",'Total-corrected counts'!P281),"")</f>
        <v>19.855982159532516</v>
      </c>
      <c r="Q281">
        <f>IFERROR(IF(OR(HLOOKUP($A281,'Z-scores'!$C$2:$UD$20,15,FALSE)&gt;2,HLOOKUP($A281,'Z-scores'!$C$2:$UD$20,15,FALSE)&lt;-2),"",'Total-corrected counts'!Q281),"")</f>
        <v>1.7551934223151391</v>
      </c>
      <c r="R281">
        <f>IFERROR(IF(OR(HLOOKUP($A281,'Z-scores'!$C$2:$UD$20,16,FALSE)&gt;2,HLOOKUP($A281,'Z-scores'!$C$2:$UD$20,16,FALSE)&lt;-2),"",'Total-corrected counts'!R281),"")</f>
        <v>22.370880590466228</v>
      </c>
      <c r="S281">
        <f>IFERROR(IF(OR(HLOOKUP($A281,'Z-scores'!$C$2:$UD$20,17,FALSE)&gt;2,HLOOKUP($A281,'Z-scores'!$C$2:$UD$20,17,FALSE)&lt;-2),"",'Total-corrected counts'!S281),"")</f>
        <v>5.6998987046573051</v>
      </c>
      <c r="T281">
        <f>IFERROR(IF(OR(HLOOKUP($A281,'Z-scores'!$C$2:$UD$20,18,FALSE)&gt;2,HLOOKUP($A281,'Z-scores'!$C$2:$UD$20,18,FALSE)&lt;-2),"",'Total-corrected counts'!T281),"")</f>
        <v>12.070384516918297</v>
      </c>
      <c r="U281">
        <f>IFERROR(IF(OR(HLOOKUP($A281,'Z-scores'!$C$2:$UD$20,19,FALSE)&gt;2,HLOOKUP($A281,'Z-scores'!$C$2:$UD$20,19,FALSE)&lt;-2),"",'Total-corrected counts'!U281),"")</f>
        <v>8.1234838984043769</v>
      </c>
      <c r="V281">
        <f t="shared" si="16"/>
        <v>1</v>
      </c>
      <c r="W281">
        <f t="shared" si="17"/>
        <v>0.34823736851459097</v>
      </c>
      <c r="X281">
        <f t="shared" si="18"/>
        <v>14.59447365126386</v>
      </c>
      <c r="Y281">
        <f t="shared" si="19"/>
        <v>10.141684982673965</v>
      </c>
    </row>
    <row r="282" spans="1:25" x14ac:dyDescent="0.25">
      <c r="A282">
        <v>289</v>
      </c>
      <c r="B282" t="s">
        <v>158</v>
      </c>
      <c r="C282">
        <v>28400</v>
      </c>
      <c r="D282">
        <v>541</v>
      </c>
      <c r="E282" t="str">
        <f>IFERROR(IF(OR(HLOOKUP($A282,'Z-scores'!$C$2:$UD$20,3,FALSE)&gt;2,HLOOKUP(A282,'Z-scores'!$C$2:$UD$20,3,FALSE)&lt;-2),"",'Total-corrected counts'!E282),"")</f>
        <v/>
      </c>
      <c r="F282">
        <f>IFERROR(IF(OR(HLOOKUP($A282,'Z-scores'!$C$2:$UD$20,4,FALSE)&gt;2,HLOOKUP($A282,'Z-scores'!$C$2:$UD$20,4,FALSE)&lt;-2),"",'Total-corrected counts'!F282),"")</f>
        <v>16.791516141839502</v>
      </c>
      <c r="G282">
        <f>IFERROR(IF(OR(HLOOKUP($A282,'Z-scores'!$C$2:$UD$20,5,FALSE)&gt;2,HLOOKUP($A282,'Z-scores'!$C$2:$UD$20,5,FALSE)&lt;-2),"",'Total-corrected counts'!G282),"")</f>
        <v>30.782743935114489</v>
      </c>
      <c r="H282">
        <f>IFERROR(IF(OR(HLOOKUP($A282,'Z-scores'!$C$2:$UD$20,6,FALSE)&gt;2,HLOOKUP($A282,'Z-scores'!$C$2:$UD$20,6,FALSE)&lt;-2),"",'Total-corrected counts'!H282),"")</f>
        <v>25.052334879006786</v>
      </c>
      <c r="I282">
        <f>IFERROR(IF(OR(HLOOKUP($A282,'Z-scores'!$C$2:$UD$20,7,FALSE)&gt;2,HLOOKUP($A282,'Z-scores'!$C$2:$UD$20,7,FALSE)&lt;-2),"",'Total-corrected counts'!I282),"")</f>
        <v>21.481410791191944</v>
      </c>
      <c r="J282">
        <f>IFERROR(IF(OR(HLOOKUP($A282,'Z-scores'!$C$2:$UD$20,8,FALSE)&gt;2,HLOOKUP($A282,'Z-scores'!$C$2:$UD$20,8,FALSE)&lt;-2),"",'Total-corrected counts'!J282),"")</f>
        <v>16.34547681456981</v>
      </c>
      <c r="K282">
        <f>IFERROR(IF(OR(HLOOKUP($A282,'Z-scores'!$C$2:$UD$20,9,FALSE)&gt;2,HLOOKUP($A282,'Z-scores'!$C$2:$UD$20,9,FALSE)&lt;-2),"",'Total-corrected counts'!K282),"")</f>
        <v>15.29628184402698</v>
      </c>
      <c r="L282">
        <f>IFERROR(IF(OR(HLOOKUP($A282,'Z-scores'!$C$2:$UD$20,10,FALSE)&gt;2,HLOOKUP($A282,'Z-scores'!$C$2:$UD$20,10,FALSE)&lt;-2),"",'Total-corrected counts'!L282),"")</f>
        <v>48.053771539749206</v>
      </c>
      <c r="M282">
        <f>IFERROR(IF(OR(HLOOKUP($A282,'Z-scores'!$C$2:$UD$20,11,FALSE)&gt;2,HLOOKUP($A282,'Z-scores'!$C$2:$UD$20,11,FALSE)&lt;-2),"",'Total-corrected counts'!M282),"")</f>
        <v>19.946496024062967</v>
      </c>
      <c r="N282">
        <f>IFERROR(IF(OR(HLOOKUP($A282,'Z-scores'!$C$2:$UD$20,12,FALSE)&gt;2,HLOOKUP($A282,'Z-scores'!$C$2:$UD$20,12,FALSE)&lt;-2),"",'Total-corrected counts'!N282),"")</f>
        <v>41.605304951306216</v>
      </c>
      <c r="O282">
        <f>IFERROR(IF(OR(HLOOKUP($A282,'Z-scores'!$C$2:$UD$20,13,FALSE)&gt;2,HLOOKUP($A282,'Z-scores'!$C$2:$UD$20,13,FALSE)&lt;-2),"",'Total-corrected counts'!O282),"")</f>
        <v>13.525305850611835</v>
      </c>
      <c r="P282">
        <f>IFERROR(IF(OR(HLOOKUP($A282,'Z-scores'!$C$2:$UD$20,14,FALSE)&gt;2,HLOOKUP($A282,'Z-scores'!$C$2:$UD$20,14,FALSE)&lt;-2),"",'Total-corrected counts'!P282),"")</f>
        <v>25.997404105991457</v>
      </c>
      <c r="Q282">
        <f>IFERROR(IF(OR(HLOOKUP($A282,'Z-scores'!$C$2:$UD$20,15,FALSE)&gt;2,HLOOKUP($A282,'Z-scores'!$C$2:$UD$20,15,FALSE)&lt;-2),"",'Total-corrected counts'!Q282),"")</f>
        <v>43.333775382047101</v>
      </c>
      <c r="R282">
        <f>IFERROR(IF(OR(HLOOKUP($A282,'Z-scores'!$C$2:$UD$20,16,FALSE)&gt;2,HLOOKUP($A282,'Z-scores'!$C$2:$UD$20,16,FALSE)&lt;-2),"",'Total-corrected counts'!R282),"")</f>
        <v>11.652251613303921</v>
      </c>
      <c r="S282">
        <f>IFERROR(IF(OR(HLOOKUP($A282,'Z-scores'!$C$2:$UD$20,17,FALSE)&gt;2,HLOOKUP($A282,'Z-scores'!$C$2:$UD$20,17,FALSE)&lt;-2),"",'Total-corrected counts'!S282),"")</f>
        <v>24.118714233135631</v>
      </c>
      <c r="T282">
        <f>IFERROR(IF(OR(HLOOKUP($A282,'Z-scores'!$C$2:$UD$20,18,FALSE)&gt;2,HLOOKUP($A282,'Z-scores'!$C$2:$UD$20,18,FALSE)&lt;-2),"",'Total-corrected counts'!T282),"")</f>
        <v>24.561729063252255</v>
      </c>
      <c r="U282">
        <f>IFERROR(IF(OR(HLOOKUP($A282,'Z-scores'!$C$2:$UD$20,19,FALSE)&gt;2,HLOOKUP($A282,'Z-scores'!$C$2:$UD$20,19,FALSE)&lt;-2),"",'Total-corrected counts'!U282),"")</f>
        <v>24.435543713629833</v>
      </c>
      <c r="V282">
        <f t="shared" si="16"/>
        <v>1</v>
      </c>
      <c r="W282">
        <f t="shared" si="17"/>
        <v>0.73421629596165783</v>
      </c>
      <c r="X282">
        <f t="shared" si="18"/>
        <v>24.218753996195211</v>
      </c>
      <c r="Y282">
        <f t="shared" si="19"/>
        <v>26.153753614159779</v>
      </c>
    </row>
    <row r="283" spans="1:25" x14ac:dyDescent="0.25">
      <c r="A283">
        <v>290</v>
      </c>
      <c r="B283" t="s">
        <v>727</v>
      </c>
      <c r="C283">
        <v>77200</v>
      </c>
      <c r="D283">
        <v>1097</v>
      </c>
      <c r="E283" t="str">
        <f>IFERROR(IF(OR(HLOOKUP($A283,'Z-scores'!$C$2:$UD$20,3,FALSE)&gt;2,HLOOKUP(A283,'Z-scores'!$C$2:$UD$20,3,FALSE)&lt;-2),"",'Total-corrected counts'!E283),"")</f>
        <v/>
      </c>
      <c r="F283" t="str">
        <f>IFERROR(IF(OR(HLOOKUP($A283,'Z-scores'!$C$2:$UD$20,4,FALSE)&gt;2,HLOOKUP($A283,'Z-scores'!$C$2:$UD$20,4,FALSE)&lt;-2),"",'Total-corrected counts'!F283),"")</f>
        <v/>
      </c>
      <c r="G283" t="str">
        <f>IFERROR(IF(OR(HLOOKUP($A283,'Z-scores'!$C$2:$UD$20,5,FALSE)&gt;2,HLOOKUP($A283,'Z-scores'!$C$2:$UD$20,5,FALSE)&lt;-2),"",'Total-corrected counts'!G283),"")</f>
        <v/>
      </c>
      <c r="H283" t="str">
        <f>IFERROR(IF(OR(HLOOKUP($A283,'Z-scores'!$C$2:$UD$20,6,FALSE)&gt;2,HLOOKUP($A283,'Z-scores'!$C$2:$UD$20,6,FALSE)&lt;-2),"",'Total-corrected counts'!H283),"")</f>
        <v/>
      </c>
      <c r="I283" t="str">
        <f>IFERROR(IF(OR(HLOOKUP($A283,'Z-scores'!$C$2:$UD$20,7,FALSE)&gt;2,HLOOKUP($A283,'Z-scores'!$C$2:$UD$20,7,FALSE)&lt;-2),"",'Total-corrected counts'!I283),"")</f>
        <v/>
      </c>
      <c r="J283" t="str">
        <f>IFERROR(IF(OR(HLOOKUP($A283,'Z-scores'!$C$2:$UD$20,8,FALSE)&gt;2,HLOOKUP($A283,'Z-scores'!$C$2:$UD$20,8,FALSE)&lt;-2),"",'Total-corrected counts'!J283),"")</f>
        <v/>
      </c>
      <c r="K283" t="str">
        <f>IFERROR(IF(OR(HLOOKUP($A283,'Z-scores'!$C$2:$UD$20,9,FALSE)&gt;2,HLOOKUP($A283,'Z-scores'!$C$2:$UD$20,9,FALSE)&lt;-2),"",'Total-corrected counts'!K283),"")</f>
        <v/>
      </c>
      <c r="L283" t="str">
        <f>IFERROR(IF(OR(HLOOKUP($A283,'Z-scores'!$C$2:$UD$20,10,FALSE)&gt;2,HLOOKUP($A283,'Z-scores'!$C$2:$UD$20,10,FALSE)&lt;-2),"",'Total-corrected counts'!L283),"")</f>
        <v/>
      </c>
      <c r="M283" t="str">
        <f>IFERROR(IF(OR(HLOOKUP($A283,'Z-scores'!$C$2:$UD$20,11,FALSE)&gt;2,HLOOKUP($A283,'Z-scores'!$C$2:$UD$20,11,FALSE)&lt;-2),"",'Total-corrected counts'!M283),"")</f>
        <v/>
      </c>
      <c r="N283" t="str">
        <f>IFERROR(IF(OR(HLOOKUP($A283,'Z-scores'!$C$2:$UD$20,12,FALSE)&gt;2,HLOOKUP($A283,'Z-scores'!$C$2:$UD$20,12,FALSE)&lt;-2),"",'Total-corrected counts'!N283),"")</f>
        <v/>
      </c>
      <c r="O283" t="str">
        <f>IFERROR(IF(OR(HLOOKUP($A283,'Z-scores'!$C$2:$UD$20,13,FALSE)&gt;2,HLOOKUP($A283,'Z-scores'!$C$2:$UD$20,13,FALSE)&lt;-2),"",'Total-corrected counts'!O283),"")</f>
        <v/>
      </c>
      <c r="P283" t="str">
        <f>IFERROR(IF(OR(HLOOKUP($A283,'Z-scores'!$C$2:$UD$20,14,FALSE)&gt;2,HLOOKUP($A283,'Z-scores'!$C$2:$UD$20,14,FALSE)&lt;-2),"",'Total-corrected counts'!P283),"")</f>
        <v/>
      </c>
      <c r="Q283" t="str">
        <f>IFERROR(IF(OR(HLOOKUP($A283,'Z-scores'!$C$2:$UD$20,15,FALSE)&gt;2,HLOOKUP($A283,'Z-scores'!$C$2:$UD$20,15,FALSE)&lt;-2),"",'Total-corrected counts'!Q283),"")</f>
        <v/>
      </c>
      <c r="R283" t="str">
        <f>IFERROR(IF(OR(HLOOKUP($A283,'Z-scores'!$C$2:$UD$20,16,FALSE)&gt;2,HLOOKUP($A283,'Z-scores'!$C$2:$UD$20,16,FALSE)&lt;-2),"",'Total-corrected counts'!R283),"")</f>
        <v/>
      </c>
      <c r="S283" t="str">
        <f>IFERROR(IF(OR(HLOOKUP($A283,'Z-scores'!$C$2:$UD$20,17,FALSE)&gt;2,HLOOKUP($A283,'Z-scores'!$C$2:$UD$20,17,FALSE)&lt;-2),"",'Total-corrected counts'!S283),"")</f>
        <v/>
      </c>
      <c r="T283" t="str">
        <f>IFERROR(IF(OR(HLOOKUP($A283,'Z-scores'!$C$2:$UD$20,18,FALSE)&gt;2,HLOOKUP($A283,'Z-scores'!$C$2:$UD$20,18,FALSE)&lt;-2),"",'Total-corrected counts'!T283),"")</f>
        <v/>
      </c>
      <c r="U283" t="str">
        <f>IFERROR(IF(OR(HLOOKUP($A283,'Z-scores'!$C$2:$UD$20,19,FALSE)&gt;2,HLOOKUP($A283,'Z-scores'!$C$2:$UD$20,19,FALSE)&lt;-2),"",'Total-corrected counts'!U283),"")</f>
        <v/>
      </c>
      <c r="V283">
        <f t="shared" si="16"/>
        <v>1</v>
      </c>
      <c r="W283" t="str">
        <f t="shared" si="17"/>
        <v/>
      </c>
      <c r="X283" t="str">
        <f t="shared" si="18"/>
        <v/>
      </c>
      <c r="Y283" t="str">
        <f t="shared" si="19"/>
        <v/>
      </c>
    </row>
    <row r="284" spans="1:25" x14ac:dyDescent="0.25">
      <c r="A284">
        <v>291</v>
      </c>
      <c r="B284" t="s">
        <v>728</v>
      </c>
      <c r="C284">
        <v>34000</v>
      </c>
      <c r="D284">
        <v>961</v>
      </c>
      <c r="E284" t="str">
        <f>IFERROR(IF(OR(HLOOKUP($A284,'Z-scores'!$C$2:$UD$20,3,FALSE)&gt;2,HLOOKUP(A284,'Z-scores'!$C$2:$UD$20,3,FALSE)&lt;-2),"",'Total-corrected counts'!E284),"")</f>
        <v/>
      </c>
      <c r="F284" t="str">
        <f>IFERROR(IF(OR(HLOOKUP($A284,'Z-scores'!$C$2:$UD$20,4,FALSE)&gt;2,HLOOKUP($A284,'Z-scores'!$C$2:$UD$20,4,FALSE)&lt;-2),"",'Total-corrected counts'!F284),"")</f>
        <v/>
      </c>
      <c r="G284" t="str">
        <f>IFERROR(IF(OR(HLOOKUP($A284,'Z-scores'!$C$2:$UD$20,5,FALSE)&gt;2,HLOOKUP($A284,'Z-scores'!$C$2:$UD$20,5,FALSE)&lt;-2),"",'Total-corrected counts'!G284),"")</f>
        <v/>
      </c>
      <c r="H284" t="str">
        <f>IFERROR(IF(OR(HLOOKUP($A284,'Z-scores'!$C$2:$UD$20,6,FALSE)&gt;2,HLOOKUP($A284,'Z-scores'!$C$2:$UD$20,6,FALSE)&lt;-2),"",'Total-corrected counts'!H284),"")</f>
        <v/>
      </c>
      <c r="I284" t="str">
        <f>IFERROR(IF(OR(HLOOKUP($A284,'Z-scores'!$C$2:$UD$20,7,FALSE)&gt;2,HLOOKUP($A284,'Z-scores'!$C$2:$UD$20,7,FALSE)&lt;-2),"",'Total-corrected counts'!I284),"")</f>
        <v/>
      </c>
      <c r="J284" t="str">
        <f>IFERROR(IF(OR(HLOOKUP($A284,'Z-scores'!$C$2:$UD$20,8,FALSE)&gt;2,HLOOKUP($A284,'Z-scores'!$C$2:$UD$20,8,FALSE)&lt;-2),"",'Total-corrected counts'!J284),"")</f>
        <v/>
      </c>
      <c r="K284" t="str">
        <f>IFERROR(IF(OR(HLOOKUP($A284,'Z-scores'!$C$2:$UD$20,9,FALSE)&gt;2,HLOOKUP($A284,'Z-scores'!$C$2:$UD$20,9,FALSE)&lt;-2),"",'Total-corrected counts'!K284),"")</f>
        <v/>
      </c>
      <c r="L284" t="str">
        <f>IFERROR(IF(OR(HLOOKUP($A284,'Z-scores'!$C$2:$UD$20,10,FALSE)&gt;2,HLOOKUP($A284,'Z-scores'!$C$2:$UD$20,10,FALSE)&lt;-2),"",'Total-corrected counts'!L284),"")</f>
        <v/>
      </c>
      <c r="M284" t="str">
        <f>IFERROR(IF(OR(HLOOKUP($A284,'Z-scores'!$C$2:$UD$20,11,FALSE)&gt;2,HLOOKUP($A284,'Z-scores'!$C$2:$UD$20,11,FALSE)&lt;-2),"",'Total-corrected counts'!M284),"")</f>
        <v/>
      </c>
      <c r="N284" t="str">
        <f>IFERROR(IF(OR(HLOOKUP($A284,'Z-scores'!$C$2:$UD$20,12,FALSE)&gt;2,HLOOKUP($A284,'Z-scores'!$C$2:$UD$20,12,FALSE)&lt;-2),"",'Total-corrected counts'!N284),"")</f>
        <v/>
      </c>
      <c r="O284" t="str">
        <f>IFERROR(IF(OR(HLOOKUP($A284,'Z-scores'!$C$2:$UD$20,13,FALSE)&gt;2,HLOOKUP($A284,'Z-scores'!$C$2:$UD$20,13,FALSE)&lt;-2),"",'Total-corrected counts'!O284),"")</f>
        <v/>
      </c>
      <c r="P284" t="str">
        <f>IFERROR(IF(OR(HLOOKUP($A284,'Z-scores'!$C$2:$UD$20,14,FALSE)&gt;2,HLOOKUP($A284,'Z-scores'!$C$2:$UD$20,14,FALSE)&lt;-2),"",'Total-corrected counts'!P284),"")</f>
        <v/>
      </c>
      <c r="Q284" t="str">
        <f>IFERROR(IF(OR(HLOOKUP($A284,'Z-scores'!$C$2:$UD$20,15,FALSE)&gt;2,HLOOKUP($A284,'Z-scores'!$C$2:$UD$20,15,FALSE)&lt;-2),"",'Total-corrected counts'!Q284),"")</f>
        <v/>
      </c>
      <c r="R284" t="str">
        <f>IFERROR(IF(OR(HLOOKUP($A284,'Z-scores'!$C$2:$UD$20,16,FALSE)&gt;2,HLOOKUP($A284,'Z-scores'!$C$2:$UD$20,16,FALSE)&lt;-2),"",'Total-corrected counts'!R284),"")</f>
        <v/>
      </c>
      <c r="S284" t="str">
        <f>IFERROR(IF(OR(HLOOKUP($A284,'Z-scores'!$C$2:$UD$20,17,FALSE)&gt;2,HLOOKUP($A284,'Z-scores'!$C$2:$UD$20,17,FALSE)&lt;-2),"",'Total-corrected counts'!S284),"")</f>
        <v/>
      </c>
      <c r="T284" t="str">
        <f>IFERROR(IF(OR(HLOOKUP($A284,'Z-scores'!$C$2:$UD$20,18,FALSE)&gt;2,HLOOKUP($A284,'Z-scores'!$C$2:$UD$20,18,FALSE)&lt;-2),"",'Total-corrected counts'!T284),"")</f>
        <v/>
      </c>
      <c r="U284" t="str">
        <f>IFERROR(IF(OR(HLOOKUP($A284,'Z-scores'!$C$2:$UD$20,19,FALSE)&gt;2,HLOOKUP($A284,'Z-scores'!$C$2:$UD$20,19,FALSE)&lt;-2),"",'Total-corrected counts'!U284),"")</f>
        <v/>
      </c>
      <c r="V284">
        <f t="shared" si="16"/>
        <v>1</v>
      </c>
      <c r="W284" t="str">
        <f t="shared" si="17"/>
        <v/>
      </c>
      <c r="X284" t="str">
        <f t="shared" si="18"/>
        <v/>
      </c>
      <c r="Y284" t="str">
        <f t="shared" si="19"/>
        <v/>
      </c>
    </row>
    <row r="285" spans="1:25" x14ac:dyDescent="0.25">
      <c r="A285">
        <v>292</v>
      </c>
      <c r="B285" t="s">
        <v>159</v>
      </c>
      <c r="C285">
        <v>50200</v>
      </c>
      <c r="D285">
        <v>278</v>
      </c>
      <c r="E285">
        <f>IFERROR(IF(OR(HLOOKUP($A285,'Z-scores'!$C$2:$UD$20,3,FALSE)&gt;2,HLOOKUP(A285,'Z-scores'!$C$2:$UD$20,3,FALSE)&lt;-2),"",'Total-corrected counts'!E285),"")</f>
        <v>0.3530179108960379</v>
      </c>
      <c r="F285">
        <f>IFERROR(IF(OR(HLOOKUP($A285,'Z-scores'!$C$2:$UD$20,4,FALSE)&gt;2,HLOOKUP($A285,'Z-scores'!$C$2:$UD$20,4,FALSE)&lt;-2),"",'Total-corrected counts'!F285),"")</f>
        <v>0.7218629313541165</v>
      </c>
      <c r="G285">
        <f>IFERROR(IF(OR(HLOOKUP($A285,'Z-scores'!$C$2:$UD$20,5,FALSE)&gt;2,HLOOKUP($A285,'Z-scores'!$C$2:$UD$20,5,FALSE)&lt;-2),"",'Total-corrected counts'!G285),"")</f>
        <v>0.86626831754576106</v>
      </c>
      <c r="H285">
        <f>IFERROR(IF(OR(HLOOKUP($A285,'Z-scores'!$C$2:$UD$20,6,FALSE)&gt;2,HLOOKUP($A285,'Z-scores'!$C$2:$UD$20,6,FALSE)&lt;-2),"",'Total-corrected counts'!H285),"")</f>
        <v>1.2285346722499844</v>
      </c>
      <c r="I285">
        <f>IFERROR(IF(OR(HLOOKUP($A285,'Z-scores'!$C$2:$UD$20,7,FALSE)&gt;2,HLOOKUP($A285,'Z-scores'!$C$2:$UD$20,7,FALSE)&lt;-2),"",'Total-corrected counts'!I285),"")</f>
        <v>2.739818802545261</v>
      </c>
      <c r="J285">
        <f>IFERROR(IF(OR(HLOOKUP($A285,'Z-scores'!$C$2:$UD$20,8,FALSE)&gt;2,HLOOKUP($A285,'Z-scores'!$C$2:$UD$20,8,FALSE)&lt;-2),"",'Total-corrected counts'!J285),"")</f>
        <v>1.8293127898055506</v>
      </c>
      <c r="K285">
        <f>IFERROR(IF(OR(HLOOKUP($A285,'Z-scores'!$C$2:$UD$20,9,FALSE)&gt;2,HLOOKUP($A285,'Z-scores'!$C$2:$UD$20,9,FALSE)&lt;-2),"",'Total-corrected counts'!K285),"")</f>
        <v>2.2743742683538661</v>
      </c>
      <c r="L285">
        <f>IFERROR(IF(OR(HLOOKUP($A285,'Z-scores'!$C$2:$UD$20,10,FALSE)&gt;2,HLOOKUP($A285,'Z-scores'!$C$2:$UD$20,10,FALSE)&lt;-2),"",'Total-corrected counts'!L285),"")</f>
        <v>1.2700271821095503</v>
      </c>
      <c r="M285">
        <f>IFERROR(IF(OR(HLOOKUP($A285,'Z-scores'!$C$2:$UD$20,11,FALSE)&gt;2,HLOOKUP($A285,'Z-scores'!$C$2:$UD$20,11,FALSE)&lt;-2),"",'Total-corrected counts'!M285),"")</f>
        <v>1.7140440103837891</v>
      </c>
      <c r="N285">
        <f>IFERROR(IF(OR(HLOOKUP($A285,'Z-scores'!$C$2:$UD$20,12,FALSE)&gt;2,HLOOKUP($A285,'Z-scores'!$C$2:$UD$20,12,FALSE)&lt;-2),"",'Total-corrected counts'!N285),"")</f>
        <v>0.64149148603335571</v>
      </c>
      <c r="O285">
        <f>IFERROR(IF(OR(HLOOKUP($A285,'Z-scores'!$C$2:$UD$20,13,FALSE)&gt;2,HLOOKUP($A285,'Z-scores'!$C$2:$UD$20,13,FALSE)&lt;-2),"",'Total-corrected counts'!O285),"")</f>
        <v>1.0567171030336195</v>
      </c>
      <c r="P285">
        <f>IFERROR(IF(OR(HLOOKUP($A285,'Z-scores'!$C$2:$UD$20,14,FALSE)&gt;2,HLOOKUP($A285,'Z-scores'!$C$2:$UD$20,14,FALSE)&lt;-2),"",'Total-corrected counts'!P285),"")</f>
        <v>2.6711125376039226</v>
      </c>
      <c r="Q285">
        <f>IFERROR(IF(OR(HLOOKUP($A285,'Z-scores'!$C$2:$UD$20,15,FALSE)&gt;2,HLOOKUP($A285,'Z-scores'!$C$2:$UD$20,15,FALSE)&lt;-2),"",'Total-corrected counts'!Q285),"")</f>
        <v>0.13651504395784417</v>
      </c>
      <c r="R285">
        <f>IFERROR(IF(OR(HLOOKUP($A285,'Z-scores'!$C$2:$UD$20,16,FALSE)&gt;2,HLOOKUP($A285,'Z-scores'!$C$2:$UD$20,16,FALSE)&lt;-2),"",'Total-corrected counts'!R285),"")</f>
        <v>2.0876282979818925</v>
      </c>
      <c r="S285">
        <f>IFERROR(IF(OR(HLOOKUP($A285,'Z-scores'!$C$2:$UD$20,17,FALSE)&gt;2,HLOOKUP($A285,'Z-scores'!$C$2:$UD$20,17,FALSE)&lt;-2),"",'Total-corrected counts'!S285),"")</f>
        <v>1.2702631398950568</v>
      </c>
      <c r="T285">
        <f>IFERROR(IF(OR(HLOOKUP($A285,'Z-scores'!$C$2:$UD$20,18,FALSE)&gt;2,HLOOKUP($A285,'Z-scores'!$C$2:$UD$20,18,FALSE)&lt;-2),"",'Total-corrected counts'!T285),"")</f>
        <v>1.7697503277474513</v>
      </c>
      <c r="U285">
        <f>IFERROR(IF(OR(HLOOKUP($A285,'Z-scores'!$C$2:$UD$20,19,FALSE)&gt;2,HLOOKUP($A285,'Z-scores'!$C$2:$UD$20,19,FALSE)&lt;-2),"",'Total-corrected counts'!U285),"")</f>
        <v>0.67261752363925142</v>
      </c>
      <c r="V285">
        <f t="shared" si="16"/>
        <v>1</v>
      </c>
      <c r="W285">
        <f t="shared" si="17"/>
        <v>0.69517367187190571</v>
      </c>
      <c r="X285">
        <f t="shared" si="18"/>
        <v>1.4441400983604351</v>
      </c>
      <c r="Y285">
        <f t="shared" si="19"/>
        <v>1.2882619324865492</v>
      </c>
    </row>
    <row r="286" spans="1:25" x14ac:dyDescent="0.25">
      <c r="A286">
        <v>293</v>
      </c>
      <c r="B286" t="s">
        <v>729</v>
      </c>
      <c r="C286">
        <v>103700</v>
      </c>
      <c r="D286">
        <v>871</v>
      </c>
      <c r="E286" t="str">
        <f>IFERROR(IF(OR(HLOOKUP($A286,'Z-scores'!$C$2:$UD$20,3,FALSE)&gt;2,HLOOKUP(A286,'Z-scores'!$C$2:$UD$20,3,FALSE)&lt;-2),"",'Total-corrected counts'!E286),"")</f>
        <v/>
      </c>
      <c r="F286" t="str">
        <f>IFERROR(IF(OR(HLOOKUP($A286,'Z-scores'!$C$2:$UD$20,4,FALSE)&gt;2,HLOOKUP($A286,'Z-scores'!$C$2:$UD$20,4,FALSE)&lt;-2),"",'Total-corrected counts'!F286),"")</f>
        <v/>
      </c>
      <c r="G286" t="str">
        <f>IFERROR(IF(OR(HLOOKUP($A286,'Z-scores'!$C$2:$UD$20,5,FALSE)&gt;2,HLOOKUP($A286,'Z-scores'!$C$2:$UD$20,5,FALSE)&lt;-2),"",'Total-corrected counts'!G286),"")</f>
        <v/>
      </c>
      <c r="H286" t="str">
        <f>IFERROR(IF(OR(HLOOKUP($A286,'Z-scores'!$C$2:$UD$20,6,FALSE)&gt;2,HLOOKUP($A286,'Z-scores'!$C$2:$UD$20,6,FALSE)&lt;-2),"",'Total-corrected counts'!H286),"")</f>
        <v/>
      </c>
      <c r="I286" t="str">
        <f>IFERROR(IF(OR(HLOOKUP($A286,'Z-scores'!$C$2:$UD$20,7,FALSE)&gt;2,HLOOKUP($A286,'Z-scores'!$C$2:$UD$20,7,FALSE)&lt;-2),"",'Total-corrected counts'!I286),"")</f>
        <v/>
      </c>
      <c r="J286" t="str">
        <f>IFERROR(IF(OR(HLOOKUP($A286,'Z-scores'!$C$2:$UD$20,8,FALSE)&gt;2,HLOOKUP($A286,'Z-scores'!$C$2:$UD$20,8,FALSE)&lt;-2),"",'Total-corrected counts'!J286),"")</f>
        <v/>
      </c>
      <c r="K286" t="str">
        <f>IFERROR(IF(OR(HLOOKUP($A286,'Z-scores'!$C$2:$UD$20,9,FALSE)&gt;2,HLOOKUP($A286,'Z-scores'!$C$2:$UD$20,9,FALSE)&lt;-2),"",'Total-corrected counts'!K286),"")</f>
        <v/>
      </c>
      <c r="L286" t="str">
        <f>IFERROR(IF(OR(HLOOKUP($A286,'Z-scores'!$C$2:$UD$20,10,FALSE)&gt;2,HLOOKUP($A286,'Z-scores'!$C$2:$UD$20,10,FALSE)&lt;-2),"",'Total-corrected counts'!L286),"")</f>
        <v/>
      </c>
      <c r="M286" t="str">
        <f>IFERROR(IF(OR(HLOOKUP($A286,'Z-scores'!$C$2:$UD$20,11,FALSE)&gt;2,HLOOKUP($A286,'Z-scores'!$C$2:$UD$20,11,FALSE)&lt;-2),"",'Total-corrected counts'!M286),"")</f>
        <v/>
      </c>
      <c r="N286" t="str">
        <f>IFERROR(IF(OR(HLOOKUP($A286,'Z-scores'!$C$2:$UD$20,12,FALSE)&gt;2,HLOOKUP($A286,'Z-scores'!$C$2:$UD$20,12,FALSE)&lt;-2),"",'Total-corrected counts'!N286),"")</f>
        <v/>
      </c>
      <c r="O286" t="str">
        <f>IFERROR(IF(OR(HLOOKUP($A286,'Z-scores'!$C$2:$UD$20,13,FALSE)&gt;2,HLOOKUP($A286,'Z-scores'!$C$2:$UD$20,13,FALSE)&lt;-2),"",'Total-corrected counts'!O286),"")</f>
        <v/>
      </c>
      <c r="P286" t="str">
        <f>IFERROR(IF(OR(HLOOKUP($A286,'Z-scores'!$C$2:$UD$20,14,FALSE)&gt;2,HLOOKUP($A286,'Z-scores'!$C$2:$UD$20,14,FALSE)&lt;-2),"",'Total-corrected counts'!P286),"")</f>
        <v/>
      </c>
      <c r="Q286" t="str">
        <f>IFERROR(IF(OR(HLOOKUP($A286,'Z-scores'!$C$2:$UD$20,15,FALSE)&gt;2,HLOOKUP($A286,'Z-scores'!$C$2:$UD$20,15,FALSE)&lt;-2),"",'Total-corrected counts'!Q286),"")</f>
        <v/>
      </c>
      <c r="R286" t="str">
        <f>IFERROR(IF(OR(HLOOKUP($A286,'Z-scores'!$C$2:$UD$20,16,FALSE)&gt;2,HLOOKUP($A286,'Z-scores'!$C$2:$UD$20,16,FALSE)&lt;-2),"",'Total-corrected counts'!R286),"")</f>
        <v/>
      </c>
      <c r="S286" t="str">
        <f>IFERROR(IF(OR(HLOOKUP($A286,'Z-scores'!$C$2:$UD$20,17,FALSE)&gt;2,HLOOKUP($A286,'Z-scores'!$C$2:$UD$20,17,FALSE)&lt;-2),"",'Total-corrected counts'!S286),"")</f>
        <v/>
      </c>
      <c r="T286" t="str">
        <f>IFERROR(IF(OR(HLOOKUP($A286,'Z-scores'!$C$2:$UD$20,18,FALSE)&gt;2,HLOOKUP($A286,'Z-scores'!$C$2:$UD$20,18,FALSE)&lt;-2),"",'Total-corrected counts'!T286),"")</f>
        <v/>
      </c>
      <c r="U286" t="str">
        <f>IFERROR(IF(OR(HLOOKUP($A286,'Z-scores'!$C$2:$UD$20,19,FALSE)&gt;2,HLOOKUP($A286,'Z-scores'!$C$2:$UD$20,19,FALSE)&lt;-2),"",'Total-corrected counts'!U286),"")</f>
        <v/>
      </c>
      <c r="V286">
        <f t="shared" si="16"/>
        <v>1</v>
      </c>
      <c r="W286" t="str">
        <f t="shared" si="17"/>
        <v/>
      </c>
      <c r="X286" t="str">
        <f t="shared" si="18"/>
        <v/>
      </c>
      <c r="Y286" t="str">
        <f t="shared" si="19"/>
        <v/>
      </c>
    </row>
    <row r="287" spans="1:25" x14ac:dyDescent="0.25">
      <c r="A287">
        <v>294</v>
      </c>
      <c r="B287" t="s">
        <v>730</v>
      </c>
      <c r="C287">
        <v>80700</v>
      </c>
      <c r="D287">
        <v>323</v>
      </c>
      <c r="E287" t="str">
        <f>IFERROR(IF(OR(HLOOKUP($A287,'Z-scores'!$C$2:$UD$20,3,FALSE)&gt;2,HLOOKUP(A287,'Z-scores'!$C$2:$UD$20,3,FALSE)&lt;-2),"",'Total-corrected counts'!E287),"")</f>
        <v/>
      </c>
      <c r="F287" t="str">
        <f>IFERROR(IF(OR(HLOOKUP($A287,'Z-scores'!$C$2:$UD$20,4,FALSE)&gt;2,HLOOKUP($A287,'Z-scores'!$C$2:$UD$20,4,FALSE)&lt;-2),"",'Total-corrected counts'!F287),"")</f>
        <v/>
      </c>
      <c r="G287" t="str">
        <f>IFERROR(IF(OR(HLOOKUP($A287,'Z-scores'!$C$2:$UD$20,5,FALSE)&gt;2,HLOOKUP($A287,'Z-scores'!$C$2:$UD$20,5,FALSE)&lt;-2),"",'Total-corrected counts'!G287),"")</f>
        <v/>
      </c>
      <c r="H287" t="str">
        <f>IFERROR(IF(OR(HLOOKUP($A287,'Z-scores'!$C$2:$UD$20,6,FALSE)&gt;2,HLOOKUP($A287,'Z-scores'!$C$2:$UD$20,6,FALSE)&lt;-2),"",'Total-corrected counts'!H287),"")</f>
        <v/>
      </c>
      <c r="I287" t="str">
        <f>IFERROR(IF(OR(HLOOKUP($A287,'Z-scores'!$C$2:$UD$20,7,FALSE)&gt;2,HLOOKUP($A287,'Z-scores'!$C$2:$UD$20,7,FALSE)&lt;-2),"",'Total-corrected counts'!I287),"")</f>
        <v/>
      </c>
      <c r="J287" t="str">
        <f>IFERROR(IF(OR(HLOOKUP($A287,'Z-scores'!$C$2:$UD$20,8,FALSE)&gt;2,HLOOKUP($A287,'Z-scores'!$C$2:$UD$20,8,FALSE)&lt;-2),"",'Total-corrected counts'!J287),"")</f>
        <v/>
      </c>
      <c r="K287" t="str">
        <f>IFERROR(IF(OR(HLOOKUP($A287,'Z-scores'!$C$2:$UD$20,9,FALSE)&gt;2,HLOOKUP($A287,'Z-scores'!$C$2:$UD$20,9,FALSE)&lt;-2),"",'Total-corrected counts'!K287),"")</f>
        <v/>
      </c>
      <c r="L287" t="str">
        <f>IFERROR(IF(OR(HLOOKUP($A287,'Z-scores'!$C$2:$UD$20,10,FALSE)&gt;2,HLOOKUP($A287,'Z-scores'!$C$2:$UD$20,10,FALSE)&lt;-2),"",'Total-corrected counts'!L287),"")</f>
        <v/>
      </c>
      <c r="M287" t="str">
        <f>IFERROR(IF(OR(HLOOKUP($A287,'Z-scores'!$C$2:$UD$20,11,FALSE)&gt;2,HLOOKUP($A287,'Z-scores'!$C$2:$UD$20,11,FALSE)&lt;-2),"",'Total-corrected counts'!M287),"")</f>
        <v/>
      </c>
      <c r="N287" t="str">
        <f>IFERROR(IF(OR(HLOOKUP($A287,'Z-scores'!$C$2:$UD$20,12,FALSE)&gt;2,HLOOKUP($A287,'Z-scores'!$C$2:$UD$20,12,FALSE)&lt;-2),"",'Total-corrected counts'!N287),"")</f>
        <v/>
      </c>
      <c r="O287" t="str">
        <f>IFERROR(IF(OR(HLOOKUP($A287,'Z-scores'!$C$2:$UD$20,13,FALSE)&gt;2,HLOOKUP($A287,'Z-scores'!$C$2:$UD$20,13,FALSE)&lt;-2),"",'Total-corrected counts'!O287),"")</f>
        <v/>
      </c>
      <c r="P287" t="str">
        <f>IFERROR(IF(OR(HLOOKUP($A287,'Z-scores'!$C$2:$UD$20,14,FALSE)&gt;2,HLOOKUP($A287,'Z-scores'!$C$2:$UD$20,14,FALSE)&lt;-2),"",'Total-corrected counts'!P287),"")</f>
        <v/>
      </c>
      <c r="Q287" t="str">
        <f>IFERROR(IF(OR(HLOOKUP($A287,'Z-scores'!$C$2:$UD$20,15,FALSE)&gt;2,HLOOKUP($A287,'Z-scores'!$C$2:$UD$20,15,FALSE)&lt;-2),"",'Total-corrected counts'!Q287),"")</f>
        <v/>
      </c>
      <c r="R287" t="str">
        <f>IFERROR(IF(OR(HLOOKUP($A287,'Z-scores'!$C$2:$UD$20,16,FALSE)&gt;2,HLOOKUP($A287,'Z-scores'!$C$2:$UD$20,16,FALSE)&lt;-2),"",'Total-corrected counts'!R287),"")</f>
        <v/>
      </c>
      <c r="S287" t="str">
        <f>IFERROR(IF(OR(HLOOKUP($A287,'Z-scores'!$C$2:$UD$20,17,FALSE)&gt;2,HLOOKUP($A287,'Z-scores'!$C$2:$UD$20,17,FALSE)&lt;-2),"",'Total-corrected counts'!S287),"")</f>
        <v/>
      </c>
      <c r="T287" t="str">
        <f>IFERROR(IF(OR(HLOOKUP($A287,'Z-scores'!$C$2:$UD$20,18,FALSE)&gt;2,HLOOKUP($A287,'Z-scores'!$C$2:$UD$20,18,FALSE)&lt;-2),"",'Total-corrected counts'!T287),"")</f>
        <v/>
      </c>
      <c r="U287" t="str">
        <f>IFERROR(IF(OR(HLOOKUP($A287,'Z-scores'!$C$2:$UD$20,19,FALSE)&gt;2,HLOOKUP($A287,'Z-scores'!$C$2:$UD$20,19,FALSE)&lt;-2),"",'Total-corrected counts'!U287),"")</f>
        <v/>
      </c>
      <c r="V287">
        <f t="shared" si="16"/>
        <v>1</v>
      </c>
      <c r="W287" t="str">
        <f t="shared" si="17"/>
        <v/>
      </c>
      <c r="X287" t="str">
        <f t="shared" si="18"/>
        <v/>
      </c>
      <c r="Y287" t="str">
        <f t="shared" si="19"/>
        <v/>
      </c>
    </row>
    <row r="288" spans="1:25" x14ac:dyDescent="0.25">
      <c r="A288">
        <v>295</v>
      </c>
      <c r="B288" t="s">
        <v>160</v>
      </c>
      <c r="C288">
        <v>47100</v>
      </c>
      <c r="D288">
        <v>703</v>
      </c>
      <c r="E288" t="str">
        <f>IFERROR(IF(OR(HLOOKUP($A288,'Z-scores'!$C$2:$UD$20,3,FALSE)&gt;2,HLOOKUP(A288,'Z-scores'!$C$2:$UD$20,3,FALSE)&lt;-2),"",'Total-corrected counts'!E288),"")</f>
        <v/>
      </c>
      <c r="F288" t="str">
        <f>IFERROR(IF(OR(HLOOKUP($A288,'Z-scores'!$C$2:$UD$20,4,FALSE)&gt;2,HLOOKUP($A288,'Z-scores'!$C$2:$UD$20,4,FALSE)&lt;-2),"",'Total-corrected counts'!F288),"")</f>
        <v/>
      </c>
      <c r="G288" t="str">
        <f>IFERROR(IF(OR(HLOOKUP($A288,'Z-scores'!$C$2:$UD$20,5,FALSE)&gt;2,HLOOKUP($A288,'Z-scores'!$C$2:$UD$20,5,FALSE)&lt;-2),"",'Total-corrected counts'!G288),"")</f>
        <v/>
      </c>
      <c r="H288" t="str">
        <f>IFERROR(IF(OR(HLOOKUP($A288,'Z-scores'!$C$2:$UD$20,6,FALSE)&gt;2,HLOOKUP($A288,'Z-scores'!$C$2:$UD$20,6,FALSE)&lt;-2),"",'Total-corrected counts'!H288),"")</f>
        <v/>
      </c>
      <c r="I288" t="str">
        <f>IFERROR(IF(OR(HLOOKUP($A288,'Z-scores'!$C$2:$UD$20,7,FALSE)&gt;2,HLOOKUP($A288,'Z-scores'!$C$2:$UD$20,7,FALSE)&lt;-2),"",'Total-corrected counts'!I288),"")</f>
        <v/>
      </c>
      <c r="J288" t="str">
        <f>IFERROR(IF(OR(HLOOKUP($A288,'Z-scores'!$C$2:$UD$20,8,FALSE)&gt;2,HLOOKUP($A288,'Z-scores'!$C$2:$UD$20,8,FALSE)&lt;-2),"",'Total-corrected counts'!J288),"")</f>
        <v/>
      </c>
      <c r="K288" t="str">
        <f>IFERROR(IF(OR(HLOOKUP($A288,'Z-scores'!$C$2:$UD$20,9,FALSE)&gt;2,HLOOKUP($A288,'Z-scores'!$C$2:$UD$20,9,FALSE)&lt;-2),"",'Total-corrected counts'!K288),"")</f>
        <v/>
      </c>
      <c r="L288" t="str">
        <f>IFERROR(IF(OR(HLOOKUP($A288,'Z-scores'!$C$2:$UD$20,10,FALSE)&gt;2,HLOOKUP($A288,'Z-scores'!$C$2:$UD$20,10,FALSE)&lt;-2),"",'Total-corrected counts'!L288),"")</f>
        <v/>
      </c>
      <c r="M288" t="str">
        <f>IFERROR(IF(OR(HLOOKUP($A288,'Z-scores'!$C$2:$UD$20,11,FALSE)&gt;2,HLOOKUP($A288,'Z-scores'!$C$2:$UD$20,11,FALSE)&lt;-2),"",'Total-corrected counts'!M288),"")</f>
        <v/>
      </c>
      <c r="N288" t="str">
        <f>IFERROR(IF(OR(HLOOKUP($A288,'Z-scores'!$C$2:$UD$20,12,FALSE)&gt;2,HLOOKUP($A288,'Z-scores'!$C$2:$UD$20,12,FALSE)&lt;-2),"",'Total-corrected counts'!N288),"")</f>
        <v/>
      </c>
      <c r="O288" t="str">
        <f>IFERROR(IF(OR(HLOOKUP($A288,'Z-scores'!$C$2:$UD$20,13,FALSE)&gt;2,HLOOKUP($A288,'Z-scores'!$C$2:$UD$20,13,FALSE)&lt;-2),"",'Total-corrected counts'!O288),"")</f>
        <v/>
      </c>
      <c r="P288" t="str">
        <f>IFERROR(IF(OR(HLOOKUP($A288,'Z-scores'!$C$2:$UD$20,14,FALSE)&gt;2,HLOOKUP($A288,'Z-scores'!$C$2:$UD$20,14,FALSE)&lt;-2),"",'Total-corrected counts'!P288),"")</f>
        <v/>
      </c>
      <c r="Q288" t="str">
        <f>IFERROR(IF(OR(HLOOKUP($A288,'Z-scores'!$C$2:$UD$20,15,FALSE)&gt;2,HLOOKUP($A288,'Z-scores'!$C$2:$UD$20,15,FALSE)&lt;-2),"",'Total-corrected counts'!Q288),"")</f>
        <v/>
      </c>
      <c r="R288" t="str">
        <f>IFERROR(IF(OR(HLOOKUP($A288,'Z-scores'!$C$2:$UD$20,16,FALSE)&gt;2,HLOOKUP($A288,'Z-scores'!$C$2:$UD$20,16,FALSE)&lt;-2),"",'Total-corrected counts'!R288),"")</f>
        <v/>
      </c>
      <c r="S288" t="str">
        <f>IFERROR(IF(OR(HLOOKUP($A288,'Z-scores'!$C$2:$UD$20,17,FALSE)&gt;2,HLOOKUP($A288,'Z-scores'!$C$2:$UD$20,17,FALSE)&lt;-2),"",'Total-corrected counts'!S288),"")</f>
        <v/>
      </c>
      <c r="T288" t="str">
        <f>IFERROR(IF(OR(HLOOKUP($A288,'Z-scores'!$C$2:$UD$20,18,FALSE)&gt;2,HLOOKUP($A288,'Z-scores'!$C$2:$UD$20,18,FALSE)&lt;-2),"",'Total-corrected counts'!T288),"")</f>
        <v/>
      </c>
      <c r="U288" t="str">
        <f>IFERROR(IF(OR(HLOOKUP($A288,'Z-scores'!$C$2:$UD$20,19,FALSE)&gt;2,HLOOKUP($A288,'Z-scores'!$C$2:$UD$20,19,FALSE)&lt;-2),"",'Total-corrected counts'!U288),"")</f>
        <v/>
      </c>
      <c r="V288">
        <f t="shared" si="16"/>
        <v>1</v>
      </c>
      <c r="W288" t="str">
        <f t="shared" si="17"/>
        <v/>
      </c>
      <c r="X288" t="str">
        <f t="shared" si="18"/>
        <v/>
      </c>
      <c r="Y288" t="str">
        <f t="shared" si="19"/>
        <v/>
      </c>
    </row>
    <row r="289" spans="1:25" x14ac:dyDescent="0.25">
      <c r="A289">
        <v>296</v>
      </c>
      <c r="B289" t="s">
        <v>161</v>
      </c>
      <c r="C289">
        <v>19700</v>
      </c>
      <c r="D289">
        <v>48</v>
      </c>
      <c r="E289" t="str">
        <f>IFERROR(IF(OR(HLOOKUP($A289,'Z-scores'!$C$2:$UD$20,3,FALSE)&gt;2,HLOOKUP(A289,'Z-scores'!$C$2:$UD$20,3,FALSE)&lt;-2),"",'Total-corrected counts'!E289),"")</f>
        <v/>
      </c>
      <c r="F289">
        <f>IFERROR(IF(OR(HLOOKUP($A289,'Z-scores'!$C$2:$UD$20,4,FALSE)&gt;2,HLOOKUP($A289,'Z-scores'!$C$2:$UD$20,4,FALSE)&lt;-2),"",'Total-corrected counts'!F289),"")</f>
        <v>1.2304481784445167</v>
      </c>
      <c r="G289">
        <f>IFERROR(IF(OR(HLOOKUP($A289,'Z-scores'!$C$2:$UD$20,5,FALSE)&gt;2,HLOOKUP($A289,'Z-scores'!$C$2:$UD$20,5,FALSE)&lt;-2),"",'Total-corrected counts'!G289),"")</f>
        <v>12.701911028200055</v>
      </c>
      <c r="H289">
        <f>IFERROR(IF(OR(HLOOKUP($A289,'Z-scores'!$C$2:$UD$20,6,FALSE)&gt;2,HLOOKUP($A289,'Z-scores'!$C$2:$UD$20,6,FALSE)&lt;-2),"",'Total-corrected counts'!H289),"")</f>
        <v>1.3960621275568005E-2</v>
      </c>
      <c r="I289">
        <f>IFERROR(IF(OR(HLOOKUP($A289,'Z-scores'!$C$2:$UD$20,7,FALSE)&gt;2,HLOOKUP($A289,'Z-scores'!$C$2:$UD$20,7,FALSE)&lt;-2),"",'Total-corrected counts'!I289),"")</f>
        <v>1.2313792370989937E-2</v>
      </c>
      <c r="J289">
        <f>IFERROR(IF(OR(HLOOKUP($A289,'Z-scores'!$C$2:$UD$20,8,FALSE)&gt;2,HLOOKUP($A289,'Z-scores'!$C$2:$UD$20,8,FALSE)&lt;-2),"",'Total-corrected counts'!J289),"")</f>
        <v>3.2296492650205808</v>
      </c>
      <c r="K289">
        <f>IFERROR(IF(OR(HLOOKUP($A289,'Z-scores'!$C$2:$UD$20,9,FALSE)&gt;2,HLOOKUP($A289,'Z-scores'!$C$2:$UD$20,9,FALSE)&lt;-2),"",'Total-corrected counts'!K289),"")</f>
        <v>4.1830648308155416</v>
      </c>
      <c r="L289">
        <f>IFERROR(IF(OR(HLOOKUP($A289,'Z-scores'!$C$2:$UD$20,10,FALSE)&gt;2,HLOOKUP($A289,'Z-scores'!$C$2:$UD$20,10,FALSE)&lt;-2),"",'Total-corrected counts'!L289),"")</f>
        <v>0</v>
      </c>
      <c r="M289">
        <f>IFERROR(IF(OR(HLOOKUP($A289,'Z-scores'!$C$2:$UD$20,11,FALSE)&gt;2,HLOOKUP($A289,'Z-scores'!$C$2:$UD$20,11,FALSE)&lt;-2),"",'Total-corrected counts'!M289),"")</f>
        <v>9.2152903784074695E-3</v>
      </c>
      <c r="N289">
        <f>IFERROR(IF(OR(HLOOKUP($A289,'Z-scores'!$C$2:$UD$20,12,FALSE)&gt;2,HLOOKUP($A289,'Z-scores'!$C$2:$UD$20,12,FALSE)&lt;-2),"",'Total-corrected counts'!N289),"")</f>
        <v>8.495180107898868</v>
      </c>
      <c r="O289">
        <f>IFERROR(IF(OR(HLOOKUP($A289,'Z-scores'!$C$2:$UD$20,13,FALSE)&gt;2,HLOOKUP($A289,'Z-scores'!$C$2:$UD$20,13,FALSE)&lt;-2),"",'Total-corrected counts'!O289),"")</f>
        <v>4.8393604909628811</v>
      </c>
      <c r="P289">
        <f>IFERROR(IF(OR(HLOOKUP($A289,'Z-scores'!$C$2:$UD$20,14,FALSE)&gt;2,HLOOKUP($A289,'Z-scores'!$C$2:$UD$20,14,FALSE)&lt;-2),"",'Total-corrected counts'!P289),"")</f>
        <v>1.7095120240665101E-2</v>
      </c>
      <c r="Q289">
        <f>IFERROR(IF(OR(HLOOKUP($A289,'Z-scores'!$C$2:$UD$20,15,FALSE)&gt;2,HLOOKUP($A289,'Z-scores'!$C$2:$UD$20,15,FALSE)&lt;-2),"",'Total-corrected counts'!Q289),"")</f>
        <v>0</v>
      </c>
      <c r="R289">
        <f>IFERROR(IF(OR(HLOOKUP($A289,'Z-scores'!$C$2:$UD$20,16,FALSE)&gt;2,HLOOKUP($A289,'Z-scores'!$C$2:$UD$20,16,FALSE)&lt;-2),"",'Total-corrected counts'!R289),"")</f>
        <v>0</v>
      </c>
      <c r="S289">
        <f>IFERROR(IF(OR(HLOOKUP($A289,'Z-scores'!$C$2:$UD$20,17,FALSE)&gt;2,HLOOKUP($A289,'Z-scores'!$C$2:$UD$20,17,FALSE)&lt;-2),"",'Total-corrected counts'!S289),"")</f>
        <v>3.7890755198579043</v>
      </c>
      <c r="T289">
        <f>IFERROR(IF(OR(HLOOKUP($A289,'Z-scores'!$C$2:$UD$20,18,FALSE)&gt;2,HLOOKUP($A289,'Z-scores'!$C$2:$UD$20,18,FALSE)&lt;-2),"",'Total-corrected counts'!T289),"")</f>
        <v>2.3195756722903491</v>
      </c>
      <c r="U289">
        <f>IFERROR(IF(OR(HLOOKUP($A289,'Z-scores'!$C$2:$UD$20,19,FALSE)&gt;2,HLOOKUP($A289,'Z-scores'!$C$2:$UD$20,19,FALSE)&lt;-2),"",'Total-corrected counts'!U289),"")</f>
        <v>7.758968595270848</v>
      </c>
      <c r="V289">
        <f t="shared" si="16"/>
        <v>1</v>
      </c>
      <c r="W289">
        <f t="shared" si="17"/>
        <v>0.7160916290587509</v>
      </c>
      <c r="X289">
        <f t="shared" si="18"/>
        <v>2.6725703758132076</v>
      </c>
      <c r="Y289">
        <f t="shared" si="19"/>
        <v>3.4024069383151891</v>
      </c>
    </row>
    <row r="290" spans="1:25" x14ac:dyDescent="0.25">
      <c r="A290">
        <v>297</v>
      </c>
      <c r="B290" t="s">
        <v>731</v>
      </c>
      <c r="C290">
        <v>32000</v>
      </c>
      <c r="D290">
        <v>589</v>
      </c>
      <c r="E290" t="str">
        <f>IFERROR(IF(OR(HLOOKUP($A290,'Z-scores'!$C$2:$UD$20,3,FALSE)&gt;2,HLOOKUP(A290,'Z-scores'!$C$2:$UD$20,3,FALSE)&lt;-2),"",'Total-corrected counts'!E290),"")</f>
        <v/>
      </c>
      <c r="F290" t="str">
        <f>IFERROR(IF(OR(HLOOKUP($A290,'Z-scores'!$C$2:$UD$20,4,FALSE)&gt;2,HLOOKUP($A290,'Z-scores'!$C$2:$UD$20,4,FALSE)&lt;-2),"",'Total-corrected counts'!F290),"")</f>
        <v/>
      </c>
      <c r="G290" t="str">
        <f>IFERROR(IF(OR(HLOOKUP($A290,'Z-scores'!$C$2:$UD$20,5,FALSE)&gt;2,HLOOKUP($A290,'Z-scores'!$C$2:$UD$20,5,FALSE)&lt;-2),"",'Total-corrected counts'!G290),"")</f>
        <v/>
      </c>
      <c r="H290" t="str">
        <f>IFERROR(IF(OR(HLOOKUP($A290,'Z-scores'!$C$2:$UD$20,6,FALSE)&gt;2,HLOOKUP($A290,'Z-scores'!$C$2:$UD$20,6,FALSE)&lt;-2),"",'Total-corrected counts'!H290),"")</f>
        <v/>
      </c>
      <c r="I290" t="str">
        <f>IFERROR(IF(OR(HLOOKUP($A290,'Z-scores'!$C$2:$UD$20,7,FALSE)&gt;2,HLOOKUP($A290,'Z-scores'!$C$2:$UD$20,7,FALSE)&lt;-2),"",'Total-corrected counts'!I290),"")</f>
        <v/>
      </c>
      <c r="J290" t="str">
        <f>IFERROR(IF(OR(HLOOKUP($A290,'Z-scores'!$C$2:$UD$20,8,FALSE)&gt;2,HLOOKUP($A290,'Z-scores'!$C$2:$UD$20,8,FALSE)&lt;-2),"",'Total-corrected counts'!J290),"")</f>
        <v/>
      </c>
      <c r="K290" t="str">
        <f>IFERROR(IF(OR(HLOOKUP($A290,'Z-scores'!$C$2:$UD$20,9,FALSE)&gt;2,HLOOKUP($A290,'Z-scores'!$C$2:$UD$20,9,FALSE)&lt;-2),"",'Total-corrected counts'!K290),"")</f>
        <v/>
      </c>
      <c r="L290" t="str">
        <f>IFERROR(IF(OR(HLOOKUP($A290,'Z-scores'!$C$2:$UD$20,10,FALSE)&gt;2,HLOOKUP($A290,'Z-scores'!$C$2:$UD$20,10,FALSE)&lt;-2),"",'Total-corrected counts'!L290),"")</f>
        <v/>
      </c>
      <c r="M290" t="str">
        <f>IFERROR(IF(OR(HLOOKUP($A290,'Z-scores'!$C$2:$UD$20,11,FALSE)&gt;2,HLOOKUP($A290,'Z-scores'!$C$2:$UD$20,11,FALSE)&lt;-2),"",'Total-corrected counts'!M290),"")</f>
        <v/>
      </c>
      <c r="N290" t="str">
        <f>IFERROR(IF(OR(HLOOKUP($A290,'Z-scores'!$C$2:$UD$20,12,FALSE)&gt;2,HLOOKUP($A290,'Z-scores'!$C$2:$UD$20,12,FALSE)&lt;-2),"",'Total-corrected counts'!N290),"")</f>
        <v/>
      </c>
      <c r="O290" t="str">
        <f>IFERROR(IF(OR(HLOOKUP($A290,'Z-scores'!$C$2:$UD$20,13,FALSE)&gt;2,HLOOKUP($A290,'Z-scores'!$C$2:$UD$20,13,FALSE)&lt;-2),"",'Total-corrected counts'!O290),"")</f>
        <v/>
      </c>
      <c r="P290" t="str">
        <f>IFERROR(IF(OR(HLOOKUP($A290,'Z-scores'!$C$2:$UD$20,14,FALSE)&gt;2,HLOOKUP($A290,'Z-scores'!$C$2:$UD$20,14,FALSE)&lt;-2),"",'Total-corrected counts'!P290),"")</f>
        <v/>
      </c>
      <c r="Q290" t="str">
        <f>IFERROR(IF(OR(HLOOKUP($A290,'Z-scores'!$C$2:$UD$20,15,FALSE)&gt;2,HLOOKUP($A290,'Z-scores'!$C$2:$UD$20,15,FALSE)&lt;-2),"",'Total-corrected counts'!Q290),"")</f>
        <v/>
      </c>
      <c r="R290" t="str">
        <f>IFERROR(IF(OR(HLOOKUP($A290,'Z-scores'!$C$2:$UD$20,16,FALSE)&gt;2,HLOOKUP($A290,'Z-scores'!$C$2:$UD$20,16,FALSE)&lt;-2),"",'Total-corrected counts'!R290),"")</f>
        <v/>
      </c>
      <c r="S290" t="str">
        <f>IFERROR(IF(OR(HLOOKUP($A290,'Z-scores'!$C$2:$UD$20,17,FALSE)&gt;2,HLOOKUP($A290,'Z-scores'!$C$2:$UD$20,17,FALSE)&lt;-2),"",'Total-corrected counts'!S290),"")</f>
        <v/>
      </c>
      <c r="T290" t="str">
        <f>IFERROR(IF(OR(HLOOKUP($A290,'Z-scores'!$C$2:$UD$20,18,FALSE)&gt;2,HLOOKUP($A290,'Z-scores'!$C$2:$UD$20,18,FALSE)&lt;-2),"",'Total-corrected counts'!T290),"")</f>
        <v/>
      </c>
      <c r="U290" t="str">
        <f>IFERROR(IF(OR(HLOOKUP($A290,'Z-scores'!$C$2:$UD$20,19,FALSE)&gt;2,HLOOKUP($A290,'Z-scores'!$C$2:$UD$20,19,FALSE)&lt;-2),"",'Total-corrected counts'!U290),"")</f>
        <v/>
      </c>
      <c r="V290">
        <f t="shared" si="16"/>
        <v>1</v>
      </c>
      <c r="W290" t="str">
        <f t="shared" si="17"/>
        <v/>
      </c>
      <c r="X290" t="str">
        <f t="shared" si="18"/>
        <v/>
      </c>
      <c r="Y290" t="str">
        <f t="shared" si="19"/>
        <v/>
      </c>
    </row>
    <row r="291" spans="1:25" x14ac:dyDescent="0.25">
      <c r="A291">
        <v>298</v>
      </c>
      <c r="B291" t="s">
        <v>162</v>
      </c>
      <c r="C291">
        <v>52200</v>
      </c>
      <c r="D291">
        <v>835</v>
      </c>
      <c r="E291">
        <f>IFERROR(IF(OR(HLOOKUP($A291,'Z-scores'!$C$2:$UD$20,3,FALSE)&gt;2,HLOOKUP(A291,'Z-scores'!$C$2:$UD$20,3,FALSE)&lt;-2),"",'Total-corrected counts'!E291),"")</f>
        <v>2.3030216091789137</v>
      </c>
      <c r="F291">
        <f>IFERROR(IF(OR(HLOOKUP($A291,'Z-scores'!$C$2:$UD$20,4,FALSE)&gt;2,HLOOKUP($A291,'Z-scores'!$C$2:$UD$20,4,FALSE)&lt;-2),"",'Total-corrected counts'!F291),"")</f>
        <v>4.2491477095617309</v>
      </c>
      <c r="G291">
        <f>IFERROR(IF(OR(HLOOKUP($A291,'Z-scores'!$C$2:$UD$20,5,FALSE)&gt;2,HLOOKUP($A291,'Z-scores'!$C$2:$UD$20,5,FALSE)&lt;-2),"",'Total-corrected counts'!G291),"")</f>
        <v>0.37269683429294376</v>
      </c>
      <c r="H291">
        <f>IFERROR(IF(OR(HLOOKUP($A291,'Z-scores'!$C$2:$UD$20,6,FALSE)&gt;2,HLOOKUP($A291,'Z-scores'!$C$2:$UD$20,6,FALSE)&lt;-2),"",'Total-corrected counts'!H291),"")</f>
        <v>9.4792618461106759</v>
      </c>
      <c r="I291">
        <f>IFERROR(IF(OR(HLOOKUP($A291,'Z-scores'!$C$2:$UD$20,7,FALSE)&gt;2,HLOOKUP($A291,'Z-scores'!$C$2:$UD$20,7,FALSE)&lt;-2),"",'Total-corrected counts'!I291),"")</f>
        <v>20.674857390892104</v>
      </c>
      <c r="J291">
        <f>IFERROR(IF(OR(HLOOKUP($A291,'Z-scores'!$C$2:$UD$20,8,FALSE)&gt;2,HLOOKUP($A291,'Z-scores'!$C$2:$UD$20,8,FALSE)&lt;-2),"",'Total-corrected counts'!J291),"")</f>
        <v>19.190526625129923</v>
      </c>
      <c r="K291">
        <f>IFERROR(IF(OR(HLOOKUP($A291,'Z-scores'!$C$2:$UD$20,9,FALSE)&gt;2,HLOOKUP($A291,'Z-scores'!$C$2:$UD$20,9,FALSE)&lt;-2),"",'Total-corrected counts'!K291),"")</f>
        <v>15.510340598695578</v>
      </c>
      <c r="L291" t="str">
        <f>IFERROR(IF(OR(HLOOKUP($A291,'Z-scores'!$C$2:$UD$20,10,FALSE)&gt;2,HLOOKUP($A291,'Z-scores'!$C$2:$UD$20,10,FALSE)&lt;-2),"",'Total-corrected counts'!L291),"")</f>
        <v/>
      </c>
      <c r="M291">
        <f>IFERROR(IF(OR(HLOOKUP($A291,'Z-scores'!$C$2:$UD$20,11,FALSE)&gt;2,HLOOKUP($A291,'Z-scores'!$C$2:$UD$20,11,FALSE)&lt;-2),"",'Total-corrected counts'!M291),"")</f>
        <v>16.794866714647611</v>
      </c>
      <c r="N291">
        <f>IFERROR(IF(OR(HLOOKUP($A291,'Z-scores'!$C$2:$UD$20,12,FALSE)&gt;2,HLOOKUP($A291,'Z-scores'!$C$2:$UD$20,12,FALSE)&lt;-2),"",'Total-corrected counts'!N291),"")</f>
        <v>6.1033332814030707</v>
      </c>
      <c r="O291">
        <f>IFERROR(IF(OR(HLOOKUP($A291,'Z-scores'!$C$2:$UD$20,13,FALSE)&gt;2,HLOOKUP($A291,'Z-scores'!$C$2:$UD$20,13,FALSE)&lt;-2),"",'Total-corrected counts'!O291),"")</f>
        <v>12.172438731441405</v>
      </c>
      <c r="P291">
        <f>IFERROR(IF(OR(HLOOKUP($A291,'Z-scores'!$C$2:$UD$20,14,FALSE)&gt;2,HLOOKUP($A291,'Z-scores'!$C$2:$UD$20,14,FALSE)&lt;-2),"",'Total-corrected counts'!P291),"")</f>
        <v>16.475422131940991</v>
      </c>
      <c r="Q291">
        <f>IFERROR(IF(OR(HLOOKUP($A291,'Z-scores'!$C$2:$UD$20,15,FALSE)&gt;2,HLOOKUP($A291,'Z-scores'!$C$2:$UD$20,15,FALSE)&lt;-2),"",'Total-corrected counts'!Q291),"")</f>
        <v>5.6946275479557844</v>
      </c>
      <c r="R291">
        <f>IFERROR(IF(OR(HLOOKUP($A291,'Z-scores'!$C$2:$UD$20,16,FALSE)&gt;2,HLOOKUP($A291,'Z-scores'!$C$2:$UD$20,16,FALSE)&lt;-2),"",'Total-corrected counts'!R291),"")</f>
        <v>13.751900803596651</v>
      </c>
      <c r="S291">
        <f>IFERROR(IF(OR(HLOOKUP($A291,'Z-scores'!$C$2:$UD$20,17,FALSE)&gt;2,HLOOKUP($A291,'Z-scores'!$C$2:$UD$20,17,FALSE)&lt;-2),"",'Total-corrected counts'!S291),"")</f>
        <v>10.02639324524004</v>
      </c>
      <c r="T291">
        <f>IFERROR(IF(OR(HLOOKUP($A291,'Z-scores'!$C$2:$UD$20,18,FALSE)&gt;2,HLOOKUP($A291,'Z-scores'!$C$2:$UD$20,18,FALSE)&lt;-2),"",'Total-corrected counts'!T291),"")</f>
        <v>4.4329668403771114</v>
      </c>
      <c r="U291">
        <f>IFERROR(IF(OR(HLOOKUP($A291,'Z-scores'!$C$2:$UD$20,19,FALSE)&gt;2,HLOOKUP($A291,'Z-scores'!$C$2:$UD$20,19,FALSE)&lt;-2),"",'Total-corrected counts'!U291),"")</f>
        <v>13.291790160690494</v>
      </c>
      <c r="V291">
        <f t="shared" si="16"/>
        <v>1</v>
      </c>
      <c r="W291">
        <f t="shared" si="17"/>
        <v>0.8017866423325235</v>
      </c>
      <c r="X291">
        <f t="shared" si="18"/>
        <v>11.071839916063684</v>
      </c>
      <c r="Y291">
        <f t="shared" si="19"/>
        <v>10.243609092830694</v>
      </c>
    </row>
    <row r="292" spans="1:25" x14ac:dyDescent="0.25">
      <c r="A292">
        <v>299</v>
      </c>
      <c r="B292" t="s">
        <v>732</v>
      </c>
      <c r="C292">
        <v>1200</v>
      </c>
      <c r="D292">
        <v>500</v>
      </c>
      <c r="E292" t="str">
        <f>IFERROR(IF(OR(HLOOKUP($A292,'Z-scores'!$C$2:$UD$20,3,FALSE)&gt;2,HLOOKUP(A292,'Z-scores'!$C$2:$UD$20,3,FALSE)&lt;-2),"",'Total-corrected counts'!E292),"")</f>
        <v/>
      </c>
      <c r="F292" t="str">
        <f>IFERROR(IF(OR(HLOOKUP($A292,'Z-scores'!$C$2:$UD$20,4,FALSE)&gt;2,HLOOKUP($A292,'Z-scores'!$C$2:$UD$20,4,FALSE)&lt;-2),"",'Total-corrected counts'!F292),"")</f>
        <v/>
      </c>
      <c r="G292" t="str">
        <f>IFERROR(IF(OR(HLOOKUP($A292,'Z-scores'!$C$2:$UD$20,5,FALSE)&gt;2,HLOOKUP($A292,'Z-scores'!$C$2:$UD$20,5,FALSE)&lt;-2),"",'Total-corrected counts'!G292),"")</f>
        <v/>
      </c>
      <c r="H292" t="str">
        <f>IFERROR(IF(OR(HLOOKUP($A292,'Z-scores'!$C$2:$UD$20,6,FALSE)&gt;2,HLOOKUP($A292,'Z-scores'!$C$2:$UD$20,6,FALSE)&lt;-2),"",'Total-corrected counts'!H292),"")</f>
        <v/>
      </c>
      <c r="I292" t="str">
        <f>IFERROR(IF(OR(HLOOKUP($A292,'Z-scores'!$C$2:$UD$20,7,FALSE)&gt;2,HLOOKUP($A292,'Z-scores'!$C$2:$UD$20,7,FALSE)&lt;-2),"",'Total-corrected counts'!I292),"")</f>
        <v/>
      </c>
      <c r="J292" t="str">
        <f>IFERROR(IF(OR(HLOOKUP($A292,'Z-scores'!$C$2:$UD$20,8,FALSE)&gt;2,HLOOKUP($A292,'Z-scores'!$C$2:$UD$20,8,FALSE)&lt;-2),"",'Total-corrected counts'!J292),"")</f>
        <v/>
      </c>
      <c r="K292" t="str">
        <f>IFERROR(IF(OR(HLOOKUP($A292,'Z-scores'!$C$2:$UD$20,9,FALSE)&gt;2,HLOOKUP($A292,'Z-scores'!$C$2:$UD$20,9,FALSE)&lt;-2),"",'Total-corrected counts'!K292),"")</f>
        <v/>
      </c>
      <c r="L292" t="str">
        <f>IFERROR(IF(OR(HLOOKUP($A292,'Z-scores'!$C$2:$UD$20,10,FALSE)&gt;2,HLOOKUP($A292,'Z-scores'!$C$2:$UD$20,10,FALSE)&lt;-2),"",'Total-corrected counts'!L292),"")</f>
        <v/>
      </c>
      <c r="M292" t="str">
        <f>IFERROR(IF(OR(HLOOKUP($A292,'Z-scores'!$C$2:$UD$20,11,FALSE)&gt;2,HLOOKUP($A292,'Z-scores'!$C$2:$UD$20,11,FALSE)&lt;-2),"",'Total-corrected counts'!M292),"")</f>
        <v/>
      </c>
      <c r="N292" t="str">
        <f>IFERROR(IF(OR(HLOOKUP($A292,'Z-scores'!$C$2:$UD$20,12,FALSE)&gt;2,HLOOKUP($A292,'Z-scores'!$C$2:$UD$20,12,FALSE)&lt;-2),"",'Total-corrected counts'!N292),"")</f>
        <v/>
      </c>
      <c r="O292" t="str">
        <f>IFERROR(IF(OR(HLOOKUP($A292,'Z-scores'!$C$2:$UD$20,13,FALSE)&gt;2,HLOOKUP($A292,'Z-scores'!$C$2:$UD$20,13,FALSE)&lt;-2),"",'Total-corrected counts'!O292),"")</f>
        <v/>
      </c>
      <c r="P292" t="str">
        <f>IFERROR(IF(OR(HLOOKUP($A292,'Z-scores'!$C$2:$UD$20,14,FALSE)&gt;2,HLOOKUP($A292,'Z-scores'!$C$2:$UD$20,14,FALSE)&lt;-2),"",'Total-corrected counts'!P292),"")</f>
        <v/>
      </c>
      <c r="Q292" t="str">
        <f>IFERROR(IF(OR(HLOOKUP($A292,'Z-scores'!$C$2:$UD$20,15,FALSE)&gt;2,HLOOKUP($A292,'Z-scores'!$C$2:$UD$20,15,FALSE)&lt;-2),"",'Total-corrected counts'!Q292),"")</f>
        <v/>
      </c>
      <c r="R292" t="str">
        <f>IFERROR(IF(OR(HLOOKUP($A292,'Z-scores'!$C$2:$UD$20,16,FALSE)&gt;2,HLOOKUP($A292,'Z-scores'!$C$2:$UD$20,16,FALSE)&lt;-2),"",'Total-corrected counts'!R292),"")</f>
        <v/>
      </c>
      <c r="S292" t="str">
        <f>IFERROR(IF(OR(HLOOKUP($A292,'Z-scores'!$C$2:$UD$20,17,FALSE)&gt;2,HLOOKUP($A292,'Z-scores'!$C$2:$UD$20,17,FALSE)&lt;-2),"",'Total-corrected counts'!S292),"")</f>
        <v/>
      </c>
      <c r="T292" t="str">
        <f>IFERROR(IF(OR(HLOOKUP($A292,'Z-scores'!$C$2:$UD$20,18,FALSE)&gt;2,HLOOKUP($A292,'Z-scores'!$C$2:$UD$20,18,FALSE)&lt;-2),"",'Total-corrected counts'!T292),"")</f>
        <v/>
      </c>
      <c r="U292" t="str">
        <f>IFERROR(IF(OR(HLOOKUP($A292,'Z-scores'!$C$2:$UD$20,19,FALSE)&gt;2,HLOOKUP($A292,'Z-scores'!$C$2:$UD$20,19,FALSE)&lt;-2),"",'Total-corrected counts'!U292),"")</f>
        <v/>
      </c>
      <c r="V292">
        <f t="shared" si="16"/>
        <v>1</v>
      </c>
      <c r="W292" t="str">
        <f t="shared" si="17"/>
        <v/>
      </c>
      <c r="X292" t="str">
        <f t="shared" si="18"/>
        <v/>
      </c>
      <c r="Y292" t="str">
        <f t="shared" si="19"/>
        <v/>
      </c>
    </row>
    <row r="293" spans="1:25" x14ac:dyDescent="0.25">
      <c r="A293">
        <v>300</v>
      </c>
      <c r="B293" t="s">
        <v>733</v>
      </c>
      <c r="C293">
        <v>69300</v>
      </c>
      <c r="D293">
        <v>178</v>
      </c>
      <c r="E293" t="str">
        <f>IFERROR(IF(OR(HLOOKUP($A293,'Z-scores'!$C$2:$UD$20,3,FALSE)&gt;2,HLOOKUP(A293,'Z-scores'!$C$2:$UD$20,3,FALSE)&lt;-2),"",'Total-corrected counts'!E293),"")</f>
        <v/>
      </c>
      <c r="F293" t="str">
        <f>IFERROR(IF(OR(HLOOKUP($A293,'Z-scores'!$C$2:$UD$20,4,FALSE)&gt;2,HLOOKUP($A293,'Z-scores'!$C$2:$UD$20,4,FALSE)&lt;-2),"",'Total-corrected counts'!F293),"")</f>
        <v/>
      </c>
      <c r="G293" t="str">
        <f>IFERROR(IF(OR(HLOOKUP($A293,'Z-scores'!$C$2:$UD$20,5,FALSE)&gt;2,HLOOKUP($A293,'Z-scores'!$C$2:$UD$20,5,FALSE)&lt;-2),"",'Total-corrected counts'!G293),"")</f>
        <v/>
      </c>
      <c r="H293" t="str">
        <f>IFERROR(IF(OR(HLOOKUP($A293,'Z-scores'!$C$2:$UD$20,6,FALSE)&gt;2,HLOOKUP($A293,'Z-scores'!$C$2:$UD$20,6,FALSE)&lt;-2),"",'Total-corrected counts'!H293),"")</f>
        <v/>
      </c>
      <c r="I293" t="str">
        <f>IFERROR(IF(OR(HLOOKUP($A293,'Z-scores'!$C$2:$UD$20,7,FALSE)&gt;2,HLOOKUP($A293,'Z-scores'!$C$2:$UD$20,7,FALSE)&lt;-2),"",'Total-corrected counts'!I293),"")</f>
        <v/>
      </c>
      <c r="J293" t="str">
        <f>IFERROR(IF(OR(HLOOKUP($A293,'Z-scores'!$C$2:$UD$20,8,FALSE)&gt;2,HLOOKUP($A293,'Z-scores'!$C$2:$UD$20,8,FALSE)&lt;-2),"",'Total-corrected counts'!J293),"")</f>
        <v/>
      </c>
      <c r="K293" t="str">
        <f>IFERROR(IF(OR(HLOOKUP($A293,'Z-scores'!$C$2:$UD$20,9,FALSE)&gt;2,HLOOKUP($A293,'Z-scores'!$C$2:$UD$20,9,FALSE)&lt;-2),"",'Total-corrected counts'!K293),"")</f>
        <v/>
      </c>
      <c r="L293" t="str">
        <f>IFERROR(IF(OR(HLOOKUP($A293,'Z-scores'!$C$2:$UD$20,10,FALSE)&gt;2,HLOOKUP($A293,'Z-scores'!$C$2:$UD$20,10,FALSE)&lt;-2),"",'Total-corrected counts'!L293),"")</f>
        <v/>
      </c>
      <c r="M293" t="str">
        <f>IFERROR(IF(OR(HLOOKUP($A293,'Z-scores'!$C$2:$UD$20,11,FALSE)&gt;2,HLOOKUP($A293,'Z-scores'!$C$2:$UD$20,11,FALSE)&lt;-2),"",'Total-corrected counts'!M293),"")</f>
        <v/>
      </c>
      <c r="N293" t="str">
        <f>IFERROR(IF(OR(HLOOKUP($A293,'Z-scores'!$C$2:$UD$20,12,FALSE)&gt;2,HLOOKUP($A293,'Z-scores'!$C$2:$UD$20,12,FALSE)&lt;-2),"",'Total-corrected counts'!N293),"")</f>
        <v/>
      </c>
      <c r="O293" t="str">
        <f>IFERROR(IF(OR(HLOOKUP($A293,'Z-scores'!$C$2:$UD$20,13,FALSE)&gt;2,HLOOKUP($A293,'Z-scores'!$C$2:$UD$20,13,FALSE)&lt;-2),"",'Total-corrected counts'!O293),"")</f>
        <v/>
      </c>
      <c r="P293" t="str">
        <f>IFERROR(IF(OR(HLOOKUP($A293,'Z-scores'!$C$2:$UD$20,14,FALSE)&gt;2,HLOOKUP($A293,'Z-scores'!$C$2:$UD$20,14,FALSE)&lt;-2),"",'Total-corrected counts'!P293),"")</f>
        <v/>
      </c>
      <c r="Q293" t="str">
        <f>IFERROR(IF(OR(HLOOKUP($A293,'Z-scores'!$C$2:$UD$20,15,FALSE)&gt;2,HLOOKUP($A293,'Z-scores'!$C$2:$UD$20,15,FALSE)&lt;-2),"",'Total-corrected counts'!Q293),"")</f>
        <v/>
      </c>
      <c r="R293" t="str">
        <f>IFERROR(IF(OR(HLOOKUP($A293,'Z-scores'!$C$2:$UD$20,16,FALSE)&gt;2,HLOOKUP($A293,'Z-scores'!$C$2:$UD$20,16,FALSE)&lt;-2),"",'Total-corrected counts'!R293),"")</f>
        <v/>
      </c>
      <c r="S293" t="str">
        <f>IFERROR(IF(OR(HLOOKUP($A293,'Z-scores'!$C$2:$UD$20,17,FALSE)&gt;2,HLOOKUP($A293,'Z-scores'!$C$2:$UD$20,17,FALSE)&lt;-2),"",'Total-corrected counts'!S293),"")</f>
        <v/>
      </c>
      <c r="T293" t="str">
        <f>IFERROR(IF(OR(HLOOKUP($A293,'Z-scores'!$C$2:$UD$20,18,FALSE)&gt;2,HLOOKUP($A293,'Z-scores'!$C$2:$UD$20,18,FALSE)&lt;-2),"",'Total-corrected counts'!T293),"")</f>
        <v/>
      </c>
      <c r="U293" t="str">
        <f>IFERROR(IF(OR(HLOOKUP($A293,'Z-scores'!$C$2:$UD$20,19,FALSE)&gt;2,HLOOKUP($A293,'Z-scores'!$C$2:$UD$20,19,FALSE)&lt;-2),"",'Total-corrected counts'!U293),"")</f>
        <v/>
      </c>
      <c r="V293">
        <f t="shared" si="16"/>
        <v>1</v>
      </c>
      <c r="W293" t="str">
        <f t="shared" si="17"/>
        <v/>
      </c>
      <c r="X293" t="str">
        <f t="shared" si="18"/>
        <v/>
      </c>
      <c r="Y293" t="str">
        <f t="shared" si="19"/>
        <v/>
      </c>
    </row>
    <row r="294" spans="1:25" x14ac:dyDescent="0.25">
      <c r="A294">
        <v>301</v>
      </c>
      <c r="B294" t="s">
        <v>163</v>
      </c>
      <c r="C294">
        <v>112600</v>
      </c>
      <c r="D294">
        <v>768</v>
      </c>
      <c r="E294" t="str">
        <f>IFERROR(IF(OR(HLOOKUP($A294,'Z-scores'!$C$2:$UD$20,3,FALSE)&gt;2,HLOOKUP(A294,'Z-scores'!$C$2:$UD$20,3,FALSE)&lt;-2),"",'Total-corrected counts'!E294),"")</f>
        <v/>
      </c>
      <c r="F294">
        <f>IFERROR(IF(OR(HLOOKUP($A294,'Z-scores'!$C$2:$UD$20,4,FALSE)&gt;2,HLOOKUP($A294,'Z-scores'!$C$2:$UD$20,4,FALSE)&lt;-2),"",'Total-corrected counts'!F294),"")</f>
        <v>10.081472075388739</v>
      </c>
      <c r="G294">
        <f>IFERROR(IF(OR(HLOOKUP($A294,'Z-scores'!$C$2:$UD$20,5,FALSE)&gt;2,HLOOKUP($A294,'Z-scores'!$C$2:$UD$20,5,FALSE)&lt;-2),"",'Total-corrected counts'!G294),"")</f>
        <v>4.5025806737552934</v>
      </c>
      <c r="H294">
        <f>IFERROR(IF(OR(HLOOKUP($A294,'Z-scores'!$C$2:$UD$20,6,FALSE)&gt;2,HLOOKUP($A294,'Z-scores'!$C$2:$UD$20,6,FALSE)&lt;-2),"",'Total-corrected counts'!H294),"")</f>
        <v>7.8668100887825707</v>
      </c>
      <c r="I294">
        <f>IFERROR(IF(OR(HLOOKUP($A294,'Z-scores'!$C$2:$UD$20,7,FALSE)&gt;2,HLOOKUP($A294,'Z-scores'!$C$2:$UD$20,7,FALSE)&lt;-2),"",'Total-corrected counts'!I294),"")</f>
        <v>4.0635514824266794</v>
      </c>
      <c r="J294">
        <f>IFERROR(IF(OR(HLOOKUP($A294,'Z-scores'!$C$2:$UD$20,8,FALSE)&gt;2,HLOOKUP($A294,'Z-scores'!$C$2:$UD$20,8,FALSE)&lt;-2),"",'Total-corrected counts'!J294),"")</f>
        <v>6.5924291104313228</v>
      </c>
      <c r="K294">
        <f>IFERROR(IF(OR(HLOOKUP($A294,'Z-scores'!$C$2:$UD$20,9,FALSE)&gt;2,HLOOKUP($A294,'Z-scores'!$C$2:$UD$20,9,FALSE)&lt;-2),"",'Total-corrected counts'!K294),"")</f>
        <v>4.4550978315402192</v>
      </c>
      <c r="L294">
        <f>IFERROR(IF(OR(HLOOKUP($A294,'Z-scores'!$C$2:$UD$20,10,FALSE)&gt;2,HLOOKUP($A294,'Z-scores'!$C$2:$UD$20,10,FALSE)&lt;-2),"",'Total-corrected counts'!L294),"")</f>
        <v>8.5726834792394655</v>
      </c>
      <c r="M294">
        <f>IFERROR(IF(OR(HLOOKUP($A294,'Z-scores'!$C$2:$UD$20,11,FALSE)&gt;2,HLOOKUP($A294,'Z-scores'!$C$2:$UD$20,11,FALSE)&lt;-2),"",'Total-corrected counts'!M294),"")</f>
        <v>7.7684897889974955</v>
      </c>
      <c r="N294">
        <f>IFERROR(IF(OR(HLOOKUP($A294,'Z-scores'!$C$2:$UD$20,12,FALSE)&gt;2,HLOOKUP($A294,'Z-scores'!$C$2:$UD$20,12,FALSE)&lt;-2),"",'Total-corrected counts'!N294),"")</f>
        <v>3.8214564239415618</v>
      </c>
      <c r="O294">
        <f>IFERROR(IF(OR(HLOOKUP($A294,'Z-scores'!$C$2:$UD$20,13,FALSE)&gt;2,HLOOKUP($A294,'Z-scores'!$C$2:$UD$20,13,FALSE)&lt;-2),"",'Total-corrected counts'!O294),"")</f>
        <v>6.5085696728249047</v>
      </c>
      <c r="P294">
        <f>IFERROR(IF(OR(HLOOKUP($A294,'Z-scores'!$C$2:$UD$20,14,FALSE)&gt;2,HLOOKUP($A294,'Z-scores'!$C$2:$UD$20,14,FALSE)&lt;-2),"",'Total-corrected counts'!P294),"")</f>
        <v>7.9748735922702707</v>
      </c>
      <c r="Q294">
        <f>IFERROR(IF(OR(HLOOKUP($A294,'Z-scores'!$C$2:$UD$20,15,FALSE)&gt;2,HLOOKUP($A294,'Z-scores'!$C$2:$UD$20,15,FALSE)&lt;-2),"",'Total-corrected counts'!Q294),"")</f>
        <v>4.1247045424405773</v>
      </c>
      <c r="R294">
        <f>IFERROR(IF(OR(HLOOKUP($A294,'Z-scores'!$C$2:$UD$20,16,FALSE)&gt;2,HLOOKUP($A294,'Z-scores'!$C$2:$UD$20,16,FALSE)&lt;-2),"",'Total-corrected counts'!R294),"")</f>
        <v>7.1724657454656198</v>
      </c>
      <c r="S294">
        <f>IFERROR(IF(OR(HLOOKUP($A294,'Z-scores'!$C$2:$UD$20,17,FALSE)&gt;2,HLOOKUP($A294,'Z-scores'!$C$2:$UD$20,17,FALSE)&lt;-2),"",'Total-corrected counts'!S294),"")</f>
        <v>5.471902756471013</v>
      </c>
      <c r="T294">
        <f>IFERROR(IF(OR(HLOOKUP($A294,'Z-scores'!$C$2:$UD$20,18,FALSE)&gt;2,HLOOKUP($A294,'Z-scores'!$C$2:$UD$20,18,FALSE)&lt;-2),"",'Total-corrected counts'!T294),"")</f>
        <v>12.199249832045538</v>
      </c>
      <c r="U294">
        <f>IFERROR(IF(OR(HLOOKUP($A294,'Z-scores'!$C$2:$UD$20,19,FALSE)&gt;2,HLOOKUP($A294,'Z-scores'!$C$2:$UD$20,19,FALSE)&lt;-2),"",'Total-corrected counts'!U294),"")</f>
        <v>7.6287845584374443</v>
      </c>
      <c r="V294">
        <f t="shared" si="16"/>
        <v>1</v>
      </c>
      <c r="W294">
        <f t="shared" si="17"/>
        <v>0.91998991963901999</v>
      </c>
      <c r="X294">
        <f t="shared" si="18"/>
        <v>6.7378893163202243</v>
      </c>
      <c r="Y294">
        <f t="shared" si="19"/>
        <v>6.8627508904871162</v>
      </c>
    </row>
    <row r="295" spans="1:25" x14ac:dyDescent="0.25">
      <c r="A295">
        <v>302</v>
      </c>
      <c r="B295" t="s">
        <v>734</v>
      </c>
      <c r="C295">
        <v>78700</v>
      </c>
      <c r="D295">
        <v>339</v>
      </c>
      <c r="E295" t="str">
        <f>IFERROR(IF(OR(HLOOKUP($A295,'Z-scores'!$C$2:$UD$20,3,FALSE)&gt;2,HLOOKUP(A295,'Z-scores'!$C$2:$UD$20,3,FALSE)&lt;-2),"",'Total-corrected counts'!E295),"")</f>
        <v/>
      </c>
      <c r="F295" t="str">
        <f>IFERROR(IF(OR(HLOOKUP($A295,'Z-scores'!$C$2:$UD$20,4,FALSE)&gt;2,HLOOKUP($A295,'Z-scores'!$C$2:$UD$20,4,FALSE)&lt;-2),"",'Total-corrected counts'!F295),"")</f>
        <v/>
      </c>
      <c r="G295" t="str">
        <f>IFERROR(IF(OR(HLOOKUP($A295,'Z-scores'!$C$2:$UD$20,5,FALSE)&gt;2,HLOOKUP($A295,'Z-scores'!$C$2:$UD$20,5,FALSE)&lt;-2),"",'Total-corrected counts'!G295),"")</f>
        <v/>
      </c>
      <c r="H295" t="str">
        <f>IFERROR(IF(OR(HLOOKUP($A295,'Z-scores'!$C$2:$UD$20,6,FALSE)&gt;2,HLOOKUP($A295,'Z-scores'!$C$2:$UD$20,6,FALSE)&lt;-2),"",'Total-corrected counts'!H295),"")</f>
        <v/>
      </c>
      <c r="I295" t="str">
        <f>IFERROR(IF(OR(HLOOKUP($A295,'Z-scores'!$C$2:$UD$20,7,FALSE)&gt;2,HLOOKUP($A295,'Z-scores'!$C$2:$UD$20,7,FALSE)&lt;-2),"",'Total-corrected counts'!I295),"")</f>
        <v/>
      </c>
      <c r="J295" t="str">
        <f>IFERROR(IF(OR(HLOOKUP($A295,'Z-scores'!$C$2:$UD$20,8,FALSE)&gt;2,HLOOKUP($A295,'Z-scores'!$C$2:$UD$20,8,FALSE)&lt;-2),"",'Total-corrected counts'!J295),"")</f>
        <v/>
      </c>
      <c r="K295" t="str">
        <f>IFERROR(IF(OR(HLOOKUP($A295,'Z-scores'!$C$2:$UD$20,9,FALSE)&gt;2,HLOOKUP($A295,'Z-scores'!$C$2:$UD$20,9,FALSE)&lt;-2),"",'Total-corrected counts'!K295),"")</f>
        <v/>
      </c>
      <c r="L295" t="str">
        <f>IFERROR(IF(OR(HLOOKUP($A295,'Z-scores'!$C$2:$UD$20,10,FALSE)&gt;2,HLOOKUP($A295,'Z-scores'!$C$2:$UD$20,10,FALSE)&lt;-2),"",'Total-corrected counts'!L295),"")</f>
        <v/>
      </c>
      <c r="M295" t="str">
        <f>IFERROR(IF(OR(HLOOKUP($A295,'Z-scores'!$C$2:$UD$20,11,FALSE)&gt;2,HLOOKUP($A295,'Z-scores'!$C$2:$UD$20,11,FALSE)&lt;-2),"",'Total-corrected counts'!M295),"")</f>
        <v/>
      </c>
      <c r="N295" t="str">
        <f>IFERROR(IF(OR(HLOOKUP($A295,'Z-scores'!$C$2:$UD$20,12,FALSE)&gt;2,HLOOKUP($A295,'Z-scores'!$C$2:$UD$20,12,FALSE)&lt;-2),"",'Total-corrected counts'!N295),"")</f>
        <v/>
      </c>
      <c r="O295" t="str">
        <f>IFERROR(IF(OR(HLOOKUP($A295,'Z-scores'!$C$2:$UD$20,13,FALSE)&gt;2,HLOOKUP($A295,'Z-scores'!$C$2:$UD$20,13,FALSE)&lt;-2),"",'Total-corrected counts'!O295),"")</f>
        <v/>
      </c>
      <c r="P295" t="str">
        <f>IFERROR(IF(OR(HLOOKUP($A295,'Z-scores'!$C$2:$UD$20,14,FALSE)&gt;2,HLOOKUP($A295,'Z-scores'!$C$2:$UD$20,14,FALSE)&lt;-2),"",'Total-corrected counts'!P295),"")</f>
        <v/>
      </c>
      <c r="Q295" t="str">
        <f>IFERROR(IF(OR(HLOOKUP($A295,'Z-scores'!$C$2:$UD$20,15,FALSE)&gt;2,HLOOKUP($A295,'Z-scores'!$C$2:$UD$20,15,FALSE)&lt;-2),"",'Total-corrected counts'!Q295),"")</f>
        <v/>
      </c>
      <c r="R295" t="str">
        <f>IFERROR(IF(OR(HLOOKUP($A295,'Z-scores'!$C$2:$UD$20,16,FALSE)&gt;2,HLOOKUP($A295,'Z-scores'!$C$2:$UD$20,16,FALSE)&lt;-2),"",'Total-corrected counts'!R295),"")</f>
        <v/>
      </c>
      <c r="S295" t="str">
        <f>IFERROR(IF(OR(HLOOKUP($A295,'Z-scores'!$C$2:$UD$20,17,FALSE)&gt;2,HLOOKUP($A295,'Z-scores'!$C$2:$UD$20,17,FALSE)&lt;-2),"",'Total-corrected counts'!S295),"")</f>
        <v/>
      </c>
      <c r="T295" t="str">
        <f>IFERROR(IF(OR(HLOOKUP($A295,'Z-scores'!$C$2:$UD$20,18,FALSE)&gt;2,HLOOKUP($A295,'Z-scores'!$C$2:$UD$20,18,FALSE)&lt;-2),"",'Total-corrected counts'!T295),"")</f>
        <v/>
      </c>
      <c r="U295" t="str">
        <f>IFERROR(IF(OR(HLOOKUP($A295,'Z-scores'!$C$2:$UD$20,19,FALSE)&gt;2,HLOOKUP($A295,'Z-scores'!$C$2:$UD$20,19,FALSE)&lt;-2),"",'Total-corrected counts'!U295),"")</f>
        <v/>
      </c>
      <c r="V295">
        <f t="shared" si="16"/>
        <v>1</v>
      </c>
      <c r="W295" t="str">
        <f t="shared" si="17"/>
        <v/>
      </c>
      <c r="X295" t="str">
        <f t="shared" si="18"/>
        <v/>
      </c>
      <c r="Y295" t="str">
        <f t="shared" si="19"/>
        <v/>
      </c>
    </row>
    <row r="296" spans="1:25" x14ac:dyDescent="0.25">
      <c r="A296">
        <v>303</v>
      </c>
      <c r="B296" t="s">
        <v>164</v>
      </c>
      <c r="C296">
        <v>47200</v>
      </c>
      <c r="D296">
        <v>295</v>
      </c>
      <c r="E296" t="str">
        <f>IFERROR(IF(OR(HLOOKUP($A296,'Z-scores'!$C$2:$UD$20,3,FALSE)&gt;2,HLOOKUP(A296,'Z-scores'!$C$2:$UD$20,3,FALSE)&lt;-2),"",'Total-corrected counts'!E296),"")</f>
        <v/>
      </c>
      <c r="F296">
        <f>IFERROR(IF(OR(HLOOKUP($A296,'Z-scores'!$C$2:$UD$20,4,FALSE)&gt;2,HLOOKUP($A296,'Z-scores'!$C$2:$UD$20,4,FALSE)&lt;-2),"",'Total-corrected counts'!F296),"")</f>
        <v>3.9866520981602336</v>
      </c>
      <c r="G296">
        <f>IFERROR(IF(OR(HLOOKUP($A296,'Z-scores'!$C$2:$UD$20,5,FALSE)&gt;2,HLOOKUP($A296,'Z-scores'!$C$2:$UD$20,5,FALSE)&lt;-2),"",'Total-corrected counts'!G296),"")</f>
        <v>3.243469747089943</v>
      </c>
      <c r="H296">
        <f>IFERROR(IF(OR(HLOOKUP($A296,'Z-scores'!$C$2:$UD$20,6,FALSE)&gt;2,HLOOKUP($A296,'Z-scores'!$C$2:$UD$20,6,FALSE)&lt;-2),"",'Total-corrected counts'!H296),"")</f>
        <v>18.372177598647493</v>
      </c>
      <c r="I296">
        <f>IFERROR(IF(OR(HLOOKUP($A296,'Z-scores'!$C$2:$UD$20,7,FALSE)&gt;2,HLOOKUP($A296,'Z-scores'!$C$2:$UD$20,7,FALSE)&lt;-2),"",'Total-corrected counts'!I296),"")</f>
        <v>12.560068218409736</v>
      </c>
      <c r="J296">
        <f>IFERROR(IF(OR(HLOOKUP($A296,'Z-scores'!$C$2:$UD$20,8,FALSE)&gt;2,HLOOKUP($A296,'Z-scores'!$C$2:$UD$20,8,FALSE)&lt;-2),"",'Total-corrected counts'!J296),"")</f>
        <v>3.7621715865812266</v>
      </c>
      <c r="K296">
        <f>IFERROR(IF(OR(HLOOKUP($A296,'Z-scores'!$C$2:$UD$20,9,FALSE)&gt;2,HLOOKUP($A296,'Z-scores'!$C$2:$UD$20,9,FALSE)&lt;-2),"",'Total-corrected counts'!K296),"")</f>
        <v>10.252522437148112</v>
      </c>
      <c r="L296">
        <f>IFERROR(IF(OR(HLOOKUP($A296,'Z-scores'!$C$2:$UD$20,10,FALSE)&gt;2,HLOOKUP($A296,'Z-scores'!$C$2:$UD$20,10,FALSE)&lt;-2),"",'Total-corrected counts'!L296),"")</f>
        <v>57.455500540643513</v>
      </c>
      <c r="M296">
        <f>IFERROR(IF(OR(HLOOKUP($A296,'Z-scores'!$C$2:$UD$20,11,FALSE)&gt;2,HLOOKUP($A296,'Z-scores'!$C$2:$UD$20,11,FALSE)&lt;-2),"",'Total-corrected counts'!M296),"")</f>
        <v>17.753256914001991</v>
      </c>
      <c r="N296">
        <f>IFERROR(IF(OR(HLOOKUP($A296,'Z-scores'!$C$2:$UD$20,12,FALSE)&gt;2,HLOOKUP($A296,'Z-scores'!$C$2:$UD$20,12,FALSE)&lt;-2),"",'Total-corrected counts'!N296),"")</f>
        <v>22.635485292891268</v>
      </c>
      <c r="O296">
        <f>IFERROR(IF(OR(HLOOKUP($A296,'Z-scores'!$C$2:$UD$20,13,FALSE)&gt;2,HLOOKUP($A296,'Z-scores'!$C$2:$UD$20,13,FALSE)&lt;-2),"",'Total-corrected counts'!O296),"")</f>
        <v>9.6215101833538785</v>
      </c>
      <c r="P296">
        <f>IFERROR(IF(OR(HLOOKUP($A296,'Z-scores'!$C$2:$UD$20,14,FALSE)&gt;2,HLOOKUP($A296,'Z-scores'!$C$2:$UD$20,14,FALSE)&lt;-2),"",'Total-corrected counts'!P296),"")</f>
        <v>12.445247535204196</v>
      </c>
      <c r="Q296">
        <f>IFERROR(IF(OR(HLOOKUP($A296,'Z-scores'!$C$2:$UD$20,15,FALSE)&gt;2,HLOOKUP($A296,'Z-scores'!$C$2:$UD$20,15,FALSE)&lt;-2),"",'Total-corrected counts'!Q296),"")</f>
        <v>1.3261461413047719</v>
      </c>
      <c r="R296">
        <f>IFERROR(IF(OR(HLOOKUP($A296,'Z-scores'!$C$2:$UD$20,16,FALSE)&gt;2,HLOOKUP($A296,'Z-scores'!$C$2:$UD$20,16,FALSE)&lt;-2),"",'Total-corrected counts'!R296),"")</f>
        <v>10.710615048955082</v>
      </c>
      <c r="S296">
        <f>IFERROR(IF(OR(HLOOKUP($A296,'Z-scores'!$C$2:$UD$20,17,FALSE)&gt;2,HLOOKUP($A296,'Z-scores'!$C$2:$UD$20,17,FALSE)&lt;-2),"",'Total-corrected counts'!S296),"")</f>
        <v>4.7444871122576053</v>
      </c>
      <c r="T296">
        <f>IFERROR(IF(OR(HLOOKUP($A296,'Z-scores'!$C$2:$UD$20,18,FALSE)&gt;2,HLOOKUP($A296,'Z-scores'!$C$2:$UD$20,18,FALSE)&lt;-2),"",'Total-corrected counts'!T296),"")</f>
        <v>39.570242765071661</v>
      </c>
      <c r="U296">
        <f>IFERROR(IF(OR(HLOOKUP($A296,'Z-scores'!$C$2:$UD$20,19,FALSE)&gt;2,HLOOKUP($A296,'Z-scores'!$C$2:$UD$20,19,FALSE)&lt;-2),"",'Total-corrected counts'!U296),"")</f>
        <v>11.989949792356462</v>
      </c>
      <c r="V296">
        <f t="shared" si="16"/>
        <v>1</v>
      </c>
      <c r="W296">
        <f t="shared" si="17"/>
        <v>0.81708181088784737</v>
      </c>
      <c r="X296">
        <f t="shared" si="18"/>
        <v>15.923227392585281</v>
      </c>
      <c r="Y296">
        <f t="shared" si="19"/>
        <v>14.130460483924367</v>
      </c>
    </row>
    <row r="297" spans="1:25" x14ac:dyDescent="0.25">
      <c r="A297">
        <v>304</v>
      </c>
      <c r="B297" t="s">
        <v>165</v>
      </c>
      <c r="C297">
        <v>20400</v>
      </c>
      <c r="D297">
        <v>972</v>
      </c>
      <c r="E297" t="str">
        <f>IFERROR(IF(OR(HLOOKUP($A297,'Z-scores'!$C$2:$UD$20,3,FALSE)&gt;2,HLOOKUP(A297,'Z-scores'!$C$2:$UD$20,3,FALSE)&lt;-2),"",'Total-corrected counts'!E297),"")</f>
        <v/>
      </c>
      <c r="F297">
        <f>IFERROR(IF(OR(HLOOKUP($A297,'Z-scores'!$C$2:$UD$20,4,FALSE)&gt;2,HLOOKUP($A297,'Z-scores'!$C$2:$UD$20,4,FALSE)&lt;-2),"",'Total-corrected counts'!F297),"")</f>
        <v>0.15585676926963879</v>
      </c>
      <c r="G297" t="str">
        <f>IFERROR(IF(OR(HLOOKUP($A297,'Z-scores'!$C$2:$UD$20,5,FALSE)&gt;2,HLOOKUP($A297,'Z-scores'!$C$2:$UD$20,5,FALSE)&lt;-2),"",'Total-corrected counts'!G297),"")</f>
        <v/>
      </c>
      <c r="H297">
        <f>IFERROR(IF(OR(HLOOKUP($A297,'Z-scores'!$C$2:$UD$20,6,FALSE)&gt;2,HLOOKUP($A297,'Z-scores'!$C$2:$UD$20,6,FALSE)&lt;-2),"",'Total-corrected counts'!H297),"")</f>
        <v>3.5948599784587612</v>
      </c>
      <c r="I297">
        <f>IFERROR(IF(OR(HLOOKUP($A297,'Z-scores'!$C$2:$UD$20,7,FALSE)&gt;2,HLOOKUP($A297,'Z-scores'!$C$2:$UD$20,7,FALSE)&lt;-2),"",'Total-corrected counts'!I297),"")</f>
        <v>1.372987849365378</v>
      </c>
      <c r="J297">
        <f>IFERROR(IF(OR(HLOOKUP($A297,'Z-scores'!$C$2:$UD$20,8,FALSE)&gt;2,HLOOKUP($A297,'Z-scores'!$C$2:$UD$20,8,FALSE)&lt;-2),"",'Total-corrected counts'!J297),"")</f>
        <v>0.70509899984418789</v>
      </c>
      <c r="K297">
        <f>IFERROR(IF(OR(HLOOKUP($A297,'Z-scores'!$C$2:$UD$20,9,FALSE)&gt;2,HLOOKUP($A297,'Z-scores'!$C$2:$UD$20,9,FALSE)&lt;-2),"",'Total-corrected counts'!K297),"")</f>
        <v>3.9377891744244384</v>
      </c>
      <c r="L297">
        <f>IFERROR(IF(OR(HLOOKUP($A297,'Z-scores'!$C$2:$UD$20,10,FALSE)&gt;2,HLOOKUP($A297,'Z-scores'!$C$2:$UD$20,10,FALSE)&lt;-2),"",'Total-corrected counts'!L297),"")</f>
        <v>0</v>
      </c>
      <c r="M297">
        <f>IFERROR(IF(OR(HLOOKUP($A297,'Z-scores'!$C$2:$UD$20,11,FALSE)&gt;2,HLOOKUP($A297,'Z-scores'!$C$2:$UD$20,11,FALSE)&lt;-2),"",'Total-corrected counts'!M297),"")</f>
        <v>0.30410458248744648</v>
      </c>
      <c r="N297">
        <f>IFERROR(IF(OR(HLOOKUP($A297,'Z-scores'!$C$2:$UD$20,12,FALSE)&gt;2,HLOOKUP($A297,'Z-scores'!$C$2:$UD$20,12,FALSE)&lt;-2),"",'Total-corrected counts'!N297),"")</f>
        <v>3.6015164858729829</v>
      </c>
      <c r="O297">
        <f>IFERROR(IF(OR(HLOOKUP($A297,'Z-scores'!$C$2:$UD$20,13,FALSE)&gt;2,HLOOKUP($A297,'Z-scores'!$C$2:$UD$20,13,FALSE)&lt;-2),"",'Total-corrected counts'!O297),"")</f>
        <v>1.161042676899996</v>
      </c>
      <c r="P297">
        <f>IFERROR(IF(OR(HLOOKUP($A297,'Z-scores'!$C$2:$UD$20,14,FALSE)&gt;2,HLOOKUP($A297,'Z-scores'!$C$2:$UD$20,14,FALSE)&lt;-2),"",'Total-corrected counts'!P297),"")</f>
        <v>8.8638198447848566</v>
      </c>
      <c r="Q297">
        <f>IFERROR(IF(OR(HLOOKUP($A297,'Z-scores'!$C$2:$UD$20,15,FALSE)&gt;2,HLOOKUP($A297,'Z-scores'!$C$2:$UD$20,15,FALSE)&lt;-2),"",'Total-corrected counts'!Q297),"")</f>
        <v>0</v>
      </c>
      <c r="R297">
        <f>IFERROR(IF(OR(HLOOKUP($A297,'Z-scores'!$C$2:$UD$20,16,FALSE)&gt;2,HLOOKUP($A297,'Z-scores'!$C$2:$UD$20,16,FALSE)&lt;-2),"",'Total-corrected counts'!R297),"")</f>
        <v>0</v>
      </c>
      <c r="S297">
        <f>IFERROR(IF(OR(HLOOKUP($A297,'Z-scores'!$C$2:$UD$20,17,FALSE)&gt;2,HLOOKUP($A297,'Z-scores'!$C$2:$UD$20,17,FALSE)&lt;-2),"",'Total-corrected counts'!S297),"")</f>
        <v>0.96626854231333381</v>
      </c>
      <c r="T297">
        <f>IFERROR(IF(OR(HLOOKUP($A297,'Z-scores'!$C$2:$UD$20,18,FALSE)&gt;2,HLOOKUP($A297,'Z-scores'!$C$2:$UD$20,18,FALSE)&lt;-2),"",'Total-corrected counts'!T297),"")</f>
        <v>0.70446372269558744</v>
      </c>
      <c r="U297">
        <f>IFERROR(IF(OR(HLOOKUP($A297,'Z-scores'!$C$2:$UD$20,19,FALSE)&gt;2,HLOOKUP($A297,'Z-scores'!$C$2:$UD$20,19,FALSE)&lt;-2),"",'Total-corrected counts'!U297),"")</f>
        <v>2.2044496903789654</v>
      </c>
      <c r="V297">
        <f t="shared" si="16"/>
        <v>1</v>
      </c>
      <c r="W297">
        <f t="shared" si="17"/>
        <v>0.56309483924927439</v>
      </c>
      <c r="X297">
        <f t="shared" si="18"/>
        <v>1.4386710505499789</v>
      </c>
      <c r="Y297">
        <f t="shared" si="19"/>
        <v>2.1876951203682151</v>
      </c>
    </row>
    <row r="298" spans="1:25" x14ac:dyDescent="0.25">
      <c r="A298">
        <v>305</v>
      </c>
      <c r="B298" t="s">
        <v>166</v>
      </c>
      <c r="C298">
        <v>16800</v>
      </c>
      <c r="D298">
        <v>385</v>
      </c>
      <c r="E298">
        <f>IFERROR(IF(OR(HLOOKUP($A298,'Z-scores'!$C$2:$UD$20,3,FALSE)&gt;2,HLOOKUP(A298,'Z-scores'!$C$2:$UD$20,3,FALSE)&lt;-2),"",'Total-corrected counts'!E298),"")</f>
        <v>0.7938233446074926</v>
      </c>
      <c r="F298">
        <f>IFERROR(IF(OR(HLOOKUP($A298,'Z-scores'!$C$2:$UD$20,4,FALSE)&gt;2,HLOOKUP($A298,'Z-scores'!$C$2:$UD$20,4,FALSE)&lt;-2),"",'Total-corrected counts'!F298),"")</f>
        <v>6.5623902850374227E-2</v>
      </c>
      <c r="G298">
        <f>IFERROR(IF(OR(HLOOKUP($A298,'Z-scores'!$C$2:$UD$20,5,FALSE)&gt;2,HLOOKUP($A298,'Z-scores'!$C$2:$UD$20,5,FALSE)&lt;-2),"",'Total-corrected counts'!G298),"")</f>
        <v>2.3973472043708273</v>
      </c>
      <c r="H298">
        <f>IFERROR(IF(OR(HLOOKUP($A298,'Z-scores'!$C$2:$UD$20,6,FALSE)&gt;2,HLOOKUP($A298,'Z-scores'!$C$2:$UD$20,6,FALSE)&lt;-2),"",'Total-corrected counts'!H298),"")</f>
        <v>1.5496289615880485</v>
      </c>
      <c r="I298">
        <f>IFERROR(IF(OR(HLOOKUP($A298,'Z-scores'!$C$2:$UD$20,7,FALSE)&gt;2,HLOOKUP($A298,'Z-scores'!$C$2:$UD$20,7,FALSE)&lt;-2),"",'Total-corrected counts'!I298),"")</f>
        <v>0.48639479865410251</v>
      </c>
      <c r="J298">
        <f>IFERROR(IF(OR(HLOOKUP($A298,'Z-scores'!$C$2:$UD$20,8,FALSE)&gt;2,HLOOKUP($A298,'Z-scores'!$C$2:$UD$20,8,FALSE)&lt;-2),"",'Total-corrected counts'!J298),"")</f>
        <v>4.5215089710288137</v>
      </c>
      <c r="K298" t="str">
        <f>IFERROR(IF(OR(HLOOKUP($A298,'Z-scores'!$C$2:$UD$20,9,FALSE)&gt;2,HLOOKUP($A298,'Z-scores'!$C$2:$UD$20,9,FALSE)&lt;-2),"",'Total-corrected counts'!K298),"")</f>
        <v/>
      </c>
      <c r="L298">
        <f>IFERROR(IF(OR(HLOOKUP($A298,'Z-scores'!$C$2:$UD$20,10,FALSE)&gt;2,HLOOKUP($A298,'Z-scores'!$C$2:$UD$20,10,FALSE)&lt;-2),"",'Total-corrected counts'!L298),"")</f>
        <v>2.0549745377189255</v>
      </c>
      <c r="M298">
        <f>IFERROR(IF(OR(HLOOKUP($A298,'Z-scores'!$C$2:$UD$20,11,FALSE)&gt;2,HLOOKUP($A298,'Z-scores'!$C$2:$UD$20,11,FALSE)&lt;-2),"",'Total-corrected counts'!M298),"")</f>
        <v>7.0957735913737512</v>
      </c>
      <c r="N298">
        <f>IFERROR(IF(OR(HLOOKUP($A298,'Z-scores'!$C$2:$UD$20,12,FALSE)&gt;2,HLOOKUP($A298,'Z-scores'!$C$2:$UD$20,12,FALSE)&lt;-2),"",'Total-corrected counts'!N298),"")</f>
        <v>11.675145045807074</v>
      </c>
      <c r="O298">
        <f>IFERROR(IF(OR(HLOOKUP($A298,'Z-scores'!$C$2:$UD$20,13,FALSE)&gt;2,HLOOKUP($A298,'Z-scores'!$C$2:$UD$20,13,FALSE)&lt;-2),"",'Total-corrected counts'!O298),"")</f>
        <v>6.3975134167736005</v>
      </c>
      <c r="P298">
        <f>IFERROR(IF(OR(HLOOKUP($A298,'Z-scores'!$C$2:$UD$20,14,FALSE)&gt;2,HLOOKUP($A298,'Z-scores'!$C$2:$UD$20,14,FALSE)&lt;-2),"",'Total-corrected counts'!P298),"")</f>
        <v>8.128729674436256</v>
      </c>
      <c r="Q298">
        <f>IFERROR(IF(OR(HLOOKUP($A298,'Z-scores'!$C$2:$UD$20,15,FALSE)&gt;2,HLOOKUP($A298,'Z-scores'!$C$2:$UD$20,15,FALSE)&lt;-2),"",'Total-corrected counts'!Q298),"")</f>
        <v>1.9307127645466529</v>
      </c>
      <c r="R298">
        <f>IFERROR(IF(OR(HLOOKUP($A298,'Z-scores'!$C$2:$UD$20,16,FALSE)&gt;2,HLOOKUP($A298,'Z-scores'!$C$2:$UD$20,16,FALSE)&lt;-2),"",'Total-corrected counts'!R298),"")</f>
        <v>3.4820518060388959</v>
      </c>
      <c r="S298">
        <f>IFERROR(IF(OR(HLOOKUP($A298,'Z-scores'!$C$2:$UD$20,17,FALSE)&gt;2,HLOOKUP($A298,'Z-scores'!$C$2:$UD$20,17,FALSE)&lt;-2),"",'Total-corrected counts'!S298),"")</f>
        <v>2.0791059084607122</v>
      </c>
      <c r="T298">
        <f>IFERROR(IF(OR(HLOOKUP($A298,'Z-scores'!$C$2:$UD$20,18,FALSE)&gt;2,HLOOKUP($A298,'Z-scores'!$C$2:$UD$20,18,FALSE)&lt;-2),"",'Total-corrected counts'!T298),"")</f>
        <v>4.7594256386994571</v>
      </c>
      <c r="U298">
        <f>IFERROR(IF(OR(HLOOKUP($A298,'Z-scores'!$C$2:$UD$20,19,FALSE)&gt;2,HLOOKUP($A298,'Z-scores'!$C$2:$UD$20,19,FALSE)&lt;-2),"",'Total-corrected counts'!U298),"")</f>
        <v>8.0063182652543148</v>
      </c>
      <c r="V298">
        <f t="shared" si="16"/>
        <v>1</v>
      </c>
      <c r="W298">
        <f t="shared" si="17"/>
        <v>3.3801481871260246E-2</v>
      </c>
      <c r="X298">
        <f t="shared" si="18"/>
        <v>2.3706344140240421</v>
      </c>
      <c r="Y298">
        <f t="shared" si="19"/>
        <v>5.8073753150021208</v>
      </c>
    </row>
    <row r="299" spans="1:25" x14ac:dyDescent="0.25">
      <c r="A299">
        <v>306</v>
      </c>
      <c r="B299" t="s">
        <v>735</v>
      </c>
      <c r="C299">
        <v>32600</v>
      </c>
      <c r="D299">
        <v>589</v>
      </c>
      <c r="E299" t="str">
        <f>IFERROR(IF(OR(HLOOKUP($A299,'Z-scores'!$C$2:$UD$20,3,FALSE)&gt;2,HLOOKUP(A299,'Z-scores'!$C$2:$UD$20,3,FALSE)&lt;-2),"",'Total-corrected counts'!E299),"")</f>
        <v/>
      </c>
      <c r="F299" t="str">
        <f>IFERROR(IF(OR(HLOOKUP($A299,'Z-scores'!$C$2:$UD$20,4,FALSE)&gt;2,HLOOKUP($A299,'Z-scores'!$C$2:$UD$20,4,FALSE)&lt;-2),"",'Total-corrected counts'!F299),"")</f>
        <v/>
      </c>
      <c r="G299" t="str">
        <f>IFERROR(IF(OR(HLOOKUP($A299,'Z-scores'!$C$2:$UD$20,5,FALSE)&gt;2,HLOOKUP($A299,'Z-scores'!$C$2:$UD$20,5,FALSE)&lt;-2),"",'Total-corrected counts'!G299),"")</f>
        <v/>
      </c>
      <c r="H299" t="str">
        <f>IFERROR(IF(OR(HLOOKUP($A299,'Z-scores'!$C$2:$UD$20,6,FALSE)&gt;2,HLOOKUP($A299,'Z-scores'!$C$2:$UD$20,6,FALSE)&lt;-2),"",'Total-corrected counts'!H299),"")</f>
        <v/>
      </c>
      <c r="I299" t="str">
        <f>IFERROR(IF(OR(HLOOKUP($A299,'Z-scores'!$C$2:$UD$20,7,FALSE)&gt;2,HLOOKUP($A299,'Z-scores'!$C$2:$UD$20,7,FALSE)&lt;-2),"",'Total-corrected counts'!I299),"")</f>
        <v/>
      </c>
      <c r="J299" t="str">
        <f>IFERROR(IF(OR(HLOOKUP($A299,'Z-scores'!$C$2:$UD$20,8,FALSE)&gt;2,HLOOKUP($A299,'Z-scores'!$C$2:$UD$20,8,FALSE)&lt;-2),"",'Total-corrected counts'!J299),"")</f>
        <v/>
      </c>
      <c r="K299" t="str">
        <f>IFERROR(IF(OR(HLOOKUP($A299,'Z-scores'!$C$2:$UD$20,9,FALSE)&gt;2,HLOOKUP($A299,'Z-scores'!$C$2:$UD$20,9,FALSE)&lt;-2),"",'Total-corrected counts'!K299),"")</f>
        <v/>
      </c>
      <c r="L299" t="str">
        <f>IFERROR(IF(OR(HLOOKUP($A299,'Z-scores'!$C$2:$UD$20,10,FALSE)&gt;2,HLOOKUP($A299,'Z-scores'!$C$2:$UD$20,10,FALSE)&lt;-2),"",'Total-corrected counts'!L299),"")</f>
        <v/>
      </c>
      <c r="M299" t="str">
        <f>IFERROR(IF(OR(HLOOKUP($A299,'Z-scores'!$C$2:$UD$20,11,FALSE)&gt;2,HLOOKUP($A299,'Z-scores'!$C$2:$UD$20,11,FALSE)&lt;-2),"",'Total-corrected counts'!M299),"")</f>
        <v/>
      </c>
      <c r="N299" t="str">
        <f>IFERROR(IF(OR(HLOOKUP($A299,'Z-scores'!$C$2:$UD$20,12,FALSE)&gt;2,HLOOKUP($A299,'Z-scores'!$C$2:$UD$20,12,FALSE)&lt;-2),"",'Total-corrected counts'!N299),"")</f>
        <v/>
      </c>
      <c r="O299" t="str">
        <f>IFERROR(IF(OR(HLOOKUP($A299,'Z-scores'!$C$2:$UD$20,13,FALSE)&gt;2,HLOOKUP($A299,'Z-scores'!$C$2:$UD$20,13,FALSE)&lt;-2),"",'Total-corrected counts'!O299),"")</f>
        <v/>
      </c>
      <c r="P299" t="str">
        <f>IFERROR(IF(OR(HLOOKUP($A299,'Z-scores'!$C$2:$UD$20,14,FALSE)&gt;2,HLOOKUP($A299,'Z-scores'!$C$2:$UD$20,14,FALSE)&lt;-2),"",'Total-corrected counts'!P299),"")</f>
        <v/>
      </c>
      <c r="Q299" t="str">
        <f>IFERROR(IF(OR(HLOOKUP($A299,'Z-scores'!$C$2:$UD$20,15,FALSE)&gt;2,HLOOKUP($A299,'Z-scores'!$C$2:$UD$20,15,FALSE)&lt;-2),"",'Total-corrected counts'!Q299),"")</f>
        <v/>
      </c>
      <c r="R299" t="str">
        <f>IFERROR(IF(OR(HLOOKUP($A299,'Z-scores'!$C$2:$UD$20,16,FALSE)&gt;2,HLOOKUP($A299,'Z-scores'!$C$2:$UD$20,16,FALSE)&lt;-2),"",'Total-corrected counts'!R299),"")</f>
        <v/>
      </c>
      <c r="S299" t="str">
        <f>IFERROR(IF(OR(HLOOKUP($A299,'Z-scores'!$C$2:$UD$20,17,FALSE)&gt;2,HLOOKUP($A299,'Z-scores'!$C$2:$UD$20,17,FALSE)&lt;-2),"",'Total-corrected counts'!S299),"")</f>
        <v/>
      </c>
      <c r="T299" t="str">
        <f>IFERROR(IF(OR(HLOOKUP($A299,'Z-scores'!$C$2:$UD$20,18,FALSE)&gt;2,HLOOKUP($A299,'Z-scores'!$C$2:$UD$20,18,FALSE)&lt;-2),"",'Total-corrected counts'!T299),"")</f>
        <v/>
      </c>
      <c r="U299" t="str">
        <f>IFERROR(IF(OR(HLOOKUP($A299,'Z-scores'!$C$2:$UD$20,19,FALSE)&gt;2,HLOOKUP($A299,'Z-scores'!$C$2:$UD$20,19,FALSE)&lt;-2),"",'Total-corrected counts'!U299),"")</f>
        <v/>
      </c>
      <c r="V299">
        <f t="shared" si="16"/>
        <v>1</v>
      </c>
      <c r="W299" t="str">
        <f t="shared" si="17"/>
        <v/>
      </c>
      <c r="X299" t="str">
        <f t="shared" si="18"/>
        <v/>
      </c>
      <c r="Y299" t="str">
        <f t="shared" si="19"/>
        <v/>
      </c>
    </row>
    <row r="300" spans="1:25" x14ac:dyDescent="0.25">
      <c r="A300">
        <v>307</v>
      </c>
      <c r="B300" t="s">
        <v>167</v>
      </c>
      <c r="C300">
        <v>94200</v>
      </c>
      <c r="D300">
        <v>370</v>
      </c>
      <c r="E300">
        <f>IFERROR(IF(OR(HLOOKUP($A300,'Z-scores'!$C$2:$UD$20,3,FALSE)&gt;2,HLOOKUP(A300,'Z-scores'!$C$2:$UD$20,3,FALSE)&lt;-2),"",'Total-corrected counts'!E300),"")</f>
        <v>2.2208375452666087</v>
      </c>
      <c r="F300">
        <f>IFERROR(IF(OR(HLOOKUP($A300,'Z-scores'!$C$2:$UD$20,4,FALSE)&gt;2,HLOOKUP($A300,'Z-scores'!$C$2:$UD$20,4,FALSE)&lt;-2),"",'Total-corrected counts'!F300),"")</f>
        <v>10.425997565353205</v>
      </c>
      <c r="G300">
        <f>IFERROR(IF(OR(HLOOKUP($A300,'Z-scores'!$C$2:$UD$20,5,FALSE)&gt;2,HLOOKUP($A300,'Z-scores'!$C$2:$UD$20,5,FALSE)&lt;-2),"",'Total-corrected counts'!G300),"")</f>
        <v>6.4970123815932084</v>
      </c>
      <c r="H300">
        <f>IFERROR(IF(OR(HLOOKUP($A300,'Z-scores'!$C$2:$UD$20,6,FALSE)&gt;2,HLOOKUP($A300,'Z-scores'!$C$2:$UD$20,6,FALSE)&lt;-2),"",'Total-corrected counts'!H300),"")</f>
        <v>1.3960621275568005E-2</v>
      </c>
      <c r="I300">
        <f>IFERROR(IF(OR(HLOOKUP($A300,'Z-scores'!$C$2:$UD$20,7,FALSE)&gt;2,HLOOKUP($A300,'Z-scores'!$C$2:$UD$20,7,FALSE)&lt;-2),"",'Total-corrected counts'!I300),"")</f>
        <v>0</v>
      </c>
      <c r="J300">
        <f>IFERROR(IF(OR(HLOOKUP($A300,'Z-scores'!$C$2:$UD$20,8,FALSE)&gt;2,HLOOKUP($A300,'Z-scores'!$C$2:$UD$20,8,FALSE)&lt;-2),"",'Total-corrected counts'!J300),"")</f>
        <v>0</v>
      </c>
      <c r="K300">
        <f>IFERROR(IF(OR(HLOOKUP($A300,'Z-scores'!$C$2:$UD$20,9,FALSE)&gt;2,HLOOKUP($A300,'Z-scores'!$C$2:$UD$20,9,FALSE)&lt;-2),"",'Total-corrected counts'!K300),"")</f>
        <v>0</v>
      </c>
      <c r="L300">
        <f>IFERROR(IF(OR(HLOOKUP($A300,'Z-scores'!$C$2:$UD$20,10,FALSE)&gt;2,HLOOKUP($A300,'Z-scores'!$C$2:$UD$20,10,FALSE)&lt;-2),"",'Total-corrected counts'!L300),"")</f>
        <v>0</v>
      </c>
      <c r="M300">
        <f>IFERROR(IF(OR(HLOOKUP($A300,'Z-scores'!$C$2:$UD$20,11,FALSE)&gt;2,HLOOKUP($A300,'Z-scores'!$C$2:$UD$20,11,FALSE)&lt;-2),"",'Total-corrected counts'!M300),"")</f>
        <v>0</v>
      </c>
      <c r="N300">
        <f>IFERROR(IF(OR(HLOOKUP($A300,'Z-scores'!$C$2:$UD$20,12,FALSE)&gt;2,HLOOKUP($A300,'Z-scores'!$C$2:$UD$20,12,FALSE)&lt;-2),"",'Total-corrected counts'!N300),"")</f>
        <v>0.30241741484429624</v>
      </c>
      <c r="O300">
        <f>IFERROR(IF(OR(HLOOKUP($A300,'Z-scores'!$C$2:$UD$20,13,FALSE)&gt;2,HLOOKUP($A300,'Z-scores'!$C$2:$UD$20,13,FALSE)&lt;-2),"",'Total-corrected counts'!O300),"")</f>
        <v>5.7446372448356318</v>
      </c>
      <c r="P300">
        <f>IFERROR(IF(OR(HLOOKUP($A300,'Z-scores'!$C$2:$UD$20,14,FALSE)&gt;2,HLOOKUP($A300,'Z-scores'!$C$2:$UD$20,14,FALSE)&lt;-2),"",'Total-corrected counts'!P300),"")</f>
        <v>0</v>
      </c>
      <c r="Q300">
        <f>IFERROR(IF(OR(HLOOKUP($A300,'Z-scores'!$C$2:$UD$20,15,FALSE)&gt;2,HLOOKUP($A300,'Z-scores'!$C$2:$UD$20,15,FALSE)&lt;-2),"",'Total-corrected counts'!Q300),"")</f>
        <v>6.2699409474924144</v>
      </c>
      <c r="R300">
        <f>IFERROR(IF(OR(HLOOKUP($A300,'Z-scores'!$C$2:$UD$20,16,FALSE)&gt;2,HLOOKUP($A300,'Z-scores'!$C$2:$UD$20,16,FALSE)&lt;-2),"",'Total-corrected counts'!R300),"")</f>
        <v>0</v>
      </c>
      <c r="S300">
        <f>IFERROR(IF(OR(HLOOKUP($A300,'Z-scores'!$C$2:$UD$20,17,FALSE)&gt;2,HLOOKUP($A300,'Z-scores'!$C$2:$UD$20,17,FALSE)&lt;-2),"",'Total-corrected counts'!S300),"")</f>
        <v>0</v>
      </c>
      <c r="T300">
        <f>IFERROR(IF(OR(HLOOKUP($A300,'Z-scores'!$C$2:$UD$20,18,FALSE)&gt;2,HLOOKUP($A300,'Z-scores'!$C$2:$UD$20,18,FALSE)&lt;-2),"",'Total-corrected counts'!T300),"")</f>
        <v>0</v>
      </c>
      <c r="U300" t="str">
        <f>IFERROR(IF(OR(HLOOKUP($A300,'Z-scores'!$C$2:$UD$20,19,FALSE)&gt;2,HLOOKUP($A300,'Z-scores'!$C$2:$UD$20,19,FALSE)&lt;-2),"",'Total-corrected counts'!U300),"")</f>
        <v/>
      </c>
      <c r="V300">
        <f t="shared" si="16"/>
        <v>1</v>
      </c>
      <c r="W300">
        <f t="shared" si="17"/>
        <v>0.83453949683802087</v>
      </c>
      <c r="X300">
        <f t="shared" si="18"/>
        <v>2.1286453459431764</v>
      </c>
      <c r="Y300">
        <f t="shared" si="19"/>
        <v>1.7595708010246203</v>
      </c>
    </row>
    <row r="301" spans="1:25" x14ac:dyDescent="0.25">
      <c r="A301">
        <v>308</v>
      </c>
      <c r="B301" t="s">
        <v>736</v>
      </c>
      <c r="C301">
        <v>27800</v>
      </c>
      <c r="D301">
        <v>22</v>
      </c>
      <c r="E301" t="str">
        <f>IFERROR(IF(OR(HLOOKUP($A301,'Z-scores'!$C$2:$UD$20,3,FALSE)&gt;2,HLOOKUP(A301,'Z-scores'!$C$2:$UD$20,3,FALSE)&lt;-2),"",'Total-corrected counts'!E301),"")</f>
        <v/>
      </c>
      <c r="F301" t="str">
        <f>IFERROR(IF(OR(HLOOKUP($A301,'Z-scores'!$C$2:$UD$20,4,FALSE)&gt;2,HLOOKUP($A301,'Z-scores'!$C$2:$UD$20,4,FALSE)&lt;-2),"",'Total-corrected counts'!F301),"")</f>
        <v/>
      </c>
      <c r="G301" t="str">
        <f>IFERROR(IF(OR(HLOOKUP($A301,'Z-scores'!$C$2:$UD$20,5,FALSE)&gt;2,HLOOKUP($A301,'Z-scores'!$C$2:$UD$20,5,FALSE)&lt;-2),"",'Total-corrected counts'!G301),"")</f>
        <v/>
      </c>
      <c r="H301" t="str">
        <f>IFERROR(IF(OR(HLOOKUP($A301,'Z-scores'!$C$2:$UD$20,6,FALSE)&gt;2,HLOOKUP($A301,'Z-scores'!$C$2:$UD$20,6,FALSE)&lt;-2),"",'Total-corrected counts'!H301),"")</f>
        <v/>
      </c>
      <c r="I301" t="str">
        <f>IFERROR(IF(OR(HLOOKUP($A301,'Z-scores'!$C$2:$UD$20,7,FALSE)&gt;2,HLOOKUP($A301,'Z-scores'!$C$2:$UD$20,7,FALSE)&lt;-2),"",'Total-corrected counts'!I301),"")</f>
        <v/>
      </c>
      <c r="J301" t="str">
        <f>IFERROR(IF(OR(HLOOKUP($A301,'Z-scores'!$C$2:$UD$20,8,FALSE)&gt;2,HLOOKUP($A301,'Z-scores'!$C$2:$UD$20,8,FALSE)&lt;-2),"",'Total-corrected counts'!J301),"")</f>
        <v/>
      </c>
      <c r="K301" t="str">
        <f>IFERROR(IF(OR(HLOOKUP($A301,'Z-scores'!$C$2:$UD$20,9,FALSE)&gt;2,HLOOKUP($A301,'Z-scores'!$C$2:$UD$20,9,FALSE)&lt;-2),"",'Total-corrected counts'!K301),"")</f>
        <v/>
      </c>
      <c r="L301" t="str">
        <f>IFERROR(IF(OR(HLOOKUP($A301,'Z-scores'!$C$2:$UD$20,10,FALSE)&gt;2,HLOOKUP($A301,'Z-scores'!$C$2:$UD$20,10,FALSE)&lt;-2),"",'Total-corrected counts'!L301),"")</f>
        <v/>
      </c>
      <c r="M301" t="str">
        <f>IFERROR(IF(OR(HLOOKUP($A301,'Z-scores'!$C$2:$UD$20,11,FALSE)&gt;2,HLOOKUP($A301,'Z-scores'!$C$2:$UD$20,11,FALSE)&lt;-2),"",'Total-corrected counts'!M301),"")</f>
        <v/>
      </c>
      <c r="N301" t="str">
        <f>IFERROR(IF(OR(HLOOKUP($A301,'Z-scores'!$C$2:$UD$20,12,FALSE)&gt;2,HLOOKUP($A301,'Z-scores'!$C$2:$UD$20,12,FALSE)&lt;-2),"",'Total-corrected counts'!N301),"")</f>
        <v/>
      </c>
      <c r="O301" t="str">
        <f>IFERROR(IF(OR(HLOOKUP($A301,'Z-scores'!$C$2:$UD$20,13,FALSE)&gt;2,HLOOKUP($A301,'Z-scores'!$C$2:$UD$20,13,FALSE)&lt;-2),"",'Total-corrected counts'!O301),"")</f>
        <v/>
      </c>
      <c r="P301" t="str">
        <f>IFERROR(IF(OR(HLOOKUP($A301,'Z-scores'!$C$2:$UD$20,14,FALSE)&gt;2,HLOOKUP($A301,'Z-scores'!$C$2:$UD$20,14,FALSE)&lt;-2),"",'Total-corrected counts'!P301),"")</f>
        <v/>
      </c>
      <c r="Q301" t="str">
        <f>IFERROR(IF(OR(HLOOKUP($A301,'Z-scores'!$C$2:$UD$20,15,FALSE)&gt;2,HLOOKUP($A301,'Z-scores'!$C$2:$UD$20,15,FALSE)&lt;-2),"",'Total-corrected counts'!Q301),"")</f>
        <v/>
      </c>
      <c r="R301" t="str">
        <f>IFERROR(IF(OR(HLOOKUP($A301,'Z-scores'!$C$2:$UD$20,16,FALSE)&gt;2,HLOOKUP($A301,'Z-scores'!$C$2:$UD$20,16,FALSE)&lt;-2),"",'Total-corrected counts'!R301),"")</f>
        <v/>
      </c>
      <c r="S301" t="str">
        <f>IFERROR(IF(OR(HLOOKUP($A301,'Z-scores'!$C$2:$UD$20,17,FALSE)&gt;2,HLOOKUP($A301,'Z-scores'!$C$2:$UD$20,17,FALSE)&lt;-2),"",'Total-corrected counts'!S301),"")</f>
        <v/>
      </c>
      <c r="T301" t="str">
        <f>IFERROR(IF(OR(HLOOKUP($A301,'Z-scores'!$C$2:$UD$20,18,FALSE)&gt;2,HLOOKUP($A301,'Z-scores'!$C$2:$UD$20,18,FALSE)&lt;-2),"",'Total-corrected counts'!T301),"")</f>
        <v/>
      </c>
      <c r="U301" t="str">
        <f>IFERROR(IF(OR(HLOOKUP($A301,'Z-scores'!$C$2:$UD$20,19,FALSE)&gt;2,HLOOKUP($A301,'Z-scores'!$C$2:$UD$20,19,FALSE)&lt;-2),"",'Total-corrected counts'!U301),"")</f>
        <v/>
      </c>
      <c r="V301">
        <f t="shared" si="16"/>
        <v>1</v>
      </c>
      <c r="W301" t="str">
        <f t="shared" si="17"/>
        <v/>
      </c>
      <c r="X301" t="str">
        <f t="shared" si="18"/>
        <v/>
      </c>
      <c r="Y301" t="str">
        <f t="shared" si="19"/>
        <v/>
      </c>
    </row>
    <row r="302" spans="1:25" x14ac:dyDescent="0.25">
      <c r="A302">
        <v>309</v>
      </c>
      <c r="B302" t="s">
        <v>737</v>
      </c>
      <c r="C302">
        <v>109100</v>
      </c>
      <c r="D302">
        <v>760</v>
      </c>
      <c r="E302" t="str">
        <f>IFERROR(IF(OR(HLOOKUP($A302,'Z-scores'!$C$2:$UD$20,3,FALSE)&gt;2,HLOOKUP(A302,'Z-scores'!$C$2:$UD$20,3,FALSE)&lt;-2),"",'Total-corrected counts'!E302),"")</f>
        <v/>
      </c>
      <c r="F302" t="str">
        <f>IFERROR(IF(OR(HLOOKUP($A302,'Z-scores'!$C$2:$UD$20,4,FALSE)&gt;2,HLOOKUP($A302,'Z-scores'!$C$2:$UD$20,4,FALSE)&lt;-2),"",'Total-corrected counts'!F302),"")</f>
        <v/>
      </c>
      <c r="G302" t="str">
        <f>IFERROR(IF(OR(HLOOKUP($A302,'Z-scores'!$C$2:$UD$20,5,FALSE)&gt;2,HLOOKUP($A302,'Z-scores'!$C$2:$UD$20,5,FALSE)&lt;-2),"",'Total-corrected counts'!G302),"")</f>
        <v/>
      </c>
      <c r="H302" t="str">
        <f>IFERROR(IF(OR(HLOOKUP($A302,'Z-scores'!$C$2:$UD$20,6,FALSE)&gt;2,HLOOKUP($A302,'Z-scores'!$C$2:$UD$20,6,FALSE)&lt;-2),"",'Total-corrected counts'!H302),"")</f>
        <v/>
      </c>
      <c r="I302" t="str">
        <f>IFERROR(IF(OR(HLOOKUP($A302,'Z-scores'!$C$2:$UD$20,7,FALSE)&gt;2,HLOOKUP($A302,'Z-scores'!$C$2:$UD$20,7,FALSE)&lt;-2),"",'Total-corrected counts'!I302),"")</f>
        <v/>
      </c>
      <c r="J302" t="str">
        <f>IFERROR(IF(OR(HLOOKUP($A302,'Z-scores'!$C$2:$UD$20,8,FALSE)&gt;2,HLOOKUP($A302,'Z-scores'!$C$2:$UD$20,8,FALSE)&lt;-2),"",'Total-corrected counts'!J302),"")</f>
        <v/>
      </c>
      <c r="K302" t="str">
        <f>IFERROR(IF(OR(HLOOKUP($A302,'Z-scores'!$C$2:$UD$20,9,FALSE)&gt;2,HLOOKUP($A302,'Z-scores'!$C$2:$UD$20,9,FALSE)&lt;-2),"",'Total-corrected counts'!K302),"")</f>
        <v/>
      </c>
      <c r="L302" t="str">
        <f>IFERROR(IF(OR(HLOOKUP($A302,'Z-scores'!$C$2:$UD$20,10,FALSE)&gt;2,HLOOKUP($A302,'Z-scores'!$C$2:$UD$20,10,FALSE)&lt;-2),"",'Total-corrected counts'!L302),"")</f>
        <v/>
      </c>
      <c r="M302" t="str">
        <f>IFERROR(IF(OR(HLOOKUP($A302,'Z-scores'!$C$2:$UD$20,11,FALSE)&gt;2,HLOOKUP($A302,'Z-scores'!$C$2:$UD$20,11,FALSE)&lt;-2),"",'Total-corrected counts'!M302),"")</f>
        <v/>
      </c>
      <c r="N302" t="str">
        <f>IFERROR(IF(OR(HLOOKUP($A302,'Z-scores'!$C$2:$UD$20,12,FALSE)&gt;2,HLOOKUP($A302,'Z-scores'!$C$2:$UD$20,12,FALSE)&lt;-2),"",'Total-corrected counts'!N302),"")</f>
        <v/>
      </c>
      <c r="O302" t="str">
        <f>IFERROR(IF(OR(HLOOKUP($A302,'Z-scores'!$C$2:$UD$20,13,FALSE)&gt;2,HLOOKUP($A302,'Z-scores'!$C$2:$UD$20,13,FALSE)&lt;-2),"",'Total-corrected counts'!O302),"")</f>
        <v/>
      </c>
      <c r="P302" t="str">
        <f>IFERROR(IF(OR(HLOOKUP($A302,'Z-scores'!$C$2:$UD$20,14,FALSE)&gt;2,HLOOKUP($A302,'Z-scores'!$C$2:$UD$20,14,FALSE)&lt;-2),"",'Total-corrected counts'!P302),"")</f>
        <v/>
      </c>
      <c r="Q302" t="str">
        <f>IFERROR(IF(OR(HLOOKUP($A302,'Z-scores'!$C$2:$UD$20,15,FALSE)&gt;2,HLOOKUP($A302,'Z-scores'!$C$2:$UD$20,15,FALSE)&lt;-2),"",'Total-corrected counts'!Q302),"")</f>
        <v/>
      </c>
      <c r="R302" t="str">
        <f>IFERROR(IF(OR(HLOOKUP($A302,'Z-scores'!$C$2:$UD$20,16,FALSE)&gt;2,HLOOKUP($A302,'Z-scores'!$C$2:$UD$20,16,FALSE)&lt;-2),"",'Total-corrected counts'!R302),"")</f>
        <v/>
      </c>
      <c r="S302" t="str">
        <f>IFERROR(IF(OR(HLOOKUP($A302,'Z-scores'!$C$2:$UD$20,17,FALSE)&gt;2,HLOOKUP($A302,'Z-scores'!$C$2:$UD$20,17,FALSE)&lt;-2),"",'Total-corrected counts'!S302),"")</f>
        <v/>
      </c>
      <c r="T302" t="str">
        <f>IFERROR(IF(OR(HLOOKUP($A302,'Z-scores'!$C$2:$UD$20,18,FALSE)&gt;2,HLOOKUP($A302,'Z-scores'!$C$2:$UD$20,18,FALSE)&lt;-2),"",'Total-corrected counts'!T302),"")</f>
        <v/>
      </c>
      <c r="U302" t="str">
        <f>IFERROR(IF(OR(HLOOKUP($A302,'Z-scores'!$C$2:$UD$20,19,FALSE)&gt;2,HLOOKUP($A302,'Z-scores'!$C$2:$UD$20,19,FALSE)&lt;-2),"",'Total-corrected counts'!U302),"")</f>
        <v/>
      </c>
      <c r="V302">
        <f t="shared" si="16"/>
        <v>1</v>
      </c>
      <c r="W302" t="str">
        <f t="shared" si="17"/>
        <v/>
      </c>
      <c r="X302" t="str">
        <f t="shared" si="18"/>
        <v/>
      </c>
      <c r="Y302" t="str">
        <f t="shared" si="19"/>
        <v/>
      </c>
    </row>
    <row r="303" spans="1:25" x14ac:dyDescent="0.25">
      <c r="A303">
        <v>310</v>
      </c>
      <c r="B303" t="s">
        <v>168</v>
      </c>
      <c r="C303">
        <v>49800</v>
      </c>
      <c r="D303">
        <v>275</v>
      </c>
      <c r="E303">
        <f>IFERROR(IF(OR(HLOOKUP($A303,'Z-scores'!$C$2:$UD$20,3,FALSE)&gt;2,HLOOKUP(A303,'Z-scores'!$C$2:$UD$20,3,FALSE)&lt;-2),"",'Total-corrected counts'!E303),"")</f>
        <v>0.37543174650848476</v>
      </c>
      <c r="F303">
        <f>IFERROR(IF(OR(HLOOKUP($A303,'Z-scores'!$C$2:$UD$20,4,FALSE)&gt;2,HLOOKUP($A303,'Z-scores'!$C$2:$UD$20,4,FALSE)&lt;-2),"",'Total-corrected counts'!F303),"")</f>
        <v>2.7151889804342333</v>
      </c>
      <c r="G303">
        <f>IFERROR(IF(OR(HLOOKUP($A303,'Z-scores'!$C$2:$UD$20,5,FALSE)&gt;2,HLOOKUP($A303,'Z-scores'!$C$2:$UD$20,5,FALSE)&lt;-2),"",'Total-corrected counts'!G303),"")</f>
        <v>6.295554633326752</v>
      </c>
      <c r="H303">
        <f>IFERROR(IF(OR(HLOOKUP($A303,'Z-scores'!$C$2:$UD$20,6,FALSE)&gt;2,HLOOKUP($A303,'Z-scores'!$C$2:$UD$20,6,FALSE)&lt;-2),"",'Total-corrected counts'!H303),"")</f>
        <v>5.5842485102272021E-2</v>
      </c>
      <c r="I303">
        <f>IFERROR(IF(OR(HLOOKUP($A303,'Z-scores'!$C$2:$UD$20,7,FALSE)&gt;2,HLOOKUP($A303,'Z-scores'!$C$2:$UD$20,7,FALSE)&lt;-2),"",'Total-corrected counts'!I303),"")</f>
        <v>3.6941377112969805E-2</v>
      </c>
      <c r="J303">
        <f>IFERROR(IF(OR(HLOOKUP($A303,'Z-scores'!$C$2:$UD$20,8,FALSE)&gt;2,HLOOKUP($A303,'Z-scores'!$C$2:$UD$20,8,FALSE)&lt;-2),"",'Total-corrected counts'!J303),"")</f>
        <v>3.2592338384406165</v>
      </c>
      <c r="K303">
        <f>IFERROR(IF(OR(HLOOKUP($A303,'Z-scores'!$C$2:$UD$20,9,FALSE)&gt;2,HLOOKUP($A303,'Z-scores'!$C$2:$UD$20,9,FALSE)&lt;-2),"",'Total-corrected counts'!K303),"")</f>
        <v>0.38798149283683597</v>
      </c>
      <c r="L303">
        <f>IFERROR(IF(OR(HLOOKUP($A303,'Z-scores'!$C$2:$UD$20,10,FALSE)&gt;2,HLOOKUP($A303,'Z-scores'!$C$2:$UD$20,10,FALSE)&lt;-2),"",'Total-corrected counts'!L303),"")</f>
        <v>2.637070329519136</v>
      </c>
      <c r="M303">
        <f>IFERROR(IF(OR(HLOOKUP($A303,'Z-scores'!$C$2:$UD$20,11,FALSE)&gt;2,HLOOKUP($A303,'Z-scores'!$C$2:$UD$20,11,FALSE)&lt;-2),"",'Total-corrected counts'!M303),"")</f>
        <v>0.23498990464939046</v>
      </c>
      <c r="N303">
        <f>IFERROR(IF(OR(HLOOKUP($A303,'Z-scores'!$C$2:$UD$20,12,FALSE)&gt;2,HLOOKUP($A303,'Z-scores'!$C$2:$UD$20,12,FALSE)&lt;-2),"",'Total-corrected counts'!N303),"")</f>
        <v>0.73313312689526366</v>
      </c>
      <c r="O303" t="str">
        <f>IFERROR(IF(OR(HLOOKUP($A303,'Z-scores'!$C$2:$UD$20,13,FALSE)&gt;2,HLOOKUP($A303,'Z-scores'!$C$2:$UD$20,13,FALSE)&lt;-2),"",'Total-corrected counts'!O303),"")</f>
        <v/>
      </c>
      <c r="P303">
        <f>IFERROR(IF(OR(HLOOKUP($A303,'Z-scores'!$C$2:$UD$20,14,FALSE)&gt;2,HLOOKUP($A303,'Z-scores'!$C$2:$UD$20,14,FALSE)&lt;-2),"",'Total-corrected counts'!P303),"")</f>
        <v>8.1201821143159242E-2</v>
      </c>
      <c r="Q303">
        <f>IFERROR(IF(OR(HLOOKUP($A303,'Z-scores'!$C$2:$UD$20,15,FALSE)&gt;2,HLOOKUP($A303,'Z-scores'!$C$2:$UD$20,15,FALSE)&lt;-2),"",'Total-corrected counts'!Q303),"")</f>
        <v>0</v>
      </c>
      <c r="R303">
        <f>IFERROR(IF(OR(HLOOKUP($A303,'Z-scores'!$C$2:$UD$20,16,FALSE)&gt;2,HLOOKUP($A303,'Z-scores'!$C$2:$UD$20,16,FALSE)&lt;-2),"",'Total-corrected counts'!R303),"")</f>
        <v>1.6468622465845641</v>
      </c>
      <c r="S303">
        <f>IFERROR(IF(OR(HLOOKUP($A303,'Z-scores'!$C$2:$UD$20,17,FALSE)&gt;2,HLOOKUP($A303,'Z-scores'!$C$2:$UD$20,17,FALSE)&lt;-2),"",'Total-corrected counts'!S303),"")</f>
        <v>2.7142374784082407E-2</v>
      </c>
      <c r="T303">
        <f>IFERROR(IF(OR(HLOOKUP($A303,'Z-scores'!$C$2:$UD$20,18,FALSE)&gt;2,HLOOKUP($A303,'Z-scores'!$C$2:$UD$20,18,FALSE)&lt;-2),"",'Total-corrected counts'!T303),"")</f>
        <v>0.76460086975496688</v>
      </c>
      <c r="U303">
        <f>IFERROR(IF(OR(HLOOKUP($A303,'Z-scores'!$C$2:$UD$20,19,FALSE)&gt;2,HLOOKUP($A303,'Z-scores'!$C$2:$UD$20,19,FALSE)&lt;-2),"",'Total-corrected counts'!U303),"")</f>
        <v>5.524142629630755</v>
      </c>
      <c r="V303">
        <f t="shared" si="16"/>
        <v>1</v>
      </c>
      <c r="W303">
        <f t="shared" si="17"/>
        <v>0.62304402126388814</v>
      </c>
      <c r="X303">
        <f t="shared" si="18"/>
        <v>1.7775816431034099</v>
      </c>
      <c r="Y303">
        <f t="shared" si="19"/>
        <v>1.2538690098275416</v>
      </c>
    </row>
    <row r="304" spans="1:25" x14ac:dyDescent="0.25">
      <c r="A304">
        <v>311</v>
      </c>
      <c r="B304" t="s">
        <v>169</v>
      </c>
      <c r="C304">
        <v>47300</v>
      </c>
      <c r="D304">
        <v>295</v>
      </c>
      <c r="E304" t="str">
        <f>IFERROR(IF(OR(HLOOKUP($A304,'Z-scores'!$C$2:$UD$20,3,FALSE)&gt;2,HLOOKUP(A304,'Z-scores'!$C$2:$UD$20,3,FALSE)&lt;-2),"",'Total-corrected counts'!E304),"")</f>
        <v/>
      </c>
      <c r="F304">
        <f>IFERROR(IF(OR(HLOOKUP($A304,'Z-scores'!$C$2:$UD$20,4,FALSE)&gt;2,HLOOKUP($A304,'Z-scores'!$C$2:$UD$20,4,FALSE)&lt;-2),"",'Total-corrected counts'!F304),"")</f>
        <v>14.880219971322354</v>
      </c>
      <c r="G304">
        <f>IFERROR(IF(OR(HLOOKUP($A304,'Z-scores'!$C$2:$UD$20,5,FALSE)&gt;2,HLOOKUP($A304,'Z-scores'!$C$2:$UD$20,5,FALSE)&lt;-2),"",'Total-corrected counts'!G304),"")</f>
        <v>0.37269683429294376</v>
      </c>
      <c r="H304">
        <f>IFERROR(IF(OR(HLOOKUP($A304,'Z-scores'!$C$2:$UD$20,6,FALSE)&gt;2,HLOOKUP($A304,'Z-scores'!$C$2:$UD$20,6,FALSE)&lt;-2),"",'Total-corrected counts'!H304),"")</f>
        <v>12.913574679900405</v>
      </c>
      <c r="I304">
        <f>IFERROR(IF(OR(HLOOKUP($A304,'Z-scores'!$C$2:$UD$20,7,FALSE)&gt;2,HLOOKUP($A304,'Z-scores'!$C$2:$UD$20,7,FALSE)&lt;-2),"",'Total-corrected counts'!I304),"")</f>
        <v>13.243483694999677</v>
      </c>
      <c r="J304">
        <f>IFERROR(IF(OR(HLOOKUP($A304,'Z-scores'!$C$2:$UD$20,8,FALSE)&gt;2,HLOOKUP($A304,'Z-scores'!$C$2:$UD$20,8,FALSE)&lt;-2),"",'Total-corrected counts'!J304),"")</f>
        <v>1.2573443703515239</v>
      </c>
      <c r="K304">
        <f>IFERROR(IF(OR(HLOOKUP($A304,'Z-scores'!$C$2:$UD$20,9,FALSE)&gt;2,HLOOKUP($A304,'Z-scores'!$C$2:$UD$20,9,FALSE)&lt;-2),"",'Total-corrected counts'!K304),"")</f>
        <v>5.1730865711578122</v>
      </c>
      <c r="L304">
        <f>IFERROR(IF(OR(HLOOKUP($A304,'Z-scores'!$C$2:$UD$20,10,FALSE)&gt;2,HLOOKUP($A304,'Z-scores'!$C$2:$UD$20,10,FALSE)&lt;-2),"",'Total-corrected counts'!L304),"")</f>
        <v>12.620895122213657</v>
      </c>
      <c r="M304">
        <f>IFERROR(IF(OR(HLOOKUP($A304,'Z-scores'!$C$2:$UD$20,11,FALSE)&gt;2,HLOOKUP($A304,'Z-scores'!$C$2:$UD$20,11,FALSE)&lt;-2),"",'Total-corrected counts'!M304),"")</f>
        <v>4.1883494769861942</v>
      </c>
      <c r="N304">
        <f>IFERROR(IF(OR(HLOOKUP($A304,'Z-scores'!$C$2:$UD$20,12,FALSE)&gt;2,HLOOKUP($A304,'Z-scores'!$C$2:$UD$20,12,FALSE)&lt;-2),"",'Total-corrected counts'!N304),"")</f>
        <v>12.52741230582282</v>
      </c>
      <c r="O304">
        <f>IFERROR(IF(OR(HLOOKUP($A304,'Z-scores'!$C$2:$UD$20,13,FALSE)&gt;2,HLOOKUP($A304,'Z-scores'!$C$2:$UD$20,13,FALSE)&lt;-2),"",'Total-corrected counts'!O304),"")</f>
        <v>6.1451128348388186</v>
      </c>
      <c r="P304">
        <f>IFERROR(IF(OR(HLOOKUP($A304,'Z-scores'!$C$2:$UD$20,14,FALSE)&gt;2,HLOOKUP($A304,'Z-scores'!$C$2:$UD$20,14,FALSE)&lt;-2),"",'Total-corrected counts'!P304),"")</f>
        <v>4.1241977580604559</v>
      </c>
      <c r="Q304">
        <f>IFERROR(IF(OR(HLOOKUP($A304,'Z-scores'!$C$2:$UD$20,15,FALSE)&gt;2,HLOOKUP($A304,'Z-scores'!$C$2:$UD$20,15,FALSE)&lt;-2),"",'Total-corrected counts'!Q304),"")</f>
        <v>3.7346615597038797</v>
      </c>
      <c r="R304">
        <f>IFERROR(IF(OR(HLOOKUP($A304,'Z-scores'!$C$2:$UD$20,16,FALSE)&gt;2,HLOOKUP($A304,'Z-scores'!$C$2:$UD$20,16,FALSE)&lt;-2),"",'Total-corrected counts'!R304),"")</f>
        <v>4.8323987089561662</v>
      </c>
      <c r="S304">
        <f>IFERROR(IF(OR(HLOOKUP($A304,'Z-scores'!$C$2:$UD$20,17,FALSE)&gt;2,HLOOKUP($A304,'Z-scores'!$C$2:$UD$20,17,FALSE)&lt;-2),"",'Total-corrected counts'!S304),"")</f>
        <v>3.7782185699442712</v>
      </c>
      <c r="T304">
        <f>IFERROR(IF(OR(HLOOKUP($A304,'Z-scores'!$C$2:$UD$20,18,FALSE)&gt;2,HLOOKUP($A304,'Z-scores'!$C$2:$UD$20,18,FALSE)&lt;-2),"",'Total-corrected counts'!T304),"")</f>
        <v>16.443214210236029</v>
      </c>
      <c r="U304">
        <f>IFERROR(IF(OR(HLOOKUP($A304,'Z-scores'!$C$2:$UD$20,19,FALSE)&gt;2,HLOOKUP($A304,'Z-scores'!$C$2:$UD$20,19,FALSE)&lt;-2),"",'Total-corrected counts'!U304),"")</f>
        <v>5.8105475106642421</v>
      </c>
      <c r="V304">
        <f t="shared" si="16"/>
        <v>1</v>
      </c>
      <c r="W304">
        <f t="shared" si="17"/>
        <v>0.74008798613510718</v>
      </c>
      <c r="X304">
        <f t="shared" si="18"/>
        <v>8.08120634015307</v>
      </c>
      <c r="Y304">
        <f t="shared" si="19"/>
        <v>7.1744704322783353</v>
      </c>
    </row>
    <row r="305" spans="1:25" x14ac:dyDescent="0.25">
      <c r="A305">
        <v>312</v>
      </c>
      <c r="B305" t="s">
        <v>738</v>
      </c>
      <c r="C305">
        <v>42100</v>
      </c>
      <c r="D305">
        <v>918</v>
      </c>
      <c r="E305" t="str">
        <f>IFERROR(IF(OR(HLOOKUP($A305,'Z-scores'!$C$2:$UD$20,3,FALSE)&gt;2,HLOOKUP(A305,'Z-scores'!$C$2:$UD$20,3,FALSE)&lt;-2),"",'Total-corrected counts'!E305),"")</f>
        <v/>
      </c>
      <c r="F305" t="str">
        <f>IFERROR(IF(OR(HLOOKUP($A305,'Z-scores'!$C$2:$UD$20,4,FALSE)&gt;2,HLOOKUP($A305,'Z-scores'!$C$2:$UD$20,4,FALSE)&lt;-2),"",'Total-corrected counts'!F305),"")</f>
        <v/>
      </c>
      <c r="G305" t="str">
        <f>IFERROR(IF(OR(HLOOKUP($A305,'Z-scores'!$C$2:$UD$20,5,FALSE)&gt;2,HLOOKUP($A305,'Z-scores'!$C$2:$UD$20,5,FALSE)&lt;-2),"",'Total-corrected counts'!G305),"")</f>
        <v/>
      </c>
      <c r="H305" t="str">
        <f>IFERROR(IF(OR(HLOOKUP($A305,'Z-scores'!$C$2:$UD$20,6,FALSE)&gt;2,HLOOKUP($A305,'Z-scores'!$C$2:$UD$20,6,FALSE)&lt;-2),"",'Total-corrected counts'!H305),"")</f>
        <v/>
      </c>
      <c r="I305" t="str">
        <f>IFERROR(IF(OR(HLOOKUP($A305,'Z-scores'!$C$2:$UD$20,7,FALSE)&gt;2,HLOOKUP($A305,'Z-scores'!$C$2:$UD$20,7,FALSE)&lt;-2),"",'Total-corrected counts'!I305),"")</f>
        <v/>
      </c>
      <c r="J305" t="str">
        <f>IFERROR(IF(OR(HLOOKUP($A305,'Z-scores'!$C$2:$UD$20,8,FALSE)&gt;2,HLOOKUP($A305,'Z-scores'!$C$2:$UD$20,8,FALSE)&lt;-2),"",'Total-corrected counts'!J305),"")</f>
        <v/>
      </c>
      <c r="K305" t="str">
        <f>IFERROR(IF(OR(HLOOKUP($A305,'Z-scores'!$C$2:$UD$20,9,FALSE)&gt;2,HLOOKUP($A305,'Z-scores'!$C$2:$UD$20,9,FALSE)&lt;-2),"",'Total-corrected counts'!K305),"")</f>
        <v/>
      </c>
      <c r="L305" t="str">
        <f>IFERROR(IF(OR(HLOOKUP($A305,'Z-scores'!$C$2:$UD$20,10,FALSE)&gt;2,HLOOKUP($A305,'Z-scores'!$C$2:$UD$20,10,FALSE)&lt;-2),"",'Total-corrected counts'!L305),"")</f>
        <v/>
      </c>
      <c r="M305" t="str">
        <f>IFERROR(IF(OR(HLOOKUP($A305,'Z-scores'!$C$2:$UD$20,11,FALSE)&gt;2,HLOOKUP($A305,'Z-scores'!$C$2:$UD$20,11,FALSE)&lt;-2),"",'Total-corrected counts'!M305),"")</f>
        <v/>
      </c>
      <c r="N305" t="str">
        <f>IFERROR(IF(OR(HLOOKUP($A305,'Z-scores'!$C$2:$UD$20,12,FALSE)&gt;2,HLOOKUP($A305,'Z-scores'!$C$2:$UD$20,12,FALSE)&lt;-2),"",'Total-corrected counts'!N305),"")</f>
        <v/>
      </c>
      <c r="O305" t="str">
        <f>IFERROR(IF(OR(HLOOKUP($A305,'Z-scores'!$C$2:$UD$20,13,FALSE)&gt;2,HLOOKUP($A305,'Z-scores'!$C$2:$UD$20,13,FALSE)&lt;-2),"",'Total-corrected counts'!O305),"")</f>
        <v/>
      </c>
      <c r="P305" t="str">
        <f>IFERROR(IF(OR(HLOOKUP($A305,'Z-scores'!$C$2:$UD$20,14,FALSE)&gt;2,HLOOKUP($A305,'Z-scores'!$C$2:$UD$20,14,FALSE)&lt;-2),"",'Total-corrected counts'!P305),"")</f>
        <v/>
      </c>
      <c r="Q305" t="str">
        <f>IFERROR(IF(OR(HLOOKUP($A305,'Z-scores'!$C$2:$UD$20,15,FALSE)&gt;2,HLOOKUP($A305,'Z-scores'!$C$2:$UD$20,15,FALSE)&lt;-2),"",'Total-corrected counts'!Q305),"")</f>
        <v/>
      </c>
      <c r="R305" t="str">
        <f>IFERROR(IF(OR(HLOOKUP($A305,'Z-scores'!$C$2:$UD$20,16,FALSE)&gt;2,HLOOKUP($A305,'Z-scores'!$C$2:$UD$20,16,FALSE)&lt;-2),"",'Total-corrected counts'!R305),"")</f>
        <v/>
      </c>
      <c r="S305" t="str">
        <f>IFERROR(IF(OR(HLOOKUP($A305,'Z-scores'!$C$2:$UD$20,17,FALSE)&gt;2,HLOOKUP($A305,'Z-scores'!$C$2:$UD$20,17,FALSE)&lt;-2),"",'Total-corrected counts'!S305),"")</f>
        <v/>
      </c>
      <c r="T305" t="str">
        <f>IFERROR(IF(OR(HLOOKUP($A305,'Z-scores'!$C$2:$UD$20,18,FALSE)&gt;2,HLOOKUP($A305,'Z-scores'!$C$2:$UD$20,18,FALSE)&lt;-2),"",'Total-corrected counts'!T305),"")</f>
        <v/>
      </c>
      <c r="U305" t="str">
        <f>IFERROR(IF(OR(HLOOKUP($A305,'Z-scores'!$C$2:$UD$20,19,FALSE)&gt;2,HLOOKUP($A305,'Z-scores'!$C$2:$UD$20,19,FALSE)&lt;-2),"",'Total-corrected counts'!U305),"")</f>
        <v/>
      </c>
      <c r="V305">
        <f t="shared" si="16"/>
        <v>1</v>
      </c>
      <c r="W305" t="str">
        <f t="shared" si="17"/>
        <v/>
      </c>
      <c r="X305" t="str">
        <f t="shared" si="18"/>
        <v/>
      </c>
      <c r="Y305" t="str">
        <f t="shared" si="19"/>
        <v/>
      </c>
    </row>
    <row r="306" spans="1:25" x14ac:dyDescent="0.25">
      <c r="A306">
        <v>313</v>
      </c>
      <c r="B306" t="s">
        <v>170</v>
      </c>
      <c r="C306">
        <v>78500</v>
      </c>
      <c r="D306">
        <v>343</v>
      </c>
      <c r="E306" t="str">
        <f>IFERROR(IF(OR(HLOOKUP($A306,'Z-scores'!$C$2:$UD$20,3,FALSE)&gt;2,HLOOKUP(A306,'Z-scores'!$C$2:$UD$20,3,FALSE)&lt;-2),"",'Total-corrected counts'!E306),"")</f>
        <v/>
      </c>
      <c r="F306">
        <f>IFERROR(IF(OR(HLOOKUP($A306,'Z-scores'!$C$2:$UD$20,4,FALSE)&gt;2,HLOOKUP($A306,'Z-scores'!$C$2:$UD$20,4,FALSE)&lt;-2),"",'Total-corrected counts'!F306),"")</f>
        <v>24.190611188219197</v>
      </c>
      <c r="G306">
        <f>IFERROR(IF(OR(HLOOKUP($A306,'Z-scores'!$C$2:$UD$20,5,FALSE)&gt;2,HLOOKUP($A306,'Z-scores'!$C$2:$UD$20,5,FALSE)&lt;-2),"",'Total-corrected counts'!G306),"")</f>
        <v>64.557135431985856</v>
      </c>
      <c r="H306">
        <f>IFERROR(IF(OR(HLOOKUP($A306,'Z-scores'!$C$2:$UD$20,6,FALSE)&gt;2,HLOOKUP($A306,'Z-scores'!$C$2:$UD$20,6,FALSE)&lt;-2),"",'Total-corrected counts'!H306),"")</f>
        <v>15.614954896722814</v>
      </c>
      <c r="I306">
        <f>IFERROR(IF(OR(HLOOKUP($A306,'Z-scores'!$C$2:$UD$20,7,FALSE)&gt;2,HLOOKUP($A306,'Z-scores'!$C$2:$UD$20,7,FALSE)&lt;-2),"",'Total-corrected counts'!I306),"")</f>
        <v>109.45114348954407</v>
      </c>
      <c r="J306">
        <f>IFERROR(IF(OR(HLOOKUP($A306,'Z-scores'!$C$2:$UD$20,8,FALSE)&gt;2,HLOOKUP($A306,'Z-scores'!$C$2:$UD$20,8,FALSE)&lt;-2),"",'Total-corrected counts'!J306),"")</f>
        <v>181.4964271696833</v>
      </c>
      <c r="K306">
        <f>IFERROR(IF(OR(HLOOKUP($A306,'Z-scores'!$C$2:$UD$20,9,FALSE)&gt;2,HLOOKUP($A306,'Z-scores'!$C$2:$UD$20,9,FALSE)&lt;-2),"",'Total-corrected counts'!K306),"")</f>
        <v>125.20653325157478</v>
      </c>
      <c r="L306">
        <f>IFERROR(IF(OR(HLOOKUP($A306,'Z-scores'!$C$2:$UD$20,10,FALSE)&gt;2,HLOOKUP($A306,'Z-scores'!$C$2:$UD$20,10,FALSE)&lt;-2),"",'Total-corrected counts'!L306),"")</f>
        <v>77.449609025659839</v>
      </c>
      <c r="M306">
        <f>IFERROR(IF(OR(HLOOKUP($A306,'Z-scores'!$C$2:$UD$20,11,FALSE)&gt;2,HLOOKUP($A306,'Z-scores'!$C$2:$UD$20,11,FALSE)&lt;-2),"",'Total-corrected counts'!M306),"")</f>
        <v>86.35648613605639</v>
      </c>
      <c r="N306">
        <f>IFERROR(IF(OR(HLOOKUP($A306,'Z-scores'!$C$2:$UD$20,12,FALSE)&gt;2,HLOOKUP($A306,'Z-scores'!$C$2:$UD$20,12,FALSE)&lt;-2),"",'Total-corrected counts'!N306),"")</f>
        <v>46.737236839573058</v>
      </c>
      <c r="O306">
        <f>IFERROR(IF(OR(HLOOKUP($A306,'Z-scores'!$C$2:$UD$20,13,FALSE)&gt;2,HLOOKUP($A306,'Z-scores'!$C$2:$UD$20,13,FALSE)&lt;-2),"",'Total-corrected counts'!O306),"")</f>
        <v>90.867574837613873</v>
      </c>
      <c r="P306">
        <f>IFERROR(IF(OR(HLOOKUP($A306,'Z-scores'!$C$2:$UD$20,14,FALSE)&gt;2,HLOOKUP($A306,'Z-scores'!$C$2:$UD$20,14,FALSE)&lt;-2),"",'Total-corrected counts'!P306),"")</f>
        <v>77.808439775387214</v>
      </c>
      <c r="Q306">
        <f>IFERROR(IF(OR(HLOOKUP($A306,'Z-scores'!$C$2:$UD$20,15,FALSE)&gt;2,HLOOKUP($A306,'Z-scores'!$C$2:$UD$20,15,FALSE)&lt;-2),"",'Total-corrected counts'!Q306),"")</f>
        <v>32.549086909377415</v>
      </c>
      <c r="R306">
        <f>IFERROR(IF(OR(HLOOKUP($A306,'Z-scores'!$C$2:$UD$20,16,FALSE)&gt;2,HLOOKUP($A306,'Z-scores'!$C$2:$UD$20,16,FALSE)&lt;-2),"",'Total-corrected counts'!R306),"")</f>
        <v>153.7031360504557</v>
      </c>
      <c r="S306">
        <f>IFERROR(IF(OR(HLOOKUP($A306,'Z-scores'!$C$2:$UD$20,17,FALSE)&gt;2,HLOOKUP($A306,'Z-scores'!$C$2:$UD$20,17,FALSE)&lt;-2),"",'Total-corrected counts'!S306),"")</f>
        <v>64.246001113923057</v>
      </c>
      <c r="T306">
        <f>IFERROR(IF(OR(HLOOKUP($A306,'Z-scores'!$C$2:$UD$20,18,FALSE)&gt;2,HLOOKUP($A306,'Z-scores'!$C$2:$UD$20,18,FALSE)&lt;-2),"",'Total-corrected counts'!T306),"")</f>
        <v>28.238686054882876</v>
      </c>
      <c r="U306">
        <f>IFERROR(IF(OR(HLOOKUP($A306,'Z-scores'!$C$2:$UD$20,19,FALSE)&gt;2,HLOOKUP($A306,'Z-scores'!$C$2:$UD$20,19,FALSE)&lt;-2),"",'Total-corrected counts'!U306),"")</f>
        <v>159.59261075406934</v>
      </c>
      <c r="V306">
        <f t="shared" si="16"/>
        <v>1</v>
      </c>
      <c r="W306">
        <f t="shared" si="17"/>
        <v>0.8864096565546099</v>
      </c>
      <c r="X306">
        <f t="shared" si="18"/>
        <v>85.540362573680767</v>
      </c>
      <c r="Y306">
        <f t="shared" si="19"/>
        <v>81.717846541910319</v>
      </c>
    </row>
    <row r="307" spans="1:25" x14ac:dyDescent="0.25">
      <c r="A307">
        <v>314</v>
      </c>
      <c r="B307" t="s">
        <v>171</v>
      </c>
      <c r="C307">
        <v>24400</v>
      </c>
      <c r="D307">
        <v>111</v>
      </c>
      <c r="E307">
        <f>IFERROR(IF(OR(HLOOKUP($A307,'Z-scores'!$C$2:$UD$20,3,FALSE)&gt;2,HLOOKUP(A307,'Z-scores'!$C$2:$UD$20,3,FALSE)&lt;-2),"",'Total-corrected counts'!E307),"")</f>
        <v>1.5876466892149852</v>
      </c>
      <c r="F307">
        <f>IFERROR(IF(OR(HLOOKUP($A307,'Z-scores'!$C$2:$UD$20,4,FALSE)&gt;2,HLOOKUP($A307,'Z-scores'!$C$2:$UD$20,4,FALSE)&lt;-2),"",'Total-corrected counts'!F307),"")</f>
        <v>5.3975660094432802</v>
      </c>
      <c r="G307">
        <f>IFERROR(IF(OR(HLOOKUP($A307,'Z-scores'!$C$2:$UD$20,5,FALSE)&gt;2,HLOOKUP($A307,'Z-scores'!$C$2:$UD$20,5,FALSE)&lt;-2),"",'Total-corrected counts'!G307),"")</f>
        <v>10.103106075562771</v>
      </c>
      <c r="H307">
        <f>IFERROR(IF(OR(HLOOKUP($A307,'Z-scores'!$C$2:$UD$20,6,FALSE)&gt;2,HLOOKUP($A307,'Z-scores'!$C$2:$UD$20,6,FALSE)&lt;-2),"",'Total-corrected counts'!H307),"")</f>
        <v>3.1062382338138814</v>
      </c>
      <c r="I307">
        <f>IFERROR(IF(OR(HLOOKUP($A307,'Z-scores'!$C$2:$UD$20,7,FALSE)&gt;2,HLOOKUP($A307,'Z-scores'!$C$2:$UD$20,7,FALSE)&lt;-2),"",'Total-corrected counts'!I307),"")</f>
        <v>7.3574909416664873</v>
      </c>
      <c r="J307">
        <f>IFERROR(IF(OR(HLOOKUP($A307,'Z-scores'!$C$2:$UD$20,8,FALSE)&gt;2,HLOOKUP($A307,'Z-scores'!$C$2:$UD$20,8,FALSE)&lt;-2),"",'Total-corrected counts'!J307),"")</f>
        <v>5.4336999848132521</v>
      </c>
      <c r="K307">
        <f>IFERROR(IF(OR(HLOOKUP($A307,'Z-scores'!$C$2:$UD$20,9,FALSE)&gt;2,HLOOKUP($A307,'Z-scores'!$C$2:$UD$20,9,FALSE)&lt;-2),"",'Total-corrected counts'!K307),"")</f>
        <v>2.6846535481353473</v>
      </c>
      <c r="L307" t="str">
        <f>IFERROR(IF(OR(HLOOKUP($A307,'Z-scores'!$C$2:$UD$20,10,FALSE)&gt;2,HLOOKUP($A307,'Z-scores'!$C$2:$UD$20,10,FALSE)&lt;-2),"",'Total-corrected counts'!L307),"")</f>
        <v/>
      </c>
      <c r="M307">
        <f>IFERROR(IF(OR(HLOOKUP($A307,'Z-scores'!$C$2:$UD$20,11,FALSE)&gt;2,HLOOKUP($A307,'Z-scores'!$C$2:$UD$20,11,FALSE)&lt;-2),"",'Total-corrected counts'!M307),"")</f>
        <v>5.6443653567745748</v>
      </c>
      <c r="N307">
        <f>IFERROR(IF(OR(HLOOKUP($A307,'Z-scores'!$C$2:$UD$20,12,FALSE)&gt;2,HLOOKUP($A307,'Z-scores'!$C$2:$UD$20,12,FALSE)&lt;-2),"",'Total-corrected counts'!N307),"")</f>
        <v>12.747352243891397</v>
      </c>
      <c r="O307">
        <f>IFERROR(IF(OR(HLOOKUP($A307,'Z-scores'!$C$2:$UD$20,13,FALSE)&gt;2,HLOOKUP($A307,'Z-scores'!$C$2:$UD$20,13,FALSE)&lt;-2),"",'Total-corrected counts'!O307),"")</f>
        <v>3.308130293891872</v>
      </c>
      <c r="P307">
        <f>IFERROR(IF(OR(HLOOKUP($A307,'Z-scores'!$C$2:$UD$20,14,FALSE)&gt;2,HLOOKUP($A307,'Z-scores'!$C$2:$UD$20,14,FALSE)&lt;-2),"",'Total-corrected counts'!P307),"")</f>
        <v>4.1712093387222851</v>
      </c>
      <c r="Q307">
        <f>IFERROR(IF(OR(HLOOKUP($A307,'Z-scores'!$C$2:$UD$20,15,FALSE)&gt;2,HLOOKUP($A307,'Z-scores'!$C$2:$UD$20,15,FALSE)&lt;-2),"",'Total-corrected counts'!Q307),"")</f>
        <v>8.5614434710705112</v>
      </c>
      <c r="R307">
        <f>IFERROR(IF(OR(HLOOKUP($A307,'Z-scores'!$C$2:$UD$20,16,FALSE)&gt;2,HLOOKUP($A307,'Z-scores'!$C$2:$UD$20,16,FALSE)&lt;-2),"",'Total-corrected counts'!R307),"")</f>
        <v>2.3360600724058416</v>
      </c>
      <c r="S307">
        <f>IFERROR(IF(OR(HLOOKUP($A307,'Z-scores'!$C$2:$UD$20,17,FALSE)&gt;2,HLOOKUP($A307,'Z-scores'!$C$2:$UD$20,17,FALSE)&lt;-2),"",'Total-corrected counts'!S307),"")</f>
        <v>6.2807455250366688</v>
      </c>
      <c r="T307">
        <f>IFERROR(IF(OR(HLOOKUP($A307,'Z-scores'!$C$2:$UD$20,18,FALSE)&gt;2,HLOOKUP($A307,'Z-scores'!$C$2:$UD$20,18,FALSE)&lt;-2),"",'Total-corrected counts'!T307),"")</f>
        <v>6.8298617017438055</v>
      </c>
      <c r="U307">
        <f>IFERROR(IF(OR(HLOOKUP($A307,'Z-scores'!$C$2:$UD$20,19,FALSE)&gt;2,HLOOKUP($A307,'Z-scores'!$C$2:$UD$20,19,FALSE)&lt;-2),"",'Total-corrected counts'!U307),"")</f>
        <v>4.7213410691581004</v>
      </c>
      <c r="V307">
        <f t="shared" si="16"/>
        <v>1</v>
      </c>
      <c r="W307">
        <f t="shared" si="17"/>
        <v>0.54252953056052644</v>
      </c>
      <c r="X307">
        <f t="shared" si="18"/>
        <v>5.1643458549280723</v>
      </c>
      <c r="Y307">
        <f t="shared" si="19"/>
        <v>6.1195179644900612</v>
      </c>
    </row>
    <row r="308" spans="1:25" x14ac:dyDescent="0.25">
      <c r="A308">
        <v>315</v>
      </c>
      <c r="B308" t="s">
        <v>739</v>
      </c>
      <c r="C308">
        <v>500</v>
      </c>
      <c r="D308">
        <v>695</v>
      </c>
      <c r="E308" t="str">
        <f>IFERROR(IF(OR(HLOOKUP($A308,'Z-scores'!$C$2:$UD$20,3,FALSE)&gt;2,HLOOKUP(A308,'Z-scores'!$C$2:$UD$20,3,FALSE)&lt;-2),"",'Total-corrected counts'!E308),"")</f>
        <v/>
      </c>
      <c r="F308" t="str">
        <f>IFERROR(IF(OR(HLOOKUP($A308,'Z-scores'!$C$2:$UD$20,4,FALSE)&gt;2,HLOOKUP($A308,'Z-scores'!$C$2:$UD$20,4,FALSE)&lt;-2),"",'Total-corrected counts'!F308),"")</f>
        <v/>
      </c>
      <c r="G308" t="str">
        <f>IFERROR(IF(OR(HLOOKUP($A308,'Z-scores'!$C$2:$UD$20,5,FALSE)&gt;2,HLOOKUP($A308,'Z-scores'!$C$2:$UD$20,5,FALSE)&lt;-2),"",'Total-corrected counts'!G308),"")</f>
        <v/>
      </c>
      <c r="H308" t="str">
        <f>IFERROR(IF(OR(HLOOKUP($A308,'Z-scores'!$C$2:$UD$20,6,FALSE)&gt;2,HLOOKUP($A308,'Z-scores'!$C$2:$UD$20,6,FALSE)&lt;-2),"",'Total-corrected counts'!H308),"")</f>
        <v/>
      </c>
      <c r="I308" t="str">
        <f>IFERROR(IF(OR(HLOOKUP($A308,'Z-scores'!$C$2:$UD$20,7,FALSE)&gt;2,HLOOKUP($A308,'Z-scores'!$C$2:$UD$20,7,FALSE)&lt;-2),"",'Total-corrected counts'!I308),"")</f>
        <v/>
      </c>
      <c r="J308" t="str">
        <f>IFERROR(IF(OR(HLOOKUP($A308,'Z-scores'!$C$2:$UD$20,8,FALSE)&gt;2,HLOOKUP($A308,'Z-scores'!$C$2:$UD$20,8,FALSE)&lt;-2),"",'Total-corrected counts'!J308),"")</f>
        <v/>
      </c>
      <c r="K308" t="str">
        <f>IFERROR(IF(OR(HLOOKUP($A308,'Z-scores'!$C$2:$UD$20,9,FALSE)&gt;2,HLOOKUP($A308,'Z-scores'!$C$2:$UD$20,9,FALSE)&lt;-2),"",'Total-corrected counts'!K308),"")</f>
        <v/>
      </c>
      <c r="L308" t="str">
        <f>IFERROR(IF(OR(HLOOKUP($A308,'Z-scores'!$C$2:$UD$20,10,FALSE)&gt;2,HLOOKUP($A308,'Z-scores'!$C$2:$UD$20,10,FALSE)&lt;-2),"",'Total-corrected counts'!L308),"")</f>
        <v/>
      </c>
      <c r="M308" t="str">
        <f>IFERROR(IF(OR(HLOOKUP($A308,'Z-scores'!$C$2:$UD$20,11,FALSE)&gt;2,HLOOKUP($A308,'Z-scores'!$C$2:$UD$20,11,FALSE)&lt;-2),"",'Total-corrected counts'!M308),"")</f>
        <v/>
      </c>
      <c r="N308" t="str">
        <f>IFERROR(IF(OR(HLOOKUP($A308,'Z-scores'!$C$2:$UD$20,12,FALSE)&gt;2,HLOOKUP($A308,'Z-scores'!$C$2:$UD$20,12,FALSE)&lt;-2),"",'Total-corrected counts'!N308),"")</f>
        <v/>
      </c>
      <c r="O308" t="str">
        <f>IFERROR(IF(OR(HLOOKUP($A308,'Z-scores'!$C$2:$UD$20,13,FALSE)&gt;2,HLOOKUP($A308,'Z-scores'!$C$2:$UD$20,13,FALSE)&lt;-2),"",'Total-corrected counts'!O308),"")</f>
        <v/>
      </c>
      <c r="P308" t="str">
        <f>IFERROR(IF(OR(HLOOKUP($A308,'Z-scores'!$C$2:$UD$20,14,FALSE)&gt;2,HLOOKUP($A308,'Z-scores'!$C$2:$UD$20,14,FALSE)&lt;-2),"",'Total-corrected counts'!P308),"")</f>
        <v/>
      </c>
      <c r="Q308" t="str">
        <f>IFERROR(IF(OR(HLOOKUP($A308,'Z-scores'!$C$2:$UD$20,15,FALSE)&gt;2,HLOOKUP($A308,'Z-scores'!$C$2:$UD$20,15,FALSE)&lt;-2),"",'Total-corrected counts'!Q308),"")</f>
        <v/>
      </c>
      <c r="R308" t="str">
        <f>IFERROR(IF(OR(HLOOKUP($A308,'Z-scores'!$C$2:$UD$20,16,FALSE)&gt;2,HLOOKUP($A308,'Z-scores'!$C$2:$UD$20,16,FALSE)&lt;-2),"",'Total-corrected counts'!R308),"")</f>
        <v/>
      </c>
      <c r="S308" t="str">
        <f>IFERROR(IF(OR(HLOOKUP($A308,'Z-scores'!$C$2:$UD$20,17,FALSE)&gt;2,HLOOKUP($A308,'Z-scores'!$C$2:$UD$20,17,FALSE)&lt;-2),"",'Total-corrected counts'!S308),"")</f>
        <v/>
      </c>
      <c r="T308" t="str">
        <f>IFERROR(IF(OR(HLOOKUP($A308,'Z-scores'!$C$2:$UD$20,18,FALSE)&gt;2,HLOOKUP($A308,'Z-scores'!$C$2:$UD$20,18,FALSE)&lt;-2),"",'Total-corrected counts'!T308),"")</f>
        <v/>
      </c>
      <c r="U308" t="str">
        <f>IFERROR(IF(OR(HLOOKUP($A308,'Z-scores'!$C$2:$UD$20,19,FALSE)&gt;2,HLOOKUP($A308,'Z-scores'!$C$2:$UD$20,19,FALSE)&lt;-2),"",'Total-corrected counts'!U308),"")</f>
        <v/>
      </c>
      <c r="V308">
        <f t="shared" si="16"/>
        <v>1</v>
      </c>
      <c r="W308" t="str">
        <f t="shared" si="17"/>
        <v/>
      </c>
      <c r="X308" t="str">
        <f t="shared" si="18"/>
        <v/>
      </c>
      <c r="Y308" t="str">
        <f t="shared" si="19"/>
        <v/>
      </c>
    </row>
    <row r="309" spans="1:25" x14ac:dyDescent="0.25">
      <c r="A309">
        <v>316</v>
      </c>
      <c r="B309" t="s">
        <v>740</v>
      </c>
      <c r="C309">
        <v>69400</v>
      </c>
      <c r="D309">
        <v>178</v>
      </c>
      <c r="E309" t="str">
        <f>IFERROR(IF(OR(HLOOKUP($A309,'Z-scores'!$C$2:$UD$20,3,FALSE)&gt;2,HLOOKUP(A309,'Z-scores'!$C$2:$UD$20,3,FALSE)&lt;-2),"",'Total-corrected counts'!E309),"")</f>
        <v/>
      </c>
      <c r="F309" t="str">
        <f>IFERROR(IF(OR(HLOOKUP($A309,'Z-scores'!$C$2:$UD$20,4,FALSE)&gt;2,HLOOKUP($A309,'Z-scores'!$C$2:$UD$20,4,FALSE)&lt;-2),"",'Total-corrected counts'!F309),"")</f>
        <v/>
      </c>
      <c r="G309" t="str">
        <f>IFERROR(IF(OR(HLOOKUP($A309,'Z-scores'!$C$2:$UD$20,5,FALSE)&gt;2,HLOOKUP($A309,'Z-scores'!$C$2:$UD$20,5,FALSE)&lt;-2),"",'Total-corrected counts'!G309),"")</f>
        <v/>
      </c>
      <c r="H309" t="str">
        <f>IFERROR(IF(OR(HLOOKUP($A309,'Z-scores'!$C$2:$UD$20,6,FALSE)&gt;2,HLOOKUP($A309,'Z-scores'!$C$2:$UD$20,6,FALSE)&lt;-2),"",'Total-corrected counts'!H309),"")</f>
        <v/>
      </c>
      <c r="I309" t="str">
        <f>IFERROR(IF(OR(HLOOKUP($A309,'Z-scores'!$C$2:$UD$20,7,FALSE)&gt;2,HLOOKUP($A309,'Z-scores'!$C$2:$UD$20,7,FALSE)&lt;-2),"",'Total-corrected counts'!I309),"")</f>
        <v/>
      </c>
      <c r="J309" t="str">
        <f>IFERROR(IF(OR(HLOOKUP($A309,'Z-scores'!$C$2:$UD$20,8,FALSE)&gt;2,HLOOKUP($A309,'Z-scores'!$C$2:$UD$20,8,FALSE)&lt;-2),"",'Total-corrected counts'!J309),"")</f>
        <v/>
      </c>
      <c r="K309" t="str">
        <f>IFERROR(IF(OR(HLOOKUP($A309,'Z-scores'!$C$2:$UD$20,9,FALSE)&gt;2,HLOOKUP($A309,'Z-scores'!$C$2:$UD$20,9,FALSE)&lt;-2),"",'Total-corrected counts'!K309),"")</f>
        <v/>
      </c>
      <c r="L309" t="str">
        <f>IFERROR(IF(OR(HLOOKUP($A309,'Z-scores'!$C$2:$UD$20,10,FALSE)&gt;2,HLOOKUP($A309,'Z-scores'!$C$2:$UD$20,10,FALSE)&lt;-2),"",'Total-corrected counts'!L309),"")</f>
        <v/>
      </c>
      <c r="M309" t="str">
        <f>IFERROR(IF(OR(HLOOKUP($A309,'Z-scores'!$C$2:$UD$20,11,FALSE)&gt;2,HLOOKUP($A309,'Z-scores'!$C$2:$UD$20,11,FALSE)&lt;-2),"",'Total-corrected counts'!M309),"")</f>
        <v/>
      </c>
      <c r="N309" t="str">
        <f>IFERROR(IF(OR(HLOOKUP($A309,'Z-scores'!$C$2:$UD$20,12,FALSE)&gt;2,HLOOKUP($A309,'Z-scores'!$C$2:$UD$20,12,FALSE)&lt;-2),"",'Total-corrected counts'!N309),"")</f>
        <v/>
      </c>
      <c r="O309" t="str">
        <f>IFERROR(IF(OR(HLOOKUP($A309,'Z-scores'!$C$2:$UD$20,13,FALSE)&gt;2,HLOOKUP($A309,'Z-scores'!$C$2:$UD$20,13,FALSE)&lt;-2),"",'Total-corrected counts'!O309),"")</f>
        <v/>
      </c>
      <c r="P309" t="str">
        <f>IFERROR(IF(OR(HLOOKUP($A309,'Z-scores'!$C$2:$UD$20,14,FALSE)&gt;2,HLOOKUP($A309,'Z-scores'!$C$2:$UD$20,14,FALSE)&lt;-2),"",'Total-corrected counts'!P309),"")</f>
        <v/>
      </c>
      <c r="Q309" t="str">
        <f>IFERROR(IF(OR(HLOOKUP($A309,'Z-scores'!$C$2:$UD$20,15,FALSE)&gt;2,HLOOKUP($A309,'Z-scores'!$C$2:$UD$20,15,FALSE)&lt;-2),"",'Total-corrected counts'!Q309),"")</f>
        <v/>
      </c>
      <c r="R309" t="str">
        <f>IFERROR(IF(OR(HLOOKUP($A309,'Z-scores'!$C$2:$UD$20,16,FALSE)&gt;2,HLOOKUP($A309,'Z-scores'!$C$2:$UD$20,16,FALSE)&lt;-2),"",'Total-corrected counts'!R309),"")</f>
        <v/>
      </c>
      <c r="S309" t="str">
        <f>IFERROR(IF(OR(HLOOKUP($A309,'Z-scores'!$C$2:$UD$20,17,FALSE)&gt;2,HLOOKUP($A309,'Z-scores'!$C$2:$UD$20,17,FALSE)&lt;-2),"",'Total-corrected counts'!S309),"")</f>
        <v/>
      </c>
      <c r="T309" t="str">
        <f>IFERROR(IF(OR(HLOOKUP($A309,'Z-scores'!$C$2:$UD$20,18,FALSE)&gt;2,HLOOKUP($A309,'Z-scores'!$C$2:$UD$20,18,FALSE)&lt;-2),"",'Total-corrected counts'!T309),"")</f>
        <v/>
      </c>
      <c r="U309" t="str">
        <f>IFERROR(IF(OR(HLOOKUP($A309,'Z-scores'!$C$2:$UD$20,19,FALSE)&gt;2,HLOOKUP($A309,'Z-scores'!$C$2:$UD$20,19,FALSE)&lt;-2),"",'Total-corrected counts'!U309),"")</f>
        <v/>
      </c>
      <c r="V309">
        <f t="shared" si="16"/>
        <v>1</v>
      </c>
      <c r="W309" t="str">
        <f t="shared" si="17"/>
        <v/>
      </c>
      <c r="X309" t="str">
        <f t="shared" si="18"/>
        <v/>
      </c>
      <c r="Y309" t="str">
        <f t="shared" si="19"/>
        <v/>
      </c>
    </row>
    <row r="310" spans="1:25" x14ac:dyDescent="0.25">
      <c r="A310">
        <v>317</v>
      </c>
      <c r="B310" t="s">
        <v>741</v>
      </c>
      <c r="C310">
        <v>109200</v>
      </c>
      <c r="D310">
        <v>760</v>
      </c>
      <c r="E310" t="str">
        <f>IFERROR(IF(OR(HLOOKUP($A310,'Z-scores'!$C$2:$UD$20,3,FALSE)&gt;2,HLOOKUP(A310,'Z-scores'!$C$2:$UD$20,3,FALSE)&lt;-2),"",'Total-corrected counts'!E310),"")</f>
        <v/>
      </c>
      <c r="F310" t="str">
        <f>IFERROR(IF(OR(HLOOKUP($A310,'Z-scores'!$C$2:$UD$20,4,FALSE)&gt;2,HLOOKUP($A310,'Z-scores'!$C$2:$UD$20,4,FALSE)&lt;-2),"",'Total-corrected counts'!F310),"")</f>
        <v/>
      </c>
      <c r="G310" t="str">
        <f>IFERROR(IF(OR(HLOOKUP($A310,'Z-scores'!$C$2:$UD$20,5,FALSE)&gt;2,HLOOKUP($A310,'Z-scores'!$C$2:$UD$20,5,FALSE)&lt;-2),"",'Total-corrected counts'!G310),"")</f>
        <v/>
      </c>
      <c r="H310" t="str">
        <f>IFERROR(IF(OR(HLOOKUP($A310,'Z-scores'!$C$2:$UD$20,6,FALSE)&gt;2,HLOOKUP($A310,'Z-scores'!$C$2:$UD$20,6,FALSE)&lt;-2),"",'Total-corrected counts'!H310),"")</f>
        <v/>
      </c>
      <c r="I310" t="str">
        <f>IFERROR(IF(OR(HLOOKUP($A310,'Z-scores'!$C$2:$UD$20,7,FALSE)&gt;2,HLOOKUP($A310,'Z-scores'!$C$2:$UD$20,7,FALSE)&lt;-2),"",'Total-corrected counts'!I310),"")</f>
        <v/>
      </c>
      <c r="J310" t="str">
        <f>IFERROR(IF(OR(HLOOKUP($A310,'Z-scores'!$C$2:$UD$20,8,FALSE)&gt;2,HLOOKUP($A310,'Z-scores'!$C$2:$UD$20,8,FALSE)&lt;-2),"",'Total-corrected counts'!J310),"")</f>
        <v/>
      </c>
      <c r="K310" t="str">
        <f>IFERROR(IF(OR(HLOOKUP($A310,'Z-scores'!$C$2:$UD$20,9,FALSE)&gt;2,HLOOKUP($A310,'Z-scores'!$C$2:$UD$20,9,FALSE)&lt;-2),"",'Total-corrected counts'!K310),"")</f>
        <v/>
      </c>
      <c r="L310" t="str">
        <f>IFERROR(IF(OR(HLOOKUP($A310,'Z-scores'!$C$2:$UD$20,10,FALSE)&gt;2,HLOOKUP($A310,'Z-scores'!$C$2:$UD$20,10,FALSE)&lt;-2),"",'Total-corrected counts'!L310),"")</f>
        <v/>
      </c>
      <c r="M310" t="str">
        <f>IFERROR(IF(OR(HLOOKUP($A310,'Z-scores'!$C$2:$UD$20,11,FALSE)&gt;2,HLOOKUP($A310,'Z-scores'!$C$2:$UD$20,11,FALSE)&lt;-2),"",'Total-corrected counts'!M310),"")</f>
        <v/>
      </c>
      <c r="N310" t="str">
        <f>IFERROR(IF(OR(HLOOKUP($A310,'Z-scores'!$C$2:$UD$20,12,FALSE)&gt;2,HLOOKUP($A310,'Z-scores'!$C$2:$UD$20,12,FALSE)&lt;-2),"",'Total-corrected counts'!N310),"")</f>
        <v/>
      </c>
      <c r="O310" t="str">
        <f>IFERROR(IF(OR(HLOOKUP($A310,'Z-scores'!$C$2:$UD$20,13,FALSE)&gt;2,HLOOKUP($A310,'Z-scores'!$C$2:$UD$20,13,FALSE)&lt;-2),"",'Total-corrected counts'!O310),"")</f>
        <v/>
      </c>
      <c r="P310" t="str">
        <f>IFERROR(IF(OR(HLOOKUP($A310,'Z-scores'!$C$2:$UD$20,14,FALSE)&gt;2,HLOOKUP($A310,'Z-scores'!$C$2:$UD$20,14,FALSE)&lt;-2),"",'Total-corrected counts'!P310),"")</f>
        <v/>
      </c>
      <c r="Q310" t="str">
        <f>IFERROR(IF(OR(HLOOKUP($A310,'Z-scores'!$C$2:$UD$20,15,FALSE)&gt;2,HLOOKUP($A310,'Z-scores'!$C$2:$UD$20,15,FALSE)&lt;-2),"",'Total-corrected counts'!Q310),"")</f>
        <v/>
      </c>
      <c r="R310" t="str">
        <f>IFERROR(IF(OR(HLOOKUP($A310,'Z-scores'!$C$2:$UD$20,16,FALSE)&gt;2,HLOOKUP($A310,'Z-scores'!$C$2:$UD$20,16,FALSE)&lt;-2),"",'Total-corrected counts'!R310),"")</f>
        <v/>
      </c>
      <c r="S310" t="str">
        <f>IFERROR(IF(OR(HLOOKUP($A310,'Z-scores'!$C$2:$UD$20,17,FALSE)&gt;2,HLOOKUP($A310,'Z-scores'!$C$2:$UD$20,17,FALSE)&lt;-2),"",'Total-corrected counts'!S310),"")</f>
        <v/>
      </c>
      <c r="T310" t="str">
        <f>IFERROR(IF(OR(HLOOKUP($A310,'Z-scores'!$C$2:$UD$20,18,FALSE)&gt;2,HLOOKUP($A310,'Z-scores'!$C$2:$UD$20,18,FALSE)&lt;-2),"",'Total-corrected counts'!T310),"")</f>
        <v/>
      </c>
      <c r="U310" t="str">
        <f>IFERROR(IF(OR(HLOOKUP($A310,'Z-scores'!$C$2:$UD$20,19,FALSE)&gt;2,HLOOKUP($A310,'Z-scores'!$C$2:$UD$20,19,FALSE)&lt;-2),"",'Total-corrected counts'!U310),"")</f>
        <v/>
      </c>
      <c r="V310">
        <f t="shared" si="16"/>
        <v>1</v>
      </c>
      <c r="W310" t="str">
        <f t="shared" si="17"/>
        <v/>
      </c>
      <c r="X310" t="str">
        <f t="shared" si="18"/>
        <v/>
      </c>
      <c r="Y310" t="str">
        <f t="shared" si="19"/>
        <v/>
      </c>
    </row>
    <row r="311" spans="1:25" x14ac:dyDescent="0.25">
      <c r="A311">
        <v>318</v>
      </c>
      <c r="B311" t="s">
        <v>172</v>
      </c>
      <c r="C311">
        <v>87800</v>
      </c>
      <c r="D311">
        <v>987</v>
      </c>
      <c r="E311">
        <f>IFERROR(IF(OR(HLOOKUP($A311,'Z-scores'!$C$2:$UD$20,3,FALSE)&gt;2,HLOOKUP(A311,'Z-scores'!$C$2:$UD$20,3,FALSE)&lt;-2),"",'Total-corrected counts'!E311),"")</f>
        <v>0</v>
      </c>
      <c r="F311">
        <f>IFERROR(IF(OR(HLOOKUP($A311,'Z-scores'!$C$2:$UD$20,4,FALSE)&gt;2,HLOOKUP($A311,'Z-scores'!$C$2:$UD$20,4,FALSE)&lt;-2),"",'Total-corrected counts'!F311),"")</f>
        <v>0</v>
      </c>
      <c r="G311">
        <f>IFERROR(IF(OR(HLOOKUP($A311,'Z-scores'!$C$2:$UD$20,5,FALSE)&gt;2,HLOOKUP($A311,'Z-scores'!$C$2:$UD$20,5,FALSE)&lt;-2),"",'Total-corrected counts'!G311),"")</f>
        <v>5.0364437066614018E-2</v>
      </c>
      <c r="H311">
        <f>IFERROR(IF(OR(HLOOKUP($A311,'Z-scores'!$C$2:$UD$20,6,FALSE)&gt;2,HLOOKUP($A311,'Z-scores'!$C$2:$UD$20,6,FALSE)&lt;-2),"",'Total-corrected counts'!H311),"")</f>
        <v>0</v>
      </c>
      <c r="I311">
        <f>IFERROR(IF(OR(HLOOKUP($A311,'Z-scores'!$C$2:$UD$20,7,FALSE)&gt;2,HLOOKUP($A311,'Z-scores'!$C$2:$UD$20,7,FALSE)&lt;-2),"",'Total-corrected counts'!I311),"")</f>
        <v>0</v>
      </c>
      <c r="J311">
        <f>IFERROR(IF(OR(HLOOKUP($A311,'Z-scores'!$C$2:$UD$20,8,FALSE)&gt;2,HLOOKUP($A311,'Z-scores'!$C$2:$UD$20,8,FALSE)&lt;-2),"",'Total-corrected counts'!J311),"")</f>
        <v>0</v>
      </c>
      <c r="K311">
        <f>IFERROR(IF(OR(HLOOKUP($A311,'Z-scores'!$C$2:$UD$20,9,FALSE)&gt;2,HLOOKUP($A311,'Z-scores'!$C$2:$UD$20,9,FALSE)&lt;-2),"",'Total-corrected counts'!K311),"")</f>
        <v>4.4595573889291487E-3</v>
      </c>
      <c r="L311">
        <f>IFERROR(IF(OR(HLOOKUP($A311,'Z-scores'!$C$2:$UD$20,10,FALSE)&gt;2,HLOOKUP($A311,'Z-scores'!$C$2:$UD$20,10,FALSE)&lt;-2),"",'Total-corrected counts'!L311),"")</f>
        <v>0</v>
      </c>
      <c r="M311">
        <f>IFERROR(IF(OR(HLOOKUP($A311,'Z-scores'!$C$2:$UD$20,11,FALSE)&gt;2,HLOOKUP($A311,'Z-scores'!$C$2:$UD$20,11,FALSE)&lt;-2),"",'Total-corrected counts'!M311),"")</f>
        <v>0</v>
      </c>
      <c r="N311">
        <f>IFERROR(IF(OR(HLOOKUP($A311,'Z-scores'!$C$2:$UD$20,12,FALSE)&gt;2,HLOOKUP($A311,'Z-scores'!$C$2:$UD$20,12,FALSE)&lt;-2),"",'Total-corrected counts'!N311),"")</f>
        <v>4.5820820430953979E-2</v>
      </c>
      <c r="O311">
        <f>IFERROR(IF(OR(HLOOKUP($A311,'Z-scores'!$C$2:$UD$20,13,FALSE)&gt;2,HLOOKUP($A311,'Z-scores'!$C$2:$UD$20,13,FALSE)&lt;-2),"",'Total-corrected counts'!O311),"")</f>
        <v>0</v>
      </c>
      <c r="P311">
        <f>IFERROR(IF(OR(HLOOKUP($A311,'Z-scores'!$C$2:$UD$20,14,FALSE)&gt;2,HLOOKUP($A311,'Z-scores'!$C$2:$UD$20,14,FALSE)&lt;-2),"",'Total-corrected counts'!P311),"")</f>
        <v>0</v>
      </c>
      <c r="Q311">
        <f>IFERROR(IF(OR(HLOOKUP($A311,'Z-scores'!$C$2:$UD$20,15,FALSE)&gt;2,HLOOKUP($A311,'Z-scores'!$C$2:$UD$20,15,FALSE)&lt;-2),"",'Total-corrected counts'!Q311),"")</f>
        <v>0</v>
      </c>
      <c r="R311" t="str">
        <f>IFERROR(IF(OR(HLOOKUP($A311,'Z-scores'!$C$2:$UD$20,16,FALSE)&gt;2,HLOOKUP($A311,'Z-scores'!$C$2:$UD$20,16,FALSE)&lt;-2),"",'Total-corrected counts'!R311),"")</f>
        <v/>
      </c>
      <c r="S311">
        <f>IFERROR(IF(OR(HLOOKUP($A311,'Z-scores'!$C$2:$UD$20,17,FALSE)&gt;2,HLOOKUP($A311,'Z-scores'!$C$2:$UD$20,17,FALSE)&lt;-2),"",'Total-corrected counts'!S311),"")</f>
        <v>0</v>
      </c>
      <c r="T311">
        <f>IFERROR(IF(OR(HLOOKUP($A311,'Z-scores'!$C$2:$UD$20,18,FALSE)&gt;2,HLOOKUP($A311,'Z-scores'!$C$2:$UD$20,18,FALSE)&lt;-2),"",'Total-corrected counts'!T311),"")</f>
        <v>0</v>
      </c>
      <c r="U311">
        <f>IFERROR(IF(OR(HLOOKUP($A311,'Z-scores'!$C$2:$UD$20,19,FALSE)&gt;2,HLOOKUP($A311,'Z-scores'!$C$2:$UD$20,19,FALSE)&lt;-2),"",'Total-corrected counts'!U311),"")</f>
        <v>8.6789357888935655E-3</v>
      </c>
      <c r="V311">
        <f t="shared" si="16"/>
        <v>1</v>
      </c>
      <c r="W311">
        <f t="shared" si="17"/>
        <v>0.84469985570290973</v>
      </c>
      <c r="X311">
        <f t="shared" si="18"/>
        <v>6.0915549395047959E-3</v>
      </c>
      <c r="Y311">
        <f t="shared" si="19"/>
        <v>7.7856794599782207E-3</v>
      </c>
    </row>
    <row r="312" spans="1:25" x14ac:dyDescent="0.25">
      <c r="A312">
        <v>319</v>
      </c>
      <c r="B312" t="s">
        <v>173</v>
      </c>
      <c r="C312">
        <v>47500</v>
      </c>
      <c r="D312">
        <v>703</v>
      </c>
      <c r="E312" t="str">
        <f>IFERROR(IF(OR(HLOOKUP($A312,'Z-scores'!$C$2:$UD$20,3,FALSE)&gt;2,HLOOKUP(A312,'Z-scores'!$C$2:$UD$20,3,FALSE)&lt;-2),"",'Total-corrected counts'!E312),"")</f>
        <v/>
      </c>
      <c r="F312">
        <f>IFERROR(IF(OR(HLOOKUP($A312,'Z-scores'!$C$2:$UD$20,4,FALSE)&gt;2,HLOOKUP($A312,'Z-scores'!$C$2:$UD$20,4,FALSE)&lt;-2),"",'Total-corrected counts'!F312),"")</f>
        <v>24.075769358231042</v>
      </c>
      <c r="G312">
        <f>IFERROR(IF(OR(HLOOKUP($A312,'Z-scores'!$C$2:$UD$20,5,FALSE)&gt;2,HLOOKUP($A312,'Z-scores'!$C$2:$UD$20,5,FALSE)&lt;-2),"",'Total-corrected counts'!G312),"")</f>
        <v>15.834579013743447</v>
      </c>
      <c r="H312">
        <f>IFERROR(IF(OR(HLOOKUP($A312,'Z-scores'!$C$2:$UD$20,6,FALSE)&gt;2,HLOOKUP($A312,'Z-scores'!$C$2:$UD$20,6,FALSE)&lt;-2),"",'Total-corrected counts'!H312),"")</f>
        <v>15.796442973305199</v>
      </c>
      <c r="I312">
        <f>IFERROR(IF(OR(HLOOKUP($A312,'Z-scores'!$C$2:$UD$20,7,FALSE)&gt;2,HLOOKUP($A312,'Z-scores'!$C$2:$UD$20,7,FALSE)&lt;-2),"",'Total-corrected counts'!I312),"")</f>
        <v>35.063523776393843</v>
      </c>
      <c r="J312">
        <f>IFERROR(IF(OR(HLOOKUP($A312,'Z-scores'!$C$2:$UD$20,8,FALSE)&gt;2,HLOOKUP($A312,'Z-scores'!$C$2:$UD$20,8,FALSE)&lt;-2),"",'Total-corrected counts'!J312),"")</f>
        <v>8.5154263827336543</v>
      </c>
      <c r="K312">
        <f>IFERROR(IF(OR(HLOOKUP($A312,'Z-scores'!$C$2:$UD$20,9,FALSE)&gt;2,HLOOKUP($A312,'Z-scores'!$C$2:$UD$20,9,FALSE)&lt;-2),"",'Total-corrected counts'!K312),"")</f>
        <v>15.679803779474886</v>
      </c>
      <c r="L312">
        <f>IFERROR(IF(OR(HLOOKUP($A312,'Z-scores'!$C$2:$UD$20,10,FALSE)&gt;2,HLOOKUP($A312,'Z-scores'!$C$2:$UD$20,10,FALSE)&lt;-2),"",'Total-corrected counts'!L312),"")</f>
        <v>25.872394018877543</v>
      </c>
      <c r="M312">
        <f>IFERROR(IF(OR(HLOOKUP($A312,'Z-scores'!$C$2:$UD$20,11,FALSE)&gt;2,HLOOKUP($A312,'Z-scores'!$C$2:$UD$20,11,FALSE)&lt;-2),"",'Total-corrected counts'!M312),"")</f>
        <v>10.745028581223108</v>
      </c>
      <c r="N312">
        <f>IFERROR(IF(OR(HLOOKUP($A312,'Z-scores'!$C$2:$UD$20,12,FALSE)&gt;2,HLOOKUP($A312,'Z-scores'!$C$2:$UD$20,12,FALSE)&lt;-2),"",'Total-corrected counts'!N312),"")</f>
        <v>13.132247135511411</v>
      </c>
      <c r="O312">
        <f>IFERROR(IF(OR(HLOOKUP($A312,'Z-scores'!$C$2:$UD$20,13,FALSE)&gt;2,HLOOKUP($A312,'Z-scores'!$C$2:$UD$20,13,FALSE)&lt;-2),"",'Total-corrected counts'!O312),"")</f>
        <v>11.815712575640248</v>
      </c>
      <c r="P312">
        <f>IFERROR(IF(OR(HLOOKUP($A312,'Z-scores'!$C$2:$UD$20,14,FALSE)&gt;2,HLOOKUP($A312,'Z-scores'!$C$2:$UD$20,14,FALSE)&lt;-2),"",'Total-corrected counts'!P312),"")</f>
        <v>11.274231798718635</v>
      </c>
      <c r="Q312">
        <f>IFERROR(IF(OR(HLOOKUP($A312,'Z-scores'!$C$2:$UD$20,15,FALSE)&gt;2,HLOOKUP($A312,'Z-scores'!$C$2:$UD$20,15,FALSE)&lt;-2),"",'Total-corrected counts'!Q312),"")</f>
        <v>3.7444126342722965</v>
      </c>
      <c r="R312">
        <f>IFERROR(IF(OR(HLOOKUP($A312,'Z-scores'!$C$2:$UD$20,16,FALSE)&gt;2,HLOOKUP($A312,'Z-scores'!$C$2:$UD$20,16,FALSE)&lt;-2),"",'Total-corrected counts'!R312),"")</f>
        <v>11.503993941470275</v>
      </c>
      <c r="S312">
        <f>IFERROR(IF(OR(HLOOKUP($A312,'Z-scores'!$C$2:$UD$20,17,FALSE)&gt;2,HLOOKUP($A312,'Z-scores'!$C$2:$UD$20,17,FALSE)&lt;-2),"",'Total-corrected counts'!S312),"")</f>
        <v>14.87402138167716</v>
      </c>
      <c r="T312">
        <f>IFERROR(IF(OR(HLOOKUP($A312,'Z-scores'!$C$2:$UD$20,18,FALSE)&gt;2,HLOOKUP($A312,'Z-scores'!$C$2:$UD$20,18,FALSE)&lt;-2),"",'Total-corrected counts'!T312),"")</f>
        <v>39.98261177347883</v>
      </c>
      <c r="U312">
        <f>IFERROR(IF(OR(HLOOKUP($A312,'Z-scores'!$C$2:$UD$20,19,FALSE)&gt;2,HLOOKUP($A312,'Z-scores'!$C$2:$UD$20,19,FALSE)&lt;-2),"",'Total-corrected counts'!U312),"")</f>
        <v>8.7961014220436287</v>
      </c>
      <c r="V312">
        <f t="shared" si="16"/>
        <v>1</v>
      </c>
      <c r="W312">
        <f t="shared" si="17"/>
        <v>0.37183955972674643</v>
      </c>
      <c r="X312">
        <f t="shared" si="18"/>
        <v>18.947870985497836</v>
      </c>
      <c r="Y312">
        <f t="shared" si="19"/>
        <v>14.390416582851563</v>
      </c>
    </row>
    <row r="313" spans="1:25" x14ac:dyDescent="0.25">
      <c r="A313">
        <v>320</v>
      </c>
      <c r="B313" t="s">
        <v>174</v>
      </c>
      <c r="C313">
        <v>1600</v>
      </c>
      <c r="D313">
        <v>985</v>
      </c>
      <c r="E313" t="str">
        <f>IFERROR(IF(OR(HLOOKUP($A313,'Z-scores'!$C$2:$UD$20,3,FALSE)&gt;2,HLOOKUP(A313,'Z-scores'!$C$2:$UD$20,3,FALSE)&lt;-2),"",'Total-corrected counts'!E313),"")</f>
        <v/>
      </c>
      <c r="F313">
        <f>IFERROR(IF(OR(HLOOKUP($A313,'Z-scores'!$C$2:$UD$20,4,FALSE)&gt;2,HLOOKUP($A313,'Z-scores'!$C$2:$UD$20,4,FALSE)&lt;-2),"",'Total-corrected counts'!F313),"")</f>
        <v>73.638221985976173</v>
      </c>
      <c r="G313">
        <f>IFERROR(IF(OR(HLOOKUP($A313,'Z-scores'!$C$2:$UD$20,5,FALSE)&gt;2,HLOOKUP($A313,'Z-scores'!$C$2:$UD$20,5,FALSE)&lt;-2),"",'Total-corrected counts'!G313),"")</f>
        <v>44.471797929820177</v>
      </c>
      <c r="H313">
        <f>IFERROR(IF(OR(HLOOKUP($A313,'Z-scores'!$C$2:$UD$20,6,FALSE)&gt;2,HLOOKUP($A313,'Z-scores'!$C$2:$UD$20,6,FALSE)&lt;-2),"",'Total-corrected counts'!H313),"")</f>
        <v>54.167210549203858</v>
      </c>
      <c r="I313">
        <f>IFERROR(IF(OR(HLOOKUP($A313,'Z-scores'!$C$2:$UD$20,7,FALSE)&gt;2,HLOOKUP($A313,'Z-scores'!$C$2:$UD$20,7,FALSE)&lt;-2),"",'Total-corrected counts'!I313),"")</f>
        <v>46.238290353067214</v>
      </c>
      <c r="J313">
        <f>IFERROR(IF(OR(HLOOKUP($A313,'Z-scores'!$C$2:$UD$20,8,FALSE)&gt;2,HLOOKUP($A313,'Z-scores'!$C$2:$UD$20,8,FALSE)&lt;-2),"",'Total-corrected counts'!J313),"")</f>
        <v>28.381467434287732</v>
      </c>
      <c r="K313">
        <f>IFERROR(IF(OR(HLOOKUP($A313,'Z-scores'!$C$2:$UD$20,9,FALSE)&gt;2,HLOOKUP($A313,'Z-scores'!$C$2:$UD$20,9,FALSE)&lt;-2),"",'Total-corrected counts'!K313),"")</f>
        <v>83.161826188750766</v>
      </c>
      <c r="L313">
        <f>IFERROR(IF(OR(HLOOKUP($A313,'Z-scores'!$C$2:$UD$20,10,FALSE)&gt;2,HLOOKUP($A313,'Z-scores'!$C$2:$UD$20,10,FALSE)&lt;-2),"",'Total-corrected counts'!L313),"")</f>
        <v>14.96250773922814</v>
      </c>
      <c r="M313">
        <f>IFERROR(IF(OR(HLOOKUP($A313,'Z-scores'!$C$2:$UD$20,11,FALSE)&gt;2,HLOOKUP($A313,'Z-scores'!$C$2:$UD$20,11,FALSE)&lt;-2),"",'Total-corrected counts'!M313),"")</f>
        <v>66.304014272641737</v>
      </c>
      <c r="N313">
        <f>IFERROR(IF(OR(HLOOKUP($A313,'Z-scores'!$C$2:$UD$20,12,FALSE)&gt;2,HLOOKUP($A313,'Z-scores'!$C$2:$UD$20,12,FALSE)&lt;-2),"",'Total-corrected counts'!N313),"")</f>
        <v>61.042496978116894</v>
      </c>
      <c r="O313">
        <f>IFERROR(IF(OR(HLOOKUP($A313,'Z-scores'!$C$2:$UD$20,13,FALSE)&gt;2,HLOOKUP($A313,'Z-scores'!$C$2:$UD$20,13,FALSE)&lt;-2),"",'Total-corrected counts'!O313),"")</f>
        <v>47.458040085923891</v>
      </c>
      <c r="P313">
        <f>IFERROR(IF(OR(HLOOKUP($A313,'Z-scores'!$C$2:$UD$20,14,FALSE)&gt;2,HLOOKUP($A313,'Z-scores'!$C$2:$UD$20,14,FALSE)&lt;-2),"",'Total-corrected counts'!P313),"")</f>
        <v>46.084170388772947</v>
      </c>
      <c r="Q313">
        <f>IFERROR(IF(OR(HLOOKUP($A313,'Z-scores'!$C$2:$UD$20,15,FALSE)&gt;2,HLOOKUP($A313,'Z-scores'!$C$2:$UD$20,15,FALSE)&lt;-2),"",'Total-corrected counts'!Q313),"")</f>
        <v>47.868025056361212</v>
      </c>
      <c r="R313">
        <f>IFERROR(IF(OR(HLOOKUP($A313,'Z-scores'!$C$2:$UD$20,16,FALSE)&gt;2,HLOOKUP($A313,'Z-scores'!$C$2:$UD$20,16,FALSE)&lt;-2),"",'Total-corrected counts'!R313),"")</f>
        <v>39.684972482174018</v>
      </c>
      <c r="S313">
        <f>IFERROR(IF(OR(HLOOKUP($A313,'Z-scores'!$C$2:$UD$20,17,FALSE)&gt;2,HLOOKUP($A313,'Z-scores'!$C$2:$UD$20,17,FALSE)&lt;-2),"",'Total-corrected counts'!S313),"")</f>
        <v>46.988879226203473</v>
      </c>
      <c r="T313">
        <f>IFERROR(IF(OR(HLOOKUP($A313,'Z-scores'!$C$2:$UD$20,18,FALSE)&gt;2,HLOOKUP($A313,'Z-scores'!$C$2:$UD$20,18,FALSE)&lt;-2),"",'Total-corrected counts'!T313),"")</f>
        <v>53.522060882847683</v>
      </c>
      <c r="U313">
        <f>IFERROR(IF(OR(HLOOKUP($A313,'Z-scores'!$C$2:$UD$20,19,FALSE)&gt;2,HLOOKUP($A313,'Z-scores'!$C$2:$UD$20,19,FALSE)&lt;-2),"",'Total-corrected counts'!U313),"")</f>
        <v>20.169846773388645</v>
      </c>
      <c r="V313">
        <f t="shared" si="16"/>
        <v>1</v>
      </c>
      <c r="W313">
        <f t="shared" si="17"/>
        <v>0.51698710839880468</v>
      </c>
      <c r="X313">
        <f t="shared" si="18"/>
        <v>51.415667056621977</v>
      </c>
      <c r="Y313">
        <f t="shared" si="19"/>
        <v>45.352311484223598</v>
      </c>
    </row>
    <row r="314" spans="1:25" x14ac:dyDescent="0.25">
      <c r="A314">
        <v>321</v>
      </c>
      <c r="B314" t="s">
        <v>175</v>
      </c>
      <c r="C314">
        <v>69500</v>
      </c>
      <c r="D314">
        <v>1014</v>
      </c>
      <c r="E314" t="str">
        <f>IFERROR(IF(OR(HLOOKUP($A314,'Z-scores'!$C$2:$UD$20,3,FALSE)&gt;2,HLOOKUP(A314,'Z-scores'!$C$2:$UD$20,3,FALSE)&lt;-2),"",'Total-corrected counts'!E314),"")</f>
        <v/>
      </c>
      <c r="F314">
        <f>IFERROR(IF(OR(HLOOKUP($A314,'Z-scores'!$C$2:$UD$20,4,FALSE)&gt;2,HLOOKUP($A314,'Z-scores'!$C$2:$UD$20,4,FALSE)&lt;-2),"",'Total-corrected counts'!F314),"")</f>
        <v>0.86131372491116165</v>
      </c>
      <c r="G314">
        <f>IFERROR(IF(OR(HLOOKUP($A314,'Z-scores'!$C$2:$UD$20,5,FALSE)&gt;2,HLOOKUP($A314,'Z-scores'!$C$2:$UD$20,5,FALSE)&lt;-2),"",'Total-corrected counts'!G314),"")</f>
        <v>2.0145774826645608E-2</v>
      </c>
      <c r="H314">
        <f>IFERROR(IF(OR(HLOOKUP($A314,'Z-scores'!$C$2:$UD$20,6,FALSE)&gt;2,HLOOKUP($A314,'Z-scores'!$C$2:$UD$20,6,FALSE)&lt;-2),"",'Total-corrected counts'!H314),"")</f>
        <v>4.1881863826704016E-2</v>
      </c>
      <c r="I314">
        <f>IFERROR(IF(OR(HLOOKUP($A314,'Z-scores'!$C$2:$UD$20,7,FALSE)&gt;2,HLOOKUP($A314,'Z-scores'!$C$2:$UD$20,7,FALSE)&lt;-2),"",'Total-corrected counts'!I314),"")</f>
        <v>0.14776550845187922</v>
      </c>
      <c r="J314">
        <f>IFERROR(IF(OR(HLOOKUP($A314,'Z-scores'!$C$2:$UD$20,8,FALSE)&gt;2,HLOOKUP($A314,'Z-scores'!$C$2:$UD$20,8,FALSE)&lt;-2),"",'Total-corrected counts'!J314),"")</f>
        <v>0.27612268525366801</v>
      </c>
      <c r="K314">
        <f>IFERROR(IF(OR(HLOOKUP($A314,'Z-scores'!$C$2:$UD$20,9,FALSE)&gt;2,HLOOKUP($A314,'Z-scores'!$C$2:$UD$20,9,FALSE)&lt;-2),"",'Total-corrected counts'!K314),"")</f>
        <v>7.1352918222866379E-2</v>
      </c>
      <c r="L314">
        <f>IFERROR(IF(OR(HLOOKUP($A314,'Z-scores'!$C$2:$UD$20,10,FALSE)&gt;2,HLOOKUP($A314,'Z-scores'!$C$2:$UD$20,10,FALSE)&lt;-2),"",'Total-corrected counts'!L314),"")</f>
        <v>0.91283203714123939</v>
      </c>
      <c r="M314">
        <f>IFERROR(IF(OR(HLOOKUP($A314,'Z-scores'!$C$2:$UD$20,11,FALSE)&gt;2,HLOOKUP($A314,'Z-scores'!$C$2:$UD$20,11,FALSE)&lt;-2),"",'Total-corrected counts'!M314),"")</f>
        <v>0.60820916497489297</v>
      </c>
      <c r="N314">
        <f>IFERROR(IF(OR(HLOOKUP($A314,'Z-scores'!$C$2:$UD$20,12,FALSE)&gt;2,HLOOKUP($A314,'Z-scores'!$C$2:$UD$20,12,FALSE)&lt;-2),"",'Total-corrected counts'!N314),"")</f>
        <v>7.3313312689526372E-2</v>
      </c>
      <c r="O314">
        <f>IFERROR(IF(OR(HLOOKUP($A314,'Z-scores'!$C$2:$UD$20,13,FALSE)&gt;2,HLOOKUP($A314,'Z-scores'!$C$2:$UD$20,13,FALSE)&lt;-2),"",'Total-corrected counts'!O314),"")</f>
        <v>0.22884319428753541</v>
      </c>
      <c r="P314">
        <f>IFERROR(IF(OR(HLOOKUP($A314,'Z-scores'!$C$2:$UD$20,14,FALSE)&gt;2,HLOOKUP($A314,'Z-scores'!$C$2:$UD$20,14,FALSE)&lt;-2),"",'Total-corrected counts'!P314),"")</f>
        <v>1.8975583467138264</v>
      </c>
      <c r="Q314">
        <f>IFERROR(IF(OR(HLOOKUP($A314,'Z-scores'!$C$2:$UD$20,15,FALSE)&gt;2,HLOOKUP($A314,'Z-scores'!$C$2:$UD$20,15,FALSE)&lt;-2),"",'Total-corrected counts'!Q314),"")</f>
        <v>0.41929620644194993</v>
      </c>
      <c r="R314">
        <f>IFERROR(IF(OR(HLOOKUP($A314,'Z-scores'!$C$2:$UD$20,16,FALSE)&gt;2,HLOOKUP($A314,'Z-scores'!$C$2:$UD$20,16,FALSE)&lt;-2),"",'Total-corrected counts'!R314),"")</f>
        <v>0.36463373342869909</v>
      </c>
      <c r="S314">
        <f>IFERROR(IF(OR(HLOOKUP($A314,'Z-scores'!$C$2:$UD$20,17,FALSE)&gt;2,HLOOKUP($A314,'Z-scores'!$C$2:$UD$20,17,FALSE)&lt;-2),"",'Total-corrected counts'!S314),"")</f>
        <v>0.24428137305674169</v>
      </c>
      <c r="T314">
        <f>IFERROR(IF(OR(HLOOKUP($A314,'Z-scores'!$C$2:$UD$20,18,FALSE)&gt;2,HLOOKUP($A314,'Z-scores'!$C$2:$UD$20,18,FALSE)&lt;-2),"",'Total-corrected counts'!T314),"")</f>
        <v>0.10309225210179329</v>
      </c>
      <c r="U314">
        <f>IFERROR(IF(OR(HLOOKUP($A314,'Z-scores'!$C$2:$UD$20,19,FALSE)&gt;2,HLOOKUP($A314,'Z-scores'!$C$2:$UD$20,19,FALSE)&lt;-2),"",'Total-corrected counts'!U314),"")</f>
        <v>0.14320244051674386</v>
      </c>
      <c r="V314">
        <f t="shared" si="16"/>
        <v>1</v>
      </c>
      <c r="W314">
        <f t="shared" si="17"/>
        <v>0.7936952358200926</v>
      </c>
      <c r="X314">
        <f t="shared" si="18"/>
        <v>0.36745295970113212</v>
      </c>
      <c r="Y314">
        <f t="shared" si="19"/>
        <v>0.43427760740460197</v>
      </c>
    </row>
    <row r="315" spans="1:25" x14ac:dyDescent="0.25">
      <c r="A315">
        <v>322</v>
      </c>
      <c r="B315" t="s">
        <v>742</v>
      </c>
      <c r="C315">
        <v>2800</v>
      </c>
      <c r="D315">
        <v>453</v>
      </c>
      <c r="E315" t="str">
        <f>IFERROR(IF(OR(HLOOKUP($A315,'Z-scores'!$C$2:$UD$20,3,FALSE)&gt;2,HLOOKUP(A315,'Z-scores'!$C$2:$UD$20,3,FALSE)&lt;-2),"",'Total-corrected counts'!E315),"")</f>
        <v/>
      </c>
      <c r="F315" t="str">
        <f>IFERROR(IF(OR(HLOOKUP($A315,'Z-scores'!$C$2:$UD$20,4,FALSE)&gt;2,HLOOKUP($A315,'Z-scores'!$C$2:$UD$20,4,FALSE)&lt;-2),"",'Total-corrected counts'!F315),"")</f>
        <v/>
      </c>
      <c r="G315" t="str">
        <f>IFERROR(IF(OR(HLOOKUP($A315,'Z-scores'!$C$2:$UD$20,5,FALSE)&gt;2,HLOOKUP($A315,'Z-scores'!$C$2:$UD$20,5,FALSE)&lt;-2),"",'Total-corrected counts'!G315),"")</f>
        <v/>
      </c>
      <c r="H315" t="str">
        <f>IFERROR(IF(OR(HLOOKUP($A315,'Z-scores'!$C$2:$UD$20,6,FALSE)&gt;2,HLOOKUP($A315,'Z-scores'!$C$2:$UD$20,6,FALSE)&lt;-2),"",'Total-corrected counts'!H315),"")</f>
        <v/>
      </c>
      <c r="I315" t="str">
        <f>IFERROR(IF(OR(HLOOKUP($A315,'Z-scores'!$C$2:$UD$20,7,FALSE)&gt;2,HLOOKUP($A315,'Z-scores'!$C$2:$UD$20,7,FALSE)&lt;-2),"",'Total-corrected counts'!I315),"")</f>
        <v/>
      </c>
      <c r="J315" t="str">
        <f>IFERROR(IF(OR(HLOOKUP($A315,'Z-scores'!$C$2:$UD$20,8,FALSE)&gt;2,HLOOKUP($A315,'Z-scores'!$C$2:$UD$20,8,FALSE)&lt;-2),"",'Total-corrected counts'!J315),"")</f>
        <v/>
      </c>
      <c r="K315" t="str">
        <f>IFERROR(IF(OR(HLOOKUP($A315,'Z-scores'!$C$2:$UD$20,9,FALSE)&gt;2,HLOOKUP($A315,'Z-scores'!$C$2:$UD$20,9,FALSE)&lt;-2),"",'Total-corrected counts'!K315),"")</f>
        <v/>
      </c>
      <c r="L315" t="str">
        <f>IFERROR(IF(OR(HLOOKUP($A315,'Z-scores'!$C$2:$UD$20,10,FALSE)&gt;2,HLOOKUP($A315,'Z-scores'!$C$2:$UD$20,10,FALSE)&lt;-2),"",'Total-corrected counts'!L315),"")</f>
        <v/>
      </c>
      <c r="M315" t="str">
        <f>IFERROR(IF(OR(HLOOKUP($A315,'Z-scores'!$C$2:$UD$20,11,FALSE)&gt;2,HLOOKUP($A315,'Z-scores'!$C$2:$UD$20,11,FALSE)&lt;-2),"",'Total-corrected counts'!M315),"")</f>
        <v/>
      </c>
      <c r="N315" t="str">
        <f>IFERROR(IF(OR(HLOOKUP($A315,'Z-scores'!$C$2:$UD$20,12,FALSE)&gt;2,HLOOKUP($A315,'Z-scores'!$C$2:$UD$20,12,FALSE)&lt;-2),"",'Total-corrected counts'!N315),"")</f>
        <v/>
      </c>
      <c r="O315" t="str">
        <f>IFERROR(IF(OR(HLOOKUP($A315,'Z-scores'!$C$2:$UD$20,13,FALSE)&gt;2,HLOOKUP($A315,'Z-scores'!$C$2:$UD$20,13,FALSE)&lt;-2),"",'Total-corrected counts'!O315),"")</f>
        <v/>
      </c>
      <c r="P315" t="str">
        <f>IFERROR(IF(OR(HLOOKUP($A315,'Z-scores'!$C$2:$UD$20,14,FALSE)&gt;2,HLOOKUP($A315,'Z-scores'!$C$2:$UD$20,14,FALSE)&lt;-2),"",'Total-corrected counts'!P315),"")</f>
        <v/>
      </c>
      <c r="Q315" t="str">
        <f>IFERROR(IF(OR(HLOOKUP($A315,'Z-scores'!$C$2:$UD$20,15,FALSE)&gt;2,HLOOKUP($A315,'Z-scores'!$C$2:$UD$20,15,FALSE)&lt;-2),"",'Total-corrected counts'!Q315),"")</f>
        <v/>
      </c>
      <c r="R315" t="str">
        <f>IFERROR(IF(OR(HLOOKUP($A315,'Z-scores'!$C$2:$UD$20,16,FALSE)&gt;2,HLOOKUP($A315,'Z-scores'!$C$2:$UD$20,16,FALSE)&lt;-2),"",'Total-corrected counts'!R315),"")</f>
        <v/>
      </c>
      <c r="S315" t="str">
        <f>IFERROR(IF(OR(HLOOKUP($A315,'Z-scores'!$C$2:$UD$20,17,FALSE)&gt;2,HLOOKUP($A315,'Z-scores'!$C$2:$UD$20,17,FALSE)&lt;-2),"",'Total-corrected counts'!S315),"")</f>
        <v/>
      </c>
      <c r="T315" t="str">
        <f>IFERROR(IF(OR(HLOOKUP($A315,'Z-scores'!$C$2:$UD$20,18,FALSE)&gt;2,HLOOKUP($A315,'Z-scores'!$C$2:$UD$20,18,FALSE)&lt;-2),"",'Total-corrected counts'!T315),"")</f>
        <v/>
      </c>
      <c r="U315" t="str">
        <f>IFERROR(IF(OR(HLOOKUP($A315,'Z-scores'!$C$2:$UD$20,19,FALSE)&gt;2,HLOOKUP($A315,'Z-scores'!$C$2:$UD$20,19,FALSE)&lt;-2),"",'Total-corrected counts'!U315),"")</f>
        <v/>
      </c>
      <c r="V315">
        <f t="shared" si="16"/>
        <v>1</v>
      </c>
      <c r="W315" t="str">
        <f t="shared" si="17"/>
        <v/>
      </c>
      <c r="X315" t="str">
        <f t="shared" si="18"/>
        <v/>
      </c>
      <c r="Y315" t="str">
        <f t="shared" si="19"/>
        <v/>
      </c>
    </row>
    <row r="316" spans="1:25" x14ac:dyDescent="0.25">
      <c r="A316">
        <v>323</v>
      </c>
      <c r="B316" t="s">
        <v>743</v>
      </c>
      <c r="C316">
        <v>79900</v>
      </c>
      <c r="D316">
        <v>313</v>
      </c>
      <c r="E316" t="str">
        <f>IFERROR(IF(OR(HLOOKUP($A316,'Z-scores'!$C$2:$UD$20,3,FALSE)&gt;2,HLOOKUP(A316,'Z-scores'!$C$2:$UD$20,3,FALSE)&lt;-2),"",'Total-corrected counts'!E316),"")</f>
        <v/>
      </c>
      <c r="F316" t="str">
        <f>IFERROR(IF(OR(HLOOKUP($A316,'Z-scores'!$C$2:$UD$20,4,FALSE)&gt;2,HLOOKUP($A316,'Z-scores'!$C$2:$UD$20,4,FALSE)&lt;-2),"",'Total-corrected counts'!F316),"")</f>
        <v/>
      </c>
      <c r="G316" t="str">
        <f>IFERROR(IF(OR(HLOOKUP($A316,'Z-scores'!$C$2:$UD$20,5,FALSE)&gt;2,HLOOKUP($A316,'Z-scores'!$C$2:$UD$20,5,FALSE)&lt;-2),"",'Total-corrected counts'!G316),"")</f>
        <v/>
      </c>
      <c r="H316" t="str">
        <f>IFERROR(IF(OR(HLOOKUP($A316,'Z-scores'!$C$2:$UD$20,6,FALSE)&gt;2,HLOOKUP($A316,'Z-scores'!$C$2:$UD$20,6,FALSE)&lt;-2),"",'Total-corrected counts'!H316),"")</f>
        <v/>
      </c>
      <c r="I316" t="str">
        <f>IFERROR(IF(OR(HLOOKUP($A316,'Z-scores'!$C$2:$UD$20,7,FALSE)&gt;2,HLOOKUP($A316,'Z-scores'!$C$2:$UD$20,7,FALSE)&lt;-2),"",'Total-corrected counts'!I316),"")</f>
        <v/>
      </c>
      <c r="J316" t="str">
        <f>IFERROR(IF(OR(HLOOKUP($A316,'Z-scores'!$C$2:$UD$20,8,FALSE)&gt;2,HLOOKUP($A316,'Z-scores'!$C$2:$UD$20,8,FALSE)&lt;-2),"",'Total-corrected counts'!J316),"")</f>
        <v/>
      </c>
      <c r="K316" t="str">
        <f>IFERROR(IF(OR(HLOOKUP($A316,'Z-scores'!$C$2:$UD$20,9,FALSE)&gt;2,HLOOKUP($A316,'Z-scores'!$C$2:$UD$20,9,FALSE)&lt;-2),"",'Total-corrected counts'!K316),"")</f>
        <v/>
      </c>
      <c r="L316" t="str">
        <f>IFERROR(IF(OR(HLOOKUP($A316,'Z-scores'!$C$2:$UD$20,10,FALSE)&gt;2,HLOOKUP($A316,'Z-scores'!$C$2:$UD$20,10,FALSE)&lt;-2),"",'Total-corrected counts'!L316),"")</f>
        <v/>
      </c>
      <c r="M316" t="str">
        <f>IFERROR(IF(OR(HLOOKUP($A316,'Z-scores'!$C$2:$UD$20,11,FALSE)&gt;2,HLOOKUP($A316,'Z-scores'!$C$2:$UD$20,11,FALSE)&lt;-2),"",'Total-corrected counts'!M316),"")</f>
        <v/>
      </c>
      <c r="N316" t="str">
        <f>IFERROR(IF(OR(HLOOKUP($A316,'Z-scores'!$C$2:$UD$20,12,FALSE)&gt;2,HLOOKUP($A316,'Z-scores'!$C$2:$UD$20,12,FALSE)&lt;-2),"",'Total-corrected counts'!N316),"")</f>
        <v/>
      </c>
      <c r="O316" t="str">
        <f>IFERROR(IF(OR(HLOOKUP($A316,'Z-scores'!$C$2:$UD$20,13,FALSE)&gt;2,HLOOKUP($A316,'Z-scores'!$C$2:$UD$20,13,FALSE)&lt;-2),"",'Total-corrected counts'!O316),"")</f>
        <v/>
      </c>
      <c r="P316" t="str">
        <f>IFERROR(IF(OR(HLOOKUP($A316,'Z-scores'!$C$2:$UD$20,14,FALSE)&gt;2,HLOOKUP($A316,'Z-scores'!$C$2:$UD$20,14,FALSE)&lt;-2),"",'Total-corrected counts'!P316),"")</f>
        <v/>
      </c>
      <c r="Q316" t="str">
        <f>IFERROR(IF(OR(HLOOKUP($A316,'Z-scores'!$C$2:$UD$20,15,FALSE)&gt;2,HLOOKUP($A316,'Z-scores'!$C$2:$UD$20,15,FALSE)&lt;-2),"",'Total-corrected counts'!Q316),"")</f>
        <v/>
      </c>
      <c r="R316" t="str">
        <f>IFERROR(IF(OR(HLOOKUP($A316,'Z-scores'!$C$2:$UD$20,16,FALSE)&gt;2,HLOOKUP($A316,'Z-scores'!$C$2:$UD$20,16,FALSE)&lt;-2),"",'Total-corrected counts'!R316),"")</f>
        <v/>
      </c>
      <c r="S316" t="str">
        <f>IFERROR(IF(OR(HLOOKUP($A316,'Z-scores'!$C$2:$UD$20,17,FALSE)&gt;2,HLOOKUP($A316,'Z-scores'!$C$2:$UD$20,17,FALSE)&lt;-2),"",'Total-corrected counts'!S316),"")</f>
        <v/>
      </c>
      <c r="T316" t="str">
        <f>IFERROR(IF(OR(HLOOKUP($A316,'Z-scores'!$C$2:$UD$20,18,FALSE)&gt;2,HLOOKUP($A316,'Z-scores'!$C$2:$UD$20,18,FALSE)&lt;-2),"",'Total-corrected counts'!T316),"")</f>
        <v/>
      </c>
      <c r="U316" t="str">
        <f>IFERROR(IF(OR(HLOOKUP($A316,'Z-scores'!$C$2:$UD$20,19,FALSE)&gt;2,HLOOKUP($A316,'Z-scores'!$C$2:$UD$20,19,FALSE)&lt;-2),"",'Total-corrected counts'!U316),"")</f>
        <v/>
      </c>
      <c r="V316">
        <f t="shared" si="16"/>
        <v>1</v>
      </c>
      <c r="W316" t="str">
        <f t="shared" si="17"/>
        <v/>
      </c>
      <c r="X316" t="str">
        <f t="shared" si="18"/>
        <v/>
      </c>
      <c r="Y316" t="str">
        <f t="shared" si="19"/>
        <v/>
      </c>
    </row>
    <row r="317" spans="1:25" x14ac:dyDescent="0.25">
      <c r="A317">
        <v>324</v>
      </c>
      <c r="B317" t="s">
        <v>744</v>
      </c>
      <c r="C317">
        <v>43900</v>
      </c>
      <c r="D317">
        <v>934</v>
      </c>
      <c r="E317" t="str">
        <f>IFERROR(IF(OR(HLOOKUP($A317,'Z-scores'!$C$2:$UD$20,3,FALSE)&gt;2,HLOOKUP(A317,'Z-scores'!$C$2:$UD$20,3,FALSE)&lt;-2),"",'Total-corrected counts'!E317),"")</f>
        <v/>
      </c>
      <c r="F317" t="str">
        <f>IFERROR(IF(OR(HLOOKUP($A317,'Z-scores'!$C$2:$UD$20,4,FALSE)&gt;2,HLOOKUP($A317,'Z-scores'!$C$2:$UD$20,4,FALSE)&lt;-2),"",'Total-corrected counts'!F317),"")</f>
        <v/>
      </c>
      <c r="G317" t="str">
        <f>IFERROR(IF(OR(HLOOKUP($A317,'Z-scores'!$C$2:$UD$20,5,FALSE)&gt;2,HLOOKUP($A317,'Z-scores'!$C$2:$UD$20,5,FALSE)&lt;-2),"",'Total-corrected counts'!G317),"")</f>
        <v/>
      </c>
      <c r="H317" t="str">
        <f>IFERROR(IF(OR(HLOOKUP($A317,'Z-scores'!$C$2:$UD$20,6,FALSE)&gt;2,HLOOKUP($A317,'Z-scores'!$C$2:$UD$20,6,FALSE)&lt;-2),"",'Total-corrected counts'!H317),"")</f>
        <v/>
      </c>
      <c r="I317" t="str">
        <f>IFERROR(IF(OR(HLOOKUP($A317,'Z-scores'!$C$2:$UD$20,7,FALSE)&gt;2,HLOOKUP($A317,'Z-scores'!$C$2:$UD$20,7,FALSE)&lt;-2),"",'Total-corrected counts'!I317),"")</f>
        <v/>
      </c>
      <c r="J317" t="str">
        <f>IFERROR(IF(OR(HLOOKUP($A317,'Z-scores'!$C$2:$UD$20,8,FALSE)&gt;2,HLOOKUP($A317,'Z-scores'!$C$2:$UD$20,8,FALSE)&lt;-2),"",'Total-corrected counts'!J317),"")</f>
        <v/>
      </c>
      <c r="K317" t="str">
        <f>IFERROR(IF(OR(HLOOKUP($A317,'Z-scores'!$C$2:$UD$20,9,FALSE)&gt;2,HLOOKUP($A317,'Z-scores'!$C$2:$UD$20,9,FALSE)&lt;-2),"",'Total-corrected counts'!K317),"")</f>
        <v/>
      </c>
      <c r="L317" t="str">
        <f>IFERROR(IF(OR(HLOOKUP($A317,'Z-scores'!$C$2:$UD$20,10,FALSE)&gt;2,HLOOKUP($A317,'Z-scores'!$C$2:$UD$20,10,FALSE)&lt;-2),"",'Total-corrected counts'!L317),"")</f>
        <v/>
      </c>
      <c r="M317" t="str">
        <f>IFERROR(IF(OR(HLOOKUP($A317,'Z-scores'!$C$2:$UD$20,11,FALSE)&gt;2,HLOOKUP($A317,'Z-scores'!$C$2:$UD$20,11,FALSE)&lt;-2),"",'Total-corrected counts'!M317),"")</f>
        <v/>
      </c>
      <c r="N317" t="str">
        <f>IFERROR(IF(OR(HLOOKUP($A317,'Z-scores'!$C$2:$UD$20,12,FALSE)&gt;2,HLOOKUP($A317,'Z-scores'!$C$2:$UD$20,12,FALSE)&lt;-2),"",'Total-corrected counts'!N317),"")</f>
        <v/>
      </c>
      <c r="O317" t="str">
        <f>IFERROR(IF(OR(HLOOKUP($A317,'Z-scores'!$C$2:$UD$20,13,FALSE)&gt;2,HLOOKUP($A317,'Z-scores'!$C$2:$UD$20,13,FALSE)&lt;-2),"",'Total-corrected counts'!O317),"")</f>
        <v/>
      </c>
      <c r="P317" t="str">
        <f>IFERROR(IF(OR(HLOOKUP($A317,'Z-scores'!$C$2:$UD$20,14,FALSE)&gt;2,HLOOKUP($A317,'Z-scores'!$C$2:$UD$20,14,FALSE)&lt;-2),"",'Total-corrected counts'!P317),"")</f>
        <v/>
      </c>
      <c r="Q317" t="str">
        <f>IFERROR(IF(OR(HLOOKUP($A317,'Z-scores'!$C$2:$UD$20,15,FALSE)&gt;2,HLOOKUP($A317,'Z-scores'!$C$2:$UD$20,15,FALSE)&lt;-2),"",'Total-corrected counts'!Q317),"")</f>
        <v/>
      </c>
      <c r="R317" t="str">
        <f>IFERROR(IF(OR(HLOOKUP($A317,'Z-scores'!$C$2:$UD$20,16,FALSE)&gt;2,HLOOKUP($A317,'Z-scores'!$C$2:$UD$20,16,FALSE)&lt;-2),"",'Total-corrected counts'!R317),"")</f>
        <v/>
      </c>
      <c r="S317" t="str">
        <f>IFERROR(IF(OR(HLOOKUP($A317,'Z-scores'!$C$2:$UD$20,17,FALSE)&gt;2,HLOOKUP($A317,'Z-scores'!$C$2:$UD$20,17,FALSE)&lt;-2),"",'Total-corrected counts'!S317),"")</f>
        <v/>
      </c>
      <c r="T317" t="str">
        <f>IFERROR(IF(OR(HLOOKUP($A317,'Z-scores'!$C$2:$UD$20,18,FALSE)&gt;2,HLOOKUP($A317,'Z-scores'!$C$2:$UD$20,18,FALSE)&lt;-2),"",'Total-corrected counts'!T317),"")</f>
        <v/>
      </c>
      <c r="U317" t="str">
        <f>IFERROR(IF(OR(HLOOKUP($A317,'Z-scores'!$C$2:$UD$20,19,FALSE)&gt;2,HLOOKUP($A317,'Z-scores'!$C$2:$UD$20,19,FALSE)&lt;-2),"",'Total-corrected counts'!U317),"")</f>
        <v/>
      </c>
      <c r="V317">
        <f t="shared" si="16"/>
        <v>1</v>
      </c>
      <c r="W317" t="str">
        <f t="shared" si="17"/>
        <v/>
      </c>
      <c r="X317" t="str">
        <f t="shared" si="18"/>
        <v/>
      </c>
      <c r="Y317" t="str">
        <f t="shared" si="19"/>
        <v/>
      </c>
    </row>
    <row r="318" spans="1:25" x14ac:dyDescent="0.25">
      <c r="A318">
        <v>325</v>
      </c>
      <c r="B318" t="s">
        <v>176</v>
      </c>
      <c r="C318">
        <v>66100</v>
      </c>
      <c r="D318">
        <v>138</v>
      </c>
      <c r="E318" t="str">
        <f>IFERROR(IF(OR(HLOOKUP($A318,'Z-scores'!$C$2:$UD$20,3,FALSE)&gt;2,HLOOKUP(A318,'Z-scores'!$C$2:$UD$20,3,FALSE)&lt;-2),"",'Total-corrected counts'!E318),"")</f>
        <v/>
      </c>
      <c r="F318">
        <f>IFERROR(IF(OR(HLOOKUP($A318,'Z-scores'!$C$2:$UD$20,4,FALSE)&gt;2,HLOOKUP($A318,'Z-scores'!$C$2:$UD$20,4,FALSE)&lt;-2),"",'Total-corrected counts'!F318),"")</f>
        <v>0.26249561140149691</v>
      </c>
      <c r="G318">
        <f>IFERROR(IF(OR(HLOOKUP($A318,'Z-scores'!$C$2:$UD$20,5,FALSE)&gt;2,HLOOKUP($A318,'Z-scores'!$C$2:$UD$20,5,FALSE)&lt;-2),"",'Total-corrected counts'!G318),"")</f>
        <v>0</v>
      </c>
      <c r="H318">
        <f>IFERROR(IF(OR(HLOOKUP($A318,'Z-scores'!$C$2:$UD$20,6,FALSE)&gt;2,HLOOKUP($A318,'Z-scores'!$C$2:$UD$20,6,FALSE)&lt;-2),"",'Total-corrected counts'!H318),"")</f>
        <v>0</v>
      </c>
      <c r="I318">
        <f>IFERROR(IF(OR(HLOOKUP($A318,'Z-scores'!$C$2:$UD$20,7,FALSE)&gt;2,HLOOKUP($A318,'Z-scores'!$C$2:$UD$20,7,FALSE)&lt;-2),"",'Total-corrected counts'!I318),"")</f>
        <v>0.22780515886331384</v>
      </c>
      <c r="J318">
        <f>IFERROR(IF(OR(HLOOKUP($A318,'Z-scores'!$C$2:$UD$20,8,FALSE)&gt;2,HLOOKUP($A318,'Z-scores'!$C$2:$UD$20,8,FALSE)&lt;-2),"",'Total-corrected counts'!J318),"")</f>
        <v>0.28105344749034067</v>
      </c>
      <c r="K318">
        <f>IFERROR(IF(OR(HLOOKUP($A318,'Z-scores'!$C$2:$UD$20,9,FALSE)&gt;2,HLOOKUP($A318,'Z-scores'!$C$2:$UD$20,9,FALSE)&lt;-2),"",'Total-corrected counts'!K318),"")</f>
        <v>0.17838229555716595</v>
      </c>
      <c r="L318">
        <f>IFERROR(IF(OR(HLOOKUP($A318,'Z-scores'!$C$2:$UD$20,10,FALSE)&gt;2,HLOOKUP($A318,'Z-scores'!$C$2:$UD$20,10,FALSE)&lt;-2),"",'Total-corrected counts'!L318),"")</f>
        <v>0.83786515486393953</v>
      </c>
      <c r="M318">
        <f>IFERROR(IF(OR(HLOOKUP($A318,'Z-scores'!$C$2:$UD$20,11,FALSE)&gt;2,HLOOKUP($A318,'Z-scores'!$C$2:$UD$20,11,FALSE)&lt;-2),"",'Total-corrected counts'!M318),"")</f>
        <v>1.0090742964356179</v>
      </c>
      <c r="N318">
        <f>IFERROR(IF(OR(HLOOKUP($A318,'Z-scores'!$C$2:$UD$20,12,FALSE)&gt;2,HLOOKUP($A318,'Z-scores'!$C$2:$UD$20,12,FALSE)&lt;-2),"",'Total-corrected counts'!N318),"")</f>
        <v>9.1641640861907965E-3</v>
      </c>
      <c r="O318">
        <f>IFERROR(IF(OR(HLOOKUP($A318,'Z-scores'!$C$2:$UD$20,13,FALSE)&gt;2,HLOOKUP($A318,'Z-scores'!$C$2:$UD$20,13,FALSE)&lt;-2),"",'Total-corrected counts'!O318),"")</f>
        <v>0.15817103134579655</v>
      </c>
      <c r="P318">
        <f>IFERROR(IF(OR(HLOOKUP($A318,'Z-scores'!$C$2:$UD$20,14,FALSE)&gt;2,HLOOKUP($A318,'Z-scores'!$C$2:$UD$20,14,FALSE)&lt;-2),"",'Total-corrected counts'!P318),"")</f>
        <v>2.709576558145419</v>
      </c>
      <c r="Q318">
        <f>IFERROR(IF(OR(HLOOKUP($A318,'Z-scores'!$C$2:$UD$20,15,FALSE)&gt;2,HLOOKUP($A318,'Z-scores'!$C$2:$UD$20,15,FALSE)&lt;-2),"",'Total-corrected counts'!Q318),"")</f>
        <v>4.8755372842087197E-2</v>
      </c>
      <c r="R318">
        <f>IFERROR(IF(OR(HLOOKUP($A318,'Z-scores'!$C$2:$UD$20,16,FALSE)&gt;2,HLOOKUP($A318,'Z-scores'!$C$2:$UD$20,16,FALSE)&lt;-2),"",'Total-corrected counts'!R318),"")</f>
        <v>6.8118389761405329E-2</v>
      </c>
      <c r="S318">
        <f>IFERROR(IF(OR(HLOOKUP($A318,'Z-scores'!$C$2:$UD$20,17,FALSE)&gt;2,HLOOKUP($A318,'Z-scores'!$C$2:$UD$20,17,FALSE)&lt;-2),"",'Total-corrected counts'!S318),"")</f>
        <v>0.34742239723625484</v>
      </c>
      <c r="T318">
        <f>IFERROR(IF(OR(HLOOKUP($A318,'Z-scores'!$C$2:$UD$20,18,FALSE)&gt;2,HLOOKUP($A318,'Z-scores'!$C$2:$UD$20,18,FALSE)&lt;-2),"",'Total-corrected counts'!T318),"")</f>
        <v>1.7182042016965549E-2</v>
      </c>
      <c r="U318">
        <f>IFERROR(IF(OR(HLOOKUP($A318,'Z-scores'!$C$2:$UD$20,19,FALSE)&gt;2,HLOOKUP($A318,'Z-scores'!$C$2:$UD$20,19,FALSE)&lt;-2),"",'Total-corrected counts'!U318),"")</f>
        <v>0.37753370681687015</v>
      </c>
      <c r="V318">
        <f t="shared" si="16"/>
        <v>1</v>
      </c>
      <c r="W318">
        <f t="shared" si="17"/>
        <v>0.74238886805334625</v>
      </c>
      <c r="X318">
        <f t="shared" si="18"/>
        <v>0.34958449557648436</v>
      </c>
      <c r="Y318">
        <f t="shared" si="19"/>
        <v>0.46699045778137371</v>
      </c>
    </row>
    <row r="319" spans="1:25" x14ac:dyDescent="0.25">
      <c r="A319">
        <v>326</v>
      </c>
      <c r="B319" t="s">
        <v>177</v>
      </c>
      <c r="C319">
        <v>104500</v>
      </c>
      <c r="D319">
        <v>752</v>
      </c>
      <c r="E319" t="str">
        <f>IFERROR(IF(OR(HLOOKUP($A319,'Z-scores'!$C$2:$UD$20,3,FALSE)&gt;2,HLOOKUP(A319,'Z-scores'!$C$2:$UD$20,3,FALSE)&lt;-2),"",'Total-corrected counts'!E319),"")</f>
        <v/>
      </c>
      <c r="F319">
        <f>IFERROR(IF(OR(HLOOKUP($A319,'Z-scores'!$C$2:$UD$20,4,FALSE)&gt;2,HLOOKUP($A319,'Z-scores'!$C$2:$UD$20,4,FALSE)&lt;-2),"",'Total-corrected counts'!F319),"")</f>
        <v>2.067152939786788</v>
      </c>
      <c r="G319">
        <f>IFERROR(IF(OR(HLOOKUP($A319,'Z-scores'!$C$2:$UD$20,5,FALSE)&gt;2,HLOOKUP($A319,'Z-scores'!$C$2:$UD$20,5,FALSE)&lt;-2),"",'Total-corrected counts'!G319),"")</f>
        <v>8.2698405663380221</v>
      </c>
      <c r="H319">
        <f>IFERROR(IF(OR(HLOOKUP($A319,'Z-scores'!$C$2:$UD$20,6,FALSE)&gt;2,HLOOKUP($A319,'Z-scores'!$C$2:$UD$20,6,FALSE)&lt;-2),"",'Total-corrected counts'!H319),"")</f>
        <v>2.1080538126107689</v>
      </c>
      <c r="I319">
        <f>IFERROR(IF(OR(HLOOKUP($A319,'Z-scores'!$C$2:$UD$20,7,FALSE)&gt;2,HLOOKUP($A319,'Z-scores'!$C$2:$UD$20,7,FALSE)&lt;-2),"",'Total-corrected counts'!I319),"")</f>
        <v>23.402362401066377</v>
      </c>
      <c r="J319">
        <f>IFERROR(IF(OR(HLOOKUP($A319,'Z-scores'!$C$2:$UD$20,8,FALSE)&gt;2,HLOOKUP($A319,'Z-scores'!$C$2:$UD$20,8,FALSE)&lt;-2),"",'Total-corrected counts'!J319),"")</f>
        <v>17.750744052021513</v>
      </c>
      <c r="K319">
        <f>IFERROR(IF(OR(HLOOKUP($A319,'Z-scores'!$C$2:$UD$20,9,FALSE)&gt;2,HLOOKUP($A319,'Z-scores'!$C$2:$UD$20,9,FALSE)&lt;-2),"",'Total-corrected counts'!K319),"")</f>
        <v>16.553877027705003</v>
      </c>
      <c r="L319">
        <f>IFERROR(IF(OR(HLOOKUP($A319,'Z-scores'!$C$2:$UD$20,10,FALSE)&gt;2,HLOOKUP($A319,'Z-scores'!$C$2:$UD$20,10,FALSE)&lt;-2),"",'Total-corrected counts'!L319),"")</f>
        <v>1.6404517768915026</v>
      </c>
      <c r="M319">
        <f>IFERROR(IF(OR(HLOOKUP($A319,'Z-scores'!$C$2:$UD$20,11,FALSE)&gt;2,HLOOKUP($A319,'Z-scores'!$C$2:$UD$20,11,FALSE)&lt;-2),"",'Total-corrected counts'!M319),"")</f>
        <v>10.288871707491939</v>
      </c>
      <c r="N319">
        <f>IFERROR(IF(OR(HLOOKUP($A319,'Z-scores'!$C$2:$UD$20,12,FALSE)&gt;2,HLOOKUP($A319,'Z-scores'!$C$2:$UD$20,12,FALSE)&lt;-2),"",'Total-corrected counts'!N319),"")</f>
        <v>4.8936636220258851</v>
      </c>
      <c r="O319">
        <f>IFERROR(IF(OR(HLOOKUP($A319,'Z-scores'!$C$2:$UD$20,13,FALSE)&gt;2,HLOOKUP($A319,'Z-scores'!$C$2:$UD$20,13,FALSE)&lt;-2),"",'Total-corrected counts'!O319),"")</f>
        <v>14.709905915159078</v>
      </c>
      <c r="P319">
        <f>IFERROR(IF(OR(HLOOKUP($A319,'Z-scores'!$C$2:$UD$20,14,FALSE)&gt;2,HLOOKUP($A319,'Z-scores'!$C$2:$UD$20,14,FALSE)&lt;-2),"",'Total-corrected counts'!P319),"")</f>
        <v>7.132938920417514</v>
      </c>
      <c r="Q319">
        <f>IFERROR(IF(OR(HLOOKUP($A319,'Z-scores'!$C$2:$UD$20,15,FALSE)&gt;2,HLOOKUP($A319,'Z-scores'!$C$2:$UD$20,15,FALSE)&lt;-2),"",'Total-corrected counts'!Q319),"")</f>
        <v>1.3846525887152765</v>
      </c>
      <c r="R319">
        <f>IFERROR(IF(OR(HLOOKUP($A319,'Z-scores'!$C$2:$UD$20,16,FALSE)&gt;2,HLOOKUP($A319,'Z-scores'!$C$2:$UD$20,16,FALSE)&lt;-2),"",'Total-corrected counts'!R319),"")</f>
        <v>15.975765881101353</v>
      </c>
      <c r="S319">
        <f>IFERROR(IF(OR(HLOOKUP($A319,'Z-scores'!$C$2:$UD$20,17,FALSE)&gt;2,HLOOKUP($A319,'Z-scores'!$C$2:$UD$20,17,FALSE)&lt;-2),"",'Total-corrected counts'!S319),"")</f>
        <v>3.2787988739171552</v>
      </c>
      <c r="T319">
        <f>IFERROR(IF(OR(HLOOKUP($A319,'Z-scores'!$C$2:$UD$20,18,FALSE)&gt;2,HLOOKUP($A319,'Z-scores'!$C$2:$UD$20,18,FALSE)&lt;-2),"",'Total-corrected counts'!T319),"")</f>
        <v>1.4432915294251061</v>
      </c>
      <c r="U319">
        <f>IFERROR(IF(OR(HLOOKUP($A319,'Z-scores'!$C$2:$UD$20,19,FALSE)&gt;2,HLOOKUP($A319,'Z-scores'!$C$2:$UD$20,19,FALSE)&lt;-2),"",'Total-corrected counts'!U319),"")</f>
        <v>21.302447893839258</v>
      </c>
      <c r="V319">
        <f t="shared" si="16"/>
        <v>1</v>
      </c>
      <c r="W319">
        <f t="shared" si="17"/>
        <v>0.71183114207996923</v>
      </c>
      <c r="X319">
        <f t="shared" si="18"/>
        <v>10.260169285488988</v>
      </c>
      <c r="Y319">
        <f t="shared" si="19"/>
        <v>8.7651831530750783</v>
      </c>
    </row>
    <row r="320" spans="1:25" x14ac:dyDescent="0.25">
      <c r="A320">
        <v>327</v>
      </c>
      <c r="B320" t="s">
        <v>745</v>
      </c>
      <c r="C320">
        <v>47600</v>
      </c>
      <c r="D320">
        <v>319</v>
      </c>
      <c r="E320" t="str">
        <f>IFERROR(IF(OR(HLOOKUP($A320,'Z-scores'!$C$2:$UD$20,3,FALSE)&gt;2,HLOOKUP(A320,'Z-scores'!$C$2:$UD$20,3,FALSE)&lt;-2),"",'Total-corrected counts'!E320),"")</f>
        <v/>
      </c>
      <c r="F320" t="str">
        <f>IFERROR(IF(OR(HLOOKUP($A320,'Z-scores'!$C$2:$UD$20,4,FALSE)&gt;2,HLOOKUP($A320,'Z-scores'!$C$2:$UD$20,4,FALSE)&lt;-2),"",'Total-corrected counts'!F320),"")</f>
        <v/>
      </c>
      <c r="G320" t="str">
        <f>IFERROR(IF(OR(HLOOKUP($A320,'Z-scores'!$C$2:$UD$20,5,FALSE)&gt;2,HLOOKUP($A320,'Z-scores'!$C$2:$UD$20,5,FALSE)&lt;-2),"",'Total-corrected counts'!G320),"")</f>
        <v/>
      </c>
      <c r="H320" t="str">
        <f>IFERROR(IF(OR(HLOOKUP($A320,'Z-scores'!$C$2:$UD$20,6,FALSE)&gt;2,HLOOKUP($A320,'Z-scores'!$C$2:$UD$20,6,FALSE)&lt;-2),"",'Total-corrected counts'!H320),"")</f>
        <v/>
      </c>
      <c r="I320" t="str">
        <f>IFERROR(IF(OR(HLOOKUP($A320,'Z-scores'!$C$2:$UD$20,7,FALSE)&gt;2,HLOOKUP($A320,'Z-scores'!$C$2:$UD$20,7,FALSE)&lt;-2),"",'Total-corrected counts'!I320),"")</f>
        <v/>
      </c>
      <c r="J320" t="str">
        <f>IFERROR(IF(OR(HLOOKUP($A320,'Z-scores'!$C$2:$UD$20,8,FALSE)&gt;2,HLOOKUP($A320,'Z-scores'!$C$2:$UD$20,8,FALSE)&lt;-2),"",'Total-corrected counts'!J320),"")</f>
        <v/>
      </c>
      <c r="K320" t="str">
        <f>IFERROR(IF(OR(HLOOKUP($A320,'Z-scores'!$C$2:$UD$20,9,FALSE)&gt;2,HLOOKUP($A320,'Z-scores'!$C$2:$UD$20,9,FALSE)&lt;-2),"",'Total-corrected counts'!K320),"")</f>
        <v/>
      </c>
      <c r="L320" t="str">
        <f>IFERROR(IF(OR(HLOOKUP($A320,'Z-scores'!$C$2:$UD$20,10,FALSE)&gt;2,HLOOKUP($A320,'Z-scores'!$C$2:$UD$20,10,FALSE)&lt;-2),"",'Total-corrected counts'!L320),"")</f>
        <v/>
      </c>
      <c r="M320" t="str">
        <f>IFERROR(IF(OR(HLOOKUP($A320,'Z-scores'!$C$2:$UD$20,11,FALSE)&gt;2,HLOOKUP($A320,'Z-scores'!$C$2:$UD$20,11,FALSE)&lt;-2),"",'Total-corrected counts'!M320),"")</f>
        <v/>
      </c>
      <c r="N320" t="str">
        <f>IFERROR(IF(OR(HLOOKUP($A320,'Z-scores'!$C$2:$UD$20,12,FALSE)&gt;2,HLOOKUP($A320,'Z-scores'!$C$2:$UD$20,12,FALSE)&lt;-2),"",'Total-corrected counts'!N320),"")</f>
        <v/>
      </c>
      <c r="O320" t="str">
        <f>IFERROR(IF(OR(HLOOKUP($A320,'Z-scores'!$C$2:$UD$20,13,FALSE)&gt;2,HLOOKUP($A320,'Z-scores'!$C$2:$UD$20,13,FALSE)&lt;-2),"",'Total-corrected counts'!O320),"")</f>
        <v/>
      </c>
      <c r="P320" t="str">
        <f>IFERROR(IF(OR(HLOOKUP($A320,'Z-scores'!$C$2:$UD$20,14,FALSE)&gt;2,HLOOKUP($A320,'Z-scores'!$C$2:$UD$20,14,FALSE)&lt;-2),"",'Total-corrected counts'!P320),"")</f>
        <v/>
      </c>
      <c r="Q320" t="str">
        <f>IFERROR(IF(OR(HLOOKUP($A320,'Z-scores'!$C$2:$UD$20,15,FALSE)&gt;2,HLOOKUP($A320,'Z-scores'!$C$2:$UD$20,15,FALSE)&lt;-2),"",'Total-corrected counts'!Q320),"")</f>
        <v/>
      </c>
      <c r="R320" t="str">
        <f>IFERROR(IF(OR(HLOOKUP($A320,'Z-scores'!$C$2:$UD$20,16,FALSE)&gt;2,HLOOKUP($A320,'Z-scores'!$C$2:$UD$20,16,FALSE)&lt;-2),"",'Total-corrected counts'!R320),"")</f>
        <v/>
      </c>
      <c r="S320" t="str">
        <f>IFERROR(IF(OR(HLOOKUP($A320,'Z-scores'!$C$2:$UD$20,17,FALSE)&gt;2,HLOOKUP($A320,'Z-scores'!$C$2:$UD$20,17,FALSE)&lt;-2),"",'Total-corrected counts'!S320),"")</f>
        <v/>
      </c>
      <c r="T320" t="str">
        <f>IFERROR(IF(OR(HLOOKUP($A320,'Z-scores'!$C$2:$UD$20,18,FALSE)&gt;2,HLOOKUP($A320,'Z-scores'!$C$2:$UD$20,18,FALSE)&lt;-2),"",'Total-corrected counts'!T320),"")</f>
        <v/>
      </c>
      <c r="U320" t="str">
        <f>IFERROR(IF(OR(HLOOKUP($A320,'Z-scores'!$C$2:$UD$20,19,FALSE)&gt;2,HLOOKUP($A320,'Z-scores'!$C$2:$UD$20,19,FALSE)&lt;-2),"",'Total-corrected counts'!U320),"")</f>
        <v/>
      </c>
      <c r="V320">
        <f t="shared" si="16"/>
        <v>1</v>
      </c>
      <c r="W320" t="str">
        <f t="shared" si="17"/>
        <v/>
      </c>
      <c r="X320" t="str">
        <f t="shared" si="18"/>
        <v/>
      </c>
      <c r="Y320" t="str">
        <f t="shared" si="19"/>
        <v/>
      </c>
    </row>
    <row r="321" spans="1:25" x14ac:dyDescent="0.25">
      <c r="A321">
        <v>328</v>
      </c>
      <c r="B321" t="s">
        <v>178</v>
      </c>
      <c r="C321">
        <v>23600</v>
      </c>
      <c r="D321">
        <v>104</v>
      </c>
      <c r="E321" t="str">
        <f>IFERROR(IF(OR(HLOOKUP($A321,'Z-scores'!$C$2:$UD$20,3,FALSE)&gt;2,HLOOKUP(A321,'Z-scores'!$C$2:$UD$20,3,FALSE)&lt;-2),"",'Total-corrected counts'!E321),"")</f>
        <v/>
      </c>
      <c r="F321">
        <f>IFERROR(IF(OR(HLOOKUP($A321,'Z-scores'!$C$2:$UD$20,4,FALSE)&gt;2,HLOOKUP($A321,'Z-scores'!$C$2:$UD$20,4,FALSE)&lt;-2),"",'Total-corrected counts'!F321),"")</f>
        <v>74.384693880899178</v>
      </c>
      <c r="G321">
        <f>IFERROR(IF(OR(HLOOKUP($A321,'Z-scores'!$C$2:$UD$20,5,FALSE)&gt;2,HLOOKUP($A321,'Z-scores'!$C$2:$UD$20,5,FALSE)&lt;-2),"",'Total-corrected counts'!G321),"")</f>
        <v>53.023679343731239</v>
      </c>
      <c r="H321">
        <f>IFERROR(IF(OR(HLOOKUP($A321,'Z-scores'!$C$2:$UD$20,6,FALSE)&gt;2,HLOOKUP($A321,'Z-scores'!$C$2:$UD$20,6,FALSE)&lt;-2),"",'Total-corrected counts'!H321),"")</f>
        <v>58.508963765905506</v>
      </c>
      <c r="I321">
        <f>IFERROR(IF(OR(HLOOKUP($A321,'Z-scores'!$C$2:$UD$20,7,FALSE)&gt;2,HLOOKUP($A321,'Z-scores'!$C$2:$UD$20,7,FALSE)&lt;-2),"",'Total-corrected counts'!I321),"")</f>
        <v>21.382900452224025</v>
      </c>
      <c r="J321">
        <f>IFERROR(IF(OR(HLOOKUP($A321,'Z-scores'!$C$2:$UD$20,8,FALSE)&gt;2,HLOOKUP($A321,'Z-scores'!$C$2:$UD$20,8,FALSE)&lt;-2),"",'Total-corrected counts'!J321),"")</f>
        <v>30.906017699464122</v>
      </c>
      <c r="K321">
        <f>IFERROR(IF(OR(HLOOKUP($A321,'Z-scores'!$C$2:$UD$20,9,FALSE)&gt;2,HLOOKUP($A321,'Z-scores'!$C$2:$UD$20,9,FALSE)&lt;-2),"",'Total-corrected counts'!K321),"")</f>
        <v>44.439489380678964</v>
      </c>
      <c r="L321">
        <f>IFERROR(IF(OR(HLOOKUP($A321,'Z-scores'!$C$2:$UD$20,10,FALSE)&gt;2,HLOOKUP($A321,'Z-scores'!$C$2:$UD$20,10,FALSE)&lt;-2),"",'Total-corrected counts'!L321),"")</f>
        <v>29.700114831624383</v>
      </c>
      <c r="M321">
        <f>IFERROR(IF(OR(HLOOKUP($A321,'Z-scores'!$C$2:$UD$20,11,FALSE)&gt;2,HLOOKUP($A321,'Z-scores'!$C$2:$UD$20,11,FALSE)&lt;-2),"",'Total-corrected counts'!M321),"")</f>
        <v>28.682591302793249</v>
      </c>
      <c r="N321">
        <f>IFERROR(IF(OR(HLOOKUP($A321,'Z-scores'!$C$2:$UD$20,12,FALSE)&gt;2,HLOOKUP($A321,'Z-scores'!$C$2:$UD$20,12,FALSE)&lt;-2),"",'Total-corrected counts'!N321),"")</f>
        <v>14.561856732957175</v>
      </c>
      <c r="O321">
        <f>IFERROR(IF(OR(HLOOKUP($A321,'Z-scores'!$C$2:$UD$20,13,FALSE)&gt;2,HLOOKUP($A321,'Z-scores'!$C$2:$UD$20,13,FALSE)&lt;-2),"",'Total-corrected counts'!O321),"")</f>
        <v>23.614598445818174</v>
      </c>
      <c r="P321">
        <f>IFERROR(IF(OR(HLOOKUP($A321,'Z-scores'!$C$2:$UD$20,14,FALSE)&gt;2,HLOOKUP($A321,'Z-scores'!$C$2:$UD$20,14,FALSE)&lt;-2),"",'Total-corrected counts'!P321),"")</f>
        <v>23.091233665078384</v>
      </c>
      <c r="Q321">
        <f>IFERROR(IF(OR(HLOOKUP($A321,'Z-scores'!$C$2:$UD$20,15,FALSE)&gt;2,HLOOKUP($A321,'Z-scores'!$C$2:$UD$20,15,FALSE)&lt;-2),"",'Total-corrected counts'!Q321),"")</f>
        <v>23.734115499528048</v>
      </c>
      <c r="R321">
        <f>IFERROR(IF(OR(HLOOKUP($A321,'Z-scores'!$C$2:$UD$20,16,FALSE)&gt;2,HLOOKUP($A321,'Z-scores'!$C$2:$UD$20,16,FALSE)&lt;-2),"",'Total-corrected counts'!R321),"")</f>
        <v>61.282509000643124</v>
      </c>
      <c r="S321">
        <f>IFERROR(IF(OR(HLOOKUP($A321,'Z-scores'!$C$2:$UD$20,17,FALSE)&gt;2,HLOOKUP($A321,'Z-scores'!$C$2:$UD$20,17,FALSE)&lt;-2),"",'Total-corrected counts'!S321),"")</f>
        <v>31.164874727083422</v>
      </c>
      <c r="T321">
        <f>IFERROR(IF(OR(HLOOKUP($A321,'Z-scores'!$C$2:$UD$20,18,FALSE)&gt;2,HLOOKUP($A321,'Z-scores'!$C$2:$UD$20,18,FALSE)&lt;-2),"",'Total-corrected counts'!T321),"")</f>
        <v>19.965532823713964</v>
      </c>
      <c r="U321">
        <f>IFERROR(IF(OR(HLOOKUP($A321,'Z-scores'!$C$2:$UD$20,19,FALSE)&gt;2,HLOOKUP($A321,'Z-scores'!$C$2:$UD$20,19,FALSE)&lt;-2),"",'Total-corrected counts'!U321),"")</f>
        <v>15.144742951619273</v>
      </c>
      <c r="V321">
        <f t="shared" si="16"/>
        <v>1</v>
      </c>
      <c r="W321">
        <f t="shared" si="17"/>
        <v>7.4744992613156092E-2</v>
      </c>
      <c r="X321">
        <f t="shared" si="18"/>
        <v>42.628556332165083</v>
      </c>
      <c r="Y321">
        <f t="shared" si="19"/>
        <v>26.569932980805195</v>
      </c>
    </row>
    <row r="322" spans="1:25" x14ac:dyDescent="0.25">
      <c r="A322">
        <v>329</v>
      </c>
      <c r="B322" t="s">
        <v>746</v>
      </c>
      <c r="C322">
        <v>4200</v>
      </c>
      <c r="D322">
        <v>322</v>
      </c>
      <c r="E322" t="str">
        <f>IFERROR(IF(OR(HLOOKUP($A322,'Z-scores'!$C$2:$UD$20,3,FALSE)&gt;2,HLOOKUP(A322,'Z-scores'!$C$2:$UD$20,3,FALSE)&lt;-2),"",'Total-corrected counts'!E322),"")</f>
        <v/>
      </c>
      <c r="F322" t="str">
        <f>IFERROR(IF(OR(HLOOKUP($A322,'Z-scores'!$C$2:$UD$20,4,FALSE)&gt;2,HLOOKUP($A322,'Z-scores'!$C$2:$UD$20,4,FALSE)&lt;-2),"",'Total-corrected counts'!F322),"")</f>
        <v/>
      </c>
      <c r="G322" t="str">
        <f>IFERROR(IF(OR(HLOOKUP($A322,'Z-scores'!$C$2:$UD$20,5,FALSE)&gt;2,HLOOKUP($A322,'Z-scores'!$C$2:$UD$20,5,FALSE)&lt;-2),"",'Total-corrected counts'!G322),"")</f>
        <v/>
      </c>
      <c r="H322" t="str">
        <f>IFERROR(IF(OR(HLOOKUP($A322,'Z-scores'!$C$2:$UD$20,6,FALSE)&gt;2,HLOOKUP($A322,'Z-scores'!$C$2:$UD$20,6,FALSE)&lt;-2),"",'Total-corrected counts'!H322),"")</f>
        <v/>
      </c>
      <c r="I322" t="str">
        <f>IFERROR(IF(OR(HLOOKUP($A322,'Z-scores'!$C$2:$UD$20,7,FALSE)&gt;2,HLOOKUP($A322,'Z-scores'!$C$2:$UD$20,7,FALSE)&lt;-2),"",'Total-corrected counts'!I322),"")</f>
        <v/>
      </c>
      <c r="J322" t="str">
        <f>IFERROR(IF(OR(HLOOKUP($A322,'Z-scores'!$C$2:$UD$20,8,FALSE)&gt;2,HLOOKUP($A322,'Z-scores'!$C$2:$UD$20,8,FALSE)&lt;-2),"",'Total-corrected counts'!J322),"")</f>
        <v/>
      </c>
      <c r="K322" t="str">
        <f>IFERROR(IF(OR(HLOOKUP($A322,'Z-scores'!$C$2:$UD$20,9,FALSE)&gt;2,HLOOKUP($A322,'Z-scores'!$C$2:$UD$20,9,FALSE)&lt;-2),"",'Total-corrected counts'!K322),"")</f>
        <v/>
      </c>
      <c r="L322" t="str">
        <f>IFERROR(IF(OR(HLOOKUP($A322,'Z-scores'!$C$2:$UD$20,10,FALSE)&gt;2,HLOOKUP($A322,'Z-scores'!$C$2:$UD$20,10,FALSE)&lt;-2),"",'Total-corrected counts'!L322),"")</f>
        <v/>
      </c>
      <c r="M322" t="str">
        <f>IFERROR(IF(OR(HLOOKUP($A322,'Z-scores'!$C$2:$UD$20,11,FALSE)&gt;2,HLOOKUP($A322,'Z-scores'!$C$2:$UD$20,11,FALSE)&lt;-2),"",'Total-corrected counts'!M322),"")</f>
        <v/>
      </c>
      <c r="N322" t="str">
        <f>IFERROR(IF(OR(HLOOKUP($A322,'Z-scores'!$C$2:$UD$20,12,FALSE)&gt;2,HLOOKUP($A322,'Z-scores'!$C$2:$UD$20,12,FALSE)&lt;-2),"",'Total-corrected counts'!N322),"")</f>
        <v/>
      </c>
      <c r="O322" t="str">
        <f>IFERROR(IF(OR(HLOOKUP($A322,'Z-scores'!$C$2:$UD$20,13,FALSE)&gt;2,HLOOKUP($A322,'Z-scores'!$C$2:$UD$20,13,FALSE)&lt;-2),"",'Total-corrected counts'!O322),"")</f>
        <v/>
      </c>
      <c r="P322" t="str">
        <f>IFERROR(IF(OR(HLOOKUP($A322,'Z-scores'!$C$2:$UD$20,14,FALSE)&gt;2,HLOOKUP($A322,'Z-scores'!$C$2:$UD$20,14,FALSE)&lt;-2),"",'Total-corrected counts'!P322),"")</f>
        <v/>
      </c>
      <c r="Q322" t="str">
        <f>IFERROR(IF(OR(HLOOKUP($A322,'Z-scores'!$C$2:$UD$20,15,FALSE)&gt;2,HLOOKUP($A322,'Z-scores'!$C$2:$UD$20,15,FALSE)&lt;-2),"",'Total-corrected counts'!Q322),"")</f>
        <v/>
      </c>
      <c r="R322" t="str">
        <f>IFERROR(IF(OR(HLOOKUP($A322,'Z-scores'!$C$2:$UD$20,16,FALSE)&gt;2,HLOOKUP($A322,'Z-scores'!$C$2:$UD$20,16,FALSE)&lt;-2),"",'Total-corrected counts'!R322),"")</f>
        <v/>
      </c>
      <c r="S322" t="str">
        <f>IFERROR(IF(OR(HLOOKUP($A322,'Z-scores'!$C$2:$UD$20,17,FALSE)&gt;2,HLOOKUP($A322,'Z-scores'!$C$2:$UD$20,17,FALSE)&lt;-2),"",'Total-corrected counts'!S322),"")</f>
        <v/>
      </c>
      <c r="T322" t="str">
        <f>IFERROR(IF(OR(HLOOKUP($A322,'Z-scores'!$C$2:$UD$20,18,FALSE)&gt;2,HLOOKUP($A322,'Z-scores'!$C$2:$UD$20,18,FALSE)&lt;-2),"",'Total-corrected counts'!T322),"")</f>
        <v/>
      </c>
      <c r="U322" t="str">
        <f>IFERROR(IF(OR(HLOOKUP($A322,'Z-scores'!$C$2:$UD$20,19,FALSE)&gt;2,HLOOKUP($A322,'Z-scores'!$C$2:$UD$20,19,FALSE)&lt;-2),"",'Total-corrected counts'!U322),"")</f>
        <v/>
      </c>
      <c r="V322">
        <f t="shared" si="16"/>
        <v>1</v>
      </c>
      <c r="W322" t="str">
        <f t="shared" si="17"/>
        <v/>
      </c>
      <c r="X322" t="str">
        <f t="shared" si="18"/>
        <v/>
      </c>
      <c r="Y322" t="str">
        <f t="shared" si="19"/>
        <v/>
      </c>
    </row>
    <row r="323" spans="1:25" x14ac:dyDescent="0.25">
      <c r="A323">
        <v>330</v>
      </c>
      <c r="B323" t="s">
        <v>179</v>
      </c>
      <c r="C323">
        <v>26500</v>
      </c>
      <c r="D323">
        <v>879</v>
      </c>
      <c r="E323">
        <f>IFERROR(IF(OR(HLOOKUP($A323,'Z-scores'!$C$2:$UD$20,3,FALSE)&gt;2,HLOOKUP(A323,'Z-scores'!$C$2:$UD$20,3,FALSE)&lt;-2),"",'Total-corrected counts'!E323),"")</f>
        <v>7.658060500919342E-2</v>
      </c>
      <c r="F323">
        <f>IFERROR(IF(OR(HLOOKUP($A323,'Z-scores'!$C$2:$UD$20,4,FALSE)&gt;2,HLOOKUP($A323,'Z-scores'!$C$2:$UD$20,4,FALSE)&lt;-2),"",'Total-corrected counts'!F323),"")</f>
        <v>0</v>
      </c>
      <c r="G323">
        <f>IFERROR(IF(OR(HLOOKUP($A323,'Z-scores'!$C$2:$UD$20,5,FALSE)&gt;2,HLOOKUP($A323,'Z-scores'!$C$2:$UD$20,5,FALSE)&lt;-2),"",'Total-corrected counts'!G323),"")</f>
        <v>0.27196796015971569</v>
      </c>
      <c r="H323">
        <f>IFERROR(IF(OR(HLOOKUP($A323,'Z-scores'!$C$2:$UD$20,6,FALSE)&gt;2,HLOOKUP($A323,'Z-scores'!$C$2:$UD$20,6,FALSE)&lt;-2),"",'Total-corrected counts'!H323),"")</f>
        <v>0.36297615316476817</v>
      </c>
      <c r="I323">
        <f>IFERROR(IF(OR(HLOOKUP($A323,'Z-scores'!$C$2:$UD$20,7,FALSE)&gt;2,HLOOKUP($A323,'Z-scores'!$C$2:$UD$20,7,FALSE)&lt;-2),"",'Total-corrected counts'!I323),"")</f>
        <v>0.30784480927474839</v>
      </c>
      <c r="J323">
        <f>IFERROR(IF(OR(HLOOKUP($A323,'Z-scores'!$C$2:$UD$20,8,FALSE)&gt;2,HLOOKUP($A323,'Z-scores'!$C$2:$UD$20,8,FALSE)&lt;-2),"",'Total-corrected counts'!J323),"")</f>
        <v>0.138061342626834</v>
      </c>
      <c r="K323">
        <f>IFERROR(IF(OR(HLOOKUP($A323,'Z-scores'!$C$2:$UD$20,9,FALSE)&gt;2,HLOOKUP($A323,'Z-scores'!$C$2:$UD$20,9,FALSE)&lt;-2),"",'Total-corrected counts'!K323),"")</f>
        <v>0.28541167289146552</v>
      </c>
      <c r="L323">
        <f>IFERROR(IF(OR(HLOOKUP($A323,'Z-scores'!$C$2:$UD$20,10,FALSE)&gt;2,HLOOKUP($A323,'Z-scores'!$C$2:$UD$20,10,FALSE)&lt;-2),"",'Total-corrected counts'!L323),"")</f>
        <v>0.19844174720461727</v>
      </c>
      <c r="M323">
        <f>IFERROR(IF(OR(HLOOKUP($A323,'Z-scores'!$C$2:$UD$20,11,FALSE)&gt;2,HLOOKUP($A323,'Z-scores'!$C$2:$UD$20,11,FALSE)&lt;-2),"",'Total-corrected counts'!M323),"")</f>
        <v>0.20273638832496432</v>
      </c>
      <c r="N323" t="str">
        <f>IFERROR(IF(OR(HLOOKUP($A323,'Z-scores'!$C$2:$UD$20,12,FALSE)&gt;2,HLOOKUP($A323,'Z-scores'!$C$2:$UD$20,12,FALSE)&lt;-2),"",'Total-corrected counts'!N323),"")</f>
        <v/>
      </c>
      <c r="O323">
        <f>IFERROR(IF(OR(HLOOKUP($A323,'Z-scores'!$C$2:$UD$20,13,FALSE)&gt;2,HLOOKUP($A323,'Z-scores'!$C$2:$UD$20,13,FALSE)&lt;-2),"",'Total-corrected counts'!O323),"")</f>
        <v>0.39711024891072322</v>
      </c>
      <c r="P323">
        <f>IFERROR(IF(OR(HLOOKUP($A323,'Z-scores'!$C$2:$UD$20,14,FALSE)&gt;2,HLOOKUP($A323,'Z-scores'!$C$2:$UD$20,14,FALSE)&lt;-2),"",'Total-corrected counts'!P323),"")</f>
        <v>0.15812986222615222</v>
      </c>
      <c r="Q323">
        <f>IFERROR(IF(OR(HLOOKUP($A323,'Z-scores'!$C$2:$UD$20,15,FALSE)&gt;2,HLOOKUP($A323,'Z-scores'!$C$2:$UD$20,15,FALSE)&lt;-2),"",'Total-corrected counts'!Q323),"")</f>
        <v>0.61431769781029866</v>
      </c>
      <c r="R323">
        <f>IFERROR(IF(OR(HLOOKUP($A323,'Z-scores'!$C$2:$UD$20,16,FALSE)&gt;2,HLOOKUP($A323,'Z-scores'!$C$2:$UD$20,16,FALSE)&lt;-2),"",'Total-corrected counts'!R323),"")</f>
        <v>0.45278694370816475</v>
      </c>
      <c r="S323">
        <f>IFERROR(IF(OR(HLOOKUP($A323,'Z-scores'!$C$2:$UD$20,17,FALSE)&gt;2,HLOOKUP($A323,'Z-scores'!$C$2:$UD$20,17,FALSE)&lt;-2),"",'Total-corrected counts'!S323),"")</f>
        <v>0.4722773212430339</v>
      </c>
      <c r="T323">
        <f>IFERROR(IF(OR(HLOOKUP($A323,'Z-scores'!$C$2:$UD$20,18,FALSE)&gt;2,HLOOKUP($A323,'Z-scores'!$C$2:$UD$20,18,FALSE)&lt;-2),"",'Total-corrected counts'!T323),"")</f>
        <v>0.65291759664469085</v>
      </c>
      <c r="U323">
        <f>IFERROR(IF(OR(HLOOKUP($A323,'Z-scores'!$C$2:$UD$20,19,FALSE)&gt;2,HLOOKUP($A323,'Z-scores'!$C$2:$UD$20,19,FALSE)&lt;-2),"",'Total-corrected counts'!U323),"")</f>
        <v>0.46432306470580575</v>
      </c>
      <c r="V323">
        <f t="shared" si="16"/>
        <v>1</v>
      </c>
      <c r="W323">
        <f t="shared" si="17"/>
        <v>2.5899818354775512E-3</v>
      </c>
      <c r="X323">
        <f t="shared" si="18"/>
        <v>0.2048911865173674</v>
      </c>
      <c r="Y323">
        <f t="shared" si="19"/>
        <v>0.45883753360698137</v>
      </c>
    </row>
    <row r="324" spans="1:25" x14ac:dyDescent="0.25">
      <c r="A324">
        <v>331</v>
      </c>
      <c r="B324" t="s">
        <v>747</v>
      </c>
      <c r="C324">
        <v>74600</v>
      </c>
      <c r="D324">
        <v>467</v>
      </c>
      <c r="E324" t="str">
        <f>IFERROR(IF(OR(HLOOKUP($A324,'Z-scores'!$C$2:$UD$20,3,FALSE)&gt;2,HLOOKUP(A324,'Z-scores'!$C$2:$UD$20,3,FALSE)&lt;-2),"",'Total-corrected counts'!E324),"")</f>
        <v/>
      </c>
      <c r="F324" t="str">
        <f>IFERROR(IF(OR(HLOOKUP($A324,'Z-scores'!$C$2:$UD$20,4,FALSE)&gt;2,HLOOKUP($A324,'Z-scores'!$C$2:$UD$20,4,FALSE)&lt;-2),"",'Total-corrected counts'!F324),"")</f>
        <v/>
      </c>
      <c r="G324" t="str">
        <f>IFERROR(IF(OR(HLOOKUP($A324,'Z-scores'!$C$2:$UD$20,5,FALSE)&gt;2,HLOOKUP($A324,'Z-scores'!$C$2:$UD$20,5,FALSE)&lt;-2),"",'Total-corrected counts'!G324),"")</f>
        <v/>
      </c>
      <c r="H324" t="str">
        <f>IFERROR(IF(OR(HLOOKUP($A324,'Z-scores'!$C$2:$UD$20,6,FALSE)&gt;2,HLOOKUP($A324,'Z-scores'!$C$2:$UD$20,6,FALSE)&lt;-2),"",'Total-corrected counts'!H324),"")</f>
        <v/>
      </c>
      <c r="I324" t="str">
        <f>IFERROR(IF(OR(HLOOKUP($A324,'Z-scores'!$C$2:$UD$20,7,FALSE)&gt;2,HLOOKUP($A324,'Z-scores'!$C$2:$UD$20,7,FALSE)&lt;-2),"",'Total-corrected counts'!I324),"")</f>
        <v/>
      </c>
      <c r="J324" t="str">
        <f>IFERROR(IF(OR(HLOOKUP($A324,'Z-scores'!$C$2:$UD$20,8,FALSE)&gt;2,HLOOKUP($A324,'Z-scores'!$C$2:$UD$20,8,FALSE)&lt;-2),"",'Total-corrected counts'!J324),"")</f>
        <v/>
      </c>
      <c r="K324" t="str">
        <f>IFERROR(IF(OR(HLOOKUP($A324,'Z-scores'!$C$2:$UD$20,9,FALSE)&gt;2,HLOOKUP($A324,'Z-scores'!$C$2:$UD$20,9,FALSE)&lt;-2),"",'Total-corrected counts'!K324),"")</f>
        <v/>
      </c>
      <c r="L324" t="str">
        <f>IFERROR(IF(OR(HLOOKUP($A324,'Z-scores'!$C$2:$UD$20,10,FALSE)&gt;2,HLOOKUP($A324,'Z-scores'!$C$2:$UD$20,10,FALSE)&lt;-2),"",'Total-corrected counts'!L324),"")</f>
        <v/>
      </c>
      <c r="M324" t="str">
        <f>IFERROR(IF(OR(HLOOKUP($A324,'Z-scores'!$C$2:$UD$20,11,FALSE)&gt;2,HLOOKUP($A324,'Z-scores'!$C$2:$UD$20,11,FALSE)&lt;-2),"",'Total-corrected counts'!M324),"")</f>
        <v/>
      </c>
      <c r="N324" t="str">
        <f>IFERROR(IF(OR(HLOOKUP($A324,'Z-scores'!$C$2:$UD$20,12,FALSE)&gt;2,HLOOKUP($A324,'Z-scores'!$C$2:$UD$20,12,FALSE)&lt;-2),"",'Total-corrected counts'!N324),"")</f>
        <v/>
      </c>
      <c r="O324" t="str">
        <f>IFERROR(IF(OR(HLOOKUP($A324,'Z-scores'!$C$2:$UD$20,13,FALSE)&gt;2,HLOOKUP($A324,'Z-scores'!$C$2:$UD$20,13,FALSE)&lt;-2),"",'Total-corrected counts'!O324),"")</f>
        <v/>
      </c>
      <c r="P324" t="str">
        <f>IFERROR(IF(OR(HLOOKUP($A324,'Z-scores'!$C$2:$UD$20,14,FALSE)&gt;2,HLOOKUP($A324,'Z-scores'!$C$2:$UD$20,14,FALSE)&lt;-2),"",'Total-corrected counts'!P324),"")</f>
        <v/>
      </c>
      <c r="Q324" t="str">
        <f>IFERROR(IF(OR(HLOOKUP($A324,'Z-scores'!$C$2:$UD$20,15,FALSE)&gt;2,HLOOKUP($A324,'Z-scores'!$C$2:$UD$20,15,FALSE)&lt;-2),"",'Total-corrected counts'!Q324),"")</f>
        <v/>
      </c>
      <c r="R324" t="str">
        <f>IFERROR(IF(OR(HLOOKUP($A324,'Z-scores'!$C$2:$UD$20,16,FALSE)&gt;2,HLOOKUP($A324,'Z-scores'!$C$2:$UD$20,16,FALSE)&lt;-2),"",'Total-corrected counts'!R324),"")</f>
        <v/>
      </c>
      <c r="S324" t="str">
        <f>IFERROR(IF(OR(HLOOKUP($A324,'Z-scores'!$C$2:$UD$20,17,FALSE)&gt;2,HLOOKUP($A324,'Z-scores'!$C$2:$UD$20,17,FALSE)&lt;-2),"",'Total-corrected counts'!S324),"")</f>
        <v/>
      </c>
      <c r="T324" t="str">
        <f>IFERROR(IF(OR(HLOOKUP($A324,'Z-scores'!$C$2:$UD$20,18,FALSE)&gt;2,HLOOKUP($A324,'Z-scores'!$C$2:$UD$20,18,FALSE)&lt;-2),"",'Total-corrected counts'!T324),"")</f>
        <v/>
      </c>
      <c r="U324" t="str">
        <f>IFERROR(IF(OR(HLOOKUP($A324,'Z-scores'!$C$2:$UD$20,19,FALSE)&gt;2,HLOOKUP($A324,'Z-scores'!$C$2:$UD$20,19,FALSE)&lt;-2),"",'Total-corrected counts'!U324),"")</f>
        <v/>
      </c>
      <c r="V324">
        <f t="shared" ref="V324:V387" si="20">IFERROR(IF(AND(X324=0,Y324=0),0,1),0)</f>
        <v>1</v>
      </c>
      <c r="W324" t="str">
        <f t="shared" ref="W324:W387" si="21">IFERROR(_xlfn.T.TEST(E324:M324,N324:U324,2,2),"")</f>
        <v/>
      </c>
      <c r="X324" t="str">
        <f t="shared" ref="X324:X387" si="22">IFERROR(AVERAGE(E324:M324),"")</f>
        <v/>
      </c>
      <c r="Y324" t="str">
        <f t="shared" ref="Y324:Y387" si="23">IFERROR(AVERAGE(N324:U324),"")</f>
        <v/>
      </c>
    </row>
    <row r="325" spans="1:25" x14ac:dyDescent="0.25">
      <c r="A325">
        <v>332</v>
      </c>
      <c r="B325" t="s">
        <v>180</v>
      </c>
      <c r="C325">
        <v>70300</v>
      </c>
      <c r="D325">
        <v>157</v>
      </c>
      <c r="E325">
        <f>IFERROR(IF(OR(HLOOKUP($A325,'Z-scores'!$C$2:$UD$20,3,FALSE)&gt;2,HLOOKUP(A325,'Z-scores'!$C$2:$UD$20,3,FALSE)&lt;-2),"",'Total-corrected counts'!E325),"")</f>
        <v>0</v>
      </c>
      <c r="F325">
        <f>IFERROR(IF(OR(HLOOKUP($A325,'Z-scores'!$C$2:$UD$20,4,FALSE)&gt;2,HLOOKUP($A325,'Z-scores'!$C$2:$UD$20,4,FALSE)&lt;-2),"",'Total-corrected counts'!F325),"")</f>
        <v>4.1014939281483885E-2</v>
      </c>
      <c r="G325">
        <f>IFERROR(IF(OR(HLOOKUP($A325,'Z-scores'!$C$2:$UD$20,5,FALSE)&gt;2,HLOOKUP($A325,'Z-scores'!$C$2:$UD$20,5,FALSE)&lt;-2),"",'Total-corrected counts'!G325),"")</f>
        <v>3.021866223996841E-2</v>
      </c>
      <c r="H325">
        <f>IFERROR(IF(OR(HLOOKUP($A325,'Z-scores'!$C$2:$UD$20,6,FALSE)&gt;2,HLOOKUP($A325,'Z-scores'!$C$2:$UD$20,6,FALSE)&lt;-2),"",'Total-corrected counts'!H325),"")</f>
        <v>0</v>
      </c>
      <c r="I325">
        <f>IFERROR(IF(OR(HLOOKUP($A325,'Z-scores'!$C$2:$UD$20,7,FALSE)&gt;2,HLOOKUP($A325,'Z-scores'!$C$2:$UD$20,7,FALSE)&lt;-2),"",'Total-corrected counts'!I325),"")</f>
        <v>4.9255169483959749E-2</v>
      </c>
      <c r="J325">
        <f>IFERROR(IF(OR(HLOOKUP($A325,'Z-scores'!$C$2:$UD$20,8,FALSE)&gt;2,HLOOKUP($A325,'Z-scores'!$C$2:$UD$20,8,FALSE)&lt;-2),"",'Total-corrected counts'!J325),"")</f>
        <v>2.4653811183363211E-2</v>
      </c>
      <c r="K325">
        <f>IFERROR(IF(OR(HLOOKUP($A325,'Z-scores'!$C$2:$UD$20,9,FALSE)&gt;2,HLOOKUP($A325,'Z-scores'!$C$2:$UD$20,9,FALSE)&lt;-2),"",'Total-corrected counts'!K325),"")</f>
        <v>1.7838229555716595E-2</v>
      </c>
      <c r="L325" t="str">
        <f>IFERROR(IF(OR(HLOOKUP($A325,'Z-scores'!$C$2:$UD$20,10,FALSE)&gt;2,HLOOKUP($A325,'Z-scores'!$C$2:$UD$20,10,FALSE)&lt;-2),"",'Total-corrected counts'!L325),"")</f>
        <v/>
      </c>
      <c r="M325">
        <f>IFERROR(IF(OR(HLOOKUP($A325,'Z-scores'!$C$2:$UD$20,11,FALSE)&gt;2,HLOOKUP($A325,'Z-scores'!$C$2:$UD$20,11,FALSE)&lt;-2),"",'Total-corrected counts'!M325),"")</f>
        <v>0</v>
      </c>
      <c r="N325">
        <f>IFERROR(IF(OR(HLOOKUP($A325,'Z-scores'!$C$2:$UD$20,12,FALSE)&gt;2,HLOOKUP($A325,'Z-scores'!$C$2:$UD$20,12,FALSE)&lt;-2),"",'Total-corrected counts'!N325),"")</f>
        <v>0</v>
      </c>
      <c r="O325">
        <f>IFERROR(IF(OR(HLOOKUP($A325,'Z-scores'!$C$2:$UD$20,13,FALSE)&gt;2,HLOOKUP($A325,'Z-scores'!$C$2:$UD$20,13,FALSE)&lt;-2),"",'Total-corrected counts'!O325),"")</f>
        <v>1.3461364369855025E-2</v>
      </c>
      <c r="P325">
        <f>IFERROR(IF(OR(HLOOKUP($A325,'Z-scores'!$C$2:$UD$20,14,FALSE)&gt;2,HLOOKUP($A325,'Z-scores'!$C$2:$UD$20,14,FALSE)&lt;-2),"",'Total-corrected counts'!P325),"")</f>
        <v>0</v>
      </c>
      <c r="Q325">
        <f>IFERROR(IF(OR(HLOOKUP($A325,'Z-scores'!$C$2:$UD$20,15,FALSE)&gt;2,HLOOKUP($A325,'Z-scores'!$C$2:$UD$20,15,FALSE)&lt;-2),"",'Total-corrected counts'!Q325),"")</f>
        <v>0</v>
      </c>
      <c r="R325">
        <f>IFERROR(IF(OR(HLOOKUP($A325,'Z-scores'!$C$2:$UD$20,16,FALSE)&gt;2,HLOOKUP($A325,'Z-scores'!$C$2:$UD$20,16,FALSE)&lt;-2),"",'Total-corrected counts'!R325),"")</f>
        <v>0</v>
      </c>
      <c r="S325">
        <f>IFERROR(IF(OR(HLOOKUP($A325,'Z-scores'!$C$2:$UD$20,17,FALSE)&gt;2,HLOOKUP($A325,'Z-scores'!$C$2:$UD$20,17,FALSE)&lt;-2),"",'Total-corrected counts'!S325),"")</f>
        <v>0</v>
      </c>
      <c r="T325">
        <f>IFERROR(IF(OR(HLOOKUP($A325,'Z-scores'!$C$2:$UD$20,18,FALSE)&gt;2,HLOOKUP($A325,'Z-scores'!$C$2:$UD$20,18,FALSE)&lt;-2),"",'Total-corrected counts'!T325),"")</f>
        <v>0</v>
      </c>
      <c r="U325">
        <f>IFERROR(IF(OR(HLOOKUP($A325,'Z-scores'!$C$2:$UD$20,19,FALSE)&gt;2,HLOOKUP($A325,'Z-scores'!$C$2:$UD$20,19,FALSE)&lt;-2),"",'Total-corrected counts'!U325),"")</f>
        <v>4.3394678944467828E-3</v>
      </c>
      <c r="V325">
        <f t="shared" si="20"/>
        <v>1</v>
      </c>
      <c r="W325">
        <f t="shared" si="21"/>
        <v>2.2144090878645675E-2</v>
      </c>
      <c r="X325">
        <f t="shared" si="22"/>
        <v>2.0372601468061479E-2</v>
      </c>
      <c r="Y325">
        <f t="shared" si="23"/>
        <v>2.2251040330377261E-3</v>
      </c>
    </row>
    <row r="326" spans="1:25" x14ac:dyDescent="0.25">
      <c r="A326">
        <v>333</v>
      </c>
      <c r="B326" t="s">
        <v>181</v>
      </c>
      <c r="C326">
        <v>49900</v>
      </c>
      <c r="D326">
        <v>275</v>
      </c>
      <c r="E326">
        <f>IFERROR(IF(OR(HLOOKUP($A326,'Z-scores'!$C$2:$UD$20,3,FALSE)&gt;2,HLOOKUP(A326,'Z-scores'!$C$2:$UD$20,3,FALSE)&lt;-2),"",'Total-corrected counts'!E326),"")</f>
        <v>0</v>
      </c>
      <c r="F326">
        <f>IFERROR(IF(OR(HLOOKUP($A326,'Z-scores'!$C$2:$UD$20,4,FALSE)&gt;2,HLOOKUP($A326,'Z-scores'!$C$2:$UD$20,4,FALSE)&lt;-2),"",'Total-corrected counts'!F326),"")</f>
        <v>0</v>
      </c>
      <c r="G326">
        <f>IFERROR(IF(OR(HLOOKUP($A326,'Z-scores'!$C$2:$UD$20,5,FALSE)&gt;2,HLOOKUP($A326,'Z-scores'!$C$2:$UD$20,5,FALSE)&lt;-2),"",'Total-corrected counts'!G326),"")</f>
        <v>4.0291549653291216E-2</v>
      </c>
      <c r="H326">
        <f>IFERROR(IF(OR(HLOOKUP($A326,'Z-scores'!$C$2:$UD$20,6,FALSE)&gt;2,HLOOKUP($A326,'Z-scores'!$C$2:$UD$20,6,FALSE)&lt;-2),"",'Total-corrected counts'!H326),"")</f>
        <v>0</v>
      </c>
      <c r="I326">
        <f>IFERROR(IF(OR(HLOOKUP($A326,'Z-scores'!$C$2:$UD$20,7,FALSE)&gt;2,HLOOKUP($A326,'Z-scores'!$C$2:$UD$20,7,FALSE)&lt;-2),"",'Total-corrected counts'!I326),"")</f>
        <v>0</v>
      </c>
      <c r="J326">
        <f>IFERROR(IF(OR(HLOOKUP($A326,'Z-scores'!$C$2:$UD$20,8,FALSE)&gt;2,HLOOKUP($A326,'Z-scores'!$C$2:$UD$20,8,FALSE)&lt;-2),"",'Total-corrected counts'!J326),"")</f>
        <v>2.9584573420035856E-2</v>
      </c>
      <c r="K326">
        <f>IFERROR(IF(OR(HLOOKUP($A326,'Z-scores'!$C$2:$UD$20,9,FALSE)&gt;2,HLOOKUP($A326,'Z-scores'!$C$2:$UD$20,9,FALSE)&lt;-2),"",'Total-corrected counts'!K326),"")</f>
        <v>4.4595573889291487E-2</v>
      </c>
      <c r="L326">
        <f>IFERROR(IF(OR(HLOOKUP($A326,'Z-scores'!$C$2:$UD$20,10,FALSE)&gt;2,HLOOKUP($A326,'Z-scores'!$C$2:$UD$20,10,FALSE)&lt;-2),"",'Total-corrected counts'!L326),"")</f>
        <v>0</v>
      </c>
      <c r="M326">
        <f>IFERROR(IF(OR(HLOOKUP($A326,'Z-scores'!$C$2:$UD$20,11,FALSE)&gt;2,HLOOKUP($A326,'Z-scores'!$C$2:$UD$20,11,FALSE)&lt;-2),"",'Total-corrected counts'!M326),"")</f>
        <v>0</v>
      </c>
      <c r="N326">
        <f>IFERROR(IF(OR(HLOOKUP($A326,'Z-scores'!$C$2:$UD$20,12,FALSE)&gt;2,HLOOKUP($A326,'Z-scores'!$C$2:$UD$20,12,FALSE)&lt;-2),"",'Total-corrected counts'!N326),"")</f>
        <v>0</v>
      </c>
      <c r="O326" t="str">
        <f>IFERROR(IF(OR(HLOOKUP($A326,'Z-scores'!$C$2:$UD$20,13,FALSE)&gt;2,HLOOKUP($A326,'Z-scores'!$C$2:$UD$20,13,FALSE)&lt;-2),"",'Total-corrected counts'!O326),"")</f>
        <v/>
      </c>
      <c r="P326">
        <f>IFERROR(IF(OR(HLOOKUP($A326,'Z-scores'!$C$2:$UD$20,14,FALSE)&gt;2,HLOOKUP($A326,'Z-scores'!$C$2:$UD$20,14,FALSE)&lt;-2),"",'Total-corrected counts'!P326),"")</f>
        <v>0</v>
      </c>
      <c r="Q326">
        <f>IFERROR(IF(OR(HLOOKUP($A326,'Z-scores'!$C$2:$UD$20,15,FALSE)&gt;2,HLOOKUP($A326,'Z-scores'!$C$2:$UD$20,15,FALSE)&lt;-2),"",'Total-corrected counts'!Q326),"")</f>
        <v>0</v>
      </c>
      <c r="R326">
        <f>IFERROR(IF(OR(HLOOKUP($A326,'Z-scores'!$C$2:$UD$20,16,FALSE)&gt;2,HLOOKUP($A326,'Z-scores'!$C$2:$UD$20,16,FALSE)&lt;-2),"",'Total-corrected counts'!R326),"")</f>
        <v>0</v>
      </c>
      <c r="S326">
        <f>IFERROR(IF(OR(HLOOKUP($A326,'Z-scores'!$C$2:$UD$20,17,FALSE)&gt;2,HLOOKUP($A326,'Z-scores'!$C$2:$UD$20,17,FALSE)&lt;-2),"",'Total-corrected counts'!S326),"")</f>
        <v>0</v>
      </c>
      <c r="T326">
        <f>IFERROR(IF(OR(HLOOKUP($A326,'Z-scores'!$C$2:$UD$20,18,FALSE)&gt;2,HLOOKUP($A326,'Z-scores'!$C$2:$UD$20,18,FALSE)&lt;-2),"",'Total-corrected counts'!T326),"")</f>
        <v>0</v>
      </c>
      <c r="U326">
        <f>IFERROR(IF(OR(HLOOKUP($A326,'Z-scores'!$C$2:$UD$20,19,FALSE)&gt;2,HLOOKUP($A326,'Z-scores'!$C$2:$UD$20,19,FALSE)&lt;-2),"",'Total-corrected counts'!U326),"")</f>
        <v>0.10414722946672279</v>
      </c>
      <c r="V326">
        <f t="shared" si="20"/>
        <v>1</v>
      </c>
      <c r="W326">
        <f t="shared" si="21"/>
        <v>0.88726252722069598</v>
      </c>
      <c r="X326">
        <f t="shared" si="22"/>
        <v>1.2719077440290952E-2</v>
      </c>
      <c r="Y326">
        <f t="shared" si="23"/>
        <v>1.4878175638103256E-2</v>
      </c>
    </row>
    <row r="327" spans="1:25" x14ac:dyDescent="0.25">
      <c r="A327">
        <v>334</v>
      </c>
      <c r="B327" t="s">
        <v>748</v>
      </c>
      <c r="C327">
        <v>47700</v>
      </c>
      <c r="D327">
        <v>319</v>
      </c>
      <c r="E327" t="str">
        <f>IFERROR(IF(OR(HLOOKUP($A327,'Z-scores'!$C$2:$UD$20,3,FALSE)&gt;2,HLOOKUP(A327,'Z-scores'!$C$2:$UD$20,3,FALSE)&lt;-2),"",'Total-corrected counts'!E327),"")</f>
        <v/>
      </c>
      <c r="F327" t="str">
        <f>IFERROR(IF(OR(HLOOKUP($A327,'Z-scores'!$C$2:$UD$20,4,FALSE)&gt;2,HLOOKUP($A327,'Z-scores'!$C$2:$UD$20,4,FALSE)&lt;-2),"",'Total-corrected counts'!F327),"")</f>
        <v/>
      </c>
      <c r="G327" t="str">
        <f>IFERROR(IF(OR(HLOOKUP($A327,'Z-scores'!$C$2:$UD$20,5,FALSE)&gt;2,HLOOKUP($A327,'Z-scores'!$C$2:$UD$20,5,FALSE)&lt;-2),"",'Total-corrected counts'!G327),"")</f>
        <v/>
      </c>
      <c r="H327" t="str">
        <f>IFERROR(IF(OR(HLOOKUP($A327,'Z-scores'!$C$2:$UD$20,6,FALSE)&gt;2,HLOOKUP($A327,'Z-scores'!$C$2:$UD$20,6,FALSE)&lt;-2),"",'Total-corrected counts'!H327),"")</f>
        <v/>
      </c>
      <c r="I327" t="str">
        <f>IFERROR(IF(OR(HLOOKUP($A327,'Z-scores'!$C$2:$UD$20,7,FALSE)&gt;2,HLOOKUP($A327,'Z-scores'!$C$2:$UD$20,7,FALSE)&lt;-2),"",'Total-corrected counts'!I327),"")</f>
        <v/>
      </c>
      <c r="J327" t="str">
        <f>IFERROR(IF(OR(HLOOKUP($A327,'Z-scores'!$C$2:$UD$20,8,FALSE)&gt;2,HLOOKUP($A327,'Z-scores'!$C$2:$UD$20,8,FALSE)&lt;-2),"",'Total-corrected counts'!J327),"")</f>
        <v/>
      </c>
      <c r="K327" t="str">
        <f>IFERROR(IF(OR(HLOOKUP($A327,'Z-scores'!$C$2:$UD$20,9,FALSE)&gt;2,HLOOKUP($A327,'Z-scores'!$C$2:$UD$20,9,FALSE)&lt;-2),"",'Total-corrected counts'!K327),"")</f>
        <v/>
      </c>
      <c r="L327" t="str">
        <f>IFERROR(IF(OR(HLOOKUP($A327,'Z-scores'!$C$2:$UD$20,10,FALSE)&gt;2,HLOOKUP($A327,'Z-scores'!$C$2:$UD$20,10,FALSE)&lt;-2),"",'Total-corrected counts'!L327),"")</f>
        <v/>
      </c>
      <c r="M327" t="str">
        <f>IFERROR(IF(OR(HLOOKUP($A327,'Z-scores'!$C$2:$UD$20,11,FALSE)&gt;2,HLOOKUP($A327,'Z-scores'!$C$2:$UD$20,11,FALSE)&lt;-2),"",'Total-corrected counts'!M327),"")</f>
        <v/>
      </c>
      <c r="N327" t="str">
        <f>IFERROR(IF(OR(HLOOKUP($A327,'Z-scores'!$C$2:$UD$20,12,FALSE)&gt;2,HLOOKUP($A327,'Z-scores'!$C$2:$UD$20,12,FALSE)&lt;-2),"",'Total-corrected counts'!N327),"")</f>
        <v/>
      </c>
      <c r="O327" t="str">
        <f>IFERROR(IF(OR(HLOOKUP($A327,'Z-scores'!$C$2:$UD$20,13,FALSE)&gt;2,HLOOKUP($A327,'Z-scores'!$C$2:$UD$20,13,FALSE)&lt;-2),"",'Total-corrected counts'!O327),"")</f>
        <v/>
      </c>
      <c r="P327" t="str">
        <f>IFERROR(IF(OR(HLOOKUP($A327,'Z-scores'!$C$2:$UD$20,14,FALSE)&gt;2,HLOOKUP($A327,'Z-scores'!$C$2:$UD$20,14,FALSE)&lt;-2),"",'Total-corrected counts'!P327),"")</f>
        <v/>
      </c>
      <c r="Q327" t="str">
        <f>IFERROR(IF(OR(HLOOKUP($A327,'Z-scores'!$C$2:$UD$20,15,FALSE)&gt;2,HLOOKUP($A327,'Z-scores'!$C$2:$UD$20,15,FALSE)&lt;-2),"",'Total-corrected counts'!Q327),"")</f>
        <v/>
      </c>
      <c r="R327" t="str">
        <f>IFERROR(IF(OR(HLOOKUP($A327,'Z-scores'!$C$2:$UD$20,16,FALSE)&gt;2,HLOOKUP($A327,'Z-scores'!$C$2:$UD$20,16,FALSE)&lt;-2),"",'Total-corrected counts'!R327),"")</f>
        <v/>
      </c>
      <c r="S327" t="str">
        <f>IFERROR(IF(OR(HLOOKUP($A327,'Z-scores'!$C$2:$UD$20,17,FALSE)&gt;2,HLOOKUP($A327,'Z-scores'!$C$2:$UD$20,17,FALSE)&lt;-2),"",'Total-corrected counts'!S327),"")</f>
        <v/>
      </c>
      <c r="T327" t="str">
        <f>IFERROR(IF(OR(HLOOKUP($A327,'Z-scores'!$C$2:$UD$20,18,FALSE)&gt;2,HLOOKUP($A327,'Z-scores'!$C$2:$UD$20,18,FALSE)&lt;-2),"",'Total-corrected counts'!T327),"")</f>
        <v/>
      </c>
      <c r="U327" t="str">
        <f>IFERROR(IF(OR(HLOOKUP($A327,'Z-scores'!$C$2:$UD$20,19,FALSE)&gt;2,HLOOKUP($A327,'Z-scores'!$C$2:$UD$20,19,FALSE)&lt;-2),"",'Total-corrected counts'!U327),"")</f>
        <v/>
      </c>
      <c r="V327">
        <f t="shared" si="20"/>
        <v>1</v>
      </c>
      <c r="W327" t="str">
        <f t="shared" si="21"/>
        <v/>
      </c>
      <c r="X327" t="str">
        <f t="shared" si="22"/>
        <v/>
      </c>
      <c r="Y327" t="str">
        <f t="shared" si="23"/>
        <v/>
      </c>
    </row>
    <row r="328" spans="1:25" x14ac:dyDescent="0.25">
      <c r="A328">
        <v>335</v>
      </c>
      <c r="B328" t="s">
        <v>182</v>
      </c>
      <c r="C328">
        <v>28800</v>
      </c>
      <c r="D328">
        <v>922</v>
      </c>
      <c r="E328" t="str">
        <f>IFERROR(IF(OR(HLOOKUP($A328,'Z-scores'!$C$2:$UD$20,3,FALSE)&gt;2,HLOOKUP(A328,'Z-scores'!$C$2:$UD$20,3,FALSE)&lt;-2),"",'Total-corrected counts'!E328),"")</f>
        <v/>
      </c>
      <c r="F328">
        <f>IFERROR(IF(OR(HLOOKUP($A328,'Z-scores'!$C$2:$UD$20,4,FALSE)&gt;2,HLOOKUP($A328,'Z-scores'!$C$2:$UD$20,4,FALSE)&lt;-2),"",'Total-corrected counts'!F328),"")</f>
        <v>4.8643717987839894</v>
      </c>
      <c r="G328">
        <f>IFERROR(IF(OR(HLOOKUP($A328,'Z-scores'!$C$2:$UD$20,5,FALSE)&gt;2,HLOOKUP($A328,'Z-scores'!$C$2:$UD$20,5,FALSE)&lt;-2),"",'Total-corrected counts'!G328),"")</f>
        <v>3.0319391114101641</v>
      </c>
      <c r="H328">
        <f>IFERROR(IF(OR(HLOOKUP($A328,'Z-scores'!$C$2:$UD$20,6,FALSE)&gt;2,HLOOKUP($A328,'Z-scores'!$C$2:$UD$20,6,FALSE)&lt;-2),"",'Total-corrected counts'!H328),"")</f>
        <v>3.9997179954502333</v>
      </c>
      <c r="I328">
        <f>IFERROR(IF(OR(HLOOKUP($A328,'Z-scores'!$C$2:$UD$20,7,FALSE)&gt;2,HLOOKUP($A328,'Z-scores'!$C$2:$UD$20,7,FALSE)&lt;-2),"",'Total-corrected counts'!I328),"")</f>
        <v>4.9008893636539943</v>
      </c>
      <c r="J328">
        <f>IFERROR(IF(OR(HLOOKUP($A328,'Z-scores'!$C$2:$UD$20,8,FALSE)&gt;2,HLOOKUP($A328,'Z-scores'!$C$2:$UD$20,8,FALSE)&lt;-2),"",'Total-corrected counts'!J328),"")</f>
        <v>2.0018894680890926</v>
      </c>
      <c r="K328">
        <f>IFERROR(IF(OR(HLOOKUP($A328,'Z-scores'!$C$2:$UD$20,9,FALSE)&gt;2,HLOOKUP($A328,'Z-scores'!$C$2:$UD$20,9,FALSE)&lt;-2),"",'Total-corrected counts'!K328),"")</f>
        <v>4.481855175873795</v>
      </c>
      <c r="L328">
        <f>IFERROR(IF(OR(HLOOKUP($A328,'Z-scores'!$C$2:$UD$20,10,FALSE)&gt;2,HLOOKUP($A328,'Z-scores'!$C$2:$UD$20,10,FALSE)&lt;-2),"",'Total-corrected counts'!L328),"")</f>
        <v>13.202990914013867</v>
      </c>
      <c r="M328">
        <f>IFERROR(IF(OR(HLOOKUP($A328,'Z-scores'!$C$2:$UD$20,11,FALSE)&gt;2,HLOOKUP($A328,'Z-scores'!$C$2:$UD$20,11,FALSE)&lt;-2),"",'Total-corrected counts'!M328),"")</f>
        <v>5.5936812596933336</v>
      </c>
      <c r="N328">
        <f>IFERROR(IF(OR(HLOOKUP($A328,'Z-scores'!$C$2:$UD$20,12,FALSE)&gt;2,HLOOKUP($A328,'Z-scores'!$C$2:$UD$20,12,FALSE)&lt;-2),"",'Total-corrected counts'!N328),"")</f>
        <v>12.142517414202803</v>
      </c>
      <c r="O328">
        <f>IFERROR(IF(OR(HLOOKUP($A328,'Z-scores'!$C$2:$UD$20,13,FALSE)&gt;2,HLOOKUP($A328,'Z-scores'!$C$2:$UD$20,13,FALSE)&lt;-2),"",'Total-corrected counts'!O328),"")</f>
        <v>2.4062188811115854</v>
      </c>
      <c r="P328">
        <f>IFERROR(IF(OR(HLOOKUP($A328,'Z-scores'!$C$2:$UD$20,14,FALSE)&gt;2,HLOOKUP($A328,'Z-scores'!$C$2:$UD$20,14,FALSE)&lt;-2),"",'Total-corrected counts'!P328),"")</f>
        <v>5.376415315689175</v>
      </c>
      <c r="Q328">
        <f>IFERROR(IF(OR(HLOOKUP($A328,'Z-scores'!$C$2:$UD$20,15,FALSE)&gt;2,HLOOKUP($A328,'Z-scores'!$C$2:$UD$20,15,FALSE)&lt;-2),"",'Total-corrected counts'!Q328),"")</f>
        <v>4.7292711656824586</v>
      </c>
      <c r="R328">
        <f>IFERROR(IF(OR(HLOOKUP($A328,'Z-scores'!$C$2:$UD$20,16,FALSE)&gt;2,HLOOKUP($A328,'Z-scores'!$C$2:$UD$20,16,FALSE)&lt;-2),"",'Total-corrected counts'!R328),"")</f>
        <v>2.6566172006948077</v>
      </c>
      <c r="S328">
        <f>IFERROR(IF(OR(HLOOKUP($A328,'Z-scores'!$C$2:$UD$20,17,FALSE)&gt;2,HLOOKUP($A328,'Z-scores'!$C$2:$UD$20,17,FALSE)&lt;-2),"",'Total-corrected counts'!S328),"")</f>
        <v>7.7030059637225881</v>
      </c>
      <c r="T328">
        <f>IFERROR(IF(OR(HLOOKUP($A328,'Z-scores'!$C$2:$UD$20,18,FALSE)&gt;2,HLOOKUP($A328,'Z-scores'!$C$2:$UD$20,18,FALSE)&lt;-2),"",'Total-corrected counts'!T328),"")</f>
        <v>8.5394748824318771</v>
      </c>
      <c r="U328">
        <f>IFERROR(IF(OR(HLOOKUP($A328,'Z-scores'!$C$2:$UD$20,19,FALSE)&gt;2,HLOOKUP($A328,'Z-scores'!$C$2:$UD$20,19,FALSE)&lt;-2),"",'Total-corrected counts'!U328),"")</f>
        <v>4.6605885186358451</v>
      </c>
      <c r="V328">
        <f t="shared" si="20"/>
        <v>1</v>
      </c>
      <c r="W328">
        <f t="shared" si="21"/>
        <v>0.65309115762857595</v>
      </c>
      <c r="X328">
        <f t="shared" si="22"/>
        <v>5.2596668858710585</v>
      </c>
      <c r="Y328">
        <f t="shared" si="23"/>
        <v>6.0267636677713927</v>
      </c>
    </row>
    <row r="329" spans="1:25" x14ac:dyDescent="0.25">
      <c r="A329">
        <v>336</v>
      </c>
      <c r="B329" t="s">
        <v>749</v>
      </c>
      <c r="C329">
        <v>98600</v>
      </c>
      <c r="D329">
        <v>848</v>
      </c>
      <c r="E329" t="str">
        <f>IFERROR(IF(OR(HLOOKUP($A329,'Z-scores'!$C$2:$UD$20,3,FALSE)&gt;2,HLOOKUP(A329,'Z-scores'!$C$2:$UD$20,3,FALSE)&lt;-2),"",'Total-corrected counts'!E329),"")</f>
        <v/>
      </c>
      <c r="F329" t="str">
        <f>IFERROR(IF(OR(HLOOKUP($A329,'Z-scores'!$C$2:$UD$20,4,FALSE)&gt;2,HLOOKUP($A329,'Z-scores'!$C$2:$UD$20,4,FALSE)&lt;-2),"",'Total-corrected counts'!F329),"")</f>
        <v/>
      </c>
      <c r="G329" t="str">
        <f>IFERROR(IF(OR(HLOOKUP($A329,'Z-scores'!$C$2:$UD$20,5,FALSE)&gt;2,HLOOKUP($A329,'Z-scores'!$C$2:$UD$20,5,FALSE)&lt;-2),"",'Total-corrected counts'!G329),"")</f>
        <v/>
      </c>
      <c r="H329" t="str">
        <f>IFERROR(IF(OR(HLOOKUP($A329,'Z-scores'!$C$2:$UD$20,6,FALSE)&gt;2,HLOOKUP($A329,'Z-scores'!$C$2:$UD$20,6,FALSE)&lt;-2),"",'Total-corrected counts'!H329),"")</f>
        <v/>
      </c>
      <c r="I329" t="str">
        <f>IFERROR(IF(OR(HLOOKUP($A329,'Z-scores'!$C$2:$UD$20,7,FALSE)&gt;2,HLOOKUP($A329,'Z-scores'!$C$2:$UD$20,7,FALSE)&lt;-2),"",'Total-corrected counts'!I329),"")</f>
        <v/>
      </c>
      <c r="J329" t="str">
        <f>IFERROR(IF(OR(HLOOKUP($A329,'Z-scores'!$C$2:$UD$20,8,FALSE)&gt;2,HLOOKUP($A329,'Z-scores'!$C$2:$UD$20,8,FALSE)&lt;-2),"",'Total-corrected counts'!J329),"")</f>
        <v/>
      </c>
      <c r="K329" t="str">
        <f>IFERROR(IF(OR(HLOOKUP($A329,'Z-scores'!$C$2:$UD$20,9,FALSE)&gt;2,HLOOKUP($A329,'Z-scores'!$C$2:$UD$20,9,FALSE)&lt;-2),"",'Total-corrected counts'!K329),"")</f>
        <v/>
      </c>
      <c r="L329" t="str">
        <f>IFERROR(IF(OR(HLOOKUP($A329,'Z-scores'!$C$2:$UD$20,10,FALSE)&gt;2,HLOOKUP($A329,'Z-scores'!$C$2:$UD$20,10,FALSE)&lt;-2),"",'Total-corrected counts'!L329),"")</f>
        <v/>
      </c>
      <c r="M329" t="str">
        <f>IFERROR(IF(OR(HLOOKUP($A329,'Z-scores'!$C$2:$UD$20,11,FALSE)&gt;2,HLOOKUP($A329,'Z-scores'!$C$2:$UD$20,11,FALSE)&lt;-2),"",'Total-corrected counts'!M329),"")</f>
        <v/>
      </c>
      <c r="N329" t="str">
        <f>IFERROR(IF(OR(HLOOKUP($A329,'Z-scores'!$C$2:$UD$20,12,FALSE)&gt;2,HLOOKUP($A329,'Z-scores'!$C$2:$UD$20,12,FALSE)&lt;-2),"",'Total-corrected counts'!N329),"")</f>
        <v/>
      </c>
      <c r="O329" t="str">
        <f>IFERROR(IF(OR(HLOOKUP($A329,'Z-scores'!$C$2:$UD$20,13,FALSE)&gt;2,HLOOKUP($A329,'Z-scores'!$C$2:$UD$20,13,FALSE)&lt;-2),"",'Total-corrected counts'!O329),"")</f>
        <v/>
      </c>
      <c r="P329" t="str">
        <f>IFERROR(IF(OR(HLOOKUP($A329,'Z-scores'!$C$2:$UD$20,14,FALSE)&gt;2,HLOOKUP($A329,'Z-scores'!$C$2:$UD$20,14,FALSE)&lt;-2),"",'Total-corrected counts'!P329),"")</f>
        <v/>
      </c>
      <c r="Q329" t="str">
        <f>IFERROR(IF(OR(HLOOKUP($A329,'Z-scores'!$C$2:$UD$20,15,FALSE)&gt;2,HLOOKUP($A329,'Z-scores'!$C$2:$UD$20,15,FALSE)&lt;-2),"",'Total-corrected counts'!Q329),"")</f>
        <v/>
      </c>
      <c r="R329" t="str">
        <f>IFERROR(IF(OR(HLOOKUP($A329,'Z-scores'!$C$2:$UD$20,16,FALSE)&gt;2,HLOOKUP($A329,'Z-scores'!$C$2:$UD$20,16,FALSE)&lt;-2),"",'Total-corrected counts'!R329),"")</f>
        <v/>
      </c>
      <c r="S329" t="str">
        <f>IFERROR(IF(OR(HLOOKUP($A329,'Z-scores'!$C$2:$UD$20,17,FALSE)&gt;2,HLOOKUP($A329,'Z-scores'!$C$2:$UD$20,17,FALSE)&lt;-2),"",'Total-corrected counts'!S329),"")</f>
        <v/>
      </c>
      <c r="T329" t="str">
        <f>IFERROR(IF(OR(HLOOKUP($A329,'Z-scores'!$C$2:$UD$20,18,FALSE)&gt;2,HLOOKUP($A329,'Z-scores'!$C$2:$UD$20,18,FALSE)&lt;-2),"",'Total-corrected counts'!T329),"")</f>
        <v/>
      </c>
      <c r="U329" t="str">
        <f>IFERROR(IF(OR(HLOOKUP($A329,'Z-scores'!$C$2:$UD$20,19,FALSE)&gt;2,HLOOKUP($A329,'Z-scores'!$C$2:$UD$20,19,FALSE)&lt;-2),"",'Total-corrected counts'!U329),"")</f>
        <v/>
      </c>
      <c r="V329">
        <f t="shared" si="20"/>
        <v>1</v>
      </c>
      <c r="W329" t="str">
        <f t="shared" si="21"/>
        <v/>
      </c>
      <c r="X329" t="str">
        <f t="shared" si="22"/>
        <v/>
      </c>
      <c r="Y329" t="str">
        <f t="shared" si="23"/>
        <v/>
      </c>
    </row>
    <row r="330" spans="1:25" x14ac:dyDescent="0.25">
      <c r="A330">
        <v>337</v>
      </c>
      <c r="B330" t="s">
        <v>750</v>
      </c>
      <c r="C330">
        <v>4900</v>
      </c>
      <c r="D330">
        <v>322</v>
      </c>
      <c r="E330" t="str">
        <f>IFERROR(IF(OR(HLOOKUP($A330,'Z-scores'!$C$2:$UD$20,3,FALSE)&gt;2,HLOOKUP(A330,'Z-scores'!$C$2:$UD$20,3,FALSE)&lt;-2),"",'Total-corrected counts'!E330),"")</f>
        <v/>
      </c>
      <c r="F330" t="str">
        <f>IFERROR(IF(OR(HLOOKUP($A330,'Z-scores'!$C$2:$UD$20,4,FALSE)&gt;2,HLOOKUP($A330,'Z-scores'!$C$2:$UD$20,4,FALSE)&lt;-2),"",'Total-corrected counts'!F330),"")</f>
        <v/>
      </c>
      <c r="G330" t="str">
        <f>IFERROR(IF(OR(HLOOKUP($A330,'Z-scores'!$C$2:$UD$20,5,FALSE)&gt;2,HLOOKUP($A330,'Z-scores'!$C$2:$UD$20,5,FALSE)&lt;-2),"",'Total-corrected counts'!G330),"")</f>
        <v/>
      </c>
      <c r="H330" t="str">
        <f>IFERROR(IF(OR(HLOOKUP($A330,'Z-scores'!$C$2:$UD$20,6,FALSE)&gt;2,HLOOKUP($A330,'Z-scores'!$C$2:$UD$20,6,FALSE)&lt;-2),"",'Total-corrected counts'!H330),"")</f>
        <v/>
      </c>
      <c r="I330" t="str">
        <f>IFERROR(IF(OR(HLOOKUP($A330,'Z-scores'!$C$2:$UD$20,7,FALSE)&gt;2,HLOOKUP($A330,'Z-scores'!$C$2:$UD$20,7,FALSE)&lt;-2),"",'Total-corrected counts'!I330),"")</f>
        <v/>
      </c>
      <c r="J330" t="str">
        <f>IFERROR(IF(OR(HLOOKUP($A330,'Z-scores'!$C$2:$UD$20,8,FALSE)&gt;2,HLOOKUP($A330,'Z-scores'!$C$2:$UD$20,8,FALSE)&lt;-2),"",'Total-corrected counts'!J330),"")</f>
        <v/>
      </c>
      <c r="K330" t="str">
        <f>IFERROR(IF(OR(HLOOKUP($A330,'Z-scores'!$C$2:$UD$20,9,FALSE)&gt;2,HLOOKUP($A330,'Z-scores'!$C$2:$UD$20,9,FALSE)&lt;-2),"",'Total-corrected counts'!K330),"")</f>
        <v/>
      </c>
      <c r="L330" t="str">
        <f>IFERROR(IF(OR(HLOOKUP($A330,'Z-scores'!$C$2:$UD$20,10,FALSE)&gt;2,HLOOKUP($A330,'Z-scores'!$C$2:$UD$20,10,FALSE)&lt;-2),"",'Total-corrected counts'!L330),"")</f>
        <v/>
      </c>
      <c r="M330" t="str">
        <f>IFERROR(IF(OR(HLOOKUP($A330,'Z-scores'!$C$2:$UD$20,11,FALSE)&gt;2,HLOOKUP($A330,'Z-scores'!$C$2:$UD$20,11,FALSE)&lt;-2),"",'Total-corrected counts'!M330),"")</f>
        <v/>
      </c>
      <c r="N330" t="str">
        <f>IFERROR(IF(OR(HLOOKUP($A330,'Z-scores'!$C$2:$UD$20,12,FALSE)&gt;2,HLOOKUP($A330,'Z-scores'!$C$2:$UD$20,12,FALSE)&lt;-2),"",'Total-corrected counts'!N330),"")</f>
        <v/>
      </c>
      <c r="O330" t="str">
        <f>IFERROR(IF(OR(HLOOKUP($A330,'Z-scores'!$C$2:$UD$20,13,FALSE)&gt;2,HLOOKUP($A330,'Z-scores'!$C$2:$UD$20,13,FALSE)&lt;-2),"",'Total-corrected counts'!O330),"")</f>
        <v/>
      </c>
      <c r="P330" t="str">
        <f>IFERROR(IF(OR(HLOOKUP($A330,'Z-scores'!$C$2:$UD$20,14,FALSE)&gt;2,HLOOKUP($A330,'Z-scores'!$C$2:$UD$20,14,FALSE)&lt;-2),"",'Total-corrected counts'!P330),"")</f>
        <v/>
      </c>
      <c r="Q330" t="str">
        <f>IFERROR(IF(OR(HLOOKUP($A330,'Z-scores'!$C$2:$UD$20,15,FALSE)&gt;2,HLOOKUP($A330,'Z-scores'!$C$2:$UD$20,15,FALSE)&lt;-2),"",'Total-corrected counts'!Q330),"")</f>
        <v/>
      </c>
      <c r="R330" t="str">
        <f>IFERROR(IF(OR(HLOOKUP($A330,'Z-scores'!$C$2:$UD$20,16,FALSE)&gt;2,HLOOKUP($A330,'Z-scores'!$C$2:$UD$20,16,FALSE)&lt;-2),"",'Total-corrected counts'!R330),"")</f>
        <v/>
      </c>
      <c r="S330" t="str">
        <f>IFERROR(IF(OR(HLOOKUP($A330,'Z-scores'!$C$2:$UD$20,17,FALSE)&gt;2,HLOOKUP($A330,'Z-scores'!$C$2:$UD$20,17,FALSE)&lt;-2),"",'Total-corrected counts'!S330),"")</f>
        <v/>
      </c>
      <c r="T330" t="str">
        <f>IFERROR(IF(OR(HLOOKUP($A330,'Z-scores'!$C$2:$UD$20,18,FALSE)&gt;2,HLOOKUP($A330,'Z-scores'!$C$2:$UD$20,18,FALSE)&lt;-2),"",'Total-corrected counts'!T330),"")</f>
        <v/>
      </c>
      <c r="U330" t="str">
        <f>IFERROR(IF(OR(HLOOKUP($A330,'Z-scores'!$C$2:$UD$20,19,FALSE)&gt;2,HLOOKUP($A330,'Z-scores'!$C$2:$UD$20,19,FALSE)&lt;-2),"",'Total-corrected counts'!U330),"")</f>
        <v/>
      </c>
      <c r="V330">
        <f t="shared" si="20"/>
        <v>1</v>
      </c>
      <c r="W330" t="str">
        <f t="shared" si="21"/>
        <v/>
      </c>
      <c r="X330" t="str">
        <f t="shared" si="22"/>
        <v/>
      </c>
      <c r="Y330" t="str">
        <f t="shared" si="23"/>
        <v/>
      </c>
    </row>
    <row r="331" spans="1:25" x14ac:dyDescent="0.25">
      <c r="A331">
        <v>338</v>
      </c>
      <c r="B331" t="s">
        <v>751</v>
      </c>
      <c r="C331">
        <v>73800</v>
      </c>
      <c r="D331">
        <v>141</v>
      </c>
      <c r="E331">
        <f>IFERROR(IF(OR(HLOOKUP($A331,'Z-scores'!$C$2:$UD$20,3,FALSE)&gt;2,HLOOKUP(A331,'Z-scores'!$C$2:$UD$20,3,FALSE)&lt;-2),"",'Total-corrected counts'!E331),"")</f>
        <v>0</v>
      </c>
      <c r="F331">
        <f>IFERROR(IF(OR(HLOOKUP($A331,'Z-scores'!$C$2:$UD$20,4,FALSE)&gt;2,HLOOKUP($A331,'Z-scores'!$C$2:$UD$20,4,FALSE)&lt;-2),"",'Total-corrected counts'!F331),"")</f>
        <v>0</v>
      </c>
      <c r="G331">
        <f>IFERROR(IF(OR(HLOOKUP($A331,'Z-scores'!$C$2:$UD$20,5,FALSE)&gt;2,HLOOKUP($A331,'Z-scores'!$C$2:$UD$20,5,FALSE)&lt;-2),"",'Total-corrected counts'!G331),"")</f>
        <v>0</v>
      </c>
      <c r="H331">
        <f>IFERROR(IF(OR(HLOOKUP($A331,'Z-scores'!$C$2:$UD$20,6,FALSE)&gt;2,HLOOKUP($A331,'Z-scores'!$C$2:$UD$20,6,FALSE)&lt;-2),"",'Total-corrected counts'!H331),"")</f>
        <v>0</v>
      </c>
      <c r="I331">
        <f>IFERROR(IF(OR(HLOOKUP($A331,'Z-scores'!$C$2:$UD$20,7,FALSE)&gt;2,HLOOKUP($A331,'Z-scores'!$C$2:$UD$20,7,FALSE)&lt;-2),"",'Total-corrected counts'!I331),"")</f>
        <v>0</v>
      </c>
      <c r="J331">
        <f>IFERROR(IF(OR(HLOOKUP($A331,'Z-scores'!$C$2:$UD$20,8,FALSE)&gt;2,HLOOKUP($A331,'Z-scores'!$C$2:$UD$20,8,FALSE)&lt;-2),"",'Total-corrected counts'!J331),"")</f>
        <v>1.9723048946690573E-2</v>
      </c>
      <c r="K331">
        <f>IFERROR(IF(OR(HLOOKUP($A331,'Z-scores'!$C$2:$UD$20,9,FALSE)&gt;2,HLOOKUP($A331,'Z-scores'!$C$2:$UD$20,9,FALSE)&lt;-2),"",'Total-corrected counts'!K331),"")</f>
        <v>0</v>
      </c>
      <c r="L331">
        <f>IFERROR(IF(OR(HLOOKUP($A331,'Z-scores'!$C$2:$UD$20,10,FALSE)&gt;2,HLOOKUP($A331,'Z-scores'!$C$2:$UD$20,10,FALSE)&lt;-2),"",'Total-corrected counts'!L331),"")</f>
        <v>0</v>
      </c>
      <c r="M331">
        <f>IFERROR(IF(OR(HLOOKUP($A331,'Z-scores'!$C$2:$UD$20,11,FALSE)&gt;2,HLOOKUP($A331,'Z-scores'!$C$2:$UD$20,11,FALSE)&lt;-2),"",'Total-corrected counts'!M331),"")</f>
        <v>0</v>
      </c>
      <c r="N331">
        <f>IFERROR(IF(OR(HLOOKUP($A331,'Z-scores'!$C$2:$UD$20,12,FALSE)&gt;2,HLOOKUP($A331,'Z-scores'!$C$2:$UD$20,12,FALSE)&lt;-2),"",'Total-corrected counts'!N331),"")</f>
        <v>0</v>
      </c>
      <c r="O331" t="str">
        <f>IFERROR(IF(OR(HLOOKUP($A331,'Z-scores'!$C$2:$UD$20,13,FALSE)&gt;2,HLOOKUP($A331,'Z-scores'!$C$2:$UD$20,13,FALSE)&lt;-2),"",'Total-corrected counts'!O331),"")</f>
        <v/>
      </c>
      <c r="P331">
        <f>IFERROR(IF(OR(HLOOKUP($A331,'Z-scores'!$C$2:$UD$20,14,FALSE)&gt;2,HLOOKUP($A331,'Z-scores'!$C$2:$UD$20,14,FALSE)&lt;-2),"",'Total-corrected counts'!P331),"")</f>
        <v>0</v>
      </c>
      <c r="Q331">
        <f>IFERROR(IF(OR(HLOOKUP($A331,'Z-scores'!$C$2:$UD$20,15,FALSE)&gt;2,HLOOKUP($A331,'Z-scores'!$C$2:$UD$20,15,FALSE)&lt;-2),"",'Total-corrected counts'!Q331),"")</f>
        <v>0</v>
      </c>
      <c r="R331">
        <f>IFERROR(IF(OR(HLOOKUP($A331,'Z-scores'!$C$2:$UD$20,16,FALSE)&gt;2,HLOOKUP($A331,'Z-scores'!$C$2:$UD$20,16,FALSE)&lt;-2),"",'Total-corrected counts'!R331),"")</f>
        <v>0</v>
      </c>
      <c r="S331">
        <f>IFERROR(IF(OR(HLOOKUP($A331,'Z-scores'!$C$2:$UD$20,17,FALSE)&gt;2,HLOOKUP($A331,'Z-scores'!$C$2:$UD$20,17,FALSE)&lt;-2),"",'Total-corrected counts'!S331),"")</f>
        <v>0</v>
      </c>
      <c r="T331">
        <f>IFERROR(IF(OR(HLOOKUP($A331,'Z-scores'!$C$2:$UD$20,18,FALSE)&gt;2,HLOOKUP($A331,'Z-scores'!$C$2:$UD$20,18,FALSE)&lt;-2),"",'Total-corrected counts'!T331),"")</f>
        <v>0</v>
      </c>
      <c r="U331">
        <f>IFERROR(IF(OR(HLOOKUP($A331,'Z-scores'!$C$2:$UD$20,19,FALSE)&gt;2,HLOOKUP($A331,'Z-scores'!$C$2:$UD$20,19,FALSE)&lt;-2),"",'Total-corrected counts'!U331),"")</f>
        <v>0</v>
      </c>
      <c r="V331">
        <f t="shared" si="20"/>
        <v>1</v>
      </c>
      <c r="W331">
        <f t="shared" si="21"/>
        <v>0.3963374223210131</v>
      </c>
      <c r="X331">
        <f t="shared" si="22"/>
        <v>2.1914498829656193E-3</v>
      </c>
      <c r="Y331">
        <f t="shared" si="23"/>
        <v>0</v>
      </c>
    </row>
    <row r="332" spans="1:25" x14ac:dyDescent="0.25">
      <c r="A332">
        <v>339</v>
      </c>
      <c r="B332" t="s">
        <v>752</v>
      </c>
      <c r="C332">
        <v>78600</v>
      </c>
      <c r="D332">
        <v>313</v>
      </c>
      <c r="E332" t="str">
        <f>IFERROR(IF(OR(HLOOKUP($A332,'Z-scores'!$C$2:$UD$20,3,FALSE)&gt;2,HLOOKUP(A332,'Z-scores'!$C$2:$UD$20,3,FALSE)&lt;-2),"",'Total-corrected counts'!E332),"")</f>
        <v/>
      </c>
      <c r="F332" t="str">
        <f>IFERROR(IF(OR(HLOOKUP($A332,'Z-scores'!$C$2:$UD$20,4,FALSE)&gt;2,HLOOKUP($A332,'Z-scores'!$C$2:$UD$20,4,FALSE)&lt;-2),"",'Total-corrected counts'!F332),"")</f>
        <v/>
      </c>
      <c r="G332" t="str">
        <f>IFERROR(IF(OR(HLOOKUP($A332,'Z-scores'!$C$2:$UD$20,5,FALSE)&gt;2,HLOOKUP($A332,'Z-scores'!$C$2:$UD$20,5,FALSE)&lt;-2),"",'Total-corrected counts'!G332),"")</f>
        <v/>
      </c>
      <c r="H332" t="str">
        <f>IFERROR(IF(OR(HLOOKUP($A332,'Z-scores'!$C$2:$UD$20,6,FALSE)&gt;2,HLOOKUP($A332,'Z-scores'!$C$2:$UD$20,6,FALSE)&lt;-2),"",'Total-corrected counts'!H332),"")</f>
        <v/>
      </c>
      <c r="I332" t="str">
        <f>IFERROR(IF(OR(HLOOKUP($A332,'Z-scores'!$C$2:$UD$20,7,FALSE)&gt;2,HLOOKUP($A332,'Z-scores'!$C$2:$UD$20,7,FALSE)&lt;-2),"",'Total-corrected counts'!I332),"")</f>
        <v/>
      </c>
      <c r="J332" t="str">
        <f>IFERROR(IF(OR(HLOOKUP($A332,'Z-scores'!$C$2:$UD$20,8,FALSE)&gt;2,HLOOKUP($A332,'Z-scores'!$C$2:$UD$20,8,FALSE)&lt;-2),"",'Total-corrected counts'!J332),"")</f>
        <v/>
      </c>
      <c r="K332" t="str">
        <f>IFERROR(IF(OR(HLOOKUP($A332,'Z-scores'!$C$2:$UD$20,9,FALSE)&gt;2,HLOOKUP($A332,'Z-scores'!$C$2:$UD$20,9,FALSE)&lt;-2),"",'Total-corrected counts'!K332),"")</f>
        <v/>
      </c>
      <c r="L332" t="str">
        <f>IFERROR(IF(OR(HLOOKUP($A332,'Z-scores'!$C$2:$UD$20,10,FALSE)&gt;2,HLOOKUP($A332,'Z-scores'!$C$2:$UD$20,10,FALSE)&lt;-2),"",'Total-corrected counts'!L332),"")</f>
        <v/>
      </c>
      <c r="M332" t="str">
        <f>IFERROR(IF(OR(HLOOKUP($A332,'Z-scores'!$C$2:$UD$20,11,FALSE)&gt;2,HLOOKUP($A332,'Z-scores'!$C$2:$UD$20,11,FALSE)&lt;-2),"",'Total-corrected counts'!M332),"")</f>
        <v/>
      </c>
      <c r="N332" t="str">
        <f>IFERROR(IF(OR(HLOOKUP($A332,'Z-scores'!$C$2:$UD$20,12,FALSE)&gt;2,HLOOKUP($A332,'Z-scores'!$C$2:$UD$20,12,FALSE)&lt;-2),"",'Total-corrected counts'!N332),"")</f>
        <v/>
      </c>
      <c r="O332" t="str">
        <f>IFERROR(IF(OR(HLOOKUP($A332,'Z-scores'!$C$2:$UD$20,13,FALSE)&gt;2,HLOOKUP($A332,'Z-scores'!$C$2:$UD$20,13,FALSE)&lt;-2),"",'Total-corrected counts'!O332),"")</f>
        <v/>
      </c>
      <c r="P332" t="str">
        <f>IFERROR(IF(OR(HLOOKUP($A332,'Z-scores'!$C$2:$UD$20,14,FALSE)&gt;2,HLOOKUP($A332,'Z-scores'!$C$2:$UD$20,14,FALSE)&lt;-2),"",'Total-corrected counts'!P332),"")</f>
        <v/>
      </c>
      <c r="Q332" t="str">
        <f>IFERROR(IF(OR(HLOOKUP($A332,'Z-scores'!$C$2:$UD$20,15,FALSE)&gt;2,HLOOKUP($A332,'Z-scores'!$C$2:$UD$20,15,FALSE)&lt;-2),"",'Total-corrected counts'!Q332),"")</f>
        <v/>
      </c>
      <c r="R332" t="str">
        <f>IFERROR(IF(OR(HLOOKUP($A332,'Z-scores'!$C$2:$UD$20,16,FALSE)&gt;2,HLOOKUP($A332,'Z-scores'!$C$2:$UD$20,16,FALSE)&lt;-2),"",'Total-corrected counts'!R332),"")</f>
        <v/>
      </c>
      <c r="S332" t="str">
        <f>IFERROR(IF(OR(HLOOKUP($A332,'Z-scores'!$C$2:$UD$20,17,FALSE)&gt;2,HLOOKUP($A332,'Z-scores'!$C$2:$UD$20,17,FALSE)&lt;-2),"",'Total-corrected counts'!S332),"")</f>
        <v/>
      </c>
      <c r="T332" t="str">
        <f>IFERROR(IF(OR(HLOOKUP($A332,'Z-scores'!$C$2:$UD$20,18,FALSE)&gt;2,HLOOKUP($A332,'Z-scores'!$C$2:$UD$20,18,FALSE)&lt;-2),"",'Total-corrected counts'!T332),"")</f>
        <v/>
      </c>
      <c r="U332" t="str">
        <f>IFERROR(IF(OR(HLOOKUP($A332,'Z-scores'!$C$2:$UD$20,19,FALSE)&gt;2,HLOOKUP($A332,'Z-scores'!$C$2:$UD$20,19,FALSE)&lt;-2),"",'Total-corrected counts'!U332),"")</f>
        <v/>
      </c>
      <c r="V332">
        <f t="shared" si="20"/>
        <v>1</v>
      </c>
      <c r="W332" t="str">
        <f t="shared" si="21"/>
        <v/>
      </c>
      <c r="X332" t="str">
        <f t="shared" si="22"/>
        <v/>
      </c>
      <c r="Y332" t="str">
        <f t="shared" si="23"/>
        <v/>
      </c>
    </row>
    <row r="333" spans="1:25" x14ac:dyDescent="0.25">
      <c r="A333">
        <v>340</v>
      </c>
      <c r="B333" t="s">
        <v>753</v>
      </c>
      <c r="C333">
        <v>27900</v>
      </c>
      <c r="D333">
        <v>22</v>
      </c>
      <c r="E333" t="str">
        <f>IFERROR(IF(OR(HLOOKUP($A333,'Z-scores'!$C$2:$UD$20,3,FALSE)&gt;2,HLOOKUP(A333,'Z-scores'!$C$2:$UD$20,3,FALSE)&lt;-2),"",'Total-corrected counts'!E333),"")</f>
        <v/>
      </c>
      <c r="F333" t="str">
        <f>IFERROR(IF(OR(HLOOKUP($A333,'Z-scores'!$C$2:$UD$20,4,FALSE)&gt;2,HLOOKUP($A333,'Z-scores'!$C$2:$UD$20,4,FALSE)&lt;-2),"",'Total-corrected counts'!F333),"")</f>
        <v/>
      </c>
      <c r="G333" t="str">
        <f>IFERROR(IF(OR(HLOOKUP($A333,'Z-scores'!$C$2:$UD$20,5,FALSE)&gt;2,HLOOKUP($A333,'Z-scores'!$C$2:$UD$20,5,FALSE)&lt;-2),"",'Total-corrected counts'!G333),"")</f>
        <v/>
      </c>
      <c r="H333" t="str">
        <f>IFERROR(IF(OR(HLOOKUP($A333,'Z-scores'!$C$2:$UD$20,6,FALSE)&gt;2,HLOOKUP($A333,'Z-scores'!$C$2:$UD$20,6,FALSE)&lt;-2),"",'Total-corrected counts'!H333),"")</f>
        <v/>
      </c>
      <c r="I333" t="str">
        <f>IFERROR(IF(OR(HLOOKUP($A333,'Z-scores'!$C$2:$UD$20,7,FALSE)&gt;2,HLOOKUP($A333,'Z-scores'!$C$2:$UD$20,7,FALSE)&lt;-2),"",'Total-corrected counts'!I333),"")</f>
        <v/>
      </c>
      <c r="J333" t="str">
        <f>IFERROR(IF(OR(HLOOKUP($A333,'Z-scores'!$C$2:$UD$20,8,FALSE)&gt;2,HLOOKUP($A333,'Z-scores'!$C$2:$UD$20,8,FALSE)&lt;-2),"",'Total-corrected counts'!J333),"")</f>
        <v/>
      </c>
      <c r="K333" t="str">
        <f>IFERROR(IF(OR(HLOOKUP($A333,'Z-scores'!$C$2:$UD$20,9,FALSE)&gt;2,HLOOKUP($A333,'Z-scores'!$C$2:$UD$20,9,FALSE)&lt;-2),"",'Total-corrected counts'!K333),"")</f>
        <v/>
      </c>
      <c r="L333" t="str">
        <f>IFERROR(IF(OR(HLOOKUP($A333,'Z-scores'!$C$2:$UD$20,10,FALSE)&gt;2,HLOOKUP($A333,'Z-scores'!$C$2:$UD$20,10,FALSE)&lt;-2),"",'Total-corrected counts'!L333),"")</f>
        <v/>
      </c>
      <c r="M333" t="str">
        <f>IFERROR(IF(OR(HLOOKUP($A333,'Z-scores'!$C$2:$UD$20,11,FALSE)&gt;2,HLOOKUP($A333,'Z-scores'!$C$2:$UD$20,11,FALSE)&lt;-2),"",'Total-corrected counts'!M333),"")</f>
        <v/>
      </c>
      <c r="N333" t="str">
        <f>IFERROR(IF(OR(HLOOKUP($A333,'Z-scores'!$C$2:$UD$20,12,FALSE)&gt;2,HLOOKUP($A333,'Z-scores'!$C$2:$UD$20,12,FALSE)&lt;-2),"",'Total-corrected counts'!N333),"")</f>
        <v/>
      </c>
      <c r="O333" t="str">
        <f>IFERROR(IF(OR(HLOOKUP($A333,'Z-scores'!$C$2:$UD$20,13,FALSE)&gt;2,HLOOKUP($A333,'Z-scores'!$C$2:$UD$20,13,FALSE)&lt;-2),"",'Total-corrected counts'!O333),"")</f>
        <v/>
      </c>
      <c r="P333" t="str">
        <f>IFERROR(IF(OR(HLOOKUP($A333,'Z-scores'!$C$2:$UD$20,14,FALSE)&gt;2,HLOOKUP($A333,'Z-scores'!$C$2:$UD$20,14,FALSE)&lt;-2),"",'Total-corrected counts'!P333),"")</f>
        <v/>
      </c>
      <c r="Q333" t="str">
        <f>IFERROR(IF(OR(HLOOKUP($A333,'Z-scores'!$C$2:$UD$20,15,FALSE)&gt;2,HLOOKUP($A333,'Z-scores'!$C$2:$UD$20,15,FALSE)&lt;-2),"",'Total-corrected counts'!Q333),"")</f>
        <v/>
      </c>
      <c r="R333" t="str">
        <f>IFERROR(IF(OR(HLOOKUP($A333,'Z-scores'!$C$2:$UD$20,16,FALSE)&gt;2,HLOOKUP($A333,'Z-scores'!$C$2:$UD$20,16,FALSE)&lt;-2),"",'Total-corrected counts'!R333),"")</f>
        <v/>
      </c>
      <c r="S333" t="str">
        <f>IFERROR(IF(OR(HLOOKUP($A333,'Z-scores'!$C$2:$UD$20,17,FALSE)&gt;2,HLOOKUP($A333,'Z-scores'!$C$2:$UD$20,17,FALSE)&lt;-2),"",'Total-corrected counts'!S333),"")</f>
        <v/>
      </c>
      <c r="T333" t="str">
        <f>IFERROR(IF(OR(HLOOKUP($A333,'Z-scores'!$C$2:$UD$20,18,FALSE)&gt;2,HLOOKUP($A333,'Z-scores'!$C$2:$UD$20,18,FALSE)&lt;-2),"",'Total-corrected counts'!T333),"")</f>
        <v/>
      </c>
      <c r="U333" t="str">
        <f>IFERROR(IF(OR(HLOOKUP($A333,'Z-scores'!$C$2:$UD$20,19,FALSE)&gt;2,HLOOKUP($A333,'Z-scores'!$C$2:$UD$20,19,FALSE)&lt;-2),"",'Total-corrected counts'!U333),"")</f>
        <v/>
      </c>
      <c r="V333">
        <f t="shared" si="20"/>
        <v>1</v>
      </c>
      <c r="W333" t="str">
        <f t="shared" si="21"/>
        <v/>
      </c>
      <c r="X333" t="str">
        <f t="shared" si="22"/>
        <v/>
      </c>
      <c r="Y333" t="str">
        <f t="shared" si="23"/>
        <v/>
      </c>
    </row>
    <row r="334" spans="1:25" x14ac:dyDescent="0.25">
      <c r="A334">
        <v>341</v>
      </c>
      <c r="B334" t="s">
        <v>183</v>
      </c>
      <c r="C334">
        <v>113600</v>
      </c>
      <c r="D334">
        <v>824</v>
      </c>
      <c r="E334">
        <f>IFERROR(IF(OR(HLOOKUP($A334,'Z-scores'!$C$2:$UD$20,3,FALSE)&gt;2,HLOOKUP(A334,'Z-scores'!$C$2:$UD$20,3,FALSE)&lt;-2),"",'Total-corrected counts'!E334),"")</f>
        <v>1.867819634370571E-3</v>
      </c>
      <c r="F334">
        <f>IFERROR(IF(OR(HLOOKUP($A334,'Z-scores'!$C$2:$UD$20,4,FALSE)&gt;2,HLOOKUP($A334,'Z-scores'!$C$2:$UD$20,4,FALSE)&lt;-2),"",'Total-corrected counts'!F334),"")</f>
        <v>0</v>
      </c>
      <c r="G334">
        <f>IFERROR(IF(OR(HLOOKUP($A334,'Z-scores'!$C$2:$UD$20,5,FALSE)&gt;2,HLOOKUP($A334,'Z-scores'!$C$2:$UD$20,5,FALSE)&lt;-2),"",'Total-corrected counts'!G334),"")</f>
        <v>0</v>
      </c>
      <c r="H334">
        <f>IFERROR(IF(OR(HLOOKUP($A334,'Z-scores'!$C$2:$UD$20,6,FALSE)&gt;2,HLOOKUP($A334,'Z-scores'!$C$2:$UD$20,6,FALSE)&lt;-2),"",'Total-corrected counts'!H334),"")</f>
        <v>0</v>
      </c>
      <c r="I334">
        <f>IFERROR(IF(OR(HLOOKUP($A334,'Z-scores'!$C$2:$UD$20,7,FALSE)&gt;2,HLOOKUP($A334,'Z-scores'!$C$2:$UD$20,7,FALSE)&lt;-2),"",'Total-corrected counts'!I334),"")</f>
        <v>1.8470688556484902E-2</v>
      </c>
      <c r="J334">
        <f>IFERROR(IF(OR(HLOOKUP($A334,'Z-scores'!$C$2:$UD$20,8,FALSE)&gt;2,HLOOKUP($A334,'Z-scores'!$C$2:$UD$20,8,FALSE)&lt;-2),"",'Total-corrected counts'!J334),"")</f>
        <v>0</v>
      </c>
      <c r="K334">
        <f>IFERROR(IF(OR(HLOOKUP($A334,'Z-scores'!$C$2:$UD$20,9,FALSE)&gt;2,HLOOKUP($A334,'Z-scores'!$C$2:$UD$20,9,FALSE)&lt;-2),"",'Total-corrected counts'!K334),"")</f>
        <v>1.3378672166787446E-2</v>
      </c>
      <c r="L334" t="str">
        <f>IFERROR(IF(OR(HLOOKUP($A334,'Z-scores'!$C$2:$UD$20,10,FALSE)&gt;2,HLOOKUP($A334,'Z-scores'!$C$2:$UD$20,10,FALSE)&lt;-2),"",'Total-corrected counts'!L334),"")</f>
        <v/>
      </c>
      <c r="M334">
        <f>IFERROR(IF(OR(HLOOKUP($A334,'Z-scores'!$C$2:$UD$20,11,FALSE)&gt;2,HLOOKUP($A334,'Z-scores'!$C$2:$UD$20,11,FALSE)&lt;-2),"",'Total-corrected counts'!M334),"")</f>
        <v>0</v>
      </c>
      <c r="N334">
        <f>IFERROR(IF(OR(HLOOKUP($A334,'Z-scores'!$C$2:$UD$20,12,FALSE)&gt;2,HLOOKUP($A334,'Z-scores'!$C$2:$UD$20,12,FALSE)&lt;-2),"",'Total-corrected counts'!N334),"")</f>
        <v>0</v>
      </c>
      <c r="O334">
        <f>IFERROR(IF(OR(HLOOKUP($A334,'Z-scores'!$C$2:$UD$20,13,FALSE)&gt;2,HLOOKUP($A334,'Z-scores'!$C$2:$UD$20,13,FALSE)&lt;-2),"",'Total-corrected counts'!O334),"")</f>
        <v>0</v>
      </c>
      <c r="P334">
        <f>IFERROR(IF(OR(HLOOKUP($A334,'Z-scores'!$C$2:$UD$20,14,FALSE)&gt;2,HLOOKUP($A334,'Z-scores'!$C$2:$UD$20,14,FALSE)&lt;-2),"",'Total-corrected counts'!P334),"")</f>
        <v>0</v>
      </c>
      <c r="Q334">
        <f>IFERROR(IF(OR(HLOOKUP($A334,'Z-scores'!$C$2:$UD$20,15,FALSE)&gt;2,HLOOKUP($A334,'Z-scores'!$C$2:$UD$20,15,FALSE)&lt;-2),"",'Total-corrected counts'!Q334),"")</f>
        <v>0</v>
      </c>
      <c r="R334">
        <f>IFERROR(IF(OR(HLOOKUP($A334,'Z-scores'!$C$2:$UD$20,16,FALSE)&gt;2,HLOOKUP($A334,'Z-scores'!$C$2:$UD$20,16,FALSE)&lt;-2),"",'Total-corrected counts'!R334),"")</f>
        <v>0</v>
      </c>
      <c r="S334">
        <f>IFERROR(IF(OR(HLOOKUP($A334,'Z-scores'!$C$2:$UD$20,17,FALSE)&gt;2,HLOOKUP($A334,'Z-scores'!$C$2:$UD$20,17,FALSE)&lt;-2),"",'Total-corrected counts'!S334),"")</f>
        <v>0</v>
      </c>
      <c r="T334">
        <f>IFERROR(IF(OR(HLOOKUP($A334,'Z-scores'!$C$2:$UD$20,18,FALSE)&gt;2,HLOOKUP($A334,'Z-scores'!$C$2:$UD$20,18,FALSE)&lt;-2),"",'Total-corrected counts'!T334),"")</f>
        <v>0</v>
      </c>
      <c r="U334">
        <f>IFERROR(IF(OR(HLOOKUP($A334,'Z-scores'!$C$2:$UD$20,19,FALSE)&gt;2,HLOOKUP($A334,'Z-scores'!$C$2:$UD$20,19,FALSE)&lt;-2),"",'Total-corrected counts'!U334),"")</f>
        <v>0</v>
      </c>
      <c r="V334">
        <f t="shared" si="20"/>
        <v>1</v>
      </c>
      <c r="W334">
        <f t="shared" si="21"/>
        <v>0.12868498240712256</v>
      </c>
      <c r="X334">
        <f t="shared" si="22"/>
        <v>4.2146475447053643E-3</v>
      </c>
      <c r="Y334">
        <f t="shared" si="23"/>
        <v>0</v>
      </c>
    </row>
    <row r="335" spans="1:25" x14ac:dyDescent="0.25">
      <c r="A335">
        <v>342</v>
      </c>
      <c r="B335" t="s">
        <v>184</v>
      </c>
      <c r="C335">
        <v>52100</v>
      </c>
      <c r="D335">
        <v>835</v>
      </c>
      <c r="E335">
        <f>IFERROR(IF(OR(HLOOKUP($A335,'Z-scores'!$C$2:$UD$20,3,FALSE)&gt;2,HLOOKUP(A335,'Z-scores'!$C$2:$UD$20,3,FALSE)&lt;-2),"",'Total-corrected counts'!E335),"")</f>
        <v>30.337126501446811</v>
      </c>
      <c r="F335">
        <f>IFERROR(IF(OR(HLOOKUP($A335,'Z-scores'!$C$2:$UD$20,4,FALSE)&gt;2,HLOOKUP($A335,'Z-scores'!$C$2:$UD$20,4,FALSE)&lt;-2),"",'Total-corrected counts'!F335),"")</f>
        <v>39.259499880236376</v>
      </c>
      <c r="G335">
        <f>IFERROR(IF(OR(HLOOKUP($A335,'Z-scores'!$C$2:$UD$20,5,FALSE)&gt;2,HLOOKUP($A335,'Z-scores'!$C$2:$UD$20,5,FALSE)&lt;-2),"",'Total-corrected counts'!G335),"")</f>
        <v>13.658835332465721</v>
      </c>
      <c r="H335">
        <f>IFERROR(IF(OR(HLOOKUP($A335,'Z-scores'!$C$2:$UD$20,6,FALSE)&gt;2,HLOOKUP($A335,'Z-scores'!$C$2:$UD$20,6,FALSE)&lt;-2),"",'Total-corrected counts'!H335),"")</f>
        <v>54.020624025810399</v>
      </c>
      <c r="I335">
        <f>IFERROR(IF(OR(HLOOKUP($A335,'Z-scores'!$C$2:$UD$20,7,FALSE)&gt;2,HLOOKUP($A335,'Z-scores'!$C$2:$UD$20,7,FALSE)&lt;-2),"",'Total-corrected counts'!I335),"")</f>
        <v>65.626356441190865</v>
      </c>
      <c r="J335">
        <f>IFERROR(IF(OR(HLOOKUP($A335,'Z-scores'!$C$2:$UD$20,8,FALSE)&gt;2,HLOOKUP($A335,'Z-scores'!$C$2:$UD$20,8,FALSE)&lt;-2),"",'Total-corrected counts'!J335),"")</f>
        <v>188.20719457379477</v>
      </c>
      <c r="K335">
        <f>IFERROR(IF(OR(HLOOKUP($A335,'Z-scores'!$C$2:$UD$20,9,FALSE)&gt;2,HLOOKUP($A335,'Z-scores'!$C$2:$UD$20,9,FALSE)&lt;-2),"",'Total-corrected counts'!K335),"")</f>
        <v>102.85077206087297</v>
      </c>
      <c r="L335">
        <f>IFERROR(IF(OR(HLOOKUP($A335,'Z-scores'!$C$2:$UD$20,10,FALSE)&gt;2,HLOOKUP($A335,'Z-scores'!$C$2:$UD$20,10,FALSE)&lt;-2),"",'Total-corrected counts'!L335),"")</f>
        <v>187.27609156190414</v>
      </c>
      <c r="M335">
        <f>IFERROR(IF(OR(HLOOKUP($A335,'Z-scores'!$C$2:$UD$20,11,FALSE)&gt;2,HLOOKUP($A335,'Z-scores'!$C$2:$UD$20,11,FALSE)&lt;-2),"",'Total-corrected counts'!M335),"")</f>
        <v>103.88857608097661</v>
      </c>
      <c r="N335">
        <f>IFERROR(IF(OR(HLOOKUP($A335,'Z-scores'!$C$2:$UD$20,12,FALSE)&gt;2,HLOOKUP($A335,'Z-scores'!$C$2:$UD$20,12,FALSE)&lt;-2),"",'Total-corrected counts'!N335),"")</f>
        <v>25.448883667351843</v>
      </c>
      <c r="O335">
        <f>IFERROR(IF(OR(HLOOKUP($A335,'Z-scores'!$C$2:$UD$20,13,FALSE)&gt;2,HLOOKUP($A335,'Z-scores'!$C$2:$UD$20,13,FALSE)&lt;-2),"",'Total-corrected counts'!O335),"")</f>
        <v>104.37605398276339</v>
      </c>
      <c r="P335">
        <f>IFERROR(IF(OR(HLOOKUP($A335,'Z-scores'!$C$2:$UD$20,14,FALSE)&gt;2,HLOOKUP($A335,'Z-scores'!$C$2:$UD$20,14,FALSE)&lt;-2),"",'Total-corrected counts'!P335),"")</f>
        <v>135.12410416227715</v>
      </c>
      <c r="Q335">
        <f>IFERROR(IF(OR(HLOOKUP($A335,'Z-scores'!$C$2:$UD$20,15,FALSE)&gt;2,HLOOKUP($A335,'Z-scores'!$C$2:$UD$20,15,FALSE)&lt;-2),"",'Total-corrected counts'!Q335),"")</f>
        <v>30.647627368536011</v>
      </c>
      <c r="R335">
        <f>IFERROR(IF(OR(HLOOKUP($A335,'Z-scores'!$C$2:$UD$20,16,FALSE)&gt;2,HLOOKUP($A335,'Z-scores'!$C$2:$UD$20,16,FALSE)&lt;-2),"",'Total-corrected counts'!R335),"")</f>
        <v>143.30907116568596</v>
      </c>
      <c r="S335">
        <f>IFERROR(IF(OR(HLOOKUP($A335,'Z-scores'!$C$2:$UD$20,17,FALSE)&gt;2,HLOOKUP($A335,'Z-scores'!$C$2:$UD$20,17,FALSE)&lt;-2),"",'Total-corrected counts'!S335),"")</f>
        <v>34.307961727080169</v>
      </c>
      <c r="T335">
        <f>IFERROR(IF(OR(HLOOKUP($A335,'Z-scores'!$C$2:$UD$20,18,FALSE)&gt;2,HLOOKUP($A335,'Z-scores'!$C$2:$UD$20,18,FALSE)&lt;-2),"",'Total-corrected counts'!T335),"")</f>
        <v>26.082339781753703</v>
      </c>
      <c r="U335">
        <f>IFERROR(IF(OR(HLOOKUP($A335,'Z-scores'!$C$2:$UD$20,19,FALSE)&gt;2,HLOOKUP($A335,'Z-scores'!$C$2:$UD$20,19,FALSE)&lt;-2),"",'Total-corrected counts'!U335),"")</f>
        <v>92.165958610155215</v>
      </c>
      <c r="V335">
        <f t="shared" si="20"/>
        <v>1</v>
      </c>
      <c r="W335">
        <f t="shared" si="21"/>
        <v>0.6459183126543101</v>
      </c>
      <c r="X335">
        <f t="shared" si="22"/>
        <v>87.236119606522067</v>
      </c>
      <c r="Y335">
        <f t="shared" si="23"/>
        <v>73.932750058200426</v>
      </c>
    </row>
    <row r="336" spans="1:25" x14ac:dyDescent="0.25">
      <c r="A336">
        <v>343</v>
      </c>
      <c r="B336" t="s">
        <v>754</v>
      </c>
      <c r="C336">
        <v>63300</v>
      </c>
      <c r="D336">
        <v>8</v>
      </c>
      <c r="E336" t="str">
        <f>IFERROR(IF(OR(HLOOKUP($A336,'Z-scores'!$C$2:$UD$20,3,FALSE)&gt;2,HLOOKUP(A336,'Z-scores'!$C$2:$UD$20,3,FALSE)&lt;-2),"",'Total-corrected counts'!E336),"")</f>
        <v/>
      </c>
      <c r="F336" t="str">
        <f>IFERROR(IF(OR(HLOOKUP($A336,'Z-scores'!$C$2:$UD$20,4,FALSE)&gt;2,HLOOKUP($A336,'Z-scores'!$C$2:$UD$20,4,FALSE)&lt;-2),"",'Total-corrected counts'!F336),"")</f>
        <v/>
      </c>
      <c r="G336" t="str">
        <f>IFERROR(IF(OR(HLOOKUP($A336,'Z-scores'!$C$2:$UD$20,5,FALSE)&gt;2,HLOOKUP($A336,'Z-scores'!$C$2:$UD$20,5,FALSE)&lt;-2),"",'Total-corrected counts'!G336),"")</f>
        <v/>
      </c>
      <c r="H336" t="str">
        <f>IFERROR(IF(OR(HLOOKUP($A336,'Z-scores'!$C$2:$UD$20,6,FALSE)&gt;2,HLOOKUP($A336,'Z-scores'!$C$2:$UD$20,6,FALSE)&lt;-2),"",'Total-corrected counts'!H336),"")</f>
        <v/>
      </c>
      <c r="I336" t="str">
        <f>IFERROR(IF(OR(HLOOKUP($A336,'Z-scores'!$C$2:$UD$20,7,FALSE)&gt;2,HLOOKUP($A336,'Z-scores'!$C$2:$UD$20,7,FALSE)&lt;-2),"",'Total-corrected counts'!I336),"")</f>
        <v/>
      </c>
      <c r="J336" t="str">
        <f>IFERROR(IF(OR(HLOOKUP($A336,'Z-scores'!$C$2:$UD$20,8,FALSE)&gt;2,HLOOKUP($A336,'Z-scores'!$C$2:$UD$20,8,FALSE)&lt;-2),"",'Total-corrected counts'!J336),"")</f>
        <v/>
      </c>
      <c r="K336" t="str">
        <f>IFERROR(IF(OR(HLOOKUP($A336,'Z-scores'!$C$2:$UD$20,9,FALSE)&gt;2,HLOOKUP($A336,'Z-scores'!$C$2:$UD$20,9,FALSE)&lt;-2),"",'Total-corrected counts'!K336),"")</f>
        <v/>
      </c>
      <c r="L336" t="str">
        <f>IFERROR(IF(OR(HLOOKUP($A336,'Z-scores'!$C$2:$UD$20,10,FALSE)&gt;2,HLOOKUP($A336,'Z-scores'!$C$2:$UD$20,10,FALSE)&lt;-2),"",'Total-corrected counts'!L336),"")</f>
        <v/>
      </c>
      <c r="M336" t="str">
        <f>IFERROR(IF(OR(HLOOKUP($A336,'Z-scores'!$C$2:$UD$20,11,FALSE)&gt;2,HLOOKUP($A336,'Z-scores'!$C$2:$UD$20,11,FALSE)&lt;-2),"",'Total-corrected counts'!M336),"")</f>
        <v/>
      </c>
      <c r="N336" t="str">
        <f>IFERROR(IF(OR(HLOOKUP($A336,'Z-scores'!$C$2:$UD$20,12,FALSE)&gt;2,HLOOKUP($A336,'Z-scores'!$C$2:$UD$20,12,FALSE)&lt;-2),"",'Total-corrected counts'!N336),"")</f>
        <v/>
      </c>
      <c r="O336" t="str">
        <f>IFERROR(IF(OR(HLOOKUP($A336,'Z-scores'!$C$2:$UD$20,13,FALSE)&gt;2,HLOOKUP($A336,'Z-scores'!$C$2:$UD$20,13,FALSE)&lt;-2),"",'Total-corrected counts'!O336),"")</f>
        <v/>
      </c>
      <c r="P336" t="str">
        <f>IFERROR(IF(OR(HLOOKUP($A336,'Z-scores'!$C$2:$UD$20,14,FALSE)&gt;2,HLOOKUP($A336,'Z-scores'!$C$2:$UD$20,14,FALSE)&lt;-2),"",'Total-corrected counts'!P336),"")</f>
        <v/>
      </c>
      <c r="Q336" t="str">
        <f>IFERROR(IF(OR(HLOOKUP($A336,'Z-scores'!$C$2:$UD$20,15,FALSE)&gt;2,HLOOKUP($A336,'Z-scores'!$C$2:$UD$20,15,FALSE)&lt;-2),"",'Total-corrected counts'!Q336),"")</f>
        <v/>
      </c>
      <c r="R336" t="str">
        <f>IFERROR(IF(OR(HLOOKUP($A336,'Z-scores'!$C$2:$UD$20,16,FALSE)&gt;2,HLOOKUP($A336,'Z-scores'!$C$2:$UD$20,16,FALSE)&lt;-2),"",'Total-corrected counts'!R336),"")</f>
        <v/>
      </c>
      <c r="S336" t="str">
        <f>IFERROR(IF(OR(HLOOKUP($A336,'Z-scores'!$C$2:$UD$20,17,FALSE)&gt;2,HLOOKUP($A336,'Z-scores'!$C$2:$UD$20,17,FALSE)&lt;-2),"",'Total-corrected counts'!S336),"")</f>
        <v/>
      </c>
      <c r="T336" t="str">
        <f>IFERROR(IF(OR(HLOOKUP($A336,'Z-scores'!$C$2:$UD$20,18,FALSE)&gt;2,HLOOKUP($A336,'Z-scores'!$C$2:$UD$20,18,FALSE)&lt;-2),"",'Total-corrected counts'!T336),"")</f>
        <v/>
      </c>
      <c r="U336" t="str">
        <f>IFERROR(IF(OR(HLOOKUP($A336,'Z-scores'!$C$2:$UD$20,19,FALSE)&gt;2,HLOOKUP($A336,'Z-scores'!$C$2:$UD$20,19,FALSE)&lt;-2),"",'Total-corrected counts'!U336),"")</f>
        <v/>
      </c>
      <c r="V336">
        <f t="shared" si="20"/>
        <v>1</v>
      </c>
      <c r="W336" t="str">
        <f t="shared" si="21"/>
        <v/>
      </c>
      <c r="X336" t="str">
        <f t="shared" si="22"/>
        <v/>
      </c>
      <c r="Y336" t="str">
        <f t="shared" si="23"/>
        <v/>
      </c>
    </row>
    <row r="337" spans="1:25" x14ac:dyDescent="0.25">
      <c r="A337">
        <v>344</v>
      </c>
      <c r="B337" t="s">
        <v>185</v>
      </c>
      <c r="C337">
        <v>24300</v>
      </c>
      <c r="D337">
        <v>111</v>
      </c>
      <c r="E337">
        <f>IFERROR(IF(OR(HLOOKUP($A337,'Z-scores'!$C$2:$UD$20,3,FALSE)&gt;2,HLOOKUP(A337,'Z-scores'!$C$2:$UD$20,3,FALSE)&lt;-2),"",'Total-corrected counts'!E337),"")</f>
        <v>5.3942631040622091</v>
      </c>
      <c r="F337">
        <f>IFERROR(IF(OR(HLOOKUP($A337,'Z-scores'!$C$2:$UD$20,4,FALSE)&gt;2,HLOOKUP($A337,'Z-scores'!$C$2:$UD$20,4,FALSE)&lt;-2),"",'Total-corrected counts'!F337),"")</f>
        <v>7.0709755321278216</v>
      </c>
      <c r="G337">
        <f>IFERROR(IF(OR(HLOOKUP($A337,'Z-scores'!$C$2:$UD$20,5,FALSE)&gt;2,HLOOKUP($A337,'Z-scores'!$C$2:$UD$20,5,FALSE)&lt;-2),"",'Total-corrected counts'!G337),"")</f>
        <v>14.756780060517908</v>
      </c>
      <c r="H337">
        <f>IFERROR(IF(OR(HLOOKUP($A337,'Z-scores'!$C$2:$UD$20,6,FALSE)&gt;2,HLOOKUP($A337,'Z-scores'!$C$2:$UD$20,6,FALSE)&lt;-2),"",'Total-corrected counts'!H337),"")</f>
        <v>11.322063854485652</v>
      </c>
      <c r="I337">
        <f>IFERROR(IF(OR(HLOOKUP($A337,'Z-scores'!$C$2:$UD$20,7,FALSE)&gt;2,HLOOKUP($A337,'Z-scores'!$C$2:$UD$20,7,FALSE)&lt;-2),"",'Total-corrected counts'!I337),"")</f>
        <v>24.171974424253246</v>
      </c>
      <c r="J337">
        <f>IFERROR(IF(OR(HLOOKUP($A337,'Z-scores'!$C$2:$UD$20,8,FALSE)&gt;2,HLOOKUP($A337,'Z-scores'!$C$2:$UD$20,8,FALSE)&lt;-2),"",'Total-corrected counts'!J337),"")</f>
        <v>17.509136702424556</v>
      </c>
      <c r="K337">
        <f>IFERROR(IF(OR(HLOOKUP($A337,'Z-scores'!$C$2:$UD$20,9,FALSE)&gt;2,HLOOKUP($A337,'Z-scores'!$C$2:$UD$20,9,FALSE)&lt;-2),"",'Total-corrected counts'!K337),"")</f>
        <v>5.7171525726071684</v>
      </c>
      <c r="L337" t="str">
        <f>IFERROR(IF(OR(HLOOKUP($A337,'Z-scores'!$C$2:$UD$20,10,FALSE)&gt;2,HLOOKUP($A337,'Z-scores'!$C$2:$UD$20,10,FALSE)&lt;-2),"",'Total-corrected counts'!L337),"")</f>
        <v/>
      </c>
      <c r="M337">
        <f>IFERROR(IF(OR(HLOOKUP($A337,'Z-scores'!$C$2:$UD$20,11,FALSE)&gt;2,HLOOKUP($A337,'Z-scores'!$C$2:$UD$20,11,FALSE)&lt;-2),"",'Total-corrected counts'!M337),"")</f>
        <v>20.116978896063507</v>
      </c>
      <c r="N337">
        <f>IFERROR(IF(OR(HLOOKUP($A337,'Z-scores'!$C$2:$UD$20,12,FALSE)&gt;2,HLOOKUP($A337,'Z-scores'!$C$2:$UD$20,12,FALSE)&lt;-2),"",'Total-corrected counts'!N337),"")</f>
        <v>21.251696515876453</v>
      </c>
      <c r="O337">
        <f>IFERROR(IF(OR(HLOOKUP($A337,'Z-scores'!$C$2:$UD$20,13,FALSE)&gt;2,HLOOKUP($A337,'Z-scores'!$C$2:$UD$20,13,FALSE)&lt;-2),"",'Total-corrected counts'!O337),"")</f>
        <v>12.40801260791387</v>
      </c>
      <c r="P337">
        <f>IFERROR(IF(OR(HLOOKUP($A337,'Z-scores'!$C$2:$UD$20,14,FALSE)&gt;2,HLOOKUP($A337,'Z-scores'!$C$2:$UD$20,14,FALSE)&lt;-2),"",'Total-corrected counts'!P337),"")</f>
        <v>12.69312677869384</v>
      </c>
      <c r="Q337">
        <f>IFERROR(IF(OR(HLOOKUP($A337,'Z-scores'!$C$2:$UD$20,15,FALSE)&gt;2,HLOOKUP($A337,'Z-scores'!$C$2:$UD$20,15,FALSE)&lt;-2),"",'Total-corrected counts'!Q337),"")</f>
        <v>25.69408148777995</v>
      </c>
      <c r="R337">
        <f>IFERROR(IF(OR(HLOOKUP($A337,'Z-scores'!$C$2:$UD$20,16,FALSE)&gt;2,HLOOKUP($A337,'Z-scores'!$C$2:$UD$20,16,FALSE)&lt;-2),"",'Total-corrected counts'!R337),"")</f>
        <v>10.317932566801099</v>
      </c>
      <c r="S337">
        <f>IFERROR(IF(OR(HLOOKUP($A337,'Z-scores'!$C$2:$UD$20,17,FALSE)&gt;2,HLOOKUP($A337,'Z-scores'!$C$2:$UD$20,17,FALSE)&lt;-2),"",'Total-corrected counts'!S337),"")</f>
        <v>10.748380414496634</v>
      </c>
      <c r="T337">
        <f>IFERROR(IF(OR(HLOOKUP($A337,'Z-scores'!$C$2:$UD$20,18,FALSE)&gt;2,HLOOKUP($A337,'Z-scores'!$C$2:$UD$20,18,FALSE)&lt;-2),"",'Total-corrected counts'!T337),"")</f>
        <v>8.3418813992367742</v>
      </c>
      <c r="U337">
        <f>IFERROR(IF(OR(HLOOKUP($A337,'Z-scores'!$C$2:$UD$20,19,FALSE)&gt;2,HLOOKUP($A337,'Z-scores'!$C$2:$UD$20,19,FALSE)&lt;-2),"",'Total-corrected counts'!U337),"")</f>
        <v>12.23295999444548</v>
      </c>
      <c r="V337">
        <f t="shared" si="20"/>
        <v>1</v>
      </c>
      <c r="W337">
        <f t="shared" si="21"/>
        <v>0.77501816039644955</v>
      </c>
      <c r="X337">
        <f t="shared" si="22"/>
        <v>13.257415643317756</v>
      </c>
      <c r="Y337">
        <f t="shared" si="23"/>
        <v>14.211008970655513</v>
      </c>
    </row>
    <row r="338" spans="1:25" x14ac:dyDescent="0.25">
      <c r="A338">
        <v>345</v>
      </c>
      <c r="B338" t="s">
        <v>755</v>
      </c>
      <c r="C338">
        <v>5600</v>
      </c>
      <c r="D338">
        <v>322</v>
      </c>
      <c r="E338" t="str">
        <f>IFERROR(IF(OR(HLOOKUP($A338,'Z-scores'!$C$2:$UD$20,3,FALSE)&gt;2,HLOOKUP(A338,'Z-scores'!$C$2:$UD$20,3,FALSE)&lt;-2),"",'Total-corrected counts'!E338),"")</f>
        <v/>
      </c>
      <c r="F338" t="str">
        <f>IFERROR(IF(OR(HLOOKUP($A338,'Z-scores'!$C$2:$UD$20,4,FALSE)&gt;2,HLOOKUP($A338,'Z-scores'!$C$2:$UD$20,4,FALSE)&lt;-2),"",'Total-corrected counts'!F338),"")</f>
        <v/>
      </c>
      <c r="G338" t="str">
        <f>IFERROR(IF(OR(HLOOKUP($A338,'Z-scores'!$C$2:$UD$20,5,FALSE)&gt;2,HLOOKUP($A338,'Z-scores'!$C$2:$UD$20,5,FALSE)&lt;-2),"",'Total-corrected counts'!G338),"")</f>
        <v/>
      </c>
      <c r="H338" t="str">
        <f>IFERROR(IF(OR(HLOOKUP($A338,'Z-scores'!$C$2:$UD$20,6,FALSE)&gt;2,HLOOKUP($A338,'Z-scores'!$C$2:$UD$20,6,FALSE)&lt;-2),"",'Total-corrected counts'!H338),"")</f>
        <v/>
      </c>
      <c r="I338" t="str">
        <f>IFERROR(IF(OR(HLOOKUP($A338,'Z-scores'!$C$2:$UD$20,7,FALSE)&gt;2,HLOOKUP($A338,'Z-scores'!$C$2:$UD$20,7,FALSE)&lt;-2),"",'Total-corrected counts'!I338),"")</f>
        <v/>
      </c>
      <c r="J338" t="str">
        <f>IFERROR(IF(OR(HLOOKUP($A338,'Z-scores'!$C$2:$UD$20,8,FALSE)&gt;2,HLOOKUP($A338,'Z-scores'!$C$2:$UD$20,8,FALSE)&lt;-2),"",'Total-corrected counts'!J338),"")</f>
        <v/>
      </c>
      <c r="K338" t="str">
        <f>IFERROR(IF(OR(HLOOKUP($A338,'Z-scores'!$C$2:$UD$20,9,FALSE)&gt;2,HLOOKUP($A338,'Z-scores'!$C$2:$UD$20,9,FALSE)&lt;-2),"",'Total-corrected counts'!K338),"")</f>
        <v/>
      </c>
      <c r="L338" t="str">
        <f>IFERROR(IF(OR(HLOOKUP($A338,'Z-scores'!$C$2:$UD$20,10,FALSE)&gt;2,HLOOKUP($A338,'Z-scores'!$C$2:$UD$20,10,FALSE)&lt;-2),"",'Total-corrected counts'!L338),"")</f>
        <v/>
      </c>
      <c r="M338" t="str">
        <f>IFERROR(IF(OR(HLOOKUP($A338,'Z-scores'!$C$2:$UD$20,11,FALSE)&gt;2,HLOOKUP($A338,'Z-scores'!$C$2:$UD$20,11,FALSE)&lt;-2),"",'Total-corrected counts'!M338),"")</f>
        <v/>
      </c>
      <c r="N338" t="str">
        <f>IFERROR(IF(OR(HLOOKUP($A338,'Z-scores'!$C$2:$UD$20,12,FALSE)&gt;2,HLOOKUP($A338,'Z-scores'!$C$2:$UD$20,12,FALSE)&lt;-2),"",'Total-corrected counts'!N338),"")</f>
        <v/>
      </c>
      <c r="O338" t="str">
        <f>IFERROR(IF(OR(HLOOKUP($A338,'Z-scores'!$C$2:$UD$20,13,FALSE)&gt;2,HLOOKUP($A338,'Z-scores'!$C$2:$UD$20,13,FALSE)&lt;-2),"",'Total-corrected counts'!O338),"")</f>
        <v/>
      </c>
      <c r="P338" t="str">
        <f>IFERROR(IF(OR(HLOOKUP($A338,'Z-scores'!$C$2:$UD$20,14,FALSE)&gt;2,HLOOKUP($A338,'Z-scores'!$C$2:$UD$20,14,FALSE)&lt;-2),"",'Total-corrected counts'!P338),"")</f>
        <v/>
      </c>
      <c r="Q338" t="str">
        <f>IFERROR(IF(OR(HLOOKUP($A338,'Z-scores'!$C$2:$UD$20,15,FALSE)&gt;2,HLOOKUP($A338,'Z-scores'!$C$2:$UD$20,15,FALSE)&lt;-2),"",'Total-corrected counts'!Q338),"")</f>
        <v/>
      </c>
      <c r="R338" t="str">
        <f>IFERROR(IF(OR(HLOOKUP($A338,'Z-scores'!$C$2:$UD$20,16,FALSE)&gt;2,HLOOKUP($A338,'Z-scores'!$C$2:$UD$20,16,FALSE)&lt;-2),"",'Total-corrected counts'!R338),"")</f>
        <v/>
      </c>
      <c r="S338" t="str">
        <f>IFERROR(IF(OR(HLOOKUP($A338,'Z-scores'!$C$2:$UD$20,17,FALSE)&gt;2,HLOOKUP($A338,'Z-scores'!$C$2:$UD$20,17,FALSE)&lt;-2),"",'Total-corrected counts'!S338),"")</f>
        <v/>
      </c>
      <c r="T338" t="str">
        <f>IFERROR(IF(OR(HLOOKUP($A338,'Z-scores'!$C$2:$UD$20,18,FALSE)&gt;2,HLOOKUP($A338,'Z-scores'!$C$2:$UD$20,18,FALSE)&lt;-2),"",'Total-corrected counts'!T338),"")</f>
        <v/>
      </c>
      <c r="U338" t="str">
        <f>IFERROR(IF(OR(HLOOKUP($A338,'Z-scores'!$C$2:$UD$20,19,FALSE)&gt;2,HLOOKUP($A338,'Z-scores'!$C$2:$UD$20,19,FALSE)&lt;-2),"",'Total-corrected counts'!U338),"")</f>
        <v/>
      </c>
      <c r="V338">
        <f t="shared" si="20"/>
        <v>1</v>
      </c>
      <c r="W338" t="str">
        <f t="shared" si="21"/>
        <v/>
      </c>
      <c r="X338" t="str">
        <f t="shared" si="22"/>
        <v/>
      </c>
      <c r="Y338" t="str">
        <f t="shared" si="23"/>
        <v/>
      </c>
    </row>
    <row r="339" spans="1:25" x14ac:dyDescent="0.25">
      <c r="A339">
        <v>346</v>
      </c>
      <c r="B339" t="s">
        <v>756</v>
      </c>
      <c r="C339">
        <v>3000</v>
      </c>
      <c r="D339">
        <v>322</v>
      </c>
      <c r="E339" t="str">
        <f>IFERROR(IF(OR(HLOOKUP($A339,'Z-scores'!$C$2:$UD$20,3,FALSE)&gt;2,HLOOKUP(A339,'Z-scores'!$C$2:$UD$20,3,FALSE)&lt;-2),"",'Total-corrected counts'!E339),"")</f>
        <v/>
      </c>
      <c r="F339" t="str">
        <f>IFERROR(IF(OR(HLOOKUP($A339,'Z-scores'!$C$2:$UD$20,4,FALSE)&gt;2,HLOOKUP($A339,'Z-scores'!$C$2:$UD$20,4,FALSE)&lt;-2),"",'Total-corrected counts'!F339),"")</f>
        <v/>
      </c>
      <c r="G339" t="str">
        <f>IFERROR(IF(OR(HLOOKUP($A339,'Z-scores'!$C$2:$UD$20,5,FALSE)&gt;2,HLOOKUP($A339,'Z-scores'!$C$2:$UD$20,5,FALSE)&lt;-2),"",'Total-corrected counts'!G339),"")</f>
        <v/>
      </c>
      <c r="H339" t="str">
        <f>IFERROR(IF(OR(HLOOKUP($A339,'Z-scores'!$C$2:$UD$20,6,FALSE)&gt;2,HLOOKUP($A339,'Z-scores'!$C$2:$UD$20,6,FALSE)&lt;-2),"",'Total-corrected counts'!H339),"")</f>
        <v/>
      </c>
      <c r="I339" t="str">
        <f>IFERROR(IF(OR(HLOOKUP($A339,'Z-scores'!$C$2:$UD$20,7,FALSE)&gt;2,HLOOKUP($A339,'Z-scores'!$C$2:$UD$20,7,FALSE)&lt;-2),"",'Total-corrected counts'!I339),"")</f>
        <v/>
      </c>
      <c r="J339" t="str">
        <f>IFERROR(IF(OR(HLOOKUP($A339,'Z-scores'!$C$2:$UD$20,8,FALSE)&gt;2,HLOOKUP($A339,'Z-scores'!$C$2:$UD$20,8,FALSE)&lt;-2),"",'Total-corrected counts'!J339),"")</f>
        <v/>
      </c>
      <c r="K339" t="str">
        <f>IFERROR(IF(OR(HLOOKUP($A339,'Z-scores'!$C$2:$UD$20,9,FALSE)&gt;2,HLOOKUP($A339,'Z-scores'!$C$2:$UD$20,9,FALSE)&lt;-2),"",'Total-corrected counts'!K339),"")</f>
        <v/>
      </c>
      <c r="L339" t="str">
        <f>IFERROR(IF(OR(HLOOKUP($A339,'Z-scores'!$C$2:$UD$20,10,FALSE)&gt;2,HLOOKUP($A339,'Z-scores'!$C$2:$UD$20,10,FALSE)&lt;-2),"",'Total-corrected counts'!L339),"")</f>
        <v/>
      </c>
      <c r="M339" t="str">
        <f>IFERROR(IF(OR(HLOOKUP($A339,'Z-scores'!$C$2:$UD$20,11,FALSE)&gt;2,HLOOKUP($A339,'Z-scores'!$C$2:$UD$20,11,FALSE)&lt;-2),"",'Total-corrected counts'!M339),"")</f>
        <v/>
      </c>
      <c r="N339" t="str">
        <f>IFERROR(IF(OR(HLOOKUP($A339,'Z-scores'!$C$2:$UD$20,12,FALSE)&gt;2,HLOOKUP($A339,'Z-scores'!$C$2:$UD$20,12,FALSE)&lt;-2),"",'Total-corrected counts'!N339),"")</f>
        <v/>
      </c>
      <c r="O339" t="str">
        <f>IFERROR(IF(OR(HLOOKUP($A339,'Z-scores'!$C$2:$UD$20,13,FALSE)&gt;2,HLOOKUP($A339,'Z-scores'!$C$2:$UD$20,13,FALSE)&lt;-2),"",'Total-corrected counts'!O339),"")</f>
        <v/>
      </c>
      <c r="P339" t="str">
        <f>IFERROR(IF(OR(HLOOKUP($A339,'Z-scores'!$C$2:$UD$20,14,FALSE)&gt;2,HLOOKUP($A339,'Z-scores'!$C$2:$UD$20,14,FALSE)&lt;-2),"",'Total-corrected counts'!P339),"")</f>
        <v/>
      </c>
      <c r="Q339" t="str">
        <f>IFERROR(IF(OR(HLOOKUP($A339,'Z-scores'!$C$2:$UD$20,15,FALSE)&gt;2,HLOOKUP($A339,'Z-scores'!$C$2:$UD$20,15,FALSE)&lt;-2),"",'Total-corrected counts'!Q339),"")</f>
        <v/>
      </c>
      <c r="R339" t="str">
        <f>IFERROR(IF(OR(HLOOKUP($A339,'Z-scores'!$C$2:$UD$20,16,FALSE)&gt;2,HLOOKUP($A339,'Z-scores'!$C$2:$UD$20,16,FALSE)&lt;-2),"",'Total-corrected counts'!R339),"")</f>
        <v/>
      </c>
      <c r="S339" t="str">
        <f>IFERROR(IF(OR(HLOOKUP($A339,'Z-scores'!$C$2:$UD$20,17,FALSE)&gt;2,HLOOKUP($A339,'Z-scores'!$C$2:$UD$20,17,FALSE)&lt;-2),"",'Total-corrected counts'!S339),"")</f>
        <v/>
      </c>
      <c r="T339" t="str">
        <f>IFERROR(IF(OR(HLOOKUP($A339,'Z-scores'!$C$2:$UD$20,18,FALSE)&gt;2,HLOOKUP($A339,'Z-scores'!$C$2:$UD$20,18,FALSE)&lt;-2),"",'Total-corrected counts'!T339),"")</f>
        <v/>
      </c>
      <c r="U339" t="str">
        <f>IFERROR(IF(OR(HLOOKUP($A339,'Z-scores'!$C$2:$UD$20,19,FALSE)&gt;2,HLOOKUP($A339,'Z-scores'!$C$2:$UD$20,19,FALSE)&lt;-2),"",'Total-corrected counts'!U339),"")</f>
        <v/>
      </c>
      <c r="V339">
        <f t="shared" si="20"/>
        <v>1</v>
      </c>
      <c r="W339" t="str">
        <f t="shared" si="21"/>
        <v/>
      </c>
      <c r="X339" t="str">
        <f t="shared" si="22"/>
        <v/>
      </c>
      <c r="Y339" t="str">
        <f t="shared" si="23"/>
        <v/>
      </c>
    </row>
    <row r="340" spans="1:25" x14ac:dyDescent="0.25">
      <c r="A340">
        <v>347</v>
      </c>
      <c r="B340" t="s">
        <v>186</v>
      </c>
      <c r="C340">
        <v>73600</v>
      </c>
      <c r="D340">
        <v>141</v>
      </c>
      <c r="E340">
        <f>IFERROR(IF(OR(HLOOKUP($A340,'Z-scores'!$C$2:$UD$20,3,FALSE)&gt;2,HLOOKUP(A340,'Z-scores'!$C$2:$UD$20,3,FALSE)&lt;-2),"",'Total-corrected counts'!E340),"")</f>
        <v>3.735639268741142E-3</v>
      </c>
      <c r="F340">
        <f>IFERROR(IF(OR(HLOOKUP($A340,'Z-scores'!$C$2:$UD$20,4,FALSE)&gt;2,HLOOKUP($A340,'Z-scores'!$C$2:$UD$20,4,FALSE)&lt;-2),"",'Total-corrected counts'!F340),"")</f>
        <v>0</v>
      </c>
      <c r="G340">
        <f>IFERROR(IF(OR(HLOOKUP($A340,'Z-scores'!$C$2:$UD$20,5,FALSE)&gt;2,HLOOKUP($A340,'Z-scores'!$C$2:$UD$20,5,FALSE)&lt;-2),"",'Total-corrected counts'!G340),"")</f>
        <v>2.0145774826645608E-2</v>
      </c>
      <c r="H340">
        <f>IFERROR(IF(OR(HLOOKUP($A340,'Z-scores'!$C$2:$UD$20,6,FALSE)&gt;2,HLOOKUP($A340,'Z-scores'!$C$2:$UD$20,6,FALSE)&lt;-2),"",'Total-corrected counts'!H340),"")</f>
        <v>4.1881863826704016E-2</v>
      </c>
      <c r="I340">
        <f>IFERROR(IF(OR(HLOOKUP($A340,'Z-scores'!$C$2:$UD$20,7,FALSE)&gt;2,HLOOKUP($A340,'Z-scores'!$C$2:$UD$20,7,FALSE)&lt;-2),"",'Total-corrected counts'!I340),"")</f>
        <v>0.22164826267781887</v>
      </c>
      <c r="J340">
        <f>IFERROR(IF(OR(HLOOKUP($A340,'Z-scores'!$C$2:$UD$20,8,FALSE)&gt;2,HLOOKUP($A340,'Z-scores'!$C$2:$UD$20,8,FALSE)&lt;-2),"",'Total-corrected counts'!J340),"")</f>
        <v>9.8615244733452866E-3</v>
      </c>
      <c r="K340">
        <f>IFERROR(IF(OR(HLOOKUP($A340,'Z-scores'!$C$2:$UD$20,9,FALSE)&gt;2,HLOOKUP($A340,'Z-scores'!$C$2:$UD$20,9,FALSE)&lt;-2),"",'Total-corrected counts'!K340),"")</f>
        <v>0.11148893472322871</v>
      </c>
      <c r="L340">
        <f>IFERROR(IF(OR(HLOOKUP($A340,'Z-scores'!$C$2:$UD$20,10,FALSE)&gt;2,HLOOKUP($A340,'Z-scores'!$C$2:$UD$20,10,FALSE)&lt;-2),"",'Total-corrected counts'!L340),"")</f>
        <v>0.29104789590010527</v>
      </c>
      <c r="M340">
        <f>IFERROR(IF(OR(HLOOKUP($A340,'Z-scores'!$C$2:$UD$20,11,FALSE)&gt;2,HLOOKUP($A340,'Z-scores'!$C$2:$UD$20,11,FALSE)&lt;-2),"",'Total-corrected counts'!M340),"")</f>
        <v>0</v>
      </c>
      <c r="N340">
        <f>IFERROR(IF(OR(HLOOKUP($A340,'Z-scores'!$C$2:$UD$20,12,FALSE)&gt;2,HLOOKUP($A340,'Z-scores'!$C$2:$UD$20,12,FALSE)&lt;-2),"",'Total-corrected counts'!N340),"")</f>
        <v>0</v>
      </c>
      <c r="O340" t="str">
        <f>IFERROR(IF(OR(HLOOKUP($A340,'Z-scores'!$C$2:$UD$20,13,FALSE)&gt;2,HLOOKUP($A340,'Z-scores'!$C$2:$UD$20,13,FALSE)&lt;-2),"",'Total-corrected counts'!O340),"")</f>
        <v/>
      </c>
      <c r="P340">
        <f>IFERROR(IF(OR(HLOOKUP($A340,'Z-scores'!$C$2:$UD$20,14,FALSE)&gt;2,HLOOKUP($A340,'Z-scores'!$C$2:$UD$20,14,FALSE)&lt;-2),"",'Total-corrected counts'!P340),"")</f>
        <v>0</v>
      </c>
      <c r="Q340">
        <f>IFERROR(IF(OR(HLOOKUP($A340,'Z-scores'!$C$2:$UD$20,15,FALSE)&gt;2,HLOOKUP($A340,'Z-scores'!$C$2:$UD$20,15,FALSE)&lt;-2),"",'Total-corrected counts'!Q340),"")</f>
        <v>0</v>
      </c>
      <c r="R340">
        <f>IFERROR(IF(OR(HLOOKUP($A340,'Z-scores'!$C$2:$UD$20,16,FALSE)&gt;2,HLOOKUP($A340,'Z-scores'!$C$2:$UD$20,16,FALSE)&lt;-2),"",'Total-corrected counts'!R340),"")</f>
        <v>0</v>
      </c>
      <c r="S340">
        <f>IFERROR(IF(OR(HLOOKUP($A340,'Z-scores'!$C$2:$UD$20,17,FALSE)&gt;2,HLOOKUP($A340,'Z-scores'!$C$2:$UD$20,17,FALSE)&lt;-2),"",'Total-corrected counts'!S340),"")</f>
        <v>0</v>
      </c>
      <c r="T340">
        <f>IFERROR(IF(OR(HLOOKUP($A340,'Z-scores'!$C$2:$UD$20,18,FALSE)&gt;2,HLOOKUP($A340,'Z-scores'!$C$2:$UD$20,18,FALSE)&lt;-2),"",'Total-corrected counts'!T340),"")</f>
        <v>4.2955105042413871E-2</v>
      </c>
      <c r="U340">
        <f>IFERROR(IF(OR(HLOOKUP($A340,'Z-scores'!$C$2:$UD$20,19,FALSE)&gt;2,HLOOKUP($A340,'Z-scores'!$C$2:$UD$20,19,FALSE)&lt;-2),"",'Total-corrected counts'!U340),"")</f>
        <v>2.6036807366680698E-2</v>
      </c>
      <c r="V340">
        <f t="shared" si="20"/>
        <v>1</v>
      </c>
      <c r="W340">
        <f t="shared" si="21"/>
        <v>0.12594457554433813</v>
      </c>
      <c r="X340">
        <f t="shared" si="22"/>
        <v>7.7756655077398762E-2</v>
      </c>
      <c r="Y340">
        <f t="shared" si="23"/>
        <v>9.8559874870135095E-3</v>
      </c>
    </row>
    <row r="341" spans="1:25" x14ac:dyDescent="0.25">
      <c r="A341">
        <v>348</v>
      </c>
      <c r="B341" t="s">
        <v>757</v>
      </c>
      <c r="C341">
        <v>83700</v>
      </c>
      <c r="D341">
        <v>313</v>
      </c>
      <c r="E341" t="str">
        <f>IFERROR(IF(OR(HLOOKUP($A341,'Z-scores'!$C$2:$UD$20,3,FALSE)&gt;2,HLOOKUP(A341,'Z-scores'!$C$2:$UD$20,3,FALSE)&lt;-2),"",'Total-corrected counts'!E341),"")</f>
        <v/>
      </c>
      <c r="F341" t="str">
        <f>IFERROR(IF(OR(HLOOKUP($A341,'Z-scores'!$C$2:$UD$20,4,FALSE)&gt;2,HLOOKUP($A341,'Z-scores'!$C$2:$UD$20,4,FALSE)&lt;-2),"",'Total-corrected counts'!F341),"")</f>
        <v/>
      </c>
      <c r="G341" t="str">
        <f>IFERROR(IF(OR(HLOOKUP($A341,'Z-scores'!$C$2:$UD$20,5,FALSE)&gt;2,HLOOKUP($A341,'Z-scores'!$C$2:$UD$20,5,FALSE)&lt;-2),"",'Total-corrected counts'!G341),"")</f>
        <v/>
      </c>
      <c r="H341" t="str">
        <f>IFERROR(IF(OR(HLOOKUP($A341,'Z-scores'!$C$2:$UD$20,6,FALSE)&gt;2,HLOOKUP($A341,'Z-scores'!$C$2:$UD$20,6,FALSE)&lt;-2),"",'Total-corrected counts'!H341),"")</f>
        <v/>
      </c>
      <c r="I341" t="str">
        <f>IFERROR(IF(OR(HLOOKUP($A341,'Z-scores'!$C$2:$UD$20,7,FALSE)&gt;2,HLOOKUP($A341,'Z-scores'!$C$2:$UD$20,7,FALSE)&lt;-2),"",'Total-corrected counts'!I341),"")</f>
        <v/>
      </c>
      <c r="J341" t="str">
        <f>IFERROR(IF(OR(HLOOKUP($A341,'Z-scores'!$C$2:$UD$20,8,FALSE)&gt;2,HLOOKUP($A341,'Z-scores'!$C$2:$UD$20,8,FALSE)&lt;-2),"",'Total-corrected counts'!J341),"")</f>
        <v/>
      </c>
      <c r="K341" t="str">
        <f>IFERROR(IF(OR(HLOOKUP($A341,'Z-scores'!$C$2:$UD$20,9,FALSE)&gt;2,HLOOKUP($A341,'Z-scores'!$C$2:$UD$20,9,FALSE)&lt;-2),"",'Total-corrected counts'!K341),"")</f>
        <v/>
      </c>
      <c r="L341" t="str">
        <f>IFERROR(IF(OR(HLOOKUP($A341,'Z-scores'!$C$2:$UD$20,10,FALSE)&gt;2,HLOOKUP($A341,'Z-scores'!$C$2:$UD$20,10,FALSE)&lt;-2),"",'Total-corrected counts'!L341),"")</f>
        <v/>
      </c>
      <c r="M341" t="str">
        <f>IFERROR(IF(OR(HLOOKUP($A341,'Z-scores'!$C$2:$UD$20,11,FALSE)&gt;2,HLOOKUP($A341,'Z-scores'!$C$2:$UD$20,11,FALSE)&lt;-2),"",'Total-corrected counts'!M341),"")</f>
        <v/>
      </c>
      <c r="N341" t="str">
        <f>IFERROR(IF(OR(HLOOKUP($A341,'Z-scores'!$C$2:$UD$20,12,FALSE)&gt;2,HLOOKUP($A341,'Z-scores'!$C$2:$UD$20,12,FALSE)&lt;-2),"",'Total-corrected counts'!N341),"")</f>
        <v/>
      </c>
      <c r="O341" t="str">
        <f>IFERROR(IF(OR(HLOOKUP($A341,'Z-scores'!$C$2:$UD$20,13,FALSE)&gt;2,HLOOKUP($A341,'Z-scores'!$C$2:$UD$20,13,FALSE)&lt;-2),"",'Total-corrected counts'!O341),"")</f>
        <v/>
      </c>
      <c r="P341" t="str">
        <f>IFERROR(IF(OR(HLOOKUP($A341,'Z-scores'!$C$2:$UD$20,14,FALSE)&gt;2,HLOOKUP($A341,'Z-scores'!$C$2:$UD$20,14,FALSE)&lt;-2),"",'Total-corrected counts'!P341),"")</f>
        <v/>
      </c>
      <c r="Q341" t="str">
        <f>IFERROR(IF(OR(HLOOKUP($A341,'Z-scores'!$C$2:$UD$20,15,FALSE)&gt;2,HLOOKUP($A341,'Z-scores'!$C$2:$UD$20,15,FALSE)&lt;-2),"",'Total-corrected counts'!Q341),"")</f>
        <v/>
      </c>
      <c r="R341" t="str">
        <f>IFERROR(IF(OR(HLOOKUP($A341,'Z-scores'!$C$2:$UD$20,16,FALSE)&gt;2,HLOOKUP($A341,'Z-scores'!$C$2:$UD$20,16,FALSE)&lt;-2),"",'Total-corrected counts'!R341),"")</f>
        <v/>
      </c>
      <c r="S341" t="str">
        <f>IFERROR(IF(OR(HLOOKUP($A341,'Z-scores'!$C$2:$UD$20,17,FALSE)&gt;2,HLOOKUP($A341,'Z-scores'!$C$2:$UD$20,17,FALSE)&lt;-2),"",'Total-corrected counts'!S341),"")</f>
        <v/>
      </c>
      <c r="T341" t="str">
        <f>IFERROR(IF(OR(HLOOKUP($A341,'Z-scores'!$C$2:$UD$20,18,FALSE)&gt;2,HLOOKUP($A341,'Z-scores'!$C$2:$UD$20,18,FALSE)&lt;-2),"",'Total-corrected counts'!T341),"")</f>
        <v/>
      </c>
      <c r="U341" t="str">
        <f>IFERROR(IF(OR(HLOOKUP($A341,'Z-scores'!$C$2:$UD$20,19,FALSE)&gt;2,HLOOKUP($A341,'Z-scores'!$C$2:$UD$20,19,FALSE)&lt;-2),"",'Total-corrected counts'!U341),"")</f>
        <v/>
      </c>
      <c r="V341">
        <f t="shared" si="20"/>
        <v>1</v>
      </c>
      <c r="W341" t="str">
        <f t="shared" si="21"/>
        <v/>
      </c>
      <c r="X341" t="str">
        <f t="shared" si="22"/>
        <v/>
      </c>
      <c r="Y341" t="str">
        <f t="shared" si="23"/>
        <v/>
      </c>
    </row>
    <row r="342" spans="1:25" x14ac:dyDescent="0.25">
      <c r="A342">
        <v>349</v>
      </c>
      <c r="B342" t="s">
        <v>758</v>
      </c>
      <c r="C342">
        <v>113100</v>
      </c>
      <c r="D342">
        <v>824</v>
      </c>
      <c r="E342" t="str">
        <f>IFERROR(IF(OR(HLOOKUP($A342,'Z-scores'!$C$2:$UD$20,3,FALSE)&gt;2,HLOOKUP(A342,'Z-scores'!$C$2:$UD$20,3,FALSE)&lt;-2),"",'Total-corrected counts'!E342),"")</f>
        <v/>
      </c>
      <c r="F342" t="str">
        <f>IFERROR(IF(OR(HLOOKUP($A342,'Z-scores'!$C$2:$UD$20,4,FALSE)&gt;2,HLOOKUP($A342,'Z-scores'!$C$2:$UD$20,4,FALSE)&lt;-2),"",'Total-corrected counts'!F342),"")</f>
        <v/>
      </c>
      <c r="G342" t="str">
        <f>IFERROR(IF(OR(HLOOKUP($A342,'Z-scores'!$C$2:$UD$20,5,FALSE)&gt;2,HLOOKUP($A342,'Z-scores'!$C$2:$UD$20,5,FALSE)&lt;-2),"",'Total-corrected counts'!G342),"")</f>
        <v/>
      </c>
      <c r="H342" t="str">
        <f>IFERROR(IF(OR(HLOOKUP($A342,'Z-scores'!$C$2:$UD$20,6,FALSE)&gt;2,HLOOKUP($A342,'Z-scores'!$C$2:$UD$20,6,FALSE)&lt;-2),"",'Total-corrected counts'!H342),"")</f>
        <v/>
      </c>
      <c r="I342" t="str">
        <f>IFERROR(IF(OR(HLOOKUP($A342,'Z-scores'!$C$2:$UD$20,7,FALSE)&gt;2,HLOOKUP($A342,'Z-scores'!$C$2:$UD$20,7,FALSE)&lt;-2),"",'Total-corrected counts'!I342),"")</f>
        <v/>
      </c>
      <c r="J342" t="str">
        <f>IFERROR(IF(OR(HLOOKUP($A342,'Z-scores'!$C$2:$UD$20,8,FALSE)&gt;2,HLOOKUP($A342,'Z-scores'!$C$2:$UD$20,8,FALSE)&lt;-2),"",'Total-corrected counts'!J342),"")</f>
        <v/>
      </c>
      <c r="K342" t="str">
        <f>IFERROR(IF(OR(HLOOKUP($A342,'Z-scores'!$C$2:$UD$20,9,FALSE)&gt;2,HLOOKUP($A342,'Z-scores'!$C$2:$UD$20,9,FALSE)&lt;-2),"",'Total-corrected counts'!K342),"")</f>
        <v/>
      </c>
      <c r="L342" t="str">
        <f>IFERROR(IF(OR(HLOOKUP($A342,'Z-scores'!$C$2:$UD$20,10,FALSE)&gt;2,HLOOKUP($A342,'Z-scores'!$C$2:$UD$20,10,FALSE)&lt;-2),"",'Total-corrected counts'!L342),"")</f>
        <v/>
      </c>
      <c r="M342" t="str">
        <f>IFERROR(IF(OR(HLOOKUP($A342,'Z-scores'!$C$2:$UD$20,11,FALSE)&gt;2,HLOOKUP($A342,'Z-scores'!$C$2:$UD$20,11,FALSE)&lt;-2),"",'Total-corrected counts'!M342),"")</f>
        <v/>
      </c>
      <c r="N342" t="str">
        <f>IFERROR(IF(OR(HLOOKUP($A342,'Z-scores'!$C$2:$UD$20,12,FALSE)&gt;2,HLOOKUP($A342,'Z-scores'!$C$2:$UD$20,12,FALSE)&lt;-2),"",'Total-corrected counts'!N342),"")</f>
        <v/>
      </c>
      <c r="O342" t="str">
        <f>IFERROR(IF(OR(HLOOKUP($A342,'Z-scores'!$C$2:$UD$20,13,FALSE)&gt;2,HLOOKUP($A342,'Z-scores'!$C$2:$UD$20,13,FALSE)&lt;-2),"",'Total-corrected counts'!O342),"")</f>
        <v/>
      </c>
      <c r="P342" t="str">
        <f>IFERROR(IF(OR(HLOOKUP($A342,'Z-scores'!$C$2:$UD$20,14,FALSE)&gt;2,HLOOKUP($A342,'Z-scores'!$C$2:$UD$20,14,FALSE)&lt;-2),"",'Total-corrected counts'!P342),"")</f>
        <v/>
      </c>
      <c r="Q342" t="str">
        <f>IFERROR(IF(OR(HLOOKUP($A342,'Z-scores'!$C$2:$UD$20,15,FALSE)&gt;2,HLOOKUP($A342,'Z-scores'!$C$2:$UD$20,15,FALSE)&lt;-2),"",'Total-corrected counts'!Q342),"")</f>
        <v/>
      </c>
      <c r="R342" t="str">
        <f>IFERROR(IF(OR(HLOOKUP($A342,'Z-scores'!$C$2:$UD$20,16,FALSE)&gt;2,HLOOKUP($A342,'Z-scores'!$C$2:$UD$20,16,FALSE)&lt;-2),"",'Total-corrected counts'!R342),"")</f>
        <v/>
      </c>
      <c r="S342" t="str">
        <f>IFERROR(IF(OR(HLOOKUP($A342,'Z-scores'!$C$2:$UD$20,17,FALSE)&gt;2,HLOOKUP($A342,'Z-scores'!$C$2:$UD$20,17,FALSE)&lt;-2),"",'Total-corrected counts'!S342),"")</f>
        <v/>
      </c>
      <c r="T342" t="str">
        <f>IFERROR(IF(OR(HLOOKUP($A342,'Z-scores'!$C$2:$UD$20,18,FALSE)&gt;2,HLOOKUP($A342,'Z-scores'!$C$2:$UD$20,18,FALSE)&lt;-2),"",'Total-corrected counts'!T342),"")</f>
        <v/>
      </c>
      <c r="U342" t="str">
        <f>IFERROR(IF(OR(HLOOKUP($A342,'Z-scores'!$C$2:$UD$20,19,FALSE)&gt;2,HLOOKUP($A342,'Z-scores'!$C$2:$UD$20,19,FALSE)&lt;-2),"",'Total-corrected counts'!U342),"")</f>
        <v/>
      </c>
      <c r="V342">
        <f t="shared" si="20"/>
        <v>1</v>
      </c>
      <c r="W342" t="str">
        <f t="shared" si="21"/>
        <v/>
      </c>
      <c r="X342" t="str">
        <f t="shared" si="22"/>
        <v/>
      </c>
      <c r="Y342" t="str">
        <f t="shared" si="23"/>
        <v/>
      </c>
    </row>
    <row r="343" spans="1:25" x14ac:dyDescent="0.25">
      <c r="A343">
        <v>350</v>
      </c>
      <c r="B343" t="s">
        <v>187</v>
      </c>
      <c r="C343">
        <v>89200</v>
      </c>
      <c r="D343">
        <v>1117</v>
      </c>
      <c r="E343" t="str">
        <f>IFERROR(IF(OR(HLOOKUP($A343,'Z-scores'!$C$2:$UD$20,3,FALSE)&gt;2,HLOOKUP(A343,'Z-scores'!$C$2:$UD$20,3,FALSE)&lt;-2),"",'Total-corrected counts'!E343),"")</f>
        <v/>
      </c>
      <c r="F343">
        <f>IFERROR(IF(OR(HLOOKUP($A343,'Z-scores'!$C$2:$UD$20,4,FALSE)&gt;2,HLOOKUP($A343,'Z-scores'!$C$2:$UD$20,4,FALSE)&lt;-2),"",'Total-corrected counts'!F343),"")</f>
        <v>0.28710457497038722</v>
      </c>
      <c r="G343">
        <f>IFERROR(IF(OR(HLOOKUP($A343,'Z-scores'!$C$2:$UD$20,5,FALSE)&gt;2,HLOOKUP($A343,'Z-scores'!$C$2:$UD$20,5,FALSE)&lt;-2),"",'Total-corrected counts'!G343),"")</f>
        <v>0.45327993359952617</v>
      </c>
      <c r="H343">
        <f>IFERROR(IF(OR(HLOOKUP($A343,'Z-scores'!$C$2:$UD$20,6,FALSE)&gt;2,HLOOKUP($A343,'Z-scores'!$C$2:$UD$20,6,FALSE)&lt;-2),"",'Total-corrected counts'!H343),"")</f>
        <v>0.41881863826704013</v>
      </c>
      <c r="I343">
        <f>IFERROR(IF(OR(HLOOKUP($A343,'Z-scores'!$C$2:$UD$20,7,FALSE)&gt;2,HLOOKUP($A343,'Z-scores'!$C$2:$UD$20,7,FALSE)&lt;-2),"",'Total-corrected counts'!I343),"")</f>
        <v>2.7644463872872409</v>
      </c>
      <c r="J343">
        <f>IFERROR(IF(OR(HLOOKUP($A343,'Z-scores'!$C$2:$UD$20,8,FALSE)&gt;2,HLOOKUP($A343,'Z-scores'!$C$2:$UD$20,8,FALSE)&lt;-2),"",'Total-corrected counts'!J343),"")</f>
        <v>2.5541348385964291</v>
      </c>
      <c r="K343">
        <f>IFERROR(IF(OR(HLOOKUP($A343,'Z-scores'!$C$2:$UD$20,9,FALSE)&gt;2,HLOOKUP($A343,'Z-scores'!$C$2:$UD$20,9,FALSE)&lt;-2),"",'Total-corrected counts'!K343),"")</f>
        <v>0.53960644406042702</v>
      </c>
      <c r="L343">
        <f>IFERROR(IF(OR(HLOOKUP($A343,'Z-scores'!$C$2:$UD$20,10,FALSE)&gt;2,HLOOKUP($A343,'Z-scores'!$C$2:$UD$20,10,FALSE)&lt;-2),"",'Total-corrected counts'!L343),"")</f>
        <v>6.6147249068205752E-2</v>
      </c>
      <c r="M343">
        <f>IFERROR(IF(OR(HLOOKUP($A343,'Z-scores'!$C$2:$UD$20,11,FALSE)&gt;2,HLOOKUP($A343,'Z-scores'!$C$2:$UD$20,11,FALSE)&lt;-2),"",'Total-corrected counts'!M343),"")</f>
        <v>0.95839019935437675</v>
      </c>
      <c r="N343">
        <f>IFERROR(IF(OR(HLOOKUP($A343,'Z-scores'!$C$2:$UD$20,12,FALSE)&gt;2,HLOOKUP($A343,'Z-scores'!$C$2:$UD$20,12,FALSE)&lt;-2),"",'Total-corrected counts'!N343),"")</f>
        <v>9.1641640861907958E-2</v>
      </c>
      <c r="O343">
        <f>IFERROR(IF(OR(HLOOKUP($A343,'Z-scores'!$C$2:$UD$20,13,FALSE)&gt;2,HLOOKUP($A343,'Z-scores'!$C$2:$UD$20,13,FALSE)&lt;-2),"",'Total-corrected counts'!O343),"")</f>
        <v>5.38454574794201E-2</v>
      </c>
      <c r="P343">
        <f>IFERROR(IF(OR(HLOOKUP($A343,'Z-scores'!$C$2:$UD$20,14,FALSE)&gt;2,HLOOKUP($A343,'Z-scores'!$C$2:$UD$20,14,FALSE)&lt;-2),"",'Total-corrected counts'!P343),"")</f>
        <v>0.39746154559546365</v>
      </c>
      <c r="Q343">
        <f>IFERROR(IF(OR(HLOOKUP($A343,'Z-scores'!$C$2:$UD$20,15,FALSE)&gt;2,HLOOKUP($A343,'Z-scores'!$C$2:$UD$20,15,FALSE)&lt;-2),"",'Total-corrected counts'!Q343),"")</f>
        <v>0.29253223705252318</v>
      </c>
      <c r="R343">
        <f>IFERROR(IF(OR(HLOOKUP($A343,'Z-scores'!$C$2:$UD$20,16,FALSE)&gt;2,HLOOKUP($A343,'Z-scores'!$C$2:$UD$20,16,FALSE)&lt;-2),"",'Total-corrected counts'!R343),"")</f>
        <v>2.0195099082204875</v>
      </c>
      <c r="S343">
        <f>IFERROR(IF(OR(HLOOKUP($A343,'Z-scores'!$C$2:$UD$20,17,FALSE)&gt;2,HLOOKUP($A343,'Z-scores'!$C$2:$UD$20,17,FALSE)&lt;-2),"",'Total-corrected counts'!S343),"")</f>
        <v>0.17371119861812742</v>
      </c>
      <c r="T343">
        <f>IFERROR(IF(OR(HLOOKUP($A343,'Z-scores'!$C$2:$UD$20,18,FALSE)&gt;2,HLOOKUP($A343,'Z-scores'!$C$2:$UD$20,18,FALSE)&lt;-2),"",'Total-corrected counts'!T343),"")</f>
        <v>0.43814207143262152</v>
      </c>
      <c r="U343">
        <f>IFERROR(IF(OR(HLOOKUP($A343,'Z-scores'!$C$2:$UD$20,19,FALSE)&gt;2,HLOOKUP($A343,'Z-scores'!$C$2:$UD$20,19,FALSE)&lt;-2),"",'Total-corrected counts'!U343),"")</f>
        <v>1.6533372677842242</v>
      </c>
      <c r="V343">
        <f t="shared" si="20"/>
        <v>1</v>
      </c>
      <c r="W343">
        <f t="shared" si="21"/>
        <v>0.4389836497536348</v>
      </c>
      <c r="X343">
        <f t="shared" si="22"/>
        <v>1.0052410331504542</v>
      </c>
      <c r="Y343">
        <f t="shared" si="23"/>
        <v>0.64002266588059697</v>
      </c>
    </row>
    <row r="344" spans="1:25" x14ac:dyDescent="0.25">
      <c r="A344">
        <v>351</v>
      </c>
      <c r="B344" t="s">
        <v>188</v>
      </c>
      <c r="C344">
        <v>52900</v>
      </c>
      <c r="D344">
        <v>809</v>
      </c>
      <c r="E344">
        <f>IFERROR(IF(OR(HLOOKUP($A344,'Z-scores'!$C$2:$UD$20,3,FALSE)&gt;2,HLOOKUP(A344,'Z-scores'!$C$2:$UD$20,3,FALSE)&lt;-2),"",'Total-corrected counts'!E344),"")</f>
        <v>5.896706585707892</v>
      </c>
      <c r="F344">
        <f>IFERROR(IF(OR(HLOOKUP($A344,'Z-scores'!$C$2:$UD$20,4,FALSE)&gt;2,HLOOKUP($A344,'Z-scores'!$C$2:$UD$20,4,FALSE)&lt;-2),"",'Total-corrected counts'!F344),"")</f>
        <v>27.037047974354181</v>
      </c>
      <c r="G344">
        <f>IFERROR(IF(OR(HLOOKUP($A344,'Z-scores'!$C$2:$UD$20,5,FALSE)&gt;2,HLOOKUP($A344,'Z-scores'!$C$2:$UD$20,5,FALSE)&lt;-2),"",'Total-corrected counts'!G344),"")</f>
        <v>44.844494764113122</v>
      </c>
      <c r="H344">
        <f>IFERROR(IF(OR(HLOOKUP($A344,'Z-scores'!$C$2:$UD$20,6,FALSE)&gt;2,HLOOKUP($A344,'Z-scores'!$C$2:$UD$20,6,FALSE)&lt;-2),"",'Total-corrected counts'!H344),"")</f>
        <v>14.379439913835045</v>
      </c>
      <c r="I344">
        <f>IFERROR(IF(OR(HLOOKUP($A344,'Z-scores'!$C$2:$UD$20,7,FALSE)&gt;2,HLOOKUP($A344,'Z-scores'!$C$2:$UD$20,7,FALSE)&lt;-2),"",'Total-corrected counts'!I344),"")</f>
        <v>37.335418468841489</v>
      </c>
      <c r="J344">
        <f>IFERROR(IF(OR(HLOOKUP($A344,'Z-scores'!$C$2:$UD$20,8,FALSE)&gt;2,HLOOKUP($A344,'Z-scores'!$C$2:$UD$20,8,FALSE)&lt;-2),"",'Total-corrected counts'!J344),"")</f>
        <v>38.588145264200101</v>
      </c>
      <c r="K344">
        <f>IFERROR(IF(OR(HLOOKUP($A344,'Z-scores'!$C$2:$UD$20,9,FALSE)&gt;2,HLOOKUP($A344,'Z-scores'!$C$2:$UD$20,9,FALSE)&lt;-2),"",'Total-corrected counts'!K344),"")</f>
        <v>14.190311611572552</v>
      </c>
      <c r="L344">
        <f>IFERROR(IF(OR(HLOOKUP($A344,'Z-scores'!$C$2:$UD$20,10,FALSE)&gt;2,HLOOKUP($A344,'Z-scores'!$C$2:$UD$20,10,FALSE)&lt;-2),"",'Total-corrected counts'!L344),"")</f>
        <v>25.515198873909231</v>
      </c>
      <c r="M344">
        <f>IFERROR(IF(OR(HLOOKUP($A344,'Z-scores'!$C$2:$UD$20,11,FALSE)&gt;2,HLOOKUP($A344,'Z-scores'!$C$2:$UD$20,11,FALSE)&lt;-2),"",'Total-corrected counts'!M344),"")</f>
        <v>8.3352301472695558</v>
      </c>
      <c r="N344">
        <f>IFERROR(IF(OR(HLOOKUP($A344,'Z-scores'!$C$2:$UD$20,12,FALSE)&gt;2,HLOOKUP($A344,'Z-scores'!$C$2:$UD$20,12,FALSE)&lt;-2),"",'Total-corrected counts'!N344),"")</f>
        <v>8.7517767023122097</v>
      </c>
      <c r="O344">
        <f>IFERROR(IF(OR(HLOOKUP($A344,'Z-scores'!$C$2:$UD$20,13,FALSE)&gt;2,HLOOKUP($A344,'Z-scores'!$C$2:$UD$20,13,FALSE)&lt;-2),"",'Total-corrected counts'!O344),"")</f>
        <v>39.162474293000734</v>
      </c>
      <c r="P344">
        <f>IFERROR(IF(OR(HLOOKUP($A344,'Z-scores'!$C$2:$UD$20,14,FALSE)&gt;2,HLOOKUP($A344,'Z-scores'!$C$2:$UD$20,14,FALSE)&lt;-2),"",'Total-corrected counts'!P344),"")</f>
        <v>9.6117313553139549</v>
      </c>
      <c r="Q344">
        <f>IFERROR(IF(OR(HLOOKUP($A344,'Z-scores'!$C$2:$UD$20,15,FALSE)&gt;2,HLOOKUP($A344,'Z-scores'!$C$2:$UD$20,15,FALSE)&lt;-2),"",'Total-corrected counts'!Q344),"")</f>
        <v>0</v>
      </c>
      <c r="R344">
        <f>IFERROR(IF(OR(HLOOKUP($A344,'Z-scores'!$C$2:$UD$20,16,FALSE)&gt;2,HLOOKUP($A344,'Z-scores'!$C$2:$UD$20,16,FALSE)&lt;-2),"",'Total-corrected counts'!R344),"")</f>
        <v>20.571753707944406</v>
      </c>
      <c r="S344">
        <f>IFERROR(IF(OR(HLOOKUP($A344,'Z-scores'!$C$2:$UD$20,17,FALSE)&gt;2,HLOOKUP($A344,'Z-scores'!$C$2:$UD$20,17,FALSE)&lt;-2),"",'Total-corrected counts'!S344),"")</f>
        <v>1.3896895889450194</v>
      </c>
      <c r="T344">
        <f>IFERROR(IF(OR(HLOOKUP($A344,'Z-scores'!$C$2:$UD$20,18,FALSE)&gt;2,HLOOKUP($A344,'Z-scores'!$C$2:$UD$20,18,FALSE)&lt;-2),"",'Total-corrected counts'!T344),"")</f>
        <v>23.238711827945906</v>
      </c>
      <c r="U344">
        <f>IFERROR(IF(OR(HLOOKUP($A344,'Z-scores'!$C$2:$UD$20,19,FALSE)&gt;2,HLOOKUP($A344,'Z-scores'!$C$2:$UD$20,19,FALSE)&lt;-2),"",'Total-corrected counts'!U344),"")</f>
        <v>20.38248070021654</v>
      </c>
      <c r="V344">
        <f t="shared" si="20"/>
        <v>1</v>
      </c>
      <c r="W344">
        <f t="shared" si="21"/>
        <v>0.21251989168554447</v>
      </c>
      <c r="X344">
        <f t="shared" si="22"/>
        <v>24.01355484486702</v>
      </c>
      <c r="Y344">
        <f t="shared" si="23"/>
        <v>15.388577271959846</v>
      </c>
    </row>
    <row r="345" spans="1:25" x14ac:dyDescent="0.25">
      <c r="A345">
        <v>352</v>
      </c>
      <c r="B345" t="s">
        <v>759</v>
      </c>
      <c r="C345">
        <v>21100</v>
      </c>
      <c r="D345">
        <v>714</v>
      </c>
      <c r="E345" t="str">
        <f>IFERROR(IF(OR(HLOOKUP($A345,'Z-scores'!$C$2:$UD$20,3,FALSE)&gt;2,HLOOKUP(A345,'Z-scores'!$C$2:$UD$20,3,FALSE)&lt;-2),"",'Total-corrected counts'!E345),"")</f>
        <v/>
      </c>
      <c r="F345" t="str">
        <f>IFERROR(IF(OR(HLOOKUP($A345,'Z-scores'!$C$2:$UD$20,4,FALSE)&gt;2,HLOOKUP($A345,'Z-scores'!$C$2:$UD$20,4,FALSE)&lt;-2),"",'Total-corrected counts'!F345),"")</f>
        <v/>
      </c>
      <c r="G345" t="str">
        <f>IFERROR(IF(OR(HLOOKUP($A345,'Z-scores'!$C$2:$UD$20,5,FALSE)&gt;2,HLOOKUP($A345,'Z-scores'!$C$2:$UD$20,5,FALSE)&lt;-2),"",'Total-corrected counts'!G345),"")</f>
        <v/>
      </c>
      <c r="H345" t="str">
        <f>IFERROR(IF(OR(HLOOKUP($A345,'Z-scores'!$C$2:$UD$20,6,FALSE)&gt;2,HLOOKUP($A345,'Z-scores'!$C$2:$UD$20,6,FALSE)&lt;-2),"",'Total-corrected counts'!H345),"")</f>
        <v/>
      </c>
      <c r="I345" t="str">
        <f>IFERROR(IF(OR(HLOOKUP($A345,'Z-scores'!$C$2:$UD$20,7,FALSE)&gt;2,HLOOKUP($A345,'Z-scores'!$C$2:$UD$20,7,FALSE)&lt;-2),"",'Total-corrected counts'!I345),"")</f>
        <v/>
      </c>
      <c r="J345" t="str">
        <f>IFERROR(IF(OR(HLOOKUP($A345,'Z-scores'!$C$2:$UD$20,8,FALSE)&gt;2,HLOOKUP($A345,'Z-scores'!$C$2:$UD$20,8,FALSE)&lt;-2),"",'Total-corrected counts'!J345),"")</f>
        <v/>
      </c>
      <c r="K345" t="str">
        <f>IFERROR(IF(OR(HLOOKUP($A345,'Z-scores'!$C$2:$UD$20,9,FALSE)&gt;2,HLOOKUP($A345,'Z-scores'!$C$2:$UD$20,9,FALSE)&lt;-2),"",'Total-corrected counts'!K345),"")</f>
        <v/>
      </c>
      <c r="L345" t="str">
        <f>IFERROR(IF(OR(HLOOKUP($A345,'Z-scores'!$C$2:$UD$20,10,FALSE)&gt;2,HLOOKUP($A345,'Z-scores'!$C$2:$UD$20,10,FALSE)&lt;-2),"",'Total-corrected counts'!L345),"")</f>
        <v/>
      </c>
      <c r="M345" t="str">
        <f>IFERROR(IF(OR(HLOOKUP($A345,'Z-scores'!$C$2:$UD$20,11,FALSE)&gt;2,HLOOKUP($A345,'Z-scores'!$C$2:$UD$20,11,FALSE)&lt;-2),"",'Total-corrected counts'!M345),"")</f>
        <v/>
      </c>
      <c r="N345" t="str">
        <f>IFERROR(IF(OR(HLOOKUP($A345,'Z-scores'!$C$2:$UD$20,12,FALSE)&gt;2,HLOOKUP($A345,'Z-scores'!$C$2:$UD$20,12,FALSE)&lt;-2),"",'Total-corrected counts'!N345),"")</f>
        <v/>
      </c>
      <c r="O345" t="str">
        <f>IFERROR(IF(OR(HLOOKUP($A345,'Z-scores'!$C$2:$UD$20,13,FALSE)&gt;2,HLOOKUP($A345,'Z-scores'!$C$2:$UD$20,13,FALSE)&lt;-2),"",'Total-corrected counts'!O345),"")</f>
        <v/>
      </c>
      <c r="P345" t="str">
        <f>IFERROR(IF(OR(HLOOKUP($A345,'Z-scores'!$C$2:$UD$20,14,FALSE)&gt;2,HLOOKUP($A345,'Z-scores'!$C$2:$UD$20,14,FALSE)&lt;-2),"",'Total-corrected counts'!P345),"")</f>
        <v/>
      </c>
      <c r="Q345" t="str">
        <f>IFERROR(IF(OR(HLOOKUP($A345,'Z-scores'!$C$2:$UD$20,15,FALSE)&gt;2,HLOOKUP($A345,'Z-scores'!$C$2:$UD$20,15,FALSE)&lt;-2),"",'Total-corrected counts'!Q345),"")</f>
        <v/>
      </c>
      <c r="R345" t="str">
        <f>IFERROR(IF(OR(HLOOKUP($A345,'Z-scores'!$C$2:$UD$20,16,FALSE)&gt;2,HLOOKUP($A345,'Z-scores'!$C$2:$UD$20,16,FALSE)&lt;-2),"",'Total-corrected counts'!R345),"")</f>
        <v/>
      </c>
      <c r="S345" t="str">
        <f>IFERROR(IF(OR(HLOOKUP($A345,'Z-scores'!$C$2:$UD$20,17,FALSE)&gt;2,HLOOKUP($A345,'Z-scores'!$C$2:$UD$20,17,FALSE)&lt;-2),"",'Total-corrected counts'!S345),"")</f>
        <v/>
      </c>
      <c r="T345" t="str">
        <f>IFERROR(IF(OR(HLOOKUP($A345,'Z-scores'!$C$2:$UD$20,18,FALSE)&gt;2,HLOOKUP($A345,'Z-scores'!$C$2:$UD$20,18,FALSE)&lt;-2),"",'Total-corrected counts'!T345),"")</f>
        <v/>
      </c>
      <c r="U345" t="str">
        <f>IFERROR(IF(OR(HLOOKUP($A345,'Z-scores'!$C$2:$UD$20,19,FALSE)&gt;2,HLOOKUP($A345,'Z-scores'!$C$2:$UD$20,19,FALSE)&lt;-2),"",'Total-corrected counts'!U345),"")</f>
        <v/>
      </c>
      <c r="V345">
        <f t="shared" si="20"/>
        <v>1</v>
      </c>
      <c r="W345" t="str">
        <f t="shared" si="21"/>
        <v/>
      </c>
      <c r="X345" t="str">
        <f t="shared" si="22"/>
        <v/>
      </c>
      <c r="Y345" t="str">
        <f t="shared" si="23"/>
        <v/>
      </c>
    </row>
    <row r="346" spans="1:25" x14ac:dyDescent="0.25">
      <c r="A346">
        <v>353</v>
      </c>
      <c r="B346" t="s">
        <v>760</v>
      </c>
      <c r="C346">
        <v>3500</v>
      </c>
      <c r="D346">
        <v>322</v>
      </c>
      <c r="E346" t="str">
        <f>IFERROR(IF(OR(HLOOKUP($A346,'Z-scores'!$C$2:$UD$20,3,FALSE)&gt;2,HLOOKUP(A346,'Z-scores'!$C$2:$UD$20,3,FALSE)&lt;-2),"",'Total-corrected counts'!E346),"")</f>
        <v/>
      </c>
      <c r="F346" t="str">
        <f>IFERROR(IF(OR(HLOOKUP($A346,'Z-scores'!$C$2:$UD$20,4,FALSE)&gt;2,HLOOKUP($A346,'Z-scores'!$C$2:$UD$20,4,FALSE)&lt;-2),"",'Total-corrected counts'!F346),"")</f>
        <v/>
      </c>
      <c r="G346" t="str">
        <f>IFERROR(IF(OR(HLOOKUP($A346,'Z-scores'!$C$2:$UD$20,5,FALSE)&gt;2,HLOOKUP($A346,'Z-scores'!$C$2:$UD$20,5,FALSE)&lt;-2),"",'Total-corrected counts'!G346),"")</f>
        <v/>
      </c>
      <c r="H346" t="str">
        <f>IFERROR(IF(OR(HLOOKUP($A346,'Z-scores'!$C$2:$UD$20,6,FALSE)&gt;2,HLOOKUP($A346,'Z-scores'!$C$2:$UD$20,6,FALSE)&lt;-2),"",'Total-corrected counts'!H346),"")</f>
        <v/>
      </c>
      <c r="I346" t="str">
        <f>IFERROR(IF(OR(HLOOKUP($A346,'Z-scores'!$C$2:$UD$20,7,FALSE)&gt;2,HLOOKUP($A346,'Z-scores'!$C$2:$UD$20,7,FALSE)&lt;-2),"",'Total-corrected counts'!I346),"")</f>
        <v/>
      </c>
      <c r="J346" t="str">
        <f>IFERROR(IF(OR(HLOOKUP($A346,'Z-scores'!$C$2:$UD$20,8,FALSE)&gt;2,HLOOKUP($A346,'Z-scores'!$C$2:$UD$20,8,FALSE)&lt;-2),"",'Total-corrected counts'!J346),"")</f>
        <v/>
      </c>
      <c r="K346" t="str">
        <f>IFERROR(IF(OR(HLOOKUP($A346,'Z-scores'!$C$2:$UD$20,9,FALSE)&gt;2,HLOOKUP($A346,'Z-scores'!$C$2:$UD$20,9,FALSE)&lt;-2),"",'Total-corrected counts'!K346),"")</f>
        <v/>
      </c>
      <c r="L346" t="str">
        <f>IFERROR(IF(OR(HLOOKUP($A346,'Z-scores'!$C$2:$UD$20,10,FALSE)&gt;2,HLOOKUP($A346,'Z-scores'!$C$2:$UD$20,10,FALSE)&lt;-2),"",'Total-corrected counts'!L346),"")</f>
        <v/>
      </c>
      <c r="M346" t="str">
        <f>IFERROR(IF(OR(HLOOKUP($A346,'Z-scores'!$C$2:$UD$20,11,FALSE)&gt;2,HLOOKUP($A346,'Z-scores'!$C$2:$UD$20,11,FALSE)&lt;-2),"",'Total-corrected counts'!M346),"")</f>
        <v/>
      </c>
      <c r="N346" t="str">
        <f>IFERROR(IF(OR(HLOOKUP($A346,'Z-scores'!$C$2:$UD$20,12,FALSE)&gt;2,HLOOKUP($A346,'Z-scores'!$C$2:$UD$20,12,FALSE)&lt;-2),"",'Total-corrected counts'!N346),"")</f>
        <v/>
      </c>
      <c r="O346" t="str">
        <f>IFERROR(IF(OR(HLOOKUP($A346,'Z-scores'!$C$2:$UD$20,13,FALSE)&gt;2,HLOOKUP($A346,'Z-scores'!$C$2:$UD$20,13,FALSE)&lt;-2),"",'Total-corrected counts'!O346),"")</f>
        <v/>
      </c>
      <c r="P346" t="str">
        <f>IFERROR(IF(OR(HLOOKUP($A346,'Z-scores'!$C$2:$UD$20,14,FALSE)&gt;2,HLOOKUP($A346,'Z-scores'!$C$2:$UD$20,14,FALSE)&lt;-2),"",'Total-corrected counts'!P346),"")</f>
        <v/>
      </c>
      <c r="Q346" t="str">
        <f>IFERROR(IF(OR(HLOOKUP($A346,'Z-scores'!$C$2:$UD$20,15,FALSE)&gt;2,HLOOKUP($A346,'Z-scores'!$C$2:$UD$20,15,FALSE)&lt;-2),"",'Total-corrected counts'!Q346),"")</f>
        <v/>
      </c>
      <c r="R346" t="str">
        <f>IFERROR(IF(OR(HLOOKUP($A346,'Z-scores'!$C$2:$UD$20,16,FALSE)&gt;2,HLOOKUP($A346,'Z-scores'!$C$2:$UD$20,16,FALSE)&lt;-2),"",'Total-corrected counts'!R346),"")</f>
        <v/>
      </c>
      <c r="S346" t="str">
        <f>IFERROR(IF(OR(HLOOKUP($A346,'Z-scores'!$C$2:$UD$20,17,FALSE)&gt;2,HLOOKUP($A346,'Z-scores'!$C$2:$UD$20,17,FALSE)&lt;-2),"",'Total-corrected counts'!S346),"")</f>
        <v/>
      </c>
      <c r="T346" t="str">
        <f>IFERROR(IF(OR(HLOOKUP($A346,'Z-scores'!$C$2:$UD$20,18,FALSE)&gt;2,HLOOKUP($A346,'Z-scores'!$C$2:$UD$20,18,FALSE)&lt;-2),"",'Total-corrected counts'!T346),"")</f>
        <v/>
      </c>
      <c r="U346" t="str">
        <f>IFERROR(IF(OR(HLOOKUP($A346,'Z-scores'!$C$2:$UD$20,19,FALSE)&gt;2,HLOOKUP($A346,'Z-scores'!$C$2:$UD$20,19,FALSE)&lt;-2),"",'Total-corrected counts'!U346),"")</f>
        <v/>
      </c>
      <c r="V346">
        <f t="shared" si="20"/>
        <v>1</v>
      </c>
      <c r="W346" t="str">
        <f t="shared" si="21"/>
        <v/>
      </c>
      <c r="X346" t="str">
        <f t="shared" si="22"/>
        <v/>
      </c>
      <c r="Y346" t="str">
        <f t="shared" si="23"/>
        <v/>
      </c>
    </row>
    <row r="347" spans="1:25" x14ac:dyDescent="0.25">
      <c r="A347">
        <v>354</v>
      </c>
      <c r="B347" t="s">
        <v>189</v>
      </c>
      <c r="C347">
        <v>89400</v>
      </c>
      <c r="D347">
        <v>1065</v>
      </c>
      <c r="E347" t="str">
        <f>IFERROR(IF(OR(HLOOKUP($A347,'Z-scores'!$C$2:$UD$20,3,FALSE)&gt;2,HLOOKUP(A347,'Z-scores'!$C$2:$UD$20,3,FALSE)&lt;-2),"",'Total-corrected counts'!E347),"")</f>
        <v/>
      </c>
      <c r="F347">
        <f>IFERROR(IF(OR(HLOOKUP($A347,'Z-scores'!$C$2:$UD$20,4,FALSE)&gt;2,HLOOKUP($A347,'Z-scores'!$C$2:$UD$20,4,FALSE)&lt;-2),"",'Total-corrected counts'!F347),"")</f>
        <v>209.00392759058559</v>
      </c>
      <c r="G347">
        <f>IFERROR(IF(OR(HLOOKUP($A347,'Z-scores'!$C$2:$UD$20,5,FALSE)&gt;2,HLOOKUP($A347,'Z-scores'!$C$2:$UD$20,5,FALSE)&lt;-2),"",'Total-corrected counts'!G347),"")</f>
        <v>165.15506202884069</v>
      </c>
      <c r="H347">
        <f>IFERROR(IF(OR(HLOOKUP($A347,'Z-scores'!$C$2:$UD$20,6,FALSE)&gt;2,HLOOKUP($A347,'Z-scores'!$C$2:$UD$20,6,FALSE)&lt;-2),"",'Total-corrected counts'!H347),"")</f>
        <v>134.32909791351534</v>
      </c>
      <c r="I347">
        <f>IFERROR(IF(OR(HLOOKUP($A347,'Z-scores'!$C$2:$UD$20,7,FALSE)&gt;2,HLOOKUP($A347,'Z-scores'!$C$2:$UD$20,7,FALSE)&lt;-2),"",'Total-corrected counts'!I347),"")</f>
        <v>149.22469284784157</v>
      </c>
      <c r="J347">
        <f>IFERROR(IF(OR(HLOOKUP($A347,'Z-scores'!$C$2:$UD$20,8,FALSE)&gt;2,HLOOKUP($A347,'Z-scores'!$C$2:$UD$20,8,FALSE)&lt;-2),"",'Total-corrected counts'!J347),"")</f>
        <v>101.90899390755018</v>
      </c>
      <c r="K347">
        <f>IFERROR(IF(OR(HLOOKUP($A347,'Z-scores'!$C$2:$UD$20,9,FALSE)&gt;2,HLOOKUP($A347,'Z-scores'!$C$2:$UD$20,9,FALSE)&lt;-2),"",'Total-corrected counts'!K347),"")</f>
        <v>24.367021573108868</v>
      </c>
      <c r="L347">
        <f>IFERROR(IF(OR(HLOOKUP($A347,'Z-scores'!$C$2:$UD$20,10,FALSE)&gt;2,HLOOKUP($A347,'Z-scores'!$C$2:$UD$20,10,FALSE)&lt;-2),"",'Total-corrected counts'!L347),"")</f>
        <v>47.943526124635532</v>
      </c>
      <c r="M347">
        <f>IFERROR(IF(OR(HLOOKUP($A347,'Z-scores'!$C$2:$UD$20,11,FALSE)&gt;2,HLOOKUP($A347,'Z-scores'!$C$2:$UD$20,11,FALSE)&lt;-2),"",'Total-corrected counts'!M347),"")</f>
        <v>50.896048759944449</v>
      </c>
      <c r="N347">
        <f>IFERROR(IF(OR(HLOOKUP($A347,'Z-scores'!$C$2:$UD$20,12,FALSE)&gt;2,HLOOKUP($A347,'Z-scores'!$C$2:$UD$20,12,FALSE)&lt;-2),"",'Total-corrected counts'!N347),"")</f>
        <v>115.4959599782626</v>
      </c>
      <c r="O347">
        <f>IFERROR(IF(OR(HLOOKUP($A347,'Z-scores'!$C$2:$UD$20,13,FALSE)&gt;2,HLOOKUP($A347,'Z-scores'!$C$2:$UD$20,13,FALSE)&lt;-2),"",'Total-corrected counts'!O347),"")</f>
        <v>137.85446717059284</v>
      </c>
      <c r="P347">
        <f>IFERROR(IF(OR(HLOOKUP($A347,'Z-scores'!$C$2:$UD$20,14,FALSE)&gt;2,HLOOKUP($A347,'Z-scores'!$C$2:$UD$20,14,FALSE)&lt;-2),"",'Total-corrected counts'!P347),"")</f>
        <v>76.090380191200367</v>
      </c>
      <c r="Q347">
        <f>IFERROR(IF(OR(HLOOKUP($A347,'Z-scores'!$C$2:$UD$20,15,FALSE)&gt;2,HLOOKUP($A347,'Z-scores'!$C$2:$UD$20,15,FALSE)&lt;-2),"",'Total-corrected counts'!Q347),"")</f>
        <v>262.93772573737624</v>
      </c>
      <c r="R347">
        <f>IFERROR(IF(OR(HLOOKUP($A347,'Z-scores'!$C$2:$UD$20,16,FALSE)&gt;2,HLOOKUP($A347,'Z-scores'!$C$2:$UD$20,16,FALSE)&lt;-2),"",'Total-corrected counts'!R347),"")</f>
        <v>80.455832236426915</v>
      </c>
      <c r="S347">
        <f>IFERROR(IF(OR(HLOOKUP($A347,'Z-scores'!$C$2:$UD$20,17,FALSE)&gt;2,HLOOKUP($A347,'Z-scores'!$C$2:$UD$20,17,FALSE)&lt;-2),"",'Total-corrected counts'!S347),"")</f>
        <v>56.656993124293614</v>
      </c>
      <c r="T347">
        <f>IFERROR(IF(OR(HLOOKUP($A347,'Z-scores'!$C$2:$UD$20,18,FALSE)&gt;2,HLOOKUP($A347,'Z-scores'!$C$2:$UD$20,18,FALSE)&lt;-2),"",'Total-corrected counts'!T347),"")</f>
        <v>39.681926038181928</v>
      </c>
      <c r="U347">
        <f>IFERROR(IF(OR(HLOOKUP($A347,'Z-scores'!$C$2:$UD$20,19,FALSE)&gt;2,HLOOKUP($A347,'Z-scores'!$C$2:$UD$20,19,FALSE)&lt;-2),"",'Total-corrected counts'!U347),"")</f>
        <v>211.61849134059182</v>
      </c>
      <c r="V347">
        <f t="shared" si="20"/>
        <v>1</v>
      </c>
      <c r="W347">
        <f t="shared" si="21"/>
        <v>0.73914669699608404</v>
      </c>
      <c r="X347">
        <f t="shared" si="22"/>
        <v>110.35354634325279</v>
      </c>
      <c r="Y347">
        <f t="shared" si="23"/>
        <v>122.5989719771158</v>
      </c>
    </row>
    <row r="348" spans="1:25" x14ac:dyDescent="0.25">
      <c r="A348">
        <v>355</v>
      </c>
      <c r="B348" t="s">
        <v>761</v>
      </c>
      <c r="C348">
        <v>24500</v>
      </c>
      <c r="D348">
        <v>111</v>
      </c>
      <c r="E348" t="str">
        <f>IFERROR(IF(OR(HLOOKUP($A348,'Z-scores'!$C$2:$UD$20,3,FALSE)&gt;2,HLOOKUP(A348,'Z-scores'!$C$2:$UD$20,3,FALSE)&lt;-2),"",'Total-corrected counts'!E348),"")</f>
        <v/>
      </c>
      <c r="F348" t="str">
        <f>IFERROR(IF(OR(HLOOKUP($A348,'Z-scores'!$C$2:$UD$20,4,FALSE)&gt;2,HLOOKUP($A348,'Z-scores'!$C$2:$UD$20,4,FALSE)&lt;-2),"",'Total-corrected counts'!F348),"")</f>
        <v/>
      </c>
      <c r="G348" t="str">
        <f>IFERROR(IF(OR(HLOOKUP($A348,'Z-scores'!$C$2:$UD$20,5,FALSE)&gt;2,HLOOKUP($A348,'Z-scores'!$C$2:$UD$20,5,FALSE)&lt;-2),"",'Total-corrected counts'!G348),"")</f>
        <v/>
      </c>
      <c r="H348" t="str">
        <f>IFERROR(IF(OR(HLOOKUP($A348,'Z-scores'!$C$2:$UD$20,6,FALSE)&gt;2,HLOOKUP($A348,'Z-scores'!$C$2:$UD$20,6,FALSE)&lt;-2),"",'Total-corrected counts'!H348),"")</f>
        <v/>
      </c>
      <c r="I348" t="str">
        <f>IFERROR(IF(OR(HLOOKUP($A348,'Z-scores'!$C$2:$UD$20,7,FALSE)&gt;2,HLOOKUP($A348,'Z-scores'!$C$2:$UD$20,7,FALSE)&lt;-2),"",'Total-corrected counts'!I348),"")</f>
        <v/>
      </c>
      <c r="J348" t="str">
        <f>IFERROR(IF(OR(HLOOKUP($A348,'Z-scores'!$C$2:$UD$20,8,FALSE)&gt;2,HLOOKUP($A348,'Z-scores'!$C$2:$UD$20,8,FALSE)&lt;-2),"",'Total-corrected counts'!J348),"")</f>
        <v/>
      </c>
      <c r="K348" t="str">
        <f>IFERROR(IF(OR(HLOOKUP($A348,'Z-scores'!$C$2:$UD$20,9,FALSE)&gt;2,HLOOKUP($A348,'Z-scores'!$C$2:$UD$20,9,FALSE)&lt;-2),"",'Total-corrected counts'!K348),"")</f>
        <v/>
      </c>
      <c r="L348" t="str">
        <f>IFERROR(IF(OR(HLOOKUP($A348,'Z-scores'!$C$2:$UD$20,10,FALSE)&gt;2,HLOOKUP($A348,'Z-scores'!$C$2:$UD$20,10,FALSE)&lt;-2),"",'Total-corrected counts'!L348),"")</f>
        <v/>
      </c>
      <c r="M348" t="str">
        <f>IFERROR(IF(OR(HLOOKUP($A348,'Z-scores'!$C$2:$UD$20,11,FALSE)&gt;2,HLOOKUP($A348,'Z-scores'!$C$2:$UD$20,11,FALSE)&lt;-2),"",'Total-corrected counts'!M348),"")</f>
        <v/>
      </c>
      <c r="N348" t="str">
        <f>IFERROR(IF(OR(HLOOKUP($A348,'Z-scores'!$C$2:$UD$20,12,FALSE)&gt;2,HLOOKUP($A348,'Z-scores'!$C$2:$UD$20,12,FALSE)&lt;-2),"",'Total-corrected counts'!N348),"")</f>
        <v/>
      </c>
      <c r="O348" t="str">
        <f>IFERROR(IF(OR(HLOOKUP($A348,'Z-scores'!$C$2:$UD$20,13,FALSE)&gt;2,HLOOKUP($A348,'Z-scores'!$C$2:$UD$20,13,FALSE)&lt;-2),"",'Total-corrected counts'!O348),"")</f>
        <v/>
      </c>
      <c r="P348" t="str">
        <f>IFERROR(IF(OR(HLOOKUP($A348,'Z-scores'!$C$2:$UD$20,14,FALSE)&gt;2,HLOOKUP($A348,'Z-scores'!$C$2:$UD$20,14,FALSE)&lt;-2),"",'Total-corrected counts'!P348),"")</f>
        <v/>
      </c>
      <c r="Q348" t="str">
        <f>IFERROR(IF(OR(HLOOKUP($A348,'Z-scores'!$C$2:$UD$20,15,FALSE)&gt;2,HLOOKUP($A348,'Z-scores'!$C$2:$UD$20,15,FALSE)&lt;-2),"",'Total-corrected counts'!Q348),"")</f>
        <v/>
      </c>
      <c r="R348" t="str">
        <f>IFERROR(IF(OR(HLOOKUP($A348,'Z-scores'!$C$2:$UD$20,16,FALSE)&gt;2,HLOOKUP($A348,'Z-scores'!$C$2:$UD$20,16,FALSE)&lt;-2),"",'Total-corrected counts'!R348),"")</f>
        <v/>
      </c>
      <c r="S348" t="str">
        <f>IFERROR(IF(OR(HLOOKUP($A348,'Z-scores'!$C$2:$UD$20,17,FALSE)&gt;2,HLOOKUP($A348,'Z-scores'!$C$2:$UD$20,17,FALSE)&lt;-2),"",'Total-corrected counts'!S348),"")</f>
        <v/>
      </c>
      <c r="T348" t="str">
        <f>IFERROR(IF(OR(HLOOKUP($A348,'Z-scores'!$C$2:$UD$20,18,FALSE)&gt;2,HLOOKUP($A348,'Z-scores'!$C$2:$UD$20,18,FALSE)&lt;-2),"",'Total-corrected counts'!T348),"")</f>
        <v/>
      </c>
      <c r="U348" t="str">
        <f>IFERROR(IF(OR(HLOOKUP($A348,'Z-scores'!$C$2:$UD$20,19,FALSE)&gt;2,HLOOKUP($A348,'Z-scores'!$C$2:$UD$20,19,FALSE)&lt;-2),"",'Total-corrected counts'!U348),"")</f>
        <v/>
      </c>
      <c r="V348">
        <f t="shared" si="20"/>
        <v>1</v>
      </c>
      <c r="W348" t="str">
        <f t="shared" si="21"/>
        <v/>
      </c>
      <c r="X348" t="str">
        <f t="shared" si="22"/>
        <v/>
      </c>
      <c r="Y348" t="str">
        <f t="shared" si="23"/>
        <v/>
      </c>
    </row>
    <row r="349" spans="1:25" x14ac:dyDescent="0.25">
      <c r="A349">
        <v>356</v>
      </c>
      <c r="B349" t="s">
        <v>190</v>
      </c>
      <c r="C349">
        <v>77600</v>
      </c>
      <c r="D349">
        <v>290</v>
      </c>
      <c r="E349" t="str">
        <f>IFERROR(IF(OR(HLOOKUP($A349,'Z-scores'!$C$2:$UD$20,3,FALSE)&gt;2,HLOOKUP(A349,'Z-scores'!$C$2:$UD$20,3,FALSE)&lt;-2),"",'Total-corrected counts'!E349),"")</f>
        <v/>
      </c>
      <c r="F349">
        <f>IFERROR(IF(OR(HLOOKUP($A349,'Z-scores'!$C$2:$UD$20,4,FALSE)&gt;2,HLOOKUP($A349,'Z-scores'!$C$2:$UD$20,4,FALSE)&lt;-2),"",'Total-corrected counts'!F349),"")</f>
        <v>8.2029878562967784E-3</v>
      </c>
      <c r="G349">
        <f>IFERROR(IF(OR(HLOOKUP($A349,'Z-scores'!$C$2:$UD$20,5,FALSE)&gt;2,HLOOKUP($A349,'Z-scores'!$C$2:$UD$20,5,FALSE)&lt;-2),"",'Total-corrected counts'!G349),"")</f>
        <v>4.0291549653291216E-2</v>
      </c>
      <c r="H349">
        <f>IFERROR(IF(OR(HLOOKUP($A349,'Z-scores'!$C$2:$UD$20,6,FALSE)&gt;2,HLOOKUP($A349,'Z-scores'!$C$2:$UD$20,6,FALSE)&lt;-2),"",'Total-corrected counts'!H349),"")</f>
        <v>2.0940931913352008E-2</v>
      </c>
      <c r="I349">
        <f>IFERROR(IF(OR(HLOOKUP($A349,'Z-scores'!$C$2:$UD$20,7,FALSE)&gt;2,HLOOKUP($A349,'Z-scores'!$C$2:$UD$20,7,FALSE)&lt;-2),"",'Total-corrected counts'!I349),"")</f>
        <v>0.32015860164573834</v>
      </c>
      <c r="J349">
        <f>IFERROR(IF(OR(HLOOKUP($A349,'Z-scores'!$C$2:$UD$20,8,FALSE)&gt;2,HLOOKUP($A349,'Z-scores'!$C$2:$UD$20,8,FALSE)&lt;-2),"",'Total-corrected counts'!J349),"")</f>
        <v>0.28598420972701327</v>
      </c>
      <c r="K349">
        <f>IFERROR(IF(OR(HLOOKUP($A349,'Z-scores'!$C$2:$UD$20,9,FALSE)&gt;2,HLOOKUP($A349,'Z-scores'!$C$2:$UD$20,9,FALSE)&lt;-2),"",'Total-corrected counts'!K349),"")</f>
        <v>0.51730865711578133</v>
      </c>
      <c r="L349">
        <f>IFERROR(IF(OR(HLOOKUP($A349,'Z-scores'!$C$2:$UD$20,10,FALSE)&gt;2,HLOOKUP($A349,'Z-scores'!$C$2:$UD$20,10,FALSE)&lt;-2),"",'Total-corrected counts'!L349),"")</f>
        <v>0.39688349440923454</v>
      </c>
      <c r="M349">
        <f>IFERROR(IF(OR(HLOOKUP($A349,'Z-scores'!$C$2:$UD$20,11,FALSE)&gt;2,HLOOKUP($A349,'Z-scores'!$C$2:$UD$20,11,FALSE)&lt;-2),"",'Total-corrected counts'!M349),"")</f>
        <v>3.2253516324426142E-2</v>
      </c>
      <c r="N349">
        <f>IFERROR(IF(OR(HLOOKUP($A349,'Z-scores'!$C$2:$UD$20,12,FALSE)&gt;2,HLOOKUP($A349,'Z-scores'!$C$2:$UD$20,12,FALSE)&lt;-2),"",'Total-corrected counts'!N349),"")</f>
        <v>4.5820820430953979E-2</v>
      </c>
      <c r="O349">
        <f>IFERROR(IF(OR(HLOOKUP($A349,'Z-scores'!$C$2:$UD$20,13,FALSE)&gt;2,HLOOKUP($A349,'Z-scores'!$C$2:$UD$20,13,FALSE)&lt;-2),"",'Total-corrected counts'!O349),"")</f>
        <v>0.20528580664028911</v>
      </c>
      <c r="P349">
        <f>IFERROR(IF(OR(HLOOKUP($A349,'Z-scores'!$C$2:$UD$20,14,FALSE)&gt;2,HLOOKUP($A349,'Z-scores'!$C$2:$UD$20,14,FALSE)&lt;-2),"",'Total-corrected counts'!P349),"")</f>
        <v>1.1069090355830655</v>
      </c>
      <c r="Q349">
        <f>IFERROR(IF(OR(HLOOKUP($A349,'Z-scores'!$C$2:$UD$20,15,FALSE)&gt;2,HLOOKUP($A349,'Z-scores'!$C$2:$UD$20,15,FALSE)&lt;-2),"",'Total-corrected counts'!Q349),"")</f>
        <v>0</v>
      </c>
      <c r="R349">
        <f>IFERROR(IF(OR(HLOOKUP($A349,'Z-scores'!$C$2:$UD$20,16,FALSE)&gt;2,HLOOKUP($A349,'Z-scores'!$C$2:$UD$20,16,FALSE)&lt;-2),"",'Total-corrected counts'!R349),"")</f>
        <v>0.37264766163592322</v>
      </c>
      <c r="S349">
        <f>IFERROR(IF(OR(HLOOKUP($A349,'Z-scores'!$C$2:$UD$20,17,FALSE)&gt;2,HLOOKUP($A349,'Z-scores'!$C$2:$UD$20,17,FALSE)&lt;-2),"",'Total-corrected counts'!S349),"")</f>
        <v>1.6285424870449445E-2</v>
      </c>
      <c r="T349">
        <f>IFERROR(IF(OR(HLOOKUP($A349,'Z-scores'!$C$2:$UD$20,18,FALSE)&gt;2,HLOOKUP($A349,'Z-scores'!$C$2:$UD$20,18,FALSE)&lt;-2),"",'Total-corrected counts'!T349),"")</f>
        <v>0.29209471428841433</v>
      </c>
      <c r="U349">
        <f>IFERROR(IF(OR(HLOOKUP($A349,'Z-scores'!$C$2:$UD$20,19,FALSE)&gt;2,HLOOKUP($A349,'Z-scores'!$C$2:$UD$20,19,FALSE)&lt;-2),"",'Total-corrected counts'!U349),"")</f>
        <v>9.9807761572276013E-2</v>
      </c>
      <c r="V349">
        <f t="shared" si="20"/>
        <v>1</v>
      </c>
      <c r="W349">
        <f t="shared" si="21"/>
        <v>0.66774859282970556</v>
      </c>
      <c r="X349">
        <f t="shared" si="22"/>
        <v>0.20275299358064172</v>
      </c>
      <c r="Y349">
        <f t="shared" si="23"/>
        <v>0.26735640312767145</v>
      </c>
    </row>
    <row r="350" spans="1:25" x14ac:dyDescent="0.25">
      <c r="A350">
        <v>357</v>
      </c>
      <c r="B350" t="s">
        <v>762</v>
      </c>
      <c r="C350">
        <v>98900</v>
      </c>
      <c r="D350">
        <v>848</v>
      </c>
      <c r="E350" t="str">
        <f>IFERROR(IF(OR(HLOOKUP($A350,'Z-scores'!$C$2:$UD$20,3,FALSE)&gt;2,HLOOKUP(A350,'Z-scores'!$C$2:$UD$20,3,FALSE)&lt;-2),"",'Total-corrected counts'!E350),"")</f>
        <v/>
      </c>
      <c r="F350" t="str">
        <f>IFERROR(IF(OR(HLOOKUP($A350,'Z-scores'!$C$2:$UD$20,4,FALSE)&gt;2,HLOOKUP($A350,'Z-scores'!$C$2:$UD$20,4,FALSE)&lt;-2),"",'Total-corrected counts'!F350),"")</f>
        <v/>
      </c>
      <c r="G350" t="str">
        <f>IFERROR(IF(OR(HLOOKUP($A350,'Z-scores'!$C$2:$UD$20,5,FALSE)&gt;2,HLOOKUP($A350,'Z-scores'!$C$2:$UD$20,5,FALSE)&lt;-2),"",'Total-corrected counts'!G350),"")</f>
        <v/>
      </c>
      <c r="H350" t="str">
        <f>IFERROR(IF(OR(HLOOKUP($A350,'Z-scores'!$C$2:$UD$20,6,FALSE)&gt;2,HLOOKUP($A350,'Z-scores'!$C$2:$UD$20,6,FALSE)&lt;-2),"",'Total-corrected counts'!H350),"")</f>
        <v/>
      </c>
      <c r="I350" t="str">
        <f>IFERROR(IF(OR(HLOOKUP($A350,'Z-scores'!$C$2:$UD$20,7,FALSE)&gt;2,HLOOKUP($A350,'Z-scores'!$C$2:$UD$20,7,FALSE)&lt;-2),"",'Total-corrected counts'!I350),"")</f>
        <v/>
      </c>
      <c r="J350" t="str">
        <f>IFERROR(IF(OR(HLOOKUP($A350,'Z-scores'!$C$2:$UD$20,8,FALSE)&gt;2,HLOOKUP($A350,'Z-scores'!$C$2:$UD$20,8,FALSE)&lt;-2),"",'Total-corrected counts'!J350),"")</f>
        <v/>
      </c>
      <c r="K350" t="str">
        <f>IFERROR(IF(OR(HLOOKUP($A350,'Z-scores'!$C$2:$UD$20,9,FALSE)&gt;2,HLOOKUP($A350,'Z-scores'!$C$2:$UD$20,9,FALSE)&lt;-2),"",'Total-corrected counts'!K350),"")</f>
        <v/>
      </c>
      <c r="L350" t="str">
        <f>IFERROR(IF(OR(HLOOKUP($A350,'Z-scores'!$C$2:$UD$20,10,FALSE)&gt;2,HLOOKUP($A350,'Z-scores'!$C$2:$UD$20,10,FALSE)&lt;-2),"",'Total-corrected counts'!L350),"")</f>
        <v/>
      </c>
      <c r="M350" t="str">
        <f>IFERROR(IF(OR(HLOOKUP($A350,'Z-scores'!$C$2:$UD$20,11,FALSE)&gt;2,HLOOKUP($A350,'Z-scores'!$C$2:$UD$20,11,FALSE)&lt;-2),"",'Total-corrected counts'!M350),"")</f>
        <v/>
      </c>
      <c r="N350" t="str">
        <f>IFERROR(IF(OR(HLOOKUP($A350,'Z-scores'!$C$2:$UD$20,12,FALSE)&gt;2,HLOOKUP($A350,'Z-scores'!$C$2:$UD$20,12,FALSE)&lt;-2),"",'Total-corrected counts'!N350),"")</f>
        <v/>
      </c>
      <c r="O350" t="str">
        <f>IFERROR(IF(OR(HLOOKUP($A350,'Z-scores'!$C$2:$UD$20,13,FALSE)&gt;2,HLOOKUP($A350,'Z-scores'!$C$2:$UD$20,13,FALSE)&lt;-2),"",'Total-corrected counts'!O350),"")</f>
        <v/>
      </c>
      <c r="P350" t="str">
        <f>IFERROR(IF(OR(HLOOKUP($A350,'Z-scores'!$C$2:$UD$20,14,FALSE)&gt;2,HLOOKUP($A350,'Z-scores'!$C$2:$UD$20,14,FALSE)&lt;-2),"",'Total-corrected counts'!P350),"")</f>
        <v/>
      </c>
      <c r="Q350" t="str">
        <f>IFERROR(IF(OR(HLOOKUP($A350,'Z-scores'!$C$2:$UD$20,15,FALSE)&gt;2,HLOOKUP($A350,'Z-scores'!$C$2:$UD$20,15,FALSE)&lt;-2),"",'Total-corrected counts'!Q350),"")</f>
        <v/>
      </c>
      <c r="R350" t="str">
        <f>IFERROR(IF(OR(HLOOKUP($A350,'Z-scores'!$C$2:$UD$20,16,FALSE)&gt;2,HLOOKUP($A350,'Z-scores'!$C$2:$UD$20,16,FALSE)&lt;-2),"",'Total-corrected counts'!R350),"")</f>
        <v/>
      </c>
      <c r="S350" t="str">
        <f>IFERROR(IF(OR(HLOOKUP($A350,'Z-scores'!$C$2:$UD$20,17,FALSE)&gt;2,HLOOKUP($A350,'Z-scores'!$C$2:$UD$20,17,FALSE)&lt;-2),"",'Total-corrected counts'!S350),"")</f>
        <v/>
      </c>
      <c r="T350" t="str">
        <f>IFERROR(IF(OR(HLOOKUP($A350,'Z-scores'!$C$2:$UD$20,18,FALSE)&gt;2,HLOOKUP($A350,'Z-scores'!$C$2:$UD$20,18,FALSE)&lt;-2),"",'Total-corrected counts'!T350),"")</f>
        <v/>
      </c>
      <c r="U350" t="str">
        <f>IFERROR(IF(OR(HLOOKUP($A350,'Z-scores'!$C$2:$UD$20,19,FALSE)&gt;2,HLOOKUP($A350,'Z-scores'!$C$2:$UD$20,19,FALSE)&lt;-2),"",'Total-corrected counts'!U350),"")</f>
        <v/>
      </c>
      <c r="V350">
        <f t="shared" si="20"/>
        <v>1</v>
      </c>
      <c r="W350" t="str">
        <f t="shared" si="21"/>
        <v/>
      </c>
      <c r="X350" t="str">
        <f t="shared" si="22"/>
        <v/>
      </c>
      <c r="Y350" t="str">
        <f t="shared" si="23"/>
        <v/>
      </c>
    </row>
    <row r="351" spans="1:25" x14ac:dyDescent="0.25">
      <c r="A351">
        <v>358</v>
      </c>
      <c r="B351" t="s">
        <v>191</v>
      </c>
      <c r="C351">
        <v>89300</v>
      </c>
      <c r="D351">
        <v>1117</v>
      </c>
      <c r="E351" t="str">
        <f>IFERROR(IF(OR(HLOOKUP($A351,'Z-scores'!$C$2:$UD$20,3,FALSE)&gt;2,HLOOKUP(A351,'Z-scores'!$C$2:$UD$20,3,FALSE)&lt;-2),"",'Total-corrected counts'!E351),"")</f>
        <v/>
      </c>
      <c r="F351">
        <f>IFERROR(IF(OR(HLOOKUP($A351,'Z-scores'!$C$2:$UD$20,4,FALSE)&gt;2,HLOOKUP($A351,'Z-scores'!$C$2:$UD$20,4,FALSE)&lt;-2),"",'Total-corrected counts'!F351),"")</f>
        <v>0.41014939281483886</v>
      </c>
      <c r="G351">
        <f>IFERROR(IF(OR(HLOOKUP($A351,'Z-scores'!$C$2:$UD$20,5,FALSE)&gt;2,HLOOKUP($A351,'Z-scores'!$C$2:$UD$20,5,FALSE)&lt;-2),"",'Total-corrected counts'!G351),"")</f>
        <v>1.3296211385586103</v>
      </c>
      <c r="H351">
        <f>IFERROR(IF(OR(HLOOKUP($A351,'Z-scores'!$C$2:$UD$20,6,FALSE)&gt;2,HLOOKUP($A351,'Z-scores'!$C$2:$UD$20,6,FALSE)&lt;-2),"",'Total-corrected counts'!H351),"")</f>
        <v>1.3960621275568005E-2</v>
      </c>
      <c r="I351">
        <f>IFERROR(IF(OR(HLOOKUP($A351,'Z-scores'!$C$2:$UD$20,7,FALSE)&gt;2,HLOOKUP($A351,'Z-scores'!$C$2:$UD$20,7,FALSE)&lt;-2),"",'Total-corrected counts'!I351),"")</f>
        <v>4.987085910250924</v>
      </c>
      <c r="J351">
        <f>IFERROR(IF(OR(HLOOKUP($A351,'Z-scores'!$C$2:$UD$20,8,FALSE)&gt;2,HLOOKUP($A351,'Z-scores'!$C$2:$UD$20,8,FALSE)&lt;-2),"",'Total-corrected counts'!J351),"")</f>
        <v>4.5510935444488494</v>
      </c>
      <c r="K351">
        <f>IFERROR(IF(OR(HLOOKUP($A351,'Z-scores'!$C$2:$UD$20,9,FALSE)&gt;2,HLOOKUP($A351,'Z-scores'!$C$2:$UD$20,9,FALSE)&lt;-2),"",'Total-corrected counts'!K351),"")</f>
        <v>0.99894085512012931</v>
      </c>
      <c r="L351">
        <f>IFERROR(IF(OR(HLOOKUP($A351,'Z-scores'!$C$2:$UD$20,10,FALSE)&gt;2,HLOOKUP($A351,'Z-scores'!$C$2:$UD$20,10,FALSE)&lt;-2),"",'Total-corrected counts'!L351),"")</f>
        <v>0.74525900616845153</v>
      </c>
      <c r="M351">
        <f>IFERROR(IF(OR(HLOOKUP($A351,'Z-scores'!$C$2:$UD$20,11,FALSE)&gt;2,HLOOKUP($A351,'Z-scores'!$C$2:$UD$20,11,FALSE)&lt;-2),"",'Total-corrected counts'!M351),"")</f>
        <v>0.71418500432657872</v>
      </c>
      <c r="N351">
        <f>IFERROR(IF(OR(HLOOKUP($A351,'Z-scores'!$C$2:$UD$20,12,FALSE)&gt;2,HLOOKUP($A351,'Z-scores'!$C$2:$UD$20,12,FALSE)&lt;-2),"",'Total-corrected counts'!N351),"")</f>
        <v>0.43987987613715823</v>
      </c>
      <c r="O351">
        <f>IFERROR(IF(OR(HLOOKUP($A351,'Z-scores'!$C$2:$UD$20,13,FALSE)&gt;2,HLOOKUP($A351,'Z-scores'!$C$2:$UD$20,13,FALSE)&lt;-2),"",'Total-corrected counts'!O351),"")</f>
        <v>0.64951083084550487</v>
      </c>
      <c r="P351">
        <f>IFERROR(IF(OR(HLOOKUP($A351,'Z-scores'!$C$2:$UD$20,14,FALSE)&gt;2,HLOOKUP($A351,'Z-scores'!$C$2:$UD$20,14,FALSE)&lt;-2),"",'Total-corrected counts'!P351),"")</f>
        <v>0.26070058367014282</v>
      </c>
      <c r="Q351">
        <f>IFERROR(IF(OR(HLOOKUP($A351,'Z-scores'!$C$2:$UD$20,15,FALSE)&gt;2,HLOOKUP($A351,'Z-scores'!$C$2:$UD$20,15,FALSE)&lt;-2),"",'Total-corrected counts'!Q351),"")</f>
        <v>0.26327901334727088</v>
      </c>
      <c r="R351">
        <f>IFERROR(IF(OR(HLOOKUP($A351,'Z-scores'!$C$2:$UD$20,16,FALSE)&gt;2,HLOOKUP($A351,'Z-scores'!$C$2:$UD$20,16,FALSE)&lt;-2),"",'Total-corrected counts'!R351),"")</f>
        <v>3.2496478880293949</v>
      </c>
      <c r="S351">
        <f>IFERROR(IF(OR(HLOOKUP($A351,'Z-scores'!$C$2:$UD$20,17,FALSE)&gt;2,HLOOKUP($A351,'Z-scores'!$C$2:$UD$20,17,FALSE)&lt;-2),"",'Total-corrected counts'!S351),"")</f>
        <v>8.1427124352247221E-2</v>
      </c>
      <c r="T351">
        <f>IFERROR(IF(OR(HLOOKUP($A351,'Z-scores'!$C$2:$UD$20,18,FALSE)&gt;2,HLOOKUP($A351,'Z-scores'!$C$2:$UD$20,18,FALSE)&lt;-2),"",'Total-corrected counts'!T351),"")</f>
        <v>0.90205720589069138</v>
      </c>
      <c r="U351">
        <f>IFERROR(IF(OR(HLOOKUP($A351,'Z-scores'!$C$2:$UD$20,19,FALSE)&gt;2,HLOOKUP($A351,'Z-scores'!$C$2:$UD$20,19,FALSE)&lt;-2),"",'Total-corrected counts'!U351),"")</f>
        <v>4.5824780965358034</v>
      </c>
      <c r="V351">
        <f t="shared" si="20"/>
        <v>1</v>
      </c>
      <c r="W351">
        <f t="shared" si="21"/>
        <v>0.65212133370668535</v>
      </c>
      <c r="X351">
        <f t="shared" si="22"/>
        <v>1.7187869341204935</v>
      </c>
      <c r="Y351">
        <f t="shared" si="23"/>
        <v>1.3036225773510268</v>
      </c>
    </row>
    <row r="352" spans="1:25" x14ac:dyDescent="0.25">
      <c r="A352">
        <v>359</v>
      </c>
      <c r="B352" t="s">
        <v>763</v>
      </c>
      <c r="C352">
        <v>53000</v>
      </c>
      <c r="D352">
        <v>351</v>
      </c>
      <c r="E352" t="str">
        <f>IFERROR(IF(OR(HLOOKUP($A352,'Z-scores'!$C$2:$UD$20,3,FALSE)&gt;2,HLOOKUP(A352,'Z-scores'!$C$2:$UD$20,3,FALSE)&lt;-2),"",'Total-corrected counts'!E352),"")</f>
        <v/>
      </c>
      <c r="F352" t="str">
        <f>IFERROR(IF(OR(HLOOKUP($A352,'Z-scores'!$C$2:$UD$20,4,FALSE)&gt;2,HLOOKUP($A352,'Z-scores'!$C$2:$UD$20,4,FALSE)&lt;-2),"",'Total-corrected counts'!F352),"")</f>
        <v/>
      </c>
      <c r="G352" t="str">
        <f>IFERROR(IF(OR(HLOOKUP($A352,'Z-scores'!$C$2:$UD$20,5,FALSE)&gt;2,HLOOKUP($A352,'Z-scores'!$C$2:$UD$20,5,FALSE)&lt;-2),"",'Total-corrected counts'!G352),"")</f>
        <v/>
      </c>
      <c r="H352" t="str">
        <f>IFERROR(IF(OR(HLOOKUP($A352,'Z-scores'!$C$2:$UD$20,6,FALSE)&gt;2,HLOOKUP($A352,'Z-scores'!$C$2:$UD$20,6,FALSE)&lt;-2),"",'Total-corrected counts'!H352),"")</f>
        <v/>
      </c>
      <c r="I352" t="str">
        <f>IFERROR(IF(OR(HLOOKUP($A352,'Z-scores'!$C$2:$UD$20,7,FALSE)&gt;2,HLOOKUP($A352,'Z-scores'!$C$2:$UD$20,7,FALSE)&lt;-2),"",'Total-corrected counts'!I352),"")</f>
        <v/>
      </c>
      <c r="J352" t="str">
        <f>IFERROR(IF(OR(HLOOKUP($A352,'Z-scores'!$C$2:$UD$20,8,FALSE)&gt;2,HLOOKUP($A352,'Z-scores'!$C$2:$UD$20,8,FALSE)&lt;-2),"",'Total-corrected counts'!J352),"")</f>
        <v/>
      </c>
      <c r="K352" t="str">
        <f>IFERROR(IF(OR(HLOOKUP($A352,'Z-scores'!$C$2:$UD$20,9,FALSE)&gt;2,HLOOKUP($A352,'Z-scores'!$C$2:$UD$20,9,FALSE)&lt;-2),"",'Total-corrected counts'!K352),"")</f>
        <v/>
      </c>
      <c r="L352" t="str">
        <f>IFERROR(IF(OR(HLOOKUP($A352,'Z-scores'!$C$2:$UD$20,10,FALSE)&gt;2,HLOOKUP($A352,'Z-scores'!$C$2:$UD$20,10,FALSE)&lt;-2),"",'Total-corrected counts'!L352),"")</f>
        <v/>
      </c>
      <c r="M352" t="str">
        <f>IFERROR(IF(OR(HLOOKUP($A352,'Z-scores'!$C$2:$UD$20,11,FALSE)&gt;2,HLOOKUP($A352,'Z-scores'!$C$2:$UD$20,11,FALSE)&lt;-2),"",'Total-corrected counts'!M352),"")</f>
        <v/>
      </c>
      <c r="N352" t="str">
        <f>IFERROR(IF(OR(HLOOKUP($A352,'Z-scores'!$C$2:$UD$20,12,FALSE)&gt;2,HLOOKUP($A352,'Z-scores'!$C$2:$UD$20,12,FALSE)&lt;-2),"",'Total-corrected counts'!N352),"")</f>
        <v/>
      </c>
      <c r="O352" t="str">
        <f>IFERROR(IF(OR(HLOOKUP($A352,'Z-scores'!$C$2:$UD$20,13,FALSE)&gt;2,HLOOKUP($A352,'Z-scores'!$C$2:$UD$20,13,FALSE)&lt;-2),"",'Total-corrected counts'!O352),"")</f>
        <v/>
      </c>
      <c r="P352" t="str">
        <f>IFERROR(IF(OR(HLOOKUP($A352,'Z-scores'!$C$2:$UD$20,14,FALSE)&gt;2,HLOOKUP($A352,'Z-scores'!$C$2:$UD$20,14,FALSE)&lt;-2),"",'Total-corrected counts'!P352),"")</f>
        <v/>
      </c>
      <c r="Q352" t="str">
        <f>IFERROR(IF(OR(HLOOKUP($A352,'Z-scores'!$C$2:$UD$20,15,FALSE)&gt;2,HLOOKUP($A352,'Z-scores'!$C$2:$UD$20,15,FALSE)&lt;-2),"",'Total-corrected counts'!Q352),"")</f>
        <v/>
      </c>
      <c r="R352" t="str">
        <f>IFERROR(IF(OR(HLOOKUP($A352,'Z-scores'!$C$2:$UD$20,16,FALSE)&gt;2,HLOOKUP($A352,'Z-scores'!$C$2:$UD$20,16,FALSE)&lt;-2),"",'Total-corrected counts'!R352),"")</f>
        <v/>
      </c>
      <c r="S352" t="str">
        <f>IFERROR(IF(OR(HLOOKUP($A352,'Z-scores'!$C$2:$UD$20,17,FALSE)&gt;2,HLOOKUP($A352,'Z-scores'!$C$2:$UD$20,17,FALSE)&lt;-2),"",'Total-corrected counts'!S352),"")</f>
        <v/>
      </c>
      <c r="T352" t="str">
        <f>IFERROR(IF(OR(HLOOKUP($A352,'Z-scores'!$C$2:$UD$20,18,FALSE)&gt;2,HLOOKUP($A352,'Z-scores'!$C$2:$UD$20,18,FALSE)&lt;-2),"",'Total-corrected counts'!T352),"")</f>
        <v/>
      </c>
      <c r="U352" t="str">
        <f>IFERROR(IF(OR(HLOOKUP($A352,'Z-scores'!$C$2:$UD$20,19,FALSE)&gt;2,HLOOKUP($A352,'Z-scores'!$C$2:$UD$20,19,FALSE)&lt;-2),"",'Total-corrected counts'!U352),"")</f>
        <v/>
      </c>
      <c r="V352">
        <f t="shared" si="20"/>
        <v>1</v>
      </c>
      <c r="W352" t="str">
        <f t="shared" si="21"/>
        <v/>
      </c>
      <c r="X352" t="str">
        <f t="shared" si="22"/>
        <v/>
      </c>
      <c r="Y352" t="str">
        <f t="shared" si="23"/>
        <v/>
      </c>
    </row>
    <row r="353" spans="1:25" x14ac:dyDescent="0.25">
      <c r="A353">
        <v>360</v>
      </c>
      <c r="B353" t="s">
        <v>764</v>
      </c>
      <c r="C353">
        <v>33300</v>
      </c>
      <c r="D353">
        <v>814</v>
      </c>
      <c r="E353" t="str">
        <f>IFERROR(IF(OR(HLOOKUP($A353,'Z-scores'!$C$2:$UD$20,3,FALSE)&gt;2,HLOOKUP(A353,'Z-scores'!$C$2:$UD$20,3,FALSE)&lt;-2),"",'Total-corrected counts'!E353),"")</f>
        <v/>
      </c>
      <c r="F353" t="str">
        <f>IFERROR(IF(OR(HLOOKUP($A353,'Z-scores'!$C$2:$UD$20,4,FALSE)&gt;2,HLOOKUP($A353,'Z-scores'!$C$2:$UD$20,4,FALSE)&lt;-2),"",'Total-corrected counts'!F353),"")</f>
        <v/>
      </c>
      <c r="G353" t="str">
        <f>IFERROR(IF(OR(HLOOKUP($A353,'Z-scores'!$C$2:$UD$20,5,FALSE)&gt;2,HLOOKUP($A353,'Z-scores'!$C$2:$UD$20,5,FALSE)&lt;-2),"",'Total-corrected counts'!G353),"")</f>
        <v/>
      </c>
      <c r="H353" t="str">
        <f>IFERROR(IF(OR(HLOOKUP($A353,'Z-scores'!$C$2:$UD$20,6,FALSE)&gt;2,HLOOKUP($A353,'Z-scores'!$C$2:$UD$20,6,FALSE)&lt;-2),"",'Total-corrected counts'!H353),"")</f>
        <v/>
      </c>
      <c r="I353" t="str">
        <f>IFERROR(IF(OR(HLOOKUP($A353,'Z-scores'!$C$2:$UD$20,7,FALSE)&gt;2,HLOOKUP($A353,'Z-scores'!$C$2:$UD$20,7,FALSE)&lt;-2),"",'Total-corrected counts'!I353),"")</f>
        <v/>
      </c>
      <c r="J353" t="str">
        <f>IFERROR(IF(OR(HLOOKUP($A353,'Z-scores'!$C$2:$UD$20,8,FALSE)&gt;2,HLOOKUP($A353,'Z-scores'!$C$2:$UD$20,8,FALSE)&lt;-2),"",'Total-corrected counts'!J353),"")</f>
        <v/>
      </c>
      <c r="K353" t="str">
        <f>IFERROR(IF(OR(HLOOKUP($A353,'Z-scores'!$C$2:$UD$20,9,FALSE)&gt;2,HLOOKUP($A353,'Z-scores'!$C$2:$UD$20,9,FALSE)&lt;-2),"",'Total-corrected counts'!K353),"")</f>
        <v/>
      </c>
      <c r="L353" t="str">
        <f>IFERROR(IF(OR(HLOOKUP($A353,'Z-scores'!$C$2:$UD$20,10,FALSE)&gt;2,HLOOKUP($A353,'Z-scores'!$C$2:$UD$20,10,FALSE)&lt;-2),"",'Total-corrected counts'!L353),"")</f>
        <v/>
      </c>
      <c r="M353" t="str">
        <f>IFERROR(IF(OR(HLOOKUP($A353,'Z-scores'!$C$2:$UD$20,11,FALSE)&gt;2,HLOOKUP($A353,'Z-scores'!$C$2:$UD$20,11,FALSE)&lt;-2),"",'Total-corrected counts'!M353),"")</f>
        <v/>
      </c>
      <c r="N353" t="str">
        <f>IFERROR(IF(OR(HLOOKUP($A353,'Z-scores'!$C$2:$UD$20,12,FALSE)&gt;2,HLOOKUP($A353,'Z-scores'!$C$2:$UD$20,12,FALSE)&lt;-2),"",'Total-corrected counts'!N353),"")</f>
        <v/>
      </c>
      <c r="O353" t="str">
        <f>IFERROR(IF(OR(HLOOKUP($A353,'Z-scores'!$C$2:$UD$20,13,FALSE)&gt;2,HLOOKUP($A353,'Z-scores'!$C$2:$UD$20,13,FALSE)&lt;-2),"",'Total-corrected counts'!O353),"")</f>
        <v/>
      </c>
      <c r="P353" t="str">
        <f>IFERROR(IF(OR(HLOOKUP($A353,'Z-scores'!$C$2:$UD$20,14,FALSE)&gt;2,HLOOKUP($A353,'Z-scores'!$C$2:$UD$20,14,FALSE)&lt;-2),"",'Total-corrected counts'!P353),"")</f>
        <v/>
      </c>
      <c r="Q353" t="str">
        <f>IFERROR(IF(OR(HLOOKUP($A353,'Z-scores'!$C$2:$UD$20,15,FALSE)&gt;2,HLOOKUP($A353,'Z-scores'!$C$2:$UD$20,15,FALSE)&lt;-2),"",'Total-corrected counts'!Q353),"")</f>
        <v/>
      </c>
      <c r="R353" t="str">
        <f>IFERROR(IF(OR(HLOOKUP($A353,'Z-scores'!$C$2:$UD$20,16,FALSE)&gt;2,HLOOKUP($A353,'Z-scores'!$C$2:$UD$20,16,FALSE)&lt;-2),"",'Total-corrected counts'!R353),"")</f>
        <v/>
      </c>
      <c r="S353" t="str">
        <f>IFERROR(IF(OR(HLOOKUP($A353,'Z-scores'!$C$2:$UD$20,17,FALSE)&gt;2,HLOOKUP($A353,'Z-scores'!$C$2:$UD$20,17,FALSE)&lt;-2),"",'Total-corrected counts'!S353),"")</f>
        <v/>
      </c>
      <c r="T353" t="str">
        <f>IFERROR(IF(OR(HLOOKUP($A353,'Z-scores'!$C$2:$UD$20,18,FALSE)&gt;2,HLOOKUP($A353,'Z-scores'!$C$2:$UD$20,18,FALSE)&lt;-2),"",'Total-corrected counts'!T353),"")</f>
        <v/>
      </c>
      <c r="U353" t="str">
        <f>IFERROR(IF(OR(HLOOKUP($A353,'Z-scores'!$C$2:$UD$20,19,FALSE)&gt;2,HLOOKUP($A353,'Z-scores'!$C$2:$UD$20,19,FALSE)&lt;-2),"",'Total-corrected counts'!U353),"")</f>
        <v/>
      </c>
      <c r="V353">
        <f t="shared" si="20"/>
        <v>1</v>
      </c>
      <c r="W353" t="str">
        <f t="shared" si="21"/>
        <v/>
      </c>
      <c r="X353" t="str">
        <f t="shared" si="22"/>
        <v/>
      </c>
      <c r="Y353" t="str">
        <f t="shared" si="23"/>
        <v/>
      </c>
    </row>
    <row r="354" spans="1:25" x14ac:dyDescent="0.25">
      <c r="A354">
        <v>361</v>
      </c>
      <c r="B354" t="s">
        <v>765</v>
      </c>
      <c r="C354">
        <v>7000</v>
      </c>
      <c r="D354">
        <v>322</v>
      </c>
      <c r="E354" t="str">
        <f>IFERROR(IF(OR(HLOOKUP($A354,'Z-scores'!$C$2:$UD$20,3,FALSE)&gt;2,HLOOKUP(A354,'Z-scores'!$C$2:$UD$20,3,FALSE)&lt;-2),"",'Total-corrected counts'!E354),"")</f>
        <v/>
      </c>
      <c r="F354" t="str">
        <f>IFERROR(IF(OR(HLOOKUP($A354,'Z-scores'!$C$2:$UD$20,4,FALSE)&gt;2,HLOOKUP($A354,'Z-scores'!$C$2:$UD$20,4,FALSE)&lt;-2),"",'Total-corrected counts'!F354),"")</f>
        <v/>
      </c>
      <c r="G354" t="str">
        <f>IFERROR(IF(OR(HLOOKUP($A354,'Z-scores'!$C$2:$UD$20,5,FALSE)&gt;2,HLOOKUP($A354,'Z-scores'!$C$2:$UD$20,5,FALSE)&lt;-2),"",'Total-corrected counts'!G354),"")</f>
        <v/>
      </c>
      <c r="H354" t="str">
        <f>IFERROR(IF(OR(HLOOKUP($A354,'Z-scores'!$C$2:$UD$20,6,FALSE)&gt;2,HLOOKUP($A354,'Z-scores'!$C$2:$UD$20,6,FALSE)&lt;-2),"",'Total-corrected counts'!H354),"")</f>
        <v/>
      </c>
      <c r="I354" t="str">
        <f>IFERROR(IF(OR(HLOOKUP($A354,'Z-scores'!$C$2:$UD$20,7,FALSE)&gt;2,HLOOKUP($A354,'Z-scores'!$C$2:$UD$20,7,FALSE)&lt;-2),"",'Total-corrected counts'!I354),"")</f>
        <v/>
      </c>
      <c r="J354" t="str">
        <f>IFERROR(IF(OR(HLOOKUP($A354,'Z-scores'!$C$2:$UD$20,8,FALSE)&gt;2,HLOOKUP($A354,'Z-scores'!$C$2:$UD$20,8,FALSE)&lt;-2),"",'Total-corrected counts'!J354),"")</f>
        <v/>
      </c>
      <c r="K354" t="str">
        <f>IFERROR(IF(OR(HLOOKUP($A354,'Z-scores'!$C$2:$UD$20,9,FALSE)&gt;2,HLOOKUP($A354,'Z-scores'!$C$2:$UD$20,9,FALSE)&lt;-2),"",'Total-corrected counts'!K354),"")</f>
        <v/>
      </c>
      <c r="L354" t="str">
        <f>IFERROR(IF(OR(HLOOKUP($A354,'Z-scores'!$C$2:$UD$20,10,FALSE)&gt;2,HLOOKUP($A354,'Z-scores'!$C$2:$UD$20,10,FALSE)&lt;-2),"",'Total-corrected counts'!L354),"")</f>
        <v/>
      </c>
      <c r="M354" t="str">
        <f>IFERROR(IF(OR(HLOOKUP($A354,'Z-scores'!$C$2:$UD$20,11,FALSE)&gt;2,HLOOKUP($A354,'Z-scores'!$C$2:$UD$20,11,FALSE)&lt;-2),"",'Total-corrected counts'!M354),"")</f>
        <v/>
      </c>
      <c r="N354" t="str">
        <f>IFERROR(IF(OR(HLOOKUP($A354,'Z-scores'!$C$2:$UD$20,12,FALSE)&gt;2,HLOOKUP($A354,'Z-scores'!$C$2:$UD$20,12,FALSE)&lt;-2),"",'Total-corrected counts'!N354),"")</f>
        <v/>
      </c>
      <c r="O354" t="str">
        <f>IFERROR(IF(OR(HLOOKUP($A354,'Z-scores'!$C$2:$UD$20,13,FALSE)&gt;2,HLOOKUP($A354,'Z-scores'!$C$2:$UD$20,13,FALSE)&lt;-2),"",'Total-corrected counts'!O354),"")</f>
        <v/>
      </c>
      <c r="P354" t="str">
        <f>IFERROR(IF(OR(HLOOKUP($A354,'Z-scores'!$C$2:$UD$20,14,FALSE)&gt;2,HLOOKUP($A354,'Z-scores'!$C$2:$UD$20,14,FALSE)&lt;-2),"",'Total-corrected counts'!P354),"")</f>
        <v/>
      </c>
      <c r="Q354" t="str">
        <f>IFERROR(IF(OR(HLOOKUP($A354,'Z-scores'!$C$2:$UD$20,15,FALSE)&gt;2,HLOOKUP($A354,'Z-scores'!$C$2:$UD$20,15,FALSE)&lt;-2),"",'Total-corrected counts'!Q354),"")</f>
        <v/>
      </c>
      <c r="R354" t="str">
        <f>IFERROR(IF(OR(HLOOKUP($A354,'Z-scores'!$C$2:$UD$20,16,FALSE)&gt;2,HLOOKUP($A354,'Z-scores'!$C$2:$UD$20,16,FALSE)&lt;-2),"",'Total-corrected counts'!R354),"")</f>
        <v/>
      </c>
      <c r="S354" t="str">
        <f>IFERROR(IF(OR(HLOOKUP($A354,'Z-scores'!$C$2:$UD$20,17,FALSE)&gt;2,HLOOKUP($A354,'Z-scores'!$C$2:$UD$20,17,FALSE)&lt;-2),"",'Total-corrected counts'!S354),"")</f>
        <v/>
      </c>
      <c r="T354" t="str">
        <f>IFERROR(IF(OR(HLOOKUP($A354,'Z-scores'!$C$2:$UD$20,18,FALSE)&gt;2,HLOOKUP($A354,'Z-scores'!$C$2:$UD$20,18,FALSE)&lt;-2),"",'Total-corrected counts'!T354),"")</f>
        <v/>
      </c>
      <c r="U354" t="str">
        <f>IFERROR(IF(OR(HLOOKUP($A354,'Z-scores'!$C$2:$UD$20,19,FALSE)&gt;2,HLOOKUP($A354,'Z-scores'!$C$2:$UD$20,19,FALSE)&lt;-2),"",'Total-corrected counts'!U354),"")</f>
        <v/>
      </c>
      <c r="V354">
        <f t="shared" si="20"/>
        <v>1</v>
      </c>
      <c r="W354" t="str">
        <f t="shared" si="21"/>
        <v/>
      </c>
      <c r="X354" t="str">
        <f t="shared" si="22"/>
        <v/>
      </c>
      <c r="Y354" t="str">
        <f t="shared" si="23"/>
        <v/>
      </c>
    </row>
    <row r="355" spans="1:25" x14ac:dyDescent="0.25">
      <c r="A355">
        <v>362</v>
      </c>
      <c r="B355" t="s">
        <v>192</v>
      </c>
      <c r="C355">
        <v>67300</v>
      </c>
      <c r="D355">
        <v>444</v>
      </c>
      <c r="E355">
        <f>IFERROR(IF(OR(HLOOKUP($A355,'Z-scores'!$C$2:$UD$20,3,FALSE)&gt;2,HLOOKUP(A355,'Z-scores'!$C$2:$UD$20,3,FALSE)&lt;-2),"",'Total-corrected counts'!E355),"")</f>
        <v>6.152597875616661</v>
      </c>
      <c r="F355">
        <f>IFERROR(IF(OR(HLOOKUP($A355,'Z-scores'!$C$2:$UD$20,4,FALSE)&gt;2,HLOOKUP($A355,'Z-scores'!$C$2:$UD$20,4,FALSE)&lt;-2),"",'Total-corrected counts'!F355),"")</f>
        <v>0.68905097992892927</v>
      </c>
      <c r="G355">
        <f>IFERROR(IF(OR(HLOOKUP($A355,'Z-scores'!$C$2:$UD$20,5,FALSE)&gt;2,HLOOKUP($A355,'Z-scores'!$C$2:$UD$20,5,FALSE)&lt;-2),"",'Total-corrected counts'!G355),"")</f>
        <v>0.68495634410595063</v>
      </c>
      <c r="H355">
        <f>IFERROR(IF(OR(HLOOKUP($A355,'Z-scores'!$C$2:$UD$20,6,FALSE)&gt;2,HLOOKUP($A355,'Z-scores'!$C$2:$UD$20,6,FALSE)&lt;-2),"",'Total-corrected counts'!H355),"")</f>
        <v>2.7921242551136011E-2</v>
      </c>
      <c r="I355">
        <f>IFERROR(IF(OR(HLOOKUP($A355,'Z-scores'!$C$2:$UD$20,7,FALSE)&gt;2,HLOOKUP($A355,'Z-scores'!$C$2:$UD$20,7,FALSE)&lt;-2),"",'Total-corrected counts'!I355),"")</f>
        <v>2.1856981458507136</v>
      </c>
      <c r="J355" t="str">
        <f>IFERROR(IF(OR(HLOOKUP($A355,'Z-scores'!$C$2:$UD$20,8,FALSE)&gt;2,HLOOKUP($A355,'Z-scores'!$C$2:$UD$20,8,FALSE)&lt;-2),"",'Total-corrected counts'!J355),"")</f>
        <v/>
      </c>
      <c r="K355">
        <f>IFERROR(IF(OR(HLOOKUP($A355,'Z-scores'!$C$2:$UD$20,9,FALSE)&gt;2,HLOOKUP($A355,'Z-scores'!$C$2:$UD$20,9,FALSE)&lt;-2),"",'Total-corrected counts'!K355),"")</f>
        <v>4.6111823401527401</v>
      </c>
      <c r="L355">
        <f>IFERROR(IF(OR(HLOOKUP($A355,'Z-scores'!$C$2:$UD$20,10,FALSE)&gt;2,HLOOKUP($A355,'Z-scores'!$C$2:$UD$20,10,FALSE)&lt;-2),"",'Total-corrected counts'!L355),"")</f>
        <v>1.3008958983413796</v>
      </c>
      <c r="M355">
        <f>IFERROR(IF(OR(HLOOKUP($A355,'Z-scores'!$C$2:$UD$20,11,FALSE)&gt;2,HLOOKUP($A355,'Z-scores'!$C$2:$UD$20,11,FALSE)&lt;-2),"",'Total-corrected counts'!M355),"")</f>
        <v>0.61281681016409673</v>
      </c>
      <c r="N355">
        <f>IFERROR(IF(OR(HLOOKUP($A355,'Z-scores'!$C$2:$UD$20,12,FALSE)&gt;2,HLOOKUP($A355,'Z-scores'!$C$2:$UD$20,12,FALSE)&lt;-2),"",'Total-corrected counts'!N355),"")</f>
        <v>3.9680830493206147</v>
      </c>
      <c r="O355" t="str">
        <f>IFERROR(IF(OR(HLOOKUP($A355,'Z-scores'!$C$2:$UD$20,13,FALSE)&gt;2,HLOOKUP($A355,'Z-scores'!$C$2:$UD$20,13,FALSE)&lt;-2),"",'Total-corrected counts'!O355),"")</f>
        <v/>
      </c>
      <c r="P355">
        <f>IFERROR(IF(OR(HLOOKUP($A355,'Z-scores'!$C$2:$UD$20,14,FALSE)&gt;2,HLOOKUP($A355,'Z-scores'!$C$2:$UD$20,14,FALSE)&lt;-2),"",'Total-corrected counts'!P355),"")</f>
        <v>2.1368900300831377E-2</v>
      </c>
      <c r="Q355">
        <f>IFERROR(IF(OR(HLOOKUP($A355,'Z-scores'!$C$2:$UD$20,15,FALSE)&gt;2,HLOOKUP($A355,'Z-scores'!$C$2:$UD$20,15,FALSE)&lt;-2),"",'Total-corrected counts'!Q355),"")</f>
        <v>0</v>
      </c>
      <c r="R355">
        <f>IFERROR(IF(OR(HLOOKUP($A355,'Z-scores'!$C$2:$UD$20,16,FALSE)&gt;2,HLOOKUP($A355,'Z-scores'!$C$2:$UD$20,16,FALSE)&lt;-2),"",'Total-corrected counts'!R355),"")</f>
        <v>5.0127120936187088</v>
      </c>
      <c r="S355">
        <f>IFERROR(IF(OR(HLOOKUP($A355,'Z-scores'!$C$2:$UD$20,17,FALSE)&gt;2,HLOOKUP($A355,'Z-scores'!$C$2:$UD$20,17,FALSE)&lt;-2),"",'Total-corrected counts'!S355),"")</f>
        <v>1.6285424870449445E-2</v>
      </c>
      <c r="T355">
        <f>IFERROR(IF(OR(HLOOKUP($A355,'Z-scores'!$C$2:$UD$20,18,FALSE)&gt;2,HLOOKUP($A355,'Z-scores'!$C$2:$UD$20,18,FALSE)&lt;-2),"",'Total-corrected counts'!T355),"")</f>
        <v>0.29209471428841433</v>
      </c>
      <c r="U355">
        <f>IFERROR(IF(OR(HLOOKUP($A355,'Z-scores'!$C$2:$UD$20,19,FALSE)&gt;2,HLOOKUP($A355,'Z-scores'!$C$2:$UD$20,19,FALSE)&lt;-2),"",'Total-corrected counts'!U355),"")</f>
        <v>10.766219846122468</v>
      </c>
      <c r="V355">
        <f t="shared" si="20"/>
        <v>1</v>
      </c>
      <c r="W355">
        <f t="shared" si="21"/>
        <v>0.6225925814616422</v>
      </c>
      <c r="X355">
        <f t="shared" si="22"/>
        <v>2.0331399545889512</v>
      </c>
      <c r="Y355">
        <f t="shared" si="23"/>
        <v>2.8681091469316411</v>
      </c>
    </row>
    <row r="356" spans="1:25" x14ac:dyDescent="0.25">
      <c r="A356">
        <v>363</v>
      </c>
      <c r="B356" t="s">
        <v>193</v>
      </c>
      <c r="C356">
        <v>20500</v>
      </c>
      <c r="D356">
        <v>972</v>
      </c>
      <c r="E356" t="str">
        <f>IFERROR(IF(OR(HLOOKUP($A356,'Z-scores'!$C$2:$UD$20,3,FALSE)&gt;2,HLOOKUP(A356,'Z-scores'!$C$2:$UD$20,3,FALSE)&lt;-2),"",'Total-corrected counts'!E356),"")</f>
        <v/>
      </c>
      <c r="F356">
        <f>IFERROR(IF(OR(HLOOKUP($A356,'Z-scores'!$C$2:$UD$20,4,FALSE)&gt;2,HLOOKUP($A356,'Z-scores'!$C$2:$UD$20,4,FALSE)&lt;-2),"",'Total-corrected counts'!F356),"")</f>
        <v>12.074798124468856</v>
      </c>
      <c r="G356" t="str">
        <f>IFERROR(IF(OR(HLOOKUP($A356,'Z-scores'!$C$2:$UD$20,5,FALSE)&gt;2,HLOOKUP($A356,'Z-scores'!$C$2:$UD$20,5,FALSE)&lt;-2),"",'Total-corrected counts'!G356),"")</f>
        <v/>
      </c>
      <c r="H356">
        <f>IFERROR(IF(OR(HLOOKUP($A356,'Z-scores'!$C$2:$UD$20,6,FALSE)&gt;2,HLOOKUP($A356,'Z-scores'!$C$2:$UD$20,6,FALSE)&lt;-2),"",'Total-corrected counts'!H356),"")</f>
        <v>5.3678588804558975</v>
      </c>
      <c r="I356">
        <f>IFERROR(IF(OR(HLOOKUP($A356,'Z-scores'!$C$2:$UD$20,7,FALSE)&gt;2,HLOOKUP($A356,'Z-scores'!$C$2:$UD$20,7,FALSE)&lt;-2),"",'Total-corrected counts'!I356),"")</f>
        <v>3.0599774041909993</v>
      </c>
      <c r="J356">
        <f>IFERROR(IF(OR(HLOOKUP($A356,'Z-scores'!$C$2:$UD$20,8,FALSE)&gt;2,HLOOKUP($A356,'Z-scores'!$C$2:$UD$20,8,FALSE)&lt;-2),"",'Total-corrected counts'!J356),"")</f>
        <v>4.3982399151119971</v>
      </c>
      <c r="K356">
        <f>IFERROR(IF(OR(HLOOKUP($A356,'Z-scores'!$C$2:$UD$20,9,FALSE)&gt;2,HLOOKUP($A356,'Z-scores'!$C$2:$UD$20,9,FALSE)&lt;-2),"",'Total-corrected counts'!K356),"")</f>
        <v>5.989185573331846</v>
      </c>
      <c r="L356">
        <f>IFERROR(IF(OR(HLOOKUP($A356,'Z-scores'!$C$2:$UD$20,10,FALSE)&gt;2,HLOOKUP($A356,'Z-scores'!$C$2:$UD$20,10,FALSE)&lt;-2),"",'Total-corrected counts'!L356),"")</f>
        <v>4.40981660454705E-3</v>
      </c>
      <c r="M356">
        <f>IFERROR(IF(OR(HLOOKUP($A356,'Z-scores'!$C$2:$UD$20,11,FALSE)&gt;2,HLOOKUP($A356,'Z-scores'!$C$2:$UD$20,11,FALSE)&lt;-2),"",'Total-corrected counts'!M356),"")</f>
        <v>2.3360761109262933</v>
      </c>
      <c r="N356">
        <f>IFERROR(IF(OR(HLOOKUP($A356,'Z-scores'!$C$2:$UD$20,12,FALSE)&gt;2,HLOOKUP($A356,'Z-scores'!$C$2:$UD$20,12,FALSE)&lt;-2),"",'Total-corrected counts'!N356),"")</f>
        <v>7.6887336683140779</v>
      </c>
      <c r="O356">
        <f>IFERROR(IF(OR(HLOOKUP($A356,'Z-scores'!$C$2:$UD$20,13,FALSE)&gt;2,HLOOKUP($A356,'Z-scores'!$C$2:$UD$20,13,FALSE)&lt;-2),"",'Total-corrected counts'!O356),"")</f>
        <v>3.4696666663301325</v>
      </c>
      <c r="P356">
        <f>IFERROR(IF(OR(HLOOKUP($A356,'Z-scores'!$C$2:$UD$20,14,FALSE)&gt;2,HLOOKUP($A356,'Z-scores'!$C$2:$UD$20,14,FALSE)&lt;-2),"",'Total-corrected counts'!P356),"")</f>
        <v>10.457939807226877</v>
      </c>
      <c r="Q356">
        <f>IFERROR(IF(OR(HLOOKUP($A356,'Z-scores'!$C$2:$UD$20,15,FALSE)&gt;2,HLOOKUP($A356,'Z-scores'!$C$2:$UD$20,15,FALSE)&lt;-2),"",'Total-corrected counts'!Q356),"")</f>
        <v>5.8506447410504633E-2</v>
      </c>
      <c r="R356">
        <f>IFERROR(IF(OR(HLOOKUP($A356,'Z-scores'!$C$2:$UD$20,16,FALSE)&gt;2,HLOOKUP($A356,'Z-scores'!$C$2:$UD$20,16,FALSE)&lt;-2),"",'Total-corrected counts'!R356),"")</f>
        <v>0</v>
      </c>
      <c r="S356">
        <f>IFERROR(IF(OR(HLOOKUP($A356,'Z-scores'!$C$2:$UD$20,17,FALSE)&gt;2,HLOOKUP($A356,'Z-scores'!$C$2:$UD$20,17,FALSE)&lt;-2),"",'Total-corrected counts'!S356),"")</f>
        <v>4.679345412775807</v>
      </c>
      <c r="T356">
        <f>IFERROR(IF(OR(HLOOKUP($A356,'Z-scores'!$C$2:$UD$20,18,FALSE)&gt;2,HLOOKUP($A356,'Z-scores'!$C$2:$UD$20,18,FALSE)&lt;-2),"",'Total-corrected counts'!T356),"")</f>
        <v>4.1666451891141456</v>
      </c>
      <c r="U356">
        <f>IFERROR(IF(OR(HLOOKUP($A356,'Z-scores'!$C$2:$UD$20,19,FALSE)&gt;2,HLOOKUP($A356,'Z-scores'!$C$2:$UD$20,19,FALSE)&lt;-2),"",'Total-corrected counts'!U356),"")</f>
        <v>7.1297457505760651</v>
      </c>
      <c r="V356">
        <f t="shared" si="20"/>
        <v>1</v>
      </c>
      <c r="W356">
        <f t="shared" si="21"/>
        <v>0.98339411823188894</v>
      </c>
      <c r="X356">
        <f t="shared" si="22"/>
        <v>4.7472208321557767</v>
      </c>
      <c r="Y356">
        <f t="shared" si="23"/>
        <v>4.706322867718451</v>
      </c>
    </row>
    <row r="357" spans="1:25" x14ac:dyDescent="0.25">
      <c r="A357">
        <v>364</v>
      </c>
      <c r="B357" t="s">
        <v>194</v>
      </c>
      <c r="C357">
        <v>77700</v>
      </c>
      <c r="D357">
        <v>290</v>
      </c>
      <c r="E357" t="str">
        <f>IFERROR(IF(OR(HLOOKUP($A357,'Z-scores'!$C$2:$UD$20,3,FALSE)&gt;2,HLOOKUP(A357,'Z-scores'!$C$2:$UD$20,3,FALSE)&lt;-2),"",'Total-corrected counts'!E357),"")</f>
        <v/>
      </c>
      <c r="F357">
        <f>IFERROR(IF(OR(HLOOKUP($A357,'Z-scores'!$C$2:$UD$20,4,FALSE)&gt;2,HLOOKUP($A357,'Z-scores'!$C$2:$UD$20,4,FALSE)&lt;-2),"",'Total-corrected counts'!F357),"")</f>
        <v>0.43475835638372923</v>
      </c>
      <c r="G357">
        <f>IFERROR(IF(OR(HLOOKUP($A357,'Z-scores'!$C$2:$UD$20,5,FALSE)&gt;2,HLOOKUP($A357,'Z-scores'!$C$2:$UD$20,5,FALSE)&lt;-2),"",'Total-corrected counts'!G357),"")</f>
        <v>1.2288922644253821</v>
      </c>
      <c r="H357">
        <f>IFERROR(IF(OR(HLOOKUP($A357,'Z-scores'!$C$2:$UD$20,6,FALSE)&gt;2,HLOOKUP($A357,'Z-scores'!$C$2:$UD$20,6,FALSE)&lt;-2),"",'Total-corrected counts'!H357),"")</f>
        <v>5.5842485102272021E-2</v>
      </c>
      <c r="I357">
        <f>IFERROR(IF(OR(HLOOKUP($A357,'Z-scores'!$C$2:$UD$20,7,FALSE)&gt;2,HLOOKUP($A357,'Z-scores'!$C$2:$UD$20,7,FALSE)&lt;-2),"",'Total-corrected counts'!I357),"")</f>
        <v>1.0466723515341445</v>
      </c>
      <c r="J357">
        <f>IFERROR(IF(OR(HLOOKUP($A357,'Z-scores'!$C$2:$UD$20,8,FALSE)&gt;2,HLOOKUP($A357,'Z-scores'!$C$2:$UD$20,8,FALSE)&lt;-2),"",'Total-corrected counts'!J357),"")</f>
        <v>0.65579137747746141</v>
      </c>
      <c r="K357">
        <f>IFERROR(IF(OR(HLOOKUP($A357,'Z-scores'!$C$2:$UD$20,9,FALSE)&gt;2,HLOOKUP($A357,'Z-scores'!$C$2:$UD$20,9,FALSE)&lt;-2),"",'Total-corrected counts'!K357),"")</f>
        <v>0.28987123028039463</v>
      </c>
      <c r="L357">
        <f>IFERROR(IF(OR(HLOOKUP($A357,'Z-scores'!$C$2:$UD$20,10,FALSE)&gt;2,HLOOKUP($A357,'Z-scores'!$C$2:$UD$20,10,FALSE)&lt;-2),"",'Total-corrected counts'!L357),"")</f>
        <v>1.6757303097278791</v>
      </c>
      <c r="M357">
        <f>IFERROR(IF(OR(HLOOKUP($A357,'Z-scores'!$C$2:$UD$20,11,FALSE)&gt;2,HLOOKUP($A357,'Z-scores'!$C$2:$UD$20,11,FALSE)&lt;-2),"",'Total-corrected counts'!M357),"")</f>
        <v>0.10136819416248216</v>
      </c>
      <c r="N357">
        <f>IFERROR(IF(OR(HLOOKUP($A357,'Z-scores'!$C$2:$UD$20,12,FALSE)&gt;2,HLOOKUP($A357,'Z-scores'!$C$2:$UD$20,12,FALSE)&lt;-2),"",'Total-corrected counts'!N357),"")</f>
        <v>0.16495495355143433</v>
      </c>
      <c r="O357">
        <f>IFERROR(IF(OR(HLOOKUP($A357,'Z-scores'!$C$2:$UD$20,13,FALSE)&gt;2,HLOOKUP($A357,'Z-scores'!$C$2:$UD$20,13,FALSE)&lt;-2),"",'Total-corrected counts'!O357),"")</f>
        <v>0.2389392175649267</v>
      </c>
      <c r="P357">
        <f>IFERROR(IF(OR(HLOOKUP($A357,'Z-scores'!$C$2:$UD$20,14,FALSE)&gt;2,HLOOKUP($A357,'Z-scores'!$C$2:$UD$20,14,FALSE)&lt;-2),"",'Total-corrected counts'!P357),"")</f>
        <v>1.7266071443071753</v>
      </c>
      <c r="Q357">
        <f>IFERROR(IF(OR(HLOOKUP($A357,'Z-scores'!$C$2:$UD$20,15,FALSE)&gt;2,HLOOKUP($A357,'Z-scores'!$C$2:$UD$20,15,FALSE)&lt;-2),"",'Total-corrected counts'!Q357),"")</f>
        <v>0</v>
      </c>
      <c r="R357">
        <f>IFERROR(IF(OR(HLOOKUP($A357,'Z-scores'!$C$2:$UD$20,16,FALSE)&gt;2,HLOOKUP($A357,'Z-scores'!$C$2:$UD$20,16,FALSE)&lt;-2),"",'Total-corrected counts'!R357),"")</f>
        <v>0.32456409239257833</v>
      </c>
      <c r="S357">
        <f>IFERROR(IF(OR(HLOOKUP($A357,'Z-scores'!$C$2:$UD$20,17,FALSE)&gt;2,HLOOKUP($A357,'Z-scores'!$C$2:$UD$20,17,FALSE)&lt;-2),"",'Total-corrected counts'!S357),"")</f>
        <v>1.0856949913632964E-2</v>
      </c>
      <c r="T357">
        <f>IFERROR(IF(OR(HLOOKUP($A357,'Z-scores'!$C$2:$UD$20,18,FALSE)&gt;2,HLOOKUP($A357,'Z-scores'!$C$2:$UD$20,18,FALSE)&lt;-2),"",'Total-corrected counts'!T357),"")</f>
        <v>1.0051494579924845</v>
      </c>
      <c r="U357">
        <f>IFERROR(IF(OR(HLOOKUP($A357,'Z-scores'!$C$2:$UD$20,19,FALSE)&gt;2,HLOOKUP($A357,'Z-scores'!$C$2:$UD$20,19,FALSE)&lt;-2),"",'Total-corrected counts'!U357),"")</f>
        <v>0.40790998207799756</v>
      </c>
      <c r="V357">
        <f t="shared" si="20"/>
        <v>1</v>
      </c>
      <c r="W357">
        <f t="shared" si="21"/>
        <v>0.50442850525287741</v>
      </c>
      <c r="X357">
        <f t="shared" si="22"/>
        <v>0.68611582113671821</v>
      </c>
      <c r="Y357">
        <f t="shared" si="23"/>
        <v>0.48487272472502874</v>
      </c>
    </row>
    <row r="358" spans="1:25" x14ac:dyDescent="0.25">
      <c r="A358">
        <v>365</v>
      </c>
      <c r="B358" t="s">
        <v>766</v>
      </c>
      <c r="C358">
        <v>108400</v>
      </c>
      <c r="D358">
        <v>896</v>
      </c>
      <c r="E358" t="str">
        <f>IFERROR(IF(OR(HLOOKUP($A358,'Z-scores'!$C$2:$UD$20,3,FALSE)&gt;2,HLOOKUP(A358,'Z-scores'!$C$2:$UD$20,3,FALSE)&lt;-2),"",'Total-corrected counts'!E358),"")</f>
        <v/>
      </c>
      <c r="F358" t="str">
        <f>IFERROR(IF(OR(HLOOKUP($A358,'Z-scores'!$C$2:$UD$20,4,FALSE)&gt;2,HLOOKUP($A358,'Z-scores'!$C$2:$UD$20,4,FALSE)&lt;-2),"",'Total-corrected counts'!F358),"")</f>
        <v/>
      </c>
      <c r="G358" t="str">
        <f>IFERROR(IF(OR(HLOOKUP($A358,'Z-scores'!$C$2:$UD$20,5,FALSE)&gt;2,HLOOKUP($A358,'Z-scores'!$C$2:$UD$20,5,FALSE)&lt;-2),"",'Total-corrected counts'!G358),"")</f>
        <v/>
      </c>
      <c r="H358" t="str">
        <f>IFERROR(IF(OR(HLOOKUP($A358,'Z-scores'!$C$2:$UD$20,6,FALSE)&gt;2,HLOOKUP($A358,'Z-scores'!$C$2:$UD$20,6,FALSE)&lt;-2),"",'Total-corrected counts'!H358),"")</f>
        <v/>
      </c>
      <c r="I358" t="str">
        <f>IFERROR(IF(OR(HLOOKUP($A358,'Z-scores'!$C$2:$UD$20,7,FALSE)&gt;2,HLOOKUP($A358,'Z-scores'!$C$2:$UD$20,7,FALSE)&lt;-2),"",'Total-corrected counts'!I358),"")</f>
        <v/>
      </c>
      <c r="J358" t="str">
        <f>IFERROR(IF(OR(HLOOKUP($A358,'Z-scores'!$C$2:$UD$20,8,FALSE)&gt;2,HLOOKUP($A358,'Z-scores'!$C$2:$UD$20,8,FALSE)&lt;-2),"",'Total-corrected counts'!J358),"")</f>
        <v/>
      </c>
      <c r="K358" t="str">
        <f>IFERROR(IF(OR(HLOOKUP($A358,'Z-scores'!$C$2:$UD$20,9,FALSE)&gt;2,HLOOKUP($A358,'Z-scores'!$C$2:$UD$20,9,FALSE)&lt;-2),"",'Total-corrected counts'!K358),"")</f>
        <v/>
      </c>
      <c r="L358" t="str">
        <f>IFERROR(IF(OR(HLOOKUP($A358,'Z-scores'!$C$2:$UD$20,10,FALSE)&gt;2,HLOOKUP($A358,'Z-scores'!$C$2:$UD$20,10,FALSE)&lt;-2),"",'Total-corrected counts'!L358),"")</f>
        <v/>
      </c>
      <c r="M358" t="str">
        <f>IFERROR(IF(OR(HLOOKUP($A358,'Z-scores'!$C$2:$UD$20,11,FALSE)&gt;2,HLOOKUP($A358,'Z-scores'!$C$2:$UD$20,11,FALSE)&lt;-2),"",'Total-corrected counts'!M358),"")</f>
        <v/>
      </c>
      <c r="N358" t="str">
        <f>IFERROR(IF(OR(HLOOKUP($A358,'Z-scores'!$C$2:$UD$20,12,FALSE)&gt;2,HLOOKUP($A358,'Z-scores'!$C$2:$UD$20,12,FALSE)&lt;-2),"",'Total-corrected counts'!N358),"")</f>
        <v/>
      </c>
      <c r="O358" t="str">
        <f>IFERROR(IF(OR(HLOOKUP($A358,'Z-scores'!$C$2:$UD$20,13,FALSE)&gt;2,HLOOKUP($A358,'Z-scores'!$C$2:$UD$20,13,FALSE)&lt;-2),"",'Total-corrected counts'!O358),"")</f>
        <v/>
      </c>
      <c r="P358" t="str">
        <f>IFERROR(IF(OR(HLOOKUP($A358,'Z-scores'!$C$2:$UD$20,14,FALSE)&gt;2,HLOOKUP($A358,'Z-scores'!$C$2:$UD$20,14,FALSE)&lt;-2),"",'Total-corrected counts'!P358),"")</f>
        <v/>
      </c>
      <c r="Q358" t="str">
        <f>IFERROR(IF(OR(HLOOKUP($A358,'Z-scores'!$C$2:$UD$20,15,FALSE)&gt;2,HLOOKUP($A358,'Z-scores'!$C$2:$UD$20,15,FALSE)&lt;-2),"",'Total-corrected counts'!Q358),"")</f>
        <v/>
      </c>
      <c r="R358" t="str">
        <f>IFERROR(IF(OR(HLOOKUP($A358,'Z-scores'!$C$2:$UD$20,16,FALSE)&gt;2,HLOOKUP($A358,'Z-scores'!$C$2:$UD$20,16,FALSE)&lt;-2),"",'Total-corrected counts'!R358),"")</f>
        <v/>
      </c>
      <c r="S358" t="str">
        <f>IFERROR(IF(OR(HLOOKUP($A358,'Z-scores'!$C$2:$UD$20,17,FALSE)&gt;2,HLOOKUP($A358,'Z-scores'!$C$2:$UD$20,17,FALSE)&lt;-2),"",'Total-corrected counts'!S358),"")</f>
        <v/>
      </c>
      <c r="T358" t="str">
        <f>IFERROR(IF(OR(HLOOKUP($A358,'Z-scores'!$C$2:$UD$20,18,FALSE)&gt;2,HLOOKUP($A358,'Z-scores'!$C$2:$UD$20,18,FALSE)&lt;-2),"",'Total-corrected counts'!T358),"")</f>
        <v/>
      </c>
      <c r="U358" t="str">
        <f>IFERROR(IF(OR(HLOOKUP($A358,'Z-scores'!$C$2:$UD$20,19,FALSE)&gt;2,HLOOKUP($A358,'Z-scores'!$C$2:$UD$20,19,FALSE)&lt;-2),"",'Total-corrected counts'!U358),"")</f>
        <v/>
      </c>
      <c r="V358">
        <f t="shared" si="20"/>
        <v>1</v>
      </c>
      <c r="W358" t="str">
        <f t="shared" si="21"/>
        <v/>
      </c>
      <c r="X358" t="str">
        <f t="shared" si="22"/>
        <v/>
      </c>
      <c r="Y358" t="str">
        <f t="shared" si="23"/>
        <v/>
      </c>
    </row>
    <row r="359" spans="1:25" x14ac:dyDescent="0.25">
      <c r="A359">
        <v>366</v>
      </c>
      <c r="B359" t="s">
        <v>195</v>
      </c>
      <c r="C359">
        <v>67700</v>
      </c>
      <c r="D359">
        <v>444</v>
      </c>
      <c r="E359">
        <f>IFERROR(IF(OR(HLOOKUP($A359,'Z-scores'!$C$2:$UD$20,3,FALSE)&gt;2,HLOOKUP(A359,'Z-scores'!$C$2:$UD$20,3,FALSE)&lt;-2),"",'Total-corrected counts'!E359),"")</f>
        <v>0.16623594745898082</v>
      </c>
      <c r="F359">
        <f>IFERROR(IF(OR(HLOOKUP($A359,'Z-scores'!$C$2:$UD$20,4,FALSE)&gt;2,HLOOKUP($A359,'Z-scores'!$C$2:$UD$20,4,FALSE)&lt;-2),"",'Total-corrected counts'!F359),"")</f>
        <v>0.10663884213185811</v>
      </c>
      <c r="G359">
        <f>IFERROR(IF(OR(HLOOKUP($A359,'Z-scores'!$C$2:$UD$20,5,FALSE)&gt;2,HLOOKUP($A359,'Z-scores'!$C$2:$UD$20,5,FALSE)&lt;-2),"",'Total-corrected counts'!G359),"")</f>
        <v>0.13094753637319645</v>
      </c>
      <c r="H359">
        <f>IFERROR(IF(OR(HLOOKUP($A359,'Z-scores'!$C$2:$UD$20,6,FALSE)&gt;2,HLOOKUP($A359,'Z-scores'!$C$2:$UD$20,6,FALSE)&lt;-2),"",'Total-corrected counts'!H359),"")</f>
        <v>0</v>
      </c>
      <c r="I359">
        <f>IFERROR(IF(OR(HLOOKUP($A359,'Z-scores'!$C$2:$UD$20,7,FALSE)&gt;2,HLOOKUP($A359,'Z-scores'!$C$2:$UD$20,7,FALSE)&lt;-2),"",'Total-corrected counts'!I359),"")</f>
        <v>0.73882754225939617</v>
      </c>
      <c r="J359" t="str">
        <f>IFERROR(IF(OR(HLOOKUP($A359,'Z-scores'!$C$2:$UD$20,8,FALSE)&gt;2,HLOOKUP($A359,'Z-scores'!$C$2:$UD$20,8,FALSE)&lt;-2),"",'Total-corrected counts'!J359),"")</f>
        <v/>
      </c>
      <c r="K359">
        <f>IFERROR(IF(OR(HLOOKUP($A359,'Z-scores'!$C$2:$UD$20,9,FALSE)&gt;2,HLOOKUP($A359,'Z-scores'!$C$2:$UD$20,9,FALSE)&lt;-2),"",'Total-corrected counts'!K359),"")</f>
        <v>0.20068008250181169</v>
      </c>
      <c r="L359">
        <f>IFERROR(IF(OR(HLOOKUP($A359,'Z-scores'!$C$2:$UD$20,10,FALSE)&gt;2,HLOOKUP($A359,'Z-scores'!$C$2:$UD$20,10,FALSE)&lt;-2),"",'Total-corrected counts'!L359),"")</f>
        <v>0.31750679552738759</v>
      </c>
      <c r="M359">
        <f>IFERROR(IF(OR(HLOOKUP($A359,'Z-scores'!$C$2:$UD$20,11,FALSE)&gt;2,HLOOKUP($A359,'Z-scores'!$C$2:$UD$20,11,FALSE)&lt;-2),"",'Total-corrected counts'!M359),"")</f>
        <v>0</v>
      </c>
      <c r="N359">
        <f>IFERROR(IF(OR(HLOOKUP($A359,'Z-scores'!$C$2:$UD$20,12,FALSE)&gt;2,HLOOKUP($A359,'Z-scores'!$C$2:$UD$20,12,FALSE)&lt;-2),"",'Total-corrected counts'!N359),"")</f>
        <v>2.749249225857239E-2</v>
      </c>
      <c r="O359" t="str">
        <f>IFERROR(IF(OR(HLOOKUP($A359,'Z-scores'!$C$2:$UD$20,13,FALSE)&gt;2,HLOOKUP($A359,'Z-scores'!$C$2:$UD$20,13,FALSE)&lt;-2),"",'Total-corrected counts'!O359),"")</f>
        <v/>
      </c>
      <c r="P359">
        <f>IFERROR(IF(OR(HLOOKUP($A359,'Z-scores'!$C$2:$UD$20,14,FALSE)&gt;2,HLOOKUP($A359,'Z-scores'!$C$2:$UD$20,14,FALSE)&lt;-2),"",'Total-corrected counts'!P359),"")</f>
        <v>0</v>
      </c>
      <c r="Q359">
        <f>IFERROR(IF(OR(HLOOKUP($A359,'Z-scores'!$C$2:$UD$20,15,FALSE)&gt;2,HLOOKUP($A359,'Z-scores'!$C$2:$UD$20,15,FALSE)&lt;-2),"",'Total-corrected counts'!Q359),"")</f>
        <v>0</v>
      </c>
      <c r="R359">
        <f>IFERROR(IF(OR(HLOOKUP($A359,'Z-scores'!$C$2:$UD$20,16,FALSE)&gt;2,HLOOKUP($A359,'Z-scores'!$C$2:$UD$20,16,FALSE)&lt;-2),"",'Total-corrected counts'!R359),"")</f>
        <v>2.8048748725284546E-2</v>
      </c>
      <c r="S359">
        <f>IFERROR(IF(OR(HLOOKUP($A359,'Z-scores'!$C$2:$UD$20,17,FALSE)&gt;2,HLOOKUP($A359,'Z-scores'!$C$2:$UD$20,17,FALSE)&lt;-2),"",'Total-corrected counts'!S359),"")</f>
        <v>0</v>
      </c>
      <c r="T359">
        <f>IFERROR(IF(OR(HLOOKUP($A359,'Z-scores'!$C$2:$UD$20,18,FALSE)&gt;2,HLOOKUP($A359,'Z-scores'!$C$2:$UD$20,18,FALSE)&lt;-2),"",'Total-corrected counts'!T359),"")</f>
        <v>0</v>
      </c>
      <c r="U359">
        <f>IFERROR(IF(OR(HLOOKUP($A359,'Z-scores'!$C$2:$UD$20,19,FALSE)&gt;2,HLOOKUP($A359,'Z-scores'!$C$2:$UD$20,19,FALSE)&lt;-2),"",'Total-corrected counts'!U359),"")</f>
        <v>0.36017583523908303</v>
      </c>
      <c r="V359">
        <f t="shared" si="20"/>
        <v>1</v>
      </c>
      <c r="W359">
        <f t="shared" si="21"/>
        <v>0.16988368890279595</v>
      </c>
      <c r="X359">
        <f t="shared" si="22"/>
        <v>0.20760459328157885</v>
      </c>
      <c r="Y359">
        <f t="shared" si="23"/>
        <v>5.9388153746134278E-2</v>
      </c>
    </row>
    <row r="360" spans="1:25" x14ac:dyDescent="0.25">
      <c r="A360">
        <v>367</v>
      </c>
      <c r="B360" t="s">
        <v>767</v>
      </c>
      <c r="C360">
        <v>54000</v>
      </c>
      <c r="D360">
        <v>351</v>
      </c>
      <c r="E360" t="str">
        <f>IFERROR(IF(OR(HLOOKUP($A360,'Z-scores'!$C$2:$UD$20,3,FALSE)&gt;2,HLOOKUP(A360,'Z-scores'!$C$2:$UD$20,3,FALSE)&lt;-2),"",'Total-corrected counts'!E360),"")</f>
        <v/>
      </c>
      <c r="F360" t="str">
        <f>IFERROR(IF(OR(HLOOKUP($A360,'Z-scores'!$C$2:$UD$20,4,FALSE)&gt;2,HLOOKUP($A360,'Z-scores'!$C$2:$UD$20,4,FALSE)&lt;-2),"",'Total-corrected counts'!F360),"")</f>
        <v/>
      </c>
      <c r="G360" t="str">
        <f>IFERROR(IF(OR(HLOOKUP($A360,'Z-scores'!$C$2:$UD$20,5,FALSE)&gt;2,HLOOKUP($A360,'Z-scores'!$C$2:$UD$20,5,FALSE)&lt;-2),"",'Total-corrected counts'!G360),"")</f>
        <v/>
      </c>
      <c r="H360" t="str">
        <f>IFERROR(IF(OR(HLOOKUP($A360,'Z-scores'!$C$2:$UD$20,6,FALSE)&gt;2,HLOOKUP($A360,'Z-scores'!$C$2:$UD$20,6,FALSE)&lt;-2),"",'Total-corrected counts'!H360),"")</f>
        <v/>
      </c>
      <c r="I360" t="str">
        <f>IFERROR(IF(OR(HLOOKUP($A360,'Z-scores'!$C$2:$UD$20,7,FALSE)&gt;2,HLOOKUP($A360,'Z-scores'!$C$2:$UD$20,7,FALSE)&lt;-2),"",'Total-corrected counts'!I360),"")</f>
        <v/>
      </c>
      <c r="J360" t="str">
        <f>IFERROR(IF(OR(HLOOKUP($A360,'Z-scores'!$C$2:$UD$20,8,FALSE)&gt;2,HLOOKUP($A360,'Z-scores'!$C$2:$UD$20,8,FALSE)&lt;-2),"",'Total-corrected counts'!J360),"")</f>
        <v/>
      </c>
      <c r="K360" t="str">
        <f>IFERROR(IF(OR(HLOOKUP($A360,'Z-scores'!$C$2:$UD$20,9,FALSE)&gt;2,HLOOKUP($A360,'Z-scores'!$C$2:$UD$20,9,FALSE)&lt;-2),"",'Total-corrected counts'!K360),"")</f>
        <v/>
      </c>
      <c r="L360" t="str">
        <f>IFERROR(IF(OR(HLOOKUP($A360,'Z-scores'!$C$2:$UD$20,10,FALSE)&gt;2,HLOOKUP($A360,'Z-scores'!$C$2:$UD$20,10,FALSE)&lt;-2),"",'Total-corrected counts'!L360),"")</f>
        <v/>
      </c>
      <c r="M360" t="str">
        <f>IFERROR(IF(OR(HLOOKUP($A360,'Z-scores'!$C$2:$UD$20,11,FALSE)&gt;2,HLOOKUP($A360,'Z-scores'!$C$2:$UD$20,11,FALSE)&lt;-2),"",'Total-corrected counts'!M360),"")</f>
        <v/>
      </c>
      <c r="N360" t="str">
        <f>IFERROR(IF(OR(HLOOKUP($A360,'Z-scores'!$C$2:$UD$20,12,FALSE)&gt;2,HLOOKUP($A360,'Z-scores'!$C$2:$UD$20,12,FALSE)&lt;-2),"",'Total-corrected counts'!N360),"")</f>
        <v/>
      </c>
      <c r="O360" t="str">
        <f>IFERROR(IF(OR(HLOOKUP($A360,'Z-scores'!$C$2:$UD$20,13,FALSE)&gt;2,HLOOKUP($A360,'Z-scores'!$C$2:$UD$20,13,FALSE)&lt;-2),"",'Total-corrected counts'!O360),"")</f>
        <v/>
      </c>
      <c r="P360" t="str">
        <f>IFERROR(IF(OR(HLOOKUP($A360,'Z-scores'!$C$2:$UD$20,14,FALSE)&gt;2,HLOOKUP($A360,'Z-scores'!$C$2:$UD$20,14,FALSE)&lt;-2),"",'Total-corrected counts'!P360),"")</f>
        <v/>
      </c>
      <c r="Q360" t="str">
        <f>IFERROR(IF(OR(HLOOKUP($A360,'Z-scores'!$C$2:$UD$20,15,FALSE)&gt;2,HLOOKUP($A360,'Z-scores'!$C$2:$UD$20,15,FALSE)&lt;-2),"",'Total-corrected counts'!Q360),"")</f>
        <v/>
      </c>
      <c r="R360" t="str">
        <f>IFERROR(IF(OR(HLOOKUP($A360,'Z-scores'!$C$2:$UD$20,16,FALSE)&gt;2,HLOOKUP($A360,'Z-scores'!$C$2:$UD$20,16,FALSE)&lt;-2),"",'Total-corrected counts'!R360),"")</f>
        <v/>
      </c>
      <c r="S360" t="str">
        <f>IFERROR(IF(OR(HLOOKUP($A360,'Z-scores'!$C$2:$UD$20,17,FALSE)&gt;2,HLOOKUP($A360,'Z-scores'!$C$2:$UD$20,17,FALSE)&lt;-2),"",'Total-corrected counts'!S360),"")</f>
        <v/>
      </c>
      <c r="T360" t="str">
        <f>IFERROR(IF(OR(HLOOKUP($A360,'Z-scores'!$C$2:$UD$20,18,FALSE)&gt;2,HLOOKUP($A360,'Z-scores'!$C$2:$UD$20,18,FALSE)&lt;-2),"",'Total-corrected counts'!T360),"")</f>
        <v/>
      </c>
      <c r="U360" t="str">
        <f>IFERROR(IF(OR(HLOOKUP($A360,'Z-scores'!$C$2:$UD$20,19,FALSE)&gt;2,HLOOKUP($A360,'Z-scores'!$C$2:$UD$20,19,FALSE)&lt;-2),"",'Total-corrected counts'!U360),"")</f>
        <v/>
      </c>
      <c r="V360">
        <f t="shared" si="20"/>
        <v>1</v>
      </c>
      <c r="W360" t="str">
        <f t="shared" si="21"/>
        <v/>
      </c>
      <c r="X360" t="str">
        <f t="shared" si="22"/>
        <v/>
      </c>
      <c r="Y360" t="str">
        <f t="shared" si="23"/>
        <v/>
      </c>
    </row>
    <row r="361" spans="1:25" x14ac:dyDescent="0.25">
      <c r="A361">
        <v>368</v>
      </c>
      <c r="B361" t="s">
        <v>196</v>
      </c>
      <c r="C361">
        <v>28900</v>
      </c>
      <c r="D361">
        <v>922</v>
      </c>
      <c r="E361" t="str">
        <f>IFERROR(IF(OR(HLOOKUP($A361,'Z-scores'!$C$2:$UD$20,3,FALSE)&gt;2,HLOOKUP(A361,'Z-scores'!$C$2:$UD$20,3,FALSE)&lt;-2),"",'Total-corrected counts'!E361),"")</f>
        <v/>
      </c>
      <c r="F361">
        <f>IFERROR(IF(OR(HLOOKUP($A361,'Z-scores'!$C$2:$UD$20,4,FALSE)&gt;2,HLOOKUP($A361,'Z-scores'!$C$2:$UD$20,4,FALSE)&lt;-2),"",'Total-corrected counts'!F361),"")</f>
        <v>2.3624605026134717</v>
      </c>
      <c r="G361">
        <f>IFERROR(IF(OR(HLOOKUP($A361,'Z-scores'!$C$2:$UD$20,5,FALSE)&gt;2,HLOOKUP($A361,'Z-scores'!$C$2:$UD$20,5,FALSE)&lt;-2),"",'Total-corrected counts'!G361),"")</f>
        <v>0.2518221853330701</v>
      </c>
      <c r="H361">
        <f>IFERROR(IF(OR(HLOOKUP($A361,'Z-scores'!$C$2:$UD$20,6,FALSE)&gt;2,HLOOKUP($A361,'Z-scores'!$C$2:$UD$20,6,FALSE)&lt;-2),"",'Total-corrected counts'!H361),"")</f>
        <v>1.6264123786036726</v>
      </c>
      <c r="I361">
        <f>IFERROR(IF(OR(HLOOKUP($A361,'Z-scores'!$C$2:$UD$20,7,FALSE)&gt;2,HLOOKUP($A361,'Z-scores'!$C$2:$UD$20,7,FALSE)&lt;-2),"",'Total-corrected counts'!I361),"")</f>
        <v>1.5084395654462672</v>
      </c>
      <c r="J361">
        <f>IFERROR(IF(OR(HLOOKUP($A361,'Z-scores'!$C$2:$UD$20,8,FALSE)&gt;2,HLOOKUP($A361,'Z-scores'!$C$2:$UD$20,8,FALSE)&lt;-2),"",'Total-corrected counts'!J361),"")</f>
        <v>0.80864500681431339</v>
      </c>
      <c r="K361">
        <f>IFERROR(IF(OR(HLOOKUP($A361,'Z-scores'!$C$2:$UD$20,9,FALSE)&gt;2,HLOOKUP($A361,'Z-scores'!$C$2:$UD$20,9,FALSE)&lt;-2),"",'Total-corrected counts'!K361),"")</f>
        <v>0.75812475611795527</v>
      </c>
      <c r="L361">
        <f>IFERROR(IF(OR(HLOOKUP($A361,'Z-scores'!$C$2:$UD$20,10,FALSE)&gt;2,HLOOKUP($A361,'Z-scores'!$C$2:$UD$20,10,FALSE)&lt;-2),"",'Total-corrected counts'!L361),"")</f>
        <v>2.1872690358553371</v>
      </c>
      <c r="M361">
        <f>IFERROR(IF(OR(HLOOKUP($A361,'Z-scores'!$C$2:$UD$20,11,FALSE)&gt;2,HLOOKUP($A361,'Z-scores'!$C$2:$UD$20,11,FALSE)&lt;-2),"",'Total-corrected counts'!M361),"")</f>
        <v>2.607927177089314</v>
      </c>
      <c r="N361">
        <f>IFERROR(IF(OR(HLOOKUP($A361,'Z-scores'!$C$2:$UD$20,12,FALSE)&gt;2,HLOOKUP($A361,'Z-scores'!$C$2:$UD$20,12,FALSE)&lt;-2),"",'Total-corrected counts'!N361),"")</f>
        <v>2.0619369193929291</v>
      </c>
      <c r="O361">
        <f>IFERROR(IF(OR(HLOOKUP($A361,'Z-scores'!$C$2:$UD$20,13,FALSE)&gt;2,HLOOKUP($A361,'Z-scores'!$C$2:$UD$20,13,FALSE)&lt;-2),"",'Total-corrected counts'!O361),"")</f>
        <v>1.0331597153863732</v>
      </c>
      <c r="P361">
        <f>IFERROR(IF(OR(HLOOKUP($A361,'Z-scores'!$C$2:$UD$20,14,FALSE)&gt;2,HLOOKUP($A361,'Z-scores'!$C$2:$UD$20,14,FALSE)&lt;-2),"",'Total-corrected counts'!P361),"")</f>
        <v>2.2266394113466297</v>
      </c>
      <c r="Q361">
        <f>IFERROR(IF(OR(HLOOKUP($A361,'Z-scores'!$C$2:$UD$20,15,FALSE)&gt;2,HLOOKUP($A361,'Z-scores'!$C$2:$UD$20,15,FALSE)&lt;-2),"",'Total-corrected counts'!Q361),"")</f>
        <v>1.1018714262311706</v>
      </c>
      <c r="R361">
        <f>IFERROR(IF(OR(HLOOKUP($A361,'Z-scores'!$C$2:$UD$20,16,FALSE)&gt;2,HLOOKUP($A361,'Z-scores'!$C$2:$UD$20,16,FALSE)&lt;-2),"",'Total-corrected counts'!R361),"")</f>
        <v>0.8815321027946571</v>
      </c>
      <c r="S361">
        <f>IFERROR(IF(OR(HLOOKUP($A361,'Z-scores'!$C$2:$UD$20,17,FALSE)&gt;2,HLOOKUP($A361,'Z-scores'!$C$2:$UD$20,17,FALSE)&lt;-2),"",'Total-corrected counts'!S361),"")</f>
        <v>2.2853879568197386</v>
      </c>
      <c r="T361">
        <f>IFERROR(IF(OR(HLOOKUP($A361,'Z-scores'!$C$2:$UD$20,18,FALSE)&gt;2,HLOOKUP($A361,'Z-scores'!$C$2:$UD$20,18,FALSE)&lt;-2),"",'Total-corrected counts'!T361),"")</f>
        <v>2.1563462731291763</v>
      </c>
      <c r="U361">
        <f>IFERROR(IF(OR(HLOOKUP($A361,'Z-scores'!$C$2:$UD$20,19,FALSE)&gt;2,HLOOKUP($A361,'Z-scores'!$C$2:$UD$20,19,FALSE)&lt;-2),"",'Total-corrected counts'!U361),"")</f>
        <v>1.141280056239504</v>
      </c>
      <c r="V361">
        <f t="shared" si="20"/>
        <v>1</v>
      </c>
      <c r="W361">
        <f t="shared" si="21"/>
        <v>0.79749829160087127</v>
      </c>
      <c r="X361">
        <f t="shared" si="22"/>
        <v>1.5138875759841752</v>
      </c>
      <c r="Y361">
        <f t="shared" si="23"/>
        <v>1.6110192326675221</v>
      </c>
    </row>
    <row r="362" spans="1:25" x14ac:dyDescent="0.25">
      <c r="A362">
        <v>369</v>
      </c>
      <c r="B362" t="s">
        <v>768</v>
      </c>
      <c r="C362">
        <v>6300</v>
      </c>
      <c r="D362">
        <v>322</v>
      </c>
      <c r="E362" t="str">
        <f>IFERROR(IF(OR(HLOOKUP($A362,'Z-scores'!$C$2:$UD$20,3,FALSE)&gt;2,HLOOKUP(A362,'Z-scores'!$C$2:$UD$20,3,FALSE)&lt;-2),"",'Total-corrected counts'!E362),"")</f>
        <v/>
      </c>
      <c r="F362" t="str">
        <f>IFERROR(IF(OR(HLOOKUP($A362,'Z-scores'!$C$2:$UD$20,4,FALSE)&gt;2,HLOOKUP($A362,'Z-scores'!$C$2:$UD$20,4,FALSE)&lt;-2),"",'Total-corrected counts'!F362),"")</f>
        <v/>
      </c>
      <c r="G362" t="str">
        <f>IFERROR(IF(OR(HLOOKUP($A362,'Z-scores'!$C$2:$UD$20,5,FALSE)&gt;2,HLOOKUP($A362,'Z-scores'!$C$2:$UD$20,5,FALSE)&lt;-2),"",'Total-corrected counts'!G362),"")</f>
        <v/>
      </c>
      <c r="H362" t="str">
        <f>IFERROR(IF(OR(HLOOKUP($A362,'Z-scores'!$C$2:$UD$20,6,FALSE)&gt;2,HLOOKUP($A362,'Z-scores'!$C$2:$UD$20,6,FALSE)&lt;-2),"",'Total-corrected counts'!H362),"")</f>
        <v/>
      </c>
      <c r="I362" t="str">
        <f>IFERROR(IF(OR(HLOOKUP($A362,'Z-scores'!$C$2:$UD$20,7,FALSE)&gt;2,HLOOKUP($A362,'Z-scores'!$C$2:$UD$20,7,FALSE)&lt;-2),"",'Total-corrected counts'!I362),"")</f>
        <v/>
      </c>
      <c r="J362" t="str">
        <f>IFERROR(IF(OR(HLOOKUP($A362,'Z-scores'!$C$2:$UD$20,8,FALSE)&gt;2,HLOOKUP($A362,'Z-scores'!$C$2:$UD$20,8,FALSE)&lt;-2),"",'Total-corrected counts'!J362),"")</f>
        <v/>
      </c>
      <c r="K362" t="str">
        <f>IFERROR(IF(OR(HLOOKUP($A362,'Z-scores'!$C$2:$UD$20,9,FALSE)&gt;2,HLOOKUP($A362,'Z-scores'!$C$2:$UD$20,9,FALSE)&lt;-2),"",'Total-corrected counts'!K362),"")</f>
        <v/>
      </c>
      <c r="L362" t="str">
        <f>IFERROR(IF(OR(HLOOKUP($A362,'Z-scores'!$C$2:$UD$20,10,FALSE)&gt;2,HLOOKUP($A362,'Z-scores'!$C$2:$UD$20,10,FALSE)&lt;-2),"",'Total-corrected counts'!L362),"")</f>
        <v/>
      </c>
      <c r="M362" t="str">
        <f>IFERROR(IF(OR(HLOOKUP($A362,'Z-scores'!$C$2:$UD$20,11,FALSE)&gt;2,HLOOKUP($A362,'Z-scores'!$C$2:$UD$20,11,FALSE)&lt;-2),"",'Total-corrected counts'!M362),"")</f>
        <v/>
      </c>
      <c r="N362" t="str">
        <f>IFERROR(IF(OR(HLOOKUP($A362,'Z-scores'!$C$2:$UD$20,12,FALSE)&gt;2,HLOOKUP($A362,'Z-scores'!$C$2:$UD$20,12,FALSE)&lt;-2),"",'Total-corrected counts'!N362),"")</f>
        <v/>
      </c>
      <c r="O362" t="str">
        <f>IFERROR(IF(OR(HLOOKUP($A362,'Z-scores'!$C$2:$UD$20,13,FALSE)&gt;2,HLOOKUP($A362,'Z-scores'!$C$2:$UD$20,13,FALSE)&lt;-2),"",'Total-corrected counts'!O362),"")</f>
        <v/>
      </c>
      <c r="P362" t="str">
        <f>IFERROR(IF(OR(HLOOKUP($A362,'Z-scores'!$C$2:$UD$20,14,FALSE)&gt;2,HLOOKUP($A362,'Z-scores'!$C$2:$UD$20,14,FALSE)&lt;-2),"",'Total-corrected counts'!P362),"")</f>
        <v/>
      </c>
      <c r="Q362" t="str">
        <f>IFERROR(IF(OR(HLOOKUP($A362,'Z-scores'!$C$2:$UD$20,15,FALSE)&gt;2,HLOOKUP($A362,'Z-scores'!$C$2:$UD$20,15,FALSE)&lt;-2),"",'Total-corrected counts'!Q362),"")</f>
        <v/>
      </c>
      <c r="R362" t="str">
        <f>IFERROR(IF(OR(HLOOKUP($A362,'Z-scores'!$C$2:$UD$20,16,FALSE)&gt;2,HLOOKUP($A362,'Z-scores'!$C$2:$UD$20,16,FALSE)&lt;-2),"",'Total-corrected counts'!R362),"")</f>
        <v/>
      </c>
      <c r="S362" t="str">
        <f>IFERROR(IF(OR(HLOOKUP($A362,'Z-scores'!$C$2:$UD$20,17,FALSE)&gt;2,HLOOKUP($A362,'Z-scores'!$C$2:$UD$20,17,FALSE)&lt;-2),"",'Total-corrected counts'!S362),"")</f>
        <v/>
      </c>
      <c r="T362" t="str">
        <f>IFERROR(IF(OR(HLOOKUP($A362,'Z-scores'!$C$2:$UD$20,18,FALSE)&gt;2,HLOOKUP($A362,'Z-scores'!$C$2:$UD$20,18,FALSE)&lt;-2),"",'Total-corrected counts'!T362),"")</f>
        <v/>
      </c>
      <c r="U362" t="str">
        <f>IFERROR(IF(OR(HLOOKUP($A362,'Z-scores'!$C$2:$UD$20,19,FALSE)&gt;2,HLOOKUP($A362,'Z-scores'!$C$2:$UD$20,19,FALSE)&lt;-2),"",'Total-corrected counts'!U362),"")</f>
        <v/>
      </c>
      <c r="V362">
        <f t="shared" si="20"/>
        <v>1</v>
      </c>
      <c r="W362" t="str">
        <f t="shared" si="21"/>
        <v/>
      </c>
      <c r="X362" t="str">
        <f t="shared" si="22"/>
        <v/>
      </c>
      <c r="Y362" t="str">
        <f t="shared" si="23"/>
        <v/>
      </c>
    </row>
    <row r="363" spans="1:25" x14ac:dyDescent="0.25">
      <c r="A363">
        <v>370</v>
      </c>
      <c r="B363" t="s">
        <v>769</v>
      </c>
      <c r="C363">
        <v>92200</v>
      </c>
      <c r="D363">
        <v>354</v>
      </c>
      <c r="E363" t="str">
        <f>IFERROR(IF(OR(HLOOKUP($A363,'Z-scores'!$C$2:$UD$20,3,FALSE)&gt;2,HLOOKUP(A363,'Z-scores'!$C$2:$UD$20,3,FALSE)&lt;-2),"",'Total-corrected counts'!E363),"")</f>
        <v/>
      </c>
      <c r="F363" t="str">
        <f>IFERROR(IF(OR(HLOOKUP($A363,'Z-scores'!$C$2:$UD$20,4,FALSE)&gt;2,HLOOKUP($A363,'Z-scores'!$C$2:$UD$20,4,FALSE)&lt;-2),"",'Total-corrected counts'!F363),"")</f>
        <v/>
      </c>
      <c r="G363" t="str">
        <f>IFERROR(IF(OR(HLOOKUP($A363,'Z-scores'!$C$2:$UD$20,5,FALSE)&gt;2,HLOOKUP($A363,'Z-scores'!$C$2:$UD$20,5,FALSE)&lt;-2),"",'Total-corrected counts'!G363),"")</f>
        <v/>
      </c>
      <c r="H363" t="str">
        <f>IFERROR(IF(OR(HLOOKUP($A363,'Z-scores'!$C$2:$UD$20,6,FALSE)&gt;2,HLOOKUP($A363,'Z-scores'!$C$2:$UD$20,6,FALSE)&lt;-2),"",'Total-corrected counts'!H363),"")</f>
        <v/>
      </c>
      <c r="I363" t="str">
        <f>IFERROR(IF(OR(HLOOKUP($A363,'Z-scores'!$C$2:$UD$20,7,FALSE)&gt;2,HLOOKUP($A363,'Z-scores'!$C$2:$UD$20,7,FALSE)&lt;-2),"",'Total-corrected counts'!I363),"")</f>
        <v/>
      </c>
      <c r="J363" t="str">
        <f>IFERROR(IF(OR(HLOOKUP($A363,'Z-scores'!$C$2:$UD$20,8,FALSE)&gt;2,HLOOKUP($A363,'Z-scores'!$C$2:$UD$20,8,FALSE)&lt;-2),"",'Total-corrected counts'!J363),"")</f>
        <v/>
      </c>
      <c r="K363" t="str">
        <f>IFERROR(IF(OR(HLOOKUP($A363,'Z-scores'!$C$2:$UD$20,9,FALSE)&gt;2,HLOOKUP($A363,'Z-scores'!$C$2:$UD$20,9,FALSE)&lt;-2),"",'Total-corrected counts'!K363),"")</f>
        <v/>
      </c>
      <c r="L363" t="str">
        <f>IFERROR(IF(OR(HLOOKUP($A363,'Z-scores'!$C$2:$UD$20,10,FALSE)&gt;2,HLOOKUP($A363,'Z-scores'!$C$2:$UD$20,10,FALSE)&lt;-2),"",'Total-corrected counts'!L363),"")</f>
        <v/>
      </c>
      <c r="M363" t="str">
        <f>IFERROR(IF(OR(HLOOKUP($A363,'Z-scores'!$C$2:$UD$20,11,FALSE)&gt;2,HLOOKUP($A363,'Z-scores'!$C$2:$UD$20,11,FALSE)&lt;-2),"",'Total-corrected counts'!M363),"")</f>
        <v/>
      </c>
      <c r="N363" t="str">
        <f>IFERROR(IF(OR(HLOOKUP($A363,'Z-scores'!$C$2:$UD$20,12,FALSE)&gt;2,HLOOKUP($A363,'Z-scores'!$C$2:$UD$20,12,FALSE)&lt;-2),"",'Total-corrected counts'!N363),"")</f>
        <v/>
      </c>
      <c r="O363" t="str">
        <f>IFERROR(IF(OR(HLOOKUP($A363,'Z-scores'!$C$2:$UD$20,13,FALSE)&gt;2,HLOOKUP($A363,'Z-scores'!$C$2:$UD$20,13,FALSE)&lt;-2),"",'Total-corrected counts'!O363),"")</f>
        <v/>
      </c>
      <c r="P363" t="str">
        <f>IFERROR(IF(OR(HLOOKUP($A363,'Z-scores'!$C$2:$UD$20,14,FALSE)&gt;2,HLOOKUP($A363,'Z-scores'!$C$2:$UD$20,14,FALSE)&lt;-2),"",'Total-corrected counts'!P363),"")</f>
        <v/>
      </c>
      <c r="Q363" t="str">
        <f>IFERROR(IF(OR(HLOOKUP($A363,'Z-scores'!$C$2:$UD$20,15,FALSE)&gt;2,HLOOKUP($A363,'Z-scores'!$C$2:$UD$20,15,FALSE)&lt;-2),"",'Total-corrected counts'!Q363),"")</f>
        <v/>
      </c>
      <c r="R363" t="str">
        <f>IFERROR(IF(OR(HLOOKUP($A363,'Z-scores'!$C$2:$UD$20,16,FALSE)&gt;2,HLOOKUP($A363,'Z-scores'!$C$2:$UD$20,16,FALSE)&lt;-2),"",'Total-corrected counts'!R363),"")</f>
        <v/>
      </c>
      <c r="S363" t="str">
        <f>IFERROR(IF(OR(HLOOKUP($A363,'Z-scores'!$C$2:$UD$20,17,FALSE)&gt;2,HLOOKUP($A363,'Z-scores'!$C$2:$UD$20,17,FALSE)&lt;-2),"",'Total-corrected counts'!S363),"")</f>
        <v/>
      </c>
      <c r="T363" t="str">
        <f>IFERROR(IF(OR(HLOOKUP($A363,'Z-scores'!$C$2:$UD$20,18,FALSE)&gt;2,HLOOKUP($A363,'Z-scores'!$C$2:$UD$20,18,FALSE)&lt;-2),"",'Total-corrected counts'!T363),"")</f>
        <v/>
      </c>
      <c r="U363" t="str">
        <f>IFERROR(IF(OR(HLOOKUP($A363,'Z-scores'!$C$2:$UD$20,19,FALSE)&gt;2,HLOOKUP($A363,'Z-scores'!$C$2:$UD$20,19,FALSE)&lt;-2),"",'Total-corrected counts'!U363),"")</f>
        <v/>
      </c>
      <c r="V363">
        <f t="shared" si="20"/>
        <v>1</v>
      </c>
      <c r="W363" t="str">
        <f t="shared" si="21"/>
        <v/>
      </c>
      <c r="X363" t="str">
        <f t="shared" si="22"/>
        <v/>
      </c>
      <c r="Y363" t="str">
        <f t="shared" si="23"/>
        <v/>
      </c>
    </row>
    <row r="364" spans="1:25" x14ac:dyDescent="0.25">
      <c r="A364">
        <v>371</v>
      </c>
      <c r="B364" t="s">
        <v>770</v>
      </c>
      <c r="C364">
        <v>44000</v>
      </c>
      <c r="D364">
        <v>934</v>
      </c>
      <c r="E364" t="str">
        <f>IFERROR(IF(OR(HLOOKUP($A364,'Z-scores'!$C$2:$UD$20,3,FALSE)&gt;2,HLOOKUP(A364,'Z-scores'!$C$2:$UD$20,3,FALSE)&lt;-2),"",'Total-corrected counts'!E364),"")</f>
        <v/>
      </c>
      <c r="F364" t="str">
        <f>IFERROR(IF(OR(HLOOKUP($A364,'Z-scores'!$C$2:$UD$20,4,FALSE)&gt;2,HLOOKUP($A364,'Z-scores'!$C$2:$UD$20,4,FALSE)&lt;-2),"",'Total-corrected counts'!F364),"")</f>
        <v/>
      </c>
      <c r="G364" t="str">
        <f>IFERROR(IF(OR(HLOOKUP($A364,'Z-scores'!$C$2:$UD$20,5,FALSE)&gt;2,HLOOKUP($A364,'Z-scores'!$C$2:$UD$20,5,FALSE)&lt;-2),"",'Total-corrected counts'!G364),"")</f>
        <v/>
      </c>
      <c r="H364" t="str">
        <f>IFERROR(IF(OR(HLOOKUP($A364,'Z-scores'!$C$2:$UD$20,6,FALSE)&gt;2,HLOOKUP($A364,'Z-scores'!$C$2:$UD$20,6,FALSE)&lt;-2),"",'Total-corrected counts'!H364),"")</f>
        <v/>
      </c>
      <c r="I364" t="str">
        <f>IFERROR(IF(OR(HLOOKUP($A364,'Z-scores'!$C$2:$UD$20,7,FALSE)&gt;2,HLOOKUP($A364,'Z-scores'!$C$2:$UD$20,7,FALSE)&lt;-2),"",'Total-corrected counts'!I364),"")</f>
        <v/>
      </c>
      <c r="J364" t="str">
        <f>IFERROR(IF(OR(HLOOKUP($A364,'Z-scores'!$C$2:$UD$20,8,FALSE)&gt;2,HLOOKUP($A364,'Z-scores'!$C$2:$UD$20,8,FALSE)&lt;-2),"",'Total-corrected counts'!J364),"")</f>
        <v/>
      </c>
      <c r="K364" t="str">
        <f>IFERROR(IF(OR(HLOOKUP($A364,'Z-scores'!$C$2:$UD$20,9,FALSE)&gt;2,HLOOKUP($A364,'Z-scores'!$C$2:$UD$20,9,FALSE)&lt;-2),"",'Total-corrected counts'!K364),"")</f>
        <v/>
      </c>
      <c r="L364" t="str">
        <f>IFERROR(IF(OR(HLOOKUP($A364,'Z-scores'!$C$2:$UD$20,10,FALSE)&gt;2,HLOOKUP($A364,'Z-scores'!$C$2:$UD$20,10,FALSE)&lt;-2),"",'Total-corrected counts'!L364),"")</f>
        <v/>
      </c>
      <c r="M364" t="str">
        <f>IFERROR(IF(OR(HLOOKUP($A364,'Z-scores'!$C$2:$UD$20,11,FALSE)&gt;2,HLOOKUP($A364,'Z-scores'!$C$2:$UD$20,11,FALSE)&lt;-2),"",'Total-corrected counts'!M364),"")</f>
        <v/>
      </c>
      <c r="N364" t="str">
        <f>IFERROR(IF(OR(HLOOKUP($A364,'Z-scores'!$C$2:$UD$20,12,FALSE)&gt;2,HLOOKUP($A364,'Z-scores'!$C$2:$UD$20,12,FALSE)&lt;-2),"",'Total-corrected counts'!N364),"")</f>
        <v/>
      </c>
      <c r="O364" t="str">
        <f>IFERROR(IF(OR(HLOOKUP($A364,'Z-scores'!$C$2:$UD$20,13,FALSE)&gt;2,HLOOKUP($A364,'Z-scores'!$C$2:$UD$20,13,FALSE)&lt;-2),"",'Total-corrected counts'!O364),"")</f>
        <v/>
      </c>
      <c r="P364" t="str">
        <f>IFERROR(IF(OR(HLOOKUP($A364,'Z-scores'!$C$2:$UD$20,14,FALSE)&gt;2,HLOOKUP($A364,'Z-scores'!$C$2:$UD$20,14,FALSE)&lt;-2),"",'Total-corrected counts'!P364),"")</f>
        <v/>
      </c>
      <c r="Q364" t="str">
        <f>IFERROR(IF(OR(HLOOKUP($A364,'Z-scores'!$C$2:$UD$20,15,FALSE)&gt;2,HLOOKUP($A364,'Z-scores'!$C$2:$UD$20,15,FALSE)&lt;-2),"",'Total-corrected counts'!Q364),"")</f>
        <v/>
      </c>
      <c r="R364" t="str">
        <f>IFERROR(IF(OR(HLOOKUP($A364,'Z-scores'!$C$2:$UD$20,16,FALSE)&gt;2,HLOOKUP($A364,'Z-scores'!$C$2:$UD$20,16,FALSE)&lt;-2),"",'Total-corrected counts'!R364),"")</f>
        <v/>
      </c>
      <c r="S364" t="str">
        <f>IFERROR(IF(OR(HLOOKUP($A364,'Z-scores'!$C$2:$UD$20,17,FALSE)&gt;2,HLOOKUP($A364,'Z-scores'!$C$2:$UD$20,17,FALSE)&lt;-2),"",'Total-corrected counts'!S364),"")</f>
        <v/>
      </c>
      <c r="T364" t="str">
        <f>IFERROR(IF(OR(HLOOKUP($A364,'Z-scores'!$C$2:$UD$20,18,FALSE)&gt;2,HLOOKUP($A364,'Z-scores'!$C$2:$UD$20,18,FALSE)&lt;-2),"",'Total-corrected counts'!T364),"")</f>
        <v/>
      </c>
      <c r="U364" t="str">
        <f>IFERROR(IF(OR(HLOOKUP($A364,'Z-scores'!$C$2:$UD$20,19,FALSE)&gt;2,HLOOKUP($A364,'Z-scores'!$C$2:$UD$20,19,FALSE)&lt;-2),"",'Total-corrected counts'!U364),"")</f>
        <v/>
      </c>
      <c r="V364">
        <f t="shared" si="20"/>
        <v>1</v>
      </c>
      <c r="W364" t="str">
        <f t="shared" si="21"/>
        <v/>
      </c>
      <c r="X364" t="str">
        <f t="shared" si="22"/>
        <v/>
      </c>
      <c r="Y364" t="str">
        <f t="shared" si="23"/>
        <v/>
      </c>
    </row>
    <row r="365" spans="1:25" x14ac:dyDescent="0.25">
      <c r="A365">
        <v>372</v>
      </c>
      <c r="B365" t="s">
        <v>197</v>
      </c>
      <c r="C365">
        <v>93400</v>
      </c>
      <c r="D365">
        <v>370</v>
      </c>
      <c r="E365">
        <f>IFERROR(IF(OR(HLOOKUP($A365,'Z-scores'!$C$2:$UD$20,3,FALSE)&gt;2,HLOOKUP(A365,'Z-scores'!$C$2:$UD$20,3,FALSE)&lt;-2),"",'Total-corrected counts'!E365),"")</f>
        <v>0.13821865294342225</v>
      </c>
      <c r="F365">
        <f>IFERROR(IF(OR(HLOOKUP($A365,'Z-scores'!$C$2:$UD$20,4,FALSE)&gt;2,HLOOKUP($A365,'Z-scores'!$C$2:$UD$20,4,FALSE)&lt;-2),"",'Total-corrected counts'!F365),"")</f>
        <v>0.30351055068298077</v>
      </c>
      <c r="G365">
        <f>IFERROR(IF(OR(HLOOKUP($A365,'Z-scores'!$C$2:$UD$20,5,FALSE)&gt;2,HLOOKUP($A365,'Z-scores'!$C$2:$UD$20,5,FALSE)&lt;-2),"",'Total-corrected counts'!G365),"")</f>
        <v>0.13094753637319645</v>
      </c>
      <c r="H365">
        <f>IFERROR(IF(OR(HLOOKUP($A365,'Z-scores'!$C$2:$UD$20,6,FALSE)&gt;2,HLOOKUP($A365,'Z-scores'!$C$2:$UD$20,6,FALSE)&lt;-2),"",'Total-corrected counts'!H365),"")</f>
        <v>3.4901553188920013E-2</v>
      </c>
      <c r="I365">
        <f>IFERROR(IF(OR(HLOOKUP($A365,'Z-scores'!$C$2:$UD$20,7,FALSE)&gt;2,HLOOKUP($A365,'Z-scores'!$C$2:$UD$20,7,FALSE)&lt;-2),"",'Total-corrected counts'!I365),"")</f>
        <v>0.22780515886331384</v>
      </c>
      <c r="J365">
        <f>IFERROR(IF(OR(HLOOKUP($A365,'Z-scores'!$C$2:$UD$20,8,FALSE)&gt;2,HLOOKUP($A365,'Z-scores'!$C$2:$UD$20,8,FALSE)&lt;-2),"",'Total-corrected counts'!J365),"")</f>
        <v>7.8892195786762292E-2</v>
      </c>
      <c r="K365">
        <f>IFERROR(IF(OR(HLOOKUP($A365,'Z-scores'!$C$2:$UD$20,9,FALSE)&gt;2,HLOOKUP($A365,'Z-scores'!$C$2:$UD$20,9,FALSE)&lt;-2),"",'Total-corrected counts'!K365),"")</f>
        <v>0.17838229555716595</v>
      </c>
      <c r="L365">
        <f>IFERROR(IF(OR(HLOOKUP($A365,'Z-scores'!$C$2:$UD$20,10,FALSE)&gt;2,HLOOKUP($A365,'Z-scores'!$C$2:$UD$20,10,FALSE)&lt;-2),"",'Total-corrected counts'!L365),"")</f>
        <v>0.2116711970182584</v>
      </c>
      <c r="M365">
        <f>IFERROR(IF(OR(HLOOKUP($A365,'Z-scores'!$C$2:$UD$20,11,FALSE)&gt;2,HLOOKUP($A365,'Z-scores'!$C$2:$UD$20,11,FALSE)&lt;-2),"",'Total-corrected counts'!M365),"")</f>
        <v>0.48841039005559589</v>
      </c>
      <c r="N365">
        <f>IFERROR(IF(OR(HLOOKUP($A365,'Z-scores'!$C$2:$UD$20,12,FALSE)&gt;2,HLOOKUP($A365,'Z-scores'!$C$2:$UD$20,12,FALSE)&lt;-2),"",'Total-corrected counts'!N365),"")</f>
        <v>0.54068568108525694</v>
      </c>
      <c r="O365">
        <f>IFERROR(IF(OR(HLOOKUP($A365,'Z-scores'!$C$2:$UD$20,13,FALSE)&gt;2,HLOOKUP($A365,'Z-scores'!$C$2:$UD$20,13,FALSE)&lt;-2),"",'Total-corrected counts'!O365),"")</f>
        <v>0.61922276101333118</v>
      </c>
      <c r="P365">
        <f>IFERROR(IF(OR(HLOOKUP($A365,'Z-scores'!$C$2:$UD$20,14,FALSE)&gt;2,HLOOKUP($A365,'Z-scores'!$C$2:$UD$20,14,FALSE)&lt;-2),"",'Total-corrected counts'!P365),"")</f>
        <v>0.3846402054149648</v>
      </c>
      <c r="Q365">
        <f>IFERROR(IF(OR(HLOOKUP($A365,'Z-scores'!$C$2:$UD$20,15,FALSE)&gt;2,HLOOKUP($A365,'Z-scores'!$C$2:$UD$20,15,FALSE)&lt;-2),"",'Total-corrected counts'!Q365),"")</f>
        <v>0</v>
      </c>
      <c r="R365">
        <f>IFERROR(IF(OR(HLOOKUP($A365,'Z-scores'!$C$2:$UD$20,16,FALSE)&gt;2,HLOOKUP($A365,'Z-scores'!$C$2:$UD$20,16,FALSE)&lt;-2),"",'Total-corrected counts'!R365),"")</f>
        <v>0.43275212319010437</v>
      </c>
      <c r="S365">
        <f>IFERROR(IF(OR(HLOOKUP($A365,'Z-scores'!$C$2:$UD$20,17,FALSE)&gt;2,HLOOKUP($A365,'Z-scores'!$C$2:$UD$20,17,FALSE)&lt;-2),"",'Total-corrected counts'!S365),"")</f>
        <v>0.22799594818629224</v>
      </c>
      <c r="T365">
        <f>IFERROR(IF(OR(HLOOKUP($A365,'Z-scores'!$C$2:$UD$20,18,FALSE)&gt;2,HLOOKUP($A365,'Z-scores'!$C$2:$UD$20,18,FALSE)&lt;-2),"",'Total-corrected counts'!T365),"")</f>
        <v>0</v>
      </c>
      <c r="U365">
        <f>IFERROR(IF(OR(HLOOKUP($A365,'Z-scores'!$C$2:$UD$20,19,FALSE)&gt;2,HLOOKUP($A365,'Z-scores'!$C$2:$UD$20,19,FALSE)&lt;-2),"",'Total-corrected counts'!U365),"")</f>
        <v>0.17357871577787132</v>
      </c>
      <c r="V365">
        <f t="shared" si="20"/>
        <v>1</v>
      </c>
      <c r="W365">
        <f t="shared" si="21"/>
        <v>0.30012864615245172</v>
      </c>
      <c r="X365">
        <f t="shared" si="22"/>
        <v>0.19919328116329063</v>
      </c>
      <c r="Y365">
        <f t="shared" si="23"/>
        <v>0.29735942933347759</v>
      </c>
    </row>
    <row r="366" spans="1:25" x14ac:dyDescent="0.25">
      <c r="A366">
        <v>373</v>
      </c>
      <c r="B366" t="s">
        <v>771</v>
      </c>
      <c r="C366">
        <v>105800</v>
      </c>
      <c r="D366">
        <v>752</v>
      </c>
      <c r="E366" t="str">
        <f>IFERROR(IF(OR(HLOOKUP($A366,'Z-scores'!$C$2:$UD$20,3,FALSE)&gt;2,HLOOKUP(A366,'Z-scores'!$C$2:$UD$20,3,FALSE)&lt;-2),"",'Total-corrected counts'!E366),"")</f>
        <v/>
      </c>
      <c r="F366" t="str">
        <f>IFERROR(IF(OR(HLOOKUP($A366,'Z-scores'!$C$2:$UD$20,4,FALSE)&gt;2,HLOOKUP($A366,'Z-scores'!$C$2:$UD$20,4,FALSE)&lt;-2),"",'Total-corrected counts'!F366),"")</f>
        <v/>
      </c>
      <c r="G366" t="str">
        <f>IFERROR(IF(OR(HLOOKUP($A366,'Z-scores'!$C$2:$UD$20,5,FALSE)&gt;2,HLOOKUP($A366,'Z-scores'!$C$2:$UD$20,5,FALSE)&lt;-2),"",'Total-corrected counts'!G366),"")</f>
        <v/>
      </c>
      <c r="H366" t="str">
        <f>IFERROR(IF(OR(HLOOKUP($A366,'Z-scores'!$C$2:$UD$20,6,FALSE)&gt;2,HLOOKUP($A366,'Z-scores'!$C$2:$UD$20,6,FALSE)&lt;-2),"",'Total-corrected counts'!H366),"")</f>
        <v/>
      </c>
      <c r="I366" t="str">
        <f>IFERROR(IF(OR(HLOOKUP($A366,'Z-scores'!$C$2:$UD$20,7,FALSE)&gt;2,HLOOKUP($A366,'Z-scores'!$C$2:$UD$20,7,FALSE)&lt;-2),"",'Total-corrected counts'!I366),"")</f>
        <v/>
      </c>
      <c r="J366" t="str">
        <f>IFERROR(IF(OR(HLOOKUP($A366,'Z-scores'!$C$2:$UD$20,8,FALSE)&gt;2,HLOOKUP($A366,'Z-scores'!$C$2:$UD$20,8,FALSE)&lt;-2),"",'Total-corrected counts'!J366),"")</f>
        <v/>
      </c>
      <c r="K366" t="str">
        <f>IFERROR(IF(OR(HLOOKUP($A366,'Z-scores'!$C$2:$UD$20,9,FALSE)&gt;2,HLOOKUP($A366,'Z-scores'!$C$2:$UD$20,9,FALSE)&lt;-2),"",'Total-corrected counts'!K366),"")</f>
        <v/>
      </c>
      <c r="L366" t="str">
        <f>IFERROR(IF(OR(HLOOKUP($A366,'Z-scores'!$C$2:$UD$20,10,FALSE)&gt;2,HLOOKUP($A366,'Z-scores'!$C$2:$UD$20,10,FALSE)&lt;-2),"",'Total-corrected counts'!L366),"")</f>
        <v/>
      </c>
      <c r="M366" t="str">
        <f>IFERROR(IF(OR(HLOOKUP($A366,'Z-scores'!$C$2:$UD$20,11,FALSE)&gt;2,HLOOKUP($A366,'Z-scores'!$C$2:$UD$20,11,FALSE)&lt;-2),"",'Total-corrected counts'!M366),"")</f>
        <v/>
      </c>
      <c r="N366" t="str">
        <f>IFERROR(IF(OR(HLOOKUP($A366,'Z-scores'!$C$2:$UD$20,12,FALSE)&gt;2,HLOOKUP($A366,'Z-scores'!$C$2:$UD$20,12,FALSE)&lt;-2),"",'Total-corrected counts'!N366),"")</f>
        <v/>
      </c>
      <c r="O366" t="str">
        <f>IFERROR(IF(OR(HLOOKUP($A366,'Z-scores'!$C$2:$UD$20,13,FALSE)&gt;2,HLOOKUP($A366,'Z-scores'!$C$2:$UD$20,13,FALSE)&lt;-2),"",'Total-corrected counts'!O366),"")</f>
        <v/>
      </c>
      <c r="P366" t="str">
        <f>IFERROR(IF(OR(HLOOKUP($A366,'Z-scores'!$C$2:$UD$20,14,FALSE)&gt;2,HLOOKUP($A366,'Z-scores'!$C$2:$UD$20,14,FALSE)&lt;-2),"",'Total-corrected counts'!P366),"")</f>
        <v/>
      </c>
      <c r="Q366" t="str">
        <f>IFERROR(IF(OR(HLOOKUP($A366,'Z-scores'!$C$2:$UD$20,15,FALSE)&gt;2,HLOOKUP($A366,'Z-scores'!$C$2:$UD$20,15,FALSE)&lt;-2),"",'Total-corrected counts'!Q366),"")</f>
        <v/>
      </c>
      <c r="R366" t="str">
        <f>IFERROR(IF(OR(HLOOKUP($A366,'Z-scores'!$C$2:$UD$20,16,FALSE)&gt;2,HLOOKUP($A366,'Z-scores'!$C$2:$UD$20,16,FALSE)&lt;-2),"",'Total-corrected counts'!R366),"")</f>
        <v/>
      </c>
      <c r="S366" t="str">
        <f>IFERROR(IF(OR(HLOOKUP($A366,'Z-scores'!$C$2:$UD$20,17,FALSE)&gt;2,HLOOKUP($A366,'Z-scores'!$C$2:$UD$20,17,FALSE)&lt;-2),"",'Total-corrected counts'!S366),"")</f>
        <v/>
      </c>
      <c r="T366" t="str">
        <f>IFERROR(IF(OR(HLOOKUP($A366,'Z-scores'!$C$2:$UD$20,18,FALSE)&gt;2,HLOOKUP($A366,'Z-scores'!$C$2:$UD$20,18,FALSE)&lt;-2),"",'Total-corrected counts'!T366),"")</f>
        <v/>
      </c>
      <c r="U366" t="str">
        <f>IFERROR(IF(OR(HLOOKUP($A366,'Z-scores'!$C$2:$UD$20,19,FALSE)&gt;2,HLOOKUP($A366,'Z-scores'!$C$2:$UD$20,19,FALSE)&lt;-2),"",'Total-corrected counts'!U366),"")</f>
        <v/>
      </c>
      <c r="V366">
        <f t="shared" si="20"/>
        <v>1</v>
      </c>
      <c r="W366" t="str">
        <f t="shared" si="21"/>
        <v/>
      </c>
      <c r="X366" t="str">
        <f t="shared" si="22"/>
        <v/>
      </c>
      <c r="Y366" t="str">
        <f t="shared" si="23"/>
        <v/>
      </c>
    </row>
    <row r="367" spans="1:25" x14ac:dyDescent="0.25">
      <c r="A367">
        <v>374</v>
      </c>
      <c r="B367" t="s">
        <v>198</v>
      </c>
      <c r="C367">
        <v>83800</v>
      </c>
      <c r="D367">
        <v>348</v>
      </c>
      <c r="E367" t="str">
        <f>IFERROR(IF(OR(HLOOKUP($A367,'Z-scores'!$C$2:$UD$20,3,FALSE)&gt;2,HLOOKUP(A367,'Z-scores'!$C$2:$UD$20,3,FALSE)&lt;-2),"",'Total-corrected counts'!E367),"")</f>
        <v/>
      </c>
      <c r="F367">
        <f>IFERROR(IF(OR(HLOOKUP($A367,'Z-scores'!$C$2:$UD$20,4,FALSE)&gt;2,HLOOKUP($A367,'Z-scores'!$C$2:$UD$20,4,FALSE)&lt;-2),"",'Total-corrected counts'!F367),"")</f>
        <v>0.69725396778522608</v>
      </c>
      <c r="G367">
        <f>IFERROR(IF(OR(HLOOKUP($A367,'Z-scores'!$C$2:$UD$20,5,FALSE)&gt;2,HLOOKUP($A367,'Z-scores'!$C$2:$UD$20,5,FALSE)&lt;-2),"",'Total-corrected counts'!G367),"")</f>
        <v>0.23167641050642451</v>
      </c>
      <c r="H367">
        <f>IFERROR(IF(OR(HLOOKUP($A367,'Z-scores'!$C$2:$UD$20,6,FALSE)&gt;2,HLOOKUP($A367,'Z-scores'!$C$2:$UD$20,6,FALSE)&lt;-2),"",'Total-corrected counts'!H367),"")</f>
        <v>0.15356683403124805</v>
      </c>
      <c r="I367">
        <f>IFERROR(IF(OR(HLOOKUP($A367,'Z-scores'!$C$2:$UD$20,7,FALSE)&gt;2,HLOOKUP($A367,'Z-scores'!$C$2:$UD$20,7,FALSE)&lt;-2),"",'Total-corrected counts'!I367),"")</f>
        <v>6.4401134100277364</v>
      </c>
      <c r="J367">
        <f>IFERROR(IF(OR(HLOOKUP($A367,'Z-scores'!$C$2:$UD$20,8,FALSE)&gt;2,HLOOKUP($A367,'Z-scores'!$C$2:$UD$20,8,FALSE)&lt;-2),"",'Total-corrected counts'!J367),"")</f>
        <v>4.9850006212760416</v>
      </c>
      <c r="K367">
        <f>IFERROR(IF(OR(HLOOKUP($A367,'Z-scores'!$C$2:$UD$20,9,FALSE)&gt;2,HLOOKUP($A367,'Z-scores'!$C$2:$UD$20,9,FALSE)&lt;-2),"",'Total-corrected counts'!K367),"")</f>
        <v>6.7606890016165888</v>
      </c>
      <c r="L367">
        <f>IFERROR(IF(OR(HLOOKUP($A367,'Z-scores'!$C$2:$UD$20,10,FALSE)&gt;2,HLOOKUP($A367,'Z-scores'!$C$2:$UD$20,10,FALSE)&lt;-2),"",'Total-corrected counts'!L367),"")</f>
        <v>5.8782855338612174</v>
      </c>
      <c r="M367">
        <f>IFERROR(IF(OR(HLOOKUP($A367,'Z-scores'!$C$2:$UD$20,11,FALSE)&gt;2,HLOOKUP($A367,'Z-scores'!$C$2:$UD$20,11,FALSE)&lt;-2),"",'Total-corrected counts'!M367),"")</f>
        <v>5.142132031151367</v>
      </c>
      <c r="N367">
        <f>IFERROR(IF(OR(HLOOKUP($A367,'Z-scores'!$C$2:$UD$20,12,FALSE)&gt;2,HLOOKUP($A367,'Z-scores'!$C$2:$UD$20,12,FALSE)&lt;-2),"",'Total-corrected counts'!N367),"")</f>
        <v>3.3999048759767851</v>
      </c>
      <c r="O367">
        <f>IFERROR(IF(OR(HLOOKUP($A367,'Z-scores'!$C$2:$UD$20,13,FALSE)&gt;2,HLOOKUP($A367,'Z-scores'!$C$2:$UD$20,13,FALSE)&lt;-2),"",'Total-corrected counts'!O367),"")</f>
        <v>3.7422592948196969</v>
      </c>
      <c r="P367">
        <f>IFERROR(IF(OR(HLOOKUP($A367,'Z-scores'!$C$2:$UD$20,14,FALSE)&gt;2,HLOOKUP($A367,'Z-scores'!$C$2:$UD$20,14,FALSE)&lt;-2),"",'Total-corrected counts'!P367),"")</f>
        <v>5.6798536999609803</v>
      </c>
      <c r="Q367">
        <f>IFERROR(IF(OR(HLOOKUP($A367,'Z-scores'!$C$2:$UD$20,15,FALSE)&gt;2,HLOOKUP($A367,'Z-scores'!$C$2:$UD$20,15,FALSE)&lt;-2),"",'Total-corrected counts'!Q367),"")</f>
        <v>1.0531160533890835</v>
      </c>
      <c r="R367">
        <f>IFERROR(IF(OR(HLOOKUP($A367,'Z-scores'!$C$2:$UD$20,16,FALSE)&gt;2,HLOOKUP($A367,'Z-scores'!$C$2:$UD$20,16,FALSE)&lt;-2),"",'Total-corrected counts'!R367),"")</f>
        <v>5.758007416890556</v>
      </c>
      <c r="S367">
        <f>IFERROR(IF(OR(HLOOKUP($A367,'Z-scores'!$C$2:$UD$20,17,FALSE)&gt;2,HLOOKUP($A367,'Z-scores'!$C$2:$UD$20,17,FALSE)&lt;-2),"",'Total-corrected counts'!S367),"")</f>
        <v>4.5544904887690283</v>
      </c>
      <c r="T367">
        <f>IFERROR(IF(OR(HLOOKUP($A367,'Z-scores'!$C$2:$UD$20,18,FALSE)&gt;2,HLOOKUP($A367,'Z-scores'!$C$2:$UD$20,18,FALSE)&lt;-2),"",'Total-corrected counts'!T367),"")</f>
        <v>0.16322939916117271</v>
      </c>
      <c r="U367">
        <f>IFERROR(IF(OR(HLOOKUP($A367,'Z-scores'!$C$2:$UD$20,19,FALSE)&gt;2,HLOOKUP($A367,'Z-scores'!$C$2:$UD$20,19,FALSE)&lt;-2),"",'Total-corrected counts'!U367),"")</f>
        <v>3.7753370681687013</v>
      </c>
      <c r="V367">
        <f t="shared" si="20"/>
        <v>1</v>
      </c>
      <c r="W367">
        <f t="shared" si="21"/>
        <v>0.83157111952917562</v>
      </c>
      <c r="X367">
        <f t="shared" si="22"/>
        <v>3.7860897262819813</v>
      </c>
      <c r="Y367">
        <f t="shared" si="23"/>
        <v>3.515774787142</v>
      </c>
    </row>
    <row r="368" spans="1:25" x14ac:dyDescent="0.25">
      <c r="A368">
        <v>375</v>
      </c>
      <c r="B368" t="s">
        <v>772</v>
      </c>
      <c r="C368">
        <v>37600</v>
      </c>
      <c r="D368">
        <v>1080</v>
      </c>
      <c r="E368" t="str">
        <f>IFERROR(IF(OR(HLOOKUP($A368,'Z-scores'!$C$2:$UD$20,3,FALSE)&gt;2,HLOOKUP(A368,'Z-scores'!$C$2:$UD$20,3,FALSE)&lt;-2),"",'Total-corrected counts'!E368),"")</f>
        <v/>
      </c>
      <c r="F368" t="str">
        <f>IFERROR(IF(OR(HLOOKUP($A368,'Z-scores'!$C$2:$UD$20,4,FALSE)&gt;2,HLOOKUP($A368,'Z-scores'!$C$2:$UD$20,4,FALSE)&lt;-2),"",'Total-corrected counts'!F368),"")</f>
        <v/>
      </c>
      <c r="G368" t="str">
        <f>IFERROR(IF(OR(HLOOKUP($A368,'Z-scores'!$C$2:$UD$20,5,FALSE)&gt;2,HLOOKUP($A368,'Z-scores'!$C$2:$UD$20,5,FALSE)&lt;-2),"",'Total-corrected counts'!G368),"")</f>
        <v/>
      </c>
      <c r="H368" t="str">
        <f>IFERROR(IF(OR(HLOOKUP($A368,'Z-scores'!$C$2:$UD$20,6,FALSE)&gt;2,HLOOKUP($A368,'Z-scores'!$C$2:$UD$20,6,FALSE)&lt;-2),"",'Total-corrected counts'!H368),"")</f>
        <v/>
      </c>
      <c r="I368" t="str">
        <f>IFERROR(IF(OR(HLOOKUP($A368,'Z-scores'!$C$2:$UD$20,7,FALSE)&gt;2,HLOOKUP($A368,'Z-scores'!$C$2:$UD$20,7,FALSE)&lt;-2),"",'Total-corrected counts'!I368),"")</f>
        <v/>
      </c>
      <c r="J368" t="str">
        <f>IFERROR(IF(OR(HLOOKUP($A368,'Z-scores'!$C$2:$UD$20,8,FALSE)&gt;2,HLOOKUP($A368,'Z-scores'!$C$2:$UD$20,8,FALSE)&lt;-2),"",'Total-corrected counts'!J368),"")</f>
        <v/>
      </c>
      <c r="K368" t="str">
        <f>IFERROR(IF(OR(HLOOKUP($A368,'Z-scores'!$C$2:$UD$20,9,FALSE)&gt;2,HLOOKUP($A368,'Z-scores'!$C$2:$UD$20,9,FALSE)&lt;-2),"",'Total-corrected counts'!K368),"")</f>
        <v/>
      </c>
      <c r="L368" t="str">
        <f>IFERROR(IF(OR(HLOOKUP($A368,'Z-scores'!$C$2:$UD$20,10,FALSE)&gt;2,HLOOKUP($A368,'Z-scores'!$C$2:$UD$20,10,FALSE)&lt;-2),"",'Total-corrected counts'!L368),"")</f>
        <v/>
      </c>
      <c r="M368" t="str">
        <f>IFERROR(IF(OR(HLOOKUP($A368,'Z-scores'!$C$2:$UD$20,11,FALSE)&gt;2,HLOOKUP($A368,'Z-scores'!$C$2:$UD$20,11,FALSE)&lt;-2),"",'Total-corrected counts'!M368),"")</f>
        <v/>
      </c>
      <c r="N368" t="str">
        <f>IFERROR(IF(OR(HLOOKUP($A368,'Z-scores'!$C$2:$UD$20,12,FALSE)&gt;2,HLOOKUP($A368,'Z-scores'!$C$2:$UD$20,12,FALSE)&lt;-2),"",'Total-corrected counts'!N368),"")</f>
        <v/>
      </c>
      <c r="O368" t="str">
        <f>IFERROR(IF(OR(HLOOKUP($A368,'Z-scores'!$C$2:$UD$20,13,FALSE)&gt;2,HLOOKUP($A368,'Z-scores'!$C$2:$UD$20,13,FALSE)&lt;-2),"",'Total-corrected counts'!O368),"")</f>
        <v/>
      </c>
      <c r="P368" t="str">
        <f>IFERROR(IF(OR(HLOOKUP($A368,'Z-scores'!$C$2:$UD$20,14,FALSE)&gt;2,HLOOKUP($A368,'Z-scores'!$C$2:$UD$20,14,FALSE)&lt;-2),"",'Total-corrected counts'!P368),"")</f>
        <v/>
      </c>
      <c r="Q368" t="str">
        <f>IFERROR(IF(OR(HLOOKUP($A368,'Z-scores'!$C$2:$UD$20,15,FALSE)&gt;2,HLOOKUP($A368,'Z-scores'!$C$2:$UD$20,15,FALSE)&lt;-2),"",'Total-corrected counts'!Q368),"")</f>
        <v/>
      </c>
      <c r="R368" t="str">
        <f>IFERROR(IF(OR(HLOOKUP($A368,'Z-scores'!$C$2:$UD$20,16,FALSE)&gt;2,HLOOKUP($A368,'Z-scores'!$C$2:$UD$20,16,FALSE)&lt;-2),"",'Total-corrected counts'!R368),"")</f>
        <v/>
      </c>
      <c r="S368" t="str">
        <f>IFERROR(IF(OR(HLOOKUP($A368,'Z-scores'!$C$2:$UD$20,17,FALSE)&gt;2,HLOOKUP($A368,'Z-scores'!$C$2:$UD$20,17,FALSE)&lt;-2),"",'Total-corrected counts'!S368),"")</f>
        <v/>
      </c>
      <c r="T368" t="str">
        <f>IFERROR(IF(OR(HLOOKUP($A368,'Z-scores'!$C$2:$UD$20,18,FALSE)&gt;2,HLOOKUP($A368,'Z-scores'!$C$2:$UD$20,18,FALSE)&lt;-2),"",'Total-corrected counts'!T368),"")</f>
        <v/>
      </c>
      <c r="U368" t="str">
        <f>IFERROR(IF(OR(HLOOKUP($A368,'Z-scores'!$C$2:$UD$20,19,FALSE)&gt;2,HLOOKUP($A368,'Z-scores'!$C$2:$UD$20,19,FALSE)&lt;-2),"",'Total-corrected counts'!U368),"")</f>
        <v/>
      </c>
      <c r="V368">
        <f t="shared" si="20"/>
        <v>1</v>
      </c>
      <c r="W368" t="str">
        <f t="shared" si="21"/>
        <v/>
      </c>
      <c r="X368" t="str">
        <f t="shared" si="22"/>
        <v/>
      </c>
      <c r="Y368" t="str">
        <f t="shared" si="23"/>
        <v/>
      </c>
    </row>
    <row r="369" spans="1:25" x14ac:dyDescent="0.25">
      <c r="A369">
        <v>376</v>
      </c>
      <c r="B369" t="s">
        <v>773</v>
      </c>
      <c r="C369">
        <v>35400</v>
      </c>
      <c r="D369">
        <v>655</v>
      </c>
      <c r="E369" t="str">
        <f>IFERROR(IF(OR(HLOOKUP($A369,'Z-scores'!$C$2:$UD$20,3,FALSE)&gt;2,HLOOKUP(A369,'Z-scores'!$C$2:$UD$20,3,FALSE)&lt;-2),"",'Total-corrected counts'!E369),"")</f>
        <v/>
      </c>
      <c r="F369" t="str">
        <f>IFERROR(IF(OR(HLOOKUP($A369,'Z-scores'!$C$2:$UD$20,4,FALSE)&gt;2,HLOOKUP($A369,'Z-scores'!$C$2:$UD$20,4,FALSE)&lt;-2),"",'Total-corrected counts'!F369),"")</f>
        <v/>
      </c>
      <c r="G369" t="str">
        <f>IFERROR(IF(OR(HLOOKUP($A369,'Z-scores'!$C$2:$UD$20,5,FALSE)&gt;2,HLOOKUP($A369,'Z-scores'!$C$2:$UD$20,5,FALSE)&lt;-2),"",'Total-corrected counts'!G369),"")</f>
        <v/>
      </c>
      <c r="H369" t="str">
        <f>IFERROR(IF(OR(HLOOKUP($A369,'Z-scores'!$C$2:$UD$20,6,FALSE)&gt;2,HLOOKUP($A369,'Z-scores'!$C$2:$UD$20,6,FALSE)&lt;-2),"",'Total-corrected counts'!H369),"")</f>
        <v/>
      </c>
      <c r="I369" t="str">
        <f>IFERROR(IF(OR(HLOOKUP($A369,'Z-scores'!$C$2:$UD$20,7,FALSE)&gt;2,HLOOKUP($A369,'Z-scores'!$C$2:$UD$20,7,FALSE)&lt;-2),"",'Total-corrected counts'!I369),"")</f>
        <v/>
      </c>
      <c r="J369" t="str">
        <f>IFERROR(IF(OR(HLOOKUP($A369,'Z-scores'!$C$2:$UD$20,8,FALSE)&gt;2,HLOOKUP($A369,'Z-scores'!$C$2:$UD$20,8,FALSE)&lt;-2),"",'Total-corrected counts'!J369),"")</f>
        <v/>
      </c>
      <c r="K369" t="str">
        <f>IFERROR(IF(OR(HLOOKUP($A369,'Z-scores'!$C$2:$UD$20,9,FALSE)&gt;2,HLOOKUP($A369,'Z-scores'!$C$2:$UD$20,9,FALSE)&lt;-2),"",'Total-corrected counts'!K369),"")</f>
        <v/>
      </c>
      <c r="L369" t="str">
        <f>IFERROR(IF(OR(HLOOKUP($A369,'Z-scores'!$C$2:$UD$20,10,FALSE)&gt;2,HLOOKUP($A369,'Z-scores'!$C$2:$UD$20,10,FALSE)&lt;-2),"",'Total-corrected counts'!L369),"")</f>
        <v/>
      </c>
      <c r="M369" t="str">
        <f>IFERROR(IF(OR(HLOOKUP($A369,'Z-scores'!$C$2:$UD$20,11,FALSE)&gt;2,HLOOKUP($A369,'Z-scores'!$C$2:$UD$20,11,FALSE)&lt;-2),"",'Total-corrected counts'!M369),"")</f>
        <v/>
      </c>
      <c r="N369" t="str">
        <f>IFERROR(IF(OR(HLOOKUP($A369,'Z-scores'!$C$2:$UD$20,12,FALSE)&gt;2,HLOOKUP($A369,'Z-scores'!$C$2:$UD$20,12,FALSE)&lt;-2),"",'Total-corrected counts'!N369),"")</f>
        <v/>
      </c>
      <c r="O369" t="str">
        <f>IFERROR(IF(OR(HLOOKUP($A369,'Z-scores'!$C$2:$UD$20,13,FALSE)&gt;2,HLOOKUP($A369,'Z-scores'!$C$2:$UD$20,13,FALSE)&lt;-2),"",'Total-corrected counts'!O369),"")</f>
        <v/>
      </c>
      <c r="P369" t="str">
        <f>IFERROR(IF(OR(HLOOKUP($A369,'Z-scores'!$C$2:$UD$20,14,FALSE)&gt;2,HLOOKUP($A369,'Z-scores'!$C$2:$UD$20,14,FALSE)&lt;-2),"",'Total-corrected counts'!P369),"")</f>
        <v/>
      </c>
      <c r="Q369" t="str">
        <f>IFERROR(IF(OR(HLOOKUP($A369,'Z-scores'!$C$2:$UD$20,15,FALSE)&gt;2,HLOOKUP($A369,'Z-scores'!$C$2:$UD$20,15,FALSE)&lt;-2),"",'Total-corrected counts'!Q369),"")</f>
        <v/>
      </c>
      <c r="R369" t="str">
        <f>IFERROR(IF(OR(HLOOKUP($A369,'Z-scores'!$C$2:$UD$20,16,FALSE)&gt;2,HLOOKUP($A369,'Z-scores'!$C$2:$UD$20,16,FALSE)&lt;-2),"",'Total-corrected counts'!R369),"")</f>
        <v/>
      </c>
      <c r="S369" t="str">
        <f>IFERROR(IF(OR(HLOOKUP($A369,'Z-scores'!$C$2:$UD$20,17,FALSE)&gt;2,HLOOKUP($A369,'Z-scores'!$C$2:$UD$20,17,FALSE)&lt;-2),"",'Total-corrected counts'!S369),"")</f>
        <v/>
      </c>
      <c r="T369" t="str">
        <f>IFERROR(IF(OR(HLOOKUP($A369,'Z-scores'!$C$2:$UD$20,18,FALSE)&gt;2,HLOOKUP($A369,'Z-scores'!$C$2:$UD$20,18,FALSE)&lt;-2),"",'Total-corrected counts'!T369),"")</f>
        <v/>
      </c>
      <c r="U369" t="str">
        <f>IFERROR(IF(OR(HLOOKUP($A369,'Z-scores'!$C$2:$UD$20,19,FALSE)&gt;2,HLOOKUP($A369,'Z-scores'!$C$2:$UD$20,19,FALSE)&lt;-2),"",'Total-corrected counts'!U369),"")</f>
        <v/>
      </c>
      <c r="V369">
        <f t="shared" si="20"/>
        <v>1</v>
      </c>
      <c r="W369" t="str">
        <f t="shared" si="21"/>
        <v/>
      </c>
      <c r="X369" t="str">
        <f t="shared" si="22"/>
        <v/>
      </c>
      <c r="Y369" t="str">
        <f t="shared" si="23"/>
        <v/>
      </c>
    </row>
    <row r="370" spans="1:25" x14ac:dyDescent="0.25">
      <c r="A370">
        <v>377</v>
      </c>
      <c r="B370" t="s">
        <v>199</v>
      </c>
      <c r="C370">
        <v>17400</v>
      </c>
      <c r="D370">
        <v>425</v>
      </c>
      <c r="E370">
        <f>IFERROR(IF(OR(HLOOKUP($A370,'Z-scores'!$C$2:$UD$20,3,FALSE)&gt;2,HLOOKUP(A370,'Z-scores'!$C$2:$UD$20,3,FALSE)&lt;-2),"",'Total-corrected counts'!E370),"")</f>
        <v>2.2357801023415735</v>
      </c>
      <c r="F370">
        <f>IFERROR(IF(OR(HLOOKUP($A370,'Z-scores'!$C$2:$UD$20,4,FALSE)&gt;2,HLOOKUP($A370,'Z-scores'!$C$2:$UD$20,4,FALSE)&lt;-2),"",'Total-corrected counts'!F370),"")</f>
        <v>2.6823770290090465</v>
      </c>
      <c r="G370">
        <f>IFERROR(IF(OR(HLOOKUP($A370,'Z-scores'!$C$2:$UD$20,5,FALSE)&gt;2,HLOOKUP($A370,'Z-scores'!$C$2:$UD$20,5,FALSE)&lt;-2),"",'Total-corrected counts'!G370),"")</f>
        <v>3.9787905282625076</v>
      </c>
      <c r="H370">
        <f>IFERROR(IF(OR(HLOOKUP($A370,'Z-scores'!$C$2:$UD$20,6,FALSE)&gt;2,HLOOKUP($A370,'Z-scores'!$C$2:$UD$20,6,FALSE)&lt;-2),"",'Total-corrected counts'!H370),"")</f>
        <v>8.6067230163876758</v>
      </c>
      <c r="I370">
        <f>IFERROR(IF(OR(HLOOKUP($A370,'Z-scores'!$C$2:$UD$20,7,FALSE)&gt;2,HLOOKUP($A370,'Z-scores'!$C$2:$UD$20,7,FALSE)&lt;-2),"",'Total-corrected counts'!I370),"")</f>
        <v>3.4724894486191622</v>
      </c>
      <c r="J370">
        <f>IFERROR(IF(OR(HLOOKUP($A370,'Z-scores'!$C$2:$UD$20,8,FALSE)&gt;2,HLOOKUP($A370,'Z-scores'!$C$2:$UD$20,8,FALSE)&lt;-2),"",'Total-corrected counts'!J370),"")</f>
        <v>4.4426167752420511</v>
      </c>
      <c r="K370">
        <f>IFERROR(IF(OR(HLOOKUP($A370,'Z-scores'!$C$2:$UD$20,9,FALSE)&gt;2,HLOOKUP($A370,'Z-scores'!$C$2:$UD$20,9,FALSE)&lt;-2),"",'Total-corrected counts'!K370),"")</f>
        <v>7.4296226099559624</v>
      </c>
      <c r="L370">
        <f>IFERROR(IF(OR(HLOOKUP($A370,'Z-scores'!$C$2:$UD$20,10,FALSE)&gt;2,HLOOKUP($A370,'Z-scores'!$C$2:$UD$20,10,FALSE)&lt;-2),"",'Total-corrected counts'!L370),"")</f>
        <v>2.1872690358553371</v>
      </c>
      <c r="M370">
        <f>IFERROR(IF(OR(HLOOKUP($A370,'Z-scores'!$C$2:$UD$20,11,FALSE)&gt;2,HLOOKUP($A370,'Z-scores'!$C$2:$UD$20,11,FALSE)&lt;-2),"",'Total-corrected counts'!M370),"")</f>
        <v>1.2256336203281935</v>
      </c>
      <c r="N370">
        <f>IFERROR(IF(OR(HLOOKUP($A370,'Z-scores'!$C$2:$UD$20,12,FALSE)&gt;2,HLOOKUP($A370,'Z-scores'!$C$2:$UD$20,12,FALSE)&lt;-2),"",'Total-corrected counts'!N370),"")</f>
        <v>9.9431180335170151</v>
      </c>
      <c r="O370" t="str">
        <f>IFERROR(IF(OR(HLOOKUP($A370,'Z-scores'!$C$2:$UD$20,13,FALSE)&gt;2,HLOOKUP($A370,'Z-scores'!$C$2:$UD$20,13,FALSE)&lt;-2),"",'Total-corrected counts'!O370),"")</f>
        <v/>
      </c>
      <c r="P370">
        <f>IFERROR(IF(OR(HLOOKUP($A370,'Z-scores'!$C$2:$UD$20,14,FALSE)&gt;2,HLOOKUP($A370,'Z-scores'!$C$2:$UD$20,14,FALSE)&lt;-2),"",'Total-corrected counts'!P370),"")</f>
        <v>6.9277974775295332</v>
      </c>
      <c r="Q370">
        <f>IFERROR(IF(OR(HLOOKUP($A370,'Z-scores'!$C$2:$UD$20,15,FALSE)&gt;2,HLOOKUP($A370,'Z-scores'!$C$2:$UD$20,15,FALSE)&lt;-2),"",'Total-corrected counts'!Q370),"")</f>
        <v>6.4357092151555104</v>
      </c>
      <c r="R370">
        <f>IFERROR(IF(OR(HLOOKUP($A370,'Z-scores'!$C$2:$UD$20,16,FALSE)&gt;2,HLOOKUP($A370,'Z-scores'!$C$2:$UD$20,16,FALSE)&lt;-2),"",'Total-corrected counts'!R370),"")</f>
        <v>4.9686354884789763</v>
      </c>
      <c r="S370">
        <f>IFERROR(IF(OR(HLOOKUP($A370,'Z-scores'!$C$2:$UD$20,17,FALSE)&gt;2,HLOOKUP($A370,'Z-scores'!$C$2:$UD$20,17,FALSE)&lt;-2),"",'Total-corrected counts'!S370),"")</f>
        <v>3.4090822728807502</v>
      </c>
      <c r="T370">
        <f>IFERROR(IF(OR(HLOOKUP($A370,'Z-scores'!$C$2:$UD$20,18,FALSE)&gt;2,HLOOKUP($A370,'Z-scores'!$C$2:$UD$20,18,FALSE)&lt;-2),"",'Total-corrected counts'!T370),"")</f>
        <v>5.2319317941660097</v>
      </c>
      <c r="U370">
        <f>IFERROR(IF(OR(HLOOKUP($A370,'Z-scores'!$C$2:$UD$20,19,FALSE)&gt;2,HLOOKUP($A370,'Z-scores'!$C$2:$UD$20,19,FALSE)&lt;-2),"",'Total-corrected counts'!U370),"")</f>
        <v>4.2179627934022736</v>
      </c>
      <c r="V370">
        <f t="shared" si="20"/>
        <v>1</v>
      </c>
      <c r="W370">
        <f t="shared" si="21"/>
        <v>0.14111947636351579</v>
      </c>
      <c r="X370">
        <f t="shared" si="22"/>
        <v>4.0290335740001675</v>
      </c>
      <c r="Y370">
        <f t="shared" si="23"/>
        <v>5.8763195821614378</v>
      </c>
    </row>
    <row r="371" spans="1:25" x14ac:dyDescent="0.25">
      <c r="A371">
        <v>378</v>
      </c>
      <c r="B371" t="s">
        <v>774</v>
      </c>
      <c r="C371">
        <v>7700</v>
      </c>
      <c r="D371">
        <v>453</v>
      </c>
      <c r="E371" t="str">
        <f>IFERROR(IF(OR(HLOOKUP($A371,'Z-scores'!$C$2:$UD$20,3,FALSE)&gt;2,HLOOKUP(A371,'Z-scores'!$C$2:$UD$20,3,FALSE)&lt;-2),"",'Total-corrected counts'!E371),"")</f>
        <v/>
      </c>
      <c r="F371" t="str">
        <f>IFERROR(IF(OR(HLOOKUP($A371,'Z-scores'!$C$2:$UD$20,4,FALSE)&gt;2,HLOOKUP($A371,'Z-scores'!$C$2:$UD$20,4,FALSE)&lt;-2),"",'Total-corrected counts'!F371),"")</f>
        <v/>
      </c>
      <c r="G371" t="str">
        <f>IFERROR(IF(OR(HLOOKUP($A371,'Z-scores'!$C$2:$UD$20,5,FALSE)&gt;2,HLOOKUP($A371,'Z-scores'!$C$2:$UD$20,5,FALSE)&lt;-2),"",'Total-corrected counts'!G371),"")</f>
        <v/>
      </c>
      <c r="H371" t="str">
        <f>IFERROR(IF(OR(HLOOKUP($A371,'Z-scores'!$C$2:$UD$20,6,FALSE)&gt;2,HLOOKUP($A371,'Z-scores'!$C$2:$UD$20,6,FALSE)&lt;-2),"",'Total-corrected counts'!H371),"")</f>
        <v/>
      </c>
      <c r="I371" t="str">
        <f>IFERROR(IF(OR(HLOOKUP($A371,'Z-scores'!$C$2:$UD$20,7,FALSE)&gt;2,HLOOKUP($A371,'Z-scores'!$C$2:$UD$20,7,FALSE)&lt;-2),"",'Total-corrected counts'!I371),"")</f>
        <v/>
      </c>
      <c r="J371" t="str">
        <f>IFERROR(IF(OR(HLOOKUP($A371,'Z-scores'!$C$2:$UD$20,8,FALSE)&gt;2,HLOOKUP($A371,'Z-scores'!$C$2:$UD$20,8,FALSE)&lt;-2),"",'Total-corrected counts'!J371),"")</f>
        <v/>
      </c>
      <c r="K371" t="str">
        <f>IFERROR(IF(OR(HLOOKUP($A371,'Z-scores'!$C$2:$UD$20,9,FALSE)&gt;2,HLOOKUP($A371,'Z-scores'!$C$2:$UD$20,9,FALSE)&lt;-2),"",'Total-corrected counts'!K371),"")</f>
        <v/>
      </c>
      <c r="L371" t="str">
        <f>IFERROR(IF(OR(HLOOKUP($A371,'Z-scores'!$C$2:$UD$20,10,FALSE)&gt;2,HLOOKUP($A371,'Z-scores'!$C$2:$UD$20,10,FALSE)&lt;-2),"",'Total-corrected counts'!L371),"")</f>
        <v/>
      </c>
      <c r="M371" t="str">
        <f>IFERROR(IF(OR(HLOOKUP($A371,'Z-scores'!$C$2:$UD$20,11,FALSE)&gt;2,HLOOKUP($A371,'Z-scores'!$C$2:$UD$20,11,FALSE)&lt;-2),"",'Total-corrected counts'!M371),"")</f>
        <v/>
      </c>
      <c r="N371" t="str">
        <f>IFERROR(IF(OR(HLOOKUP($A371,'Z-scores'!$C$2:$UD$20,12,FALSE)&gt;2,HLOOKUP($A371,'Z-scores'!$C$2:$UD$20,12,FALSE)&lt;-2),"",'Total-corrected counts'!N371),"")</f>
        <v/>
      </c>
      <c r="O371" t="str">
        <f>IFERROR(IF(OR(HLOOKUP($A371,'Z-scores'!$C$2:$UD$20,13,FALSE)&gt;2,HLOOKUP($A371,'Z-scores'!$C$2:$UD$20,13,FALSE)&lt;-2),"",'Total-corrected counts'!O371),"")</f>
        <v/>
      </c>
      <c r="P371" t="str">
        <f>IFERROR(IF(OR(HLOOKUP($A371,'Z-scores'!$C$2:$UD$20,14,FALSE)&gt;2,HLOOKUP($A371,'Z-scores'!$C$2:$UD$20,14,FALSE)&lt;-2),"",'Total-corrected counts'!P371),"")</f>
        <v/>
      </c>
      <c r="Q371" t="str">
        <f>IFERROR(IF(OR(HLOOKUP($A371,'Z-scores'!$C$2:$UD$20,15,FALSE)&gt;2,HLOOKUP($A371,'Z-scores'!$C$2:$UD$20,15,FALSE)&lt;-2),"",'Total-corrected counts'!Q371),"")</f>
        <v/>
      </c>
      <c r="R371" t="str">
        <f>IFERROR(IF(OR(HLOOKUP($A371,'Z-scores'!$C$2:$UD$20,16,FALSE)&gt;2,HLOOKUP($A371,'Z-scores'!$C$2:$UD$20,16,FALSE)&lt;-2),"",'Total-corrected counts'!R371),"")</f>
        <v/>
      </c>
      <c r="S371" t="str">
        <f>IFERROR(IF(OR(HLOOKUP($A371,'Z-scores'!$C$2:$UD$20,17,FALSE)&gt;2,HLOOKUP($A371,'Z-scores'!$C$2:$UD$20,17,FALSE)&lt;-2),"",'Total-corrected counts'!S371),"")</f>
        <v/>
      </c>
      <c r="T371" t="str">
        <f>IFERROR(IF(OR(HLOOKUP($A371,'Z-scores'!$C$2:$UD$20,18,FALSE)&gt;2,HLOOKUP($A371,'Z-scores'!$C$2:$UD$20,18,FALSE)&lt;-2),"",'Total-corrected counts'!T371),"")</f>
        <v/>
      </c>
      <c r="U371" t="str">
        <f>IFERROR(IF(OR(HLOOKUP($A371,'Z-scores'!$C$2:$UD$20,19,FALSE)&gt;2,HLOOKUP($A371,'Z-scores'!$C$2:$UD$20,19,FALSE)&lt;-2),"",'Total-corrected counts'!U371),"")</f>
        <v/>
      </c>
      <c r="V371">
        <f t="shared" si="20"/>
        <v>1</v>
      </c>
      <c r="W371" t="str">
        <f t="shared" si="21"/>
        <v/>
      </c>
      <c r="X371" t="str">
        <f t="shared" si="22"/>
        <v/>
      </c>
      <c r="Y371" t="str">
        <f t="shared" si="23"/>
        <v/>
      </c>
    </row>
    <row r="372" spans="1:25" x14ac:dyDescent="0.25">
      <c r="A372">
        <v>379</v>
      </c>
      <c r="B372" t="s">
        <v>775</v>
      </c>
      <c r="C372">
        <v>96800</v>
      </c>
      <c r="D372">
        <v>354</v>
      </c>
      <c r="E372" t="str">
        <f>IFERROR(IF(OR(HLOOKUP($A372,'Z-scores'!$C$2:$UD$20,3,FALSE)&gt;2,HLOOKUP(A372,'Z-scores'!$C$2:$UD$20,3,FALSE)&lt;-2),"",'Total-corrected counts'!E372),"")</f>
        <v/>
      </c>
      <c r="F372" t="str">
        <f>IFERROR(IF(OR(HLOOKUP($A372,'Z-scores'!$C$2:$UD$20,4,FALSE)&gt;2,HLOOKUP($A372,'Z-scores'!$C$2:$UD$20,4,FALSE)&lt;-2),"",'Total-corrected counts'!F372),"")</f>
        <v/>
      </c>
      <c r="G372" t="str">
        <f>IFERROR(IF(OR(HLOOKUP($A372,'Z-scores'!$C$2:$UD$20,5,FALSE)&gt;2,HLOOKUP($A372,'Z-scores'!$C$2:$UD$20,5,FALSE)&lt;-2),"",'Total-corrected counts'!G372),"")</f>
        <v/>
      </c>
      <c r="H372" t="str">
        <f>IFERROR(IF(OR(HLOOKUP($A372,'Z-scores'!$C$2:$UD$20,6,FALSE)&gt;2,HLOOKUP($A372,'Z-scores'!$C$2:$UD$20,6,FALSE)&lt;-2),"",'Total-corrected counts'!H372),"")</f>
        <v/>
      </c>
      <c r="I372" t="str">
        <f>IFERROR(IF(OR(HLOOKUP($A372,'Z-scores'!$C$2:$UD$20,7,FALSE)&gt;2,HLOOKUP($A372,'Z-scores'!$C$2:$UD$20,7,FALSE)&lt;-2),"",'Total-corrected counts'!I372),"")</f>
        <v/>
      </c>
      <c r="J372" t="str">
        <f>IFERROR(IF(OR(HLOOKUP($A372,'Z-scores'!$C$2:$UD$20,8,FALSE)&gt;2,HLOOKUP($A372,'Z-scores'!$C$2:$UD$20,8,FALSE)&lt;-2),"",'Total-corrected counts'!J372),"")</f>
        <v/>
      </c>
      <c r="K372" t="str">
        <f>IFERROR(IF(OR(HLOOKUP($A372,'Z-scores'!$C$2:$UD$20,9,FALSE)&gt;2,HLOOKUP($A372,'Z-scores'!$C$2:$UD$20,9,FALSE)&lt;-2),"",'Total-corrected counts'!K372),"")</f>
        <v/>
      </c>
      <c r="L372" t="str">
        <f>IFERROR(IF(OR(HLOOKUP($A372,'Z-scores'!$C$2:$UD$20,10,FALSE)&gt;2,HLOOKUP($A372,'Z-scores'!$C$2:$UD$20,10,FALSE)&lt;-2),"",'Total-corrected counts'!L372),"")</f>
        <v/>
      </c>
      <c r="M372" t="str">
        <f>IFERROR(IF(OR(HLOOKUP($A372,'Z-scores'!$C$2:$UD$20,11,FALSE)&gt;2,HLOOKUP($A372,'Z-scores'!$C$2:$UD$20,11,FALSE)&lt;-2),"",'Total-corrected counts'!M372),"")</f>
        <v/>
      </c>
      <c r="N372" t="str">
        <f>IFERROR(IF(OR(HLOOKUP($A372,'Z-scores'!$C$2:$UD$20,12,FALSE)&gt;2,HLOOKUP($A372,'Z-scores'!$C$2:$UD$20,12,FALSE)&lt;-2),"",'Total-corrected counts'!N372),"")</f>
        <v/>
      </c>
      <c r="O372" t="str">
        <f>IFERROR(IF(OR(HLOOKUP($A372,'Z-scores'!$C$2:$UD$20,13,FALSE)&gt;2,HLOOKUP($A372,'Z-scores'!$C$2:$UD$20,13,FALSE)&lt;-2),"",'Total-corrected counts'!O372),"")</f>
        <v/>
      </c>
      <c r="P372" t="str">
        <f>IFERROR(IF(OR(HLOOKUP($A372,'Z-scores'!$C$2:$UD$20,14,FALSE)&gt;2,HLOOKUP($A372,'Z-scores'!$C$2:$UD$20,14,FALSE)&lt;-2),"",'Total-corrected counts'!P372),"")</f>
        <v/>
      </c>
      <c r="Q372" t="str">
        <f>IFERROR(IF(OR(HLOOKUP($A372,'Z-scores'!$C$2:$UD$20,15,FALSE)&gt;2,HLOOKUP($A372,'Z-scores'!$C$2:$UD$20,15,FALSE)&lt;-2),"",'Total-corrected counts'!Q372),"")</f>
        <v/>
      </c>
      <c r="R372" t="str">
        <f>IFERROR(IF(OR(HLOOKUP($A372,'Z-scores'!$C$2:$UD$20,16,FALSE)&gt;2,HLOOKUP($A372,'Z-scores'!$C$2:$UD$20,16,FALSE)&lt;-2),"",'Total-corrected counts'!R372),"")</f>
        <v/>
      </c>
      <c r="S372" t="str">
        <f>IFERROR(IF(OR(HLOOKUP($A372,'Z-scores'!$C$2:$UD$20,17,FALSE)&gt;2,HLOOKUP($A372,'Z-scores'!$C$2:$UD$20,17,FALSE)&lt;-2),"",'Total-corrected counts'!S372),"")</f>
        <v/>
      </c>
      <c r="T372" t="str">
        <f>IFERROR(IF(OR(HLOOKUP($A372,'Z-scores'!$C$2:$UD$20,18,FALSE)&gt;2,HLOOKUP($A372,'Z-scores'!$C$2:$UD$20,18,FALSE)&lt;-2),"",'Total-corrected counts'!T372),"")</f>
        <v/>
      </c>
      <c r="U372" t="str">
        <f>IFERROR(IF(OR(HLOOKUP($A372,'Z-scores'!$C$2:$UD$20,19,FALSE)&gt;2,HLOOKUP($A372,'Z-scores'!$C$2:$UD$20,19,FALSE)&lt;-2),"",'Total-corrected counts'!U372),"")</f>
        <v/>
      </c>
      <c r="V372">
        <f t="shared" si="20"/>
        <v>1</v>
      </c>
      <c r="W372" t="str">
        <f t="shared" si="21"/>
        <v/>
      </c>
      <c r="X372" t="str">
        <f t="shared" si="22"/>
        <v/>
      </c>
      <c r="Y372" t="str">
        <f t="shared" si="23"/>
        <v/>
      </c>
    </row>
    <row r="373" spans="1:25" x14ac:dyDescent="0.25">
      <c r="A373">
        <v>380</v>
      </c>
      <c r="B373" t="s">
        <v>200</v>
      </c>
      <c r="C373">
        <v>102700</v>
      </c>
      <c r="D373">
        <v>514</v>
      </c>
      <c r="E373">
        <f>IFERROR(IF(OR(HLOOKUP($A373,'Z-scores'!$C$2:$UD$20,3,FALSE)&gt;2,HLOOKUP(A373,'Z-scores'!$C$2:$UD$20,3,FALSE)&lt;-2),"",'Total-corrected counts'!E373),"")</f>
        <v>0.10459789952475197</v>
      </c>
      <c r="F373">
        <f>IFERROR(IF(OR(HLOOKUP($A373,'Z-scores'!$C$2:$UD$20,4,FALSE)&gt;2,HLOOKUP($A373,'Z-scores'!$C$2:$UD$20,4,FALSE)&lt;-2),"",'Total-corrected counts'!F373),"")</f>
        <v>0.24608963568890332</v>
      </c>
      <c r="G373">
        <f>IFERROR(IF(OR(HLOOKUP($A373,'Z-scores'!$C$2:$UD$20,5,FALSE)&gt;2,HLOOKUP($A373,'Z-scores'!$C$2:$UD$20,5,FALSE)&lt;-2),"",'Total-corrected counts'!G373),"")</f>
        <v>0</v>
      </c>
      <c r="H373">
        <f>IFERROR(IF(OR(HLOOKUP($A373,'Z-scores'!$C$2:$UD$20,6,FALSE)&gt;2,HLOOKUP($A373,'Z-scores'!$C$2:$UD$20,6,FALSE)&lt;-2),"",'Total-corrected counts'!H373),"")</f>
        <v>0.50956267655823217</v>
      </c>
      <c r="I373">
        <f>IFERROR(IF(OR(HLOOKUP($A373,'Z-scores'!$C$2:$UD$20,7,FALSE)&gt;2,HLOOKUP($A373,'Z-scores'!$C$2:$UD$20,7,FALSE)&lt;-2),"",'Total-corrected counts'!I373),"")</f>
        <v>9.8510338967919497E-2</v>
      </c>
      <c r="J373">
        <f>IFERROR(IF(OR(HLOOKUP($A373,'Z-scores'!$C$2:$UD$20,8,FALSE)&gt;2,HLOOKUP($A373,'Z-scores'!$C$2:$UD$20,8,FALSE)&lt;-2),"",'Total-corrected counts'!J373),"")</f>
        <v>9.8615244733452866E-3</v>
      </c>
      <c r="K373">
        <f>IFERROR(IF(OR(HLOOKUP($A373,'Z-scores'!$C$2:$UD$20,9,FALSE)&gt;2,HLOOKUP($A373,'Z-scores'!$C$2:$UD$20,9,FALSE)&lt;-2),"",'Total-corrected counts'!K373),"")</f>
        <v>0</v>
      </c>
      <c r="L373">
        <f>IFERROR(IF(OR(HLOOKUP($A373,'Z-scores'!$C$2:$UD$20,10,FALSE)&gt;2,HLOOKUP($A373,'Z-scores'!$C$2:$UD$20,10,FALSE)&lt;-2),"",'Total-corrected counts'!L373),"")</f>
        <v>0</v>
      </c>
      <c r="M373">
        <f>IFERROR(IF(OR(HLOOKUP($A373,'Z-scores'!$C$2:$UD$20,11,FALSE)&gt;2,HLOOKUP($A373,'Z-scores'!$C$2:$UD$20,11,FALSE)&lt;-2),"",'Total-corrected counts'!M373),"")</f>
        <v>0</v>
      </c>
      <c r="N373">
        <f>IFERROR(IF(OR(HLOOKUP($A373,'Z-scores'!$C$2:$UD$20,12,FALSE)&gt;2,HLOOKUP($A373,'Z-scores'!$C$2:$UD$20,12,FALSE)&lt;-2),"",'Total-corrected counts'!N373),"")</f>
        <v>0.11913413312048035</v>
      </c>
      <c r="O373">
        <f>IFERROR(IF(OR(HLOOKUP($A373,'Z-scores'!$C$2:$UD$20,13,FALSE)&gt;2,HLOOKUP($A373,'Z-scores'!$C$2:$UD$20,13,FALSE)&lt;-2),"",'Total-corrected counts'!O373),"")</f>
        <v>0.1312483026060865</v>
      </c>
      <c r="P373">
        <f>IFERROR(IF(OR(HLOOKUP($A373,'Z-scores'!$C$2:$UD$20,14,FALSE)&gt;2,HLOOKUP($A373,'Z-scores'!$C$2:$UD$20,14,FALSE)&lt;-2),"",'Total-corrected counts'!P373),"")</f>
        <v>0.19659388276764869</v>
      </c>
      <c r="Q373">
        <f>IFERROR(IF(OR(HLOOKUP($A373,'Z-scores'!$C$2:$UD$20,15,FALSE)&gt;2,HLOOKUP($A373,'Z-scores'!$C$2:$UD$20,15,FALSE)&lt;-2),"",'Total-corrected counts'!Q373),"")</f>
        <v>9.7510745684174401E-3</v>
      </c>
      <c r="R373">
        <f>IFERROR(IF(OR(HLOOKUP($A373,'Z-scores'!$C$2:$UD$20,16,FALSE)&gt;2,HLOOKUP($A373,'Z-scores'!$C$2:$UD$20,16,FALSE)&lt;-2),"",'Total-corrected counts'!R373),"")</f>
        <v>1.2020892310836234E-2</v>
      </c>
      <c r="S373" t="str">
        <f>IFERROR(IF(OR(HLOOKUP($A373,'Z-scores'!$C$2:$UD$20,17,FALSE)&gt;2,HLOOKUP($A373,'Z-scores'!$C$2:$UD$20,17,FALSE)&lt;-2),"",'Total-corrected counts'!S373),"")</f>
        <v/>
      </c>
      <c r="T373">
        <f>IFERROR(IF(OR(HLOOKUP($A373,'Z-scores'!$C$2:$UD$20,18,FALSE)&gt;2,HLOOKUP($A373,'Z-scores'!$C$2:$UD$20,18,FALSE)&lt;-2),"",'Total-corrected counts'!T373),"")</f>
        <v>3.4364084033931097E-2</v>
      </c>
      <c r="U373">
        <f>IFERROR(IF(OR(HLOOKUP($A373,'Z-scores'!$C$2:$UD$20,19,FALSE)&gt;2,HLOOKUP($A373,'Z-scores'!$C$2:$UD$20,19,FALSE)&lt;-2),"",'Total-corrected counts'!U373),"")</f>
        <v>6.5092018416701744E-2</v>
      </c>
      <c r="V373">
        <f t="shared" si="20"/>
        <v>1</v>
      </c>
      <c r="W373">
        <f t="shared" si="21"/>
        <v>0.70922621013111631</v>
      </c>
      <c r="X373">
        <f t="shared" si="22"/>
        <v>0.1076246750236836</v>
      </c>
      <c r="Y373">
        <f t="shared" si="23"/>
        <v>8.1172055403443147E-2</v>
      </c>
    </row>
    <row r="374" spans="1:25" x14ac:dyDescent="0.25">
      <c r="A374">
        <v>381</v>
      </c>
      <c r="B374" t="s">
        <v>201</v>
      </c>
      <c r="C374">
        <v>80000</v>
      </c>
      <c r="D374">
        <v>323</v>
      </c>
      <c r="E374" t="str">
        <f>IFERROR(IF(OR(HLOOKUP($A374,'Z-scores'!$C$2:$UD$20,3,FALSE)&gt;2,HLOOKUP(A374,'Z-scores'!$C$2:$UD$20,3,FALSE)&lt;-2),"",'Total-corrected counts'!E374),"")</f>
        <v/>
      </c>
      <c r="F374">
        <f>IFERROR(IF(OR(HLOOKUP($A374,'Z-scores'!$C$2:$UD$20,4,FALSE)&gt;2,HLOOKUP($A374,'Z-scores'!$C$2:$UD$20,4,FALSE)&lt;-2),"",'Total-corrected counts'!F374),"")</f>
        <v>9.3678121318909202</v>
      </c>
      <c r="G374">
        <f>IFERROR(IF(OR(HLOOKUP($A374,'Z-scores'!$C$2:$UD$20,5,FALSE)&gt;2,HLOOKUP($A374,'Z-scores'!$C$2:$UD$20,5,FALSE)&lt;-2),"",'Total-corrected counts'!G374),"")</f>
        <v>1.6116619861316486</v>
      </c>
      <c r="H374">
        <f>IFERROR(IF(OR(HLOOKUP($A374,'Z-scores'!$C$2:$UD$20,6,FALSE)&gt;2,HLOOKUP($A374,'Z-scores'!$C$2:$UD$20,6,FALSE)&lt;-2),"",'Total-corrected counts'!H374),"")</f>
        <v>1.4658652339346405</v>
      </c>
      <c r="I374">
        <f>IFERROR(IF(OR(HLOOKUP($A374,'Z-scores'!$C$2:$UD$20,7,FALSE)&gt;2,HLOOKUP($A374,'Z-scores'!$C$2:$UD$20,7,FALSE)&lt;-2),"",'Total-corrected counts'!I374),"")</f>
        <v>14.961257730752772</v>
      </c>
      <c r="J374">
        <f>IFERROR(IF(OR(HLOOKUP($A374,'Z-scores'!$C$2:$UD$20,8,FALSE)&gt;2,HLOOKUP($A374,'Z-scores'!$C$2:$UD$20,8,FALSE)&lt;-2),"",'Total-corrected counts'!J374),"")</f>
        <v>14.294279724113991</v>
      </c>
      <c r="K374">
        <f>IFERROR(IF(OR(HLOOKUP($A374,'Z-scores'!$C$2:$UD$20,9,FALSE)&gt;2,HLOOKUP($A374,'Z-scores'!$C$2:$UD$20,9,FALSE)&lt;-2),"",'Total-corrected counts'!K374),"")</f>
        <v>19.483806232231451</v>
      </c>
      <c r="L374">
        <f>IFERROR(IF(OR(HLOOKUP($A374,'Z-scores'!$C$2:$UD$20,10,FALSE)&gt;2,HLOOKUP($A374,'Z-scores'!$C$2:$UD$20,10,FALSE)&lt;-2),"",'Total-corrected counts'!L374),"")</f>
        <v>34.762584293644395</v>
      </c>
      <c r="M374">
        <f>IFERROR(IF(OR(HLOOKUP($A374,'Z-scores'!$C$2:$UD$20,11,FALSE)&gt;2,HLOOKUP($A374,'Z-scores'!$C$2:$UD$20,11,FALSE)&lt;-2),"",'Total-corrected counts'!M374),"")</f>
        <v>31.447178416315488</v>
      </c>
      <c r="N374">
        <f>IFERROR(IF(OR(HLOOKUP($A374,'Z-scores'!$C$2:$UD$20,12,FALSE)&gt;2,HLOOKUP($A374,'Z-scores'!$C$2:$UD$20,12,FALSE)&lt;-2),"",'Total-corrected counts'!N374),"")</f>
        <v>11.638488389462312</v>
      </c>
      <c r="O374">
        <f>IFERROR(IF(OR(HLOOKUP($A374,'Z-scores'!$C$2:$UD$20,13,FALSE)&gt;2,HLOOKUP($A374,'Z-scores'!$C$2:$UD$20,13,FALSE)&lt;-2),"",'Total-corrected counts'!O374),"")</f>
        <v>6.7979890067767874</v>
      </c>
      <c r="P374">
        <f>IFERROR(IF(OR(HLOOKUP($A374,'Z-scores'!$C$2:$UD$20,14,FALSE)&gt;2,HLOOKUP($A374,'Z-scores'!$C$2:$UD$20,14,FALSE)&lt;-2),"",'Total-corrected counts'!P374),"")</f>
        <v>33.839790516396569</v>
      </c>
      <c r="Q374">
        <f>IFERROR(IF(OR(HLOOKUP($A374,'Z-scores'!$C$2:$UD$20,15,FALSE)&gt;2,HLOOKUP($A374,'Z-scores'!$C$2:$UD$20,15,FALSE)&lt;-2),"",'Total-corrected counts'!Q374),"")</f>
        <v>17.922475056751253</v>
      </c>
      <c r="R374">
        <f>IFERROR(IF(OR(HLOOKUP($A374,'Z-scores'!$C$2:$UD$20,16,FALSE)&gt;2,HLOOKUP($A374,'Z-scores'!$C$2:$UD$20,16,FALSE)&lt;-2),"",'Total-corrected counts'!R374),"")</f>
        <v>20.511649246390228</v>
      </c>
      <c r="S374">
        <f>IFERROR(IF(OR(HLOOKUP($A374,'Z-scores'!$C$2:$UD$20,17,FALSE)&gt;2,HLOOKUP($A374,'Z-scores'!$C$2:$UD$20,17,FALSE)&lt;-2),"",'Total-corrected counts'!S374),"")</f>
        <v>18.380816203780608</v>
      </c>
      <c r="T374">
        <f>IFERROR(IF(OR(HLOOKUP($A374,'Z-scores'!$C$2:$UD$20,18,FALSE)&gt;2,HLOOKUP($A374,'Z-scores'!$C$2:$UD$20,18,FALSE)&lt;-2),"",'Total-corrected counts'!T374),"")</f>
        <v>2.6718075336381424</v>
      </c>
      <c r="U374">
        <f>IFERROR(IF(OR(HLOOKUP($A374,'Z-scores'!$C$2:$UD$20,19,FALSE)&gt;2,HLOOKUP($A374,'Z-scores'!$C$2:$UD$20,19,FALSE)&lt;-2),"",'Total-corrected counts'!U374),"")</f>
        <v>20.733977599666726</v>
      </c>
      <c r="V374">
        <f t="shared" si="20"/>
        <v>1</v>
      </c>
      <c r="W374">
        <f t="shared" si="21"/>
        <v>0.90996300783683737</v>
      </c>
      <c r="X374">
        <f t="shared" si="22"/>
        <v>15.924305718626915</v>
      </c>
      <c r="Y374">
        <f t="shared" si="23"/>
        <v>16.562124194107827</v>
      </c>
    </row>
    <row r="375" spans="1:25" x14ac:dyDescent="0.25">
      <c r="A375">
        <v>382</v>
      </c>
      <c r="B375" t="s">
        <v>202</v>
      </c>
      <c r="C375">
        <v>37700</v>
      </c>
      <c r="D375">
        <v>375</v>
      </c>
      <c r="E375">
        <f>IFERROR(IF(OR(HLOOKUP($A375,'Z-scores'!$C$2:$UD$20,3,FALSE)&gt;2,HLOOKUP(A375,'Z-scores'!$C$2:$UD$20,3,FALSE)&lt;-2),"",'Total-corrected counts'!E375),"")</f>
        <v>2.4505793602941894</v>
      </c>
      <c r="F375">
        <f>IFERROR(IF(OR(HLOOKUP($A375,'Z-scores'!$C$2:$UD$20,4,FALSE)&gt;2,HLOOKUP($A375,'Z-scores'!$C$2:$UD$20,4,FALSE)&lt;-2),"",'Total-corrected counts'!F375),"")</f>
        <v>0.20507469640741943</v>
      </c>
      <c r="G375">
        <f>IFERROR(IF(OR(HLOOKUP($A375,'Z-scores'!$C$2:$UD$20,5,FALSE)&gt;2,HLOOKUP($A375,'Z-scores'!$C$2:$UD$20,5,FALSE)&lt;-2),"",'Total-corrected counts'!G375),"")</f>
        <v>15.602902603237023</v>
      </c>
      <c r="H375">
        <f>IFERROR(IF(OR(HLOOKUP($A375,'Z-scores'!$C$2:$UD$20,6,FALSE)&gt;2,HLOOKUP($A375,'Z-scores'!$C$2:$UD$20,6,FALSE)&lt;-2),"",'Total-corrected counts'!H375),"")</f>
        <v>3.8461511614189856</v>
      </c>
      <c r="I375">
        <f>IFERROR(IF(OR(HLOOKUP($A375,'Z-scores'!$C$2:$UD$20,7,FALSE)&gt;2,HLOOKUP($A375,'Z-scores'!$C$2:$UD$20,7,FALSE)&lt;-2),"",'Total-corrected counts'!I375),"")</f>
        <v>2.0748740145118041</v>
      </c>
      <c r="J375">
        <f>IFERROR(IF(OR(HLOOKUP($A375,'Z-scores'!$C$2:$UD$20,8,FALSE)&gt;2,HLOOKUP($A375,'Z-scores'!$C$2:$UD$20,8,FALSE)&lt;-2),"",'Total-corrected counts'!J375),"")</f>
        <v>15.916500499979289</v>
      </c>
      <c r="K375">
        <f>IFERROR(IF(OR(HLOOKUP($A375,'Z-scores'!$C$2:$UD$20,9,FALSE)&gt;2,HLOOKUP($A375,'Z-scores'!$C$2:$UD$20,9,FALSE)&lt;-2),"",'Total-corrected counts'!K375),"")</f>
        <v>8.9012765483025813</v>
      </c>
      <c r="L375">
        <f>IFERROR(IF(OR(HLOOKUP($A375,'Z-scores'!$C$2:$UD$20,10,FALSE)&gt;2,HLOOKUP($A375,'Z-scores'!$C$2:$UD$20,10,FALSE)&lt;-2),"",'Total-corrected counts'!L375),"")</f>
        <v>4.6038485351471206</v>
      </c>
      <c r="M375">
        <f>IFERROR(IF(OR(HLOOKUP($A375,'Z-scores'!$C$2:$UD$20,11,FALSE)&gt;2,HLOOKUP($A375,'Z-scores'!$C$2:$UD$20,11,FALSE)&lt;-2),"",'Total-corrected counts'!M375),"")</f>
        <v>5.0269409014212743</v>
      </c>
      <c r="N375" t="str">
        <f>IFERROR(IF(OR(HLOOKUP($A375,'Z-scores'!$C$2:$UD$20,12,FALSE)&gt;2,HLOOKUP($A375,'Z-scores'!$C$2:$UD$20,12,FALSE)&lt;-2),"",'Total-corrected counts'!N375),"")</f>
        <v/>
      </c>
      <c r="O375">
        <f>IFERROR(IF(OR(HLOOKUP($A375,'Z-scores'!$C$2:$UD$20,13,FALSE)&gt;2,HLOOKUP($A375,'Z-scores'!$C$2:$UD$20,13,FALSE)&lt;-2),"",'Total-corrected counts'!O375),"")</f>
        <v>23.345371158421074</v>
      </c>
      <c r="P375">
        <f>IFERROR(IF(OR(HLOOKUP($A375,'Z-scores'!$C$2:$UD$20,14,FALSE)&gt;2,HLOOKUP($A375,'Z-scores'!$C$2:$UD$20,14,FALSE)&lt;-2),"",'Total-corrected counts'!P375),"")</f>
        <v>6.9577139379506967</v>
      </c>
      <c r="Q375">
        <f>IFERROR(IF(OR(HLOOKUP($A375,'Z-scores'!$C$2:$UD$20,15,FALSE)&gt;2,HLOOKUP($A375,'Z-scores'!$C$2:$UD$20,15,FALSE)&lt;-2),"",'Total-corrected counts'!Q375),"")</f>
        <v>4.1149534678721595</v>
      </c>
      <c r="R375">
        <f>IFERROR(IF(OR(HLOOKUP($A375,'Z-scores'!$C$2:$UD$20,16,FALSE)&gt;2,HLOOKUP($A375,'Z-scores'!$C$2:$UD$20,16,FALSE)&lt;-2),"",'Total-corrected counts'!R375),"")</f>
        <v>6.8799573659019373</v>
      </c>
      <c r="S375">
        <f>IFERROR(IF(OR(HLOOKUP($A375,'Z-scores'!$C$2:$UD$20,17,FALSE)&gt;2,HLOOKUP($A375,'Z-scores'!$C$2:$UD$20,17,FALSE)&lt;-2),"",'Total-corrected counts'!S375),"")</f>
        <v>3.3656544732262184</v>
      </c>
      <c r="T375">
        <f>IFERROR(IF(OR(HLOOKUP($A375,'Z-scores'!$C$2:$UD$20,18,FALSE)&gt;2,HLOOKUP($A375,'Z-scores'!$C$2:$UD$20,18,FALSE)&lt;-2),"",'Total-corrected counts'!T375),"")</f>
        <v>11.065235058925815</v>
      </c>
      <c r="U375">
        <f>IFERROR(IF(OR(HLOOKUP($A375,'Z-scores'!$C$2:$UD$20,19,FALSE)&gt;2,HLOOKUP($A375,'Z-scores'!$C$2:$UD$20,19,FALSE)&lt;-2),"",'Total-corrected counts'!U375),"")</f>
        <v>6.0709155843310487</v>
      </c>
      <c r="V375">
        <f t="shared" si="20"/>
        <v>1</v>
      </c>
      <c r="W375">
        <f t="shared" si="21"/>
        <v>0.47521849046839293</v>
      </c>
      <c r="X375">
        <f t="shared" si="22"/>
        <v>6.5142387023021886</v>
      </c>
      <c r="Y375">
        <f t="shared" si="23"/>
        <v>8.8285430066612793</v>
      </c>
    </row>
    <row r="376" spans="1:25" x14ac:dyDescent="0.25">
      <c r="A376">
        <v>383</v>
      </c>
      <c r="B376" t="s">
        <v>776</v>
      </c>
      <c r="C376">
        <v>36000</v>
      </c>
      <c r="D376">
        <v>663</v>
      </c>
      <c r="E376" t="str">
        <f>IFERROR(IF(OR(HLOOKUP($A376,'Z-scores'!$C$2:$UD$20,3,FALSE)&gt;2,HLOOKUP(A376,'Z-scores'!$C$2:$UD$20,3,FALSE)&lt;-2),"",'Total-corrected counts'!E376),"")</f>
        <v/>
      </c>
      <c r="F376" t="str">
        <f>IFERROR(IF(OR(HLOOKUP($A376,'Z-scores'!$C$2:$UD$20,4,FALSE)&gt;2,HLOOKUP($A376,'Z-scores'!$C$2:$UD$20,4,FALSE)&lt;-2),"",'Total-corrected counts'!F376),"")</f>
        <v/>
      </c>
      <c r="G376" t="str">
        <f>IFERROR(IF(OR(HLOOKUP($A376,'Z-scores'!$C$2:$UD$20,5,FALSE)&gt;2,HLOOKUP($A376,'Z-scores'!$C$2:$UD$20,5,FALSE)&lt;-2),"",'Total-corrected counts'!G376),"")</f>
        <v/>
      </c>
      <c r="H376" t="str">
        <f>IFERROR(IF(OR(HLOOKUP($A376,'Z-scores'!$C$2:$UD$20,6,FALSE)&gt;2,HLOOKUP($A376,'Z-scores'!$C$2:$UD$20,6,FALSE)&lt;-2),"",'Total-corrected counts'!H376),"")</f>
        <v/>
      </c>
      <c r="I376" t="str">
        <f>IFERROR(IF(OR(HLOOKUP($A376,'Z-scores'!$C$2:$UD$20,7,FALSE)&gt;2,HLOOKUP($A376,'Z-scores'!$C$2:$UD$20,7,FALSE)&lt;-2),"",'Total-corrected counts'!I376),"")</f>
        <v/>
      </c>
      <c r="J376" t="str">
        <f>IFERROR(IF(OR(HLOOKUP($A376,'Z-scores'!$C$2:$UD$20,8,FALSE)&gt;2,HLOOKUP($A376,'Z-scores'!$C$2:$UD$20,8,FALSE)&lt;-2),"",'Total-corrected counts'!J376),"")</f>
        <v/>
      </c>
      <c r="K376" t="str">
        <f>IFERROR(IF(OR(HLOOKUP($A376,'Z-scores'!$C$2:$UD$20,9,FALSE)&gt;2,HLOOKUP($A376,'Z-scores'!$C$2:$UD$20,9,FALSE)&lt;-2),"",'Total-corrected counts'!K376),"")</f>
        <v/>
      </c>
      <c r="L376" t="str">
        <f>IFERROR(IF(OR(HLOOKUP($A376,'Z-scores'!$C$2:$UD$20,10,FALSE)&gt;2,HLOOKUP($A376,'Z-scores'!$C$2:$UD$20,10,FALSE)&lt;-2),"",'Total-corrected counts'!L376),"")</f>
        <v/>
      </c>
      <c r="M376" t="str">
        <f>IFERROR(IF(OR(HLOOKUP($A376,'Z-scores'!$C$2:$UD$20,11,FALSE)&gt;2,HLOOKUP($A376,'Z-scores'!$C$2:$UD$20,11,FALSE)&lt;-2),"",'Total-corrected counts'!M376),"")</f>
        <v/>
      </c>
      <c r="N376" t="str">
        <f>IFERROR(IF(OR(HLOOKUP($A376,'Z-scores'!$C$2:$UD$20,12,FALSE)&gt;2,HLOOKUP($A376,'Z-scores'!$C$2:$UD$20,12,FALSE)&lt;-2),"",'Total-corrected counts'!N376),"")</f>
        <v/>
      </c>
      <c r="O376" t="str">
        <f>IFERROR(IF(OR(HLOOKUP($A376,'Z-scores'!$C$2:$UD$20,13,FALSE)&gt;2,HLOOKUP($A376,'Z-scores'!$C$2:$UD$20,13,FALSE)&lt;-2),"",'Total-corrected counts'!O376),"")</f>
        <v/>
      </c>
      <c r="P376" t="str">
        <f>IFERROR(IF(OR(HLOOKUP($A376,'Z-scores'!$C$2:$UD$20,14,FALSE)&gt;2,HLOOKUP($A376,'Z-scores'!$C$2:$UD$20,14,FALSE)&lt;-2),"",'Total-corrected counts'!P376),"")</f>
        <v/>
      </c>
      <c r="Q376" t="str">
        <f>IFERROR(IF(OR(HLOOKUP($A376,'Z-scores'!$C$2:$UD$20,15,FALSE)&gt;2,HLOOKUP($A376,'Z-scores'!$C$2:$UD$20,15,FALSE)&lt;-2),"",'Total-corrected counts'!Q376),"")</f>
        <v/>
      </c>
      <c r="R376" t="str">
        <f>IFERROR(IF(OR(HLOOKUP($A376,'Z-scores'!$C$2:$UD$20,16,FALSE)&gt;2,HLOOKUP($A376,'Z-scores'!$C$2:$UD$20,16,FALSE)&lt;-2),"",'Total-corrected counts'!R376),"")</f>
        <v/>
      </c>
      <c r="S376" t="str">
        <f>IFERROR(IF(OR(HLOOKUP($A376,'Z-scores'!$C$2:$UD$20,17,FALSE)&gt;2,HLOOKUP($A376,'Z-scores'!$C$2:$UD$20,17,FALSE)&lt;-2),"",'Total-corrected counts'!S376),"")</f>
        <v/>
      </c>
      <c r="T376" t="str">
        <f>IFERROR(IF(OR(HLOOKUP($A376,'Z-scores'!$C$2:$UD$20,18,FALSE)&gt;2,HLOOKUP($A376,'Z-scores'!$C$2:$UD$20,18,FALSE)&lt;-2),"",'Total-corrected counts'!T376),"")</f>
        <v/>
      </c>
      <c r="U376" t="str">
        <f>IFERROR(IF(OR(HLOOKUP($A376,'Z-scores'!$C$2:$UD$20,19,FALSE)&gt;2,HLOOKUP($A376,'Z-scores'!$C$2:$UD$20,19,FALSE)&lt;-2),"",'Total-corrected counts'!U376),"")</f>
        <v/>
      </c>
      <c r="V376">
        <f t="shared" si="20"/>
        <v>1</v>
      </c>
      <c r="W376" t="str">
        <f t="shared" si="21"/>
        <v/>
      </c>
      <c r="X376" t="str">
        <f t="shared" si="22"/>
        <v/>
      </c>
      <c r="Y376" t="str">
        <f t="shared" si="23"/>
        <v/>
      </c>
    </row>
    <row r="377" spans="1:25" x14ac:dyDescent="0.25">
      <c r="A377">
        <v>384</v>
      </c>
      <c r="B377" t="s">
        <v>777</v>
      </c>
      <c r="C377">
        <v>99400</v>
      </c>
      <c r="D377">
        <v>911</v>
      </c>
      <c r="E377" t="str">
        <f>IFERROR(IF(OR(HLOOKUP($A377,'Z-scores'!$C$2:$UD$20,3,FALSE)&gt;2,HLOOKUP(A377,'Z-scores'!$C$2:$UD$20,3,FALSE)&lt;-2),"",'Total-corrected counts'!E377),"")</f>
        <v/>
      </c>
      <c r="F377" t="str">
        <f>IFERROR(IF(OR(HLOOKUP($A377,'Z-scores'!$C$2:$UD$20,4,FALSE)&gt;2,HLOOKUP($A377,'Z-scores'!$C$2:$UD$20,4,FALSE)&lt;-2),"",'Total-corrected counts'!F377),"")</f>
        <v/>
      </c>
      <c r="G377" t="str">
        <f>IFERROR(IF(OR(HLOOKUP($A377,'Z-scores'!$C$2:$UD$20,5,FALSE)&gt;2,HLOOKUP($A377,'Z-scores'!$C$2:$UD$20,5,FALSE)&lt;-2),"",'Total-corrected counts'!G377),"")</f>
        <v/>
      </c>
      <c r="H377" t="str">
        <f>IFERROR(IF(OR(HLOOKUP($A377,'Z-scores'!$C$2:$UD$20,6,FALSE)&gt;2,HLOOKUP($A377,'Z-scores'!$C$2:$UD$20,6,FALSE)&lt;-2),"",'Total-corrected counts'!H377),"")</f>
        <v/>
      </c>
      <c r="I377" t="str">
        <f>IFERROR(IF(OR(HLOOKUP($A377,'Z-scores'!$C$2:$UD$20,7,FALSE)&gt;2,HLOOKUP($A377,'Z-scores'!$C$2:$UD$20,7,FALSE)&lt;-2),"",'Total-corrected counts'!I377),"")</f>
        <v/>
      </c>
      <c r="J377" t="str">
        <f>IFERROR(IF(OR(HLOOKUP($A377,'Z-scores'!$C$2:$UD$20,8,FALSE)&gt;2,HLOOKUP($A377,'Z-scores'!$C$2:$UD$20,8,FALSE)&lt;-2),"",'Total-corrected counts'!J377),"")</f>
        <v/>
      </c>
      <c r="K377" t="str">
        <f>IFERROR(IF(OR(HLOOKUP($A377,'Z-scores'!$C$2:$UD$20,9,FALSE)&gt;2,HLOOKUP($A377,'Z-scores'!$C$2:$UD$20,9,FALSE)&lt;-2),"",'Total-corrected counts'!K377),"")</f>
        <v/>
      </c>
      <c r="L377" t="str">
        <f>IFERROR(IF(OR(HLOOKUP($A377,'Z-scores'!$C$2:$UD$20,10,FALSE)&gt;2,HLOOKUP($A377,'Z-scores'!$C$2:$UD$20,10,FALSE)&lt;-2),"",'Total-corrected counts'!L377),"")</f>
        <v/>
      </c>
      <c r="M377" t="str">
        <f>IFERROR(IF(OR(HLOOKUP($A377,'Z-scores'!$C$2:$UD$20,11,FALSE)&gt;2,HLOOKUP($A377,'Z-scores'!$C$2:$UD$20,11,FALSE)&lt;-2),"",'Total-corrected counts'!M377),"")</f>
        <v/>
      </c>
      <c r="N377" t="str">
        <f>IFERROR(IF(OR(HLOOKUP($A377,'Z-scores'!$C$2:$UD$20,12,FALSE)&gt;2,HLOOKUP($A377,'Z-scores'!$C$2:$UD$20,12,FALSE)&lt;-2),"",'Total-corrected counts'!N377),"")</f>
        <v/>
      </c>
      <c r="O377" t="str">
        <f>IFERROR(IF(OR(HLOOKUP($A377,'Z-scores'!$C$2:$UD$20,13,FALSE)&gt;2,HLOOKUP($A377,'Z-scores'!$C$2:$UD$20,13,FALSE)&lt;-2),"",'Total-corrected counts'!O377),"")</f>
        <v/>
      </c>
      <c r="P377" t="str">
        <f>IFERROR(IF(OR(HLOOKUP($A377,'Z-scores'!$C$2:$UD$20,14,FALSE)&gt;2,HLOOKUP($A377,'Z-scores'!$C$2:$UD$20,14,FALSE)&lt;-2),"",'Total-corrected counts'!P377),"")</f>
        <v/>
      </c>
      <c r="Q377" t="str">
        <f>IFERROR(IF(OR(HLOOKUP($A377,'Z-scores'!$C$2:$UD$20,15,FALSE)&gt;2,HLOOKUP($A377,'Z-scores'!$C$2:$UD$20,15,FALSE)&lt;-2),"",'Total-corrected counts'!Q377),"")</f>
        <v/>
      </c>
      <c r="R377" t="str">
        <f>IFERROR(IF(OR(HLOOKUP($A377,'Z-scores'!$C$2:$UD$20,16,FALSE)&gt;2,HLOOKUP($A377,'Z-scores'!$C$2:$UD$20,16,FALSE)&lt;-2),"",'Total-corrected counts'!R377),"")</f>
        <v/>
      </c>
      <c r="S377" t="str">
        <f>IFERROR(IF(OR(HLOOKUP($A377,'Z-scores'!$C$2:$UD$20,17,FALSE)&gt;2,HLOOKUP($A377,'Z-scores'!$C$2:$UD$20,17,FALSE)&lt;-2),"",'Total-corrected counts'!S377),"")</f>
        <v/>
      </c>
      <c r="T377" t="str">
        <f>IFERROR(IF(OR(HLOOKUP($A377,'Z-scores'!$C$2:$UD$20,18,FALSE)&gt;2,HLOOKUP($A377,'Z-scores'!$C$2:$UD$20,18,FALSE)&lt;-2),"",'Total-corrected counts'!T377),"")</f>
        <v/>
      </c>
      <c r="U377" t="str">
        <f>IFERROR(IF(OR(HLOOKUP($A377,'Z-scores'!$C$2:$UD$20,19,FALSE)&gt;2,HLOOKUP($A377,'Z-scores'!$C$2:$UD$20,19,FALSE)&lt;-2),"",'Total-corrected counts'!U377),"")</f>
        <v/>
      </c>
      <c r="V377">
        <f t="shared" si="20"/>
        <v>1</v>
      </c>
      <c r="W377" t="str">
        <f t="shared" si="21"/>
        <v/>
      </c>
      <c r="X377" t="str">
        <f t="shared" si="22"/>
        <v/>
      </c>
      <c r="Y377" t="str">
        <f t="shared" si="23"/>
        <v/>
      </c>
    </row>
    <row r="378" spans="1:25" x14ac:dyDescent="0.25">
      <c r="A378">
        <v>385</v>
      </c>
      <c r="B378" t="s">
        <v>778</v>
      </c>
      <c r="C378">
        <v>16200</v>
      </c>
      <c r="D378">
        <v>669</v>
      </c>
      <c r="E378" t="str">
        <f>IFERROR(IF(OR(HLOOKUP($A378,'Z-scores'!$C$2:$UD$20,3,FALSE)&gt;2,HLOOKUP(A378,'Z-scores'!$C$2:$UD$20,3,FALSE)&lt;-2),"",'Total-corrected counts'!E378),"")</f>
        <v/>
      </c>
      <c r="F378" t="str">
        <f>IFERROR(IF(OR(HLOOKUP($A378,'Z-scores'!$C$2:$UD$20,4,FALSE)&gt;2,HLOOKUP($A378,'Z-scores'!$C$2:$UD$20,4,FALSE)&lt;-2),"",'Total-corrected counts'!F378),"")</f>
        <v/>
      </c>
      <c r="G378" t="str">
        <f>IFERROR(IF(OR(HLOOKUP($A378,'Z-scores'!$C$2:$UD$20,5,FALSE)&gt;2,HLOOKUP($A378,'Z-scores'!$C$2:$UD$20,5,FALSE)&lt;-2),"",'Total-corrected counts'!G378),"")</f>
        <v/>
      </c>
      <c r="H378" t="str">
        <f>IFERROR(IF(OR(HLOOKUP($A378,'Z-scores'!$C$2:$UD$20,6,FALSE)&gt;2,HLOOKUP($A378,'Z-scores'!$C$2:$UD$20,6,FALSE)&lt;-2),"",'Total-corrected counts'!H378),"")</f>
        <v/>
      </c>
      <c r="I378" t="str">
        <f>IFERROR(IF(OR(HLOOKUP($A378,'Z-scores'!$C$2:$UD$20,7,FALSE)&gt;2,HLOOKUP($A378,'Z-scores'!$C$2:$UD$20,7,FALSE)&lt;-2),"",'Total-corrected counts'!I378),"")</f>
        <v/>
      </c>
      <c r="J378" t="str">
        <f>IFERROR(IF(OR(HLOOKUP($A378,'Z-scores'!$C$2:$UD$20,8,FALSE)&gt;2,HLOOKUP($A378,'Z-scores'!$C$2:$UD$20,8,FALSE)&lt;-2),"",'Total-corrected counts'!J378),"")</f>
        <v/>
      </c>
      <c r="K378" t="str">
        <f>IFERROR(IF(OR(HLOOKUP($A378,'Z-scores'!$C$2:$UD$20,9,FALSE)&gt;2,HLOOKUP($A378,'Z-scores'!$C$2:$UD$20,9,FALSE)&lt;-2),"",'Total-corrected counts'!K378),"")</f>
        <v/>
      </c>
      <c r="L378" t="str">
        <f>IFERROR(IF(OR(HLOOKUP($A378,'Z-scores'!$C$2:$UD$20,10,FALSE)&gt;2,HLOOKUP($A378,'Z-scores'!$C$2:$UD$20,10,FALSE)&lt;-2),"",'Total-corrected counts'!L378),"")</f>
        <v/>
      </c>
      <c r="M378" t="str">
        <f>IFERROR(IF(OR(HLOOKUP($A378,'Z-scores'!$C$2:$UD$20,11,FALSE)&gt;2,HLOOKUP($A378,'Z-scores'!$C$2:$UD$20,11,FALSE)&lt;-2),"",'Total-corrected counts'!M378),"")</f>
        <v/>
      </c>
      <c r="N378" t="str">
        <f>IFERROR(IF(OR(HLOOKUP($A378,'Z-scores'!$C$2:$UD$20,12,FALSE)&gt;2,HLOOKUP($A378,'Z-scores'!$C$2:$UD$20,12,FALSE)&lt;-2),"",'Total-corrected counts'!N378),"")</f>
        <v/>
      </c>
      <c r="O378" t="str">
        <f>IFERROR(IF(OR(HLOOKUP($A378,'Z-scores'!$C$2:$UD$20,13,FALSE)&gt;2,HLOOKUP($A378,'Z-scores'!$C$2:$UD$20,13,FALSE)&lt;-2),"",'Total-corrected counts'!O378),"")</f>
        <v/>
      </c>
      <c r="P378" t="str">
        <f>IFERROR(IF(OR(HLOOKUP($A378,'Z-scores'!$C$2:$UD$20,14,FALSE)&gt;2,HLOOKUP($A378,'Z-scores'!$C$2:$UD$20,14,FALSE)&lt;-2),"",'Total-corrected counts'!P378),"")</f>
        <v/>
      </c>
      <c r="Q378" t="str">
        <f>IFERROR(IF(OR(HLOOKUP($A378,'Z-scores'!$C$2:$UD$20,15,FALSE)&gt;2,HLOOKUP($A378,'Z-scores'!$C$2:$UD$20,15,FALSE)&lt;-2),"",'Total-corrected counts'!Q378),"")</f>
        <v/>
      </c>
      <c r="R378" t="str">
        <f>IFERROR(IF(OR(HLOOKUP($A378,'Z-scores'!$C$2:$UD$20,16,FALSE)&gt;2,HLOOKUP($A378,'Z-scores'!$C$2:$UD$20,16,FALSE)&lt;-2),"",'Total-corrected counts'!R378),"")</f>
        <v/>
      </c>
      <c r="S378" t="str">
        <f>IFERROR(IF(OR(HLOOKUP($A378,'Z-scores'!$C$2:$UD$20,17,FALSE)&gt;2,HLOOKUP($A378,'Z-scores'!$C$2:$UD$20,17,FALSE)&lt;-2),"",'Total-corrected counts'!S378),"")</f>
        <v/>
      </c>
      <c r="T378" t="str">
        <f>IFERROR(IF(OR(HLOOKUP($A378,'Z-scores'!$C$2:$UD$20,18,FALSE)&gt;2,HLOOKUP($A378,'Z-scores'!$C$2:$UD$20,18,FALSE)&lt;-2),"",'Total-corrected counts'!T378),"")</f>
        <v/>
      </c>
      <c r="U378" t="str">
        <f>IFERROR(IF(OR(HLOOKUP($A378,'Z-scores'!$C$2:$UD$20,19,FALSE)&gt;2,HLOOKUP($A378,'Z-scores'!$C$2:$UD$20,19,FALSE)&lt;-2),"",'Total-corrected counts'!U378),"")</f>
        <v/>
      </c>
      <c r="V378">
        <f t="shared" si="20"/>
        <v>1</v>
      </c>
      <c r="W378" t="str">
        <f t="shared" si="21"/>
        <v/>
      </c>
      <c r="X378" t="str">
        <f t="shared" si="22"/>
        <v/>
      </c>
      <c r="Y378" t="str">
        <f t="shared" si="23"/>
        <v/>
      </c>
    </row>
    <row r="379" spans="1:25" x14ac:dyDescent="0.25">
      <c r="A379">
        <v>386</v>
      </c>
      <c r="B379" t="s">
        <v>779</v>
      </c>
      <c r="C379">
        <v>89500</v>
      </c>
      <c r="D379">
        <v>354</v>
      </c>
      <c r="E379" t="str">
        <f>IFERROR(IF(OR(HLOOKUP($A379,'Z-scores'!$C$2:$UD$20,3,FALSE)&gt;2,HLOOKUP(A379,'Z-scores'!$C$2:$UD$20,3,FALSE)&lt;-2),"",'Total-corrected counts'!E379),"")</f>
        <v/>
      </c>
      <c r="F379" t="str">
        <f>IFERROR(IF(OR(HLOOKUP($A379,'Z-scores'!$C$2:$UD$20,4,FALSE)&gt;2,HLOOKUP($A379,'Z-scores'!$C$2:$UD$20,4,FALSE)&lt;-2),"",'Total-corrected counts'!F379),"")</f>
        <v/>
      </c>
      <c r="G379" t="str">
        <f>IFERROR(IF(OR(HLOOKUP($A379,'Z-scores'!$C$2:$UD$20,5,FALSE)&gt;2,HLOOKUP($A379,'Z-scores'!$C$2:$UD$20,5,FALSE)&lt;-2),"",'Total-corrected counts'!G379),"")</f>
        <v/>
      </c>
      <c r="H379" t="str">
        <f>IFERROR(IF(OR(HLOOKUP($A379,'Z-scores'!$C$2:$UD$20,6,FALSE)&gt;2,HLOOKUP($A379,'Z-scores'!$C$2:$UD$20,6,FALSE)&lt;-2),"",'Total-corrected counts'!H379),"")</f>
        <v/>
      </c>
      <c r="I379" t="str">
        <f>IFERROR(IF(OR(HLOOKUP($A379,'Z-scores'!$C$2:$UD$20,7,FALSE)&gt;2,HLOOKUP($A379,'Z-scores'!$C$2:$UD$20,7,FALSE)&lt;-2),"",'Total-corrected counts'!I379),"")</f>
        <v/>
      </c>
      <c r="J379" t="str">
        <f>IFERROR(IF(OR(HLOOKUP($A379,'Z-scores'!$C$2:$UD$20,8,FALSE)&gt;2,HLOOKUP($A379,'Z-scores'!$C$2:$UD$20,8,FALSE)&lt;-2),"",'Total-corrected counts'!J379),"")</f>
        <v/>
      </c>
      <c r="K379" t="str">
        <f>IFERROR(IF(OR(HLOOKUP($A379,'Z-scores'!$C$2:$UD$20,9,FALSE)&gt;2,HLOOKUP($A379,'Z-scores'!$C$2:$UD$20,9,FALSE)&lt;-2),"",'Total-corrected counts'!K379),"")</f>
        <v/>
      </c>
      <c r="L379" t="str">
        <f>IFERROR(IF(OR(HLOOKUP($A379,'Z-scores'!$C$2:$UD$20,10,FALSE)&gt;2,HLOOKUP($A379,'Z-scores'!$C$2:$UD$20,10,FALSE)&lt;-2),"",'Total-corrected counts'!L379),"")</f>
        <v/>
      </c>
      <c r="M379" t="str">
        <f>IFERROR(IF(OR(HLOOKUP($A379,'Z-scores'!$C$2:$UD$20,11,FALSE)&gt;2,HLOOKUP($A379,'Z-scores'!$C$2:$UD$20,11,FALSE)&lt;-2),"",'Total-corrected counts'!M379),"")</f>
        <v/>
      </c>
      <c r="N379" t="str">
        <f>IFERROR(IF(OR(HLOOKUP($A379,'Z-scores'!$C$2:$UD$20,12,FALSE)&gt;2,HLOOKUP($A379,'Z-scores'!$C$2:$UD$20,12,FALSE)&lt;-2),"",'Total-corrected counts'!N379),"")</f>
        <v/>
      </c>
      <c r="O379" t="str">
        <f>IFERROR(IF(OR(HLOOKUP($A379,'Z-scores'!$C$2:$UD$20,13,FALSE)&gt;2,HLOOKUP($A379,'Z-scores'!$C$2:$UD$20,13,FALSE)&lt;-2),"",'Total-corrected counts'!O379),"")</f>
        <v/>
      </c>
      <c r="P379" t="str">
        <f>IFERROR(IF(OR(HLOOKUP($A379,'Z-scores'!$C$2:$UD$20,14,FALSE)&gt;2,HLOOKUP($A379,'Z-scores'!$C$2:$UD$20,14,FALSE)&lt;-2),"",'Total-corrected counts'!P379),"")</f>
        <v/>
      </c>
      <c r="Q379" t="str">
        <f>IFERROR(IF(OR(HLOOKUP($A379,'Z-scores'!$C$2:$UD$20,15,FALSE)&gt;2,HLOOKUP($A379,'Z-scores'!$C$2:$UD$20,15,FALSE)&lt;-2),"",'Total-corrected counts'!Q379),"")</f>
        <v/>
      </c>
      <c r="R379" t="str">
        <f>IFERROR(IF(OR(HLOOKUP($A379,'Z-scores'!$C$2:$UD$20,16,FALSE)&gt;2,HLOOKUP($A379,'Z-scores'!$C$2:$UD$20,16,FALSE)&lt;-2),"",'Total-corrected counts'!R379),"")</f>
        <v/>
      </c>
      <c r="S379" t="str">
        <f>IFERROR(IF(OR(HLOOKUP($A379,'Z-scores'!$C$2:$UD$20,17,FALSE)&gt;2,HLOOKUP($A379,'Z-scores'!$C$2:$UD$20,17,FALSE)&lt;-2),"",'Total-corrected counts'!S379),"")</f>
        <v/>
      </c>
      <c r="T379" t="str">
        <f>IFERROR(IF(OR(HLOOKUP($A379,'Z-scores'!$C$2:$UD$20,18,FALSE)&gt;2,HLOOKUP($A379,'Z-scores'!$C$2:$UD$20,18,FALSE)&lt;-2),"",'Total-corrected counts'!T379),"")</f>
        <v/>
      </c>
      <c r="U379" t="str">
        <f>IFERROR(IF(OR(HLOOKUP($A379,'Z-scores'!$C$2:$UD$20,19,FALSE)&gt;2,HLOOKUP($A379,'Z-scores'!$C$2:$UD$20,19,FALSE)&lt;-2),"",'Total-corrected counts'!U379),"")</f>
        <v/>
      </c>
      <c r="V379">
        <f t="shared" si="20"/>
        <v>1</v>
      </c>
      <c r="W379" t="str">
        <f t="shared" si="21"/>
        <v/>
      </c>
      <c r="X379" t="str">
        <f t="shared" si="22"/>
        <v/>
      </c>
      <c r="Y379" t="str">
        <f t="shared" si="23"/>
        <v/>
      </c>
    </row>
    <row r="380" spans="1:25" x14ac:dyDescent="0.25">
      <c r="A380">
        <v>387</v>
      </c>
      <c r="B380" t="s">
        <v>780</v>
      </c>
      <c r="C380">
        <v>42300</v>
      </c>
      <c r="D380">
        <v>918</v>
      </c>
      <c r="E380" t="str">
        <f>IFERROR(IF(OR(HLOOKUP($A380,'Z-scores'!$C$2:$UD$20,3,FALSE)&gt;2,HLOOKUP(A380,'Z-scores'!$C$2:$UD$20,3,FALSE)&lt;-2),"",'Total-corrected counts'!E380),"")</f>
        <v/>
      </c>
      <c r="F380" t="str">
        <f>IFERROR(IF(OR(HLOOKUP($A380,'Z-scores'!$C$2:$UD$20,4,FALSE)&gt;2,HLOOKUP($A380,'Z-scores'!$C$2:$UD$20,4,FALSE)&lt;-2),"",'Total-corrected counts'!F380),"")</f>
        <v/>
      </c>
      <c r="G380" t="str">
        <f>IFERROR(IF(OR(HLOOKUP($A380,'Z-scores'!$C$2:$UD$20,5,FALSE)&gt;2,HLOOKUP($A380,'Z-scores'!$C$2:$UD$20,5,FALSE)&lt;-2),"",'Total-corrected counts'!G380),"")</f>
        <v/>
      </c>
      <c r="H380" t="str">
        <f>IFERROR(IF(OR(HLOOKUP($A380,'Z-scores'!$C$2:$UD$20,6,FALSE)&gt;2,HLOOKUP($A380,'Z-scores'!$C$2:$UD$20,6,FALSE)&lt;-2),"",'Total-corrected counts'!H380),"")</f>
        <v/>
      </c>
      <c r="I380" t="str">
        <f>IFERROR(IF(OR(HLOOKUP($A380,'Z-scores'!$C$2:$UD$20,7,FALSE)&gt;2,HLOOKUP($A380,'Z-scores'!$C$2:$UD$20,7,FALSE)&lt;-2),"",'Total-corrected counts'!I380),"")</f>
        <v/>
      </c>
      <c r="J380" t="str">
        <f>IFERROR(IF(OR(HLOOKUP($A380,'Z-scores'!$C$2:$UD$20,8,FALSE)&gt;2,HLOOKUP($A380,'Z-scores'!$C$2:$UD$20,8,FALSE)&lt;-2),"",'Total-corrected counts'!J380),"")</f>
        <v/>
      </c>
      <c r="K380" t="str">
        <f>IFERROR(IF(OR(HLOOKUP($A380,'Z-scores'!$C$2:$UD$20,9,FALSE)&gt;2,HLOOKUP($A380,'Z-scores'!$C$2:$UD$20,9,FALSE)&lt;-2),"",'Total-corrected counts'!K380),"")</f>
        <v/>
      </c>
      <c r="L380" t="str">
        <f>IFERROR(IF(OR(HLOOKUP($A380,'Z-scores'!$C$2:$UD$20,10,FALSE)&gt;2,HLOOKUP($A380,'Z-scores'!$C$2:$UD$20,10,FALSE)&lt;-2),"",'Total-corrected counts'!L380),"")</f>
        <v/>
      </c>
      <c r="M380" t="str">
        <f>IFERROR(IF(OR(HLOOKUP($A380,'Z-scores'!$C$2:$UD$20,11,FALSE)&gt;2,HLOOKUP($A380,'Z-scores'!$C$2:$UD$20,11,FALSE)&lt;-2),"",'Total-corrected counts'!M380),"")</f>
        <v/>
      </c>
      <c r="N380" t="str">
        <f>IFERROR(IF(OR(HLOOKUP($A380,'Z-scores'!$C$2:$UD$20,12,FALSE)&gt;2,HLOOKUP($A380,'Z-scores'!$C$2:$UD$20,12,FALSE)&lt;-2),"",'Total-corrected counts'!N380),"")</f>
        <v/>
      </c>
      <c r="O380" t="str">
        <f>IFERROR(IF(OR(HLOOKUP($A380,'Z-scores'!$C$2:$UD$20,13,FALSE)&gt;2,HLOOKUP($A380,'Z-scores'!$C$2:$UD$20,13,FALSE)&lt;-2),"",'Total-corrected counts'!O380),"")</f>
        <v/>
      </c>
      <c r="P380" t="str">
        <f>IFERROR(IF(OR(HLOOKUP($A380,'Z-scores'!$C$2:$UD$20,14,FALSE)&gt;2,HLOOKUP($A380,'Z-scores'!$C$2:$UD$20,14,FALSE)&lt;-2),"",'Total-corrected counts'!P380),"")</f>
        <v/>
      </c>
      <c r="Q380" t="str">
        <f>IFERROR(IF(OR(HLOOKUP($A380,'Z-scores'!$C$2:$UD$20,15,FALSE)&gt;2,HLOOKUP($A380,'Z-scores'!$C$2:$UD$20,15,FALSE)&lt;-2),"",'Total-corrected counts'!Q380),"")</f>
        <v/>
      </c>
      <c r="R380" t="str">
        <f>IFERROR(IF(OR(HLOOKUP($A380,'Z-scores'!$C$2:$UD$20,16,FALSE)&gt;2,HLOOKUP($A380,'Z-scores'!$C$2:$UD$20,16,FALSE)&lt;-2),"",'Total-corrected counts'!R380),"")</f>
        <v/>
      </c>
      <c r="S380" t="str">
        <f>IFERROR(IF(OR(HLOOKUP($A380,'Z-scores'!$C$2:$UD$20,17,FALSE)&gt;2,HLOOKUP($A380,'Z-scores'!$C$2:$UD$20,17,FALSE)&lt;-2),"",'Total-corrected counts'!S380),"")</f>
        <v/>
      </c>
      <c r="T380" t="str">
        <f>IFERROR(IF(OR(HLOOKUP($A380,'Z-scores'!$C$2:$UD$20,18,FALSE)&gt;2,HLOOKUP($A380,'Z-scores'!$C$2:$UD$20,18,FALSE)&lt;-2),"",'Total-corrected counts'!T380),"")</f>
        <v/>
      </c>
      <c r="U380" t="str">
        <f>IFERROR(IF(OR(HLOOKUP($A380,'Z-scores'!$C$2:$UD$20,19,FALSE)&gt;2,HLOOKUP($A380,'Z-scores'!$C$2:$UD$20,19,FALSE)&lt;-2),"",'Total-corrected counts'!U380),"")</f>
        <v/>
      </c>
      <c r="V380">
        <f t="shared" si="20"/>
        <v>1</v>
      </c>
      <c r="W380" t="str">
        <f t="shared" si="21"/>
        <v/>
      </c>
      <c r="X380" t="str">
        <f t="shared" si="22"/>
        <v/>
      </c>
      <c r="Y380" t="str">
        <f t="shared" si="23"/>
        <v/>
      </c>
    </row>
    <row r="381" spans="1:25" x14ac:dyDescent="0.25">
      <c r="A381">
        <v>388</v>
      </c>
      <c r="B381" t="s">
        <v>781</v>
      </c>
      <c r="C381">
        <v>102800</v>
      </c>
      <c r="D381">
        <v>514</v>
      </c>
      <c r="E381" t="str">
        <f>IFERROR(IF(OR(HLOOKUP($A381,'Z-scores'!$C$2:$UD$20,3,FALSE)&gt;2,HLOOKUP(A381,'Z-scores'!$C$2:$UD$20,3,FALSE)&lt;-2),"",'Total-corrected counts'!E381),"")</f>
        <v/>
      </c>
      <c r="F381" t="str">
        <f>IFERROR(IF(OR(HLOOKUP($A381,'Z-scores'!$C$2:$UD$20,4,FALSE)&gt;2,HLOOKUP($A381,'Z-scores'!$C$2:$UD$20,4,FALSE)&lt;-2),"",'Total-corrected counts'!F381),"")</f>
        <v/>
      </c>
      <c r="G381" t="str">
        <f>IFERROR(IF(OR(HLOOKUP($A381,'Z-scores'!$C$2:$UD$20,5,FALSE)&gt;2,HLOOKUP($A381,'Z-scores'!$C$2:$UD$20,5,FALSE)&lt;-2),"",'Total-corrected counts'!G381),"")</f>
        <v/>
      </c>
      <c r="H381" t="str">
        <f>IFERROR(IF(OR(HLOOKUP($A381,'Z-scores'!$C$2:$UD$20,6,FALSE)&gt;2,HLOOKUP($A381,'Z-scores'!$C$2:$UD$20,6,FALSE)&lt;-2),"",'Total-corrected counts'!H381),"")</f>
        <v/>
      </c>
      <c r="I381" t="str">
        <f>IFERROR(IF(OR(HLOOKUP($A381,'Z-scores'!$C$2:$UD$20,7,FALSE)&gt;2,HLOOKUP($A381,'Z-scores'!$C$2:$UD$20,7,FALSE)&lt;-2),"",'Total-corrected counts'!I381),"")</f>
        <v/>
      </c>
      <c r="J381" t="str">
        <f>IFERROR(IF(OR(HLOOKUP($A381,'Z-scores'!$C$2:$UD$20,8,FALSE)&gt;2,HLOOKUP($A381,'Z-scores'!$C$2:$UD$20,8,FALSE)&lt;-2),"",'Total-corrected counts'!J381),"")</f>
        <v/>
      </c>
      <c r="K381" t="str">
        <f>IFERROR(IF(OR(HLOOKUP($A381,'Z-scores'!$C$2:$UD$20,9,FALSE)&gt;2,HLOOKUP($A381,'Z-scores'!$C$2:$UD$20,9,FALSE)&lt;-2),"",'Total-corrected counts'!K381),"")</f>
        <v/>
      </c>
      <c r="L381" t="str">
        <f>IFERROR(IF(OR(HLOOKUP($A381,'Z-scores'!$C$2:$UD$20,10,FALSE)&gt;2,HLOOKUP($A381,'Z-scores'!$C$2:$UD$20,10,FALSE)&lt;-2),"",'Total-corrected counts'!L381),"")</f>
        <v/>
      </c>
      <c r="M381" t="str">
        <f>IFERROR(IF(OR(HLOOKUP($A381,'Z-scores'!$C$2:$UD$20,11,FALSE)&gt;2,HLOOKUP($A381,'Z-scores'!$C$2:$UD$20,11,FALSE)&lt;-2),"",'Total-corrected counts'!M381),"")</f>
        <v/>
      </c>
      <c r="N381" t="str">
        <f>IFERROR(IF(OR(HLOOKUP($A381,'Z-scores'!$C$2:$UD$20,12,FALSE)&gt;2,HLOOKUP($A381,'Z-scores'!$C$2:$UD$20,12,FALSE)&lt;-2),"",'Total-corrected counts'!N381),"")</f>
        <v/>
      </c>
      <c r="O381" t="str">
        <f>IFERROR(IF(OR(HLOOKUP($A381,'Z-scores'!$C$2:$UD$20,13,FALSE)&gt;2,HLOOKUP($A381,'Z-scores'!$C$2:$UD$20,13,FALSE)&lt;-2),"",'Total-corrected counts'!O381),"")</f>
        <v/>
      </c>
      <c r="P381" t="str">
        <f>IFERROR(IF(OR(HLOOKUP($A381,'Z-scores'!$C$2:$UD$20,14,FALSE)&gt;2,HLOOKUP($A381,'Z-scores'!$C$2:$UD$20,14,FALSE)&lt;-2),"",'Total-corrected counts'!P381),"")</f>
        <v/>
      </c>
      <c r="Q381" t="str">
        <f>IFERROR(IF(OR(HLOOKUP($A381,'Z-scores'!$C$2:$UD$20,15,FALSE)&gt;2,HLOOKUP($A381,'Z-scores'!$C$2:$UD$20,15,FALSE)&lt;-2),"",'Total-corrected counts'!Q381),"")</f>
        <v/>
      </c>
      <c r="R381" t="str">
        <f>IFERROR(IF(OR(HLOOKUP($A381,'Z-scores'!$C$2:$UD$20,16,FALSE)&gt;2,HLOOKUP($A381,'Z-scores'!$C$2:$UD$20,16,FALSE)&lt;-2),"",'Total-corrected counts'!R381),"")</f>
        <v/>
      </c>
      <c r="S381" t="str">
        <f>IFERROR(IF(OR(HLOOKUP($A381,'Z-scores'!$C$2:$UD$20,17,FALSE)&gt;2,HLOOKUP($A381,'Z-scores'!$C$2:$UD$20,17,FALSE)&lt;-2),"",'Total-corrected counts'!S381),"")</f>
        <v/>
      </c>
      <c r="T381" t="str">
        <f>IFERROR(IF(OR(HLOOKUP($A381,'Z-scores'!$C$2:$UD$20,18,FALSE)&gt;2,HLOOKUP($A381,'Z-scores'!$C$2:$UD$20,18,FALSE)&lt;-2),"",'Total-corrected counts'!T381),"")</f>
        <v/>
      </c>
      <c r="U381" t="str">
        <f>IFERROR(IF(OR(HLOOKUP($A381,'Z-scores'!$C$2:$UD$20,19,FALSE)&gt;2,HLOOKUP($A381,'Z-scores'!$C$2:$UD$20,19,FALSE)&lt;-2),"",'Total-corrected counts'!U381),"")</f>
        <v/>
      </c>
      <c r="V381">
        <f t="shared" si="20"/>
        <v>1</v>
      </c>
      <c r="W381" t="str">
        <f t="shared" si="21"/>
        <v/>
      </c>
      <c r="X381" t="str">
        <f t="shared" si="22"/>
        <v/>
      </c>
      <c r="Y381" t="str">
        <f t="shared" si="23"/>
        <v/>
      </c>
    </row>
    <row r="382" spans="1:25" x14ac:dyDescent="0.25">
      <c r="A382">
        <v>389</v>
      </c>
      <c r="B382" t="s">
        <v>782</v>
      </c>
      <c r="C382">
        <v>103300</v>
      </c>
      <c r="D382">
        <v>871</v>
      </c>
      <c r="E382" t="str">
        <f>IFERROR(IF(OR(HLOOKUP($A382,'Z-scores'!$C$2:$UD$20,3,FALSE)&gt;2,HLOOKUP(A382,'Z-scores'!$C$2:$UD$20,3,FALSE)&lt;-2),"",'Total-corrected counts'!E382),"")</f>
        <v/>
      </c>
      <c r="F382" t="str">
        <f>IFERROR(IF(OR(HLOOKUP($A382,'Z-scores'!$C$2:$UD$20,4,FALSE)&gt;2,HLOOKUP($A382,'Z-scores'!$C$2:$UD$20,4,FALSE)&lt;-2),"",'Total-corrected counts'!F382),"")</f>
        <v/>
      </c>
      <c r="G382" t="str">
        <f>IFERROR(IF(OR(HLOOKUP($A382,'Z-scores'!$C$2:$UD$20,5,FALSE)&gt;2,HLOOKUP($A382,'Z-scores'!$C$2:$UD$20,5,FALSE)&lt;-2),"",'Total-corrected counts'!G382),"")</f>
        <v/>
      </c>
      <c r="H382" t="str">
        <f>IFERROR(IF(OR(HLOOKUP($A382,'Z-scores'!$C$2:$UD$20,6,FALSE)&gt;2,HLOOKUP($A382,'Z-scores'!$C$2:$UD$20,6,FALSE)&lt;-2),"",'Total-corrected counts'!H382),"")</f>
        <v/>
      </c>
      <c r="I382" t="str">
        <f>IFERROR(IF(OR(HLOOKUP($A382,'Z-scores'!$C$2:$UD$20,7,FALSE)&gt;2,HLOOKUP($A382,'Z-scores'!$C$2:$UD$20,7,FALSE)&lt;-2),"",'Total-corrected counts'!I382),"")</f>
        <v/>
      </c>
      <c r="J382" t="str">
        <f>IFERROR(IF(OR(HLOOKUP($A382,'Z-scores'!$C$2:$UD$20,8,FALSE)&gt;2,HLOOKUP($A382,'Z-scores'!$C$2:$UD$20,8,FALSE)&lt;-2),"",'Total-corrected counts'!J382),"")</f>
        <v/>
      </c>
      <c r="K382" t="str">
        <f>IFERROR(IF(OR(HLOOKUP($A382,'Z-scores'!$C$2:$UD$20,9,FALSE)&gt;2,HLOOKUP($A382,'Z-scores'!$C$2:$UD$20,9,FALSE)&lt;-2),"",'Total-corrected counts'!K382),"")</f>
        <v/>
      </c>
      <c r="L382" t="str">
        <f>IFERROR(IF(OR(HLOOKUP($A382,'Z-scores'!$C$2:$UD$20,10,FALSE)&gt;2,HLOOKUP($A382,'Z-scores'!$C$2:$UD$20,10,FALSE)&lt;-2),"",'Total-corrected counts'!L382),"")</f>
        <v/>
      </c>
      <c r="M382" t="str">
        <f>IFERROR(IF(OR(HLOOKUP($A382,'Z-scores'!$C$2:$UD$20,11,FALSE)&gt;2,HLOOKUP($A382,'Z-scores'!$C$2:$UD$20,11,FALSE)&lt;-2),"",'Total-corrected counts'!M382),"")</f>
        <v/>
      </c>
      <c r="N382" t="str">
        <f>IFERROR(IF(OR(HLOOKUP($A382,'Z-scores'!$C$2:$UD$20,12,FALSE)&gt;2,HLOOKUP($A382,'Z-scores'!$C$2:$UD$20,12,FALSE)&lt;-2),"",'Total-corrected counts'!N382),"")</f>
        <v/>
      </c>
      <c r="O382" t="str">
        <f>IFERROR(IF(OR(HLOOKUP($A382,'Z-scores'!$C$2:$UD$20,13,FALSE)&gt;2,HLOOKUP($A382,'Z-scores'!$C$2:$UD$20,13,FALSE)&lt;-2),"",'Total-corrected counts'!O382),"")</f>
        <v/>
      </c>
      <c r="P382" t="str">
        <f>IFERROR(IF(OR(HLOOKUP($A382,'Z-scores'!$C$2:$UD$20,14,FALSE)&gt;2,HLOOKUP($A382,'Z-scores'!$C$2:$UD$20,14,FALSE)&lt;-2),"",'Total-corrected counts'!P382),"")</f>
        <v/>
      </c>
      <c r="Q382" t="str">
        <f>IFERROR(IF(OR(HLOOKUP($A382,'Z-scores'!$C$2:$UD$20,15,FALSE)&gt;2,HLOOKUP($A382,'Z-scores'!$C$2:$UD$20,15,FALSE)&lt;-2),"",'Total-corrected counts'!Q382),"")</f>
        <v/>
      </c>
      <c r="R382" t="str">
        <f>IFERROR(IF(OR(HLOOKUP($A382,'Z-scores'!$C$2:$UD$20,16,FALSE)&gt;2,HLOOKUP($A382,'Z-scores'!$C$2:$UD$20,16,FALSE)&lt;-2),"",'Total-corrected counts'!R382),"")</f>
        <v/>
      </c>
      <c r="S382" t="str">
        <f>IFERROR(IF(OR(HLOOKUP($A382,'Z-scores'!$C$2:$UD$20,17,FALSE)&gt;2,HLOOKUP($A382,'Z-scores'!$C$2:$UD$20,17,FALSE)&lt;-2),"",'Total-corrected counts'!S382),"")</f>
        <v/>
      </c>
      <c r="T382" t="str">
        <f>IFERROR(IF(OR(HLOOKUP($A382,'Z-scores'!$C$2:$UD$20,18,FALSE)&gt;2,HLOOKUP($A382,'Z-scores'!$C$2:$UD$20,18,FALSE)&lt;-2),"",'Total-corrected counts'!T382),"")</f>
        <v/>
      </c>
      <c r="U382" t="str">
        <f>IFERROR(IF(OR(HLOOKUP($A382,'Z-scores'!$C$2:$UD$20,19,FALSE)&gt;2,HLOOKUP($A382,'Z-scores'!$C$2:$UD$20,19,FALSE)&lt;-2),"",'Total-corrected counts'!U382),"")</f>
        <v/>
      </c>
      <c r="V382">
        <f t="shared" si="20"/>
        <v>1</v>
      </c>
      <c r="W382" t="str">
        <f t="shared" si="21"/>
        <v/>
      </c>
      <c r="X382" t="str">
        <f t="shared" si="22"/>
        <v/>
      </c>
      <c r="Y382" t="str">
        <f t="shared" si="23"/>
        <v/>
      </c>
    </row>
    <row r="383" spans="1:25" x14ac:dyDescent="0.25">
      <c r="A383">
        <v>390</v>
      </c>
      <c r="B383" t="s">
        <v>203</v>
      </c>
      <c r="C383">
        <v>70200</v>
      </c>
      <c r="D383">
        <v>157</v>
      </c>
      <c r="E383">
        <f>IFERROR(IF(OR(HLOOKUP($A383,'Z-scores'!$C$2:$UD$20,3,FALSE)&gt;2,HLOOKUP(A383,'Z-scores'!$C$2:$UD$20,3,FALSE)&lt;-2),"",'Total-corrected counts'!E383),"")</f>
        <v>0.21106361868387452</v>
      </c>
      <c r="F383">
        <f>IFERROR(IF(OR(HLOOKUP($A383,'Z-scores'!$C$2:$UD$20,4,FALSE)&gt;2,HLOOKUP($A383,'Z-scores'!$C$2:$UD$20,4,FALSE)&lt;-2),"",'Total-corrected counts'!F383),"")</f>
        <v>0.71365994349781958</v>
      </c>
      <c r="G383">
        <f>IFERROR(IF(OR(HLOOKUP($A383,'Z-scores'!$C$2:$UD$20,5,FALSE)&gt;2,HLOOKUP($A383,'Z-scores'!$C$2:$UD$20,5,FALSE)&lt;-2),"",'Total-corrected counts'!G383),"")</f>
        <v>0.17123908602648766</v>
      </c>
      <c r="H383">
        <f>IFERROR(IF(OR(HLOOKUP($A383,'Z-scores'!$C$2:$UD$20,6,FALSE)&gt;2,HLOOKUP($A383,'Z-scores'!$C$2:$UD$20,6,FALSE)&lt;-2),"",'Total-corrected counts'!H383),"")</f>
        <v>0.96328286801419227</v>
      </c>
      <c r="I383">
        <f>IFERROR(IF(OR(HLOOKUP($A383,'Z-scores'!$C$2:$UD$20,7,FALSE)&gt;2,HLOOKUP($A383,'Z-scores'!$C$2:$UD$20,7,FALSE)&lt;-2),"",'Total-corrected counts'!I383),"")</f>
        <v>1.7547154128660658</v>
      </c>
      <c r="J383">
        <f>IFERROR(IF(OR(HLOOKUP($A383,'Z-scores'!$C$2:$UD$20,8,FALSE)&gt;2,HLOOKUP($A383,'Z-scores'!$C$2:$UD$20,8,FALSE)&lt;-2),"",'Total-corrected counts'!J383),"")</f>
        <v>0.86781415365438519</v>
      </c>
      <c r="K383">
        <f>IFERROR(IF(OR(HLOOKUP($A383,'Z-scores'!$C$2:$UD$20,9,FALSE)&gt;2,HLOOKUP($A383,'Z-scores'!$C$2:$UD$20,9,FALSE)&lt;-2),"",'Total-corrected counts'!K383),"")</f>
        <v>1.3869223479569652</v>
      </c>
      <c r="L383" t="str">
        <f>IFERROR(IF(OR(HLOOKUP($A383,'Z-scores'!$C$2:$UD$20,10,FALSE)&gt;2,HLOOKUP($A383,'Z-scores'!$C$2:$UD$20,10,FALSE)&lt;-2),"",'Total-corrected counts'!L383),"")</f>
        <v/>
      </c>
      <c r="M383">
        <f>IFERROR(IF(OR(HLOOKUP($A383,'Z-scores'!$C$2:$UD$20,11,FALSE)&gt;2,HLOOKUP($A383,'Z-scores'!$C$2:$UD$20,11,FALSE)&lt;-2),"",'Total-corrected counts'!M383),"")</f>
        <v>1.0551507483276552</v>
      </c>
      <c r="N383">
        <f>IFERROR(IF(OR(HLOOKUP($A383,'Z-scores'!$C$2:$UD$20,12,FALSE)&gt;2,HLOOKUP($A383,'Z-scores'!$C$2:$UD$20,12,FALSE)&lt;-2),"",'Total-corrected counts'!N383),"")</f>
        <v>0.43071571205096737</v>
      </c>
      <c r="O383">
        <f>IFERROR(IF(OR(HLOOKUP($A383,'Z-scores'!$C$2:$UD$20,13,FALSE)&gt;2,HLOOKUP($A383,'Z-scores'!$C$2:$UD$20,13,FALSE)&lt;-2),"",'Total-corrected counts'!O383),"")</f>
        <v>1.0196983510165181</v>
      </c>
      <c r="P383">
        <f>IFERROR(IF(OR(HLOOKUP($A383,'Z-scores'!$C$2:$UD$20,14,FALSE)&gt;2,HLOOKUP($A383,'Z-scores'!$C$2:$UD$20,14,FALSE)&lt;-2),"",'Total-corrected counts'!P383),"")</f>
        <v>2.7010289980250866</v>
      </c>
      <c r="Q383">
        <f>IFERROR(IF(OR(HLOOKUP($A383,'Z-scores'!$C$2:$UD$20,15,FALSE)&gt;2,HLOOKUP($A383,'Z-scores'!$C$2:$UD$20,15,FALSE)&lt;-2),"",'Total-corrected counts'!Q383),"")</f>
        <v>3.900429827366976E-2</v>
      </c>
      <c r="R383">
        <f>IFERROR(IF(OR(HLOOKUP($A383,'Z-scores'!$C$2:$UD$20,16,FALSE)&gt;2,HLOOKUP($A383,'Z-scores'!$C$2:$UD$20,16,FALSE)&lt;-2),"",'Total-corrected counts'!R383),"")</f>
        <v>2.6285684519695232</v>
      </c>
      <c r="S383">
        <f>IFERROR(IF(OR(HLOOKUP($A383,'Z-scores'!$C$2:$UD$20,17,FALSE)&gt;2,HLOOKUP($A383,'Z-scores'!$C$2:$UD$20,17,FALSE)&lt;-2),"",'Total-corrected counts'!S383),"")</f>
        <v>0</v>
      </c>
      <c r="T383">
        <f>IFERROR(IF(OR(HLOOKUP($A383,'Z-scores'!$C$2:$UD$20,18,FALSE)&gt;2,HLOOKUP($A383,'Z-scores'!$C$2:$UD$20,18,FALSE)&lt;-2),"",'Total-corrected counts'!T383),"")</f>
        <v>0.80755597479738073</v>
      </c>
      <c r="U383">
        <f>IFERROR(IF(OR(HLOOKUP($A383,'Z-scores'!$C$2:$UD$20,19,FALSE)&gt;2,HLOOKUP($A383,'Z-scores'!$C$2:$UD$20,19,FALSE)&lt;-2),"",'Total-corrected counts'!U383),"")</f>
        <v>0.47300200049469932</v>
      </c>
      <c r="V383">
        <f t="shared" si="20"/>
        <v>1</v>
      </c>
      <c r="W383">
        <f t="shared" si="21"/>
        <v>0.77863750631739148</v>
      </c>
      <c r="X383">
        <f t="shared" si="22"/>
        <v>0.89048102237843074</v>
      </c>
      <c r="Y383">
        <f t="shared" si="23"/>
        <v>1.0124467233284806</v>
      </c>
    </row>
    <row r="384" spans="1:25" x14ac:dyDescent="0.25">
      <c r="A384">
        <v>391</v>
      </c>
      <c r="B384" t="s">
        <v>783</v>
      </c>
      <c r="C384">
        <v>37800</v>
      </c>
      <c r="D384">
        <v>382</v>
      </c>
      <c r="E384" t="str">
        <f>IFERROR(IF(OR(HLOOKUP($A384,'Z-scores'!$C$2:$UD$20,3,FALSE)&gt;2,HLOOKUP(A384,'Z-scores'!$C$2:$UD$20,3,FALSE)&lt;-2),"",'Total-corrected counts'!E384),"")</f>
        <v/>
      </c>
      <c r="F384" t="str">
        <f>IFERROR(IF(OR(HLOOKUP($A384,'Z-scores'!$C$2:$UD$20,4,FALSE)&gt;2,HLOOKUP($A384,'Z-scores'!$C$2:$UD$20,4,FALSE)&lt;-2),"",'Total-corrected counts'!F384),"")</f>
        <v/>
      </c>
      <c r="G384" t="str">
        <f>IFERROR(IF(OR(HLOOKUP($A384,'Z-scores'!$C$2:$UD$20,5,FALSE)&gt;2,HLOOKUP($A384,'Z-scores'!$C$2:$UD$20,5,FALSE)&lt;-2),"",'Total-corrected counts'!G384),"")</f>
        <v/>
      </c>
      <c r="H384" t="str">
        <f>IFERROR(IF(OR(HLOOKUP($A384,'Z-scores'!$C$2:$UD$20,6,FALSE)&gt;2,HLOOKUP($A384,'Z-scores'!$C$2:$UD$20,6,FALSE)&lt;-2),"",'Total-corrected counts'!H384),"")</f>
        <v/>
      </c>
      <c r="I384" t="str">
        <f>IFERROR(IF(OR(HLOOKUP($A384,'Z-scores'!$C$2:$UD$20,7,FALSE)&gt;2,HLOOKUP($A384,'Z-scores'!$C$2:$UD$20,7,FALSE)&lt;-2),"",'Total-corrected counts'!I384),"")</f>
        <v/>
      </c>
      <c r="J384" t="str">
        <f>IFERROR(IF(OR(HLOOKUP($A384,'Z-scores'!$C$2:$UD$20,8,FALSE)&gt;2,HLOOKUP($A384,'Z-scores'!$C$2:$UD$20,8,FALSE)&lt;-2),"",'Total-corrected counts'!J384),"")</f>
        <v/>
      </c>
      <c r="K384" t="str">
        <f>IFERROR(IF(OR(HLOOKUP($A384,'Z-scores'!$C$2:$UD$20,9,FALSE)&gt;2,HLOOKUP($A384,'Z-scores'!$C$2:$UD$20,9,FALSE)&lt;-2),"",'Total-corrected counts'!K384),"")</f>
        <v/>
      </c>
      <c r="L384" t="str">
        <f>IFERROR(IF(OR(HLOOKUP($A384,'Z-scores'!$C$2:$UD$20,10,FALSE)&gt;2,HLOOKUP($A384,'Z-scores'!$C$2:$UD$20,10,FALSE)&lt;-2),"",'Total-corrected counts'!L384),"")</f>
        <v/>
      </c>
      <c r="M384" t="str">
        <f>IFERROR(IF(OR(HLOOKUP($A384,'Z-scores'!$C$2:$UD$20,11,FALSE)&gt;2,HLOOKUP($A384,'Z-scores'!$C$2:$UD$20,11,FALSE)&lt;-2),"",'Total-corrected counts'!M384),"")</f>
        <v/>
      </c>
      <c r="N384" t="str">
        <f>IFERROR(IF(OR(HLOOKUP($A384,'Z-scores'!$C$2:$UD$20,12,FALSE)&gt;2,HLOOKUP($A384,'Z-scores'!$C$2:$UD$20,12,FALSE)&lt;-2),"",'Total-corrected counts'!N384),"")</f>
        <v/>
      </c>
      <c r="O384" t="str">
        <f>IFERROR(IF(OR(HLOOKUP($A384,'Z-scores'!$C$2:$UD$20,13,FALSE)&gt;2,HLOOKUP($A384,'Z-scores'!$C$2:$UD$20,13,FALSE)&lt;-2),"",'Total-corrected counts'!O384),"")</f>
        <v/>
      </c>
      <c r="P384" t="str">
        <f>IFERROR(IF(OR(HLOOKUP($A384,'Z-scores'!$C$2:$UD$20,14,FALSE)&gt;2,HLOOKUP($A384,'Z-scores'!$C$2:$UD$20,14,FALSE)&lt;-2),"",'Total-corrected counts'!P384),"")</f>
        <v/>
      </c>
      <c r="Q384" t="str">
        <f>IFERROR(IF(OR(HLOOKUP($A384,'Z-scores'!$C$2:$UD$20,15,FALSE)&gt;2,HLOOKUP($A384,'Z-scores'!$C$2:$UD$20,15,FALSE)&lt;-2),"",'Total-corrected counts'!Q384),"")</f>
        <v/>
      </c>
      <c r="R384" t="str">
        <f>IFERROR(IF(OR(HLOOKUP($A384,'Z-scores'!$C$2:$UD$20,16,FALSE)&gt;2,HLOOKUP($A384,'Z-scores'!$C$2:$UD$20,16,FALSE)&lt;-2),"",'Total-corrected counts'!R384),"")</f>
        <v/>
      </c>
      <c r="S384" t="str">
        <f>IFERROR(IF(OR(HLOOKUP($A384,'Z-scores'!$C$2:$UD$20,17,FALSE)&gt;2,HLOOKUP($A384,'Z-scores'!$C$2:$UD$20,17,FALSE)&lt;-2),"",'Total-corrected counts'!S384),"")</f>
        <v/>
      </c>
      <c r="T384" t="str">
        <f>IFERROR(IF(OR(HLOOKUP($A384,'Z-scores'!$C$2:$UD$20,18,FALSE)&gt;2,HLOOKUP($A384,'Z-scores'!$C$2:$UD$20,18,FALSE)&lt;-2),"",'Total-corrected counts'!T384),"")</f>
        <v/>
      </c>
      <c r="U384" t="str">
        <f>IFERROR(IF(OR(HLOOKUP($A384,'Z-scores'!$C$2:$UD$20,19,FALSE)&gt;2,HLOOKUP($A384,'Z-scores'!$C$2:$UD$20,19,FALSE)&lt;-2),"",'Total-corrected counts'!U384),"")</f>
        <v/>
      </c>
      <c r="V384">
        <f t="shared" si="20"/>
        <v>1</v>
      </c>
      <c r="W384" t="str">
        <f t="shared" si="21"/>
        <v/>
      </c>
      <c r="X384" t="str">
        <f t="shared" si="22"/>
        <v/>
      </c>
      <c r="Y384" t="str">
        <f t="shared" si="23"/>
        <v/>
      </c>
    </row>
    <row r="385" spans="1:25" x14ac:dyDescent="0.25">
      <c r="A385">
        <v>392</v>
      </c>
      <c r="B385" t="s">
        <v>784</v>
      </c>
      <c r="C385">
        <v>34200</v>
      </c>
      <c r="D385">
        <v>619</v>
      </c>
      <c r="E385" t="str">
        <f>IFERROR(IF(OR(HLOOKUP($A385,'Z-scores'!$C$2:$UD$20,3,FALSE)&gt;2,HLOOKUP(A385,'Z-scores'!$C$2:$UD$20,3,FALSE)&lt;-2),"",'Total-corrected counts'!E385),"")</f>
        <v/>
      </c>
      <c r="F385" t="str">
        <f>IFERROR(IF(OR(HLOOKUP($A385,'Z-scores'!$C$2:$UD$20,4,FALSE)&gt;2,HLOOKUP($A385,'Z-scores'!$C$2:$UD$20,4,FALSE)&lt;-2),"",'Total-corrected counts'!F385),"")</f>
        <v/>
      </c>
      <c r="G385" t="str">
        <f>IFERROR(IF(OR(HLOOKUP($A385,'Z-scores'!$C$2:$UD$20,5,FALSE)&gt;2,HLOOKUP($A385,'Z-scores'!$C$2:$UD$20,5,FALSE)&lt;-2),"",'Total-corrected counts'!G385),"")</f>
        <v/>
      </c>
      <c r="H385" t="str">
        <f>IFERROR(IF(OR(HLOOKUP($A385,'Z-scores'!$C$2:$UD$20,6,FALSE)&gt;2,HLOOKUP($A385,'Z-scores'!$C$2:$UD$20,6,FALSE)&lt;-2),"",'Total-corrected counts'!H385),"")</f>
        <v/>
      </c>
      <c r="I385" t="str">
        <f>IFERROR(IF(OR(HLOOKUP($A385,'Z-scores'!$C$2:$UD$20,7,FALSE)&gt;2,HLOOKUP($A385,'Z-scores'!$C$2:$UD$20,7,FALSE)&lt;-2),"",'Total-corrected counts'!I385),"")</f>
        <v/>
      </c>
      <c r="J385" t="str">
        <f>IFERROR(IF(OR(HLOOKUP($A385,'Z-scores'!$C$2:$UD$20,8,FALSE)&gt;2,HLOOKUP($A385,'Z-scores'!$C$2:$UD$20,8,FALSE)&lt;-2),"",'Total-corrected counts'!J385),"")</f>
        <v/>
      </c>
      <c r="K385" t="str">
        <f>IFERROR(IF(OR(HLOOKUP($A385,'Z-scores'!$C$2:$UD$20,9,FALSE)&gt;2,HLOOKUP($A385,'Z-scores'!$C$2:$UD$20,9,FALSE)&lt;-2),"",'Total-corrected counts'!K385),"")</f>
        <v/>
      </c>
      <c r="L385" t="str">
        <f>IFERROR(IF(OR(HLOOKUP($A385,'Z-scores'!$C$2:$UD$20,10,FALSE)&gt;2,HLOOKUP($A385,'Z-scores'!$C$2:$UD$20,10,FALSE)&lt;-2),"",'Total-corrected counts'!L385),"")</f>
        <v/>
      </c>
      <c r="M385" t="str">
        <f>IFERROR(IF(OR(HLOOKUP($A385,'Z-scores'!$C$2:$UD$20,11,FALSE)&gt;2,HLOOKUP($A385,'Z-scores'!$C$2:$UD$20,11,FALSE)&lt;-2),"",'Total-corrected counts'!M385),"")</f>
        <v/>
      </c>
      <c r="N385" t="str">
        <f>IFERROR(IF(OR(HLOOKUP($A385,'Z-scores'!$C$2:$UD$20,12,FALSE)&gt;2,HLOOKUP($A385,'Z-scores'!$C$2:$UD$20,12,FALSE)&lt;-2),"",'Total-corrected counts'!N385),"")</f>
        <v/>
      </c>
      <c r="O385" t="str">
        <f>IFERROR(IF(OR(HLOOKUP($A385,'Z-scores'!$C$2:$UD$20,13,FALSE)&gt;2,HLOOKUP($A385,'Z-scores'!$C$2:$UD$20,13,FALSE)&lt;-2),"",'Total-corrected counts'!O385),"")</f>
        <v/>
      </c>
      <c r="P385" t="str">
        <f>IFERROR(IF(OR(HLOOKUP($A385,'Z-scores'!$C$2:$UD$20,14,FALSE)&gt;2,HLOOKUP($A385,'Z-scores'!$C$2:$UD$20,14,FALSE)&lt;-2),"",'Total-corrected counts'!P385),"")</f>
        <v/>
      </c>
      <c r="Q385" t="str">
        <f>IFERROR(IF(OR(HLOOKUP($A385,'Z-scores'!$C$2:$UD$20,15,FALSE)&gt;2,HLOOKUP($A385,'Z-scores'!$C$2:$UD$20,15,FALSE)&lt;-2),"",'Total-corrected counts'!Q385),"")</f>
        <v/>
      </c>
      <c r="R385" t="str">
        <f>IFERROR(IF(OR(HLOOKUP($A385,'Z-scores'!$C$2:$UD$20,16,FALSE)&gt;2,HLOOKUP($A385,'Z-scores'!$C$2:$UD$20,16,FALSE)&lt;-2),"",'Total-corrected counts'!R385),"")</f>
        <v/>
      </c>
      <c r="S385" t="str">
        <f>IFERROR(IF(OR(HLOOKUP($A385,'Z-scores'!$C$2:$UD$20,17,FALSE)&gt;2,HLOOKUP($A385,'Z-scores'!$C$2:$UD$20,17,FALSE)&lt;-2),"",'Total-corrected counts'!S385),"")</f>
        <v/>
      </c>
      <c r="T385" t="str">
        <f>IFERROR(IF(OR(HLOOKUP($A385,'Z-scores'!$C$2:$UD$20,18,FALSE)&gt;2,HLOOKUP($A385,'Z-scores'!$C$2:$UD$20,18,FALSE)&lt;-2),"",'Total-corrected counts'!T385),"")</f>
        <v/>
      </c>
      <c r="U385" t="str">
        <f>IFERROR(IF(OR(HLOOKUP($A385,'Z-scores'!$C$2:$UD$20,19,FALSE)&gt;2,HLOOKUP($A385,'Z-scores'!$C$2:$UD$20,19,FALSE)&lt;-2),"",'Total-corrected counts'!U385),"")</f>
        <v/>
      </c>
      <c r="V385">
        <f t="shared" si="20"/>
        <v>1</v>
      </c>
      <c r="W385" t="str">
        <f t="shared" si="21"/>
        <v/>
      </c>
      <c r="X385" t="str">
        <f t="shared" si="22"/>
        <v/>
      </c>
      <c r="Y385" t="str">
        <f t="shared" si="23"/>
        <v/>
      </c>
    </row>
    <row r="386" spans="1:25" x14ac:dyDescent="0.25">
      <c r="A386">
        <v>393</v>
      </c>
      <c r="B386" t="s">
        <v>204</v>
      </c>
      <c r="C386">
        <v>17500</v>
      </c>
      <c r="D386">
        <v>425</v>
      </c>
      <c r="E386">
        <f>IFERROR(IF(OR(HLOOKUP($A386,'Z-scores'!$C$2:$UD$20,3,FALSE)&gt;2,HLOOKUP(A386,'Z-scores'!$C$2:$UD$20,3,FALSE)&lt;-2),"",'Total-corrected counts'!E386),"")</f>
        <v>3.735639268741142E-3</v>
      </c>
      <c r="F386">
        <f>IFERROR(IF(OR(HLOOKUP($A386,'Z-scores'!$C$2:$UD$20,4,FALSE)&gt;2,HLOOKUP($A386,'Z-scores'!$C$2:$UD$20,4,FALSE)&lt;-2),"",'Total-corrected counts'!F386),"")</f>
        <v>0</v>
      </c>
      <c r="G386">
        <f>IFERROR(IF(OR(HLOOKUP($A386,'Z-scores'!$C$2:$UD$20,5,FALSE)&gt;2,HLOOKUP($A386,'Z-scores'!$C$2:$UD$20,5,FALSE)&lt;-2),"",'Total-corrected counts'!G386),"")</f>
        <v>0</v>
      </c>
      <c r="H386">
        <f>IFERROR(IF(OR(HLOOKUP($A386,'Z-scores'!$C$2:$UD$20,6,FALSE)&gt;2,HLOOKUP($A386,'Z-scores'!$C$2:$UD$20,6,FALSE)&lt;-2),"",'Total-corrected counts'!H386),"")</f>
        <v>9.7724348928976038E-2</v>
      </c>
      <c r="I386">
        <f>IFERROR(IF(OR(HLOOKUP($A386,'Z-scores'!$C$2:$UD$20,7,FALSE)&gt;2,HLOOKUP($A386,'Z-scores'!$C$2:$UD$20,7,FALSE)&lt;-2),"",'Total-corrected counts'!I386),"")</f>
        <v>6.1568961854949686E-3</v>
      </c>
      <c r="J386">
        <f>IFERROR(IF(OR(HLOOKUP($A386,'Z-scores'!$C$2:$UD$20,8,FALSE)&gt;2,HLOOKUP($A386,'Z-scores'!$C$2:$UD$20,8,FALSE)&lt;-2),"",'Total-corrected counts'!J386),"")</f>
        <v>9.8615244733452845E-2</v>
      </c>
      <c r="K386">
        <f>IFERROR(IF(OR(HLOOKUP($A386,'Z-scores'!$C$2:$UD$20,9,FALSE)&gt;2,HLOOKUP($A386,'Z-scores'!$C$2:$UD$20,9,FALSE)&lt;-2),"",'Total-corrected counts'!K386),"")</f>
        <v>0.12040804950108701</v>
      </c>
      <c r="L386">
        <f>IFERROR(IF(OR(HLOOKUP($A386,'Z-scores'!$C$2:$UD$20,10,FALSE)&gt;2,HLOOKUP($A386,'Z-scores'!$C$2:$UD$20,10,FALSE)&lt;-2),"",'Total-corrected counts'!L386),"")</f>
        <v>1.76392664181882E-2</v>
      </c>
      <c r="M386">
        <f>IFERROR(IF(OR(HLOOKUP($A386,'Z-scores'!$C$2:$UD$20,11,FALSE)&gt;2,HLOOKUP($A386,'Z-scores'!$C$2:$UD$20,11,FALSE)&lt;-2),"",'Total-corrected counts'!M386),"")</f>
        <v>2.7645871135222405E-2</v>
      </c>
      <c r="N386">
        <f>IFERROR(IF(OR(HLOOKUP($A386,'Z-scores'!$C$2:$UD$20,12,FALSE)&gt;2,HLOOKUP($A386,'Z-scores'!$C$2:$UD$20,12,FALSE)&lt;-2),"",'Total-corrected counts'!N386),"")</f>
        <v>5.4984984517144779E-2</v>
      </c>
      <c r="O386">
        <f>IFERROR(IF(OR(HLOOKUP($A386,'Z-scores'!$C$2:$UD$20,13,FALSE)&gt;2,HLOOKUP($A386,'Z-scores'!$C$2:$UD$20,13,FALSE)&lt;-2),"",'Total-corrected counts'!O386),"")</f>
        <v>8.4133527311593903E-2</v>
      </c>
      <c r="P386">
        <f>IFERROR(IF(OR(HLOOKUP($A386,'Z-scores'!$C$2:$UD$20,14,FALSE)&gt;2,HLOOKUP($A386,'Z-scores'!$C$2:$UD$20,14,FALSE)&lt;-2),"",'Total-corrected counts'!P386),"")</f>
        <v>0.11111828156432317</v>
      </c>
      <c r="Q386">
        <f>IFERROR(IF(OR(HLOOKUP($A386,'Z-scores'!$C$2:$UD$20,15,FALSE)&gt;2,HLOOKUP($A386,'Z-scores'!$C$2:$UD$20,15,FALSE)&lt;-2),"",'Total-corrected counts'!Q386),"")</f>
        <v>0</v>
      </c>
      <c r="R386">
        <f>IFERROR(IF(OR(HLOOKUP($A386,'Z-scores'!$C$2:$UD$20,16,FALSE)&gt;2,HLOOKUP($A386,'Z-scores'!$C$2:$UD$20,16,FALSE)&lt;-2),"",'Total-corrected counts'!R386),"")</f>
        <v>4.4076605139732855E-2</v>
      </c>
      <c r="S386">
        <f>IFERROR(IF(OR(HLOOKUP($A386,'Z-scores'!$C$2:$UD$20,17,FALSE)&gt;2,HLOOKUP($A386,'Z-scores'!$C$2:$UD$20,17,FALSE)&lt;-2),"",'Total-corrected counts'!S386),"")</f>
        <v>0</v>
      </c>
      <c r="T386">
        <f>IFERROR(IF(OR(HLOOKUP($A386,'Z-scores'!$C$2:$UD$20,18,FALSE)&gt;2,HLOOKUP($A386,'Z-scores'!$C$2:$UD$20,18,FALSE)&lt;-2),"",'Total-corrected counts'!T386),"")</f>
        <v>5.1546126050896646E-2</v>
      </c>
      <c r="U386">
        <f>IFERROR(IF(OR(HLOOKUP($A386,'Z-scores'!$C$2:$UD$20,19,FALSE)&gt;2,HLOOKUP($A386,'Z-scores'!$C$2:$UD$20,19,FALSE)&lt;-2),"",'Total-corrected counts'!U386),"")</f>
        <v>0.13018403683340349</v>
      </c>
      <c r="V386">
        <f t="shared" si="20"/>
        <v>1</v>
      </c>
      <c r="W386">
        <f t="shared" si="21"/>
        <v>0.45190046340004353</v>
      </c>
      <c r="X386">
        <f t="shared" si="22"/>
        <v>4.1325035130129181E-2</v>
      </c>
      <c r="Y386">
        <f t="shared" si="23"/>
        <v>5.9505445177136851E-2</v>
      </c>
    </row>
    <row r="387" spans="1:25" x14ac:dyDescent="0.25">
      <c r="A387">
        <v>394</v>
      </c>
      <c r="B387" t="s">
        <v>785</v>
      </c>
      <c r="C387">
        <v>14800</v>
      </c>
      <c r="D387">
        <v>669</v>
      </c>
      <c r="E387" t="str">
        <f>IFERROR(IF(OR(HLOOKUP($A387,'Z-scores'!$C$2:$UD$20,3,FALSE)&gt;2,HLOOKUP(A387,'Z-scores'!$C$2:$UD$20,3,FALSE)&lt;-2),"",'Total-corrected counts'!E387),"")</f>
        <v/>
      </c>
      <c r="F387" t="str">
        <f>IFERROR(IF(OR(HLOOKUP($A387,'Z-scores'!$C$2:$UD$20,4,FALSE)&gt;2,HLOOKUP($A387,'Z-scores'!$C$2:$UD$20,4,FALSE)&lt;-2),"",'Total-corrected counts'!F387),"")</f>
        <v/>
      </c>
      <c r="G387" t="str">
        <f>IFERROR(IF(OR(HLOOKUP($A387,'Z-scores'!$C$2:$UD$20,5,FALSE)&gt;2,HLOOKUP($A387,'Z-scores'!$C$2:$UD$20,5,FALSE)&lt;-2),"",'Total-corrected counts'!G387),"")</f>
        <v/>
      </c>
      <c r="H387" t="str">
        <f>IFERROR(IF(OR(HLOOKUP($A387,'Z-scores'!$C$2:$UD$20,6,FALSE)&gt;2,HLOOKUP($A387,'Z-scores'!$C$2:$UD$20,6,FALSE)&lt;-2),"",'Total-corrected counts'!H387),"")</f>
        <v/>
      </c>
      <c r="I387" t="str">
        <f>IFERROR(IF(OR(HLOOKUP($A387,'Z-scores'!$C$2:$UD$20,7,FALSE)&gt;2,HLOOKUP($A387,'Z-scores'!$C$2:$UD$20,7,FALSE)&lt;-2),"",'Total-corrected counts'!I387),"")</f>
        <v/>
      </c>
      <c r="J387" t="str">
        <f>IFERROR(IF(OR(HLOOKUP($A387,'Z-scores'!$C$2:$UD$20,8,FALSE)&gt;2,HLOOKUP($A387,'Z-scores'!$C$2:$UD$20,8,FALSE)&lt;-2),"",'Total-corrected counts'!J387),"")</f>
        <v/>
      </c>
      <c r="K387" t="str">
        <f>IFERROR(IF(OR(HLOOKUP($A387,'Z-scores'!$C$2:$UD$20,9,FALSE)&gt;2,HLOOKUP($A387,'Z-scores'!$C$2:$UD$20,9,FALSE)&lt;-2),"",'Total-corrected counts'!K387),"")</f>
        <v/>
      </c>
      <c r="L387" t="str">
        <f>IFERROR(IF(OR(HLOOKUP($A387,'Z-scores'!$C$2:$UD$20,10,FALSE)&gt;2,HLOOKUP($A387,'Z-scores'!$C$2:$UD$20,10,FALSE)&lt;-2),"",'Total-corrected counts'!L387),"")</f>
        <v/>
      </c>
      <c r="M387" t="str">
        <f>IFERROR(IF(OR(HLOOKUP($A387,'Z-scores'!$C$2:$UD$20,11,FALSE)&gt;2,HLOOKUP($A387,'Z-scores'!$C$2:$UD$20,11,FALSE)&lt;-2),"",'Total-corrected counts'!M387),"")</f>
        <v/>
      </c>
      <c r="N387" t="str">
        <f>IFERROR(IF(OR(HLOOKUP($A387,'Z-scores'!$C$2:$UD$20,12,FALSE)&gt;2,HLOOKUP($A387,'Z-scores'!$C$2:$UD$20,12,FALSE)&lt;-2),"",'Total-corrected counts'!N387),"")</f>
        <v/>
      </c>
      <c r="O387" t="str">
        <f>IFERROR(IF(OR(HLOOKUP($A387,'Z-scores'!$C$2:$UD$20,13,FALSE)&gt;2,HLOOKUP($A387,'Z-scores'!$C$2:$UD$20,13,FALSE)&lt;-2),"",'Total-corrected counts'!O387),"")</f>
        <v/>
      </c>
      <c r="P387" t="str">
        <f>IFERROR(IF(OR(HLOOKUP($A387,'Z-scores'!$C$2:$UD$20,14,FALSE)&gt;2,HLOOKUP($A387,'Z-scores'!$C$2:$UD$20,14,FALSE)&lt;-2),"",'Total-corrected counts'!P387),"")</f>
        <v/>
      </c>
      <c r="Q387" t="str">
        <f>IFERROR(IF(OR(HLOOKUP($A387,'Z-scores'!$C$2:$UD$20,15,FALSE)&gt;2,HLOOKUP($A387,'Z-scores'!$C$2:$UD$20,15,FALSE)&lt;-2),"",'Total-corrected counts'!Q387),"")</f>
        <v/>
      </c>
      <c r="R387" t="str">
        <f>IFERROR(IF(OR(HLOOKUP($A387,'Z-scores'!$C$2:$UD$20,16,FALSE)&gt;2,HLOOKUP($A387,'Z-scores'!$C$2:$UD$20,16,FALSE)&lt;-2),"",'Total-corrected counts'!R387),"")</f>
        <v/>
      </c>
      <c r="S387" t="str">
        <f>IFERROR(IF(OR(HLOOKUP($A387,'Z-scores'!$C$2:$UD$20,17,FALSE)&gt;2,HLOOKUP($A387,'Z-scores'!$C$2:$UD$20,17,FALSE)&lt;-2),"",'Total-corrected counts'!S387),"")</f>
        <v/>
      </c>
      <c r="T387" t="str">
        <f>IFERROR(IF(OR(HLOOKUP($A387,'Z-scores'!$C$2:$UD$20,18,FALSE)&gt;2,HLOOKUP($A387,'Z-scores'!$C$2:$UD$20,18,FALSE)&lt;-2),"",'Total-corrected counts'!T387),"")</f>
        <v/>
      </c>
      <c r="U387" t="str">
        <f>IFERROR(IF(OR(HLOOKUP($A387,'Z-scores'!$C$2:$UD$20,19,FALSE)&gt;2,HLOOKUP($A387,'Z-scores'!$C$2:$UD$20,19,FALSE)&lt;-2),"",'Total-corrected counts'!U387),"")</f>
        <v/>
      </c>
      <c r="V387">
        <f t="shared" si="20"/>
        <v>1</v>
      </c>
      <c r="W387" t="str">
        <f t="shared" si="21"/>
        <v/>
      </c>
      <c r="X387" t="str">
        <f t="shared" si="22"/>
        <v/>
      </c>
      <c r="Y387" t="str">
        <f t="shared" si="23"/>
        <v/>
      </c>
    </row>
    <row r="388" spans="1:25" x14ac:dyDescent="0.25">
      <c r="A388">
        <v>395</v>
      </c>
      <c r="B388" t="s">
        <v>786</v>
      </c>
      <c r="C388">
        <v>94300</v>
      </c>
      <c r="D388">
        <v>370</v>
      </c>
      <c r="E388" t="str">
        <f>IFERROR(IF(OR(HLOOKUP($A388,'Z-scores'!$C$2:$UD$20,3,FALSE)&gt;2,HLOOKUP(A388,'Z-scores'!$C$2:$UD$20,3,FALSE)&lt;-2),"",'Total-corrected counts'!E388),"")</f>
        <v/>
      </c>
      <c r="F388" t="str">
        <f>IFERROR(IF(OR(HLOOKUP($A388,'Z-scores'!$C$2:$UD$20,4,FALSE)&gt;2,HLOOKUP($A388,'Z-scores'!$C$2:$UD$20,4,FALSE)&lt;-2),"",'Total-corrected counts'!F388),"")</f>
        <v/>
      </c>
      <c r="G388" t="str">
        <f>IFERROR(IF(OR(HLOOKUP($A388,'Z-scores'!$C$2:$UD$20,5,FALSE)&gt;2,HLOOKUP($A388,'Z-scores'!$C$2:$UD$20,5,FALSE)&lt;-2),"",'Total-corrected counts'!G388),"")</f>
        <v/>
      </c>
      <c r="H388" t="str">
        <f>IFERROR(IF(OR(HLOOKUP($A388,'Z-scores'!$C$2:$UD$20,6,FALSE)&gt;2,HLOOKUP($A388,'Z-scores'!$C$2:$UD$20,6,FALSE)&lt;-2),"",'Total-corrected counts'!H388),"")</f>
        <v/>
      </c>
      <c r="I388" t="str">
        <f>IFERROR(IF(OR(HLOOKUP($A388,'Z-scores'!$C$2:$UD$20,7,FALSE)&gt;2,HLOOKUP($A388,'Z-scores'!$C$2:$UD$20,7,FALSE)&lt;-2),"",'Total-corrected counts'!I388),"")</f>
        <v/>
      </c>
      <c r="J388" t="str">
        <f>IFERROR(IF(OR(HLOOKUP($A388,'Z-scores'!$C$2:$UD$20,8,FALSE)&gt;2,HLOOKUP($A388,'Z-scores'!$C$2:$UD$20,8,FALSE)&lt;-2),"",'Total-corrected counts'!J388),"")</f>
        <v/>
      </c>
      <c r="K388" t="str">
        <f>IFERROR(IF(OR(HLOOKUP($A388,'Z-scores'!$C$2:$UD$20,9,FALSE)&gt;2,HLOOKUP($A388,'Z-scores'!$C$2:$UD$20,9,FALSE)&lt;-2),"",'Total-corrected counts'!K388),"")</f>
        <v/>
      </c>
      <c r="L388" t="str">
        <f>IFERROR(IF(OR(HLOOKUP($A388,'Z-scores'!$C$2:$UD$20,10,FALSE)&gt;2,HLOOKUP($A388,'Z-scores'!$C$2:$UD$20,10,FALSE)&lt;-2),"",'Total-corrected counts'!L388),"")</f>
        <v/>
      </c>
      <c r="M388" t="str">
        <f>IFERROR(IF(OR(HLOOKUP($A388,'Z-scores'!$C$2:$UD$20,11,FALSE)&gt;2,HLOOKUP($A388,'Z-scores'!$C$2:$UD$20,11,FALSE)&lt;-2),"",'Total-corrected counts'!M388),"")</f>
        <v/>
      </c>
      <c r="N388" t="str">
        <f>IFERROR(IF(OR(HLOOKUP($A388,'Z-scores'!$C$2:$UD$20,12,FALSE)&gt;2,HLOOKUP($A388,'Z-scores'!$C$2:$UD$20,12,FALSE)&lt;-2),"",'Total-corrected counts'!N388),"")</f>
        <v/>
      </c>
      <c r="O388" t="str">
        <f>IFERROR(IF(OR(HLOOKUP($A388,'Z-scores'!$C$2:$UD$20,13,FALSE)&gt;2,HLOOKUP($A388,'Z-scores'!$C$2:$UD$20,13,FALSE)&lt;-2),"",'Total-corrected counts'!O388),"")</f>
        <v/>
      </c>
      <c r="P388" t="str">
        <f>IFERROR(IF(OR(HLOOKUP($A388,'Z-scores'!$C$2:$UD$20,14,FALSE)&gt;2,HLOOKUP($A388,'Z-scores'!$C$2:$UD$20,14,FALSE)&lt;-2),"",'Total-corrected counts'!P388),"")</f>
        <v/>
      </c>
      <c r="Q388" t="str">
        <f>IFERROR(IF(OR(HLOOKUP($A388,'Z-scores'!$C$2:$UD$20,15,FALSE)&gt;2,HLOOKUP($A388,'Z-scores'!$C$2:$UD$20,15,FALSE)&lt;-2),"",'Total-corrected counts'!Q388),"")</f>
        <v/>
      </c>
      <c r="R388" t="str">
        <f>IFERROR(IF(OR(HLOOKUP($A388,'Z-scores'!$C$2:$UD$20,16,FALSE)&gt;2,HLOOKUP($A388,'Z-scores'!$C$2:$UD$20,16,FALSE)&lt;-2),"",'Total-corrected counts'!R388),"")</f>
        <v/>
      </c>
      <c r="S388" t="str">
        <f>IFERROR(IF(OR(HLOOKUP($A388,'Z-scores'!$C$2:$UD$20,17,FALSE)&gt;2,HLOOKUP($A388,'Z-scores'!$C$2:$UD$20,17,FALSE)&lt;-2),"",'Total-corrected counts'!S388),"")</f>
        <v/>
      </c>
      <c r="T388" t="str">
        <f>IFERROR(IF(OR(HLOOKUP($A388,'Z-scores'!$C$2:$UD$20,18,FALSE)&gt;2,HLOOKUP($A388,'Z-scores'!$C$2:$UD$20,18,FALSE)&lt;-2),"",'Total-corrected counts'!T388),"")</f>
        <v/>
      </c>
      <c r="U388" t="str">
        <f>IFERROR(IF(OR(HLOOKUP($A388,'Z-scores'!$C$2:$UD$20,19,FALSE)&gt;2,HLOOKUP($A388,'Z-scores'!$C$2:$UD$20,19,FALSE)&lt;-2),"",'Total-corrected counts'!U388),"")</f>
        <v/>
      </c>
      <c r="V388">
        <f t="shared" ref="V388:V451" si="24">IFERROR(IF(AND(X388=0,Y388=0),0,1),0)</f>
        <v>1</v>
      </c>
      <c r="W388" t="str">
        <f t="shared" ref="W388:W451" si="25">IFERROR(_xlfn.T.TEST(E388:M388,N388:U388,2,2),"")</f>
        <v/>
      </c>
      <c r="X388" t="str">
        <f t="shared" ref="X388:X451" si="26">IFERROR(AVERAGE(E388:M388),"")</f>
        <v/>
      </c>
      <c r="Y388" t="str">
        <f t="shared" ref="Y388:Y451" si="27">IFERROR(AVERAGE(N388:U388),"")</f>
        <v/>
      </c>
    </row>
    <row r="389" spans="1:25" x14ac:dyDescent="0.25">
      <c r="A389">
        <v>396</v>
      </c>
      <c r="B389" t="s">
        <v>787</v>
      </c>
      <c r="C389">
        <v>102900</v>
      </c>
      <c r="D389">
        <v>514</v>
      </c>
      <c r="E389" t="str">
        <f>IFERROR(IF(OR(HLOOKUP($A389,'Z-scores'!$C$2:$UD$20,3,FALSE)&gt;2,HLOOKUP(A389,'Z-scores'!$C$2:$UD$20,3,FALSE)&lt;-2),"",'Total-corrected counts'!E389),"")</f>
        <v/>
      </c>
      <c r="F389" t="str">
        <f>IFERROR(IF(OR(HLOOKUP($A389,'Z-scores'!$C$2:$UD$20,4,FALSE)&gt;2,HLOOKUP($A389,'Z-scores'!$C$2:$UD$20,4,FALSE)&lt;-2),"",'Total-corrected counts'!F389),"")</f>
        <v/>
      </c>
      <c r="G389" t="str">
        <f>IFERROR(IF(OR(HLOOKUP($A389,'Z-scores'!$C$2:$UD$20,5,FALSE)&gt;2,HLOOKUP($A389,'Z-scores'!$C$2:$UD$20,5,FALSE)&lt;-2),"",'Total-corrected counts'!G389),"")</f>
        <v/>
      </c>
      <c r="H389" t="str">
        <f>IFERROR(IF(OR(HLOOKUP($A389,'Z-scores'!$C$2:$UD$20,6,FALSE)&gt;2,HLOOKUP($A389,'Z-scores'!$C$2:$UD$20,6,FALSE)&lt;-2),"",'Total-corrected counts'!H389),"")</f>
        <v/>
      </c>
      <c r="I389" t="str">
        <f>IFERROR(IF(OR(HLOOKUP($A389,'Z-scores'!$C$2:$UD$20,7,FALSE)&gt;2,HLOOKUP($A389,'Z-scores'!$C$2:$UD$20,7,FALSE)&lt;-2),"",'Total-corrected counts'!I389),"")</f>
        <v/>
      </c>
      <c r="J389" t="str">
        <f>IFERROR(IF(OR(HLOOKUP($A389,'Z-scores'!$C$2:$UD$20,8,FALSE)&gt;2,HLOOKUP($A389,'Z-scores'!$C$2:$UD$20,8,FALSE)&lt;-2),"",'Total-corrected counts'!J389),"")</f>
        <v/>
      </c>
      <c r="K389" t="str">
        <f>IFERROR(IF(OR(HLOOKUP($A389,'Z-scores'!$C$2:$UD$20,9,FALSE)&gt;2,HLOOKUP($A389,'Z-scores'!$C$2:$UD$20,9,FALSE)&lt;-2),"",'Total-corrected counts'!K389),"")</f>
        <v/>
      </c>
      <c r="L389" t="str">
        <f>IFERROR(IF(OR(HLOOKUP($A389,'Z-scores'!$C$2:$UD$20,10,FALSE)&gt;2,HLOOKUP($A389,'Z-scores'!$C$2:$UD$20,10,FALSE)&lt;-2),"",'Total-corrected counts'!L389),"")</f>
        <v/>
      </c>
      <c r="M389" t="str">
        <f>IFERROR(IF(OR(HLOOKUP($A389,'Z-scores'!$C$2:$UD$20,11,FALSE)&gt;2,HLOOKUP($A389,'Z-scores'!$C$2:$UD$20,11,FALSE)&lt;-2),"",'Total-corrected counts'!M389),"")</f>
        <v/>
      </c>
      <c r="N389" t="str">
        <f>IFERROR(IF(OR(HLOOKUP($A389,'Z-scores'!$C$2:$UD$20,12,FALSE)&gt;2,HLOOKUP($A389,'Z-scores'!$C$2:$UD$20,12,FALSE)&lt;-2),"",'Total-corrected counts'!N389),"")</f>
        <v/>
      </c>
      <c r="O389" t="str">
        <f>IFERROR(IF(OR(HLOOKUP($A389,'Z-scores'!$C$2:$UD$20,13,FALSE)&gt;2,HLOOKUP($A389,'Z-scores'!$C$2:$UD$20,13,FALSE)&lt;-2),"",'Total-corrected counts'!O389),"")</f>
        <v/>
      </c>
      <c r="P389" t="str">
        <f>IFERROR(IF(OR(HLOOKUP($A389,'Z-scores'!$C$2:$UD$20,14,FALSE)&gt;2,HLOOKUP($A389,'Z-scores'!$C$2:$UD$20,14,FALSE)&lt;-2),"",'Total-corrected counts'!P389),"")</f>
        <v/>
      </c>
      <c r="Q389" t="str">
        <f>IFERROR(IF(OR(HLOOKUP($A389,'Z-scores'!$C$2:$UD$20,15,FALSE)&gt;2,HLOOKUP($A389,'Z-scores'!$C$2:$UD$20,15,FALSE)&lt;-2),"",'Total-corrected counts'!Q389),"")</f>
        <v/>
      </c>
      <c r="R389" t="str">
        <f>IFERROR(IF(OR(HLOOKUP($A389,'Z-scores'!$C$2:$UD$20,16,FALSE)&gt;2,HLOOKUP($A389,'Z-scores'!$C$2:$UD$20,16,FALSE)&lt;-2),"",'Total-corrected counts'!R389),"")</f>
        <v/>
      </c>
      <c r="S389" t="str">
        <f>IFERROR(IF(OR(HLOOKUP($A389,'Z-scores'!$C$2:$UD$20,17,FALSE)&gt;2,HLOOKUP($A389,'Z-scores'!$C$2:$UD$20,17,FALSE)&lt;-2),"",'Total-corrected counts'!S389),"")</f>
        <v/>
      </c>
      <c r="T389" t="str">
        <f>IFERROR(IF(OR(HLOOKUP($A389,'Z-scores'!$C$2:$UD$20,18,FALSE)&gt;2,HLOOKUP($A389,'Z-scores'!$C$2:$UD$20,18,FALSE)&lt;-2),"",'Total-corrected counts'!T389),"")</f>
        <v/>
      </c>
      <c r="U389" t="str">
        <f>IFERROR(IF(OR(HLOOKUP($A389,'Z-scores'!$C$2:$UD$20,19,FALSE)&gt;2,HLOOKUP($A389,'Z-scores'!$C$2:$UD$20,19,FALSE)&lt;-2),"",'Total-corrected counts'!U389),"")</f>
        <v/>
      </c>
      <c r="V389">
        <f t="shared" si="24"/>
        <v>1</v>
      </c>
      <c r="W389" t="str">
        <f t="shared" si="25"/>
        <v/>
      </c>
      <c r="X389" t="str">
        <f t="shared" si="26"/>
        <v/>
      </c>
      <c r="Y389" t="str">
        <f t="shared" si="27"/>
        <v/>
      </c>
    </row>
    <row r="390" spans="1:25" x14ac:dyDescent="0.25">
      <c r="A390">
        <v>397</v>
      </c>
      <c r="B390" t="s">
        <v>205</v>
      </c>
      <c r="C390">
        <v>109800</v>
      </c>
      <c r="D390">
        <v>863</v>
      </c>
      <c r="E390">
        <f>IFERROR(IF(OR(HLOOKUP($A390,'Z-scores'!$C$2:$UD$20,3,FALSE)&gt;2,HLOOKUP(A390,'Z-scores'!$C$2:$UD$20,3,FALSE)&lt;-2),"",'Total-corrected counts'!E390),"")</f>
        <v>3.1752933784299706E-2</v>
      </c>
      <c r="F390">
        <f>IFERROR(IF(OR(HLOOKUP($A390,'Z-scores'!$C$2:$UD$20,4,FALSE)&gt;2,HLOOKUP($A390,'Z-scores'!$C$2:$UD$20,4,FALSE)&lt;-2),"",'Total-corrected counts'!F390),"")</f>
        <v>0</v>
      </c>
      <c r="G390">
        <f>IFERROR(IF(OR(HLOOKUP($A390,'Z-scores'!$C$2:$UD$20,5,FALSE)&gt;2,HLOOKUP($A390,'Z-scores'!$C$2:$UD$20,5,FALSE)&lt;-2),"",'Total-corrected counts'!G390),"")</f>
        <v>0.55400880773275429</v>
      </c>
      <c r="H390">
        <f>IFERROR(IF(OR(HLOOKUP($A390,'Z-scores'!$C$2:$UD$20,6,FALSE)&gt;2,HLOOKUP($A390,'Z-scores'!$C$2:$UD$20,6,FALSE)&lt;-2),"",'Total-corrected counts'!H390),"")</f>
        <v>0</v>
      </c>
      <c r="I390">
        <f>IFERROR(IF(OR(HLOOKUP($A390,'Z-scores'!$C$2:$UD$20,7,FALSE)&gt;2,HLOOKUP($A390,'Z-scores'!$C$2:$UD$20,7,FALSE)&lt;-2),"",'Total-corrected counts'!I390),"")</f>
        <v>0.15392240463737419</v>
      </c>
      <c r="J390">
        <f>IFERROR(IF(OR(HLOOKUP($A390,'Z-scores'!$C$2:$UD$20,8,FALSE)&gt;2,HLOOKUP($A390,'Z-scores'!$C$2:$UD$20,8,FALSE)&lt;-2),"",'Total-corrected counts'!J390),"")</f>
        <v>0.12819981815348871</v>
      </c>
      <c r="K390" t="str">
        <f>IFERROR(IF(OR(HLOOKUP($A390,'Z-scores'!$C$2:$UD$20,9,FALSE)&gt;2,HLOOKUP($A390,'Z-scores'!$C$2:$UD$20,9,FALSE)&lt;-2),"",'Total-corrected counts'!K390),"")</f>
        <v/>
      </c>
      <c r="L390">
        <f>IFERROR(IF(OR(HLOOKUP($A390,'Z-scores'!$C$2:$UD$20,10,FALSE)&gt;2,HLOOKUP($A390,'Z-scores'!$C$2:$UD$20,10,FALSE)&lt;-2),"",'Total-corrected counts'!L390),"")</f>
        <v>8.8196332090941E-3</v>
      </c>
      <c r="M390">
        <f>IFERROR(IF(OR(HLOOKUP($A390,'Z-scores'!$C$2:$UD$20,11,FALSE)&gt;2,HLOOKUP($A390,'Z-scores'!$C$2:$UD$20,11,FALSE)&lt;-2),"",'Total-corrected counts'!M390),"")</f>
        <v>0</v>
      </c>
      <c r="N390">
        <f>IFERROR(IF(OR(HLOOKUP($A390,'Z-scores'!$C$2:$UD$20,12,FALSE)&gt;2,HLOOKUP($A390,'Z-scores'!$C$2:$UD$20,12,FALSE)&lt;-2),"",'Total-corrected counts'!N390),"")</f>
        <v>0</v>
      </c>
      <c r="O390">
        <f>IFERROR(IF(OR(HLOOKUP($A390,'Z-scores'!$C$2:$UD$20,13,FALSE)&gt;2,HLOOKUP($A390,'Z-scores'!$C$2:$UD$20,13,FALSE)&lt;-2),"",'Total-corrected counts'!O390),"")</f>
        <v>1.0096023277391267E-2</v>
      </c>
      <c r="P390">
        <f>IFERROR(IF(OR(HLOOKUP($A390,'Z-scores'!$C$2:$UD$20,14,FALSE)&gt;2,HLOOKUP($A390,'Z-scores'!$C$2:$UD$20,14,FALSE)&lt;-2),"",'Total-corrected counts'!P390),"")</f>
        <v>0</v>
      </c>
      <c r="Q390">
        <f>IFERROR(IF(OR(HLOOKUP($A390,'Z-scores'!$C$2:$UD$20,15,FALSE)&gt;2,HLOOKUP($A390,'Z-scores'!$C$2:$UD$20,15,FALSE)&lt;-2),"",'Total-corrected counts'!Q390),"")</f>
        <v>0</v>
      </c>
      <c r="R390">
        <f>IFERROR(IF(OR(HLOOKUP($A390,'Z-scores'!$C$2:$UD$20,16,FALSE)&gt;2,HLOOKUP($A390,'Z-scores'!$C$2:$UD$20,16,FALSE)&lt;-2),"",'Total-corrected counts'!R390),"")</f>
        <v>3.6062676932508704E-2</v>
      </c>
      <c r="S390">
        <f>IFERROR(IF(OR(HLOOKUP($A390,'Z-scores'!$C$2:$UD$20,17,FALSE)&gt;2,HLOOKUP($A390,'Z-scores'!$C$2:$UD$20,17,FALSE)&lt;-2),"",'Total-corrected counts'!S390),"")</f>
        <v>0</v>
      </c>
      <c r="T390">
        <f>IFERROR(IF(OR(HLOOKUP($A390,'Z-scores'!$C$2:$UD$20,18,FALSE)&gt;2,HLOOKUP($A390,'Z-scores'!$C$2:$UD$20,18,FALSE)&lt;-2),"",'Total-corrected counts'!T390),"")</f>
        <v>5.1546126050896646E-2</v>
      </c>
      <c r="U390" t="str">
        <f>IFERROR(IF(OR(HLOOKUP($A390,'Z-scores'!$C$2:$UD$20,19,FALSE)&gt;2,HLOOKUP($A390,'Z-scores'!$C$2:$UD$20,19,FALSE)&lt;-2),"",'Total-corrected counts'!U390),"")</f>
        <v/>
      </c>
      <c r="V390">
        <f t="shared" si="24"/>
        <v>1</v>
      </c>
      <c r="W390">
        <f t="shared" si="25"/>
        <v>0.20963020914996588</v>
      </c>
      <c r="X390">
        <f t="shared" si="26"/>
        <v>0.10958794968962636</v>
      </c>
      <c r="Y390">
        <f t="shared" si="27"/>
        <v>1.3957832322970945E-2</v>
      </c>
    </row>
    <row r="391" spans="1:25" x14ac:dyDescent="0.25">
      <c r="A391">
        <v>398</v>
      </c>
      <c r="B391" t="s">
        <v>788</v>
      </c>
      <c r="C391">
        <v>86600</v>
      </c>
      <c r="D391">
        <v>1132</v>
      </c>
      <c r="E391" t="str">
        <f>IFERROR(IF(OR(HLOOKUP($A391,'Z-scores'!$C$2:$UD$20,3,FALSE)&gt;2,HLOOKUP(A391,'Z-scores'!$C$2:$UD$20,3,FALSE)&lt;-2),"",'Total-corrected counts'!E391),"")</f>
        <v/>
      </c>
      <c r="F391" t="str">
        <f>IFERROR(IF(OR(HLOOKUP($A391,'Z-scores'!$C$2:$UD$20,4,FALSE)&gt;2,HLOOKUP($A391,'Z-scores'!$C$2:$UD$20,4,FALSE)&lt;-2),"",'Total-corrected counts'!F391),"")</f>
        <v/>
      </c>
      <c r="G391" t="str">
        <f>IFERROR(IF(OR(HLOOKUP($A391,'Z-scores'!$C$2:$UD$20,5,FALSE)&gt;2,HLOOKUP($A391,'Z-scores'!$C$2:$UD$20,5,FALSE)&lt;-2),"",'Total-corrected counts'!G391),"")</f>
        <v/>
      </c>
      <c r="H391" t="str">
        <f>IFERROR(IF(OR(HLOOKUP($A391,'Z-scores'!$C$2:$UD$20,6,FALSE)&gt;2,HLOOKUP($A391,'Z-scores'!$C$2:$UD$20,6,FALSE)&lt;-2),"",'Total-corrected counts'!H391),"")</f>
        <v/>
      </c>
      <c r="I391" t="str">
        <f>IFERROR(IF(OR(HLOOKUP($A391,'Z-scores'!$C$2:$UD$20,7,FALSE)&gt;2,HLOOKUP($A391,'Z-scores'!$C$2:$UD$20,7,FALSE)&lt;-2),"",'Total-corrected counts'!I391),"")</f>
        <v/>
      </c>
      <c r="J391" t="str">
        <f>IFERROR(IF(OR(HLOOKUP($A391,'Z-scores'!$C$2:$UD$20,8,FALSE)&gt;2,HLOOKUP($A391,'Z-scores'!$C$2:$UD$20,8,FALSE)&lt;-2),"",'Total-corrected counts'!J391),"")</f>
        <v/>
      </c>
      <c r="K391" t="str">
        <f>IFERROR(IF(OR(HLOOKUP($A391,'Z-scores'!$C$2:$UD$20,9,FALSE)&gt;2,HLOOKUP($A391,'Z-scores'!$C$2:$UD$20,9,FALSE)&lt;-2),"",'Total-corrected counts'!K391),"")</f>
        <v/>
      </c>
      <c r="L391" t="str">
        <f>IFERROR(IF(OR(HLOOKUP($A391,'Z-scores'!$C$2:$UD$20,10,FALSE)&gt;2,HLOOKUP($A391,'Z-scores'!$C$2:$UD$20,10,FALSE)&lt;-2),"",'Total-corrected counts'!L391),"")</f>
        <v/>
      </c>
      <c r="M391" t="str">
        <f>IFERROR(IF(OR(HLOOKUP($A391,'Z-scores'!$C$2:$UD$20,11,FALSE)&gt;2,HLOOKUP($A391,'Z-scores'!$C$2:$UD$20,11,FALSE)&lt;-2),"",'Total-corrected counts'!M391),"")</f>
        <v/>
      </c>
      <c r="N391" t="str">
        <f>IFERROR(IF(OR(HLOOKUP($A391,'Z-scores'!$C$2:$UD$20,12,FALSE)&gt;2,HLOOKUP($A391,'Z-scores'!$C$2:$UD$20,12,FALSE)&lt;-2),"",'Total-corrected counts'!N391),"")</f>
        <v/>
      </c>
      <c r="O391" t="str">
        <f>IFERROR(IF(OR(HLOOKUP($A391,'Z-scores'!$C$2:$UD$20,13,FALSE)&gt;2,HLOOKUP($A391,'Z-scores'!$C$2:$UD$20,13,FALSE)&lt;-2),"",'Total-corrected counts'!O391),"")</f>
        <v/>
      </c>
      <c r="P391" t="str">
        <f>IFERROR(IF(OR(HLOOKUP($A391,'Z-scores'!$C$2:$UD$20,14,FALSE)&gt;2,HLOOKUP($A391,'Z-scores'!$C$2:$UD$20,14,FALSE)&lt;-2),"",'Total-corrected counts'!P391),"")</f>
        <v/>
      </c>
      <c r="Q391" t="str">
        <f>IFERROR(IF(OR(HLOOKUP($A391,'Z-scores'!$C$2:$UD$20,15,FALSE)&gt;2,HLOOKUP($A391,'Z-scores'!$C$2:$UD$20,15,FALSE)&lt;-2),"",'Total-corrected counts'!Q391),"")</f>
        <v/>
      </c>
      <c r="R391" t="str">
        <f>IFERROR(IF(OR(HLOOKUP($A391,'Z-scores'!$C$2:$UD$20,16,FALSE)&gt;2,HLOOKUP($A391,'Z-scores'!$C$2:$UD$20,16,FALSE)&lt;-2),"",'Total-corrected counts'!R391),"")</f>
        <v/>
      </c>
      <c r="S391" t="str">
        <f>IFERROR(IF(OR(HLOOKUP($A391,'Z-scores'!$C$2:$UD$20,17,FALSE)&gt;2,HLOOKUP($A391,'Z-scores'!$C$2:$UD$20,17,FALSE)&lt;-2),"",'Total-corrected counts'!S391),"")</f>
        <v/>
      </c>
      <c r="T391" t="str">
        <f>IFERROR(IF(OR(HLOOKUP($A391,'Z-scores'!$C$2:$UD$20,18,FALSE)&gt;2,HLOOKUP($A391,'Z-scores'!$C$2:$UD$20,18,FALSE)&lt;-2),"",'Total-corrected counts'!T391),"")</f>
        <v/>
      </c>
      <c r="U391" t="str">
        <f>IFERROR(IF(OR(HLOOKUP($A391,'Z-scores'!$C$2:$UD$20,19,FALSE)&gt;2,HLOOKUP($A391,'Z-scores'!$C$2:$UD$20,19,FALSE)&lt;-2),"",'Total-corrected counts'!U391),"")</f>
        <v/>
      </c>
      <c r="V391">
        <f t="shared" si="24"/>
        <v>1</v>
      </c>
      <c r="W391" t="str">
        <f t="shared" si="25"/>
        <v/>
      </c>
      <c r="X391" t="str">
        <f t="shared" si="26"/>
        <v/>
      </c>
      <c r="Y391" t="str">
        <f t="shared" si="27"/>
        <v/>
      </c>
    </row>
    <row r="392" spans="1:25" x14ac:dyDescent="0.25">
      <c r="A392">
        <v>399</v>
      </c>
      <c r="B392" t="s">
        <v>789</v>
      </c>
      <c r="C392">
        <v>37900</v>
      </c>
      <c r="D392">
        <v>382</v>
      </c>
      <c r="E392" t="str">
        <f>IFERROR(IF(OR(HLOOKUP($A392,'Z-scores'!$C$2:$UD$20,3,FALSE)&gt;2,HLOOKUP(A392,'Z-scores'!$C$2:$UD$20,3,FALSE)&lt;-2),"",'Total-corrected counts'!E392),"")</f>
        <v/>
      </c>
      <c r="F392" t="str">
        <f>IFERROR(IF(OR(HLOOKUP($A392,'Z-scores'!$C$2:$UD$20,4,FALSE)&gt;2,HLOOKUP($A392,'Z-scores'!$C$2:$UD$20,4,FALSE)&lt;-2),"",'Total-corrected counts'!F392),"")</f>
        <v/>
      </c>
      <c r="G392" t="str">
        <f>IFERROR(IF(OR(HLOOKUP($A392,'Z-scores'!$C$2:$UD$20,5,FALSE)&gt;2,HLOOKUP($A392,'Z-scores'!$C$2:$UD$20,5,FALSE)&lt;-2),"",'Total-corrected counts'!G392),"")</f>
        <v/>
      </c>
      <c r="H392" t="str">
        <f>IFERROR(IF(OR(HLOOKUP($A392,'Z-scores'!$C$2:$UD$20,6,FALSE)&gt;2,HLOOKUP($A392,'Z-scores'!$C$2:$UD$20,6,FALSE)&lt;-2),"",'Total-corrected counts'!H392),"")</f>
        <v/>
      </c>
      <c r="I392" t="str">
        <f>IFERROR(IF(OR(HLOOKUP($A392,'Z-scores'!$C$2:$UD$20,7,FALSE)&gt;2,HLOOKUP($A392,'Z-scores'!$C$2:$UD$20,7,FALSE)&lt;-2),"",'Total-corrected counts'!I392),"")</f>
        <v/>
      </c>
      <c r="J392" t="str">
        <f>IFERROR(IF(OR(HLOOKUP($A392,'Z-scores'!$C$2:$UD$20,8,FALSE)&gt;2,HLOOKUP($A392,'Z-scores'!$C$2:$UD$20,8,FALSE)&lt;-2),"",'Total-corrected counts'!J392),"")</f>
        <v/>
      </c>
      <c r="K392" t="str">
        <f>IFERROR(IF(OR(HLOOKUP($A392,'Z-scores'!$C$2:$UD$20,9,FALSE)&gt;2,HLOOKUP($A392,'Z-scores'!$C$2:$UD$20,9,FALSE)&lt;-2),"",'Total-corrected counts'!K392),"")</f>
        <v/>
      </c>
      <c r="L392" t="str">
        <f>IFERROR(IF(OR(HLOOKUP($A392,'Z-scores'!$C$2:$UD$20,10,FALSE)&gt;2,HLOOKUP($A392,'Z-scores'!$C$2:$UD$20,10,FALSE)&lt;-2),"",'Total-corrected counts'!L392),"")</f>
        <v/>
      </c>
      <c r="M392" t="str">
        <f>IFERROR(IF(OR(HLOOKUP($A392,'Z-scores'!$C$2:$UD$20,11,FALSE)&gt;2,HLOOKUP($A392,'Z-scores'!$C$2:$UD$20,11,FALSE)&lt;-2),"",'Total-corrected counts'!M392),"")</f>
        <v/>
      </c>
      <c r="N392" t="str">
        <f>IFERROR(IF(OR(HLOOKUP($A392,'Z-scores'!$C$2:$UD$20,12,FALSE)&gt;2,HLOOKUP($A392,'Z-scores'!$C$2:$UD$20,12,FALSE)&lt;-2),"",'Total-corrected counts'!N392),"")</f>
        <v/>
      </c>
      <c r="O392" t="str">
        <f>IFERROR(IF(OR(HLOOKUP($A392,'Z-scores'!$C$2:$UD$20,13,FALSE)&gt;2,HLOOKUP($A392,'Z-scores'!$C$2:$UD$20,13,FALSE)&lt;-2),"",'Total-corrected counts'!O392),"")</f>
        <v/>
      </c>
      <c r="P392" t="str">
        <f>IFERROR(IF(OR(HLOOKUP($A392,'Z-scores'!$C$2:$UD$20,14,FALSE)&gt;2,HLOOKUP($A392,'Z-scores'!$C$2:$UD$20,14,FALSE)&lt;-2),"",'Total-corrected counts'!P392),"")</f>
        <v/>
      </c>
      <c r="Q392" t="str">
        <f>IFERROR(IF(OR(HLOOKUP($A392,'Z-scores'!$C$2:$UD$20,15,FALSE)&gt;2,HLOOKUP($A392,'Z-scores'!$C$2:$UD$20,15,FALSE)&lt;-2),"",'Total-corrected counts'!Q392),"")</f>
        <v/>
      </c>
      <c r="R392" t="str">
        <f>IFERROR(IF(OR(HLOOKUP($A392,'Z-scores'!$C$2:$UD$20,16,FALSE)&gt;2,HLOOKUP($A392,'Z-scores'!$C$2:$UD$20,16,FALSE)&lt;-2),"",'Total-corrected counts'!R392),"")</f>
        <v/>
      </c>
      <c r="S392" t="str">
        <f>IFERROR(IF(OR(HLOOKUP($A392,'Z-scores'!$C$2:$UD$20,17,FALSE)&gt;2,HLOOKUP($A392,'Z-scores'!$C$2:$UD$20,17,FALSE)&lt;-2),"",'Total-corrected counts'!S392),"")</f>
        <v/>
      </c>
      <c r="T392" t="str">
        <f>IFERROR(IF(OR(HLOOKUP($A392,'Z-scores'!$C$2:$UD$20,18,FALSE)&gt;2,HLOOKUP($A392,'Z-scores'!$C$2:$UD$20,18,FALSE)&lt;-2),"",'Total-corrected counts'!T392),"")</f>
        <v/>
      </c>
      <c r="U392" t="str">
        <f>IFERROR(IF(OR(HLOOKUP($A392,'Z-scores'!$C$2:$UD$20,19,FALSE)&gt;2,HLOOKUP($A392,'Z-scores'!$C$2:$UD$20,19,FALSE)&lt;-2),"",'Total-corrected counts'!U392),"")</f>
        <v/>
      </c>
      <c r="V392">
        <f t="shared" si="24"/>
        <v>1</v>
      </c>
      <c r="W392" t="str">
        <f t="shared" si="25"/>
        <v/>
      </c>
      <c r="X392" t="str">
        <f t="shared" si="26"/>
        <v/>
      </c>
      <c r="Y392" t="str">
        <f t="shared" si="27"/>
        <v/>
      </c>
    </row>
    <row r="393" spans="1:25" x14ac:dyDescent="0.25">
      <c r="A393">
        <v>400</v>
      </c>
      <c r="B393" t="s">
        <v>790</v>
      </c>
      <c r="C393">
        <v>36500</v>
      </c>
      <c r="D393">
        <v>788</v>
      </c>
      <c r="E393" t="str">
        <f>IFERROR(IF(OR(HLOOKUP($A393,'Z-scores'!$C$2:$UD$20,3,FALSE)&gt;2,HLOOKUP(A393,'Z-scores'!$C$2:$UD$20,3,FALSE)&lt;-2),"",'Total-corrected counts'!E393),"")</f>
        <v/>
      </c>
      <c r="F393" t="str">
        <f>IFERROR(IF(OR(HLOOKUP($A393,'Z-scores'!$C$2:$UD$20,4,FALSE)&gt;2,HLOOKUP($A393,'Z-scores'!$C$2:$UD$20,4,FALSE)&lt;-2),"",'Total-corrected counts'!F393),"")</f>
        <v/>
      </c>
      <c r="G393" t="str">
        <f>IFERROR(IF(OR(HLOOKUP($A393,'Z-scores'!$C$2:$UD$20,5,FALSE)&gt;2,HLOOKUP($A393,'Z-scores'!$C$2:$UD$20,5,FALSE)&lt;-2),"",'Total-corrected counts'!G393),"")</f>
        <v/>
      </c>
      <c r="H393" t="str">
        <f>IFERROR(IF(OR(HLOOKUP($A393,'Z-scores'!$C$2:$UD$20,6,FALSE)&gt;2,HLOOKUP($A393,'Z-scores'!$C$2:$UD$20,6,FALSE)&lt;-2),"",'Total-corrected counts'!H393),"")</f>
        <v/>
      </c>
      <c r="I393" t="str">
        <f>IFERROR(IF(OR(HLOOKUP($A393,'Z-scores'!$C$2:$UD$20,7,FALSE)&gt;2,HLOOKUP($A393,'Z-scores'!$C$2:$UD$20,7,FALSE)&lt;-2),"",'Total-corrected counts'!I393),"")</f>
        <v/>
      </c>
      <c r="J393" t="str">
        <f>IFERROR(IF(OR(HLOOKUP($A393,'Z-scores'!$C$2:$UD$20,8,FALSE)&gt;2,HLOOKUP($A393,'Z-scores'!$C$2:$UD$20,8,FALSE)&lt;-2),"",'Total-corrected counts'!J393),"")</f>
        <v/>
      </c>
      <c r="K393" t="str">
        <f>IFERROR(IF(OR(HLOOKUP($A393,'Z-scores'!$C$2:$UD$20,9,FALSE)&gt;2,HLOOKUP($A393,'Z-scores'!$C$2:$UD$20,9,FALSE)&lt;-2),"",'Total-corrected counts'!K393),"")</f>
        <v/>
      </c>
      <c r="L393" t="str">
        <f>IFERROR(IF(OR(HLOOKUP($A393,'Z-scores'!$C$2:$UD$20,10,FALSE)&gt;2,HLOOKUP($A393,'Z-scores'!$C$2:$UD$20,10,FALSE)&lt;-2),"",'Total-corrected counts'!L393),"")</f>
        <v/>
      </c>
      <c r="M393" t="str">
        <f>IFERROR(IF(OR(HLOOKUP($A393,'Z-scores'!$C$2:$UD$20,11,FALSE)&gt;2,HLOOKUP($A393,'Z-scores'!$C$2:$UD$20,11,FALSE)&lt;-2),"",'Total-corrected counts'!M393),"")</f>
        <v/>
      </c>
      <c r="N393" t="str">
        <f>IFERROR(IF(OR(HLOOKUP($A393,'Z-scores'!$C$2:$UD$20,12,FALSE)&gt;2,HLOOKUP($A393,'Z-scores'!$C$2:$UD$20,12,FALSE)&lt;-2),"",'Total-corrected counts'!N393),"")</f>
        <v/>
      </c>
      <c r="O393" t="str">
        <f>IFERROR(IF(OR(HLOOKUP($A393,'Z-scores'!$C$2:$UD$20,13,FALSE)&gt;2,HLOOKUP($A393,'Z-scores'!$C$2:$UD$20,13,FALSE)&lt;-2),"",'Total-corrected counts'!O393),"")</f>
        <v/>
      </c>
      <c r="P393" t="str">
        <f>IFERROR(IF(OR(HLOOKUP($A393,'Z-scores'!$C$2:$UD$20,14,FALSE)&gt;2,HLOOKUP($A393,'Z-scores'!$C$2:$UD$20,14,FALSE)&lt;-2),"",'Total-corrected counts'!P393),"")</f>
        <v/>
      </c>
      <c r="Q393" t="str">
        <f>IFERROR(IF(OR(HLOOKUP($A393,'Z-scores'!$C$2:$UD$20,15,FALSE)&gt;2,HLOOKUP($A393,'Z-scores'!$C$2:$UD$20,15,FALSE)&lt;-2),"",'Total-corrected counts'!Q393),"")</f>
        <v/>
      </c>
      <c r="R393" t="str">
        <f>IFERROR(IF(OR(HLOOKUP($A393,'Z-scores'!$C$2:$UD$20,16,FALSE)&gt;2,HLOOKUP($A393,'Z-scores'!$C$2:$UD$20,16,FALSE)&lt;-2),"",'Total-corrected counts'!R393),"")</f>
        <v/>
      </c>
      <c r="S393" t="str">
        <f>IFERROR(IF(OR(HLOOKUP($A393,'Z-scores'!$C$2:$UD$20,17,FALSE)&gt;2,HLOOKUP($A393,'Z-scores'!$C$2:$UD$20,17,FALSE)&lt;-2),"",'Total-corrected counts'!S393),"")</f>
        <v/>
      </c>
      <c r="T393" t="str">
        <f>IFERROR(IF(OR(HLOOKUP($A393,'Z-scores'!$C$2:$UD$20,18,FALSE)&gt;2,HLOOKUP($A393,'Z-scores'!$C$2:$UD$20,18,FALSE)&lt;-2),"",'Total-corrected counts'!T393),"")</f>
        <v/>
      </c>
      <c r="U393" t="str">
        <f>IFERROR(IF(OR(HLOOKUP($A393,'Z-scores'!$C$2:$UD$20,19,FALSE)&gt;2,HLOOKUP($A393,'Z-scores'!$C$2:$UD$20,19,FALSE)&lt;-2),"",'Total-corrected counts'!U393),"")</f>
        <v/>
      </c>
      <c r="V393">
        <f t="shared" si="24"/>
        <v>1</v>
      </c>
      <c r="W393" t="str">
        <f t="shared" si="25"/>
        <v/>
      </c>
      <c r="X393" t="str">
        <f t="shared" si="26"/>
        <v/>
      </c>
      <c r="Y393" t="str">
        <f t="shared" si="27"/>
        <v/>
      </c>
    </row>
    <row r="394" spans="1:25" x14ac:dyDescent="0.25">
      <c r="A394">
        <v>401</v>
      </c>
      <c r="B394" t="s">
        <v>206</v>
      </c>
      <c r="C394">
        <v>15100</v>
      </c>
      <c r="D394">
        <v>394</v>
      </c>
      <c r="E394">
        <f>IFERROR(IF(OR(HLOOKUP($A394,'Z-scores'!$C$2:$UD$20,3,FALSE)&gt;2,HLOOKUP(A394,'Z-scores'!$C$2:$UD$20,3,FALSE)&lt;-2),"",'Total-corrected counts'!E394),"")</f>
        <v>0.2689660273493622</v>
      </c>
      <c r="F394">
        <f>IFERROR(IF(OR(HLOOKUP($A394,'Z-scores'!$C$2:$UD$20,4,FALSE)&gt;2,HLOOKUP($A394,'Z-scores'!$C$2:$UD$20,4,FALSE)&lt;-2),"",'Total-corrected counts'!F394),"")</f>
        <v>8.202987856296777E-2</v>
      </c>
      <c r="G394">
        <f>IFERROR(IF(OR(HLOOKUP($A394,'Z-scores'!$C$2:$UD$20,5,FALSE)&gt;2,HLOOKUP($A394,'Z-scores'!$C$2:$UD$20,5,FALSE)&lt;-2),"",'Total-corrected counts'!G394),"")</f>
        <v>1.9239214959446556</v>
      </c>
      <c r="H394">
        <f>IFERROR(IF(OR(HLOOKUP($A394,'Z-scores'!$C$2:$UD$20,6,FALSE)&gt;2,HLOOKUP($A394,'Z-scores'!$C$2:$UD$20,6,FALSE)&lt;-2),"",'Total-corrected counts'!H394),"")</f>
        <v>1.6752745530681605</v>
      </c>
      <c r="I394">
        <f>IFERROR(IF(OR(HLOOKUP($A394,'Z-scores'!$C$2:$UD$20,7,FALSE)&gt;2,HLOOKUP($A394,'Z-scores'!$C$2:$UD$20,7,FALSE)&lt;-2),"",'Total-corrected counts'!I394),"")</f>
        <v>0.52949307195256723</v>
      </c>
      <c r="J394">
        <f>IFERROR(IF(OR(HLOOKUP($A394,'Z-scores'!$C$2:$UD$20,8,FALSE)&gt;2,HLOOKUP($A394,'Z-scores'!$C$2:$UD$20,8,FALSE)&lt;-2),"",'Total-corrected counts'!J394),"")</f>
        <v>1.6123592513919542</v>
      </c>
      <c r="K394" t="str">
        <f>IFERROR(IF(OR(HLOOKUP($A394,'Z-scores'!$C$2:$UD$20,9,FALSE)&gt;2,HLOOKUP($A394,'Z-scores'!$C$2:$UD$20,9,FALSE)&lt;-2),"",'Total-corrected counts'!K394),"")</f>
        <v/>
      </c>
      <c r="L394">
        <f>IFERROR(IF(OR(HLOOKUP($A394,'Z-scores'!$C$2:$UD$20,10,FALSE)&gt;2,HLOOKUP($A394,'Z-scores'!$C$2:$UD$20,10,FALSE)&lt;-2),"",'Total-corrected counts'!L394),"")</f>
        <v>9.2606148695488055E-2</v>
      </c>
      <c r="M394">
        <f>IFERROR(IF(OR(HLOOKUP($A394,'Z-scores'!$C$2:$UD$20,11,FALSE)&gt;2,HLOOKUP($A394,'Z-scores'!$C$2:$UD$20,11,FALSE)&lt;-2),"",'Total-corrected counts'!M394),"")</f>
        <v>0.77408439178622734</v>
      </c>
      <c r="N394">
        <f>IFERROR(IF(OR(HLOOKUP($A394,'Z-scores'!$C$2:$UD$20,12,FALSE)&gt;2,HLOOKUP($A394,'Z-scores'!$C$2:$UD$20,12,FALSE)&lt;-2),"",'Total-corrected counts'!N394),"")</f>
        <v>2.2085635447719816</v>
      </c>
      <c r="O394">
        <f>IFERROR(IF(OR(HLOOKUP($A394,'Z-scores'!$C$2:$UD$20,13,FALSE)&gt;2,HLOOKUP($A394,'Z-scores'!$C$2:$UD$20,13,FALSE)&lt;-2),"",'Total-corrected counts'!O394),"")</f>
        <v>1.6052677011052117</v>
      </c>
      <c r="P394">
        <f>IFERROR(IF(OR(HLOOKUP($A394,'Z-scores'!$C$2:$UD$20,14,FALSE)&gt;2,HLOOKUP($A394,'Z-scores'!$C$2:$UD$20,14,FALSE)&lt;-2),"",'Total-corrected counts'!P394),"")</f>
        <v>3.2908106463280324</v>
      </c>
      <c r="Q394">
        <f>IFERROR(IF(OR(HLOOKUP($A394,'Z-scores'!$C$2:$UD$20,15,FALSE)&gt;2,HLOOKUP($A394,'Z-scores'!$C$2:$UD$20,15,FALSE)&lt;-2),"",'Total-corrected counts'!Q394),"")</f>
        <v>0.36078975903144528</v>
      </c>
      <c r="R394">
        <f>IFERROR(IF(OR(HLOOKUP($A394,'Z-scores'!$C$2:$UD$20,16,FALSE)&gt;2,HLOOKUP($A394,'Z-scores'!$C$2:$UD$20,16,FALSE)&lt;-2),"",'Total-corrected counts'!R394),"")</f>
        <v>1.0939012002860973</v>
      </c>
      <c r="S394">
        <f>IFERROR(IF(OR(HLOOKUP($A394,'Z-scores'!$C$2:$UD$20,17,FALSE)&gt;2,HLOOKUP($A394,'Z-scores'!$C$2:$UD$20,17,FALSE)&lt;-2),"",'Total-corrected counts'!S394),"")</f>
        <v>0.39627867184760318</v>
      </c>
      <c r="T394">
        <f>IFERROR(IF(OR(HLOOKUP($A394,'Z-scores'!$C$2:$UD$20,18,FALSE)&gt;2,HLOOKUP($A394,'Z-scores'!$C$2:$UD$20,18,FALSE)&lt;-2),"",'Total-corrected counts'!T394),"")</f>
        <v>3.3762712563337303</v>
      </c>
      <c r="U394">
        <f>IFERROR(IF(OR(HLOOKUP($A394,'Z-scores'!$C$2:$UD$20,19,FALSE)&gt;2,HLOOKUP($A394,'Z-scores'!$C$2:$UD$20,19,FALSE)&lt;-2),"",'Total-corrected counts'!U394),"")</f>
        <v>0.80280156047265483</v>
      </c>
      <c r="V394">
        <f t="shared" si="24"/>
        <v>1</v>
      </c>
      <c r="W394">
        <f t="shared" si="25"/>
        <v>0.14844478636802574</v>
      </c>
      <c r="X394">
        <f t="shared" si="26"/>
        <v>0.86984185234392286</v>
      </c>
      <c r="Y394">
        <f t="shared" si="27"/>
        <v>1.6418355425220947</v>
      </c>
    </row>
    <row r="395" spans="1:25" x14ac:dyDescent="0.25">
      <c r="A395">
        <v>402</v>
      </c>
      <c r="B395" t="s">
        <v>791</v>
      </c>
      <c r="C395">
        <v>14100</v>
      </c>
      <c r="D395">
        <v>669</v>
      </c>
      <c r="E395" t="str">
        <f>IFERROR(IF(OR(HLOOKUP($A395,'Z-scores'!$C$2:$UD$20,3,FALSE)&gt;2,HLOOKUP(A395,'Z-scores'!$C$2:$UD$20,3,FALSE)&lt;-2),"",'Total-corrected counts'!E395),"")</f>
        <v/>
      </c>
      <c r="F395" t="str">
        <f>IFERROR(IF(OR(HLOOKUP($A395,'Z-scores'!$C$2:$UD$20,4,FALSE)&gt;2,HLOOKUP($A395,'Z-scores'!$C$2:$UD$20,4,FALSE)&lt;-2),"",'Total-corrected counts'!F395),"")</f>
        <v/>
      </c>
      <c r="G395" t="str">
        <f>IFERROR(IF(OR(HLOOKUP($A395,'Z-scores'!$C$2:$UD$20,5,FALSE)&gt;2,HLOOKUP($A395,'Z-scores'!$C$2:$UD$20,5,FALSE)&lt;-2),"",'Total-corrected counts'!G395),"")</f>
        <v/>
      </c>
      <c r="H395" t="str">
        <f>IFERROR(IF(OR(HLOOKUP($A395,'Z-scores'!$C$2:$UD$20,6,FALSE)&gt;2,HLOOKUP($A395,'Z-scores'!$C$2:$UD$20,6,FALSE)&lt;-2),"",'Total-corrected counts'!H395),"")</f>
        <v/>
      </c>
      <c r="I395" t="str">
        <f>IFERROR(IF(OR(HLOOKUP($A395,'Z-scores'!$C$2:$UD$20,7,FALSE)&gt;2,HLOOKUP($A395,'Z-scores'!$C$2:$UD$20,7,FALSE)&lt;-2),"",'Total-corrected counts'!I395),"")</f>
        <v/>
      </c>
      <c r="J395" t="str">
        <f>IFERROR(IF(OR(HLOOKUP($A395,'Z-scores'!$C$2:$UD$20,8,FALSE)&gt;2,HLOOKUP($A395,'Z-scores'!$C$2:$UD$20,8,FALSE)&lt;-2),"",'Total-corrected counts'!J395),"")</f>
        <v/>
      </c>
      <c r="K395" t="str">
        <f>IFERROR(IF(OR(HLOOKUP($A395,'Z-scores'!$C$2:$UD$20,9,FALSE)&gt;2,HLOOKUP($A395,'Z-scores'!$C$2:$UD$20,9,FALSE)&lt;-2),"",'Total-corrected counts'!K395),"")</f>
        <v/>
      </c>
      <c r="L395" t="str">
        <f>IFERROR(IF(OR(HLOOKUP($A395,'Z-scores'!$C$2:$UD$20,10,FALSE)&gt;2,HLOOKUP($A395,'Z-scores'!$C$2:$UD$20,10,FALSE)&lt;-2),"",'Total-corrected counts'!L395),"")</f>
        <v/>
      </c>
      <c r="M395" t="str">
        <f>IFERROR(IF(OR(HLOOKUP($A395,'Z-scores'!$C$2:$UD$20,11,FALSE)&gt;2,HLOOKUP($A395,'Z-scores'!$C$2:$UD$20,11,FALSE)&lt;-2),"",'Total-corrected counts'!M395),"")</f>
        <v/>
      </c>
      <c r="N395" t="str">
        <f>IFERROR(IF(OR(HLOOKUP($A395,'Z-scores'!$C$2:$UD$20,12,FALSE)&gt;2,HLOOKUP($A395,'Z-scores'!$C$2:$UD$20,12,FALSE)&lt;-2),"",'Total-corrected counts'!N395),"")</f>
        <v/>
      </c>
      <c r="O395" t="str">
        <f>IFERROR(IF(OR(HLOOKUP($A395,'Z-scores'!$C$2:$UD$20,13,FALSE)&gt;2,HLOOKUP($A395,'Z-scores'!$C$2:$UD$20,13,FALSE)&lt;-2),"",'Total-corrected counts'!O395),"")</f>
        <v/>
      </c>
      <c r="P395" t="str">
        <f>IFERROR(IF(OR(HLOOKUP($A395,'Z-scores'!$C$2:$UD$20,14,FALSE)&gt;2,HLOOKUP($A395,'Z-scores'!$C$2:$UD$20,14,FALSE)&lt;-2),"",'Total-corrected counts'!P395),"")</f>
        <v/>
      </c>
      <c r="Q395" t="str">
        <f>IFERROR(IF(OR(HLOOKUP($A395,'Z-scores'!$C$2:$UD$20,15,FALSE)&gt;2,HLOOKUP($A395,'Z-scores'!$C$2:$UD$20,15,FALSE)&lt;-2),"",'Total-corrected counts'!Q395),"")</f>
        <v/>
      </c>
      <c r="R395" t="str">
        <f>IFERROR(IF(OR(HLOOKUP($A395,'Z-scores'!$C$2:$UD$20,16,FALSE)&gt;2,HLOOKUP($A395,'Z-scores'!$C$2:$UD$20,16,FALSE)&lt;-2),"",'Total-corrected counts'!R395),"")</f>
        <v/>
      </c>
      <c r="S395" t="str">
        <f>IFERROR(IF(OR(HLOOKUP($A395,'Z-scores'!$C$2:$UD$20,17,FALSE)&gt;2,HLOOKUP($A395,'Z-scores'!$C$2:$UD$20,17,FALSE)&lt;-2),"",'Total-corrected counts'!S395),"")</f>
        <v/>
      </c>
      <c r="T395" t="str">
        <f>IFERROR(IF(OR(HLOOKUP($A395,'Z-scores'!$C$2:$UD$20,18,FALSE)&gt;2,HLOOKUP($A395,'Z-scores'!$C$2:$UD$20,18,FALSE)&lt;-2),"",'Total-corrected counts'!T395),"")</f>
        <v/>
      </c>
      <c r="U395" t="str">
        <f>IFERROR(IF(OR(HLOOKUP($A395,'Z-scores'!$C$2:$UD$20,19,FALSE)&gt;2,HLOOKUP($A395,'Z-scores'!$C$2:$UD$20,19,FALSE)&lt;-2),"",'Total-corrected counts'!U395),"")</f>
        <v/>
      </c>
      <c r="V395">
        <f t="shared" si="24"/>
        <v>1</v>
      </c>
      <c r="W395" t="str">
        <f t="shared" si="25"/>
        <v/>
      </c>
      <c r="X395" t="str">
        <f t="shared" si="26"/>
        <v/>
      </c>
      <c r="Y395" t="str">
        <f t="shared" si="27"/>
        <v/>
      </c>
    </row>
    <row r="396" spans="1:25" x14ac:dyDescent="0.25">
      <c r="A396">
        <v>403</v>
      </c>
      <c r="B396" t="s">
        <v>207</v>
      </c>
      <c r="C396">
        <v>50800</v>
      </c>
      <c r="D396">
        <v>278</v>
      </c>
      <c r="E396" t="str">
        <f>IFERROR(IF(OR(HLOOKUP($A396,'Z-scores'!$C$2:$UD$20,3,FALSE)&gt;2,HLOOKUP(A396,'Z-scores'!$C$2:$UD$20,3,FALSE)&lt;-2),"",'Total-corrected counts'!E396),"")</f>
        <v/>
      </c>
      <c r="F396">
        <f>IFERROR(IF(OR(HLOOKUP($A396,'Z-scores'!$C$2:$UD$20,4,FALSE)&gt;2,HLOOKUP($A396,'Z-scores'!$C$2:$UD$20,4,FALSE)&lt;-2),"",'Total-corrected counts'!F396),"")</f>
        <v>32.451019959510049</v>
      </c>
      <c r="G396">
        <f>IFERROR(IF(OR(HLOOKUP($A396,'Z-scores'!$C$2:$UD$20,5,FALSE)&gt;2,HLOOKUP($A396,'Z-scores'!$C$2:$UD$20,5,FALSE)&lt;-2),"",'Total-corrected counts'!G396),"")</f>
        <v>38.54894013078637</v>
      </c>
      <c r="H396">
        <f>IFERROR(IF(OR(HLOOKUP($A396,'Z-scores'!$C$2:$UD$20,6,FALSE)&gt;2,HLOOKUP($A396,'Z-scores'!$C$2:$UD$20,6,FALSE)&lt;-2),"",'Total-corrected counts'!H396),"")</f>
        <v>32.207153282735391</v>
      </c>
      <c r="I396">
        <f>IFERROR(IF(OR(HLOOKUP($A396,'Z-scores'!$C$2:$UD$20,7,FALSE)&gt;2,HLOOKUP($A396,'Z-scores'!$C$2:$UD$20,7,FALSE)&lt;-2),"",'Total-corrected counts'!I396),"")</f>
        <v>43.067488817537303</v>
      </c>
      <c r="J396">
        <f>IFERROR(IF(OR(HLOOKUP($A396,'Z-scores'!$C$2:$UD$20,8,FALSE)&gt;2,HLOOKUP($A396,'Z-scores'!$C$2:$UD$20,8,FALSE)&lt;-2),"",'Total-corrected counts'!J396),"")</f>
        <v>18.914403939876259</v>
      </c>
      <c r="K396">
        <f>IFERROR(IF(OR(HLOOKUP($A396,'Z-scores'!$C$2:$UD$20,9,FALSE)&gt;2,HLOOKUP($A396,'Z-scores'!$C$2:$UD$20,9,FALSE)&lt;-2),"",'Total-corrected counts'!K396),"")</f>
        <v>25.901109314900495</v>
      </c>
      <c r="L396">
        <f>IFERROR(IF(OR(HLOOKUP($A396,'Z-scores'!$C$2:$UD$20,10,FALSE)&gt;2,HLOOKUP($A396,'Z-scores'!$C$2:$UD$20,10,FALSE)&lt;-2),"",'Total-corrected counts'!L396),"")</f>
        <v>36.605887634345066</v>
      </c>
      <c r="M396">
        <f>IFERROR(IF(OR(HLOOKUP($A396,'Z-scores'!$C$2:$UD$20,11,FALSE)&gt;2,HLOOKUP($A396,'Z-scores'!$C$2:$UD$20,11,FALSE)&lt;-2),"",'Total-corrected counts'!M396),"")</f>
        <v>23.01979536526186</v>
      </c>
      <c r="N396">
        <f>IFERROR(IF(OR(HLOOKUP($A396,'Z-scores'!$C$2:$UD$20,12,FALSE)&gt;2,HLOOKUP($A396,'Z-scores'!$C$2:$UD$20,12,FALSE)&lt;-2),"",'Total-corrected counts'!N396),"")</f>
        <v>12.921471361529024</v>
      </c>
      <c r="O396">
        <f>IFERROR(IF(OR(HLOOKUP($A396,'Z-scores'!$C$2:$UD$20,13,FALSE)&gt;2,HLOOKUP($A396,'Z-scores'!$C$2:$UD$20,13,FALSE)&lt;-2),"",'Total-corrected counts'!O396),"")</f>
        <v>17.139682183917909</v>
      </c>
      <c r="P396">
        <f>IFERROR(IF(OR(HLOOKUP($A396,'Z-scores'!$C$2:$UD$20,14,FALSE)&gt;2,HLOOKUP($A396,'Z-scores'!$C$2:$UD$20,14,FALSE)&lt;-2),"",'Total-corrected counts'!P396),"")</f>
        <v>35.810003124133225</v>
      </c>
      <c r="Q396">
        <f>IFERROR(IF(OR(HLOOKUP($A396,'Z-scores'!$C$2:$UD$20,15,FALSE)&gt;2,HLOOKUP($A396,'Z-scores'!$C$2:$UD$20,15,FALSE)&lt;-2),"",'Total-corrected counts'!Q396),"")</f>
        <v>3.6664040377249574</v>
      </c>
      <c r="R396">
        <f>IFERROR(IF(OR(HLOOKUP($A396,'Z-scores'!$C$2:$UD$20,16,FALSE)&gt;2,HLOOKUP($A396,'Z-scores'!$C$2:$UD$20,16,FALSE)&lt;-2),"",'Total-corrected counts'!R396),"")</f>
        <v>19.738305174393094</v>
      </c>
      <c r="S396">
        <f>IFERROR(IF(OR(HLOOKUP($A396,'Z-scores'!$C$2:$UD$20,17,FALSE)&gt;2,HLOOKUP($A396,'Z-scores'!$C$2:$UD$20,17,FALSE)&lt;-2),"",'Total-corrected counts'!S396),"")</f>
        <v>20.991912658009337</v>
      </c>
      <c r="T396">
        <f>IFERROR(IF(OR(HLOOKUP($A396,'Z-scores'!$C$2:$UD$20,18,FALSE)&gt;2,HLOOKUP($A396,'Z-scores'!$C$2:$UD$20,18,FALSE)&lt;-2),"",'Total-corrected counts'!T396),"")</f>
        <v>42.628646244091527</v>
      </c>
      <c r="U396">
        <f>IFERROR(IF(OR(HLOOKUP($A396,'Z-scores'!$C$2:$UD$20,19,FALSE)&gt;2,HLOOKUP($A396,'Z-scores'!$C$2:$UD$20,19,FALSE)&lt;-2),"",'Total-corrected counts'!U396),"")</f>
        <v>13.28745069279605</v>
      </c>
      <c r="V396">
        <f t="shared" si="24"/>
        <v>1</v>
      </c>
      <c r="W396">
        <f t="shared" si="25"/>
        <v>6.816592517823554E-2</v>
      </c>
      <c r="X396">
        <f t="shared" si="26"/>
        <v>31.339474805619101</v>
      </c>
      <c r="Y396">
        <f t="shared" si="27"/>
        <v>20.772984434574393</v>
      </c>
    </row>
    <row r="397" spans="1:25" x14ac:dyDescent="0.25">
      <c r="A397">
        <v>404</v>
      </c>
      <c r="B397" t="s">
        <v>792</v>
      </c>
      <c r="C397">
        <v>105600</v>
      </c>
      <c r="D397">
        <v>490</v>
      </c>
      <c r="E397" t="str">
        <f>IFERROR(IF(OR(HLOOKUP($A397,'Z-scores'!$C$2:$UD$20,3,FALSE)&gt;2,HLOOKUP(A397,'Z-scores'!$C$2:$UD$20,3,FALSE)&lt;-2),"",'Total-corrected counts'!E397),"")</f>
        <v/>
      </c>
      <c r="F397" t="str">
        <f>IFERROR(IF(OR(HLOOKUP($A397,'Z-scores'!$C$2:$UD$20,4,FALSE)&gt;2,HLOOKUP($A397,'Z-scores'!$C$2:$UD$20,4,FALSE)&lt;-2),"",'Total-corrected counts'!F397),"")</f>
        <v/>
      </c>
      <c r="G397" t="str">
        <f>IFERROR(IF(OR(HLOOKUP($A397,'Z-scores'!$C$2:$UD$20,5,FALSE)&gt;2,HLOOKUP($A397,'Z-scores'!$C$2:$UD$20,5,FALSE)&lt;-2),"",'Total-corrected counts'!G397),"")</f>
        <v/>
      </c>
      <c r="H397" t="str">
        <f>IFERROR(IF(OR(HLOOKUP($A397,'Z-scores'!$C$2:$UD$20,6,FALSE)&gt;2,HLOOKUP($A397,'Z-scores'!$C$2:$UD$20,6,FALSE)&lt;-2),"",'Total-corrected counts'!H397),"")</f>
        <v/>
      </c>
      <c r="I397" t="str">
        <f>IFERROR(IF(OR(HLOOKUP($A397,'Z-scores'!$C$2:$UD$20,7,FALSE)&gt;2,HLOOKUP($A397,'Z-scores'!$C$2:$UD$20,7,FALSE)&lt;-2),"",'Total-corrected counts'!I397),"")</f>
        <v/>
      </c>
      <c r="J397" t="str">
        <f>IFERROR(IF(OR(HLOOKUP($A397,'Z-scores'!$C$2:$UD$20,8,FALSE)&gt;2,HLOOKUP($A397,'Z-scores'!$C$2:$UD$20,8,FALSE)&lt;-2),"",'Total-corrected counts'!J397),"")</f>
        <v/>
      </c>
      <c r="K397" t="str">
        <f>IFERROR(IF(OR(HLOOKUP($A397,'Z-scores'!$C$2:$UD$20,9,FALSE)&gt;2,HLOOKUP($A397,'Z-scores'!$C$2:$UD$20,9,FALSE)&lt;-2),"",'Total-corrected counts'!K397),"")</f>
        <v/>
      </c>
      <c r="L397" t="str">
        <f>IFERROR(IF(OR(HLOOKUP($A397,'Z-scores'!$C$2:$UD$20,10,FALSE)&gt;2,HLOOKUP($A397,'Z-scores'!$C$2:$UD$20,10,FALSE)&lt;-2),"",'Total-corrected counts'!L397),"")</f>
        <v/>
      </c>
      <c r="M397" t="str">
        <f>IFERROR(IF(OR(HLOOKUP($A397,'Z-scores'!$C$2:$UD$20,11,FALSE)&gt;2,HLOOKUP($A397,'Z-scores'!$C$2:$UD$20,11,FALSE)&lt;-2),"",'Total-corrected counts'!M397),"")</f>
        <v/>
      </c>
      <c r="N397" t="str">
        <f>IFERROR(IF(OR(HLOOKUP($A397,'Z-scores'!$C$2:$UD$20,12,FALSE)&gt;2,HLOOKUP($A397,'Z-scores'!$C$2:$UD$20,12,FALSE)&lt;-2),"",'Total-corrected counts'!N397),"")</f>
        <v/>
      </c>
      <c r="O397" t="str">
        <f>IFERROR(IF(OR(HLOOKUP($A397,'Z-scores'!$C$2:$UD$20,13,FALSE)&gt;2,HLOOKUP($A397,'Z-scores'!$C$2:$UD$20,13,FALSE)&lt;-2),"",'Total-corrected counts'!O397),"")</f>
        <v/>
      </c>
      <c r="P397" t="str">
        <f>IFERROR(IF(OR(HLOOKUP($A397,'Z-scores'!$C$2:$UD$20,14,FALSE)&gt;2,HLOOKUP($A397,'Z-scores'!$C$2:$UD$20,14,FALSE)&lt;-2),"",'Total-corrected counts'!P397),"")</f>
        <v/>
      </c>
      <c r="Q397" t="str">
        <f>IFERROR(IF(OR(HLOOKUP($A397,'Z-scores'!$C$2:$UD$20,15,FALSE)&gt;2,HLOOKUP($A397,'Z-scores'!$C$2:$UD$20,15,FALSE)&lt;-2),"",'Total-corrected counts'!Q397),"")</f>
        <v/>
      </c>
      <c r="R397" t="str">
        <f>IFERROR(IF(OR(HLOOKUP($A397,'Z-scores'!$C$2:$UD$20,16,FALSE)&gt;2,HLOOKUP($A397,'Z-scores'!$C$2:$UD$20,16,FALSE)&lt;-2),"",'Total-corrected counts'!R397),"")</f>
        <v/>
      </c>
      <c r="S397" t="str">
        <f>IFERROR(IF(OR(HLOOKUP($A397,'Z-scores'!$C$2:$UD$20,17,FALSE)&gt;2,HLOOKUP($A397,'Z-scores'!$C$2:$UD$20,17,FALSE)&lt;-2),"",'Total-corrected counts'!S397),"")</f>
        <v/>
      </c>
      <c r="T397" t="str">
        <f>IFERROR(IF(OR(HLOOKUP($A397,'Z-scores'!$C$2:$UD$20,18,FALSE)&gt;2,HLOOKUP($A397,'Z-scores'!$C$2:$UD$20,18,FALSE)&lt;-2),"",'Total-corrected counts'!T397),"")</f>
        <v/>
      </c>
      <c r="U397" t="str">
        <f>IFERROR(IF(OR(HLOOKUP($A397,'Z-scores'!$C$2:$UD$20,19,FALSE)&gt;2,HLOOKUP($A397,'Z-scores'!$C$2:$UD$20,19,FALSE)&lt;-2),"",'Total-corrected counts'!U397),"")</f>
        <v/>
      </c>
      <c r="V397">
        <f t="shared" si="24"/>
        <v>1</v>
      </c>
      <c r="W397" t="str">
        <f t="shared" si="25"/>
        <v/>
      </c>
      <c r="X397" t="str">
        <f t="shared" si="26"/>
        <v/>
      </c>
      <c r="Y397" t="str">
        <f t="shared" si="27"/>
        <v/>
      </c>
    </row>
    <row r="398" spans="1:25" x14ac:dyDescent="0.25">
      <c r="A398">
        <v>405</v>
      </c>
      <c r="B398" t="s">
        <v>793</v>
      </c>
      <c r="C398">
        <v>112900</v>
      </c>
      <c r="D398">
        <v>824</v>
      </c>
      <c r="E398" t="str">
        <f>IFERROR(IF(OR(HLOOKUP($A398,'Z-scores'!$C$2:$UD$20,3,FALSE)&gt;2,HLOOKUP(A398,'Z-scores'!$C$2:$UD$20,3,FALSE)&lt;-2),"",'Total-corrected counts'!E398),"")</f>
        <v/>
      </c>
      <c r="F398" t="str">
        <f>IFERROR(IF(OR(HLOOKUP($A398,'Z-scores'!$C$2:$UD$20,4,FALSE)&gt;2,HLOOKUP($A398,'Z-scores'!$C$2:$UD$20,4,FALSE)&lt;-2),"",'Total-corrected counts'!F398),"")</f>
        <v/>
      </c>
      <c r="G398" t="str">
        <f>IFERROR(IF(OR(HLOOKUP($A398,'Z-scores'!$C$2:$UD$20,5,FALSE)&gt;2,HLOOKUP($A398,'Z-scores'!$C$2:$UD$20,5,FALSE)&lt;-2),"",'Total-corrected counts'!G398),"")</f>
        <v/>
      </c>
      <c r="H398" t="str">
        <f>IFERROR(IF(OR(HLOOKUP($A398,'Z-scores'!$C$2:$UD$20,6,FALSE)&gt;2,HLOOKUP($A398,'Z-scores'!$C$2:$UD$20,6,FALSE)&lt;-2),"",'Total-corrected counts'!H398),"")</f>
        <v/>
      </c>
      <c r="I398" t="str">
        <f>IFERROR(IF(OR(HLOOKUP($A398,'Z-scores'!$C$2:$UD$20,7,FALSE)&gt;2,HLOOKUP($A398,'Z-scores'!$C$2:$UD$20,7,FALSE)&lt;-2),"",'Total-corrected counts'!I398),"")</f>
        <v/>
      </c>
      <c r="J398" t="str">
        <f>IFERROR(IF(OR(HLOOKUP($A398,'Z-scores'!$C$2:$UD$20,8,FALSE)&gt;2,HLOOKUP($A398,'Z-scores'!$C$2:$UD$20,8,FALSE)&lt;-2),"",'Total-corrected counts'!J398),"")</f>
        <v/>
      </c>
      <c r="K398" t="str">
        <f>IFERROR(IF(OR(HLOOKUP($A398,'Z-scores'!$C$2:$UD$20,9,FALSE)&gt;2,HLOOKUP($A398,'Z-scores'!$C$2:$UD$20,9,FALSE)&lt;-2),"",'Total-corrected counts'!K398),"")</f>
        <v/>
      </c>
      <c r="L398" t="str">
        <f>IFERROR(IF(OR(HLOOKUP($A398,'Z-scores'!$C$2:$UD$20,10,FALSE)&gt;2,HLOOKUP($A398,'Z-scores'!$C$2:$UD$20,10,FALSE)&lt;-2),"",'Total-corrected counts'!L398),"")</f>
        <v/>
      </c>
      <c r="M398" t="str">
        <f>IFERROR(IF(OR(HLOOKUP($A398,'Z-scores'!$C$2:$UD$20,11,FALSE)&gt;2,HLOOKUP($A398,'Z-scores'!$C$2:$UD$20,11,FALSE)&lt;-2),"",'Total-corrected counts'!M398),"")</f>
        <v/>
      </c>
      <c r="N398" t="str">
        <f>IFERROR(IF(OR(HLOOKUP($A398,'Z-scores'!$C$2:$UD$20,12,FALSE)&gt;2,HLOOKUP($A398,'Z-scores'!$C$2:$UD$20,12,FALSE)&lt;-2),"",'Total-corrected counts'!N398),"")</f>
        <v/>
      </c>
      <c r="O398" t="str">
        <f>IFERROR(IF(OR(HLOOKUP($A398,'Z-scores'!$C$2:$UD$20,13,FALSE)&gt;2,HLOOKUP($A398,'Z-scores'!$C$2:$UD$20,13,FALSE)&lt;-2),"",'Total-corrected counts'!O398),"")</f>
        <v/>
      </c>
      <c r="P398" t="str">
        <f>IFERROR(IF(OR(HLOOKUP($A398,'Z-scores'!$C$2:$UD$20,14,FALSE)&gt;2,HLOOKUP($A398,'Z-scores'!$C$2:$UD$20,14,FALSE)&lt;-2),"",'Total-corrected counts'!P398),"")</f>
        <v/>
      </c>
      <c r="Q398" t="str">
        <f>IFERROR(IF(OR(HLOOKUP($A398,'Z-scores'!$C$2:$UD$20,15,FALSE)&gt;2,HLOOKUP($A398,'Z-scores'!$C$2:$UD$20,15,FALSE)&lt;-2),"",'Total-corrected counts'!Q398),"")</f>
        <v/>
      </c>
      <c r="R398" t="str">
        <f>IFERROR(IF(OR(HLOOKUP($A398,'Z-scores'!$C$2:$UD$20,16,FALSE)&gt;2,HLOOKUP($A398,'Z-scores'!$C$2:$UD$20,16,FALSE)&lt;-2),"",'Total-corrected counts'!R398),"")</f>
        <v/>
      </c>
      <c r="S398" t="str">
        <f>IFERROR(IF(OR(HLOOKUP($A398,'Z-scores'!$C$2:$UD$20,17,FALSE)&gt;2,HLOOKUP($A398,'Z-scores'!$C$2:$UD$20,17,FALSE)&lt;-2),"",'Total-corrected counts'!S398),"")</f>
        <v/>
      </c>
      <c r="T398" t="str">
        <f>IFERROR(IF(OR(HLOOKUP($A398,'Z-scores'!$C$2:$UD$20,18,FALSE)&gt;2,HLOOKUP($A398,'Z-scores'!$C$2:$UD$20,18,FALSE)&lt;-2),"",'Total-corrected counts'!T398),"")</f>
        <v/>
      </c>
      <c r="U398" t="str">
        <f>IFERROR(IF(OR(HLOOKUP($A398,'Z-scores'!$C$2:$UD$20,19,FALSE)&gt;2,HLOOKUP($A398,'Z-scores'!$C$2:$UD$20,19,FALSE)&lt;-2),"",'Total-corrected counts'!U398),"")</f>
        <v/>
      </c>
      <c r="V398">
        <f t="shared" si="24"/>
        <v>1</v>
      </c>
      <c r="W398" t="str">
        <f t="shared" si="25"/>
        <v/>
      </c>
      <c r="X398" t="str">
        <f t="shared" si="26"/>
        <v/>
      </c>
      <c r="Y398" t="str">
        <f t="shared" si="27"/>
        <v/>
      </c>
    </row>
    <row r="399" spans="1:25" x14ac:dyDescent="0.25">
      <c r="A399">
        <v>406</v>
      </c>
      <c r="B399" t="s">
        <v>794</v>
      </c>
      <c r="C399">
        <v>64500</v>
      </c>
      <c r="D399">
        <v>864</v>
      </c>
      <c r="E399" t="str">
        <f>IFERROR(IF(OR(HLOOKUP($A399,'Z-scores'!$C$2:$UD$20,3,FALSE)&gt;2,HLOOKUP(A399,'Z-scores'!$C$2:$UD$20,3,FALSE)&lt;-2),"",'Total-corrected counts'!E399),"")</f>
        <v/>
      </c>
      <c r="F399" t="str">
        <f>IFERROR(IF(OR(HLOOKUP($A399,'Z-scores'!$C$2:$UD$20,4,FALSE)&gt;2,HLOOKUP($A399,'Z-scores'!$C$2:$UD$20,4,FALSE)&lt;-2),"",'Total-corrected counts'!F399),"")</f>
        <v/>
      </c>
      <c r="G399" t="str">
        <f>IFERROR(IF(OR(HLOOKUP($A399,'Z-scores'!$C$2:$UD$20,5,FALSE)&gt;2,HLOOKUP($A399,'Z-scores'!$C$2:$UD$20,5,FALSE)&lt;-2),"",'Total-corrected counts'!G399),"")</f>
        <v/>
      </c>
      <c r="H399" t="str">
        <f>IFERROR(IF(OR(HLOOKUP($A399,'Z-scores'!$C$2:$UD$20,6,FALSE)&gt;2,HLOOKUP($A399,'Z-scores'!$C$2:$UD$20,6,FALSE)&lt;-2),"",'Total-corrected counts'!H399),"")</f>
        <v/>
      </c>
      <c r="I399" t="str">
        <f>IFERROR(IF(OR(HLOOKUP($A399,'Z-scores'!$C$2:$UD$20,7,FALSE)&gt;2,HLOOKUP($A399,'Z-scores'!$C$2:$UD$20,7,FALSE)&lt;-2),"",'Total-corrected counts'!I399),"")</f>
        <v/>
      </c>
      <c r="J399" t="str">
        <f>IFERROR(IF(OR(HLOOKUP($A399,'Z-scores'!$C$2:$UD$20,8,FALSE)&gt;2,HLOOKUP($A399,'Z-scores'!$C$2:$UD$20,8,FALSE)&lt;-2),"",'Total-corrected counts'!J399),"")</f>
        <v/>
      </c>
      <c r="K399" t="str">
        <f>IFERROR(IF(OR(HLOOKUP($A399,'Z-scores'!$C$2:$UD$20,9,FALSE)&gt;2,HLOOKUP($A399,'Z-scores'!$C$2:$UD$20,9,FALSE)&lt;-2),"",'Total-corrected counts'!K399),"")</f>
        <v/>
      </c>
      <c r="L399" t="str">
        <f>IFERROR(IF(OR(HLOOKUP($A399,'Z-scores'!$C$2:$UD$20,10,FALSE)&gt;2,HLOOKUP($A399,'Z-scores'!$C$2:$UD$20,10,FALSE)&lt;-2),"",'Total-corrected counts'!L399),"")</f>
        <v/>
      </c>
      <c r="M399" t="str">
        <f>IFERROR(IF(OR(HLOOKUP($A399,'Z-scores'!$C$2:$UD$20,11,FALSE)&gt;2,HLOOKUP($A399,'Z-scores'!$C$2:$UD$20,11,FALSE)&lt;-2),"",'Total-corrected counts'!M399),"")</f>
        <v/>
      </c>
      <c r="N399" t="str">
        <f>IFERROR(IF(OR(HLOOKUP($A399,'Z-scores'!$C$2:$UD$20,12,FALSE)&gt;2,HLOOKUP($A399,'Z-scores'!$C$2:$UD$20,12,FALSE)&lt;-2),"",'Total-corrected counts'!N399),"")</f>
        <v/>
      </c>
      <c r="O399" t="str">
        <f>IFERROR(IF(OR(HLOOKUP($A399,'Z-scores'!$C$2:$UD$20,13,FALSE)&gt;2,HLOOKUP($A399,'Z-scores'!$C$2:$UD$20,13,FALSE)&lt;-2),"",'Total-corrected counts'!O399),"")</f>
        <v/>
      </c>
      <c r="P399" t="str">
        <f>IFERROR(IF(OR(HLOOKUP($A399,'Z-scores'!$C$2:$UD$20,14,FALSE)&gt;2,HLOOKUP($A399,'Z-scores'!$C$2:$UD$20,14,FALSE)&lt;-2),"",'Total-corrected counts'!P399),"")</f>
        <v/>
      </c>
      <c r="Q399" t="str">
        <f>IFERROR(IF(OR(HLOOKUP($A399,'Z-scores'!$C$2:$UD$20,15,FALSE)&gt;2,HLOOKUP($A399,'Z-scores'!$C$2:$UD$20,15,FALSE)&lt;-2),"",'Total-corrected counts'!Q399),"")</f>
        <v/>
      </c>
      <c r="R399" t="str">
        <f>IFERROR(IF(OR(HLOOKUP($A399,'Z-scores'!$C$2:$UD$20,16,FALSE)&gt;2,HLOOKUP($A399,'Z-scores'!$C$2:$UD$20,16,FALSE)&lt;-2),"",'Total-corrected counts'!R399),"")</f>
        <v/>
      </c>
      <c r="S399" t="str">
        <f>IFERROR(IF(OR(HLOOKUP($A399,'Z-scores'!$C$2:$UD$20,17,FALSE)&gt;2,HLOOKUP($A399,'Z-scores'!$C$2:$UD$20,17,FALSE)&lt;-2),"",'Total-corrected counts'!S399),"")</f>
        <v/>
      </c>
      <c r="T399" t="str">
        <f>IFERROR(IF(OR(HLOOKUP($A399,'Z-scores'!$C$2:$UD$20,18,FALSE)&gt;2,HLOOKUP($A399,'Z-scores'!$C$2:$UD$20,18,FALSE)&lt;-2),"",'Total-corrected counts'!T399),"")</f>
        <v/>
      </c>
      <c r="U399" t="str">
        <f>IFERROR(IF(OR(HLOOKUP($A399,'Z-scores'!$C$2:$UD$20,19,FALSE)&gt;2,HLOOKUP($A399,'Z-scores'!$C$2:$UD$20,19,FALSE)&lt;-2),"",'Total-corrected counts'!U399),"")</f>
        <v/>
      </c>
      <c r="V399">
        <f t="shared" si="24"/>
        <v>1</v>
      </c>
      <c r="W399" t="str">
        <f t="shared" si="25"/>
        <v/>
      </c>
      <c r="X399" t="str">
        <f t="shared" si="26"/>
        <v/>
      </c>
      <c r="Y399" t="str">
        <f t="shared" si="27"/>
        <v/>
      </c>
    </row>
    <row r="400" spans="1:25" x14ac:dyDescent="0.25">
      <c r="A400">
        <v>407</v>
      </c>
      <c r="B400" t="s">
        <v>795</v>
      </c>
      <c r="C400">
        <v>38000</v>
      </c>
      <c r="D400">
        <v>382</v>
      </c>
      <c r="E400" t="str">
        <f>IFERROR(IF(OR(HLOOKUP($A400,'Z-scores'!$C$2:$UD$20,3,FALSE)&gt;2,HLOOKUP(A400,'Z-scores'!$C$2:$UD$20,3,FALSE)&lt;-2),"",'Total-corrected counts'!E400),"")</f>
        <v/>
      </c>
      <c r="F400" t="str">
        <f>IFERROR(IF(OR(HLOOKUP($A400,'Z-scores'!$C$2:$UD$20,4,FALSE)&gt;2,HLOOKUP($A400,'Z-scores'!$C$2:$UD$20,4,FALSE)&lt;-2),"",'Total-corrected counts'!F400),"")</f>
        <v/>
      </c>
      <c r="G400" t="str">
        <f>IFERROR(IF(OR(HLOOKUP($A400,'Z-scores'!$C$2:$UD$20,5,FALSE)&gt;2,HLOOKUP($A400,'Z-scores'!$C$2:$UD$20,5,FALSE)&lt;-2),"",'Total-corrected counts'!G400),"")</f>
        <v/>
      </c>
      <c r="H400" t="str">
        <f>IFERROR(IF(OR(HLOOKUP($A400,'Z-scores'!$C$2:$UD$20,6,FALSE)&gt;2,HLOOKUP($A400,'Z-scores'!$C$2:$UD$20,6,FALSE)&lt;-2),"",'Total-corrected counts'!H400),"")</f>
        <v/>
      </c>
      <c r="I400" t="str">
        <f>IFERROR(IF(OR(HLOOKUP($A400,'Z-scores'!$C$2:$UD$20,7,FALSE)&gt;2,HLOOKUP($A400,'Z-scores'!$C$2:$UD$20,7,FALSE)&lt;-2),"",'Total-corrected counts'!I400),"")</f>
        <v/>
      </c>
      <c r="J400" t="str">
        <f>IFERROR(IF(OR(HLOOKUP($A400,'Z-scores'!$C$2:$UD$20,8,FALSE)&gt;2,HLOOKUP($A400,'Z-scores'!$C$2:$UD$20,8,FALSE)&lt;-2),"",'Total-corrected counts'!J400),"")</f>
        <v/>
      </c>
      <c r="K400" t="str">
        <f>IFERROR(IF(OR(HLOOKUP($A400,'Z-scores'!$C$2:$UD$20,9,FALSE)&gt;2,HLOOKUP($A400,'Z-scores'!$C$2:$UD$20,9,FALSE)&lt;-2),"",'Total-corrected counts'!K400),"")</f>
        <v/>
      </c>
      <c r="L400" t="str">
        <f>IFERROR(IF(OR(HLOOKUP($A400,'Z-scores'!$C$2:$UD$20,10,FALSE)&gt;2,HLOOKUP($A400,'Z-scores'!$C$2:$UD$20,10,FALSE)&lt;-2),"",'Total-corrected counts'!L400),"")</f>
        <v/>
      </c>
      <c r="M400" t="str">
        <f>IFERROR(IF(OR(HLOOKUP($A400,'Z-scores'!$C$2:$UD$20,11,FALSE)&gt;2,HLOOKUP($A400,'Z-scores'!$C$2:$UD$20,11,FALSE)&lt;-2),"",'Total-corrected counts'!M400),"")</f>
        <v/>
      </c>
      <c r="N400" t="str">
        <f>IFERROR(IF(OR(HLOOKUP($A400,'Z-scores'!$C$2:$UD$20,12,FALSE)&gt;2,HLOOKUP($A400,'Z-scores'!$C$2:$UD$20,12,FALSE)&lt;-2),"",'Total-corrected counts'!N400),"")</f>
        <v/>
      </c>
      <c r="O400" t="str">
        <f>IFERROR(IF(OR(HLOOKUP($A400,'Z-scores'!$C$2:$UD$20,13,FALSE)&gt;2,HLOOKUP($A400,'Z-scores'!$C$2:$UD$20,13,FALSE)&lt;-2),"",'Total-corrected counts'!O400),"")</f>
        <v/>
      </c>
      <c r="P400" t="str">
        <f>IFERROR(IF(OR(HLOOKUP($A400,'Z-scores'!$C$2:$UD$20,14,FALSE)&gt;2,HLOOKUP($A400,'Z-scores'!$C$2:$UD$20,14,FALSE)&lt;-2),"",'Total-corrected counts'!P400),"")</f>
        <v/>
      </c>
      <c r="Q400" t="str">
        <f>IFERROR(IF(OR(HLOOKUP($A400,'Z-scores'!$C$2:$UD$20,15,FALSE)&gt;2,HLOOKUP($A400,'Z-scores'!$C$2:$UD$20,15,FALSE)&lt;-2),"",'Total-corrected counts'!Q400),"")</f>
        <v/>
      </c>
      <c r="R400" t="str">
        <f>IFERROR(IF(OR(HLOOKUP($A400,'Z-scores'!$C$2:$UD$20,16,FALSE)&gt;2,HLOOKUP($A400,'Z-scores'!$C$2:$UD$20,16,FALSE)&lt;-2),"",'Total-corrected counts'!R400),"")</f>
        <v/>
      </c>
      <c r="S400" t="str">
        <f>IFERROR(IF(OR(HLOOKUP($A400,'Z-scores'!$C$2:$UD$20,17,FALSE)&gt;2,HLOOKUP($A400,'Z-scores'!$C$2:$UD$20,17,FALSE)&lt;-2),"",'Total-corrected counts'!S400),"")</f>
        <v/>
      </c>
      <c r="T400" t="str">
        <f>IFERROR(IF(OR(HLOOKUP($A400,'Z-scores'!$C$2:$UD$20,18,FALSE)&gt;2,HLOOKUP($A400,'Z-scores'!$C$2:$UD$20,18,FALSE)&lt;-2),"",'Total-corrected counts'!T400),"")</f>
        <v/>
      </c>
      <c r="U400" t="str">
        <f>IFERROR(IF(OR(HLOOKUP($A400,'Z-scores'!$C$2:$UD$20,19,FALSE)&gt;2,HLOOKUP($A400,'Z-scores'!$C$2:$UD$20,19,FALSE)&lt;-2),"",'Total-corrected counts'!U400),"")</f>
        <v/>
      </c>
      <c r="V400">
        <f t="shared" si="24"/>
        <v>1</v>
      </c>
      <c r="W400" t="str">
        <f t="shared" si="25"/>
        <v/>
      </c>
      <c r="X400" t="str">
        <f t="shared" si="26"/>
        <v/>
      </c>
      <c r="Y400" t="str">
        <f t="shared" si="27"/>
        <v/>
      </c>
    </row>
    <row r="401" spans="1:25" x14ac:dyDescent="0.25">
      <c r="A401">
        <v>408</v>
      </c>
      <c r="B401" t="s">
        <v>796</v>
      </c>
      <c r="C401">
        <v>36600</v>
      </c>
      <c r="D401">
        <v>788</v>
      </c>
      <c r="E401" t="str">
        <f>IFERROR(IF(OR(HLOOKUP($A401,'Z-scores'!$C$2:$UD$20,3,FALSE)&gt;2,HLOOKUP(A401,'Z-scores'!$C$2:$UD$20,3,FALSE)&lt;-2),"",'Total-corrected counts'!E401),"")</f>
        <v/>
      </c>
      <c r="F401" t="str">
        <f>IFERROR(IF(OR(HLOOKUP($A401,'Z-scores'!$C$2:$UD$20,4,FALSE)&gt;2,HLOOKUP($A401,'Z-scores'!$C$2:$UD$20,4,FALSE)&lt;-2),"",'Total-corrected counts'!F401),"")</f>
        <v/>
      </c>
      <c r="G401" t="str">
        <f>IFERROR(IF(OR(HLOOKUP($A401,'Z-scores'!$C$2:$UD$20,5,FALSE)&gt;2,HLOOKUP($A401,'Z-scores'!$C$2:$UD$20,5,FALSE)&lt;-2),"",'Total-corrected counts'!G401),"")</f>
        <v/>
      </c>
      <c r="H401" t="str">
        <f>IFERROR(IF(OR(HLOOKUP($A401,'Z-scores'!$C$2:$UD$20,6,FALSE)&gt;2,HLOOKUP($A401,'Z-scores'!$C$2:$UD$20,6,FALSE)&lt;-2),"",'Total-corrected counts'!H401),"")</f>
        <v/>
      </c>
      <c r="I401" t="str">
        <f>IFERROR(IF(OR(HLOOKUP($A401,'Z-scores'!$C$2:$UD$20,7,FALSE)&gt;2,HLOOKUP($A401,'Z-scores'!$C$2:$UD$20,7,FALSE)&lt;-2),"",'Total-corrected counts'!I401),"")</f>
        <v/>
      </c>
      <c r="J401" t="str">
        <f>IFERROR(IF(OR(HLOOKUP($A401,'Z-scores'!$C$2:$UD$20,8,FALSE)&gt;2,HLOOKUP($A401,'Z-scores'!$C$2:$UD$20,8,FALSE)&lt;-2),"",'Total-corrected counts'!J401),"")</f>
        <v/>
      </c>
      <c r="K401" t="str">
        <f>IFERROR(IF(OR(HLOOKUP($A401,'Z-scores'!$C$2:$UD$20,9,FALSE)&gt;2,HLOOKUP($A401,'Z-scores'!$C$2:$UD$20,9,FALSE)&lt;-2),"",'Total-corrected counts'!K401),"")</f>
        <v/>
      </c>
      <c r="L401" t="str">
        <f>IFERROR(IF(OR(HLOOKUP($A401,'Z-scores'!$C$2:$UD$20,10,FALSE)&gt;2,HLOOKUP($A401,'Z-scores'!$C$2:$UD$20,10,FALSE)&lt;-2),"",'Total-corrected counts'!L401),"")</f>
        <v/>
      </c>
      <c r="M401" t="str">
        <f>IFERROR(IF(OR(HLOOKUP($A401,'Z-scores'!$C$2:$UD$20,11,FALSE)&gt;2,HLOOKUP($A401,'Z-scores'!$C$2:$UD$20,11,FALSE)&lt;-2),"",'Total-corrected counts'!M401),"")</f>
        <v/>
      </c>
      <c r="N401" t="str">
        <f>IFERROR(IF(OR(HLOOKUP($A401,'Z-scores'!$C$2:$UD$20,12,FALSE)&gt;2,HLOOKUP($A401,'Z-scores'!$C$2:$UD$20,12,FALSE)&lt;-2),"",'Total-corrected counts'!N401),"")</f>
        <v/>
      </c>
      <c r="O401" t="str">
        <f>IFERROR(IF(OR(HLOOKUP($A401,'Z-scores'!$C$2:$UD$20,13,FALSE)&gt;2,HLOOKUP($A401,'Z-scores'!$C$2:$UD$20,13,FALSE)&lt;-2),"",'Total-corrected counts'!O401),"")</f>
        <v/>
      </c>
      <c r="P401" t="str">
        <f>IFERROR(IF(OR(HLOOKUP($A401,'Z-scores'!$C$2:$UD$20,14,FALSE)&gt;2,HLOOKUP($A401,'Z-scores'!$C$2:$UD$20,14,FALSE)&lt;-2),"",'Total-corrected counts'!P401),"")</f>
        <v/>
      </c>
      <c r="Q401" t="str">
        <f>IFERROR(IF(OR(HLOOKUP($A401,'Z-scores'!$C$2:$UD$20,15,FALSE)&gt;2,HLOOKUP($A401,'Z-scores'!$C$2:$UD$20,15,FALSE)&lt;-2),"",'Total-corrected counts'!Q401),"")</f>
        <v/>
      </c>
      <c r="R401" t="str">
        <f>IFERROR(IF(OR(HLOOKUP($A401,'Z-scores'!$C$2:$UD$20,16,FALSE)&gt;2,HLOOKUP($A401,'Z-scores'!$C$2:$UD$20,16,FALSE)&lt;-2),"",'Total-corrected counts'!R401),"")</f>
        <v/>
      </c>
      <c r="S401" t="str">
        <f>IFERROR(IF(OR(HLOOKUP($A401,'Z-scores'!$C$2:$UD$20,17,FALSE)&gt;2,HLOOKUP($A401,'Z-scores'!$C$2:$UD$20,17,FALSE)&lt;-2),"",'Total-corrected counts'!S401),"")</f>
        <v/>
      </c>
      <c r="T401" t="str">
        <f>IFERROR(IF(OR(HLOOKUP($A401,'Z-scores'!$C$2:$UD$20,18,FALSE)&gt;2,HLOOKUP($A401,'Z-scores'!$C$2:$UD$20,18,FALSE)&lt;-2),"",'Total-corrected counts'!T401),"")</f>
        <v/>
      </c>
      <c r="U401" t="str">
        <f>IFERROR(IF(OR(HLOOKUP($A401,'Z-scores'!$C$2:$UD$20,19,FALSE)&gt;2,HLOOKUP($A401,'Z-scores'!$C$2:$UD$20,19,FALSE)&lt;-2),"",'Total-corrected counts'!U401),"")</f>
        <v/>
      </c>
      <c r="V401">
        <f t="shared" si="24"/>
        <v>1</v>
      </c>
      <c r="W401" t="str">
        <f t="shared" si="25"/>
        <v/>
      </c>
      <c r="X401" t="str">
        <f t="shared" si="26"/>
        <v/>
      </c>
      <c r="Y401" t="str">
        <f t="shared" si="27"/>
        <v/>
      </c>
    </row>
    <row r="402" spans="1:25" x14ac:dyDescent="0.25">
      <c r="A402">
        <v>409</v>
      </c>
      <c r="B402" t="s">
        <v>797</v>
      </c>
      <c r="C402">
        <v>15500</v>
      </c>
      <c r="D402">
        <v>669</v>
      </c>
      <c r="E402" t="str">
        <f>IFERROR(IF(OR(HLOOKUP($A402,'Z-scores'!$C$2:$UD$20,3,FALSE)&gt;2,HLOOKUP(A402,'Z-scores'!$C$2:$UD$20,3,FALSE)&lt;-2),"",'Total-corrected counts'!E402),"")</f>
        <v/>
      </c>
      <c r="F402" t="str">
        <f>IFERROR(IF(OR(HLOOKUP($A402,'Z-scores'!$C$2:$UD$20,4,FALSE)&gt;2,HLOOKUP($A402,'Z-scores'!$C$2:$UD$20,4,FALSE)&lt;-2),"",'Total-corrected counts'!F402),"")</f>
        <v/>
      </c>
      <c r="G402" t="str">
        <f>IFERROR(IF(OR(HLOOKUP($A402,'Z-scores'!$C$2:$UD$20,5,FALSE)&gt;2,HLOOKUP($A402,'Z-scores'!$C$2:$UD$20,5,FALSE)&lt;-2),"",'Total-corrected counts'!G402),"")</f>
        <v/>
      </c>
      <c r="H402" t="str">
        <f>IFERROR(IF(OR(HLOOKUP($A402,'Z-scores'!$C$2:$UD$20,6,FALSE)&gt;2,HLOOKUP($A402,'Z-scores'!$C$2:$UD$20,6,FALSE)&lt;-2),"",'Total-corrected counts'!H402),"")</f>
        <v/>
      </c>
      <c r="I402" t="str">
        <f>IFERROR(IF(OR(HLOOKUP($A402,'Z-scores'!$C$2:$UD$20,7,FALSE)&gt;2,HLOOKUP($A402,'Z-scores'!$C$2:$UD$20,7,FALSE)&lt;-2),"",'Total-corrected counts'!I402),"")</f>
        <v/>
      </c>
      <c r="J402" t="str">
        <f>IFERROR(IF(OR(HLOOKUP($A402,'Z-scores'!$C$2:$UD$20,8,FALSE)&gt;2,HLOOKUP($A402,'Z-scores'!$C$2:$UD$20,8,FALSE)&lt;-2),"",'Total-corrected counts'!J402),"")</f>
        <v/>
      </c>
      <c r="K402" t="str">
        <f>IFERROR(IF(OR(HLOOKUP($A402,'Z-scores'!$C$2:$UD$20,9,FALSE)&gt;2,HLOOKUP($A402,'Z-scores'!$C$2:$UD$20,9,FALSE)&lt;-2),"",'Total-corrected counts'!K402),"")</f>
        <v/>
      </c>
      <c r="L402" t="str">
        <f>IFERROR(IF(OR(HLOOKUP($A402,'Z-scores'!$C$2:$UD$20,10,FALSE)&gt;2,HLOOKUP($A402,'Z-scores'!$C$2:$UD$20,10,FALSE)&lt;-2),"",'Total-corrected counts'!L402),"")</f>
        <v/>
      </c>
      <c r="M402" t="str">
        <f>IFERROR(IF(OR(HLOOKUP($A402,'Z-scores'!$C$2:$UD$20,11,FALSE)&gt;2,HLOOKUP($A402,'Z-scores'!$C$2:$UD$20,11,FALSE)&lt;-2),"",'Total-corrected counts'!M402),"")</f>
        <v/>
      </c>
      <c r="N402" t="str">
        <f>IFERROR(IF(OR(HLOOKUP($A402,'Z-scores'!$C$2:$UD$20,12,FALSE)&gt;2,HLOOKUP($A402,'Z-scores'!$C$2:$UD$20,12,FALSE)&lt;-2),"",'Total-corrected counts'!N402),"")</f>
        <v/>
      </c>
      <c r="O402" t="str">
        <f>IFERROR(IF(OR(HLOOKUP($A402,'Z-scores'!$C$2:$UD$20,13,FALSE)&gt;2,HLOOKUP($A402,'Z-scores'!$C$2:$UD$20,13,FALSE)&lt;-2),"",'Total-corrected counts'!O402),"")</f>
        <v/>
      </c>
      <c r="P402" t="str">
        <f>IFERROR(IF(OR(HLOOKUP($A402,'Z-scores'!$C$2:$UD$20,14,FALSE)&gt;2,HLOOKUP($A402,'Z-scores'!$C$2:$UD$20,14,FALSE)&lt;-2),"",'Total-corrected counts'!P402),"")</f>
        <v/>
      </c>
      <c r="Q402" t="str">
        <f>IFERROR(IF(OR(HLOOKUP($A402,'Z-scores'!$C$2:$UD$20,15,FALSE)&gt;2,HLOOKUP($A402,'Z-scores'!$C$2:$UD$20,15,FALSE)&lt;-2),"",'Total-corrected counts'!Q402),"")</f>
        <v/>
      </c>
      <c r="R402" t="str">
        <f>IFERROR(IF(OR(HLOOKUP($A402,'Z-scores'!$C$2:$UD$20,16,FALSE)&gt;2,HLOOKUP($A402,'Z-scores'!$C$2:$UD$20,16,FALSE)&lt;-2),"",'Total-corrected counts'!R402),"")</f>
        <v/>
      </c>
      <c r="S402" t="str">
        <f>IFERROR(IF(OR(HLOOKUP($A402,'Z-scores'!$C$2:$UD$20,17,FALSE)&gt;2,HLOOKUP($A402,'Z-scores'!$C$2:$UD$20,17,FALSE)&lt;-2),"",'Total-corrected counts'!S402),"")</f>
        <v/>
      </c>
      <c r="T402" t="str">
        <f>IFERROR(IF(OR(HLOOKUP($A402,'Z-scores'!$C$2:$UD$20,18,FALSE)&gt;2,HLOOKUP($A402,'Z-scores'!$C$2:$UD$20,18,FALSE)&lt;-2),"",'Total-corrected counts'!T402),"")</f>
        <v/>
      </c>
      <c r="U402" t="str">
        <f>IFERROR(IF(OR(HLOOKUP($A402,'Z-scores'!$C$2:$UD$20,19,FALSE)&gt;2,HLOOKUP($A402,'Z-scores'!$C$2:$UD$20,19,FALSE)&lt;-2),"",'Total-corrected counts'!U402),"")</f>
        <v/>
      </c>
      <c r="V402">
        <f t="shared" si="24"/>
        <v>1</v>
      </c>
      <c r="W402" t="str">
        <f t="shared" si="25"/>
        <v/>
      </c>
      <c r="X402" t="str">
        <f t="shared" si="26"/>
        <v/>
      </c>
      <c r="Y402" t="str">
        <f t="shared" si="27"/>
        <v/>
      </c>
    </row>
    <row r="403" spans="1:25" x14ac:dyDescent="0.25">
      <c r="A403">
        <v>410</v>
      </c>
      <c r="B403" t="s">
        <v>798</v>
      </c>
      <c r="C403">
        <v>105700</v>
      </c>
      <c r="D403">
        <v>490</v>
      </c>
      <c r="E403" t="str">
        <f>IFERROR(IF(OR(HLOOKUP($A403,'Z-scores'!$C$2:$UD$20,3,FALSE)&gt;2,HLOOKUP(A403,'Z-scores'!$C$2:$UD$20,3,FALSE)&lt;-2),"",'Total-corrected counts'!E403),"")</f>
        <v/>
      </c>
      <c r="F403" t="str">
        <f>IFERROR(IF(OR(HLOOKUP($A403,'Z-scores'!$C$2:$UD$20,4,FALSE)&gt;2,HLOOKUP($A403,'Z-scores'!$C$2:$UD$20,4,FALSE)&lt;-2),"",'Total-corrected counts'!F403),"")</f>
        <v/>
      </c>
      <c r="G403" t="str">
        <f>IFERROR(IF(OR(HLOOKUP($A403,'Z-scores'!$C$2:$UD$20,5,FALSE)&gt;2,HLOOKUP($A403,'Z-scores'!$C$2:$UD$20,5,FALSE)&lt;-2),"",'Total-corrected counts'!G403),"")</f>
        <v/>
      </c>
      <c r="H403" t="str">
        <f>IFERROR(IF(OR(HLOOKUP($A403,'Z-scores'!$C$2:$UD$20,6,FALSE)&gt;2,HLOOKUP($A403,'Z-scores'!$C$2:$UD$20,6,FALSE)&lt;-2),"",'Total-corrected counts'!H403),"")</f>
        <v/>
      </c>
      <c r="I403" t="str">
        <f>IFERROR(IF(OR(HLOOKUP($A403,'Z-scores'!$C$2:$UD$20,7,FALSE)&gt;2,HLOOKUP($A403,'Z-scores'!$C$2:$UD$20,7,FALSE)&lt;-2),"",'Total-corrected counts'!I403),"")</f>
        <v/>
      </c>
      <c r="J403" t="str">
        <f>IFERROR(IF(OR(HLOOKUP($A403,'Z-scores'!$C$2:$UD$20,8,FALSE)&gt;2,HLOOKUP($A403,'Z-scores'!$C$2:$UD$20,8,FALSE)&lt;-2),"",'Total-corrected counts'!J403),"")</f>
        <v/>
      </c>
      <c r="K403" t="str">
        <f>IFERROR(IF(OR(HLOOKUP($A403,'Z-scores'!$C$2:$UD$20,9,FALSE)&gt;2,HLOOKUP($A403,'Z-scores'!$C$2:$UD$20,9,FALSE)&lt;-2),"",'Total-corrected counts'!K403),"")</f>
        <v/>
      </c>
      <c r="L403" t="str">
        <f>IFERROR(IF(OR(HLOOKUP($A403,'Z-scores'!$C$2:$UD$20,10,FALSE)&gt;2,HLOOKUP($A403,'Z-scores'!$C$2:$UD$20,10,FALSE)&lt;-2),"",'Total-corrected counts'!L403),"")</f>
        <v/>
      </c>
      <c r="M403" t="str">
        <f>IFERROR(IF(OR(HLOOKUP($A403,'Z-scores'!$C$2:$UD$20,11,FALSE)&gt;2,HLOOKUP($A403,'Z-scores'!$C$2:$UD$20,11,FALSE)&lt;-2),"",'Total-corrected counts'!M403),"")</f>
        <v/>
      </c>
      <c r="N403" t="str">
        <f>IFERROR(IF(OR(HLOOKUP($A403,'Z-scores'!$C$2:$UD$20,12,FALSE)&gt;2,HLOOKUP($A403,'Z-scores'!$C$2:$UD$20,12,FALSE)&lt;-2),"",'Total-corrected counts'!N403),"")</f>
        <v/>
      </c>
      <c r="O403" t="str">
        <f>IFERROR(IF(OR(HLOOKUP($A403,'Z-scores'!$C$2:$UD$20,13,FALSE)&gt;2,HLOOKUP($A403,'Z-scores'!$C$2:$UD$20,13,FALSE)&lt;-2),"",'Total-corrected counts'!O403),"")</f>
        <v/>
      </c>
      <c r="P403" t="str">
        <f>IFERROR(IF(OR(HLOOKUP($A403,'Z-scores'!$C$2:$UD$20,14,FALSE)&gt;2,HLOOKUP($A403,'Z-scores'!$C$2:$UD$20,14,FALSE)&lt;-2),"",'Total-corrected counts'!P403),"")</f>
        <v/>
      </c>
      <c r="Q403" t="str">
        <f>IFERROR(IF(OR(HLOOKUP($A403,'Z-scores'!$C$2:$UD$20,15,FALSE)&gt;2,HLOOKUP($A403,'Z-scores'!$C$2:$UD$20,15,FALSE)&lt;-2),"",'Total-corrected counts'!Q403),"")</f>
        <v/>
      </c>
      <c r="R403" t="str">
        <f>IFERROR(IF(OR(HLOOKUP($A403,'Z-scores'!$C$2:$UD$20,16,FALSE)&gt;2,HLOOKUP($A403,'Z-scores'!$C$2:$UD$20,16,FALSE)&lt;-2),"",'Total-corrected counts'!R403),"")</f>
        <v/>
      </c>
      <c r="S403" t="str">
        <f>IFERROR(IF(OR(HLOOKUP($A403,'Z-scores'!$C$2:$UD$20,17,FALSE)&gt;2,HLOOKUP($A403,'Z-scores'!$C$2:$UD$20,17,FALSE)&lt;-2),"",'Total-corrected counts'!S403),"")</f>
        <v/>
      </c>
      <c r="T403" t="str">
        <f>IFERROR(IF(OR(HLOOKUP($A403,'Z-scores'!$C$2:$UD$20,18,FALSE)&gt;2,HLOOKUP($A403,'Z-scores'!$C$2:$UD$20,18,FALSE)&lt;-2),"",'Total-corrected counts'!T403),"")</f>
        <v/>
      </c>
      <c r="U403" t="str">
        <f>IFERROR(IF(OR(HLOOKUP($A403,'Z-scores'!$C$2:$UD$20,19,FALSE)&gt;2,HLOOKUP($A403,'Z-scores'!$C$2:$UD$20,19,FALSE)&lt;-2),"",'Total-corrected counts'!U403),"")</f>
        <v/>
      </c>
      <c r="V403">
        <f t="shared" si="24"/>
        <v>1</v>
      </c>
      <c r="W403" t="str">
        <f t="shared" si="25"/>
        <v/>
      </c>
      <c r="X403" t="str">
        <f t="shared" si="26"/>
        <v/>
      </c>
      <c r="Y403" t="str">
        <f t="shared" si="27"/>
        <v/>
      </c>
    </row>
    <row r="404" spans="1:25" x14ac:dyDescent="0.25">
      <c r="A404">
        <v>411</v>
      </c>
      <c r="B404" t="s">
        <v>799</v>
      </c>
      <c r="C404">
        <v>50900</v>
      </c>
      <c r="D404">
        <v>403</v>
      </c>
      <c r="E404" t="str">
        <f>IFERROR(IF(OR(HLOOKUP($A404,'Z-scores'!$C$2:$UD$20,3,FALSE)&gt;2,HLOOKUP(A404,'Z-scores'!$C$2:$UD$20,3,FALSE)&lt;-2),"",'Total-corrected counts'!E404),"")</f>
        <v/>
      </c>
      <c r="F404" t="str">
        <f>IFERROR(IF(OR(HLOOKUP($A404,'Z-scores'!$C$2:$UD$20,4,FALSE)&gt;2,HLOOKUP($A404,'Z-scores'!$C$2:$UD$20,4,FALSE)&lt;-2),"",'Total-corrected counts'!F404),"")</f>
        <v/>
      </c>
      <c r="G404" t="str">
        <f>IFERROR(IF(OR(HLOOKUP($A404,'Z-scores'!$C$2:$UD$20,5,FALSE)&gt;2,HLOOKUP($A404,'Z-scores'!$C$2:$UD$20,5,FALSE)&lt;-2),"",'Total-corrected counts'!G404),"")</f>
        <v/>
      </c>
      <c r="H404" t="str">
        <f>IFERROR(IF(OR(HLOOKUP($A404,'Z-scores'!$C$2:$UD$20,6,FALSE)&gt;2,HLOOKUP($A404,'Z-scores'!$C$2:$UD$20,6,FALSE)&lt;-2),"",'Total-corrected counts'!H404),"")</f>
        <v/>
      </c>
      <c r="I404" t="str">
        <f>IFERROR(IF(OR(HLOOKUP($A404,'Z-scores'!$C$2:$UD$20,7,FALSE)&gt;2,HLOOKUP($A404,'Z-scores'!$C$2:$UD$20,7,FALSE)&lt;-2),"",'Total-corrected counts'!I404),"")</f>
        <v/>
      </c>
      <c r="J404" t="str">
        <f>IFERROR(IF(OR(HLOOKUP($A404,'Z-scores'!$C$2:$UD$20,8,FALSE)&gt;2,HLOOKUP($A404,'Z-scores'!$C$2:$UD$20,8,FALSE)&lt;-2),"",'Total-corrected counts'!J404),"")</f>
        <v/>
      </c>
      <c r="K404" t="str">
        <f>IFERROR(IF(OR(HLOOKUP($A404,'Z-scores'!$C$2:$UD$20,9,FALSE)&gt;2,HLOOKUP($A404,'Z-scores'!$C$2:$UD$20,9,FALSE)&lt;-2),"",'Total-corrected counts'!K404),"")</f>
        <v/>
      </c>
      <c r="L404" t="str">
        <f>IFERROR(IF(OR(HLOOKUP($A404,'Z-scores'!$C$2:$UD$20,10,FALSE)&gt;2,HLOOKUP($A404,'Z-scores'!$C$2:$UD$20,10,FALSE)&lt;-2),"",'Total-corrected counts'!L404),"")</f>
        <v/>
      </c>
      <c r="M404" t="str">
        <f>IFERROR(IF(OR(HLOOKUP($A404,'Z-scores'!$C$2:$UD$20,11,FALSE)&gt;2,HLOOKUP($A404,'Z-scores'!$C$2:$UD$20,11,FALSE)&lt;-2),"",'Total-corrected counts'!M404),"")</f>
        <v/>
      </c>
      <c r="N404" t="str">
        <f>IFERROR(IF(OR(HLOOKUP($A404,'Z-scores'!$C$2:$UD$20,12,FALSE)&gt;2,HLOOKUP($A404,'Z-scores'!$C$2:$UD$20,12,FALSE)&lt;-2),"",'Total-corrected counts'!N404),"")</f>
        <v/>
      </c>
      <c r="O404" t="str">
        <f>IFERROR(IF(OR(HLOOKUP($A404,'Z-scores'!$C$2:$UD$20,13,FALSE)&gt;2,HLOOKUP($A404,'Z-scores'!$C$2:$UD$20,13,FALSE)&lt;-2),"",'Total-corrected counts'!O404),"")</f>
        <v/>
      </c>
      <c r="P404" t="str">
        <f>IFERROR(IF(OR(HLOOKUP($A404,'Z-scores'!$C$2:$UD$20,14,FALSE)&gt;2,HLOOKUP($A404,'Z-scores'!$C$2:$UD$20,14,FALSE)&lt;-2),"",'Total-corrected counts'!P404),"")</f>
        <v/>
      </c>
      <c r="Q404" t="str">
        <f>IFERROR(IF(OR(HLOOKUP($A404,'Z-scores'!$C$2:$UD$20,15,FALSE)&gt;2,HLOOKUP($A404,'Z-scores'!$C$2:$UD$20,15,FALSE)&lt;-2),"",'Total-corrected counts'!Q404),"")</f>
        <v/>
      </c>
      <c r="R404" t="str">
        <f>IFERROR(IF(OR(HLOOKUP($A404,'Z-scores'!$C$2:$UD$20,16,FALSE)&gt;2,HLOOKUP($A404,'Z-scores'!$C$2:$UD$20,16,FALSE)&lt;-2),"",'Total-corrected counts'!R404),"")</f>
        <v/>
      </c>
      <c r="S404" t="str">
        <f>IFERROR(IF(OR(HLOOKUP($A404,'Z-scores'!$C$2:$UD$20,17,FALSE)&gt;2,HLOOKUP($A404,'Z-scores'!$C$2:$UD$20,17,FALSE)&lt;-2),"",'Total-corrected counts'!S404),"")</f>
        <v/>
      </c>
      <c r="T404" t="str">
        <f>IFERROR(IF(OR(HLOOKUP($A404,'Z-scores'!$C$2:$UD$20,18,FALSE)&gt;2,HLOOKUP($A404,'Z-scores'!$C$2:$UD$20,18,FALSE)&lt;-2),"",'Total-corrected counts'!T404),"")</f>
        <v/>
      </c>
      <c r="U404" t="str">
        <f>IFERROR(IF(OR(HLOOKUP($A404,'Z-scores'!$C$2:$UD$20,19,FALSE)&gt;2,HLOOKUP($A404,'Z-scores'!$C$2:$UD$20,19,FALSE)&lt;-2),"",'Total-corrected counts'!U404),"")</f>
        <v/>
      </c>
      <c r="V404">
        <f t="shared" si="24"/>
        <v>1</v>
      </c>
      <c r="W404" t="str">
        <f t="shared" si="25"/>
        <v/>
      </c>
      <c r="X404" t="str">
        <f t="shared" si="26"/>
        <v/>
      </c>
      <c r="Y404" t="str">
        <f t="shared" si="27"/>
        <v/>
      </c>
    </row>
    <row r="405" spans="1:25" x14ac:dyDescent="0.25">
      <c r="A405">
        <v>412</v>
      </c>
      <c r="B405" t="s">
        <v>208</v>
      </c>
      <c r="C405">
        <v>21600</v>
      </c>
      <c r="D405">
        <v>723</v>
      </c>
      <c r="E405" t="str">
        <f>IFERROR(IF(OR(HLOOKUP($A405,'Z-scores'!$C$2:$UD$20,3,FALSE)&gt;2,HLOOKUP(A405,'Z-scores'!$C$2:$UD$20,3,FALSE)&lt;-2),"",'Total-corrected counts'!E405),"")</f>
        <v/>
      </c>
      <c r="F405">
        <f>IFERROR(IF(OR(HLOOKUP($A405,'Z-scores'!$C$2:$UD$20,4,FALSE)&gt;2,HLOOKUP($A405,'Z-scores'!$C$2:$UD$20,4,FALSE)&lt;-2),"",'Total-corrected counts'!F405),"")</f>
        <v>64.713371198325277</v>
      </c>
      <c r="G405">
        <f>IFERROR(IF(OR(HLOOKUP($A405,'Z-scores'!$C$2:$UD$20,5,FALSE)&gt;2,HLOOKUP($A405,'Z-scores'!$C$2:$UD$20,5,FALSE)&lt;-2),"",'Total-corrected counts'!G405),"")</f>
        <v>12.389651518387049</v>
      </c>
      <c r="H405">
        <f>IFERROR(IF(OR(HLOOKUP($A405,'Z-scores'!$C$2:$UD$20,6,FALSE)&gt;2,HLOOKUP($A405,'Z-scores'!$C$2:$UD$20,6,FALSE)&lt;-2),"",'Total-corrected counts'!H405),"")</f>
        <v>37.016587312168568</v>
      </c>
      <c r="I405">
        <f>IFERROR(IF(OR(HLOOKUP($A405,'Z-scores'!$C$2:$UD$20,7,FALSE)&gt;2,HLOOKUP($A405,'Z-scores'!$C$2:$UD$20,7,FALSE)&lt;-2),"",'Total-corrected counts'!I405),"")</f>
        <v>5.2395186538562184</v>
      </c>
      <c r="J405">
        <f>IFERROR(IF(OR(HLOOKUP($A405,'Z-scores'!$C$2:$UD$20,8,FALSE)&gt;2,HLOOKUP($A405,'Z-scores'!$C$2:$UD$20,8,FALSE)&lt;-2),"",'Total-corrected counts'!J405),"")</f>
        <v>16.902652947313818</v>
      </c>
      <c r="K405">
        <f>IFERROR(IF(OR(HLOOKUP($A405,'Z-scores'!$C$2:$UD$20,9,FALSE)&gt;2,HLOOKUP($A405,'Z-scores'!$C$2:$UD$20,9,FALSE)&lt;-2),"",'Total-corrected counts'!K405),"")</f>
        <v>36.693238196109036</v>
      </c>
      <c r="L405">
        <f>IFERROR(IF(OR(HLOOKUP($A405,'Z-scores'!$C$2:$UD$20,10,FALSE)&gt;2,HLOOKUP($A405,'Z-scores'!$C$2:$UD$20,10,FALSE)&lt;-2),"",'Total-corrected counts'!L405),"")</f>
        <v>7.104214549925298</v>
      </c>
      <c r="M405">
        <f>IFERROR(IF(OR(HLOOKUP($A405,'Z-scores'!$C$2:$UD$20,11,FALSE)&gt;2,HLOOKUP($A405,'Z-scores'!$C$2:$UD$20,11,FALSE)&lt;-2),"",'Total-corrected counts'!M405),"")</f>
        <v>14.827402218857618</v>
      </c>
      <c r="N405">
        <f>IFERROR(IF(OR(HLOOKUP($A405,'Z-scores'!$C$2:$UD$20,12,FALSE)&gt;2,HLOOKUP($A405,'Z-scores'!$C$2:$UD$20,12,FALSE)&lt;-2),"",'Total-corrected counts'!N405),"")</f>
        <v>14.635170045646701</v>
      </c>
      <c r="O405">
        <f>IFERROR(IF(OR(HLOOKUP($A405,'Z-scores'!$C$2:$UD$20,13,FALSE)&gt;2,HLOOKUP($A405,'Z-scores'!$C$2:$UD$20,13,FALSE)&lt;-2),"",'Total-corrected counts'!O405),"")</f>
        <v>6.9056799217356275</v>
      </c>
      <c r="P405">
        <f>IFERROR(IF(OR(HLOOKUP($A405,'Z-scores'!$C$2:$UD$20,14,FALSE)&gt;2,HLOOKUP($A405,'Z-scores'!$C$2:$UD$20,14,FALSE)&lt;-2),"",'Total-corrected counts'!P405),"")</f>
        <v>20.659452810843774</v>
      </c>
      <c r="Q405">
        <f>IFERROR(IF(OR(HLOOKUP($A405,'Z-scores'!$C$2:$UD$20,15,FALSE)&gt;2,HLOOKUP($A405,'Z-scores'!$C$2:$UD$20,15,FALSE)&lt;-2),"",'Total-corrected counts'!Q405),"")</f>
        <v>3.8126701562512189</v>
      </c>
      <c r="R405">
        <f>IFERROR(IF(OR(HLOOKUP($A405,'Z-scores'!$C$2:$UD$20,16,FALSE)&gt;2,HLOOKUP($A405,'Z-scores'!$C$2:$UD$20,16,FALSE)&lt;-2),"",'Total-corrected counts'!R405),"")</f>
        <v>52.891926167679429</v>
      </c>
      <c r="S405">
        <f>IFERROR(IF(OR(HLOOKUP($A405,'Z-scores'!$C$2:$UD$20,17,FALSE)&gt;2,HLOOKUP($A405,'Z-scores'!$C$2:$UD$20,17,FALSE)&lt;-2),"",'Total-corrected counts'!S405),"")</f>
        <v>27.478940231405034</v>
      </c>
      <c r="T405">
        <f>IFERROR(IF(OR(HLOOKUP($A405,'Z-scores'!$C$2:$UD$20,18,FALSE)&gt;2,HLOOKUP($A405,'Z-scores'!$C$2:$UD$20,18,FALSE)&lt;-2),"",'Total-corrected counts'!T405),"")</f>
        <v>16.846992197634719</v>
      </c>
      <c r="U405">
        <f>IFERROR(IF(OR(HLOOKUP($A405,'Z-scores'!$C$2:$UD$20,19,FALSE)&gt;2,HLOOKUP($A405,'Z-scores'!$C$2:$UD$20,19,FALSE)&lt;-2),"",'Total-corrected counts'!U405),"")</f>
        <v>10.931119626111446</v>
      </c>
      <c r="V405">
        <f t="shared" si="24"/>
        <v>1</v>
      </c>
      <c r="W405">
        <f t="shared" si="25"/>
        <v>0.58250003842518594</v>
      </c>
      <c r="X405">
        <f t="shared" si="26"/>
        <v>24.360829574367862</v>
      </c>
      <c r="Y405">
        <f t="shared" si="27"/>
        <v>19.270243894663491</v>
      </c>
    </row>
    <row r="406" spans="1:25" x14ac:dyDescent="0.25">
      <c r="A406">
        <v>413</v>
      </c>
      <c r="B406" t="s">
        <v>209</v>
      </c>
      <c r="C406">
        <v>100600</v>
      </c>
      <c r="D406">
        <v>933</v>
      </c>
      <c r="E406" t="str">
        <f>IFERROR(IF(OR(HLOOKUP($A406,'Z-scores'!$C$2:$UD$20,3,FALSE)&gt;2,HLOOKUP(A406,'Z-scores'!$C$2:$UD$20,3,FALSE)&lt;-2),"",'Total-corrected counts'!E406),"")</f>
        <v/>
      </c>
      <c r="F406">
        <f>IFERROR(IF(OR(HLOOKUP($A406,'Z-scores'!$C$2:$UD$20,4,FALSE)&gt;2,HLOOKUP($A406,'Z-scores'!$C$2:$UD$20,4,FALSE)&lt;-2),"",'Total-corrected counts'!F406),"")</f>
        <v>12.731037152972599</v>
      </c>
      <c r="G406">
        <f>IFERROR(IF(OR(HLOOKUP($A406,'Z-scores'!$C$2:$UD$20,5,FALSE)&gt;2,HLOOKUP($A406,'Z-scores'!$C$2:$UD$20,5,FALSE)&lt;-2),"",'Total-corrected counts'!G406),"")</f>
        <v>5.4494320906076368</v>
      </c>
      <c r="H406">
        <f>IFERROR(IF(OR(HLOOKUP($A406,'Z-scores'!$C$2:$UD$20,6,FALSE)&gt;2,HLOOKUP($A406,'Z-scores'!$C$2:$UD$20,6,FALSE)&lt;-2),"",'Total-corrected counts'!H406),"")</f>
        <v>9.7375333397086834</v>
      </c>
      <c r="I406">
        <f>IFERROR(IF(OR(HLOOKUP($A406,'Z-scores'!$C$2:$UD$20,7,FALSE)&gt;2,HLOOKUP($A406,'Z-scores'!$C$2:$UD$20,7,FALSE)&lt;-2),"",'Total-corrected counts'!I406),"")</f>
        <v>12.338419955731917</v>
      </c>
      <c r="J406">
        <f>IFERROR(IF(OR(HLOOKUP($A406,'Z-scores'!$C$2:$UD$20,8,FALSE)&gt;2,HLOOKUP($A406,'Z-scores'!$C$2:$UD$20,8,FALSE)&lt;-2),"",'Total-corrected counts'!J406),"")</f>
        <v>8.8704412637740848</v>
      </c>
      <c r="K406">
        <f>IFERROR(IF(OR(HLOOKUP($A406,'Z-scores'!$C$2:$UD$20,9,FALSE)&gt;2,HLOOKUP($A406,'Z-scores'!$C$2:$UD$20,9,FALSE)&lt;-2),"",'Total-corrected counts'!K406),"")</f>
        <v>0</v>
      </c>
      <c r="L406">
        <f>IFERROR(IF(OR(HLOOKUP($A406,'Z-scores'!$C$2:$UD$20,10,FALSE)&gt;2,HLOOKUP($A406,'Z-scores'!$C$2:$UD$20,10,FALSE)&lt;-2),"",'Total-corrected counts'!L406),"")</f>
        <v>6.7867077543979093</v>
      </c>
      <c r="M406">
        <f>IFERROR(IF(OR(HLOOKUP($A406,'Z-scores'!$C$2:$UD$20,11,FALSE)&gt;2,HLOOKUP($A406,'Z-scores'!$C$2:$UD$20,11,FALSE)&lt;-2),"",'Total-corrected counts'!M406),"")</f>
        <v>10.238187610410696</v>
      </c>
      <c r="N406">
        <f>IFERROR(IF(OR(HLOOKUP($A406,'Z-scores'!$C$2:$UD$20,12,FALSE)&gt;2,HLOOKUP($A406,'Z-scores'!$C$2:$UD$20,12,FALSE)&lt;-2),"",'Total-corrected counts'!N406),"")</f>
        <v>4.243007971906338</v>
      </c>
      <c r="O406">
        <f>IFERROR(IF(OR(HLOOKUP($A406,'Z-scores'!$C$2:$UD$20,13,FALSE)&gt;2,HLOOKUP($A406,'Z-scores'!$C$2:$UD$20,13,FALSE)&lt;-2),"",'Total-corrected counts'!O406),"")</f>
        <v>5.620119624414472</v>
      </c>
      <c r="P406">
        <f>IFERROR(IF(OR(HLOOKUP($A406,'Z-scores'!$C$2:$UD$20,14,FALSE)&gt;2,HLOOKUP($A406,'Z-scores'!$C$2:$UD$20,14,FALSE)&lt;-2),"",'Total-corrected counts'!P406),"")</f>
        <v>10.504951387888706</v>
      </c>
      <c r="Q406">
        <f>IFERROR(IF(OR(HLOOKUP($A406,'Z-scores'!$C$2:$UD$20,15,FALSE)&gt;2,HLOOKUP($A406,'Z-scores'!$C$2:$UD$20,15,FALSE)&lt;-2),"",'Total-corrected counts'!Q406),"")</f>
        <v>11.525770139869413</v>
      </c>
      <c r="R406">
        <f>IFERROR(IF(OR(HLOOKUP($A406,'Z-scores'!$C$2:$UD$20,16,FALSE)&gt;2,HLOOKUP($A406,'Z-scores'!$C$2:$UD$20,16,FALSE)&lt;-2),"",'Total-corrected counts'!R406),"")</f>
        <v>8.9555647715729947</v>
      </c>
      <c r="S406">
        <f>IFERROR(IF(OR(HLOOKUP($A406,'Z-scores'!$C$2:$UD$20,17,FALSE)&gt;2,HLOOKUP($A406,'Z-scores'!$C$2:$UD$20,17,FALSE)&lt;-2),"",'Total-corrected counts'!S406),"")</f>
        <v>7.7735761381612019</v>
      </c>
      <c r="T406">
        <f>IFERROR(IF(OR(HLOOKUP($A406,'Z-scores'!$C$2:$UD$20,18,FALSE)&gt;2,HLOOKUP($A406,'Z-scores'!$C$2:$UD$20,18,FALSE)&lt;-2),"",'Total-corrected counts'!T406),"")</f>
        <v>1.1254237521112433</v>
      </c>
      <c r="U406">
        <f>IFERROR(IF(OR(HLOOKUP($A406,'Z-scores'!$C$2:$UD$20,19,FALSE)&gt;2,HLOOKUP($A406,'Z-scores'!$C$2:$UD$20,19,FALSE)&lt;-2),"",'Total-corrected counts'!U406),"")</f>
        <v>11.100358873994871</v>
      </c>
      <c r="V406">
        <f t="shared" si="24"/>
        <v>1</v>
      </c>
      <c r="W406">
        <f t="shared" si="25"/>
        <v>0.74100317460734955</v>
      </c>
      <c r="X406">
        <f t="shared" si="26"/>
        <v>8.2689698959504394</v>
      </c>
      <c r="Y406">
        <f t="shared" si="27"/>
        <v>7.6060965824899061</v>
      </c>
    </row>
    <row r="407" spans="1:25" x14ac:dyDescent="0.25">
      <c r="A407">
        <v>414</v>
      </c>
      <c r="B407" t="s">
        <v>210</v>
      </c>
      <c r="C407">
        <v>64600</v>
      </c>
      <c r="D407">
        <v>406</v>
      </c>
      <c r="E407">
        <f>IFERROR(IF(OR(HLOOKUP($A407,'Z-scores'!$C$2:$UD$20,3,FALSE)&gt;2,HLOOKUP(A407,'Z-scores'!$C$2:$UD$20,3,FALSE)&lt;-2),"",'Total-corrected counts'!E407),"")</f>
        <v>7.658060500919342E-2</v>
      </c>
      <c r="F407">
        <f>IFERROR(IF(OR(HLOOKUP($A407,'Z-scores'!$C$2:$UD$20,4,FALSE)&gt;2,HLOOKUP($A407,'Z-scores'!$C$2:$UD$20,4,FALSE)&lt;-2),"",'Total-corrected counts'!F407),"")</f>
        <v>0</v>
      </c>
      <c r="G407" t="str">
        <f>IFERROR(IF(OR(HLOOKUP($A407,'Z-scores'!$C$2:$UD$20,5,FALSE)&gt;2,HLOOKUP($A407,'Z-scores'!$C$2:$UD$20,5,FALSE)&lt;-2),"",'Total-corrected counts'!G407),"")</f>
        <v/>
      </c>
      <c r="H407">
        <f>IFERROR(IF(OR(HLOOKUP($A407,'Z-scores'!$C$2:$UD$20,6,FALSE)&gt;2,HLOOKUP($A407,'Z-scores'!$C$2:$UD$20,6,FALSE)&lt;-2),"",'Total-corrected counts'!H407),"")</f>
        <v>0</v>
      </c>
      <c r="I407">
        <f>IFERROR(IF(OR(HLOOKUP($A407,'Z-scores'!$C$2:$UD$20,7,FALSE)&gt;2,HLOOKUP($A407,'Z-scores'!$C$2:$UD$20,7,FALSE)&lt;-2),"",'Total-corrected counts'!I407),"")</f>
        <v>0.17239309319385909</v>
      </c>
      <c r="J407">
        <f>IFERROR(IF(OR(HLOOKUP($A407,'Z-scores'!$C$2:$UD$20,8,FALSE)&gt;2,HLOOKUP($A407,'Z-scores'!$C$2:$UD$20,8,FALSE)&lt;-2),"",'Total-corrected counts'!J407),"")</f>
        <v>0.15285362933685195</v>
      </c>
      <c r="K407">
        <f>IFERROR(IF(OR(HLOOKUP($A407,'Z-scores'!$C$2:$UD$20,9,FALSE)&gt;2,HLOOKUP($A407,'Z-scores'!$C$2:$UD$20,9,FALSE)&lt;-2),"",'Total-corrected counts'!K407),"")</f>
        <v>0.44149618150398573</v>
      </c>
      <c r="L407">
        <f>IFERROR(IF(OR(HLOOKUP($A407,'Z-scores'!$C$2:$UD$20,10,FALSE)&gt;2,HLOOKUP($A407,'Z-scores'!$C$2:$UD$20,10,FALSE)&lt;-2),"",'Total-corrected counts'!L407),"")</f>
        <v>0.45421111026834615</v>
      </c>
      <c r="M407">
        <f>IFERROR(IF(OR(HLOOKUP($A407,'Z-scores'!$C$2:$UD$20,11,FALSE)&gt;2,HLOOKUP($A407,'Z-scores'!$C$2:$UD$20,11,FALSE)&lt;-2),"",'Total-corrected counts'!M407),"")</f>
        <v>0</v>
      </c>
      <c r="N407">
        <f>IFERROR(IF(OR(HLOOKUP($A407,'Z-scores'!$C$2:$UD$20,12,FALSE)&gt;2,HLOOKUP($A407,'Z-scores'!$C$2:$UD$20,12,FALSE)&lt;-2),"",'Total-corrected counts'!N407),"")</f>
        <v>0</v>
      </c>
      <c r="O407">
        <f>IFERROR(IF(OR(HLOOKUP($A407,'Z-scores'!$C$2:$UD$20,13,FALSE)&gt;2,HLOOKUP($A407,'Z-scores'!$C$2:$UD$20,13,FALSE)&lt;-2),"",'Total-corrected counts'!O407),"")</f>
        <v>0.2995153572292743</v>
      </c>
      <c r="P407">
        <f>IFERROR(IF(OR(HLOOKUP($A407,'Z-scores'!$C$2:$UD$20,14,FALSE)&gt;2,HLOOKUP($A407,'Z-scores'!$C$2:$UD$20,14,FALSE)&lt;-2),"",'Total-corrected counts'!P407),"")</f>
        <v>0</v>
      </c>
      <c r="Q407">
        <f>IFERROR(IF(OR(HLOOKUP($A407,'Z-scores'!$C$2:$UD$20,15,FALSE)&gt;2,HLOOKUP($A407,'Z-scores'!$C$2:$UD$20,15,FALSE)&lt;-2),"",'Total-corrected counts'!Q407),"")</f>
        <v>0</v>
      </c>
      <c r="R407">
        <f>IFERROR(IF(OR(HLOOKUP($A407,'Z-scores'!$C$2:$UD$20,16,FALSE)&gt;2,HLOOKUP($A407,'Z-scores'!$C$2:$UD$20,16,FALSE)&lt;-2),"",'Total-corrected counts'!R407),"")</f>
        <v>0</v>
      </c>
      <c r="S407">
        <f>IFERROR(IF(OR(HLOOKUP($A407,'Z-scores'!$C$2:$UD$20,17,FALSE)&gt;2,HLOOKUP($A407,'Z-scores'!$C$2:$UD$20,17,FALSE)&lt;-2),"",'Total-corrected counts'!S407),"")</f>
        <v>0</v>
      </c>
      <c r="T407" t="str">
        <f>IFERROR(IF(OR(HLOOKUP($A407,'Z-scores'!$C$2:$UD$20,18,FALSE)&gt;2,HLOOKUP($A407,'Z-scores'!$C$2:$UD$20,18,FALSE)&lt;-2),"",'Total-corrected counts'!T407),"")</f>
        <v/>
      </c>
      <c r="U407">
        <f>IFERROR(IF(OR(HLOOKUP($A407,'Z-scores'!$C$2:$UD$20,19,FALSE)&gt;2,HLOOKUP($A407,'Z-scores'!$C$2:$UD$20,19,FALSE)&lt;-2),"",'Total-corrected counts'!U407),"")</f>
        <v>0.22999179840567949</v>
      </c>
      <c r="V407">
        <f t="shared" si="24"/>
        <v>1</v>
      </c>
      <c r="W407">
        <f t="shared" si="25"/>
        <v>0.32822957798110275</v>
      </c>
      <c r="X407">
        <f t="shared" si="26"/>
        <v>0.16219182741402954</v>
      </c>
      <c r="Y407">
        <f t="shared" si="27"/>
        <v>7.564387937642196E-2</v>
      </c>
    </row>
    <row r="408" spans="1:25" x14ac:dyDescent="0.25">
      <c r="A408">
        <v>415</v>
      </c>
      <c r="B408" t="s">
        <v>800</v>
      </c>
      <c r="C408">
        <v>38100</v>
      </c>
      <c r="D408">
        <v>382</v>
      </c>
      <c r="E408" t="str">
        <f>IFERROR(IF(OR(HLOOKUP($A408,'Z-scores'!$C$2:$UD$20,3,FALSE)&gt;2,HLOOKUP(A408,'Z-scores'!$C$2:$UD$20,3,FALSE)&lt;-2),"",'Total-corrected counts'!E408),"")</f>
        <v/>
      </c>
      <c r="F408" t="str">
        <f>IFERROR(IF(OR(HLOOKUP($A408,'Z-scores'!$C$2:$UD$20,4,FALSE)&gt;2,HLOOKUP($A408,'Z-scores'!$C$2:$UD$20,4,FALSE)&lt;-2),"",'Total-corrected counts'!F408),"")</f>
        <v/>
      </c>
      <c r="G408" t="str">
        <f>IFERROR(IF(OR(HLOOKUP($A408,'Z-scores'!$C$2:$UD$20,5,FALSE)&gt;2,HLOOKUP($A408,'Z-scores'!$C$2:$UD$20,5,FALSE)&lt;-2),"",'Total-corrected counts'!G408),"")</f>
        <v/>
      </c>
      <c r="H408" t="str">
        <f>IFERROR(IF(OR(HLOOKUP($A408,'Z-scores'!$C$2:$UD$20,6,FALSE)&gt;2,HLOOKUP($A408,'Z-scores'!$C$2:$UD$20,6,FALSE)&lt;-2),"",'Total-corrected counts'!H408),"")</f>
        <v/>
      </c>
      <c r="I408" t="str">
        <f>IFERROR(IF(OR(HLOOKUP($A408,'Z-scores'!$C$2:$UD$20,7,FALSE)&gt;2,HLOOKUP($A408,'Z-scores'!$C$2:$UD$20,7,FALSE)&lt;-2),"",'Total-corrected counts'!I408),"")</f>
        <v/>
      </c>
      <c r="J408" t="str">
        <f>IFERROR(IF(OR(HLOOKUP($A408,'Z-scores'!$C$2:$UD$20,8,FALSE)&gt;2,HLOOKUP($A408,'Z-scores'!$C$2:$UD$20,8,FALSE)&lt;-2),"",'Total-corrected counts'!J408),"")</f>
        <v/>
      </c>
      <c r="K408" t="str">
        <f>IFERROR(IF(OR(HLOOKUP($A408,'Z-scores'!$C$2:$UD$20,9,FALSE)&gt;2,HLOOKUP($A408,'Z-scores'!$C$2:$UD$20,9,FALSE)&lt;-2),"",'Total-corrected counts'!K408),"")</f>
        <v/>
      </c>
      <c r="L408" t="str">
        <f>IFERROR(IF(OR(HLOOKUP($A408,'Z-scores'!$C$2:$UD$20,10,FALSE)&gt;2,HLOOKUP($A408,'Z-scores'!$C$2:$UD$20,10,FALSE)&lt;-2),"",'Total-corrected counts'!L408),"")</f>
        <v/>
      </c>
      <c r="M408" t="str">
        <f>IFERROR(IF(OR(HLOOKUP($A408,'Z-scores'!$C$2:$UD$20,11,FALSE)&gt;2,HLOOKUP($A408,'Z-scores'!$C$2:$UD$20,11,FALSE)&lt;-2),"",'Total-corrected counts'!M408),"")</f>
        <v/>
      </c>
      <c r="N408" t="str">
        <f>IFERROR(IF(OR(HLOOKUP($A408,'Z-scores'!$C$2:$UD$20,12,FALSE)&gt;2,HLOOKUP($A408,'Z-scores'!$C$2:$UD$20,12,FALSE)&lt;-2),"",'Total-corrected counts'!N408),"")</f>
        <v/>
      </c>
      <c r="O408" t="str">
        <f>IFERROR(IF(OR(HLOOKUP($A408,'Z-scores'!$C$2:$UD$20,13,FALSE)&gt;2,HLOOKUP($A408,'Z-scores'!$C$2:$UD$20,13,FALSE)&lt;-2),"",'Total-corrected counts'!O408),"")</f>
        <v/>
      </c>
      <c r="P408" t="str">
        <f>IFERROR(IF(OR(HLOOKUP($A408,'Z-scores'!$C$2:$UD$20,14,FALSE)&gt;2,HLOOKUP($A408,'Z-scores'!$C$2:$UD$20,14,FALSE)&lt;-2),"",'Total-corrected counts'!P408),"")</f>
        <v/>
      </c>
      <c r="Q408" t="str">
        <f>IFERROR(IF(OR(HLOOKUP($A408,'Z-scores'!$C$2:$UD$20,15,FALSE)&gt;2,HLOOKUP($A408,'Z-scores'!$C$2:$UD$20,15,FALSE)&lt;-2),"",'Total-corrected counts'!Q408),"")</f>
        <v/>
      </c>
      <c r="R408" t="str">
        <f>IFERROR(IF(OR(HLOOKUP($A408,'Z-scores'!$C$2:$UD$20,16,FALSE)&gt;2,HLOOKUP($A408,'Z-scores'!$C$2:$UD$20,16,FALSE)&lt;-2),"",'Total-corrected counts'!R408),"")</f>
        <v/>
      </c>
      <c r="S408" t="str">
        <f>IFERROR(IF(OR(HLOOKUP($A408,'Z-scores'!$C$2:$UD$20,17,FALSE)&gt;2,HLOOKUP($A408,'Z-scores'!$C$2:$UD$20,17,FALSE)&lt;-2),"",'Total-corrected counts'!S408),"")</f>
        <v/>
      </c>
      <c r="T408" t="str">
        <f>IFERROR(IF(OR(HLOOKUP($A408,'Z-scores'!$C$2:$UD$20,18,FALSE)&gt;2,HLOOKUP($A408,'Z-scores'!$C$2:$UD$20,18,FALSE)&lt;-2),"",'Total-corrected counts'!T408),"")</f>
        <v/>
      </c>
      <c r="U408" t="str">
        <f>IFERROR(IF(OR(HLOOKUP($A408,'Z-scores'!$C$2:$UD$20,19,FALSE)&gt;2,HLOOKUP($A408,'Z-scores'!$C$2:$UD$20,19,FALSE)&lt;-2),"",'Total-corrected counts'!U408),"")</f>
        <v/>
      </c>
      <c r="V408">
        <f t="shared" si="24"/>
        <v>1</v>
      </c>
      <c r="W408" t="str">
        <f t="shared" si="25"/>
        <v/>
      </c>
      <c r="X408" t="str">
        <f t="shared" si="26"/>
        <v/>
      </c>
      <c r="Y408" t="str">
        <f t="shared" si="27"/>
        <v/>
      </c>
    </row>
    <row r="409" spans="1:25" x14ac:dyDescent="0.25">
      <c r="A409">
        <v>416</v>
      </c>
      <c r="B409" t="s">
        <v>801</v>
      </c>
      <c r="C409">
        <v>36700</v>
      </c>
      <c r="D409">
        <v>788</v>
      </c>
      <c r="E409" t="str">
        <f>IFERROR(IF(OR(HLOOKUP($A409,'Z-scores'!$C$2:$UD$20,3,FALSE)&gt;2,HLOOKUP(A409,'Z-scores'!$C$2:$UD$20,3,FALSE)&lt;-2),"",'Total-corrected counts'!E409),"")</f>
        <v/>
      </c>
      <c r="F409" t="str">
        <f>IFERROR(IF(OR(HLOOKUP($A409,'Z-scores'!$C$2:$UD$20,4,FALSE)&gt;2,HLOOKUP($A409,'Z-scores'!$C$2:$UD$20,4,FALSE)&lt;-2),"",'Total-corrected counts'!F409),"")</f>
        <v/>
      </c>
      <c r="G409" t="str">
        <f>IFERROR(IF(OR(HLOOKUP($A409,'Z-scores'!$C$2:$UD$20,5,FALSE)&gt;2,HLOOKUP($A409,'Z-scores'!$C$2:$UD$20,5,FALSE)&lt;-2),"",'Total-corrected counts'!G409),"")</f>
        <v/>
      </c>
      <c r="H409" t="str">
        <f>IFERROR(IF(OR(HLOOKUP($A409,'Z-scores'!$C$2:$UD$20,6,FALSE)&gt;2,HLOOKUP($A409,'Z-scores'!$C$2:$UD$20,6,FALSE)&lt;-2),"",'Total-corrected counts'!H409),"")</f>
        <v/>
      </c>
      <c r="I409" t="str">
        <f>IFERROR(IF(OR(HLOOKUP($A409,'Z-scores'!$C$2:$UD$20,7,FALSE)&gt;2,HLOOKUP($A409,'Z-scores'!$C$2:$UD$20,7,FALSE)&lt;-2),"",'Total-corrected counts'!I409),"")</f>
        <v/>
      </c>
      <c r="J409" t="str">
        <f>IFERROR(IF(OR(HLOOKUP($A409,'Z-scores'!$C$2:$UD$20,8,FALSE)&gt;2,HLOOKUP($A409,'Z-scores'!$C$2:$UD$20,8,FALSE)&lt;-2),"",'Total-corrected counts'!J409),"")</f>
        <v/>
      </c>
      <c r="K409" t="str">
        <f>IFERROR(IF(OR(HLOOKUP($A409,'Z-scores'!$C$2:$UD$20,9,FALSE)&gt;2,HLOOKUP($A409,'Z-scores'!$C$2:$UD$20,9,FALSE)&lt;-2),"",'Total-corrected counts'!K409),"")</f>
        <v/>
      </c>
      <c r="L409" t="str">
        <f>IFERROR(IF(OR(HLOOKUP($A409,'Z-scores'!$C$2:$UD$20,10,FALSE)&gt;2,HLOOKUP($A409,'Z-scores'!$C$2:$UD$20,10,FALSE)&lt;-2),"",'Total-corrected counts'!L409),"")</f>
        <v/>
      </c>
      <c r="M409" t="str">
        <f>IFERROR(IF(OR(HLOOKUP($A409,'Z-scores'!$C$2:$UD$20,11,FALSE)&gt;2,HLOOKUP($A409,'Z-scores'!$C$2:$UD$20,11,FALSE)&lt;-2),"",'Total-corrected counts'!M409),"")</f>
        <v/>
      </c>
      <c r="N409" t="str">
        <f>IFERROR(IF(OR(HLOOKUP($A409,'Z-scores'!$C$2:$UD$20,12,FALSE)&gt;2,HLOOKUP($A409,'Z-scores'!$C$2:$UD$20,12,FALSE)&lt;-2),"",'Total-corrected counts'!N409),"")</f>
        <v/>
      </c>
      <c r="O409" t="str">
        <f>IFERROR(IF(OR(HLOOKUP($A409,'Z-scores'!$C$2:$UD$20,13,FALSE)&gt;2,HLOOKUP($A409,'Z-scores'!$C$2:$UD$20,13,FALSE)&lt;-2),"",'Total-corrected counts'!O409),"")</f>
        <v/>
      </c>
      <c r="P409" t="str">
        <f>IFERROR(IF(OR(HLOOKUP($A409,'Z-scores'!$C$2:$UD$20,14,FALSE)&gt;2,HLOOKUP($A409,'Z-scores'!$C$2:$UD$20,14,FALSE)&lt;-2),"",'Total-corrected counts'!P409),"")</f>
        <v/>
      </c>
      <c r="Q409" t="str">
        <f>IFERROR(IF(OR(HLOOKUP($A409,'Z-scores'!$C$2:$UD$20,15,FALSE)&gt;2,HLOOKUP($A409,'Z-scores'!$C$2:$UD$20,15,FALSE)&lt;-2),"",'Total-corrected counts'!Q409),"")</f>
        <v/>
      </c>
      <c r="R409" t="str">
        <f>IFERROR(IF(OR(HLOOKUP($A409,'Z-scores'!$C$2:$UD$20,16,FALSE)&gt;2,HLOOKUP($A409,'Z-scores'!$C$2:$UD$20,16,FALSE)&lt;-2),"",'Total-corrected counts'!R409),"")</f>
        <v/>
      </c>
      <c r="S409" t="str">
        <f>IFERROR(IF(OR(HLOOKUP($A409,'Z-scores'!$C$2:$UD$20,17,FALSE)&gt;2,HLOOKUP($A409,'Z-scores'!$C$2:$UD$20,17,FALSE)&lt;-2),"",'Total-corrected counts'!S409),"")</f>
        <v/>
      </c>
      <c r="T409" t="str">
        <f>IFERROR(IF(OR(HLOOKUP($A409,'Z-scores'!$C$2:$UD$20,18,FALSE)&gt;2,HLOOKUP($A409,'Z-scores'!$C$2:$UD$20,18,FALSE)&lt;-2),"",'Total-corrected counts'!T409),"")</f>
        <v/>
      </c>
      <c r="U409" t="str">
        <f>IFERROR(IF(OR(HLOOKUP($A409,'Z-scores'!$C$2:$UD$20,19,FALSE)&gt;2,HLOOKUP($A409,'Z-scores'!$C$2:$UD$20,19,FALSE)&lt;-2),"",'Total-corrected counts'!U409),"")</f>
        <v/>
      </c>
      <c r="V409">
        <f t="shared" si="24"/>
        <v>1</v>
      </c>
      <c r="W409" t="str">
        <f t="shared" si="25"/>
        <v/>
      </c>
      <c r="X409" t="str">
        <f t="shared" si="26"/>
        <v/>
      </c>
      <c r="Y409" t="str">
        <f t="shared" si="27"/>
        <v/>
      </c>
    </row>
    <row r="410" spans="1:25" x14ac:dyDescent="0.25">
      <c r="A410">
        <v>418</v>
      </c>
      <c r="B410" t="s">
        <v>802</v>
      </c>
      <c r="C410">
        <v>51000</v>
      </c>
      <c r="D410">
        <v>403</v>
      </c>
      <c r="E410" t="str">
        <f>IFERROR(IF(OR(HLOOKUP($A410,'Z-scores'!$C$2:$UD$20,3,FALSE)&gt;2,HLOOKUP(A410,'Z-scores'!$C$2:$UD$20,3,FALSE)&lt;-2),"",'Total-corrected counts'!E410),"")</f>
        <v/>
      </c>
      <c r="F410" t="str">
        <f>IFERROR(IF(OR(HLOOKUP($A410,'Z-scores'!$C$2:$UD$20,4,FALSE)&gt;2,HLOOKUP($A410,'Z-scores'!$C$2:$UD$20,4,FALSE)&lt;-2),"",'Total-corrected counts'!F410),"")</f>
        <v/>
      </c>
      <c r="G410" t="str">
        <f>IFERROR(IF(OR(HLOOKUP($A410,'Z-scores'!$C$2:$UD$20,5,FALSE)&gt;2,HLOOKUP($A410,'Z-scores'!$C$2:$UD$20,5,FALSE)&lt;-2),"",'Total-corrected counts'!G410),"")</f>
        <v/>
      </c>
      <c r="H410" t="str">
        <f>IFERROR(IF(OR(HLOOKUP($A410,'Z-scores'!$C$2:$UD$20,6,FALSE)&gt;2,HLOOKUP($A410,'Z-scores'!$C$2:$UD$20,6,FALSE)&lt;-2),"",'Total-corrected counts'!H410),"")</f>
        <v/>
      </c>
      <c r="I410" t="str">
        <f>IFERROR(IF(OR(HLOOKUP($A410,'Z-scores'!$C$2:$UD$20,7,FALSE)&gt;2,HLOOKUP($A410,'Z-scores'!$C$2:$UD$20,7,FALSE)&lt;-2),"",'Total-corrected counts'!I410),"")</f>
        <v/>
      </c>
      <c r="J410" t="str">
        <f>IFERROR(IF(OR(HLOOKUP($A410,'Z-scores'!$C$2:$UD$20,8,FALSE)&gt;2,HLOOKUP($A410,'Z-scores'!$C$2:$UD$20,8,FALSE)&lt;-2),"",'Total-corrected counts'!J410),"")</f>
        <v/>
      </c>
      <c r="K410" t="str">
        <f>IFERROR(IF(OR(HLOOKUP($A410,'Z-scores'!$C$2:$UD$20,9,FALSE)&gt;2,HLOOKUP($A410,'Z-scores'!$C$2:$UD$20,9,FALSE)&lt;-2),"",'Total-corrected counts'!K410),"")</f>
        <v/>
      </c>
      <c r="L410" t="str">
        <f>IFERROR(IF(OR(HLOOKUP($A410,'Z-scores'!$C$2:$UD$20,10,FALSE)&gt;2,HLOOKUP($A410,'Z-scores'!$C$2:$UD$20,10,FALSE)&lt;-2),"",'Total-corrected counts'!L410),"")</f>
        <v/>
      </c>
      <c r="M410" t="str">
        <f>IFERROR(IF(OR(HLOOKUP($A410,'Z-scores'!$C$2:$UD$20,11,FALSE)&gt;2,HLOOKUP($A410,'Z-scores'!$C$2:$UD$20,11,FALSE)&lt;-2),"",'Total-corrected counts'!M410),"")</f>
        <v/>
      </c>
      <c r="N410" t="str">
        <f>IFERROR(IF(OR(HLOOKUP($A410,'Z-scores'!$C$2:$UD$20,12,FALSE)&gt;2,HLOOKUP($A410,'Z-scores'!$C$2:$UD$20,12,FALSE)&lt;-2),"",'Total-corrected counts'!N410),"")</f>
        <v/>
      </c>
      <c r="O410" t="str">
        <f>IFERROR(IF(OR(HLOOKUP($A410,'Z-scores'!$C$2:$UD$20,13,FALSE)&gt;2,HLOOKUP($A410,'Z-scores'!$C$2:$UD$20,13,FALSE)&lt;-2),"",'Total-corrected counts'!O410),"")</f>
        <v/>
      </c>
      <c r="P410" t="str">
        <f>IFERROR(IF(OR(HLOOKUP($A410,'Z-scores'!$C$2:$UD$20,14,FALSE)&gt;2,HLOOKUP($A410,'Z-scores'!$C$2:$UD$20,14,FALSE)&lt;-2),"",'Total-corrected counts'!P410),"")</f>
        <v/>
      </c>
      <c r="Q410" t="str">
        <f>IFERROR(IF(OR(HLOOKUP($A410,'Z-scores'!$C$2:$UD$20,15,FALSE)&gt;2,HLOOKUP($A410,'Z-scores'!$C$2:$UD$20,15,FALSE)&lt;-2),"",'Total-corrected counts'!Q410),"")</f>
        <v/>
      </c>
      <c r="R410" t="str">
        <f>IFERROR(IF(OR(HLOOKUP($A410,'Z-scores'!$C$2:$UD$20,16,FALSE)&gt;2,HLOOKUP($A410,'Z-scores'!$C$2:$UD$20,16,FALSE)&lt;-2),"",'Total-corrected counts'!R410),"")</f>
        <v/>
      </c>
      <c r="S410" t="str">
        <f>IFERROR(IF(OR(HLOOKUP($A410,'Z-scores'!$C$2:$UD$20,17,FALSE)&gt;2,HLOOKUP($A410,'Z-scores'!$C$2:$UD$20,17,FALSE)&lt;-2),"",'Total-corrected counts'!S410),"")</f>
        <v/>
      </c>
      <c r="T410" t="str">
        <f>IFERROR(IF(OR(HLOOKUP($A410,'Z-scores'!$C$2:$UD$20,18,FALSE)&gt;2,HLOOKUP($A410,'Z-scores'!$C$2:$UD$20,18,FALSE)&lt;-2),"",'Total-corrected counts'!T410),"")</f>
        <v/>
      </c>
      <c r="U410" t="str">
        <f>IFERROR(IF(OR(HLOOKUP($A410,'Z-scores'!$C$2:$UD$20,19,FALSE)&gt;2,HLOOKUP($A410,'Z-scores'!$C$2:$UD$20,19,FALSE)&lt;-2),"",'Total-corrected counts'!U410),"")</f>
        <v/>
      </c>
      <c r="V410">
        <f t="shared" si="24"/>
        <v>1</v>
      </c>
      <c r="W410" t="str">
        <f t="shared" si="25"/>
        <v/>
      </c>
      <c r="X410" t="str">
        <f t="shared" si="26"/>
        <v/>
      </c>
      <c r="Y410" t="str">
        <f t="shared" si="27"/>
        <v/>
      </c>
    </row>
    <row r="411" spans="1:25" x14ac:dyDescent="0.25">
      <c r="A411">
        <v>419</v>
      </c>
      <c r="B411" t="s">
        <v>803</v>
      </c>
      <c r="C411">
        <v>44100</v>
      </c>
      <c r="D411">
        <v>934</v>
      </c>
      <c r="E411" t="str">
        <f>IFERROR(IF(OR(HLOOKUP($A411,'Z-scores'!$C$2:$UD$20,3,FALSE)&gt;2,HLOOKUP(A411,'Z-scores'!$C$2:$UD$20,3,FALSE)&lt;-2),"",'Total-corrected counts'!E411),"")</f>
        <v/>
      </c>
      <c r="F411" t="str">
        <f>IFERROR(IF(OR(HLOOKUP($A411,'Z-scores'!$C$2:$UD$20,4,FALSE)&gt;2,HLOOKUP($A411,'Z-scores'!$C$2:$UD$20,4,FALSE)&lt;-2),"",'Total-corrected counts'!F411),"")</f>
        <v/>
      </c>
      <c r="G411" t="str">
        <f>IFERROR(IF(OR(HLOOKUP($A411,'Z-scores'!$C$2:$UD$20,5,FALSE)&gt;2,HLOOKUP($A411,'Z-scores'!$C$2:$UD$20,5,FALSE)&lt;-2),"",'Total-corrected counts'!G411),"")</f>
        <v/>
      </c>
      <c r="H411" t="str">
        <f>IFERROR(IF(OR(HLOOKUP($A411,'Z-scores'!$C$2:$UD$20,6,FALSE)&gt;2,HLOOKUP($A411,'Z-scores'!$C$2:$UD$20,6,FALSE)&lt;-2),"",'Total-corrected counts'!H411),"")</f>
        <v/>
      </c>
      <c r="I411" t="str">
        <f>IFERROR(IF(OR(HLOOKUP($A411,'Z-scores'!$C$2:$UD$20,7,FALSE)&gt;2,HLOOKUP($A411,'Z-scores'!$C$2:$UD$20,7,FALSE)&lt;-2),"",'Total-corrected counts'!I411),"")</f>
        <v/>
      </c>
      <c r="J411" t="str">
        <f>IFERROR(IF(OR(HLOOKUP($A411,'Z-scores'!$C$2:$UD$20,8,FALSE)&gt;2,HLOOKUP($A411,'Z-scores'!$C$2:$UD$20,8,FALSE)&lt;-2),"",'Total-corrected counts'!J411),"")</f>
        <v/>
      </c>
      <c r="K411" t="str">
        <f>IFERROR(IF(OR(HLOOKUP($A411,'Z-scores'!$C$2:$UD$20,9,FALSE)&gt;2,HLOOKUP($A411,'Z-scores'!$C$2:$UD$20,9,FALSE)&lt;-2),"",'Total-corrected counts'!K411),"")</f>
        <v/>
      </c>
      <c r="L411" t="str">
        <f>IFERROR(IF(OR(HLOOKUP($A411,'Z-scores'!$C$2:$UD$20,10,FALSE)&gt;2,HLOOKUP($A411,'Z-scores'!$C$2:$UD$20,10,FALSE)&lt;-2),"",'Total-corrected counts'!L411),"")</f>
        <v/>
      </c>
      <c r="M411" t="str">
        <f>IFERROR(IF(OR(HLOOKUP($A411,'Z-scores'!$C$2:$UD$20,11,FALSE)&gt;2,HLOOKUP($A411,'Z-scores'!$C$2:$UD$20,11,FALSE)&lt;-2),"",'Total-corrected counts'!M411),"")</f>
        <v/>
      </c>
      <c r="N411" t="str">
        <f>IFERROR(IF(OR(HLOOKUP($A411,'Z-scores'!$C$2:$UD$20,12,FALSE)&gt;2,HLOOKUP($A411,'Z-scores'!$C$2:$UD$20,12,FALSE)&lt;-2),"",'Total-corrected counts'!N411),"")</f>
        <v/>
      </c>
      <c r="O411" t="str">
        <f>IFERROR(IF(OR(HLOOKUP($A411,'Z-scores'!$C$2:$UD$20,13,FALSE)&gt;2,HLOOKUP($A411,'Z-scores'!$C$2:$UD$20,13,FALSE)&lt;-2),"",'Total-corrected counts'!O411),"")</f>
        <v/>
      </c>
      <c r="P411" t="str">
        <f>IFERROR(IF(OR(HLOOKUP($A411,'Z-scores'!$C$2:$UD$20,14,FALSE)&gt;2,HLOOKUP($A411,'Z-scores'!$C$2:$UD$20,14,FALSE)&lt;-2),"",'Total-corrected counts'!P411),"")</f>
        <v/>
      </c>
      <c r="Q411" t="str">
        <f>IFERROR(IF(OR(HLOOKUP($A411,'Z-scores'!$C$2:$UD$20,15,FALSE)&gt;2,HLOOKUP($A411,'Z-scores'!$C$2:$UD$20,15,FALSE)&lt;-2),"",'Total-corrected counts'!Q411),"")</f>
        <v/>
      </c>
      <c r="R411" t="str">
        <f>IFERROR(IF(OR(HLOOKUP($A411,'Z-scores'!$C$2:$UD$20,16,FALSE)&gt;2,HLOOKUP($A411,'Z-scores'!$C$2:$UD$20,16,FALSE)&lt;-2),"",'Total-corrected counts'!R411),"")</f>
        <v/>
      </c>
      <c r="S411" t="str">
        <f>IFERROR(IF(OR(HLOOKUP($A411,'Z-scores'!$C$2:$UD$20,17,FALSE)&gt;2,HLOOKUP($A411,'Z-scores'!$C$2:$UD$20,17,FALSE)&lt;-2),"",'Total-corrected counts'!S411),"")</f>
        <v/>
      </c>
      <c r="T411" t="str">
        <f>IFERROR(IF(OR(HLOOKUP($A411,'Z-scores'!$C$2:$UD$20,18,FALSE)&gt;2,HLOOKUP($A411,'Z-scores'!$C$2:$UD$20,18,FALSE)&lt;-2),"",'Total-corrected counts'!T411),"")</f>
        <v/>
      </c>
      <c r="U411" t="str">
        <f>IFERROR(IF(OR(HLOOKUP($A411,'Z-scores'!$C$2:$UD$20,19,FALSE)&gt;2,HLOOKUP($A411,'Z-scores'!$C$2:$UD$20,19,FALSE)&lt;-2),"",'Total-corrected counts'!U411),"")</f>
        <v/>
      </c>
      <c r="V411">
        <f t="shared" si="24"/>
        <v>1</v>
      </c>
      <c r="W411" t="str">
        <f t="shared" si="25"/>
        <v/>
      </c>
      <c r="X411" t="str">
        <f t="shared" si="26"/>
        <v/>
      </c>
      <c r="Y411" t="str">
        <f t="shared" si="27"/>
        <v/>
      </c>
    </row>
    <row r="412" spans="1:25" x14ac:dyDescent="0.25">
      <c r="A412">
        <v>420</v>
      </c>
      <c r="B412" t="s">
        <v>804</v>
      </c>
      <c r="C412">
        <v>111600</v>
      </c>
      <c r="D412">
        <v>745</v>
      </c>
      <c r="E412" t="str">
        <f>IFERROR(IF(OR(HLOOKUP($A412,'Z-scores'!$C$2:$UD$20,3,FALSE)&gt;2,HLOOKUP(A412,'Z-scores'!$C$2:$UD$20,3,FALSE)&lt;-2),"",'Total-corrected counts'!E412),"")</f>
        <v/>
      </c>
      <c r="F412" t="str">
        <f>IFERROR(IF(OR(HLOOKUP($A412,'Z-scores'!$C$2:$UD$20,4,FALSE)&gt;2,HLOOKUP($A412,'Z-scores'!$C$2:$UD$20,4,FALSE)&lt;-2),"",'Total-corrected counts'!F412),"")</f>
        <v/>
      </c>
      <c r="G412" t="str">
        <f>IFERROR(IF(OR(HLOOKUP($A412,'Z-scores'!$C$2:$UD$20,5,FALSE)&gt;2,HLOOKUP($A412,'Z-scores'!$C$2:$UD$20,5,FALSE)&lt;-2),"",'Total-corrected counts'!G412),"")</f>
        <v/>
      </c>
      <c r="H412" t="str">
        <f>IFERROR(IF(OR(HLOOKUP($A412,'Z-scores'!$C$2:$UD$20,6,FALSE)&gt;2,HLOOKUP($A412,'Z-scores'!$C$2:$UD$20,6,FALSE)&lt;-2),"",'Total-corrected counts'!H412),"")</f>
        <v/>
      </c>
      <c r="I412" t="str">
        <f>IFERROR(IF(OR(HLOOKUP($A412,'Z-scores'!$C$2:$UD$20,7,FALSE)&gt;2,HLOOKUP($A412,'Z-scores'!$C$2:$UD$20,7,FALSE)&lt;-2),"",'Total-corrected counts'!I412),"")</f>
        <v/>
      </c>
      <c r="J412" t="str">
        <f>IFERROR(IF(OR(HLOOKUP($A412,'Z-scores'!$C$2:$UD$20,8,FALSE)&gt;2,HLOOKUP($A412,'Z-scores'!$C$2:$UD$20,8,FALSE)&lt;-2),"",'Total-corrected counts'!J412),"")</f>
        <v/>
      </c>
      <c r="K412" t="str">
        <f>IFERROR(IF(OR(HLOOKUP($A412,'Z-scores'!$C$2:$UD$20,9,FALSE)&gt;2,HLOOKUP($A412,'Z-scores'!$C$2:$UD$20,9,FALSE)&lt;-2),"",'Total-corrected counts'!K412),"")</f>
        <v/>
      </c>
      <c r="L412" t="str">
        <f>IFERROR(IF(OR(HLOOKUP($A412,'Z-scores'!$C$2:$UD$20,10,FALSE)&gt;2,HLOOKUP($A412,'Z-scores'!$C$2:$UD$20,10,FALSE)&lt;-2),"",'Total-corrected counts'!L412),"")</f>
        <v/>
      </c>
      <c r="M412" t="str">
        <f>IFERROR(IF(OR(HLOOKUP($A412,'Z-scores'!$C$2:$UD$20,11,FALSE)&gt;2,HLOOKUP($A412,'Z-scores'!$C$2:$UD$20,11,FALSE)&lt;-2),"",'Total-corrected counts'!M412),"")</f>
        <v/>
      </c>
      <c r="N412" t="str">
        <f>IFERROR(IF(OR(HLOOKUP($A412,'Z-scores'!$C$2:$UD$20,12,FALSE)&gt;2,HLOOKUP($A412,'Z-scores'!$C$2:$UD$20,12,FALSE)&lt;-2),"",'Total-corrected counts'!N412),"")</f>
        <v/>
      </c>
      <c r="O412" t="str">
        <f>IFERROR(IF(OR(HLOOKUP($A412,'Z-scores'!$C$2:$UD$20,13,FALSE)&gt;2,HLOOKUP($A412,'Z-scores'!$C$2:$UD$20,13,FALSE)&lt;-2),"",'Total-corrected counts'!O412),"")</f>
        <v/>
      </c>
      <c r="P412" t="str">
        <f>IFERROR(IF(OR(HLOOKUP($A412,'Z-scores'!$C$2:$UD$20,14,FALSE)&gt;2,HLOOKUP($A412,'Z-scores'!$C$2:$UD$20,14,FALSE)&lt;-2),"",'Total-corrected counts'!P412),"")</f>
        <v/>
      </c>
      <c r="Q412" t="str">
        <f>IFERROR(IF(OR(HLOOKUP($A412,'Z-scores'!$C$2:$UD$20,15,FALSE)&gt;2,HLOOKUP($A412,'Z-scores'!$C$2:$UD$20,15,FALSE)&lt;-2),"",'Total-corrected counts'!Q412),"")</f>
        <v/>
      </c>
      <c r="R412" t="str">
        <f>IFERROR(IF(OR(HLOOKUP($A412,'Z-scores'!$C$2:$UD$20,16,FALSE)&gt;2,HLOOKUP($A412,'Z-scores'!$C$2:$UD$20,16,FALSE)&lt;-2),"",'Total-corrected counts'!R412),"")</f>
        <v/>
      </c>
      <c r="S412" t="str">
        <f>IFERROR(IF(OR(HLOOKUP($A412,'Z-scores'!$C$2:$UD$20,17,FALSE)&gt;2,HLOOKUP($A412,'Z-scores'!$C$2:$UD$20,17,FALSE)&lt;-2),"",'Total-corrected counts'!S412),"")</f>
        <v/>
      </c>
      <c r="T412" t="str">
        <f>IFERROR(IF(OR(HLOOKUP($A412,'Z-scores'!$C$2:$UD$20,18,FALSE)&gt;2,HLOOKUP($A412,'Z-scores'!$C$2:$UD$20,18,FALSE)&lt;-2),"",'Total-corrected counts'!T412),"")</f>
        <v/>
      </c>
      <c r="U412" t="str">
        <f>IFERROR(IF(OR(HLOOKUP($A412,'Z-scores'!$C$2:$UD$20,19,FALSE)&gt;2,HLOOKUP($A412,'Z-scores'!$C$2:$UD$20,19,FALSE)&lt;-2),"",'Total-corrected counts'!U412),"")</f>
        <v/>
      </c>
      <c r="V412">
        <f t="shared" si="24"/>
        <v>1</v>
      </c>
      <c r="W412" t="str">
        <f t="shared" si="25"/>
        <v/>
      </c>
      <c r="X412" t="str">
        <f t="shared" si="26"/>
        <v/>
      </c>
      <c r="Y412" t="str">
        <f t="shared" si="27"/>
        <v/>
      </c>
    </row>
    <row r="413" spans="1:25" x14ac:dyDescent="0.25">
      <c r="A413">
        <v>421</v>
      </c>
      <c r="B413" t="s">
        <v>211</v>
      </c>
      <c r="C413">
        <v>15600</v>
      </c>
      <c r="D413">
        <v>409</v>
      </c>
      <c r="E413">
        <f>IFERROR(IF(OR(HLOOKUP($A413,'Z-scores'!$C$2:$UD$20,3,FALSE)&gt;2,HLOOKUP(A413,'Z-scores'!$C$2:$UD$20,3,FALSE)&lt;-2),"",'Total-corrected counts'!E413),"")</f>
        <v>0.21106361868387452</v>
      </c>
      <c r="F413">
        <f>IFERROR(IF(OR(HLOOKUP($A413,'Z-scores'!$C$2:$UD$20,4,FALSE)&gt;2,HLOOKUP($A413,'Z-scores'!$C$2:$UD$20,4,FALSE)&lt;-2),"",'Total-corrected counts'!F413),"")</f>
        <v>1.6734095226845425</v>
      </c>
      <c r="G413">
        <f>IFERROR(IF(OR(HLOOKUP($A413,'Z-scores'!$C$2:$UD$20,5,FALSE)&gt;2,HLOOKUP($A413,'Z-scores'!$C$2:$UD$20,5,FALSE)&lt;-2),"",'Total-corrected counts'!G413),"")</f>
        <v>8.1791845796181164</v>
      </c>
      <c r="H413">
        <f>IFERROR(IF(OR(HLOOKUP($A413,'Z-scores'!$C$2:$UD$20,6,FALSE)&gt;2,HLOOKUP($A413,'Z-scores'!$C$2:$UD$20,6,FALSE)&lt;-2),"",'Total-corrected counts'!H413),"")</f>
        <v>0.88649945099856842</v>
      </c>
      <c r="I413">
        <f>IFERROR(IF(OR(HLOOKUP($A413,'Z-scores'!$C$2:$UD$20,7,FALSE)&gt;2,HLOOKUP($A413,'Z-scores'!$C$2:$UD$20,7,FALSE)&lt;-2),"",'Total-corrected counts'!I413),"")</f>
        <v>3.7557066731519306</v>
      </c>
      <c r="J413">
        <f>IFERROR(IF(OR(HLOOKUP($A413,'Z-scores'!$C$2:$UD$20,8,FALSE)&gt;2,HLOOKUP($A413,'Z-scores'!$C$2:$UD$20,8,FALSE)&lt;-2),"",'Total-corrected counts'!J413),"")</f>
        <v>4.3193477193252354</v>
      </c>
      <c r="K413">
        <f>IFERROR(IF(OR(HLOOKUP($A413,'Z-scores'!$C$2:$UD$20,9,FALSE)&gt;2,HLOOKUP($A413,'Z-scores'!$C$2:$UD$20,9,FALSE)&lt;-2),"",'Total-corrected counts'!K413),"")</f>
        <v>7.7373320697920729</v>
      </c>
      <c r="L413">
        <f>IFERROR(IF(OR(HLOOKUP($A413,'Z-scores'!$C$2:$UD$20,10,FALSE)&gt;2,HLOOKUP($A413,'Z-scores'!$C$2:$UD$20,10,FALSE)&lt;-2),"",'Total-corrected counts'!L413),"")</f>
        <v>0.73202955635481037</v>
      </c>
      <c r="M413">
        <f>IFERROR(IF(OR(HLOOKUP($A413,'Z-scores'!$C$2:$UD$20,11,FALSE)&gt;2,HLOOKUP($A413,'Z-scores'!$C$2:$UD$20,11,FALSE)&lt;-2),"",'Total-corrected counts'!M413),"")</f>
        <v>0.7280079398941901</v>
      </c>
      <c r="N413">
        <f>IFERROR(IF(OR(HLOOKUP($A413,'Z-scores'!$C$2:$UD$20,12,FALSE)&gt;2,HLOOKUP($A413,'Z-scores'!$C$2:$UD$20,12,FALSE)&lt;-2),"",'Total-corrected counts'!N413),"")</f>
        <v>7.9270019345550384</v>
      </c>
      <c r="O413">
        <f>IFERROR(IF(OR(HLOOKUP($A413,'Z-scores'!$C$2:$UD$20,13,FALSE)&gt;2,HLOOKUP($A413,'Z-scores'!$C$2:$UD$20,13,FALSE)&lt;-2),"",'Total-corrected counts'!O413),"")</f>
        <v>6.9965441312321488</v>
      </c>
      <c r="P413">
        <f>IFERROR(IF(OR(HLOOKUP($A413,'Z-scores'!$C$2:$UD$20,14,FALSE)&gt;2,HLOOKUP($A413,'Z-scores'!$C$2:$UD$20,14,FALSE)&lt;-2),"",'Total-corrected counts'!P413),"")</f>
        <v>3.6540819514421656</v>
      </c>
      <c r="Q413">
        <f>IFERROR(IF(OR(HLOOKUP($A413,'Z-scores'!$C$2:$UD$20,15,FALSE)&gt;2,HLOOKUP($A413,'Z-scores'!$C$2:$UD$20,15,FALSE)&lt;-2),"",'Total-corrected counts'!Q413),"")</f>
        <v>8.444430576249502</v>
      </c>
      <c r="R413">
        <f>IFERROR(IF(OR(HLOOKUP($A413,'Z-scores'!$C$2:$UD$20,16,FALSE)&gt;2,HLOOKUP($A413,'Z-scores'!$C$2:$UD$20,16,FALSE)&lt;-2),"",'Total-corrected counts'!R413),"")</f>
        <v>4.3235142677974316</v>
      </c>
      <c r="S413">
        <f>IFERROR(IF(OR(HLOOKUP($A413,'Z-scores'!$C$2:$UD$20,17,FALSE)&gt;2,HLOOKUP($A413,'Z-scores'!$C$2:$UD$20,17,FALSE)&lt;-2),"",'Total-corrected counts'!S413),"")</f>
        <v>5.9387516027572316</v>
      </c>
      <c r="T413">
        <f>IFERROR(IF(OR(HLOOKUP($A413,'Z-scores'!$C$2:$UD$20,18,FALSE)&gt;2,HLOOKUP($A413,'Z-scores'!$C$2:$UD$20,18,FALSE)&lt;-2),"",'Total-corrected counts'!T413),"")</f>
        <v>3.041221437002902</v>
      </c>
      <c r="U413">
        <f>IFERROR(IF(OR(HLOOKUP($A413,'Z-scores'!$C$2:$UD$20,19,FALSE)&gt;2,HLOOKUP($A413,'Z-scores'!$C$2:$UD$20,19,FALSE)&lt;-2),"",'Total-corrected counts'!U413),"")</f>
        <v>1.37561132253963</v>
      </c>
      <c r="V413">
        <f t="shared" si="24"/>
        <v>1</v>
      </c>
      <c r="W413">
        <f t="shared" si="25"/>
        <v>0.15138603880750867</v>
      </c>
      <c r="X413">
        <f t="shared" si="26"/>
        <v>3.1358423478337047</v>
      </c>
      <c r="Y413">
        <f t="shared" si="27"/>
        <v>5.2126446529470067</v>
      </c>
    </row>
    <row r="414" spans="1:25" x14ac:dyDescent="0.25">
      <c r="A414">
        <v>422</v>
      </c>
      <c r="B414" t="s">
        <v>212</v>
      </c>
      <c r="C414">
        <v>64700</v>
      </c>
      <c r="D414">
        <v>406</v>
      </c>
      <c r="E414" t="str">
        <f>IFERROR(IF(OR(HLOOKUP($A414,'Z-scores'!$C$2:$UD$20,3,FALSE)&gt;2,HLOOKUP(A414,'Z-scores'!$C$2:$UD$20,3,FALSE)&lt;-2),"",'Total-corrected counts'!E414),"")</f>
        <v/>
      </c>
      <c r="F414">
        <f>IFERROR(IF(OR(HLOOKUP($A414,'Z-scores'!$C$2:$UD$20,4,FALSE)&gt;2,HLOOKUP($A414,'Z-scores'!$C$2:$UD$20,4,FALSE)&lt;-2),"",'Total-corrected counts'!F414),"")</f>
        <v>3.6667355717646597</v>
      </c>
      <c r="G414">
        <f>IFERROR(IF(OR(HLOOKUP($A414,'Z-scores'!$C$2:$UD$20,5,FALSE)&gt;2,HLOOKUP($A414,'Z-scores'!$C$2:$UD$20,5,FALSE)&lt;-2),"",'Total-corrected counts'!G414),"")</f>
        <v>0.2518221853330701</v>
      </c>
      <c r="H414">
        <f>IFERROR(IF(OR(HLOOKUP($A414,'Z-scores'!$C$2:$UD$20,6,FALSE)&gt;2,HLOOKUP($A414,'Z-scores'!$C$2:$UD$20,6,FALSE)&lt;-2),"",'Total-corrected counts'!H414),"")</f>
        <v>0.13960621275568005</v>
      </c>
      <c r="I414">
        <f>IFERROR(IF(OR(HLOOKUP($A414,'Z-scores'!$C$2:$UD$20,7,FALSE)&gt;2,HLOOKUP($A414,'Z-scores'!$C$2:$UD$20,7,FALSE)&lt;-2),"",'Total-corrected counts'!I414),"")</f>
        <v>0.37557066731519306</v>
      </c>
      <c r="J414">
        <f>IFERROR(IF(OR(HLOOKUP($A414,'Z-scores'!$C$2:$UD$20,8,FALSE)&gt;2,HLOOKUP($A414,'Z-scores'!$C$2:$UD$20,8,FALSE)&lt;-2),"",'Total-corrected counts'!J414),"")</f>
        <v>2.8006729504300609</v>
      </c>
      <c r="K414">
        <f>IFERROR(IF(OR(HLOOKUP($A414,'Z-scores'!$C$2:$UD$20,9,FALSE)&gt;2,HLOOKUP($A414,'Z-scores'!$C$2:$UD$20,9,FALSE)&lt;-2),"",'Total-corrected counts'!K414),"")</f>
        <v>2.3635654161324489</v>
      </c>
      <c r="L414">
        <f>IFERROR(IF(OR(HLOOKUP($A414,'Z-scores'!$C$2:$UD$20,10,FALSE)&gt;2,HLOOKUP($A414,'Z-scores'!$C$2:$UD$20,10,FALSE)&lt;-2),"",'Total-corrected counts'!L414),"")</f>
        <v>14.803754341464446</v>
      </c>
      <c r="M414">
        <f>IFERROR(IF(OR(HLOOKUP($A414,'Z-scores'!$C$2:$UD$20,11,FALSE)&gt;2,HLOOKUP($A414,'Z-scores'!$C$2:$UD$20,11,FALSE)&lt;-2),"",'Total-corrected counts'!M414),"")</f>
        <v>4.3726552845543445</v>
      </c>
      <c r="N414">
        <f>IFERROR(IF(OR(HLOOKUP($A414,'Z-scores'!$C$2:$UD$20,12,FALSE)&gt;2,HLOOKUP($A414,'Z-scores'!$C$2:$UD$20,12,FALSE)&lt;-2),"",'Total-corrected counts'!N414),"")</f>
        <v>2.6392792568229493</v>
      </c>
      <c r="O414">
        <f>IFERROR(IF(OR(HLOOKUP($A414,'Z-scores'!$C$2:$UD$20,13,FALSE)&gt;2,HLOOKUP($A414,'Z-scores'!$C$2:$UD$20,13,FALSE)&lt;-2),"",'Total-corrected counts'!O414),"")</f>
        <v>0.70335628832492503</v>
      </c>
      <c r="P414">
        <f>IFERROR(IF(OR(HLOOKUP($A414,'Z-scores'!$C$2:$UD$20,14,FALSE)&gt;2,HLOOKUP($A414,'Z-scores'!$C$2:$UD$20,14,FALSE)&lt;-2),"",'Total-corrected counts'!P414),"")</f>
        <v>8.1458247946769209</v>
      </c>
      <c r="Q414">
        <f>IFERROR(IF(OR(HLOOKUP($A414,'Z-scores'!$C$2:$UD$20,15,FALSE)&gt;2,HLOOKUP($A414,'Z-scores'!$C$2:$UD$20,15,FALSE)&lt;-2),"",'Total-corrected counts'!Q414),"")</f>
        <v>0.16576826766309649</v>
      </c>
      <c r="R414">
        <f>IFERROR(IF(OR(HLOOKUP($A414,'Z-scores'!$C$2:$UD$20,16,FALSE)&gt;2,HLOOKUP($A414,'Z-scores'!$C$2:$UD$20,16,FALSE)&lt;-2),"",'Total-corrected counts'!R414),"")</f>
        <v>4.1351869549276641</v>
      </c>
      <c r="S414">
        <f>IFERROR(IF(OR(HLOOKUP($A414,'Z-scores'!$C$2:$UD$20,17,FALSE)&gt;2,HLOOKUP($A414,'Z-scores'!$C$2:$UD$20,17,FALSE)&lt;-2),"",'Total-corrected counts'!S414),"")</f>
        <v>6.3458872245184663</v>
      </c>
      <c r="T414">
        <f>IFERROR(IF(OR(HLOOKUP($A414,'Z-scores'!$C$2:$UD$20,18,FALSE)&gt;2,HLOOKUP($A414,'Z-scores'!$C$2:$UD$20,18,FALSE)&lt;-2),"",'Total-corrected counts'!T414),"")</f>
        <v>0.61855351261075964</v>
      </c>
      <c r="U414">
        <f>IFERROR(IF(OR(HLOOKUP($A414,'Z-scores'!$C$2:$UD$20,19,FALSE)&gt;2,HLOOKUP($A414,'Z-scores'!$C$2:$UD$20,19,FALSE)&lt;-2),"",'Total-corrected counts'!U414),"")</f>
        <v>3.0593248655849821</v>
      </c>
      <c r="V414">
        <f t="shared" si="24"/>
        <v>1</v>
      </c>
      <c r="W414">
        <f t="shared" si="25"/>
        <v>0.85438516240082274</v>
      </c>
      <c r="X414">
        <f t="shared" si="26"/>
        <v>3.5967978287187381</v>
      </c>
      <c r="Y414">
        <f t="shared" si="27"/>
        <v>3.2266476456412208</v>
      </c>
    </row>
    <row r="415" spans="1:25" x14ac:dyDescent="0.25">
      <c r="A415">
        <v>423</v>
      </c>
      <c r="B415" t="s">
        <v>213</v>
      </c>
      <c r="C415">
        <v>38200</v>
      </c>
      <c r="D415">
        <v>375</v>
      </c>
      <c r="E415" t="str">
        <f>IFERROR(IF(OR(HLOOKUP($A415,'Z-scores'!$C$2:$UD$20,3,FALSE)&gt;2,HLOOKUP(A415,'Z-scores'!$C$2:$UD$20,3,FALSE)&lt;-2),"",'Total-corrected counts'!E415),"")</f>
        <v/>
      </c>
      <c r="F415">
        <f>IFERROR(IF(OR(HLOOKUP($A415,'Z-scores'!$C$2:$UD$20,4,FALSE)&gt;2,HLOOKUP($A415,'Z-scores'!$C$2:$UD$20,4,FALSE)&lt;-2),"",'Total-corrected counts'!F415),"")</f>
        <v>0.21327768426371621</v>
      </c>
      <c r="G415">
        <f>IFERROR(IF(OR(HLOOKUP($A415,'Z-scores'!$C$2:$UD$20,5,FALSE)&gt;2,HLOOKUP($A415,'Z-scores'!$C$2:$UD$20,5,FALSE)&lt;-2),"",'Total-corrected counts'!G415),"")</f>
        <v>2.3973472043708273</v>
      </c>
      <c r="H415">
        <f>IFERROR(IF(OR(HLOOKUP($A415,'Z-scores'!$C$2:$UD$20,6,FALSE)&gt;2,HLOOKUP($A415,'Z-scores'!$C$2:$UD$20,6,FALSE)&lt;-2),"",'Total-corrected counts'!H415),"")</f>
        <v>0.51654298719601621</v>
      </c>
      <c r="I415">
        <f>IFERROR(IF(OR(HLOOKUP($A415,'Z-scores'!$C$2:$UD$20,7,FALSE)&gt;2,HLOOKUP($A415,'Z-scores'!$C$2:$UD$20,7,FALSE)&lt;-2),"",'Total-corrected counts'!I415),"")</f>
        <v>0.23396205504880879</v>
      </c>
      <c r="J415">
        <f>IFERROR(IF(OR(HLOOKUP($A415,'Z-scores'!$C$2:$UD$20,8,FALSE)&gt;2,HLOOKUP($A415,'Z-scores'!$C$2:$UD$20,8,FALSE)&lt;-2),"",'Total-corrected counts'!J415),"")</f>
        <v>1.7602821184921336</v>
      </c>
      <c r="K415">
        <f>IFERROR(IF(OR(HLOOKUP($A415,'Z-scores'!$C$2:$UD$20,9,FALSE)&gt;2,HLOOKUP($A415,'Z-scores'!$C$2:$UD$20,9,FALSE)&lt;-2),"",'Total-corrected counts'!K415),"")</f>
        <v>1.9934221528513296</v>
      </c>
      <c r="L415">
        <f>IFERROR(IF(OR(HLOOKUP($A415,'Z-scores'!$C$2:$UD$20,10,FALSE)&gt;2,HLOOKUP($A415,'Z-scores'!$C$2:$UD$20,10,FALSE)&lt;-2),"",'Total-corrected counts'!L415),"")</f>
        <v>2.4077598660826895</v>
      </c>
      <c r="M415">
        <f>IFERROR(IF(OR(HLOOKUP($A415,'Z-scores'!$C$2:$UD$20,11,FALSE)&gt;2,HLOOKUP($A415,'Z-scores'!$C$2:$UD$20,11,FALSE)&lt;-2),"",'Total-corrected counts'!M415),"")</f>
        <v>0.97682078011119178</v>
      </c>
      <c r="N415">
        <f>IFERROR(IF(OR(HLOOKUP($A415,'Z-scores'!$C$2:$UD$20,12,FALSE)&gt;2,HLOOKUP($A415,'Z-scores'!$C$2:$UD$20,12,FALSE)&lt;-2),"",'Total-corrected counts'!N415),"")</f>
        <v>3.1708007738220152</v>
      </c>
      <c r="O415">
        <f>IFERROR(IF(OR(HLOOKUP($A415,'Z-scores'!$C$2:$UD$20,13,FALSE)&gt;2,HLOOKUP($A415,'Z-scores'!$C$2:$UD$20,13,FALSE)&lt;-2),"",'Total-corrected counts'!O415),"")</f>
        <v>2.2244904621185428</v>
      </c>
      <c r="P415">
        <f>IFERROR(IF(OR(HLOOKUP($A415,'Z-scores'!$C$2:$UD$20,14,FALSE)&gt;2,HLOOKUP($A415,'Z-scores'!$C$2:$UD$20,14,FALSE)&lt;-2),"",'Total-corrected counts'!P415),"")</f>
        <v>0.87185113227392019</v>
      </c>
      <c r="Q415">
        <f>IFERROR(IF(OR(HLOOKUP($A415,'Z-scores'!$C$2:$UD$20,15,FALSE)&gt;2,HLOOKUP($A415,'Z-scores'!$C$2:$UD$20,15,FALSE)&lt;-2),"",'Total-corrected counts'!Q415),"")</f>
        <v>1.0726182025259183</v>
      </c>
      <c r="R415">
        <f>IFERROR(IF(OR(HLOOKUP($A415,'Z-scores'!$C$2:$UD$20,16,FALSE)&gt;2,HLOOKUP($A415,'Z-scores'!$C$2:$UD$20,16,FALSE)&lt;-2),"",'Total-corrected counts'!R415),"")</f>
        <v>1.7029597440351329</v>
      </c>
      <c r="S415">
        <f>IFERROR(IF(OR(HLOOKUP($A415,'Z-scores'!$C$2:$UD$20,17,FALSE)&gt;2,HLOOKUP($A415,'Z-scores'!$C$2:$UD$20,17,FALSE)&lt;-2),"",'Total-corrected counts'!S415),"")</f>
        <v>0.43970647150213504</v>
      </c>
      <c r="T415">
        <f>IFERROR(IF(OR(HLOOKUP($A415,'Z-scores'!$C$2:$UD$20,18,FALSE)&gt;2,HLOOKUP($A415,'Z-scores'!$C$2:$UD$20,18,FALSE)&lt;-2),"",'Total-corrected counts'!T415),"")</f>
        <v>2.0790270840528313</v>
      </c>
      <c r="U415">
        <f>IFERROR(IF(OR(HLOOKUP($A415,'Z-scores'!$C$2:$UD$20,19,FALSE)&gt;2,HLOOKUP($A415,'Z-scores'!$C$2:$UD$20,19,FALSE)&lt;-2),"",'Total-corrected counts'!U415),"")</f>
        <v>1.1586379278172911</v>
      </c>
      <c r="V415">
        <f t="shared" si="24"/>
        <v>1</v>
      </c>
      <c r="W415">
        <f t="shared" si="25"/>
        <v>0.55177408820230223</v>
      </c>
      <c r="X415">
        <f t="shared" si="26"/>
        <v>1.3124268560520891</v>
      </c>
      <c r="Y415">
        <f t="shared" si="27"/>
        <v>1.5900114747684735</v>
      </c>
    </row>
    <row r="416" spans="1:25" x14ac:dyDescent="0.25">
      <c r="A416">
        <v>424</v>
      </c>
      <c r="B416" t="s">
        <v>805</v>
      </c>
      <c r="C416">
        <v>36800</v>
      </c>
      <c r="D416">
        <v>788</v>
      </c>
      <c r="E416" t="str">
        <f>IFERROR(IF(OR(HLOOKUP($A416,'Z-scores'!$C$2:$UD$20,3,FALSE)&gt;2,HLOOKUP(A416,'Z-scores'!$C$2:$UD$20,3,FALSE)&lt;-2),"",'Total-corrected counts'!E416),"")</f>
        <v/>
      </c>
      <c r="F416" t="str">
        <f>IFERROR(IF(OR(HLOOKUP($A416,'Z-scores'!$C$2:$UD$20,4,FALSE)&gt;2,HLOOKUP($A416,'Z-scores'!$C$2:$UD$20,4,FALSE)&lt;-2),"",'Total-corrected counts'!F416),"")</f>
        <v/>
      </c>
      <c r="G416" t="str">
        <f>IFERROR(IF(OR(HLOOKUP($A416,'Z-scores'!$C$2:$UD$20,5,FALSE)&gt;2,HLOOKUP($A416,'Z-scores'!$C$2:$UD$20,5,FALSE)&lt;-2),"",'Total-corrected counts'!G416),"")</f>
        <v/>
      </c>
      <c r="H416" t="str">
        <f>IFERROR(IF(OR(HLOOKUP($A416,'Z-scores'!$C$2:$UD$20,6,FALSE)&gt;2,HLOOKUP($A416,'Z-scores'!$C$2:$UD$20,6,FALSE)&lt;-2),"",'Total-corrected counts'!H416),"")</f>
        <v/>
      </c>
      <c r="I416" t="str">
        <f>IFERROR(IF(OR(HLOOKUP($A416,'Z-scores'!$C$2:$UD$20,7,FALSE)&gt;2,HLOOKUP($A416,'Z-scores'!$C$2:$UD$20,7,FALSE)&lt;-2),"",'Total-corrected counts'!I416),"")</f>
        <v/>
      </c>
      <c r="J416" t="str">
        <f>IFERROR(IF(OR(HLOOKUP($A416,'Z-scores'!$C$2:$UD$20,8,FALSE)&gt;2,HLOOKUP($A416,'Z-scores'!$C$2:$UD$20,8,FALSE)&lt;-2),"",'Total-corrected counts'!J416),"")</f>
        <v/>
      </c>
      <c r="K416" t="str">
        <f>IFERROR(IF(OR(HLOOKUP($A416,'Z-scores'!$C$2:$UD$20,9,FALSE)&gt;2,HLOOKUP($A416,'Z-scores'!$C$2:$UD$20,9,FALSE)&lt;-2),"",'Total-corrected counts'!K416),"")</f>
        <v/>
      </c>
      <c r="L416" t="str">
        <f>IFERROR(IF(OR(HLOOKUP($A416,'Z-scores'!$C$2:$UD$20,10,FALSE)&gt;2,HLOOKUP($A416,'Z-scores'!$C$2:$UD$20,10,FALSE)&lt;-2),"",'Total-corrected counts'!L416),"")</f>
        <v/>
      </c>
      <c r="M416" t="str">
        <f>IFERROR(IF(OR(HLOOKUP($A416,'Z-scores'!$C$2:$UD$20,11,FALSE)&gt;2,HLOOKUP($A416,'Z-scores'!$C$2:$UD$20,11,FALSE)&lt;-2),"",'Total-corrected counts'!M416),"")</f>
        <v/>
      </c>
      <c r="N416" t="str">
        <f>IFERROR(IF(OR(HLOOKUP($A416,'Z-scores'!$C$2:$UD$20,12,FALSE)&gt;2,HLOOKUP($A416,'Z-scores'!$C$2:$UD$20,12,FALSE)&lt;-2),"",'Total-corrected counts'!N416),"")</f>
        <v/>
      </c>
      <c r="O416" t="str">
        <f>IFERROR(IF(OR(HLOOKUP($A416,'Z-scores'!$C$2:$UD$20,13,FALSE)&gt;2,HLOOKUP($A416,'Z-scores'!$C$2:$UD$20,13,FALSE)&lt;-2),"",'Total-corrected counts'!O416),"")</f>
        <v/>
      </c>
      <c r="P416" t="str">
        <f>IFERROR(IF(OR(HLOOKUP($A416,'Z-scores'!$C$2:$UD$20,14,FALSE)&gt;2,HLOOKUP($A416,'Z-scores'!$C$2:$UD$20,14,FALSE)&lt;-2),"",'Total-corrected counts'!P416),"")</f>
        <v/>
      </c>
      <c r="Q416" t="str">
        <f>IFERROR(IF(OR(HLOOKUP($A416,'Z-scores'!$C$2:$UD$20,15,FALSE)&gt;2,HLOOKUP($A416,'Z-scores'!$C$2:$UD$20,15,FALSE)&lt;-2),"",'Total-corrected counts'!Q416),"")</f>
        <v/>
      </c>
      <c r="R416" t="str">
        <f>IFERROR(IF(OR(HLOOKUP($A416,'Z-scores'!$C$2:$UD$20,16,FALSE)&gt;2,HLOOKUP($A416,'Z-scores'!$C$2:$UD$20,16,FALSE)&lt;-2),"",'Total-corrected counts'!R416),"")</f>
        <v/>
      </c>
      <c r="S416" t="str">
        <f>IFERROR(IF(OR(HLOOKUP($A416,'Z-scores'!$C$2:$UD$20,17,FALSE)&gt;2,HLOOKUP($A416,'Z-scores'!$C$2:$UD$20,17,FALSE)&lt;-2),"",'Total-corrected counts'!S416),"")</f>
        <v/>
      </c>
      <c r="T416" t="str">
        <f>IFERROR(IF(OR(HLOOKUP($A416,'Z-scores'!$C$2:$UD$20,18,FALSE)&gt;2,HLOOKUP($A416,'Z-scores'!$C$2:$UD$20,18,FALSE)&lt;-2),"",'Total-corrected counts'!T416),"")</f>
        <v/>
      </c>
      <c r="U416" t="str">
        <f>IFERROR(IF(OR(HLOOKUP($A416,'Z-scores'!$C$2:$UD$20,19,FALSE)&gt;2,HLOOKUP($A416,'Z-scores'!$C$2:$UD$20,19,FALSE)&lt;-2),"",'Total-corrected counts'!U416),"")</f>
        <v/>
      </c>
      <c r="V416">
        <f t="shared" si="24"/>
        <v>1</v>
      </c>
      <c r="W416" t="str">
        <f t="shared" si="25"/>
        <v/>
      </c>
      <c r="X416" t="str">
        <f t="shared" si="26"/>
        <v/>
      </c>
      <c r="Y416" t="str">
        <f t="shared" si="27"/>
        <v/>
      </c>
    </row>
    <row r="417" spans="1:25" x14ac:dyDescent="0.25">
      <c r="A417">
        <v>425</v>
      </c>
      <c r="B417" t="s">
        <v>806</v>
      </c>
      <c r="C417">
        <v>16900</v>
      </c>
      <c r="D417">
        <v>669</v>
      </c>
      <c r="E417" t="str">
        <f>IFERROR(IF(OR(HLOOKUP($A417,'Z-scores'!$C$2:$UD$20,3,FALSE)&gt;2,HLOOKUP(A417,'Z-scores'!$C$2:$UD$20,3,FALSE)&lt;-2),"",'Total-corrected counts'!E417),"")</f>
        <v/>
      </c>
      <c r="F417" t="str">
        <f>IFERROR(IF(OR(HLOOKUP($A417,'Z-scores'!$C$2:$UD$20,4,FALSE)&gt;2,HLOOKUP($A417,'Z-scores'!$C$2:$UD$20,4,FALSE)&lt;-2),"",'Total-corrected counts'!F417),"")</f>
        <v/>
      </c>
      <c r="G417" t="str">
        <f>IFERROR(IF(OR(HLOOKUP($A417,'Z-scores'!$C$2:$UD$20,5,FALSE)&gt;2,HLOOKUP($A417,'Z-scores'!$C$2:$UD$20,5,FALSE)&lt;-2),"",'Total-corrected counts'!G417),"")</f>
        <v/>
      </c>
      <c r="H417" t="str">
        <f>IFERROR(IF(OR(HLOOKUP($A417,'Z-scores'!$C$2:$UD$20,6,FALSE)&gt;2,HLOOKUP($A417,'Z-scores'!$C$2:$UD$20,6,FALSE)&lt;-2),"",'Total-corrected counts'!H417),"")</f>
        <v/>
      </c>
      <c r="I417" t="str">
        <f>IFERROR(IF(OR(HLOOKUP($A417,'Z-scores'!$C$2:$UD$20,7,FALSE)&gt;2,HLOOKUP($A417,'Z-scores'!$C$2:$UD$20,7,FALSE)&lt;-2),"",'Total-corrected counts'!I417),"")</f>
        <v/>
      </c>
      <c r="J417" t="str">
        <f>IFERROR(IF(OR(HLOOKUP($A417,'Z-scores'!$C$2:$UD$20,8,FALSE)&gt;2,HLOOKUP($A417,'Z-scores'!$C$2:$UD$20,8,FALSE)&lt;-2),"",'Total-corrected counts'!J417),"")</f>
        <v/>
      </c>
      <c r="K417" t="str">
        <f>IFERROR(IF(OR(HLOOKUP($A417,'Z-scores'!$C$2:$UD$20,9,FALSE)&gt;2,HLOOKUP($A417,'Z-scores'!$C$2:$UD$20,9,FALSE)&lt;-2),"",'Total-corrected counts'!K417),"")</f>
        <v/>
      </c>
      <c r="L417" t="str">
        <f>IFERROR(IF(OR(HLOOKUP($A417,'Z-scores'!$C$2:$UD$20,10,FALSE)&gt;2,HLOOKUP($A417,'Z-scores'!$C$2:$UD$20,10,FALSE)&lt;-2),"",'Total-corrected counts'!L417),"")</f>
        <v/>
      </c>
      <c r="M417" t="str">
        <f>IFERROR(IF(OR(HLOOKUP($A417,'Z-scores'!$C$2:$UD$20,11,FALSE)&gt;2,HLOOKUP($A417,'Z-scores'!$C$2:$UD$20,11,FALSE)&lt;-2),"",'Total-corrected counts'!M417),"")</f>
        <v/>
      </c>
      <c r="N417" t="str">
        <f>IFERROR(IF(OR(HLOOKUP($A417,'Z-scores'!$C$2:$UD$20,12,FALSE)&gt;2,HLOOKUP($A417,'Z-scores'!$C$2:$UD$20,12,FALSE)&lt;-2),"",'Total-corrected counts'!N417),"")</f>
        <v/>
      </c>
      <c r="O417" t="str">
        <f>IFERROR(IF(OR(HLOOKUP($A417,'Z-scores'!$C$2:$UD$20,13,FALSE)&gt;2,HLOOKUP($A417,'Z-scores'!$C$2:$UD$20,13,FALSE)&lt;-2),"",'Total-corrected counts'!O417),"")</f>
        <v/>
      </c>
      <c r="P417" t="str">
        <f>IFERROR(IF(OR(HLOOKUP($A417,'Z-scores'!$C$2:$UD$20,14,FALSE)&gt;2,HLOOKUP($A417,'Z-scores'!$C$2:$UD$20,14,FALSE)&lt;-2),"",'Total-corrected counts'!P417),"")</f>
        <v/>
      </c>
      <c r="Q417" t="str">
        <f>IFERROR(IF(OR(HLOOKUP($A417,'Z-scores'!$C$2:$UD$20,15,FALSE)&gt;2,HLOOKUP($A417,'Z-scores'!$C$2:$UD$20,15,FALSE)&lt;-2),"",'Total-corrected counts'!Q417),"")</f>
        <v/>
      </c>
      <c r="R417" t="str">
        <f>IFERROR(IF(OR(HLOOKUP($A417,'Z-scores'!$C$2:$UD$20,16,FALSE)&gt;2,HLOOKUP($A417,'Z-scores'!$C$2:$UD$20,16,FALSE)&lt;-2),"",'Total-corrected counts'!R417),"")</f>
        <v/>
      </c>
      <c r="S417" t="str">
        <f>IFERROR(IF(OR(HLOOKUP($A417,'Z-scores'!$C$2:$UD$20,17,FALSE)&gt;2,HLOOKUP($A417,'Z-scores'!$C$2:$UD$20,17,FALSE)&lt;-2),"",'Total-corrected counts'!S417),"")</f>
        <v/>
      </c>
      <c r="T417" t="str">
        <f>IFERROR(IF(OR(HLOOKUP($A417,'Z-scores'!$C$2:$UD$20,18,FALSE)&gt;2,HLOOKUP($A417,'Z-scores'!$C$2:$UD$20,18,FALSE)&lt;-2),"",'Total-corrected counts'!T417),"")</f>
        <v/>
      </c>
      <c r="U417" t="str">
        <f>IFERROR(IF(OR(HLOOKUP($A417,'Z-scores'!$C$2:$UD$20,19,FALSE)&gt;2,HLOOKUP($A417,'Z-scores'!$C$2:$UD$20,19,FALSE)&lt;-2),"",'Total-corrected counts'!U417),"")</f>
        <v/>
      </c>
      <c r="V417">
        <f t="shared" si="24"/>
        <v>1</v>
      </c>
      <c r="W417" t="str">
        <f t="shared" si="25"/>
        <v/>
      </c>
      <c r="X417" t="str">
        <f t="shared" si="26"/>
        <v/>
      </c>
      <c r="Y417" t="str">
        <f t="shared" si="27"/>
        <v/>
      </c>
    </row>
    <row r="418" spans="1:25" x14ac:dyDescent="0.25">
      <c r="A418">
        <v>426</v>
      </c>
      <c r="B418" t="s">
        <v>807</v>
      </c>
      <c r="C418">
        <v>51100</v>
      </c>
      <c r="D418">
        <v>403</v>
      </c>
      <c r="E418" t="str">
        <f>IFERROR(IF(OR(HLOOKUP($A418,'Z-scores'!$C$2:$UD$20,3,FALSE)&gt;2,HLOOKUP(A418,'Z-scores'!$C$2:$UD$20,3,FALSE)&lt;-2),"",'Total-corrected counts'!E418),"")</f>
        <v/>
      </c>
      <c r="F418" t="str">
        <f>IFERROR(IF(OR(HLOOKUP($A418,'Z-scores'!$C$2:$UD$20,4,FALSE)&gt;2,HLOOKUP($A418,'Z-scores'!$C$2:$UD$20,4,FALSE)&lt;-2),"",'Total-corrected counts'!F418),"")</f>
        <v/>
      </c>
      <c r="G418" t="str">
        <f>IFERROR(IF(OR(HLOOKUP($A418,'Z-scores'!$C$2:$UD$20,5,FALSE)&gt;2,HLOOKUP($A418,'Z-scores'!$C$2:$UD$20,5,FALSE)&lt;-2),"",'Total-corrected counts'!G418),"")</f>
        <v/>
      </c>
      <c r="H418" t="str">
        <f>IFERROR(IF(OR(HLOOKUP($A418,'Z-scores'!$C$2:$UD$20,6,FALSE)&gt;2,HLOOKUP($A418,'Z-scores'!$C$2:$UD$20,6,FALSE)&lt;-2),"",'Total-corrected counts'!H418),"")</f>
        <v/>
      </c>
      <c r="I418" t="str">
        <f>IFERROR(IF(OR(HLOOKUP($A418,'Z-scores'!$C$2:$UD$20,7,FALSE)&gt;2,HLOOKUP($A418,'Z-scores'!$C$2:$UD$20,7,FALSE)&lt;-2),"",'Total-corrected counts'!I418),"")</f>
        <v/>
      </c>
      <c r="J418" t="str">
        <f>IFERROR(IF(OR(HLOOKUP($A418,'Z-scores'!$C$2:$UD$20,8,FALSE)&gt;2,HLOOKUP($A418,'Z-scores'!$C$2:$UD$20,8,FALSE)&lt;-2),"",'Total-corrected counts'!J418),"")</f>
        <v/>
      </c>
      <c r="K418" t="str">
        <f>IFERROR(IF(OR(HLOOKUP($A418,'Z-scores'!$C$2:$UD$20,9,FALSE)&gt;2,HLOOKUP($A418,'Z-scores'!$C$2:$UD$20,9,FALSE)&lt;-2),"",'Total-corrected counts'!K418),"")</f>
        <v/>
      </c>
      <c r="L418" t="str">
        <f>IFERROR(IF(OR(HLOOKUP($A418,'Z-scores'!$C$2:$UD$20,10,FALSE)&gt;2,HLOOKUP($A418,'Z-scores'!$C$2:$UD$20,10,FALSE)&lt;-2),"",'Total-corrected counts'!L418),"")</f>
        <v/>
      </c>
      <c r="M418" t="str">
        <f>IFERROR(IF(OR(HLOOKUP($A418,'Z-scores'!$C$2:$UD$20,11,FALSE)&gt;2,HLOOKUP($A418,'Z-scores'!$C$2:$UD$20,11,FALSE)&lt;-2),"",'Total-corrected counts'!M418),"")</f>
        <v/>
      </c>
      <c r="N418" t="str">
        <f>IFERROR(IF(OR(HLOOKUP($A418,'Z-scores'!$C$2:$UD$20,12,FALSE)&gt;2,HLOOKUP($A418,'Z-scores'!$C$2:$UD$20,12,FALSE)&lt;-2),"",'Total-corrected counts'!N418),"")</f>
        <v/>
      </c>
      <c r="O418" t="str">
        <f>IFERROR(IF(OR(HLOOKUP($A418,'Z-scores'!$C$2:$UD$20,13,FALSE)&gt;2,HLOOKUP($A418,'Z-scores'!$C$2:$UD$20,13,FALSE)&lt;-2),"",'Total-corrected counts'!O418),"")</f>
        <v/>
      </c>
      <c r="P418" t="str">
        <f>IFERROR(IF(OR(HLOOKUP($A418,'Z-scores'!$C$2:$UD$20,14,FALSE)&gt;2,HLOOKUP($A418,'Z-scores'!$C$2:$UD$20,14,FALSE)&lt;-2),"",'Total-corrected counts'!P418),"")</f>
        <v/>
      </c>
      <c r="Q418" t="str">
        <f>IFERROR(IF(OR(HLOOKUP($A418,'Z-scores'!$C$2:$UD$20,15,FALSE)&gt;2,HLOOKUP($A418,'Z-scores'!$C$2:$UD$20,15,FALSE)&lt;-2),"",'Total-corrected counts'!Q418),"")</f>
        <v/>
      </c>
      <c r="R418" t="str">
        <f>IFERROR(IF(OR(HLOOKUP($A418,'Z-scores'!$C$2:$UD$20,16,FALSE)&gt;2,HLOOKUP($A418,'Z-scores'!$C$2:$UD$20,16,FALSE)&lt;-2),"",'Total-corrected counts'!R418),"")</f>
        <v/>
      </c>
      <c r="S418" t="str">
        <f>IFERROR(IF(OR(HLOOKUP($A418,'Z-scores'!$C$2:$UD$20,17,FALSE)&gt;2,HLOOKUP($A418,'Z-scores'!$C$2:$UD$20,17,FALSE)&lt;-2),"",'Total-corrected counts'!S418),"")</f>
        <v/>
      </c>
      <c r="T418" t="str">
        <f>IFERROR(IF(OR(HLOOKUP($A418,'Z-scores'!$C$2:$UD$20,18,FALSE)&gt;2,HLOOKUP($A418,'Z-scores'!$C$2:$UD$20,18,FALSE)&lt;-2),"",'Total-corrected counts'!T418),"")</f>
        <v/>
      </c>
      <c r="U418" t="str">
        <f>IFERROR(IF(OR(HLOOKUP($A418,'Z-scores'!$C$2:$UD$20,19,FALSE)&gt;2,HLOOKUP($A418,'Z-scores'!$C$2:$UD$20,19,FALSE)&lt;-2),"",'Total-corrected counts'!U418),"")</f>
        <v/>
      </c>
      <c r="V418">
        <f t="shared" si="24"/>
        <v>1</v>
      </c>
      <c r="W418" t="str">
        <f t="shared" si="25"/>
        <v/>
      </c>
      <c r="X418" t="str">
        <f t="shared" si="26"/>
        <v/>
      </c>
      <c r="Y418" t="str">
        <f t="shared" si="27"/>
        <v/>
      </c>
    </row>
    <row r="419" spans="1:25" x14ac:dyDescent="0.25">
      <c r="A419">
        <v>427</v>
      </c>
      <c r="B419" t="s">
        <v>214</v>
      </c>
      <c r="C419">
        <v>29500</v>
      </c>
      <c r="D419">
        <v>895</v>
      </c>
      <c r="E419" t="str">
        <f>IFERROR(IF(OR(HLOOKUP($A419,'Z-scores'!$C$2:$UD$20,3,FALSE)&gt;2,HLOOKUP(A419,'Z-scores'!$C$2:$UD$20,3,FALSE)&lt;-2),"",'Total-corrected counts'!E419),"")</f>
        <v/>
      </c>
      <c r="F419">
        <f>IFERROR(IF(OR(HLOOKUP($A419,'Z-scores'!$C$2:$UD$20,4,FALSE)&gt;2,HLOOKUP($A419,'Z-scores'!$C$2:$UD$20,4,FALSE)&lt;-2),"",'Total-corrected counts'!F419),"")</f>
        <v>6.8987127871455902</v>
      </c>
      <c r="G419">
        <f>IFERROR(IF(OR(HLOOKUP($A419,'Z-scores'!$C$2:$UD$20,5,FALSE)&gt;2,HLOOKUP($A419,'Z-scores'!$C$2:$UD$20,5,FALSE)&lt;-2),"",'Total-corrected counts'!G419),"")</f>
        <v>21.203428005044504</v>
      </c>
      <c r="H419">
        <f>IFERROR(IF(OR(HLOOKUP($A419,'Z-scores'!$C$2:$UD$20,6,FALSE)&gt;2,HLOOKUP($A419,'Z-scores'!$C$2:$UD$20,6,FALSE)&lt;-2),"",'Total-corrected counts'!H419),"")</f>
        <v>22.022880062208529</v>
      </c>
      <c r="I419">
        <f>IFERROR(IF(OR(HLOOKUP($A419,'Z-scores'!$C$2:$UD$20,7,FALSE)&gt;2,HLOOKUP($A419,'Z-scores'!$C$2:$UD$20,7,FALSE)&lt;-2),"",'Total-corrected counts'!I419),"")</f>
        <v>13.945369860146103</v>
      </c>
      <c r="J419">
        <f>IFERROR(IF(OR(HLOOKUP($A419,'Z-scores'!$C$2:$UD$20,8,FALSE)&gt;2,HLOOKUP($A419,'Z-scores'!$C$2:$UD$20,8,FALSE)&lt;-2),"",'Total-corrected counts'!J419),"")</f>
        <v>6.6910443551647756</v>
      </c>
      <c r="K419">
        <f>IFERROR(IF(OR(HLOOKUP($A419,'Z-scores'!$C$2:$UD$20,9,FALSE)&gt;2,HLOOKUP($A419,'Z-scores'!$C$2:$UD$20,9,FALSE)&lt;-2),"",'Total-corrected counts'!K419),"")</f>
        <v>11.554713194715424</v>
      </c>
      <c r="L419">
        <f>IFERROR(IF(OR(HLOOKUP($A419,'Z-scores'!$C$2:$UD$20,10,FALSE)&gt;2,HLOOKUP($A419,'Z-scores'!$C$2:$UD$20,10,FALSE)&lt;-2),"",'Total-corrected counts'!L419),"")</f>
        <v>10.773181964908442</v>
      </c>
      <c r="M419">
        <f>IFERROR(IF(OR(HLOOKUP($A419,'Z-scores'!$C$2:$UD$20,11,FALSE)&gt;2,HLOOKUP($A419,'Z-scores'!$C$2:$UD$20,11,FALSE)&lt;-2),"",'Total-corrected counts'!M419),"")</f>
        <v>13.505008049556144</v>
      </c>
      <c r="N419">
        <f>IFERROR(IF(OR(HLOOKUP($A419,'Z-scores'!$C$2:$UD$20,12,FALSE)&gt;2,HLOOKUP($A419,'Z-scores'!$C$2:$UD$20,12,FALSE)&lt;-2),"",'Total-corrected counts'!N419),"")</f>
        <v>11.574339240858974</v>
      </c>
      <c r="O419">
        <f>IFERROR(IF(OR(HLOOKUP($A419,'Z-scores'!$C$2:$UD$20,13,FALSE)&gt;2,HLOOKUP($A419,'Z-scores'!$C$2:$UD$20,13,FALSE)&lt;-2),"",'Total-corrected counts'!O419),"")</f>
        <v>13.7608797270843</v>
      </c>
      <c r="P419">
        <f>IFERROR(IF(OR(HLOOKUP($A419,'Z-scores'!$C$2:$UD$20,14,FALSE)&gt;2,HLOOKUP($A419,'Z-scores'!$C$2:$UD$20,14,FALSE)&lt;-2),"",'Total-corrected counts'!P419),"")</f>
        <v>11.513563482087948</v>
      </c>
      <c r="Q419">
        <f>IFERROR(IF(OR(HLOOKUP($A419,'Z-scores'!$C$2:$UD$20,15,FALSE)&gt;2,HLOOKUP($A419,'Z-scores'!$C$2:$UD$20,15,FALSE)&lt;-2),"",'Total-corrected counts'!Q419),"")</f>
        <v>33.212159980029796</v>
      </c>
      <c r="R419">
        <f>IFERROR(IF(OR(HLOOKUP($A419,'Z-scores'!$C$2:$UD$20,16,FALSE)&gt;2,HLOOKUP($A419,'Z-scores'!$C$2:$UD$20,16,FALSE)&lt;-2),"",'Total-corrected counts'!R419),"")</f>
        <v>10.109570433413273</v>
      </c>
      <c r="S419">
        <f>IFERROR(IF(OR(HLOOKUP($A419,'Z-scores'!$C$2:$UD$20,17,FALSE)&gt;2,HLOOKUP($A419,'Z-scores'!$C$2:$UD$20,17,FALSE)&lt;-2),"",'Total-corrected counts'!S419),"")</f>
        <v>21.708471352309111</v>
      </c>
      <c r="T419">
        <f>IFERROR(IF(OR(HLOOKUP($A419,'Z-scores'!$C$2:$UD$20,18,FALSE)&gt;2,HLOOKUP($A419,'Z-scores'!$C$2:$UD$20,18,FALSE)&lt;-2),"",'Total-corrected counts'!T419),"")</f>
        <v>11.254237521112435</v>
      </c>
      <c r="U419">
        <f>IFERROR(IF(OR(HLOOKUP($A419,'Z-scores'!$C$2:$UD$20,19,FALSE)&gt;2,HLOOKUP($A419,'Z-scores'!$C$2:$UD$20,19,FALSE)&lt;-2),"",'Total-corrected counts'!U419),"")</f>
        <v>8.7310094036269277</v>
      </c>
      <c r="V419">
        <f t="shared" si="24"/>
        <v>1</v>
      </c>
      <c r="W419">
        <f t="shared" si="25"/>
        <v>0.60084483808144251</v>
      </c>
      <c r="X419">
        <f t="shared" si="26"/>
        <v>13.324292284861189</v>
      </c>
      <c r="Y419">
        <f t="shared" si="27"/>
        <v>15.233028892565343</v>
      </c>
    </row>
    <row r="420" spans="1:25" x14ac:dyDescent="0.25">
      <c r="A420">
        <v>428</v>
      </c>
      <c r="B420" t="s">
        <v>808</v>
      </c>
      <c r="C420">
        <v>111800</v>
      </c>
      <c r="D420">
        <v>737</v>
      </c>
      <c r="E420" t="str">
        <f>IFERROR(IF(OR(HLOOKUP($A420,'Z-scores'!$C$2:$UD$20,3,FALSE)&gt;2,HLOOKUP(A420,'Z-scores'!$C$2:$UD$20,3,FALSE)&lt;-2),"",'Total-corrected counts'!E420),"")</f>
        <v/>
      </c>
      <c r="F420" t="str">
        <f>IFERROR(IF(OR(HLOOKUP($A420,'Z-scores'!$C$2:$UD$20,4,FALSE)&gt;2,HLOOKUP($A420,'Z-scores'!$C$2:$UD$20,4,FALSE)&lt;-2),"",'Total-corrected counts'!F420),"")</f>
        <v/>
      </c>
      <c r="G420" t="str">
        <f>IFERROR(IF(OR(HLOOKUP($A420,'Z-scores'!$C$2:$UD$20,5,FALSE)&gt;2,HLOOKUP($A420,'Z-scores'!$C$2:$UD$20,5,FALSE)&lt;-2),"",'Total-corrected counts'!G420),"")</f>
        <v/>
      </c>
      <c r="H420" t="str">
        <f>IFERROR(IF(OR(HLOOKUP($A420,'Z-scores'!$C$2:$UD$20,6,FALSE)&gt;2,HLOOKUP($A420,'Z-scores'!$C$2:$UD$20,6,FALSE)&lt;-2),"",'Total-corrected counts'!H420),"")</f>
        <v/>
      </c>
      <c r="I420" t="str">
        <f>IFERROR(IF(OR(HLOOKUP($A420,'Z-scores'!$C$2:$UD$20,7,FALSE)&gt;2,HLOOKUP($A420,'Z-scores'!$C$2:$UD$20,7,FALSE)&lt;-2),"",'Total-corrected counts'!I420),"")</f>
        <v/>
      </c>
      <c r="J420" t="str">
        <f>IFERROR(IF(OR(HLOOKUP($A420,'Z-scores'!$C$2:$UD$20,8,FALSE)&gt;2,HLOOKUP($A420,'Z-scores'!$C$2:$UD$20,8,FALSE)&lt;-2),"",'Total-corrected counts'!J420),"")</f>
        <v/>
      </c>
      <c r="K420" t="str">
        <f>IFERROR(IF(OR(HLOOKUP($A420,'Z-scores'!$C$2:$UD$20,9,FALSE)&gt;2,HLOOKUP($A420,'Z-scores'!$C$2:$UD$20,9,FALSE)&lt;-2),"",'Total-corrected counts'!K420),"")</f>
        <v/>
      </c>
      <c r="L420" t="str">
        <f>IFERROR(IF(OR(HLOOKUP($A420,'Z-scores'!$C$2:$UD$20,10,FALSE)&gt;2,HLOOKUP($A420,'Z-scores'!$C$2:$UD$20,10,FALSE)&lt;-2),"",'Total-corrected counts'!L420),"")</f>
        <v/>
      </c>
      <c r="M420" t="str">
        <f>IFERROR(IF(OR(HLOOKUP($A420,'Z-scores'!$C$2:$UD$20,11,FALSE)&gt;2,HLOOKUP($A420,'Z-scores'!$C$2:$UD$20,11,FALSE)&lt;-2),"",'Total-corrected counts'!M420),"")</f>
        <v/>
      </c>
      <c r="N420" t="str">
        <f>IFERROR(IF(OR(HLOOKUP($A420,'Z-scores'!$C$2:$UD$20,12,FALSE)&gt;2,HLOOKUP($A420,'Z-scores'!$C$2:$UD$20,12,FALSE)&lt;-2),"",'Total-corrected counts'!N420),"")</f>
        <v/>
      </c>
      <c r="O420" t="str">
        <f>IFERROR(IF(OR(HLOOKUP($A420,'Z-scores'!$C$2:$UD$20,13,FALSE)&gt;2,HLOOKUP($A420,'Z-scores'!$C$2:$UD$20,13,FALSE)&lt;-2),"",'Total-corrected counts'!O420),"")</f>
        <v/>
      </c>
      <c r="P420" t="str">
        <f>IFERROR(IF(OR(HLOOKUP($A420,'Z-scores'!$C$2:$UD$20,14,FALSE)&gt;2,HLOOKUP($A420,'Z-scores'!$C$2:$UD$20,14,FALSE)&lt;-2),"",'Total-corrected counts'!P420),"")</f>
        <v/>
      </c>
      <c r="Q420" t="str">
        <f>IFERROR(IF(OR(HLOOKUP($A420,'Z-scores'!$C$2:$UD$20,15,FALSE)&gt;2,HLOOKUP($A420,'Z-scores'!$C$2:$UD$20,15,FALSE)&lt;-2),"",'Total-corrected counts'!Q420),"")</f>
        <v/>
      </c>
      <c r="R420" t="str">
        <f>IFERROR(IF(OR(HLOOKUP($A420,'Z-scores'!$C$2:$UD$20,16,FALSE)&gt;2,HLOOKUP($A420,'Z-scores'!$C$2:$UD$20,16,FALSE)&lt;-2),"",'Total-corrected counts'!R420),"")</f>
        <v/>
      </c>
      <c r="S420" t="str">
        <f>IFERROR(IF(OR(HLOOKUP($A420,'Z-scores'!$C$2:$UD$20,17,FALSE)&gt;2,HLOOKUP($A420,'Z-scores'!$C$2:$UD$20,17,FALSE)&lt;-2),"",'Total-corrected counts'!S420),"")</f>
        <v/>
      </c>
      <c r="T420" t="str">
        <f>IFERROR(IF(OR(HLOOKUP($A420,'Z-scores'!$C$2:$UD$20,18,FALSE)&gt;2,HLOOKUP($A420,'Z-scores'!$C$2:$UD$20,18,FALSE)&lt;-2),"",'Total-corrected counts'!T420),"")</f>
        <v/>
      </c>
      <c r="U420" t="str">
        <f>IFERROR(IF(OR(HLOOKUP($A420,'Z-scores'!$C$2:$UD$20,19,FALSE)&gt;2,HLOOKUP($A420,'Z-scores'!$C$2:$UD$20,19,FALSE)&lt;-2),"",'Total-corrected counts'!U420),"")</f>
        <v/>
      </c>
      <c r="V420">
        <f t="shared" si="24"/>
        <v>1</v>
      </c>
      <c r="W420" t="str">
        <f t="shared" si="25"/>
        <v/>
      </c>
      <c r="X420" t="str">
        <f t="shared" si="26"/>
        <v/>
      </c>
      <c r="Y420" t="str">
        <f t="shared" si="27"/>
        <v/>
      </c>
    </row>
    <row r="421" spans="1:25" x14ac:dyDescent="0.25">
      <c r="A421">
        <v>429</v>
      </c>
      <c r="B421" t="s">
        <v>215</v>
      </c>
      <c r="C421">
        <v>91300</v>
      </c>
      <c r="D421">
        <v>386</v>
      </c>
      <c r="E421" t="str">
        <f>IFERROR(IF(OR(HLOOKUP($A421,'Z-scores'!$C$2:$UD$20,3,FALSE)&gt;2,HLOOKUP(A421,'Z-scores'!$C$2:$UD$20,3,FALSE)&lt;-2),"",'Total-corrected counts'!E421),"")</f>
        <v/>
      </c>
      <c r="F421">
        <f>IFERROR(IF(OR(HLOOKUP($A421,'Z-scores'!$C$2:$UD$20,4,FALSE)&gt;2,HLOOKUP($A421,'Z-scores'!$C$2:$UD$20,4,FALSE)&lt;-2),"",'Total-corrected counts'!F421),"")</f>
        <v>29.251854695554307</v>
      </c>
      <c r="G421">
        <f>IFERROR(IF(OR(HLOOKUP($A421,'Z-scores'!$C$2:$UD$20,5,FALSE)&gt;2,HLOOKUP($A421,'Z-scores'!$C$2:$UD$20,5,FALSE)&lt;-2),"",'Total-corrected counts'!G421),"")</f>
        <v>17.466386774701743</v>
      </c>
      <c r="H421">
        <f>IFERROR(IF(OR(HLOOKUP($A421,'Z-scores'!$C$2:$UD$20,6,FALSE)&gt;2,HLOOKUP($A421,'Z-scores'!$C$2:$UD$20,6,FALSE)&lt;-2),"",'Total-corrected counts'!H421),"")</f>
        <v>39.780790324731029</v>
      </c>
      <c r="I421">
        <f>IFERROR(IF(OR(HLOOKUP($A421,'Z-scores'!$C$2:$UD$20,7,FALSE)&gt;2,HLOOKUP($A421,'Z-scores'!$C$2:$UD$20,7,FALSE)&lt;-2),"",'Total-corrected counts'!I421),"")</f>
        <v>14.862747391784854</v>
      </c>
      <c r="J421">
        <f>IFERROR(IF(OR(HLOOKUP($A421,'Z-scores'!$C$2:$UD$20,8,FALSE)&gt;2,HLOOKUP($A421,'Z-scores'!$C$2:$UD$20,8,FALSE)&lt;-2),"",'Total-corrected counts'!J421),"")</f>
        <v>0</v>
      </c>
      <c r="K421">
        <f>IFERROR(IF(OR(HLOOKUP($A421,'Z-scores'!$C$2:$UD$20,9,FALSE)&gt;2,HLOOKUP($A421,'Z-scores'!$C$2:$UD$20,9,FALSE)&lt;-2),"",'Total-corrected counts'!K421),"")</f>
        <v>0</v>
      </c>
      <c r="L421">
        <f>IFERROR(IF(OR(HLOOKUP($A421,'Z-scores'!$C$2:$UD$20,10,FALSE)&gt;2,HLOOKUP($A421,'Z-scores'!$C$2:$UD$20,10,FALSE)&lt;-2),"",'Total-corrected counts'!L421),"")</f>
        <v>0</v>
      </c>
      <c r="M421">
        <f>IFERROR(IF(OR(HLOOKUP($A421,'Z-scores'!$C$2:$UD$20,11,FALSE)&gt;2,HLOOKUP($A421,'Z-scores'!$C$2:$UD$20,11,FALSE)&lt;-2),"",'Total-corrected counts'!M421),"")</f>
        <v>0</v>
      </c>
      <c r="N421">
        <f>IFERROR(IF(OR(HLOOKUP($A421,'Z-scores'!$C$2:$UD$20,12,FALSE)&gt;2,HLOOKUP($A421,'Z-scores'!$C$2:$UD$20,12,FALSE)&lt;-2),"",'Total-corrected counts'!N421),"")</f>
        <v>40.863007660324762</v>
      </c>
      <c r="O421">
        <f>IFERROR(IF(OR(HLOOKUP($A421,'Z-scores'!$C$2:$UD$20,13,FALSE)&gt;2,HLOOKUP($A421,'Z-scores'!$C$2:$UD$20,13,FALSE)&lt;-2),"",'Total-corrected counts'!O421),"")</f>
        <v>13.929146781707486</v>
      </c>
      <c r="P421">
        <f>IFERROR(IF(OR(HLOOKUP($A421,'Z-scores'!$C$2:$UD$20,14,FALSE)&gt;2,HLOOKUP($A421,'Z-scores'!$C$2:$UD$20,14,FALSE)&lt;-2),"",'Total-corrected counts'!P421),"")</f>
        <v>0.68807858968677038</v>
      </c>
      <c r="Q421">
        <f>IFERROR(IF(OR(HLOOKUP($A421,'Z-scores'!$C$2:$UD$20,15,FALSE)&gt;2,HLOOKUP($A421,'Z-scores'!$C$2:$UD$20,15,FALSE)&lt;-2),"",'Total-corrected counts'!Q421),"")</f>
        <v>19.901943194139996</v>
      </c>
      <c r="R421">
        <f>IFERROR(IF(OR(HLOOKUP($A421,'Z-scores'!$C$2:$UD$20,16,FALSE)&gt;2,HLOOKUP($A421,'Z-scores'!$C$2:$UD$20,16,FALSE)&lt;-2),"",'Total-corrected counts'!R421),"")</f>
        <v>0.14024374362642272</v>
      </c>
      <c r="S421">
        <f>IFERROR(IF(OR(HLOOKUP($A421,'Z-scores'!$C$2:$UD$20,17,FALSE)&gt;2,HLOOKUP($A421,'Z-scores'!$C$2:$UD$20,17,FALSE)&lt;-2),"",'Total-corrected counts'!S421),"")</f>
        <v>7.4098683160544976</v>
      </c>
      <c r="T421">
        <f>IFERROR(IF(OR(HLOOKUP($A421,'Z-scores'!$C$2:$UD$20,18,FALSE)&gt;2,HLOOKUP($A421,'Z-scores'!$C$2:$UD$20,18,FALSE)&lt;-2),"",'Total-corrected counts'!T421),"")</f>
        <v>4.2955105042413871E-2</v>
      </c>
      <c r="U421">
        <f>IFERROR(IF(OR(HLOOKUP($A421,'Z-scores'!$C$2:$UD$20,19,FALSE)&gt;2,HLOOKUP($A421,'Z-scores'!$C$2:$UD$20,19,FALSE)&lt;-2),"",'Total-corrected counts'!U421),"")</f>
        <v>13.278771757007156</v>
      </c>
      <c r="V421">
        <f t="shared" si="24"/>
        <v>1</v>
      </c>
      <c r="W421">
        <f t="shared" si="25"/>
        <v>0.93187431926097042</v>
      </c>
      <c r="X421">
        <f t="shared" si="26"/>
        <v>12.670222398346491</v>
      </c>
      <c r="Y421">
        <f t="shared" si="27"/>
        <v>12.031751893448689</v>
      </c>
    </row>
    <row r="422" spans="1:25" x14ac:dyDescent="0.25">
      <c r="A422">
        <v>430</v>
      </c>
      <c r="B422" t="s">
        <v>216</v>
      </c>
      <c r="C422">
        <v>26900</v>
      </c>
      <c r="D422">
        <v>886</v>
      </c>
      <c r="E422">
        <f>IFERROR(IF(OR(HLOOKUP($A422,'Z-scores'!$C$2:$UD$20,3,FALSE)&gt;2,HLOOKUP(A422,'Z-scores'!$C$2:$UD$20,3,FALSE)&lt;-2),"",'Total-corrected counts'!E422),"")</f>
        <v>2.0807510726888161</v>
      </c>
      <c r="F422">
        <f>IFERROR(IF(OR(HLOOKUP($A422,'Z-scores'!$C$2:$UD$20,4,FALSE)&gt;2,HLOOKUP($A422,'Z-scores'!$C$2:$UD$20,4,FALSE)&lt;-2),"",'Total-corrected counts'!F422),"")</f>
        <v>0.3855404292459485</v>
      </c>
      <c r="G422" t="str">
        <f>IFERROR(IF(OR(HLOOKUP($A422,'Z-scores'!$C$2:$UD$20,5,FALSE)&gt;2,HLOOKUP($A422,'Z-scores'!$C$2:$UD$20,5,FALSE)&lt;-2),"",'Total-corrected counts'!G422),"")</f>
        <v/>
      </c>
      <c r="H422">
        <f>IFERROR(IF(OR(HLOOKUP($A422,'Z-scores'!$C$2:$UD$20,6,FALSE)&gt;2,HLOOKUP($A422,'Z-scores'!$C$2:$UD$20,6,FALSE)&lt;-2),"",'Total-corrected counts'!H422),"")</f>
        <v>2.554793693428945</v>
      </c>
      <c r="I422">
        <f>IFERROR(IF(OR(HLOOKUP($A422,'Z-scores'!$C$2:$UD$20,7,FALSE)&gt;2,HLOOKUP($A422,'Z-scores'!$C$2:$UD$20,7,FALSE)&lt;-2),"",'Total-corrected counts'!I422),"")</f>
        <v>7.7453754013526694</v>
      </c>
      <c r="J422">
        <f>IFERROR(IF(OR(HLOOKUP($A422,'Z-scores'!$C$2:$UD$20,8,FALSE)&gt;2,HLOOKUP($A422,'Z-scores'!$C$2:$UD$20,8,FALSE)&lt;-2),"",'Total-corrected counts'!J422),"")</f>
        <v>4.4376860130053783</v>
      </c>
      <c r="K422">
        <f>IFERROR(IF(OR(HLOOKUP($A422,'Z-scores'!$C$2:$UD$20,9,FALSE)&gt;2,HLOOKUP($A422,'Z-scores'!$C$2:$UD$20,9,FALSE)&lt;-2),"",'Total-corrected counts'!K422),"")</f>
        <v>4.6513183566531024</v>
      </c>
      <c r="L422">
        <f>IFERROR(IF(OR(HLOOKUP($A422,'Z-scores'!$C$2:$UD$20,10,FALSE)&gt;2,HLOOKUP($A422,'Z-scores'!$C$2:$UD$20,10,FALSE)&lt;-2),"",'Total-corrected counts'!L422),"")</f>
        <v>0.9745694696048981</v>
      </c>
      <c r="M422">
        <f>IFERROR(IF(OR(HLOOKUP($A422,'Z-scores'!$C$2:$UD$20,11,FALSE)&gt;2,HLOOKUP($A422,'Z-scores'!$C$2:$UD$20,11,FALSE)&lt;-2),"",'Total-corrected counts'!M422),"")</f>
        <v>2.7092953712517955</v>
      </c>
      <c r="N422">
        <f>IFERROR(IF(OR(HLOOKUP($A422,'Z-scores'!$C$2:$UD$20,12,FALSE)&gt;2,HLOOKUP($A422,'Z-scores'!$C$2:$UD$20,12,FALSE)&lt;-2),"",'Total-corrected counts'!N422),"")</f>
        <v>14.680990866077655</v>
      </c>
      <c r="O422">
        <f>IFERROR(IF(OR(HLOOKUP($A422,'Z-scores'!$C$2:$UD$20,13,FALSE)&gt;2,HLOOKUP($A422,'Z-scores'!$C$2:$UD$20,13,FALSE)&lt;-2),"",'Total-corrected counts'!O422),"")</f>
        <v>6.9460640148451933</v>
      </c>
      <c r="P422">
        <f>IFERROR(IF(OR(HLOOKUP($A422,'Z-scores'!$C$2:$UD$20,14,FALSE)&gt;2,HLOOKUP($A422,'Z-scores'!$C$2:$UD$20,14,FALSE)&lt;-2),"",'Total-corrected counts'!P422),"")</f>
        <v>6.6072639730170621</v>
      </c>
      <c r="Q422">
        <f>IFERROR(IF(OR(HLOOKUP($A422,'Z-scores'!$C$2:$UD$20,15,FALSE)&gt;2,HLOOKUP($A422,'Z-scores'!$C$2:$UD$20,15,FALSE)&lt;-2),"",'Total-corrected counts'!Q422),"")</f>
        <v>3.1983524584409202</v>
      </c>
      <c r="R422">
        <f>IFERROR(IF(OR(HLOOKUP($A422,'Z-scores'!$C$2:$UD$20,16,FALSE)&gt;2,HLOOKUP($A422,'Z-scores'!$C$2:$UD$20,16,FALSE)&lt;-2),"",'Total-corrected counts'!R422),"")</f>
        <v>6.4271704221937727</v>
      </c>
      <c r="S422">
        <f>IFERROR(IF(OR(HLOOKUP($A422,'Z-scores'!$C$2:$UD$20,17,FALSE)&gt;2,HLOOKUP($A422,'Z-scores'!$C$2:$UD$20,17,FALSE)&lt;-2),"",'Total-corrected counts'!S422),"")</f>
        <v>7.4207252659681302</v>
      </c>
      <c r="T422">
        <f>IFERROR(IF(OR(HLOOKUP($A422,'Z-scores'!$C$2:$UD$20,18,FALSE)&gt;2,HLOOKUP($A422,'Z-scores'!$C$2:$UD$20,18,FALSE)&lt;-2),"",'Total-corrected counts'!T422),"")</f>
        <v>8.7198863236100159</v>
      </c>
      <c r="U422">
        <f>IFERROR(IF(OR(HLOOKUP($A422,'Z-scores'!$C$2:$UD$20,19,FALSE)&gt;2,HLOOKUP($A422,'Z-scores'!$C$2:$UD$20,19,FALSE)&lt;-2),"",'Total-corrected counts'!U422),"")</f>
        <v>7.6895371089596996</v>
      </c>
      <c r="V422">
        <f t="shared" si="24"/>
        <v>1</v>
      </c>
      <c r="W422">
        <f t="shared" si="25"/>
        <v>6.5880760585594446E-3</v>
      </c>
      <c r="X422">
        <f t="shared" si="26"/>
        <v>3.1924162259039441</v>
      </c>
      <c r="Y422">
        <f t="shared" si="27"/>
        <v>7.7112488041390552</v>
      </c>
    </row>
    <row r="423" spans="1:25" x14ac:dyDescent="0.25">
      <c r="A423">
        <v>431</v>
      </c>
      <c r="B423" t="s">
        <v>809</v>
      </c>
      <c r="C423">
        <v>38300</v>
      </c>
      <c r="D423">
        <v>423</v>
      </c>
      <c r="E423" t="str">
        <f>IFERROR(IF(OR(HLOOKUP($A423,'Z-scores'!$C$2:$UD$20,3,FALSE)&gt;2,HLOOKUP(A423,'Z-scores'!$C$2:$UD$20,3,FALSE)&lt;-2),"",'Total-corrected counts'!E423),"")</f>
        <v/>
      </c>
      <c r="F423" t="str">
        <f>IFERROR(IF(OR(HLOOKUP($A423,'Z-scores'!$C$2:$UD$20,4,FALSE)&gt;2,HLOOKUP($A423,'Z-scores'!$C$2:$UD$20,4,FALSE)&lt;-2),"",'Total-corrected counts'!F423),"")</f>
        <v/>
      </c>
      <c r="G423" t="str">
        <f>IFERROR(IF(OR(HLOOKUP($A423,'Z-scores'!$C$2:$UD$20,5,FALSE)&gt;2,HLOOKUP($A423,'Z-scores'!$C$2:$UD$20,5,FALSE)&lt;-2),"",'Total-corrected counts'!G423),"")</f>
        <v/>
      </c>
      <c r="H423" t="str">
        <f>IFERROR(IF(OR(HLOOKUP($A423,'Z-scores'!$C$2:$UD$20,6,FALSE)&gt;2,HLOOKUP($A423,'Z-scores'!$C$2:$UD$20,6,FALSE)&lt;-2),"",'Total-corrected counts'!H423),"")</f>
        <v/>
      </c>
      <c r="I423" t="str">
        <f>IFERROR(IF(OR(HLOOKUP($A423,'Z-scores'!$C$2:$UD$20,7,FALSE)&gt;2,HLOOKUP($A423,'Z-scores'!$C$2:$UD$20,7,FALSE)&lt;-2),"",'Total-corrected counts'!I423),"")</f>
        <v/>
      </c>
      <c r="J423" t="str">
        <f>IFERROR(IF(OR(HLOOKUP($A423,'Z-scores'!$C$2:$UD$20,8,FALSE)&gt;2,HLOOKUP($A423,'Z-scores'!$C$2:$UD$20,8,FALSE)&lt;-2),"",'Total-corrected counts'!J423),"")</f>
        <v/>
      </c>
      <c r="K423" t="str">
        <f>IFERROR(IF(OR(HLOOKUP($A423,'Z-scores'!$C$2:$UD$20,9,FALSE)&gt;2,HLOOKUP($A423,'Z-scores'!$C$2:$UD$20,9,FALSE)&lt;-2),"",'Total-corrected counts'!K423),"")</f>
        <v/>
      </c>
      <c r="L423" t="str">
        <f>IFERROR(IF(OR(HLOOKUP($A423,'Z-scores'!$C$2:$UD$20,10,FALSE)&gt;2,HLOOKUP($A423,'Z-scores'!$C$2:$UD$20,10,FALSE)&lt;-2),"",'Total-corrected counts'!L423),"")</f>
        <v/>
      </c>
      <c r="M423" t="str">
        <f>IFERROR(IF(OR(HLOOKUP($A423,'Z-scores'!$C$2:$UD$20,11,FALSE)&gt;2,HLOOKUP($A423,'Z-scores'!$C$2:$UD$20,11,FALSE)&lt;-2),"",'Total-corrected counts'!M423),"")</f>
        <v/>
      </c>
      <c r="N423" t="str">
        <f>IFERROR(IF(OR(HLOOKUP($A423,'Z-scores'!$C$2:$UD$20,12,FALSE)&gt;2,HLOOKUP($A423,'Z-scores'!$C$2:$UD$20,12,FALSE)&lt;-2),"",'Total-corrected counts'!N423),"")</f>
        <v/>
      </c>
      <c r="O423" t="str">
        <f>IFERROR(IF(OR(HLOOKUP($A423,'Z-scores'!$C$2:$UD$20,13,FALSE)&gt;2,HLOOKUP($A423,'Z-scores'!$C$2:$UD$20,13,FALSE)&lt;-2),"",'Total-corrected counts'!O423),"")</f>
        <v/>
      </c>
      <c r="P423" t="str">
        <f>IFERROR(IF(OR(HLOOKUP($A423,'Z-scores'!$C$2:$UD$20,14,FALSE)&gt;2,HLOOKUP($A423,'Z-scores'!$C$2:$UD$20,14,FALSE)&lt;-2),"",'Total-corrected counts'!P423),"")</f>
        <v/>
      </c>
      <c r="Q423" t="str">
        <f>IFERROR(IF(OR(HLOOKUP($A423,'Z-scores'!$C$2:$UD$20,15,FALSE)&gt;2,HLOOKUP($A423,'Z-scores'!$C$2:$UD$20,15,FALSE)&lt;-2),"",'Total-corrected counts'!Q423),"")</f>
        <v/>
      </c>
      <c r="R423" t="str">
        <f>IFERROR(IF(OR(HLOOKUP($A423,'Z-scores'!$C$2:$UD$20,16,FALSE)&gt;2,HLOOKUP($A423,'Z-scores'!$C$2:$UD$20,16,FALSE)&lt;-2),"",'Total-corrected counts'!R423),"")</f>
        <v/>
      </c>
      <c r="S423" t="str">
        <f>IFERROR(IF(OR(HLOOKUP($A423,'Z-scores'!$C$2:$UD$20,17,FALSE)&gt;2,HLOOKUP($A423,'Z-scores'!$C$2:$UD$20,17,FALSE)&lt;-2),"",'Total-corrected counts'!S423),"")</f>
        <v/>
      </c>
      <c r="T423" t="str">
        <f>IFERROR(IF(OR(HLOOKUP($A423,'Z-scores'!$C$2:$UD$20,18,FALSE)&gt;2,HLOOKUP($A423,'Z-scores'!$C$2:$UD$20,18,FALSE)&lt;-2),"",'Total-corrected counts'!T423),"")</f>
        <v/>
      </c>
      <c r="U423" t="str">
        <f>IFERROR(IF(OR(HLOOKUP($A423,'Z-scores'!$C$2:$UD$20,19,FALSE)&gt;2,HLOOKUP($A423,'Z-scores'!$C$2:$UD$20,19,FALSE)&lt;-2),"",'Total-corrected counts'!U423),"")</f>
        <v/>
      </c>
      <c r="V423">
        <f t="shared" si="24"/>
        <v>1</v>
      </c>
      <c r="W423" t="str">
        <f t="shared" si="25"/>
        <v/>
      </c>
      <c r="X423" t="str">
        <f t="shared" si="26"/>
        <v/>
      </c>
      <c r="Y423" t="str">
        <f t="shared" si="27"/>
        <v/>
      </c>
    </row>
    <row r="424" spans="1:25" x14ac:dyDescent="0.25">
      <c r="A424">
        <v>432</v>
      </c>
      <c r="B424" t="s">
        <v>810</v>
      </c>
      <c r="C424">
        <v>70400</v>
      </c>
      <c r="D424">
        <v>332</v>
      </c>
      <c r="E424" t="str">
        <f>IFERROR(IF(OR(HLOOKUP($A424,'Z-scores'!$C$2:$UD$20,3,FALSE)&gt;2,HLOOKUP(A424,'Z-scores'!$C$2:$UD$20,3,FALSE)&lt;-2),"",'Total-corrected counts'!E424),"")</f>
        <v/>
      </c>
      <c r="F424" t="str">
        <f>IFERROR(IF(OR(HLOOKUP($A424,'Z-scores'!$C$2:$UD$20,4,FALSE)&gt;2,HLOOKUP($A424,'Z-scores'!$C$2:$UD$20,4,FALSE)&lt;-2),"",'Total-corrected counts'!F424),"")</f>
        <v/>
      </c>
      <c r="G424" t="str">
        <f>IFERROR(IF(OR(HLOOKUP($A424,'Z-scores'!$C$2:$UD$20,5,FALSE)&gt;2,HLOOKUP($A424,'Z-scores'!$C$2:$UD$20,5,FALSE)&lt;-2),"",'Total-corrected counts'!G424),"")</f>
        <v/>
      </c>
      <c r="H424" t="str">
        <f>IFERROR(IF(OR(HLOOKUP($A424,'Z-scores'!$C$2:$UD$20,6,FALSE)&gt;2,HLOOKUP($A424,'Z-scores'!$C$2:$UD$20,6,FALSE)&lt;-2),"",'Total-corrected counts'!H424),"")</f>
        <v/>
      </c>
      <c r="I424" t="str">
        <f>IFERROR(IF(OR(HLOOKUP($A424,'Z-scores'!$C$2:$UD$20,7,FALSE)&gt;2,HLOOKUP($A424,'Z-scores'!$C$2:$UD$20,7,FALSE)&lt;-2),"",'Total-corrected counts'!I424),"")</f>
        <v/>
      </c>
      <c r="J424" t="str">
        <f>IFERROR(IF(OR(HLOOKUP($A424,'Z-scores'!$C$2:$UD$20,8,FALSE)&gt;2,HLOOKUP($A424,'Z-scores'!$C$2:$UD$20,8,FALSE)&lt;-2),"",'Total-corrected counts'!J424),"")</f>
        <v/>
      </c>
      <c r="K424" t="str">
        <f>IFERROR(IF(OR(HLOOKUP($A424,'Z-scores'!$C$2:$UD$20,9,FALSE)&gt;2,HLOOKUP($A424,'Z-scores'!$C$2:$UD$20,9,FALSE)&lt;-2),"",'Total-corrected counts'!K424),"")</f>
        <v/>
      </c>
      <c r="L424" t="str">
        <f>IFERROR(IF(OR(HLOOKUP($A424,'Z-scores'!$C$2:$UD$20,10,FALSE)&gt;2,HLOOKUP($A424,'Z-scores'!$C$2:$UD$20,10,FALSE)&lt;-2),"",'Total-corrected counts'!L424),"")</f>
        <v/>
      </c>
      <c r="M424" t="str">
        <f>IFERROR(IF(OR(HLOOKUP($A424,'Z-scores'!$C$2:$UD$20,11,FALSE)&gt;2,HLOOKUP($A424,'Z-scores'!$C$2:$UD$20,11,FALSE)&lt;-2),"",'Total-corrected counts'!M424),"")</f>
        <v/>
      </c>
      <c r="N424" t="str">
        <f>IFERROR(IF(OR(HLOOKUP($A424,'Z-scores'!$C$2:$UD$20,12,FALSE)&gt;2,HLOOKUP($A424,'Z-scores'!$C$2:$UD$20,12,FALSE)&lt;-2),"",'Total-corrected counts'!N424),"")</f>
        <v/>
      </c>
      <c r="O424" t="str">
        <f>IFERROR(IF(OR(HLOOKUP($A424,'Z-scores'!$C$2:$UD$20,13,FALSE)&gt;2,HLOOKUP($A424,'Z-scores'!$C$2:$UD$20,13,FALSE)&lt;-2),"",'Total-corrected counts'!O424),"")</f>
        <v/>
      </c>
      <c r="P424" t="str">
        <f>IFERROR(IF(OR(HLOOKUP($A424,'Z-scores'!$C$2:$UD$20,14,FALSE)&gt;2,HLOOKUP($A424,'Z-scores'!$C$2:$UD$20,14,FALSE)&lt;-2),"",'Total-corrected counts'!P424),"")</f>
        <v/>
      </c>
      <c r="Q424" t="str">
        <f>IFERROR(IF(OR(HLOOKUP($A424,'Z-scores'!$C$2:$UD$20,15,FALSE)&gt;2,HLOOKUP($A424,'Z-scores'!$C$2:$UD$20,15,FALSE)&lt;-2),"",'Total-corrected counts'!Q424),"")</f>
        <v/>
      </c>
      <c r="R424" t="str">
        <f>IFERROR(IF(OR(HLOOKUP($A424,'Z-scores'!$C$2:$UD$20,16,FALSE)&gt;2,HLOOKUP($A424,'Z-scores'!$C$2:$UD$20,16,FALSE)&lt;-2),"",'Total-corrected counts'!R424),"")</f>
        <v/>
      </c>
      <c r="S424" t="str">
        <f>IFERROR(IF(OR(HLOOKUP($A424,'Z-scores'!$C$2:$UD$20,17,FALSE)&gt;2,HLOOKUP($A424,'Z-scores'!$C$2:$UD$20,17,FALSE)&lt;-2),"",'Total-corrected counts'!S424),"")</f>
        <v/>
      </c>
      <c r="T424" t="str">
        <f>IFERROR(IF(OR(HLOOKUP($A424,'Z-scores'!$C$2:$UD$20,18,FALSE)&gt;2,HLOOKUP($A424,'Z-scores'!$C$2:$UD$20,18,FALSE)&lt;-2),"",'Total-corrected counts'!T424),"")</f>
        <v/>
      </c>
      <c r="U424" t="str">
        <f>IFERROR(IF(OR(HLOOKUP($A424,'Z-scores'!$C$2:$UD$20,19,FALSE)&gt;2,HLOOKUP($A424,'Z-scores'!$C$2:$UD$20,19,FALSE)&lt;-2),"",'Total-corrected counts'!U424),"")</f>
        <v/>
      </c>
      <c r="V424">
        <f t="shared" si="24"/>
        <v>1</v>
      </c>
      <c r="W424" t="str">
        <f t="shared" si="25"/>
        <v/>
      </c>
      <c r="X424" t="str">
        <f t="shared" si="26"/>
        <v/>
      </c>
      <c r="Y424" t="str">
        <f t="shared" si="27"/>
        <v/>
      </c>
    </row>
    <row r="425" spans="1:25" x14ac:dyDescent="0.25">
      <c r="A425">
        <v>433</v>
      </c>
      <c r="B425" t="s">
        <v>217</v>
      </c>
      <c r="C425">
        <v>15200</v>
      </c>
      <c r="D425">
        <v>394</v>
      </c>
      <c r="E425">
        <f>IFERROR(IF(OR(HLOOKUP($A425,'Z-scores'!$C$2:$UD$20,3,FALSE)&gt;2,HLOOKUP(A425,'Z-scores'!$C$2:$UD$20,3,FALSE)&lt;-2),"",'Total-corrected counts'!E425),"")</f>
        <v>1.0908066664724134</v>
      </c>
      <c r="F425">
        <f>IFERROR(IF(OR(HLOOKUP($A425,'Z-scores'!$C$2:$UD$20,4,FALSE)&gt;2,HLOOKUP($A425,'Z-scores'!$C$2:$UD$20,4,FALSE)&lt;-2),"",'Total-corrected counts'!F425),"")</f>
        <v>5.7420914994077442E-2</v>
      </c>
      <c r="G425">
        <f>IFERROR(IF(OR(HLOOKUP($A425,'Z-scores'!$C$2:$UD$20,5,FALSE)&gt;2,HLOOKUP($A425,'Z-scores'!$C$2:$UD$20,5,FALSE)&lt;-2),"",'Total-corrected counts'!G425),"")</f>
        <v>0.24174929791974728</v>
      </c>
      <c r="H425">
        <f>IFERROR(IF(OR(HLOOKUP($A425,'Z-scores'!$C$2:$UD$20,6,FALSE)&gt;2,HLOOKUP($A425,'Z-scores'!$C$2:$UD$20,6,FALSE)&lt;-2),"",'Total-corrected counts'!H425),"")</f>
        <v>1.6962154849815125</v>
      </c>
      <c r="I425">
        <f>IFERROR(IF(OR(HLOOKUP($A425,'Z-scores'!$C$2:$UD$20,7,FALSE)&gt;2,HLOOKUP($A425,'Z-scores'!$C$2:$UD$20,7,FALSE)&lt;-2),"",'Total-corrected counts'!I425),"")</f>
        <v>0.97894649349369989</v>
      </c>
      <c r="J425">
        <f>IFERROR(IF(OR(HLOOKUP($A425,'Z-scores'!$C$2:$UD$20,8,FALSE)&gt;2,HLOOKUP($A425,'Z-scores'!$C$2:$UD$20,8,FALSE)&lt;-2),"",'Total-corrected counts'!J425),"")</f>
        <v>3.604387195007702</v>
      </c>
      <c r="K425">
        <f>IFERROR(IF(OR(HLOOKUP($A425,'Z-scores'!$C$2:$UD$20,9,FALSE)&gt;2,HLOOKUP($A425,'Z-scores'!$C$2:$UD$20,9,FALSE)&lt;-2),"",'Total-corrected counts'!K425),"")</f>
        <v>4.6646970288198899</v>
      </c>
      <c r="L425">
        <f>IFERROR(IF(OR(HLOOKUP($A425,'Z-scores'!$C$2:$UD$20,10,FALSE)&gt;2,HLOOKUP($A425,'Z-scores'!$C$2:$UD$20,10,FALSE)&lt;-2),"",'Total-corrected counts'!L425),"")</f>
        <v>0.49830927631381666</v>
      </c>
      <c r="M425">
        <f>IFERROR(IF(OR(HLOOKUP($A425,'Z-scores'!$C$2:$UD$20,11,FALSE)&gt;2,HLOOKUP($A425,'Z-scores'!$C$2:$UD$20,11,FALSE)&lt;-2),"",'Total-corrected counts'!M425),"")</f>
        <v>1.4652311701667875</v>
      </c>
      <c r="N425">
        <f>IFERROR(IF(OR(HLOOKUP($A425,'Z-scores'!$C$2:$UD$20,12,FALSE)&gt;2,HLOOKUP($A425,'Z-scores'!$C$2:$UD$20,12,FALSE)&lt;-2),"",'Total-corrected counts'!N425),"")</f>
        <v>6.8273022442121434</v>
      </c>
      <c r="O425">
        <f>IFERROR(IF(OR(HLOOKUP($A425,'Z-scores'!$C$2:$UD$20,13,FALSE)&gt;2,HLOOKUP($A425,'Z-scores'!$C$2:$UD$20,13,FALSE)&lt;-2),"",'Total-corrected counts'!O425),"")</f>
        <v>3.7624513413744793</v>
      </c>
      <c r="P425" t="str">
        <f>IFERROR(IF(OR(HLOOKUP($A425,'Z-scores'!$C$2:$UD$20,14,FALSE)&gt;2,HLOOKUP($A425,'Z-scores'!$C$2:$UD$20,14,FALSE)&lt;-2),"",'Total-corrected counts'!P425),"")</f>
        <v/>
      </c>
      <c r="Q425">
        <f>IFERROR(IF(OR(HLOOKUP($A425,'Z-scores'!$C$2:$UD$20,15,FALSE)&gt;2,HLOOKUP($A425,'Z-scores'!$C$2:$UD$20,15,FALSE)&lt;-2),"",'Total-corrected counts'!Q425),"")</f>
        <v>1.4334079615573636</v>
      </c>
      <c r="R425">
        <f>IFERROR(IF(OR(HLOOKUP($A425,'Z-scores'!$C$2:$UD$20,16,FALSE)&gt;2,HLOOKUP($A425,'Z-scores'!$C$2:$UD$20,16,FALSE)&lt;-2),"",'Total-corrected counts'!R425),"")</f>
        <v>2.4602759596178156</v>
      </c>
      <c r="S425">
        <f>IFERROR(IF(OR(HLOOKUP($A425,'Z-scores'!$C$2:$UD$20,17,FALSE)&gt;2,HLOOKUP($A425,'Z-scores'!$C$2:$UD$20,17,FALSE)&lt;-2),"",'Total-corrected counts'!S425),"")</f>
        <v>0.84141361830655459</v>
      </c>
      <c r="T425">
        <f>IFERROR(IF(OR(HLOOKUP($A425,'Z-scores'!$C$2:$UD$20,18,FALSE)&gt;2,HLOOKUP($A425,'Z-scores'!$C$2:$UD$20,18,FALSE)&lt;-2),"",'Total-corrected counts'!T425),"")</f>
        <v>6.4776298403960118</v>
      </c>
      <c r="U425">
        <f>IFERROR(IF(OR(HLOOKUP($A425,'Z-scores'!$C$2:$UD$20,19,FALSE)&gt;2,HLOOKUP($A425,'Z-scores'!$C$2:$UD$20,19,FALSE)&lt;-2),"",'Total-corrected counts'!U425),"")</f>
        <v>0.7984620925782081</v>
      </c>
      <c r="V425">
        <f t="shared" si="24"/>
        <v>1</v>
      </c>
      <c r="W425">
        <f t="shared" si="25"/>
        <v>0.13439234518929419</v>
      </c>
      <c r="X425">
        <f t="shared" si="26"/>
        <v>1.5886403920188497</v>
      </c>
      <c r="Y425">
        <f t="shared" si="27"/>
        <v>3.2287061511489399</v>
      </c>
    </row>
    <row r="426" spans="1:25" x14ac:dyDescent="0.25">
      <c r="A426">
        <v>434</v>
      </c>
      <c r="B426" t="s">
        <v>218</v>
      </c>
      <c r="C426">
        <v>26100</v>
      </c>
      <c r="D426">
        <v>879</v>
      </c>
      <c r="E426">
        <f>IFERROR(IF(OR(HLOOKUP($A426,'Z-scores'!$C$2:$UD$20,3,FALSE)&gt;2,HLOOKUP(A426,'Z-scores'!$C$2:$UD$20,3,FALSE)&lt;-2),"",'Total-corrected counts'!E426),"")</f>
        <v>3.8719901020501934</v>
      </c>
      <c r="F426">
        <f>IFERROR(IF(OR(HLOOKUP($A426,'Z-scores'!$C$2:$UD$20,4,FALSE)&gt;2,HLOOKUP($A426,'Z-scores'!$C$2:$UD$20,4,FALSE)&lt;-2),"",'Total-corrected counts'!F426),"")</f>
        <v>0.54139719851558732</v>
      </c>
      <c r="G426">
        <f>IFERROR(IF(OR(HLOOKUP($A426,'Z-scores'!$C$2:$UD$20,5,FALSE)&gt;2,HLOOKUP($A426,'Z-scores'!$C$2:$UD$20,5,FALSE)&lt;-2),"",'Total-corrected counts'!G426),"")</f>
        <v>27.740731936291002</v>
      </c>
      <c r="H426">
        <f>IFERROR(IF(OR(HLOOKUP($A426,'Z-scores'!$C$2:$UD$20,6,FALSE)&gt;2,HLOOKUP($A426,'Z-scores'!$C$2:$UD$20,6,FALSE)&lt;-2),"",'Total-corrected counts'!H426),"")</f>
        <v>21.980998198381823</v>
      </c>
      <c r="I426">
        <f>IFERROR(IF(OR(HLOOKUP($A426,'Z-scores'!$C$2:$UD$20,7,FALSE)&gt;2,HLOOKUP($A426,'Z-scores'!$C$2:$UD$20,7,FALSE)&lt;-2),"",'Total-corrected counts'!I426),"")</f>
        <v>10.214290771736152</v>
      </c>
      <c r="J426">
        <f>IFERROR(IF(OR(HLOOKUP($A426,'Z-scores'!$C$2:$UD$20,8,FALSE)&gt;2,HLOOKUP($A426,'Z-scores'!$C$2:$UD$20,8,FALSE)&lt;-2),"",'Total-corrected counts'!J426),"")</f>
        <v>11.730283361044217</v>
      </c>
      <c r="K426">
        <f>IFERROR(IF(OR(HLOOKUP($A426,'Z-scores'!$C$2:$UD$20,9,FALSE)&gt;2,HLOOKUP($A426,'Z-scores'!$C$2:$UD$20,9,FALSE)&lt;-2),"",'Total-corrected counts'!K426),"")</f>
        <v>25.049333853615028</v>
      </c>
      <c r="L426">
        <f>IFERROR(IF(OR(HLOOKUP($A426,'Z-scores'!$C$2:$UD$20,10,FALSE)&gt;2,HLOOKUP($A426,'Z-scores'!$C$2:$UD$20,10,FALSE)&lt;-2),"",'Total-corrected counts'!L426),"")</f>
        <v>2.5797427136600244</v>
      </c>
      <c r="M426">
        <f>IFERROR(IF(OR(HLOOKUP($A426,'Z-scores'!$C$2:$UD$20,11,FALSE)&gt;2,HLOOKUP($A426,'Z-scores'!$C$2:$UD$20,11,FALSE)&lt;-2),"",'Total-corrected counts'!M426),"")</f>
        <v>7.1142041721305658</v>
      </c>
      <c r="N426">
        <f>IFERROR(IF(OR(HLOOKUP($A426,'Z-scores'!$C$2:$UD$20,12,FALSE)&gt;2,HLOOKUP($A426,'Z-scores'!$C$2:$UD$20,12,FALSE)&lt;-2),"",'Total-corrected counts'!N426),"")</f>
        <v>12.170009906461377</v>
      </c>
      <c r="O426">
        <f>IFERROR(IF(OR(HLOOKUP($A426,'Z-scores'!$C$2:$UD$20,13,FALSE)&gt;2,HLOOKUP($A426,'Z-scores'!$C$2:$UD$20,13,FALSE)&lt;-2),"",'Total-corrected counts'!O426),"")</f>
        <v>33.30341545102133</v>
      </c>
      <c r="P426">
        <f>IFERROR(IF(OR(HLOOKUP($A426,'Z-scores'!$C$2:$UD$20,14,FALSE)&gt;2,HLOOKUP($A426,'Z-scores'!$C$2:$UD$20,14,FALSE)&lt;-2),"",'Total-corrected counts'!P426),"")</f>
        <v>23.954537237231975</v>
      </c>
      <c r="Q426">
        <f>IFERROR(IF(OR(HLOOKUP($A426,'Z-scores'!$C$2:$UD$20,15,FALSE)&gt;2,HLOOKUP($A426,'Z-scores'!$C$2:$UD$20,15,FALSE)&lt;-2),"",'Total-corrected counts'!Q426),"")</f>
        <v>3.6859061868617924</v>
      </c>
      <c r="R426">
        <f>IFERROR(IF(OR(HLOOKUP($A426,'Z-scores'!$C$2:$UD$20,16,FALSE)&gt;2,HLOOKUP($A426,'Z-scores'!$C$2:$UD$20,16,FALSE)&lt;-2),"",'Total-corrected counts'!R426),"")</f>
        <v>29.367039915372917</v>
      </c>
      <c r="S426">
        <f>IFERROR(IF(OR(HLOOKUP($A426,'Z-scores'!$C$2:$UD$20,17,FALSE)&gt;2,HLOOKUP($A426,'Z-scores'!$C$2:$UD$20,17,FALSE)&lt;-2),"",'Total-corrected counts'!S426),"")</f>
        <v>34.329675626907431</v>
      </c>
      <c r="T426">
        <f>IFERROR(IF(OR(HLOOKUP($A426,'Z-scores'!$C$2:$UD$20,18,FALSE)&gt;2,HLOOKUP($A426,'Z-scores'!$C$2:$UD$20,18,FALSE)&lt;-2),"",'Total-corrected counts'!T426),"")</f>
        <v>35.824557605373165</v>
      </c>
      <c r="U426">
        <f>IFERROR(IF(OR(HLOOKUP($A426,'Z-scores'!$C$2:$UD$20,19,FALSE)&gt;2,HLOOKUP($A426,'Z-scores'!$C$2:$UD$20,19,FALSE)&lt;-2),"",'Total-corrected counts'!U426),"")</f>
        <v>20.651527709672237</v>
      </c>
      <c r="V426">
        <f t="shared" si="24"/>
        <v>1</v>
      </c>
      <c r="W426">
        <f t="shared" si="25"/>
        <v>3.9604629057346123E-2</v>
      </c>
      <c r="X426">
        <f t="shared" si="26"/>
        <v>12.313663589713846</v>
      </c>
      <c r="Y426">
        <f t="shared" si="27"/>
        <v>24.160833704862775</v>
      </c>
    </row>
    <row r="427" spans="1:25" x14ac:dyDescent="0.25">
      <c r="A427">
        <v>435</v>
      </c>
      <c r="B427" t="s">
        <v>811</v>
      </c>
      <c r="C427">
        <v>51500</v>
      </c>
      <c r="D427">
        <v>403</v>
      </c>
      <c r="E427" t="str">
        <f>IFERROR(IF(OR(HLOOKUP($A427,'Z-scores'!$C$2:$UD$20,3,FALSE)&gt;2,HLOOKUP(A427,'Z-scores'!$C$2:$UD$20,3,FALSE)&lt;-2),"",'Total-corrected counts'!E427),"")</f>
        <v/>
      </c>
      <c r="F427" t="str">
        <f>IFERROR(IF(OR(HLOOKUP($A427,'Z-scores'!$C$2:$UD$20,4,FALSE)&gt;2,HLOOKUP($A427,'Z-scores'!$C$2:$UD$20,4,FALSE)&lt;-2),"",'Total-corrected counts'!F427),"")</f>
        <v/>
      </c>
      <c r="G427" t="str">
        <f>IFERROR(IF(OR(HLOOKUP($A427,'Z-scores'!$C$2:$UD$20,5,FALSE)&gt;2,HLOOKUP($A427,'Z-scores'!$C$2:$UD$20,5,FALSE)&lt;-2),"",'Total-corrected counts'!G427),"")</f>
        <v/>
      </c>
      <c r="H427" t="str">
        <f>IFERROR(IF(OR(HLOOKUP($A427,'Z-scores'!$C$2:$UD$20,6,FALSE)&gt;2,HLOOKUP($A427,'Z-scores'!$C$2:$UD$20,6,FALSE)&lt;-2),"",'Total-corrected counts'!H427),"")</f>
        <v/>
      </c>
      <c r="I427" t="str">
        <f>IFERROR(IF(OR(HLOOKUP($A427,'Z-scores'!$C$2:$UD$20,7,FALSE)&gt;2,HLOOKUP($A427,'Z-scores'!$C$2:$UD$20,7,FALSE)&lt;-2),"",'Total-corrected counts'!I427),"")</f>
        <v/>
      </c>
      <c r="J427" t="str">
        <f>IFERROR(IF(OR(HLOOKUP($A427,'Z-scores'!$C$2:$UD$20,8,FALSE)&gt;2,HLOOKUP($A427,'Z-scores'!$C$2:$UD$20,8,FALSE)&lt;-2),"",'Total-corrected counts'!J427),"")</f>
        <v/>
      </c>
      <c r="K427" t="str">
        <f>IFERROR(IF(OR(HLOOKUP($A427,'Z-scores'!$C$2:$UD$20,9,FALSE)&gt;2,HLOOKUP($A427,'Z-scores'!$C$2:$UD$20,9,FALSE)&lt;-2),"",'Total-corrected counts'!K427),"")</f>
        <v/>
      </c>
      <c r="L427" t="str">
        <f>IFERROR(IF(OR(HLOOKUP($A427,'Z-scores'!$C$2:$UD$20,10,FALSE)&gt;2,HLOOKUP($A427,'Z-scores'!$C$2:$UD$20,10,FALSE)&lt;-2),"",'Total-corrected counts'!L427),"")</f>
        <v/>
      </c>
      <c r="M427" t="str">
        <f>IFERROR(IF(OR(HLOOKUP($A427,'Z-scores'!$C$2:$UD$20,11,FALSE)&gt;2,HLOOKUP($A427,'Z-scores'!$C$2:$UD$20,11,FALSE)&lt;-2),"",'Total-corrected counts'!M427),"")</f>
        <v/>
      </c>
      <c r="N427" t="str">
        <f>IFERROR(IF(OR(HLOOKUP($A427,'Z-scores'!$C$2:$UD$20,12,FALSE)&gt;2,HLOOKUP($A427,'Z-scores'!$C$2:$UD$20,12,FALSE)&lt;-2),"",'Total-corrected counts'!N427),"")</f>
        <v/>
      </c>
      <c r="O427" t="str">
        <f>IFERROR(IF(OR(HLOOKUP($A427,'Z-scores'!$C$2:$UD$20,13,FALSE)&gt;2,HLOOKUP($A427,'Z-scores'!$C$2:$UD$20,13,FALSE)&lt;-2),"",'Total-corrected counts'!O427),"")</f>
        <v/>
      </c>
      <c r="P427" t="str">
        <f>IFERROR(IF(OR(HLOOKUP($A427,'Z-scores'!$C$2:$UD$20,14,FALSE)&gt;2,HLOOKUP($A427,'Z-scores'!$C$2:$UD$20,14,FALSE)&lt;-2),"",'Total-corrected counts'!P427),"")</f>
        <v/>
      </c>
      <c r="Q427" t="str">
        <f>IFERROR(IF(OR(HLOOKUP($A427,'Z-scores'!$C$2:$UD$20,15,FALSE)&gt;2,HLOOKUP($A427,'Z-scores'!$C$2:$UD$20,15,FALSE)&lt;-2),"",'Total-corrected counts'!Q427),"")</f>
        <v/>
      </c>
      <c r="R427" t="str">
        <f>IFERROR(IF(OR(HLOOKUP($A427,'Z-scores'!$C$2:$UD$20,16,FALSE)&gt;2,HLOOKUP($A427,'Z-scores'!$C$2:$UD$20,16,FALSE)&lt;-2),"",'Total-corrected counts'!R427),"")</f>
        <v/>
      </c>
      <c r="S427" t="str">
        <f>IFERROR(IF(OR(HLOOKUP($A427,'Z-scores'!$C$2:$UD$20,17,FALSE)&gt;2,HLOOKUP($A427,'Z-scores'!$C$2:$UD$20,17,FALSE)&lt;-2),"",'Total-corrected counts'!S427),"")</f>
        <v/>
      </c>
      <c r="T427" t="str">
        <f>IFERROR(IF(OR(HLOOKUP($A427,'Z-scores'!$C$2:$UD$20,18,FALSE)&gt;2,HLOOKUP($A427,'Z-scores'!$C$2:$UD$20,18,FALSE)&lt;-2),"",'Total-corrected counts'!T427),"")</f>
        <v/>
      </c>
      <c r="U427" t="str">
        <f>IFERROR(IF(OR(HLOOKUP($A427,'Z-scores'!$C$2:$UD$20,19,FALSE)&gt;2,HLOOKUP($A427,'Z-scores'!$C$2:$UD$20,19,FALSE)&lt;-2),"",'Total-corrected counts'!U427),"")</f>
        <v/>
      </c>
      <c r="V427">
        <f t="shared" si="24"/>
        <v>1</v>
      </c>
      <c r="W427" t="str">
        <f t="shared" si="25"/>
        <v/>
      </c>
      <c r="X427" t="str">
        <f t="shared" si="26"/>
        <v/>
      </c>
      <c r="Y427" t="str">
        <f t="shared" si="27"/>
        <v/>
      </c>
    </row>
    <row r="428" spans="1:25" x14ac:dyDescent="0.25">
      <c r="A428">
        <v>436</v>
      </c>
      <c r="B428" t="s">
        <v>219</v>
      </c>
      <c r="C428">
        <v>111900</v>
      </c>
      <c r="D428">
        <v>737</v>
      </c>
      <c r="E428" t="str">
        <f>IFERROR(IF(OR(HLOOKUP($A428,'Z-scores'!$C$2:$UD$20,3,FALSE)&gt;2,HLOOKUP(A428,'Z-scores'!$C$2:$UD$20,3,FALSE)&lt;-2),"",'Total-corrected counts'!E428),"")</f>
        <v/>
      </c>
      <c r="F428">
        <f>IFERROR(IF(OR(HLOOKUP($A428,'Z-scores'!$C$2:$UD$20,4,FALSE)&gt;2,HLOOKUP($A428,'Z-scores'!$C$2:$UD$20,4,FALSE)&lt;-2),"",'Total-corrected counts'!F428),"")</f>
        <v>0.5003822592341034</v>
      </c>
      <c r="G428">
        <f>IFERROR(IF(OR(HLOOKUP($A428,'Z-scores'!$C$2:$UD$20,5,FALSE)&gt;2,HLOOKUP($A428,'Z-scores'!$C$2:$UD$20,5,FALSE)&lt;-2),"",'Total-corrected counts'!G428),"")</f>
        <v>1.9239214959446556</v>
      </c>
      <c r="H428">
        <f>IFERROR(IF(OR(HLOOKUP($A428,'Z-scores'!$C$2:$UD$20,6,FALSE)&gt;2,HLOOKUP($A428,'Z-scores'!$C$2:$UD$20,6,FALSE)&lt;-2),"",'Total-corrected counts'!H428),"")</f>
        <v>0.48862174464488017</v>
      </c>
      <c r="I428">
        <f>IFERROR(IF(OR(HLOOKUP($A428,'Z-scores'!$C$2:$UD$20,7,FALSE)&gt;2,HLOOKUP($A428,'Z-scores'!$C$2:$UD$20,7,FALSE)&lt;-2),"",'Total-corrected counts'!I428),"")</f>
        <v>1.7116171395676012</v>
      </c>
      <c r="J428">
        <f>IFERROR(IF(OR(HLOOKUP($A428,'Z-scores'!$C$2:$UD$20,8,FALSE)&gt;2,HLOOKUP($A428,'Z-scores'!$C$2:$UD$20,8,FALSE)&lt;-2),"",'Total-corrected counts'!J428),"")</f>
        <v>3.4022259433041238</v>
      </c>
      <c r="K428">
        <f>IFERROR(IF(OR(HLOOKUP($A428,'Z-scores'!$C$2:$UD$20,9,FALSE)&gt;2,HLOOKUP($A428,'Z-scores'!$C$2:$UD$20,9,FALSE)&lt;-2),"",'Total-corrected counts'!K428),"")</f>
        <v>1.7570656112380847</v>
      </c>
      <c r="L428">
        <f>IFERROR(IF(OR(HLOOKUP($A428,'Z-scores'!$C$2:$UD$20,10,FALSE)&gt;2,HLOOKUP($A428,'Z-scores'!$C$2:$UD$20,10,FALSE)&lt;-2),"",'Total-corrected counts'!L428),"")</f>
        <v>4.3657184385015793</v>
      </c>
      <c r="M428">
        <f>IFERROR(IF(OR(HLOOKUP($A428,'Z-scores'!$C$2:$UD$20,11,FALSE)&gt;2,HLOOKUP($A428,'Z-scores'!$C$2:$UD$20,11,FALSE)&lt;-2),"",'Total-corrected counts'!M428),"")</f>
        <v>1.4099394278963426</v>
      </c>
      <c r="N428">
        <f>IFERROR(IF(OR(HLOOKUP($A428,'Z-scores'!$C$2:$UD$20,12,FALSE)&gt;2,HLOOKUP($A428,'Z-scores'!$C$2:$UD$20,12,FALSE)&lt;-2),"",'Total-corrected counts'!N428),"")</f>
        <v>9.1641640861907958E-2</v>
      </c>
      <c r="O428" t="str">
        <f>IFERROR(IF(OR(HLOOKUP($A428,'Z-scores'!$C$2:$UD$20,13,FALSE)&gt;2,HLOOKUP($A428,'Z-scores'!$C$2:$UD$20,13,FALSE)&lt;-2),"",'Total-corrected counts'!O428),"")</f>
        <v/>
      </c>
      <c r="P428">
        <f>IFERROR(IF(OR(HLOOKUP($A428,'Z-scores'!$C$2:$UD$20,14,FALSE)&gt;2,HLOOKUP($A428,'Z-scores'!$C$2:$UD$20,14,FALSE)&lt;-2),"",'Total-corrected counts'!P428),"")</f>
        <v>1.3590620591328757</v>
      </c>
      <c r="Q428">
        <f>IFERROR(IF(OR(HLOOKUP($A428,'Z-scores'!$C$2:$UD$20,15,FALSE)&gt;2,HLOOKUP($A428,'Z-scores'!$C$2:$UD$20,15,FALSE)&lt;-2),"",'Total-corrected counts'!Q428),"")</f>
        <v>0</v>
      </c>
      <c r="R428">
        <f>IFERROR(IF(OR(HLOOKUP($A428,'Z-scores'!$C$2:$UD$20,16,FALSE)&gt;2,HLOOKUP($A428,'Z-scores'!$C$2:$UD$20,16,FALSE)&lt;-2),"",'Total-corrected counts'!R428),"")</f>
        <v>0.40470337446481991</v>
      </c>
      <c r="S428">
        <f>IFERROR(IF(OR(HLOOKUP($A428,'Z-scores'!$C$2:$UD$20,17,FALSE)&gt;2,HLOOKUP($A428,'Z-scores'!$C$2:$UD$20,17,FALSE)&lt;-2),"",'Total-corrected counts'!S428),"")</f>
        <v>0</v>
      </c>
      <c r="T428">
        <f>IFERROR(IF(OR(HLOOKUP($A428,'Z-scores'!$C$2:$UD$20,18,FALSE)&gt;2,HLOOKUP($A428,'Z-scores'!$C$2:$UD$20,18,FALSE)&lt;-2),"",'Total-corrected counts'!T428),"")</f>
        <v>1.0910596680773124</v>
      </c>
      <c r="U428">
        <f>IFERROR(IF(OR(HLOOKUP($A428,'Z-scores'!$C$2:$UD$20,19,FALSE)&gt;2,HLOOKUP($A428,'Z-scores'!$C$2:$UD$20,19,FALSE)&lt;-2),"",'Total-corrected counts'!U428),"")</f>
        <v>2.278220644584561</v>
      </c>
      <c r="V428">
        <f t="shared" si="24"/>
        <v>1</v>
      </c>
      <c r="W428">
        <f t="shared" si="25"/>
        <v>6.4360611963273709E-2</v>
      </c>
      <c r="X428">
        <f t="shared" si="26"/>
        <v>1.9449365075414213</v>
      </c>
      <c r="Y428">
        <f t="shared" si="27"/>
        <v>0.74638391244592539</v>
      </c>
    </row>
    <row r="429" spans="1:25" x14ac:dyDescent="0.25">
      <c r="A429">
        <v>437</v>
      </c>
      <c r="B429" t="s">
        <v>220</v>
      </c>
      <c r="C429">
        <v>91400</v>
      </c>
      <c r="D429">
        <v>386</v>
      </c>
      <c r="E429" t="str">
        <f>IFERROR(IF(OR(HLOOKUP($A429,'Z-scores'!$C$2:$UD$20,3,FALSE)&gt;2,HLOOKUP(A429,'Z-scores'!$C$2:$UD$20,3,FALSE)&lt;-2),"",'Total-corrected counts'!E429),"")</f>
        <v/>
      </c>
      <c r="F429">
        <f>IFERROR(IF(OR(HLOOKUP($A429,'Z-scores'!$C$2:$UD$20,4,FALSE)&gt;2,HLOOKUP($A429,'Z-scores'!$C$2:$UD$20,4,FALSE)&lt;-2),"",'Total-corrected counts'!F429),"")</f>
        <v>51.728041421807475</v>
      </c>
      <c r="G429">
        <f>IFERROR(IF(OR(HLOOKUP($A429,'Z-scores'!$C$2:$UD$20,5,FALSE)&gt;2,HLOOKUP($A429,'Z-scores'!$C$2:$UD$20,5,FALSE)&lt;-2),"",'Total-corrected counts'!G429),"")</f>
        <v>28.093282995757299</v>
      </c>
      <c r="H429">
        <f>IFERROR(IF(OR(HLOOKUP($A429,'Z-scores'!$C$2:$UD$20,6,FALSE)&gt;2,HLOOKUP($A429,'Z-scores'!$C$2:$UD$20,6,FALSE)&lt;-2),"",'Total-corrected counts'!H429),"")</f>
        <v>53.797254085401306</v>
      </c>
      <c r="I429">
        <f>IFERROR(IF(OR(HLOOKUP($A429,'Z-scores'!$C$2:$UD$20,7,FALSE)&gt;2,HLOOKUP($A429,'Z-scores'!$C$2:$UD$20,7,FALSE)&lt;-2),"",'Total-corrected counts'!I429),"")</f>
        <v>28.543370715954673</v>
      </c>
      <c r="J429">
        <f>IFERROR(IF(OR(HLOOKUP($A429,'Z-scores'!$C$2:$UD$20,8,FALSE)&gt;2,HLOOKUP($A429,'Z-scores'!$C$2:$UD$20,8,FALSE)&lt;-2),"",'Total-corrected counts'!J429),"")</f>
        <v>0</v>
      </c>
      <c r="K429">
        <f>IFERROR(IF(OR(HLOOKUP($A429,'Z-scores'!$C$2:$UD$20,9,FALSE)&gt;2,HLOOKUP($A429,'Z-scores'!$C$2:$UD$20,9,FALSE)&lt;-2),"",'Total-corrected counts'!K429),"")</f>
        <v>0</v>
      </c>
      <c r="L429">
        <f>IFERROR(IF(OR(HLOOKUP($A429,'Z-scores'!$C$2:$UD$20,10,FALSE)&gt;2,HLOOKUP($A429,'Z-scores'!$C$2:$UD$20,10,FALSE)&lt;-2),"",'Total-corrected counts'!L429),"")</f>
        <v>0</v>
      </c>
      <c r="M429">
        <f>IFERROR(IF(OR(HLOOKUP($A429,'Z-scores'!$C$2:$UD$20,11,FALSE)&gt;2,HLOOKUP($A429,'Z-scores'!$C$2:$UD$20,11,FALSE)&lt;-2),"",'Total-corrected counts'!M429),"")</f>
        <v>0.11058348454088962</v>
      </c>
      <c r="N429">
        <f>IFERROR(IF(OR(HLOOKUP($A429,'Z-scores'!$C$2:$UD$20,12,FALSE)&gt;2,HLOOKUP($A429,'Z-scores'!$C$2:$UD$20,12,FALSE)&lt;-2),"",'Total-corrected counts'!N429),"")</f>
        <v>59.200499996792544</v>
      </c>
      <c r="O429">
        <f>IFERROR(IF(OR(HLOOKUP($A429,'Z-scores'!$C$2:$UD$20,13,FALSE)&gt;2,HLOOKUP($A429,'Z-scores'!$C$2:$UD$20,13,FALSE)&lt;-2),"",'Total-corrected counts'!O429),"")</f>
        <v>25.351114449529472</v>
      </c>
      <c r="P429">
        <f>IFERROR(IF(OR(HLOOKUP($A429,'Z-scores'!$C$2:$UD$20,14,FALSE)&gt;2,HLOOKUP($A429,'Z-scores'!$C$2:$UD$20,14,FALSE)&lt;-2),"",'Total-corrected counts'!P429),"")</f>
        <v>3.1711448046433763</v>
      </c>
      <c r="Q429">
        <f>IFERROR(IF(OR(HLOOKUP($A429,'Z-scores'!$C$2:$UD$20,15,FALSE)&gt;2,HLOOKUP($A429,'Z-scores'!$C$2:$UD$20,15,FALSE)&lt;-2),"",'Total-corrected counts'!Q429),"")</f>
        <v>59.111014033746514</v>
      </c>
      <c r="R429">
        <f>IFERROR(IF(OR(HLOOKUP($A429,'Z-scores'!$C$2:$UD$20,16,FALSE)&gt;2,HLOOKUP($A429,'Z-scores'!$C$2:$UD$20,16,FALSE)&lt;-2),"",'Total-corrected counts'!R429),"")</f>
        <v>0.25243873852756094</v>
      </c>
      <c r="S429">
        <f>IFERROR(IF(OR(HLOOKUP($A429,'Z-scores'!$C$2:$UD$20,17,FALSE)&gt;2,HLOOKUP($A429,'Z-scores'!$C$2:$UD$20,17,FALSE)&lt;-2),"",'Total-corrected counts'!S429),"")</f>
        <v>10.813522113978431</v>
      </c>
      <c r="T429">
        <f>IFERROR(IF(OR(HLOOKUP($A429,'Z-scores'!$C$2:$UD$20,18,FALSE)&gt;2,HLOOKUP($A429,'Z-scores'!$C$2:$UD$20,18,FALSE)&lt;-2),"",'Total-corrected counts'!T429),"")</f>
        <v>1.6151119495947615</v>
      </c>
      <c r="U429">
        <f>IFERROR(IF(OR(HLOOKUP($A429,'Z-scores'!$C$2:$UD$20,19,FALSE)&gt;2,HLOOKUP($A429,'Z-scores'!$C$2:$UD$20,19,FALSE)&lt;-2),"",'Total-corrected counts'!U429),"")</f>
        <v>23.571989602634925</v>
      </c>
      <c r="V429">
        <f t="shared" si="24"/>
        <v>1</v>
      </c>
      <c r="W429">
        <f t="shared" si="25"/>
        <v>0.83101592398640522</v>
      </c>
      <c r="X429">
        <f t="shared" si="26"/>
        <v>20.284066587932703</v>
      </c>
      <c r="Y429">
        <f t="shared" si="27"/>
        <v>22.885854461180948</v>
      </c>
    </row>
    <row r="430" spans="1:25" x14ac:dyDescent="0.25">
      <c r="A430">
        <v>438</v>
      </c>
      <c r="B430" t="s">
        <v>812</v>
      </c>
      <c r="C430">
        <v>38400</v>
      </c>
      <c r="D430">
        <v>423</v>
      </c>
      <c r="E430" t="str">
        <f>IFERROR(IF(OR(HLOOKUP($A430,'Z-scores'!$C$2:$UD$20,3,FALSE)&gt;2,HLOOKUP(A430,'Z-scores'!$C$2:$UD$20,3,FALSE)&lt;-2),"",'Total-corrected counts'!E430),"")</f>
        <v/>
      </c>
      <c r="F430" t="str">
        <f>IFERROR(IF(OR(HLOOKUP($A430,'Z-scores'!$C$2:$UD$20,4,FALSE)&gt;2,HLOOKUP($A430,'Z-scores'!$C$2:$UD$20,4,FALSE)&lt;-2),"",'Total-corrected counts'!F430),"")</f>
        <v/>
      </c>
      <c r="G430" t="str">
        <f>IFERROR(IF(OR(HLOOKUP($A430,'Z-scores'!$C$2:$UD$20,5,FALSE)&gt;2,HLOOKUP($A430,'Z-scores'!$C$2:$UD$20,5,FALSE)&lt;-2),"",'Total-corrected counts'!G430),"")</f>
        <v/>
      </c>
      <c r="H430" t="str">
        <f>IFERROR(IF(OR(HLOOKUP($A430,'Z-scores'!$C$2:$UD$20,6,FALSE)&gt;2,HLOOKUP($A430,'Z-scores'!$C$2:$UD$20,6,FALSE)&lt;-2),"",'Total-corrected counts'!H430),"")</f>
        <v/>
      </c>
      <c r="I430" t="str">
        <f>IFERROR(IF(OR(HLOOKUP($A430,'Z-scores'!$C$2:$UD$20,7,FALSE)&gt;2,HLOOKUP($A430,'Z-scores'!$C$2:$UD$20,7,FALSE)&lt;-2),"",'Total-corrected counts'!I430),"")</f>
        <v/>
      </c>
      <c r="J430" t="str">
        <f>IFERROR(IF(OR(HLOOKUP($A430,'Z-scores'!$C$2:$UD$20,8,FALSE)&gt;2,HLOOKUP($A430,'Z-scores'!$C$2:$UD$20,8,FALSE)&lt;-2),"",'Total-corrected counts'!J430),"")</f>
        <v/>
      </c>
      <c r="K430" t="str">
        <f>IFERROR(IF(OR(HLOOKUP($A430,'Z-scores'!$C$2:$UD$20,9,FALSE)&gt;2,HLOOKUP($A430,'Z-scores'!$C$2:$UD$20,9,FALSE)&lt;-2),"",'Total-corrected counts'!K430),"")</f>
        <v/>
      </c>
      <c r="L430" t="str">
        <f>IFERROR(IF(OR(HLOOKUP($A430,'Z-scores'!$C$2:$UD$20,10,FALSE)&gt;2,HLOOKUP($A430,'Z-scores'!$C$2:$UD$20,10,FALSE)&lt;-2),"",'Total-corrected counts'!L430),"")</f>
        <v/>
      </c>
      <c r="M430" t="str">
        <f>IFERROR(IF(OR(HLOOKUP($A430,'Z-scores'!$C$2:$UD$20,11,FALSE)&gt;2,HLOOKUP($A430,'Z-scores'!$C$2:$UD$20,11,FALSE)&lt;-2),"",'Total-corrected counts'!M430),"")</f>
        <v/>
      </c>
      <c r="N430" t="str">
        <f>IFERROR(IF(OR(HLOOKUP($A430,'Z-scores'!$C$2:$UD$20,12,FALSE)&gt;2,HLOOKUP($A430,'Z-scores'!$C$2:$UD$20,12,FALSE)&lt;-2),"",'Total-corrected counts'!N430),"")</f>
        <v/>
      </c>
      <c r="O430" t="str">
        <f>IFERROR(IF(OR(HLOOKUP($A430,'Z-scores'!$C$2:$UD$20,13,FALSE)&gt;2,HLOOKUP($A430,'Z-scores'!$C$2:$UD$20,13,FALSE)&lt;-2),"",'Total-corrected counts'!O430),"")</f>
        <v/>
      </c>
      <c r="P430" t="str">
        <f>IFERROR(IF(OR(HLOOKUP($A430,'Z-scores'!$C$2:$UD$20,14,FALSE)&gt;2,HLOOKUP($A430,'Z-scores'!$C$2:$UD$20,14,FALSE)&lt;-2),"",'Total-corrected counts'!P430),"")</f>
        <v/>
      </c>
      <c r="Q430" t="str">
        <f>IFERROR(IF(OR(HLOOKUP($A430,'Z-scores'!$C$2:$UD$20,15,FALSE)&gt;2,HLOOKUP($A430,'Z-scores'!$C$2:$UD$20,15,FALSE)&lt;-2),"",'Total-corrected counts'!Q430),"")</f>
        <v/>
      </c>
      <c r="R430" t="str">
        <f>IFERROR(IF(OR(HLOOKUP($A430,'Z-scores'!$C$2:$UD$20,16,FALSE)&gt;2,HLOOKUP($A430,'Z-scores'!$C$2:$UD$20,16,FALSE)&lt;-2),"",'Total-corrected counts'!R430),"")</f>
        <v/>
      </c>
      <c r="S430" t="str">
        <f>IFERROR(IF(OR(HLOOKUP($A430,'Z-scores'!$C$2:$UD$20,17,FALSE)&gt;2,HLOOKUP($A430,'Z-scores'!$C$2:$UD$20,17,FALSE)&lt;-2),"",'Total-corrected counts'!S430),"")</f>
        <v/>
      </c>
      <c r="T430" t="str">
        <f>IFERROR(IF(OR(HLOOKUP($A430,'Z-scores'!$C$2:$UD$20,18,FALSE)&gt;2,HLOOKUP($A430,'Z-scores'!$C$2:$UD$20,18,FALSE)&lt;-2),"",'Total-corrected counts'!T430),"")</f>
        <v/>
      </c>
      <c r="U430" t="str">
        <f>IFERROR(IF(OR(HLOOKUP($A430,'Z-scores'!$C$2:$UD$20,19,FALSE)&gt;2,HLOOKUP($A430,'Z-scores'!$C$2:$UD$20,19,FALSE)&lt;-2),"",'Total-corrected counts'!U430),"")</f>
        <v/>
      </c>
      <c r="V430">
        <f t="shared" si="24"/>
        <v>1</v>
      </c>
      <c r="W430" t="str">
        <f t="shared" si="25"/>
        <v/>
      </c>
      <c r="X430" t="str">
        <f t="shared" si="26"/>
        <v/>
      </c>
      <c r="Y430" t="str">
        <f t="shared" si="27"/>
        <v/>
      </c>
    </row>
    <row r="431" spans="1:25" x14ac:dyDescent="0.25">
      <c r="A431">
        <v>439</v>
      </c>
      <c r="B431" t="s">
        <v>813</v>
      </c>
      <c r="C431">
        <v>76300</v>
      </c>
      <c r="D431">
        <v>63</v>
      </c>
      <c r="E431" t="str">
        <f>IFERROR(IF(OR(HLOOKUP($A431,'Z-scores'!$C$2:$UD$20,3,FALSE)&gt;2,HLOOKUP(A431,'Z-scores'!$C$2:$UD$20,3,FALSE)&lt;-2),"",'Total-corrected counts'!E431),"")</f>
        <v/>
      </c>
      <c r="F431" t="str">
        <f>IFERROR(IF(OR(HLOOKUP($A431,'Z-scores'!$C$2:$UD$20,4,FALSE)&gt;2,HLOOKUP($A431,'Z-scores'!$C$2:$UD$20,4,FALSE)&lt;-2),"",'Total-corrected counts'!F431),"")</f>
        <v/>
      </c>
      <c r="G431" t="str">
        <f>IFERROR(IF(OR(HLOOKUP($A431,'Z-scores'!$C$2:$UD$20,5,FALSE)&gt;2,HLOOKUP($A431,'Z-scores'!$C$2:$UD$20,5,FALSE)&lt;-2),"",'Total-corrected counts'!G431),"")</f>
        <v/>
      </c>
      <c r="H431" t="str">
        <f>IFERROR(IF(OR(HLOOKUP($A431,'Z-scores'!$C$2:$UD$20,6,FALSE)&gt;2,HLOOKUP($A431,'Z-scores'!$C$2:$UD$20,6,FALSE)&lt;-2),"",'Total-corrected counts'!H431),"")</f>
        <v/>
      </c>
      <c r="I431" t="str">
        <f>IFERROR(IF(OR(HLOOKUP($A431,'Z-scores'!$C$2:$UD$20,7,FALSE)&gt;2,HLOOKUP($A431,'Z-scores'!$C$2:$UD$20,7,FALSE)&lt;-2),"",'Total-corrected counts'!I431),"")</f>
        <v/>
      </c>
      <c r="J431" t="str">
        <f>IFERROR(IF(OR(HLOOKUP($A431,'Z-scores'!$C$2:$UD$20,8,FALSE)&gt;2,HLOOKUP($A431,'Z-scores'!$C$2:$UD$20,8,FALSE)&lt;-2),"",'Total-corrected counts'!J431),"")</f>
        <v/>
      </c>
      <c r="K431" t="str">
        <f>IFERROR(IF(OR(HLOOKUP($A431,'Z-scores'!$C$2:$UD$20,9,FALSE)&gt;2,HLOOKUP($A431,'Z-scores'!$C$2:$UD$20,9,FALSE)&lt;-2),"",'Total-corrected counts'!K431),"")</f>
        <v/>
      </c>
      <c r="L431" t="str">
        <f>IFERROR(IF(OR(HLOOKUP($A431,'Z-scores'!$C$2:$UD$20,10,FALSE)&gt;2,HLOOKUP($A431,'Z-scores'!$C$2:$UD$20,10,FALSE)&lt;-2),"",'Total-corrected counts'!L431),"")</f>
        <v/>
      </c>
      <c r="M431" t="str">
        <f>IFERROR(IF(OR(HLOOKUP($A431,'Z-scores'!$C$2:$UD$20,11,FALSE)&gt;2,HLOOKUP($A431,'Z-scores'!$C$2:$UD$20,11,FALSE)&lt;-2),"",'Total-corrected counts'!M431),"")</f>
        <v/>
      </c>
      <c r="N431" t="str">
        <f>IFERROR(IF(OR(HLOOKUP($A431,'Z-scores'!$C$2:$UD$20,12,FALSE)&gt;2,HLOOKUP($A431,'Z-scores'!$C$2:$UD$20,12,FALSE)&lt;-2),"",'Total-corrected counts'!N431),"")</f>
        <v/>
      </c>
      <c r="O431" t="str">
        <f>IFERROR(IF(OR(HLOOKUP($A431,'Z-scores'!$C$2:$UD$20,13,FALSE)&gt;2,HLOOKUP($A431,'Z-scores'!$C$2:$UD$20,13,FALSE)&lt;-2),"",'Total-corrected counts'!O431),"")</f>
        <v/>
      </c>
      <c r="P431" t="str">
        <f>IFERROR(IF(OR(HLOOKUP($A431,'Z-scores'!$C$2:$UD$20,14,FALSE)&gt;2,HLOOKUP($A431,'Z-scores'!$C$2:$UD$20,14,FALSE)&lt;-2),"",'Total-corrected counts'!P431),"")</f>
        <v/>
      </c>
      <c r="Q431" t="str">
        <f>IFERROR(IF(OR(HLOOKUP($A431,'Z-scores'!$C$2:$UD$20,15,FALSE)&gt;2,HLOOKUP($A431,'Z-scores'!$C$2:$UD$20,15,FALSE)&lt;-2),"",'Total-corrected counts'!Q431),"")</f>
        <v/>
      </c>
      <c r="R431" t="str">
        <f>IFERROR(IF(OR(HLOOKUP($A431,'Z-scores'!$C$2:$UD$20,16,FALSE)&gt;2,HLOOKUP($A431,'Z-scores'!$C$2:$UD$20,16,FALSE)&lt;-2),"",'Total-corrected counts'!R431),"")</f>
        <v/>
      </c>
      <c r="S431" t="str">
        <f>IFERROR(IF(OR(HLOOKUP($A431,'Z-scores'!$C$2:$UD$20,17,FALSE)&gt;2,HLOOKUP($A431,'Z-scores'!$C$2:$UD$20,17,FALSE)&lt;-2),"",'Total-corrected counts'!S431),"")</f>
        <v/>
      </c>
      <c r="T431" t="str">
        <f>IFERROR(IF(OR(HLOOKUP($A431,'Z-scores'!$C$2:$UD$20,18,FALSE)&gt;2,HLOOKUP($A431,'Z-scores'!$C$2:$UD$20,18,FALSE)&lt;-2),"",'Total-corrected counts'!T431),"")</f>
        <v/>
      </c>
      <c r="U431" t="str">
        <f>IFERROR(IF(OR(HLOOKUP($A431,'Z-scores'!$C$2:$UD$20,19,FALSE)&gt;2,HLOOKUP($A431,'Z-scores'!$C$2:$UD$20,19,FALSE)&lt;-2),"",'Total-corrected counts'!U431),"")</f>
        <v/>
      </c>
      <c r="V431">
        <f t="shared" si="24"/>
        <v>1</v>
      </c>
      <c r="W431" t="str">
        <f t="shared" si="25"/>
        <v/>
      </c>
      <c r="X431" t="str">
        <f t="shared" si="26"/>
        <v/>
      </c>
      <c r="Y431" t="str">
        <f t="shared" si="27"/>
        <v/>
      </c>
    </row>
    <row r="432" spans="1:25" x14ac:dyDescent="0.25">
      <c r="A432">
        <v>440</v>
      </c>
      <c r="B432" t="s">
        <v>221</v>
      </c>
      <c r="C432">
        <v>21800</v>
      </c>
      <c r="D432">
        <v>723</v>
      </c>
      <c r="E432" t="str">
        <f>IFERROR(IF(OR(HLOOKUP($A432,'Z-scores'!$C$2:$UD$20,3,FALSE)&gt;2,HLOOKUP(A432,'Z-scores'!$C$2:$UD$20,3,FALSE)&lt;-2),"",'Total-corrected counts'!E432),"")</f>
        <v/>
      </c>
      <c r="F432">
        <f>IFERROR(IF(OR(HLOOKUP($A432,'Z-scores'!$C$2:$UD$20,4,FALSE)&gt;2,HLOOKUP($A432,'Z-scores'!$C$2:$UD$20,4,FALSE)&lt;-2),"",'Total-corrected counts'!F432),"")</f>
        <v>9.7041346339990877</v>
      </c>
      <c r="G432">
        <f>IFERROR(IF(OR(HLOOKUP($A432,'Z-scores'!$C$2:$UD$20,5,FALSE)&gt;2,HLOOKUP($A432,'Z-scores'!$C$2:$UD$20,5,FALSE)&lt;-2),"",'Total-corrected counts'!G432),"")</f>
        <v>0.28204084757303849</v>
      </c>
      <c r="H432">
        <f>IFERROR(IF(OR(HLOOKUP($A432,'Z-scores'!$C$2:$UD$20,6,FALSE)&gt;2,HLOOKUP($A432,'Z-scores'!$C$2:$UD$20,6,FALSE)&lt;-2),"",'Total-corrected counts'!H432),"")</f>
        <v>5.3189967059914096</v>
      </c>
      <c r="I432">
        <f>IFERROR(IF(OR(HLOOKUP($A432,'Z-scores'!$C$2:$UD$20,7,FALSE)&gt;2,HLOOKUP($A432,'Z-scores'!$C$2:$UD$20,7,FALSE)&lt;-2),"",'Total-corrected counts'!I432),"")</f>
        <v>1.1205551057600842</v>
      </c>
      <c r="J432">
        <f>IFERROR(IF(OR(HLOOKUP($A432,'Z-scores'!$C$2:$UD$20,8,FALSE)&gt;2,HLOOKUP($A432,'Z-scores'!$C$2:$UD$20,8,FALSE)&lt;-2),"",'Total-corrected counts'!J432),"")</f>
        <v>3.1704801181805093</v>
      </c>
      <c r="K432">
        <f>IFERROR(IF(OR(HLOOKUP($A432,'Z-scores'!$C$2:$UD$20,9,FALSE)&gt;2,HLOOKUP($A432,'Z-scores'!$C$2:$UD$20,9,FALSE)&lt;-2),"",'Total-corrected counts'!K432),"")</f>
        <v>7.0639389040637717</v>
      </c>
      <c r="L432">
        <f>IFERROR(IF(OR(HLOOKUP($A432,'Z-scores'!$C$2:$UD$20,10,FALSE)&gt;2,HLOOKUP($A432,'Z-scores'!$C$2:$UD$20,10,FALSE)&lt;-2),"",'Total-corrected counts'!L432),"")</f>
        <v>0.94811056997761578</v>
      </c>
      <c r="M432">
        <f>IFERROR(IF(OR(HLOOKUP($A432,'Z-scores'!$C$2:$UD$20,11,FALSE)&gt;2,HLOOKUP($A432,'Z-scores'!$C$2:$UD$20,11,FALSE)&lt;-2),"",'Total-corrected counts'!M432),"")</f>
        <v>3.4741644726596159</v>
      </c>
      <c r="N432">
        <f>IFERROR(IF(OR(HLOOKUP($A432,'Z-scores'!$C$2:$UD$20,12,FALSE)&gt;2,HLOOKUP($A432,'Z-scores'!$C$2:$UD$20,12,FALSE)&lt;-2),"",'Total-corrected counts'!N432),"")</f>
        <v>11.427712615479923</v>
      </c>
      <c r="O432">
        <f>IFERROR(IF(OR(HLOOKUP($A432,'Z-scores'!$C$2:$UD$20,13,FALSE)&gt;2,HLOOKUP($A432,'Z-scores'!$C$2:$UD$20,13,FALSE)&lt;-2),"",'Total-corrected counts'!O432),"")</f>
        <v>2.1504529580843399</v>
      </c>
      <c r="P432">
        <f>IFERROR(IF(OR(HLOOKUP($A432,'Z-scores'!$C$2:$UD$20,14,FALSE)&gt;2,HLOOKUP($A432,'Z-scores'!$C$2:$UD$20,14,FALSE)&lt;-2),"",'Total-corrected counts'!P432),"")</f>
        <v>5.6371158993593173</v>
      </c>
      <c r="Q432">
        <f>IFERROR(IF(OR(HLOOKUP($A432,'Z-scores'!$C$2:$UD$20,15,FALSE)&gt;2,HLOOKUP($A432,'Z-scores'!$C$2:$UD$20,15,FALSE)&lt;-2),"",'Total-corrected counts'!Q432),"")</f>
        <v>0.51680695212612426</v>
      </c>
      <c r="R432">
        <f>IFERROR(IF(OR(HLOOKUP($A432,'Z-scores'!$C$2:$UD$20,16,FALSE)&gt;2,HLOOKUP($A432,'Z-scores'!$C$2:$UD$20,16,FALSE)&lt;-2),"",'Total-corrected counts'!R432),"")</f>
        <v>9.179954761375269</v>
      </c>
      <c r="S432">
        <f>IFERROR(IF(OR(HLOOKUP($A432,'Z-scores'!$C$2:$UD$20,17,FALSE)&gt;2,HLOOKUP($A432,'Z-scores'!$C$2:$UD$20,17,FALSE)&lt;-2),"",'Total-corrected counts'!S432),"")</f>
        <v>1.0639810915360304</v>
      </c>
      <c r="T432">
        <f>IFERROR(IF(OR(HLOOKUP($A432,'Z-scores'!$C$2:$UD$20,18,FALSE)&gt;2,HLOOKUP($A432,'Z-scores'!$C$2:$UD$20,18,FALSE)&lt;-2),"",'Total-corrected counts'!T432),"")</f>
        <v>15.111605953921201</v>
      </c>
      <c r="U432">
        <f>IFERROR(IF(OR(HLOOKUP($A432,'Z-scores'!$C$2:$UD$20,19,FALSE)&gt;2,HLOOKUP($A432,'Z-scores'!$C$2:$UD$20,19,FALSE)&lt;-2),"",'Total-corrected counts'!U432),"")</f>
        <v>8.4185677152267591</v>
      </c>
      <c r="V432">
        <f t="shared" si="24"/>
        <v>1</v>
      </c>
      <c r="W432">
        <f t="shared" si="25"/>
        <v>0.22252624752164782</v>
      </c>
      <c r="X432">
        <f t="shared" si="26"/>
        <v>3.8853026697756414</v>
      </c>
      <c r="Y432">
        <f t="shared" si="27"/>
        <v>6.6882747433886198</v>
      </c>
    </row>
    <row r="433" spans="1:25" x14ac:dyDescent="0.25">
      <c r="A433">
        <v>441</v>
      </c>
      <c r="B433" t="s">
        <v>222</v>
      </c>
      <c r="C433">
        <v>15400</v>
      </c>
      <c r="D433">
        <v>394</v>
      </c>
      <c r="E433">
        <f>IFERROR(IF(OR(HLOOKUP($A433,'Z-scores'!$C$2:$UD$20,3,FALSE)&gt;2,HLOOKUP(A433,'Z-scores'!$C$2:$UD$20,3,FALSE)&lt;-2),"",'Total-corrected counts'!E433),"")</f>
        <v>4.8563310493634847E-2</v>
      </c>
      <c r="F433">
        <f>IFERROR(IF(OR(HLOOKUP($A433,'Z-scores'!$C$2:$UD$20,4,FALSE)&gt;2,HLOOKUP($A433,'Z-scores'!$C$2:$UD$20,4,FALSE)&lt;-2),"",'Total-corrected counts'!F433),"")</f>
        <v>0</v>
      </c>
      <c r="G433">
        <f>IFERROR(IF(OR(HLOOKUP($A433,'Z-scores'!$C$2:$UD$20,5,FALSE)&gt;2,HLOOKUP($A433,'Z-scores'!$C$2:$UD$20,5,FALSE)&lt;-2),"",'Total-corrected counts'!G433),"")</f>
        <v>0</v>
      </c>
      <c r="H433">
        <f>IFERROR(IF(OR(HLOOKUP($A433,'Z-scores'!$C$2:$UD$20,6,FALSE)&gt;2,HLOOKUP($A433,'Z-scores'!$C$2:$UD$20,6,FALSE)&lt;-2),"",'Total-corrected counts'!H433),"")</f>
        <v>1.3960621275568005E-2</v>
      </c>
      <c r="I433">
        <f>IFERROR(IF(OR(HLOOKUP($A433,'Z-scores'!$C$2:$UD$20,7,FALSE)&gt;2,HLOOKUP($A433,'Z-scores'!$C$2:$UD$20,7,FALSE)&lt;-2),"",'Total-corrected counts'!I433),"")</f>
        <v>0</v>
      </c>
      <c r="J433">
        <f>IFERROR(IF(OR(HLOOKUP($A433,'Z-scores'!$C$2:$UD$20,8,FALSE)&gt;2,HLOOKUP($A433,'Z-scores'!$C$2:$UD$20,8,FALSE)&lt;-2),"",'Total-corrected counts'!J433),"")</f>
        <v>0.4782839369572463</v>
      </c>
      <c r="K433">
        <f>IFERROR(IF(OR(HLOOKUP($A433,'Z-scores'!$C$2:$UD$20,9,FALSE)&gt;2,HLOOKUP($A433,'Z-scores'!$C$2:$UD$20,9,FALSE)&lt;-2),"",'Total-corrected counts'!K433),"")</f>
        <v>0.75812475611795527</v>
      </c>
      <c r="L433">
        <f>IFERROR(IF(OR(HLOOKUP($A433,'Z-scores'!$C$2:$UD$20,10,FALSE)&gt;2,HLOOKUP($A433,'Z-scores'!$C$2:$UD$20,10,FALSE)&lt;-2),"",'Total-corrected counts'!L433),"")</f>
        <v>2.64588996272823E-2</v>
      </c>
      <c r="M433">
        <f>IFERROR(IF(OR(HLOOKUP($A433,'Z-scores'!$C$2:$UD$20,11,FALSE)&gt;2,HLOOKUP($A433,'Z-scores'!$C$2:$UD$20,11,FALSE)&lt;-2),"",'Total-corrected counts'!M433),"")</f>
        <v>8.2937613405667215E-2</v>
      </c>
      <c r="N433" t="str">
        <f>IFERROR(IF(OR(HLOOKUP($A433,'Z-scores'!$C$2:$UD$20,12,FALSE)&gt;2,HLOOKUP($A433,'Z-scores'!$C$2:$UD$20,12,FALSE)&lt;-2),"",'Total-corrected counts'!N433),"")</f>
        <v/>
      </c>
      <c r="O433">
        <f>IFERROR(IF(OR(HLOOKUP($A433,'Z-scores'!$C$2:$UD$20,13,FALSE)&gt;2,HLOOKUP($A433,'Z-scores'!$C$2:$UD$20,13,FALSE)&lt;-2),"",'Total-corrected counts'!O433),"")</f>
        <v>0.17499773680811531</v>
      </c>
      <c r="P433" t="str">
        <f>IFERROR(IF(OR(HLOOKUP($A433,'Z-scores'!$C$2:$UD$20,14,FALSE)&gt;2,HLOOKUP($A433,'Z-scores'!$C$2:$UD$20,14,FALSE)&lt;-2),"",'Total-corrected counts'!P433),"")</f>
        <v/>
      </c>
      <c r="Q433">
        <f>IFERROR(IF(OR(HLOOKUP($A433,'Z-scores'!$C$2:$UD$20,15,FALSE)&gt;2,HLOOKUP($A433,'Z-scores'!$C$2:$UD$20,15,FALSE)&lt;-2),"",'Total-corrected counts'!Q433),"")</f>
        <v>0</v>
      </c>
      <c r="R433">
        <f>IFERROR(IF(OR(HLOOKUP($A433,'Z-scores'!$C$2:$UD$20,16,FALSE)&gt;2,HLOOKUP($A433,'Z-scores'!$C$2:$UD$20,16,FALSE)&lt;-2),"",'Total-corrected counts'!R433),"")</f>
        <v>0.11219499490113818</v>
      </c>
      <c r="S433">
        <f>IFERROR(IF(OR(HLOOKUP($A433,'Z-scores'!$C$2:$UD$20,17,FALSE)&gt;2,HLOOKUP($A433,'Z-scores'!$C$2:$UD$20,17,FALSE)&lt;-2),"",'Total-corrected counts'!S433),"")</f>
        <v>1.0856949913632964E-2</v>
      </c>
      <c r="T433">
        <f>IFERROR(IF(OR(HLOOKUP($A433,'Z-scores'!$C$2:$UD$20,18,FALSE)&gt;2,HLOOKUP($A433,'Z-scores'!$C$2:$UD$20,18,FALSE)&lt;-2),"",'Total-corrected counts'!T433),"")</f>
        <v>0.16322939916117271</v>
      </c>
      <c r="U433">
        <f>IFERROR(IF(OR(HLOOKUP($A433,'Z-scores'!$C$2:$UD$20,19,FALSE)&gt;2,HLOOKUP($A433,'Z-scores'!$C$2:$UD$20,19,FALSE)&lt;-2),"",'Total-corrected counts'!U433),"")</f>
        <v>0</v>
      </c>
      <c r="V433">
        <f t="shared" si="24"/>
        <v>1</v>
      </c>
      <c r="W433">
        <f t="shared" si="25"/>
        <v>0.50397697539116382</v>
      </c>
      <c r="X433">
        <f t="shared" si="26"/>
        <v>0.15648101531970598</v>
      </c>
      <c r="Y433">
        <f t="shared" si="27"/>
        <v>7.6879846797343207E-2</v>
      </c>
    </row>
    <row r="434" spans="1:25" x14ac:dyDescent="0.25">
      <c r="A434">
        <v>442</v>
      </c>
      <c r="B434" t="s">
        <v>223</v>
      </c>
      <c r="C434">
        <v>26000</v>
      </c>
      <c r="D434">
        <v>879</v>
      </c>
      <c r="E434">
        <f>IFERROR(IF(OR(HLOOKUP($A434,'Z-scores'!$C$2:$UD$20,3,FALSE)&gt;2,HLOOKUP(A434,'Z-scores'!$C$2:$UD$20,3,FALSE)&lt;-2),"",'Total-corrected counts'!E434),"")</f>
        <v>2.5421025223783471</v>
      </c>
      <c r="F434">
        <f>IFERROR(IF(OR(HLOOKUP($A434,'Z-scores'!$C$2:$UD$20,4,FALSE)&gt;2,HLOOKUP($A434,'Z-scores'!$C$2:$UD$20,4,FALSE)&lt;-2),"",'Total-corrected counts'!F434),"")</f>
        <v>0.16405975712593554</v>
      </c>
      <c r="G434">
        <f>IFERROR(IF(OR(HLOOKUP($A434,'Z-scores'!$C$2:$UD$20,5,FALSE)&gt;2,HLOOKUP($A434,'Z-scores'!$C$2:$UD$20,5,FALSE)&lt;-2),"",'Total-corrected counts'!G434),"")</f>
        <v>3.5255105946629812</v>
      </c>
      <c r="H434">
        <f>IFERROR(IF(OR(HLOOKUP($A434,'Z-scores'!$C$2:$UD$20,6,FALSE)&gt;2,HLOOKUP($A434,'Z-scores'!$C$2:$UD$20,6,FALSE)&lt;-2),"",'Total-corrected counts'!H434),"")</f>
        <v>6.9384287739572983</v>
      </c>
      <c r="I434">
        <f>IFERROR(IF(OR(HLOOKUP($A434,'Z-scores'!$C$2:$UD$20,7,FALSE)&gt;2,HLOOKUP($A434,'Z-scores'!$C$2:$UD$20,7,FALSE)&lt;-2),"",'Total-corrected counts'!I434),"")</f>
        <v>5.5288927745744818</v>
      </c>
      <c r="J434">
        <f>IFERROR(IF(OR(HLOOKUP($A434,'Z-scores'!$C$2:$UD$20,8,FALSE)&gt;2,HLOOKUP($A434,'Z-scores'!$C$2:$UD$20,8,FALSE)&lt;-2),"",'Total-corrected counts'!J434),"")</f>
        <v>1.9476510834856939</v>
      </c>
      <c r="K434">
        <f>IFERROR(IF(OR(HLOOKUP($A434,'Z-scores'!$C$2:$UD$20,9,FALSE)&gt;2,HLOOKUP($A434,'Z-scores'!$C$2:$UD$20,9,FALSE)&lt;-2),"",'Total-corrected counts'!K434),"")</f>
        <v>13.998550643848599</v>
      </c>
      <c r="L434">
        <f>IFERROR(IF(OR(HLOOKUP($A434,'Z-scores'!$C$2:$UD$20,10,FALSE)&gt;2,HLOOKUP($A434,'Z-scores'!$C$2:$UD$20,10,FALSE)&lt;-2),"",'Total-corrected counts'!L434),"")</f>
        <v>3.0868716231829352E-2</v>
      </c>
      <c r="M434">
        <f>IFERROR(IF(OR(HLOOKUP($A434,'Z-scores'!$C$2:$UD$20,11,FALSE)&gt;2,HLOOKUP($A434,'Z-scores'!$C$2:$UD$20,11,FALSE)&lt;-2),"",'Total-corrected counts'!M434),"")</f>
        <v>4.1376653799049539</v>
      </c>
      <c r="N434">
        <f>IFERROR(IF(OR(HLOOKUP($A434,'Z-scores'!$C$2:$UD$20,12,FALSE)&gt;2,HLOOKUP($A434,'Z-scores'!$C$2:$UD$20,12,FALSE)&lt;-2),"",'Total-corrected counts'!N434),"")</f>
        <v>1.9977877707895935</v>
      </c>
      <c r="O434">
        <f>IFERROR(IF(OR(HLOOKUP($A434,'Z-scores'!$C$2:$UD$20,13,FALSE)&gt;2,HLOOKUP($A434,'Z-scores'!$C$2:$UD$20,13,FALSE)&lt;-2),"",'Total-corrected counts'!O434),"")</f>
        <v>8.9417112826762004</v>
      </c>
      <c r="P434">
        <f>IFERROR(IF(OR(HLOOKUP($A434,'Z-scores'!$C$2:$UD$20,14,FALSE)&gt;2,HLOOKUP($A434,'Z-scores'!$C$2:$UD$20,14,FALSE)&lt;-2),"",'Total-corrected counts'!P434),"")</f>
        <v>12.227284752135713</v>
      </c>
      <c r="Q434">
        <f>IFERROR(IF(OR(HLOOKUP($A434,'Z-scores'!$C$2:$UD$20,15,FALSE)&gt;2,HLOOKUP($A434,'Z-scores'!$C$2:$UD$20,15,FALSE)&lt;-2),"",'Total-corrected counts'!Q434),"")</f>
        <v>0.94585423313649164</v>
      </c>
      <c r="R434">
        <f>IFERROR(IF(OR(HLOOKUP($A434,'Z-scores'!$C$2:$UD$20,16,FALSE)&gt;2,HLOOKUP($A434,'Z-scores'!$C$2:$UD$20,16,FALSE)&lt;-2),"",'Total-corrected counts'!R434),"")</f>
        <v>8.6229867509731921</v>
      </c>
      <c r="S434">
        <f>IFERROR(IF(OR(HLOOKUP($A434,'Z-scores'!$C$2:$UD$20,17,FALSE)&gt;2,HLOOKUP($A434,'Z-scores'!$C$2:$UD$20,17,FALSE)&lt;-2),"",'Total-corrected counts'!S434),"")</f>
        <v>3.0182320759899639</v>
      </c>
      <c r="T434">
        <f>IFERROR(IF(OR(HLOOKUP($A434,'Z-scores'!$C$2:$UD$20,18,FALSE)&gt;2,HLOOKUP($A434,'Z-scores'!$C$2:$UD$20,18,FALSE)&lt;-2),"",'Total-corrected counts'!T434),"")</f>
        <v>14.398551210217128</v>
      </c>
      <c r="U434">
        <f>IFERROR(IF(OR(HLOOKUP($A434,'Z-scores'!$C$2:$UD$20,19,FALSE)&gt;2,HLOOKUP($A434,'Z-scores'!$C$2:$UD$20,19,FALSE)&lt;-2),"",'Total-corrected counts'!U434),"")</f>
        <v>1.8963474698732441</v>
      </c>
      <c r="V434">
        <f t="shared" si="24"/>
        <v>1</v>
      </c>
      <c r="W434">
        <f t="shared" si="25"/>
        <v>0.356151712119116</v>
      </c>
      <c r="X434">
        <f t="shared" si="26"/>
        <v>4.3126366940189023</v>
      </c>
      <c r="Y434">
        <f t="shared" si="27"/>
        <v>6.5060944432239403</v>
      </c>
    </row>
    <row r="435" spans="1:25" x14ac:dyDescent="0.25">
      <c r="A435">
        <v>443</v>
      </c>
      <c r="B435" t="s">
        <v>224</v>
      </c>
      <c r="C435">
        <v>112100</v>
      </c>
      <c r="D435">
        <v>618</v>
      </c>
      <c r="E435" t="str">
        <f>IFERROR(IF(OR(HLOOKUP($A435,'Z-scores'!$C$2:$UD$20,3,FALSE)&gt;2,HLOOKUP(A435,'Z-scores'!$C$2:$UD$20,3,FALSE)&lt;-2),"",'Total-corrected counts'!E435),"")</f>
        <v/>
      </c>
      <c r="F435">
        <f>IFERROR(IF(OR(HLOOKUP($A435,'Z-scores'!$C$2:$UD$20,4,FALSE)&gt;2,HLOOKUP($A435,'Z-scores'!$C$2:$UD$20,4,FALSE)&lt;-2),"",'Total-corrected counts'!F435),"")</f>
        <v>0.64803604064744535</v>
      </c>
      <c r="G435">
        <f>IFERROR(IF(OR(HLOOKUP($A435,'Z-scores'!$C$2:$UD$20,5,FALSE)&gt;2,HLOOKUP($A435,'Z-scores'!$C$2:$UD$20,5,FALSE)&lt;-2),"",'Total-corrected counts'!G435),"")</f>
        <v>17.949885370541235</v>
      </c>
      <c r="H435">
        <f>IFERROR(IF(OR(HLOOKUP($A435,'Z-scores'!$C$2:$UD$20,6,FALSE)&gt;2,HLOOKUP($A435,'Z-scores'!$C$2:$UD$20,6,FALSE)&lt;-2),"",'Total-corrected counts'!H435),"")</f>
        <v>31.362535695563526</v>
      </c>
      <c r="I435">
        <f>IFERROR(IF(OR(HLOOKUP($A435,'Z-scores'!$C$2:$UD$20,7,FALSE)&gt;2,HLOOKUP($A435,'Z-scores'!$C$2:$UD$20,7,FALSE)&lt;-2),"",'Total-corrected counts'!I435),"")</f>
        <v>1.9948343641003696</v>
      </c>
      <c r="J435">
        <f>IFERROR(IF(OR(HLOOKUP($A435,'Z-scores'!$C$2:$UD$20,8,FALSE)&gt;2,HLOOKUP($A435,'Z-scores'!$C$2:$UD$20,8,FALSE)&lt;-2),"",'Total-corrected counts'!J435),"")</f>
        <v>10.867399969626504</v>
      </c>
      <c r="K435">
        <f>IFERROR(IF(OR(HLOOKUP($A435,'Z-scores'!$C$2:$UD$20,9,FALSE)&gt;2,HLOOKUP($A435,'Z-scores'!$C$2:$UD$20,9,FALSE)&lt;-2),"",'Total-corrected counts'!K435),"")</f>
        <v>18.315402196332013</v>
      </c>
      <c r="L435">
        <f>IFERROR(IF(OR(HLOOKUP($A435,'Z-scores'!$C$2:$UD$20,10,FALSE)&gt;2,HLOOKUP($A435,'Z-scores'!$C$2:$UD$20,10,FALSE)&lt;-2),"",'Total-corrected counts'!L435),"")</f>
        <v>3.6469183319604102</v>
      </c>
      <c r="M435">
        <f>IFERROR(IF(OR(HLOOKUP($A435,'Z-scores'!$C$2:$UD$20,11,FALSE)&gt;2,HLOOKUP($A435,'Z-scores'!$C$2:$UD$20,11,FALSE)&lt;-2),"",'Total-corrected counts'!M435),"")</f>
        <v>25.365086766566559</v>
      </c>
      <c r="N435">
        <f>IFERROR(IF(OR(HLOOKUP($A435,'Z-scores'!$C$2:$UD$20,12,FALSE)&gt;2,HLOOKUP($A435,'Z-scores'!$C$2:$UD$20,12,FALSE)&lt;-2),"",'Total-corrected counts'!N435),"")</f>
        <v>15.560750618351973</v>
      </c>
      <c r="O435">
        <f>IFERROR(IF(OR(HLOOKUP($A435,'Z-scores'!$C$2:$UD$20,13,FALSE)&gt;2,HLOOKUP($A435,'Z-scores'!$C$2:$UD$20,13,FALSE)&lt;-2),"",'Total-corrected counts'!O435),"")</f>
        <v>8.5176783050257665</v>
      </c>
      <c r="P435">
        <f>IFERROR(IF(OR(HLOOKUP($A435,'Z-scores'!$C$2:$UD$20,14,FALSE)&gt;2,HLOOKUP($A435,'Z-scores'!$C$2:$UD$20,14,FALSE)&lt;-2),"",'Total-corrected counts'!P435),"")</f>
        <v>15.018063131424293</v>
      </c>
      <c r="Q435">
        <f>IFERROR(IF(OR(HLOOKUP($A435,'Z-scores'!$C$2:$UD$20,15,FALSE)&gt;2,HLOOKUP($A435,'Z-scores'!$C$2:$UD$20,15,FALSE)&lt;-2),"",'Total-corrected counts'!Q435),"")</f>
        <v>13.202954965637213</v>
      </c>
      <c r="R435">
        <f>IFERROR(IF(OR(HLOOKUP($A435,'Z-scores'!$C$2:$UD$20,16,FALSE)&gt;2,HLOOKUP($A435,'Z-scores'!$C$2:$UD$20,16,FALSE)&lt;-2),"",'Total-corrected counts'!R435),"")</f>
        <v>15.314616804005361</v>
      </c>
      <c r="S435">
        <f>IFERROR(IF(OR(HLOOKUP($A435,'Z-scores'!$C$2:$UD$20,17,FALSE)&gt;2,HLOOKUP($A435,'Z-scores'!$C$2:$UD$20,17,FALSE)&lt;-2),"",'Total-corrected counts'!S435),"")</f>
        <v>18.967091499116787</v>
      </c>
      <c r="T435">
        <f>IFERROR(IF(OR(HLOOKUP($A435,'Z-scores'!$C$2:$UD$20,18,FALSE)&gt;2,HLOOKUP($A435,'Z-scores'!$C$2:$UD$20,18,FALSE)&lt;-2),"",'Total-corrected counts'!T435),"")</f>
        <v>18.393375979161622</v>
      </c>
      <c r="U435">
        <f>IFERROR(IF(OR(HLOOKUP($A435,'Z-scores'!$C$2:$UD$20,19,FALSE)&gt;2,HLOOKUP($A435,'Z-scores'!$C$2:$UD$20,19,FALSE)&lt;-2),"",'Total-corrected counts'!U435),"")</f>
        <v>23.420108226329287</v>
      </c>
      <c r="V435">
        <f t="shared" si="24"/>
        <v>1</v>
      </c>
      <c r="W435">
        <f t="shared" si="25"/>
        <v>0.60475410048488876</v>
      </c>
      <c r="X435">
        <f t="shared" si="26"/>
        <v>13.768762341917258</v>
      </c>
      <c r="Y435">
        <f t="shared" si="27"/>
        <v>16.049329941131536</v>
      </c>
    </row>
    <row r="436" spans="1:25" x14ac:dyDescent="0.25">
      <c r="A436">
        <v>444</v>
      </c>
      <c r="B436" t="s">
        <v>814</v>
      </c>
      <c r="C436">
        <v>67100</v>
      </c>
      <c r="D436">
        <v>856</v>
      </c>
      <c r="E436" t="str">
        <f>IFERROR(IF(OR(HLOOKUP($A436,'Z-scores'!$C$2:$UD$20,3,FALSE)&gt;2,HLOOKUP(A436,'Z-scores'!$C$2:$UD$20,3,FALSE)&lt;-2),"",'Total-corrected counts'!E436),"")</f>
        <v/>
      </c>
      <c r="F436" t="str">
        <f>IFERROR(IF(OR(HLOOKUP($A436,'Z-scores'!$C$2:$UD$20,4,FALSE)&gt;2,HLOOKUP($A436,'Z-scores'!$C$2:$UD$20,4,FALSE)&lt;-2),"",'Total-corrected counts'!F436),"")</f>
        <v/>
      </c>
      <c r="G436" t="str">
        <f>IFERROR(IF(OR(HLOOKUP($A436,'Z-scores'!$C$2:$UD$20,5,FALSE)&gt;2,HLOOKUP($A436,'Z-scores'!$C$2:$UD$20,5,FALSE)&lt;-2),"",'Total-corrected counts'!G436),"")</f>
        <v/>
      </c>
      <c r="H436" t="str">
        <f>IFERROR(IF(OR(HLOOKUP($A436,'Z-scores'!$C$2:$UD$20,6,FALSE)&gt;2,HLOOKUP($A436,'Z-scores'!$C$2:$UD$20,6,FALSE)&lt;-2),"",'Total-corrected counts'!H436),"")</f>
        <v/>
      </c>
      <c r="I436" t="str">
        <f>IFERROR(IF(OR(HLOOKUP($A436,'Z-scores'!$C$2:$UD$20,7,FALSE)&gt;2,HLOOKUP($A436,'Z-scores'!$C$2:$UD$20,7,FALSE)&lt;-2),"",'Total-corrected counts'!I436),"")</f>
        <v/>
      </c>
      <c r="J436" t="str">
        <f>IFERROR(IF(OR(HLOOKUP($A436,'Z-scores'!$C$2:$UD$20,8,FALSE)&gt;2,HLOOKUP($A436,'Z-scores'!$C$2:$UD$20,8,FALSE)&lt;-2),"",'Total-corrected counts'!J436),"")</f>
        <v/>
      </c>
      <c r="K436" t="str">
        <f>IFERROR(IF(OR(HLOOKUP($A436,'Z-scores'!$C$2:$UD$20,9,FALSE)&gt;2,HLOOKUP($A436,'Z-scores'!$C$2:$UD$20,9,FALSE)&lt;-2),"",'Total-corrected counts'!K436),"")</f>
        <v/>
      </c>
      <c r="L436" t="str">
        <f>IFERROR(IF(OR(HLOOKUP($A436,'Z-scores'!$C$2:$UD$20,10,FALSE)&gt;2,HLOOKUP($A436,'Z-scores'!$C$2:$UD$20,10,FALSE)&lt;-2),"",'Total-corrected counts'!L436),"")</f>
        <v/>
      </c>
      <c r="M436" t="str">
        <f>IFERROR(IF(OR(HLOOKUP($A436,'Z-scores'!$C$2:$UD$20,11,FALSE)&gt;2,HLOOKUP($A436,'Z-scores'!$C$2:$UD$20,11,FALSE)&lt;-2),"",'Total-corrected counts'!M436),"")</f>
        <v/>
      </c>
      <c r="N436" t="str">
        <f>IFERROR(IF(OR(HLOOKUP($A436,'Z-scores'!$C$2:$UD$20,12,FALSE)&gt;2,HLOOKUP($A436,'Z-scores'!$C$2:$UD$20,12,FALSE)&lt;-2),"",'Total-corrected counts'!N436),"")</f>
        <v/>
      </c>
      <c r="O436" t="str">
        <f>IFERROR(IF(OR(HLOOKUP($A436,'Z-scores'!$C$2:$UD$20,13,FALSE)&gt;2,HLOOKUP($A436,'Z-scores'!$C$2:$UD$20,13,FALSE)&lt;-2),"",'Total-corrected counts'!O436),"")</f>
        <v/>
      </c>
      <c r="P436" t="str">
        <f>IFERROR(IF(OR(HLOOKUP($A436,'Z-scores'!$C$2:$UD$20,14,FALSE)&gt;2,HLOOKUP($A436,'Z-scores'!$C$2:$UD$20,14,FALSE)&lt;-2),"",'Total-corrected counts'!P436),"")</f>
        <v/>
      </c>
      <c r="Q436" t="str">
        <f>IFERROR(IF(OR(HLOOKUP($A436,'Z-scores'!$C$2:$UD$20,15,FALSE)&gt;2,HLOOKUP($A436,'Z-scores'!$C$2:$UD$20,15,FALSE)&lt;-2),"",'Total-corrected counts'!Q436),"")</f>
        <v/>
      </c>
      <c r="R436" t="str">
        <f>IFERROR(IF(OR(HLOOKUP($A436,'Z-scores'!$C$2:$UD$20,16,FALSE)&gt;2,HLOOKUP($A436,'Z-scores'!$C$2:$UD$20,16,FALSE)&lt;-2),"",'Total-corrected counts'!R436),"")</f>
        <v/>
      </c>
      <c r="S436" t="str">
        <f>IFERROR(IF(OR(HLOOKUP($A436,'Z-scores'!$C$2:$UD$20,17,FALSE)&gt;2,HLOOKUP($A436,'Z-scores'!$C$2:$UD$20,17,FALSE)&lt;-2),"",'Total-corrected counts'!S436),"")</f>
        <v/>
      </c>
      <c r="T436" t="str">
        <f>IFERROR(IF(OR(HLOOKUP($A436,'Z-scores'!$C$2:$UD$20,18,FALSE)&gt;2,HLOOKUP($A436,'Z-scores'!$C$2:$UD$20,18,FALSE)&lt;-2),"",'Total-corrected counts'!T436),"")</f>
        <v/>
      </c>
      <c r="U436" t="str">
        <f>IFERROR(IF(OR(HLOOKUP($A436,'Z-scores'!$C$2:$UD$20,19,FALSE)&gt;2,HLOOKUP($A436,'Z-scores'!$C$2:$UD$20,19,FALSE)&lt;-2),"",'Total-corrected counts'!U436),"")</f>
        <v/>
      </c>
      <c r="V436">
        <f t="shared" si="24"/>
        <v>1</v>
      </c>
      <c r="W436" t="str">
        <f t="shared" si="25"/>
        <v/>
      </c>
      <c r="X436" t="str">
        <f t="shared" si="26"/>
        <v/>
      </c>
      <c r="Y436" t="str">
        <f t="shared" si="27"/>
        <v/>
      </c>
    </row>
    <row r="437" spans="1:25" x14ac:dyDescent="0.25">
      <c r="A437">
        <v>445</v>
      </c>
      <c r="B437" t="s">
        <v>225</v>
      </c>
      <c r="C437">
        <v>91500</v>
      </c>
      <c r="D437">
        <v>386</v>
      </c>
      <c r="E437" t="str">
        <f>IFERROR(IF(OR(HLOOKUP($A437,'Z-scores'!$C$2:$UD$20,3,FALSE)&gt;2,HLOOKUP(A437,'Z-scores'!$C$2:$UD$20,3,FALSE)&lt;-2),"",'Total-corrected counts'!E437),"")</f>
        <v/>
      </c>
      <c r="F437">
        <f>IFERROR(IF(OR(HLOOKUP($A437,'Z-scores'!$C$2:$UD$20,4,FALSE)&gt;2,HLOOKUP($A437,'Z-scores'!$C$2:$UD$20,4,FALSE)&lt;-2),"",'Total-corrected counts'!F437),"")</f>
        <v>27.389776452174942</v>
      </c>
      <c r="G437">
        <f>IFERROR(IF(OR(HLOOKUP($A437,'Z-scores'!$C$2:$UD$20,5,FALSE)&gt;2,HLOOKUP($A437,'Z-scores'!$C$2:$UD$20,5,FALSE)&lt;-2),"",'Total-corrected counts'!G437),"")</f>
        <v>23.701504083548556</v>
      </c>
      <c r="H437">
        <f>IFERROR(IF(OR(HLOOKUP($A437,'Z-scores'!$C$2:$UD$20,6,FALSE)&gt;2,HLOOKUP($A437,'Z-scores'!$C$2:$UD$20,6,FALSE)&lt;-2),"",'Total-corrected counts'!H437),"")</f>
        <v>24.270540087574979</v>
      </c>
      <c r="I437">
        <f>IFERROR(IF(OR(HLOOKUP($A437,'Z-scores'!$C$2:$UD$20,7,FALSE)&gt;2,HLOOKUP($A437,'Z-scores'!$C$2:$UD$20,7,FALSE)&lt;-2),"",'Total-corrected counts'!I437),"")</f>
        <v>21.635333195829318</v>
      </c>
      <c r="J437">
        <f>IFERROR(IF(OR(HLOOKUP($A437,'Z-scores'!$C$2:$UD$20,8,FALSE)&gt;2,HLOOKUP($A437,'Z-scores'!$C$2:$UD$20,8,FALSE)&lt;-2),"",'Total-corrected counts'!J437),"")</f>
        <v>0</v>
      </c>
      <c r="K437">
        <f>IFERROR(IF(OR(HLOOKUP($A437,'Z-scores'!$C$2:$UD$20,9,FALSE)&gt;2,HLOOKUP($A437,'Z-scores'!$C$2:$UD$20,9,FALSE)&lt;-2),"",'Total-corrected counts'!K437),"")</f>
        <v>0</v>
      </c>
      <c r="L437">
        <f>IFERROR(IF(OR(HLOOKUP($A437,'Z-scores'!$C$2:$UD$20,10,FALSE)&gt;2,HLOOKUP($A437,'Z-scores'!$C$2:$UD$20,10,FALSE)&lt;-2),"",'Total-corrected counts'!L437),"")</f>
        <v>0</v>
      </c>
      <c r="M437">
        <f>IFERROR(IF(OR(HLOOKUP($A437,'Z-scores'!$C$2:$UD$20,11,FALSE)&gt;2,HLOOKUP($A437,'Z-scores'!$C$2:$UD$20,11,FALSE)&lt;-2),"",'Total-corrected counts'!M437),"")</f>
        <v>0</v>
      </c>
      <c r="N437">
        <f>IFERROR(IF(OR(HLOOKUP($A437,'Z-scores'!$C$2:$UD$20,12,FALSE)&gt;2,HLOOKUP($A437,'Z-scores'!$C$2:$UD$20,12,FALSE)&lt;-2),"",'Total-corrected counts'!N437),"")</f>
        <v>10.676251160412278</v>
      </c>
      <c r="O437">
        <f>IFERROR(IF(OR(HLOOKUP($A437,'Z-scores'!$C$2:$UD$20,13,FALSE)&gt;2,HLOOKUP($A437,'Z-scores'!$C$2:$UD$20,13,FALSE)&lt;-2),"",'Total-corrected counts'!O437),"")</f>
        <v>12.926275136153286</v>
      </c>
      <c r="P437">
        <f>IFERROR(IF(OR(HLOOKUP($A437,'Z-scores'!$C$2:$UD$20,14,FALSE)&gt;2,HLOOKUP($A437,'Z-scores'!$C$2:$UD$20,14,FALSE)&lt;-2),"",'Total-corrected counts'!P437),"")</f>
        <v>4.0472697169774632</v>
      </c>
      <c r="Q437">
        <f>IFERROR(IF(OR(HLOOKUP($A437,'Z-scores'!$C$2:$UD$20,15,FALSE)&gt;2,HLOOKUP($A437,'Z-scores'!$C$2:$UD$20,15,FALSE)&lt;-2),"",'Total-corrected counts'!Q437),"")</f>
        <v>39.384590181838036</v>
      </c>
      <c r="R437">
        <f>IFERROR(IF(OR(HLOOKUP($A437,'Z-scores'!$C$2:$UD$20,16,FALSE)&gt;2,HLOOKUP($A437,'Z-scores'!$C$2:$UD$20,16,FALSE)&lt;-2),"",'Total-corrected counts'!R437),"")</f>
        <v>5.6097497450569092E-2</v>
      </c>
      <c r="S437">
        <f>IFERROR(IF(OR(HLOOKUP($A437,'Z-scores'!$C$2:$UD$20,17,FALSE)&gt;2,HLOOKUP($A437,'Z-scores'!$C$2:$UD$20,17,FALSE)&lt;-2),"",'Total-corrected counts'!S437),"")</f>
        <v>10.335816317778582</v>
      </c>
      <c r="T437">
        <f>IFERROR(IF(OR(HLOOKUP($A437,'Z-scores'!$C$2:$UD$20,18,FALSE)&gt;2,HLOOKUP($A437,'Z-scores'!$C$2:$UD$20,18,FALSE)&lt;-2),"",'Total-corrected counts'!T437),"")</f>
        <v>0.29209471428841433</v>
      </c>
      <c r="U437">
        <f>IFERROR(IF(OR(HLOOKUP($A437,'Z-scores'!$C$2:$UD$20,19,FALSE)&gt;2,HLOOKUP($A437,'Z-scores'!$C$2:$UD$20,19,FALSE)&lt;-2),"",'Total-corrected counts'!U437),"")</f>
        <v>15.78264473210295</v>
      </c>
      <c r="V437">
        <f t="shared" si="24"/>
        <v>1</v>
      </c>
      <c r="W437">
        <f t="shared" si="25"/>
        <v>0.9466542670102045</v>
      </c>
      <c r="X437">
        <f t="shared" si="26"/>
        <v>12.124644227390975</v>
      </c>
      <c r="Y437">
        <f t="shared" si="27"/>
        <v>11.687629932125196</v>
      </c>
    </row>
    <row r="438" spans="1:25" x14ac:dyDescent="0.25">
      <c r="A438">
        <v>446</v>
      </c>
      <c r="B438" t="s">
        <v>815</v>
      </c>
      <c r="C438">
        <v>38500</v>
      </c>
      <c r="D438">
        <v>423</v>
      </c>
      <c r="E438" t="str">
        <f>IFERROR(IF(OR(HLOOKUP($A438,'Z-scores'!$C$2:$UD$20,3,FALSE)&gt;2,HLOOKUP(A438,'Z-scores'!$C$2:$UD$20,3,FALSE)&lt;-2),"",'Total-corrected counts'!E438),"")</f>
        <v/>
      </c>
      <c r="F438" t="str">
        <f>IFERROR(IF(OR(HLOOKUP($A438,'Z-scores'!$C$2:$UD$20,4,FALSE)&gt;2,HLOOKUP($A438,'Z-scores'!$C$2:$UD$20,4,FALSE)&lt;-2),"",'Total-corrected counts'!F438),"")</f>
        <v/>
      </c>
      <c r="G438" t="str">
        <f>IFERROR(IF(OR(HLOOKUP($A438,'Z-scores'!$C$2:$UD$20,5,FALSE)&gt;2,HLOOKUP($A438,'Z-scores'!$C$2:$UD$20,5,FALSE)&lt;-2),"",'Total-corrected counts'!G438),"")</f>
        <v/>
      </c>
      <c r="H438" t="str">
        <f>IFERROR(IF(OR(HLOOKUP($A438,'Z-scores'!$C$2:$UD$20,6,FALSE)&gt;2,HLOOKUP($A438,'Z-scores'!$C$2:$UD$20,6,FALSE)&lt;-2),"",'Total-corrected counts'!H438),"")</f>
        <v/>
      </c>
      <c r="I438" t="str">
        <f>IFERROR(IF(OR(HLOOKUP($A438,'Z-scores'!$C$2:$UD$20,7,FALSE)&gt;2,HLOOKUP($A438,'Z-scores'!$C$2:$UD$20,7,FALSE)&lt;-2),"",'Total-corrected counts'!I438),"")</f>
        <v/>
      </c>
      <c r="J438" t="str">
        <f>IFERROR(IF(OR(HLOOKUP($A438,'Z-scores'!$C$2:$UD$20,8,FALSE)&gt;2,HLOOKUP($A438,'Z-scores'!$C$2:$UD$20,8,FALSE)&lt;-2),"",'Total-corrected counts'!J438),"")</f>
        <v/>
      </c>
      <c r="K438" t="str">
        <f>IFERROR(IF(OR(HLOOKUP($A438,'Z-scores'!$C$2:$UD$20,9,FALSE)&gt;2,HLOOKUP($A438,'Z-scores'!$C$2:$UD$20,9,FALSE)&lt;-2),"",'Total-corrected counts'!K438),"")</f>
        <v/>
      </c>
      <c r="L438" t="str">
        <f>IFERROR(IF(OR(HLOOKUP($A438,'Z-scores'!$C$2:$UD$20,10,FALSE)&gt;2,HLOOKUP($A438,'Z-scores'!$C$2:$UD$20,10,FALSE)&lt;-2),"",'Total-corrected counts'!L438),"")</f>
        <v/>
      </c>
      <c r="M438" t="str">
        <f>IFERROR(IF(OR(HLOOKUP($A438,'Z-scores'!$C$2:$UD$20,11,FALSE)&gt;2,HLOOKUP($A438,'Z-scores'!$C$2:$UD$20,11,FALSE)&lt;-2),"",'Total-corrected counts'!M438),"")</f>
        <v/>
      </c>
      <c r="N438" t="str">
        <f>IFERROR(IF(OR(HLOOKUP($A438,'Z-scores'!$C$2:$UD$20,12,FALSE)&gt;2,HLOOKUP($A438,'Z-scores'!$C$2:$UD$20,12,FALSE)&lt;-2),"",'Total-corrected counts'!N438),"")</f>
        <v/>
      </c>
      <c r="O438" t="str">
        <f>IFERROR(IF(OR(HLOOKUP($A438,'Z-scores'!$C$2:$UD$20,13,FALSE)&gt;2,HLOOKUP($A438,'Z-scores'!$C$2:$UD$20,13,FALSE)&lt;-2),"",'Total-corrected counts'!O438),"")</f>
        <v/>
      </c>
      <c r="P438" t="str">
        <f>IFERROR(IF(OR(HLOOKUP($A438,'Z-scores'!$C$2:$UD$20,14,FALSE)&gt;2,HLOOKUP($A438,'Z-scores'!$C$2:$UD$20,14,FALSE)&lt;-2),"",'Total-corrected counts'!P438),"")</f>
        <v/>
      </c>
      <c r="Q438" t="str">
        <f>IFERROR(IF(OR(HLOOKUP($A438,'Z-scores'!$C$2:$UD$20,15,FALSE)&gt;2,HLOOKUP($A438,'Z-scores'!$C$2:$UD$20,15,FALSE)&lt;-2),"",'Total-corrected counts'!Q438),"")</f>
        <v/>
      </c>
      <c r="R438" t="str">
        <f>IFERROR(IF(OR(HLOOKUP($A438,'Z-scores'!$C$2:$UD$20,16,FALSE)&gt;2,HLOOKUP($A438,'Z-scores'!$C$2:$UD$20,16,FALSE)&lt;-2),"",'Total-corrected counts'!R438),"")</f>
        <v/>
      </c>
      <c r="S438" t="str">
        <f>IFERROR(IF(OR(HLOOKUP($A438,'Z-scores'!$C$2:$UD$20,17,FALSE)&gt;2,HLOOKUP($A438,'Z-scores'!$C$2:$UD$20,17,FALSE)&lt;-2),"",'Total-corrected counts'!S438),"")</f>
        <v/>
      </c>
      <c r="T438" t="str">
        <f>IFERROR(IF(OR(HLOOKUP($A438,'Z-scores'!$C$2:$UD$20,18,FALSE)&gt;2,HLOOKUP($A438,'Z-scores'!$C$2:$UD$20,18,FALSE)&lt;-2),"",'Total-corrected counts'!T438),"")</f>
        <v/>
      </c>
      <c r="U438" t="str">
        <f>IFERROR(IF(OR(HLOOKUP($A438,'Z-scores'!$C$2:$UD$20,19,FALSE)&gt;2,HLOOKUP($A438,'Z-scores'!$C$2:$UD$20,19,FALSE)&lt;-2),"",'Total-corrected counts'!U438),"")</f>
        <v/>
      </c>
      <c r="V438">
        <f t="shared" si="24"/>
        <v>1</v>
      </c>
      <c r="W438" t="str">
        <f t="shared" si="25"/>
        <v/>
      </c>
      <c r="X438" t="str">
        <f t="shared" si="26"/>
        <v/>
      </c>
      <c r="Y438" t="str">
        <f t="shared" si="27"/>
        <v/>
      </c>
    </row>
    <row r="439" spans="1:25" x14ac:dyDescent="0.25">
      <c r="A439">
        <v>447</v>
      </c>
      <c r="B439" t="s">
        <v>816</v>
      </c>
      <c r="C439">
        <v>76400</v>
      </c>
      <c r="D439">
        <v>63</v>
      </c>
      <c r="E439" t="str">
        <f>IFERROR(IF(OR(HLOOKUP($A439,'Z-scores'!$C$2:$UD$20,3,FALSE)&gt;2,HLOOKUP(A439,'Z-scores'!$C$2:$UD$20,3,FALSE)&lt;-2),"",'Total-corrected counts'!E439),"")</f>
        <v/>
      </c>
      <c r="F439" t="str">
        <f>IFERROR(IF(OR(HLOOKUP($A439,'Z-scores'!$C$2:$UD$20,4,FALSE)&gt;2,HLOOKUP($A439,'Z-scores'!$C$2:$UD$20,4,FALSE)&lt;-2),"",'Total-corrected counts'!F439),"")</f>
        <v/>
      </c>
      <c r="G439" t="str">
        <f>IFERROR(IF(OR(HLOOKUP($A439,'Z-scores'!$C$2:$UD$20,5,FALSE)&gt;2,HLOOKUP($A439,'Z-scores'!$C$2:$UD$20,5,FALSE)&lt;-2),"",'Total-corrected counts'!G439),"")</f>
        <v/>
      </c>
      <c r="H439" t="str">
        <f>IFERROR(IF(OR(HLOOKUP($A439,'Z-scores'!$C$2:$UD$20,6,FALSE)&gt;2,HLOOKUP($A439,'Z-scores'!$C$2:$UD$20,6,FALSE)&lt;-2),"",'Total-corrected counts'!H439),"")</f>
        <v/>
      </c>
      <c r="I439" t="str">
        <f>IFERROR(IF(OR(HLOOKUP($A439,'Z-scores'!$C$2:$UD$20,7,FALSE)&gt;2,HLOOKUP($A439,'Z-scores'!$C$2:$UD$20,7,FALSE)&lt;-2),"",'Total-corrected counts'!I439),"")</f>
        <v/>
      </c>
      <c r="J439" t="str">
        <f>IFERROR(IF(OR(HLOOKUP($A439,'Z-scores'!$C$2:$UD$20,8,FALSE)&gt;2,HLOOKUP($A439,'Z-scores'!$C$2:$UD$20,8,FALSE)&lt;-2),"",'Total-corrected counts'!J439),"")</f>
        <v/>
      </c>
      <c r="K439" t="str">
        <f>IFERROR(IF(OR(HLOOKUP($A439,'Z-scores'!$C$2:$UD$20,9,FALSE)&gt;2,HLOOKUP($A439,'Z-scores'!$C$2:$UD$20,9,FALSE)&lt;-2),"",'Total-corrected counts'!K439),"")</f>
        <v/>
      </c>
      <c r="L439" t="str">
        <f>IFERROR(IF(OR(HLOOKUP($A439,'Z-scores'!$C$2:$UD$20,10,FALSE)&gt;2,HLOOKUP($A439,'Z-scores'!$C$2:$UD$20,10,FALSE)&lt;-2),"",'Total-corrected counts'!L439),"")</f>
        <v/>
      </c>
      <c r="M439" t="str">
        <f>IFERROR(IF(OR(HLOOKUP($A439,'Z-scores'!$C$2:$UD$20,11,FALSE)&gt;2,HLOOKUP($A439,'Z-scores'!$C$2:$UD$20,11,FALSE)&lt;-2),"",'Total-corrected counts'!M439),"")</f>
        <v/>
      </c>
      <c r="N439" t="str">
        <f>IFERROR(IF(OR(HLOOKUP($A439,'Z-scores'!$C$2:$UD$20,12,FALSE)&gt;2,HLOOKUP($A439,'Z-scores'!$C$2:$UD$20,12,FALSE)&lt;-2),"",'Total-corrected counts'!N439),"")</f>
        <v/>
      </c>
      <c r="O439" t="str">
        <f>IFERROR(IF(OR(HLOOKUP($A439,'Z-scores'!$C$2:$UD$20,13,FALSE)&gt;2,HLOOKUP($A439,'Z-scores'!$C$2:$UD$20,13,FALSE)&lt;-2),"",'Total-corrected counts'!O439),"")</f>
        <v/>
      </c>
      <c r="P439" t="str">
        <f>IFERROR(IF(OR(HLOOKUP($A439,'Z-scores'!$C$2:$UD$20,14,FALSE)&gt;2,HLOOKUP($A439,'Z-scores'!$C$2:$UD$20,14,FALSE)&lt;-2),"",'Total-corrected counts'!P439),"")</f>
        <v/>
      </c>
      <c r="Q439" t="str">
        <f>IFERROR(IF(OR(HLOOKUP($A439,'Z-scores'!$C$2:$UD$20,15,FALSE)&gt;2,HLOOKUP($A439,'Z-scores'!$C$2:$UD$20,15,FALSE)&lt;-2),"",'Total-corrected counts'!Q439),"")</f>
        <v/>
      </c>
      <c r="R439" t="str">
        <f>IFERROR(IF(OR(HLOOKUP($A439,'Z-scores'!$C$2:$UD$20,16,FALSE)&gt;2,HLOOKUP($A439,'Z-scores'!$C$2:$UD$20,16,FALSE)&lt;-2),"",'Total-corrected counts'!R439),"")</f>
        <v/>
      </c>
      <c r="S439" t="str">
        <f>IFERROR(IF(OR(HLOOKUP($A439,'Z-scores'!$C$2:$UD$20,17,FALSE)&gt;2,HLOOKUP($A439,'Z-scores'!$C$2:$UD$20,17,FALSE)&lt;-2),"",'Total-corrected counts'!S439),"")</f>
        <v/>
      </c>
      <c r="T439" t="str">
        <f>IFERROR(IF(OR(HLOOKUP($A439,'Z-scores'!$C$2:$UD$20,18,FALSE)&gt;2,HLOOKUP($A439,'Z-scores'!$C$2:$UD$20,18,FALSE)&lt;-2),"",'Total-corrected counts'!T439),"")</f>
        <v/>
      </c>
      <c r="U439" t="str">
        <f>IFERROR(IF(OR(HLOOKUP($A439,'Z-scores'!$C$2:$UD$20,19,FALSE)&gt;2,HLOOKUP($A439,'Z-scores'!$C$2:$UD$20,19,FALSE)&lt;-2),"",'Total-corrected counts'!U439),"")</f>
        <v/>
      </c>
      <c r="V439">
        <f t="shared" si="24"/>
        <v>1</v>
      </c>
      <c r="W439" t="str">
        <f t="shared" si="25"/>
        <v/>
      </c>
      <c r="X439" t="str">
        <f t="shared" si="26"/>
        <v/>
      </c>
      <c r="Y439" t="str">
        <f t="shared" si="27"/>
        <v/>
      </c>
    </row>
    <row r="440" spans="1:25" x14ac:dyDescent="0.25">
      <c r="A440">
        <v>448</v>
      </c>
      <c r="B440" t="s">
        <v>226</v>
      </c>
      <c r="C440">
        <v>21500</v>
      </c>
      <c r="D440">
        <v>723</v>
      </c>
      <c r="E440" t="str">
        <f>IFERROR(IF(OR(HLOOKUP($A440,'Z-scores'!$C$2:$UD$20,3,FALSE)&gt;2,HLOOKUP(A440,'Z-scores'!$C$2:$UD$20,3,FALSE)&lt;-2),"",'Total-corrected counts'!E440),"")</f>
        <v/>
      </c>
      <c r="F440">
        <f>IFERROR(IF(OR(HLOOKUP($A440,'Z-scores'!$C$2:$UD$20,4,FALSE)&gt;2,HLOOKUP($A440,'Z-scores'!$C$2:$UD$20,4,FALSE)&lt;-2),"",'Total-corrected counts'!F440),"")</f>
        <v>25.470277293801495</v>
      </c>
      <c r="G440">
        <f>IFERROR(IF(OR(HLOOKUP($A440,'Z-scores'!$C$2:$UD$20,5,FALSE)&gt;2,HLOOKUP($A440,'Z-scores'!$C$2:$UD$20,5,FALSE)&lt;-2),"",'Total-corrected counts'!G440),"")</f>
        <v>5.2983387794077945</v>
      </c>
      <c r="H440">
        <f>IFERROR(IF(OR(HLOOKUP($A440,'Z-scores'!$C$2:$UD$20,6,FALSE)&gt;2,HLOOKUP($A440,'Z-scores'!$C$2:$UD$20,6,FALSE)&lt;-2),"",'Total-corrected counts'!H440),"")</f>
        <v>21.743667636697168</v>
      </c>
      <c r="I440">
        <f>IFERROR(IF(OR(HLOOKUP($A440,'Z-scores'!$C$2:$UD$20,7,FALSE)&gt;2,HLOOKUP($A440,'Z-scores'!$C$2:$UD$20,7,FALSE)&lt;-2),"",'Total-corrected counts'!I440),"")</f>
        <v>3.0784480927474842</v>
      </c>
      <c r="J440">
        <f>IFERROR(IF(OR(HLOOKUP($A440,'Z-scores'!$C$2:$UD$20,8,FALSE)&gt;2,HLOOKUP($A440,'Z-scores'!$C$2:$UD$20,8,FALSE)&lt;-2),"",'Total-corrected counts'!J440),"")</f>
        <v>5.8380224882204086</v>
      </c>
      <c r="K440">
        <f>IFERROR(IF(OR(HLOOKUP($A440,'Z-scores'!$C$2:$UD$20,9,FALSE)&gt;2,HLOOKUP($A440,'Z-scores'!$C$2:$UD$20,9,FALSE)&lt;-2),"",'Total-corrected counts'!K440),"")</f>
        <v>12.584870951558058</v>
      </c>
      <c r="L440">
        <f>IFERROR(IF(OR(HLOOKUP($A440,'Z-scores'!$C$2:$UD$20,10,FALSE)&gt;2,HLOOKUP($A440,'Z-scores'!$C$2:$UD$20,10,FALSE)&lt;-2),"",'Total-corrected counts'!L440),"")</f>
        <v>2.7429059280282653</v>
      </c>
      <c r="M440">
        <f>IFERROR(IF(OR(HLOOKUP($A440,'Z-scores'!$C$2:$UD$20,11,FALSE)&gt;2,HLOOKUP($A440,'Z-scores'!$C$2:$UD$20,11,FALSE)&lt;-2),"",'Total-corrected counts'!M440),"")</f>
        <v>5.9346470036944101</v>
      </c>
      <c r="N440">
        <f>IFERROR(IF(OR(HLOOKUP($A440,'Z-scores'!$C$2:$UD$20,12,FALSE)&gt;2,HLOOKUP($A440,'Z-scores'!$C$2:$UD$20,12,FALSE)&lt;-2),"",'Total-corrected counts'!N440),"")</f>
        <v>4.3896345972853918</v>
      </c>
      <c r="O440">
        <f>IFERROR(IF(OR(HLOOKUP($A440,'Z-scores'!$C$2:$UD$20,13,FALSE)&gt;2,HLOOKUP($A440,'Z-scores'!$C$2:$UD$20,13,FALSE)&lt;-2),"",'Total-corrected counts'!O440),"")</f>
        <v>4.1730229546550577</v>
      </c>
      <c r="P440">
        <f>IFERROR(IF(OR(HLOOKUP($A440,'Z-scores'!$C$2:$UD$20,14,FALSE)&gt;2,HLOOKUP($A440,'Z-scores'!$C$2:$UD$20,14,FALSE)&lt;-2),"",'Total-corrected counts'!P440),"")</f>
        <v>18.17638659588717</v>
      </c>
      <c r="Q440">
        <f>IFERROR(IF(OR(HLOOKUP($A440,'Z-scores'!$C$2:$UD$20,15,FALSE)&gt;2,HLOOKUP($A440,'Z-scores'!$C$2:$UD$20,15,FALSE)&lt;-2),"",'Total-corrected counts'!Q440),"")</f>
        <v>2.4962750895148647</v>
      </c>
      <c r="R440">
        <f>IFERROR(IF(OR(HLOOKUP($A440,'Z-scores'!$C$2:$UD$20,16,FALSE)&gt;2,HLOOKUP($A440,'Z-scores'!$C$2:$UD$20,16,FALSE)&lt;-2),"",'Total-corrected counts'!R440),"")</f>
        <v>13.158870116262063</v>
      </c>
      <c r="S440">
        <f>IFERROR(IF(OR(HLOOKUP($A440,'Z-scores'!$C$2:$UD$20,17,FALSE)&gt;2,HLOOKUP($A440,'Z-scores'!$C$2:$UD$20,17,FALSE)&lt;-2),"",'Total-corrected counts'!S440),"")</f>
        <v>3.0182320759899639</v>
      </c>
      <c r="T440">
        <f>IFERROR(IF(OR(HLOOKUP($A440,'Z-scores'!$C$2:$UD$20,18,FALSE)&gt;2,HLOOKUP($A440,'Z-scores'!$C$2:$UD$20,18,FALSE)&lt;-2),"",'Total-corrected counts'!T440),"")</f>
        <v>3.0498124580113846</v>
      </c>
      <c r="U440">
        <f>IFERROR(IF(OR(HLOOKUP($A440,'Z-scores'!$C$2:$UD$20,19,FALSE)&gt;2,HLOOKUP($A440,'Z-scores'!$C$2:$UD$20,19,FALSE)&lt;-2),"",'Total-corrected counts'!U440),"")</f>
        <v>3.8100528113242751</v>
      </c>
      <c r="V440">
        <f t="shared" si="24"/>
        <v>1</v>
      </c>
      <c r="W440">
        <f t="shared" si="25"/>
        <v>0.32478336500499982</v>
      </c>
      <c r="X440">
        <f t="shared" si="26"/>
        <v>10.336397271769385</v>
      </c>
      <c r="Y440">
        <f t="shared" si="27"/>
        <v>6.5340358373662708</v>
      </c>
    </row>
    <row r="441" spans="1:25" x14ac:dyDescent="0.25">
      <c r="A441">
        <v>449</v>
      </c>
      <c r="B441" t="s">
        <v>227</v>
      </c>
      <c r="C441">
        <v>112200</v>
      </c>
      <c r="D441">
        <v>618</v>
      </c>
      <c r="E441">
        <f>IFERROR(IF(OR(HLOOKUP($A441,'Z-scores'!$C$2:$UD$20,3,FALSE)&gt;2,HLOOKUP(A441,'Z-scores'!$C$2:$UD$20,3,FALSE)&lt;-2),"",'Total-corrected counts'!E441),"")</f>
        <v>9.3390981718528554E-3</v>
      </c>
      <c r="F441">
        <f>IFERROR(IF(OR(HLOOKUP($A441,'Z-scores'!$C$2:$UD$20,4,FALSE)&gt;2,HLOOKUP($A441,'Z-scores'!$C$2:$UD$20,4,FALSE)&lt;-2),"",'Total-corrected counts'!F441),"")</f>
        <v>1.6405975712593557E-2</v>
      </c>
      <c r="G441">
        <f>IFERROR(IF(OR(HLOOKUP($A441,'Z-scores'!$C$2:$UD$20,5,FALSE)&gt;2,HLOOKUP($A441,'Z-scores'!$C$2:$UD$20,5,FALSE)&lt;-2),"",'Total-corrected counts'!G441),"")</f>
        <v>0.62451901962601386</v>
      </c>
      <c r="H441">
        <f>IFERROR(IF(OR(HLOOKUP($A441,'Z-scores'!$C$2:$UD$20,6,FALSE)&gt;2,HLOOKUP($A441,'Z-scores'!$C$2:$UD$20,6,FALSE)&lt;-2),"",'Total-corrected counts'!H441),"")</f>
        <v>0.16752745530681606</v>
      </c>
      <c r="I441">
        <f>IFERROR(IF(OR(HLOOKUP($A441,'Z-scores'!$C$2:$UD$20,7,FALSE)&gt;2,HLOOKUP($A441,'Z-scores'!$C$2:$UD$20,7,FALSE)&lt;-2),"",'Total-corrected counts'!I441),"")</f>
        <v>4.3098273298464773E-2</v>
      </c>
      <c r="J441">
        <f>IFERROR(IF(OR(HLOOKUP($A441,'Z-scores'!$C$2:$UD$20,8,FALSE)&gt;2,HLOOKUP($A441,'Z-scores'!$C$2:$UD$20,8,FALSE)&lt;-2),"",'Total-corrected counts'!J441),"")</f>
        <v>1.3017212304815777</v>
      </c>
      <c r="K441">
        <f>IFERROR(IF(OR(HLOOKUP($A441,'Z-scores'!$C$2:$UD$20,9,FALSE)&gt;2,HLOOKUP($A441,'Z-scores'!$C$2:$UD$20,9,FALSE)&lt;-2),"",'Total-corrected counts'!K441),"")</f>
        <v>0.83839678911867999</v>
      </c>
      <c r="L441">
        <f>IFERROR(IF(OR(HLOOKUP($A441,'Z-scores'!$C$2:$UD$20,10,FALSE)&gt;2,HLOOKUP($A441,'Z-scores'!$C$2:$UD$20,10,FALSE)&lt;-2),"",'Total-corrected counts'!L441),"")</f>
        <v>4.40981660454705E-3</v>
      </c>
      <c r="M441">
        <f>IFERROR(IF(OR(HLOOKUP($A441,'Z-scores'!$C$2:$UD$20,11,FALSE)&gt;2,HLOOKUP($A441,'Z-scores'!$C$2:$UD$20,11,FALSE)&lt;-2),"",'Total-corrected counts'!M441),"")</f>
        <v>0</v>
      </c>
      <c r="N441">
        <f>IFERROR(IF(OR(HLOOKUP($A441,'Z-scores'!$C$2:$UD$20,12,FALSE)&gt;2,HLOOKUP($A441,'Z-scores'!$C$2:$UD$20,12,FALSE)&lt;-2),"",'Total-corrected counts'!N441),"")</f>
        <v>0.58650650151621098</v>
      </c>
      <c r="O441" t="str">
        <f>IFERROR(IF(OR(HLOOKUP($A441,'Z-scores'!$C$2:$UD$20,13,FALSE)&gt;2,HLOOKUP($A441,'Z-scores'!$C$2:$UD$20,13,FALSE)&lt;-2),"",'Total-corrected counts'!O441),"")</f>
        <v/>
      </c>
      <c r="P441">
        <f>IFERROR(IF(OR(HLOOKUP($A441,'Z-scores'!$C$2:$UD$20,14,FALSE)&gt;2,HLOOKUP($A441,'Z-scores'!$C$2:$UD$20,14,FALSE)&lt;-2),"",'Total-corrected counts'!P441),"")</f>
        <v>0</v>
      </c>
      <c r="Q441">
        <f>IFERROR(IF(OR(HLOOKUP($A441,'Z-scores'!$C$2:$UD$20,15,FALSE)&gt;2,HLOOKUP($A441,'Z-scores'!$C$2:$UD$20,15,FALSE)&lt;-2),"",'Total-corrected counts'!Q441),"")</f>
        <v>0</v>
      </c>
      <c r="R441">
        <f>IFERROR(IF(OR(HLOOKUP($A441,'Z-scores'!$C$2:$UD$20,16,FALSE)&gt;2,HLOOKUP($A441,'Z-scores'!$C$2:$UD$20,16,FALSE)&lt;-2),"",'Total-corrected counts'!R441),"")</f>
        <v>0.17229945645531936</v>
      </c>
      <c r="S441">
        <f>IFERROR(IF(OR(HLOOKUP($A441,'Z-scores'!$C$2:$UD$20,17,FALSE)&gt;2,HLOOKUP($A441,'Z-scores'!$C$2:$UD$20,17,FALSE)&lt;-2),"",'Total-corrected counts'!S441),"")</f>
        <v>2.1713899827265928E-2</v>
      </c>
      <c r="T441">
        <f>IFERROR(IF(OR(HLOOKUP($A441,'Z-scores'!$C$2:$UD$20,18,FALSE)&gt;2,HLOOKUP($A441,'Z-scores'!$C$2:$UD$20,18,FALSE)&lt;-2),"",'Total-corrected counts'!T441),"")</f>
        <v>0.89346618488220853</v>
      </c>
      <c r="U441">
        <f>IFERROR(IF(OR(HLOOKUP($A441,'Z-scores'!$C$2:$UD$20,19,FALSE)&gt;2,HLOOKUP($A441,'Z-scores'!$C$2:$UD$20,19,FALSE)&lt;-2),"",'Total-corrected counts'!U441),"")</f>
        <v>0.35149689945018942</v>
      </c>
      <c r="V441">
        <f t="shared" si="24"/>
        <v>1</v>
      </c>
      <c r="W441">
        <f t="shared" si="25"/>
        <v>0.83796281178848542</v>
      </c>
      <c r="X441">
        <f t="shared" si="26"/>
        <v>0.3339352953689495</v>
      </c>
      <c r="Y441">
        <f t="shared" si="27"/>
        <v>0.28935470601874203</v>
      </c>
    </row>
    <row r="442" spans="1:25" x14ac:dyDescent="0.25">
      <c r="A442">
        <v>450</v>
      </c>
      <c r="B442" t="s">
        <v>228</v>
      </c>
      <c r="C442">
        <v>6400</v>
      </c>
      <c r="D442">
        <v>369</v>
      </c>
      <c r="E442">
        <f>IFERROR(IF(OR(HLOOKUP($A442,'Z-scores'!$C$2:$UD$20,3,FALSE)&gt;2,HLOOKUP(A442,'Z-scores'!$C$2:$UD$20,3,FALSE)&lt;-2),"",'Total-corrected counts'!E442),"")</f>
        <v>1.1449734358691599</v>
      </c>
      <c r="F442">
        <f>IFERROR(IF(OR(HLOOKUP($A442,'Z-scores'!$C$2:$UD$20,4,FALSE)&gt;2,HLOOKUP($A442,'Z-scores'!$C$2:$UD$20,4,FALSE)&lt;-2),"",'Total-corrected counts'!F442),"")</f>
        <v>3.3468190453690849</v>
      </c>
      <c r="G442">
        <f>IFERROR(IF(OR(HLOOKUP($A442,'Z-scores'!$C$2:$UD$20,5,FALSE)&gt;2,HLOOKUP($A442,'Z-scores'!$C$2:$UD$20,5,FALSE)&lt;-2),"",'Total-corrected counts'!G442),"")</f>
        <v>1.65195353578494</v>
      </c>
      <c r="H442">
        <f>IFERROR(IF(OR(HLOOKUP($A442,'Z-scores'!$C$2:$UD$20,6,FALSE)&gt;2,HLOOKUP($A442,'Z-scores'!$C$2:$UD$20,6,FALSE)&lt;-2),"",'Total-corrected counts'!H442),"")</f>
        <v>2.9945532636093373</v>
      </c>
      <c r="I442">
        <f>IFERROR(IF(OR(HLOOKUP($A442,'Z-scores'!$C$2:$UD$20,7,FALSE)&gt;2,HLOOKUP($A442,'Z-scores'!$C$2:$UD$20,7,FALSE)&lt;-2),"",'Total-corrected counts'!I442),"")</f>
        <v>12.523126841296765</v>
      </c>
      <c r="J442">
        <f>IFERROR(IF(OR(HLOOKUP($A442,'Z-scores'!$C$2:$UD$20,8,FALSE)&gt;2,HLOOKUP($A442,'Z-scores'!$C$2:$UD$20,8,FALSE)&lt;-2),"",'Total-corrected counts'!J442),"")</f>
        <v>1.6764591604686985</v>
      </c>
      <c r="K442">
        <f>IFERROR(IF(OR(HLOOKUP($A442,'Z-scores'!$C$2:$UD$20,9,FALSE)&gt;2,HLOOKUP($A442,'Z-scores'!$C$2:$UD$20,9,FALSE)&lt;-2),"",'Total-corrected counts'!K442),"")</f>
        <v>1.4582752661798317</v>
      </c>
      <c r="L442">
        <f>IFERROR(IF(OR(HLOOKUP($A442,'Z-scores'!$C$2:$UD$20,10,FALSE)&gt;2,HLOOKUP($A442,'Z-scores'!$C$2:$UD$20,10,FALSE)&lt;-2),"",'Total-corrected counts'!L442),"")</f>
        <v>1.2788468153186445</v>
      </c>
      <c r="M442">
        <f>IFERROR(IF(OR(HLOOKUP($A442,'Z-scores'!$C$2:$UD$20,11,FALSE)&gt;2,HLOOKUP($A442,'Z-scores'!$C$2:$UD$20,11,FALSE)&lt;-2),"",'Total-corrected counts'!M442),"")</f>
        <v>3.7414078936334323</v>
      </c>
      <c r="N442">
        <f>IFERROR(IF(OR(HLOOKUP($A442,'Z-scores'!$C$2:$UD$20,12,FALSE)&gt;2,HLOOKUP($A442,'Z-scores'!$C$2:$UD$20,12,FALSE)&lt;-2),"",'Total-corrected counts'!N442),"")</f>
        <v>4.6187386994401614</v>
      </c>
      <c r="O442">
        <f>IFERROR(IF(OR(HLOOKUP($A442,'Z-scores'!$C$2:$UD$20,13,FALSE)&gt;2,HLOOKUP($A442,'Z-scores'!$C$2:$UD$20,13,FALSE)&lt;-2),"",'Total-corrected counts'!O442),"")</f>
        <v>3.5807229223814363</v>
      </c>
      <c r="P442">
        <f>IFERROR(IF(OR(HLOOKUP($A442,'Z-scores'!$C$2:$UD$20,14,FALSE)&gt;2,HLOOKUP($A442,'Z-scores'!$C$2:$UD$20,14,FALSE)&lt;-2),"",'Total-corrected counts'!P442),"")</f>
        <v>1.5855724023216882</v>
      </c>
      <c r="Q442">
        <f>IFERROR(IF(OR(HLOOKUP($A442,'Z-scores'!$C$2:$UD$20,15,FALSE)&gt;2,HLOOKUP($A442,'Z-scores'!$C$2:$UD$20,15,FALSE)&lt;-2),"",'Total-corrected counts'!Q442),"")</f>
        <v>13.534491500963405</v>
      </c>
      <c r="R442">
        <f>IFERROR(IF(OR(HLOOKUP($A442,'Z-scores'!$C$2:$UD$20,16,FALSE)&gt;2,HLOOKUP($A442,'Z-scores'!$C$2:$UD$20,16,FALSE)&lt;-2),"",'Total-corrected counts'!R442),"")</f>
        <v>8.6510354996984766</v>
      </c>
      <c r="S442">
        <f>IFERROR(IF(OR(HLOOKUP($A442,'Z-scores'!$C$2:$UD$20,17,FALSE)&gt;2,HLOOKUP($A442,'Z-scores'!$C$2:$UD$20,17,FALSE)&lt;-2),"",'Total-corrected counts'!S442),"")</f>
        <v>8.6475606062086552</v>
      </c>
      <c r="T442">
        <f>IFERROR(IF(OR(HLOOKUP($A442,'Z-scores'!$C$2:$UD$20,18,FALSE)&gt;2,HLOOKUP($A442,'Z-scores'!$C$2:$UD$20,18,FALSE)&lt;-2),"",'Total-corrected counts'!T442),"")</f>
        <v>12.11333962196071</v>
      </c>
      <c r="U442">
        <f>IFERROR(IF(OR(HLOOKUP($A442,'Z-scores'!$C$2:$UD$20,19,FALSE)&gt;2,HLOOKUP($A442,'Z-scores'!$C$2:$UD$20,19,FALSE)&lt;-2),"",'Total-corrected counts'!U442),"")</f>
        <v>1.4059875978007577</v>
      </c>
      <c r="V442">
        <f t="shared" si="24"/>
        <v>1</v>
      </c>
      <c r="W442">
        <f t="shared" si="25"/>
        <v>0.10500712182179488</v>
      </c>
      <c r="X442">
        <f t="shared" si="26"/>
        <v>3.312935028614433</v>
      </c>
      <c r="Y442">
        <f t="shared" si="27"/>
        <v>6.7671811063469116</v>
      </c>
    </row>
    <row r="443" spans="1:25" x14ac:dyDescent="0.25">
      <c r="A443">
        <v>451</v>
      </c>
      <c r="B443" t="s">
        <v>229</v>
      </c>
      <c r="C443">
        <v>47400</v>
      </c>
      <c r="D443">
        <v>295</v>
      </c>
      <c r="E443" t="str">
        <f>IFERROR(IF(OR(HLOOKUP($A443,'Z-scores'!$C$2:$UD$20,3,FALSE)&gt;2,HLOOKUP(A443,'Z-scores'!$C$2:$UD$20,3,FALSE)&lt;-2),"",'Total-corrected counts'!E443),"")</f>
        <v/>
      </c>
      <c r="F443">
        <f>IFERROR(IF(OR(HLOOKUP($A443,'Z-scores'!$C$2:$UD$20,4,FALSE)&gt;2,HLOOKUP($A443,'Z-scores'!$C$2:$UD$20,4,FALSE)&lt;-2),"",'Total-corrected counts'!F443),"")</f>
        <v>3.5272847782076142</v>
      </c>
      <c r="G443">
        <f>IFERROR(IF(OR(HLOOKUP($A443,'Z-scores'!$C$2:$UD$20,5,FALSE)&gt;2,HLOOKUP($A443,'Z-scores'!$C$2:$UD$20,5,FALSE)&lt;-2),"",'Total-corrected counts'!G443),"")</f>
        <v>2.8204084757303849</v>
      </c>
      <c r="H443">
        <f>IFERROR(IF(OR(HLOOKUP($A443,'Z-scores'!$C$2:$UD$20,6,FALSE)&gt;2,HLOOKUP($A443,'Z-scores'!$C$2:$UD$20,6,FALSE)&lt;-2),"",'Total-corrected counts'!H443),"")</f>
        <v>3.3714900380496733</v>
      </c>
      <c r="I443">
        <f>IFERROR(IF(OR(HLOOKUP($A443,'Z-scores'!$C$2:$UD$20,7,FALSE)&gt;2,HLOOKUP($A443,'Z-scores'!$C$2:$UD$20,7,FALSE)&lt;-2),"",'Total-corrected counts'!I443),"")</f>
        <v>9.7463666616385343</v>
      </c>
      <c r="J443">
        <f>IFERROR(IF(OR(HLOOKUP($A443,'Z-scores'!$C$2:$UD$20,8,FALSE)&gt;2,HLOOKUP($A443,'Z-scores'!$C$2:$UD$20,8,FALSE)&lt;-2),"",'Total-corrected counts'!J443),"")</f>
        <v>0.36487640551377554</v>
      </c>
      <c r="K443">
        <f>IFERROR(IF(OR(HLOOKUP($A443,'Z-scores'!$C$2:$UD$20,9,FALSE)&gt;2,HLOOKUP($A443,'Z-scores'!$C$2:$UD$20,9,FALSE)&lt;-2),"",'Total-corrected counts'!K443),"")</f>
        <v>2.9254696471375214</v>
      </c>
      <c r="L443">
        <f>IFERROR(IF(OR(HLOOKUP($A443,'Z-scores'!$C$2:$UD$20,10,FALSE)&gt;2,HLOOKUP($A443,'Z-scores'!$C$2:$UD$20,10,FALSE)&lt;-2),"",'Total-corrected counts'!L443),"")</f>
        <v>4.2731122898060914</v>
      </c>
      <c r="M443">
        <f>IFERROR(IF(OR(HLOOKUP($A443,'Z-scores'!$C$2:$UD$20,11,FALSE)&gt;2,HLOOKUP($A443,'Z-scores'!$C$2:$UD$20,11,FALSE)&lt;-2),"",'Total-corrected counts'!M443),"")</f>
        <v>1.4514082345991763</v>
      </c>
      <c r="N443">
        <f>IFERROR(IF(OR(HLOOKUP($A443,'Z-scores'!$C$2:$UD$20,12,FALSE)&gt;2,HLOOKUP($A443,'Z-scores'!$C$2:$UD$20,12,FALSE)&lt;-2),"",'Total-corrected counts'!N443),"")</f>
        <v>3.5831881577006013</v>
      </c>
      <c r="O443">
        <f>IFERROR(IF(OR(HLOOKUP($A443,'Z-scores'!$C$2:$UD$20,13,FALSE)&gt;2,HLOOKUP($A443,'Z-scores'!$C$2:$UD$20,13,FALSE)&lt;-2),"",'Total-corrected counts'!O443),"")</f>
        <v>2.3523734236321658</v>
      </c>
      <c r="P443">
        <f>IFERROR(IF(OR(HLOOKUP($A443,'Z-scores'!$C$2:$UD$20,14,FALSE)&gt;2,HLOOKUP($A443,'Z-scores'!$C$2:$UD$20,14,FALSE)&lt;-2),"",'Total-corrected counts'!P443),"")</f>
        <v>2.1026997896018074</v>
      </c>
      <c r="Q443">
        <f>IFERROR(IF(OR(HLOOKUP($A443,'Z-scores'!$C$2:$UD$20,15,FALSE)&gt;2,HLOOKUP($A443,'Z-scores'!$C$2:$UD$20,15,FALSE)&lt;-2),"",'Total-corrected counts'!Q443),"")</f>
        <v>0.51680695212612426</v>
      </c>
      <c r="R443">
        <f>IFERROR(IF(OR(HLOOKUP($A443,'Z-scores'!$C$2:$UD$20,16,FALSE)&gt;2,HLOOKUP($A443,'Z-scores'!$C$2:$UD$20,16,FALSE)&lt;-2),"",'Total-corrected counts'!R443),"")</f>
        <v>3.5461632316966889</v>
      </c>
      <c r="S443">
        <f>IFERROR(IF(OR(HLOOKUP($A443,'Z-scores'!$C$2:$UD$20,17,FALSE)&gt;2,HLOOKUP($A443,'Z-scores'!$C$2:$UD$20,17,FALSE)&lt;-2),"",'Total-corrected counts'!S443),"")</f>
        <v>3.0942307253853945</v>
      </c>
      <c r="T443">
        <f>IFERROR(IF(OR(HLOOKUP($A443,'Z-scores'!$C$2:$UD$20,18,FALSE)&gt;2,HLOOKUP($A443,'Z-scores'!$C$2:$UD$20,18,FALSE)&lt;-2),"",'Total-corrected counts'!T443),"")</f>
        <v>7.6803727815835998</v>
      </c>
      <c r="U443">
        <f>IFERROR(IF(OR(HLOOKUP($A443,'Z-scores'!$C$2:$UD$20,19,FALSE)&gt;2,HLOOKUP($A443,'Z-scores'!$C$2:$UD$20,19,FALSE)&lt;-2),"",'Total-corrected counts'!U443),"")</f>
        <v>0.75072794573929347</v>
      </c>
      <c r="V443">
        <f t="shared" si="24"/>
        <v>1</v>
      </c>
      <c r="W443">
        <f t="shared" si="25"/>
        <v>0.63851416642060199</v>
      </c>
      <c r="X443">
        <f t="shared" si="26"/>
        <v>3.5600520663353468</v>
      </c>
      <c r="Y443">
        <f t="shared" si="27"/>
        <v>2.9533203759332092</v>
      </c>
    </row>
    <row r="444" spans="1:25" x14ac:dyDescent="0.25">
      <c r="A444">
        <v>452</v>
      </c>
      <c r="B444" t="s">
        <v>230</v>
      </c>
      <c r="C444">
        <v>72800</v>
      </c>
      <c r="D444">
        <v>141</v>
      </c>
      <c r="E444">
        <f>IFERROR(IF(OR(HLOOKUP($A444,'Z-scores'!$C$2:$UD$20,3,FALSE)&gt;2,HLOOKUP(A444,'Z-scores'!$C$2:$UD$20,3,FALSE)&lt;-2),"",'Total-corrected counts'!E444),"")</f>
        <v>0</v>
      </c>
      <c r="F444">
        <f>IFERROR(IF(OR(HLOOKUP($A444,'Z-scores'!$C$2:$UD$20,4,FALSE)&gt;2,HLOOKUP($A444,'Z-scores'!$C$2:$UD$20,4,FALSE)&lt;-2),"",'Total-corrected counts'!F444),"")</f>
        <v>0</v>
      </c>
      <c r="G444">
        <f>IFERROR(IF(OR(HLOOKUP($A444,'Z-scores'!$C$2:$UD$20,5,FALSE)&gt;2,HLOOKUP($A444,'Z-scores'!$C$2:$UD$20,5,FALSE)&lt;-2),"",'Total-corrected counts'!G444),"")</f>
        <v>0</v>
      </c>
      <c r="H444">
        <f>IFERROR(IF(OR(HLOOKUP($A444,'Z-scores'!$C$2:$UD$20,6,FALSE)&gt;2,HLOOKUP($A444,'Z-scores'!$C$2:$UD$20,6,FALSE)&lt;-2),"",'Total-corrected counts'!H444),"")</f>
        <v>0</v>
      </c>
      <c r="I444">
        <f>IFERROR(IF(OR(HLOOKUP($A444,'Z-scores'!$C$2:$UD$20,7,FALSE)&gt;2,HLOOKUP($A444,'Z-scores'!$C$2:$UD$20,7,FALSE)&lt;-2),"",'Total-corrected counts'!I444),"")</f>
        <v>0</v>
      </c>
      <c r="J444">
        <f>IFERROR(IF(OR(HLOOKUP($A444,'Z-scores'!$C$2:$UD$20,8,FALSE)&gt;2,HLOOKUP($A444,'Z-scores'!$C$2:$UD$20,8,FALSE)&lt;-2),"",'Total-corrected counts'!J444),"")</f>
        <v>2.9584573420035856E-2</v>
      </c>
      <c r="K444">
        <f>IFERROR(IF(OR(HLOOKUP($A444,'Z-scores'!$C$2:$UD$20,9,FALSE)&gt;2,HLOOKUP($A444,'Z-scores'!$C$2:$UD$20,9,FALSE)&lt;-2),"",'Total-corrected counts'!K444),"")</f>
        <v>0</v>
      </c>
      <c r="L444">
        <f>IFERROR(IF(OR(HLOOKUP($A444,'Z-scores'!$C$2:$UD$20,10,FALSE)&gt;2,HLOOKUP($A444,'Z-scores'!$C$2:$UD$20,10,FALSE)&lt;-2),"",'Total-corrected counts'!L444),"")</f>
        <v>0</v>
      </c>
      <c r="M444">
        <f>IFERROR(IF(OR(HLOOKUP($A444,'Z-scores'!$C$2:$UD$20,11,FALSE)&gt;2,HLOOKUP($A444,'Z-scores'!$C$2:$UD$20,11,FALSE)&lt;-2),"",'Total-corrected counts'!M444),"")</f>
        <v>0</v>
      </c>
      <c r="N444">
        <f>IFERROR(IF(OR(HLOOKUP($A444,'Z-scores'!$C$2:$UD$20,12,FALSE)&gt;2,HLOOKUP($A444,'Z-scores'!$C$2:$UD$20,12,FALSE)&lt;-2),"",'Total-corrected counts'!N444),"")</f>
        <v>0</v>
      </c>
      <c r="O444" t="str">
        <f>IFERROR(IF(OR(HLOOKUP($A444,'Z-scores'!$C$2:$UD$20,13,FALSE)&gt;2,HLOOKUP($A444,'Z-scores'!$C$2:$UD$20,13,FALSE)&lt;-2),"",'Total-corrected counts'!O444),"")</f>
        <v/>
      </c>
      <c r="P444">
        <f>IFERROR(IF(OR(HLOOKUP($A444,'Z-scores'!$C$2:$UD$20,14,FALSE)&gt;2,HLOOKUP($A444,'Z-scores'!$C$2:$UD$20,14,FALSE)&lt;-2),"",'Total-corrected counts'!P444),"")</f>
        <v>0</v>
      </c>
      <c r="Q444">
        <f>IFERROR(IF(OR(HLOOKUP($A444,'Z-scores'!$C$2:$UD$20,15,FALSE)&gt;2,HLOOKUP($A444,'Z-scores'!$C$2:$UD$20,15,FALSE)&lt;-2),"",'Total-corrected counts'!Q444),"")</f>
        <v>0</v>
      </c>
      <c r="R444">
        <f>IFERROR(IF(OR(HLOOKUP($A444,'Z-scores'!$C$2:$UD$20,16,FALSE)&gt;2,HLOOKUP($A444,'Z-scores'!$C$2:$UD$20,16,FALSE)&lt;-2),"",'Total-corrected counts'!R444),"")</f>
        <v>0</v>
      </c>
      <c r="S444">
        <f>IFERROR(IF(OR(HLOOKUP($A444,'Z-scores'!$C$2:$UD$20,17,FALSE)&gt;2,HLOOKUP($A444,'Z-scores'!$C$2:$UD$20,17,FALSE)&lt;-2),"",'Total-corrected counts'!S444),"")</f>
        <v>0</v>
      </c>
      <c r="T444">
        <f>IFERROR(IF(OR(HLOOKUP($A444,'Z-scores'!$C$2:$UD$20,18,FALSE)&gt;2,HLOOKUP($A444,'Z-scores'!$C$2:$UD$20,18,FALSE)&lt;-2),"",'Total-corrected counts'!T444),"")</f>
        <v>0</v>
      </c>
      <c r="U444">
        <f>IFERROR(IF(OR(HLOOKUP($A444,'Z-scores'!$C$2:$UD$20,19,FALSE)&gt;2,HLOOKUP($A444,'Z-scores'!$C$2:$UD$20,19,FALSE)&lt;-2),"",'Total-corrected counts'!U444),"")</f>
        <v>0</v>
      </c>
      <c r="V444">
        <f t="shared" si="24"/>
        <v>1</v>
      </c>
      <c r="W444">
        <f t="shared" si="25"/>
        <v>0.3963374223210131</v>
      </c>
      <c r="X444">
        <f t="shared" si="26"/>
        <v>3.2871748244484283E-3</v>
      </c>
      <c r="Y444">
        <f t="shared" si="27"/>
        <v>0</v>
      </c>
    </row>
    <row r="445" spans="1:25" x14ac:dyDescent="0.25">
      <c r="A445">
        <v>453</v>
      </c>
      <c r="B445" t="s">
        <v>817</v>
      </c>
      <c r="C445">
        <v>2700</v>
      </c>
      <c r="D445">
        <v>315</v>
      </c>
      <c r="E445" t="str">
        <f>IFERROR(IF(OR(HLOOKUP($A445,'Z-scores'!$C$2:$UD$20,3,FALSE)&gt;2,HLOOKUP(A445,'Z-scores'!$C$2:$UD$20,3,FALSE)&lt;-2),"",'Total-corrected counts'!E445),"")</f>
        <v/>
      </c>
      <c r="F445" t="str">
        <f>IFERROR(IF(OR(HLOOKUP($A445,'Z-scores'!$C$2:$UD$20,4,FALSE)&gt;2,HLOOKUP($A445,'Z-scores'!$C$2:$UD$20,4,FALSE)&lt;-2),"",'Total-corrected counts'!F445),"")</f>
        <v/>
      </c>
      <c r="G445" t="str">
        <f>IFERROR(IF(OR(HLOOKUP($A445,'Z-scores'!$C$2:$UD$20,5,FALSE)&gt;2,HLOOKUP($A445,'Z-scores'!$C$2:$UD$20,5,FALSE)&lt;-2),"",'Total-corrected counts'!G445),"")</f>
        <v/>
      </c>
      <c r="H445" t="str">
        <f>IFERROR(IF(OR(HLOOKUP($A445,'Z-scores'!$C$2:$UD$20,6,FALSE)&gt;2,HLOOKUP($A445,'Z-scores'!$C$2:$UD$20,6,FALSE)&lt;-2),"",'Total-corrected counts'!H445),"")</f>
        <v/>
      </c>
      <c r="I445" t="str">
        <f>IFERROR(IF(OR(HLOOKUP($A445,'Z-scores'!$C$2:$UD$20,7,FALSE)&gt;2,HLOOKUP($A445,'Z-scores'!$C$2:$UD$20,7,FALSE)&lt;-2),"",'Total-corrected counts'!I445),"")</f>
        <v/>
      </c>
      <c r="J445" t="str">
        <f>IFERROR(IF(OR(HLOOKUP($A445,'Z-scores'!$C$2:$UD$20,8,FALSE)&gt;2,HLOOKUP($A445,'Z-scores'!$C$2:$UD$20,8,FALSE)&lt;-2),"",'Total-corrected counts'!J445),"")</f>
        <v/>
      </c>
      <c r="K445" t="str">
        <f>IFERROR(IF(OR(HLOOKUP($A445,'Z-scores'!$C$2:$UD$20,9,FALSE)&gt;2,HLOOKUP($A445,'Z-scores'!$C$2:$UD$20,9,FALSE)&lt;-2),"",'Total-corrected counts'!K445),"")</f>
        <v/>
      </c>
      <c r="L445" t="str">
        <f>IFERROR(IF(OR(HLOOKUP($A445,'Z-scores'!$C$2:$UD$20,10,FALSE)&gt;2,HLOOKUP($A445,'Z-scores'!$C$2:$UD$20,10,FALSE)&lt;-2),"",'Total-corrected counts'!L445),"")</f>
        <v/>
      </c>
      <c r="M445" t="str">
        <f>IFERROR(IF(OR(HLOOKUP($A445,'Z-scores'!$C$2:$UD$20,11,FALSE)&gt;2,HLOOKUP($A445,'Z-scores'!$C$2:$UD$20,11,FALSE)&lt;-2),"",'Total-corrected counts'!M445),"")</f>
        <v/>
      </c>
      <c r="N445" t="str">
        <f>IFERROR(IF(OR(HLOOKUP($A445,'Z-scores'!$C$2:$UD$20,12,FALSE)&gt;2,HLOOKUP($A445,'Z-scores'!$C$2:$UD$20,12,FALSE)&lt;-2),"",'Total-corrected counts'!N445),"")</f>
        <v/>
      </c>
      <c r="O445" t="str">
        <f>IFERROR(IF(OR(HLOOKUP($A445,'Z-scores'!$C$2:$UD$20,13,FALSE)&gt;2,HLOOKUP($A445,'Z-scores'!$C$2:$UD$20,13,FALSE)&lt;-2),"",'Total-corrected counts'!O445),"")</f>
        <v/>
      </c>
      <c r="P445" t="str">
        <f>IFERROR(IF(OR(HLOOKUP($A445,'Z-scores'!$C$2:$UD$20,14,FALSE)&gt;2,HLOOKUP($A445,'Z-scores'!$C$2:$UD$20,14,FALSE)&lt;-2),"",'Total-corrected counts'!P445),"")</f>
        <v/>
      </c>
      <c r="Q445" t="str">
        <f>IFERROR(IF(OR(HLOOKUP($A445,'Z-scores'!$C$2:$UD$20,15,FALSE)&gt;2,HLOOKUP($A445,'Z-scores'!$C$2:$UD$20,15,FALSE)&lt;-2),"",'Total-corrected counts'!Q445),"")</f>
        <v/>
      </c>
      <c r="R445" t="str">
        <f>IFERROR(IF(OR(HLOOKUP($A445,'Z-scores'!$C$2:$UD$20,16,FALSE)&gt;2,HLOOKUP($A445,'Z-scores'!$C$2:$UD$20,16,FALSE)&lt;-2),"",'Total-corrected counts'!R445),"")</f>
        <v/>
      </c>
      <c r="S445" t="str">
        <f>IFERROR(IF(OR(HLOOKUP($A445,'Z-scores'!$C$2:$UD$20,17,FALSE)&gt;2,HLOOKUP($A445,'Z-scores'!$C$2:$UD$20,17,FALSE)&lt;-2),"",'Total-corrected counts'!S445),"")</f>
        <v/>
      </c>
      <c r="T445" t="str">
        <f>IFERROR(IF(OR(HLOOKUP($A445,'Z-scores'!$C$2:$UD$20,18,FALSE)&gt;2,HLOOKUP($A445,'Z-scores'!$C$2:$UD$20,18,FALSE)&lt;-2),"",'Total-corrected counts'!T445),"")</f>
        <v/>
      </c>
      <c r="U445" t="str">
        <f>IFERROR(IF(OR(HLOOKUP($A445,'Z-scores'!$C$2:$UD$20,19,FALSE)&gt;2,HLOOKUP($A445,'Z-scores'!$C$2:$UD$20,19,FALSE)&lt;-2),"",'Total-corrected counts'!U445),"")</f>
        <v/>
      </c>
      <c r="V445">
        <f t="shared" si="24"/>
        <v>1</v>
      </c>
      <c r="W445" t="str">
        <f t="shared" si="25"/>
        <v/>
      </c>
      <c r="X445" t="str">
        <f t="shared" si="26"/>
        <v/>
      </c>
      <c r="Y445" t="str">
        <f t="shared" si="27"/>
        <v/>
      </c>
    </row>
    <row r="446" spans="1:25" x14ac:dyDescent="0.25">
      <c r="A446">
        <v>454</v>
      </c>
      <c r="B446" t="s">
        <v>818</v>
      </c>
      <c r="C446">
        <v>38600</v>
      </c>
      <c r="D446">
        <v>423</v>
      </c>
      <c r="E446" t="str">
        <f>IFERROR(IF(OR(HLOOKUP($A446,'Z-scores'!$C$2:$UD$20,3,FALSE)&gt;2,HLOOKUP(A446,'Z-scores'!$C$2:$UD$20,3,FALSE)&lt;-2),"",'Total-corrected counts'!E446),"")</f>
        <v/>
      </c>
      <c r="F446" t="str">
        <f>IFERROR(IF(OR(HLOOKUP($A446,'Z-scores'!$C$2:$UD$20,4,FALSE)&gt;2,HLOOKUP($A446,'Z-scores'!$C$2:$UD$20,4,FALSE)&lt;-2),"",'Total-corrected counts'!F446),"")</f>
        <v/>
      </c>
      <c r="G446" t="str">
        <f>IFERROR(IF(OR(HLOOKUP($A446,'Z-scores'!$C$2:$UD$20,5,FALSE)&gt;2,HLOOKUP($A446,'Z-scores'!$C$2:$UD$20,5,FALSE)&lt;-2),"",'Total-corrected counts'!G446),"")</f>
        <v/>
      </c>
      <c r="H446" t="str">
        <f>IFERROR(IF(OR(HLOOKUP($A446,'Z-scores'!$C$2:$UD$20,6,FALSE)&gt;2,HLOOKUP($A446,'Z-scores'!$C$2:$UD$20,6,FALSE)&lt;-2),"",'Total-corrected counts'!H446),"")</f>
        <v/>
      </c>
      <c r="I446" t="str">
        <f>IFERROR(IF(OR(HLOOKUP($A446,'Z-scores'!$C$2:$UD$20,7,FALSE)&gt;2,HLOOKUP($A446,'Z-scores'!$C$2:$UD$20,7,FALSE)&lt;-2),"",'Total-corrected counts'!I446),"")</f>
        <v/>
      </c>
      <c r="J446" t="str">
        <f>IFERROR(IF(OR(HLOOKUP($A446,'Z-scores'!$C$2:$UD$20,8,FALSE)&gt;2,HLOOKUP($A446,'Z-scores'!$C$2:$UD$20,8,FALSE)&lt;-2),"",'Total-corrected counts'!J446),"")</f>
        <v/>
      </c>
      <c r="K446" t="str">
        <f>IFERROR(IF(OR(HLOOKUP($A446,'Z-scores'!$C$2:$UD$20,9,FALSE)&gt;2,HLOOKUP($A446,'Z-scores'!$C$2:$UD$20,9,FALSE)&lt;-2),"",'Total-corrected counts'!K446),"")</f>
        <v/>
      </c>
      <c r="L446" t="str">
        <f>IFERROR(IF(OR(HLOOKUP($A446,'Z-scores'!$C$2:$UD$20,10,FALSE)&gt;2,HLOOKUP($A446,'Z-scores'!$C$2:$UD$20,10,FALSE)&lt;-2),"",'Total-corrected counts'!L446),"")</f>
        <v/>
      </c>
      <c r="M446" t="str">
        <f>IFERROR(IF(OR(HLOOKUP($A446,'Z-scores'!$C$2:$UD$20,11,FALSE)&gt;2,HLOOKUP($A446,'Z-scores'!$C$2:$UD$20,11,FALSE)&lt;-2),"",'Total-corrected counts'!M446),"")</f>
        <v/>
      </c>
      <c r="N446" t="str">
        <f>IFERROR(IF(OR(HLOOKUP($A446,'Z-scores'!$C$2:$UD$20,12,FALSE)&gt;2,HLOOKUP($A446,'Z-scores'!$C$2:$UD$20,12,FALSE)&lt;-2),"",'Total-corrected counts'!N446),"")</f>
        <v/>
      </c>
      <c r="O446" t="str">
        <f>IFERROR(IF(OR(HLOOKUP($A446,'Z-scores'!$C$2:$UD$20,13,FALSE)&gt;2,HLOOKUP($A446,'Z-scores'!$C$2:$UD$20,13,FALSE)&lt;-2),"",'Total-corrected counts'!O446),"")</f>
        <v/>
      </c>
      <c r="P446" t="str">
        <f>IFERROR(IF(OR(HLOOKUP($A446,'Z-scores'!$C$2:$UD$20,14,FALSE)&gt;2,HLOOKUP($A446,'Z-scores'!$C$2:$UD$20,14,FALSE)&lt;-2),"",'Total-corrected counts'!P446),"")</f>
        <v/>
      </c>
      <c r="Q446" t="str">
        <f>IFERROR(IF(OR(HLOOKUP($A446,'Z-scores'!$C$2:$UD$20,15,FALSE)&gt;2,HLOOKUP($A446,'Z-scores'!$C$2:$UD$20,15,FALSE)&lt;-2),"",'Total-corrected counts'!Q446),"")</f>
        <v/>
      </c>
      <c r="R446" t="str">
        <f>IFERROR(IF(OR(HLOOKUP($A446,'Z-scores'!$C$2:$UD$20,16,FALSE)&gt;2,HLOOKUP($A446,'Z-scores'!$C$2:$UD$20,16,FALSE)&lt;-2),"",'Total-corrected counts'!R446),"")</f>
        <v/>
      </c>
      <c r="S446" t="str">
        <f>IFERROR(IF(OR(HLOOKUP($A446,'Z-scores'!$C$2:$UD$20,17,FALSE)&gt;2,HLOOKUP($A446,'Z-scores'!$C$2:$UD$20,17,FALSE)&lt;-2),"",'Total-corrected counts'!S446),"")</f>
        <v/>
      </c>
      <c r="T446" t="str">
        <f>IFERROR(IF(OR(HLOOKUP($A446,'Z-scores'!$C$2:$UD$20,18,FALSE)&gt;2,HLOOKUP($A446,'Z-scores'!$C$2:$UD$20,18,FALSE)&lt;-2),"",'Total-corrected counts'!T446),"")</f>
        <v/>
      </c>
      <c r="U446" t="str">
        <f>IFERROR(IF(OR(HLOOKUP($A446,'Z-scores'!$C$2:$UD$20,19,FALSE)&gt;2,HLOOKUP($A446,'Z-scores'!$C$2:$UD$20,19,FALSE)&lt;-2),"",'Total-corrected counts'!U446),"")</f>
        <v/>
      </c>
      <c r="V446">
        <f t="shared" si="24"/>
        <v>1</v>
      </c>
      <c r="W446" t="str">
        <f t="shared" si="25"/>
        <v/>
      </c>
      <c r="X446" t="str">
        <f t="shared" si="26"/>
        <v/>
      </c>
      <c r="Y446" t="str">
        <f t="shared" si="27"/>
        <v/>
      </c>
    </row>
    <row r="447" spans="1:25" x14ac:dyDescent="0.25">
      <c r="A447">
        <v>455</v>
      </c>
      <c r="B447" t="s">
        <v>819</v>
      </c>
      <c r="C447">
        <v>76500</v>
      </c>
      <c r="D447">
        <v>63</v>
      </c>
      <c r="E447" t="str">
        <f>IFERROR(IF(OR(HLOOKUP($A447,'Z-scores'!$C$2:$UD$20,3,FALSE)&gt;2,HLOOKUP(A447,'Z-scores'!$C$2:$UD$20,3,FALSE)&lt;-2),"",'Total-corrected counts'!E447),"")</f>
        <v/>
      </c>
      <c r="F447" t="str">
        <f>IFERROR(IF(OR(HLOOKUP($A447,'Z-scores'!$C$2:$UD$20,4,FALSE)&gt;2,HLOOKUP($A447,'Z-scores'!$C$2:$UD$20,4,FALSE)&lt;-2),"",'Total-corrected counts'!F447),"")</f>
        <v/>
      </c>
      <c r="G447" t="str">
        <f>IFERROR(IF(OR(HLOOKUP($A447,'Z-scores'!$C$2:$UD$20,5,FALSE)&gt;2,HLOOKUP($A447,'Z-scores'!$C$2:$UD$20,5,FALSE)&lt;-2),"",'Total-corrected counts'!G447),"")</f>
        <v/>
      </c>
      <c r="H447" t="str">
        <f>IFERROR(IF(OR(HLOOKUP($A447,'Z-scores'!$C$2:$UD$20,6,FALSE)&gt;2,HLOOKUP($A447,'Z-scores'!$C$2:$UD$20,6,FALSE)&lt;-2),"",'Total-corrected counts'!H447),"")</f>
        <v/>
      </c>
      <c r="I447" t="str">
        <f>IFERROR(IF(OR(HLOOKUP($A447,'Z-scores'!$C$2:$UD$20,7,FALSE)&gt;2,HLOOKUP($A447,'Z-scores'!$C$2:$UD$20,7,FALSE)&lt;-2),"",'Total-corrected counts'!I447),"")</f>
        <v/>
      </c>
      <c r="J447" t="str">
        <f>IFERROR(IF(OR(HLOOKUP($A447,'Z-scores'!$C$2:$UD$20,8,FALSE)&gt;2,HLOOKUP($A447,'Z-scores'!$C$2:$UD$20,8,FALSE)&lt;-2),"",'Total-corrected counts'!J447),"")</f>
        <v/>
      </c>
      <c r="K447" t="str">
        <f>IFERROR(IF(OR(HLOOKUP($A447,'Z-scores'!$C$2:$UD$20,9,FALSE)&gt;2,HLOOKUP($A447,'Z-scores'!$C$2:$UD$20,9,FALSE)&lt;-2),"",'Total-corrected counts'!K447),"")</f>
        <v/>
      </c>
      <c r="L447" t="str">
        <f>IFERROR(IF(OR(HLOOKUP($A447,'Z-scores'!$C$2:$UD$20,10,FALSE)&gt;2,HLOOKUP($A447,'Z-scores'!$C$2:$UD$20,10,FALSE)&lt;-2),"",'Total-corrected counts'!L447),"")</f>
        <v/>
      </c>
      <c r="M447" t="str">
        <f>IFERROR(IF(OR(HLOOKUP($A447,'Z-scores'!$C$2:$UD$20,11,FALSE)&gt;2,HLOOKUP($A447,'Z-scores'!$C$2:$UD$20,11,FALSE)&lt;-2),"",'Total-corrected counts'!M447),"")</f>
        <v/>
      </c>
      <c r="N447" t="str">
        <f>IFERROR(IF(OR(HLOOKUP($A447,'Z-scores'!$C$2:$UD$20,12,FALSE)&gt;2,HLOOKUP($A447,'Z-scores'!$C$2:$UD$20,12,FALSE)&lt;-2),"",'Total-corrected counts'!N447),"")</f>
        <v/>
      </c>
      <c r="O447" t="str">
        <f>IFERROR(IF(OR(HLOOKUP($A447,'Z-scores'!$C$2:$UD$20,13,FALSE)&gt;2,HLOOKUP($A447,'Z-scores'!$C$2:$UD$20,13,FALSE)&lt;-2),"",'Total-corrected counts'!O447),"")</f>
        <v/>
      </c>
      <c r="P447" t="str">
        <f>IFERROR(IF(OR(HLOOKUP($A447,'Z-scores'!$C$2:$UD$20,14,FALSE)&gt;2,HLOOKUP($A447,'Z-scores'!$C$2:$UD$20,14,FALSE)&lt;-2),"",'Total-corrected counts'!P447),"")</f>
        <v/>
      </c>
      <c r="Q447" t="str">
        <f>IFERROR(IF(OR(HLOOKUP($A447,'Z-scores'!$C$2:$UD$20,15,FALSE)&gt;2,HLOOKUP($A447,'Z-scores'!$C$2:$UD$20,15,FALSE)&lt;-2),"",'Total-corrected counts'!Q447),"")</f>
        <v/>
      </c>
      <c r="R447" t="str">
        <f>IFERROR(IF(OR(HLOOKUP($A447,'Z-scores'!$C$2:$UD$20,16,FALSE)&gt;2,HLOOKUP($A447,'Z-scores'!$C$2:$UD$20,16,FALSE)&lt;-2),"",'Total-corrected counts'!R447),"")</f>
        <v/>
      </c>
      <c r="S447" t="str">
        <f>IFERROR(IF(OR(HLOOKUP($A447,'Z-scores'!$C$2:$UD$20,17,FALSE)&gt;2,HLOOKUP($A447,'Z-scores'!$C$2:$UD$20,17,FALSE)&lt;-2),"",'Total-corrected counts'!S447),"")</f>
        <v/>
      </c>
      <c r="T447" t="str">
        <f>IFERROR(IF(OR(HLOOKUP($A447,'Z-scores'!$C$2:$UD$20,18,FALSE)&gt;2,HLOOKUP($A447,'Z-scores'!$C$2:$UD$20,18,FALSE)&lt;-2),"",'Total-corrected counts'!T447),"")</f>
        <v/>
      </c>
      <c r="U447" t="str">
        <f>IFERROR(IF(OR(HLOOKUP($A447,'Z-scores'!$C$2:$UD$20,19,FALSE)&gt;2,HLOOKUP($A447,'Z-scores'!$C$2:$UD$20,19,FALSE)&lt;-2),"",'Total-corrected counts'!U447),"")</f>
        <v/>
      </c>
      <c r="V447">
        <f t="shared" si="24"/>
        <v>1</v>
      </c>
      <c r="W447" t="str">
        <f t="shared" si="25"/>
        <v/>
      </c>
      <c r="X447" t="str">
        <f t="shared" si="26"/>
        <v/>
      </c>
      <c r="Y447" t="str">
        <f t="shared" si="27"/>
        <v/>
      </c>
    </row>
    <row r="448" spans="1:25" x14ac:dyDescent="0.25">
      <c r="A448">
        <v>456</v>
      </c>
      <c r="B448" t="s">
        <v>231</v>
      </c>
      <c r="C448">
        <v>12600</v>
      </c>
      <c r="D448">
        <v>1027</v>
      </c>
      <c r="E448" t="str">
        <f>IFERROR(IF(OR(HLOOKUP($A448,'Z-scores'!$C$2:$UD$20,3,FALSE)&gt;2,HLOOKUP(A448,'Z-scores'!$C$2:$UD$20,3,FALSE)&lt;-2),"",'Total-corrected counts'!E448),"")</f>
        <v/>
      </c>
      <c r="F448">
        <f>IFERROR(IF(OR(HLOOKUP($A448,'Z-scores'!$C$2:$UD$20,4,FALSE)&gt;2,HLOOKUP($A448,'Z-scores'!$C$2:$UD$20,4,FALSE)&lt;-2),"",'Total-corrected counts'!F448),"")</f>
        <v>7.3826890706670992E-2</v>
      </c>
      <c r="G448">
        <f>IFERROR(IF(OR(HLOOKUP($A448,'Z-scores'!$C$2:$UD$20,5,FALSE)&gt;2,HLOOKUP($A448,'Z-scores'!$C$2:$UD$20,5,FALSE)&lt;-2),"",'Total-corrected counts'!G448),"")</f>
        <v>1.0072887413322804E-2</v>
      </c>
      <c r="H448">
        <f>IFERROR(IF(OR(HLOOKUP($A448,'Z-scores'!$C$2:$UD$20,6,FALSE)&gt;2,HLOOKUP($A448,'Z-scores'!$C$2:$UD$20,6,FALSE)&lt;-2),"",'Total-corrected counts'!H448),"")</f>
        <v>8.3763727653408032E-2</v>
      </c>
      <c r="I448">
        <f>IFERROR(IF(OR(HLOOKUP($A448,'Z-scores'!$C$2:$UD$20,7,FALSE)&gt;2,HLOOKUP($A448,'Z-scores'!$C$2:$UD$20,7,FALSE)&lt;-2),"",'Total-corrected counts'!I448),"")</f>
        <v>0</v>
      </c>
      <c r="J448">
        <f>IFERROR(IF(OR(HLOOKUP($A448,'Z-scores'!$C$2:$UD$20,8,FALSE)&gt;2,HLOOKUP($A448,'Z-scores'!$C$2:$UD$20,8,FALSE)&lt;-2),"",'Total-corrected counts'!J448),"")</f>
        <v>9.8615244733452866E-3</v>
      </c>
      <c r="K448">
        <f>IFERROR(IF(OR(HLOOKUP($A448,'Z-scores'!$C$2:$UD$20,9,FALSE)&gt;2,HLOOKUP($A448,'Z-scores'!$C$2:$UD$20,9,FALSE)&lt;-2),"",'Total-corrected counts'!K448),"")</f>
        <v>0.10256981994537041</v>
      </c>
      <c r="L448">
        <f>IFERROR(IF(OR(HLOOKUP($A448,'Z-scores'!$C$2:$UD$20,10,FALSE)&gt;2,HLOOKUP($A448,'Z-scores'!$C$2:$UD$20,10,FALSE)&lt;-2),"",'Total-corrected counts'!L448),"")</f>
        <v>0</v>
      </c>
      <c r="M448">
        <f>IFERROR(IF(OR(HLOOKUP($A448,'Z-scores'!$C$2:$UD$20,11,FALSE)&gt;2,HLOOKUP($A448,'Z-scores'!$C$2:$UD$20,11,FALSE)&lt;-2),"",'Total-corrected counts'!M448),"")</f>
        <v>7.3722323027259756E-2</v>
      </c>
      <c r="N448" t="str">
        <f>IFERROR(IF(OR(HLOOKUP($A448,'Z-scores'!$C$2:$UD$20,12,FALSE)&gt;2,HLOOKUP($A448,'Z-scores'!$C$2:$UD$20,12,FALSE)&lt;-2),"",'Total-corrected counts'!N448),"")</f>
        <v/>
      </c>
      <c r="O448">
        <f>IFERROR(IF(OR(HLOOKUP($A448,'Z-scores'!$C$2:$UD$20,13,FALSE)&gt;2,HLOOKUP($A448,'Z-scores'!$C$2:$UD$20,13,FALSE)&lt;-2),"",'Total-corrected counts'!O448),"")</f>
        <v>5.048011638695634E-2</v>
      </c>
      <c r="P448">
        <f>IFERROR(IF(OR(HLOOKUP($A448,'Z-scores'!$C$2:$UD$20,14,FALSE)&gt;2,HLOOKUP($A448,'Z-scores'!$C$2:$UD$20,14,FALSE)&lt;-2),"",'Total-corrected counts'!P448),"")</f>
        <v>0.15812986222615222</v>
      </c>
      <c r="Q448">
        <f>IFERROR(IF(OR(HLOOKUP($A448,'Z-scores'!$C$2:$UD$20,15,FALSE)&gt;2,HLOOKUP($A448,'Z-scores'!$C$2:$UD$20,15,FALSE)&lt;-2),"",'Total-corrected counts'!Q448),"")</f>
        <v>1.950214913683488E-2</v>
      </c>
      <c r="R448">
        <f>IFERROR(IF(OR(HLOOKUP($A448,'Z-scores'!$C$2:$UD$20,16,FALSE)&gt;2,HLOOKUP($A448,'Z-scores'!$C$2:$UD$20,16,FALSE)&lt;-2),"",'Total-corrected counts'!R448),"")</f>
        <v>0.10017410259030195</v>
      </c>
      <c r="S448">
        <f>IFERROR(IF(OR(HLOOKUP($A448,'Z-scores'!$C$2:$UD$20,17,FALSE)&gt;2,HLOOKUP($A448,'Z-scores'!$C$2:$UD$20,17,FALSE)&lt;-2),"",'Total-corrected counts'!S448),"")</f>
        <v>0.19542509844539335</v>
      </c>
      <c r="T448">
        <f>IFERROR(IF(OR(HLOOKUP($A448,'Z-scores'!$C$2:$UD$20,18,FALSE)&gt;2,HLOOKUP($A448,'Z-scores'!$C$2:$UD$20,18,FALSE)&lt;-2),"",'Total-corrected counts'!T448),"")</f>
        <v>0.15463837815268991</v>
      </c>
      <c r="U448">
        <f>IFERROR(IF(OR(HLOOKUP($A448,'Z-scores'!$C$2:$UD$20,19,FALSE)&gt;2,HLOOKUP($A448,'Z-scores'!$C$2:$UD$20,19,FALSE)&lt;-2),"",'Total-corrected counts'!U448),"")</f>
        <v>0.29074434892793444</v>
      </c>
      <c r="V448">
        <f t="shared" si="24"/>
        <v>1</v>
      </c>
      <c r="W448">
        <f t="shared" si="25"/>
        <v>2.173900418219088E-2</v>
      </c>
      <c r="X448">
        <f t="shared" si="26"/>
        <v>4.4227146652422167E-2</v>
      </c>
      <c r="Y448">
        <f t="shared" si="27"/>
        <v>0.13844200798089473</v>
      </c>
    </row>
    <row r="449" spans="1:25" x14ac:dyDescent="0.25">
      <c r="A449">
        <v>457</v>
      </c>
      <c r="B449" t="s">
        <v>820</v>
      </c>
      <c r="C449">
        <v>13900</v>
      </c>
      <c r="D449">
        <v>669</v>
      </c>
      <c r="E449" t="str">
        <f>IFERROR(IF(OR(HLOOKUP($A449,'Z-scores'!$C$2:$UD$20,3,FALSE)&gt;2,HLOOKUP(A449,'Z-scores'!$C$2:$UD$20,3,FALSE)&lt;-2),"",'Total-corrected counts'!E449),"")</f>
        <v/>
      </c>
      <c r="F449" t="str">
        <f>IFERROR(IF(OR(HLOOKUP($A449,'Z-scores'!$C$2:$UD$20,4,FALSE)&gt;2,HLOOKUP($A449,'Z-scores'!$C$2:$UD$20,4,FALSE)&lt;-2),"",'Total-corrected counts'!F449),"")</f>
        <v/>
      </c>
      <c r="G449" t="str">
        <f>IFERROR(IF(OR(HLOOKUP($A449,'Z-scores'!$C$2:$UD$20,5,FALSE)&gt;2,HLOOKUP($A449,'Z-scores'!$C$2:$UD$20,5,FALSE)&lt;-2),"",'Total-corrected counts'!G449),"")</f>
        <v/>
      </c>
      <c r="H449" t="str">
        <f>IFERROR(IF(OR(HLOOKUP($A449,'Z-scores'!$C$2:$UD$20,6,FALSE)&gt;2,HLOOKUP($A449,'Z-scores'!$C$2:$UD$20,6,FALSE)&lt;-2),"",'Total-corrected counts'!H449),"")</f>
        <v/>
      </c>
      <c r="I449" t="str">
        <f>IFERROR(IF(OR(HLOOKUP($A449,'Z-scores'!$C$2:$UD$20,7,FALSE)&gt;2,HLOOKUP($A449,'Z-scores'!$C$2:$UD$20,7,FALSE)&lt;-2),"",'Total-corrected counts'!I449),"")</f>
        <v/>
      </c>
      <c r="J449" t="str">
        <f>IFERROR(IF(OR(HLOOKUP($A449,'Z-scores'!$C$2:$UD$20,8,FALSE)&gt;2,HLOOKUP($A449,'Z-scores'!$C$2:$UD$20,8,FALSE)&lt;-2),"",'Total-corrected counts'!J449),"")</f>
        <v/>
      </c>
      <c r="K449" t="str">
        <f>IFERROR(IF(OR(HLOOKUP($A449,'Z-scores'!$C$2:$UD$20,9,FALSE)&gt;2,HLOOKUP($A449,'Z-scores'!$C$2:$UD$20,9,FALSE)&lt;-2),"",'Total-corrected counts'!K449),"")</f>
        <v/>
      </c>
      <c r="L449" t="str">
        <f>IFERROR(IF(OR(HLOOKUP($A449,'Z-scores'!$C$2:$UD$20,10,FALSE)&gt;2,HLOOKUP($A449,'Z-scores'!$C$2:$UD$20,10,FALSE)&lt;-2),"",'Total-corrected counts'!L449),"")</f>
        <v/>
      </c>
      <c r="M449" t="str">
        <f>IFERROR(IF(OR(HLOOKUP($A449,'Z-scores'!$C$2:$UD$20,11,FALSE)&gt;2,HLOOKUP($A449,'Z-scores'!$C$2:$UD$20,11,FALSE)&lt;-2),"",'Total-corrected counts'!M449),"")</f>
        <v/>
      </c>
      <c r="N449" t="str">
        <f>IFERROR(IF(OR(HLOOKUP($A449,'Z-scores'!$C$2:$UD$20,12,FALSE)&gt;2,HLOOKUP($A449,'Z-scores'!$C$2:$UD$20,12,FALSE)&lt;-2),"",'Total-corrected counts'!N449),"")</f>
        <v/>
      </c>
      <c r="O449" t="str">
        <f>IFERROR(IF(OR(HLOOKUP($A449,'Z-scores'!$C$2:$UD$20,13,FALSE)&gt;2,HLOOKUP($A449,'Z-scores'!$C$2:$UD$20,13,FALSE)&lt;-2),"",'Total-corrected counts'!O449),"")</f>
        <v/>
      </c>
      <c r="P449" t="str">
        <f>IFERROR(IF(OR(HLOOKUP($A449,'Z-scores'!$C$2:$UD$20,14,FALSE)&gt;2,HLOOKUP($A449,'Z-scores'!$C$2:$UD$20,14,FALSE)&lt;-2),"",'Total-corrected counts'!P449),"")</f>
        <v/>
      </c>
      <c r="Q449" t="str">
        <f>IFERROR(IF(OR(HLOOKUP($A449,'Z-scores'!$C$2:$UD$20,15,FALSE)&gt;2,HLOOKUP($A449,'Z-scores'!$C$2:$UD$20,15,FALSE)&lt;-2),"",'Total-corrected counts'!Q449),"")</f>
        <v/>
      </c>
      <c r="R449" t="str">
        <f>IFERROR(IF(OR(HLOOKUP($A449,'Z-scores'!$C$2:$UD$20,16,FALSE)&gt;2,HLOOKUP($A449,'Z-scores'!$C$2:$UD$20,16,FALSE)&lt;-2),"",'Total-corrected counts'!R449),"")</f>
        <v/>
      </c>
      <c r="S449" t="str">
        <f>IFERROR(IF(OR(HLOOKUP($A449,'Z-scores'!$C$2:$UD$20,17,FALSE)&gt;2,HLOOKUP($A449,'Z-scores'!$C$2:$UD$20,17,FALSE)&lt;-2),"",'Total-corrected counts'!S449),"")</f>
        <v/>
      </c>
      <c r="T449" t="str">
        <f>IFERROR(IF(OR(HLOOKUP($A449,'Z-scores'!$C$2:$UD$20,18,FALSE)&gt;2,HLOOKUP($A449,'Z-scores'!$C$2:$UD$20,18,FALSE)&lt;-2),"",'Total-corrected counts'!T449),"")</f>
        <v/>
      </c>
      <c r="U449" t="str">
        <f>IFERROR(IF(OR(HLOOKUP($A449,'Z-scores'!$C$2:$UD$20,19,FALSE)&gt;2,HLOOKUP($A449,'Z-scores'!$C$2:$UD$20,19,FALSE)&lt;-2),"",'Total-corrected counts'!U449),"")</f>
        <v/>
      </c>
      <c r="V449">
        <f t="shared" si="24"/>
        <v>1</v>
      </c>
      <c r="W449" t="str">
        <f t="shared" si="25"/>
        <v/>
      </c>
      <c r="X449" t="str">
        <f t="shared" si="26"/>
        <v/>
      </c>
      <c r="Y449" t="str">
        <f t="shared" si="27"/>
        <v/>
      </c>
    </row>
    <row r="450" spans="1:25" x14ac:dyDescent="0.25">
      <c r="A450">
        <v>458</v>
      </c>
      <c r="B450" t="s">
        <v>821</v>
      </c>
      <c r="C450">
        <v>49000</v>
      </c>
      <c r="D450">
        <v>754</v>
      </c>
      <c r="E450" t="str">
        <f>IFERROR(IF(OR(HLOOKUP($A450,'Z-scores'!$C$2:$UD$20,3,FALSE)&gt;2,HLOOKUP(A450,'Z-scores'!$C$2:$UD$20,3,FALSE)&lt;-2),"",'Total-corrected counts'!E450),"")</f>
        <v/>
      </c>
      <c r="F450" t="str">
        <f>IFERROR(IF(OR(HLOOKUP($A450,'Z-scores'!$C$2:$UD$20,4,FALSE)&gt;2,HLOOKUP($A450,'Z-scores'!$C$2:$UD$20,4,FALSE)&lt;-2),"",'Total-corrected counts'!F450),"")</f>
        <v/>
      </c>
      <c r="G450" t="str">
        <f>IFERROR(IF(OR(HLOOKUP($A450,'Z-scores'!$C$2:$UD$20,5,FALSE)&gt;2,HLOOKUP($A450,'Z-scores'!$C$2:$UD$20,5,FALSE)&lt;-2),"",'Total-corrected counts'!G450),"")</f>
        <v/>
      </c>
      <c r="H450" t="str">
        <f>IFERROR(IF(OR(HLOOKUP($A450,'Z-scores'!$C$2:$UD$20,6,FALSE)&gt;2,HLOOKUP($A450,'Z-scores'!$C$2:$UD$20,6,FALSE)&lt;-2),"",'Total-corrected counts'!H450),"")</f>
        <v/>
      </c>
      <c r="I450" t="str">
        <f>IFERROR(IF(OR(HLOOKUP($A450,'Z-scores'!$C$2:$UD$20,7,FALSE)&gt;2,HLOOKUP($A450,'Z-scores'!$C$2:$UD$20,7,FALSE)&lt;-2),"",'Total-corrected counts'!I450),"")</f>
        <v/>
      </c>
      <c r="J450" t="str">
        <f>IFERROR(IF(OR(HLOOKUP($A450,'Z-scores'!$C$2:$UD$20,8,FALSE)&gt;2,HLOOKUP($A450,'Z-scores'!$C$2:$UD$20,8,FALSE)&lt;-2),"",'Total-corrected counts'!J450),"")</f>
        <v/>
      </c>
      <c r="K450" t="str">
        <f>IFERROR(IF(OR(HLOOKUP($A450,'Z-scores'!$C$2:$UD$20,9,FALSE)&gt;2,HLOOKUP($A450,'Z-scores'!$C$2:$UD$20,9,FALSE)&lt;-2),"",'Total-corrected counts'!K450),"")</f>
        <v/>
      </c>
      <c r="L450" t="str">
        <f>IFERROR(IF(OR(HLOOKUP($A450,'Z-scores'!$C$2:$UD$20,10,FALSE)&gt;2,HLOOKUP($A450,'Z-scores'!$C$2:$UD$20,10,FALSE)&lt;-2),"",'Total-corrected counts'!L450),"")</f>
        <v/>
      </c>
      <c r="M450" t="str">
        <f>IFERROR(IF(OR(HLOOKUP($A450,'Z-scores'!$C$2:$UD$20,11,FALSE)&gt;2,HLOOKUP($A450,'Z-scores'!$C$2:$UD$20,11,FALSE)&lt;-2),"",'Total-corrected counts'!M450),"")</f>
        <v/>
      </c>
      <c r="N450" t="str">
        <f>IFERROR(IF(OR(HLOOKUP($A450,'Z-scores'!$C$2:$UD$20,12,FALSE)&gt;2,HLOOKUP($A450,'Z-scores'!$C$2:$UD$20,12,FALSE)&lt;-2),"",'Total-corrected counts'!N450),"")</f>
        <v/>
      </c>
      <c r="O450" t="str">
        <f>IFERROR(IF(OR(HLOOKUP($A450,'Z-scores'!$C$2:$UD$20,13,FALSE)&gt;2,HLOOKUP($A450,'Z-scores'!$C$2:$UD$20,13,FALSE)&lt;-2),"",'Total-corrected counts'!O450),"")</f>
        <v/>
      </c>
      <c r="P450" t="str">
        <f>IFERROR(IF(OR(HLOOKUP($A450,'Z-scores'!$C$2:$UD$20,14,FALSE)&gt;2,HLOOKUP($A450,'Z-scores'!$C$2:$UD$20,14,FALSE)&lt;-2),"",'Total-corrected counts'!P450),"")</f>
        <v/>
      </c>
      <c r="Q450" t="str">
        <f>IFERROR(IF(OR(HLOOKUP($A450,'Z-scores'!$C$2:$UD$20,15,FALSE)&gt;2,HLOOKUP($A450,'Z-scores'!$C$2:$UD$20,15,FALSE)&lt;-2),"",'Total-corrected counts'!Q450),"")</f>
        <v/>
      </c>
      <c r="R450" t="str">
        <f>IFERROR(IF(OR(HLOOKUP($A450,'Z-scores'!$C$2:$UD$20,16,FALSE)&gt;2,HLOOKUP($A450,'Z-scores'!$C$2:$UD$20,16,FALSE)&lt;-2),"",'Total-corrected counts'!R450),"")</f>
        <v/>
      </c>
      <c r="S450" t="str">
        <f>IFERROR(IF(OR(HLOOKUP($A450,'Z-scores'!$C$2:$UD$20,17,FALSE)&gt;2,HLOOKUP($A450,'Z-scores'!$C$2:$UD$20,17,FALSE)&lt;-2),"",'Total-corrected counts'!S450),"")</f>
        <v/>
      </c>
      <c r="T450" t="str">
        <f>IFERROR(IF(OR(HLOOKUP($A450,'Z-scores'!$C$2:$UD$20,18,FALSE)&gt;2,HLOOKUP($A450,'Z-scores'!$C$2:$UD$20,18,FALSE)&lt;-2),"",'Total-corrected counts'!T450),"")</f>
        <v/>
      </c>
      <c r="U450" t="str">
        <f>IFERROR(IF(OR(HLOOKUP($A450,'Z-scores'!$C$2:$UD$20,19,FALSE)&gt;2,HLOOKUP($A450,'Z-scores'!$C$2:$UD$20,19,FALSE)&lt;-2),"",'Total-corrected counts'!U450),"")</f>
        <v/>
      </c>
      <c r="V450">
        <f t="shared" si="24"/>
        <v>1</v>
      </c>
      <c r="W450" t="str">
        <f t="shared" si="25"/>
        <v/>
      </c>
      <c r="X450" t="str">
        <f t="shared" si="26"/>
        <v/>
      </c>
      <c r="Y450" t="str">
        <f t="shared" si="27"/>
        <v/>
      </c>
    </row>
    <row r="451" spans="1:25" x14ac:dyDescent="0.25">
      <c r="A451">
        <v>459</v>
      </c>
      <c r="B451" t="s">
        <v>822</v>
      </c>
      <c r="C451">
        <v>98100</v>
      </c>
      <c r="D451">
        <v>21</v>
      </c>
      <c r="E451" t="str">
        <f>IFERROR(IF(OR(HLOOKUP($A451,'Z-scores'!$C$2:$UD$20,3,FALSE)&gt;2,HLOOKUP(A451,'Z-scores'!$C$2:$UD$20,3,FALSE)&lt;-2),"",'Total-corrected counts'!E451),"")</f>
        <v/>
      </c>
      <c r="F451" t="str">
        <f>IFERROR(IF(OR(HLOOKUP($A451,'Z-scores'!$C$2:$UD$20,4,FALSE)&gt;2,HLOOKUP($A451,'Z-scores'!$C$2:$UD$20,4,FALSE)&lt;-2),"",'Total-corrected counts'!F451),"")</f>
        <v/>
      </c>
      <c r="G451" t="str">
        <f>IFERROR(IF(OR(HLOOKUP($A451,'Z-scores'!$C$2:$UD$20,5,FALSE)&gt;2,HLOOKUP($A451,'Z-scores'!$C$2:$UD$20,5,FALSE)&lt;-2),"",'Total-corrected counts'!G451),"")</f>
        <v/>
      </c>
      <c r="H451" t="str">
        <f>IFERROR(IF(OR(HLOOKUP($A451,'Z-scores'!$C$2:$UD$20,6,FALSE)&gt;2,HLOOKUP($A451,'Z-scores'!$C$2:$UD$20,6,FALSE)&lt;-2),"",'Total-corrected counts'!H451),"")</f>
        <v/>
      </c>
      <c r="I451" t="str">
        <f>IFERROR(IF(OR(HLOOKUP($A451,'Z-scores'!$C$2:$UD$20,7,FALSE)&gt;2,HLOOKUP($A451,'Z-scores'!$C$2:$UD$20,7,FALSE)&lt;-2),"",'Total-corrected counts'!I451),"")</f>
        <v/>
      </c>
      <c r="J451" t="str">
        <f>IFERROR(IF(OR(HLOOKUP($A451,'Z-scores'!$C$2:$UD$20,8,FALSE)&gt;2,HLOOKUP($A451,'Z-scores'!$C$2:$UD$20,8,FALSE)&lt;-2),"",'Total-corrected counts'!J451),"")</f>
        <v/>
      </c>
      <c r="K451" t="str">
        <f>IFERROR(IF(OR(HLOOKUP($A451,'Z-scores'!$C$2:$UD$20,9,FALSE)&gt;2,HLOOKUP($A451,'Z-scores'!$C$2:$UD$20,9,FALSE)&lt;-2),"",'Total-corrected counts'!K451),"")</f>
        <v/>
      </c>
      <c r="L451" t="str">
        <f>IFERROR(IF(OR(HLOOKUP($A451,'Z-scores'!$C$2:$UD$20,10,FALSE)&gt;2,HLOOKUP($A451,'Z-scores'!$C$2:$UD$20,10,FALSE)&lt;-2),"",'Total-corrected counts'!L451),"")</f>
        <v/>
      </c>
      <c r="M451" t="str">
        <f>IFERROR(IF(OR(HLOOKUP($A451,'Z-scores'!$C$2:$UD$20,11,FALSE)&gt;2,HLOOKUP($A451,'Z-scores'!$C$2:$UD$20,11,FALSE)&lt;-2),"",'Total-corrected counts'!M451),"")</f>
        <v/>
      </c>
      <c r="N451" t="str">
        <f>IFERROR(IF(OR(HLOOKUP($A451,'Z-scores'!$C$2:$UD$20,12,FALSE)&gt;2,HLOOKUP($A451,'Z-scores'!$C$2:$UD$20,12,FALSE)&lt;-2),"",'Total-corrected counts'!N451),"")</f>
        <v/>
      </c>
      <c r="O451" t="str">
        <f>IFERROR(IF(OR(HLOOKUP($A451,'Z-scores'!$C$2:$UD$20,13,FALSE)&gt;2,HLOOKUP($A451,'Z-scores'!$C$2:$UD$20,13,FALSE)&lt;-2),"",'Total-corrected counts'!O451),"")</f>
        <v/>
      </c>
      <c r="P451" t="str">
        <f>IFERROR(IF(OR(HLOOKUP($A451,'Z-scores'!$C$2:$UD$20,14,FALSE)&gt;2,HLOOKUP($A451,'Z-scores'!$C$2:$UD$20,14,FALSE)&lt;-2),"",'Total-corrected counts'!P451),"")</f>
        <v/>
      </c>
      <c r="Q451" t="str">
        <f>IFERROR(IF(OR(HLOOKUP($A451,'Z-scores'!$C$2:$UD$20,15,FALSE)&gt;2,HLOOKUP($A451,'Z-scores'!$C$2:$UD$20,15,FALSE)&lt;-2),"",'Total-corrected counts'!Q451),"")</f>
        <v/>
      </c>
      <c r="R451" t="str">
        <f>IFERROR(IF(OR(HLOOKUP($A451,'Z-scores'!$C$2:$UD$20,16,FALSE)&gt;2,HLOOKUP($A451,'Z-scores'!$C$2:$UD$20,16,FALSE)&lt;-2),"",'Total-corrected counts'!R451),"")</f>
        <v/>
      </c>
      <c r="S451" t="str">
        <f>IFERROR(IF(OR(HLOOKUP($A451,'Z-scores'!$C$2:$UD$20,17,FALSE)&gt;2,HLOOKUP($A451,'Z-scores'!$C$2:$UD$20,17,FALSE)&lt;-2),"",'Total-corrected counts'!S451),"")</f>
        <v/>
      </c>
      <c r="T451" t="str">
        <f>IFERROR(IF(OR(HLOOKUP($A451,'Z-scores'!$C$2:$UD$20,18,FALSE)&gt;2,HLOOKUP($A451,'Z-scores'!$C$2:$UD$20,18,FALSE)&lt;-2),"",'Total-corrected counts'!T451),"")</f>
        <v/>
      </c>
      <c r="U451" t="str">
        <f>IFERROR(IF(OR(HLOOKUP($A451,'Z-scores'!$C$2:$UD$20,19,FALSE)&gt;2,HLOOKUP($A451,'Z-scores'!$C$2:$UD$20,19,FALSE)&lt;-2),"",'Total-corrected counts'!U451),"")</f>
        <v/>
      </c>
      <c r="V451">
        <f t="shared" si="24"/>
        <v>1</v>
      </c>
      <c r="W451" t="str">
        <f t="shared" si="25"/>
        <v/>
      </c>
      <c r="X451" t="str">
        <f t="shared" si="26"/>
        <v/>
      </c>
      <c r="Y451" t="str">
        <f t="shared" si="27"/>
        <v/>
      </c>
    </row>
    <row r="452" spans="1:25" x14ac:dyDescent="0.25">
      <c r="A452">
        <v>460</v>
      </c>
      <c r="B452" t="s">
        <v>232</v>
      </c>
      <c r="C452">
        <v>79800</v>
      </c>
      <c r="D452">
        <v>339</v>
      </c>
      <c r="E452" t="str">
        <f>IFERROR(IF(OR(HLOOKUP($A452,'Z-scores'!$C$2:$UD$20,3,FALSE)&gt;2,HLOOKUP(A452,'Z-scores'!$C$2:$UD$20,3,FALSE)&lt;-2),"",'Total-corrected counts'!E452),"")</f>
        <v/>
      </c>
      <c r="F452">
        <f>IFERROR(IF(OR(HLOOKUP($A452,'Z-scores'!$C$2:$UD$20,4,FALSE)&gt;2,HLOOKUP($A452,'Z-scores'!$C$2:$UD$20,4,FALSE)&lt;-2),"",'Total-corrected counts'!F452),"")</f>
        <v>0.13124780570074845</v>
      </c>
      <c r="G452">
        <f>IFERROR(IF(OR(HLOOKUP($A452,'Z-scores'!$C$2:$UD$20,5,FALSE)&gt;2,HLOOKUP($A452,'Z-scores'!$C$2:$UD$20,5,FALSE)&lt;-2),"",'Total-corrected counts'!G452),"")</f>
        <v>0.33240528463965258</v>
      </c>
      <c r="H452">
        <f>IFERROR(IF(OR(HLOOKUP($A452,'Z-scores'!$C$2:$UD$20,6,FALSE)&gt;2,HLOOKUP($A452,'Z-scores'!$C$2:$UD$20,6,FALSE)&lt;-2),"",'Total-corrected counts'!H452),"")</f>
        <v>2.0940931913352008E-2</v>
      </c>
      <c r="I452">
        <f>IFERROR(IF(OR(HLOOKUP($A452,'Z-scores'!$C$2:$UD$20,7,FALSE)&gt;2,HLOOKUP($A452,'Z-scores'!$C$2:$UD$20,7,FALSE)&lt;-2),"",'Total-corrected counts'!I452),"")</f>
        <v>1.2621637180264684</v>
      </c>
      <c r="J452">
        <f>IFERROR(IF(OR(HLOOKUP($A452,'Z-scores'!$C$2:$UD$20,8,FALSE)&gt;2,HLOOKUP($A452,'Z-scores'!$C$2:$UD$20,8,FALSE)&lt;-2),"",'Total-corrected counts'!J452),"")</f>
        <v>0.86288339141771253</v>
      </c>
      <c r="K452">
        <f>IFERROR(IF(OR(HLOOKUP($A452,'Z-scores'!$C$2:$UD$20,9,FALSE)&gt;2,HLOOKUP($A452,'Z-scores'!$C$2:$UD$20,9,FALSE)&lt;-2),"",'Total-corrected counts'!K452),"")</f>
        <v>0.41919839455933999</v>
      </c>
      <c r="L452">
        <f>IFERROR(IF(OR(HLOOKUP($A452,'Z-scores'!$C$2:$UD$20,10,FALSE)&gt;2,HLOOKUP($A452,'Z-scores'!$C$2:$UD$20,10,FALSE)&lt;-2),"",'Total-corrected counts'!L452),"")</f>
        <v>0.16757303097278792</v>
      </c>
      <c r="M452">
        <f>IFERROR(IF(OR(HLOOKUP($A452,'Z-scores'!$C$2:$UD$20,11,FALSE)&gt;2,HLOOKUP($A452,'Z-scores'!$C$2:$UD$20,11,FALSE)&lt;-2),"",'Total-corrected counts'!M452),"")</f>
        <v>0.4561568737311697</v>
      </c>
      <c r="N452">
        <f>IFERROR(IF(OR(HLOOKUP($A452,'Z-scores'!$C$2:$UD$20,12,FALSE)&gt;2,HLOOKUP($A452,'Z-scores'!$C$2:$UD$20,12,FALSE)&lt;-2),"",'Total-corrected counts'!N452),"")</f>
        <v>7.3313312689526372E-2</v>
      </c>
      <c r="O452">
        <f>IFERROR(IF(OR(HLOOKUP($A452,'Z-scores'!$C$2:$UD$20,13,FALSE)&gt;2,HLOOKUP($A452,'Z-scores'!$C$2:$UD$20,13,FALSE)&lt;-2),"",'Total-corrected counts'!O452),"")</f>
        <v>0.57547332681130237</v>
      </c>
      <c r="P452">
        <f>IFERROR(IF(OR(HLOOKUP($A452,'Z-scores'!$C$2:$UD$20,14,FALSE)&gt;2,HLOOKUP($A452,'Z-scores'!$C$2:$UD$20,14,FALSE)&lt;-2),"",'Total-corrected counts'!P452),"")</f>
        <v>0.15812986222615222</v>
      </c>
      <c r="Q452">
        <f>IFERROR(IF(OR(HLOOKUP($A452,'Z-scores'!$C$2:$UD$20,15,FALSE)&gt;2,HLOOKUP($A452,'Z-scores'!$C$2:$UD$20,15,FALSE)&lt;-2),"",'Total-corrected counts'!Q452),"")</f>
        <v>0</v>
      </c>
      <c r="R452">
        <f>IFERROR(IF(OR(HLOOKUP($A452,'Z-scores'!$C$2:$UD$20,16,FALSE)&gt;2,HLOOKUP($A452,'Z-scores'!$C$2:$UD$20,16,FALSE)&lt;-2),"",'Total-corrected counts'!R452),"")</f>
        <v>0.70522568223572568</v>
      </c>
      <c r="S452">
        <f>IFERROR(IF(OR(HLOOKUP($A452,'Z-scores'!$C$2:$UD$20,17,FALSE)&gt;2,HLOOKUP($A452,'Z-scores'!$C$2:$UD$20,17,FALSE)&lt;-2),"",'Total-corrected counts'!S452),"")</f>
        <v>0.1791396735749439</v>
      </c>
      <c r="T452">
        <f>IFERROR(IF(OR(HLOOKUP($A452,'Z-scores'!$C$2:$UD$20,18,FALSE)&gt;2,HLOOKUP($A452,'Z-scores'!$C$2:$UD$20,18,FALSE)&lt;-2),"",'Total-corrected counts'!T452),"")</f>
        <v>6.0137147059379413E-2</v>
      </c>
      <c r="U452">
        <f>IFERROR(IF(OR(HLOOKUP($A452,'Z-scores'!$C$2:$UD$20,19,FALSE)&gt;2,HLOOKUP($A452,'Z-scores'!$C$2:$UD$20,19,FALSE)&lt;-2),"",'Total-corrected counts'!U452),"")</f>
        <v>1.2497667536006736</v>
      </c>
      <c r="V452">
        <f t="shared" ref="V452:V515" si="28">IFERROR(IF(AND(X452=0,Y452=0),0,1),0)</f>
        <v>1</v>
      </c>
      <c r="W452">
        <f t="shared" ref="W452:W515" si="29">IFERROR(_xlfn.T.TEST(E452:M452,N452:U452,2,2),"")</f>
        <v>0.70800195212093642</v>
      </c>
      <c r="X452">
        <f t="shared" ref="X452:X515" si="30">IFERROR(AVERAGE(E452:M452),"")</f>
        <v>0.45657117887015397</v>
      </c>
      <c r="Y452">
        <f t="shared" ref="Y452:Y515" si="31">IFERROR(AVERAGE(N452:U452),"")</f>
        <v>0.37514821977471297</v>
      </c>
    </row>
    <row r="453" spans="1:25" x14ac:dyDescent="0.25">
      <c r="A453">
        <v>461</v>
      </c>
      <c r="B453" t="s">
        <v>233</v>
      </c>
      <c r="C453">
        <v>7600</v>
      </c>
      <c r="D453">
        <v>361</v>
      </c>
      <c r="E453">
        <f>IFERROR(IF(OR(HLOOKUP($A453,'Z-scores'!$C$2:$UD$20,3,FALSE)&gt;2,HLOOKUP(A453,'Z-scores'!$C$2:$UD$20,3,FALSE)&lt;-2),"",'Total-corrected counts'!E453),"")</f>
        <v>1.867819634370571E-3</v>
      </c>
      <c r="F453">
        <f>IFERROR(IF(OR(HLOOKUP($A453,'Z-scores'!$C$2:$UD$20,4,FALSE)&gt;2,HLOOKUP($A453,'Z-scores'!$C$2:$UD$20,4,FALSE)&lt;-2),"",'Total-corrected counts'!F453),"")</f>
        <v>0</v>
      </c>
      <c r="G453">
        <f>IFERROR(IF(OR(HLOOKUP($A453,'Z-scores'!$C$2:$UD$20,5,FALSE)&gt;2,HLOOKUP($A453,'Z-scores'!$C$2:$UD$20,5,FALSE)&lt;-2),"",'Total-corrected counts'!G453),"")</f>
        <v>0</v>
      </c>
      <c r="H453">
        <f>IFERROR(IF(OR(HLOOKUP($A453,'Z-scores'!$C$2:$UD$20,6,FALSE)&gt;2,HLOOKUP($A453,'Z-scores'!$C$2:$UD$20,6,FALSE)&lt;-2),"",'Total-corrected counts'!H453),"")</f>
        <v>6.9803106377840027E-3</v>
      </c>
      <c r="I453">
        <f>IFERROR(IF(OR(HLOOKUP($A453,'Z-scores'!$C$2:$UD$20,7,FALSE)&gt;2,HLOOKUP($A453,'Z-scores'!$C$2:$UD$20,7,FALSE)&lt;-2),"",'Total-corrected counts'!I453),"")</f>
        <v>4.9255169483959749E-2</v>
      </c>
      <c r="J453">
        <f>IFERROR(IF(OR(HLOOKUP($A453,'Z-scores'!$C$2:$UD$20,8,FALSE)&gt;2,HLOOKUP($A453,'Z-scores'!$C$2:$UD$20,8,FALSE)&lt;-2),"",'Total-corrected counts'!J453),"")</f>
        <v>0.4388378390638652</v>
      </c>
      <c r="K453">
        <f>IFERROR(IF(OR(HLOOKUP($A453,'Z-scores'!$C$2:$UD$20,9,FALSE)&gt;2,HLOOKUP($A453,'Z-scores'!$C$2:$UD$20,9,FALSE)&lt;-2),"",'Total-corrected counts'!K453),"")</f>
        <v>0.49501087017113554</v>
      </c>
      <c r="L453">
        <f>IFERROR(IF(OR(HLOOKUP($A453,'Z-scores'!$C$2:$UD$20,10,FALSE)&gt;2,HLOOKUP($A453,'Z-scores'!$C$2:$UD$20,10,FALSE)&lt;-2),"",'Total-corrected counts'!L453),"")</f>
        <v>1.76392664181882E-2</v>
      </c>
      <c r="M453">
        <f>IFERROR(IF(OR(HLOOKUP($A453,'Z-scores'!$C$2:$UD$20,11,FALSE)&gt;2,HLOOKUP($A453,'Z-scores'!$C$2:$UD$20,11,FALSE)&lt;-2),"",'Total-corrected counts'!M453),"")</f>
        <v>0</v>
      </c>
      <c r="N453" t="str">
        <f>IFERROR(IF(OR(HLOOKUP($A453,'Z-scores'!$C$2:$UD$20,12,FALSE)&gt;2,HLOOKUP($A453,'Z-scores'!$C$2:$UD$20,12,FALSE)&lt;-2),"",'Total-corrected counts'!N453),"")</f>
        <v/>
      </c>
      <c r="O453">
        <f>IFERROR(IF(OR(HLOOKUP($A453,'Z-scores'!$C$2:$UD$20,13,FALSE)&gt;2,HLOOKUP($A453,'Z-scores'!$C$2:$UD$20,13,FALSE)&lt;-2),"",'Total-corrected counts'!O453),"")</f>
        <v>0.15144034916086901</v>
      </c>
      <c r="P453">
        <f>IFERROR(IF(OR(HLOOKUP($A453,'Z-scores'!$C$2:$UD$20,14,FALSE)&gt;2,HLOOKUP($A453,'Z-scores'!$C$2:$UD$20,14,FALSE)&lt;-2),"",'Total-corrected counts'!P453),"")</f>
        <v>2.1368900300831377E-2</v>
      </c>
      <c r="Q453">
        <f>IFERROR(IF(OR(HLOOKUP($A453,'Z-scores'!$C$2:$UD$20,15,FALSE)&gt;2,HLOOKUP($A453,'Z-scores'!$C$2:$UD$20,15,FALSE)&lt;-2),"",'Total-corrected counts'!Q453),"")</f>
        <v>9.7510745684174401E-3</v>
      </c>
      <c r="R453">
        <f>IFERROR(IF(OR(HLOOKUP($A453,'Z-scores'!$C$2:$UD$20,16,FALSE)&gt;2,HLOOKUP($A453,'Z-scores'!$C$2:$UD$20,16,FALSE)&lt;-2),"",'Total-corrected counts'!R453),"")</f>
        <v>8.0139282072241545E-3</v>
      </c>
      <c r="S453">
        <f>IFERROR(IF(OR(HLOOKUP($A453,'Z-scores'!$C$2:$UD$20,17,FALSE)&gt;2,HLOOKUP($A453,'Z-scores'!$C$2:$UD$20,17,FALSE)&lt;-2),"",'Total-corrected counts'!S453),"")</f>
        <v>2.1713899827265928E-2</v>
      </c>
      <c r="T453">
        <f>IFERROR(IF(OR(HLOOKUP($A453,'Z-scores'!$C$2:$UD$20,18,FALSE)&gt;2,HLOOKUP($A453,'Z-scores'!$C$2:$UD$20,18,FALSE)&lt;-2),"",'Total-corrected counts'!T453),"")</f>
        <v>8.5910210084827743E-3</v>
      </c>
      <c r="U453">
        <f>IFERROR(IF(OR(HLOOKUP($A453,'Z-scores'!$C$2:$UD$20,19,FALSE)&gt;2,HLOOKUP($A453,'Z-scores'!$C$2:$UD$20,19,FALSE)&lt;-2),"",'Total-corrected counts'!U453),"")</f>
        <v>4.3394678944467828E-3</v>
      </c>
      <c r="V453">
        <f t="shared" si="28"/>
        <v>1</v>
      </c>
      <c r="W453">
        <f t="shared" si="29"/>
        <v>0.32837920469888182</v>
      </c>
      <c r="X453">
        <f t="shared" si="30"/>
        <v>0.11217680837881147</v>
      </c>
      <c r="Y453">
        <f t="shared" si="31"/>
        <v>3.2174091566791067E-2</v>
      </c>
    </row>
    <row r="454" spans="1:25" x14ac:dyDescent="0.25">
      <c r="A454">
        <v>462</v>
      </c>
      <c r="B454" t="s">
        <v>823</v>
      </c>
      <c r="C454">
        <v>87900</v>
      </c>
      <c r="D454">
        <v>987</v>
      </c>
      <c r="E454" t="str">
        <f>IFERROR(IF(OR(HLOOKUP($A454,'Z-scores'!$C$2:$UD$20,3,FALSE)&gt;2,HLOOKUP(A454,'Z-scores'!$C$2:$UD$20,3,FALSE)&lt;-2),"",'Total-corrected counts'!E454),"")</f>
        <v/>
      </c>
      <c r="F454" t="str">
        <f>IFERROR(IF(OR(HLOOKUP($A454,'Z-scores'!$C$2:$UD$20,4,FALSE)&gt;2,HLOOKUP($A454,'Z-scores'!$C$2:$UD$20,4,FALSE)&lt;-2),"",'Total-corrected counts'!F454),"")</f>
        <v/>
      </c>
      <c r="G454" t="str">
        <f>IFERROR(IF(OR(HLOOKUP($A454,'Z-scores'!$C$2:$UD$20,5,FALSE)&gt;2,HLOOKUP($A454,'Z-scores'!$C$2:$UD$20,5,FALSE)&lt;-2),"",'Total-corrected counts'!G454),"")</f>
        <v/>
      </c>
      <c r="H454" t="str">
        <f>IFERROR(IF(OR(HLOOKUP($A454,'Z-scores'!$C$2:$UD$20,6,FALSE)&gt;2,HLOOKUP($A454,'Z-scores'!$C$2:$UD$20,6,FALSE)&lt;-2),"",'Total-corrected counts'!H454),"")</f>
        <v/>
      </c>
      <c r="I454" t="str">
        <f>IFERROR(IF(OR(HLOOKUP($A454,'Z-scores'!$C$2:$UD$20,7,FALSE)&gt;2,HLOOKUP($A454,'Z-scores'!$C$2:$UD$20,7,FALSE)&lt;-2),"",'Total-corrected counts'!I454),"")</f>
        <v/>
      </c>
      <c r="J454" t="str">
        <f>IFERROR(IF(OR(HLOOKUP($A454,'Z-scores'!$C$2:$UD$20,8,FALSE)&gt;2,HLOOKUP($A454,'Z-scores'!$C$2:$UD$20,8,FALSE)&lt;-2),"",'Total-corrected counts'!J454),"")</f>
        <v/>
      </c>
      <c r="K454" t="str">
        <f>IFERROR(IF(OR(HLOOKUP($A454,'Z-scores'!$C$2:$UD$20,9,FALSE)&gt;2,HLOOKUP($A454,'Z-scores'!$C$2:$UD$20,9,FALSE)&lt;-2),"",'Total-corrected counts'!K454),"")</f>
        <v/>
      </c>
      <c r="L454" t="str">
        <f>IFERROR(IF(OR(HLOOKUP($A454,'Z-scores'!$C$2:$UD$20,10,FALSE)&gt;2,HLOOKUP($A454,'Z-scores'!$C$2:$UD$20,10,FALSE)&lt;-2),"",'Total-corrected counts'!L454),"")</f>
        <v/>
      </c>
      <c r="M454" t="str">
        <f>IFERROR(IF(OR(HLOOKUP($A454,'Z-scores'!$C$2:$UD$20,11,FALSE)&gt;2,HLOOKUP($A454,'Z-scores'!$C$2:$UD$20,11,FALSE)&lt;-2),"",'Total-corrected counts'!M454),"")</f>
        <v/>
      </c>
      <c r="N454" t="str">
        <f>IFERROR(IF(OR(HLOOKUP($A454,'Z-scores'!$C$2:$UD$20,12,FALSE)&gt;2,HLOOKUP($A454,'Z-scores'!$C$2:$UD$20,12,FALSE)&lt;-2),"",'Total-corrected counts'!N454),"")</f>
        <v/>
      </c>
      <c r="O454" t="str">
        <f>IFERROR(IF(OR(HLOOKUP($A454,'Z-scores'!$C$2:$UD$20,13,FALSE)&gt;2,HLOOKUP($A454,'Z-scores'!$C$2:$UD$20,13,FALSE)&lt;-2),"",'Total-corrected counts'!O454),"")</f>
        <v/>
      </c>
      <c r="P454" t="str">
        <f>IFERROR(IF(OR(HLOOKUP($A454,'Z-scores'!$C$2:$UD$20,14,FALSE)&gt;2,HLOOKUP($A454,'Z-scores'!$C$2:$UD$20,14,FALSE)&lt;-2),"",'Total-corrected counts'!P454),"")</f>
        <v/>
      </c>
      <c r="Q454" t="str">
        <f>IFERROR(IF(OR(HLOOKUP($A454,'Z-scores'!$C$2:$UD$20,15,FALSE)&gt;2,HLOOKUP($A454,'Z-scores'!$C$2:$UD$20,15,FALSE)&lt;-2),"",'Total-corrected counts'!Q454),"")</f>
        <v/>
      </c>
      <c r="R454" t="str">
        <f>IFERROR(IF(OR(HLOOKUP($A454,'Z-scores'!$C$2:$UD$20,16,FALSE)&gt;2,HLOOKUP($A454,'Z-scores'!$C$2:$UD$20,16,FALSE)&lt;-2),"",'Total-corrected counts'!R454),"")</f>
        <v/>
      </c>
      <c r="S454" t="str">
        <f>IFERROR(IF(OR(HLOOKUP($A454,'Z-scores'!$C$2:$UD$20,17,FALSE)&gt;2,HLOOKUP($A454,'Z-scores'!$C$2:$UD$20,17,FALSE)&lt;-2),"",'Total-corrected counts'!S454),"")</f>
        <v/>
      </c>
      <c r="T454" t="str">
        <f>IFERROR(IF(OR(HLOOKUP($A454,'Z-scores'!$C$2:$UD$20,18,FALSE)&gt;2,HLOOKUP($A454,'Z-scores'!$C$2:$UD$20,18,FALSE)&lt;-2),"",'Total-corrected counts'!T454),"")</f>
        <v/>
      </c>
      <c r="U454" t="str">
        <f>IFERROR(IF(OR(HLOOKUP($A454,'Z-scores'!$C$2:$UD$20,19,FALSE)&gt;2,HLOOKUP($A454,'Z-scores'!$C$2:$UD$20,19,FALSE)&lt;-2),"",'Total-corrected counts'!U454),"")</f>
        <v/>
      </c>
      <c r="V454">
        <f t="shared" si="28"/>
        <v>1</v>
      </c>
      <c r="W454" t="str">
        <f t="shared" si="29"/>
        <v/>
      </c>
      <c r="X454" t="str">
        <f t="shared" si="30"/>
        <v/>
      </c>
      <c r="Y454" t="str">
        <f t="shared" si="31"/>
        <v/>
      </c>
    </row>
    <row r="455" spans="1:25" x14ac:dyDescent="0.25">
      <c r="A455">
        <v>463</v>
      </c>
      <c r="B455" t="s">
        <v>234</v>
      </c>
      <c r="C455">
        <v>38700</v>
      </c>
      <c r="D455">
        <v>375</v>
      </c>
      <c r="E455" t="str">
        <f>IFERROR(IF(OR(HLOOKUP($A455,'Z-scores'!$C$2:$UD$20,3,FALSE)&gt;2,HLOOKUP(A455,'Z-scores'!$C$2:$UD$20,3,FALSE)&lt;-2),"",'Total-corrected counts'!E455),"")</f>
        <v/>
      </c>
      <c r="F455">
        <f>IFERROR(IF(OR(HLOOKUP($A455,'Z-scores'!$C$2:$UD$20,4,FALSE)&gt;2,HLOOKUP($A455,'Z-scores'!$C$2:$UD$20,4,FALSE)&lt;-2),"",'Total-corrected counts'!F455),"")</f>
        <v>0.17226274498223232</v>
      </c>
      <c r="G455">
        <f>IFERROR(IF(OR(HLOOKUP($A455,'Z-scores'!$C$2:$UD$20,5,FALSE)&gt;2,HLOOKUP($A455,'Z-scores'!$C$2:$UD$20,5,FALSE)&lt;-2),"",'Total-corrected counts'!G455),"")</f>
        <v>5.1573183556212756</v>
      </c>
      <c r="H455">
        <f>IFERROR(IF(OR(HLOOKUP($A455,'Z-scores'!$C$2:$UD$20,6,FALSE)&gt;2,HLOOKUP($A455,'Z-scores'!$C$2:$UD$20,6,FALSE)&lt;-2),"",'Total-corrected counts'!H455),"")</f>
        <v>1.1657118765099284</v>
      </c>
      <c r="I455">
        <f>IFERROR(IF(OR(HLOOKUP($A455,'Z-scores'!$C$2:$UD$20,7,FALSE)&gt;2,HLOOKUP($A455,'Z-scores'!$C$2:$UD$20,7,FALSE)&lt;-2),"",'Total-corrected counts'!I455),"")</f>
        <v>1.5084395654462672</v>
      </c>
      <c r="J455">
        <f>IFERROR(IF(OR(HLOOKUP($A455,'Z-scores'!$C$2:$UD$20,8,FALSE)&gt;2,HLOOKUP($A455,'Z-scores'!$C$2:$UD$20,8,FALSE)&lt;-2),"",'Total-corrected counts'!J455),"")</f>
        <v>13.244027367702719</v>
      </c>
      <c r="K455">
        <f>IFERROR(IF(OR(HLOOKUP($A455,'Z-scores'!$C$2:$UD$20,9,FALSE)&gt;2,HLOOKUP($A455,'Z-scores'!$C$2:$UD$20,9,FALSE)&lt;-2),"",'Total-corrected counts'!K455),"")</f>
        <v>7.5009755281788282</v>
      </c>
      <c r="L455">
        <f>IFERROR(IF(OR(HLOOKUP($A455,'Z-scores'!$C$2:$UD$20,10,FALSE)&gt;2,HLOOKUP($A455,'Z-scores'!$C$2:$UD$20,10,FALSE)&lt;-2),"",'Total-corrected counts'!L455),"")</f>
        <v>6.0105800319976295</v>
      </c>
      <c r="M455">
        <f>IFERROR(IF(OR(HLOOKUP($A455,'Z-scores'!$C$2:$UD$20,11,FALSE)&gt;2,HLOOKUP($A455,'Z-scores'!$C$2:$UD$20,11,FALSE)&lt;-2),"",'Total-corrected counts'!M455),"")</f>
        <v>4.1192347991481384</v>
      </c>
      <c r="N455">
        <f>IFERROR(IF(OR(HLOOKUP($A455,'Z-scores'!$C$2:$UD$20,12,FALSE)&gt;2,HLOOKUP($A455,'Z-scores'!$C$2:$UD$20,12,FALSE)&lt;-2),"",'Total-corrected counts'!N455),"")</f>
        <v>12.903143033356642</v>
      </c>
      <c r="O455">
        <f>IFERROR(IF(OR(HLOOKUP($A455,'Z-scores'!$C$2:$UD$20,13,FALSE)&gt;2,HLOOKUP($A455,'Z-scores'!$C$2:$UD$20,13,FALSE)&lt;-2),"",'Total-corrected counts'!O455),"")</f>
        <v>6.723951502742584</v>
      </c>
      <c r="P455">
        <f>IFERROR(IF(OR(HLOOKUP($A455,'Z-scores'!$C$2:$UD$20,14,FALSE)&gt;2,HLOOKUP($A455,'Z-scores'!$C$2:$UD$20,14,FALSE)&lt;-2),"",'Total-corrected counts'!P455),"")</f>
        <v>4.4233623622720959</v>
      </c>
      <c r="Q455">
        <f>IFERROR(IF(OR(HLOOKUP($A455,'Z-scores'!$C$2:$UD$20,15,FALSE)&gt;2,HLOOKUP($A455,'Z-scores'!$C$2:$UD$20,15,FALSE)&lt;-2),"",'Total-corrected counts'!Q455),"")</f>
        <v>3.6469018885881224</v>
      </c>
      <c r="R455">
        <f>IFERROR(IF(OR(HLOOKUP($A455,'Z-scores'!$C$2:$UD$20,16,FALSE)&gt;2,HLOOKUP($A455,'Z-scores'!$C$2:$UD$20,16,FALSE)&lt;-2),"",'Total-corrected counts'!R455),"")</f>
        <v>6.7837902274152482</v>
      </c>
      <c r="S455">
        <f>IFERROR(IF(OR(HLOOKUP($A455,'Z-scores'!$C$2:$UD$20,17,FALSE)&gt;2,HLOOKUP($A455,'Z-scores'!$C$2:$UD$20,17,FALSE)&lt;-2),"",'Total-corrected counts'!S455),"")</f>
        <v>1.5254014628654313</v>
      </c>
      <c r="T455">
        <f>IFERROR(IF(OR(HLOOKUP($A455,'Z-scores'!$C$2:$UD$20,18,FALSE)&gt;2,HLOOKUP($A455,'Z-scores'!$C$2:$UD$20,18,FALSE)&lt;-2),"",'Total-corrected counts'!T455),"")</f>
        <v>9.5618063824413273</v>
      </c>
      <c r="U455">
        <f>IFERROR(IF(OR(HLOOKUP($A455,'Z-scores'!$C$2:$UD$20,19,FALSE)&gt;2,HLOOKUP($A455,'Z-scores'!$C$2:$UD$20,19,FALSE)&lt;-2),"",'Total-corrected counts'!U455),"")</f>
        <v>4.8645435096748439</v>
      </c>
      <c r="V455">
        <f t="shared" si="28"/>
        <v>1</v>
      </c>
      <c r="W455">
        <f t="shared" si="29"/>
        <v>0.47439390747728249</v>
      </c>
      <c r="X455">
        <f t="shared" si="30"/>
        <v>4.8598187836983771</v>
      </c>
      <c r="Y455">
        <f t="shared" si="31"/>
        <v>6.3041125461695371</v>
      </c>
    </row>
    <row r="456" spans="1:25" x14ac:dyDescent="0.25">
      <c r="A456">
        <v>464</v>
      </c>
      <c r="B456" t="s">
        <v>824</v>
      </c>
      <c r="C456">
        <v>76600</v>
      </c>
      <c r="D456">
        <v>63</v>
      </c>
      <c r="E456" t="str">
        <f>IFERROR(IF(OR(HLOOKUP($A456,'Z-scores'!$C$2:$UD$20,3,FALSE)&gt;2,HLOOKUP(A456,'Z-scores'!$C$2:$UD$20,3,FALSE)&lt;-2),"",'Total-corrected counts'!E456),"")</f>
        <v/>
      </c>
      <c r="F456" t="str">
        <f>IFERROR(IF(OR(HLOOKUP($A456,'Z-scores'!$C$2:$UD$20,4,FALSE)&gt;2,HLOOKUP($A456,'Z-scores'!$C$2:$UD$20,4,FALSE)&lt;-2),"",'Total-corrected counts'!F456),"")</f>
        <v/>
      </c>
      <c r="G456" t="str">
        <f>IFERROR(IF(OR(HLOOKUP($A456,'Z-scores'!$C$2:$UD$20,5,FALSE)&gt;2,HLOOKUP($A456,'Z-scores'!$C$2:$UD$20,5,FALSE)&lt;-2),"",'Total-corrected counts'!G456),"")</f>
        <v/>
      </c>
      <c r="H456" t="str">
        <f>IFERROR(IF(OR(HLOOKUP($A456,'Z-scores'!$C$2:$UD$20,6,FALSE)&gt;2,HLOOKUP($A456,'Z-scores'!$C$2:$UD$20,6,FALSE)&lt;-2),"",'Total-corrected counts'!H456),"")</f>
        <v/>
      </c>
      <c r="I456" t="str">
        <f>IFERROR(IF(OR(HLOOKUP($A456,'Z-scores'!$C$2:$UD$20,7,FALSE)&gt;2,HLOOKUP($A456,'Z-scores'!$C$2:$UD$20,7,FALSE)&lt;-2),"",'Total-corrected counts'!I456),"")</f>
        <v/>
      </c>
      <c r="J456" t="str">
        <f>IFERROR(IF(OR(HLOOKUP($A456,'Z-scores'!$C$2:$UD$20,8,FALSE)&gt;2,HLOOKUP($A456,'Z-scores'!$C$2:$UD$20,8,FALSE)&lt;-2),"",'Total-corrected counts'!J456),"")</f>
        <v/>
      </c>
      <c r="K456" t="str">
        <f>IFERROR(IF(OR(HLOOKUP($A456,'Z-scores'!$C$2:$UD$20,9,FALSE)&gt;2,HLOOKUP($A456,'Z-scores'!$C$2:$UD$20,9,FALSE)&lt;-2),"",'Total-corrected counts'!K456),"")</f>
        <v/>
      </c>
      <c r="L456" t="str">
        <f>IFERROR(IF(OR(HLOOKUP($A456,'Z-scores'!$C$2:$UD$20,10,FALSE)&gt;2,HLOOKUP($A456,'Z-scores'!$C$2:$UD$20,10,FALSE)&lt;-2),"",'Total-corrected counts'!L456),"")</f>
        <v/>
      </c>
      <c r="M456" t="str">
        <f>IFERROR(IF(OR(HLOOKUP($A456,'Z-scores'!$C$2:$UD$20,11,FALSE)&gt;2,HLOOKUP($A456,'Z-scores'!$C$2:$UD$20,11,FALSE)&lt;-2),"",'Total-corrected counts'!M456),"")</f>
        <v/>
      </c>
      <c r="N456" t="str">
        <f>IFERROR(IF(OR(HLOOKUP($A456,'Z-scores'!$C$2:$UD$20,12,FALSE)&gt;2,HLOOKUP($A456,'Z-scores'!$C$2:$UD$20,12,FALSE)&lt;-2),"",'Total-corrected counts'!N456),"")</f>
        <v/>
      </c>
      <c r="O456" t="str">
        <f>IFERROR(IF(OR(HLOOKUP($A456,'Z-scores'!$C$2:$UD$20,13,FALSE)&gt;2,HLOOKUP($A456,'Z-scores'!$C$2:$UD$20,13,FALSE)&lt;-2),"",'Total-corrected counts'!O456),"")</f>
        <v/>
      </c>
      <c r="P456" t="str">
        <f>IFERROR(IF(OR(HLOOKUP($A456,'Z-scores'!$C$2:$UD$20,14,FALSE)&gt;2,HLOOKUP($A456,'Z-scores'!$C$2:$UD$20,14,FALSE)&lt;-2),"",'Total-corrected counts'!P456),"")</f>
        <v/>
      </c>
      <c r="Q456" t="str">
        <f>IFERROR(IF(OR(HLOOKUP($A456,'Z-scores'!$C$2:$UD$20,15,FALSE)&gt;2,HLOOKUP($A456,'Z-scores'!$C$2:$UD$20,15,FALSE)&lt;-2),"",'Total-corrected counts'!Q456),"")</f>
        <v/>
      </c>
      <c r="R456" t="str">
        <f>IFERROR(IF(OR(HLOOKUP($A456,'Z-scores'!$C$2:$UD$20,16,FALSE)&gt;2,HLOOKUP($A456,'Z-scores'!$C$2:$UD$20,16,FALSE)&lt;-2),"",'Total-corrected counts'!R456),"")</f>
        <v/>
      </c>
      <c r="S456" t="str">
        <f>IFERROR(IF(OR(HLOOKUP($A456,'Z-scores'!$C$2:$UD$20,17,FALSE)&gt;2,HLOOKUP($A456,'Z-scores'!$C$2:$UD$20,17,FALSE)&lt;-2),"",'Total-corrected counts'!S456),"")</f>
        <v/>
      </c>
      <c r="T456" t="str">
        <f>IFERROR(IF(OR(HLOOKUP($A456,'Z-scores'!$C$2:$UD$20,18,FALSE)&gt;2,HLOOKUP($A456,'Z-scores'!$C$2:$UD$20,18,FALSE)&lt;-2),"",'Total-corrected counts'!T456),"")</f>
        <v/>
      </c>
      <c r="U456" t="str">
        <f>IFERROR(IF(OR(HLOOKUP($A456,'Z-scores'!$C$2:$UD$20,19,FALSE)&gt;2,HLOOKUP($A456,'Z-scores'!$C$2:$UD$20,19,FALSE)&lt;-2),"",'Total-corrected counts'!U456),"")</f>
        <v/>
      </c>
      <c r="V456">
        <f t="shared" si="28"/>
        <v>1</v>
      </c>
      <c r="W456" t="str">
        <f t="shared" si="29"/>
        <v/>
      </c>
      <c r="X456" t="str">
        <f t="shared" si="30"/>
        <v/>
      </c>
      <c r="Y456" t="str">
        <f t="shared" si="31"/>
        <v/>
      </c>
    </row>
    <row r="457" spans="1:25" x14ac:dyDescent="0.25">
      <c r="A457">
        <v>465</v>
      </c>
      <c r="B457" t="s">
        <v>825</v>
      </c>
      <c r="C457">
        <v>49100</v>
      </c>
      <c r="D457">
        <v>754</v>
      </c>
      <c r="E457" t="str">
        <f>IFERROR(IF(OR(HLOOKUP($A457,'Z-scores'!$C$2:$UD$20,3,FALSE)&gt;2,HLOOKUP(A457,'Z-scores'!$C$2:$UD$20,3,FALSE)&lt;-2),"",'Total-corrected counts'!E457),"")</f>
        <v/>
      </c>
      <c r="F457" t="str">
        <f>IFERROR(IF(OR(HLOOKUP($A457,'Z-scores'!$C$2:$UD$20,4,FALSE)&gt;2,HLOOKUP($A457,'Z-scores'!$C$2:$UD$20,4,FALSE)&lt;-2),"",'Total-corrected counts'!F457),"")</f>
        <v/>
      </c>
      <c r="G457" t="str">
        <f>IFERROR(IF(OR(HLOOKUP($A457,'Z-scores'!$C$2:$UD$20,5,FALSE)&gt;2,HLOOKUP($A457,'Z-scores'!$C$2:$UD$20,5,FALSE)&lt;-2),"",'Total-corrected counts'!G457),"")</f>
        <v/>
      </c>
      <c r="H457" t="str">
        <f>IFERROR(IF(OR(HLOOKUP($A457,'Z-scores'!$C$2:$UD$20,6,FALSE)&gt;2,HLOOKUP($A457,'Z-scores'!$C$2:$UD$20,6,FALSE)&lt;-2),"",'Total-corrected counts'!H457),"")</f>
        <v/>
      </c>
      <c r="I457" t="str">
        <f>IFERROR(IF(OR(HLOOKUP($A457,'Z-scores'!$C$2:$UD$20,7,FALSE)&gt;2,HLOOKUP($A457,'Z-scores'!$C$2:$UD$20,7,FALSE)&lt;-2),"",'Total-corrected counts'!I457),"")</f>
        <v/>
      </c>
      <c r="J457" t="str">
        <f>IFERROR(IF(OR(HLOOKUP($A457,'Z-scores'!$C$2:$UD$20,8,FALSE)&gt;2,HLOOKUP($A457,'Z-scores'!$C$2:$UD$20,8,FALSE)&lt;-2),"",'Total-corrected counts'!J457),"")</f>
        <v/>
      </c>
      <c r="K457" t="str">
        <f>IFERROR(IF(OR(HLOOKUP($A457,'Z-scores'!$C$2:$UD$20,9,FALSE)&gt;2,HLOOKUP($A457,'Z-scores'!$C$2:$UD$20,9,FALSE)&lt;-2),"",'Total-corrected counts'!K457),"")</f>
        <v/>
      </c>
      <c r="L457" t="str">
        <f>IFERROR(IF(OR(HLOOKUP($A457,'Z-scores'!$C$2:$UD$20,10,FALSE)&gt;2,HLOOKUP($A457,'Z-scores'!$C$2:$UD$20,10,FALSE)&lt;-2),"",'Total-corrected counts'!L457),"")</f>
        <v/>
      </c>
      <c r="M457" t="str">
        <f>IFERROR(IF(OR(HLOOKUP($A457,'Z-scores'!$C$2:$UD$20,11,FALSE)&gt;2,HLOOKUP($A457,'Z-scores'!$C$2:$UD$20,11,FALSE)&lt;-2),"",'Total-corrected counts'!M457),"")</f>
        <v/>
      </c>
      <c r="N457" t="str">
        <f>IFERROR(IF(OR(HLOOKUP($A457,'Z-scores'!$C$2:$UD$20,12,FALSE)&gt;2,HLOOKUP($A457,'Z-scores'!$C$2:$UD$20,12,FALSE)&lt;-2),"",'Total-corrected counts'!N457),"")</f>
        <v/>
      </c>
      <c r="O457" t="str">
        <f>IFERROR(IF(OR(HLOOKUP($A457,'Z-scores'!$C$2:$UD$20,13,FALSE)&gt;2,HLOOKUP($A457,'Z-scores'!$C$2:$UD$20,13,FALSE)&lt;-2),"",'Total-corrected counts'!O457),"")</f>
        <v/>
      </c>
      <c r="P457" t="str">
        <f>IFERROR(IF(OR(HLOOKUP($A457,'Z-scores'!$C$2:$UD$20,14,FALSE)&gt;2,HLOOKUP($A457,'Z-scores'!$C$2:$UD$20,14,FALSE)&lt;-2),"",'Total-corrected counts'!P457),"")</f>
        <v/>
      </c>
      <c r="Q457" t="str">
        <f>IFERROR(IF(OR(HLOOKUP($A457,'Z-scores'!$C$2:$UD$20,15,FALSE)&gt;2,HLOOKUP($A457,'Z-scores'!$C$2:$UD$20,15,FALSE)&lt;-2),"",'Total-corrected counts'!Q457),"")</f>
        <v/>
      </c>
      <c r="R457" t="str">
        <f>IFERROR(IF(OR(HLOOKUP($A457,'Z-scores'!$C$2:$UD$20,16,FALSE)&gt;2,HLOOKUP($A457,'Z-scores'!$C$2:$UD$20,16,FALSE)&lt;-2),"",'Total-corrected counts'!R457),"")</f>
        <v/>
      </c>
      <c r="S457" t="str">
        <f>IFERROR(IF(OR(HLOOKUP($A457,'Z-scores'!$C$2:$UD$20,17,FALSE)&gt;2,HLOOKUP($A457,'Z-scores'!$C$2:$UD$20,17,FALSE)&lt;-2),"",'Total-corrected counts'!S457),"")</f>
        <v/>
      </c>
      <c r="T457" t="str">
        <f>IFERROR(IF(OR(HLOOKUP($A457,'Z-scores'!$C$2:$UD$20,18,FALSE)&gt;2,HLOOKUP($A457,'Z-scores'!$C$2:$UD$20,18,FALSE)&lt;-2),"",'Total-corrected counts'!T457),"")</f>
        <v/>
      </c>
      <c r="U457" t="str">
        <f>IFERROR(IF(OR(HLOOKUP($A457,'Z-scores'!$C$2:$UD$20,19,FALSE)&gt;2,HLOOKUP($A457,'Z-scores'!$C$2:$UD$20,19,FALSE)&lt;-2),"",'Total-corrected counts'!U457),"")</f>
        <v/>
      </c>
      <c r="V457">
        <f t="shared" si="28"/>
        <v>1</v>
      </c>
      <c r="W457" t="str">
        <f t="shared" si="29"/>
        <v/>
      </c>
      <c r="X457" t="str">
        <f t="shared" si="30"/>
        <v/>
      </c>
      <c r="Y457" t="str">
        <f t="shared" si="31"/>
        <v/>
      </c>
    </row>
    <row r="458" spans="1:25" x14ac:dyDescent="0.25">
      <c r="A458">
        <v>466</v>
      </c>
      <c r="B458" t="s">
        <v>235</v>
      </c>
      <c r="C458">
        <v>111200</v>
      </c>
      <c r="D458">
        <v>1099</v>
      </c>
      <c r="E458" t="str">
        <f>IFERROR(IF(OR(HLOOKUP($A458,'Z-scores'!$C$2:$UD$20,3,FALSE)&gt;2,HLOOKUP(A458,'Z-scores'!$C$2:$UD$20,3,FALSE)&lt;-2),"",'Total-corrected counts'!E458),"")</f>
        <v/>
      </c>
      <c r="F458">
        <f>IFERROR(IF(OR(HLOOKUP($A458,'Z-scores'!$C$2:$UD$20,4,FALSE)&gt;2,HLOOKUP($A458,'Z-scores'!$C$2:$UD$20,4,FALSE)&lt;-2),"",'Total-corrected counts'!F458),"")</f>
        <v>5.6026407058506988</v>
      </c>
      <c r="G458">
        <f>IFERROR(IF(OR(HLOOKUP($A458,'Z-scores'!$C$2:$UD$20,5,FALSE)&gt;2,HLOOKUP($A458,'Z-scores'!$C$2:$UD$20,5,FALSE)&lt;-2),"",'Total-corrected counts'!G458),"")</f>
        <v>4.5529451108219074</v>
      </c>
      <c r="H458">
        <f>IFERROR(IF(OR(HLOOKUP($A458,'Z-scores'!$C$2:$UD$20,6,FALSE)&gt;2,HLOOKUP($A458,'Z-scores'!$C$2:$UD$20,6,FALSE)&lt;-2),"",'Total-corrected counts'!H458),"")</f>
        <v>2.6943999061846249</v>
      </c>
      <c r="I458">
        <f>IFERROR(IF(OR(HLOOKUP($A458,'Z-scores'!$C$2:$UD$20,7,FALSE)&gt;2,HLOOKUP($A458,'Z-scores'!$C$2:$UD$20,7,FALSE)&lt;-2),"",'Total-corrected counts'!I458),"")</f>
        <v>2.9799377537795646</v>
      </c>
      <c r="J458">
        <f>IFERROR(IF(OR(HLOOKUP($A458,'Z-scores'!$C$2:$UD$20,8,FALSE)&gt;2,HLOOKUP($A458,'Z-scores'!$C$2:$UD$20,8,FALSE)&lt;-2),"",'Total-corrected counts'!J458),"")</f>
        <v>2.1448815729525998</v>
      </c>
      <c r="K458">
        <f>IFERROR(IF(OR(HLOOKUP($A458,'Z-scores'!$C$2:$UD$20,9,FALSE)&gt;2,HLOOKUP($A458,'Z-scores'!$C$2:$UD$20,9,FALSE)&lt;-2),"",'Total-corrected counts'!K458),"")</f>
        <v>2.8407380567478677</v>
      </c>
      <c r="L458">
        <f>IFERROR(IF(OR(HLOOKUP($A458,'Z-scores'!$C$2:$UD$20,10,FALSE)&gt;2,HLOOKUP($A458,'Z-scores'!$C$2:$UD$20,10,FALSE)&lt;-2),"",'Total-corrected counts'!L458),"")</f>
        <v>4.2951613728288267</v>
      </c>
      <c r="M458">
        <f>IFERROR(IF(OR(HLOOKUP($A458,'Z-scores'!$C$2:$UD$20,11,FALSE)&gt;2,HLOOKUP($A458,'Z-scores'!$C$2:$UD$20,11,FALSE)&lt;-2),"",'Total-corrected counts'!M458),"")</f>
        <v>5.2204619993678314</v>
      </c>
      <c r="N458">
        <f>IFERROR(IF(OR(HLOOKUP($A458,'Z-scores'!$C$2:$UD$20,12,FALSE)&gt;2,HLOOKUP($A458,'Z-scores'!$C$2:$UD$20,12,FALSE)&lt;-2),"",'Total-corrected counts'!N458),"")</f>
        <v>6.7356606033502358</v>
      </c>
      <c r="O458">
        <f>IFERROR(IF(OR(HLOOKUP($A458,'Z-scores'!$C$2:$UD$20,13,FALSE)&gt;2,HLOOKUP($A458,'Z-scores'!$C$2:$UD$20,13,FALSE)&lt;-2),"",'Total-corrected counts'!O458),"")</f>
        <v>2.4028535400191218</v>
      </c>
      <c r="P458">
        <f>IFERROR(IF(OR(HLOOKUP($A458,'Z-scores'!$C$2:$UD$20,14,FALSE)&gt;2,HLOOKUP($A458,'Z-scores'!$C$2:$UD$20,14,FALSE)&lt;-2),"",'Total-corrected counts'!P458),"")</f>
        <v>2.2950198923092899</v>
      </c>
      <c r="Q458">
        <f>IFERROR(IF(OR(HLOOKUP($A458,'Z-scores'!$C$2:$UD$20,15,FALSE)&gt;2,HLOOKUP($A458,'Z-scores'!$C$2:$UD$20,15,FALSE)&lt;-2),"",'Total-corrected counts'!Q458),"")</f>
        <v>8.6979585150283558</v>
      </c>
      <c r="R458">
        <f>IFERROR(IF(OR(HLOOKUP($A458,'Z-scores'!$C$2:$UD$20,16,FALSE)&gt;2,HLOOKUP($A458,'Z-scores'!$C$2:$UD$20,16,FALSE)&lt;-2),"",'Total-corrected counts'!R458),"")</f>
        <v>2.4602759596178156</v>
      </c>
      <c r="S458">
        <f>IFERROR(IF(OR(HLOOKUP($A458,'Z-scores'!$C$2:$UD$20,17,FALSE)&gt;2,HLOOKUP($A458,'Z-scores'!$C$2:$UD$20,17,FALSE)&lt;-2),"",'Total-corrected counts'!S458),"")</f>
        <v>4.6142037132940095</v>
      </c>
      <c r="T458">
        <f>IFERROR(IF(OR(HLOOKUP($A458,'Z-scores'!$C$2:$UD$20,18,FALSE)&gt;2,HLOOKUP($A458,'Z-scores'!$C$2:$UD$20,18,FALSE)&lt;-2),"",'Total-corrected counts'!T458),"")</f>
        <v>8.5910210084827732</v>
      </c>
      <c r="U458">
        <f>IFERROR(IF(OR(HLOOKUP($A458,'Z-scores'!$C$2:$UD$20,19,FALSE)&gt;2,HLOOKUP($A458,'Z-scores'!$C$2:$UD$20,19,FALSE)&lt;-2),"",'Total-corrected counts'!U458),"")</f>
        <v>5.1509483907083311</v>
      </c>
      <c r="V458">
        <f t="shared" si="28"/>
        <v>1</v>
      </c>
      <c r="W458">
        <f t="shared" si="29"/>
        <v>0.22707502085603301</v>
      </c>
      <c r="X458">
        <f t="shared" si="30"/>
        <v>3.79139580981674</v>
      </c>
      <c r="Y458">
        <f t="shared" si="31"/>
        <v>5.118492702851241</v>
      </c>
    </row>
    <row r="459" spans="1:25" x14ac:dyDescent="0.25">
      <c r="A459">
        <v>467</v>
      </c>
      <c r="B459" t="s">
        <v>826</v>
      </c>
      <c r="C459">
        <v>74000</v>
      </c>
      <c r="D459">
        <v>1097</v>
      </c>
      <c r="E459" t="str">
        <f>IFERROR(IF(OR(HLOOKUP($A459,'Z-scores'!$C$2:$UD$20,3,FALSE)&gt;2,HLOOKUP(A459,'Z-scores'!$C$2:$UD$20,3,FALSE)&lt;-2),"",'Total-corrected counts'!E459),"")</f>
        <v/>
      </c>
      <c r="F459" t="str">
        <f>IFERROR(IF(OR(HLOOKUP($A459,'Z-scores'!$C$2:$UD$20,4,FALSE)&gt;2,HLOOKUP($A459,'Z-scores'!$C$2:$UD$20,4,FALSE)&lt;-2),"",'Total-corrected counts'!F459),"")</f>
        <v/>
      </c>
      <c r="G459" t="str">
        <f>IFERROR(IF(OR(HLOOKUP($A459,'Z-scores'!$C$2:$UD$20,5,FALSE)&gt;2,HLOOKUP($A459,'Z-scores'!$C$2:$UD$20,5,FALSE)&lt;-2),"",'Total-corrected counts'!G459),"")</f>
        <v/>
      </c>
      <c r="H459" t="str">
        <f>IFERROR(IF(OR(HLOOKUP($A459,'Z-scores'!$C$2:$UD$20,6,FALSE)&gt;2,HLOOKUP($A459,'Z-scores'!$C$2:$UD$20,6,FALSE)&lt;-2),"",'Total-corrected counts'!H459),"")</f>
        <v/>
      </c>
      <c r="I459" t="str">
        <f>IFERROR(IF(OR(HLOOKUP($A459,'Z-scores'!$C$2:$UD$20,7,FALSE)&gt;2,HLOOKUP($A459,'Z-scores'!$C$2:$UD$20,7,FALSE)&lt;-2),"",'Total-corrected counts'!I459),"")</f>
        <v/>
      </c>
      <c r="J459" t="str">
        <f>IFERROR(IF(OR(HLOOKUP($A459,'Z-scores'!$C$2:$UD$20,8,FALSE)&gt;2,HLOOKUP($A459,'Z-scores'!$C$2:$UD$20,8,FALSE)&lt;-2),"",'Total-corrected counts'!J459),"")</f>
        <v/>
      </c>
      <c r="K459" t="str">
        <f>IFERROR(IF(OR(HLOOKUP($A459,'Z-scores'!$C$2:$UD$20,9,FALSE)&gt;2,HLOOKUP($A459,'Z-scores'!$C$2:$UD$20,9,FALSE)&lt;-2),"",'Total-corrected counts'!K459),"")</f>
        <v/>
      </c>
      <c r="L459" t="str">
        <f>IFERROR(IF(OR(HLOOKUP($A459,'Z-scores'!$C$2:$UD$20,10,FALSE)&gt;2,HLOOKUP($A459,'Z-scores'!$C$2:$UD$20,10,FALSE)&lt;-2),"",'Total-corrected counts'!L459),"")</f>
        <v/>
      </c>
      <c r="M459" t="str">
        <f>IFERROR(IF(OR(HLOOKUP($A459,'Z-scores'!$C$2:$UD$20,11,FALSE)&gt;2,HLOOKUP($A459,'Z-scores'!$C$2:$UD$20,11,FALSE)&lt;-2),"",'Total-corrected counts'!M459),"")</f>
        <v/>
      </c>
      <c r="N459" t="str">
        <f>IFERROR(IF(OR(HLOOKUP($A459,'Z-scores'!$C$2:$UD$20,12,FALSE)&gt;2,HLOOKUP($A459,'Z-scores'!$C$2:$UD$20,12,FALSE)&lt;-2),"",'Total-corrected counts'!N459),"")</f>
        <v/>
      </c>
      <c r="O459" t="str">
        <f>IFERROR(IF(OR(HLOOKUP($A459,'Z-scores'!$C$2:$UD$20,13,FALSE)&gt;2,HLOOKUP($A459,'Z-scores'!$C$2:$UD$20,13,FALSE)&lt;-2),"",'Total-corrected counts'!O459),"")</f>
        <v/>
      </c>
      <c r="P459" t="str">
        <f>IFERROR(IF(OR(HLOOKUP($A459,'Z-scores'!$C$2:$UD$20,14,FALSE)&gt;2,HLOOKUP($A459,'Z-scores'!$C$2:$UD$20,14,FALSE)&lt;-2),"",'Total-corrected counts'!P459),"")</f>
        <v/>
      </c>
      <c r="Q459" t="str">
        <f>IFERROR(IF(OR(HLOOKUP($A459,'Z-scores'!$C$2:$UD$20,15,FALSE)&gt;2,HLOOKUP($A459,'Z-scores'!$C$2:$UD$20,15,FALSE)&lt;-2),"",'Total-corrected counts'!Q459),"")</f>
        <v/>
      </c>
      <c r="R459" t="str">
        <f>IFERROR(IF(OR(HLOOKUP($A459,'Z-scores'!$C$2:$UD$20,16,FALSE)&gt;2,HLOOKUP($A459,'Z-scores'!$C$2:$UD$20,16,FALSE)&lt;-2),"",'Total-corrected counts'!R459),"")</f>
        <v/>
      </c>
      <c r="S459" t="str">
        <f>IFERROR(IF(OR(HLOOKUP($A459,'Z-scores'!$C$2:$UD$20,17,FALSE)&gt;2,HLOOKUP($A459,'Z-scores'!$C$2:$UD$20,17,FALSE)&lt;-2),"",'Total-corrected counts'!S459),"")</f>
        <v/>
      </c>
      <c r="T459" t="str">
        <f>IFERROR(IF(OR(HLOOKUP($A459,'Z-scores'!$C$2:$UD$20,18,FALSE)&gt;2,HLOOKUP($A459,'Z-scores'!$C$2:$UD$20,18,FALSE)&lt;-2),"",'Total-corrected counts'!T459),"")</f>
        <v/>
      </c>
      <c r="U459" t="str">
        <f>IFERROR(IF(OR(HLOOKUP($A459,'Z-scores'!$C$2:$UD$20,19,FALSE)&gt;2,HLOOKUP($A459,'Z-scores'!$C$2:$UD$20,19,FALSE)&lt;-2),"",'Total-corrected counts'!U459),"")</f>
        <v/>
      </c>
      <c r="V459">
        <f t="shared" si="28"/>
        <v>1</v>
      </c>
      <c r="W459" t="str">
        <f t="shared" si="29"/>
        <v/>
      </c>
      <c r="X459" t="str">
        <f t="shared" si="30"/>
        <v/>
      </c>
      <c r="Y459" t="str">
        <f t="shared" si="31"/>
        <v/>
      </c>
    </row>
    <row r="460" spans="1:25" x14ac:dyDescent="0.25">
      <c r="A460">
        <v>468</v>
      </c>
      <c r="B460" t="s">
        <v>827</v>
      </c>
      <c r="C460">
        <v>43000</v>
      </c>
      <c r="D460">
        <v>926</v>
      </c>
      <c r="E460" t="str">
        <f>IFERROR(IF(OR(HLOOKUP($A460,'Z-scores'!$C$2:$UD$20,3,FALSE)&gt;2,HLOOKUP(A460,'Z-scores'!$C$2:$UD$20,3,FALSE)&lt;-2),"",'Total-corrected counts'!E460),"")</f>
        <v/>
      </c>
      <c r="F460" t="str">
        <f>IFERROR(IF(OR(HLOOKUP($A460,'Z-scores'!$C$2:$UD$20,4,FALSE)&gt;2,HLOOKUP($A460,'Z-scores'!$C$2:$UD$20,4,FALSE)&lt;-2),"",'Total-corrected counts'!F460),"")</f>
        <v/>
      </c>
      <c r="G460" t="str">
        <f>IFERROR(IF(OR(HLOOKUP($A460,'Z-scores'!$C$2:$UD$20,5,FALSE)&gt;2,HLOOKUP($A460,'Z-scores'!$C$2:$UD$20,5,FALSE)&lt;-2),"",'Total-corrected counts'!G460),"")</f>
        <v/>
      </c>
      <c r="H460" t="str">
        <f>IFERROR(IF(OR(HLOOKUP($A460,'Z-scores'!$C$2:$UD$20,6,FALSE)&gt;2,HLOOKUP($A460,'Z-scores'!$C$2:$UD$20,6,FALSE)&lt;-2),"",'Total-corrected counts'!H460),"")</f>
        <v/>
      </c>
      <c r="I460" t="str">
        <f>IFERROR(IF(OR(HLOOKUP($A460,'Z-scores'!$C$2:$UD$20,7,FALSE)&gt;2,HLOOKUP($A460,'Z-scores'!$C$2:$UD$20,7,FALSE)&lt;-2),"",'Total-corrected counts'!I460),"")</f>
        <v/>
      </c>
      <c r="J460" t="str">
        <f>IFERROR(IF(OR(HLOOKUP($A460,'Z-scores'!$C$2:$UD$20,8,FALSE)&gt;2,HLOOKUP($A460,'Z-scores'!$C$2:$UD$20,8,FALSE)&lt;-2),"",'Total-corrected counts'!J460),"")</f>
        <v/>
      </c>
      <c r="K460" t="str">
        <f>IFERROR(IF(OR(HLOOKUP($A460,'Z-scores'!$C$2:$UD$20,9,FALSE)&gt;2,HLOOKUP($A460,'Z-scores'!$C$2:$UD$20,9,FALSE)&lt;-2),"",'Total-corrected counts'!K460),"")</f>
        <v/>
      </c>
      <c r="L460" t="str">
        <f>IFERROR(IF(OR(HLOOKUP($A460,'Z-scores'!$C$2:$UD$20,10,FALSE)&gt;2,HLOOKUP($A460,'Z-scores'!$C$2:$UD$20,10,FALSE)&lt;-2),"",'Total-corrected counts'!L460),"")</f>
        <v/>
      </c>
      <c r="M460" t="str">
        <f>IFERROR(IF(OR(HLOOKUP($A460,'Z-scores'!$C$2:$UD$20,11,FALSE)&gt;2,HLOOKUP($A460,'Z-scores'!$C$2:$UD$20,11,FALSE)&lt;-2),"",'Total-corrected counts'!M460),"")</f>
        <v/>
      </c>
      <c r="N460" t="str">
        <f>IFERROR(IF(OR(HLOOKUP($A460,'Z-scores'!$C$2:$UD$20,12,FALSE)&gt;2,HLOOKUP($A460,'Z-scores'!$C$2:$UD$20,12,FALSE)&lt;-2),"",'Total-corrected counts'!N460),"")</f>
        <v/>
      </c>
      <c r="O460" t="str">
        <f>IFERROR(IF(OR(HLOOKUP($A460,'Z-scores'!$C$2:$UD$20,13,FALSE)&gt;2,HLOOKUP($A460,'Z-scores'!$C$2:$UD$20,13,FALSE)&lt;-2),"",'Total-corrected counts'!O460),"")</f>
        <v/>
      </c>
      <c r="P460" t="str">
        <f>IFERROR(IF(OR(HLOOKUP($A460,'Z-scores'!$C$2:$UD$20,14,FALSE)&gt;2,HLOOKUP($A460,'Z-scores'!$C$2:$UD$20,14,FALSE)&lt;-2),"",'Total-corrected counts'!P460),"")</f>
        <v/>
      </c>
      <c r="Q460" t="str">
        <f>IFERROR(IF(OR(HLOOKUP($A460,'Z-scores'!$C$2:$UD$20,15,FALSE)&gt;2,HLOOKUP($A460,'Z-scores'!$C$2:$UD$20,15,FALSE)&lt;-2),"",'Total-corrected counts'!Q460),"")</f>
        <v/>
      </c>
      <c r="R460" t="str">
        <f>IFERROR(IF(OR(HLOOKUP($A460,'Z-scores'!$C$2:$UD$20,16,FALSE)&gt;2,HLOOKUP($A460,'Z-scores'!$C$2:$UD$20,16,FALSE)&lt;-2),"",'Total-corrected counts'!R460),"")</f>
        <v/>
      </c>
      <c r="S460" t="str">
        <f>IFERROR(IF(OR(HLOOKUP($A460,'Z-scores'!$C$2:$UD$20,17,FALSE)&gt;2,HLOOKUP($A460,'Z-scores'!$C$2:$UD$20,17,FALSE)&lt;-2),"",'Total-corrected counts'!S460),"")</f>
        <v/>
      </c>
      <c r="T460" t="str">
        <f>IFERROR(IF(OR(HLOOKUP($A460,'Z-scores'!$C$2:$UD$20,18,FALSE)&gt;2,HLOOKUP($A460,'Z-scores'!$C$2:$UD$20,18,FALSE)&lt;-2),"",'Total-corrected counts'!T460),"")</f>
        <v/>
      </c>
      <c r="U460" t="str">
        <f>IFERROR(IF(OR(HLOOKUP($A460,'Z-scores'!$C$2:$UD$20,19,FALSE)&gt;2,HLOOKUP($A460,'Z-scores'!$C$2:$UD$20,19,FALSE)&lt;-2),"",'Total-corrected counts'!U460),"")</f>
        <v/>
      </c>
      <c r="V460">
        <f t="shared" si="28"/>
        <v>1</v>
      </c>
      <c r="W460" t="str">
        <f t="shared" si="29"/>
        <v/>
      </c>
      <c r="X460" t="str">
        <f t="shared" si="30"/>
        <v/>
      </c>
      <c r="Y460" t="str">
        <f t="shared" si="31"/>
        <v/>
      </c>
    </row>
    <row r="461" spans="1:25" x14ac:dyDescent="0.25">
      <c r="A461">
        <v>469</v>
      </c>
      <c r="B461" t="s">
        <v>236</v>
      </c>
      <c r="C461">
        <v>18200</v>
      </c>
      <c r="D461">
        <v>533</v>
      </c>
      <c r="E461">
        <f>IFERROR(IF(OR(HLOOKUP($A461,'Z-scores'!$C$2:$UD$20,3,FALSE)&gt;2,HLOOKUP(A461,'Z-scores'!$C$2:$UD$20,3,FALSE)&lt;-2),"",'Total-corrected counts'!E461),"")</f>
        <v>3.735639268741142E-3</v>
      </c>
      <c r="F461">
        <f>IFERROR(IF(OR(HLOOKUP($A461,'Z-scores'!$C$2:$UD$20,4,FALSE)&gt;2,HLOOKUP($A461,'Z-scores'!$C$2:$UD$20,4,FALSE)&lt;-2),"",'Total-corrected counts'!F461),"")</f>
        <v>4.1014939281483885E-2</v>
      </c>
      <c r="G461">
        <f>IFERROR(IF(OR(HLOOKUP($A461,'Z-scores'!$C$2:$UD$20,5,FALSE)&gt;2,HLOOKUP($A461,'Z-scores'!$C$2:$UD$20,5,FALSE)&lt;-2),"",'Total-corrected counts'!G461),"")</f>
        <v>0.20145774826645607</v>
      </c>
      <c r="H461">
        <f>IFERROR(IF(OR(HLOOKUP($A461,'Z-scores'!$C$2:$UD$20,6,FALSE)&gt;2,HLOOKUP($A461,'Z-scores'!$C$2:$UD$20,6,FALSE)&lt;-2),"",'Total-corrected counts'!H461),"")</f>
        <v>4.8862174464488019E-2</v>
      </c>
      <c r="I461">
        <f>IFERROR(IF(OR(HLOOKUP($A461,'Z-scores'!$C$2:$UD$20,7,FALSE)&gt;2,HLOOKUP($A461,'Z-scores'!$C$2:$UD$20,7,FALSE)&lt;-2),"",'Total-corrected counts'!I461),"")</f>
        <v>0</v>
      </c>
      <c r="J461">
        <f>IFERROR(IF(OR(HLOOKUP($A461,'Z-scores'!$C$2:$UD$20,8,FALSE)&gt;2,HLOOKUP($A461,'Z-scores'!$C$2:$UD$20,8,FALSE)&lt;-2),"",'Total-corrected counts'!J461),"")</f>
        <v>0.39939174117048409</v>
      </c>
      <c r="K461">
        <f>IFERROR(IF(OR(HLOOKUP($A461,'Z-scores'!$C$2:$UD$20,9,FALSE)&gt;2,HLOOKUP($A461,'Z-scores'!$C$2:$UD$20,9,FALSE)&lt;-2),"",'Total-corrected counts'!K461),"")</f>
        <v>1.88639277551703</v>
      </c>
      <c r="L461">
        <f>IFERROR(IF(OR(HLOOKUP($A461,'Z-scores'!$C$2:$UD$20,10,FALSE)&gt;2,HLOOKUP($A461,'Z-scores'!$C$2:$UD$20,10,FALSE)&lt;-2),"",'Total-corrected counts'!L461),"")</f>
        <v>0.25135954645918185</v>
      </c>
      <c r="M461">
        <f>IFERROR(IF(OR(HLOOKUP($A461,'Z-scores'!$C$2:$UD$20,11,FALSE)&gt;2,HLOOKUP($A461,'Z-scores'!$C$2:$UD$20,11,FALSE)&lt;-2),"",'Total-corrected counts'!M461),"")</f>
        <v>0.81555319848906094</v>
      </c>
      <c r="N461">
        <f>IFERROR(IF(OR(HLOOKUP($A461,'Z-scores'!$C$2:$UD$20,12,FALSE)&gt;2,HLOOKUP($A461,'Z-scores'!$C$2:$UD$20,12,FALSE)&lt;-2),"",'Total-corrected counts'!N461),"")</f>
        <v>2.1352502320824556</v>
      </c>
      <c r="O461">
        <f>IFERROR(IF(OR(HLOOKUP($A461,'Z-scores'!$C$2:$UD$20,13,FALSE)&gt;2,HLOOKUP($A461,'Z-scores'!$C$2:$UD$20,13,FALSE)&lt;-2),"",'Total-corrected counts'!O461),"")</f>
        <v>0.97258357572202558</v>
      </c>
      <c r="P461">
        <f>IFERROR(IF(OR(HLOOKUP($A461,'Z-scores'!$C$2:$UD$20,14,FALSE)&gt;2,HLOOKUP($A461,'Z-scores'!$C$2:$UD$20,14,FALSE)&lt;-2),"",'Total-corrected counts'!P461),"")</f>
        <v>2.2992936723694561</v>
      </c>
      <c r="Q461">
        <f>IFERROR(IF(OR(HLOOKUP($A461,'Z-scores'!$C$2:$UD$20,15,FALSE)&gt;2,HLOOKUP($A461,'Z-scores'!$C$2:$UD$20,15,FALSE)&lt;-2),"",'Total-corrected counts'!Q461),"")</f>
        <v>0.66307307065238597</v>
      </c>
      <c r="R461">
        <f>IFERROR(IF(OR(HLOOKUP($A461,'Z-scores'!$C$2:$UD$20,16,FALSE)&gt;2,HLOOKUP($A461,'Z-scores'!$C$2:$UD$20,16,FALSE)&lt;-2),"",'Total-corrected counts'!R461),"")</f>
        <v>0.8574903181729846</v>
      </c>
      <c r="S461">
        <f>IFERROR(IF(OR(HLOOKUP($A461,'Z-scores'!$C$2:$UD$20,17,FALSE)&gt;2,HLOOKUP($A461,'Z-scores'!$C$2:$UD$20,17,FALSE)&lt;-2),"",'Total-corrected counts'!S461),"")</f>
        <v>0.26056679792719112</v>
      </c>
      <c r="T461" t="str">
        <f>IFERROR(IF(OR(HLOOKUP($A461,'Z-scores'!$C$2:$UD$20,18,FALSE)&gt;2,HLOOKUP($A461,'Z-scores'!$C$2:$UD$20,18,FALSE)&lt;-2),"",'Total-corrected counts'!T461),"")</f>
        <v/>
      </c>
      <c r="U461">
        <f>IFERROR(IF(OR(HLOOKUP($A461,'Z-scores'!$C$2:$UD$20,19,FALSE)&gt;2,HLOOKUP($A461,'Z-scores'!$C$2:$UD$20,19,FALSE)&lt;-2),"",'Total-corrected counts'!U461),"")</f>
        <v>0.51205721154472039</v>
      </c>
      <c r="V461">
        <f t="shared" si="28"/>
        <v>1</v>
      </c>
      <c r="W461">
        <f t="shared" si="29"/>
        <v>6.8644096600762497E-2</v>
      </c>
      <c r="X461">
        <f t="shared" si="30"/>
        <v>0.40530752921299179</v>
      </c>
      <c r="Y461">
        <f t="shared" si="31"/>
        <v>1.1000449826387455</v>
      </c>
    </row>
    <row r="462" spans="1:25" x14ac:dyDescent="0.25">
      <c r="A462">
        <v>470</v>
      </c>
      <c r="B462" t="s">
        <v>237</v>
      </c>
      <c r="C462">
        <v>77900</v>
      </c>
      <c r="D462">
        <v>290</v>
      </c>
      <c r="E462" t="str">
        <f>IFERROR(IF(OR(HLOOKUP($A462,'Z-scores'!$C$2:$UD$20,3,FALSE)&gt;2,HLOOKUP(A462,'Z-scores'!$C$2:$UD$20,3,FALSE)&lt;-2),"",'Total-corrected counts'!E462),"")</f>
        <v/>
      </c>
      <c r="F462">
        <f>IFERROR(IF(OR(HLOOKUP($A462,'Z-scores'!$C$2:$UD$20,4,FALSE)&gt;2,HLOOKUP($A462,'Z-scores'!$C$2:$UD$20,4,FALSE)&lt;-2),"",'Total-corrected counts'!F462),"")</f>
        <v>6.2260677829292534</v>
      </c>
      <c r="G462">
        <f>IFERROR(IF(OR(HLOOKUP($A462,'Z-scores'!$C$2:$UD$20,5,FALSE)&gt;2,HLOOKUP($A462,'Z-scores'!$C$2:$UD$20,5,FALSE)&lt;-2),"",'Total-corrected counts'!G462),"")</f>
        <v>0.58422746997272268</v>
      </c>
      <c r="H462">
        <f>IFERROR(IF(OR(HLOOKUP($A462,'Z-scores'!$C$2:$UD$20,6,FALSE)&gt;2,HLOOKUP($A462,'Z-scores'!$C$2:$UD$20,6,FALSE)&lt;-2),"",'Total-corrected counts'!H462),"")</f>
        <v>4.5092806720084662</v>
      </c>
      <c r="I462">
        <f>IFERROR(IF(OR(HLOOKUP($A462,'Z-scores'!$C$2:$UD$20,7,FALSE)&gt;2,HLOOKUP($A462,'Z-scores'!$C$2:$UD$20,7,FALSE)&lt;-2),"",'Total-corrected counts'!I462),"")</f>
        <v>2.1795412496652187</v>
      </c>
      <c r="J462">
        <f>IFERROR(IF(OR(HLOOKUP($A462,'Z-scores'!$C$2:$UD$20,8,FALSE)&gt;2,HLOOKUP($A462,'Z-scores'!$C$2:$UD$20,8,FALSE)&lt;-2),"",'Total-corrected counts'!J462),"")</f>
        <v>3.7769638732912445</v>
      </c>
      <c r="K462">
        <f>IFERROR(IF(OR(HLOOKUP($A462,'Z-scores'!$C$2:$UD$20,9,FALSE)&gt;2,HLOOKUP($A462,'Z-scores'!$C$2:$UD$20,9,FALSE)&lt;-2),"",'Total-corrected counts'!K462),"")</f>
        <v>4.6334801270973855</v>
      </c>
      <c r="L462">
        <f>IFERROR(IF(OR(HLOOKUP($A462,'Z-scores'!$C$2:$UD$20,10,FALSE)&gt;2,HLOOKUP($A462,'Z-scores'!$C$2:$UD$20,10,FALSE)&lt;-2),"",'Total-corrected counts'!L462),"")</f>
        <v>6.597085640402387</v>
      </c>
      <c r="M462">
        <f>IFERROR(IF(OR(HLOOKUP($A462,'Z-scores'!$C$2:$UD$20,11,FALSE)&gt;2,HLOOKUP($A462,'Z-scores'!$C$2:$UD$20,11,FALSE)&lt;-2),"",'Total-corrected counts'!M462),"")</f>
        <v>4.2298182836890286</v>
      </c>
      <c r="N462">
        <f>IFERROR(IF(OR(HLOOKUP($A462,'Z-scores'!$C$2:$UD$20,12,FALSE)&gt;2,HLOOKUP($A462,'Z-scores'!$C$2:$UD$20,12,FALSE)&lt;-2),"",'Total-corrected counts'!N462),"")</f>
        <v>1.0538788699119415</v>
      </c>
      <c r="O462">
        <f>IFERROR(IF(OR(HLOOKUP($A462,'Z-scores'!$C$2:$UD$20,13,FALSE)&gt;2,HLOOKUP($A462,'Z-scores'!$C$2:$UD$20,13,FALSE)&lt;-2),"",'Total-corrected counts'!O462),"")</f>
        <v>2.153818299176804</v>
      </c>
      <c r="P462">
        <f>IFERROR(IF(OR(HLOOKUP($A462,'Z-scores'!$C$2:$UD$20,14,FALSE)&gt;2,HLOOKUP($A462,'Z-scores'!$C$2:$UD$20,14,FALSE)&lt;-2),"",'Total-corrected counts'!P462),"")</f>
        <v>11.25713667847797</v>
      </c>
      <c r="Q462">
        <f>IFERROR(IF(OR(HLOOKUP($A462,'Z-scores'!$C$2:$UD$20,15,FALSE)&gt;2,HLOOKUP($A462,'Z-scores'!$C$2:$UD$20,15,FALSE)&lt;-2),"",'Total-corrected counts'!Q462),"")</f>
        <v>0.13651504395784417</v>
      </c>
      <c r="R462">
        <f>IFERROR(IF(OR(HLOOKUP($A462,'Z-scores'!$C$2:$UD$20,16,FALSE)&gt;2,HLOOKUP($A462,'Z-scores'!$C$2:$UD$20,16,FALSE)&lt;-2),"",'Total-corrected counts'!R462),"")</f>
        <v>3.5101005547641804</v>
      </c>
      <c r="S462">
        <f>IFERROR(IF(OR(HLOOKUP($A462,'Z-scores'!$C$2:$UD$20,17,FALSE)&gt;2,HLOOKUP($A462,'Z-scores'!$C$2:$UD$20,17,FALSE)&lt;-2),"",'Total-corrected counts'!S462),"")</f>
        <v>2.3233872815174541</v>
      </c>
      <c r="T462">
        <f>IFERROR(IF(OR(HLOOKUP($A462,'Z-scores'!$C$2:$UD$20,18,FALSE)&gt;2,HLOOKUP($A462,'Z-scores'!$C$2:$UD$20,18,FALSE)&lt;-2),"",'Total-corrected counts'!T462),"")</f>
        <v>3.0498124580113846</v>
      </c>
      <c r="U462">
        <f>IFERROR(IF(OR(HLOOKUP($A462,'Z-scores'!$C$2:$UD$20,19,FALSE)&gt;2,HLOOKUP($A462,'Z-scores'!$C$2:$UD$20,19,FALSE)&lt;-2),"",'Total-corrected counts'!U462),"")</f>
        <v>1.8355949193509891</v>
      </c>
      <c r="V462">
        <f t="shared" si="28"/>
        <v>1</v>
      </c>
      <c r="W462">
        <f t="shared" si="29"/>
        <v>0.51929110472985407</v>
      </c>
      <c r="X462">
        <f t="shared" si="30"/>
        <v>4.0920581373819633</v>
      </c>
      <c r="Y462">
        <f t="shared" si="31"/>
        <v>3.1650305131460712</v>
      </c>
    </row>
    <row r="463" spans="1:25" x14ac:dyDescent="0.25">
      <c r="A463">
        <v>471</v>
      </c>
      <c r="B463" t="s">
        <v>828</v>
      </c>
      <c r="C463">
        <v>38800</v>
      </c>
      <c r="D463">
        <v>463</v>
      </c>
      <c r="E463" t="str">
        <f>IFERROR(IF(OR(HLOOKUP($A463,'Z-scores'!$C$2:$UD$20,3,FALSE)&gt;2,HLOOKUP(A463,'Z-scores'!$C$2:$UD$20,3,FALSE)&lt;-2),"",'Total-corrected counts'!E463),"")</f>
        <v/>
      </c>
      <c r="F463" t="str">
        <f>IFERROR(IF(OR(HLOOKUP($A463,'Z-scores'!$C$2:$UD$20,4,FALSE)&gt;2,HLOOKUP($A463,'Z-scores'!$C$2:$UD$20,4,FALSE)&lt;-2),"",'Total-corrected counts'!F463),"")</f>
        <v/>
      </c>
      <c r="G463" t="str">
        <f>IFERROR(IF(OR(HLOOKUP($A463,'Z-scores'!$C$2:$UD$20,5,FALSE)&gt;2,HLOOKUP($A463,'Z-scores'!$C$2:$UD$20,5,FALSE)&lt;-2),"",'Total-corrected counts'!G463),"")</f>
        <v/>
      </c>
      <c r="H463" t="str">
        <f>IFERROR(IF(OR(HLOOKUP($A463,'Z-scores'!$C$2:$UD$20,6,FALSE)&gt;2,HLOOKUP($A463,'Z-scores'!$C$2:$UD$20,6,FALSE)&lt;-2),"",'Total-corrected counts'!H463),"")</f>
        <v/>
      </c>
      <c r="I463" t="str">
        <f>IFERROR(IF(OR(HLOOKUP($A463,'Z-scores'!$C$2:$UD$20,7,FALSE)&gt;2,HLOOKUP($A463,'Z-scores'!$C$2:$UD$20,7,FALSE)&lt;-2),"",'Total-corrected counts'!I463),"")</f>
        <v/>
      </c>
      <c r="J463" t="str">
        <f>IFERROR(IF(OR(HLOOKUP($A463,'Z-scores'!$C$2:$UD$20,8,FALSE)&gt;2,HLOOKUP($A463,'Z-scores'!$C$2:$UD$20,8,FALSE)&lt;-2),"",'Total-corrected counts'!J463),"")</f>
        <v/>
      </c>
      <c r="K463" t="str">
        <f>IFERROR(IF(OR(HLOOKUP($A463,'Z-scores'!$C$2:$UD$20,9,FALSE)&gt;2,HLOOKUP($A463,'Z-scores'!$C$2:$UD$20,9,FALSE)&lt;-2),"",'Total-corrected counts'!K463),"")</f>
        <v/>
      </c>
      <c r="L463" t="str">
        <f>IFERROR(IF(OR(HLOOKUP($A463,'Z-scores'!$C$2:$UD$20,10,FALSE)&gt;2,HLOOKUP($A463,'Z-scores'!$C$2:$UD$20,10,FALSE)&lt;-2),"",'Total-corrected counts'!L463),"")</f>
        <v/>
      </c>
      <c r="M463" t="str">
        <f>IFERROR(IF(OR(HLOOKUP($A463,'Z-scores'!$C$2:$UD$20,11,FALSE)&gt;2,HLOOKUP($A463,'Z-scores'!$C$2:$UD$20,11,FALSE)&lt;-2),"",'Total-corrected counts'!M463),"")</f>
        <v/>
      </c>
      <c r="N463" t="str">
        <f>IFERROR(IF(OR(HLOOKUP($A463,'Z-scores'!$C$2:$UD$20,12,FALSE)&gt;2,HLOOKUP($A463,'Z-scores'!$C$2:$UD$20,12,FALSE)&lt;-2),"",'Total-corrected counts'!N463),"")</f>
        <v/>
      </c>
      <c r="O463" t="str">
        <f>IFERROR(IF(OR(HLOOKUP($A463,'Z-scores'!$C$2:$UD$20,13,FALSE)&gt;2,HLOOKUP($A463,'Z-scores'!$C$2:$UD$20,13,FALSE)&lt;-2),"",'Total-corrected counts'!O463),"")</f>
        <v/>
      </c>
      <c r="P463" t="str">
        <f>IFERROR(IF(OR(HLOOKUP($A463,'Z-scores'!$C$2:$UD$20,14,FALSE)&gt;2,HLOOKUP($A463,'Z-scores'!$C$2:$UD$20,14,FALSE)&lt;-2),"",'Total-corrected counts'!P463),"")</f>
        <v/>
      </c>
      <c r="Q463" t="str">
        <f>IFERROR(IF(OR(HLOOKUP($A463,'Z-scores'!$C$2:$UD$20,15,FALSE)&gt;2,HLOOKUP($A463,'Z-scores'!$C$2:$UD$20,15,FALSE)&lt;-2),"",'Total-corrected counts'!Q463),"")</f>
        <v/>
      </c>
      <c r="R463" t="str">
        <f>IFERROR(IF(OR(HLOOKUP($A463,'Z-scores'!$C$2:$UD$20,16,FALSE)&gt;2,HLOOKUP($A463,'Z-scores'!$C$2:$UD$20,16,FALSE)&lt;-2),"",'Total-corrected counts'!R463),"")</f>
        <v/>
      </c>
      <c r="S463" t="str">
        <f>IFERROR(IF(OR(HLOOKUP($A463,'Z-scores'!$C$2:$UD$20,17,FALSE)&gt;2,HLOOKUP($A463,'Z-scores'!$C$2:$UD$20,17,FALSE)&lt;-2),"",'Total-corrected counts'!S463),"")</f>
        <v/>
      </c>
      <c r="T463" t="str">
        <f>IFERROR(IF(OR(HLOOKUP($A463,'Z-scores'!$C$2:$UD$20,18,FALSE)&gt;2,HLOOKUP($A463,'Z-scores'!$C$2:$UD$20,18,FALSE)&lt;-2),"",'Total-corrected counts'!T463),"")</f>
        <v/>
      </c>
      <c r="U463" t="str">
        <f>IFERROR(IF(OR(HLOOKUP($A463,'Z-scores'!$C$2:$UD$20,19,FALSE)&gt;2,HLOOKUP($A463,'Z-scores'!$C$2:$UD$20,19,FALSE)&lt;-2),"",'Total-corrected counts'!U463),"")</f>
        <v/>
      </c>
      <c r="V463">
        <f t="shared" si="28"/>
        <v>1</v>
      </c>
      <c r="W463" t="str">
        <f t="shared" si="29"/>
        <v/>
      </c>
      <c r="X463" t="str">
        <f t="shared" si="30"/>
        <v/>
      </c>
      <c r="Y463" t="str">
        <f t="shared" si="31"/>
        <v/>
      </c>
    </row>
    <row r="464" spans="1:25" x14ac:dyDescent="0.25">
      <c r="A464">
        <v>472</v>
      </c>
      <c r="B464" t="s">
        <v>829</v>
      </c>
      <c r="C464">
        <v>51200</v>
      </c>
      <c r="D464">
        <v>426</v>
      </c>
      <c r="E464" t="str">
        <f>IFERROR(IF(OR(HLOOKUP($A464,'Z-scores'!$C$2:$UD$20,3,FALSE)&gt;2,HLOOKUP(A464,'Z-scores'!$C$2:$UD$20,3,FALSE)&lt;-2),"",'Total-corrected counts'!E464),"")</f>
        <v/>
      </c>
      <c r="F464" t="str">
        <f>IFERROR(IF(OR(HLOOKUP($A464,'Z-scores'!$C$2:$UD$20,4,FALSE)&gt;2,HLOOKUP($A464,'Z-scores'!$C$2:$UD$20,4,FALSE)&lt;-2),"",'Total-corrected counts'!F464),"")</f>
        <v/>
      </c>
      <c r="G464" t="str">
        <f>IFERROR(IF(OR(HLOOKUP($A464,'Z-scores'!$C$2:$UD$20,5,FALSE)&gt;2,HLOOKUP($A464,'Z-scores'!$C$2:$UD$20,5,FALSE)&lt;-2),"",'Total-corrected counts'!G464),"")</f>
        <v/>
      </c>
      <c r="H464" t="str">
        <f>IFERROR(IF(OR(HLOOKUP($A464,'Z-scores'!$C$2:$UD$20,6,FALSE)&gt;2,HLOOKUP($A464,'Z-scores'!$C$2:$UD$20,6,FALSE)&lt;-2),"",'Total-corrected counts'!H464),"")</f>
        <v/>
      </c>
      <c r="I464" t="str">
        <f>IFERROR(IF(OR(HLOOKUP($A464,'Z-scores'!$C$2:$UD$20,7,FALSE)&gt;2,HLOOKUP($A464,'Z-scores'!$C$2:$UD$20,7,FALSE)&lt;-2),"",'Total-corrected counts'!I464),"")</f>
        <v/>
      </c>
      <c r="J464" t="str">
        <f>IFERROR(IF(OR(HLOOKUP($A464,'Z-scores'!$C$2:$UD$20,8,FALSE)&gt;2,HLOOKUP($A464,'Z-scores'!$C$2:$UD$20,8,FALSE)&lt;-2),"",'Total-corrected counts'!J464),"")</f>
        <v/>
      </c>
      <c r="K464" t="str">
        <f>IFERROR(IF(OR(HLOOKUP($A464,'Z-scores'!$C$2:$UD$20,9,FALSE)&gt;2,HLOOKUP($A464,'Z-scores'!$C$2:$UD$20,9,FALSE)&lt;-2),"",'Total-corrected counts'!K464),"")</f>
        <v/>
      </c>
      <c r="L464" t="str">
        <f>IFERROR(IF(OR(HLOOKUP($A464,'Z-scores'!$C$2:$UD$20,10,FALSE)&gt;2,HLOOKUP($A464,'Z-scores'!$C$2:$UD$20,10,FALSE)&lt;-2),"",'Total-corrected counts'!L464),"")</f>
        <v/>
      </c>
      <c r="M464" t="str">
        <f>IFERROR(IF(OR(HLOOKUP($A464,'Z-scores'!$C$2:$UD$20,11,FALSE)&gt;2,HLOOKUP($A464,'Z-scores'!$C$2:$UD$20,11,FALSE)&lt;-2),"",'Total-corrected counts'!M464),"")</f>
        <v/>
      </c>
      <c r="N464" t="str">
        <f>IFERROR(IF(OR(HLOOKUP($A464,'Z-scores'!$C$2:$UD$20,12,FALSE)&gt;2,HLOOKUP($A464,'Z-scores'!$C$2:$UD$20,12,FALSE)&lt;-2),"",'Total-corrected counts'!N464),"")</f>
        <v/>
      </c>
      <c r="O464" t="str">
        <f>IFERROR(IF(OR(HLOOKUP($A464,'Z-scores'!$C$2:$UD$20,13,FALSE)&gt;2,HLOOKUP($A464,'Z-scores'!$C$2:$UD$20,13,FALSE)&lt;-2),"",'Total-corrected counts'!O464),"")</f>
        <v/>
      </c>
      <c r="P464" t="str">
        <f>IFERROR(IF(OR(HLOOKUP($A464,'Z-scores'!$C$2:$UD$20,14,FALSE)&gt;2,HLOOKUP($A464,'Z-scores'!$C$2:$UD$20,14,FALSE)&lt;-2),"",'Total-corrected counts'!P464),"")</f>
        <v/>
      </c>
      <c r="Q464" t="str">
        <f>IFERROR(IF(OR(HLOOKUP($A464,'Z-scores'!$C$2:$UD$20,15,FALSE)&gt;2,HLOOKUP($A464,'Z-scores'!$C$2:$UD$20,15,FALSE)&lt;-2),"",'Total-corrected counts'!Q464),"")</f>
        <v/>
      </c>
      <c r="R464" t="str">
        <f>IFERROR(IF(OR(HLOOKUP($A464,'Z-scores'!$C$2:$UD$20,16,FALSE)&gt;2,HLOOKUP($A464,'Z-scores'!$C$2:$UD$20,16,FALSE)&lt;-2),"",'Total-corrected counts'!R464),"")</f>
        <v/>
      </c>
      <c r="S464" t="str">
        <f>IFERROR(IF(OR(HLOOKUP($A464,'Z-scores'!$C$2:$UD$20,17,FALSE)&gt;2,HLOOKUP($A464,'Z-scores'!$C$2:$UD$20,17,FALSE)&lt;-2),"",'Total-corrected counts'!S464),"")</f>
        <v/>
      </c>
      <c r="T464" t="str">
        <f>IFERROR(IF(OR(HLOOKUP($A464,'Z-scores'!$C$2:$UD$20,18,FALSE)&gt;2,HLOOKUP($A464,'Z-scores'!$C$2:$UD$20,18,FALSE)&lt;-2),"",'Total-corrected counts'!T464),"")</f>
        <v/>
      </c>
      <c r="U464" t="str">
        <f>IFERROR(IF(OR(HLOOKUP($A464,'Z-scores'!$C$2:$UD$20,19,FALSE)&gt;2,HLOOKUP($A464,'Z-scores'!$C$2:$UD$20,19,FALSE)&lt;-2),"",'Total-corrected counts'!U464),"")</f>
        <v/>
      </c>
      <c r="V464">
        <f t="shared" si="28"/>
        <v>1</v>
      </c>
      <c r="W464" t="str">
        <f t="shared" si="29"/>
        <v/>
      </c>
      <c r="X464" t="str">
        <f t="shared" si="30"/>
        <v/>
      </c>
      <c r="Y464" t="str">
        <f t="shared" si="31"/>
        <v/>
      </c>
    </row>
    <row r="465" spans="1:25" x14ac:dyDescent="0.25">
      <c r="A465">
        <v>473</v>
      </c>
      <c r="B465" t="s">
        <v>830</v>
      </c>
      <c r="C465">
        <v>49200</v>
      </c>
      <c r="D465">
        <v>754</v>
      </c>
      <c r="E465" t="str">
        <f>IFERROR(IF(OR(HLOOKUP($A465,'Z-scores'!$C$2:$UD$20,3,FALSE)&gt;2,HLOOKUP(A465,'Z-scores'!$C$2:$UD$20,3,FALSE)&lt;-2),"",'Total-corrected counts'!E465),"")</f>
        <v/>
      </c>
      <c r="F465" t="str">
        <f>IFERROR(IF(OR(HLOOKUP($A465,'Z-scores'!$C$2:$UD$20,4,FALSE)&gt;2,HLOOKUP($A465,'Z-scores'!$C$2:$UD$20,4,FALSE)&lt;-2),"",'Total-corrected counts'!F465),"")</f>
        <v/>
      </c>
      <c r="G465" t="str">
        <f>IFERROR(IF(OR(HLOOKUP($A465,'Z-scores'!$C$2:$UD$20,5,FALSE)&gt;2,HLOOKUP($A465,'Z-scores'!$C$2:$UD$20,5,FALSE)&lt;-2),"",'Total-corrected counts'!G465),"")</f>
        <v/>
      </c>
      <c r="H465" t="str">
        <f>IFERROR(IF(OR(HLOOKUP($A465,'Z-scores'!$C$2:$UD$20,6,FALSE)&gt;2,HLOOKUP($A465,'Z-scores'!$C$2:$UD$20,6,FALSE)&lt;-2),"",'Total-corrected counts'!H465),"")</f>
        <v/>
      </c>
      <c r="I465" t="str">
        <f>IFERROR(IF(OR(HLOOKUP($A465,'Z-scores'!$C$2:$UD$20,7,FALSE)&gt;2,HLOOKUP($A465,'Z-scores'!$C$2:$UD$20,7,FALSE)&lt;-2),"",'Total-corrected counts'!I465),"")</f>
        <v/>
      </c>
      <c r="J465" t="str">
        <f>IFERROR(IF(OR(HLOOKUP($A465,'Z-scores'!$C$2:$UD$20,8,FALSE)&gt;2,HLOOKUP($A465,'Z-scores'!$C$2:$UD$20,8,FALSE)&lt;-2),"",'Total-corrected counts'!J465),"")</f>
        <v/>
      </c>
      <c r="K465" t="str">
        <f>IFERROR(IF(OR(HLOOKUP($A465,'Z-scores'!$C$2:$UD$20,9,FALSE)&gt;2,HLOOKUP($A465,'Z-scores'!$C$2:$UD$20,9,FALSE)&lt;-2),"",'Total-corrected counts'!K465),"")</f>
        <v/>
      </c>
      <c r="L465" t="str">
        <f>IFERROR(IF(OR(HLOOKUP($A465,'Z-scores'!$C$2:$UD$20,10,FALSE)&gt;2,HLOOKUP($A465,'Z-scores'!$C$2:$UD$20,10,FALSE)&lt;-2),"",'Total-corrected counts'!L465),"")</f>
        <v/>
      </c>
      <c r="M465" t="str">
        <f>IFERROR(IF(OR(HLOOKUP($A465,'Z-scores'!$C$2:$UD$20,11,FALSE)&gt;2,HLOOKUP($A465,'Z-scores'!$C$2:$UD$20,11,FALSE)&lt;-2),"",'Total-corrected counts'!M465),"")</f>
        <v/>
      </c>
      <c r="N465" t="str">
        <f>IFERROR(IF(OR(HLOOKUP($A465,'Z-scores'!$C$2:$UD$20,12,FALSE)&gt;2,HLOOKUP($A465,'Z-scores'!$C$2:$UD$20,12,FALSE)&lt;-2),"",'Total-corrected counts'!N465),"")</f>
        <v/>
      </c>
      <c r="O465" t="str">
        <f>IFERROR(IF(OR(HLOOKUP($A465,'Z-scores'!$C$2:$UD$20,13,FALSE)&gt;2,HLOOKUP($A465,'Z-scores'!$C$2:$UD$20,13,FALSE)&lt;-2),"",'Total-corrected counts'!O465),"")</f>
        <v/>
      </c>
      <c r="P465" t="str">
        <f>IFERROR(IF(OR(HLOOKUP($A465,'Z-scores'!$C$2:$UD$20,14,FALSE)&gt;2,HLOOKUP($A465,'Z-scores'!$C$2:$UD$20,14,FALSE)&lt;-2),"",'Total-corrected counts'!P465),"")</f>
        <v/>
      </c>
      <c r="Q465" t="str">
        <f>IFERROR(IF(OR(HLOOKUP($A465,'Z-scores'!$C$2:$UD$20,15,FALSE)&gt;2,HLOOKUP($A465,'Z-scores'!$C$2:$UD$20,15,FALSE)&lt;-2),"",'Total-corrected counts'!Q465),"")</f>
        <v/>
      </c>
      <c r="R465" t="str">
        <f>IFERROR(IF(OR(HLOOKUP($A465,'Z-scores'!$C$2:$UD$20,16,FALSE)&gt;2,HLOOKUP($A465,'Z-scores'!$C$2:$UD$20,16,FALSE)&lt;-2),"",'Total-corrected counts'!R465),"")</f>
        <v/>
      </c>
      <c r="S465" t="str">
        <f>IFERROR(IF(OR(HLOOKUP($A465,'Z-scores'!$C$2:$UD$20,17,FALSE)&gt;2,HLOOKUP($A465,'Z-scores'!$C$2:$UD$20,17,FALSE)&lt;-2),"",'Total-corrected counts'!S465),"")</f>
        <v/>
      </c>
      <c r="T465" t="str">
        <f>IFERROR(IF(OR(HLOOKUP($A465,'Z-scores'!$C$2:$UD$20,18,FALSE)&gt;2,HLOOKUP($A465,'Z-scores'!$C$2:$UD$20,18,FALSE)&lt;-2),"",'Total-corrected counts'!T465),"")</f>
        <v/>
      </c>
      <c r="U465" t="str">
        <f>IFERROR(IF(OR(HLOOKUP($A465,'Z-scores'!$C$2:$UD$20,19,FALSE)&gt;2,HLOOKUP($A465,'Z-scores'!$C$2:$UD$20,19,FALSE)&lt;-2),"",'Total-corrected counts'!U465),"")</f>
        <v/>
      </c>
      <c r="V465">
        <f t="shared" si="28"/>
        <v>1</v>
      </c>
      <c r="W465" t="str">
        <f t="shared" si="29"/>
        <v/>
      </c>
      <c r="X465" t="str">
        <f t="shared" si="30"/>
        <v/>
      </c>
      <c r="Y465" t="str">
        <f t="shared" si="31"/>
        <v/>
      </c>
    </row>
    <row r="466" spans="1:25" x14ac:dyDescent="0.25">
      <c r="A466">
        <v>474</v>
      </c>
      <c r="B466" t="s">
        <v>831</v>
      </c>
      <c r="C466">
        <v>112400</v>
      </c>
      <c r="D466">
        <v>1099</v>
      </c>
      <c r="E466" t="str">
        <f>IFERROR(IF(OR(HLOOKUP($A466,'Z-scores'!$C$2:$UD$20,3,FALSE)&gt;2,HLOOKUP(A466,'Z-scores'!$C$2:$UD$20,3,FALSE)&lt;-2),"",'Total-corrected counts'!E466),"")</f>
        <v/>
      </c>
      <c r="F466" t="str">
        <f>IFERROR(IF(OR(HLOOKUP($A466,'Z-scores'!$C$2:$UD$20,4,FALSE)&gt;2,HLOOKUP($A466,'Z-scores'!$C$2:$UD$20,4,FALSE)&lt;-2),"",'Total-corrected counts'!F466),"")</f>
        <v/>
      </c>
      <c r="G466" t="str">
        <f>IFERROR(IF(OR(HLOOKUP($A466,'Z-scores'!$C$2:$UD$20,5,FALSE)&gt;2,HLOOKUP($A466,'Z-scores'!$C$2:$UD$20,5,FALSE)&lt;-2),"",'Total-corrected counts'!G466),"")</f>
        <v/>
      </c>
      <c r="H466" t="str">
        <f>IFERROR(IF(OR(HLOOKUP($A466,'Z-scores'!$C$2:$UD$20,6,FALSE)&gt;2,HLOOKUP($A466,'Z-scores'!$C$2:$UD$20,6,FALSE)&lt;-2),"",'Total-corrected counts'!H466),"")</f>
        <v/>
      </c>
      <c r="I466" t="str">
        <f>IFERROR(IF(OR(HLOOKUP($A466,'Z-scores'!$C$2:$UD$20,7,FALSE)&gt;2,HLOOKUP($A466,'Z-scores'!$C$2:$UD$20,7,FALSE)&lt;-2),"",'Total-corrected counts'!I466),"")</f>
        <v/>
      </c>
      <c r="J466" t="str">
        <f>IFERROR(IF(OR(HLOOKUP($A466,'Z-scores'!$C$2:$UD$20,8,FALSE)&gt;2,HLOOKUP($A466,'Z-scores'!$C$2:$UD$20,8,FALSE)&lt;-2),"",'Total-corrected counts'!J466),"")</f>
        <v/>
      </c>
      <c r="K466" t="str">
        <f>IFERROR(IF(OR(HLOOKUP($A466,'Z-scores'!$C$2:$UD$20,9,FALSE)&gt;2,HLOOKUP($A466,'Z-scores'!$C$2:$UD$20,9,FALSE)&lt;-2),"",'Total-corrected counts'!K466),"")</f>
        <v/>
      </c>
      <c r="L466" t="str">
        <f>IFERROR(IF(OR(HLOOKUP($A466,'Z-scores'!$C$2:$UD$20,10,FALSE)&gt;2,HLOOKUP($A466,'Z-scores'!$C$2:$UD$20,10,FALSE)&lt;-2),"",'Total-corrected counts'!L466),"")</f>
        <v/>
      </c>
      <c r="M466" t="str">
        <f>IFERROR(IF(OR(HLOOKUP($A466,'Z-scores'!$C$2:$UD$20,11,FALSE)&gt;2,HLOOKUP($A466,'Z-scores'!$C$2:$UD$20,11,FALSE)&lt;-2),"",'Total-corrected counts'!M466),"")</f>
        <v/>
      </c>
      <c r="N466" t="str">
        <f>IFERROR(IF(OR(HLOOKUP($A466,'Z-scores'!$C$2:$UD$20,12,FALSE)&gt;2,HLOOKUP($A466,'Z-scores'!$C$2:$UD$20,12,FALSE)&lt;-2),"",'Total-corrected counts'!N466),"")</f>
        <v/>
      </c>
      <c r="O466" t="str">
        <f>IFERROR(IF(OR(HLOOKUP($A466,'Z-scores'!$C$2:$UD$20,13,FALSE)&gt;2,HLOOKUP($A466,'Z-scores'!$C$2:$UD$20,13,FALSE)&lt;-2),"",'Total-corrected counts'!O466),"")</f>
        <v/>
      </c>
      <c r="P466" t="str">
        <f>IFERROR(IF(OR(HLOOKUP($A466,'Z-scores'!$C$2:$UD$20,14,FALSE)&gt;2,HLOOKUP($A466,'Z-scores'!$C$2:$UD$20,14,FALSE)&lt;-2),"",'Total-corrected counts'!P466),"")</f>
        <v/>
      </c>
      <c r="Q466" t="str">
        <f>IFERROR(IF(OR(HLOOKUP($A466,'Z-scores'!$C$2:$UD$20,15,FALSE)&gt;2,HLOOKUP($A466,'Z-scores'!$C$2:$UD$20,15,FALSE)&lt;-2),"",'Total-corrected counts'!Q466),"")</f>
        <v/>
      </c>
      <c r="R466" t="str">
        <f>IFERROR(IF(OR(HLOOKUP($A466,'Z-scores'!$C$2:$UD$20,16,FALSE)&gt;2,HLOOKUP($A466,'Z-scores'!$C$2:$UD$20,16,FALSE)&lt;-2),"",'Total-corrected counts'!R466),"")</f>
        <v/>
      </c>
      <c r="S466" t="str">
        <f>IFERROR(IF(OR(HLOOKUP($A466,'Z-scores'!$C$2:$UD$20,17,FALSE)&gt;2,HLOOKUP($A466,'Z-scores'!$C$2:$UD$20,17,FALSE)&lt;-2),"",'Total-corrected counts'!S466),"")</f>
        <v/>
      </c>
      <c r="T466" t="str">
        <f>IFERROR(IF(OR(HLOOKUP($A466,'Z-scores'!$C$2:$UD$20,18,FALSE)&gt;2,HLOOKUP($A466,'Z-scores'!$C$2:$UD$20,18,FALSE)&lt;-2),"",'Total-corrected counts'!T466),"")</f>
        <v/>
      </c>
      <c r="U466" t="str">
        <f>IFERROR(IF(OR(HLOOKUP($A466,'Z-scores'!$C$2:$UD$20,19,FALSE)&gt;2,HLOOKUP($A466,'Z-scores'!$C$2:$UD$20,19,FALSE)&lt;-2),"",'Total-corrected counts'!U466),"")</f>
        <v/>
      </c>
      <c r="V466">
        <f t="shared" si="28"/>
        <v>1</v>
      </c>
      <c r="W466" t="str">
        <f t="shared" si="29"/>
        <v/>
      </c>
      <c r="X466" t="str">
        <f t="shared" si="30"/>
        <v/>
      </c>
      <c r="Y466" t="str">
        <f t="shared" si="31"/>
        <v/>
      </c>
    </row>
    <row r="467" spans="1:25" x14ac:dyDescent="0.25">
      <c r="A467">
        <v>475</v>
      </c>
      <c r="B467" t="s">
        <v>238</v>
      </c>
      <c r="C467">
        <v>65100</v>
      </c>
      <c r="D467">
        <v>1008</v>
      </c>
      <c r="E467" t="str">
        <f>IFERROR(IF(OR(HLOOKUP($A467,'Z-scores'!$C$2:$UD$20,3,FALSE)&gt;2,HLOOKUP(A467,'Z-scores'!$C$2:$UD$20,3,FALSE)&lt;-2),"",'Total-corrected counts'!E467),"")</f>
        <v/>
      </c>
      <c r="F467">
        <f>IFERROR(IF(OR(HLOOKUP($A467,'Z-scores'!$C$2:$UD$20,4,FALSE)&gt;2,HLOOKUP($A467,'Z-scores'!$C$2:$UD$20,4,FALSE)&lt;-2),"",'Total-corrected counts'!F467),"")</f>
        <v>4.2655536852743241</v>
      </c>
      <c r="G467">
        <f>IFERROR(IF(OR(HLOOKUP($A467,'Z-scores'!$C$2:$UD$20,5,FALSE)&gt;2,HLOOKUP($A467,'Z-scores'!$C$2:$UD$20,5,FALSE)&lt;-2),"",'Total-corrected counts'!G467),"")</f>
        <v>0.2618950727463929</v>
      </c>
      <c r="H467">
        <f>IFERROR(IF(OR(HLOOKUP($A467,'Z-scores'!$C$2:$UD$20,6,FALSE)&gt;2,HLOOKUP($A467,'Z-scores'!$C$2:$UD$20,6,FALSE)&lt;-2),"",'Total-corrected counts'!H467),"")</f>
        <v>1.0540269063053844</v>
      </c>
      <c r="I467">
        <f>IFERROR(IF(OR(HLOOKUP($A467,'Z-scores'!$C$2:$UD$20,7,FALSE)&gt;2,HLOOKUP($A467,'Z-scores'!$C$2:$UD$20,7,FALSE)&lt;-2),"",'Total-corrected counts'!I467),"")</f>
        <v>0.92969132400974019</v>
      </c>
      <c r="J467">
        <f>IFERROR(IF(OR(HLOOKUP($A467,'Z-scores'!$C$2:$UD$20,8,FALSE)&gt;2,HLOOKUP($A467,'Z-scores'!$C$2:$UD$20,8,FALSE)&lt;-2),"",'Total-corrected counts'!J467),"")</f>
        <v>4.7877701318091361</v>
      </c>
      <c r="K467">
        <f>IFERROR(IF(OR(HLOOKUP($A467,'Z-scores'!$C$2:$UD$20,9,FALSE)&gt;2,HLOOKUP($A467,'Z-scores'!$C$2:$UD$20,9,FALSE)&lt;-2),"",'Total-corrected counts'!K467),"")</f>
        <v>5.6413400969953731</v>
      </c>
      <c r="L467">
        <f>IFERROR(IF(OR(HLOOKUP($A467,'Z-scores'!$C$2:$UD$20,10,FALSE)&gt;2,HLOOKUP($A467,'Z-scores'!$C$2:$UD$20,10,FALSE)&lt;-2),"",'Total-corrected counts'!L467),"")</f>
        <v>13.767447439395891</v>
      </c>
      <c r="M467">
        <f>IFERROR(IF(OR(HLOOKUP($A467,'Z-scores'!$C$2:$UD$20,11,FALSE)&gt;2,HLOOKUP($A467,'Z-scores'!$C$2:$UD$20,11,FALSE)&lt;-2),"",'Total-corrected counts'!M467),"")</f>
        <v>24.461988309482624</v>
      </c>
      <c r="N467">
        <f>IFERROR(IF(OR(HLOOKUP($A467,'Z-scores'!$C$2:$UD$20,12,FALSE)&gt;2,HLOOKUP($A467,'Z-scores'!$C$2:$UD$20,12,FALSE)&lt;-2),"",'Total-corrected counts'!N467),"")</f>
        <v>2.6667717490815215</v>
      </c>
      <c r="O467">
        <f>IFERROR(IF(OR(HLOOKUP($A467,'Z-scores'!$C$2:$UD$20,13,FALSE)&gt;2,HLOOKUP($A467,'Z-scores'!$C$2:$UD$20,13,FALSE)&lt;-2),"",'Total-corrected counts'!O467),"")</f>
        <v>4.3648473969254917</v>
      </c>
      <c r="P467">
        <f>IFERROR(IF(OR(HLOOKUP($A467,'Z-scores'!$C$2:$UD$20,14,FALSE)&gt;2,HLOOKUP($A467,'Z-scores'!$C$2:$UD$20,14,FALSE)&lt;-2),"",'Total-corrected counts'!P467),"")</f>
        <v>12.697400558754005</v>
      </c>
      <c r="Q467">
        <f>IFERROR(IF(OR(HLOOKUP($A467,'Z-scores'!$C$2:$UD$20,15,FALSE)&gt;2,HLOOKUP($A467,'Z-scores'!$C$2:$UD$20,15,FALSE)&lt;-2),"",'Total-corrected counts'!Q467),"")</f>
        <v>2.1062321067781671</v>
      </c>
      <c r="R467">
        <f>IFERROR(IF(OR(HLOOKUP($A467,'Z-scores'!$C$2:$UD$20,16,FALSE)&gt;2,HLOOKUP($A467,'Z-scores'!$C$2:$UD$20,16,FALSE)&lt;-2),"",'Total-corrected counts'!R467),"")</f>
        <v>7.5370994788943184</v>
      </c>
      <c r="S467">
        <f>IFERROR(IF(OR(HLOOKUP($A467,'Z-scores'!$C$2:$UD$20,17,FALSE)&gt;2,HLOOKUP($A467,'Z-scores'!$C$2:$UD$20,17,FALSE)&lt;-2),"",'Total-corrected counts'!S467),"")</f>
        <v>11.226086210696485</v>
      </c>
      <c r="T467">
        <f>IFERROR(IF(OR(HLOOKUP($A467,'Z-scores'!$C$2:$UD$20,18,FALSE)&gt;2,HLOOKUP($A467,'Z-scores'!$C$2:$UD$20,18,FALSE)&lt;-2),"",'Total-corrected counts'!T467),"")</f>
        <v>2.0360719790104174</v>
      </c>
      <c r="U467">
        <f>IFERROR(IF(OR(HLOOKUP($A467,'Z-scores'!$C$2:$UD$20,19,FALSE)&gt;2,HLOOKUP($A467,'Z-scores'!$C$2:$UD$20,19,FALSE)&lt;-2),"",'Total-corrected counts'!U467),"")</f>
        <v>13.651965995929579</v>
      </c>
      <c r="V467">
        <f t="shared" si="28"/>
        <v>1</v>
      </c>
      <c r="W467">
        <f t="shared" si="29"/>
        <v>0.96793498519899424</v>
      </c>
      <c r="X467">
        <f t="shared" si="30"/>
        <v>6.896214120752358</v>
      </c>
      <c r="Y467">
        <f t="shared" si="31"/>
        <v>7.0358094345087485</v>
      </c>
    </row>
    <row r="468" spans="1:25" x14ac:dyDescent="0.25">
      <c r="A468">
        <v>476</v>
      </c>
      <c r="B468" t="s">
        <v>832</v>
      </c>
      <c r="C468">
        <v>21200</v>
      </c>
      <c r="D468">
        <v>714</v>
      </c>
      <c r="E468" t="str">
        <f>IFERROR(IF(OR(HLOOKUP($A468,'Z-scores'!$C$2:$UD$20,3,FALSE)&gt;2,HLOOKUP(A468,'Z-scores'!$C$2:$UD$20,3,FALSE)&lt;-2),"",'Total-corrected counts'!E468),"")</f>
        <v/>
      </c>
      <c r="F468" t="str">
        <f>IFERROR(IF(OR(HLOOKUP($A468,'Z-scores'!$C$2:$UD$20,4,FALSE)&gt;2,HLOOKUP($A468,'Z-scores'!$C$2:$UD$20,4,FALSE)&lt;-2),"",'Total-corrected counts'!F468),"")</f>
        <v/>
      </c>
      <c r="G468" t="str">
        <f>IFERROR(IF(OR(HLOOKUP($A468,'Z-scores'!$C$2:$UD$20,5,FALSE)&gt;2,HLOOKUP($A468,'Z-scores'!$C$2:$UD$20,5,FALSE)&lt;-2),"",'Total-corrected counts'!G468),"")</f>
        <v/>
      </c>
      <c r="H468" t="str">
        <f>IFERROR(IF(OR(HLOOKUP($A468,'Z-scores'!$C$2:$UD$20,6,FALSE)&gt;2,HLOOKUP($A468,'Z-scores'!$C$2:$UD$20,6,FALSE)&lt;-2),"",'Total-corrected counts'!H468),"")</f>
        <v/>
      </c>
      <c r="I468" t="str">
        <f>IFERROR(IF(OR(HLOOKUP($A468,'Z-scores'!$C$2:$UD$20,7,FALSE)&gt;2,HLOOKUP($A468,'Z-scores'!$C$2:$UD$20,7,FALSE)&lt;-2),"",'Total-corrected counts'!I468),"")</f>
        <v/>
      </c>
      <c r="J468" t="str">
        <f>IFERROR(IF(OR(HLOOKUP($A468,'Z-scores'!$C$2:$UD$20,8,FALSE)&gt;2,HLOOKUP($A468,'Z-scores'!$C$2:$UD$20,8,FALSE)&lt;-2),"",'Total-corrected counts'!J468),"")</f>
        <v/>
      </c>
      <c r="K468" t="str">
        <f>IFERROR(IF(OR(HLOOKUP($A468,'Z-scores'!$C$2:$UD$20,9,FALSE)&gt;2,HLOOKUP($A468,'Z-scores'!$C$2:$UD$20,9,FALSE)&lt;-2),"",'Total-corrected counts'!K468),"")</f>
        <v/>
      </c>
      <c r="L468" t="str">
        <f>IFERROR(IF(OR(HLOOKUP($A468,'Z-scores'!$C$2:$UD$20,10,FALSE)&gt;2,HLOOKUP($A468,'Z-scores'!$C$2:$UD$20,10,FALSE)&lt;-2),"",'Total-corrected counts'!L468),"")</f>
        <v/>
      </c>
      <c r="M468" t="str">
        <f>IFERROR(IF(OR(HLOOKUP($A468,'Z-scores'!$C$2:$UD$20,11,FALSE)&gt;2,HLOOKUP($A468,'Z-scores'!$C$2:$UD$20,11,FALSE)&lt;-2),"",'Total-corrected counts'!M468),"")</f>
        <v/>
      </c>
      <c r="N468" t="str">
        <f>IFERROR(IF(OR(HLOOKUP($A468,'Z-scores'!$C$2:$UD$20,12,FALSE)&gt;2,HLOOKUP($A468,'Z-scores'!$C$2:$UD$20,12,FALSE)&lt;-2),"",'Total-corrected counts'!N468),"")</f>
        <v/>
      </c>
      <c r="O468" t="str">
        <f>IFERROR(IF(OR(HLOOKUP($A468,'Z-scores'!$C$2:$UD$20,13,FALSE)&gt;2,HLOOKUP($A468,'Z-scores'!$C$2:$UD$20,13,FALSE)&lt;-2),"",'Total-corrected counts'!O468),"")</f>
        <v/>
      </c>
      <c r="P468" t="str">
        <f>IFERROR(IF(OR(HLOOKUP($A468,'Z-scores'!$C$2:$UD$20,14,FALSE)&gt;2,HLOOKUP($A468,'Z-scores'!$C$2:$UD$20,14,FALSE)&lt;-2),"",'Total-corrected counts'!P468),"")</f>
        <v/>
      </c>
      <c r="Q468" t="str">
        <f>IFERROR(IF(OR(HLOOKUP($A468,'Z-scores'!$C$2:$UD$20,15,FALSE)&gt;2,HLOOKUP($A468,'Z-scores'!$C$2:$UD$20,15,FALSE)&lt;-2),"",'Total-corrected counts'!Q468),"")</f>
        <v/>
      </c>
      <c r="R468" t="str">
        <f>IFERROR(IF(OR(HLOOKUP($A468,'Z-scores'!$C$2:$UD$20,16,FALSE)&gt;2,HLOOKUP($A468,'Z-scores'!$C$2:$UD$20,16,FALSE)&lt;-2),"",'Total-corrected counts'!R468),"")</f>
        <v/>
      </c>
      <c r="S468" t="str">
        <f>IFERROR(IF(OR(HLOOKUP($A468,'Z-scores'!$C$2:$UD$20,17,FALSE)&gt;2,HLOOKUP($A468,'Z-scores'!$C$2:$UD$20,17,FALSE)&lt;-2),"",'Total-corrected counts'!S468),"")</f>
        <v/>
      </c>
      <c r="T468" t="str">
        <f>IFERROR(IF(OR(HLOOKUP($A468,'Z-scores'!$C$2:$UD$20,18,FALSE)&gt;2,HLOOKUP($A468,'Z-scores'!$C$2:$UD$20,18,FALSE)&lt;-2),"",'Total-corrected counts'!T468),"")</f>
        <v/>
      </c>
      <c r="U468" t="str">
        <f>IFERROR(IF(OR(HLOOKUP($A468,'Z-scores'!$C$2:$UD$20,19,FALSE)&gt;2,HLOOKUP($A468,'Z-scores'!$C$2:$UD$20,19,FALSE)&lt;-2),"",'Total-corrected counts'!U468),"")</f>
        <v/>
      </c>
      <c r="V468">
        <f t="shared" si="28"/>
        <v>1</v>
      </c>
      <c r="W468" t="str">
        <f t="shared" si="29"/>
        <v/>
      </c>
      <c r="X468" t="str">
        <f t="shared" si="30"/>
        <v/>
      </c>
      <c r="Y468" t="str">
        <f t="shared" si="31"/>
        <v/>
      </c>
    </row>
    <row r="469" spans="1:25" x14ac:dyDescent="0.25">
      <c r="A469">
        <v>477</v>
      </c>
      <c r="B469" t="s">
        <v>239</v>
      </c>
      <c r="C469">
        <v>48000</v>
      </c>
      <c r="D469">
        <v>623</v>
      </c>
      <c r="E469" t="str">
        <f>IFERROR(IF(OR(HLOOKUP($A469,'Z-scores'!$C$2:$UD$20,3,FALSE)&gt;2,HLOOKUP(A469,'Z-scores'!$C$2:$UD$20,3,FALSE)&lt;-2),"",'Total-corrected counts'!E469),"")</f>
        <v/>
      </c>
      <c r="F469">
        <f>IFERROR(IF(OR(HLOOKUP($A469,'Z-scores'!$C$2:$UD$20,4,FALSE)&gt;2,HLOOKUP($A469,'Z-scores'!$C$2:$UD$20,4,FALSE)&lt;-2),"",'Total-corrected counts'!F469),"")</f>
        <v>59.307602201025702</v>
      </c>
      <c r="G469">
        <f>IFERROR(IF(OR(HLOOKUP($A469,'Z-scores'!$C$2:$UD$20,5,FALSE)&gt;2,HLOOKUP($A469,'Z-scores'!$C$2:$UD$20,5,FALSE)&lt;-2),"",'Total-corrected counts'!G469),"")</f>
        <v>51.935807503092384</v>
      </c>
      <c r="H469">
        <f>IFERROR(IF(OR(HLOOKUP($A469,'Z-scores'!$C$2:$UD$20,6,FALSE)&gt;2,HLOOKUP($A469,'Z-scores'!$C$2:$UD$20,6,FALSE)&lt;-2),"",'Total-corrected counts'!H469),"")</f>
        <v>38.28002353760747</v>
      </c>
      <c r="I469">
        <f>IFERROR(IF(OR(HLOOKUP($A469,'Z-scores'!$C$2:$UD$20,7,FALSE)&gt;2,HLOOKUP($A469,'Z-scores'!$C$2:$UD$20,7,FALSE)&lt;-2),"",'Total-corrected counts'!I469),"")</f>
        <v>53.706605426072606</v>
      </c>
      <c r="J469">
        <f>IFERROR(IF(OR(HLOOKUP($A469,'Z-scores'!$C$2:$UD$20,8,FALSE)&gt;2,HLOOKUP($A469,'Z-scores'!$C$2:$UD$20,8,FALSE)&lt;-2),"",'Total-corrected counts'!J469),"")</f>
        <v>58.754962812191209</v>
      </c>
      <c r="K469">
        <f>IFERROR(IF(OR(HLOOKUP($A469,'Z-scores'!$C$2:$UD$20,9,FALSE)&gt;2,HLOOKUP($A469,'Z-scores'!$C$2:$UD$20,9,FALSE)&lt;-2),"",'Total-corrected counts'!K469),"")</f>
        <v>46.910084174145716</v>
      </c>
      <c r="L469">
        <f>IFERROR(IF(OR(HLOOKUP($A469,'Z-scores'!$C$2:$UD$20,10,FALSE)&gt;2,HLOOKUP($A469,'Z-scores'!$C$2:$UD$20,10,FALSE)&lt;-2),"",'Total-corrected counts'!L469),"")</f>
        <v>103.93055773596487</v>
      </c>
      <c r="M469">
        <f>IFERROR(IF(OR(HLOOKUP($A469,'Z-scores'!$C$2:$UD$20,11,FALSE)&gt;2,HLOOKUP($A469,'Z-scores'!$C$2:$UD$20,11,FALSE)&lt;-2),"",'Total-corrected counts'!M469),"")</f>
        <v>60.12055442873033</v>
      </c>
      <c r="N469">
        <f>IFERROR(IF(OR(HLOOKUP($A469,'Z-scores'!$C$2:$UD$20,12,FALSE)&gt;2,HLOOKUP($A469,'Z-scores'!$C$2:$UD$20,12,FALSE)&lt;-2),"",'Total-corrected counts'!N469),"")</f>
        <v>41.321215864634297</v>
      </c>
      <c r="O469">
        <f>IFERROR(IF(OR(HLOOKUP($A469,'Z-scores'!$C$2:$UD$20,13,FALSE)&gt;2,HLOOKUP($A469,'Z-scores'!$C$2:$UD$20,13,FALSE)&lt;-2),"",'Total-corrected counts'!O469),"")</f>
        <v>52.86950856260561</v>
      </c>
      <c r="P469">
        <f>IFERROR(IF(OR(HLOOKUP($A469,'Z-scores'!$C$2:$UD$20,14,FALSE)&gt;2,HLOOKUP($A469,'Z-scores'!$C$2:$UD$20,14,FALSE)&lt;-2),"",'Total-corrected counts'!P469),"")</f>
        <v>49.896382202441266</v>
      </c>
      <c r="Q469">
        <f>IFERROR(IF(OR(HLOOKUP($A469,'Z-scores'!$C$2:$UD$20,15,FALSE)&gt;2,HLOOKUP($A469,'Z-scores'!$C$2:$UD$20,15,FALSE)&lt;-2),"",'Total-corrected counts'!Q469),"")</f>
        <v>7.4595720448393417</v>
      </c>
      <c r="R469">
        <f>IFERROR(IF(OR(HLOOKUP($A469,'Z-scores'!$C$2:$UD$20,16,FALSE)&gt;2,HLOOKUP($A469,'Z-scores'!$C$2:$UD$20,16,FALSE)&lt;-2),"",'Total-corrected counts'!R469),"")</f>
        <v>42.109185764859326</v>
      </c>
      <c r="S469">
        <f>IFERROR(IF(OR(HLOOKUP($A469,'Z-scores'!$C$2:$UD$20,17,FALSE)&gt;2,HLOOKUP($A469,'Z-scores'!$C$2:$UD$20,17,FALSE)&lt;-2),"",'Total-corrected counts'!S469),"")</f>
        <v>36.262212711534097</v>
      </c>
      <c r="T469">
        <f>IFERROR(IF(OR(HLOOKUP($A469,'Z-scores'!$C$2:$UD$20,18,FALSE)&gt;2,HLOOKUP($A469,'Z-scores'!$C$2:$UD$20,18,FALSE)&lt;-2),"",'Total-corrected counts'!T469),"")</f>
        <v>45.566775428992635</v>
      </c>
      <c r="U469">
        <f>IFERROR(IF(OR(HLOOKUP($A469,'Z-scores'!$C$2:$UD$20,19,FALSE)&gt;2,HLOOKUP($A469,'Z-scores'!$C$2:$UD$20,19,FALSE)&lt;-2),"",'Total-corrected counts'!U469),"")</f>
        <v>47.373971003675528</v>
      </c>
      <c r="V469">
        <f t="shared" si="28"/>
        <v>1</v>
      </c>
      <c r="W469">
        <f t="shared" si="29"/>
        <v>4.5740687742872092E-2</v>
      </c>
      <c r="X469">
        <f t="shared" si="30"/>
        <v>59.118274727353779</v>
      </c>
      <c r="Y469">
        <f t="shared" si="31"/>
        <v>40.35735294794776</v>
      </c>
    </row>
    <row r="470" spans="1:25" x14ac:dyDescent="0.25">
      <c r="A470">
        <v>478</v>
      </c>
      <c r="B470" t="s">
        <v>240</v>
      </c>
      <c r="C470">
        <v>5400</v>
      </c>
      <c r="D470">
        <v>337</v>
      </c>
      <c r="E470">
        <f>IFERROR(IF(OR(HLOOKUP($A470,'Z-scores'!$C$2:$UD$20,3,FALSE)&gt;2,HLOOKUP(A470,'Z-scores'!$C$2:$UD$20,3,FALSE)&lt;-2),"",'Total-corrected counts'!E470),"")</f>
        <v>2.758769599965333</v>
      </c>
      <c r="F470">
        <f>IFERROR(IF(OR(HLOOKUP($A470,'Z-scores'!$C$2:$UD$20,4,FALSE)&gt;2,HLOOKUP($A470,'Z-scores'!$C$2:$UD$20,4,FALSE)&lt;-2),"",'Total-corrected counts'!F470),"")</f>
        <v>0</v>
      </c>
      <c r="G470">
        <f>IFERROR(IF(OR(HLOOKUP($A470,'Z-scores'!$C$2:$UD$20,5,FALSE)&gt;2,HLOOKUP($A470,'Z-scores'!$C$2:$UD$20,5,FALSE)&lt;-2),"",'Total-corrected counts'!G470),"")</f>
        <v>8.0583099306582431E-2</v>
      </c>
      <c r="H470">
        <f>IFERROR(IF(OR(HLOOKUP($A470,'Z-scores'!$C$2:$UD$20,6,FALSE)&gt;2,HLOOKUP($A470,'Z-scores'!$C$2:$UD$20,6,FALSE)&lt;-2),"",'Total-corrected counts'!H470),"")</f>
        <v>0.17450776594460007</v>
      </c>
      <c r="I470">
        <f>IFERROR(IF(OR(HLOOKUP($A470,'Z-scores'!$C$2:$UD$20,7,FALSE)&gt;2,HLOOKUP($A470,'Z-scores'!$C$2:$UD$20,7,FALSE)&lt;-2),"",'Total-corrected counts'!I470),"")</f>
        <v>1.2498499256554787</v>
      </c>
      <c r="J470">
        <f>IFERROR(IF(OR(HLOOKUP($A470,'Z-scores'!$C$2:$UD$20,8,FALSE)&gt;2,HLOOKUP($A470,'Z-scores'!$C$2:$UD$20,8,FALSE)&lt;-2),"",'Total-corrected counts'!J470),"")</f>
        <v>8.5203571449703261</v>
      </c>
      <c r="K470">
        <f>IFERROR(IF(OR(HLOOKUP($A470,'Z-scores'!$C$2:$UD$20,9,FALSE)&gt;2,HLOOKUP($A470,'Z-scores'!$C$2:$UD$20,9,FALSE)&lt;-2),"",'Total-corrected counts'!K470),"")</f>
        <v>1.6277384469591392</v>
      </c>
      <c r="L470">
        <f>IFERROR(IF(OR(HLOOKUP($A470,'Z-scores'!$C$2:$UD$20,10,FALSE)&gt;2,HLOOKUP($A470,'Z-scores'!$C$2:$UD$20,10,FALSE)&lt;-2),"",'Total-corrected counts'!L470),"")</f>
        <v>7.2982464805253677</v>
      </c>
      <c r="M470">
        <f>IFERROR(IF(OR(HLOOKUP($A470,'Z-scores'!$C$2:$UD$20,11,FALSE)&gt;2,HLOOKUP($A470,'Z-scores'!$C$2:$UD$20,11,FALSE)&lt;-2),"",'Total-corrected counts'!M470),"")</f>
        <v>14.4357523777753</v>
      </c>
      <c r="N470">
        <f>IFERROR(IF(OR(HLOOKUP($A470,'Z-scores'!$C$2:$UD$20,12,FALSE)&gt;2,HLOOKUP($A470,'Z-scores'!$C$2:$UD$20,12,FALSE)&lt;-2),"",'Total-corrected counts'!N470),"")</f>
        <v>9.1916565784493685</v>
      </c>
      <c r="O470">
        <f>IFERROR(IF(OR(HLOOKUP($A470,'Z-scores'!$C$2:$UD$20,13,FALSE)&gt;2,HLOOKUP($A470,'Z-scores'!$C$2:$UD$20,13,FALSE)&lt;-2),"",'Total-corrected counts'!O470),"")</f>
        <v>13.979626898094443</v>
      </c>
      <c r="P470">
        <f>IFERROR(IF(OR(HLOOKUP($A470,'Z-scores'!$C$2:$UD$20,14,FALSE)&gt;2,HLOOKUP($A470,'Z-scores'!$C$2:$UD$20,14,FALSE)&lt;-2),"",'Total-corrected counts'!P470),"")</f>
        <v>5.0857982715978682</v>
      </c>
      <c r="Q470">
        <f>IFERROR(IF(OR(HLOOKUP($A470,'Z-scores'!$C$2:$UD$20,15,FALSE)&gt;2,HLOOKUP($A470,'Z-scores'!$C$2:$UD$20,15,FALSE)&lt;-2),"",'Total-corrected counts'!Q470),"")</f>
        <v>1.4529101106941986</v>
      </c>
      <c r="R470">
        <f>IFERROR(IF(OR(HLOOKUP($A470,'Z-scores'!$C$2:$UD$20,16,FALSE)&gt;2,HLOOKUP($A470,'Z-scores'!$C$2:$UD$20,16,FALSE)&lt;-2),"",'Total-corrected counts'!R470),"")</f>
        <v>0.34860587701425078</v>
      </c>
      <c r="S470">
        <f>IFERROR(IF(OR(HLOOKUP($A470,'Z-scores'!$C$2:$UD$20,17,FALSE)&gt;2,HLOOKUP($A470,'Z-scores'!$C$2:$UD$20,17,FALSE)&lt;-2),"",'Total-corrected counts'!S470),"")</f>
        <v>0.54827597063846467</v>
      </c>
      <c r="T470">
        <f>IFERROR(IF(OR(HLOOKUP($A470,'Z-scores'!$C$2:$UD$20,18,FALSE)&gt;2,HLOOKUP($A470,'Z-scores'!$C$2:$UD$20,18,FALSE)&lt;-2),"",'Total-corrected counts'!T470),"")</f>
        <v>3.1443136891046954</v>
      </c>
      <c r="U470">
        <f>IFERROR(IF(OR(HLOOKUP($A470,'Z-scores'!$C$2:$UD$20,19,FALSE)&gt;2,HLOOKUP($A470,'Z-scores'!$C$2:$UD$20,19,FALSE)&lt;-2),"",'Total-corrected counts'!U470),"")</f>
        <v>1.3842902583285237</v>
      </c>
      <c r="V470">
        <f t="shared" si="28"/>
        <v>1</v>
      </c>
      <c r="W470">
        <f t="shared" si="29"/>
        <v>0.8778178747068377</v>
      </c>
      <c r="X470">
        <f t="shared" si="30"/>
        <v>4.0162005379002359</v>
      </c>
      <c r="Y470">
        <f t="shared" si="31"/>
        <v>4.3919347067402272</v>
      </c>
    </row>
    <row r="471" spans="1:25" x14ac:dyDescent="0.25">
      <c r="A471">
        <v>479</v>
      </c>
      <c r="B471" t="s">
        <v>833</v>
      </c>
      <c r="C471">
        <v>38900</v>
      </c>
      <c r="D471">
        <v>463</v>
      </c>
      <c r="E471" t="str">
        <f>IFERROR(IF(OR(HLOOKUP($A471,'Z-scores'!$C$2:$UD$20,3,FALSE)&gt;2,HLOOKUP(A471,'Z-scores'!$C$2:$UD$20,3,FALSE)&lt;-2),"",'Total-corrected counts'!E471),"")</f>
        <v/>
      </c>
      <c r="F471" t="str">
        <f>IFERROR(IF(OR(HLOOKUP($A471,'Z-scores'!$C$2:$UD$20,4,FALSE)&gt;2,HLOOKUP($A471,'Z-scores'!$C$2:$UD$20,4,FALSE)&lt;-2),"",'Total-corrected counts'!F471),"")</f>
        <v/>
      </c>
      <c r="G471" t="str">
        <f>IFERROR(IF(OR(HLOOKUP($A471,'Z-scores'!$C$2:$UD$20,5,FALSE)&gt;2,HLOOKUP($A471,'Z-scores'!$C$2:$UD$20,5,FALSE)&lt;-2),"",'Total-corrected counts'!G471),"")</f>
        <v/>
      </c>
      <c r="H471" t="str">
        <f>IFERROR(IF(OR(HLOOKUP($A471,'Z-scores'!$C$2:$UD$20,6,FALSE)&gt;2,HLOOKUP($A471,'Z-scores'!$C$2:$UD$20,6,FALSE)&lt;-2),"",'Total-corrected counts'!H471),"")</f>
        <v/>
      </c>
      <c r="I471" t="str">
        <f>IFERROR(IF(OR(HLOOKUP($A471,'Z-scores'!$C$2:$UD$20,7,FALSE)&gt;2,HLOOKUP($A471,'Z-scores'!$C$2:$UD$20,7,FALSE)&lt;-2),"",'Total-corrected counts'!I471),"")</f>
        <v/>
      </c>
      <c r="J471" t="str">
        <f>IFERROR(IF(OR(HLOOKUP($A471,'Z-scores'!$C$2:$UD$20,8,FALSE)&gt;2,HLOOKUP($A471,'Z-scores'!$C$2:$UD$20,8,FALSE)&lt;-2),"",'Total-corrected counts'!J471),"")</f>
        <v/>
      </c>
      <c r="K471" t="str">
        <f>IFERROR(IF(OR(HLOOKUP($A471,'Z-scores'!$C$2:$UD$20,9,FALSE)&gt;2,HLOOKUP($A471,'Z-scores'!$C$2:$UD$20,9,FALSE)&lt;-2),"",'Total-corrected counts'!K471),"")</f>
        <v/>
      </c>
      <c r="L471" t="str">
        <f>IFERROR(IF(OR(HLOOKUP($A471,'Z-scores'!$C$2:$UD$20,10,FALSE)&gt;2,HLOOKUP($A471,'Z-scores'!$C$2:$UD$20,10,FALSE)&lt;-2),"",'Total-corrected counts'!L471),"")</f>
        <v/>
      </c>
      <c r="M471" t="str">
        <f>IFERROR(IF(OR(HLOOKUP($A471,'Z-scores'!$C$2:$UD$20,11,FALSE)&gt;2,HLOOKUP($A471,'Z-scores'!$C$2:$UD$20,11,FALSE)&lt;-2),"",'Total-corrected counts'!M471),"")</f>
        <v/>
      </c>
      <c r="N471" t="str">
        <f>IFERROR(IF(OR(HLOOKUP($A471,'Z-scores'!$C$2:$UD$20,12,FALSE)&gt;2,HLOOKUP($A471,'Z-scores'!$C$2:$UD$20,12,FALSE)&lt;-2),"",'Total-corrected counts'!N471),"")</f>
        <v/>
      </c>
      <c r="O471" t="str">
        <f>IFERROR(IF(OR(HLOOKUP($A471,'Z-scores'!$C$2:$UD$20,13,FALSE)&gt;2,HLOOKUP($A471,'Z-scores'!$C$2:$UD$20,13,FALSE)&lt;-2),"",'Total-corrected counts'!O471),"")</f>
        <v/>
      </c>
      <c r="P471" t="str">
        <f>IFERROR(IF(OR(HLOOKUP($A471,'Z-scores'!$C$2:$UD$20,14,FALSE)&gt;2,HLOOKUP($A471,'Z-scores'!$C$2:$UD$20,14,FALSE)&lt;-2),"",'Total-corrected counts'!P471),"")</f>
        <v/>
      </c>
      <c r="Q471" t="str">
        <f>IFERROR(IF(OR(HLOOKUP($A471,'Z-scores'!$C$2:$UD$20,15,FALSE)&gt;2,HLOOKUP($A471,'Z-scores'!$C$2:$UD$20,15,FALSE)&lt;-2),"",'Total-corrected counts'!Q471),"")</f>
        <v/>
      </c>
      <c r="R471" t="str">
        <f>IFERROR(IF(OR(HLOOKUP($A471,'Z-scores'!$C$2:$UD$20,16,FALSE)&gt;2,HLOOKUP($A471,'Z-scores'!$C$2:$UD$20,16,FALSE)&lt;-2),"",'Total-corrected counts'!R471),"")</f>
        <v/>
      </c>
      <c r="S471" t="str">
        <f>IFERROR(IF(OR(HLOOKUP($A471,'Z-scores'!$C$2:$UD$20,17,FALSE)&gt;2,HLOOKUP($A471,'Z-scores'!$C$2:$UD$20,17,FALSE)&lt;-2),"",'Total-corrected counts'!S471),"")</f>
        <v/>
      </c>
      <c r="T471" t="str">
        <f>IFERROR(IF(OR(HLOOKUP($A471,'Z-scores'!$C$2:$UD$20,18,FALSE)&gt;2,HLOOKUP($A471,'Z-scores'!$C$2:$UD$20,18,FALSE)&lt;-2),"",'Total-corrected counts'!T471),"")</f>
        <v/>
      </c>
      <c r="U471" t="str">
        <f>IFERROR(IF(OR(HLOOKUP($A471,'Z-scores'!$C$2:$UD$20,19,FALSE)&gt;2,HLOOKUP($A471,'Z-scores'!$C$2:$UD$20,19,FALSE)&lt;-2),"",'Total-corrected counts'!U471),"")</f>
        <v/>
      </c>
      <c r="V471">
        <f t="shared" si="28"/>
        <v>1</v>
      </c>
      <c r="W471" t="str">
        <f t="shared" si="29"/>
        <v/>
      </c>
      <c r="X471" t="str">
        <f t="shared" si="30"/>
        <v/>
      </c>
      <c r="Y471" t="str">
        <f t="shared" si="31"/>
        <v/>
      </c>
    </row>
    <row r="472" spans="1:25" x14ac:dyDescent="0.25">
      <c r="A472">
        <v>480</v>
      </c>
      <c r="B472" t="s">
        <v>834</v>
      </c>
      <c r="C472">
        <v>51300</v>
      </c>
      <c r="D472">
        <v>426</v>
      </c>
      <c r="E472" t="str">
        <f>IFERROR(IF(OR(HLOOKUP($A472,'Z-scores'!$C$2:$UD$20,3,FALSE)&gt;2,HLOOKUP(A472,'Z-scores'!$C$2:$UD$20,3,FALSE)&lt;-2),"",'Total-corrected counts'!E472),"")</f>
        <v/>
      </c>
      <c r="F472" t="str">
        <f>IFERROR(IF(OR(HLOOKUP($A472,'Z-scores'!$C$2:$UD$20,4,FALSE)&gt;2,HLOOKUP($A472,'Z-scores'!$C$2:$UD$20,4,FALSE)&lt;-2),"",'Total-corrected counts'!F472),"")</f>
        <v/>
      </c>
      <c r="G472" t="str">
        <f>IFERROR(IF(OR(HLOOKUP($A472,'Z-scores'!$C$2:$UD$20,5,FALSE)&gt;2,HLOOKUP($A472,'Z-scores'!$C$2:$UD$20,5,FALSE)&lt;-2),"",'Total-corrected counts'!G472),"")</f>
        <v/>
      </c>
      <c r="H472" t="str">
        <f>IFERROR(IF(OR(HLOOKUP($A472,'Z-scores'!$C$2:$UD$20,6,FALSE)&gt;2,HLOOKUP($A472,'Z-scores'!$C$2:$UD$20,6,FALSE)&lt;-2),"",'Total-corrected counts'!H472),"")</f>
        <v/>
      </c>
      <c r="I472" t="str">
        <f>IFERROR(IF(OR(HLOOKUP($A472,'Z-scores'!$C$2:$UD$20,7,FALSE)&gt;2,HLOOKUP($A472,'Z-scores'!$C$2:$UD$20,7,FALSE)&lt;-2),"",'Total-corrected counts'!I472),"")</f>
        <v/>
      </c>
      <c r="J472" t="str">
        <f>IFERROR(IF(OR(HLOOKUP($A472,'Z-scores'!$C$2:$UD$20,8,FALSE)&gt;2,HLOOKUP($A472,'Z-scores'!$C$2:$UD$20,8,FALSE)&lt;-2),"",'Total-corrected counts'!J472),"")</f>
        <v/>
      </c>
      <c r="K472" t="str">
        <f>IFERROR(IF(OR(HLOOKUP($A472,'Z-scores'!$C$2:$UD$20,9,FALSE)&gt;2,HLOOKUP($A472,'Z-scores'!$C$2:$UD$20,9,FALSE)&lt;-2),"",'Total-corrected counts'!K472),"")</f>
        <v/>
      </c>
      <c r="L472" t="str">
        <f>IFERROR(IF(OR(HLOOKUP($A472,'Z-scores'!$C$2:$UD$20,10,FALSE)&gt;2,HLOOKUP($A472,'Z-scores'!$C$2:$UD$20,10,FALSE)&lt;-2),"",'Total-corrected counts'!L472),"")</f>
        <v/>
      </c>
      <c r="M472" t="str">
        <f>IFERROR(IF(OR(HLOOKUP($A472,'Z-scores'!$C$2:$UD$20,11,FALSE)&gt;2,HLOOKUP($A472,'Z-scores'!$C$2:$UD$20,11,FALSE)&lt;-2),"",'Total-corrected counts'!M472),"")</f>
        <v/>
      </c>
      <c r="N472" t="str">
        <f>IFERROR(IF(OR(HLOOKUP($A472,'Z-scores'!$C$2:$UD$20,12,FALSE)&gt;2,HLOOKUP($A472,'Z-scores'!$C$2:$UD$20,12,FALSE)&lt;-2),"",'Total-corrected counts'!N472),"")</f>
        <v/>
      </c>
      <c r="O472" t="str">
        <f>IFERROR(IF(OR(HLOOKUP($A472,'Z-scores'!$C$2:$UD$20,13,FALSE)&gt;2,HLOOKUP($A472,'Z-scores'!$C$2:$UD$20,13,FALSE)&lt;-2),"",'Total-corrected counts'!O472),"")</f>
        <v/>
      </c>
      <c r="P472" t="str">
        <f>IFERROR(IF(OR(HLOOKUP($A472,'Z-scores'!$C$2:$UD$20,14,FALSE)&gt;2,HLOOKUP($A472,'Z-scores'!$C$2:$UD$20,14,FALSE)&lt;-2),"",'Total-corrected counts'!P472),"")</f>
        <v/>
      </c>
      <c r="Q472" t="str">
        <f>IFERROR(IF(OR(HLOOKUP($A472,'Z-scores'!$C$2:$UD$20,15,FALSE)&gt;2,HLOOKUP($A472,'Z-scores'!$C$2:$UD$20,15,FALSE)&lt;-2),"",'Total-corrected counts'!Q472),"")</f>
        <v/>
      </c>
      <c r="R472" t="str">
        <f>IFERROR(IF(OR(HLOOKUP($A472,'Z-scores'!$C$2:$UD$20,16,FALSE)&gt;2,HLOOKUP($A472,'Z-scores'!$C$2:$UD$20,16,FALSE)&lt;-2),"",'Total-corrected counts'!R472),"")</f>
        <v/>
      </c>
      <c r="S472" t="str">
        <f>IFERROR(IF(OR(HLOOKUP($A472,'Z-scores'!$C$2:$UD$20,17,FALSE)&gt;2,HLOOKUP($A472,'Z-scores'!$C$2:$UD$20,17,FALSE)&lt;-2),"",'Total-corrected counts'!S472),"")</f>
        <v/>
      </c>
      <c r="T472" t="str">
        <f>IFERROR(IF(OR(HLOOKUP($A472,'Z-scores'!$C$2:$UD$20,18,FALSE)&gt;2,HLOOKUP($A472,'Z-scores'!$C$2:$UD$20,18,FALSE)&lt;-2),"",'Total-corrected counts'!T472),"")</f>
        <v/>
      </c>
      <c r="U472" t="str">
        <f>IFERROR(IF(OR(HLOOKUP($A472,'Z-scores'!$C$2:$UD$20,19,FALSE)&gt;2,HLOOKUP($A472,'Z-scores'!$C$2:$UD$20,19,FALSE)&lt;-2),"",'Total-corrected counts'!U472),"")</f>
        <v/>
      </c>
      <c r="V472">
        <f t="shared" si="28"/>
        <v>1</v>
      </c>
      <c r="W472" t="str">
        <f t="shared" si="29"/>
        <v/>
      </c>
      <c r="X472" t="str">
        <f t="shared" si="30"/>
        <v/>
      </c>
      <c r="Y472" t="str">
        <f t="shared" si="31"/>
        <v/>
      </c>
    </row>
    <row r="473" spans="1:25" x14ac:dyDescent="0.25">
      <c r="A473">
        <v>481</v>
      </c>
      <c r="B473" t="s">
        <v>835</v>
      </c>
      <c r="C473">
        <v>48700</v>
      </c>
      <c r="D473">
        <v>754</v>
      </c>
      <c r="E473" t="str">
        <f>IFERROR(IF(OR(HLOOKUP($A473,'Z-scores'!$C$2:$UD$20,3,FALSE)&gt;2,HLOOKUP(A473,'Z-scores'!$C$2:$UD$20,3,FALSE)&lt;-2),"",'Total-corrected counts'!E473),"")</f>
        <v/>
      </c>
      <c r="F473" t="str">
        <f>IFERROR(IF(OR(HLOOKUP($A473,'Z-scores'!$C$2:$UD$20,4,FALSE)&gt;2,HLOOKUP($A473,'Z-scores'!$C$2:$UD$20,4,FALSE)&lt;-2),"",'Total-corrected counts'!F473),"")</f>
        <v/>
      </c>
      <c r="G473" t="str">
        <f>IFERROR(IF(OR(HLOOKUP($A473,'Z-scores'!$C$2:$UD$20,5,FALSE)&gt;2,HLOOKUP($A473,'Z-scores'!$C$2:$UD$20,5,FALSE)&lt;-2),"",'Total-corrected counts'!G473),"")</f>
        <v/>
      </c>
      <c r="H473" t="str">
        <f>IFERROR(IF(OR(HLOOKUP($A473,'Z-scores'!$C$2:$UD$20,6,FALSE)&gt;2,HLOOKUP($A473,'Z-scores'!$C$2:$UD$20,6,FALSE)&lt;-2),"",'Total-corrected counts'!H473),"")</f>
        <v/>
      </c>
      <c r="I473" t="str">
        <f>IFERROR(IF(OR(HLOOKUP($A473,'Z-scores'!$C$2:$UD$20,7,FALSE)&gt;2,HLOOKUP($A473,'Z-scores'!$C$2:$UD$20,7,FALSE)&lt;-2),"",'Total-corrected counts'!I473),"")</f>
        <v/>
      </c>
      <c r="J473" t="str">
        <f>IFERROR(IF(OR(HLOOKUP($A473,'Z-scores'!$C$2:$UD$20,8,FALSE)&gt;2,HLOOKUP($A473,'Z-scores'!$C$2:$UD$20,8,FALSE)&lt;-2),"",'Total-corrected counts'!J473),"")</f>
        <v/>
      </c>
      <c r="K473" t="str">
        <f>IFERROR(IF(OR(HLOOKUP($A473,'Z-scores'!$C$2:$UD$20,9,FALSE)&gt;2,HLOOKUP($A473,'Z-scores'!$C$2:$UD$20,9,FALSE)&lt;-2),"",'Total-corrected counts'!K473),"")</f>
        <v/>
      </c>
      <c r="L473" t="str">
        <f>IFERROR(IF(OR(HLOOKUP($A473,'Z-scores'!$C$2:$UD$20,10,FALSE)&gt;2,HLOOKUP($A473,'Z-scores'!$C$2:$UD$20,10,FALSE)&lt;-2),"",'Total-corrected counts'!L473),"")</f>
        <v/>
      </c>
      <c r="M473" t="str">
        <f>IFERROR(IF(OR(HLOOKUP($A473,'Z-scores'!$C$2:$UD$20,11,FALSE)&gt;2,HLOOKUP($A473,'Z-scores'!$C$2:$UD$20,11,FALSE)&lt;-2),"",'Total-corrected counts'!M473),"")</f>
        <v/>
      </c>
      <c r="N473" t="str">
        <f>IFERROR(IF(OR(HLOOKUP($A473,'Z-scores'!$C$2:$UD$20,12,FALSE)&gt;2,HLOOKUP($A473,'Z-scores'!$C$2:$UD$20,12,FALSE)&lt;-2),"",'Total-corrected counts'!N473),"")</f>
        <v/>
      </c>
      <c r="O473" t="str">
        <f>IFERROR(IF(OR(HLOOKUP($A473,'Z-scores'!$C$2:$UD$20,13,FALSE)&gt;2,HLOOKUP($A473,'Z-scores'!$C$2:$UD$20,13,FALSE)&lt;-2),"",'Total-corrected counts'!O473),"")</f>
        <v/>
      </c>
      <c r="P473" t="str">
        <f>IFERROR(IF(OR(HLOOKUP($A473,'Z-scores'!$C$2:$UD$20,14,FALSE)&gt;2,HLOOKUP($A473,'Z-scores'!$C$2:$UD$20,14,FALSE)&lt;-2),"",'Total-corrected counts'!P473),"")</f>
        <v/>
      </c>
      <c r="Q473" t="str">
        <f>IFERROR(IF(OR(HLOOKUP($A473,'Z-scores'!$C$2:$UD$20,15,FALSE)&gt;2,HLOOKUP($A473,'Z-scores'!$C$2:$UD$20,15,FALSE)&lt;-2),"",'Total-corrected counts'!Q473),"")</f>
        <v/>
      </c>
      <c r="R473" t="str">
        <f>IFERROR(IF(OR(HLOOKUP($A473,'Z-scores'!$C$2:$UD$20,16,FALSE)&gt;2,HLOOKUP($A473,'Z-scores'!$C$2:$UD$20,16,FALSE)&lt;-2),"",'Total-corrected counts'!R473),"")</f>
        <v/>
      </c>
      <c r="S473" t="str">
        <f>IFERROR(IF(OR(HLOOKUP($A473,'Z-scores'!$C$2:$UD$20,17,FALSE)&gt;2,HLOOKUP($A473,'Z-scores'!$C$2:$UD$20,17,FALSE)&lt;-2),"",'Total-corrected counts'!S473),"")</f>
        <v/>
      </c>
      <c r="T473" t="str">
        <f>IFERROR(IF(OR(HLOOKUP($A473,'Z-scores'!$C$2:$UD$20,18,FALSE)&gt;2,HLOOKUP($A473,'Z-scores'!$C$2:$UD$20,18,FALSE)&lt;-2),"",'Total-corrected counts'!T473),"")</f>
        <v/>
      </c>
      <c r="U473" t="str">
        <f>IFERROR(IF(OR(HLOOKUP($A473,'Z-scores'!$C$2:$UD$20,19,FALSE)&gt;2,HLOOKUP($A473,'Z-scores'!$C$2:$UD$20,19,FALSE)&lt;-2),"",'Total-corrected counts'!U473),"")</f>
        <v/>
      </c>
      <c r="V473">
        <f t="shared" si="28"/>
        <v>1</v>
      </c>
      <c r="W473" t="str">
        <f t="shared" si="29"/>
        <v/>
      </c>
      <c r="X473" t="str">
        <f t="shared" si="30"/>
        <v/>
      </c>
      <c r="Y473" t="str">
        <f t="shared" si="31"/>
        <v/>
      </c>
    </row>
    <row r="474" spans="1:25" x14ac:dyDescent="0.25">
      <c r="A474">
        <v>482</v>
      </c>
      <c r="B474" t="s">
        <v>241</v>
      </c>
      <c r="C474">
        <v>101300</v>
      </c>
      <c r="D474">
        <v>948</v>
      </c>
      <c r="E474" t="str">
        <f>IFERROR(IF(OR(HLOOKUP($A474,'Z-scores'!$C$2:$UD$20,3,FALSE)&gt;2,HLOOKUP(A474,'Z-scores'!$C$2:$UD$20,3,FALSE)&lt;-2),"",'Total-corrected counts'!E474),"")</f>
        <v/>
      </c>
      <c r="F474">
        <f>IFERROR(IF(OR(HLOOKUP($A474,'Z-scores'!$C$2:$UD$20,4,FALSE)&gt;2,HLOOKUP($A474,'Z-scores'!$C$2:$UD$20,4,FALSE)&lt;-2),"",'Total-corrected counts'!F474),"")</f>
        <v>3.7241564867587371</v>
      </c>
      <c r="G474">
        <f>IFERROR(IF(OR(HLOOKUP($A474,'Z-scores'!$C$2:$UD$20,5,FALSE)&gt;2,HLOOKUP($A474,'Z-scores'!$C$2:$UD$20,5,FALSE)&lt;-2),"",'Total-corrected counts'!G474),"")</f>
        <v>1.803046846984782</v>
      </c>
      <c r="H474">
        <f>IFERROR(IF(OR(HLOOKUP($A474,'Z-scores'!$C$2:$UD$20,6,FALSE)&gt;2,HLOOKUP($A474,'Z-scores'!$C$2:$UD$20,6,FALSE)&lt;-2),"",'Total-corrected counts'!H474),"")</f>
        <v>3.6646630848366013</v>
      </c>
      <c r="I474">
        <f>IFERROR(IF(OR(HLOOKUP($A474,'Z-scores'!$C$2:$UD$20,7,FALSE)&gt;2,HLOOKUP($A474,'Z-scores'!$C$2:$UD$20,7,FALSE)&lt;-2),"",'Total-corrected counts'!I474),"")</f>
        <v>7.5729823081588101</v>
      </c>
      <c r="J474">
        <f>IFERROR(IF(OR(HLOOKUP($A474,'Z-scores'!$C$2:$UD$20,8,FALSE)&gt;2,HLOOKUP($A474,'Z-scores'!$C$2:$UD$20,8,FALSE)&lt;-2),"",'Total-corrected counts'!J474),"")</f>
        <v>5.9859453553205881</v>
      </c>
      <c r="K474">
        <f>IFERROR(IF(OR(HLOOKUP($A474,'Z-scores'!$C$2:$UD$20,9,FALSE)&gt;2,HLOOKUP($A474,'Z-scores'!$C$2:$UD$20,9,FALSE)&lt;-2),"",'Total-corrected counts'!K474),"")</f>
        <v>4.8609175539327723</v>
      </c>
      <c r="L474">
        <f>IFERROR(IF(OR(HLOOKUP($A474,'Z-scores'!$C$2:$UD$20,10,FALSE)&gt;2,HLOOKUP($A474,'Z-scores'!$C$2:$UD$20,10,FALSE)&lt;-2),"",'Total-corrected counts'!L474),"")</f>
        <v>1.6933695761460672</v>
      </c>
      <c r="M474">
        <f>IFERROR(IF(OR(HLOOKUP($A474,'Z-scores'!$C$2:$UD$20,11,FALSE)&gt;2,HLOOKUP($A474,'Z-scores'!$C$2:$UD$20,11,FALSE)&lt;-2),"",'Total-corrected counts'!M474),"")</f>
        <v>9.1185298294341912</v>
      </c>
      <c r="N474">
        <f>IFERROR(IF(OR(HLOOKUP($A474,'Z-scores'!$C$2:$UD$20,12,FALSE)&gt;2,HLOOKUP($A474,'Z-scores'!$C$2:$UD$20,12,FALSE)&lt;-2),"",'Total-corrected counts'!N474),"")</f>
        <v>5.1594243805254187</v>
      </c>
      <c r="O474">
        <f>IFERROR(IF(OR(HLOOKUP($A474,'Z-scores'!$C$2:$UD$20,13,FALSE)&gt;2,HLOOKUP($A474,'Z-scores'!$C$2:$UD$20,13,FALSE)&lt;-2),"",'Total-corrected counts'!O474),"")</f>
        <v>9.7258357572202563</v>
      </c>
      <c r="P474">
        <f>IFERROR(IF(OR(HLOOKUP($A474,'Z-scores'!$C$2:$UD$20,14,FALSE)&gt;2,HLOOKUP($A474,'Z-scores'!$C$2:$UD$20,14,FALSE)&lt;-2),"",'Total-corrected counts'!P474),"")</f>
        <v>4.2096733592637818</v>
      </c>
      <c r="Q474">
        <f>IFERROR(IF(OR(HLOOKUP($A474,'Z-scores'!$C$2:$UD$20,15,FALSE)&gt;2,HLOOKUP($A474,'Z-scores'!$C$2:$UD$20,15,FALSE)&lt;-2),"",'Total-corrected counts'!Q474),"")</f>
        <v>10.979709964038037</v>
      </c>
      <c r="R474">
        <f>IFERROR(IF(OR(HLOOKUP($A474,'Z-scores'!$C$2:$UD$20,16,FALSE)&gt;2,HLOOKUP($A474,'Z-scores'!$C$2:$UD$20,16,FALSE)&lt;-2),"",'Total-corrected counts'!R474),"")</f>
        <v>5.685882063025538</v>
      </c>
      <c r="S474">
        <f>IFERROR(IF(OR(HLOOKUP($A474,'Z-scores'!$C$2:$UD$20,17,FALSE)&gt;2,HLOOKUP($A474,'Z-scores'!$C$2:$UD$20,17,FALSE)&lt;-2),"",'Total-corrected counts'!S474),"")</f>
        <v>4.9996254352279799</v>
      </c>
      <c r="T474">
        <f>IFERROR(IF(OR(HLOOKUP($A474,'Z-scores'!$C$2:$UD$20,18,FALSE)&gt;2,HLOOKUP($A474,'Z-scores'!$C$2:$UD$20,18,FALSE)&lt;-2),"",'Total-corrected counts'!T474),"")</f>
        <v>2.8608099958247637</v>
      </c>
      <c r="U474">
        <f>IFERROR(IF(OR(HLOOKUP($A474,'Z-scores'!$C$2:$UD$20,19,FALSE)&gt;2,HLOOKUP($A474,'Z-scores'!$C$2:$UD$20,19,FALSE)&lt;-2),"",'Total-corrected counts'!U474),"")</f>
        <v>8.1365023020877185</v>
      </c>
      <c r="V474">
        <f t="shared" si="28"/>
        <v>1</v>
      </c>
      <c r="W474">
        <f t="shared" si="29"/>
        <v>0.24401587629177587</v>
      </c>
      <c r="X474">
        <f t="shared" si="30"/>
        <v>4.8029513801965695</v>
      </c>
      <c r="Y474">
        <f t="shared" si="31"/>
        <v>6.4696829071516877</v>
      </c>
    </row>
    <row r="475" spans="1:25" x14ac:dyDescent="0.25">
      <c r="A475">
        <v>483</v>
      </c>
      <c r="B475" t="s">
        <v>242</v>
      </c>
      <c r="C475">
        <v>69700</v>
      </c>
      <c r="D475">
        <v>958</v>
      </c>
      <c r="E475">
        <f>IFERROR(IF(OR(HLOOKUP($A475,'Z-scores'!$C$2:$UD$20,3,FALSE)&gt;2,HLOOKUP(A475,'Z-scores'!$C$2:$UD$20,3,FALSE)&lt;-2),"",'Total-corrected counts'!E475),"")</f>
        <v>0.22227053649009795</v>
      </c>
      <c r="F475">
        <f>IFERROR(IF(OR(HLOOKUP($A475,'Z-scores'!$C$2:$UD$20,4,FALSE)&gt;2,HLOOKUP($A475,'Z-scores'!$C$2:$UD$20,4,FALSE)&lt;-2),"",'Total-corrected counts'!F475),"")</f>
        <v>0</v>
      </c>
      <c r="G475">
        <f>IFERROR(IF(OR(HLOOKUP($A475,'Z-scores'!$C$2:$UD$20,5,FALSE)&gt;2,HLOOKUP($A475,'Z-scores'!$C$2:$UD$20,5,FALSE)&lt;-2),"",'Total-corrected counts'!G475),"")</f>
        <v>1.0677260658122172</v>
      </c>
      <c r="H475">
        <f>IFERROR(IF(OR(HLOOKUP($A475,'Z-scores'!$C$2:$UD$20,6,FALSE)&gt;2,HLOOKUP($A475,'Z-scores'!$C$2:$UD$20,6,FALSE)&lt;-2),"",'Total-corrected counts'!H475),"")</f>
        <v>0.13262590211789607</v>
      </c>
      <c r="I475">
        <f>IFERROR(IF(OR(HLOOKUP($A475,'Z-scores'!$C$2:$UD$20,7,FALSE)&gt;2,HLOOKUP($A475,'Z-scores'!$C$2:$UD$20,7,FALSE)&lt;-2),"",'Total-corrected counts'!I475),"")</f>
        <v>0.73882754225939617</v>
      </c>
      <c r="J475">
        <f>IFERROR(IF(OR(HLOOKUP($A475,'Z-scores'!$C$2:$UD$20,8,FALSE)&gt;2,HLOOKUP($A475,'Z-scores'!$C$2:$UD$20,8,FALSE)&lt;-2),"",'Total-corrected counts'!J475),"")</f>
        <v>1.9821664191424024</v>
      </c>
      <c r="K475">
        <f>IFERROR(IF(OR(HLOOKUP($A475,'Z-scores'!$C$2:$UD$20,9,FALSE)&gt;2,HLOOKUP($A475,'Z-scores'!$C$2:$UD$20,9,FALSE)&lt;-2),"",'Total-corrected counts'!K475),"")</f>
        <v>8.9191147778582974E-2</v>
      </c>
      <c r="L475">
        <f>IFERROR(IF(OR(HLOOKUP($A475,'Z-scores'!$C$2:$UD$20,10,FALSE)&gt;2,HLOOKUP($A475,'Z-scores'!$C$2:$UD$20,10,FALSE)&lt;-2),"",'Total-corrected counts'!L475),"")</f>
        <v>0</v>
      </c>
      <c r="M475">
        <f>IFERROR(IF(OR(HLOOKUP($A475,'Z-scores'!$C$2:$UD$20,11,FALSE)&gt;2,HLOOKUP($A475,'Z-scores'!$C$2:$UD$20,11,FALSE)&lt;-2),"",'Total-corrected counts'!M475),"")</f>
        <v>9.2152903784074695E-3</v>
      </c>
      <c r="N475">
        <f>IFERROR(IF(OR(HLOOKUP($A475,'Z-scores'!$C$2:$UD$20,12,FALSE)&gt;2,HLOOKUP($A475,'Z-scores'!$C$2:$UD$20,12,FALSE)&lt;-2),"",'Total-corrected counts'!N475),"")</f>
        <v>0.79728227549859931</v>
      </c>
      <c r="O475" t="str">
        <f>IFERROR(IF(OR(HLOOKUP($A475,'Z-scores'!$C$2:$UD$20,13,FALSE)&gt;2,HLOOKUP($A475,'Z-scores'!$C$2:$UD$20,13,FALSE)&lt;-2),"",'Total-corrected counts'!O475),"")</f>
        <v/>
      </c>
      <c r="P475">
        <f>IFERROR(IF(OR(HLOOKUP($A475,'Z-scores'!$C$2:$UD$20,14,FALSE)&gt;2,HLOOKUP($A475,'Z-scores'!$C$2:$UD$20,14,FALSE)&lt;-2),"",'Total-corrected counts'!P475),"")</f>
        <v>0</v>
      </c>
      <c r="Q475">
        <f>IFERROR(IF(OR(HLOOKUP($A475,'Z-scores'!$C$2:$UD$20,15,FALSE)&gt;2,HLOOKUP($A475,'Z-scores'!$C$2:$UD$20,15,FALSE)&lt;-2),"",'Total-corrected counts'!Q475),"")</f>
        <v>0</v>
      </c>
      <c r="R475">
        <f>IFERROR(IF(OR(HLOOKUP($A475,'Z-scores'!$C$2:$UD$20,16,FALSE)&gt;2,HLOOKUP($A475,'Z-scores'!$C$2:$UD$20,16,FALSE)&lt;-2),"",'Total-corrected counts'!R475),"")</f>
        <v>6.4111425657793236E-2</v>
      </c>
      <c r="S475">
        <f>IFERROR(IF(OR(HLOOKUP($A475,'Z-scores'!$C$2:$UD$20,17,FALSE)&gt;2,HLOOKUP($A475,'Z-scores'!$C$2:$UD$20,17,FALSE)&lt;-2),"",'Total-corrected counts'!S475),"")</f>
        <v>0.29313764766809003</v>
      </c>
      <c r="T475">
        <f>IFERROR(IF(OR(HLOOKUP($A475,'Z-scores'!$C$2:$UD$20,18,FALSE)&gt;2,HLOOKUP($A475,'Z-scores'!$C$2:$UD$20,18,FALSE)&lt;-2),"",'Total-corrected counts'!T475),"")</f>
        <v>5.1546126050896646E-2</v>
      </c>
      <c r="U475">
        <f>IFERROR(IF(OR(HLOOKUP($A475,'Z-scores'!$C$2:$UD$20,19,FALSE)&gt;2,HLOOKUP($A475,'Z-scores'!$C$2:$UD$20,19,FALSE)&lt;-2),"",'Total-corrected counts'!U475),"")</f>
        <v>0.6422412483781238</v>
      </c>
      <c r="V475">
        <f t="shared" si="28"/>
        <v>1</v>
      </c>
      <c r="W475">
        <f t="shared" si="29"/>
        <v>0.47241699972026763</v>
      </c>
      <c r="X475">
        <f t="shared" si="30"/>
        <v>0.47133587821988893</v>
      </c>
      <c r="Y475">
        <f t="shared" si="31"/>
        <v>0.26404553189335761</v>
      </c>
    </row>
    <row r="476" spans="1:25" x14ac:dyDescent="0.25">
      <c r="A476">
        <v>484</v>
      </c>
      <c r="B476" t="s">
        <v>243</v>
      </c>
      <c r="C476">
        <v>22100</v>
      </c>
      <c r="D476">
        <v>731</v>
      </c>
      <c r="E476">
        <f>IFERROR(IF(OR(HLOOKUP($A476,'Z-scores'!$C$2:$UD$20,3,FALSE)&gt;2,HLOOKUP(A476,'Z-scores'!$C$2:$UD$20,3,FALSE)&lt;-2),"",'Total-corrected counts'!E476),"")</f>
        <v>0.2614947488118799</v>
      </c>
      <c r="F476">
        <f>IFERROR(IF(OR(HLOOKUP($A476,'Z-scores'!$C$2:$UD$20,4,FALSE)&gt;2,HLOOKUP($A476,'Z-scores'!$C$2:$UD$20,4,FALSE)&lt;-2),"",'Total-corrected counts'!F476),"")</f>
        <v>0</v>
      </c>
      <c r="G476">
        <f>IFERROR(IF(OR(HLOOKUP($A476,'Z-scores'!$C$2:$UD$20,5,FALSE)&gt;2,HLOOKUP($A476,'Z-scores'!$C$2:$UD$20,5,FALSE)&lt;-2),"",'Total-corrected counts'!G476),"")</f>
        <v>0.63459190703933654</v>
      </c>
      <c r="H476">
        <f>IFERROR(IF(OR(HLOOKUP($A476,'Z-scores'!$C$2:$UD$20,6,FALSE)&gt;2,HLOOKUP($A476,'Z-scores'!$C$2:$UD$20,6,FALSE)&lt;-2),"",'Total-corrected counts'!H476),"")</f>
        <v>9.0744038291192042E-2</v>
      </c>
      <c r="I476">
        <f>IFERROR(IF(OR(HLOOKUP($A476,'Z-scores'!$C$2:$UD$20,7,FALSE)&gt;2,HLOOKUP($A476,'Z-scores'!$C$2:$UD$20,7,FALSE)&lt;-2),"",'Total-corrected counts'!I476),"")</f>
        <v>4.9255169483959749E-2</v>
      </c>
      <c r="J476">
        <f>IFERROR(IF(OR(HLOOKUP($A476,'Z-scores'!$C$2:$UD$20,8,FALSE)&gt;2,HLOOKUP($A476,'Z-scores'!$C$2:$UD$20,8,FALSE)&lt;-2),"",'Total-corrected counts'!J476),"")</f>
        <v>4.9307622366726433E-3</v>
      </c>
      <c r="K476">
        <f>IFERROR(IF(OR(HLOOKUP($A476,'Z-scores'!$C$2:$UD$20,9,FALSE)&gt;2,HLOOKUP($A476,'Z-scores'!$C$2:$UD$20,9,FALSE)&lt;-2),"",'Total-corrected counts'!K476),"")</f>
        <v>0.36568370589219018</v>
      </c>
      <c r="L476">
        <f>IFERROR(IF(OR(HLOOKUP($A476,'Z-scores'!$C$2:$UD$20,10,FALSE)&gt;2,HLOOKUP($A476,'Z-scores'!$C$2:$UD$20,10,FALSE)&lt;-2),"",'Total-corrected counts'!L476),"")</f>
        <v>0</v>
      </c>
      <c r="M476">
        <f>IFERROR(IF(OR(HLOOKUP($A476,'Z-scores'!$C$2:$UD$20,11,FALSE)&gt;2,HLOOKUP($A476,'Z-scores'!$C$2:$UD$20,11,FALSE)&lt;-2),"",'Total-corrected counts'!M476),"")</f>
        <v>0</v>
      </c>
      <c r="N476">
        <f>IFERROR(IF(OR(HLOOKUP($A476,'Z-scores'!$C$2:$UD$20,12,FALSE)&gt;2,HLOOKUP($A476,'Z-scores'!$C$2:$UD$20,12,FALSE)&lt;-2),"",'Total-corrected counts'!N476),"")</f>
        <v>0.12829829720667116</v>
      </c>
      <c r="O476">
        <f>IFERROR(IF(OR(HLOOKUP($A476,'Z-scores'!$C$2:$UD$20,13,FALSE)&gt;2,HLOOKUP($A476,'Z-scores'!$C$2:$UD$20,13,FALSE)&lt;-2),"",'Total-corrected counts'!O476),"")</f>
        <v>0.74037504034202639</v>
      </c>
      <c r="P476" t="str">
        <f>IFERROR(IF(OR(HLOOKUP($A476,'Z-scores'!$C$2:$UD$20,14,FALSE)&gt;2,HLOOKUP($A476,'Z-scores'!$C$2:$UD$20,14,FALSE)&lt;-2),"",'Total-corrected counts'!P476),"")</f>
        <v/>
      </c>
      <c r="Q476">
        <f>IFERROR(IF(OR(HLOOKUP($A476,'Z-scores'!$C$2:$UD$20,15,FALSE)&gt;2,HLOOKUP($A476,'Z-scores'!$C$2:$UD$20,15,FALSE)&lt;-2),"",'Total-corrected counts'!Q476),"")</f>
        <v>0</v>
      </c>
      <c r="R476">
        <f>IFERROR(IF(OR(HLOOKUP($A476,'Z-scores'!$C$2:$UD$20,16,FALSE)&gt;2,HLOOKUP($A476,'Z-scores'!$C$2:$UD$20,16,FALSE)&lt;-2),"",'Total-corrected counts'!R476),"")</f>
        <v>0</v>
      </c>
      <c r="S476">
        <f>IFERROR(IF(OR(HLOOKUP($A476,'Z-scores'!$C$2:$UD$20,17,FALSE)&gt;2,HLOOKUP($A476,'Z-scores'!$C$2:$UD$20,17,FALSE)&lt;-2),"",'Total-corrected counts'!S476),"")</f>
        <v>3.7999324697715373E-2</v>
      </c>
      <c r="T476">
        <f>IFERROR(IF(OR(HLOOKUP($A476,'Z-scores'!$C$2:$UD$20,18,FALSE)&gt;2,HLOOKUP($A476,'Z-scores'!$C$2:$UD$20,18,FALSE)&lt;-2),"",'Total-corrected counts'!T476),"")</f>
        <v>0</v>
      </c>
      <c r="U476">
        <f>IFERROR(IF(OR(HLOOKUP($A476,'Z-scores'!$C$2:$UD$20,19,FALSE)&gt;2,HLOOKUP($A476,'Z-scores'!$C$2:$UD$20,19,FALSE)&lt;-2),"",'Total-corrected counts'!U476),"")</f>
        <v>5.2073614733361397E-2</v>
      </c>
      <c r="V476">
        <f t="shared" si="28"/>
        <v>1</v>
      </c>
      <c r="W476">
        <f t="shared" si="29"/>
        <v>0.87726190303600093</v>
      </c>
      <c r="X476">
        <f t="shared" si="30"/>
        <v>0.15630003686169233</v>
      </c>
      <c r="Y476">
        <f t="shared" si="31"/>
        <v>0.13696375385425347</v>
      </c>
    </row>
    <row r="477" spans="1:25" x14ac:dyDescent="0.25">
      <c r="A477">
        <v>485</v>
      </c>
      <c r="B477" t="s">
        <v>836</v>
      </c>
      <c r="C477">
        <v>48100</v>
      </c>
      <c r="D477">
        <v>477</v>
      </c>
      <c r="E477" t="str">
        <f>IFERROR(IF(OR(HLOOKUP($A477,'Z-scores'!$C$2:$UD$20,3,FALSE)&gt;2,HLOOKUP(A477,'Z-scores'!$C$2:$UD$20,3,FALSE)&lt;-2),"",'Total-corrected counts'!E477),"")</f>
        <v/>
      </c>
      <c r="F477" t="str">
        <f>IFERROR(IF(OR(HLOOKUP($A477,'Z-scores'!$C$2:$UD$20,4,FALSE)&gt;2,HLOOKUP($A477,'Z-scores'!$C$2:$UD$20,4,FALSE)&lt;-2),"",'Total-corrected counts'!F477),"")</f>
        <v/>
      </c>
      <c r="G477" t="str">
        <f>IFERROR(IF(OR(HLOOKUP($A477,'Z-scores'!$C$2:$UD$20,5,FALSE)&gt;2,HLOOKUP($A477,'Z-scores'!$C$2:$UD$20,5,FALSE)&lt;-2),"",'Total-corrected counts'!G477),"")</f>
        <v/>
      </c>
      <c r="H477" t="str">
        <f>IFERROR(IF(OR(HLOOKUP($A477,'Z-scores'!$C$2:$UD$20,6,FALSE)&gt;2,HLOOKUP($A477,'Z-scores'!$C$2:$UD$20,6,FALSE)&lt;-2),"",'Total-corrected counts'!H477),"")</f>
        <v/>
      </c>
      <c r="I477" t="str">
        <f>IFERROR(IF(OR(HLOOKUP($A477,'Z-scores'!$C$2:$UD$20,7,FALSE)&gt;2,HLOOKUP($A477,'Z-scores'!$C$2:$UD$20,7,FALSE)&lt;-2),"",'Total-corrected counts'!I477),"")</f>
        <v/>
      </c>
      <c r="J477" t="str">
        <f>IFERROR(IF(OR(HLOOKUP($A477,'Z-scores'!$C$2:$UD$20,8,FALSE)&gt;2,HLOOKUP($A477,'Z-scores'!$C$2:$UD$20,8,FALSE)&lt;-2),"",'Total-corrected counts'!J477),"")</f>
        <v/>
      </c>
      <c r="K477" t="str">
        <f>IFERROR(IF(OR(HLOOKUP($A477,'Z-scores'!$C$2:$UD$20,9,FALSE)&gt;2,HLOOKUP($A477,'Z-scores'!$C$2:$UD$20,9,FALSE)&lt;-2),"",'Total-corrected counts'!K477),"")</f>
        <v/>
      </c>
      <c r="L477" t="str">
        <f>IFERROR(IF(OR(HLOOKUP($A477,'Z-scores'!$C$2:$UD$20,10,FALSE)&gt;2,HLOOKUP($A477,'Z-scores'!$C$2:$UD$20,10,FALSE)&lt;-2),"",'Total-corrected counts'!L477),"")</f>
        <v/>
      </c>
      <c r="M477" t="str">
        <f>IFERROR(IF(OR(HLOOKUP($A477,'Z-scores'!$C$2:$UD$20,11,FALSE)&gt;2,HLOOKUP($A477,'Z-scores'!$C$2:$UD$20,11,FALSE)&lt;-2),"",'Total-corrected counts'!M477),"")</f>
        <v/>
      </c>
      <c r="N477" t="str">
        <f>IFERROR(IF(OR(HLOOKUP($A477,'Z-scores'!$C$2:$UD$20,12,FALSE)&gt;2,HLOOKUP($A477,'Z-scores'!$C$2:$UD$20,12,FALSE)&lt;-2),"",'Total-corrected counts'!N477),"")</f>
        <v/>
      </c>
      <c r="O477" t="str">
        <f>IFERROR(IF(OR(HLOOKUP($A477,'Z-scores'!$C$2:$UD$20,13,FALSE)&gt;2,HLOOKUP($A477,'Z-scores'!$C$2:$UD$20,13,FALSE)&lt;-2),"",'Total-corrected counts'!O477),"")</f>
        <v/>
      </c>
      <c r="P477" t="str">
        <f>IFERROR(IF(OR(HLOOKUP($A477,'Z-scores'!$C$2:$UD$20,14,FALSE)&gt;2,HLOOKUP($A477,'Z-scores'!$C$2:$UD$20,14,FALSE)&lt;-2),"",'Total-corrected counts'!P477),"")</f>
        <v/>
      </c>
      <c r="Q477" t="str">
        <f>IFERROR(IF(OR(HLOOKUP($A477,'Z-scores'!$C$2:$UD$20,15,FALSE)&gt;2,HLOOKUP($A477,'Z-scores'!$C$2:$UD$20,15,FALSE)&lt;-2),"",'Total-corrected counts'!Q477),"")</f>
        <v/>
      </c>
      <c r="R477" t="str">
        <f>IFERROR(IF(OR(HLOOKUP($A477,'Z-scores'!$C$2:$UD$20,16,FALSE)&gt;2,HLOOKUP($A477,'Z-scores'!$C$2:$UD$20,16,FALSE)&lt;-2),"",'Total-corrected counts'!R477),"")</f>
        <v/>
      </c>
      <c r="S477" t="str">
        <f>IFERROR(IF(OR(HLOOKUP($A477,'Z-scores'!$C$2:$UD$20,17,FALSE)&gt;2,HLOOKUP($A477,'Z-scores'!$C$2:$UD$20,17,FALSE)&lt;-2),"",'Total-corrected counts'!S477),"")</f>
        <v/>
      </c>
      <c r="T477" t="str">
        <f>IFERROR(IF(OR(HLOOKUP($A477,'Z-scores'!$C$2:$UD$20,18,FALSE)&gt;2,HLOOKUP($A477,'Z-scores'!$C$2:$UD$20,18,FALSE)&lt;-2),"",'Total-corrected counts'!T477),"")</f>
        <v/>
      </c>
      <c r="U477" t="str">
        <f>IFERROR(IF(OR(HLOOKUP($A477,'Z-scores'!$C$2:$UD$20,19,FALSE)&gt;2,HLOOKUP($A477,'Z-scores'!$C$2:$UD$20,19,FALSE)&lt;-2),"",'Total-corrected counts'!U477),"")</f>
        <v/>
      </c>
      <c r="V477">
        <f t="shared" si="28"/>
        <v>1</v>
      </c>
      <c r="W477" t="str">
        <f t="shared" si="29"/>
        <v/>
      </c>
      <c r="X477" t="str">
        <f t="shared" si="30"/>
        <v/>
      </c>
      <c r="Y477" t="str">
        <f t="shared" si="31"/>
        <v/>
      </c>
    </row>
    <row r="478" spans="1:25" x14ac:dyDescent="0.25">
      <c r="A478">
        <v>486</v>
      </c>
      <c r="B478" t="s">
        <v>837</v>
      </c>
      <c r="C478">
        <v>39000</v>
      </c>
      <c r="D478">
        <v>463</v>
      </c>
      <c r="E478" t="str">
        <f>IFERROR(IF(OR(HLOOKUP($A478,'Z-scores'!$C$2:$UD$20,3,FALSE)&gt;2,HLOOKUP(A478,'Z-scores'!$C$2:$UD$20,3,FALSE)&lt;-2),"",'Total-corrected counts'!E478),"")</f>
        <v/>
      </c>
      <c r="F478" t="str">
        <f>IFERROR(IF(OR(HLOOKUP($A478,'Z-scores'!$C$2:$UD$20,4,FALSE)&gt;2,HLOOKUP($A478,'Z-scores'!$C$2:$UD$20,4,FALSE)&lt;-2),"",'Total-corrected counts'!F478),"")</f>
        <v/>
      </c>
      <c r="G478" t="str">
        <f>IFERROR(IF(OR(HLOOKUP($A478,'Z-scores'!$C$2:$UD$20,5,FALSE)&gt;2,HLOOKUP($A478,'Z-scores'!$C$2:$UD$20,5,FALSE)&lt;-2),"",'Total-corrected counts'!G478),"")</f>
        <v/>
      </c>
      <c r="H478" t="str">
        <f>IFERROR(IF(OR(HLOOKUP($A478,'Z-scores'!$C$2:$UD$20,6,FALSE)&gt;2,HLOOKUP($A478,'Z-scores'!$C$2:$UD$20,6,FALSE)&lt;-2),"",'Total-corrected counts'!H478),"")</f>
        <v/>
      </c>
      <c r="I478" t="str">
        <f>IFERROR(IF(OR(HLOOKUP($A478,'Z-scores'!$C$2:$UD$20,7,FALSE)&gt;2,HLOOKUP($A478,'Z-scores'!$C$2:$UD$20,7,FALSE)&lt;-2),"",'Total-corrected counts'!I478),"")</f>
        <v/>
      </c>
      <c r="J478" t="str">
        <f>IFERROR(IF(OR(HLOOKUP($A478,'Z-scores'!$C$2:$UD$20,8,FALSE)&gt;2,HLOOKUP($A478,'Z-scores'!$C$2:$UD$20,8,FALSE)&lt;-2),"",'Total-corrected counts'!J478),"")</f>
        <v/>
      </c>
      <c r="K478" t="str">
        <f>IFERROR(IF(OR(HLOOKUP($A478,'Z-scores'!$C$2:$UD$20,9,FALSE)&gt;2,HLOOKUP($A478,'Z-scores'!$C$2:$UD$20,9,FALSE)&lt;-2),"",'Total-corrected counts'!K478),"")</f>
        <v/>
      </c>
      <c r="L478" t="str">
        <f>IFERROR(IF(OR(HLOOKUP($A478,'Z-scores'!$C$2:$UD$20,10,FALSE)&gt;2,HLOOKUP($A478,'Z-scores'!$C$2:$UD$20,10,FALSE)&lt;-2),"",'Total-corrected counts'!L478),"")</f>
        <v/>
      </c>
      <c r="M478" t="str">
        <f>IFERROR(IF(OR(HLOOKUP($A478,'Z-scores'!$C$2:$UD$20,11,FALSE)&gt;2,HLOOKUP($A478,'Z-scores'!$C$2:$UD$20,11,FALSE)&lt;-2),"",'Total-corrected counts'!M478),"")</f>
        <v/>
      </c>
      <c r="N478" t="str">
        <f>IFERROR(IF(OR(HLOOKUP($A478,'Z-scores'!$C$2:$UD$20,12,FALSE)&gt;2,HLOOKUP($A478,'Z-scores'!$C$2:$UD$20,12,FALSE)&lt;-2),"",'Total-corrected counts'!N478),"")</f>
        <v/>
      </c>
      <c r="O478" t="str">
        <f>IFERROR(IF(OR(HLOOKUP($A478,'Z-scores'!$C$2:$UD$20,13,FALSE)&gt;2,HLOOKUP($A478,'Z-scores'!$C$2:$UD$20,13,FALSE)&lt;-2),"",'Total-corrected counts'!O478),"")</f>
        <v/>
      </c>
      <c r="P478" t="str">
        <f>IFERROR(IF(OR(HLOOKUP($A478,'Z-scores'!$C$2:$UD$20,14,FALSE)&gt;2,HLOOKUP($A478,'Z-scores'!$C$2:$UD$20,14,FALSE)&lt;-2),"",'Total-corrected counts'!P478),"")</f>
        <v/>
      </c>
      <c r="Q478" t="str">
        <f>IFERROR(IF(OR(HLOOKUP($A478,'Z-scores'!$C$2:$UD$20,15,FALSE)&gt;2,HLOOKUP($A478,'Z-scores'!$C$2:$UD$20,15,FALSE)&lt;-2),"",'Total-corrected counts'!Q478),"")</f>
        <v/>
      </c>
      <c r="R478" t="str">
        <f>IFERROR(IF(OR(HLOOKUP($A478,'Z-scores'!$C$2:$UD$20,16,FALSE)&gt;2,HLOOKUP($A478,'Z-scores'!$C$2:$UD$20,16,FALSE)&lt;-2),"",'Total-corrected counts'!R478),"")</f>
        <v/>
      </c>
      <c r="S478" t="str">
        <f>IFERROR(IF(OR(HLOOKUP($A478,'Z-scores'!$C$2:$UD$20,17,FALSE)&gt;2,HLOOKUP($A478,'Z-scores'!$C$2:$UD$20,17,FALSE)&lt;-2),"",'Total-corrected counts'!S478),"")</f>
        <v/>
      </c>
      <c r="T478" t="str">
        <f>IFERROR(IF(OR(HLOOKUP($A478,'Z-scores'!$C$2:$UD$20,18,FALSE)&gt;2,HLOOKUP($A478,'Z-scores'!$C$2:$UD$20,18,FALSE)&lt;-2),"",'Total-corrected counts'!T478),"")</f>
        <v/>
      </c>
      <c r="U478" t="str">
        <f>IFERROR(IF(OR(HLOOKUP($A478,'Z-scores'!$C$2:$UD$20,19,FALSE)&gt;2,HLOOKUP($A478,'Z-scores'!$C$2:$UD$20,19,FALSE)&lt;-2),"",'Total-corrected counts'!U478),"")</f>
        <v/>
      </c>
      <c r="V478">
        <f t="shared" si="28"/>
        <v>1</v>
      </c>
      <c r="W478" t="str">
        <f t="shared" si="29"/>
        <v/>
      </c>
      <c r="X478" t="str">
        <f t="shared" si="30"/>
        <v/>
      </c>
      <c r="Y478" t="str">
        <f t="shared" si="31"/>
        <v/>
      </c>
    </row>
    <row r="479" spans="1:25" x14ac:dyDescent="0.25">
      <c r="A479">
        <v>487</v>
      </c>
      <c r="B479" t="s">
        <v>838</v>
      </c>
      <c r="C479">
        <v>51400</v>
      </c>
      <c r="D479">
        <v>426</v>
      </c>
      <c r="E479" t="str">
        <f>IFERROR(IF(OR(HLOOKUP($A479,'Z-scores'!$C$2:$UD$20,3,FALSE)&gt;2,HLOOKUP(A479,'Z-scores'!$C$2:$UD$20,3,FALSE)&lt;-2),"",'Total-corrected counts'!E479),"")</f>
        <v/>
      </c>
      <c r="F479" t="str">
        <f>IFERROR(IF(OR(HLOOKUP($A479,'Z-scores'!$C$2:$UD$20,4,FALSE)&gt;2,HLOOKUP($A479,'Z-scores'!$C$2:$UD$20,4,FALSE)&lt;-2),"",'Total-corrected counts'!F479),"")</f>
        <v/>
      </c>
      <c r="G479" t="str">
        <f>IFERROR(IF(OR(HLOOKUP($A479,'Z-scores'!$C$2:$UD$20,5,FALSE)&gt;2,HLOOKUP($A479,'Z-scores'!$C$2:$UD$20,5,FALSE)&lt;-2),"",'Total-corrected counts'!G479),"")</f>
        <v/>
      </c>
      <c r="H479" t="str">
        <f>IFERROR(IF(OR(HLOOKUP($A479,'Z-scores'!$C$2:$UD$20,6,FALSE)&gt;2,HLOOKUP($A479,'Z-scores'!$C$2:$UD$20,6,FALSE)&lt;-2),"",'Total-corrected counts'!H479),"")</f>
        <v/>
      </c>
      <c r="I479" t="str">
        <f>IFERROR(IF(OR(HLOOKUP($A479,'Z-scores'!$C$2:$UD$20,7,FALSE)&gt;2,HLOOKUP($A479,'Z-scores'!$C$2:$UD$20,7,FALSE)&lt;-2),"",'Total-corrected counts'!I479),"")</f>
        <v/>
      </c>
      <c r="J479" t="str">
        <f>IFERROR(IF(OR(HLOOKUP($A479,'Z-scores'!$C$2:$UD$20,8,FALSE)&gt;2,HLOOKUP($A479,'Z-scores'!$C$2:$UD$20,8,FALSE)&lt;-2),"",'Total-corrected counts'!J479),"")</f>
        <v/>
      </c>
      <c r="K479" t="str">
        <f>IFERROR(IF(OR(HLOOKUP($A479,'Z-scores'!$C$2:$UD$20,9,FALSE)&gt;2,HLOOKUP($A479,'Z-scores'!$C$2:$UD$20,9,FALSE)&lt;-2),"",'Total-corrected counts'!K479),"")</f>
        <v/>
      </c>
      <c r="L479" t="str">
        <f>IFERROR(IF(OR(HLOOKUP($A479,'Z-scores'!$C$2:$UD$20,10,FALSE)&gt;2,HLOOKUP($A479,'Z-scores'!$C$2:$UD$20,10,FALSE)&lt;-2),"",'Total-corrected counts'!L479),"")</f>
        <v/>
      </c>
      <c r="M479" t="str">
        <f>IFERROR(IF(OR(HLOOKUP($A479,'Z-scores'!$C$2:$UD$20,11,FALSE)&gt;2,HLOOKUP($A479,'Z-scores'!$C$2:$UD$20,11,FALSE)&lt;-2),"",'Total-corrected counts'!M479),"")</f>
        <v/>
      </c>
      <c r="N479" t="str">
        <f>IFERROR(IF(OR(HLOOKUP($A479,'Z-scores'!$C$2:$UD$20,12,FALSE)&gt;2,HLOOKUP($A479,'Z-scores'!$C$2:$UD$20,12,FALSE)&lt;-2),"",'Total-corrected counts'!N479),"")</f>
        <v/>
      </c>
      <c r="O479" t="str">
        <f>IFERROR(IF(OR(HLOOKUP($A479,'Z-scores'!$C$2:$UD$20,13,FALSE)&gt;2,HLOOKUP($A479,'Z-scores'!$C$2:$UD$20,13,FALSE)&lt;-2),"",'Total-corrected counts'!O479),"")</f>
        <v/>
      </c>
      <c r="P479" t="str">
        <f>IFERROR(IF(OR(HLOOKUP($A479,'Z-scores'!$C$2:$UD$20,14,FALSE)&gt;2,HLOOKUP($A479,'Z-scores'!$C$2:$UD$20,14,FALSE)&lt;-2),"",'Total-corrected counts'!P479),"")</f>
        <v/>
      </c>
      <c r="Q479" t="str">
        <f>IFERROR(IF(OR(HLOOKUP($A479,'Z-scores'!$C$2:$UD$20,15,FALSE)&gt;2,HLOOKUP($A479,'Z-scores'!$C$2:$UD$20,15,FALSE)&lt;-2),"",'Total-corrected counts'!Q479),"")</f>
        <v/>
      </c>
      <c r="R479" t="str">
        <f>IFERROR(IF(OR(HLOOKUP($A479,'Z-scores'!$C$2:$UD$20,16,FALSE)&gt;2,HLOOKUP($A479,'Z-scores'!$C$2:$UD$20,16,FALSE)&lt;-2),"",'Total-corrected counts'!R479),"")</f>
        <v/>
      </c>
      <c r="S479" t="str">
        <f>IFERROR(IF(OR(HLOOKUP($A479,'Z-scores'!$C$2:$UD$20,17,FALSE)&gt;2,HLOOKUP($A479,'Z-scores'!$C$2:$UD$20,17,FALSE)&lt;-2),"",'Total-corrected counts'!S479),"")</f>
        <v/>
      </c>
      <c r="T479" t="str">
        <f>IFERROR(IF(OR(HLOOKUP($A479,'Z-scores'!$C$2:$UD$20,18,FALSE)&gt;2,HLOOKUP($A479,'Z-scores'!$C$2:$UD$20,18,FALSE)&lt;-2),"",'Total-corrected counts'!T479),"")</f>
        <v/>
      </c>
      <c r="U479" t="str">
        <f>IFERROR(IF(OR(HLOOKUP($A479,'Z-scores'!$C$2:$UD$20,19,FALSE)&gt;2,HLOOKUP($A479,'Z-scores'!$C$2:$UD$20,19,FALSE)&lt;-2),"",'Total-corrected counts'!U479),"")</f>
        <v/>
      </c>
      <c r="V479">
        <f t="shared" si="28"/>
        <v>1</v>
      </c>
      <c r="W479" t="str">
        <f t="shared" si="29"/>
        <v/>
      </c>
      <c r="X479" t="str">
        <f t="shared" si="30"/>
        <v/>
      </c>
      <c r="Y479" t="str">
        <f t="shared" si="31"/>
        <v/>
      </c>
    </row>
    <row r="480" spans="1:25" x14ac:dyDescent="0.25">
      <c r="A480">
        <v>488</v>
      </c>
      <c r="B480" t="s">
        <v>244</v>
      </c>
      <c r="C480">
        <v>21900</v>
      </c>
      <c r="D480">
        <v>723</v>
      </c>
      <c r="E480" t="str">
        <f>IFERROR(IF(OR(HLOOKUP($A480,'Z-scores'!$C$2:$UD$20,3,FALSE)&gt;2,HLOOKUP(A480,'Z-scores'!$C$2:$UD$20,3,FALSE)&lt;-2),"",'Total-corrected counts'!E480),"")</f>
        <v/>
      </c>
      <c r="F480">
        <f>IFERROR(IF(OR(HLOOKUP($A480,'Z-scores'!$C$2:$UD$20,4,FALSE)&gt;2,HLOOKUP($A480,'Z-scores'!$C$2:$UD$20,4,FALSE)&lt;-2),"",'Total-corrected counts'!F480),"")</f>
        <v>8.2029878562967784E-3</v>
      </c>
      <c r="G480">
        <f>IFERROR(IF(OR(HLOOKUP($A480,'Z-scores'!$C$2:$UD$20,5,FALSE)&gt;2,HLOOKUP($A480,'Z-scores'!$C$2:$UD$20,5,FALSE)&lt;-2),"",'Total-corrected counts'!G480),"")</f>
        <v>0</v>
      </c>
      <c r="H480">
        <f>IFERROR(IF(OR(HLOOKUP($A480,'Z-scores'!$C$2:$UD$20,6,FALSE)&gt;2,HLOOKUP($A480,'Z-scores'!$C$2:$UD$20,6,FALSE)&lt;-2),"",'Total-corrected counts'!H480),"")</f>
        <v>0</v>
      </c>
      <c r="I480">
        <f>IFERROR(IF(OR(HLOOKUP($A480,'Z-scores'!$C$2:$UD$20,7,FALSE)&gt;2,HLOOKUP($A480,'Z-scores'!$C$2:$UD$20,7,FALSE)&lt;-2),"",'Total-corrected counts'!I480),"")</f>
        <v>0</v>
      </c>
      <c r="J480">
        <f>IFERROR(IF(OR(HLOOKUP($A480,'Z-scores'!$C$2:$UD$20,8,FALSE)&gt;2,HLOOKUP($A480,'Z-scores'!$C$2:$UD$20,8,FALSE)&lt;-2),"",'Total-corrected counts'!J480),"")</f>
        <v>0</v>
      </c>
      <c r="K480">
        <f>IFERROR(IF(OR(HLOOKUP($A480,'Z-scores'!$C$2:$UD$20,9,FALSE)&gt;2,HLOOKUP($A480,'Z-scores'!$C$2:$UD$20,9,FALSE)&lt;-2),"",'Total-corrected counts'!K480),"")</f>
        <v>0</v>
      </c>
      <c r="L480">
        <f>IFERROR(IF(OR(HLOOKUP($A480,'Z-scores'!$C$2:$UD$20,10,FALSE)&gt;2,HLOOKUP($A480,'Z-scores'!$C$2:$UD$20,10,FALSE)&lt;-2),"",'Total-corrected counts'!L480),"")</f>
        <v>0</v>
      </c>
      <c r="M480">
        <f>IFERROR(IF(OR(HLOOKUP($A480,'Z-scores'!$C$2:$UD$20,11,FALSE)&gt;2,HLOOKUP($A480,'Z-scores'!$C$2:$UD$20,11,FALSE)&lt;-2),"",'Total-corrected counts'!M480),"")</f>
        <v>9.2152903784074695E-3</v>
      </c>
      <c r="N480">
        <f>IFERROR(IF(OR(HLOOKUP($A480,'Z-scores'!$C$2:$UD$20,12,FALSE)&gt;2,HLOOKUP($A480,'Z-scores'!$C$2:$UD$20,12,FALSE)&lt;-2),"",'Total-corrected counts'!N480),"")</f>
        <v>1.8328328172381593E-2</v>
      </c>
      <c r="O480">
        <f>IFERROR(IF(OR(HLOOKUP($A480,'Z-scores'!$C$2:$UD$20,13,FALSE)&gt;2,HLOOKUP($A480,'Z-scores'!$C$2:$UD$20,13,FALSE)&lt;-2),"",'Total-corrected counts'!O480),"")</f>
        <v>2.3557387647246294E-2</v>
      </c>
      <c r="P480">
        <f>IFERROR(IF(OR(HLOOKUP($A480,'Z-scores'!$C$2:$UD$20,14,FALSE)&gt;2,HLOOKUP($A480,'Z-scores'!$C$2:$UD$20,14,FALSE)&lt;-2),"",'Total-corrected counts'!P480),"")</f>
        <v>0</v>
      </c>
      <c r="Q480">
        <f>IFERROR(IF(OR(HLOOKUP($A480,'Z-scores'!$C$2:$UD$20,15,FALSE)&gt;2,HLOOKUP($A480,'Z-scores'!$C$2:$UD$20,15,FALSE)&lt;-2),"",'Total-corrected counts'!Q480),"")</f>
        <v>0</v>
      </c>
      <c r="R480">
        <f>IFERROR(IF(OR(HLOOKUP($A480,'Z-scores'!$C$2:$UD$20,16,FALSE)&gt;2,HLOOKUP($A480,'Z-scores'!$C$2:$UD$20,16,FALSE)&lt;-2),"",'Total-corrected counts'!R480),"")</f>
        <v>1.6027856414448309E-2</v>
      </c>
      <c r="S480">
        <f>IFERROR(IF(OR(HLOOKUP($A480,'Z-scores'!$C$2:$UD$20,17,FALSE)&gt;2,HLOOKUP($A480,'Z-scores'!$C$2:$UD$20,17,FALSE)&lt;-2),"",'Total-corrected counts'!S480),"")</f>
        <v>0</v>
      </c>
      <c r="T480">
        <f>IFERROR(IF(OR(HLOOKUP($A480,'Z-scores'!$C$2:$UD$20,18,FALSE)&gt;2,HLOOKUP($A480,'Z-scores'!$C$2:$UD$20,18,FALSE)&lt;-2),"",'Total-corrected counts'!T480),"")</f>
        <v>0</v>
      </c>
      <c r="U480">
        <f>IFERROR(IF(OR(HLOOKUP($A480,'Z-scores'!$C$2:$UD$20,19,FALSE)&gt;2,HLOOKUP($A480,'Z-scores'!$C$2:$UD$20,19,FALSE)&lt;-2),"",'Total-corrected counts'!U480),"")</f>
        <v>0</v>
      </c>
      <c r="V480">
        <f t="shared" si="28"/>
        <v>1</v>
      </c>
      <c r="W480">
        <f t="shared" si="29"/>
        <v>0.21300183773278775</v>
      </c>
      <c r="X480">
        <f t="shared" si="30"/>
        <v>2.177284779338031E-3</v>
      </c>
      <c r="Y480">
        <f t="shared" si="31"/>
        <v>7.2391965292595241E-3</v>
      </c>
    </row>
    <row r="481" spans="1:25" x14ac:dyDescent="0.25">
      <c r="A481">
        <v>489</v>
      </c>
      <c r="B481" t="s">
        <v>839</v>
      </c>
      <c r="C481">
        <v>48800</v>
      </c>
      <c r="D481">
        <v>754</v>
      </c>
      <c r="E481" t="str">
        <f>IFERROR(IF(OR(HLOOKUP($A481,'Z-scores'!$C$2:$UD$20,3,FALSE)&gt;2,HLOOKUP(A481,'Z-scores'!$C$2:$UD$20,3,FALSE)&lt;-2),"",'Total-corrected counts'!E481),"")</f>
        <v/>
      </c>
      <c r="F481" t="str">
        <f>IFERROR(IF(OR(HLOOKUP($A481,'Z-scores'!$C$2:$UD$20,4,FALSE)&gt;2,HLOOKUP($A481,'Z-scores'!$C$2:$UD$20,4,FALSE)&lt;-2),"",'Total-corrected counts'!F481),"")</f>
        <v/>
      </c>
      <c r="G481" t="str">
        <f>IFERROR(IF(OR(HLOOKUP($A481,'Z-scores'!$C$2:$UD$20,5,FALSE)&gt;2,HLOOKUP($A481,'Z-scores'!$C$2:$UD$20,5,FALSE)&lt;-2),"",'Total-corrected counts'!G481),"")</f>
        <v/>
      </c>
      <c r="H481" t="str">
        <f>IFERROR(IF(OR(HLOOKUP($A481,'Z-scores'!$C$2:$UD$20,6,FALSE)&gt;2,HLOOKUP($A481,'Z-scores'!$C$2:$UD$20,6,FALSE)&lt;-2),"",'Total-corrected counts'!H481),"")</f>
        <v/>
      </c>
      <c r="I481" t="str">
        <f>IFERROR(IF(OR(HLOOKUP($A481,'Z-scores'!$C$2:$UD$20,7,FALSE)&gt;2,HLOOKUP($A481,'Z-scores'!$C$2:$UD$20,7,FALSE)&lt;-2),"",'Total-corrected counts'!I481),"")</f>
        <v/>
      </c>
      <c r="J481" t="str">
        <f>IFERROR(IF(OR(HLOOKUP($A481,'Z-scores'!$C$2:$UD$20,8,FALSE)&gt;2,HLOOKUP($A481,'Z-scores'!$C$2:$UD$20,8,FALSE)&lt;-2),"",'Total-corrected counts'!J481),"")</f>
        <v/>
      </c>
      <c r="K481" t="str">
        <f>IFERROR(IF(OR(HLOOKUP($A481,'Z-scores'!$C$2:$UD$20,9,FALSE)&gt;2,HLOOKUP($A481,'Z-scores'!$C$2:$UD$20,9,FALSE)&lt;-2),"",'Total-corrected counts'!K481),"")</f>
        <v/>
      </c>
      <c r="L481" t="str">
        <f>IFERROR(IF(OR(HLOOKUP($A481,'Z-scores'!$C$2:$UD$20,10,FALSE)&gt;2,HLOOKUP($A481,'Z-scores'!$C$2:$UD$20,10,FALSE)&lt;-2),"",'Total-corrected counts'!L481),"")</f>
        <v/>
      </c>
      <c r="M481" t="str">
        <f>IFERROR(IF(OR(HLOOKUP($A481,'Z-scores'!$C$2:$UD$20,11,FALSE)&gt;2,HLOOKUP($A481,'Z-scores'!$C$2:$UD$20,11,FALSE)&lt;-2),"",'Total-corrected counts'!M481),"")</f>
        <v/>
      </c>
      <c r="N481" t="str">
        <f>IFERROR(IF(OR(HLOOKUP($A481,'Z-scores'!$C$2:$UD$20,12,FALSE)&gt;2,HLOOKUP($A481,'Z-scores'!$C$2:$UD$20,12,FALSE)&lt;-2),"",'Total-corrected counts'!N481),"")</f>
        <v/>
      </c>
      <c r="O481" t="str">
        <f>IFERROR(IF(OR(HLOOKUP($A481,'Z-scores'!$C$2:$UD$20,13,FALSE)&gt;2,HLOOKUP($A481,'Z-scores'!$C$2:$UD$20,13,FALSE)&lt;-2),"",'Total-corrected counts'!O481),"")</f>
        <v/>
      </c>
      <c r="P481" t="str">
        <f>IFERROR(IF(OR(HLOOKUP($A481,'Z-scores'!$C$2:$UD$20,14,FALSE)&gt;2,HLOOKUP($A481,'Z-scores'!$C$2:$UD$20,14,FALSE)&lt;-2),"",'Total-corrected counts'!P481),"")</f>
        <v/>
      </c>
      <c r="Q481" t="str">
        <f>IFERROR(IF(OR(HLOOKUP($A481,'Z-scores'!$C$2:$UD$20,15,FALSE)&gt;2,HLOOKUP($A481,'Z-scores'!$C$2:$UD$20,15,FALSE)&lt;-2),"",'Total-corrected counts'!Q481),"")</f>
        <v/>
      </c>
      <c r="R481" t="str">
        <f>IFERROR(IF(OR(HLOOKUP($A481,'Z-scores'!$C$2:$UD$20,16,FALSE)&gt;2,HLOOKUP($A481,'Z-scores'!$C$2:$UD$20,16,FALSE)&lt;-2),"",'Total-corrected counts'!R481),"")</f>
        <v/>
      </c>
      <c r="S481" t="str">
        <f>IFERROR(IF(OR(HLOOKUP($A481,'Z-scores'!$C$2:$UD$20,17,FALSE)&gt;2,HLOOKUP($A481,'Z-scores'!$C$2:$UD$20,17,FALSE)&lt;-2),"",'Total-corrected counts'!S481),"")</f>
        <v/>
      </c>
      <c r="T481" t="str">
        <f>IFERROR(IF(OR(HLOOKUP($A481,'Z-scores'!$C$2:$UD$20,18,FALSE)&gt;2,HLOOKUP($A481,'Z-scores'!$C$2:$UD$20,18,FALSE)&lt;-2),"",'Total-corrected counts'!T481),"")</f>
        <v/>
      </c>
      <c r="U481" t="str">
        <f>IFERROR(IF(OR(HLOOKUP($A481,'Z-scores'!$C$2:$UD$20,19,FALSE)&gt;2,HLOOKUP($A481,'Z-scores'!$C$2:$UD$20,19,FALSE)&lt;-2),"",'Total-corrected counts'!U481),"")</f>
        <v/>
      </c>
      <c r="V481">
        <f t="shared" si="28"/>
        <v>1</v>
      </c>
      <c r="W481" t="str">
        <f t="shared" si="29"/>
        <v/>
      </c>
      <c r="X481" t="str">
        <f t="shared" si="30"/>
        <v/>
      </c>
      <c r="Y481" t="str">
        <f t="shared" si="31"/>
        <v/>
      </c>
    </row>
    <row r="482" spans="1:25" x14ac:dyDescent="0.25">
      <c r="A482">
        <v>490</v>
      </c>
      <c r="B482" t="s">
        <v>840</v>
      </c>
      <c r="C482">
        <v>105500</v>
      </c>
      <c r="D482">
        <v>1123</v>
      </c>
      <c r="E482" t="str">
        <f>IFERROR(IF(OR(HLOOKUP($A482,'Z-scores'!$C$2:$UD$20,3,FALSE)&gt;2,HLOOKUP(A482,'Z-scores'!$C$2:$UD$20,3,FALSE)&lt;-2),"",'Total-corrected counts'!E482),"")</f>
        <v/>
      </c>
      <c r="F482" t="str">
        <f>IFERROR(IF(OR(HLOOKUP($A482,'Z-scores'!$C$2:$UD$20,4,FALSE)&gt;2,HLOOKUP($A482,'Z-scores'!$C$2:$UD$20,4,FALSE)&lt;-2),"",'Total-corrected counts'!F482),"")</f>
        <v/>
      </c>
      <c r="G482" t="str">
        <f>IFERROR(IF(OR(HLOOKUP($A482,'Z-scores'!$C$2:$UD$20,5,FALSE)&gt;2,HLOOKUP($A482,'Z-scores'!$C$2:$UD$20,5,FALSE)&lt;-2),"",'Total-corrected counts'!G482),"")</f>
        <v/>
      </c>
      <c r="H482" t="str">
        <f>IFERROR(IF(OR(HLOOKUP($A482,'Z-scores'!$C$2:$UD$20,6,FALSE)&gt;2,HLOOKUP($A482,'Z-scores'!$C$2:$UD$20,6,FALSE)&lt;-2),"",'Total-corrected counts'!H482),"")</f>
        <v/>
      </c>
      <c r="I482" t="str">
        <f>IFERROR(IF(OR(HLOOKUP($A482,'Z-scores'!$C$2:$UD$20,7,FALSE)&gt;2,HLOOKUP($A482,'Z-scores'!$C$2:$UD$20,7,FALSE)&lt;-2),"",'Total-corrected counts'!I482),"")</f>
        <v/>
      </c>
      <c r="J482" t="str">
        <f>IFERROR(IF(OR(HLOOKUP($A482,'Z-scores'!$C$2:$UD$20,8,FALSE)&gt;2,HLOOKUP($A482,'Z-scores'!$C$2:$UD$20,8,FALSE)&lt;-2),"",'Total-corrected counts'!J482),"")</f>
        <v/>
      </c>
      <c r="K482" t="str">
        <f>IFERROR(IF(OR(HLOOKUP($A482,'Z-scores'!$C$2:$UD$20,9,FALSE)&gt;2,HLOOKUP($A482,'Z-scores'!$C$2:$UD$20,9,FALSE)&lt;-2),"",'Total-corrected counts'!K482),"")</f>
        <v/>
      </c>
      <c r="L482" t="str">
        <f>IFERROR(IF(OR(HLOOKUP($A482,'Z-scores'!$C$2:$UD$20,10,FALSE)&gt;2,HLOOKUP($A482,'Z-scores'!$C$2:$UD$20,10,FALSE)&lt;-2),"",'Total-corrected counts'!L482),"")</f>
        <v/>
      </c>
      <c r="M482" t="str">
        <f>IFERROR(IF(OR(HLOOKUP($A482,'Z-scores'!$C$2:$UD$20,11,FALSE)&gt;2,HLOOKUP($A482,'Z-scores'!$C$2:$UD$20,11,FALSE)&lt;-2),"",'Total-corrected counts'!M482),"")</f>
        <v/>
      </c>
      <c r="N482" t="str">
        <f>IFERROR(IF(OR(HLOOKUP($A482,'Z-scores'!$C$2:$UD$20,12,FALSE)&gt;2,HLOOKUP($A482,'Z-scores'!$C$2:$UD$20,12,FALSE)&lt;-2),"",'Total-corrected counts'!N482),"")</f>
        <v/>
      </c>
      <c r="O482" t="str">
        <f>IFERROR(IF(OR(HLOOKUP($A482,'Z-scores'!$C$2:$UD$20,13,FALSE)&gt;2,HLOOKUP($A482,'Z-scores'!$C$2:$UD$20,13,FALSE)&lt;-2),"",'Total-corrected counts'!O482),"")</f>
        <v/>
      </c>
      <c r="P482" t="str">
        <f>IFERROR(IF(OR(HLOOKUP($A482,'Z-scores'!$C$2:$UD$20,14,FALSE)&gt;2,HLOOKUP($A482,'Z-scores'!$C$2:$UD$20,14,FALSE)&lt;-2),"",'Total-corrected counts'!P482),"")</f>
        <v/>
      </c>
      <c r="Q482" t="str">
        <f>IFERROR(IF(OR(HLOOKUP($A482,'Z-scores'!$C$2:$UD$20,15,FALSE)&gt;2,HLOOKUP($A482,'Z-scores'!$C$2:$UD$20,15,FALSE)&lt;-2),"",'Total-corrected counts'!Q482),"")</f>
        <v/>
      </c>
      <c r="R482" t="str">
        <f>IFERROR(IF(OR(HLOOKUP($A482,'Z-scores'!$C$2:$UD$20,16,FALSE)&gt;2,HLOOKUP($A482,'Z-scores'!$C$2:$UD$20,16,FALSE)&lt;-2),"",'Total-corrected counts'!R482),"")</f>
        <v/>
      </c>
      <c r="S482" t="str">
        <f>IFERROR(IF(OR(HLOOKUP($A482,'Z-scores'!$C$2:$UD$20,17,FALSE)&gt;2,HLOOKUP($A482,'Z-scores'!$C$2:$UD$20,17,FALSE)&lt;-2),"",'Total-corrected counts'!S482),"")</f>
        <v/>
      </c>
      <c r="T482" t="str">
        <f>IFERROR(IF(OR(HLOOKUP($A482,'Z-scores'!$C$2:$UD$20,18,FALSE)&gt;2,HLOOKUP($A482,'Z-scores'!$C$2:$UD$20,18,FALSE)&lt;-2),"",'Total-corrected counts'!T482),"")</f>
        <v/>
      </c>
      <c r="U482" t="str">
        <f>IFERROR(IF(OR(HLOOKUP($A482,'Z-scores'!$C$2:$UD$20,19,FALSE)&gt;2,HLOOKUP($A482,'Z-scores'!$C$2:$UD$20,19,FALSE)&lt;-2),"",'Total-corrected counts'!U482),"")</f>
        <v/>
      </c>
      <c r="V482">
        <f t="shared" si="28"/>
        <v>1</v>
      </c>
      <c r="W482" t="str">
        <f t="shared" si="29"/>
        <v/>
      </c>
      <c r="X482" t="str">
        <f t="shared" si="30"/>
        <v/>
      </c>
      <c r="Y482" t="str">
        <f t="shared" si="31"/>
        <v/>
      </c>
    </row>
    <row r="483" spans="1:25" x14ac:dyDescent="0.25">
      <c r="A483">
        <v>491</v>
      </c>
      <c r="B483" t="s">
        <v>245</v>
      </c>
      <c r="C483">
        <v>74800</v>
      </c>
      <c r="D483">
        <v>331</v>
      </c>
      <c r="E483" t="str">
        <f>IFERROR(IF(OR(HLOOKUP($A483,'Z-scores'!$C$2:$UD$20,3,FALSE)&gt;2,HLOOKUP(A483,'Z-scores'!$C$2:$UD$20,3,FALSE)&lt;-2),"",'Total-corrected counts'!E483),"")</f>
        <v/>
      </c>
      <c r="F483">
        <f>IFERROR(IF(OR(HLOOKUP($A483,'Z-scores'!$C$2:$UD$20,4,FALSE)&gt;2,HLOOKUP($A483,'Z-scores'!$C$2:$UD$20,4,FALSE)&lt;-2),"",'Total-corrected counts'!F483),"")</f>
        <v>8.202987856296777E-2</v>
      </c>
      <c r="G483">
        <f>IFERROR(IF(OR(HLOOKUP($A483,'Z-scores'!$C$2:$UD$20,5,FALSE)&gt;2,HLOOKUP($A483,'Z-scores'!$C$2:$UD$20,5,FALSE)&lt;-2),"",'Total-corrected counts'!G483),"")</f>
        <v>0.99721585391895751</v>
      </c>
      <c r="H483">
        <f>IFERROR(IF(OR(HLOOKUP($A483,'Z-scores'!$C$2:$UD$20,6,FALSE)&gt;2,HLOOKUP($A483,'Z-scores'!$C$2:$UD$20,6,FALSE)&lt;-2),"",'Total-corrected counts'!H483),"")</f>
        <v>0</v>
      </c>
      <c r="I483">
        <f>IFERROR(IF(OR(HLOOKUP($A483,'Z-scores'!$C$2:$UD$20,7,FALSE)&gt;2,HLOOKUP($A483,'Z-scores'!$C$2:$UD$20,7,FALSE)&lt;-2),"",'Total-corrected counts'!I483),"")</f>
        <v>2.6043670864643715</v>
      </c>
      <c r="J483">
        <f>IFERROR(IF(OR(HLOOKUP($A483,'Z-scores'!$C$2:$UD$20,8,FALSE)&gt;2,HLOOKUP($A483,'Z-scores'!$C$2:$UD$20,8,FALSE)&lt;-2),"",'Total-corrected counts'!J483),"")</f>
        <v>0.30077649643703119</v>
      </c>
      <c r="K483">
        <f>IFERROR(IF(OR(HLOOKUP($A483,'Z-scores'!$C$2:$UD$20,9,FALSE)&gt;2,HLOOKUP($A483,'Z-scores'!$C$2:$UD$20,9,FALSE)&lt;-2),"",'Total-corrected counts'!K483),"")</f>
        <v>3.1350688444171917</v>
      </c>
      <c r="L483">
        <f>IFERROR(IF(OR(HLOOKUP($A483,'Z-scores'!$C$2:$UD$20,10,FALSE)&gt;2,HLOOKUP($A483,'Z-scores'!$C$2:$UD$20,10,FALSE)&lt;-2),"",'Total-corrected counts'!L483),"")</f>
        <v>1.8653524237234023</v>
      </c>
      <c r="M483">
        <f>IFERROR(IF(OR(HLOOKUP($A483,'Z-scores'!$C$2:$UD$20,11,FALSE)&gt;2,HLOOKUP($A483,'Z-scores'!$C$2:$UD$20,11,FALSE)&lt;-2),"",'Total-corrected counts'!M483),"")</f>
        <v>1.1380883617333224</v>
      </c>
      <c r="N483">
        <f>IFERROR(IF(OR(HLOOKUP($A483,'Z-scores'!$C$2:$UD$20,12,FALSE)&gt;2,HLOOKUP($A483,'Z-scores'!$C$2:$UD$20,12,FALSE)&lt;-2),"",'Total-corrected counts'!N483),"")</f>
        <v>0</v>
      </c>
      <c r="O483">
        <f>IFERROR(IF(OR(HLOOKUP($A483,'Z-scores'!$C$2:$UD$20,13,FALSE)&gt;2,HLOOKUP($A483,'Z-scores'!$C$2:$UD$20,13,FALSE)&lt;-2),"",'Total-corrected counts'!O483),"")</f>
        <v>1.3629631424478212</v>
      </c>
      <c r="P483">
        <f>IFERROR(IF(OR(HLOOKUP($A483,'Z-scores'!$C$2:$UD$20,14,FALSE)&gt;2,HLOOKUP($A483,'Z-scores'!$C$2:$UD$20,14,FALSE)&lt;-2),"",'Total-corrected counts'!P483),"")</f>
        <v>0.10257072144399063</v>
      </c>
      <c r="Q483">
        <f>IFERROR(IF(OR(HLOOKUP($A483,'Z-scores'!$C$2:$UD$20,15,FALSE)&gt;2,HLOOKUP($A483,'Z-scores'!$C$2:$UD$20,15,FALSE)&lt;-2),"",'Total-corrected counts'!Q483),"")</f>
        <v>0</v>
      </c>
      <c r="R483">
        <f>IFERROR(IF(OR(HLOOKUP($A483,'Z-scores'!$C$2:$UD$20,16,FALSE)&gt;2,HLOOKUP($A483,'Z-scores'!$C$2:$UD$20,16,FALSE)&lt;-2),"",'Total-corrected counts'!R483),"")</f>
        <v>0.15627160004087101</v>
      </c>
      <c r="S483">
        <f>IFERROR(IF(OR(HLOOKUP($A483,'Z-scores'!$C$2:$UD$20,17,FALSE)&gt;2,HLOOKUP($A483,'Z-scores'!$C$2:$UD$20,17,FALSE)&lt;-2),"",'Total-corrected counts'!S483),"")</f>
        <v>0</v>
      </c>
      <c r="T483" t="str">
        <f>IFERROR(IF(OR(HLOOKUP($A483,'Z-scores'!$C$2:$UD$20,18,FALSE)&gt;2,HLOOKUP($A483,'Z-scores'!$C$2:$UD$20,18,FALSE)&lt;-2),"",'Total-corrected counts'!T483),"")</f>
        <v/>
      </c>
      <c r="U483">
        <f>IFERROR(IF(OR(HLOOKUP($A483,'Z-scores'!$C$2:$UD$20,19,FALSE)&gt;2,HLOOKUP($A483,'Z-scores'!$C$2:$UD$20,19,FALSE)&lt;-2),"",'Total-corrected counts'!U483),"")</f>
        <v>0.69431486311148527</v>
      </c>
      <c r="V483">
        <f t="shared" si="28"/>
        <v>1</v>
      </c>
      <c r="W483">
        <f t="shared" si="29"/>
        <v>7.4566443039902189E-2</v>
      </c>
      <c r="X483">
        <f t="shared" si="30"/>
        <v>1.2653623681571555</v>
      </c>
      <c r="Y483">
        <f t="shared" si="31"/>
        <v>0.33087433243488118</v>
      </c>
    </row>
    <row r="484" spans="1:25" x14ac:dyDescent="0.25">
      <c r="A484">
        <v>492</v>
      </c>
      <c r="B484" t="s">
        <v>841</v>
      </c>
      <c r="C484">
        <v>21000</v>
      </c>
      <c r="D484">
        <v>714</v>
      </c>
      <c r="E484" t="str">
        <f>IFERROR(IF(OR(HLOOKUP($A484,'Z-scores'!$C$2:$UD$20,3,FALSE)&gt;2,HLOOKUP(A484,'Z-scores'!$C$2:$UD$20,3,FALSE)&lt;-2),"",'Total-corrected counts'!E484),"")</f>
        <v/>
      </c>
      <c r="F484" t="str">
        <f>IFERROR(IF(OR(HLOOKUP($A484,'Z-scores'!$C$2:$UD$20,4,FALSE)&gt;2,HLOOKUP($A484,'Z-scores'!$C$2:$UD$20,4,FALSE)&lt;-2),"",'Total-corrected counts'!F484),"")</f>
        <v/>
      </c>
      <c r="G484" t="str">
        <f>IFERROR(IF(OR(HLOOKUP($A484,'Z-scores'!$C$2:$UD$20,5,FALSE)&gt;2,HLOOKUP($A484,'Z-scores'!$C$2:$UD$20,5,FALSE)&lt;-2),"",'Total-corrected counts'!G484),"")</f>
        <v/>
      </c>
      <c r="H484" t="str">
        <f>IFERROR(IF(OR(HLOOKUP($A484,'Z-scores'!$C$2:$UD$20,6,FALSE)&gt;2,HLOOKUP($A484,'Z-scores'!$C$2:$UD$20,6,FALSE)&lt;-2),"",'Total-corrected counts'!H484),"")</f>
        <v/>
      </c>
      <c r="I484" t="str">
        <f>IFERROR(IF(OR(HLOOKUP($A484,'Z-scores'!$C$2:$UD$20,7,FALSE)&gt;2,HLOOKUP($A484,'Z-scores'!$C$2:$UD$20,7,FALSE)&lt;-2),"",'Total-corrected counts'!I484),"")</f>
        <v/>
      </c>
      <c r="J484" t="str">
        <f>IFERROR(IF(OR(HLOOKUP($A484,'Z-scores'!$C$2:$UD$20,8,FALSE)&gt;2,HLOOKUP($A484,'Z-scores'!$C$2:$UD$20,8,FALSE)&lt;-2),"",'Total-corrected counts'!J484),"")</f>
        <v/>
      </c>
      <c r="K484" t="str">
        <f>IFERROR(IF(OR(HLOOKUP($A484,'Z-scores'!$C$2:$UD$20,9,FALSE)&gt;2,HLOOKUP($A484,'Z-scores'!$C$2:$UD$20,9,FALSE)&lt;-2),"",'Total-corrected counts'!K484),"")</f>
        <v/>
      </c>
      <c r="L484" t="str">
        <f>IFERROR(IF(OR(HLOOKUP($A484,'Z-scores'!$C$2:$UD$20,10,FALSE)&gt;2,HLOOKUP($A484,'Z-scores'!$C$2:$UD$20,10,FALSE)&lt;-2),"",'Total-corrected counts'!L484),"")</f>
        <v/>
      </c>
      <c r="M484" t="str">
        <f>IFERROR(IF(OR(HLOOKUP($A484,'Z-scores'!$C$2:$UD$20,11,FALSE)&gt;2,HLOOKUP($A484,'Z-scores'!$C$2:$UD$20,11,FALSE)&lt;-2),"",'Total-corrected counts'!M484),"")</f>
        <v/>
      </c>
      <c r="N484" t="str">
        <f>IFERROR(IF(OR(HLOOKUP($A484,'Z-scores'!$C$2:$UD$20,12,FALSE)&gt;2,HLOOKUP($A484,'Z-scores'!$C$2:$UD$20,12,FALSE)&lt;-2),"",'Total-corrected counts'!N484),"")</f>
        <v/>
      </c>
      <c r="O484" t="str">
        <f>IFERROR(IF(OR(HLOOKUP($A484,'Z-scores'!$C$2:$UD$20,13,FALSE)&gt;2,HLOOKUP($A484,'Z-scores'!$C$2:$UD$20,13,FALSE)&lt;-2),"",'Total-corrected counts'!O484),"")</f>
        <v/>
      </c>
      <c r="P484" t="str">
        <f>IFERROR(IF(OR(HLOOKUP($A484,'Z-scores'!$C$2:$UD$20,14,FALSE)&gt;2,HLOOKUP($A484,'Z-scores'!$C$2:$UD$20,14,FALSE)&lt;-2),"",'Total-corrected counts'!P484),"")</f>
        <v/>
      </c>
      <c r="Q484" t="str">
        <f>IFERROR(IF(OR(HLOOKUP($A484,'Z-scores'!$C$2:$UD$20,15,FALSE)&gt;2,HLOOKUP($A484,'Z-scores'!$C$2:$UD$20,15,FALSE)&lt;-2),"",'Total-corrected counts'!Q484),"")</f>
        <v/>
      </c>
      <c r="R484" t="str">
        <f>IFERROR(IF(OR(HLOOKUP($A484,'Z-scores'!$C$2:$UD$20,16,FALSE)&gt;2,HLOOKUP($A484,'Z-scores'!$C$2:$UD$20,16,FALSE)&lt;-2),"",'Total-corrected counts'!R484),"")</f>
        <v/>
      </c>
      <c r="S484" t="str">
        <f>IFERROR(IF(OR(HLOOKUP($A484,'Z-scores'!$C$2:$UD$20,17,FALSE)&gt;2,HLOOKUP($A484,'Z-scores'!$C$2:$UD$20,17,FALSE)&lt;-2),"",'Total-corrected counts'!S484),"")</f>
        <v/>
      </c>
      <c r="T484" t="str">
        <f>IFERROR(IF(OR(HLOOKUP($A484,'Z-scores'!$C$2:$UD$20,18,FALSE)&gt;2,HLOOKUP($A484,'Z-scores'!$C$2:$UD$20,18,FALSE)&lt;-2),"",'Total-corrected counts'!T484),"")</f>
        <v/>
      </c>
      <c r="U484" t="str">
        <f>IFERROR(IF(OR(HLOOKUP($A484,'Z-scores'!$C$2:$UD$20,19,FALSE)&gt;2,HLOOKUP($A484,'Z-scores'!$C$2:$UD$20,19,FALSE)&lt;-2),"",'Total-corrected counts'!U484),"")</f>
        <v/>
      </c>
      <c r="V484">
        <f t="shared" si="28"/>
        <v>1</v>
      </c>
      <c r="W484" t="str">
        <f t="shared" si="29"/>
        <v/>
      </c>
      <c r="X484" t="str">
        <f t="shared" si="30"/>
        <v/>
      </c>
      <c r="Y484" t="str">
        <f t="shared" si="31"/>
        <v/>
      </c>
    </row>
    <row r="485" spans="1:25" x14ac:dyDescent="0.25">
      <c r="A485">
        <v>493</v>
      </c>
      <c r="B485" t="s">
        <v>842</v>
      </c>
      <c r="C485">
        <v>48300</v>
      </c>
      <c r="D485">
        <v>477</v>
      </c>
      <c r="E485" t="str">
        <f>IFERROR(IF(OR(HLOOKUP($A485,'Z-scores'!$C$2:$UD$20,3,FALSE)&gt;2,HLOOKUP(A485,'Z-scores'!$C$2:$UD$20,3,FALSE)&lt;-2),"",'Total-corrected counts'!E485),"")</f>
        <v/>
      </c>
      <c r="F485" t="str">
        <f>IFERROR(IF(OR(HLOOKUP($A485,'Z-scores'!$C$2:$UD$20,4,FALSE)&gt;2,HLOOKUP($A485,'Z-scores'!$C$2:$UD$20,4,FALSE)&lt;-2),"",'Total-corrected counts'!F485),"")</f>
        <v/>
      </c>
      <c r="G485" t="str">
        <f>IFERROR(IF(OR(HLOOKUP($A485,'Z-scores'!$C$2:$UD$20,5,FALSE)&gt;2,HLOOKUP($A485,'Z-scores'!$C$2:$UD$20,5,FALSE)&lt;-2),"",'Total-corrected counts'!G485),"")</f>
        <v/>
      </c>
      <c r="H485" t="str">
        <f>IFERROR(IF(OR(HLOOKUP($A485,'Z-scores'!$C$2:$UD$20,6,FALSE)&gt;2,HLOOKUP($A485,'Z-scores'!$C$2:$UD$20,6,FALSE)&lt;-2),"",'Total-corrected counts'!H485),"")</f>
        <v/>
      </c>
      <c r="I485" t="str">
        <f>IFERROR(IF(OR(HLOOKUP($A485,'Z-scores'!$C$2:$UD$20,7,FALSE)&gt;2,HLOOKUP($A485,'Z-scores'!$C$2:$UD$20,7,FALSE)&lt;-2),"",'Total-corrected counts'!I485),"")</f>
        <v/>
      </c>
      <c r="J485" t="str">
        <f>IFERROR(IF(OR(HLOOKUP($A485,'Z-scores'!$C$2:$UD$20,8,FALSE)&gt;2,HLOOKUP($A485,'Z-scores'!$C$2:$UD$20,8,FALSE)&lt;-2),"",'Total-corrected counts'!J485),"")</f>
        <v/>
      </c>
      <c r="K485" t="str">
        <f>IFERROR(IF(OR(HLOOKUP($A485,'Z-scores'!$C$2:$UD$20,9,FALSE)&gt;2,HLOOKUP($A485,'Z-scores'!$C$2:$UD$20,9,FALSE)&lt;-2),"",'Total-corrected counts'!K485),"")</f>
        <v/>
      </c>
      <c r="L485" t="str">
        <f>IFERROR(IF(OR(HLOOKUP($A485,'Z-scores'!$C$2:$UD$20,10,FALSE)&gt;2,HLOOKUP($A485,'Z-scores'!$C$2:$UD$20,10,FALSE)&lt;-2),"",'Total-corrected counts'!L485),"")</f>
        <v/>
      </c>
      <c r="M485" t="str">
        <f>IFERROR(IF(OR(HLOOKUP($A485,'Z-scores'!$C$2:$UD$20,11,FALSE)&gt;2,HLOOKUP($A485,'Z-scores'!$C$2:$UD$20,11,FALSE)&lt;-2),"",'Total-corrected counts'!M485),"")</f>
        <v/>
      </c>
      <c r="N485" t="str">
        <f>IFERROR(IF(OR(HLOOKUP($A485,'Z-scores'!$C$2:$UD$20,12,FALSE)&gt;2,HLOOKUP($A485,'Z-scores'!$C$2:$UD$20,12,FALSE)&lt;-2),"",'Total-corrected counts'!N485),"")</f>
        <v/>
      </c>
      <c r="O485" t="str">
        <f>IFERROR(IF(OR(HLOOKUP($A485,'Z-scores'!$C$2:$UD$20,13,FALSE)&gt;2,HLOOKUP($A485,'Z-scores'!$C$2:$UD$20,13,FALSE)&lt;-2),"",'Total-corrected counts'!O485),"")</f>
        <v/>
      </c>
      <c r="P485" t="str">
        <f>IFERROR(IF(OR(HLOOKUP($A485,'Z-scores'!$C$2:$UD$20,14,FALSE)&gt;2,HLOOKUP($A485,'Z-scores'!$C$2:$UD$20,14,FALSE)&lt;-2),"",'Total-corrected counts'!P485),"")</f>
        <v/>
      </c>
      <c r="Q485" t="str">
        <f>IFERROR(IF(OR(HLOOKUP($A485,'Z-scores'!$C$2:$UD$20,15,FALSE)&gt;2,HLOOKUP($A485,'Z-scores'!$C$2:$UD$20,15,FALSE)&lt;-2),"",'Total-corrected counts'!Q485),"")</f>
        <v/>
      </c>
      <c r="R485" t="str">
        <f>IFERROR(IF(OR(HLOOKUP($A485,'Z-scores'!$C$2:$UD$20,16,FALSE)&gt;2,HLOOKUP($A485,'Z-scores'!$C$2:$UD$20,16,FALSE)&lt;-2),"",'Total-corrected counts'!R485),"")</f>
        <v/>
      </c>
      <c r="S485" t="str">
        <f>IFERROR(IF(OR(HLOOKUP($A485,'Z-scores'!$C$2:$UD$20,17,FALSE)&gt;2,HLOOKUP($A485,'Z-scores'!$C$2:$UD$20,17,FALSE)&lt;-2),"",'Total-corrected counts'!S485),"")</f>
        <v/>
      </c>
      <c r="T485" t="str">
        <f>IFERROR(IF(OR(HLOOKUP($A485,'Z-scores'!$C$2:$UD$20,18,FALSE)&gt;2,HLOOKUP($A485,'Z-scores'!$C$2:$UD$20,18,FALSE)&lt;-2),"",'Total-corrected counts'!T485),"")</f>
        <v/>
      </c>
      <c r="U485" t="str">
        <f>IFERROR(IF(OR(HLOOKUP($A485,'Z-scores'!$C$2:$UD$20,19,FALSE)&gt;2,HLOOKUP($A485,'Z-scores'!$C$2:$UD$20,19,FALSE)&lt;-2),"",'Total-corrected counts'!U485),"")</f>
        <v/>
      </c>
      <c r="V485">
        <f t="shared" si="28"/>
        <v>1</v>
      </c>
      <c r="W485" t="str">
        <f t="shared" si="29"/>
        <v/>
      </c>
      <c r="X485" t="str">
        <f t="shared" si="30"/>
        <v/>
      </c>
      <c r="Y485" t="str">
        <f t="shared" si="31"/>
        <v/>
      </c>
    </row>
    <row r="486" spans="1:25" x14ac:dyDescent="0.25">
      <c r="A486">
        <v>494</v>
      </c>
      <c r="B486" t="s">
        <v>246</v>
      </c>
      <c r="C486">
        <v>81200</v>
      </c>
      <c r="D486">
        <v>10</v>
      </c>
      <c r="E486" t="str">
        <f>IFERROR(IF(OR(HLOOKUP($A486,'Z-scores'!$C$2:$UD$20,3,FALSE)&gt;2,HLOOKUP(A486,'Z-scores'!$C$2:$UD$20,3,FALSE)&lt;-2),"",'Total-corrected counts'!E486),"")</f>
        <v/>
      </c>
      <c r="F486">
        <f>IFERROR(IF(OR(HLOOKUP($A486,'Z-scores'!$C$2:$UD$20,4,FALSE)&gt;2,HLOOKUP($A486,'Z-scores'!$C$2:$UD$20,4,FALSE)&lt;-2),"",'Total-corrected counts'!F486),"")</f>
        <v>0.28710457497038722</v>
      </c>
      <c r="G486">
        <f>IFERROR(IF(OR(HLOOKUP($A486,'Z-scores'!$C$2:$UD$20,5,FALSE)&gt;2,HLOOKUP($A486,'Z-scores'!$C$2:$UD$20,5,FALSE)&lt;-2),"",'Total-corrected counts'!G486),"")</f>
        <v>2.4577845288507643</v>
      </c>
      <c r="H486">
        <f>IFERROR(IF(OR(HLOOKUP($A486,'Z-scores'!$C$2:$UD$20,6,FALSE)&gt;2,HLOOKUP($A486,'Z-scores'!$C$2:$UD$20,6,FALSE)&lt;-2),"",'Total-corrected counts'!H486),"")</f>
        <v>2.0940931913352008E-2</v>
      </c>
      <c r="I486">
        <f>IFERROR(IF(OR(HLOOKUP($A486,'Z-scores'!$C$2:$UD$20,7,FALSE)&gt;2,HLOOKUP($A486,'Z-scores'!$C$2:$UD$20,7,FALSE)&lt;-2),"",'Total-corrected counts'!I486),"")</f>
        <v>0.35709997875870814</v>
      </c>
      <c r="J486">
        <f>IFERROR(IF(OR(HLOOKUP($A486,'Z-scores'!$C$2:$UD$20,8,FALSE)&gt;2,HLOOKUP($A486,'Z-scores'!$C$2:$UD$20,8,FALSE)&lt;-2),"",'Total-corrected counts'!J486),"")</f>
        <v>3.2395107894939263</v>
      </c>
      <c r="K486">
        <f>IFERROR(IF(OR(HLOOKUP($A486,'Z-scores'!$C$2:$UD$20,9,FALSE)&gt;2,HLOOKUP($A486,'Z-scores'!$C$2:$UD$20,9,FALSE)&lt;-2),"",'Total-corrected counts'!K486),"")</f>
        <v>3.1350688444171917</v>
      </c>
      <c r="L486">
        <f>IFERROR(IF(OR(HLOOKUP($A486,'Z-scores'!$C$2:$UD$20,10,FALSE)&gt;2,HLOOKUP($A486,'Z-scores'!$C$2:$UD$20,10,FALSE)&lt;-2),"",'Total-corrected counts'!L486),"")</f>
        <v>0.33073624534102875</v>
      </c>
      <c r="M486">
        <f>IFERROR(IF(OR(HLOOKUP($A486,'Z-scores'!$C$2:$UD$20,11,FALSE)&gt;2,HLOOKUP($A486,'Z-scores'!$C$2:$UD$20,11,FALSE)&lt;-2),"",'Total-corrected counts'!M486),"")</f>
        <v>2.3360761109262933</v>
      </c>
      <c r="N486">
        <f>IFERROR(IF(OR(HLOOKUP($A486,'Z-scores'!$C$2:$UD$20,12,FALSE)&gt;2,HLOOKUP($A486,'Z-scores'!$C$2:$UD$20,12,FALSE)&lt;-2),"",'Total-corrected counts'!N486),"")</f>
        <v>0.94390890087765189</v>
      </c>
      <c r="O486">
        <f>IFERROR(IF(OR(HLOOKUP($A486,'Z-scores'!$C$2:$UD$20,13,FALSE)&gt;2,HLOOKUP($A486,'Z-scores'!$C$2:$UD$20,13,FALSE)&lt;-2),"",'Total-corrected counts'!O486),"")</f>
        <v>0.31297672159912931</v>
      </c>
      <c r="P486">
        <f>IFERROR(IF(OR(HLOOKUP($A486,'Z-scores'!$C$2:$UD$20,14,FALSE)&gt;2,HLOOKUP($A486,'Z-scores'!$C$2:$UD$20,14,FALSE)&lt;-2),"",'Total-corrected counts'!P486),"")</f>
        <v>4.2737800601662752E-3</v>
      </c>
      <c r="Q486">
        <f>IFERROR(IF(OR(HLOOKUP($A486,'Z-scores'!$C$2:$UD$20,15,FALSE)&gt;2,HLOOKUP($A486,'Z-scores'!$C$2:$UD$20,15,FALSE)&lt;-2),"",'Total-corrected counts'!Q486),"")</f>
        <v>0.25352793877885343</v>
      </c>
      <c r="R486">
        <f>IFERROR(IF(OR(HLOOKUP($A486,'Z-scores'!$C$2:$UD$20,16,FALSE)&gt;2,HLOOKUP($A486,'Z-scores'!$C$2:$UD$20,16,FALSE)&lt;-2),"",'Total-corrected counts'!R486),"")</f>
        <v>4.3876256934552256</v>
      </c>
      <c r="S486">
        <f>IFERROR(IF(OR(HLOOKUP($A486,'Z-scores'!$C$2:$UD$20,17,FALSE)&gt;2,HLOOKUP($A486,'Z-scores'!$C$2:$UD$20,17,FALSE)&lt;-2),"",'Total-corrected counts'!S486),"")</f>
        <v>1.3136909395495886</v>
      </c>
      <c r="T486">
        <f>IFERROR(IF(OR(HLOOKUP($A486,'Z-scores'!$C$2:$UD$20,18,FALSE)&gt;2,HLOOKUP($A486,'Z-scores'!$C$2:$UD$20,18,FALSE)&lt;-2),"",'Total-corrected counts'!T486),"")</f>
        <v>0.93642128992462237</v>
      </c>
      <c r="U486">
        <f>IFERROR(IF(OR(HLOOKUP($A486,'Z-scores'!$C$2:$UD$20,19,FALSE)&gt;2,HLOOKUP($A486,'Z-scores'!$C$2:$UD$20,19,FALSE)&lt;-2),"",'Total-corrected counts'!U486),"")</f>
        <v>0.46432306470580575</v>
      </c>
      <c r="V486">
        <f t="shared" si="28"/>
        <v>1</v>
      </c>
      <c r="W486">
        <f t="shared" si="29"/>
        <v>0.53696042042697023</v>
      </c>
      <c r="X486">
        <f t="shared" si="30"/>
        <v>1.5205402505839563</v>
      </c>
      <c r="Y486">
        <f t="shared" si="31"/>
        <v>1.0770935411188804</v>
      </c>
    </row>
    <row r="487" spans="1:25" x14ac:dyDescent="0.25">
      <c r="A487">
        <v>495</v>
      </c>
      <c r="B487" t="s">
        <v>843</v>
      </c>
      <c r="C487">
        <v>39100</v>
      </c>
      <c r="D487">
        <v>463</v>
      </c>
      <c r="E487" t="str">
        <f>IFERROR(IF(OR(HLOOKUP($A487,'Z-scores'!$C$2:$UD$20,3,FALSE)&gt;2,HLOOKUP(A487,'Z-scores'!$C$2:$UD$20,3,FALSE)&lt;-2),"",'Total-corrected counts'!E487),"")</f>
        <v/>
      </c>
      <c r="F487" t="str">
        <f>IFERROR(IF(OR(HLOOKUP($A487,'Z-scores'!$C$2:$UD$20,4,FALSE)&gt;2,HLOOKUP($A487,'Z-scores'!$C$2:$UD$20,4,FALSE)&lt;-2),"",'Total-corrected counts'!F487),"")</f>
        <v/>
      </c>
      <c r="G487" t="str">
        <f>IFERROR(IF(OR(HLOOKUP($A487,'Z-scores'!$C$2:$UD$20,5,FALSE)&gt;2,HLOOKUP($A487,'Z-scores'!$C$2:$UD$20,5,FALSE)&lt;-2),"",'Total-corrected counts'!G487),"")</f>
        <v/>
      </c>
      <c r="H487" t="str">
        <f>IFERROR(IF(OR(HLOOKUP($A487,'Z-scores'!$C$2:$UD$20,6,FALSE)&gt;2,HLOOKUP($A487,'Z-scores'!$C$2:$UD$20,6,FALSE)&lt;-2),"",'Total-corrected counts'!H487),"")</f>
        <v/>
      </c>
      <c r="I487" t="str">
        <f>IFERROR(IF(OR(HLOOKUP($A487,'Z-scores'!$C$2:$UD$20,7,FALSE)&gt;2,HLOOKUP($A487,'Z-scores'!$C$2:$UD$20,7,FALSE)&lt;-2),"",'Total-corrected counts'!I487),"")</f>
        <v/>
      </c>
      <c r="J487" t="str">
        <f>IFERROR(IF(OR(HLOOKUP($A487,'Z-scores'!$C$2:$UD$20,8,FALSE)&gt;2,HLOOKUP($A487,'Z-scores'!$C$2:$UD$20,8,FALSE)&lt;-2),"",'Total-corrected counts'!J487),"")</f>
        <v/>
      </c>
      <c r="K487" t="str">
        <f>IFERROR(IF(OR(HLOOKUP($A487,'Z-scores'!$C$2:$UD$20,9,FALSE)&gt;2,HLOOKUP($A487,'Z-scores'!$C$2:$UD$20,9,FALSE)&lt;-2),"",'Total-corrected counts'!K487),"")</f>
        <v/>
      </c>
      <c r="L487" t="str">
        <f>IFERROR(IF(OR(HLOOKUP($A487,'Z-scores'!$C$2:$UD$20,10,FALSE)&gt;2,HLOOKUP($A487,'Z-scores'!$C$2:$UD$20,10,FALSE)&lt;-2),"",'Total-corrected counts'!L487),"")</f>
        <v/>
      </c>
      <c r="M487" t="str">
        <f>IFERROR(IF(OR(HLOOKUP($A487,'Z-scores'!$C$2:$UD$20,11,FALSE)&gt;2,HLOOKUP($A487,'Z-scores'!$C$2:$UD$20,11,FALSE)&lt;-2),"",'Total-corrected counts'!M487),"")</f>
        <v/>
      </c>
      <c r="N487" t="str">
        <f>IFERROR(IF(OR(HLOOKUP($A487,'Z-scores'!$C$2:$UD$20,12,FALSE)&gt;2,HLOOKUP($A487,'Z-scores'!$C$2:$UD$20,12,FALSE)&lt;-2),"",'Total-corrected counts'!N487),"")</f>
        <v/>
      </c>
      <c r="O487" t="str">
        <f>IFERROR(IF(OR(HLOOKUP($A487,'Z-scores'!$C$2:$UD$20,13,FALSE)&gt;2,HLOOKUP($A487,'Z-scores'!$C$2:$UD$20,13,FALSE)&lt;-2),"",'Total-corrected counts'!O487),"")</f>
        <v/>
      </c>
      <c r="P487" t="str">
        <f>IFERROR(IF(OR(HLOOKUP($A487,'Z-scores'!$C$2:$UD$20,14,FALSE)&gt;2,HLOOKUP($A487,'Z-scores'!$C$2:$UD$20,14,FALSE)&lt;-2),"",'Total-corrected counts'!P487),"")</f>
        <v/>
      </c>
      <c r="Q487" t="str">
        <f>IFERROR(IF(OR(HLOOKUP($A487,'Z-scores'!$C$2:$UD$20,15,FALSE)&gt;2,HLOOKUP($A487,'Z-scores'!$C$2:$UD$20,15,FALSE)&lt;-2),"",'Total-corrected counts'!Q487),"")</f>
        <v/>
      </c>
      <c r="R487" t="str">
        <f>IFERROR(IF(OR(HLOOKUP($A487,'Z-scores'!$C$2:$UD$20,16,FALSE)&gt;2,HLOOKUP($A487,'Z-scores'!$C$2:$UD$20,16,FALSE)&lt;-2),"",'Total-corrected counts'!R487),"")</f>
        <v/>
      </c>
      <c r="S487" t="str">
        <f>IFERROR(IF(OR(HLOOKUP($A487,'Z-scores'!$C$2:$UD$20,17,FALSE)&gt;2,HLOOKUP($A487,'Z-scores'!$C$2:$UD$20,17,FALSE)&lt;-2),"",'Total-corrected counts'!S487),"")</f>
        <v/>
      </c>
      <c r="T487" t="str">
        <f>IFERROR(IF(OR(HLOOKUP($A487,'Z-scores'!$C$2:$UD$20,18,FALSE)&gt;2,HLOOKUP($A487,'Z-scores'!$C$2:$UD$20,18,FALSE)&lt;-2),"",'Total-corrected counts'!T487),"")</f>
        <v/>
      </c>
      <c r="U487" t="str">
        <f>IFERROR(IF(OR(HLOOKUP($A487,'Z-scores'!$C$2:$UD$20,19,FALSE)&gt;2,HLOOKUP($A487,'Z-scores'!$C$2:$UD$20,19,FALSE)&lt;-2),"",'Total-corrected counts'!U487),"")</f>
        <v/>
      </c>
      <c r="V487">
        <f t="shared" si="28"/>
        <v>1</v>
      </c>
      <c r="W487" t="str">
        <f t="shared" si="29"/>
        <v/>
      </c>
      <c r="X487" t="str">
        <f t="shared" si="30"/>
        <v/>
      </c>
      <c r="Y487" t="str">
        <f t="shared" si="31"/>
        <v/>
      </c>
    </row>
    <row r="488" spans="1:25" x14ac:dyDescent="0.25">
      <c r="A488">
        <v>496</v>
      </c>
      <c r="B488" t="s">
        <v>844</v>
      </c>
      <c r="C488">
        <v>33100</v>
      </c>
      <c r="D488">
        <v>814</v>
      </c>
      <c r="E488" t="str">
        <f>IFERROR(IF(OR(HLOOKUP($A488,'Z-scores'!$C$2:$UD$20,3,FALSE)&gt;2,HLOOKUP(A488,'Z-scores'!$C$2:$UD$20,3,FALSE)&lt;-2),"",'Total-corrected counts'!E488),"")</f>
        <v/>
      </c>
      <c r="F488" t="str">
        <f>IFERROR(IF(OR(HLOOKUP($A488,'Z-scores'!$C$2:$UD$20,4,FALSE)&gt;2,HLOOKUP($A488,'Z-scores'!$C$2:$UD$20,4,FALSE)&lt;-2),"",'Total-corrected counts'!F488),"")</f>
        <v/>
      </c>
      <c r="G488" t="str">
        <f>IFERROR(IF(OR(HLOOKUP($A488,'Z-scores'!$C$2:$UD$20,5,FALSE)&gt;2,HLOOKUP($A488,'Z-scores'!$C$2:$UD$20,5,FALSE)&lt;-2),"",'Total-corrected counts'!G488),"")</f>
        <v/>
      </c>
      <c r="H488" t="str">
        <f>IFERROR(IF(OR(HLOOKUP($A488,'Z-scores'!$C$2:$UD$20,6,FALSE)&gt;2,HLOOKUP($A488,'Z-scores'!$C$2:$UD$20,6,FALSE)&lt;-2),"",'Total-corrected counts'!H488),"")</f>
        <v/>
      </c>
      <c r="I488" t="str">
        <f>IFERROR(IF(OR(HLOOKUP($A488,'Z-scores'!$C$2:$UD$20,7,FALSE)&gt;2,HLOOKUP($A488,'Z-scores'!$C$2:$UD$20,7,FALSE)&lt;-2),"",'Total-corrected counts'!I488),"")</f>
        <v/>
      </c>
      <c r="J488" t="str">
        <f>IFERROR(IF(OR(HLOOKUP($A488,'Z-scores'!$C$2:$UD$20,8,FALSE)&gt;2,HLOOKUP($A488,'Z-scores'!$C$2:$UD$20,8,FALSE)&lt;-2),"",'Total-corrected counts'!J488),"")</f>
        <v/>
      </c>
      <c r="K488" t="str">
        <f>IFERROR(IF(OR(HLOOKUP($A488,'Z-scores'!$C$2:$UD$20,9,FALSE)&gt;2,HLOOKUP($A488,'Z-scores'!$C$2:$UD$20,9,FALSE)&lt;-2),"",'Total-corrected counts'!K488),"")</f>
        <v/>
      </c>
      <c r="L488" t="str">
        <f>IFERROR(IF(OR(HLOOKUP($A488,'Z-scores'!$C$2:$UD$20,10,FALSE)&gt;2,HLOOKUP($A488,'Z-scores'!$C$2:$UD$20,10,FALSE)&lt;-2),"",'Total-corrected counts'!L488),"")</f>
        <v/>
      </c>
      <c r="M488" t="str">
        <f>IFERROR(IF(OR(HLOOKUP($A488,'Z-scores'!$C$2:$UD$20,11,FALSE)&gt;2,HLOOKUP($A488,'Z-scores'!$C$2:$UD$20,11,FALSE)&lt;-2),"",'Total-corrected counts'!M488),"")</f>
        <v/>
      </c>
      <c r="N488" t="str">
        <f>IFERROR(IF(OR(HLOOKUP($A488,'Z-scores'!$C$2:$UD$20,12,FALSE)&gt;2,HLOOKUP($A488,'Z-scores'!$C$2:$UD$20,12,FALSE)&lt;-2),"",'Total-corrected counts'!N488),"")</f>
        <v/>
      </c>
      <c r="O488" t="str">
        <f>IFERROR(IF(OR(HLOOKUP($A488,'Z-scores'!$C$2:$UD$20,13,FALSE)&gt;2,HLOOKUP($A488,'Z-scores'!$C$2:$UD$20,13,FALSE)&lt;-2),"",'Total-corrected counts'!O488),"")</f>
        <v/>
      </c>
      <c r="P488" t="str">
        <f>IFERROR(IF(OR(HLOOKUP($A488,'Z-scores'!$C$2:$UD$20,14,FALSE)&gt;2,HLOOKUP($A488,'Z-scores'!$C$2:$UD$20,14,FALSE)&lt;-2),"",'Total-corrected counts'!P488),"")</f>
        <v/>
      </c>
      <c r="Q488" t="str">
        <f>IFERROR(IF(OR(HLOOKUP($A488,'Z-scores'!$C$2:$UD$20,15,FALSE)&gt;2,HLOOKUP($A488,'Z-scores'!$C$2:$UD$20,15,FALSE)&lt;-2),"",'Total-corrected counts'!Q488),"")</f>
        <v/>
      </c>
      <c r="R488" t="str">
        <f>IFERROR(IF(OR(HLOOKUP($A488,'Z-scores'!$C$2:$UD$20,16,FALSE)&gt;2,HLOOKUP($A488,'Z-scores'!$C$2:$UD$20,16,FALSE)&lt;-2),"",'Total-corrected counts'!R488),"")</f>
        <v/>
      </c>
      <c r="S488" t="str">
        <f>IFERROR(IF(OR(HLOOKUP($A488,'Z-scores'!$C$2:$UD$20,17,FALSE)&gt;2,HLOOKUP($A488,'Z-scores'!$C$2:$UD$20,17,FALSE)&lt;-2),"",'Total-corrected counts'!S488),"")</f>
        <v/>
      </c>
      <c r="T488" t="str">
        <f>IFERROR(IF(OR(HLOOKUP($A488,'Z-scores'!$C$2:$UD$20,18,FALSE)&gt;2,HLOOKUP($A488,'Z-scores'!$C$2:$UD$20,18,FALSE)&lt;-2),"",'Total-corrected counts'!T488),"")</f>
        <v/>
      </c>
      <c r="U488" t="str">
        <f>IFERROR(IF(OR(HLOOKUP($A488,'Z-scores'!$C$2:$UD$20,19,FALSE)&gt;2,HLOOKUP($A488,'Z-scores'!$C$2:$UD$20,19,FALSE)&lt;-2),"",'Total-corrected counts'!U488),"")</f>
        <v/>
      </c>
      <c r="V488">
        <f t="shared" si="28"/>
        <v>1</v>
      </c>
      <c r="W488" t="str">
        <f t="shared" si="29"/>
        <v/>
      </c>
      <c r="X488" t="str">
        <f t="shared" si="30"/>
        <v/>
      </c>
      <c r="Y488" t="str">
        <f t="shared" si="31"/>
        <v/>
      </c>
    </row>
    <row r="489" spans="1:25" x14ac:dyDescent="0.25">
      <c r="A489">
        <v>497</v>
      </c>
      <c r="B489" t="s">
        <v>845</v>
      </c>
      <c r="C489">
        <v>14000</v>
      </c>
      <c r="D489">
        <v>669</v>
      </c>
      <c r="E489" t="str">
        <f>IFERROR(IF(OR(HLOOKUP($A489,'Z-scores'!$C$2:$UD$20,3,FALSE)&gt;2,HLOOKUP(A489,'Z-scores'!$C$2:$UD$20,3,FALSE)&lt;-2),"",'Total-corrected counts'!E489),"")</f>
        <v/>
      </c>
      <c r="F489" t="str">
        <f>IFERROR(IF(OR(HLOOKUP($A489,'Z-scores'!$C$2:$UD$20,4,FALSE)&gt;2,HLOOKUP($A489,'Z-scores'!$C$2:$UD$20,4,FALSE)&lt;-2),"",'Total-corrected counts'!F489),"")</f>
        <v/>
      </c>
      <c r="G489" t="str">
        <f>IFERROR(IF(OR(HLOOKUP($A489,'Z-scores'!$C$2:$UD$20,5,FALSE)&gt;2,HLOOKUP($A489,'Z-scores'!$C$2:$UD$20,5,FALSE)&lt;-2),"",'Total-corrected counts'!G489),"")</f>
        <v/>
      </c>
      <c r="H489" t="str">
        <f>IFERROR(IF(OR(HLOOKUP($A489,'Z-scores'!$C$2:$UD$20,6,FALSE)&gt;2,HLOOKUP($A489,'Z-scores'!$C$2:$UD$20,6,FALSE)&lt;-2),"",'Total-corrected counts'!H489),"")</f>
        <v/>
      </c>
      <c r="I489" t="str">
        <f>IFERROR(IF(OR(HLOOKUP($A489,'Z-scores'!$C$2:$UD$20,7,FALSE)&gt;2,HLOOKUP($A489,'Z-scores'!$C$2:$UD$20,7,FALSE)&lt;-2),"",'Total-corrected counts'!I489),"")</f>
        <v/>
      </c>
      <c r="J489" t="str">
        <f>IFERROR(IF(OR(HLOOKUP($A489,'Z-scores'!$C$2:$UD$20,8,FALSE)&gt;2,HLOOKUP($A489,'Z-scores'!$C$2:$UD$20,8,FALSE)&lt;-2),"",'Total-corrected counts'!J489),"")</f>
        <v/>
      </c>
      <c r="K489" t="str">
        <f>IFERROR(IF(OR(HLOOKUP($A489,'Z-scores'!$C$2:$UD$20,9,FALSE)&gt;2,HLOOKUP($A489,'Z-scores'!$C$2:$UD$20,9,FALSE)&lt;-2),"",'Total-corrected counts'!K489),"")</f>
        <v/>
      </c>
      <c r="L489" t="str">
        <f>IFERROR(IF(OR(HLOOKUP($A489,'Z-scores'!$C$2:$UD$20,10,FALSE)&gt;2,HLOOKUP($A489,'Z-scores'!$C$2:$UD$20,10,FALSE)&lt;-2),"",'Total-corrected counts'!L489),"")</f>
        <v/>
      </c>
      <c r="M489" t="str">
        <f>IFERROR(IF(OR(HLOOKUP($A489,'Z-scores'!$C$2:$UD$20,11,FALSE)&gt;2,HLOOKUP($A489,'Z-scores'!$C$2:$UD$20,11,FALSE)&lt;-2),"",'Total-corrected counts'!M489),"")</f>
        <v/>
      </c>
      <c r="N489" t="str">
        <f>IFERROR(IF(OR(HLOOKUP($A489,'Z-scores'!$C$2:$UD$20,12,FALSE)&gt;2,HLOOKUP($A489,'Z-scores'!$C$2:$UD$20,12,FALSE)&lt;-2),"",'Total-corrected counts'!N489),"")</f>
        <v/>
      </c>
      <c r="O489" t="str">
        <f>IFERROR(IF(OR(HLOOKUP($A489,'Z-scores'!$C$2:$UD$20,13,FALSE)&gt;2,HLOOKUP($A489,'Z-scores'!$C$2:$UD$20,13,FALSE)&lt;-2),"",'Total-corrected counts'!O489),"")</f>
        <v/>
      </c>
      <c r="P489" t="str">
        <f>IFERROR(IF(OR(HLOOKUP($A489,'Z-scores'!$C$2:$UD$20,14,FALSE)&gt;2,HLOOKUP($A489,'Z-scores'!$C$2:$UD$20,14,FALSE)&lt;-2),"",'Total-corrected counts'!P489),"")</f>
        <v/>
      </c>
      <c r="Q489" t="str">
        <f>IFERROR(IF(OR(HLOOKUP($A489,'Z-scores'!$C$2:$UD$20,15,FALSE)&gt;2,HLOOKUP($A489,'Z-scores'!$C$2:$UD$20,15,FALSE)&lt;-2),"",'Total-corrected counts'!Q489),"")</f>
        <v/>
      </c>
      <c r="R489" t="str">
        <f>IFERROR(IF(OR(HLOOKUP($A489,'Z-scores'!$C$2:$UD$20,16,FALSE)&gt;2,HLOOKUP($A489,'Z-scores'!$C$2:$UD$20,16,FALSE)&lt;-2),"",'Total-corrected counts'!R489),"")</f>
        <v/>
      </c>
      <c r="S489" t="str">
        <f>IFERROR(IF(OR(HLOOKUP($A489,'Z-scores'!$C$2:$UD$20,17,FALSE)&gt;2,HLOOKUP($A489,'Z-scores'!$C$2:$UD$20,17,FALSE)&lt;-2),"",'Total-corrected counts'!S489),"")</f>
        <v/>
      </c>
      <c r="T489" t="str">
        <f>IFERROR(IF(OR(HLOOKUP($A489,'Z-scores'!$C$2:$UD$20,18,FALSE)&gt;2,HLOOKUP($A489,'Z-scores'!$C$2:$UD$20,18,FALSE)&lt;-2),"",'Total-corrected counts'!T489),"")</f>
        <v/>
      </c>
      <c r="U489" t="str">
        <f>IFERROR(IF(OR(HLOOKUP($A489,'Z-scores'!$C$2:$UD$20,19,FALSE)&gt;2,HLOOKUP($A489,'Z-scores'!$C$2:$UD$20,19,FALSE)&lt;-2),"",'Total-corrected counts'!U489),"")</f>
        <v/>
      </c>
      <c r="V489">
        <f t="shared" si="28"/>
        <v>1</v>
      </c>
      <c r="W489" t="str">
        <f t="shared" si="29"/>
        <v/>
      </c>
      <c r="X489" t="str">
        <f t="shared" si="30"/>
        <v/>
      </c>
      <c r="Y489" t="str">
        <f t="shared" si="31"/>
        <v/>
      </c>
    </row>
    <row r="490" spans="1:25" x14ac:dyDescent="0.25">
      <c r="A490">
        <v>498</v>
      </c>
      <c r="B490" t="s">
        <v>846</v>
      </c>
      <c r="C490">
        <v>53200</v>
      </c>
      <c r="D490">
        <v>359</v>
      </c>
      <c r="E490" t="str">
        <f>IFERROR(IF(OR(HLOOKUP($A490,'Z-scores'!$C$2:$UD$20,3,FALSE)&gt;2,HLOOKUP(A490,'Z-scores'!$C$2:$UD$20,3,FALSE)&lt;-2),"",'Total-corrected counts'!E490),"")</f>
        <v/>
      </c>
      <c r="F490" t="str">
        <f>IFERROR(IF(OR(HLOOKUP($A490,'Z-scores'!$C$2:$UD$20,4,FALSE)&gt;2,HLOOKUP($A490,'Z-scores'!$C$2:$UD$20,4,FALSE)&lt;-2),"",'Total-corrected counts'!F490),"")</f>
        <v/>
      </c>
      <c r="G490" t="str">
        <f>IFERROR(IF(OR(HLOOKUP($A490,'Z-scores'!$C$2:$UD$20,5,FALSE)&gt;2,HLOOKUP($A490,'Z-scores'!$C$2:$UD$20,5,FALSE)&lt;-2),"",'Total-corrected counts'!G490),"")</f>
        <v/>
      </c>
      <c r="H490" t="str">
        <f>IFERROR(IF(OR(HLOOKUP($A490,'Z-scores'!$C$2:$UD$20,6,FALSE)&gt;2,HLOOKUP($A490,'Z-scores'!$C$2:$UD$20,6,FALSE)&lt;-2),"",'Total-corrected counts'!H490),"")</f>
        <v/>
      </c>
      <c r="I490" t="str">
        <f>IFERROR(IF(OR(HLOOKUP($A490,'Z-scores'!$C$2:$UD$20,7,FALSE)&gt;2,HLOOKUP($A490,'Z-scores'!$C$2:$UD$20,7,FALSE)&lt;-2),"",'Total-corrected counts'!I490),"")</f>
        <v/>
      </c>
      <c r="J490" t="str">
        <f>IFERROR(IF(OR(HLOOKUP($A490,'Z-scores'!$C$2:$UD$20,8,FALSE)&gt;2,HLOOKUP($A490,'Z-scores'!$C$2:$UD$20,8,FALSE)&lt;-2),"",'Total-corrected counts'!J490),"")</f>
        <v/>
      </c>
      <c r="K490" t="str">
        <f>IFERROR(IF(OR(HLOOKUP($A490,'Z-scores'!$C$2:$UD$20,9,FALSE)&gt;2,HLOOKUP($A490,'Z-scores'!$C$2:$UD$20,9,FALSE)&lt;-2),"",'Total-corrected counts'!K490),"")</f>
        <v/>
      </c>
      <c r="L490" t="str">
        <f>IFERROR(IF(OR(HLOOKUP($A490,'Z-scores'!$C$2:$UD$20,10,FALSE)&gt;2,HLOOKUP($A490,'Z-scores'!$C$2:$UD$20,10,FALSE)&lt;-2),"",'Total-corrected counts'!L490),"")</f>
        <v/>
      </c>
      <c r="M490" t="str">
        <f>IFERROR(IF(OR(HLOOKUP($A490,'Z-scores'!$C$2:$UD$20,11,FALSE)&gt;2,HLOOKUP($A490,'Z-scores'!$C$2:$UD$20,11,FALSE)&lt;-2),"",'Total-corrected counts'!M490),"")</f>
        <v/>
      </c>
      <c r="N490" t="str">
        <f>IFERROR(IF(OR(HLOOKUP($A490,'Z-scores'!$C$2:$UD$20,12,FALSE)&gt;2,HLOOKUP($A490,'Z-scores'!$C$2:$UD$20,12,FALSE)&lt;-2),"",'Total-corrected counts'!N490),"")</f>
        <v/>
      </c>
      <c r="O490" t="str">
        <f>IFERROR(IF(OR(HLOOKUP($A490,'Z-scores'!$C$2:$UD$20,13,FALSE)&gt;2,HLOOKUP($A490,'Z-scores'!$C$2:$UD$20,13,FALSE)&lt;-2),"",'Total-corrected counts'!O490),"")</f>
        <v/>
      </c>
      <c r="P490" t="str">
        <f>IFERROR(IF(OR(HLOOKUP($A490,'Z-scores'!$C$2:$UD$20,14,FALSE)&gt;2,HLOOKUP($A490,'Z-scores'!$C$2:$UD$20,14,FALSE)&lt;-2),"",'Total-corrected counts'!P490),"")</f>
        <v/>
      </c>
      <c r="Q490" t="str">
        <f>IFERROR(IF(OR(HLOOKUP($A490,'Z-scores'!$C$2:$UD$20,15,FALSE)&gt;2,HLOOKUP($A490,'Z-scores'!$C$2:$UD$20,15,FALSE)&lt;-2),"",'Total-corrected counts'!Q490),"")</f>
        <v/>
      </c>
      <c r="R490" t="str">
        <f>IFERROR(IF(OR(HLOOKUP($A490,'Z-scores'!$C$2:$UD$20,16,FALSE)&gt;2,HLOOKUP($A490,'Z-scores'!$C$2:$UD$20,16,FALSE)&lt;-2),"",'Total-corrected counts'!R490),"")</f>
        <v/>
      </c>
      <c r="S490" t="str">
        <f>IFERROR(IF(OR(HLOOKUP($A490,'Z-scores'!$C$2:$UD$20,17,FALSE)&gt;2,HLOOKUP($A490,'Z-scores'!$C$2:$UD$20,17,FALSE)&lt;-2),"",'Total-corrected counts'!S490),"")</f>
        <v/>
      </c>
      <c r="T490" t="str">
        <f>IFERROR(IF(OR(HLOOKUP($A490,'Z-scores'!$C$2:$UD$20,18,FALSE)&gt;2,HLOOKUP($A490,'Z-scores'!$C$2:$UD$20,18,FALSE)&lt;-2),"",'Total-corrected counts'!T490),"")</f>
        <v/>
      </c>
      <c r="U490" t="str">
        <f>IFERROR(IF(OR(HLOOKUP($A490,'Z-scores'!$C$2:$UD$20,19,FALSE)&gt;2,HLOOKUP($A490,'Z-scores'!$C$2:$UD$20,19,FALSE)&lt;-2),"",'Total-corrected counts'!U490),"")</f>
        <v/>
      </c>
      <c r="V490">
        <f t="shared" si="28"/>
        <v>1</v>
      </c>
      <c r="W490" t="str">
        <f t="shared" si="29"/>
        <v/>
      </c>
      <c r="X490" t="str">
        <f t="shared" si="30"/>
        <v/>
      </c>
      <c r="Y490" t="str">
        <f t="shared" si="31"/>
        <v/>
      </c>
    </row>
    <row r="491" spans="1:25" x14ac:dyDescent="0.25">
      <c r="A491">
        <v>499</v>
      </c>
      <c r="B491" t="s">
        <v>847</v>
      </c>
      <c r="C491">
        <v>105300</v>
      </c>
      <c r="D491">
        <v>1123</v>
      </c>
      <c r="E491" t="str">
        <f>IFERROR(IF(OR(HLOOKUP($A491,'Z-scores'!$C$2:$UD$20,3,FALSE)&gt;2,HLOOKUP(A491,'Z-scores'!$C$2:$UD$20,3,FALSE)&lt;-2),"",'Total-corrected counts'!E491),"")</f>
        <v/>
      </c>
      <c r="F491" t="str">
        <f>IFERROR(IF(OR(HLOOKUP($A491,'Z-scores'!$C$2:$UD$20,4,FALSE)&gt;2,HLOOKUP($A491,'Z-scores'!$C$2:$UD$20,4,FALSE)&lt;-2),"",'Total-corrected counts'!F491),"")</f>
        <v/>
      </c>
      <c r="G491" t="str">
        <f>IFERROR(IF(OR(HLOOKUP($A491,'Z-scores'!$C$2:$UD$20,5,FALSE)&gt;2,HLOOKUP($A491,'Z-scores'!$C$2:$UD$20,5,FALSE)&lt;-2),"",'Total-corrected counts'!G491),"")</f>
        <v/>
      </c>
      <c r="H491" t="str">
        <f>IFERROR(IF(OR(HLOOKUP($A491,'Z-scores'!$C$2:$UD$20,6,FALSE)&gt;2,HLOOKUP($A491,'Z-scores'!$C$2:$UD$20,6,FALSE)&lt;-2),"",'Total-corrected counts'!H491),"")</f>
        <v/>
      </c>
      <c r="I491" t="str">
        <f>IFERROR(IF(OR(HLOOKUP($A491,'Z-scores'!$C$2:$UD$20,7,FALSE)&gt;2,HLOOKUP($A491,'Z-scores'!$C$2:$UD$20,7,FALSE)&lt;-2),"",'Total-corrected counts'!I491),"")</f>
        <v/>
      </c>
      <c r="J491" t="str">
        <f>IFERROR(IF(OR(HLOOKUP($A491,'Z-scores'!$C$2:$UD$20,8,FALSE)&gt;2,HLOOKUP($A491,'Z-scores'!$C$2:$UD$20,8,FALSE)&lt;-2),"",'Total-corrected counts'!J491),"")</f>
        <v/>
      </c>
      <c r="K491" t="str">
        <f>IFERROR(IF(OR(HLOOKUP($A491,'Z-scores'!$C$2:$UD$20,9,FALSE)&gt;2,HLOOKUP($A491,'Z-scores'!$C$2:$UD$20,9,FALSE)&lt;-2),"",'Total-corrected counts'!K491),"")</f>
        <v/>
      </c>
      <c r="L491" t="str">
        <f>IFERROR(IF(OR(HLOOKUP($A491,'Z-scores'!$C$2:$UD$20,10,FALSE)&gt;2,HLOOKUP($A491,'Z-scores'!$C$2:$UD$20,10,FALSE)&lt;-2),"",'Total-corrected counts'!L491),"")</f>
        <v/>
      </c>
      <c r="M491" t="str">
        <f>IFERROR(IF(OR(HLOOKUP($A491,'Z-scores'!$C$2:$UD$20,11,FALSE)&gt;2,HLOOKUP($A491,'Z-scores'!$C$2:$UD$20,11,FALSE)&lt;-2),"",'Total-corrected counts'!M491),"")</f>
        <v/>
      </c>
      <c r="N491" t="str">
        <f>IFERROR(IF(OR(HLOOKUP($A491,'Z-scores'!$C$2:$UD$20,12,FALSE)&gt;2,HLOOKUP($A491,'Z-scores'!$C$2:$UD$20,12,FALSE)&lt;-2),"",'Total-corrected counts'!N491),"")</f>
        <v/>
      </c>
      <c r="O491" t="str">
        <f>IFERROR(IF(OR(HLOOKUP($A491,'Z-scores'!$C$2:$UD$20,13,FALSE)&gt;2,HLOOKUP($A491,'Z-scores'!$C$2:$UD$20,13,FALSE)&lt;-2),"",'Total-corrected counts'!O491),"")</f>
        <v/>
      </c>
      <c r="P491" t="str">
        <f>IFERROR(IF(OR(HLOOKUP($A491,'Z-scores'!$C$2:$UD$20,14,FALSE)&gt;2,HLOOKUP($A491,'Z-scores'!$C$2:$UD$20,14,FALSE)&lt;-2),"",'Total-corrected counts'!P491),"")</f>
        <v/>
      </c>
      <c r="Q491" t="str">
        <f>IFERROR(IF(OR(HLOOKUP($A491,'Z-scores'!$C$2:$UD$20,15,FALSE)&gt;2,HLOOKUP($A491,'Z-scores'!$C$2:$UD$20,15,FALSE)&lt;-2),"",'Total-corrected counts'!Q491),"")</f>
        <v/>
      </c>
      <c r="R491" t="str">
        <f>IFERROR(IF(OR(HLOOKUP($A491,'Z-scores'!$C$2:$UD$20,16,FALSE)&gt;2,HLOOKUP($A491,'Z-scores'!$C$2:$UD$20,16,FALSE)&lt;-2),"",'Total-corrected counts'!R491),"")</f>
        <v/>
      </c>
      <c r="S491" t="str">
        <f>IFERROR(IF(OR(HLOOKUP($A491,'Z-scores'!$C$2:$UD$20,17,FALSE)&gt;2,HLOOKUP($A491,'Z-scores'!$C$2:$UD$20,17,FALSE)&lt;-2),"",'Total-corrected counts'!S491),"")</f>
        <v/>
      </c>
      <c r="T491" t="str">
        <f>IFERROR(IF(OR(HLOOKUP($A491,'Z-scores'!$C$2:$UD$20,18,FALSE)&gt;2,HLOOKUP($A491,'Z-scores'!$C$2:$UD$20,18,FALSE)&lt;-2),"",'Total-corrected counts'!T491),"")</f>
        <v/>
      </c>
      <c r="U491" t="str">
        <f>IFERROR(IF(OR(HLOOKUP($A491,'Z-scores'!$C$2:$UD$20,19,FALSE)&gt;2,HLOOKUP($A491,'Z-scores'!$C$2:$UD$20,19,FALSE)&lt;-2),"",'Total-corrected counts'!U491),"")</f>
        <v/>
      </c>
      <c r="V491">
        <f t="shared" si="28"/>
        <v>1</v>
      </c>
      <c r="W491" t="str">
        <f t="shared" si="29"/>
        <v/>
      </c>
      <c r="X491" t="str">
        <f t="shared" si="30"/>
        <v/>
      </c>
      <c r="Y491" t="str">
        <f t="shared" si="31"/>
        <v/>
      </c>
    </row>
    <row r="492" spans="1:25" x14ac:dyDescent="0.25">
      <c r="A492">
        <v>500</v>
      </c>
      <c r="B492" t="s">
        <v>848</v>
      </c>
      <c r="C492">
        <v>900</v>
      </c>
      <c r="D492">
        <v>315</v>
      </c>
      <c r="E492" t="str">
        <f>IFERROR(IF(OR(HLOOKUP($A492,'Z-scores'!$C$2:$UD$20,3,FALSE)&gt;2,HLOOKUP(A492,'Z-scores'!$C$2:$UD$20,3,FALSE)&lt;-2),"",'Total-corrected counts'!E492),"")</f>
        <v/>
      </c>
      <c r="F492" t="str">
        <f>IFERROR(IF(OR(HLOOKUP($A492,'Z-scores'!$C$2:$UD$20,4,FALSE)&gt;2,HLOOKUP($A492,'Z-scores'!$C$2:$UD$20,4,FALSE)&lt;-2),"",'Total-corrected counts'!F492),"")</f>
        <v/>
      </c>
      <c r="G492" t="str">
        <f>IFERROR(IF(OR(HLOOKUP($A492,'Z-scores'!$C$2:$UD$20,5,FALSE)&gt;2,HLOOKUP($A492,'Z-scores'!$C$2:$UD$20,5,FALSE)&lt;-2),"",'Total-corrected counts'!G492),"")</f>
        <v/>
      </c>
      <c r="H492" t="str">
        <f>IFERROR(IF(OR(HLOOKUP($A492,'Z-scores'!$C$2:$UD$20,6,FALSE)&gt;2,HLOOKUP($A492,'Z-scores'!$C$2:$UD$20,6,FALSE)&lt;-2),"",'Total-corrected counts'!H492),"")</f>
        <v/>
      </c>
      <c r="I492" t="str">
        <f>IFERROR(IF(OR(HLOOKUP($A492,'Z-scores'!$C$2:$UD$20,7,FALSE)&gt;2,HLOOKUP($A492,'Z-scores'!$C$2:$UD$20,7,FALSE)&lt;-2),"",'Total-corrected counts'!I492),"")</f>
        <v/>
      </c>
      <c r="J492" t="str">
        <f>IFERROR(IF(OR(HLOOKUP($A492,'Z-scores'!$C$2:$UD$20,8,FALSE)&gt;2,HLOOKUP($A492,'Z-scores'!$C$2:$UD$20,8,FALSE)&lt;-2),"",'Total-corrected counts'!J492),"")</f>
        <v/>
      </c>
      <c r="K492" t="str">
        <f>IFERROR(IF(OR(HLOOKUP($A492,'Z-scores'!$C$2:$UD$20,9,FALSE)&gt;2,HLOOKUP($A492,'Z-scores'!$C$2:$UD$20,9,FALSE)&lt;-2),"",'Total-corrected counts'!K492),"")</f>
        <v/>
      </c>
      <c r="L492" t="str">
        <f>IFERROR(IF(OR(HLOOKUP($A492,'Z-scores'!$C$2:$UD$20,10,FALSE)&gt;2,HLOOKUP($A492,'Z-scores'!$C$2:$UD$20,10,FALSE)&lt;-2),"",'Total-corrected counts'!L492),"")</f>
        <v/>
      </c>
      <c r="M492" t="str">
        <f>IFERROR(IF(OR(HLOOKUP($A492,'Z-scores'!$C$2:$UD$20,11,FALSE)&gt;2,HLOOKUP($A492,'Z-scores'!$C$2:$UD$20,11,FALSE)&lt;-2),"",'Total-corrected counts'!M492),"")</f>
        <v/>
      </c>
      <c r="N492" t="str">
        <f>IFERROR(IF(OR(HLOOKUP($A492,'Z-scores'!$C$2:$UD$20,12,FALSE)&gt;2,HLOOKUP($A492,'Z-scores'!$C$2:$UD$20,12,FALSE)&lt;-2),"",'Total-corrected counts'!N492),"")</f>
        <v/>
      </c>
      <c r="O492" t="str">
        <f>IFERROR(IF(OR(HLOOKUP($A492,'Z-scores'!$C$2:$UD$20,13,FALSE)&gt;2,HLOOKUP($A492,'Z-scores'!$C$2:$UD$20,13,FALSE)&lt;-2),"",'Total-corrected counts'!O492),"")</f>
        <v/>
      </c>
      <c r="P492" t="str">
        <f>IFERROR(IF(OR(HLOOKUP($A492,'Z-scores'!$C$2:$UD$20,14,FALSE)&gt;2,HLOOKUP($A492,'Z-scores'!$C$2:$UD$20,14,FALSE)&lt;-2),"",'Total-corrected counts'!P492),"")</f>
        <v/>
      </c>
      <c r="Q492" t="str">
        <f>IFERROR(IF(OR(HLOOKUP($A492,'Z-scores'!$C$2:$UD$20,15,FALSE)&gt;2,HLOOKUP($A492,'Z-scores'!$C$2:$UD$20,15,FALSE)&lt;-2),"",'Total-corrected counts'!Q492),"")</f>
        <v/>
      </c>
      <c r="R492" t="str">
        <f>IFERROR(IF(OR(HLOOKUP($A492,'Z-scores'!$C$2:$UD$20,16,FALSE)&gt;2,HLOOKUP($A492,'Z-scores'!$C$2:$UD$20,16,FALSE)&lt;-2),"",'Total-corrected counts'!R492),"")</f>
        <v/>
      </c>
      <c r="S492" t="str">
        <f>IFERROR(IF(OR(HLOOKUP($A492,'Z-scores'!$C$2:$UD$20,17,FALSE)&gt;2,HLOOKUP($A492,'Z-scores'!$C$2:$UD$20,17,FALSE)&lt;-2),"",'Total-corrected counts'!S492),"")</f>
        <v/>
      </c>
      <c r="T492" t="str">
        <f>IFERROR(IF(OR(HLOOKUP($A492,'Z-scores'!$C$2:$UD$20,18,FALSE)&gt;2,HLOOKUP($A492,'Z-scores'!$C$2:$UD$20,18,FALSE)&lt;-2),"",'Total-corrected counts'!T492),"")</f>
        <v/>
      </c>
      <c r="U492" t="str">
        <f>IFERROR(IF(OR(HLOOKUP($A492,'Z-scores'!$C$2:$UD$20,19,FALSE)&gt;2,HLOOKUP($A492,'Z-scores'!$C$2:$UD$20,19,FALSE)&lt;-2),"",'Total-corrected counts'!U492),"")</f>
        <v/>
      </c>
      <c r="V492">
        <f t="shared" si="28"/>
        <v>1</v>
      </c>
      <c r="W492" t="str">
        <f t="shared" si="29"/>
        <v/>
      </c>
      <c r="X492" t="str">
        <f t="shared" si="30"/>
        <v/>
      </c>
      <c r="Y492" t="str">
        <f t="shared" si="31"/>
        <v/>
      </c>
    </row>
    <row r="493" spans="1:25" x14ac:dyDescent="0.25">
      <c r="A493">
        <v>501</v>
      </c>
      <c r="B493" t="s">
        <v>247</v>
      </c>
      <c r="C493">
        <v>17900</v>
      </c>
      <c r="D493">
        <v>533</v>
      </c>
      <c r="E493">
        <f>IFERROR(IF(OR(HLOOKUP($A493,'Z-scores'!$C$2:$UD$20,3,FALSE)&gt;2,HLOOKUP(A493,'Z-scores'!$C$2:$UD$20,3,FALSE)&lt;-2),"",'Total-corrected counts'!E493),"")</f>
        <v>0.40905249992715503</v>
      </c>
      <c r="F493">
        <f>IFERROR(IF(OR(HLOOKUP($A493,'Z-scores'!$C$2:$UD$20,4,FALSE)&gt;2,HLOOKUP($A493,'Z-scores'!$C$2:$UD$20,4,FALSE)&lt;-2),"",'Total-corrected counts'!F493),"")</f>
        <v>0.56600616208447763</v>
      </c>
      <c r="G493">
        <f>IFERROR(IF(OR(HLOOKUP($A493,'Z-scores'!$C$2:$UD$20,5,FALSE)&gt;2,HLOOKUP($A493,'Z-scores'!$C$2:$UD$20,5,FALSE)&lt;-2),"",'Total-corrected counts'!G493),"")</f>
        <v>1.5008602245850979</v>
      </c>
      <c r="H493">
        <f>IFERROR(IF(OR(HLOOKUP($A493,'Z-scores'!$C$2:$UD$20,6,FALSE)&gt;2,HLOOKUP($A493,'Z-scores'!$C$2:$UD$20,6,FALSE)&lt;-2),"",'Total-corrected counts'!H493),"")</f>
        <v>0.34203522125141617</v>
      </c>
      <c r="I493">
        <f>IFERROR(IF(OR(HLOOKUP($A493,'Z-scores'!$C$2:$UD$20,7,FALSE)&gt;2,HLOOKUP($A493,'Z-scores'!$C$2:$UD$20,7,FALSE)&lt;-2),"",'Total-corrected counts'!I493),"")</f>
        <v>0.48023790246860754</v>
      </c>
      <c r="J493">
        <f>IFERROR(IF(OR(HLOOKUP($A493,'Z-scores'!$C$2:$UD$20,8,FALSE)&gt;2,HLOOKUP($A493,'Z-scores'!$C$2:$UD$20,8,FALSE)&lt;-2),"",'Total-corrected counts'!J493),"")</f>
        <v>1.2080367479847975</v>
      </c>
      <c r="K493">
        <f>IFERROR(IF(OR(HLOOKUP($A493,'Z-scores'!$C$2:$UD$20,9,FALSE)&gt;2,HLOOKUP($A493,'Z-scores'!$C$2:$UD$20,9,FALSE)&lt;-2),"",'Total-corrected counts'!K493),"")</f>
        <v>8.9949272534700935</v>
      </c>
      <c r="L493">
        <f>IFERROR(IF(OR(HLOOKUP($A493,'Z-scores'!$C$2:$UD$20,10,FALSE)&gt;2,HLOOKUP($A493,'Z-scores'!$C$2:$UD$20,10,FALSE)&lt;-2),"",'Total-corrected counts'!L493),"")</f>
        <v>0.82022588844575128</v>
      </c>
      <c r="M493">
        <f>IFERROR(IF(OR(HLOOKUP($A493,'Z-scores'!$C$2:$UD$20,11,FALSE)&gt;2,HLOOKUP($A493,'Z-scores'!$C$2:$UD$20,11,FALSE)&lt;-2),"",'Total-corrected counts'!M493),"")</f>
        <v>1.575814654707677</v>
      </c>
      <c r="N493">
        <f>IFERROR(IF(OR(HLOOKUP($A493,'Z-scores'!$C$2:$UD$20,12,FALSE)&gt;2,HLOOKUP($A493,'Z-scores'!$C$2:$UD$20,12,FALSE)&lt;-2),"",'Total-corrected counts'!N493),"")</f>
        <v>4.6187386994401614</v>
      </c>
      <c r="O493">
        <f>IFERROR(IF(OR(HLOOKUP($A493,'Z-scores'!$C$2:$UD$20,13,FALSE)&gt;2,HLOOKUP($A493,'Z-scores'!$C$2:$UD$20,13,FALSE)&lt;-2),"",'Total-corrected counts'!O493),"")</f>
        <v>2.5643899124573823</v>
      </c>
      <c r="P493">
        <f>IFERROR(IF(OR(HLOOKUP($A493,'Z-scores'!$C$2:$UD$20,14,FALSE)&gt;2,HLOOKUP($A493,'Z-scores'!$C$2:$UD$20,14,FALSE)&lt;-2),"",'Total-corrected counts'!P493),"")</f>
        <v>0.34190240481330203</v>
      </c>
      <c r="Q493">
        <f>IFERROR(IF(OR(HLOOKUP($A493,'Z-scores'!$C$2:$UD$20,15,FALSE)&gt;2,HLOOKUP($A493,'Z-scores'!$C$2:$UD$20,15,FALSE)&lt;-2),"",'Total-corrected counts'!Q493),"")</f>
        <v>7.5083274176814285</v>
      </c>
      <c r="R493">
        <f>IFERROR(IF(OR(HLOOKUP($A493,'Z-scores'!$C$2:$UD$20,16,FALSE)&gt;2,HLOOKUP($A493,'Z-scores'!$C$2:$UD$20,16,FALSE)&lt;-2),"",'Total-corrected counts'!R493),"")</f>
        <v>7.845635714872448</v>
      </c>
      <c r="S493">
        <f>IFERROR(IF(OR(HLOOKUP($A493,'Z-scores'!$C$2:$UD$20,17,FALSE)&gt;2,HLOOKUP($A493,'Z-scores'!$C$2:$UD$20,17,FALSE)&lt;-2),"",'Total-corrected counts'!S493),"")</f>
        <v>5.2547637581983544</v>
      </c>
      <c r="T493" t="str">
        <f>IFERROR(IF(OR(HLOOKUP($A493,'Z-scores'!$C$2:$UD$20,18,FALSE)&gt;2,HLOOKUP($A493,'Z-scores'!$C$2:$UD$20,18,FALSE)&lt;-2),"",'Total-corrected counts'!T493),"")</f>
        <v/>
      </c>
      <c r="U493">
        <f>IFERROR(IF(OR(HLOOKUP($A493,'Z-scores'!$C$2:$UD$20,19,FALSE)&gt;2,HLOOKUP($A493,'Z-scores'!$C$2:$UD$20,19,FALSE)&lt;-2),"",'Total-corrected counts'!U493),"")</f>
        <v>3.0376275261127481</v>
      </c>
      <c r="V493">
        <f t="shared" si="28"/>
        <v>1</v>
      </c>
      <c r="W493">
        <f t="shared" si="29"/>
        <v>7.1340239222861118E-2</v>
      </c>
      <c r="X493">
        <f t="shared" si="30"/>
        <v>1.7663551727694526</v>
      </c>
      <c r="Y493">
        <f t="shared" si="31"/>
        <v>4.4530550619394038</v>
      </c>
    </row>
    <row r="494" spans="1:25" x14ac:dyDescent="0.25">
      <c r="A494">
        <v>502</v>
      </c>
      <c r="B494" t="s">
        <v>248</v>
      </c>
      <c r="C494">
        <v>45500</v>
      </c>
      <c r="D494">
        <v>822</v>
      </c>
      <c r="E494" t="str">
        <f>IFERROR(IF(OR(HLOOKUP($A494,'Z-scores'!$C$2:$UD$20,3,FALSE)&gt;2,HLOOKUP(A494,'Z-scores'!$C$2:$UD$20,3,FALSE)&lt;-2),"",'Total-corrected counts'!E494),"")</f>
        <v/>
      </c>
      <c r="F494">
        <f>IFERROR(IF(OR(HLOOKUP($A494,'Z-scores'!$C$2:$UD$20,4,FALSE)&gt;2,HLOOKUP($A494,'Z-scores'!$C$2:$UD$20,4,FALSE)&lt;-2),"",'Total-corrected counts'!F494),"")</f>
        <v>82.218547283662602</v>
      </c>
      <c r="G494">
        <f>IFERROR(IF(OR(HLOOKUP($A494,'Z-scores'!$C$2:$UD$20,5,FALSE)&gt;2,HLOOKUP($A494,'Z-scores'!$C$2:$UD$20,5,FALSE)&lt;-2),"",'Total-corrected counts'!G494),"")</f>
        <v>108.33390413028675</v>
      </c>
      <c r="H494">
        <f>IFERROR(IF(OR(HLOOKUP($A494,'Z-scores'!$C$2:$UD$20,6,FALSE)&gt;2,HLOOKUP($A494,'Z-scores'!$C$2:$UD$20,6,FALSE)&lt;-2),"",'Total-corrected counts'!H494),"")</f>
        <v>68.804921956636917</v>
      </c>
      <c r="I494">
        <f>IFERROR(IF(OR(HLOOKUP($A494,'Z-scores'!$C$2:$UD$20,7,FALSE)&gt;2,HLOOKUP($A494,'Z-scores'!$C$2:$UD$20,7,FALSE)&lt;-2),"",'Total-corrected counts'!I494),"")</f>
        <v>69.517514830423693</v>
      </c>
      <c r="J494">
        <f>IFERROR(IF(OR(HLOOKUP($A494,'Z-scores'!$C$2:$UD$20,8,FALSE)&gt;2,HLOOKUP($A494,'Z-scores'!$C$2:$UD$20,8,FALSE)&lt;-2),"",'Total-corrected counts'!J494),"")</f>
        <v>53.666416183945039</v>
      </c>
      <c r="K494">
        <f>IFERROR(IF(OR(HLOOKUP($A494,'Z-scores'!$C$2:$UD$20,9,FALSE)&gt;2,HLOOKUP($A494,'Z-scores'!$C$2:$UD$20,9,FALSE)&lt;-2),"",'Total-corrected counts'!K494),"")</f>
        <v>57.332069792073135</v>
      </c>
      <c r="L494">
        <f>IFERROR(IF(OR(HLOOKUP($A494,'Z-scores'!$C$2:$UD$20,10,FALSE)&gt;2,HLOOKUP($A494,'Z-scores'!$C$2:$UD$20,10,FALSE)&lt;-2),"",'Total-corrected counts'!L494),"")</f>
        <v>79.78240200946523</v>
      </c>
      <c r="M494">
        <f>IFERROR(IF(OR(HLOOKUP($A494,'Z-scores'!$C$2:$UD$20,11,FALSE)&gt;2,HLOOKUP($A494,'Z-scores'!$C$2:$UD$20,11,FALSE)&lt;-2),"",'Total-corrected counts'!M494),"")</f>
        <v>88.872260409361616</v>
      </c>
      <c r="N494">
        <f>IFERROR(IF(OR(HLOOKUP($A494,'Z-scores'!$C$2:$UD$20,12,FALSE)&gt;2,HLOOKUP($A494,'Z-scores'!$C$2:$UD$20,12,FALSE)&lt;-2),"",'Total-corrected counts'!N494),"")</f>
        <v>85.391680955125835</v>
      </c>
      <c r="O494">
        <f>IFERROR(IF(OR(HLOOKUP($A494,'Z-scores'!$C$2:$UD$20,13,FALSE)&gt;2,HLOOKUP($A494,'Z-scores'!$C$2:$UD$20,13,FALSE)&lt;-2),"",'Total-corrected counts'!O494),"")</f>
        <v>50.557519232083003</v>
      </c>
      <c r="P494">
        <f>IFERROR(IF(OR(HLOOKUP($A494,'Z-scores'!$C$2:$UD$20,14,FALSE)&gt;2,HLOOKUP($A494,'Z-scores'!$C$2:$UD$20,14,FALSE)&lt;-2),"",'Total-corrected counts'!P494),"")</f>
        <v>59.96113424413285</v>
      </c>
      <c r="Q494">
        <f>IFERROR(IF(OR(HLOOKUP($A494,'Z-scores'!$C$2:$UD$20,15,FALSE)&gt;2,HLOOKUP($A494,'Z-scores'!$C$2:$UD$20,15,FALSE)&lt;-2),"",'Total-corrected counts'!Q494),"")</f>
        <v>66.736354346248959</v>
      </c>
      <c r="R494">
        <f>IFERROR(IF(OR(HLOOKUP($A494,'Z-scores'!$C$2:$UD$20,16,FALSE)&gt;2,HLOOKUP($A494,'Z-scores'!$C$2:$UD$20,16,FALSE)&lt;-2),"",'Total-corrected counts'!R494),"")</f>
        <v>66.030761463423431</v>
      </c>
      <c r="S494">
        <f>IFERROR(IF(OR(HLOOKUP($A494,'Z-scores'!$C$2:$UD$20,17,FALSE)&gt;2,HLOOKUP($A494,'Z-scores'!$C$2:$UD$20,17,FALSE)&lt;-2),"",'Total-corrected counts'!S494),"")</f>
        <v>74.831527279715203</v>
      </c>
      <c r="T494">
        <f>IFERROR(IF(OR(HLOOKUP($A494,'Z-scores'!$C$2:$UD$20,18,FALSE)&gt;2,HLOOKUP($A494,'Z-scores'!$C$2:$UD$20,18,FALSE)&lt;-2),"",'Total-corrected counts'!T494),"")</f>
        <v>108.34136593797626</v>
      </c>
      <c r="U494">
        <f>IFERROR(IF(OR(HLOOKUP($A494,'Z-scores'!$C$2:$UD$20,19,FALSE)&gt;2,HLOOKUP($A494,'Z-scores'!$C$2:$UD$20,19,FALSE)&lt;-2),"",'Total-corrected counts'!U494),"")</f>
        <v>73.983588132423208</v>
      </c>
      <c r="V494">
        <f t="shared" si="28"/>
        <v>1</v>
      </c>
      <c r="W494">
        <f t="shared" si="29"/>
        <v>0.75294366951367531</v>
      </c>
      <c r="X494">
        <f t="shared" si="30"/>
        <v>76.06600457448188</v>
      </c>
      <c r="Y494">
        <f t="shared" si="31"/>
        <v>73.229241448891088</v>
      </c>
    </row>
    <row r="495" spans="1:25" x14ac:dyDescent="0.25">
      <c r="A495">
        <v>503</v>
      </c>
      <c r="B495" t="s">
        <v>249</v>
      </c>
      <c r="C495">
        <v>81300</v>
      </c>
      <c r="D495">
        <v>10</v>
      </c>
      <c r="E495" t="str">
        <f>IFERROR(IF(OR(HLOOKUP($A495,'Z-scores'!$C$2:$UD$20,3,FALSE)&gt;2,HLOOKUP(A495,'Z-scores'!$C$2:$UD$20,3,FALSE)&lt;-2),"",'Total-corrected counts'!E495),"")</f>
        <v/>
      </c>
      <c r="F495">
        <f>IFERROR(IF(OR(HLOOKUP($A495,'Z-scores'!$C$2:$UD$20,4,FALSE)&gt;2,HLOOKUP($A495,'Z-scores'!$C$2:$UD$20,4,FALSE)&lt;-2),"",'Total-corrected counts'!F495),"")</f>
        <v>2.7972188589972009</v>
      </c>
      <c r="G495">
        <f>IFERROR(IF(OR(HLOOKUP($A495,'Z-scores'!$C$2:$UD$20,5,FALSE)&gt;2,HLOOKUP($A495,'Z-scores'!$C$2:$UD$20,5,FALSE)&lt;-2),"",'Total-corrected counts'!G495),"")</f>
        <v>6.466793719353241</v>
      </c>
      <c r="H495">
        <f>IFERROR(IF(OR(HLOOKUP($A495,'Z-scores'!$C$2:$UD$20,6,FALSE)&gt;2,HLOOKUP($A495,'Z-scores'!$C$2:$UD$20,6,FALSE)&lt;-2),"",'Total-corrected counts'!H495),"")</f>
        <v>0.22336994040908809</v>
      </c>
      <c r="I495">
        <f>IFERROR(IF(OR(HLOOKUP($A495,'Z-scores'!$C$2:$UD$20,7,FALSE)&gt;2,HLOOKUP($A495,'Z-scores'!$C$2:$UD$20,7,FALSE)&lt;-2),"",'Total-corrected counts'!I495),"")</f>
        <v>2.869113622440655</v>
      </c>
      <c r="J495">
        <f>IFERROR(IF(OR(HLOOKUP($A495,'Z-scores'!$C$2:$UD$20,8,FALSE)&gt;2,HLOOKUP($A495,'Z-scores'!$C$2:$UD$20,8,FALSE)&lt;-2),"",'Total-corrected counts'!J495),"")</f>
        <v>14.673948416337785</v>
      </c>
      <c r="K495">
        <f>IFERROR(IF(OR(HLOOKUP($A495,'Z-scores'!$C$2:$UD$20,9,FALSE)&gt;2,HLOOKUP($A495,'Z-scores'!$C$2:$UD$20,9,FALSE)&lt;-2),"",'Total-corrected counts'!K495),"")</f>
        <v>24.264451753163495</v>
      </c>
      <c r="L495">
        <f>IFERROR(IF(OR(HLOOKUP($A495,'Z-scores'!$C$2:$UD$20,10,FALSE)&gt;2,HLOOKUP($A495,'Z-scores'!$C$2:$UD$20,10,FALSE)&lt;-2),"",'Total-corrected counts'!L495),"")</f>
        <v>7.9861778708347071</v>
      </c>
      <c r="M495">
        <f>IFERROR(IF(OR(HLOOKUP($A495,'Z-scores'!$C$2:$UD$20,11,FALSE)&gt;2,HLOOKUP($A495,'Z-scores'!$C$2:$UD$20,11,FALSE)&lt;-2),"",'Total-corrected counts'!M495),"")</f>
        <v>2.8797782432523342</v>
      </c>
      <c r="N495">
        <f>IFERROR(IF(OR(HLOOKUP($A495,'Z-scores'!$C$2:$UD$20,12,FALSE)&gt;2,HLOOKUP($A495,'Z-scores'!$C$2:$UD$20,12,FALSE)&lt;-2),"",'Total-corrected counts'!N495),"")</f>
        <v>1.1363563466876587</v>
      </c>
      <c r="O495">
        <f>IFERROR(IF(OR(HLOOKUP($A495,'Z-scores'!$C$2:$UD$20,13,FALSE)&gt;2,HLOOKUP($A495,'Z-scores'!$C$2:$UD$20,13,FALSE)&lt;-2),"",'Total-corrected counts'!O495),"")</f>
        <v>5.6874264462637472</v>
      </c>
      <c r="P495">
        <f>IFERROR(IF(OR(HLOOKUP($A495,'Z-scores'!$C$2:$UD$20,14,FALSE)&gt;2,HLOOKUP($A495,'Z-scores'!$C$2:$UD$20,14,FALSE)&lt;-2),"",'Total-corrected counts'!P495),"")</f>
        <v>1.3419669388922106</v>
      </c>
      <c r="Q495">
        <f>IFERROR(IF(OR(HLOOKUP($A495,'Z-scores'!$C$2:$UD$20,15,FALSE)&gt;2,HLOOKUP($A495,'Z-scores'!$C$2:$UD$20,15,FALSE)&lt;-2),"",'Total-corrected counts'!Q495),"")</f>
        <v>2.9253223705252317E-2</v>
      </c>
      <c r="R495">
        <f>IFERROR(IF(OR(HLOOKUP($A495,'Z-scores'!$C$2:$UD$20,16,FALSE)&gt;2,HLOOKUP($A495,'Z-scores'!$C$2:$UD$20,16,FALSE)&lt;-2),"",'Total-corrected counts'!R495),"")</f>
        <v>21.176805287589829</v>
      </c>
      <c r="S495">
        <f>IFERROR(IF(OR(HLOOKUP($A495,'Z-scores'!$C$2:$UD$20,17,FALSE)&gt;2,HLOOKUP($A495,'Z-scores'!$C$2:$UD$20,17,FALSE)&lt;-2),"",'Total-corrected counts'!S495),"")</f>
        <v>3.8705026442101516</v>
      </c>
      <c r="T495">
        <f>IFERROR(IF(OR(HLOOKUP($A495,'Z-scores'!$C$2:$UD$20,18,FALSE)&gt;2,HLOOKUP($A495,'Z-scores'!$C$2:$UD$20,18,FALSE)&lt;-2),"",'Total-corrected counts'!T495),"")</f>
        <v>0.49827921849200091</v>
      </c>
      <c r="U495">
        <f>IFERROR(IF(OR(HLOOKUP($A495,'Z-scores'!$C$2:$UD$20,19,FALSE)&gt;2,HLOOKUP($A495,'Z-scores'!$C$2:$UD$20,19,FALSE)&lt;-2),"",'Total-corrected counts'!U495),"")</f>
        <v>8.770064614676949</v>
      </c>
      <c r="V495">
        <f t="shared" si="28"/>
        <v>1</v>
      </c>
      <c r="W495">
        <f t="shared" si="29"/>
        <v>0.52661139202517826</v>
      </c>
      <c r="X495">
        <f t="shared" si="30"/>
        <v>7.7701065530985627</v>
      </c>
      <c r="Y495">
        <f t="shared" si="31"/>
        <v>5.3138318400647249</v>
      </c>
    </row>
    <row r="496" spans="1:25" x14ac:dyDescent="0.25">
      <c r="A496">
        <v>504</v>
      </c>
      <c r="B496" t="s">
        <v>849</v>
      </c>
      <c r="C496">
        <v>39200</v>
      </c>
      <c r="D496">
        <v>463</v>
      </c>
      <c r="E496" t="str">
        <f>IFERROR(IF(OR(HLOOKUP($A496,'Z-scores'!$C$2:$UD$20,3,FALSE)&gt;2,HLOOKUP(A496,'Z-scores'!$C$2:$UD$20,3,FALSE)&lt;-2),"",'Total-corrected counts'!E496),"")</f>
        <v/>
      </c>
      <c r="F496" t="str">
        <f>IFERROR(IF(OR(HLOOKUP($A496,'Z-scores'!$C$2:$UD$20,4,FALSE)&gt;2,HLOOKUP($A496,'Z-scores'!$C$2:$UD$20,4,FALSE)&lt;-2),"",'Total-corrected counts'!F496),"")</f>
        <v/>
      </c>
      <c r="G496" t="str">
        <f>IFERROR(IF(OR(HLOOKUP($A496,'Z-scores'!$C$2:$UD$20,5,FALSE)&gt;2,HLOOKUP($A496,'Z-scores'!$C$2:$UD$20,5,FALSE)&lt;-2),"",'Total-corrected counts'!G496),"")</f>
        <v/>
      </c>
      <c r="H496" t="str">
        <f>IFERROR(IF(OR(HLOOKUP($A496,'Z-scores'!$C$2:$UD$20,6,FALSE)&gt;2,HLOOKUP($A496,'Z-scores'!$C$2:$UD$20,6,FALSE)&lt;-2),"",'Total-corrected counts'!H496),"")</f>
        <v/>
      </c>
      <c r="I496" t="str">
        <f>IFERROR(IF(OR(HLOOKUP($A496,'Z-scores'!$C$2:$UD$20,7,FALSE)&gt;2,HLOOKUP($A496,'Z-scores'!$C$2:$UD$20,7,FALSE)&lt;-2),"",'Total-corrected counts'!I496),"")</f>
        <v/>
      </c>
      <c r="J496" t="str">
        <f>IFERROR(IF(OR(HLOOKUP($A496,'Z-scores'!$C$2:$UD$20,8,FALSE)&gt;2,HLOOKUP($A496,'Z-scores'!$C$2:$UD$20,8,FALSE)&lt;-2),"",'Total-corrected counts'!J496),"")</f>
        <v/>
      </c>
      <c r="K496" t="str">
        <f>IFERROR(IF(OR(HLOOKUP($A496,'Z-scores'!$C$2:$UD$20,9,FALSE)&gt;2,HLOOKUP($A496,'Z-scores'!$C$2:$UD$20,9,FALSE)&lt;-2),"",'Total-corrected counts'!K496),"")</f>
        <v/>
      </c>
      <c r="L496" t="str">
        <f>IFERROR(IF(OR(HLOOKUP($A496,'Z-scores'!$C$2:$UD$20,10,FALSE)&gt;2,HLOOKUP($A496,'Z-scores'!$C$2:$UD$20,10,FALSE)&lt;-2),"",'Total-corrected counts'!L496),"")</f>
        <v/>
      </c>
      <c r="M496" t="str">
        <f>IFERROR(IF(OR(HLOOKUP($A496,'Z-scores'!$C$2:$UD$20,11,FALSE)&gt;2,HLOOKUP($A496,'Z-scores'!$C$2:$UD$20,11,FALSE)&lt;-2),"",'Total-corrected counts'!M496),"")</f>
        <v/>
      </c>
      <c r="N496" t="str">
        <f>IFERROR(IF(OR(HLOOKUP($A496,'Z-scores'!$C$2:$UD$20,12,FALSE)&gt;2,HLOOKUP($A496,'Z-scores'!$C$2:$UD$20,12,FALSE)&lt;-2),"",'Total-corrected counts'!N496),"")</f>
        <v/>
      </c>
      <c r="O496" t="str">
        <f>IFERROR(IF(OR(HLOOKUP($A496,'Z-scores'!$C$2:$UD$20,13,FALSE)&gt;2,HLOOKUP($A496,'Z-scores'!$C$2:$UD$20,13,FALSE)&lt;-2),"",'Total-corrected counts'!O496),"")</f>
        <v/>
      </c>
      <c r="P496" t="str">
        <f>IFERROR(IF(OR(HLOOKUP($A496,'Z-scores'!$C$2:$UD$20,14,FALSE)&gt;2,HLOOKUP($A496,'Z-scores'!$C$2:$UD$20,14,FALSE)&lt;-2),"",'Total-corrected counts'!P496),"")</f>
        <v/>
      </c>
      <c r="Q496" t="str">
        <f>IFERROR(IF(OR(HLOOKUP($A496,'Z-scores'!$C$2:$UD$20,15,FALSE)&gt;2,HLOOKUP($A496,'Z-scores'!$C$2:$UD$20,15,FALSE)&lt;-2),"",'Total-corrected counts'!Q496),"")</f>
        <v/>
      </c>
      <c r="R496" t="str">
        <f>IFERROR(IF(OR(HLOOKUP($A496,'Z-scores'!$C$2:$UD$20,16,FALSE)&gt;2,HLOOKUP($A496,'Z-scores'!$C$2:$UD$20,16,FALSE)&lt;-2),"",'Total-corrected counts'!R496),"")</f>
        <v/>
      </c>
      <c r="S496" t="str">
        <f>IFERROR(IF(OR(HLOOKUP($A496,'Z-scores'!$C$2:$UD$20,17,FALSE)&gt;2,HLOOKUP($A496,'Z-scores'!$C$2:$UD$20,17,FALSE)&lt;-2),"",'Total-corrected counts'!S496),"")</f>
        <v/>
      </c>
      <c r="T496" t="str">
        <f>IFERROR(IF(OR(HLOOKUP($A496,'Z-scores'!$C$2:$UD$20,18,FALSE)&gt;2,HLOOKUP($A496,'Z-scores'!$C$2:$UD$20,18,FALSE)&lt;-2),"",'Total-corrected counts'!T496),"")</f>
        <v/>
      </c>
      <c r="U496" t="str">
        <f>IFERROR(IF(OR(HLOOKUP($A496,'Z-scores'!$C$2:$UD$20,19,FALSE)&gt;2,HLOOKUP($A496,'Z-scores'!$C$2:$UD$20,19,FALSE)&lt;-2),"",'Total-corrected counts'!U496),"")</f>
        <v/>
      </c>
      <c r="V496">
        <f t="shared" si="28"/>
        <v>1</v>
      </c>
      <c r="W496" t="str">
        <f t="shared" si="29"/>
        <v/>
      </c>
      <c r="X496" t="str">
        <f t="shared" si="30"/>
        <v/>
      </c>
      <c r="Y496" t="str">
        <f t="shared" si="31"/>
        <v/>
      </c>
    </row>
    <row r="497" spans="1:25" x14ac:dyDescent="0.25">
      <c r="A497">
        <v>505</v>
      </c>
      <c r="B497" t="s">
        <v>850</v>
      </c>
      <c r="C497">
        <v>53300</v>
      </c>
      <c r="D497">
        <v>359</v>
      </c>
      <c r="E497" t="str">
        <f>IFERROR(IF(OR(HLOOKUP($A497,'Z-scores'!$C$2:$UD$20,3,FALSE)&gt;2,HLOOKUP(A497,'Z-scores'!$C$2:$UD$20,3,FALSE)&lt;-2),"",'Total-corrected counts'!E497),"")</f>
        <v/>
      </c>
      <c r="F497" t="str">
        <f>IFERROR(IF(OR(HLOOKUP($A497,'Z-scores'!$C$2:$UD$20,4,FALSE)&gt;2,HLOOKUP($A497,'Z-scores'!$C$2:$UD$20,4,FALSE)&lt;-2),"",'Total-corrected counts'!F497),"")</f>
        <v/>
      </c>
      <c r="G497" t="str">
        <f>IFERROR(IF(OR(HLOOKUP($A497,'Z-scores'!$C$2:$UD$20,5,FALSE)&gt;2,HLOOKUP($A497,'Z-scores'!$C$2:$UD$20,5,FALSE)&lt;-2),"",'Total-corrected counts'!G497),"")</f>
        <v/>
      </c>
      <c r="H497" t="str">
        <f>IFERROR(IF(OR(HLOOKUP($A497,'Z-scores'!$C$2:$UD$20,6,FALSE)&gt;2,HLOOKUP($A497,'Z-scores'!$C$2:$UD$20,6,FALSE)&lt;-2),"",'Total-corrected counts'!H497),"")</f>
        <v/>
      </c>
      <c r="I497" t="str">
        <f>IFERROR(IF(OR(HLOOKUP($A497,'Z-scores'!$C$2:$UD$20,7,FALSE)&gt;2,HLOOKUP($A497,'Z-scores'!$C$2:$UD$20,7,FALSE)&lt;-2),"",'Total-corrected counts'!I497),"")</f>
        <v/>
      </c>
      <c r="J497" t="str">
        <f>IFERROR(IF(OR(HLOOKUP($A497,'Z-scores'!$C$2:$UD$20,8,FALSE)&gt;2,HLOOKUP($A497,'Z-scores'!$C$2:$UD$20,8,FALSE)&lt;-2),"",'Total-corrected counts'!J497),"")</f>
        <v/>
      </c>
      <c r="K497" t="str">
        <f>IFERROR(IF(OR(HLOOKUP($A497,'Z-scores'!$C$2:$UD$20,9,FALSE)&gt;2,HLOOKUP($A497,'Z-scores'!$C$2:$UD$20,9,FALSE)&lt;-2),"",'Total-corrected counts'!K497),"")</f>
        <v/>
      </c>
      <c r="L497" t="str">
        <f>IFERROR(IF(OR(HLOOKUP($A497,'Z-scores'!$C$2:$UD$20,10,FALSE)&gt;2,HLOOKUP($A497,'Z-scores'!$C$2:$UD$20,10,FALSE)&lt;-2),"",'Total-corrected counts'!L497),"")</f>
        <v/>
      </c>
      <c r="M497" t="str">
        <f>IFERROR(IF(OR(HLOOKUP($A497,'Z-scores'!$C$2:$UD$20,11,FALSE)&gt;2,HLOOKUP($A497,'Z-scores'!$C$2:$UD$20,11,FALSE)&lt;-2),"",'Total-corrected counts'!M497),"")</f>
        <v/>
      </c>
      <c r="N497" t="str">
        <f>IFERROR(IF(OR(HLOOKUP($A497,'Z-scores'!$C$2:$UD$20,12,FALSE)&gt;2,HLOOKUP($A497,'Z-scores'!$C$2:$UD$20,12,FALSE)&lt;-2),"",'Total-corrected counts'!N497),"")</f>
        <v/>
      </c>
      <c r="O497" t="str">
        <f>IFERROR(IF(OR(HLOOKUP($A497,'Z-scores'!$C$2:$UD$20,13,FALSE)&gt;2,HLOOKUP($A497,'Z-scores'!$C$2:$UD$20,13,FALSE)&lt;-2),"",'Total-corrected counts'!O497),"")</f>
        <v/>
      </c>
      <c r="P497" t="str">
        <f>IFERROR(IF(OR(HLOOKUP($A497,'Z-scores'!$C$2:$UD$20,14,FALSE)&gt;2,HLOOKUP($A497,'Z-scores'!$C$2:$UD$20,14,FALSE)&lt;-2),"",'Total-corrected counts'!P497),"")</f>
        <v/>
      </c>
      <c r="Q497" t="str">
        <f>IFERROR(IF(OR(HLOOKUP($A497,'Z-scores'!$C$2:$UD$20,15,FALSE)&gt;2,HLOOKUP($A497,'Z-scores'!$C$2:$UD$20,15,FALSE)&lt;-2),"",'Total-corrected counts'!Q497),"")</f>
        <v/>
      </c>
      <c r="R497" t="str">
        <f>IFERROR(IF(OR(HLOOKUP($A497,'Z-scores'!$C$2:$UD$20,16,FALSE)&gt;2,HLOOKUP($A497,'Z-scores'!$C$2:$UD$20,16,FALSE)&lt;-2),"",'Total-corrected counts'!R497),"")</f>
        <v/>
      </c>
      <c r="S497" t="str">
        <f>IFERROR(IF(OR(HLOOKUP($A497,'Z-scores'!$C$2:$UD$20,17,FALSE)&gt;2,HLOOKUP($A497,'Z-scores'!$C$2:$UD$20,17,FALSE)&lt;-2),"",'Total-corrected counts'!S497),"")</f>
        <v/>
      </c>
      <c r="T497" t="str">
        <f>IFERROR(IF(OR(HLOOKUP($A497,'Z-scores'!$C$2:$UD$20,18,FALSE)&gt;2,HLOOKUP($A497,'Z-scores'!$C$2:$UD$20,18,FALSE)&lt;-2),"",'Total-corrected counts'!T497),"")</f>
        <v/>
      </c>
      <c r="U497" t="str">
        <f>IFERROR(IF(OR(HLOOKUP($A497,'Z-scores'!$C$2:$UD$20,19,FALSE)&gt;2,HLOOKUP($A497,'Z-scores'!$C$2:$UD$20,19,FALSE)&lt;-2),"",'Total-corrected counts'!U497),"")</f>
        <v/>
      </c>
      <c r="V497">
        <f t="shared" si="28"/>
        <v>1</v>
      </c>
      <c r="W497" t="str">
        <f t="shared" si="29"/>
        <v/>
      </c>
      <c r="X497" t="str">
        <f t="shared" si="30"/>
        <v/>
      </c>
      <c r="Y497" t="str">
        <f t="shared" si="31"/>
        <v/>
      </c>
    </row>
    <row r="498" spans="1:25" x14ac:dyDescent="0.25">
      <c r="A498">
        <v>506</v>
      </c>
      <c r="B498" t="s">
        <v>851</v>
      </c>
      <c r="C498">
        <v>101000</v>
      </c>
      <c r="D498">
        <v>948</v>
      </c>
      <c r="E498" t="str">
        <f>IFERROR(IF(OR(HLOOKUP($A498,'Z-scores'!$C$2:$UD$20,3,FALSE)&gt;2,HLOOKUP(A498,'Z-scores'!$C$2:$UD$20,3,FALSE)&lt;-2),"",'Total-corrected counts'!E498),"")</f>
        <v/>
      </c>
      <c r="F498" t="str">
        <f>IFERROR(IF(OR(HLOOKUP($A498,'Z-scores'!$C$2:$UD$20,4,FALSE)&gt;2,HLOOKUP($A498,'Z-scores'!$C$2:$UD$20,4,FALSE)&lt;-2),"",'Total-corrected counts'!F498),"")</f>
        <v/>
      </c>
      <c r="G498" t="str">
        <f>IFERROR(IF(OR(HLOOKUP($A498,'Z-scores'!$C$2:$UD$20,5,FALSE)&gt;2,HLOOKUP($A498,'Z-scores'!$C$2:$UD$20,5,FALSE)&lt;-2),"",'Total-corrected counts'!G498),"")</f>
        <v/>
      </c>
      <c r="H498" t="str">
        <f>IFERROR(IF(OR(HLOOKUP($A498,'Z-scores'!$C$2:$UD$20,6,FALSE)&gt;2,HLOOKUP($A498,'Z-scores'!$C$2:$UD$20,6,FALSE)&lt;-2),"",'Total-corrected counts'!H498),"")</f>
        <v/>
      </c>
      <c r="I498" t="str">
        <f>IFERROR(IF(OR(HLOOKUP($A498,'Z-scores'!$C$2:$UD$20,7,FALSE)&gt;2,HLOOKUP($A498,'Z-scores'!$C$2:$UD$20,7,FALSE)&lt;-2),"",'Total-corrected counts'!I498),"")</f>
        <v/>
      </c>
      <c r="J498" t="str">
        <f>IFERROR(IF(OR(HLOOKUP($A498,'Z-scores'!$C$2:$UD$20,8,FALSE)&gt;2,HLOOKUP($A498,'Z-scores'!$C$2:$UD$20,8,FALSE)&lt;-2),"",'Total-corrected counts'!J498),"")</f>
        <v/>
      </c>
      <c r="K498" t="str">
        <f>IFERROR(IF(OR(HLOOKUP($A498,'Z-scores'!$C$2:$UD$20,9,FALSE)&gt;2,HLOOKUP($A498,'Z-scores'!$C$2:$UD$20,9,FALSE)&lt;-2),"",'Total-corrected counts'!K498),"")</f>
        <v/>
      </c>
      <c r="L498" t="str">
        <f>IFERROR(IF(OR(HLOOKUP($A498,'Z-scores'!$C$2:$UD$20,10,FALSE)&gt;2,HLOOKUP($A498,'Z-scores'!$C$2:$UD$20,10,FALSE)&lt;-2),"",'Total-corrected counts'!L498),"")</f>
        <v/>
      </c>
      <c r="M498" t="str">
        <f>IFERROR(IF(OR(HLOOKUP($A498,'Z-scores'!$C$2:$UD$20,11,FALSE)&gt;2,HLOOKUP($A498,'Z-scores'!$C$2:$UD$20,11,FALSE)&lt;-2),"",'Total-corrected counts'!M498),"")</f>
        <v/>
      </c>
      <c r="N498" t="str">
        <f>IFERROR(IF(OR(HLOOKUP($A498,'Z-scores'!$C$2:$UD$20,12,FALSE)&gt;2,HLOOKUP($A498,'Z-scores'!$C$2:$UD$20,12,FALSE)&lt;-2),"",'Total-corrected counts'!N498),"")</f>
        <v/>
      </c>
      <c r="O498" t="str">
        <f>IFERROR(IF(OR(HLOOKUP($A498,'Z-scores'!$C$2:$UD$20,13,FALSE)&gt;2,HLOOKUP($A498,'Z-scores'!$C$2:$UD$20,13,FALSE)&lt;-2),"",'Total-corrected counts'!O498),"")</f>
        <v/>
      </c>
      <c r="P498" t="str">
        <f>IFERROR(IF(OR(HLOOKUP($A498,'Z-scores'!$C$2:$UD$20,14,FALSE)&gt;2,HLOOKUP($A498,'Z-scores'!$C$2:$UD$20,14,FALSE)&lt;-2),"",'Total-corrected counts'!P498),"")</f>
        <v/>
      </c>
      <c r="Q498" t="str">
        <f>IFERROR(IF(OR(HLOOKUP($A498,'Z-scores'!$C$2:$UD$20,15,FALSE)&gt;2,HLOOKUP($A498,'Z-scores'!$C$2:$UD$20,15,FALSE)&lt;-2),"",'Total-corrected counts'!Q498),"")</f>
        <v/>
      </c>
      <c r="R498" t="str">
        <f>IFERROR(IF(OR(HLOOKUP($A498,'Z-scores'!$C$2:$UD$20,16,FALSE)&gt;2,HLOOKUP($A498,'Z-scores'!$C$2:$UD$20,16,FALSE)&lt;-2),"",'Total-corrected counts'!R498),"")</f>
        <v/>
      </c>
      <c r="S498" t="str">
        <f>IFERROR(IF(OR(HLOOKUP($A498,'Z-scores'!$C$2:$UD$20,17,FALSE)&gt;2,HLOOKUP($A498,'Z-scores'!$C$2:$UD$20,17,FALSE)&lt;-2),"",'Total-corrected counts'!S498),"")</f>
        <v/>
      </c>
      <c r="T498" t="str">
        <f>IFERROR(IF(OR(HLOOKUP($A498,'Z-scores'!$C$2:$UD$20,18,FALSE)&gt;2,HLOOKUP($A498,'Z-scores'!$C$2:$UD$20,18,FALSE)&lt;-2),"",'Total-corrected counts'!T498),"")</f>
        <v/>
      </c>
      <c r="U498" t="str">
        <f>IFERROR(IF(OR(HLOOKUP($A498,'Z-scores'!$C$2:$UD$20,19,FALSE)&gt;2,HLOOKUP($A498,'Z-scores'!$C$2:$UD$20,19,FALSE)&lt;-2),"",'Total-corrected counts'!U498),"")</f>
        <v/>
      </c>
      <c r="V498">
        <f t="shared" si="28"/>
        <v>1</v>
      </c>
      <c r="W498" t="str">
        <f t="shared" si="29"/>
        <v/>
      </c>
      <c r="X498" t="str">
        <f t="shared" si="30"/>
        <v/>
      </c>
      <c r="Y498" t="str">
        <f t="shared" si="31"/>
        <v/>
      </c>
    </row>
    <row r="499" spans="1:25" x14ac:dyDescent="0.25">
      <c r="A499">
        <v>507</v>
      </c>
      <c r="B499" t="s">
        <v>250</v>
      </c>
      <c r="C499">
        <v>30000</v>
      </c>
      <c r="D499">
        <v>698</v>
      </c>
      <c r="E499" t="str">
        <f>IFERROR(IF(OR(HLOOKUP($A499,'Z-scores'!$C$2:$UD$20,3,FALSE)&gt;2,HLOOKUP(A499,'Z-scores'!$C$2:$UD$20,3,FALSE)&lt;-2),"",'Total-corrected counts'!E499),"")</f>
        <v/>
      </c>
      <c r="F499">
        <f>IFERROR(IF(OR(HLOOKUP($A499,'Z-scores'!$C$2:$UD$20,4,FALSE)&gt;2,HLOOKUP($A499,'Z-scores'!$C$2:$UD$20,4,FALSE)&lt;-2),"",'Total-corrected counts'!F499),"")</f>
        <v>54.377606499391334</v>
      </c>
      <c r="G499">
        <f>IFERROR(IF(OR(HLOOKUP($A499,'Z-scores'!$C$2:$UD$20,5,FALSE)&gt;2,HLOOKUP($A499,'Z-scores'!$C$2:$UD$20,5,FALSE)&lt;-2),"",'Total-corrected counts'!G499),"")</f>
        <v>42.900427493341823</v>
      </c>
      <c r="H499">
        <f>IFERROR(IF(OR(HLOOKUP($A499,'Z-scores'!$C$2:$UD$20,6,FALSE)&gt;2,HLOOKUP($A499,'Z-scores'!$C$2:$UD$20,6,FALSE)&lt;-2),"",'Total-corrected counts'!H499),"")</f>
        <v>25.980716193832059</v>
      </c>
      <c r="I499">
        <f>IFERROR(IF(OR(HLOOKUP($A499,'Z-scores'!$C$2:$UD$20,7,FALSE)&gt;2,HLOOKUP($A499,'Z-scores'!$C$2:$UD$20,7,FALSE)&lt;-2),"",'Total-corrected counts'!I499),"")</f>
        <v>40.844849294573621</v>
      </c>
      <c r="J499">
        <f>IFERROR(IF(OR(HLOOKUP($A499,'Z-scores'!$C$2:$UD$20,8,FALSE)&gt;2,HLOOKUP($A499,'Z-scores'!$C$2:$UD$20,8,FALSE)&lt;-2),"",'Total-corrected counts'!J499),"")</f>
        <v>27.040300105912774</v>
      </c>
      <c r="K499">
        <f>IFERROR(IF(OR(HLOOKUP($A499,'Z-scores'!$C$2:$UD$20,9,FALSE)&gt;2,HLOOKUP($A499,'Z-scores'!$C$2:$UD$20,9,FALSE)&lt;-2),"",'Total-corrected counts'!K499),"")</f>
        <v>15.488042811750933</v>
      </c>
      <c r="L499">
        <f>IFERROR(IF(OR(HLOOKUP($A499,'Z-scores'!$C$2:$UD$20,10,FALSE)&gt;2,HLOOKUP($A499,'Z-scores'!$C$2:$UD$20,10,FALSE)&lt;-2),"",'Total-corrected counts'!L499),"")</f>
        <v>0.18521229739097611</v>
      </c>
      <c r="M499">
        <f>IFERROR(IF(OR(HLOOKUP($A499,'Z-scores'!$C$2:$UD$20,11,FALSE)&gt;2,HLOOKUP($A499,'Z-scores'!$C$2:$UD$20,11,FALSE)&lt;-2),"",'Total-corrected counts'!M499),"")</f>
        <v>70.487756104438731</v>
      </c>
      <c r="N499">
        <f>IFERROR(IF(OR(HLOOKUP($A499,'Z-scores'!$C$2:$UD$20,12,FALSE)&gt;2,HLOOKUP($A499,'Z-scores'!$C$2:$UD$20,12,FALSE)&lt;-2),"",'Total-corrected counts'!N499),"")</f>
        <v>17.970925773020152</v>
      </c>
      <c r="O499">
        <f>IFERROR(IF(OR(HLOOKUP($A499,'Z-scores'!$C$2:$UD$20,13,FALSE)&gt;2,HLOOKUP($A499,'Z-scores'!$C$2:$UD$20,13,FALSE)&lt;-2),"",'Total-corrected counts'!O499),"")</f>
        <v>99.028526986838486</v>
      </c>
      <c r="P499">
        <f>IFERROR(IF(OR(HLOOKUP($A499,'Z-scores'!$C$2:$UD$20,14,FALSE)&gt;2,HLOOKUP($A499,'Z-scores'!$C$2:$UD$20,14,FALSE)&lt;-2),"",'Total-corrected counts'!P499),"")</f>
        <v>10.180144103316069</v>
      </c>
      <c r="Q499">
        <f>IFERROR(IF(OR(HLOOKUP($A499,'Z-scores'!$C$2:$UD$20,15,FALSE)&gt;2,HLOOKUP($A499,'Z-scores'!$C$2:$UD$20,15,FALSE)&lt;-2),"",'Total-corrected counts'!Q499),"")</f>
        <v>37.385619895312466</v>
      </c>
      <c r="R499">
        <f>IFERROR(IF(OR(HLOOKUP($A499,'Z-scores'!$C$2:$UD$20,16,FALSE)&gt;2,HLOOKUP($A499,'Z-scores'!$C$2:$UD$20,16,FALSE)&lt;-2),"",'Total-corrected counts'!R499),"")</f>
        <v>4.8123638884381057</v>
      </c>
      <c r="S499">
        <f>IFERROR(IF(OR(HLOOKUP($A499,'Z-scores'!$C$2:$UD$20,17,FALSE)&gt;2,HLOOKUP($A499,'Z-scores'!$C$2:$UD$20,17,FALSE)&lt;-2),"",'Total-corrected counts'!S499),"")</f>
        <v>102.38646616051567</v>
      </c>
      <c r="T499">
        <f>IFERROR(IF(OR(HLOOKUP($A499,'Z-scores'!$C$2:$UD$20,18,FALSE)&gt;2,HLOOKUP($A499,'Z-scores'!$C$2:$UD$20,18,FALSE)&lt;-2),"",'Total-corrected counts'!T499),"")</f>
        <v>14.200957727022026</v>
      </c>
      <c r="U499">
        <f>IFERROR(IF(OR(HLOOKUP($A499,'Z-scores'!$C$2:$UD$20,19,FALSE)&gt;2,HLOOKUP($A499,'Z-scores'!$C$2:$UD$20,19,FALSE)&lt;-2),"",'Total-corrected counts'!U499),"")</f>
        <v>17.839552514070725</v>
      </c>
      <c r="V499">
        <f t="shared" si="28"/>
        <v>1</v>
      </c>
      <c r="W499">
        <f t="shared" si="29"/>
        <v>0.84034384130349626</v>
      </c>
      <c r="X499">
        <f t="shared" si="30"/>
        <v>34.663113850079029</v>
      </c>
      <c r="Y499">
        <f t="shared" si="31"/>
        <v>37.975569631066705</v>
      </c>
    </row>
    <row r="500" spans="1:25" x14ac:dyDescent="0.25">
      <c r="A500">
        <v>508</v>
      </c>
      <c r="B500" t="s">
        <v>852</v>
      </c>
      <c r="C500">
        <v>43100</v>
      </c>
      <c r="D500">
        <v>926</v>
      </c>
      <c r="E500" t="str">
        <f>IFERROR(IF(OR(HLOOKUP($A500,'Z-scores'!$C$2:$UD$20,3,FALSE)&gt;2,HLOOKUP(A500,'Z-scores'!$C$2:$UD$20,3,FALSE)&lt;-2),"",'Total-corrected counts'!E500),"")</f>
        <v/>
      </c>
      <c r="F500" t="str">
        <f>IFERROR(IF(OR(HLOOKUP($A500,'Z-scores'!$C$2:$UD$20,4,FALSE)&gt;2,HLOOKUP($A500,'Z-scores'!$C$2:$UD$20,4,FALSE)&lt;-2),"",'Total-corrected counts'!F500),"")</f>
        <v/>
      </c>
      <c r="G500" t="str">
        <f>IFERROR(IF(OR(HLOOKUP($A500,'Z-scores'!$C$2:$UD$20,5,FALSE)&gt;2,HLOOKUP($A500,'Z-scores'!$C$2:$UD$20,5,FALSE)&lt;-2),"",'Total-corrected counts'!G500),"")</f>
        <v/>
      </c>
      <c r="H500" t="str">
        <f>IFERROR(IF(OR(HLOOKUP($A500,'Z-scores'!$C$2:$UD$20,6,FALSE)&gt;2,HLOOKUP($A500,'Z-scores'!$C$2:$UD$20,6,FALSE)&lt;-2),"",'Total-corrected counts'!H500),"")</f>
        <v/>
      </c>
      <c r="I500" t="str">
        <f>IFERROR(IF(OR(HLOOKUP($A500,'Z-scores'!$C$2:$UD$20,7,FALSE)&gt;2,HLOOKUP($A500,'Z-scores'!$C$2:$UD$20,7,FALSE)&lt;-2),"",'Total-corrected counts'!I500),"")</f>
        <v/>
      </c>
      <c r="J500" t="str">
        <f>IFERROR(IF(OR(HLOOKUP($A500,'Z-scores'!$C$2:$UD$20,8,FALSE)&gt;2,HLOOKUP($A500,'Z-scores'!$C$2:$UD$20,8,FALSE)&lt;-2),"",'Total-corrected counts'!J500),"")</f>
        <v/>
      </c>
      <c r="K500" t="str">
        <f>IFERROR(IF(OR(HLOOKUP($A500,'Z-scores'!$C$2:$UD$20,9,FALSE)&gt;2,HLOOKUP($A500,'Z-scores'!$C$2:$UD$20,9,FALSE)&lt;-2),"",'Total-corrected counts'!K500),"")</f>
        <v/>
      </c>
      <c r="L500" t="str">
        <f>IFERROR(IF(OR(HLOOKUP($A500,'Z-scores'!$C$2:$UD$20,10,FALSE)&gt;2,HLOOKUP($A500,'Z-scores'!$C$2:$UD$20,10,FALSE)&lt;-2),"",'Total-corrected counts'!L500),"")</f>
        <v/>
      </c>
      <c r="M500" t="str">
        <f>IFERROR(IF(OR(HLOOKUP($A500,'Z-scores'!$C$2:$UD$20,11,FALSE)&gt;2,HLOOKUP($A500,'Z-scores'!$C$2:$UD$20,11,FALSE)&lt;-2),"",'Total-corrected counts'!M500),"")</f>
        <v/>
      </c>
      <c r="N500" t="str">
        <f>IFERROR(IF(OR(HLOOKUP($A500,'Z-scores'!$C$2:$UD$20,12,FALSE)&gt;2,HLOOKUP($A500,'Z-scores'!$C$2:$UD$20,12,FALSE)&lt;-2),"",'Total-corrected counts'!N500),"")</f>
        <v/>
      </c>
      <c r="O500" t="str">
        <f>IFERROR(IF(OR(HLOOKUP($A500,'Z-scores'!$C$2:$UD$20,13,FALSE)&gt;2,HLOOKUP($A500,'Z-scores'!$C$2:$UD$20,13,FALSE)&lt;-2),"",'Total-corrected counts'!O500),"")</f>
        <v/>
      </c>
      <c r="P500" t="str">
        <f>IFERROR(IF(OR(HLOOKUP($A500,'Z-scores'!$C$2:$UD$20,14,FALSE)&gt;2,HLOOKUP($A500,'Z-scores'!$C$2:$UD$20,14,FALSE)&lt;-2),"",'Total-corrected counts'!P500),"")</f>
        <v/>
      </c>
      <c r="Q500" t="str">
        <f>IFERROR(IF(OR(HLOOKUP($A500,'Z-scores'!$C$2:$UD$20,15,FALSE)&gt;2,HLOOKUP($A500,'Z-scores'!$C$2:$UD$20,15,FALSE)&lt;-2),"",'Total-corrected counts'!Q500),"")</f>
        <v/>
      </c>
      <c r="R500" t="str">
        <f>IFERROR(IF(OR(HLOOKUP($A500,'Z-scores'!$C$2:$UD$20,16,FALSE)&gt;2,HLOOKUP($A500,'Z-scores'!$C$2:$UD$20,16,FALSE)&lt;-2),"",'Total-corrected counts'!R500),"")</f>
        <v/>
      </c>
      <c r="S500" t="str">
        <f>IFERROR(IF(OR(HLOOKUP($A500,'Z-scores'!$C$2:$UD$20,17,FALSE)&gt;2,HLOOKUP($A500,'Z-scores'!$C$2:$UD$20,17,FALSE)&lt;-2),"",'Total-corrected counts'!S500),"")</f>
        <v/>
      </c>
      <c r="T500" t="str">
        <f>IFERROR(IF(OR(HLOOKUP($A500,'Z-scores'!$C$2:$UD$20,18,FALSE)&gt;2,HLOOKUP($A500,'Z-scores'!$C$2:$UD$20,18,FALSE)&lt;-2),"",'Total-corrected counts'!T500),"")</f>
        <v/>
      </c>
      <c r="U500" t="str">
        <f>IFERROR(IF(OR(HLOOKUP($A500,'Z-scores'!$C$2:$UD$20,19,FALSE)&gt;2,HLOOKUP($A500,'Z-scores'!$C$2:$UD$20,19,FALSE)&lt;-2),"",'Total-corrected counts'!U500),"")</f>
        <v/>
      </c>
      <c r="V500">
        <f t="shared" si="28"/>
        <v>1</v>
      </c>
      <c r="W500" t="str">
        <f t="shared" si="29"/>
        <v/>
      </c>
      <c r="X500" t="str">
        <f t="shared" si="30"/>
        <v/>
      </c>
      <c r="Y500" t="str">
        <f t="shared" si="31"/>
        <v/>
      </c>
    </row>
    <row r="501" spans="1:25" x14ac:dyDescent="0.25">
      <c r="A501">
        <v>509</v>
      </c>
      <c r="B501" t="s">
        <v>853</v>
      </c>
      <c r="C501">
        <v>45600</v>
      </c>
      <c r="D501">
        <v>502</v>
      </c>
      <c r="E501" t="str">
        <f>IFERROR(IF(OR(HLOOKUP($A501,'Z-scores'!$C$2:$UD$20,3,FALSE)&gt;2,HLOOKUP(A501,'Z-scores'!$C$2:$UD$20,3,FALSE)&lt;-2),"",'Total-corrected counts'!E501),"")</f>
        <v/>
      </c>
      <c r="F501" t="str">
        <f>IFERROR(IF(OR(HLOOKUP($A501,'Z-scores'!$C$2:$UD$20,4,FALSE)&gt;2,HLOOKUP($A501,'Z-scores'!$C$2:$UD$20,4,FALSE)&lt;-2),"",'Total-corrected counts'!F501),"")</f>
        <v/>
      </c>
      <c r="G501" t="str">
        <f>IFERROR(IF(OR(HLOOKUP($A501,'Z-scores'!$C$2:$UD$20,5,FALSE)&gt;2,HLOOKUP($A501,'Z-scores'!$C$2:$UD$20,5,FALSE)&lt;-2),"",'Total-corrected counts'!G501),"")</f>
        <v/>
      </c>
      <c r="H501" t="str">
        <f>IFERROR(IF(OR(HLOOKUP($A501,'Z-scores'!$C$2:$UD$20,6,FALSE)&gt;2,HLOOKUP($A501,'Z-scores'!$C$2:$UD$20,6,FALSE)&lt;-2),"",'Total-corrected counts'!H501),"")</f>
        <v/>
      </c>
      <c r="I501" t="str">
        <f>IFERROR(IF(OR(HLOOKUP($A501,'Z-scores'!$C$2:$UD$20,7,FALSE)&gt;2,HLOOKUP($A501,'Z-scores'!$C$2:$UD$20,7,FALSE)&lt;-2),"",'Total-corrected counts'!I501),"")</f>
        <v/>
      </c>
      <c r="J501" t="str">
        <f>IFERROR(IF(OR(HLOOKUP($A501,'Z-scores'!$C$2:$UD$20,8,FALSE)&gt;2,HLOOKUP($A501,'Z-scores'!$C$2:$UD$20,8,FALSE)&lt;-2),"",'Total-corrected counts'!J501),"")</f>
        <v/>
      </c>
      <c r="K501" t="str">
        <f>IFERROR(IF(OR(HLOOKUP($A501,'Z-scores'!$C$2:$UD$20,9,FALSE)&gt;2,HLOOKUP($A501,'Z-scores'!$C$2:$UD$20,9,FALSE)&lt;-2),"",'Total-corrected counts'!K501),"")</f>
        <v/>
      </c>
      <c r="L501" t="str">
        <f>IFERROR(IF(OR(HLOOKUP($A501,'Z-scores'!$C$2:$UD$20,10,FALSE)&gt;2,HLOOKUP($A501,'Z-scores'!$C$2:$UD$20,10,FALSE)&lt;-2),"",'Total-corrected counts'!L501),"")</f>
        <v/>
      </c>
      <c r="M501" t="str">
        <f>IFERROR(IF(OR(HLOOKUP($A501,'Z-scores'!$C$2:$UD$20,11,FALSE)&gt;2,HLOOKUP($A501,'Z-scores'!$C$2:$UD$20,11,FALSE)&lt;-2),"",'Total-corrected counts'!M501),"")</f>
        <v/>
      </c>
      <c r="N501" t="str">
        <f>IFERROR(IF(OR(HLOOKUP($A501,'Z-scores'!$C$2:$UD$20,12,FALSE)&gt;2,HLOOKUP($A501,'Z-scores'!$C$2:$UD$20,12,FALSE)&lt;-2),"",'Total-corrected counts'!N501),"")</f>
        <v/>
      </c>
      <c r="O501" t="str">
        <f>IFERROR(IF(OR(HLOOKUP($A501,'Z-scores'!$C$2:$UD$20,13,FALSE)&gt;2,HLOOKUP($A501,'Z-scores'!$C$2:$UD$20,13,FALSE)&lt;-2),"",'Total-corrected counts'!O501),"")</f>
        <v/>
      </c>
      <c r="P501" t="str">
        <f>IFERROR(IF(OR(HLOOKUP($A501,'Z-scores'!$C$2:$UD$20,14,FALSE)&gt;2,HLOOKUP($A501,'Z-scores'!$C$2:$UD$20,14,FALSE)&lt;-2),"",'Total-corrected counts'!P501),"")</f>
        <v/>
      </c>
      <c r="Q501" t="str">
        <f>IFERROR(IF(OR(HLOOKUP($A501,'Z-scores'!$C$2:$UD$20,15,FALSE)&gt;2,HLOOKUP($A501,'Z-scores'!$C$2:$UD$20,15,FALSE)&lt;-2),"",'Total-corrected counts'!Q501),"")</f>
        <v/>
      </c>
      <c r="R501" t="str">
        <f>IFERROR(IF(OR(HLOOKUP($A501,'Z-scores'!$C$2:$UD$20,16,FALSE)&gt;2,HLOOKUP($A501,'Z-scores'!$C$2:$UD$20,16,FALSE)&lt;-2),"",'Total-corrected counts'!R501),"")</f>
        <v/>
      </c>
      <c r="S501" t="str">
        <f>IFERROR(IF(OR(HLOOKUP($A501,'Z-scores'!$C$2:$UD$20,17,FALSE)&gt;2,HLOOKUP($A501,'Z-scores'!$C$2:$UD$20,17,FALSE)&lt;-2),"",'Total-corrected counts'!S501),"")</f>
        <v/>
      </c>
      <c r="T501" t="str">
        <f>IFERROR(IF(OR(HLOOKUP($A501,'Z-scores'!$C$2:$UD$20,18,FALSE)&gt;2,HLOOKUP($A501,'Z-scores'!$C$2:$UD$20,18,FALSE)&lt;-2),"",'Total-corrected counts'!T501),"")</f>
        <v/>
      </c>
      <c r="U501" t="str">
        <f>IFERROR(IF(OR(HLOOKUP($A501,'Z-scores'!$C$2:$UD$20,19,FALSE)&gt;2,HLOOKUP($A501,'Z-scores'!$C$2:$UD$20,19,FALSE)&lt;-2),"",'Total-corrected counts'!U501),"")</f>
        <v/>
      </c>
      <c r="V501">
        <f t="shared" si="28"/>
        <v>1</v>
      </c>
      <c r="W501" t="str">
        <f t="shared" si="29"/>
        <v/>
      </c>
      <c r="X501" t="str">
        <f t="shared" si="30"/>
        <v/>
      </c>
      <c r="Y501" t="str">
        <f t="shared" si="31"/>
        <v/>
      </c>
    </row>
    <row r="502" spans="1:25" x14ac:dyDescent="0.25">
      <c r="A502">
        <v>510</v>
      </c>
      <c r="B502" t="s">
        <v>251</v>
      </c>
      <c r="C502">
        <v>5500</v>
      </c>
      <c r="D502">
        <v>337</v>
      </c>
      <c r="E502">
        <f>IFERROR(IF(OR(HLOOKUP($A502,'Z-scores'!$C$2:$UD$20,3,FALSE)&gt;2,HLOOKUP(A502,'Z-scores'!$C$2:$UD$20,3,FALSE)&lt;-2),"",'Total-corrected counts'!E502),"")</f>
        <v>0.15876466892149851</v>
      </c>
      <c r="F502">
        <f>IFERROR(IF(OR(HLOOKUP($A502,'Z-scores'!$C$2:$UD$20,4,FALSE)&gt;2,HLOOKUP($A502,'Z-scores'!$C$2:$UD$20,4,FALSE)&lt;-2),"",'Total-corrected counts'!F502),"")</f>
        <v>0</v>
      </c>
      <c r="G502">
        <f>IFERROR(IF(OR(HLOOKUP($A502,'Z-scores'!$C$2:$UD$20,5,FALSE)&gt;2,HLOOKUP($A502,'Z-scores'!$C$2:$UD$20,5,FALSE)&lt;-2),"",'Total-corrected counts'!G502),"")</f>
        <v>0</v>
      </c>
      <c r="H502">
        <f>IFERROR(IF(OR(HLOOKUP($A502,'Z-scores'!$C$2:$UD$20,6,FALSE)&gt;2,HLOOKUP($A502,'Z-scores'!$C$2:$UD$20,6,FALSE)&lt;-2),"",'Total-corrected counts'!H502),"")</f>
        <v>0</v>
      </c>
      <c r="I502">
        <f>IFERROR(IF(OR(HLOOKUP($A502,'Z-scores'!$C$2:$UD$20,7,FALSE)&gt;2,HLOOKUP($A502,'Z-scores'!$C$2:$UD$20,7,FALSE)&lt;-2),"",'Total-corrected counts'!I502),"")</f>
        <v>0.1354517160808893</v>
      </c>
      <c r="J502">
        <f>IFERROR(IF(OR(HLOOKUP($A502,'Z-scores'!$C$2:$UD$20,8,FALSE)&gt;2,HLOOKUP($A502,'Z-scores'!$C$2:$UD$20,8,FALSE)&lt;-2),"",'Total-corrected counts'!J502),"")</f>
        <v>0.5768991816906992</v>
      </c>
      <c r="K502">
        <f>IFERROR(IF(OR(HLOOKUP($A502,'Z-scores'!$C$2:$UD$20,9,FALSE)&gt;2,HLOOKUP($A502,'Z-scores'!$C$2:$UD$20,9,FALSE)&lt;-2),"",'Total-corrected counts'!K502),"")</f>
        <v>7.1352918222866379E-2</v>
      </c>
      <c r="L502">
        <f>IFERROR(IF(OR(HLOOKUP($A502,'Z-scores'!$C$2:$UD$20,10,FALSE)&gt;2,HLOOKUP($A502,'Z-scores'!$C$2:$UD$20,10,FALSE)&lt;-2),"",'Total-corrected counts'!L502),"")</f>
        <v>0.28663807929555823</v>
      </c>
      <c r="M502">
        <f>IFERROR(IF(OR(HLOOKUP($A502,'Z-scores'!$C$2:$UD$20,11,FALSE)&gt;2,HLOOKUP($A502,'Z-scores'!$C$2:$UD$20,11,FALSE)&lt;-2),"",'Total-corrected counts'!M502),"")</f>
        <v>0.53909448713683694</v>
      </c>
      <c r="N502" t="str">
        <f>IFERROR(IF(OR(HLOOKUP($A502,'Z-scores'!$C$2:$UD$20,12,FALSE)&gt;2,HLOOKUP($A502,'Z-scores'!$C$2:$UD$20,12,FALSE)&lt;-2),"",'Total-corrected counts'!N502),"")</f>
        <v/>
      </c>
      <c r="O502">
        <f>IFERROR(IF(OR(HLOOKUP($A502,'Z-scores'!$C$2:$UD$20,13,FALSE)&gt;2,HLOOKUP($A502,'Z-scores'!$C$2:$UD$20,13,FALSE)&lt;-2),"",'Total-corrected counts'!O502),"")</f>
        <v>0.81104720328376523</v>
      </c>
      <c r="P502">
        <f>IFERROR(IF(OR(HLOOKUP($A502,'Z-scores'!$C$2:$UD$20,14,FALSE)&gt;2,HLOOKUP($A502,'Z-scores'!$C$2:$UD$20,14,FALSE)&lt;-2),"",'Total-corrected counts'!P502),"")</f>
        <v>0.40173532565562992</v>
      </c>
      <c r="Q502">
        <f>IFERROR(IF(OR(HLOOKUP($A502,'Z-scores'!$C$2:$UD$20,15,FALSE)&gt;2,HLOOKUP($A502,'Z-scores'!$C$2:$UD$20,15,FALSE)&lt;-2),"",'Total-corrected counts'!Q502),"")</f>
        <v>1.7844466460203914</v>
      </c>
      <c r="R502">
        <f>IFERROR(IF(OR(HLOOKUP($A502,'Z-scores'!$C$2:$UD$20,16,FALSE)&gt;2,HLOOKUP($A502,'Z-scores'!$C$2:$UD$20,16,FALSE)&lt;-2),"",'Total-corrected counts'!R502),"")</f>
        <v>0.63310032837070829</v>
      </c>
      <c r="S502">
        <f>IFERROR(IF(OR(HLOOKUP($A502,'Z-scores'!$C$2:$UD$20,17,FALSE)&gt;2,HLOOKUP($A502,'Z-scores'!$C$2:$UD$20,17,FALSE)&lt;-2),"",'Total-corrected counts'!S502),"")</f>
        <v>6.514169948179778E-2</v>
      </c>
      <c r="T502">
        <f>IFERROR(IF(OR(HLOOKUP($A502,'Z-scores'!$C$2:$UD$20,18,FALSE)&gt;2,HLOOKUP($A502,'Z-scores'!$C$2:$UD$20,18,FALSE)&lt;-2),"",'Total-corrected counts'!T502),"")</f>
        <v>0.36082288235627652</v>
      </c>
      <c r="U502">
        <f>IFERROR(IF(OR(HLOOKUP($A502,'Z-scores'!$C$2:$UD$20,19,FALSE)&gt;2,HLOOKUP($A502,'Z-scores'!$C$2:$UD$20,19,FALSE)&lt;-2),"",'Total-corrected counts'!U502),"")</f>
        <v>0.24301020208901986</v>
      </c>
      <c r="V502">
        <f t="shared" si="28"/>
        <v>1</v>
      </c>
      <c r="W502">
        <f t="shared" si="29"/>
        <v>6.3278272633900359E-2</v>
      </c>
      <c r="X502">
        <f t="shared" si="30"/>
        <v>0.19646678348314983</v>
      </c>
      <c r="Y502">
        <f t="shared" si="31"/>
        <v>0.6141863267510842</v>
      </c>
    </row>
    <row r="503" spans="1:25" x14ac:dyDescent="0.25">
      <c r="A503">
        <v>511</v>
      </c>
      <c r="B503" t="s">
        <v>252</v>
      </c>
      <c r="C503">
        <v>81400</v>
      </c>
      <c r="D503">
        <v>10</v>
      </c>
      <c r="E503" t="str">
        <f>IFERROR(IF(OR(HLOOKUP($A503,'Z-scores'!$C$2:$UD$20,3,FALSE)&gt;2,HLOOKUP(A503,'Z-scores'!$C$2:$UD$20,3,FALSE)&lt;-2),"",'Total-corrected counts'!E503),"")</f>
        <v/>
      </c>
      <c r="F503">
        <f>IFERROR(IF(OR(HLOOKUP($A503,'Z-scores'!$C$2:$UD$20,4,FALSE)&gt;2,HLOOKUP($A503,'Z-scores'!$C$2:$UD$20,4,FALSE)&lt;-2),"",'Total-corrected counts'!F503),"")</f>
        <v>6.5623902850374227E-2</v>
      </c>
      <c r="G503">
        <f>IFERROR(IF(OR(HLOOKUP($A503,'Z-scores'!$C$2:$UD$20,5,FALSE)&gt;2,HLOOKUP($A503,'Z-scores'!$C$2:$UD$20,5,FALSE)&lt;-2),"",'Total-corrected counts'!G503),"")</f>
        <v>0.57415458255939977</v>
      </c>
      <c r="H503">
        <f>IFERROR(IF(OR(HLOOKUP($A503,'Z-scores'!$C$2:$UD$20,6,FALSE)&gt;2,HLOOKUP($A503,'Z-scores'!$C$2:$UD$20,6,FALSE)&lt;-2),"",'Total-corrected counts'!H503),"")</f>
        <v>0</v>
      </c>
      <c r="I503">
        <f>IFERROR(IF(OR(HLOOKUP($A503,'Z-scores'!$C$2:$UD$20,7,FALSE)&gt;2,HLOOKUP($A503,'Z-scores'!$C$2:$UD$20,7,FALSE)&lt;-2),"",'Total-corrected counts'!I503),"")</f>
        <v>0</v>
      </c>
      <c r="J503">
        <f>IFERROR(IF(OR(HLOOKUP($A503,'Z-scores'!$C$2:$UD$20,8,FALSE)&gt;2,HLOOKUP($A503,'Z-scores'!$C$2:$UD$20,8,FALSE)&lt;-2),"",'Total-corrected counts'!J503),"")</f>
        <v>1.035460069701255</v>
      </c>
      <c r="K503">
        <f>IFERROR(IF(OR(HLOOKUP($A503,'Z-scores'!$C$2:$UD$20,9,FALSE)&gt;2,HLOOKUP($A503,'Z-scores'!$C$2:$UD$20,9,FALSE)&lt;-2),"",'Total-corrected counts'!K503),"")</f>
        <v>1.4805730531244774</v>
      </c>
      <c r="L503">
        <f>IFERROR(IF(OR(HLOOKUP($A503,'Z-scores'!$C$2:$UD$20,10,FALSE)&gt;2,HLOOKUP($A503,'Z-scores'!$C$2:$UD$20,10,FALSE)&lt;-2),"",'Total-corrected counts'!L503),"")</f>
        <v>8.8196332090941E-3</v>
      </c>
      <c r="M503">
        <f>IFERROR(IF(OR(HLOOKUP($A503,'Z-scores'!$C$2:$UD$20,11,FALSE)&gt;2,HLOOKUP($A503,'Z-scores'!$C$2:$UD$20,11,FALSE)&lt;-2),"",'Total-corrected counts'!M503),"")</f>
        <v>0</v>
      </c>
      <c r="N503">
        <f>IFERROR(IF(OR(HLOOKUP($A503,'Z-scores'!$C$2:$UD$20,12,FALSE)&gt;2,HLOOKUP($A503,'Z-scores'!$C$2:$UD$20,12,FALSE)&lt;-2),"",'Total-corrected counts'!N503),"")</f>
        <v>5.4984984517144779E-2</v>
      </c>
      <c r="O503">
        <f>IFERROR(IF(OR(HLOOKUP($A503,'Z-scores'!$C$2:$UD$20,13,FALSE)&gt;2,HLOOKUP($A503,'Z-scores'!$C$2:$UD$20,13,FALSE)&lt;-2),"",'Total-corrected counts'!O503),"")</f>
        <v>9.7594891681448928E-2</v>
      </c>
      <c r="P503">
        <f>IFERROR(IF(OR(HLOOKUP($A503,'Z-scores'!$C$2:$UD$20,14,FALSE)&gt;2,HLOOKUP($A503,'Z-scores'!$C$2:$UD$20,14,FALSE)&lt;-2),"",'Total-corrected counts'!P503),"")</f>
        <v>0</v>
      </c>
      <c r="Q503">
        <f>IFERROR(IF(OR(HLOOKUP($A503,'Z-scores'!$C$2:$UD$20,15,FALSE)&gt;2,HLOOKUP($A503,'Z-scores'!$C$2:$UD$20,15,FALSE)&lt;-2),"",'Total-corrected counts'!Q503),"")</f>
        <v>0</v>
      </c>
      <c r="R503">
        <f>IFERROR(IF(OR(HLOOKUP($A503,'Z-scores'!$C$2:$UD$20,16,FALSE)&gt;2,HLOOKUP($A503,'Z-scores'!$C$2:$UD$20,16,FALSE)&lt;-2),"",'Total-corrected counts'!R503),"")</f>
        <v>1.133970841322218</v>
      </c>
      <c r="S503">
        <f>IFERROR(IF(OR(HLOOKUP($A503,'Z-scores'!$C$2:$UD$20,17,FALSE)&gt;2,HLOOKUP($A503,'Z-scores'!$C$2:$UD$20,17,FALSE)&lt;-2),"",'Total-corrected counts'!S503),"")</f>
        <v>5.4284749568164819E-3</v>
      </c>
      <c r="T503">
        <f>IFERROR(IF(OR(HLOOKUP($A503,'Z-scores'!$C$2:$UD$20,18,FALSE)&gt;2,HLOOKUP($A503,'Z-scores'!$C$2:$UD$20,18,FALSE)&lt;-2),"",'Total-corrected counts'!T503),"")</f>
        <v>1.7182042016965549E-2</v>
      </c>
      <c r="U503">
        <f>IFERROR(IF(OR(HLOOKUP($A503,'Z-scores'!$C$2:$UD$20,19,FALSE)&gt;2,HLOOKUP($A503,'Z-scores'!$C$2:$UD$20,19,FALSE)&lt;-2),"",'Total-corrected counts'!U503),"")</f>
        <v>0.38621264260576366</v>
      </c>
      <c r="V503">
        <f t="shared" si="28"/>
        <v>1</v>
      </c>
      <c r="W503">
        <f t="shared" si="29"/>
        <v>0.47062494684130241</v>
      </c>
      <c r="X503">
        <f t="shared" si="30"/>
        <v>0.39557890518057504</v>
      </c>
      <c r="Y503">
        <f t="shared" si="31"/>
        <v>0.21192173463754468</v>
      </c>
    </row>
    <row r="504" spans="1:25" x14ac:dyDescent="0.25">
      <c r="A504">
        <v>512</v>
      </c>
      <c r="B504" t="s">
        <v>854</v>
      </c>
      <c r="C504">
        <v>54700</v>
      </c>
      <c r="D504">
        <v>8</v>
      </c>
      <c r="E504" t="str">
        <f>IFERROR(IF(OR(HLOOKUP($A504,'Z-scores'!$C$2:$UD$20,3,FALSE)&gt;2,HLOOKUP(A504,'Z-scores'!$C$2:$UD$20,3,FALSE)&lt;-2),"",'Total-corrected counts'!E504),"")</f>
        <v/>
      </c>
      <c r="F504" t="str">
        <f>IFERROR(IF(OR(HLOOKUP($A504,'Z-scores'!$C$2:$UD$20,4,FALSE)&gt;2,HLOOKUP($A504,'Z-scores'!$C$2:$UD$20,4,FALSE)&lt;-2),"",'Total-corrected counts'!F504),"")</f>
        <v/>
      </c>
      <c r="G504" t="str">
        <f>IFERROR(IF(OR(HLOOKUP($A504,'Z-scores'!$C$2:$UD$20,5,FALSE)&gt;2,HLOOKUP($A504,'Z-scores'!$C$2:$UD$20,5,FALSE)&lt;-2),"",'Total-corrected counts'!G504),"")</f>
        <v/>
      </c>
      <c r="H504" t="str">
        <f>IFERROR(IF(OR(HLOOKUP($A504,'Z-scores'!$C$2:$UD$20,6,FALSE)&gt;2,HLOOKUP($A504,'Z-scores'!$C$2:$UD$20,6,FALSE)&lt;-2),"",'Total-corrected counts'!H504),"")</f>
        <v/>
      </c>
      <c r="I504" t="str">
        <f>IFERROR(IF(OR(HLOOKUP($A504,'Z-scores'!$C$2:$UD$20,7,FALSE)&gt;2,HLOOKUP($A504,'Z-scores'!$C$2:$UD$20,7,FALSE)&lt;-2),"",'Total-corrected counts'!I504),"")</f>
        <v/>
      </c>
      <c r="J504" t="str">
        <f>IFERROR(IF(OR(HLOOKUP($A504,'Z-scores'!$C$2:$UD$20,8,FALSE)&gt;2,HLOOKUP($A504,'Z-scores'!$C$2:$UD$20,8,FALSE)&lt;-2),"",'Total-corrected counts'!J504),"")</f>
        <v/>
      </c>
      <c r="K504" t="str">
        <f>IFERROR(IF(OR(HLOOKUP($A504,'Z-scores'!$C$2:$UD$20,9,FALSE)&gt;2,HLOOKUP($A504,'Z-scores'!$C$2:$UD$20,9,FALSE)&lt;-2),"",'Total-corrected counts'!K504),"")</f>
        <v/>
      </c>
      <c r="L504" t="str">
        <f>IFERROR(IF(OR(HLOOKUP($A504,'Z-scores'!$C$2:$UD$20,10,FALSE)&gt;2,HLOOKUP($A504,'Z-scores'!$C$2:$UD$20,10,FALSE)&lt;-2),"",'Total-corrected counts'!L504),"")</f>
        <v/>
      </c>
      <c r="M504" t="str">
        <f>IFERROR(IF(OR(HLOOKUP($A504,'Z-scores'!$C$2:$UD$20,11,FALSE)&gt;2,HLOOKUP($A504,'Z-scores'!$C$2:$UD$20,11,FALSE)&lt;-2),"",'Total-corrected counts'!M504),"")</f>
        <v/>
      </c>
      <c r="N504" t="str">
        <f>IFERROR(IF(OR(HLOOKUP($A504,'Z-scores'!$C$2:$UD$20,12,FALSE)&gt;2,HLOOKUP($A504,'Z-scores'!$C$2:$UD$20,12,FALSE)&lt;-2),"",'Total-corrected counts'!N504),"")</f>
        <v/>
      </c>
      <c r="O504" t="str">
        <f>IFERROR(IF(OR(HLOOKUP($A504,'Z-scores'!$C$2:$UD$20,13,FALSE)&gt;2,HLOOKUP($A504,'Z-scores'!$C$2:$UD$20,13,FALSE)&lt;-2),"",'Total-corrected counts'!O504),"")</f>
        <v/>
      </c>
      <c r="P504" t="str">
        <f>IFERROR(IF(OR(HLOOKUP($A504,'Z-scores'!$C$2:$UD$20,14,FALSE)&gt;2,HLOOKUP($A504,'Z-scores'!$C$2:$UD$20,14,FALSE)&lt;-2),"",'Total-corrected counts'!P504),"")</f>
        <v/>
      </c>
      <c r="Q504" t="str">
        <f>IFERROR(IF(OR(HLOOKUP($A504,'Z-scores'!$C$2:$UD$20,15,FALSE)&gt;2,HLOOKUP($A504,'Z-scores'!$C$2:$UD$20,15,FALSE)&lt;-2),"",'Total-corrected counts'!Q504),"")</f>
        <v/>
      </c>
      <c r="R504" t="str">
        <f>IFERROR(IF(OR(HLOOKUP($A504,'Z-scores'!$C$2:$UD$20,16,FALSE)&gt;2,HLOOKUP($A504,'Z-scores'!$C$2:$UD$20,16,FALSE)&lt;-2),"",'Total-corrected counts'!R504),"")</f>
        <v/>
      </c>
      <c r="S504" t="str">
        <f>IFERROR(IF(OR(HLOOKUP($A504,'Z-scores'!$C$2:$UD$20,17,FALSE)&gt;2,HLOOKUP($A504,'Z-scores'!$C$2:$UD$20,17,FALSE)&lt;-2),"",'Total-corrected counts'!S504),"")</f>
        <v/>
      </c>
      <c r="T504" t="str">
        <f>IFERROR(IF(OR(HLOOKUP($A504,'Z-scores'!$C$2:$UD$20,18,FALSE)&gt;2,HLOOKUP($A504,'Z-scores'!$C$2:$UD$20,18,FALSE)&lt;-2),"",'Total-corrected counts'!T504),"")</f>
        <v/>
      </c>
      <c r="U504" t="str">
        <f>IFERROR(IF(OR(HLOOKUP($A504,'Z-scores'!$C$2:$UD$20,19,FALSE)&gt;2,HLOOKUP($A504,'Z-scores'!$C$2:$UD$20,19,FALSE)&lt;-2),"",'Total-corrected counts'!U504),"")</f>
        <v/>
      </c>
      <c r="V504">
        <f t="shared" si="28"/>
        <v>1</v>
      </c>
      <c r="W504" t="str">
        <f t="shared" si="29"/>
        <v/>
      </c>
      <c r="X504" t="str">
        <f t="shared" si="30"/>
        <v/>
      </c>
      <c r="Y504" t="str">
        <f t="shared" si="31"/>
        <v/>
      </c>
    </row>
    <row r="505" spans="1:25" x14ac:dyDescent="0.25">
      <c r="A505">
        <v>513</v>
      </c>
      <c r="B505" t="s">
        <v>855</v>
      </c>
      <c r="C505">
        <v>53400</v>
      </c>
      <c r="D505">
        <v>359</v>
      </c>
      <c r="E505" t="str">
        <f>IFERROR(IF(OR(HLOOKUP($A505,'Z-scores'!$C$2:$UD$20,3,FALSE)&gt;2,HLOOKUP(A505,'Z-scores'!$C$2:$UD$20,3,FALSE)&lt;-2),"",'Total-corrected counts'!E505),"")</f>
        <v/>
      </c>
      <c r="F505" t="str">
        <f>IFERROR(IF(OR(HLOOKUP($A505,'Z-scores'!$C$2:$UD$20,4,FALSE)&gt;2,HLOOKUP($A505,'Z-scores'!$C$2:$UD$20,4,FALSE)&lt;-2),"",'Total-corrected counts'!F505),"")</f>
        <v/>
      </c>
      <c r="G505" t="str">
        <f>IFERROR(IF(OR(HLOOKUP($A505,'Z-scores'!$C$2:$UD$20,5,FALSE)&gt;2,HLOOKUP($A505,'Z-scores'!$C$2:$UD$20,5,FALSE)&lt;-2),"",'Total-corrected counts'!G505),"")</f>
        <v/>
      </c>
      <c r="H505" t="str">
        <f>IFERROR(IF(OR(HLOOKUP($A505,'Z-scores'!$C$2:$UD$20,6,FALSE)&gt;2,HLOOKUP($A505,'Z-scores'!$C$2:$UD$20,6,FALSE)&lt;-2),"",'Total-corrected counts'!H505),"")</f>
        <v/>
      </c>
      <c r="I505" t="str">
        <f>IFERROR(IF(OR(HLOOKUP($A505,'Z-scores'!$C$2:$UD$20,7,FALSE)&gt;2,HLOOKUP($A505,'Z-scores'!$C$2:$UD$20,7,FALSE)&lt;-2),"",'Total-corrected counts'!I505),"")</f>
        <v/>
      </c>
      <c r="J505" t="str">
        <f>IFERROR(IF(OR(HLOOKUP($A505,'Z-scores'!$C$2:$UD$20,8,FALSE)&gt;2,HLOOKUP($A505,'Z-scores'!$C$2:$UD$20,8,FALSE)&lt;-2),"",'Total-corrected counts'!J505),"")</f>
        <v/>
      </c>
      <c r="K505" t="str">
        <f>IFERROR(IF(OR(HLOOKUP($A505,'Z-scores'!$C$2:$UD$20,9,FALSE)&gt;2,HLOOKUP($A505,'Z-scores'!$C$2:$UD$20,9,FALSE)&lt;-2),"",'Total-corrected counts'!K505),"")</f>
        <v/>
      </c>
      <c r="L505" t="str">
        <f>IFERROR(IF(OR(HLOOKUP($A505,'Z-scores'!$C$2:$UD$20,10,FALSE)&gt;2,HLOOKUP($A505,'Z-scores'!$C$2:$UD$20,10,FALSE)&lt;-2),"",'Total-corrected counts'!L505),"")</f>
        <v/>
      </c>
      <c r="M505" t="str">
        <f>IFERROR(IF(OR(HLOOKUP($A505,'Z-scores'!$C$2:$UD$20,11,FALSE)&gt;2,HLOOKUP($A505,'Z-scores'!$C$2:$UD$20,11,FALSE)&lt;-2),"",'Total-corrected counts'!M505),"")</f>
        <v/>
      </c>
      <c r="N505" t="str">
        <f>IFERROR(IF(OR(HLOOKUP($A505,'Z-scores'!$C$2:$UD$20,12,FALSE)&gt;2,HLOOKUP($A505,'Z-scores'!$C$2:$UD$20,12,FALSE)&lt;-2),"",'Total-corrected counts'!N505),"")</f>
        <v/>
      </c>
      <c r="O505" t="str">
        <f>IFERROR(IF(OR(HLOOKUP($A505,'Z-scores'!$C$2:$UD$20,13,FALSE)&gt;2,HLOOKUP($A505,'Z-scores'!$C$2:$UD$20,13,FALSE)&lt;-2),"",'Total-corrected counts'!O505),"")</f>
        <v/>
      </c>
      <c r="P505" t="str">
        <f>IFERROR(IF(OR(HLOOKUP($A505,'Z-scores'!$C$2:$UD$20,14,FALSE)&gt;2,HLOOKUP($A505,'Z-scores'!$C$2:$UD$20,14,FALSE)&lt;-2),"",'Total-corrected counts'!P505),"")</f>
        <v/>
      </c>
      <c r="Q505" t="str">
        <f>IFERROR(IF(OR(HLOOKUP($A505,'Z-scores'!$C$2:$UD$20,15,FALSE)&gt;2,HLOOKUP($A505,'Z-scores'!$C$2:$UD$20,15,FALSE)&lt;-2),"",'Total-corrected counts'!Q505),"")</f>
        <v/>
      </c>
      <c r="R505" t="str">
        <f>IFERROR(IF(OR(HLOOKUP($A505,'Z-scores'!$C$2:$UD$20,16,FALSE)&gt;2,HLOOKUP($A505,'Z-scores'!$C$2:$UD$20,16,FALSE)&lt;-2),"",'Total-corrected counts'!R505),"")</f>
        <v/>
      </c>
      <c r="S505" t="str">
        <f>IFERROR(IF(OR(HLOOKUP($A505,'Z-scores'!$C$2:$UD$20,17,FALSE)&gt;2,HLOOKUP($A505,'Z-scores'!$C$2:$UD$20,17,FALSE)&lt;-2),"",'Total-corrected counts'!S505),"")</f>
        <v/>
      </c>
      <c r="T505" t="str">
        <f>IFERROR(IF(OR(HLOOKUP($A505,'Z-scores'!$C$2:$UD$20,18,FALSE)&gt;2,HLOOKUP($A505,'Z-scores'!$C$2:$UD$20,18,FALSE)&lt;-2),"",'Total-corrected counts'!T505),"")</f>
        <v/>
      </c>
      <c r="U505" t="str">
        <f>IFERROR(IF(OR(HLOOKUP($A505,'Z-scores'!$C$2:$UD$20,19,FALSE)&gt;2,HLOOKUP($A505,'Z-scores'!$C$2:$UD$20,19,FALSE)&lt;-2),"",'Total-corrected counts'!U505),"")</f>
        <v/>
      </c>
      <c r="V505">
        <f t="shared" si="28"/>
        <v>1</v>
      </c>
      <c r="W505" t="str">
        <f t="shared" si="29"/>
        <v/>
      </c>
      <c r="X505" t="str">
        <f t="shared" si="30"/>
        <v/>
      </c>
      <c r="Y505" t="str">
        <f t="shared" si="31"/>
        <v/>
      </c>
    </row>
    <row r="506" spans="1:25" x14ac:dyDescent="0.25">
      <c r="A506">
        <v>514</v>
      </c>
      <c r="B506" t="s">
        <v>856</v>
      </c>
      <c r="C506">
        <v>102600</v>
      </c>
      <c r="D506">
        <v>932</v>
      </c>
      <c r="E506" t="str">
        <f>IFERROR(IF(OR(HLOOKUP($A506,'Z-scores'!$C$2:$UD$20,3,FALSE)&gt;2,HLOOKUP(A506,'Z-scores'!$C$2:$UD$20,3,FALSE)&lt;-2),"",'Total-corrected counts'!E506),"")</f>
        <v/>
      </c>
      <c r="F506" t="str">
        <f>IFERROR(IF(OR(HLOOKUP($A506,'Z-scores'!$C$2:$UD$20,4,FALSE)&gt;2,HLOOKUP($A506,'Z-scores'!$C$2:$UD$20,4,FALSE)&lt;-2),"",'Total-corrected counts'!F506),"")</f>
        <v/>
      </c>
      <c r="G506" t="str">
        <f>IFERROR(IF(OR(HLOOKUP($A506,'Z-scores'!$C$2:$UD$20,5,FALSE)&gt;2,HLOOKUP($A506,'Z-scores'!$C$2:$UD$20,5,FALSE)&lt;-2),"",'Total-corrected counts'!G506),"")</f>
        <v/>
      </c>
      <c r="H506" t="str">
        <f>IFERROR(IF(OR(HLOOKUP($A506,'Z-scores'!$C$2:$UD$20,6,FALSE)&gt;2,HLOOKUP($A506,'Z-scores'!$C$2:$UD$20,6,FALSE)&lt;-2),"",'Total-corrected counts'!H506),"")</f>
        <v/>
      </c>
      <c r="I506" t="str">
        <f>IFERROR(IF(OR(HLOOKUP($A506,'Z-scores'!$C$2:$UD$20,7,FALSE)&gt;2,HLOOKUP($A506,'Z-scores'!$C$2:$UD$20,7,FALSE)&lt;-2),"",'Total-corrected counts'!I506),"")</f>
        <v/>
      </c>
      <c r="J506" t="str">
        <f>IFERROR(IF(OR(HLOOKUP($A506,'Z-scores'!$C$2:$UD$20,8,FALSE)&gt;2,HLOOKUP($A506,'Z-scores'!$C$2:$UD$20,8,FALSE)&lt;-2),"",'Total-corrected counts'!J506),"")</f>
        <v/>
      </c>
      <c r="K506" t="str">
        <f>IFERROR(IF(OR(HLOOKUP($A506,'Z-scores'!$C$2:$UD$20,9,FALSE)&gt;2,HLOOKUP($A506,'Z-scores'!$C$2:$UD$20,9,FALSE)&lt;-2),"",'Total-corrected counts'!K506),"")</f>
        <v/>
      </c>
      <c r="L506" t="str">
        <f>IFERROR(IF(OR(HLOOKUP($A506,'Z-scores'!$C$2:$UD$20,10,FALSE)&gt;2,HLOOKUP($A506,'Z-scores'!$C$2:$UD$20,10,FALSE)&lt;-2),"",'Total-corrected counts'!L506),"")</f>
        <v/>
      </c>
      <c r="M506" t="str">
        <f>IFERROR(IF(OR(HLOOKUP($A506,'Z-scores'!$C$2:$UD$20,11,FALSE)&gt;2,HLOOKUP($A506,'Z-scores'!$C$2:$UD$20,11,FALSE)&lt;-2),"",'Total-corrected counts'!M506),"")</f>
        <v/>
      </c>
      <c r="N506" t="str">
        <f>IFERROR(IF(OR(HLOOKUP($A506,'Z-scores'!$C$2:$UD$20,12,FALSE)&gt;2,HLOOKUP($A506,'Z-scores'!$C$2:$UD$20,12,FALSE)&lt;-2),"",'Total-corrected counts'!N506),"")</f>
        <v/>
      </c>
      <c r="O506" t="str">
        <f>IFERROR(IF(OR(HLOOKUP($A506,'Z-scores'!$C$2:$UD$20,13,FALSE)&gt;2,HLOOKUP($A506,'Z-scores'!$C$2:$UD$20,13,FALSE)&lt;-2),"",'Total-corrected counts'!O506),"")</f>
        <v/>
      </c>
      <c r="P506" t="str">
        <f>IFERROR(IF(OR(HLOOKUP($A506,'Z-scores'!$C$2:$UD$20,14,FALSE)&gt;2,HLOOKUP($A506,'Z-scores'!$C$2:$UD$20,14,FALSE)&lt;-2),"",'Total-corrected counts'!P506),"")</f>
        <v/>
      </c>
      <c r="Q506" t="str">
        <f>IFERROR(IF(OR(HLOOKUP($A506,'Z-scores'!$C$2:$UD$20,15,FALSE)&gt;2,HLOOKUP($A506,'Z-scores'!$C$2:$UD$20,15,FALSE)&lt;-2),"",'Total-corrected counts'!Q506),"")</f>
        <v/>
      </c>
      <c r="R506" t="str">
        <f>IFERROR(IF(OR(HLOOKUP($A506,'Z-scores'!$C$2:$UD$20,16,FALSE)&gt;2,HLOOKUP($A506,'Z-scores'!$C$2:$UD$20,16,FALSE)&lt;-2),"",'Total-corrected counts'!R506),"")</f>
        <v/>
      </c>
      <c r="S506" t="str">
        <f>IFERROR(IF(OR(HLOOKUP($A506,'Z-scores'!$C$2:$UD$20,17,FALSE)&gt;2,HLOOKUP($A506,'Z-scores'!$C$2:$UD$20,17,FALSE)&lt;-2),"",'Total-corrected counts'!S506),"")</f>
        <v/>
      </c>
      <c r="T506" t="str">
        <f>IFERROR(IF(OR(HLOOKUP($A506,'Z-scores'!$C$2:$UD$20,18,FALSE)&gt;2,HLOOKUP($A506,'Z-scores'!$C$2:$UD$20,18,FALSE)&lt;-2),"",'Total-corrected counts'!T506),"")</f>
        <v/>
      </c>
      <c r="U506" t="str">
        <f>IFERROR(IF(OR(HLOOKUP($A506,'Z-scores'!$C$2:$UD$20,19,FALSE)&gt;2,HLOOKUP($A506,'Z-scores'!$C$2:$UD$20,19,FALSE)&lt;-2),"",'Total-corrected counts'!U506),"")</f>
        <v/>
      </c>
      <c r="V506">
        <f t="shared" si="28"/>
        <v>1</v>
      </c>
      <c r="W506" t="str">
        <f t="shared" si="29"/>
        <v/>
      </c>
      <c r="X506" t="str">
        <f t="shared" si="30"/>
        <v/>
      </c>
      <c r="Y506" t="str">
        <f t="shared" si="31"/>
        <v/>
      </c>
    </row>
    <row r="507" spans="1:25" x14ac:dyDescent="0.25">
      <c r="A507">
        <v>515</v>
      </c>
      <c r="B507" t="s">
        <v>253</v>
      </c>
      <c r="C507">
        <v>75600</v>
      </c>
      <c r="D507">
        <v>467</v>
      </c>
      <c r="E507">
        <f>IFERROR(IF(OR(HLOOKUP($A507,'Z-scores'!$C$2:$UD$20,3,FALSE)&gt;2,HLOOKUP(A507,'Z-scores'!$C$2:$UD$20,3,FALSE)&lt;-2),"",'Total-corrected counts'!E507),"")</f>
        <v>3.1752933784299706E-2</v>
      </c>
      <c r="F507">
        <f>IFERROR(IF(OR(HLOOKUP($A507,'Z-scores'!$C$2:$UD$20,4,FALSE)&gt;2,HLOOKUP($A507,'Z-scores'!$C$2:$UD$20,4,FALSE)&lt;-2),"",'Total-corrected counts'!F507),"")</f>
        <v>0.53319421065929051</v>
      </c>
      <c r="G507">
        <f>IFERROR(IF(OR(HLOOKUP($A507,'Z-scores'!$C$2:$UD$20,5,FALSE)&gt;2,HLOOKUP($A507,'Z-scores'!$C$2:$UD$20,5,FALSE)&lt;-2),"",'Total-corrected counts'!G507),"")</f>
        <v>1.1886007147720909</v>
      </c>
      <c r="H507">
        <f>IFERROR(IF(OR(HLOOKUP($A507,'Z-scores'!$C$2:$UD$20,6,FALSE)&gt;2,HLOOKUP($A507,'Z-scores'!$C$2:$UD$20,6,FALSE)&lt;-2),"",'Total-corrected counts'!H507),"")</f>
        <v>0</v>
      </c>
      <c r="I507">
        <f>IFERROR(IF(OR(HLOOKUP($A507,'Z-scores'!$C$2:$UD$20,7,FALSE)&gt;2,HLOOKUP($A507,'Z-scores'!$C$2:$UD$20,7,FALSE)&lt;-2),"",'Total-corrected counts'!I507),"")</f>
        <v>3.8911583892328201</v>
      </c>
      <c r="J507">
        <f>IFERROR(IF(OR(HLOOKUP($A507,'Z-scores'!$C$2:$UD$20,8,FALSE)&gt;2,HLOOKUP($A507,'Z-scores'!$C$2:$UD$20,8,FALSE)&lt;-2),"",'Total-corrected counts'!J507),"")</f>
        <v>0.56703765721735389</v>
      </c>
      <c r="K507">
        <f>IFERROR(IF(OR(HLOOKUP($A507,'Z-scores'!$C$2:$UD$20,9,FALSE)&gt;2,HLOOKUP($A507,'Z-scores'!$C$2:$UD$20,9,FALSE)&lt;-2),"",'Total-corrected counts'!K507),"")</f>
        <v>1.2888120854005241</v>
      </c>
      <c r="L507" t="str">
        <f>IFERROR(IF(OR(HLOOKUP($A507,'Z-scores'!$C$2:$UD$20,10,FALSE)&gt;2,HLOOKUP($A507,'Z-scores'!$C$2:$UD$20,10,FALSE)&lt;-2),"",'Total-corrected counts'!L507),"")</f>
        <v/>
      </c>
      <c r="M507">
        <f>IFERROR(IF(OR(HLOOKUP($A507,'Z-scores'!$C$2:$UD$20,11,FALSE)&gt;2,HLOOKUP($A507,'Z-scores'!$C$2:$UD$20,11,FALSE)&lt;-2),"",'Total-corrected counts'!M507),"")</f>
        <v>5.529174227044481E-2</v>
      </c>
      <c r="N507">
        <f>IFERROR(IF(OR(HLOOKUP($A507,'Z-scores'!$C$2:$UD$20,12,FALSE)&gt;2,HLOOKUP($A507,'Z-scores'!$C$2:$UD$20,12,FALSE)&lt;-2),"",'Total-corrected counts'!N507),"")</f>
        <v>0</v>
      </c>
      <c r="O507" t="str">
        <f>IFERROR(IF(OR(HLOOKUP($A507,'Z-scores'!$C$2:$UD$20,13,FALSE)&gt;2,HLOOKUP($A507,'Z-scores'!$C$2:$UD$20,13,FALSE)&lt;-2),"",'Total-corrected counts'!O507),"")</f>
        <v/>
      </c>
      <c r="P507">
        <f>IFERROR(IF(OR(HLOOKUP($A507,'Z-scores'!$C$2:$UD$20,14,FALSE)&gt;2,HLOOKUP($A507,'Z-scores'!$C$2:$UD$20,14,FALSE)&lt;-2),"",'Total-corrected counts'!P507),"")</f>
        <v>0</v>
      </c>
      <c r="Q507">
        <f>IFERROR(IF(OR(HLOOKUP($A507,'Z-scores'!$C$2:$UD$20,15,FALSE)&gt;2,HLOOKUP($A507,'Z-scores'!$C$2:$UD$20,15,FALSE)&lt;-2),"",'Total-corrected counts'!Q507),"")</f>
        <v>0</v>
      </c>
      <c r="R507">
        <f>IFERROR(IF(OR(HLOOKUP($A507,'Z-scores'!$C$2:$UD$20,16,FALSE)&gt;2,HLOOKUP($A507,'Z-scores'!$C$2:$UD$20,16,FALSE)&lt;-2),"",'Total-corrected counts'!R507),"")</f>
        <v>0</v>
      </c>
      <c r="S507">
        <f>IFERROR(IF(OR(HLOOKUP($A507,'Z-scores'!$C$2:$UD$20,17,FALSE)&gt;2,HLOOKUP($A507,'Z-scores'!$C$2:$UD$20,17,FALSE)&lt;-2),"",'Total-corrected counts'!S507),"")</f>
        <v>0</v>
      </c>
      <c r="T507">
        <f>IFERROR(IF(OR(HLOOKUP($A507,'Z-scores'!$C$2:$UD$20,18,FALSE)&gt;2,HLOOKUP($A507,'Z-scores'!$C$2:$UD$20,18,FALSE)&lt;-2),"",'Total-corrected counts'!T507),"")</f>
        <v>0.5240522815174492</v>
      </c>
      <c r="U507">
        <f>IFERROR(IF(OR(HLOOKUP($A507,'Z-scores'!$C$2:$UD$20,19,FALSE)&gt;2,HLOOKUP($A507,'Z-scores'!$C$2:$UD$20,19,FALSE)&lt;-2),"",'Total-corrected counts'!U507),"")</f>
        <v>1.0241144230894408</v>
      </c>
      <c r="V507">
        <f t="shared" si="28"/>
        <v>1</v>
      </c>
      <c r="W507">
        <f t="shared" si="29"/>
        <v>0.1803766459716645</v>
      </c>
      <c r="X507">
        <f t="shared" si="30"/>
        <v>0.94448096666710302</v>
      </c>
      <c r="Y507">
        <f t="shared" si="31"/>
        <v>0.22116667208669855</v>
      </c>
    </row>
    <row r="508" spans="1:25" x14ac:dyDescent="0.25">
      <c r="A508">
        <v>516</v>
      </c>
      <c r="B508" t="s">
        <v>857</v>
      </c>
      <c r="C508">
        <v>21300</v>
      </c>
      <c r="D508">
        <v>714</v>
      </c>
      <c r="E508" t="str">
        <f>IFERROR(IF(OR(HLOOKUP($A508,'Z-scores'!$C$2:$UD$20,3,FALSE)&gt;2,HLOOKUP(A508,'Z-scores'!$C$2:$UD$20,3,FALSE)&lt;-2),"",'Total-corrected counts'!E508),"")</f>
        <v/>
      </c>
      <c r="F508" t="str">
        <f>IFERROR(IF(OR(HLOOKUP($A508,'Z-scores'!$C$2:$UD$20,4,FALSE)&gt;2,HLOOKUP($A508,'Z-scores'!$C$2:$UD$20,4,FALSE)&lt;-2),"",'Total-corrected counts'!F508),"")</f>
        <v/>
      </c>
      <c r="G508" t="str">
        <f>IFERROR(IF(OR(HLOOKUP($A508,'Z-scores'!$C$2:$UD$20,5,FALSE)&gt;2,HLOOKUP($A508,'Z-scores'!$C$2:$UD$20,5,FALSE)&lt;-2),"",'Total-corrected counts'!G508),"")</f>
        <v/>
      </c>
      <c r="H508" t="str">
        <f>IFERROR(IF(OR(HLOOKUP($A508,'Z-scores'!$C$2:$UD$20,6,FALSE)&gt;2,HLOOKUP($A508,'Z-scores'!$C$2:$UD$20,6,FALSE)&lt;-2),"",'Total-corrected counts'!H508),"")</f>
        <v/>
      </c>
      <c r="I508" t="str">
        <f>IFERROR(IF(OR(HLOOKUP($A508,'Z-scores'!$C$2:$UD$20,7,FALSE)&gt;2,HLOOKUP($A508,'Z-scores'!$C$2:$UD$20,7,FALSE)&lt;-2),"",'Total-corrected counts'!I508),"")</f>
        <v/>
      </c>
      <c r="J508" t="str">
        <f>IFERROR(IF(OR(HLOOKUP($A508,'Z-scores'!$C$2:$UD$20,8,FALSE)&gt;2,HLOOKUP($A508,'Z-scores'!$C$2:$UD$20,8,FALSE)&lt;-2),"",'Total-corrected counts'!J508),"")</f>
        <v/>
      </c>
      <c r="K508" t="str">
        <f>IFERROR(IF(OR(HLOOKUP($A508,'Z-scores'!$C$2:$UD$20,9,FALSE)&gt;2,HLOOKUP($A508,'Z-scores'!$C$2:$UD$20,9,FALSE)&lt;-2),"",'Total-corrected counts'!K508),"")</f>
        <v/>
      </c>
      <c r="L508" t="str">
        <f>IFERROR(IF(OR(HLOOKUP($A508,'Z-scores'!$C$2:$UD$20,10,FALSE)&gt;2,HLOOKUP($A508,'Z-scores'!$C$2:$UD$20,10,FALSE)&lt;-2),"",'Total-corrected counts'!L508),"")</f>
        <v/>
      </c>
      <c r="M508" t="str">
        <f>IFERROR(IF(OR(HLOOKUP($A508,'Z-scores'!$C$2:$UD$20,11,FALSE)&gt;2,HLOOKUP($A508,'Z-scores'!$C$2:$UD$20,11,FALSE)&lt;-2),"",'Total-corrected counts'!M508),"")</f>
        <v/>
      </c>
      <c r="N508" t="str">
        <f>IFERROR(IF(OR(HLOOKUP($A508,'Z-scores'!$C$2:$UD$20,12,FALSE)&gt;2,HLOOKUP($A508,'Z-scores'!$C$2:$UD$20,12,FALSE)&lt;-2),"",'Total-corrected counts'!N508),"")</f>
        <v/>
      </c>
      <c r="O508" t="str">
        <f>IFERROR(IF(OR(HLOOKUP($A508,'Z-scores'!$C$2:$UD$20,13,FALSE)&gt;2,HLOOKUP($A508,'Z-scores'!$C$2:$UD$20,13,FALSE)&lt;-2),"",'Total-corrected counts'!O508),"")</f>
        <v/>
      </c>
      <c r="P508" t="str">
        <f>IFERROR(IF(OR(HLOOKUP($A508,'Z-scores'!$C$2:$UD$20,14,FALSE)&gt;2,HLOOKUP($A508,'Z-scores'!$C$2:$UD$20,14,FALSE)&lt;-2),"",'Total-corrected counts'!P508),"")</f>
        <v/>
      </c>
      <c r="Q508" t="str">
        <f>IFERROR(IF(OR(HLOOKUP($A508,'Z-scores'!$C$2:$UD$20,15,FALSE)&gt;2,HLOOKUP($A508,'Z-scores'!$C$2:$UD$20,15,FALSE)&lt;-2),"",'Total-corrected counts'!Q508),"")</f>
        <v/>
      </c>
      <c r="R508" t="str">
        <f>IFERROR(IF(OR(HLOOKUP($A508,'Z-scores'!$C$2:$UD$20,16,FALSE)&gt;2,HLOOKUP($A508,'Z-scores'!$C$2:$UD$20,16,FALSE)&lt;-2),"",'Total-corrected counts'!R508),"")</f>
        <v/>
      </c>
      <c r="S508" t="str">
        <f>IFERROR(IF(OR(HLOOKUP($A508,'Z-scores'!$C$2:$UD$20,17,FALSE)&gt;2,HLOOKUP($A508,'Z-scores'!$C$2:$UD$20,17,FALSE)&lt;-2),"",'Total-corrected counts'!S508),"")</f>
        <v/>
      </c>
      <c r="T508" t="str">
        <f>IFERROR(IF(OR(HLOOKUP($A508,'Z-scores'!$C$2:$UD$20,18,FALSE)&gt;2,HLOOKUP($A508,'Z-scores'!$C$2:$UD$20,18,FALSE)&lt;-2),"",'Total-corrected counts'!T508),"")</f>
        <v/>
      </c>
      <c r="U508" t="str">
        <f>IFERROR(IF(OR(HLOOKUP($A508,'Z-scores'!$C$2:$UD$20,19,FALSE)&gt;2,HLOOKUP($A508,'Z-scores'!$C$2:$UD$20,19,FALSE)&lt;-2),"",'Total-corrected counts'!U508),"")</f>
        <v/>
      </c>
      <c r="V508">
        <f t="shared" si="28"/>
        <v>1</v>
      </c>
      <c r="W508" t="str">
        <f t="shared" si="29"/>
        <v/>
      </c>
      <c r="X508" t="str">
        <f t="shared" si="30"/>
        <v/>
      </c>
      <c r="Y508" t="str">
        <f t="shared" si="31"/>
        <v/>
      </c>
    </row>
    <row r="509" spans="1:25" x14ac:dyDescent="0.25">
      <c r="A509">
        <v>517</v>
      </c>
      <c r="B509" t="s">
        <v>858</v>
      </c>
      <c r="C509">
        <v>37000</v>
      </c>
      <c r="D509">
        <v>566</v>
      </c>
      <c r="E509" t="str">
        <f>IFERROR(IF(OR(HLOOKUP($A509,'Z-scores'!$C$2:$UD$20,3,FALSE)&gt;2,HLOOKUP(A509,'Z-scores'!$C$2:$UD$20,3,FALSE)&lt;-2),"",'Total-corrected counts'!E509),"")</f>
        <v/>
      </c>
      <c r="F509" t="str">
        <f>IFERROR(IF(OR(HLOOKUP($A509,'Z-scores'!$C$2:$UD$20,4,FALSE)&gt;2,HLOOKUP($A509,'Z-scores'!$C$2:$UD$20,4,FALSE)&lt;-2),"",'Total-corrected counts'!F509),"")</f>
        <v/>
      </c>
      <c r="G509" t="str">
        <f>IFERROR(IF(OR(HLOOKUP($A509,'Z-scores'!$C$2:$UD$20,5,FALSE)&gt;2,HLOOKUP($A509,'Z-scores'!$C$2:$UD$20,5,FALSE)&lt;-2),"",'Total-corrected counts'!G509),"")</f>
        <v/>
      </c>
      <c r="H509" t="str">
        <f>IFERROR(IF(OR(HLOOKUP($A509,'Z-scores'!$C$2:$UD$20,6,FALSE)&gt;2,HLOOKUP($A509,'Z-scores'!$C$2:$UD$20,6,FALSE)&lt;-2),"",'Total-corrected counts'!H509),"")</f>
        <v/>
      </c>
      <c r="I509" t="str">
        <f>IFERROR(IF(OR(HLOOKUP($A509,'Z-scores'!$C$2:$UD$20,7,FALSE)&gt;2,HLOOKUP($A509,'Z-scores'!$C$2:$UD$20,7,FALSE)&lt;-2),"",'Total-corrected counts'!I509),"")</f>
        <v/>
      </c>
      <c r="J509" t="str">
        <f>IFERROR(IF(OR(HLOOKUP($A509,'Z-scores'!$C$2:$UD$20,8,FALSE)&gt;2,HLOOKUP($A509,'Z-scores'!$C$2:$UD$20,8,FALSE)&lt;-2),"",'Total-corrected counts'!J509),"")</f>
        <v/>
      </c>
      <c r="K509" t="str">
        <f>IFERROR(IF(OR(HLOOKUP($A509,'Z-scores'!$C$2:$UD$20,9,FALSE)&gt;2,HLOOKUP($A509,'Z-scores'!$C$2:$UD$20,9,FALSE)&lt;-2),"",'Total-corrected counts'!K509),"")</f>
        <v/>
      </c>
      <c r="L509" t="str">
        <f>IFERROR(IF(OR(HLOOKUP($A509,'Z-scores'!$C$2:$UD$20,10,FALSE)&gt;2,HLOOKUP($A509,'Z-scores'!$C$2:$UD$20,10,FALSE)&lt;-2),"",'Total-corrected counts'!L509),"")</f>
        <v/>
      </c>
      <c r="M509" t="str">
        <f>IFERROR(IF(OR(HLOOKUP($A509,'Z-scores'!$C$2:$UD$20,11,FALSE)&gt;2,HLOOKUP($A509,'Z-scores'!$C$2:$UD$20,11,FALSE)&lt;-2),"",'Total-corrected counts'!M509),"")</f>
        <v/>
      </c>
      <c r="N509" t="str">
        <f>IFERROR(IF(OR(HLOOKUP($A509,'Z-scores'!$C$2:$UD$20,12,FALSE)&gt;2,HLOOKUP($A509,'Z-scores'!$C$2:$UD$20,12,FALSE)&lt;-2),"",'Total-corrected counts'!N509),"")</f>
        <v/>
      </c>
      <c r="O509" t="str">
        <f>IFERROR(IF(OR(HLOOKUP($A509,'Z-scores'!$C$2:$UD$20,13,FALSE)&gt;2,HLOOKUP($A509,'Z-scores'!$C$2:$UD$20,13,FALSE)&lt;-2),"",'Total-corrected counts'!O509),"")</f>
        <v/>
      </c>
      <c r="P509" t="str">
        <f>IFERROR(IF(OR(HLOOKUP($A509,'Z-scores'!$C$2:$UD$20,14,FALSE)&gt;2,HLOOKUP($A509,'Z-scores'!$C$2:$UD$20,14,FALSE)&lt;-2),"",'Total-corrected counts'!P509),"")</f>
        <v/>
      </c>
      <c r="Q509" t="str">
        <f>IFERROR(IF(OR(HLOOKUP($A509,'Z-scores'!$C$2:$UD$20,15,FALSE)&gt;2,HLOOKUP($A509,'Z-scores'!$C$2:$UD$20,15,FALSE)&lt;-2),"",'Total-corrected counts'!Q509),"")</f>
        <v/>
      </c>
      <c r="R509" t="str">
        <f>IFERROR(IF(OR(HLOOKUP($A509,'Z-scores'!$C$2:$UD$20,16,FALSE)&gt;2,HLOOKUP($A509,'Z-scores'!$C$2:$UD$20,16,FALSE)&lt;-2),"",'Total-corrected counts'!R509),"")</f>
        <v/>
      </c>
      <c r="S509" t="str">
        <f>IFERROR(IF(OR(HLOOKUP($A509,'Z-scores'!$C$2:$UD$20,17,FALSE)&gt;2,HLOOKUP($A509,'Z-scores'!$C$2:$UD$20,17,FALSE)&lt;-2),"",'Total-corrected counts'!S509),"")</f>
        <v/>
      </c>
      <c r="T509" t="str">
        <f>IFERROR(IF(OR(HLOOKUP($A509,'Z-scores'!$C$2:$UD$20,18,FALSE)&gt;2,HLOOKUP($A509,'Z-scores'!$C$2:$UD$20,18,FALSE)&lt;-2),"",'Total-corrected counts'!T509),"")</f>
        <v/>
      </c>
      <c r="U509" t="str">
        <f>IFERROR(IF(OR(HLOOKUP($A509,'Z-scores'!$C$2:$UD$20,19,FALSE)&gt;2,HLOOKUP($A509,'Z-scores'!$C$2:$UD$20,19,FALSE)&lt;-2),"",'Total-corrected counts'!U509),"")</f>
        <v/>
      </c>
      <c r="V509">
        <f t="shared" si="28"/>
        <v>1</v>
      </c>
      <c r="W509" t="str">
        <f t="shared" si="29"/>
        <v/>
      </c>
      <c r="X509" t="str">
        <f t="shared" si="30"/>
        <v/>
      </c>
      <c r="Y509" t="str">
        <f t="shared" si="31"/>
        <v/>
      </c>
    </row>
    <row r="510" spans="1:25" x14ac:dyDescent="0.25">
      <c r="A510">
        <v>518</v>
      </c>
      <c r="B510" t="s">
        <v>859</v>
      </c>
      <c r="C510">
        <v>46000</v>
      </c>
      <c r="D510">
        <v>502</v>
      </c>
      <c r="E510" t="str">
        <f>IFERROR(IF(OR(HLOOKUP($A510,'Z-scores'!$C$2:$UD$20,3,FALSE)&gt;2,HLOOKUP(A510,'Z-scores'!$C$2:$UD$20,3,FALSE)&lt;-2),"",'Total-corrected counts'!E510),"")</f>
        <v/>
      </c>
      <c r="F510" t="str">
        <f>IFERROR(IF(OR(HLOOKUP($A510,'Z-scores'!$C$2:$UD$20,4,FALSE)&gt;2,HLOOKUP($A510,'Z-scores'!$C$2:$UD$20,4,FALSE)&lt;-2),"",'Total-corrected counts'!F510),"")</f>
        <v/>
      </c>
      <c r="G510" t="str">
        <f>IFERROR(IF(OR(HLOOKUP($A510,'Z-scores'!$C$2:$UD$20,5,FALSE)&gt;2,HLOOKUP($A510,'Z-scores'!$C$2:$UD$20,5,FALSE)&lt;-2),"",'Total-corrected counts'!G510),"")</f>
        <v/>
      </c>
      <c r="H510" t="str">
        <f>IFERROR(IF(OR(HLOOKUP($A510,'Z-scores'!$C$2:$UD$20,6,FALSE)&gt;2,HLOOKUP($A510,'Z-scores'!$C$2:$UD$20,6,FALSE)&lt;-2),"",'Total-corrected counts'!H510),"")</f>
        <v/>
      </c>
      <c r="I510" t="str">
        <f>IFERROR(IF(OR(HLOOKUP($A510,'Z-scores'!$C$2:$UD$20,7,FALSE)&gt;2,HLOOKUP($A510,'Z-scores'!$C$2:$UD$20,7,FALSE)&lt;-2),"",'Total-corrected counts'!I510),"")</f>
        <v/>
      </c>
      <c r="J510" t="str">
        <f>IFERROR(IF(OR(HLOOKUP($A510,'Z-scores'!$C$2:$UD$20,8,FALSE)&gt;2,HLOOKUP($A510,'Z-scores'!$C$2:$UD$20,8,FALSE)&lt;-2),"",'Total-corrected counts'!J510),"")</f>
        <v/>
      </c>
      <c r="K510" t="str">
        <f>IFERROR(IF(OR(HLOOKUP($A510,'Z-scores'!$C$2:$UD$20,9,FALSE)&gt;2,HLOOKUP($A510,'Z-scores'!$C$2:$UD$20,9,FALSE)&lt;-2),"",'Total-corrected counts'!K510),"")</f>
        <v/>
      </c>
      <c r="L510" t="str">
        <f>IFERROR(IF(OR(HLOOKUP($A510,'Z-scores'!$C$2:$UD$20,10,FALSE)&gt;2,HLOOKUP($A510,'Z-scores'!$C$2:$UD$20,10,FALSE)&lt;-2),"",'Total-corrected counts'!L510),"")</f>
        <v/>
      </c>
      <c r="M510" t="str">
        <f>IFERROR(IF(OR(HLOOKUP($A510,'Z-scores'!$C$2:$UD$20,11,FALSE)&gt;2,HLOOKUP($A510,'Z-scores'!$C$2:$UD$20,11,FALSE)&lt;-2),"",'Total-corrected counts'!M510),"")</f>
        <v/>
      </c>
      <c r="N510" t="str">
        <f>IFERROR(IF(OR(HLOOKUP($A510,'Z-scores'!$C$2:$UD$20,12,FALSE)&gt;2,HLOOKUP($A510,'Z-scores'!$C$2:$UD$20,12,FALSE)&lt;-2),"",'Total-corrected counts'!N510),"")</f>
        <v/>
      </c>
      <c r="O510" t="str">
        <f>IFERROR(IF(OR(HLOOKUP($A510,'Z-scores'!$C$2:$UD$20,13,FALSE)&gt;2,HLOOKUP($A510,'Z-scores'!$C$2:$UD$20,13,FALSE)&lt;-2),"",'Total-corrected counts'!O510),"")</f>
        <v/>
      </c>
      <c r="P510" t="str">
        <f>IFERROR(IF(OR(HLOOKUP($A510,'Z-scores'!$C$2:$UD$20,14,FALSE)&gt;2,HLOOKUP($A510,'Z-scores'!$C$2:$UD$20,14,FALSE)&lt;-2),"",'Total-corrected counts'!P510),"")</f>
        <v/>
      </c>
      <c r="Q510" t="str">
        <f>IFERROR(IF(OR(HLOOKUP($A510,'Z-scores'!$C$2:$UD$20,15,FALSE)&gt;2,HLOOKUP($A510,'Z-scores'!$C$2:$UD$20,15,FALSE)&lt;-2),"",'Total-corrected counts'!Q510),"")</f>
        <v/>
      </c>
      <c r="R510" t="str">
        <f>IFERROR(IF(OR(HLOOKUP($A510,'Z-scores'!$C$2:$UD$20,16,FALSE)&gt;2,HLOOKUP($A510,'Z-scores'!$C$2:$UD$20,16,FALSE)&lt;-2),"",'Total-corrected counts'!R510),"")</f>
        <v/>
      </c>
      <c r="S510" t="str">
        <f>IFERROR(IF(OR(HLOOKUP($A510,'Z-scores'!$C$2:$UD$20,17,FALSE)&gt;2,HLOOKUP($A510,'Z-scores'!$C$2:$UD$20,17,FALSE)&lt;-2),"",'Total-corrected counts'!S510),"")</f>
        <v/>
      </c>
      <c r="T510" t="str">
        <f>IFERROR(IF(OR(HLOOKUP($A510,'Z-scores'!$C$2:$UD$20,18,FALSE)&gt;2,HLOOKUP($A510,'Z-scores'!$C$2:$UD$20,18,FALSE)&lt;-2),"",'Total-corrected counts'!T510),"")</f>
        <v/>
      </c>
      <c r="U510" t="str">
        <f>IFERROR(IF(OR(HLOOKUP($A510,'Z-scores'!$C$2:$UD$20,19,FALSE)&gt;2,HLOOKUP($A510,'Z-scores'!$C$2:$UD$20,19,FALSE)&lt;-2),"",'Total-corrected counts'!U510),"")</f>
        <v/>
      </c>
      <c r="V510">
        <f t="shared" si="28"/>
        <v>1</v>
      </c>
      <c r="W510" t="str">
        <f t="shared" si="29"/>
        <v/>
      </c>
      <c r="X510" t="str">
        <f t="shared" si="30"/>
        <v/>
      </c>
      <c r="Y510" t="str">
        <f t="shared" si="31"/>
        <v/>
      </c>
    </row>
    <row r="511" spans="1:25" x14ac:dyDescent="0.25">
      <c r="A511">
        <v>519</v>
      </c>
      <c r="B511" t="s">
        <v>860</v>
      </c>
      <c r="C511">
        <v>62900</v>
      </c>
      <c r="D511">
        <v>512</v>
      </c>
      <c r="E511" t="str">
        <f>IFERROR(IF(OR(HLOOKUP($A511,'Z-scores'!$C$2:$UD$20,3,FALSE)&gt;2,HLOOKUP(A511,'Z-scores'!$C$2:$UD$20,3,FALSE)&lt;-2),"",'Total-corrected counts'!E511),"")</f>
        <v/>
      </c>
      <c r="F511" t="str">
        <f>IFERROR(IF(OR(HLOOKUP($A511,'Z-scores'!$C$2:$UD$20,4,FALSE)&gt;2,HLOOKUP($A511,'Z-scores'!$C$2:$UD$20,4,FALSE)&lt;-2),"",'Total-corrected counts'!F511),"")</f>
        <v/>
      </c>
      <c r="G511" t="str">
        <f>IFERROR(IF(OR(HLOOKUP($A511,'Z-scores'!$C$2:$UD$20,5,FALSE)&gt;2,HLOOKUP($A511,'Z-scores'!$C$2:$UD$20,5,FALSE)&lt;-2),"",'Total-corrected counts'!G511),"")</f>
        <v/>
      </c>
      <c r="H511" t="str">
        <f>IFERROR(IF(OR(HLOOKUP($A511,'Z-scores'!$C$2:$UD$20,6,FALSE)&gt;2,HLOOKUP($A511,'Z-scores'!$C$2:$UD$20,6,FALSE)&lt;-2),"",'Total-corrected counts'!H511),"")</f>
        <v/>
      </c>
      <c r="I511" t="str">
        <f>IFERROR(IF(OR(HLOOKUP($A511,'Z-scores'!$C$2:$UD$20,7,FALSE)&gt;2,HLOOKUP($A511,'Z-scores'!$C$2:$UD$20,7,FALSE)&lt;-2),"",'Total-corrected counts'!I511),"")</f>
        <v/>
      </c>
      <c r="J511" t="str">
        <f>IFERROR(IF(OR(HLOOKUP($A511,'Z-scores'!$C$2:$UD$20,8,FALSE)&gt;2,HLOOKUP($A511,'Z-scores'!$C$2:$UD$20,8,FALSE)&lt;-2),"",'Total-corrected counts'!J511),"")</f>
        <v/>
      </c>
      <c r="K511" t="str">
        <f>IFERROR(IF(OR(HLOOKUP($A511,'Z-scores'!$C$2:$UD$20,9,FALSE)&gt;2,HLOOKUP($A511,'Z-scores'!$C$2:$UD$20,9,FALSE)&lt;-2),"",'Total-corrected counts'!K511),"")</f>
        <v/>
      </c>
      <c r="L511" t="str">
        <f>IFERROR(IF(OR(HLOOKUP($A511,'Z-scores'!$C$2:$UD$20,10,FALSE)&gt;2,HLOOKUP($A511,'Z-scores'!$C$2:$UD$20,10,FALSE)&lt;-2),"",'Total-corrected counts'!L511),"")</f>
        <v/>
      </c>
      <c r="M511" t="str">
        <f>IFERROR(IF(OR(HLOOKUP($A511,'Z-scores'!$C$2:$UD$20,11,FALSE)&gt;2,HLOOKUP($A511,'Z-scores'!$C$2:$UD$20,11,FALSE)&lt;-2),"",'Total-corrected counts'!M511),"")</f>
        <v/>
      </c>
      <c r="N511" t="str">
        <f>IFERROR(IF(OR(HLOOKUP($A511,'Z-scores'!$C$2:$UD$20,12,FALSE)&gt;2,HLOOKUP($A511,'Z-scores'!$C$2:$UD$20,12,FALSE)&lt;-2),"",'Total-corrected counts'!N511),"")</f>
        <v/>
      </c>
      <c r="O511" t="str">
        <f>IFERROR(IF(OR(HLOOKUP($A511,'Z-scores'!$C$2:$UD$20,13,FALSE)&gt;2,HLOOKUP($A511,'Z-scores'!$C$2:$UD$20,13,FALSE)&lt;-2),"",'Total-corrected counts'!O511),"")</f>
        <v/>
      </c>
      <c r="P511" t="str">
        <f>IFERROR(IF(OR(HLOOKUP($A511,'Z-scores'!$C$2:$UD$20,14,FALSE)&gt;2,HLOOKUP($A511,'Z-scores'!$C$2:$UD$20,14,FALSE)&lt;-2),"",'Total-corrected counts'!P511),"")</f>
        <v/>
      </c>
      <c r="Q511" t="str">
        <f>IFERROR(IF(OR(HLOOKUP($A511,'Z-scores'!$C$2:$UD$20,15,FALSE)&gt;2,HLOOKUP($A511,'Z-scores'!$C$2:$UD$20,15,FALSE)&lt;-2),"",'Total-corrected counts'!Q511),"")</f>
        <v/>
      </c>
      <c r="R511" t="str">
        <f>IFERROR(IF(OR(HLOOKUP($A511,'Z-scores'!$C$2:$UD$20,16,FALSE)&gt;2,HLOOKUP($A511,'Z-scores'!$C$2:$UD$20,16,FALSE)&lt;-2),"",'Total-corrected counts'!R511),"")</f>
        <v/>
      </c>
      <c r="S511" t="str">
        <f>IFERROR(IF(OR(HLOOKUP($A511,'Z-scores'!$C$2:$UD$20,17,FALSE)&gt;2,HLOOKUP($A511,'Z-scores'!$C$2:$UD$20,17,FALSE)&lt;-2),"",'Total-corrected counts'!S511),"")</f>
        <v/>
      </c>
      <c r="T511" t="str">
        <f>IFERROR(IF(OR(HLOOKUP($A511,'Z-scores'!$C$2:$UD$20,18,FALSE)&gt;2,HLOOKUP($A511,'Z-scores'!$C$2:$UD$20,18,FALSE)&lt;-2),"",'Total-corrected counts'!T511),"")</f>
        <v/>
      </c>
      <c r="U511" t="str">
        <f>IFERROR(IF(OR(HLOOKUP($A511,'Z-scores'!$C$2:$UD$20,19,FALSE)&gt;2,HLOOKUP($A511,'Z-scores'!$C$2:$UD$20,19,FALSE)&lt;-2),"",'Total-corrected counts'!U511),"")</f>
        <v/>
      </c>
      <c r="V511">
        <f t="shared" si="28"/>
        <v>1</v>
      </c>
      <c r="W511" t="str">
        <f t="shared" si="29"/>
        <v/>
      </c>
      <c r="X511" t="str">
        <f t="shared" si="30"/>
        <v/>
      </c>
      <c r="Y511" t="str">
        <f t="shared" si="31"/>
        <v/>
      </c>
    </row>
    <row r="512" spans="1:25" x14ac:dyDescent="0.25">
      <c r="A512">
        <v>520</v>
      </c>
      <c r="B512" t="s">
        <v>254</v>
      </c>
      <c r="C512">
        <v>13200</v>
      </c>
      <c r="D512">
        <v>1018</v>
      </c>
      <c r="E512" t="str">
        <f>IFERROR(IF(OR(HLOOKUP($A512,'Z-scores'!$C$2:$UD$20,3,FALSE)&gt;2,HLOOKUP(A512,'Z-scores'!$C$2:$UD$20,3,FALSE)&lt;-2),"",'Total-corrected counts'!E512),"")</f>
        <v/>
      </c>
      <c r="F512">
        <f>IFERROR(IF(OR(HLOOKUP($A512,'Z-scores'!$C$2:$UD$20,4,FALSE)&gt;2,HLOOKUP($A512,'Z-scores'!$C$2:$UD$20,4,FALSE)&lt;-2),"",'Total-corrected counts'!F512),"")</f>
        <v>4.4378164302565564</v>
      </c>
      <c r="G512">
        <f>IFERROR(IF(OR(HLOOKUP($A512,'Z-scores'!$C$2:$UD$20,5,FALSE)&gt;2,HLOOKUP($A512,'Z-scores'!$C$2:$UD$20,5,FALSE)&lt;-2),"",'Total-corrected counts'!G512),"")</f>
        <v>1.5814433238916801</v>
      </c>
      <c r="H512">
        <f>IFERROR(IF(OR(HLOOKUP($A512,'Z-scores'!$C$2:$UD$20,6,FALSE)&gt;2,HLOOKUP($A512,'Z-scores'!$C$2:$UD$20,6,FALSE)&lt;-2),"",'Total-corrected counts'!H512),"")</f>
        <v>10.302938501369189</v>
      </c>
      <c r="I512">
        <f>IFERROR(IF(OR(HLOOKUP($A512,'Z-scores'!$C$2:$UD$20,7,FALSE)&gt;2,HLOOKUP($A512,'Z-scores'!$C$2:$UD$20,7,FALSE)&lt;-2),"",'Total-corrected counts'!I512),"")</f>
        <v>1.3175757836959232</v>
      </c>
      <c r="J512">
        <f>IFERROR(IF(OR(HLOOKUP($A512,'Z-scores'!$C$2:$UD$20,8,FALSE)&gt;2,HLOOKUP($A512,'Z-scores'!$C$2:$UD$20,8,FALSE)&lt;-2),"",'Total-corrected counts'!J512),"")</f>
        <v>4.3785168661653069</v>
      </c>
      <c r="K512">
        <f>IFERROR(IF(OR(HLOOKUP($A512,'Z-scores'!$C$2:$UD$20,9,FALSE)&gt;2,HLOOKUP($A512,'Z-scores'!$C$2:$UD$20,9,FALSE)&lt;-2),"",'Total-corrected counts'!K512),"")</f>
        <v>11.554713194715424</v>
      </c>
      <c r="L512">
        <f>IFERROR(IF(OR(HLOOKUP($A512,'Z-scores'!$C$2:$UD$20,10,FALSE)&gt;2,HLOOKUP($A512,'Z-scores'!$C$2:$UD$20,10,FALSE)&lt;-2),"",'Total-corrected counts'!L512),"")</f>
        <v>35.150648154844532</v>
      </c>
      <c r="M512">
        <f>IFERROR(IF(OR(HLOOKUP($A512,'Z-scores'!$C$2:$UD$20,11,FALSE)&gt;2,HLOOKUP($A512,'Z-scores'!$C$2:$UD$20,11,FALSE)&lt;-2),"",'Total-corrected counts'!M512),"")</f>
        <v>25.544784928945504</v>
      </c>
      <c r="N512">
        <f>IFERROR(IF(OR(HLOOKUP($A512,'Z-scores'!$C$2:$UD$20,12,FALSE)&gt;2,HLOOKUP($A512,'Z-scores'!$C$2:$UD$20,12,FALSE)&lt;-2),"",'Total-corrected counts'!N512),"")</f>
        <v>33.045975694804014</v>
      </c>
      <c r="O512">
        <f>IFERROR(IF(OR(HLOOKUP($A512,'Z-scores'!$C$2:$UD$20,13,FALSE)&gt;2,HLOOKUP($A512,'Z-scores'!$C$2:$UD$20,13,FALSE)&lt;-2),"",'Total-corrected counts'!O512),"")</f>
        <v>14.921922403984295</v>
      </c>
      <c r="P512">
        <f>IFERROR(IF(OR(HLOOKUP($A512,'Z-scores'!$C$2:$UD$20,14,FALSE)&gt;2,HLOOKUP($A512,'Z-scores'!$C$2:$UD$20,14,FALSE)&lt;-2),"",'Total-corrected counts'!P512),"")</f>
        <v>23.326291568387536</v>
      </c>
      <c r="Q512">
        <f>IFERROR(IF(OR(HLOOKUP($A512,'Z-scores'!$C$2:$UD$20,15,FALSE)&gt;2,HLOOKUP($A512,'Z-scores'!$C$2:$UD$20,15,FALSE)&lt;-2),"",'Total-corrected counts'!Q512),"")</f>
        <v>2.0184724356624097</v>
      </c>
      <c r="R512">
        <f>IFERROR(IF(OR(HLOOKUP($A512,'Z-scores'!$C$2:$UD$20,16,FALSE)&gt;2,HLOOKUP($A512,'Z-scores'!$C$2:$UD$20,16,FALSE)&lt;-2),"",'Total-corrected counts'!R512),"")</f>
        <v>10.281869889868592</v>
      </c>
      <c r="S512">
        <f>IFERROR(IF(OR(HLOOKUP($A512,'Z-scores'!$C$2:$UD$20,17,FALSE)&gt;2,HLOOKUP($A512,'Z-scores'!$C$2:$UD$20,17,FALSE)&lt;-2),"",'Total-corrected counts'!S512),"")</f>
        <v>5.5804722556073436</v>
      </c>
      <c r="T512">
        <f>IFERROR(IF(OR(HLOOKUP($A512,'Z-scores'!$C$2:$UD$20,18,FALSE)&gt;2,HLOOKUP($A512,'Z-scores'!$C$2:$UD$20,18,FALSE)&lt;-2),"",'Total-corrected counts'!T512),"")</f>
        <v>27.62013254227212</v>
      </c>
      <c r="U512">
        <f>IFERROR(IF(OR(HLOOKUP($A512,'Z-scores'!$C$2:$UD$20,19,FALSE)&gt;2,HLOOKUP($A512,'Z-scores'!$C$2:$UD$20,19,FALSE)&lt;-2),"",'Total-corrected counts'!U512),"")</f>
        <v>24.674214447824408</v>
      </c>
      <c r="V512">
        <f t="shared" si="28"/>
        <v>1</v>
      </c>
      <c r="W512">
        <f t="shared" si="29"/>
        <v>0.331916305071837</v>
      </c>
      <c r="X512">
        <f t="shared" si="30"/>
        <v>11.783554647985513</v>
      </c>
      <c r="Y512">
        <f t="shared" si="31"/>
        <v>17.683668904801337</v>
      </c>
    </row>
    <row r="513" spans="1:25" x14ac:dyDescent="0.25">
      <c r="A513">
        <v>521</v>
      </c>
      <c r="B513" t="s">
        <v>861</v>
      </c>
      <c r="C513">
        <v>53600</v>
      </c>
      <c r="D513">
        <v>359</v>
      </c>
      <c r="E513" t="str">
        <f>IFERROR(IF(OR(HLOOKUP($A513,'Z-scores'!$C$2:$UD$20,3,FALSE)&gt;2,HLOOKUP(A513,'Z-scores'!$C$2:$UD$20,3,FALSE)&lt;-2),"",'Total-corrected counts'!E513),"")</f>
        <v/>
      </c>
      <c r="F513" t="str">
        <f>IFERROR(IF(OR(HLOOKUP($A513,'Z-scores'!$C$2:$UD$20,4,FALSE)&gt;2,HLOOKUP($A513,'Z-scores'!$C$2:$UD$20,4,FALSE)&lt;-2),"",'Total-corrected counts'!F513),"")</f>
        <v/>
      </c>
      <c r="G513" t="str">
        <f>IFERROR(IF(OR(HLOOKUP($A513,'Z-scores'!$C$2:$UD$20,5,FALSE)&gt;2,HLOOKUP($A513,'Z-scores'!$C$2:$UD$20,5,FALSE)&lt;-2),"",'Total-corrected counts'!G513),"")</f>
        <v/>
      </c>
      <c r="H513" t="str">
        <f>IFERROR(IF(OR(HLOOKUP($A513,'Z-scores'!$C$2:$UD$20,6,FALSE)&gt;2,HLOOKUP($A513,'Z-scores'!$C$2:$UD$20,6,FALSE)&lt;-2),"",'Total-corrected counts'!H513),"")</f>
        <v/>
      </c>
      <c r="I513" t="str">
        <f>IFERROR(IF(OR(HLOOKUP($A513,'Z-scores'!$C$2:$UD$20,7,FALSE)&gt;2,HLOOKUP($A513,'Z-scores'!$C$2:$UD$20,7,FALSE)&lt;-2),"",'Total-corrected counts'!I513),"")</f>
        <v/>
      </c>
      <c r="J513" t="str">
        <f>IFERROR(IF(OR(HLOOKUP($A513,'Z-scores'!$C$2:$UD$20,8,FALSE)&gt;2,HLOOKUP($A513,'Z-scores'!$C$2:$UD$20,8,FALSE)&lt;-2),"",'Total-corrected counts'!J513),"")</f>
        <v/>
      </c>
      <c r="K513" t="str">
        <f>IFERROR(IF(OR(HLOOKUP($A513,'Z-scores'!$C$2:$UD$20,9,FALSE)&gt;2,HLOOKUP($A513,'Z-scores'!$C$2:$UD$20,9,FALSE)&lt;-2),"",'Total-corrected counts'!K513),"")</f>
        <v/>
      </c>
      <c r="L513" t="str">
        <f>IFERROR(IF(OR(HLOOKUP($A513,'Z-scores'!$C$2:$UD$20,10,FALSE)&gt;2,HLOOKUP($A513,'Z-scores'!$C$2:$UD$20,10,FALSE)&lt;-2),"",'Total-corrected counts'!L513),"")</f>
        <v/>
      </c>
      <c r="M513" t="str">
        <f>IFERROR(IF(OR(HLOOKUP($A513,'Z-scores'!$C$2:$UD$20,11,FALSE)&gt;2,HLOOKUP($A513,'Z-scores'!$C$2:$UD$20,11,FALSE)&lt;-2),"",'Total-corrected counts'!M513),"")</f>
        <v/>
      </c>
      <c r="N513" t="str">
        <f>IFERROR(IF(OR(HLOOKUP($A513,'Z-scores'!$C$2:$UD$20,12,FALSE)&gt;2,HLOOKUP($A513,'Z-scores'!$C$2:$UD$20,12,FALSE)&lt;-2),"",'Total-corrected counts'!N513),"")</f>
        <v/>
      </c>
      <c r="O513" t="str">
        <f>IFERROR(IF(OR(HLOOKUP($A513,'Z-scores'!$C$2:$UD$20,13,FALSE)&gt;2,HLOOKUP($A513,'Z-scores'!$C$2:$UD$20,13,FALSE)&lt;-2),"",'Total-corrected counts'!O513),"")</f>
        <v/>
      </c>
      <c r="P513" t="str">
        <f>IFERROR(IF(OR(HLOOKUP($A513,'Z-scores'!$C$2:$UD$20,14,FALSE)&gt;2,HLOOKUP($A513,'Z-scores'!$C$2:$UD$20,14,FALSE)&lt;-2),"",'Total-corrected counts'!P513),"")</f>
        <v/>
      </c>
      <c r="Q513" t="str">
        <f>IFERROR(IF(OR(HLOOKUP($A513,'Z-scores'!$C$2:$UD$20,15,FALSE)&gt;2,HLOOKUP($A513,'Z-scores'!$C$2:$UD$20,15,FALSE)&lt;-2),"",'Total-corrected counts'!Q513),"")</f>
        <v/>
      </c>
      <c r="R513" t="str">
        <f>IFERROR(IF(OR(HLOOKUP($A513,'Z-scores'!$C$2:$UD$20,16,FALSE)&gt;2,HLOOKUP($A513,'Z-scores'!$C$2:$UD$20,16,FALSE)&lt;-2),"",'Total-corrected counts'!R513),"")</f>
        <v/>
      </c>
      <c r="S513" t="str">
        <f>IFERROR(IF(OR(HLOOKUP($A513,'Z-scores'!$C$2:$UD$20,17,FALSE)&gt;2,HLOOKUP($A513,'Z-scores'!$C$2:$UD$20,17,FALSE)&lt;-2),"",'Total-corrected counts'!S513),"")</f>
        <v/>
      </c>
      <c r="T513" t="str">
        <f>IFERROR(IF(OR(HLOOKUP($A513,'Z-scores'!$C$2:$UD$20,18,FALSE)&gt;2,HLOOKUP($A513,'Z-scores'!$C$2:$UD$20,18,FALSE)&lt;-2),"",'Total-corrected counts'!T513),"")</f>
        <v/>
      </c>
      <c r="U513" t="str">
        <f>IFERROR(IF(OR(HLOOKUP($A513,'Z-scores'!$C$2:$UD$20,19,FALSE)&gt;2,HLOOKUP($A513,'Z-scores'!$C$2:$UD$20,19,FALSE)&lt;-2),"",'Total-corrected counts'!U513),"")</f>
        <v/>
      </c>
      <c r="V513">
        <f t="shared" si="28"/>
        <v>1</v>
      </c>
      <c r="W513" t="str">
        <f t="shared" si="29"/>
        <v/>
      </c>
      <c r="X513" t="str">
        <f t="shared" si="30"/>
        <v/>
      </c>
      <c r="Y513" t="str">
        <f t="shared" si="31"/>
        <v/>
      </c>
    </row>
    <row r="514" spans="1:25" x14ac:dyDescent="0.25">
      <c r="A514">
        <v>522</v>
      </c>
      <c r="B514" t="s">
        <v>862</v>
      </c>
      <c r="C514">
        <v>102300</v>
      </c>
      <c r="D514">
        <v>932</v>
      </c>
      <c r="E514" t="str">
        <f>IFERROR(IF(OR(HLOOKUP($A514,'Z-scores'!$C$2:$UD$20,3,FALSE)&gt;2,HLOOKUP(A514,'Z-scores'!$C$2:$UD$20,3,FALSE)&lt;-2),"",'Total-corrected counts'!E514),"")</f>
        <v/>
      </c>
      <c r="F514" t="str">
        <f>IFERROR(IF(OR(HLOOKUP($A514,'Z-scores'!$C$2:$UD$20,4,FALSE)&gt;2,HLOOKUP($A514,'Z-scores'!$C$2:$UD$20,4,FALSE)&lt;-2),"",'Total-corrected counts'!F514),"")</f>
        <v/>
      </c>
      <c r="G514" t="str">
        <f>IFERROR(IF(OR(HLOOKUP($A514,'Z-scores'!$C$2:$UD$20,5,FALSE)&gt;2,HLOOKUP($A514,'Z-scores'!$C$2:$UD$20,5,FALSE)&lt;-2),"",'Total-corrected counts'!G514),"")</f>
        <v/>
      </c>
      <c r="H514" t="str">
        <f>IFERROR(IF(OR(HLOOKUP($A514,'Z-scores'!$C$2:$UD$20,6,FALSE)&gt;2,HLOOKUP($A514,'Z-scores'!$C$2:$UD$20,6,FALSE)&lt;-2),"",'Total-corrected counts'!H514),"")</f>
        <v/>
      </c>
      <c r="I514" t="str">
        <f>IFERROR(IF(OR(HLOOKUP($A514,'Z-scores'!$C$2:$UD$20,7,FALSE)&gt;2,HLOOKUP($A514,'Z-scores'!$C$2:$UD$20,7,FALSE)&lt;-2),"",'Total-corrected counts'!I514),"")</f>
        <v/>
      </c>
      <c r="J514" t="str">
        <f>IFERROR(IF(OR(HLOOKUP($A514,'Z-scores'!$C$2:$UD$20,8,FALSE)&gt;2,HLOOKUP($A514,'Z-scores'!$C$2:$UD$20,8,FALSE)&lt;-2),"",'Total-corrected counts'!J514),"")</f>
        <v/>
      </c>
      <c r="K514" t="str">
        <f>IFERROR(IF(OR(HLOOKUP($A514,'Z-scores'!$C$2:$UD$20,9,FALSE)&gt;2,HLOOKUP($A514,'Z-scores'!$C$2:$UD$20,9,FALSE)&lt;-2),"",'Total-corrected counts'!K514),"")</f>
        <v/>
      </c>
      <c r="L514" t="str">
        <f>IFERROR(IF(OR(HLOOKUP($A514,'Z-scores'!$C$2:$UD$20,10,FALSE)&gt;2,HLOOKUP($A514,'Z-scores'!$C$2:$UD$20,10,FALSE)&lt;-2),"",'Total-corrected counts'!L514),"")</f>
        <v/>
      </c>
      <c r="M514" t="str">
        <f>IFERROR(IF(OR(HLOOKUP($A514,'Z-scores'!$C$2:$UD$20,11,FALSE)&gt;2,HLOOKUP($A514,'Z-scores'!$C$2:$UD$20,11,FALSE)&lt;-2),"",'Total-corrected counts'!M514),"")</f>
        <v/>
      </c>
      <c r="N514" t="str">
        <f>IFERROR(IF(OR(HLOOKUP($A514,'Z-scores'!$C$2:$UD$20,12,FALSE)&gt;2,HLOOKUP($A514,'Z-scores'!$C$2:$UD$20,12,FALSE)&lt;-2),"",'Total-corrected counts'!N514),"")</f>
        <v/>
      </c>
      <c r="O514" t="str">
        <f>IFERROR(IF(OR(HLOOKUP($A514,'Z-scores'!$C$2:$UD$20,13,FALSE)&gt;2,HLOOKUP($A514,'Z-scores'!$C$2:$UD$20,13,FALSE)&lt;-2),"",'Total-corrected counts'!O514),"")</f>
        <v/>
      </c>
      <c r="P514" t="str">
        <f>IFERROR(IF(OR(HLOOKUP($A514,'Z-scores'!$C$2:$UD$20,14,FALSE)&gt;2,HLOOKUP($A514,'Z-scores'!$C$2:$UD$20,14,FALSE)&lt;-2),"",'Total-corrected counts'!P514),"")</f>
        <v/>
      </c>
      <c r="Q514" t="str">
        <f>IFERROR(IF(OR(HLOOKUP($A514,'Z-scores'!$C$2:$UD$20,15,FALSE)&gt;2,HLOOKUP($A514,'Z-scores'!$C$2:$UD$20,15,FALSE)&lt;-2),"",'Total-corrected counts'!Q514),"")</f>
        <v/>
      </c>
      <c r="R514" t="str">
        <f>IFERROR(IF(OR(HLOOKUP($A514,'Z-scores'!$C$2:$UD$20,16,FALSE)&gt;2,HLOOKUP($A514,'Z-scores'!$C$2:$UD$20,16,FALSE)&lt;-2),"",'Total-corrected counts'!R514),"")</f>
        <v/>
      </c>
      <c r="S514" t="str">
        <f>IFERROR(IF(OR(HLOOKUP($A514,'Z-scores'!$C$2:$UD$20,17,FALSE)&gt;2,HLOOKUP($A514,'Z-scores'!$C$2:$UD$20,17,FALSE)&lt;-2),"",'Total-corrected counts'!S514),"")</f>
        <v/>
      </c>
      <c r="T514" t="str">
        <f>IFERROR(IF(OR(HLOOKUP($A514,'Z-scores'!$C$2:$UD$20,18,FALSE)&gt;2,HLOOKUP($A514,'Z-scores'!$C$2:$UD$20,18,FALSE)&lt;-2),"",'Total-corrected counts'!T514),"")</f>
        <v/>
      </c>
      <c r="U514" t="str">
        <f>IFERROR(IF(OR(HLOOKUP($A514,'Z-scores'!$C$2:$UD$20,19,FALSE)&gt;2,HLOOKUP($A514,'Z-scores'!$C$2:$UD$20,19,FALSE)&lt;-2),"",'Total-corrected counts'!U514),"")</f>
        <v/>
      </c>
      <c r="V514">
        <f t="shared" si="28"/>
        <v>1</v>
      </c>
      <c r="W514" t="str">
        <f t="shared" si="29"/>
        <v/>
      </c>
      <c r="X514" t="str">
        <f t="shared" si="30"/>
        <v/>
      </c>
      <c r="Y514" t="str">
        <f t="shared" si="31"/>
        <v/>
      </c>
    </row>
    <row r="515" spans="1:25" x14ac:dyDescent="0.25">
      <c r="A515">
        <v>523</v>
      </c>
      <c r="B515" t="s">
        <v>255</v>
      </c>
      <c r="C515">
        <v>72900</v>
      </c>
      <c r="D515">
        <v>141</v>
      </c>
      <c r="E515">
        <f>IFERROR(IF(OR(HLOOKUP($A515,'Z-scores'!$C$2:$UD$20,3,FALSE)&gt;2,HLOOKUP(A515,'Z-scores'!$C$2:$UD$20,3,FALSE)&lt;-2),"",'Total-corrected counts'!E515),"")</f>
        <v>0.47816182639886617</v>
      </c>
      <c r="F515">
        <f>IFERROR(IF(OR(HLOOKUP($A515,'Z-scores'!$C$2:$UD$20,4,FALSE)&gt;2,HLOOKUP($A515,'Z-scores'!$C$2:$UD$20,4,FALSE)&lt;-2),"",'Total-corrected counts'!F515),"")</f>
        <v>15.397008206269051</v>
      </c>
      <c r="G515">
        <f>IFERROR(IF(OR(HLOOKUP($A515,'Z-scores'!$C$2:$UD$20,5,FALSE)&gt;2,HLOOKUP($A515,'Z-scores'!$C$2:$UD$20,5,FALSE)&lt;-2),"",'Total-corrected counts'!G515),"")</f>
        <v>6.2754088585001062</v>
      </c>
      <c r="H515">
        <f>IFERROR(IF(OR(HLOOKUP($A515,'Z-scores'!$C$2:$UD$20,6,FALSE)&gt;2,HLOOKUP($A515,'Z-scores'!$C$2:$UD$20,6,FALSE)&lt;-2),"",'Total-corrected counts'!H515),"")</f>
        <v>1.5286880296746965</v>
      </c>
      <c r="I515">
        <f>IFERROR(IF(OR(HLOOKUP($A515,'Z-scores'!$C$2:$UD$20,7,FALSE)&gt;2,HLOOKUP($A515,'Z-scores'!$C$2:$UD$20,7,FALSE)&lt;-2),"",'Total-corrected counts'!I515),"")</f>
        <v>9.8387201044209593</v>
      </c>
      <c r="J515">
        <f>IFERROR(IF(OR(HLOOKUP($A515,'Z-scores'!$C$2:$UD$20,8,FALSE)&gt;2,HLOOKUP($A515,'Z-scores'!$C$2:$UD$20,8,FALSE)&lt;-2),"",'Total-corrected counts'!J515),"")</f>
        <v>18.376950856078938</v>
      </c>
      <c r="K515">
        <f>IFERROR(IF(OR(HLOOKUP($A515,'Z-scores'!$C$2:$UD$20,9,FALSE)&gt;2,HLOOKUP($A515,'Z-scores'!$C$2:$UD$20,9,FALSE)&lt;-2),"",'Total-corrected counts'!K515),"")</f>
        <v>10.444283404872065</v>
      </c>
      <c r="L515" t="str">
        <f>IFERROR(IF(OR(HLOOKUP($A515,'Z-scores'!$C$2:$UD$20,10,FALSE)&gt;2,HLOOKUP($A515,'Z-scores'!$C$2:$UD$20,10,FALSE)&lt;-2),"",'Total-corrected counts'!L515),"")</f>
        <v/>
      </c>
      <c r="M515">
        <f>IFERROR(IF(OR(HLOOKUP($A515,'Z-scores'!$C$2:$UD$20,11,FALSE)&gt;2,HLOOKUP($A515,'Z-scores'!$C$2:$UD$20,11,FALSE)&lt;-2),"",'Total-corrected counts'!M515),"")</f>
        <v>0.79251497254304237</v>
      </c>
      <c r="N515">
        <f>IFERROR(IF(OR(HLOOKUP($A515,'Z-scores'!$C$2:$UD$20,12,FALSE)&gt;2,HLOOKUP($A515,'Z-scores'!$C$2:$UD$20,12,FALSE)&lt;-2),"",'Total-corrected counts'!N515),"")</f>
        <v>0.37573072753382264</v>
      </c>
      <c r="O515" t="str">
        <f>IFERROR(IF(OR(HLOOKUP($A515,'Z-scores'!$C$2:$UD$20,13,FALSE)&gt;2,HLOOKUP($A515,'Z-scores'!$C$2:$UD$20,13,FALSE)&lt;-2),"",'Total-corrected counts'!O515),"")</f>
        <v/>
      </c>
      <c r="P515">
        <f>IFERROR(IF(OR(HLOOKUP($A515,'Z-scores'!$C$2:$UD$20,14,FALSE)&gt;2,HLOOKUP($A515,'Z-scores'!$C$2:$UD$20,14,FALSE)&lt;-2),"",'Total-corrected counts'!P515),"")</f>
        <v>3.9105087550521422</v>
      </c>
      <c r="Q515">
        <f>IFERROR(IF(OR(HLOOKUP($A515,'Z-scores'!$C$2:$UD$20,15,FALSE)&gt;2,HLOOKUP($A515,'Z-scores'!$C$2:$UD$20,15,FALSE)&lt;-2),"",'Total-corrected counts'!Q515),"")</f>
        <v>0</v>
      </c>
      <c r="R515">
        <f>IFERROR(IF(OR(HLOOKUP($A515,'Z-scores'!$C$2:$UD$20,16,FALSE)&gt;2,HLOOKUP($A515,'Z-scores'!$C$2:$UD$20,16,FALSE)&lt;-2),"",'Total-corrected counts'!R515),"")</f>
        <v>4.1832705241710091</v>
      </c>
      <c r="S515">
        <f>IFERROR(IF(OR(HLOOKUP($A515,'Z-scores'!$C$2:$UD$20,17,FALSE)&gt;2,HLOOKUP($A515,'Z-scores'!$C$2:$UD$20,17,FALSE)&lt;-2),"",'Total-corrected counts'!S515),"")</f>
        <v>3.7999324697715373E-2</v>
      </c>
      <c r="T515">
        <f>IFERROR(IF(OR(HLOOKUP($A515,'Z-scores'!$C$2:$UD$20,18,FALSE)&gt;2,HLOOKUP($A515,'Z-scores'!$C$2:$UD$20,18,FALSE)&lt;-2),"",'Total-corrected counts'!T515),"")</f>
        <v>4.853926869792768</v>
      </c>
      <c r="U515">
        <f>IFERROR(IF(OR(HLOOKUP($A515,'Z-scores'!$C$2:$UD$20,19,FALSE)&gt;2,HLOOKUP($A515,'Z-scores'!$C$2:$UD$20,19,FALSE)&lt;-2),"",'Total-corrected counts'!U515),"")</f>
        <v>5.9711078227587731</v>
      </c>
      <c r="V515">
        <f t="shared" si="28"/>
        <v>1</v>
      </c>
      <c r="W515">
        <f t="shared" si="29"/>
        <v>8.3634244170476796E-2</v>
      </c>
      <c r="X515">
        <f t="shared" si="30"/>
        <v>7.8914670323447158</v>
      </c>
      <c r="Y515">
        <f t="shared" si="31"/>
        <v>2.7617920034294619</v>
      </c>
    </row>
    <row r="516" spans="1:25" x14ac:dyDescent="0.25">
      <c r="A516">
        <v>524</v>
      </c>
      <c r="B516" t="s">
        <v>863</v>
      </c>
      <c r="C516">
        <v>22200</v>
      </c>
      <c r="D516">
        <v>731</v>
      </c>
      <c r="E516" t="str">
        <f>IFERROR(IF(OR(HLOOKUP($A516,'Z-scores'!$C$2:$UD$20,3,FALSE)&gt;2,HLOOKUP(A516,'Z-scores'!$C$2:$UD$20,3,FALSE)&lt;-2),"",'Total-corrected counts'!E516),"")</f>
        <v/>
      </c>
      <c r="F516" t="str">
        <f>IFERROR(IF(OR(HLOOKUP($A516,'Z-scores'!$C$2:$UD$20,4,FALSE)&gt;2,HLOOKUP($A516,'Z-scores'!$C$2:$UD$20,4,FALSE)&lt;-2),"",'Total-corrected counts'!F516),"")</f>
        <v/>
      </c>
      <c r="G516" t="str">
        <f>IFERROR(IF(OR(HLOOKUP($A516,'Z-scores'!$C$2:$UD$20,5,FALSE)&gt;2,HLOOKUP($A516,'Z-scores'!$C$2:$UD$20,5,FALSE)&lt;-2),"",'Total-corrected counts'!G516),"")</f>
        <v/>
      </c>
      <c r="H516" t="str">
        <f>IFERROR(IF(OR(HLOOKUP($A516,'Z-scores'!$C$2:$UD$20,6,FALSE)&gt;2,HLOOKUP($A516,'Z-scores'!$C$2:$UD$20,6,FALSE)&lt;-2),"",'Total-corrected counts'!H516),"")</f>
        <v/>
      </c>
      <c r="I516" t="str">
        <f>IFERROR(IF(OR(HLOOKUP($A516,'Z-scores'!$C$2:$UD$20,7,FALSE)&gt;2,HLOOKUP($A516,'Z-scores'!$C$2:$UD$20,7,FALSE)&lt;-2),"",'Total-corrected counts'!I516),"")</f>
        <v/>
      </c>
      <c r="J516" t="str">
        <f>IFERROR(IF(OR(HLOOKUP($A516,'Z-scores'!$C$2:$UD$20,8,FALSE)&gt;2,HLOOKUP($A516,'Z-scores'!$C$2:$UD$20,8,FALSE)&lt;-2),"",'Total-corrected counts'!J516),"")</f>
        <v/>
      </c>
      <c r="K516" t="str">
        <f>IFERROR(IF(OR(HLOOKUP($A516,'Z-scores'!$C$2:$UD$20,9,FALSE)&gt;2,HLOOKUP($A516,'Z-scores'!$C$2:$UD$20,9,FALSE)&lt;-2),"",'Total-corrected counts'!K516),"")</f>
        <v/>
      </c>
      <c r="L516" t="str">
        <f>IFERROR(IF(OR(HLOOKUP($A516,'Z-scores'!$C$2:$UD$20,10,FALSE)&gt;2,HLOOKUP($A516,'Z-scores'!$C$2:$UD$20,10,FALSE)&lt;-2),"",'Total-corrected counts'!L516),"")</f>
        <v/>
      </c>
      <c r="M516" t="str">
        <f>IFERROR(IF(OR(HLOOKUP($A516,'Z-scores'!$C$2:$UD$20,11,FALSE)&gt;2,HLOOKUP($A516,'Z-scores'!$C$2:$UD$20,11,FALSE)&lt;-2),"",'Total-corrected counts'!M516),"")</f>
        <v/>
      </c>
      <c r="N516" t="str">
        <f>IFERROR(IF(OR(HLOOKUP($A516,'Z-scores'!$C$2:$UD$20,12,FALSE)&gt;2,HLOOKUP($A516,'Z-scores'!$C$2:$UD$20,12,FALSE)&lt;-2),"",'Total-corrected counts'!N516),"")</f>
        <v/>
      </c>
      <c r="O516" t="str">
        <f>IFERROR(IF(OR(HLOOKUP($A516,'Z-scores'!$C$2:$UD$20,13,FALSE)&gt;2,HLOOKUP($A516,'Z-scores'!$C$2:$UD$20,13,FALSE)&lt;-2),"",'Total-corrected counts'!O516),"")</f>
        <v/>
      </c>
      <c r="P516" t="str">
        <f>IFERROR(IF(OR(HLOOKUP($A516,'Z-scores'!$C$2:$UD$20,14,FALSE)&gt;2,HLOOKUP($A516,'Z-scores'!$C$2:$UD$20,14,FALSE)&lt;-2),"",'Total-corrected counts'!P516),"")</f>
        <v/>
      </c>
      <c r="Q516" t="str">
        <f>IFERROR(IF(OR(HLOOKUP($A516,'Z-scores'!$C$2:$UD$20,15,FALSE)&gt;2,HLOOKUP($A516,'Z-scores'!$C$2:$UD$20,15,FALSE)&lt;-2),"",'Total-corrected counts'!Q516),"")</f>
        <v/>
      </c>
      <c r="R516" t="str">
        <f>IFERROR(IF(OR(HLOOKUP($A516,'Z-scores'!$C$2:$UD$20,16,FALSE)&gt;2,HLOOKUP($A516,'Z-scores'!$C$2:$UD$20,16,FALSE)&lt;-2),"",'Total-corrected counts'!R516),"")</f>
        <v/>
      </c>
      <c r="S516" t="str">
        <f>IFERROR(IF(OR(HLOOKUP($A516,'Z-scores'!$C$2:$UD$20,17,FALSE)&gt;2,HLOOKUP($A516,'Z-scores'!$C$2:$UD$20,17,FALSE)&lt;-2),"",'Total-corrected counts'!S516),"")</f>
        <v/>
      </c>
      <c r="T516" t="str">
        <f>IFERROR(IF(OR(HLOOKUP($A516,'Z-scores'!$C$2:$UD$20,18,FALSE)&gt;2,HLOOKUP($A516,'Z-scores'!$C$2:$UD$20,18,FALSE)&lt;-2),"",'Total-corrected counts'!T516),"")</f>
        <v/>
      </c>
      <c r="U516" t="str">
        <f>IFERROR(IF(OR(HLOOKUP($A516,'Z-scores'!$C$2:$UD$20,19,FALSE)&gt;2,HLOOKUP($A516,'Z-scores'!$C$2:$UD$20,19,FALSE)&lt;-2),"",'Total-corrected counts'!U516),"")</f>
        <v/>
      </c>
      <c r="V516">
        <f t="shared" ref="V516:V579" si="32">IFERROR(IF(AND(X516=0,Y516=0),0,1),0)</f>
        <v>1</v>
      </c>
      <c r="W516" t="str">
        <f t="shared" ref="W516:W579" si="33">IFERROR(_xlfn.T.TEST(E516:M516,N516:U516,2,2),"")</f>
        <v/>
      </c>
      <c r="X516" t="str">
        <f t="shared" ref="X516:X579" si="34">IFERROR(AVERAGE(E516:M516),"")</f>
        <v/>
      </c>
      <c r="Y516" t="str">
        <f t="shared" ref="Y516:Y579" si="35">IFERROR(AVERAGE(N516:U516),"")</f>
        <v/>
      </c>
    </row>
    <row r="517" spans="1:25" x14ac:dyDescent="0.25">
      <c r="A517">
        <v>525</v>
      </c>
      <c r="B517" t="s">
        <v>256</v>
      </c>
      <c r="C517">
        <v>75000</v>
      </c>
      <c r="D517">
        <v>331</v>
      </c>
      <c r="E517" t="str">
        <f>IFERROR(IF(OR(HLOOKUP($A517,'Z-scores'!$C$2:$UD$20,3,FALSE)&gt;2,HLOOKUP(A517,'Z-scores'!$C$2:$UD$20,3,FALSE)&lt;-2),"",'Total-corrected counts'!E517),"")</f>
        <v/>
      </c>
      <c r="F517">
        <f>IFERROR(IF(OR(HLOOKUP($A517,'Z-scores'!$C$2:$UD$20,4,FALSE)&gt;2,HLOOKUP($A517,'Z-scores'!$C$2:$UD$20,4,FALSE)&lt;-2),"",'Total-corrected counts'!F517),"")</f>
        <v>0.56600616208447763</v>
      </c>
      <c r="G517">
        <f>IFERROR(IF(OR(HLOOKUP($A517,'Z-scores'!$C$2:$UD$20,5,FALSE)&gt;2,HLOOKUP($A517,'Z-scores'!$C$2:$UD$20,5,FALSE)&lt;-2),"",'Total-corrected counts'!G517),"")</f>
        <v>0.18131197343981048</v>
      </c>
      <c r="H517">
        <f>IFERROR(IF(OR(HLOOKUP($A517,'Z-scores'!$C$2:$UD$20,6,FALSE)&gt;2,HLOOKUP($A517,'Z-scores'!$C$2:$UD$20,6,FALSE)&lt;-2),"",'Total-corrected counts'!H517),"")</f>
        <v>0</v>
      </c>
      <c r="I517">
        <f>IFERROR(IF(OR(HLOOKUP($A517,'Z-scores'!$C$2:$UD$20,7,FALSE)&gt;2,HLOOKUP($A517,'Z-scores'!$C$2:$UD$20,7,FALSE)&lt;-2),"",'Total-corrected counts'!I517),"")</f>
        <v>2.1856981458507136</v>
      </c>
      <c r="J517">
        <f>IFERROR(IF(OR(HLOOKUP($A517,'Z-scores'!$C$2:$UD$20,8,FALSE)&gt;2,HLOOKUP($A517,'Z-scores'!$C$2:$UD$20,8,FALSE)&lt;-2),"",'Total-corrected counts'!J517),"")</f>
        <v>1.4792286710017928E-2</v>
      </c>
      <c r="K517">
        <f>IFERROR(IF(OR(HLOOKUP($A517,'Z-scores'!$C$2:$UD$20,9,FALSE)&gt;2,HLOOKUP($A517,'Z-scores'!$C$2:$UD$20,9,FALSE)&lt;-2),"",'Total-corrected counts'!K517),"")</f>
        <v>0.60649980489436417</v>
      </c>
      <c r="L517">
        <f>IFERROR(IF(OR(HLOOKUP($A517,'Z-scores'!$C$2:$UD$20,10,FALSE)&gt;2,HLOOKUP($A517,'Z-scores'!$C$2:$UD$20,10,FALSE)&lt;-2),"",'Total-corrected counts'!L517),"")</f>
        <v>0.85550442128212778</v>
      </c>
      <c r="M517">
        <f>IFERROR(IF(OR(HLOOKUP($A517,'Z-scores'!$C$2:$UD$20,11,FALSE)&gt;2,HLOOKUP($A517,'Z-scores'!$C$2:$UD$20,11,FALSE)&lt;-2),"",'Total-corrected counts'!M517),"")</f>
        <v>0.16126758162213073</v>
      </c>
      <c r="N517">
        <f>IFERROR(IF(OR(HLOOKUP($A517,'Z-scores'!$C$2:$UD$20,12,FALSE)&gt;2,HLOOKUP($A517,'Z-scores'!$C$2:$UD$20,12,FALSE)&lt;-2),"",'Total-corrected counts'!N517),"")</f>
        <v>0</v>
      </c>
      <c r="O517">
        <f>IFERROR(IF(OR(HLOOKUP($A517,'Z-scores'!$C$2:$UD$20,13,FALSE)&gt;2,HLOOKUP($A517,'Z-scores'!$C$2:$UD$20,13,FALSE)&lt;-2),"",'Total-corrected counts'!O517),"")</f>
        <v>0.11778693823623146</v>
      </c>
      <c r="P517">
        <f>IFERROR(IF(OR(HLOOKUP($A517,'Z-scores'!$C$2:$UD$20,14,FALSE)&gt;2,HLOOKUP($A517,'Z-scores'!$C$2:$UD$20,14,FALSE)&lt;-2),"",'Total-corrected counts'!P517),"")</f>
        <v>0.13676096192532081</v>
      </c>
      <c r="Q517">
        <f>IFERROR(IF(OR(HLOOKUP($A517,'Z-scores'!$C$2:$UD$20,15,FALSE)&gt;2,HLOOKUP($A517,'Z-scores'!$C$2:$UD$20,15,FALSE)&lt;-2),"",'Total-corrected counts'!Q517),"")</f>
        <v>0</v>
      </c>
      <c r="R517">
        <f>IFERROR(IF(OR(HLOOKUP($A517,'Z-scores'!$C$2:$UD$20,16,FALSE)&gt;2,HLOOKUP($A517,'Z-scores'!$C$2:$UD$20,16,FALSE)&lt;-2),"",'Total-corrected counts'!R517),"")</f>
        <v>0.14825767183364688</v>
      </c>
      <c r="S517">
        <f>IFERROR(IF(OR(HLOOKUP($A517,'Z-scores'!$C$2:$UD$20,17,FALSE)&gt;2,HLOOKUP($A517,'Z-scores'!$C$2:$UD$20,17,FALSE)&lt;-2),"",'Total-corrected counts'!S517),"")</f>
        <v>0</v>
      </c>
      <c r="T517">
        <f>IFERROR(IF(OR(HLOOKUP($A517,'Z-scores'!$C$2:$UD$20,18,FALSE)&gt;2,HLOOKUP($A517,'Z-scores'!$C$2:$UD$20,18,FALSE)&lt;-2),"",'Total-corrected counts'!T517),"")</f>
        <v>0.46391513445806981</v>
      </c>
      <c r="U517">
        <f>IFERROR(IF(OR(HLOOKUP($A517,'Z-scores'!$C$2:$UD$20,19,FALSE)&gt;2,HLOOKUP($A517,'Z-scores'!$C$2:$UD$20,19,FALSE)&lt;-2),"",'Total-corrected counts'!U517),"")</f>
        <v>1.7357871577787131E-2</v>
      </c>
      <c r="V517">
        <f t="shared" si="32"/>
        <v>1</v>
      </c>
      <c r="W517">
        <f t="shared" si="33"/>
        <v>9.9306704846124555E-2</v>
      </c>
      <c r="X517">
        <f t="shared" si="34"/>
        <v>0.57138504698545534</v>
      </c>
      <c r="Y517">
        <f t="shared" si="35"/>
        <v>0.11050982225388201</v>
      </c>
    </row>
    <row r="518" spans="1:25" x14ac:dyDescent="0.25">
      <c r="A518">
        <v>526</v>
      </c>
      <c r="B518" t="s">
        <v>864</v>
      </c>
      <c r="C518">
        <v>42800</v>
      </c>
      <c r="D518">
        <v>926</v>
      </c>
      <c r="E518" t="str">
        <f>IFERROR(IF(OR(HLOOKUP($A518,'Z-scores'!$C$2:$UD$20,3,FALSE)&gt;2,HLOOKUP(A518,'Z-scores'!$C$2:$UD$20,3,FALSE)&lt;-2),"",'Total-corrected counts'!E518),"")</f>
        <v/>
      </c>
      <c r="F518" t="str">
        <f>IFERROR(IF(OR(HLOOKUP($A518,'Z-scores'!$C$2:$UD$20,4,FALSE)&gt;2,HLOOKUP($A518,'Z-scores'!$C$2:$UD$20,4,FALSE)&lt;-2),"",'Total-corrected counts'!F518),"")</f>
        <v/>
      </c>
      <c r="G518" t="str">
        <f>IFERROR(IF(OR(HLOOKUP($A518,'Z-scores'!$C$2:$UD$20,5,FALSE)&gt;2,HLOOKUP($A518,'Z-scores'!$C$2:$UD$20,5,FALSE)&lt;-2),"",'Total-corrected counts'!G518),"")</f>
        <v/>
      </c>
      <c r="H518" t="str">
        <f>IFERROR(IF(OR(HLOOKUP($A518,'Z-scores'!$C$2:$UD$20,6,FALSE)&gt;2,HLOOKUP($A518,'Z-scores'!$C$2:$UD$20,6,FALSE)&lt;-2),"",'Total-corrected counts'!H518),"")</f>
        <v/>
      </c>
      <c r="I518" t="str">
        <f>IFERROR(IF(OR(HLOOKUP($A518,'Z-scores'!$C$2:$UD$20,7,FALSE)&gt;2,HLOOKUP($A518,'Z-scores'!$C$2:$UD$20,7,FALSE)&lt;-2),"",'Total-corrected counts'!I518),"")</f>
        <v/>
      </c>
      <c r="J518" t="str">
        <f>IFERROR(IF(OR(HLOOKUP($A518,'Z-scores'!$C$2:$UD$20,8,FALSE)&gt;2,HLOOKUP($A518,'Z-scores'!$C$2:$UD$20,8,FALSE)&lt;-2),"",'Total-corrected counts'!J518),"")</f>
        <v/>
      </c>
      <c r="K518" t="str">
        <f>IFERROR(IF(OR(HLOOKUP($A518,'Z-scores'!$C$2:$UD$20,9,FALSE)&gt;2,HLOOKUP($A518,'Z-scores'!$C$2:$UD$20,9,FALSE)&lt;-2),"",'Total-corrected counts'!K518),"")</f>
        <v/>
      </c>
      <c r="L518" t="str">
        <f>IFERROR(IF(OR(HLOOKUP($A518,'Z-scores'!$C$2:$UD$20,10,FALSE)&gt;2,HLOOKUP($A518,'Z-scores'!$C$2:$UD$20,10,FALSE)&lt;-2),"",'Total-corrected counts'!L518),"")</f>
        <v/>
      </c>
      <c r="M518" t="str">
        <f>IFERROR(IF(OR(HLOOKUP($A518,'Z-scores'!$C$2:$UD$20,11,FALSE)&gt;2,HLOOKUP($A518,'Z-scores'!$C$2:$UD$20,11,FALSE)&lt;-2),"",'Total-corrected counts'!M518),"")</f>
        <v/>
      </c>
      <c r="N518" t="str">
        <f>IFERROR(IF(OR(HLOOKUP($A518,'Z-scores'!$C$2:$UD$20,12,FALSE)&gt;2,HLOOKUP($A518,'Z-scores'!$C$2:$UD$20,12,FALSE)&lt;-2),"",'Total-corrected counts'!N518),"")</f>
        <v/>
      </c>
      <c r="O518" t="str">
        <f>IFERROR(IF(OR(HLOOKUP($A518,'Z-scores'!$C$2:$UD$20,13,FALSE)&gt;2,HLOOKUP($A518,'Z-scores'!$C$2:$UD$20,13,FALSE)&lt;-2),"",'Total-corrected counts'!O518),"")</f>
        <v/>
      </c>
      <c r="P518" t="str">
        <f>IFERROR(IF(OR(HLOOKUP($A518,'Z-scores'!$C$2:$UD$20,14,FALSE)&gt;2,HLOOKUP($A518,'Z-scores'!$C$2:$UD$20,14,FALSE)&lt;-2),"",'Total-corrected counts'!P518),"")</f>
        <v/>
      </c>
      <c r="Q518" t="str">
        <f>IFERROR(IF(OR(HLOOKUP($A518,'Z-scores'!$C$2:$UD$20,15,FALSE)&gt;2,HLOOKUP($A518,'Z-scores'!$C$2:$UD$20,15,FALSE)&lt;-2),"",'Total-corrected counts'!Q518),"")</f>
        <v/>
      </c>
      <c r="R518" t="str">
        <f>IFERROR(IF(OR(HLOOKUP($A518,'Z-scores'!$C$2:$UD$20,16,FALSE)&gt;2,HLOOKUP($A518,'Z-scores'!$C$2:$UD$20,16,FALSE)&lt;-2),"",'Total-corrected counts'!R518),"")</f>
        <v/>
      </c>
      <c r="S518" t="str">
        <f>IFERROR(IF(OR(HLOOKUP($A518,'Z-scores'!$C$2:$UD$20,17,FALSE)&gt;2,HLOOKUP($A518,'Z-scores'!$C$2:$UD$20,17,FALSE)&lt;-2),"",'Total-corrected counts'!S518),"")</f>
        <v/>
      </c>
      <c r="T518" t="str">
        <f>IFERROR(IF(OR(HLOOKUP($A518,'Z-scores'!$C$2:$UD$20,18,FALSE)&gt;2,HLOOKUP($A518,'Z-scores'!$C$2:$UD$20,18,FALSE)&lt;-2),"",'Total-corrected counts'!T518),"")</f>
        <v/>
      </c>
      <c r="U518" t="str">
        <f>IFERROR(IF(OR(HLOOKUP($A518,'Z-scores'!$C$2:$UD$20,19,FALSE)&gt;2,HLOOKUP($A518,'Z-scores'!$C$2:$UD$20,19,FALSE)&lt;-2),"",'Total-corrected counts'!U518),"")</f>
        <v/>
      </c>
      <c r="V518">
        <f t="shared" si="32"/>
        <v>1</v>
      </c>
      <c r="W518" t="str">
        <f t="shared" si="33"/>
        <v/>
      </c>
      <c r="X518" t="str">
        <f t="shared" si="34"/>
        <v/>
      </c>
      <c r="Y518" t="str">
        <f t="shared" si="35"/>
        <v/>
      </c>
    </row>
    <row r="519" spans="1:25" x14ac:dyDescent="0.25">
      <c r="A519">
        <v>527</v>
      </c>
      <c r="B519" t="s">
        <v>257</v>
      </c>
      <c r="C519">
        <v>10700</v>
      </c>
      <c r="D519">
        <v>1011</v>
      </c>
      <c r="E519">
        <f>IFERROR(IF(OR(HLOOKUP($A519,'Z-scores'!$C$2:$UD$20,3,FALSE)&gt;2,HLOOKUP(A519,'Z-scores'!$C$2:$UD$20,3,FALSE)&lt;-2),"",'Total-corrected counts'!E519),"")</f>
        <v>2.8484249424151207</v>
      </c>
      <c r="F519">
        <f>IFERROR(IF(OR(HLOOKUP($A519,'Z-scores'!$C$2:$UD$20,4,FALSE)&gt;2,HLOOKUP($A519,'Z-scores'!$C$2:$UD$20,4,FALSE)&lt;-2),"",'Total-corrected counts'!F519),"")</f>
        <v>11.164266472419914</v>
      </c>
      <c r="G519">
        <f>IFERROR(IF(OR(HLOOKUP($A519,'Z-scores'!$C$2:$UD$20,5,FALSE)&gt;2,HLOOKUP($A519,'Z-scores'!$C$2:$UD$20,5,FALSE)&lt;-2),"",'Total-corrected counts'!G519),"")</f>
        <v>15.794287464090157</v>
      </c>
      <c r="H519">
        <f>IFERROR(IF(OR(HLOOKUP($A519,'Z-scores'!$C$2:$UD$20,6,FALSE)&gt;2,HLOOKUP($A519,'Z-scores'!$C$2:$UD$20,6,FALSE)&lt;-2),"",'Total-corrected counts'!H519),"")</f>
        <v>9.9190214162910664</v>
      </c>
      <c r="I519">
        <f>IFERROR(IF(OR(HLOOKUP($A519,'Z-scores'!$C$2:$UD$20,7,FALSE)&gt;2,HLOOKUP($A519,'Z-scores'!$C$2:$UD$20,7,FALSE)&lt;-2),"",'Total-corrected counts'!I519),"")</f>
        <v>7.6037667890862854</v>
      </c>
      <c r="J519">
        <f>IFERROR(IF(OR(HLOOKUP($A519,'Z-scores'!$C$2:$UD$20,8,FALSE)&gt;2,HLOOKUP($A519,'Z-scores'!$C$2:$UD$20,8,FALSE)&lt;-2),"",'Total-corrected counts'!J519),"")</f>
        <v>11.582360493944037</v>
      </c>
      <c r="K519">
        <f>IFERROR(IF(OR(HLOOKUP($A519,'Z-scores'!$C$2:$UD$20,9,FALSE)&gt;2,HLOOKUP($A519,'Z-scores'!$C$2:$UD$20,9,FALSE)&lt;-2),"",'Total-corrected counts'!K519),"")</f>
        <v>11.973911589274765</v>
      </c>
      <c r="L519">
        <f>IFERROR(IF(OR(HLOOKUP($A519,'Z-scores'!$C$2:$UD$20,10,FALSE)&gt;2,HLOOKUP($A519,'Z-scores'!$C$2:$UD$20,10,FALSE)&lt;-2),"",'Total-corrected counts'!L519),"")</f>
        <v>3.3073624534102879</v>
      </c>
      <c r="M519">
        <f>IFERROR(IF(OR(HLOOKUP($A519,'Z-scores'!$C$2:$UD$20,11,FALSE)&gt;2,HLOOKUP($A519,'Z-scores'!$C$2:$UD$20,11,FALSE)&lt;-2),"",'Total-corrected counts'!M519),"")</f>
        <v>5.5245665818552778</v>
      </c>
      <c r="N519">
        <f>IFERROR(IF(OR(HLOOKUP($A519,'Z-scores'!$C$2:$UD$20,12,FALSE)&gt;2,HLOOKUP($A519,'Z-scores'!$C$2:$UD$20,12,FALSE)&lt;-2),"",'Total-corrected counts'!N519),"")</f>
        <v>11.198608513325151</v>
      </c>
      <c r="O519">
        <f>IFERROR(IF(OR(HLOOKUP($A519,'Z-scores'!$C$2:$UD$20,13,FALSE)&gt;2,HLOOKUP($A519,'Z-scores'!$C$2:$UD$20,13,FALSE)&lt;-2),"",'Total-corrected counts'!O519),"")</f>
        <v>12.532530228335029</v>
      </c>
      <c r="P519">
        <f>IFERROR(IF(OR(HLOOKUP($A519,'Z-scores'!$C$2:$UD$20,14,FALSE)&gt;2,HLOOKUP($A519,'Z-scores'!$C$2:$UD$20,14,FALSE)&lt;-2),"",'Total-corrected counts'!P519),"")</f>
        <v>11.40671898058379</v>
      </c>
      <c r="Q519">
        <f>IFERROR(IF(OR(HLOOKUP($A519,'Z-scores'!$C$2:$UD$20,15,FALSE)&gt;2,HLOOKUP($A519,'Z-scores'!$C$2:$UD$20,15,FALSE)&lt;-2),"",'Total-corrected counts'!Q519),"")</f>
        <v>24.806733702053968</v>
      </c>
      <c r="R519">
        <f>IFERROR(IF(OR(HLOOKUP($A519,'Z-scores'!$C$2:$UD$20,16,FALSE)&gt;2,HLOOKUP($A519,'Z-scores'!$C$2:$UD$20,16,FALSE)&lt;-2),"",'Total-corrected counts'!R519),"")</f>
        <v>18.692487543350342</v>
      </c>
      <c r="S519">
        <f>IFERROR(IF(OR(HLOOKUP($A519,'Z-scores'!$C$2:$UD$20,17,FALSE)&gt;2,HLOOKUP($A519,'Z-scores'!$C$2:$UD$20,17,FALSE)&lt;-2),"",'Total-corrected counts'!S519),"")</f>
        <v>14.727452557843113</v>
      </c>
      <c r="T519" t="str">
        <f>IFERROR(IF(OR(HLOOKUP($A519,'Z-scores'!$C$2:$UD$20,18,FALSE)&gt;2,HLOOKUP($A519,'Z-scores'!$C$2:$UD$20,18,FALSE)&lt;-2),"",'Total-corrected counts'!T519),"")</f>
        <v/>
      </c>
      <c r="U519">
        <f>IFERROR(IF(OR(HLOOKUP($A519,'Z-scores'!$C$2:$UD$20,19,FALSE)&gt;2,HLOOKUP($A519,'Z-scores'!$C$2:$UD$20,19,FALSE)&lt;-2),"",'Total-corrected counts'!U519),"")</f>
        <v>3.0680038013738753</v>
      </c>
      <c r="V519">
        <f t="shared" si="32"/>
        <v>1</v>
      </c>
      <c r="W519">
        <f t="shared" si="33"/>
        <v>9.8795453775304881E-2</v>
      </c>
      <c r="X519">
        <f t="shared" si="34"/>
        <v>8.8575520225318805</v>
      </c>
      <c r="Y519">
        <f t="shared" si="35"/>
        <v>13.776076475266466</v>
      </c>
    </row>
    <row r="520" spans="1:25" x14ac:dyDescent="0.25">
      <c r="A520">
        <v>528</v>
      </c>
      <c r="B520" t="s">
        <v>865</v>
      </c>
      <c r="C520">
        <v>54800</v>
      </c>
      <c r="D520">
        <v>512</v>
      </c>
      <c r="E520" t="str">
        <f>IFERROR(IF(OR(HLOOKUP($A520,'Z-scores'!$C$2:$UD$20,3,FALSE)&gt;2,HLOOKUP(A520,'Z-scores'!$C$2:$UD$20,3,FALSE)&lt;-2),"",'Total-corrected counts'!E520),"")</f>
        <v/>
      </c>
      <c r="F520" t="str">
        <f>IFERROR(IF(OR(HLOOKUP($A520,'Z-scores'!$C$2:$UD$20,4,FALSE)&gt;2,HLOOKUP($A520,'Z-scores'!$C$2:$UD$20,4,FALSE)&lt;-2),"",'Total-corrected counts'!F520),"")</f>
        <v/>
      </c>
      <c r="G520" t="str">
        <f>IFERROR(IF(OR(HLOOKUP($A520,'Z-scores'!$C$2:$UD$20,5,FALSE)&gt;2,HLOOKUP($A520,'Z-scores'!$C$2:$UD$20,5,FALSE)&lt;-2),"",'Total-corrected counts'!G520),"")</f>
        <v/>
      </c>
      <c r="H520" t="str">
        <f>IFERROR(IF(OR(HLOOKUP($A520,'Z-scores'!$C$2:$UD$20,6,FALSE)&gt;2,HLOOKUP($A520,'Z-scores'!$C$2:$UD$20,6,FALSE)&lt;-2),"",'Total-corrected counts'!H520),"")</f>
        <v/>
      </c>
      <c r="I520" t="str">
        <f>IFERROR(IF(OR(HLOOKUP($A520,'Z-scores'!$C$2:$UD$20,7,FALSE)&gt;2,HLOOKUP($A520,'Z-scores'!$C$2:$UD$20,7,FALSE)&lt;-2),"",'Total-corrected counts'!I520),"")</f>
        <v/>
      </c>
      <c r="J520" t="str">
        <f>IFERROR(IF(OR(HLOOKUP($A520,'Z-scores'!$C$2:$UD$20,8,FALSE)&gt;2,HLOOKUP($A520,'Z-scores'!$C$2:$UD$20,8,FALSE)&lt;-2),"",'Total-corrected counts'!J520),"")</f>
        <v/>
      </c>
      <c r="K520" t="str">
        <f>IFERROR(IF(OR(HLOOKUP($A520,'Z-scores'!$C$2:$UD$20,9,FALSE)&gt;2,HLOOKUP($A520,'Z-scores'!$C$2:$UD$20,9,FALSE)&lt;-2),"",'Total-corrected counts'!K520),"")</f>
        <v/>
      </c>
      <c r="L520" t="str">
        <f>IFERROR(IF(OR(HLOOKUP($A520,'Z-scores'!$C$2:$UD$20,10,FALSE)&gt;2,HLOOKUP($A520,'Z-scores'!$C$2:$UD$20,10,FALSE)&lt;-2),"",'Total-corrected counts'!L520),"")</f>
        <v/>
      </c>
      <c r="M520" t="str">
        <f>IFERROR(IF(OR(HLOOKUP($A520,'Z-scores'!$C$2:$UD$20,11,FALSE)&gt;2,HLOOKUP($A520,'Z-scores'!$C$2:$UD$20,11,FALSE)&lt;-2),"",'Total-corrected counts'!M520),"")</f>
        <v/>
      </c>
      <c r="N520" t="str">
        <f>IFERROR(IF(OR(HLOOKUP($A520,'Z-scores'!$C$2:$UD$20,12,FALSE)&gt;2,HLOOKUP($A520,'Z-scores'!$C$2:$UD$20,12,FALSE)&lt;-2),"",'Total-corrected counts'!N520),"")</f>
        <v/>
      </c>
      <c r="O520" t="str">
        <f>IFERROR(IF(OR(HLOOKUP($A520,'Z-scores'!$C$2:$UD$20,13,FALSE)&gt;2,HLOOKUP($A520,'Z-scores'!$C$2:$UD$20,13,FALSE)&lt;-2),"",'Total-corrected counts'!O520),"")</f>
        <v/>
      </c>
      <c r="P520" t="str">
        <f>IFERROR(IF(OR(HLOOKUP($A520,'Z-scores'!$C$2:$UD$20,14,FALSE)&gt;2,HLOOKUP($A520,'Z-scores'!$C$2:$UD$20,14,FALSE)&lt;-2),"",'Total-corrected counts'!P520),"")</f>
        <v/>
      </c>
      <c r="Q520" t="str">
        <f>IFERROR(IF(OR(HLOOKUP($A520,'Z-scores'!$C$2:$UD$20,15,FALSE)&gt;2,HLOOKUP($A520,'Z-scores'!$C$2:$UD$20,15,FALSE)&lt;-2),"",'Total-corrected counts'!Q520),"")</f>
        <v/>
      </c>
      <c r="R520" t="str">
        <f>IFERROR(IF(OR(HLOOKUP($A520,'Z-scores'!$C$2:$UD$20,16,FALSE)&gt;2,HLOOKUP($A520,'Z-scores'!$C$2:$UD$20,16,FALSE)&lt;-2),"",'Total-corrected counts'!R520),"")</f>
        <v/>
      </c>
      <c r="S520" t="str">
        <f>IFERROR(IF(OR(HLOOKUP($A520,'Z-scores'!$C$2:$UD$20,17,FALSE)&gt;2,HLOOKUP($A520,'Z-scores'!$C$2:$UD$20,17,FALSE)&lt;-2),"",'Total-corrected counts'!S520),"")</f>
        <v/>
      </c>
      <c r="T520" t="str">
        <f>IFERROR(IF(OR(HLOOKUP($A520,'Z-scores'!$C$2:$UD$20,18,FALSE)&gt;2,HLOOKUP($A520,'Z-scores'!$C$2:$UD$20,18,FALSE)&lt;-2),"",'Total-corrected counts'!T520),"")</f>
        <v/>
      </c>
      <c r="U520" t="str">
        <f>IFERROR(IF(OR(HLOOKUP($A520,'Z-scores'!$C$2:$UD$20,19,FALSE)&gt;2,HLOOKUP($A520,'Z-scores'!$C$2:$UD$20,19,FALSE)&lt;-2),"",'Total-corrected counts'!U520),"")</f>
        <v/>
      </c>
      <c r="V520">
        <f t="shared" si="32"/>
        <v>1</v>
      </c>
      <c r="W520" t="str">
        <f t="shared" si="33"/>
        <v/>
      </c>
      <c r="X520" t="str">
        <f t="shared" si="34"/>
        <v/>
      </c>
      <c r="Y520" t="str">
        <f t="shared" si="35"/>
        <v/>
      </c>
    </row>
    <row r="521" spans="1:25" x14ac:dyDescent="0.25">
      <c r="A521">
        <v>529</v>
      </c>
      <c r="B521" t="s">
        <v>866</v>
      </c>
      <c r="C521">
        <v>53900</v>
      </c>
      <c r="D521">
        <v>359</v>
      </c>
      <c r="E521" t="str">
        <f>IFERROR(IF(OR(HLOOKUP($A521,'Z-scores'!$C$2:$UD$20,3,FALSE)&gt;2,HLOOKUP(A521,'Z-scores'!$C$2:$UD$20,3,FALSE)&lt;-2),"",'Total-corrected counts'!E521),"")</f>
        <v/>
      </c>
      <c r="F521" t="str">
        <f>IFERROR(IF(OR(HLOOKUP($A521,'Z-scores'!$C$2:$UD$20,4,FALSE)&gt;2,HLOOKUP($A521,'Z-scores'!$C$2:$UD$20,4,FALSE)&lt;-2),"",'Total-corrected counts'!F521),"")</f>
        <v/>
      </c>
      <c r="G521" t="str">
        <f>IFERROR(IF(OR(HLOOKUP($A521,'Z-scores'!$C$2:$UD$20,5,FALSE)&gt;2,HLOOKUP($A521,'Z-scores'!$C$2:$UD$20,5,FALSE)&lt;-2),"",'Total-corrected counts'!G521),"")</f>
        <v/>
      </c>
      <c r="H521" t="str">
        <f>IFERROR(IF(OR(HLOOKUP($A521,'Z-scores'!$C$2:$UD$20,6,FALSE)&gt;2,HLOOKUP($A521,'Z-scores'!$C$2:$UD$20,6,FALSE)&lt;-2),"",'Total-corrected counts'!H521),"")</f>
        <v/>
      </c>
      <c r="I521" t="str">
        <f>IFERROR(IF(OR(HLOOKUP($A521,'Z-scores'!$C$2:$UD$20,7,FALSE)&gt;2,HLOOKUP($A521,'Z-scores'!$C$2:$UD$20,7,FALSE)&lt;-2),"",'Total-corrected counts'!I521),"")</f>
        <v/>
      </c>
      <c r="J521" t="str">
        <f>IFERROR(IF(OR(HLOOKUP($A521,'Z-scores'!$C$2:$UD$20,8,FALSE)&gt;2,HLOOKUP($A521,'Z-scores'!$C$2:$UD$20,8,FALSE)&lt;-2),"",'Total-corrected counts'!J521),"")</f>
        <v/>
      </c>
      <c r="K521" t="str">
        <f>IFERROR(IF(OR(HLOOKUP($A521,'Z-scores'!$C$2:$UD$20,9,FALSE)&gt;2,HLOOKUP($A521,'Z-scores'!$C$2:$UD$20,9,FALSE)&lt;-2),"",'Total-corrected counts'!K521),"")</f>
        <v/>
      </c>
      <c r="L521" t="str">
        <f>IFERROR(IF(OR(HLOOKUP($A521,'Z-scores'!$C$2:$UD$20,10,FALSE)&gt;2,HLOOKUP($A521,'Z-scores'!$C$2:$UD$20,10,FALSE)&lt;-2),"",'Total-corrected counts'!L521),"")</f>
        <v/>
      </c>
      <c r="M521" t="str">
        <f>IFERROR(IF(OR(HLOOKUP($A521,'Z-scores'!$C$2:$UD$20,11,FALSE)&gt;2,HLOOKUP($A521,'Z-scores'!$C$2:$UD$20,11,FALSE)&lt;-2),"",'Total-corrected counts'!M521),"")</f>
        <v/>
      </c>
      <c r="N521" t="str">
        <f>IFERROR(IF(OR(HLOOKUP($A521,'Z-scores'!$C$2:$UD$20,12,FALSE)&gt;2,HLOOKUP($A521,'Z-scores'!$C$2:$UD$20,12,FALSE)&lt;-2),"",'Total-corrected counts'!N521),"")</f>
        <v/>
      </c>
      <c r="O521" t="str">
        <f>IFERROR(IF(OR(HLOOKUP($A521,'Z-scores'!$C$2:$UD$20,13,FALSE)&gt;2,HLOOKUP($A521,'Z-scores'!$C$2:$UD$20,13,FALSE)&lt;-2),"",'Total-corrected counts'!O521),"")</f>
        <v/>
      </c>
      <c r="P521" t="str">
        <f>IFERROR(IF(OR(HLOOKUP($A521,'Z-scores'!$C$2:$UD$20,14,FALSE)&gt;2,HLOOKUP($A521,'Z-scores'!$C$2:$UD$20,14,FALSE)&lt;-2),"",'Total-corrected counts'!P521),"")</f>
        <v/>
      </c>
      <c r="Q521" t="str">
        <f>IFERROR(IF(OR(HLOOKUP($A521,'Z-scores'!$C$2:$UD$20,15,FALSE)&gt;2,HLOOKUP($A521,'Z-scores'!$C$2:$UD$20,15,FALSE)&lt;-2),"",'Total-corrected counts'!Q521),"")</f>
        <v/>
      </c>
      <c r="R521" t="str">
        <f>IFERROR(IF(OR(HLOOKUP($A521,'Z-scores'!$C$2:$UD$20,16,FALSE)&gt;2,HLOOKUP($A521,'Z-scores'!$C$2:$UD$20,16,FALSE)&lt;-2),"",'Total-corrected counts'!R521),"")</f>
        <v/>
      </c>
      <c r="S521" t="str">
        <f>IFERROR(IF(OR(HLOOKUP($A521,'Z-scores'!$C$2:$UD$20,17,FALSE)&gt;2,HLOOKUP($A521,'Z-scores'!$C$2:$UD$20,17,FALSE)&lt;-2),"",'Total-corrected counts'!S521),"")</f>
        <v/>
      </c>
      <c r="T521" t="str">
        <f>IFERROR(IF(OR(HLOOKUP($A521,'Z-scores'!$C$2:$UD$20,18,FALSE)&gt;2,HLOOKUP($A521,'Z-scores'!$C$2:$UD$20,18,FALSE)&lt;-2),"",'Total-corrected counts'!T521),"")</f>
        <v/>
      </c>
      <c r="U521" t="str">
        <f>IFERROR(IF(OR(HLOOKUP($A521,'Z-scores'!$C$2:$UD$20,19,FALSE)&gt;2,HLOOKUP($A521,'Z-scores'!$C$2:$UD$20,19,FALSE)&lt;-2),"",'Total-corrected counts'!U521),"")</f>
        <v/>
      </c>
      <c r="V521">
        <f t="shared" si="32"/>
        <v>1</v>
      </c>
      <c r="W521" t="str">
        <f t="shared" si="33"/>
        <v/>
      </c>
      <c r="X521" t="str">
        <f t="shared" si="34"/>
        <v/>
      </c>
      <c r="Y521" t="str">
        <f t="shared" si="35"/>
        <v/>
      </c>
    </row>
    <row r="522" spans="1:25" x14ac:dyDescent="0.25">
      <c r="A522">
        <v>530</v>
      </c>
      <c r="B522" t="s">
        <v>258</v>
      </c>
      <c r="C522">
        <v>111300</v>
      </c>
      <c r="D522">
        <v>1099</v>
      </c>
      <c r="E522">
        <f>IFERROR(IF(OR(HLOOKUP($A522,'Z-scores'!$C$2:$UD$20,3,FALSE)&gt;2,HLOOKUP(A522,'Z-scores'!$C$2:$UD$20,3,FALSE)&lt;-2),"",'Total-corrected counts'!E522),"")</f>
        <v>0</v>
      </c>
      <c r="F522">
        <f>IFERROR(IF(OR(HLOOKUP($A522,'Z-scores'!$C$2:$UD$20,4,FALSE)&gt;2,HLOOKUP($A522,'Z-scores'!$C$2:$UD$20,4,FALSE)&lt;-2),"",'Total-corrected counts'!F522),"")</f>
        <v>0</v>
      </c>
      <c r="G522">
        <f>IFERROR(IF(OR(HLOOKUP($A522,'Z-scores'!$C$2:$UD$20,5,FALSE)&gt;2,HLOOKUP($A522,'Z-scores'!$C$2:$UD$20,5,FALSE)&lt;-2),"",'Total-corrected counts'!G522),"")</f>
        <v>5.0364437066614018E-2</v>
      </c>
      <c r="H522">
        <f>IFERROR(IF(OR(HLOOKUP($A522,'Z-scores'!$C$2:$UD$20,6,FALSE)&gt;2,HLOOKUP($A522,'Z-scores'!$C$2:$UD$20,6,FALSE)&lt;-2),"",'Total-corrected counts'!H522),"")</f>
        <v>0</v>
      </c>
      <c r="I522">
        <f>IFERROR(IF(OR(HLOOKUP($A522,'Z-scores'!$C$2:$UD$20,7,FALSE)&gt;2,HLOOKUP($A522,'Z-scores'!$C$2:$UD$20,7,FALSE)&lt;-2),"",'Total-corrected counts'!I522),"")</f>
        <v>0</v>
      </c>
      <c r="J522">
        <f>IFERROR(IF(OR(HLOOKUP($A522,'Z-scores'!$C$2:$UD$20,8,FALSE)&gt;2,HLOOKUP($A522,'Z-scores'!$C$2:$UD$20,8,FALSE)&lt;-2),"",'Total-corrected counts'!J522),"")</f>
        <v>1.4792286710017928E-2</v>
      </c>
      <c r="K522">
        <f>IFERROR(IF(OR(HLOOKUP($A522,'Z-scores'!$C$2:$UD$20,9,FALSE)&gt;2,HLOOKUP($A522,'Z-scores'!$C$2:$UD$20,9,FALSE)&lt;-2),"",'Total-corrected counts'!K522),"")</f>
        <v>8.9191147778582974E-3</v>
      </c>
      <c r="L522">
        <f>IFERROR(IF(OR(HLOOKUP($A522,'Z-scores'!$C$2:$UD$20,10,FALSE)&gt;2,HLOOKUP($A522,'Z-scores'!$C$2:$UD$20,10,FALSE)&lt;-2),"",'Total-corrected counts'!L522),"")</f>
        <v>0</v>
      </c>
      <c r="M522">
        <f>IFERROR(IF(OR(HLOOKUP($A522,'Z-scores'!$C$2:$UD$20,11,FALSE)&gt;2,HLOOKUP($A522,'Z-scores'!$C$2:$UD$20,11,FALSE)&lt;-2),"",'Total-corrected counts'!M522),"")</f>
        <v>0</v>
      </c>
      <c r="N522">
        <f>IFERROR(IF(OR(HLOOKUP($A522,'Z-scores'!$C$2:$UD$20,12,FALSE)&gt;2,HLOOKUP($A522,'Z-scores'!$C$2:$UD$20,12,FALSE)&lt;-2),"",'Total-corrected counts'!N522),"")</f>
        <v>5.4984984517144779E-2</v>
      </c>
      <c r="O522" t="str">
        <f>IFERROR(IF(OR(HLOOKUP($A522,'Z-scores'!$C$2:$UD$20,13,FALSE)&gt;2,HLOOKUP($A522,'Z-scores'!$C$2:$UD$20,13,FALSE)&lt;-2),"",'Total-corrected counts'!O522),"")</f>
        <v/>
      </c>
      <c r="P522">
        <f>IFERROR(IF(OR(HLOOKUP($A522,'Z-scores'!$C$2:$UD$20,14,FALSE)&gt;2,HLOOKUP($A522,'Z-scores'!$C$2:$UD$20,14,FALSE)&lt;-2),"",'Total-corrected counts'!P522),"")</f>
        <v>0</v>
      </c>
      <c r="Q522">
        <f>IFERROR(IF(OR(HLOOKUP($A522,'Z-scores'!$C$2:$UD$20,15,FALSE)&gt;2,HLOOKUP($A522,'Z-scores'!$C$2:$UD$20,15,FALSE)&lt;-2),"",'Total-corrected counts'!Q522),"")</f>
        <v>0</v>
      </c>
      <c r="R522">
        <f>IFERROR(IF(OR(HLOOKUP($A522,'Z-scores'!$C$2:$UD$20,16,FALSE)&gt;2,HLOOKUP($A522,'Z-scores'!$C$2:$UD$20,16,FALSE)&lt;-2),"",'Total-corrected counts'!R522),"")</f>
        <v>0</v>
      </c>
      <c r="S522">
        <f>IFERROR(IF(OR(HLOOKUP($A522,'Z-scores'!$C$2:$UD$20,17,FALSE)&gt;2,HLOOKUP($A522,'Z-scores'!$C$2:$UD$20,17,FALSE)&lt;-2),"",'Total-corrected counts'!S522),"")</f>
        <v>0</v>
      </c>
      <c r="T522">
        <f>IFERROR(IF(OR(HLOOKUP($A522,'Z-scores'!$C$2:$UD$20,18,FALSE)&gt;2,HLOOKUP($A522,'Z-scores'!$C$2:$UD$20,18,FALSE)&lt;-2),"",'Total-corrected counts'!T522),"")</f>
        <v>4.2955105042413871E-2</v>
      </c>
      <c r="U522">
        <f>IFERROR(IF(OR(HLOOKUP($A522,'Z-scores'!$C$2:$UD$20,19,FALSE)&gt;2,HLOOKUP($A522,'Z-scores'!$C$2:$UD$20,19,FALSE)&lt;-2),"",'Total-corrected counts'!U522),"")</f>
        <v>0.21697339472233915</v>
      </c>
      <c r="V522">
        <f t="shared" si="32"/>
        <v>1</v>
      </c>
      <c r="W522">
        <f t="shared" si="33"/>
        <v>0.19395288462928939</v>
      </c>
      <c r="X522">
        <f t="shared" si="34"/>
        <v>8.2306487282766943E-3</v>
      </c>
      <c r="Y522">
        <f t="shared" si="35"/>
        <v>4.4987640611699686E-2</v>
      </c>
    </row>
    <row r="523" spans="1:25" x14ac:dyDescent="0.25">
      <c r="A523">
        <v>531</v>
      </c>
      <c r="B523" t="s">
        <v>259</v>
      </c>
      <c r="C523">
        <v>82100</v>
      </c>
      <c r="D523">
        <v>1100</v>
      </c>
      <c r="E523" t="str">
        <f>IFERROR(IF(OR(HLOOKUP($A523,'Z-scores'!$C$2:$UD$20,3,FALSE)&gt;2,HLOOKUP(A523,'Z-scores'!$C$2:$UD$20,3,FALSE)&lt;-2),"",'Total-corrected counts'!E523),"")</f>
        <v/>
      </c>
      <c r="F523">
        <f>IFERROR(IF(OR(HLOOKUP($A523,'Z-scores'!$C$2:$UD$20,4,FALSE)&gt;2,HLOOKUP($A523,'Z-scores'!$C$2:$UD$20,4,FALSE)&lt;-2),"",'Total-corrected counts'!F523),"")</f>
        <v>5.7420914994077442E-2</v>
      </c>
      <c r="G523">
        <f>IFERROR(IF(OR(HLOOKUP($A523,'Z-scores'!$C$2:$UD$20,5,FALSE)&gt;2,HLOOKUP($A523,'Z-scores'!$C$2:$UD$20,5,FALSE)&lt;-2),"",'Total-corrected counts'!G523),"")</f>
        <v>4.0291549653291216E-2</v>
      </c>
      <c r="H523">
        <f>IFERROR(IF(OR(HLOOKUP($A523,'Z-scores'!$C$2:$UD$20,6,FALSE)&gt;2,HLOOKUP($A523,'Z-scores'!$C$2:$UD$20,6,FALSE)&lt;-2),"",'Total-corrected counts'!H523),"")</f>
        <v>0</v>
      </c>
      <c r="I523">
        <f>IFERROR(IF(OR(HLOOKUP($A523,'Z-scores'!$C$2:$UD$20,7,FALSE)&gt;2,HLOOKUP($A523,'Z-scores'!$C$2:$UD$20,7,FALSE)&lt;-2),"",'Total-corrected counts'!I523),"")</f>
        <v>0.39404135587167799</v>
      </c>
      <c r="J523">
        <f>IFERROR(IF(OR(HLOOKUP($A523,'Z-scores'!$C$2:$UD$20,8,FALSE)&gt;2,HLOOKUP($A523,'Z-scores'!$C$2:$UD$20,8,FALSE)&lt;-2),"",'Total-corrected counts'!J523),"")</f>
        <v>4.9307622366726422E-2</v>
      </c>
      <c r="K523">
        <f>IFERROR(IF(OR(HLOOKUP($A523,'Z-scores'!$C$2:$UD$20,9,FALSE)&gt;2,HLOOKUP($A523,'Z-scores'!$C$2:$UD$20,9,FALSE)&lt;-2),"",'Total-corrected counts'!K523),"")</f>
        <v>0.38798149283683597</v>
      </c>
      <c r="L523">
        <f>IFERROR(IF(OR(HLOOKUP($A523,'Z-scores'!$C$2:$UD$20,10,FALSE)&gt;2,HLOOKUP($A523,'Z-scores'!$C$2:$UD$20,10,FALSE)&lt;-2),"",'Total-corrected counts'!L523),"")</f>
        <v>0</v>
      </c>
      <c r="M523">
        <f>IFERROR(IF(OR(HLOOKUP($A523,'Z-scores'!$C$2:$UD$20,11,FALSE)&gt;2,HLOOKUP($A523,'Z-scores'!$C$2:$UD$20,11,FALSE)&lt;-2),"",'Total-corrected counts'!M523),"")</f>
        <v>0</v>
      </c>
      <c r="N523">
        <f>IFERROR(IF(OR(HLOOKUP($A523,'Z-scores'!$C$2:$UD$20,12,FALSE)&gt;2,HLOOKUP($A523,'Z-scores'!$C$2:$UD$20,12,FALSE)&lt;-2),"",'Total-corrected counts'!N523),"")</f>
        <v>0.1924474458100067</v>
      </c>
      <c r="O523">
        <f>IFERROR(IF(OR(HLOOKUP($A523,'Z-scores'!$C$2:$UD$20,13,FALSE)&gt;2,HLOOKUP($A523,'Z-scores'!$C$2:$UD$20,13,FALSE)&lt;-2),"",'Total-corrected counts'!O523),"")</f>
        <v>0.40047559000318694</v>
      </c>
      <c r="P523">
        <f>IFERROR(IF(OR(HLOOKUP($A523,'Z-scores'!$C$2:$UD$20,14,FALSE)&gt;2,HLOOKUP($A523,'Z-scores'!$C$2:$UD$20,14,FALSE)&lt;-2),"",'Total-corrected counts'!P523),"")</f>
        <v>0</v>
      </c>
      <c r="Q523">
        <f>IFERROR(IF(OR(HLOOKUP($A523,'Z-scores'!$C$2:$UD$20,15,FALSE)&gt;2,HLOOKUP($A523,'Z-scores'!$C$2:$UD$20,15,FALSE)&lt;-2),"",'Total-corrected counts'!Q523),"")</f>
        <v>0</v>
      </c>
      <c r="R523">
        <f>IFERROR(IF(OR(HLOOKUP($A523,'Z-scores'!$C$2:$UD$20,16,FALSE)&gt;2,HLOOKUP($A523,'Z-scores'!$C$2:$UD$20,16,FALSE)&lt;-2),"",'Total-corrected counts'!R523),"")</f>
        <v>0.51289140526234589</v>
      </c>
      <c r="S523">
        <f>IFERROR(IF(OR(HLOOKUP($A523,'Z-scores'!$C$2:$UD$20,17,FALSE)&gt;2,HLOOKUP($A523,'Z-scores'!$C$2:$UD$20,17,FALSE)&lt;-2),"",'Total-corrected counts'!S523),"")</f>
        <v>1.0856949913632964E-2</v>
      </c>
      <c r="T523">
        <f>IFERROR(IF(OR(HLOOKUP($A523,'Z-scores'!$C$2:$UD$20,18,FALSE)&gt;2,HLOOKUP($A523,'Z-scores'!$C$2:$UD$20,18,FALSE)&lt;-2),"",'Total-corrected counts'!T523),"")</f>
        <v>4.2955105042413871E-2</v>
      </c>
      <c r="U523">
        <f>IFERROR(IF(OR(HLOOKUP($A523,'Z-scores'!$C$2:$UD$20,19,FALSE)&gt;2,HLOOKUP($A523,'Z-scores'!$C$2:$UD$20,19,FALSE)&lt;-2),"",'Total-corrected counts'!U523),"")</f>
        <v>3.9055211050021049E-2</v>
      </c>
      <c r="V523">
        <f t="shared" si="32"/>
        <v>1</v>
      </c>
      <c r="W523">
        <f t="shared" si="33"/>
        <v>0.72388318310224131</v>
      </c>
      <c r="X523">
        <f t="shared" si="34"/>
        <v>0.11613036696532614</v>
      </c>
      <c r="Y523">
        <f t="shared" si="35"/>
        <v>0.14983521338520095</v>
      </c>
    </row>
    <row r="524" spans="1:25" x14ac:dyDescent="0.25">
      <c r="A524">
        <v>532</v>
      </c>
      <c r="B524" t="s">
        <v>867</v>
      </c>
      <c r="C524">
        <v>27400</v>
      </c>
      <c r="D524">
        <v>22</v>
      </c>
      <c r="E524" t="str">
        <f>IFERROR(IF(OR(HLOOKUP($A524,'Z-scores'!$C$2:$UD$20,3,FALSE)&gt;2,HLOOKUP(A524,'Z-scores'!$C$2:$UD$20,3,FALSE)&lt;-2),"",'Total-corrected counts'!E524),"")</f>
        <v/>
      </c>
      <c r="F524" t="str">
        <f>IFERROR(IF(OR(HLOOKUP($A524,'Z-scores'!$C$2:$UD$20,4,FALSE)&gt;2,HLOOKUP($A524,'Z-scores'!$C$2:$UD$20,4,FALSE)&lt;-2),"",'Total-corrected counts'!F524),"")</f>
        <v/>
      </c>
      <c r="G524" t="str">
        <f>IFERROR(IF(OR(HLOOKUP($A524,'Z-scores'!$C$2:$UD$20,5,FALSE)&gt;2,HLOOKUP($A524,'Z-scores'!$C$2:$UD$20,5,FALSE)&lt;-2),"",'Total-corrected counts'!G524),"")</f>
        <v/>
      </c>
      <c r="H524" t="str">
        <f>IFERROR(IF(OR(HLOOKUP($A524,'Z-scores'!$C$2:$UD$20,6,FALSE)&gt;2,HLOOKUP($A524,'Z-scores'!$C$2:$UD$20,6,FALSE)&lt;-2),"",'Total-corrected counts'!H524),"")</f>
        <v/>
      </c>
      <c r="I524" t="str">
        <f>IFERROR(IF(OR(HLOOKUP($A524,'Z-scores'!$C$2:$UD$20,7,FALSE)&gt;2,HLOOKUP($A524,'Z-scores'!$C$2:$UD$20,7,FALSE)&lt;-2),"",'Total-corrected counts'!I524),"")</f>
        <v/>
      </c>
      <c r="J524" t="str">
        <f>IFERROR(IF(OR(HLOOKUP($A524,'Z-scores'!$C$2:$UD$20,8,FALSE)&gt;2,HLOOKUP($A524,'Z-scores'!$C$2:$UD$20,8,FALSE)&lt;-2),"",'Total-corrected counts'!J524),"")</f>
        <v/>
      </c>
      <c r="K524" t="str">
        <f>IFERROR(IF(OR(HLOOKUP($A524,'Z-scores'!$C$2:$UD$20,9,FALSE)&gt;2,HLOOKUP($A524,'Z-scores'!$C$2:$UD$20,9,FALSE)&lt;-2),"",'Total-corrected counts'!K524),"")</f>
        <v/>
      </c>
      <c r="L524" t="str">
        <f>IFERROR(IF(OR(HLOOKUP($A524,'Z-scores'!$C$2:$UD$20,10,FALSE)&gt;2,HLOOKUP($A524,'Z-scores'!$C$2:$UD$20,10,FALSE)&lt;-2),"",'Total-corrected counts'!L524),"")</f>
        <v/>
      </c>
      <c r="M524" t="str">
        <f>IFERROR(IF(OR(HLOOKUP($A524,'Z-scores'!$C$2:$UD$20,11,FALSE)&gt;2,HLOOKUP($A524,'Z-scores'!$C$2:$UD$20,11,FALSE)&lt;-2),"",'Total-corrected counts'!M524),"")</f>
        <v/>
      </c>
      <c r="N524" t="str">
        <f>IFERROR(IF(OR(HLOOKUP($A524,'Z-scores'!$C$2:$UD$20,12,FALSE)&gt;2,HLOOKUP($A524,'Z-scores'!$C$2:$UD$20,12,FALSE)&lt;-2),"",'Total-corrected counts'!N524),"")</f>
        <v/>
      </c>
      <c r="O524" t="str">
        <f>IFERROR(IF(OR(HLOOKUP($A524,'Z-scores'!$C$2:$UD$20,13,FALSE)&gt;2,HLOOKUP($A524,'Z-scores'!$C$2:$UD$20,13,FALSE)&lt;-2),"",'Total-corrected counts'!O524),"")</f>
        <v/>
      </c>
      <c r="P524" t="str">
        <f>IFERROR(IF(OR(HLOOKUP($A524,'Z-scores'!$C$2:$UD$20,14,FALSE)&gt;2,HLOOKUP($A524,'Z-scores'!$C$2:$UD$20,14,FALSE)&lt;-2),"",'Total-corrected counts'!P524),"")</f>
        <v/>
      </c>
      <c r="Q524" t="str">
        <f>IFERROR(IF(OR(HLOOKUP($A524,'Z-scores'!$C$2:$UD$20,15,FALSE)&gt;2,HLOOKUP($A524,'Z-scores'!$C$2:$UD$20,15,FALSE)&lt;-2),"",'Total-corrected counts'!Q524),"")</f>
        <v/>
      </c>
      <c r="R524" t="str">
        <f>IFERROR(IF(OR(HLOOKUP($A524,'Z-scores'!$C$2:$UD$20,16,FALSE)&gt;2,HLOOKUP($A524,'Z-scores'!$C$2:$UD$20,16,FALSE)&lt;-2),"",'Total-corrected counts'!R524),"")</f>
        <v/>
      </c>
      <c r="S524" t="str">
        <f>IFERROR(IF(OR(HLOOKUP($A524,'Z-scores'!$C$2:$UD$20,17,FALSE)&gt;2,HLOOKUP($A524,'Z-scores'!$C$2:$UD$20,17,FALSE)&lt;-2),"",'Total-corrected counts'!S524),"")</f>
        <v/>
      </c>
      <c r="T524" t="str">
        <f>IFERROR(IF(OR(HLOOKUP($A524,'Z-scores'!$C$2:$UD$20,18,FALSE)&gt;2,HLOOKUP($A524,'Z-scores'!$C$2:$UD$20,18,FALSE)&lt;-2),"",'Total-corrected counts'!T524),"")</f>
        <v/>
      </c>
      <c r="U524" t="str">
        <f>IFERROR(IF(OR(HLOOKUP($A524,'Z-scores'!$C$2:$UD$20,19,FALSE)&gt;2,HLOOKUP($A524,'Z-scores'!$C$2:$UD$20,19,FALSE)&lt;-2),"",'Total-corrected counts'!U524),"")</f>
        <v/>
      </c>
      <c r="V524">
        <f t="shared" si="32"/>
        <v>1</v>
      </c>
      <c r="W524" t="str">
        <f t="shared" si="33"/>
        <v/>
      </c>
      <c r="X524" t="str">
        <f t="shared" si="34"/>
        <v/>
      </c>
      <c r="Y524" t="str">
        <f t="shared" si="35"/>
        <v/>
      </c>
    </row>
    <row r="525" spans="1:25" x14ac:dyDescent="0.25">
      <c r="A525">
        <v>533</v>
      </c>
      <c r="B525" t="s">
        <v>868</v>
      </c>
      <c r="C525">
        <v>17600</v>
      </c>
      <c r="D525">
        <v>669</v>
      </c>
      <c r="E525" t="str">
        <f>IFERROR(IF(OR(HLOOKUP($A525,'Z-scores'!$C$2:$UD$20,3,FALSE)&gt;2,HLOOKUP(A525,'Z-scores'!$C$2:$UD$20,3,FALSE)&lt;-2),"",'Total-corrected counts'!E525),"")</f>
        <v/>
      </c>
      <c r="F525" t="str">
        <f>IFERROR(IF(OR(HLOOKUP($A525,'Z-scores'!$C$2:$UD$20,4,FALSE)&gt;2,HLOOKUP($A525,'Z-scores'!$C$2:$UD$20,4,FALSE)&lt;-2),"",'Total-corrected counts'!F525),"")</f>
        <v/>
      </c>
      <c r="G525" t="str">
        <f>IFERROR(IF(OR(HLOOKUP($A525,'Z-scores'!$C$2:$UD$20,5,FALSE)&gt;2,HLOOKUP($A525,'Z-scores'!$C$2:$UD$20,5,FALSE)&lt;-2),"",'Total-corrected counts'!G525),"")</f>
        <v/>
      </c>
      <c r="H525" t="str">
        <f>IFERROR(IF(OR(HLOOKUP($A525,'Z-scores'!$C$2:$UD$20,6,FALSE)&gt;2,HLOOKUP($A525,'Z-scores'!$C$2:$UD$20,6,FALSE)&lt;-2),"",'Total-corrected counts'!H525),"")</f>
        <v/>
      </c>
      <c r="I525" t="str">
        <f>IFERROR(IF(OR(HLOOKUP($A525,'Z-scores'!$C$2:$UD$20,7,FALSE)&gt;2,HLOOKUP($A525,'Z-scores'!$C$2:$UD$20,7,FALSE)&lt;-2),"",'Total-corrected counts'!I525),"")</f>
        <v/>
      </c>
      <c r="J525" t="str">
        <f>IFERROR(IF(OR(HLOOKUP($A525,'Z-scores'!$C$2:$UD$20,8,FALSE)&gt;2,HLOOKUP($A525,'Z-scores'!$C$2:$UD$20,8,FALSE)&lt;-2),"",'Total-corrected counts'!J525),"")</f>
        <v/>
      </c>
      <c r="K525" t="str">
        <f>IFERROR(IF(OR(HLOOKUP($A525,'Z-scores'!$C$2:$UD$20,9,FALSE)&gt;2,HLOOKUP($A525,'Z-scores'!$C$2:$UD$20,9,FALSE)&lt;-2),"",'Total-corrected counts'!K525),"")</f>
        <v/>
      </c>
      <c r="L525" t="str">
        <f>IFERROR(IF(OR(HLOOKUP($A525,'Z-scores'!$C$2:$UD$20,10,FALSE)&gt;2,HLOOKUP($A525,'Z-scores'!$C$2:$UD$20,10,FALSE)&lt;-2),"",'Total-corrected counts'!L525),"")</f>
        <v/>
      </c>
      <c r="M525" t="str">
        <f>IFERROR(IF(OR(HLOOKUP($A525,'Z-scores'!$C$2:$UD$20,11,FALSE)&gt;2,HLOOKUP($A525,'Z-scores'!$C$2:$UD$20,11,FALSE)&lt;-2),"",'Total-corrected counts'!M525),"")</f>
        <v/>
      </c>
      <c r="N525" t="str">
        <f>IFERROR(IF(OR(HLOOKUP($A525,'Z-scores'!$C$2:$UD$20,12,FALSE)&gt;2,HLOOKUP($A525,'Z-scores'!$C$2:$UD$20,12,FALSE)&lt;-2),"",'Total-corrected counts'!N525),"")</f>
        <v/>
      </c>
      <c r="O525" t="str">
        <f>IFERROR(IF(OR(HLOOKUP($A525,'Z-scores'!$C$2:$UD$20,13,FALSE)&gt;2,HLOOKUP($A525,'Z-scores'!$C$2:$UD$20,13,FALSE)&lt;-2),"",'Total-corrected counts'!O525),"")</f>
        <v/>
      </c>
      <c r="P525" t="str">
        <f>IFERROR(IF(OR(HLOOKUP($A525,'Z-scores'!$C$2:$UD$20,14,FALSE)&gt;2,HLOOKUP($A525,'Z-scores'!$C$2:$UD$20,14,FALSE)&lt;-2),"",'Total-corrected counts'!P525),"")</f>
        <v/>
      </c>
      <c r="Q525" t="str">
        <f>IFERROR(IF(OR(HLOOKUP($A525,'Z-scores'!$C$2:$UD$20,15,FALSE)&gt;2,HLOOKUP($A525,'Z-scores'!$C$2:$UD$20,15,FALSE)&lt;-2),"",'Total-corrected counts'!Q525),"")</f>
        <v/>
      </c>
      <c r="R525" t="str">
        <f>IFERROR(IF(OR(HLOOKUP($A525,'Z-scores'!$C$2:$UD$20,16,FALSE)&gt;2,HLOOKUP($A525,'Z-scores'!$C$2:$UD$20,16,FALSE)&lt;-2),"",'Total-corrected counts'!R525),"")</f>
        <v/>
      </c>
      <c r="S525" t="str">
        <f>IFERROR(IF(OR(HLOOKUP($A525,'Z-scores'!$C$2:$UD$20,17,FALSE)&gt;2,HLOOKUP($A525,'Z-scores'!$C$2:$UD$20,17,FALSE)&lt;-2),"",'Total-corrected counts'!S525),"")</f>
        <v/>
      </c>
      <c r="T525" t="str">
        <f>IFERROR(IF(OR(HLOOKUP($A525,'Z-scores'!$C$2:$UD$20,18,FALSE)&gt;2,HLOOKUP($A525,'Z-scores'!$C$2:$UD$20,18,FALSE)&lt;-2),"",'Total-corrected counts'!T525),"")</f>
        <v/>
      </c>
      <c r="U525" t="str">
        <f>IFERROR(IF(OR(HLOOKUP($A525,'Z-scores'!$C$2:$UD$20,19,FALSE)&gt;2,HLOOKUP($A525,'Z-scores'!$C$2:$UD$20,19,FALSE)&lt;-2),"",'Total-corrected counts'!U525),"")</f>
        <v/>
      </c>
      <c r="V525">
        <f t="shared" si="32"/>
        <v>1</v>
      </c>
      <c r="W525" t="str">
        <f t="shared" si="33"/>
        <v/>
      </c>
      <c r="X525" t="str">
        <f t="shared" si="34"/>
        <v/>
      </c>
      <c r="Y525" t="str">
        <f t="shared" si="35"/>
        <v/>
      </c>
    </row>
    <row r="526" spans="1:25" x14ac:dyDescent="0.25">
      <c r="A526">
        <v>534</v>
      </c>
      <c r="B526" t="s">
        <v>260</v>
      </c>
      <c r="C526">
        <v>88000</v>
      </c>
      <c r="D526">
        <v>987</v>
      </c>
      <c r="E526" t="str">
        <f>IFERROR(IF(OR(HLOOKUP($A526,'Z-scores'!$C$2:$UD$20,3,FALSE)&gt;2,HLOOKUP(A526,'Z-scores'!$C$2:$UD$20,3,FALSE)&lt;-2),"",'Total-corrected counts'!E526),"")</f>
        <v/>
      </c>
      <c r="F526">
        <f>IFERROR(IF(OR(HLOOKUP($A526,'Z-scores'!$C$2:$UD$20,4,FALSE)&gt;2,HLOOKUP($A526,'Z-scores'!$C$2:$UD$20,4,FALSE)&lt;-2),"",'Total-corrected counts'!F526),"")</f>
        <v>3.9538401467350468</v>
      </c>
      <c r="G526">
        <f>IFERROR(IF(OR(HLOOKUP($A526,'Z-scores'!$C$2:$UD$20,5,FALSE)&gt;2,HLOOKUP($A526,'Z-scores'!$C$2:$UD$20,5,FALSE)&lt;-2),"",'Total-corrected counts'!G526),"")</f>
        <v>6.3459190703933661</v>
      </c>
      <c r="H526">
        <f>IFERROR(IF(OR(HLOOKUP($A526,'Z-scores'!$C$2:$UD$20,6,FALSE)&gt;2,HLOOKUP($A526,'Z-scores'!$C$2:$UD$20,6,FALSE)&lt;-2),"",'Total-corrected counts'!H526),"")</f>
        <v>3.8531314720567691</v>
      </c>
      <c r="I526">
        <f>IFERROR(IF(OR(HLOOKUP($A526,'Z-scores'!$C$2:$UD$20,7,FALSE)&gt;2,HLOOKUP($A526,'Z-scores'!$C$2:$UD$20,7,FALSE)&lt;-2),"",'Total-corrected counts'!I526),"")</f>
        <v>10.263545941220112</v>
      </c>
      <c r="J526">
        <f>IFERROR(IF(OR(HLOOKUP($A526,'Z-scores'!$C$2:$UD$20,8,FALSE)&gt;2,HLOOKUP($A526,'Z-scores'!$C$2:$UD$20,8,FALSE)&lt;-2),"",'Total-corrected counts'!J526),"")</f>
        <v>9.5114403545415271</v>
      </c>
      <c r="K526">
        <f>IFERROR(IF(OR(HLOOKUP($A526,'Z-scores'!$C$2:$UD$20,9,FALSE)&gt;2,HLOOKUP($A526,'Z-scores'!$C$2:$UD$20,9,FALSE)&lt;-2),"",'Total-corrected counts'!K526),"")</f>
        <v>6.930152182395898</v>
      </c>
      <c r="L526">
        <f>IFERROR(IF(OR(HLOOKUP($A526,'Z-scores'!$C$2:$UD$20,10,FALSE)&gt;2,HLOOKUP($A526,'Z-scores'!$C$2:$UD$20,10,FALSE)&lt;-2),"",'Total-corrected counts'!L526),"")</f>
        <v>1.940319306000702</v>
      </c>
      <c r="M526">
        <f>IFERROR(IF(OR(HLOOKUP($A526,'Z-scores'!$C$2:$UD$20,11,FALSE)&gt;2,HLOOKUP($A526,'Z-scores'!$C$2:$UD$20,11,FALSE)&lt;-2),"",'Total-corrected counts'!M526),"")</f>
        <v>8.7407029239194838</v>
      </c>
      <c r="N526">
        <f>IFERROR(IF(OR(HLOOKUP($A526,'Z-scores'!$C$2:$UD$20,12,FALSE)&gt;2,HLOOKUP($A526,'Z-scores'!$C$2:$UD$20,12,FALSE)&lt;-2),"",'Total-corrected counts'!N526),"")</f>
        <v>1.301311300239093</v>
      </c>
      <c r="O526">
        <f>IFERROR(IF(OR(HLOOKUP($A526,'Z-scores'!$C$2:$UD$20,13,FALSE)&gt;2,HLOOKUP($A526,'Z-scores'!$C$2:$UD$20,13,FALSE)&lt;-2),"",'Total-corrected counts'!O526),"")</f>
        <v>1.3023870027834734</v>
      </c>
      <c r="P526">
        <f>IFERROR(IF(OR(HLOOKUP($A526,'Z-scores'!$C$2:$UD$20,14,FALSE)&gt;2,HLOOKUP($A526,'Z-scores'!$C$2:$UD$20,14,FALSE)&lt;-2),"",'Total-corrected counts'!P526),"")</f>
        <v>5.5302713978551603</v>
      </c>
      <c r="Q526">
        <f>IFERROR(IF(OR(HLOOKUP($A526,'Z-scores'!$C$2:$UD$20,15,FALSE)&gt;2,HLOOKUP($A526,'Z-scores'!$C$2:$UD$20,15,FALSE)&lt;-2),"",'Total-corrected counts'!Q526),"")</f>
        <v>0.40954513187353242</v>
      </c>
      <c r="R526">
        <f>IFERROR(IF(OR(HLOOKUP($A526,'Z-scores'!$C$2:$UD$20,16,FALSE)&gt;2,HLOOKUP($A526,'Z-scores'!$C$2:$UD$20,16,FALSE)&lt;-2),"",'Total-corrected counts'!R526),"")</f>
        <v>10.281869889868592</v>
      </c>
      <c r="S526">
        <f>IFERROR(IF(OR(HLOOKUP($A526,'Z-scores'!$C$2:$UD$20,17,FALSE)&gt;2,HLOOKUP($A526,'Z-scores'!$C$2:$UD$20,17,FALSE)&lt;-2),"",'Total-corrected counts'!S526),"")</f>
        <v>2.464527630394683</v>
      </c>
      <c r="T526">
        <f>IFERROR(IF(OR(HLOOKUP($A526,'Z-scores'!$C$2:$UD$20,18,FALSE)&gt;2,HLOOKUP($A526,'Z-scores'!$C$2:$UD$20,18,FALSE)&lt;-2),"",'Total-corrected counts'!T526),"")</f>
        <v>1.7869323697644171</v>
      </c>
      <c r="U526">
        <f>IFERROR(IF(OR(HLOOKUP($A526,'Z-scores'!$C$2:$UD$20,19,FALSE)&gt;2,HLOOKUP($A526,'Z-scores'!$C$2:$UD$20,19,FALSE)&lt;-2),"",'Total-corrected counts'!U526),"")</f>
        <v>8.1451812378766117</v>
      </c>
      <c r="V526">
        <f t="shared" si="32"/>
        <v>1</v>
      </c>
      <c r="W526">
        <f t="shared" si="33"/>
        <v>0.15077372967876126</v>
      </c>
      <c r="X526">
        <f t="shared" si="34"/>
        <v>6.4423814246578637</v>
      </c>
      <c r="Y526">
        <f t="shared" si="35"/>
        <v>3.9027532450819455</v>
      </c>
    </row>
    <row r="527" spans="1:25" x14ac:dyDescent="0.25">
      <c r="A527">
        <v>535</v>
      </c>
      <c r="B527" t="s">
        <v>869</v>
      </c>
      <c r="C527">
        <v>33200</v>
      </c>
      <c r="D527">
        <v>814</v>
      </c>
      <c r="E527" t="str">
        <f>IFERROR(IF(OR(HLOOKUP($A527,'Z-scores'!$C$2:$UD$20,3,FALSE)&gt;2,HLOOKUP(A527,'Z-scores'!$C$2:$UD$20,3,FALSE)&lt;-2),"",'Total-corrected counts'!E527),"")</f>
        <v/>
      </c>
      <c r="F527" t="str">
        <f>IFERROR(IF(OR(HLOOKUP($A527,'Z-scores'!$C$2:$UD$20,4,FALSE)&gt;2,HLOOKUP($A527,'Z-scores'!$C$2:$UD$20,4,FALSE)&lt;-2),"",'Total-corrected counts'!F527),"")</f>
        <v/>
      </c>
      <c r="G527" t="str">
        <f>IFERROR(IF(OR(HLOOKUP($A527,'Z-scores'!$C$2:$UD$20,5,FALSE)&gt;2,HLOOKUP($A527,'Z-scores'!$C$2:$UD$20,5,FALSE)&lt;-2),"",'Total-corrected counts'!G527),"")</f>
        <v/>
      </c>
      <c r="H527" t="str">
        <f>IFERROR(IF(OR(HLOOKUP($A527,'Z-scores'!$C$2:$UD$20,6,FALSE)&gt;2,HLOOKUP($A527,'Z-scores'!$C$2:$UD$20,6,FALSE)&lt;-2),"",'Total-corrected counts'!H527),"")</f>
        <v/>
      </c>
      <c r="I527" t="str">
        <f>IFERROR(IF(OR(HLOOKUP($A527,'Z-scores'!$C$2:$UD$20,7,FALSE)&gt;2,HLOOKUP($A527,'Z-scores'!$C$2:$UD$20,7,FALSE)&lt;-2),"",'Total-corrected counts'!I527),"")</f>
        <v/>
      </c>
      <c r="J527" t="str">
        <f>IFERROR(IF(OR(HLOOKUP($A527,'Z-scores'!$C$2:$UD$20,8,FALSE)&gt;2,HLOOKUP($A527,'Z-scores'!$C$2:$UD$20,8,FALSE)&lt;-2),"",'Total-corrected counts'!J527),"")</f>
        <v/>
      </c>
      <c r="K527" t="str">
        <f>IFERROR(IF(OR(HLOOKUP($A527,'Z-scores'!$C$2:$UD$20,9,FALSE)&gt;2,HLOOKUP($A527,'Z-scores'!$C$2:$UD$20,9,FALSE)&lt;-2),"",'Total-corrected counts'!K527),"")</f>
        <v/>
      </c>
      <c r="L527" t="str">
        <f>IFERROR(IF(OR(HLOOKUP($A527,'Z-scores'!$C$2:$UD$20,10,FALSE)&gt;2,HLOOKUP($A527,'Z-scores'!$C$2:$UD$20,10,FALSE)&lt;-2),"",'Total-corrected counts'!L527),"")</f>
        <v/>
      </c>
      <c r="M527" t="str">
        <f>IFERROR(IF(OR(HLOOKUP($A527,'Z-scores'!$C$2:$UD$20,11,FALSE)&gt;2,HLOOKUP($A527,'Z-scores'!$C$2:$UD$20,11,FALSE)&lt;-2),"",'Total-corrected counts'!M527),"")</f>
        <v/>
      </c>
      <c r="N527" t="str">
        <f>IFERROR(IF(OR(HLOOKUP($A527,'Z-scores'!$C$2:$UD$20,12,FALSE)&gt;2,HLOOKUP($A527,'Z-scores'!$C$2:$UD$20,12,FALSE)&lt;-2),"",'Total-corrected counts'!N527),"")</f>
        <v/>
      </c>
      <c r="O527" t="str">
        <f>IFERROR(IF(OR(HLOOKUP($A527,'Z-scores'!$C$2:$UD$20,13,FALSE)&gt;2,HLOOKUP($A527,'Z-scores'!$C$2:$UD$20,13,FALSE)&lt;-2),"",'Total-corrected counts'!O527),"")</f>
        <v/>
      </c>
      <c r="P527" t="str">
        <f>IFERROR(IF(OR(HLOOKUP($A527,'Z-scores'!$C$2:$UD$20,14,FALSE)&gt;2,HLOOKUP($A527,'Z-scores'!$C$2:$UD$20,14,FALSE)&lt;-2),"",'Total-corrected counts'!P527),"")</f>
        <v/>
      </c>
      <c r="Q527" t="str">
        <f>IFERROR(IF(OR(HLOOKUP($A527,'Z-scores'!$C$2:$UD$20,15,FALSE)&gt;2,HLOOKUP($A527,'Z-scores'!$C$2:$UD$20,15,FALSE)&lt;-2),"",'Total-corrected counts'!Q527),"")</f>
        <v/>
      </c>
      <c r="R527" t="str">
        <f>IFERROR(IF(OR(HLOOKUP($A527,'Z-scores'!$C$2:$UD$20,16,FALSE)&gt;2,HLOOKUP($A527,'Z-scores'!$C$2:$UD$20,16,FALSE)&lt;-2),"",'Total-corrected counts'!R527),"")</f>
        <v/>
      </c>
      <c r="S527" t="str">
        <f>IFERROR(IF(OR(HLOOKUP($A527,'Z-scores'!$C$2:$UD$20,17,FALSE)&gt;2,HLOOKUP($A527,'Z-scores'!$C$2:$UD$20,17,FALSE)&lt;-2),"",'Total-corrected counts'!S527),"")</f>
        <v/>
      </c>
      <c r="T527" t="str">
        <f>IFERROR(IF(OR(HLOOKUP($A527,'Z-scores'!$C$2:$UD$20,18,FALSE)&gt;2,HLOOKUP($A527,'Z-scores'!$C$2:$UD$20,18,FALSE)&lt;-2),"",'Total-corrected counts'!T527),"")</f>
        <v/>
      </c>
      <c r="U527" t="str">
        <f>IFERROR(IF(OR(HLOOKUP($A527,'Z-scores'!$C$2:$UD$20,19,FALSE)&gt;2,HLOOKUP($A527,'Z-scores'!$C$2:$UD$20,19,FALSE)&lt;-2),"",'Total-corrected counts'!U527),"")</f>
        <v/>
      </c>
      <c r="V527">
        <f t="shared" si="32"/>
        <v>1</v>
      </c>
      <c r="W527" t="str">
        <f t="shared" si="33"/>
        <v/>
      </c>
      <c r="X527" t="str">
        <f t="shared" si="34"/>
        <v/>
      </c>
      <c r="Y527" t="str">
        <f t="shared" si="35"/>
        <v/>
      </c>
    </row>
    <row r="528" spans="1:25" x14ac:dyDescent="0.25">
      <c r="A528">
        <v>536</v>
      </c>
      <c r="B528" t="s">
        <v>261</v>
      </c>
      <c r="C528">
        <v>50300</v>
      </c>
      <c r="D528">
        <v>278</v>
      </c>
      <c r="E528" t="str">
        <f>IFERROR(IF(OR(HLOOKUP($A528,'Z-scores'!$C$2:$UD$20,3,FALSE)&gt;2,HLOOKUP(A528,'Z-scores'!$C$2:$UD$20,3,FALSE)&lt;-2),"",'Total-corrected counts'!E528),"")</f>
        <v/>
      </c>
      <c r="F528">
        <f>IFERROR(IF(OR(HLOOKUP($A528,'Z-scores'!$C$2:$UD$20,4,FALSE)&gt;2,HLOOKUP($A528,'Z-scores'!$C$2:$UD$20,4,FALSE)&lt;-2),"",'Total-corrected counts'!F528),"")</f>
        <v>3.2237742275246335</v>
      </c>
      <c r="G528">
        <f>IFERROR(IF(OR(HLOOKUP($A528,'Z-scores'!$C$2:$UD$20,5,FALSE)&gt;2,HLOOKUP($A528,'Z-scores'!$C$2:$UD$20,5,FALSE)&lt;-2),"",'Total-corrected counts'!G528),"")</f>
        <v>6.9905838648460259</v>
      </c>
      <c r="H528">
        <f>IFERROR(IF(OR(HLOOKUP($A528,'Z-scores'!$C$2:$UD$20,6,FALSE)&gt;2,HLOOKUP($A528,'Z-scores'!$C$2:$UD$20,6,FALSE)&lt;-2),"",'Total-corrected counts'!H528),"")</f>
        <v>16.473533105170247</v>
      </c>
      <c r="I528">
        <f>IFERROR(IF(OR(HLOOKUP($A528,'Z-scores'!$C$2:$UD$20,7,FALSE)&gt;2,HLOOKUP($A528,'Z-scores'!$C$2:$UD$20,7,FALSE)&lt;-2),"",'Total-corrected counts'!I528),"")</f>
        <v>28.118544879155522</v>
      </c>
      <c r="J528">
        <f>IFERROR(IF(OR(HLOOKUP($A528,'Z-scores'!$C$2:$UD$20,8,FALSE)&gt;2,HLOOKUP($A528,'Z-scores'!$C$2:$UD$20,8,FALSE)&lt;-2),"",'Total-corrected counts'!J528),"")</f>
        <v>22.045437960163387</v>
      </c>
      <c r="K528">
        <f>IFERROR(IF(OR(HLOOKUP($A528,'Z-scores'!$C$2:$UD$20,9,FALSE)&gt;2,HLOOKUP($A528,'Z-scores'!$C$2:$UD$20,9,FALSE)&lt;-2),"",'Total-corrected counts'!K528),"")</f>
        <v>26.50314956240593</v>
      </c>
      <c r="L528" t="str">
        <f>IFERROR(IF(OR(HLOOKUP($A528,'Z-scores'!$C$2:$UD$20,10,FALSE)&gt;2,HLOOKUP($A528,'Z-scores'!$C$2:$UD$20,10,FALSE)&lt;-2),"",'Total-corrected counts'!L528),"")</f>
        <v/>
      </c>
      <c r="M528">
        <f>IFERROR(IF(OR(HLOOKUP($A528,'Z-scores'!$C$2:$UD$20,11,FALSE)&gt;2,HLOOKUP($A528,'Z-scores'!$C$2:$UD$20,11,FALSE)&lt;-2),"",'Total-corrected counts'!M528),"")</f>
        <v>45.403735694413598</v>
      </c>
      <c r="N528">
        <f>IFERROR(IF(OR(HLOOKUP($A528,'Z-scores'!$C$2:$UD$20,12,FALSE)&gt;2,HLOOKUP($A528,'Z-scores'!$C$2:$UD$20,12,FALSE)&lt;-2),"",'Total-corrected counts'!N528),"")</f>
        <v>17.146151005262979</v>
      </c>
      <c r="O528">
        <f>IFERROR(IF(OR(HLOOKUP($A528,'Z-scores'!$C$2:$UD$20,13,FALSE)&gt;2,HLOOKUP($A528,'Z-scores'!$C$2:$UD$20,13,FALSE)&lt;-2),"",'Total-corrected counts'!O528),"")</f>
        <v>20.710309083021954</v>
      </c>
      <c r="P528">
        <f>IFERROR(IF(OR(HLOOKUP($A528,'Z-scores'!$C$2:$UD$20,14,FALSE)&gt;2,HLOOKUP($A528,'Z-scores'!$C$2:$UD$20,14,FALSE)&lt;-2),"",'Total-corrected counts'!P528),"")</f>
        <v>37.639180989884395</v>
      </c>
      <c r="Q528">
        <f>IFERROR(IF(OR(HLOOKUP($A528,'Z-scores'!$C$2:$UD$20,15,FALSE)&gt;2,HLOOKUP($A528,'Z-scores'!$C$2:$UD$20,15,FALSE)&lt;-2),"",'Total-corrected counts'!Q528),"")</f>
        <v>7.5960870887971854</v>
      </c>
      <c r="R528">
        <f>IFERROR(IF(OR(HLOOKUP($A528,'Z-scores'!$C$2:$UD$20,16,FALSE)&gt;2,HLOOKUP($A528,'Z-scores'!$C$2:$UD$20,16,FALSE)&lt;-2),"",'Total-corrected counts'!R528),"")</f>
        <v>18.980988958810411</v>
      </c>
      <c r="S528">
        <f>IFERROR(IF(OR(HLOOKUP($A528,'Z-scores'!$C$2:$UD$20,17,FALSE)&gt;2,HLOOKUP($A528,'Z-scores'!$C$2:$UD$20,17,FALSE)&lt;-2),"",'Total-corrected counts'!S528),"")</f>
        <v>10.466099716742177</v>
      </c>
      <c r="T528">
        <f>IFERROR(IF(OR(HLOOKUP($A528,'Z-scores'!$C$2:$UD$20,18,FALSE)&gt;2,HLOOKUP($A528,'Z-scores'!$C$2:$UD$20,18,FALSE)&lt;-2),"",'Total-corrected counts'!T528),"")</f>
        <v>37.370941386900071</v>
      </c>
      <c r="U528">
        <f>IFERROR(IF(OR(HLOOKUP($A528,'Z-scores'!$C$2:$UD$20,19,FALSE)&gt;2,HLOOKUP($A528,'Z-scores'!$C$2:$UD$20,19,FALSE)&lt;-2),"",'Total-corrected counts'!U528),"")</f>
        <v>24.491956796257643</v>
      </c>
      <c r="V528">
        <f t="shared" si="32"/>
        <v>1</v>
      </c>
      <c r="W528">
        <f t="shared" si="33"/>
        <v>0.93431454567052197</v>
      </c>
      <c r="X528">
        <f t="shared" si="34"/>
        <v>21.251251327668477</v>
      </c>
      <c r="Y528">
        <f t="shared" si="35"/>
        <v>21.800214378209606</v>
      </c>
    </row>
    <row r="529" spans="1:25" x14ac:dyDescent="0.25">
      <c r="A529">
        <v>537</v>
      </c>
      <c r="B529" t="s">
        <v>870</v>
      </c>
      <c r="C529">
        <v>53100</v>
      </c>
      <c r="D529">
        <v>359</v>
      </c>
      <c r="E529" t="str">
        <f>IFERROR(IF(OR(HLOOKUP($A529,'Z-scores'!$C$2:$UD$20,3,FALSE)&gt;2,HLOOKUP(A529,'Z-scores'!$C$2:$UD$20,3,FALSE)&lt;-2),"",'Total-corrected counts'!E529),"")</f>
        <v/>
      </c>
      <c r="F529" t="str">
        <f>IFERROR(IF(OR(HLOOKUP($A529,'Z-scores'!$C$2:$UD$20,4,FALSE)&gt;2,HLOOKUP($A529,'Z-scores'!$C$2:$UD$20,4,FALSE)&lt;-2),"",'Total-corrected counts'!F529),"")</f>
        <v/>
      </c>
      <c r="G529" t="str">
        <f>IFERROR(IF(OR(HLOOKUP($A529,'Z-scores'!$C$2:$UD$20,5,FALSE)&gt;2,HLOOKUP($A529,'Z-scores'!$C$2:$UD$20,5,FALSE)&lt;-2),"",'Total-corrected counts'!G529),"")</f>
        <v/>
      </c>
      <c r="H529" t="str">
        <f>IFERROR(IF(OR(HLOOKUP($A529,'Z-scores'!$C$2:$UD$20,6,FALSE)&gt;2,HLOOKUP($A529,'Z-scores'!$C$2:$UD$20,6,FALSE)&lt;-2),"",'Total-corrected counts'!H529),"")</f>
        <v/>
      </c>
      <c r="I529" t="str">
        <f>IFERROR(IF(OR(HLOOKUP($A529,'Z-scores'!$C$2:$UD$20,7,FALSE)&gt;2,HLOOKUP($A529,'Z-scores'!$C$2:$UD$20,7,FALSE)&lt;-2),"",'Total-corrected counts'!I529),"")</f>
        <v/>
      </c>
      <c r="J529" t="str">
        <f>IFERROR(IF(OR(HLOOKUP($A529,'Z-scores'!$C$2:$UD$20,8,FALSE)&gt;2,HLOOKUP($A529,'Z-scores'!$C$2:$UD$20,8,FALSE)&lt;-2),"",'Total-corrected counts'!J529),"")</f>
        <v/>
      </c>
      <c r="K529" t="str">
        <f>IFERROR(IF(OR(HLOOKUP($A529,'Z-scores'!$C$2:$UD$20,9,FALSE)&gt;2,HLOOKUP($A529,'Z-scores'!$C$2:$UD$20,9,FALSE)&lt;-2),"",'Total-corrected counts'!K529),"")</f>
        <v/>
      </c>
      <c r="L529" t="str">
        <f>IFERROR(IF(OR(HLOOKUP($A529,'Z-scores'!$C$2:$UD$20,10,FALSE)&gt;2,HLOOKUP($A529,'Z-scores'!$C$2:$UD$20,10,FALSE)&lt;-2),"",'Total-corrected counts'!L529),"")</f>
        <v/>
      </c>
      <c r="M529" t="str">
        <f>IFERROR(IF(OR(HLOOKUP($A529,'Z-scores'!$C$2:$UD$20,11,FALSE)&gt;2,HLOOKUP($A529,'Z-scores'!$C$2:$UD$20,11,FALSE)&lt;-2),"",'Total-corrected counts'!M529),"")</f>
        <v/>
      </c>
      <c r="N529" t="str">
        <f>IFERROR(IF(OR(HLOOKUP($A529,'Z-scores'!$C$2:$UD$20,12,FALSE)&gt;2,HLOOKUP($A529,'Z-scores'!$C$2:$UD$20,12,FALSE)&lt;-2),"",'Total-corrected counts'!N529),"")</f>
        <v/>
      </c>
      <c r="O529" t="str">
        <f>IFERROR(IF(OR(HLOOKUP($A529,'Z-scores'!$C$2:$UD$20,13,FALSE)&gt;2,HLOOKUP($A529,'Z-scores'!$C$2:$UD$20,13,FALSE)&lt;-2),"",'Total-corrected counts'!O529),"")</f>
        <v/>
      </c>
      <c r="P529" t="str">
        <f>IFERROR(IF(OR(HLOOKUP($A529,'Z-scores'!$C$2:$UD$20,14,FALSE)&gt;2,HLOOKUP($A529,'Z-scores'!$C$2:$UD$20,14,FALSE)&lt;-2),"",'Total-corrected counts'!P529),"")</f>
        <v/>
      </c>
      <c r="Q529" t="str">
        <f>IFERROR(IF(OR(HLOOKUP($A529,'Z-scores'!$C$2:$UD$20,15,FALSE)&gt;2,HLOOKUP($A529,'Z-scores'!$C$2:$UD$20,15,FALSE)&lt;-2),"",'Total-corrected counts'!Q529),"")</f>
        <v/>
      </c>
      <c r="R529" t="str">
        <f>IFERROR(IF(OR(HLOOKUP($A529,'Z-scores'!$C$2:$UD$20,16,FALSE)&gt;2,HLOOKUP($A529,'Z-scores'!$C$2:$UD$20,16,FALSE)&lt;-2),"",'Total-corrected counts'!R529),"")</f>
        <v/>
      </c>
      <c r="S529" t="str">
        <f>IFERROR(IF(OR(HLOOKUP($A529,'Z-scores'!$C$2:$UD$20,17,FALSE)&gt;2,HLOOKUP($A529,'Z-scores'!$C$2:$UD$20,17,FALSE)&lt;-2),"",'Total-corrected counts'!S529),"")</f>
        <v/>
      </c>
      <c r="T529" t="str">
        <f>IFERROR(IF(OR(HLOOKUP($A529,'Z-scores'!$C$2:$UD$20,18,FALSE)&gt;2,HLOOKUP($A529,'Z-scores'!$C$2:$UD$20,18,FALSE)&lt;-2),"",'Total-corrected counts'!T529),"")</f>
        <v/>
      </c>
      <c r="U529" t="str">
        <f>IFERROR(IF(OR(HLOOKUP($A529,'Z-scores'!$C$2:$UD$20,19,FALSE)&gt;2,HLOOKUP($A529,'Z-scores'!$C$2:$UD$20,19,FALSE)&lt;-2),"",'Total-corrected counts'!U529),"")</f>
        <v/>
      </c>
      <c r="V529">
        <f t="shared" si="32"/>
        <v>1</v>
      </c>
      <c r="W529" t="str">
        <f t="shared" si="33"/>
        <v/>
      </c>
      <c r="X529" t="str">
        <f t="shared" si="34"/>
        <v/>
      </c>
      <c r="Y529" t="str">
        <f t="shared" si="35"/>
        <v/>
      </c>
    </row>
    <row r="530" spans="1:25" x14ac:dyDescent="0.25">
      <c r="A530">
        <v>538</v>
      </c>
      <c r="B530" t="s">
        <v>871</v>
      </c>
      <c r="C530">
        <v>98000</v>
      </c>
      <c r="D530">
        <v>21</v>
      </c>
      <c r="E530" t="str">
        <f>IFERROR(IF(OR(HLOOKUP($A530,'Z-scores'!$C$2:$UD$20,3,FALSE)&gt;2,HLOOKUP(A530,'Z-scores'!$C$2:$UD$20,3,FALSE)&lt;-2),"",'Total-corrected counts'!E530),"")</f>
        <v/>
      </c>
      <c r="F530" t="str">
        <f>IFERROR(IF(OR(HLOOKUP($A530,'Z-scores'!$C$2:$UD$20,4,FALSE)&gt;2,HLOOKUP($A530,'Z-scores'!$C$2:$UD$20,4,FALSE)&lt;-2),"",'Total-corrected counts'!F530),"")</f>
        <v/>
      </c>
      <c r="G530" t="str">
        <f>IFERROR(IF(OR(HLOOKUP($A530,'Z-scores'!$C$2:$UD$20,5,FALSE)&gt;2,HLOOKUP($A530,'Z-scores'!$C$2:$UD$20,5,FALSE)&lt;-2),"",'Total-corrected counts'!G530),"")</f>
        <v/>
      </c>
      <c r="H530" t="str">
        <f>IFERROR(IF(OR(HLOOKUP($A530,'Z-scores'!$C$2:$UD$20,6,FALSE)&gt;2,HLOOKUP($A530,'Z-scores'!$C$2:$UD$20,6,FALSE)&lt;-2),"",'Total-corrected counts'!H530),"")</f>
        <v/>
      </c>
      <c r="I530" t="str">
        <f>IFERROR(IF(OR(HLOOKUP($A530,'Z-scores'!$C$2:$UD$20,7,FALSE)&gt;2,HLOOKUP($A530,'Z-scores'!$C$2:$UD$20,7,FALSE)&lt;-2),"",'Total-corrected counts'!I530),"")</f>
        <v/>
      </c>
      <c r="J530" t="str">
        <f>IFERROR(IF(OR(HLOOKUP($A530,'Z-scores'!$C$2:$UD$20,8,FALSE)&gt;2,HLOOKUP($A530,'Z-scores'!$C$2:$UD$20,8,FALSE)&lt;-2),"",'Total-corrected counts'!J530),"")</f>
        <v/>
      </c>
      <c r="K530" t="str">
        <f>IFERROR(IF(OR(HLOOKUP($A530,'Z-scores'!$C$2:$UD$20,9,FALSE)&gt;2,HLOOKUP($A530,'Z-scores'!$C$2:$UD$20,9,FALSE)&lt;-2),"",'Total-corrected counts'!K530),"")</f>
        <v/>
      </c>
      <c r="L530" t="str">
        <f>IFERROR(IF(OR(HLOOKUP($A530,'Z-scores'!$C$2:$UD$20,10,FALSE)&gt;2,HLOOKUP($A530,'Z-scores'!$C$2:$UD$20,10,FALSE)&lt;-2),"",'Total-corrected counts'!L530),"")</f>
        <v/>
      </c>
      <c r="M530" t="str">
        <f>IFERROR(IF(OR(HLOOKUP($A530,'Z-scores'!$C$2:$UD$20,11,FALSE)&gt;2,HLOOKUP($A530,'Z-scores'!$C$2:$UD$20,11,FALSE)&lt;-2),"",'Total-corrected counts'!M530),"")</f>
        <v/>
      </c>
      <c r="N530" t="str">
        <f>IFERROR(IF(OR(HLOOKUP($A530,'Z-scores'!$C$2:$UD$20,12,FALSE)&gt;2,HLOOKUP($A530,'Z-scores'!$C$2:$UD$20,12,FALSE)&lt;-2),"",'Total-corrected counts'!N530),"")</f>
        <v/>
      </c>
      <c r="O530" t="str">
        <f>IFERROR(IF(OR(HLOOKUP($A530,'Z-scores'!$C$2:$UD$20,13,FALSE)&gt;2,HLOOKUP($A530,'Z-scores'!$C$2:$UD$20,13,FALSE)&lt;-2),"",'Total-corrected counts'!O530),"")</f>
        <v/>
      </c>
      <c r="P530" t="str">
        <f>IFERROR(IF(OR(HLOOKUP($A530,'Z-scores'!$C$2:$UD$20,14,FALSE)&gt;2,HLOOKUP($A530,'Z-scores'!$C$2:$UD$20,14,FALSE)&lt;-2),"",'Total-corrected counts'!P530),"")</f>
        <v/>
      </c>
      <c r="Q530" t="str">
        <f>IFERROR(IF(OR(HLOOKUP($A530,'Z-scores'!$C$2:$UD$20,15,FALSE)&gt;2,HLOOKUP($A530,'Z-scores'!$C$2:$UD$20,15,FALSE)&lt;-2),"",'Total-corrected counts'!Q530),"")</f>
        <v/>
      </c>
      <c r="R530" t="str">
        <f>IFERROR(IF(OR(HLOOKUP($A530,'Z-scores'!$C$2:$UD$20,16,FALSE)&gt;2,HLOOKUP($A530,'Z-scores'!$C$2:$UD$20,16,FALSE)&lt;-2),"",'Total-corrected counts'!R530),"")</f>
        <v/>
      </c>
      <c r="S530" t="str">
        <f>IFERROR(IF(OR(HLOOKUP($A530,'Z-scores'!$C$2:$UD$20,17,FALSE)&gt;2,HLOOKUP($A530,'Z-scores'!$C$2:$UD$20,17,FALSE)&lt;-2),"",'Total-corrected counts'!S530),"")</f>
        <v/>
      </c>
      <c r="T530" t="str">
        <f>IFERROR(IF(OR(HLOOKUP($A530,'Z-scores'!$C$2:$UD$20,18,FALSE)&gt;2,HLOOKUP($A530,'Z-scores'!$C$2:$UD$20,18,FALSE)&lt;-2),"",'Total-corrected counts'!T530),"")</f>
        <v/>
      </c>
      <c r="U530" t="str">
        <f>IFERROR(IF(OR(HLOOKUP($A530,'Z-scores'!$C$2:$UD$20,19,FALSE)&gt;2,HLOOKUP($A530,'Z-scores'!$C$2:$UD$20,19,FALSE)&lt;-2),"",'Total-corrected counts'!U530),"")</f>
        <v/>
      </c>
      <c r="V530">
        <f t="shared" si="32"/>
        <v>1</v>
      </c>
      <c r="W530" t="str">
        <f t="shared" si="33"/>
        <v/>
      </c>
      <c r="X530" t="str">
        <f t="shared" si="34"/>
        <v/>
      </c>
      <c r="Y530" t="str">
        <f t="shared" si="35"/>
        <v/>
      </c>
    </row>
    <row r="531" spans="1:25" x14ac:dyDescent="0.25">
      <c r="A531">
        <v>539</v>
      </c>
      <c r="B531" t="s">
        <v>872</v>
      </c>
      <c r="C531">
        <v>80400</v>
      </c>
      <c r="D531">
        <v>128</v>
      </c>
      <c r="E531" t="str">
        <f>IFERROR(IF(OR(HLOOKUP($A531,'Z-scores'!$C$2:$UD$20,3,FALSE)&gt;2,HLOOKUP(A531,'Z-scores'!$C$2:$UD$20,3,FALSE)&lt;-2),"",'Total-corrected counts'!E531),"")</f>
        <v/>
      </c>
      <c r="F531" t="str">
        <f>IFERROR(IF(OR(HLOOKUP($A531,'Z-scores'!$C$2:$UD$20,4,FALSE)&gt;2,HLOOKUP($A531,'Z-scores'!$C$2:$UD$20,4,FALSE)&lt;-2),"",'Total-corrected counts'!F531),"")</f>
        <v/>
      </c>
      <c r="G531" t="str">
        <f>IFERROR(IF(OR(HLOOKUP($A531,'Z-scores'!$C$2:$UD$20,5,FALSE)&gt;2,HLOOKUP($A531,'Z-scores'!$C$2:$UD$20,5,FALSE)&lt;-2),"",'Total-corrected counts'!G531),"")</f>
        <v/>
      </c>
      <c r="H531" t="str">
        <f>IFERROR(IF(OR(HLOOKUP($A531,'Z-scores'!$C$2:$UD$20,6,FALSE)&gt;2,HLOOKUP($A531,'Z-scores'!$C$2:$UD$20,6,FALSE)&lt;-2),"",'Total-corrected counts'!H531),"")</f>
        <v/>
      </c>
      <c r="I531" t="str">
        <f>IFERROR(IF(OR(HLOOKUP($A531,'Z-scores'!$C$2:$UD$20,7,FALSE)&gt;2,HLOOKUP($A531,'Z-scores'!$C$2:$UD$20,7,FALSE)&lt;-2),"",'Total-corrected counts'!I531),"")</f>
        <v/>
      </c>
      <c r="J531" t="str">
        <f>IFERROR(IF(OR(HLOOKUP($A531,'Z-scores'!$C$2:$UD$20,8,FALSE)&gt;2,HLOOKUP($A531,'Z-scores'!$C$2:$UD$20,8,FALSE)&lt;-2),"",'Total-corrected counts'!J531),"")</f>
        <v/>
      </c>
      <c r="K531" t="str">
        <f>IFERROR(IF(OR(HLOOKUP($A531,'Z-scores'!$C$2:$UD$20,9,FALSE)&gt;2,HLOOKUP($A531,'Z-scores'!$C$2:$UD$20,9,FALSE)&lt;-2),"",'Total-corrected counts'!K531),"")</f>
        <v/>
      </c>
      <c r="L531" t="str">
        <f>IFERROR(IF(OR(HLOOKUP($A531,'Z-scores'!$C$2:$UD$20,10,FALSE)&gt;2,HLOOKUP($A531,'Z-scores'!$C$2:$UD$20,10,FALSE)&lt;-2),"",'Total-corrected counts'!L531),"")</f>
        <v/>
      </c>
      <c r="M531" t="str">
        <f>IFERROR(IF(OR(HLOOKUP($A531,'Z-scores'!$C$2:$UD$20,11,FALSE)&gt;2,HLOOKUP($A531,'Z-scores'!$C$2:$UD$20,11,FALSE)&lt;-2),"",'Total-corrected counts'!M531),"")</f>
        <v/>
      </c>
      <c r="N531" t="str">
        <f>IFERROR(IF(OR(HLOOKUP($A531,'Z-scores'!$C$2:$UD$20,12,FALSE)&gt;2,HLOOKUP($A531,'Z-scores'!$C$2:$UD$20,12,FALSE)&lt;-2),"",'Total-corrected counts'!N531),"")</f>
        <v/>
      </c>
      <c r="O531" t="str">
        <f>IFERROR(IF(OR(HLOOKUP($A531,'Z-scores'!$C$2:$UD$20,13,FALSE)&gt;2,HLOOKUP($A531,'Z-scores'!$C$2:$UD$20,13,FALSE)&lt;-2),"",'Total-corrected counts'!O531),"")</f>
        <v/>
      </c>
      <c r="P531" t="str">
        <f>IFERROR(IF(OR(HLOOKUP($A531,'Z-scores'!$C$2:$UD$20,14,FALSE)&gt;2,HLOOKUP($A531,'Z-scores'!$C$2:$UD$20,14,FALSE)&lt;-2),"",'Total-corrected counts'!P531),"")</f>
        <v/>
      </c>
      <c r="Q531" t="str">
        <f>IFERROR(IF(OR(HLOOKUP($A531,'Z-scores'!$C$2:$UD$20,15,FALSE)&gt;2,HLOOKUP($A531,'Z-scores'!$C$2:$UD$20,15,FALSE)&lt;-2),"",'Total-corrected counts'!Q531),"")</f>
        <v/>
      </c>
      <c r="R531" t="str">
        <f>IFERROR(IF(OR(HLOOKUP($A531,'Z-scores'!$C$2:$UD$20,16,FALSE)&gt;2,HLOOKUP($A531,'Z-scores'!$C$2:$UD$20,16,FALSE)&lt;-2),"",'Total-corrected counts'!R531),"")</f>
        <v/>
      </c>
      <c r="S531" t="str">
        <f>IFERROR(IF(OR(HLOOKUP($A531,'Z-scores'!$C$2:$UD$20,17,FALSE)&gt;2,HLOOKUP($A531,'Z-scores'!$C$2:$UD$20,17,FALSE)&lt;-2),"",'Total-corrected counts'!S531),"")</f>
        <v/>
      </c>
      <c r="T531" t="str">
        <f>IFERROR(IF(OR(HLOOKUP($A531,'Z-scores'!$C$2:$UD$20,18,FALSE)&gt;2,HLOOKUP($A531,'Z-scores'!$C$2:$UD$20,18,FALSE)&lt;-2),"",'Total-corrected counts'!T531),"")</f>
        <v/>
      </c>
      <c r="U531" t="str">
        <f>IFERROR(IF(OR(HLOOKUP($A531,'Z-scores'!$C$2:$UD$20,19,FALSE)&gt;2,HLOOKUP($A531,'Z-scores'!$C$2:$UD$20,19,FALSE)&lt;-2),"",'Total-corrected counts'!U531),"")</f>
        <v/>
      </c>
      <c r="V531">
        <f t="shared" si="32"/>
        <v>1</v>
      </c>
      <c r="W531" t="str">
        <f t="shared" si="33"/>
        <v/>
      </c>
      <c r="X531" t="str">
        <f t="shared" si="34"/>
        <v/>
      </c>
      <c r="Y531" t="str">
        <f t="shared" si="35"/>
        <v/>
      </c>
    </row>
    <row r="532" spans="1:25" x14ac:dyDescent="0.25">
      <c r="A532">
        <v>540</v>
      </c>
      <c r="B532" t="s">
        <v>262</v>
      </c>
      <c r="C532">
        <v>29000</v>
      </c>
      <c r="D532">
        <v>922</v>
      </c>
      <c r="E532" t="str">
        <f>IFERROR(IF(OR(HLOOKUP($A532,'Z-scores'!$C$2:$UD$20,3,FALSE)&gt;2,HLOOKUP(A532,'Z-scores'!$C$2:$UD$20,3,FALSE)&lt;-2),"",'Total-corrected counts'!E532),"")</f>
        <v/>
      </c>
      <c r="F532">
        <f>IFERROR(IF(OR(HLOOKUP($A532,'Z-scores'!$C$2:$UD$20,4,FALSE)&gt;2,HLOOKUP($A532,'Z-scores'!$C$2:$UD$20,4,FALSE)&lt;-2),"",'Total-corrected counts'!F532),"")</f>
        <v>8.7771970062375519</v>
      </c>
      <c r="G532">
        <f>IFERROR(IF(OR(HLOOKUP($A532,'Z-scores'!$C$2:$UD$20,5,FALSE)&gt;2,HLOOKUP($A532,'Z-scores'!$C$2:$UD$20,5,FALSE)&lt;-2),"",'Total-corrected counts'!G532),"")</f>
        <v>12.520599054760245</v>
      </c>
      <c r="H532">
        <f>IFERROR(IF(OR(HLOOKUP($A532,'Z-scores'!$C$2:$UD$20,6,FALSE)&gt;2,HLOOKUP($A532,'Z-scores'!$C$2:$UD$20,6,FALSE)&lt;-2),"",'Total-corrected counts'!H532),"")</f>
        <v>9.7165924077953321</v>
      </c>
      <c r="I532">
        <f>IFERROR(IF(OR(HLOOKUP($A532,'Z-scores'!$C$2:$UD$20,7,FALSE)&gt;2,HLOOKUP($A532,'Z-scores'!$C$2:$UD$20,7,FALSE)&lt;-2),"",'Total-corrected counts'!I532),"")</f>
        <v>4.8947324674684998</v>
      </c>
      <c r="J532">
        <f>IFERROR(IF(OR(HLOOKUP($A532,'Z-scores'!$C$2:$UD$20,8,FALSE)&gt;2,HLOOKUP($A532,'Z-scores'!$C$2:$UD$20,8,FALSE)&lt;-2),"",'Total-corrected counts'!J532),"")</f>
        <v>6.3163064251776557</v>
      </c>
      <c r="K532">
        <f>IFERROR(IF(OR(HLOOKUP($A532,'Z-scores'!$C$2:$UD$20,9,FALSE)&gt;2,HLOOKUP($A532,'Z-scores'!$C$2:$UD$20,9,FALSE)&lt;-2),"",'Total-corrected counts'!K532),"")</f>
        <v>5.6814761134957354</v>
      </c>
      <c r="L532">
        <f>IFERROR(IF(OR(HLOOKUP($A532,'Z-scores'!$C$2:$UD$20,10,FALSE)&gt;2,HLOOKUP($A532,'Z-scores'!$C$2:$UD$20,10,FALSE)&lt;-2),"",'Total-corrected counts'!L532),"")</f>
        <v>6.8704942698843041</v>
      </c>
      <c r="M532">
        <f>IFERROR(IF(OR(HLOOKUP($A532,'Z-scores'!$C$2:$UD$20,11,FALSE)&gt;2,HLOOKUP($A532,'Z-scores'!$C$2:$UD$20,11,FALSE)&lt;-2),"",'Total-corrected counts'!M532),"")</f>
        <v>10.381024611276013</v>
      </c>
      <c r="N532">
        <f>IFERROR(IF(OR(HLOOKUP($A532,'Z-scores'!$C$2:$UD$20,12,FALSE)&gt;2,HLOOKUP($A532,'Z-scores'!$C$2:$UD$20,12,FALSE)&lt;-2),"",'Total-corrected counts'!N532),"")</f>
        <v>7.3496595971250178</v>
      </c>
      <c r="O532">
        <f>IFERROR(IF(OR(HLOOKUP($A532,'Z-scores'!$C$2:$UD$20,13,FALSE)&gt;2,HLOOKUP($A532,'Z-scores'!$C$2:$UD$20,13,FALSE)&lt;-2),"",'Total-corrected counts'!O532),"")</f>
        <v>8.9955567401556209</v>
      </c>
      <c r="P532">
        <f>IFERROR(IF(OR(HLOOKUP($A532,'Z-scores'!$C$2:$UD$20,14,FALSE)&gt;2,HLOOKUP($A532,'Z-scores'!$C$2:$UD$20,14,FALSE)&lt;-2),"",'Total-corrected counts'!P532),"")</f>
        <v>10.654533689994526</v>
      </c>
      <c r="Q532">
        <f>IFERROR(IF(OR(HLOOKUP($A532,'Z-scores'!$C$2:$UD$20,15,FALSE)&gt;2,HLOOKUP($A532,'Z-scores'!$C$2:$UD$20,15,FALSE)&lt;-2),"",'Total-corrected counts'!Q532),"")</f>
        <v>19.394887316582288</v>
      </c>
      <c r="R532">
        <f>IFERROR(IF(OR(HLOOKUP($A532,'Z-scores'!$C$2:$UD$20,16,FALSE)&gt;2,HLOOKUP($A532,'Z-scores'!$C$2:$UD$20,16,FALSE)&lt;-2),"",'Total-corrected counts'!R532),"")</f>
        <v>3.2135852110968863</v>
      </c>
      <c r="S532">
        <f>IFERROR(IF(OR(HLOOKUP($A532,'Z-scores'!$C$2:$UD$20,17,FALSE)&gt;2,HLOOKUP($A532,'Z-scores'!$C$2:$UD$20,17,FALSE)&lt;-2),"",'Total-corrected counts'!S532),"")</f>
        <v>25.741828245223758</v>
      </c>
      <c r="T532">
        <f>IFERROR(IF(OR(HLOOKUP($A532,'Z-scores'!$C$2:$UD$20,18,FALSE)&gt;2,HLOOKUP($A532,'Z-scores'!$C$2:$UD$20,18,FALSE)&lt;-2),"",'Total-corrected counts'!T532),"")</f>
        <v>3.2130418571725579</v>
      </c>
      <c r="U532">
        <f>IFERROR(IF(OR(HLOOKUP($A532,'Z-scores'!$C$2:$UD$20,19,FALSE)&gt;2,HLOOKUP($A532,'Z-scores'!$C$2:$UD$20,19,FALSE)&lt;-2),"",'Total-corrected counts'!U532),"")</f>
        <v>2.7382042413959202</v>
      </c>
      <c r="V532">
        <f t="shared" si="32"/>
        <v>1</v>
      </c>
      <c r="W532">
        <f t="shared" si="33"/>
        <v>0.52549565256836828</v>
      </c>
      <c r="X532">
        <f t="shared" si="34"/>
        <v>8.1448027945119179</v>
      </c>
      <c r="Y532">
        <f t="shared" si="35"/>
        <v>10.162662112343321</v>
      </c>
    </row>
    <row r="533" spans="1:25" x14ac:dyDescent="0.25">
      <c r="A533">
        <v>541</v>
      </c>
      <c r="B533" t="s">
        <v>873</v>
      </c>
      <c r="C533">
        <v>28000</v>
      </c>
      <c r="D533">
        <v>315</v>
      </c>
      <c r="E533" t="str">
        <f>IFERROR(IF(OR(HLOOKUP($A533,'Z-scores'!$C$2:$UD$20,3,FALSE)&gt;2,HLOOKUP(A533,'Z-scores'!$C$2:$UD$20,3,FALSE)&lt;-2),"",'Total-corrected counts'!E533),"")</f>
        <v/>
      </c>
      <c r="F533" t="str">
        <f>IFERROR(IF(OR(HLOOKUP($A533,'Z-scores'!$C$2:$UD$20,4,FALSE)&gt;2,HLOOKUP($A533,'Z-scores'!$C$2:$UD$20,4,FALSE)&lt;-2),"",'Total-corrected counts'!F533),"")</f>
        <v/>
      </c>
      <c r="G533" t="str">
        <f>IFERROR(IF(OR(HLOOKUP($A533,'Z-scores'!$C$2:$UD$20,5,FALSE)&gt;2,HLOOKUP($A533,'Z-scores'!$C$2:$UD$20,5,FALSE)&lt;-2),"",'Total-corrected counts'!G533),"")</f>
        <v/>
      </c>
      <c r="H533" t="str">
        <f>IFERROR(IF(OR(HLOOKUP($A533,'Z-scores'!$C$2:$UD$20,6,FALSE)&gt;2,HLOOKUP($A533,'Z-scores'!$C$2:$UD$20,6,FALSE)&lt;-2),"",'Total-corrected counts'!H533),"")</f>
        <v/>
      </c>
      <c r="I533" t="str">
        <f>IFERROR(IF(OR(HLOOKUP($A533,'Z-scores'!$C$2:$UD$20,7,FALSE)&gt;2,HLOOKUP($A533,'Z-scores'!$C$2:$UD$20,7,FALSE)&lt;-2),"",'Total-corrected counts'!I533),"")</f>
        <v/>
      </c>
      <c r="J533" t="str">
        <f>IFERROR(IF(OR(HLOOKUP($A533,'Z-scores'!$C$2:$UD$20,8,FALSE)&gt;2,HLOOKUP($A533,'Z-scores'!$C$2:$UD$20,8,FALSE)&lt;-2),"",'Total-corrected counts'!J533),"")</f>
        <v/>
      </c>
      <c r="K533" t="str">
        <f>IFERROR(IF(OR(HLOOKUP($A533,'Z-scores'!$C$2:$UD$20,9,FALSE)&gt;2,HLOOKUP($A533,'Z-scores'!$C$2:$UD$20,9,FALSE)&lt;-2),"",'Total-corrected counts'!K533),"")</f>
        <v/>
      </c>
      <c r="L533" t="str">
        <f>IFERROR(IF(OR(HLOOKUP($A533,'Z-scores'!$C$2:$UD$20,10,FALSE)&gt;2,HLOOKUP($A533,'Z-scores'!$C$2:$UD$20,10,FALSE)&lt;-2),"",'Total-corrected counts'!L533),"")</f>
        <v/>
      </c>
      <c r="M533" t="str">
        <f>IFERROR(IF(OR(HLOOKUP($A533,'Z-scores'!$C$2:$UD$20,11,FALSE)&gt;2,HLOOKUP($A533,'Z-scores'!$C$2:$UD$20,11,FALSE)&lt;-2),"",'Total-corrected counts'!M533),"")</f>
        <v/>
      </c>
      <c r="N533" t="str">
        <f>IFERROR(IF(OR(HLOOKUP($A533,'Z-scores'!$C$2:$UD$20,12,FALSE)&gt;2,HLOOKUP($A533,'Z-scores'!$C$2:$UD$20,12,FALSE)&lt;-2),"",'Total-corrected counts'!N533),"")</f>
        <v/>
      </c>
      <c r="O533" t="str">
        <f>IFERROR(IF(OR(HLOOKUP($A533,'Z-scores'!$C$2:$UD$20,13,FALSE)&gt;2,HLOOKUP($A533,'Z-scores'!$C$2:$UD$20,13,FALSE)&lt;-2),"",'Total-corrected counts'!O533),"")</f>
        <v/>
      </c>
      <c r="P533" t="str">
        <f>IFERROR(IF(OR(HLOOKUP($A533,'Z-scores'!$C$2:$UD$20,14,FALSE)&gt;2,HLOOKUP($A533,'Z-scores'!$C$2:$UD$20,14,FALSE)&lt;-2),"",'Total-corrected counts'!P533),"")</f>
        <v/>
      </c>
      <c r="Q533" t="str">
        <f>IFERROR(IF(OR(HLOOKUP($A533,'Z-scores'!$C$2:$UD$20,15,FALSE)&gt;2,HLOOKUP($A533,'Z-scores'!$C$2:$UD$20,15,FALSE)&lt;-2),"",'Total-corrected counts'!Q533),"")</f>
        <v/>
      </c>
      <c r="R533" t="str">
        <f>IFERROR(IF(OR(HLOOKUP($A533,'Z-scores'!$C$2:$UD$20,16,FALSE)&gt;2,HLOOKUP($A533,'Z-scores'!$C$2:$UD$20,16,FALSE)&lt;-2),"",'Total-corrected counts'!R533),"")</f>
        <v/>
      </c>
      <c r="S533" t="str">
        <f>IFERROR(IF(OR(HLOOKUP($A533,'Z-scores'!$C$2:$UD$20,17,FALSE)&gt;2,HLOOKUP($A533,'Z-scores'!$C$2:$UD$20,17,FALSE)&lt;-2),"",'Total-corrected counts'!S533),"")</f>
        <v/>
      </c>
      <c r="T533" t="str">
        <f>IFERROR(IF(OR(HLOOKUP($A533,'Z-scores'!$C$2:$UD$20,18,FALSE)&gt;2,HLOOKUP($A533,'Z-scores'!$C$2:$UD$20,18,FALSE)&lt;-2),"",'Total-corrected counts'!T533),"")</f>
        <v/>
      </c>
      <c r="U533" t="str">
        <f>IFERROR(IF(OR(HLOOKUP($A533,'Z-scores'!$C$2:$UD$20,19,FALSE)&gt;2,HLOOKUP($A533,'Z-scores'!$C$2:$UD$20,19,FALSE)&lt;-2),"",'Total-corrected counts'!U533),"")</f>
        <v/>
      </c>
      <c r="V533">
        <f t="shared" si="32"/>
        <v>1</v>
      </c>
      <c r="W533" t="str">
        <f t="shared" si="33"/>
        <v/>
      </c>
      <c r="X533" t="str">
        <f t="shared" si="34"/>
        <v/>
      </c>
      <c r="Y533" t="str">
        <f t="shared" si="35"/>
        <v/>
      </c>
    </row>
    <row r="534" spans="1:25" x14ac:dyDescent="0.25">
      <c r="A534">
        <v>542</v>
      </c>
      <c r="B534" t="s">
        <v>263</v>
      </c>
      <c r="C534">
        <v>26700</v>
      </c>
      <c r="D534">
        <v>886</v>
      </c>
      <c r="E534">
        <f>IFERROR(IF(OR(HLOOKUP($A534,'Z-scores'!$C$2:$UD$20,3,FALSE)&gt;2,HLOOKUP(A534,'Z-scores'!$C$2:$UD$20,3,FALSE)&lt;-2),"",'Total-corrected counts'!E534),"")</f>
        <v>0.526725136892501</v>
      </c>
      <c r="F534">
        <f>IFERROR(IF(OR(HLOOKUP($A534,'Z-scores'!$C$2:$UD$20,4,FALSE)&gt;2,HLOOKUP($A534,'Z-scores'!$C$2:$UD$20,4,FALSE)&lt;-2),"",'Total-corrected counts'!F534),"")</f>
        <v>4.1014939281483885E-2</v>
      </c>
      <c r="G534">
        <f>IFERROR(IF(OR(HLOOKUP($A534,'Z-scores'!$C$2:$UD$20,5,FALSE)&gt;2,HLOOKUP($A534,'Z-scores'!$C$2:$UD$20,5,FALSE)&lt;-2),"",'Total-corrected counts'!G534),"")</f>
        <v>1.843338396638073</v>
      </c>
      <c r="H534">
        <f>IFERROR(IF(OR(HLOOKUP($A534,'Z-scores'!$C$2:$UD$20,6,FALSE)&gt;2,HLOOKUP($A534,'Z-scores'!$C$2:$UD$20,6,FALSE)&lt;-2),"",'Total-corrected counts'!H534),"")</f>
        <v>0.27223211487357613</v>
      </c>
      <c r="I534">
        <f>IFERROR(IF(OR(HLOOKUP($A534,'Z-scores'!$C$2:$UD$20,7,FALSE)&gt;2,HLOOKUP($A534,'Z-scores'!$C$2:$UD$20,7,FALSE)&lt;-2),"",'Total-corrected counts'!I534),"")</f>
        <v>3.3000963554253029</v>
      </c>
      <c r="J534">
        <f>IFERROR(IF(OR(HLOOKUP($A534,'Z-scores'!$C$2:$UD$20,8,FALSE)&gt;2,HLOOKUP($A534,'Z-scores'!$C$2:$UD$20,8,FALSE)&lt;-2),"",'Total-corrected counts'!J534),"")</f>
        <v>0.83822958023434924</v>
      </c>
      <c r="K534">
        <f>IFERROR(IF(OR(HLOOKUP($A534,'Z-scores'!$C$2:$UD$20,9,FALSE)&gt;2,HLOOKUP($A534,'Z-scores'!$C$2:$UD$20,9,FALSE)&lt;-2),"",'Total-corrected counts'!K534),"")</f>
        <v>0.84731590389653832</v>
      </c>
      <c r="L534">
        <f>IFERROR(IF(OR(HLOOKUP($A534,'Z-scores'!$C$2:$UD$20,10,FALSE)&gt;2,HLOOKUP($A534,'Z-scores'!$C$2:$UD$20,10,FALSE)&lt;-2),"",'Total-corrected counts'!L534),"")</f>
        <v>0.18962211399552314</v>
      </c>
      <c r="M534">
        <f>IFERROR(IF(OR(HLOOKUP($A534,'Z-scores'!$C$2:$UD$20,11,FALSE)&gt;2,HLOOKUP($A534,'Z-scores'!$C$2:$UD$20,11,FALSE)&lt;-2),"",'Total-corrected counts'!M534),"")</f>
        <v>0.70496971394817132</v>
      </c>
      <c r="N534">
        <f>IFERROR(IF(OR(HLOOKUP($A534,'Z-scores'!$C$2:$UD$20,12,FALSE)&gt;2,HLOOKUP($A534,'Z-scores'!$C$2:$UD$20,12,FALSE)&lt;-2),"",'Total-corrected counts'!N534),"")</f>
        <v>2.8042342103743834</v>
      </c>
      <c r="O534">
        <f>IFERROR(IF(OR(HLOOKUP($A534,'Z-scores'!$C$2:$UD$20,13,FALSE)&gt;2,HLOOKUP($A534,'Z-scores'!$C$2:$UD$20,13,FALSE)&lt;-2),"",'Total-corrected counts'!O534),"")</f>
        <v>0.82450856765362024</v>
      </c>
      <c r="P534">
        <f>IFERROR(IF(OR(HLOOKUP($A534,'Z-scores'!$C$2:$UD$20,14,FALSE)&gt;2,HLOOKUP($A534,'Z-scores'!$C$2:$UD$20,14,FALSE)&lt;-2),"",'Total-corrected counts'!P534),"")</f>
        <v>1.5171919213590279</v>
      </c>
      <c r="Q534">
        <f>IFERROR(IF(OR(HLOOKUP($A534,'Z-scores'!$C$2:$UD$20,15,FALSE)&gt;2,HLOOKUP($A534,'Z-scores'!$C$2:$UD$20,15,FALSE)&lt;-2),"",'Total-corrected counts'!Q534),"")</f>
        <v>0.11701289482100927</v>
      </c>
      <c r="R534">
        <f>IFERROR(IF(OR(HLOOKUP($A534,'Z-scores'!$C$2:$UD$20,16,FALSE)&gt;2,HLOOKUP($A534,'Z-scores'!$C$2:$UD$20,16,FALSE)&lt;-2),"",'Total-corrected counts'!R534),"")</f>
        <v>0.98170620538495901</v>
      </c>
      <c r="S534">
        <f>IFERROR(IF(OR(HLOOKUP($A534,'Z-scores'!$C$2:$UD$20,17,FALSE)&gt;2,HLOOKUP($A534,'Z-scores'!$C$2:$UD$20,17,FALSE)&lt;-2),"",'Total-corrected counts'!S534),"")</f>
        <v>1.2865485647655062</v>
      </c>
      <c r="T534">
        <f>IFERROR(IF(OR(HLOOKUP($A534,'Z-scores'!$C$2:$UD$20,18,FALSE)&gt;2,HLOOKUP($A534,'Z-scores'!$C$2:$UD$20,18,FALSE)&lt;-2),"",'Total-corrected counts'!T534),"")</f>
        <v>3.4278173823846267</v>
      </c>
      <c r="U534">
        <f>IFERROR(IF(OR(HLOOKUP($A534,'Z-scores'!$C$2:$UD$20,19,FALSE)&gt;2,HLOOKUP($A534,'Z-scores'!$C$2:$UD$20,19,FALSE)&lt;-2),"",'Total-corrected counts'!U534),"")</f>
        <v>1.2975009004395881</v>
      </c>
      <c r="V534">
        <f t="shared" si="32"/>
        <v>1</v>
      </c>
      <c r="W534">
        <f t="shared" si="33"/>
        <v>0.27361771554123393</v>
      </c>
      <c r="X534">
        <f t="shared" si="34"/>
        <v>0.95150491724283548</v>
      </c>
      <c r="Y534">
        <f t="shared" si="35"/>
        <v>1.5320650808978402</v>
      </c>
    </row>
    <row r="535" spans="1:25" x14ac:dyDescent="0.25">
      <c r="A535">
        <v>543</v>
      </c>
      <c r="B535" t="s">
        <v>874</v>
      </c>
      <c r="C535">
        <v>42900</v>
      </c>
      <c r="D535">
        <v>926</v>
      </c>
      <c r="E535" t="str">
        <f>IFERROR(IF(OR(HLOOKUP($A535,'Z-scores'!$C$2:$UD$20,3,FALSE)&gt;2,HLOOKUP(A535,'Z-scores'!$C$2:$UD$20,3,FALSE)&lt;-2),"",'Total-corrected counts'!E535),"")</f>
        <v/>
      </c>
      <c r="F535" t="str">
        <f>IFERROR(IF(OR(HLOOKUP($A535,'Z-scores'!$C$2:$UD$20,4,FALSE)&gt;2,HLOOKUP($A535,'Z-scores'!$C$2:$UD$20,4,FALSE)&lt;-2),"",'Total-corrected counts'!F535),"")</f>
        <v/>
      </c>
      <c r="G535" t="str">
        <f>IFERROR(IF(OR(HLOOKUP($A535,'Z-scores'!$C$2:$UD$20,5,FALSE)&gt;2,HLOOKUP($A535,'Z-scores'!$C$2:$UD$20,5,FALSE)&lt;-2),"",'Total-corrected counts'!G535),"")</f>
        <v/>
      </c>
      <c r="H535" t="str">
        <f>IFERROR(IF(OR(HLOOKUP($A535,'Z-scores'!$C$2:$UD$20,6,FALSE)&gt;2,HLOOKUP($A535,'Z-scores'!$C$2:$UD$20,6,FALSE)&lt;-2),"",'Total-corrected counts'!H535),"")</f>
        <v/>
      </c>
      <c r="I535" t="str">
        <f>IFERROR(IF(OR(HLOOKUP($A535,'Z-scores'!$C$2:$UD$20,7,FALSE)&gt;2,HLOOKUP($A535,'Z-scores'!$C$2:$UD$20,7,FALSE)&lt;-2),"",'Total-corrected counts'!I535),"")</f>
        <v/>
      </c>
      <c r="J535" t="str">
        <f>IFERROR(IF(OR(HLOOKUP($A535,'Z-scores'!$C$2:$UD$20,8,FALSE)&gt;2,HLOOKUP($A535,'Z-scores'!$C$2:$UD$20,8,FALSE)&lt;-2),"",'Total-corrected counts'!J535),"")</f>
        <v/>
      </c>
      <c r="K535" t="str">
        <f>IFERROR(IF(OR(HLOOKUP($A535,'Z-scores'!$C$2:$UD$20,9,FALSE)&gt;2,HLOOKUP($A535,'Z-scores'!$C$2:$UD$20,9,FALSE)&lt;-2),"",'Total-corrected counts'!K535),"")</f>
        <v/>
      </c>
      <c r="L535" t="str">
        <f>IFERROR(IF(OR(HLOOKUP($A535,'Z-scores'!$C$2:$UD$20,10,FALSE)&gt;2,HLOOKUP($A535,'Z-scores'!$C$2:$UD$20,10,FALSE)&lt;-2),"",'Total-corrected counts'!L535),"")</f>
        <v/>
      </c>
      <c r="M535" t="str">
        <f>IFERROR(IF(OR(HLOOKUP($A535,'Z-scores'!$C$2:$UD$20,11,FALSE)&gt;2,HLOOKUP($A535,'Z-scores'!$C$2:$UD$20,11,FALSE)&lt;-2),"",'Total-corrected counts'!M535),"")</f>
        <v/>
      </c>
      <c r="N535" t="str">
        <f>IFERROR(IF(OR(HLOOKUP($A535,'Z-scores'!$C$2:$UD$20,12,FALSE)&gt;2,HLOOKUP($A535,'Z-scores'!$C$2:$UD$20,12,FALSE)&lt;-2),"",'Total-corrected counts'!N535),"")</f>
        <v/>
      </c>
      <c r="O535" t="str">
        <f>IFERROR(IF(OR(HLOOKUP($A535,'Z-scores'!$C$2:$UD$20,13,FALSE)&gt;2,HLOOKUP($A535,'Z-scores'!$C$2:$UD$20,13,FALSE)&lt;-2),"",'Total-corrected counts'!O535),"")</f>
        <v/>
      </c>
      <c r="P535" t="str">
        <f>IFERROR(IF(OR(HLOOKUP($A535,'Z-scores'!$C$2:$UD$20,14,FALSE)&gt;2,HLOOKUP($A535,'Z-scores'!$C$2:$UD$20,14,FALSE)&lt;-2),"",'Total-corrected counts'!P535),"")</f>
        <v/>
      </c>
      <c r="Q535" t="str">
        <f>IFERROR(IF(OR(HLOOKUP($A535,'Z-scores'!$C$2:$UD$20,15,FALSE)&gt;2,HLOOKUP($A535,'Z-scores'!$C$2:$UD$20,15,FALSE)&lt;-2),"",'Total-corrected counts'!Q535),"")</f>
        <v/>
      </c>
      <c r="R535" t="str">
        <f>IFERROR(IF(OR(HLOOKUP($A535,'Z-scores'!$C$2:$UD$20,16,FALSE)&gt;2,HLOOKUP($A535,'Z-scores'!$C$2:$UD$20,16,FALSE)&lt;-2),"",'Total-corrected counts'!R535),"")</f>
        <v/>
      </c>
      <c r="S535" t="str">
        <f>IFERROR(IF(OR(HLOOKUP($A535,'Z-scores'!$C$2:$UD$20,17,FALSE)&gt;2,HLOOKUP($A535,'Z-scores'!$C$2:$UD$20,17,FALSE)&lt;-2),"",'Total-corrected counts'!S535),"")</f>
        <v/>
      </c>
      <c r="T535" t="str">
        <f>IFERROR(IF(OR(HLOOKUP($A535,'Z-scores'!$C$2:$UD$20,18,FALSE)&gt;2,HLOOKUP($A535,'Z-scores'!$C$2:$UD$20,18,FALSE)&lt;-2),"",'Total-corrected counts'!T535),"")</f>
        <v/>
      </c>
      <c r="U535" t="str">
        <f>IFERROR(IF(OR(HLOOKUP($A535,'Z-scores'!$C$2:$UD$20,19,FALSE)&gt;2,HLOOKUP($A535,'Z-scores'!$C$2:$UD$20,19,FALSE)&lt;-2),"",'Total-corrected counts'!U535),"")</f>
        <v/>
      </c>
      <c r="V535">
        <f t="shared" si="32"/>
        <v>1</v>
      </c>
      <c r="W535" t="str">
        <f t="shared" si="33"/>
        <v/>
      </c>
      <c r="X535" t="str">
        <f t="shared" si="34"/>
        <v/>
      </c>
      <c r="Y535" t="str">
        <f t="shared" si="35"/>
        <v/>
      </c>
    </row>
    <row r="536" spans="1:25" x14ac:dyDescent="0.25">
      <c r="A536">
        <v>544</v>
      </c>
      <c r="B536" t="s">
        <v>875</v>
      </c>
      <c r="C536">
        <v>50400</v>
      </c>
      <c r="D536">
        <v>536</v>
      </c>
      <c r="E536" t="str">
        <f>IFERROR(IF(OR(HLOOKUP($A536,'Z-scores'!$C$2:$UD$20,3,FALSE)&gt;2,HLOOKUP(A536,'Z-scores'!$C$2:$UD$20,3,FALSE)&lt;-2),"",'Total-corrected counts'!E536),"")</f>
        <v/>
      </c>
      <c r="F536" t="str">
        <f>IFERROR(IF(OR(HLOOKUP($A536,'Z-scores'!$C$2:$UD$20,4,FALSE)&gt;2,HLOOKUP($A536,'Z-scores'!$C$2:$UD$20,4,FALSE)&lt;-2),"",'Total-corrected counts'!F536),"")</f>
        <v/>
      </c>
      <c r="G536" t="str">
        <f>IFERROR(IF(OR(HLOOKUP($A536,'Z-scores'!$C$2:$UD$20,5,FALSE)&gt;2,HLOOKUP($A536,'Z-scores'!$C$2:$UD$20,5,FALSE)&lt;-2),"",'Total-corrected counts'!G536),"")</f>
        <v/>
      </c>
      <c r="H536" t="str">
        <f>IFERROR(IF(OR(HLOOKUP($A536,'Z-scores'!$C$2:$UD$20,6,FALSE)&gt;2,HLOOKUP($A536,'Z-scores'!$C$2:$UD$20,6,FALSE)&lt;-2),"",'Total-corrected counts'!H536),"")</f>
        <v/>
      </c>
      <c r="I536" t="str">
        <f>IFERROR(IF(OR(HLOOKUP($A536,'Z-scores'!$C$2:$UD$20,7,FALSE)&gt;2,HLOOKUP($A536,'Z-scores'!$C$2:$UD$20,7,FALSE)&lt;-2),"",'Total-corrected counts'!I536),"")</f>
        <v/>
      </c>
      <c r="J536" t="str">
        <f>IFERROR(IF(OR(HLOOKUP($A536,'Z-scores'!$C$2:$UD$20,8,FALSE)&gt;2,HLOOKUP($A536,'Z-scores'!$C$2:$UD$20,8,FALSE)&lt;-2),"",'Total-corrected counts'!J536),"")</f>
        <v/>
      </c>
      <c r="K536" t="str">
        <f>IFERROR(IF(OR(HLOOKUP($A536,'Z-scores'!$C$2:$UD$20,9,FALSE)&gt;2,HLOOKUP($A536,'Z-scores'!$C$2:$UD$20,9,FALSE)&lt;-2),"",'Total-corrected counts'!K536),"")</f>
        <v/>
      </c>
      <c r="L536" t="str">
        <f>IFERROR(IF(OR(HLOOKUP($A536,'Z-scores'!$C$2:$UD$20,10,FALSE)&gt;2,HLOOKUP($A536,'Z-scores'!$C$2:$UD$20,10,FALSE)&lt;-2),"",'Total-corrected counts'!L536),"")</f>
        <v/>
      </c>
      <c r="M536" t="str">
        <f>IFERROR(IF(OR(HLOOKUP($A536,'Z-scores'!$C$2:$UD$20,11,FALSE)&gt;2,HLOOKUP($A536,'Z-scores'!$C$2:$UD$20,11,FALSE)&lt;-2),"",'Total-corrected counts'!M536),"")</f>
        <v/>
      </c>
      <c r="N536" t="str">
        <f>IFERROR(IF(OR(HLOOKUP($A536,'Z-scores'!$C$2:$UD$20,12,FALSE)&gt;2,HLOOKUP($A536,'Z-scores'!$C$2:$UD$20,12,FALSE)&lt;-2),"",'Total-corrected counts'!N536),"")</f>
        <v/>
      </c>
      <c r="O536" t="str">
        <f>IFERROR(IF(OR(HLOOKUP($A536,'Z-scores'!$C$2:$UD$20,13,FALSE)&gt;2,HLOOKUP($A536,'Z-scores'!$C$2:$UD$20,13,FALSE)&lt;-2),"",'Total-corrected counts'!O536),"")</f>
        <v/>
      </c>
      <c r="P536" t="str">
        <f>IFERROR(IF(OR(HLOOKUP($A536,'Z-scores'!$C$2:$UD$20,14,FALSE)&gt;2,HLOOKUP($A536,'Z-scores'!$C$2:$UD$20,14,FALSE)&lt;-2),"",'Total-corrected counts'!P536),"")</f>
        <v/>
      </c>
      <c r="Q536" t="str">
        <f>IFERROR(IF(OR(HLOOKUP($A536,'Z-scores'!$C$2:$UD$20,15,FALSE)&gt;2,HLOOKUP($A536,'Z-scores'!$C$2:$UD$20,15,FALSE)&lt;-2),"",'Total-corrected counts'!Q536),"")</f>
        <v/>
      </c>
      <c r="R536" t="str">
        <f>IFERROR(IF(OR(HLOOKUP($A536,'Z-scores'!$C$2:$UD$20,16,FALSE)&gt;2,HLOOKUP($A536,'Z-scores'!$C$2:$UD$20,16,FALSE)&lt;-2),"",'Total-corrected counts'!R536),"")</f>
        <v/>
      </c>
      <c r="S536" t="str">
        <f>IFERROR(IF(OR(HLOOKUP($A536,'Z-scores'!$C$2:$UD$20,17,FALSE)&gt;2,HLOOKUP($A536,'Z-scores'!$C$2:$UD$20,17,FALSE)&lt;-2),"",'Total-corrected counts'!S536),"")</f>
        <v/>
      </c>
      <c r="T536" t="str">
        <f>IFERROR(IF(OR(HLOOKUP($A536,'Z-scores'!$C$2:$UD$20,18,FALSE)&gt;2,HLOOKUP($A536,'Z-scores'!$C$2:$UD$20,18,FALSE)&lt;-2),"",'Total-corrected counts'!T536),"")</f>
        <v/>
      </c>
      <c r="U536" t="str">
        <f>IFERROR(IF(OR(HLOOKUP($A536,'Z-scores'!$C$2:$UD$20,19,FALSE)&gt;2,HLOOKUP($A536,'Z-scores'!$C$2:$UD$20,19,FALSE)&lt;-2),"",'Total-corrected counts'!U536),"")</f>
        <v/>
      </c>
      <c r="V536">
        <f t="shared" si="32"/>
        <v>1</v>
      </c>
      <c r="W536" t="str">
        <f t="shared" si="33"/>
        <v/>
      </c>
      <c r="X536" t="str">
        <f t="shared" si="34"/>
        <v/>
      </c>
      <c r="Y536" t="str">
        <f t="shared" si="35"/>
        <v/>
      </c>
    </row>
    <row r="537" spans="1:25" x14ac:dyDescent="0.25">
      <c r="A537">
        <v>545</v>
      </c>
      <c r="B537" t="s">
        <v>264</v>
      </c>
      <c r="C537">
        <v>26200</v>
      </c>
      <c r="D537">
        <v>879</v>
      </c>
      <c r="E537">
        <f>IFERROR(IF(OR(HLOOKUP($A537,'Z-scores'!$C$2:$UD$20,3,FALSE)&gt;2,HLOOKUP(A537,'Z-scores'!$C$2:$UD$20,3,FALSE)&lt;-2),"",'Total-corrected counts'!E537),"")</f>
        <v>8.7787522815416838E-2</v>
      </c>
      <c r="F537">
        <f>IFERROR(IF(OR(HLOOKUP($A537,'Z-scores'!$C$2:$UD$20,4,FALSE)&gt;2,HLOOKUP($A537,'Z-scores'!$C$2:$UD$20,4,FALSE)&lt;-2),"",'Total-corrected counts'!F537),"")</f>
        <v>0</v>
      </c>
      <c r="G537" t="str">
        <f>IFERROR(IF(OR(HLOOKUP($A537,'Z-scores'!$C$2:$UD$20,5,FALSE)&gt;2,HLOOKUP($A537,'Z-scores'!$C$2:$UD$20,5,FALSE)&lt;-2),"",'Total-corrected counts'!G537),"")</f>
        <v/>
      </c>
      <c r="H537">
        <f>IFERROR(IF(OR(HLOOKUP($A537,'Z-scores'!$C$2:$UD$20,6,FALSE)&gt;2,HLOOKUP($A537,'Z-scores'!$C$2:$UD$20,6,FALSE)&lt;-2),"",'Total-corrected counts'!H537),"")</f>
        <v>0.53748391910936821</v>
      </c>
      <c r="I537">
        <f>IFERROR(IF(OR(HLOOKUP($A537,'Z-scores'!$C$2:$UD$20,7,FALSE)&gt;2,HLOOKUP($A537,'Z-scores'!$C$2:$UD$20,7,FALSE)&lt;-2),"",'Total-corrected counts'!I537),"")</f>
        <v>0.18470688556484904</v>
      </c>
      <c r="J537">
        <f>IFERROR(IF(OR(HLOOKUP($A537,'Z-scores'!$C$2:$UD$20,8,FALSE)&gt;2,HLOOKUP($A537,'Z-scores'!$C$2:$UD$20,8,FALSE)&lt;-2),"",'Total-corrected counts'!J537),"")</f>
        <v>0.12819981815348871</v>
      </c>
      <c r="K537">
        <f>IFERROR(IF(OR(HLOOKUP($A537,'Z-scores'!$C$2:$UD$20,9,FALSE)&gt;2,HLOOKUP($A537,'Z-scores'!$C$2:$UD$20,9,FALSE)&lt;-2),"",'Total-corrected counts'!K537),"")</f>
        <v>9.3650705167512116E-2</v>
      </c>
      <c r="L537">
        <f>IFERROR(IF(OR(HLOOKUP($A537,'Z-scores'!$C$2:$UD$20,10,FALSE)&gt;2,HLOOKUP($A537,'Z-scores'!$C$2:$UD$20,10,FALSE)&lt;-2),"",'Total-corrected counts'!L537),"")</f>
        <v>0.23813009664554069</v>
      </c>
      <c r="M537">
        <f>IFERROR(IF(OR(HLOOKUP($A537,'Z-scores'!$C$2:$UD$20,11,FALSE)&gt;2,HLOOKUP($A537,'Z-scores'!$C$2:$UD$20,11,FALSE)&lt;-2),"",'Total-corrected counts'!M537),"")</f>
        <v>0.19352109794655684</v>
      </c>
      <c r="N537">
        <f>IFERROR(IF(OR(HLOOKUP($A537,'Z-scores'!$C$2:$UD$20,12,FALSE)&gt;2,HLOOKUP($A537,'Z-scores'!$C$2:$UD$20,12,FALSE)&lt;-2),"",'Total-corrected counts'!N537),"")</f>
        <v>0.32074574301667785</v>
      </c>
      <c r="O537">
        <f>IFERROR(IF(OR(HLOOKUP($A537,'Z-scores'!$C$2:$UD$20,13,FALSE)&gt;2,HLOOKUP($A537,'Z-scores'!$C$2:$UD$20,13,FALSE)&lt;-2),"",'Total-corrected counts'!O537),"")</f>
        <v>0.21201648882521665</v>
      </c>
      <c r="P537">
        <f>IFERROR(IF(OR(HLOOKUP($A537,'Z-scores'!$C$2:$UD$20,14,FALSE)&gt;2,HLOOKUP($A537,'Z-scores'!$C$2:$UD$20,14,FALSE)&lt;-2),"",'Total-corrected counts'!P537),"")</f>
        <v>0.13676096192532081</v>
      </c>
      <c r="Q537">
        <f>IFERROR(IF(OR(HLOOKUP($A537,'Z-scores'!$C$2:$UD$20,15,FALSE)&gt;2,HLOOKUP($A537,'Z-scores'!$C$2:$UD$20,15,FALSE)&lt;-2),"",'Total-corrected counts'!Q537),"")</f>
        <v>0.29253223705252318</v>
      </c>
      <c r="R537">
        <f>IFERROR(IF(OR(HLOOKUP($A537,'Z-scores'!$C$2:$UD$20,16,FALSE)&gt;2,HLOOKUP($A537,'Z-scores'!$C$2:$UD$20,16,FALSE)&lt;-2),"",'Total-corrected counts'!R537),"")</f>
        <v>0.38867551805037154</v>
      </c>
      <c r="S537" t="str">
        <f>IFERROR(IF(OR(HLOOKUP($A537,'Z-scores'!$C$2:$UD$20,17,FALSE)&gt;2,HLOOKUP($A537,'Z-scores'!$C$2:$UD$20,17,FALSE)&lt;-2),"",'Total-corrected counts'!S537),"")</f>
        <v/>
      </c>
      <c r="T537">
        <f>IFERROR(IF(OR(HLOOKUP($A537,'Z-scores'!$C$2:$UD$20,18,FALSE)&gt;2,HLOOKUP($A537,'Z-scores'!$C$2:$UD$20,18,FALSE)&lt;-2),"",'Total-corrected counts'!T537),"")</f>
        <v>0.49827921849200091</v>
      </c>
      <c r="U537">
        <f>IFERROR(IF(OR(HLOOKUP($A537,'Z-scores'!$C$2:$UD$20,19,FALSE)&gt;2,HLOOKUP($A537,'Z-scores'!$C$2:$UD$20,19,FALSE)&lt;-2),"",'Total-corrected counts'!U537),"")</f>
        <v>0.1562208442000842</v>
      </c>
      <c r="V537">
        <f t="shared" si="32"/>
        <v>1</v>
      </c>
      <c r="W537">
        <f t="shared" si="33"/>
        <v>0.19885401314807066</v>
      </c>
      <c r="X537">
        <f t="shared" si="34"/>
        <v>0.18293500567534154</v>
      </c>
      <c r="Y537">
        <f t="shared" si="35"/>
        <v>0.28646157308031356</v>
      </c>
    </row>
    <row r="538" spans="1:25" x14ac:dyDescent="0.25">
      <c r="A538">
        <v>546</v>
      </c>
      <c r="B538" t="s">
        <v>876</v>
      </c>
      <c r="C538">
        <v>53500</v>
      </c>
      <c r="D538">
        <v>359</v>
      </c>
      <c r="E538" t="str">
        <f>IFERROR(IF(OR(HLOOKUP($A538,'Z-scores'!$C$2:$UD$20,3,FALSE)&gt;2,HLOOKUP(A538,'Z-scores'!$C$2:$UD$20,3,FALSE)&lt;-2),"",'Total-corrected counts'!E538),"")</f>
        <v/>
      </c>
      <c r="F538" t="str">
        <f>IFERROR(IF(OR(HLOOKUP($A538,'Z-scores'!$C$2:$UD$20,4,FALSE)&gt;2,HLOOKUP($A538,'Z-scores'!$C$2:$UD$20,4,FALSE)&lt;-2),"",'Total-corrected counts'!F538),"")</f>
        <v/>
      </c>
      <c r="G538" t="str">
        <f>IFERROR(IF(OR(HLOOKUP($A538,'Z-scores'!$C$2:$UD$20,5,FALSE)&gt;2,HLOOKUP($A538,'Z-scores'!$C$2:$UD$20,5,FALSE)&lt;-2),"",'Total-corrected counts'!G538),"")</f>
        <v/>
      </c>
      <c r="H538" t="str">
        <f>IFERROR(IF(OR(HLOOKUP($A538,'Z-scores'!$C$2:$UD$20,6,FALSE)&gt;2,HLOOKUP($A538,'Z-scores'!$C$2:$UD$20,6,FALSE)&lt;-2),"",'Total-corrected counts'!H538),"")</f>
        <v/>
      </c>
      <c r="I538" t="str">
        <f>IFERROR(IF(OR(HLOOKUP($A538,'Z-scores'!$C$2:$UD$20,7,FALSE)&gt;2,HLOOKUP($A538,'Z-scores'!$C$2:$UD$20,7,FALSE)&lt;-2),"",'Total-corrected counts'!I538),"")</f>
        <v/>
      </c>
      <c r="J538" t="str">
        <f>IFERROR(IF(OR(HLOOKUP($A538,'Z-scores'!$C$2:$UD$20,8,FALSE)&gt;2,HLOOKUP($A538,'Z-scores'!$C$2:$UD$20,8,FALSE)&lt;-2),"",'Total-corrected counts'!J538),"")</f>
        <v/>
      </c>
      <c r="K538" t="str">
        <f>IFERROR(IF(OR(HLOOKUP($A538,'Z-scores'!$C$2:$UD$20,9,FALSE)&gt;2,HLOOKUP($A538,'Z-scores'!$C$2:$UD$20,9,FALSE)&lt;-2),"",'Total-corrected counts'!K538),"")</f>
        <v/>
      </c>
      <c r="L538" t="str">
        <f>IFERROR(IF(OR(HLOOKUP($A538,'Z-scores'!$C$2:$UD$20,10,FALSE)&gt;2,HLOOKUP($A538,'Z-scores'!$C$2:$UD$20,10,FALSE)&lt;-2),"",'Total-corrected counts'!L538),"")</f>
        <v/>
      </c>
      <c r="M538" t="str">
        <f>IFERROR(IF(OR(HLOOKUP($A538,'Z-scores'!$C$2:$UD$20,11,FALSE)&gt;2,HLOOKUP($A538,'Z-scores'!$C$2:$UD$20,11,FALSE)&lt;-2),"",'Total-corrected counts'!M538),"")</f>
        <v/>
      </c>
      <c r="N538" t="str">
        <f>IFERROR(IF(OR(HLOOKUP($A538,'Z-scores'!$C$2:$UD$20,12,FALSE)&gt;2,HLOOKUP($A538,'Z-scores'!$C$2:$UD$20,12,FALSE)&lt;-2),"",'Total-corrected counts'!N538),"")</f>
        <v/>
      </c>
      <c r="O538" t="str">
        <f>IFERROR(IF(OR(HLOOKUP($A538,'Z-scores'!$C$2:$UD$20,13,FALSE)&gt;2,HLOOKUP($A538,'Z-scores'!$C$2:$UD$20,13,FALSE)&lt;-2),"",'Total-corrected counts'!O538),"")</f>
        <v/>
      </c>
      <c r="P538" t="str">
        <f>IFERROR(IF(OR(HLOOKUP($A538,'Z-scores'!$C$2:$UD$20,14,FALSE)&gt;2,HLOOKUP($A538,'Z-scores'!$C$2:$UD$20,14,FALSE)&lt;-2),"",'Total-corrected counts'!P538),"")</f>
        <v/>
      </c>
      <c r="Q538" t="str">
        <f>IFERROR(IF(OR(HLOOKUP($A538,'Z-scores'!$C$2:$UD$20,15,FALSE)&gt;2,HLOOKUP($A538,'Z-scores'!$C$2:$UD$20,15,FALSE)&lt;-2),"",'Total-corrected counts'!Q538),"")</f>
        <v/>
      </c>
      <c r="R538" t="str">
        <f>IFERROR(IF(OR(HLOOKUP($A538,'Z-scores'!$C$2:$UD$20,16,FALSE)&gt;2,HLOOKUP($A538,'Z-scores'!$C$2:$UD$20,16,FALSE)&lt;-2),"",'Total-corrected counts'!R538),"")</f>
        <v/>
      </c>
      <c r="S538" t="str">
        <f>IFERROR(IF(OR(HLOOKUP($A538,'Z-scores'!$C$2:$UD$20,17,FALSE)&gt;2,HLOOKUP($A538,'Z-scores'!$C$2:$UD$20,17,FALSE)&lt;-2),"",'Total-corrected counts'!S538),"")</f>
        <v/>
      </c>
      <c r="T538" t="str">
        <f>IFERROR(IF(OR(HLOOKUP($A538,'Z-scores'!$C$2:$UD$20,18,FALSE)&gt;2,HLOOKUP($A538,'Z-scores'!$C$2:$UD$20,18,FALSE)&lt;-2),"",'Total-corrected counts'!T538),"")</f>
        <v/>
      </c>
      <c r="U538" t="str">
        <f>IFERROR(IF(OR(HLOOKUP($A538,'Z-scores'!$C$2:$UD$20,19,FALSE)&gt;2,HLOOKUP($A538,'Z-scores'!$C$2:$UD$20,19,FALSE)&lt;-2),"",'Total-corrected counts'!U538),"")</f>
        <v/>
      </c>
      <c r="V538">
        <f t="shared" si="32"/>
        <v>1</v>
      </c>
      <c r="W538" t="str">
        <f t="shared" si="33"/>
        <v/>
      </c>
      <c r="X538" t="str">
        <f t="shared" si="34"/>
        <v/>
      </c>
      <c r="Y538" t="str">
        <f t="shared" si="35"/>
        <v/>
      </c>
    </row>
    <row r="539" spans="1:25" x14ac:dyDescent="0.25">
      <c r="A539">
        <v>547</v>
      </c>
      <c r="B539" t="s">
        <v>877</v>
      </c>
      <c r="C539">
        <v>115600</v>
      </c>
      <c r="D539">
        <v>70</v>
      </c>
      <c r="E539" t="str">
        <f>IFERROR(IF(OR(HLOOKUP($A539,'Z-scores'!$C$2:$UD$20,3,FALSE)&gt;2,HLOOKUP(A539,'Z-scores'!$C$2:$UD$20,3,FALSE)&lt;-2),"",'Total-corrected counts'!E539),"")</f>
        <v/>
      </c>
      <c r="F539" t="str">
        <f>IFERROR(IF(OR(HLOOKUP($A539,'Z-scores'!$C$2:$UD$20,4,FALSE)&gt;2,HLOOKUP($A539,'Z-scores'!$C$2:$UD$20,4,FALSE)&lt;-2),"",'Total-corrected counts'!F539),"")</f>
        <v/>
      </c>
      <c r="G539" t="str">
        <f>IFERROR(IF(OR(HLOOKUP($A539,'Z-scores'!$C$2:$UD$20,5,FALSE)&gt;2,HLOOKUP($A539,'Z-scores'!$C$2:$UD$20,5,FALSE)&lt;-2),"",'Total-corrected counts'!G539),"")</f>
        <v/>
      </c>
      <c r="H539" t="str">
        <f>IFERROR(IF(OR(HLOOKUP($A539,'Z-scores'!$C$2:$UD$20,6,FALSE)&gt;2,HLOOKUP($A539,'Z-scores'!$C$2:$UD$20,6,FALSE)&lt;-2),"",'Total-corrected counts'!H539),"")</f>
        <v/>
      </c>
      <c r="I539" t="str">
        <f>IFERROR(IF(OR(HLOOKUP($A539,'Z-scores'!$C$2:$UD$20,7,FALSE)&gt;2,HLOOKUP($A539,'Z-scores'!$C$2:$UD$20,7,FALSE)&lt;-2),"",'Total-corrected counts'!I539),"")</f>
        <v/>
      </c>
      <c r="J539" t="str">
        <f>IFERROR(IF(OR(HLOOKUP($A539,'Z-scores'!$C$2:$UD$20,8,FALSE)&gt;2,HLOOKUP($A539,'Z-scores'!$C$2:$UD$20,8,FALSE)&lt;-2),"",'Total-corrected counts'!J539),"")</f>
        <v/>
      </c>
      <c r="K539" t="str">
        <f>IFERROR(IF(OR(HLOOKUP($A539,'Z-scores'!$C$2:$UD$20,9,FALSE)&gt;2,HLOOKUP($A539,'Z-scores'!$C$2:$UD$20,9,FALSE)&lt;-2),"",'Total-corrected counts'!K539),"")</f>
        <v/>
      </c>
      <c r="L539" t="str">
        <f>IFERROR(IF(OR(HLOOKUP($A539,'Z-scores'!$C$2:$UD$20,10,FALSE)&gt;2,HLOOKUP($A539,'Z-scores'!$C$2:$UD$20,10,FALSE)&lt;-2),"",'Total-corrected counts'!L539),"")</f>
        <v/>
      </c>
      <c r="M539" t="str">
        <f>IFERROR(IF(OR(HLOOKUP($A539,'Z-scores'!$C$2:$UD$20,11,FALSE)&gt;2,HLOOKUP($A539,'Z-scores'!$C$2:$UD$20,11,FALSE)&lt;-2),"",'Total-corrected counts'!M539),"")</f>
        <v/>
      </c>
      <c r="N539" t="str">
        <f>IFERROR(IF(OR(HLOOKUP($A539,'Z-scores'!$C$2:$UD$20,12,FALSE)&gt;2,HLOOKUP($A539,'Z-scores'!$C$2:$UD$20,12,FALSE)&lt;-2),"",'Total-corrected counts'!N539),"")</f>
        <v/>
      </c>
      <c r="O539" t="str">
        <f>IFERROR(IF(OR(HLOOKUP($A539,'Z-scores'!$C$2:$UD$20,13,FALSE)&gt;2,HLOOKUP($A539,'Z-scores'!$C$2:$UD$20,13,FALSE)&lt;-2),"",'Total-corrected counts'!O539),"")</f>
        <v/>
      </c>
      <c r="P539" t="str">
        <f>IFERROR(IF(OR(HLOOKUP($A539,'Z-scores'!$C$2:$UD$20,14,FALSE)&gt;2,HLOOKUP($A539,'Z-scores'!$C$2:$UD$20,14,FALSE)&lt;-2),"",'Total-corrected counts'!P539),"")</f>
        <v/>
      </c>
      <c r="Q539" t="str">
        <f>IFERROR(IF(OR(HLOOKUP($A539,'Z-scores'!$C$2:$UD$20,15,FALSE)&gt;2,HLOOKUP($A539,'Z-scores'!$C$2:$UD$20,15,FALSE)&lt;-2),"",'Total-corrected counts'!Q539),"")</f>
        <v/>
      </c>
      <c r="R539" t="str">
        <f>IFERROR(IF(OR(HLOOKUP($A539,'Z-scores'!$C$2:$UD$20,16,FALSE)&gt;2,HLOOKUP($A539,'Z-scores'!$C$2:$UD$20,16,FALSE)&lt;-2),"",'Total-corrected counts'!R539),"")</f>
        <v/>
      </c>
      <c r="S539" t="str">
        <f>IFERROR(IF(OR(HLOOKUP($A539,'Z-scores'!$C$2:$UD$20,17,FALSE)&gt;2,HLOOKUP($A539,'Z-scores'!$C$2:$UD$20,17,FALSE)&lt;-2),"",'Total-corrected counts'!S539),"")</f>
        <v/>
      </c>
      <c r="T539" t="str">
        <f>IFERROR(IF(OR(HLOOKUP($A539,'Z-scores'!$C$2:$UD$20,18,FALSE)&gt;2,HLOOKUP($A539,'Z-scores'!$C$2:$UD$20,18,FALSE)&lt;-2),"",'Total-corrected counts'!T539),"")</f>
        <v/>
      </c>
      <c r="U539" t="str">
        <f>IFERROR(IF(OR(HLOOKUP($A539,'Z-scores'!$C$2:$UD$20,19,FALSE)&gt;2,HLOOKUP($A539,'Z-scores'!$C$2:$UD$20,19,FALSE)&lt;-2),"",'Total-corrected counts'!U539),"")</f>
        <v/>
      </c>
      <c r="V539">
        <f t="shared" si="32"/>
        <v>1</v>
      </c>
      <c r="W539" t="str">
        <f t="shared" si="33"/>
        <v/>
      </c>
      <c r="X539" t="str">
        <f t="shared" si="34"/>
        <v/>
      </c>
      <c r="Y539" t="str">
        <f t="shared" si="35"/>
        <v/>
      </c>
    </row>
    <row r="540" spans="1:25" x14ac:dyDescent="0.25">
      <c r="A540">
        <v>548</v>
      </c>
      <c r="B540" t="s">
        <v>878</v>
      </c>
      <c r="C540">
        <v>80500</v>
      </c>
      <c r="D540">
        <v>128</v>
      </c>
      <c r="E540" t="str">
        <f>IFERROR(IF(OR(HLOOKUP($A540,'Z-scores'!$C$2:$UD$20,3,FALSE)&gt;2,HLOOKUP(A540,'Z-scores'!$C$2:$UD$20,3,FALSE)&lt;-2),"",'Total-corrected counts'!E540),"")</f>
        <v/>
      </c>
      <c r="F540" t="str">
        <f>IFERROR(IF(OR(HLOOKUP($A540,'Z-scores'!$C$2:$UD$20,4,FALSE)&gt;2,HLOOKUP($A540,'Z-scores'!$C$2:$UD$20,4,FALSE)&lt;-2),"",'Total-corrected counts'!F540),"")</f>
        <v/>
      </c>
      <c r="G540" t="str">
        <f>IFERROR(IF(OR(HLOOKUP($A540,'Z-scores'!$C$2:$UD$20,5,FALSE)&gt;2,HLOOKUP($A540,'Z-scores'!$C$2:$UD$20,5,FALSE)&lt;-2),"",'Total-corrected counts'!G540),"")</f>
        <v/>
      </c>
      <c r="H540" t="str">
        <f>IFERROR(IF(OR(HLOOKUP($A540,'Z-scores'!$C$2:$UD$20,6,FALSE)&gt;2,HLOOKUP($A540,'Z-scores'!$C$2:$UD$20,6,FALSE)&lt;-2),"",'Total-corrected counts'!H540),"")</f>
        <v/>
      </c>
      <c r="I540" t="str">
        <f>IFERROR(IF(OR(HLOOKUP($A540,'Z-scores'!$C$2:$UD$20,7,FALSE)&gt;2,HLOOKUP($A540,'Z-scores'!$C$2:$UD$20,7,FALSE)&lt;-2),"",'Total-corrected counts'!I540),"")</f>
        <v/>
      </c>
      <c r="J540" t="str">
        <f>IFERROR(IF(OR(HLOOKUP($A540,'Z-scores'!$C$2:$UD$20,8,FALSE)&gt;2,HLOOKUP($A540,'Z-scores'!$C$2:$UD$20,8,FALSE)&lt;-2),"",'Total-corrected counts'!J540),"")</f>
        <v/>
      </c>
      <c r="K540" t="str">
        <f>IFERROR(IF(OR(HLOOKUP($A540,'Z-scores'!$C$2:$UD$20,9,FALSE)&gt;2,HLOOKUP($A540,'Z-scores'!$C$2:$UD$20,9,FALSE)&lt;-2),"",'Total-corrected counts'!K540),"")</f>
        <v/>
      </c>
      <c r="L540" t="str">
        <f>IFERROR(IF(OR(HLOOKUP($A540,'Z-scores'!$C$2:$UD$20,10,FALSE)&gt;2,HLOOKUP($A540,'Z-scores'!$C$2:$UD$20,10,FALSE)&lt;-2),"",'Total-corrected counts'!L540),"")</f>
        <v/>
      </c>
      <c r="M540" t="str">
        <f>IFERROR(IF(OR(HLOOKUP($A540,'Z-scores'!$C$2:$UD$20,11,FALSE)&gt;2,HLOOKUP($A540,'Z-scores'!$C$2:$UD$20,11,FALSE)&lt;-2),"",'Total-corrected counts'!M540),"")</f>
        <v/>
      </c>
      <c r="N540" t="str">
        <f>IFERROR(IF(OR(HLOOKUP($A540,'Z-scores'!$C$2:$UD$20,12,FALSE)&gt;2,HLOOKUP($A540,'Z-scores'!$C$2:$UD$20,12,FALSE)&lt;-2),"",'Total-corrected counts'!N540),"")</f>
        <v/>
      </c>
      <c r="O540" t="str">
        <f>IFERROR(IF(OR(HLOOKUP($A540,'Z-scores'!$C$2:$UD$20,13,FALSE)&gt;2,HLOOKUP($A540,'Z-scores'!$C$2:$UD$20,13,FALSE)&lt;-2),"",'Total-corrected counts'!O540),"")</f>
        <v/>
      </c>
      <c r="P540" t="str">
        <f>IFERROR(IF(OR(HLOOKUP($A540,'Z-scores'!$C$2:$UD$20,14,FALSE)&gt;2,HLOOKUP($A540,'Z-scores'!$C$2:$UD$20,14,FALSE)&lt;-2),"",'Total-corrected counts'!P540),"")</f>
        <v/>
      </c>
      <c r="Q540" t="str">
        <f>IFERROR(IF(OR(HLOOKUP($A540,'Z-scores'!$C$2:$UD$20,15,FALSE)&gt;2,HLOOKUP($A540,'Z-scores'!$C$2:$UD$20,15,FALSE)&lt;-2),"",'Total-corrected counts'!Q540),"")</f>
        <v/>
      </c>
      <c r="R540" t="str">
        <f>IFERROR(IF(OR(HLOOKUP($A540,'Z-scores'!$C$2:$UD$20,16,FALSE)&gt;2,HLOOKUP($A540,'Z-scores'!$C$2:$UD$20,16,FALSE)&lt;-2),"",'Total-corrected counts'!R540),"")</f>
        <v/>
      </c>
      <c r="S540" t="str">
        <f>IFERROR(IF(OR(HLOOKUP($A540,'Z-scores'!$C$2:$UD$20,17,FALSE)&gt;2,HLOOKUP($A540,'Z-scores'!$C$2:$UD$20,17,FALSE)&lt;-2),"",'Total-corrected counts'!S540),"")</f>
        <v/>
      </c>
      <c r="T540" t="str">
        <f>IFERROR(IF(OR(HLOOKUP($A540,'Z-scores'!$C$2:$UD$20,18,FALSE)&gt;2,HLOOKUP($A540,'Z-scores'!$C$2:$UD$20,18,FALSE)&lt;-2),"",'Total-corrected counts'!T540),"")</f>
        <v/>
      </c>
      <c r="U540" t="str">
        <f>IFERROR(IF(OR(HLOOKUP($A540,'Z-scores'!$C$2:$UD$20,19,FALSE)&gt;2,HLOOKUP($A540,'Z-scores'!$C$2:$UD$20,19,FALSE)&lt;-2),"",'Total-corrected counts'!U540),"")</f>
        <v/>
      </c>
      <c r="V540">
        <f t="shared" si="32"/>
        <v>1</v>
      </c>
      <c r="W540" t="str">
        <f t="shared" si="33"/>
        <v/>
      </c>
      <c r="X540" t="str">
        <f t="shared" si="34"/>
        <v/>
      </c>
      <c r="Y540" t="str">
        <f t="shared" si="35"/>
        <v/>
      </c>
    </row>
    <row r="541" spans="1:25" x14ac:dyDescent="0.25">
      <c r="A541">
        <v>549</v>
      </c>
      <c r="B541" t="s">
        <v>265</v>
      </c>
      <c r="C541">
        <v>63500</v>
      </c>
      <c r="D541">
        <v>1129</v>
      </c>
      <c r="E541" t="str">
        <f>IFERROR(IF(OR(HLOOKUP($A541,'Z-scores'!$C$2:$UD$20,3,FALSE)&gt;2,HLOOKUP(A541,'Z-scores'!$C$2:$UD$20,3,FALSE)&lt;-2),"",'Total-corrected counts'!E541),"")</f>
        <v/>
      </c>
      <c r="F541">
        <f>IFERROR(IF(OR(HLOOKUP($A541,'Z-scores'!$C$2:$UD$20,4,FALSE)&gt;2,HLOOKUP($A541,'Z-scores'!$C$2:$UD$20,4,FALSE)&lt;-2),"",'Total-corrected counts'!F541),"")</f>
        <v>66.083270170326841</v>
      </c>
      <c r="G541">
        <f>IFERROR(IF(OR(HLOOKUP($A541,'Z-scores'!$C$2:$UD$20,5,FALSE)&gt;2,HLOOKUP($A541,'Z-scores'!$C$2:$UD$20,5,FALSE)&lt;-2),"",'Total-corrected counts'!G541),"")</f>
        <v>15.189914219290788</v>
      </c>
      <c r="H541">
        <f>IFERROR(IF(OR(HLOOKUP($A541,'Z-scores'!$C$2:$UD$20,6,FALSE)&gt;2,HLOOKUP($A541,'Z-scores'!$C$2:$UD$20,6,FALSE)&lt;-2),"",'Total-corrected counts'!H541),"")</f>
        <v>29.875729529715532</v>
      </c>
      <c r="I541">
        <f>IFERROR(IF(OR(HLOOKUP($A541,'Z-scores'!$C$2:$UD$20,7,FALSE)&gt;2,HLOOKUP($A541,'Z-scores'!$C$2:$UD$20,7,FALSE)&lt;-2),"",'Total-corrected counts'!I541),"")</f>
        <v>32.619235990752344</v>
      </c>
      <c r="J541">
        <f>IFERROR(IF(OR(HLOOKUP($A541,'Z-scores'!$C$2:$UD$20,8,FALSE)&gt;2,HLOOKUP($A541,'Z-scores'!$C$2:$UD$20,8,FALSE)&lt;-2),"",'Total-corrected counts'!J541),"")</f>
        <v>104.98578954323391</v>
      </c>
      <c r="K541">
        <f>IFERROR(IF(OR(HLOOKUP($A541,'Z-scores'!$C$2:$UD$20,9,FALSE)&gt;2,HLOOKUP($A541,'Z-scores'!$C$2:$UD$20,9,FALSE)&lt;-2),"",'Total-corrected counts'!K541),"")</f>
        <v>47.253470093093263</v>
      </c>
      <c r="L541">
        <f>IFERROR(IF(OR(HLOOKUP($A541,'Z-scores'!$C$2:$UD$20,10,FALSE)&gt;2,HLOOKUP($A541,'Z-scores'!$C$2:$UD$20,10,FALSE)&lt;-2),"",'Total-corrected counts'!L541),"")</f>
        <v>112.61348663031802</v>
      </c>
      <c r="M541">
        <f>IFERROR(IF(OR(HLOOKUP($A541,'Z-scores'!$C$2:$UD$20,11,FALSE)&gt;2,HLOOKUP($A541,'Z-scores'!$C$2:$UD$20,11,FALSE)&lt;-2),"",'Total-corrected counts'!M541),"")</f>
        <v>65.617475139450377</v>
      </c>
      <c r="N541">
        <f>IFERROR(IF(OR(HLOOKUP($A541,'Z-scores'!$C$2:$UD$20,12,FALSE)&gt;2,HLOOKUP($A541,'Z-scores'!$C$2:$UD$20,12,FALSE)&lt;-2),"",'Total-corrected counts'!N541),"")</f>
        <v>14.51603591252622</v>
      </c>
      <c r="O541">
        <f>IFERROR(IF(OR(HLOOKUP($A541,'Z-scores'!$C$2:$UD$20,13,FALSE)&gt;2,HLOOKUP($A541,'Z-scores'!$C$2:$UD$20,13,FALSE)&lt;-2),"",'Total-corrected counts'!O541),"")</f>
        <v>75.171623982362917</v>
      </c>
      <c r="P541">
        <f>IFERROR(IF(OR(HLOOKUP($A541,'Z-scores'!$C$2:$UD$20,14,FALSE)&gt;2,HLOOKUP($A541,'Z-scores'!$C$2:$UD$20,14,FALSE)&lt;-2),"",'Total-corrected counts'!P541),"")</f>
        <v>113.76375142156608</v>
      </c>
      <c r="Q541">
        <f>IFERROR(IF(OR(HLOOKUP($A541,'Z-scores'!$C$2:$UD$20,15,FALSE)&gt;2,HLOOKUP($A541,'Z-scores'!$C$2:$UD$20,15,FALSE)&lt;-2),"",'Total-corrected counts'!Q541),"")</f>
        <v>9.2635208399965681</v>
      </c>
      <c r="R541">
        <f>IFERROR(IF(OR(HLOOKUP($A541,'Z-scores'!$C$2:$UD$20,16,FALSE)&gt;2,HLOOKUP($A541,'Z-scores'!$C$2:$UD$20,16,FALSE)&lt;-2),"",'Total-corrected counts'!R541),"")</f>
        <v>69.436680951493699</v>
      </c>
      <c r="S541">
        <f>IFERROR(IF(OR(HLOOKUP($A541,'Z-scores'!$C$2:$UD$20,17,FALSE)&gt;2,HLOOKUP($A541,'Z-scores'!$C$2:$UD$20,17,FALSE)&lt;-2),"",'Total-corrected counts'!S541),"")</f>
        <v>52.553066056940359</v>
      </c>
      <c r="T541">
        <f>IFERROR(IF(OR(HLOOKUP($A541,'Z-scores'!$C$2:$UD$20,18,FALSE)&gt;2,HLOOKUP($A541,'Z-scores'!$C$2:$UD$20,18,FALSE)&lt;-2),"",'Total-corrected counts'!T541),"")</f>
        <v>46.262648130679736</v>
      </c>
      <c r="U541">
        <f>IFERROR(IF(OR(HLOOKUP($A541,'Z-scores'!$C$2:$UD$20,19,FALSE)&gt;2,HLOOKUP($A541,'Z-scores'!$C$2:$UD$20,19,FALSE)&lt;-2),"",'Total-corrected counts'!U541),"")</f>
        <v>83.408912399161608</v>
      </c>
      <c r="V541">
        <f t="shared" si="32"/>
        <v>1</v>
      </c>
      <c r="W541">
        <f t="shared" si="33"/>
        <v>0.94507334556964262</v>
      </c>
      <c r="X541">
        <f t="shared" si="34"/>
        <v>59.279796414522629</v>
      </c>
      <c r="Y541">
        <f t="shared" si="35"/>
        <v>58.047029961840892</v>
      </c>
    </row>
    <row r="542" spans="1:25" x14ac:dyDescent="0.25">
      <c r="A542">
        <v>550</v>
      </c>
      <c r="B542" t="s">
        <v>879</v>
      </c>
      <c r="C542">
        <v>43500</v>
      </c>
      <c r="D542">
        <v>926</v>
      </c>
      <c r="E542" t="str">
        <f>IFERROR(IF(OR(HLOOKUP($A542,'Z-scores'!$C$2:$UD$20,3,FALSE)&gt;2,HLOOKUP(A542,'Z-scores'!$C$2:$UD$20,3,FALSE)&lt;-2),"",'Total-corrected counts'!E542),"")</f>
        <v/>
      </c>
      <c r="F542" t="str">
        <f>IFERROR(IF(OR(HLOOKUP($A542,'Z-scores'!$C$2:$UD$20,4,FALSE)&gt;2,HLOOKUP($A542,'Z-scores'!$C$2:$UD$20,4,FALSE)&lt;-2),"",'Total-corrected counts'!F542),"")</f>
        <v/>
      </c>
      <c r="G542" t="str">
        <f>IFERROR(IF(OR(HLOOKUP($A542,'Z-scores'!$C$2:$UD$20,5,FALSE)&gt;2,HLOOKUP($A542,'Z-scores'!$C$2:$UD$20,5,FALSE)&lt;-2),"",'Total-corrected counts'!G542),"")</f>
        <v/>
      </c>
      <c r="H542" t="str">
        <f>IFERROR(IF(OR(HLOOKUP($A542,'Z-scores'!$C$2:$UD$20,6,FALSE)&gt;2,HLOOKUP($A542,'Z-scores'!$C$2:$UD$20,6,FALSE)&lt;-2),"",'Total-corrected counts'!H542),"")</f>
        <v/>
      </c>
      <c r="I542" t="str">
        <f>IFERROR(IF(OR(HLOOKUP($A542,'Z-scores'!$C$2:$UD$20,7,FALSE)&gt;2,HLOOKUP($A542,'Z-scores'!$C$2:$UD$20,7,FALSE)&lt;-2),"",'Total-corrected counts'!I542),"")</f>
        <v/>
      </c>
      <c r="J542" t="str">
        <f>IFERROR(IF(OR(HLOOKUP($A542,'Z-scores'!$C$2:$UD$20,8,FALSE)&gt;2,HLOOKUP($A542,'Z-scores'!$C$2:$UD$20,8,FALSE)&lt;-2),"",'Total-corrected counts'!J542),"")</f>
        <v/>
      </c>
      <c r="K542" t="str">
        <f>IFERROR(IF(OR(HLOOKUP($A542,'Z-scores'!$C$2:$UD$20,9,FALSE)&gt;2,HLOOKUP($A542,'Z-scores'!$C$2:$UD$20,9,FALSE)&lt;-2),"",'Total-corrected counts'!K542),"")</f>
        <v/>
      </c>
      <c r="L542" t="str">
        <f>IFERROR(IF(OR(HLOOKUP($A542,'Z-scores'!$C$2:$UD$20,10,FALSE)&gt;2,HLOOKUP($A542,'Z-scores'!$C$2:$UD$20,10,FALSE)&lt;-2),"",'Total-corrected counts'!L542),"")</f>
        <v/>
      </c>
      <c r="M542" t="str">
        <f>IFERROR(IF(OR(HLOOKUP($A542,'Z-scores'!$C$2:$UD$20,11,FALSE)&gt;2,HLOOKUP($A542,'Z-scores'!$C$2:$UD$20,11,FALSE)&lt;-2),"",'Total-corrected counts'!M542),"")</f>
        <v/>
      </c>
      <c r="N542" t="str">
        <f>IFERROR(IF(OR(HLOOKUP($A542,'Z-scores'!$C$2:$UD$20,12,FALSE)&gt;2,HLOOKUP($A542,'Z-scores'!$C$2:$UD$20,12,FALSE)&lt;-2),"",'Total-corrected counts'!N542),"")</f>
        <v/>
      </c>
      <c r="O542" t="str">
        <f>IFERROR(IF(OR(HLOOKUP($A542,'Z-scores'!$C$2:$UD$20,13,FALSE)&gt;2,HLOOKUP($A542,'Z-scores'!$C$2:$UD$20,13,FALSE)&lt;-2),"",'Total-corrected counts'!O542),"")</f>
        <v/>
      </c>
      <c r="P542" t="str">
        <f>IFERROR(IF(OR(HLOOKUP($A542,'Z-scores'!$C$2:$UD$20,14,FALSE)&gt;2,HLOOKUP($A542,'Z-scores'!$C$2:$UD$20,14,FALSE)&lt;-2),"",'Total-corrected counts'!P542),"")</f>
        <v/>
      </c>
      <c r="Q542" t="str">
        <f>IFERROR(IF(OR(HLOOKUP($A542,'Z-scores'!$C$2:$UD$20,15,FALSE)&gt;2,HLOOKUP($A542,'Z-scores'!$C$2:$UD$20,15,FALSE)&lt;-2),"",'Total-corrected counts'!Q542),"")</f>
        <v/>
      </c>
      <c r="R542" t="str">
        <f>IFERROR(IF(OR(HLOOKUP($A542,'Z-scores'!$C$2:$UD$20,16,FALSE)&gt;2,HLOOKUP($A542,'Z-scores'!$C$2:$UD$20,16,FALSE)&lt;-2),"",'Total-corrected counts'!R542),"")</f>
        <v/>
      </c>
      <c r="S542" t="str">
        <f>IFERROR(IF(OR(HLOOKUP($A542,'Z-scores'!$C$2:$UD$20,17,FALSE)&gt;2,HLOOKUP($A542,'Z-scores'!$C$2:$UD$20,17,FALSE)&lt;-2),"",'Total-corrected counts'!S542),"")</f>
        <v/>
      </c>
      <c r="T542" t="str">
        <f>IFERROR(IF(OR(HLOOKUP($A542,'Z-scores'!$C$2:$UD$20,18,FALSE)&gt;2,HLOOKUP($A542,'Z-scores'!$C$2:$UD$20,18,FALSE)&lt;-2),"",'Total-corrected counts'!T542),"")</f>
        <v/>
      </c>
      <c r="U542" t="str">
        <f>IFERROR(IF(OR(HLOOKUP($A542,'Z-scores'!$C$2:$UD$20,19,FALSE)&gt;2,HLOOKUP($A542,'Z-scores'!$C$2:$UD$20,19,FALSE)&lt;-2),"",'Total-corrected counts'!U542),"")</f>
        <v/>
      </c>
      <c r="V542">
        <f t="shared" si="32"/>
        <v>1</v>
      </c>
      <c r="W542" t="str">
        <f t="shared" si="33"/>
        <v/>
      </c>
      <c r="X542" t="str">
        <f t="shared" si="34"/>
        <v/>
      </c>
      <c r="Y542" t="str">
        <f t="shared" si="35"/>
        <v/>
      </c>
    </row>
    <row r="543" spans="1:25" x14ac:dyDescent="0.25">
      <c r="A543">
        <v>551</v>
      </c>
      <c r="B543" t="s">
        <v>880</v>
      </c>
      <c r="C543">
        <v>50500</v>
      </c>
      <c r="D543">
        <v>536</v>
      </c>
      <c r="E543" t="str">
        <f>IFERROR(IF(OR(HLOOKUP($A543,'Z-scores'!$C$2:$UD$20,3,FALSE)&gt;2,HLOOKUP(A543,'Z-scores'!$C$2:$UD$20,3,FALSE)&lt;-2),"",'Total-corrected counts'!E543),"")</f>
        <v/>
      </c>
      <c r="F543" t="str">
        <f>IFERROR(IF(OR(HLOOKUP($A543,'Z-scores'!$C$2:$UD$20,4,FALSE)&gt;2,HLOOKUP($A543,'Z-scores'!$C$2:$UD$20,4,FALSE)&lt;-2),"",'Total-corrected counts'!F543),"")</f>
        <v/>
      </c>
      <c r="G543" t="str">
        <f>IFERROR(IF(OR(HLOOKUP($A543,'Z-scores'!$C$2:$UD$20,5,FALSE)&gt;2,HLOOKUP($A543,'Z-scores'!$C$2:$UD$20,5,FALSE)&lt;-2),"",'Total-corrected counts'!G543),"")</f>
        <v/>
      </c>
      <c r="H543" t="str">
        <f>IFERROR(IF(OR(HLOOKUP($A543,'Z-scores'!$C$2:$UD$20,6,FALSE)&gt;2,HLOOKUP($A543,'Z-scores'!$C$2:$UD$20,6,FALSE)&lt;-2),"",'Total-corrected counts'!H543),"")</f>
        <v/>
      </c>
      <c r="I543" t="str">
        <f>IFERROR(IF(OR(HLOOKUP($A543,'Z-scores'!$C$2:$UD$20,7,FALSE)&gt;2,HLOOKUP($A543,'Z-scores'!$C$2:$UD$20,7,FALSE)&lt;-2),"",'Total-corrected counts'!I543),"")</f>
        <v/>
      </c>
      <c r="J543" t="str">
        <f>IFERROR(IF(OR(HLOOKUP($A543,'Z-scores'!$C$2:$UD$20,8,FALSE)&gt;2,HLOOKUP($A543,'Z-scores'!$C$2:$UD$20,8,FALSE)&lt;-2),"",'Total-corrected counts'!J543),"")</f>
        <v/>
      </c>
      <c r="K543" t="str">
        <f>IFERROR(IF(OR(HLOOKUP($A543,'Z-scores'!$C$2:$UD$20,9,FALSE)&gt;2,HLOOKUP($A543,'Z-scores'!$C$2:$UD$20,9,FALSE)&lt;-2),"",'Total-corrected counts'!K543),"")</f>
        <v/>
      </c>
      <c r="L543" t="str">
        <f>IFERROR(IF(OR(HLOOKUP($A543,'Z-scores'!$C$2:$UD$20,10,FALSE)&gt;2,HLOOKUP($A543,'Z-scores'!$C$2:$UD$20,10,FALSE)&lt;-2),"",'Total-corrected counts'!L543),"")</f>
        <v/>
      </c>
      <c r="M543" t="str">
        <f>IFERROR(IF(OR(HLOOKUP($A543,'Z-scores'!$C$2:$UD$20,11,FALSE)&gt;2,HLOOKUP($A543,'Z-scores'!$C$2:$UD$20,11,FALSE)&lt;-2),"",'Total-corrected counts'!M543),"")</f>
        <v/>
      </c>
      <c r="N543" t="str">
        <f>IFERROR(IF(OR(HLOOKUP($A543,'Z-scores'!$C$2:$UD$20,12,FALSE)&gt;2,HLOOKUP($A543,'Z-scores'!$C$2:$UD$20,12,FALSE)&lt;-2),"",'Total-corrected counts'!N543),"")</f>
        <v/>
      </c>
      <c r="O543" t="str">
        <f>IFERROR(IF(OR(HLOOKUP($A543,'Z-scores'!$C$2:$UD$20,13,FALSE)&gt;2,HLOOKUP($A543,'Z-scores'!$C$2:$UD$20,13,FALSE)&lt;-2),"",'Total-corrected counts'!O543),"")</f>
        <v/>
      </c>
      <c r="P543" t="str">
        <f>IFERROR(IF(OR(HLOOKUP($A543,'Z-scores'!$C$2:$UD$20,14,FALSE)&gt;2,HLOOKUP($A543,'Z-scores'!$C$2:$UD$20,14,FALSE)&lt;-2),"",'Total-corrected counts'!P543),"")</f>
        <v/>
      </c>
      <c r="Q543" t="str">
        <f>IFERROR(IF(OR(HLOOKUP($A543,'Z-scores'!$C$2:$UD$20,15,FALSE)&gt;2,HLOOKUP($A543,'Z-scores'!$C$2:$UD$20,15,FALSE)&lt;-2),"",'Total-corrected counts'!Q543),"")</f>
        <v/>
      </c>
      <c r="R543" t="str">
        <f>IFERROR(IF(OR(HLOOKUP($A543,'Z-scores'!$C$2:$UD$20,16,FALSE)&gt;2,HLOOKUP($A543,'Z-scores'!$C$2:$UD$20,16,FALSE)&lt;-2),"",'Total-corrected counts'!R543),"")</f>
        <v/>
      </c>
      <c r="S543" t="str">
        <f>IFERROR(IF(OR(HLOOKUP($A543,'Z-scores'!$C$2:$UD$20,17,FALSE)&gt;2,HLOOKUP($A543,'Z-scores'!$C$2:$UD$20,17,FALSE)&lt;-2),"",'Total-corrected counts'!S543),"")</f>
        <v/>
      </c>
      <c r="T543" t="str">
        <f>IFERROR(IF(OR(HLOOKUP($A543,'Z-scores'!$C$2:$UD$20,18,FALSE)&gt;2,HLOOKUP($A543,'Z-scores'!$C$2:$UD$20,18,FALSE)&lt;-2),"",'Total-corrected counts'!T543),"")</f>
        <v/>
      </c>
      <c r="U543" t="str">
        <f>IFERROR(IF(OR(HLOOKUP($A543,'Z-scores'!$C$2:$UD$20,19,FALSE)&gt;2,HLOOKUP($A543,'Z-scores'!$C$2:$UD$20,19,FALSE)&lt;-2),"",'Total-corrected counts'!U543),"")</f>
        <v/>
      </c>
      <c r="V543">
        <f t="shared" si="32"/>
        <v>1</v>
      </c>
      <c r="W543" t="str">
        <f t="shared" si="33"/>
        <v/>
      </c>
      <c r="X543" t="str">
        <f t="shared" si="34"/>
        <v/>
      </c>
      <c r="Y543" t="str">
        <f t="shared" si="35"/>
        <v/>
      </c>
    </row>
    <row r="544" spans="1:25" x14ac:dyDescent="0.25">
      <c r="A544">
        <v>552</v>
      </c>
      <c r="B544" t="s">
        <v>881</v>
      </c>
      <c r="C544">
        <v>87700</v>
      </c>
      <c r="D544">
        <v>987</v>
      </c>
      <c r="E544" t="str">
        <f>IFERROR(IF(OR(HLOOKUP($A544,'Z-scores'!$C$2:$UD$20,3,FALSE)&gt;2,HLOOKUP(A544,'Z-scores'!$C$2:$UD$20,3,FALSE)&lt;-2),"",'Total-corrected counts'!E544),"")</f>
        <v/>
      </c>
      <c r="F544" t="str">
        <f>IFERROR(IF(OR(HLOOKUP($A544,'Z-scores'!$C$2:$UD$20,4,FALSE)&gt;2,HLOOKUP($A544,'Z-scores'!$C$2:$UD$20,4,FALSE)&lt;-2),"",'Total-corrected counts'!F544),"")</f>
        <v/>
      </c>
      <c r="G544" t="str">
        <f>IFERROR(IF(OR(HLOOKUP($A544,'Z-scores'!$C$2:$UD$20,5,FALSE)&gt;2,HLOOKUP($A544,'Z-scores'!$C$2:$UD$20,5,FALSE)&lt;-2),"",'Total-corrected counts'!G544),"")</f>
        <v/>
      </c>
      <c r="H544" t="str">
        <f>IFERROR(IF(OR(HLOOKUP($A544,'Z-scores'!$C$2:$UD$20,6,FALSE)&gt;2,HLOOKUP($A544,'Z-scores'!$C$2:$UD$20,6,FALSE)&lt;-2),"",'Total-corrected counts'!H544),"")</f>
        <v/>
      </c>
      <c r="I544" t="str">
        <f>IFERROR(IF(OR(HLOOKUP($A544,'Z-scores'!$C$2:$UD$20,7,FALSE)&gt;2,HLOOKUP($A544,'Z-scores'!$C$2:$UD$20,7,FALSE)&lt;-2),"",'Total-corrected counts'!I544),"")</f>
        <v/>
      </c>
      <c r="J544" t="str">
        <f>IFERROR(IF(OR(HLOOKUP($A544,'Z-scores'!$C$2:$UD$20,8,FALSE)&gt;2,HLOOKUP($A544,'Z-scores'!$C$2:$UD$20,8,FALSE)&lt;-2),"",'Total-corrected counts'!J544),"")</f>
        <v/>
      </c>
      <c r="K544" t="str">
        <f>IFERROR(IF(OR(HLOOKUP($A544,'Z-scores'!$C$2:$UD$20,9,FALSE)&gt;2,HLOOKUP($A544,'Z-scores'!$C$2:$UD$20,9,FALSE)&lt;-2),"",'Total-corrected counts'!K544),"")</f>
        <v/>
      </c>
      <c r="L544" t="str">
        <f>IFERROR(IF(OR(HLOOKUP($A544,'Z-scores'!$C$2:$UD$20,10,FALSE)&gt;2,HLOOKUP($A544,'Z-scores'!$C$2:$UD$20,10,FALSE)&lt;-2),"",'Total-corrected counts'!L544),"")</f>
        <v/>
      </c>
      <c r="M544" t="str">
        <f>IFERROR(IF(OR(HLOOKUP($A544,'Z-scores'!$C$2:$UD$20,11,FALSE)&gt;2,HLOOKUP($A544,'Z-scores'!$C$2:$UD$20,11,FALSE)&lt;-2),"",'Total-corrected counts'!M544),"")</f>
        <v/>
      </c>
      <c r="N544" t="str">
        <f>IFERROR(IF(OR(HLOOKUP($A544,'Z-scores'!$C$2:$UD$20,12,FALSE)&gt;2,HLOOKUP($A544,'Z-scores'!$C$2:$UD$20,12,FALSE)&lt;-2),"",'Total-corrected counts'!N544),"")</f>
        <v/>
      </c>
      <c r="O544" t="str">
        <f>IFERROR(IF(OR(HLOOKUP($A544,'Z-scores'!$C$2:$UD$20,13,FALSE)&gt;2,HLOOKUP($A544,'Z-scores'!$C$2:$UD$20,13,FALSE)&lt;-2),"",'Total-corrected counts'!O544),"")</f>
        <v/>
      </c>
      <c r="P544" t="str">
        <f>IFERROR(IF(OR(HLOOKUP($A544,'Z-scores'!$C$2:$UD$20,14,FALSE)&gt;2,HLOOKUP($A544,'Z-scores'!$C$2:$UD$20,14,FALSE)&lt;-2),"",'Total-corrected counts'!P544),"")</f>
        <v/>
      </c>
      <c r="Q544" t="str">
        <f>IFERROR(IF(OR(HLOOKUP($A544,'Z-scores'!$C$2:$UD$20,15,FALSE)&gt;2,HLOOKUP($A544,'Z-scores'!$C$2:$UD$20,15,FALSE)&lt;-2),"",'Total-corrected counts'!Q544),"")</f>
        <v/>
      </c>
      <c r="R544" t="str">
        <f>IFERROR(IF(OR(HLOOKUP($A544,'Z-scores'!$C$2:$UD$20,16,FALSE)&gt;2,HLOOKUP($A544,'Z-scores'!$C$2:$UD$20,16,FALSE)&lt;-2),"",'Total-corrected counts'!R544),"")</f>
        <v/>
      </c>
      <c r="S544" t="str">
        <f>IFERROR(IF(OR(HLOOKUP($A544,'Z-scores'!$C$2:$UD$20,17,FALSE)&gt;2,HLOOKUP($A544,'Z-scores'!$C$2:$UD$20,17,FALSE)&lt;-2),"",'Total-corrected counts'!S544),"")</f>
        <v/>
      </c>
      <c r="T544" t="str">
        <f>IFERROR(IF(OR(HLOOKUP($A544,'Z-scores'!$C$2:$UD$20,18,FALSE)&gt;2,HLOOKUP($A544,'Z-scores'!$C$2:$UD$20,18,FALSE)&lt;-2),"",'Total-corrected counts'!T544),"")</f>
        <v/>
      </c>
      <c r="U544" t="str">
        <f>IFERROR(IF(OR(HLOOKUP($A544,'Z-scores'!$C$2:$UD$20,19,FALSE)&gt;2,HLOOKUP($A544,'Z-scores'!$C$2:$UD$20,19,FALSE)&lt;-2),"",'Total-corrected counts'!U544),"")</f>
        <v/>
      </c>
      <c r="V544">
        <f t="shared" si="32"/>
        <v>1</v>
      </c>
      <c r="W544" t="str">
        <f t="shared" si="33"/>
        <v/>
      </c>
      <c r="X544" t="str">
        <f t="shared" si="34"/>
        <v/>
      </c>
      <c r="Y544" t="str">
        <f t="shared" si="35"/>
        <v/>
      </c>
    </row>
    <row r="545" spans="1:25" x14ac:dyDescent="0.25">
      <c r="A545">
        <v>553</v>
      </c>
      <c r="B545" t="s">
        <v>882</v>
      </c>
      <c r="C545">
        <v>105200</v>
      </c>
      <c r="D545">
        <v>1123</v>
      </c>
      <c r="E545" t="str">
        <f>IFERROR(IF(OR(HLOOKUP($A545,'Z-scores'!$C$2:$UD$20,3,FALSE)&gt;2,HLOOKUP(A545,'Z-scores'!$C$2:$UD$20,3,FALSE)&lt;-2),"",'Total-corrected counts'!E545),"")</f>
        <v/>
      </c>
      <c r="F545" t="str">
        <f>IFERROR(IF(OR(HLOOKUP($A545,'Z-scores'!$C$2:$UD$20,4,FALSE)&gt;2,HLOOKUP($A545,'Z-scores'!$C$2:$UD$20,4,FALSE)&lt;-2),"",'Total-corrected counts'!F545),"")</f>
        <v/>
      </c>
      <c r="G545" t="str">
        <f>IFERROR(IF(OR(HLOOKUP($A545,'Z-scores'!$C$2:$UD$20,5,FALSE)&gt;2,HLOOKUP($A545,'Z-scores'!$C$2:$UD$20,5,FALSE)&lt;-2),"",'Total-corrected counts'!G545),"")</f>
        <v/>
      </c>
      <c r="H545" t="str">
        <f>IFERROR(IF(OR(HLOOKUP($A545,'Z-scores'!$C$2:$UD$20,6,FALSE)&gt;2,HLOOKUP($A545,'Z-scores'!$C$2:$UD$20,6,FALSE)&lt;-2),"",'Total-corrected counts'!H545),"")</f>
        <v/>
      </c>
      <c r="I545" t="str">
        <f>IFERROR(IF(OR(HLOOKUP($A545,'Z-scores'!$C$2:$UD$20,7,FALSE)&gt;2,HLOOKUP($A545,'Z-scores'!$C$2:$UD$20,7,FALSE)&lt;-2),"",'Total-corrected counts'!I545),"")</f>
        <v/>
      </c>
      <c r="J545" t="str">
        <f>IFERROR(IF(OR(HLOOKUP($A545,'Z-scores'!$C$2:$UD$20,8,FALSE)&gt;2,HLOOKUP($A545,'Z-scores'!$C$2:$UD$20,8,FALSE)&lt;-2),"",'Total-corrected counts'!J545),"")</f>
        <v/>
      </c>
      <c r="K545" t="str">
        <f>IFERROR(IF(OR(HLOOKUP($A545,'Z-scores'!$C$2:$UD$20,9,FALSE)&gt;2,HLOOKUP($A545,'Z-scores'!$C$2:$UD$20,9,FALSE)&lt;-2),"",'Total-corrected counts'!K545),"")</f>
        <v/>
      </c>
      <c r="L545" t="str">
        <f>IFERROR(IF(OR(HLOOKUP($A545,'Z-scores'!$C$2:$UD$20,10,FALSE)&gt;2,HLOOKUP($A545,'Z-scores'!$C$2:$UD$20,10,FALSE)&lt;-2),"",'Total-corrected counts'!L545),"")</f>
        <v/>
      </c>
      <c r="M545" t="str">
        <f>IFERROR(IF(OR(HLOOKUP($A545,'Z-scores'!$C$2:$UD$20,11,FALSE)&gt;2,HLOOKUP($A545,'Z-scores'!$C$2:$UD$20,11,FALSE)&lt;-2),"",'Total-corrected counts'!M545),"")</f>
        <v/>
      </c>
      <c r="N545" t="str">
        <f>IFERROR(IF(OR(HLOOKUP($A545,'Z-scores'!$C$2:$UD$20,12,FALSE)&gt;2,HLOOKUP($A545,'Z-scores'!$C$2:$UD$20,12,FALSE)&lt;-2),"",'Total-corrected counts'!N545),"")</f>
        <v/>
      </c>
      <c r="O545" t="str">
        <f>IFERROR(IF(OR(HLOOKUP($A545,'Z-scores'!$C$2:$UD$20,13,FALSE)&gt;2,HLOOKUP($A545,'Z-scores'!$C$2:$UD$20,13,FALSE)&lt;-2),"",'Total-corrected counts'!O545),"")</f>
        <v/>
      </c>
      <c r="P545" t="str">
        <f>IFERROR(IF(OR(HLOOKUP($A545,'Z-scores'!$C$2:$UD$20,14,FALSE)&gt;2,HLOOKUP($A545,'Z-scores'!$C$2:$UD$20,14,FALSE)&lt;-2),"",'Total-corrected counts'!P545),"")</f>
        <v/>
      </c>
      <c r="Q545" t="str">
        <f>IFERROR(IF(OR(HLOOKUP($A545,'Z-scores'!$C$2:$UD$20,15,FALSE)&gt;2,HLOOKUP($A545,'Z-scores'!$C$2:$UD$20,15,FALSE)&lt;-2),"",'Total-corrected counts'!Q545),"")</f>
        <v/>
      </c>
      <c r="R545" t="str">
        <f>IFERROR(IF(OR(HLOOKUP($A545,'Z-scores'!$C$2:$UD$20,16,FALSE)&gt;2,HLOOKUP($A545,'Z-scores'!$C$2:$UD$20,16,FALSE)&lt;-2),"",'Total-corrected counts'!R545),"")</f>
        <v/>
      </c>
      <c r="S545" t="str">
        <f>IFERROR(IF(OR(HLOOKUP($A545,'Z-scores'!$C$2:$UD$20,17,FALSE)&gt;2,HLOOKUP($A545,'Z-scores'!$C$2:$UD$20,17,FALSE)&lt;-2),"",'Total-corrected counts'!S545),"")</f>
        <v/>
      </c>
      <c r="T545" t="str">
        <f>IFERROR(IF(OR(HLOOKUP($A545,'Z-scores'!$C$2:$UD$20,18,FALSE)&gt;2,HLOOKUP($A545,'Z-scores'!$C$2:$UD$20,18,FALSE)&lt;-2),"",'Total-corrected counts'!T545),"")</f>
        <v/>
      </c>
      <c r="U545" t="str">
        <f>IFERROR(IF(OR(HLOOKUP($A545,'Z-scores'!$C$2:$UD$20,19,FALSE)&gt;2,HLOOKUP($A545,'Z-scores'!$C$2:$UD$20,19,FALSE)&lt;-2),"",'Total-corrected counts'!U545),"")</f>
        <v/>
      </c>
      <c r="V545">
        <f t="shared" si="32"/>
        <v>1</v>
      </c>
      <c r="W545" t="str">
        <f t="shared" si="33"/>
        <v/>
      </c>
      <c r="X545" t="str">
        <f t="shared" si="34"/>
        <v/>
      </c>
      <c r="Y545" t="str">
        <f t="shared" si="35"/>
        <v/>
      </c>
    </row>
    <row r="546" spans="1:25" x14ac:dyDescent="0.25">
      <c r="A546">
        <v>554</v>
      </c>
      <c r="B546" t="s">
        <v>883</v>
      </c>
      <c r="C546">
        <v>53700</v>
      </c>
      <c r="D546">
        <v>359</v>
      </c>
      <c r="E546" t="str">
        <f>IFERROR(IF(OR(HLOOKUP($A546,'Z-scores'!$C$2:$UD$20,3,FALSE)&gt;2,HLOOKUP(A546,'Z-scores'!$C$2:$UD$20,3,FALSE)&lt;-2),"",'Total-corrected counts'!E546),"")</f>
        <v/>
      </c>
      <c r="F546" t="str">
        <f>IFERROR(IF(OR(HLOOKUP($A546,'Z-scores'!$C$2:$UD$20,4,FALSE)&gt;2,HLOOKUP($A546,'Z-scores'!$C$2:$UD$20,4,FALSE)&lt;-2),"",'Total-corrected counts'!F546),"")</f>
        <v/>
      </c>
      <c r="G546" t="str">
        <f>IFERROR(IF(OR(HLOOKUP($A546,'Z-scores'!$C$2:$UD$20,5,FALSE)&gt;2,HLOOKUP($A546,'Z-scores'!$C$2:$UD$20,5,FALSE)&lt;-2),"",'Total-corrected counts'!G546),"")</f>
        <v/>
      </c>
      <c r="H546" t="str">
        <f>IFERROR(IF(OR(HLOOKUP($A546,'Z-scores'!$C$2:$UD$20,6,FALSE)&gt;2,HLOOKUP($A546,'Z-scores'!$C$2:$UD$20,6,FALSE)&lt;-2),"",'Total-corrected counts'!H546),"")</f>
        <v/>
      </c>
      <c r="I546" t="str">
        <f>IFERROR(IF(OR(HLOOKUP($A546,'Z-scores'!$C$2:$UD$20,7,FALSE)&gt;2,HLOOKUP($A546,'Z-scores'!$C$2:$UD$20,7,FALSE)&lt;-2),"",'Total-corrected counts'!I546),"")</f>
        <v/>
      </c>
      <c r="J546" t="str">
        <f>IFERROR(IF(OR(HLOOKUP($A546,'Z-scores'!$C$2:$UD$20,8,FALSE)&gt;2,HLOOKUP($A546,'Z-scores'!$C$2:$UD$20,8,FALSE)&lt;-2),"",'Total-corrected counts'!J546),"")</f>
        <v/>
      </c>
      <c r="K546" t="str">
        <f>IFERROR(IF(OR(HLOOKUP($A546,'Z-scores'!$C$2:$UD$20,9,FALSE)&gt;2,HLOOKUP($A546,'Z-scores'!$C$2:$UD$20,9,FALSE)&lt;-2),"",'Total-corrected counts'!K546),"")</f>
        <v/>
      </c>
      <c r="L546" t="str">
        <f>IFERROR(IF(OR(HLOOKUP($A546,'Z-scores'!$C$2:$UD$20,10,FALSE)&gt;2,HLOOKUP($A546,'Z-scores'!$C$2:$UD$20,10,FALSE)&lt;-2),"",'Total-corrected counts'!L546),"")</f>
        <v/>
      </c>
      <c r="M546" t="str">
        <f>IFERROR(IF(OR(HLOOKUP($A546,'Z-scores'!$C$2:$UD$20,11,FALSE)&gt;2,HLOOKUP($A546,'Z-scores'!$C$2:$UD$20,11,FALSE)&lt;-2),"",'Total-corrected counts'!M546),"")</f>
        <v/>
      </c>
      <c r="N546" t="str">
        <f>IFERROR(IF(OR(HLOOKUP($A546,'Z-scores'!$C$2:$UD$20,12,FALSE)&gt;2,HLOOKUP($A546,'Z-scores'!$C$2:$UD$20,12,FALSE)&lt;-2),"",'Total-corrected counts'!N546),"")</f>
        <v/>
      </c>
      <c r="O546" t="str">
        <f>IFERROR(IF(OR(HLOOKUP($A546,'Z-scores'!$C$2:$UD$20,13,FALSE)&gt;2,HLOOKUP($A546,'Z-scores'!$C$2:$UD$20,13,FALSE)&lt;-2),"",'Total-corrected counts'!O546),"")</f>
        <v/>
      </c>
      <c r="P546" t="str">
        <f>IFERROR(IF(OR(HLOOKUP($A546,'Z-scores'!$C$2:$UD$20,14,FALSE)&gt;2,HLOOKUP($A546,'Z-scores'!$C$2:$UD$20,14,FALSE)&lt;-2),"",'Total-corrected counts'!P546),"")</f>
        <v/>
      </c>
      <c r="Q546" t="str">
        <f>IFERROR(IF(OR(HLOOKUP($A546,'Z-scores'!$C$2:$UD$20,15,FALSE)&gt;2,HLOOKUP($A546,'Z-scores'!$C$2:$UD$20,15,FALSE)&lt;-2),"",'Total-corrected counts'!Q546),"")</f>
        <v/>
      </c>
      <c r="R546" t="str">
        <f>IFERROR(IF(OR(HLOOKUP($A546,'Z-scores'!$C$2:$UD$20,16,FALSE)&gt;2,HLOOKUP($A546,'Z-scores'!$C$2:$UD$20,16,FALSE)&lt;-2),"",'Total-corrected counts'!R546),"")</f>
        <v/>
      </c>
      <c r="S546" t="str">
        <f>IFERROR(IF(OR(HLOOKUP($A546,'Z-scores'!$C$2:$UD$20,17,FALSE)&gt;2,HLOOKUP($A546,'Z-scores'!$C$2:$UD$20,17,FALSE)&lt;-2),"",'Total-corrected counts'!S546),"")</f>
        <v/>
      </c>
      <c r="T546" t="str">
        <f>IFERROR(IF(OR(HLOOKUP($A546,'Z-scores'!$C$2:$UD$20,18,FALSE)&gt;2,HLOOKUP($A546,'Z-scores'!$C$2:$UD$20,18,FALSE)&lt;-2),"",'Total-corrected counts'!T546),"")</f>
        <v/>
      </c>
      <c r="U546" t="str">
        <f>IFERROR(IF(OR(HLOOKUP($A546,'Z-scores'!$C$2:$UD$20,19,FALSE)&gt;2,HLOOKUP($A546,'Z-scores'!$C$2:$UD$20,19,FALSE)&lt;-2),"",'Total-corrected counts'!U546),"")</f>
        <v/>
      </c>
      <c r="V546">
        <f t="shared" si="32"/>
        <v>1</v>
      </c>
      <c r="W546" t="str">
        <f t="shared" si="33"/>
        <v/>
      </c>
      <c r="X546" t="str">
        <f t="shared" si="34"/>
        <v/>
      </c>
      <c r="Y546" t="str">
        <f t="shared" si="35"/>
        <v/>
      </c>
    </row>
    <row r="547" spans="1:25" x14ac:dyDescent="0.25">
      <c r="A547">
        <v>555</v>
      </c>
      <c r="B547" t="s">
        <v>884</v>
      </c>
      <c r="C547">
        <v>80600</v>
      </c>
      <c r="D547">
        <v>128</v>
      </c>
      <c r="E547" t="str">
        <f>IFERROR(IF(OR(HLOOKUP($A547,'Z-scores'!$C$2:$UD$20,3,FALSE)&gt;2,HLOOKUP(A547,'Z-scores'!$C$2:$UD$20,3,FALSE)&lt;-2),"",'Total-corrected counts'!E547),"")</f>
        <v/>
      </c>
      <c r="F547" t="str">
        <f>IFERROR(IF(OR(HLOOKUP($A547,'Z-scores'!$C$2:$UD$20,4,FALSE)&gt;2,HLOOKUP($A547,'Z-scores'!$C$2:$UD$20,4,FALSE)&lt;-2),"",'Total-corrected counts'!F547),"")</f>
        <v/>
      </c>
      <c r="G547" t="str">
        <f>IFERROR(IF(OR(HLOOKUP($A547,'Z-scores'!$C$2:$UD$20,5,FALSE)&gt;2,HLOOKUP($A547,'Z-scores'!$C$2:$UD$20,5,FALSE)&lt;-2),"",'Total-corrected counts'!G547),"")</f>
        <v/>
      </c>
      <c r="H547" t="str">
        <f>IFERROR(IF(OR(HLOOKUP($A547,'Z-scores'!$C$2:$UD$20,6,FALSE)&gt;2,HLOOKUP($A547,'Z-scores'!$C$2:$UD$20,6,FALSE)&lt;-2),"",'Total-corrected counts'!H547),"")</f>
        <v/>
      </c>
      <c r="I547" t="str">
        <f>IFERROR(IF(OR(HLOOKUP($A547,'Z-scores'!$C$2:$UD$20,7,FALSE)&gt;2,HLOOKUP($A547,'Z-scores'!$C$2:$UD$20,7,FALSE)&lt;-2),"",'Total-corrected counts'!I547),"")</f>
        <v/>
      </c>
      <c r="J547" t="str">
        <f>IFERROR(IF(OR(HLOOKUP($A547,'Z-scores'!$C$2:$UD$20,8,FALSE)&gt;2,HLOOKUP($A547,'Z-scores'!$C$2:$UD$20,8,FALSE)&lt;-2),"",'Total-corrected counts'!J547),"")</f>
        <v/>
      </c>
      <c r="K547" t="str">
        <f>IFERROR(IF(OR(HLOOKUP($A547,'Z-scores'!$C$2:$UD$20,9,FALSE)&gt;2,HLOOKUP($A547,'Z-scores'!$C$2:$UD$20,9,FALSE)&lt;-2),"",'Total-corrected counts'!K547),"")</f>
        <v/>
      </c>
      <c r="L547" t="str">
        <f>IFERROR(IF(OR(HLOOKUP($A547,'Z-scores'!$C$2:$UD$20,10,FALSE)&gt;2,HLOOKUP($A547,'Z-scores'!$C$2:$UD$20,10,FALSE)&lt;-2),"",'Total-corrected counts'!L547),"")</f>
        <v/>
      </c>
      <c r="M547" t="str">
        <f>IFERROR(IF(OR(HLOOKUP($A547,'Z-scores'!$C$2:$UD$20,11,FALSE)&gt;2,HLOOKUP($A547,'Z-scores'!$C$2:$UD$20,11,FALSE)&lt;-2),"",'Total-corrected counts'!M547),"")</f>
        <v/>
      </c>
      <c r="N547" t="str">
        <f>IFERROR(IF(OR(HLOOKUP($A547,'Z-scores'!$C$2:$UD$20,12,FALSE)&gt;2,HLOOKUP($A547,'Z-scores'!$C$2:$UD$20,12,FALSE)&lt;-2),"",'Total-corrected counts'!N547),"")</f>
        <v/>
      </c>
      <c r="O547" t="str">
        <f>IFERROR(IF(OR(HLOOKUP($A547,'Z-scores'!$C$2:$UD$20,13,FALSE)&gt;2,HLOOKUP($A547,'Z-scores'!$C$2:$UD$20,13,FALSE)&lt;-2),"",'Total-corrected counts'!O547),"")</f>
        <v/>
      </c>
      <c r="P547" t="str">
        <f>IFERROR(IF(OR(HLOOKUP($A547,'Z-scores'!$C$2:$UD$20,14,FALSE)&gt;2,HLOOKUP($A547,'Z-scores'!$C$2:$UD$20,14,FALSE)&lt;-2),"",'Total-corrected counts'!P547),"")</f>
        <v/>
      </c>
      <c r="Q547" t="str">
        <f>IFERROR(IF(OR(HLOOKUP($A547,'Z-scores'!$C$2:$UD$20,15,FALSE)&gt;2,HLOOKUP($A547,'Z-scores'!$C$2:$UD$20,15,FALSE)&lt;-2),"",'Total-corrected counts'!Q547),"")</f>
        <v/>
      </c>
      <c r="R547" t="str">
        <f>IFERROR(IF(OR(HLOOKUP($A547,'Z-scores'!$C$2:$UD$20,16,FALSE)&gt;2,HLOOKUP($A547,'Z-scores'!$C$2:$UD$20,16,FALSE)&lt;-2),"",'Total-corrected counts'!R547),"")</f>
        <v/>
      </c>
      <c r="S547" t="str">
        <f>IFERROR(IF(OR(HLOOKUP($A547,'Z-scores'!$C$2:$UD$20,17,FALSE)&gt;2,HLOOKUP($A547,'Z-scores'!$C$2:$UD$20,17,FALSE)&lt;-2),"",'Total-corrected counts'!S547),"")</f>
        <v/>
      </c>
      <c r="T547" t="str">
        <f>IFERROR(IF(OR(HLOOKUP($A547,'Z-scores'!$C$2:$UD$20,18,FALSE)&gt;2,HLOOKUP($A547,'Z-scores'!$C$2:$UD$20,18,FALSE)&lt;-2),"",'Total-corrected counts'!T547),"")</f>
        <v/>
      </c>
      <c r="U547" t="str">
        <f>IFERROR(IF(OR(HLOOKUP($A547,'Z-scores'!$C$2:$UD$20,19,FALSE)&gt;2,HLOOKUP($A547,'Z-scores'!$C$2:$UD$20,19,FALSE)&lt;-2),"",'Total-corrected counts'!U547),"")</f>
        <v/>
      </c>
      <c r="V547">
        <f t="shared" si="32"/>
        <v>1</v>
      </c>
      <c r="W547" t="str">
        <f t="shared" si="33"/>
        <v/>
      </c>
      <c r="X547" t="str">
        <f t="shared" si="34"/>
        <v/>
      </c>
      <c r="Y547" t="str">
        <f t="shared" si="35"/>
        <v/>
      </c>
    </row>
    <row r="548" spans="1:25" x14ac:dyDescent="0.25">
      <c r="A548">
        <v>556</v>
      </c>
      <c r="B548" t="s">
        <v>266</v>
      </c>
      <c r="C548">
        <v>8700</v>
      </c>
      <c r="D548">
        <v>44</v>
      </c>
      <c r="E548" t="str">
        <f>IFERROR(IF(OR(HLOOKUP($A548,'Z-scores'!$C$2:$UD$20,3,FALSE)&gt;2,HLOOKUP(A548,'Z-scores'!$C$2:$UD$20,3,FALSE)&lt;-2),"",'Total-corrected counts'!E548),"")</f>
        <v/>
      </c>
      <c r="F548">
        <f>IFERROR(IF(OR(HLOOKUP($A548,'Z-scores'!$C$2:$UD$20,4,FALSE)&gt;2,HLOOKUP($A548,'Z-scores'!$C$2:$UD$20,4,FALSE)&lt;-2),"",'Total-corrected counts'!F548),"")</f>
        <v>5.7092795479825567</v>
      </c>
      <c r="G548">
        <f>IFERROR(IF(OR(HLOOKUP($A548,'Z-scores'!$C$2:$UD$20,5,FALSE)&gt;2,HLOOKUP($A548,'Z-scores'!$C$2:$UD$20,5,FALSE)&lt;-2),"",'Total-corrected counts'!G548),"")</f>
        <v>15.784214576676833</v>
      </c>
      <c r="H548">
        <f>IFERROR(IF(OR(HLOOKUP($A548,'Z-scores'!$C$2:$UD$20,6,FALSE)&gt;2,HLOOKUP($A548,'Z-scores'!$C$2:$UD$20,6,FALSE)&lt;-2),"",'Total-corrected counts'!H548),"")</f>
        <v>1.8009201445482728</v>
      </c>
      <c r="I548">
        <f>IFERROR(IF(OR(HLOOKUP($A548,'Z-scores'!$C$2:$UD$20,7,FALSE)&gt;2,HLOOKUP($A548,'Z-scores'!$C$2:$UD$20,7,FALSE)&lt;-2),"",'Total-corrected counts'!I548),"")</f>
        <v>1.1882809638005289</v>
      </c>
      <c r="J548">
        <f>IFERROR(IF(OR(HLOOKUP($A548,'Z-scores'!$C$2:$UD$20,8,FALSE)&gt;2,HLOOKUP($A548,'Z-scores'!$C$2:$UD$20,8,FALSE)&lt;-2),"",'Total-corrected counts'!J548),"")</f>
        <v>1.8441050765155684</v>
      </c>
      <c r="K548">
        <f>IFERROR(IF(OR(HLOOKUP($A548,'Z-scores'!$C$2:$UD$20,9,FALSE)&gt;2,HLOOKUP($A548,'Z-scores'!$C$2:$UD$20,9,FALSE)&lt;-2),"",'Total-corrected counts'!K548),"")</f>
        <v>2.8541167289146552</v>
      </c>
      <c r="L548">
        <f>IFERROR(IF(OR(HLOOKUP($A548,'Z-scores'!$C$2:$UD$20,10,FALSE)&gt;2,HLOOKUP($A548,'Z-scores'!$C$2:$UD$20,10,FALSE)&lt;-2),"",'Total-corrected counts'!L548),"")</f>
        <v>0.56886634198656949</v>
      </c>
      <c r="M548">
        <f>IFERROR(IF(OR(HLOOKUP($A548,'Z-scores'!$C$2:$UD$20,11,FALSE)&gt;2,HLOOKUP($A548,'Z-scores'!$C$2:$UD$20,11,FALSE)&lt;-2),"",'Total-corrected counts'!M548),"")</f>
        <v>2.6632189193597586</v>
      </c>
      <c r="N548">
        <f>IFERROR(IF(OR(HLOOKUP($A548,'Z-scores'!$C$2:$UD$20,12,FALSE)&gt;2,HLOOKUP($A548,'Z-scores'!$C$2:$UD$20,12,FALSE)&lt;-2),"",'Total-corrected counts'!N548),"")</f>
        <v>1.0905355262567047</v>
      </c>
      <c r="O548">
        <f>IFERROR(IF(OR(HLOOKUP($A548,'Z-scores'!$C$2:$UD$20,13,FALSE)&gt;2,HLOOKUP($A548,'Z-scores'!$C$2:$UD$20,13,FALSE)&lt;-2),"",'Total-corrected counts'!O548),"")</f>
        <v>3.2307274487652058</v>
      </c>
      <c r="P548">
        <f>IFERROR(IF(OR(HLOOKUP($A548,'Z-scores'!$C$2:$UD$20,14,FALSE)&gt;2,HLOOKUP($A548,'Z-scores'!$C$2:$UD$20,14,FALSE)&lt;-2),"",'Total-corrected counts'!P548),"")</f>
        <v>2.4616973146557748</v>
      </c>
      <c r="Q548">
        <f>IFERROR(IF(OR(HLOOKUP($A548,'Z-scores'!$C$2:$UD$20,15,FALSE)&gt;2,HLOOKUP($A548,'Z-scores'!$C$2:$UD$20,15,FALSE)&lt;-2),"",'Total-corrected counts'!Q548),"")</f>
        <v>0.24377686421043598</v>
      </c>
      <c r="R548">
        <f>IFERROR(IF(OR(HLOOKUP($A548,'Z-scores'!$C$2:$UD$20,16,FALSE)&gt;2,HLOOKUP($A548,'Z-scores'!$C$2:$UD$20,16,FALSE)&lt;-2),"",'Total-corrected counts'!R548),"")</f>
        <v>1.5987786773412191</v>
      </c>
      <c r="S548">
        <f>IFERROR(IF(OR(HLOOKUP($A548,'Z-scores'!$C$2:$UD$20,17,FALSE)&gt;2,HLOOKUP($A548,'Z-scores'!$C$2:$UD$20,17,FALSE)&lt;-2),"",'Total-corrected counts'!S548),"")</f>
        <v>0.98798244214059971</v>
      </c>
      <c r="T548">
        <f>IFERROR(IF(OR(HLOOKUP($A548,'Z-scores'!$C$2:$UD$20,18,FALSE)&gt;2,HLOOKUP($A548,'Z-scores'!$C$2:$UD$20,18,FALSE)&lt;-2),"",'Total-corrected counts'!T548),"")</f>
        <v>1.9501617689255899</v>
      </c>
      <c r="U548">
        <f>IFERROR(IF(OR(HLOOKUP($A548,'Z-scores'!$C$2:$UD$20,19,FALSE)&gt;2,HLOOKUP($A548,'Z-scores'!$C$2:$UD$20,19,FALSE)&lt;-2),"",'Total-corrected counts'!U548),"")</f>
        <v>2.794617324023728</v>
      </c>
      <c r="V548">
        <f t="shared" si="32"/>
        <v>1</v>
      </c>
      <c r="W548">
        <f t="shared" si="33"/>
        <v>0.2300959854090894</v>
      </c>
      <c r="X548">
        <f t="shared" si="34"/>
        <v>4.0516252874730929</v>
      </c>
      <c r="Y548">
        <f t="shared" si="35"/>
        <v>1.7947846707899073</v>
      </c>
    </row>
    <row r="549" spans="1:25" x14ac:dyDescent="0.25">
      <c r="A549">
        <v>557</v>
      </c>
      <c r="B549" t="s">
        <v>885</v>
      </c>
      <c r="C549">
        <v>75300</v>
      </c>
      <c r="D549">
        <v>331</v>
      </c>
      <c r="E549" t="str">
        <f>IFERROR(IF(OR(HLOOKUP($A549,'Z-scores'!$C$2:$UD$20,3,FALSE)&gt;2,HLOOKUP(A549,'Z-scores'!$C$2:$UD$20,3,FALSE)&lt;-2),"",'Total-corrected counts'!E549),"")</f>
        <v/>
      </c>
      <c r="F549" t="str">
        <f>IFERROR(IF(OR(HLOOKUP($A549,'Z-scores'!$C$2:$UD$20,4,FALSE)&gt;2,HLOOKUP($A549,'Z-scores'!$C$2:$UD$20,4,FALSE)&lt;-2),"",'Total-corrected counts'!F549),"")</f>
        <v/>
      </c>
      <c r="G549" t="str">
        <f>IFERROR(IF(OR(HLOOKUP($A549,'Z-scores'!$C$2:$UD$20,5,FALSE)&gt;2,HLOOKUP($A549,'Z-scores'!$C$2:$UD$20,5,FALSE)&lt;-2),"",'Total-corrected counts'!G549),"")</f>
        <v/>
      </c>
      <c r="H549" t="str">
        <f>IFERROR(IF(OR(HLOOKUP($A549,'Z-scores'!$C$2:$UD$20,6,FALSE)&gt;2,HLOOKUP($A549,'Z-scores'!$C$2:$UD$20,6,FALSE)&lt;-2),"",'Total-corrected counts'!H549),"")</f>
        <v/>
      </c>
      <c r="I549" t="str">
        <f>IFERROR(IF(OR(HLOOKUP($A549,'Z-scores'!$C$2:$UD$20,7,FALSE)&gt;2,HLOOKUP($A549,'Z-scores'!$C$2:$UD$20,7,FALSE)&lt;-2),"",'Total-corrected counts'!I549),"")</f>
        <v/>
      </c>
      <c r="J549" t="str">
        <f>IFERROR(IF(OR(HLOOKUP($A549,'Z-scores'!$C$2:$UD$20,8,FALSE)&gt;2,HLOOKUP($A549,'Z-scores'!$C$2:$UD$20,8,FALSE)&lt;-2),"",'Total-corrected counts'!J549),"")</f>
        <v/>
      </c>
      <c r="K549" t="str">
        <f>IFERROR(IF(OR(HLOOKUP($A549,'Z-scores'!$C$2:$UD$20,9,FALSE)&gt;2,HLOOKUP($A549,'Z-scores'!$C$2:$UD$20,9,FALSE)&lt;-2),"",'Total-corrected counts'!K549),"")</f>
        <v/>
      </c>
      <c r="L549" t="str">
        <f>IFERROR(IF(OR(HLOOKUP($A549,'Z-scores'!$C$2:$UD$20,10,FALSE)&gt;2,HLOOKUP($A549,'Z-scores'!$C$2:$UD$20,10,FALSE)&lt;-2),"",'Total-corrected counts'!L549),"")</f>
        <v/>
      </c>
      <c r="M549" t="str">
        <f>IFERROR(IF(OR(HLOOKUP($A549,'Z-scores'!$C$2:$UD$20,11,FALSE)&gt;2,HLOOKUP($A549,'Z-scores'!$C$2:$UD$20,11,FALSE)&lt;-2),"",'Total-corrected counts'!M549),"")</f>
        <v/>
      </c>
      <c r="N549" t="str">
        <f>IFERROR(IF(OR(HLOOKUP($A549,'Z-scores'!$C$2:$UD$20,12,FALSE)&gt;2,HLOOKUP($A549,'Z-scores'!$C$2:$UD$20,12,FALSE)&lt;-2),"",'Total-corrected counts'!N549),"")</f>
        <v/>
      </c>
      <c r="O549" t="str">
        <f>IFERROR(IF(OR(HLOOKUP($A549,'Z-scores'!$C$2:$UD$20,13,FALSE)&gt;2,HLOOKUP($A549,'Z-scores'!$C$2:$UD$20,13,FALSE)&lt;-2),"",'Total-corrected counts'!O549),"")</f>
        <v/>
      </c>
      <c r="P549" t="str">
        <f>IFERROR(IF(OR(HLOOKUP($A549,'Z-scores'!$C$2:$UD$20,14,FALSE)&gt;2,HLOOKUP($A549,'Z-scores'!$C$2:$UD$20,14,FALSE)&lt;-2),"",'Total-corrected counts'!P549),"")</f>
        <v/>
      </c>
      <c r="Q549" t="str">
        <f>IFERROR(IF(OR(HLOOKUP($A549,'Z-scores'!$C$2:$UD$20,15,FALSE)&gt;2,HLOOKUP($A549,'Z-scores'!$C$2:$UD$20,15,FALSE)&lt;-2),"",'Total-corrected counts'!Q549),"")</f>
        <v/>
      </c>
      <c r="R549" t="str">
        <f>IFERROR(IF(OR(HLOOKUP($A549,'Z-scores'!$C$2:$UD$20,16,FALSE)&gt;2,HLOOKUP($A549,'Z-scores'!$C$2:$UD$20,16,FALSE)&lt;-2),"",'Total-corrected counts'!R549),"")</f>
        <v/>
      </c>
      <c r="S549" t="str">
        <f>IFERROR(IF(OR(HLOOKUP($A549,'Z-scores'!$C$2:$UD$20,17,FALSE)&gt;2,HLOOKUP($A549,'Z-scores'!$C$2:$UD$20,17,FALSE)&lt;-2),"",'Total-corrected counts'!S549),"")</f>
        <v/>
      </c>
      <c r="T549" t="str">
        <f>IFERROR(IF(OR(HLOOKUP($A549,'Z-scores'!$C$2:$UD$20,18,FALSE)&gt;2,HLOOKUP($A549,'Z-scores'!$C$2:$UD$20,18,FALSE)&lt;-2),"",'Total-corrected counts'!T549),"")</f>
        <v/>
      </c>
      <c r="U549" t="str">
        <f>IFERROR(IF(OR(HLOOKUP($A549,'Z-scores'!$C$2:$UD$20,19,FALSE)&gt;2,HLOOKUP($A549,'Z-scores'!$C$2:$UD$20,19,FALSE)&lt;-2),"",'Total-corrected counts'!U549),"")</f>
        <v/>
      </c>
      <c r="V549">
        <f t="shared" si="32"/>
        <v>1</v>
      </c>
      <c r="W549" t="str">
        <f t="shared" si="33"/>
        <v/>
      </c>
      <c r="X549" t="str">
        <f t="shared" si="34"/>
        <v/>
      </c>
      <c r="Y549" t="str">
        <f t="shared" si="35"/>
        <v/>
      </c>
    </row>
    <row r="550" spans="1:25" x14ac:dyDescent="0.25">
      <c r="A550">
        <v>558</v>
      </c>
      <c r="B550" t="s">
        <v>267</v>
      </c>
      <c r="C550">
        <v>3600</v>
      </c>
      <c r="D550">
        <v>353</v>
      </c>
      <c r="E550" t="str">
        <f>IFERROR(IF(OR(HLOOKUP($A550,'Z-scores'!$C$2:$UD$20,3,FALSE)&gt;2,HLOOKUP(A550,'Z-scores'!$C$2:$UD$20,3,FALSE)&lt;-2),"",'Total-corrected counts'!E550),"")</f>
        <v/>
      </c>
      <c r="F550">
        <f>IFERROR(IF(OR(HLOOKUP($A550,'Z-scores'!$C$2:$UD$20,4,FALSE)&gt;2,HLOOKUP($A550,'Z-scores'!$C$2:$UD$20,4,FALSE)&lt;-2),"",'Total-corrected counts'!F550),"")</f>
        <v>16.832531081120987</v>
      </c>
      <c r="G550">
        <f>IFERROR(IF(OR(HLOOKUP($A550,'Z-scores'!$C$2:$UD$20,5,FALSE)&gt;2,HLOOKUP($A550,'Z-scores'!$C$2:$UD$20,5,FALSE)&lt;-2),"",'Total-corrected counts'!G550),"")</f>
        <v>8.1993303544447631</v>
      </c>
      <c r="H550">
        <f>IFERROR(IF(OR(HLOOKUP($A550,'Z-scores'!$C$2:$UD$20,6,FALSE)&gt;2,HLOOKUP($A550,'Z-scores'!$C$2:$UD$20,6,FALSE)&lt;-2),"",'Total-corrected counts'!H550),"")</f>
        <v>12.494756041633364</v>
      </c>
      <c r="I550">
        <f>IFERROR(IF(OR(HLOOKUP($A550,'Z-scores'!$C$2:$UD$20,7,FALSE)&gt;2,HLOOKUP($A550,'Z-scores'!$C$2:$UD$20,7,FALSE)&lt;-2),"",'Total-corrected counts'!I550),"")</f>
        <v>3.2939394592398079</v>
      </c>
      <c r="J550">
        <f>IFERROR(IF(OR(HLOOKUP($A550,'Z-scores'!$C$2:$UD$20,8,FALSE)&gt;2,HLOOKUP($A550,'Z-scores'!$C$2:$UD$20,8,FALSE)&lt;-2),"",'Total-corrected counts'!J550),"")</f>
        <v>7.0805745718619146</v>
      </c>
      <c r="K550">
        <f>IFERROR(IF(OR(HLOOKUP($A550,'Z-scores'!$C$2:$UD$20,9,FALSE)&gt;2,HLOOKUP($A550,'Z-scores'!$C$2:$UD$20,9,FALSE)&lt;-2),"",'Total-corrected counts'!K550),"")</f>
        <v>8.6782986788561232</v>
      </c>
      <c r="L550">
        <f>IFERROR(IF(OR(HLOOKUP($A550,'Z-scores'!$C$2:$UD$20,10,FALSE)&gt;2,HLOOKUP($A550,'Z-scores'!$C$2:$UD$20,10,FALSE)&lt;-2),"",'Total-corrected counts'!L550),"")</f>
        <v>14.764065992023525</v>
      </c>
      <c r="M550">
        <f>IFERROR(IF(OR(HLOOKUP($A550,'Z-scores'!$C$2:$UD$20,11,FALSE)&gt;2,HLOOKUP($A550,'Z-scores'!$C$2:$UD$20,11,FALSE)&lt;-2),"",'Total-corrected counts'!M550),"")</f>
        <v>9.473318509002878</v>
      </c>
      <c r="N550">
        <f>IFERROR(IF(OR(HLOOKUP($A550,'Z-scores'!$C$2:$UD$20,12,FALSE)&gt;2,HLOOKUP($A550,'Z-scores'!$C$2:$UD$20,12,FALSE)&lt;-2),"",'Total-corrected counts'!N550),"")</f>
        <v>13.691261144769049</v>
      </c>
      <c r="O550">
        <f>IFERROR(IF(OR(HLOOKUP($A550,'Z-scores'!$C$2:$UD$20,13,FALSE)&gt;2,HLOOKUP($A550,'Z-scores'!$C$2:$UD$20,13,FALSE)&lt;-2),"",'Total-corrected counts'!O550),"")</f>
        <v>10.83976365882576</v>
      </c>
      <c r="P550">
        <f>IFERROR(IF(OR(HLOOKUP($A550,'Z-scores'!$C$2:$UD$20,14,FALSE)&gt;2,HLOOKUP($A550,'Z-scores'!$C$2:$UD$20,14,FALSE)&lt;-2),"",'Total-corrected counts'!P550),"")</f>
        <v>7.3295328031851632</v>
      </c>
      <c r="Q550">
        <f>IFERROR(IF(OR(HLOOKUP($A550,'Z-scores'!$C$2:$UD$20,15,FALSE)&gt;2,HLOOKUP($A550,'Z-scores'!$C$2:$UD$20,15,FALSE)&lt;-2),"",'Total-corrected counts'!Q550),"")</f>
        <v>19.64841525536114</v>
      </c>
      <c r="R550">
        <f>IFERROR(IF(OR(HLOOKUP($A550,'Z-scores'!$C$2:$UD$20,16,FALSE)&gt;2,HLOOKUP($A550,'Z-scores'!$C$2:$UD$20,16,FALSE)&lt;-2),"",'Total-corrected counts'!R550),"")</f>
        <v>15.907647491339947</v>
      </c>
      <c r="S550">
        <f>IFERROR(IF(OR(HLOOKUP($A550,'Z-scores'!$C$2:$UD$20,17,FALSE)&gt;2,HLOOKUP($A550,'Z-scores'!$C$2:$UD$20,17,FALSE)&lt;-2),"",'Total-corrected counts'!S550),"")</f>
        <v>8.001572086347494</v>
      </c>
      <c r="T550">
        <f>IFERROR(IF(OR(HLOOKUP($A550,'Z-scores'!$C$2:$UD$20,18,FALSE)&gt;2,HLOOKUP($A550,'Z-scores'!$C$2:$UD$20,18,FALSE)&lt;-2),"",'Total-corrected counts'!T550),"")</f>
        <v>10.609910945476226</v>
      </c>
      <c r="U550">
        <f>IFERROR(IF(OR(HLOOKUP($A550,'Z-scores'!$C$2:$UD$20,19,FALSE)&gt;2,HLOOKUP($A550,'Z-scores'!$C$2:$UD$20,19,FALSE)&lt;-2),"",'Total-corrected counts'!U550),"")</f>
        <v>4.0574024813077418</v>
      </c>
      <c r="V550">
        <f t="shared" si="32"/>
        <v>1</v>
      </c>
      <c r="W550">
        <f t="shared" si="33"/>
        <v>0.63043311352411124</v>
      </c>
      <c r="X550">
        <f t="shared" si="34"/>
        <v>10.102101836022921</v>
      </c>
      <c r="Y550">
        <f t="shared" si="35"/>
        <v>11.260688233326567</v>
      </c>
    </row>
    <row r="551" spans="1:25" x14ac:dyDescent="0.25">
      <c r="A551">
        <v>559</v>
      </c>
      <c r="B551" t="s">
        <v>886</v>
      </c>
      <c r="C551">
        <v>50600</v>
      </c>
      <c r="D551">
        <v>536</v>
      </c>
      <c r="E551" t="str">
        <f>IFERROR(IF(OR(HLOOKUP($A551,'Z-scores'!$C$2:$UD$20,3,FALSE)&gt;2,HLOOKUP(A551,'Z-scores'!$C$2:$UD$20,3,FALSE)&lt;-2),"",'Total-corrected counts'!E551),"")</f>
        <v/>
      </c>
      <c r="F551" t="str">
        <f>IFERROR(IF(OR(HLOOKUP($A551,'Z-scores'!$C$2:$UD$20,4,FALSE)&gt;2,HLOOKUP($A551,'Z-scores'!$C$2:$UD$20,4,FALSE)&lt;-2),"",'Total-corrected counts'!F551),"")</f>
        <v/>
      </c>
      <c r="G551" t="str">
        <f>IFERROR(IF(OR(HLOOKUP($A551,'Z-scores'!$C$2:$UD$20,5,FALSE)&gt;2,HLOOKUP($A551,'Z-scores'!$C$2:$UD$20,5,FALSE)&lt;-2),"",'Total-corrected counts'!G551),"")</f>
        <v/>
      </c>
      <c r="H551" t="str">
        <f>IFERROR(IF(OR(HLOOKUP($A551,'Z-scores'!$C$2:$UD$20,6,FALSE)&gt;2,HLOOKUP($A551,'Z-scores'!$C$2:$UD$20,6,FALSE)&lt;-2),"",'Total-corrected counts'!H551),"")</f>
        <v/>
      </c>
      <c r="I551" t="str">
        <f>IFERROR(IF(OR(HLOOKUP($A551,'Z-scores'!$C$2:$UD$20,7,FALSE)&gt;2,HLOOKUP($A551,'Z-scores'!$C$2:$UD$20,7,FALSE)&lt;-2),"",'Total-corrected counts'!I551),"")</f>
        <v/>
      </c>
      <c r="J551" t="str">
        <f>IFERROR(IF(OR(HLOOKUP($A551,'Z-scores'!$C$2:$UD$20,8,FALSE)&gt;2,HLOOKUP($A551,'Z-scores'!$C$2:$UD$20,8,FALSE)&lt;-2),"",'Total-corrected counts'!J551),"")</f>
        <v/>
      </c>
      <c r="K551" t="str">
        <f>IFERROR(IF(OR(HLOOKUP($A551,'Z-scores'!$C$2:$UD$20,9,FALSE)&gt;2,HLOOKUP($A551,'Z-scores'!$C$2:$UD$20,9,FALSE)&lt;-2),"",'Total-corrected counts'!K551),"")</f>
        <v/>
      </c>
      <c r="L551" t="str">
        <f>IFERROR(IF(OR(HLOOKUP($A551,'Z-scores'!$C$2:$UD$20,10,FALSE)&gt;2,HLOOKUP($A551,'Z-scores'!$C$2:$UD$20,10,FALSE)&lt;-2),"",'Total-corrected counts'!L551),"")</f>
        <v/>
      </c>
      <c r="M551" t="str">
        <f>IFERROR(IF(OR(HLOOKUP($A551,'Z-scores'!$C$2:$UD$20,11,FALSE)&gt;2,HLOOKUP($A551,'Z-scores'!$C$2:$UD$20,11,FALSE)&lt;-2),"",'Total-corrected counts'!M551),"")</f>
        <v/>
      </c>
      <c r="N551" t="str">
        <f>IFERROR(IF(OR(HLOOKUP($A551,'Z-scores'!$C$2:$UD$20,12,FALSE)&gt;2,HLOOKUP($A551,'Z-scores'!$C$2:$UD$20,12,FALSE)&lt;-2),"",'Total-corrected counts'!N551),"")</f>
        <v/>
      </c>
      <c r="O551" t="str">
        <f>IFERROR(IF(OR(HLOOKUP($A551,'Z-scores'!$C$2:$UD$20,13,FALSE)&gt;2,HLOOKUP($A551,'Z-scores'!$C$2:$UD$20,13,FALSE)&lt;-2),"",'Total-corrected counts'!O551),"")</f>
        <v/>
      </c>
      <c r="P551" t="str">
        <f>IFERROR(IF(OR(HLOOKUP($A551,'Z-scores'!$C$2:$UD$20,14,FALSE)&gt;2,HLOOKUP($A551,'Z-scores'!$C$2:$UD$20,14,FALSE)&lt;-2),"",'Total-corrected counts'!P551),"")</f>
        <v/>
      </c>
      <c r="Q551" t="str">
        <f>IFERROR(IF(OR(HLOOKUP($A551,'Z-scores'!$C$2:$UD$20,15,FALSE)&gt;2,HLOOKUP($A551,'Z-scores'!$C$2:$UD$20,15,FALSE)&lt;-2),"",'Total-corrected counts'!Q551),"")</f>
        <v/>
      </c>
      <c r="R551" t="str">
        <f>IFERROR(IF(OR(HLOOKUP($A551,'Z-scores'!$C$2:$UD$20,16,FALSE)&gt;2,HLOOKUP($A551,'Z-scores'!$C$2:$UD$20,16,FALSE)&lt;-2),"",'Total-corrected counts'!R551),"")</f>
        <v/>
      </c>
      <c r="S551" t="str">
        <f>IFERROR(IF(OR(HLOOKUP($A551,'Z-scores'!$C$2:$UD$20,17,FALSE)&gt;2,HLOOKUP($A551,'Z-scores'!$C$2:$UD$20,17,FALSE)&lt;-2),"",'Total-corrected counts'!S551),"")</f>
        <v/>
      </c>
      <c r="T551" t="str">
        <f>IFERROR(IF(OR(HLOOKUP($A551,'Z-scores'!$C$2:$UD$20,18,FALSE)&gt;2,HLOOKUP($A551,'Z-scores'!$C$2:$UD$20,18,FALSE)&lt;-2),"",'Total-corrected counts'!T551),"")</f>
        <v/>
      </c>
      <c r="U551" t="str">
        <f>IFERROR(IF(OR(HLOOKUP($A551,'Z-scores'!$C$2:$UD$20,19,FALSE)&gt;2,HLOOKUP($A551,'Z-scores'!$C$2:$UD$20,19,FALSE)&lt;-2),"",'Total-corrected counts'!U551),"")</f>
        <v/>
      </c>
      <c r="V551">
        <f t="shared" si="32"/>
        <v>1</v>
      </c>
      <c r="W551" t="str">
        <f t="shared" si="33"/>
        <v/>
      </c>
      <c r="X551" t="str">
        <f t="shared" si="34"/>
        <v/>
      </c>
      <c r="Y551" t="str">
        <f t="shared" si="35"/>
        <v/>
      </c>
    </row>
    <row r="552" spans="1:25" x14ac:dyDescent="0.25">
      <c r="A552">
        <v>560</v>
      </c>
      <c r="B552" t="s">
        <v>887</v>
      </c>
      <c r="C552">
        <v>89900</v>
      </c>
      <c r="D552">
        <v>607</v>
      </c>
      <c r="E552" t="str">
        <f>IFERROR(IF(OR(HLOOKUP($A552,'Z-scores'!$C$2:$UD$20,3,FALSE)&gt;2,HLOOKUP(A552,'Z-scores'!$C$2:$UD$20,3,FALSE)&lt;-2),"",'Total-corrected counts'!E552),"")</f>
        <v/>
      </c>
      <c r="F552" t="str">
        <f>IFERROR(IF(OR(HLOOKUP($A552,'Z-scores'!$C$2:$UD$20,4,FALSE)&gt;2,HLOOKUP($A552,'Z-scores'!$C$2:$UD$20,4,FALSE)&lt;-2),"",'Total-corrected counts'!F552),"")</f>
        <v/>
      </c>
      <c r="G552" t="str">
        <f>IFERROR(IF(OR(HLOOKUP($A552,'Z-scores'!$C$2:$UD$20,5,FALSE)&gt;2,HLOOKUP($A552,'Z-scores'!$C$2:$UD$20,5,FALSE)&lt;-2),"",'Total-corrected counts'!G552),"")</f>
        <v/>
      </c>
      <c r="H552" t="str">
        <f>IFERROR(IF(OR(HLOOKUP($A552,'Z-scores'!$C$2:$UD$20,6,FALSE)&gt;2,HLOOKUP($A552,'Z-scores'!$C$2:$UD$20,6,FALSE)&lt;-2),"",'Total-corrected counts'!H552),"")</f>
        <v/>
      </c>
      <c r="I552" t="str">
        <f>IFERROR(IF(OR(HLOOKUP($A552,'Z-scores'!$C$2:$UD$20,7,FALSE)&gt;2,HLOOKUP($A552,'Z-scores'!$C$2:$UD$20,7,FALSE)&lt;-2),"",'Total-corrected counts'!I552),"")</f>
        <v/>
      </c>
      <c r="J552" t="str">
        <f>IFERROR(IF(OR(HLOOKUP($A552,'Z-scores'!$C$2:$UD$20,8,FALSE)&gt;2,HLOOKUP($A552,'Z-scores'!$C$2:$UD$20,8,FALSE)&lt;-2),"",'Total-corrected counts'!J552),"")</f>
        <v/>
      </c>
      <c r="K552" t="str">
        <f>IFERROR(IF(OR(HLOOKUP($A552,'Z-scores'!$C$2:$UD$20,9,FALSE)&gt;2,HLOOKUP($A552,'Z-scores'!$C$2:$UD$20,9,FALSE)&lt;-2),"",'Total-corrected counts'!K552),"")</f>
        <v/>
      </c>
      <c r="L552" t="str">
        <f>IFERROR(IF(OR(HLOOKUP($A552,'Z-scores'!$C$2:$UD$20,10,FALSE)&gt;2,HLOOKUP($A552,'Z-scores'!$C$2:$UD$20,10,FALSE)&lt;-2),"",'Total-corrected counts'!L552),"")</f>
        <v/>
      </c>
      <c r="M552" t="str">
        <f>IFERROR(IF(OR(HLOOKUP($A552,'Z-scores'!$C$2:$UD$20,11,FALSE)&gt;2,HLOOKUP($A552,'Z-scores'!$C$2:$UD$20,11,FALSE)&lt;-2),"",'Total-corrected counts'!M552),"")</f>
        <v/>
      </c>
      <c r="N552" t="str">
        <f>IFERROR(IF(OR(HLOOKUP($A552,'Z-scores'!$C$2:$UD$20,12,FALSE)&gt;2,HLOOKUP($A552,'Z-scores'!$C$2:$UD$20,12,FALSE)&lt;-2),"",'Total-corrected counts'!N552),"")</f>
        <v/>
      </c>
      <c r="O552" t="str">
        <f>IFERROR(IF(OR(HLOOKUP($A552,'Z-scores'!$C$2:$UD$20,13,FALSE)&gt;2,HLOOKUP($A552,'Z-scores'!$C$2:$UD$20,13,FALSE)&lt;-2),"",'Total-corrected counts'!O552),"")</f>
        <v/>
      </c>
      <c r="P552" t="str">
        <f>IFERROR(IF(OR(HLOOKUP($A552,'Z-scores'!$C$2:$UD$20,14,FALSE)&gt;2,HLOOKUP($A552,'Z-scores'!$C$2:$UD$20,14,FALSE)&lt;-2),"",'Total-corrected counts'!P552),"")</f>
        <v/>
      </c>
      <c r="Q552" t="str">
        <f>IFERROR(IF(OR(HLOOKUP($A552,'Z-scores'!$C$2:$UD$20,15,FALSE)&gt;2,HLOOKUP($A552,'Z-scores'!$C$2:$UD$20,15,FALSE)&lt;-2),"",'Total-corrected counts'!Q552),"")</f>
        <v/>
      </c>
      <c r="R552" t="str">
        <f>IFERROR(IF(OR(HLOOKUP($A552,'Z-scores'!$C$2:$UD$20,16,FALSE)&gt;2,HLOOKUP($A552,'Z-scores'!$C$2:$UD$20,16,FALSE)&lt;-2),"",'Total-corrected counts'!R552),"")</f>
        <v/>
      </c>
      <c r="S552" t="str">
        <f>IFERROR(IF(OR(HLOOKUP($A552,'Z-scores'!$C$2:$UD$20,17,FALSE)&gt;2,HLOOKUP($A552,'Z-scores'!$C$2:$UD$20,17,FALSE)&lt;-2),"",'Total-corrected counts'!S552),"")</f>
        <v/>
      </c>
      <c r="T552" t="str">
        <f>IFERROR(IF(OR(HLOOKUP($A552,'Z-scores'!$C$2:$UD$20,18,FALSE)&gt;2,HLOOKUP($A552,'Z-scores'!$C$2:$UD$20,18,FALSE)&lt;-2),"",'Total-corrected counts'!T552),"")</f>
        <v/>
      </c>
      <c r="U552" t="str">
        <f>IFERROR(IF(OR(HLOOKUP($A552,'Z-scores'!$C$2:$UD$20,19,FALSE)&gt;2,HLOOKUP($A552,'Z-scores'!$C$2:$UD$20,19,FALSE)&lt;-2),"",'Total-corrected counts'!U552),"")</f>
        <v/>
      </c>
      <c r="V552">
        <f t="shared" si="32"/>
        <v>1</v>
      </c>
      <c r="W552" t="str">
        <f t="shared" si="33"/>
        <v/>
      </c>
      <c r="X552" t="str">
        <f t="shared" si="34"/>
        <v/>
      </c>
      <c r="Y552" t="str">
        <f t="shared" si="35"/>
        <v/>
      </c>
    </row>
    <row r="553" spans="1:25" x14ac:dyDescent="0.25">
      <c r="A553">
        <v>561</v>
      </c>
      <c r="B553" t="s">
        <v>888</v>
      </c>
      <c r="C553">
        <v>13600</v>
      </c>
      <c r="D553">
        <v>669</v>
      </c>
      <c r="E553" t="str">
        <f>IFERROR(IF(OR(HLOOKUP($A553,'Z-scores'!$C$2:$UD$20,3,FALSE)&gt;2,HLOOKUP(A553,'Z-scores'!$C$2:$UD$20,3,FALSE)&lt;-2),"",'Total-corrected counts'!E553),"")</f>
        <v/>
      </c>
      <c r="F553" t="str">
        <f>IFERROR(IF(OR(HLOOKUP($A553,'Z-scores'!$C$2:$UD$20,4,FALSE)&gt;2,HLOOKUP($A553,'Z-scores'!$C$2:$UD$20,4,FALSE)&lt;-2),"",'Total-corrected counts'!F553),"")</f>
        <v/>
      </c>
      <c r="G553" t="str">
        <f>IFERROR(IF(OR(HLOOKUP($A553,'Z-scores'!$C$2:$UD$20,5,FALSE)&gt;2,HLOOKUP($A553,'Z-scores'!$C$2:$UD$20,5,FALSE)&lt;-2),"",'Total-corrected counts'!G553),"")</f>
        <v/>
      </c>
      <c r="H553" t="str">
        <f>IFERROR(IF(OR(HLOOKUP($A553,'Z-scores'!$C$2:$UD$20,6,FALSE)&gt;2,HLOOKUP($A553,'Z-scores'!$C$2:$UD$20,6,FALSE)&lt;-2),"",'Total-corrected counts'!H553),"")</f>
        <v/>
      </c>
      <c r="I553" t="str">
        <f>IFERROR(IF(OR(HLOOKUP($A553,'Z-scores'!$C$2:$UD$20,7,FALSE)&gt;2,HLOOKUP($A553,'Z-scores'!$C$2:$UD$20,7,FALSE)&lt;-2),"",'Total-corrected counts'!I553),"")</f>
        <v/>
      </c>
      <c r="J553" t="str">
        <f>IFERROR(IF(OR(HLOOKUP($A553,'Z-scores'!$C$2:$UD$20,8,FALSE)&gt;2,HLOOKUP($A553,'Z-scores'!$C$2:$UD$20,8,FALSE)&lt;-2),"",'Total-corrected counts'!J553),"")</f>
        <v/>
      </c>
      <c r="K553" t="str">
        <f>IFERROR(IF(OR(HLOOKUP($A553,'Z-scores'!$C$2:$UD$20,9,FALSE)&gt;2,HLOOKUP($A553,'Z-scores'!$C$2:$UD$20,9,FALSE)&lt;-2),"",'Total-corrected counts'!K553),"")</f>
        <v/>
      </c>
      <c r="L553" t="str">
        <f>IFERROR(IF(OR(HLOOKUP($A553,'Z-scores'!$C$2:$UD$20,10,FALSE)&gt;2,HLOOKUP($A553,'Z-scores'!$C$2:$UD$20,10,FALSE)&lt;-2),"",'Total-corrected counts'!L553),"")</f>
        <v/>
      </c>
      <c r="M553" t="str">
        <f>IFERROR(IF(OR(HLOOKUP($A553,'Z-scores'!$C$2:$UD$20,11,FALSE)&gt;2,HLOOKUP($A553,'Z-scores'!$C$2:$UD$20,11,FALSE)&lt;-2),"",'Total-corrected counts'!M553),"")</f>
        <v/>
      </c>
      <c r="N553" t="str">
        <f>IFERROR(IF(OR(HLOOKUP($A553,'Z-scores'!$C$2:$UD$20,12,FALSE)&gt;2,HLOOKUP($A553,'Z-scores'!$C$2:$UD$20,12,FALSE)&lt;-2),"",'Total-corrected counts'!N553),"")</f>
        <v/>
      </c>
      <c r="O553" t="str">
        <f>IFERROR(IF(OR(HLOOKUP($A553,'Z-scores'!$C$2:$UD$20,13,FALSE)&gt;2,HLOOKUP($A553,'Z-scores'!$C$2:$UD$20,13,FALSE)&lt;-2),"",'Total-corrected counts'!O553),"")</f>
        <v/>
      </c>
      <c r="P553" t="str">
        <f>IFERROR(IF(OR(HLOOKUP($A553,'Z-scores'!$C$2:$UD$20,14,FALSE)&gt;2,HLOOKUP($A553,'Z-scores'!$C$2:$UD$20,14,FALSE)&lt;-2),"",'Total-corrected counts'!P553),"")</f>
        <v/>
      </c>
      <c r="Q553" t="str">
        <f>IFERROR(IF(OR(HLOOKUP($A553,'Z-scores'!$C$2:$UD$20,15,FALSE)&gt;2,HLOOKUP($A553,'Z-scores'!$C$2:$UD$20,15,FALSE)&lt;-2),"",'Total-corrected counts'!Q553),"")</f>
        <v/>
      </c>
      <c r="R553" t="str">
        <f>IFERROR(IF(OR(HLOOKUP($A553,'Z-scores'!$C$2:$UD$20,16,FALSE)&gt;2,HLOOKUP($A553,'Z-scores'!$C$2:$UD$20,16,FALSE)&lt;-2),"",'Total-corrected counts'!R553),"")</f>
        <v/>
      </c>
      <c r="S553" t="str">
        <f>IFERROR(IF(OR(HLOOKUP($A553,'Z-scores'!$C$2:$UD$20,17,FALSE)&gt;2,HLOOKUP($A553,'Z-scores'!$C$2:$UD$20,17,FALSE)&lt;-2),"",'Total-corrected counts'!S553),"")</f>
        <v/>
      </c>
      <c r="T553" t="str">
        <f>IFERROR(IF(OR(HLOOKUP($A553,'Z-scores'!$C$2:$UD$20,18,FALSE)&gt;2,HLOOKUP($A553,'Z-scores'!$C$2:$UD$20,18,FALSE)&lt;-2),"",'Total-corrected counts'!T553),"")</f>
        <v/>
      </c>
      <c r="U553" t="str">
        <f>IFERROR(IF(OR(HLOOKUP($A553,'Z-scores'!$C$2:$UD$20,19,FALSE)&gt;2,HLOOKUP($A553,'Z-scores'!$C$2:$UD$20,19,FALSE)&lt;-2),"",'Total-corrected counts'!U553),"")</f>
        <v/>
      </c>
      <c r="V553">
        <f t="shared" si="32"/>
        <v>1</v>
      </c>
      <c r="W553" t="str">
        <f t="shared" si="33"/>
        <v/>
      </c>
      <c r="X553" t="str">
        <f t="shared" si="34"/>
        <v/>
      </c>
      <c r="Y553" t="str">
        <f t="shared" si="35"/>
        <v/>
      </c>
    </row>
    <row r="554" spans="1:25" x14ac:dyDescent="0.25">
      <c r="A554">
        <v>562</v>
      </c>
      <c r="B554" t="s">
        <v>889</v>
      </c>
      <c r="C554">
        <v>53800</v>
      </c>
      <c r="D554">
        <v>359</v>
      </c>
      <c r="E554" t="str">
        <f>IFERROR(IF(OR(HLOOKUP($A554,'Z-scores'!$C$2:$UD$20,3,FALSE)&gt;2,HLOOKUP(A554,'Z-scores'!$C$2:$UD$20,3,FALSE)&lt;-2),"",'Total-corrected counts'!E554),"")</f>
        <v/>
      </c>
      <c r="F554" t="str">
        <f>IFERROR(IF(OR(HLOOKUP($A554,'Z-scores'!$C$2:$UD$20,4,FALSE)&gt;2,HLOOKUP($A554,'Z-scores'!$C$2:$UD$20,4,FALSE)&lt;-2),"",'Total-corrected counts'!F554),"")</f>
        <v/>
      </c>
      <c r="G554" t="str">
        <f>IFERROR(IF(OR(HLOOKUP($A554,'Z-scores'!$C$2:$UD$20,5,FALSE)&gt;2,HLOOKUP($A554,'Z-scores'!$C$2:$UD$20,5,FALSE)&lt;-2),"",'Total-corrected counts'!G554),"")</f>
        <v/>
      </c>
      <c r="H554" t="str">
        <f>IFERROR(IF(OR(HLOOKUP($A554,'Z-scores'!$C$2:$UD$20,6,FALSE)&gt;2,HLOOKUP($A554,'Z-scores'!$C$2:$UD$20,6,FALSE)&lt;-2),"",'Total-corrected counts'!H554),"")</f>
        <v/>
      </c>
      <c r="I554" t="str">
        <f>IFERROR(IF(OR(HLOOKUP($A554,'Z-scores'!$C$2:$UD$20,7,FALSE)&gt;2,HLOOKUP($A554,'Z-scores'!$C$2:$UD$20,7,FALSE)&lt;-2),"",'Total-corrected counts'!I554),"")</f>
        <v/>
      </c>
      <c r="J554" t="str">
        <f>IFERROR(IF(OR(HLOOKUP($A554,'Z-scores'!$C$2:$UD$20,8,FALSE)&gt;2,HLOOKUP($A554,'Z-scores'!$C$2:$UD$20,8,FALSE)&lt;-2),"",'Total-corrected counts'!J554),"")</f>
        <v/>
      </c>
      <c r="K554" t="str">
        <f>IFERROR(IF(OR(HLOOKUP($A554,'Z-scores'!$C$2:$UD$20,9,FALSE)&gt;2,HLOOKUP($A554,'Z-scores'!$C$2:$UD$20,9,FALSE)&lt;-2),"",'Total-corrected counts'!K554),"")</f>
        <v/>
      </c>
      <c r="L554" t="str">
        <f>IFERROR(IF(OR(HLOOKUP($A554,'Z-scores'!$C$2:$UD$20,10,FALSE)&gt;2,HLOOKUP($A554,'Z-scores'!$C$2:$UD$20,10,FALSE)&lt;-2),"",'Total-corrected counts'!L554),"")</f>
        <v/>
      </c>
      <c r="M554" t="str">
        <f>IFERROR(IF(OR(HLOOKUP($A554,'Z-scores'!$C$2:$UD$20,11,FALSE)&gt;2,HLOOKUP($A554,'Z-scores'!$C$2:$UD$20,11,FALSE)&lt;-2),"",'Total-corrected counts'!M554),"")</f>
        <v/>
      </c>
      <c r="N554" t="str">
        <f>IFERROR(IF(OR(HLOOKUP($A554,'Z-scores'!$C$2:$UD$20,12,FALSE)&gt;2,HLOOKUP($A554,'Z-scores'!$C$2:$UD$20,12,FALSE)&lt;-2),"",'Total-corrected counts'!N554),"")</f>
        <v/>
      </c>
      <c r="O554" t="str">
        <f>IFERROR(IF(OR(HLOOKUP($A554,'Z-scores'!$C$2:$UD$20,13,FALSE)&gt;2,HLOOKUP($A554,'Z-scores'!$C$2:$UD$20,13,FALSE)&lt;-2),"",'Total-corrected counts'!O554),"")</f>
        <v/>
      </c>
      <c r="P554" t="str">
        <f>IFERROR(IF(OR(HLOOKUP($A554,'Z-scores'!$C$2:$UD$20,14,FALSE)&gt;2,HLOOKUP($A554,'Z-scores'!$C$2:$UD$20,14,FALSE)&lt;-2),"",'Total-corrected counts'!P554),"")</f>
        <v/>
      </c>
      <c r="Q554" t="str">
        <f>IFERROR(IF(OR(HLOOKUP($A554,'Z-scores'!$C$2:$UD$20,15,FALSE)&gt;2,HLOOKUP($A554,'Z-scores'!$C$2:$UD$20,15,FALSE)&lt;-2),"",'Total-corrected counts'!Q554),"")</f>
        <v/>
      </c>
      <c r="R554" t="str">
        <f>IFERROR(IF(OR(HLOOKUP($A554,'Z-scores'!$C$2:$UD$20,16,FALSE)&gt;2,HLOOKUP($A554,'Z-scores'!$C$2:$UD$20,16,FALSE)&lt;-2),"",'Total-corrected counts'!R554),"")</f>
        <v/>
      </c>
      <c r="S554" t="str">
        <f>IFERROR(IF(OR(HLOOKUP($A554,'Z-scores'!$C$2:$UD$20,17,FALSE)&gt;2,HLOOKUP($A554,'Z-scores'!$C$2:$UD$20,17,FALSE)&lt;-2),"",'Total-corrected counts'!S554),"")</f>
        <v/>
      </c>
      <c r="T554" t="str">
        <f>IFERROR(IF(OR(HLOOKUP($A554,'Z-scores'!$C$2:$UD$20,18,FALSE)&gt;2,HLOOKUP($A554,'Z-scores'!$C$2:$UD$20,18,FALSE)&lt;-2),"",'Total-corrected counts'!T554),"")</f>
        <v/>
      </c>
      <c r="U554" t="str">
        <f>IFERROR(IF(OR(HLOOKUP($A554,'Z-scores'!$C$2:$UD$20,19,FALSE)&gt;2,HLOOKUP($A554,'Z-scores'!$C$2:$UD$20,19,FALSE)&lt;-2),"",'Total-corrected counts'!U554),"")</f>
        <v/>
      </c>
      <c r="V554">
        <f t="shared" si="32"/>
        <v>1</v>
      </c>
      <c r="W554" t="str">
        <f t="shared" si="33"/>
        <v/>
      </c>
      <c r="X554" t="str">
        <f t="shared" si="34"/>
        <v/>
      </c>
      <c r="Y554" t="str">
        <f t="shared" si="35"/>
        <v/>
      </c>
    </row>
    <row r="555" spans="1:25" x14ac:dyDescent="0.25">
      <c r="A555">
        <v>563</v>
      </c>
      <c r="B555" t="s">
        <v>890</v>
      </c>
      <c r="C555">
        <v>115700</v>
      </c>
      <c r="D555">
        <v>70</v>
      </c>
      <c r="E555" t="str">
        <f>IFERROR(IF(OR(HLOOKUP($A555,'Z-scores'!$C$2:$UD$20,3,FALSE)&gt;2,HLOOKUP(A555,'Z-scores'!$C$2:$UD$20,3,FALSE)&lt;-2),"",'Total-corrected counts'!E555),"")</f>
        <v/>
      </c>
      <c r="F555" t="str">
        <f>IFERROR(IF(OR(HLOOKUP($A555,'Z-scores'!$C$2:$UD$20,4,FALSE)&gt;2,HLOOKUP($A555,'Z-scores'!$C$2:$UD$20,4,FALSE)&lt;-2),"",'Total-corrected counts'!F555),"")</f>
        <v/>
      </c>
      <c r="G555" t="str">
        <f>IFERROR(IF(OR(HLOOKUP($A555,'Z-scores'!$C$2:$UD$20,5,FALSE)&gt;2,HLOOKUP($A555,'Z-scores'!$C$2:$UD$20,5,FALSE)&lt;-2),"",'Total-corrected counts'!G555),"")</f>
        <v/>
      </c>
      <c r="H555" t="str">
        <f>IFERROR(IF(OR(HLOOKUP($A555,'Z-scores'!$C$2:$UD$20,6,FALSE)&gt;2,HLOOKUP($A555,'Z-scores'!$C$2:$UD$20,6,FALSE)&lt;-2),"",'Total-corrected counts'!H555),"")</f>
        <v/>
      </c>
      <c r="I555" t="str">
        <f>IFERROR(IF(OR(HLOOKUP($A555,'Z-scores'!$C$2:$UD$20,7,FALSE)&gt;2,HLOOKUP($A555,'Z-scores'!$C$2:$UD$20,7,FALSE)&lt;-2),"",'Total-corrected counts'!I555),"")</f>
        <v/>
      </c>
      <c r="J555" t="str">
        <f>IFERROR(IF(OR(HLOOKUP($A555,'Z-scores'!$C$2:$UD$20,8,FALSE)&gt;2,HLOOKUP($A555,'Z-scores'!$C$2:$UD$20,8,FALSE)&lt;-2),"",'Total-corrected counts'!J555),"")</f>
        <v/>
      </c>
      <c r="K555" t="str">
        <f>IFERROR(IF(OR(HLOOKUP($A555,'Z-scores'!$C$2:$UD$20,9,FALSE)&gt;2,HLOOKUP($A555,'Z-scores'!$C$2:$UD$20,9,FALSE)&lt;-2),"",'Total-corrected counts'!K555),"")</f>
        <v/>
      </c>
      <c r="L555" t="str">
        <f>IFERROR(IF(OR(HLOOKUP($A555,'Z-scores'!$C$2:$UD$20,10,FALSE)&gt;2,HLOOKUP($A555,'Z-scores'!$C$2:$UD$20,10,FALSE)&lt;-2),"",'Total-corrected counts'!L555),"")</f>
        <v/>
      </c>
      <c r="M555" t="str">
        <f>IFERROR(IF(OR(HLOOKUP($A555,'Z-scores'!$C$2:$UD$20,11,FALSE)&gt;2,HLOOKUP($A555,'Z-scores'!$C$2:$UD$20,11,FALSE)&lt;-2),"",'Total-corrected counts'!M555),"")</f>
        <v/>
      </c>
      <c r="N555" t="str">
        <f>IFERROR(IF(OR(HLOOKUP($A555,'Z-scores'!$C$2:$UD$20,12,FALSE)&gt;2,HLOOKUP($A555,'Z-scores'!$C$2:$UD$20,12,FALSE)&lt;-2),"",'Total-corrected counts'!N555),"")</f>
        <v/>
      </c>
      <c r="O555" t="str">
        <f>IFERROR(IF(OR(HLOOKUP($A555,'Z-scores'!$C$2:$UD$20,13,FALSE)&gt;2,HLOOKUP($A555,'Z-scores'!$C$2:$UD$20,13,FALSE)&lt;-2),"",'Total-corrected counts'!O555),"")</f>
        <v/>
      </c>
      <c r="P555" t="str">
        <f>IFERROR(IF(OR(HLOOKUP($A555,'Z-scores'!$C$2:$UD$20,14,FALSE)&gt;2,HLOOKUP($A555,'Z-scores'!$C$2:$UD$20,14,FALSE)&lt;-2),"",'Total-corrected counts'!P555),"")</f>
        <v/>
      </c>
      <c r="Q555" t="str">
        <f>IFERROR(IF(OR(HLOOKUP($A555,'Z-scores'!$C$2:$UD$20,15,FALSE)&gt;2,HLOOKUP($A555,'Z-scores'!$C$2:$UD$20,15,FALSE)&lt;-2),"",'Total-corrected counts'!Q555),"")</f>
        <v/>
      </c>
      <c r="R555" t="str">
        <f>IFERROR(IF(OR(HLOOKUP($A555,'Z-scores'!$C$2:$UD$20,16,FALSE)&gt;2,HLOOKUP($A555,'Z-scores'!$C$2:$UD$20,16,FALSE)&lt;-2),"",'Total-corrected counts'!R555),"")</f>
        <v/>
      </c>
      <c r="S555" t="str">
        <f>IFERROR(IF(OR(HLOOKUP($A555,'Z-scores'!$C$2:$UD$20,17,FALSE)&gt;2,HLOOKUP($A555,'Z-scores'!$C$2:$UD$20,17,FALSE)&lt;-2),"",'Total-corrected counts'!S555),"")</f>
        <v/>
      </c>
      <c r="T555" t="str">
        <f>IFERROR(IF(OR(HLOOKUP($A555,'Z-scores'!$C$2:$UD$20,18,FALSE)&gt;2,HLOOKUP($A555,'Z-scores'!$C$2:$UD$20,18,FALSE)&lt;-2),"",'Total-corrected counts'!T555),"")</f>
        <v/>
      </c>
      <c r="U555" t="str">
        <f>IFERROR(IF(OR(HLOOKUP($A555,'Z-scores'!$C$2:$UD$20,19,FALSE)&gt;2,HLOOKUP($A555,'Z-scores'!$C$2:$UD$20,19,FALSE)&lt;-2),"",'Total-corrected counts'!U555),"")</f>
        <v/>
      </c>
      <c r="V555">
        <f t="shared" si="32"/>
        <v>1</v>
      </c>
      <c r="W555" t="str">
        <f t="shared" si="33"/>
        <v/>
      </c>
      <c r="X555" t="str">
        <f t="shared" si="34"/>
        <v/>
      </c>
      <c r="Y555" t="str">
        <f t="shared" si="35"/>
        <v/>
      </c>
    </row>
    <row r="556" spans="1:25" x14ac:dyDescent="0.25">
      <c r="A556">
        <v>564</v>
      </c>
      <c r="B556" t="s">
        <v>268</v>
      </c>
      <c r="C556">
        <v>52500</v>
      </c>
      <c r="D556">
        <v>904</v>
      </c>
      <c r="E556">
        <f>IFERROR(IF(OR(HLOOKUP($A556,'Z-scores'!$C$2:$UD$20,3,FALSE)&gt;2,HLOOKUP(A556,'Z-scores'!$C$2:$UD$20,3,FALSE)&lt;-2),"",'Total-corrected counts'!E556),"")</f>
        <v>0.1737072259964631</v>
      </c>
      <c r="F556">
        <f>IFERROR(IF(OR(HLOOKUP($A556,'Z-scores'!$C$2:$UD$20,4,FALSE)&gt;2,HLOOKUP($A556,'Z-scores'!$C$2:$UD$20,4,FALSE)&lt;-2),"",'Total-corrected counts'!F556),"")</f>
        <v>0.29530756282668397</v>
      </c>
      <c r="G556">
        <f>IFERROR(IF(OR(HLOOKUP($A556,'Z-scores'!$C$2:$UD$20,5,FALSE)&gt;2,HLOOKUP($A556,'Z-scores'!$C$2:$UD$20,5,FALSE)&lt;-2),"",'Total-corrected counts'!G556),"")</f>
        <v>4.0593736275690899</v>
      </c>
      <c r="H556">
        <f>IFERROR(IF(OR(HLOOKUP($A556,'Z-scores'!$C$2:$UD$20,6,FALSE)&gt;2,HLOOKUP($A556,'Z-scores'!$C$2:$UD$20,6,FALSE)&lt;-2),"",'Total-corrected counts'!H556),"")</f>
        <v>0</v>
      </c>
      <c r="I556">
        <f>IFERROR(IF(OR(HLOOKUP($A556,'Z-scores'!$C$2:$UD$20,7,FALSE)&gt;2,HLOOKUP($A556,'Z-scores'!$C$2:$UD$20,7,FALSE)&lt;-2),"",'Total-corrected counts'!I556),"")</f>
        <v>6.1568961854949686E-3</v>
      </c>
      <c r="J556">
        <f>IFERROR(IF(OR(HLOOKUP($A556,'Z-scores'!$C$2:$UD$20,8,FALSE)&gt;2,HLOOKUP($A556,'Z-scores'!$C$2:$UD$20,8,FALSE)&lt;-2),"",'Total-corrected counts'!J556),"")</f>
        <v>0.94177558720447474</v>
      </c>
      <c r="K556">
        <f>IFERROR(IF(OR(HLOOKUP($A556,'Z-scores'!$C$2:$UD$20,9,FALSE)&gt;2,HLOOKUP($A556,'Z-scores'!$C$2:$UD$20,9,FALSE)&lt;-2),"",'Total-corrected counts'!K556),"")</f>
        <v>1.2486760689001615</v>
      </c>
      <c r="L556">
        <f>IFERROR(IF(OR(HLOOKUP($A556,'Z-scores'!$C$2:$UD$20,10,FALSE)&gt;2,HLOOKUP($A556,'Z-scores'!$C$2:$UD$20,10,FALSE)&lt;-2),"",'Total-corrected counts'!L556),"")</f>
        <v>3.52785328363764E-2</v>
      </c>
      <c r="M556">
        <f>IFERROR(IF(OR(HLOOKUP($A556,'Z-scores'!$C$2:$UD$20,11,FALSE)&gt;2,HLOOKUP($A556,'Z-scores'!$C$2:$UD$20,11,FALSE)&lt;-2),"",'Total-corrected counts'!M556),"")</f>
        <v>2.3038225946018672E-2</v>
      </c>
      <c r="N556">
        <f>IFERROR(IF(OR(HLOOKUP($A556,'Z-scores'!$C$2:$UD$20,12,FALSE)&gt;2,HLOOKUP($A556,'Z-scores'!$C$2:$UD$20,12,FALSE)&lt;-2),"",'Total-corrected counts'!N556),"")</f>
        <v>0</v>
      </c>
      <c r="O556" t="str">
        <f>IFERROR(IF(OR(HLOOKUP($A556,'Z-scores'!$C$2:$UD$20,13,FALSE)&gt;2,HLOOKUP($A556,'Z-scores'!$C$2:$UD$20,13,FALSE)&lt;-2),"",'Total-corrected counts'!O556),"")</f>
        <v/>
      </c>
      <c r="P556">
        <f>IFERROR(IF(OR(HLOOKUP($A556,'Z-scores'!$C$2:$UD$20,14,FALSE)&gt;2,HLOOKUP($A556,'Z-scores'!$C$2:$UD$20,14,FALSE)&lt;-2),"",'Total-corrected counts'!P556),"")</f>
        <v>0</v>
      </c>
      <c r="Q556">
        <f>IFERROR(IF(OR(HLOOKUP($A556,'Z-scores'!$C$2:$UD$20,15,FALSE)&gt;2,HLOOKUP($A556,'Z-scores'!$C$2:$UD$20,15,FALSE)&lt;-2),"",'Total-corrected counts'!Q556),"")</f>
        <v>0</v>
      </c>
      <c r="R556">
        <f>IFERROR(IF(OR(HLOOKUP($A556,'Z-scores'!$C$2:$UD$20,16,FALSE)&gt;2,HLOOKUP($A556,'Z-scores'!$C$2:$UD$20,16,FALSE)&lt;-2),"",'Total-corrected counts'!R556),"")</f>
        <v>0</v>
      </c>
      <c r="S556">
        <f>IFERROR(IF(OR(HLOOKUP($A556,'Z-scores'!$C$2:$UD$20,17,FALSE)&gt;2,HLOOKUP($A556,'Z-scores'!$C$2:$UD$20,17,FALSE)&lt;-2),"",'Total-corrected counts'!S556),"")</f>
        <v>0</v>
      </c>
      <c r="T556">
        <f>IFERROR(IF(OR(HLOOKUP($A556,'Z-scores'!$C$2:$UD$20,18,FALSE)&gt;2,HLOOKUP($A556,'Z-scores'!$C$2:$UD$20,18,FALSE)&lt;-2),"",'Total-corrected counts'!T556),"")</f>
        <v>0.39518696639020756</v>
      </c>
      <c r="U556">
        <f>IFERROR(IF(OR(HLOOKUP($A556,'Z-scores'!$C$2:$UD$20,19,FALSE)&gt;2,HLOOKUP($A556,'Z-scores'!$C$2:$UD$20,19,FALSE)&lt;-2),"",'Total-corrected counts'!U556),"")</f>
        <v>0.7984620925782081</v>
      </c>
      <c r="V556">
        <f t="shared" si="32"/>
        <v>1</v>
      </c>
      <c r="W556">
        <f t="shared" si="33"/>
        <v>0.27492995728256076</v>
      </c>
      <c r="X556">
        <f t="shared" si="34"/>
        <v>0.75370152527386258</v>
      </c>
      <c r="Y556">
        <f t="shared" si="35"/>
        <v>0.1705212941383451</v>
      </c>
    </row>
    <row r="557" spans="1:25" x14ac:dyDescent="0.25">
      <c r="A557">
        <v>565</v>
      </c>
      <c r="B557" t="s">
        <v>269</v>
      </c>
      <c r="C557">
        <v>18000</v>
      </c>
      <c r="D557">
        <v>533</v>
      </c>
      <c r="E557">
        <f>IFERROR(IF(OR(HLOOKUP($A557,'Z-scores'!$C$2:$UD$20,3,FALSE)&gt;2,HLOOKUP(A557,'Z-scores'!$C$2:$UD$20,3,FALSE)&lt;-2),"",'Total-corrected counts'!E557),"")</f>
        <v>0.60517356153606494</v>
      </c>
      <c r="F557">
        <f>IFERROR(IF(OR(HLOOKUP($A557,'Z-scores'!$C$2:$UD$20,4,FALSE)&gt;2,HLOOKUP($A557,'Z-scores'!$C$2:$UD$20,4,FALSE)&lt;-2),"",'Total-corrected counts'!F557),"")</f>
        <v>0.63163006493485185</v>
      </c>
      <c r="G557">
        <f>IFERROR(IF(OR(HLOOKUP($A557,'Z-scores'!$C$2:$UD$20,5,FALSE)&gt;2,HLOOKUP($A557,'Z-scores'!$C$2:$UD$20,5,FALSE)&lt;-2),"",'Total-corrected counts'!G557),"")</f>
        <v>0.76553944341253299</v>
      </c>
      <c r="H557">
        <f>IFERROR(IF(OR(HLOOKUP($A557,'Z-scores'!$C$2:$UD$20,6,FALSE)&gt;2,HLOOKUP($A557,'Z-scores'!$C$2:$UD$20,6,FALSE)&lt;-2),"",'Total-corrected counts'!H557),"")</f>
        <v>0.18148807658238408</v>
      </c>
      <c r="I557">
        <f>IFERROR(IF(OR(HLOOKUP($A557,'Z-scores'!$C$2:$UD$20,7,FALSE)&gt;2,HLOOKUP($A557,'Z-scores'!$C$2:$UD$20,7,FALSE)&lt;-2),"",'Total-corrected counts'!I557),"")</f>
        <v>2.5797395017223916</v>
      </c>
      <c r="J557">
        <f>IFERROR(IF(OR(HLOOKUP($A557,'Z-scores'!$C$2:$UD$20,8,FALSE)&gt;2,HLOOKUP($A557,'Z-scores'!$C$2:$UD$20,8,FALSE)&lt;-2),"",'Total-corrected counts'!J557),"")</f>
        <v>2.3519735868928509</v>
      </c>
      <c r="K557">
        <f>IFERROR(IF(OR(HLOOKUP($A557,'Z-scores'!$C$2:$UD$20,9,FALSE)&gt;2,HLOOKUP($A557,'Z-scores'!$C$2:$UD$20,9,FALSE)&lt;-2),"",'Total-corrected counts'!K557),"")</f>
        <v>13.432186855454596</v>
      </c>
      <c r="L557">
        <f>IFERROR(IF(OR(HLOOKUP($A557,'Z-scores'!$C$2:$UD$20,10,FALSE)&gt;2,HLOOKUP($A557,'Z-scores'!$C$2:$UD$20,10,FALSE)&lt;-2),"",'Total-corrected counts'!L557),"")</f>
        <v>2.5400543642191007</v>
      </c>
      <c r="M557">
        <f>IFERROR(IF(OR(HLOOKUP($A557,'Z-scores'!$C$2:$UD$20,11,FALSE)&gt;2,HLOOKUP($A557,'Z-scores'!$C$2:$UD$20,11,FALSE)&lt;-2),"",'Total-corrected counts'!M557),"")</f>
        <v>2.4789131117916092</v>
      </c>
      <c r="N557">
        <f>IFERROR(IF(OR(HLOOKUP($A557,'Z-scores'!$C$2:$UD$20,12,FALSE)&gt;2,HLOOKUP($A557,'Z-scores'!$C$2:$UD$20,12,FALSE)&lt;-2),"",'Total-corrected counts'!N557),"")</f>
        <v>8.8342541790879263</v>
      </c>
      <c r="O557">
        <f>IFERROR(IF(OR(HLOOKUP($A557,'Z-scores'!$C$2:$UD$20,13,FALSE)&gt;2,HLOOKUP($A557,'Z-scores'!$C$2:$UD$20,13,FALSE)&lt;-2),"",'Total-corrected counts'!O557),"")</f>
        <v>2.9581348202756415</v>
      </c>
      <c r="P557">
        <f>IFERROR(IF(OR(HLOOKUP($A557,'Z-scores'!$C$2:$UD$20,14,FALSE)&gt;2,HLOOKUP($A557,'Z-scores'!$C$2:$UD$20,14,FALSE)&lt;-2),"",'Total-corrected counts'!P557),"")</f>
        <v>1.8761894464129949</v>
      </c>
      <c r="Q557">
        <f>IFERROR(IF(OR(HLOOKUP($A557,'Z-scores'!$C$2:$UD$20,15,FALSE)&gt;2,HLOOKUP($A557,'Z-scores'!$C$2:$UD$20,15,FALSE)&lt;-2),"",'Total-corrected counts'!Q557),"")</f>
        <v>8.4054262779758329</v>
      </c>
      <c r="R557">
        <f>IFERROR(IF(OR(HLOOKUP($A557,'Z-scores'!$C$2:$UD$20,16,FALSE)&gt;2,HLOOKUP($A557,'Z-scores'!$C$2:$UD$20,16,FALSE)&lt;-2),"",'Total-corrected counts'!R557),"")</f>
        <v>7.0001662890103002</v>
      </c>
      <c r="S557">
        <f>IFERROR(IF(OR(HLOOKUP($A557,'Z-scores'!$C$2:$UD$20,17,FALSE)&gt;2,HLOOKUP($A557,'Z-scores'!$C$2:$UD$20,17,FALSE)&lt;-2),"",'Total-corrected counts'!S557),"")</f>
        <v>9.0818386027539741</v>
      </c>
      <c r="T557" t="str">
        <f>IFERROR(IF(OR(HLOOKUP($A557,'Z-scores'!$C$2:$UD$20,18,FALSE)&gt;2,HLOOKUP($A557,'Z-scores'!$C$2:$UD$20,18,FALSE)&lt;-2),"",'Total-corrected counts'!T557),"")</f>
        <v/>
      </c>
      <c r="U557">
        <f>IFERROR(IF(OR(HLOOKUP($A557,'Z-scores'!$C$2:$UD$20,19,FALSE)&gt;2,HLOOKUP($A557,'Z-scores'!$C$2:$UD$20,19,FALSE)&lt;-2),"",'Total-corrected counts'!U557),"")</f>
        <v>4.9383144638804382</v>
      </c>
      <c r="V557">
        <f t="shared" si="32"/>
        <v>1</v>
      </c>
      <c r="W557">
        <f t="shared" si="33"/>
        <v>9.2220458442700451E-2</v>
      </c>
      <c r="X557">
        <f t="shared" si="34"/>
        <v>2.8407442851718203</v>
      </c>
      <c r="Y557">
        <f t="shared" si="35"/>
        <v>6.1563320113424442</v>
      </c>
    </row>
    <row r="558" spans="1:25" x14ac:dyDescent="0.25">
      <c r="A558">
        <v>566</v>
      </c>
      <c r="B558" t="s">
        <v>270</v>
      </c>
      <c r="C558">
        <v>36900</v>
      </c>
      <c r="D558">
        <v>698</v>
      </c>
      <c r="E558" t="str">
        <f>IFERROR(IF(OR(HLOOKUP($A558,'Z-scores'!$C$2:$UD$20,3,FALSE)&gt;2,HLOOKUP(A558,'Z-scores'!$C$2:$UD$20,3,FALSE)&lt;-2),"",'Total-corrected counts'!E558),"")</f>
        <v/>
      </c>
      <c r="F558">
        <f>IFERROR(IF(OR(HLOOKUP($A558,'Z-scores'!$C$2:$UD$20,4,FALSE)&gt;2,HLOOKUP($A558,'Z-scores'!$C$2:$UD$20,4,FALSE)&lt;-2),"",'Total-corrected counts'!F558),"")</f>
        <v>22.156270199857595</v>
      </c>
      <c r="G558">
        <f>IFERROR(IF(OR(HLOOKUP($A558,'Z-scores'!$C$2:$UD$20,5,FALSE)&gt;2,HLOOKUP($A558,'Z-scores'!$C$2:$UD$20,5,FALSE)&lt;-2),"",'Total-corrected counts'!G558),"")</f>
        <v>34.157161218577627</v>
      </c>
      <c r="H558">
        <f>IFERROR(IF(OR(HLOOKUP($A558,'Z-scores'!$C$2:$UD$20,6,FALSE)&gt;2,HLOOKUP($A558,'Z-scores'!$C$2:$UD$20,6,FALSE)&lt;-2),"",'Total-corrected counts'!H558),"")</f>
        <v>14.051365313859199</v>
      </c>
      <c r="I558">
        <f>IFERROR(IF(OR(HLOOKUP($A558,'Z-scores'!$C$2:$UD$20,7,FALSE)&gt;2,HLOOKUP($A558,'Z-scores'!$C$2:$UD$20,7,FALSE)&lt;-2),"",'Total-corrected counts'!I558),"")</f>
        <v>17.350133450724819</v>
      </c>
      <c r="J558">
        <f>IFERROR(IF(OR(HLOOKUP($A558,'Z-scores'!$C$2:$UD$20,8,FALSE)&gt;2,HLOOKUP($A558,'Z-scores'!$C$2:$UD$20,8,FALSE)&lt;-2),"",'Total-corrected counts'!J558),"")</f>
        <v>2.5344117896497385</v>
      </c>
      <c r="K558">
        <f>IFERROR(IF(OR(HLOOKUP($A558,'Z-scores'!$C$2:$UD$20,9,FALSE)&gt;2,HLOOKUP($A558,'Z-scores'!$C$2:$UD$20,9,FALSE)&lt;-2),"",'Total-corrected counts'!K558),"")</f>
        <v>4.9724064886560004</v>
      </c>
      <c r="L558">
        <f>IFERROR(IF(OR(HLOOKUP($A558,'Z-scores'!$C$2:$UD$20,10,FALSE)&gt;2,HLOOKUP($A558,'Z-scores'!$C$2:$UD$20,10,FALSE)&lt;-2),"",'Total-corrected counts'!L558),"")</f>
        <v>9.1635989042487704</v>
      </c>
      <c r="M558">
        <f>IFERROR(IF(OR(HLOOKUP($A558,'Z-scores'!$C$2:$UD$20,11,FALSE)&gt;2,HLOOKUP($A558,'Z-scores'!$C$2:$UD$20,11,FALSE)&lt;-2),"",'Total-corrected counts'!M558),"")</f>
        <v>4.9946873850968485</v>
      </c>
      <c r="N558">
        <f>IFERROR(IF(OR(HLOOKUP($A558,'Z-scores'!$C$2:$UD$20,12,FALSE)&gt;2,HLOOKUP($A558,'Z-scores'!$C$2:$UD$20,12,FALSE)&lt;-2),"",'Total-corrected counts'!N558),"")</f>
        <v>27.382522289538098</v>
      </c>
      <c r="O558">
        <f>IFERROR(IF(OR(HLOOKUP($A558,'Z-scores'!$C$2:$UD$20,13,FALSE)&gt;2,HLOOKUP($A558,'Z-scores'!$C$2:$UD$20,13,FALSE)&lt;-2),"",'Total-corrected counts'!O558),"")</f>
        <v>4.9033019717196931</v>
      </c>
      <c r="P558">
        <f>IFERROR(IF(OR(HLOOKUP($A558,'Z-scores'!$C$2:$UD$20,14,FALSE)&gt;2,HLOOKUP($A558,'Z-scores'!$C$2:$UD$20,14,FALSE)&lt;-2),"",'Total-corrected counts'!P558),"")</f>
        <v>5.6670323597804817</v>
      </c>
      <c r="Q558">
        <f>IFERROR(IF(OR(HLOOKUP($A558,'Z-scores'!$C$2:$UD$20,15,FALSE)&gt;2,HLOOKUP($A558,'Z-scores'!$C$2:$UD$20,15,FALSE)&lt;-2),"",'Total-corrected counts'!Q558),"")</f>
        <v>17.220397687825198</v>
      </c>
      <c r="R558">
        <f>IFERROR(IF(OR(HLOOKUP($A558,'Z-scores'!$C$2:$UD$20,16,FALSE)&gt;2,HLOOKUP($A558,'Z-scores'!$C$2:$UD$20,16,FALSE)&lt;-2),"",'Total-corrected counts'!R558),"")</f>
        <v>4.7482524627803127</v>
      </c>
      <c r="S558">
        <f>IFERROR(IF(OR(HLOOKUP($A558,'Z-scores'!$C$2:$UD$20,17,FALSE)&gt;2,HLOOKUP($A558,'Z-scores'!$C$2:$UD$20,17,FALSE)&lt;-2),"",'Total-corrected counts'!S558),"")</f>
        <v>12.626632749555137</v>
      </c>
      <c r="T558">
        <f>IFERROR(IF(OR(HLOOKUP($A558,'Z-scores'!$C$2:$UD$20,18,FALSE)&gt;2,HLOOKUP($A558,'Z-scores'!$C$2:$UD$20,18,FALSE)&lt;-2),"",'Total-corrected counts'!T558),"")</f>
        <v>15.103014932912718</v>
      </c>
      <c r="U558">
        <f>IFERROR(IF(OR(HLOOKUP($A558,'Z-scores'!$C$2:$UD$20,19,FALSE)&gt;2,HLOOKUP($A558,'Z-scores'!$C$2:$UD$20,19,FALSE)&lt;-2),"",'Total-corrected counts'!U558),"")</f>
        <v>5.6499871985697112</v>
      </c>
      <c r="V558">
        <f t="shared" si="32"/>
        <v>1</v>
      </c>
      <c r="W558">
        <f t="shared" si="33"/>
        <v>0.67785233450118954</v>
      </c>
      <c r="X558">
        <f t="shared" si="34"/>
        <v>13.672504343833827</v>
      </c>
      <c r="Y558">
        <f t="shared" si="35"/>
        <v>11.662642706585171</v>
      </c>
    </row>
    <row r="559" spans="1:25" x14ac:dyDescent="0.25">
      <c r="A559">
        <v>567</v>
      </c>
      <c r="B559" t="s">
        <v>891</v>
      </c>
      <c r="C559">
        <v>200</v>
      </c>
      <c r="D559">
        <v>8</v>
      </c>
      <c r="E559" t="str">
        <f>IFERROR(IF(OR(HLOOKUP($A559,'Z-scores'!$C$2:$UD$20,3,FALSE)&gt;2,HLOOKUP(A559,'Z-scores'!$C$2:$UD$20,3,FALSE)&lt;-2),"",'Total-corrected counts'!E559),"")</f>
        <v/>
      </c>
      <c r="F559" t="str">
        <f>IFERROR(IF(OR(HLOOKUP($A559,'Z-scores'!$C$2:$UD$20,4,FALSE)&gt;2,HLOOKUP($A559,'Z-scores'!$C$2:$UD$20,4,FALSE)&lt;-2),"",'Total-corrected counts'!F559),"")</f>
        <v/>
      </c>
      <c r="G559" t="str">
        <f>IFERROR(IF(OR(HLOOKUP($A559,'Z-scores'!$C$2:$UD$20,5,FALSE)&gt;2,HLOOKUP($A559,'Z-scores'!$C$2:$UD$20,5,FALSE)&lt;-2),"",'Total-corrected counts'!G559),"")</f>
        <v/>
      </c>
      <c r="H559" t="str">
        <f>IFERROR(IF(OR(HLOOKUP($A559,'Z-scores'!$C$2:$UD$20,6,FALSE)&gt;2,HLOOKUP($A559,'Z-scores'!$C$2:$UD$20,6,FALSE)&lt;-2),"",'Total-corrected counts'!H559),"")</f>
        <v/>
      </c>
      <c r="I559" t="str">
        <f>IFERROR(IF(OR(HLOOKUP($A559,'Z-scores'!$C$2:$UD$20,7,FALSE)&gt;2,HLOOKUP($A559,'Z-scores'!$C$2:$UD$20,7,FALSE)&lt;-2),"",'Total-corrected counts'!I559),"")</f>
        <v/>
      </c>
      <c r="J559" t="str">
        <f>IFERROR(IF(OR(HLOOKUP($A559,'Z-scores'!$C$2:$UD$20,8,FALSE)&gt;2,HLOOKUP($A559,'Z-scores'!$C$2:$UD$20,8,FALSE)&lt;-2),"",'Total-corrected counts'!J559),"")</f>
        <v/>
      </c>
      <c r="K559" t="str">
        <f>IFERROR(IF(OR(HLOOKUP($A559,'Z-scores'!$C$2:$UD$20,9,FALSE)&gt;2,HLOOKUP($A559,'Z-scores'!$C$2:$UD$20,9,FALSE)&lt;-2),"",'Total-corrected counts'!K559),"")</f>
        <v/>
      </c>
      <c r="L559" t="str">
        <f>IFERROR(IF(OR(HLOOKUP($A559,'Z-scores'!$C$2:$UD$20,10,FALSE)&gt;2,HLOOKUP($A559,'Z-scores'!$C$2:$UD$20,10,FALSE)&lt;-2),"",'Total-corrected counts'!L559),"")</f>
        <v/>
      </c>
      <c r="M559" t="str">
        <f>IFERROR(IF(OR(HLOOKUP($A559,'Z-scores'!$C$2:$UD$20,11,FALSE)&gt;2,HLOOKUP($A559,'Z-scores'!$C$2:$UD$20,11,FALSE)&lt;-2),"",'Total-corrected counts'!M559),"")</f>
        <v/>
      </c>
      <c r="N559" t="str">
        <f>IFERROR(IF(OR(HLOOKUP($A559,'Z-scores'!$C$2:$UD$20,12,FALSE)&gt;2,HLOOKUP($A559,'Z-scores'!$C$2:$UD$20,12,FALSE)&lt;-2),"",'Total-corrected counts'!N559),"")</f>
        <v/>
      </c>
      <c r="O559" t="str">
        <f>IFERROR(IF(OR(HLOOKUP($A559,'Z-scores'!$C$2:$UD$20,13,FALSE)&gt;2,HLOOKUP($A559,'Z-scores'!$C$2:$UD$20,13,FALSE)&lt;-2),"",'Total-corrected counts'!O559),"")</f>
        <v/>
      </c>
      <c r="P559" t="str">
        <f>IFERROR(IF(OR(HLOOKUP($A559,'Z-scores'!$C$2:$UD$20,14,FALSE)&gt;2,HLOOKUP($A559,'Z-scores'!$C$2:$UD$20,14,FALSE)&lt;-2),"",'Total-corrected counts'!P559),"")</f>
        <v/>
      </c>
      <c r="Q559" t="str">
        <f>IFERROR(IF(OR(HLOOKUP($A559,'Z-scores'!$C$2:$UD$20,15,FALSE)&gt;2,HLOOKUP($A559,'Z-scores'!$C$2:$UD$20,15,FALSE)&lt;-2),"",'Total-corrected counts'!Q559),"")</f>
        <v/>
      </c>
      <c r="R559" t="str">
        <f>IFERROR(IF(OR(HLOOKUP($A559,'Z-scores'!$C$2:$UD$20,16,FALSE)&gt;2,HLOOKUP($A559,'Z-scores'!$C$2:$UD$20,16,FALSE)&lt;-2),"",'Total-corrected counts'!R559),"")</f>
        <v/>
      </c>
      <c r="S559" t="str">
        <f>IFERROR(IF(OR(HLOOKUP($A559,'Z-scores'!$C$2:$UD$20,17,FALSE)&gt;2,HLOOKUP($A559,'Z-scores'!$C$2:$UD$20,17,FALSE)&lt;-2),"",'Total-corrected counts'!S559),"")</f>
        <v/>
      </c>
      <c r="T559" t="str">
        <f>IFERROR(IF(OR(HLOOKUP($A559,'Z-scores'!$C$2:$UD$20,18,FALSE)&gt;2,HLOOKUP($A559,'Z-scores'!$C$2:$UD$20,18,FALSE)&lt;-2),"",'Total-corrected counts'!T559),"")</f>
        <v/>
      </c>
      <c r="U559" t="str">
        <f>IFERROR(IF(OR(HLOOKUP($A559,'Z-scores'!$C$2:$UD$20,19,FALSE)&gt;2,HLOOKUP($A559,'Z-scores'!$C$2:$UD$20,19,FALSE)&lt;-2),"",'Total-corrected counts'!U559),"")</f>
        <v/>
      </c>
      <c r="V559">
        <f t="shared" si="32"/>
        <v>1</v>
      </c>
      <c r="W559" t="str">
        <f t="shared" si="33"/>
        <v/>
      </c>
      <c r="X559" t="str">
        <f t="shared" si="34"/>
        <v/>
      </c>
      <c r="Y559" t="str">
        <f t="shared" si="35"/>
        <v/>
      </c>
    </row>
    <row r="560" spans="1:25" x14ac:dyDescent="0.25">
      <c r="A560">
        <v>568</v>
      </c>
      <c r="B560" t="s">
        <v>892</v>
      </c>
      <c r="C560">
        <v>92400</v>
      </c>
      <c r="D560">
        <v>370</v>
      </c>
      <c r="E560" t="str">
        <f>IFERROR(IF(OR(HLOOKUP($A560,'Z-scores'!$C$2:$UD$20,3,FALSE)&gt;2,HLOOKUP(A560,'Z-scores'!$C$2:$UD$20,3,FALSE)&lt;-2),"",'Total-corrected counts'!E560),"")</f>
        <v/>
      </c>
      <c r="F560" t="str">
        <f>IFERROR(IF(OR(HLOOKUP($A560,'Z-scores'!$C$2:$UD$20,4,FALSE)&gt;2,HLOOKUP($A560,'Z-scores'!$C$2:$UD$20,4,FALSE)&lt;-2),"",'Total-corrected counts'!F560),"")</f>
        <v/>
      </c>
      <c r="G560" t="str">
        <f>IFERROR(IF(OR(HLOOKUP($A560,'Z-scores'!$C$2:$UD$20,5,FALSE)&gt;2,HLOOKUP($A560,'Z-scores'!$C$2:$UD$20,5,FALSE)&lt;-2),"",'Total-corrected counts'!G560),"")</f>
        <v/>
      </c>
      <c r="H560" t="str">
        <f>IFERROR(IF(OR(HLOOKUP($A560,'Z-scores'!$C$2:$UD$20,6,FALSE)&gt;2,HLOOKUP($A560,'Z-scores'!$C$2:$UD$20,6,FALSE)&lt;-2),"",'Total-corrected counts'!H560),"")</f>
        <v/>
      </c>
      <c r="I560" t="str">
        <f>IFERROR(IF(OR(HLOOKUP($A560,'Z-scores'!$C$2:$UD$20,7,FALSE)&gt;2,HLOOKUP($A560,'Z-scores'!$C$2:$UD$20,7,FALSE)&lt;-2),"",'Total-corrected counts'!I560),"")</f>
        <v/>
      </c>
      <c r="J560" t="str">
        <f>IFERROR(IF(OR(HLOOKUP($A560,'Z-scores'!$C$2:$UD$20,8,FALSE)&gt;2,HLOOKUP($A560,'Z-scores'!$C$2:$UD$20,8,FALSE)&lt;-2),"",'Total-corrected counts'!J560),"")</f>
        <v/>
      </c>
      <c r="K560" t="str">
        <f>IFERROR(IF(OR(HLOOKUP($A560,'Z-scores'!$C$2:$UD$20,9,FALSE)&gt;2,HLOOKUP($A560,'Z-scores'!$C$2:$UD$20,9,FALSE)&lt;-2),"",'Total-corrected counts'!K560),"")</f>
        <v/>
      </c>
      <c r="L560" t="str">
        <f>IFERROR(IF(OR(HLOOKUP($A560,'Z-scores'!$C$2:$UD$20,10,FALSE)&gt;2,HLOOKUP($A560,'Z-scores'!$C$2:$UD$20,10,FALSE)&lt;-2),"",'Total-corrected counts'!L560),"")</f>
        <v/>
      </c>
      <c r="M560" t="str">
        <f>IFERROR(IF(OR(HLOOKUP($A560,'Z-scores'!$C$2:$UD$20,11,FALSE)&gt;2,HLOOKUP($A560,'Z-scores'!$C$2:$UD$20,11,FALSE)&lt;-2),"",'Total-corrected counts'!M560),"")</f>
        <v/>
      </c>
      <c r="N560" t="str">
        <f>IFERROR(IF(OR(HLOOKUP($A560,'Z-scores'!$C$2:$UD$20,12,FALSE)&gt;2,HLOOKUP($A560,'Z-scores'!$C$2:$UD$20,12,FALSE)&lt;-2),"",'Total-corrected counts'!N560),"")</f>
        <v/>
      </c>
      <c r="O560" t="str">
        <f>IFERROR(IF(OR(HLOOKUP($A560,'Z-scores'!$C$2:$UD$20,13,FALSE)&gt;2,HLOOKUP($A560,'Z-scores'!$C$2:$UD$20,13,FALSE)&lt;-2),"",'Total-corrected counts'!O560),"")</f>
        <v/>
      </c>
      <c r="P560" t="str">
        <f>IFERROR(IF(OR(HLOOKUP($A560,'Z-scores'!$C$2:$UD$20,14,FALSE)&gt;2,HLOOKUP($A560,'Z-scores'!$C$2:$UD$20,14,FALSE)&lt;-2),"",'Total-corrected counts'!P560),"")</f>
        <v/>
      </c>
      <c r="Q560" t="str">
        <f>IFERROR(IF(OR(HLOOKUP($A560,'Z-scores'!$C$2:$UD$20,15,FALSE)&gt;2,HLOOKUP($A560,'Z-scores'!$C$2:$UD$20,15,FALSE)&lt;-2),"",'Total-corrected counts'!Q560),"")</f>
        <v/>
      </c>
      <c r="R560" t="str">
        <f>IFERROR(IF(OR(HLOOKUP($A560,'Z-scores'!$C$2:$UD$20,16,FALSE)&gt;2,HLOOKUP($A560,'Z-scores'!$C$2:$UD$20,16,FALSE)&lt;-2),"",'Total-corrected counts'!R560),"")</f>
        <v/>
      </c>
      <c r="S560" t="str">
        <f>IFERROR(IF(OR(HLOOKUP($A560,'Z-scores'!$C$2:$UD$20,17,FALSE)&gt;2,HLOOKUP($A560,'Z-scores'!$C$2:$UD$20,17,FALSE)&lt;-2),"",'Total-corrected counts'!S560),"")</f>
        <v/>
      </c>
      <c r="T560" t="str">
        <f>IFERROR(IF(OR(HLOOKUP($A560,'Z-scores'!$C$2:$UD$20,18,FALSE)&gt;2,HLOOKUP($A560,'Z-scores'!$C$2:$UD$20,18,FALSE)&lt;-2),"",'Total-corrected counts'!T560),"")</f>
        <v/>
      </c>
      <c r="U560" t="str">
        <f>IFERROR(IF(OR(HLOOKUP($A560,'Z-scores'!$C$2:$UD$20,19,FALSE)&gt;2,HLOOKUP($A560,'Z-scores'!$C$2:$UD$20,19,FALSE)&lt;-2),"",'Total-corrected counts'!U560),"")</f>
        <v/>
      </c>
      <c r="V560">
        <f t="shared" si="32"/>
        <v>1</v>
      </c>
      <c r="W560" t="str">
        <f t="shared" si="33"/>
        <v/>
      </c>
      <c r="X560" t="str">
        <f t="shared" si="34"/>
        <v/>
      </c>
      <c r="Y560" t="str">
        <f t="shared" si="35"/>
        <v/>
      </c>
    </row>
    <row r="561" spans="1:25" x14ac:dyDescent="0.25">
      <c r="A561">
        <v>569</v>
      </c>
      <c r="B561" t="s">
        <v>893</v>
      </c>
      <c r="C561">
        <v>54100</v>
      </c>
      <c r="D561">
        <v>367</v>
      </c>
      <c r="E561" t="str">
        <f>IFERROR(IF(OR(HLOOKUP($A561,'Z-scores'!$C$2:$UD$20,3,FALSE)&gt;2,HLOOKUP(A561,'Z-scores'!$C$2:$UD$20,3,FALSE)&lt;-2),"",'Total-corrected counts'!E561),"")</f>
        <v/>
      </c>
      <c r="F561" t="str">
        <f>IFERROR(IF(OR(HLOOKUP($A561,'Z-scores'!$C$2:$UD$20,4,FALSE)&gt;2,HLOOKUP($A561,'Z-scores'!$C$2:$UD$20,4,FALSE)&lt;-2),"",'Total-corrected counts'!F561),"")</f>
        <v/>
      </c>
      <c r="G561" t="str">
        <f>IFERROR(IF(OR(HLOOKUP($A561,'Z-scores'!$C$2:$UD$20,5,FALSE)&gt;2,HLOOKUP($A561,'Z-scores'!$C$2:$UD$20,5,FALSE)&lt;-2),"",'Total-corrected counts'!G561),"")</f>
        <v/>
      </c>
      <c r="H561" t="str">
        <f>IFERROR(IF(OR(HLOOKUP($A561,'Z-scores'!$C$2:$UD$20,6,FALSE)&gt;2,HLOOKUP($A561,'Z-scores'!$C$2:$UD$20,6,FALSE)&lt;-2),"",'Total-corrected counts'!H561),"")</f>
        <v/>
      </c>
      <c r="I561" t="str">
        <f>IFERROR(IF(OR(HLOOKUP($A561,'Z-scores'!$C$2:$UD$20,7,FALSE)&gt;2,HLOOKUP($A561,'Z-scores'!$C$2:$UD$20,7,FALSE)&lt;-2),"",'Total-corrected counts'!I561),"")</f>
        <v/>
      </c>
      <c r="J561" t="str">
        <f>IFERROR(IF(OR(HLOOKUP($A561,'Z-scores'!$C$2:$UD$20,8,FALSE)&gt;2,HLOOKUP($A561,'Z-scores'!$C$2:$UD$20,8,FALSE)&lt;-2),"",'Total-corrected counts'!J561),"")</f>
        <v/>
      </c>
      <c r="K561" t="str">
        <f>IFERROR(IF(OR(HLOOKUP($A561,'Z-scores'!$C$2:$UD$20,9,FALSE)&gt;2,HLOOKUP($A561,'Z-scores'!$C$2:$UD$20,9,FALSE)&lt;-2),"",'Total-corrected counts'!K561),"")</f>
        <v/>
      </c>
      <c r="L561" t="str">
        <f>IFERROR(IF(OR(HLOOKUP($A561,'Z-scores'!$C$2:$UD$20,10,FALSE)&gt;2,HLOOKUP($A561,'Z-scores'!$C$2:$UD$20,10,FALSE)&lt;-2),"",'Total-corrected counts'!L561),"")</f>
        <v/>
      </c>
      <c r="M561" t="str">
        <f>IFERROR(IF(OR(HLOOKUP($A561,'Z-scores'!$C$2:$UD$20,11,FALSE)&gt;2,HLOOKUP($A561,'Z-scores'!$C$2:$UD$20,11,FALSE)&lt;-2),"",'Total-corrected counts'!M561),"")</f>
        <v/>
      </c>
      <c r="N561" t="str">
        <f>IFERROR(IF(OR(HLOOKUP($A561,'Z-scores'!$C$2:$UD$20,12,FALSE)&gt;2,HLOOKUP($A561,'Z-scores'!$C$2:$UD$20,12,FALSE)&lt;-2),"",'Total-corrected counts'!N561),"")</f>
        <v/>
      </c>
      <c r="O561" t="str">
        <f>IFERROR(IF(OR(HLOOKUP($A561,'Z-scores'!$C$2:$UD$20,13,FALSE)&gt;2,HLOOKUP($A561,'Z-scores'!$C$2:$UD$20,13,FALSE)&lt;-2),"",'Total-corrected counts'!O561),"")</f>
        <v/>
      </c>
      <c r="P561" t="str">
        <f>IFERROR(IF(OR(HLOOKUP($A561,'Z-scores'!$C$2:$UD$20,14,FALSE)&gt;2,HLOOKUP($A561,'Z-scores'!$C$2:$UD$20,14,FALSE)&lt;-2),"",'Total-corrected counts'!P561),"")</f>
        <v/>
      </c>
      <c r="Q561" t="str">
        <f>IFERROR(IF(OR(HLOOKUP($A561,'Z-scores'!$C$2:$UD$20,15,FALSE)&gt;2,HLOOKUP($A561,'Z-scores'!$C$2:$UD$20,15,FALSE)&lt;-2),"",'Total-corrected counts'!Q561),"")</f>
        <v/>
      </c>
      <c r="R561" t="str">
        <f>IFERROR(IF(OR(HLOOKUP($A561,'Z-scores'!$C$2:$UD$20,16,FALSE)&gt;2,HLOOKUP($A561,'Z-scores'!$C$2:$UD$20,16,FALSE)&lt;-2),"",'Total-corrected counts'!R561),"")</f>
        <v/>
      </c>
      <c r="S561" t="str">
        <f>IFERROR(IF(OR(HLOOKUP($A561,'Z-scores'!$C$2:$UD$20,17,FALSE)&gt;2,HLOOKUP($A561,'Z-scores'!$C$2:$UD$20,17,FALSE)&lt;-2),"",'Total-corrected counts'!S561),"")</f>
        <v/>
      </c>
      <c r="T561" t="str">
        <f>IFERROR(IF(OR(HLOOKUP($A561,'Z-scores'!$C$2:$UD$20,18,FALSE)&gt;2,HLOOKUP($A561,'Z-scores'!$C$2:$UD$20,18,FALSE)&lt;-2),"",'Total-corrected counts'!T561),"")</f>
        <v/>
      </c>
      <c r="U561" t="str">
        <f>IFERROR(IF(OR(HLOOKUP($A561,'Z-scores'!$C$2:$UD$20,19,FALSE)&gt;2,HLOOKUP($A561,'Z-scores'!$C$2:$UD$20,19,FALSE)&lt;-2),"",'Total-corrected counts'!U561),"")</f>
        <v/>
      </c>
      <c r="V561">
        <f t="shared" si="32"/>
        <v>1</v>
      </c>
      <c r="W561" t="str">
        <f t="shared" si="33"/>
        <v/>
      </c>
      <c r="X561" t="str">
        <f t="shared" si="34"/>
        <v/>
      </c>
      <c r="Y561" t="str">
        <f t="shared" si="35"/>
        <v/>
      </c>
    </row>
    <row r="562" spans="1:25" x14ac:dyDescent="0.25">
      <c r="A562">
        <v>570</v>
      </c>
      <c r="B562" t="s">
        <v>894</v>
      </c>
      <c r="C562">
        <v>102200</v>
      </c>
      <c r="D562">
        <v>932</v>
      </c>
      <c r="E562" t="str">
        <f>IFERROR(IF(OR(HLOOKUP($A562,'Z-scores'!$C$2:$UD$20,3,FALSE)&gt;2,HLOOKUP(A562,'Z-scores'!$C$2:$UD$20,3,FALSE)&lt;-2),"",'Total-corrected counts'!E562),"")</f>
        <v/>
      </c>
      <c r="F562" t="str">
        <f>IFERROR(IF(OR(HLOOKUP($A562,'Z-scores'!$C$2:$UD$20,4,FALSE)&gt;2,HLOOKUP($A562,'Z-scores'!$C$2:$UD$20,4,FALSE)&lt;-2),"",'Total-corrected counts'!F562),"")</f>
        <v/>
      </c>
      <c r="G562" t="str">
        <f>IFERROR(IF(OR(HLOOKUP($A562,'Z-scores'!$C$2:$UD$20,5,FALSE)&gt;2,HLOOKUP($A562,'Z-scores'!$C$2:$UD$20,5,FALSE)&lt;-2),"",'Total-corrected counts'!G562),"")</f>
        <v/>
      </c>
      <c r="H562" t="str">
        <f>IFERROR(IF(OR(HLOOKUP($A562,'Z-scores'!$C$2:$UD$20,6,FALSE)&gt;2,HLOOKUP($A562,'Z-scores'!$C$2:$UD$20,6,FALSE)&lt;-2),"",'Total-corrected counts'!H562),"")</f>
        <v/>
      </c>
      <c r="I562" t="str">
        <f>IFERROR(IF(OR(HLOOKUP($A562,'Z-scores'!$C$2:$UD$20,7,FALSE)&gt;2,HLOOKUP($A562,'Z-scores'!$C$2:$UD$20,7,FALSE)&lt;-2),"",'Total-corrected counts'!I562),"")</f>
        <v/>
      </c>
      <c r="J562" t="str">
        <f>IFERROR(IF(OR(HLOOKUP($A562,'Z-scores'!$C$2:$UD$20,8,FALSE)&gt;2,HLOOKUP($A562,'Z-scores'!$C$2:$UD$20,8,FALSE)&lt;-2),"",'Total-corrected counts'!J562),"")</f>
        <v/>
      </c>
      <c r="K562" t="str">
        <f>IFERROR(IF(OR(HLOOKUP($A562,'Z-scores'!$C$2:$UD$20,9,FALSE)&gt;2,HLOOKUP($A562,'Z-scores'!$C$2:$UD$20,9,FALSE)&lt;-2),"",'Total-corrected counts'!K562),"")</f>
        <v/>
      </c>
      <c r="L562" t="str">
        <f>IFERROR(IF(OR(HLOOKUP($A562,'Z-scores'!$C$2:$UD$20,10,FALSE)&gt;2,HLOOKUP($A562,'Z-scores'!$C$2:$UD$20,10,FALSE)&lt;-2),"",'Total-corrected counts'!L562),"")</f>
        <v/>
      </c>
      <c r="M562" t="str">
        <f>IFERROR(IF(OR(HLOOKUP($A562,'Z-scores'!$C$2:$UD$20,11,FALSE)&gt;2,HLOOKUP($A562,'Z-scores'!$C$2:$UD$20,11,FALSE)&lt;-2),"",'Total-corrected counts'!M562),"")</f>
        <v/>
      </c>
      <c r="N562" t="str">
        <f>IFERROR(IF(OR(HLOOKUP($A562,'Z-scores'!$C$2:$UD$20,12,FALSE)&gt;2,HLOOKUP($A562,'Z-scores'!$C$2:$UD$20,12,FALSE)&lt;-2),"",'Total-corrected counts'!N562),"")</f>
        <v/>
      </c>
      <c r="O562" t="str">
        <f>IFERROR(IF(OR(HLOOKUP($A562,'Z-scores'!$C$2:$UD$20,13,FALSE)&gt;2,HLOOKUP($A562,'Z-scores'!$C$2:$UD$20,13,FALSE)&lt;-2),"",'Total-corrected counts'!O562),"")</f>
        <v/>
      </c>
      <c r="P562" t="str">
        <f>IFERROR(IF(OR(HLOOKUP($A562,'Z-scores'!$C$2:$UD$20,14,FALSE)&gt;2,HLOOKUP($A562,'Z-scores'!$C$2:$UD$20,14,FALSE)&lt;-2),"",'Total-corrected counts'!P562),"")</f>
        <v/>
      </c>
      <c r="Q562" t="str">
        <f>IFERROR(IF(OR(HLOOKUP($A562,'Z-scores'!$C$2:$UD$20,15,FALSE)&gt;2,HLOOKUP($A562,'Z-scores'!$C$2:$UD$20,15,FALSE)&lt;-2),"",'Total-corrected counts'!Q562),"")</f>
        <v/>
      </c>
      <c r="R562" t="str">
        <f>IFERROR(IF(OR(HLOOKUP($A562,'Z-scores'!$C$2:$UD$20,16,FALSE)&gt;2,HLOOKUP($A562,'Z-scores'!$C$2:$UD$20,16,FALSE)&lt;-2),"",'Total-corrected counts'!R562),"")</f>
        <v/>
      </c>
      <c r="S562" t="str">
        <f>IFERROR(IF(OR(HLOOKUP($A562,'Z-scores'!$C$2:$UD$20,17,FALSE)&gt;2,HLOOKUP($A562,'Z-scores'!$C$2:$UD$20,17,FALSE)&lt;-2),"",'Total-corrected counts'!S562),"")</f>
        <v/>
      </c>
      <c r="T562" t="str">
        <f>IFERROR(IF(OR(HLOOKUP($A562,'Z-scores'!$C$2:$UD$20,18,FALSE)&gt;2,HLOOKUP($A562,'Z-scores'!$C$2:$UD$20,18,FALSE)&lt;-2),"",'Total-corrected counts'!T562),"")</f>
        <v/>
      </c>
      <c r="U562" t="str">
        <f>IFERROR(IF(OR(HLOOKUP($A562,'Z-scores'!$C$2:$UD$20,19,FALSE)&gt;2,HLOOKUP($A562,'Z-scores'!$C$2:$UD$20,19,FALSE)&lt;-2),"",'Total-corrected counts'!U562),"")</f>
        <v/>
      </c>
      <c r="V562">
        <f t="shared" si="32"/>
        <v>1</v>
      </c>
      <c r="W562" t="str">
        <f t="shared" si="33"/>
        <v/>
      </c>
      <c r="X562" t="str">
        <f t="shared" si="34"/>
        <v/>
      </c>
      <c r="Y562" t="str">
        <f t="shared" si="35"/>
        <v/>
      </c>
    </row>
    <row r="563" spans="1:25" x14ac:dyDescent="0.25">
      <c r="A563">
        <v>571</v>
      </c>
      <c r="B563" t="s">
        <v>895</v>
      </c>
      <c r="C563">
        <v>67900</v>
      </c>
      <c r="D563">
        <v>856</v>
      </c>
      <c r="E563" t="str">
        <f>IFERROR(IF(OR(HLOOKUP($A563,'Z-scores'!$C$2:$UD$20,3,FALSE)&gt;2,HLOOKUP(A563,'Z-scores'!$C$2:$UD$20,3,FALSE)&lt;-2),"",'Total-corrected counts'!E563),"")</f>
        <v/>
      </c>
      <c r="F563" t="str">
        <f>IFERROR(IF(OR(HLOOKUP($A563,'Z-scores'!$C$2:$UD$20,4,FALSE)&gt;2,HLOOKUP($A563,'Z-scores'!$C$2:$UD$20,4,FALSE)&lt;-2),"",'Total-corrected counts'!F563),"")</f>
        <v/>
      </c>
      <c r="G563" t="str">
        <f>IFERROR(IF(OR(HLOOKUP($A563,'Z-scores'!$C$2:$UD$20,5,FALSE)&gt;2,HLOOKUP($A563,'Z-scores'!$C$2:$UD$20,5,FALSE)&lt;-2),"",'Total-corrected counts'!G563),"")</f>
        <v/>
      </c>
      <c r="H563" t="str">
        <f>IFERROR(IF(OR(HLOOKUP($A563,'Z-scores'!$C$2:$UD$20,6,FALSE)&gt;2,HLOOKUP($A563,'Z-scores'!$C$2:$UD$20,6,FALSE)&lt;-2),"",'Total-corrected counts'!H563),"")</f>
        <v/>
      </c>
      <c r="I563" t="str">
        <f>IFERROR(IF(OR(HLOOKUP($A563,'Z-scores'!$C$2:$UD$20,7,FALSE)&gt;2,HLOOKUP($A563,'Z-scores'!$C$2:$UD$20,7,FALSE)&lt;-2),"",'Total-corrected counts'!I563),"")</f>
        <v/>
      </c>
      <c r="J563" t="str">
        <f>IFERROR(IF(OR(HLOOKUP($A563,'Z-scores'!$C$2:$UD$20,8,FALSE)&gt;2,HLOOKUP($A563,'Z-scores'!$C$2:$UD$20,8,FALSE)&lt;-2),"",'Total-corrected counts'!J563),"")</f>
        <v/>
      </c>
      <c r="K563" t="str">
        <f>IFERROR(IF(OR(HLOOKUP($A563,'Z-scores'!$C$2:$UD$20,9,FALSE)&gt;2,HLOOKUP($A563,'Z-scores'!$C$2:$UD$20,9,FALSE)&lt;-2),"",'Total-corrected counts'!K563),"")</f>
        <v/>
      </c>
      <c r="L563" t="str">
        <f>IFERROR(IF(OR(HLOOKUP($A563,'Z-scores'!$C$2:$UD$20,10,FALSE)&gt;2,HLOOKUP($A563,'Z-scores'!$C$2:$UD$20,10,FALSE)&lt;-2),"",'Total-corrected counts'!L563),"")</f>
        <v/>
      </c>
      <c r="M563" t="str">
        <f>IFERROR(IF(OR(HLOOKUP($A563,'Z-scores'!$C$2:$UD$20,11,FALSE)&gt;2,HLOOKUP($A563,'Z-scores'!$C$2:$UD$20,11,FALSE)&lt;-2),"",'Total-corrected counts'!M563),"")</f>
        <v/>
      </c>
      <c r="N563" t="str">
        <f>IFERROR(IF(OR(HLOOKUP($A563,'Z-scores'!$C$2:$UD$20,12,FALSE)&gt;2,HLOOKUP($A563,'Z-scores'!$C$2:$UD$20,12,FALSE)&lt;-2),"",'Total-corrected counts'!N563),"")</f>
        <v/>
      </c>
      <c r="O563" t="str">
        <f>IFERROR(IF(OR(HLOOKUP($A563,'Z-scores'!$C$2:$UD$20,13,FALSE)&gt;2,HLOOKUP($A563,'Z-scores'!$C$2:$UD$20,13,FALSE)&lt;-2),"",'Total-corrected counts'!O563),"")</f>
        <v/>
      </c>
      <c r="P563" t="str">
        <f>IFERROR(IF(OR(HLOOKUP($A563,'Z-scores'!$C$2:$UD$20,14,FALSE)&gt;2,HLOOKUP($A563,'Z-scores'!$C$2:$UD$20,14,FALSE)&lt;-2),"",'Total-corrected counts'!P563),"")</f>
        <v/>
      </c>
      <c r="Q563" t="str">
        <f>IFERROR(IF(OR(HLOOKUP($A563,'Z-scores'!$C$2:$UD$20,15,FALSE)&gt;2,HLOOKUP($A563,'Z-scores'!$C$2:$UD$20,15,FALSE)&lt;-2),"",'Total-corrected counts'!Q563),"")</f>
        <v/>
      </c>
      <c r="R563" t="str">
        <f>IFERROR(IF(OR(HLOOKUP($A563,'Z-scores'!$C$2:$UD$20,16,FALSE)&gt;2,HLOOKUP($A563,'Z-scores'!$C$2:$UD$20,16,FALSE)&lt;-2),"",'Total-corrected counts'!R563),"")</f>
        <v/>
      </c>
      <c r="S563" t="str">
        <f>IFERROR(IF(OR(HLOOKUP($A563,'Z-scores'!$C$2:$UD$20,17,FALSE)&gt;2,HLOOKUP($A563,'Z-scores'!$C$2:$UD$20,17,FALSE)&lt;-2),"",'Total-corrected counts'!S563),"")</f>
        <v/>
      </c>
      <c r="T563" t="str">
        <f>IFERROR(IF(OR(HLOOKUP($A563,'Z-scores'!$C$2:$UD$20,18,FALSE)&gt;2,HLOOKUP($A563,'Z-scores'!$C$2:$UD$20,18,FALSE)&lt;-2),"",'Total-corrected counts'!T563),"")</f>
        <v/>
      </c>
      <c r="U563" t="str">
        <f>IFERROR(IF(OR(HLOOKUP($A563,'Z-scores'!$C$2:$UD$20,19,FALSE)&gt;2,HLOOKUP($A563,'Z-scores'!$C$2:$UD$20,19,FALSE)&lt;-2),"",'Total-corrected counts'!U563),"")</f>
        <v/>
      </c>
      <c r="V563">
        <f t="shared" si="32"/>
        <v>1</v>
      </c>
      <c r="W563" t="str">
        <f t="shared" si="33"/>
        <v/>
      </c>
      <c r="X563" t="str">
        <f t="shared" si="34"/>
        <v/>
      </c>
      <c r="Y563" t="str">
        <f t="shared" si="35"/>
        <v/>
      </c>
    </row>
    <row r="564" spans="1:25" x14ac:dyDescent="0.25">
      <c r="A564">
        <v>572</v>
      </c>
      <c r="B564" t="s">
        <v>896</v>
      </c>
      <c r="C564">
        <v>18400</v>
      </c>
      <c r="D564">
        <v>31</v>
      </c>
      <c r="E564" t="str">
        <f>IFERROR(IF(OR(HLOOKUP($A564,'Z-scores'!$C$2:$UD$20,3,FALSE)&gt;2,HLOOKUP(A564,'Z-scores'!$C$2:$UD$20,3,FALSE)&lt;-2),"",'Total-corrected counts'!E564),"")</f>
        <v/>
      </c>
      <c r="F564" t="str">
        <f>IFERROR(IF(OR(HLOOKUP($A564,'Z-scores'!$C$2:$UD$20,4,FALSE)&gt;2,HLOOKUP($A564,'Z-scores'!$C$2:$UD$20,4,FALSE)&lt;-2),"",'Total-corrected counts'!F564),"")</f>
        <v/>
      </c>
      <c r="G564" t="str">
        <f>IFERROR(IF(OR(HLOOKUP($A564,'Z-scores'!$C$2:$UD$20,5,FALSE)&gt;2,HLOOKUP($A564,'Z-scores'!$C$2:$UD$20,5,FALSE)&lt;-2),"",'Total-corrected counts'!G564),"")</f>
        <v/>
      </c>
      <c r="H564" t="str">
        <f>IFERROR(IF(OR(HLOOKUP($A564,'Z-scores'!$C$2:$UD$20,6,FALSE)&gt;2,HLOOKUP($A564,'Z-scores'!$C$2:$UD$20,6,FALSE)&lt;-2),"",'Total-corrected counts'!H564),"")</f>
        <v/>
      </c>
      <c r="I564" t="str">
        <f>IFERROR(IF(OR(HLOOKUP($A564,'Z-scores'!$C$2:$UD$20,7,FALSE)&gt;2,HLOOKUP($A564,'Z-scores'!$C$2:$UD$20,7,FALSE)&lt;-2),"",'Total-corrected counts'!I564),"")</f>
        <v/>
      </c>
      <c r="J564" t="str">
        <f>IFERROR(IF(OR(HLOOKUP($A564,'Z-scores'!$C$2:$UD$20,8,FALSE)&gt;2,HLOOKUP($A564,'Z-scores'!$C$2:$UD$20,8,FALSE)&lt;-2),"",'Total-corrected counts'!J564),"")</f>
        <v/>
      </c>
      <c r="K564" t="str">
        <f>IFERROR(IF(OR(HLOOKUP($A564,'Z-scores'!$C$2:$UD$20,9,FALSE)&gt;2,HLOOKUP($A564,'Z-scores'!$C$2:$UD$20,9,FALSE)&lt;-2),"",'Total-corrected counts'!K564),"")</f>
        <v/>
      </c>
      <c r="L564" t="str">
        <f>IFERROR(IF(OR(HLOOKUP($A564,'Z-scores'!$C$2:$UD$20,10,FALSE)&gt;2,HLOOKUP($A564,'Z-scores'!$C$2:$UD$20,10,FALSE)&lt;-2),"",'Total-corrected counts'!L564),"")</f>
        <v/>
      </c>
      <c r="M564" t="str">
        <f>IFERROR(IF(OR(HLOOKUP($A564,'Z-scores'!$C$2:$UD$20,11,FALSE)&gt;2,HLOOKUP($A564,'Z-scores'!$C$2:$UD$20,11,FALSE)&lt;-2),"",'Total-corrected counts'!M564),"")</f>
        <v/>
      </c>
      <c r="N564" t="str">
        <f>IFERROR(IF(OR(HLOOKUP($A564,'Z-scores'!$C$2:$UD$20,12,FALSE)&gt;2,HLOOKUP($A564,'Z-scores'!$C$2:$UD$20,12,FALSE)&lt;-2),"",'Total-corrected counts'!N564),"")</f>
        <v/>
      </c>
      <c r="O564" t="str">
        <f>IFERROR(IF(OR(HLOOKUP($A564,'Z-scores'!$C$2:$UD$20,13,FALSE)&gt;2,HLOOKUP($A564,'Z-scores'!$C$2:$UD$20,13,FALSE)&lt;-2),"",'Total-corrected counts'!O564),"")</f>
        <v/>
      </c>
      <c r="P564" t="str">
        <f>IFERROR(IF(OR(HLOOKUP($A564,'Z-scores'!$C$2:$UD$20,14,FALSE)&gt;2,HLOOKUP($A564,'Z-scores'!$C$2:$UD$20,14,FALSE)&lt;-2),"",'Total-corrected counts'!P564),"")</f>
        <v/>
      </c>
      <c r="Q564" t="str">
        <f>IFERROR(IF(OR(HLOOKUP($A564,'Z-scores'!$C$2:$UD$20,15,FALSE)&gt;2,HLOOKUP($A564,'Z-scores'!$C$2:$UD$20,15,FALSE)&lt;-2),"",'Total-corrected counts'!Q564),"")</f>
        <v/>
      </c>
      <c r="R564" t="str">
        <f>IFERROR(IF(OR(HLOOKUP($A564,'Z-scores'!$C$2:$UD$20,16,FALSE)&gt;2,HLOOKUP($A564,'Z-scores'!$C$2:$UD$20,16,FALSE)&lt;-2),"",'Total-corrected counts'!R564),"")</f>
        <v/>
      </c>
      <c r="S564" t="str">
        <f>IFERROR(IF(OR(HLOOKUP($A564,'Z-scores'!$C$2:$UD$20,17,FALSE)&gt;2,HLOOKUP($A564,'Z-scores'!$C$2:$UD$20,17,FALSE)&lt;-2),"",'Total-corrected counts'!S564),"")</f>
        <v/>
      </c>
      <c r="T564" t="str">
        <f>IFERROR(IF(OR(HLOOKUP($A564,'Z-scores'!$C$2:$UD$20,18,FALSE)&gt;2,HLOOKUP($A564,'Z-scores'!$C$2:$UD$20,18,FALSE)&lt;-2),"",'Total-corrected counts'!T564),"")</f>
        <v/>
      </c>
      <c r="U564" t="str">
        <f>IFERROR(IF(OR(HLOOKUP($A564,'Z-scores'!$C$2:$UD$20,19,FALSE)&gt;2,HLOOKUP($A564,'Z-scores'!$C$2:$UD$20,19,FALSE)&lt;-2),"",'Total-corrected counts'!U564),"")</f>
        <v/>
      </c>
      <c r="V564">
        <f t="shared" si="32"/>
        <v>1</v>
      </c>
      <c r="W564" t="str">
        <f t="shared" si="33"/>
        <v/>
      </c>
      <c r="X564" t="str">
        <f t="shared" si="34"/>
        <v/>
      </c>
      <c r="Y564" t="str">
        <f t="shared" si="35"/>
        <v/>
      </c>
    </row>
    <row r="565" spans="1:25" x14ac:dyDescent="0.25">
      <c r="A565">
        <v>573</v>
      </c>
      <c r="B565" t="s">
        <v>271</v>
      </c>
      <c r="C565">
        <v>15800</v>
      </c>
      <c r="D565">
        <v>409</v>
      </c>
      <c r="E565" t="str">
        <f>IFERROR(IF(OR(HLOOKUP($A565,'Z-scores'!$C$2:$UD$20,3,FALSE)&gt;2,HLOOKUP(A565,'Z-scores'!$C$2:$UD$20,3,FALSE)&lt;-2),"",'Total-corrected counts'!E565),"")</f>
        <v/>
      </c>
      <c r="F565">
        <f>IFERROR(IF(OR(HLOOKUP($A565,'Z-scores'!$C$2:$UD$20,4,FALSE)&gt;2,HLOOKUP($A565,'Z-scores'!$C$2:$UD$20,4,FALSE)&lt;-2),"",'Total-corrected counts'!F565),"")</f>
        <v>0.20507469640741943</v>
      </c>
      <c r="G565">
        <f>IFERROR(IF(OR(HLOOKUP($A565,'Z-scores'!$C$2:$UD$20,5,FALSE)&gt;2,HLOOKUP($A565,'Z-scores'!$C$2:$UD$20,5,FALSE)&lt;-2),"",'Total-corrected counts'!G565),"")</f>
        <v>5.3487032164744086</v>
      </c>
      <c r="H565">
        <f>IFERROR(IF(OR(HLOOKUP($A565,'Z-scores'!$C$2:$UD$20,6,FALSE)&gt;2,HLOOKUP($A565,'Z-scores'!$C$2:$UD$20,6,FALSE)&lt;-2),"",'Total-corrected counts'!H565),"")</f>
        <v>5.3608785698181141</v>
      </c>
      <c r="I565">
        <f>IFERROR(IF(OR(HLOOKUP($A565,'Z-scores'!$C$2:$UD$20,7,FALSE)&gt;2,HLOOKUP($A565,'Z-scores'!$C$2:$UD$20,7,FALSE)&lt;-2),"",'Total-corrected counts'!I565),"")</f>
        <v>0.12929481989539435</v>
      </c>
      <c r="J565">
        <f>IFERROR(IF(OR(HLOOKUP($A565,'Z-scores'!$C$2:$UD$20,8,FALSE)&gt;2,HLOOKUP($A565,'Z-scores'!$C$2:$UD$20,8,FALSE)&lt;-2),"",'Total-corrected counts'!J565),"")</f>
        <v>1.2474828458781786</v>
      </c>
      <c r="K565">
        <f>IFERROR(IF(OR(HLOOKUP($A565,'Z-scores'!$C$2:$UD$20,9,FALSE)&gt;2,HLOOKUP($A565,'Z-scores'!$C$2:$UD$20,9,FALSE)&lt;-2),"",'Total-corrected counts'!K565),"")</f>
        <v>10.89469870115391</v>
      </c>
      <c r="L565">
        <f>IFERROR(IF(OR(HLOOKUP($A565,'Z-scores'!$C$2:$UD$20,10,FALSE)&gt;2,HLOOKUP($A565,'Z-scores'!$C$2:$UD$20,10,FALSE)&lt;-2),"",'Total-corrected counts'!L565),"")</f>
        <v>3.0427734571374647</v>
      </c>
      <c r="M565">
        <f>IFERROR(IF(OR(HLOOKUP($A565,'Z-scores'!$C$2:$UD$20,11,FALSE)&gt;2,HLOOKUP($A565,'Z-scores'!$C$2:$UD$20,11,FALSE)&lt;-2),"",'Total-corrected counts'!M565),"")</f>
        <v>1.6910057844377706</v>
      </c>
      <c r="N565">
        <f>IFERROR(IF(OR(HLOOKUP($A565,'Z-scores'!$C$2:$UD$20,12,FALSE)&gt;2,HLOOKUP($A565,'Z-scores'!$C$2:$UD$20,12,FALSE)&lt;-2),"",'Total-corrected counts'!N565),"")</f>
        <v>3.0241741484429627</v>
      </c>
      <c r="O565">
        <f>IFERROR(IF(OR(HLOOKUP($A565,'Z-scores'!$C$2:$UD$20,13,FALSE)&gt;2,HLOOKUP($A565,'Z-scores'!$C$2:$UD$20,13,FALSE)&lt;-2),"",'Total-corrected counts'!O565),"")</f>
        <v>11.529658582780829</v>
      </c>
      <c r="P565">
        <f>IFERROR(IF(OR(HLOOKUP($A565,'Z-scores'!$C$2:$UD$20,14,FALSE)&gt;2,HLOOKUP($A565,'Z-scores'!$C$2:$UD$20,14,FALSE)&lt;-2),"",'Total-corrected counts'!P565),"")</f>
        <v>5.6755799199008141</v>
      </c>
      <c r="Q565">
        <f>IFERROR(IF(OR(HLOOKUP($A565,'Z-scores'!$C$2:$UD$20,15,FALSE)&gt;2,HLOOKUP($A565,'Z-scores'!$C$2:$UD$20,15,FALSE)&lt;-2),"",'Total-corrected counts'!Q565),"")</f>
        <v>6.5137178117028505</v>
      </c>
      <c r="R565">
        <f>IFERROR(IF(OR(HLOOKUP($A565,'Z-scores'!$C$2:$UD$20,16,FALSE)&gt;2,HLOOKUP($A565,'Z-scores'!$C$2:$UD$20,16,FALSE)&lt;-2),"",'Total-corrected counts'!R565),"")</f>
        <v>4.3956396216624496</v>
      </c>
      <c r="S565">
        <f>IFERROR(IF(OR(HLOOKUP($A565,'Z-scores'!$C$2:$UD$20,17,FALSE)&gt;2,HLOOKUP($A565,'Z-scores'!$C$2:$UD$20,17,FALSE)&lt;-2),"",'Total-corrected counts'!S565),"")</f>
        <v>8.2078541347065208</v>
      </c>
      <c r="T565">
        <f>IFERROR(IF(OR(HLOOKUP($A565,'Z-scores'!$C$2:$UD$20,18,FALSE)&gt;2,HLOOKUP($A565,'Z-scores'!$C$2:$UD$20,18,FALSE)&lt;-2),"",'Total-corrected counts'!T565),"")</f>
        <v>3.4364084033931097</v>
      </c>
      <c r="U565">
        <f>IFERROR(IF(OR(HLOOKUP($A565,'Z-scores'!$C$2:$UD$20,19,FALSE)&gt;2,HLOOKUP($A565,'Z-scores'!$C$2:$UD$20,19,FALSE)&lt;-2),"",'Total-corrected counts'!U565),"")</f>
        <v>6.791267254809215</v>
      </c>
      <c r="V565">
        <f t="shared" si="32"/>
        <v>1</v>
      </c>
      <c r="W565">
        <f t="shared" si="33"/>
        <v>0.11638164163416956</v>
      </c>
      <c r="X565">
        <f t="shared" si="34"/>
        <v>3.4899890114003327</v>
      </c>
      <c r="Y565">
        <f t="shared" si="35"/>
        <v>6.1967874846748439</v>
      </c>
    </row>
    <row r="566" spans="1:25" x14ac:dyDescent="0.25">
      <c r="A566">
        <v>574</v>
      </c>
      <c r="B566" t="s">
        <v>272</v>
      </c>
      <c r="C566">
        <v>88100</v>
      </c>
      <c r="D566">
        <v>987</v>
      </c>
      <c r="E566" t="str">
        <f>IFERROR(IF(OR(HLOOKUP($A566,'Z-scores'!$C$2:$UD$20,3,FALSE)&gt;2,HLOOKUP(A566,'Z-scores'!$C$2:$UD$20,3,FALSE)&lt;-2),"",'Total-corrected counts'!E566),"")</f>
        <v/>
      </c>
      <c r="F566">
        <f>IFERROR(IF(OR(HLOOKUP($A566,'Z-scores'!$C$2:$UD$20,4,FALSE)&gt;2,HLOOKUP($A566,'Z-scores'!$C$2:$UD$20,4,FALSE)&lt;-2),"",'Total-corrected counts'!F566),"")</f>
        <v>0.27069859925779366</v>
      </c>
      <c r="G566">
        <f>IFERROR(IF(OR(HLOOKUP($A566,'Z-scores'!$C$2:$UD$20,5,FALSE)&gt;2,HLOOKUP($A566,'Z-scores'!$C$2:$UD$20,5,FALSE)&lt;-2),"",'Total-corrected counts'!G566),"")</f>
        <v>11.301779677748186</v>
      </c>
      <c r="H566">
        <f>IFERROR(IF(OR(HLOOKUP($A566,'Z-scores'!$C$2:$UD$20,6,FALSE)&gt;2,HLOOKUP($A566,'Z-scores'!$C$2:$UD$20,6,FALSE)&lt;-2),"",'Total-corrected counts'!H566),"")</f>
        <v>0.11866528084232804</v>
      </c>
      <c r="I566">
        <f>IFERROR(IF(OR(HLOOKUP($A566,'Z-scores'!$C$2:$UD$20,7,FALSE)&gt;2,HLOOKUP($A566,'Z-scores'!$C$2:$UD$20,7,FALSE)&lt;-2),"",'Total-corrected counts'!I566),"")</f>
        <v>23.759462379825081</v>
      </c>
      <c r="J566">
        <f>IFERROR(IF(OR(HLOOKUP($A566,'Z-scores'!$C$2:$UD$20,8,FALSE)&gt;2,HLOOKUP($A566,'Z-scores'!$C$2:$UD$20,8,FALSE)&lt;-2),"",'Total-corrected counts'!J566),"")</f>
        <v>3.6832793907944641</v>
      </c>
      <c r="K566">
        <f>IFERROR(IF(OR(HLOOKUP($A566,'Z-scores'!$C$2:$UD$20,9,FALSE)&gt;2,HLOOKUP($A566,'Z-scores'!$C$2:$UD$20,9,FALSE)&lt;-2),"",'Total-corrected counts'!K566),"")</f>
        <v>1.4270583644573276</v>
      </c>
      <c r="L566">
        <f>IFERROR(IF(OR(HLOOKUP($A566,'Z-scores'!$C$2:$UD$20,10,FALSE)&gt;2,HLOOKUP($A566,'Z-scores'!$C$2:$UD$20,10,FALSE)&lt;-2),"",'Total-corrected counts'!L566),"")</f>
        <v>0.51153872612745788</v>
      </c>
      <c r="M566">
        <f>IFERROR(IF(OR(HLOOKUP($A566,'Z-scores'!$C$2:$UD$20,11,FALSE)&gt;2,HLOOKUP($A566,'Z-scores'!$C$2:$UD$20,11,FALSE)&lt;-2),"",'Total-corrected counts'!M566),"")</f>
        <v>2.1149091418445143</v>
      </c>
      <c r="N566">
        <f>IFERROR(IF(OR(HLOOKUP($A566,'Z-scores'!$C$2:$UD$20,12,FALSE)&gt;2,HLOOKUP($A566,'Z-scores'!$C$2:$UD$20,12,FALSE)&lt;-2),"",'Total-corrected counts'!N566),"")</f>
        <v>0.75146145506764528</v>
      </c>
      <c r="O566">
        <f>IFERROR(IF(OR(HLOOKUP($A566,'Z-scores'!$C$2:$UD$20,13,FALSE)&gt;2,HLOOKUP($A566,'Z-scores'!$C$2:$UD$20,13,FALSE)&lt;-2),"",'Total-corrected counts'!O566),"")</f>
        <v>6.4244361455133108</v>
      </c>
      <c r="P566">
        <f>IFERROR(IF(OR(HLOOKUP($A566,'Z-scores'!$C$2:$UD$20,14,FALSE)&gt;2,HLOOKUP($A566,'Z-scores'!$C$2:$UD$20,14,FALSE)&lt;-2),"",'Total-corrected counts'!P566),"")</f>
        <v>2.064235769060311</v>
      </c>
      <c r="Q566">
        <f>IFERROR(IF(OR(HLOOKUP($A566,'Z-scores'!$C$2:$UD$20,15,FALSE)&gt;2,HLOOKUP($A566,'Z-scores'!$C$2:$UD$20,15,FALSE)&lt;-2),"",'Total-corrected counts'!Q566),"")</f>
        <v>7.0792801366710609</v>
      </c>
      <c r="R566">
        <f>IFERROR(IF(OR(HLOOKUP($A566,'Z-scores'!$C$2:$UD$20,16,FALSE)&gt;2,HLOOKUP($A566,'Z-scores'!$C$2:$UD$20,16,FALSE)&lt;-2),"",'Total-corrected counts'!R566),"")</f>
        <v>9.6888392025340035</v>
      </c>
      <c r="S566">
        <f>IFERROR(IF(OR(HLOOKUP($A566,'Z-scores'!$C$2:$UD$20,17,FALSE)&gt;2,HLOOKUP($A566,'Z-scores'!$C$2:$UD$20,17,FALSE)&lt;-2),"",'Total-corrected counts'!S566),"")</f>
        <v>0</v>
      </c>
      <c r="T566">
        <f>IFERROR(IF(OR(HLOOKUP($A566,'Z-scores'!$C$2:$UD$20,18,FALSE)&gt;2,HLOOKUP($A566,'Z-scores'!$C$2:$UD$20,18,FALSE)&lt;-2),"",'Total-corrected counts'!T566),"")</f>
        <v>2.3367577143073146</v>
      </c>
      <c r="U566">
        <f>IFERROR(IF(OR(HLOOKUP($A566,'Z-scores'!$C$2:$UD$20,19,FALSE)&gt;2,HLOOKUP($A566,'Z-scores'!$C$2:$UD$20,19,FALSE)&lt;-2),"",'Total-corrected counts'!U566),"")</f>
        <v>4.1181550318299971</v>
      </c>
      <c r="V566">
        <f t="shared" si="32"/>
        <v>1</v>
      </c>
      <c r="W566">
        <f t="shared" si="33"/>
        <v>0.67815171436957566</v>
      </c>
      <c r="X566">
        <f t="shared" si="34"/>
        <v>5.3984239451121443</v>
      </c>
      <c r="Y566">
        <f t="shared" si="35"/>
        <v>4.0578956818729557</v>
      </c>
    </row>
    <row r="567" spans="1:25" x14ac:dyDescent="0.25">
      <c r="A567">
        <v>575</v>
      </c>
      <c r="B567" t="s">
        <v>273</v>
      </c>
      <c r="C567">
        <v>68700</v>
      </c>
      <c r="D567">
        <v>51</v>
      </c>
      <c r="E567" t="str">
        <f>IFERROR(IF(OR(HLOOKUP($A567,'Z-scores'!$C$2:$UD$20,3,FALSE)&gt;2,HLOOKUP(A567,'Z-scores'!$C$2:$UD$20,3,FALSE)&lt;-2),"",'Total-corrected counts'!E567),"")</f>
        <v/>
      </c>
      <c r="F567">
        <f>IFERROR(IF(OR(HLOOKUP($A567,'Z-scores'!$C$2:$UD$20,4,FALSE)&gt;2,HLOOKUP($A567,'Z-scores'!$C$2:$UD$20,4,FALSE)&lt;-2),"",'Total-corrected counts'!F567),"")</f>
        <v>1.0253734820370972</v>
      </c>
      <c r="G567">
        <f>IFERROR(IF(OR(HLOOKUP($A567,'Z-scores'!$C$2:$UD$20,5,FALSE)&gt;2,HLOOKUP($A567,'Z-scores'!$C$2:$UD$20,5,FALSE)&lt;-2),"",'Total-corrected counts'!G567),"")</f>
        <v>2.0145774826645608E-2</v>
      </c>
      <c r="H567">
        <f>IFERROR(IF(OR(HLOOKUP($A567,'Z-scores'!$C$2:$UD$20,6,FALSE)&gt;2,HLOOKUP($A567,'Z-scores'!$C$2:$UD$20,6,FALSE)&lt;-2),"",'Total-corrected counts'!H567),"")</f>
        <v>6.9803106377840027E-3</v>
      </c>
      <c r="I567">
        <f>IFERROR(IF(OR(HLOOKUP($A567,'Z-scores'!$C$2:$UD$20,7,FALSE)&gt;2,HLOOKUP($A567,'Z-scores'!$C$2:$UD$20,7,FALSE)&lt;-2),"",'Total-corrected counts'!I567),"")</f>
        <v>0.87427925834028541</v>
      </c>
      <c r="J567">
        <f>IFERROR(IF(OR(HLOOKUP($A567,'Z-scores'!$C$2:$UD$20,8,FALSE)&gt;2,HLOOKUP($A567,'Z-scores'!$C$2:$UD$20,8,FALSE)&lt;-2),"",'Total-corrected counts'!J567),"")</f>
        <v>7.9040118653862468</v>
      </c>
      <c r="K567">
        <f>IFERROR(IF(OR(HLOOKUP($A567,'Z-scores'!$C$2:$UD$20,9,FALSE)&gt;2,HLOOKUP($A567,'Z-scores'!$C$2:$UD$20,9,FALSE)&lt;-2),"",'Total-corrected counts'!K567),"")</f>
        <v>1.1862422654551537</v>
      </c>
      <c r="L567">
        <f>IFERROR(IF(OR(HLOOKUP($A567,'Z-scores'!$C$2:$UD$20,10,FALSE)&gt;2,HLOOKUP($A567,'Z-scores'!$C$2:$UD$20,10,FALSE)&lt;-2),"",'Total-corrected counts'!L567),"")</f>
        <v>1.3008958983413796</v>
      </c>
      <c r="M567">
        <f>IFERROR(IF(OR(HLOOKUP($A567,'Z-scores'!$C$2:$UD$20,11,FALSE)&gt;2,HLOOKUP($A567,'Z-scores'!$C$2:$UD$20,11,FALSE)&lt;-2),"",'Total-corrected counts'!M567),"")</f>
        <v>0.67271619762374524</v>
      </c>
      <c r="N567">
        <f>IFERROR(IF(OR(HLOOKUP($A567,'Z-scores'!$C$2:$UD$20,12,FALSE)&gt;2,HLOOKUP($A567,'Z-scores'!$C$2:$UD$20,12,FALSE)&lt;-2),"",'Total-corrected counts'!N567),"")</f>
        <v>1.5212512383076722</v>
      </c>
      <c r="O567">
        <f>IFERROR(IF(OR(HLOOKUP($A567,'Z-scores'!$C$2:$UD$20,13,FALSE)&gt;2,HLOOKUP($A567,'Z-scores'!$C$2:$UD$20,13,FALSE)&lt;-2),"",'Total-corrected counts'!O567),"")</f>
        <v>3.9105263494428848</v>
      </c>
      <c r="P567">
        <f>IFERROR(IF(OR(HLOOKUP($A567,'Z-scores'!$C$2:$UD$20,14,FALSE)&gt;2,HLOOKUP($A567,'Z-scores'!$C$2:$UD$20,14,FALSE)&lt;-2),"",'Total-corrected counts'!P567),"")</f>
        <v>0.27779570391080793</v>
      </c>
      <c r="Q567">
        <f>IFERROR(IF(OR(HLOOKUP($A567,'Z-scores'!$C$2:$UD$20,15,FALSE)&gt;2,HLOOKUP($A567,'Z-scores'!$C$2:$UD$20,15,FALSE)&lt;-2),"",'Total-corrected counts'!Q567),"")</f>
        <v>0</v>
      </c>
      <c r="R567">
        <f>IFERROR(IF(OR(HLOOKUP($A567,'Z-scores'!$C$2:$UD$20,16,FALSE)&gt;2,HLOOKUP($A567,'Z-scores'!$C$2:$UD$20,16,FALSE)&lt;-2),"",'Total-corrected counts'!R567),"")</f>
        <v>2.5965127391406266</v>
      </c>
      <c r="S567">
        <f>IFERROR(IF(OR(HLOOKUP($A567,'Z-scores'!$C$2:$UD$20,17,FALSE)&gt;2,HLOOKUP($A567,'Z-scores'!$C$2:$UD$20,17,FALSE)&lt;-2),"",'Total-corrected counts'!S567),"")</f>
        <v>5.4284749568164819E-3</v>
      </c>
      <c r="T567">
        <f>IFERROR(IF(OR(HLOOKUP($A567,'Z-scores'!$C$2:$UD$20,18,FALSE)&gt;2,HLOOKUP($A567,'Z-scores'!$C$2:$UD$20,18,FALSE)&lt;-2),"",'Total-corrected counts'!T567),"")</f>
        <v>0</v>
      </c>
      <c r="U567" t="str">
        <f>IFERROR(IF(OR(HLOOKUP($A567,'Z-scores'!$C$2:$UD$20,19,FALSE)&gt;2,HLOOKUP($A567,'Z-scores'!$C$2:$UD$20,19,FALSE)&lt;-2),"",'Total-corrected counts'!U567),"")</f>
        <v/>
      </c>
      <c r="V567">
        <f t="shared" si="32"/>
        <v>1</v>
      </c>
      <c r="W567">
        <f t="shared" si="33"/>
        <v>0.70403655176919133</v>
      </c>
      <c r="X567">
        <f t="shared" si="34"/>
        <v>1.623830631581042</v>
      </c>
      <c r="Y567">
        <f t="shared" si="35"/>
        <v>1.1873592151084014</v>
      </c>
    </row>
    <row r="568" spans="1:25" x14ac:dyDescent="0.25">
      <c r="A568">
        <v>576</v>
      </c>
      <c r="B568" t="s">
        <v>274</v>
      </c>
      <c r="C568">
        <v>92600</v>
      </c>
      <c r="D568">
        <v>370</v>
      </c>
      <c r="E568" t="str">
        <f>IFERROR(IF(OR(HLOOKUP($A568,'Z-scores'!$C$2:$UD$20,3,FALSE)&gt;2,HLOOKUP(A568,'Z-scores'!$C$2:$UD$20,3,FALSE)&lt;-2),"",'Total-corrected counts'!E568),"")</f>
        <v/>
      </c>
      <c r="F568">
        <f>IFERROR(IF(OR(HLOOKUP($A568,'Z-scores'!$C$2:$UD$20,4,FALSE)&gt;2,HLOOKUP($A568,'Z-scores'!$C$2:$UD$20,4,FALSE)&lt;-2),"",'Total-corrected counts'!F568),"")</f>
        <v>3.2811951425187114E-2</v>
      </c>
      <c r="G568">
        <f>IFERROR(IF(OR(HLOOKUP($A568,'Z-scores'!$C$2:$UD$20,5,FALSE)&gt;2,HLOOKUP($A568,'Z-scores'!$C$2:$UD$20,5,FALSE)&lt;-2),"",'Total-corrected counts'!G568),"")</f>
        <v>0.2618950727463929</v>
      </c>
      <c r="H568">
        <f>IFERROR(IF(OR(HLOOKUP($A568,'Z-scores'!$C$2:$UD$20,6,FALSE)&gt;2,HLOOKUP($A568,'Z-scores'!$C$2:$UD$20,6,FALSE)&lt;-2),"",'Total-corrected counts'!H568),"")</f>
        <v>5.5842485102272021E-2</v>
      </c>
      <c r="I568">
        <f>IFERROR(IF(OR(HLOOKUP($A568,'Z-scores'!$C$2:$UD$20,7,FALSE)&gt;2,HLOOKUP($A568,'Z-scores'!$C$2:$UD$20,7,FALSE)&lt;-2),"",'Total-corrected counts'!I568),"")</f>
        <v>0.40635514824266789</v>
      </c>
      <c r="J568">
        <f>IFERROR(IF(OR(HLOOKUP($A568,'Z-scores'!$C$2:$UD$20,8,FALSE)&gt;2,HLOOKUP($A568,'Z-scores'!$C$2:$UD$20,8,FALSE)&lt;-2),"",'Total-corrected counts'!J568),"")</f>
        <v>0</v>
      </c>
      <c r="K568">
        <f>IFERROR(IF(OR(HLOOKUP($A568,'Z-scores'!$C$2:$UD$20,9,FALSE)&gt;2,HLOOKUP($A568,'Z-scores'!$C$2:$UD$20,9,FALSE)&lt;-2),"",'Total-corrected counts'!K568),"")</f>
        <v>0</v>
      </c>
      <c r="L568">
        <f>IFERROR(IF(OR(HLOOKUP($A568,'Z-scores'!$C$2:$UD$20,10,FALSE)&gt;2,HLOOKUP($A568,'Z-scores'!$C$2:$UD$20,10,FALSE)&lt;-2),"",'Total-corrected counts'!L568),"")</f>
        <v>0</v>
      </c>
      <c r="M568">
        <f>IFERROR(IF(OR(HLOOKUP($A568,'Z-scores'!$C$2:$UD$20,11,FALSE)&gt;2,HLOOKUP($A568,'Z-scores'!$C$2:$UD$20,11,FALSE)&lt;-2),"",'Total-corrected counts'!M568),"")</f>
        <v>0</v>
      </c>
      <c r="N568">
        <f>IFERROR(IF(OR(HLOOKUP($A568,'Z-scores'!$C$2:$UD$20,12,FALSE)&gt;2,HLOOKUP($A568,'Z-scores'!$C$2:$UD$20,12,FALSE)&lt;-2),"",'Total-corrected counts'!N568),"")</f>
        <v>0</v>
      </c>
      <c r="O568">
        <f>IFERROR(IF(OR(HLOOKUP($A568,'Z-scores'!$C$2:$UD$20,13,FALSE)&gt;2,HLOOKUP($A568,'Z-scores'!$C$2:$UD$20,13,FALSE)&lt;-2),"",'Total-corrected counts'!O568),"")</f>
        <v>2.692272873971005E-2</v>
      </c>
      <c r="P568">
        <f>IFERROR(IF(OR(HLOOKUP($A568,'Z-scores'!$C$2:$UD$20,14,FALSE)&gt;2,HLOOKUP($A568,'Z-scores'!$C$2:$UD$20,14,FALSE)&lt;-2),"",'Total-corrected counts'!P568),"")</f>
        <v>0</v>
      </c>
      <c r="Q568">
        <f>IFERROR(IF(OR(HLOOKUP($A568,'Z-scores'!$C$2:$UD$20,15,FALSE)&gt;2,HLOOKUP($A568,'Z-scores'!$C$2:$UD$20,15,FALSE)&lt;-2),"",'Total-corrected counts'!Q568),"")</f>
        <v>0.23402578964201853</v>
      </c>
      <c r="R568">
        <f>IFERROR(IF(OR(HLOOKUP($A568,'Z-scores'!$C$2:$UD$20,16,FALSE)&gt;2,HLOOKUP($A568,'Z-scores'!$C$2:$UD$20,16,FALSE)&lt;-2),"",'Total-corrected counts'!R568),"")</f>
        <v>0</v>
      </c>
      <c r="S568">
        <f>IFERROR(IF(OR(HLOOKUP($A568,'Z-scores'!$C$2:$UD$20,17,FALSE)&gt;2,HLOOKUP($A568,'Z-scores'!$C$2:$UD$20,17,FALSE)&lt;-2),"",'Total-corrected counts'!S568),"")</f>
        <v>0</v>
      </c>
      <c r="T568">
        <f>IFERROR(IF(OR(HLOOKUP($A568,'Z-scores'!$C$2:$UD$20,18,FALSE)&gt;2,HLOOKUP($A568,'Z-scores'!$C$2:$UD$20,18,FALSE)&lt;-2),"",'Total-corrected counts'!T568),"")</f>
        <v>0</v>
      </c>
      <c r="U568">
        <f>IFERROR(IF(OR(HLOOKUP($A568,'Z-scores'!$C$2:$UD$20,19,FALSE)&gt;2,HLOOKUP($A568,'Z-scores'!$C$2:$UD$20,19,FALSE)&lt;-2),"",'Total-corrected counts'!U568),"")</f>
        <v>1.3018403683340349E-2</v>
      </c>
      <c r="V568">
        <f t="shared" si="32"/>
        <v>1</v>
      </c>
      <c r="W568">
        <f t="shared" si="33"/>
        <v>0.34381290428582933</v>
      </c>
      <c r="X568">
        <f t="shared" si="34"/>
        <v>9.461308218956499E-2</v>
      </c>
      <c r="Y568">
        <f t="shared" si="35"/>
        <v>3.4245865258133619E-2</v>
      </c>
    </row>
    <row r="569" spans="1:25" x14ac:dyDescent="0.25">
      <c r="A569">
        <v>577</v>
      </c>
      <c r="B569" t="s">
        <v>275</v>
      </c>
      <c r="C569">
        <v>6600</v>
      </c>
      <c r="D569">
        <v>369</v>
      </c>
      <c r="E569" t="str">
        <f>IFERROR(IF(OR(HLOOKUP($A569,'Z-scores'!$C$2:$UD$20,3,FALSE)&gt;2,HLOOKUP(A569,'Z-scores'!$C$2:$UD$20,3,FALSE)&lt;-2),"",'Total-corrected counts'!E569),"")</f>
        <v/>
      </c>
      <c r="F569">
        <f>IFERROR(IF(OR(HLOOKUP($A569,'Z-scores'!$C$2:$UD$20,4,FALSE)&gt;2,HLOOKUP($A569,'Z-scores'!$C$2:$UD$20,4,FALSE)&lt;-2),"",'Total-corrected counts'!F569),"")</f>
        <v>0.43475835638372923</v>
      </c>
      <c r="G569">
        <f>IFERROR(IF(OR(HLOOKUP($A569,'Z-scores'!$C$2:$UD$20,5,FALSE)&gt;2,HLOOKUP($A569,'Z-scores'!$C$2:$UD$20,5,FALSE)&lt;-2),"",'Total-corrected counts'!G569),"")</f>
        <v>3.4751461575963676</v>
      </c>
      <c r="H569">
        <f>IFERROR(IF(OR(HLOOKUP($A569,'Z-scores'!$C$2:$UD$20,6,FALSE)&gt;2,HLOOKUP($A569,'Z-scores'!$C$2:$UD$20,6,FALSE)&lt;-2),"",'Total-corrected counts'!H569),"")</f>
        <v>14.546967369141862</v>
      </c>
      <c r="I569">
        <f>IFERROR(IF(OR(HLOOKUP($A569,'Z-scores'!$C$2:$UD$20,7,FALSE)&gt;2,HLOOKUP($A569,'Z-scores'!$C$2:$UD$20,7,FALSE)&lt;-2),"",'Total-corrected counts'!I569),"")</f>
        <v>25.594217443102586</v>
      </c>
      <c r="J569">
        <f>IFERROR(IF(OR(HLOOKUP($A569,'Z-scores'!$C$2:$UD$20,8,FALSE)&gt;2,HLOOKUP($A569,'Z-scores'!$C$2:$UD$20,8,FALSE)&lt;-2),"",'Total-corrected counts'!J569),"")</f>
        <v>3.811479208947953</v>
      </c>
      <c r="K569">
        <f>IFERROR(IF(OR(HLOOKUP($A569,'Z-scores'!$C$2:$UD$20,9,FALSE)&gt;2,HLOOKUP($A569,'Z-scores'!$C$2:$UD$20,9,FALSE)&lt;-2),"",'Total-corrected counts'!K569),"")</f>
        <v>16.625229945927867</v>
      </c>
      <c r="L569">
        <f>IFERROR(IF(OR(HLOOKUP($A569,'Z-scores'!$C$2:$UD$20,10,FALSE)&gt;2,HLOOKUP($A569,'Z-scores'!$C$2:$UD$20,10,FALSE)&lt;-2),"",'Total-corrected counts'!L569),"")</f>
        <v>10.146988007062763</v>
      </c>
      <c r="M569">
        <f>IFERROR(IF(OR(HLOOKUP($A569,'Z-scores'!$C$2:$UD$20,11,FALSE)&gt;2,HLOOKUP($A569,'Z-scores'!$C$2:$UD$20,11,FALSE)&lt;-2),"",'Total-corrected counts'!M569),"")</f>
        <v>8.6024735682433722</v>
      </c>
      <c r="N569">
        <f>IFERROR(IF(OR(HLOOKUP($A569,'Z-scores'!$C$2:$UD$20,12,FALSE)&gt;2,HLOOKUP($A569,'Z-scores'!$C$2:$UD$20,12,FALSE)&lt;-2),"",'Total-corrected counts'!N569),"")</f>
        <v>7.6978978324002689</v>
      </c>
      <c r="O569">
        <f>IFERROR(IF(OR(HLOOKUP($A569,'Z-scores'!$C$2:$UD$20,13,FALSE)&gt;2,HLOOKUP($A569,'Z-scores'!$C$2:$UD$20,13,FALSE)&lt;-2),"",'Total-corrected counts'!O569),"")</f>
        <v>9.0965169729295319</v>
      </c>
      <c r="P569">
        <f>IFERROR(IF(OR(HLOOKUP($A569,'Z-scores'!$C$2:$UD$20,14,FALSE)&gt;2,HLOOKUP($A569,'Z-scores'!$C$2:$UD$20,14,FALSE)&lt;-2),"",'Total-corrected counts'!P569),"")</f>
        <v>12.445247535204196</v>
      </c>
      <c r="Q569">
        <f>IFERROR(IF(OR(HLOOKUP($A569,'Z-scores'!$C$2:$UD$20,15,FALSE)&gt;2,HLOOKUP($A569,'Z-scores'!$C$2:$UD$20,15,FALSE)&lt;-2),"",'Total-corrected counts'!Q569),"")</f>
        <v>13.495487202689738</v>
      </c>
      <c r="R569">
        <f>IFERROR(IF(OR(HLOOKUP($A569,'Z-scores'!$C$2:$UD$20,16,FALSE)&gt;2,HLOOKUP($A569,'Z-scores'!$C$2:$UD$20,16,FALSE)&lt;-2),"",'Total-corrected counts'!R569),"")</f>
        <v>14.781690578224955</v>
      </c>
      <c r="S569">
        <f>IFERROR(IF(OR(HLOOKUP($A569,'Z-scores'!$C$2:$UD$20,17,FALSE)&gt;2,HLOOKUP($A569,'Z-scores'!$C$2:$UD$20,17,FALSE)&lt;-2),"",'Total-corrected counts'!S569),"")</f>
        <v>6.0418926269367441</v>
      </c>
      <c r="T569">
        <f>IFERROR(IF(OR(HLOOKUP($A569,'Z-scores'!$C$2:$UD$20,18,FALSE)&gt;2,HLOOKUP($A569,'Z-scores'!$C$2:$UD$20,18,FALSE)&lt;-2),"",'Total-corrected counts'!T569),"")</f>
        <v>20.266218559010863</v>
      </c>
      <c r="U569">
        <f>IFERROR(IF(OR(HLOOKUP($A569,'Z-scores'!$C$2:$UD$20,19,FALSE)&gt;2,HLOOKUP($A569,'Z-scores'!$C$2:$UD$20,19,FALSE)&lt;-2),"",'Total-corrected counts'!U569),"")</f>
        <v>13.860260454863026</v>
      </c>
      <c r="V569">
        <f t="shared" si="32"/>
        <v>1</v>
      </c>
      <c r="W569">
        <f t="shared" si="33"/>
        <v>0.59723341963379517</v>
      </c>
      <c r="X569">
        <f t="shared" si="34"/>
        <v>10.40465750705081</v>
      </c>
      <c r="Y569">
        <f t="shared" si="35"/>
        <v>12.210651470282414</v>
      </c>
    </row>
    <row r="570" spans="1:25" x14ac:dyDescent="0.25">
      <c r="A570">
        <v>578</v>
      </c>
      <c r="B570" t="s">
        <v>897</v>
      </c>
      <c r="C570">
        <v>54200</v>
      </c>
      <c r="D570">
        <v>367</v>
      </c>
      <c r="E570" t="str">
        <f>IFERROR(IF(OR(HLOOKUP($A570,'Z-scores'!$C$2:$UD$20,3,FALSE)&gt;2,HLOOKUP(A570,'Z-scores'!$C$2:$UD$20,3,FALSE)&lt;-2),"",'Total-corrected counts'!E570),"")</f>
        <v/>
      </c>
      <c r="F570" t="str">
        <f>IFERROR(IF(OR(HLOOKUP($A570,'Z-scores'!$C$2:$UD$20,4,FALSE)&gt;2,HLOOKUP($A570,'Z-scores'!$C$2:$UD$20,4,FALSE)&lt;-2),"",'Total-corrected counts'!F570),"")</f>
        <v/>
      </c>
      <c r="G570" t="str">
        <f>IFERROR(IF(OR(HLOOKUP($A570,'Z-scores'!$C$2:$UD$20,5,FALSE)&gt;2,HLOOKUP($A570,'Z-scores'!$C$2:$UD$20,5,FALSE)&lt;-2),"",'Total-corrected counts'!G570),"")</f>
        <v/>
      </c>
      <c r="H570" t="str">
        <f>IFERROR(IF(OR(HLOOKUP($A570,'Z-scores'!$C$2:$UD$20,6,FALSE)&gt;2,HLOOKUP($A570,'Z-scores'!$C$2:$UD$20,6,FALSE)&lt;-2),"",'Total-corrected counts'!H570),"")</f>
        <v/>
      </c>
      <c r="I570" t="str">
        <f>IFERROR(IF(OR(HLOOKUP($A570,'Z-scores'!$C$2:$UD$20,7,FALSE)&gt;2,HLOOKUP($A570,'Z-scores'!$C$2:$UD$20,7,FALSE)&lt;-2),"",'Total-corrected counts'!I570),"")</f>
        <v/>
      </c>
      <c r="J570" t="str">
        <f>IFERROR(IF(OR(HLOOKUP($A570,'Z-scores'!$C$2:$UD$20,8,FALSE)&gt;2,HLOOKUP($A570,'Z-scores'!$C$2:$UD$20,8,FALSE)&lt;-2),"",'Total-corrected counts'!J570),"")</f>
        <v/>
      </c>
      <c r="K570" t="str">
        <f>IFERROR(IF(OR(HLOOKUP($A570,'Z-scores'!$C$2:$UD$20,9,FALSE)&gt;2,HLOOKUP($A570,'Z-scores'!$C$2:$UD$20,9,FALSE)&lt;-2),"",'Total-corrected counts'!K570),"")</f>
        <v/>
      </c>
      <c r="L570" t="str">
        <f>IFERROR(IF(OR(HLOOKUP($A570,'Z-scores'!$C$2:$UD$20,10,FALSE)&gt;2,HLOOKUP($A570,'Z-scores'!$C$2:$UD$20,10,FALSE)&lt;-2),"",'Total-corrected counts'!L570),"")</f>
        <v/>
      </c>
      <c r="M570" t="str">
        <f>IFERROR(IF(OR(HLOOKUP($A570,'Z-scores'!$C$2:$UD$20,11,FALSE)&gt;2,HLOOKUP($A570,'Z-scores'!$C$2:$UD$20,11,FALSE)&lt;-2),"",'Total-corrected counts'!M570),"")</f>
        <v/>
      </c>
      <c r="N570" t="str">
        <f>IFERROR(IF(OR(HLOOKUP($A570,'Z-scores'!$C$2:$UD$20,12,FALSE)&gt;2,HLOOKUP($A570,'Z-scores'!$C$2:$UD$20,12,FALSE)&lt;-2),"",'Total-corrected counts'!N570),"")</f>
        <v/>
      </c>
      <c r="O570" t="str">
        <f>IFERROR(IF(OR(HLOOKUP($A570,'Z-scores'!$C$2:$UD$20,13,FALSE)&gt;2,HLOOKUP($A570,'Z-scores'!$C$2:$UD$20,13,FALSE)&lt;-2),"",'Total-corrected counts'!O570),"")</f>
        <v/>
      </c>
      <c r="P570" t="str">
        <f>IFERROR(IF(OR(HLOOKUP($A570,'Z-scores'!$C$2:$UD$20,14,FALSE)&gt;2,HLOOKUP($A570,'Z-scores'!$C$2:$UD$20,14,FALSE)&lt;-2),"",'Total-corrected counts'!P570),"")</f>
        <v/>
      </c>
      <c r="Q570" t="str">
        <f>IFERROR(IF(OR(HLOOKUP($A570,'Z-scores'!$C$2:$UD$20,15,FALSE)&gt;2,HLOOKUP($A570,'Z-scores'!$C$2:$UD$20,15,FALSE)&lt;-2),"",'Total-corrected counts'!Q570),"")</f>
        <v/>
      </c>
      <c r="R570" t="str">
        <f>IFERROR(IF(OR(HLOOKUP($A570,'Z-scores'!$C$2:$UD$20,16,FALSE)&gt;2,HLOOKUP($A570,'Z-scores'!$C$2:$UD$20,16,FALSE)&lt;-2),"",'Total-corrected counts'!R570),"")</f>
        <v/>
      </c>
      <c r="S570" t="str">
        <f>IFERROR(IF(OR(HLOOKUP($A570,'Z-scores'!$C$2:$UD$20,17,FALSE)&gt;2,HLOOKUP($A570,'Z-scores'!$C$2:$UD$20,17,FALSE)&lt;-2),"",'Total-corrected counts'!S570),"")</f>
        <v/>
      </c>
      <c r="T570" t="str">
        <f>IFERROR(IF(OR(HLOOKUP($A570,'Z-scores'!$C$2:$UD$20,18,FALSE)&gt;2,HLOOKUP($A570,'Z-scores'!$C$2:$UD$20,18,FALSE)&lt;-2),"",'Total-corrected counts'!T570),"")</f>
        <v/>
      </c>
      <c r="U570" t="str">
        <f>IFERROR(IF(OR(HLOOKUP($A570,'Z-scores'!$C$2:$UD$20,19,FALSE)&gt;2,HLOOKUP($A570,'Z-scores'!$C$2:$UD$20,19,FALSE)&lt;-2),"",'Total-corrected counts'!U570),"")</f>
        <v/>
      </c>
      <c r="V570">
        <f t="shared" si="32"/>
        <v>1</v>
      </c>
      <c r="W570" t="str">
        <f t="shared" si="33"/>
        <v/>
      </c>
      <c r="X570" t="str">
        <f t="shared" si="34"/>
        <v/>
      </c>
      <c r="Y570" t="str">
        <f t="shared" si="35"/>
        <v/>
      </c>
    </row>
    <row r="571" spans="1:25" x14ac:dyDescent="0.25">
      <c r="A571">
        <v>579</v>
      </c>
      <c r="B571" t="s">
        <v>898</v>
      </c>
      <c r="C571">
        <v>106300</v>
      </c>
      <c r="D571">
        <v>956</v>
      </c>
      <c r="E571" t="str">
        <f>IFERROR(IF(OR(HLOOKUP($A571,'Z-scores'!$C$2:$UD$20,3,FALSE)&gt;2,HLOOKUP(A571,'Z-scores'!$C$2:$UD$20,3,FALSE)&lt;-2),"",'Total-corrected counts'!E571),"")</f>
        <v/>
      </c>
      <c r="F571" t="str">
        <f>IFERROR(IF(OR(HLOOKUP($A571,'Z-scores'!$C$2:$UD$20,4,FALSE)&gt;2,HLOOKUP($A571,'Z-scores'!$C$2:$UD$20,4,FALSE)&lt;-2),"",'Total-corrected counts'!F571),"")</f>
        <v/>
      </c>
      <c r="G571" t="str">
        <f>IFERROR(IF(OR(HLOOKUP($A571,'Z-scores'!$C$2:$UD$20,5,FALSE)&gt;2,HLOOKUP($A571,'Z-scores'!$C$2:$UD$20,5,FALSE)&lt;-2),"",'Total-corrected counts'!G571),"")</f>
        <v/>
      </c>
      <c r="H571" t="str">
        <f>IFERROR(IF(OR(HLOOKUP($A571,'Z-scores'!$C$2:$UD$20,6,FALSE)&gt;2,HLOOKUP($A571,'Z-scores'!$C$2:$UD$20,6,FALSE)&lt;-2),"",'Total-corrected counts'!H571),"")</f>
        <v/>
      </c>
      <c r="I571" t="str">
        <f>IFERROR(IF(OR(HLOOKUP($A571,'Z-scores'!$C$2:$UD$20,7,FALSE)&gt;2,HLOOKUP($A571,'Z-scores'!$C$2:$UD$20,7,FALSE)&lt;-2),"",'Total-corrected counts'!I571),"")</f>
        <v/>
      </c>
      <c r="J571" t="str">
        <f>IFERROR(IF(OR(HLOOKUP($A571,'Z-scores'!$C$2:$UD$20,8,FALSE)&gt;2,HLOOKUP($A571,'Z-scores'!$C$2:$UD$20,8,FALSE)&lt;-2),"",'Total-corrected counts'!J571),"")</f>
        <v/>
      </c>
      <c r="K571" t="str">
        <f>IFERROR(IF(OR(HLOOKUP($A571,'Z-scores'!$C$2:$UD$20,9,FALSE)&gt;2,HLOOKUP($A571,'Z-scores'!$C$2:$UD$20,9,FALSE)&lt;-2),"",'Total-corrected counts'!K571),"")</f>
        <v/>
      </c>
      <c r="L571" t="str">
        <f>IFERROR(IF(OR(HLOOKUP($A571,'Z-scores'!$C$2:$UD$20,10,FALSE)&gt;2,HLOOKUP($A571,'Z-scores'!$C$2:$UD$20,10,FALSE)&lt;-2),"",'Total-corrected counts'!L571),"")</f>
        <v/>
      </c>
      <c r="M571" t="str">
        <f>IFERROR(IF(OR(HLOOKUP($A571,'Z-scores'!$C$2:$UD$20,11,FALSE)&gt;2,HLOOKUP($A571,'Z-scores'!$C$2:$UD$20,11,FALSE)&lt;-2),"",'Total-corrected counts'!M571),"")</f>
        <v/>
      </c>
      <c r="N571" t="str">
        <f>IFERROR(IF(OR(HLOOKUP($A571,'Z-scores'!$C$2:$UD$20,12,FALSE)&gt;2,HLOOKUP($A571,'Z-scores'!$C$2:$UD$20,12,FALSE)&lt;-2),"",'Total-corrected counts'!N571),"")</f>
        <v/>
      </c>
      <c r="O571" t="str">
        <f>IFERROR(IF(OR(HLOOKUP($A571,'Z-scores'!$C$2:$UD$20,13,FALSE)&gt;2,HLOOKUP($A571,'Z-scores'!$C$2:$UD$20,13,FALSE)&lt;-2),"",'Total-corrected counts'!O571),"")</f>
        <v/>
      </c>
      <c r="P571" t="str">
        <f>IFERROR(IF(OR(HLOOKUP($A571,'Z-scores'!$C$2:$UD$20,14,FALSE)&gt;2,HLOOKUP($A571,'Z-scores'!$C$2:$UD$20,14,FALSE)&lt;-2),"",'Total-corrected counts'!P571),"")</f>
        <v/>
      </c>
      <c r="Q571" t="str">
        <f>IFERROR(IF(OR(HLOOKUP($A571,'Z-scores'!$C$2:$UD$20,15,FALSE)&gt;2,HLOOKUP($A571,'Z-scores'!$C$2:$UD$20,15,FALSE)&lt;-2),"",'Total-corrected counts'!Q571),"")</f>
        <v/>
      </c>
      <c r="R571" t="str">
        <f>IFERROR(IF(OR(HLOOKUP($A571,'Z-scores'!$C$2:$UD$20,16,FALSE)&gt;2,HLOOKUP($A571,'Z-scores'!$C$2:$UD$20,16,FALSE)&lt;-2),"",'Total-corrected counts'!R571),"")</f>
        <v/>
      </c>
      <c r="S571" t="str">
        <f>IFERROR(IF(OR(HLOOKUP($A571,'Z-scores'!$C$2:$UD$20,17,FALSE)&gt;2,HLOOKUP($A571,'Z-scores'!$C$2:$UD$20,17,FALSE)&lt;-2),"",'Total-corrected counts'!S571),"")</f>
        <v/>
      </c>
      <c r="T571" t="str">
        <f>IFERROR(IF(OR(HLOOKUP($A571,'Z-scores'!$C$2:$UD$20,18,FALSE)&gt;2,HLOOKUP($A571,'Z-scores'!$C$2:$UD$20,18,FALSE)&lt;-2),"",'Total-corrected counts'!T571),"")</f>
        <v/>
      </c>
      <c r="U571" t="str">
        <f>IFERROR(IF(OR(HLOOKUP($A571,'Z-scores'!$C$2:$UD$20,19,FALSE)&gt;2,HLOOKUP($A571,'Z-scores'!$C$2:$UD$20,19,FALSE)&lt;-2),"",'Total-corrected counts'!U571),"")</f>
        <v/>
      </c>
      <c r="V571">
        <f t="shared" si="32"/>
        <v>1</v>
      </c>
      <c r="W571" t="str">
        <f t="shared" si="33"/>
        <v/>
      </c>
      <c r="X571" t="str">
        <f t="shared" si="34"/>
        <v/>
      </c>
      <c r="Y571" t="str">
        <f t="shared" si="35"/>
        <v/>
      </c>
    </row>
    <row r="572" spans="1:25" x14ac:dyDescent="0.25">
      <c r="A572">
        <v>580</v>
      </c>
      <c r="B572" t="s">
        <v>276</v>
      </c>
      <c r="C572">
        <v>79500</v>
      </c>
      <c r="D572">
        <v>339</v>
      </c>
      <c r="E572" t="str">
        <f>IFERROR(IF(OR(HLOOKUP($A572,'Z-scores'!$C$2:$UD$20,3,FALSE)&gt;2,HLOOKUP(A572,'Z-scores'!$C$2:$UD$20,3,FALSE)&lt;-2),"",'Total-corrected counts'!E572),"")</f>
        <v/>
      </c>
      <c r="F572">
        <f>IFERROR(IF(OR(HLOOKUP($A572,'Z-scores'!$C$2:$UD$20,4,FALSE)&gt;2,HLOOKUP($A572,'Z-scores'!$C$2:$UD$20,4,FALSE)&lt;-2),"",'Total-corrected counts'!F572),"")</f>
        <v>2.5101142840268138</v>
      </c>
      <c r="G572">
        <f>IFERROR(IF(OR(HLOOKUP($A572,'Z-scores'!$C$2:$UD$20,5,FALSE)&gt;2,HLOOKUP($A572,'Z-scores'!$C$2:$UD$20,5,FALSE)&lt;-2),"",'Total-corrected counts'!G572),"")</f>
        <v>1.7829010721581362</v>
      </c>
      <c r="H572">
        <f>IFERROR(IF(OR(HLOOKUP($A572,'Z-scores'!$C$2:$UD$20,6,FALSE)&gt;2,HLOOKUP($A572,'Z-scores'!$C$2:$UD$20,6,FALSE)&lt;-2),"",'Total-corrected counts'!H572),"")</f>
        <v>3.5110962508053536</v>
      </c>
      <c r="I572">
        <f>IFERROR(IF(OR(HLOOKUP($A572,'Z-scores'!$C$2:$UD$20,7,FALSE)&gt;2,HLOOKUP($A572,'Z-scores'!$C$2:$UD$20,7,FALSE)&lt;-2),"",'Total-corrected counts'!I572),"")</f>
        <v>5.879835857147695</v>
      </c>
      <c r="J572">
        <f>IFERROR(IF(OR(HLOOKUP($A572,'Z-scores'!$C$2:$UD$20,8,FALSE)&gt;2,HLOOKUP($A572,'Z-scores'!$C$2:$UD$20,8,FALSE)&lt;-2),"",'Total-corrected counts'!J572),"")</f>
        <v>4.7680470828624451</v>
      </c>
      <c r="K572">
        <f>IFERROR(IF(OR(HLOOKUP($A572,'Z-scores'!$C$2:$UD$20,9,FALSE)&gt;2,HLOOKUP($A572,'Z-scores'!$C$2:$UD$20,9,FALSE)&lt;-2),"",'Total-corrected counts'!K572),"")</f>
        <v>5.0080829477674342</v>
      </c>
      <c r="L572">
        <f>IFERROR(IF(OR(HLOOKUP($A572,'Z-scores'!$C$2:$UD$20,10,FALSE)&gt;2,HLOOKUP($A572,'Z-scores'!$C$2:$UD$20,10,FALSE)&lt;-2),"",'Total-corrected counts'!L572),"")</f>
        <v>1.1289130507640448</v>
      </c>
      <c r="M572">
        <f>IFERROR(IF(OR(HLOOKUP($A572,'Z-scores'!$C$2:$UD$20,11,FALSE)&gt;2,HLOOKUP($A572,'Z-scores'!$C$2:$UD$20,11,FALSE)&lt;-2),"",'Total-corrected counts'!M572),"")</f>
        <v>6.4875644263988583</v>
      </c>
      <c r="N572">
        <f>IFERROR(IF(OR(HLOOKUP($A572,'Z-scores'!$C$2:$UD$20,12,FALSE)&gt;2,HLOOKUP($A572,'Z-scores'!$C$2:$UD$20,12,FALSE)&lt;-2),"",'Total-corrected counts'!N572),"")</f>
        <v>2.8042342103743834</v>
      </c>
      <c r="O572">
        <f>IFERROR(IF(OR(HLOOKUP($A572,'Z-scores'!$C$2:$UD$20,13,FALSE)&gt;2,HLOOKUP($A572,'Z-scores'!$C$2:$UD$20,13,FALSE)&lt;-2),"",'Total-corrected counts'!O572),"")</f>
        <v>6.660010021985773</v>
      </c>
      <c r="P572">
        <f>IFERROR(IF(OR(HLOOKUP($A572,'Z-scores'!$C$2:$UD$20,14,FALSE)&gt;2,HLOOKUP($A572,'Z-scores'!$C$2:$UD$20,14,FALSE)&lt;-2),"",'Total-corrected counts'!P572),"")</f>
        <v>4.0173532565562988</v>
      </c>
      <c r="Q572">
        <f>IFERROR(IF(OR(HLOOKUP($A572,'Z-scores'!$C$2:$UD$20,15,FALSE)&gt;2,HLOOKUP($A572,'Z-scores'!$C$2:$UD$20,15,FALSE)&lt;-2),"",'Total-corrected counts'!Q572),"")</f>
        <v>4.5244985997456917</v>
      </c>
      <c r="R572">
        <f>IFERROR(IF(OR(HLOOKUP($A572,'Z-scores'!$C$2:$UD$20,16,FALSE)&gt;2,HLOOKUP($A572,'Z-scores'!$C$2:$UD$20,16,FALSE)&lt;-2),"",'Total-corrected counts'!R572),"")</f>
        <v>7.3527791301281624</v>
      </c>
      <c r="S572">
        <f>IFERROR(IF(OR(HLOOKUP($A572,'Z-scores'!$C$2:$UD$20,17,FALSE)&gt;2,HLOOKUP($A572,'Z-scores'!$C$2:$UD$20,17,FALSE)&lt;-2),"",'Total-corrected counts'!S572),"")</f>
        <v>6.5738831727047593</v>
      </c>
      <c r="T572">
        <f>IFERROR(IF(OR(HLOOKUP($A572,'Z-scores'!$C$2:$UD$20,18,FALSE)&gt;2,HLOOKUP($A572,'Z-scores'!$C$2:$UD$20,18,FALSE)&lt;-2),"",'Total-corrected counts'!T572),"")</f>
        <v>0.78178291177193249</v>
      </c>
      <c r="U572">
        <f>IFERROR(IF(OR(HLOOKUP($A572,'Z-scores'!$C$2:$UD$20,19,FALSE)&gt;2,HLOOKUP($A572,'Z-scores'!$C$2:$UD$20,19,FALSE)&lt;-2),"",'Total-corrected counts'!U572),"")</f>
        <v>7.8327395494764431</v>
      </c>
      <c r="V572">
        <f t="shared" si="32"/>
        <v>1</v>
      </c>
      <c r="W572">
        <f t="shared" si="33"/>
        <v>0.30558943370075947</v>
      </c>
      <c r="X572">
        <f t="shared" si="34"/>
        <v>3.8845693714913478</v>
      </c>
      <c r="Y572">
        <f t="shared" si="35"/>
        <v>5.068410106592931</v>
      </c>
    </row>
    <row r="573" spans="1:25" x14ac:dyDescent="0.25">
      <c r="A573">
        <v>581</v>
      </c>
      <c r="B573" t="s">
        <v>277</v>
      </c>
      <c r="C573">
        <v>52700</v>
      </c>
      <c r="D573">
        <v>826</v>
      </c>
      <c r="E573">
        <f>IFERROR(IF(OR(HLOOKUP($A573,'Z-scores'!$C$2:$UD$20,3,FALSE)&gt;2,HLOOKUP(A573,'Z-scores'!$C$2:$UD$20,3,FALSE)&lt;-2),"",'Total-corrected counts'!E573),"")</f>
        <v>0.37356392687411416</v>
      </c>
      <c r="F573">
        <f>IFERROR(IF(OR(HLOOKUP($A573,'Z-scores'!$C$2:$UD$20,4,FALSE)&gt;2,HLOOKUP($A573,'Z-scores'!$C$2:$UD$20,4,FALSE)&lt;-2),"",'Total-corrected counts'!F573),"")</f>
        <v>0.45936731995261953</v>
      </c>
      <c r="G573">
        <f>IFERROR(IF(OR(HLOOKUP($A573,'Z-scores'!$C$2:$UD$20,5,FALSE)&gt;2,HLOOKUP($A573,'Z-scores'!$C$2:$UD$20,5,FALSE)&lt;-2),"",'Total-corrected counts'!G573),"")</f>
        <v>2.0145774826645608</v>
      </c>
      <c r="H573">
        <f>IFERROR(IF(OR(HLOOKUP($A573,'Z-scores'!$C$2:$UD$20,6,FALSE)&gt;2,HLOOKUP($A573,'Z-scores'!$C$2:$UD$20,6,FALSE)&lt;-2),"",'Total-corrected counts'!H573),"")</f>
        <v>1.1168497020454404</v>
      </c>
      <c r="I573">
        <f>IFERROR(IF(OR(HLOOKUP($A573,'Z-scores'!$C$2:$UD$20,7,FALSE)&gt;2,HLOOKUP($A573,'Z-scores'!$C$2:$UD$20,7,FALSE)&lt;-2),"",'Total-corrected counts'!I573),"")</f>
        <v>1.2313792370989937E-2</v>
      </c>
      <c r="J573">
        <f>IFERROR(IF(OR(HLOOKUP($A573,'Z-scores'!$C$2:$UD$20,8,FALSE)&gt;2,HLOOKUP($A573,'Z-scores'!$C$2:$UD$20,8,FALSE)&lt;-2),"",'Total-corrected counts'!J573),"")</f>
        <v>4.9850006212760416</v>
      </c>
      <c r="K573">
        <f>IFERROR(IF(OR(HLOOKUP($A573,'Z-scores'!$C$2:$UD$20,9,FALSE)&gt;2,HLOOKUP($A573,'Z-scores'!$C$2:$UD$20,9,FALSE)&lt;-2),"",'Total-corrected counts'!K573),"")</f>
        <v>0.23189698422431573</v>
      </c>
      <c r="L573">
        <f>IFERROR(IF(OR(HLOOKUP($A573,'Z-scores'!$C$2:$UD$20,10,FALSE)&gt;2,HLOOKUP($A573,'Z-scores'!$C$2:$UD$20,10,FALSE)&lt;-2),"",'Total-corrected counts'!L573),"")</f>
        <v>0.30427734571374648</v>
      </c>
      <c r="M573">
        <f>IFERROR(IF(OR(HLOOKUP($A573,'Z-scores'!$C$2:$UD$20,11,FALSE)&gt;2,HLOOKUP($A573,'Z-scores'!$C$2:$UD$20,11,FALSE)&lt;-2),"",'Total-corrected counts'!M573),"")</f>
        <v>4.6076451892037348E-3</v>
      </c>
      <c r="N573">
        <f>IFERROR(IF(OR(HLOOKUP($A573,'Z-scores'!$C$2:$UD$20,12,FALSE)&gt;2,HLOOKUP($A573,'Z-scores'!$C$2:$UD$20,12,FALSE)&lt;-2),"",'Total-corrected counts'!N573),"")</f>
        <v>0.2291041021547699</v>
      </c>
      <c r="O573" t="str">
        <f>IFERROR(IF(OR(HLOOKUP($A573,'Z-scores'!$C$2:$UD$20,13,FALSE)&gt;2,HLOOKUP($A573,'Z-scores'!$C$2:$UD$20,13,FALSE)&lt;-2),"",'Total-corrected counts'!O573),"")</f>
        <v/>
      </c>
      <c r="P573">
        <f>IFERROR(IF(OR(HLOOKUP($A573,'Z-scores'!$C$2:$UD$20,14,FALSE)&gt;2,HLOOKUP($A573,'Z-scores'!$C$2:$UD$20,14,FALSE)&lt;-2),"",'Total-corrected counts'!P573),"")</f>
        <v>0</v>
      </c>
      <c r="Q573">
        <f>IFERROR(IF(OR(HLOOKUP($A573,'Z-scores'!$C$2:$UD$20,15,FALSE)&gt;2,HLOOKUP($A573,'Z-scores'!$C$2:$UD$20,15,FALSE)&lt;-2),"",'Total-corrected counts'!Q573),"")</f>
        <v>0</v>
      </c>
      <c r="R573">
        <f>IFERROR(IF(OR(HLOOKUP($A573,'Z-scores'!$C$2:$UD$20,16,FALSE)&gt;2,HLOOKUP($A573,'Z-scores'!$C$2:$UD$20,16,FALSE)&lt;-2),"",'Total-corrected counts'!R573),"")</f>
        <v>0.29651534366729376</v>
      </c>
      <c r="S573">
        <f>IFERROR(IF(OR(HLOOKUP($A573,'Z-scores'!$C$2:$UD$20,17,FALSE)&gt;2,HLOOKUP($A573,'Z-scores'!$C$2:$UD$20,17,FALSE)&lt;-2),"",'Total-corrected counts'!S573),"")</f>
        <v>0</v>
      </c>
      <c r="T573">
        <f>IFERROR(IF(OR(HLOOKUP($A573,'Z-scores'!$C$2:$UD$20,18,FALSE)&gt;2,HLOOKUP($A573,'Z-scores'!$C$2:$UD$20,18,FALSE)&lt;-2),"",'Total-corrected counts'!T573),"")</f>
        <v>6.0137147059379413E-2</v>
      </c>
      <c r="U573">
        <f>IFERROR(IF(OR(HLOOKUP($A573,'Z-scores'!$C$2:$UD$20,19,FALSE)&gt;2,HLOOKUP($A573,'Z-scores'!$C$2:$UD$20,19,FALSE)&lt;-2),"",'Total-corrected counts'!U573),"")</f>
        <v>3.0376275261127481</v>
      </c>
      <c r="V573">
        <f t="shared" si="32"/>
        <v>1</v>
      </c>
      <c r="W573">
        <f t="shared" si="33"/>
        <v>0.46357299959346998</v>
      </c>
      <c r="X573">
        <f t="shared" si="34"/>
        <v>1.0558283133678925</v>
      </c>
      <c r="Y573">
        <f t="shared" si="35"/>
        <v>0.51762630271345589</v>
      </c>
    </row>
    <row r="574" spans="1:25" x14ac:dyDescent="0.25">
      <c r="A574">
        <v>582</v>
      </c>
      <c r="B574" t="s">
        <v>278</v>
      </c>
      <c r="C574">
        <v>22300</v>
      </c>
      <c r="D574">
        <v>731</v>
      </c>
      <c r="E574" t="str">
        <f>IFERROR(IF(OR(HLOOKUP($A574,'Z-scores'!$C$2:$UD$20,3,FALSE)&gt;2,HLOOKUP(A574,'Z-scores'!$C$2:$UD$20,3,FALSE)&lt;-2),"",'Total-corrected counts'!E574),"")</f>
        <v/>
      </c>
      <c r="F574">
        <f>IFERROR(IF(OR(HLOOKUP($A574,'Z-scores'!$C$2:$UD$20,4,FALSE)&gt;2,HLOOKUP($A574,'Z-scores'!$C$2:$UD$20,4,FALSE)&lt;-2),"",'Total-corrected counts'!F574),"")</f>
        <v>0.27069859925779366</v>
      </c>
      <c r="G574">
        <f>IFERROR(IF(OR(HLOOKUP($A574,'Z-scores'!$C$2:$UD$20,5,FALSE)&gt;2,HLOOKUP($A574,'Z-scores'!$C$2:$UD$20,5,FALSE)&lt;-2),"",'Total-corrected counts'!G574),"")</f>
        <v>12.530671942173569</v>
      </c>
      <c r="H574">
        <f>IFERROR(IF(OR(HLOOKUP($A574,'Z-scores'!$C$2:$UD$20,6,FALSE)&gt;2,HLOOKUP($A574,'Z-scores'!$C$2:$UD$20,6,FALSE)&lt;-2),"",'Total-corrected counts'!H574),"")</f>
        <v>2.4012268593976969</v>
      </c>
      <c r="I574">
        <f>IFERROR(IF(OR(HLOOKUP($A574,'Z-scores'!$C$2:$UD$20,7,FALSE)&gt;2,HLOOKUP($A574,'Z-scores'!$C$2:$UD$20,7,FALSE)&lt;-2),"",'Total-corrected counts'!I574),"")</f>
        <v>1.8778533365759653</v>
      </c>
      <c r="J574">
        <f>IFERROR(IF(OR(HLOOKUP($A574,'Z-scores'!$C$2:$UD$20,8,FALSE)&gt;2,HLOOKUP($A574,'Z-scores'!$C$2:$UD$20,8,FALSE)&lt;-2),"",'Total-corrected counts'!J574),"")</f>
        <v>0.78892195786762276</v>
      </c>
      <c r="K574">
        <f>IFERROR(IF(OR(HLOOKUP($A574,'Z-scores'!$C$2:$UD$20,9,FALSE)&gt;2,HLOOKUP($A574,'Z-scores'!$C$2:$UD$20,9,FALSE)&lt;-2),"",'Total-corrected counts'!K574),"")</f>
        <v>4.1518479290930372</v>
      </c>
      <c r="L574">
        <f>IFERROR(IF(OR(HLOOKUP($A574,'Z-scores'!$C$2:$UD$20,10,FALSE)&gt;2,HLOOKUP($A574,'Z-scores'!$C$2:$UD$20,10,FALSE)&lt;-2),"",'Total-corrected counts'!L574),"")</f>
        <v>0</v>
      </c>
      <c r="M574">
        <f>IFERROR(IF(OR(HLOOKUP($A574,'Z-scores'!$C$2:$UD$20,11,FALSE)&gt;2,HLOOKUP($A574,'Z-scores'!$C$2:$UD$20,11,FALSE)&lt;-2),"",'Total-corrected counts'!M574),"")</f>
        <v>0.79251497254304237</v>
      </c>
      <c r="N574">
        <f>IFERROR(IF(OR(HLOOKUP($A574,'Z-scores'!$C$2:$UD$20,12,FALSE)&gt;2,HLOOKUP($A574,'Z-scores'!$C$2:$UD$20,12,FALSE)&lt;-2),"",'Total-corrected counts'!N574),"")</f>
        <v>1.6312212073419616</v>
      </c>
      <c r="O574">
        <f>IFERROR(IF(OR(HLOOKUP($A574,'Z-scores'!$C$2:$UD$20,13,FALSE)&gt;2,HLOOKUP($A574,'Z-scores'!$C$2:$UD$20,13,FALSE)&lt;-2),"",'Total-corrected counts'!O574),"")</f>
        <v>1.9552631747214424</v>
      </c>
      <c r="P574">
        <f>IFERROR(IF(OR(HLOOKUP($A574,'Z-scores'!$C$2:$UD$20,14,FALSE)&gt;2,HLOOKUP($A574,'Z-scores'!$C$2:$UD$20,14,FALSE)&lt;-2),"",'Total-corrected counts'!P574),"")</f>
        <v>11.534932382388778</v>
      </c>
      <c r="Q574">
        <f>IFERROR(IF(OR(HLOOKUP($A574,'Z-scores'!$C$2:$UD$20,15,FALSE)&gt;2,HLOOKUP($A574,'Z-scores'!$C$2:$UD$20,15,FALSE)&lt;-2),"",'Total-corrected counts'!Q574),"")</f>
        <v>0</v>
      </c>
      <c r="R574">
        <f>IFERROR(IF(OR(HLOOKUP($A574,'Z-scores'!$C$2:$UD$20,16,FALSE)&gt;2,HLOOKUP($A574,'Z-scores'!$C$2:$UD$20,16,FALSE)&lt;-2),"",'Total-corrected counts'!R574),"")</f>
        <v>0</v>
      </c>
      <c r="S574">
        <f>IFERROR(IF(OR(HLOOKUP($A574,'Z-scores'!$C$2:$UD$20,17,FALSE)&gt;2,HLOOKUP($A574,'Z-scores'!$C$2:$UD$20,17,FALSE)&lt;-2),"",'Total-corrected counts'!S574),"")</f>
        <v>0.7599864939543074</v>
      </c>
      <c r="T574">
        <f>IFERROR(IF(OR(HLOOKUP($A574,'Z-scores'!$C$2:$UD$20,18,FALSE)&gt;2,HLOOKUP($A574,'Z-scores'!$C$2:$UD$20,18,FALSE)&lt;-2),"",'Total-corrected counts'!T574),"")</f>
        <v>0.23195756722903491</v>
      </c>
      <c r="U574">
        <f>IFERROR(IF(OR(HLOOKUP($A574,'Z-scores'!$C$2:$UD$20,19,FALSE)&gt;2,HLOOKUP($A574,'Z-scores'!$C$2:$UD$20,19,FALSE)&lt;-2),"",'Total-corrected counts'!U574),"")</f>
        <v>2.7034884982403455</v>
      </c>
      <c r="V574">
        <f t="shared" si="32"/>
        <v>1</v>
      </c>
      <c r="W574">
        <f t="shared" si="33"/>
        <v>0.80595590962585506</v>
      </c>
      <c r="X574">
        <f t="shared" si="34"/>
        <v>2.8517169496135906</v>
      </c>
      <c r="Y574">
        <f t="shared" si="35"/>
        <v>2.3521061654844839</v>
      </c>
    </row>
    <row r="575" spans="1:25" x14ac:dyDescent="0.25">
      <c r="A575">
        <v>583</v>
      </c>
      <c r="B575" t="s">
        <v>279</v>
      </c>
      <c r="C575">
        <v>46600</v>
      </c>
      <c r="D575">
        <v>703</v>
      </c>
      <c r="E575">
        <f>IFERROR(IF(OR(HLOOKUP($A575,'Z-scores'!$C$2:$UD$20,3,FALSE)&gt;2,HLOOKUP(A575,'Z-scores'!$C$2:$UD$20,3,FALSE)&lt;-2),"",'Total-corrected counts'!E575),"")</f>
        <v>7.8672562999688447</v>
      </c>
      <c r="F575">
        <f>IFERROR(IF(OR(HLOOKUP($A575,'Z-scores'!$C$2:$UD$20,4,FALSE)&gt;2,HLOOKUP($A575,'Z-scores'!$C$2:$UD$20,4,FALSE)&lt;-2),"",'Total-corrected counts'!F575),"")</f>
        <v>21.344174402084214</v>
      </c>
      <c r="G575">
        <f>IFERROR(IF(OR(HLOOKUP($A575,'Z-scores'!$C$2:$UD$20,5,FALSE)&gt;2,HLOOKUP($A575,'Z-scores'!$C$2:$UD$20,5,FALSE)&lt;-2),"",'Total-corrected counts'!G575),"")</f>
        <v>14.998529358437654</v>
      </c>
      <c r="H575">
        <f>IFERROR(IF(OR(HLOOKUP($A575,'Z-scores'!$C$2:$UD$20,6,FALSE)&gt;2,HLOOKUP($A575,'Z-scores'!$C$2:$UD$20,6,FALSE)&lt;-2),"",'Total-corrected counts'!H575),"")</f>
        <v>9.1372266248592595</v>
      </c>
      <c r="I575">
        <f>IFERROR(IF(OR(HLOOKUP($A575,'Z-scores'!$C$2:$UD$20,7,FALSE)&gt;2,HLOOKUP($A575,'Z-scores'!$C$2:$UD$20,7,FALSE)&lt;-2),"",'Total-corrected counts'!I575),"")</f>
        <v>9.3276977210248777</v>
      </c>
      <c r="J575">
        <f>IFERROR(IF(OR(HLOOKUP($A575,'Z-scores'!$C$2:$UD$20,8,FALSE)&gt;2,HLOOKUP($A575,'Z-scores'!$C$2:$UD$20,8,FALSE)&lt;-2),"",'Total-corrected counts'!J575),"")</f>
        <v>15.867192877612563</v>
      </c>
      <c r="K575">
        <f>IFERROR(IF(OR(HLOOKUP($A575,'Z-scores'!$C$2:$UD$20,9,FALSE)&gt;2,HLOOKUP($A575,'Z-scores'!$C$2:$UD$20,9,FALSE)&lt;-2),"",'Total-corrected counts'!K575),"")</f>
        <v>5.6502592117732311</v>
      </c>
      <c r="L575" t="str">
        <f>IFERROR(IF(OR(HLOOKUP($A575,'Z-scores'!$C$2:$UD$20,10,FALSE)&gt;2,HLOOKUP($A575,'Z-scores'!$C$2:$UD$20,10,FALSE)&lt;-2),"",'Total-corrected counts'!L575),"")</f>
        <v/>
      </c>
      <c r="M575">
        <f>IFERROR(IF(OR(HLOOKUP($A575,'Z-scores'!$C$2:$UD$20,11,FALSE)&gt;2,HLOOKUP($A575,'Z-scores'!$C$2:$UD$20,11,FALSE)&lt;-2),"",'Total-corrected counts'!M575),"")</f>
        <v>13.938126697341296</v>
      </c>
      <c r="N575">
        <f>IFERROR(IF(OR(HLOOKUP($A575,'Z-scores'!$C$2:$UD$20,12,FALSE)&gt;2,HLOOKUP($A575,'Z-scores'!$C$2:$UD$20,12,FALSE)&lt;-2),"",'Total-corrected counts'!N575),"")</f>
        <v>17.732657506779191</v>
      </c>
      <c r="O575">
        <f>IFERROR(IF(OR(HLOOKUP($A575,'Z-scores'!$C$2:$UD$20,13,FALSE)&gt;2,HLOOKUP($A575,'Z-scores'!$C$2:$UD$20,13,FALSE)&lt;-2),"",'Total-corrected counts'!O575),"")</f>
        <v>7.1008697050985257</v>
      </c>
      <c r="P575">
        <f>IFERROR(IF(OR(HLOOKUP($A575,'Z-scores'!$C$2:$UD$20,14,FALSE)&gt;2,HLOOKUP($A575,'Z-scores'!$C$2:$UD$20,14,FALSE)&lt;-2),"",'Total-corrected counts'!P575),"")</f>
        <v>4.889204388830219</v>
      </c>
      <c r="Q575">
        <f>IFERROR(IF(OR(HLOOKUP($A575,'Z-scores'!$C$2:$UD$20,15,FALSE)&gt;2,HLOOKUP($A575,'Z-scores'!$C$2:$UD$20,15,FALSE)&lt;-2),"",'Total-corrected counts'!Q575),"")</f>
        <v>21.598630169044629</v>
      </c>
      <c r="R575">
        <f>IFERROR(IF(OR(HLOOKUP($A575,'Z-scores'!$C$2:$UD$20,16,FALSE)&gt;2,HLOOKUP($A575,'Z-scores'!$C$2:$UD$20,16,FALSE)&lt;-2),"",'Total-corrected counts'!R575),"")</f>
        <v>6.1787386477698236</v>
      </c>
      <c r="S575">
        <f>IFERROR(IF(OR(HLOOKUP($A575,'Z-scores'!$C$2:$UD$20,17,FALSE)&gt;2,HLOOKUP($A575,'Z-scores'!$C$2:$UD$20,17,FALSE)&lt;-2),"",'Total-corrected counts'!S575),"")</f>
        <v>10.053535620024123</v>
      </c>
      <c r="T575">
        <f>IFERROR(IF(OR(HLOOKUP($A575,'Z-scores'!$C$2:$UD$20,18,FALSE)&gt;2,HLOOKUP($A575,'Z-scores'!$C$2:$UD$20,18,FALSE)&lt;-2),"",'Total-corrected counts'!T575),"")</f>
        <v>31.855505899454126</v>
      </c>
      <c r="U575">
        <f>IFERROR(IF(OR(HLOOKUP($A575,'Z-scores'!$C$2:$UD$20,19,FALSE)&gt;2,HLOOKUP($A575,'Z-scores'!$C$2:$UD$20,19,FALSE)&lt;-2),"",'Total-corrected counts'!U575),"")</f>
        <v>9.7464448909274743</v>
      </c>
      <c r="V575">
        <f t="shared" si="32"/>
        <v>1</v>
      </c>
      <c r="W575">
        <f t="shared" si="33"/>
        <v>0.72119264010473816</v>
      </c>
      <c r="X575">
        <f t="shared" si="34"/>
        <v>12.266307899137743</v>
      </c>
      <c r="Y575">
        <f t="shared" si="35"/>
        <v>13.644448353491015</v>
      </c>
    </row>
    <row r="576" spans="1:25" x14ac:dyDescent="0.25">
      <c r="A576">
        <v>584</v>
      </c>
      <c r="B576" t="s">
        <v>899</v>
      </c>
      <c r="C576">
        <v>35300</v>
      </c>
      <c r="D576">
        <v>655</v>
      </c>
      <c r="E576" t="str">
        <f>IFERROR(IF(OR(HLOOKUP($A576,'Z-scores'!$C$2:$UD$20,3,FALSE)&gt;2,HLOOKUP(A576,'Z-scores'!$C$2:$UD$20,3,FALSE)&lt;-2),"",'Total-corrected counts'!E576),"")</f>
        <v/>
      </c>
      <c r="F576" t="str">
        <f>IFERROR(IF(OR(HLOOKUP($A576,'Z-scores'!$C$2:$UD$20,4,FALSE)&gt;2,HLOOKUP($A576,'Z-scores'!$C$2:$UD$20,4,FALSE)&lt;-2),"",'Total-corrected counts'!F576),"")</f>
        <v/>
      </c>
      <c r="G576" t="str">
        <f>IFERROR(IF(OR(HLOOKUP($A576,'Z-scores'!$C$2:$UD$20,5,FALSE)&gt;2,HLOOKUP($A576,'Z-scores'!$C$2:$UD$20,5,FALSE)&lt;-2),"",'Total-corrected counts'!G576),"")</f>
        <v/>
      </c>
      <c r="H576" t="str">
        <f>IFERROR(IF(OR(HLOOKUP($A576,'Z-scores'!$C$2:$UD$20,6,FALSE)&gt;2,HLOOKUP($A576,'Z-scores'!$C$2:$UD$20,6,FALSE)&lt;-2),"",'Total-corrected counts'!H576),"")</f>
        <v/>
      </c>
      <c r="I576" t="str">
        <f>IFERROR(IF(OR(HLOOKUP($A576,'Z-scores'!$C$2:$UD$20,7,FALSE)&gt;2,HLOOKUP($A576,'Z-scores'!$C$2:$UD$20,7,FALSE)&lt;-2),"",'Total-corrected counts'!I576),"")</f>
        <v/>
      </c>
      <c r="J576" t="str">
        <f>IFERROR(IF(OR(HLOOKUP($A576,'Z-scores'!$C$2:$UD$20,8,FALSE)&gt;2,HLOOKUP($A576,'Z-scores'!$C$2:$UD$20,8,FALSE)&lt;-2),"",'Total-corrected counts'!J576),"")</f>
        <v/>
      </c>
      <c r="K576" t="str">
        <f>IFERROR(IF(OR(HLOOKUP($A576,'Z-scores'!$C$2:$UD$20,9,FALSE)&gt;2,HLOOKUP($A576,'Z-scores'!$C$2:$UD$20,9,FALSE)&lt;-2),"",'Total-corrected counts'!K576),"")</f>
        <v/>
      </c>
      <c r="L576" t="str">
        <f>IFERROR(IF(OR(HLOOKUP($A576,'Z-scores'!$C$2:$UD$20,10,FALSE)&gt;2,HLOOKUP($A576,'Z-scores'!$C$2:$UD$20,10,FALSE)&lt;-2),"",'Total-corrected counts'!L576),"")</f>
        <v/>
      </c>
      <c r="M576" t="str">
        <f>IFERROR(IF(OR(HLOOKUP($A576,'Z-scores'!$C$2:$UD$20,11,FALSE)&gt;2,HLOOKUP($A576,'Z-scores'!$C$2:$UD$20,11,FALSE)&lt;-2),"",'Total-corrected counts'!M576),"")</f>
        <v/>
      </c>
      <c r="N576" t="str">
        <f>IFERROR(IF(OR(HLOOKUP($A576,'Z-scores'!$C$2:$UD$20,12,FALSE)&gt;2,HLOOKUP($A576,'Z-scores'!$C$2:$UD$20,12,FALSE)&lt;-2),"",'Total-corrected counts'!N576),"")</f>
        <v/>
      </c>
      <c r="O576" t="str">
        <f>IFERROR(IF(OR(HLOOKUP($A576,'Z-scores'!$C$2:$UD$20,13,FALSE)&gt;2,HLOOKUP($A576,'Z-scores'!$C$2:$UD$20,13,FALSE)&lt;-2),"",'Total-corrected counts'!O576),"")</f>
        <v/>
      </c>
      <c r="P576" t="str">
        <f>IFERROR(IF(OR(HLOOKUP($A576,'Z-scores'!$C$2:$UD$20,14,FALSE)&gt;2,HLOOKUP($A576,'Z-scores'!$C$2:$UD$20,14,FALSE)&lt;-2),"",'Total-corrected counts'!P576),"")</f>
        <v/>
      </c>
      <c r="Q576" t="str">
        <f>IFERROR(IF(OR(HLOOKUP($A576,'Z-scores'!$C$2:$UD$20,15,FALSE)&gt;2,HLOOKUP($A576,'Z-scores'!$C$2:$UD$20,15,FALSE)&lt;-2),"",'Total-corrected counts'!Q576),"")</f>
        <v/>
      </c>
      <c r="R576" t="str">
        <f>IFERROR(IF(OR(HLOOKUP($A576,'Z-scores'!$C$2:$UD$20,16,FALSE)&gt;2,HLOOKUP($A576,'Z-scores'!$C$2:$UD$20,16,FALSE)&lt;-2),"",'Total-corrected counts'!R576),"")</f>
        <v/>
      </c>
      <c r="S576" t="str">
        <f>IFERROR(IF(OR(HLOOKUP($A576,'Z-scores'!$C$2:$UD$20,17,FALSE)&gt;2,HLOOKUP($A576,'Z-scores'!$C$2:$UD$20,17,FALSE)&lt;-2),"",'Total-corrected counts'!S576),"")</f>
        <v/>
      </c>
      <c r="T576" t="str">
        <f>IFERROR(IF(OR(HLOOKUP($A576,'Z-scores'!$C$2:$UD$20,18,FALSE)&gt;2,HLOOKUP($A576,'Z-scores'!$C$2:$UD$20,18,FALSE)&lt;-2),"",'Total-corrected counts'!T576),"")</f>
        <v/>
      </c>
      <c r="U576" t="str">
        <f>IFERROR(IF(OR(HLOOKUP($A576,'Z-scores'!$C$2:$UD$20,19,FALSE)&gt;2,HLOOKUP($A576,'Z-scores'!$C$2:$UD$20,19,FALSE)&lt;-2),"",'Total-corrected counts'!U576),"")</f>
        <v/>
      </c>
      <c r="V576">
        <f t="shared" si="32"/>
        <v>1</v>
      </c>
      <c r="W576" t="str">
        <f t="shared" si="33"/>
        <v/>
      </c>
      <c r="X576" t="str">
        <f t="shared" si="34"/>
        <v/>
      </c>
      <c r="Y576" t="str">
        <f t="shared" si="35"/>
        <v/>
      </c>
    </row>
    <row r="577" spans="1:25" x14ac:dyDescent="0.25">
      <c r="A577">
        <v>585</v>
      </c>
      <c r="B577" t="s">
        <v>900</v>
      </c>
      <c r="C577">
        <v>54300</v>
      </c>
      <c r="D577">
        <v>367</v>
      </c>
      <c r="E577" t="str">
        <f>IFERROR(IF(OR(HLOOKUP($A577,'Z-scores'!$C$2:$UD$20,3,FALSE)&gt;2,HLOOKUP(A577,'Z-scores'!$C$2:$UD$20,3,FALSE)&lt;-2),"",'Total-corrected counts'!E577),"")</f>
        <v/>
      </c>
      <c r="F577" t="str">
        <f>IFERROR(IF(OR(HLOOKUP($A577,'Z-scores'!$C$2:$UD$20,4,FALSE)&gt;2,HLOOKUP($A577,'Z-scores'!$C$2:$UD$20,4,FALSE)&lt;-2),"",'Total-corrected counts'!F577),"")</f>
        <v/>
      </c>
      <c r="G577" t="str">
        <f>IFERROR(IF(OR(HLOOKUP($A577,'Z-scores'!$C$2:$UD$20,5,FALSE)&gt;2,HLOOKUP($A577,'Z-scores'!$C$2:$UD$20,5,FALSE)&lt;-2),"",'Total-corrected counts'!G577),"")</f>
        <v/>
      </c>
      <c r="H577" t="str">
        <f>IFERROR(IF(OR(HLOOKUP($A577,'Z-scores'!$C$2:$UD$20,6,FALSE)&gt;2,HLOOKUP($A577,'Z-scores'!$C$2:$UD$20,6,FALSE)&lt;-2),"",'Total-corrected counts'!H577),"")</f>
        <v/>
      </c>
      <c r="I577" t="str">
        <f>IFERROR(IF(OR(HLOOKUP($A577,'Z-scores'!$C$2:$UD$20,7,FALSE)&gt;2,HLOOKUP($A577,'Z-scores'!$C$2:$UD$20,7,FALSE)&lt;-2),"",'Total-corrected counts'!I577),"")</f>
        <v/>
      </c>
      <c r="J577" t="str">
        <f>IFERROR(IF(OR(HLOOKUP($A577,'Z-scores'!$C$2:$UD$20,8,FALSE)&gt;2,HLOOKUP($A577,'Z-scores'!$C$2:$UD$20,8,FALSE)&lt;-2),"",'Total-corrected counts'!J577),"")</f>
        <v/>
      </c>
      <c r="K577" t="str">
        <f>IFERROR(IF(OR(HLOOKUP($A577,'Z-scores'!$C$2:$UD$20,9,FALSE)&gt;2,HLOOKUP($A577,'Z-scores'!$C$2:$UD$20,9,FALSE)&lt;-2),"",'Total-corrected counts'!K577),"")</f>
        <v/>
      </c>
      <c r="L577" t="str">
        <f>IFERROR(IF(OR(HLOOKUP($A577,'Z-scores'!$C$2:$UD$20,10,FALSE)&gt;2,HLOOKUP($A577,'Z-scores'!$C$2:$UD$20,10,FALSE)&lt;-2),"",'Total-corrected counts'!L577),"")</f>
        <v/>
      </c>
      <c r="M577" t="str">
        <f>IFERROR(IF(OR(HLOOKUP($A577,'Z-scores'!$C$2:$UD$20,11,FALSE)&gt;2,HLOOKUP($A577,'Z-scores'!$C$2:$UD$20,11,FALSE)&lt;-2),"",'Total-corrected counts'!M577),"")</f>
        <v/>
      </c>
      <c r="N577" t="str">
        <f>IFERROR(IF(OR(HLOOKUP($A577,'Z-scores'!$C$2:$UD$20,12,FALSE)&gt;2,HLOOKUP($A577,'Z-scores'!$C$2:$UD$20,12,FALSE)&lt;-2),"",'Total-corrected counts'!N577),"")</f>
        <v/>
      </c>
      <c r="O577" t="str">
        <f>IFERROR(IF(OR(HLOOKUP($A577,'Z-scores'!$C$2:$UD$20,13,FALSE)&gt;2,HLOOKUP($A577,'Z-scores'!$C$2:$UD$20,13,FALSE)&lt;-2),"",'Total-corrected counts'!O577),"")</f>
        <v/>
      </c>
      <c r="P577" t="str">
        <f>IFERROR(IF(OR(HLOOKUP($A577,'Z-scores'!$C$2:$UD$20,14,FALSE)&gt;2,HLOOKUP($A577,'Z-scores'!$C$2:$UD$20,14,FALSE)&lt;-2),"",'Total-corrected counts'!P577),"")</f>
        <v/>
      </c>
      <c r="Q577" t="str">
        <f>IFERROR(IF(OR(HLOOKUP($A577,'Z-scores'!$C$2:$UD$20,15,FALSE)&gt;2,HLOOKUP($A577,'Z-scores'!$C$2:$UD$20,15,FALSE)&lt;-2),"",'Total-corrected counts'!Q577),"")</f>
        <v/>
      </c>
      <c r="R577" t="str">
        <f>IFERROR(IF(OR(HLOOKUP($A577,'Z-scores'!$C$2:$UD$20,16,FALSE)&gt;2,HLOOKUP($A577,'Z-scores'!$C$2:$UD$20,16,FALSE)&lt;-2),"",'Total-corrected counts'!R577),"")</f>
        <v/>
      </c>
      <c r="S577" t="str">
        <f>IFERROR(IF(OR(HLOOKUP($A577,'Z-scores'!$C$2:$UD$20,17,FALSE)&gt;2,HLOOKUP($A577,'Z-scores'!$C$2:$UD$20,17,FALSE)&lt;-2),"",'Total-corrected counts'!S577),"")</f>
        <v/>
      </c>
      <c r="T577" t="str">
        <f>IFERROR(IF(OR(HLOOKUP($A577,'Z-scores'!$C$2:$UD$20,18,FALSE)&gt;2,HLOOKUP($A577,'Z-scores'!$C$2:$UD$20,18,FALSE)&lt;-2),"",'Total-corrected counts'!T577),"")</f>
        <v/>
      </c>
      <c r="U577" t="str">
        <f>IFERROR(IF(OR(HLOOKUP($A577,'Z-scores'!$C$2:$UD$20,19,FALSE)&gt;2,HLOOKUP($A577,'Z-scores'!$C$2:$UD$20,19,FALSE)&lt;-2),"",'Total-corrected counts'!U577),"")</f>
        <v/>
      </c>
      <c r="V577">
        <f t="shared" si="32"/>
        <v>1</v>
      </c>
      <c r="W577" t="str">
        <f t="shared" si="33"/>
        <v/>
      </c>
      <c r="X577" t="str">
        <f t="shared" si="34"/>
        <v/>
      </c>
      <c r="Y577" t="str">
        <f t="shared" si="35"/>
        <v/>
      </c>
    </row>
    <row r="578" spans="1:25" x14ac:dyDescent="0.25">
      <c r="A578">
        <v>586</v>
      </c>
      <c r="B578" t="s">
        <v>901</v>
      </c>
      <c r="C578">
        <v>102500</v>
      </c>
      <c r="D578">
        <v>932</v>
      </c>
      <c r="E578" t="str">
        <f>IFERROR(IF(OR(HLOOKUP($A578,'Z-scores'!$C$2:$UD$20,3,FALSE)&gt;2,HLOOKUP(A578,'Z-scores'!$C$2:$UD$20,3,FALSE)&lt;-2),"",'Total-corrected counts'!E578),"")</f>
        <v/>
      </c>
      <c r="F578" t="str">
        <f>IFERROR(IF(OR(HLOOKUP($A578,'Z-scores'!$C$2:$UD$20,4,FALSE)&gt;2,HLOOKUP($A578,'Z-scores'!$C$2:$UD$20,4,FALSE)&lt;-2),"",'Total-corrected counts'!F578),"")</f>
        <v/>
      </c>
      <c r="G578" t="str">
        <f>IFERROR(IF(OR(HLOOKUP($A578,'Z-scores'!$C$2:$UD$20,5,FALSE)&gt;2,HLOOKUP($A578,'Z-scores'!$C$2:$UD$20,5,FALSE)&lt;-2),"",'Total-corrected counts'!G578),"")</f>
        <v/>
      </c>
      <c r="H578" t="str">
        <f>IFERROR(IF(OR(HLOOKUP($A578,'Z-scores'!$C$2:$UD$20,6,FALSE)&gt;2,HLOOKUP($A578,'Z-scores'!$C$2:$UD$20,6,FALSE)&lt;-2),"",'Total-corrected counts'!H578),"")</f>
        <v/>
      </c>
      <c r="I578" t="str">
        <f>IFERROR(IF(OR(HLOOKUP($A578,'Z-scores'!$C$2:$UD$20,7,FALSE)&gt;2,HLOOKUP($A578,'Z-scores'!$C$2:$UD$20,7,FALSE)&lt;-2),"",'Total-corrected counts'!I578),"")</f>
        <v/>
      </c>
      <c r="J578" t="str">
        <f>IFERROR(IF(OR(HLOOKUP($A578,'Z-scores'!$C$2:$UD$20,8,FALSE)&gt;2,HLOOKUP($A578,'Z-scores'!$C$2:$UD$20,8,FALSE)&lt;-2),"",'Total-corrected counts'!J578),"")</f>
        <v/>
      </c>
      <c r="K578" t="str">
        <f>IFERROR(IF(OR(HLOOKUP($A578,'Z-scores'!$C$2:$UD$20,9,FALSE)&gt;2,HLOOKUP($A578,'Z-scores'!$C$2:$UD$20,9,FALSE)&lt;-2),"",'Total-corrected counts'!K578),"")</f>
        <v/>
      </c>
      <c r="L578" t="str">
        <f>IFERROR(IF(OR(HLOOKUP($A578,'Z-scores'!$C$2:$UD$20,10,FALSE)&gt;2,HLOOKUP($A578,'Z-scores'!$C$2:$UD$20,10,FALSE)&lt;-2),"",'Total-corrected counts'!L578),"")</f>
        <v/>
      </c>
      <c r="M578" t="str">
        <f>IFERROR(IF(OR(HLOOKUP($A578,'Z-scores'!$C$2:$UD$20,11,FALSE)&gt;2,HLOOKUP($A578,'Z-scores'!$C$2:$UD$20,11,FALSE)&lt;-2),"",'Total-corrected counts'!M578),"")</f>
        <v/>
      </c>
      <c r="N578" t="str">
        <f>IFERROR(IF(OR(HLOOKUP($A578,'Z-scores'!$C$2:$UD$20,12,FALSE)&gt;2,HLOOKUP($A578,'Z-scores'!$C$2:$UD$20,12,FALSE)&lt;-2),"",'Total-corrected counts'!N578),"")</f>
        <v/>
      </c>
      <c r="O578" t="str">
        <f>IFERROR(IF(OR(HLOOKUP($A578,'Z-scores'!$C$2:$UD$20,13,FALSE)&gt;2,HLOOKUP($A578,'Z-scores'!$C$2:$UD$20,13,FALSE)&lt;-2),"",'Total-corrected counts'!O578),"")</f>
        <v/>
      </c>
      <c r="P578" t="str">
        <f>IFERROR(IF(OR(HLOOKUP($A578,'Z-scores'!$C$2:$UD$20,14,FALSE)&gt;2,HLOOKUP($A578,'Z-scores'!$C$2:$UD$20,14,FALSE)&lt;-2),"",'Total-corrected counts'!P578),"")</f>
        <v/>
      </c>
      <c r="Q578" t="str">
        <f>IFERROR(IF(OR(HLOOKUP($A578,'Z-scores'!$C$2:$UD$20,15,FALSE)&gt;2,HLOOKUP($A578,'Z-scores'!$C$2:$UD$20,15,FALSE)&lt;-2),"",'Total-corrected counts'!Q578),"")</f>
        <v/>
      </c>
      <c r="R578" t="str">
        <f>IFERROR(IF(OR(HLOOKUP($A578,'Z-scores'!$C$2:$UD$20,16,FALSE)&gt;2,HLOOKUP($A578,'Z-scores'!$C$2:$UD$20,16,FALSE)&lt;-2),"",'Total-corrected counts'!R578),"")</f>
        <v/>
      </c>
      <c r="S578" t="str">
        <f>IFERROR(IF(OR(HLOOKUP($A578,'Z-scores'!$C$2:$UD$20,17,FALSE)&gt;2,HLOOKUP($A578,'Z-scores'!$C$2:$UD$20,17,FALSE)&lt;-2),"",'Total-corrected counts'!S578),"")</f>
        <v/>
      </c>
      <c r="T578" t="str">
        <f>IFERROR(IF(OR(HLOOKUP($A578,'Z-scores'!$C$2:$UD$20,18,FALSE)&gt;2,HLOOKUP($A578,'Z-scores'!$C$2:$UD$20,18,FALSE)&lt;-2),"",'Total-corrected counts'!T578),"")</f>
        <v/>
      </c>
      <c r="U578" t="str">
        <f>IFERROR(IF(OR(HLOOKUP($A578,'Z-scores'!$C$2:$UD$20,19,FALSE)&gt;2,HLOOKUP($A578,'Z-scores'!$C$2:$UD$20,19,FALSE)&lt;-2),"",'Total-corrected counts'!U578),"")</f>
        <v/>
      </c>
      <c r="V578">
        <f t="shared" si="32"/>
        <v>1</v>
      </c>
      <c r="W578" t="str">
        <f t="shared" si="33"/>
        <v/>
      </c>
      <c r="X578" t="str">
        <f t="shared" si="34"/>
        <v/>
      </c>
      <c r="Y578" t="str">
        <f t="shared" si="35"/>
        <v/>
      </c>
    </row>
    <row r="579" spans="1:25" x14ac:dyDescent="0.25">
      <c r="A579">
        <v>587</v>
      </c>
      <c r="B579" t="s">
        <v>280</v>
      </c>
      <c r="C579">
        <v>81800</v>
      </c>
      <c r="D579">
        <v>795</v>
      </c>
      <c r="E579" t="str">
        <f>IFERROR(IF(OR(HLOOKUP($A579,'Z-scores'!$C$2:$UD$20,3,FALSE)&gt;2,HLOOKUP(A579,'Z-scores'!$C$2:$UD$20,3,FALSE)&lt;-2),"",'Total-corrected counts'!E579),"")</f>
        <v/>
      </c>
      <c r="F579">
        <f>IFERROR(IF(OR(HLOOKUP($A579,'Z-scores'!$C$2:$UD$20,4,FALSE)&gt;2,HLOOKUP($A579,'Z-scores'!$C$2:$UD$20,4,FALSE)&lt;-2),"",'Total-corrected counts'!F579),"")</f>
        <v>4.1014939281483885E-2</v>
      </c>
      <c r="G579">
        <f>IFERROR(IF(OR(HLOOKUP($A579,'Z-scores'!$C$2:$UD$20,5,FALSE)&gt;2,HLOOKUP($A579,'Z-scores'!$C$2:$UD$20,5,FALSE)&lt;-2),"",'Total-corrected counts'!G579),"")</f>
        <v>0.17123908602648766</v>
      </c>
      <c r="H579">
        <f>IFERROR(IF(OR(HLOOKUP($A579,'Z-scores'!$C$2:$UD$20,6,FALSE)&gt;2,HLOOKUP($A579,'Z-scores'!$C$2:$UD$20,6,FALSE)&lt;-2),"",'Total-corrected counts'!H579),"")</f>
        <v>0</v>
      </c>
      <c r="I579">
        <f>IFERROR(IF(OR(HLOOKUP($A579,'Z-scores'!$C$2:$UD$20,7,FALSE)&gt;2,HLOOKUP($A579,'Z-scores'!$C$2:$UD$20,7,FALSE)&lt;-2),"",'Total-corrected counts'!I579),"")</f>
        <v>6.1568961854949686E-3</v>
      </c>
      <c r="J579" t="str">
        <f>IFERROR(IF(OR(HLOOKUP($A579,'Z-scores'!$C$2:$UD$20,8,FALSE)&gt;2,HLOOKUP($A579,'Z-scores'!$C$2:$UD$20,8,FALSE)&lt;-2),"",'Total-corrected counts'!J579),"")</f>
        <v/>
      </c>
      <c r="K579">
        <f>IFERROR(IF(OR(HLOOKUP($A579,'Z-scores'!$C$2:$UD$20,9,FALSE)&gt;2,HLOOKUP($A579,'Z-scores'!$C$2:$UD$20,9,FALSE)&lt;-2),"",'Total-corrected counts'!K579),"")</f>
        <v>9.8110262556441272E-2</v>
      </c>
      <c r="L579">
        <f>IFERROR(IF(OR(HLOOKUP($A579,'Z-scores'!$C$2:$UD$20,10,FALSE)&gt;2,HLOOKUP($A579,'Z-scores'!$C$2:$UD$20,10,FALSE)&lt;-2),"",'Total-corrected counts'!L579),"")</f>
        <v>0</v>
      </c>
      <c r="M579">
        <f>IFERROR(IF(OR(HLOOKUP($A579,'Z-scores'!$C$2:$UD$20,11,FALSE)&gt;2,HLOOKUP($A579,'Z-scores'!$C$2:$UD$20,11,FALSE)&lt;-2),"",'Total-corrected counts'!M579),"")</f>
        <v>0</v>
      </c>
      <c r="N579">
        <f>IFERROR(IF(OR(HLOOKUP($A579,'Z-scores'!$C$2:$UD$20,12,FALSE)&gt;2,HLOOKUP($A579,'Z-scores'!$C$2:$UD$20,12,FALSE)&lt;-2),"",'Total-corrected counts'!N579),"")</f>
        <v>9.1641640861907965E-3</v>
      </c>
      <c r="O579">
        <f>IFERROR(IF(OR(HLOOKUP($A579,'Z-scores'!$C$2:$UD$20,13,FALSE)&gt;2,HLOOKUP($A579,'Z-scores'!$C$2:$UD$20,13,FALSE)&lt;-2),"",'Total-corrected counts'!O579),"")</f>
        <v>0</v>
      </c>
      <c r="P579">
        <f>IFERROR(IF(OR(HLOOKUP($A579,'Z-scores'!$C$2:$UD$20,14,FALSE)&gt;2,HLOOKUP($A579,'Z-scores'!$C$2:$UD$20,14,FALSE)&lt;-2),"",'Total-corrected counts'!P579),"")</f>
        <v>0</v>
      </c>
      <c r="Q579">
        <f>IFERROR(IF(OR(HLOOKUP($A579,'Z-scores'!$C$2:$UD$20,15,FALSE)&gt;2,HLOOKUP($A579,'Z-scores'!$C$2:$UD$20,15,FALSE)&lt;-2),"",'Total-corrected counts'!Q579),"")</f>
        <v>0</v>
      </c>
      <c r="R579">
        <f>IFERROR(IF(OR(HLOOKUP($A579,'Z-scores'!$C$2:$UD$20,16,FALSE)&gt;2,HLOOKUP($A579,'Z-scores'!$C$2:$UD$20,16,FALSE)&lt;-2),"",'Total-corrected counts'!R579),"")</f>
        <v>0.1642855282480952</v>
      </c>
      <c r="S579">
        <f>IFERROR(IF(OR(HLOOKUP($A579,'Z-scores'!$C$2:$UD$20,17,FALSE)&gt;2,HLOOKUP($A579,'Z-scores'!$C$2:$UD$20,17,FALSE)&lt;-2),"",'Total-corrected counts'!S579),"")</f>
        <v>0</v>
      </c>
      <c r="T579">
        <f>IFERROR(IF(OR(HLOOKUP($A579,'Z-scores'!$C$2:$UD$20,18,FALSE)&gt;2,HLOOKUP($A579,'Z-scores'!$C$2:$UD$20,18,FALSE)&lt;-2),"",'Total-corrected counts'!T579),"")</f>
        <v>8.5910210084827743E-2</v>
      </c>
      <c r="U579">
        <f>IFERROR(IF(OR(HLOOKUP($A579,'Z-scores'!$C$2:$UD$20,19,FALSE)&gt;2,HLOOKUP($A579,'Z-scores'!$C$2:$UD$20,19,FALSE)&lt;-2),"",'Total-corrected counts'!U579),"")</f>
        <v>0.11716563315006315</v>
      </c>
      <c r="V579">
        <f t="shared" si="32"/>
        <v>1</v>
      </c>
      <c r="W579">
        <f t="shared" si="33"/>
        <v>0.95773885610279308</v>
      </c>
      <c r="X579">
        <f t="shared" si="34"/>
        <v>4.5217312007129688E-2</v>
      </c>
      <c r="Y579">
        <f t="shared" si="35"/>
        <v>4.7065691946147112E-2</v>
      </c>
    </row>
    <row r="580" spans="1:25" x14ac:dyDescent="0.25">
      <c r="A580">
        <v>588</v>
      </c>
      <c r="B580" t="s">
        <v>281</v>
      </c>
      <c r="C580">
        <v>19600</v>
      </c>
      <c r="D580">
        <v>48</v>
      </c>
      <c r="E580">
        <f>IFERROR(IF(OR(HLOOKUP($A580,'Z-scores'!$C$2:$UD$20,3,FALSE)&gt;2,HLOOKUP(A580,'Z-scores'!$C$2:$UD$20,3,FALSE)&lt;-2),"",'Total-corrected counts'!E580),"")</f>
        <v>3.735639268741142E-3</v>
      </c>
      <c r="F580">
        <f>IFERROR(IF(OR(HLOOKUP($A580,'Z-scores'!$C$2:$UD$20,4,FALSE)&gt;2,HLOOKUP($A580,'Z-scores'!$C$2:$UD$20,4,FALSE)&lt;-2),"",'Total-corrected counts'!F580),"")</f>
        <v>0</v>
      </c>
      <c r="G580">
        <f>IFERROR(IF(OR(HLOOKUP($A580,'Z-scores'!$C$2:$UD$20,5,FALSE)&gt;2,HLOOKUP($A580,'Z-scores'!$C$2:$UD$20,5,FALSE)&lt;-2),"",'Total-corrected counts'!G580),"")</f>
        <v>2.0145774826645608E-2</v>
      </c>
      <c r="H580">
        <f>IFERROR(IF(OR(HLOOKUP($A580,'Z-scores'!$C$2:$UD$20,6,FALSE)&gt;2,HLOOKUP($A580,'Z-scores'!$C$2:$UD$20,6,FALSE)&lt;-2),"",'Total-corrected counts'!H580),"")</f>
        <v>0</v>
      </c>
      <c r="I580">
        <f>IFERROR(IF(OR(HLOOKUP($A580,'Z-scores'!$C$2:$UD$20,7,FALSE)&gt;2,HLOOKUP($A580,'Z-scores'!$C$2:$UD$20,7,FALSE)&lt;-2),"",'Total-corrected counts'!I580),"")</f>
        <v>0</v>
      </c>
      <c r="J580">
        <f>IFERROR(IF(OR(HLOOKUP($A580,'Z-scores'!$C$2:$UD$20,8,FALSE)&gt;2,HLOOKUP($A580,'Z-scores'!$C$2:$UD$20,8,FALSE)&lt;-2),"",'Total-corrected counts'!J580),"")</f>
        <v>3.4515335656708501E-2</v>
      </c>
      <c r="K580">
        <f>IFERROR(IF(OR(HLOOKUP($A580,'Z-scores'!$C$2:$UD$20,9,FALSE)&gt;2,HLOOKUP($A580,'Z-scores'!$C$2:$UD$20,9,FALSE)&lt;-2),"",'Total-corrected counts'!K580),"")</f>
        <v>8.9191147778582974E-3</v>
      </c>
      <c r="L580">
        <f>IFERROR(IF(OR(HLOOKUP($A580,'Z-scores'!$C$2:$UD$20,10,FALSE)&gt;2,HLOOKUP($A580,'Z-scores'!$C$2:$UD$20,10,FALSE)&lt;-2),"",'Total-corrected counts'!L580),"")</f>
        <v>0</v>
      </c>
      <c r="M580">
        <f>IFERROR(IF(OR(HLOOKUP($A580,'Z-scores'!$C$2:$UD$20,11,FALSE)&gt;2,HLOOKUP($A580,'Z-scores'!$C$2:$UD$20,11,FALSE)&lt;-2),"",'Total-corrected counts'!M580),"")</f>
        <v>0</v>
      </c>
      <c r="N580">
        <f>IFERROR(IF(OR(HLOOKUP($A580,'Z-scores'!$C$2:$UD$20,12,FALSE)&gt;2,HLOOKUP($A580,'Z-scores'!$C$2:$UD$20,12,FALSE)&lt;-2),"",'Total-corrected counts'!N580),"")</f>
        <v>9.1641640861907965E-3</v>
      </c>
      <c r="O580" t="str">
        <f>IFERROR(IF(OR(HLOOKUP($A580,'Z-scores'!$C$2:$UD$20,13,FALSE)&gt;2,HLOOKUP($A580,'Z-scores'!$C$2:$UD$20,13,FALSE)&lt;-2),"",'Total-corrected counts'!O580),"")</f>
        <v/>
      </c>
      <c r="P580">
        <f>IFERROR(IF(OR(HLOOKUP($A580,'Z-scores'!$C$2:$UD$20,14,FALSE)&gt;2,HLOOKUP($A580,'Z-scores'!$C$2:$UD$20,14,FALSE)&lt;-2),"",'Total-corrected counts'!P580),"")</f>
        <v>0</v>
      </c>
      <c r="Q580">
        <f>IFERROR(IF(OR(HLOOKUP($A580,'Z-scores'!$C$2:$UD$20,15,FALSE)&gt;2,HLOOKUP($A580,'Z-scores'!$C$2:$UD$20,15,FALSE)&lt;-2),"",'Total-corrected counts'!Q580),"")</f>
        <v>0</v>
      </c>
      <c r="R580">
        <f>IFERROR(IF(OR(HLOOKUP($A580,'Z-scores'!$C$2:$UD$20,16,FALSE)&gt;2,HLOOKUP($A580,'Z-scores'!$C$2:$UD$20,16,FALSE)&lt;-2),"",'Total-corrected counts'!R580),"")</f>
        <v>0</v>
      </c>
      <c r="S580">
        <f>IFERROR(IF(OR(HLOOKUP($A580,'Z-scores'!$C$2:$UD$20,17,FALSE)&gt;2,HLOOKUP($A580,'Z-scores'!$C$2:$UD$20,17,FALSE)&lt;-2),"",'Total-corrected counts'!S580),"")</f>
        <v>0</v>
      </c>
      <c r="T580">
        <f>IFERROR(IF(OR(HLOOKUP($A580,'Z-scores'!$C$2:$UD$20,18,FALSE)&gt;2,HLOOKUP($A580,'Z-scores'!$C$2:$UD$20,18,FALSE)&lt;-2),"",'Total-corrected counts'!T580),"")</f>
        <v>0</v>
      </c>
      <c r="U580">
        <f>IFERROR(IF(OR(HLOOKUP($A580,'Z-scores'!$C$2:$UD$20,19,FALSE)&gt;2,HLOOKUP($A580,'Z-scores'!$C$2:$UD$20,19,FALSE)&lt;-2),"",'Total-corrected counts'!U580),"")</f>
        <v>2.1697339472233915E-2</v>
      </c>
      <c r="V580">
        <f t="shared" ref="V580:V643" si="36">IFERROR(IF(AND(X580=0,Y580=0),0,1),0)</f>
        <v>1</v>
      </c>
      <c r="W580">
        <f t="shared" ref="W580:W643" si="37">IFERROR(_xlfn.T.TEST(E580:M580,N580:U580,2,2),"")</f>
        <v>0.578412446330554</v>
      </c>
      <c r="X580">
        <f t="shared" ref="X580:X643" si="38">IFERROR(AVERAGE(E580:M580),"")</f>
        <v>7.4795405033281732E-3</v>
      </c>
      <c r="Y580">
        <f t="shared" ref="Y580:Y643" si="39">IFERROR(AVERAGE(N580:U580),"")</f>
        <v>4.4087862226321016E-3</v>
      </c>
    </row>
    <row r="581" spans="1:25" x14ac:dyDescent="0.25">
      <c r="A581">
        <v>589</v>
      </c>
      <c r="B581" t="s">
        <v>282</v>
      </c>
      <c r="C581">
        <v>31800</v>
      </c>
      <c r="D581">
        <v>698</v>
      </c>
      <c r="E581" t="str">
        <f>IFERROR(IF(OR(HLOOKUP($A581,'Z-scores'!$C$2:$UD$20,3,FALSE)&gt;2,HLOOKUP(A581,'Z-scores'!$C$2:$UD$20,3,FALSE)&lt;-2),"",'Total-corrected counts'!E581),"")</f>
        <v/>
      </c>
      <c r="F581">
        <f>IFERROR(IF(OR(HLOOKUP($A581,'Z-scores'!$C$2:$UD$20,4,FALSE)&gt;2,HLOOKUP($A581,'Z-scores'!$C$2:$UD$20,4,FALSE)&lt;-2),"",'Total-corrected counts'!F581),"")</f>
        <v>18.382895785961079</v>
      </c>
      <c r="G581">
        <f>IFERROR(IF(OR(HLOOKUP($A581,'Z-scores'!$C$2:$UD$20,5,FALSE)&gt;2,HLOOKUP($A581,'Z-scores'!$C$2:$UD$20,5,FALSE)&lt;-2),"",'Total-corrected counts'!G581),"")</f>
        <v>28.294740744023755</v>
      </c>
      <c r="H581">
        <f>IFERROR(IF(OR(HLOOKUP($A581,'Z-scores'!$C$2:$UD$20,6,FALSE)&gt;2,HLOOKUP($A581,'Z-scores'!$C$2:$UD$20,6,FALSE)&lt;-2),"",'Total-corrected counts'!H581),"")</f>
        <v>15.970950739249798</v>
      </c>
      <c r="I581">
        <f>IFERROR(IF(OR(HLOOKUP($A581,'Z-scores'!$C$2:$UD$20,7,FALSE)&gt;2,HLOOKUP($A581,'Z-scores'!$C$2:$UD$20,7,FALSE)&lt;-2),"",'Total-corrected counts'!I581),"")</f>
        <v>20.071481564713597</v>
      </c>
      <c r="J581">
        <f>IFERROR(IF(OR(HLOOKUP($A581,'Z-scores'!$C$2:$UD$20,8,FALSE)&gt;2,HLOOKUP($A581,'Z-scores'!$C$2:$UD$20,8,FALSE)&lt;-2),"",'Total-corrected counts'!J581),"")</f>
        <v>15.886915926559256</v>
      </c>
      <c r="K581">
        <f>IFERROR(IF(OR(HLOOKUP($A581,'Z-scores'!$C$2:$UD$20,9,FALSE)&gt;2,HLOOKUP($A581,'Z-scores'!$C$2:$UD$20,9,FALSE)&lt;-2),"",'Total-corrected counts'!K581),"")</f>
        <v>19.831651708567925</v>
      </c>
      <c r="L581">
        <f>IFERROR(IF(OR(HLOOKUP($A581,'Z-scores'!$C$2:$UD$20,10,FALSE)&gt;2,HLOOKUP($A581,'Z-scores'!$C$2:$UD$20,10,FALSE)&lt;-2),"",'Total-corrected counts'!L581),"")</f>
        <v>8.2463570505029846</v>
      </c>
      <c r="M581">
        <f>IFERROR(IF(OR(HLOOKUP($A581,'Z-scores'!$C$2:$UD$20,11,FALSE)&gt;2,HLOOKUP($A581,'Z-scores'!$C$2:$UD$20,11,FALSE)&lt;-2),"",'Total-corrected counts'!M581),"")</f>
        <v>10.288871707491939</v>
      </c>
      <c r="N581">
        <f>IFERROR(IF(OR(HLOOKUP($A581,'Z-scores'!$C$2:$UD$20,12,FALSE)&gt;2,HLOOKUP($A581,'Z-scores'!$C$2:$UD$20,12,FALSE)&lt;-2),"",'Total-corrected counts'!N581),"")</f>
        <v>1.7778478327210145</v>
      </c>
      <c r="O581">
        <f>IFERROR(IF(OR(HLOOKUP($A581,'Z-scores'!$C$2:$UD$20,13,FALSE)&gt;2,HLOOKUP($A581,'Z-scores'!$C$2:$UD$20,13,FALSE)&lt;-2),"",'Total-corrected counts'!O581),"")</f>
        <v>24.435741672379333</v>
      </c>
      <c r="P581">
        <f>IFERROR(IF(OR(HLOOKUP($A581,'Z-scores'!$C$2:$UD$20,14,FALSE)&gt;2,HLOOKUP($A581,'Z-scores'!$C$2:$UD$20,14,FALSE)&lt;-2),"",'Total-corrected counts'!P581),"")</f>
        <v>21.625327104441354</v>
      </c>
      <c r="Q581">
        <f>IFERROR(IF(OR(HLOOKUP($A581,'Z-scores'!$C$2:$UD$20,15,FALSE)&gt;2,HLOOKUP($A581,'Z-scores'!$C$2:$UD$20,15,FALSE)&lt;-2),"",'Total-corrected counts'!Q581),"")</f>
        <v>3.900429827366976E-2</v>
      </c>
      <c r="R581">
        <f>IFERROR(IF(OR(HLOOKUP($A581,'Z-scores'!$C$2:$UD$20,16,FALSE)&gt;2,HLOOKUP($A581,'Z-scores'!$C$2:$UD$20,16,FALSE)&lt;-2),"",'Total-corrected counts'!R581),"")</f>
        <v>0.33658498470341458</v>
      </c>
      <c r="S581">
        <f>IFERROR(IF(OR(HLOOKUP($A581,'Z-scores'!$C$2:$UD$20,17,FALSE)&gt;2,HLOOKUP($A581,'Z-scores'!$C$2:$UD$20,17,FALSE)&lt;-2),"",'Total-corrected counts'!S581),"")</f>
        <v>3.5013663471466305</v>
      </c>
      <c r="T581">
        <f>IFERROR(IF(OR(HLOOKUP($A581,'Z-scores'!$C$2:$UD$20,18,FALSE)&gt;2,HLOOKUP($A581,'Z-scores'!$C$2:$UD$20,18,FALSE)&lt;-2),"",'Total-corrected counts'!T581),"")</f>
        <v>13.032578869868368</v>
      </c>
      <c r="U581">
        <f>IFERROR(IF(OR(HLOOKUP($A581,'Z-scores'!$C$2:$UD$20,19,FALSE)&gt;2,HLOOKUP($A581,'Z-scores'!$C$2:$UD$20,19,FALSE)&lt;-2),"",'Total-corrected counts'!U581),"")</f>
        <v>8.3187599536544834</v>
      </c>
      <c r="V581">
        <f t="shared" si="36"/>
        <v>1</v>
      </c>
      <c r="W581">
        <f t="shared" si="37"/>
        <v>6.9212417867210885E-2</v>
      </c>
      <c r="X581">
        <f t="shared" si="38"/>
        <v>17.121733153383794</v>
      </c>
      <c r="Y581">
        <f t="shared" si="39"/>
        <v>9.1334013828985317</v>
      </c>
    </row>
    <row r="582" spans="1:25" x14ac:dyDescent="0.25">
      <c r="A582">
        <v>590</v>
      </c>
      <c r="B582" t="s">
        <v>283</v>
      </c>
      <c r="C582">
        <v>27100</v>
      </c>
      <c r="D582">
        <v>886</v>
      </c>
      <c r="E582">
        <f>IFERROR(IF(OR(HLOOKUP($A582,'Z-scores'!$C$2:$UD$20,3,FALSE)&gt;2,HLOOKUP(A582,'Z-scores'!$C$2:$UD$20,3,FALSE)&lt;-2),"",'Total-corrected counts'!E582),"")</f>
        <v>3.2705521797828698</v>
      </c>
      <c r="F582">
        <f>IFERROR(IF(OR(HLOOKUP($A582,'Z-scores'!$C$2:$UD$20,4,FALSE)&gt;2,HLOOKUP($A582,'Z-scores'!$C$2:$UD$20,4,FALSE)&lt;-2),"",'Total-corrected counts'!F582),"")</f>
        <v>9.8435854275561341E-2</v>
      </c>
      <c r="G582" t="str">
        <f>IFERROR(IF(OR(HLOOKUP($A582,'Z-scores'!$C$2:$UD$20,5,FALSE)&gt;2,HLOOKUP($A582,'Z-scores'!$C$2:$UD$20,5,FALSE)&lt;-2),"",'Total-corrected counts'!G582),"")</f>
        <v/>
      </c>
      <c r="H582">
        <f>IFERROR(IF(OR(HLOOKUP($A582,'Z-scores'!$C$2:$UD$20,6,FALSE)&gt;2,HLOOKUP($A582,'Z-scores'!$C$2:$UD$20,6,FALSE)&lt;-2),"",'Total-corrected counts'!H582),"")</f>
        <v>5.158449561322378</v>
      </c>
      <c r="I582">
        <f>IFERROR(IF(OR(HLOOKUP($A582,'Z-scores'!$C$2:$UD$20,7,FALSE)&gt;2,HLOOKUP($A582,'Z-scores'!$C$2:$UD$20,7,FALSE)&lt;-2),"",'Total-corrected counts'!I582),"")</f>
        <v>5.6828151792118557</v>
      </c>
      <c r="J582">
        <f>IFERROR(IF(OR(HLOOKUP($A582,'Z-scores'!$C$2:$UD$20,8,FALSE)&gt;2,HLOOKUP($A582,'Z-scores'!$C$2:$UD$20,8,FALSE)&lt;-2),"",'Total-corrected counts'!J582),"")</f>
        <v>11.158314941590191</v>
      </c>
      <c r="K582">
        <f>IFERROR(IF(OR(HLOOKUP($A582,'Z-scores'!$C$2:$UD$20,9,FALSE)&gt;2,HLOOKUP($A582,'Z-scores'!$C$2:$UD$20,9,FALSE)&lt;-2),"",'Total-corrected counts'!K582),"")</f>
        <v>15.893862534143487</v>
      </c>
      <c r="L582">
        <f>IFERROR(IF(OR(HLOOKUP($A582,'Z-scores'!$C$2:$UD$20,10,FALSE)&gt;2,HLOOKUP($A582,'Z-scores'!$C$2:$UD$20,10,FALSE)&lt;-2),"",'Total-corrected counts'!L582),"")</f>
        <v>3.5719514496831106</v>
      </c>
      <c r="M582">
        <f>IFERROR(IF(OR(HLOOKUP($A582,'Z-scores'!$C$2:$UD$20,11,FALSE)&gt;2,HLOOKUP($A582,'Z-scores'!$C$2:$UD$20,11,FALSE)&lt;-2),"",'Total-corrected counts'!M582),"")</f>
        <v>9.8787912856528077</v>
      </c>
      <c r="N582">
        <f>IFERROR(IF(OR(HLOOKUP($A582,'Z-scores'!$C$2:$UD$20,12,FALSE)&gt;2,HLOOKUP($A582,'Z-scores'!$C$2:$UD$20,12,FALSE)&lt;-2),"",'Total-corrected counts'!N582),"")</f>
        <v>28.32643119041575</v>
      </c>
      <c r="O582">
        <f>IFERROR(IF(OR(HLOOKUP($A582,'Z-scores'!$C$2:$UD$20,13,FALSE)&gt;2,HLOOKUP($A582,'Z-scores'!$C$2:$UD$20,13,FALSE)&lt;-2),"",'Total-corrected counts'!O582),"")</f>
        <v>17.913710635184575</v>
      </c>
      <c r="P582">
        <f>IFERROR(IF(OR(HLOOKUP($A582,'Z-scores'!$C$2:$UD$20,14,FALSE)&gt;2,HLOOKUP($A582,'Z-scores'!$C$2:$UD$20,14,FALSE)&lt;-2),"",'Total-corrected counts'!P582),"")</f>
        <v>8.4749058593097253</v>
      </c>
      <c r="Q582">
        <f>IFERROR(IF(OR(HLOOKUP($A582,'Z-scores'!$C$2:$UD$20,15,FALSE)&gt;2,HLOOKUP($A582,'Z-scores'!$C$2:$UD$20,15,FALSE)&lt;-2),"",'Total-corrected counts'!Q582),"")</f>
        <v>5.9481554867346382</v>
      </c>
      <c r="R582">
        <f>IFERROR(IF(OR(HLOOKUP($A582,'Z-scores'!$C$2:$UD$20,16,FALSE)&gt;2,HLOOKUP($A582,'Z-scores'!$C$2:$UD$20,16,FALSE)&lt;-2),"",'Total-corrected counts'!R582),"")</f>
        <v>22.843702354692457</v>
      </c>
      <c r="S582">
        <f>IFERROR(IF(OR(HLOOKUP($A582,'Z-scores'!$C$2:$UD$20,17,FALSE)&gt;2,HLOOKUP($A582,'Z-scores'!$C$2:$UD$20,17,FALSE)&lt;-2),"",'Total-corrected counts'!S582),"")</f>
        <v>10.069821044894574</v>
      </c>
      <c r="T582">
        <f>IFERROR(IF(OR(HLOOKUP($A582,'Z-scores'!$C$2:$UD$20,18,FALSE)&gt;2,HLOOKUP($A582,'Z-scores'!$C$2:$UD$20,18,FALSE)&lt;-2),"",'Total-corrected counts'!T582),"")</f>
        <v>26.236978159906393</v>
      </c>
      <c r="U582">
        <f>IFERROR(IF(OR(HLOOKUP($A582,'Z-scores'!$C$2:$UD$20,19,FALSE)&gt;2,HLOOKUP($A582,'Z-scores'!$C$2:$UD$20,19,FALSE)&lt;-2),"",'Total-corrected counts'!U582),"")</f>
        <v>27.794291863931644</v>
      </c>
      <c r="V582">
        <f t="shared" si="36"/>
        <v>1</v>
      </c>
      <c r="W582">
        <f t="shared" si="37"/>
        <v>7.4770679414390782E-3</v>
      </c>
      <c r="X582">
        <f t="shared" si="38"/>
        <v>6.8391466232077835</v>
      </c>
      <c r="Y582">
        <f t="shared" si="39"/>
        <v>18.450999574383719</v>
      </c>
    </row>
    <row r="583" spans="1:25" x14ac:dyDescent="0.25">
      <c r="A583">
        <v>591</v>
      </c>
      <c r="B583" t="s">
        <v>902</v>
      </c>
      <c r="C583">
        <v>84400</v>
      </c>
      <c r="D583">
        <v>165</v>
      </c>
      <c r="E583">
        <f>IFERROR(IF(OR(HLOOKUP($A583,'Z-scores'!$C$2:$UD$20,3,FALSE)&gt;2,HLOOKUP(A583,'Z-scores'!$C$2:$UD$20,3,FALSE)&lt;-2),"",'Total-corrected counts'!E583),"")</f>
        <v>0</v>
      </c>
      <c r="F583">
        <f>IFERROR(IF(OR(HLOOKUP($A583,'Z-scores'!$C$2:$UD$20,4,FALSE)&gt;2,HLOOKUP($A583,'Z-scores'!$C$2:$UD$20,4,FALSE)&lt;-2),"",'Total-corrected counts'!F583),"")</f>
        <v>0</v>
      </c>
      <c r="G583">
        <f>IFERROR(IF(OR(HLOOKUP($A583,'Z-scores'!$C$2:$UD$20,5,FALSE)&gt;2,HLOOKUP($A583,'Z-scores'!$C$2:$UD$20,5,FALSE)&lt;-2),"",'Total-corrected counts'!G583),"")</f>
        <v>0</v>
      </c>
      <c r="H583">
        <f>IFERROR(IF(OR(HLOOKUP($A583,'Z-scores'!$C$2:$UD$20,6,FALSE)&gt;2,HLOOKUP($A583,'Z-scores'!$C$2:$UD$20,6,FALSE)&lt;-2),"",'Total-corrected counts'!H583),"")</f>
        <v>0</v>
      </c>
      <c r="I583">
        <f>IFERROR(IF(OR(HLOOKUP($A583,'Z-scores'!$C$2:$UD$20,7,FALSE)&gt;2,HLOOKUP($A583,'Z-scores'!$C$2:$UD$20,7,FALSE)&lt;-2),"",'Total-corrected counts'!I583),"")</f>
        <v>0</v>
      </c>
      <c r="J583">
        <f>IFERROR(IF(OR(HLOOKUP($A583,'Z-scores'!$C$2:$UD$20,8,FALSE)&gt;2,HLOOKUP($A583,'Z-scores'!$C$2:$UD$20,8,FALSE)&lt;-2),"",'Total-corrected counts'!J583),"")</f>
        <v>4.9307622366726433E-3</v>
      </c>
      <c r="K583" t="str">
        <f>IFERROR(IF(OR(HLOOKUP($A583,'Z-scores'!$C$2:$UD$20,9,FALSE)&gt;2,HLOOKUP($A583,'Z-scores'!$C$2:$UD$20,9,FALSE)&lt;-2),"",'Total-corrected counts'!K583),"")</f>
        <v/>
      </c>
      <c r="L583">
        <f>IFERROR(IF(OR(HLOOKUP($A583,'Z-scores'!$C$2:$UD$20,10,FALSE)&gt;2,HLOOKUP($A583,'Z-scores'!$C$2:$UD$20,10,FALSE)&lt;-2),"",'Total-corrected counts'!L583),"")</f>
        <v>0</v>
      </c>
      <c r="M583">
        <f>IFERROR(IF(OR(HLOOKUP($A583,'Z-scores'!$C$2:$UD$20,11,FALSE)&gt;2,HLOOKUP($A583,'Z-scores'!$C$2:$UD$20,11,FALSE)&lt;-2),"",'Total-corrected counts'!M583),"")</f>
        <v>0</v>
      </c>
      <c r="N583">
        <f>IFERROR(IF(OR(HLOOKUP($A583,'Z-scores'!$C$2:$UD$20,12,FALSE)&gt;2,HLOOKUP($A583,'Z-scores'!$C$2:$UD$20,12,FALSE)&lt;-2),"",'Total-corrected counts'!N583),"")</f>
        <v>0</v>
      </c>
      <c r="O583">
        <f>IFERROR(IF(OR(HLOOKUP($A583,'Z-scores'!$C$2:$UD$20,13,FALSE)&gt;2,HLOOKUP($A583,'Z-scores'!$C$2:$UD$20,13,FALSE)&lt;-2),"",'Total-corrected counts'!O583),"")</f>
        <v>0</v>
      </c>
      <c r="P583">
        <f>IFERROR(IF(OR(HLOOKUP($A583,'Z-scores'!$C$2:$UD$20,14,FALSE)&gt;2,HLOOKUP($A583,'Z-scores'!$C$2:$UD$20,14,FALSE)&lt;-2),"",'Total-corrected counts'!P583),"")</f>
        <v>0</v>
      </c>
      <c r="Q583">
        <f>IFERROR(IF(OR(HLOOKUP($A583,'Z-scores'!$C$2:$UD$20,15,FALSE)&gt;2,HLOOKUP($A583,'Z-scores'!$C$2:$UD$20,15,FALSE)&lt;-2),"",'Total-corrected counts'!Q583),"")</f>
        <v>0</v>
      </c>
      <c r="R583">
        <f>IFERROR(IF(OR(HLOOKUP($A583,'Z-scores'!$C$2:$UD$20,16,FALSE)&gt;2,HLOOKUP($A583,'Z-scores'!$C$2:$UD$20,16,FALSE)&lt;-2),"",'Total-corrected counts'!R583),"")</f>
        <v>0</v>
      </c>
      <c r="S583">
        <f>IFERROR(IF(OR(HLOOKUP($A583,'Z-scores'!$C$2:$UD$20,17,FALSE)&gt;2,HLOOKUP($A583,'Z-scores'!$C$2:$UD$20,17,FALSE)&lt;-2),"",'Total-corrected counts'!S583),"")</f>
        <v>0</v>
      </c>
      <c r="T583">
        <f>IFERROR(IF(OR(HLOOKUP($A583,'Z-scores'!$C$2:$UD$20,18,FALSE)&gt;2,HLOOKUP($A583,'Z-scores'!$C$2:$UD$20,18,FALSE)&lt;-2),"",'Total-corrected counts'!T583),"")</f>
        <v>0</v>
      </c>
      <c r="U583">
        <f>IFERROR(IF(OR(HLOOKUP($A583,'Z-scores'!$C$2:$UD$20,19,FALSE)&gt;2,HLOOKUP($A583,'Z-scores'!$C$2:$UD$20,19,FALSE)&lt;-2),"",'Total-corrected counts'!U583),"")</f>
        <v>0</v>
      </c>
      <c r="V583">
        <f t="shared" si="36"/>
        <v>1</v>
      </c>
      <c r="W583">
        <f t="shared" si="37"/>
        <v>0.33428194339465755</v>
      </c>
      <c r="X583">
        <f t="shared" si="38"/>
        <v>6.1634527958408041E-4</v>
      </c>
      <c r="Y583">
        <f t="shared" si="39"/>
        <v>0</v>
      </c>
    </row>
    <row r="584" spans="1:25" x14ac:dyDescent="0.25">
      <c r="A584">
        <v>592</v>
      </c>
      <c r="B584" t="s">
        <v>903</v>
      </c>
      <c r="C584">
        <v>35900</v>
      </c>
      <c r="D584">
        <v>663</v>
      </c>
      <c r="E584" t="str">
        <f>IFERROR(IF(OR(HLOOKUP($A584,'Z-scores'!$C$2:$UD$20,3,FALSE)&gt;2,HLOOKUP(A584,'Z-scores'!$C$2:$UD$20,3,FALSE)&lt;-2),"",'Total-corrected counts'!E584),"")</f>
        <v/>
      </c>
      <c r="F584" t="str">
        <f>IFERROR(IF(OR(HLOOKUP($A584,'Z-scores'!$C$2:$UD$20,4,FALSE)&gt;2,HLOOKUP($A584,'Z-scores'!$C$2:$UD$20,4,FALSE)&lt;-2),"",'Total-corrected counts'!F584),"")</f>
        <v/>
      </c>
      <c r="G584" t="str">
        <f>IFERROR(IF(OR(HLOOKUP($A584,'Z-scores'!$C$2:$UD$20,5,FALSE)&gt;2,HLOOKUP($A584,'Z-scores'!$C$2:$UD$20,5,FALSE)&lt;-2),"",'Total-corrected counts'!G584),"")</f>
        <v/>
      </c>
      <c r="H584" t="str">
        <f>IFERROR(IF(OR(HLOOKUP($A584,'Z-scores'!$C$2:$UD$20,6,FALSE)&gt;2,HLOOKUP($A584,'Z-scores'!$C$2:$UD$20,6,FALSE)&lt;-2),"",'Total-corrected counts'!H584),"")</f>
        <v/>
      </c>
      <c r="I584" t="str">
        <f>IFERROR(IF(OR(HLOOKUP($A584,'Z-scores'!$C$2:$UD$20,7,FALSE)&gt;2,HLOOKUP($A584,'Z-scores'!$C$2:$UD$20,7,FALSE)&lt;-2),"",'Total-corrected counts'!I584),"")</f>
        <v/>
      </c>
      <c r="J584" t="str">
        <f>IFERROR(IF(OR(HLOOKUP($A584,'Z-scores'!$C$2:$UD$20,8,FALSE)&gt;2,HLOOKUP($A584,'Z-scores'!$C$2:$UD$20,8,FALSE)&lt;-2),"",'Total-corrected counts'!J584),"")</f>
        <v/>
      </c>
      <c r="K584" t="str">
        <f>IFERROR(IF(OR(HLOOKUP($A584,'Z-scores'!$C$2:$UD$20,9,FALSE)&gt;2,HLOOKUP($A584,'Z-scores'!$C$2:$UD$20,9,FALSE)&lt;-2),"",'Total-corrected counts'!K584),"")</f>
        <v/>
      </c>
      <c r="L584" t="str">
        <f>IFERROR(IF(OR(HLOOKUP($A584,'Z-scores'!$C$2:$UD$20,10,FALSE)&gt;2,HLOOKUP($A584,'Z-scores'!$C$2:$UD$20,10,FALSE)&lt;-2),"",'Total-corrected counts'!L584),"")</f>
        <v/>
      </c>
      <c r="M584" t="str">
        <f>IFERROR(IF(OR(HLOOKUP($A584,'Z-scores'!$C$2:$UD$20,11,FALSE)&gt;2,HLOOKUP($A584,'Z-scores'!$C$2:$UD$20,11,FALSE)&lt;-2),"",'Total-corrected counts'!M584),"")</f>
        <v/>
      </c>
      <c r="N584" t="str">
        <f>IFERROR(IF(OR(HLOOKUP($A584,'Z-scores'!$C$2:$UD$20,12,FALSE)&gt;2,HLOOKUP($A584,'Z-scores'!$C$2:$UD$20,12,FALSE)&lt;-2),"",'Total-corrected counts'!N584),"")</f>
        <v/>
      </c>
      <c r="O584" t="str">
        <f>IFERROR(IF(OR(HLOOKUP($A584,'Z-scores'!$C$2:$UD$20,13,FALSE)&gt;2,HLOOKUP($A584,'Z-scores'!$C$2:$UD$20,13,FALSE)&lt;-2),"",'Total-corrected counts'!O584),"")</f>
        <v/>
      </c>
      <c r="P584" t="str">
        <f>IFERROR(IF(OR(HLOOKUP($A584,'Z-scores'!$C$2:$UD$20,14,FALSE)&gt;2,HLOOKUP($A584,'Z-scores'!$C$2:$UD$20,14,FALSE)&lt;-2),"",'Total-corrected counts'!P584),"")</f>
        <v/>
      </c>
      <c r="Q584" t="str">
        <f>IFERROR(IF(OR(HLOOKUP($A584,'Z-scores'!$C$2:$UD$20,15,FALSE)&gt;2,HLOOKUP($A584,'Z-scores'!$C$2:$UD$20,15,FALSE)&lt;-2),"",'Total-corrected counts'!Q584),"")</f>
        <v/>
      </c>
      <c r="R584" t="str">
        <f>IFERROR(IF(OR(HLOOKUP($A584,'Z-scores'!$C$2:$UD$20,16,FALSE)&gt;2,HLOOKUP($A584,'Z-scores'!$C$2:$UD$20,16,FALSE)&lt;-2),"",'Total-corrected counts'!R584),"")</f>
        <v/>
      </c>
      <c r="S584" t="str">
        <f>IFERROR(IF(OR(HLOOKUP($A584,'Z-scores'!$C$2:$UD$20,17,FALSE)&gt;2,HLOOKUP($A584,'Z-scores'!$C$2:$UD$20,17,FALSE)&lt;-2),"",'Total-corrected counts'!S584),"")</f>
        <v/>
      </c>
      <c r="T584" t="str">
        <f>IFERROR(IF(OR(HLOOKUP($A584,'Z-scores'!$C$2:$UD$20,18,FALSE)&gt;2,HLOOKUP($A584,'Z-scores'!$C$2:$UD$20,18,FALSE)&lt;-2),"",'Total-corrected counts'!T584),"")</f>
        <v/>
      </c>
      <c r="U584" t="str">
        <f>IFERROR(IF(OR(HLOOKUP($A584,'Z-scores'!$C$2:$UD$20,19,FALSE)&gt;2,HLOOKUP($A584,'Z-scores'!$C$2:$UD$20,19,FALSE)&lt;-2),"",'Total-corrected counts'!U584),"")</f>
        <v/>
      </c>
      <c r="V584">
        <f t="shared" si="36"/>
        <v>1</v>
      </c>
      <c r="W584" t="str">
        <f t="shared" si="37"/>
        <v/>
      </c>
      <c r="X584" t="str">
        <f t="shared" si="38"/>
        <v/>
      </c>
      <c r="Y584" t="str">
        <f t="shared" si="39"/>
        <v/>
      </c>
    </row>
    <row r="585" spans="1:25" x14ac:dyDescent="0.25">
      <c r="A585">
        <v>593</v>
      </c>
      <c r="B585" t="s">
        <v>284</v>
      </c>
      <c r="C585">
        <v>16300</v>
      </c>
      <c r="D585">
        <v>385</v>
      </c>
      <c r="E585">
        <f>IFERROR(IF(OR(HLOOKUP($A585,'Z-scores'!$C$2:$UD$20,3,FALSE)&gt;2,HLOOKUP(A585,'Z-scores'!$C$2:$UD$20,3,FALSE)&lt;-2),"",'Total-corrected counts'!E585),"")</f>
        <v>4.0737146225622158</v>
      </c>
      <c r="F585">
        <f>IFERROR(IF(OR(HLOOKUP($A585,'Z-scores'!$C$2:$UD$20,4,FALSE)&gt;2,HLOOKUP($A585,'Z-scores'!$C$2:$UD$20,4,FALSE)&lt;-2),"",'Total-corrected counts'!F585),"")</f>
        <v>14.929437898460135</v>
      </c>
      <c r="G585">
        <f>IFERROR(IF(OR(HLOOKUP($A585,'Z-scores'!$C$2:$UD$20,5,FALSE)&gt;2,HLOOKUP($A585,'Z-scores'!$C$2:$UD$20,5,FALSE)&lt;-2),"",'Total-corrected counts'!G585),"")</f>
        <v>14.484812100358193</v>
      </c>
      <c r="H585">
        <f>IFERROR(IF(OR(HLOOKUP($A585,'Z-scores'!$C$2:$UD$20,6,FALSE)&gt;2,HLOOKUP($A585,'Z-scores'!$C$2:$UD$20,6,FALSE)&lt;-2),"",'Total-corrected counts'!H585),"")</f>
        <v>19.775220036842082</v>
      </c>
      <c r="I585">
        <f>IFERROR(IF(OR(HLOOKUP($A585,'Z-scores'!$C$2:$UD$20,7,FALSE)&gt;2,HLOOKUP($A585,'Z-scores'!$C$2:$UD$20,7,FALSE)&lt;-2),"",'Total-corrected counts'!I585),"")</f>
        <v>14.78270774137342</v>
      </c>
      <c r="J585">
        <f>IFERROR(IF(OR(HLOOKUP($A585,'Z-scores'!$C$2:$UD$20,8,FALSE)&gt;2,HLOOKUP($A585,'Z-scores'!$C$2:$UD$20,8,FALSE)&lt;-2),"",'Total-corrected counts'!J585),"")</f>
        <v>9.8763167600553032</v>
      </c>
      <c r="K585">
        <f>IFERROR(IF(OR(HLOOKUP($A585,'Z-scores'!$C$2:$UD$20,9,FALSE)&gt;2,HLOOKUP($A585,'Z-scores'!$C$2:$UD$20,9,FALSE)&lt;-2),"",'Total-corrected counts'!K585),"")</f>
        <v>20.732482301131615</v>
      </c>
      <c r="L585">
        <f>IFERROR(IF(OR(HLOOKUP($A585,'Z-scores'!$C$2:$UD$20,10,FALSE)&gt;2,HLOOKUP($A585,'Z-scores'!$C$2:$UD$20,10,FALSE)&lt;-2),"",'Total-corrected counts'!L585),"")</f>
        <v>12.616485305609109</v>
      </c>
      <c r="M585">
        <f>IFERROR(IF(OR(HLOOKUP($A585,'Z-scores'!$C$2:$UD$20,11,FALSE)&gt;2,HLOOKUP($A585,'Z-scores'!$C$2:$UD$20,11,FALSE)&lt;-2),"",'Total-corrected counts'!M585),"")</f>
        <v>5.5706430337473147</v>
      </c>
      <c r="N585">
        <f>IFERROR(IF(OR(HLOOKUP($A585,'Z-scores'!$C$2:$UD$20,12,FALSE)&gt;2,HLOOKUP($A585,'Z-scores'!$C$2:$UD$20,12,FALSE)&lt;-2),"",'Total-corrected counts'!N585),"")</f>
        <v>15.643228095127688</v>
      </c>
      <c r="O585">
        <f>IFERROR(IF(OR(HLOOKUP($A585,'Z-scores'!$C$2:$UD$20,13,FALSE)&gt;2,HLOOKUP($A585,'Z-scores'!$C$2:$UD$20,13,FALSE)&lt;-2),"",'Total-corrected counts'!O585),"")</f>
        <v>34.901952469941612</v>
      </c>
      <c r="P585">
        <f>IFERROR(IF(OR(HLOOKUP($A585,'Z-scores'!$C$2:$UD$20,14,FALSE)&gt;2,HLOOKUP($A585,'Z-scores'!$C$2:$UD$20,14,FALSE)&lt;-2),"",'Total-corrected counts'!P585),"")</f>
        <v>31.651615125591437</v>
      </c>
      <c r="Q585">
        <f>IFERROR(IF(OR(HLOOKUP($A585,'Z-scores'!$C$2:$UD$20,15,FALSE)&gt;2,HLOOKUP($A585,'Z-scores'!$C$2:$UD$20,15,FALSE)&lt;-2),"",'Total-corrected counts'!Q585),"")</f>
        <v>34.694323314429248</v>
      </c>
      <c r="R585">
        <f>IFERROR(IF(OR(HLOOKUP($A585,'Z-scores'!$C$2:$UD$20,16,FALSE)&gt;2,HLOOKUP($A585,'Z-scores'!$C$2:$UD$20,16,FALSE)&lt;-2),"",'Total-corrected counts'!R585),"")</f>
        <v>7.9458098174627505</v>
      </c>
      <c r="S585">
        <f>IFERROR(IF(OR(HLOOKUP($A585,'Z-scores'!$C$2:$UD$20,17,FALSE)&gt;2,HLOOKUP($A585,'Z-scores'!$C$2:$UD$20,17,FALSE)&lt;-2),"",'Total-corrected counts'!S585),"")</f>
        <v>20.031072590652819</v>
      </c>
      <c r="T585">
        <f>IFERROR(IF(OR(HLOOKUP($A585,'Z-scores'!$C$2:$UD$20,18,FALSE)&gt;2,HLOOKUP($A585,'Z-scores'!$C$2:$UD$20,18,FALSE)&lt;-2),"",'Total-corrected counts'!T585),"")</f>
        <v>15.20610718501451</v>
      </c>
      <c r="U585">
        <f>IFERROR(IF(OR(HLOOKUP($A585,'Z-scores'!$C$2:$UD$20,19,FALSE)&gt;2,HLOOKUP($A585,'Z-scores'!$C$2:$UD$20,19,FALSE)&lt;-2),"",'Total-corrected counts'!U585),"")</f>
        <v>7.3250218058261698</v>
      </c>
      <c r="V585">
        <f t="shared" si="36"/>
        <v>1</v>
      </c>
      <c r="W585">
        <f t="shared" si="37"/>
        <v>8.452471621394142E-2</v>
      </c>
      <c r="X585">
        <f t="shared" si="38"/>
        <v>12.982424422237708</v>
      </c>
      <c r="Y585">
        <f t="shared" si="39"/>
        <v>20.924891300505777</v>
      </c>
    </row>
    <row r="586" spans="1:25" x14ac:dyDescent="0.25">
      <c r="A586">
        <v>594</v>
      </c>
      <c r="B586" t="s">
        <v>904</v>
      </c>
      <c r="C586">
        <v>54400</v>
      </c>
      <c r="D586">
        <v>367</v>
      </c>
      <c r="E586" t="str">
        <f>IFERROR(IF(OR(HLOOKUP($A586,'Z-scores'!$C$2:$UD$20,3,FALSE)&gt;2,HLOOKUP(A586,'Z-scores'!$C$2:$UD$20,3,FALSE)&lt;-2),"",'Total-corrected counts'!E586),"")</f>
        <v/>
      </c>
      <c r="F586" t="str">
        <f>IFERROR(IF(OR(HLOOKUP($A586,'Z-scores'!$C$2:$UD$20,4,FALSE)&gt;2,HLOOKUP($A586,'Z-scores'!$C$2:$UD$20,4,FALSE)&lt;-2),"",'Total-corrected counts'!F586),"")</f>
        <v/>
      </c>
      <c r="G586" t="str">
        <f>IFERROR(IF(OR(HLOOKUP($A586,'Z-scores'!$C$2:$UD$20,5,FALSE)&gt;2,HLOOKUP($A586,'Z-scores'!$C$2:$UD$20,5,FALSE)&lt;-2),"",'Total-corrected counts'!G586),"")</f>
        <v/>
      </c>
      <c r="H586" t="str">
        <f>IFERROR(IF(OR(HLOOKUP($A586,'Z-scores'!$C$2:$UD$20,6,FALSE)&gt;2,HLOOKUP($A586,'Z-scores'!$C$2:$UD$20,6,FALSE)&lt;-2),"",'Total-corrected counts'!H586),"")</f>
        <v/>
      </c>
      <c r="I586" t="str">
        <f>IFERROR(IF(OR(HLOOKUP($A586,'Z-scores'!$C$2:$UD$20,7,FALSE)&gt;2,HLOOKUP($A586,'Z-scores'!$C$2:$UD$20,7,FALSE)&lt;-2),"",'Total-corrected counts'!I586),"")</f>
        <v/>
      </c>
      <c r="J586" t="str">
        <f>IFERROR(IF(OR(HLOOKUP($A586,'Z-scores'!$C$2:$UD$20,8,FALSE)&gt;2,HLOOKUP($A586,'Z-scores'!$C$2:$UD$20,8,FALSE)&lt;-2),"",'Total-corrected counts'!J586),"")</f>
        <v/>
      </c>
      <c r="K586" t="str">
        <f>IFERROR(IF(OR(HLOOKUP($A586,'Z-scores'!$C$2:$UD$20,9,FALSE)&gt;2,HLOOKUP($A586,'Z-scores'!$C$2:$UD$20,9,FALSE)&lt;-2),"",'Total-corrected counts'!K586),"")</f>
        <v/>
      </c>
      <c r="L586" t="str">
        <f>IFERROR(IF(OR(HLOOKUP($A586,'Z-scores'!$C$2:$UD$20,10,FALSE)&gt;2,HLOOKUP($A586,'Z-scores'!$C$2:$UD$20,10,FALSE)&lt;-2),"",'Total-corrected counts'!L586),"")</f>
        <v/>
      </c>
      <c r="M586" t="str">
        <f>IFERROR(IF(OR(HLOOKUP($A586,'Z-scores'!$C$2:$UD$20,11,FALSE)&gt;2,HLOOKUP($A586,'Z-scores'!$C$2:$UD$20,11,FALSE)&lt;-2),"",'Total-corrected counts'!M586),"")</f>
        <v/>
      </c>
      <c r="N586" t="str">
        <f>IFERROR(IF(OR(HLOOKUP($A586,'Z-scores'!$C$2:$UD$20,12,FALSE)&gt;2,HLOOKUP($A586,'Z-scores'!$C$2:$UD$20,12,FALSE)&lt;-2),"",'Total-corrected counts'!N586),"")</f>
        <v/>
      </c>
      <c r="O586" t="str">
        <f>IFERROR(IF(OR(HLOOKUP($A586,'Z-scores'!$C$2:$UD$20,13,FALSE)&gt;2,HLOOKUP($A586,'Z-scores'!$C$2:$UD$20,13,FALSE)&lt;-2),"",'Total-corrected counts'!O586),"")</f>
        <v/>
      </c>
      <c r="P586" t="str">
        <f>IFERROR(IF(OR(HLOOKUP($A586,'Z-scores'!$C$2:$UD$20,14,FALSE)&gt;2,HLOOKUP($A586,'Z-scores'!$C$2:$UD$20,14,FALSE)&lt;-2),"",'Total-corrected counts'!P586),"")</f>
        <v/>
      </c>
      <c r="Q586" t="str">
        <f>IFERROR(IF(OR(HLOOKUP($A586,'Z-scores'!$C$2:$UD$20,15,FALSE)&gt;2,HLOOKUP($A586,'Z-scores'!$C$2:$UD$20,15,FALSE)&lt;-2),"",'Total-corrected counts'!Q586),"")</f>
        <v/>
      </c>
      <c r="R586" t="str">
        <f>IFERROR(IF(OR(HLOOKUP($A586,'Z-scores'!$C$2:$UD$20,16,FALSE)&gt;2,HLOOKUP($A586,'Z-scores'!$C$2:$UD$20,16,FALSE)&lt;-2),"",'Total-corrected counts'!R586),"")</f>
        <v/>
      </c>
      <c r="S586" t="str">
        <f>IFERROR(IF(OR(HLOOKUP($A586,'Z-scores'!$C$2:$UD$20,17,FALSE)&gt;2,HLOOKUP($A586,'Z-scores'!$C$2:$UD$20,17,FALSE)&lt;-2),"",'Total-corrected counts'!S586),"")</f>
        <v/>
      </c>
      <c r="T586" t="str">
        <f>IFERROR(IF(OR(HLOOKUP($A586,'Z-scores'!$C$2:$UD$20,18,FALSE)&gt;2,HLOOKUP($A586,'Z-scores'!$C$2:$UD$20,18,FALSE)&lt;-2),"",'Total-corrected counts'!T586),"")</f>
        <v/>
      </c>
      <c r="U586" t="str">
        <f>IFERROR(IF(OR(HLOOKUP($A586,'Z-scores'!$C$2:$UD$20,19,FALSE)&gt;2,HLOOKUP($A586,'Z-scores'!$C$2:$UD$20,19,FALSE)&lt;-2),"",'Total-corrected counts'!U586),"")</f>
        <v/>
      </c>
      <c r="V586">
        <f t="shared" si="36"/>
        <v>1</v>
      </c>
      <c r="W586" t="str">
        <f t="shared" si="37"/>
        <v/>
      </c>
      <c r="X586" t="str">
        <f t="shared" si="38"/>
        <v/>
      </c>
      <c r="Y586" t="str">
        <f t="shared" si="39"/>
        <v/>
      </c>
    </row>
    <row r="587" spans="1:25" x14ac:dyDescent="0.25">
      <c r="A587">
        <v>595</v>
      </c>
      <c r="B587" t="s">
        <v>285</v>
      </c>
      <c r="C587">
        <v>115200</v>
      </c>
      <c r="D587">
        <v>1083</v>
      </c>
      <c r="E587" t="str">
        <f>IFERROR(IF(OR(HLOOKUP($A587,'Z-scores'!$C$2:$UD$20,3,FALSE)&gt;2,HLOOKUP(A587,'Z-scores'!$C$2:$UD$20,3,FALSE)&lt;-2),"",'Total-corrected counts'!E587),"")</f>
        <v/>
      </c>
      <c r="F587">
        <f>IFERROR(IF(OR(HLOOKUP($A587,'Z-scores'!$C$2:$UD$20,4,FALSE)&gt;2,HLOOKUP($A587,'Z-scores'!$C$2:$UD$20,4,FALSE)&lt;-2),"",'Total-corrected counts'!F587),"")</f>
        <v>0.14765378141334198</v>
      </c>
      <c r="G587">
        <f>IFERROR(IF(OR(HLOOKUP($A587,'Z-scores'!$C$2:$UD$20,5,FALSE)&gt;2,HLOOKUP($A587,'Z-scores'!$C$2:$UD$20,5,FALSE)&lt;-2),"",'Total-corrected counts'!G587),"")</f>
        <v>0.30218662239968408</v>
      </c>
      <c r="H587">
        <f>IFERROR(IF(OR(HLOOKUP($A587,'Z-scores'!$C$2:$UD$20,6,FALSE)&gt;2,HLOOKUP($A587,'Z-scores'!$C$2:$UD$20,6,FALSE)&lt;-2),"",'Total-corrected counts'!H587),"")</f>
        <v>9.0744038291192042E-2</v>
      </c>
      <c r="I587">
        <f>IFERROR(IF(OR(HLOOKUP($A587,'Z-scores'!$C$2:$UD$20,7,FALSE)&gt;2,HLOOKUP($A587,'Z-scores'!$C$2:$UD$20,7,FALSE)&lt;-2),"",'Total-corrected counts'!I587),"")</f>
        <v>0.23396205504880879</v>
      </c>
      <c r="J587">
        <f>IFERROR(IF(OR(HLOOKUP($A587,'Z-scores'!$C$2:$UD$20,8,FALSE)&gt;2,HLOOKUP($A587,'Z-scores'!$C$2:$UD$20,8,FALSE)&lt;-2),"",'Total-corrected counts'!J587),"")</f>
        <v>1.819451265332205</v>
      </c>
      <c r="K587">
        <f>IFERROR(IF(OR(HLOOKUP($A587,'Z-scores'!$C$2:$UD$20,9,FALSE)&gt;2,HLOOKUP($A587,'Z-scores'!$C$2:$UD$20,9,FALSE)&lt;-2),"",'Total-corrected counts'!K587),"")</f>
        <v>1.0702937733429958</v>
      </c>
      <c r="L587">
        <f>IFERROR(IF(OR(HLOOKUP($A587,'Z-scores'!$C$2:$UD$20,10,FALSE)&gt;2,HLOOKUP($A587,'Z-scores'!$C$2:$UD$20,10,FALSE)&lt;-2),"",'Total-corrected counts'!L587),"")</f>
        <v>0.85109460467758069</v>
      </c>
      <c r="M587">
        <f>IFERROR(IF(OR(HLOOKUP($A587,'Z-scores'!$C$2:$UD$20,11,FALSE)&gt;2,HLOOKUP($A587,'Z-scores'!$C$2:$UD$20,11,FALSE)&lt;-2),"",'Total-corrected counts'!M587),"")</f>
        <v>0</v>
      </c>
      <c r="N587">
        <f>IFERROR(IF(OR(HLOOKUP($A587,'Z-scores'!$C$2:$UD$20,12,FALSE)&gt;2,HLOOKUP($A587,'Z-scores'!$C$2:$UD$20,12,FALSE)&lt;-2),"",'Total-corrected counts'!N587),"")</f>
        <v>0.29325325075810549</v>
      </c>
      <c r="O587">
        <f>IFERROR(IF(OR(HLOOKUP($A587,'Z-scores'!$C$2:$UD$20,13,FALSE)&gt;2,HLOOKUP($A587,'Z-scores'!$C$2:$UD$20,13,FALSE)&lt;-2),"",'Total-corrected counts'!O587),"")</f>
        <v>0.66297219521535988</v>
      </c>
      <c r="P587">
        <f>IFERROR(IF(OR(HLOOKUP($A587,'Z-scores'!$C$2:$UD$20,14,FALSE)&gt;2,HLOOKUP($A587,'Z-scores'!$C$2:$UD$20,14,FALSE)&lt;-2),"",'Total-corrected counts'!P587),"")</f>
        <v>0</v>
      </c>
      <c r="Q587">
        <f>IFERROR(IF(OR(HLOOKUP($A587,'Z-scores'!$C$2:$UD$20,15,FALSE)&gt;2,HLOOKUP($A587,'Z-scores'!$C$2:$UD$20,15,FALSE)&lt;-2),"",'Total-corrected counts'!Q587),"")</f>
        <v>0</v>
      </c>
      <c r="R587">
        <f>IFERROR(IF(OR(HLOOKUP($A587,'Z-scores'!$C$2:$UD$20,16,FALSE)&gt;2,HLOOKUP($A587,'Z-scores'!$C$2:$UD$20,16,FALSE)&lt;-2),"",'Total-corrected counts'!R587),"")</f>
        <v>0.36864069753231116</v>
      </c>
      <c r="S587">
        <f>IFERROR(IF(OR(HLOOKUP($A587,'Z-scores'!$C$2:$UD$20,17,FALSE)&gt;2,HLOOKUP($A587,'Z-scores'!$C$2:$UD$20,17,FALSE)&lt;-2),"",'Total-corrected counts'!S587),"")</f>
        <v>1.0856949913632964E-2</v>
      </c>
      <c r="T587">
        <f>IFERROR(IF(OR(HLOOKUP($A587,'Z-scores'!$C$2:$UD$20,18,FALSE)&gt;2,HLOOKUP($A587,'Z-scores'!$C$2:$UD$20,18,FALSE)&lt;-2),"",'Total-corrected counts'!T587),"")</f>
        <v>0.35223186134779372</v>
      </c>
      <c r="U587">
        <f>IFERROR(IF(OR(HLOOKUP($A587,'Z-scores'!$C$2:$UD$20,19,FALSE)&gt;2,HLOOKUP($A587,'Z-scores'!$C$2:$UD$20,19,FALSE)&lt;-2),"",'Total-corrected counts'!U587),"")</f>
        <v>0.87223304678380331</v>
      </c>
      <c r="V587">
        <f t="shared" si="36"/>
        <v>1</v>
      </c>
      <c r="W587">
        <f t="shared" si="37"/>
        <v>0.34717882635755459</v>
      </c>
      <c r="X587">
        <f t="shared" si="38"/>
        <v>0.56442326756322614</v>
      </c>
      <c r="Y587">
        <f t="shared" si="39"/>
        <v>0.32002350019387582</v>
      </c>
    </row>
    <row r="588" spans="1:25" x14ac:dyDescent="0.25">
      <c r="A588">
        <v>596</v>
      </c>
      <c r="B588" t="s">
        <v>286</v>
      </c>
      <c r="C588">
        <v>52600</v>
      </c>
      <c r="D588">
        <v>904</v>
      </c>
      <c r="E588">
        <f>IFERROR(IF(OR(HLOOKUP($A588,'Z-scores'!$C$2:$UD$20,3,FALSE)&gt;2,HLOOKUP(A588,'Z-scores'!$C$2:$UD$20,3,FALSE)&lt;-2),"",'Total-corrected counts'!E588),"")</f>
        <v>2.3665274767475135</v>
      </c>
      <c r="F588">
        <f>IFERROR(IF(OR(HLOOKUP($A588,'Z-scores'!$C$2:$UD$20,4,FALSE)&gt;2,HLOOKUP($A588,'Z-scores'!$C$2:$UD$20,4,FALSE)&lt;-2),"",'Total-corrected counts'!F588),"")</f>
        <v>17.283695413217309</v>
      </c>
      <c r="G588">
        <f>IFERROR(IF(OR(HLOOKUP($A588,'Z-scores'!$C$2:$UD$20,5,FALSE)&gt;2,HLOOKUP($A588,'Z-scores'!$C$2:$UD$20,5,FALSE)&lt;-2),"",'Total-corrected counts'!G588),"")</f>
        <v>2.4678574162640867</v>
      </c>
      <c r="H588">
        <f>IFERROR(IF(OR(HLOOKUP($A588,'Z-scores'!$C$2:$UD$20,6,FALSE)&gt;2,HLOOKUP($A588,'Z-scores'!$C$2:$UD$20,6,FALSE)&lt;-2),"",'Total-corrected counts'!H588),"")</f>
        <v>6.3102008165567378</v>
      </c>
      <c r="I588">
        <f>IFERROR(IF(OR(HLOOKUP($A588,'Z-scores'!$C$2:$UD$20,7,FALSE)&gt;2,HLOOKUP($A588,'Z-scores'!$C$2:$UD$20,7,FALSE)&lt;-2),"",'Total-corrected counts'!I588),"")</f>
        <v>13.834545728807193</v>
      </c>
      <c r="J588">
        <f>IFERROR(IF(OR(HLOOKUP($A588,'Z-scores'!$C$2:$UD$20,8,FALSE)&gt;2,HLOOKUP($A588,'Z-scores'!$C$2:$UD$20,8,FALSE)&lt;-2),"",'Total-corrected counts'!J588),"")</f>
        <v>26.764177420659102</v>
      </c>
      <c r="K588">
        <f>IFERROR(IF(OR(HLOOKUP($A588,'Z-scores'!$C$2:$UD$20,9,FALSE)&gt;2,HLOOKUP($A588,'Z-scores'!$C$2:$UD$20,9,FALSE)&lt;-2),"",'Total-corrected counts'!K588),"")</f>
        <v>26.213278332125537</v>
      </c>
      <c r="L588">
        <f>IFERROR(IF(OR(HLOOKUP($A588,'Z-scores'!$C$2:$UD$20,10,FALSE)&gt;2,HLOOKUP($A588,'Z-scores'!$C$2:$UD$20,10,FALSE)&lt;-2),"",'Total-corrected counts'!L588),"")</f>
        <v>31.212681926984018</v>
      </c>
      <c r="M588">
        <f>IFERROR(IF(OR(HLOOKUP($A588,'Z-scores'!$C$2:$UD$20,11,FALSE)&gt;2,HLOOKUP($A588,'Z-scores'!$C$2:$UD$20,11,FALSE)&lt;-2),"",'Total-corrected counts'!M588),"")</f>
        <v>5.1697779022865902</v>
      </c>
      <c r="N588">
        <f>IFERROR(IF(OR(HLOOKUP($A588,'Z-scores'!$C$2:$UD$20,12,FALSE)&gt;2,HLOOKUP($A588,'Z-scores'!$C$2:$UD$20,12,FALSE)&lt;-2),"",'Total-corrected counts'!N588),"")</f>
        <v>3.6015164858729829</v>
      </c>
      <c r="O588">
        <f>IFERROR(IF(OR(HLOOKUP($A588,'Z-scores'!$C$2:$UD$20,13,FALSE)&gt;2,HLOOKUP($A588,'Z-scores'!$C$2:$UD$20,13,FALSE)&lt;-2),"",'Total-corrected counts'!O588),"")</f>
        <v>28.416940184763959</v>
      </c>
      <c r="P588">
        <f>IFERROR(IF(OR(HLOOKUP($A588,'Z-scores'!$C$2:$UD$20,14,FALSE)&gt;2,HLOOKUP($A588,'Z-scores'!$C$2:$UD$20,14,FALSE)&lt;-2),"",'Total-corrected counts'!P588),"")</f>
        <v>13.056398083807972</v>
      </c>
      <c r="Q588">
        <f>IFERROR(IF(OR(HLOOKUP($A588,'Z-scores'!$C$2:$UD$20,15,FALSE)&gt;2,HLOOKUP($A588,'Z-scores'!$C$2:$UD$20,15,FALSE)&lt;-2),"",'Total-corrected counts'!Q588),"")</f>
        <v>2.0769788830729143</v>
      </c>
      <c r="R588">
        <f>IFERROR(IF(OR(HLOOKUP($A588,'Z-scores'!$C$2:$UD$20,16,FALSE)&gt;2,HLOOKUP($A588,'Z-scores'!$C$2:$UD$20,16,FALSE)&lt;-2),"",'Total-corrected counts'!R588),"")</f>
        <v>6.9039991505236102</v>
      </c>
      <c r="S588">
        <f>IFERROR(IF(OR(HLOOKUP($A588,'Z-scores'!$C$2:$UD$20,17,FALSE)&gt;2,HLOOKUP($A588,'Z-scores'!$C$2:$UD$20,17,FALSE)&lt;-2),"",'Total-corrected counts'!S588),"")</f>
        <v>5.1841935837597397</v>
      </c>
      <c r="T588">
        <f>IFERROR(IF(OR(HLOOKUP($A588,'Z-scores'!$C$2:$UD$20,18,FALSE)&gt;2,HLOOKUP($A588,'Z-scores'!$C$2:$UD$20,18,FALSE)&lt;-2),"",'Total-corrected counts'!T588),"")</f>
        <v>4.6821064496231122</v>
      </c>
      <c r="U588">
        <f>IFERROR(IF(OR(HLOOKUP($A588,'Z-scores'!$C$2:$UD$20,19,FALSE)&gt;2,HLOOKUP($A588,'Z-scores'!$C$2:$UD$20,19,FALSE)&lt;-2),"",'Total-corrected counts'!U588),"")</f>
        <v>8.1321628341932719</v>
      </c>
      <c r="V588">
        <f t="shared" si="36"/>
        <v>1</v>
      </c>
      <c r="W588">
        <f t="shared" si="37"/>
        <v>0.27023897243931383</v>
      </c>
      <c r="X588">
        <f t="shared" si="38"/>
        <v>14.624749159294232</v>
      </c>
      <c r="Y588">
        <f t="shared" si="39"/>
        <v>9.0067869569521957</v>
      </c>
    </row>
    <row r="589" spans="1:25" x14ac:dyDescent="0.25">
      <c r="A589">
        <v>597</v>
      </c>
      <c r="B589" t="s">
        <v>905</v>
      </c>
      <c r="C589">
        <v>31900</v>
      </c>
      <c r="D589">
        <v>589</v>
      </c>
      <c r="E589" t="str">
        <f>IFERROR(IF(OR(HLOOKUP($A589,'Z-scores'!$C$2:$UD$20,3,FALSE)&gt;2,HLOOKUP(A589,'Z-scores'!$C$2:$UD$20,3,FALSE)&lt;-2),"",'Total-corrected counts'!E589),"")</f>
        <v/>
      </c>
      <c r="F589" t="str">
        <f>IFERROR(IF(OR(HLOOKUP($A589,'Z-scores'!$C$2:$UD$20,4,FALSE)&gt;2,HLOOKUP($A589,'Z-scores'!$C$2:$UD$20,4,FALSE)&lt;-2),"",'Total-corrected counts'!F589),"")</f>
        <v/>
      </c>
      <c r="G589" t="str">
        <f>IFERROR(IF(OR(HLOOKUP($A589,'Z-scores'!$C$2:$UD$20,5,FALSE)&gt;2,HLOOKUP($A589,'Z-scores'!$C$2:$UD$20,5,FALSE)&lt;-2),"",'Total-corrected counts'!G589),"")</f>
        <v/>
      </c>
      <c r="H589" t="str">
        <f>IFERROR(IF(OR(HLOOKUP($A589,'Z-scores'!$C$2:$UD$20,6,FALSE)&gt;2,HLOOKUP($A589,'Z-scores'!$C$2:$UD$20,6,FALSE)&lt;-2),"",'Total-corrected counts'!H589),"")</f>
        <v/>
      </c>
      <c r="I589" t="str">
        <f>IFERROR(IF(OR(HLOOKUP($A589,'Z-scores'!$C$2:$UD$20,7,FALSE)&gt;2,HLOOKUP($A589,'Z-scores'!$C$2:$UD$20,7,FALSE)&lt;-2),"",'Total-corrected counts'!I589),"")</f>
        <v/>
      </c>
      <c r="J589" t="str">
        <f>IFERROR(IF(OR(HLOOKUP($A589,'Z-scores'!$C$2:$UD$20,8,FALSE)&gt;2,HLOOKUP($A589,'Z-scores'!$C$2:$UD$20,8,FALSE)&lt;-2),"",'Total-corrected counts'!J589),"")</f>
        <v/>
      </c>
      <c r="K589" t="str">
        <f>IFERROR(IF(OR(HLOOKUP($A589,'Z-scores'!$C$2:$UD$20,9,FALSE)&gt;2,HLOOKUP($A589,'Z-scores'!$C$2:$UD$20,9,FALSE)&lt;-2),"",'Total-corrected counts'!K589),"")</f>
        <v/>
      </c>
      <c r="L589" t="str">
        <f>IFERROR(IF(OR(HLOOKUP($A589,'Z-scores'!$C$2:$UD$20,10,FALSE)&gt;2,HLOOKUP($A589,'Z-scores'!$C$2:$UD$20,10,FALSE)&lt;-2),"",'Total-corrected counts'!L589),"")</f>
        <v/>
      </c>
      <c r="M589" t="str">
        <f>IFERROR(IF(OR(HLOOKUP($A589,'Z-scores'!$C$2:$UD$20,11,FALSE)&gt;2,HLOOKUP($A589,'Z-scores'!$C$2:$UD$20,11,FALSE)&lt;-2),"",'Total-corrected counts'!M589),"")</f>
        <v/>
      </c>
      <c r="N589" t="str">
        <f>IFERROR(IF(OR(HLOOKUP($A589,'Z-scores'!$C$2:$UD$20,12,FALSE)&gt;2,HLOOKUP($A589,'Z-scores'!$C$2:$UD$20,12,FALSE)&lt;-2),"",'Total-corrected counts'!N589),"")</f>
        <v/>
      </c>
      <c r="O589" t="str">
        <f>IFERROR(IF(OR(HLOOKUP($A589,'Z-scores'!$C$2:$UD$20,13,FALSE)&gt;2,HLOOKUP($A589,'Z-scores'!$C$2:$UD$20,13,FALSE)&lt;-2),"",'Total-corrected counts'!O589),"")</f>
        <v/>
      </c>
      <c r="P589" t="str">
        <f>IFERROR(IF(OR(HLOOKUP($A589,'Z-scores'!$C$2:$UD$20,14,FALSE)&gt;2,HLOOKUP($A589,'Z-scores'!$C$2:$UD$20,14,FALSE)&lt;-2),"",'Total-corrected counts'!P589),"")</f>
        <v/>
      </c>
      <c r="Q589" t="str">
        <f>IFERROR(IF(OR(HLOOKUP($A589,'Z-scores'!$C$2:$UD$20,15,FALSE)&gt;2,HLOOKUP($A589,'Z-scores'!$C$2:$UD$20,15,FALSE)&lt;-2),"",'Total-corrected counts'!Q589),"")</f>
        <v/>
      </c>
      <c r="R589" t="str">
        <f>IFERROR(IF(OR(HLOOKUP($A589,'Z-scores'!$C$2:$UD$20,16,FALSE)&gt;2,HLOOKUP($A589,'Z-scores'!$C$2:$UD$20,16,FALSE)&lt;-2),"",'Total-corrected counts'!R589),"")</f>
        <v/>
      </c>
      <c r="S589" t="str">
        <f>IFERROR(IF(OR(HLOOKUP($A589,'Z-scores'!$C$2:$UD$20,17,FALSE)&gt;2,HLOOKUP($A589,'Z-scores'!$C$2:$UD$20,17,FALSE)&lt;-2),"",'Total-corrected counts'!S589),"")</f>
        <v/>
      </c>
      <c r="T589" t="str">
        <f>IFERROR(IF(OR(HLOOKUP($A589,'Z-scores'!$C$2:$UD$20,18,FALSE)&gt;2,HLOOKUP($A589,'Z-scores'!$C$2:$UD$20,18,FALSE)&lt;-2),"",'Total-corrected counts'!T589),"")</f>
        <v/>
      </c>
      <c r="U589" t="str">
        <f>IFERROR(IF(OR(HLOOKUP($A589,'Z-scores'!$C$2:$UD$20,19,FALSE)&gt;2,HLOOKUP($A589,'Z-scores'!$C$2:$UD$20,19,FALSE)&lt;-2),"",'Total-corrected counts'!U589),"")</f>
        <v/>
      </c>
      <c r="V589">
        <f t="shared" si="36"/>
        <v>1</v>
      </c>
      <c r="W589" t="str">
        <f t="shared" si="37"/>
        <v/>
      </c>
      <c r="X589" t="str">
        <f t="shared" si="38"/>
        <v/>
      </c>
      <c r="Y589" t="str">
        <f t="shared" si="39"/>
        <v/>
      </c>
    </row>
    <row r="590" spans="1:25" x14ac:dyDescent="0.25">
      <c r="A590">
        <v>598</v>
      </c>
      <c r="B590" t="s">
        <v>287</v>
      </c>
      <c r="C590">
        <v>13300</v>
      </c>
      <c r="D590">
        <v>1018</v>
      </c>
      <c r="E590" t="str">
        <f>IFERROR(IF(OR(HLOOKUP($A590,'Z-scores'!$C$2:$UD$20,3,FALSE)&gt;2,HLOOKUP(A590,'Z-scores'!$C$2:$UD$20,3,FALSE)&lt;-2),"",'Total-corrected counts'!E590),"")</f>
        <v/>
      </c>
      <c r="F590">
        <f>IFERROR(IF(OR(HLOOKUP($A590,'Z-scores'!$C$2:$UD$20,4,FALSE)&gt;2,HLOOKUP($A590,'Z-scores'!$C$2:$UD$20,4,FALSE)&lt;-2),"",'Total-corrected counts'!F590),"")</f>
        <v>1.1402153120252521</v>
      </c>
      <c r="G590">
        <f>IFERROR(IF(OR(HLOOKUP($A590,'Z-scores'!$C$2:$UD$20,5,FALSE)&gt;2,HLOOKUP($A590,'Z-scores'!$C$2:$UD$20,5,FALSE)&lt;-2),"",'Total-corrected counts'!G590),"")</f>
        <v>1.0072887413322804E-2</v>
      </c>
      <c r="H590">
        <f>IFERROR(IF(OR(HLOOKUP($A590,'Z-scores'!$C$2:$UD$20,6,FALSE)&gt;2,HLOOKUP($A590,'Z-scores'!$C$2:$UD$20,6,FALSE)&lt;-2),"",'Total-corrected counts'!H590),"")</f>
        <v>0.8027357233451603</v>
      </c>
      <c r="I590">
        <f>IFERROR(IF(OR(HLOOKUP($A590,'Z-scores'!$C$2:$UD$20,7,FALSE)&gt;2,HLOOKUP($A590,'Z-scores'!$C$2:$UD$20,7,FALSE)&lt;-2),"",'Total-corrected counts'!I590),"")</f>
        <v>0.33862929020222327</v>
      </c>
      <c r="J590">
        <f>IFERROR(IF(OR(HLOOKUP($A590,'Z-scores'!$C$2:$UD$20,8,FALSE)&gt;2,HLOOKUP($A590,'Z-scores'!$C$2:$UD$20,8,FALSE)&lt;-2),"",'Total-corrected counts'!J590),"")</f>
        <v>0.74454509773756905</v>
      </c>
      <c r="K590">
        <f>IFERROR(IF(OR(HLOOKUP($A590,'Z-scores'!$C$2:$UD$20,9,FALSE)&gt;2,HLOOKUP($A590,'Z-scores'!$C$2:$UD$20,9,FALSE)&lt;-2),"",'Total-corrected counts'!K590),"")</f>
        <v>1.1505658063437203</v>
      </c>
      <c r="L590">
        <f>IFERROR(IF(OR(HLOOKUP($A590,'Z-scores'!$C$2:$UD$20,10,FALSE)&gt;2,HLOOKUP($A590,'Z-scores'!$C$2:$UD$20,10,FALSE)&lt;-2),"",'Total-corrected counts'!L590),"")</f>
        <v>2.4562678487327068</v>
      </c>
      <c r="M590">
        <f>IFERROR(IF(OR(HLOOKUP($A590,'Z-scores'!$C$2:$UD$20,11,FALSE)&gt;2,HLOOKUP($A590,'Z-scores'!$C$2:$UD$20,11,FALSE)&lt;-2),"",'Total-corrected counts'!M590),"")</f>
        <v>4.3726552845543445</v>
      </c>
      <c r="N590">
        <f>IFERROR(IF(OR(HLOOKUP($A590,'Z-scores'!$C$2:$UD$20,12,FALSE)&gt;2,HLOOKUP($A590,'Z-scores'!$C$2:$UD$20,12,FALSE)&lt;-2),"",'Total-corrected counts'!N590),"")</f>
        <v>2.1627427243410278</v>
      </c>
      <c r="O590">
        <f>IFERROR(IF(OR(HLOOKUP($A590,'Z-scores'!$C$2:$UD$20,13,FALSE)&gt;2,HLOOKUP($A590,'Z-scores'!$C$2:$UD$20,13,FALSE)&lt;-2),"",'Total-corrected counts'!O590),"")</f>
        <v>1.2014267700095609</v>
      </c>
      <c r="P590">
        <f>IFERROR(IF(OR(HLOOKUP($A590,'Z-scores'!$C$2:$UD$20,14,FALSE)&gt;2,HLOOKUP($A590,'Z-scores'!$C$2:$UD$20,14,FALSE)&lt;-2),"",'Total-corrected counts'!P590),"")</f>
        <v>4.1455666583612878</v>
      </c>
      <c r="Q590">
        <f>IFERROR(IF(OR(HLOOKUP($A590,'Z-scores'!$C$2:$UD$20,15,FALSE)&gt;2,HLOOKUP($A590,'Z-scores'!$C$2:$UD$20,15,FALSE)&lt;-2),"",'Total-corrected counts'!Q590),"")</f>
        <v>0.57531339953662897</v>
      </c>
      <c r="R590">
        <f>IFERROR(IF(OR(HLOOKUP($A590,'Z-scores'!$C$2:$UD$20,16,FALSE)&gt;2,HLOOKUP($A590,'Z-scores'!$C$2:$UD$20,16,FALSE)&lt;-2),"",'Total-corrected counts'!R590),"")</f>
        <v>1.1019151284933213</v>
      </c>
      <c r="S590">
        <f>IFERROR(IF(OR(HLOOKUP($A590,'Z-scores'!$C$2:$UD$20,17,FALSE)&gt;2,HLOOKUP($A590,'Z-scores'!$C$2:$UD$20,17,FALSE)&lt;-2),"",'Total-corrected counts'!S590),"")</f>
        <v>1.0965519412769293</v>
      </c>
      <c r="T590">
        <f>IFERROR(IF(OR(HLOOKUP($A590,'Z-scores'!$C$2:$UD$20,18,FALSE)&gt;2,HLOOKUP($A590,'Z-scores'!$C$2:$UD$20,18,FALSE)&lt;-2),"",'Total-corrected counts'!T590),"")</f>
        <v>3.2044508361640744</v>
      </c>
      <c r="U590">
        <f>IFERROR(IF(OR(HLOOKUP($A590,'Z-scores'!$C$2:$UD$20,19,FALSE)&gt;2,HLOOKUP($A590,'Z-scores'!$C$2:$UD$20,19,FALSE)&lt;-2),"",'Total-corrected counts'!U590),"")</f>
        <v>2.3346337272123692</v>
      </c>
      <c r="V590">
        <f t="shared" si="36"/>
        <v>1</v>
      </c>
      <c r="W590">
        <f t="shared" si="37"/>
        <v>0.3780947042477959</v>
      </c>
      <c r="X590">
        <f t="shared" si="38"/>
        <v>1.3769609062942874</v>
      </c>
      <c r="Y590">
        <f t="shared" si="39"/>
        <v>1.9778251481743998</v>
      </c>
    </row>
    <row r="591" spans="1:25" x14ac:dyDescent="0.25">
      <c r="A591">
        <v>599</v>
      </c>
      <c r="B591" t="s">
        <v>288</v>
      </c>
      <c r="C591">
        <v>68500</v>
      </c>
      <c r="D591">
        <v>51</v>
      </c>
      <c r="E591">
        <f>IFERROR(IF(OR(HLOOKUP($A591,'Z-scores'!$C$2:$UD$20,3,FALSE)&gt;2,HLOOKUP(A591,'Z-scores'!$C$2:$UD$20,3,FALSE)&lt;-2),"",'Total-corrected counts'!E591),"")</f>
        <v>0</v>
      </c>
      <c r="F591">
        <f>IFERROR(IF(OR(HLOOKUP($A591,'Z-scores'!$C$2:$UD$20,4,FALSE)&gt;2,HLOOKUP($A591,'Z-scores'!$C$2:$UD$20,4,FALSE)&lt;-2),"",'Total-corrected counts'!F591),"")</f>
        <v>0</v>
      </c>
      <c r="G591">
        <f>IFERROR(IF(OR(HLOOKUP($A591,'Z-scores'!$C$2:$UD$20,5,FALSE)&gt;2,HLOOKUP($A591,'Z-scores'!$C$2:$UD$20,5,FALSE)&lt;-2),"",'Total-corrected counts'!G591),"")</f>
        <v>0</v>
      </c>
      <c r="H591">
        <f>IFERROR(IF(OR(HLOOKUP($A591,'Z-scores'!$C$2:$UD$20,6,FALSE)&gt;2,HLOOKUP($A591,'Z-scores'!$C$2:$UD$20,6,FALSE)&lt;-2),"",'Total-corrected counts'!H591),"")</f>
        <v>0</v>
      </c>
      <c r="I591">
        <f>IFERROR(IF(OR(HLOOKUP($A591,'Z-scores'!$C$2:$UD$20,7,FALSE)&gt;2,HLOOKUP($A591,'Z-scores'!$C$2:$UD$20,7,FALSE)&lt;-2),"",'Total-corrected counts'!I591),"")</f>
        <v>0</v>
      </c>
      <c r="J591">
        <f>IFERROR(IF(OR(HLOOKUP($A591,'Z-scores'!$C$2:$UD$20,8,FALSE)&gt;2,HLOOKUP($A591,'Z-scores'!$C$2:$UD$20,8,FALSE)&lt;-2),"",'Total-corrected counts'!J591),"")</f>
        <v>4.9307622366726422E-2</v>
      </c>
      <c r="K591">
        <f>IFERROR(IF(OR(HLOOKUP($A591,'Z-scores'!$C$2:$UD$20,9,FALSE)&gt;2,HLOOKUP($A591,'Z-scores'!$C$2:$UD$20,9,FALSE)&lt;-2),"",'Total-corrected counts'!K591),"")</f>
        <v>4.4595573889291487E-3</v>
      </c>
      <c r="L591">
        <f>IFERROR(IF(OR(HLOOKUP($A591,'Z-scores'!$C$2:$UD$20,10,FALSE)&gt;2,HLOOKUP($A591,'Z-scores'!$C$2:$UD$20,10,FALSE)&lt;-2),"",'Total-corrected counts'!L591),"")</f>
        <v>0</v>
      </c>
      <c r="M591">
        <f>IFERROR(IF(OR(HLOOKUP($A591,'Z-scores'!$C$2:$UD$20,11,FALSE)&gt;2,HLOOKUP($A591,'Z-scores'!$C$2:$UD$20,11,FALSE)&lt;-2),"",'Total-corrected counts'!M591),"")</f>
        <v>0</v>
      </c>
      <c r="N591">
        <f>IFERROR(IF(OR(HLOOKUP($A591,'Z-scores'!$C$2:$UD$20,12,FALSE)&gt;2,HLOOKUP($A591,'Z-scores'!$C$2:$UD$20,12,FALSE)&lt;-2),"",'Total-corrected counts'!N591),"")</f>
        <v>0</v>
      </c>
      <c r="O591" t="str">
        <f>IFERROR(IF(OR(HLOOKUP($A591,'Z-scores'!$C$2:$UD$20,13,FALSE)&gt;2,HLOOKUP($A591,'Z-scores'!$C$2:$UD$20,13,FALSE)&lt;-2),"",'Total-corrected counts'!O591),"")</f>
        <v/>
      </c>
      <c r="P591">
        <f>IFERROR(IF(OR(HLOOKUP($A591,'Z-scores'!$C$2:$UD$20,14,FALSE)&gt;2,HLOOKUP($A591,'Z-scores'!$C$2:$UD$20,14,FALSE)&lt;-2),"",'Total-corrected counts'!P591),"")</f>
        <v>0</v>
      </c>
      <c r="Q591">
        <f>IFERROR(IF(OR(HLOOKUP($A591,'Z-scores'!$C$2:$UD$20,15,FALSE)&gt;2,HLOOKUP($A591,'Z-scores'!$C$2:$UD$20,15,FALSE)&lt;-2),"",'Total-corrected counts'!Q591),"")</f>
        <v>0</v>
      </c>
      <c r="R591">
        <f>IFERROR(IF(OR(HLOOKUP($A591,'Z-scores'!$C$2:$UD$20,16,FALSE)&gt;2,HLOOKUP($A591,'Z-scores'!$C$2:$UD$20,16,FALSE)&lt;-2),"",'Total-corrected counts'!R591),"")</f>
        <v>0</v>
      </c>
      <c r="S591">
        <f>IFERROR(IF(OR(HLOOKUP($A591,'Z-scores'!$C$2:$UD$20,17,FALSE)&gt;2,HLOOKUP($A591,'Z-scores'!$C$2:$UD$20,17,FALSE)&lt;-2),"",'Total-corrected counts'!S591),"")</f>
        <v>0</v>
      </c>
      <c r="T591">
        <f>IFERROR(IF(OR(HLOOKUP($A591,'Z-scores'!$C$2:$UD$20,18,FALSE)&gt;2,HLOOKUP($A591,'Z-scores'!$C$2:$UD$20,18,FALSE)&lt;-2),"",'Total-corrected counts'!T591),"")</f>
        <v>0</v>
      </c>
      <c r="U591">
        <f>IFERROR(IF(OR(HLOOKUP($A591,'Z-scores'!$C$2:$UD$20,19,FALSE)&gt;2,HLOOKUP($A591,'Z-scores'!$C$2:$UD$20,19,FALSE)&lt;-2),"",'Total-corrected counts'!U591),"")</f>
        <v>0</v>
      </c>
      <c r="V591">
        <f t="shared" si="36"/>
        <v>1</v>
      </c>
      <c r="W591">
        <f t="shared" si="37"/>
        <v>0.35280945397740782</v>
      </c>
      <c r="X591">
        <f t="shared" si="38"/>
        <v>5.9741310839617305E-3</v>
      </c>
      <c r="Y591">
        <f t="shared" si="39"/>
        <v>0</v>
      </c>
    </row>
    <row r="592" spans="1:25" x14ac:dyDescent="0.25">
      <c r="A592">
        <v>600</v>
      </c>
      <c r="B592" t="s">
        <v>289</v>
      </c>
      <c r="C592">
        <v>10800</v>
      </c>
      <c r="D592">
        <v>1011</v>
      </c>
      <c r="E592">
        <f>IFERROR(IF(OR(HLOOKUP($A592,'Z-scores'!$C$2:$UD$20,3,FALSE)&gt;2,HLOOKUP(A592,'Z-scores'!$C$2:$UD$20,3,FALSE)&lt;-2),"",'Total-corrected counts'!E592),"")</f>
        <v>4.4323359923613648</v>
      </c>
      <c r="F592">
        <f>IFERROR(IF(OR(HLOOKUP($A592,'Z-scores'!$C$2:$UD$20,4,FALSE)&gt;2,HLOOKUP($A592,'Z-scores'!$C$2:$UD$20,4,FALSE)&lt;-2),"",'Total-corrected counts'!F592),"")</f>
        <v>36.27361230054435</v>
      </c>
      <c r="G592">
        <f>IFERROR(IF(OR(HLOOKUP($A592,'Z-scores'!$C$2:$UD$20,5,FALSE)&gt;2,HLOOKUP($A592,'Z-scores'!$C$2:$UD$20,5,FALSE)&lt;-2),"",'Total-corrected counts'!G592),"")</f>
        <v>68.525853072835034</v>
      </c>
      <c r="H592">
        <f>IFERROR(IF(OR(HLOOKUP($A592,'Z-scores'!$C$2:$UD$20,6,FALSE)&gt;2,HLOOKUP($A592,'Z-scores'!$C$2:$UD$20,6,FALSE)&lt;-2),"",'Total-corrected counts'!H592),"")</f>
        <v>22.316053108995455</v>
      </c>
      <c r="I592">
        <f>IFERROR(IF(OR(HLOOKUP($A592,'Z-scores'!$C$2:$UD$20,7,FALSE)&gt;2,HLOOKUP($A592,'Z-scores'!$C$2:$UD$20,7,FALSE)&lt;-2),"",'Total-corrected counts'!I592),"")</f>
        <v>14.930473249825297</v>
      </c>
      <c r="J592">
        <f>IFERROR(IF(OR(HLOOKUP($A592,'Z-scores'!$C$2:$UD$20,8,FALSE)&gt;2,HLOOKUP($A592,'Z-scores'!$C$2:$UD$20,8,FALSE)&lt;-2),"",'Total-corrected counts'!J592),"")</f>
        <v>15.581208667885551</v>
      </c>
      <c r="K592">
        <f>IFERROR(IF(OR(HLOOKUP($A592,'Z-scores'!$C$2:$UD$20,9,FALSE)&gt;2,HLOOKUP($A592,'Z-scores'!$C$2:$UD$20,9,FALSE)&lt;-2),"",'Total-corrected counts'!K592),"")</f>
        <v>50.455432298344391</v>
      </c>
      <c r="L592">
        <f>IFERROR(IF(OR(HLOOKUP($A592,'Z-scores'!$C$2:$UD$20,10,FALSE)&gt;2,HLOOKUP($A592,'Z-scores'!$C$2:$UD$20,10,FALSE)&lt;-2),"",'Total-corrected counts'!L592),"")</f>
        <v>25.762148603763869</v>
      </c>
      <c r="M592">
        <f>IFERROR(IF(OR(HLOOKUP($A592,'Z-scores'!$C$2:$UD$20,11,FALSE)&gt;2,HLOOKUP($A592,'Z-scores'!$C$2:$UD$20,11,FALSE)&lt;-2),"",'Total-corrected counts'!M592),"")</f>
        <v>15.76736183745518</v>
      </c>
      <c r="N592">
        <f>IFERROR(IF(OR(HLOOKUP($A592,'Z-scores'!$C$2:$UD$20,12,FALSE)&gt;2,HLOOKUP($A592,'Z-scores'!$C$2:$UD$20,12,FALSE)&lt;-2),"",'Total-corrected counts'!N592),"")</f>
        <v>27.272552320503813</v>
      </c>
      <c r="O592">
        <f>IFERROR(IF(OR(HLOOKUP($A592,'Z-scores'!$C$2:$UD$20,13,FALSE)&gt;2,HLOOKUP($A592,'Z-scores'!$C$2:$UD$20,13,FALSE)&lt;-2),"",'Total-corrected counts'!O592),"")</f>
        <v>34.457727445736396</v>
      </c>
      <c r="P592">
        <f>IFERROR(IF(OR(HLOOKUP($A592,'Z-scores'!$C$2:$UD$20,14,FALSE)&gt;2,HLOOKUP($A592,'Z-scores'!$C$2:$UD$20,14,FALSE)&lt;-2),"",'Total-corrected counts'!P592),"")</f>
        <v>50.058785844727588</v>
      </c>
      <c r="Q592" t="str">
        <f>IFERROR(IF(OR(HLOOKUP($A592,'Z-scores'!$C$2:$UD$20,15,FALSE)&gt;2,HLOOKUP($A592,'Z-scores'!$C$2:$UD$20,15,FALSE)&lt;-2),"",'Total-corrected counts'!Q592),"")</f>
        <v/>
      </c>
      <c r="R592">
        <f>IFERROR(IF(OR(HLOOKUP($A592,'Z-scores'!$C$2:$UD$20,16,FALSE)&gt;2,HLOOKUP($A592,'Z-scores'!$C$2:$UD$20,16,FALSE)&lt;-2),"",'Total-corrected counts'!R592),"")</f>
        <v>32.792994223961244</v>
      </c>
      <c r="S592">
        <f>IFERROR(IF(OR(HLOOKUP($A592,'Z-scores'!$C$2:$UD$20,17,FALSE)&gt;2,HLOOKUP($A592,'Z-scores'!$C$2:$UD$20,17,FALSE)&lt;-2),"",'Total-corrected counts'!S592),"")</f>
        <v>54.968737412723691</v>
      </c>
      <c r="T592">
        <f>IFERROR(IF(OR(HLOOKUP($A592,'Z-scores'!$C$2:$UD$20,18,FALSE)&gt;2,HLOOKUP($A592,'Z-scores'!$C$2:$UD$20,18,FALSE)&lt;-2),"",'Total-corrected counts'!T592),"")</f>
        <v>35.07713877763517</v>
      </c>
      <c r="U592">
        <f>IFERROR(IF(OR(HLOOKUP($A592,'Z-scores'!$C$2:$UD$20,19,FALSE)&gt;2,HLOOKUP($A592,'Z-scores'!$C$2:$UD$20,19,FALSE)&lt;-2),"",'Total-corrected counts'!U592),"")</f>
        <v>21.645265857500551</v>
      </c>
      <c r="V592">
        <f t="shared" si="36"/>
        <v>1</v>
      </c>
      <c r="W592">
        <f t="shared" si="37"/>
        <v>0.3493611762684049</v>
      </c>
      <c r="X592">
        <f t="shared" si="38"/>
        <v>28.227164348001168</v>
      </c>
      <c r="Y592">
        <f t="shared" si="39"/>
        <v>36.610457411826921</v>
      </c>
    </row>
    <row r="593" spans="1:25" x14ac:dyDescent="0.25">
      <c r="A593">
        <v>601</v>
      </c>
      <c r="B593" t="s">
        <v>290</v>
      </c>
      <c r="C593">
        <v>14600</v>
      </c>
      <c r="D593">
        <v>402</v>
      </c>
      <c r="E593" t="str">
        <f>IFERROR(IF(OR(HLOOKUP($A593,'Z-scores'!$C$2:$UD$20,3,FALSE)&gt;2,HLOOKUP(A593,'Z-scores'!$C$2:$UD$20,3,FALSE)&lt;-2),"",'Total-corrected counts'!E593),"")</f>
        <v/>
      </c>
      <c r="F593">
        <f>IFERROR(IF(OR(HLOOKUP($A593,'Z-scores'!$C$2:$UD$20,4,FALSE)&gt;2,HLOOKUP($A593,'Z-scores'!$C$2:$UD$20,4,FALSE)&lt;-2),"",'Total-corrected counts'!F593),"")</f>
        <v>3.2811951425187114E-2</v>
      </c>
      <c r="G593">
        <f>IFERROR(IF(OR(HLOOKUP($A593,'Z-scores'!$C$2:$UD$20,5,FALSE)&gt;2,HLOOKUP($A593,'Z-scores'!$C$2:$UD$20,5,FALSE)&lt;-2),"",'Total-corrected counts'!G593),"")</f>
        <v>1.803046846984782</v>
      </c>
      <c r="H593">
        <f>IFERROR(IF(OR(HLOOKUP($A593,'Z-scores'!$C$2:$UD$20,6,FALSE)&gt;2,HLOOKUP($A593,'Z-scores'!$C$2:$UD$20,6,FALSE)&lt;-2),"",'Total-corrected counts'!H593),"")</f>
        <v>0.8236766552585123</v>
      </c>
      <c r="I593">
        <f>IFERROR(IF(OR(HLOOKUP($A593,'Z-scores'!$C$2:$UD$20,7,FALSE)&gt;2,HLOOKUP($A593,'Z-scores'!$C$2:$UD$20,7,FALSE)&lt;-2),"",'Total-corrected counts'!I593),"")</f>
        <v>1.8470688556484902E-2</v>
      </c>
      <c r="J593">
        <f>IFERROR(IF(OR(HLOOKUP($A593,'Z-scores'!$C$2:$UD$20,8,FALSE)&gt;2,HLOOKUP($A593,'Z-scores'!$C$2:$UD$20,8,FALSE)&lt;-2),"",'Total-corrected counts'!J593),"")</f>
        <v>3.362779845410742</v>
      </c>
      <c r="K593">
        <f>IFERROR(IF(OR(HLOOKUP($A593,'Z-scores'!$C$2:$UD$20,9,FALSE)&gt;2,HLOOKUP($A593,'Z-scores'!$C$2:$UD$20,9,FALSE)&lt;-2),"",'Total-corrected counts'!K593),"")</f>
        <v>4.232119962093762</v>
      </c>
      <c r="L593">
        <f>IFERROR(IF(OR(HLOOKUP($A593,'Z-scores'!$C$2:$UD$20,10,FALSE)&gt;2,HLOOKUP($A593,'Z-scores'!$C$2:$UD$20,10,FALSE)&lt;-2),"",'Total-corrected counts'!L593),"")</f>
        <v>2.9237084088146941</v>
      </c>
      <c r="M593">
        <f>IFERROR(IF(OR(HLOOKUP($A593,'Z-scores'!$C$2:$UD$20,11,FALSE)&gt;2,HLOOKUP($A593,'Z-scores'!$C$2:$UD$20,11,FALSE)&lt;-2),"",'Total-corrected counts'!M593),"")</f>
        <v>4.0316895405532671</v>
      </c>
      <c r="N593">
        <f>IFERROR(IF(OR(HLOOKUP($A593,'Z-scores'!$C$2:$UD$20,12,FALSE)&gt;2,HLOOKUP($A593,'Z-scores'!$C$2:$UD$20,12,FALSE)&lt;-2),"",'Total-corrected counts'!N593),"")</f>
        <v>7.4046445816421631</v>
      </c>
      <c r="O593">
        <f>IFERROR(IF(OR(HLOOKUP($A593,'Z-scores'!$C$2:$UD$20,13,FALSE)&gt;2,HLOOKUP($A593,'Z-scores'!$C$2:$UD$20,13,FALSE)&lt;-2),"",'Total-corrected counts'!O593),"")</f>
        <v>3.2441888131350609</v>
      </c>
      <c r="P593">
        <f>IFERROR(IF(OR(HLOOKUP($A593,'Z-scores'!$C$2:$UD$20,14,FALSE)&gt;2,HLOOKUP($A593,'Z-scores'!$C$2:$UD$20,14,FALSE)&lt;-2),"",'Total-corrected counts'!P593),"")</f>
        <v>5.4960811573738306</v>
      </c>
      <c r="Q593">
        <f>IFERROR(IF(OR(HLOOKUP($A593,'Z-scores'!$C$2:$UD$20,15,FALSE)&gt;2,HLOOKUP($A593,'Z-scores'!$C$2:$UD$20,15,FALSE)&lt;-2),"",'Total-corrected counts'!Q593),"")</f>
        <v>0.53630910126295916</v>
      </c>
      <c r="R593">
        <f>IFERROR(IF(OR(HLOOKUP($A593,'Z-scores'!$C$2:$UD$20,16,FALSE)&gt;2,HLOOKUP($A593,'Z-scores'!$C$2:$UD$20,16,FALSE)&lt;-2),"",'Total-corrected counts'!R593),"")</f>
        <v>0.72926746685739818</v>
      </c>
      <c r="S593">
        <f>IFERROR(IF(OR(HLOOKUP($A593,'Z-scores'!$C$2:$UD$20,17,FALSE)&gt;2,HLOOKUP($A593,'Z-scores'!$C$2:$UD$20,17,FALSE)&lt;-2),"",'Total-corrected counts'!S593),"")</f>
        <v>0.31485154749535593</v>
      </c>
      <c r="T593">
        <f>IFERROR(IF(OR(HLOOKUP($A593,'Z-scores'!$C$2:$UD$20,18,FALSE)&gt;2,HLOOKUP($A593,'Z-scores'!$C$2:$UD$20,18,FALSE)&lt;-2),"",'Total-corrected counts'!T593),"")</f>
        <v>0.14604735714420716</v>
      </c>
      <c r="U593">
        <f>IFERROR(IF(OR(HLOOKUP($A593,'Z-scores'!$C$2:$UD$20,19,FALSE)&gt;2,HLOOKUP($A593,'Z-scores'!$C$2:$UD$20,19,FALSE)&lt;-2),"",'Total-corrected counts'!U593),"")</f>
        <v>3.4064822971407245</v>
      </c>
      <c r="V593">
        <f t="shared" si="36"/>
        <v>1</v>
      </c>
      <c r="W593">
        <f t="shared" si="37"/>
        <v>0.6629069259645648</v>
      </c>
      <c r="X593">
        <f t="shared" si="38"/>
        <v>2.1535379873871787</v>
      </c>
      <c r="Y593">
        <f t="shared" si="39"/>
        <v>2.659734040256462</v>
      </c>
    </row>
    <row r="594" spans="1:25" x14ac:dyDescent="0.25">
      <c r="A594">
        <v>602</v>
      </c>
      <c r="B594" t="s">
        <v>906</v>
      </c>
      <c r="C594">
        <v>54500</v>
      </c>
      <c r="D594">
        <v>367</v>
      </c>
      <c r="E594" t="str">
        <f>IFERROR(IF(OR(HLOOKUP($A594,'Z-scores'!$C$2:$UD$20,3,FALSE)&gt;2,HLOOKUP(A594,'Z-scores'!$C$2:$UD$20,3,FALSE)&lt;-2),"",'Total-corrected counts'!E594),"")</f>
        <v/>
      </c>
      <c r="F594" t="str">
        <f>IFERROR(IF(OR(HLOOKUP($A594,'Z-scores'!$C$2:$UD$20,4,FALSE)&gt;2,HLOOKUP($A594,'Z-scores'!$C$2:$UD$20,4,FALSE)&lt;-2),"",'Total-corrected counts'!F594),"")</f>
        <v/>
      </c>
      <c r="G594" t="str">
        <f>IFERROR(IF(OR(HLOOKUP($A594,'Z-scores'!$C$2:$UD$20,5,FALSE)&gt;2,HLOOKUP($A594,'Z-scores'!$C$2:$UD$20,5,FALSE)&lt;-2),"",'Total-corrected counts'!G594),"")</f>
        <v/>
      </c>
      <c r="H594" t="str">
        <f>IFERROR(IF(OR(HLOOKUP($A594,'Z-scores'!$C$2:$UD$20,6,FALSE)&gt;2,HLOOKUP($A594,'Z-scores'!$C$2:$UD$20,6,FALSE)&lt;-2),"",'Total-corrected counts'!H594),"")</f>
        <v/>
      </c>
      <c r="I594" t="str">
        <f>IFERROR(IF(OR(HLOOKUP($A594,'Z-scores'!$C$2:$UD$20,7,FALSE)&gt;2,HLOOKUP($A594,'Z-scores'!$C$2:$UD$20,7,FALSE)&lt;-2),"",'Total-corrected counts'!I594),"")</f>
        <v/>
      </c>
      <c r="J594" t="str">
        <f>IFERROR(IF(OR(HLOOKUP($A594,'Z-scores'!$C$2:$UD$20,8,FALSE)&gt;2,HLOOKUP($A594,'Z-scores'!$C$2:$UD$20,8,FALSE)&lt;-2),"",'Total-corrected counts'!J594),"")</f>
        <v/>
      </c>
      <c r="K594" t="str">
        <f>IFERROR(IF(OR(HLOOKUP($A594,'Z-scores'!$C$2:$UD$20,9,FALSE)&gt;2,HLOOKUP($A594,'Z-scores'!$C$2:$UD$20,9,FALSE)&lt;-2),"",'Total-corrected counts'!K594),"")</f>
        <v/>
      </c>
      <c r="L594" t="str">
        <f>IFERROR(IF(OR(HLOOKUP($A594,'Z-scores'!$C$2:$UD$20,10,FALSE)&gt;2,HLOOKUP($A594,'Z-scores'!$C$2:$UD$20,10,FALSE)&lt;-2),"",'Total-corrected counts'!L594),"")</f>
        <v/>
      </c>
      <c r="M594" t="str">
        <f>IFERROR(IF(OR(HLOOKUP($A594,'Z-scores'!$C$2:$UD$20,11,FALSE)&gt;2,HLOOKUP($A594,'Z-scores'!$C$2:$UD$20,11,FALSE)&lt;-2),"",'Total-corrected counts'!M594),"")</f>
        <v/>
      </c>
      <c r="N594" t="str">
        <f>IFERROR(IF(OR(HLOOKUP($A594,'Z-scores'!$C$2:$UD$20,12,FALSE)&gt;2,HLOOKUP($A594,'Z-scores'!$C$2:$UD$20,12,FALSE)&lt;-2),"",'Total-corrected counts'!N594),"")</f>
        <v/>
      </c>
      <c r="O594" t="str">
        <f>IFERROR(IF(OR(HLOOKUP($A594,'Z-scores'!$C$2:$UD$20,13,FALSE)&gt;2,HLOOKUP($A594,'Z-scores'!$C$2:$UD$20,13,FALSE)&lt;-2),"",'Total-corrected counts'!O594),"")</f>
        <v/>
      </c>
      <c r="P594" t="str">
        <f>IFERROR(IF(OR(HLOOKUP($A594,'Z-scores'!$C$2:$UD$20,14,FALSE)&gt;2,HLOOKUP($A594,'Z-scores'!$C$2:$UD$20,14,FALSE)&lt;-2),"",'Total-corrected counts'!P594),"")</f>
        <v/>
      </c>
      <c r="Q594" t="str">
        <f>IFERROR(IF(OR(HLOOKUP($A594,'Z-scores'!$C$2:$UD$20,15,FALSE)&gt;2,HLOOKUP($A594,'Z-scores'!$C$2:$UD$20,15,FALSE)&lt;-2),"",'Total-corrected counts'!Q594),"")</f>
        <v/>
      </c>
      <c r="R594" t="str">
        <f>IFERROR(IF(OR(HLOOKUP($A594,'Z-scores'!$C$2:$UD$20,16,FALSE)&gt;2,HLOOKUP($A594,'Z-scores'!$C$2:$UD$20,16,FALSE)&lt;-2),"",'Total-corrected counts'!R594),"")</f>
        <v/>
      </c>
      <c r="S594" t="str">
        <f>IFERROR(IF(OR(HLOOKUP($A594,'Z-scores'!$C$2:$UD$20,17,FALSE)&gt;2,HLOOKUP($A594,'Z-scores'!$C$2:$UD$20,17,FALSE)&lt;-2),"",'Total-corrected counts'!S594),"")</f>
        <v/>
      </c>
      <c r="T594" t="str">
        <f>IFERROR(IF(OR(HLOOKUP($A594,'Z-scores'!$C$2:$UD$20,18,FALSE)&gt;2,HLOOKUP($A594,'Z-scores'!$C$2:$UD$20,18,FALSE)&lt;-2),"",'Total-corrected counts'!T594),"")</f>
        <v/>
      </c>
      <c r="U594" t="str">
        <f>IFERROR(IF(OR(HLOOKUP($A594,'Z-scores'!$C$2:$UD$20,19,FALSE)&gt;2,HLOOKUP($A594,'Z-scores'!$C$2:$UD$20,19,FALSE)&lt;-2),"",'Total-corrected counts'!U594),"")</f>
        <v/>
      </c>
      <c r="V594">
        <f t="shared" si="36"/>
        <v>1</v>
      </c>
      <c r="W594" t="str">
        <f t="shared" si="37"/>
        <v/>
      </c>
      <c r="X594" t="str">
        <f t="shared" si="38"/>
        <v/>
      </c>
      <c r="Y594" t="str">
        <f t="shared" si="39"/>
        <v/>
      </c>
    </row>
    <row r="595" spans="1:25" x14ac:dyDescent="0.25">
      <c r="A595">
        <v>603</v>
      </c>
      <c r="B595" t="s">
        <v>291</v>
      </c>
      <c r="C595">
        <v>111400</v>
      </c>
      <c r="D595">
        <v>1099</v>
      </c>
      <c r="E595">
        <f>IFERROR(IF(OR(HLOOKUP($A595,'Z-scores'!$C$2:$UD$20,3,FALSE)&gt;2,HLOOKUP(A595,'Z-scores'!$C$2:$UD$20,3,FALSE)&lt;-2),"",'Total-corrected counts'!E595),"")</f>
        <v>5.3569067113747968</v>
      </c>
      <c r="F595">
        <f>IFERROR(IF(OR(HLOOKUP($A595,'Z-scores'!$C$2:$UD$20,4,FALSE)&gt;2,HLOOKUP($A595,'Z-scores'!$C$2:$UD$20,4,FALSE)&lt;-2),"",'Total-corrected counts'!F595),"")</f>
        <v>7.6451846820685958</v>
      </c>
      <c r="G595">
        <f>IFERROR(IF(OR(HLOOKUP($A595,'Z-scores'!$C$2:$UD$20,5,FALSE)&gt;2,HLOOKUP($A595,'Z-scores'!$C$2:$UD$20,5,FALSE)&lt;-2),"",'Total-corrected counts'!G595),"")</f>
        <v>13.880438855558824</v>
      </c>
      <c r="H595">
        <f>IFERROR(IF(OR(HLOOKUP($A595,'Z-scores'!$C$2:$UD$20,6,FALSE)&gt;2,HLOOKUP($A595,'Z-scores'!$C$2:$UD$20,6,FALSE)&lt;-2),"",'Total-corrected counts'!H595),"")</f>
        <v>6.5684723101547462</v>
      </c>
      <c r="I595">
        <f>IFERROR(IF(OR(HLOOKUP($A595,'Z-scores'!$C$2:$UD$20,7,FALSE)&gt;2,HLOOKUP($A595,'Z-scores'!$C$2:$UD$20,7,FALSE)&lt;-2),"",'Total-corrected counts'!I595),"")</f>
        <v>1.8840102327614603</v>
      </c>
      <c r="J595">
        <f>IFERROR(IF(OR(HLOOKUP($A595,'Z-scores'!$C$2:$UD$20,8,FALSE)&gt;2,HLOOKUP($A595,'Z-scores'!$C$2:$UD$20,8,FALSE)&lt;-2),"",'Total-corrected counts'!J595),"")</f>
        <v>11.345683906583751</v>
      </c>
      <c r="K595">
        <f>IFERROR(IF(OR(HLOOKUP($A595,'Z-scores'!$C$2:$UD$20,9,FALSE)&gt;2,HLOOKUP($A595,'Z-scores'!$C$2:$UD$20,9,FALSE)&lt;-2),"",'Total-corrected counts'!K595),"")</f>
        <v>8.7987067283572102</v>
      </c>
      <c r="L595">
        <f>IFERROR(IF(OR(HLOOKUP($A595,'Z-scores'!$C$2:$UD$20,10,FALSE)&gt;2,HLOOKUP($A595,'Z-scores'!$C$2:$UD$20,10,FALSE)&lt;-2),"",'Total-corrected counts'!L595),"")</f>
        <v>11.937373548508864</v>
      </c>
      <c r="M595">
        <f>IFERROR(IF(OR(HLOOKUP($A595,'Z-scores'!$C$2:$UD$20,11,FALSE)&gt;2,HLOOKUP($A595,'Z-scores'!$C$2:$UD$20,11,FALSE)&lt;-2),"",'Total-corrected counts'!M595),"")</f>
        <v>9.0125539900825054</v>
      </c>
      <c r="N595">
        <f>IFERROR(IF(OR(HLOOKUP($A595,'Z-scores'!$C$2:$UD$20,12,FALSE)&gt;2,HLOOKUP($A595,'Z-scores'!$C$2:$UD$20,12,FALSE)&lt;-2),"",'Total-corrected counts'!N595),"")</f>
        <v>7.5787636992797891</v>
      </c>
      <c r="O595">
        <f>IFERROR(IF(OR(HLOOKUP($A595,'Z-scores'!$C$2:$UD$20,13,FALSE)&gt;2,HLOOKUP($A595,'Z-scores'!$C$2:$UD$20,13,FALSE)&lt;-2),"",'Total-corrected counts'!O595),"")</f>
        <v>15.110381505162266</v>
      </c>
      <c r="P595">
        <f>IFERROR(IF(OR(HLOOKUP($A595,'Z-scores'!$C$2:$UD$20,14,FALSE)&gt;2,HLOOKUP($A595,'Z-scores'!$C$2:$UD$20,14,FALSE)&lt;-2),"",'Total-corrected counts'!P595),"")</f>
        <v>12.564913376888851</v>
      </c>
      <c r="Q595">
        <f>IFERROR(IF(OR(HLOOKUP($A595,'Z-scores'!$C$2:$UD$20,15,FALSE)&gt;2,HLOOKUP($A595,'Z-scores'!$C$2:$UD$20,15,FALSE)&lt;-2),"",'Total-corrected counts'!Q595),"")</f>
        <v>4.3294771083773433</v>
      </c>
      <c r="R595">
        <f>IFERROR(IF(OR(HLOOKUP($A595,'Z-scores'!$C$2:$UD$20,16,FALSE)&gt;2,HLOOKUP($A595,'Z-scores'!$C$2:$UD$20,16,FALSE)&lt;-2),"",'Total-corrected counts'!R595),"")</f>
        <v>9.1679338690644343</v>
      </c>
      <c r="S595">
        <f>IFERROR(IF(OR(HLOOKUP($A595,'Z-scores'!$C$2:$UD$20,17,FALSE)&gt;2,HLOOKUP($A595,'Z-scores'!$C$2:$UD$20,17,FALSE)&lt;-2),"",'Total-corrected counts'!S595),"")</f>
        <v>15.720863474940531</v>
      </c>
      <c r="T595" t="str">
        <f>IFERROR(IF(OR(HLOOKUP($A595,'Z-scores'!$C$2:$UD$20,18,FALSE)&gt;2,HLOOKUP($A595,'Z-scores'!$C$2:$UD$20,18,FALSE)&lt;-2),"",'Total-corrected counts'!T595),"")</f>
        <v/>
      </c>
      <c r="U595">
        <f>IFERROR(IF(OR(HLOOKUP($A595,'Z-scores'!$C$2:$UD$20,19,FALSE)&gt;2,HLOOKUP($A595,'Z-scores'!$C$2:$UD$20,19,FALSE)&lt;-2),"",'Total-corrected counts'!U595),"")</f>
        <v>27.19544529449799</v>
      </c>
      <c r="V595">
        <f t="shared" si="36"/>
        <v>1</v>
      </c>
      <c r="W595">
        <f t="shared" si="37"/>
        <v>0.12555448780038694</v>
      </c>
      <c r="X595">
        <f t="shared" si="38"/>
        <v>8.492147885050084</v>
      </c>
      <c r="Y595">
        <f t="shared" si="39"/>
        <v>13.095396904030173</v>
      </c>
    </row>
    <row r="596" spans="1:25" x14ac:dyDescent="0.25">
      <c r="A596">
        <v>604</v>
      </c>
      <c r="B596" t="s">
        <v>292</v>
      </c>
      <c r="C596">
        <v>88900</v>
      </c>
      <c r="D596">
        <v>1117</v>
      </c>
      <c r="E596">
        <f>IFERROR(IF(OR(HLOOKUP($A596,'Z-scores'!$C$2:$UD$20,3,FALSE)&gt;2,HLOOKUP(A596,'Z-scores'!$C$2:$UD$20,3,FALSE)&lt;-2),"",'Total-corrected counts'!E596),"")</f>
        <v>0.45948363005516041</v>
      </c>
      <c r="F596">
        <f>IFERROR(IF(OR(HLOOKUP($A596,'Z-scores'!$C$2:$UD$20,4,FALSE)&gt;2,HLOOKUP($A596,'Z-scores'!$C$2:$UD$20,4,FALSE)&lt;-2),"",'Total-corrected counts'!F596),"")</f>
        <v>0.41014939281483886</v>
      </c>
      <c r="G596">
        <f>IFERROR(IF(OR(HLOOKUP($A596,'Z-scores'!$C$2:$UD$20,5,FALSE)&gt;2,HLOOKUP($A596,'Z-scores'!$C$2:$UD$20,5,FALSE)&lt;-2),"",'Total-corrected counts'!G596),"")</f>
        <v>0.21153063567977887</v>
      </c>
      <c r="H596">
        <f>IFERROR(IF(OR(HLOOKUP($A596,'Z-scores'!$C$2:$UD$20,6,FALSE)&gt;2,HLOOKUP($A596,'Z-scores'!$C$2:$UD$20,6,FALSE)&lt;-2),"",'Total-corrected counts'!H596),"")</f>
        <v>0</v>
      </c>
      <c r="I596">
        <f>IFERROR(IF(OR(HLOOKUP($A596,'Z-scores'!$C$2:$UD$20,7,FALSE)&gt;2,HLOOKUP($A596,'Z-scores'!$C$2:$UD$20,7,FALSE)&lt;-2),"",'Total-corrected counts'!I596),"")</f>
        <v>0.49255169483959749</v>
      </c>
      <c r="J596">
        <f>IFERROR(IF(OR(HLOOKUP($A596,'Z-scores'!$C$2:$UD$20,8,FALSE)&gt;2,HLOOKUP($A596,'Z-scores'!$C$2:$UD$20,8,FALSE)&lt;-2),"",'Total-corrected counts'!J596),"")</f>
        <v>1.9229972723023305</v>
      </c>
      <c r="K596">
        <f>IFERROR(IF(OR(HLOOKUP($A596,'Z-scores'!$C$2:$UD$20,9,FALSE)&gt;2,HLOOKUP($A596,'Z-scores'!$C$2:$UD$20,9,FALSE)&lt;-2),"",'Total-corrected counts'!K596),"")</f>
        <v>0.87853280561904235</v>
      </c>
      <c r="L596">
        <f>IFERROR(IF(OR(HLOOKUP($A596,'Z-scores'!$C$2:$UD$20,10,FALSE)&gt;2,HLOOKUP($A596,'Z-scores'!$C$2:$UD$20,10,FALSE)&lt;-2),"",'Total-corrected counts'!L596),"")</f>
        <v>0</v>
      </c>
      <c r="M596">
        <f>IFERROR(IF(OR(HLOOKUP($A596,'Z-scores'!$C$2:$UD$20,11,FALSE)&gt;2,HLOOKUP($A596,'Z-scores'!$C$2:$UD$20,11,FALSE)&lt;-2),"",'Total-corrected counts'!M596),"")</f>
        <v>0</v>
      </c>
      <c r="N596">
        <f>IFERROR(IF(OR(HLOOKUP($A596,'Z-scores'!$C$2:$UD$20,12,FALSE)&gt;2,HLOOKUP($A596,'Z-scores'!$C$2:$UD$20,12,FALSE)&lt;-2),"",'Total-corrected counts'!N596),"")</f>
        <v>0.2291041021547699</v>
      </c>
      <c r="O596">
        <f>IFERROR(IF(OR(HLOOKUP($A596,'Z-scores'!$C$2:$UD$20,13,FALSE)&gt;2,HLOOKUP($A596,'Z-scores'!$C$2:$UD$20,13,FALSE)&lt;-2),"",'Total-corrected counts'!O596),"")</f>
        <v>1.3461364369855025E-2</v>
      </c>
      <c r="P596">
        <f>IFERROR(IF(OR(HLOOKUP($A596,'Z-scores'!$C$2:$UD$20,14,FALSE)&gt;2,HLOOKUP($A596,'Z-scores'!$C$2:$UD$20,14,FALSE)&lt;-2),"",'Total-corrected counts'!P596),"")</f>
        <v>0</v>
      </c>
      <c r="Q596">
        <f>IFERROR(IF(OR(HLOOKUP($A596,'Z-scores'!$C$2:$UD$20,15,FALSE)&gt;2,HLOOKUP($A596,'Z-scores'!$C$2:$UD$20,15,FALSE)&lt;-2),"",'Total-corrected counts'!Q596),"")</f>
        <v>0.32178546075777548</v>
      </c>
      <c r="R596" t="str">
        <f>IFERROR(IF(OR(HLOOKUP($A596,'Z-scores'!$C$2:$UD$20,16,FALSE)&gt;2,HLOOKUP($A596,'Z-scores'!$C$2:$UD$20,16,FALSE)&lt;-2),"",'Total-corrected counts'!R596),"")</f>
        <v/>
      </c>
      <c r="S596">
        <f>IFERROR(IF(OR(HLOOKUP($A596,'Z-scores'!$C$2:$UD$20,17,FALSE)&gt;2,HLOOKUP($A596,'Z-scores'!$C$2:$UD$20,17,FALSE)&lt;-2),"",'Total-corrected counts'!S596),"")</f>
        <v>0</v>
      </c>
      <c r="T596">
        <f>IFERROR(IF(OR(HLOOKUP($A596,'Z-scores'!$C$2:$UD$20,18,FALSE)&gt;2,HLOOKUP($A596,'Z-scores'!$C$2:$UD$20,18,FALSE)&lt;-2),"",'Total-corrected counts'!T596),"")</f>
        <v>0.28350369327993152</v>
      </c>
      <c r="U596">
        <f>IFERROR(IF(OR(HLOOKUP($A596,'Z-scores'!$C$2:$UD$20,19,FALSE)&gt;2,HLOOKUP($A596,'Z-scores'!$C$2:$UD$20,19,FALSE)&lt;-2),"",'Total-corrected counts'!U596),"")</f>
        <v>2.4648177640457729</v>
      </c>
      <c r="V596">
        <f t="shared" si="36"/>
        <v>1</v>
      </c>
      <c r="W596">
        <f t="shared" si="37"/>
        <v>0.97304797470645232</v>
      </c>
      <c r="X596">
        <f t="shared" si="38"/>
        <v>0.48613838125674985</v>
      </c>
      <c r="Y596">
        <f t="shared" si="39"/>
        <v>0.47323891208687208</v>
      </c>
    </row>
    <row r="597" spans="1:25" x14ac:dyDescent="0.25">
      <c r="A597">
        <v>605</v>
      </c>
      <c r="B597" t="s">
        <v>907</v>
      </c>
      <c r="C597">
        <v>32500</v>
      </c>
      <c r="D597">
        <v>589</v>
      </c>
      <c r="E597" t="str">
        <f>IFERROR(IF(OR(HLOOKUP($A597,'Z-scores'!$C$2:$UD$20,3,FALSE)&gt;2,HLOOKUP(A597,'Z-scores'!$C$2:$UD$20,3,FALSE)&lt;-2),"",'Total-corrected counts'!E597),"")</f>
        <v/>
      </c>
      <c r="F597" t="str">
        <f>IFERROR(IF(OR(HLOOKUP($A597,'Z-scores'!$C$2:$UD$20,4,FALSE)&gt;2,HLOOKUP($A597,'Z-scores'!$C$2:$UD$20,4,FALSE)&lt;-2),"",'Total-corrected counts'!F597),"")</f>
        <v/>
      </c>
      <c r="G597" t="str">
        <f>IFERROR(IF(OR(HLOOKUP($A597,'Z-scores'!$C$2:$UD$20,5,FALSE)&gt;2,HLOOKUP($A597,'Z-scores'!$C$2:$UD$20,5,FALSE)&lt;-2),"",'Total-corrected counts'!G597),"")</f>
        <v/>
      </c>
      <c r="H597" t="str">
        <f>IFERROR(IF(OR(HLOOKUP($A597,'Z-scores'!$C$2:$UD$20,6,FALSE)&gt;2,HLOOKUP($A597,'Z-scores'!$C$2:$UD$20,6,FALSE)&lt;-2),"",'Total-corrected counts'!H597),"")</f>
        <v/>
      </c>
      <c r="I597" t="str">
        <f>IFERROR(IF(OR(HLOOKUP($A597,'Z-scores'!$C$2:$UD$20,7,FALSE)&gt;2,HLOOKUP($A597,'Z-scores'!$C$2:$UD$20,7,FALSE)&lt;-2),"",'Total-corrected counts'!I597),"")</f>
        <v/>
      </c>
      <c r="J597" t="str">
        <f>IFERROR(IF(OR(HLOOKUP($A597,'Z-scores'!$C$2:$UD$20,8,FALSE)&gt;2,HLOOKUP($A597,'Z-scores'!$C$2:$UD$20,8,FALSE)&lt;-2),"",'Total-corrected counts'!J597),"")</f>
        <v/>
      </c>
      <c r="K597" t="str">
        <f>IFERROR(IF(OR(HLOOKUP($A597,'Z-scores'!$C$2:$UD$20,9,FALSE)&gt;2,HLOOKUP($A597,'Z-scores'!$C$2:$UD$20,9,FALSE)&lt;-2),"",'Total-corrected counts'!K597),"")</f>
        <v/>
      </c>
      <c r="L597" t="str">
        <f>IFERROR(IF(OR(HLOOKUP($A597,'Z-scores'!$C$2:$UD$20,10,FALSE)&gt;2,HLOOKUP($A597,'Z-scores'!$C$2:$UD$20,10,FALSE)&lt;-2),"",'Total-corrected counts'!L597),"")</f>
        <v/>
      </c>
      <c r="M597" t="str">
        <f>IFERROR(IF(OR(HLOOKUP($A597,'Z-scores'!$C$2:$UD$20,11,FALSE)&gt;2,HLOOKUP($A597,'Z-scores'!$C$2:$UD$20,11,FALSE)&lt;-2),"",'Total-corrected counts'!M597),"")</f>
        <v/>
      </c>
      <c r="N597" t="str">
        <f>IFERROR(IF(OR(HLOOKUP($A597,'Z-scores'!$C$2:$UD$20,12,FALSE)&gt;2,HLOOKUP($A597,'Z-scores'!$C$2:$UD$20,12,FALSE)&lt;-2),"",'Total-corrected counts'!N597),"")</f>
        <v/>
      </c>
      <c r="O597" t="str">
        <f>IFERROR(IF(OR(HLOOKUP($A597,'Z-scores'!$C$2:$UD$20,13,FALSE)&gt;2,HLOOKUP($A597,'Z-scores'!$C$2:$UD$20,13,FALSE)&lt;-2),"",'Total-corrected counts'!O597),"")</f>
        <v/>
      </c>
      <c r="P597" t="str">
        <f>IFERROR(IF(OR(HLOOKUP($A597,'Z-scores'!$C$2:$UD$20,14,FALSE)&gt;2,HLOOKUP($A597,'Z-scores'!$C$2:$UD$20,14,FALSE)&lt;-2),"",'Total-corrected counts'!P597),"")</f>
        <v/>
      </c>
      <c r="Q597" t="str">
        <f>IFERROR(IF(OR(HLOOKUP($A597,'Z-scores'!$C$2:$UD$20,15,FALSE)&gt;2,HLOOKUP($A597,'Z-scores'!$C$2:$UD$20,15,FALSE)&lt;-2),"",'Total-corrected counts'!Q597),"")</f>
        <v/>
      </c>
      <c r="R597" t="str">
        <f>IFERROR(IF(OR(HLOOKUP($A597,'Z-scores'!$C$2:$UD$20,16,FALSE)&gt;2,HLOOKUP($A597,'Z-scores'!$C$2:$UD$20,16,FALSE)&lt;-2),"",'Total-corrected counts'!R597),"")</f>
        <v/>
      </c>
      <c r="S597" t="str">
        <f>IFERROR(IF(OR(HLOOKUP($A597,'Z-scores'!$C$2:$UD$20,17,FALSE)&gt;2,HLOOKUP($A597,'Z-scores'!$C$2:$UD$20,17,FALSE)&lt;-2),"",'Total-corrected counts'!S597),"")</f>
        <v/>
      </c>
      <c r="T597" t="str">
        <f>IFERROR(IF(OR(HLOOKUP($A597,'Z-scores'!$C$2:$UD$20,18,FALSE)&gt;2,HLOOKUP($A597,'Z-scores'!$C$2:$UD$20,18,FALSE)&lt;-2),"",'Total-corrected counts'!T597),"")</f>
        <v/>
      </c>
      <c r="U597" t="str">
        <f>IFERROR(IF(OR(HLOOKUP($A597,'Z-scores'!$C$2:$UD$20,19,FALSE)&gt;2,HLOOKUP($A597,'Z-scores'!$C$2:$UD$20,19,FALSE)&lt;-2),"",'Total-corrected counts'!U597),"")</f>
        <v/>
      </c>
      <c r="V597">
        <f t="shared" si="36"/>
        <v>1</v>
      </c>
      <c r="W597" t="str">
        <f t="shared" si="37"/>
        <v/>
      </c>
      <c r="X597" t="str">
        <f t="shared" si="38"/>
        <v/>
      </c>
      <c r="Y597" t="str">
        <f t="shared" si="39"/>
        <v/>
      </c>
    </row>
    <row r="598" spans="1:25" x14ac:dyDescent="0.25">
      <c r="A598">
        <v>606</v>
      </c>
      <c r="B598" t="s">
        <v>908</v>
      </c>
      <c r="C598">
        <v>26800</v>
      </c>
      <c r="D598">
        <v>886</v>
      </c>
      <c r="E598" t="str">
        <f>IFERROR(IF(OR(HLOOKUP($A598,'Z-scores'!$C$2:$UD$20,3,FALSE)&gt;2,HLOOKUP(A598,'Z-scores'!$C$2:$UD$20,3,FALSE)&lt;-2),"",'Total-corrected counts'!E598),"")</f>
        <v/>
      </c>
      <c r="F598" t="str">
        <f>IFERROR(IF(OR(HLOOKUP($A598,'Z-scores'!$C$2:$UD$20,4,FALSE)&gt;2,HLOOKUP($A598,'Z-scores'!$C$2:$UD$20,4,FALSE)&lt;-2),"",'Total-corrected counts'!F598),"")</f>
        <v/>
      </c>
      <c r="G598" t="str">
        <f>IFERROR(IF(OR(HLOOKUP($A598,'Z-scores'!$C$2:$UD$20,5,FALSE)&gt;2,HLOOKUP($A598,'Z-scores'!$C$2:$UD$20,5,FALSE)&lt;-2),"",'Total-corrected counts'!G598),"")</f>
        <v/>
      </c>
      <c r="H598" t="str">
        <f>IFERROR(IF(OR(HLOOKUP($A598,'Z-scores'!$C$2:$UD$20,6,FALSE)&gt;2,HLOOKUP($A598,'Z-scores'!$C$2:$UD$20,6,FALSE)&lt;-2),"",'Total-corrected counts'!H598),"")</f>
        <v/>
      </c>
      <c r="I598" t="str">
        <f>IFERROR(IF(OR(HLOOKUP($A598,'Z-scores'!$C$2:$UD$20,7,FALSE)&gt;2,HLOOKUP($A598,'Z-scores'!$C$2:$UD$20,7,FALSE)&lt;-2),"",'Total-corrected counts'!I598),"")</f>
        <v/>
      </c>
      <c r="J598" t="str">
        <f>IFERROR(IF(OR(HLOOKUP($A598,'Z-scores'!$C$2:$UD$20,8,FALSE)&gt;2,HLOOKUP($A598,'Z-scores'!$C$2:$UD$20,8,FALSE)&lt;-2),"",'Total-corrected counts'!J598),"")</f>
        <v/>
      </c>
      <c r="K598" t="str">
        <f>IFERROR(IF(OR(HLOOKUP($A598,'Z-scores'!$C$2:$UD$20,9,FALSE)&gt;2,HLOOKUP($A598,'Z-scores'!$C$2:$UD$20,9,FALSE)&lt;-2),"",'Total-corrected counts'!K598),"")</f>
        <v/>
      </c>
      <c r="L598" t="str">
        <f>IFERROR(IF(OR(HLOOKUP($A598,'Z-scores'!$C$2:$UD$20,10,FALSE)&gt;2,HLOOKUP($A598,'Z-scores'!$C$2:$UD$20,10,FALSE)&lt;-2),"",'Total-corrected counts'!L598),"")</f>
        <v/>
      </c>
      <c r="M598" t="str">
        <f>IFERROR(IF(OR(HLOOKUP($A598,'Z-scores'!$C$2:$UD$20,11,FALSE)&gt;2,HLOOKUP($A598,'Z-scores'!$C$2:$UD$20,11,FALSE)&lt;-2),"",'Total-corrected counts'!M598),"")</f>
        <v/>
      </c>
      <c r="N598" t="str">
        <f>IFERROR(IF(OR(HLOOKUP($A598,'Z-scores'!$C$2:$UD$20,12,FALSE)&gt;2,HLOOKUP($A598,'Z-scores'!$C$2:$UD$20,12,FALSE)&lt;-2),"",'Total-corrected counts'!N598),"")</f>
        <v/>
      </c>
      <c r="O598" t="str">
        <f>IFERROR(IF(OR(HLOOKUP($A598,'Z-scores'!$C$2:$UD$20,13,FALSE)&gt;2,HLOOKUP($A598,'Z-scores'!$C$2:$UD$20,13,FALSE)&lt;-2),"",'Total-corrected counts'!O598),"")</f>
        <v/>
      </c>
      <c r="P598" t="str">
        <f>IFERROR(IF(OR(HLOOKUP($A598,'Z-scores'!$C$2:$UD$20,14,FALSE)&gt;2,HLOOKUP($A598,'Z-scores'!$C$2:$UD$20,14,FALSE)&lt;-2),"",'Total-corrected counts'!P598),"")</f>
        <v/>
      </c>
      <c r="Q598" t="str">
        <f>IFERROR(IF(OR(HLOOKUP($A598,'Z-scores'!$C$2:$UD$20,15,FALSE)&gt;2,HLOOKUP($A598,'Z-scores'!$C$2:$UD$20,15,FALSE)&lt;-2),"",'Total-corrected counts'!Q598),"")</f>
        <v/>
      </c>
      <c r="R598" t="str">
        <f>IFERROR(IF(OR(HLOOKUP($A598,'Z-scores'!$C$2:$UD$20,16,FALSE)&gt;2,HLOOKUP($A598,'Z-scores'!$C$2:$UD$20,16,FALSE)&lt;-2),"",'Total-corrected counts'!R598),"")</f>
        <v/>
      </c>
      <c r="S598" t="str">
        <f>IFERROR(IF(OR(HLOOKUP($A598,'Z-scores'!$C$2:$UD$20,17,FALSE)&gt;2,HLOOKUP($A598,'Z-scores'!$C$2:$UD$20,17,FALSE)&lt;-2),"",'Total-corrected counts'!S598),"")</f>
        <v/>
      </c>
      <c r="T598" t="str">
        <f>IFERROR(IF(OR(HLOOKUP($A598,'Z-scores'!$C$2:$UD$20,18,FALSE)&gt;2,HLOOKUP($A598,'Z-scores'!$C$2:$UD$20,18,FALSE)&lt;-2),"",'Total-corrected counts'!T598),"")</f>
        <v/>
      </c>
      <c r="U598" t="str">
        <f>IFERROR(IF(OR(HLOOKUP($A598,'Z-scores'!$C$2:$UD$20,19,FALSE)&gt;2,HLOOKUP($A598,'Z-scores'!$C$2:$UD$20,19,FALSE)&lt;-2),"",'Total-corrected counts'!U598),"")</f>
        <v/>
      </c>
      <c r="V598">
        <f t="shared" si="36"/>
        <v>1</v>
      </c>
      <c r="W598" t="str">
        <f t="shared" si="37"/>
        <v/>
      </c>
      <c r="X598" t="str">
        <f t="shared" si="38"/>
        <v/>
      </c>
      <c r="Y598" t="str">
        <f t="shared" si="39"/>
        <v/>
      </c>
    </row>
    <row r="599" spans="1:25" x14ac:dyDescent="0.25">
      <c r="A599">
        <v>607</v>
      </c>
      <c r="B599" t="s">
        <v>909</v>
      </c>
      <c r="C599">
        <v>89700</v>
      </c>
      <c r="D599">
        <v>386</v>
      </c>
      <c r="E599" t="str">
        <f>IFERROR(IF(OR(HLOOKUP($A599,'Z-scores'!$C$2:$UD$20,3,FALSE)&gt;2,HLOOKUP(A599,'Z-scores'!$C$2:$UD$20,3,FALSE)&lt;-2),"",'Total-corrected counts'!E599),"")</f>
        <v/>
      </c>
      <c r="F599" t="str">
        <f>IFERROR(IF(OR(HLOOKUP($A599,'Z-scores'!$C$2:$UD$20,4,FALSE)&gt;2,HLOOKUP($A599,'Z-scores'!$C$2:$UD$20,4,FALSE)&lt;-2),"",'Total-corrected counts'!F599),"")</f>
        <v/>
      </c>
      <c r="G599" t="str">
        <f>IFERROR(IF(OR(HLOOKUP($A599,'Z-scores'!$C$2:$UD$20,5,FALSE)&gt;2,HLOOKUP($A599,'Z-scores'!$C$2:$UD$20,5,FALSE)&lt;-2),"",'Total-corrected counts'!G599),"")</f>
        <v/>
      </c>
      <c r="H599" t="str">
        <f>IFERROR(IF(OR(HLOOKUP($A599,'Z-scores'!$C$2:$UD$20,6,FALSE)&gt;2,HLOOKUP($A599,'Z-scores'!$C$2:$UD$20,6,FALSE)&lt;-2),"",'Total-corrected counts'!H599),"")</f>
        <v/>
      </c>
      <c r="I599" t="str">
        <f>IFERROR(IF(OR(HLOOKUP($A599,'Z-scores'!$C$2:$UD$20,7,FALSE)&gt;2,HLOOKUP($A599,'Z-scores'!$C$2:$UD$20,7,FALSE)&lt;-2),"",'Total-corrected counts'!I599),"")</f>
        <v/>
      </c>
      <c r="J599" t="str">
        <f>IFERROR(IF(OR(HLOOKUP($A599,'Z-scores'!$C$2:$UD$20,8,FALSE)&gt;2,HLOOKUP($A599,'Z-scores'!$C$2:$UD$20,8,FALSE)&lt;-2),"",'Total-corrected counts'!J599),"")</f>
        <v/>
      </c>
      <c r="K599" t="str">
        <f>IFERROR(IF(OR(HLOOKUP($A599,'Z-scores'!$C$2:$UD$20,9,FALSE)&gt;2,HLOOKUP($A599,'Z-scores'!$C$2:$UD$20,9,FALSE)&lt;-2),"",'Total-corrected counts'!K599),"")</f>
        <v/>
      </c>
      <c r="L599" t="str">
        <f>IFERROR(IF(OR(HLOOKUP($A599,'Z-scores'!$C$2:$UD$20,10,FALSE)&gt;2,HLOOKUP($A599,'Z-scores'!$C$2:$UD$20,10,FALSE)&lt;-2),"",'Total-corrected counts'!L599),"")</f>
        <v/>
      </c>
      <c r="M599" t="str">
        <f>IFERROR(IF(OR(HLOOKUP($A599,'Z-scores'!$C$2:$UD$20,11,FALSE)&gt;2,HLOOKUP($A599,'Z-scores'!$C$2:$UD$20,11,FALSE)&lt;-2),"",'Total-corrected counts'!M599),"")</f>
        <v/>
      </c>
      <c r="N599" t="str">
        <f>IFERROR(IF(OR(HLOOKUP($A599,'Z-scores'!$C$2:$UD$20,12,FALSE)&gt;2,HLOOKUP($A599,'Z-scores'!$C$2:$UD$20,12,FALSE)&lt;-2),"",'Total-corrected counts'!N599),"")</f>
        <v/>
      </c>
      <c r="O599" t="str">
        <f>IFERROR(IF(OR(HLOOKUP($A599,'Z-scores'!$C$2:$UD$20,13,FALSE)&gt;2,HLOOKUP($A599,'Z-scores'!$C$2:$UD$20,13,FALSE)&lt;-2),"",'Total-corrected counts'!O599),"")</f>
        <v/>
      </c>
      <c r="P599" t="str">
        <f>IFERROR(IF(OR(HLOOKUP($A599,'Z-scores'!$C$2:$UD$20,14,FALSE)&gt;2,HLOOKUP($A599,'Z-scores'!$C$2:$UD$20,14,FALSE)&lt;-2),"",'Total-corrected counts'!P599),"")</f>
        <v/>
      </c>
      <c r="Q599" t="str">
        <f>IFERROR(IF(OR(HLOOKUP($A599,'Z-scores'!$C$2:$UD$20,15,FALSE)&gt;2,HLOOKUP($A599,'Z-scores'!$C$2:$UD$20,15,FALSE)&lt;-2),"",'Total-corrected counts'!Q599),"")</f>
        <v/>
      </c>
      <c r="R599" t="str">
        <f>IFERROR(IF(OR(HLOOKUP($A599,'Z-scores'!$C$2:$UD$20,16,FALSE)&gt;2,HLOOKUP($A599,'Z-scores'!$C$2:$UD$20,16,FALSE)&lt;-2),"",'Total-corrected counts'!R599),"")</f>
        <v/>
      </c>
      <c r="S599" t="str">
        <f>IFERROR(IF(OR(HLOOKUP($A599,'Z-scores'!$C$2:$UD$20,17,FALSE)&gt;2,HLOOKUP($A599,'Z-scores'!$C$2:$UD$20,17,FALSE)&lt;-2),"",'Total-corrected counts'!S599),"")</f>
        <v/>
      </c>
      <c r="T599" t="str">
        <f>IFERROR(IF(OR(HLOOKUP($A599,'Z-scores'!$C$2:$UD$20,18,FALSE)&gt;2,HLOOKUP($A599,'Z-scores'!$C$2:$UD$20,18,FALSE)&lt;-2),"",'Total-corrected counts'!T599),"")</f>
        <v/>
      </c>
      <c r="U599" t="str">
        <f>IFERROR(IF(OR(HLOOKUP($A599,'Z-scores'!$C$2:$UD$20,19,FALSE)&gt;2,HLOOKUP($A599,'Z-scores'!$C$2:$UD$20,19,FALSE)&lt;-2),"",'Total-corrected counts'!U599),"")</f>
        <v/>
      </c>
      <c r="V599">
        <f t="shared" si="36"/>
        <v>1</v>
      </c>
      <c r="W599" t="str">
        <f t="shared" si="37"/>
        <v/>
      </c>
      <c r="X599" t="str">
        <f t="shared" si="38"/>
        <v/>
      </c>
      <c r="Y599" t="str">
        <f t="shared" si="39"/>
        <v/>
      </c>
    </row>
    <row r="600" spans="1:25" x14ac:dyDescent="0.25">
      <c r="A600">
        <v>608</v>
      </c>
      <c r="B600" t="s">
        <v>293</v>
      </c>
      <c r="C600">
        <v>23100</v>
      </c>
      <c r="D600">
        <v>746</v>
      </c>
      <c r="E600" t="str">
        <f>IFERROR(IF(OR(HLOOKUP($A600,'Z-scores'!$C$2:$UD$20,3,FALSE)&gt;2,HLOOKUP(A600,'Z-scores'!$C$2:$UD$20,3,FALSE)&lt;-2),"",'Total-corrected counts'!E600),"")</f>
        <v/>
      </c>
      <c r="F600">
        <f>IFERROR(IF(OR(HLOOKUP($A600,'Z-scores'!$C$2:$UD$20,4,FALSE)&gt;2,HLOOKUP($A600,'Z-scores'!$C$2:$UD$20,4,FALSE)&lt;-2),"",'Total-corrected counts'!F600),"")</f>
        <v>9.220158350477579</v>
      </c>
      <c r="G600">
        <f>IFERROR(IF(OR(HLOOKUP($A600,'Z-scores'!$C$2:$UD$20,5,FALSE)&gt;2,HLOOKUP($A600,'Z-scores'!$C$2:$UD$20,5,FALSE)&lt;-2),"",'Total-corrected counts'!G600),"")</f>
        <v>0.20145774826645607</v>
      </c>
      <c r="H600">
        <f>IFERROR(IF(OR(HLOOKUP($A600,'Z-scores'!$C$2:$UD$20,6,FALSE)&gt;2,HLOOKUP($A600,'Z-scores'!$C$2:$UD$20,6,FALSE)&lt;-2),"",'Total-corrected counts'!H600),"")</f>
        <v>3.525056872080921</v>
      </c>
      <c r="I600">
        <f>IFERROR(IF(OR(HLOOKUP($A600,'Z-scores'!$C$2:$UD$20,7,FALSE)&gt;2,HLOOKUP($A600,'Z-scores'!$C$2:$UD$20,7,FALSE)&lt;-2),"",'Total-corrected counts'!I600),"")</f>
        <v>0.94816201256622512</v>
      </c>
      <c r="J600">
        <f>IFERROR(IF(OR(HLOOKUP($A600,'Z-scores'!$C$2:$UD$20,8,FALSE)&gt;2,HLOOKUP($A600,'Z-scores'!$C$2:$UD$20,8,FALSE)&lt;-2),"",'Total-corrected counts'!J600),"")</f>
        <v>1.8983434611189673</v>
      </c>
      <c r="K600">
        <f>IFERROR(IF(OR(HLOOKUP($A600,'Z-scores'!$C$2:$UD$20,9,FALSE)&gt;2,HLOOKUP($A600,'Z-scores'!$C$2:$UD$20,9,FALSE)&lt;-2),"",'Total-corrected counts'!K600),"")</f>
        <v>4.3837449133173534</v>
      </c>
      <c r="L600">
        <f>IFERROR(IF(OR(HLOOKUP($A600,'Z-scores'!$C$2:$UD$20,10,FALSE)&gt;2,HLOOKUP($A600,'Z-scores'!$C$2:$UD$20,10,FALSE)&lt;-2),"",'Total-corrected counts'!L600),"")</f>
        <v>2.3724813332463128</v>
      </c>
      <c r="M600">
        <f>IFERROR(IF(OR(HLOOKUP($A600,'Z-scores'!$C$2:$UD$20,11,FALSE)&gt;2,HLOOKUP($A600,'Z-scores'!$C$2:$UD$20,11,FALSE)&lt;-2),"",'Total-corrected counts'!M600),"")</f>
        <v>1.405331782707139</v>
      </c>
      <c r="N600">
        <f>IFERROR(IF(OR(HLOOKUP($A600,'Z-scores'!$C$2:$UD$20,12,FALSE)&gt;2,HLOOKUP($A600,'Z-scores'!$C$2:$UD$20,12,FALSE)&lt;-2),"",'Total-corrected counts'!N600),"")</f>
        <v>5.0402902474049371</v>
      </c>
      <c r="O600">
        <f>IFERROR(IF(OR(HLOOKUP($A600,'Z-scores'!$C$2:$UD$20,13,FALSE)&gt;2,HLOOKUP($A600,'Z-scores'!$C$2:$UD$20,13,FALSE)&lt;-2),"",'Total-corrected counts'!O600),"")</f>
        <v>1.1374852892527496</v>
      </c>
      <c r="P600">
        <f>IFERROR(IF(OR(HLOOKUP($A600,'Z-scores'!$C$2:$UD$20,14,FALSE)&gt;2,HLOOKUP($A600,'Z-scores'!$C$2:$UD$20,14,FALSE)&lt;-2),"",'Total-corrected counts'!P600),"")</f>
        <v>2.6454698572429245</v>
      </c>
      <c r="Q600">
        <f>IFERROR(IF(OR(HLOOKUP($A600,'Z-scores'!$C$2:$UD$20,15,FALSE)&gt;2,HLOOKUP($A600,'Z-scores'!$C$2:$UD$20,15,FALSE)&lt;-2),"",'Total-corrected counts'!Q600),"")</f>
        <v>0.25352793877885343</v>
      </c>
      <c r="R600">
        <f>IFERROR(IF(OR(HLOOKUP($A600,'Z-scores'!$C$2:$UD$20,16,FALSE)&gt;2,HLOOKUP($A600,'Z-scores'!$C$2:$UD$20,16,FALSE)&lt;-2),"",'Total-corrected counts'!R600),"")</f>
        <v>5.86218848358447</v>
      </c>
      <c r="S600">
        <f>IFERROR(IF(OR(HLOOKUP($A600,'Z-scores'!$C$2:$UD$20,17,FALSE)&gt;2,HLOOKUP($A600,'Z-scores'!$C$2:$UD$20,17,FALSE)&lt;-2),"",'Total-corrected counts'!S600),"")</f>
        <v>0.36370782210670427</v>
      </c>
      <c r="T600">
        <f>IFERROR(IF(OR(HLOOKUP($A600,'Z-scores'!$C$2:$UD$20,18,FALSE)&gt;2,HLOOKUP($A600,'Z-scores'!$C$2:$UD$20,18,FALSE)&lt;-2),"",'Total-corrected counts'!T600),"")</f>
        <v>3.3075430882658678</v>
      </c>
      <c r="U600">
        <f>IFERROR(IF(OR(HLOOKUP($A600,'Z-scores'!$C$2:$UD$20,19,FALSE)&gt;2,HLOOKUP($A600,'Z-scores'!$C$2:$UD$20,19,FALSE)&lt;-2),"",'Total-corrected counts'!U600),"")</f>
        <v>5.4199954001640318</v>
      </c>
      <c r="V600">
        <f t="shared" si="36"/>
        <v>1</v>
      </c>
      <c r="W600">
        <f t="shared" si="37"/>
        <v>0.99427668802530045</v>
      </c>
      <c r="X600">
        <f t="shared" si="38"/>
        <v>2.9943420592226193</v>
      </c>
      <c r="Y600">
        <f t="shared" si="39"/>
        <v>3.0037760158500673</v>
      </c>
    </row>
    <row r="601" spans="1:25" x14ac:dyDescent="0.25">
      <c r="A601">
        <v>609</v>
      </c>
      <c r="B601" t="s">
        <v>294</v>
      </c>
      <c r="C601">
        <v>64800</v>
      </c>
      <c r="D601">
        <v>864</v>
      </c>
      <c r="E601">
        <f>IFERROR(IF(OR(HLOOKUP($A601,'Z-scores'!$C$2:$UD$20,3,FALSE)&gt;2,HLOOKUP(A601,'Z-scores'!$C$2:$UD$20,3,FALSE)&lt;-2),"",'Total-corrected counts'!E601),"")</f>
        <v>0</v>
      </c>
      <c r="F601">
        <f>IFERROR(IF(OR(HLOOKUP($A601,'Z-scores'!$C$2:$UD$20,4,FALSE)&gt;2,HLOOKUP($A601,'Z-scores'!$C$2:$UD$20,4,FALSE)&lt;-2),"",'Total-corrected counts'!F601),"")</f>
        <v>0</v>
      </c>
      <c r="G601">
        <f>IFERROR(IF(OR(HLOOKUP($A601,'Z-scores'!$C$2:$UD$20,5,FALSE)&gt;2,HLOOKUP($A601,'Z-scores'!$C$2:$UD$20,5,FALSE)&lt;-2),"",'Total-corrected counts'!G601),"")</f>
        <v>0</v>
      </c>
      <c r="H601">
        <f>IFERROR(IF(OR(HLOOKUP($A601,'Z-scores'!$C$2:$UD$20,6,FALSE)&gt;2,HLOOKUP($A601,'Z-scores'!$C$2:$UD$20,6,FALSE)&lt;-2),"",'Total-corrected counts'!H601),"")</f>
        <v>0</v>
      </c>
      <c r="I601">
        <f>IFERROR(IF(OR(HLOOKUP($A601,'Z-scores'!$C$2:$UD$20,7,FALSE)&gt;2,HLOOKUP($A601,'Z-scores'!$C$2:$UD$20,7,FALSE)&lt;-2),"",'Total-corrected counts'!I601),"")</f>
        <v>0</v>
      </c>
      <c r="J601">
        <f>IFERROR(IF(OR(HLOOKUP($A601,'Z-scores'!$C$2:$UD$20,8,FALSE)&gt;2,HLOOKUP($A601,'Z-scores'!$C$2:$UD$20,8,FALSE)&lt;-2),"",'Total-corrected counts'!J601),"")</f>
        <v>0</v>
      </c>
      <c r="K601">
        <f>IFERROR(IF(OR(HLOOKUP($A601,'Z-scores'!$C$2:$UD$20,9,FALSE)&gt;2,HLOOKUP($A601,'Z-scores'!$C$2:$UD$20,9,FALSE)&lt;-2),"",'Total-corrected counts'!K601),"")</f>
        <v>0</v>
      </c>
      <c r="L601">
        <f>IFERROR(IF(OR(HLOOKUP($A601,'Z-scores'!$C$2:$UD$20,10,FALSE)&gt;2,HLOOKUP($A601,'Z-scores'!$C$2:$UD$20,10,FALSE)&lt;-2),"",'Total-corrected counts'!L601),"")</f>
        <v>0</v>
      </c>
      <c r="M601">
        <f>IFERROR(IF(OR(HLOOKUP($A601,'Z-scores'!$C$2:$UD$20,11,FALSE)&gt;2,HLOOKUP($A601,'Z-scores'!$C$2:$UD$20,11,FALSE)&lt;-2),"",'Total-corrected counts'!M601),"")</f>
        <v>0</v>
      </c>
      <c r="N601">
        <f>IFERROR(IF(OR(HLOOKUP($A601,'Z-scores'!$C$2:$UD$20,12,FALSE)&gt;2,HLOOKUP($A601,'Z-scores'!$C$2:$UD$20,12,FALSE)&lt;-2),"",'Total-corrected counts'!N601),"")</f>
        <v>0</v>
      </c>
      <c r="O601">
        <f>IFERROR(IF(OR(HLOOKUP($A601,'Z-scores'!$C$2:$UD$20,13,FALSE)&gt;2,HLOOKUP($A601,'Z-scores'!$C$2:$UD$20,13,FALSE)&lt;-2),"",'Total-corrected counts'!O601),"")</f>
        <v>0</v>
      </c>
      <c r="P601">
        <f>IFERROR(IF(OR(HLOOKUP($A601,'Z-scores'!$C$2:$UD$20,14,FALSE)&gt;2,HLOOKUP($A601,'Z-scores'!$C$2:$UD$20,14,FALSE)&lt;-2),"",'Total-corrected counts'!P601),"")</f>
        <v>0</v>
      </c>
      <c r="Q601">
        <f>IFERROR(IF(OR(HLOOKUP($A601,'Z-scores'!$C$2:$UD$20,15,FALSE)&gt;2,HLOOKUP($A601,'Z-scores'!$C$2:$UD$20,15,FALSE)&lt;-2),"",'Total-corrected counts'!Q601),"")</f>
        <v>0</v>
      </c>
      <c r="R601">
        <f>IFERROR(IF(OR(HLOOKUP($A601,'Z-scores'!$C$2:$UD$20,16,FALSE)&gt;2,HLOOKUP($A601,'Z-scores'!$C$2:$UD$20,16,FALSE)&lt;-2),"",'Total-corrected counts'!R601),"")</f>
        <v>0</v>
      </c>
      <c r="S601">
        <f>IFERROR(IF(OR(HLOOKUP($A601,'Z-scores'!$C$2:$UD$20,17,FALSE)&gt;2,HLOOKUP($A601,'Z-scores'!$C$2:$UD$20,17,FALSE)&lt;-2),"",'Total-corrected counts'!S601),"")</f>
        <v>0</v>
      </c>
      <c r="T601" t="str">
        <f>IFERROR(IF(OR(HLOOKUP($A601,'Z-scores'!$C$2:$UD$20,18,FALSE)&gt;2,HLOOKUP($A601,'Z-scores'!$C$2:$UD$20,18,FALSE)&lt;-2),"",'Total-corrected counts'!T601),"")</f>
        <v/>
      </c>
      <c r="U601">
        <f>IFERROR(IF(OR(HLOOKUP($A601,'Z-scores'!$C$2:$UD$20,19,FALSE)&gt;2,HLOOKUP($A601,'Z-scores'!$C$2:$UD$20,19,FALSE)&lt;-2),"",'Total-corrected counts'!U601),"")</f>
        <v>0</v>
      </c>
      <c r="V601">
        <f t="shared" si="36"/>
        <v>0</v>
      </c>
      <c r="W601" t="str">
        <f t="shared" si="37"/>
        <v/>
      </c>
      <c r="X601">
        <f t="shared" si="38"/>
        <v>0</v>
      </c>
      <c r="Y601">
        <f t="shared" si="39"/>
        <v>0</v>
      </c>
    </row>
    <row r="602" spans="1:25" x14ac:dyDescent="0.25">
      <c r="A602">
        <v>610</v>
      </c>
      <c r="B602" t="s">
        <v>295</v>
      </c>
      <c r="C602">
        <v>26300</v>
      </c>
      <c r="D602">
        <v>879</v>
      </c>
      <c r="E602">
        <f>IFERROR(IF(OR(HLOOKUP($A602,'Z-scores'!$C$2:$UD$20,3,FALSE)&gt;2,HLOOKUP(A602,'Z-scores'!$C$2:$UD$20,3,FALSE)&lt;-2),"",'Total-corrected counts'!E602),"")</f>
        <v>4.28664606088046</v>
      </c>
      <c r="F602">
        <f>IFERROR(IF(OR(HLOOKUP($A602,'Z-scores'!$C$2:$UD$20,4,FALSE)&gt;2,HLOOKUP($A602,'Z-scores'!$C$2:$UD$20,4,FALSE)&lt;-2),"",'Total-corrected counts'!F602),"")</f>
        <v>0.63163006493485185</v>
      </c>
      <c r="G602">
        <f>IFERROR(IF(OR(HLOOKUP($A602,'Z-scores'!$C$2:$UD$20,5,FALSE)&gt;2,HLOOKUP($A602,'Z-scores'!$C$2:$UD$20,5,FALSE)&lt;-2),"",'Total-corrected counts'!G602),"")</f>
        <v>35.668094330576047</v>
      </c>
      <c r="H602">
        <f>IFERROR(IF(OR(HLOOKUP($A602,'Z-scores'!$C$2:$UD$20,6,FALSE)&gt;2,HLOOKUP($A602,'Z-scores'!$C$2:$UD$20,6,FALSE)&lt;-2),"",'Total-corrected counts'!H602),"")</f>
        <v>29.729143006322069</v>
      </c>
      <c r="I602">
        <f>IFERROR(IF(OR(HLOOKUP($A602,'Z-scores'!$C$2:$UD$20,7,FALSE)&gt;2,HLOOKUP($A602,'Z-scores'!$C$2:$UD$20,7,FALSE)&lt;-2),"",'Total-corrected counts'!I602),"")</f>
        <v>17.399388620208779</v>
      </c>
      <c r="J602">
        <f>IFERROR(IF(OR(HLOOKUP($A602,'Z-scores'!$C$2:$UD$20,8,FALSE)&gt;2,HLOOKUP($A602,'Z-scores'!$C$2:$UD$20,8,FALSE)&lt;-2),"",'Total-corrected counts'!J602),"")</f>
        <v>15.38890894065532</v>
      </c>
      <c r="K602">
        <f>IFERROR(IF(OR(HLOOKUP($A602,'Z-scores'!$C$2:$UD$20,9,FALSE)&gt;2,HLOOKUP($A602,'Z-scores'!$C$2:$UD$20,9,FALSE)&lt;-2),"",'Total-corrected counts'!K602),"")</f>
        <v>26.917888399576345</v>
      </c>
      <c r="L602">
        <f>IFERROR(IF(OR(HLOOKUP($A602,'Z-scores'!$C$2:$UD$20,10,FALSE)&gt;2,HLOOKUP($A602,'Z-scores'!$C$2:$UD$20,10,FALSE)&lt;-2),"",'Total-corrected counts'!L602),"")</f>
        <v>4.251063206783356</v>
      </c>
      <c r="M602">
        <f>IFERROR(IF(OR(HLOOKUP($A602,'Z-scores'!$C$2:$UD$20,11,FALSE)&gt;2,HLOOKUP($A602,'Z-scores'!$C$2:$UD$20,11,FALSE)&lt;-2),"",'Total-corrected counts'!M602),"")</f>
        <v>9.390380895597211</v>
      </c>
      <c r="N602">
        <f>IFERROR(IF(OR(HLOOKUP($A602,'Z-scores'!$C$2:$UD$20,12,FALSE)&gt;2,HLOOKUP($A602,'Z-scores'!$C$2:$UD$20,12,FALSE)&lt;-2),"",'Total-corrected counts'!N602),"")</f>
        <v>35.978508202385065</v>
      </c>
      <c r="O602">
        <f>IFERROR(IF(OR(HLOOKUP($A602,'Z-scores'!$C$2:$UD$20,13,FALSE)&gt;2,HLOOKUP($A602,'Z-scores'!$C$2:$UD$20,13,FALSE)&lt;-2),"",'Total-corrected counts'!O602),"")</f>
        <v>41.174948266294059</v>
      </c>
      <c r="P602">
        <f>IFERROR(IF(OR(HLOOKUP($A602,'Z-scores'!$C$2:$UD$20,14,FALSE)&gt;2,HLOOKUP($A602,'Z-scores'!$C$2:$UD$20,14,FALSE)&lt;-2),"",'Total-corrected counts'!P602),"")</f>
        <v>27.535964927651314</v>
      </c>
      <c r="Q602">
        <f>IFERROR(IF(OR(HLOOKUP($A602,'Z-scores'!$C$2:$UD$20,15,FALSE)&gt;2,HLOOKUP($A602,'Z-scores'!$C$2:$UD$20,15,FALSE)&lt;-2),"",'Total-corrected counts'!Q602),"")</f>
        <v>41.91011849505815</v>
      </c>
      <c r="R602">
        <f>IFERROR(IF(OR(HLOOKUP($A602,'Z-scores'!$C$2:$UD$20,16,FALSE)&gt;2,HLOOKUP($A602,'Z-scores'!$C$2:$UD$20,16,FALSE)&lt;-2),"",'Total-corrected counts'!R602),"")</f>
        <v>38.174347015112268</v>
      </c>
      <c r="S602">
        <f>IFERROR(IF(OR(HLOOKUP($A602,'Z-scores'!$C$2:$UD$20,17,FALSE)&gt;2,HLOOKUP($A602,'Z-scores'!$C$2:$UD$20,17,FALSE)&lt;-2),"",'Total-corrected counts'!S602),"")</f>
        <v>50.995093744334028</v>
      </c>
      <c r="T602">
        <f>IFERROR(IF(OR(HLOOKUP($A602,'Z-scores'!$C$2:$UD$20,18,FALSE)&gt;2,HLOOKUP($A602,'Z-scores'!$C$2:$UD$20,18,FALSE)&lt;-2),"",'Total-corrected counts'!T602),"")</f>
        <v>52.851961244186029</v>
      </c>
      <c r="U602">
        <f>IFERROR(IF(OR(HLOOKUP($A602,'Z-scores'!$C$2:$UD$20,19,FALSE)&gt;2,HLOOKUP($A602,'Z-scores'!$C$2:$UD$20,19,FALSE)&lt;-2),"",'Total-corrected counts'!U602),"")</f>
        <v>29.768749755904931</v>
      </c>
      <c r="V602">
        <f t="shared" si="36"/>
        <v>1</v>
      </c>
      <c r="W602">
        <f t="shared" si="37"/>
        <v>4.6715747322367525E-4</v>
      </c>
      <c r="X602">
        <f t="shared" si="38"/>
        <v>15.962571502837161</v>
      </c>
      <c r="Y602">
        <f t="shared" si="39"/>
        <v>39.79871145636573</v>
      </c>
    </row>
    <row r="603" spans="1:25" x14ac:dyDescent="0.25">
      <c r="A603">
        <v>611</v>
      </c>
      <c r="B603" t="s">
        <v>296</v>
      </c>
      <c r="C603">
        <v>115300</v>
      </c>
      <c r="D603">
        <v>1083</v>
      </c>
      <c r="E603">
        <f>IFERROR(IF(OR(HLOOKUP($A603,'Z-scores'!$C$2:$UD$20,3,FALSE)&gt;2,HLOOKUP(A603,'Z-scores'!$C$2:$UD$20,3,FALSE)&lt;-2),"",'Total-corrected counts'!E603),"")</f>
        <v>0.11954045659971654</v>
      </c>
      <c r="F603">
        <f>IFERROR(IF(OR(HLOOKUP($A603,'Z-scores'!$C$2:$UD$20,4,FALSE)&gt;2,HLOOKUP($A603,'Z-scores'!$C$2:$UD$20,4,FALSE)&lt;-2),"",'Total-corrected counts'!F603),"")</f>
        <v>1.6405975712593557E-2</v>
      </c>
      <c r="G603" t="str">
        <f>IFERROR(IF(OR(HLOOKUP($A603,'Z-scores'!$C$2:$UD$20,5,FALSE)&gt;2,HLOOKUP($A603,'Z-scores'!$C$2:$UD$20,5,FALSE)&lt;-2),"",'Total-corrected counts'!G603),"")</f>
        <v/>
      </c>
      <c r="H603">
        <f>IFERROR(IF(OR(HLOOKUP($A603,'Z-scores'!$C$2:$UD$20,6,FALSE)&gt;2,HLOOKUP($A603,'Z-scores'!$C$2:$UD$20,6,FALSE)&lt;-2),"",'Total-corrected counts'!H603),"")</f>
        <v>0.45372019145596015</v>
      </c>
      <c r="I603">
        <f>IFERROR(IF(OR(HLOOKUP($A603,'Z-scores'!$C$2:$UD$20,7,FALSE)&gt;2,HLOOKUP($A603,'Z-scores'!$C$2:$UD$20,7,FALSE)&lt;-2),"",'Total-corrected counts'!I603),"")</f>
        <v>0.41251204442816286</v>
      </c>
      <c r="J603">
        <f>IFERROR(IF(OR(HLOOKUP($A603,'Z-scores'!$C$2:$UD$20,8,FALSE)&gt;2,HLOOKUP($A603,'Z-scores'!$C$2:$UD$20,8,FALSE)&lt;-2),"",'Total-corrected counts'!J603),"")</f>
        <v>0.26133039854365003</v>
      </c>
      <c r="K603">
        <f>IFERROR(IF(OR(HLOOKUP($A603,'Z-scores'!$C$2:$UD$20,9,FALSE)&gt;2,HLOOKUP($A603,'Z-scores'!$C$2:$UD$20,9,FALSE)&lt;-2),"",'Total-corrected counts'!K603),"")</f>
        <v>8.0272033000724691E-2</v>
      </c>
      <c r="L603">
        <f>IFERROR(IF(OR(HLOOKUP($A603,'Z-scores'!$C$2:$UD$20,10,FALSE)&gt;2,HLOOKUP($A603,'Z-scores'!$C$2:$UD$20,10,FALSE)&lt;-2),"",'Total-corrected counts'!L603),"")</f>
        <v>0</v>
      </c>
      <c r="M603">
        <f>IFERROR(IF(OR(HLOOKUP($A603,'Z-scores'!$C$2:$UD$20,11,FALSE)&gt;2,HLOOKUP($A603,'Z-scores'!$C$2:$UD$20,11,FALSE)&lt;-2),"",'Total-corrected counts'!M603),"")</f>
        <v>0</v>
      </c>
      <c r="N603">
        <f>IFERROR(IF(OR(HLOOKUP($A603,'Z-scores'!$C$2:$UD$20,12,FALSE)&gt;2,HLOOKUP($A603,'Z-scores'!$C$2:$UD$20,12,FALSE)&lt;-2),"",'Total-corrected counts'!N603),"")</f>
        <v>0.13746246129286194</v>
      </c>
      <c r="O603">
        <f>IFERROR(IF(OR(HLOOKUP($A603,'Z-scores'!$C$2:$UD$20,13,FALSE)&gt;2,HLOOKUP($A603,'Z-scores'!$C$2:$UD$20,13,FALSE)&lt;-2),"",'Total-corrected counts'!O603),"")</f>
        <v>0.48797445840724463</v>
      </c>
      <c r="P603">
        <f>IFERROR(IF(OR(HLOOKUP($A603,'Z-scores'!$C$2:$UD$20,14,FALSE)&gt;2,HLOOKUP($A603,'Z-scores'!$C$2:$UD$20,14,FALSE)&lt;-2),"",'Total-corrected counts'!P603),"")</f>
        <v>0</v>
      </c>
      <c r="Q603">
        <f>IFERROR(IF(OR(HLOOKUP($A603,'Z-scores'!$C$2:$UD$20,15,FALSE)&gt;2,HLOOKUP($A603,'Z-scores'!$C$2:$UD$20,15,FALSE)&lt;-2),"",'Total-corrected counts'!Q603),"")</f>
        <v>0</v>
      </c>
      <c r="R603">
        <f>IFERROR(IF(OR(HLOOKUP($A603,'Z-scores'!$C$2:$UD$20,16,FALSE)&gt;2,HLOOKUP($A603,'Z-scores'!$C$2:$UD$20,16,FALSE)&lt;-2),"",'Total-corrected counts'!R603),"")</f>
        <v>4.4076605139732855E-2</v>
      </c>
      <c r="S603">
        <f>IFERROR(IF(OR(HLOOKUP($A603,'Z-scores'!$C$2:$UD$20,17,FALSE)&gt;2,HLOOKUP($A603,'Z-scores'!$C$2:$UD$20,17,FALSE)&lt;-2),"",'Total-corrected counts'!S603),"")</f>
        <v>0.35827934714988779</v>
      </c>
      <c r="T603">
        <f>IFERROR(IF(OR(HLOOKUP($A603,'Z-scores'!$C$2:$UD$20,18,FALSE)&gt;2,HLOOKUP($A603,'Z-scores'!$C$2:$UD$20,18,FALSE)&lt;-2),"",'Total-corrected counts'!T603),"")</f>
        <v>0</v>
      </c>
      <c r="U603">
        <f>IFERROR(IF(OR(HLOOKUP($A603,'Z-scores'!$C$2:$UD$20,19,FALSE)&gt;2,HLOOKUP($A603,'Z-scores'!$C$2:$UD$20,19,FALSE)&lt;-2),"",'Total-corrected counts'!U603),"")</f>
        <v>0.16923924788342454</v>
      </c>
      <c r="V603">
        <f t="shared" si="36"/>
        <v>1</v>
      </c>
      <c r="W603">
        <f t="shared" si="37"/>
        <v>0.84522464154376253</v>
      </c>
      <c r="X603">
        <f t="shared" si="38"/>
        <v>0.16797263746760099</v>
      </c>
      <c r="Y603">
        <f t="shared" si="39"/>
        <v>0.14962901498414399</v>
      </c>
    </row>
    <row r="604" spans="1:25" x14ac:dyDescent="0.25">
      <c r="A604">
        <v>612</v>
      </c>
      <c r="B604" t="s">
        <v>297</v>
      </c>
      <c r="C604">
        <v>84900</v>
      </c>
      <c r="D604">
        <v>1132</v>
      </c>
      <c r="E604" t="str">
        <f>IFERROR(IF(OR(HLOOKUP($A604,'Z-scores'!$C$2:$UD$20,3,FALSE)&gt;2,HLOOKUP(A604,'Z-scores'!$C$2:$UD$20,3,FALSE)&lt;-2),"",'Total-corrected counts'!E604),"")</f>
        <v/>
      </c>
      <c r="F604">
        <f>IFERROR(IF(OR(HLOOKUP($A604,'Z-scores'!$C$2:$UD$20,4,FALSE)&gt;2,HLOOKUP($A604,'Z-scores'!$C$2:$UD$20,4,FALSE)&lt;-2),"",'Total-corrected counts'!F604),"")</f>
        <v>2.4198814176075492</v>
      </c>
      <c r="G604">
        <f>IFERROR(IF(OR(HLOOKUP($A604,'Z-scores'!$C$2:$UD$20,5,FALSE)&gt;2,HLOOKUP($A604,'Z-scores'!$C$2:$UD$20,5,FALSE)&lt;-2),"",'Total-corrected counts'!G604),"")</f>
        <v>30.520848862368098</v>
      </c>
      <c r="H604">
        <f>IFERROR(IF(OR(HLOOKUP($A604,'Z-scores'!$C$2:$UD$20,6,FALSE)&gt;2,HLOOKUP($A604,'Z-scores'!$C$2:$UD$20,6,FALSE)&lt;-2),"",'Total-corrected counts'!H604),"")</f>
        <v>19.991609666613385</v>
      </c>
      <c r="I604">
        <f>IFERROR(IF(OR(HLOOKUP($A604,'Z-scores'!$C$2:$UD$20,7,FALSE)&gt;2,HLOOKUP($A604,'Z-scores'!$C$2:$UD$20,7,FALSE)&lt;-2),"",'Total-corrected counts'!I604),"")</f>
        <v>49.889329791065727</v>
      </c>
      <c r="J604">
        <f>IFERROR(IF(OR(HLOOKUP($A604,'Z-scores'!$C$2:$UD$20,8,FALSE)&gt;2,HLOOKUP($A604,'Z-scores'!$C$2:$UD$20,8,FALSE)&lt;-2),"",'Total-corrected counts'!J604),"")</f>
        <v>25.324394847550696</v>
      </c>
      <c r="K604">
        <f>IFERROR(IF(OR(HLOOKUP($A604,'Z-scores'!$C$2:$UD$20,9,FALSE)&gt;2,HLOOKUP($A604,'Z-scores'!$C$2:$UD$20,9,FALSE)&lt;-2),"",'Total-corrected counts'!K604),"")</f>
        <v>13.900440381292157</v>
      </c>
      <c r="L604">
        <f>IFERROR(IF(OR(HLOOKUP($A604,'Z-scores'!$C$2:$UD$20,10,FALSE)&gt;2,HLOOKUP($A604,'Z-scores'!$C$2:$UD$20,10,FALSE)&lt;-2),"",'Total-corrected counts'!L604),"")</f>
        <v>13.754217989582248</v>
      </c>
      <c r="M604">
        <f>IFERROR(IF(OR(HLOOKUP($A604,'Z-scores'!$C$2:$UD$20,11,FALSE)&gt;2,HLOOKUP($A604,'Z-scores'!$C$2:$UD$20,11,FALSE)&lt;-2),"",'Total-corrected counts'!M604),"")</f>
        <v>32.004703484209138</v>
      </c>
      <c r="N604">
        <f>IFERROR(IF(OR(HLOOKUP($A604,'Z-scores'!$C$2:$UD$20,12,FALSE)&gt;2,HLOOKUP($A604,'Z-scores'!$C$2:$UD$20,12,FALSE)&lt;-2),"",'Total-corrected counts'!N604),"")</f>
        <v>19.336386221862579</v>
      </c>
      <c r="O604">
        <f>IFERROR(IF(OR(HLOOKUP($A604,'Z-scores'!$C$2:$UD$20,13,FALSE)&gt;2,HLOOKUP($A604,'Z-scores'!$C$2:$UD$20,13,FALSE)&lt;-2),"",'Total-corrected counts'!O604),"")</f>
        <v>15.430088908946322</v>
      </c>
      <c r="P604">
        <f>IFERROR(IF(OR(HLOOKUP($A604,'Z-scores'!$C$2:$UD$20,14,FALSE)&gt;2,HLOOKUP($A604,'Z-scores'!$C$2:$UD$20,14,FALSE)&lt;-2),"",'Total-corrected counts'!P604),"")</f>
        <v>31.698626706253268</v>
      </c>
      <c r="Q604">
        <f>IFERROR(IF(OR(HLOOKUP($A604,'Z-scores'!$C$2:$UD$20,15,FALSE)&gt;2,HLOOKUP($A604,'Z-scores'!$C$2:$UD$20,15,FALSE)&lt;-2),"",'Total-corrected counts'!Q604),"")</f>
        <v>15.445702116373223</v>
      </c>
      <c r="R604">
        <f>IFERROR(IF(OR(HLOOKUP($A604,'Z-scores'!$C$2:$UD$20,16,FALSE)&gt;2,HLOOKUP($A604,'Z-scores'!$C$2:$UD$20,16,FALSE)&lt;-2),"",'Total-corrected counts'!R604),"")</f>
        <v>23.396663400990924</v>
      </c>
      <c r="S604">
        <f>IFERROR(IF(OR(HLOOKUP($A604,'Z-scores'!$C$2:$UD$20,17,FALSE)&gt;2,HLOOKUP($A604,'Z-scores'!$C$2:$UD$20,17,FALSE)&lt;-2),"",'Total-corrected counts'!S604),"")</f>
        <v>24.645276303946829</v>
      </c>
      <c r="T604">
        <f>IFERROR(IF(OR(HLOOKUP($A604,'Z-scores'!$C$2:$UD$20,18,FALSE)&gt;2,HLOOKUP($A604,'Z-scores'!$C$2:$UD$20,18,FALSE)&lt;-2),"",'Total-corrected counts'!T604),"")</f>
        <v>7.319549899227324</v>
      </c>
      <c r="U604">
        <f>IFERROR(IF(OR(HLOOKUP($A604,'Z-scores'!$C$2:$UD$20,19,FALSE)&gt;2,HLOOKUP($A604,'Z-scores'!$C$2:$UD$20,19,FALSE)&lt;-2),"",'Total-corrected counts'!U604),"")</f>
        <v>22.747490702690037</v>
      </c>
      <c r="V604">
        <f t="shared" si="36"/>
        <v>1</v>
      </c>
      <c r="W604">
        <f t="shared" si="37"/>
        <v>0.55485234750344048</v>
      </c>
      <c r="X604">
        <f t="shared" si="38"/>
        <v>23.475678305036126</v>
      </c>
      <c r="Y604">
        <f t="shared" si="39"/>
        <v>20.002473032536315</v>
      </c>
    </row>
    <row r="605" spans="1:25" x14ac:dyDescent="0.25">
      <c r="A605">
        <v>613</v>
      </c>
      <c r="B605" t="s">
        <v>298</v>
      </c>
      <c r="C605">
        <v>15900</v>
      </c>
      <c r="D605">
        <v>409</v>
      </c>
      <c r="E605" t="str">
        <f>IFERROR(IF(OR(HLOOKUP($A605,'Z-scores'!$C$2:$UD$20,3,FALSE)&gt;2,HLOOKUP(A605,'Z-scores'!$C$2:$UD$20,3,FALSE)&lt;-2),"",'Total-corrected counts'!E605),"")</f>
        <v/>
      </c>
      <c r="F605">
        <f>IFERROR(IF(OR(HLOOKUP($A605,'Z-scores'!$C$2:$UD$20,4,FALSE)&gt;2,HLOOKUP($A605,'Z-scores'!$C$2:$UD$20,4,FALSE)&lt;-2),"",'Total-corrected counts'!F605),"")</f>
        <v>1.6405975712593557E-2</v>
      </c>
      <c r="G605">
        <f>IFERROR(IF(OR(HLOOKUP($A605,'Z-scores'!$C$2:$UD$20,5,FALSE)&gt;2,HLOOKUP($A605,'Z-scores'!$C$2:$UD$20,5,FALSE)&lt;-2),"",'Total-corrected counts'!G605),"")</f>
        <v>8.3403507782312811</v>
      </c>
      <c r="H605">
        <f>IFERROR(IF(OR(HLOOKUP($A605,'Z-scores'!$C$2:$UD$20,6,FALSE)&gt;2,HLOOKUP($A605,'Z-scores'!$C$2:$UD$20,6,FALSE)&lt;-2),"",'Total-corrected counts'!H605),"")</f>
        <v>9.060443207843635</v>
      </c>
      <c r="I605">
        <f>IFERROR(IF(OR(HLOOKUP($A605,'Z-scores'!$C$2:$UD$20,7,FALSE)&gt;2,HLOOKUP($A605,'Z-scores'!$C$2:$UD$20,7,FALSE)&lt;-2),"",'Total-corrected counts'!I605),"")</f>
        <v>1.6869895548256213</v>
      </c>
      <c r="J605">
        <f>IFERROR(IF(OR(HLOOKUP($A605,'Z-scores'!$C$2:$UD$20,8,FALSE)&gt;2,HLOOKUP($A605,'Z-scores'!$C$2:$UD$20,8,FALSE)&lt;-2),"",'Total-corrected counts'!J605),"")</f>
        <v>9.2698330049445676</v>
      </c>
      <c r="K605">
        <f>IFERROR(IF(OR(HLOOKUP($A605,'Z-scores'!$C$2:$UD$20,9,FALSE)&gt;2,HLOOKUP($A605,'Z-scores'!$C$2:$UD$20,9,FALSE)&lt;-2),"",'Total-corrected counts'!K605),"")</f>
        <v>13.423267740676737</v>
      </c>
      <c r="L605">
        <f>IFERROR(IF(OR(HLOOKUP($A605,'Z-scores'!$C$2:$UD$20,10,FALSE)&gt;2,HLOOKUP($A605,'Z-scores'!$C$2:$UD$20,10,FALSE)&lt;-2),"",'Total-corrected counts'!L605),"")</f>
        <v>2.8531513431419415</v>
      </c>
      <c r="M605">
        <f>IFERROR(IF(OR(HLOOKUP($A605,'Z-scores'!$C$2:$UD$20,11,FALSE)&gt;2,HLOOKUP($A605,'Z-scores'!$C$2:$UD$20,11,FALSE)&lt;-2),"",'Total-corrected counts'!M605),"")</f>
        <v>9.2613668302995062</v>
      </c>
      <c r="N605">
        <f>IFERROR(IF(OR(HLOOKUP($A605,'Z-scores'!$C$2:$UD$20,12,FALSE)&gt;2,HLOOKUP($A605,'Z-scores'!$C$2:$UD$20,12,FALSE)&lt;-2),"",'Total-corrected counts'!N605),"")</f>
        <v>14.653498373819083</v>
      </c>
      <c r="O605">
        <f>IFERROR(IF(OR(HLOOKUP($A605,'Z-scores'!$C$2:$UD$20,13,FALSE)&gt;2,HLOOKUP($A605,'Z-scores'!$C$2:$UD$20,13,FALSE)&lt;-2),"",'Total-corrected counts'!O605),"")</f>
        <v>10.133042029408369</v>
      </c>
      <c r="P605">
        <f>IFERROR(IF(OR(HLOOKUP($A605,'Z-scores'!$C$2:$UD$20,14,FALSE)&gt;2,HLOOKUP($A605,'Z-scores'!$C$2:$UD$20,14,FALSE)&lt;-2),"",'Total-corrected counts'!P605),"")</f>
        <v>18.390075598895486</v>
      </c>
      <c r="Q605">
        <f>IFERROR(IF(OR(HLOOKUP($A605,'Z-scores'!$C$2:$UD$20,15,FALSE)&gt;2,HLOOKUP($A605,'Z-scores'!$C$2:$UD$20,15,FALSE)&lt;-2),"",'Total-corrected counts'!Q605),"")</f>
        <v>5.33383778892434</v>
      </c>
      <c r="R605">
        <f>IFERROR(IF(OR(HLOOKUP($A605,'Z-scores'!$C$2:$UD$20,16,FALSE)&gt;2,HLOOKUP($A605,'Z-scores'!$C$2:$UD$20,16,FALSE)&lt;-2),"",'Total-corrected counts'!R605),"")</f>
        <v>8.6069588945587423</v>
      </c>
      <c r="S605">
        <f>IFERROR(IF(OR(HLOOKUP($A605,'Z-scores'!$C$2:$UD$20,17,FALSE)&gt;2,HLOOKUP($A605,'Z-scores'!$C$2:$UD$20,17,FALSE)&lt;-2),"",'Total-corrected counts'!S605),"")</f>
        <v>8.6964168808200029</v>
      </c>
      <c r="T605">
        <f>IFERROR(IF(OR(HLOOKUP($A605,'Z-scores'!$C$2:$UD$20,18,FALSE)&gt;2,HLOOKUP($A605,'Z-scores'!$C$2:$UD$20,18,FALSE)&lt;-2),"",'Total-corrected counts'!T605),"")</f>
        <v>7.6545997185581509</v>
      </c>
      <c r="U605">
        <f>IFERROR(IF(OR(HLOOKUP($A605,'Z-scores'!$C$2:$UD$20,19,FALSE)&gt;2,HLOOKUP($A605,'Z-scores'!$C$2:$UD$20,19,FALSE)&lt;-2),"",'Total-corrected counts'!U605),"")</f>
        <v>17.661634330398407</v>
      </c>
      <c r="V605">
        <f t="shared" si="36"/>
        <v>1</v>
      </c>
      <c r="W605">
        <f t="shared" si="37"/>
        <v>7.0963358007591307E-2</v>
      </c>
      <c r="X605">
        <f t="shared" si="38"/>
        <v>6.738976054459485</v>
      </c>
      <c r="Y605">
        <f t="shared" si="39"/>
        <v>11.391257951922821</v>
      </c>
    </row>
    <row r="606" spans="1:25" x14ac:dyDescent="0.25">
      <c r="A606">
        <v>614</v>
      </c>
      <c r="B606" t="s">
        <v>299</v>
      </c>
      <c r="C606">
        <v>78000</v>
      </c>
      <c r="D606">
        <v>290</v>
      </c>
      <c r="E606" t="str">
        <f>IFERROR(IF(OR(HLOOKUP($A606,'Z-scores'!$C$2:$UD$20,3,FALSE)&gt;2,HLOOKUP(A606,'Z-scores'!$C$2:$UD$20,3,FALSE)&lt;-2),"",'Total-corrected counts'!E606),"")</f>
        <v/>
      </c>
      <c r="F606">
        <f>IFERROR(IF(OR(HLOOKUP($A606,'Z-scores'!$C$2:$UD$20,4,FALSE)&gt;2,HLOOKUP($A606,'Z-scores'!$C$2:$UD$20,4,FALSE)&lt;-2),"",'Total-corrected counts'!F606),"")</f>
        <v>8.801805969806443</v>
      </c>
      <c r="G606">
        <f>IFERROR(IF(OR(HLOOKUP($A606,'Z-scores'!$C$2:$UD$20,5,FALSE)&gt;2,HLOOKUP($A606,'Z-scores'!$C$2:$UD$20,5,FALSE)&lt;-2),"",'Total-corrected counts'!G606),"")</f>
        <v>1.8534112840513961</v>
      </c>
      <c r="H606">
        <f>IFERROR(IF(OR(HLOOKUP($A606,'Z-scores'!$C$2:$UD$20,6,FALSE)&gt;2,HLOOKUP($A606,'Z-scores'!$C$2:$UD$20,6,FALSE)&lt;-2),"",'Total-corrected counts'!H606),"")</f>
        <v>1.4519046126590727</v>
      </c>
      <c r="I606">
        <f>IFERROR(IF(OR(HLOOKUP($A606,'Z-scores'!$C$2:$UD$20,7,FALSE)&gt;2,HLOOKUP($A606,'Z-scores'!$C$2:$UD$20,7,FALSE)&lt;-2),"",'Total-corrected counts'!I606),"")</f>
        <v>12.59085269933721</v>
      </c>
      <c r="J606">
        <f>IFERROR(IF(OR(HLOOKUP($A606,'Z-scores'!$C$2:$UD$20,8,FALSE)&gt;2,HLOOKUP($A606,'Z-scores'!$C$2:$UD$20,8,FALSE)&lt;-2),"",'Total-corrected counts'!J606),"")</f>
        <v>3.6093179572443743</v>
      </c>
      <c r="K606">
        <f>IFERROR(IF(OR(HLOOKUP($A606,'Z-scores'!$C$2:$UD$20,9,FALSE)&gt;2,HLOOKUP($A606,'Z-scores'!$C$2:$UD$20,9,FALSE)&lt;-2),"",'Total-corrected counts'!K606),"")</f>
        <v>3.3937231729750819</v>
      </c>
      <c r="L606">
        <f>IFERROR(IF(OR(HLOOKUP($A606,'Z-scores'!$C$2:$UD$20,10,FALSE)&gt;2,HLOOKUP($A606,'Z-scores'!$C$2:$UD$20,10,FALSE)&lt;-2),"",'Total-corrected counts'!L606),"")</f>
        <v>4.0173429267423622</v>
      </c>
      <c r="M606">
        <f>IFERROR(IF(OR(HLOOKUP($A606,'Z-scores'!$C$2:$UD$20,11,FALSE)&gt;2,HLOOKUP($A606,'Z-scores'!$C$2:$UD$20,11,FALSE)&lt;-2),"",'Total-corrected counts'!M606),"")</f>
        <v>6.9068601386163975</v>
      </c>
      <c r="N606">
        <f>IFERROR(IF(OR(HLOOKUP($A606,'Z-scores'!$C$2:$UD$20,12,FALSE)&gt;2,HLOOKUP($A606,'Z-scores'!$C$2:$UD$20,12,FALSE)&lt;-2),"",'Total-corrected counts'!N606),"")</f>
        <v>1.5212512383076722</v>
      </c>
      <c r="O606">
        <f>IFERROR(IF(OR(HLOOKUP($A606,'Z-scores'!$C$2:$UD$20,13,FALSE)&gt;2,HLOOKUP($A606,'Z-scores'!$C$2:$UD$20,13,FALSE)&lt;-2),"",'Total-corrected counts'!O606),"")</f>
        <v>2.4365069509437594</v>
      </c>
      <c r="P606">
        <f>IFERROR(IF(OR(HLOOKUP($A606,'Z-scores'!$C$2:$UD$20,14,FALSE)&gt;2,HLOOKUP($A606,'Z-scores'!$C$2:$UD$20,14,FALSE)&lt;-2),"",'Total-corrected counts'!P606),"")</f>
        <v>9.9408124199467576</v>
      </c>
      <c r="Q606">
        <f>IFERROR(IF(OR(HLOOKUP($A606,'Z-scores'!$C$2:$UD$20,15,FALSE)&gt;2,HLOOKUP($A606,'Z-scores'!$C$2:$UD$20,15,FALSE)&lt;-2),"",'Total-corrected counts'!Q606),"")</f>
        <v>0</v>
      </c>
      <c r="R606">
        <f>IFERROR(IF(OR(HLOOKUP($A606,'Z-scores'!$C$2:$UD$20,16,FALSE)&gt;2,HLOOKUP($A606,'Z-scores'!$C$2:$UD$20,16,FALSE)&lt;-2),"",'Total-corrected counts'!R606),"")</f>
        <v>2.9891952212946102</v>
      </c>
      <c r="S606">
        <f>IFERROR(IF(OR(HLOOKUP($A606,'Z-scores'!$C$2:$UD$20,17,FALSE)&gt;2,HLOOKUP($A606,'Z-scores'!$C$2:$UD$20,17,FALSE)&lt;-2),"",'Total-corrected counts'!S606),"")</f>
        <v>0.21713899827265926</v>
      </c>
      <c r="T606">
        <f>IFERROR(IF(OR(HLOOKUP($A606,'Z-scores'!$C$2:$UD$20,18,FALSE)&gt;2,HLOOKUP($A606,'Z-scores'!$C$2:$UD$20,18,FALSE)&lt;-2),"",'Total-corrected counts'!T606),"")</f>
        <v>11.769698781621402</v>
      </c>
      <c r="U606">
        <f>IFERROR(IF(OR(HLOOKUP($A606,'Z-scores'!$C$2:$UD$20,19,FALSE)&gt;2,HLOOKUP($A606,'Z-scores'!$C$2:$UD$20,19,FALSE)&lt;-2),"",'Total-corrected counts'!U606),"")</f>
        <v>1.5318321667397146</v>
      </c>
      <c r="V606">
        <f t="shared" si="36"/>
        <v>1</v>
      </c>
      <c r="W606">
        <f t="shared" si="37"/>
        <v>0.47657367610889523</v>
      </c>
      <c r="X606">
        <f t="shared" si="38"/>
        <v>5.328152345179042</v>
      </c>
      <c r="Y606">
        <f t="shared" si="39"/>
        <v>3.8008044721408223</v>
      </c>
    </row>
    <row r="607" spans="1:25" x14ac:dyDescent="0.25">
      <c r="A607">
        <v>615</v>
      </c>
      <c r="B607" t="s">
        <v>910</v>
      </c>
      <c r="C607">
        <v>83600</v>
      </c>
      <c r="D607">
        <v>323</v>
      </c>
      <c r="E607" t="str">
        <f>IFERROR(IF(OR(HLOOKUP($A607,'Z-scores'!$C$2:$UD$20,3,FALSE)&gt;2,HLOOKUP(A607,'Z-scores'!$C$2:$UD$20,3,FALSE)&lt;-2),"",'Total-corrected counts'!E607),"")</f>
        <v/>
      </c>
      <c r="F607" t="str">
        <f>IFERROR(IF(OR(HLOOKUP($A607,'Z-scores'!$C$2:$UD$20,4,FALSE)&gt;2,HLOOKUP($A607,'Z-scores'!$C$2:$UD$20,4,FALSE)&lt;-2),"",'Total-corrected counts'!F607),"")</f>
        <v/>
      </c>
      <c r="G607" t="str">
        <f>IFERROR(IF(OR(HLOOKUP($A607,'Z-scores'!$C$2:$UD$20,5,FALSE)&gt;2,HLOOKUP($A607,'Z-scores'!$C$2:$UD$20,5,FALSE)&lt;-2),"",'Total-corrected counts'!G607),"")</f>
        <v/>
      </c>
      <c r="H607" t="str">
        <f>IFERROR(IF(OR(HLOOKUP($A607,'Z-scores'!$C$2:$UD$20,6,FALSE)&gt;2,HLOOKUP($A607,'Z-scores'!$C$2:$UD$20,6,FALSE)&lt;-2),"",'Total-corrected counts'!H607),"")</f>
        <v/>
      </c>
      <c r="I607" t="str">
        <f>IFERROR(IF(OR(HLOOKUP($A607,'Z-scores'!$C$2:$UD$20,7,FALSE)&gt;2,HLOOKUP($A607,'Z-scores'!$C$2:$UD$20,7,FALSE)&lt;-2),"",'Total-corrected counts'!I607),"")</f>
        <v/>
      </c>
      <c r="J607" t="str">
        <f>IFERROR(IF(OR(HLOOKUP($A607,'Z-scores'!$C$2:$UD$20,8,FALSE)&gt;2,HLOOKUP($A607,'Z-scores'!$C$2:$UD$20,8,FALSE)&lt;-2),"",'Total-corrected counts'!J607),"")</f>
        <v/>
      </c>
      <c r="K607" t="str">
        <f>IFERROR(IF(OR(HLOOKUP($A607,'Z-scores'!$C$2:$UD$20,9,FALSE)&gt;2,HLOOKUP($A607,'Z-scores'!$C$2:$UD$20,9,FALSE)&lt;-2),"",'Total-corrected counts'!K607),"")</f>
        <v/>
      </c>
      <c r="L607" t="str">
        <f>IFERROR(IF(OR(HLOOKUP($A607,'Z-scores'!$C$2:$UD$20,10,FALSE)&gt;2,HLOOKUP($A607,'Z-scores'!$C$2:$UD$20,10,FALSE)&lt;-2),"",'Total-corrected counts'!L607),"")</f>
        <v/>
      </c>
      <c r="M607" t="str">
        <f>IFERROR(IF(OR(HLOOKUP($A607,'Z-scores'!$C$2:$UD$20,11,FALSE)&gt;2,HLOOKUP($A607,'Z-scores'!$C$2:$UD$20,11,FALSE)&lt;-2),"",'Total-corrected counts'!M607),"")</f>
        <v/>
      </c>
      <c r="N607" t="str">
        <f>IFERROR(IF(OR(HLOOKUP($A607,'Z-scores'!$C$2:$UD$20,12,FALSE)&gt;2,HLOOKUP($A607,'Z-scores'!$C$2:$UD$20,12,FALSE)&lt;-2),"",'Total-corrected counts'!N607),"")</f>
        <v/>
      </c>
      <c r="O607" t="str">
        <f>IFERROR(IF(OR(HLOOKUP($A607,'Z-scores'!$C$2:$UD$20,13,FALSE)&gt;2,HLOOKUP($A607,'Z-scores'!$C$2:$UD$20,13,FALSE)&lt;-2),"",'Total-corrected counts'!O607),"")</f>
        <v/>
      </c>
      <c r="P607" t="str">
        <f>IFERROR(IF(OR(HLOOKUP($A607,'Z-scores'!$C$2:$UD$20,14,FALSE)&gt;2,HLOOKUP($A607,'Z-scores'!$C$2:$UD$20,14,FALSE)&lt;-2),"",'Total-corrected counts'!P607),"")</f>
        <v/>
      </c>
      <c r="Q607" t="str">
        <f>IFERROR(IF(OR(HLOOKUP($A607,'Z-scores'!$C$2:$UD$20,15,FALSE)&gt;2,HLOOKUP($A607,'Z-scores'!$C$2:$UD$20,15,FALSE)&lt;-2),"",'Total-corrected counts'!Q607),"")</f>
        <v/>
      </c>
      <c r="R607" t="str">
        <f>IFERROR(IF(OR(HLOOKUP($A607,'Z-scores'!$C$2:$UD$20,16,FALSE)&gt;2,HLOOKUP($A607,'Z-scores'!$C$2:$UD$20,16,FALSE)&lt;-2),"",'Total-corrected counts'!R607),"")</f>
        <v/>
      </c>
      <c r="S607" t="str">
        <f>IFERROR(IF(OR(HLOOKUP($A607,'Z-scores'!$C$2:$UD$20,17,FALSE)&gt;2,HLOOKUP($A607,'Z-scores'!$C$2:$UD$20,17,FALSE)&lt;-2),"",'Total-corrected counts'!S607),"")</f>
        <v/>
      </c>
      <c r="T607" t="str">
        <f>IFERROR(IF(OR(HLOOKUP($A607,'Z-scores'!$C$2:$UD$20,18,FALSE)&gt;2,HLOOKUP($A607,'Z-scores'!$C$2:$UD$20,18,FALSE)&lt;-2),"",'Total-corrected counts'!T607),"")</f>
        <v/>
      </c>
      <c r="U607" t="str">
        <f>IFERROR(IF(OR(HLOOKUP($A607,'Z-scores'!$C$2:$UD$20,19,FALSE)&gt;2,HLOOKUP($A607,'Z-scores'!$C$2:$UD$20,19,FALSE)&lt;-2),"",'Total-corrected counts'!U607),"")</f>
        <v/>
      </c>
      <c r="V607">
        <f t="shared" si="36"/>
        <v>1</v>
      </c>
      <c r="W607" t="str">
        <f t="shared" si="37"/>
        <v/>
      </c>
      <c r="X607" t="str">
        <f t="shared" si="38"/>
        <v/>
      </c>
      <c r="Y607" t="str">
        <f t="shared" si="39"/>
        <v/>
      </c>
    </row>
    <row r="608" spans="1:25" x14ac:dyDescent="0.25">
      <c r="A608">
        <v>616</v>
      </c>
      <c r="B608" t="s">
        <v>300</v>
      </c>
      <c r="C608">
        <v>82600</v>
      </c>
      <c r="D608">
        <v>323</v>
      </c>
      <c r="E608" t="str">
        <f>IFERROR(IF(OR(HLOOKUP($A608,'Z-scores'!$C$2:$UD$20,3,FALSE)&gt;2,HLOOKUP(A608,'Z-scores'!$C$2:$UD$20,3,FALSE)&lt;-2),"",'Total-corrected counts'!E608),"")</f>
        <v/>
      </c>
      <c r="F608">
        <f>IFERROR(IF(OR(HLOOKUP($A608,'Z-scores'!$C$2:$UD$20,4,FALSE)&gt;2,HLOOKUP($A608,'Z-scores'!$C$2:$UD$20,4,FALSE)&lt;-2),"",'Total-corrected counts'!F608),"")</f>
        <v>0</v>
      </c>
      <c r="G608">
        <f>IFERROR(IF(OR(HLOOKUP($A608,'Z-scores'!$C$2:$UD$20,5,FALSE)&gt;2,HLOOKUP($A608,'Z-scores'!$C$2:$UD$20,5,FALSE)&lt;-2),"",'Total-corrected counts'!G608),"")</f>
        <v>3.0218662239968412</v>
      </c>
      <c r="H608">
        <f>IFERROR(IF(OR(HLOOKUP($A608,'Z-scores'!$C$2:$UD$20,6,FALSE)&gt;2,HLOOKUP($A608,'Z-scores'!$C$2:$UD$20,6,FALSE)&lt;-2),"",'Total-corrected counts'!H608),"")</f>
        <v>0.42579894890482417</v>
      </c>
      <c r="I608">
        <f>IFERROR(IF(OR(HLOOKUP($A608,'Z-scores'!$C$2:$UD$20,7,FALSE)&gt;2,HLOOKUP($A608,'Z-scores'!$C$2:$UD$20,7,FALSE)&lt;-2),"",'Total-corrected counts'!I608),"")</f>
        <v>15.275259436213016</v>
      </c>
      <c r="J608">
        <f>IFERROR(IF(OR(HLOOKUP($A608,'Z-scores'!$C$2:$UD$20,8,FALSE)&gt;2,HLOOKUP($A608,'Z-scores'!$C$2:$UD$20,8,FALSE)&lt;-2),"",'Total-corrected counts'!J608),"")</f>
        <v>15.985531171292708</v>
      </c>
      <c r="K608">
        <f>IFERROR(IF(OR(HLOOKUP($A608,'Z-scores'!$C$2:$UD$20,9,FALSE)&gt;2,HLOOKUP($A608,'Z-scores'!$C$2:$UD$20,9,FALSE)&lt;-2),"",'Total-corrected counts'!K608),"")</f>
        <v>6.3325714922793921</v>
      </c>
      <c r="L608">
        <f>IFERROR(IF(OR(HLOOKUP($A608,'Z-scores'!$C$2:$UD$20,10,FALSE)&gt;2,HLOOKUP($A608,'Z-scores'!$C$2:$UD$20,10,FALSE)&lt;-2),"",'Total-corrected counts'!L608),"")</f>
        <v>3.2412152043420819</v>
      </c>
      <c r="M608">
        <f>IFERROR(IF(OR(HLOOKUP($A608,'Z-scores'!$C$2:$UD$20,11,FALSE)&gt;2,HLOOKUP($A608,'Z-scores'!$C$2:$UD$20,11,FALSE)&lt;-2),"",'Total-corrected counts'!M608),"")</f>
        <v>10.500823386195309</v>
      </c>
      <c r="N608">
        <f>IFERROR(IF(OR(HLOOKUP($A608,'Z-scores'!$C$2:$UD$20,12,FALSE)&gt;2,HLOOKUP($A608,'Z-scores'!$C$2:$UD$20,12,FALSE)&lt;-2),"",'Total-corrected counts'!N608),"")</f>
        <v>1.26465464389433</v>
      </c>
      <c r="O608">
        <f>IFERROR(IF(OR(HLOOKUP($A608,'Z-scores'!$C$2:$UD$20,13,FALSE)&gt;2,HLOOKUP($A608,'Z-scores'!$C$2:$UD$20,13,FALSE)&lt;-2),"",'Total-corrected counts'!O608),"")</f>
        <v>7.7234578072043201</v>
      </c>
      <c r="P608">
        <f>IFERROR(IF(OR(HLOOKUP($A608,'Z-scores'!$C$2:$UD$20,14,FALSE)&gt;2,HLOOKUP($A608,'Z-scores'!$C$2:$UD$20,14,FALSE)&lt;-2),"",'Total-corrected counts'!P608),"")</f>
        <v>3.8506758342098144</v>
      </c>
      <c r="Q608">
        <f>IFERROR(IF(OR(HLOOKUP($A608,'Z-scores'!$C$2:$UD$20,15,FALSE)&gt;2,HLOOKUP($A608,'Z-scores'!$C$2:$UD$20,15,FALSE)&lt;-2),"",'Total-corrected counts'!Q608),"")</f>
        <v>0.78008596547339515</v>
      </c>
      <c r="R608">
        <f>IFERROR(IF(OR(HLOOKUP($A608,'Z-scores'!$C$2:$UD$20,16,FALSE)&gt;2,HLOOKUP($A608,'Z-scores'!$C$2:$UD$20,16,FALSE)&lt;-2),"",'Total-corrected counts'!R608),"")</f>
        <v>10.874900577203178</v>
      </c>
      <c r="S608">
        <f>IFERROR(IF(OR(HLOOKUP($A608,'Z-scores'!$C$2:$UD$20,17,FALSE)&gt;2,HLOOKUP($A608,'Z-scores'!$C$2:$UD$20,17,FALSE)&lt;-2),"",'Total-corrected counts'!S608),"")</f>
        <v>5.4881881813414637</v>
      </c>
      <c r="T608">
        <f>IFERROR(IF(OR(HLOOKUP($A608,'Z-scores'!$C$2:$UD$20,18,FALSE)&gt;2,HLOOKUP($A608,'Z-scores'!$C$2:$UD$20,18,FALSE)&lt;-2),"",'Total-corrected counts'!T608),"")</f>
        <v>0.15463837815268991</v>
      </c>
      <c r="U608">
        <f>IFERROR(IF(OR(HLOOKUP($A608,'Z-scores'!$C$2:$UD$20,19,FALSE)&gt;2,HLOOKUP($A608,'Z-scores'!$C$2:$UD$20,19,FALSE)&lt;-2),"",'Total-corrected counts'!U608),"")</f>
        <v>18.264820367726511</v>
      </c>
      <c r="V608">
        <f t="shared" si="36"/>
        <v>1</v>
      </c>
      <c r="W608">
        <f t="shared" si="37"/>
        <v>0.8027394441196225</v>
      </c>
      <c r="X608">
        <f t="shared" si="38"/>
        <v>6.8478832329030217</v>
      </c>
      <c r="Y608">
        <f t="shared" si="39"/>
        <v>6.0501777194007129</v>
      </c>
    </row>
    <row r="609" spans="1:25" x14ac:dyDescent="0.25">
      <c r="A609">
        <v>617</v>
      </c>
      <c r="B609" t="s">
        <v>911</v>
      </c>
      <c r="C609">
        <v>67400</v>
      </c>
      <c r="D609">
        <v>362</v>
      </c>
      <c r="E609" t="str">
        <f>IFERROR(IF(OR(HLOOKUP($A609,'Z-scores'!$C$2:$UD$20,3,FALSE)&gt;2,HLOOKUP(A609,'Z-scores'!$C$2:$UD$20,3,FALSE)&lt;-2),"",'Total-corrected counts'!E609),"")</f>
        <v/>
      </c>
      <c r="F609" t="str">
        <f>IFERROR(IF(OR(HLOOKUP($A609,'Z-scores'!$C$2:$UD$20,4,FALSE)&gt;2,HLOOKUP($A609,'Z-scores'!$C$2:$UD$20,4,FALSE)&lt;-2),"",'Total-corrected counts'!F609),"")</f>
        <v/>
      </c>
      <c r="G609" t="str">
        <f>IFERROR(IF(OR(HLOOKUP($A609,'Z-scores'!$C$2:$UD$20,5,FALSE)&gt;2,HLOOKUP($A609,'Z-scores'!$C$2:$UD$20,5,FALSE)&lt;-2),"",'Total-corrected counts'!G609),"")</f>
        <v/>
      </c>
      <c r="H609" t="str">
        <f>IFERROR(IF(OR(HLOOKUP($A609,'Z-scores'!$C$2:$UD$20,6,FALSE)&gt;2,HLOOKUP($A609,'Z-scores'!$C$2:$UD$20,6,FALSE)&lt;-2),"",'Total-corrected counts'!H609),"")</f>
        <v/>
      </c>
      <c r="I609" t="str">
        <f>IFERROR(IF(OR(HLOOKUP($A609,'Z-scores'!$C$2:$UD$20,7,FALSE)&gt;2,HLOOKUP($A609,'Z-scores'!$C$2:$UD$20,7,FALSE)&lt;-2),"",'Total-corrected counts'!I609),"")</f>
        <v/>
      </c>
      <c r="J609" t="str">
        <f>IFERROR(IF(OR(HLOOKUP($A609,'Z-scores'!$C$2:$UD$20,8,FALSE)&gt;2,HLOOKUP($A609,'Z-scores'!$C$2:$UD$20,8,FALSE)&lt;-2),"",'Total-corrected counts'!J609),"")</f>
        <v/>
      </c>
      <c r="K609" t="str">
        <f>IFERROR(IF(OR(HLOOKUP($A609,'Z-scores'!$C$2:$UD$20,9,FALSE)&gt;2,HLOOKUP($A609,'Z-scores'!$C$2:$UD$20,9,FALSE)&lt;-2),"",'Total-corrected counts'!K609),"")</f>
        <v/>
      </c>
      <c r="L609" t="str">
        <f>IFERROR(IF(OR(HLOOKUP($A609,'Z-scores'!$C$2:$UD$20,10,FALSE)&gt;2,HLOOKUP($A609,'Z-scores'!$C$2:$UD$20,10,FALSE)&lt;-2),"",'Total-corrected counts'!L609),"")</f>
        <v/>
      </c>
      <c r="M609" t="str">
        <f>IFERROR(IF(OR(HLOOKUP($A609,'Z-scores'!$C$2:$UD$20,11,FALSE)&gt;2,HLOOKUP($A609,'Z-scores'!$C$2:$UD$20,11,FALSE)&lt;-2),"",'Total-corrected counts'!M609),"")</f>
        <v/>
      </c>
      <c r="N609" t="str">
        <f>IFERROR(IF(OR(HLOOKUP($A609,'Z-scores'!$C$2:$UD$20,12,FALSE)&gt;2,HLOOKUP($A609,'Z-scores'!$C$2:$UD$20,12,FALSE)&lt;-2),"",'Total-corrected counts'!N609),"")</f>
        <v/>
      </c>
      <c r="O609" t="str">
        <f>IFERROR(IF(OR(HLOOKUP($A609,'Z-scores'!$C$2:$UD$20,13,FALSE)&gt;2,HLOOKUP($A609,'Z-scores'!$C$2:$UD$20,13,FALSE)&lt;-2),"",'Total-corrected counts'!O609),"")</f>
        <v/>
      </c>
      <c r="P609" t="str">
        <f>IFERROR(IF(OR(HLOOKUP($A609,'Z-scores'!$C$2:$UD$20,14,FALSE)&gt;2,HLOOKUP($A609,'Z-scores'!$C$2:$UD$20,14,FALSE)&lt;-2),"",'Total-corrected counts'!P609),"")</f>
        <v/>
      </c>
      <c r="Q609" t="str">
        <f>IFERROR(IF(OR(HLOOKUP($A609,'Z-scores'!$C$2:$UD$20,15,FALSE)&gt;2,HLOOKUP($A609,'Z-scores'!$C$2:$UD$20,15,FALSE)&lt;-2),"",'Total-corrected counts'!Q609),"")</f>
        <v/>
      </c>
      <c r="R609" t="str">
        <f>IFERROR(IF(OR(HLOOKUP($A609,'Z-scores'!$C$2:$UD$20,16,FALSE)&gt;2,HLOOKUP($A609,'Z-scores'!$C$2:$UD$20,16,FALSE)&lt;-2),"",'Total-corrected counts'!R609),"")</f>
        <v/>
      </c>
      <c r="S609" t="str">
        <f>IFERROR(IF(OR(HLOOKUP($A609,'Z-scores'!$C$2:$UD$20,17,FALSE)&gt;2,HLOOKUP($A609,'Z-scores'!$C$2:$UD$20,17,FALSE)&lt;-2),"",'Total-corrected counts'!S609),"")</f>
        <v/>
      </c>
      <c r="T609" t="str">
        <f>IFERROR(IF(OR(HLOOKUP($A609,'Z-scores'!$C$2:$UD$20,18,FALSE)&gt;2,HLOOKUP($A609,'Z-scores'!$C$2:$UD$20,18,FALSE)&lt;-2),"",'Total-corrected counts'!T609),"")</f>
        <v/>
      </c>
      <c r="U609" t="str">
        <f>IFERROR(IF(OR(HLOOKUP($A609,'Z-scores'!$C$2:$UD$20,19,FALSE)&gt;2,HLOOKUP($A609,'Z-scores'!$C$2:$UD$20,19,FALSE)&lt;-2),"",'Total-corrected counts'!U609),"")</f>
        <v/>
      </c>
      <c r="V609">
        <f t="shared" si="36"/>
        <v>1</v>
      </c>
      <c r="W609" t="str">
        <f t="shared" si="37"/>
        <v/>
      </c>
      <c r="X609" t="str">
        <f t="shared" si="38"/>
        <v/>
      </c>
      <c r="Y609" t="str">
        <f t="shared" si="39"/>
        <v/>
      </c>
    </row>
    <row r="610" spans="1:25" x14ac:dyDescent="0.25">
      <c r="A610">
        <v>618</v>
      </c>
      <c r="B610" t="s">
        <v>912</v>
      </c>
      <c r="C610">
        <v>112000</v>
      </c>
      <c r="D610">
        <v>1099</v>
      </c>
      <c r="E610" t="str">
        <f>IFERROR(IF(OR(HLOOKUP($A610,'Z-scores'!$C$2:$UD$20,3,FALSE)&gt;2,HLOOKUP(A610,'Z-scores'!$C$2:$UD$20,3,FALSE)&lt;-2),"",'Total-corrected counts'!E610),"")</f>
        <v/>
      </c>
      <c r="F610" t="str">
        <f>IFERROR(IF(OR(HLOOKUP($A610,'Z-scores'!$C$2:$UD$20,4,FALSE)&gt;2,HLOOKUP($A610,'Z-scores'!$C$2:$UD$20,4,FALSE)&lt;-2),"",'Total-corrected counts'!F610),"")</f>
        <v/>
      </c>
      <c r="G610" t="str">
        <f>IFERROR(IF(OR(HLOOKUP($A610,'Z-scores'!$C$2:$UD$20,5,FALSE)&gt;2,HLOOKUP($A610,'Z-scores'!$C$2:$UD$20,5,FALSE)&lt;-2),"",'Total-corrected counts'!G610),"")</f>
        <v/>
      </c>
      <c r="H610" t="str">
        <f>IFERROR(IF(OR(HLOOKUP($A610,'Z-scores'!$C$2:$UD$20,6,FALSE)&gt;2,HLOOKUP($A610,'Z-scores'!$C$2:$UD$20,6,FALSE)&lt;-2),"",'Total-corrected counts'!H610),"")</f>
        <v/>
      </c>
      <c r="I610" t="str">
        <f>IFERROR(IF(OR(HLOOKUP($A610,'Z-scores'!$C$2:$UD$20,7,FALSE)&gt;2,HLOOKUP($A610,'Z-scores'!$C$2:$UD$20,7,FALSE)&lt;-2),"",'Total-corrected counts'!I610),"")</f>
        <v/>
      </c>
      <c r="J610" t="str">
        <f>IFERROR(IF(OR(HLOOKUP($A610,'Z-scores'!$C$2:$UD$20,8,FALSE)&gt;2,HLOOKUP($A610,'Z-scores'!$C$2:$UD$20,8,FALSE)&lt;-2),"",'Total-corrected counts'!J610),"")</f>
        <v/>
      </c>
      <c r="K610" t="str">
        <f>IFERROR(IF(OR(HLOOKUP($A610,'Z-scores'!$C$2:$UD$20,9,FALSE)&gt;2,HLOOKUP($A610,'Z-scores'!$C$2:$UD$20,9,FALSE)&lt;-2),"",'Total-corrected counts'!K610),"")</f>
        <v/>
      </c>
      <c r="L610" t="str">
        <f>IFERROR(IF(OR(HLOOKUP($A610,'Z-scores'!$C$2:$UD$20,10,FALSE)&gt;2,HLOOKUP($A610,'Z-scores'!$C$2:$UD$20,10,FALSE)&lt;-2),"",'Total-corrected counts'!L610),"")</f>
        <v/>
      </c>
      <c r="M610" t="str">
        <f>IFERROR(IF(OR(HLOOKUP($A610,'Z-scores'!$C$2:$UD$20,11,FALSE)&gt;2,HLOOKUP($A610,'Z-scores'!$C$2:$UD$20,11,FALSE)&lt;-2),"",'Total-corrected counts'!M610),"")</f>
        <v/>
      </c>
      <c r="N610" t="str">
        <f>IFERROR(IF(OR(HLOOKUP($A610,'Z-scores'!$C$2:$UD$20,12,FALSE)&gt;2,HLOOKUP($A610,'Z-scores'!$C$2:$UD$20,12,FALSE)&lt;-2),"",'Total-corrected counts'!N610),"")</f>
        <v/>
      </c>
      <c r="O610" t="str">
        <f>IFERROR(IF(OR(HLOOKUP($A610,'Z-scores'!$C$2:$UD$20,13,FALSE)&gt;2,HLOOKUP($A610,'Z-scores'!$C$2:$UD$20,13,FALSE)&lt;-2),"",'Total-corrected counts'!O610),"")</f>
        <v/>
      </c>
      <c r="P610" t="str">
        <f>IFERROR(IF(OR(HLOOKUP($A610,'Z-scores'!$C$2:$UD$20,14,FALSE)&gt;2,HLOOKUP($A610,'Z-scores'!$C$2:$UD$20,14,FALSE)&lt;-2),"",'Total-corrected counts'!P610),"")</f>
        <v/>
      </c>
      <c r="Q610" t="str">
        <f>IFERROR(IF(OR(HLOOKUP($A610,'Z-scores'!$C$2:$UD$20,15,FALSE)&gt;2,HLOOKUP($A610,'Z-scores'!$C$2:$UD$20,15,FALSE)&lt;-2),"",'Total-corrected counts'!Q610),"")</f>
        <v/>
      </c>
      <c r="R610" t="str">
        <f>IFERROR(IF(OR(HLOOKUP($A610,'Z-scores'!$C$2:$UD$20,16,FALSE)&gt;2,HLOOKUP($A610,'Z-scores'!$C$2:$UD$20,16,FALSE)&lt;-2),"",'Total-corrected counts'!R610),"")</f>
        <v/>
      </c>
      <c r="S610" t="str">
        <f>IFERROR(IF(OR(HLOOKUP($A610,'Z-scores'!$C$2:$UD$20,17,FALSE)&gt;2,HLOOKUP($A610,'Z-scores'!$C$2:$UD$20,17,FALSE)&lt;-2),"",'Total-corrected counts'!S610),"")</f>
        <v/>
      </c>
      <c r="T610" t="str">
        <f>IFERROR(IF(OR(HLOOKUP($A610,'Z-scores'!$C$2:$UD$20,18,FALSE)&gt;2,HLOOKUP($A610,'Z-scores'!$C$2:$UD$20,18,FALSE)&lt;-2),"",'Total-corrected counts'!T610),"")</f>
        <v/>
      </c>
      <c r="U610" t="str">
        <f>IFERROR(IF(OR(HLOOKUP($A610,'Z-scores'!$C$2:$UD$20,19,FALSE)&gt;2,HLOOKUP($A610,'Z-scores'!$C$2:$UD$20,19,FALSE)&lt;-2),"",'Total-corrected counts'!U610),"")</f>
        <v/>
      </c>
      <c r="V610">
        <f t="shared" si="36"/>
        <v>1</v>
      </c>
      <c r="W610" t="str">
        <f t="shared" si="37"/>
        <v/>
      </c>
      <c r="X610" t="str">
        <f t="shared" si="38"/>
        <v/>
      </c>
      <c r="Y610" t="str">
        <f t="shared" si="39"/>
        <v/>
      </c>
    </row>
    <row r="611" spans="1:25" x14ac:dyDescent="0.25">
      <c r="A611">
        <v>619</v>
      </c>
      <c r="B611" t="s">
        <v>913</v>
      </c>
      <c r="C611">
        <v>34100</v>
      </c>
      <c r="D611">
        <v>698</v>
      </c>
      <c r="E611" t="str">
        <f>IFERROR(IF(OR(HLOOKUP($A611,'Z-scores'!$C$2:$UD$20,3,FALSE)&gt;2,HLOOKUP(A611,'Z-scores'!$C$2:$UD$20,3,FALSE)&lt;-2),"",'Total-corrected counts'!E611),"")</f>
        <v/>
      </c>
      <c r="F611" t="str">
        <f>IFERROR(IF(OR(HLOOKUP($A611,'Z-scores'!$C$2:$UD$20,4,FALSE)&gt;2,HLOOKUP($A611,'Z-scores'!$C$2:$UD$20,4,FALSE)&lt;-2),"",'Total-corrected counts'!F611),"")</f>
        <v/>
      </c>
      <c r="G611" t="str">
        <f>IFERROR(IF(OR(HLOOKUP($A611,'Z-scores'!$C$2:$UD$20,5,FALSE)&gt;2,HLOOKUP($A611,'Z-scores'!$C$2:$UD$20,5,FALSE)&lt;-2),"",'Total-corrected counts'!G611),"")</f>
        <v/>
      </c>
      <c r="H611" t="str">
        <f>IFERROR(IF(OR(HLOOKUP($A611,'Z-scores'!$C$2:$UD$20,6,FALSE)&gt;2,HLOOKUP($A611,'Z-scores'!$C$2:$UD$20,6,FALSE)&lt;-2),"",'Total-corrected counts'!H611),"")</f>
        <v/>
      </c>
      <c r="I611" t="str">
        <f>IFERROR(IF(OR(HLOOKUP($A611,'Z-scores'!$C$2:$UD$20,7,FALSE)&gt;2,HLOOKUP($A611,'Z-scores'!$C$2:$UD$20,7,FALSE)&lt;-2),"",'Total-corrected counts'!I611),"")</f>
        <v/>
      </c>
      <c r="J611" t="str">
        <f>IFERROR(IF(OR(HLOOKUP($A611,'Z-scores'!$C$2:$UD$20,8,FALSE)&gt;2,HLOOKUP($A611,'Z-scores'!$C$2:$UD$20,8,FALSE)&lt;-2),"",'Total-corrected counts'!J611),"")</f>
        <v/>
      </c>
      <c r="K611" t="str">
        <f>IFERROR(IF(OR(HLOOKUP($A611,'Z-scores'!$C$2:$UD$20,9,FALSE)&gt;2,HLOOKUP($A611,'Z-scores'!$C$2:$UD$20,9,FALSE)&lt;-2),"",'Total-corrected counts'!K611),"")</f>
        <v/>
      </c>
      <c r="L611" t="str">
        <f>IFERROR(IF(OR(HLOOKUP($A611,'Z-scores'!$C$2:$UD$20,10,FALSE)&gt;2,HLOOKUP($A611,'Z-scores'!$C$2:$UD$20,10,FALSE)&lt;-2),"",'Total-corrected counts'!L611),"")</f>
        <v/>
      </c>
      <c r="M611" t="str">
        <f>IFERROR(IF(OR(HLOOKUP($A611,'Z-scores'!$C$2:$UD$20,11,FALSE)&gt;2,HLOOKUP($A611,'Z-scores'!$C$2:$UD$20,11,FALSE)&lt;-2),"",'Total-corrected counts'!M611),"")</f>
        <v/>
      </c>
      <c r="N611" t="str">
        <f>IFERROR(IF(OR(HLOOKUP($A611,'Z-scores'!$C$2:$UD$20,12,FALSE)&gt;2,HLOOKUP($A611,'Z-scores'!$C$2:$UD$20,12,FALSE)&lt;-2),"",'Total-corrected counts'!N611),"")</f>
        <v/>
      </c>
      <c r="O611" t="str">
        <f>IFERROR(IF(OR(HLOOKUP($A611,'Z-scores'!$C$2:$UD$20,13,FALSE)&gt;2,HLOOKUP($A611,'Z-scores'!$C$2:$UD$20,13,FALSE)&lt;-2),"",'Total-corrected counts'!O611),"")</f>
        <v/>
      </c>
      <c r="P611" t="str">
        <f>IFERROR(IF(OR(HLOOKUP($A611,'Z-scores'!$C$2:$UD$20,14,FALSE)&gt;2,HLOOKUP($A611,'Z-scores'!$C$2:$UD$20,14,FALSE)&lt;-2),"",'Total-corrected counts'!P611),"")</f>
        <v/>
      </c>
      <c r="Q611" t="str">
        <f>IFERROR(IF(OR(HLOOKUP($A611,'Z-scores'!$C$2:$UD$20,15,FALSE)&gt;2,HLOOKUP($A611,'Z-scores'!$C$2:$UD$20,15,FALSE)&lt;-2),"",'Total-corrected counts'!Q611),"")</f>
        <v/>
      </c>
      <c r="R611" t="str">
        <f>IFERROR(IF(OR(HLOOKUP($A611,'Z-scores'!$C$2:$UD$20,16,FALSE)&gt;2,HLOOKUP($A611,'Z-scores'!$C$2:$UD$20,16,FALSE)&lt;-2),"",'Total-corrected counts'!R611),"")</f>
        <v/>
      </c>
      <c r="S611" t="str">
        <f>IFERROR(IF(OR(HLOOKUP($A611,'Z-scores'!$C$2:$UD$20,17,FALSE)&gt;2,HLOOKUP($A611,'Z-scores'!$C$2:$UD$20,17,FALSE)&lt;-2),"",'Total-corrected counts'!S611),"")</f>
        <v/>
      </c>
      <c r="T611" t="str">
        <f>IFERROR(IF(OR(HLOOKUP($A611,'Z-scores'!$C$2:$UD$20,18,FALSE)&gt;2,HLOOKUP($A611,'Z-scores'!$C$2:$UD$20,18,FALSE)&lt;-2),"",'Total-corrected counts'!T611),"")</f>
        <v/>
      </c>
      <c r="U611" t="str">
        <f>IFERROR(IF(OR(HLOOKUP($A611,'Z-scores'!$C$2:$UD$20,19,FALSE)&gt;2,HLOOKUP($A611,'Z-scores'!$C$2:$UD$20,19,FALSE)&lt;-2),"",'Total-corrected counts'!U611),"")</f>
        <v/>
      </c>
      <c r="V611">
        <f t="shared" si="36"/>
        <v>1</v>
      </c>
      <c r="W611" t="str">
        <f t="shared" si="37"/>
        <v/>
      </c>
      <c r="X611" t="str">
        <f t="shared" si="38"/>
        <v/>
      </c>
      <c r="Y611" t="str">
        <f t="shared" si="39"/>
        <v/>
      </c>
    </row>
    <row r="612" spans="1:25" x14ac:dyDescent="0.25">
      <c r="A612">
        <v>620</v>
      </c>
      <c r="B612" t="s">
        <v>301</v>
      </c>
      <c r="C612">
        <v>22400</v>
      </c>
      <c r="D612">
        <v>731</v>
      </c>
      <c r="E612" t="str">
        <f>IFERROR(IF(OR(HLOOKUP($A612,'Z-scores'!$C$2:$UD$20,3,FALSE)&gt;2,HLOOKUP(A612,'Z-scores'!$C$2:$UD$20,3,FALSE)&lt;-2),"",'Total-corrected counts'!E612),"")</f>
        <v/>
      </c>
      <c r="F612">
        <f>IFERROR(IF(OR(HLOOKUP($A612,'Z-scores'!$C$2:$UD$20,4,FALSE)&gt;2,HLOOKUP($A612,'Z-scores'!$C$2:$UD$20,4,FALSE)&lt;-2),"",'Total-corrected counts'!F612),"")</f>
        <v>6.5131723578996414</v>
      </c>
      <c r="G612">
        <f>IFERROR(IF(OR(HLOOKUP($A612,'Z-scores'!$C$2:$UD$20,5,FALSE)&gt;2,HLOOKUP($A612,'Z-scores'!$C$2:$UD$20,5,FALSE)&lt;-2),"",'Total-corrected counts'!G612),"")</f>
        <v>17.365657900568515</v>
      </c>
      <c r="H612">
        <f>IFERROR(IF(OR(HLOOKUP($A612,'Z-scores'!$C$2:$UD$20,6,FALSE)&gt;2,HLOOKUP($A612,'Z-scores'!$C$2:$UD$20,6,FALSE)&lt;-2),"",'Total-corrected counts'!H612),"")</f>
        <v>3.6856040167499531</v>
      </c>
      <c r="I612">
        <f>IFERROR(IF(OR(HLOOKUP($A612,'Z-scores'!$C$2:$UD$20,7,FALSE)&gt;2,HLOOKUP($A612,'Z-scores'!$C$2:$UD$20,7,FALSE)&lt;-2),"",'Total-corrected counts'!I612),"")</f>
        <v>3.3431946287237677</v>
      </c>
      <c r="J612">
        <f>IFERROR(IF(OR(HLOOKUP($A612,'Z-scores'!$C$2:$UD$20,8,FALSE)&gt;2,HLOOKUP($A612,'Z-scores'!$C$2:$UD$20,8,FALSE)&lt;-2),"",'Total-corrected counts'!J612),"")</f>
        <v>4.3489322927452712</v>
      </c>
      <c r="K612">
        <f>IFERROR(IF(OR(HLOOKUP($A612,'Z-scores'!$C$2:$UD$20,9,FALSE)&gt;2,HLOOKUP($A612,'Z-scores'!$C$2:$UD$20,9,FALSE)&lt;-2),"",'Total-corrected counts'!K612),"")</f>
        <v>4.6334801270973855</v>
      </c>
      <c r="L612">
        <f>IFERROR(IF(OR(HLOOKUP($A612,'Z-scores'!$C$2:$UD$20,10,FALSE)&gt;2,HLOOKUP($A612,'Z-scores'!$C$2:$UD$20,10,FALSE)&lt;-2),"",'Total-corrected counts'!L612),"")</f>
        <v>8.8196332090941E-3</v>
      </c>
      <c r="M612">
        <f>IFERROR(IF(OR(HLOOKUP($A612,'Z-scores'!$C$2:$UD$20,11,FALSE)&gt;2,HLOOKUP($A612,'Z-scores'!$C$2:$UD$20,11,FALSE)&lt;-2),"",'Total-corrected counts'!M612),"")</f>
        <v>2.0780479803308842</v>
      </c>
      <c r="N612">
        <f>IFERROR(IF(OR(HLOOKUP($A612,'Z-scores'!$C$2:$UD$20,12,FALSE)&gt;2,HLOOKUP($A612,'Z-scores'!$C$2:$UD$20,12,FALSE)&lt;-2),"",'Total-corrected counts'!N612),"")</f>
        <v>3.9497547211482331</v>
      </c>
      <c r="O612">
        <f>IFERROR(IF(OR(HLOOKUP($A612,'Z-scores'!$C$2:$UD$20,13,FALSE)&gt;2,HLOOKUP($A612,'Z-scores'!$C$2:$UD$20,13,FALSE)&lt;-2),"",'Total-corrected counts'!O612),"")</f>
        <v>3.0086149366625983</v>
      </c>
      <c r="P612">
        <f>IFERROR(IF(OR(HLOOKUP($A612,'Z-scores'!$C$2:$UD$20,14,FALSE)&gt;2,HLOOKUP($A612,'Z-scores'!$C$2:$UD$20,14,FALSE)&lt;-2),"",'Total-corrected counts'!P612),"")</f>
        <v>15.171919213590279</v>
      </c>
      <c r="Q612">
        <f>IFERROR(IF(OR(HLOOKUP($A612,'Z-scores'!$C$2:$UD$20,15,FALSE)&gt;2,HLOOKUP($A612,'Z-scores'!$C$2:$UD$20,15,FALSE)&lt;-2),"",'Total-corrected counts'!Q612),"")</f>
        <v>1.950214913683488E-2</v>
      </c>
      <c r="R612">
        <f>IFERROR(IF(OR(HLOOKUP($A612,'Z-scores'!$C$2:$UD$20,16,FALSE)&gt;2,HLOOKUP($A612,'Z-scores'!$C$2:$UD$20,16,FALSE)&lt;-2),"",'Total-corrected counts'!R612),"")</f>
        <v>1.2020892310836234E-2</v>
      </c>
      <c r="S612">
        <f>IFERROR(IF(OR(HLOOKUP($A612,'Z-scores'!$C$2:$UD$20,17,FALSE)&gt;2,HLOOKUP($A612,'Z-scores'!$C$2:$UD$20,17,FALSE)&lt;-2),"",'Total-corrected counts'!S612),"")</f>
        <v>2.5568117046605625</v>
      </c>
      <c r="T612">
        <f>IFERROR(IF(OR(HLOOKUP($A612,'Z-scores'!$C$2:$UD$20,18,FALSE)&gt;2,HLOOKUP($A612,'Z-scores'!$C$2:$UD$20,18,FALSE)&lt;-2),"",'Total-corrected counts'!T612),"")</f>
        <v>1.1426057941282091</v>
      </c>
      <c r="U612">
        <f>IFERROR(IF(OR(HLOOKUP($A612,'Z-scores'!$C$2:$UD$20,19,FALSE)&gt;2,HLOOKUP($A612,'Z-scores'!$C$2:$UD$20,19,FALSE)&lt;-2),"",'Total-corrected counts'!U612),"")</f>
        <v>5.8148869785586887</v>
      </c>
      <c r="V612">
        <f t="shared" si="36"/>
        <v>1</v>
      </c>
      <c r="W612">
        <f t="shared" si="37"/>
        <v>0.62151451968449156</v>
      </c>
      <c r="X612">
        <f t="shared" si="38"/>
        <v>5.2471136171655637</v>
      </c>
      <c r="Y612">
        <f t="shared" si="39"/>
        <v>3.9595145487745302</v>
      </c>
    </row>
    <row r="613" spans="1:25" x14ac:dyDescent="0.25">
      <c r="A613">
        <v>621</v>
      </c>
      <c r="B613" t="s">
        <v>302</v>
      </c>
      <c r="C613">
        <v>88200</v>
      </c>
      <c r="D613">
        <v>987</v>
      </c>
      <c r="E613" t="str">
        <f>IFERROR(IF(OR(HLOOKUP($A613,'Z-scores'!$C$2:$UD$20,3,FALSE)&gt;2,HLOOKUP(A613,'Z-scores'!$C$2:$UD$20,3,FALSE)&lt;-2),"",'Total-corrected counts'!E613),"")</f>
        <v/>
      </c>
      <c r="F613">
        <f>IFERROR(IF(OR(HLOOKUP($A613,'Z-scores'!$C$2:$UD$20,4,FALSE)&gt;2,HLOOKUP($A613,'Z-scores'!$C$2:$UD$20,4,FALSE)&lt;-2),"",'Total-corrected counts'!F613),"")</f>
        <v>12.903299897954833</v>
      </c>
      <c r="G613">
        <f>IFERROR(IF(OR(HLOOKUP($A613,'Z-scores'!$C$2:$UD$20,5,FALSE)&gt;2,HLOOKUP($A613,'Z-scores'!$C$2:$UD$20,5,FALSE)&lt;-2),"",'Total-corrected counts'!G613),"")</f>
        <v>16.177057185796421</v>
      </c>
      <c r="H613">
        <f>IFERROR(IF(OR(HLOOKUP($A613,'Z-scores'!$C$2:$UD$20,6,FALSE)&gt;2,HLOOKUP($A613,'Z-scores'!$C$2:$UD$20,6,FALSE)&lt;-2),"",'Total-corrected counts'!H613),"")</f>
        <v>14.777317620188732</v>
      </c>
      <c r="I613">
        <f>IFERROR(IF(OR(HLOOKUP($A613,'Z-scores'!$C$2:$UD$20,7,FALSE)&gt;2,HLOOKUP($A613,'Z-scores'!$C$2:$UD$20,7,FALSE)&lt;-2),"",'Total-corrected counts'!I613),"")</f>
        <v>31.818839486637998</v>
      </c>
      <c r="J613">
        <f>IFERROR(IF(OR(HLOOKUP($A613,'Z-scores'!$C$2:$UD$20,8,FALSE)&gt;2,HLOOKUP($A613,'Z-scores'!$C$2:$UD$20,8,FALSE)&lt;-2),"",'Total-corrected counts'!J613),"")</f>
        <v>21.034631701645495</v>
      </c>
      <c r="K613">
        <f>IFERROR(IF(OR(HLOOKUP($A613,'Z-scores'!$C$2:$UD$20,9,FALSE)&gt;2,HLOOKUP($A613,'Z-scores'!$C$2:$UD$20,9,FALSE)&lt;-2),"",'Total-corrected counts'!K613),"")</f>
        <v>11.648363899882936</v>
      </c>
      <c r="L613">
        <f>IFERROR(IF(OR(HLOOKUP($A613,'Z-scores'!$C$2:$UD$20,10,FALSE)&gt;2,HLOOKUP($A613,'Z-scores'!$C$2:$UD$20,10,FALSE)&lt;-2),"",'Total-corrected counts'!L613),"")</f>
        <v>8.577093295844012</v>
      </c>
      <c r="M613">
        <f>IFERROR(IF(OR(HLOOKUP($A613,'Z-scores'!$C$2:$UD$20,11,FALSE)&gt;2,HLOOKUP($A613,'Z-scores'!$C$2:$UD$20,11,FALSE)&lt;-2),"",'Total-corrected counts'!M613),"")</f>
        <v>30.133999537392423</v>
      </c>
      <c r="N613">
        <f>IFERROR(IF(OR(HLOOKUP($A613,'Z-scores'!$C$2:$UD$20,12,FALSE)&gt;2,HLOOKUP($A613,'Z-scores'!$C$2:$UD$20,12,FALSE)&lt;-2),"",'Total-corrected counts'!N613),"")</f>
        <v>6.9647647055050053</v>
      </c>
      <c r="O613">
        <f>IFERROR(IF(OR(HLOOKUP($A613,'Z-scores'!$C$2:$UD$20,13,FALSE)&gt;2,HLOOKUP($A613,'Z-scores'!$C$2:$UD$20,13,FALSE)&lt;-2),"",'Total-corrected counts'!O613),"")</f>
        <v>6.3167452305544698</v>
      </c>
      <c r="P613">
        <f>IFERROR(IF(OR(HLOOKUP($A613,'Z-scores'!$C$2:$UD$20,14,FALSE)&gt;2,HLOOKUP($A613,'Z-scores'!$C$2:$UD$20,14,FALSE)&lt;-2),"",'Total-corrected counts'!P613),"")</f>
        <v>21.497113702636366</v>
      </c>
      <c r="Q613">
        <f>IFERROR(IF(OR(HLOOKUP($A613,'Z-scores'!$C$2:$UD$20,15,FALSE)&gt;2,HLOOKUP($A613,'Z-scores'!$C$2:$UD$20,15,FALSE)&lt;-2),"",'Total-corrected counts'!Q613),"")</f>
        <v>17.551934223151392</v>
      </c>
      <c r="R613">
        <f>IFERROR(IF(OR(HLOOKUP($A613,'Z-scores'!$C$2:$UD$20,16,FALSE)&gt;2,HLOOKUP($A613,'Z-scores'!$C$2:$UD$20,16,FALSE)&lt;-2),"",'Total-corrected counts'!R613),"")</f>
        <v>20.511649246390228</v>
      </c>
      <c r="S613">
        <f>IFERROR(IF(OR(HLOOKUP($A613,'Z-scores'!$C$2:$UD$20,17,FALSE)&gt;2,HLOOKUP($A613,'Z-scores'!$C$2:$UD$20,17,FALSE)&lt;-2),"",'Total-corrected counts'!S613),"")</f>
        <v>6.3404587495616509</v>
      </c>
      <c r="T613">
        <f>IFERROR(IF(OR(HLOOKUP($A613,'Z-scores'!$C$2:$UD$20,18,FALSE)&gt;2,HLOOKUP($A613,'Z-scores'!$C$2:$UD$20,18,FALSE)&lt;-2),"",'Total-corrected counts'!T613),"")</f>
        <v>11.116781184976709</v>
      </c>
      <c r="U613">
        <f>IFERROR(IF(OR(HLOOKUP($A613,'Z-scores'!$C$2:$UD$20,19,FALSE)&gt;2,HLOOKUP($A613,'Z-scores'!$C$2:$UD$20,19,FALSE)&lt;-2),"",'Total-corrected counts'!U613),"")</f>
        <v>6.8303224658592363</v>
      </c>
      <c r="V613">
        <f t="shared" si="36"/>
        <v>1</v>
      </c>
      <c r="W613">
        <f t="shared" si="37"/>
        <v>0.12626455851136117</v>
      </c>
      <c r="X613">
        <f t="shared" si="38"/>
        <v>18.383825328167855</v>
      </c>
      <c r="Y613">
        <f t="shared" si="39"/>
        <v>12.141221188579383</v>
      </c>
    </row>
    <row r="614" spans="1:25" x14ac:dyDescent="0.25">
      <c r="A614">
        <v>622</v>
      </c>
      <c r="B614" t="s">
        <v>303</v>
      </c>
      <c r="C614">
        <v>27200</v>
      </c>
      <c r="D614">
        <v>886</v>
      </c>
      <c r="E614">
        <f>IFERROR(IF(OR(HLOOKUP($A614,'Z-scores'!$C$2:$UD$20,3,FALSE)&gt;2,HLOOKUP(A614,'Z-scores'!$C$2:$UD$20,3,FALSE)&lt;-2),"",'Total-corrected counts'!E614),"")</f>
        <v>6.9109326471711127E-2</v>
      </c>
      <c r="F614">
        <f>IFERROR(IF(OR(HLOOKUP($A614,'Z-scores'!$C$2:$UD$20,4,FALSE)&gt;2,HLOOKUP($A614,'Z-scores'!$C$2:$UD$20,4,FALSE)&lt;-2),"",'Total-corrected counts'!F614),"")</f>
        <v>8.2029878562967784E-3</v>
      </c>
      <c r="G614">
        <f>IFERROR(IF(OR(HLOOKUP($A614,'Z-scores'!$C$2:$UD$20,5,FALSE)&gt;2,HLOOKUP($A614,'Z-scores'!$C$2:$UD$20,5,FALSE)&lt;-2),"",'Total-corrected counts'!G614),"")</f>
        <v>2.2361810057576625</v>
      </c>
      <c r="H614">
        <f>IFERROR(IF(OR(HLOOKUP($A614,'Z-scores'!$C$2:$UD$20,6,FALSE)&gt;2,HLOOKUP($A614,'Z-scores'!$C$2:$UD$20,6,FALSE)&lt;-2),"",'Total-corrected counts'!H614),"")</f>
        <v>0.20940931913352007</v>
      </c>
      <c r="I614">
        <f>IFERROR(IF(OR(HLOOKUP($A614,'Z-scores'!$C$2:$UD$20,7,FALSE)&gt;2,HLOOKUP($A614,'Z-scores'!$C$2:$UD$20,7,FALSE)&lt;-2),"",'Total-corrected counts'!I614),"")</f>
        <v>0.44945342154113266</v>
      </c>
      <c r="J614">
        <f>IFERROR(IF(OR(HLOOKUP($A614,'Z-scores'!$C$2:$UD$20,8,FALSE)&gt;2,HLOOKUP($A614,'Z-scores'!$C$2:$UD$20,8,FALSE)&lt;-2),"",'Total-corrected counts'!J614),"")</f>
        <v>0.63113756629409834</v>
      </c>
      <c r="K614">
        <f>IFERROR(IF(OR(HLOOKUP($A614,'Z-scores'!$C$2:$UD$20,9,FALSE)&gt;2,HLOOKUP($A614,'Z-scores'!$C$2:$UD$20,9,FALSE)&lt;-2),"",'Total-corrected counts'!K614),"")</f>
        <v>0.37906237805897763</v>
      </c>
      <c r="L614">
        <f>IFERROR(IF(OR(HLOOKUP($A614,'Z-scores'!$C$2:$UD$20,10,FALSE)&gt;2,HLOOKUP($A614,'Z-scores'!$C$2:$UD$20,10,FALSE)&lt;-2),"",'Total-corrected counts'!L614),"")</f>
        <v>0.18962211399552314</v>
      </c>
      <c r="M614">
        <f>IFERROR(IF(OR(HLOOKUP($A614,'Z-scores'!$C$2:$UD$20,11,FALSE)&gt;2,HLOOKUP($A614,'Z-scores'!$C$2:$UD$20,11,FALSE)&lt;-2),"",'Total-corrected counts'!M614),"")</f>
        <v>0.29028164691983527</v>
      </c>
      <c r="N614" t="str">
        <f>IFERROR(IF(OR(HLOOKUP($A614,'Z-scores'!$C$2:$UD$20,12,FALSE)&gt;2,HLOOKUP($A614,'Z-scores'!$C$2:$UD$20,12,FALSE)&lt;-2),"",'Total-corrected counts'!N614),"")</f>
        <v/>
      </c>
      <c r="O614">
        <f>IFERROR(IF(OR(HLOOKUP($A614,'Z-scores'!$C$2:$UD$20,13,FALSE)&gt;2,HLOOKUP($A614,'Z-scores'!$C$2:$UD$20,13,FALSE)&lt;-2),"",'Total-corrected counts'!O614),"")</f>
        <v>1.2754642740437636</v>
      </c>
      <c r="P614">
        <f>IFERROR(IF(OR(HLOOKUP($A614,'Z-scores'!$C$2:$UD$20,14,FALSE)&gt;2,HLOOKUP($A614,'Z-scores'!$C$2:$UD$20,14,FALSE)&lt;-2),"",'Total-corrected counts'!P614),"")</f>
        <v>0.25215302354981028</v>
      </c>
      <c r="Q614">
        <f>IFERROR(IF(OR(HLOOKUP($A614,'Z-scores'!$C$2:$UD$20,15,FALSE)&gt;2,HLOOKUP($A614,'Z-scores'!$C$2:$UD$20,15,FALSE)&lt;-2),"",'Total-corrected counts'!Q614),"")</f>
        <v>0.48755372842087197</v>
      </c>
      <c r="R614">
        <f>IFERROR(IF(OR(HLOOKUP($A614,'Z-scores'!$C$2:$UD$20,16,FALSE)&gt;2,HLOOKUP($A614,'Z-scores'!$C$2:$UD$20,16,FALSE)&lt;-2),"",'Total-corrected counts'!R614),"")</f>
        <v>2.8088818366320663</v>
      </c>
      <c r="S614">
        <f>IFERROR(IF(OR(HLOOKUP($A614,'Z-scores'!$C$2:$UD$20,17,FALSE)&gt;2,HLOOKUP($A614,'Z-scores'!$C$2:$UD$20,17,FALSE)&lt;-2),"",'Total-corrected counts'!S614),"")</f>
        <v>0.15199729879086149</v>
      </c>
      <c r="T614">
        <f>IFERROR(IF(OR(HLOOKUP($A614,'Z-scores'!$C$2:$UD$20,18,FALSE)&gt;2,HLOOKUP($A614,'Z-scores'!$C$2:$UD$20,18,FALSE)&lt;-2),"",'Total-corrected counts'!T614),"")</f>
        <v>1.1511968151366916</v>
      </c>
      <c r="U614">
        <f>IFERROR(IF(OR(HLOOKUP($A614,'Z-scores'!$C$2:$UD$20,19,FALSE)&gt;2,HLOOKUP($A614,'Z-scores'!$C$2:$UD$20,19,FALSE)&lt;-2),"",'Total-corrected counts'!U614),"")</f>
        <v>1.761823965145394</v>
      </c>
      <c r="V614">
        <f t="shared" si="36"/>
        <v>1</v>
      </c>
      <c r="W614">
        <f t="shared" si="37"/>
        <v>0.14221118369354721</v>
      </c>
      <c r="X614">
        <f t="shared" si="38"/>
        <v>0.49582886289208417</v>
      </c>
      <c r="Y614">
        <f t="shared" si="39"/>
        <v>1.1270101345313515</v>
      </c>
    </row>
    <row r="615" spans="1:25" x14ac:dyDescent="0.25">
      <c r="A615">
        <v>623</v>
      </c>
      <c r="B615" t="s">
        <v>914</v>
      </c>
      <c r="C615">
        <v>47900</v>
      </c>
      <c r="D615">
        <v>567</v>
      </c>
      <c r="E615" t="str">
        <f>IFERROR(IF(OR(HLOOKUP($A615,'Z-scores'!$C$2:$UD$20,3,FALSE)&gt;2,HLOOKUP(A615,'Z-scores'!$C$2:$UD$20,3,FALSE)&lt;-2),"",'Total-corrected counts'!E615),"")</f>
        <v/>
      </c>
      <c r="F615" t="str">
        <f>IFERROR(IF(OR(HLOOKUP($A615,'Z-scores'!$C$2:$UD$20,4,FALSE)&gt;2,HLOOKUP($A615,'Z-scores'!$C$2:$UD$20,4,FALSE)&lt;-2),"",'Total-corrected counts'!F615),"")</f>
        <v/>
      </c>
      <c r="G615" t="str">
        <f>IFERROR(IF(OR(HLOOKUP($A615,'Z-scores'!$C$2:$UD$20,5,FALSE)&gt;2,HLOOKUP($A615,'Z-scores'!$C$2:$UD$20,5,FALSE)&lt;-2),"",'Total-corrected counts'!G615),"")</f>
        <v/>
      </c>
      <c r="H615" t="str">
        <f>IFERROR(IF(OR(HLOOKUP($A615,'Z-scores'!$C$2:$UD$20,6,FALSE)&gt;2,HLOOKUP($A615,'Z-scores'!$C$2:$UD$20,6,FALSE)&lt;-2),"",'Total-corrected counts'!H615),"")</f>
        <v/>
      </c>
      <c r="I615" t="str">
        <f>IFERROR(IF(OR(HLOOKUP($A615,'Z-scores'!$C$2:$UD$20,7,FALSE)&gt;2,HLOOKUP($A615,'Z-scores'!$C$2:$UD$20,7,FALSE)&lt;-2),"",'Total-corrected counts'!I615),"")</f>
        <v/>
      </c>
      <c r="J615" t="str">
        <f>IFERROR(IF(OR(HLOOKUP($A615,'Z-scores'!$C$2:$UD$20,8,FALSE)&gt;2,HLOOKUP($A615,'Z-scores'!$C$2:$UD$20,8,FALSE)&lt;-2),"",'Total-corrected counts'!J615),"")</f>
        <v/>
      </c>
      <c r="K615" t="str">
        <f>IFERROR(IF(OR(HLOOKUP($A615,'Z-scores'!$C$2:$UD$20,9,FALSE)&gt;2,HLOOKUP($A615,'Z-scores'!$C$2:$UD$20,9,FALSE)&lt;-2),"",'Total-corrected counts'!K615),"")</f>
        <v/>
      </c>
      <c r="L615" t="str">
        <f>IFERROR(IF(OR(HLOOKUP($A615,'Z-scores'!$C$2:$UD$20,10,FALSE)&gt;2,HLOOKUP($A615,'Z-scores'!$C$2:$UD$20,10,FALSE)&lt;-2),"",'Total-corrected counts'!L615),"")</f>
        <v/>
      </c>
      <c r="M615" t="str">
        <f>IFERROR(IF(OR(HLOOKUP($A615,'Z-scores'!$C$2:$UD$20,11,FALSE)&gt;2,HLOOKUP($A615,'Z-scores'!$C$2:$UD$20,11,FALSE)&lt;-2),"",'Total-corrected counts'!M615),"")</f>
        <v/>
      </c>
      <c r="N615" t="str">
        <f>IFERROR(IF(OR(HLOOKUP($A615,'Z-scores'!$C$2:$UD$20,12,FALSE)&gt;2,HLOOKUP($A615,'Z-scores'!$C$2:$UD$20,12,FALSE)&lt;-2),"",'Total-corrected counts'!N615),"")</f>
        <v/>
      </c>
      <c r="O615" t="str">
        <f>IFERROR(IF(OR(HLOOKUP($A615,'Z-scores'!$C$2:$UD$20,13,FALSE)&gt;2,HLOOKUP($A615,'Z-scores'!$C$2:$UD$20,13,FALSE)&lt;-2),"",'Total-corrected counts'!O615),"")</f>
        <v/>
      </c>
      <c r="P615" t="str">
        <f>IFERROR(IF(OR(HLOOKUP($A615,'Z-scores'!$C$2:$UD$20,14,FALSE)&gt;2,HLOOKUP($A615,'Z-scores'!$C$2:$UD$20,14,FALSE)&lt;-2),"",'Total-corrected counts'!P615),"")</f>
        <v/>
      </c>
      <c r="Q615" t="str">
        <f>IFERROR(IF(OR(HLOOKUP($A615,'Z-scores'!$C$2:$UD$20,15,FALSE)&gt;2,HLOOKUP($A615,'Z-scores'!$C$2:$UD$20,15,FALSE)&lt;-2),"",'Total-corrected counts'!Q615),"")</f>
        <v/>
      </c>
      <c r="R615" t="str">
        <f>IFERROR(IF(OR(HLOOKUP($A615,'Z-scores'!$C$2:$UD$20,16,FALSE)&gt;2,HLOOKUP($A615,'Z-scores'!$C$2:$UD$20,16,FALSE)&lt;-2),"",'Total-corrected counts'!R615),"")</f>
        <v/>
      </c>
      <c r="S615" t="str">
        <f>IFERROR(IF(OR(HLOOKUP($A615,'Z-scores'!$C$2:$UD$20,17,FALSE)&gt;2,HLOOKUP($A615,'Z-scores'!$C$2:$UD$20,17,FALSE)&lt;-2),"",'Total-corrected counts'!S615),"")</f>
        <v/>
      </c>
      <c r="T615" t="str">
        <f>IFERROR(IF(OR(HLOOKUP($A615,'Z-scores'!$C$2:$UD$20,18,FALSE)&gt;2,HLOOKUP($A615,'Z-scores'!$C$2:$UD$20,18,FALSE)&lt;-2),"",'Total-corrected counts'!T615),"")</f>
        <v/>
      </c>
      <c r="U615" t="str">
        <f>IFERROR(IF(OR(HLOOKUP($A615,'Z-scores'!$C$2:$UD$20,19,FALSE)&gt;2,HLOOKUP($A615,'Z-scores'!$C$2:$UD$20,19,FALSE)&lt;-2),"",'Total-corrected counts'!U615),"")</f>
        <v/>
      </c>
      <c r="V615">
        <f t="shared" si="36"/>
        <v>1</v>
      </c>
      <c r="W615" t="str">
        <f t="shared" si="37"/>
        <v/>
      </c>
      <c r="X615" t="str">
        <f t="shared" si="38"/>
        <v/>
      </c>
      <c r="Y615" t="str">
        <f t="shared" si="39"/>
        <v/>
      </c>
    </row>
    <row r="616" spans="1:25" x14ac:dyDescent="0.25">
      <c r="A616">
        <v>624</v>
      </c>
      <c r="B616" t="s">
        <v>915</v>
      </c>
      <c r="C616">
        <v>119100</v>
      </c>
      <c r="D616">
        <v>1024</v>
      </c>
      <c r="E616" t="str">
        <f>IFERROR(IF(OR(HLOOKUP($A616,'Z-scores'!$C$2:$UD$20,3,FALSE)&gt;2,HLOOKUP(A616,'Z-scores'!$C$2:$UD$20,3,FALSE)&lt;-2),"",'Total-corrected counts'!E616),"")</f>
        <v/>
      </c>
      <c r="F616" t="str">
        <f>IFERROR(IF(OR(HLOOKUP($A616,'Z-scores'!$C$2:$UD$20,4,FALSE)&gt;2,HLOOKUP($A616,'Z-scores'!$C$2:$UD$20,4,FALSE)&lt;-2),"",'Total-corrected counts'!F616),"")</f>
        <v/>
      </c>
      <c r="G616" t="str">
        <f>IFERROR(IF(OR(HLOOKUP($A616,'Z-scores'!$C$2:$UD$20,5,FALSE)&gt;2,HLOOKUP($A616,'Z-scores'!$C$2:$UD$20,5,FALSE)&lt;-2),"",'Total-corrected counts'!G616),"")</f>
        <v/>
      </c>
      <c r="H616" t="str">
        <f>IFERROR(IF(OR(HLOOKUP($A616,'Z-scores'!$C$2:$UD$20,6,FALSE)&gt;2,HLOOKUP($A616,'Z-scores'!$C$2:$UD$20,6,FALSE)&lt;-2),"",'Total-corrected counts'!H616),"")</f>
        <v/>
      </c>
      <c r="I616" t="str">
        <f>IFERROR(IF(OR(HLOOKUP($A616,'Z-scores'!$C$2:$UD$20,7,FALSE)&gt;2,HLOOKUP($A616,'Z-scores'!$C$2:$UD$20,7,FALSE)&lt;-2),"",'Total-corrected counts'!I616),"")</f>
        <v/>
      </c>
      <c r="J616" t="str">
        <f>IFERROR(IF(OR(HLOOKUP($A616,'Z-scores'!$C$2:$UD$20,8,FALSE)&gt;2,HLOOKUP($A616,'Z-scores'!$C$2:$UD$20,8,FALSE)&lt;-2),"",'Total-corrected counts'!J616),"")</f>
        <v/>
      </c>
      <c r="K616" t="str">
        <f>IFERROR(IF(OR(HLOOKUP($A616,'Z-scores'!$C$2:$UD$20,9,FALSE)&gt;2,HLOOKUP($A616,'Z-scores'!$C$2:$UD$20,9,FALSE)&lt;-2),"",'Total-corrected counts'!K616),"")</f>
        <v/>
      </c>
      <c r="L616" t="str">
        <f>IFERROR(IF(OR(HLOOKUP($A616,'Z-scores'!$C$2:$UD$20,10,FALSE)&gt;2,HLOOKUP($A616,'Z-scores'!$C$2:$UD$20,10,FALSE)&lt;-2),"",'Total-corrected counts'!L616),"")</f>
        <v/>
      </c>
      <c r="M616" t="str">
        <f>IFERROR(IF(OR(HLOOKUP($A616,'Z-scores'!$C$2:$UD$20,11,FALSE)&gt;2,HLOOKUP($A616,'Z-scores'!$C$2:$UD$20,11,FALSE)&lt;-2),"",'Total-corrected counts'!M616),"")</f>
        <v/>
      </c>
      <c r="N616" t="str">
        <f>IFERROR(IF(OR(HLOOKUP($A616,'Z-scores'!$C$2:$UD$20,12,FALSE)&gt;2,HLOOKUP($A616,'Z-scores'!$C$2:$UD$20,12,FALSE)&lt;-2),"",'Total-corrected counts'!N616),"")</f>
        <v/>
      </c>
      <c r="O616" t="str">
        <f>IFERROR(IF(OR(HLOOKUP($A616,'Z-scores'!$C$2:$UD$20,13,FALSE)&gt;2,HLOOKUP($A616,'Z-scores'!$C$2:$UD$20,13,FALSE)&lt;-2),"",'Total-corrected counts'!O616),"")</f>
        <v/>
      </c>
      <c r="P616" t="str">
        <f>IFERROR(IF(OR(HLOOKUP($A616,'Z-scores'!$C$2:$UD$20,14,FALSE)&gt;2,HLOOKUP($A616,'Z-scores'!$C$2:$UD$20,14,FALSE)&lt;-2),"",'Total-corrected counts'!P616),"")</f>
        <v/>
      </c>
      <c r="Q616" t="str">
        <f>IFERROR(IF(OR(HLOOKUP($A616,'Z-scores'!$C$2:$UD$20,15,FALSE)&gt;2,HLOOKUP($A616,'Z-scores'!$C$2:$UD$20,15,FALSE)&lt;-2),"",'Total-corrected counts'!Q616),"")</f>
        <v/>
      </c>
      <c r="R616" t="str">
        <f>IFERROR(IF(OR(HLOOKUP($A616,'Z-scores'!$C$2:$UD$20,16,FALSE)&gt;2,HLOOKUP($A616,'Z-scores'!$C$2:$UD$20,16,FALSE)&lt;-2),"",'Total-corrected counts'!R616),"")</f>
        <v/>
      </c>
      <c r="S616" t="str">
        <f>IFERROR(IF(OR(HLOOKUP($A616,'Z-scores'!$C$2:$UD$20,17,FALSE)&gt;2,HLOOKUP($A616,'Z-scores'!$C$2:$UD$20,17,FALSE)&lt;-2),"",'Total-corrected counts'!S616),"")</f>
        <v/>
      </c>
      <c r="T616" t="str">
        <f>IFERROR(IF(OR(HLOOKUP($A616,'Z-scores'!$C$2:$UD$20,18,FALSE)&gt;2,HLOOKUP($A616,'Z-scores'!$C$2:$UD$20,18,FALSE)&lt;-2),"",'Total-corrected counts'!T616),"")</f>
        <v/>
      </c>
      <c r="U616" t="str">
        <f>IFERROR(IF(OR(HLOOKUP($A616,'Z-scores'!$C$2:$UD$20,19,FALSE)&gt;2,HLOOKUP($A616,'Z-scores'!$C$2:$UD$20,19,FALSE)&lt;-2),"",'Total-corrected counts'!U616),"")</f>
        <v/>
      </c>
      <c r="V616">
        <f t="shared" si="36"/>
        <v>1</v>
      </c>
      <c r="W616" t="str">
        <f t="shared" si="37"/>
        <v/>
      </c>
      <c r="X616" t="str">
        <f t="shared" si="38"/>
        <v/>
      </c>
      <c r="Y616" t="str">
        <f t="shared" si="39"/>
        <v/>
      </c>
    </row>
    <row r="617" spans="1:25" x14ac:dyDescent="0.25">
      <c r="A617">
        <v>625</v>
      </c>
      <c r="B617" t="s">
        <v>304</v>
      </c>
      <c r="C617">
        <v>6700</v>
      </c>
      <c r="D617">
        <v>369</v>
      </c>
      <c r="E617" t="str">
        <f>IFERROR(IF(OR(HLOOKUP($A617,'Z-scores'!$C$2:$UD$20,3,FALSE)&gt;2,HLOOKUP(A617,'Z-scores'!$C$2:$UD$20,3,FALSE)&lt;-2),"",'Total-corrected counts'!E617),"")</f>
        <v/>
      </c>
      <c r="F617">
        <f>IFERROR(IF(OR(HLOOKUP($A617,'Z-scores'!$C$2:$UD$20,4,FALSE)&gt;2,HLOOKUP($A617,'Z-scores'!$C$2:$UD$20,4,FALSE)&lt;-2),"",'Total-corrected counts'!F617),"")</f>
        <v>0.16405975712593554</v>
      </c>
      <c r="G617">
        <f>IFERROR(IF(OR(HLOOKUP($A617,'Z-scores'!$C$2:$UD$20,5,FALSE)&gt;2,HLOOKUP($A617,'Z-scores'!$C$2:$UD$20,5,FALSE)&lt;-2),"",'Total-corrected counts'!G617),"")</f>
        <v>1.2691838140786731</v>
      </c>
      <c r="H617">
        <f>IFERROR(IF(OR(HLOOKUP($A617,'Z-scores'!$C$2:$UD$20,6,FALSE)&gt;2,HLOOKUP($A617,'Z-scores'!$C$2:$UD$20,6,FALSE)&lt;-2),"",'Total-corrected counts'!H617),"")</f>
        <v>3.8950133358834735</v>
      </c>
      <c r="I617">
        <f>IFERROR(IF(OR(HLOOKUP($A617,'Z-scores'!$C$2:$UD$20,7,FALSE)&gt;2,HLOOKUP($A617,'Z-scores'!$C$2:$UD$20,7,FALSE)&lt;-2),"",'Total-corrected counts'!I617),"")</f>
        <v>7.0065478590932742</v>
      </c>
      <c r="J617">
        <f>IFERROR(IF(OR(HLOOKUP($A617,'Z-scores'!$C$2:$UD$20,8,FALSE)&gt;2,HLOOKUP($A617,'Z-scores'!$C$2:$UD$20,8,FALSE)&lt;-2),"",'Total-corrected counts'!J617),"")</f>
        <v>18.80592717066946</v>
      </c>
      <c r="K617">
        <f>IFERROR(IF(OR(HLOOKUP($A617,'Z-scores'!$C$2:$UD$20,9,FALSE)&gt;2,HLOOKUP($A617,'Z-scores'!$C$2:$UD$20,9,FALSE)&lt;-2),"",'Total-corrected counts'!K617),"")</f>
        <v>7.7373320697920729</v>
      </c>
      <c r="L617">
        <f>IFERROR(IF(OR(HLOOKUP($A617,'Z-scores'!$C$2:$UD$20,10,FALSE)&gt;2,HLOOKUP($A617,'Z-scores'!$C$2:$UD$20,10,FALSE)&lt;-2),"",'Total-corrected counts'!L617),"")</f>
        <v>49.597207351340671</v>
      </c>
      <c r="M617">
        <f>IFERROR(IF(OR(HLOOKUP($A617,'Z-scores'!$C$2:$UD$20,11,FALSE)&gt;2,HLOOKUP($A617,'Z-scores'!$C$2:$UD$20,11,FALSE)&lt;-2),"",'Total-corrected counts'!M617),"")</f>
        <v>36.787439190602612</v>
      </c>
      <c r="N617">
        <f>IFERROR(IF(OR(HLOOKUP($A617,'Z-scores'!$C$2:$UD$20,12,FALSE)&gt;2,HLOOKUP($A617,'Z-scores'!$C$2:$UD$20,12,FALSE)&lt;-2),"",'Total-corrected counts'!N617),"")</f>
        <v>19.977877707895935</v>
      </c>
      <c r="O617">
        <f>IFERROR(IF(OR(HLOOKUP($A617,'Z-scores'!$C$2:$UD$20,13,FALSE)&gt;2,HLOOKUP($A617,'Z-scores'!$C$2:$UD$20,13,FALSE)&lt;-2),"",'Total-corrected counts'!O617),"")</f>
        <v>31.048636919070614</v>
      </c>
      <c r="P617">
        <f>IFERROR(IF(OR(HLOOKUP($A617,'Z-scores'!$C$2:$UD$20,14,FALSE)&gt;2,HLOOKUP($A617,'Z-scores'!$C$2:$UD$20,14,FALSE)&lt;-2),"",'Total-corrected counts'!P617),"")</f>
        <v>25.078541393055705</v>
      </c>
      <c r="Q617">
        <f>IFERROR(IF(OR(HLOOKUP($A617,'Z-scores'!$C$2:$UD$20,15,FALSE)&gt;2,HLOOKUP($A617,'Z-scores'!$C$2:$UD$20,15,FALSE)&lt;-2),"",'Total-corrected counts'!Q617),"")</f>
        <v>5.4313485346085137</v>
      </c>
      <c r="R617">
        <f>IFERROR(IF(OR(HLOOKUP($A617,'Z-scores'!$C$2:$UD$20,16,FALSE)&gt;2,HLOOKUP($A617,'Z-scores'!$C$2:$UD$20,16,FALSE)&lt;-2),"",'Total-corrected counts'!R617),"")</f>
        <v>9.1919756536861055</v>
      </c>
      <c r="S617">
        <f>IFERROR(IF(OR(HLOOKUP($A617,'Z-scores'!$C$2:$UD$20,17,FALSE)&gt;2,HLOOKUP($A617,'Z-scores'!$C$2:$UD$20,17,FALSE)&lt;-2),"",'Total-corrected counts'!S617),"")</f>
        <v>1.9759648842811994</v>
      </c>
      <c r="T617">
        <f>IFERROR(IF(OR(HLOOKUP($A617,'Z-scores'!$C$2:$UD$20,18,FALSE)&gt;2,HLOOKUP($A617,'Z-scores'!$C$2:$UD$20,18,FALSE)&lt;-2),"",'Total-corrected counts'!T617),"")</f>
        <v>10.051494579924846</v>
      </c>
      <c r="U617">
        <f>IFERROR(IF(OR(HLOOKUP($A617,'Z-scores'!$C$2:$UD$20,19,FALSE)&gt;2,HLOOKUP($A617,'Z-scores'!$C$2:$UD$20,19,FALSE)&lt;-2),"",'Total-corrected counts'!U617),"")</f>
        <v>15.209834970035974</v>
      </c>
      <c r="V617">
        <f t="shared" si="36"/>
        <v>1</v>
      </c>
      <c r="W617">
        <f t="shared" si="37"/>
        <v>0.90314201227906366</v>
      </c>
      <c r="X617">
        <f t="shared" si="38"/>
        <v>15.657838818573271</v>
      </c>
      <c r="Y617">
        <f t="shared" si="39"/>
        <v>14.74570933031986</v>
      </c>
    </row>
    <row r="618" spans="1:25" x14ac:dyDescent="0.25">
      <c r="A618">
        <v>626</v>
      </c>
      <c r="B618" t="s">
        <v>916</v>
      </c>
      <c r="C618">
        <v>67500</v>
      </c>
      <c r="D618">
        <v>362</v>
      </c>
      <c r="E618" t="str">
        <f>IFERROR(IF(OR(HLOOKUP($A618,'Z-scores'!$C$2:$UD$20,3,FALSE)&gt;2,HLOOKUP(A618,'Z-scores'!$C$2:$UD$20,3,FALSE)&lt;-2),"",'Total-corrected counts'!E618),"")</f>
        <v/>
      </c>
      <c r="F618" t="str">
        <f>IFERROR(IF(OR(HLOOKUP($A618,'Z-scores'!$C$2:$UD$20,4,FALSE)&gt;2,HLOOKUP($A618,'Z-scores'!$C$2:$UD$20,4,FALSE)&lt;-2),"",'Total-corrected counts'!F618),"")</f>
        <v/>
      </c>
      <c r="G618" t="str">
        <f>IFERROR(IF(OR(HLOOKUP($A618,'Z-scores'!$C$2:$UD$20,5,FALSE)&gt;2,HLOOKUP($A618,'Z-scores'!$C$2:$UD$20,5,FALSE)&lt;-2),"",'Total-corrected counts'!G618),"")</f>
        <v/>
      </c>
      <c r="H618" t="str">
        <f>IFERROR(IF(OR(HLOOKUP($A618,'Z-scores'!$C$2:$UD$20,6,FALSE)&gt;2,HLOOKUP($A618,'Z-scores'!$C$2:$UD$20,6,FALSE)&lt;-2),"",'Total-corrected counts'!H618),"")</f>
        <v/>
      </c>
      <c r="I618" t="str">
        <f>IFERROR(IF(OR(HLOOKUP($A618,'Z-scores'!$C$2:$UD$20,7,FALSE)&gt;2,HLOOKUP($A618,'Z-scores'!$C$2:$UD$20,7,FALSE)&lt;-2),"",'Total-corrected counts'!I618),"")</f>
        <v/>
      </c>
      <c r="J618" t="str">
        <f>IFERROR(IF(OR(HLOOKUP($A618,'Z-scores'!$C$2:$UD$20,8,FALSE)&gt;2,HLOOKUP($A618,'Z-scores'!$C$2:$UD$20,8,FALSE)&lt;-2),"",'Total-corrected counts'!J618),"")</f>
        <v/>
      </c>
      <c r="K618" t="str">
        <f>IFERROR(IF(OR(HLOOKUP($A618,'Z-scores'!$C$2:$UD$20,9,FALSE)&gt;2,HLOOKUP($A618,'Z-scores'!$C$2:$UD$20,9,FALSE)&lt;-2),"",'Total-corrected counts'!K618),"")</f>
        <v/>
      </c>
      <c r="L618" t="str">
        <f>IFERROR(IF(OR(HLOOKUP($A618,'Z-scores'!$C$2:$UD$20,10,FALSE)&gt;2,HLOOKUP($A618,'Z-scores'!$C$2:$UD$20,10,FALSE)&lt;-2),"",'Total-corrected counts'!L618),"")</f>
        <v/>
      </c>
      <c r="M618" t="str">
        <f>IFERROR(IF(OR(HLOOKUP($A618,'Z-scores'!$C$2:$UD$20,11,FALSE)&gt;2,HLOOKUP($A618,'Z-scores'!$C$2:$UD$20,11,FALSE)&lt;-2),"",'Total-corrected counts'!M618),"")</f>
        <v/>
      </c>
      <c r="N618" t="str">
        <f>IFERROR(IF(OR(HLOOKUP($A618,'Z-scores'!$C$2:$UD$20,12,FALSE)&gt;2,HLOOKUP($A618,'Z-scores'!$C$2:$UD$20,12,FALSE)&lt;-2),"",'Total-corrected counts'!N618),"")</f>
        <v/>
      </c>
      <c r="O618" t="str">
        <f>IFERROR(IF(OR(HLOOKUP($A618,'Z-scores'!$C$2:$UD$20,13,FALSE)&gt;2,HLOOKUP($A618,'Z-scores'!$C$2:$UD$20,13,FALSE)&lt;-2),"",'Total-corrected counts'!O618),"")</f>
        <v/>
      </c>
      <c r="P618" t="str">
        <f>IFERROR(IF(OR(HLOOKUP($A618,'Z-scores'!$C$2:$UD$20,14,FALSE)&gt;2,HLOOKUP($A618,'Z-scores'!$C$2:$UD$20,14,FALSE)&lt;-2),"",'Total-corrected counts'!P618),"")</f>
        <v/>
      </c>
      <c r="Q618" t="str">
        <f>IFERROR(IF(OR(HLOOKUP($A618,'Z-scores'!$C$2:$UD$20,15,FALSE)&gt;2,HLOOKUP($A618,'Z-scores'!$C$2:$UD$20,15,FALSE)&lt;-2),"",'Total-corrected counts'!Q618),"")</f>
        <v/>
      </c>
      <c r="R618" t="str">
        <f>IFERROR(IF(OR(HLOOKUP($A618,'Z-scores'!$C$2:$UD$20,16,FALSE)&gt;2,HLOOKUP($A618,'Z-scores'!$C$2:$UD$20,16,FALSE)&lt;-2),"",'Total-corrected counts'!R618),"")</f>
        <v/>
      </c>
      <c r="S618" t="str">
        <f>IFERROR(IF(OR(HLOOKUP($A618,'Z-scores'!$C$2:$UD$20,17,FALSE)&gt;2,HLOOKUP($A618,'Z-scores'!$C$2:$UD$20,17,FALSE)&lt;-2),"",'Total-corrected counts'!S618),"")</f>
        <v/>
      </c>
      <c r="T618" t="str">
        <f>IFERROR(IF(OR(HLOOKUP($A618,'Z-scores'!$C$2:$UD$20,18,FALSE)&gt;2,HLOOKUP($A618,'Z-scores'!$C$2:$UD$20,18,FALSE)&lt;-2),"",'Total-corrected counts'!T618),"")</f>
        <v/>
      </c>
      <c r="U618" t="str">
        <f>IFERROR(IF(OR(HLOOKUP($A618,'Z-scores'!$C$2:$UD$20,19,FALSE)&gt;2,HLOOKUP($A618,'Z-scores'!$C$2:$UD$20,19,FALSE)&lt;-2),"",'Total-corrected counts'!U618),"")</f>
        <v/>
      </c>
      <c r="V618">
        <f t="shared" si="36"/>
        <v>1</v>
      </c>
      <c r="W618" t="str">
        <f t="shared" si="37"/>
        <v/>
      </c>
      <c r="X618" t="str">
        <f t="shared" si="38"/>
        <v/>
      </c>
      <c r="Y618" t="str">
        <f t="shared" si="39"/>
        <v/>
      </c>
    </row>
    <row r="619" spans="1:25" x14ac:dyDescent="0.25">
      <c r="A619">
        <v>627</v>
      </c>
      <c r="B619" t="s">
        <v>917</v>
      </c>
      <c r="C619">
        <v>104100</v>
      </c>
      <c r="D619">
        <v>285</v>
      </c>
      <c r="E619" t="str">
        <f>IFERROR(IF(OR(HLOOKUP($A619,'Z-scores'!$C$2:$UD$20,3,FALSE)&gt;2,HLOOKUP(A619,'Z-scores'!$C$2:$UD$20,3,FALSE)&lt;-2),"",'Total-corrected counts'!E619),"")</f>
        <v/>
      </c>
      <c r="F619" t="str">
        <f>IFERROR(IF(OR(HLOOKUP($A619,'Z-scores'!$C$2:$UD$20,4,FALSE)&gt;2,HLOOKUP($A619,'Z-scores'!$C$2:$UD$20,4,FALSE)&lt;-2),"",'Total-corrected counts'!F619),"")</f>
        <v/>
      </c>
      <c r="G619" t="str">
        <f>IFERROR(IF(OR(HLOOKUP($A619,'Z-scores'!$C$2:$UD$20,5,FALSE)&gt;2,HLOOKUP($A619,'Z-scores'!$C$2:$UD$20,5,FALSE)&lt;-2),"",'Total-corrected counts'!G619),"")</f>
        <v/>
      </c>
      <c r="H619" t="str">
        <f>IFERROR(IF(OR(HLOOKUP($A619,'Z-scores'!$C$2:$UD$20,6,FALSE)&gt;2,HLOOKUP($A619,'Z-scores'!$C$2:$UD$20,6,FALSE)&lt;-2),"",'Total-corrected counts'!H619),"")</f>
        <v/>
      </c>
      <c r="I619" t="str">
        <f>IFERROR(IF(OR(HLOOKUP($A619,'Z-scores'!$C$2:$UD$20,7,FALSE)&gt;2,HLOOKUP($A619,'Z-scores'!$C$2:$UD$20,7,FALSE)&lt;-2),"",'Total-corrected counts'!I619),"")</f>
        <v/>
      </c>
      <c r="J619" t="str">
        <f>IFERROR(IF(OR(HLOOKUP($A619,'Z-scores'!$C$2:$UD$20,8,FALSE)&gt;2,HLOOKUP($A619,'Z-scores'!$C$2:$UD$20,8,FALSE)&lt;-2),"",'Total-corrected counts'!J619),"")</f>
        <v/>
      </c>
      <c r="K619" t="str">
        <f>IFERROR(IF(OR(HLOOKUP($A619,'Z-scores'!$C$2:$UD$20,9,FALSE)&gt;2,HLOOKUP($A619,'Z-scores'!$C$2:$UD$20,9,FALSE)&lt;-2),"",'Total-corrected counts'!K619),"")</f>
        <v/>
      </c>
      <c r="L619" t="str">
        <f>IFERROR(IF(OR(HLOOKUP($A619,'Z-scores'!$C$2:$UD$20,10,FALSE)&gt;2,HLOOKUP($A619,'Z-scores'!$C$2:$UD$20,10,FALSE)&lt;-2),"",'Total-corrected counts'!L619),"")</f>
        <v/>
      </c>
      <c r="M619" t="str">
        <f>IFERROR(IF(OR(HLOOKUP($A619,'Z-scores'!$C$2:$UD$20,11,FALSE)&gt;2,HLOOKUP($A619,'Z-scores'!$C$2:$UD$20,11,FALSE)&lt;-2),"",'Total-corrected counts'!M619),"")</f>
        <v/>
      </c>
      <c r="N619" t="str">
        <f>IFERROR(IF(OR(HLOOKUP($A619,'Z-scores'!$C$2:$UD$20,12,FALSE)&gt;2,HLOOKUP($A619,'Z-scores'!$C$2:$UD$20,12,FALSE)&lt;-2),"",'Total-corrected counts'!N619),"")</f>
        <v/>
      </c>
      <c r="O619" t="str">
        <f>IFERROR(IF(OR(HLOOKUP($A619,'Z-scores'!$C$2:$UD$20,13,FALSE)&gt;2,HLOOKUP($A619,'Z-scores'!$C$2:$UD$20,13,FALSE)&lt;-2),"",'Total-corrected counts'!O619),"")</f>
        <v/>
      </c>
      <c r="P619" t="str">
        <f>IFERROR(IF(OR(HLOOKUP($A619,'Z-scores'!$C$2:$UD$20,14,FALSE)&gt;2,HLOOKUP($A619,'Z-scores'!$C$2:$UD$20,14,FALSE)&lt;-2),"",'Total-corrected counts'!P619),"")</f>
        <v/>
      </c>
      <c r="Q619" t="str">
        <f>IFERROR(IF(OR(HLOOKUP($A619,'Z-scores'!$C$2:$UD$20,15,FALSE)&gt;2,HLOOKUP($A619,'Z-scores'!$C$2:$UD$20,15,FALSE)&lt;-2),"",'Total-corrected counts'!Q619),"")</f>
        <v/>
      </c>
      <c r="R619" t="str">
        <f>IFERROR(IF(OR(HLOOKUP($A619,'Z-scores'!$C$2:$UD$20,16,FALSE)&gt;2,HLOOKUP($A619,'Z-scores'!$C$2:$UD$20,16,FALSE)&lt;-2),"",'Total-corrected counts'!R619),"")</f>
        <v/>
      </c>
      <c r="S619" t="str">
        <f>IFERROR(IF(OR(HLOOKUP($A619,'Z-scores'!$C$2:$UD$20,17,FALSE)&gt;2,HLOOKUP($A619,'Z-scores'!$C$2:$UD$20,17,FALSE)&lt;-2),"",'Total-corrected counts'!S619),"")</f>
        <v/>
      </c>
      <c r="T619" t="str">
        <f>IFERROR(IF(OR(HLOOKUP($A619,'Z-scores'!$C$2:$UD$20,18,FALSE)&gt;2,HLOOKUP($A619,'Z-scores'!$C$2:$UD$20,18,FALSE)&lt;-2),"",'Total-corrected counts'!T619),"")</f>
        <v/>
      </c>
      <c r="U619" t="str">
        <f>IFERROR(IF(OR(HLOOKUP($A619,'Z-scores'!$C$2:$UD$20,19,FALSE)&gt;2,HLOOKUP($A619,'Z-scores'!$C$2:$UD$20,19,FALSE)&lt;-2),"",'Total-corrected counts'!U619),"")</f>
        <v/>
      </c>
      <c r="V619">
        <f t="shared" si="36"/>
        <v>1</v>
      </c>
      <c r="W619" t="str">
        <f t="shared" si="37"/>
        <v/>
      </c>
      <c r="X619" t="str">
        <f t="shared" si="38"/>
        <v/>
      </c>
      <c r="Y619" t="str">
        <f t="shared" si="39"/>
        <v/>
      </c>
    </row>
    <row r="620" spans="1:25" x14ac:dyDescent="0.25">
      <c r="A620">
        <v>628</v>
      </c>
      <c r="B620" t="s">
        <v>305</v>
      </c>
      <c r="C620">
        <v>82200</v>
      </c>
      <c r="D620">
        <v>1100</v>
      </c>
      <c r="E620" t="str">
        <f>IFERROR(IF(OR(HLOOKUP($A620,'Z-scores'!$C$2:$UD$20,3,FALSE)&gt;2,HLOOKUP(A620,'Z-scores'!$C$2:$UD$20,3,FALSE)&lt;-2),"",'Total-corrected counts'!E620),"")</f>
        <v/>
      </c>
      <c r="F620">
        <f>IFERROR(IF(OR(HLOOKUP($A620,'Z-scores'!$C$2:$UD$20,4,FALSE)&gt;2,HLOOKUP($A620,'Z-scores'!$C$2:$UD$20,4,FALSE)&lt;-2),"",'Total-corrected counts'!F620),"")</f>
        <v>0.40194640495854211</v>
      </c>
      <c r="G620">
        <f>IFERROR(IF(OR(HLOOKUP($A620,'Z-scores'!$C$2:$UD$20,5,FALSE)&gt;2,HLOOKUP($A620,'Z-scores'!$C$2:$UD$20,5,FALSE)&lt;-2),"",'Total-corrected counts'!G620),"")</f>
        <v>0.81590388047914708</v>
      </c>
      <c r="H620">
        <f>IFERROR(IF(OR(HLOOKUP($A620,'Z-scores'!$C$2:$UD$20,6,FALSE)&gt;2,HLOOKUP($A620,'Z-scores'!$C$2:$UD$20,6,FALSE)&lt;-2),"",'Total-corrected counts'!H620),"")</f>
        <v>1.3960621275568005E-2</v>
      </c>
      <c r="I620">
        <f>IFERROR(IF(OR(HLOOKUP($A620,'Z-scores'!$C$2:$UD$20,7,FALSE)&gt;2,HLOOKUP($A620,'Z-scores'!$C$2:$UD$20,7,FALSE)&lt;-2),"",'Total-corrected counts'!I620),"")</f>
        <v>8.6196546596929546E-2</v>
      </c>
      <c r="J620">
        <f>IFERROR(IF(OR(HLOOKUP($A620,'Z-scores'!$C$2:$UD$20,8,FALSE)&gt;2,HLOOKUP($A620,'Z-scores'!$C$2:$UD$20,8,FALSE)&lt;-2),"",'Total-corrected counts'!J620),"")</f>
        <v>0.5768991816906992</v>
      </c>
      <c r="K620">
        <f>IFERROR(IF(OR(HLOOKUP($A620,'Z-scores'!$C$2:$UD$20,9,FALSE)&gt;2,HLOOKUP($A620,'Z-scores'!$C$2:$UD$20,9,FALSE)&lt;-2),"",'Total-corrected counts'!K620),"")</f>
        <v>1.2888120854005241</v>
      </c>
      <c r="L620">
        <f>IFERROR(IF(OR(HLOOKUP($A620,'Z-scores'!$C$2:$UD$20,10,FALSE)&gt;2,HLOOKUP($A620,'Z-scores'!$C$2:$UD$20,10,FALSE)&lt;-2),"",'Total-corrected counts'!L620),"")</f>
        <v>0.12788468153186447</v>
      </c>
      <c r="M620">
        <f>IFERROR(IF(OR(HLOOKUP($A620,'Z-scores'!$C$2:$UD$20,11,FALSE)&gt;2,HLOOKUP($A620,'Z-scores'!$C$2:$UD$20,11,FALSE)&lt;-2),"",'Total-corrected counts'!M620),"")</f>
        <v>2.2853920138450521</v>
      </c>
      <c r="N620">
        <f>IFERROR(IF(OR(HLOOKUP($A620,'Z-scores'!$C$2:$UD$20,12,FALSE)&gt;2,HLOOKUP($A620,'Z-scores'!$C$2:$UD$20,12,FALSE)&lt;-2),"",'Total-corrected counts'!N620),"")</f>
        <v>1.5212512383076722</v>
      </c>
      <c r="O620">
        <f>IFERROR(IF(OR(HLOOKUP($A620,'Z-scores'!$C$2:$UD$20,13,FALSE)&gt;2,HLOOKUP($A620,'Z-scores'!$C$2:$UD$20,13,FALSE)&lt;-2),"",'Total-corrected counts'!O620),"")</f>
        <v>0.39037956672579571</v>
      </c>
      <c r="P620">
        <f>IFERROR(IF(OR(HLOOKUP($A620,'Z-scores'!$C$2:$UD$20,14,FALSE)&gt;2,HLOOKUP($A620,'Z-scores'!$C$2:$UD$20,14,FALSE)&lt;-2),"",'Total-corrected counts'!P620),"")</f>
        <v>0.11111828156432317</v>
      </c>
      <c r="Q620">
        <f>IFERROR(IF(OR(HLOOKUP($A620,'Z-scores'!$C$2:$UD$20,15,FALSE)&gt;2,HLOOKUP($A620,'Z-scores'!$C$2:$UD$20,15,FALSE)&lt;-2),"",'Total-corrected counts'!Q620),"")</f>
        <v>0.39979405730511502</v>
      </c>
      <c r="R620">
        <f>IFERROR(IF(OR(HLOOKUP($A620,'Z-scores'!$C$2:$UD$20,16,FALSE)&gt;2,HLOOKUP($A620,'Z-scores'!$C$2:$UD$20,16,FALSE)&lt;-2),"",'Total-corrected counts'!R620),"")</f>
        <v>3.3858846675522059</v>
      </c>
      <c r="S620">
        <f>IFERROR(IF(OR(HLOOKUP($A620,'Z-scores'!$C$2:$UD$20,17,FALSE)&gt;2,HLOOKUP($A620,'Z-scores'!$C$2:$UD$20,17,FALSE)&lt;-2),"",'Total-corrected counts'!S620),"")</f>
        <v>3.0453744507740463</v>
      </c>
      <c r="T620">
        <f>IFERROR(IF(OR(HLOOKUP($A620,'Z-scores'!$C$2:$UD$20,18,FALSE)&gt;2,HLOOKUP($A620,'Z-scores'!$C$2:$UD$20,18,FALSE)&lt;-2),"",'Total-corrected counts'!T620),"")</f>
        <v>0.5927804495853114</v>
      </c>
      <c r="U620">
        <f>IFERROR(IF(OR(HLOOKUP($A620,'Z-scores'!$C$2:$UD$20,19,FALSE)&gt;2,HLOOKUP($A620,'Z-scores'!$C$2:$UD$20,19,FALSE)&lt;-2),"",'Total-corrected counts'!U620),"")</f>
        <v>0.16489977998897776</v>
      </c>
      <c r="V620">
        <f t="shared" si="36"/>
        <v>1</v>
      </c>
      <c r="W620">
        <f t="shared" si="37"/>
        <v>0.3689319686965985</v>
      </c>
      <c r="X620">
        <f t="shared" si="38"/>
        <v>0.69962442697229088</v>
      </c>
      <c r="Y620">
        <f t="shared" si="39"/>
        <v>1.2014353114754308</v>
      </c>
    </row>
    <row r="621" spans="1:25" x14ac:dyDescent="0.25">
      <c r="A621">
        <v>629</v>
      </c>
      <c r="B621" t="s">
        <v>306</v>
      </c>
      <c r="C621">
        <v>63800</v>
      </c>
      <c r="D621">
        <v>637</v>
      </c>
      <c r="E621">
        <f>IFERROR(IF(OR(HLOOKUP($A621,'Z-scores'!$C$2:$UD$20,3,FALSE)&gt;2,HLOOKUP(A621,'Z-scores'!$C$2:$UD$20,3,FALSE)&lt;-2),"",'Total-corrected counts'!E621),"")</f>
        <v>9.3260234344122601</v>
      </c>
      <c r="F621">
        <f>IFERROR(IF(OR(HLOOKUP($A621,'Z-scores'!$C$2:$UD$20,4,FALSE)&gt;2,HLOOKUP($A621,'Z-scores'!$C$2:$UD$20,4,FALSE)&lt;-2),"",'Total-corrected counts'!F621),"")</f>
        <v>19.744591770106346</v>
      </c>
      <c r="G621">
        <f>IFERROR(IF(OR(HLOOKUP($A621,'Z-scores'!$C$2:$UD$20,5,FALSE)&gt;2,HLOOKUP($A621,'Z-scores'!$C$2:$UD$20,5,FALSE)&lt;-2),"",'Total-corrected counts'!G621),"")</f>
        <v>0.69502923151927354</v>
      </c>
      <c r="H621">
        <f>IFERROR(IF(OR(HLOOKUP($A621,'Z-scores'!$C$2:$UD$20,6,FALSE)&gt;2,HLOOKUP($A621,'Z-scores'!$C$2:$UD$20,6,FALSE)&lt;-2),"",'Total-corrected counts'!H621),"")</f>
        <v>25.680562836407347</v>
      </c>
      <c r="I621">
        <f>IFERROR(IF(OR(HLOOKUP($A621,'Z-scores'!$C$2:$UD$20,7,FALSE)&gt;2,HLOOKUP($A621,'Z-scores'!$C$2:$UD$20,7,FALSE)&lt;-2),"",'Total-corrected counts'!I621),"")</f>
        <v>17.33781965835383</v>
      </c>
      <c r="J621">
        <f>IFERROR(IF(OR(HLOOKUP($A621,'Z-scores'!$C$2:$UD$20,8,FALSE)&gt;2,HLOOKUP($A621,'Z-scores'!$C$2:$UD$20,8,FALSE)&lt;-2),"",'Total-corrected counts'!J621),"")</f>
        <v>44.465613850313893</v>
      </c>
      <c r="K621">
        <f>IFERROR(IF(OR(HLOOKUP($A621,'Z-scores'!$C$2:$UD$20,9,FALSE)&gt;2,HLOOKUP($A621,'Z-scores'!$C$2:$UD$20,9,FALSE)&lt;-2),"",'Total-corrected counts'!K621),"")</f>
        <v>32.206923462846312</v>
      </c>
      <c r="L621">
        <f>IFERROR(IF(OR(HLOOKUP($A621,'Z-scores'!$C$2:$UD$20,10,FALSE)&gt;2,HLOOKUP($A621,'Z-scores'!$C$2:$UD$20,10,FALSE)&lt;-2),"",'Total-corrected counts'!L621),"")</f>
        <v>47.72744511101272</v>
      </c>
      <c r="M621">
        <f>IFERROR(IF(OR(HLOOKUP($A621,'Z-scores'!$C$2:$UD$20,11,FALSE)&gt;2,HLOOKUP($A621,'Z-scores'!$C$2:$UD$20,11,FALSE)&lt;-2),"",'Total-corrected counts'!M621),"")</f>
        <v>29.419814533065843</v>
      </c>
      <c r="N621">
        <f>IFERROR(IF(OR(HLOOKUP($A621,'Z-scores'!$C$2:$UD$20,12,FALSE)&gt;2,HLOOKUP($A621,'Z-scores'!$C$2:$UD$20,12,FALSE)&lt;-2),"",'Total-corrected counts'!N621),"")</f>
        <v>1.6403853714281527</v>
      </c>
      <c r="O621">
        <f>IFERROR(IF(OR(HLOOKUP($A621,'Z-scores'!$C$2:$UD$20,13,FALSE)&gt;2,HLOOKUP($A621,'Z-scores'!$C$2:$UD$20,13,FALSE)&lt;-2),"",'Total-corrected counts'!O621),"")</f>
        <v>33.700525699932058</v>
      </c>
      <c r="P621">
        <f>IFERROR(IF(OR(HLOOKUP($A621,'Z-scores'!$C$2:$UD$20,14,FALSE)&gt;2,HLOOKUP($A621,'Z-scores'!$C$2:$UD$20,14,FALSE)&lt;-2),"",'Total-corrected counts'!P621),"")</f>
        <v>25.095636513296373</v>
      </c>
      <c r="Q621">
        <f>IFERROR(IF(OR(HLOOKUP($A621,'Z-scores'!$C$2:$UD$20,15,FALSE)&gt;2,HLOOKUP($A621,'Z-scores'!$C$2:$UD$20,15,FALSE)&lt;-2),"",'Total-corrected counts'!Q621),"")</f>
        <v>0.15601719309467904</v>
      </c>
      <c r="R621">
        <f>IFERROR(IF(OR(HLOOKUP($A621,'Z-scores'!$C$2:$UD$20,16,FALSE)&gt;2,HLOOKUP($A621,'Z-scores'!$C$2:$UD$20,16,FALSE)&lt;-2),"",'Total-corrected counts'!R621),"")</f>
        <v>34.407800757716913</v>
      </c>
      <c r="S621">
        <f>IFERROR(IF(OR(HLOOKUP($A621,'Z-scores'!$C$2:$UD$20,17,FALSE)&gt;2,HLOOKUP($A621,'Z-scores'!$C$2:$UD$20,17,FALSE)&lt;-2),"",'Total-corrected counts'!S621),"")</f>
        <v>1.329976364420038</v>
      </c>
      <c r="T621">
        <f>IFERROR(IF(OR(HLOOKUP($A621,'Z-scores'!$C$2:$UD$20,18,FALSE)&gt;2,HLOOKUP($A621,'Z-scores'!$C$2:$UD$20,18,FALSE)&lt;-2),"",'Total-corrected counts'!T621),"")</f>
        <v>11.297192626154848</v>
      </c>
      <c r="U621">
        <f>IFERROR(IF(OR(HLOOKUP($A621,'Z-scores'!$C$2:$UD$20,19,FALSE)&gt;2,HLOOKUP($A621,'Z-scores'!$C$2:$UD$20,19,FALSE)&lt;-2),"",'Total-corrected counts'!U621),"")</f>
        <v>46.028735956397028</v>
      </c>
      <c r="V621">
        <f t="shared" si="36"/>
        <v>1</v>
      </c>
      <c r="W621">
        <f t="shared" si="37"/>
        <v>0.47084277418751375</v>
      </c>
      <c r="X621">
        <f t="shared" si="38"/>
        <v>25.178202654226425</v>
      </c>
      <c r="Y621">
        <f t="shared" si="39"/>
        <v>19.207033810305013</v>
      </c>
    </row>
    <row r="622" spans="1:25" x14ac:dyDescent="0.25">
      <c r="A622">
        <v>630</v>
      </c>
      <c r="B622" t="s">
        <v>307</v>
      </c>
      <c r="C622">
        <v>21700</v>
      </c>
      <c r="D622">
        <v>723</v>
      </c>
      <c r="E622" t="str">
        <f>IFERROR(IF(OR(HLOOKUP($A622,'Z-scores'!$C$2:$UD$20,3,FALSE)&gt;2,HLOOKUP(A622,'Z-scores'!$C$2:$UD$20,3,FALSE)&lt;-2),"",'Total-corrected counts'!E622),"")</f>
        <v/>
      </c>
      <c r="F622">
        <f>IFERROR(IF(OR(HLOOKUP($A622,'Z-scores'!$C$2:$UD$20,4,FALSE)&gt;2,HLOOKUP($A622,'Z-scores'!$C$2:$UD$20,4,FALSE)&lt;-2),"",'Total-corrected counts'!F622),"")</f>
        <v>23.148831730469507</v>
      </c>
      <c r="G622">
        <f>IFERROR(IF(OR(HLOOKUP($A622,'Z-scores'!$C$2:$UD$20,5,FALSE)&gt;2,HLOOKUP($A622,'Z-scores'!$C$2:$UD$20,5,FALSE)&lt;-2),"",'Total-corrected counts'!G622),"")</f>
        <v>0.39284260911958935</v>
      </c>
      <c r="H622">
        <f>IFERROR(IF(OR(HLOOKUP($A622,'Z-scores'!$C$2:$UD$20,6,FALSE)&gt;2,HLOOKUP($A622,'Z-scores'!$C$2:$UD$20,6,FALSE)&lt;-2),"",'Total-corrected counts'!H622),"")</f>
        <v>30.657524321147338</v>
      </c>
      <c r="I622">
        <f>IFERROR(IF(OR(HLOOKUP($A622,'Z-scores'!$C$2:$UD$20,7,FALSE)&gt;2,HLOOKUP($A622,'Z-scores'!$C$2:$UD$20,7,FALSE)&lt;-2),"",'Total-corrected counts'!I622),"")</f>
        <v>3.7495497769664357</v>
      </c>
      <c r="J622">
        <f>IFERROR(IF(OR(HLOOKUP($A622,'Z-scores'!$C$2:$UD$20,8,FALSE)&gt;2,HLOOKUP($A622,'Z-scores'!$C$2:$UD$20,8,FALSE)&lt;-2),"",'Total-corrected counts'!J622),"")</f>
        <v>10.241193165569078</v>
      </c>
      <c r="K622">
        <f>IFERROR(IF(OR(HLOOKUP($A622,'Z-scores'!$C$2:$UD$20,9,FALSE)&gt;2,HLOOKUP($A622,'Z-scores'!$C$2:$UD$20,9,FALSE)&lt;-2),"",'Total-corrected counts'!K622),"")</f>
        <v>11.808907965884387</v>
      </c>
      <c r="L622">
        <f>IFERROR(IF(OR(HLOOKUP($A622,'Z-scores'!$C$2:$UD$20,10,FALSE)&gt;2,HLOOKUP($A622,'Z-scores'!$C$2:$UD$20,10,FALSE)&lt;-2),"",'Total-corrected counts'!L622),"")</f>
        <v>6.2487101286431699</v>
      </c>
      <c r="M622">
        <f>IFERROR(IF(OR(HLOOKUP($A622,'Z-scores'!$C$2:$UD$20,11,FALSE)&gt;2,HLOOKUP($A622,'Z-scores'!$C$2:$UD$20,11,FALSE)&lt;-2),"",'Total-corrected counts'!M622),"")</f>
        <v>7.9389726609980347</v>
      </c>
      <c r="N622">
        <f>IFERROR(IF(OR(HLOOKUP($A622,'Z-scores'!$C$2:$UD$20,12,FALSE)&gt;2,HLOOKUP($A622,'Z-scores'!$C$2:$UD$20,12,FALSE)&lt;-2),"",'Total-corrected counts'!N622),"")</f>
        <v>12.454098993133291</v>
      </c>
      <c r="O622">
        <f>IFERROR(IF(OR(HLOOKUP($A622,'Z-scores'!$C$2:$UD$20,13,FALSE)&gt;2,HLOOKUP($A622,'Z-scores'!$C$2:$UD$20,13,FALSE)&lt;-2),"",'Total-corrected counts'!O622),"")</f>
        <v>5.2936815384454885</v>
      </c>
      <c r="P622">
        <f>IFERROR(IF(OR(HLOOKUP($A622,'Z-scores'!$C$2:$UD$20,14,FALSE)&gt;2,HLOOKUP($A622,'Z-scores'!$C$2:$UD$20,14,FALSE)&lt;-2),"",'Total-corrected counts'!P622),"")</f>
        <v>13.996629697044552</v>
      </c>
      <c r="Q622">
        <f>IFERROR(IF(OR(HLOOKUP($A622,'Z-scores'!$C$2:$UD$20,15,FALSE)&gt;2,HLOOKUP($A622,'Z-scores'!$C$2:$UD$20,15,FALSE)&lt;-2),"",'Total-corrected counts'!Q622),"")</f>
        <v>1.1896310973469275</v>
      </c>
      <c r="R622">
        <f>IFERROR(IF(OR(HLOOKUP($A622,'Z-scores'!$C$2:$UD$20,16,FALSE)&gt;2,HLOOKUP($A622,'Z-scores'!$C$2:$UD$20,16,FALSE)&lt;-2),"",'Total-corrected counts'!R622),"")</f>
        <v>18.63238308179616</v>
      </c>
      <c r="S622">
        <f>IFERROR(IF(OR(HLOOKUP($A622,'Z-scores'!$C$2:$UD$20,17,FALSE)&gt;2,HLOOKUP($A622,'Z-scores'!$C$2:$UD$20,17,FALSE)&lt;-2),"",'Total-corrected counts'!S622),"")</f>
        <v>7.4967239153635612</v>
      </c>
      <c r="T622">
        <f>IFERROR(IF(OR(HLOOKUP($A622,'Z-scores'!$C$2:$UD$20,18,FALSE)&gt;2,HLOOKUP($A622,'Z-scores'!$C$2:$UD$20,18,FALSE)&lt;-2),"",'Total-corrected counts'!T622),"")</f>
        <v>24.596093147286183</v>
      </c>
      <c r="U622">
        <f>IFERROR(IF(OR(HLOOKUP($A622,'Z-scores'!$C$2:$UD$20,19,FALSE)&gt;2,HLOOKUP($A622,'Z-scores'!$C$2:$UD$20,19,FALSE)&lt;-2),"",'Total-corrected counts'!U622),"")</f>
        <v>11.295634929244976</v>
      </c>
      <c r="V622">
        <f t="shared" si="36"/>
        <v>1</v>
      </c>
      <c r="W622">
        <f t="shared" si="37"/>
        <v>0.98314508107190834</v>
      </c>
      <c r="X622">
        <f t="shared" si="38"/>
        <v>11.773316544849692</v>
      </c>
      <c r="Y622">
        <f t="shared" si="39"/>
        <v>11.869359549957643</v>
      </c>
    </row>
    <row r="623" spans="1:25" x14ac:dyDescent="0.25">
      <c r="A623">
        <v>631</v>
      </c>
      <c r="B623" t="s">
        <v>918</v>
      </c>
      <c r="C623">
        <v>34600</v>
      </c>
      <c r="D623">
        <v>698</v>
      </c>
      <c r="E623" t="str">
        <f>IFERROR(IF(OR(HLOOKUP($A623,'Z-scores'!$C$2:$UD$20,3,FALSE)&gt;2,HLOOKUP(A623,'Z-scores'!$C$2:$UD$20,3,FALSE)&lt;-2),"",'Total-corrected counts'!E623),"")</f>
        <v/>
      </c>
      <c r="F623" t="str">
        <f>IFERROR(IF(OR(HLOOKUP($A623,'Z-scores'!$C$2:$UD$20,4,FALSE)&gt;2,HLOOKUP($A623,'Z-scores'!$C$2:$UD$20,4,FALSE)&lt;-2),"",'Total-corrected counts'!F623),"")</f>
        <v/>
      </c>
      <c r="G623" t="str">
        <f>IFERROR(IF(OR(HLOOKUP($A623,'Z-scores'!$C$2:$UD$20,5,FALSE)&gt;2,HLOOKUP($A623,'Z-scores'!$C$2:$UD$20,5,FALSE)&lt;-2),"",'Total-corrected counts'!G623),"")</f>
        <v/>
      </c>
      <c r="H623" t="str">
        <f>IFERROR(IF(OR(HLOOKUP($A623,'Z-scores'!$C$2:$UD$20,6,FALSE)&gt;2,HLOOKUP($A623,'Z-scores'!$C$2:$UD$20,6,FALSE)&lt;-2),"",'Total-corrected counts'!H623),"")</f>
        <v/>
      </c>
      <c r="I623" t="str">
        <f>IFERROR(IF(OR(HLOOKUP($A623,'Z-scores'!$C$2:$UD$20,7,FALSE)&gt;2,HLOOKUP($A623,'Z-scores'!$C$2:$UD$20,7,FALSE)&lt;-2),"",'Total-corrected counts'!I623),"")</f>
        <v/>
      </c>
      <c r="J623" t="str">
        <f>IFERROR(IF(OR(HLOOKUP($A623,'Z-scores'!$C$2:$UD$20,8,FALSE)&gt;2,HLOOKUP($A623,'Z-scores'!$C$2:$UD$20,8,FALSE)&lt;-2),"",'Total-corrected counts'!J623),"")</f>
        <v/>
      </c>
      <c r="K623" t="str">
        <f>IFERROR(IF(OR(HLOOKUP($A623,'Z-scores'!$C$2:$UD$20,9,FALSE)&gt;2,HLOOKUP($A623,'Z-scores'!$C$2:$UD$20,9,FALSE)&lt;-2),"",'Total-corrected counts'!K623),"")</f>
        <v/>
      </c>
      <c r="L623" t="str">
        <f>IFERROR(IF(OR(HLOOKUP($A623,'Z-scores'!$C$2:$UD$20,10,FALSE)&gt;2,HLOOKUP($A623,'Z-scores'!$C$2:$UD$20,10,FALSE)&lt;-2),"",'Total-corrected counts'!L623),"")</f>
        <v/>
      </c>
      <c r="M623" t="str">
        <f>IFERROR(IF(OR(HLOOKUP($A623,'Z-scores'!$C$2:$UD$20,11,FALSE)&gt;2,HLOOKUP($A623,'Z-scores'!$C$2:$UD$20,11,FALSE)&lt;-2),"",'Total-corrected counts'!M623),"")</f>
        <v/>
      </c>
      <c r="N623" t="str">
        <f>IFERROR(IF(OR(HLOOKUP($A623,'Z-scores'!$C$2:$UD$20,12,FALSE)&gt;2,HLOOKUP($A623,'Z-scores'!$C$2:$UD$20,12,FALSE)&lt;-2),"",'Total-corrected counts'!N623),"")</f>
        <v/>
      </c>
      <c r="O623" t="str">
        <f>IFERROR(IF(OR(HLOOKUP($A623,'Z-scores'!$C$2:$UD$20,13,FALSE)&gt;2,HLOOKUP($A623,'Z-scores'!$C$2:$UD$20,13,FALSE)&lt;-2),"",'Total-corrected counts'!O623),"")</f>
        <v/>
      </c>
      <c r="P623" t="str">
        <f>IFERROR(IF(OR(HLOOKUP($A623,'Z-scores'!$C$2:$UD$20,14,FALSE)&gt;2,HLOOKUP($A623,'Z-scores'!$C$2:$UD$20,14,FALSE)&lt;-2),"",'Total-corrected counts'!P623),"")</f>
        <v/>
      </c>
      <c r="Q623" t="str">
        <f>IFERROR(IF(OR(HLOOKUP($A623,'Z-scores'!$C$2:$UD$20,15,FALSE)&gt;2,HLOOKUP($A623,'Z-scores'!$C$2:$UD$20,15,FALSE)&lt;-2),"",'Total-corrected counts'!Q623),"")</f>
        <v/>
      </c>
      <c r="R623" t="str">
        <f>IFERROR(IF(OR(HLOOKUP($A623,'Z-scores'!$C$2:$UD$20,16,FALSE)&gt;2,HLOOKUP($A623,'Z-scores'!$C$2:$UD$20,16,FALSE)&lt;-2),"",'Total-corrected counts'!R623),"")</f>
        <v/>
      </c>
      <c r="S623" t="str">
        <f>IFERROR(IF(OR(HLOOKUP($A623,'Z-scores'!$C$2:$UD$20,17,FALSE)&gt;2,HLOOKUP($A623,'Z-scores'!$C$2:$UD$20,17,FALSE)&lt;-2),"",'Total-corrected counts'!S623),"")</f>
        <v/>
      </c>
      <c r="T623" t="str">
        <f>IFERROR(IF(OR(HLOOKUP($A623,'Z-scores'!$C$2:$UD$20,18,FALSE)&gt;2,HLOOKUP($A623,'Z-scores'!$C$2:$UD$20,18,FALSE)&lt;-2),"",'Total-corrected counts'!T623),"")</f>
        <v/>
      </c>
      <c r="U623" t="str">
        <f>IFERROR(IF(OR(HLOOKUP($A623,'Z-scores'!$C$2:$UD$20,19,FALSE)&gt;2,HLOOKUP($A623,'Z-scores'!$C$2:$UD$20,19,FALSE)&lt;-2),"",'Total-corrected counts'!U623),"")</f>
        <v/>
      </c>
      <c r="V623">
        <f t="shared" si="36"/>
        <v>1</v>
      </c>
      <c r="W623" t="str">
        <f t="shared" si="37"/>
        <v/>
      </c>
      <c r="X623" t="str">
        <f t="shared" si="38"/>
        <v/>
      </c>
      <c r="Y623" t="str">
        <f t="shared" si="39"/>
        <v/>
      </c>
    </row>
    <row r="624" spans="1:25" x14ac:dyDescent="0.25">
      <c r="A624">
        <v>632</v>
      </c>
      <c r="B624" t="s">
        <v>308</v>
      </c>
      <c r="C624">
        <v>39600</v>
      </c>
      <c r="D624">
        <v>726</v>
      </c>
      <c r="E624">
        <f>IFERROR(IF(OR(HLOOKUP($A624,'Z-scores'!$C$2:$UD$20,3,FALSE)&gt;2,HLOOKUP(A624,'Z-scores'!$C$2:$UD$20,3,FALSE)&lt;-2),"",'Total-corrected counts'!E624),"")</f>
        <v>0.71163928069518745</v>
      </c>
      <c r="F624">
        <f>IFERROR(IF(OR(HLOOKUP($A624,'Z-scores'!$C$2:$UD$20,4,FALSE)&gt;2,HLOOKUP($A624,'Z-scores'!$C$2:$UD$20,4,FALSE)&lt;-2),"",'Total-corrected counts'!F624),"")</f>
        <v>1.3616959841452652</v>
      </c>
      <c r="G624">
        <f>IFERROR(IF(OR(HLOOKUP($A624,'Z-scores'!$C$2:$UD$20,5,FALSE)&gt;2,HLOOKUP($A624,'Z-scores'!$C$2:$UD$20,5,FALSE)&lt;-2),"",'Total-corrected counts'!G624),"")</f>
        <v>28.647291803490056</v>
      </c>
      <c r="H624">
        <f>IFERROR(IF(OR(HLOOKUP($A624,'Z-scores'!$C$2:$UD$20,6,FALSE)&gt;2,HLOOKUP($A624,'Z-scores'!$C$2:$UD$20,6,FALSE)&lt;-2),"",'Total-corrected counts'!H624),"")</f>
        <v>8.1250815823805791</v>
      </c>
      <c r="I624">
        <f>IFERROR(IF(OR(HLOOKUP($A624,'Z-scores'!$C$2:$UD$20,7,FALSE)&gt;2,HLOOKUP($A624,'Z-scores'!$C$2:$UD$20,7,FALSE)&lt;-2),"",'Total-corrected counts'!I624),"")</f>
        <v>9.9987994052438296</v>
      </c>
      <c r="J624">
        <f>IFERROR(IF(OR(HLOOKUP($A624,'Z-scores'!$C$2:$UD$20,8,FALSE)&gt;2,HLOOKUP($A624,'Z-scores'!$C$2:$UD$20,8,FALSE)&lt;-2),"",'Total-corrected counts'!J624),"")</f>
        <v>7.4898278375057448</v>
      </c>
      <c r="K624">
        <f>IFERROR(IF(OR(HLOOKUP($A624,'Z-scores'!$C$2:$UD$20,9,FALSE)&gt;2,HLOOKUP($A624,'Z-scores'!$C$2:$UD$20,9,FALSE)&lt;-2),"",'Total-corrected counts'!K624),"")</f>
        <v>15.991972796699928</v>
      </c>
      <c r="L624">
        <f>IFERROR(IF(OR(HLOOKUP($A624,'Z-scores'!$C$2:$UD$20,10,FALSE)&gt;2,HLOOKUP($A624,'Z-scores'!$C$2:$UD$20,10,FALSE)&lt;-2),"",'Total-corrected counts'!L624),"")</f>
        <v>0.51594854273200486</v>
      </c>
      <c r="M624">
        <f>IFERROR(IF(OR(HLOOKUP($A624,'Z-scores'!$C$2:$UD$20,11,FALSE)&gt;2,HLOOKUP($A624,'Z-scores'!$C$2:$UD$20,11,FALSE)&lt;-2),"",'Total-corrected counts'!M624),"")</f>
        <v>4.5431381565548818</v>
      </c>
      <c r="N624" t="str">
        <f>IFERROR(IF(OR(HLOOKUP($A624,'Z-scores'!$C$2:$UD$20,12,FALSE)&gt;2,HLOOKUP($A624,'Z-scores'!$C$2:$UD$20,12,FALSE)&lt;-2),"",'Total-corrected counts'!N624),"")</f>
        <v/>
      </c>
      <c r="O624">
        <f>IFERROR(IF(OR(HLOOKUP($A624,'Z-scores'!$C$2:$UD$20,13,FALSE)&gt;2,HLOOKUP($A624,'Z-scores'!$C$2:$UD$20,13,FALSE)&lt;-2),"",'Total-corrected counts'!O624),"")</f>
        <v>15.386339474744293</v>
      </c>
      <c r="P624">
        <f>IFERROR(IF(OR(HLOOKUP($A624,'Z-scores'!$C$2:$UD$20,14,FALSE)&gt;2,HLOOKUP($A624,'Z-scores'!$C$2:$UD$20,14,FALSE)&lt;-2),"",'Total-corrected counts'!P624),"")</f>
        <v>4.2866014003467745</v>
      </c>
      <c r="Q624">
        <f>IFERROR(IF(OR(HLOOKUP($A624,'Z-scores'!$C$2:$UD$20,15,FALSE)&gt;2,HLOOKUP($A624,'Z-scores'!$C$2:$UD$20,15,FALSE)&lt;-2),"",'Total-corrected counts'!Q624),"")</f>
        <v>3.0520863399146583</v>
      </c>
      <c r="R624">
        <f>IFERROR(IF(OR(HLOOKUP($A624,'Z-scores'!$C$2:$UD$20,16,FALSE)&gt;2,HLOOKUP($A624,'Z-scores'!$C$2:$UD$20,16,FALSE)&lt;-2),"",'Total-corrected counts'!R624),"")</f>
        <v>19.089176989607939</v>
      </c>
      <c r="S624">
        <f>IFERROR(IF(OR(HLOOKUP($A624,'Z-scores'!$C$2:$UD$20,17,FALSE)&gt;2,HLOOKUP($A624,'Z-scores'!$C$2:$UD$20,17,FALSE)&lt;-2),"",'Total-corrected counts'!S624),"")</f>
        <v>9.6029721986083558</v>
      </c>
      <c r="T624">
        <f>IFERROR(IF(OR(HLOOKUP($A624,'Z-scores'!$C$2:$UD$20,18,FALSE)&gt;2,HLOOKUP($A624,'Z-scores'!$C$2:$UD$20,18,FALSE)&lt;-2),"",'Total-corrected counts'!T624),"")</f>
        <v>18.968974386729965</v>
      </c>
      <c r="U624">
        <f>IFERROR(IF(OR(HLOOKUP($A624,'Z-scores'!$C$2:$UD$20,19,FALSE)&gt;2,HLOOKUP($A624,'Z-scores'!$C$2:$UD$20,19,FALSE)&lt;-2),"",'Total-corrected counts'!U624),"")</f>
        <v>11.521287259756209</v>
      </c>
      <c r="V624">
        <f t="shared" si="36"/>
        <v>1</v>
      </c>
      <c r="W624">
        <f t="shared" si="37"/>
        <v>0.45813827685724506</v>
      </c>
      <c r="X624">
        <f t="shared" si="38"/>
        <v>8.5983772654941628</v>
      </c>
      <c r="Y624">
        <f t="shared" si="39"/>
        <v>11.701062578529742</v>
      </c>
    </row>
    <row r="625" spans="1:25" x14ac:dyDescent="0.25">
      <c r="A625">
        <v>633</v>
      </c>
      <c r="B625" t="s">
        <v>309</v>
      </c>
      <c r="C625">
        <v>101200</v>
      </c>
      <c r="D625">
        <v>948</v>
      </c>
      <c r="E625">
        <f>IFERROR(IF(OR(HLOOKUP($A625,'Z-scores'!$C$2:$UD$20,3,FALSE)&gt;2,HLOOKUP(A625,'Z-scores'!$C$2:$UD$20,3,FALSE)&lt;-2),"",'Total-corrected counts'!E625),"")</f>
        <v>7.471278537482284E-3</v>
      </c>
      <c r="F625">
        <f>IFERROR(IF(OR(HLOOKUP($A625,'Z-scores'!$C$2:$UD$20,4,FALSE)&gt;2,HLOOKUP($A625,'Z-scores'!$C$2:$UD$20,4,FALSE)&lt;-2),"",'Total-corrected counts'!F625),"")</f>
        <v>0</v>
      </c>
      <c r="G625">
        <f>IFERROR(IF(OR(HLOOKUP($A625,'Z-scores'!$C$2:$UD$20,5,FALSE)&gt;2,HLOOKUP($A625,'Z-scores'!$C$2:$UD$20,5,FALSE)&lt;-2),"",'Total-corrected counts'!G625),"")</f>
        <v>0.17123908602648766</v>
      </c>
      <c r="H625">
        <f>IFERROR(IF(OR(HLOOKUP($A625,'Z-scores'!$C$2:$UD$20,6,FALSE)&gt;2,HLOOKUP($A625,'Z-scores'!$C$2:$UD$20,6,FALSE)&lt;-2),"",'Total-corrected counts'!H625),"")</f>
        <v>0</v>
      </c>
      <c r="I625">
        <f>IFERROR(IF(OR(HLOOKUP($A625,'Z-scores'!$C$2:$UD$20,7,FALSE)&gt;2,HLOOKUP($A625,'Z-scores'!$C$2:$UD$20,7,FALSE)&lt;-2),"",'Total-corrected counts'!I625),"")</f>
        <v>0</v>
      </c>
      <c r="J625">
        <f>IFERROR(IF(OR(HLOOKUP($A625,'Z-scores'!$C$2:$UD$20,8,FALSE)&gt;2,HLOOKUP($A625,'Z-scores'!$C$2:$UD$20,8,FALSE)&lt;-2),"",'Total-corrected counts'!J625),"")</f>
        <v>1.4792286710017928E-2</v>
      </c>
      <c r="K625" t="str">
        <f>IFERROR(IF(OR(HLOOKUP($A625,'Z-scores'!$C$2:$UD$20,9,FALSE)&gt;2,HLOOKUP($A625,'Z-scores'!$C$2:$UD$20,9,FALSE)&lt;-2),"",'Total-corrected counts'!K625),"")</f>
        <v/>
      </c>
      <c r="L625">
        <f>IFERROR(IF(OR(HLOOKUP($A625,'Z-scores'!$C$2:$UD$20,10,FALSE)&gt;2,HLOOKUP($A625,'Z-scores'!$C$2:$UD$20,10,FALSE)&lt;-2),"",'Total-corrected counts'!L625),"")</f>
        <v>0</v>
      </c>
      <c r="M625">
        <f>IFERROR(IF(OR(HLOOKUP($A625,'Z-scores'!$C$2:$UD$20,11,FALSE)&gt;2,HLOOKUP($A625,'Z-scores'!$C$2:$UD$20,11,FALSE)&lt;-2),"",'Total-corrected counts'!M625),"")</f>
        <v>0</v>
      </c>
      <c r="N625">
        <f>IFERROR(IF(OR(HLOOKUP($A625,'Z-scores'!$C$2:$UD$20,12,FALSE)&gt;2,HLOOKUP($A625,'Z-scores'!$C$2:$UD$20,12,FALSE)&lt;-2),"",'Total-corrected counts'!N625),"")</f>
        <v>0</v>
      </c>
      <c r="O625">
        <f>IFERROR(IF(OR(HLOOKUP($A625,'Z-scores'!$C$2:$UD$20,13,FALSE)&gt;2,HLOOKUP($A625,'Z-scores'!$C$2:$UD$20,13,FALSE)&lt;-2),"",'Total-corrected counts'!O625),"")</f>
        <v>3.7018752017101322E-2</v>
      </c>
      <c r="P625">
        <f>IFERROR(IF(OR(HLOOKUP($A625,'Z-scores'!$C$2:$UD$20,14,FALSE)&gt;2,HLOOKUP($A625,'Z-scores'!$C$2:$UD$20,14,FALSE)&lt;-2),"",'Total-corrected counts'!P625),"")</f>
        <v>0</v>
      </c>
      <c r="Q625">
        <f>IFERROR(IF(OR(HLOOKUP($A625,'Z-scores'!$C$2:$UD$20,15,FALSE)&gt;2,HLOOKUP($A625,'Z-scores'!$C$2:$UD$20,15,FALSE)&lt;-2),"",'Total-corrected counts'!Q625),"")</f>
        <v>0</v>
      </c>
      <c r="R625">
        <f>IFERROR(IF(OR(HLOOKUP($A625,'Z-scores'!$C$2:$UD$20,16,FALSE)&gt;2,HLOOKUP($A625,'Z-scores'!$C$2:$UD$20,16,FALSE)&lt;-2),"",'Total-corrected counts'!R625),"")</f>
        <v>0.10818803079752609</v>
      </c>
      <c r="S625">
        <f>IFERROR(IF(OR(HLOOKUP($A625,'Z-scores'!$C$2:$UD$20,17,FALSE)&gt;2,HLOOKUP($A625,'Z-scores'!$C$2:$UD$20,17,FALSE)&lt;-2),"",'Total-corrected counts'!S625),"")</f>
        <v>0</v>
      </c>
      <c r="T625">
        <f>IFERROR(IF(OR(HLOOKUP($A625,'Z-scores'!$C$2:$UD$20,18,FALSE)&gt;2,HLOOKUP($A625,'Z-scores'!$C$2:$UD$20,18,FALSE)&lt;-2),"",'Total-corrected counts'!T625),"")</f>
        <v>0</v>
      </c>
      <c r="U625">
        <f>IFERROR(IF(OR(HLOOKUP($A625,'Z-scores'!$C$2:$UD$20,19,FALSE)&gt;2,HLOOKUP($A625,'Z-scores'!$C$2:$UD$20,19,FALSE)&lt;-2),"",'Total-corrected counts'!U625),"")</f>
        <v>2.1697339472233915E-2</v>
      </c>
      <c r="V625">
        <f t="shared" si="36"/>
        <v>1</v>
      </c>
      <c r="W625">
        <f t="shared" si="37"/>
        <v>0.89606343692232682</v>
      </c>
      <c r="X625">
        <f t="shared" si="38"/>
        <v>2.4187831409248482E-2</v>
      </c>
      <c r="Y625">
        <f t="shared" si="39"/>
        <v>2.0863015285857663E-2</v>
      </c>
    </row>
    <row r="626" spans="1:25" x14ac:dyDescent="0.25">
      <c r="A626">
        <v>634</v>
      </c>
      <c r="B626" t="s">
        <v>310</v>
      </c>
      <c r="C626">
        <v>82300</v>
      </c>
      <c r="D626">
        <v>1100</v>
      </c>
      <c r="E626" t="str">
        <f>IFERROR(IF(OR(HLOOKUP($A626,'Z-scores'!$C$2:$UD$20,3,FALSE)&gt;2,HLOOKUP(A626,'Z-scores'!$C$2:$UD$20,3,FALSE)&lt;-2),"",'Total-corrected counts'!E626),"")</f>
        <v/>
      </c>
      <c r="F626">
        <f>IFERROR(IF(OR(HLOOKUP($A626,'Z-scores'!$C$2:$UD$20,4,FALSE)&gt;2,HLOOKUP($A626,'Z-scores'!$C$2:$UD$20,4,FALSE)&lt;-2),"",'Total-corrected counts'!F626),"")</f>
        <v>3.8225923410342979</v>
      </c>
      <c r="G626">
        <f>IFERROR(IF(OR(HLOOKUP($A626,'Z-scores'!$C$2:$UD$20,5,FALSE)&gt;2,HLOOKUP($A626,'Z-scores'!$C$2:$UD$20,5,FALSE)&lt;-2),"",'Total-corrected counts'!G626),"")</f>
        <v>0.58422746997272268</v>
      </c>
      <c r="H626">
        <f>IFERROR(IF(OR(HLOOKUP($A626,'Z-scores'!$C$2:$UD$20,6,FALSE)&gt;2,HLOOKUP($A626,'Z-scores'!$C$2:$UD$20,6,FALSE)&lt;-2),"",'Total-corrected counts'!H626),"")</f>
        <v>6.9803106377840027E-3</v>
      </c>
      <c r="I626">
        <f>IFERROR(IF(OR(HLOOKUP($A626,'Z-scores'!$C$2:$UD$20,7,FALSE)&gt;2,HLOOKUP($A626,'Z-scores'!$C$2:$UD$20,7,FALSE)&lt;-2),"",'Total-corrected counts'!I626),"")</f>
        <v>1.8963240251324502</v>
      </c>
      <c r="J626">
        <f>IFERROR(IF(OR(HLOOKUP($A626,'Z-scores'!$C$2:$UD$20,8,FALSE)&gt;2,HLOOKUP($A626,'Z-scores'!$C$2:$UD$20,8,FALSE)&lt;-2),"",'Total-corrected counts'!J626),"")</f>
        <v>1.9328587967756758</v>
      </c>
      <c r="K626">
        <f>IFERROR(IF(OR(HLOOKUP($A626,'Z-scores'!$C$2:$UD$20,9,FALSE)&gt;2,HLOOKUP($A626,'Z-scores'!$C$2:$UD$20,9,FALSE)&lt;-2),"",'Total-corrected counts'!K626),"")</f>
        <v>4.5487485367077323</v>
      </c>
      <c r="L626">
        <f>IFERROR(IF(OR(HLOOKUP($A626,'Z-scores'!$C$2:$UD$20,10,FALSE)&gt;2,HLOOKUP($A626,'Z-scores'!$C$2:$UD$20,10,FALSE)&lt;-2),"",'Total-corrected counts'!L626),"")</f>
        <v>1.0848148847185743</v>
      </c>
      <c r="M626">
        <f>IFERROR(IF(OR(HLOOKUP($A626,'Z-scores'!$C$2:$UD$20,11,FALSE)&gt;2,HLOOKUP($A626,'Z-scores'!$C$2:$UD$20,11,FALSE)&lt;-2),"",'Total-corrected counts'!M626),"")</f>
        <v>9.2152903784074695E-3</v>
      </c>
      <c r="N626">
        <f>IFERROR(IF(OR(HLOOKUP($A626,'Z-scores'!$C$2:$UD$20,12,FALSE)&gt;2,HLOOKUP($A626,'Z-scores'!$C$2:$UD$20,12,FALSE)&lt;-2),"",'Total-corrected counts'!N626),"")</f>
        <v>0.81561060367098082</v>
      </c>
      <c r="O626">
        <f>IFERROR(IF(OR(HLOOKUP($A626,'Z-scores'!$C$2:$UD$20,13,FALSE)&gt;2,HLOOKUP($A626,'Z-scores'!$C$2:$UD$20,13,FALSE)&lt;-2),"",'Total-corrected counts'!O626),"")</f>
        <v>1.3023870027834734</v>
      </c>
      <c r="P626">
        <f>IFERROR(IF(OR(HLOOKUP($A626,'Z-scores'!$C$2:$UD$20,14,FALSE)&gt;2,HLOOKUP($A626,'Z-scores'!$C$2:$UD$20,14,FALSE)&lt;-2),"",'Total-corrected counts'!P626),"")</f>
        <v>0.20086766282781496</v>
      </c>
      <c r="Q626">
        <f>IFERROR(IF(OR(HLOOKUP($A626,'Z-scores'!$C$2:$UD$20,15,FALSE)&gt;2,HLOOKUP($A626,'Z-scores'!$C$2:$UD$20,15,FALSE)&lt;-2),"",'Total-corrected counts'!Q626),"")</f>
        <v>0</v>
      </c>
      <c r="R626">
        <f>IFERROR(IF(OR(HLOOKUP($A626,'Z-scores'!$C$2:$UD$20,16,FALSE)&gt;2,HLOOKUP($A626,'Z-scores'!$C$2:$UD$20,16,FALSE)&lt;-2),"",'Total-corrected counts'!R626),"")</f>
        <v>7.6012109045521115</v>
      </c>
      <c r="S626">
        <f>IFERROR(IF(OR(HLOOKUP($A626,'Z-scores'!$C$2:$UD$20,17,FALSE)&gt;2,HLOOKUP($A626,'Z-scores'!$C$2:$UD$20,17,FALSE)&lt;-2),"",'Total-corrected counts'!S626),"")</f>
        <v>2.1713899827265928E-2</v>
      </c>
      <c r="T626">
        <f>IFERROR(IF(OR(HLOOKUP($A626,'Z-scores'!$C$2:$UD$20,18,FALSE)&gt;2,HLOOKUP($A626,'Z-scores'!$C$2:$UD$20,18,FALSE)&lt;-2),"",'Total-corrected counts'!T626),"")</f>
        <v>0.30927675630537982</v>
      </c>
      <c r="U626">
        <f>IFERROR(IF(OR(HLOOKUP($A626,'Z-scores'!$C$2:$UD$20,19,FALSE)&gt;2,HLOOKUP($A626,'Z-scores'!$C$2:$UD$20,19,FALSE)&lt;-2),"",'Total-corrected counts'!U626),"")</f>
        <v>0.78110422100042087</v>
      </c>
      <c r="V626">
        <f t="shared" si="36"/>
        <v>1</v>
      </c>
      <c r="W626">
        <f t="shared" si="37"/>
        <v>0.74683742134086373</v>
      </c>
      <c r="X626">
        <f t="shared" si="38"/>
        <v>1.7357202069197055</v>
      </c>
      <c r="Y626">
        <f t="shared" si="39"/>
        <v>1.3790213813709309</v>
      </c>
    </row>
    <row r="627" spans="1:25" x14ac:dyDescent="0.25">
      <c r="A627">
        <v>635</v>
      </c>
      <c r="B627" t="s">
        <v>919</v>
      </c>
      <c r="C627">
        <v>27600</v>
      </c>
      <c r="D627">
        <v>22</v>
      </c>
      <c r="E627" t="str">
        <f>IFERROR(IF(OR(HLOOKUP($A627,'Z-scores'!$C$2:$UD$20,3,FALSE)&gt;2,HLOOKUP(A627,'Z-scores'!$C$2:$UD$20,3,FALSE)&lt;-2),"",'Total-corrected counts'!E627),"")</f>
        <v/>
      </c>
      <c r="F627" t="str">
        <f>IFERROR(IF(OR(HLOOKUP($A627,'Z-scores'!$C$2:$UD$20,4,FALSE)&gt;2,HLOOKUP($A627,'Z-scores'!$C$2:$UD$20,4,FALSE)&lt;-2),"",'Total-corrected counts'!F627),"")</f>
        <v/>
      </c>
      <c r="G627" t="str">
        <f>IFERROR(IF(OR(HLOOKUP($A627,'Z-scores'!$C$2:$UD$20,5,FALSE)&gt;2,HLOOKUP($A627,'Z-scores'!$C$2:$UD$20,5,FALSE)&lt;-2),"",'Total-corrected counts'!G627),"")</f>
        <v/>
      </c>
      <c r="H627" t="str">
        <f>IFERROR(IF(OR(HLOOKUP($A627,'Z-scores'!$C$2:$UD$20,6,FALSE)&gt;2,HLOOKUP($A627,'Z-scores'!$C$2:$UD$20,6,FALSE)&lt;-2),"",'Total-corrected counts'!H627),"")</f>
        <v/>
      </c>
      <c r="I627" t="str">
        <f>IFERROR(IF(OR(HLOOKUP($A627,'Z-scores'!$C$2:$UD$20,7,FALSE)&gt;2,HLOOKUP($A627,'Z-scores'!$C$2:$UD$20,7,FALSE)&lt;-2),"",'Total-corrected counts'!I627),"")</f>
        <v/>
      </c>
      <c r="J627" t="str">
        <f>IFERROR(IF(OR(HLOOKUP($A627,'Z-scores'!$C$2:$UD$20,8,FALSE)&gt;2,HLOOKUP($A627,'Z-scores'!$C$2:$UD$20,8,FALSE)&lt;-2),"",'Total-corrected counts'!J627),"")</f>
        <v/>
      </c>
      <c r="K627" t="str">
        <f>IFERROR(IF(OR(HLOOKUP($A627,'Z-scores'!$C$2:$UD$20,9,FALSE)&gt;2,HLOOKUP($A627,'Z-scores'!$C$2:$UD$20,9,FALSE)&lt;-2),"",'Total-corrected counts'!K627),"")</f>
        <v/>
      </c>
      <c r="L627" t="str">
        <f>IFERROR(IF(OR(HLOOKUP($A627,'Z-scores'!$C$2:$UD$20,10,FALSE)&gt;2,HLOOKUP($A627,'Z-scores'!$C$2:$UD$20,10,FALSE)&lt;-2),"",'Total-corrected counts'!L627),"")</f>
        <v/>
      </c>
      <c r="M627" t="str">
        <f>IFERROR(IF(OR(HLOOKUP($A627,'Z-scores'!$C$2:$UD$20,11,FALSE)&gt;2,HLOOKUP($A627,'Z-scores'!$C$2:$UD$20,11,FALSE)&lt;-2),"",'Total-corrected counts'!M627),"")</f>
        <v/>
      </c>
      <c r="N627" t="str">
        <f>IFERROR(IF(OR(HLOOKUP($A627,'Z-scores'!$C$2:$UD$20,12,FALSE)&gt;2,HLOOKUP($A627,'Z-scores'!$C$2:$UD$20,12,FALSE)&lt;-2),"",'Total-corrected counts'!N627),"")</f>
        <v/>
      </c>
      <c r="O627" t="str">
        <f>IFERROR(IF(OR(HLOOKUP($A627,'Z-scores'!$C$2:$UD$20,13,FALSE)&gt;2,HLOOKUP($A627,'Z-scores'!$C$2:$UD$20,13,FALSE)&lt;-2),"",'Total-corrected counts'!O627),"")</f>
        <v/>
      </c>
      <c r="P627" t="str">
        <f>IFERROR(IF(OR(HLOOKUP($A627,'Z-scores'!$C$2:$UD$20,14,FALSE)&gt;2,HLOOKUP($A627,'Z-scores'!$C$2:$UD$20,14,FALSE)&lt;-2),"",'Total-corrected counts'!P627),"")</f>
        <v/>
      </c>
      <c r="Q627" t="str">
        <f>IFERROR(IF(OR(HLOOKUP($A627,'Z-scores'!$C$2:$UD$20,15,FALSE)&gt;2,HLOOKUP($A627,'Z-scores'!$C$2:$UD$20,15,FALSE)&lt;-2),"",'Total-corrected counts'!Q627),"")</f>
        <v/>
      </c>
      <c r="R627" t="str">
        <f>IFERROR(IF(OR(HLOOKUP($A627,'Z-scores'!$C$2:$UD$20,16,FALSE)&gt;2,HLOOKUP($A627,'Z-scores'!$C$2:$UD$20,16,FALSE)&lt;-2),"",'Total-corrected counts'!R627),"")</f>
        <v/>
      </c>
      <c r="S627" t="str">
        <f>IFERROR(IF(OR(HLOOKUP($A627,'Z-scores'!$C$2:$UD$20,17,FALSE)&gt;2,HLOOKUP($A627,'Z-scores'!$C$2:$UD$20,17,FALSE)&lt;-2),"",'Total-corrected counts'!S627),"")</f>
        <v/>
      </c>
      <c r="T627" t="str">
        <f>IFERROR(IF(OR(HLOOKUP($A627,'Z-scores'!$C$2:$UD$20,18,FALSE)&gt;2,HLOOKUP($A627,'Z-scores'!$C$2:$UD$20,18,FALSE)&lt;-2),"",'Total-corrected counts'!T627),"")</f>
        <v/>
      </c>
      <c r="U627" t="str">
        <f>IFERROR(IF(OR(HLOOKUP($A627,'Z-scores'!$C$2:$UD$20,19,FALSE)&gt;2,HLOOKUP($A627,'Z-scores'!$C$2:$UD$20,19,FALSE)&lt;-2),"",'Total-corrected counts'!U627),"")</f>
        <v/>
      </c>
      <c r="V627">
        <f t="shared" si="36"/>
        <v>1</v>
      </c>
      <c r="W627" t="str">
        <f t="shared" si="37"/>
        <v/>
      </c>
      <c r="X627" t="str">
        <f t="shared" si="38"/>
        <v/>
      </c>
      <c r="Y627" t="str">
        <f t="shared" si="39"/>
        <v/>
      </c>
    </row>
    <row r="628" spans="1:25" x14ac:dyDescent="0.25">
      <c r="A628">
        <v>636</v>
      </c>
      <c r="B628" t="s">
        <v>920</v>
      </c>
      <c r="C628">
        <v>67600</v>
      </c>
      <c r="D628">
        <v>362</v>
      </c>
      <c r="E628" t="str">
        <f>IFERROR(IF(OR(HLOOKUP($A628,'Z-scores'!$C$2:$UD$20,3,FALSE)&gt;2,HLOOKUP(A628,'Z-scores'!$C$2:$UD$20,3,FALSE)&lt;-2),"",'Total-corrected counts'!E628),"")</f>
        <v/>
      </c>
      <c r="F628" t="str">
        <f>IFERROR(IF(OR(HLOOKUP($A628,'Z-scores'!$C$2:$UD$20,4,FALSE)&gt;2,HLOOKUP($A628,'Z-scores'!$C$2:$UD$20,4,FALSE)&lt;-2),"",'Total-corrected counts'!F628),"")</f>
        <v/>
      </c>
      <c r="G628" t="str">
        <f>IFERROR(IF(OR(HLOOKUP($A628,'Z-scores'!$C$2:$UD$20,5,FALSE)&gt;2,HLOOKUP($A628,'Z-scores'!$C$2:$UD$20,5,FALSE)&lt;-2),"",'Total-corrected counts'!G628),"")</f>
        <v/>
      </c>
      <c r="H628" t="str">
        <f>IFERROR(IF(OR(HLOOKUP($A628,'Z-scores'!$C$2:$UD$20,6,FALSE)&gt;2,HLOOKUP($A628,'Z-scores'!$C$2:$UD$20,6,FALSE)&lt;-2),"",'Total-corrected counts'!H628),"")</f>
        <v/>
      </c>
      <c r="I628" t="str">
        <f>IFERROR(IF(OR(HLOOKUP($A628,'Z-scores'!$C$2:$UD$20,7,FALSE)&gt;2,HLOOKUP($A628,'Z-scores'!$C$2:$UD$20,7,FALSE)&lt;-2),"",'Total-corrected counts'!I628),"")</f>
        <v/>
      </c>
      <c r="J628" t="str">
        <f>IFERROR(IF(OR(HLOOKUP($A628,'Z-scores'!$C$2:$UD$20,8,FALSE)&gt;2,HLOOKUP($A628,'Z-scores'!$C$2:$UD$20,8,FALSE)&lt;-2),"",'Total-corrected counts'!J628),"")</f>
        <v/>
      </c>
      <c r="K628" t="str">
        <f>IFERROR(IF(OR(HLOOKUP($A628,'Z-scores'!$C$2:$UD$20,9,FALSE)&gt;2,HLOOKUP($A628,'Z-scores'!$C$2:$UD$20,9,FALSE)&lt;-2),"",'Total-corrected counts'!K628),"")</f>
        <v/>
      </c>
      <c r="L628" t="str">
        <f>IFERROR(IF(OR(HLOOKUP($A628,'Z-scores'!$C$2:$UD$20,10,FALSE)&gt;2,HLOOKUP($A628,'Z-scores'!$C$2:$UD$20,10,FALSE)&lt;-2),"",'Total-corrected counts'!L628),"")</f>
        <v/>
      </c>
      <c r="M628" t="str">
        <f>IFERROR(IF(OR(HLOOKUP($A628,'Z-scores'!$C$2:$UD$20,11,FALSE)&gt;2,HLOOKUP($A628,'Z-scores'!$C$2:$UD$20,11,FALSE)&lt;-2),"",'Total-corrected counts'!M628),"")</f>
        <v/>
      </c>
      <c r="N628" t="str">
        <f>IFERROR(IF(OR(HLOOKUP($A628,'Z-scores'!$C$2:$UD$20,12,FALSE)&gt;2,HLOOKUP($A628,'Z-scores'!$C$2:$UD$20,12,FALSE)&lt;-2),"",'Total-corrected counts'!N628),"")</f>
        <v/>
      </c>
      <c r="O628" t="str">
        <f>IFERROR(IF(OR(HLOOKUP($A628,'Z-scores'!$C$2:$UD$20,13,FALSE)&gt;2,HLOOKUP($A628,'Z-scores'!$C$2:$UD$20,13,FALSE)&lt;-2),"",'Total-corrected counts'!O628),"")</f>
        <v/>
      </c>
      <c r="P628" t="str">
        <f>IFERROR(IF(OR(HLOOKUP($A628,'Z-scores'!$C$2:$UD$20,14,FALSE)&gt;2,HLOOKUP($A628,'Z-scores'!$C$2:$UD$20,14,FALSE)&lt;-2),"",'Total-corrected counts'!P628),"")</f>
        <v/>
      </c>
      <c r="Q628" t="str">
        <f>IFERROR(IF(OR(HLOOKUP($A628,'Z-scores'!$C$2:$UD$20,15,FALSE)&gt;2,HLOOKUP($A628,'Z-scores'!$C$2:$UD$20,15,FALSE)&lt;-2),"",'Total-corrected counts'!Q628),"")</f>
        <v/>
      </c>
      <c r="R628" t="str">
        <f>IFERROR(IF(OR(HLOOKUP($A628,'Z-scores'!$C$2:$UD$20,16,FALSE)&gt;2,HLOOKUP($A628,'Z-scores'!$C$2:$UD$20,16,FALSE)&lt;-2),"",'Total-corrected counts'!R628),"")</f>
        <v/>
      </c>
      <c r="S628" t="str">
        <f>IFERROR(IF(OR(HLOOKUP($A628,'Z-scores'!$C$2:$UD$20,17,FALSE)&gt;2,HLOOKUP($A628,'Z-scores'!$C$2:$UD$20,17,FALSE)&lt;-2),"",'Total-corrected counts'!S628),"")</f>
        <v/>
      </c>
      <c r="T628" t="str">
        <f>IFERROR(IF(OR(HLOOKUP($A628,'Z-scores'!$C$2:$UD$20,18,FALSE)&gt;2,HLOOKUP($A628,'Z-scores'!$C$2:$UD$20,18,FALSE)&lt;-2),"",'Total-corrected counts'!T628),"")</f>
        <v/>
      </c>
      <c r="U628" t="str">
        <f>IFERROR(IF(OR(HLOOKUP($A628,'Z-scores'!$C$2:$UD$20,19,FALSE)&gt;2,HLOOKUP($A628,'Z-scores'!$C$2:$UD$20,19,FALSE)&lt;-2),"",'Total-corrected counts'!U628),"")</f>
        <v/>
      </c>
      <c r="V628">
        <f t="shared" si="36"/>
        <v>1</v>
      </c>
      <c r="W628" t="str">
        <f t="shared" si="37"/>
        <v/>
      </c>
      <c r="X628" t="str">
        <f t="shared" si="38"/>
        <v/>
      </c>
      <c r="Y628" t="str">
        <f t="shared" si="39"/>
        <v/>
      </c>
    </row>
    <row r="629" spans="1:25" x14ac:dyDescent="0.25">
      <c r="A629">
        <v>637</v>
      </c>
      <c r="B629" t="s">
        <v>921</v>
      </c>
      <c r="C629">
        <v>63700</v>
      </c>
      <c r="D629">
        <v>864</v>
      </c>
      <c r="E629" t="str">
        <f>IFERROR(IF(OR(HLOOKUP($A629,'Z-scores'!$C$2:$UD$20,3,FALSE)&gt;2,HLOOKUP(A629,'Z-scores'!$C$2:$UD$20,3,FALSE)&lt;-2),"",'Total-corrected counts'!E629),"")</f>
        <v/>
      </c>
      <c r="F629" t="str">
        <f>IFERROR(IF(OR(HLOOKUP($A629,'Z-scores'!$C$2:$UD$20,4,FALSE)&gt;2,HLOOKUP($A629,'Z-scores'!$C$2:$UD$20,4,FALSE)&lt;-2),"",'Total-corrected counts'!F629),"")</f>
        <v/>
      </c>
      <c r="G629" t="str">
        <f>IFERROR(IF(OR(HLOOKUP($A629,'Z-scores'!$C$2:$UD$20,5,FALSE)&gt;2,HLOOKUP($A629,'Z-scores'!$C$2:$UD$20,5,FALSE)&lt;-2),"",'Total-corrected counts'!G629),"")</f>
        <v/>
      </c>
      <c r="H629" t="str">
        <f>IFERROR(IF(OR(HLOOKUP($A629,'Z-scores'!$C$2:$UD$20,6,FALSE)&gt;2,HLOOKUP($A629,'Z-scores'!$C$2:$UD$20,6,FALSE)&lt;-2),"",'Total-corrected counts'!H629),"")</f>
        <v/>
      </c>
      <c r="I629" t="str">
        <f>IFERROR(IF(OR(HLOOKUP($A629,'Z-scores'!$C$2:$UD$20,7,FALSE)&gt;2,HLOOKUP($A629,'Z-scores'!$C$2:$UD$20,7,FALSE)&lt;-2),"",'Total-corrected counts'!I629),"")</f>
        <v/>
      </c>
      <c r="J629" t="str">
        <f>IFERROR(IF(OR(HLOOKUP($A629,'Z-scores'!$C$2:$UD$20,8,FALSE)&gt;2,HLOOKUP($A629,'Z-scores'!$C$2:$UD$20,8,FALSE)&lt;-2),"",'Total-corrected counts'!J629),"")</f>
        <v/>
      </c>
      <c r="K629" t="str">
        <f>IFERROR(IF(OR(HLOOKUP($A629,'Z-scores'!$C$2:$UD$20,9,FALSE)&gt;2,HLOOKUP($A629,'Z-scores'!$C$2:$UD$20,9,FALSE)&lt;-2),"",'Total-corrected counts'!K629),"")</f>
        <v/>
      </c>
      <c r="L629" t="str">
        <f>IFERROR(IF(OR(HLOOKUP($A629,'Z-scores'!$C$2:$UD$20,10,FALSE)&gt;2,HLOOKUP($A629,'Z-scores'!$C$2:$UD$20,10,FALSE)&lt;-2),"",'Total-corrected counts'!L629),"")</f>
        <v/>
      </c>
      <c r="M629" t="str">
        <f>IFERROR(IF(OR(HLOOKUP($A629,'Z-scores'!$C$2:$UD$20,11,FALSE)&gt;2,HLOOKUP($A629,'Z-scores'!$C$2:$UD$20,11,FALSE)&lt;-2),"",'Total-corrected counts'!M629),"")</f>
        <v/>
      </c>
      <c r="N629" t="str">
        <f>IFERROR(IF(OR(HLOOKUP($A629,'Z-scores'!$C$2:$UD$20,12,FALSE)&gt;2,HLOOKUP($A629,'Z-scores'!$C$2:$UD$20,12,FALSE)&lt;-2),"",'Total-corrected counts'!N629),"")</f>
        <v/>
      </c>
      <c r="O629" t="str">
        <f>IFERROR(IF(OR(HLOOKUP($A629,'Z-scores'!$C$2:$UD$20,13,FALSE)&gt;2,HLOOKUP($A629,'Z-scores'!$C$2:$UD$20,13,FALSE)&lt;-2),"",'Total-corrected counts'!O629),"")</f>
        <v/>
      </c>
      <c r="P629" t="str">
        <f>IFERROR(IF(OR(HLOOKUP($A629,'Z-scores'!$C$2:$UD$20,14,FALSE)&gt;2,HLOOKUP($A629,'Z-scores'!$C$2:$UD$20,14,FALSE)&lt;-2),"",'Total-corrected counts'!P629),"")</f>
        <v/>
      </c>
      <c r="Q629" t="str">
        <f>IFERROR(IF(OR(HLOOKUP($A629,'Z-scores'!$C$2:$UD$20,15,FALSE)&gt;2,HLOOKUP($A629,'Z-scores'!$C$2:$UD$20,15,FALSE)&lt;-2),"",'Total-corrected counts'!Q629),"")</f>
        <v/>
      </c>
      <c r="R629" t="str">
        <f>IFERROR(IF(OR(HLOOKUP($A629,'Z-scores'!$C$2:$UD$20,16,FALSE)&gt;2,HLOOKUP($A629,'Z-scores'!$C$2:$UD$20,16,FALSE)&lt;-2),"",'Total-corrected counts'!R629),"")</f>
        <v/>
      </c>
      <c r="S629" t="str">
        <f>IFERROR(IF(OR(HLOOKUP($A629,'Z-scores'!$C$2:$UD$20,17,FALSE)&gt;2,HLOOKUP($A629,'Z-scores'!$C$2:$UD$20,17,FALSE)&lt;-2),"",'Total-corrected counts'!S629),"")</f>
        <v/>
      </c>
      <c r="T629" t="str">
        <f>IFERROR(IF(OR(HLOOKUP($A629,'Z-scores'!$C$2:$UD$20,18,FALSE)&gt;2,HLOOKUP($A629,'Z-scores'!$C$2:$UD$20,18,FALSE)&lt;-2),"",'Total-corrected counts'!T629),"")</f>
        <v/>
      </c>
      <c r="U629" t="str">
        <f>IFERROR(IF(OR(HLOOKUP($A629,'Z-scores'!$C$2:$UD$20,19,FALSE)&gt;2,HLOOKUP($A629,'Z-scores'!$C$2:$UD$20,19,FALSE)&lt;-2),"",'Total-corrected counts'!U629),"")</f>
        <v/>
      </c>
      <c r="V629">
        <f t="shared" si="36"/>
        <v>1</v>
      </c>
      <c r="W629" t="str">
        <f t="shared" si="37"/>
        <v/>
      </c>
      <c r="X629" t="str">
        <f t="shared" si="38"/>
        <v/>
      </c>
      <c r="Y629" t="str">
        <f t="shared" si="39"/>
        <v/>
      </c>
    </row>
    <row r="630" spans="1:25" x14ac:dyDescent="0.25">
      <c r="A630">
        <v>638</v>
      </c>
      <c r="B630" t="s">
        <v>311</v>
      </c>
      <c r="C630">
        <v>9600</v>
      </c>
      <c r="D630">
        <v>1057</v>
      </c>
      <c r="E630" t="str">
        <f>IFERROR(IF(OR(HLOOKUP($A630,'Z-scores'!$C$2:$UD$20,3,FALSE)&gt;2,HLOOKUP(A630,'Z-scores'!$C$2:$UD$20,3,FALSE)&lt;-2),"",'Total-corrected counts'!E630),"")</f>
        <v/>
      </c>
      <c r="F630">
        <f>IFERROR(IF(OR(HLOOKUP($A630,'Z-scores'!$C$2:$UD$20,4,FALSE)&gt;2,HLOOKUP($A630,'Z-scores'!$C$2:$UD$20,4,FALSE)&lt;-2),"",'Total-corrected counts'!F630),"")</f>
        <v>38.291547313193355</v>
      </c>
      <c r="G630">
        <f>IFERROR(IF(OR(HLOOKUP($A630,'Z-scores'!$C$2:$UD$20,5,FALSE)&gt;2,HLOOKUP($A630,'Z-scores'!$C$2:$UD$20,5,FALSE)&lt;-2),"",'Total-corrected counts'!G630),"")</f>
        <v>7.2021145005258047</v>
      </c>
      <c r="H630">
        <f>IFERROR(IF(OR(HLOOKUP($A630,'Z-scores'!$C$2:$UD$20,6,FALSE)&gt;2,HLOOKUP($A630,'Z-scores'!$C$2:$UD$20,6,FALSE)&lt;-2),"",'Total-corrected counts'!H630),"")</f>
        <v>16.04773415626542</v>
      </c>
      <c r="I630">
        <f>IFERROR(IF(OR(HLOOKUP($A630,'Z-scores'!$C$2:$UD$20,7,FALSE)&gt;2,HLOOKUP($A630,'Z-scores'!$C$2:$UD$20,7,FALSE)&lt;-2),"",'Total-corrected counts'!I630),"")</f>
        <v>6.2677203168338771</v>
      </c>
      <c r="J630">
        <f>IFERROR(IF(OR(HLOOKUP($A630,'Z-scores'!$C$2:$UD$20,8,FALSE)&gt;2,HLOOKUP($A630,'Z-scores'!$C$2:$UD$20,8,FALSE)&lt;-2),"",'Total-corrected counts'!J630),"")</f>
        <v>11.720421836570873</v>
      </c>
      <c r="K630">
        <f>IFERROR(IF(OR(HLOOKUP($A630,'Z-scores'!$C$2:$UD$20,9,FALSE)&gt;2,HLOOKUP($A630,'Z-scores'!$C$2:$UD$20,9,FALSE)&lt;-2),"",'Total-corrected counts'!K630),"")</f>
        <v>11.238084620101453</v>
      </c>
      <c r="L630">
        <f>IFERROR(IF(OR(HLOOKUP($A630,'Z-scores'!$C$2:$UD$20,10,FALSE)&gt;2,HLOOKUP($A630,'Z-scores'!$C$2:$UD$20,10,FALSE)&lt;-2),"",'Total-corrected counts'!L630),"")</f>
        <v>37.073328194427049</v>
      </c>
      <c r="M630">
        <f>IFERROR(IF(OR(HLOOKUP($A630,'Z-scores'!$C$2:$UD$20,11,FALSE)&gt;2,HLOOKUP($A630,'Z-scores'!$C$2:$UD$20,11,FALSE)&lt;-2),"",'Total-corrected counts'!M630),"")</f>
        <v>10.007805350950511</v>
      </c>
      <c r="N630">
        <f>IFERROR(IF(OR(HLOOKUP($A630,'Z-scores'!$C$2:$UD$20,12,FALSE)&gt;2,HLOOKUP($A630,'Z-scores'!$C$2:$UD$20,12,FALSE)&lt;-2),"",'Total-corrected counts'!N630),"")</f>
        <v>47.351235833347843</v>
      </c>
      <c r="O630">
        <f>IFERROR(IF(OR(HLOOKUP($A630,'Z-scores'!$C$2:$UD$20,13,FALSE)&gt;2,HLOOKUP($A630,'Z-scores'!$C$2:$UD$20,13,FALSE)&lt;-2),"",'Total-corrected counts'!O630),"")</f>
        <v>12.344071127157058</v>
      </c>
      <c r="P630">
        <f>IFERROR(IF(OR(HLOOKUP($A630,'Z-scores'!$C$2:$UD$20,14,FALSE)&gt;2,HLOOKUP($A630,'Z-scores'!$C$2:$UD$20,14,FALSE)&lt;-2),"",'Total-corrected counts'!P630),"")</f>
        <v>8.1842888152184177</v>
      </c>
      <c r="Q630">
        <f>IFERROR(IF(OR(HLOOKUP($A630,'Z-scores'!$C$2:$UD$20,15,FALSE)&gt;2,HLOOKUP($A630,'Z-scores'!$C$2:$UD$20,15,FALSE)&lt;-2),"",'Total-corrected counts'!Q630),"")</f>
        <v>7.6740956853445255</v>
      </c>
      <c r="R630">
        <f>IFERROR(IF(OR(HLOOKUP($A630,'Z-scores'!$C$2:$UD$20,16,FALSE)&gt;2,HLOOKUP($A630,'Z-scores'!$C$2:$UD$20,16,FALSE)&lt;-2),"",'Total-corrected counts'!R630),"")</f>
        <v>12.313400690399915</v>
      </c>
      <c r="S630">
        <f>IFERROR(IF(OR(HLOOKUP($A630,'Z-scores'!$C$2:$UD$20,17,FALSE)&gt;2,HLOOKUP($A630,'Z-scores'!$C$2:$UD$20,17,FALSE)&lt;-2),"",'Total-corrected counts'!S630),"")</f>
        <v>24.846129877349036</v>
      </c>
      <c r="T630">
        <f>IFERROR(IF(OR(HLOOKUP($A630,'Z-scores'!$C$2:$UD$20,18,FALSE)&gt;2,HLOOKUP($A630,'Z-scores'!$C$2:$UD$20,18,FALSE)&lt;-2),"",'Total-corrected counts'!T630),"")</f>
        <v>25.051417260735768</v>
      </c>
      <c r="U630">
        <f>IFERROR(IF(OR(HLOOKUP($A630,'Z-scores'!$C$2:$UD$20,19,FALSE)&gt;2,HLOOKUP($A630,'Z-scores'!$C$2:$UD$20,19,FALSE)&lt;-2),"",'Total-corrected counts'!U630),"")</f>
        <v>15.93018664051414</v>
      </c>
      <c r="V630">
        <f t="shared" si="36"/>
        <v>1</v>
      </c>
      <c r="W630">
        <f t="shared" si="37"/>
        <v>0.76647229903086744</v>
      </c>
      <c r="X630">
        <f t="shared" si="38"/>
        <v>17.231094536108543</v>
      </c>
      <c r="Y630">
        <f t="shared" si="39"/>
        <v>19.211853241258339</v>
      </c>
    </row>
    <row r="631" spans="1:25" x14ac:dyDescent="0.25">
      <c r="A631">
        <v>639</v>
      </c>
      <c r="B631" t="s">
        <v>312</v>
      </c>
      <c r="C631">
        <v>34700</v>
      </c>
      <c r="D631">
        <v>631</v>
      </c>
      <c r="E631">
        <f>IFERROR(IF(OR(HLOOKUP($A631,'Z-scores'!$C$2:$UD$20,3,FALSE)&gt;2,HLOOKUP(A631,'Z-scores'!$C$2:$UD$20,3,FALSE)&lt;-2),"",'Total-corrected counts'!E631),"")</f>
        <v>3.04267818438966</v>
      </c>
      <c r="F631">
        <f>IFERROR(IF(OR(HLOOKUP($A631,'Z-scores'!$C$2:$UD$20,4,FALSE)&gt;2,HLOOKUP($A631,'Z-scores'!$C$2:$UD$20,4,FALSE)&lt;-2),"",'Total-corrected counts'!F631),"")</f>
        <v>8.2768147470034474</v>
      </c>
      <c r="G631">
        <f>IFERROR(IF(OR(HLOOKUP($A631,'Z-scores'!$C$2:$UD$20,5,FALSE)&gt;2,HLOOKUP($A631,'Z-scores'!$C$2:$UD$20,5,FALSE)&lt;-2),"",'Total-corrected counts'!G631),"")</f>
        <v>0.19138486085313325</v>
      </c>
      <c r="H631">
        <f>IFERROR(IF(OR(HLOOKUP($A631,'Z-scores'!$C$2:$UD$20,6,FALSE)&gt;2,HLOOKUP($A631,'Z-scores'!$C$2:$UD$20,6,FALSE)&lt;-2),"",'Total-corrected counts'!H631),"")</f>
        <v>9.1511872461348283</v>
      </c>
      <c r="I631" t="str">
        <f>IFERROR(IF(OR(HLOOKUP($A631,'Z-scores'!$C$2:$UD$20,7,FALSE)&gt;2,HLOOKUP($A631,'Z-scores'!$C$2:$UD$20,7,FALSE)&lt;-2),"",'Total-corrected counts'!I631),"")</f>
        <v/>
      </c>
      <c r="J631">
        <f>IFERROR(IF(OR(HLOOKUP($A631,'Z-scores'!$C$2:$UD$20,8,FALSE)&gt;2,HLOOKUP($A631,'Z-scores'!$C$2:$UD$20,8,FALSE)&lt;-2),"",'Total-corrected counts'!J631),"")</f>
        <v>9.5459556901982356</v>
      </c>
      <c r="K631">
        <f>IFERROR(IF(OR(HLOOKUP($A631,'Z-scores'!$C$2:$UD$20,9,FALSE)&gt;2,HLOOKUP($A631,'Z-scores'!$C$2:$UD$20,9,FALSE)&lt;-2),"",'Total-corrected counts'!K631),"")</f>
        <v>9.735213780032332</v>
      </c>
      <c r="L631">
        <f>IFERROR(IF(OR(HLOOKUP($A631,'Z-scores'!$C$2:$UD$20,10,FALSE)&gt;2,HLOOKUP($A631,'Z-scores'!$C$2:$UD$20,10,FALSE)&lt;-2),"",'Total-corrected counts'!L631),"")</f>
        <v>16.223715288128595</v>
      </c>
      <c r="M631">
        <f>IFERROR(IF(OR(HLOOKUP($A631,'Z-scores'!$C$2:$UD$20,11,FALSE)&gt;2,HLOOKUP($A631,'Z-scores'!$C$2:$UD$20,11,FALSE)&lt;-2),"",'Total-corrected counts'!M631),"")</f>
        <v>9.6852701877062497</v>
      </c>
      <c r="N631">
        <f>IFERROR(IF(OR(HLOOKUP($A631,'Z-scores'!$C$2:$UD$20,12,FALSE)&gt;2,HLOOKUP($A631,'Z-scores'!$C$2:$UD$20,12,FALSE)&lt;-2),"",'Total-corrected counts'!N631),"")</f>
        <v>10.492967878688463</v>
      </c>
      <c r="O631">
        <f>IFERROR(IF(OR(HLOOKUP($A631,'Z-scores'!$C$2:$UD$20,13,FALSE)&gt;2,HLOOKUP($A631,'Z-scores'!$C$2:$UD$20,13,FALSE)&lt;-2),"",'Total-corrected counts'!O631),"")</f>
        <v>9.0325754921727217</v>
      </c>
      <c r="P631">
        <f>IFERROR(IF(OR(HLOOKUP($A631,'Z-scores'!$C$2:$UD$20,14,FALSE)&gt;2,HLOOKUP($A631,'Z-scores'!$C$2:$UD$20,14,FALSE)&lt;-2),"",'Total-corrected counts'!P631),"")</f>
        <v>14.783005228115147</v>
      </c>
      <c r="Q631">
        <f>IFERROR(IF(OR(HLOOKUP($A631,'Z-scores'!$C$2:$UD$20,15,FALSE)&gt;2,HLOOKUP($A631,'Z-scores'!$C$2:$UD$20,15,FALSE)&lt;-2),"",'Total-corrected counts'!Q631),"")</f>
        <v>16.518320318899143</v>
      </c>
      <c r="R631">
        <f>IFERROR(IF(OR(HLOOKUP($A631,'Z-scores'!$C$2:$UD$20,16,FALSE)&gt;2,HLOOKUP($A631,'Z-scores'!$C$2:$UD$20,16,FALSE)&lt;-2),"",'Total-corrected counts'!R631),"")</f>
        <v>9.2200244024113918</v>
      </c>
      <c r="S631">
        <f>IFERROR(IF(OR(HLOOKUP($A631,'Z-scores'!$C$2:$UD$20,17,FALSE)&gt;2,HLOOKUP($A631,'Z-scores'!$C$2:$UD$20,17,FALSE)&lt;-2),"",'Total-corrected counts'!S631),"")</f>
        <v>14.179176587204649</v>
      </c>
      <c r="T631">
        <f>IFERROR(IF(OR(HLOOKUP($A631,'Z-scores'!$C$2:$UD$20,18,FALSE)&gt;2,HLOOKUP($A631,'Z-scores'!$C$2:$UD$20,18,FALSE)&lt;-2),"",'Total-corrected counts'!T631),"")</f>
        <v>13.96040913878451</v>
      </c>
      <c r="U631">
        <f>IFERROR(IF(OR(HLOOKUP($A631,'Z-scores'!$C$2:$UD$20,19,FALSE)&gt;2,HLOOKUP($A631,'Z-scores'!$C$2:$UD$20,19,FALSE)&lt;-2),"",'Total-corrected counts'!U631),"")</f>
        <v>12.93595379334586</v>
      </c>
      <c r="V631">
        <f t="shared" si="36"/>
        <v>1</v>
      </c>
      <c r="W631">
        <f t="shared" si="37"/>
        <v>4.1271259776012169E-2</v>
      </c>
      <c r="X631">
        <f t="shared" si="38"/>
        <v>8.2315274980558097</v>
      </c>
      <c r="Y631">
        <f t="shared" si="39"/>
        <v>12.640304104952735</v>
      </c>
    </row>
    <row r="632" spans="1:25" x14ac:dyDescent="0.25">
      <c r="A632">
        <v>640</v>
      </c>
      <c r="B632" t="s">
        <v>922</v>
      </c>
      <c r="C632">
        <v>92700</v>
      </c>
      <c r="D632">
        <v>370</v>
      </c>
      <c r="E632" t="str">
        <f>IFERROR(IF(OR(HLOOKUP($A632,'Z-scores'!$C$2:$UD$20,3,FALSE)&gt;2,HLOOKUP(A632,'Z-scores'!$C$2:$UD$20,3,FALSE)&lt;-2),"",'Total-corrected counts'!E632),"")</f>
        <v/>
      </c>
      <c r="F632" t="str">
        <f>IFERROR(IF(OR(HLOOKUP($A632,'Z-scores'!$C$2:$UD$20,4,FALSE)&gt;2,HLOOKUP($A632,'Z-scores'!$C$2:$UD$20,4,FALSE)&lt;-2),"",'Total-corrected counts'!F632),"")</f>
        <v/>
      </c>
      <c r="G632" t="str">
        <f>IFERROR(IF(OR(HLOOKUP($A632,'Z-scores'!$C$2:$UD$20,5,FALSE)&gt;2,HLOOKUP($A632,'Z-scores'!$C$2:$UD$20,5,FALSE)&lt;-2),"",'Total-corrected counts'!G632),"")</f>
        <v/>
      </c>
      <c r="H632" t="str">
        <f>IFERROR(IF(OR(HLOOKUP($A632,'Z-scores'!$C$2:$UD$20,6,FALSE)&gt;2,HLOOKUP($A632,'Z-scores'!$C$2:$UD$20,6,FALSE)&lt;-2),"",'Total-corrected counts'!H632),"")</f>
        <v/>
      </c>
      <c r="I632" t="str">
        <f>IFERROR(IF(OR(HLOOKUP($A632,'Z-scores'!$C$2:$UD$20,7,FALSE)&gt;2,HLOOKUP($A632,'Z-scores'!$C$2:$UD$20,7,FALSE)&lt;-2),"",'Total-corrected counts'!I632),"")</f>
        <v/>
      </c>
      <c r="J632" t="str">
        <f>IFERROR(IF(OR(HLOOKUP($A632,'Z-scores'!$C$2:$UD$20,8,FALSE)&gt;2,HLOOKUP($A632,'Z-scores'!$C$2:$UD$20,8,FALSE)&lt;-2),"",'Total-corrected counts'!J632),"")</f>
        <v/>
      </c>
      <c r="K632" t="str">
        <f>IFERROR(IF(OR(HLOOKUP($A632,'Z-scores'!$C$2:$UD$20,9,FALSE)&gt;2,HLOOKUP($A632,'Z-scores'!$C$2:$UD$20,9,FALSE)&lt;-2),"",'Total-corrected counts'!K632),"")</f>
        <v/>
      </c>
      <c r="L632" t="str">
        <f>IFERROR(IF(OR(HLOOKUP($A632,'Z-scores'!$C$2:$UD$20,10,FALSE)&gt;2,HLOOKUP($A632,'Z-scores'!$C$2:$UD$20,10,FALSE)&lt;-2),"",'Total-corrected counts'!L632),"")</f>
        <v/>
      </c>
      <c r="M632" t="str">
        <f>IFERROR(IF(OR(HLOOKUP($A632,'Z-scores'!$C$2:$UD$20,11,FALSE)&gt;2,HLOOKUP($A632,'Z-scores'!$C$2:$UD$20,11,FALSE)&lt;-2),"",'Total-corrected counts'!M632),"")</f>
        <v/>
      </c>
      <c r="N632" t="str">
        <f>IFERROR(IF(OR(HLOOKUP($A632,'Z-scores'!$C$2:$UD$20,12,FALSE)&gt;2,HLOOKUP($A632,'Z-scores'!$C$2:$UD$20,12,FALSE)&lt;-2),"",'Total-corrected counts'!N632),"")</f>
        <v/>
      </c>
      <c r="O632" t="str">
        <f>IFERROR(IF(OR(HLOOKUP($A632,'Z-scores'!$C$2:$UD$20,13,FALSE)&gt;2,HLOOKUP($A632,'Z-scores'!$C$2:$UD$20,13,FALSE)&lt;-2),"",'Total-corrected counts'!O632),"")</f>
        <v/>
      </c>
      <c r="P632" t="str">
        <f>IFERROR(IF(OR(HLOOKUP($A632,'Z-scores'!$C$2:$UD$20,14,FALSE)&gt;2,HLOOKUP($A632,'Z-scores'!$C$2:$UD$20,14,FALSE)&lt;-2),"",'Total-corrected counts'!P632),"")</f>
        <v/>
      </c>
      <c r="Q632" t="str">
        <f>IFERROR(IF(OR(HLOOKUP($A632,'Z-scores'!$C$2:$UD$20,15,FALSE)&gt;2,HLOOKUP($A632,'Z-scores'!$C$2:$UD$20,15,FALSE)&lt;-2),"",'Total-corrected counts'!Q632),"")</f>
        <v/>
      </c>
      <c r="R632" t="str">
        <f>IFERROR(IF(OR(HLOOKUP($A632,'Z-scores'!$C$2:$UD$20,16,FALSE)&gt;2,HLOOKUP($A632,'Z-scores'!$C$2:$UD$20,16,FALSE)&lt;-2),"",'Total-corrected counts'!R632),"")</f>
        <v/>
      </c>
      <c r="S632" t="str">
        <f>IFERROR(IF(OR(HLOOKUP($A632,'Z-scores'!$C$2:$UD$20,17,FALSE)&gt;2,HLOOKUP($A632,'Z-scores'!$C$2:$UD$20,17,FALSE)&lt;-2),"",'Total-corrected counts'!S632),"")</f>
        <v/>
      </c>
      <c r="T632" t="str">
        <f>IFERROR(IF(OR(HLOOKUP($A632,'Z-scores'!$C$2:$UD$20,18,FALSE)&gt;2,HLOOKUP($A632,'Z-scores'!$C$2:$UD$20,18,FALSE)&lt;-2),"",'Total-corrected counts'!T632),"")</f>
        <v/>
      </c>
      <c r="U632" t="str">
        <f>IFERROR(IF(OR(HLOOKUP($A632,'Z-scores'!$C$2:$UD$20,19,FALSE)&gt;2,HLOOKUP($A632,'Z-scores'!$C$2:$UD$20,19,FALSE)&lt;-2),"",'Total-corrected counts'!U632),"")</f>
        <v/>
      </c>
      <c r="V632">
        <f t="shared" si="36"/>
        <v>1</v>
      </c>
      <c r="W632" t="str">
        <f t="shared" si="37"/>
        <v/>
      </c>
      <c r="X632" t="str">
        <f t="shared" si="38"/>
        <v/>
      </c>
      <c r="Y632" t="str">
        <f t="shared" si="39"/>
        <v/>
      </c>
    </row>
    <row r="633" spans="1:25" x14ac:dyDescent="0.25">
      <c r="A633">
        <v>641</v>
      </c>
      <c r="B633" t="s">
        <v>923</v>
      </c>
      <c r="C633">
        <v>100900</v>
      </c>
      <c r="D633">
        <v>948</v>
      </c>
      <c r="E633" t="str">
        <f>IFERROR(IF(OR(HLOOKUP($A633,'Z-scores'!$C$2:$UD$20,3,FALSE)&gt;2,HLOOKUP(A633,'Z-scores'!$C$2:$UD$20,3,FALSE)&lt;-2),"",'Total-corrected counts'!E633),"")</f>
        <v/>
      </c>
      <c r="F633" t="str">
        <f>IFERROR(IF(OR(HLOOKUP($A633,'Z-scores'!$C$2:$UD$20,4,FALSE)&gt;2,HLOOKUP($A633,'Z-scores'!$C$2:$UD$20,4,FALSE)&lt;-2),"",'Total-corrected counts'!F633),"")</f>
        <v/>
      </c>
      <c r="G633" t="str">
        <f>IFERROR(IF(OR(HLOOKUP($A633,'Z-scores'!$C$2:$UD$20,5,FALSE)&gt;2,HLOOKUP($A633,'Z-scores'!$C$2:$UD$20,5,FALSE)&lt;-2),"",'Total-corrected counts'!G633),"")</f>
        <v/>
      </c>
      <c r="H633" t="str">
        <f>IFERROR(IF(OR(HLOOKUP($A633,'Z-scores'!$C$2:$UD$20,6,FALSE)&gt;2,HLOOKUP($A633,'Z-scores'!$C$2:$UD$20,6,FALSE)&lt;-2),"",'Total-corrected counts'!H633),"")</f>
        <v/>
      </c>
      <c r="I633" t="str">
        <f>IFERROR(IF(OR(HLOOKUP($A633,'Z-scores'!$C$2:$UD$20,7,FALSE)&gt;2,HLOOKUP($A633,'Z-scores'!$C$2:$UD$20,7,FALSE)&lt;-2),"",'Total-corrected counts'!I633),"")</f>
        <v/>
      </c>
      <c r="J633" t="str">
        <f>IFERROR(IF(OR(HLOOKUP($A633,'Z-scores'!$C$2:$UD$20,8,FALSE)&gt;2,HLOOKUP($A633,'Z-scores'!$C$2:$UD$20,8,FALSE)&lt;-2),"",'Total-corrected counts'!J633),"")</f>
        <v/>
      </c>
      <c r="K633" t="str">
        <f>IFERROR(IF(OR(HLOOKUP($A633,'Z-scores'!$C$2:$UD$20,9,FALSE)&gt;2,HLOOKUP($A633,'Z-scores'!$C$2:$UD$20,9,FALSE)&lt;-2),"",'Total-corrected counts'!K633),"")</f>
        <v/>
      </c>
      <c r="L633" t="str">
        <f>IFERROR(IF(OR(HLOOKUP($A633,'Z-scores'!$C$2:$UD$20,10,FALSE)&gt;2,HLOOKUP($A633,'Z-scores'!$C$2:$UD$20,10,FALSE)&lt;-2),"",'Total-corrected counts'!L633),"")</f>
        <v/>
      </c>
      <c r="M633" t="str">
        <f>IFERROR(IF(OR(HLOOKUP($A633,'Z-scores'!$C$2:$UD$20,11,FALSE)&gt;2,HLOOKUP($A633,'Z-scores'!$C$2:$UD$20,11,FALSE)&lt;-2),"",'Total-corrected counts'!M633),"")</f>
        <v/>
      </c>
      <c r="N633" t="str">
        <f>IFERROR(IF(OR(HLOOKUP($A633,'Z-scores'!$C$2:$UD$20,12,FALSE)&gt;2,HLOOKUP($A633,'Z-scores'!$C$2:$UD$20,12,FALSE)&lt;-2),"",'Total-corrected counts'!N633),"")</f>
        <v/>
      </c>
      <c r="O633" t="str">
        <f>IFERROR(IF(OR(HLOOKUP($A633,'Z-scores'!$C$2:$UD$20,13,FALSE)&gt;2,HLOOKUP($A633,'Z-scores'!$C$2:$UD$20,13,FALSE)&lt;-2),"",'Total-corrected counts'!O633),"")</f>
        <v/>
      </c>
      <c r="P633" t="str">
        <f>IFERROR(IF(OR(HLOOKUP($A633,'Z-scores'!$C$2:$UD$20,14,FALSE)&gt;2,HLOOKUP($A633,'Z-scores'!$C$2:$UD$20,14,FALSE)&lt;-2),"",'Total-corrected counts'!P633),"")</f>
        <v/>
      </c>
      <c r="Q633" t="str">
        <f>IFERROR(IF(OR(HLOOKUP($A633,'Z-scores'!$C$2:$UD$20,15,FALSE)&gt;2,HLOOKUP($A633,'Z-scores'!$C$2:$UD$20,15,FALSE)&lt;-2),"",'Total-corrected counts'!Q633),"")</f>
        <v/>
      </c>
      <c r="R633" t="str">
        <f>IFERROR(IF(OR(HLOOKUP($A633,'Z-scores'!$C$2:$UD$20,16,FALSE)&gt;2,HLOOKUP($A633,'Z-scores'!$C$2:$UD$20,16,FALSE)&lt;-2),"",'Total-corrected counts'!R633),"")</f>
        <v/>
      </c>
      <c r="S633" t="str">
        <f>IFERROR(IF(OR(HLOOKUP($A633,'Z-scores'!$C$2:$UD$20,17,FALSE)&gt;2,HLOOKUP($A633,'Z-scores'!$C$2:$UD$20,17,FALSE)&lt;-2),"",'Total-corrected counts'!S633),"")</f>
        <v/>
      </c>
      <c r="T633" t="str">
        <f>IFERROR(IF(OR(HLOOKUP($A633,'Z-scores'!$C$2:$UD$20,18,FALSE)&gt;2,HLOOKUP($A633,'Z-scores'!$C$2:$UD$20,18,FALSE)&lt;-2),"",'Total-corrected counts'!T633),"")</f>
        <v/>
      </c>
      <c r="U633" t="str">
        <f>IFERROR(IF(OR(HLOOKUP($A633,'Z-scores'!$C$2:$UD$20,19,FALSE)&gt;2,HLOOKUP($A633,'Z-scores'!$C$2:$UD$20,19,FALSE)&lt;-2),"",'Total-corrected counts'!U633),"")</f>
        <v/>
      </c>
      <c r="V633">
        <f t="shared" si="36"/>
        <v>1</v>
      </c>
      <c r="W633" t="str">
        <f t="shared" si="37"/>
        <v/>
      </c>
      <c r="X633" t="str">
        <f t="shared" si="38"/>
        <v/>
      </c>
      <c r="Y633" t="str">
        <f t="shared" si="39"/>
        <v/>
      </c>
    </row>
    <row r="634" spans="1:25" x14ac:dyDescent="0.25">
      <c r="A634">
        <v>642</v>
      </c>
      <c r="B634" t="s">
        <v>313</v>
      </c>
      <c r="C634">
        <v>90600</v>
      </c>
      <c r="D634">
        <v>386</v>
      </c>
      <c r="E634" t="str">
        <f>IFERROR(IF(OR(HLOOKUP($A634,'Z-scores'!$C$2:$UD$20,3,FALSE)&gt;2,HLOOKUP(A634,'Z-scores'!$C$2:$UD$20,3,FALSE)&lt;-2),"",'Total-corrected counts'!E634),"")</f>
        <v/>
      </c>
      <c r="F634">
        <f>IFERROR(IF(OR(HLOOKUP($A634,'Z-scores'!$C$2:$UD$20,4,FALSE)&gt;2,HLOOKUP($A634,'Z-scores'!$C$2:$UD$20,4,FALSE)&lt;-2),"",'Total-corrected counts'!F634),"")</f>
        <v>1.952311109798633</v>
      </c>
      <c r="G634">
        <f>IFERROR(IF(OR(HLOOKUP($A634,'Z-scores'!$C$2:$UD$20,5,FALSE)&gt;2,HLOOKUP($A634,'Z-scores'!$C$2:$UD$20,5,FALSE)&lt;-2),"",'Total-corrected counts'!G634),"")</f>
        <v>4.0795194023957357</v>
      </c>
      <c r="H634">
        <f>IFERROR(IF(OR(HLOOKUP($A634,'Z-scores'!$C$2:$UD$20,6,FALSE)&gt;2,HLOOKUP($A634,'Z-scores'!$C$2:$UD$20,6,FALSE)&lt;-2),"",'Total-corrected counts'!H634),"")</f>
        <v>9.0744038291192042E-2</v>
      </c>
      <c r="I634">
        <f>IFERROR(IF(OR(HLOOKUP($A634,'Z-scores'!$C$2:$UD$20,7,FALSE)&gt;2,HLOOKUP($A634,'Z-scores'!$C$2:$UD$20,7,FALSE)&lt;-2),"",'Total-corrected counts'!I634),"")</f>
        <v>0.94816201256622512</v>
      </c>
      <c r="J634">
        <f>IFERROR(IF(OR(HLOOKUP($A634,'Z-scores'!$C$2:$UD$20,8,FALSE)&gt;2,HLOOKUP($A634,'Z-scores'!$C$2:$UD$20,8,FALSE)&lt;-2),"",'Total-corrected counts'!J634),"")</f>
        <v>0</v>
      </c>
      <c r="K634">
        <f>IFERROR(IF(OR(HLOOKUP($A634,'Z-scores'!$C$2:$UD$20,9,FALSE)&gt;2,HLOOKUP($A634,'Z-scores'!$C$2:$UD$20,9,FALSE)&lt;-2),"",'Total-corrected counts'!K634),"")</f>
        <v>0</v>
      </c>
      <c r="L634">
        <f>IFERROR(IF(OR(HLOOKUP($A634,'Z-scores'!$C$2:$UD$20,10,FALSE)&gt;2,HLOOKUP($A634,'Z-scores'!$C$2:$UD$20,10,FALSE)&lt;-2),"",'Total-corrected counts'!L634),"")</f>
        <v>0</v>
      </c>
      <c r="M634">
        <f>IFERROR(IF(OR(HLOOKUP($A634,'Z-scores'!$C$2:$UD$20,11,FALSE)&gt;2,HLOOKUP($A634,'Z-scores'!$C$2:$UD$20,11,FALSE)&lt;-2),"",'Total-corrected counts'!M634),"")</f>
        <v>0</v>
      </c>
      <c r="N634">
        <f>IFERROR(IF(OR(HLOOKUP($A634,'Z-scores'!$C$2:$UD$20,12,FALSE)&gt;2,HLOOKUP($A634,'Z-scores'!$C$2:$UD$20,12,FALSE)&lt;-2),"",'Total-corrected counts'!N634),"")</f>
        <v>1.8328328172381593E-2</v>
      </c>
      <c r="O634">
        <f>IFERROR(IF(OR(HLOOKUP($A634,'Z-scores'!$C$2:$UD$20,13,FALSE)&gt;2,HLOOKUP($A634,'Z-scores'!$C$2:$UD$20,13,FALSE)&lt;-2),"",'Total-corrected counts'!O634),"")</f>
        <v>1.7297853215263708</v>
      </c>
      <c r="P634">
        <f>IFERROR(IF(OR(HLOOKUP($A634,'Z-scores'!$C$2:$UD$20,14,FALSE)&gt;2,HLOOKUP($A634,'Z-scores'!$C$2:$UD$20,14,FALSE)&lt;-2),"",'Total-corrected counts'!P634),"")</f>
        <v>0</v>
      </c>
      <c r="Q634">
        <f>IFERROR(IF(OR(HLOOKUP($A634,'Z-scores'!$C$2:$UD$20,15,FALSE)&gt;2,HLOOKUP($A634,'Z-scores'!$C$2:$UD$20,15,FALSE)&lt;-2),"",'Total-corrected counts'!Q634),"")</f>
        <v>2.5742836860622038</v>
      </c>
      <c r="R634">
        <f>IFERROR(IF(OR(HLOOKUP($A634,'Z-scores'!$C$2:$UD$20,16,FALSE)&gt;2,HLOOKUP($A634,'Z-scores'!$C$2:$UD$20,16,FALSE)&lt;-2),"",'Total-corrected counts'!R634),"")</f>
        <v>0</v>
      </c>
      <c r="S634">
        <f>IFERROR(IF(OR(HLOOKUP($A634,'Z-scores'!$C$2:$UD$20,17,FALSE)&gt;2,HLOOKUP($A634,'Z-scores'!$C$2:$UD$20,17,FALSE)&lt;-2),"",'Total-corrected counts'!S634),"")</f>
        <v>0</v>
      </c>
      <c r="T634">
        <f>IFERROR(IF(OR(HLOOKUP($A634,'Z-scores'!$C$2:$UD$20,18,FALSE)&gt;2,HLOOKUP($A634,'Z-scores'!$C$2:$UD$20,18,FALSE)&lt;-2),"",'Total-corrected counts'!T634),"")</f>
        <v>0</v>
      </c>
      <c r="U634">
        <f>IFERROR(IF(OR(HLOOKUP($A634,'Z-scores'!$C$2:$UD$20,19,FALSE)&gt;2,HLOOKUP($A634,'Z-scores'!$C$2:$UD$20,19,FALSE)&lt;-2),"",'Total-corrected counts'!U634),"")</f>
        <v>1.0718485699283553</v>
      </c>
      <c r="V634">
        <f t="shared" si="36"/>
        <v>1</v>
      </c>
      <c r="W634">
        <f t="shared" si="37"/>
        <v>0.74442779787689006</v>
      </c>
      <c r="X634">
        <f t="shared" si="38"/>
        <v>0.88384207038147333</v>
      </c>
      <c r="Y634">
        <f t="shared" si="39"/>
        <v>0.67428073821116397</v>
      </c>
    </row>
    <row r="635" spans="1:25" x14ac:dyDescent="0.25">
      <c r="A635">
        <v>643</v>
      </c>
      <c r="B635" t="s">
        <v>314</v>
      </c>
      <c r="C635">
        <v>12200</v>
      </c>
      <c r="D635">
        <v>1027</v>
      </c>
      <c r="E635">
        <f>IFERROR(IF(OR(HLOOKUP($A635,'Z-scores'!$C$2:$UD$20,3,FALSE)&gt;2,HLOOKUP(A635,'Z-scores'!$C$2:$UD$20,3,FALSE)&lt;-2),"",'Total-corrected counts'!E635),"")</f>
        <v>0.46882272822701332</v>
      </c>
      <c r="F635">
        <f>IFERROR(IF(OR(HLOOKUP($A635,'Z-scores'!$C$2:$UD$20,4,FALSE)&gt;2,HLOOKUP($A635,'Z-scores'!$C$2:$UD$20,4,FALSE)&lt;-2),"",'Total-corrected counts'!F635),"")</f>
        <v>0.13124780570074845</v>
      </c>
      <c r="G635">
        <f>IFERROR(IF(OR(HLOOKUP($A635,'Z-scores'!$C$2:$UD$20,5,FALSE)&gt;2,HLOOKUP($A635,'Z-scores'!$C$2:$UD$20,5,FALSE)&lt;-2),"",'Total-corrected counts'!G635),"")</f>
        <v>1.5210059994117433</v>
      </c>
      <c r="H635">
        <f>IFERROR(IF(OR(HLOOKUP($A635,'Z-scores'!$C$2:$UD$20,6,FALSE)&gt;2,HLOOKUP($A635,'Z-scores'!$C$2:$UD$20,6,FALSE)&lt;-2),"",'Total-corrected counts'!H635),"")</f>
        <v>1.7939398339104886</v>
      </c>
      <c r="I635">
        <f>IFERROR(IF(OR(HLOOKUP($A635,'Z-scores'!$C$2:$UD$20,7,FALSE)&gt;2,HLOOKUP($A635,'Z-scores'!$C$2:$UD$20,7,FALSE)&lt;-2),"",'Total-corrected counts'!I635),"")</f>
        <v>1.570008527301217</v>
      </c>
      <c r="J635">
        <f>IFERROR(IF(OR(HLOOKUP($A635,'Z-scores'!$C$2:$UD$20,8,FALSE)&gt;2,HLOOKUP($A635,'Z-scores'!$C$2:$UD$20,8,FALSE)&lt;-2),"",'Total-corrected counts'!J635),"")</f>
        <v>0.5768991816906992</v>
      </c>
      <c r="K635">
        <f>IFERROR(IF(OR(HLOOKUP($A635,'Z-scores'!$C$2:$UD$20,9,FALSE)&gt;2,HLOOKUP($A635,'Z-scores'!$C$2:$UD$20,9,FALSE)&lt;-2),"",'Total-corrected counts'!K635),"")</f>
        <v>7.3404314621773787</v>
      </c>
      <c r="L635">
        <f>IFERROR(IF(OR(HLOOKUP($A635,'Z-scores'!$C$2:$UD$20,10,FALSE)&gt;2,HLOOKUP($A635,'Z-scores'!$C$2:$UD$20,10,FALSE)&lt;-2),"",'Total-corrected counts'!L635),"")</f>
        <v>1.7462873754006316</v>
      </c>
      <c r="M635">
        <f>IFERROR(IF(OR(HLOOKUP($A635,'Z-scores'!$C$2:$UD$20,11,FALSE)&gt;2,HLOOKUP($A635,'Z-scores'!$C$2:$UD$20,11,FALSE)&lt;-2),"",'Total-corrected counts'!M635),"")</f>
        <v>1.4468005894099727</v>
      </c>
      <c r="N635">
        <f>IFERROR(IF(OR(HLOOKUP($A635,'Z-scores'!$C$2:$UD$20,12,FALSE)&gt;2,HLOOKUP($A635,'Z-scores'!$C$2:$UD$20,12,FALSE)&lt;-2),"",'Total-corrected counts'!N635),"")</f>
        <v>1.0996996903428955</v>
      </c>
      <c r="O635">
        <f>IFERROR(IF(OR(HLOOKUP($A635,'Z-scores'!$C$2:$UD$20,13,FALSE)&gt;2,HLOOKUP($A635,'Z-scores'!$C$2:$UD$20,13,FALSE)&lt;-2),"",'Total-corrected counts'!O635),"")</f>
        <v>2.1504529580843399</v>
      </c>
      <c r="P635">
        <f>IFERROR(IF(OR(HLOOKUP($A635,'Z-scores'!$C$2:$UD$20,14,FALSE)&gt;2,HLOOKUP($A635,'Z-scores'!$C$2:$UD$20,14,FALSE)&lt;-2),"",'Total-corrected counts'!P635),"")</f>
        <v>1.64113154310385</v>
      </c>
      <c r="Q635">
        <f>IFERROR(IF(OR(HLOOKUP($A635,'Z-scores'!$C$2:$UD$20,15,FALSE)&gt;2,HLOOKUP($A635,'Z-scores'!$C$2:$UD$20,15,FALSE)&lt;-2),"",'Total-corrected counts'!Q635),"")</f>
        <v>6.2991941711976658</v>
      </c>
      <c r="R635">
        <f>IFERROR(IF(OR(HLOOKUP($A635,'Z-scores'!$C$2:$UD$20,16,FALSE)&gt;2,HLOOKUP($A635,'Z-scores'!$C$2:$UD$20,16,FALSE)&lt;-2),"",'Total-corrected counts'!R635),"")</f>
        <v>1.8832731286976765</v>
      </c>
      <c r="S635" t="str">
        <f>IFERROR(IF(OR(HLOOKUP($A635,'Z-scores'!$C$2:$UD$20,17,FALSE)&gt;2,HLOOKUP($A635,'Z-scores'!$C$2:$UD$20,17,FALSE)&lt;-2),"",'Total-corrected counts'!S635),"")</f>
        <v/>
      </c>
      <c r="T635">
        <f>IFERROR(IF(OR(HLOOKUP($A635,'Z-scores'!$C$2:$UD$20,18,FALSE)&gt;2,HLOOKUP($A635,'Z-scores'!$C$2:$UD$20,18,FALSE)&lt;-2),"",'Total-corrected counts'!T635),"")</f>
        <v>1.6666580756456582</v>
      </c>
      <c r="U635">
        <f>IFERROR(IF(OR(HLOOKUP($A635,'Z-scores'!$C$2:$UD$20,19,FALSE)&gt;2,HLOOKUP($A635,'Z-scores'!$C$2:$UD$20,19,FALSE)&lt;-2),"",'Total-corrected counts'!U635),"")</f>
        <v>1.6316399283119902</v>
      </c>
      <c r="V635">
        <f t="shared" si="36"/>
        <v>1</v>
      </c>
      <c r="W635">
        <f t="shared" si="37"/>
        <v>0.63067556694988469</v>
      </c>
      <c r="X635">
        <f t="shared" si="38"/>
        <v>1.8439381670255439</v>
      </c>
      <c r="Y635">
        <f t="shared" si="39"/>
        <v>2.3388642136262967</v>
      </c>
    </row>
    <row r="636" spans="1:25" x14ac:dyDescent="0.25">
      <c r="A636">
        <v>644</v>
      </c>
      <c r="B636" t="s">
        <v>924</v>
      </c>
      <c r="C636">
        <v>1300</v>
      </c>
      <c r="D636">
        <v>500</v>
      </c>
      <c r="E636" t="str">
        <f>IFERROR(IF(OR(HLOOKUP($A636,'Z-scores'!$C$2:$UD$20,3,FALSE)&gt;2,HLOOKUP(A636,'Z-scores'!$C$2:$UD$20,3,FALSE)&lt;-2),"",'Total-corrected counts'!E636),"")</f>
        <v/>
      </c>
      <c r="F636" t="str">
        <f>IFERROR(IF(OR(HLOOKUP($A636,'Z-scores'!$C$2:$UD$20,4,FALSE)&gt;2,HLOOKUP($A636,'Z-scores'!$C$2:$UD$20,4,FALSE)&lt;-2),"",'Total-corrected counts'!F636),"")</f>
        <v/>
      </c>
      <c r="G636" t="str">
        <f>IFERROR(IF(OR(HLOOKUP($A636,'Z-scores'!$C$2:$UD$20,5,FALSE)&gt;2,HLOOKUP($A636,'Z-scores'!$C$2:$UD$20,5,FALSE)&lt;-2),"",'Total-corrected counts'!G636),"")</f>
        <v/>
      </c>
      <c r="H636" t="str">
        <f>IFERROR(IF(OR(HLOOKUP($A636,'Z-scores'!$C$2:$UD$20,6,FALSE)&gt;2,HLOOKUP($A636,'Z-scores'!$C$2:$UD$20,6,FALSE)&lt;-2),"",'Total-corrected counts'!H636),"")</f>
        <v/>
      </c>
      <c r="I636" t="str">
        <f>IFERROR(IF(OR(HLOOKUP($A636,'Z-scores'!$C$2:$UD$20,7,FALSE)&gt;2,HLOOKUP($A636,'Z-scores'!$C$2:$UD$20,7,FALSE)&lt;-2),"",'Total-corrected counts'!I636),"")</f>
        <v/>
      </c>
      <c r="J636" t="str">
        <f>IFERROR(IF(OR(HLOOKUP($A636,'Z-scores'!$C$2:$UD$20,8,FALSE)&gt;2,HLOOKUP($A636,'Z-scores'!$C$2:$UD$20,8,FALSE)&lt;-2),"",'Total-corrected counts'!J636),"")</f>
        <v/>
      </c>
      <c r="K636" t="str">
        <f>IFERROR(IF(OR(HLOOKUP($A636,'Z-scores'!$C$2:$UD$20,9,FALSE)&gt;2,HLOOKUP($A636,'Z-scores'!$C$2:$UD$20,9,FALSE)&lt;-2),"",'Total-corrected counts'!K636),"")</f>
        <v/>
      </c>
      <c r="L636" t="str">
        <f>IFERROR(IF(OR(HLOOKUP($A636,'Z-scores'!$C$2:$UD$20,10,FALSE)&gt;2,HLOOKUP($A636,'Z-scores'!$C$2:$UD$20,10,FALSE)&lt;-2),"",'Total-corrected counts'!L636),"")</f>
        <v/>
      </c>
      <c r="M636" t="str">
        <f>IFERROR(IF(OR(HLOOKUP($A636,'Z-scores'!$C$2:$UD$20,11,FALSE)&gt;2,HLOOKUP($A636,'Z-scores'!$C$2:$UD$20,11,FALSE)&lt;-2),"",'Total-corrected counts'!M636),"")</f>
        <v/>
      </c>
      <c r="N636" t="str">
        <f>IFERROR(IF(OR(HLOOKUP($A636,'Z-scores'!$C$2:$UD$20,12,FALSE)&gt;2,HLOOKUP($A636,'Z-scores'!$C$2:$UD$20,12,FALSE)&lt;-2),"",'Total-corrected counts'!N636),"")</f>
        <v/>
      </c>
      <c r="O636" t="str">
        <f>IFERROR(IF(OR(HLOOKUP($A636,'Z-scores'!$C$2:$UD$20,13,FALSE)&gt;2,HLOOKUP($A636,'Z-scores'!$C$2:$UD$20,13,FALSE)&lt;-2),"",'Total-corrected counts'!O636),"")</f>
        <v/>
      </c>
      <c r="P636" t="str">
        <f>IFERROR(IF(OR(HLOOKUP($A636,'Z-scores'!$C$2:$UD$20,14,FALSE)&gt;2,HLOOKUP($A636,'Z-scores'!$C$2:$UD$20,14,FALSE)&lt;-2),"",'Total-corrected counts'!P636),"")</f>
        <v/>
      </c>
      <c r="Q636" t="str">
        <f>IFERROR(IF(OR(HLOOKUP($A636,'Z-scores'!$C$2:$UD$20,15,FALSE)&gt;2,HLOOKUP($A636,'Z-scores'!$C$2:$UD$20,15,FALSE)&lt;-2),"",'Total-corrected counts'!Q636),"")</f>
        <v/>
      </c>
      <c r="R636" t="str">
        <f>IFERROR(IF(OR(HLOOKUP($A636,'Z-scores'!$C$2:$UD$20,16,FALSE)&gt;2,HLOOKUP($A636,'Z-scores'!$C$2:$UD$20,16,FALSE)&lt;-2),"",'Total-corrected counts'!R636),"")</f>
        <v/>
      </c>
      <c r="S636" t="str">
        <f>IFERROR(IF(OR(HLOOKUP($A636,'Z-scores'!$C$2:$UD$20,17,FALSE)&gt;2,HLOOKUP($A636,'Z-scores'!$C$2:$UD$20,17,FALSE)&lt;-2),"",'Total-corrected counts'!S636),"")</f>
        <v/>
      </c>
      <c r="T636" t="str">
        <f>IFERROR(IF(OR(HLOOKUP($A636,'Z-scores'!$C$2:$UD$20,18,FALSE)&gt;2,HLOOKUP($A636,'Z-scores'!$C$2:$UD$20,18,FALSE)&lt;-2),"",'Total-corrected counts'!T636),"")</f>
        <v/>
      </c>
      <c r="U636" t="str">
        <f>IFERROR(IF(OR(HLOOKUP($A636,'Z-scores'!$C$2:$UD$20,19,FALSE)&gt;2,HLOOKUP($A636,'Z-scores'!$C$2:$UD$20,19,FALSE)&lt;-2),"",'Total-corrected counts'!U636),"")</f>
        <v/>
      </c>
      <c r="V636">
        <f t="shared" si="36"/>
        <v>1</v>
      </c>
      <c r="W636" t="str">
        <f t="shared" si="37"/>
        <v/>
      </c>
      <c r="X636" t="str">
        <f t="shared" si="38"/>
        <v/>
      </c>
      <c r="Y636" t="str">
        <f t="shared" si="39"/>
        <v/>
      </c>
    </row>
    <row r="637" spans="1:25" x14ac:dyDescent="0.25">
      <c r="A637">
        <v>645</v>
      </c>
      <c r="B637" t="s">
        <v>925</v>
      </c>
      <c r="C637">
        <v>54900</v>
      </c>
      <c r="D637">
        <v>528</v>
      </c>
      <c r="E637" t="str">
        <f>IFERROR(IF(OR(HLOOKUP($A637,'Z-scores'!$C$2:$UD$20,3,FALSE)&gt;2,HLOOKUP(A637,'Z-scores'!$C$2:$UD$20,3,FALSE)&lt;-2),"",'Total-corrected counts'!E637),"")</f>
        <v/>
      </c>
      <c r="F637" t="str">
        <f>IFERROR(IF(OR(HLOOKUP($A637,'Z-scores'!$C$2:$UD$20,4,FALSE)&gt;2,HLOOKUP($A637,'Z-scores'!$C$2:$UD$20,4,FALSE)&lt;-2),"",'Total-corrected counts'!F637),"")</f>
        <v/>
      </c>
      <c r="G637" t="str">
        <f>IFERROR(IF(OR(HLOOKUP($A637,'Z-scores'!$C$2:$UD$20,5,FALSE)&gt;2,HLOOKUP($A637,'Z-scores'!$C$2:$UD$20,5,FALSE)&lt;-2),"",'Total-corrected counts'!G637),"")</f>
        <v/>
      </c>
      <c r="H637" t="str">
        <f>IFERROR(IF(OR(HLOOKUP($A637,'Z-scores'!$C$2:$UD$20,6,FALSE)&gt;2,HLOOKUP($A637,'Z-scores'!$C$2:$UD$20,6,FALSE)&lt;-2),"",'Total-corrected counts'!H637),"")</f>
        <v/>
      </c>
      <c r="I637" t="str">
        <f>IFERROR(IF(OR(HLOOKUP($A637,'Z-scores'!$C$2:$UD$20,7,FALSE)&gt;2,HLOOKUP($A637,'Z-scores'!$C$2:$UD$20,7,FALSE)&lt;-2),"",'Total-corrected counts'!I637),"")</f>
        <v/>
      </c>
      <c r="J637" t="str">
        <f>IFERROR(IF(OR(HLOOKUP($A637,'Z-scores'!$C$2:$UD$20,8,FALSE)&gt;2,HLOOKUP($A637,'Z-scores'!$C$2:$UD$20,8,FALSE)&lt;-2),"",'Total-corrected counts'!J637),"")</f>
        <v/>
      </c>
      <c r="K637" t="str">
        <f>IFERROR(IF(OR(HLOOKUP($A637,'Z-scores'!$C$2:$UD$20,9,FALSE)&gt;2,HLOOKUP($A637,'Z-scores'!$C$2:$UD$20,9,FALSE)&lt;-2),"",'Total-corrected counts'!K637),"")</f>
        <v/>
      </c>
      <c r="L637" t="str">
        <f>IFERROR(IF(OR(HLOOKUP($A637,'Z-scores'!$C$2:$UD$20,10,FALSE)&gt;2,HLOOKUP($A637,'Z-scores'!$C$2:$UD$20,10,FALSE)&lt;-2),"",'Total-corrected counts'!L637),"")</f>
        <v/>
      </c>
      <c r="M637" t="str">
        <f>IFERROR(IF(OR(HLOOKUP($A637,'Z-scores'!$C$2:$UD$20,11,FALSE)&gt;2,HLOOKUP($A637,'Z-scores'!$C$2:$UD$20,11,FALSE)&lt;-2),"",'Total-corrected counts'!M637),"")</f>
        <v/>
      </c>
      <c r="N637" t="str">
        <f>IFERROR(IF(OR(HLOOKUP($A637,'Z-scores'!$C$2:$UD$20,12,FALSE)&gt;2,HLOOKUP($A637,'Z-scores'!$C$2:$UD$20,12,FALSE)&lt;-2),"",'Total-corrected counts'!N637),"")</f>
        <v/>
      </c>
      <c r="O637" t="str">
        <f>IFERROR(IF(OR(HLOOKUP($A637,'Z-scores'!$C$2:$UD$20,13,FALSE)&gt;2,HLOOKUP($A637,'Z-scores'!$C$2:$UD$20,13,FALSE)&lt;-2),"",'Total-corrected counts'!O637),"")</f>
        <v/>
      </c>
      <c r="P637" t="str">
        <f>IFERROR(IF(OR(HLOOKUP($A637,'Z-scores'!$C$2:$UD$20,14,FALSE)&gt;2,HLOOKUP($A637,'Z-scores'!$C$2:$UD$20,14,FALSE)&lt;-2),"",'Total-corrected counts'!P637),"")</f>
        <v/>
      </c>
      <c r="Q637" t="str">
        <f>IFERROR(IF(OR(HLOOKUP($A637,'Z-scores'!$C$2:$UD$20,15,FALSE)&gt;2,HLOOKUP($A637,'Z-scores'!$C$2:$UD$20,15,FALSE)&lt;-2),"",'Total-corrected counts'!Q637),"")</f>
        <v/>
      </c>
      <c r="R637" t="str">
        <f>IFERROR(IF(OR(HLOOKUP($A637,'Z-scores'!$C$2:$UD$20,16,FALSE)&gt;2,HLOOKUP($A637,'Z-scores'!$C$2:$UD$20,16,FALSE)&lt;-2),"",'Total-corrected counts'!R637),"")</f>
        <v/>
      </c>
      <c r="S637" t="str">
        <f>IFERROR(IF(OR(HLOOKUP($A637,'Z-scores'!$C$2:$UD$20,17,FALSE)&gt;2,HLOOKUP($A637,'Z-scores'!$C$2:$UD$20,17,FALSE)&lt;-2),"",'Total-corrected counts'!S637),"")</f>
        <v/>
      </c>
      <c r="T637" t="str">
        <f>IFERROR(IF(OR(HLOOKUP($A637,'Z-scores'!$C$2:$UD$20,18,FALSE)&gt;2,HLOOKUP($A637,'Z-scores'!$C$2:$UD$20,18,FALSE)&lt;-2),"",'Total-corrected counts'!T637),"")</f>
        <v/>
      </c>
      <c r="U637" t="str">
        <f>IFERROR(IF(OR(HLOOKUP($A637,'Z-scores'!$C$2:$UD$20,19,FALSE)&gt;2,HLOOKUP($A637,'Z-scores'!$C$2:$UD$20,19,FALSE)&lt;-2),"",'Total-corrected counts'!U637),"")</f>
        <v/>
      </c>
      <c r="V637">
        <f t="shared" si="36"/>
        <v>1</v>
      </c>
      <c r="W637" t="str">
        <f t="shared" si="37"/>
        <v/>
      </c>
      <c r="X637" t="str">
        <f t="shared" si="38"/>
        <v/>
      </c>
      <c r="Y637" t="str">
        <f t="shared" si="39"/>
        <v/>
      </c>
    </row>
    <row r="638" spans="1:25" x14ac:dyDescent="0.25">
      <c r="A638">
        <v>646</v>
      </c>
      <c r="B638" t="s">
        <v>926</v>
      </c>
      <c r="C638">
        <v>33400</v>
      </c>
      <c r="D638">
        <v>814</v>
      </c>
      <c r="E638" t="str">
        <f>IFERROR(IF(OR(HLOOKUP($A638,'Z-scores'!$C$2:$UD$20,3,FALSE)&gt;2,HLOOKUP(A638,'Z-scores'!$C$2:$UD$20,3,FALSE)&lt;-2),"",'Total-corrected counts'!E638),"")</f>
        <v/>
      </c>
      <c r="F638" t="str">
        <f>IFERROR(IF(OR(HLOOKUP($A638,'Z-scores'!$C$2:$UD$20,4,FALSE)&gt;2,HLOOKUP($A638,'Z-scores'!$C$2:$UD$20,4,FALSE)&lt;-2),"",'Total-corrected counts'!F638),"")</f>
        <v/>
      </c>
      <c r="G638" t="str">
        <f>IFERROR(IF(OR(HLOOKUP($A638,'Z-scores'!$C$2:$UD$20,5,FALSE)&gt;2,HLOOKUP($A638,'Z-scores'!$C$2:$UD$20,5,FALSE)&lt;-2),"",'Total-corrected counts'!G638),"")</f>
        <v/>
      </c>
      <c r="H638" t="str">
        <f>IFERROR(IF(OR(HLOOKUP($A638,'Z-scores'!$C$2:$UD$20,6,FALSE)&gt;2,HLOOKUP($A638,'Z-scores'!$C$2:$UD$20,6,FALSE)&lt;-2),"",'Total-corrected counts'!H638),"")</f>
        <v/>
      </c>
      <c r="I638" t="str">
        <f>IFERROR(IF(OR(HLOOKUP($A638,'Z-scores'!$C$2:$UD$20,7,FALSE)&gt;2,HLOOKUP($A638,'Z-scores'!$C$2:$UD$20,7,FALSE)&lt;-2),"",'Total-corrected counts'!I638),"")</f>
        <v/>
      </c>
      <c r="J638" t="str">
        <f>IFERROR(IF(OR(HLOOKUP($A638,'Z-scores'!$C$2:$UD$20,8,FALSE)&gt;2,HLOOKUP($A638,'Z-scores'!$C$2:$UD$20,8,FALSE)&lt;-2),"",'Total-corrected counts'!J638),"")</f>
        <v/>
      </c>
      <c r="K638" t="str">
        <f>IFERROR(IF(OR(HLOOKUP($A638,'Z-scores'!$C$2:$UD$20,9,FALSE)&gt;2,HLOOKUP($A638,'Z-scores'!$C$2:$UD$20,9,FALSE)&lt;-2),"",'Total-corrected counts'!K638),"")</f>
        <v/>
      </c>
      <c r="L638" t="str">
        <f>IFERROR(IF(OR(HLOOKUP($A638,'Z-scores'!$C$2:$UD$20,10,FALSE)&gt;2,HLOOKUP($A638,'Z-scores'!$C$2:$UD$20,10,FALSE)&lt;-2),"",'Total-corrected counts'!L638),"")</f>
        <v/>
      </c>
      <c r="M638" t="str">
        <f>IFERROR(IF(OR(HLOOKUP($A638,'Z-scores'!$C$2:$UD$20,11,FALSE)&gt;2,HLOOKUP($A638,'Z-scores'!$C$2:$UD$20,11,FALSE)&lt;-2),"",'Total-corrected counts'!M638),"")</f>
        <v/>
      </c>
      <c r="N638" t="str">
        <f>IFERROR(IF(OR(HLOOKUP($A638,'Z-scores'!$C$2:$UD$20,12,FALSE)&gt;2,HLOOKUP($A638,'Z-scores'!$C$2:$UD$20,12,FALSE)&lt;-2),"",'Total-corrected counts'!N638),"")</f>
        <v/>
      </c>
      <c r="O638" t="str">
        <f>IFERROR(IF(OR(HLOOKUP($A638,'Z-scores'!$C$2:$UD$20,13,FALSE)&gt;2,HLOOKUP($A638,'Z-scores'!$C$2:$UD$20,13,FALSE)&lt;-2),"",'Total-corrected counts'!O638),"")</f>
        <v/>
      </c>
      <c r="P638" t="str">
        <f>IFERROR(IF(OR(HLOOKUP($A638,'Z-scores'!$C$2:$UD$20,14,FALSE)&gt;2,HLOOKUP($A638,'Z-scores'!$C$2:$UD$20,14,FALSE)&lt;-2),"",'Total-corrected counts'!P638),"")</f>
        <v/>
      </c>
      <c r="Q638" t="str">
        <f>IFERROR(IF(OR(HLOOKUP($A638,'Z-scores'!$C$2:$UD$20,15,FALSE)&gt;2,HLOOKUP($A638,'Z-scores'!$C$2:$UD$20,15,FALSE)&lt;-2),"",'Total-corrected counts'!Q638),"")</f>
        <v/>
      </c>
      <c r="R638" t="str">
        <f>IFERROR(IF(OR(HLOOKUP($A638,'Z-scores'!$C$2:$UD$20,16,FALSE)&gt;2,HLOOKUP($A638,'Z-scores'!$C$2:$UD$20,16,FALSE)&lt;-2),"",'Total-corrected counts'!R638),"")</f>
        <v/>
      </c>
      <c r="S638" t="str">
        <f>IFERROR(IF(OR(HLOOKUP($A638,'Z-scores'!$C$2:$UD$20,17,FALSE)&gt;2,HLOOKUP($A638,'Z-scores'!$C$2:$UD$20,17,FALSE)&lt;-2),"",'Total-corrected counts'!S638),"")</f>
        <v/>
      </c>
      <c r="T638" t="str">
        <f>IFERROR(IF(OR(HLOOKUP($A638,'Z-scores'!$C$2:$UD$20,18,FALSE)&gt;2,HLOOKUP($A638,'Z-scores'!$C$2:$UD$20,18,FALSE)&lt;-2),"",'Total-corrected counts'!T638),"")</f>
        <v/>
      </c>
      <c r="U638" t="str">
        <f>IFERROR(IF(OR(HLOOKUP($A638,'Z-scores'!$C$2:$UD$20,19,FALSE)&gt;2,HLOOKUP($A638,'Z-scores'!$C$2:$UD$20,19,FALSE)&lt;-2),"",'Total-corrected counts'!U638),"")</f>
        <v/>
      </c>
      <c r="V638">
        <f t="shared" si="36"/>
        <v>1</v>
      </c>
      <c r="W638" t="str">
        <f t="shared" si="37"/>
        <v/>
      </c>
      <c r="X638" t="str">
        <f t="shared" si="38"/>
        <v/>
      </c>
      <c r="Y638" t="str">
        <f t="shared" si="39"/>
        <v/>
      </c>
    </row>
    <row r="639" spans="1:25" x14ac:dyDescent="0.25">
      <c r="A639">
        <v>647</v>
      </c>
      <c r="B639" t="s">
        <v>315</v>
      </c>
      <c r="C639">
        <v>35100</v>
      </c>
      <c r="D639">
        <v>631</v>
      </c>
      <c r="E639" t="str">
        <f>IFERROR(IF(OR(HLOOKUP($A639,'Z-scores'!$C$2:$UD$20,3,FALSE)&gt;2,HLOOKUP(A639,'Z-scores'!$C$2:$UD$20,3,FALSE)&lt;-2),"",'Total-corrected counts'!E639),"")</f>
        <v/>
      </c>
      <c r="F639">
        <f>IFERROR(IF(OR(HLOOKUP($A639,'Z-scores'!$C$2:$UD$20,4,FALSE)&gt;2,HLOOKUP($A639,'Z-scores'!$C$2:$UD$20,4,FALSE)&lt;-2),"",'Total-corrected counts'!F639),"")</f>
        <v>70.151952147050039</v>
      </c>
      <c r="G639">
        <f>IFERROR(IF(OR(HLOOKUP($A639,'Z-scores'!$C$2:$UD$20,5,FALSE)&gt;2,HLOOKUP($A639,'Z-scores'!$C$2:$UD$20,5,FALSE)&lt;-2),"",'Total-corrected counts'!G639),"")</f>
        <v>51.593329331039406</v>
      </c>
      <c r="H639">
        <f>IFERROR(IF(OR(HLOOKUP($A639,'Z-scores'!$C$2:$UD$20,6,FALSE)&gt;2,HLOOKUP($A639,'Z-scores'!$C$2:$UD$20,6,FALSE)&lt;-2),"",'Total-corrected counts'!H639),"")</f>
        <v>27.230191797995396</v>
      </c>
      <c r="I639">
        <f>IFERROR(IF(OR(HLOOKUP($A639,'Z-scores'!$C$2:$UD$20,7,FALSE)&gt;2,HLOOKUP($A639,'Z-scores'!$C$2:$UD$20,7,FALSE)&lt;-2),"",'Total-corrected counts'!I639),"")</f>
        <v>56.046225976560699</v>
      </c>
      <c r="J639">
        <f>IFERROR(IF(OR(HLOOKUP($A639,'Z-scores'!$C$2:$UD$20,8,FALSE)&gt;2,HLOOKUP($A639,'Z-scores'!$C$2:$UD$20,8,FALSE)&lt;-2),"",'Total-corrected counts'!J639),"")</f>
        <v>6.9474439914717534</v>
      </c>
      <c r="K639">
        <f>IFERROR(IF(OR(HLOOKUP($A639,'Z-scores'!$C$2:$UD$20,9,FALSE)&gt;2,HLOOKUP($A639,'Z-scores'!$C$2:$UD$20,9,FALSE)&lt;-2),"",'Total-corrected counts'!K639),"")</f>
        <v>21.147221138302026</v>
      </c>
      <c r="L639">
        <f>IFERROR(IF(OR(HLOOKUP($A639,'Z-scores'!$C$2:$UD$20,10,FALSE)&gt;2,HLOOKUP($A639,'Z-scores'!$C$2:$UD$20,10,FALSE)&lt;-2),"",'Total-corrected counts'!L639),"")</f>
        <v>19.628093706838918</v>
      </c>
      <c r="M639">
        <f>IFERROR(IF(OR(HLOOKUP($A639,'Z-scores'!$C$2:$UD$20,11,FALSE)&gt;2,HLOOKUP($A639,'Z-scores'!$C$2:$UD$20,11,FALSE)&lt;-2),"",'Total-corrected counts'!M639),"")</f>
        <v>6.1373833920193741</v>
      </c>
      <c r="N639">
        <f>IFERROR(IF(OR(HLOOKUP($A639,'Z-scores'!$C$2:$UD$20,12,FALSE)&gt;2,HLOOKUP($A639,'Z-scores'!$C$2:$UD$20,12,FALSE)&lt;-2),"",'Total-corrected counts'!N639),"")</f>
        <v>37.197342025848442</v>
      </c>
      <c r="O639">
        <f>IFERROR(IF(OR(HLOOKUP($A639,'Z-scores'!$C$2:$UD$20,13,FALSE)&gt;2,HLOOKUP($A639,'Z-scores'!$C$2:$UD$20,13,FALSE)&lt;-2),"",'Total-corrected counts'!O639),"")</f>
        <v>19.290135142002249</v>
      </c>
      <c r="P639">
        <f>IFERROR(IF(OR(HLOOKUP($A639,'Z-scores'!$C$2:$UD$20,14,FALSE)&gt;2,HLOOKUP($A639,'Z-scores'!$C$2:$UD$20,14,FALSE)&lt;-2),"",'Total-corrected counts'!P639),"")</f>
        <v>19.988469341397671</v>
      </c>
      <c r="Q639">
        <f>IFERROR(IF(OR(HLOOKUP($A639,'Z-scores'!$C$2:$UD$20,15,FALSE)&gt;2,HLOOKUP($A639,'Z-scores'!$C$2:$UD$20,15,FALSE)&lt;-2),"",'Total-corrected counts'!Q639),"")</f>
        <v>39.101809019353936</v>
      </c>
      <c r="R639">
        <f>IFERROR(IF(OR(HLOOKUP($A639,'Z-scores'!$C$2:$UD$20,16,FALSE)&gt;2,HLOOKUP($A639,'Z-scores'!$C$2:$UD$20,16,FALSE)&lt;-2),"",'Total-corrected counts'!R639),"")</f>
        <v>17.526460989199229</v>
      </c>
      <c r="S639">
        <f>IFERROR(IF(OR(HLOOKUP($A639,'Z-scores'!$C$2:$UD$20,17,FALSE)&gt;2,HLOOKUP($A639,'Z-scores'!$C$2:$UD$20,17,FALSE)&lt;-2),"",'Total-corrected counts'!S639),"")</f>
        <v>23.342442314310869</v>
      </c>
      <c r="T639">
        <f>IFERROR(IF(OR(HLOOKUP($A639,'Z-scores'!$C$2:$UD$20,18,FALSE)&gt;2,HLOOKUP($A639,'Z-scores'!$C$2:$UD$20,18,FALSE)&lt;-2),"",'Total-corrected counts'!T639),"")</f>
        <v>47.843395996240574</v>
      </c>
      <c r="U639">
        <f>IFERROR(IF(OR(HLOOKUP($A639,'Z-scores'!$C$2:$UD$20,19,FALSE)&gt;2,HLOOKUP($A639,'Z-scores'!$C$2:$UD$20,19,FALSE)&lt;-2),"",'Total-corrected counts'!U639),"")</f>
        <v>12.675585719679054</v>
      </c>
      <c r="V639">
        <f t="shared" si="36"/>
        <v>1</v>
      </c>
      <c r="W639">
        <f t="shared" si="37"/>
        <v>0.5919337575652136</v>
      </c>
      <c r="X639">
        <f t="shared" si="38"/>
        <v>32.360230185159701</v>
      </c>
      <c r="Y639">
        <f t="shared" si="39"/>
        <v>27.120705068503998</v>
      </c>
    </row>
    <row r="640" spans="1:25" x14ac:dyDescent="0.25">
      <c r="A640">
        <v>648</v>
      </c>
      <c r="B640" t="s">
        <v>316</v>
      </c>
      <c r="C640">
        <v>1800</v>
      </c>
      <c r="D640">
        <v>985</v>
      </c>
      <c r="E640" t="str">
        <f>IFERROR(IF(OR(HLOOKUP($A640,'Z-scores'!$C$2:$UD$20,3,FALSE)&gt;2,HLOOKUP(A640,'Z-scores'!$C$2:$UD$20,3,FALSE)&lt;-2),"",'Total-corrected counts'!E640),"")</f>
        <v/>
      </c>
      <c r="F640">
        <f>IFERROR(IF(OR(HLOOKUP($A640,'Z-scores'!$C$2:$UD$20,4,FALSE)&gt;2,HLOOKUP($A640,'Z-scores'!$C$2:$UD$20,4,FALSE)&lt;-2),"",'Total-corrected counts'!F640),"")</f>
        <v>129.91892166802836</v>
      </c>
      <c r="G640">
        <f>IFERROR(IF(OR(HLOOKUP($A640,'Z-scores'!$C$2:$UD$20,5,FALSE)&gt;2,HLOOKUP($A640,'Z-scores'!$C$2:$UD$20,5,FALSE)&lt;-2),"",'Total-corrected counts'!G640),"")</f>
        <v>31.618793590420282</v>
      </c>
      <c r="H640">
        <f>IFERROR(IF(OR(HLOOKUP($A640,'Z-scores'!$C$2:$UD$20,6,FALSE)&gt;2,HLOOKUP($A640,'Z-scores'!$C$2:$UD$20,6,FALSE)&lt;-2),"",'Total-corrected counts'!H640),"")</f>
        <v>97.745289860889386</v>
      </c>
      <c r="I640">
        <f>IFERROR(IF(OR(HLOOKUP($A640,'Z-scores'!$C$2:$UD$20,7,FALSE)&gt;2,HLOOKUP($A640,'Z-scores'!$C$2:$UD$20,7,FALSE)&lt;-2),"",'Total-corrected counts'!I640),"")</f>
        <v>47.906809219336346</v>
      </c>
      <c r="J640">
        <f>IFERROR(IF(OR(HLOOKUP($A640,'Z-scores'!$C$2:$UD$20,8,FALSE)&gt;2,HLOOKUP($A640,'Z-scores'!$C$2:$UD$20,8,FALSE)&lt;-2),"",'Total-corrected counts'!J640),"")</f>
        <v>75.904153871338664</v>
      </c>
      <c r="K640">
        <f>IFERROR(IF(OR(HLOOKUP($A640,'Z-scores'!$C$2:$UD$20,9,FALSE)&gt;2,HLOOKUP($A640,'Z-scores'!$C$2:$UD$20,9,FALSE)&lt;-2),"",'Total-corrected counts'!K640),"")</f>
        <v>131.16450192318413</v>
      </c>
      <c r="L640">
        <f>IFERROR(IF(OR(HLOOKUP($A640,'Z-scores'!$C$2:$UD$20,10,FALSE)&gt;2,HLOOKUP($A640,'Z-scores'!$C$2:$UD$20,10,FALSE)&lt;-2),"",'Total-corrected counts'!L640),"")</f>
        <v>114.05990647660946</v>
      </c>
      <c r="M640">
        <f>IFERROR(IF(OR(HLOOKUP($A640,'Z-scores'!$C$2:$UD$20,11,FALSE)&gt;2,HLOOKUP($A640,'Z-scores'!$C$2:$UD$20,11,FALSE)&lt;-2),"",'Total-corrected counts'!M640),"")</f>
        <v>137.47830951027183</v>
      </c>
      <c r="N640">
        <f>IFERROR(IF(OR(HLOOKUP($A640,'Z-scores'!$C$2:$UD$20,12,FALSE)&gt;2,HLOOKUP($A640,'Z-scores'!$C$2:$UD$20,12,FALSE)&lt;-2),"",'Total-corrected counts'!N640),"")</f>
        <v>191.61350687816335</v>
      </c>
      <c r="O640">
        <f>IFERROR(IF(OR(HLOOKUP($A640,'Z-scores'!$C$2:$UD$20,13,FALSE)&gt;2,HLOOKUP($A640,'Z-scores'!$C$2:$UD$20,13,FALSE)&lt;-2),"",'Total-corrected counts'!O640),"")</f>
        <v>83.221519875536217</v>
      </c>
      <c r="P640">
        <f>IFERROR(IF(OR(HLOOKUP($A640,'Z-scores'!$C$2:$UD$20,14,FALSE)&gt;2,HLOOKUP($A640,'Z-scores'!$C$2:$UD$20,14,FALSE)&lt;-2),"",'Total-corrected counts'!P640),"")</f>
        <v>100.83984051962328</v>
      </c>
      <c r="Q640">
        <f>IFERROR(IF(OR(HLOOKUP($A640,'Z-scores'!$C$2:$UD$20,15,FALSE)&gt;2,HLOOKUP($A640,'Z-scores'!$C$2:$UD$20,15,FALSE)&lt;-2),"",'Total-corrected counts'!Q640),"")</f>
        <v>50.081518983391973</v>
      </c>
      <c r="R640">
        <f>IFERROR(IF(OR(HLOOKUP($A640,'Z-scores'!$C$2:$UD$20,16,FALSE)&gt;2,HLOOKUP($A640,'Z-scores'!$C$2:$UD$20,16,FALSE)&lt;-2),"",'Total-corrected counts'!R640),"")</f>
        <v>144.37091665314315</v>
      </c>
      <c r="S640">
        <f>IFERROR(IF(OR(HLOOKUP($A640,'Z-scores'!$C$2:$UD$20,17,FALSE)&gt;2,HLOOKUP($A640,'Z-scores'!$C$2:$UD$20,17,FALSE)&lt;-2),"",'Total-corrected counts'!S640),"")</f>
        <v>32.299425993058065</v>
      </c>
      <c r="T640">
        <f>IFERROR(IF(OR(HLOOKUP($A640,'Z-scores'!$C$2:$UD$20,18,FALSE)&gt;2,HLOOKUP($A640,'Z-scores'!$C$2:$UD$20,18,FALSE)&lt;-2),"",'Total-corrected counts'!T640),"")</f>
        <v>186.54543017819495</v>
      </c>
      <c r="U640">
        <f>IFERROR(IF(OR(HLOOKUP($A640,'Z-scores'!$C$2:$UD$20,19,FALSE)&gt;2,HLOOKUP($A640,'Z-scores'!$C$2:$UD$20,19,FALSE)&lt;-2),"",'Total-corrected counts'!U640),"")</f>
        <v>140.04764735748103</v>
      </c>
      <c r="V640">
        <f t="shared" si="36"/>
        <v>1</v>
      </c>
      <c r="W640">
        <f t="shared" si="37"/>
        <v>0.43463439386390623</v>
      </c>
      <c r="X640">
        <f t="shared" si="38"/>
        <v>95.724585765009806</v>
      </c>
      <c r="Y640">
        <f t="shared" si="39"/>
        <v>116.127475804824</v>
      </c>
    </row>
    <row r="641" spans="1:25" x14ac:dyDescent="0.25">
      <c r="A641">
        <v>649</v>
      </c>
      <c r="B641" t="s">
        <v>317</v>
      </c>
      <c r="C641">
        <v>14700</v>
      </c>
      <c r="D641">
        <v>402</v>
      </c>
      <c r="E641" t="str">
        <f>IFERROR(IF(OR(HLOOKUP($A641,'Z-scores'!$C$2:$UD$20,3,FALSE)&gt;2,HLOOKUP(A641,'Z-scores'!$C$2:$UD$20,3,FALSE)&lt;-2),"",'Total-corrected counts'!E641),"")</f>
        <v/>
      </c>
      <c r="F641">
        <f>IFERROR(IF(OR(HLOOKUP($A641,'Z-scores'!$C$2:$UD$20,4,FALSE)&gt;2,HLOOKUP($A641,'Z-scores'!$C$2:$UD$20,4,FALSE)&lt;-2),"",'Total-corrected counts'!F641),"")</f>
        <v>8.2029878562967784E-3</v>
      </c>
      <c r="G641">
        <f>IFERROR(IF(OR(HLOOKUP($A641,'Z-scores'!$C$2:$UD$20,5,FALSE)&gt;2,HLOOKUP($A641,'Z-scores'!$C$2:$UD$20,5,FALSE)&lt;-2),"",'Total-corrected counts'!G641),"")</f>
        <v>0.34247817205297532</v>
      </c>
      <c r="H641">
        <f>IFERROR(IF(OR(HLOOKUP($A641,'Z-scores'!$C$2:$UD$20,6,FALSE)&gt;2,HLOOKUP($A641,'Z-scores'!$C$2:$UD$20,6,FALSE)&lt;-2),"",'Total-corrected counts'!H641),"")</f>
        <v>2.7921242551136011E-2</v>
      </c>
      <c r="I641">
        <f>IFERROR(IF(OR(HLOOKUP($A641,'Z-scores'!$C$2:$UD$20,7,FALSE)&gt;2,HLOOKUP($A641,'Z-scores'!$C$2:$UD$20,7,FALSE)&lt;-2),"",'Total-corrected counts'!I641),"")</f>
        <v>0</v>
      </c>
      <c r="J641">
        <f>IFERROR(IF(OR(HLOOKUP($A641,'Z-scores'!$C$2:$UD$20,8,FALSE)&gt;2,HLOOKUP($A641,'Z-scores'!$C$2:$UD$20,8,FALSE)&lt;-2),"",'Total-corrected counts'!J641),"")</f>
        <v>0.52759155932397284</v>
      </c>
      <c r="K641">
        <f>IFERROR(IF(OR(HLOOKUP($A641,'Z-scores'!$C$2:$UD$20,9,FALSE)&gt;2,HLOOKUP($A641,'Z-scores'!$C$2:$UD$20,9,FALSE)&lt;-2),"",'Total-corrected counts'!K641),"")</f>
        <v>0.51284909972685211</v>
      </c>
      <c r="L641">
        <f>IFERROR(IF(OR(HLOOKUP($A641,'Z-scores'!$C$2:$UD$20,10,FALSE)&gt;2,HLOOKUP($A641,'Z-scores'!$C$2:$UD$20,10,FALSE)&lt;-2),"",'Total-corrected counts'!L641),"")</f>
        <v>0.29104789590010527</v>
      </c>
      <c r="M641">
        <f>IFERROR(IF(OR(HLOOKUP($A641,'Z-scores'!$C$2:$UD$20,11,FALSE)&gt;2,HLOOKUP($A641,'Z-scores'!$C$2:$UD$20,11,FALSE)&lt;-2),"",'Total-corrected counts'!M641),"")</f>
        <v>2.7645871135222405E-2</v>
      </c>
      <c r="N641" t="str">
        <f>IFERROR(IF(OR(HLOOKUP($A641,'Z-scores'!$C$2:$UD$20,12,FALSE)&gt;2,HLOOKUP($A641,'Z-scores'!$C$2:$UD$20,12,FALSE)&lt;-2),"",'Total-corrected counts'!N641),"")</f>
        <v/>
      </c>
      <c r="O641">
        <f>IFERROR(IF(OR(HLOOKUP($A641,'Z-scores'!$C$2:$UD$20,13,FALSE)&gt;2,HLOOKUP($A641,'Z-scores'!$C$2:$UD$20,13,FALSE)&lt;-2),"",'Total-corrected counts'!O641),"")</f>
        <v>0.74037504034202639</v>
      </c>
      <c r="P641">
        <f>IFERROR(IF(OR(HLOOKUP($A641,'Z-scores'!$C$2:$UD$20,14,FALSE)&gt;2,HLOOKUP($A641,'Z-scores'!$C$2:$UD$20,14,FALSE)&lt;-2),"",'Total-corrected counts'!P641),"")</f>
        <v>0.88894625251458537</v>
      </c>
      <c r="Q641">
        <f>IFERROR(IF(OR(HLOOKUP($A641,'Z-scores'!$C$2:$UD$20,15,FALSE)&gt;2,HLOOKUP($A641,'Z-scores'!$C$2:$UD$20,15,FALSE)&lt;-2),"",'Total-corrected counts'!Q641),"")</f>
        <v>1.950214913683488E-2</v>
      </c>
      <c r="R641">
        <f>IFERROR(IF(OR(HLOOKUP($A641,'Z-scores'!$C$2:$UD$20,16,FALSE)&gt;2,HLOOKUP($A641,'Z-scores'!$C$2:$UD$20,16,FALSE)&lt;-2),"",'Total-corrected counts'!R641),"")</f>
        <v>8.0139282072241545E-3</v>
      </c>
      <c r="S641">
        <f>IFERROR(IF(OR(HLOOKUP($A641,'Z-scores'!$C$2:$UD$20,17,FALSE)&gt;2,HLOOKUP($A641,'Z-scores'!$C$2:$UD$20,17,FALSE)&lt;-2),"",'Total-corrected counts'!S641),"")</f>
        <v>2.7142374784082407E-2</v>
      </c>
      <c r="T641">
        <f>IFERROR(IF(OR(HLOOKUP($A641,'Z-scores'!$C$2:$UD$20,18,FALSE)&gt;2,HLOOKUP($A641,'Z-scores'!$C$2:$UD$20,18,FALSE)&lt;-2),"",'Total-corrected counts'!T641),"")</f>
        <v>0</v>
      </c>
      <c r="U641">
        <f>IFERROR(IF(OR(HLOOKUP($A641,'Z-scores'!$C$2:$UD$20,19,FALSE)&gt;2,HLOOKUP($A641,'Z-scores'!$C$2:$UD$20,19,FALSE)&lt;-2),"",'Total-corrected counts'!U641),"")</f>
        <v>3.0376275261127482E-2</v>
      </c>
      <c r="V641">
        <f t="shared" si="36"/>
        <v>1</v>
      </c>
      <c r="W641">
        <f t="shared" si="37"/>
        <v>0.8676491892674949</v>
      </c>
      <c r="X641">
        <f t="shared" si="38"/>
        <v>0.21721710356832008</v>
      </c>
      <c r="Y641">
        <f t="shared" si="39"/>
        <v>0.24490800289226869</v>
      </c>
    </row>
    <row r="642" spans="1:25" x14ac:dyDescent="0.25">
      <c r="A642">
        <v>650</v>
      </c>
      <c r="B642" t="s">
        <v>927</v>
      </c>
      <c r="C642">
        <v>105400</v>
      </c>
      <c r="D642">
        <v>1123</v>
      </c>
      <c r="E642" t="str">
        <f>IFERROR(IF(OR(HLOOKUP($A642,'Z-scores'!$C$2:$UD$20,3,FALSE)&gt;2,HLOOKUP(A642,'Z-scores'!$C$2:$UD$20,3,FALSE)&lt;-2),"",'Total-corrected counts'!E642),"")</f>
        <v/>
      </c>
      <c r="F642" t="str">
        <f>IFERROR(IF(OR(HLOOKUP($A642,'Z-scores'!$C$2:$UD$20,4,FALSE)&gt;2,HLOOKUP($A642,'Z-scores'!$C$2:$UD$20,4,FALSE)&lt;-2),"",'Total-corrected counts'!F642),"")</f>
        <v/>
      </c>
      <c r="G642" t="str">
        <f>IFERROR(IF(OR(HLOOKUP($A642,'Z-scores'!$C$2:$UD$20,5,FALSE)&gt;2,HLOOKUP($A642,'Z-scores'!$C$2:$UD$20,5,FALSE)&lt;-2),"",'Total-corrected counts'!G642),"")</f>
        <v/>
      </c>
      <c r="H642" t="str">
        <f>IFERROR(IF(OR(HLOOKUP($A642,'Z-scores'!$C$2:$UD$20,6,FALSE)&gt;2,HLOOKUP($A642,'Z-scores'!$C$2:$UD$20,6,FALSE)&lt;-2),"",'Total-corrected counts'!H642),"")</f>
        <v/>
      </c>
      <c r="I642" t="str">
        <f>IFERROR(IF(OR(HLOOKUP($A642,'Z-scores'!$C$2:$UD$20,7,FALSE)&gt;2,HLOOKUP($A642,'Z-scores'!$C$2:$UD$20,7,FALSE)&lt;-2),"",'Total-corrected counts'!I642),"")</f>
        <v/>
      </c>
      <c r="J642" t="str">
        <f>IFERROR(IF(OR(HLOOKUP($A642,'Z-scores'!$C$2:$UD$20,8,FALSE)&gt;2,HLOOKUP($A642,'Z-scores'!$C$2:$UD$20,8,FALSE)&lt;-2),"",'Total-corrected counts'!J642),"")</f>
        <v/>
      </c>
      <c r="K642" t="str">
        <f>IFERROR(IF(OR(HLOOKUP($A642,'Z-scores'!$C$2:$UD$20,9,FALSE)&gt;2,HLOOKUP($A642,'Z-scores'!$C$2:$UD$20,9,FALSE)&lt;-2),"",'Total-corrected counts'!K642),"")</f>
        <v/>
      </c>
      <c r="L642" t="str">
        <f>IFERROR(IF(OR(HLOOKUP($A642,'Z-scores'!$C$2:$UD$20,10,FALSE)&gt;2,HLOOKUP($A642,'Z-scores'!$C$2:$UD$20,10,FALSE)&lt;-2),"",'Total-corrected counts'!L642),"")</f>
        <v/>
      </c>
      <c r="M642" t="str">
        <f>IFERROR(IF(OR(HLOOKUP($A642,'Z-scores'!$C$2:$UD$20,11,FALSE)&gt;2,HLOOKUP($A642,'Z-scores'!$C$2:$UD$20,11,FALSE)&lt;-2),"",'Total-corrected counts'!M642),"")</f>
        <v/>
      </c>
      <c r="N642" t="str">
        <f>IFERROR(IF(OR(HLOOKUP($A642,'Z-scores'!$C$2:$UD$20,12,FALSE)&gt;2,HLOOKUP($A642,'Z-scores'!$C$2:$UD$20,12,FALSE)&lt;-2),"",'Total-corrected counts'!N642),"")</f>
        <v/>
      </c>
      <c r="O642" t="str">
        <f>IFERROR(IF(OR(HLOOKUP($A642,'Z-scores'!$C$2:$UD$20,13,FALSE)&gt;2,HLOOKUP($A642,'Z-scores'!$C$2:$UD$20,13,FALSE)&lt;-2),"",'Total-corrected counts'!O642),"")</f>
        <v/>
      </c>
      <c r="P642" t="str">
        <f>IFERROR(IF(OR(HLOOKUP($A642,'Z-scores'!$C$2:$UD$20,14,FALSE)&gt;2,HLOOKUP($A642,'Z-scores'!$C$2:$UD$20,14,FALSE)&lt;-2),"",'Total-corrected counts'!P642),"")</f>
        <v/>
      </c>
      <c r="Q642" t="str">
        <f>IFERROR(IF(OR(HLOOKUP($A642,'Z-scores'!$C$2:$UD$20,15,FALSE)&gt;2,HLOOKUP($A642,'Z-scores'!$C$2:$UD$20,15,FALSE)&lt;-2),"",'Total-corrected counts'!Q642),"")</f>
        <v/>
      </c>
      <c r="R642" t="str">
        <f>IFERROR(IF(OR(HLOOKUP($A642,'Z-scores'!$C$2:$UD$20,16,FALSE)&gt;2,HLOOKUP($A642,'Z-scores'!$C$2:$UD$20,16,FALSE)&lt;-2),"",'Total-corrected counts'!R642),"")</f>
        <v/>
      </c>
      <c r="S642" t="str">
        <f>IFERROR(IF(OR(HLOOKUP($A642,'Z-scores'!$C$2:$UD$20,17,FALSE)&gt;2,HLOOKUP($A642,'Z-scores'!$C$2:$UD$20,17,FALSE)&lt;-2),"",'Total-corrected counts'!S642),"")</f>
        <v/>
      </c>
      <c r="T642" t="str">
        <f>IFERROR(IF(OR(HLOOKUP($A642,'Z-scores'!$C$2:$UD$20,18,FALSE)&gt;2,HLOOKUP($A642,'Z-scores'!$C$2:$UD$20,18,FALSE)&lt;-2),"",'Total-corrected counts'!T642),"")</f>
        <v/>
      </c>
      <c r="U642" t="str">
        <f>IFERROR(IF(OR(HLOOKUP($A642,'Z-scores'!$C$2:$UD$20,19,FALSE)&gt;2,HLOOKUP($A642,'Z-scores'!$C$2:$UD$20,19,FALSE)&lt;-2),"",'Total-corrected counts'!U642),"")</f>
        <v/>
      </c>
      <c r="V642">
        <f t="shared" si="36"/>
        <v>1</v>
      </c>
      <c r="W642" t="str">
        <f t="shared" si="37"/>
        <v/>
      </c>
      <c r="X642" t="str">
        <f t="shared" si="38"/>
        <v/>
      </c>
      <c r="Y642" t="str">
        <f t="shared" si="39"/>
        <v/>
      </c>
    </row>
    <row r="643" spans="1:25" x14ac:dyDescent="0.25">
      <c r="A643">
        <v>651</v>
      </c>
      <c r="B643" t="s">
        <v>318</v>
      </c>
      <c r="C643">
        <v>90700</v>
      </c>
      <c r="D643">
        <v>386</v>
      </c>
      <c r="E643" t="str">
        <f>IFERROR(IF(OR(HLOOKUP($A643,'Z-scores'!$C$2:$UD$20,3,FALSE)&gt;2,HLOOKUP(A643,'Z-scores'!$C$2:$UD$20,3,FALSE)&lt;-2),"",'Total-corrected counts'!E643),"")</f>
        <v/>
      </c>
      <c r="F643">
        <f>IFERROR(IF(OR(HLOOKUP($A643,'Z-scores'!$C$2:$UD$20,4,FALSE)&gt;2,HLOOKUP($A643,'Z-scores'!$C$2:$UD$20,4,FALSE)&lt;-2),"",'Total-corrected counts'!F643),"")</f>
        <v>5.9963841229529447</v>
      </c>
      <c r="G643">
        <f>IFERROR(IF(OR(HLOOKUP($A643,'Z-scores'!$C$2:$UD$20,5,FALSE)&gt;2,HLOOKUP($A643,'Z-scores'!$C$2:$UD$20,5,FALSE)&lt;-2),"",'Total-corrected counts'!G643),"")</f>
        <v>7.0610940767392858</v>
      </c>
      <c r="H643">
        <f>IFERROR(IF(OR(HLOOKUP($A643,'Z-scores'!$C$2:$UD$20,6,FALSE)&gt;2,HLOOKUP($A643,'Z-scores'!$C$2:$UD$20,6,FALSE)&lt;-2),"",'Total-corrected counts'!H643),"")</f>
        <v>2.1638962977130407</v>
      </c>
      <c r="I643">
        <f>IFERROR(IF(OR(HLOOKUP($A643,'Z-scores'!$C$2:$UD$20,7,FALSE)&gt;2,HLOOKUP($A643,'Z-scores'!$C$2:$UD$20,7,FALSE)&lt;-2),"",'Total-corrected counts'!I643),"")</f>
        <v>2.0810309106972991</v>
      </c>
      <c r="J643">
        <f>IFERROR(IF(OR(HLOOKUP($A643,'Z-scores'!$C$2:$UD$20,8,FALSE)&gt;2,HLOOKUP($A643,'Z-scores'!$C$2:$UD$20,8,FALSE)&lt;-2),"",'Total-corrected counts'!J643),"")</f>
        <v>1.0946292165413267</v>
      </c>
      <c r="K643">
        <f>IFERROR(IF(OR(HLOOKUP($A643,'Z-scores'!$C$2:$UD$20,9,FALSE)&gt;2,HLOOKUP($A643,'Z-scores'!$C$2:$UD$20,9,FALSE)&lt;-2),"",'Total-corrected counts'!K643),"")</f>
        <v>0</v>
      </c>
      <c r="L643">
        <f>IFERROR(IF(OR(HLOOKUP($A643,'Z-scores'!$C$2:$UD$20,10,FALSE)&gt;2,HLOOKUP($A643,'Z-scores'!$C$2:$UD$20,10,FALSE)&lt;-2),"",'Total-corrected counts'!L643),"")</f>
        <v>0</v>
      </c>
      <c r="M643">
        <f>IFERROR(IF(OR(HLOOKUP($A643,'Z-scores'!$C$2:$UD$20,11,FALSE)&gt;2,HLOOKUP($A643,'Z-scores'!$C$2:$UD$20,11,FALSE)&lt;-2),"",'Total-corrected counts'!M643),"")</f>
        <v>1.004466651246414</v>
      </c>
      <c r="N643">
        <f>IFERROR(IF(OR(HLOOKUP($A643,'Z-scores'!$C$2:$UD$20,12,FALSE)&gt;2,HLOOKUP($A643,'Z-scores'!$C$2:$UD$20,12,FALSE)&lt;-2),"",'Total-corrected counts'!N643),"")</f>
        <v>2.5568017800472322</v>
      </c>
      <c r="O643">
        <f>IFERROR(IF(OR(HLOOKUP($A643,'Z-scores'!$C$2:$UD$20,13,FALSE)&gt;2,HLOOKUP($A643,'Z-scores'!$C$2:$UD$20,13,FALSE)&lt;-2),"",'Total-corrected counts'!O643),"")</f>
        <v>2.7090995794333237</v>
      </c>
      <c r="P643">
        <f>IFERROR(IF(OR(HLOOKUP($A643,'Z-scores'!$C$2:$UD$20,14,FALSE)&gt;2,HLOOKUP($A643,'Z-scores'!$C$2:$UD$20,14,FALSE)&lt;-2),"",'Total-corrected counts'!P643),"")</f>
        <v>3.2309777254857042</v>
      </c>
      <c r="Q643" t="str">
        <f>IFERROR(IF(OR(HLOOKUP($A643,'Z-scores'!$C$2:$UD$20,15,FALSE)&gt;2,HLOOKUP($A643,'Z-scores'!$C$2:$UD$20,15,FALSE)&lt;-2),"",'Total-corrected counts'!Q643),"")</f>
        <v/>
      </c>
      <c r="R643">
        <f>IFERROR(IF(OR(HLOOKUP($A643,'Z-scores'!$C$2:$UD$20,16,FALSE)&gt;2,HLOOKUP($A643,'Z-scores'!$C$2:$UD$20,16,FALSE)&lt;-2),"",'Total-corrected counts'!R643),"")</f>
        <v>5.1850115500740284</v>
      </c>
      <c r="S643">
        <f>IFERROR(IF(OR(HLOOKUP($A643,'Z-scores'!$C$2:$UD$20,17,FALSE)&gt;2,HLOOKUP($A643,'Z-scores'!$C$2:$UD$20,17,FALSE)&lt;-2),"",'Total-corrected counts'!S643),"")</f>
        <v>0.54284749568164814</v>
      </c>
      <c r="T643">
        <f>IFERROR(IF(OR(HLOOKUP($A643,'Z-scores'!$C$2:$UD$20,18,FALSE)&gt;2,HLOOKUP($A643,'Z-scores'!$C$2:$UD$20,18,FALSE)&lt;-2),"",'Total-corrected counts'!T643),"")</f>
        <v>2.1219821890952453</v>
      </c>
      <c r="U643">
        <f>IFERROR(IF(OR(HLOOKUP($A643,'Z-scores'!$C$2:$UD$20,19,FALSE)&gt;2,HLOOKUP($A643,'Z-scores'!$C$2:$UD$20,19,FALSE)&lt;-2),"",'Total-corrected counts'!U643),"")</f>
        <v>2.6470754156125378</v>
      </c>
      <c r="V643">
        <f t="shared" si="36"/>
        <v>1</v>
      </c>
      <c r="W643">
        <f t="shared" si="37"/>
        <v>0.80185492372502798</v>
      </c>
      <c r="X643">
        <f t="shared" si="38"/>
        <v>2.4251876594862893</v>
      </c>
      <c r="Y643">
        <f t="shared" si="39"/>
        <v>2.7133993907756739</v>
      </c>
    </row>
    <row r="644" spans="1:25" x14ac:dyDescent="0.25">
      <c r="A644">
        <v>652</v>
      </c>
      <c r="B644" t="s">
        <v>928</v>
      </c>
      <c r="C644">
        <v>71000</v>
      </c>
      <c r="D644">
        <v>103</v>
      </c>
      <c r="E644" t="str">
        <f>IFERROR(IF(OR(HLOOKUP($A644,'Z-scores'!$C$2:$UD$20,3,FALSE)&gt;2,HLOOKUP(A644,'Z-scores'!$C$2:$UD$20,3,FALSE)&lt;-2),"",'Total-corrected counts'!E644),"")</f>
        <v/>
      </c>
      <c r="F644" t="str">
        <f>IFERROR(IF(OR(HLOOKUP($A644,'Z-scores'!$C$2:$UD$20,4,FALSE)&gt;2,HLOOKUP($A644,'Z-scores'!$C$2:$UD$20,4,FALSE)&lt;-2),"",'Total-corrected counts'!F644),"")</f>
        <v/>
      </c>
      <c r="G644" t="str">
        <f>IFERROR(IF(OR(HLOOKUP($A644,'Z-scores'!$C$2:$UD$20,5,FALSE)&gt;2,HLOOKUP($A644,'Z-scores'!$C$2:$UD$20,5,FALSE)&lt;-2),"",'Total-corrected counts'!G644),"")</f>
        <v/>
      </c>
      <c r="H644" t="str">
        <f>IFERROR(IF(OR(HLOOKUP($A644,'Z-scores'!$C$2:$UD$20,6,FALSE)&gt;2,HLOOKUP($A644,'Z-scores'!$C$2:$UD$20,6,FALSE)&lt;-2),"",'Total-corrected counts'!H644),"")</f>
        <v/>
      </c>
      <c r="I644" t="str">
        <f>IFERROR(IF(OR(HLOOKUP($A644,'Z-scores'!$C$2:$UD$20,7,FALSE)&gt;2,HLOOKUP($A644,'Z-scores'!$C$2:$UD$20,7,FALSE)&lt;-2),"",'Total-corrected counts'!I644),"")</f>
        <v/>
      </c>
      <c r="J644" t="str">
        <f>IFERROR(IF(OR(HLOOKUP($A644,'Z-scores'!$C$2:$UD$20,8,FALSE)&gt;2,HLOOKUP($A644,'Z-scores'!$C$2:$UD$20,8,FALSE)&lt;-2),"",'Total-corrected counts'!J644),"")</f>
        <v/>
      </c>
      <c r="K644" t="str">
        <f>IFERROR(IF(OR(HLOOKUP($A644,'Z-scores'!$C$2:$UD$20,9,FALSE)&gt;2,HLOOKUP($A644,'Z-scores'!$C$2:$UD$20,9,FALSE)&lt;-2),"",'Total-corrected counts'!K644),"")</f>
        <v/>
      </c>
      <c r="L644" t="str">
        <f>IFERROR(IF(OR(HLOOKUP($A644,'Z-scores'!$C$2:$UD$20,10,FALSE)&gt;2,HLOOKUP($A644,'Z-scores'!$C$2:$UD$20,10,FALSE)&lt;-2),"",'Total-corrected counts'!L644),"")</f>
        <v/>
      </c>
      <c r="M644" t="str">
        <f>IFERROR(IF(OR(HLOOKUP($A644,'Z-scores'!$C$2:$UD$20,11,FALSE)&gt;2,HLOOKUP($A644,'Z-scores'!$C$2:$UD$20,11,FALSE)&lt;-2),"",'Total-corrected counts'!M644),"")</f>
        <v/>
      </c>
      <c r="N644" t="str">
        <f>IFERROR(IF(OR(HLOOKUP($A644,'Z-scores'!$C$2:$UD$20,12,FALSE)&gt;2,HLOOKUP($A644,'Z-scores'!$C$2:$UD$20,12,FALSE)&lt;-2),"",'Total-corrected counts'!N644),"")</f>
        <v/>
      </c>
      <c r="O644" t="str">
        <f>IFERROR(IF(OR(HLOOKUP($A644,'Z-scores'!$C$2:$UD$20,13,FALSE)&gt;2,HLOOKUP($A644,'Z-scores'!$C$2:$UD$20,13,FALSE)&lt;-2),"",'Total-corrected counts'!O644),"")</f>
        <v/>
      </c>
      <c r="P644" t="str">
        <f>IFERROR(IF(OR(HLOOKUP($A644,'Z-scores'!$C$2:$UD$20,14,FALSE)&gt;2,HLOOKUP($A644,'Z-scores'!$C$2:$UD$20,14,FALSE)&lt;-2),"",'Total-corrected counts'!P644),"")</f>
        <v/>
      </c>
      <c r="Q644" t="str">
        <f>IFERROR(IF(OR(HLOOKUP($A644,'Z-scores'!$C$2:$UD$20,15,FALSE)&gt;2,HLOOKUP($A644,'Z-scores'!$C$2:$UD$20,15,FALSE)&lt;-2),"",'Total-corrected counts'!Q644),"")</f>
        <v/>
      </c>
      <c r="R644" t="str">
        <f>IFERROR(IF(OR(HLOOKUP($A644,'Z-scores'!$C$2:$UD$20,16,FALSE)&gt;2,HLOOKUP($A644,'Z-scores'!$C$2:$UD$20,16,FALSE)&lt;-2),"",'Total-corrected counts'!R644),"")</f>
        <v/>
      </c>
      <c r="S644" t="str">
        <f>IFERROR(IF(OR(HLOOKUP($A644,'Z-scores'!$C$2:$UD$20,17,FALSE)&gt;2,HLOOKUP($A644,'Z-scores'!$C$2:$UD$20,17,FALSE)&lt;-2),"",'Total-corrected counts'!S644),"")</f>
        <v/>
      </c>
      <c r="T644" t="str">
        <f>IFERROR(IF(OR(HLOOKUP($A644,'Z-scores'!$C$2:$UD$20,18,FALSE)&gt;2,HLOOKUP($A644,'Z-scores'!$C$2:$UD$20,18,FALSE)&lt;-2),"",'Total-corrected counts'!T644),"")</f>
        <v/>
      </c>
      <c r="U644" t="str">
        <f>IFERROR(IF(OR(HLOOKUP($A644,'Z-scores'!$C$2:$UD$20,19,FALSE)&gt;2,HLOOKUP($A644,'Z-scores'!$C$2:$UD$20,19,FALSE)&lt;-2),"",'Total-corrected counts'!U644),"")</f>
        <v/>
      </c>
      <c r="V644">
        <f t="shared" ref="V644:V707" si="40">IFERROR(IF(AND(X644=0,Y644=0),0,1),0)</f>
        <v>1</v>
      </c>
      <c r="W644" t="str">
        <f t="shared" ref="W644:W707" si="41">IFERROR(_xlfn.T.TEST(E644:M644,N644:U644,2,2),"")</f>
        <v/>
      </c>
      <c r="X644" t="str">
        <f t="shared" ref="X644:X707" si="42">IFERROR(AVERAGE(E644:M644),"")</f>
        <v/>
      </c>
      <c r="Y644" t="str">
        <f t="shared" ref="Y644:Y707" si="43">IFERROR(AVERAGE(N644:U644),"")</f>
        <v/>
      </c>
    </row>
    <row r="645" spans="1:25" x14ac:dyDescent="0.25">
      <c r="A645">
        <v>653</v>
      </c>
      <c r="B645" t="s">
        <v>319</v>
      </c>
      <c r="C645">
        <v>92300</v>
      </c>
      <c r="D645">
        <v>370</v>
      </c>
      <c r="E645">
        <f>IFERROR(IF(OR(HLOOKUP($A645,'Z-scores'!$C$2:$UD$20,3,FALSE)&gt;2,HLOOKUP(A645,'Z-scores'!$C$2:$UD$20,3,FALSE)&lt;-2),"",'Total-corrected counts'!E645),"")</f>
        <v>9.3390981718528554E-3</v>
      </c>
      <c r="F645">
        <f>IFERROR(IF(OR(HLOOKUP($A645,'Z-scores'!$C$2:$UD$20,4,FALSE)&gt;2,HLOOKUP($A645,'Z-scores'!$C$2:$UD$20,4,FALSE)&lt;-2),"",'Total-corrected counts'!F645),"")</f>
        <v>4.1014939281483885E-2</v>
      </c>
      <c r="G645">
        <f>IFERROR(IF(OR(HLOOKUP($A645,'Z-scores'!$C$2:$UD$20,5,FALSE)&gt;2,HLOOKUP($A645,'Z-scores'!$C$2:$UD$20,5,FALSE)&lt;-2),"",'Total-corrected counts'!G645),"")</f>
        <v>0.43313415877288053</v>
      </c>
      <c r="H645">
        <f>IFERROR(IF(OR(HLOOKUP($A645,'Z-scores'!$C$2:$UD$20,6,FALSE)&gt;2,HLOOKUP($A645,'Z-scores'!$C$2:$UD$20,6,FALSE)&lt;-2),"",'Total-corrected counts'!H645),"")</f>
        <v>0</v>
      </c>
      <c r="I645">
        <f>IFERROR(IF(OR(HLOOKUP($A645,'Z-scores'!$C$2:$UD$20,7,FALSE)&gt;2,HLOOKUP($A645,'Z-scores'!$C$2:$UD$20,7,FALSE)&lt;-2),"",'Total-corrected counts'!I645),"")</f>
        <v>0</v>
      </c>
      <c r="J645" t="str">
        <f>IFERROR(IF(OR(HLOOKUP($A645,'Z-scores'!$C$2:$UD$20,8,FALSE)&gt;2,HLOOKUP($A645,'Z-scores'!$C$2:$UD$20,8,FALSE)&lt;-2),"",'Total-corrected counts'!J645),"")</f>
        <v/>
      </c>
      <c r="K645">
        <f>IFERROR(IF(OR(HLOOKUP($A645,'Z-scores'!$C$2:$UD$20,9,FALSE)&gt;2,HLOOKUP($A645,'Z-scores'!$C$2:$UD$20,9,FALSE)&lt;-2),"",'Total-corrected counts'!K645),"")</f>
        <v>0</v>
      </c>
      <c r="L645">
        <f>IFERROR(IF(OR(HLOOKUP($A645,'Z-scores'!$C$2:$UD$20,10,FALSE)&gt;2,HLOOKUP($A645,'Z-scores'!$C$2:$UD$20,10,FALSE)&lt;-2),"",'Total-corrected counts'!L645),"")</f>
        <v>0</v>
      </c>
      <c r="M645">
        <f>IFERROR(IF(OR(HLOOKUP($A645,'Z-scores'!$C$2:$UD$20,11,FALSE)&gt;2,HLOOKUP($A645,'Z-scores'!$C$2:$UD$20,11,FALSE)&lt;-2),"",'Total-corrected counts'!M645),"")</f>
        <v>0</v>
      </c>
      <c r="N645">
        <f>IFERROR(IF(OR(HLOOKUP($A645,'Z-scores'!$C$2:$UD$20,12,FALSE)&gt;2,HLOOKUP($A645,'Z-scores'!$C$2:$UD$20,12,FALSE)&lt;-2),"",'Total-corrected counts'!N645),"")</f>
        <v>2.749249225857239E-2</v>
      </c>
      <c r="O645">
        <f>IFERROR(IF(OR(HLOOKUP($A645,'Z-scores'!$C$2:$UD$20,13,FALSE)&gt;2,HLOOKUP($A645,'Z-scores'!$C$2:$UD$20,13,FALSE)&lt;-2),"",'Total-corrected counts'!O645),"")</f>
        <v>0</v>
      </c>
      <c r="P645">
        <f>IFERROR(IF(OR(HLOOKUP($A645,'Z-scores'!$C$2:$UD$20,14,FALSE)&gt;2,HLOOKUP($A645,'Z-scores'!$C$2:$UD$20,14,FALSE)&lt;-2),"",'Total-corrected counts'!P645),"")</f>
        <v>0</v>
      </c>
      <c r="Q645">
        <f>IFERROR(IF(OR(HLOOKUP($A645,'Z-scores'!$C$2:$UD$20,15,FALSE)&gt;2,HLOOKUP($A645,'Z-scores'!$C$2:$UD$20,15,FALSE)&lt;-2),"",'Total-corrected counts'!Q645),"")</f>
        <v>8.7759671115756957E-2</v>
      </c>
      <c r="R645">
        <f>IFERROR(IF(OR(HLOOKUP($A645,'Z-scores'!$C$2:$UD$20,16,FALSE)&gt;2,HLOOKUP($A645,'Z-scores'!$C$2:$UD$20,16,FALSE)&lt;-2),"",'Total-corrected counts'!R645),"")</f>
        <v>0.55696801040207877</v>
      </c>
      <c r="S645">
        <f>IFERROR(IF(OR(HLOOKUP($A645,'Z-scores'!$C$2:$UD$20,17,FALSE)&gt;2,HLOOKUP($A645,'Z-scores'!$C$2:$UD$20,17,FALSE)&lt;-2),"",'Total-corrected counts'!S645),"")</f>
        <v>0</v>
      </c>
      <c r="T645">
        <f>IFERROR(IF(OR(HLOOKUP($A645,'Z-scores'!$C$2:$UD$20,18,FALSE)&gt;2,HLOOKUP($A645,'Z-scores'!$C$2:$UD$20,18,FALSE)&lt;-2),"",'Total-corrected counts'!T645),"")</f>
        <v>6.0137147059379413E-2</v>
      </c>
      <c r="U645">
        <f>IFERROR(IF(OR(HLOOKUP($A645,'Z-scores'!$C$2:$UD$20,19,FALSE)&gt;2,HLOOKUP($A645,'Z-scores'!$C$2:$UD$20,19,FALSE)&lt;-2),"",'Total-corrected counts'!U645),"")</f>
        <v>0.49035987207248649</v>
      </c>
      <c r="V645">
        <f t="shared" si="40"/>
        <v>1</v>
      </c>
      <c r="W645">
        <f t="shared" si="41"/>
        <v>0.36093830840966246</v>
      </c>
      <c r="X645">
        <f t="shared" si="42"/>
        <v>6.0436024528277156E-2</v>
      </c>
      <c r="Y645">
        <f t="shared" si="43"/>
        <v>0.15283964911353426</v>
      </c>
    </row>
    <row r="646" spans="1:25" x14ac:dyDescent="0.25">
      <c r="A646">
        <v>654</v>
      </c>
      <c r="B646" t="s">
        <v>320</v>
      </c>
      <c r="C646">
        <v>3800</v>
      </c>
      <c r="D646">
        <v>353</v>
      </c>
      <c r="E646" t="str">
        <f>IFERROR(IF(OR(HLOOKUP($A646,'Z-scores'!$C$2:$UD$20,3,FALSE)&gt;2,HLOOKUP(A646,'Z-scores'!$C$2:$UD$20,3,FALSE)&lt;-2),"",'Total-corrected counts'!E646),"")</f>
        <v/>
      </c>
      <c r="F646">
        <f>IFERROR(IF(OR(HLOOKUP($A646,'Z-scores'!$C$2:$UD$20,4,FALSE)&gt;2,HLOOKUP($A646,'Z-scores'!$C$2:$UD$20,4,FALSE)&lt;-2),"",'Total-corrected counts'!F646),"")</f>
        <v>3.4534578875009432</v>
      </c>
      <c r="G646">
        <f>IFERROR(IF(OR(HLOOKUP($A646,'Z-scores'!$C$2:$UD$20,5,FALSE)&gt;2,HLOOKUP($A646,'Z-scores'!$C$2:$UD$20,5,FALSE)&lt;-2),"",'Total-corrected counts'!G646),"")</f>
        <v>14.666124073798002</v>
      </c>
      <c r="H646">
        <f>IFERROR(IF(OR(HLOOKUP($A646,'Z-scores'!$C$2:$UD$20,6,FALSE)&gt;2,HLOOKUP($A646,'Z-scores'!$C$2:$UD$20,6,FALSE)&lt;-2),"",'Total-corrected counts'!H646),"")</f>
        <v>18.825897790103454</v>
      </c>
      <c r="I646">
        <f>IFERROR(IF(OR(HLOOKUP($A646,'Z-scores'!$C$2:$UD$20,7,FALSE)&gt;2,HLOOKUP($A646,'Z-scores'!$C$2:$UD$20,7,FALSE)&lt;-2),"",'Total-corrected counts'!I646),"")</f>
        <v>3.7002946074824759</v>
      </c>
      <c r="J646">
        <f>IFERROR(IF(OR(HLOOKUP($A646,'Z-scores'!$C$2:$UD$20,8,FALSE)&gt;2,HLOOKUP($A646,'Z-scores'!$C$2:$UD$20,8,FALSE)&lt;-2),"",'Total-corrected counts'!J646),"")</f>
        <v>6.2374142293908923</v>
      </c>
      <c r="K646">
        <f>IFERROR(IF(OR(HLOOKUP($A646,'Z-scores'!$C$2:$UD$20,9,FALSE)&gt;2,HLOOKUP($A646,'Z-scores'!$C$2:$UD$20,9,FALSE)&lt;-2),"",'Total-corrected counts'!K646),"")</f>
        <v>16.790233569318247</v>
      </c>
      <c r="L646">
        <f>IFERROR(IF(OR(HLOOKUP($A646,'Z-scores'!$C$2:$UD$20,10,FALSE)&gt;2,HLOOKUP($A646,'Z-scores'!$C$2:$UD$20,10,FALSE)&lt;-2),"",'Total-corrected counts'!L646),"")</f>
        <v>28.725545362019485</v>
      </c>
      <c r="M646">
        <f>IFERROR(IF(OR(HLOOKUP($A646,'Z-scores'!$C$2:$UD$20,11,FALSE)&gt;2,HLOOKUP($A646,'Z-scores'!$C$2:$UD$20,11,FALSE)&lt;-2),"",'Total-corrected counts'!M646),"")</f>
        <v>12.334666171498396</v>
      </c>
      <c r="N646">
        <f>IFERROR(IF(OR(HLOOKUP($A646,'Z-scores'!$C$2:$UD$20,12,FALSE)&gt;2,HLOOKUP($A646,'Z-scores'!$C$2:$UD$20,12,FALSE)&lt;-2),"",'Total-corrected counts'!N646),"")</f>
        <v>11.904249147961844</v>
      </c>
      <c r="O646">
        <f>IFERROR(IF(OR(HLOOKUP($A646,'Z-scores'!$C$2:$UD$20,13,FALSE)&gt;2,HLOOKUP($A646,'Z-scores'!$C$2:$UD$20,13,FALSE)&lt;-2),"",'Total-corrected counts'!O646),"")</f>
        <v>10.486402844117064</v>
      </c>
      <c r="P646">
        <f>IFERROR(IF(OR(HLOOKUP($A646,'Z-scores'!$C$2:$UD$20,14,FALSE)&gt;2,HLOOKUP($A646,'Z-scores'!$C$2:$UD$20,14,FALSE)&lt;-2),"",'Total-corrected counts'!P646),"")</f>
        <v>12.415331074783031</v>
      </c>
      <c r="Q646">
        <f>IFERROR(IF(OR(HLOOKUP($A646,'Z-scores'!$C$2:$UD$20,15,FALSE)&gt;2,HLOOKUP($A646,'Z-scores'!$C$2:$UD$20,15,FALSE)&lt;-2),"",'Total-corrected counts'!Q646),"")</f>
        <v>30.286837609504566</v>
      </c>
      <c r="R646">
        <f>IFERROR(IF(OR(HLOOKUP($A646,'Z-scores'!$C$2:$UD$20,16,FALSE)&gt;2,HLOOKUP($A646,'Z-scores'!$C$2:$UD$20,16,FALSE)&lt;-2),"",'Total-corrected counts'!R646),"")</f>
        <v>14.557300588422677</v>
      </c>
      <c r="S646">
        <f>IFERROR(IF(OR(HLOOKUP($A646,'Z-scores'!$C$2:$UD$20,17,FALSE)&gt;2,HLOOKUP($A646,'Z-scores'!$C$2:$UD$20,17,FALSE)&lt;-2),"",'Total-corrected counts'!S646),"")</f>
        <v>20.769345184779858</v>
      </c>
      <c r="T646">
        <f>IFERROR(IF(OR(HLOOKUP($A646,'Z-scores'!$C$2:$UD$20,18,FALSE)&gt;2,HLOOKUP($A646,'Z-scores'!$C$2:$UD$20,18,FALSE)&lt;-2),"",'Total-corrected counts'!T646),"")</f>
        <v>28.307414222950744</v>
      </c>
      <c r="U646">
        <f>IFERROR(IF(OR(HLOOKUP($A646,'Z-scores'!$C$2:$UD$20,19,FALSE)&gt;2,HLOOKUP($A646,'Z-scores'!$C$2:$UD$20,19,FALSE)&lt;-2),"",'Total-corrected counts'!U646),"")</f>
        <v>16.190554714180948</v>
      </c>
      <c r="V646">
        <f t="shared" si="40"/>
        <v>1</v>
      </c>
      <c r="W646">
        <f t="shared" si="41"/>
        <v>0.23726532475520809</v>
      </c>
      <c r="X646">
        <f t="shared" si="42"/>
        <v>13.091704211388988</v>
      </c>
      <c r="Y646">
        <f t="shared" si="43"/>
        <v>18.114679423337591</v>
      </c>
    </row>
    <row r="647" spans="1:25" x14ac:dyDescent="0.25">
      <c r="A647">
        <v>655</v>
      </c>
      <c r="B647" t="s">
        <v>929</v>
      </c>
      <c r="C647">
        <v>35200</v>
      </c>
      <c r="D647">
        <v>647</v>
      </c>
      <c r="E647" t="str">
        <f>IFERROR(IF(OR(HLOOKUP($A647,'Z-scores'!$C$2:$UD$20,3,FALSE)&gt;2,HLOOKUP(A647,'Z-scores'!$C$2:$UD$20,3,FALSE)&lt;-2),"",'Total-corrected counts'!E647),"")</f>
        <v/>
      </c>
      <c r="F647" t="str">
        <f>IFERROR(IF(OR(HLOOKUP($A647,'Z-scores'!$C$2:$UD$20,4,FALSE)&gt;2,HLOOKUP($A647,'Z-scores'!$C$2:$UD$20,4,FALSE)&lt;-2),"",'Total-corrected counts'!F647),"")</f>
        <v/>
      </c>
      <c r="G647" t="str">
        <f>IFERROR(IF(OR(HLOOKUP($A647,'Z-scores'!$C$2:$UD$20,5,FALSE)&gt;2,HLOOKUP($A647,'Z-scores'!$C$2:$UD$20,5,FALSE)&lt;-2),"",'Total-corrected counts'!G647),"")</f>
        <v/>
      </c>
      <c r="H647" t="str">
        <f>IFERROR(IF(OR(HLOOKUP($A647,'Z-scores'!$C$2:$UD$20,6,FALSE)&gt;2,HLOOKUP($A647,'Z-scores'!$C$2:$UD$20,6,FALSE)&lt;-2),"",'Total-corrected counts'!H647),"")</f>
        <v/>
      </c>
      <c r="I647" t="str">
        <f>IFERROR(IF(OR(HLOOKUP($A647,'Z-scores'!$C$2:$UD$20,7,FALSE)&gt;2,HLOOKUP($A647,'Z-scores'!$C$2:$UD$20,7,FALSE)&lt;-2),"",'Total-corrected counts'!I647),"")</f>
        <v/>
      </c>
      <c r="J647" t="str">
        <f>IFERROR(IF(OR(HLOOKUP($A647,'Z-scores'!$C$2:$UD$20,8,FALSE)&gt;2,HLOOKUP($A647,'Z-scores'!$C$2:$UD$20,8,FALSE)&lt;-2),"",'Total-corrected counts'!J647),"")</f>
        <v/>
      </c>
      <c r="K647" t="str">
        <f>IFERROR(IF(OR(HLOOKUP($A647,'Z-scores'!$C$2:$UD$20,9,FALSE)&gt;2,HLOOKUP($A647,'Z-scores'!$C$2:$UD$20,9,FALSE)&lt;-2),"",'Total-corrected counts'!K647),"")</f>
        <v/>
      </c>
      <c r="L647" t="str">
        <f>IFERROR(IF(OR(HLOOKUP($A647,'Z-scores'!$C$2:$UD$20,10,FALSE)&gt;2,HLOOKUP($A647,'Z-scores'!$C$2:$UD$20,10,FALSE)&lt;-2),"",'Total-corrected counts'!L647),"")</f>
        <v/>
      </c>
      <c r="M647" t="str">
        <f>IFERROR(IF(OR(HLOOKUP($A647,'Z-scores'!$C$2:$UD$20,11,FALSE)&gt;2,HLOOKUP($A647,'Z-scores'!$C$2:$UD$20,11,FALSE)&lt;-2),"",'Total-corrected counts'!M647),"")</f>
        <v/>
      </c>
      <c r="N647" t="str">
        <f>IFERROR(IF(OR(HLOOKUP($A647,'Z-scores'!$C$2:$UD$20,12,FALSE)&gt;2,HLOOKUP($A647,'Z-scores'!$C$2:$UD$20,12,FALSE)&lt;-2),"",'Total-corrected counts'!N647),"")</f>
        <v/>
      </c>
      <c r="O647" t="str">
        <f>IFERROR(IF(OR(HLOOKUP($A647,'Z-scores'!$C$2:$UD$20,13,FALSE)&gt;2,HLOOKUP($A647,'Z-scores'!$C$2:$UD$20,13,FALSE)&lt;-2),"",'Total-corrected counts'!O647),"")</f>
        <v/>
      </c>
      <c r="P647" t="str">
        <f>IFERROR(IF(OR(HLOOKUP($A647,'Z-scores'!$C$2:$UD$20,14,FALSE)&gt;2,HLOOKUP($A647,'Z-scores'!$C$2:$UD$20,14,FALSE)&lt;-2),"",'Total-corrected counts'!P647),"")</f>
        <v/>
      </c>
      <c r="Q647" t="str">
        <f>IFERROR(IF(OR(HLOOKUP($A647,'Z-scores'!$C$2:$UD$20,15,FALSE)&gt;2,HLOOKUP($A647,'Z-scores'!$C$2:$UD$20,15,FALSE)&lt;-2),"",'Total-corrected counts'!Q647),"")</f>
        <v/>
      </c>
      <c r="R647" t="str">
        <f>IFERROR(IF(OR(HLOOKUP($A647,'Z-scores'!$C$2:$UD$20,16,FALSE)&gt;2,HLOOKUP($A647,'Z-scores'!$C$2:$UD$20,16,FALSE)&lt;-2),"",'Total-corrected counts'!R647),"")</f>
        <v/>
      </c>
      <c r="S647" t="str">
        <f>IFERROR(IF(OR(HLOOKUP($A647,'Z-scores'!$C$2:$UD$20,17,FALSE)&gt;2,HLOOKUP($A647,'Z-scores'!$C$2:$UD$20,17,FALSE)&lt;-2),"",'Total-corrected counts'!S647),"")</f>
        <v/>
      </c>
      <c r="T647" t="str">
        <f>IFERROR(IF(OR(HLOOKUP($A647,'Z-scores'!$C$2:$UD$20,18,FALSE)&gt;2,HLOOKUP($A647,'Z-scores'!$C$2:$UD$20,18,FALSE)&lt;-2),"",'Total-corrected counts'!T647),"")</f>
        <v/>
      </c>
      <c r="U647" t="str">
        <f>IFERROR(IF(OR(HLOOKUP($A647,'Z-scores'!$C$2:$UD$20,19,FALSE)&gt;2,HLOOKUP($A647,'Z-scores'!$C$2:$UD$20,19,FALSE)&lt;-2),"",'Total-corrected counts'!U647),"")</f>
        <v/>
      </c>
      <c r="V647">
        <f t="shared" si="40"/>
        <v>1</v>
      </c>
      <c r="W647" t="str">
        <f t="shared" si="41"/>
        <v/>
      </c>
      <c r="X647" t="str">
        <f t="shared" si="42"/>
        <v/>
      </c>
      <c r="Y647" t="str">
        <f t="shared" si="43"/>
        <v/>
      </c>
    </row>
    <row r="648" spans="1:25" x14ac:dyDescent="0.25">
      <c r="A648">
        <v>656</v>
      </c>
      <c r="B648" t="s">
        <v>321</v>
      </c>
      <c r="C648">
        <v>2200</v>
      </c>
      <c r="D648">
        <v>993</v>
      </c>
      <c r="E648" t="str">
        <f>IFERROR(IF(OR(HLOOKUP($A648,'Z-scores'!$C$2:$UD$20,3,FALSE)&gt;2,HLOOKUP(A648,'Z-scores'!$C$2:$UD$20,3,FALSE)&lt;-2),"",'Total-corrected counts'!E648),"")</f>
        <v/>
      </c>
      <c r="F648">
        <f>IFERROR(IF(OR(HLOOKUP($A648,'Z-scores'!$C$2:$UD$20,4,FALSE)&gt;2,HLOOKUP($A648,'Z-scores'!$C$2:$UD$20,4,FALSE)&lt;-2),"",'Total-corrected counts'!F648),"")</f>
        <v>82.604087712908537</v>
      </c>
      <c r="G648">
        <f>IFERROR(IF(OR(HLOOKUP($A648,'Z-scores'!$C$2:$UD$20,5,FALSE)&gt;2,HLOOKUP($A648,'Z-scores'!$C$2:$UD$20,5,FALSE)&lt;-2),"",'Total-corrected counts'!G648),"")</f>
        <v>25.484405155706693</v>
      </c>
      <c r="H648">
        <f>IFERROR(IF(OR(HLOOKUP($A648,'Z-scores'!$C$2:$UD$20,6,FALSE)&gt;2,HLOOKUP($A648,'Z-scores'!$C$2:$UD$20,6,FALSE)&lt;-2),"",'Total-corrected counts'!H648),"")</f>
        <v>31.4602600444925</v>
      </c>
      <c r="I648">
        <f>IFERROR(IF(OR(HLOOKUP($A648,'Z-scores'!$C$2:$UD$20,7,FALSE)&gt;2,HLOOKUP($A648,'Z-scores'!$C$2:$UD$20,7,FALSE)&lt;-2),"",'Total-corrected counts'!I648),"")</f>
        <v>66.420596049119723</v>
      </c>
      <c r="J648">
        <f>IFERROR(IF(OR(HLOOKUP($A648,'Z-scores'!$C$2:$UD$20,8,FALSE)&gt;2,HLOOKUP($A648,'Z-scores'!$C$2:$UD$20,8,FALSE)&lt;-2),"",'Total-corrected counts'!J648),"")</f>
        <v>19.437064736963556</v>
      </c>
      <c r="K648">
        <f>IFERROR(IF(OR(HLOOKUP($A648,'Z-scores'!$C$2:$UD$20,9,FALSE)&gt;2,HLOOKUP($A648,'Z-scores'!$C$2:$UD$20,9,FALSE)&lt;-2),"",'Total-corrected counts'!K648),"")</f>
        <v>26.213278332125537</v>
      </c>
      <c r="L648">
        <f>IFERROR(IF(OR(HLOOKUP($A648,'Z-scores'!$C$2:$UD$20,10,FALSE)&gt;2,HLOOKUP($A648,'Z-scores'!$C$2:$UD$20,10,FALSE)&lt;-2),"",'Total-corrected counts'!L648),"")</f>
        <v>1.058355985091292</v>
      </c>
      <c r="M648">
        <f>IFERROR(IF(OR(HLOOKUP($A648,'Z-scores'!$C$2:$UD$20,11,FALSE)&gt;2,HLOOKUP($A648,'Z-scores'!$C$2:$UD$20,11,FALSE)&lt;-2),"",'Total-corrected counts'!M648),"")</f>
        <v>30.438104119879867</v>
      </c>
      <c r="N648">
        <f>IFERROR(IF(OR(HLOOKUP($A648,'Z-scores'!$C$2:$UD$20,12,FALSE)&gt;2,HLOOKUP($A648,'Z-scores'!$C$2:$UD$20,12,FALSE)&lt;-2),"",'Total-corrected counts'!N648),"")</f>
        <v>47.277922520658315</v>
      </c>
      <c r="O648">
        <f>IFERROR(IF(OR(HLOOKUP($A648,'Z-scores'!$C$2:$UD$20,13,FALSE)&gt;2,HLOOKUP($A648,'Z-scores'!$C$2:$UD$20,13,FALSE)&lt;-2),"",'Total-corrected counts'!O648),"")</f>
        <v>15.497395730795597</v>
      </c>
      <c r="P648">
        <f>IFERROR(IF(OR(HLOOKUP($A648,'Z-scores'!$C$2:$UD$20,14,FALSE)&gt;2,HLOOKUP($A648,'Z-scores'!$C$2:$UD$20,14,FALSE)&lt;-2),"",'Total-corrected counts'!P648),"")</f>
        <v>55.76855600510973</v>
      </c>
      <c r="Q648">
        <f>IFERROR(IF(OR(HLOOKUP($A648,'Z-scores'!$C$2:$UD$20,15,FALSE)&gt;2,HLOOKUP($A648,'Z-scores'!$C$2:$UD$20,15,FALSE)&lt;-2),"",'Total-corrected counts'!Q648),"")</f>
        <v>22.017926375486578</v>
      </c>
      <c r="R648">
        <f>IFERROR(IF(OR(HLOOKUP($A648,'Z-scores'!$C$2:$UD$20,16,FALSE)&gt;2,HLOOKUP($A648,'Z-scores'!$C$2:$UD$20,16,FALSE)&lt;-2),"",'Total-corrected counts'!R648),"")</f>
        <v>33.482192049782519</v>
      </c>
      <c r="S648">
        <f>IFERROR(IF(OR(HLOOKUP($A648,'Z-scores'!$C$2:$UD$20,17,FALSE)&gt;2,HLOOKUP($A648,'Z-scores'!$C$2:$UD$20,17,FALSE)&lt;-2),"",'Total-corrected counts'!S648),"")</f>
        <v>64.528281811677516</v>
      </c>
      <c r="T648">
        <f>IFERROR(IF(OR(HLOOKUP($A648,'Z-scores'!$C$2:$UD$20,18,FALSE)&gt;2,HLOOKUP($A648,'Z-scores'!$C$2:$UD$20,18,FALSE)&lt;-2),"",'Total-corrected counts'!T648),"")</f>
        <v>35.773011479322271</v>
      </c>
      <c r="U648">
        <f>IFERROR(IF(OR(HLOOKUP($A648,'Z-scores'!$C$2:$UD$20,19,FALSE)&gt;2,HLOOKUP($A648,'Z-scores'!$C$2:$UD$20,19,FALSE)&lt;-2),"",'Total-corrected counts'!U648),"")</f>
        <v>13.812526308024111</v>
      </c>
      <c r="V648">
        <f t="shared" si="40"/>
        <v>1</v>
      </c>
      <c r="W648">
        <f t="shared" si="41"/>
        <v>0.95674337498240059</v>
      </c>
      <c r="X648">
        <f t="shared" si="42"/>
        <v>35.389519017035958</v>
      </c>
      <c r="Y648">
        <f t="shared" si="43"/>
        <v>36.019726535107083</v>
      </c>
    </row>
    <row r="649" spans="1:25" x14ac:dyDescent="0.25">
      <c r="A649">
        <v>657</v>
      </c>
      <c r="B649" t="s">
        <v>322</v>
      </c>
      <c r="C649">
        <v>5800</v>
      </c>
      <c r="D649">
        <v>345</v>
      </c>
      <c r="E649" t="str">
        <f>IFERROR(IF(OR(HLOOKUP($A649,'Z-scores'!$C$2:$UD$20,3,FALSE)&gt;2,HLOOKUP(A649,'Z-scores'!$C$2:$UD$20,3,FALSE)&lt;-2),"",'Total-corrected counts'!E649),"")</f>
        <v/>
      </c>
      <c r="F649">
        <f>IFERROR(IF(OR(HLOOKUP($A649,'Z-scores'!$C$2:$UD$20,4,FALSE)&gt;2,HLOOKUP($A649,'Z-scores'!$C$2:$UD$20,4,FALSE)&lt;-2),"",'Total-corrected counts'!F649),"")</f>
        <v>159.0805434971634</v>
      </c>
      <c r="G649" t="str">
        <f>IFERROR(IF(OR(HLOOKUP($A649,'Z-scores'!$C$2:$UD$20,5,FALSE)&gt;2,HLOOKUP($A649,'Z-scores'!$C$2:$UD$20,5,FALSE)&lt;-2),"",'Total-corrected counts'!G649),"")</f>
        <v/>
      </c>
      <c r="H649">
        <f>IFERROR(IF(OR(HLOOKUP($A649,'Z-scores'!$C$2:$UD$20,6,FALSE)&gt;2,HLOOKUP($A649,'Z-scores'!$C$2:$UD$20,6,FALSE)&lt;-2),"",'Total-corrected counts'!H649),"")</f>
        <v>57.350232200033361</v>
      </c>
      <c r="I649">
        <f>IFERROR(IF(OR(HLOOKUP($A649,'Z-scores'!$C$2:$UD$20,7,FALSE)&gt;2,HLOOKUP($A649,'Z-scores'!$C$2:$UD$20,7,FALSE)&lt;-2),"",'Total-corrected counts'!I649),"")</f>
        <v>14.912002561268812</v>
      </c>
      <c r="J649">
        <f>IFERROR(IF(OR(HLOOKUP($A649,'Z-scores'!$C$2:$UD$20,8,FALSE)&gt;2,HLOOKUP($A649,'Z-scores'!$C$2:$UD$20,8,FALSE)&lt;-2),"",'Total-corrected counts'!J649),"")</f>
        <v>31.132832762351065</v>
      </c>
      <c r="K649">
        <f>IFERROR(IF(OR(HLOOKUP($A649,'Z-scores'!$C$2:$UD$20,9,FALSE)&gt;2,HLOOKUP($A649,'Z-scores'!$C$2:$UD$20,9,FALSE)&lt;-2),"",'Total-corrected counts'!K649),"")</f>
        <v>68.516639723507438</v>
      </c>
      <c r="L649">
        <f>IFERROR(IF(OR(HLOOKUP($A649,'Z-scores'!$C$2:$UD$20,10,FALSE)&gt;2,HLOOKUP($A649,'Z-scores'!$C$2:$UD$20,10,FALSE)&lt;-2),"",'Total-corrected counts'!L649),"")</f>
        <v>77.476067925287126</v>
      </c>
      <c r="M649">
        <f>IFERROR(IF(OR(HLOOKUP($A649,'Z-scores'!$C$2:$UD$20,11,FALSE)&gt;2,HLOOKUP($A649,'Z-scores'!$C$2:$UD$20,11,FALSE)&lt;-2),"",'Total-corrected counts'!M649),"")</f>
        <v>20.126194186441911</v>
      </c>
      <c r="N649">
        <f>IFERROR(IF(OR(HLOOKUP($A649,'Z-scores'!$C$2:$UD$20,12,FALSE)&gt;2,HLOOKUP($A649,'Z-scores'!$C$2:$UD$20,12,FALSE)&lt;-2),"",'Total-corrected counts'!N649),"")</f>
        <v>55.883072597591472</v>
      </c>
      <c r="O649">
        <f>IFERROR(IF(OR(HLOOKUP($A649,'Z-scores'!$C$2:$UD$20,13,FALSE)&gt;2,HLOOKUP($A649,'Z-scores'!$C$2:$UD$20,13,FALSE)&lt;-2),"",'Total-corrected counts'!O649),"")</f>
        <v>38.694691881148266</v>
      </c>
      <c r="P649">
        <f>IFERROR(IF(OR(HLOOKUP($A649,'Z-scores'!$C$2:$UD$20,14,FALSE)&gt;2,HLOOKUP($A649,'Z-scores'!$C$2:$UD$20,14,FALSE)&lt;-2),"",'Total-corrected counts'!P649),"")</f>
        <v>27.480405786869156</v>
      </c>
      <c r="Q649">
        <f>IFERROR(IF(OR(HLOOKUP($A649,'Z-scores'!$C$2:$UD$20,15,FALSE)&gt;2,HLOOKUP($A649,'Z-scores'!$C$2:$UD$20,15,FALSE)&lt;-2),"",'Total-corrected counts'!Q649),"")</f>
        <v>35.971714082891936</v>
      </c>
      <c r="R649">
        <f>IFERROR(IF(OR(HLOOKUP($A649,'Z-scores'!$C$2:$UD$20,16,FALSE)&gt;2,HLOOKUP($A649,'Z-scores'!$C$2:$UD$20,16,FALSE)&lt;-2),"",'Total-corrected counts'!R649),"")</f>
        <v>64.660379739988102</v>
      </c>
      <c r="S649">
        <f>IFERROR(IF(OR(HLOOKUP($A649,'Z-scores'!$C$2:$UD$20,17,FALSE)&gt;2,HLOOKUP($A649,'Z-scores'!$C$2:$UD$20,17,FALSE)&lt;-2),"",'Total-corrected counts'!S649),"")</f>
        <v>76.818349113910031</v>
      </c>
      <c r="T649">
        <f>IFERROR(IF(OR(HLOOKUP($A649,'Z-scores'!$C$2:$UD$20,18,FALSE)&gt;2,HLOOKUP($A649,'Z-scores'!$C$2:$UD$20,18,FALSE)&lt;-2),"",'Total-corrected counts'!T649),"")</f>
        <v>51.374305630726987</v>
      </c>
      <c r="U649">
        <f>IFERROR(IF(OR(HLOOKUP($A649,'Z-scores'!$C$2:$UD$20,19,FALSE)&gt;2,HLOOKUP($A649,'Z-scores'!$C$2:$UD$20,19,FALSE)&lt;-2),"",'Total-corrected counts'!U649),"")</f>
        <v>19.623073818688351</v>
      </c>
      <c r="V649">
        <f t="shared" si="40"/>
        <v>1</v>
      </c>
      <c r="W649">
        <f t="shared" si="41"/>
        <v>0.4432559838789647</v>
      </c>
      <c r="X649">
        <f t="shared" si="42"/>
        <v>61.227787550864733</v>
      </c>
      <c r="Y649">
        <f t="shared" si="43"/>
        <v>46.313249081476791</v>
      </c>
    </row>
    <row r="650" spans="1:25" x14ac:dyDescent="0.25">
      <c r="A650">
        <v>658</v>
      </c>
      <c r="B650" t="s">
        <v>323</v>
      </c>
      <c r="C650">
        <v>101100</v>
      </c>
      <c r="D650">
        <v>948</v>
      </c>
      <c r="E650" t="str">
        <f>IFERROR(IF(OR(HLOOKUP($A650,'Z-scores'!$C$2:$UD$20,3,FALSE)&gt;2,HLOOKUP(A650,'Z-scores'!$C$2:$UD$20,3,FALSE)&lt;-2),"",'Total-corrected counts'!E650),"")</f>
        <v/>
      </c>
      <c r="F650">
        <f>IFERROR(IF(OR(HLOOKUP($A650,'Z-scores'!$C$2:$UD$20,4,FALSE)&gt;2,HLOOKUP($A650,'Z-scores'!$C$2:$UD$20,4,FALSE)&lt;-2),"",'Total-corrected counts'!F650),"")</f>
        <v>2.6167531261586721</v>
      </c>
      <c r="G650">
        <f>IFERROR(IF(OR(HLOOKUP($A650,'Z-scores'!$C$2:$UD$20,5,FALSE)&gt;2,HLOOKUP($A650,'Z-scores'!$C$2:$UD$20,5,FALSE)&lt;-2),"",'Total-corrected counts'!G650),"")</f>
        <v>19.480964257366303</v>
      </c>
      <c r="H650">
        <f>IFERROR(IF(OR(HLOOKUP($A650,'Z-scores'!$C$2:$UD$20,6,FALSE)&gt;2,HLOOKUP($A650,'Z-scores'!$C$2:$UD$20,6,FALSE)&lt;-2),"",'Total-corrected counts'!H650),"")</f>
        <v>24.08207170035481</v>
      </c>
      <c r="I650">
        <f>IFERROR(IF(OR(HLOOKUP($A650,'Z-scores'!$C$2:$UD$20,7,FALSE)&gt;2,HLOOKUP($A650,'Z-scores'!$C$2:$UD$20,7,FALSE)&lt;-2),"",'Total-corrected counts'!I650),"")</f>
        <v>67.553464947250788</v>
      </c>
      <c r="J650">
        <f>IFERROR(IF(OR(HLOOKUP($A650,'Z-scores'!$C$2:$UD$20,8,FALSE)&gt;2,HLOOKUP($A650,'Z-scores'!$C$2:$UD$20,8,FALSE)&lt;-2),"",'Total-corrected counts'!J650),"")</f>
        <v>45.210158948051465</v>
      </c>
      <c r="K650">
        <f>IFERROR(IF(OR(HLOOKUP($A650,'Z-scores'!$C$2:$UD$20,9,FALSE)&gt;2,HLOOKUP($A650,'Z-scores'!$C$2:$UD$20,9,FALSE)&lt;-2),"",'Total-corrected counts'!K650),"")</f>
        <v>33.977367746251183</v>
      </c>
      <c r="L650">
        <f>IFERROR(IF(OR(HLOOKUP($A650,'Z-scores'!$C$2:$UD$20,10,FALSE)&gt;2,HLOOKUP($A650,'Z-scores'!$C$2:$UD$20,10,FALSE)&lt;-2),"",'Total-corrected counts'!L650),"")</f>
        <v>25.294708043681876</v>
      </c>
      <c r="M650">
        <f>IFERROR(IF(OR(HLOOKUP($A650,'Z-scores'!$C$2:$UD$20,11,FALSE)&gt;2,HLOOKUP($A650,'Z-scores'!$C$2:$UD$20,11,FALSE)&lt;-2),"",'Total-corrected counts'!M650),"")</f>
        <v>44.334762010518332</v>
      </c>
      <c r="N650">
        <f>IFERROR(IF(OR(HLOOKUP($A650,'Z-scores'!$C$2:$UD$20,12,FALSE)&gt;2,HLOOKUP($A650,'Z-scores'!$C$2:$UD$20,12,FALSE)&lt;-2),"",'Total-corrected counts'!N650),"")</f>
        <v>24.385840633353709</v>
      </c>
      <c r="O650">
        <f>IFERROR(IF(OR(HLOOKUP($A650,'Z-scores'!$C$2:$UD$20,13,FALSE)&gt;2,HLOOKUP($A650,'Z-scores'!$C$2:$UD$20,13,FALSE)&lt;-2),"",'Total-corrected counts'!O650),"")</f>
        <v>22.753071126147454</v>
      </c>
      <c r="P650">
        <f>IFERROR(IF(OR(HLOOKUP($A650,'Z-scores'!$C$2:$UD$20,14,FALSE)&gt;2,HLOOKUP($A650,'Z-scores'!$C$2:$UD$20,14,FALSE)&lt;-2),"",'Total-corrected counts'!P650),"")</f>
        <v>44.532788226932595</v>
      </c>
      <c r="Q650">
        <f>IFERROR(IF(OR(HLOOKUP($A650,'Z-scores'!$C$2:$UD$20,15,FALSE)&gt;2,HLOOKUP($A650,'Z-scores'!$C$2:$UD$20,15,FALSE)&lt;-2),"",'Total-corrected counts'!Q650),"")</f>
        <v>23.714613350391215</v>
      </c>
      <c r="R650">
        <f>IFERROR(IF(OR(HLOOKUP($A650,'Z-scores'!$C$2:$UD$20,16,FALSE)&gt;2,HLOOKUP($A650,'Z-scores'!$C$2:$UD$20,16,FALSE)&lt;-2),"",'Total-corrected counts'!R650),"")</f>
        <v>41.011277600469619</v>
      </c>
      <c r="S650">
        <f>IFERROR(IF(OR(HLOOKUP($A650,'Z-scores'!$C$2:$UD$20,17,FALSE)&gt;2,HLOOKUP($A650,'Z-scores'!$C$2:$UD$20,17,FALSE)&lt;-2),"",'Total-corrected counts'!S650),"")</f>
        <v>37.255623628631511</v>
      </c>
      <c r="T650">
        <f>IFERROR(IF(OR(HLOOKUP($A650,'Z-scores'!$C$2:$UD$20,18,FALSE)&gt;2,HLOOKUP($A650,'Z-scores'!$C$2:$UD$20,18,FALSE)&lt;-2),"",'Total-corrected counts'!T650),"")</f>
        <v>8.1271058740247035</v>
      </c>
      <c r="U650">
        <f>IFERROR(IF(OR(HLOOKUP($A650,'Z-scores'!$C$2:$UD$20,19,FALSE)&gt;2,HLOOKUP($A650,'Z-scores'!$C$2:$UD$20,19,FALSE)&lt;-2),"",'Total-corrected counts'!U650),"")</f>
        <v>33.64389458564591</v>
      </c>
      <c r="V650">
        <f t="shared" si="40"/>
        <v>1</v>
      </c>
      <c r="W650">
        <f t="shared" si="41"/>
        <v>0.68348814650392609</v>
      </c>
      <c r="X650">
        <f t="shared" si="42"/>
        <v>32.818781347454177</v>
      </c>
      <c r="Y650">
        <f t="shared" si="43"/>
        <v>29.428026878199592</v>
      </c>
    </row>
    <row r="651" spans="1:25" x14ac:dyDescent="0.25">
      <c r="A651">
        <v>659</v>
      </c>
      <c r="B651" t="s">
        <v>930</v>
      </c>
      <c r="C651">
        <v>90800</v>
      </c>
      <c r="D651">
        <v>651</v>
      </c>
      <c r="E651" t="str">
        <f>IFERROR(IF(OR(HLOOKUP($A651,'Z-scores'!$C$2:$UD$20,3,FALSE)&gt;2,HLOOKUP(A651,'Z-scores'!$C$2:$UD$20,3,FALSE)&lt;-2),"",'Total-corrected counts'!E651),"")</f>
        <v/>
      </c>
      <c r="F651" t="str">
        <f>IFERROR(IF(OR(HLOOKUP($A651,'Z-scores'!$C$2:$UD$20,4,FALSE)&gt;2,HLOOKUP($A651,'Z-scores'!$C$2:$UD$20,4,FALSE)&lt;-2),"",'Total-corrected counts'!F651),"")</f>
        <v/>
      </c>
      <c r="G651" t="str">
        <f>IFERROR(IF(OR(HLOOKUP($A651,'Z-scores'!$C$2:$UD$20,5,FALSE)&gt;2,HLOOKUP($A651,'Z-scores'!$C$2:$UD$20,5,FALSE)&lt;-2),"",'Total-corrected counts'!G651),"")</f>
        <v/>
      </c>
      <c r="H651" t="str">
        <f>IFERROR(IF(OR(HLOOKUP($A651,'Z-scores'!$C$2:$UD$20,6,FALSE)&gt;2,HLOOKUP($A651,'Z-scores'!$C$2:$UD$20,6,FALSE)&lt;-2),"",'Total-corrected counts'!H651),"")</f>
        <v/>
      </c>
      <c r="I651" t="str">
        <f>IFERROR(IF(OR(HLOOKUP($A651,'Z-scores'!$C$2:$UD$20,7,FALSE)&gt;2,HLOOKUP($A651,'Z-scores'!$C$2:$UD$20,7,FALSE)&lt;-2),"",'Total-corrected counts'!I651),"")</f>
        <v/>
      </c>
      <c r="J651" t="str">
        <f>IFERROR(IF(OR(HLOOKUP($A651,'Z-scores'!$C$2:$UD$20,8,FALSE)&gt;2,HLOOKUP($A651,'Z-scores'!$C$2:$UD$20,8,FALSE)&lt;-2),"",'Total-corrected counts'!J651),"")</f>
        <v/>
      </c>
      <c r="K651" t="str">
        <f>IFERROR(IF(OR(HLOOKUP($A651,'Z-scores'!$C$2:$UD$20,9,FALSE)&gt;2,HLOOKUP($A651,'Z-scores'!$C$2:$UD$20,9,FALSE)&lt;-2),"",'Total-corrected counts'!K651),"")</f>
        <v/>
      </c>
      <c r="L651" t="str">
        <f>IFERROR(IF(OR(HLOOKUP($A651,'Z-scores'!$C$2:$UD$20,10,FALSE)&gt;2,HLOOKUP($A651,'Z-scores'!$C$2:$UD$20,10,FALSE)&lt;-2),"",'Total-corrected counts'!L651),"")</f>
        <v/>
      </c>
      <c r="M651" t="str">
        <f>IFERROR(IF(OR(HLOOKUP($A651,'Z-scores'!$C$2:$UD$20,11,FALSE)&gt;2,HLOOKUP($A651,'Z-scores'!$C$2:$UD$20,11,FALSE)&lt;-2),"",'Total-corrected counts'!M651),"")</f>
        <v/>
      </c>
      <c r="N651" t="str">
        <f>IFERROR(IF(OR(HLOOKUP($A651,'Z-scores'!$C$2:$UD$20,12,FALSE)&gt;2,HLOOKUP($A651,'Z-scores'!$C$2:$UD$20,12,FALSE)&lt;-2),"",'Total-corrected counts'!N651),"")</f>
        <v/>
      </c>
      <c r="O651" t="str">
        <f>IFERROR(IF(OR(HLOOKUP($A651,'Z-scores'!$C$2:$UD$20,13,FALSE)&gt;2,HLOOKUP($A651,'Z-scores'!$C$2:$UD$20,13,FALSE)&lt;-2),"",'Total-corrected counts'!O651),"")</f>
        <v/>
      </c>
      <c r="P651" t="str">
        <f>IFERROR(IF(OR(HLOOKUP($A651,'Z-scores'!$C$2:$UD$20,14,FALSE)&gt;2,HLOOKUP($A651,'Z-scores'!$C$2:$UD$20,14,FALSE)&lt;-2),"",'Total-corrected counts'!P651),"")</f>
        <v/>
      </c>
      <c r="Q651" t="str">
        <f>IFERROR(IF(OR(HLOOKUP($A651,'Z-scores'!$C$2:$UD$20,15,FALSE)&gt;2,HLOOKUP($A651,'Z-scores'!$C$2:$UD$20,15,FALSE)&lt;-2),"",'Total-corrected counts'!Q651),"")</f>
        <v/>
      </c>
      <c r="R651" t="str">
        <f>IFERROR(IF(OR(HLOOKUP($A651,'Z-scores'!$C$2:$UD$20,16,FALSE)&gt;2,HLOOKUP($A651,'Z-scores'!$C$2:$UD$20,16,FALSE)&lt;-2),"",'Total-corrected counts'!R651),"")</f>
        <v/>
      </c>
      <c r="S651" t="str">
        <f>IFERROR(IF(OR(HLOOKUP($A651,'Z-scores'!$C$2:$UD$20,17,FALSE)&gt;2,HLOOKUP($A651,'Z-scores'!$C$2:$UD$20,17,FALSE)&lt;-2),"",'Total-corrected counts'!S651),"")</f>
        <v/>
      </c>
      <c r="T651" t="str">
        <f>IFERROR(IF(OR(HLOOKUP($A651,'Z-scores'!$C$2:$UD$20,18,FALSE)&gt;2,HLOOKUP($A651,'Z-scores'!$C$2:$UD$20,18,FALSE)&lt;-2),"",'Total-corrected counts'!T651),"")</f>
        <v/>
      </c>
      <c r="U651" t="str">
        <f>IFERROR(IF(OR(HLOOKUP($A651,'Z-scores'!$C$2:$UD$20,19,FALSE)&gt;2,HLOOKUP($A651,'Z-scores'!$C$2:$UD$20,19,FALSE)&lt;-2),"",'Total-corrected counts'!U651),"")</f>
        <v/>
      </c>
      <c r="V651">
        <f t="shared" si="40"/>
        <v>1</v>
      </c>
      <c r="W651" t="str">
        <f t="shared" si="41"/>
        <v/>
      </c>
      <c r="X651" t="str">
        <f t="shared" si="42"/>
        <v/>
      </c>
      <c r="Y651" t="str">
        <f t="shared" si="43"/>
        <v/>
      </c>
    </row>
    <row r="652" spans="1:25" x14ac:dyDescent="0.25">
      <c r="A652">
        <v>660</v>
      </c>
      <c r="B652" t="s">
        <v>931</v>
      </c>
      <c r="C652">
        <v>71100</v>
      </c>
      <c r="D652">
        <v>103</v>
      </c>
      <c r="E652" t="str">
        <f>IFERROR(IF(OR(HLOOKUP($A652,'Z-scores'!$C$2:$UD$20,3,FALSE)&gt;2,HLOOKUP(A652,'Z-scores'!$C$2:$UD$20,3,FALSE)&lt;-2),"",'Total-corrected counts'!E652),"")</f>
        <v/>
      </c>
      <c r="F652" t="str">
        <f>IFERROR(IF(OR(HLOOKUP($A652,'Z-scores'!$C$2:$UD$20,4,FALSE)&gt;2,HLOOKUP($A652,'Z-scores'!$C$2:$UD$20,4,FALSE)&lt;-2),"",'Total-corrected counts'!F652),"")</f>
        <v/>
      </c>
      <c r="G652" t="str">
        <f>IFERROR(IF(OR(HLOOKUP($A652,'Z-scores'!$C$2:$UD$20,5,FALSE)&gt;2,HLOOKUP($A652,'Z-scores'!$C$2:$UD$20,5,FALSE)&lt;-2),"",'Total-corrected counts'!G652),"")</f>
        <v/>
      </c>
      <c r="H652" t="str">
        <f>IFERROR(IF(OR(HLOOKUP($A652,'Z-scores'!$C$2:$UD$20,6,FALSE)&gt;2,HLOOKUP($A652,'Z-scores'!$C$2:$UD$20,6,FALSE)&lt;-2),"",'Total-corrected counts'!H652),"")</f>
        <v/>
      </c>
      <c r="I652" t="str">
        <f>IFERROR(IF(OR(HLOOKUP($A652,'Z-scores'!$C$2:$UD$20,7,FALSE)&gt;2,HLOOKUP($A652,'Z-scores'!$C$2:$UD$20,7,FALSE)&lt;-2),"",'Total-corrected counts'!I652),"")</f>
        <v/>
      </c>
      <c r="J652" t="str">
        <f>IFERROR(IF(OR(HLOOKUP($A652,'Z-scores'!$C$2:$UD$20,8,FALSE)&gt;2,HLOOKUP($A652,'Z-scores'!$C$2:$UD$20,8,FALSE)&lt;-2),"",'Total-corrected counts'!J652),"")</f>
        <v/>
      </c>
      <c r="K652" t="str">
        <f>IFERROR(IF(OR(HLOOKUP($A652,'Z-scores'!$C$2:$UD$20,9,FALSE)&gt;2,HLOOKUP($A652,'Z-scores'!$C$2:$UD$20,9,FALSE)&lt;-2),"",'Total-corrected counts'!K652),"")</f>
        <v/>
      </c>
      <c r="L652" t="str">
        <f>IFERROR(IF(OR(HLOOKUP($A652,'Z-scores'!$C$2:$UD$20,10,FALSE)&gt;2,HLOOKUP($A652,'Z-scores'!$C$2:$UD$20,10,FALSE)&lt;-2),"",'Total-corrected counts'!L652),"")</f>
        <v/>
      </c>
      <c r="M652" t="str">
        <f>IFERROR(IF(OR(HLOOKUP($A652,'Z-scores'!$C$2:$UD$20,11,FALSE)&gt;2,HLOOKUP($A652,'Z-scores'!$C$2:$UD$20,11,FALSE)&lt;-2),"",'Total-corrected counts'!M652),"")</f>
        <v/>
      </c>
      <c r="N652" t="str">
        <f>IFERROR(IF(OR(HLOOKUP($A652,'Z-scores'!$C$2:$UD$20,12,FALSE)&gt;2,HLOOKUP($A652,'Z-scores'!$C$2:$UD$20,12,FALSE)&lt;-2),"",'Total-corrected counts'!N652),"")</f>
        <v/>
      </c>
      <c r="O652" t="str">
        <f>IFERROR(IF(OR(HLOOKUP($A652,'Z-scores'!$C$2:$UD$20,13,FALSE)&gt;2,HLOOKUP($A652,'Z-scores'!$C$2:$UD$20,13,FALSE)&lt;-2),"",'Total-corrected counts'!O652),"")</f>
        <v/>
      </c>
      <c r="P652" t="str">
        <f>IFERROR(IF(OR(HLOOKUP($A652,'Z-scores'!$C$2:$UD$20,14,FALSE)&gt;2,HLOOKUP($A652,'Z-scores'!$C$2:$UD$20,14,FALSE)&lt;-2),"",'Total-corrected counts'!P652),"")</f>
        <v/>
      </c>
      <c r="Q652" t="str">
        <f>IFERROR(IF(OR(HLOOKUP($A652,'Z-scores'!$C$2:$UD$20,15,FALSE)&gt;2,HLOOKUP($A652,'Z-scores'!$C$2:$UD$20,15,FALSE)&lt;-2),"",'Total-corrected counts'!Q652),"")</f>
        <v/>
      </c>
      <c r="R652" t="str">
        <f>IFERROR(IF(OR(HLOOKUP($A652,'Z-scores'!$C$2:$UD$20,16,FALSE)&gt;2,HLOOKUP($A652,'Z-scores'!$C$2:$UD$20,16,FALSE)&lt;-2),"",'Total-corrected counts'!R652),"")</f>
        <v/>
      </c>
      <c r="S652" t="str">
        <f>IFERROR(IF(OR(HLOOKUP($A652,'Z-scores'!$C$2:$UD$20,17,FALSE)&gt;2,HLOOKUP($A652,'Z-scores'!$C$2:$UD$20,17,FALSE)&lt;-2),"",'Total-corrected counts'!S652),"")</f>
        <v/>
      </c>
      <c r="T652" t="str">
        <f>IFERROR(IF(OR(HLOOKUP($A652,'Z-scores'!$C$2:$UD$20,18,FALSE)&gt;2,HLOOKUP($A652,'Z-scores'!$C$2:$UD$20,18,FALSE)&lt;-2),"",'Total-corrected counts'!T652),"")</f>
        <v/>
      </c>
      <c r="U652" t="str">
        <f>IFERROR(IF(OR(HLOOKUP($A652,'Z-scores'!$C$2:$UD$20,19,FALSE)&gt;2,HLOOKUP($A652,'Z-scores'!$C$2:$UD$20,19,FALSE)&lt;-2),"",'Total-corrected counts'!U652),"")</f>
        <v/>
      </c>
      <c r="V652">
        <f t="shared" si="40"/>
        <v>1</v>
      </c>
      <c r="W652" t="str">
        <f t="shared" si="41"/>
        <v/>
      </c>
      <c r="X652" t="str">
        <f t="shared" si="42"/>
        <v/>
      </c>
      <c r="Y652" t="str">
        <f t="shared" si="43"/>
        <v/>
      </c>
    </row>
    <row r="653" spans="1:25" x14ac:dyDescent="0.25">
      <c r="A653">
        <v>661</v>
      </c>
      <c r="B653" t="s">
        <v>324</v>
      </c>
      <c r="C653">
        <v>92500</v>
      </c>
      <c r="D653">
        <v>370</v>
      </c>
      <c r="E653" t="str">
        <f>IFERROR(IF(OR(HLOOKUP($A653,'Z-scores'!$C$2:$UD$20,3,FALSE)&gt;2,HLOOKUP(A653,'Z-scores'!$C$2:$UD$20,3,FALSE)&lt;-2),"",'Total-corrected counts'!E653),"")</f>
        <v/>
      </c>
      <c r="F653">
        <f>IFERROR(IF(OR(HLOOKUP($A653,'Z-scores'!$C$2:$UD$20,4,FALSE)&gt;2,HLOOKUP($A653,'Z-scores'!$C$2:$UD$20,4,FALSE)&lt;-2),"",'Total-corrected counts'!F653),"")</f>
        <v>26.914003156509729</v>
      </c>
      <c r="G653">
        <f>IFERROR(IF(OR(HLOOKUP($A653,'Z-scores'!$C$2:$UD$20,5,FALSE)&gt;2,HLOOKUP($A653,'Z-scores'!$C$2:$UD$20,5,FALSE)&lt;-2),"",'Total-corrected counts'!G653),"")</f>
        <v>19.249287846859879</v>
      </c>
      <c r="H653">
        <f>IFERROR(IF(OR(HLOOKUP($A653,'Z-scores'!$C$2:$UD$20,6,FALSE)&gt;2,HLOOKUP($A653,'Z-scores'!$C$2:$UD$20,6,FALSE)&lt;-2),"",'Total-corrected counts'!H653),"")</f>
        <v>13.088082445845005</v>
      </c>
      <c r="I653">
        <f>IFERROR(IF(OR(HLOOKUP($A653,'Z-scores'!$C$2:$UD$20,7,FALSE)&gt;2,HLOOKUP($A653,'Z-scores'!$C$2:$UD$20,7,FALSE)&lt;-2),"",'Total-corrected counts'!I653),"")</f>
        <v>0.30168791308925341</v>
      </c>
      <c r="J653">
        <f>IFERROR(IF(OR(HLOOKUP($A653,'Z-scores'!$C$2:$UD$20,8,FALSE)&gt;2,HLOOKUP($A653,'Z-scores'!$C$2:$UD$20,8,FALSE)&lt;-2),"",'Total-corrected counts'!J653),"")</f>
        <v>0</v>
      </c>
      <c r="K653">
        <f>IFERROR(IF(OR(HLOOKUP($A653,'Z-scores'!$C$2:$UD$20,9,FALSE)&gt;2,HLOOKUP($A653,'Z-scores'!$C$2:$UD$20,9,FALSE)&lt;-2),"",'Total-corrected counts'!K653),"")</f>
        <v>0</v>
      </c>
      <c r="L653">
        <f>IFERROR(IF(OR(HLOOKUP($A653,'Z-scores'!$C$2:$UD$20,10,FALSE)&gt;2,HLOOKUP($A653,'Z-scores'!$C$2:$UD$20,10,FALSE)&lt;-2),"",'Total-corrected counts'!L653),"")</f>
        <v>0</v>
      </c>
      <c r="M653">
        <f>IFERROR(IF(OR(HLOOKUP($A653,'Z-scores'!$C$2:$UD$20,11,FALSE)&gt;2,HLOOKUP($A653,'Z-scores'!$C$2:$UD$20,11,FALSE)&lt;-2),"",'Total-corrected counts'!M653),"")</f>
        <v>0</v>
      </c>
      <c r="N653">
        <f>IFERROR(IF(OR(HLOOKUP($A653,'Z-scores'!$C$2:$UD$20,12,FALSE)&gt;2,HLOOKUP($A653,'Z-scores'!$C$2:$UD$20,12,FALSE)&lt;-2),"",'Total-corrected counts'!N653),"")</f>
        <v>6.6623472906607093</v>
      </c>
      <c r="O653">
        <f>IFERROR(IF(OR(HLOOKUP($A653,'Z-scores'!$C$2:$UD$20,13,FALSE)&gt;2,HLOOKUP($A653,'Z-scores'!$C$2:$UD$20,13,FALSE)&lt;-2),"",'Total-corrected counts'!O653),"")</f>
        <v>11.516197218410973</v>
      </c>
      <c r="P653">
        <f>IFERROR(IF(OR(HLOOKUP($A653,'Z-scores'!$C$2:$UD$20,14,FALSE)&gt;2,HLOOKUP($A653,'Z-scores'!$C$2:$UD$20,14,FALSE)&lt;-2),"",'Total-corrected counts'!P653),"")</f>
        <v>0</v>
      </c>
      <c r="Q653">
        <f>IFERROR(IF(OR(HLOOKUP($A653,'Z-scores'!$C$2:$UD$20,15,FALSE)&gt;2,HLOOKUP($A653,'Z-scores'!$C$2:$UD$20,15,FALSE)&lt;-2),"",'Total-corrected counts'!Q653),"")</f>
        <v>35.025859849755442</v>
      </c>
      <c r="R653">
        <f>IFERROR(IF(OR(HLOOKUP($A653,'Z-scores'!$C$2:$UD$20,16,FALSE)&gt;2,HLOOKUP($A653,'Z-scores'!$C$2:$UD$20,16,FALSE)&lt;-2),"",'Total-corrected counts'!R653),"")</f>
        <v>0</v>
      </c>
      <c r="S653">
        <f>IFERROR(IF(OR(HLOOKUP($A653,'Z-scores'!$C$2:$UD$20,17,FALSE)&gt;2,HLOOKUP($A653,'Z-scores'!$C$2:$UD$20,17,FALSE)&lt;-2),"",'Total-corrected counts'!S653),"")</f>
        <v>2.388528980999252</v>
      </c>
      <c r="T653">
        <f>IFERROR(IF(OR(HLOOKUP($A653,'Z-scores'!$C$2:$UD$20,18,FALSE)&gt;2,HLOOKUP($A653,'Z-scores'!$C$2:$UD$20,18,FALSE)&lt;-2),"",'Total-corrected counts'!T653),"")</f>
        <v>0</v>
      </c>
      <c r="U653">
        <f>IFERROR(IF(OR(HLOOKUP($A653,'Z-scores'!$C$2:$UD$20,19,FALSE)&gt;2,HLOOKUP($A653,'Z-scores'!$C$2:$UD$20,19,FALSE)&lt;-2),"",'Total-corrected counts'!U653),"")</f>
        <v>9.6509765972496453</v>
      </c>
      <c r="V653">
        <f t="shared" si="40"/>
        <v>1</v>
      </c>
      <c r="W653">
        <f t="shared" si="41"/>
        <v>0.90175880311006562</v>
      </c>
      <c r="X653">
        <f t="shared" si="42"/>
        <v>7.4441326702879831</v>
      </c>
      <c r="Y653">
        <f t="shared" si="43"/>
        <v>8.1554887421345015</v>
      </c>
    </row>
    <row r="654" spans="1:25" x14ac:dyDescent="0.25">
      <c r="A654">
        <v>662</v>
      </c>
      <c r="B654" t="s">
        <v>325</v>
      </c>
      <c r="C654">
        <v>9700</v>
      </c>
      <c r="D654">
        <v>1057</v>
      </c>
      <c r="E654" t="str">
        <f>IFERROR(IF(OR(HLOOKUP($A654,'Z-scores'!$C$2:$UD$20,3,FALSE)&gt;2,HLOOKUP(A654,'Z-scores'!$C$2:$UD$20,3,FALSE)&lt;-2),"",'Total-corrected counts'!E654),"")</f>
        <v/>
      </c>
      <c r="F654">
        <f>IFERROR(IF(OR(HLOOKUP($A654,'Z-scores'!$C$2:$UD$20,4,FALSE)&gt;2,HLOOKUP($A654,'Z-scores'!$C$2:$UD$20,4,FALSE)&lt;-2),"",'Total-corrected counts'!F654),"")</f>
        <v>3.3304130696564913</v>
      </c>
      <c r="G654">
        <f>IFERROR(IF(OR(HLOOKUP($A654,'Z-scores'!$C$2:$UD$20,5,FALSE)&gt;2,HLOOKUP($A654,'Z-scores'!$C$2:$UD$20,5,FALSE)&lt;-2),"",'Total-corrected counts'!G654),"")</f>
        <v>8.0583099306582431E-2</v>
      </c>
      <c r="H654">
        <f>IFERROR(IF(OR(HLOOKUP($A654,'Z-scores'!$C$2:$UD$20,6,FALSE)&gt;2,HLOOKUP($A654,'Z-scores'!$C$2:$UD$20,6,FALSE)&lt;-2),"",'Total-corrected counts'!H654),"")</f>
        <v>2.2057781615397452</v>
      </c>
      <c r="I654">
        <f>IFERROR(IF(OR(HLOOKUP($A654,'Z-scores'!$C$2:$UD$20,7,FALSE)&gt;2,HLOOKUP($A654,'Z-scores'!$C$2:$UD$20,7,FALSE)&lt;-2),"",'Total-corrected counts'!I654),"")</f>
        <v>0.11082413133890943</v>
      </c>
      <c r="J654">
        <f>IFERROR(IF(OR(HLOOKUP($A654,'Z-scores'!$C$2:$UD$20,8,FALSE)&gt;2,HLOOKUP($A654,'Z-scores'!$C$2:$UD$20,8,FALSE)&lt;-2),"",'Total-corrected counts'!J654),"")</f>
        <v>0.62127604182075302</v>
      </c>
      <c r="K654">
        <f>IFERROR(IF(OR(HLOOKUP($A654,'Z-scores'!$C$2:$UD$20,9,FALSE)&gt;2,HLOOKUP($A654,'Z-scores'!$C$2:$UD$20,9,FALSE)&lt;-2),"",'Total-corrected counts'!K654),"")</f>
        <v>0.58866157533864771</v>
      </c>
      <c r="L654">
        <f>IFERROR(IF(OR(HLOOKUP($A654,'Z-scores'!$C$2:$UD$20,10,FALSE)&gt;2,HLOOKUP($A654,'Z-scores'!$C$2:$UD$20,10,FALSE)&lt;-2),"",'Total-corrected counts'!L654),"")</f>
        <v>1.0759952515094802</v>
      </c>
      <c r="M654">
        <f>IFERROR(IF(OR(HLOOKUP($A654,'Z-scores'!$C$2:$UD$20,11,FALSE)&gt;2,HLOOKUP($A654,'Z-scores'!$C$2:$UD$20,11,FALSE)&lt;-2),"",'Total-corrected counts'!M654),"")</f>
        <v>0.83398377924587597</v>
      </c>
      <c r="N654">
        <f>IFERROR(IF(OR(HLOOKUP($A654,'Z-scores'!$C$2:$UD$20,12,FALSE)&gt;2,HLOOKUP($A654,'Z-scores'!$C$2:$UD$20,12,FALSE)&lt;-2),"",'Total-corrected counts'!N654),"")</f>
        <v>2.9050400153224825</v>
      </c>
      <c r="O654">
        <f>IFERROR(IF(OR(HLOOKUP($A654,'Z-scores'!$C$2:$UD$20,13,FALSE)&gt;2,HLOOKUP($A654,'Z-scores'!$C$2:$UD$20,13,FALSE)&lt;-2),"",'Total-corrected counts'!O654),"")</f>
        <v>0.97931425790695303</v>
      </c>
      <c r="P654">
        <f>IFERROR(IF(OR(HLOOKUP($A654,'Z-scores'!$C$2:$UD$20,14,FALSE)&gt;2,HLOOKUP($A654,'Z-scores'!$C$2:$UD$20,14,FALSE)&lt;-2),"",'Total-corrected counts'!P654),"")</f>
        <v>0.56841274800211472</v>
      </c>
      <c r="Q654">
        <f>IFERROR(IF(OR(HLOOKUP($A654,'Z-scores'!$C$2:$UD$20,15,FALSE)&gt;2,HLOOKUP($A654,'Z-scores'!$C$2:$UD$20,15,FALSE)&lt;-2),"",'Total-corrected counts'!Q654),"")</f>
        <v>7.800859654733952E-2</v>
      </c>
      <c r="R654">
        <f>IFERROR(IF(OR(HLOOKUP($A654,'Z-scores'!$C$2:$UD$20,16,FALSE)&gt;2,HLOOKUP($A654,'Z-scores'!$C$2:$UD$20,16,FALSE)&lt;-2),"",'Total-corrected counts'!R654),"")</f>
        <v>0.6851908617176653</v>
      </c>
      <c r="S654">
        <f>IFERROR(IF(OR(HLOOKUP($A654,'Z-scores'!$C$2:$UD$20,17,FALSE)&gt;2,HLOOKUP($A654,'Z-scores'!$C$2:$UD$20,17,FALSE)&lt;-2),"",'Total-corrected counts'!S654),"")</f>
        <v>1.2919770397223227</v>
      </c>
      <c r="T654">
        <f>IFERROR(IF(OR(HLOOKUP($A654,'Z-scores'!$C$2:$UD$20,18,FALSE)&gt;2,HLOOKUP($A654,'Z-scores'!$C$2:$UD$20,18,FALSE)&lt;-2),"",'Total-corrected counts'!T654),"")</f>
        <v>0.71305474370407018</v>
      </c>
      <c r="U654">
        <f>IFERROR(IF(OR(HLOOKUP($A654,'Z-scores'!$C$2:$UD$20,19,FALSE)&gt;2,HLOOKUP($A654,'Z-scores'!$C$2:$UD$20,19,FALSE)&lt;-2),"",'Total-corrected counts'!U654),"")</f>
        <v>1.4233454693785448</v>
      </c>
      <c r="V654">
        <f t="shared" si="40"/>
        <v>1</v>
      </c>
      <c r="W654">
        <f t="shared" si="41"/>
        <v>0.959974455266416</v>
      </c>
      <c r="X654">
        <f t="shared" si="42"/>
        <v>1.1059393887195608</v>
      </c>
      <c r="Y654">
        <f t="shared" si="43"/>
        <v>1.0805429665376867</v>
      </c>
    </row>
    <row r="655" spans="1:25" x14ac:dyDescent="0.25">
      <c r="A655">
        <v>663</v>
      </c>
      <c r="B655" t="s">
        <v>932</v>
      </c>
      <c r="C655">
        <v>35800</v>
      </c>
      <c r="D655">
        <v>647</v>
      </c>
      <c r="E655" t="str">
        <f>IFERROR(IF(OR(HLOOKUP($A655,'Z-scores'!$C$2:$UD$20,3,FALSE)&gt;2,HLOOKUP(A655,'Z-scores'!$C$2:$UD$20,3,FALSE)&lt;-2),"",'Total-corrected counts'!E655),"")</f>
        <v/>
      </c>
      <c r="F655" t="str">
        <f>IFERROR(IF(OR(HLOOKUP($A655,'Z-scores'!$C$2:$UD$20,4,FALSE)&gt;2,HLOOKUP($A655,'Z-scores'!$C$2:$UD$20,4,FALSE)&lt;-2),"",'Total-corrected counts'!F655),"")</f>
        <v/>
      </c>
      <c r="G655" t="str">
        <f>IFERROR(IF(OR(HLOOKUP($A655,'Z-scores'!$C$2:$UD$20,5,FALSE)&gt;2,HLOOKUP($A655,'Z-scores'!$C$2:$UD$20,5,FALSE)&lt;-2),"",'Total-corrected counts'!G655),"")</f>
        <v/>
      </c>
      <c r="H655" t="str">
        <f>IFERROR(IF(OR(HLOOKUP($A655,'Z-scores'!$C$2:$UD$20,6,FALSE)&gt;2,HLOOKUP($A655,'Z-scores'!$C$2:$UD$20,6,FALSE)&lt;-2),"",'Total-corrected counts'!H655),"")</f>
        <v/>
      </c>
      <c r="I655" t="str">
        <f>IFERROR(IF(OR(HLOOKUP($A655,'Z-scores'!$C$2:$UD$20,7,FALSE)&gt;2,HLOOKUP($A655,'Z-scores'!$C$2:$UD$20,7,FALSE)&lt;-2),"",'Total-corrected counts'!I655),"")</f>
        <v/>
      </c>
      <c r="J655" t="str">
        <f>IFERROR(IF(OR(HLOOKUP($A655,'Z-scores'!$C$2:$UD$20,8,FALSE)&gt;2,HLOOKUP($A655,'Z-scores'!$C$2:$UD$20,8,FALSE)&lt;-2),"",'Total-corrected counts'!J655),"")</f>
        <v/>
      </c>
      <c r="K655" t="str">
        <f>IFERROR(IF(OR(HLOOKUP($A655,'Z-scores'!$C$2:$UD$20,9,FALSE)&gt;2,HLOOKUP($A655,'Z-scores'!$C$2:$UD$20,9,FALSE)&lt;-2),"",'Total-corrected counts'!K655),"")</f>
        <v/>
      </c>
      <c r="L655" t="str">
        <f>IFERROR(IF(OR(HLOOKUP($A655,'Z-scores'!$C$2:$UD$20,10,FALSE)&gt;2,HLOOKUP($A655,'Z-scores'!$C$2:$UD$20,10,FALSE)&lt;-2),"",'Total-corrected counts'!L655),"")</f>
        <v/>
      </c>
      <c r="M655" t="str">
        <f>IFERROR(IF(OR(HLOOKUP($A655,'Z-scores'!$C$2:$UD$20,11,FALSE)&gt;2,HLOOKUP($A655,'Z-scores'!$C$2:$UD$20,11,FALSE)&lt;-2),"",'Total-corrected counts'!M655),"")</f>
        <v/>
      </c>
      <c r="N655" t="str">
        <f>IFERROR(IF(OR(HLOOKUP($A655,'Z-scores'!$C$2:$UD$20,12,FALSE)&gt;2,HLOOKUP($A655,'Z-scores'!$C$2:$UD$20,12,FALSE)&lt;-2),"",'Total-corrected counts'!N655),"")</f>
        <v/>
      </c>
      <c r="O655" t="str">
        <f>IFERROR(IF(OR(HLOOKUP($A655,'Z-scores'!$C$2:$UD$20,13,FALSE)&gt;2,HLOOKUP($A655,'Z-scores'!$C$2:$UD$20,13,FALSE)&lt;-2),"",'Total-corrected counts'!O655),"")</f>
        <v/>
      </c>
      <c r="P655" t="str">
        <f>IFERROR(IF(OR(HLOOKUP($A655,'Z-scores'!$C$2:$UD$20,14,FALSE)&gt;2,HLOOKUP($A655,'Z-scores'!$C$2:$UD$20,14,FALSE)&lt;-2),"",'Total-corrected counts'!P655),"")</f>
        <v/>
      </c>
      <c r="Q655" t="str">
        <f>IFERROR(IF(OR(HLOOKUP($A655,'Z-scores'!$C$2:$UD$20,15,FALSE)&gt;2,HLOOKUP($A655,'Z-scores'!$C$2:$UD$20,15,FALSE)&lt;-2),"",'Total-corrected counts'!Q655),"")</f>
        <v/>
      </c>
      <c r="R655" t="str">
        <f>IFERROR(IF(OR(HLOOKUP($A655,'Z-scores'!$C$2:$UD$20,16,FALSE)&gt;2,HLOOKUP($A655,'Z-scores'!$C$2:$UD$20,16,FALSE)&lt;-2),"",'Total-corrected counts'!R655),"")</f>
        <v/>
      </c>
      <c r="S655" t="str">
        <f>IFERROR(IF(OR(HLOOKUP($A655,'Z-scores'!$C$2:$UD$20,17,FALSE)&gt;2,HLOOKUP($A655,'Z-scores'!$C$2:$UD$20,17,FALSE)&lt;-2),"",'Total-corrected counts'!S655),"")</f>
        <v/>
      </c>
      <c r="T655" t="str">
        <f>IFERROR(IF(OR(HLOOKUP($A655,'Z-scores'!$C$2:$UD$20,18,FALSE)&gt;2,HLOOKUP($A655,'Z-scores'!$C$2:$UD$20,18,FALSE)&lt;-2),"",'Total-corrected counts'!T655),"")</f>
        <v/>
      </c>
      <c r="U655" t="str">
        <f>IFERROR(IF(OR(HLOOKUP($A655,'Z-scores'!$C$2:$UD$20,19,FALSE)&gt;2,HLOOKUP($A655,'Z-scores'!$C$2:$UD$20,19,FALSE)&lt;-2),"",'Total-corrected counts'!U655),"")</f>
        <v/>
      </c>
      <c r="V655">
        <f t="shared" si="40"/>
        <v>1</v>
      </c>
      <c r="W655" t="str">
        <f t="shared" si="41"/>
        <v/>
      </c>
      <c r="X655" t="str">
        <f t="shared" si="42"/>
        <v/>
      </c>
      <c r="Y655" t="str">
        <f t="shared" si="43"/>
        <v/>
      </c>
    </row>
    <row r="656" spans="1:25" x14ac:dyDescent="0.25">
      <c r="A656">
        <v>664</v>
      </c>
      <c r="B656" t="s">
        <v>933</v>
      </c>
      <c r="C656">
        <v>43200</v>
      </c>
      <c r="D656">
        <v>926</v>
      </c>
      <c r="E656" t="str">
        <f>IFERROR(IF(OR(HLOOKUP($A656,'Z-scores'!$C$2:$UD$20,3,FALSE)&gt;2,HLOOKUP(A656,'Z-scores'!$C$2:$UD$20,3,FALSE)&lt;-2),"",'Total-corrected counts'!E656),"")</f>
        <v/>
      </c>
      <c r="F656" t="str">
        <f>IFERROR(IF(OR(HLOOKUP($A656,'Z-scores'!$C$2:$UD$20,4,FALSE)&gt;2,HLOOKUP($A656,'Z-scores'!$C$2:$UD$20,4,FALSE)&lt;-2),"",'Total-corrected counts'!F656),"")</f>
        <v/>
      </c>
      <c r="G656" t="str">
        <f>IFERROR(IF(OR(HLOOKUP($A656,'Z-scores'!$C$2:$UD$20,5,FALSE)&gt;2,HLOOKUP($A656,'Z-scores'!$C$2:$UD$20,5,FALSE)&lt;-2),"",'Total-corrected counts'!G656),"")</f>
        <v/>
      </c>
      <c r="H656" t="str">
        <f>IFERROR(IF(OR(HLOOKUP($A656,'Z-scores'!$C$2:$UD$20,6,FALSE)&gt;2,HLOOKUP($A656,'Z-scores'!$C$2:$UD$20,6,FALSE)&lt;-2),"",'Total-corrected counts'!H656),"")</f>
        <v/>
      </c>
      <c r="I656" t="str">
        <f>IFERROR(IF(OR(HLOOKUP($A656,'Z-scores'!$C$2:$UD$20,7,FALSE)&gt;2,HLOOKUP($A656,'Z-scores'!$C$2:$UD$20,7,FALSE)&lt;-2),"",'Total-corrected counts'!I656),"")</f>
        <v/>
      </c>
      <c r="J656" t="str">
        <f>IFERROR(IF(OR(HLOOKUP($A656,'Z-scores'!$C$2:$UD$20,8,FALSE)&gt;2,HLOOKUP($A656,'Z-scores'!$C$2:$UD$20,8,FALSE)&lt;-2),"",'Total-corrected counts'!J656),"")</f>
        <v/>
      </c>
      <c r="K656" t="str">
        <f>IFERROR(IF(OR(HLOOKUP($A656,'Z-scores'!$C$2:$UD$20,9,FALSE)&gt;2,HLOOKUP($A656,'Z-scores'!$C$2:$UD$20,9,FALSE)&lt;-2),"",'Total-corrected counts'!K656),"")</f>
        <v/>
      </c>
      <c r="L656" t="str">
        <f>IFERROR(IF(OR(HLOOKUP($A656,'Z-scores'!$C$2:$UD$20,10,FALSE)&gt;2,HLOOKUP($A656,'Z-scores'!$C$2:$UD$20,10,FALSE)&lt;-2),"",'Total-corrected counts'!L656),"")</f>
        <v/>
      </c>
      <c r="M656" t="str">
        <f>IFERROR(IF(OR(HLOOKUP($A656,'Z-scores'!$C$2:$UD$20,11,FALSE)&gt;2,HLOOKUP($A656,'Z-scores'!$C$2:$UD$20,11,FALSE)&lt;-2),"",'Total-corrected counts'!M656),"")</f>
        <v/>
      </c>
      <c r="N656" t="str">
        <f>IFERROR(IF(OR(HLOOKUP($A656,'Z-scores'!$C$2:$UD$20,12,FALSE)&gt;2,HLOOKUP($A656,'Z-scores'!$C$2:$UD$20,12,FALSE)&lt;-2),"",'Total-corrected counts'!N656),"")</f>
        <v/>
      </c>
      <c r="O656" t="str">
        <f>IFERROR(IF(OR(HLOOKUP($A656,'Z-scores'!$C$2:$UD$20,13,FALSE)&gt;2,HLOOKUP($A656,'Z-scores'!$C$2:$UD$20,13,FALSE)&lt;-2),"",'Total-corrected counts'!O656),"")</f>
        <v/>
      </c>
      <c r="P656" t="str">
        <f>IFERROR(IF(OR(HLOOKUP($A656,'Z-scores'!$C$2:$UD$20,14,FALSE)&gt;2,HLOOKUP($A656,'Z-scores'!$C$2:$UD$20,14,FALSE)&lt;-2),"",'Total-corrected counts'!P656),"")</f>
        <v/>
      </c>
      <c r="Q656" t="str">
        <f>IFERROR(IF(OR(HLOOKUP($A656,'Z-scores'!$C$2:$UD$20,15,FALSE)&gt;2,HLOOKUP($A656,'Z-scores'!$C$2:$UD$20,15,FALSE)&lt;-2),"",'Total-corrected counts'!Q656),"")</f>
        <v/>
      </c>
      <c r="R656" t="str">
        <f>IFERROR(IF(OR(HLOOKUP($A656,'Z-scores'!$C$2:$UD$20,16,FALSE)&gt;2,HLOOKUP($A656,'Z-scores'!$C$2:$UD$20,16,FALSE)&lt;-2),"",'Total-corrected counts'!R656),"")</f>
        <v/>
      </c>
      <c r="S656" t="str">
        <f>IFERROR(IF(OR(HLOOKUP($A656,'Z-scores'!$C$2:$UD$20,17,FALSE)&gt;2,HLOOKUP($A656,'Z-scores'!$C$2:$UD$20,17,FALSE)&lt;-2),"",'Total-corrected counts'!S656),"")</f>
        <v/>
      </c>
      <c r="T656" t="str">
        <f>IFERROR(IF(OR(HLOOKUP($A656,'Z-scores'!$C$2:$UD$20,18,FALSE)&gt;2,HLOOKUP($A656,'Z-scores'!$C$2:$UD$20,18,FALSE)&lt;-2),"",'Total-corrected counts'!T656),"")</f>
        <v/>
      </c>
      <c r="U656" t="str">
        <f>IFERROR(IF(OR(HLOOKUP($A656,'Z-scores'!$C$2:$UD$20,19,FALSE)&gt;2,HLOOKUP($A656,'Z-scores'!$C$2:$UD$20,19,FALSE)&lt;-2),"",'Total-corrected counts'!U656),"")</f>
        <v/>
      </c>
      <c r="V656">
        <f t="shared" si="40"/>
        <v>1</v>
      </c>
      <c r="W656" t="str">
        <f t="shared" si="41"/>
        <v/>
      </c>
      <c r="X656" t="str">
        <f t="shared" si="42"/>
        <v/>
      </c>
      <c r="Y656" t="str">
        <f t="shared" si="43"/>
        <v/>
      </c>
    </row>
    <row r="657" spans="1:25" x14ac:dyDescent="0.25">
      <c r="A657">
        <v>665</v>
      </c>
      <c r="B657" t="s">
        <v>326</v>
      </c>
      <c r="C657">
        <v>97900</v>
      </c>
      <c r="D657">
        <v>21</v>
      </c>
      <c r="E657" t="str">
        <f>IFERROR(IF(OR(HLOOKUP($A657,'Z-scores'!$C$2:$UD$20,3,FALSE)&gt;2,HLOOKUP(A657,'Z-scores'!$C$2:$UD$20,3,FALSE)&lt;-2),"",'Total-corrected counts'!E657),"")</f>
        <v/>
      </c>
      <c r="F657">
        <f>IFERROR(IF(OR(HLOOKUP($A657,'Z-scores'!$C$2:$UD$20,4,FALSE)&gt;2,HLOOKUP($A657,'Z-scores'!$C$2:$UD$20,4,FALSE)&lt;-2),"",'Total-corrected counts'!F657),"")</f>
        <v>18.834060118057401</v>
      </c>
      <c r="G657">
        <f>IFERROR(IF(OR(HLOOKUP($A657,'Z-scores'!$C$2:$UD$20,5,FALSE)&gt;2,HLOOKUP($A657,'Z-scores'!$C$2:$UD$20,5,FALSE)&lt;-2),"",'Total-corrected counts'!G657),"")</f>
        <v>11.251415240681572</v>
      </c>
      <c r="H657">
        <f>IFERROR(IF(OR(HLOOKUP($A657,'Z-scores'!$C$2:$UD$20,6,FALSE)&gt;2,HLOOKUP($A657,'Z-scores'!$C$2:$UD$20,6,FALSE)&lt;-2),"",'Total-corrected counts'!H657),"")</f>
        <v>48.366572409205354</v>
      </c>
      <c r="I657">
        <f>IFERROR(IF(OR(HLOOKUP($A657,'Z-scores'!$C$2:$UD$20,7,FALSE)&gt;2,HLOOKUP($A657,'Z-scores'!$C$2:$UD$20,7,FALSE)&lt;-2),"",'Total-corrected counts'!I657),"")</f>
        <v>8.6750667253624094</v>
      </c>
      <c r="J657">
        <f>IFERROR(IF(OR(HLOOKUP($A657,'Z-scores'!$C$2:$UD$20,8,FALSE)&gt;2,HLOOKUP($A657,'Z-scores'!$C$2:$UD$20,8,FALSE)&lt;-2),"",'Total-corrected counts'!J657),"")</f>
        <v>6.449437005567817</v>
      </c>
      <c r="K657">
        <f>IFERROR(IF(OR(HLOOKUP($A657,'Z-scores'!$C$2:$UD$20,9,FALSE)&gt;2,HLOOKUP($A657,'Z-scores'!$C$2:$UD$20,9,FALSE)&lt;-2),"",'Total-corrected counts'!K657),"")</f>
        <v>23.32348514409945</v>
      </c>
      <c r="L657">
        <f>IFERROR(IF(OR(HLOOKUP($A657,'Z-scores'!$C$2:$UD$20,10,FALSE)&gt;2,HLOOKUP($A657,'Z-scores'!$C$2:$UD$20,10,FALSE)&lt;-2),"",'Total-corrected counts'!L657),"")</f>
        <v>20.258697481289147</v>
      </c>
      <c r="M657">
        <f>IFERROR(IF(OR(HLOOKUP($A657,'Z-scores'!$C$2:$UD$20,11,FALSE)&gt;2,HLOOKUP($A657,'Z-scores'!$C$2:$UD$20,11,FALSE)&lt;-2),"",'Total-corrected counts'!M657),"")</f>
        <v>34.787721178488198</v>
      </c>
      <c r="N657">
        <f>IFERROR(IF(OR(HLOOKUP($A657,'Z-scores'!$C$2:$UD$20,12,FALSE)&gt;2,HLOOKUP($A657,'Z-scores'!$C$2:$UD$20,12,FALSE)&lt;-2),"",'Total-corrected counts'!N657),"")</f>
        <v>11.665980881720884</v>
      </c>
      <c r="O657">
        <f>IFERROR(IF(OR(HLOOKUP($A657,'Z-scores'!$C$2:$UD$20,13,FALSE)&gt;2,HLOOKUP($A657,'Z-scores'!$C$2:$UD$20,13,FALSE)&lt;-2),"",'Total-corrected counts'!O657),"")</f>
        <v>18.344474295019936</v>
      </c>
      <c r="P657">
        <f>IFERROR(IF(OR(HLOOKUP($A657,'Z-scores'!$C$2:$UD$20,14,FALSE)&gt;2,HLOOKUP($A657,'Z-scores'!$C$2:$UD$20,14,FALSE)&lt;-2),"",'Total-corrected counts'!P657),"")</f>
        <v>19.894446180074013</v>
      </c>
      <c r="Q657">
        <f>IFERROR(IF(OR(HLOOKUP($A657,'Z-scores'!$C$2:$UD$20,15,FALSE)&gt;2,HLOOKUP($A657,'Z-scores'!$C$2:$UD$20,15,FALSE)&lt;-2),"",'Total-corrected counts'!Q657),"")</f>
        <v>11.184482529974803</v>
      </c>
      <c r="R657">
        <f>IFERROR(IF(OR(HLOOKUP($A657,'Z-scores'!$C$2:$UD$20,16,FALSE)&gt;2,HLOOKUP($A657,'Z-scores'!$C$2:$UD$20,16,FALSE)&lt;-2),"",'Total-corrected counts'!R657),"")</f>
        <v>13.006605480324804</v>
      </c>
      <c r="S657">
        <f>IFERROR(IF(OR(HLOOKUP($A657,'Z-scores'!$C$2:$UD$20,17,FALSE)&gt;2,HLOOKUP($A657,'Z-scores'!$C$2:$UD$20,17,FALSE)&lt;-2),"",'Total-corrected counts'!S657),"")</f>
        <v>54.018754295280807</v>
      </c>
      <c r="T657">
        <f>IFERROR(IF(OR(HLOOKUP($A657,'Z-scores'!$C$2:$UD$20,18,FALSE)&gt;2,HLOOKUP($A657,'Z-scores'!$C$2:$UD$20,18,FALSE)&lt;-2),"",'Total-corrected counts'!T657),"")</f>
        <v>18.04973513882231</v>
      </c>
      <c r="U657">
        <f>IFERROR(IF(OR(HLOOKUP($A657,'Z-scores'!$C$2:$UD$20,19,FALSE)&gt;2,HLOOKUP($A657,'Z-scores'!$C$2:$UD$20,19,FALSE)&lt;-2),"",'Total-corrected counts'!U657),"")</f>
        <v>7.3206823379317232</v>
      </c>
      <c r="V657">
        <f t="shared" si="40"/>
        <v>1</v>
      </c>
      <c r="W657">
        <f t="shared" si="41"/>
        <v>0.75407941542153767</v>
      </c>
      <c r="X657">
        <f t="shared" si="42"/>
        <v>21.49330691284392</v>
      </c>
      <c r="Y657">
        <f t="shared" si="43"/>
        <v>19.18564514239366</v>
      </c>
    </row>
    <row r="658" spans="1:25" x14ac:dyDescent="0.25">
      <c r="A658">
        <v>666</v>
      </c>
      <c r="B658" t="s">
        <v>934</v>
      </c>
      <c r="C658">
        <v>90900</v>
      </c>
      <c r="D658">
        <v>651</v>
      </c>
      <c r="E658" t="str">
        <f>IFERROR(IF(OR(HLOOKUP($A658,'Z-scores'!$C$2:$UD$20,3,FALSE)&gt;2,HLOOKUP(A658,'Z-scores'!$C$2:$UD$20,3,FALSE)&lt;-2),"",'Total-corrected counts'!E658),"")</f>
        <v/>
      </c>
      <c r="F658" t="str">
        <f>IFERROR(IF(OR(HLOOKUP($A658,'Z-scores'!$C$2:$UD$20,4,FALSE)&gt;2,HLOOKUP($A658,'Z-scores'!$C$2:$UD$20,4,FALSE)&lt;-2),"",'Total-corrected counts'!F658),"")</f>
        <v/>
      </c>
      <c r="G658" t="str">
        <f>IFERROR(IF(OR(HLOOKUP($A658,'Z-scores'!$C$2:$UD$20,5,FALSE)&gt;2,HLOOKUP($A658,'Z-scores'!$C$2:$UD$20,5,FALSE)&lt;-2),"",'Total-corrected counts'!G658),"")</f>
        <v/>
      </c>
      <c r="H658" t="str">
        <f>IFERROR(IF(OR(HLOOKUP($A658,'Z-scores'!$C$2:$UD$20,6,FALSE)&gt;2,HLOOKUP($A658,'Z-scores'!$C$2:$UD$20,6,FALSE)&lt;-2),"",'Total-corrected counts'!H658),"")</f>
        <v/>
      </c>
      <c r="I658" t="str">
        <f>IFERROR(IF(OR(HLOOKUP($A658,'Z-scores'!$C$2:$UD$20,7,FALSE)&gt;2,HLOOKUP($A658,'Z-scores'!$C$2:$UD$20,7,FALSE)&lt;-2),"",'Total-corrected counts'!I658),"")</f>
        <v/>
      </c>
      <c r="J658" t="str">
        <f>IFERROR(IF(OR(HLOOKUP($A658,'Z-scores'!$C$2:$UD$20,8,FALSE)&gt;2,HLOOKUP($A658,'Z-scores'!$C$2:$UD$20,8,FALSE)&lt;-2),"",'Total-corrected counts'!J658),"")</f>
        <v/>
      </c>
      <c r="K658" t="str">
        <f>IFERROR(IF(OR(HLOOKUP($A658,'Z-scores'!$C$2:$UD$20,9,FALSE)&gt;2,HLOOKUP($A658,'Z-scores'!$C$2:$UD$20,9,FALSE)&lt;-2),"",'Total-corrected counts'!K658),"")</f>
        <v/>
      </c>
      <c r="L658" t="str">
        <f>IFERROR(IF(OR(HLOOKUP($A658,'Z-scores'!$C$2:$UD$20,10,FALSE)&gt;2,HLOOKUP($A658,'Z-scores'!$C$2:$UD$20,10,FALSE)&lt;-2),"",'Total-corrected counts'!L658),"")</f>
        <v/>
      </c>
      <c r="M658" t="str">
        <f>IFERROR(IF(OR(HLOOKUP($A658,'Z-scores'!$C$2:$UD$20,11,FALSE)&gt;2,HLOOKUP($A658,'Z-scores'!$C$2:$UD$20,11,FALSE)&lt;-2),"",'Total-corrected counts'!M658),"")</f>
        <v/>
      </c>
      <c r="N658" t="str">
        <f>IFERROR(IF(OR(HLOOKUP($A658,'Z-scores'!$C$2:$UD$20,12,FALSE)&gt;2,HLOOKUP($A658,'Z-scores'!$C$2:$UD$20,12,FALSE)&lt;-2),"",'Total-corrected counts'!N658),"")</f>
        <v/>
      </c>
      <c r="O658" t="str">
        <f>IFERROR(IF(OR(HLOOKUP($A658,'Z-scores'!$C$2:$UD$20,13,FALSE)&gt;2,HLOOKUP($A658,'Z-scores'!$C$2:$UD$20,13,FALSE)&lt;-2),"",'Total-corrected counts'!O658),"")</f>
        <v/>
      </c>
      <c r="P658" t="str">
        <f>IFERROR(IF(OR(HLOOKUP($A658,'Z-scores'!$C$2:$UD$20,14,FALSE)&gt;2,HLOOKUP($A658,'Z-scores'!$C$2:$UD$20,14,FALSE)&lt;-2),"",'Total-corrected counts'!P658),"")</f>
        <v/>
      </c>
      <c r="Q658" t="str">
        <f>IFERROR(IF(OR(HLOOKUP($A658,'Z-scores'!$C$2:$UD$20,15,FALSE)&gt;2,HLOOKUP($A658,'Z-scores'!$C$2:$UD$20,15,FALSE)&lt;-2),"",'Total-corrected counts'!Q658),"")</f>
        <v/>
      </c>
      <c r="R658" t="str">
        <f>IFERROR(IF(OR(HLOOKUP($A658,'Z-scores'!$C$2:$UD$20,16,FALSE)&gt;2,HLOOKUP($A658,'Z-scores'!$C$2:$UD$20,16,FALSE)&lt;-2),"",'Total-corrected counts'!R658),"")</f>
        <v/>
      </c>
      <c r="S658" t="str">
        <f>IFERROR(IF(OR(HLOOKUP($A658,'Z-scores'!$C$2:$UD$20,17,FALSE)&gt;2,HLOOKUP($A658,'Z-scores'!$C$2:$UD$20,17,FALSE)&lt;-2),"",'Total-corrected counts'!S658),"")</f>
        <v/>
      </c>
      <c r="T658" t="str">
        <f>IFERROR(IF(OR(HLOOKUP($A658,'Z-scores'!$C$2:$UD$20,18,FALSE)&gt;2,HLOOKUP($A658,'Z-scores'!$C$2:$UD$20,18,FALSE)&lt;-2),"",'Total-corrected counts'!T658),"")</f>
        <v/>
      </c>
      <c r="U658" t="str">
        <f>IFERROR(IF(OR(HLOOKUP($A658,'Z-scores'!$C$2:$UD$20,19,FALSE)&gt;2,HLOOKUP($A658,'Z-scores'!$C$2:$UD$20,19,FALSE)&lt;-2),"",'Total-corrected counts'!U658),"")</f>
        <v/>
      </c>
      <c r="V658">
        <f t="shared" si="40"/>
        <v>1</v>
      </c>
      <c r="W658" t="str">
        <f t="shared" si="41"/>
        <v/>
      </c>
      <c r="X658" t="str">
        <f t="shared" si="42"/>
        <v/>
      </c>
      <c r="Y658" t="str">
        <f t="shared" si="43"/>
        <v/>
      </c>
    </row>
    <row r="659" spans="1:25" x14ac:dyDescent="0.25">
      <c r="A659">
        <v>667</v>
      </c>
      <c r="B659" t="s">
        <v>327</v>
      </c>
      <c r="C659">
        <v>800</v>
      </c>
      <c r="D659">
        <v>184</v>
      </c>
      <c r="E659" t="str">
        <f>IFERROR(IF(OR(HLOOKUP($A659,'Z-scores'!$C$2:$UD$20,3,FALSE)&gt;2,HLOOKUP(A659,'Z-scores'!$C$2:$UD$20,3,FALSE)&lt;-2),"",'Total-corrected counts'!E659),"")</f>
        <v/>
      </c>
      <c r="F659">
        <f>IFERROR(IF(OR(HLOOKUP($A659,'Z-scores'!$C$2:$UD$20,4,FALSE)&gt;2,HLOOKUP($A659,'Z-scores'!$C$2:$UD$20,4,FALSE)&lt;-2),"",'Total-corrected counts'!F659),"")</f>
        <v>7.0627725442715255</v>
      </c>
      <c r="G659">
        <f>IFERROR(IF(OR(HLOOKUP($A659,'Z-scores'!$C$2:$UD$20,5,FALSE)&gt;2,HLOOKUP($A659,'Z-scores'!$C$2:$UD$20,5,FALSE)&lt;-2),"",'Total-corrected counts'!G659),"")</f>
        <v>9.7304092412698289</v>
      </c>
      <c r="H659">
        <f>IFERROR(IF(OR(HLOOKUP($A659,'Z-scores'!$C$2:$UD$20,6,FALSE)&gt;2,HLOOKUP($A659,'Z-scores'!$C$2:$UD$20,6,FALSE)&lt;-2),"",'Total-corrected counts'!H659),"")</f>
        <v>3.0852973019005292</v>
      </c>
      <c r="I659">
        <f>IFERROR(IF(OR(HLOOKUP($A659,'Z-scores'!$C$2:$UD$20,7,FALSE)&gt;2,HLOOKUP($A659,'Z-scores'!$C$2:$UD$20,7,FALSE)&lt;-2),"",'Total-corrected counts'!I659),"")</f>
        <v>5.5412065669454717E-2</v>
      </c>
      <c r="J659">
        <f>IFERROR(IF(OR(HLOOKUP($A659,'Z-scores'!$C$2:$UD$20,8,FALSE)&gt;2,HLOOKUP($A659,'Z-scores'!$C$2:$UD$20,8,FALSE)&lt;-2),"",'Total-corrected counts'!J659),"")</f>
        <v>3.6389025306644101</v>
      </c>
      <c r="K659">
        <f>IFERROR(IF(OR(HLOOKUP($A659,'Z-scores'!$C$2:$UD$20,9,FALSE)&gt;2,HLOOKUP($A659,'Z-scores'!$C$2:$UD$20,9,FALSE)&lt;-2),"",'Total-corrected counts'!K659),"")</f>
        <v>8.2368024973521372</v>
      </c>
      <c r="L659">
        <f>IFERROR(IF(OR(HLOOKUP($A659,'Z-scores'!$C$2:$UD$20,10,FALSE)&gt;2,HLOOKUP($A659,'Z-scores'!$C$2:$UD$20,10,FALSE)&lt;-2),"",'Total-corrected counts'!L659),"")</f>
        <v>0</v>
      </c>
      <c r="M659">
        <f>IFERROR(IF(OR(HLOOKUP($A659,'Z-scores'!$C$2:$UD$20,11,FALSE)&gt;2,HLOOKUP($A659,'Z-scores'!$C$2:$UD$20,11,FALSE)&lt;-2),"",'Total-corrected counts'!M659),"")</f>
        <v>2.9535005662795939</v>
      </c>
      <c r="N659">
        <f>IFERROR(IF(OR(HLOOKUP($A659,'Z-scores'!$C$2:$UD$20,12,FALSE)&gt;2,HLOOKUP($A659,'Z-scores'!$C$2:$UD$20,12,FALSE)&lt;-2),"",'Total-corrected counts'!N659),"")</f>
        <v>7.1022271667978671</v>
      </c>
      <c r="O659">
        <f>IFERROR(IF(OR(HLOOKUP($A659,'Z-scores'!$C$2:$UD$20,13,FALSE)&gt;2,HLOOKUP($A659,'Z-scores'!$C$2:$UD$20,13,FALSE)&lt;-2),"",'Total-corrected counts'!O659),"")</f>
        <v>0.77739379235912764</v>
      </c>
      <c r="P659">
        <f>IFERROR(IF(OR(HLOOKUP($A659,'Z-scores'!$C$2:$UD$20,14,FALSE)&gt;2,HLOOKUP($A659,'Z-scores'!$C$2:$UD$20,14,FALSE)&lt;-2),"",'Total-corrected counts'!P659),"")</f>
        <v>0.33762862475313582</v>
      </c>
      <c r="Q659">
        <f>IFERROR(IF(OR(HLOOKUP($A659,'Z-scores'!$C$2:$UD$20,15,FALSE)&gt;2,HLOOKUP($A659,'Z-scores'!$C$2:$UD$20,15,FALSE)&lt;-2),"",'Total-corrected counts'!Q659),"")</f>
        <v>0.23402578964201853</v>
      </c>
      <c r="R659">
        <f>IFERROR(IF(OR(HLOOKUP($A659,'Z-scores'!$C$2:$UD$20,16,FALSE)&gt;2,HLOOKUP($A659,'Z-scores'!$C$2:$UD$20,16,FALSE)&lt;-2),"",'Total-corrected counts'!R659),"")</f>
        <v>3.2055712828896618E-2</v>
      </c>
      <c r="S659">
        <f>IFERROR(IF(OR(HLOOKUP($A659,'Z-scores'!$C$2:$UD$20,17,FALSE)&gt;2,HLOOKUP($A659,'Z-scores'!$C$2:$UD$20,17,FALSE)&lt;-2),"",'Total-corrected counts'!S659),"")</f>
        <v>8.6855599309063711E-2</v>
      </c>
      <c r="T659">
        <f>IFERROR(IF(OR(HLOOKUP($A659,'Z-scores'!$C$2:$UD$20,18,FALSE)&gt;2,HLOOKUP($A659,'Z-scores'!$C$2:$UD$20,18,FALSE)&lt;-2),"",'Total-corrected counts'!T659),"")</f>
        <v>0</v>
      </c>
      <c r="U659">
        <f>IFERROR(IF(OR(HLOOKUP($A659,'Z-scores'!$C$2:$UD$20,19,FALSE)&gt;2,HLOOKUP($A659,'Z-scores'!$C$2:$UD$20,19,FALSE)&lt;-2),"",'Total-corrected counts'!U659),"")</f>
        <v>0.52073614733361395</v>
      </c>
      <c r="V659">
        <f t="shared" si="40"/>
        <v>1</v>
      </c>
      <c r="W659">
        <f t="shared" si="41"/>
        <v>5.6952736130683308E-2</v>
      </c>
      <c r="X659">
        <f t="shared" si="42"/>
        <v>4.3453870934259342</v>
      </c>
      <c r="Y659">
        <f t="shared" si="43"/>
        <v>1.1363653541279652</v>
      </c>
    </row>
    <row r="660" spans="1:25" x14ac:dyDescent="0.25">
      <c r="A660">
        <v>668</v>
      </c>
      <c r="B660" t="s">
        <v>935</v>
      </c>
      <c r="C660">
        <v>72500</v>
      </c>
      <c r="D660">
        <v>830</v>
      </c>
      <c r="E660" t="str">
        <f>IFERROR(IF(OR(HLOOKUP($A660,'Z-scores'!$C$2:$UD$20,3,FALSE)&gt;2,HLOOKUP(A660,'Z-scores'!$C$2:$UD$20,3,FALSE)&lt;-2),"",'Total-corrected counts'!E660),"")</f>
        <v/>
      </c>
      <c r="F660" t="str">
        <f>IFERROR(IF(OR(HLOOKUP($A660,'Z-scores'!$C$2:$UD$20,4,FALSE)&gt;2,HLOOKUP($A660,'Z-scores'!$C$2:$UD$20,4,FALSE)&lt;-2),"",'Total-corrected counts'!F660),"")</f>
        <v/>
      </c>
      <c r="G660" t="str">
        <f>IFERROR(IF(OR(HLOOKUP($A660,'Z-scores'!$C$2:$UD$20,5,FALSE)&gt;2,HLOOKUP($A660,'Z-scores'!$C$2:$UD$20,5,FALSE)&lt;-2),"",'Total-corrected counts'!G660),"")</f>
        <v/>
      </c>
      <c r="H660" t="str">
        <f>IFERROR(IF(OR(HLOOKUP($A660,'Z-scores'!$C$2:$UD$20,6,FALSE)&gt;2,HLOOKUP($A660,'Z-scores'!$C$2:$UD$20,6,FALSE)&lt;-2),"",'Total-corrected counts'!H660),"")</f>
        <v/>
      </c>
      <c r="I660" t="str">
        <f>IFERROR(IF(OR(HLOOKUP($A660,'Z-scores'!$C$2:$UD$20,7,FALSE)&gt;2,HLOOKUP($A660,'Z-scores'!$C$2:$UD$20,7,FALSE)&lt;-2),"",'Total-corrected counts'!I660),"")</f>
        <v/>
      </c>
      <c r="J660" t="str">
        <f>IFERROR(IF(OR(HLOOKUP($A660,'Z-scores'!$C$2:$UD$20,8,FALSE)&gt;2,HLOOKUP($A660,'Z-scores'!$C$2:$UD$20,8,FALSE)&lt;-2),"",'Total-corrected counts'!J660),"")</f>
        <v/>
      </c>
      <c r="K660" t="str">
        <f>IFERROR(IF(OR(HLOOKUP($A660,'Z-scores'!$C$2:$UD$20,9,FALSE)&gt;2,HLOOKUP($A660,'Z-scores'!$C$2:$UD$20,9,FALSE)&lt;-2),"",'Total-corrected counts'!K660),"")</f>
        <v/>
      </c>
      <c r="L660" t="str">
        <f>IFERROR(IF(OR(HLOOKUP($A660,'Z-scores'!$C$2:$UD$20,10,FALSE)&gt;2,HLOOKUP($A660,'Z-scores'!$C$2:$UD$20,10,FALSE)&lt;-2),"",'Total-corrected counts'!L660),"")</f>
        <v/>
      </c>
      <c r="M660" t="str">
        <f>IFERROR(IF(OR(HLOOKUP($A660,'Z-scores'!$C$2:$UD$20,11,FALSE)&gt;2,HLOOKUP($A660,'Z-scores'!$C$2:$UD$20,11,FALSE)&lt;-2),"",'Total-corrected counts'!M660),"")</f>
        <v/>
      </c>
      <c r="N660" t="str">
        <f>IFERROR(IF(OR(HLOOKUP($A660,'Z-scores'!$C$2:$UD$20,12,FALSE)&gt;2,HLOOKUP($A660,'Z-scores'!$C$2:$UD$20,12,FALSE)&lt;-2),"",'Total-corrected counts'!N660),"")</f>
        <v/>
      </c>
      <c r="O660" t="str">
        <f>IFERROR(IF(OR(HLOOKUP($A660,'Z-scores'!$C$2:$UD$20,13,FALSE)&gt;2,HLOOKUP($A660,'Z-scores'!$C$2:$UD$20,13,FALSE)&lt;-2),"",'Total-corrected counts'!O660),"")</f>
        <v/>
      </c>
      <c r="P660" t="str">
        <f>IFERROR(IF(OR(HLOOKUP($A660,'Z-scores'!$C$2:$UD$20,14,FALSE)&gt;2,HLOOKUP($A660,'Z-scores'!$C$2:$UD$20,14,FALSE)&lt;-2),"",'Total-corrected counts'!P660),"")</f>
        <v/>
      </c>
      <c r="Q660" t="str">
        <f>IFERROR(IF(OR(HLOOKUP($A660,'Z-scores'!$C$2:$UD$20,15,FALSE)&gt;2,HLOOKUP($A660,'Z-scores'!$C$2:$UD$20,15,FALSE)&lt;-2),"",'Total-corrected counts'!Q660),"")</f>
        <v/>
      </c>
      <c r="R660" t="str">
        <f>IFERROR(IF(OR(HLOOKUP($A660,'Z-scores'!$C$2:$UD$20,16,FALSE)&gt;2,HLOOKUP($A660,'Z-scores'!$C$2:$UD$20,16,FALSE)&lt;-2),"",'Total-corrected counts'!R660),"")</f>
        <v/>
      </c>
      <c r="S660" t="str">
        <f>IFERROR(IF(OR(HLOOKUP($A660,'Z-scores'!$C$2:$UD$20,17,FALSE)&gt;2,HLOOKUP($A660,'Z-scores'!$C$2:$UD$20,17,FALSE)&lt;-2),"",'Total-corrected counts'!S660),"")</f>
        <v/>
      </c>
      <c r="T660" t="str">
        <f>IFERROR(IF(OR(HLOOKUP($A660,'Z-scores'!$C$2:$UD$20,18,FALSE)&gt;2,HLOOKUP($A660,'Z-scores'!$C$2:$UD$20,18,FALSE)&lt;-2),"",'Total-corrected counts'!T660),"")</f>
        <v/>
      </c>
      <c r="U660" t="str">
        <f>IFERROR(IF(OR(HLOOKUP($A660,'Z-scores'!$C$2:$UD$20,19,FALSE)&gt;2,HLOOKUP($A660,'Z-scores'!$C$2:$UD$20,19,FALSE)&lt;-2),"",'Total-corrected counts'!U660),"")</f>
        <v/>
      </c>
      <c r="V660">
        <f t="shared" si="40"/>
        <v>1</v>
      </c>
      <c r="W660" t="str">
        <f t="shared" si="41"/>
        <v/>
      </c>
      <c r="X660" t="str">
        <f t="shared" si="42"/>
        <v/>
      </c>
      <c r="Y660" t="str">
        <f t="shared" si="43"/>
        <v/>
      </c>
    </row>
    <row r="661" spans="1:25" x14ac:dyDescent="0.25">
      <c r="A661">
        <v>669</v>
      </c>
      <c r="B661" t="s">
        <v>936</v>
      </c>
      <c r="C661">
        <v>13400</v>
      </c>
      <c r="D661">
        <v>315</v>
      </c>
      <c r="E661" t="str">
        <f>IFERROR(IF(OR(HLOOKUP($A661,'Z-scores'!$C$2:$UD$20,3,FALSE)&gt;2,HLOOKUP(A661,'Z-scores'!$C$2:$UD$20,3,FALSE)&lt;-2),"",'Total-corrected counts'!E661),"")</f>
        <v/>
      </c>
      <c r="F661" t="str">
        <f>IFERROR(IF(OR(HLOOKUP($A661,'Z-scores'!$C$2:$UD$20,4,FALSE)&gt;2,HLOOKUP($A661,'Z-scores'!$C$2:$UD$20,4,FALSE)&lt;-2),"",'Total-corrected counts'!F661),"")</f>
        <v/>
      </c>
      <c r="G661" t="str">
        <f>IFERROR(IF(OR(HLOOKUP($A661,'Z-scores'!$C$2:$UD$20,5,FALSE)&gt;2,HLOOKUP($A661,'Z-scores'!$C$2:$UD$20,5,FALSE)&lt;-2),"",'Total-corrected counts'!G661),"")</f>
        <v/>
      </c>
      <c r="H661" t="str">
        <f>IFERROR(IF(OR(HLOOKUP($A661,'Z-scores'!$C$2:$UD$20,6,FALSE)&gt;2,HLOOKUP($A661,'Z-scores'!$C$2:$UD$20,6,FALSE)&lt;-2),"",'Total-corrected counts'!H661),"")</f>
        <v/>
      </c>
      <c r="I661" t="str">
        <f>IFERROR(IF(OR(HLOOKUP($A661,'Z-scores'!$C$2:$UD$20,7,FALSE)&gt;2,HLOOKUP($A661,'Z-scores'!$C$2:$UD$20,7,FALSE)&lt;-2),"",'Total-corrected counts'!I661),"")</f>
        <v/>
      </c>
      <c r="J661" t="str">
        <f>IFERROR(IF(OR(HLOOKUP($A661,'Z-scores'!$C$2:$UD$20,8,FALSE)&gt;2,HLOOKUP($A661,'Z-scores'!$C$2:$UD$20,8,FALSE)&lt;-2),"",'Total-corrected counts'!J661),"")</f>
        <v/>
      </c>
      <c r="K661" t="str">
        <f>IFERROR(IF(OR(HLOOKUP($A661,'Z-scores'!$C$2:$UD$20,9,FALSE)&gt;2,HLOOKUP($A661,'Z-scores'!$C$2:$UD$20,9,FALSE)&lt;-2),"",'Total-corrected counts'!K661),"")</f>
        <v/>
      </c>
      <c r="L661" t="str">
        <f>IFERROR(IF(OR(HLOOKUP($A661,'Z-scores'!$C$2:$UD$20,10,FALSE)&gt;2,HLOOKUP($A661,'Z-scores'!$C$2:$UD$20,10,FALSE)&lt;-2),"",'Total-corrected counts'!L661),"")</f>
        <v/>
      </c>
      <c r="M661" t="str">
        <f>IFERROR(IF(OR(HLOOKUP($A661,'Z-scores'!$C$2:$UD$20,11,FALSE)&gt;2,HLOOKUP($A661,'Z-scores'!$C$2:$UD$20,11,FALSE)&lt;-2),"",'Total-corrected counts'!M661),"")</f>
        <v/>
      </c>
      <c r="N661" t="str">
        <f>IFERROR(IF(OR(HLOOKUP($A661,'Z-scores'!$C$2:$UD$20,12,FALSE)&gt;2,HLOOKUP($A661,'Z-scores'!$C$2:$UD$20,12,FALSE)&lt;-2),"",'Total-corrected counts'!N661),"")</f>
        <v/>
      </c>
      <c r="O661" t="str">
        <f>IFERROR(IF(OR(HLOOKUP($A661,'Z-scores'!$C$2:$UD$20,13,FALSE)&gt;2,HLOOKUP($A661,'Z-scores'!$C$2:$UD$20,13,FALSE)&lt;-2),"",'Total-corrected counts'!O661),"")</f>
        <v/>
      </c>
      <c r="P661" t="str">
        <f>IFERROR(IF(OR(HLOOKUP($A661,'Z-scores'!$C$2:$UD$20,14,FALSE)&gt;2,HLOOKUP($A661,'Z-scores'!$C$2:$UD$20,14,FALSE)&lt;-2),"",'Total-corrected counts'!P661),"")</f>
        <v/>
      </c>
      <c r="Q661" t="str">
        <f>IFERROR(IF(OR(HLOOKUP($A661,'Z-scores'!$C$2:$UD$20,15,FALSE)&gt;2,HLOOKUP($A661,'Z-scores'!$C$2:$UD$20,15,FALSE)&lt;-2),"",'Total-corrected counts'!Q661),"")</f>
        <v/>
      </c>
      <c r="R661" t="str">
        <f>IFERROR(IF(OR(HLOOKUP($A661,'Z-scores'!$C$2:$UD$20,16,FALSE)&gt;2,HLOOKUP($A661,'Z-scores'!$C$2:$UD$20,16,FALSE)&lt;-2),"",'Total-corrected counts'!R661),"")</f>
        <v/>
      </c>
      <c r="S661" t="str">
        <f>IFERROR(IF(OR(HLOOKUP($A661,'Z-scores'!$C$2:$UD$20,17,FALSE)&gt;2,HLOOKUP($A661,'Z-scores'!$C$2:$UD$20,17,FALSE)&lt;-2),"",'Total-corrected counts'!S661),"")</f>
        <v/>
      </c>
      <c r="T661" t="str">
        <f>IFERROR(IF(OR(HLOOKUP($A661,'Z-scores'!$C$2:$UD$20,18,FALSE)&gt;2,HLOOKUP($A661,'Z-scores'!$C$2:$UD$20,18,FALSE)&lt;-2),"",'Total-corrected counts'!T661),"")</f>
        <v/>
      </c>
      <c r="U661" t="str">
        <f>IFERROR(IF(OR(HLOOKUP($A661,'Z-scores'!$C$2:$UD$20,19,FALSE)&gt;2,HLOOKUP($A661,'Z-scores'!$C$2:$UD$20,19,FALSE)&lt;-2),"",'Total-corrected counts'!U661),"")</f>
        <v/>
      </c>
      <c r="V661">
        <f t="shared" si="40"/>
        <v>1</v>
      </c>
      <c r="W661" t="str">
        <f t="shared" si="41"/>
        <v/>
      </c>
      <c r="X661" t="str">
        <f t="shared" si="42"/>
        <v/>
      </c>
      <c r="Y661" t="str">
        <f t="shared" si="43"/>
        <v/>
      </c>
    </row>
    <row r="662" spans="1:25" x14ac:dyDescent="0.25">
      <c r="A662">
        <v>670</v>
      </c>
      <c r="B662" t="s">
        <v>328</v>
      </c>
      <c r="C662">
        <v>7200</v>
      </c>
      <c r="D662">
        <v>361</v>
      </c>
      <c r="E662">
        <f>IFERROR(IF(OR(HLOOKUP($A662,'Z-scores'!$C$2:$UD$20,3,FALSE)&gt;2,HLOOKUP(A662,'Z-scores'!$C$2:$UD$20,3,FALSE)&lt;-2),"",'Total-corrected counts'!E662),"")</f>
        <v>2.8222754675339328</v>
      </c>
      <c r="F662">
        <f>IFERROR(IF(OR(HLOOKUP($A662,'Z-scores'!$C$2:$UD$20,4,FALSE)&gt;2,HLOOKUP($A662,'Z-scores'!$C$2:$UD$20,4,FALSE)&lt;-2),"",'Total-corrected counts'!F662),"")</f>
        <v>0.46757030780891629</v>
      </c>
      <c r="G662">
        <f>IFERROR(IF(OR(HLOOKUP($A662,'Z-scores'!$C$2:$UD$20,5,FALSE)&gt;2,HLOOKUP($A662,'Z-scores'!$C$2:$UD$20,5,FALSE)&lt;-2),"",'Total-corrected counts'!G662),"")</f>
        <v>17.980104032781203</v>
      </c>
      <c r="H662">
        <f>IFERROR(IF(OR(HLOOKUP($A662,'Z-scores'!$C$2:$UD$20,6,FALSE)&gt;2,HLOOKUP($A662,'Z-scores'!$C$2:$UD$20,6,FALSE)&lt;-2),"",'Total-corrected counts'!H662),"")</f>
        <v>17.660185913593526</v>
      </c>
      <c r="I662">
        <f>IFERROR(IF(OR(HLOOKUP($A662,'Z-scores'!$C$2:$UD$20,7,FALSE)&gt;2,HLOOKUP($A662,'Z-scores'!$C$2:$UD$20,7,FALSE)&lt;-2),"",'Total-corrected counts'!I662),"")</f>
        <v>5.0548117682913682</v>
      </c>
      <c r="J662">
        <f>IFERROR(IF(OR(HLOOKUP($A662,'Z-scores'!$C$2:$UD$20,8,FALSE)&gt;2,HLOOKUP($A662,'Z-scores'!$C$2:$UD$20,8,FALSE)&lt;-2),"",'Total-corrected counts'!J662),"")</f>
        <v>4.5510935444488494</v>
      </c>
      <c r="K662">
        <f>IFERROR(IF(OR(HLOOKUP($A662,'Z-scores'!$C$2:$UD$20,9,FALSE)&gt;2,HLOOKUP($A662,'Z-scores'!$C$2:$UD$20,9,FALSE)&lt;-2),"",'Total-corrected counts'!K662),"")</f>
        <v>12.665142984558784</v>
      </c>
      <c r="L662">
        <f>IFERROR(IF(OR(HLOOKUP($A662,'Z-scores'!$C$2:$UD$20,10,FALSE)&gt;2,HLOOKUP($A662,'Z-scores'!$C$2:$UD$20,10,FALSE)&lt;-2),"",'Total-corrected counts'!L662),"")</f>
        <v>0.25576936306372894</v>
      </c>
      <c r="M662">
        <f>IFERROR(IF(OR(HLOOKUP($A662,'Z-scores'!$C$2:$UD$20,11,FALSE)&gt;2,HLOOKUP($A662,'Z-scores'!$C$2:$UD$20,11,FALSE)&lt;-2),"",'Total-corrected counts'!M662),"")</f>
        <v>4.1100195087697315</v>
      </c>
      <c r="N662">
        <f>IFERROR(IF(OR(HLOOKUP($A662,'Z-scores'!$C$2:$UD$20,12,FALSE)&gt;2,HLOOKUP($A662,'Z-scores'!$C$2:$UD$20,12,FALSE)&lt;-2),"",'Total-corrected counts'!N662),"")</f>
        <v>8.2660760057440985</v>
      </c>
      <c r="O662">
        <f>IFERROR(IF(OR(HLOOKUP($A662,'Z-scores'!$C$2:$UD$20,13,FALSE)&gt;2,HLOOKUP($A662,'Z-scores'!$C$2:$UD$20,13,FALSE)&lt;-2),"",'Total-corrected counts'!O662),"")</f>
        <v>9.6484329120935897</v>
      </c>
      <c r="P662" t="str">
        <f>IFERROR(IF(OR(HLOOKUP($A662,'Z-scores'!$C$2:$UD$20,14,FALSE)&gt;2,HLOOKUP($A662,'Z-scores'!$C$2:$UD$20,14,FALSE)&lt;-2),"",'Total-corrected counts'!P662),"")</f>
        <v/>
      </c>
      <c r="Q662">
        <f>IFERROR(IF(OR(HLOOKUP($A662,'Z-scores'!$C$2:$UD$20,15,FALSE)&gt;2,HLOOKUP($A662,'Z-scores'!$C$2:$UD$20,15,FALSE)&lt;-2),"",'Total-corrected counts'!Q662),"")</f>
        <v>0.69232629435763826</v>
      </c>
      <c r="R662">
        <f>IFERROR(IF(OR(HLOOKUP($A662,'Z-scores'!$C$2:$UD$20,16,FALSE)&gt;2,HLOOKUP($A662,'Z-scores'!$C$2:$UD$20,16,FALSE)&lt;-2),"",'Total-corrected counts'!R662),"")</f>
        <v>15.150331275757265</v>
      </c>
      <c r="S662">
        <f>IFERROR(IF(OR(HLOOKUP($A662,'Z-scores'!$C$2:$UD$20,17,FALSE)&gt;2,HLOOKUP($A662,'Z-scores'!$C$2:$UD$20,17,FALSE)&lt;-2),"",'Total-corrected counts'!S662),"")</f>
        <v>16.828272366131092</v>
      </c>
      <c r="T662">
        <f>IFERROR(IF(OR(HLOOKUP($A662,'Z-scores'!$C$2:$UD$20,18,FALSE)&gt;2,HLOOKUP($A662,'Z-scores'!$C$2:$UD$20,18,FALSE)&lt;-2),"",'Total-corrected counts'!T662),"")</f>
        <v>10.86764157573071</v>
      </c>
      <c r="U662">
        <f>IFERROR(IF(OR(HLOOKUP($A662,'Z-scores'!$C$2:$UD$20,19,FALSE)&gt;2,HLOOKUP($A662,'Z-scores'!$C$2:$UD$20,19,FALSE)&lt;-2),"",'Total-corrected counts'!U662),"")</f>
        <v>12.23295999444548</v>
      </c>
      <c r="V662">
        <f t="shared" si="40"/>
        <v>1</v>
      </c>
      <c r="W662">
        <f t="shared" si="41"/>
        <v>0.32475666761310573</v>
      </c>
      <c r="X662">
        <f t="shared" si="42"/>
        <v>7.2852192100944473</v>
      </c>
      <c r="Y662">
        <f t="shared" si="43"/>
        <v>10.526577203465694</v>
      </c>
    </row>
    <row r="663" spans="1:25" x14ac:dyDescent="0.25">
      <c r="A663">
        <v>671</v>
      </c>
      <c r="B663" t="s">
        <v>329</v>
      </c>
      <c r="C663">
        <v>25400</v>
      </c>
      <c r="D663">
        <v>894</v>
      </c>
      <c r="E663">
        <f>IFERROR(IF(OR(HLOOKUP($A663,'Z-scores'!$C$2:$UD$20,3,FALSE)&gt;2,HLOOKUP(A663,'Z-scores'!$C$2:$UD$20,3,FALSE)&lt;-2),"",'Total-corrected counts'!E663),"")</f>
        <v>1.9350611412079115</v>
      </c>
      <c r="F663">
        <f>IFERROR(IF(OR(HLOOKUP($A663,'Z-scores'!$C$2:$UD$20,4,FALSE)&gt;2,HLOOKUP($A663,'Z-scores'!$C$2:$UD$20,4,FALSE)&lt;-2),"",'Total-corrected counts'!F663),"")</f>
        <v>0.13945079355704523</v>
      </c>
      <c r="G663">
        <f>IFERROR(IF(OR(HLOOKUP($A663,'Z-scores'!$C$2:$UD$20,5,FALSE)&gt;2,HLOOKUP($A663,'Z-scores'!$C$2:$UD$20,5,FALSE)&lt;-2),"",'Total-corrected counts'!G663),"")</f>
        <v>2.9211373498636131</v>
      </c>
      <c r="H663">
        <f>IFERROR(IF(OR(HLOOKUP($A663,'Z-scores'!$C$2:$UD$20,6,FALSE)&gt;2,HLOOKUP($A663,'Z-scores'!$C$2:$UD$20,6,FALSE)&lt;-2),"",'Total-corrected counts'!H663),"")</f>
        <v>7.8388888462314341</v>
      </c>
      <c r="I663">
        <f>IFERROR(IF(OR(HLOOKUP($A663,'Z-scores'!$C$2:$UD$20,7,FALSE)&gt;2,HLOOKUP($A663,'Z-scores'!$C$2:$UD$20,7,FALSE)&lt;-2),"",'Total-corrected counts'!I663),"")</f>
        <v>6.1199548083819986</v>
      </c>
      <c r="J663">
        <f>IFERROR(IF(OR(HLOOKUP($A663,'Z-scores'!$C$2:$UD$20,8,FALSE)&gt;2,HLOOKUP($A663,'Z-scores'!$C$2:$UD$20,8,FALSE)&lt;-2),"",'Total-corrected counts'!J663),"")</f>
        <v>3.2888184118606523</v>
      </c>
      <c r="K663">
        <f>IFERROR(IF(OR(HLOOKUP($A663,'Z-scores'!$C$2:$UD$20,9,FALSE)&gt;2,HLOOKUP($A663,'Z-scores'!$C$2:$UD$20,9,FALSE)&lt;-2),"",'Total-corrected counts'!K663),"")</f>
        <v>9.753052009588048</v>
      </c>
      <c r="L663">
        <f>IFERROR(IF(OR(HLOOKUP($A663,'Z-scores'!$C$2:$UD$20,10,FALSE)&gt;2,HLOOKUP($A663,'Z-scores'!$C$2:$UD$20,10,FALSE)&lt;-2),"",'Total-corrected counts'!L663),"")</f>
        <v>0.31750679552738759</v>
      </c>
      <c r="M663">
        <f>IFERROR(IF(OR(HLOOKUP($A663,'Z-scores'!$C$2:$UD$20,11,FALSE)&gt;2,HLOOKUP($A663,'Z-scores'!$C$2:$UD$20,11,FALSE)&lt;-2),"",'Total-corrected counts'!M663),"")</f>
        <v>3.2437822131994292</v>
      </c>
      <c r="N663">
        <f>IFERROR(IF(OR(HLOOKUP($A663,'Z-scores'!$C$2:$UD$20,12,FALSE)&gt;2,HLOOKUP($A663,'Z-scores'!$C$2:$UD$20,12,FALSE)&lt;-2),"",'Total-corrected counts'!N663),"")</f>
        <v>3.2716065787701143</v>
      </c>
      <c r="O663">
        <f>IFERROR(IF(OR(HLOOKUP($A663,'Z-scores'!$C$2:$UD$20,13,FALSE)&gt;2,HLOOKUP($A663,'Z-scores'!$C$2:$UD$20,13,FALSE)&lt;-2),"",'Total-corrected counts'!O663),"")</f>
        <v>10.479672161932136</v>
      </c>
      <c r="P663">
        <f>IFERROR(IF(OR(HLOOKUP($A663,'Z-scores'!$C$2:$UD$20,14,FALSE)&gt;2,HLOOKUP($A663,'Z-scores'!$C$2:$UD$20,14,FALSE)&lt;-2),"",'Total-corrected counts'!P663),"")</f>
        <v>14.376996122399351</v>
      </c>
      <c r="Q663">
        <f>IFERROR(IF(OR(HLOOKUP($A663,'Z-scores'!$C$2:$UD$20,15,FALSE)&gt;2,HLOOKUP($A663,'Z-scores'!$C$2:$UD$20,15,FALSE)&lt;-2),"",'Total-corrected counts'!Q663),"")</f>
        <v>15.660225756878408</v>
      </c>
      <c r="R663">
        <f>IFERROR(IF(OR(HLOOKUP($A663,'Z-scores'!$C$2:$UD$20,16,FALSE)&gt;2,HLOOKUP($A663,'Z-scores'!$C$2:$UD$20,16,FALSE)&lt;-2),"",'Total-corrected counts'!R663),"")</f>
        <v>3.946859642057897</v>
      </c>
      <c r="S663">
        <f>IFERROR(IF(OR(HLOOKUP($A663,'Z-scores'!$C$2:$UD$20,17,FALSE)&gt;2,HLOOKUP($A663,'Z-scores'!$C$2:$UD$20,17,FALSE)&lt;-2),"",'Total-corrected counts'!S663),"")</f>
        <v>2.7576652780627731</v>
      </c>
      <c r="T663">
        <f>IFERROR(IF(OR(HLOOKUP($A663,'Z-scores'!$C$2:$UD$20,18,FALSE)&gt;2,HLOOKUP($A663,'Z-scores'!$C$2:$UD$20,18,FALSE)&lt;-2),"",'Total-corrected counts'!T663),"")</f>
        <v>14.011955264835404</v>
      </c>
      <c r="U663">
        <f>IFERROR(IF(OR(HLOOKUP($A663,'Z-scores'!$C$2:$UD$20,19,FALSE)&gt;2,HLOOKUP($A663,'Z-scores'!$C$2:$UD$20,19,FALSE)&lt;-2),"",'Total-corrected counts'!U663),"")</f>
        <v>2.2955785161623479</v>
      </c>
      <c r="V663">
        <f t="shared" si="40"/>
        <v>1</v>
      </c>
      <c r="W663">
        <f t="shared" si="41"/>
        <v>7.1443341382460543E-2</v>
      </c>
      <c r="X663">
        <f t="shared" si="42"/>
        <v>3.9508502632686131</v>
      </c>
      <c r="Y663">
        <f t="shared" si="43"/>
        <v>8.3500699151373041</v>
      </c>
    </row>
    <row r="664" spans="1:25" x14ac:dyDescent="0.25">
      <c r="A664">
        <v>672</v>
      </c>
      <c r="B664" t="s">
        <v>330</v>
      </c>
      <c r="C664">
        <v>48200</v>
      </c>
      <c r="D664">
        <v>485</v>
      </c>
      <c r="E664" t="str">
        <f>IFERROR(IF(OR(HLOOKUP($A664,'Z-scores'!$C$2:$UD$20,3,FALSE)&gt;2,HLOOKUP(A664,'Z-scores'!$C$2:$UD$20,3,FALSE)&lt;-2),"",'Total-corrected counts'!E664),"")</f>
        <v/>
      </c>
      <c r="F664">
        <f>IFERROR(IF(OR(HLOOKUP($A664,'Z-scores'!$C$2:$UD$20,4,FALSE)&gt;2,HLOOKUP($A664,'Z-scores'!$C$2:$UD$20,4,FALSE)&lt;-2),"",'Total-corrected counts'!F664),"")</f>
        <v>921.49084382495482</v>
      </c>
      <c r="G664">
        <f>IFERROR(IF(OR(HLOOKUP($A664,'Z-scores'!$C$2:$UD$20,5,FALSE)&gt;2,HLOOKUP($A664,'Z-scores'!$C$2:$UD$20,5,FALSE)&lt;-2),"",'Total-corrected counts'!G664),"")</f>
        <v>422.66842875043812</v>
      </c>
      <c r="H664">
        <f>IFERROR(IF(OR(HLOOKUP($A664,'Z-scores'!$C$2:$UD$20,6,FALSE)&gt;2,HLOOKUP($A664,'Z-scores'!$C$2:$UD$20,6,FALSE)&lt;-2),"",'Total-corrected counts'!H664),"")</f>
        <v>791.58118694598147</v>
      </c>
      <c r="I664">
        <f>IFERROR(IF(OR(HLOOKUP($A664,'Z-scores'!$C$2:$UD$20,7,FALSE)&gt;2,HLOOKUP($A664,'Z-scores'!$C$2:$UD$20,7,FALSE)&lt;-2),"",'Total-corrected counts'!I664),"")</f>
        <v>613.36231179137974</v>
      </c>
      <c r="J664">
        <f>IFERROR(IF(OR(HLOOKUP($A664,'Z-scores'!$C$2:$UD$20,8,FALSE)&gt;2,HLOOKUP($A664,'Z-scores'!$C$2:$UD$20,8,FALSE)&lt;-2),"",'Total-corrected counts'!J664),"")</f>
        <v>651.88621378601681</v>
      </c>
      <c r="K664">
        <f>IFERROR(IF(OR(HLOOKUP($A664,'Z-scores'!$C$2:$UD$20,9,FALSE)&gt;2,HLOOKUP($A664,'Z-scores'!$C$2:$UD$20,9,FALSE)&lt;-2),"",'Total-corrected counts'!K664),"")</f>
        <v>499.56407826523218</v>
      </c>
      <c r="L664">
        <f>IFERROR(IF(OR(HLOOKUP($A664,'Z-scores'!$C$2:$UD$20,10,FALSE)&gt;2,HLOOKUP($A664,'Z-scores'!$C$2:$UD$20,10,FALSE)&lt;-2),"",'Total-corrected counts'!L664),"")</f>
        <v>1032.0734781281917</v>
      </c>
      <c r="M664">
        <f>IFERROR(IF(OR(HLOOKUP($A664,'Z-scores'!$C$2:$UD$20,11,FALSE)&gt;2,HLOOKUP($A664,'Z-scores'!$C$2:$UD$20,11,FALSE)&lt;-2),"",'Total-corrected counts'!M664),"")</f>
        <v>734.13150035064189</v>
      </c>
      <c r="N664">
        <f>IFERROR(IF(OR(HLOOKUP($A664,'Z-scores'!$C$2:$UD$20,12,FALSE)&gt;2,HLOOKUP($A664,'Z-scores'!$C$2:$UD$20,12,FALSE)&lt;-2),"",'Total-corrected counts'!N664),"")</f>
        <v>627.37867334062184</v>
      </c>
      <c r="O664">
        <f>IFERROR(IF(OR(HLOOKUP($A664,'Z-scores'!$C$2:$UD$20,13,FALSE)&gt;2,HLOOKUP($A664,'Z-scores'!$C$2:$UD$20,13,FALSE)&lt;-2),"",'Total-corrected counts'!O664),"")</f>
        <v>411.48698605772842</v>
      </c>
      <c r="P664">
        <f>IFERROR(IF(OR(HLOOKUP($A664,'Z-scores'!$C$2:$UD$20,14,FALSE)&gt;2,HLOOKUP($A664,'Z-scores'!$C$2:$UD$20,14,FALSE)&lt;-2),"",'Total-corrected counts'!P664),"")</f>
        <v>524.56376458480872</v>
      </c>
      <c r="Q664">
        <f>IFERROR(IF(OR(HLOOKUP($A664,'Z-scores'!$C$2:$UD$20,15,FALSE)&gt;2,HLOOKUP($A664,'Z-scores'!$C$2:$UD$20,15,FALSE)&lt;-2),"",'Total-corrected counts'!Q664),"")</f>
        <v>342.60400496134673</v>
      </c>
      <c r="R664">
        <f>IFERROR(IF(OR(HLOOKUP($A664,'Z-scores'!$C$2:$UD$20,16,FALSE)&gt;2,HLOOKUP($A664,'Z-scores'!$C$2:$UD$20,16,FALSE)&lt;-2),"",'Total-corrected counts'!R664),"")</f>
        <v>497.14403633515047</v>
      </c>
      <c r="S664">
        <f>IFERROR(IF(OR(HLOOKUP($A664,'Z-scores'!$C$2:$UD$20,17,FALSE)&gt;2,HLOOKUP($A664,'Z-scores'!$C$2:$UD$20,17,FALSE)&lt;-2),"",'Total-corrected counts'!S664),"")</f>
        <v>566.48850411858393</v>
      </c>
      <c r="T664">
        <f>IFERROR(IF(OR(HLOOKUP($A664,'Z-scores'!$C$2:$UD$20,18,FALSE)&gt;2,HLOOKUP($A664,'Z-scores'!$C$2:$UD$20,18,FALSE)&lt;-2),"",'Total-corrected counts'!T664),"")</f>
        <v>682.60816525000723</v>
      </c>
      <c r="U664">
        <f>IFERROR(IF(OR(HLOOKUP($A664,'Z-scores'!$C$2:$UD$20,19,FALSE)&gt;2,HLOOKUP($A664,'Z-scores'!$C$2:$UD$20,19,FALSE)&lt;-2),"",'Total-corrected counts'!U664),"")</f>
        <v>654.9819261162196</v>
      </c>
      <c r="V664">
        <f t="shared" si="40"/>
        <v>1</v>
      </c>
      <c r="W664">
        <f t="shared" si="41"/>
        <v>6.2456397236051862E-2</v>
      </c>
      <c r="X664">
        <f t="shared" si="42"/>
        <v>708.34475523035462</v>
      </c>
      <c r="Y664">
        <f t="shared" si="43"/>
        <v>538.4070075955583</v>
      </c>
    </row>
    <row r="665" spans="1:25" x14ac:dyDescent="0.25">
      <c r="A665">
        <v>673</v>
      </c>
      <c r="B665" t="s">
        <v>331</v>
      </c>
      <c r="C665">
        <v>114700</v>
      </c>
      <c r="D665">
        <v>46</v>
      </c>
      <c r="E665" t="str">
        <f>IFERROR(IF(OR(HLOOKUP($A665,'Z-scores'!$C$2:$UD$20,3,FALSE)&gt;2,HLOOKUP(A665,'Z-scores'!$C$2:$UD$20,3,FALSE)&lt;-2),"",'Total-corrected counts'!E665),"")</f>
        <v/>
      </c>
      <c r="F665">
        <f>IFERROR(IF(OR(HLOOKUP($A665,'Z-scores'!$C$2:$UD$20,4,FALSE)&gt;2,HLOOKUP($A665,'Z-scores'!$C$2:$UD$20,4,FALSE)&lt;-2),"",'Total-corrected counts'!F665),"")</f>
        <v>0</v>
      </c>
      <c r="G665">
        <f>IFERROR(IF(OR(HLOOKUP($A665,'Z-scores'!$C$2:$UD$20,5,FALSE)&gt;2,HLOOKUP($A665,'Z-scores'!$C$2:$UD$20,5,FALSE)&lt;-2),"",'Total-corrected counts'!G665),"")</f>
        <v>6.043732447993682E-2</v>
      </c>
      <c r="H665">
        <f>IFERROR(IF(OR(HLOOKUP($A665,'Z-scores'!$C$2:$UD$20,6,FALSE)&gt;2,HLOOKUP($A665,'Z-scores'!$C$2:$UD$20,6,FALSE)&lt;-2),"",'Total-corrected counts'!H665),"")</f>
        <v>0</v>
      </c>
      <c r="I665">
        <f>IFERROR(IF(OR(HLOOKUP($A665,'Z-scores'!$C$2:$UD$20,7,FALSE)&gt;2,HLOOKUP($A665,'Z-scores'!$C$2:$UD$20,7,FALSE)&lt;-2),"",'Total-corrected counts'!I665),"")</f>
        <v>0.12929481989539435</v>
      </c>
      <c r="J665">
        <f>IFERROR(IF(OR(HLOOKUP($A665,'Z-scores'!$C$2:$UD$20,8,FALSE)&gt;2,HLOOKUP($A665,'Z-scores'!$C$2:$UD$20,8,FALSE)&lt;-2),"",'Total-corrected counts'!J665),"")</f>
        <v>5.4238384603399074E-2</v>
      </c>
      <c r="K665" t="str">
        <f>IFERROR(IF(OR(HLOOKUP($A665,'Z-scores'!$C$2:$UD$20,9,FALSE)&gt;2,HLOOKUP($A665,'Z-scores'!$C$2:$UD$20,9,FALSE)&lt;-2),"",'Total-corrected counts'!K665),"")</f>
        <v/>
      </c>
      <c r="L665">
        <f>IFERROR(IF(OR(HLOOKUP($A665,'Z-scores'!$C$2:$UD$20,10,FALSE)&gt;2,HLOOKUP($A665,'Z-scores'!$C$2:$UD$20,10,FALSE)&lt;-2),"",'Total-corrected counts'!L665),"")</f>
        <v>0.32191661213193468</v>
      </c>
      <c r="M665">
        <f>IFERROR(IF(OR(HLOOKUP($A665,'Z-scores'!$C$2:$UD$20,11,FALSE)&gt;2,HLOOKUP($A665,'Z-scores'!$C$2:$UD$20,11,FALSE)&lt;-2),"",'Total-corrected counts'!M665),"")</f>
        <v>4.6076451892037348E-3</v>
      </c>
      <c r="N665">
        <f>IFERROR(IF(OR(HLOOKUP($A665,'Z-scores'!$C$2:$UD$20,12,FALSE)&gt;2,HLOOKUP($A665,'Z-scores'!$C$2:$UD$20,12,FALSE)&lt;-2),"",'Total-corrected counts'!N665),"")</f>
        <v>9.1641640861907965E-3</v>
      </c>
      <c r="O665">
        <f>IFERROR(IF(OR(HLOOKUP($A665,'Z-scores'!$C$2:$UD$20,13,FALSE)&gt;2,HLOOKUP($A665,'Z-scores'!$C$2:$UD$20,13,FALSE)&lt;-2),"",'Total-corrected counts'!O665),"")</f>
        <v>2.692272873971005E-2</v>
      </c>
      <c r="P665">
        <f>IFERROR(IF(OR(HLOOKUP($A665,'Z-scores'!$C$2:$UD$20,14,FALSE)&gt;2,HLOOKUP($A665,'Z-scores'!$C$2:$UD$20,14,FALSE)&lt;-2),"",'Total-corrected counts'!P665),"")</f>
        <v>3.8464020541496481E-2</v>
      </c>
      <c r="Q665">
        <f>IFERROR(IF(OR(HLOOKUP($A665,'Z-scores'!$C$2:$UD$20,15,FALSE)&gt;2,HLOOKUP($A665,'Z-scores'!$C$2:$UD$20,15,FALSE)&lt;-2),"",'Total-corrected counts'!Q665),"")</f>
        <v>0</v>
      </c>
      <c r="R665">
        <f>IFERROR(IF(OR(HLOOKUP($A665,'Z-scores'!$C$2:$UD$20,16,FALSE)&gt;2,HLOOKUP($A665,'Z-scores'!$C$2:$UD$20,16,FALSE)&lt;-2),"",'Total-corrected counts'!R665),"")</f>
        <v>3.2055712828896618E-2</v>
      </c>
      <c r="S665">
        <f>IFERROR(IF(OR(HLOOKUP($A665,'Z-scores'!$C$2:$UD$20,17,FALSE)&gt;2,HLOOKUP($A665,'Z-scores'!$C$2:$UD$20,17,FALSE)&lt;-2),"",'Total-corrected counts'!S665),"")</f>
        <v>0</v>
      </c>
      <c r="T665">
        <f>IFERROR(IF(OR(HLOOKUP($A665,'Z-scores'!$C$2:$UD$20,18,FALSE)&gt;2,HLOOKUP($A665,'Z-scores'!$C$2:$UD$20,18,FALSE)&lt;-2),"",'Total-corrected counts'!T665),"")</f>
        <v>3.4364084033931097E-2</v>
      </c>
      <c r="U665">
        <f>IFERROR(IF(OR(HLOOKUP($A665,'Z-scores'!$C$2:$UD$20,19,FALSE)&gt;2,HLOOKUP($A665,'Z-scores'!$C$2:$UD$20,19,FALSE)&lt;-2),"",'Total-corrected counts'!U665),"")</f>
        <v>1.3018403683340349E-2</v>
      </c>
      <c r="V665">
        <f t="shared" si="40"/>
        <v>1</v>
      </c>
      <c r="W665">
        <f t="shared" si="41"/>
        <v>0.15423428822023716</v>
      </c>
      <c r="X665">
        <f t="shared" si="42"/>
        <v>8.1499255185695535E-2</v>
      </c>
      <c r="Y665">
        <f t="shared" si="43"/>
        <v>1.9248639239195675E-2</v>
      </c>
    </row>
    <row r="666" spans="1:25" x14ac:dyDescent="0.25">
      <c r="A666">
        <v>674</v>
      </c>
      <c r="B666" t="s">
        <v>937</v>
      </c>
      <c r="C666">
        <v>91000</v>
      </c>
      <c r="D666">
        <v>651</v>
      </c>
      <c r="E666" t="str">
        <f>IFERROR(IF(OR(HLOOKUP($A666,'Z-scores'!$C$2:$UD$20,3,FALSE)&gt;2,HLOOKUP(A666,'Z-scores'!$C$2:$UD$20,3,FALSE)&lt;-2),"",'Total-corrected counts'!E666),"")</f>
        <v/>
      </c>
      <c r="F666" t="str">
        <f>IFERROR(IF(OR(HLOOKUP($A666,'Z-scores'!$C$2:$UD$20,4,FALSE)&gt;2,HLOOKUP($A666,'Z-scores'!$C$2:$UD$20,4,FALSE)&lt;-2),"",'Total-corrected counts'!F666),"")</f>
        <v/>
      </c>
      <c r="G666" t="str">
        <f>IFERROR(IF(OR(HLOOKUP($A666,'Z-scores'!$C$2:$UD$20,5,FALSE)&gt;2,HLOOKUP($A666,'Z-scores'!$C$2:$UD$20,5,FALSE)&lt;-2),"",'Total-corrected counts'!G666),"")</f>
        <v/>
      </c>
      <c r="H666" t="str">
        <f>IFERROR(IF(OR(HLOOKUP($A666,'Z-scores'!$C$2:$UD$20,6,FALSE)&gt;2,HLOOKUP($A666,'Z-scores'!$C$2:$UD$20,6,FALSE)&lt;-2),"",'Total-corrected counts'!H666),"")</f>
        <v/>
      </c>
      <c r="I666" t="str">
        <f>IFERROR(IF(OR(HLOOKUP($A666,'Z-scores'!$C$2:$UD$20,7,FALSE)&gt;2,HLOOKUP($A666,'Z-scores'!$C$2:$UD$20,7,FALSE)&lt;-2),"",'Total-corrected counts'!I666),"")</f>
        <v/>
      </c>
      <c r="J666" t="str">
        <f>IFERROR(IF(OR(HLOOKUP($A666,'Z-scores'!$C$2:$UD$20,8,FALSE)&gt;2,HLOOKUP($A666,'Z-scores'!$C$2:$UD$20,8,FALSE)&lt;-2),"",'Total-corrected counts'!J666),"")</f>
        <v/>
      </c>
      <c r="K666" t="str">
        <f>IFERROR(IF(OR(HLOOKUP($A666,'Z-scores'!$C$2:$UD$20,9,FALSE)&gt;2,HLOOKUP($A666,'Z-scores'!$C$2:$UD$20,9,FALSE)&lt;-2),"",'Total-corrected counts'!K666),"")</f>
        <v/>
      </c>
      <c r="L666" t="str">
        <f>IFERROR(IF(OR(HLOOKUP($A666,'Z-scores'!$C$2:$UD$20,10,FALSE)&gt;2,HLOOKUP($A666,'Z-scores'!$C$2:$UD$20,10,FALSE)&lt;-2),"",'Total-corrected counts'!L666),"")</f>
        <v/>
      </c>
      <c r="M666" t="str">
        <f>IFERROR(IF(OR(HLOOKUP($A666,'Z-scores'!$C$2:$UD$20,11,FALSE)&gt;2,HLOOKUP($A666,'Z-scores'!$C$2:$UD$20,11,FALSE)&lt;-2),"",'Total-corrected counts'!M666),"")</f>
        <v/>
      </c>
      <c r="N666" t="str">
        <f>IFERROR(IF(OR(HLOOKUP($A666,'Z-scores'!$C$2:$UD$20,12,FALSE)&gt;2,HLOOKUP($A666,'Z-scores'!$C$2:$UD$20,12,FALSE)&lt;-2),"",'Total-corrected counts'!N666),"")</f>
        <v/>
      </c>
      <c r="O666" t="str">
        <f>IFERROR(IF(OR(HLOOKUP($A666,'Z-scores'!$C$2:$UD$20,13,FALSE)&gt;2,HLOOKUP($A666,'Z-scores'!$C$2:$UD$20,13,FALSE)&lt;-2),"",'Total-corrected counts'!O666),"")</f>
        <v/>
      </c>
      <c r="P666" t="str">
        <f>IFERROR(IF(OR(HLOOKUP($A666,'Z-scores'!$C$2:$UD$20,14,FALSE)&gt;2,HLOOKUP($A666,'Z-scores'!$C$2:$UD$20,14,FALSE)&lt;-2),"",'Total-corrected counts'!P666),"")</f>
        <v/>
      </c>
      <c r="Q666" t="str">
        <f>IFERROR(IF(OR(HLOOKUP($A666,'Z-scores'!$C$2:$UD$20,15,FALSE)&gt;2,HLOOKUP($A666,'Z-scores'!$C$2:$UD$20,15,FALSE)&lt;-2),"",'Total-corrected counts'!Q666),"")</f>
        <v/>
      </c>
      <c r="R666" t="str">
        <f>IFERROR(IF(OR(HLOOKUP($A666,'Z-scores'!$C$2:$UD$20,16,FALSE)&gt;2,HLOOKUP($A666,'Z-scores'!$C$2:$UD$20,16,FALSE)&lt;-2),"",'Total-corrected counts'!R666),"")</f>
        <v/>
      </c>
      <c r="S666" t="str">
        <f>IFERROR(IF(OR(HLOOKUP($A666,'Z-scores'!$C$2:$UD$20,17,FALSE)&gt;2,HLOOKUP($A666,'Z-scores'!$C$2:$UD$20,17,FALSE)&lt;-2),"",'Total-corrected counts'!S666),"")</f>
        <v/>
      </c>
      <c r="T666" t="str">
        <f>IFERROR(IF(OR(HLOOKUP($A666,'Z-scores'!$C$2:$UD$20,18,FALSE)&gt;2,HLOOKUP($A666,'Z-scores'!$C$2:$UD$20,18,FALSE)&lt;-2),"",'Total-corrected counts'!T666),"")</f>
        <v/>
      </c>
      <c r="U666" t="str">
        <f>IFERROR(IF(OR(HLOOKUP($A666,'Z-scores'!$C$2:$UD$20,19,FALSE)&gt;2,HLOOKUP($A666,'Z-scores'!$C$2:$UD$20,19,FALSE)&lt;-2),"",'Total-corrected counts'!U666),"")</f>
        <v/>
      </c>
      <c r="V666">
        <f t="shared" si="40"/>
        <v>1</v>
      </c>
      <c r="W666" t="str">
        <f t="shared" si="41"/>
        <v/>
      </c>
      <c r="X666" t="str">
        <f t="shared" si="42"/>
        <v/>
      </c>
      <c r="Y666" t="str">
        <f t="shared" si="43"/>
        <v/>
      </c>
    </row>
    <row r="667" spans="1:25" x14ac:dyDescent="0.25">
      <c r="A667">
        <v>675</v>
      </c>
      <c r="B667" t="s">
        <v>332</v>
      </c>
      <c r="C667">
        <v>25000</v>
      </c>
      <c r="D667">
        <v>119</v>
      </c>
      <c r="E667" t="str">
        <f>IFERROR(IF(OR(HLOOKUP($A667,'Z-scores'!$C$2:$UD$20,3,FALSE)&gt;2,HLOOKUP(A667,'Z-scores'!$C$2:$UD$20,3,FALSE)&lt;-2),"",'Total-corrected counts'!E667),"")</f>
        <v/>
      </c>
      <c r="F667">
        <f>IFERROR(IF(OR(HLOOKUP($A667,'Z-scores'!$C$2:$UD$20,4,FALSE)&gt;2,HLOOKUP($A667,'Z-scores'!$C$2:$UD$20,4,FALSE)&lt;-2),"",'Total-corrected counts'!F667),"")</f>
        <v>7.965101208464171</v>
      </c>
      <c r="G667">
        <f>IFERROR(IF(OR(HLOOKUP($A667,'Z-scores'!$C$2:$UD$20,5,FALSE)&gt;2,HLOOKUP($A667,'Z-scores'!$C$2:$UD$20,5,FALSE)&lt;-2),"",'Total-corrected counts'!G667),"")</f>
        <v>0.7957581056525016</v>
      </c>
      <c r="H667">
        <f>IFERROR(IF(OR(HLOOKUP($A667,'Z-scores'!$C$2:$UD$20,6,FALSE)&gt;2,HLOOKUP($A667,'Z-scores'!$C$2:$UD$20,6,FALSE)&lt;-2),"",'Total-corrected counts'!H667),"")</f>
        <v>2.1708766083508251</v>
      </c>
      <c r="I667">
        <f>IFERROR(IF(OR(HLOOKUP($A667,'Z-scores'!$C$2:$UD$20,7,FALSE)&gt;2,HLOOKUP($A667,'Z-scores'!$C$2:$UD$20,7,FALSE)&lt;-2),"",'Total-corrected counts'!I667),"")</f>
        <v>1.0035740782356799</v>
      </c>
      <c r="J667">
        <f>IFERROR(IF(OR(HLOOKUP($A667,'Z-scores'!$C$2:$UD$20,8,FALSE)&gt;2,HLOOKUP($A667,'Z-scores'!$C$2:$UD$20,8,FALSE)&lt;-2),"",'Total-corrected counts'!J667),"")</f>
        <v>1.4644363842917747</v>
      </c>
      <c r="K667">
        <f>IFERROR(IF(OR(HLOOKUP($A667,'Z-scores'!$C$2:$UD$20,9,FALSE)&gt;2,HLOOKUP($A667,'Z-scores'!$C$2:$UD$20,9,FALSE)&lt;-2),"",'Total-corrected counts'!K667),"")</f>
        <v>1.88639277551703</v>
      </c>
      <c r="L667">
        <f>IFERROR(IF(OR(HLOOKUP($A667,'Z-scores'!$C$2:$UD$20,10,FALSE)&gt;2,HLOOKUP($A667,'Z-scores'!$C$2:$UD$20,10,FALSE)&lt;-2),"",'Total-corrected counts'!L667),"")</f>
        <v>2.4694972985463477</v>
      </c>
      <c r="M667">
        <f>IFERROR(IF(OR(HLOOKUP($A667,'Z-scores'!$C$2:$UD$20,11,FALSE)&gt;2,HLOOKUP($A667,'Z-scores'!$C$2:$UD$20,11,FALSE)&lt;-2),"",'Total-corrected counts'!M667),"")</f>
        <v>0.9123137474623394</v>
      </c>
      <c r="N667">
        <f>IFERROR(IF(OR(HLOOKUP($A667,'Z-scores'!$C$2:$UD$20,12,FALSE)&gt;2,HLOOKUP($A667,'Z-scores'!$C$2:$UD$20,12,FALSE)&lt;-2),"",'Total-corrected counts'!N667),"")</f>
        <v>6.286616563126886</v>
      </c>
      <c r="O667">
        <f>IFERROR(IF(OR(HLOOKUP($A667,'Z-scores'!$C$2:$UD$20,13,FALSE)&gt;2,HLOOKUP($A667,'Z-scores'!$C$2:$UD$20,13,FALSE)&lt;-2),"",'Total-corrected counts'!O667),"")</f>
        <v>1.2047921111020246</v>
      </c>
      <c r="P667">
        <f>IFERROR(IF(OR(HLOOKUP($A667,'Z-scores'!$C$2:$UD$20,14,FALSE)&gt;2,HLOOKUP($A667,'Z-scores'!$C$2:$UD$20,14,FALSE)&lt;-2),"",'Total-corrected counts'!P667),"")</f>
        <v>1.2223010972075548</v>
      </c>
      <c r="Q667">
        <f>IFERROR(IF(OR(HLOOKUP($A667,'Z-scores'!$C$2:$UD$20,15,FALSE)&gt;2,HLOOKUP($A667,'Z-scores'!$C$2:$UD$20,15,FALSE)&lt;-2),"",'Total-corrected counts'!Q667),"")</f>
        <v>0.10726182025259183</v>
      </c>
      <c r="R667">
        <f>IFERROR(IF(OR(HLOOKUP($A667,'Z-scores'!$C$2:$UD$20,16,FALSE)&gt;2,HLOOKUP($A667,'Z-scores'!$C$2:$UD$20,16,FALSE)&lt;-2),"",'Total-corrected counts'!R667),"")</f>
        <v>1.8071408107290472</v>
      </c>
      <c r="S667">
        <f>IFERROR(IF(OR(HLOOKUP($A667,'Z-scores'!$C$2:$UD$20,17,FALSE)&gt;2,HLOOKUP($A667,'Z-scores'!$C$2:$UD$20,17,FALSE)&lt;-2),"",'Total-corrected counts'!S667),"")</f>
        <v>1.7316835112244575</v>
      </c>
      <c r="T667">
        <f>IFERROR(IF(OR(HLOOKUP($A667,'Z-scores'!$C$2:$UD$20,18,FALSE)&gt;2,HLOOKUP($A667,'Z-scores'!$C$2:$UD$20,18,FALSE)&lt;-2),"",'Total-corrected counts'!T667),"")</f>
        <v>3.6683659706221445</v>
      </c>
      <c r="U667">
        <f>IFERROR(IF(OR(HLOOKUP($A667,'Z-scores'!$C$2:$UD$20,19,FALSE)&gt;2,HLOOKUP($A667,'Z-scores'!$C$2:$UD$20,19,FALSE)&lt;-2),"",'Total-corrected counts'!U667),"")</f>
        <v>4.0400446097299545</v>
      </c>
      <c r="V667">
        <f t="shared" si="40"/>
        <v>1</v>
      </c>
      <c r="W667">
        <f t="shared" si="41"/>
        <v>0.87519595966129204</v>
      </c>
      <c r="X667">
        <f t="shared" si="42"/>
        <v>2.3334937758150835</v>
      </c>
      <c r="Y667">
        <f t="shared" si="43"/>
        <v>2.5085258117493328</v>
      </c>
    </row>
    <row r="668" spans="1:25" x14ac:dyDescent="0.25">
      <c r="A668">
        <v>676</v>
      </c>
      <c r="B668" t="s">
        <v>938</v>
      </c>
      <c r="C668">
        <v>72600</v>
      </c>
      <c r="D668">
        <v>830</v>
      </c>
      <c r="E668" t="str">
        <f>IFERROR(IF(OR(HLOOKUP($A668,'Z-scores'!$C$2:$UD$20,3,FALSE)&gt;2,HLOOKUP(A668,'Z-scores'!$C$2:$UD$20,3,FALSE)&lt;-2),"",'Total-corrected counts'!E668),"")</f>
        <v/>
      </c>
      <c r="F668" t="str">
        <f>IFERROR(IF(OR(HLOOKUP($A668,'Z-scores'!$C$2:$UD$20,4,FALSE)&gt;2,HLOOKUP($A668,'Z-scores'!$C$2:$UD$20,4,FALSE)&lt;-2),"",'Total-corrected counts'!F668),"")</f>
        <v/>
      </c>
      <c r="G668" t="str">
        <f>IFERROR(IF(OR(HLOOKUP($A668,'Z-scores'!$C$2:$UD$20,5,FALSE)&gt;2,HLOOKUP($A668,'Z-scores'!$C$2:$UD$20,5,FALSE)&lt;-2),"",'Total-corrected counts'!G668),"")</f>
        <v/>
      </c>
      <c r="H668" t="str">
        <f>IFERROR(IF(OR(HLOOKUP($A668,'Z-scores'!$C$2:$UD$20,6,FALSE)&gt;2,HLOOKUP($A668,'Z-scores'!$C$2:$UD$20,6,FALSE)&lt;-2),"",'Total-corrected counts'!H668),"")</f>
        <v/>
      </c>
      <c r="I668" t="str">
        <f>IFERROR(IF(OR(HLOOKUP($A668,'Z-scores'!$C$2:$UD$20,7,FALSE)&gt;2,HLOOKUP($A668,'Z-scores'!$C$2:$UD$20,7,FALSE)&lt;-2),"",'Total-corrected counts'!I668),"")</f>
        <v/>
      </c>
      <c r="J668" t="str">
        <f>IFERROR(IF(OR(HLOOKUP($A668,'Z-scores'!$C$2:$UD$20,8,FALSE)&gt;2,HLOOKUP($A668,'Z-scores'!$C$2:$UD$20,8,FALSE)&lt;-2),"",'Total-corrected counts'!J668),"")</f>
        <v/>
      </c>
      <c r="K668" t="str">
        <f>IFERROR(IF(OR(HLOOKUP($A668,'Z-scores'!$C$2:$UD$20,9,FALSE)&gt;2,HLOOKUP($A668,'Z-scores'!$C$2:$UD$20,9,FALSE)&lt;-2),"",'Total-corrected counts'!K668),"")</f>
        <v/>
      </c>
      <c r="L668" t="str">
        <f>IFERROR(IF(OR(HLOOKUP($A668,'Z-scores'!$C$2:$UD$20,10,FALSE)&gt;2,HLOOKUP($A668,'Z-scores'!$C$2:$UD$20,10,FALSE)&lt;-2),"",'Total-corrected counts'!L668),"")</f>
        <v/>
      </c>
      <c r="M668" t="str">
        <f>IFERROR(IF(OR(HLOOKUP($A668,'Z-scores'!$C$2:$UD$20,11,FALSE)&gt;2,HLOOKUP($A668,'Z-scores'!$C$2:$UD$20,11,FALSE)&lt;-2),"",'Total-corrected counts'!M668),"")</f>
        <v/>
      </c>
      <c r="N668" t="str">
        <f>IFERROR(IF(OR(HLOOKUP($A668,'Z-scores'!$C$2:$UD$20,12,FALSE)&gt;2,HLOOKUP($A668,'Z-scores'!$C$2:$UD$20,12,FALSE)&lt;-2),"",'Total-corrected counts'!N668),"")</f>
        <v/>
      </c>
      <c r="O668" t="str">
        <f>IFERROR(IF(OR(HLOOKUP($A668,'Z-scores'!$C$2:$UD$20,13,FALSE)&gt;2,HLOOKUP($A668,'Z-scores'!$C$2:$UD$20,13,FALSE)&lt;-2),"",'Total-corrected counts'!O668),"")</f>
        <v/>
      </c>
      <c r="P668" t="str">
        <f>IFERROR(IF(OR(HLOOKUP($A668,'Z-scores'!$C$2:$UD$20,14,FALSE)&gt;2,HLOOKUP($A668,'Z-scores'!$C$2:$UD$20,14,FALSE)&lt;-2),"",'Total-corrected counts'!P668),"")</f>
        <v/>
      </c>
      <c r="Q668" t="str">
        <f>IFERROR(IF(OR(HLOOKUP($A668,'Z-scores'!$C$2:$UD$20,15,FALSE)&gt;2,HLOOKUP($A668,'Z-scores'!$C$2:$UD$20,15,FALSE)&lt;-2),"",'Total-corrected counts'!Q668),"")</f>
        <v/>
      </c>
      <c r="R668" t="str">
        <f>IFERROR(IF(OR(HLOOKUP($A668,'Z-scores'!$C$2:$UD$20,16,FALSE)&gt;2,HLOOKUP($A668,'Z-scores'!$C$2:$UD$20,16,FALSE)&lt;-2),"",'Total-corrected counts'!R668),"")</f>
        <v/>
      </c>
      <c r="S668" t="str">
        <f>IFERROR(IF(OR(HLOOKUP($A668,'Z-scores'!$C$2:$UD$20,17,FALSE)&gt;2,HLOOKUP($A668,'Z-scores'!$C$2:$UD$20,17,FALSE)&lt;-2),"",'Total-corrected counts'!S668),"")</f>
        <v/>
      </c>
      <c r="T668" t="str">
        <f>IFERROR(IF(OR(HLOOKUP($A668,'Z-scores'!$C$2:$UD$20,18,FALSE)&gt;2,HLOOKUP($A668,'Z-scores'!$C$2:$UD$20,18,FALSE)&lt;-2),"",'Total-corrected counts'!T668),"")</f>
        <v/>
      </c>
      <c r="U668" t="str">
        <f>IFERROR(IF(OR(HLOOKUP($A668,'Z-scores'!$C$2:$UD$20,19,FALSE)&gt;2,HLOOKUP($A668,'Z-scores'!$C$2:$UD$20,19,FALSE)&lt;-2),"",'Total-corrected counts'!U668),"")</f>
        <v/>
      </c>
      <c r="V668">
        <f t="shared" si="40"/>
        <v>1</v>
      </c>
      <c r="W668" t="str">
        <f t="shared" si="41"/>
        <v/>
      </c>
      <c r="X668" t="str">
        <f t="shared" si="42"/>
        <v/>
      </c>
      <c r="Y668" t="str">
        <f t="shared" si="43"/>
        <v/>
      </c>
    </row>
    <row r="669" spans="1:25" x14ac:dyDescent="0.25">
      <c r="A669">
        <v>677</v>
      </c>
      <c r="B669" t="s">
        <v>939</v>
      </c>
      <c r="C669">
        <v>9800</v>
      </c>
      <c r="D669">
        <v>315</v>
      </c>
      <c r="E669" t="str">
        <f>IFERROR(IF(OR(HLOOKUP($A669,'Z-scores'!$C$2:$UD$20,3,FALSE)&gt;2,HLOOKUP(A669,'Z-scores'!$C$2:$UD$20,3,FALSE)&lt;-2),"",'Total-corrected counts'!E669),"")</f>
        <v/>
      </c>
      <c r="F669" t="str">
        <f>IFERROR(IF(OR(HLOOKUP($A669,'Z-scores'!$C$2:$UD$20,4,FALSE)&gt;2,HLOOKUP($A669,'Z-scores'!$C$2:$UD$20,4,FALSE)&lt;-2),"",'Total-corrected counts'!F669),"")</f>
        <v/>
      </c>
      <c r="G669" t="str">
        <f>IFERROR(IF(OR(HLOOKUP($A669,'Z-scores'!$C$2:$UD$20,5,FALSE)&gt;2,HLOOKUP($A669,'Z-scores'!$C$2:$UD$20,5,FALSE)&lt;-2),"",'Total-corrected counts'!G669),"")</f>
        <v/>
      </c>
      <c r="H669" t="str">
        <f>IFERROR(IF(OR(HLOOKUP($A669,'Z-scores'!$C$2:$UD$20,6,FALSE)&gt;2,HLOOKUP($A669,'Z-scores'!$C$2:$UD$20,6,FALSE)&lt;-2),"",'Total-corrected counts'!H669),"")</f>
        <v/>
      </c>
      <c r="I669" t="str">
        <f>IFERROR(IF(OR(HLOOKUP($A669,'Z-scores'!$C$2:$UD$20,7,FALSE)&gt;2,HLOOKUP($A669,'Z-scores'!$C$2:$UD$20,7,FALSE)&lt;-2),"",'Total-corrected counts'!I669),"")</f>
        <v/>
      </c>
      <c r="J669" t="str">
        <f>IFERROR(IF(OR(HLOOKUP($A669,'Z-scores'!$C$2:$UD$20,8,FALSE)&gt;2,HLOOKUP($A669,'Z-scores'!$C$2:$UD$20,8,FALSE)&lt;-2),"",'Total-corrected counts'!J669),"")</f>
        <v/>
      </c>
      <c r="K669" t="str">
        <f>IFERROR(IF(OR(HLOOKUP($A669,'Z-scores'!$C$2:$UD$20,9,FALSE)&gt;2,HLOOKUP($A669,'Z-scores'!$C$2:$UD$20,9,FALSE)&lt;-2),"",'Total-corrected counts'!K669),"")</f>
        <v/>
      </c>
      <c r="L669" t="str">
        <f>IFERROR(IF(OR(HLOOKUP($A669,'Z-scores'!$C$2:$UD$20,10,FALSE)&gt;2,HLOOKUP($A669,'Z-scores'!$C$2:$UD$20,10,FALSE)&lt;-2),"",'Total-corrected counts'!L669),"")</f>
        <v/>
      </c>
      <c r="M669" t="str">
        <f>IFERROR(IF(OR(HLOOKUP($A669,'Z-scores'!$C$2:$UD$20,11,FALSE)&gt;2,HLOOKUP($A669,'Z-scores'!$C$2:$UD$20,11,FALSE)&lt;-2),"",'Total-corrected counts'!M669),"")</f>
        <v/>
      </c>
      <c r="N669" t="str">
        <f>IFERROR(IF(OR(HLOOKUP($A669,'Z-scores'!$C$2:$UD$20,12,FALSE)&gt;2,HLOOKUP($A669,'Z-scores'!$C$2:$UD$20,12,FALSE)&lt;-2),"",'Total-corrected counts'!N669),"")</f>
        <v/>
      </c>
      <c r="O669" t="str">
        <f>IFERROR(IF(OR(HLOOKUP($A669,'Z-scores'!$C$2:$UD$20,13,FALSE)&gt;2,HLOOKUP($A669,'Z-scores'!$C$2:$UD$20,13,FALSE)&lt;-2),"",'Total-corrected counts'!O669),"")</f>
        <v/>
      </c>
      <c r="P669" t="str">
        <f>IFERROR(IF(OR(HLOOKUP($A669,'Z-scores'!$C$2:$UD$20,14,FALSE)&gt;2,HLOOKUP($A669,'Z-scores'!$C$2:$UD$20,14,FALSE)&lt;-2),"",'Total-corrected counts'!P669),"")</f>
        <v/>
      </c>
      <c r="Q669" t="str">
        <f>IFERROR(IF(OR(HLOOKUP($A669,'Z-scores'!$C$2:$UD$20,15,FALSE)&gt;2,HLOOKUP($A669,'Z-scores'!$C$2:$UD$20,15,FALSE)&lt;-2),"",'Total-corrected counts'!Q669),"")</f>
        <v/>
      </c>
      <c r="R669" t="str">
        <f>IFERROR(IF(OR(HLOOKUP($A669,'Z-scores'!$C$2:$UD$20,16,FALSE)&gt;2,HLOOKUP($A669,'Z-scores'!$C$2:$UD$20,16,FALSE)&lt;-2),"",'Total-corrected counts'!R669),"")</f>
        <v/>
      </c>
      <c r="S669" t="str">
        <f>IFERROR(IF(OR(HLOOKUP($A669,'Z-scores'!$C$2:$UD$20,17,FALSE)&gt;2,HLOOKUP($A669,'Z-scores'!$C$2:$UD$20,17,FALSE)&lt;-2),"",'Total-corrected counts'!S669),"")</f>
        <v/>
      </c>
      <c r="T669" t="str">
        <f>IFERROR(IF(OR(HLOOKUP($A669,'Z-scores'!$C$2:$UD$20,18,FALSE)&gt;2,HLOOKUP($A669,'Z-scores'!$C$2:$UD$20,18,FALSE)&lt;-2),"",'Total-corrected counts'!T669),"")</f>
        <v/>
      </c>
      <c r="U669" t="str">
        <f>IFERROR(IF(OR(HLOOKUP($A669,'Z-scores'!$C$2:$UD$20,19,FALSE)&gt;2,HLOOKUP($A669,'Z-scores'!$C$2:$UD$20,19,FALSE)&lt;-2),"",'Total-corrected counts'!U669),"")</f>
        <v/>
      </c>
      <c r="V669">
        <f t="shared" si="40"/>
        <v>1</v>
      </c>
      <c r="W669" t="str">
        <f t="shared" si="41"/>
        <v/>
      </c>
      <c r="X669" t="str">
        <f t="shared" si="42"/>
        <v/>
      </c>
      <c r="Y669" t="str">
        <f t="shared" si="43"/>
        <v/>
      </c>
    </row>
    <row r="670" spans="1:25" x14ac:dyDescent="0.25">
      <c r="A670">
        <v>678</v>
      </c>
      <c r="B670" t="s">
        <v>333</v>
      </c>
      <c r="C670">
        <v>10900</v>
      </c>
      <c r="D670">
        <v>1011</v>
      </c>
      <c r="E670">
        <f>IFERROR(IF(OR(HLOOKUP($A670,'Z-scores'!$C$2:$UD$20,3,FALSE)&gt;2,HLOOKUP(A670,'Z-scores'!$C$2:$UD$20,3,FALSE)&lt;-2),"",'Total-corrected counts'!E670),"")</f>
        <v>3.078166757442701</v>
      </c>
      <c r="F670">
        <f>IFERROR(IF(OR(HLOOKUP($A670,'Z-scores'!$C$2:$UD$20,4,FALSE)&gt;2,HLOOKUP($A670,'Z-scores'!$C$2:$UD$20,4,FALSE)&lt;-2),"",'Total-corrected counts'!F670),"")</f>
        <v>13.871252464997852</v>
      </c>
      <c r="G670" t="str">
        <f>IFERROR(IF(OR(HLOOKUP($A670,'Z-scores'!$C$2:$UD$20,5,FALSE)&gt;2,HLOOKUP($A670,'Z-scores'!$C$2:$UD$20,5,FALSE)&lt;-2),"",'Total-corrected counts'!G670),"")</f>
        <v/>
      </c>
      <c r="H670">
        <f>IFERROR(IF(OR(HLOOKUP($A670,'Z-scores'!$C$2:$UD$20,6,FALSE)&gt;2,HLOOKUP($A670,'Z-scores'!$C$2:$UD$20,6,FALSE)&lt;-2),"",'Total-corrected counts'!H670),"")</f>
        <v>11.971232743799565</v>
      </c>
      <c r="I670">
        <f>IFERROR(IF(OR(HLOOKUP($A670,'Z-scores'!$C$2:$UD$20,7,FALSE)&gt;2,HLOOKUP($A670,'Z-scores'!$C$2:$UD$20,7,FALSE)&lt;-2),"",'Total-corrected counts'!I670),"")</f>
        <v>1.2929481989539435</v>
      </c>
      <c r="J670">
        <f>IFERROR(IF(OR(HLOOKUP($A670,'Z-scores'!$C$2:$UD$20,8,FALSE)&gt;2,HLOOKUP($A670,'Z-scores'!$C$2:$UD$20,8,FALSE)&lt;-2),"",'Total-corrected counts'!J670),"")</f>
        <v>4.7384625094424093</v>
      </c>
      <c r="K670">
        <f>IFERROR(IF(OR(HLOOKUP($A670,'Z-scores'!$C$2:$UD$20,9,FALSE)&gt;2,HLOOKUP($A670,'Z-scores'!$C$2:$UD$20,9,FALSE)&lt;-2),"",'Total-corrected counts'!K670),"")</f>
        <v>18.119181671219131</v>
      </c>
      <c r="L670">
        <f>IFERROR(IF(OR(HLOOKUP($A670,'Z-scores'!$C$2:$UD$20,10,FALSE)&gt;2,HLOOKUP($A670,'Z-scores'!$C$2:$UD$20,10,FALSE)&lt;-2),"",'Total-corrected counts'!L670),"")</f>
        <v>15.275604718150982</v>
      </c>
      <c r="M670">
        <f>IFERROR(IF(OR(HLOOKUP($A670,'Z-scores'!$C$2:$UD$20,11,FALSE)&gt;2,HLOOKUP($A670,'Z-scores'!$C$2:$UD$20,11,FALSE)&lt;-2),"",'Total-corrected counts'!M670),"")</f>
        <v>6.4046268129931914</v>
      </c>
      <c r="N670">
        <f>IFERROR(IF(OR(HLOOKUP($A670,'Z-scores'!$C$2:$UD$20,12,FALSE)&gt;2,HLOOKUP($A670,'Z-scores'!$C$2:$UD$20,12,FALSE)&lt;-2),"",'Total-corrected counts'!N670),"")</f>
        <v>9.0175374608117433</v>
      </c>
      <c r="O670">
        <f>IFERROR(IF(OR(HLOOKUP($A670,'Z-scores'!$C$2:$UD$20,13,FALSE)&gt;2,HLOOKUP($A670,'Z-scores'!$C$2:$UD$20,13,FALSE)&lt;-2),"",'Total-corrected counts'!O670),"")</f>
        <v>9.4633391520080821</v>
      </c>
      <c r="P670">
        <f>IFERROR(IF(OR(HLOOKUP($A670,'Z-scores'!$C$2:$UD$20,14,FALSE)&gt;2,HLOOKUP($A670,'Z-scores'!$C$2:$UD$20,14,FALSE)&lt;-2),"",'Total-corrected counts'!P670),"")</f>
        <v>11.25713667847797</v>
      </c>
      <c r="Q670">
        <f>IFERROR(IF(OR(HLOOKUP($A670,'Z-scores'!$C$2:$UD$20,15,FALSE)&gt;2,HLOOKUP($A670,'Z-scores'!$C$2:$UD$20,15,FALSE)&lt;-2),"",'Total-corrected counts'!Q670),"")</f>
        <v>14.490096808668314</v>
      </c>
      <c r="R670">
        <f>IFERROR(IF(OR(HLOOKUP($A670,'Z-scores'!$C$2:$UD$20,16,FALSE)&gt;2,HLOOKUP($A670,'Z-scores'!$C$2:$UD$20,16,FALSE)&lt;-2),"",'Total-corrected counts'!R670),"")</f>
        <v>8.8754254895007527</v>
      </c>
      <c r="S670">
        <f>IFERROR(IF(OR(HLOOKUP($A670,'Z-scores'!$C$2:$UD$20,17,FALSE)&gt;2,HLOOKUP($A670,'Z-scores'!$C$2:$UD$20,17,FALSE)&lt;-2),"",'Total-corrected counts'!S670),"")</f>
        <v>18.701096226232782</v>
      </c>
      <c r="T670">
        <f>IFERROR(IF(OR(HLOOKUP($A670,'Z-scores'!$C$2:$UD$20,18,FALSE)&gt;2,HLOOKUP($A670,'Z-scores'!$C$2:$UD$20,18,FALSE)&lt;-2),"",'Total-corrected counts'!T670),"")</f>
        <v>14.312641000132301</v>
      </c>
      <c r="U670">
        <f>IFERROR(IF(OR(HLOOKUP($A670,'Z-scores'!$C$2:$UD$20,19,FALSE)&gt;2,HLOOKUP($A670,'Z-scores'!$C$2:$UD$20,19,FALSE)&lt;-2),"",'Total-corrected counts'!U670),"")</f>
        <v>16.667896182570093</v>
      </c>
      <c r="V670">
        <f t="shared" si="40"/>
        <v>1</v>
      </c>
      <c r="W670">
        <f t="shared" si="41"/>
        <v>0.19525304365447149</v>
      </c>
      <c r="X670">
        <f t="shared" si="42"/>
        <v>9.3439344846249721</v>
      </c>
      <c r="Y670">
        <f t="shared" si="43"/>
        <v>12.848146124800254</v>
      </c>
    </row>
    <row r="671" spans="1:25" x14ac:dyDescent="0.25">
      <c r="A671">
        <v>679</v>
      </c>
      <c r="B671" t="s">
        <v>940</v>
      </c>
      <c r="C671">
        <v>88400</v>
      </c>
      <c r="D671">
        <v>1117</v>
      </c>
      <c r="E671">
        <f>IFERROR(IF(OR(HLOOKUP($A671,'Z-scores'!$C$2:$UD$20,3,FALSE)&gt;2,HLOOKUP(A671,'Z-scores'!$C$2:$UD$20,3,FALSE)&lt;-2),"",'Total-corrected counts'!E671),"")</f>
        <v>0.24655219173691537</v>
      </c>
      <c r="F671">
        <f>IFERROR(IF(OR(HLOOKUP($A671,'Z-scores'!$C$2:$UD$20,4,FALSE)&gt;2,HLOOKUP($A671,'Z-scores'!$C$2:$UD$20,4,FALSE)&lt;-2),"",'Total-corrected counts'!F671),"")</f>
        <v>0</v>
      </c>
      <c r="G671">
        <f>IFERROR(IF(OR(HLOOKUP($A671,'Z-scores'!$C$2:$UD$20,5,FALSE)&gt;2,HLOOKUP($A671,'Z-scores'!$C$2:$UD$20,5,FALSE)&lt;-2),"",'Total-corrected counts'!G671),"")</f>
        <v>3.5859479191429178</v>
      </c>
      <c r="H671">
        <f>IFERROR(IF(OR(HLOOKUP($A671,'Z-scores'!$C$2:$UD$20,6,FALSE)&gt;2,HLOOKUP($A671,'Z-scores'!$C$2:$UD$20,6,FALSE)&lt;-2),"",'Total-corrected counts'!H671),"")</f>
        <v>0</v>
      </c>
      <c r="I671">
        <f>IFERROR(IF(OR(HLOOKUP($A671,'Z-scores'!$C$2:$UD$20,7,FALSE)&gt;2,HLOOKUP($A671,'Z-scores'!$C$2:$UD$20,7,FALSE)&lt;-2),"",'Total-corrected counts'!I671),"")</f>
        <v>0.47408100628311256</v>
      </c>
      <c r="J671" t="str">
        <f>IFERROR(IF(OR(HLOOKUP($A671,'Z-scores'!$C$2:$UD$20,8,FALSE)&gt;2,HLOOKUP($A671,'Z-scores'!$C$2:$UD$20,8,FALSE)&lt;-2),"",'Total-corrected counts'!J671),"")</f>
        <v/>
      </c>
      <c r="K671">
        <f>IFERROR(IF(OR(HLOOKUP($A671,'Z-scores'!$C$2:$UD$20,9,FALSE)&gt;2,HLOOKUP($A671,'Z-scores'!$C$2:$UD$20,9,FALSE)&lt;-2),"",'Total-corrected counts'!K671),"")</f>
        <v>4.7538881765984726</v>
      </c>
      <c r="L671">
        <f>IFERROR(IF(OR(HLOOKUP($A671,'Z-scores'!$C$2:$UD$20,10,FALSE)&gt;2,HLOOKUP($A671,'Z-scores'!$C$2:$UD$20,10,FALSE)&lt;-2),"",'Total-corrected counts'!L671),"")</f>
        <v>6.1737432463658704E-2</v>
      </c>
      <c r="M671">
        <f>IFERROR(IF(OR(HLOOKUP($A671,'Z-scores'!$C$2:$UD$20,11,FALSE)&gt;2,HLOOKUP($A671,'Z-scores'!$C$2:$UD$20,11,FALSE)&lt;-2),"",'Total-corrected counts'!M671),"")</f>
        <v>0</v>
      </c>
      <c r="N671">
        <f>IFERROR(IF(OR(HLOOKUP($A671,'Z-scores'!$C$2:$UD$20,12,FALSE)&gt;2,HLOOKUP($A671,'Z-scores'!$C$2:$UD$20,12,FALSE)&lt;-2),"",'Total-corrected counts'!N671),"")</f>
        <v>8.2477476775717165E-2</v>
      </c>
      <c r="O671">
        <f>IFERROR(IF(OR(HLOOKUP($A671,'Z-scores'!$C$2:$UD$20,13,FALSE)&gt;2,HLOOKUP($A671,'Z-scores'!$C$2:$UD$20,13,FALSE)&lt;-2),"",'Total-corrected counts'!O671),"")</f>
        <v>0</v>
      </c>
      <c r="P671">
        <f>IFERROR(IF(OR(HLOOKUP($A671,'Z-scores'!$C$2:$UD$20,14,FALSE)&gt;2,HLOOKUP($A671,'Z-scores'!$C$2:$UD$20,14,FALSE)&lt;-2),"",'Total-corrected counts'!P671),"")</f>
        <v>0</v>
      </c>
      <c r="Q671">
        <f>IFERROR(IF(OR(HLOOKUP($A671,'Z-scores'!$C$2:$UD$20,15,FALSE)&gt;2,HLOOKUP($A671,'Z-scores'!$C$2:$UD$20,15,FALSE)&lt;-2),"",'Total-corrected counts'!Q671),"")</f>
        <v>0</v>
      </c>
      <c r="R671">
        <f>IFERROR(IF(OR(HLOOKUP($A671,'Z-scores'!$C$2:$UD$20,16,FALSE)&gt;2,HLOOKUP($A671,'Z-scores'!$C$2:$UD$20,16,FALSE)&lt;-2),"",'Total-corrected counts'!R671),"")</f>
        <v>1.1139360208041575</v>
      </c>
      <c r="S671">
        <f>IFERROR(IF(OR(HLOOKUP($A671,'Z-scores'!$C$2:$UD$20,17,FALSE)&gt;2,HLOOKUP($A671,'Z-scores'!$C$2:$UD$20,17,FALSE)&lt;-2),"",'Total-corrected counts'!S671),"")</f>
        <v>0</v>
      </c>
      <c r="T671">
        <f>IFERROR(IF(OR(HLOOKUP($A671,'Z-scores'!$C$2:$UD$20,18,FALSE)&gt;2,HLOOKUP($A671,'Z-scores'!$C$2:$UD$20,18,FALSE)&lt;-2),"",'Total-corrected counts'!T671),"")</f>
        <v>4.0979170210462836</v>
      </c>
      <c r="U671">
        <f>IFERROR(IF(OR(HLOOKUP($A671,'Z-scores'!$C$2:$UD$20,19,FALSE)&gt;2,HLOOKUP($A671,'Z-scores'!$C$2:$UD$20,19,FALSE)&lt;-2),"",'Total-corrected counts'!U671),"")</f>
        <v>5.0815169043971826</v>
      </c>
      <c r="V671">
        <f t="shared" si="40"/>
        <v>1</v>
      </c>
      <c r="W671">
        <f t="shared" si="41"/>
        <v>0.8774444040928604</v>
      </c>
      <c r="X671">
        <f t="shared" si="42"/>
        <v>1.1402758407781346</v>
      </c>
      <c r="Y671">
        <f t="shared" si="43"/>
        <v>1.2969809278779176</v>
      </c>
    </row>
    <row r="672" spans="1:25" x14ac:dyDescent="0.25">
      <c r="A672">
        <v>680</v>
      </c>
      <c r="B672" t="s">
        <v>334</v>
      </c>
      <c r="C672">
        <v>23200</v>
      </c>
      <c r="D672">
        <v>746</v>
      </c>
      <c r="E672" t="str">
        <f>IFERROR(IF(OR(HLOOKUP($A672,'Z-scores'!$C$2:$UD$20,3,FALSE)&gt;2,HLOOKUP(A672,'Z-scores'!$C$2:$UD$20,3,FALSE)&lt;-2),"",'Total-corrected counts'!E672),"")</f>
        <v/>
      </c>
      <c r="F672">
        <f>IFERROR(IF(OR(HLOOKUP($A672,'Z-scores'!$C$2:$UD$20,4,FALSE)&gt;2,HLOOKUP($A672,'Z-scores'!$C$2:$UD$20,4,FALSE)&lt;-2),"",'Total-corrected counts'!F672),"")</f>
        <v>7.3826890706670992E-2</v>
      </c>
      <c r="G672">
        <f>IFERROR(IF(OR(HLOOKUP($A672,'Z-scores'!$C$2:$UD$20,5,FALSE)&gt;2,HLOOKUP($A672,'Z-scores'!$C$2:$UD$20,5,FALSE)&lt;-2),"",'Total-corrected counts'!G672),"")</f>
        <v>0</v>
      </c>
      <c r="H672">
        <f>IFERROR(IF(OR(HLOOKUP($A672,'Z-scores'!$C$2:$UD$20,6,FALSE)&gt;2,HLOOKUP($A672,'Z-scores'!$C$2:$UD$20,6,FALSE)&lt;-2),"",'Total-corrected counts'!H672),"")</f>
        <v>0</v>
      </c>
      <c r="I672">
        <f>IFERROR(IF(OR(HLOOKUP($A672,'Z-scores'!$C$2:$UD$20,7,FALSE)&gt;2,HLOOKUP($A672,'Z-scores'!$C$2:$UD$20,7,FALSE)&lt;-2),"",'Total-corrected counts'!I672),"")</f>
        <v>0</v>
      </c>
      <c r="J672">
        <f>IFERROR(IF(OR(HLOOKUP($A672,'Z-scores'!$C$2:$UD$20,8,FALSE)&gt;2,HLOOKUP($A672,'Z-scores'!$C$2:$UD$20,8,FALSE)&lt;-2),"",'Total-corrected counts'!J672),"")</f>
        <v>1.4792286710017928E-2</v>
      </c>
      <c r="K672">
        <f>IFERROR(IF(OR(HLOOKUP($A672,'Z-scores'!$C$2:$UD$20,9,FALSE)&gt;2,HLOOKUP($A672,'Z-scores'!$C$2:$UD$20,9,FALSE)&lt;-2),"",'Total-corrected counts'!K672),"")</f>
        <v>8.9191147778582974E-3</v>
      </c>
      <c r="L672">
        <f>IFERROR(IF(OR(HLOOKUP($A672,'Z-scores'!$C$2:$UD$20,10,FALSE)&gt;2,HLOOKUP($A672,'Z-scores'!$C$2:$UD$20,10,FALSE)&lt;-2),"",'Total-corrected counts'!L672),"")</f>
        <v>0</v>
      </c>
      <c r="M672">
        <f>IFERROR(IF(OR(HLOOKUP($A672,'Z-scores'!$C$2:$UD$20,11,FALSE)&gt;2,HLOOKUP($A672,'Z-scores'!$C$2:$UD$20,11,FALSE)&lt;-2),"",'Total-corrected counts'!M672),"")</f>
        <v>2.3038225946018672E-2</v>
      </c>
      <c r="N672">
        <f>IFERROR(IF(OR(HLOOKUP($A672,'Z-scores'!$C$2:$UD$20,12,FALSE)&gt;2,HLOOKUP($A672,'Z-scores'!$C$2:$UD$20,12,FALSE)&lt;-2),"",'Total-corrected counts'!N672),"")</f>
        <v>2.749249225857239E-2</v>
      </c>
      <c r="O672">
        <f>IFERROR(IF(OR(HLOOKUP($A672,'Z-scores'!$C$2:$UD$20,13,FALSE)&gt;2,HLOOKUP($A672,'Z-scores'!$C$2:$UD$20,13,FALSE)&lt;-2),"",'Total-corrected counts'!O672),"")</f>
        <v>3.0288069832173806E-2</v>
      </c>
      <c r="P672">
        <f>IFERROR(IF(OR(HLOOKUP($A672,'Z-scores'!$C$2:$UD$20,14,FALSE)&gt;2,HLOOKUP($A672,'Z-scores'!$C$2:$UD$20,14,FALSE)&lt;-2),"",'Total-corrected counts'!P672),"")</f>
        <v>0</v>
      </c>
      <c r="Q672">
        <f>IFERROR(IF(OR(HLOOKUP($A672,'Z-scores'!$C$2:$UD$20,15,FALSE)&gt;2,HLOOKUP($A672,'Z-scores'!$C$2:$UD$20,15,FALSE)&lt;-2),"",'Total-corrected counts'!Q672),"")</f>
        <v>0</v>
      </c>
      <c r="R672">
        <f>IFERROR(IF(OR(HLOOKUP($A672,'Z-scores'!$C$2:$UD$20,16,FALSE)&gt;2,HLOOKUP($A672,'Z-scores'!$C$2:$UD$20,16,FALSE)&lt;-2),"",'Total-corrected counts'!R672),"")</f>
        <v>8.0139282072241545E-3</v>
      </c>
      <c r="S672">
        <f>IFERROR(IF(OR(HLOOKUP($A672,'Z-scores'!$C$2:$UD$20,17,FALSE)&gt;2,HLOOKUP($A672,'Z-scores'!$C$2:$UD$20,17,FALSE)&lt;-2),"",'Total-corrected counts'!S672),"")</f>
        <v>0</v>
      </c>
      <c r="T672">
        <f>IFERROR(IF(OR(HLOOKUP($A672,'Z-scores'!$C$2:$UD$20,18,FALSE)&gt;2,HLOOKUP($A672,'Z-scores'!$C$2:$UD$20,18,FALSE)&lt;-2),"",'Total-corrected counts'!T672),"")</f>
        <v>8.5910210084827743E-3</v>
      </c>
      <c r="U672">
        <f>IFERROR(IF(OR(HLOOKUP($A672,'Z-scores'!$C$2:$UD$20,19,FALSE)&gt;2,HLOOKUP($A672,'Z-scores'!$C$2:$UD$20,19,FALSE)&lt;-2),"",'Total-corrected counts'!U672),"")</f>
        <v>3.0376275261127482E-2</v>
      </c>
      <c r="V672">
        <f t="shared" si="40"/>
        <v>1</v>
      </c>
      <c r="W672">
        <f t="shared" si="41"/>
        <v>0.8490848895454759</v>
      </c>
      <c r="X672">
        <f t="shared" si="42"/>
        <v>1.5072064767570737E-2</v>
      </c>
      <c r="Y672">
        <f t="shared" si="43"/>
        <v>1.3095223320947577E-2</v>
      </c>
    </row>
    <row r="673" spans="1:25" x14ac:dyDescent="0.25">
      <c r="A673">
        <v>681</v>
      </c>
      <c r="B673" t="s">
        <v>335</v>
      </c>
      <c r="C673">
        <v>114600</v>
      </c>
      <c r="D673">
        <v>46</v>
      </c>
      <c r="E673">
        <f>IFERROR(IF(OR(HLOOKUP($A673,'Z-scores'!$C$2:$UD$20,3,FALSE)&gt;2,HLOOKUP(A673,'Z-scores'!$C$2:$UD$20,3,FALSE)&lt;-2),"",'Total-corrected counts'!E673),"")</f>
        <v>4.669549085926427E-2</v>
      </c>
      <c r="F673">
        <f>IFERROR(IF(OR(HLOOKUP($A673,'Z-scores'!$C$2:$UD$20,4,FALSE)&gt;2,HLOOKUP($A673,'Z-scores'!$C$2:$UD$20,4,FALSE)&lt;-2),"",'Total-corrected counts'!F673),"")</f>
        <v>0</v>
      </c>
      <c r="G673">
        <f>IFERROR(IF(OR(HLOOKUP($A673,'Z-scores'!$C$2:$UD$20,5,FALSE)&gt;2,HLOOKUP($A673,'Z-scores'!$C$2:$UD$20,5,FALSE)&lt;-2),"",'Total-corrected counts'!G673),"")</f>
        <v>1.0072887413322804E-2</v>
      </c>
      <c r="H673">
        <f>IFERROR(IF(OR(HLOOKUP($A673,'Z-scores'!$C$2:$UD$20,6,FALSE)&gt;2,HLOOKUP($A673,'Z-scores'!$C$2:$UD$20,6,FALSE)&lt;-2),"",'Total-corrected counts'!H673),"")</f>
        <v>0</v>
      </c>
      <c r="I673" t="str">
        <f>IFERROR(IF(OR(HLOOKUP($A673,'Z-scores'!$C$2:$UD$20,7,FALSE)&gt;2,HLOOKUP($A673,'Z-scores'!$C$2:$UD$20,7,FALSE)&lt;-2),"",'Total-corrected counts'!I673),"")</f>
        <v/>
      </c>
      <c r="J673">
        <f>IFERROR(IF(OR(HLOOKUP($A673,'Z-scores'!$C$2:$UD$20,8,FALSE)&gt;2,HLOOKUP($A673,'Z-scores'!$C$2:$UD$20,8,FALSE)&lt;-2),"",'Total-corrected counts'!J673),"")</f>
        <v>9.8615244733452866E-3</v>
      </c>
      <c r="K673">
        <f>IFERROR(IF(OR(HLOOKUP($A673,'Z-scores'!$C$2:$UD$20,9,FALSE)&gt;2,HLOOKUP($A673,'Z-scores'!$C$2:$UD$20,9,FALSE)&lt;-2),"",'Total-corrected counts'!K673),"")</f>
        <v>0.11148893472322871</v>
      </c>
      <c r="L673">
        <f>IFERROR(IF(OR(HLOOKUP($A673,'Z-scores'!$C$2:$UD$20,10,FALSE)&gt;2,HLOOKUP($A673,'Z-scores'!$C$2:$UD$20,10,FALSE)&lt;-2),"",'Total-corrected counts'!L673),"")</f>
        <v>0.14552394795005263</v>
      </c>
      <c r="M673">
        <f>IFERROR(IF(OR(HLOOKUP($A673,'Z-scores'!$C$2:$UD$20,11,FALSE)&gt;2,HLOOKUP($A673,'Z-scores'!$C$2:$UD$20,11,FALSE)&lt;-2),"",'Total-corrected counts'!M673),"")</f>
        <v>0</v>
      </c>
      <c r="N673">
        <f>IFERROR(IF(OR(HLOOKUP($A673,'Z-scores'!$C$2:$UD$20,12,FALSE)&gt;2,HLOOKUP($A673,'Z-scores'!$C$2:$UD$20,12,FALSE)&lt;-2),"",'Total-corrected counts'!N673),"")</f>
        <v>0</v>
      </c>
      <c r="O673">
        <f>IFERROR(IF(OR(HLOOKUP($A673,'Z-scores'!$C$2:$UD$20,13,FALSE)&gt;2,HLOOKUP($A673,'Z-scores'!$C$2:$UD$20,13,FALSE)&lt;-2),"",'Total-corrected counts'!O673),"")</f>
        <v>6.7306821849275125E-2</v>
      </c>
      <c r="P673">
        <f>IFERROR(IF(OR(HLOOKUP($A673,'Z-scores'!$C$2:$UD$20,14,FALSE)&gt;2,HLOOKUP($A673,'Z-scores'!$C$2:$UD$20,14,FALSE)&lt;-2),"",'Total-corrected counts'!P673),"")</f>
        <v>0</v>
      </c>
      <c r="Q673">
        <f>IFERROR(IF(OR(HLOOKUP($A673,'Z-scores'!$C$2:$UD$20,15,FALSE)&gt;2,HLOOKUP($A673,'Z-scores'!$C$2:$UD$20,15,FALSE)&lt;-2),"",'Total-corrected counts'!Q673),"")</f>
        <v>0</v>
      </c>
      <c r="R673">
        <f>IFERROR(IF(OR(HLOOKUP($A673,'Z-scores'!$C$2:$UD$20,16,FALSE)&gt;2,HLOOKUP($A673,'Z-scores'!$C$2:$UD$20,16,FALSE)&lt;-2),"",'Total-corrected counts'!R673),"")</f>
        <v>0</v>
      </c>
      <c r="S673">
        <f>IFERROR(IF(OR(HLOOKUP($A673,'Z-scores'!$C$2:$UD$20,17,FALSE)&gt;2,HLOOKUP($A673,'Z-scores'!$C$2:$UD$20,17,FALSE)&lt;-2),"",'Total-corrected counts'!S673),"")</f>
        <v>0</v>
      </c>
      <c r="T673">
        <f>IFERROR(IF(OR(HLOOKUP($A673,'Z-scores'!$C$2:$UD$20,18,FALSE)&gt;2,HLOOKUP($A673,'Z-scores'!$C$2:$UD$20,18,FALSE)&lt;-2),"",'Total-corrected counts'!T673),"")</f>
        <v>0.17182042016965549</v>
      </c>
      <c r="U673">
        <f>IFERROR(IF(OR(HLOOKUP($A673,'Z-scores'!$C$2:$UD$20,19,FALSE)&gt;2,HLOOKUP($A673,'Z-scores'!$C$2:$UD$20,19,FALSE)&lt;-2),"",'Total-corrected counts'!U673),"")</f>
        <v>1.3018403683340349E-2</v>
      </c>
      <c r="V673">
        <f t="shared" si="40"/>
        <v>1</v>
      </c>
      <c r="W673">
        <f t="shared" si="41"/>
        <v>0.76737977508285804</v>
      </c>
      <c r="X673">
        <f t="shared" si="42"/>
        <v>4.0455348177401713E-2</v>
      </c>
      <c r="Y673">
        <f t="shared" si="43"/>
        <v>3.1518205712783867E-2</v>
      </c>
    </row>
    <row r="674" spans="1:25" x14ac:dyDescent="0.25">
      <c r="A674">
        <v>682</v>
      </c>
      <c r="B674" t="s">
        <v>941</v>
      </c>
      <c r="C674">
        <v>91100</v>
      </c>
      <c r="D674">
        <v>651</v>
      </c>
      <c r="E674" t="str">
        <f>IFERROR(IF(OR(HLOOKUP($A674,'Z-scores'!$C$2:$UD$20,3,FALSE)&gt;2,HLOOKUP(A674,'Z-scores'!$C$2:$UD$20,3,FALSE)&lt;-2),"",'Total-corrected counts'!E674),"")</f>
        <v/>
      </c>
      <c r="F674" t="str">
        <f>IFERROR(IF(OR(HLOOKUP($A674,'Z-scores'!$C$2:$UD$20,4,FALSE)&gt;2,HLOOKUP($A674,'Z-scores'!$C$2:$UD$20,4,FALSE)&lt;-2),"",'Total-corrected counts'!F674),"")</f>
        <v/>
      </c>
      <c r="G674" t="str">
        <f>IFERROR(IF(OR(HLOOKUP($A674,'Z-scores'!$C$2:$UD$20,5,FALSE)&gt;2,HLOOKUP($A674,'Z-scores'!$C$2:$UD$20,5,FALSE)&lt;-2),"",'Total-corrected counts'!G674),"")</f>
        <v/>
      </c>
      <c r="H674" t="str">
        <f>IFERROR(IF(OR(HLOOKUP($A674,'Z-scores'!$C$2:$UD$20,6,FALSE)&gt;2,HLOOKUP($A674,'Z-scores'!$C$2:$UD$20,6,FALSE)&lt;-2),"",'Total-corrected counts'!H674),"")</f>
        <v/>
      </c>
      <c r="I674" t="str">
        <f>IFERROR(IF(OR(HLOOKUP($A674,'Z-scores'!$C$2:$UD$20,7,FALSE)&gt;2,HLOOKUP($A674,'Z-scores'!$C$2:$UD$20,7,FALSE)&lt;-2),"",'Total-corrected counts'!I674),"")</f>
        <v/>
      </c>
      <c r="J674" t="str">
        <f>IFERROR(IF(OR(HLOOKUP($A674,'Z-scores'!$C$2:$UD$20,8,FALSE)&gt;2,HLOOKUP($A674,'Z-scores'!$C$2:$UD$20,8,FALSE)&lt;-2),"",'Total-corrected counts'!J674),"")</f>
        <v/>
      </c>
      <c r="K674" t="str">
        <f>IFERROR(IF(OR(HLOOKUP($A674,'Z-scores'!$C$2:$UD$20,9,FALSE)&gt;2,HLOOKUP($A674,'Z-scores'!$C$2:$UD$20,9,FALSE)&lt;-2),"",'Total-corrected counts'!K674),"")</f>
        <v/>
      </c>
      <c r="L674" t="str">
        <f>IFERROR(IF(OR(HLOOKUP($A674,'Z-scores'!$C$2:$UD$20,10,FALSE)&gt;2,HLOOKUP($A674,'Z-scores'!$C$2:$UD$20,10,FALSE)&lt;-2),"",'Total-corrected counts'!L674),"")</f>
        <v/>
      </c>
      <c r="M674" t="str">
        <f>IFERROR(IF(OR(HLOOKUP($A674,'Z-scores'!$C$2:$UD$20,11,FALSE)&gt;2,HLOOKUP($A674,'Z-scores'!$C$2:$UD$20,11,FALSE)&lt;-2),"",'Total-corrected counts'!M674),"")</f>
        <v/>
      </c>
      <c r="N674" t="str">
        <f>IFERROR(IF(OR(HLOOKUP($A674,'Z-scores'!$C$2:$UD$20,12,FALSE)&gt;2,HLOOKUP($A674,'Z-scores'!$C$2:$UD$20,12,FALSE)&lt;-2),"",'Total-corrected counts'!N674),"")</f>
        <v/>
      </c>
      <c r="O674" t="str">
        <f>IFERROR(IF(OR(HLOOKUP($A674,'Z-scores'!$C$2:$UD$20,13,FALSE)&gt;2,HLOOKUP($A674,'Z-scores'!$C$2:$UD$20,13,FALSE)&lt;-2),"",'Total-corrected counts'!O674),"")</f>
        <v/>
      </c>
      <c r="P674" t="str">
        <f>IFERROR(IF(OR(HLOOKUP($A674,'Z-scores'!$C$2:$UD$20,14,FALSE)&gt;2,HLOOKUP($A674,'Z-scores'!$C$2:$UD$20,14,FALSE)&lt;-2),"",'Total-corrected counts'!P674),"")</f>
        <v/>
      </c>
      <c r="Q674" t="str">
        <f>IFERROR(IF(OR(HLOOKUP($A674,'Z-scores'!$C$2:$UD$20,15,FALSE)&gt;2,HLOOKUP($A674,'Z-scores'!$C$2:$UD$20,15,FALSE)&lt;-2),"",'Total-corrected counts'!Q674),"")</f>
        <v/>
      </c>
      <c r="R674" t="str">
        <f>IFERROR(IF(OR(HLOOKUP($A674,'Z-scores'!$C$2:$UD$20,16,FALSE)&gt;2,HLOOKUP($A674,'Z-scores'!$C$2:$UD$20,16,FALSE)&lt;-2),"",'Total-corrected counts'!R674),"")</f>
        <v/>
      </c>
      <c r="S674" t="str">
        <f>IFERROR(IF(OR(HLOOKUP($A674,'Z-scores'!$C$2:$UD$20,17,FALSE)&gt;2,HLOOKUP($A674,'Z-scores'!$C$2:$UD$20,17,FALSE)&lt;-2),"",'Total-corrected counts'!S674),"")</f>
        <v/>
      </c>
      <c r="T674" t="str">
        <f>IFERROR(IF(OR(HLOOKUP($A674,'Z-scores'!$C$2:$UD$20,18,FALSE)&gt;2,HLOOKUP($A674,'Z-scores'!$C$2:$UD$20,18,FALSE)&lt;-2),"",'Total-corrected counts'!T674),"")</f>
        <v/>
      </c>
      <c r="U674" t="str">
        <f>IFERROR(IF(OR(HLOOKUP($A674,'Z-scores'!$C$2:$UD$20,19,FALSE)&gt;2,HLOOKUP($A674,'Z-scores'!$C$2:$UD$20,19,FALSE)&lt;-2),"",'Total-corrected counts'!U674),"")</f>
        <v/>
      </c>
      <c r="V674">
        <f t="shared" si="40"/>
        <v>1</v>
      </c>
      <c r="W674" t="str">
        <f t="shared" si="41"/>
        <v/>
      </c>
      <c r="X674" t="str">
        <f t="shared" si="42"/>
        <v/>
      </c>
      <c r="Y674" t="str">
        <f t="shared" si="43"/>
        <v/>
      </c>
    </row>
    <row r="675" spans="1:25" x14ac:dyDescent="0.25">
      <c r="A675">
        <v>683</v>
      </c>
      <c r="B675" t="s">
        <v>942</v>
      </c>
      <c r="C675">
        <v>27700</v>
      </c>
      <c r="D675">
        <v>22</v>
      </c>
      <c r="E675" t="str">
        <f>IFERROR(IF(OR(HLOOKUP($A675,'Z-scores'!$C$2:$UD$20,3,FALSE)&gt;2,HLOOKUP(A675,'Z-scores'!$C$2:$UD$20,3,FALSE)&lt;-2),"",'Total-corrected counts'!E675),"")</f>
        <v/>
      </c>
      <c r="F675" t="str">
        <f>IFERROR(IF(OR(HLOOKUP($A675,'Z-scores'!$C$2:$UD$20,4,FALSE)&gt;2,HLOOKUP($A675,'Z-scores'!$C$2:$UD$20,4,FALSE)&lt;-2),"",'Total-corrected counts'!F675),"")</f>
        <v/>
      </c>
      <c r="G675" t="str">
        <f>IFERROR(IF(OR(HLOOKUP($A675,'Z-scores'!$C$2:$UD$20,5,FALSE)&gt;2,HLOOKUP($A675,'Z-scores'!$C$2:$UD$20,5,FALSE)&lt;-2),"",'Total-corrected counts'!G675),"")</f>
        <v/>
      </c>
      <c r="H675" t="str">
        <f>IFERROR(IF(OR(HLOOKUP($A675,'Z-scores'!$C$2:$UD$20,6,FALSE)&gt;2,HLOOKUP($A675,'Z-scores'!$C$2:$UD$20,6,FALSE)&lt;-2),"",'Total-corrected counts'!H675),"")</f>
        <v/>
      </c>
      <c r="I675" t="str">
        <f>IFERROR(IF(OR(HLOOKUP($A675,'Z-scores'!$C$2:$UD$20,7,FALSE)&gt;2,HLOOKUP($A675,'Z-scores'!$C$2:$UD$20,7,FALSE)&lt;-2),"",'Total-corrected counts'!I675),"")</f>
        <v/>
      </c>
      <c r="J675" t="str">
        <f>IFERROR(IF(OR(HLOOKUP($A675,'Z-scores'!$C$2:$UD$20,8,FALSE)&gt;2,HLOOKUP($A675,'Z-scores'!$C$2:$UD$20,8,FALSE)&lt;-2),"",'Total-corrected counts'!J675),"")</f>
        <v/>
      </c>
      <c r="K675" t="str">
        <f>IFERROR(IF(OR(HLOOKUP($A675,'Z-scores'!$C$2:$UD$20,9,FALSE)&gt;2,HLOOKUP($A675,'Z-scores'!$C$2:$UD$20,9,FALSE)&lt;-2),"",'Total-corrected counts'!K675),"")</f>
        <v/>
      </c>
      <c r="L675" t="str">
        <f>IFERROR(IF(OR(HLOOKUP($A675,'Z-scores'!$C$2:$UD$20,10,FALSE)&gt;2,HLOOKUP($A675,'Z-scores'!$C$2:$UD$20,10,FALSE)&lt;-2),"",'Total-corrected counts'!L675),"")</f>
        <v/>
      </c>
      <c r="M675" t="str">
        <f>IFERROR(IF(OR(HLOOKUP($A675,'Z-scores'!$C$2:$UD$20,11,FALSE)&gt;2,HLOOKUP($A675,'Z-scores'!$C$2:$UD$20,11,FALSE)&lt;-2),"",'Total-corrected counts'!M675),"")</f>
        <v/>
      </c>
      <c r="N675" t="str">
        <f>IFERROR(IF(OR(HLOOKUP($A675,'Z-scores'!$C$2:$UD$20,12,FALSE)&gt;2,HLOOKUP($A675,'Z-scores'!$C$2:$UD$20,12,FALSE)&lt;-2),"",'Total-corrected counts'!N675),"")</f>
        <v/>
      </c>
      <c r="O675" t="str">
        <f>IFERROR(IF(OR(HLOOKUP($A675,'Z-scores'!$C$2:$UD$20,13,FALSE)&gt;2,HLOOKUP($A675,'Z-scores'!$C$2:$UD$20,13,FALSE)&lt;-2),"",'Total-corrected counts'!O675),"")</f>
        <v/>
      </c>
      <c r="P675" t="str">
        <f>IFERROR(IF(OR(HLOOKUP($A675,'Z-scores'!$C$2:$UD$20,14,FALSE)&gt;2,HLOOKUP($A675,'Z-scores'!$C$2:$UD$20,14,FALSE)&lt;-2),"",'Total-corrected counts'!P675),"")</f>
        <v/>
      </c>
      <c r="Q675" t="str">
        <f>IFERROR(IF(OR(HLOOKUP($A675,'Z-scores'!$C$2:$UD$20,15,FALSE)&gt;2,HLOOKUP($A675,'Z-scores'!$C$2:$UD$20,15,FALSE)&lt;-2),"",'Total-corrected counts'!Q675),"")</f>
        <v/>
      </c>
      <c r="R675" t="str">
        <f>IFERROR(IF(OR(HLOOKUP($A675,'Z-scores'!$C$2:$UD$20,16,FALSE)&gt;2,HLOOKUP($A675,'Z-scores'!$C$2:$UD$20,16,FALSE)&lt;-2),"",'Total-corrected counts'!R675),"")</f>
        <v/>
      </c>
      <c r="S675" t="str">
        <f>IFERROR(IF(OR(HLOOKUP($A675,'Z-scores'!$C$2:$UD$20,17,FALSE)&gt;2,HLOOKUP($A675,'Z-scores'!$C$2:$UD$20,17,FALSE)&lt;-2),"",'Total-corrected counts'!S675),"")</f>
        <v/>
      </c>
      <c r="T675" t="str">
        <f>IFERROR(IF(OR(HLOOKUP($A675,'Z-scores'!$C$2:$UD$20,18,FALSE)&gt;2,HLOOKUP($A675,'Z-scores'!$C$2:$UD$20,18,FALSE)&lt;-2),"",'Total-corrected counts'!T675),"")</f>
        <v/>
      </c>
      <c r="U675" t="str">
        <f>IFERROR(IF(OR(HLOOKUP($A675,'Z-scores'!$C$2:$UD$20,19,FALSE)&gt;2,HLOOKUP($A675,'Z-scores'!$C$2:$UD$20,19,FALSE)&lt;-2),"",'Total-corrected counts'!U675),"")</f>
        <v/>
      </c>
      <c r="V675">
        <f t="shared" si="40"/>
        <v>1</v>
      </c>
      <c r="W675" t="str">
        <f t="shared" si="41"/>
        <v/>
      </c>
      <c r="X675" t="str">
        <f t="shared" si="42"/>
        <v/>
      </c>
      <c r="Y675" t="str">
        <f t="shared" si="43"/>
        <v/>
      </c>
    </row>
    <row r="676" spans="1:25" x14ac:dyDescent="0.25">
      <c r="A676">
        <v>684</v>
      </c>
      <c r="B676" t="s">
        <v>943</v>
      </c>
      <c r="C676">
        <v>72700</v>
      </c>
      <c r="D676">
        <v>830</v>
      </c>
      <c r="E676" t="str">
        <f>IFERROR(IF(OR(HLOOKUP($A676,'Z-scores'!$C$2:$UD$20,3,FALSE)&gt;2,HLOOKUP(A676,'Z-scores'!$C$2:$UD$20,3,FALSE)&lt;-2),"",'Total-corrected counts'!E676),"")</f>
        <v/>
      </c>
      <c r="F676" t="str">
        <f>IFERROR(IF(OR(HLOOKUP($A676,'Z-scores'!$C$2:$UD$20,4,FALSE)&gt;2,HLOOKUP($A676,'Z-scores'!$C$2:$UD$20,4,FALSE)&lt;-2),"",'Total-corrected counts'!F676),"")</f>
        <v/>
      </c>
      <c r="G676" t="str">
        <f>IFERROR(IF(OR(HLOOKUP($A676,'Z-scores'!$C$2:$UD$20,5,FALSE)&gt;2,HLOOKUP($A676,'Z-scores'!$C$2:$UD$20,5,FALSE)&lt;-2),"",'Total-corrected counts'!G676),"")</f>
        <v/>
      </c>
      <c r="H676" t="str">
        <f>IFERROR(IF(OR(HLOOKUP($A676,'Z-scores'!$C$2:$UD$20,6,FALSE)&gt;2,HLOOKUP($A676,'Z-scores'!$C$2:$UD$20,6,FALSE)&lt;-2),"",'Total-corrected counts'!H676),"")</f>
        <v/>
      </c>
      <c r="I676" t="str">
        <f>IFERROR(IF(OR(HLOOKUP($A676,'Z-scores'!$C$2:$UD$20,7,FALSE)&gt;2,HLOOKUP($A676,'Z-scores'!$C$2:$UD$20,7,FALSE)&lt;-2),"",'Total-corrected counts'!I676),"")</f>
        <v/>
      </c>
      <c r="J676" t="str">
        <f>IFERROR(IF(OR(HLOOKUP($A676,'Z-scores'!$C$2:$UD$20,8,FALSE)&gt;2,HLOOKUP($A676,'Z-scores'!$C$2:$UD$20,8,FALSE)&lt;-2),"",'Total-corrected counts'!J676),"")</f>
        <v/>
      </c>
      <c r="K676" t="str">
        <f>IFERROR(IF(OR(HLOOKUP($A676,'Z-scores'!$C$2:$UD$20,9,FALSE)&gt;2,HLOOKUP($A676,'Z-scores'!$C$2:$UD$20,9,FALSE)&lt;-2),"",'Total-corrected counts'!K676),"")</f>
        <v/>
      </c>
      <c r="L676" t="str">
        <f>IFERROR(IF(OR(HLOOKUP($A676,'Z-scores'!$C$2:$UD$20,10,FALSE)&gt;2,HLOOKUP($A676,'Z-scores'!$C$2:$UD$20,10,FALSE)&lt;-2),"",'Total-corrected counts'!L676),"")</f>
        <v/>
      </c>
      <c r="M676" t="str">
        <f>IFERROR(IF(OR(HLOOKUP($A676,'Z-scores'!$C$2:$UD$20,11,FALSE)&gt;2,HLOOKUP($A676,'Z-scores'!$C$2:$UD$20,11,FALSE)&lt;-2),"",'Total-corrected counts'!M676),"")</f>
        <v/>
      </c>
      <c r="N676" t="str">
        <f>IFERROR(IF(OR(HLOOKUP($A676,'Z-scores'!$C$2:$UD$20,12,FALSE)&gt;2,HLOOKUP($A676,'Z-scores'!$C$2:$UD$20,12,FALSE)&lt;-2),"",'Total-corrected counts'!N676),"")</f>
        <v/>
      </c>
      <c r="O676" t="str">
        <f>IFERROR(IF(OR(HLOOKUP($A676,'Z-scores'!$C$2:$UD$20,13,FALSE)&gt;2,HLOOKUP($A676,'Z-scores'!$C$2:$UD$20,13,FALSE)&lt;-2),"",'Total-corrected counts'!O676),"")</f>
        <v/>
      </c>
      <c r="P676" t="str">
        <f>IFERROR(IF(OR(HLOOKUP($A676,'Z-scores'!$C$2:$UD$20,14,FALSE)&gt;2,HLOOKUP($A676,'Z-scores'!$C$2:$UD$20,14,FALSE)&lt;-2),"",'Total-corrected counts'!P676),"")</f>
        <v/>
      </c>
      <c r="Q676" t="str">
        <f>IFERROR(IF(OR(HLOOKUP($A676,'Z-scores'!$C$2:$UD$20,15,FALSE)&gt;2,HLOOKUP($A676,'Z-scores'!$C$2:$UD$20,15,FALSE)&lt;-2),"",'Total-corrected counts'!Q676),"")</f>
        <v/>
      </c>
      <c r="R676" t="str">
        <f>IFERROR(IF(OR(HLOOKUP($A676,'Z-scores'!$C$2:$UD$20,16,FALSE)&gt;2,HLOOKUP($A676,'Z-scores'!$C$2:$UD$20,16,FALSE)&lt;-2),"",'Total-corrected counts'!R676),"")</f>
        <v/>
      </c>
      <c r="S676" t="str">
        <f>IFERROR(IF(OR(HLOOKUP($A676,'Z-scores'!$C$2:$UD$20,17,FALSE)&gt;2,HLOOKUP($A676,'Z-scores'!$C$2:$UD$20,17,FALSE)&lt;-2),"",'Total-corrected counts'!S676),"")</f>
        <v/>
      </c>
      <c r="T676" t="str">
        <f>IFERROR(IF(OR(HLOOKUP($A676,'Z-scores'!$C$2:$UD$20,18,FALSE)&gt;2,HLOOKUP($A676,'Z-scores'!$C$2:$UD$20,18,FALSE)&lt;-2),"",'Total-corrected counts'!T676),"")</f>
        <v/>
      </c>
      <c r="U676" t="str">
        <f>IFERROR(IF(OR(HLOOKUP($A676,'Z-scores'!$C$2:$UD$20,19,FALSE)&gt;2,HLOOKUP($A676,'Z-scores'!$C$2:$UD$20,19,FALSE)&lt;-2),"",'Total-corrected counts'!U676),"")</f>
        <v/>
      </c>
      <c r="V676">
        <f t="shared" si="40"/>
        <v>1</v>
      </c>
      <c r="W676" t="str">
        <f t="shared" si="41"/>
        <v/>
      </c>
      <c r="X676" t="str">
        <f t="shared" si="42"/>
        <v/>
      </c>
      <c r="Y676" t="str">
        <f t="shared" si="43"/>
        <v/>
      </c>
    </row>
    <row r="677" spans="1:25" x14ac:dyDescent="0.25">
      <c r="A677">
        <v>685</v>
      </c>
      <c r="B677" t="s">
        <v>336</v>
      </c>
      <c r="C677">
        <v>63900</v>
      </c>
      <c r="D677">
        <v>637</v>
      </c>
      <c r="E677" t="str">
        <f>IFERROR(IF(OR(HLOOKUP($A677,'Z-scores'!$C$2:$UD$20,3,FALSE)&gt;2,HLOOKUP(A677,'Z-scores'!$C$2:$UD$20,3,FALSE)&lt;-2),"",'Total-corrected counts'!E677),"")</f>
        <v/>
      </c>
      <c r="F677">
        <f>IFERROR(IF(OR(HLOOKUP($A677,'Z-scores'!$C$2:$UD$20,4,FALSE)&gt;2,HLOOKUP($A677,'Z-scores'!$C$2:$UD$20,4,FALSE)&lt;-2),"",'Total-corrected counts'!F677),"")</f>
        <v>13.280637339344484</v>
      </c>
      <c r="G677">
        <f>IFERROR(IF(OR(HLOOKUP($A677,'Z-scores'!$C$2:$UD$20,5,FALSE)&gt;2,HLOOKUP($A677,'Z-scores'!$C$2:$UD$20,5,FALSE)&lt;-2),"",'Total-corrected counts'!G677),"")</f>
        <v>0.67488345669262784</v>
      </c>
      <c r="H677">
        <f>IFERROR(IF(OR(HLOOKUP($A677,'Z-scores'!$C$2:$UD$20,6,FALSE)&gt;2,HLOOKUP($A677,'Z-scores'!$C$2:$UD$20,6,FALSE)&lt;-2),"",'Total-corrected counts'!H677),"")</f>
        <v>3.2598050678451291</v>
      </c>
      <c r="I677">
        <f>IFERROR(IF(OR(HLOOKUP($A677,'Z-scores'!$C$2:$UD$20,7,FALSE)&gt;2,HLOOKUP($A677,'Z-scores'!$C$2:$UD$20,7,FALSE)&lt;-2),"",'Total-corrected counts'!I677),"")</f>
        <v>4.5745738658227619</v>
      </c>
      <c r="J677">
        <f>IFERROR(IF(OR(HLOOKUP($A677,'Z-scores'!$C$2:$UD$20,8,FALSE)&gt;2,HLOOKUP($A677,'Z-scores'!$C$2:$UD$20,8,FALSE)&lt;-2),"",'Total-corrected counts'!J677),"")</f>
        <v>23.761343218525464</v>
      </c>
      <c r="K677">
        <f>IFERROR(IF(OR(HLOOKUP($A677,'Z-scores'!$C$2:$UD$20,9,FALSE)&gt;2,HLOOKUP($A677,'Z-scores'!$C$2:$UD$20,9,FALSE)&lt;-2),"",'Total-corrected counts'!K677),"")</f>
        <v>16.321980043480686</v>
      </c>
      <c r="L677">
        <f>IFERROR(IF(OR(HLOOKUP($A677,'Z-scores'!$C$2:$UD$20,10,FALSE)&gt;2,HLOOKUP($A677,'Z-scores'!$C$2:$UD$20,10,FALSE)&lt;-2),"",'Total-corrected counts'!L677),"")</f>
        <v>36.103168541426697</v>
      </c>
      <c r="M677">
        <f>IFERROR(IF(OR(HLOOKUP($A677,'Z-scores'!$C$2:$UD$20,11,FALSE)&gt;2,HLOOKUP($A677,'Z-scores'!$C$2:$UD$20,11,FALSE)&lt;-2),"",'Total-corrected counts'!M677),"")</f>
        <v>10.454746934303273</v>
      </c>
      <c r="N677">
        <f>IFERROR(IF(OR(HLOOKUP($A677,'Z-scores'!$C$2:$UD$20,12,FALSE)&gt;2,HLOOKUP($A677,'Z-scores'!$C$2:$UD$20,12,FALSE)&lt;-2),"",'Total-corrected counts'!N677),"")</f>
        <v>1.9153102940138764</v>
      </c>
      <c r="O677">
        <f>IFERROR(IF(OR(HLOOKUP($A677,'Z-scores'!$C$2:$UD$20,13,FALSE)&gt;2,HLOOKUP($A677,'Z-scores'!$C$2:$UD$20,13,FALSE)&lt;-2),"",'Total-corrected counts'!O677),"")</f>
        <v>16.369019073743711</v>
      </c>
      <c r="P677">
        <f>IFERROR(IF(OR(HLOOKUP($A677,'Z-scores'!$C$2:$UD$20,14,FALSE)&gt;2,HLOOKUP($A677,'Z-scores'!$C$2:$UD$20,14,FALSE)&lt;-2),"",'Total-corrected counts'!P677),"")</f>
        <v>17.569509827343559</v>
      </c>
      <c r="Q677">
        <f>IFERROR(IF(OR(HLOOKUP($A677,'Z-scores'!$C$2:$UD$20,15,FALSE)&gt;2,HLOOKUP($A677,'Z-scores'!$C$2:$UD$20,15,FALSE)&lt;-2),"",'Total-corrected counts'!Q677),"")</f>
        <v>0</v>
      </c>
      <c r="R677">
        <f>IFERROR(IF(OR(HLOOKUP($A677,'Z-scores'!$C$2:$UD$20,16,FALSE)&gt;2,HLOOKUP($A677,'Z-scores'!$C$2:$UD$20,16,FALSE)&lt;-2),"",'Total-corrected counts'!R677),"")</f>
        <v>17.786913655934011</v>
      </c>
      <c r="S677">
        <f>IFERROR(IF(OR(HLOOKUP($A677,'Z-scores'!$C$2:$UD$20,17,FALSE)&gt;2,HLOOKUP($A677,'Z-scores'!$C$2:$UD$20,17,FALSE)&lt;-2),"",'Total-corrected counts'!S677),"")</f>
        <v>0.19542509844539335</v>
      </c>
      <c r="T677">
        <f>IFERROR(IF(OR(HLOOKUP($A677,'Z-scores'!$C$2:$UD$20,18,FALSE)&gt;2,HLOOKUP($A677,'Z-scores'!$C$2:$UD$20,18,FALSE)&lt;-2),"",'Total-corrected counts'!T677),"")</f>
        <v>4.957019121894561</v>
      </c>
      <c r="U677">
        <f>IFERROR(IF(OR(HLOOKUP($A677,'Z-scores'!$C$2:$UD$20,19,FALSE)&gt;2,HLOOKUP($A677,'Z-scores'!$C$2:$UD$20,19,FALSE)&lt;-2),"",'Total-corrected counts'!U677),"")</f>
        <v>13.096514105440392</v>
      </c>
      <c r="V677">
        <f t="shared" si="40"/>
        <v>1</v>
      </c>
      <c r="W677">
        <f t="shared" si="41"/>
        <v>0.38121762170838369</v>
      </c>
      <c r="X677">
        <f t="shared" si="42"/>
        <v>13.553892308430139</v>
      </c>
      <c r="Y677">
        <f t="shared" si="43"/>
        <v>8.986213897101937</v>
      </c>
    </row>
    <row r="678" spans="1:25" x14ac:dyDescent="0.25">
      <c r="A678">
        <v>686</v>
      </c>
      <c r="B678" t="s">
        <v>944</v>
      </c>
      <c r="C678">
        <v>3300</v>
      </c>
      <c r="D678">
        <v>322</v>
      </c>
      <c r="E678" t="str">
        <f>IFERROR(IF(OR(HLOOKUP($A678,'Z-scores'!$C$2:$UD$20,3,FALSE)&gt;2,HLOOKUP(A678,'Z-scores'!$C$2:$UD$20,3,FALSE)&lt;-2),"",'Total-corrected counts'!E678),"")</f>
        <v/>
      </c>
      <c r="F678" t="str">
        <f>IFERROR(IF(OR(HLOOKUP($A678,'Z-scores'!$C$2:$UD$20,4,FALSE)&gt;2,HLOOKUP($A678,'Z-scores'!$C$2:$UD$20,4,FALSE)&lt;-2),"",'Total-corrected counts'!F678),"")</f>
        <v/>
      </c>
      <c r="G678" t="str">
        <f>IFERROR(IF(OR(HLOOKUP($A678,'Z-scores'!$C$2:$UD$20,5,FALSE)&gt;2,HLOOKUP($A678,'Z-scores'!$C$2:$UD$20,5,FALSE)&lt;-2),"",'Total-corrected counts'!G678),"")</f>
        <v/>
      </c>
      <c r="H678" t="str">
        <f>IFERROR(IF(OR(HLOOKUP($A678,'Z-scores'!$C$2:$UD$20,6,FALSE)&gt;2,HLOOKUP($A678,'Z-scores'!$C$2:$UD$20,6,FALSE)&lt;-2),"",'Total-corrected counts'!H678),"")</f>
        <v/>
      </c>
      <c r="I678" t="str">
        <f>IFERROR(IF(OR(HLOOKUP($A678,'Z-scores'!$C$2:$UD$20,7,FALSE)&gt;2,HLOOKUP($A678,'Z-scores'!$C$2:$UD$20,7,FALSE)&lt;-2),"",'Total-corrected counts'!I678),"")</f>
        <v/>
      </c>
      <c r="J678" t="str">
        <f>IFERROR(IF(OR(HLOOKUP($A678,'Z-scores'!$C$2:$UD$20,8,FALSE)&gt;2,HLOOKUP($A678,'Z-scores'!$C$2:$UD$20,8,FALSE)&lt;-2),"",'Total-corrected counts'!J678),"")</f>
        <v/>
      </c>
      <c r="K678" t="str">
        <f>IFERROR(IF(OR(HLOOKUP($A678,'Z-scores'!$C$2:$UD$20,9,FALSE)&gt;2,HLOOKUP($A678,'Z-scores'!$C$2:$UD$20,9,FALSE)&lt;-2),"",'Total-corrected counts'!K678),"")</f>
        <v/>
      </c>
      <c r="L678" t="str">
        <f>IFERROR(IF(OR(HLOOKUP($A678,'Z-scores'!$C$2:$UD$20,10,FALSE)&gt;2,HLOOKUP($A678,'Z-scores'!$C$2:$UD$20,10,FALSE)&lt;-2),"",'Total-corrected counts'!L678),"")</f>
        <v/>
      </c>
      <c r="M678" t="str">
        <f>IFERROR(IF(OR(HLOOKUP($A678,'Z-scores'!$C$2:$UD$20,11,FALSE)&gt;2,HLOOKUP($A678,'Z-scores'!$C$2:$UD$20,11,FALSE)&lt;-2),"",'Total-corrected counts'!M678),"")</f>
        <v/>
      </c>
      <c r="N678" t="str">
        <f>IFERROR(IF(OR(HLOOKUP($A678,'Z-scores'!$C$2:$UD$20,12,FALSE)&gt;2,HLOOKUP($A678,'Z-scores'!$C$2:$UD$20,12,FALSE)&lt;-2),"",'Total-corrected counts'!N678),"")</f>
        <v/>
      </c>
      <c r="O678" t="str">
        <f>IFERROR(IF(OR(HLOOKUP($A678,'Z-scores'!$C$2:$UD$20,13,FALSE)&gt;2,HLOOKUP($A678,'Z-scores'!$C$2:$UD$20,13,FALSE)&lt;-2),"",'Total-corrected counts'!O678),"")</f>
        <v/>
      </c>
      <c r="P678" t="str">
        <f>IFERROR(IF(OR(HLOOKUP($A678,'Z-scores'!$C$2:$UD$20,14,FALSE)&gt;2,HLOOKUP($A678,'Z-scores'!$C$2:$UD$20,14,FALSE)&lt;-2),"",'Total-corrected counts'!P678),"")</f>
        <v/>
      </c>
      <c r="Q678" t="str">
        <f>IFERROR(IF(OR(HLOOKUP($A678,'Z-scores'!$C$2:$UD$20,15,FALSE)&gt;2,HLOOKUP($A678,'Z-scores'!$C$2:$UD$20,15,FALSE)&lt;-2),"",'Total-corrected counts'!Q678),"")</f>
        <v/>
      </c>
      <c r="R678" t="str">
        <f>IFERROR(IF(OR(HLOOKUP($A678,'Z-scores'!$C$2:$UD$20,16,FALSE)&gt;2,HLOOKUP($A678,'Z-scores'!$C$2:$UD$20,16,FALSE)&lt;-2),"",'Total-corrected counts'!R678),"")</f>
        <v/>
      </c>
      <c r="S678" t="str">
        <f>IFERROR(IF(OR(HLOOKUP($A678,'Z-scores'!$C$2:$UD$20,17,FALSE)&gt;2,HLOOKUP($A678,'Z-scores'!$C$2:$UD$20,17,FALSE)&lt;-2),"",'Total-corrected counts'!S678),"")</f>
        <v/>
      </c>
      <c r="T678" t="str">
        <f>IFERROR(IF(OR(HLOOKUP($A678,'Z-scores'!$C$2:$UD$20,18,FALSE)&gt;2,HLOOKUP($A678,'Z-scores'!$C$2:$UD$20,18,FALSE)&lt;-2),"",'Total-corrected counts'!T678),"")</f>
        <v/>
      </c>
      <c r="U678" t="str">
        <f>IFERROR(IF(OR(HLOOKUP($A678,'Z-scores'!$C$2:$UD$20,19,FALSE)&gt;2,HLOOKUP($A678,'Z-scores'!$C$2:$UD$20,19,FALSE)&lt;-2),"",'Total-corrected counts'!U678),"")</f>
        <v/>
      </c>
      <c r="V678">
        <f t="shared" si="40"/>
        <v>1</v>
      </c>
      <c r="W678" t="str">
        <f t="shared" si="41"/>
        <v/>
      </c>
      <c r="X678" t="str">
        <f t="shared" si="42"/>
        <v/>
      </c>
      <c r="Y678" t="str">
        <f t="shared" si="43"/>
        <v/>
      </c>
    </row>
    <row r="679" spans="1:25" x14ac:dyDescent="0.25">
      <c r="A679">
        <v>687</v>
      </c>
      <c r="B679" t="s">
        <v>337</v>
      </c>
      <c r="C679">
        <v>27000</v>
      </c>
      <c r="D679">
        <v>886</v>
      </c>
      <c r="E679">
        <f>IFERROR(IF(OR(HLOOKUP($A679,'Z-scores'!$C$2:$UD$20,3,FALSE)&gt;2,HLOOKUP(A679,'Z-scores'!$C$2:$UD$20,3,FALSE)&lt;-2),"",'Total-corrected counts'!E679),"")</f>
        <v>3.6273057299476488</v>
      </c>
      <c r="F679">
        <f>IFERROR(IF(OR(HLOOKUP($A679,'Z-scores'!$C$2:$UD$20,4,FALSE)&gt;2,HLOOKUP($A679,'Z-scores'!$C$2:$UD$20,4,FALSE)&lt;-2),"",'Total-corrected counts'!F679),"")</f>
        <v>0.27890158711409047</v>
      </c>
      <c r="G679" t="str">
        <f>IFERROR(IF(OR(HLOOKUP($A679,'Z-scores'!$C$2:$UD$20,5,FALSE)&gt;2,HLOOKUP($A679,'Z-scores'!$C$2:$UD$20,5,FALSE)&lt;-2),"",'Total-corrected counts'!G679),"")</f>
        <v/>
      </c>
      <c r="H679">
        <f>IFERROR(IF(OR(HLOOKUP($A679,'Z-scores'!$C$2:$UD$20,6,FALSE)&gt;2,HLOOKUP($A679,'Z-scores'!$C$2:$UD$20,6,FALSE)&lt;-2),"",'Total-corrected counts'!H679),"")</f>
        <v>2.6734589742712731</v>
      </c>
      <c r="I679">
        <f>IFERROR(IF(OR(HLOOKUP($A679,'Z-scores'!$C$2:$UD$20,7,FALSE)&gt;2,HLOOKUP($A679,'Z-scores'!$C$2:$UD$20,7,FALSE)&lt;-2),"",'Total-corrected counts'!I679),"")</f>
        <v>8.6319684520639459</v>
      </c>
      <c r="J679">
        <f>IFERROR(IF(OR(HLOOKUP($A679,'Z-scores'!$C$2:$UD$20,8,FALSE)&gt;2,HLOOKUP($A679,'Z-scores'!$C$2:$UD$20,8,FALSE)&lt;-2),"",'Total-corrected counts'!J679),"")</f>
        <v>15.768577632879113</v>
      </c>
      <c r="K679">
        <f>IFERROR(IF(OR(HLOOKUP($A679,'Z-scores'!$C$2:$UD$20,9,FALSE)&gt;2,HLOOKUP($A679,'Z-scores'!$C$2:$UD$20,9,FALSE)&lt;-2),"",'Total-corrected counts'!K679),"")</f>
        <v>24.295668654886004</v>
      </c>
      <c r="L679">
        <f>IFERROR(IF(OR(HLOOKUP($A679,'Z-scores'!$C$2:$UD$20,10,FALSE)&gt;2,HLOOKUP($A679,'Z-scores'!$C$2:$UD$20,10,FALSE)&lt;-2),"",'Total-corrected counts'!L679),"")</f>
        <v>0.30427734571374648</v>
      </c>
      <c r="M679">
        <f>IFERROR(IF(OR(HLOOKUP($A679,'Z-scores'!$C$2:$UD$20,11,FALSE)&gt;2,HLOOKUP($A679,'Z-scores'!$C$2:$UD$20,11,FALSE)&lt;-2),"",'Total-corrected counts'!M679),"")</f>
        <v>3.1654522449829656</v>
      </c>
      <c r="N679">
        <f>IFERROR(IF(OR(HLOOKUP($A679,'Z-scores'!$C$2:$UD$20,12,FALSE)&gt;2,HLOOKUP($A679,'Z-scores'!$C$2:$UD$20,12,FALSE)&lt;-2),"",'Total-corrected counts'!N679),"")</f>
        <v>26.4844342090914</v>
      </c>
      <c r="O679">
        <f>IFERROR(IF(OR(HLOOKUP($A679,'Z-scores'!$C$2:$UD$20,13,FALSE)&gt;2,HLOOKUP($A679,'Z-scores'!$C$2:$UD$20,13,FALSE)&lt;-2),"",'Total-corrected counts'!O679),"")</f>
        <v>37.833164561477545</v>
      </c>
      <c r="P679">
        <f>IFERROR(IF(OR(HLOOKUP($A679,'Z-scores'!$C$2:$UD$20,14,FALSE)&gt;2,HLOOKUP($A679,'Z-scores'!$C$2:$UD$20,14,FALSE)&lt;-2),"",'Total-corrected counts'!P679),"")</f>
        <v>6.5687999524755654</v>
      </c>
      <c r="Q679">
        <f>IFERROR(IF(OR(HLOOKUP($A679,'Z-scores'!$C$2:$UD$20,15,FALSE)&gt;2,HLOOKUP($A679,'Z-scores'!$C$2:$UD$20,15,FALSE)&lt;-2),"",'Total-corrected counts'!Q679),"")</f>
        <v>4.0759491695984895</v>
      </c>
      <c r="R679">
        <f>IFERROR(IF(OR(HLOOKUP($A679,'Z-scores'!$C$2:$UD$20,16,FALSE)&gt;2,HLOOKUP($A679,'Z-scores'!$C$2:$UD$20,16,FALSE)&lt;-2),"",'Total-corrected counts'!R679),"")</f>
        <v>20.824192446471969</v>
      </c>
      <c r="S679">
        <f>IFERROR(IF(OR(HLOOKUP($A679,'Z-scores'!$C$2:$UD$20,17,FALSE)&gt;2,HLOOKUP($A679,'Z-scores'!$C$2:$UD$20,17,FALSE)&lt;-2),"",'Total-corrected counts'!S679),"")</f>
        <v>11.030661112251092</v>
      </c>
      <c r="T679">
        <f>IFERROR(IF(OR(HLOOKUP($A679,'Z-scores'!$C$2:$UD$20,18,FALSE)&gt;2,HLOOKUP($A679,'Z-scores'!$C$2:$UD$20,18,FALSE)&lt;-2),"",'Total-corrected counts'!T679),"")</f>
        <v>40.163023214656974</v>
      </c>
      <c r="U679">
        <f>IFERROR(IF(OR(HLOOKUP($A679,'Z-scores'!$C$2:$UD$20,19,FALSE)&gt;2,HLOOKUP($A679,'Z-scores'!$C$2:$UD$20,19,FALSE)&lt;-2),"",'Total-corrected counts'!U679),"")</f>
        <v>40.773640336221973</v>
      </c>
      <c r="V679">
        <f t="shared" si="40"/>
        <v>1</v>
      </c>
      <c r="W679">
        <f t="shared" si="41"/>
        <v>2.0371591113457547E-2</v>
      </c>
      <c r="X679">
        <f t="shared" si="42"/>
        <v>7.3432013277323485</v>
      </c>
      <c r="Y679">
        <f t="shared" si="43"/>
        <v>23.469233125280628</v>
      </c>
    </row>
    <row r="680" spans="1:25" x14ac:dyDescent="0.25">
      <c r="A680">
        <v>688</v>
      </c>
      <c r="B680" t="s">
        <v>945</v>
      </c>
      <c r="C680">
        <v>300</v>
      </c>
      <c r="D680">
        <v>567</v>
      </c>
      <c r="E680" t="str">
        <f>IFERROR(IF(OR(HLOOKUP($A680,'Z-scores'!$C$2:$UD$20,3,FALSE)&gt;2,HLOOKUP(A680,'Z-scores'!$C$2:$UD$20,3,FALSE)&lt;-2),"",'Total-corrected counts'!E680),"")</f>
        <v/>
      </c>
      <c r="F680" t="str">
        <f>IFERROR(IF(OR(HLOOKUP($A680,'Z-scores'!$C$2:$UD$20,4,FALSE)&gt;2,HLOOKUP($A680,'Z-scores'!$C$2:$UD$20,4,FALSE)&lt;-2),"",'Total-corrected counts'!F680),"")</f>
        <v/>
      </c>
      <c r="G680" t="str">
        <f>IFERROR(IF(OR(HLOOKUP($A680,'Z-scores'!$C$2:$UD$20,5,FALSE)&gt;2,HLOOKUP($A680,'Z-scores'!$C$2:$UD$20,5,FALSE)&lt;-2),"",'Total-corrected counts'!G680),"")</f>
        <v/>
      </c>
      <c r="H680" t="str">
        <f>IFERROR(IF(OR(HLOOKUP($A680,'Z-scores'!$C$2:$UD$20,6,FALSE)&gt;2,HLOOKUP($A680,'Z-scores'!$C$2:$UD$20,6,FALSE)&lt;-2),"",'Total-corrected counts'!H680),"")</f>
        <v/>
      </c>
      <c r="I680" t="str">
        <f>IFERROR(IF(OR(HLOOKUP($A680,'Z-scores'!$C$2:$UD$20,7,FALSE)&gt;2,HLOOKUP($A680,'Z-scores'!$C$2:$UD$20,7,FALSE)&lt;-2),"",'Total-corrected counts'!I680),"")</f>
        <v/>
      </c>
      <c r="J680" t="str">
        <f>IFERROR(IF(OR(HLOOKUP($A680,'Z-scores'!$C$2:$UD$20,8,FALSE)&gt;2,HLOOKUP($A680,'Z-scores'!$C$2:$UD$20,8,FALSE)&lt;-2),"",'Total-corrected counts'!J680),"")</f>
        <v/>
      </c>
      <c r="K680" t="str">
        <f>IFERROR(IF(OR(HLOOKUP($A680,'Z-scores'!$C$2:$UD$20,9,FALSE)&gt;2,HLOOKUP($A680,'Z-scores'!$C$2:$UD$20,9,FALSE)&lt;-2),"",'Total-corrected counts'!K680),"")</f>
        <v/>
      </c>
      <c r="L680" t="str">
        <f>IFERROR(IF(OR(HLOOKUP($A680,'Z-scores'!$C$2:$UD$20,10,FALSE)&gt;2,HLOOKUP($A680,'Z-scores'!$C$2:$UD$20,10,FALSE)&lt;-2),"",'Total-corrected counts'!L680),"")</f>
        <v/>
      </c>
      <c r="M680" t="str">
        <f>IFERROR(IF(OR(HLOOKUP($A680,'Z-scores'!$C$2:$UD$20,11,FALSE)&gt;2,HLOOKUP($A680,'Z-scores'!$C$2:$UD$20,11,FALSE)&lt;-2),"",'Total-corrected counts'!M680),"")</f>
        <v/>
      </c>
      <c r="N680" t="str">
        <f>IFERROR(IF(OR(HLOOKUP($A680,'Z-scores'!$C$2:$UD$20,12,FALSE)&gt;2,HLOOKUP($A680,'Z-scores'!$C$2:$UD$20,12,FALSE)&lt;-2),"",'Total-corrected counts'!N680),"")</f>
        <v/>
      </c>
      <c r="O680" t="str">
        <f>IFERROR(IF(OR(HLOOKUP($A680,'Z-scores'!$C$2:$UD$20,13,FALSE)&gt;2,HLOOKUP($A680,'Z-scores'!$C$2:$UD$20,13,FALSE)&lt;-2),"",'Total-corrected counts'!O680),"")</f>
        <v/>
      </c>
      <c r="P680" t="str">
        <f>IFERROR(IF(OR(HLOOKUP($A680,'Z-scores'!$C$2:$UD$20,14,FALSE)&gt;2,HLOOKUP($A680,'Z-scores'!$C$2:$UD$20,14,FALSE)&lt;-2),"",'Total-corrected counts'!P680),"")</f>
        <v/>
      </c>
      <c r="Q680" t="str">
        <f>IFERROR(IF(OR(HLOOKUP($A680,'Z-scores'!$C$2:$UD$20,15,FALSE)&gt;2,HLOOKUP($A680,'Z-scores'!$C$2:$UD$20,15,FALSE)&lt;-2),"",'Total-corrected counts'!Q680),"")</f>
        <v/>
      </c>
      <c r="R680" t="str">
        <f>IFERROR(IF(OR(HLOOKUP($A680,'Z-scores'!$C$2:$UD$20,16,FALSE)&gt;2,HLOOKUP($A680,'Z-scores'!$C$2:$UD$20,16,FALSE)&lt;-2),"",'Total-corrected counts'!R680),"")</f>
        <v/>
      </c>
      <c r="S680" t="str">
        <f>IFERROR(IF(OR(HLOOKUP($A680,'Z-scores'!$C$2:$UD$20,17,FALSE)&gt;2,HLOOKUP($A680,'Z-scores'!$C$2:$UD$20,17,FALSE)&lt;-2),"",'Total-corrected counts'!S680),"")</f>
        <v/>
      </c>
      <c r="T680" t="str">
        <f>IFERROR(IF(OR(HLOOKUP($A680,'Z-scores'!$C$2:$UD$20,18,FALSE)&gt;2,HLOOKUP($A680,'Z-scores'!$C$2:$UD$20,18,FALSE)&lt;-2),"",'Total-corrected counts'!T680),"")</f>
        <v/>
      </c>
      <c r="U680" t="str">
        <f>IFERROR(IF(OR(HLOOKUP($A680,'Z-scores'!$C$2:$UD$20,19,FALSE)&gt;2,HLOOKUP($A680,'Z-scores'!$C$2:$UD$20,19,FALSE)&lt;-2),"",'Total-corrected counts'!U680),"")</f>
        <v/>
      </c>
      <c r="V680">
        <f t="shared" si="40"/>
        <v>1</v>
      </c>
      <c r="W680" t="str">
        <f t="shared" si="41"/>
        <v/>
      </c>
      <c r="X680" t="str">
        <f t="shared" si="42"/>
        <v/>
      </c>
      <c r="Y680" t="str">
        <f t="shared" si="43"/>
        <v/>
      </c>
    </row>
    <row r="681" spans="1:25" x14ac:dyDescent="0.25">
      <c r="A681">
        <v>689</v>
      </c>
      <c r="B681" t="s">
        <v>338</v>
      </c>
      <c r="C681">
        <v>73900</v>
      </c>
      <c r="D681">
        <v>141</v>
      </c>
      <c r="E681">
        <f>IFERROR(IF(OR(HLOOKUP($A681,'Z-scores'!$C$2:$UD$20,3,FALSE)&gt;2,HLOOKUP(A681,'Z-scores'!$C$2:$UD$20,3,FALSE)&lt;-2),"",'Total-corrected counts'!E681),"")</f>
        <v>7.2844965740452267E-2</v>
      </c>
      <c r="F681">
        <f>IFERROR(IF(OR(HLOOKUP($A681,'Z-scores'!$C$2:$UD$20,4,FALSE)&gt;2,HLOOKUP($A681,'Z-scores'!$C$2:$UD$20,4,FALSE)&lt;-2),"",'Total-corrected counts'!F681),"")</f>
        <v>1.2796661055822973</v>
      </c>
      <c r="G681">
        <f>IFERROR(IF(OR(HLOOKUP($A681,'Z-scores'!$C$2:$UD$20,5,FALSE)&gt;2,HLOOKUP($A681,'Z-scores'!$C$2:$UD$20,5,FALSE)&lt;-2),"",'Total-corrected counts'!G681),"")</f>
        <v>0</v>
      </c>
      <c r="H681">
        <f>IFERROR(IF(OR(HLOOKUP($A681,'Z-scores'!$C$2:$UD$20,6,FALSE)&gt;2,HLOOKUP($A681,'Z-scores'!$C$2:$UD$20,6,FALSE)&lt;-2),"",'Total-corrected counts'!H681),"")</f>
        <v>0</v>
      </c>
      <c r="I681">
        <f>IFERROR(IF(OR(HLOOKUP($A681,'Z-scores'!$C$2:$UD$20,7,FALSE)&gt;2,HLOOKUP($A681,'Z-scores'!$C$2:$UD$20,7,FALSE)&lt;-2),"",'Total-corrected counts'!I681),"")</f>
        <v>1.1082413133890943</v>
      </c>
      <c r="J681">
        <f>IFERROR(IF(OR(HLOOKUP($A681,'Z-scores'!$C$2:$UD$20,8,FALSE)&gt;2,HLOOKUP($A681,'Z-scores'!$C$2:$UD$20,8,FALSE)&lt;-2),"",'Total-corrected counts'!J681),"")</f>
        <v>0.48321469919391896</v>
      </c>
      <c r="K681">
        <f>IFERROR(IF(OR(HLOOKUP($A681,'Z-scores'!$C$2:$UD$20,9,FALSE)&gt;2,HLOOKUP($A681,'Z-scores'!$C$2:$UD$20,9,FALSE)&lt;-2),"",'Total-corrected counts'!K681),"")</f>
        <v>0.82501811695189253</v>
      </c>
      <c r="L681">
        <f>IFERROR(IF(OR(HLOOKUP($A681,'Z-scores'!$C$2:$UD$20,10,FALSE)&gt;2,HLOOKUP($A681,'Z-scores'!$C$2:$UD$20,10,FALSE)&lt;-2),"",'Total-corrected counts'!L681),"")</f>
        <v>1.1465523171822329</v>
      </c>
      <c r="M681">
        <f>IFERROR(IF(OR(HLOOKUP($A681,'Z-scores'!$C$2:$UD$20,11,FALSE)&gt;2,HLOOKUP($A681,'Z-scores'!$C$2:$UD$20,11,FALSE)&lt;-2),"",'Total-corrected counts'!M681),"")</f>
        <v>0.19352109794655684</v>
      </c>
      <c r="N681">
        <f>IFERROR(IF(OR(HLOOKUP($A681,'Z-scores'!$C$2:$UD$20,12,FALSE)&gt;2,HLOOKUP($A681,'Z-scores'!$C$2:$UD$20,12,FALSE)&lt;-2),"",'Total-corrected counts'!N681),"")</f>
        <v>0.18328328172381592</v>
      </c>
      <c r="O681">
        <f>IFERROR(IF(OR(HLOOKUP($A681,'Z-scores'!$C$2:$UD$20,13,FALSE)&gt;2,HLOOKUP($A681,'Z-scores'!$C$2:$UD$20,13,FALSE)&lt;-2),"",'Total-corrected counts'!O681),"")</f>
        <v>0.28268865176695551</v>
      </c>
      <c r="P681">
        <f>IFERROR(IF(OR(HLOOKUP($A681,'Z-scores'!$C$2:$UD$20,14,FALSE)&gt;2,HLOOKUP($A681,'Z-scores'!$C$2:$UD$20,14,FALSE)&lt;-2),"",'Total-corrected counts'!P681),"")</f>
        <v>0.9487791733569132</v>
      </c>
      <c r="Q681">
        <f>IFERROR(IF(OR(HLOOKUP($A681,'Z-scores'!$C$2:$UD$20,15,FALSE)&gt;2,HLOOKUP($A681,'Z-scores'!$C$2:$UD$20,15,FALSE)&lt;-2),"",'Total-corrected counts'!Q681),"")</f>
        <v>0</v>
      </c>
      <c r="R681">
        <f>IFERROR(IF(OR(HLOOKUP($A681,'Z-scores'!$C$2:$UD$20,16,FALSE)&gt;2,HLOOKUP($A681,'Z-scores'!$C$2:$UD$20,16,FALSE)&lt;-2),"",'Total-corrected counts'!R681),"")</f>
        <v>0.16829249235170729</v>
      </c>
      <c r="S681">
        <f>IFERROR(IF(OR(HLOOKUP($A681,'Z-scores'!$C$2:$UD$20,17,FALSE)&gt;2,HLOOKUP($A681,'Z-scores'!$C$2:$UD$20,17,FALSE)&lt;-2),"",'Total-corrected counts'!S681),"")</f>
        <v>0.16285424870449444</v>
      </c>
      <c r="T681">
        <f>IFERROR(IF(OR(HLOOKUP($A681,'Z-scores'!$C$2:$UD$20,18,FALSE)&gt;2,HLOOKUP($A681,'Z-scores'!$C$2:$UD$20,18,FALSE)&lt;-2),"",'Total-corrected counts'!T681),"")</f>
        <v>0.41236900840717317</v>
      </c>
      <c r="U681">
        <f>IFERROR(IF(OR(HLOOKUP($A681,'Z-scores'!$C$2:$UD$20,19,FALSE)&gt;2,HLOOKUP($A681,'Z-scores'!$C$2:$UD$20,19,FALSE)&lt;-2),"",'Total-corrected counts'!U681),"")</f>
        <v>0.90260932204493094</v>
      </c>
      <c r="V681">
        <f t="shared" si="40"/>
        <v>1</v>
      </c>
      <c r="W681">
        <f t="shared" si="41"/>
        <v>0.41670818162403178</v>
      </c>
      <c r="X681">
        <f t="shared" si="42"/>
        <v>0.5676731795540495</v>
      </c>
      <c r="Y681">
        <f t="shared" si="43"/>
        <v>0.38260952229449885</v>
      </c>
    </row>
    <row r="682" spans="1:25" x14ac:dyDescent="0.25">
      <c r="A682">
        <v>690</v>
      </c>
      <c r="B682" t="s">
        <v>339</v>
      </c>
      <c r="C682">
        <v>114500</v>
      </c>
      <c r="D682">
        <v>46</v>
      </c>
      <c r="E682" t="str">
        <f>IFERROR(IF(OR(HLOOKUP($A682,'Z-scores'!$C$2:$UD$20,3,FALSE)&gt;2,HLOOKUP(A682,'Z-scores'!$C$2:$UD$20,3,FALSE)&lt;-2),"",'Total-corrected counts'!E682),"")</f>
        <v/>
      </c>
      <c r="F682">
        <f>IFERROR(IF(OR(HLOOKUP($A682,'Z-scores'!$C$2:$UD$20,4,FALSE)&gt;2,HLOOKUP($A682,'Z-scores'!$C$2:$UD$20,4,FALSE)&lt;-2),"",'Total-corrected counts'!F682),"")</f>
        <v>0.5003822592341034</v>
      </c>
      <c r="G682">
        <f>IFERROR(IF(OR(HLOOKUP($A682,'Z-scores'!$C$2:$UD$20,5,FALSE)&gt;2,HLOOKUP($A682,'Z-scores'!$C$2:$UD$20,5,FALSE)&lt;-2),"",'Total-corrected counts'!G682),"")</f>
        <v>0.64466479445265945</v>
      </c>
      <c r="H682">
        <f>IFERROR(IF(OR(HLOOKUP($A682,'Z-scores'!$C$2:$UD$20,6,FALSE)&gt;2,HLOOKUP($A682,'Z-scores'!$C$2:$UD$20,6,FALSE)&lt;-2),"",'Total-corrected counts'!H682),"")</f>
        <v>0</v>
      </c>
      <c r="I682">
        <f>IFERROR(IF(OR(HLOOKUP($A682,'Z-scores'!$C$2:$UD$20,7,FALSE)&gt;2,HLOOKUP($A682,'Z-scores'!$C$2:$UD$20,7,FALSE)&lt;-2),"",'Total-corrected counts'!I682),"")</f>
        <v>2.5920532940933816</v>
      </c>
      <c r="J682">
        <f>IFERROR(IF(OR(HLOOKUP($A682,'Z-scores'!$C$2:$UD$20,8,FALSE)&gt;2,HLOOKUP($A682,'Z-scores'!$C$2:$UD$20,8,FALSE)&lt;-2),"",'Total-corrected counts'!J682),"")</f>
        <v>1.819451265332205</v>
      </c>
      <c r="K682">
        <f>IFERROR(IF(OR(HLOOKUP($A682,'Z-scores'!$C$2:$UD$20,9,FALSE)&gt;2,HLOOKUP($A682,'Z-scores'!$C$2:$UD$20,9,FALSE)&lt;-2),"",'Total-corrected counts'!K682),"")</f>
        <v>0.65555493617258487</v>
      </c>
      <c r="L682">
        <f>IFERROR(IF(OR(HLOOKUP($A682,'Z-scores'!$C$2:$UD$20,10,FALSE)&gt;2,HLOOKUP($A682,'Z-scores'!$C$2:$UD$20,10,FALSE)&lt;-2),"",'Total-corrected counts'!L682),"")</f>
        <v>2.275465367946278</v>
      </c>
      <c r="M682">
        <f>IFERROR(IF(OR(HLOOKUP($A682,'Z-scores'!$C$2:$UD$20,11,FALSE)&gt;2,HLOOKUP($A682,'Z-scores'!$C$2:$UD$20,11,FALSE)&lt;-2),"",'Total-corrected counts'!M682),"")</f>
        <v>0</v>
      </c>
      <c r="N682">
        <f>IFERROR(IF(OR(HLOOKUP($A682,'Z-scores'!$C$2:$UD$20,12,FALSE)&gt;2,HLOOKUP($A682,'Z-scores'!$C$2:$UD$20,12,FALSE)&lt;-2),"",'Total-corrected counts'!N682),"")</f>
        <v>2.749249225857239E-2</v>
      </c>
      <c r="O682">
        <f>IFERROR(IF(OR(HLOOKUP($A682,'Z-scores'!$C$2:$UD$20,13,FALSE)&gt;2,HLOOKUP($A682,'Z-scores'!$C$2:$UD$20,13,FALSE)&lt;-2),"",'Total-corrected counts'!O682),"")</f>
        <v>2.0730501129576737</v>
      </c>
      <c r="P682">
        <f>IFERROR(IF(OR(HLOOKUP($A682,'Z-scores'!$C$2:$UD$20,14,FALSE)&gt;2,HLOOKUP($A682,'Z-scores'!$C$2:$UD$20,14,FALSE)&lt;-2),"",'Total-corrected counts'!P682),"")</f>
        <v>0</v>
      </c>
      <c r="Q682">
        <f>IFERROR(IF(OR(HLOOKUP($A682,'Z-scores'!$C$2:$UD$20,15,FALSE)&gt;2,HLOOKUP($A682,'Z-scores'!$C$2:$UD$20,15,FALSE)&lt;-2),"",'Total-corrected counts'!Q682),"")</f>
        <v>0</v>
      </c>
      <c r="R682">
        <f>IFERROR(IF(OR(HLOOKUP($A682,'Z-scores'!$C$2:$UD$20,16,FALSE)&gt;2,HLOOKUP($A682,'Z-scores'!$C$2:$UD$20,16,FALSE)&lt;-2),"",'Total-corrected counts'!R682),"")</f>
        <v>5.2090533346957013E-2</v>
      </c>
      <c r="S682">
        <f>IFERROR(IF(OR(HLOOKUP($A682,'Z-scores'!$C$2:$UD$20,17,FALSE)&gt;2,HLOOKUP($A682,'Z-scores'!$C$2:$UD$20,17,FALSE)&lt;-2),"",'Total-corrected counts'!S682),"")</f>
        <v>0</v>
      </c>
      <c r="T682">
        <f>IFERROR(IF(OR(HLOOKUP($A682,'Z-scores'!$C$2:$UD$20,18,FALSE)&gt;2,HLOOKUP($A682,'Z-scores'!$C$2:$UD$20,18,FALSE)&lt;-2),"",'Total-corrected counts'!T682),"")</f>
        <v>0.6443265756362081</v>
      </c>
      <c r="U682">
        <f>IFERROR(IF(OR(HLOOKUP($A682,'Z-scores'!$C$2:$UD$20,19,FALSE)&gt;2,HLOOKUP($A682,'Z-scores'!$C$2:$UD$20,19,FALSE)&lt;-2),"",'Total-corrected counts'!U682),"")</f>
        <v>0.34715743155574263</v>
      </c>
      <c r="V682">
        <f t="shared" si="40"/>
        <v>1</v>
      </c>
      <c r="W682">
        <f t="shared" si="41"/>
        <v>0.15226127010809759</v>
      </c>
      <c r="X682">
        <f t="shared" si="42"/>
        <v>1.0609464896539016</v>
      </c>
      <c r="Y682">
        <f t="shared" si="43"/>
        <v>0.39301464321939417</v>
      </c>
    </row>
    <row r="683" spans="1:25" x14ac:dyDescent="0.25">
      <c r="A683">
        <v>691</v>
      </c>
      <c r="B683" t="s">
        <v>946</v>
      </c>
      <c r="C683">
        <v>91200</v>
      </c>
      <c r="D683">
        <v>651</v>
      </c>
      <c r="E683" t="str">
        <f>IFERROR(IF(OR(HLOOKUP($A683,'Z-scores'!$C$2:$UD$20,3,FALSE)&gt;2,HLOOKUP(A683,'Z-scores'!$C$2:$UD$20,3,FALSE)&lt;-2),"",'Total-corrected counts'!E683),"")</f>
        <v/>
      </c>
      <c r="F683" t="str">
        <f>IFERROR(IF(OR(HLOOKUP($A683,'Z-scores'!$C$2:$UD$20,4,FALSE)&gt;2,HLOOKUP($A683,'Z-scores'!$C$2:$UD$20,4,FALSE)&lt;-2),"",'Total-corrected counts'!F683),"")</f>
        <v/>
      </c>
      <c r="G683" t="str">
        <f>IFERROR(IF(OR(HLOOKUP($A683,'Z-scores'!$C$2:$UD$20,5,FALSE)&gt;2,HLOOKUP($A683,'Z-scores'!$C$2:$UD$20,5,FALSE)&lt;-2),"",'Total-corrected counts'!G683),"")</f>
        <v/>
      </c>
      <c r="H683" t="str">
        <f>IFERROR(IF(OR(HLOOKUP($A683,'Z-scores'!$C$2:$UD$20,6,FALSE)&gt;2,HLOOKUP($A683,'Z-scores'!$C$2:$UD$20,6,FALSE)&lt;-2),"",'Total-corrected counts'!H683),"")</f>
        <v/>
      </c>
      <c r="I683" t="str">
        <f>IFERROR(IF(OR(HLOOKUP($A683,'Z-scores'!$C$2:$UD$20,7,FALSE)&gt;2,HLOOKUP($A683,'Z-scores'!$C$2:$UD$20,7,FALSE)&lt;-2),"",'Total-corrected counts'!I683),"")</f>
        <v/>
      </c>
      <c r="J683" t="str">
        <f>IFERROR(IF(OR(HLOOKUP($A683,'Z-scores'!$C$2:$UD$20,8,FALSE)&gt;2,HLOOKUP($A683,'Z-scores'!$C$2:$UD$20,8,FALSE)&lt;-2),"",'Total-corrected counts'!J683),"")</f>
        <v/>
      </c>
      <c r="K683" t="str">
        <f>IFERROR(IF(OR(HLOOKUP($A683,'Z-scores'!$C$2:$UD$20,9,FALSE)&gt;2,HLOOKUP($A683,'Z-scores'!$C$2:$UD$20,9,FALSE)&lt;-2),"",'Total-corrected counts'!K683),"")</f>
        <v/>
      </c>
      <c r="L683" t="str">
        <f>IFERROR(IF(OR(HLOOKUP($A683,'Z-scores'!$C$2:$UD$20,10,FALSE)&gt;2,HLOOKUP($A683,'Z-scores'!$C$2:$UD$20,10,FALSE)&lt;-2),"",'Total-corrected counts'!L683),"")</f>
        <v/>
      </c>
      <c r="M683" t="str">
        <f>IFERROR(IF(OR(HLOOKUP($A683,'Z-scores'!$C$2:$UD$20,11,FALSE)&gt;2,HLOOKUP($A683,'Z-scores'!$C$2:$UD$20,11,FALSE)&lt;-2),"",'Total-corrected counts'!M683),"")</f>
        <v/>
      </c>
      <c r="N683" t="str">
        <f>IFERROR(IF(OR(HLOOKUP($A683,'Z-scores'!$C$2:$UD$20,12,FALSE)&gt;2,HLOOKUP($A683,'Z-scores'!$C$2:$UD$20,12,FALSE)&lt;-2),"",'Total-corrected counts'!N683),"")</f>
        <v/>
      </c>
      <c r="O683" t="str">
        <f>IFERROR(IF(OR(HLOOKUP($A683,'Z-scores'!$C$2:$UD$20,13,FALSE)&gt;2,HLOOKUP($A683,'Z-scores'!$C$2:$UD$20,13,FALSE)&lt;-2),"",'Total-corrected counts'!O683),"")</f>
        <v/>
      </c>
      <c r="P683" t="str">
        <f>IFERROR(IF(OR(HLOOKUP($A683,'Z-scores'!$C$2:$UD$20,14,FALSE)&gt;2,HLOOKUP($A683,'Z-scores'!$C$2:$UD$20,14,FALSE)&lt;-2),"",'Total-corrected counts'!P683),"")</f>
        <v/>
      </c>
      <c r="Q683" t="str">
        <f>IFERROR(IF(OR(HLOOKUP($A683,'Z-scores'!$C$2:$UD$20,15,FALSE)&gt;2,HLOOKUP($A683,'Z-scores'!$C$2:$UD$20,15,FALSE)&lt;-2),"",'Total-corrected counts'!Q683),"")</f>
        <v/>
      </c>
      <c r="R683" t="str">
        <f>IFERROR(IF(OR(HLOOKUP($A683,'Z-scores'!$C$2:$UD$20,16,FALSE)&gt;2,HLOOKUP($A683,'Z-scores'!$C$2:$UD$20,16,FALSE)&lt;-2),"",'Total-corrected counts'!R683),"")</f>
        <v/>
      </c>
      <c r="S683" t="str">
        <f>IFERROR(IF(OR(HLOOKUP($A683,'Z-scores'!$C$2:$UD$20,17,FALSE)&gt;2,HLOOKUP($A683,'Z-scores'!$C$2:$UD$20,17,FALSE)&lt;-2),"",'Total-corrected counts'!S683),"")</f>
        <v/>
      </c>
      <c r="T683" t="str">
        <f>IFERROR(IF(OR(HLOOKUP($A683,'Z-scores'!$C$2:$UD$20,18,FALSE)&gt;2,HLOOKUP($A683,'Z-scores'!$C$2:$UD$20,18,FALSE)&lt;-2),"",'Total-corrected counts'!T683),"")</f>
        <v/>
      </c>
      <c r="U683" t="str">
        <f>IFERROR(IF(OR(HLOOKUP($A683,'Z-scores'!$C$2:$UD$20,19,FALSE)&gt;2,HLOOKUP($A683,'Z-scores'!$C$2:$UD$20,19,FALSE)&lt;-2),"",'Total-corrected counts'!U683),"")</f>
        <v/>
      </c>
      <c r="V683">
        <f t="shared" si="40"/>
        <v>1</v>
      </c>
      <c r="W683" t="str">
        <f t="shared" si="41"/>
        <v/>
      </c>
      <c r="X683" t="str">
        <f t="shared" si="42"/>
        <v/>
      </c>
      <c r="Y683" t="str">
        <f t="shared" si="43"/>
        <v/>
      </c>
    </row>
    <row r="684" spans="1:25" x14ac:dyDescent="0.25">
      <c r="A684">
        <v>692</v>
      </c>
      <c r="B684" t="s">
        <v>340</v>
      </c>
      <c r="C684">
        <v>29100</v>
      </c>
      <c r="D684">
        <v>922</v>
      </c>
      <c r="E684" t="str">
        <f>IFERROR(IF(OR(HLOOKUP($A684,'Z-scores'!$C$2:$UD$20,3,FALSE)&gt;2,HLOOKUP(A684,'Z-scores'!$C$2:$UD$20,3,FALSE)&lt;-2),"",'Total-corrected counts'!E684),"")</f>
        <v/>
      </c>
      <c r="F684">
        <f>IFERROR(IF(OR(HLOOKUP($A684,'Z-scores'!$C$2:$UD$20,4,FALSE)&gt;2,HLOOKUP($A684,'Z-scores'!$C$2:$UD$20,4,FALSE)&lt;-2),"",'Total-corrected counts'!F684),"")</f>
        <v>14.215777954962316</v>
      </c>
      <c r="G684">
        <f>IFERROR(IF(OR(HLOOKUP($A684,'Z-scores'!$C$2:$UD$20,5,FALSE)&gt;2,HLOOKUP($A684,'Z-scores'!$C$2:$UD$20,5,FALSE)&lt;-2),"",'Total-corrected counts'!G684),"")</f>
        <v>35.114085522843297</v>
      </c>
      <c r="H684">
        <f>IFERROR(IF(OR(HLOOKUP($A684,'Z-scores'!$C$2:$UD$20,6,FALSE)&gt;2,HLOOKUP($A684,'Z-scores'!$C$2:$UD$20,6,FALSE)&lt;-2),"",'Total-corrected counts'!H684),"")</f>
        <v>8.0552784760027389</v>
      </c>
      <c r="I684">
        <f>IFERROR(IF(OR(HLOOKUP($A684,'Z-scores'!$C$2:$UD$20,7,FALSE)&gt;2,HLOOKUP($A684,'Z-scores'!$C$2:$UD$20,7,FALSE)&lt;-2),"",'Total-corrected counts'!I684),"")</f>
        <v>18.864729912356584</v>
      </c>
      <c r="J684">
        <f>IFERROR(IF(OR(HLOOKUP($A684,'Z-scores'!$C$2:$UD$20,8,FALSE)&gt;2,HLOOKUP($A684,'Z-scores'!$C$2:$UD$20,8,FALSE)&lt;-2),"",'Total-corrected counts'!J684),"")</f>
        <v>5.6802380966468844</v>
      </c>
      <c r="K684">
        <f>IFERROR(IF(OR(HLOOKUP($A684,'Z-scores'!$C$2:$UD$20,9,FALSE)&gt;2,HLOOKUP($A684,'Z-scores'!$C$2:$UD$20,9,FALSE)&lt;-2),"",'Total-corrected counts'!K684),"")</f>
        <v>6.533251574781203</v>
      </c>
      <c r="L684">
        <f>IFERROR(IF(OR(HLOOKUP($A684,'Z-scores'!$C$2:$UD$20,10,FALSE)&gt;2,HLOOKUP($A684,'Z-scores'!$C$2:$UD$20,10,FALSE)&lt;-2),"",'Total-corrected counts'!L684),"")</f>
        <v>27.940598006410106</v>
      </c>
      <c r="M684">
        <f>IFERROR(IF(OR(HLOOKUP($A684,'Z-scores'!$C$2:$UD$20,11,FALSE)&gt;2,HLOOKUP($A684,'Z-scores'!$C$2:$UD$20,11,FALSE)&lt;-2),"",'Total-corrected counts'!M684),"")</f>
        <v>9.9985900605721039</v>
      </c>
      <c r="N684">
        <f>IFERROR(IF(OR(HLOOKUP($A684,'Z-scores'!$C$2:$UD$20,12,FALSE)&gt;2,HLOOKUP($A684,'Z-scores'!$C$2:$UD$20,12,FALSE)&lt;-2),"",'Total-corrected counts'!N684),"")</f>
        <v>24.770735524973723</v>
      </c>
      <c r="O684">
        <f>IFERROR(IF(OR(HLOOKUP($A684,'Z-scores'!$C$2:$UD$20,13,FALSE)&gt;2,HLOOKUP($A684,'Z-scores'!$C$2:$UD$20,13,FALSE)&lt;-2),"",'Total-corrected counts'!O684),"")</f>
        <v>4.9807048168463597</v>
      </c>
      <c r="P684">
        <f>IFERROR(IF(OR(HLOOKUP($A684,'Z-scores'!$C$2:$UD$20,14,FALSE)&gt;2,HLOOKUP($A684,'Z-scores'!$C$2:$UD$20,14,FALSE)&lt;-2),"",'Total-corrected counts'!P684),"")</f>
        <v>10.086120941992412</v>
      </c>
      <c r="Q684">
        <f>IFERROR(IF(OR(HLOOKUP($A684,'Z-scores'!$C$2:$UD$20,15,FALSE)&gt;2,HLOOKUP($A684,'Z-scores'!$C$2:$UD$20,15,FALSE)&lt;-2),"",'Total-corrected counts'!Q684),"")</f>
        <v>23.626853679275452</v>
      </c>
      <c r="R684">
        <f>IFERROR(IF(OR(HLOOKUP($A684,'Z-scores'!$C$2:$UD$20,16,FALSE)&gt;2,HLOOKUP($A684,'Z-scores'!$C$2:$UD$20,16,FALSE)&lt;-2),"",'Total-corrected counts'!R684),"")</f>
        <v>7.1123612839114383</v>
      </c>
      <c r="S684">
        <f>IFERROR(IF(OR(HLOOKUP($A684,'Z-scores'!$C$2:$UD$20,17,FALSE)&gt;2,HLOOKUP($A684,'Z-scores'!$C$2:$UD$20,17,FALSE)&lt;-2),"",'Total-corrected counts'!S684),"")</f>
        <v>17.6208297098263</v>
      </c>
      <c r="T684">
        <f>IFERROR(IF(OR(HLOOKUP($A684,'Z-scores'!$C$2:$UD$20,18,FALSE)&gt;2,HLOOKUP($A684,'Z-scores'!$C$2:$UD$20,18,FALSE)&lt;-2),"",'Total-corrected counts'!T684),"")</f>
        <v>8.3848365042791873</v>
      </c>
      <c r="U684">
        <f>IFERROR(IF(OR(HLOOKUP($A684,'Z-scores'!$C$2:$UD$20,19,FALSE)&gt;2,HLOOKUP($A684,'Z-scores'!$C$2:$UD$20,19,FALSE)&lt;-2),"",'Total-corrected counts'!U684),"")</f>
        <v>11.512608323967315</v>
      </c>
      <c r="V684">
        <f t="shared" si="40"/>
        <v>1</v>
      </c>
      <c r="W684">
        <f t="shared" si="41"/>
        <v>0.63096216363126512</v>
      </c>
      <c r="X684">
        <f t="shared" si="42"/>
        <v>15.800318700571903</v>
      </c>
      <c r="Y684">
        <f t="shared" si="43"/>
        <v>13.511881348134024</v>
      </c>
    </row>
    <row r="685" spans="1:25" x14ac:dyDescent="0.25">
      <c r="A685">
        <v>693</v>
      </c>
      <c r="B685" t="s">
        <v>341</v>
      </c>
      <c r="C685">
        <v>76700</v>
      </c>
      <c r="D685">
        <v>467</v>
      </c>
      <c r="E685">
        <f>IFERROR(IF(OR(HLOOKUP($A685,'Z-scores'!$C$2:$UD$20,3,FALSE)&gt;2,HLOOKUP(A685,'Z-scores'!$C$2:$UD$20,3,FALSE)&lt;-2),"",'Total-corrected counts'!E685),"")</f>
        <v>1.6530203764179554</v>
      </c>
      <c r="F685">
        <f>IFERROR(IF(OR(HLOOKUP($A685,'Z-scores'!$C$2:$UD$20,4,FALSE)&gt;2,HLOOKUP($A685,'Z-scores'!$C$2:$UD$20,4,FALSE)&lt;-2),"",'Total-corrected counts'!F685),"")</f>
        <v>0.18866872069482588</v>
      </c>
      <c r="G685">
        <f>IFERROR(IF(OR(HLOOKUP($A685,'Z-scores'!$C$2:$UD$20,5,FALSE)&gt;2,HLOOKUP($A685,'Z-scores'!$C$2:$UD$20,5,FALSE)&lt;-2),"",'Total-corrected counts'!G685),"")</f>
        <v>3.2938341841565566</v>
      </c>
      <c r="H685">
        <f>IFERROR(IF(OR(HLOOKUP($A685,'Z-scores'!$C$2:$UD$20,6,FALSE)&gt;2,HLOOKUP($A685,'Z-scores'!$C$2:$UD$20,6,FALSE)&lt;-2),"",'Total-corrected counts'!H685),"")</f>
        <v>2.7013802168224093</v>
      </c>
      <c r="I685">
        <f>IFERROR(IF(OR(HLOOKUP($A685,'Z-scores'!$C$2:$UD$20,7,FALSE)&gt;2,HLOOKUP($A685,'Z-scores'!$C$2:$UD$20,7,FALSE)&lt;-2),"",'Total-corrected counts'!I685),"")</f>
        <v>6.6371340879635756</v>
      </c>
      <c r="J685">
        <f>IFERROR(IF(OR(HLOOKUP($A685,'Z-scores'!$C$2:$UD$20,8,FALSE)&gt;2,HLOOKUP($A685,'Z-scores'!$C$2:$UD$20,8,FALSE)&lt;-2),"",'Total-corrected counts'!J685),"")</f>
        <v>0.87274491589105774</v>
      </c>
      <c r="K685">
        <f>IFERROR(IF(OR(HLOOKUP($A685,'Z-scores'!$C$2:$UD$20,9,FALSE)&gt;2,HLOOKUP($A685,'Z-scores'!$C$2:$UD$20,9,FALSE)&lt;-2),"",'Total-corrected counts'!K685),"")</f>
        <v>2.5107308099671104</v>
      </c>
      <c r="L685">
        <f>IFERROR(IF(OR(HLOOKUP($A685,'Z-scores'!$C$2:$UD$20,10,FALSE)&gt;2,HLOOKUP($A685,'Z-scores'!$C$2:$UD$20,10,FALSE)&lt;-2),"",'Total-corrected counts'!L685),"")</f>
        <v>3.5543121832649223</v>
      </c>
      <c r="M685">
        <f>IFERROR(IF(OR(HLOOKUP($A685,'Z-scores'!$C$2:$UD$20,11,FALSE)&gt;2,HLOOKUP($A685,'Z-scores'!$C$2:$UD$20,11,FALSE)&lt;-2),"",'Total-corrected counts'!M685),"")</f>
        <v>1.6910057844377706</v>
      </c>
      <c r="N685">
        <f>IFERROR(IF(OR(HLOOKUP($A685,'Z-scores'!$C$2:$UD$20,12,FALSE)&gt;2,HLOOKUP($A685,'Z-scores'!$C$2:$UD$20,12,FALSE)&lt;-2),"",'Total-corrected counts'!N685),"")</f>
        <v>3.6656656344763186E-2</v>
      </c>
      <c r="O685">
        <f>IFERROR(IF(OR(HLOOKUP($A685,'Z-scores'!$C$2:$UD$20,13,FALSE)&gt;2,HLOOKUP($A685,'Z-scores'!$C$2:$UD$20,13,FALSE)&lt;-2),"",'Total-corrected counts'!O685),"")</f>
        <v>2.0663194307727464</v>
      </c>
      <c r="P685">
        <f>IFERROR(IF(OR(HLOOKUP($A685,'Z-scores'!$C$2:$UD$20,14,FALSE)&gt;2,HLOOKUP($A685,'Z-scores'!$C$2:$UD$20,14,FALSE)&lt;-2),"",'Total-corrected counts'!P685),"")</f>
        <v>0.60687676854361117</v>
      </c>
      <c r="Q685">
        <f>IFERROR(IF(OR(HLOOKUP($A685,'Z-scores'!$C$2:$UD$20,15,FALSE)&gt;2,HLOOKUP($A685,'Z-scores'!$C$2:$UD$20,15,FALSE)&lt;-2),"",'Total-corrected counts'!Q685),"")</f>
        <v>0</v>
      </c>
      <c r="R685">
        <f>IFERROR(IF(OR(HLOOKUP($A685,'Z-scores'!$C$2:$UD$20,16,FALSE)&gt;2,HLOOKUP($A685,'Z-scores'!$C$2:$UD$20,16,FALSE)&lt;-2),"",'Total-corrected counts'!R685),"")</f>
        <v>7.2125353865017408E-2</v>
      </c>
      <c r="S685">
        <f>IFERROR(IF(OR(HLOOKUP($A685,'Z-scores'!$C$2:$UD$20,17,FALSE)&gt;2,HLOOKUP($A685,'Z-scores'!$C$2:$UD$20,17,FALSE)&lt;-2),"",'Total-corrected counts'!S685),"")</f>
        <v>0</v>
      </c>
      <c r="T685" t="str">
        <f>IFERROR(IF(OR(HLOOKUP($A685,'Z-scores'!$C$2:$UD$20,18,FALSE)&gt;2,HLOOKUP($A685,'Z-scores'!$C$2:$UD$20,18,FALSE)&lt;-2),"",'Total-corrected counts'!T685),"")</f>
        <v/>
      </c>
      <c r="U685">
        <f>IFERROR(IF(OR(HLOOKUP($A685,'Z-scores'!$C$2:$UD$20,19,FALSE)&gt;2,HLOOKUP($A685,'Z-scores'!$C$2:$UD$20,19,FALSE)&lt;-2),"",'Total-corrected counts'!U685),"")</f>
        <v>1.6706951393620115</v>
      </c>
      <c r="V685">
        <f t="shared" si="40"/>
        <v>1</v>
      </c>
      <c r="W685">
        <f t="shared" si="41"/>
        <v>2.535384685253652E-2</v>
      </c>
      <c r="X685">
        <f t="shared" si="42"/>
        <v>2.5669812532906868</v>
      </c>
      <c r="Y685">
        <f t="shared" si="43"/>
        <v>0.63609619269830708</v>
      </c>
    </row>
    <row r="686" spans="1:25" x14ac:dyDescent="0.25">
      <c r="A686">
        <v>694</v>
      </c>
      <c r="B686" t="s">
        <v>342</v>
      </c>
      <c r="C686">
        <v>24800</v>
      </c>
      <c r="D686">
        <v>119</v>
      </c>
      <c r="E686" t="str">
        <f>IFERROR(IF(OR(HLOOKUP($A686,'Z-scores'!$C$2:$UD$20,3,FALSE)&gt;2,HLOOKUP(A686,'Z-scores'!$C$2:$UD$20,3,FALSE)&lt;-2),"",'Total-corrected counts'!E686),"")</f>
        <v/>
      </c>
      <c r="F686">
        <f>IFERROR(IF(OR(HLOOKUP($A686,'Z-scores'!$C$2:$UD$20,4,FALSE)&gt;2,HLOOKUP($A686,'Z-scores'!$C$2:$UD$20,4,FALSE)&lt;-2),"",'Total-corrected counts'!F686),"")</f>
        <v>23.526169171859159</v>
      </c>
      <c r="G686">
        <f>IFERROR(IF(OR(HLOOKUP($A686,'Z-scores'!$C$2:$UD$20,5,FALSE)&gt;2,HLOOKUP($A686,'Z-scores'!$C$2:$UD$20,5,FALSE)&lt;-2),"",'Total-corrected counts'!G686),"")</f>
        <v>20.97175159453808</v>
      </c>
      <c r="H686">
        <f>IFERROR(IF(OR(HLOOKUP($A686,'Z-scores'!$C$2:$UD$20,6,FALSE)&gt;2,HLOOKUP($A686,'Z-scores'!$C$2:$UD$20,6,FALSE)&lt;-2),"",'Total-corrected counts'!H686),"")</f>
        <v>23.677213683363338</v>
      </c>
      <c r="I686">
        <f>IFERROR(IF(OR(HLOOKUP($A686,'Z-scores'!$C$2:$UD$20,7,FALSE)&gt;2,HLOOKUP($A686,'Z-scores'!$C$2:$UD$20,7,FALSE)&lt;-2),"",'Total-corrected counts'!I686),"")</f>
        <v>13.896114690662143</v>
      </c>
      <c r="J686">
        <f>IFERROR(IF(OR(HLOOKUP($A686,'Z-scores'!$C$2:$UD$20,8,FALSE)&gt;2,HLOOKUP($A686,'Z-scores'!$C$2:$UD$20,8,FALSE)&lt;-2),"",'Total-corrected counts'!J686),"")</f>
        <v>27.173430686302932</v>
      </c>
      <c r="K686">
        <f>IFERROR(IF(OR(HLOOKUP($A686,'Z-scores'!$C$2:$UD$20,9,FALSE)&gt;2,HLOOKUP($A686,'Z-scores'!$C$2:$UD$20,9,FALSE)&lt;-2),"",'Total-corrected counts'!K686),"")</f>
        <v>16.076704387089581</v>
      </c>
      <c r="L686">
        <f>IFERROR(IF(OR(HLOOKUP($A686,'Z-scores'!$C$2:$UD$20,10,FALSE)&gt;2,HLOOKUP($A686,'Z-scores'!$C$2:$UD$20,10,FALSE)&lt;-2),"",'Total-corrected counts'!L686),"")</f>
        <v>18.393345057565746</v>
      </c>
      <c r="M686">
        <f>IFERROR(IF(OR(HLOOKUP($A686,'Z-scores'!$C$2:$UD$20,11,FALSE)&gt;2,HLOOKUP($A686,'Z-scores'!$C$2:$UD$20,11,FALSE)&lt;-2),"",'Total-corrected counts'!M686),"")</f>
        <v>18.034323270543418</v>
      </c>
      <c r="N686">
        <f>IFERROR(IF(OR(HLOOKUP($A686,'Z-scores'!$C$2:$UD$20,12,FALSE)&gt;2,HLOOKUP($A686,'Z-scores'!$C$2:$UD$20,12,FALSE)&lt;-2),"",'Total-corrected counts'!N686),"")</f>
        <v>8.1011210521926635</v>
      </c>
      <c r="O686">
        <f>IFERROR(IF(OR(HLOOKUP($A686,'Z-scores'!$C$2:$UD$20,13,FALSE)&gt;2,HLOOKUP($A686,'Z-scores'!$C$2:$UD$20,13,FALSE)&lt;-2),"",'Total-corrected counts'!O686),"")</f>
        <v>9.9243908816756168</v>
      </c>
      <c r="P686">
        <f>IFERROR(IF(OR(HLOOKUP($A686,'Z-scores'!$C$2:$UD$20,14,FALSE)&gt;2,HLOOKUP($A686,'Z-scores'!$C$2:$UD$20,14,FALSE)&lt;-2),"",'Total-corrected counts'!P686),"")</f>
        <v>8.2911333167225756</v>
      </c>
      <c r="Q686">
        <f>IFERROR(IF(OR(HLOOKUP($A686,'Z-scores'!$C$2:$UD$20,15,FALSE)&gt;2,HLOOKUP($A686,'Z-scores'!$C$2:$UD$20,15,FALSE)&lt;-2),"",'Total-corrected counts'!Q686),"")</f>
        <v>16.557324617172814</v>
      </c>
      <c r="R686">
        <f>IFERROR(IF(OR(HLOOKUP($A686,'Z-scores'!$C$2:$UD$20,16,FALSE)&gt;2,HLOOKUP($A686,'Z-scores'!$C$2:$UD$20,16,FALSE)&lt;-2),"",'Total-corrected counts'!R686),"")</f>
        <v>24.466522816655349</v>
      </c>
      <c r="S686">
        <f>IFERROR(IF(OR(HLOOKUP($A686,'Z-scores'!$C$2:$UD$20,17,FALSE)&gt;2,HLOOKUP($A686,'Z-scores'!$C$2:$UD$20,17,FALSE)&lt;-2),"",'Total-corrected counts'!S686),"")</f>
        <v>16.860843215871991</v>
      </c>
      <c r="T686">
        <f>IFERROR(IF(OR(HLOOKUP($A686,'Z-scores'!$C$2:$UD$20,18,FALSE)&gt;2,HLOOKUP($A686,'Z-scores'!$C$2:$UD$20,18,FALSE)&lt;-2),"",'Total-corrected counts'!T686),"")</f>
        <v>12.66316496650361</v>
      </c>
      <c r="U686">
        <f>IFERROR(IF(OR(HLOOKUP($A686,'Z-scores'!$C$2:$UD$20,19,FALSE)&gt;2,HLOOKUP($A686,'Z-scores'!$C$2:$UD$20,19,FALSE)&lt;-2),"",'Total-corrected counts'!U686),"")</f>
        <v>9.4643794777884338</v>
      </c>
      <c r="V686">
        <f t="shared" si="40"/>
        <v>1</v>
      </c>
      <c r="W686">
        <f t="shared" si="41"/>
        <v>1.6645901738159954E-2</v>
      </c>
      <c r="X686">
        <f t="shared" si="42"/>
        <v>20.218631567740548</v>
      </c>
      <c r="Y686">
        <f t="shared" si="43"/>
        <v>13.291110043072884</v>
      </c>
    </row>
    <row r="687" spans="1:25" x14ac:dyDescent="0.25">
      <c r="A687">
        <v>695</v>
      </c>
      <c r="B687" t="s">
        <v>947</v>
      </c>
      <c r="C687">
        <v>400</v>
      </c>
      <c r="D687">
        <v>688</v>
      </c>
      <c r="E687" t="str">
        <f>IFERROR(IF(OR(HLOOKUP($A687,'Z-scores'!$C$2:$UD$20,3,FALSE)&gt;2,HLOOKUP(A687,'Z-scores'!$C$2:$UD$20,3,FALSE)&lt;-2),"",'Total-corrected counts'!E687),"")</f>
        <v/>
      </c>
      <c r="F687" t="str">
        <f>IFERROR(IF(OR(HLOOKUP($A687,'Z-scores'!$C$2:$UD$20,4,FALSE)&gt;2,HLOOKUP($A687,'Z-scores'!$C$2:$UD$20,4,FALSE)&lt;-2),"",'Total-corrected counts'!F687),"")</f>
        <v/>
      </c>
      <c r="G687" t="str">
        <f>IFERROR(IF(OR(HLOOKUP($A687,'Z-scores'!$C$2:$UD$20,5,FALSE)&gt;2,HLOOKUP($A687,'Z-scores'!$C$2:$UD$20,5,FALSE)&lt;-2),"",'Total-corrected counts'!G687),"")</f>
        <v/>
      </c>
      <c r="H687" t="str">
        <f>IFERROR(IF(OR(HLOOKUP($A687,'Z-scores'!$C$2:$UD$20,6,FALSE)&gt;2,HLOOKUP($A687,'Z-scores'!$C$2:$UD$20,6,FALSE)&lt;-2),"",'Total-corrected counts'!H687),"")</f>
        <v/>
      </c>
      <c r="I687" t="str">
        <f>IFERROR(IF(OR(HLOOKUP($A687,'Z-scores'!$C$2:$UD$20,7,FALSE)&gt;2,HLOOKUP($A687,'Z-scores'!$C$2:$UD$20,7,FALSE)&lt;-2),"",'Total-corrected counts'!I687),"")</f>
        <v/>
      </c>
      <c r="J687" t="str">
        <f>IFERROR(IF(OR(HLOOKUP($A687,'Z-scores'!$C$2:$UD$20,8,FALSE)&gt;2,HLOOKUP($A687,'Z-scores'!$C$2:$UD$20,8,FALSE)&lt;-2),"",'Total-corrected counts'!J687),"")</f>
        <v/>
      </c>
      <c r="K687" t="str">
        <f>IFERROR(IF(OR(HLOOKUP($A687,'Z-scores'!$C$2:$UD$20,9,FALSE)&gt;2,HLOOKUP($A687,'Z-scores'!$C$2:$UD$20,9,FALSE)&lt;-2),"",'Total-corrected counts'!K687),"")</f>
        <v/>
      </c>
      <c r="L687" t="str">
        <f>IFERROR(IF(OR(HLOOKUP($A687,'Z-scores'!$C$2:$UD$20,10,FALSE)&gt;2,HLOOKUP($A687,'Z-scores'!$C$2:$UD$20,10,FALSE)&lt;-2),"",'Total-corrected counts'!L687),"")</f>
        <v/>
      </c>
      <c r="M687" t="str">
        <f>IFERROR(IF(OR(HLOOKUP($A687,'Z-scores'!$C$2:$UD$20,11,FALSE)&gt;2,HLOOKUP($A687,'Z-scores'!$C$2:$UD$20,11,FALSE)&lt;-2),"",'Total-corrected counts'!M687),"")</f>
        <v/>
      </c>
      <c r="N687" t="str">
        <f>IFERROR(IF(OR(HLOOKUP($A687,'Z-scores'!$C$2:$UD$20,12,FALSE)&gt;2,HLOOKUP($A687,'Z-scores'!$C$2:$UD$20,12,FALSE)&lt;-2),"",'Total-corrected counts'!N687),"")</f>
        <v/>
      </c>
      <c r="O687" t="str">
        <f>IFERROR(IF(OR(HLOOKUP($A687,'Z-scores'!$C$2:$UD$20,13,FALSE)&gt;2,HLOOKUP($A687,'Z-scores'!$C$2:$UD$20,13,FALSE)&lt;-2),"",'Total-corrected counts'!O687),"")</f>
        <v/>
      </c>
      <c r="P687" t="str">
        <f>IFERROR(IF(OR(HLOOKUP($A687,'Z-scores'!$C$2:$UD$20,14,FALSE)&gt;2,HLOOKUP($A687,'Z-scores'!$C$2:$UD$20,14,FALSE)&lt;-2),"",'Total-corrected counts'!P687),"")</f>
        <v/>
      </c>
      <c r="Q687" t="str">
        <f>IFERROR(IF(OR(HLOOKUP($A687,'Z-scores'!$C$2:$UD$20,15,FALSE)&gt;2,HLOOKUP($A687,'Z-scores'!$C$2:$UD$20,15,FALSE)&lt;-2),"",'Total-corrected counts'!Q687),"")</f>
        <v/>
      </c>
      <c r="R687" t="str">
        <f>IFERROR(IF(OR(HLOOKUP($A687,'Z-scores'!$C$2:$UD$20,16,FALSE)&gt;2,HLOOKUP($A687,'Z-scores'!$C$2:$UD$20,16,FALSE)&lt;-2),"",'Total-corrected counts'!R687),"")</f>
        <v/>
      </c>
      <c r="S687" t="str">
        <f>IFERROR(IF(OR(HLOOKUP($A687,'Z-scores'!$C$2:$UD$20,17,FALSE)&gt;2,HLOOKUP($A687,'Z-scores'!$C$2:$UD$20,17,FALSE)&lt;-2),"",'Total-corrected counts'!S687),"")</f>
        <v/>
      </c>
      <c r="T687" t="str">
        <f>IFERROR(IF(OR(HLOOKUP($A687,'Z-scores'!$C$2:$UD$20,18,FALSE)&gt;2,HLOOKUP($A687,'Z-scores'!$C$2:$UD$20,18,FALSE)&lt;-2),"",'Total-corrected counts'!T687),"")</f>
        <v/>
      </c>
      <c r="U687" t="str">
        <f>IFERROR(IF(OR(HLOOKUP($A687,'Z-scores'!$C$2:$UD$20,19,FALSE)&gt;2,HLOOKUP($A687,'Z-scores'!$C$2:$UD$20,19,FALSE)&lt;-2),"",'Total-corrected counts'!U687),"")</f>
        <v/>
      </c>
      <c r="V687">
        <f t="shared" si="40"/>
        <v>1</v>
      </c>
      <c r="W687" t="str">
        <f t="shared" si="41"/>
        <v/>
      </c>
      <c r="X687" t="str">
        <f t="shared" si="42"/>
        <v/>
      </c>
      <c r="Y687" t="str">
        <f t="shared" si="43"/>
        <v/>
      </c>
    </row>
    <row r="688" spans="1:25" x14ac:dyDescent="0.25">
      <c r="A688">
        <v>696</v>
      </c>
      <c r="B688" t="s">
        <v>343</v>
      </c>
      <c r="C688">
        <v>12100</v>
      </c>
      <c r="D688">
        <v>1027</v>
      </c>
      <c r="E688">
        <f>IFERROR(IF(OR(HLOOKUP($A688,'Z-scores'!$C$2:$UD$20,3,FALSE)&gt;2,HLOOKUP(A688,'Z-scores'!$C$2:$UD$20,3,FALSE)&lt;-2),"",'Total-corrected counts'!E688),"")</f>
        <v>0.22040271685572738</v>
      </c>
      <c r="F688">
        <f>IFERROR(IF(OR(HLOOKUP($A688,'Z-scores'!$C$2:$UD$20,4,FALSE)&gt;2,HLOOKUP($A688,'Z-scores'!$C$2:$UD$20,4,FALSE)&lt;-2),"",'Total-corrected counts'!F688),"")</f>
        <v>0</v>
      </c>
      <c r="G688">
        <f>IFERROR(IF(OR(HLOOKUP($A688,'Z-scores'!$C$2:$UD$20,5,FALSE)&gt;2,HLOOKUP($A688,'Z-scores'!$C$2:$UD$20,5,FALSE)&lt;-2),"",'Total-corrected counts'!G688),"")</f>
        <v>0.54393592031943139</v>
      </c>
      <c r="H688">
        <f>IFERROR(IF(OR(HLOOKUP($A688,'Z-scores'!$C$2:$UD$20,6,FALSE)&gt;2,HLOOKUP($A688,'Z-scores'!$C$2:$UD$20,6,FALSE)&lt;-2),"",'Total-corrected counts'!H688),"")</f>
        <v>0.94932224673862431</v>
      </c>
      <c r="I688">
        <f>IFERROR(IF(OR(HLOOKUP($A688,'Z-scores'!$C$2:$UD$20,7,FALSE)&gt;2,HLOOKUP($A688,'Z-scores'!$C$2:$UD$20,7,FALSE)&lt;-2),"",'Total-corrected counts'!I688),"")</f>
        <v>0.781925815557861</v>
      </c>
      <c r="J688">
        <f>IFERROR(IF(OR(HLOOKUP($A688,'Z-scores'!$C$2:$UD$20,8,FALSE)&gt;2,HLOOKUP($A688,'Z-scores'!$C$2:$UD$20,8,FALSE)&lt;-2),"",'Total-corrected counts'!J688),"")</f>
        <v>0.70509899984418789</v>
      </c>
      <c r="K688">
        <f>IFERROR(IF(OR(HLOOKUP($A688,'Z-scores'!$C$2:$UD$20,9,FALSE)&gt;2,HLOOKUP($A688,'Z-scores'!$C$2:$UD$20,9,FALSE)&lt;-2),"",'Total-corrected counts'!K688),"")</f>
        <v>1.3601650036233903</v>
      </c>
      <c r="L688">
        <f>IFERROR(IF(OR(HLOOKUP($A688,'Z-scores'!$C$2:$UD$20,10,FALSE)&gt;2,HLOOKUP($A688,'Z-scores'!$C$2:$UD$20,10,FALSE)&lt;-2),"",'Total-corrected counts'!L688),"")</f>
        <v>0.22490064683189956</v>
      </c>
      <c r="M688">
        <f>IFERROR(IF(OR(HLOOKUP($A688,'Z-scores'!$C$2:$UD$20,11,FALSE)&gt;2,HLOOKUP($A688,'Z-scores'!$C$2:$UD$20,11,FALSE)&lt;-2),"",'Total-corrected counts'!M688),"")</f>
        <v>0.97682078011119178</v>
      </c>
      <c r="N688">
        <f>IFERROR(IF(OR(HLOOKUP($A688,'Z-scores'!$C$2:$UD$20,12,FALSE)&gt;2,HLOOKUP($A688,'Z-scores'!$C$2:$UD$20,12,FALSE)&lt;-2),"",'Total-corrected counts'!N688),"")</f>
        <v>0.57734233743002017</v>
      </c>
      <c r="O688">
        <f>IFERROR(IF(OR(HLOOKUP($A688,'Z-scores'!$C$2:$UD$20,13,FALSE)&gt;2,HLOOKUP($A688,'Z-scores'!$C$2:$UD$20,13,FALSE)&lt;-2),"",'Total-corrected counts'!O688),"")</f>
        <v>0.82450856765362024</v>
      </c>
      <c r="P688">
        <f>IFERROR(IF(OR(HLOOKUP($A688,'Z-scores'!$C$2:$UD$20,14,FALSE)&gt;2,HLOOKUP($A688,'Z-scores'!$C$2:$UD$20,14,FALSE)&lt;-2),"",'Total-corrected counts'!P688),"")</f>
        <v>0.69235236974693659</v>
      </c>
      <c r="Q688">
        <f>IFERROR(IF(OR(HLOOKUP($A688,'Z-scores'!$C$2:$UD$20,15,FALSE)&gt;2,HLOOKUP($A688,'Z-scores'!$C$2:$UD$20,15,FALSE)&lt;-2),"",'Total-corrected counts'!Q688),"")</f>
        <v>1.1603778736416752</v>
      </c>
      <c r="R688">
        <f>IFERROR(IF(OR(HLOOKUP($A688,'Z-scores'!$C$2:$UD$20,16,FALSE)&gt;2,HLOOKUP($A688,'Z-scores'!$C$2:$UD$20,16,FALSE)&lt;-2),"",'Total-corrected counts'!R688),"")</f>
        <v>0.56097497450569089</v>
      </c>
      <c r="S688" t="str">
        <f>IFERROR(IF(OR(HLOOKUP($A688,'Z-scores'!$C$2:$UD$20,17,FALSE)&gt;2,HLOOKUP($A688,'Z-scores'!$C$2:$UD$20,17,FALSE)&lt;-2),"",'Total-corrected counts'!S688),"")</f>
        <v/>
      </c>
      <c r="T688">
        <f>IFERROR(IF(OR(HLOOKUP($A688,'Z-scores'!$C$2:$UD$20,18,FALSE)&gt;2,HLOOKUP($A688,'Z-scores'!$C$2:$UD$20,18,FALSE)&lt;-2),"",'Total-corrected counts'!T688),"")</f>
        <v>1.7010221596795891</v>
      </c>
      <c r="U688">
        <f>IFERROR(IF(OR(HLOOKUP($A688,'Z-scores'!$C$2:$UD$20,19,FALSE)&gt;2,HLOOKUP($A688,'Z-scores'!$C$2:$UD$20,19,FALSE)&lt;-2),"",'Total-corrected counts'!U688),"")</f>
        <v>0.78978315678931454</v>
      </c>
      <c r="V688">
        <f t="shared" si="40"/>
        <v>1</v>
      </c>
      <c r="W688">
        <f t="shared" si="41"/>
        <v>0.24200362372401063</v>
      </c>
      <c r="X688">
        <f t="shared" si="42"/>
        <v>0.64028579220914594</v>
      </c>
      <c r="Y688">
        <f t="shared" si="43"/>
        <v>0.90090877706383521</v>
      </c>
    </row>
    <row r="689" spans="1:25" x14ac:dyDescent="0.25">
      <c r="A689">
        <v>697</v>
      </c>
      <c r="B689" t="s">
        <v>344</v>
      </c>
      <c r="C689">
        <v>103000</v>
      </c>
      <c r="D689">
        <v>932</v>
      </c>
      <c r="E689" t="str">
        <f>IFERROR(IF(OR(HLOOKUP($A689,'Z-scores'!$C$2:$UD$20,3,FALSE)&gt;2,HLOOKUP(A689,'Z-scores'!$C$2:$UD$20,3,FALSE)&lt;-2),"",'Total-corrected counts'!E689),"")</f>
        <v/>
      </c>
      <c r="F689">
        <f>IFERROR(IF(OR(HLOOKUP($A689,'Z-scores'!$C$2:$UD$20,4,FALSE)&gt;2,HLOOKUP($A689,'Z-scores'!$C$2:$UD$20,4,FALSE)&lt;-2),"",'Total-corrected counts'!F689),"")</f>
        <v>3.2073682518120399</v>
      </c>
      <c r="G689">
        <f>IFERROR(IF(OR(HLOOKUP($A689,'Z-scores'!$C$2:$UD$20,5,FALSE)&gt;2,HLOOKUP($A689,'Z-scores'!$C$2:$UD$20,5,FALSE)&lt;-2),"",'Total-corrected counts'!G689),"")</f>
        <v>1.742609522504845</v>
      </c>
      <c r="H689">
        <f>IFERROR(IF(OR(HLOOKUP($A689,'Z-scores'!$C$2:$UD$20,6,FALSE)&gt;2,HLOOKUP($A689,'Z-scores'!$C$2:$UD$20,6,FALSE)&lt;-2),"",'Total-corrected counts'!H689),"")</f>
        <v>0.46768081273152817</v>
      </c>
      <c r="I689">
        <f>IFERROR(IF(OR(HLOOKUP($A689,'Z-scores'!$C$2:$UD$20,7,FALSE)&gt;2,HLOOKUP($A689,'Z-scores'!$C$2:$UD$20,7,FALSE)&lt;-2),"",'Total-corrected counts'!I689),"")</f>
        <v>10.380526968744515</v>
      </c>
      <c r="J689">
        <f>IFERROR(IF(OR(HLOOKUP($A689,'Z-scores'!$C$2:$UD$20,8,FALSE)&gt;2,HLOOKUP($A689,'Z-scores'!$C$2:$UD$20,8,FALSE)&lt;-2),"",'Total-corrected counts'!J689),"")</f>
        <v>8.6288339141771253</v>
      </c>
      <c r="K689">
        <f>IFERROR(IF(OR(HLOOKUP($A689,'Z-scores'!$C$2:$UD$20,9,FALSE)&gt;2,HLOOKUP($A689,'Z-scores'!$C$2:$UD$20,9,FALSE)&lt;-2),"",'Total-corrected counts'!K689),"")</f>
        <v>15.724399353364179</v>
      </c>
      <c r="L689">
        <f>IFERROR(IF(OR(HLOOKUP($A689,'Z-scores'!$C$2:$UD$20,10,FALSE)&gt;2,HLOOKUP($A689,'Z-scores'!$C$2:$UD$20,10,FALSE)&lt;-2),"",'Total-corrected counts'!L689),"")</f>
        <v>10.95839426229942</v>
      </c>
      <c r="M689">
        <f>IFERROR(IF(OR(HLOOKUP($A689,'Z-scores'!$C$2:$UD$20,11,FALSE)&gt;2,HLOOKUP($A689,'Z-scores'!$C$2:$UD$20,11,FALSE)&lt;-2),"",'Total-corrected counts'!M689),"")</f>
        <v>2.7231183068194071</v>
      </c>
      <c r="N689">
        <f>IFERROR(IF(OR(HLOOKUP($A689,'Z-scores'!$C$2:$UD$20,12,FALSE)&gt;2,HLOOKUP($A689,'Z-scores'!$C$2:$UD$20,12,FALSE)&lt;-2),"",'Total-corrected counts'!N689),"")</f>
        <v>1.2829829720667114</v>
      </c>
      <c r="O689">
        <f>IFERROR(IF(OR(HLOOKUP($A689,'Z-scores'!$C$2:$UD$20,13,FALSE)&gt;2,HLOOKUP($A689,'Z-scores'!$C$2:$UD$20,13,FALSE)&lt;-2),"",'Total-corrected counts'!O689),"")</f>
        <v>4.9470514059217212</v>
      </c>
      <c r="P689">
        <f>IFERROR(IF(OR(HLOOKUP($A689,'Z-scores'!$C$2:$UD$20,14,FALSE)&gt;2,HLOOKUP($A689,'Z-scores'!$C$2:$UD$20,14,FALSE)&lt;-2),"",'Total-corrected counts'!P689),"")</f>
        <v>7.9064931113076096</v>
      </c>
      <c r="Q689">
        <f>IFERROR(IF(OR(HLOOKUP($A689,'Z-scores'!$C$2:$UD$20,15,FALSE)&gt;2,HLOOKUP($A689,'Z-scores'!$C$2:$UD$20,15,FALSE)&lt;-2),"",'Total-corrected counts'!Q689),"")</f>
        <v>0.10726182025259183</v>
      </c>
      <c r="R689">
        <f>IFERROR(IF(OR(HLOOKUP($A689,'Z-scores'!$C$2:$UD$20,16,FALSE)&gt;2,HLOOKUP($A689,'Z-scores'!$C$2:$UD$20,16,FALSE)&lt;-2),"",'Total-corrected counts'!R689),"")</f>
        <v>10.610440946364783</v>
      </c>
      <c r="S689">
        <f>IFERROR(IF(OR(HLOOKUP($A689,'Z-scores'!$C$2:$UD$20,17,FALSE)&gt;2,HLOOKUP($A689,'Z-scores'!$C$2:$UD$20,17,FALSE)&lt;-2),"",'Total-corrected counts'!S689),"")</f>
        <v>0.85227056822018754</v>
      </c>
      <c r="T689">
        <f>IFERROR(IF(OR(HLOOKUP($A689,'Z-scores'!$C$2:$UD$20,18,FALSE)&gt;2,HLOOKUP($A689,'Z-scores'!$C$2:$UD$20,18,FALSE)&lt;-2),"",'Total-corrected counts'!T689),"")</f>
        <v>0.82473801681434633</v>
      </c>
      <c r="U689">
        <f>IFERROR(IF(OR(HLOOKUP($A689,'Z-scores'!$C$2:$UD$20,19,FALSE)&gt;2,HLOOKUP($A689,'Z-scores'!$C$2:$UD$20,19,FALSE)&lt;-2),"",'Total-corrected counts'!U689),"")</f>
        <v>1.5405111025286078</v>
      </c>
      <c r="V689">
        <f t="shared" si="40"/>
        <v>1</v>
      </c>
      <c r="W689">
        <f t="shared" si="41"/>
        <v>0.19587485051518053</v>
      </c>
      <c r="X689">
        <f t="shared" si="42"/>
        <v>6.7291164240566328</v>
      </c>
      <c r="Y689">
        <f t="shared" si="43"/>
        <v>3.5089687429345702</v>
      </c>
    </row>
    <row r="690" spans="1:25" x14ac:dyDescent="0.25">
      <c r="A690">
        <v>698</v>
      </c>
      <c r="B690" t="s">
        <v>345</v>
      </c>
      <c r="C690">
        <v>29900</v>
      </c>
      <c r="D690">
        <v>695</v>
      </c>
      <c r="E690" t="str">
        <f>IFERROR(IF(OR(HLOOKUP($A690,'Z-scores'!$C$2:$UD$20,3,FALSE)&gt;2,HLOOKUP(A690,'Z-scores'!$C$2:$UD$20,3,FALSE)&lt;-2),"",'Total-corrected counts'!E690),"")</f>
        <v/>
      </c>
      <c r="F690">
        <f>IFERROR(IF(OR(HLOOKUP($A690,'Z-scores'!$C$2:$UD$20,4,FALSE)&gt;2,HLOOKUP($A690,'Z-scores'!$C$2:$UD$20,4,FALSE)&lt;-2),"",'Total-corrected counts'!F690),"")</f>
        <v>109.27200123372937</v>
      </c>
      <c r="G690">
        <f>IFERROR(IF(OR(HLOOKUP($A690,'Z-scores'!$C$2:$UD$20,5,FALSE)&gt;2,HLOOKUP($A690,'Z-scores'!$C$2:$UD$20,5,FALSE)&lt;-2),"",'Total-corrected counts'!G690),"")</f>
        <v>85.518814139110603</v>
      </c>
      <c r="H690">
        <f>IFERROR(IF(OR(HLOOKUP($A690,'Z-scores'!$C$2:$UD$20,6,FALSE)&gt;2,HLOOKUP($A690,'Z-scores'!$C$2:$UD$20,6,FALSE)&lt;-2),"",'Total-corrected counts'!H690),"")</f>
        <v>93.152245461227523</v>
      </c>
      <c r="I690">
        <f>IFERROR(IF(OR(HLOOKUP($A690,'Z-scores'!$C$2:$UD$20,7,FALSE)&gt;2,HLOOKUP($A690,'Z-scores'!$C$2:$UD$20,7,FALSE)&lt;-2),"",'Total-corrected counts'!I690),"")</f>
        <v>66.414439152934222</v>
      </c>
      <c r="J690">
        <f>IFERROR(IF(OR(HLOOKUP($A690,'Z-scores'!$C$2:$UD$20,8,FALSE)&gt;2,HLOOKUP($A690,'Z-scores'!$C$2:$UD$20,8,FALSE)&lt;-2),"",'Total-corrected counts'!J690),"")</f>
        <v>71.466467858333289</v>
      </c>
      <c r="K690">
        <f>IFERROR(IF(OR(HLOOKUP($A690,'Z-scores'!$C$2:$UD$20,9,FALSE)&gt;2,HLOOKUP($A690,'Z-scores'!$C$2:$UD$20,9,FALSE)&lt;-2),"",'Total-corrected counts'!K690),"")</f>
        <v>69.448687217793633</v>
      </c>
      <c r="L690">
        <f>IFERROR(IF(OR(HLOOKUP($A690,'Z-scores'!$C$2:$UD$20,10,FALSE)&gt;2,HLOOKUP($A690,'Z-scores'!$C$2:$UD$20,10,FALSE)&lt;-2),"",'Total-corrected counts'!L690),"")</f>
        <v>68.585877650520274</v>
      </c>
      <c r="M690">
        <f>IFERROR(IF(OR(HLOOKUP($A690,'Z-scores'!$C$2:$UD$20,11,FALSE)&gt;2,HLOOKUP($A690,'Z-scores'!$C$2:$UD$20,11,FALSE)&lt;-2),"",'Total-corrected counts'!M690),"")</f>
        <v>93.880770730026086</v>
      </c>
      <c r="N690">
        <f>IFERROR(IF(OR(HLOOKUP($A690,'Z-scores'!$C$2:$UD$20,12,FALSE)&gt;2,HLOOKUP($A690,'Z-scores'!$C$2:$UD$20,12,FALSE)&lt;-2),"",'Total-corrected counts'!N690),"")</f>
        <v>52.079944501822297</v>
      </c>
      <c r="O690">
        <f>IFERROR(IF(OR(HLOOKUP($A690,'Z-scores'!$C$2:$UD$20,13,FALSE)&gt;2,HLOOKUP($A690,'Z-scores'!$C$2:$UD$20,13,FALSE)&lt;-2),"",'Total-corrected counts'!O690),"")</f>
        <v>64.718874549170494</v>
      </c>
      <c r="P690">
        <f>IFERROR(IF(OR(HLOOKUP($A690,'Z-scores'!$C$2:$UD$20,14,FALSE)&gt;2,HLOOKUP($A690,'Z-scores'!$C$2:$UD$20,14,FALSE)&lt;-2),"",'Total-corrected counts'!P690),"")</f>
        <v>82.535240521931115</v>
      </c>
      <c r="Q690">
        <f>IFERROR(IF(OR(HLOOKUP($A690,'Z-scores'!$C$2:$UD$20,15,FALSE)&gt;2,HLOOKUP($A690,'Z-scores'!$C$2:$UD$20,15,FALSE)&lt;-2),"",'Total-corrected counts'!Q690),"")</f>
        <v>67.223908074669836</v>
      </c>
      <c r="R690">
        <f>IFERROR(IF(OR(HLOOKUP($A690,'Z-scores'!$C$2:$UD$20,16,FALSE)&gt;2,HLOOKUP($A690,'Z-scores'!$C$2:$UD$20,16,FALSE)&lt;-2),"",'Total-corrected counts'!R690),"")</f>
        <v>66.363339484023228</v>
      </c>
      <c r="S690">
        <f>IFERROR(IF(OR(HLOOKUP($A690,'Z-scores'!$C$2:$UD$20,17,FALSE)&gt;2,HLOOKUP($A690,'Z-scores'!$C$2:$UD$20,17,FALSE)&lt;-2),"",'Total-corrected counts'!S690),"")</f>
        <v>78.636888224443553</v>
      </c>
      <c r="T690">
        <f>IFERROR(IF(OR(HLOOKUP($A690,'Z-scores'!$C$2:$UD$20,18,FALSE)&gt;2,HLOOKUP($A690,'Z-scores'!$C$2:$UD$20,18,FALSE)&lt;-2),"",'Total-corrected counts'!T690),"")</f>
        <v>83.856956063800354</v>
      </c>
      <c r="U690">
        <f>IFERROR(IF(OR(HLOOKUP($A690,'Z-scores'!$C$2:$UD$20,19,FALSE)&gt;2,HLOOKUP($A690,'Z-scores'!$C$2:$UD$20,19,FALSE)&lt;-2),"",'Total-corrected counts'!U690),"")</f>
        <v>40.42648290466623</v>
      </c>
      <c r="V690">
        <f t="shared" si="40"/>
        <v>1</v>
      </c>
      <c r="W690">
        <f t="shared" si="41"/>
        <v>6.7398095239626296E-2</v>
      </c>
      <c r="X690">
        <f t="shared" si="42"/>
        <v>82.217412930459375</v>
      </c>
      <c r="Y690">
        <f t="shared" si="43"/>
        <v>66.980204290565894</v>
      </c>
    </row>
    <row r="691" spans="1:25" x14ac:dyDescent="0.25">
      <c r="A691">
        <v>699</v>
      </c>
      <c r="B691" t="s">
        <v>948</v>
      </c>
      <c r="C691">
        <v>25100</v>
      </c>
      <c r="D691">
        <v>119</v>
      </c>
      <c r="E691" t="str">
        <f>IFERROR(IF(OR(HLOOKUP($A691,'Z-scores'!$C$2:$UD$20,3,FALSE)&gt;2,HLOOKUP(A691,'Z-scores'!$C$2:$UD$20,3,FALSE)&lt;-2),"",'Total-corrected counts'!E691),"")</f>
        <v/>
      </c>
      <c r="F691">
        <f>IFERROR(IF(OR(HLOOKUP($A691,'Z-scores'!$C$2:$UD$20,4,FALSE)&gt;2,HLOOKUP($A691,'Z-scores'!$C$2:$UD$20,4,FALSE)&lt;-2),"",'Total-corrected counts'!F691),"")</f>
        <v>0</v>
      </c>
      <c r="G691">
        <f>IFERROR(IF(OR(HLOOKUP($A691,'Z-scores'!$C$2:$UD$20,5,FALSE)&gt;2,HLOOKUP($A691,'Z-scores'!$C$2:$UD$20,5,FALSE)&lt;-2),"",'Total-corrected counts'!G691),"")</f>
        <v>0</v>
      </c>
      <c r="H691">
        <f>IFERROR(IF(OR(HLOOKUP($A691,'Z-scores'!$C$2:$UD$20,6,FALSE)&gt;2,HLOOKUP($A691,'Z-scores'!$C$2:$UD$20,6,FALSE)&lt;-2),"",'Total-corrected counts'!H691),"")</f>
        <v>0</v>
      </c>
      <c r="I691">
        <f>IFERROR(IF(OR(HLOOKUP($A691,'Z-scores'!$C$2:$UD$20,7,FALSE)&gt;2,HLOOKUP($A691,'Z-scores'!$C$2:$UD$20,7,FALSE)&lt;-2),"",'Total-corrected counts'!I691),"")</f>
        <v>0</v>
      </c>
      <c r="J691">
        <f>IFERROR(IF(OR(HLOOKUP($A691,'Z-scores'!$C$2:$UD$20,8,FALSE)&gt;2,HLOOKUP($A691,'Z-scores'!$C$2:$UD$20,8,FALSE)&lt;-2),"",'Total-corrected counts'!J691),"")</f>
        <v>4.9307622366726433E-3</v>
      </c>
      <c r="K691">
        <f>IFERROR(IF(OR(HLOOKUP($A691,'Z-scores'!$C$2:$UD$20,9,FALSE)&gt;2,HLOOKUP($A691,'Z-scores'!$C$2:$UD$20,9,FALSE)&lt;-2),"",'Total-corrected counts'!K691),"")</f>
        <v>0</v>
      </c>
      <c r="L691">
        <f>IFERROR(IF(OR(HLOOKUP($A691,'Z-scores'!$C$2:$UD$20,10,FALSE)&gt;2,HLOOKUP($A691,'Z-scores'!$C$2:$UD$20,10,FALSE)&lt;-2),"",'Total-corrected counts'!L691),"")</f>
        <v>0</v>
      </c>
      <c r="M691">
        <f>IFERROR(IF(OR(HLOOKUP($A691,'Z-scores'!$C$2:$UD$20,11,FALSE)&gt;2,HLOOKUP($A691,'Z-scores'!$C$2:$UD$20,11,FALSE)&lt;-2),"",'Total-corrected counts'!M691),"")</f>
        <v>0</v>
      </c>
      <c r="N691">
        <f>IFERROR(IF(OR(HLOOKUP($A691,'Z-scores'!$C$2:$UD$20,12,FALSE)&gt;2,HLOOKUP($A691,'Z-scores'!$C$2:$UD$20,12,FALSE)&lt;-2),"",'Total-corrected counts'!N691),"")</f>
        <v>0</v>
      </c>
      <c r="O691">
        <f>IFERROR(IF(OR(HLOOKUP($A691,'Z-scores'!$C$2:$UD$20,13,FALSE)&gt;2,HLOOKUP($A691,'Z-scores'!$C$2:$UD$20,13,FALSE)&lt;-2),"",'Total-corrected counts'!O691),"")</f>
        <v>0</v>
      </c>
      <c r="P691">
        <f>IFERROR(IF(OR(HLOOKUP($A691,'Z-scores'!$C$2:$UD$20,14,FALSE)&gt;2,HLOOKUP($A691,'Z-scores'!$C$2:$UD$20,14,FALSE)&lt;-2),"",'Total-corrected counts'!P691),"")</f>
        <v>0</v>
      </c>
      <c r="Q691">
        <f>IFERROR(IF(OR(HLOOKUP($A691,'Z-scores'!$C$2:$UD$20,15,FALSE)&gt;2,HLOOKUP($A691,'Z-scores'!$C$2:$UD$20,15,FALSE)&lt;-2),"",'Total-corrected counts'!Q691),"")</f>
        <v>0</v>
      </c>
      <c r="R691">
        <f>IFERROR(IF(OR(HLOOKUP($A691,'Z-scores'!$C$2:$UD$20,16,FALSE)&gt;2,HLOOKUP($A691,'Z-scores'!$C$2:$UD$20,16,FALSE)&lt;-2),"",'Total-corrected counts'!R691),"")</f>
        <v>0</v>
      </c>
      <c r="S691">
        <f>IFERROR(IF(OR(HLOOKUP($A691,'Z-scores'!$C$2:$UD$20,17,FALSE)&gt;2,HLOOKUP($A691,'Z-scores'!$C$2:$UD$20,17,FALSE)&lt;-2),"",'Total-corrected counts'!S691),"")</f>
        <v>0</v>
      </c>
      <c r="T691">
        <f>IFERROR(IF(OR(HLOOKUP($A691,'Z-scores'!$C$2:$UD$20,18,FALSE)&gt;2,HLOOKUP($A691,'Z-scores'!$C$2:$UD$20,18,FALSE)&lt;-2),"",'Total-corrected counts'!T691),"")</f>
        <v>0</v>
      </c>
      <c r="U691">
        <f>IFERROR(IF(OR(HLOOKUP($A691,'Z-scores'!$C$2:$UD$20,19,FALSE)&gt;2,HLOOKUP($A691,'Z-scores'!$C$2:$UD$20,19,FALSE)&lt;-2),"",'Total-corrected counts'!U691),"")</f>
        <v>0</v>
      </c>
      <c r="V691">
        <f t="shared" si="40"/>
        <v>1</v>
      </c>
      <c r="W691">
        <f t="shared" si="41"/>
        <v>0.33428194339465755</v>
      </c>
      <c r="X691">
        <f t="shared" si="42"/>
        <v>6.1634527958408041E-4</v>
      </c>
      <c r="Y691">
        <f t="shared" si="43"/>
        <v>0</v>
      </c>
    </row>
    <row r="692" spans="1:25" x14ac:dyDescent="0.25">
      <c r="A692">
        <v>700</v>
      </c>
      <c r="B692" t="s">
        <v>949</v>
      </c>
      <c r="C692">
        <v>74200</v>
      </c>
      <c r="D692">
        <v>88</v>
      </c>
      <c r="E692" t="str">
        <f>IFERROR(IF(OR(HLOOKUP($A692,'Z-scores'!$C$2:$UD$20,3,FALSE)&gt;2,HLOOKUP(A692,'Z-scores'!$C$2:$UD$20,3,FALSE)&lt;-2),"",'Total-corrected counts'!E692),"")</f>
        <v/>
      </c>
      <c r="F692" t="str">
        <f>IFERROR(IF(OR(HLOOKUP($A692,'Z-scores'!$C$2:$UD$20,4,FALSE)&gt;2,HLOOKUP($A692,'Z-scores'!$C$2:$UD$20,4,FALSE)&lt;-2),"",'Total-corrected counts'!F692),"")</f>
        <v/>
      </c>
      <c r="G692" t="str">
        <f>IFERROR(IF(OR(HLOOKUP($A692,'Z-scores'!$C$2:$UD$20,5,FALSE)&gt;2,HLOOKUP($A692,'Z-scores'!$C$2:$UD$20,5,FALSE)&lt;-2),"",'Total-corrected counts'!G692),"")</f>
        <v/>
      </c>
      <c r="H692" t="str">
        <f>IFERROR(IF(OR(HLOOKUP($A692,'Z-scores'!$C$2:$UD$20,6,FALSE)&gt;2,HLOOKUP($A692,'Z-scores'!$C$2:$UD$20,6,FALSE)&lt;-2),"",'Total-corrected counts'!H692),"")</f>
        <v/>
      </c>
      <c r="I692" t="str">
        <f>IFERROR(IF(OR(HLOOKUP($A692,'Z-scores'!$C$2:$UD$20,7,FALSE)&gt;2,HLOOKUP($A692,'Z-scores'!$C$2:$UD$20,7,FALSE)&lt;-2),"",'Total-corrected counts'!I692),"")</f>
        <v/>
      </c>
      <c r="J692" t="str">
        <f>IFERROR(IF(OR(HLOOKUP($A692,'Z-scores'!$C$2:$UD$20,8,FALSE)&gt;2,HLOOKUP($A692,'Z-scores'!$C$2:$UD$20,8,FALSE)&lt;-2),"",'Total-corrected counts'!J692),"")</f>
        <v/>
      </c>
      <c r="K692" t="str">
        <f>IFERROR(IF(OR(HLOOKUP($A692,'Z-scores'!$C$2:$UD$20,9,FALSE)&gt;2,HLOOKUP($A692,'Z-scores'!$C$2:$UD$20,9,FALSE)&lt;-2),"",'Total-corrected counts'!K692),"")</f>
        <v/>
      </c>
      <c r="L692" t="str">
        <f>IFERROR(IF(OR(HLOOKUP($A692,'Z-scores'!$C$2:$UD$20,10,FALSE)&gt;2,HLOOKUP($A692,'Z-scores'!$C$2:$UD$20,10,FALSE)&lt;-2),"",'Total-corrected counts'!L692),"")</f>
        <v/>
      </c>
      <c r="M692" t="str">
        <f>IFERROR(IF(OR(HLOOKUP($A692,'Z-scores'!$C$2:$UD$20,11,FALSE)&gt;2,HLOOKUP($A692,'Z-scores'!$C$2:$UD$20,11,FALSE)&lt;-2),"",'Total-corrected counts'!M692),"")</f>
        <v/>
      </c>
      <c r="N692" t="str">
        <f>IFERROR(IF(OR(HLOOKUP($A692,'Z-scores'!$C$2:$UD$20,12,FALSE)&gt;2,HLOOKUP($A692,'Z-scores'!$C$2:$UD$20,12,FALSE)&lt;-2),"",'Total-corrected counts'!N692),"")</f>
        <v/>
      </c>
      <c r="O692" t="str">
        <f>IFERROR(IF(OR(HLOOKUP($A692,'Z-scores'!$C$2:$UD$20,13,FALSE)&gt;2,HLOOKUP($A692,'Z-scores'!$C$2:$UD$20,13,FALSE)&lt;-2),"",'Total-corrected counts'!O692),"")</f>
        <v/>
      </c>
      <c r="P692" t="str">
        <f>IFERROR(IF(OR(HLOOKUP($A692,'Z-scores'!$C$2:$UD$20,14,FALSE)&gt;2,HLOOKUP($A692,'Z-scores'!$C$2:$UD$20,14,FALSE)&lt;-2),"",'Total-corrected counts'!P692),"")</f>
        <v/>
      </c>
      <c r="Q692" t="str">
        <f>IFERROR(IF(OR(HLOOKUP($A692,'Z-scores'!$C$2:$UD$20,15,FALSE)&gt;2,HLOOKUP($A692,'Z-scores'!$C$2:$UD$20,15,FALSE)&lt;-2),"",'Total-corrected counts'!Q692),"")</f>
        <v/>
      </c>
      <c r="R692" t="str">
        <f>IFERROR(IF(OR(HLOOKUP($A692,'Z-scores'!$C$2:$UD$20,16,FALSE)&gt;2,HLOOKUP($A692,'Z-scores'!$C$2:$UD$20,16,FALSE)&lt;-2),"",'Total-corrected counts'!R692),"")</f>
        <v/>
      </c>
      <c r="S692" t="str">
        <f>IFERROR(IF(OR(HLOOKUP($A692,'Z-scores'!$C$2:$UD$20,17,FALSE)&gt;2,HLOOKUP($A692,'Z-scores'!$C$2:$UD$20,17,FALSE)&lt;-2),"",'Total-corrected counts'!S692),"")</f>
        <v/>
      </c>
      <c r="T692" t="str">
        <f>IFERROR(IF(OR(HLOOKUP($A692,'Z-scores'!$C$2:$UD$20,18,FALSE)&gt;2,HLOOKUP($A692,'Z-scores'!$C$2:$UD$20,18,FALSE)&lt;-2),"",'Total-corrected counts'!T692),"")</f>
        <v/>
      </c>
      <c r="U692" t="str">
        <f>IFERROR(IF(OR(HLOOKUP($A692,'Z-scores'!$C$2:$UD$20,19,FALSE)&gt;2,HLOOKUP($A692,'Z-scores'!$C$2:$UD$20,19,FALSE)&lt;-2),"",'Total-corrected counts'!U692),"")</f>
        <v/>
      </c>
      <c r="V692">
        <f t="shared" si="40"/>
        <v>1</v>
      </c>
      <c r="W692" t="str">
        <f t="shared" si="41"/>
        <v/>
      </c>
      <c r="X692" t="str">
        <f t="shared" si="42"/>
        <v/>
      </c>
      <c r="Y692" t="str">
        <f t="shared" si="43"/>
        <v/>
      </c>
    </row>
    <row r="693" spans="1:25" x14ac:dyDescent="0.25">
      <c r="A693">
        <v>701</v>
      </c>
      <c r="B693" t="s">
        <v>950</v>
      </c>
      <c r="C693">
        <v>95900</v>
      </c>
      <c r="D693">
        <v>370</v>
      </c>
      <c r="E693" t="str">
        <f>IFERROR(IF(OR(HLOOKUP($A693,'Z-scores'!$C$2:$UD$20,3,FALSE)&gt;2,HLOOKUP(A693,'Z-scores'!$C$2:$UD$20,3,FALSE)&lt;-2),"",'Total-corrected counts'!E693),"")</f>
        <v/>
      </c>
      <c r="F693" t="str">
        <f>IFERROR(IF(OR(HLOOKUP($A693,'Z-scores'!$C$2:$UD$20,4,FALSE)&gt;2,HLOOKUP($A693,'Z-scores'!$C$2:$UD$20,4,FALSE)&lt;-2),"",'Total-corrected counts'!F693),"")</f>
        <v/>
      </c>
      <c r="G693" t="str">
        <f>IFERROR(IF(OR(HLOOKUP($A693,'Z-scores'!$C$2:$UD$20,5,FALSE)&gt;2,HLOOKUP($A693,'Z-scores'!$C$2:$UD$20,5,FALSE)&lt;-2),"",'Total-corrected counts'!G693),"")</f>
        <v/>
      </c>
      <c r="H693" t="str">
        <f>IFERROR(IF(OR(HLOOKUP($A693,'Z-scores'!$C$2:$UD$20,6,FALSE)&gt;2,HLOOKUP($A693,'Z-scores'!$C$2:$UD$20,6,FALSE)&lt;-2),"",'Total-corrected counts'!H693),"")</f>
        <v/>
      </c>
      <c r="I693" t="str">
        <f>IFERROR(IF(OR(HLOOKUP($A693,'Z-scores'!$C$2:$UD$20,7,FALSE)&gt;2,HLOOKUP($A693,'Z-scores'!$C$2:$UD$20,7,FALSE)&lt;-2),"",'Total-corrected counts'!I693),"")</f>
        <v/>
      </c>
      <c r="J693" t="str">
        <f>IFERROR(IF(OR(HLOOKUP($A693,'Z-scores'!$C$2:$UD$20,8,FALSE)&gt;2,HLOOKUP($A693,'Z-scores'!$C$2:$UD$20,8,FALSE)&lt;-2),"",'Total-corrected counts'!J693),"")</f>
        <v/>
      </c>
      <c r="K693" t="str">
        <f>IFERROR(IF(OR(HLOOKUP($A693,'Z-scores'!$C$2:$UD$20,9,FALSE)&gt;2,HLOOKUP($A693,'Z-scores'!$C$2:$UD$20,9,FALSE)&lt;-2),"",'Total-corrected counts'!K693),"")</f>
        <v/>
      </c>
      <c r="L693" t="str">
        <f>IFERROR(IF(OR(HLOOKUP($A693,'Z-scores'!$C$2:$UD$20,10,FALSE)&gt;2,HLOOKUP($A693,'Z-scores'!$C$2:$UD$20,10,FALSE)&lt;-2),"",'Total-corrected counts'!L693),"")</f>
        <v/>
      </c>
      <c r="M693" t="str">
        <f>IFERROR(IF(OR(HLOOKUP($A693,'Z-scores'!$C$2:$UD$20,11,FALSE)&gt;2,HLOOKUP($A693,'Z-scores'!$C$2:$UD$20,11,FALSE)&lt;-2),"",'Total-corrected counts'!M693),"")</f>
        <v/>
      </c>
      <c r="N693" t="str">
        <f>IFERROR(IF(OR(HLOOKUP($A693,'Z-scores'!$C$2:$UD$20,12,FALSE)&gt;2,HLOOKUP($A693,'Z-scores'!$C$2:$UD$20,12,FALSE)&lt;-2),"",'Total-corrected counts'!N693),"")</f>
        <v/>
      </c>
      <c r="O693" t="str">
        <f>IFERROR(IF(OR(HLOOKUP($A693,'Z-scores'!$C$2:$UD$20,13,FALSE)&gt;2,HLOOKUP($A693,'Z-scores'!$C$2:$UD$20,13,FALSE)&lt;-2),"",'Total-corrected counts'!O693),"")</f>
        <v/>
      </c>
      <c r="P693" t="str">
        <f>IFERROR(IF(OR(HLOOKUP($A693,'Z-scores'!$C$2:$UD$20,14,FALSE)&gt;2,HLOOKUP($A693,'Z-scores'!$C$2:$UD$20,14,FALSE)&lt;-2),"",'Total-corrected counts'!P693),"")</f>
        <v/>
      </c>
      <c r="Q693" t="str">
        <f>IFERROR(IF(OR(HLOOKUP($A693,'Z-scores'!$C$2:$UD$20,15,FALSE)&gt;2,HLOOKUP($A693,'Z-scores'!$C$2:$UD$20,15,FALSE)&lt;-2),"",'Total-corrected counts'!Q693),"")</f>
        <v/>
      </c>
      <c r="R693" t="str">
        <f>IFERROR(IF(OR(HLOOKUP($A693,'Z-scores'!$C$2:$UD$20,16,FALSE)&gt;2,HLOOKUP($A693,'Z-scores'!$C$2:$UD$20,16,FALSE)&lt;-2),"",'Total-corrected counts'!R693),"")</f>
        <v/>
      </c>
      <c r="S693" t="str">
        <f>IFERROR(IF(OR(HLOOKUP($A693,'Z-scores'!$C$2:$UD$20,17,FALSE)&gt;2,HLOOKUP($A693,'Z-scores'!$C$2:$UD$20,17,FALSE)&lt;-2),"",'Total-corrected counts'!S693),"")</f>
        <v/>
      </c>
      <c r="T693" t="str">
        <f>IFERROR(IF(OR(HLOOKUP($A693,'Z-scores'!$C$2:$UD$20,18,FALSE)&gt;2,HLOOKUP($A693,'Z-scores'!$C$2:$UD$20,18,FALSE)&lt;-2),"",'Total-corrected counts'!T693),"")</f>
        <v/>
      </c>
      <c r="U693" t="str">
        <f>IFERROR(IF(OR(HLOOKUP($A693,'Z-scores'!$C$2:$UD$20,19,FALSE)&gt;2,HLOOKUP($A693,'Z-scores'!$C$2:$UD$20,19,FALSE)&lt;-2),"",'Total-corrected counts'!U693),"")</f>
        <v/>
      </c>
      <c r="V693">
        <f t="shared" si="40"/>
        <v>1</v>
      </c>
      <c r="W693" t="str">
        <f t="shared" si="41"/>
        <v/>
      </c>
      <c r="X693" t="str">
        <f t="shared" si="42"/>
        <v/>
      </c>
      <c r="Y693" t="str">
        <f t="shared" si="43"/>
        <v/>
      </c>
    </row>
    <row r="694" spans="1:25" x14ac:dyDescent="0.25">
      <c r="A694">
        <v>702</v>
      </c>
      <c r="B694" t="s">
        <v>346</v>
      </c>
      <c r="C694">
        <v>3900</v>
      </c>
      <c r="D694">
        <v>353</v>
      </c>
      <c r="E694" t="str">
        <f>IFERROR(IF(OR(HLOOKUP($A694,'Z-scores'!$C$2:$UD$20,3,FALSE)&gt;2,HLOOKUP(A694,'Z-scores'!$C$2:$UD$20,3,FALSE)&lt;-2),"",'Total-corrected counts'!E694),"")</f>
        <v/>
      </c>
      <c r="F694">
        <f>IFERROR(IF(OR(HLOOKUP($A694,'Z-scores'!$C$2:$UD$20,4,FALSE)&gt;2,HLOOKUP($A694,'Z-scores'!$C$2:$UD$20,4,FALSE)&lt;-2),"",'Total-corrected counts'!F694),"")</f>
        <v>0.63983305279114866</v>
      </c>
      <c r="G694">
        <f>IFERROR(IF(OR(HLOOKUP($A694,'Z-scores'!$C$2:$UD$20,5,FALSE)&gt;2,HLOOKUP($A694,'Z-scores'!$C$2:$UD$20,5,FALSE)&lt;-2),"",'Total-corrected counts'!G694),"")</f>
        <v>0.89648697978572944</v>
      </c>
      <c r="H694">
        <f>IFERROR(IF(OR(HLOOKUP($A694,'Z-scores'!$C$2:$UD$20,6,FALSE)&gt;2,HLOOKUP($A694,'Z-scores'!$C$2:$UD$20,6,FALSE)&lt;-2),"",'Total-corrected counts'!H694),"")</f>
        <v>2.0801325700596327</v>
      </c>
      <c r="I694">
        <f>IFERROR(IF(OR(HLOOKUP($A694,'Z-scores'!$C$2:$UD$20,7,FALSE)&gt;2,HLOOKUP($A694,'Z-scores'!$C$2:$UD$20,7,FALSE)&lt;-2),"",'Total-corrected counts'!I694),"")</f>
        <v>2.9860946499650596</v>
      </c>
      <c r="J694">
        <f>IFERROR(IF(OR(HLOOKUP($A694,'Z-scores'!$C$2:$UD$20,8,FALSE)&gt;2,HLOOKUP($A694,'Z-scores'!$C$2:$UD$20,8,FALSE)&lt;-2),"",'Total-corrected counts'!J694),"")</f>
        <v>43.666830367972921</v>
      </c>
      <c r="K694">
        <f>IFERROR(IF(OR(HLOOKUP($A694,'Z-scores'!$C$2:$UD$20,9,FALSE)&gt;2,HLOOKUP($A694,'Z-scores'!$C$2:$UD$20,9,FALSE)&lt;-2),"",'Total-corrected counts'!K694),"")</f>
        <v>11.131055242767154</v>
      </c>
      <c r="L694">
        <f>IFERROR(IF(OR(HLOOKUP($A694,'Z-scores'!$C$2:$UD$20,10,FALSE)&gt;2,HLOOKUP($A694,'Z-scores'!$C$2:$UD$20,10,FALSE)&lt;-2),"",'Total-corrected counts'!L694),"")</f>
        <v>115.52396558931908</v>
      </c>
      <c r="M694">
        <f>IFERROR(IF(OR(HLOOKUP($A694,'Z-scores'!$C$2:$UD$20,11,FALSE)&gt;2,HLOOKUP($A694,'Z-scores'!$C$2:$UD$20,11,FALSE)&lt;-2),"",'Total-corrected counts'!M694),"")</f>
        <v>68.105603541620397</v>
      </c>
      <c r="N694">
        <f>IFERROR(IF(OR(HLOOKUP($A694,'Z-scores'!$C$2:$UD$20,12,FALSE)&gt;2,HLOOKUP($A694,'Z-scores'!$C$2:$UD$20,12,FALSE)&lt;-2),"",'Total-corrected counts'!N694),"")</f>
        <v>54.13271725712903</v>
      </c>
      <c r="O694">
        <f>IFERROR(IF(OR(HLOOKUP($A694,'Z-scores'!$C$2:$UD$20,13,FALSE)&gt;2,HLOOKUP($A694,'Z-scores'!$C$2:$UD$20,13,FALSE)&lt;-2),"",'Total-corrected counts'!O694),"")</f>
        <v>22.985279661527453</v>
      </c>
      <c r="P694">
        <f>IFERROR(IF(OR(HLOOKUP($A694,'Z-scores'!$C$2:$UD$20,14,FALSE)&gt;2,HLOOKUP($A694,'Z-scores'!$C$2:$UD$20,14,FALSE)&lt;-2),"",'Total-corrected counts'!P694),"")</f>
        <v>20.937248514754586</v>
      </c>
      <c r="Q694">
        <f>IFERROR(IF(OR(HLOOKUP($A694,'Z-scores'!$C$2:$UD$20,15,FALSE)&gt;2,HLOOKUP($A694,'Z-scores'!$C$2:$UD$20,15,FALSE)&lt;-2),"",'Total-corrected counts'!Q694),"")</f>
        <v>3.5103868446302782</v>
      </c>
      <c r="R694">
        <f>IFERROR(IF(OR(HLOOKUP($A694,'Z-scores'!$C$2:$UD$20,16,FALSE)&gt;2,HLOOKUP($A694,'Z-scores'!$C$2:$UD$20,16,FALSE)&lt;-2),"",'Total-corrected counts'!R694),"")</f>
        <v>24.60676656028177</v>
      </c>
      <c r="S694">
        <f>IFERROR(IF(OR(HLOOKUP($A694,'Z-scores'!$C$2:$UD$20,17,FALSE)&gt;2,HLOOKUP($A694,'Z-scores'!$C$2:$UD$20,17,FALSE)&lt;-2),"",'Total-corrected counts'!S694),"")</f>
        <v>4.1256409671805256</v>
      </c>
      <c r="T694">
        <f>IFERROR(IF(OR(HLOOKUP($A694,'Z-scores'!$C$2:$UD$20,18,FALSE)&gt;2,HLOOKUP($A694,'Z-scores'!$C$2:$UD$20,18,FALSE)&lt;-2),"",'Total-corrected counts'!T694),"")</f>
        <v>29.097788155731156</v>
      </c>
      <c r="U694">
        <f>IFERROR(IF(OR(HLOOKUP($A694,'Z-scores'!$C$2:$UD$20,19,FALSE)&gt;2,HLOOKUP($A694,'Z-scores'!$C$2:$UD$20,19,FALSE)&lt;-2),"",'Total-corrected counts'!U694),"")</f>
        <v>23.958202245240688</v>
      </c>
      <c r="V694">
        <f t="shared" si="40"/>
        <v>1</v>
      </c>
      <c r="W694">
        <f t="shared" si="41"/>
        <v>0.63664507288241268</v>
      </c>
      <c r="X694">
        <f t="shared" si="42"/>
        <v>30.62875024928514</v>
      </c>
      <c r="Y694">
        <f t="shared" si="43"/>
        <v>22.919253775809437</v>
      </c>
    </row>
    <row r="695" spans="1:25" x14ac:dyDescent="0.25">
      <c r="A695">
        <v>703</v>
      </c>
      <c r="B695" t="s">
        <v>347</v>
      </c>
      <c r="C695">
        <v>46400</v>
      </c>
      <c r="D695">
        <v>688</v>
      </c>
      <c r="E695" t="str">
        <f>IFERROR(IF(OR(HLOOKUP($A695,'Z-scores'!$C$2:$UD$20,3,FALSE)&gt;2,HLOOKUP(A695,'Z-scores'!$C$2:$UD$20,3,FALSE)&lt;-2),"",'Total-corrected counts'!E695),"")</f>
        <v/>
      </c>
      <c r="F695">
        <f>IFERROR(IF(OR(HLOOKUP($A695,'Z-scores'!$C$2:$UD$20,4,FALSE)&gt;2,HLOOKUP($A695,'Z-scores'!$C$2:$UD$20,4,FALSE)&lt;-2),"",'Total-corrected counts'!F695),"")</f>
        <v>53.713164483031299</v>
      </c>
      <c r="G695">
        <f>IFERROR(IF(OR(HLOOKUP($A695,'Z-scores'!$C$2:$UD$20,5,FALSE)&gt;2,HLOOKUP($A695,'Z-scores'!$C$2:$UD$20,5,FALSE)&lt;-2),"",'Total-corrected counts'!G695),"")</f>
        <v>18.000249807607851</v>
      </c>
      <c r="H695">
        <f>IFERROR(IF(OR(HLOOKUP($A695,'Z-scores'!$C$2:$UD$20,6,FALSE)&gt;2,HLOOKUP($A695,'Z-scores'!$C$2:$UD$20,6,FALSE)&lt;-2),"",'Total-corrected counts'!H695),"")</f>
        <v>24.577673755637473</v>
      </c>
      <c r="I695">
        <f>IFERROR(IF(OR(HLOOKUP($A695,'Z-scores'!$C$2:$UD$20,7,FALSE)&gt;2,HLOOKUP($A695,'Z-scores'!$C$2:$UD$20,7,FALSE)&lt;-2),"",'Total-corrected counts'!I695),"")</f>
        <v>37.630949485745248</v>
      </c>
      <c r="J695">
        <f>IFERROR(IF(OR(HLOOKUP($A695,'Z-scores'!$C$2:$UD$20,8,FALSE)&gt;2,HLOOKUP($A695,'Z-scores'!$C$2:$UD$20,8,FALSE)&lt;-2),"",'Total-corrected counts'!J695),"")</f>
        <v>22.326491407653727</v>
      </c>
      <c r="K695">
        <f>IFERROR(IF(OR(HLOOKUP($A695,'Z-scores'!$C$2:$UD$20,9,FALSE)&gt;2,HLOOKUP($A695,'Z-scores'!$C$2:$UD$20,9,FALSE)&lt;-2),"",'Total-corrected counts'!K695),"")</f>
        <v>14.98411282680194</v>
      </c>
      <c r="L695">
        <f>IFERROR(IF(OR(HLOOKUP($A695,'Z-scores'!$C$2:$UD$20,10,FALSE)&gt;2,HLOOKUP($A695,'Z-scores'!$C$2:$UD$20,10,FALSE)&lt;-2),"",'Total-corrected counts'!L695),"")</f>
        <v>55.241772605160897</v>
      </c>
      <c r="M695">
        <f>IFERROR(IF(OR(HLOOKUP($A695,'Z-scores'!$C$2:$UD$20,11,FALSE)&gt;2,HLOOKUP($A695,'Z-scores'!$C$2:$UD$20,11,FALSE)&lt;-2),"",'Total-corrected counts'!M695),"")</f>
        <v>25.733698381702855</v>
      </c>
      <c r="N695">
        <f>IFERROR(IF(OR(HLOOKUP($A695,'Z-scores'!$C$2:$UD$20,12,FALSE)&gt;2,HLOOKUP($A695,'Z-scores'!$C$2:$UD$20,12,FALSE)&lt;-2),"",'Total-corrected counts'!N695),"")</f>
        <v>22.754619426011747</v>
      </c>
      <c r="O695">
        <f>IFERROR(IF(OR(HLOOKUP($A695,'Z-scores'!$C$2:$UD$20,13,FALSE)&gt;2,HLOOKUP($A695,'Z-scores'!$C$2:$UD$20,13,FALSE)&lt;-2),"",'Total-corrected counts'!O695),"")</f>
        <v>13.592612672461112</v>
      </c>
      <c r="P695">
        <f>IFERROR(IF(OR(HLOOKUP($A695,'Z-scores'!$C$2:$UD$20,14,FALSE)&gt;2,HLOOKUP($A695,'Z-scores'!$C$2:$UD$20,14,FALSE)&lt;-2),"",'Total-corrected counts'!P695),"")</f>
        <v>22.578380057858435</v>
      </c>
      <c r="Q695">
        <f>IFERROR(IF(OR(HLOOKUP($A695,'Z-scores'!$C$2:$UD$20,15,FALSE)&gt;2,HLOOKUP($A695,'Z-scores'!$C$2:$UD$20,15,FALSE)&lt;-2),"",'Total-corrected counts'!Q695),"")</f>
        <v>7.5180784922498454</v>
      </c>
      <c r="R695">
        <f>IFERROR(IF(OR(HLOOKUP($A695,'Z-scores'!$C$2:$UD$20,16,FALSE)&gt;2,HLOOKUP($A695,'Z-scores'!$C$2:$UD$20,16,FALSE)&lt;-2),"",'Total-corrected counts'!R695),"")</f>
        <v>38.082186840729186</v>
      </c>
      <c r="S695">
        <f>IFERROR(IF(OR(HLOOKUP($A695,'Z-scores'!$C$2:$UD$20,17,FALSE)&gt;2,HLOOKUP($A695,'Z-scores'!$C$2:$UD$20,17,FALSE)&lt;-2),"",'Total-corrected counts'!S695),"")</f>
        <v>18.169105680464764</v>
      </c>
      <c r="T695">
        <f>IFERROR(IF(OR(HLOOKUP($A695,'Z-scores'!$C$2:$UD$20,18,FALSE)&gt;2,HLOOKUP($A695,'Z-scores'!$C$2:$UD$20,18,FALSE)&lt;-2),"",'Total-corrected counts'!T695),"")</f>
        <v>39.845155437343102</v>
      </c>
      <c r="U695">
        <f>IFERROR(IF(OR(HLOOKUP($A695,'Z-scores'!$C$2:$UD$20,19,FALSE)&gt;2,HLOOKUP($A695,'Z-scores'!$C$2:$UD$20,19,FALSE)&lt;-2),"",'Total-corrected counts'!U695),"")</f>
        <v>15.678497502636228</v>
      </c>
      <c r="V695">
        <f t="shared" si="40"/>
        <v>1</v>
      </c>
      <c r="W695">
        <f t="shared" si="41"/>
        <v>0.19836772428824295</v>
      </c>
      <c r="X695">
        <f t="shared" si="42"/>
        <v>31.52601409416766</v>
      </c>
      <c r="Y695">
        <f t="shared" si="43"/>
        <v>22.277329513719302</v>
      </c>
    </row>
    <row r="696" spans="1:25" x14ac:dyDescent="0.25">
      <c r="A696">
        <v>704</v>
      </c>
      <c r="B696" t="s">
        <v>348</v>
      </c>
      <c r="C696">
        <v>24700</v>
      </c>
      <c r="D696">
        <v>119</v>
      </c>
      <c r="E696" t="str">
        <f>IFERROR(IF(OR(HLOOKUP($A696,'Z-scores'!$C$2:$UD$20,3,FALSE)&gt;2,HLOOKUP(A696,'Z-scores'!$C$2:$UD$20,3,FALSE)&lt;-2),"",'Total-corrected counts'!E696),"")</f>
        <v/>
      </c>
      <c r="F696">
        <f>IFERROR(IF(OR(HLOOKUP($A696,'Z-scores'!$C$2:$UD$20,4,FALSE)&gt;2,HLOOKUP($A696,'Z-scores'!$C$2:$UD$20,4,FALSE)&lt;-2),"",'Total-corrected counts'!F696),"")</f>
        <v>20.130132199352289</v>
      </c>
      <c r="G696">
        <f>IFERROR(IF(OR(HLOOKUP($A696,'Z-scores'!$C$2:$UD$20,5,FALSE)&gt;2,HLOOKUP($A696,'Z-scores'!$C$2:$UD$20,5,FALSE)&lt;-2),"",'Total-corrected counts'!G696),"")</f>
        <v>11.644257849801161</v>
      </c>
      <c r="H696">
        <f>IFERROR(IF(OR(HLOOKUP($A696,'Z-scores'!$C$2:$UD$20,6,FALSE)&gt;2,HLOOKUP($A696,'Z-scores'!$C$2:$UD$20,6,FALSE)&lt;-2),"",'Total-corrected counts'!H696),"")</f>
        <v>48.952918502779212</v>
      </c>
      <c r="I696">
        <f>IFERROR(IF(OR(HLOOKUP($A696,'Z-scores'!$C$2:$UD$20,7,FALSE)&gt;2,HLOOKUP($A696,'Z-scores'!$C$2:$UD$20,7,FALSE)&lt;-2),"",'Total-corrected counts'!I696),"")</f>
        <v>6.7171737383750107</v>
      </c>
      <c r="J696">
        <f>IFERROR(IF(OR(HLOOKUP($A696,'Z-scores'!$C$2:$UD$20,8,FALSE)&gt;2,HLOOKUP($A696,'Z-scores'!$C$2:$UD$20,8,FALSE)&lt;-2),"",'Total-corrected counts'!J696),"")</f>
        <v>19.451857023673575</v>
      </c>
      <c r="K696">
        <f>IFERROR(IF(OR(HLOOKUP($A696,'Z-scores'!$C$2:$UD$20,9,FALSE)&gt;2,HLOOKUP($A696,'Z-scores'!$C$2:$UD$20,9,FALSE)&lt;-2),"",'Total-corrected counts'!K696),"")</f>
        <v>20.750320530687333</v>
      </c>
      <c r="L696">
        <f>IFERROR(IF(OR(HLOOKUP($A696,'Z-scores'!$C$2:$UD$20,10,FALSE)&gt;2,HLOOKUP($A696,'Z-scores'!$C$2:$UD$20,10,FALSE)&lt;-2),"",'Total-corrected counts'!L696),"")</f>
        <v>12.986909900391062</v>
      </c>
      <c r="M696">
        <f>IFERROR(IF(OR(HLOOKUP($A696,'Z-scores'!$C$2:$UD$20,11,FALSE)&gt;2,HLOOKUP($A696,'Z-scores'!$C$2:$UD$20,11,FALSE)&lt;-2),"",'Total-corrected counts'!M696),"")</f>
        <v>29.87136376160781</v>
      </c>
      <c r="N696">
        <f>IFERROR(IF(OR(HLOOKUP($A696,'Z-scores'!$C$2:$UD$20,12,FALSE)&gt;2,HLOOKUP($A696,'Z-scores'!$C$2:$UD$20,12,FALSE)&lt;-2),"",'Total-corrected counts'!N696),"")</f>
        <v>4.096381346527286</v>
      </c>
      <c r="O696">
        <f>IFERROR(IF(OR(HLOOKUP($A696,'Z-scores'!$C$2:$UD$20,13,FALSE)&gt;2,HLOOKUP($A696,'Z-scores'!$C$2:$UD$20,13,FALSE)&lt;-2),"",'Total-corrected counts'!O696),"")</f>
        <v>17.193527641397331</v>
      </c>
      <c r="P696">
        <f>IFERROR(IF(OR(HLOOKUP($A696,'Z-scores'!$C$2:$UD$20,14,FALSE)&gt;2,HLOOKUP($A696,'Z-scores'!$C$2:$UD$20,14,FALSE)&lt;-2),"",'Total-corrected counts'!P696),"")</f>
        <v>11.000709874867994</v>
      </c>
      <c r="Q696">
        <f>IFERROR(IF(OR(HLOOKUP($A696,'Z-scores'!$C$2:$UD$20,15,FALSE)&gt;2,HLOOKUP($A696,'Z-scores'!$C$2:$UD$20,15,FALSE)&lt;-2),"",'Total-corrected counts'!Q696),"")</f>
        <v>8.2006537120390668</v>
      </c>
      <c r="R696">
        <f>IFERROR(IF(OR(HLOOKUP($A696,'Z-scores'!$C$2:$UD$20,16,FALSE)&gt;2,HLOOKUP($A696,'Z-scores'!$C$2:$UD$20,16,FALSE)&lt;-2),"",'Total-corrected counts'!R696),"")</f>
        <v>26.982896273723732</v>
      </c>
      <c r="S696">
        <f>IFERROR(IF(OR(HLOOKUP($A696,'Z-scores'!$C$2:$UD$20,17,FALSE)&gt;2,HLOOKUP($A696,'Z-scores'!$C$2:$UD$20,17,FALSE)&lt;-2),"",'Total-corrected counts'!S696),"")</f>
        <v>30.518886207222263</v>
      </c>
      <c r="T696">
        <f>IFERROR(IF(OR(HLOOKUP($A696,'Z-scores'!$C$2:$UD$20,18,FALSE)&gt;2,HLOOKUP($A696,'Z-scores'!$C$2:$UD$20,18,FALSE)&lt;-2),"",'Total-corrected counts'!T696),"")</f>
        <v>6.4518567773705628</v>
      </c>
      <c r="U696">
        <f>IFERROR(IF(OR(HLOOKUP($A696,'Z-scores'!$C$2:$UD$20,19,FALSE)&gt;2,HLOOKUP($A696,'Z-scores'!$C$2:$UD$20,19,FALSE)&lt;-2),"",'Total-corrected counts'!U696),"")</f>
        <v>10.241144230894406</v>
      </c>
      <c r="V696">
        <f t="shared" si="40"/>
        <v>1</v>
      </c>
      <c r="W696">
        <f t="shared" si="41"/>
        <v>0.24856216854252572</v>
      </c>
      <c r="X696">
        <f t="shared" si="42"/>
        <v>21.31311668833343</v>
      </c>
      <c r="Y696">
        <f t="shared" si="43"/>
        <v>14.335757008005332</v>
      </c>
    </row>
    <row r="697" spans="1:25" x14ac:dyDescent="0.25">
      <c r="A697">
        <v>705</v>
      </c>
      <c r="B697" t="s">
        <v>349</v>
      </c>
      <c r="C697">
        <v>99900</v>
      </c>
      <c r="D697">
        <v>229</v>
      </c>
      <c r="E697" t="str">
        <f>IFERROR(IF(OR(HLOOKUP($A697,'Z-scores'!$C$2:$UD$20,3,FALSE)&gt;2,HLOOKUP(A697,'Z-scores'!$C$2:$UD$20,3,FALSE)&lt;-2),"",'Total-corrected counts'!E697),"")</f>
        <v/>
      </c>
      <c r="F697">
        <f>IFERROR(IF(OR(HLOOKUP($A697,'Z-scores'!$C$2:$UD$20,4,FALSE)&gt;2,HLOOKUP($A697,'Z-scores'!$C$2:$UD$20,4,FALSE)&lt;-2),"",'Total-corrected counts'!F697),"")</f>
        <v>5.7420914994077442E-2</v>
      </c>
      <c r="G697">
        <f>IFERROR(IF(OR(HLOOKUP($A697,'Z-scores'!$C$2:$UD$20,5,FALSE)&gt;2,HLOOKUP($A697,'Z-scores'!$C$2:$UD$20,5,FALSE)&lt;-2),"",'Total-corrected counts'!G697),"")</f>
        <v>0.22160352309310169</v>
      </c>
      <c r="H697">
        <f>IFERROR(IF(OR(HLOOKUP($A697,'Z-scores'!$C$2:$UD$20,6,FALSE)&gt;2,HLOOKUP($A697,'Z-scores'!$C$2:$UD$20,6,FALSE)&lt;-2),"",'Total-corrected counts'!H697),"")</f>
        <v>0</v>
      </c>
      <c r="I697">
        <f>IFERROR(IF(OR(HLOOKUP($A697,'Z-scores'!$C$2:$UD$20,7,FALSE)&gt;2,HLOOKUP($A697,'Z-scores'!$C$2:$UD$20,7,FALSE)&lt;-2),"",'Total-corrected counts'!I697),"")</f>
        <v>0.43098273298464779</v>
      </c>
      <c r="J697">
        <f>IFERROR(IF(OR(HLOOKUP($A697,'Z-scores'!$C$2:$UD$20,8,FALSE)&gt;2,HLOOKUP($A697,'Z-scores'!$C$2:$UD$20,8,FALSE)&lt;-2),"",'Total-corrected counts'!J697),"")</f>
        <v>0.44376860130053786</v>
      </c>
      <c r="K697">
        <f>IFERROR(IF(OR(HLOOKUP($A697,'Z-scores'!$C$2:$UD$20,9,FALSE)&gt;2,HLOOKUP($A697,'Z-scores'!$C$2:$UD$20,9,FALSE)&lt;-2),"",'Total-corrected counts'!K697),"")</f>
        <v>0.14270583644573276</v>
      </c>
      <c r="L697">
        <f>IFERROR(IF(OR(HLOOKUP($A697,'Z-scores'!$C$2:$UD$20,10,FALSE)&gt;2,HLOOKUP($A697,'Z-scores'!$C$2:$UD$20,10,FALSE)&lt;-2),"",'Total-corrected counts'!L697),"")</f>
        <v>7.4966882277299848E-2</v>
      </c>
      <c r="M697">
        <f>IFERROR(IF(OR(HLOOKUP($A697,'Z-scores'!$C$2:$UD$20,11,FALSE)&gt;2,HLOOKUP($A697,'Z-scores'!$C$2:$UD$20,11,FALSE)&lt;-2),"",'Total-corrected counts'!M697),"")</f>
        <v>0.27185106616302035</v>
      </c>
      <c r="N697">
        <f>IFERROR(IF(OR(HLOOKUP($A697,'Z-scores'!$C$2:$UD$20,12,FALSE)&gt;2,HLOOKUP($A697,'Z-scores'!$C$2:$UD$20,12,FALSE)&lt;-2),"",'Total-corrected counts'!N697),"")</f>
        <v>9.1641640861907965E-3</v>
      </c>
      <c r="O697">
        <f>IFERROR(IF(OR(HLOOKUP($A697,'Z-scores'!$C$2:$UD$20,13,FALSE)&gt;2,HLOOKUP($A697,'Z-scores'!$C$2:$UD$20,13,FALSE)&lt;-2),"",'Total-corrected counts'!O697),"")</f>
        <v>0.12788296151362274</v>
      </c>
      <c r="P697">
        <f>IFERROR(IF(OR(HLOOKUP($A697,'Z-scores'!$C$2:$UD$20,14,FALSE)&gt;2,HLOOKUP($A697,'Z-scores'!$C$2:$UD$20,14,FALSE)&lt;-2),"",'Total-corrected counts'!P697),"")</f>
        <v>2.9916460421163932E-2</v>
      </c>
      <c r="Q697">
        <f>IFERROR(IF(OR(HLOOKUP($A697,'Z-scores'!$C$2:$UD$20,15,FALSE)&gt;2,HLOOKUP($A697,'Z-scores'!$C$2:$UD$20,15,FALSE)&lt;-2),"",'Total-corrected counts'!Q697),"")</f>
        <v>9.7510745684174401E-3</v>
      </c>
      <c r="R697">
        <f>IFERROR(IF(OR(HLOOKUP($A697,'Z-scores'!$C$2:$UD$20,16,FALSE)&gt;2,HLOOKUP($A697,'Z-scores'!$C$2:$UD$20,16,FALSE)&lt;-2),"",'Total-corrected counts'!R697),"")</f>
        <v>0.37264766163592322</v>
      </c>
      <c r="S697">
        <f>IFERROR(IF(OR(HLOOKUP($A697,'Z-scores'!$C$2:$UD$20,17,FALSE)&gt;2,HLOOKUP($A697,'Z-scores'!$C$2:$UD$20,17,FALSE)&lt;-2),"",'Total-corrected counts'!S697),"")</f>
        <v>0.10856949913632963</v>
      </c>
      <c r="T697">
        <f>IFERROR(IF(OR(HLOOKUP($A697,'Z-scores'!$C$2:$UD$20,18,FALSE)&gt;2,HLOOKUP($A697,'Z-scores'!$C$2:$UD$20,18,FALSE)&lt;-2),"",'Total-corrected counts'!T697),"")</f>
        <v>4.2955105042413871E-2</v>
      </c>
      <c r="U697">
        <f>IFERROR(IF(OR(HLOOKUP($A697,'Z-scores'!$C$2:$UD$20,19,FALSE)&gt;2,HLOOKUP($A697,'Z-scores'!$C$2:$UD$20,19,FALSE)&lt;-2),"",'Total-corrected counts'!U697),"")</f>
        <v>0.48602040417803971</v>
      </c>
      <c r="V697">
        <f t="shared" si="40"/>
        <v>1</v>
      </c>
      <c r="W697">
        <f t="shared" si="41"/>
        <v>0.52435545735204592</v>
      </c>
      <c r="X697">
        <f t="shared" si="42"/>
        <v>0.20541244465730218</v>
      </c>
      <c r="Y697">
        <f t="shared" si="43"/>
        <v>0.14836341632276268</v>
      </c>
    </row>
    <row r="698" spans="1:25" x14ac:dyDescent="0.25">
      <c r="A698">
        <v>706</v>
      </c>
      <c r="B698" t="s">
        <v>350</v>
      </c>
      <c r="C698">
        <v>82400</v>
      </c>
      <c r="D698">
        <v>1100</v>
      </c>
      <c r="E698" t="str">
        <f>IFERROR(IF(OR(HLOOKUP($A698,'Z-scores'!$C$2:$UD$20,3,FALSE)&gt;2,HLOOKUP(A698,'Z-scores'!$C$2:$UD$20,3,FALSE)&lt;-2),"",'Total-corrected counts'!E698),"")</f>
        <v/>
      </c>
      <c r="F698">
        <f>IFERROR(IF(OR(HLOOKUP($A698,'Z-scores'!$C$2:$UD$20,4,FALSE)&gt;2,HLOOKUP($A698,'Z-scores'!$C$2:$UD$20,4,FALSE)&lt;-2),"",'Total-corrected counts'!F698),"")</f>
        <v>8.202987856296777E-2</v>
      </c>
      <c r="G698">
        <f>IFERROR(IF(OR(HLOOKUP($A698,'Z-scores'!$C$2:$UD$20,5,FALSE)&gt;2,HLOOKUP($A698,'Z-scores'!$C$2:$UD$20,5,FALSE)&lt;-2),"",'Total-corrected counts'!G698),"")</f>
        <v>0.67488345669262784</v>
      </c>
      <c r="H698">
        <f>IFERROR(IF(OR(HLOOKUP($A698,'Z-scores'!$C$2:$UD$20,6,FALSE)&gt;2,HLOOKUP($A698,'Z-scores'!$C$2:$UD$20,6,FALSE)&lt;-2),"",'Total-corrected counts'!H698),"")</f>
        <v>6.9803106377840027E-3</v>
      </c>
      <c r="I698">
        <f>IFERROR(IF(OR(HLOOKUP($A698,'Z-scores'!$C$2:$UD$20,7,FALSE)&gt;2,HLOOKUP($A698,'Z-scores'!$C$2:$UD$20,7,FALSE)&lt;-2),"",'Total-corrected counts'!I698),"")</f>
        <v>0.41251204442816286</v>
      </c>
      <c r="J698">
        <f>IFERROR(IF(OR(HLOOKUP($A698,'Z-scores'!$C$2:$UD$20,8,FALSE)&gt;2,HLOOKUP($A698,'Z-scores'!$C$2:$UD$20,8,FALSE)&lt;-2),"",'Total-corrected counts'!J698),"")</f>
        <v>7.8892195786762292E-2</v>
      </c>
      <c r="K698">
        <f>IFERROR(IF(OR(HLOOKUP($A698,'Z-scores'!$C$2:$UD$20,9,FALSE)&gt;2,HLOOKUP($A698,'Z-scores'!$C$2:$UD$20,9,FALSE)&lt;-2),"",'Total-corrected counts'!K698),"")</f>
        <v>0.20068008250181169</v>
      </c>
      <c r="L698">
        <f>IFERROR(IF(OR(HLOOKUP($A698,'Z-scores'!$C$2:$UD$20,10,FALSE)&gt;2,HLOOKUP($A698,'Z-scores'!$C$2:$UD$20,10,FALSE)&lt;-2),"",'Total-corrected counts'!L698),"")</f>
        <v>0</v>
      </c>
      <c r="M698">
        <f>IFERROR(IF(OR(HLOOKUP($A698,'Z-scores'!$C$2:$UD$20,11,FALSE)&gt;2,HLOOKUP($A698,'Z-scores'!$C$2:$UD$20,11,FALSE)&lt;-2),"",'Total-corrected counts'!M698),"")</f>
        <v>0</v>
      </c>
      <c r="N698">
        <f>IFERROR(IF(OR(HLOOKUP($A698,'Z-scores'!$C$2:$UD$20,12,FALSE)&gt;2,HLOOKUP($A698,'Z-scores'!$C$2:$UD$20,12,FALSE)&lt;-2),"",'Total-corrected counts'!N698),"")</f>
        <v>0.74229729098145447</v>
      </c>
      <c r="O698">
        <f>IFERROR(IF(OR(HLOOKUP($A698,'Z-scores'!$C$2:$UD$20,13,FALSE)&gt;2,HLOOKUP($A698,'Z-scores'!$C$2:$UD$20,13,FALSE)&lt;-2),"",'Total-corrected counts'!O698),"")</f>
        <v>0.2153818299176804</v>
      </c>
      <c r="P698">
        <f>IFERROR(IF(OR(HLOOKUP($A698,'Z-scores'!$C$2:$UD$20,14,FALSE)&gt;2,HLOOKUP($A698,'Z-scores'!$C$2:$UD$20,14,FALSE)&lt;-2),"",'Total-corrected counts'!P698),"")</f>
        <v>4.7011580661829033E-2</v>
      </c>
      <c r="Q698">
        <f>IFERROR(IF(OR(HLOOKUP($A698,'Z-scores'!$C$2:$UD$20,15,FALSE)&gt;2,HLOOKUP($A698,'Z-scores'!$C$2:$UD$20,15,FALSE)&lt;-2),"",'Total-corrected counts'!Q698),"")</f>
        <v>0</v>
      </c>
      <c r="R698" t="str">
        <f>IFERROR(IF(OR(HLOOKUP($A698,'Z-scores'!$C$2:$UD$20,16,FALSE)&gt;2,HLOOKUP($A698,'Z-scores'!$C$2:$UD$20,16,FALSE)&lt;-2),"",'Total-corrected counts'!R698),"")</f>
        <v/>
      </c>
      <c r="S698">
        <f>IFERROR(IF(OR(HLOOKUP($A698,'Z-scores'!$C$2:$UD$20,17,FALSE)&gt;2,HLOOKUP($A698,'Z-scores'!$C$2:$UD$20,17,FALSE)&lt;-2),"",'Total-corrected counts'!S698),"")</f>
        <v>0.11399797409314612</v>
      </c>
      <c r="T698">
        <f>IFERROR(IF(OR(HLOOKUP($A698,'Z-scores'!$C$2:$UD$20,18,FALSE)&gt;2,HLOOKUP($A698,'Z-scores'!$C$2:$UD$20,18,FALSE)&lt;-2),"",'Total-corrected counts'!T698),"")</f>
        <v>0</v>
      </c>
      <c r="U698">
        <f>IFERROR(IF(OR(HLOOKUP($A698,'Z-scores'!$C$2:$UD$20,19,FALSE)&gt;2,HLOOKUP($A698,'Z-scores'!$C$2:$UD$20,19,FALSE)&lt;-2),"",'Total-corrected counts'!U698),"")</f>
        <v>3.9055211050021049E-2</v>
      </c>
      <c r="V698">
        <f t="shared" si="40"/>
        <v>1</v>
      </c>
      <c r="W698">
        <f t="shared" si="41"/>
        <v>0.90128877298310694</v>
      </c>
      <c r="X698">
        <f t="shared" si="42"/>
        <v>0.18199724607626455</v>
      </c>
      <c r="Y698">
        <f t="shared" si="43"/>
        <v>0.16539198381487585</v>
      </c>
    </row>
    <row r="699" spans="1:25" x14ac:dyDescent="0.25">
      <c r="A699">
        <v>707</v>
      </c>
      <c r="B699" t="s">
        <v>351</v>
      </c>
      <c r="C699">
        <v>8500</v>
      </c>
      <c r="D699">
        <v>44</v>
      </c>
      <c r="E699">
        <f>IFERROR(IF(OR(HLOOKUP($A699,'Z-scores'!$C$2:$UD$20,3,FALSE)&gt;2,HLOOKUP(A699,'Z-scores'!$C$2:$UD$20,3,FALSE)&lt;-2),"",'Total-corrected counts'!E699),"")</f>
        <v>0.10833353879349311</v>
      </c>
      <c r="F699">
        <f>IFERROR(IF(OR(HLOOKUP($A699,'Z-scores'!$C$2:$UD$20,4,FALSE)&gt;2,HLOOKUP($A699,'Z-scores'!$C$2:$UD$20,4,FALSE)&lt;-2),"",'Total-corrected counts'!F699),"")</f>
        <v>0</v>
      </c>
      <c r="G699">
        <f>IFERROR(IF(OR(HLOOKUP($A699,'Z-scores'!$C$2:$UD$20,5,FALSE)&gt;2,HLOOKUP($A699,'Z-scores'!$C$2:$UD$20,5,FALSE)&lt;-2),"",'Total-corrected counts'!G699),"")</f>
        <v>0.10072887413322804</v>
      </c>
      <c r="H699">
        <f>IFERROR(IF(OR(HLOOKUP($A699,'Z-scores'!$C$2:$UD$20,6,FALSE)&gt;2,HLOOKUP($A699,'Z-scores'!$C$2:$UD$20,6,FALSE)&lt;-2),"",'Total-corrected counts'!H699),"")</f>
        <v>1.3960621275568005E-2</v>
      </c>
      <c r="I699">
        <f>IFERROR(IF(OR(HLOOKUP($A699,'Z-scores'!$C$2:$UD$20,7,FALSE)&gt;2,HLOOKUP($A699,'Z-scores'!$C$2:$UD$20,7,FALSE)&lt;-2),"",'Total-corrected counts'!I699),"")</f>
        <v>0</v>
      </c>
      <c r="J699">
        <f>IFERROR(IF(OR(HLOOKUP($A699,'Z-scores'!$C$2:$UD$20,8,FALSE)&gt;2,HLOOKUP($A699,'Z-scores'!$C$2:$UD$20,8,FALSE)&lt;-2),"",'Total-corrected counts'!J699),"")</f>
        <v>0</v>
      </c>
      <c r="K699">
        <f>IFERROR(IF(OR(HLOOKUP($A699,'Z-scores'!$C$2:$UD$20,9,FALSE)&gt;2,HLOOKUP($A699,'Z-scores'!$C$2:$UD$20,9,FALSE)&lt;-2),"",'Total-corrected counts'!K699),"")</f>
        <v>0.14716539383466193</v>
      </c>
      <c r="L699">
        <f>IFERROR(IF(OR(HLOOKUP($A699,'Z-scores'!$C$2:$UD$20,10,FALSE)&gt;2,HLOOKUP($A699,'Z-scores'!$C$2:$UD$20,10,FALSE)&lt;-2),"",'Total-corrected counts'!L699),"")</f>
        <v>0</v>
      </c>
      <c r="M699">
        <f>IFERROR(IF(OR(HLOOKUP($A699,'Z-scores'!$C$2:$UD$20,11,FALSE)&gt;2,HLOOKUP($A699,'Z-scores'!$C$2:$UD$20,11,FALSE)&lt;-2),"",'Total-corrected counts'!M699),"")</f>
        <v>5.0684097081241081E-2</v>
      </c>
      <c r="N699">
        <f>IFERROR(IF(OR(HLOOKUP($A699,'Z-scores'!$C$2:$UD$20,12,FALSE)&gt;2,HLOOKUP($A699,'Z-scores'!$C$2:$UD$20,12,FALSE)&lt;-2),"",'Total-corrected counts'!N699),"")</f>
        <v>0</v>
      </c>
      <c r="O699" t="str">
        <f>IFERROR(IF(OR(HLOOKUP($A699,'Z-scores'!$C$2:$UD$20,13,FALSE)&gt;2,HLOOKUP($A699,'Z-scores'!$C$2:$UD$20,13,FALSE)&lt;-2),"",'Total-corrected counts'!O699),"")</f>
        <v/>
      </c>
      <c r="P699">
        <f>IFERROR(IF(OR(HLOOKUP($A699,'Z-scores'!$C$2:$UD$20,14,FALSE)&gt;2,HLOOKUP($A699,'Z-scores'!$C$2:$UD$20,14,FALSE)&lt;-2),"",'Total-corrected counts'!P699),"")</f>
        <v>3.4190240481330202E-2</v>
      </c>
      <c r="Q699">
        <f>IFERROR(IF(OR(HLOOKUP($A699,'Z-scores'!$C$2:$UD$20,15,FALSE)&gt;2,HLOOKUP($A699,'Z-scores'!$C$2:$UD$20,15,FALSE)&lt;-2),"",'Total-corrected counts'!Q699),"")</f>
        <v>0</v>
      </c>
      <c r="R699">
        <f>IFERROR(IF(OR(HLOOKUP($A699,'Z-scores'!$C$2:$UD$20,16,FALSE)&gt;2,HLOOKUP($A699,'Z-scores'!$C$2:$UD$20,16,FALSE)&lt;-2),"",'Total-corrected counts'!R699),"")</f>
        <v>0</v>
      </c>
      <c r="S699">
        <f>IFERROR(IF(OR(HLOOKUP($A699,'Z-scores'!$C$2:$UD$20,17,FALSE)&gt;2,HLOOKUP($A699,'Z-scores'!$C$2:$UD$20,17,FALSE)&lt;-2),"",'Total-corrected counts'!S699),"")</f>
        <v>0</v>
      </c>
      <c r="T699">
        <f>IFERROR(IF(OR(HLOOKUP($A699,'Z-scores'!$C$2:$UD$20,18,FALSE)&gt;2,HLOOKUP($A699,'Z-scores'!$C$2:$UD$20,18,FALSE)&lt;-2),"",'Total-corrected counts'!T699),"")</f>
        <v>0</v>
      </c>
      <c r="U699">
        <f>IFERROR(IF(OR(HLOOKUP($A699,'Z-scores'!$C$2:$UD$20,19,FALSE)&gt;2,HLOOKUP($A699,'Z-scores'!$C$2:$UD$20,19,FALSE)&lt;-2),"",'Total-corrected counts'!U699),"")</f>
        <v>3.0376275261127482E-2</v>
      </c>
      <c r="V699">
        <f t="shared" si="40"/>
        <v>1</v>
      </c>
      <c r="W699">
        <f t="shared" si="41"/>
        <v>0.11870082801154438</v>
      </c>
      <c r="X699">
        <f t="shared" si="42"/>
        <v>4.6763613902021356E-2</v>
      </c>
      <c r="Y699">
        <f t="shared" si="43"/>
        <v>9.2237879632082413E-3</v>
      </c>
    </row>
    <row r="700" spans="1:25" x14ac:dyDescent="0.25">
      <c r="A700">
        <v>708</v>
      </c>
      <c r="B700" t="s">
        <v>951</v>
      </c>
      <c r="C700">
        <v>74300</v>
      </c>
      <c r="D700">
        <v>88</v>
      </c>
      <c r="E700" t="str">
        <f>IFERROR(IF(OR(HLOOKUP($A700,'Z-scores'!$C$2:$UD$20,3,FALSE)&gt;2,HLOOKUP(A700,'Z-scores'!$C$2:$UD$20,3,FALSE)&lt;-2),"",'Total-corrected counts'!E700),"")</f>
        <v/>
      </c>
      <c r="F700" t="str">
        <f>IFERROR(IF(OR(HLOOKUP($A700,'Z-scores'!$C$2:$UD$20,4,FALSE)&gt;2,HLOOKUP($A700,'Z-scores'!$C$2:$UD$20,4,FALSE)&lt;-2),"",'Total-corrected counts'!F700),"")</f>
        <v/>
      </c>
      <c r="G700" t="str">
        <f>IFERROR(IF(OR(HLOOKUP($A700,'Z-scores'!$C$2:$UD$20,5,FALSE)&gt;2,HLOOKUP($A700,'Z-scores'!$C$2:$UD$20,5,FALSE)&lt;-2),"",'Total-corrected counts'!G700),"")</f>
        <v/>
      </c>
      <c r="H700" t="str">
        <f>IFERROR(IF(OR(HLOOKUP($A700,'Z-scores'!$C$2:$UD$20,6,FALSE)&gt;2,HLOOKUP($A700,'Z-scores'!$C$2:$UD$20,6,FALSE)&lt;-2),"",'Total-corrected counts'!H700),"")</f>
        <v/>
      </c>
      <c r="I700" t="str">
        <f>IFERROR(IF(OR(HLOOKUP($A700,'Z-scores'!$C$2:$UD$20,7,FALSE)&gt;2,HLOOKUP($A700,'Z-scores'!$C$2:$UD$20,7,FALSE)&lt;-2),"",'Total-corrected counts'!I700),"")</f>
        <v/>
      </c>
      <c r="J700" t="str">
        <f>IFERROR(IF(OR(HLOOKUP($A700,'Z-scores'!$C$2:$UD$20,8,FALSE)&gt;2,HLOOKUP($A700,'Z-scores'!$C$2:$UD$20,8,FALSE)&lt;-2),"",'Total-corrected counts'!J700),"")</f>
        <v/>
      </c>
      <c r="K700" t="str">
        <f>IFERROR(IF(OR(HLOOKUP($A700,'Z-scores'!$C$2:$UD$20,9,FALSE)&gt;2,HLOOKUP($A700,'Z-scores'!$C$2:$UD$20,9,FALSE)&lt;-2),"",'Total-corrected counts'!K700),"")</f>
        <v/>
      </c>
      <c r="L700" t="str">
        <f>IFERROR(IF(OR(HLOOKUP($A700,'Z-scores'!$C$2:$UD$20,10,FALSE)&gt;2,HLOOKUP($A700,'Z-scores'!$C$2:$UD$20,10,FALSE)&lt;-2),"",'Total-corrected counts'!L700),"")</f>
        <v/>
      </c>
      <c r="M700" t="str">
        <f>IFERROR(IF(OR(HLOOKUP($A700,'Z-scores'!$C$2:$UD$20,11,FALSE)&gt;2,HLOOKUP($A700,'Z-scores'!$C$2:$UD$20,11,FALSE)&lt;-2),"",'Total-corrected counts'!M700),"")</f>
        <v/>
      </c>
      <c r="N700" t="str">
        <f>IFERROR(IF(OR(HLOOKUP($A700,'Z-scores'!$C$2:$UD$20,12,FALSE)&gt;2,HLOOKUP($A700,'Z-scores'!$C$2:$UD$20,12,FALSE)&lt;-2),"",'Total-corrected counts'!N700),"")</f>
        <v/>
      </c>
      <c r="O700" t="str">
        <f>IFERROR(IF(OR(HLOOKUP($A700,'Z-scores'!$C$2:$UD$20,13,FALSE)&gt;2,HLOOKUP($A700,'Z-scores'!$C$2:$UD$20,13,FALSE)&lt;-2),"",'Total-corrected counts'!O700),"")</f>
        <v/>
      </c>
      <c r="P700" t="str">
        <f>IFERROR(IF(OR(HLOOKUP($A700,'Z-scores'!$C$2:$UD$20,14,FALSE)&gt;2,HLOOKUP($A700,'Z-scores'!$C$2:$UD$20,14,FALSE)&lt;-2),"",'Total-corrected counts'!P700),"")</f>
        <v/>
      </c>
      <c r="Q700" t="str">
        <f>IFERROR(IF(OR(HLOOKUP($A700,'Z-scores'!$C$2:$UD$20,15,FALSE)&gt;2,HLOOKUP($A700,'Z-scores'!$C$2:$UD$20,15,FALSE)&lt;-2),"",'Total-corrected counts'!Q700),"")</f>
        <v/>
      </c>
      <c r="R700" t="str">
        <f>IFERROR(IF(OR(HLOOKUP($A700,'Z-scores'!$C$2:$UD$20,16,FALSE)&gt;2,HLOOKUP($A700,'Z-scores'!$C$2:$UD$20,16,FALSE)&lt;-2),"",'Total-corrected counts'!R700),"")</f>
        <v/>
      </c>
      <c r="S700" t="str">
        <f>IFERROR(IF(OR(HLOOKUP($A700,'Z-scores'!$C$2:$UD$20,17,FALSE)&gt;2,HLOOKUP($A700,'Z-scores'!$C$2:$UD$20,17,FALSE)&lt;-2),"",'Total-corrected counts'!S700),"")</f>
        <v/>
      </c>
      <c r="T700" t="str">
        <f>IFERROR(IF(OR(HLOOKUP($A700,'Z-scores'!$C$2:$UD$20,18,FALSE)&gt;2,HLOOKUP($A700,'Z-scores'!$C$2:$UD$20,18,FALSE)&lt;-2),"",'Total-corrected counts'!T700),"")</f>
        <v/>
      </c>
      <c r="U700" t="str">
        <f>IFERROR(IF(OR(HLOOKUP($A700,'Z-scores'!$C$2:$UD$20,19,FALSE)&gt;2,HLOOKUP($A700,'Z-scores'!$C$2:$UD$20,19,FALSE)&lt;-2),"",'Total-corrected counts'!U700),"")</f>
        <v/>
      </c>
      <c r="V700">
        <f t="shared" si="40"/>
        <v>1</v>
      </c>
      <c r="W700" t="str">
        <f t="shared" si="41"/>
        <v/>
      </c>
      <c r="X700" t="str">
        <f t="shared" si="42"/>
        <v/>
      </c>
      <c r="Y700" t="str">
        <f t="shared" si="43"/>
        <v/>
      </c>
    </row>
    <row r="701" spans="1:25" x14ac:dyDescent="0.25">
      <c r="A701">
        <v>709</v>
      </c>
      <c r="B701" t="s">
        <v>952</v>
      </c>
      <c r="C701">
        <v>64000</v>
      </c>
      <c r="D701">
        <v>637</v>
      </c>
      <c r="E701" t="str">
        <f>IFERROR(IF(OR(HLOOKUP($A701,'Z-scores'!$C$2:$UD$20,3,FALSE)&gt;2,HLOOKUP(A701,'Z-scores'!$C$2:$UD$20,3,FALSE)&lt;-2),"",'Total-corrected counts'!E701),"")</f>
        <v/>
      </c>
      <c r="F701" t="str">
        <f>IFERROR(IF(OR(HLOOKUP($A701,'Z-scores'!$C$2:$UD$20,4,FALSE)&gt;2,HLOOKUP($A701,'Z-scores'!$C$2:$UD$20,4,FALSE)&lt;-2),"",'Total-corrected counts'!F701),"")</f>
        <v/>
      </c>
      <c r="G701" t="str">
        <f>IFERROR(IF(OR(HLOOKUP($A701,'Z-scores'!$C$2:$UD$20,5,FALSE)&gt;2,HLOOKUP($A701,'Z-scores'!$C$2:$UD$20,5,FALSE)&lt;-2),"",'Total-corrected counts'!G701),"")</f>
        <v/>
      </c>
      <c r="H701" t="str">
        <f>IFERROR(IF(OR(HLOOKUP($A701,'Z-scores'!$C$2:$UD$20,6,FALSE)&gt;2,HLOOKUP($A701,'Z-scores'!$C$2:$UD$20,6,FALSE)&lt;-2),"",'Total-corrected counts'!H701),"")</f>
        <v/>
      </c>
      <c r="I701" t="str">
        <f>IFERROR(IF(OR(HLOOKUP($A701,'Z-scores'!$C$2:$UD$20,7,FALSE)&gt;2,HLOOKUP($A701,'Z-scores'!$C$2:$UD$20,7,FALSE)&lt;-2),"",'Total-corrected counts'!I701),"")</f>
        <v/>
      </c>
      <c r="J701" t="str">
        <f>IFERROR(IF(OR(HLOOKUP($A701,'Z-scores'!$C$2:$UD$20,8,FALSE)&gt;2,HLOOKUP($A701,'Z-scores'!$C$2:$UD$20,8,FALSE)&lt;-2),"",'Total-corrected counts'!J701),"")</f>
        <v/>
      </c>
      <c r="K701" t="str">
        <f>IFERROR(IF(OR(HLOOKUP($A701,'Z-scores'!$C$2:$UD$20,9,FALSE)&gt;2,HLOOKUP($A701,'Z-scores'!$C$2:$UD$20,9,FALSE)&lt;-2),"",'Total-corrected counts'!K701),"")</f>
        <v/>
      </c>
      <c r="L701" t="str">
        <f>IFERROR(IF(OR(HLOOKUP($A701,'Z-scores'!$C$2:$UD$20,10,FALSE)&gt;2,HLOOKUP($A701,'Z-scores'!$C$2:$UD$20,10,FALSE)&lt;-2),"",'Total-corrected counts'!L701),"")</f>
        <v/>
      </c>
      <c r="M701" t="str">
        <f>IFERROR(IF(OR(HLOOKUP($A701,'Z-scores'!$C$2:$UD$20,11,FALSE)&gt;2,HLOOKUP($A701,'Z-scores'!$C$2:$UD$20,11,FALSE)&lt;-2),"",'Total-corrected counts'!M701),"")</f>
        <v/>
      </c>
      <c r="N701" t="str">
        <f>IFERROR(IF(OR(HLOOKUP($A701,'Z-scores'!$C$2:$UD$20,12,FALSE)&gt;2,HLOOKUP($A701,'Z-scores'!$C$2:$UD$20,12,FALSE)&lt;-2),"",'Total-corrected counts'!N701),"")</f>
        <v/>
      </c>
      <c r="O701" t="str">
        <f>IFERROR(IF(OR(HLOOKUP($A701,'Z-scores'!$C$2:$UD$20,13,FALSE)&gt;2,HLOOKUP($A701,'Z-scores'!$C$2:$UD$20,13,FALSE)&lt;-2),"",'Total-corrected counts'!O701),"")</f>
        <v/>
      </c>
      <c r="P701" t="str">
        <f>IFERROR(IF(OR(HLOOKUP($A701,'Z-scores'!$C$2:$UD$20,14,FALSE)&gt;2,HLOOKUP($A701,'Z-scores'!$C$2:$UD$20,14,FALSE)&lt;-2),"",'Total-corrected counts'!P701),"")</f>
        <v/>
      </c>
      <c r="Q701" t="str">
        <f>IFERROR(IF(OR(HLOOKUP($A701,'Z-scores'!$C$2:$UD$20,15,FALSE)&gt;2,HLOOKUP($A701,'Z-scores'!$C$2:$UD$20,15,FALSE)&lt;-2),"",'Total-corrected counts'!Q701),"")</f>
        <v/>
      </c>
      <c r="R701" t="str">
        <f>IFERROR(IF(OR(HLOOKUP($A701,'Z-scores'!$C$2:$UD$20,16,FALSE)&gt;2,HLOOKUP($A701,'Z-scores'!$C$2:$UD$20,16,FALSE)&lt;-2),"",'Total-corrected counts'!R701),"")</f>
        <v/>
      </c>
      <c r="S701" t="str">
        <f>IFERROR(IF(OR(HLOOKUP($A701,'Z-scores'!$C$2:$UD$20,17,FALSE)&gt;2,HLOOKUP($A701,'Z-scores'!$C$2:$UD$20,17,FALSE)&lt;-2),"",'Total-corrected counts'!S701),"")</f>
        <v/>
      </c>
      <c r="T701" t="str">
        <f>IFERROR(IF(OR(HLOOKUP($A701,'Z-scores'!$C$2:$UD$20,18,FALSE)&gt;2,HLOOKUP($A701,'Z-scores'!$C$2:$UD$20,18,FALSE)&lt;-2),"",'Total-corrected counts'!T701),"")</f>
        <v/>
      </c>
      <c r="U701" t="str">
        <f>IFERROR(IF(OR(HLOOKUP($A701,'Z-scores'!$C$2:$UD$20,19,FALSE)&gt;2,HLOOKUP($A701,'Z-scores'!$C$2:$UD$20,19,FALSE)&lt;-2),"",'Total-corrected counts'!U701),"")</f>
        <v/>
      </c>
      <c r="V701">
        <f t="shared" si="40"/>
        <v>1</v>
      </c>
      <c r="W701" t="str">
        <f t="shared" si="41"/>
        <v/>
      </c>
      <c r="X701" t="str">
        <f t="shared" si="42"/>
        <v/>
      </c>
      <c r="Y701" t="str">
        <f t="shared" si="43"/>
        <v/>
      </c>
    </row>
    <row r="702" spans="1:25" x14ac:dyDescent="0.25">
      <c r="A702">
        <v>710</v>
      </c>
      <c r="B702" t="s">
        <v>953</v>
      </c>
      <c r="C702">
        <v>99500</v>
      </c>
      <c r="D702">
        <v>967</v>
      </c>
      <c r="E702" t="str">
        <f>IFERROR(IF(OR(HLOOKUP($A702,'Z-scores'!$C$2:$UD$20,3,FALSE)&gt;2,HLOOKUP(A702,'Z-scores'!$C$2:$UD$20,3,FALSE)&lt;-2),"",'Total-corrected counts'!E702),"")</f>
        <v/>
      </c>
      <c r="F702" t="str">
        <f>IFERROR(IF(OR(HLOOKUP($A702,'Z-scores'!$C$2:$UD$20,4,FALSE)&gt;2,HLOOKUP($A702,'Z-scores'!$C$2:$UD$20,4,FALSE)&lt;-2),"",'Total-corrected counts'!F702),"")</f>
        <v/>
      </c>
      <c r="G702" t="str">
        <f>IFERROR(IF(OR(HLOOKUP($A702,'Z-scores'!$C$2:$UD$20,5,FALSE)&gt;2,HLOOKUP($A702,'Z-scores'!$C$2:$UD$20,5,FALSE)&lt;-2),"",'Total-corrected counts'!G702),"")</f>
        <v/>
      </c>
      <c r="H702" t="str">
        <f>IFERROR(IF(OR(HLOOKUP($A702,'Z-scores'!$C$2:$UD$20,6,FALSE)&gt;2,HLOOKUP($A702,'Z-scores'!$C$2:$UD$20,6,FALSE)&lt;-2),"",'Total-corrected counts'!H702),"")</f>
        <v/>
      </c>
      <c r="I702" t="str">
        <f>IFERROR(IF(OR(HLOOKUP($A702,'Z-scores'!$C$2:$UD$20,7,FALSE)&gt;2,HLOOKUP($A702,'Z-scores'!$C$2:$UD$20,7,FALSE)&lt;-2),"",'Total-corrected counts'!I702),"")</f>
        <v/>
      </c>
      <c r="J702" t="str">
        <f>IFERROR(IF(OR(HLOOKUP($A702,'Z-scores'!$C$2:$UD$20,8,FALSE)&gt;2,HLOOKUP($A702,'Z-scores'!$C$2:$UD$20,8,FALSE)&lt;-2),"",'Total-corrected counts'!J702),"")</f>
        <v/>
      </c>
      <c r="K702" t="str">
        <f>IFERROR(IF(OR(HLOOKUP($A702,'Z-scores'!$C$2:$UD$20,9,FALSE)&gt;2,HLOOKUP($A702,'Z-scores'!$C$2:$UD$20,9,FALSE)&lt;-2),"",'Total-corrected counts'!K702),"")</f>
        <v/>
      </c>
      <c r="L702" t="str">
        <f>IFERROR(IF(OR(HLOOKUP($A702,'Z-scores'!$C$2:$UD$20,10,FALSE)&gt;2,HLOOKUP($A702,'Z-scores'!$C$2:$UD$20,10,FALSE)&lt;-2),"",'Total-corrected counts'!L702),"")</f>
        <v/>
      </c>
      <c r="M702" t="str">
        <f>IFERROR(IF(OR(HLOOKUP($A702,'Z-scores'!$C$2:$UD$20,11,FALSE)&gt;2,HLOOKUP($A702,'Z-scores'!$C$2:$UD$20,11,FALSE)&lt;-2),"",'Total-corrected counts'!M702),"")</f>
        <v/>
      </c>
      <c r="N702" t="str">
        <f>IFERROR(IF(OR(HLOOKUP($A702,'Z-scores'!$C$2:$UD$20,12,FALSE)&gt;2,HLOOKUP($A702,'Z-scores'!$C$2:$UD$20,12,FALSE)&lt;-2),"",'Total-corrected counts'!N702),"")</f>
        <v/>
      </c>
      <c r="O702" t="str">
        <f>IFERROR(IF(OR(HLOOKUP($A702,'Z-scores'!$C$2:$UD$20,13,FALSE)&gt;2,HLOOKUP($A702,'Z-scores'!$C$2:$UD$20,13,FALSE)&lt;-2),"",'Total-corrected counts'!O702),"")</f>
        <v/>
      </c>
      <c r="P702" t="str">
        <f>IFERROR(IF(OR(HLOOKUP($A702,'Z-scores'!$C$2:$UD$20,14,FALSE)&gt;2,HLOOKUP($A702,'Z-scores'!$C$2:$UD$20,14,FALSE)&lt;-2),"",'Total-corrected counts'!P702),"")</f>
        <v/>
      </c>
      <c r="Q702" t="str">
        <f>IFERROR(IF(OR(HLOOKUP($A702,'Z-scores'!$C$2:$UD$20,15,FALSE)&gt;2,HLOOKUP($A702,'Z-scores'!$C$2:$UD$20,15,FALSE)&lt;-2),"",'Total-corrected counts'!Q702),"")</f>
        <v/>
      </c>
      <c r="R702" t="str">
        <f>IFERROR(IF(OR(HLOOKUP($A702,'Z-scores'!$C$2:$UD$20,16,FALSE)&gt;2,HLOOKUP($A702,'Z-scores'!$C$2:$UD$20,16,FALSE)&lt;-2),"",'Total-corrected counts'!R702),"")</f>
        <v/>
      </c>
      <c r="S702" t="str">
        <f>IFERROR(IF(OR(HLOOKUP($A702,'Z-scores'!$C$2:$UD$20,17,FALSE)&gt;2,HLOOKUP($A702,'Z-scores'!$C$2:$UD$20,17,FALSE)&lt;-2),"",'Total-corrected counts'!S702),"")</f>
        <v/>
      </c>
      <c r="T702" t="str">
        <f>IFERROR(IF(OR(HLOOKUP($A702,'Z-scores'!$C$2:$UD$20,18,FALSE)&gt;2,HLOOKUP($A702,'Z-scores'!$C$2:$UD$20,18,FALSE)&lt;-2),"",'Total-corrected counts'!T702),"")</f>
        <v/>
      </c>
      <c r="U702" t="str">
        <f>IFERROR(IF(OR(HLOOKUP($A702,'Z-scores'!$C$2:$UD$20,19,FALSE)&gt;2,HLOOKUP($A702,'Z-scores'!$C$2:$UD$20,19,FALSE)&lt;-2),"",'Total-corrected counts'!U702),"")</f>
        <v/>
      </c>
      <c r="V702">
        <f t="shared" si="40"/>
        <v>1</v>
      </c>
      <c r="W702" t="str">
        <f t="shared" si="41"/>
        <v/>
      </c>
      <c r="X702" t="str">
        <f t="shared" si="42"/>
        <v/>
      </c>
      <c r="Y702" t="str">
        <f t="shared" si="43"/>
        <v/>
      </c>
    </row>
    <row r="703" spans="1:25" x14ac:dyDescent="0.25">
      <c r="A703">
        <v>711</v>
      </c>
      <c r="B703" t="s">
        <v>352</v>
      </c>
      <c r="C703">
        <v>90300</v>
      </c>
      <c r="D703">
        <v>720</v>
      </c>
      <c r="E703" t="str">
        <f>IFERROR(IF(OR(HLOOKUP($A703,'Z-scores'!$C$2:$UD$20,3,FALSE)&gt;2,HLOOKUP(A703,'Z-scores'!$C$2:$UD$20,3,FALSE)&lt;-2),"",'Total-corrected counts'!E703),"")</f>
        <v/>
      </c>
      <c r="F703">
        <f>IFERROR(IF(OR(HLOOKUP($A703,'Z-scores'!$C$2:$UD$20,4,FALSE)&gt;2,HLOOKUP($A703,'Z-scores'!$C$2:$UD$20,4,FALSE)&lt;-2),"",'Total-corrected counts'!F703),"")</f>
        <v>4.3557865516935887</v>
      </c>
      <c r="G703">
        <f>IFERROR(IF(OR(HLOOKUP($A703,'Z-scores'!$C$2:$UD$20,5,FALSE)&gt;2,HLOOKUP($A703,'Z-scores'!$C$2:$UD$20,5,FALSE)&lt;-2),"",'Total-corrected counts'!G703),"")</f>
        <v>0.86626831754576106</v>
      </c>
      <c r="H703">
        <f>IFERROR(IF(OR(HLOOKUP($A703,'Z-scores'!$C$2:$UD$20,6,FALSE)&gt;2,HLOOKUP($A703,'Z-scores'!$C$2:$UD$20,6,FALSE)&lt;-2),"",'Total-corrected counts'!H703),"")</f>
        <v>3.1620807189161533</v>
      </c>
      <c r="I703">
        <f>IFERROR(IF(OR(HLOOKUP($A703,'Z-scores'!$C$2:$UD$20,7,FALSE)&gt;2,HLOOKUP($A703,'Z-scores'!$C$2:$UD$20,7,FALSE)&lt;-2),"",'Total-corrected counts'!I703),"")</f>
        <v>1.2991050951394383</v>
      </c>
      <c r="J703">
        <f>IFERROR(IF(OR(HLOOKUP($A703,'Z-scores'!$C$2:$UD$20,8,FALSE)&gt;2,HLOOKUP($A703,'Z-scores'!$C$2:$UD$20,8,FALSE)&lt;-2),"",'Total-corrected counts'!J703),"")</f>
        <v>1.1735214123280888</v>
      </c>
      <c r="K703">
        <f>IFERROR(IF(OR(HLOOKUP($A703,'Z-scores'!$C$2:$UD$20,9,FALSE)&gt;2,HLOOKUP($A703,'Z-scores'!$C$2:$UD$20,9,FALSE)&lt;-2),"",'Total-corrected counts'!K703),"")</f>
        <v>0</v>
      </c>
      <c r="L703">
        <f>IFERROR(IF(OR(HLOOKUP($A703,'Z-scores'!$C$2:$UD$20,10,FALSE)&gt;2,HLOOKUP($A703,'Z-scores'!$C$2:$UD$20,10,FALSE)&lt;-2),"",'Total-corrected counts'!L703),"")</f>
        <v>0</v>
      </c>
      <c r="M703">
        <f>IFERROR(IF(OR(HLOOKUP($A703,'Z-scores'!$C$2:$UD$20,11,FALSE)&gt;2,HLOOKUP($A703,'Z-scores'!$C$2:$UD$20,11,FALSE)&lt;-2),"",'Total-corrected counts'!M703),"")</f>
        <v>0.49762568043400329</v>
      </c>
      <c r="N703">
        <f>IFERROR(IF(OR(HLOOKUP($A703,'Z-scores'!$C$2:$UD$20,12,FALSE)&gt;2,HLOOKUP($A703,'Z-scores'!$C$2:$UD$20,12,FALSE)&lt;-2),"",'Total-corrected counts'!N703),"")</f>
        <v>1.2738188079805206</v>
      </c>
      <c r="O703">
        <f>IFERROR(IF(OR(HLOOKUP($A703,'Z-scores'!$C$2:$UD$20,13,FALSE)&gt;2,HLOOKUP($A703,'Z-scores'!$C$2:$UD$20,13,FALSE)&lt;-2),"",'Total-corrected counts'!O703),"")</f>
        <v>2.9009240217037577</v>
      </c>
      <c r="P703">
        <f>IFERROR(IF(OR(HLOOKUP($A703,'Z-scores'!$C$2:$UD$20,14,FALSE)&gt;2,HLOOKUP($A703,'Z-scores'!$C$2:$UD$20,14,FALSE)&lt;-2),"",'Total-corrected counts'!P703),"")</f>
        <v>0.11966584168465573</v>
      </c>
      <c r="Q703">
        <f>IFERROR(IF(OR(HLOOKUP($A703,'Z-scores'!$C$2:$UD$20,15,FALSE)&gt;2,HLOOKUP($A703,'Z-scores'!$C$2:$UD$20,15,FALSE)&lt;-2),"",'Total-corrected counts'!Q703),"")</f>
        <v>4.7780265385245455</v>
      </c>
      <c r="R703">
        <f>IFERROR(IF(OR(HLOOKUP($A703,'Z-scores'!$C$2:$UD$20,16,FALSE)&gt;2,HLOOKUP($A703,'Z-scores'!$C$2:$UD$20,16,FALSE)&lt;-2),"",'Total-corrected counts'!R703),"")</f>
        <v>0.12822285131558647</v>
      </c>
      <c r="S703">
        <f>IFERROR(IF(OR(HLOOKUP($A703,'Z-scores'!$C$2:$UD$20,17,FALSE)&gt;2,HLOOKUP($A703,'Z-scores'!$C$2:$UD$20,17,FALSE)&lt;-2),"",'Total-corrected counts'!S703),"")</f>
        <v>0.10314102417951315</v>
      </c>
      <c r="T703">
        <f>IFERROR(IF(OR(HLOOKUP($A703,'Z-scores'!$C$2:$UD$20,18,FALSE)&gt;2,HLOOKUP($A703,'Z-scores'!$C$2:$UD$20,18,FALSE)&lt;-2),"",'Total-corrected counts'!T703),"")</f>
        <v>0.81614699580586358</v>
      </c>
      <c r="U703">
        <f>IFERROR(IF(OR(HLOOKUP($A703,'Z-scores'!$C$2:$UD$20,19,FALSE)&gt;2,HLOOKUP($A703,'Z-scores'!$C$2:$UD$20,19,FALSE)&lt;-2),"",'Total-corrected counts'!U703),"")</f>
        <v>0.96770134046163259</v>
      </c>
      <c r="V703">
        <f t="shared" si="40"/>
        <v>1</v>
      </c>
      <c r="W703">
        <f t="shared" si="41"/>
        <v>0.96744519717288036</v>
      </c>
      <c r="X703">
        <f t="shared" si="42"/>
        <v>1.4192984720071293</v>
      </c>
      <c r="Y703">
        <f t="shared" si="43"/>
        <v>1.3859559277070095</v>
      </c>
    </row>
    <row r="704" spans="1:25" x14ac:dyDescent="0.25">
      <c r="A704">
        <v>712</v>
      </c>
      <c r="B704" t="s">
        <v>954</v>
      </c>
      <c r="C704">
        <v>43300</v>
      </c>
      <c r="D704">
        <v>926</v>
      </c>
      <c r="E704" t="str">
        <f>IFERROR(IF(OR(HLOOKUP($A704,'Z-scores'!$C$2:$UD$20,3,FALSE)&gt;2,HLOOKUP(A704,'Z-scores'!$C$2:$UD$20,3,FALSE)&lt;-2),"",'Total-corrected counts'!E704),"")</f>
        <v/>
      </c>
      <c r="F704" t="str">
        <f>IFERROR(IF(OR(HLOOKUP($A704,'Z-scores'!$C$2:$UD$20,4,FALSE)&gt;2,HLOOKUP($A704,'Z-scores'!$C$2:$UD$20,4,FALSE)&lt;-2),"",'Total-corrected counts'!F704),"")</f>
        <v/>
      </c>
      <c r="G704" t="str">
        <f>IFERROR(IF(OR(HLOOKUP($A704,'Z-scores'!$C$2:$UD$20,5,FALSE)&gt;2,HLOOKUP($A704,'Z-scores'!$C$2:$UD$20,5,FALSE)&lt;-2),"",'Total-corrected counts'!G704),"")</f>
        <v/>
      </c>
      <c r="H704" t="str">
        <f>IFERROR(IF(OR(HLOOKUP($A704,'Z-scores'!$C$2:$UD$20,6,FALSE)&gt;2,HLOOKUP($A704,'Z-scores'!$C$2:$UD$20,6,FALSE)&lt;-2),"",'Total-corrected counts'!H704),"")</f>
        <v/>
      </c>
      <c r="I704" t="str">
        <f>IFERROR(IF(OR(HLOOKUP($A704,'Z-scores'!$C$2:$UD$20,7,FALSE)&gt;2,HLOOKUP($A704,'Z-scores'!$C$2:$UD$20,7,FALSE)&lt;-2),"",'Total-corrected counts'!I704),"")</f>
        <v/>
      </c>
      <c r="J704" t="str">
        <f>IFERROR(IF(OR(HLOOKUP($A704,'Z-scores'!$C$2:$UD$20,8,FALSE)&gt;2,HLOOKUP($A704,'Z-scores'!$C$2:$UD$20,8,FALSE)&lt;-2),"",'Total-corrected counts'!J704),"")</f>
        <v/>
      </c>
      <c r="K704" t="str">
        <f>IFERROR(IF(OR(HLOOKUP($A704,'Z-scores'!$C$2:$UD$20,9,FALSE)&gt;2,HLOOKUP($A704,'Z-scores'!$C$2:$UD$20,9,FALSE)&lt;-2),"",'Total-corrected counts'!K704),"")</f>
        <v/>
      </c>
      <c r="L704" t="str">
        <f>IFERROR(IF(OR(HLOOKUP($A704,'Z-scores'!$C$2:$UD$20,10,FALSE)&gt;2,HLOOKUP($A704,'Z-scores'!$C$2:$UD$20,10,FALSE)&lt;-2),"",'Total-corrected counts'!L704),"")</f>
        <v/>
      </c>
      <c r="M704" t="str">
        <f>IFERROR(IF(OR(HLOOKUP($A704,'Z-scores'!$C$2:$UD$20,11,FALSE)&gt;2,HLOOKUP($A704,'Z-scores'!$C$2:$UD$20,11,FALSE)&lt;-2),"",'Total-corrected counts'!M704),"")</f>
        <v/>
      </c>
      <c r="N704" t="str">
        <f>IFERROR(IF(OR(HLOOKUP($A704,'Z-scores'!$C$2:$UD$20,12,FALSE)&gt;2,HLOOKUP($A704,'Z-scores'!$C$2:$UD$20,12,FALSE)&lt;-2),"",'Total-corrected counts'!N704),"")</f>
        <v/>
      </c>
      <c r="O704" t="str">
        <f>IFERROR(IF(OR(HLOOKUP($A704,'Z-scores'!$C$2:$UD$20,13,FALSE)&gt;2,HLOOKUP($A704,'Z-scores'!$C$2:$UD$20,13,FALSE)&lt;-2),"",'Total-corrected counts'!O704),"")</f>
        <v/>
      </c>
      <c r="P704" t="str">
        <f>IFERROR(IF(OR(HLOOKUP($A704,'Z-scores'!$C$2:$UD$20,14,FALSE)&gt;2,HLOOKUP($A704,'Z-scores'!$C$2:$UD$20,14,FALSE)&lt;-2),"",'Total-corrected counts'!P704),"")</f>
        <v/>
      </c>
      <c r="Q704" t="str">
        <f>IFERROR(IF(OR(HLOOKUP($A704,'Z-scores'!$C$2:$UD$20,15,FALSE)&gt;2,HLOOKUP($A704,'Z-scores'!$C$2:$UD$20,15,FALSE)&lt;-2),"",'Total-corrected counts'!Q704),"")</f>
        <v/>
      </c>
      <c r="R704" t="str">
        <f>IFERROR(IF(OR(HLOOKUP($A704,'Z-scores'!$C$2:$UD$20,16,FALSE)&gt;2,HLOOKUP($A704,'Z-scores'!$C$2:$UD$20,16,FALSE)&lt;-2),"",'Total-corrected counts'!R704),"")</f>
        <v/>
      </c>
      <c r="S704" t="str">
        <f>IFERROR(IF(OR(HLOOKUP($A704,'Z-scores'!$C$2:$UD$20,17,FALSE)&gt;2,HLOOKUP($A704,'Z-scores'!$C$2:$UD$20,17,FALSE)&lt;-2),"",'Total-corrected counts'!S704),"")</f>
        <v/>
      </c>
      <c r="T704" t="str">
        <f>IFERROR(IF(OR(HLOOKUP($A704,'Z-scores'!$C$2:$UD$20,18,FALSE)&gt;2,HLOOKUP($A704,'Z-scores'!$C$2:$UD$20,18,FALSE)&lt;-2),"",'Total-corrected counts'!T704),"")</f>
        <v/>
      </c>
      <c r="U704" t="str">
        <f>IFERROR(IF(OR(HLOOKUP($A704,'Z-scores'!$C$2:$UD$20,19,FALSE)&gt;2,HLOOKUP($A704,'Z-scores'!$C$2:$UD$20,19,FALSE)&lt;-2),"",'Total-corrected counts'!U704),"")</f>
        <v/>
      </c>
      <c r="V704">
        <f t="shared" si="40"/>
        <v>1</v>
      </c>
      <c r="W704" t="str">
        <f t="shared" si="41"/>
        <v/>
      </c>
      <c r="X704" t="str">
        <f t="shared" si="42"/>
        <v/>
      </c>
      <c r="Y704" t="str">
        <f t="shared" si="43"/>
        <v/>
      </c>
    </row>
    <row r="705" spans="1:25" x14ac:dyDescent="0.25">
      <c r="A705">
        <v>713</v>
      </c>
      <c r="B705" t="s">
        <v>955</v>
      </c>
      <c r="C705">
        <v>112300</v>
      </c>
      <c r="D705">
        <v>1099</v>
      </c>
      <c r="E705" t="str">
        <f>IFERROR(IF(OR(HLOOKUP($A705,'Z-scores'!$C$2:$UD$20,3,FALSE)&gt;2,HLOOKUP(A705,'Z-scores'!$C$2:$UD$20,3,FALSE)&lt;-2),"",'Total-corrected counts'!E705),"")</f>
        <v/>
      </c>
      <c r="F705" t="str">
        <f>IFERROR(IF(OR(HLOOKUP($A705,'Z-scores'!$C$2:$UD$20,4,FALSE)&gt;2,HLOOKUP($A705,'Z-scores'!$C$2:$UD$20,4,FALSE)&lt;-2),"",'Total-corrected counts'!F705),"")</f>
        <v/>
      </c>
      <c r="G705" t="str">
        <f>IFERROR(IF(OR(HLOOKUP($A705,'Z-scores'!$C$2:$UD$20,5,FALSE)&gt;2,HLOOKUP($A705,'Z-scores'!$C$2:$UD$20,5,FALSE)&lt;-2),"",'Total-corrected counts'!G705),"")</f>
        <v/>
      </c>
      <c r="H705" t="str">
        <f>IFERROR(IF(OR(HLOOKUP($A705,'Z-scores'!$C$2:$UD$20,6,FALSE)&gt;2,HLOOKUP($A705,'Z-scores'!$C$2:$UD$20,6,FALSE)&lt;-2),"",'Total-corrected counts'!H705),"")</f>
        <v/>
      </c>
      <c r="I705" t="str">
        <f>IFERROR(IF(OR(HLOOKUP($A705,'Z-scores'!$C$2:$UD$20,7,FALSE)&gt;2,HLOOKUP($A705,'Z-scores'!$C$2:$UD$20,7,FALSE)&lt;-2),"",'Total-corrected counts'!I705),"")</f>
        <v/>
      </c>
      <c r="J705" t="str">
        <f>IFERROR(IF(OR(HLOOKUP($A705,'Z-scores'!$C$2:$UD$20,8,FALSE)&gt;2,HLOOKUP($A705,'Z-scores'!$C$2:$UD$20,8,FALSE)&lt;-2),"",'Total-corrected counts'!J705),"")</f>
        <v/>
      </c>
      <c r="K705" t="str">
        <f>IFERROR(IF(OR(HLOOKUP($A705,'Z-scores'!$C$2:$UD$20,9,FALSE)&gt;2,HLOOKUP($A705,'Z-scores'!$C$2:$UD$20,9,FALSE)&lt;-2),"",'Total-corrected counts'!K705),"")</f>
        <v/>
      </c>
      <c r="L705" t="str">
        <f>IFERROR(IF(OR(HLOOKUP($A705,'Z-scores'!$C$2:$UD$20,10,FALSE)&gt;2,HLOOKUP($A705,'Z-scores'!$C$2:$UD$20,10,FALSE)&lt;-2),"",'Total-corrected counts'!L705),"")</f>
        <v/>
      </c>
      <c r="M705" t="str">
        <f>IFERROR(IF(OR(HLOOKUP($A705,'Z-scores'!$C$2:$UD$20,11,FALSE)&gt;2,HLOOKUP($A705,'Z-scores'!$C$2:$UD$20,11,FALSE)&lt;-2),"",'Total-corrected counts'!M705),"")</f>
        <v/>
      </c>
      <c r="N705" t="str">
        <f>IFERROR(IF(OR(HLOOKUP($A705,'Z-scores'!$C$2:$UD$20,12,FALSE)&gt;2,HLOOKUP($A705,'Z-scores'!$C$2:$UD$20,12,FALSE)&lt;-2),"",'Total-corrected counts'!N705),"")</f>
        <v/>
      </c>
      <c r="O705" t="str">
        <f>IFERROR(IF(OR(HLOOKUP($A705,'Z-scores'!$C$2:$UD$20,13,FALSE)&gt;2,HLOOKUP($A705,'Z-scores'!$C$2:$UD$20,13,FALSE)&lt;-2),"",'Total-corrected counts'!O705),"")</f>
        <v/>
      </c>
      <c r="P705" t="str">
        <f>IFERROR(IF(OR(HLOOKUP($A705,'Z-scores'!$C$2:$UD$20,14,FALSE)&gt;2,HLOOKUP($A705,'Z-scores'!$C$2:$UD$20,14,FALSE)&lt;-2),"",'Total-corrected counts'!P705),"")</f>
        <v/>
      </c>
      <c r="Q705" t="str">
        <f>IFERROR(IF(OR(HLOOKUP($A705,'Z-scores'!$C$2:$UD$20,15,FALSE)&gt;2,HLOOKUP($A705,'Z-scores'!$C$2:$UD$20,15,FALSE)&lt;-2),"",'Total-corrected counts'!Q705),"")</f>
        <v/>
      </c>
      <c r="R705" t="str">
        <f>IFERROR(IF(OR(HLOOKUP($A705,'Z-scores'!$C$2:$UD$20,16,FALSE)&gt;2,HLOOKUP($A705,'Z-scores'!$C$2:$UD$20,16,FALSE)&lt;-2),"",'Total-corrected counts'!R705),"")</f>
        <v/>
      </c>
      <c r="S705" t="str">
        <f>IFERROR(IF(OR(HLOOKUP($A705,'Z-scores'!$C$2:$UD$20,17,FALSE)&gt;2,HLOOKUP($A705,'Z-scores'!$C$2:$UD$20,17,FALSE)&lt;-2),"",'Total-corrected counts'!S705),"")</f>
        <v/>
      </c>
      <c r="T705" t="str">
        <f>IFERROR(IF(OR(HLOOKUP($A705,'Z-scores'!$C$2:$UD$20,18,FALSE)&gt;2,HLOOKUP($A705,'Z-scores'!$C$2:$UD$20,18,FALSE)&lt;-2),"",'Total-corrected counts'!T705),"")</f>
        <v/>
      </c>
      <c r="U705" t="str">
        <f>IFERROR(IF(OR(HLOOKUP($A705,'Z-scores'!$C$2:$UD$20,19,FALSE)&gt;2,HLOOKUP($A705,'Z-scores'!$C$2:$UD$20,19,FALSE)&lt;-2),"",'Total-corrected counts'!U705),"")</f>
        <v/>
      </c>
      <c r="V705">
        <f t="shared" si="40"/>
        <v>1</v>
      </c>
      <c r="W705" t="str">
        <f t="shared" si="41"/>
        <v/>
      </c>
      <c r="X705" t="str">
        <f t="shared" si="42"/>
        <v/>
      </c>
      <c r="Y705" t="str">
        <f t="shared" si="43"/>
        <v/>
      </c>
    </row>
    <row r="706" spans="1:25" x14ac:dyDescent="0.25">
      <c r="A706">
        <v>714</v>
      </c>
      <c r="B706" t="s">
        <v>956</v>
      </c>
      <c r="C706">
        <v>20800</v>
      </c>
      <c r="D706">
        <v>315</v>
      </c>
      <c r="E706" t="str">
        <f>IFERROR(IF(OR(HLOOKUP($A706,'Z-scores'!$C$2:$UD$20,3,FALSE)&gt;2,HLOOKUP(A706,'Z-scores'!$C$2:$UD$20,3,FALSE)&lt;-2),"",'Total-corrected counts'!E706),"")</f>
        <v/>
      </c>
      <c r="F706" t="str">
        <f>IFERROR(IF(OR(HLOOKUP($A706,'Z-scores'!$C$2:$UD$20,4,FALSE)&gt;2,HLOOKUP($A706,'Z-scores'!$C$2:$UD$20,4,FALSE)&lt;-2),"",'Total-corrected counts'!F706),"")</f>
        <v/>
      </c>
      <c r="G706" t="str">
        <f>IFERROR(IF(OR(HLOOKUP($A706,'Z-scores'!$C$2:$UD$20,5,FALSE)&gt;2,HLOOKUP($A706,'Z-scores'!$C$2:$UD$20,5,FALSE)&lt;-2),"",'Total-corrected counts'!G706),"")</f>
        <v/>
      </c>
      <c r="H706" t="str">
        <f>IFERROR(IF(OR(HLOOKUP($A706,'Z-scores'!$C$2:$UD$20,6,FALSE)&gt;2,HLOOKUP($A706,'Z-scores'!$C$2:$UD$20,6,FALSE)&lt;-2),"",'Total-corrected counts'!H706),"")</f>
        <v/>
      </c>
      <c r="I706" t="str">
        <f>IFERROR(IF(OR(HLOOKUP($A706,'Z-scores'!$C$2:$UD$20,7,FALSE)&gt;2,HLOOKUP($A706,'Z-scores'!$C$2:$UD$20,7,FALSE)&lt;-2),"",'Total-corrected counts'!I706),"")</f>
        <v/>
      </c>
      <c r="J706" t="str">
        <f>IFERROR(IF(OR(HLOOKUP($A706,'Z-scores'!$C$2:$UD$20,8,FALSE)&gt;2,HLOOKUP($A706,'Z-scores'!$C$2:$UD$20,8,FALSE)&lt;-2),"",'Total-corrected counts'!J706),"")</f>
        <v/>
      </c>
      <c r="K706" t="str">
        <f>IFERROR(IF(OR(HLOOKUP($A706,'Z-scores'!$C$2:$UD$20,9,FALSE)&gt;2,HLOOKUP($A706,'Z-scores'!$C$2:$UD$20,9,FALSE)&lt;-2),"",'Total-corrected counts'!K706),"")</f>
        <v/>
      </c>
      <c r="L706" t="str">
        <f>IFERROR(IF(OR(HLOOKUP($A706,'Z-scores'!$C$2:$UD$20,10,FALSE)&gt;2,HLOOKUP($A706,'Z-scores'!$C$2:$UD$20,10,FALSE)&lt;-2),"",'Total-corrected counts'!L706),"")</f>
        <v/>
      </c>
      <c r="M706" t="str">
        <f>IFERROR(IF(OR(HLOOKUP($A706,'Z-scores'!$C$2:$UD$20,11,FALSE)&gt;2,HLOOKUP($A706,'Z-scores'!$C$2:$UD$20,11,FALSE)&lt;-2),"",'Total-corrected counts'!M706),"")</f>
        <v/>
      </c>
      <c r="N706" t="str">
        <f>IFERROR(IF(OR(HLOOKUP($A706,'Z-scores'!$C$2:$UD$20,12,FALSE)&gt;2,HLOOKUP($A706,'Z-scores'!$C$2:$UD$20,12,FALSE)&lt;-2),"",'Total-corrected counts'!N706),"")</f>
        <v/>
      </c>
      <c r="O706" t="str">
        <f>IFERROR(IF(OR(HLOOKUP($A706,'Z-scores'!$C$2:$UD$20,13,FALSE)&gt;2,HLOOKUP($A706,'Z-scores'!$C$2:$UD$20,13,FALSE)&lt;-2),"",'Total-corrected counts'!O706),"")</f>
        <v/>
      </c>
      <c r="P706" t="str">
        <f>IFERROR(IF(OR(HLOOKUP($A706,'Z-scores'!$C$2:$UD$20,14,FALSE)&gt;2,HLOOKUP($A706,'Z-scores'!$C$2:$UD$20,14,FALSE)&lt;-2),"",'Total-corrected counts'!P706),"")</f>
        <v/>
      </c>
      <c r="Q706" t="str">
        <f>IFERROR(IF(OR(HLOOKUP($A706,'Z-scores'!$C$2:$UD$20,15,FALSE)&gt;2,HLOOKUP($A706,'Z-scores'!$C$2:$UD$20,15,FALSE)&lt;-2),"",'Total-corrected counts'!Q706),"")</f>
        <v/>
      </c>
      <c r="R706" t="str">
        <f>IFERROR(IF(OR(HLOOKUP($A706,'Z-scores'!$C$2:$UD$20,16,FALSE)&gt;2,HLOOKUP($A706,'Z-scores'!$C$2:$UD$20,16,FALSE)&lt;-2),"",'Total-corrected counts'!R706),"")</f>
        <v/>
      </c>
      <c r="S706" t="str">
        <f>IFERROR(IF(OR(HLOOKUP($A706,'Z-scores'!$C$2:$UD$20,17,FALSE)&gt;2,HLOOKUP($A706,'Z-scores'!$C$2:$UD$20,17,FALSE)&lt;-2),"",'Total-corrected counts'!S706),"")</f>
        <v/>
      </c>
      <c r="T706" t="str">
        <f>IFERROR(IF(OR(HLOOKUP($A706,'Z-scores'!$C$2:$UD$20,18,FALSE)&gt;2,HLOOKUP($A706,'Z-scores'!$C$2:$UD$20,18,FALSE)&lt;-2),"",'Total-corrected counts'!T706),"")</f>
        <v/>
      </c>
      <c r="U706" t="str">
        <f>IFERROR(IF(OR(HLOOKUP($A706,'Z-scores'!$C$2:$UD$20,19,FALSE)&gt;2,HLOOKUP($A706,'Z-scores'!$C$2:$UD$20,19,FALSE)&lt;-2),"",'Total-corrected counts'!U706),"")</f>
        <v/>
      </c>
      <c r="V706">
        <f t="shared" si="40"/>
        <v>1</v>
      </c>
      <c r="W706" t="str">
        <f t="shared" si="41"/>
        <v/>
      </c>
      <c r="X706" t="str">
        <f t="shared" si="42"/>
        <v/>
      </c>
      <c r="Y706" t="str">
        <f t="shared" si="43"/>
        <v/>
      </c>
    </row>
    <row r="707" spans="1:25" x14ac:dyDescent="0.25">
      <c r="A707">
        <v>715</v>
      </c>
      <c r="B707" t="s">
        <v>957</v>
      </c>
      <c r="C707">
        <v>41700</v>
      </c>
      <c r="D707">
        <v>918</v>
      </c>
      <c r="E707" t="str">
        <f>IFERROR(IF(OR(HLOOKUP($A707,'Z-scores'!$C$2:$UD$20,3,FALSE)&gt;2,HLOOKUP(A707,'Z-scores'!$C$2:$UD$20,3,FALSE)&lt;-2),"",'Total-corrected counts'!E707),"")</f>
        <v/>
      </c>
      <c r="F707" t="str">
        <f>IFERROR(IF(OR(HLOOKUP($A707,'Z-scores'!$C$2:$UD$20,4,FALSE)&gt;2,HLOOKUP($A707,'Z-scores'!$C$2:$UD$20,4,FALSE)&lt;-2),"",'Total-corrected counts'!F707),"")</f>
        <v/>
      </c>
      <c r="G707" t="str">
        <f>IFERROR(IF(OR(HLOOKUP($A707,'Z-scores'!$C$2:$UD$20,5,FALSE)&gt;2,HLOOKUP($A707,'Z-scores'!$C$2:$UD$20,5,FALSE)&lt;-2),"",'Total-corrected counts'!G707),"")</f>
        <v/>
      </c>
      <c r="H707" t="str">
        <f>IFERROR(IF(OR(HLOOKUP($A707,'Z-scores'!$C$2:$UD$20,6,FALSE)&gt;2,HLOOKUP($A707,'Z-scores'!$C$2:$UD$20,6,FALSE)&lt;-2),"",'Total-corrected counts'!H707),"")</f>
        <v/>
      </c>
      <c r="I707" t="str">
        <f>IFERROR(IF(OR(HLOOKUP($A707,'Z-scores'!$C$2:$UD$20,7,FALSE)&gt;2,HLOOKUP($A707,'Z-scores'!$C$2:$UD$20,7,FALSE)&lt;-2),"",'Total-corrected counts'!I707),"")</f>
        <v/>
      </c>
      <c r="J707" t="str">
        <f>IFERROR(IF(OR(HLOOKUP($A707,'Z-scores'!$C$2:$UD$20,8,FALSE)&gt;2,HLOOKUP($A707,'Z-scores'!$C$2:$UD$20,8,FALSE)&lt;-2),"",'Total-corrected counts'!J707),"")</f>
        <v/>
      </c>
      <c r="K707" t="str">
        <f>IFERROR(IF(OR(HLOOKUP($A707,'Z-scores'!$C$2:$UD$20,9,FALSE)&gt;2,HLOOKUP($A707,'Z-scores'!$C$2:$UD$20,9,FALSE)&lt;-2),"",'Total-corrected counts'!K707),"")</f>
        <v/>
      </c>
      <c r="L707" t="str">
        <f>IFERROR(IF(OR(HLOOKUP($A707,'Z-scores'!$C$2:$UD$20,10,FALSE)&gt;2,HLOOKUP($A707,'Z-scores'!$C$2:$UD$20,10,FALSE)&lt;-2),"",'Total-corrected counts'!L707),"")</f>
        <v/>
      </c>
      <c r="M707" t="str">
        <f>IFERROR(IF(OR(HLOOKUP($A707,'Z-scores'!$C$2:$UD$20,11,FALSE)&gt;2,HLOOKUP($A707,'Z-scores'!$C$2:$UD$20,11,FALSE)&lt;-2),"",'Total-corrected counts'!M707),"")</f>
        <v/>
      </c>
      <c r="N707" t="str">
        <f>IFERROR(IF(OR(HLOOKUP($A707,'Z-scores'!$C$2:$UD$20,12,FALSE)&gt;2,HLOOKUP($A707,'Z-scores'!$C$2:$UD$20,12,FALSE)&lt;-2),"",'Total-corrected counts'!N707),"")</f>
        <v/>
      </c>
      <c r="O707" t="str">
        <f>IFERROR(IF(OR(HLOOKUP($A707,'Z-scores'!$C$2:$UD$20,13,FALSE)&gt;2,HLOOKUP($A707,'Z-scores'!$C$2:$UD$20,13,FALSE)&lt;-2),"",'Total-corrected counts'!O707),"")</f>
        <v/>
      </c>
      <c r="P707" t="str">
        <f>IFERROR(IF(OR(HLOOKUP($A707,'Z-scores'!$C$2:$UD$20,14,FALSE)&gt;2,HLOOKUP($A707,'Z-scores'!$C$2:$UD$20,14,FALSE)&lt;-2),"",'Total-corrected counts'!P707),"")</f>
        <v/>
      </c>
      <c r="Q707" t="str">
        <f>IFERROR(IF(OR(HLOOKUP($A707,'Z-scores'!$C$2:$UD$20,15,FALSE)&gt;2,HLOOKUP($A707,'Z-scores'!$C$2:$UD$20,15,FALSE)&lt;-2),"",'Total-corrected counts'!Q707),"")</f>
        <v/>
      </c>
      <c r="R707" t="str">
        <f>IFERROR(IF(OR(HLOOKUP($A707,'Z-scores'!$C$2:$UD$20,16,FALSE)&gt;2,HLOOKUP($A707,'Z-scores'!$C$2:$UD$20,16,FALSE)&lt;-2),"",'Total-corrected counts'!R707),"")</f>
        <v/>
      </c>
      <c r="S707" t="str">
        <f>IFERROR(IF(OR(HLOOKUP($A707,'Z-scores'!$C$2:$UD$20,17,FALSE)&gt;2,HLOOKUP($A707,'Z-scores'!$C$2:$UD$20,17,FALSE)&lt;-2),"",'Total-corrected counts'!S707),"")</f>
        <v/>
      </c>
      <c r="T707" t="str">
        <f>IFERROR(IF(OR(HLOOKUP($A707,'Z-scores'!$C$2:$UD$20,18,FALSE)&gt;2,HLOOKUP($A707,'Z-scores'!$C$2:$UD$20,18,FALSE)&lt;-2),"",'Total-corrected counts'!T707),"")</f>
        <v/>
      </c>
      <c r="U707" t="str">
        <f>IFERROR(IF(OR(HLOOKUP($A707,'Z-scores'!$C$2:$UD$20,19,FALSE)&gt;2,HLOOKUP($A707,'Z-scores'!$C$2:$UD$20,19,FALSE)&lt;-2),"",'Total-corrected counts'!U707),"")</f>
        <v/>
      </c>
      <c r="V707">
        <f t="shared" si="40"/>
        <v>1</v>
      </c>
      <c r="W707" t="str">
        <f t="shared" si="41"/>
        <v/>
      </c>
      <c r="X707" t="str">
        <f t="shared" si="42"/>
        <v/>
      </c>
      <c r="Y707" t="str">
        <f t="shared" si="43"/>
        <v/>
      </c>
    </row>
    <row r="708" spans="1:25" x14ac:dyDescent="0.25">
      <c r="A708">
        <v>716</v>
      </c>
      <c r="B708" t="s">
        <v>958</v>
      </c>
      <c r="C708">
        <v>74400</v>
      </c>
      <c r="D708">
        <v>88</v>
      </c>
      <c r="E708" t="str">
        <f>IFERROR(IF(OR(HLOOKUP($A708,'Z-scores'!$C$2:$UD$20,3,FALSE)&gt;2,HLOOKUP(A708,'Z-scores'!$C$2:$UD$20,3,FALSE)&lt;-2),"",'Total-corrected counts'!E708),"")</f>
        <v/>
      </c>
      <c r="F708" t="str">
        <f>IFERROR(IF(OR(HLOOKUP($A708,'Z-scores'!$C$2:$UD$20,4,FALSE)&gt;2,HLOOKUP($A708,'Z-scores'!$C$2:$UD$20,4,FALSE)&lt;-2),"",'Total-corrected counts'!F708),"")</f>
        <v/>
      </c>
      <c r="G708" t="str">
        <f>IFERROR(IF(OR(HLOOKUP($A708,'Z-scores'!$C$2:$UD$20,5,FALSE)&gt;2,HLOOKUP($A708,'Z-scores'!$C$2:$UD$20,5,FALSE)&lt;-2),"",'Total-corrected counts'!G708),"")</f>
        <v/>
      </c>
      <c r="H708" t="str">
        <f>IFERROR(IF(OR(HLOOKUP($A708,'Z-scores'!$C$2:$UD$20,6,FALSE)&gt;2,HLOOKUP($A708,'Z-scores'!$C$2:$UD$20,6,FALSE)&lt;-2),"",'Total-corrected counts'!H708),"")</f>
        <v/>
      </c>
      <c r="I708" t="str">
        <f>IFERROR(IF(OR(HLOOKUP($A708,'Z-scores'!$C$2:$UD$20,7,FALSE)&gt;2,HLOOKUP($A708,'Z-scores'!$C$2:$UD$20,7,FALSE)&lt;-2),"",'Total-corrected counts'!I708),"")</f>
        <v/>
      </c>
      <c r="J708" t="str">
        <f>IFERROR(IF(OR(HLOOKUP($A708,'Z-scores'!$C$2:$UD$20,8,FALSE)&gt;2,HLOOKUP($A708,'Z-scores'!$C$2:$UD$20,8,FALSE)&lt;-2),"",'Total-corrected counts'!J708),"")</f>
        <v/>
      </c>
      <c r="K708" t="str">
        <f>IFERROR(IF(OR(HLOOKUP($A708,'Z-scores'!$C$2:$UD$20,9,FALSE)&gt;2,HLOOKUP($A708,'Z-scores'!$C$2:$UD$20,9,FALSE)&lt;-2),"",'Total-corrected counts'!K708),"")</f>
        <v/>
      </c>
      <c r="L708" t="str">
        <f>IFERROR(IF(OR(HLOOKUP($A708,'Z-scores'!$C$2:$UD$20,10,FALSE)&gt;2,HLOOKUP($A708,'Z-scores'!$C$2:$UD$20,10,FALSE)&lt;-2),"",'Total-corrected counts'!L708),"")</f>
        <v/>
      </c>
      <c r="M708" t="str">
        <f>IFERROR(IF(OR(HLOOKUP($A708,'Z-scores'!$C$2:$UD$20,11,FALSE)&gt;2,HLOOKUP($A708,'Z-scores'!$C$2:$UD$20,11,FALSE)&lt;-2),"",'Total-corrected counts'!M708),"")</f>
        <v/>
      </c>
      <c r="N708" t="str">
        <f>IFERROR(IF(OR(HLOOKUP($A708,'Z-scores'!$C$2:$UD$20,12,FALSE)&gt;2,HLOOKUP($A708,'Z-scores'!$C$2:$UD$20,12,FALSE)&lt;-2),"",'Total-corrected counts'!N708),"")</f>
        <v/>
      </c>
      <c r="O708" t="str">
        <f>IFERROR(IF(OR(HLOOKUP($A708,'Z-scores'!$C$2:$UD$20,13,FALSE)&gt;2,HLOOKUP($A708,'Z-scores'!$C$2:$UD$20,13,FALSE)&lt;-2),"",'Total-corrected counts'!O708),"")</f>
        <v/>
      </c>
      <c r="P708" t="str">
        <f>IFERROR(IF(OR(HLOOKUP($A708,'Z-scores'!$C$2:$UD$20,14,FALSE)&gt;2,HLOOKUP($A708,'Z-scores'!$C$2:$UD$20,14,FALSE)&lt;-2),"",'Total-corrected counts'!P708),"")</f>
        <v/>
      </c>
      <c r="Q708" t="str">
        <f>IFERROR(IF(OR(HLOOKUP($A708,'Z-scores'!$C$2:$UD$20,15,FALSE)&gt;2,HLOOKUP($A708,'Z-scores'!$C$2:$UD$20,15,FALSE)&lt;-2),"",'Total-corrected counts'!Q708),"")</f>
        <v/>
      </c>
      <c r="R708" t="str">
        <f>IFERROR(IF(OR(HLOOKUP($A708,'Z-scores'!$C$2:$UD$20,16,FALSE)&gt;2,HLOOKUP($A708,'Z-scores'!$C$2:$UD$20,16,FALSE)&lt;-2),"",'Total-corrected counts'!R708),"")</f>
        <v/>
      </c>
      <c r="S708" t="str">
        <f>IFERROR(IF(OR(HLOOKUP($A708,'Z-scores'!$C$2:$UD$20,17,FALSE)&gt;2,HLOOKUP($A708,'Z-scores'!$C$2:$UD$20,17,FALSE)&lt;-2),"",'Total-corrected counts'!S708),"")</f>
        <v/>
      </c>
      <c r="T708" t="str">
        <f>IFERROR(IF(OR(HLOOKUP($A708,'Z-scores'!$C$2:$UD$20,18,FALSE)&gt;2,HLOOKUP($A708,'Z-scores'!$C$2:$UD$20,18,FALSE)&lt;-2),"",'Total-corrected counts'!T708),"")</f>
        <v/>
      </c>
      <c r="U708" t="str">
        <f>IFERROR(IF(OR(HLOOKUP($A708,'Z-scores'!$C$2:$UD$20,19,FALSE)&gt;2,HLOOKUP($A708,'Z-scores'!$C$2:$UD$20,19,FALSE)&lt;-2),"",'Total-corrected counts'!U708),"")</f>
        <v/>
      </c>
      <c r="V708">
        <f t="shared" ref="V708:V771" si="44">IFERROR(IF(AND(X708=0,Y708=0),0,1),0)</f>
        <v>1</v>
      </c>
      <c r="W708" t="str">
        <f t="shared" ref="W708:W771" si="45">IFERROR(_xlfn.T.TEST(E708:M708,N708:U708,2,2),"")</f>
        <v/>
      </c>
      <c r="X708" t="str">
        <f t="shared" ref="X708:X771" si="46">IFERROR(AVERAGE(E708:M708),"")</f>
        <v/>
      </c>
      <c r="Y708" t="str">
        <f t="shared" ref="Y708:Y771" si="47">IFERROR(AVERAGE(N708:U708),"")</f>
        <v/>
      </c>
    </row>
    <row r="709" spans="1:25" x14ac:dyDescent="0.25">
      <c r="A709">
        <v>717</v>
      </c>
      <c r="B709" t="s">
        <v>959</v>
      </c>
      <c r="C709">
        <v>101700</v>
      </c>
      <c r="D709">
        <v>967</v>
      </c>
      <c r="E709" t="str">
        <f>IFERROR(IF(OR(HLOOKUP($A709,'Z-scores'!$C$2:$UD$20,3,FALSE)&gt;2,HLOOKUP(A709,'Z-scores'!$C$2:$UD$20,3,FALSE)&lt;-2),"",'Total-corrected counts'!E709),"")</f>
        <v/>
      </c>
      <c r="F709" t="str">
        <f>IFERROR(IF(OR(HLOOKUP($A709,'Z-scores'!$C$2:$UD$20,4,FALSE)&gt;2,HLOOKUP($A709,'Z-scores'!$C$2:$UD$20,4,FALSE)&lt;-2),"",'Total-corrected counts'!F709),"")</f>
        <v/>
      </c>
      <c r="G709" t="str">
        <f>IFERROR(IF(OR(HLOOKUP($A709,'Z-scores'!$C$2:$UD$20,5,FALSE)&gt;2,HLOOKUP($A709,'Z-scores'!$C$2:$UD$20,5,FALSE)&lt;-2),"",'Total-corrected counts'!G709),"")</f>
        <v/>
      </c>
      <c r="H709" t="str">
        <f>IFERROR(IF(OR(HLOOKUP($A709,'Z-scores'!$C$2:$UD$20,6,FALSE)&gt;2,HLOOKUP($A709,'Z-scores'!$C$2:$UD$20,6,FALSE)&lt;-2),"",'Total-corrected counts'!H709),"")</f>
        <v/>
      </c>
      <c r="I709" t="str">
        <f>IFERROR(IF(OR(HLOOKUP($A709,'Z-scores'!$C$2:$UD$20,7,FALSE)&gt;2,HLOOKUP($A709,'Z-scores'!$C$2:$UD$20,7,FALSE)&lt;-2),"",'Total-corrected counts'!I709),"")</f>
        <v/>
      </c>
      <c r="J709" t="str">
        <f>IFERROR(IF(OR(HLOOKUP($A709,'Z-scores'!$C$2:$UD$20,8,FALSE)&gt;2,HLOOKUP($A709,'Z-scores'!$C$2:$UD$20,8,FALSE)&lt;-2),"",'Total-corrected counts'!J709),"")</f>
        <v/>
      </c>
      <c r="K709" t="str">
        <f>IFERROR(IF(OR(HLOOKUP($A709,'Z-scores'!$C$2:$UD$20,9,FALSE)&gt;2,HLOOKUP($A709,'Z-scores'!$C$2:$UD$20,9,FALSE)&lt;-2),"",'Total-corrected counts'!K709),"")</f>
        <v/>
      </c>
      <c r="L709" t="str">
        <f>IFERROR(IF(OR(HLOOKUP($A709,'Z-scores'!$C$2:$UD$20,10,FALSE)&gt;2,HLOOKUP($A709,'Z-scores'!$C$2:$UD$20,10,FALSE)&lt;-2),"",'Total-corrected counts'!L709),"")</f>
        <v/>
      </c>
      <c r="M709" t="str">
        <f>IFERROR(IF(OR(HLOOKUP($A709,'Z-scores'!$C$2:$UD$20,11,FALSE)&gt;2,HLOOKUP($A709,'Z-scores'!$C$2:$UD$20,11,FALSE)&lt;-2),"",'Total-corrected counts'!M709),"")</f>
        <v/>
      </c>
      <c r="N709" t="str">
        <f>IFERROR(IF(OR(HLOOKUP($A709,'Z-scores'!$C$2:$UD$20,12,FALSE)&gt;2,HLOOKUP($A709,'Z-scores'!$C$2:$UD$20,12,FALSE)&lt;-2),"",'Total-corrected counts'!N709),"")</f>
        <v/>
      </c>
      <c r="O709" t="str">
        <f>IFERROR(IF(OR(HLOOKUP($A709,'Z-scores'!$C$2:$UD$20,13,FALSE)&gt;2,HLOOKUP($A709,'Z-scores'!$C$2:$UD$20,13,FALSE)&lt;-2),"",'Total-corrected counts'!O709),"")</f>
        <v/>
      </c>
      <c r="P709" t="str">
        <f>IFERROR(IF(OR(HLOOKUP($A709,'Z-scores'!$C$2:$UD$20,14,FALSE)&gt;2,HLOOKUP($A709,'Z-scores'!$C$2:$UD$20,14,FALSE)&lt;-2),"",'Total-corrected counts'!P709),"")</f>
        <v/>
      </c>
      <c r="Q709" t="str">
        <f>IFERROR(IF(OR(HLOOKUP($A709,'Z-scores'!$C$2:$UD$20,15,FALSE)&gt;2,HLOOKUP($A709,'Z-scores'!$C$2:$UD$20,15,FALSE)&lt;-2),"",'Total-corrected counts'!Q709),"")</f>
        <v/>
      </c>
      <c r="R709" t="str">
        <f>IFERROR(IF(OR(HLOOKUP($A709,'Z-scores'!$C$2:$UD$20,16,FALSE)&gt;2,HLOOKUP($A709,'Z-scores'!$C$2:$UD$20,16,FALSE)&lt;-2),"",'Total-corrected counts'!R709),"")</f>
        <v/>
      </c>
      <c r="S709" t="str">
        <f>IFERROR(IF(OR(HLOOKUP($A709,'Z-scores'!$C$2:$UD$20,17,FALSE)&gt;2,HLOOKUP($A709,'Z-scores'!$C$2:$UD$20,17,FALSE)&lt;-2),"",'Total-corrected counts'!S709),"")</f>
        <v/>
      </c>
      <c r="T709" t="str">
        <f>IFERROR(IF(OR(HLOOKUP($A709,'Z-scores'!$C$2:$UD$20,18,FALSE)&gt;2,HLOOKUP($A709,'Z-scores'!$C$2:$UD$20,18,FALSE)&lt;-2),"",'Total-corrected counts'!T709),"")</f>
        <v/>
      </c>
      <c r="U709" t="str">
        <f>IFERROR(IF(OR(HLOOKUP($A709,'Z-scores'!$C$2:$UD$20,19,FALSE)&gt;2,HLOOKUP($A709,'Z-scores'!$C$2:$UD$20,19,FALSE)&lt;-2),"",'Total-corrected counts'!U709),"")</f>
        <v/>
      </c>
      <c r="V709">
        <f t="shared" si="44"/>
        <v>1</v>
      </c>
      <c r="W709" t="str">
        <f t="shared" si="45"/>
        <v/>
      </c>
      <c r="X709" t="str">
        <f t="shared" si="46"/>
        <v/>
      </c>
      <c r="Y709" t="str">
        <f t="shared" si="47"/>
        <v/>
      </c>
    </row>
    <row r="710" spans="1:25" x14ac:dyDescent="0.25">
      <c r="A710">
        <v>718</v>
      </c>
      <c r="B710" t="s">
        <v>353</v>
      </c>
      <c r="C710">
        <v>64100</v>
      </c>
      <c r="D710">
        <v>709</v>
      </c>
      <c r="E710" t="str">
        <f>IFERROR(IF(OR(HLOOKUP($A710,'Z-scores'!$C$2:$UD$20,3,FALSE)&gt;2,HLOOKUP(A710,'Z-scores'!$C$2:$UD$20,3,FALSE)&lt;-2),"",'Total-corrected counts'!E710),"")</f>
        <v/>
      </c>
      <c r="F710">
        <f>IFERROR(IF(OR(HLOOKUP($A710,'Z-scores'!$C$2:$UD$20,4,FALSE)&gt;2,HLOOKUP($A710,'Z-scores'!$C$2:$UD$20,4,FALSE)&lt;-2),"",'Total-corrected counts'!F710),"")</f>
        <v>14.691551250627528</v>
      </c>
      <c r="G710">
        <f>IFERROR(IF(OR(HLOOKUP($A710,'Z-scores'!$C$2:$UD$20,5,FALSE)&gt;2,HLOOKUP($A710,'Z-scores'!$C$2:$UD$20,5,FALSE)&lt;-2),"",'Total-corrected counts'!G710),"")</f>
        <v>5.9933680109270684</v>
      </c>
      <c r="H710">
        <f>IFERROR(IF(OR(HLOOKUP($A710,'Z-scores'!$C$2:$UD$20,6,FALSE)&gt;2,HLOOKUP($A710,'Z-scores'!$C$2:$UD$20,6,FALSE)&lt;-2),"",'Total-corrected counts'!H710),"")</f>
        <v>28.43080522769424</v>
      </c>
      <c r="I710">
        <f>IFERROR(IF(OR(HLOOKUP($A710,'Z-scores'!$C$2:$UD$20,7,FALSE)&gt;2,HLOOKUP($A710,'Z-scores'!$C$2:$UD$20,7,FALSE)&lt;-2),"",'Total-corrected counts'!I710),"")</f>
        <v>15.854007677649543</v>
      </c>
      <c r="J710">
        <f>IFERROR(IF(OR(HLOOKUP($A710,'Z-scores'!$C$2:$UD$20,8,FALSE)&gt;2,HLOOKUP($A710,'Z-scores'!$C$2:$UD$20,8,FALSE)&lt;-2),"",'Total-corrected counts'!J710),"")</f>
        <v>26.719800560529048</v>
      </c>
      <c r="K710">
        <f>IFERROR(IF(OR(HLOOKUP($A710,'Z-scores'!$C$2:$UD$20,9,FALSE)&gt;2,HLOOKUP($A710,'Z-scores'!$C$2:$UD$20,9,FALSE)&lt;-2),"",'Total-corrected counts'!K710),"")</f>
        <v>22.248731813367524</v>
      </c>
      <c r="L710">
        <f>IFERROR(IF(OR(HLOOKUP($A710,'Z-scores'!$C$2:$UD$20,10,FALSE)&gt;2,HLOOKUP($A710,'Z-scores'!$C$2:$UD$20,10,FALSE)&lt;-2),"",'Total-corrected counts'!L710),"")</f>
        <v>27.332043314982617</v>
      </c>
      <c r="M710">
        <f>IFERROR(IF(OR(HLOOKUP($A710,'Z-scores'!$C$2:$UD$20,11,FALSE)&gt;2,HLOOKUP($A710,'Z-scores'!$C$2:$UD$20,11,FALSE)&lt;-2),"",'Total-corrected counts'!M710),"")</f>
        <v>31.295126125071764</v>
      </c>
      <c r="N710">
        <f>IFERROR(IF(OR(HLOOKUP($A710,'Z-scores'!$C$2:$UD$20,12,FALSE)&gt;2,HLOOKUP($A710,'Z-scores'!$C$2:$UD$20,12,FALSE)&lt;-2),"",'Total-corrected counts'!N710),"")</f>
        <v>2.6392792568229493</v>
      </c>
      <c r="O710">
        <f>IFERROR(IF(OR(HLOOKUP($A710,'Z-scores'!$C$2:$UD$20,13,FALSE)&gt;2,HLOOKUP($A710,'Z-scores'!$C$2:$UD$20,13,FALSE)&lt;-2),"",'Total-corrected counts'!O710),"")</f>
        <v>16.587766244753851</v>
      </c>
      <c r="P710">
        <f>IFERROR(IF(OR(HLOOKUP($A710,'Z-scores'!$C$2:$UD$20,14,FALSE)&gt;2,HLOOKUP($A710,'Z-scores'!$C$2:$UD$20,14,FALSE)&lt;-2),"",'Total-corrected counts'!P710),"")</f>
        <v>40.759040433805772</v>
      </c>
      <c r="Q710">
        <f>IFERROR(IF(OR(HLOOKUP($A710,'Z-scores'!$C$2:$UD$20,15,FALSE)&gt;2,HLOOKUP($A710,'Z-scores'!$C$2:$UD$20,15,FALSE)&lt;-2),"",'Total-corrected counts'!Q710),"")</f>
        <v>6.6307307065238588</v>
      </c>
      <c r="R710">
        <f>IFERROR(IF(OR(HLOOKUP($A710,'Z-scores'!$C$2:$UD$20,16,FALSE)&gt;2,HLOOKUP($A710,'Z-scores'!$C$2:$UD$20,16,FALSE)&lt;-2),"",'Total-corrected counts'!R710),"")</f>
        <v>21.172798323486219</v>
      </c>
      <c r="S710">
        <f>IFERROR(IF(OR(HLOOKUP($A710,'Z-scores'!$C$2:$UD$20,17,FALSE)&gt;2,HLOOKUP($A710,'Z-scores'!$C$2:$UD$20,17,FALSE)&lt;-2),"",'Total-corrected counts'!S710),"")</f>
        <v>21.507617778906898</v>
      </c>
      <c r="T710">
        <f>IFERROR(IF(OR(HLOOKUP($A710,'Z-scores'!$C$2:$UD$20,18,FALSE)&gt;2,HLOOKUP($A710,'Z-scores'!$C$2:$UD$20,18,FALSE)&lt;-2),"",'Total-corrected counts'!T710),"")</f>
        <v>17.731867361508446</v>
      </c>
      <c r="U710">
        <f>IFERROR(IF(OR(HLOOKUP($A710,'Z-scores'!$C$2:$UD$20,19,FALSE)&gt;2,HLOOKUP($A710,'Z-scores'!$C$2:$UD$20,19,FALSE)&lt;-2),"",'Total-corrected counts'!U710),"")</f>
        <v>24.13178096101856</v>
      </c>
      <c r="V710">
        <f t="shared" si="44"/>
        <v>1</v>
      </c>
      <c r="W710">
        <f t="shared" si="45"/>
        <v>0.6088685737272661</v>
      </c>
      <c r="X710">
        <f t="shared" si="46"/>
        <v>21.570679247606169</v>
      </c>
      <c r="Y710">
        <f t="shared" si="47"/>
        <v>18.89511013335332</v>
      </c>
    </row>
    <row r="711" spans="1:25" x14ac:dyDescent="0.25">
      <c r="A711">
        <v>719</v>
      </c>
      <c r="B711" t="s">
        <v>960</v>
      </c>
      <c r="C711">
        <v>3400</v>
      </c>
      <c r="D711">
        <v>322</v>
      </c>
      <c r="E711" t="str">
        <f>IFERROR(IF(OR(HLOOKUP($A711,'Z-scores'!$C$2:$UD$20,3,FALSE)&gt;2,HLOOKUP(A711,'Z-scores'!$C$2:$UD$20,3,FALSE)&lt;-2),"",'Total-corrected counts'!E711),"")</f>
        <v/>
      </c>
      <c r="F711" t="str">
        <f>IFERROR(IF(OR(HLOOKUP($A711,'Z-scores'!$C$2:$UD$20,4,FALSE)&gt;2,HLOOKUP($A711,'Z-scores'!$C$2:$UD$20,4,FALSE)&lt;-2),"",'Total-corrected counts'!F711),"")</f>
        <v/>
      </c>
      <c r="G711" t="str">
        <f>IFERROR(IF(OR(HLOOKUP($A711,'Z-scores'!$C$2:$UD$20,5,FALSE)&gt;2,HLOOKUP($A711,'Z-scores'!$C$2:$UD$20,5,FALSE)&lt;-2),"",'Total-corrected counts'!G711),"")</f>
        <v/>
      </c>
      <c r="H711" t="str">
        <f>IFERROR(IF(OR(HLOOKUP($A711,'Z-scores'!$C$2:$UD$20,6,FALSE)&gt;2,HLOOKUP($A711,'Z-scores'!$C$2:$UD$20,6,FALSE)&lt;-2),"",'Total-corrected counts'!H711),"")</f>
        <v/>
      </c>
      <c r="I711" t="str">
        <f>IFERROR(IF(OR(HLOOKUP($A711,'Z-scores'!$C$2:$UD$20,7,FALSE)&gt;2,HLOOKUP($A711,'Z-scores'!$C$2:$UD$20,7,FALSE)&lt;-2),"",'Total-corrected counts'!I711),"")</f>
        <v/>
      </c>
      <c r="J711" t="str">
        <f>IFERROR(IF(OR(HLOOKUP($A711,'Z-scores'!$C$2:$UD$20,8,FALSE)&gt;2,HLOOKUP($A711,'Z-scores'!$C$2:$UD$20,8,FALSE)&lt;-2),"",'Total-corrected counts'!J711),"")</f>
        <v/>
      </c>
      <c r="K711" t="str">
        <f>IFERROR(IF(OR(HLOOKUP($A711,'Z-scores'!$C$2:$UD$20,9,FALSE)&gt;2,HLOOKUP($A711,'Z-scores'!$C$2:$UD$20,9,FALSE)&lt;-2),"",'Total-corrected counts'!K711),"")</f>
        <v/>
      </c>
      <c r="L711" t="str">
        <f>IFERROR(IF(OR(HLOOKUP($A711,'Z-scores'!$C$2:$UD$20,10,FALSE)&gt;2,HLOOKUP($A711,'Z-scores'!$C$2:$UD$20,10,FALSE)&lt;-2),"",'Total-corrected counts'!L711),"")</f>
        <v/>
      </c>
      <c r="M711" t="str">
        <f>IFERROR(IF(OR(HLOOKUP($A711,'Z-scores'!$C$2:$UD$20,11,FALSE)&gt;2,HLOOKUP($A711,'Z-scores'!$C$2:$UD$20,11,FALSE)&lt;-2),"",'Total-corrected counts'!M711),"")</f>
        <v/>
      </c>
      <c r="N711" t="str">
        <f>IFERROR(IF(OR(HLOOKUP($A711,'Z-scores'!$C$2:$UD$20,12,FALSE)&gt;2,HLOOKUP($A711,'Z-scores'!$C$2:$UD$20,12,FALSE)&lt;-2),"",'Total-corrected counts'!N711),"")</f>
        <v/>
      </c>
      <c r="O711" t="str">
        <f>IFERROR(IF(OR(HLOOKUP($A711,'Z-scores'!$C$2:$UD$20,13,FALSE)&gt;2,HLOOKUP($A711,'Z-scores'!$C$2:$UD$20,13,FALSE)&lt;-2),"",'Total-corrected counts'!O711),"")</f>
        <v/>
      </c>
      <c r="P711" t="str">
        <f>IFERROR(IF(OR(HLOOKUP($A711,'Z-scores'!$C$2:$UD$20,14,FALSE)&gt;2,HLOOKUP($A711,'Z-scores'!$C$2:$UD$20,14,FALSE)&lt;-2),"",'Total-corrected counts'!P711),"")</f>
        <v/>
      </c>
      <c r="Q711" t="str">
        <f>IFERROR(IF(OR(HLOOKUP($A711,'Z-scores'!$C$2:$UD$20,15,FALSE)&gt;2,HLOOKUP($A711,'Z-scores'!$C$2:$UD$20,15,FALSE)&lt;-2),"",'Total-corrected counts'!Q711),"")</f>
        <v/>
      </c>
      <c r="R711" t="str">
        <f>IFERROR(IF(OR(HLOOKUP($A711,'Z-scores'!$C$2:$UD$20,16,FALSE)&gt;2,HLOOKUP($A711,'Z-scores'!$C$2:$UD$20,16,FALSE)&lt;-2),"",'Total-corrected counts'!R711),"")</f>
        <v/>
      </c>
      <c r="S711" t="str">
        <f>IFERROR(IF(OR(HLOOKUP($A711,'Z-scores'!$C$2:$UD$20,17,FALSE)&gt;2,HLOOKUP($A711,'Z-scores'!$C$2:$UD$20,17,FALSE)&lt;-2),"",'Total-corrected counts'!S711),"")</f>
        <v/>
      </c>
      <c r="T711" t="str">
        <f>IFERROR(IF(OR(HLOOKUP($A711,'Z-scores'!$C$2:$UD$20,18,FALSE)&gt;2,HLOOKUP($A711,'Z-scores'!$C$2:$UD$20,18,FALSE)&lt;-2),"",'Total-corrected counts'!T711),"")</f>
        <v/>
      </c>
      <c r="U711" t="str">
        <f>IFERROR(IF(OR(HLOOKUP($A711,'Z-scores'!$C$2:$UD$20,19,FALSE)&gt;2,HLOOKUP($A711,'Z-scores'!$C$2:$UD$20,19,FALSE)&lt;-2),"",'Total-corrected counts'!U711),"")</f>
        <v/>
      </c>
      <c r="V711">
        <f t="shared" si="44"/>
        <v>1</v>
      </c>
      <c r="W711" t="str">
        <f t="shared" si="45"/>
        <v/>
      </c>
      <c r="X711" t="str">
        <f t="shared" si="46"/>
        <v/>
      </c>
      <c r="Y711" t="str">
        <f t="shared" si="47"/>
        <v/>
      </c>
    </row>
    <row r="712" spans="1:25" x14ac:dyDescent="0.25">
      <c r="A712">
        <v>720</v>
      </c>
      <c r="B712" t="s">
        <v>961</v>
      </c>
      <c r="C712">
        <v>90200</v>
      </c>
      <c r="D712">
        <v>386</v>
      </c>
      <c r="E712" t="str">
        <f>IFERROR(IF(OR(HLOOKUP($A712,'Z-scores'!$C$2:$UD$20,3,FALSE)&gt;2,HLOOKUP(A712,'Z-scores'!$C$2:$UD$20,3,FALSE)&lt;-2),"",'Total-corrected counts'!E712),"")</f>
        <v/>
      </c>
      <c r="F712" t="str">
        <f>IFERROR(IF(OR(HLOOKUP($A712,'Z-scores'!$C$2:$UD$20,4,FALSE)&gt;2,HLOOKUP($A712,'Z-scores'!$C$2:$UD$20,4,FALSE)&lt;-2),"",'Total-corrected counts'!F712),"")</f>
        <v/>
      </c>
      <c r="G712" t="str">
        <f>IFERROR(IF(OR(HLOOKUP($A712,'Z-scores'!$C$2:$UD$20,5,FALSE)&gt;2,HLOOKUP($A712,'Z-scores'!$C$2:$UD$20,5,FALSE)&lt;-2),"",'Total-corrected counts'!G712),"")</f>
        <v/>
      </c>
      <c r="H712" t="str">
        <f>IFERROR(IF(OR(HLOOKUP($A712,'Z-scores'!$C$2:$UD$20,6,FALSE)&gt;2,HLOOKUP($A712,'Z-scores'!$C$2:$UD$20,6,FALSE)&lt;-2),"",'Total-corrected counts'!H712),"")</f>
        <v/>
      </c>
      <c r="I712" t="str">
        <f>IFERROR(IF(OR(HLOOKUP($A712,'Z-scores'!$C$2:$UD$20,7,FALSE)&gt;2,HLOOKUP($A712,'Z-scores'!$C$2:$UD$20,7,FALSE)&lt;-2),"",'Total-corrected counts'!I712),"")</f>
        <v/>
      </c>
      <c r="J712" t="str">
        <f>IFERROR(IF(OR(HLOOKUP($A712,'Z-scores'!$C$2:$UD$20,8,FALSE)&gt;2,HLOOKUP($A712,'Z-scores'!$C$2:$UD$20,8,FALSE)&lt;-2),"",'Total-corrected counts'!J712),"")</f>
        <v/>
      </c>
      <c r="K712" t="str">
        <f>IFERROR(IF(OR(HLOOKUP($A712,'Z-scores'!$C$2:$UD$20,9,FALSE)&gt;2,HLOOKUP($A712,'Z-scores'!$C$2:$UD$20,9,FALSE)&lt;-2),"",'Total-corrected counts'!K712),"")</f>
        <v/>
      </c>
      <c r="L712" t="str">
        <f>IFERROR(IF(OR(HLOOKUP($A712,'Z-scores'!$C$2:$UD$20,10,FALSE)&gt;2,HLOOKUP($A712,'Z-scores'!$C$2:$UD$20,10,FALSE)&lt;-2),"",'Total-corrected counts'!L712),"")</f>
        <v/>
      </c>
      <c r="M712" t="str">
        <f>IFERROR(IF(OR(HLOOKUP($A712,'Z-scores'!$C$2:$UD$20,11,FALSE)&gt;2,HLOOKUP($A712,'Z-scores'!$C$2:$UD$20,11,FALSE)&lt;-2),"",'Total-corrected counts'!M712),"")</f>
        <v/>
      </c>
      <c r="N712" t="str">
        <f>IFERROR(IF(OR(HLOOKUP($A712,'Z-scores'!$C$2:$UD$20,12,FALSE)&gt;2,HLOOKUP($A712,'Z-scores'!$C$2:$UD$20,12,FALSE)&lt;-2),"",'Total-corrected counts'!N712),"")</f>
        <v/>
      </c>
      <c r="O712" t="str">
        <f>IFERROR(IF(OR(HLOOKUP($A712,'Z-scores'!$C$2:$UD$20,13,FALSE)&gt;2,HLOOKUP($A712,'Z-scores'!$C$2:$UD$20,13,FALSE)&lt;-2),"",'Total-corrected counts'!O712),"")</f>
        <v/>
      </c>
      <c r="P712" t="str">
        <f>IFERROR(IF(OR(HLOOKUP($A712,'Z-scores'!$C$2:$UD$20,14,FALSE)&gt;2,HLOOKUP($A712,'Z-scores'!$C$2:$UD$20,14,FALSE)&lt;-2),"",'Total-corrected counts'!P712),"")</f>
        <v/>
      </c>
      <c r="Q712" t="str">
        <f>IFERROR(IF(OR(HLOOKUP($A712,'Z-scores'!$C$2:$UD$20,15,FALSE)&gt;2,HLOOKUP($A712,'Z-scores'!$C$2:$UD$20,15,FALSE)&lt;-2),"",'Total-corrected counts'!Q712),"")</f>
        <v/>
      </c>
      <c r="R712" t="str">
        <f>IFERROR(IF(OR(HLOOKUP($A712,'Z-scores'!$C$2:$UD$20,16,FALSE)&gt;2,HLOOKUP($A712,'Z-scores'!$C$2:$UD$20,16,FALSE)&lt;-2),"",'Total-corrected counts'!R712),"")</f>
        <v/>
      </c>
      <c r="S712" t="str">
        <f>IFERROR(IF(OR(HLOOKUP($A712,'Z-scores'!$C$2:$UD$20,17,FALSE)&gt;2,HLOOKUP($A712,'Z-scores'!$C$2:$UD$20,17,FALSE)&lt;-2),"",'Total-corrected counts'!S712),"")</f>
        <v/>
      </c>
      <c r="T712" t="str">
        <f>IFERROR(IF(OR(HLOOKUP($A712,'Z-scores'!$C$2:$UD$20,18,FALSE)&gt;2,HLOOKUP($A712,'Z-scores'!$C$2:$UD$20,18,FALSE)&lt;-2),"",'Total-corrected counts'!T712),"")</f>
        <v/>
      </c>
      <c r="U712" t="str">
        <f>IFERROR(IF(OR(HLOOKUP($A712,'Z-scores'!$C$2:$UD$20,19,FALSE)&gt;2,HLOOKUP($A712,'Z-scores'!$C$2:$UD$20,19,FALSE)&lt;-2),"",'Total-corrected counts'!U712),"")</f>
        <v/>
      </c>
      <c r="V712">
        <f t="shared" si="44"/>
        <v>1</v>
      </c>
      <c r="W712" t="str">
        <f t="shared" si="45"/>
        <v/>
      </c>
      <c r="X712" t="str">
        <f t="shared" si="46"/>
        <v/>
      </c>
      <c r="Y712" t="str">
        <f t="shared" si="47"/>
        <v/>
      </c>
    </row>
    <row r="713" spans="1:25" x14ac:dyDescent="0.25">
      <c r="A713">
        <v>721</v>
      </c>
      <c r="B713" t="s">
        <v>354</v>
      </c>
      <c r="C713">
        <v>16500</v>
      </c>
      <c r="D713">
        <v>385</v>
      </c>
      <c r="E713">
        <f>IFERROR(IF(OR(HLOOKUP($A713,'Z-scores'!$C$2:$UD$20,3,FALSE)&gt;2,HLOOKUP(A713,'Z-scores'!$C$2:$UD$20,3,FALSE)&lt;-2),"",'Total-corrected counts'!E713),"")</f>
        <v>9.8919727836265441</v>
      </c>
      <c r="F713">
        <f>IFERROR(IF(OR(HLOOKUP($A713,'Z-scores'!$C$2:$UD$20,4,FALSE)&gt;2,HLOOKUP($A713,'Z-scores'!$C$2:$UD$20,4,FALSE)&lt;-2),"",'Total-corrected counts'!F713),"")</f>
        <v>14.617724359920858</v>
      </c>
      <c r="G713">
        <f>IFERROR(IF(OR(HLOOKUP($A713,'Z-scores'!$C$2:$UD$20,5,FALSE)&gt;2,HLOOKUP($A713,'Z-scores'!$C$2:$UD$20,5,FALSE)&lt;-2),"",'Total-corrected counts'!G713),"")</f>
        <v>39.616666196598587</v>
      </c>
      <c r="H713">
        <f>IFERROR(IF(OR(HLOOKUP($A713,'Z-scores'!$C$2:$UD$20,6,FALSE)&gt;2,HLOOKUP($A713,'Z-scores'!$C$2:$UD$20,6,FALSE)&lt;-2),"",'Total-corrected counts'!H713),"")</f>
        <v>59.325660110526236</v>
      </c>
      <c r="I713">
        <f>IFERROR(IF(OR(HLOOKUP($A713,'Z-scores'!$C$2:$UD$20,7,FALSE)&gt;2,HLOOKUP($A713,'Z-scores'!$C$2:$UD$20,7,FALSE)&lt;-2),"",'Total-corrected counts'!I713),"")</f>
        <v>15.133650823946631</v>
      </c>
      <c r="J713">
        <f>IFERROR(IF(OR(HLOOKUP($A713,'Z-scores'!$C$2:$UD$20,8,FALSE)&gt;2,HLOOKUP($A713,'Z-scores'!$C$2:$UD$20,8,FALSE)&lt;-2),"",'Total-corrected counts'!J713),"")</f>
        <v>14.387964206610771</v>
      </c>
      <c r="K713">
        <f>IFERROR(IF(OR(HLOOKUP($A713,'Z-scores'!$C$2:$UD$20,9,FALSE)&gt;2,HLOOKUP($A713,'Z-scores'!$C$2:$UD$20,9,FALSE)&lt;-2),"",'Total-corrected counts'!K713),"")</f>
        <v>92.147834327442993</v>
      </c>
      <c r="L713">
        <f>IFERROR(IF(OR(HLOOKUP($A713,'Z-scores'!$C$2:$UD$20,10,FALSE)&gt;2,HLOOKUP($A713,'Z-scores'!$C$2:$UD$20,10,FALSE)&lt;-2),"",'Total-corrected counts'!L713),"")</f>
        <v>25.193282261777298</v>
      </c>
      <c r="M713">
        <f>IFERROR(IF(OR(HLOOKUP($A713,'Z-scores'!$C$2:$UD$20,11,FALSE)&gt;2,HLOOKUP($A713,'Z-scores'!$C$2:$UD$20,11,FALSE)&lt;-2),"",'Total-corrected counts'!M713),"")</f>
        <v>23.572712787966307</v>
      </c>
      <c r="N713">
        <f>IFERROR(IF(OR(HLOOKUP($A713,'Z-scores'!$C$2:$UD$20,12,FALSE)&gt;2,HLOOKUP($A713,'Z-scores'!$C$2:$UD$20,12,FALSE)&lt;-2),"",'Total-corrected counts'!N713),"")</f>
        <v>50.971080647393208</v>
      </c>
      <c r="O713">
        <f>IFERROR(IF(OR(HLOOKUP($A713,'Z-scores'!$C$2:$UD$20,13,FALSE)&gt;2,HLOOKUP($A713,'Z-scores'!$C$2:$UD$20,13,FALSE)&lt;-2),"",'Total-corrected counts'!O713),"")</f>
        <v>64.446281920680931</v>
      </c>
      <c r="P713">
        <f>IFERROR(IF(OR(HLOOKUP($A713,'Z-scores'!$C$2:$UD$20,14,FALSE)&gt;2,HLOOKUP($A713,'Z-scores'!$C$2:$UD$20,14,FALSE)&lt;-2),"",'Total-corrected counts'!P713),"")</f>
        <v>89.356193497956497</v>
      </c>
      <c r="Q713">
        <f>IFERROR(IF(OR(HLOOKUP($A713,'Z-scores'!$C$2:$UD$20,15,FALSE)&gt;2,HLOOKUP($A713,'Z-scores'!$C$2:$UD$20,15,FALSE)&lt;-2),"",'Total-corrected counts'!Q713),"")</f>
        <v>43.489792575141777</v>
      </c>
      <c r="R713">
        <f>IFERROR(IF(OR(HLOOKUP($A713,'Z-scores'!$C$2:$UD$20,16,FALSE)&gt;2,HLOOKUP($A713,'Z-scores'!$C$2:$UD$20,16,FALSE)&lt;-2),"",'Total-corrected counts'!R713),"")</f>
        <v>57.163349902129909</v>
      </c>
      <c r="S713">
        <f>IFERROR(IF(OR(HLOOKUP($A713,'Z-scores'!$C$2:$UD$20,17,FALSE)&gt;2,HLOOKUP($A713,'Z-scores'!$C$2:$UD$20,17,FALSE)&lt;-2),"",'Total-corrected counts'!S713),"")</f>
        <v>78.479462450695877</v>
      </c>
      <c r="T713">
        <f>IFERROR(IF(OR(HLOOKUP($A713,'Z-scores'!$C$2:$UD$20,18,FALSE)&gt;2,HLOOKUP($A713,'Z-scores'!$C$2:$UD$20,18,FALSE)&lt;-2),"",'Total-corrected counts'!T713),"")</f>
        <v>48.874318517258502</v>
      </c>
      <c r="U713">
        <f>IFERROR(IF(OR(HLOOKUP($A713,'Z-scores'!$C$2:$UD$20,19,FALSE)&gt;2,HLOOKUP($A713,'Z-scores'!$C$2:$UD$20,19,FALSE)&lt;-2),"",'Total-corrected counts'!U713),"")</f>
        <v>48.385067023081632</v>
      </c>
      <c r="V713">
        <f t="shared" si="44"/>
        <v>1</v>
      </c>
      <c r="W713">
        <f t="shared" si="45"/>
        <v>2.5161429827955769E-2</v>
      </c>
      <c r="X713">
        <f t="shared" si="46"/>
        <v>32.654163095379573</v>
      </c>
      <c r="Y713">
        <f t="shared" si="47"/>
        <v>60.145693316792304</v>
      </c>
    </row>
    <row r="714" spans="1:25" x14ac:dyDescent="0.25">
      <c r="A714">
        <v>722</v>
      </c>
      <c r="B714" t="s">
        <v>962</v>
      </c>
      <c r="C714">
        <v>114900</v>
      </c>
      <c r="D714">
        <v>1068</v>
      </c>
      <c r="E714" t="str">
        <f>IFERROR(IF(OR(HLOOKUP($A714,'Z-scores'!$C$2:$UD$20,3,FALSE)&gt;2,HLOOKUP(A714,'Z-scores'!$C$2:$UD$20,3,FALSE)&lt;-2),"",'Total-corrected counts'!E714),"")</f>
        <v/>
      </c>
      <c r="F714" t="str">
        <f>IFERROR(IF(OR(HLOOKUP($A714,'Z-scores'!$C$2:$UD$20,4,FALSE)&gt;2,HLOOKUP($A714,'Z-scores'!$C$2:$UD$20,4,FALSE)&lt;-2),"",'Total-corrected counts'!F714),"")</f>
        <v/>
      </c>
      <c r="G714" t="str">
        <f>IFERROR(IF(OR(HLOOKUP($A714,'Z-scores'!$C$2:$UD$20,5,FALSE)&gt;2,HLOOKUP($A714,'Z-scores'!$C$2:$UD$20,5,FALSE)&lt;-2),"",'Total-corrected counts'!G714),"")</f>
        <v/>
      </c>
      <c r="H714" t="str">
        <f>IFERROR(IF(OR(HLOOKUP($A714,'Z-scores'!$C$2:$UD$20,6,FALSE)&gt;2,HLOOKUP($A714,'Z-scores'!$C$2:$UD$20,6,FALSE)&lt;-2),"",'Total-corrected counts'!H714),"")</f>
        <v/>
      </c>
      <c r="I714" t="str">
        <f>IFERROR(IF(OR(HLOOKUP($A714,'Z-scores'!$C$2:$UD$20,7,FALSE)&gt;2,HLOOKUP($A714,'Z-scores'!$C$2:$UD$20,7,FALSE)&lt;-2),"",'Total-corrected counts'!I714),"")</f>
        <v/>
      </c>
      <c r="J714" t="str">
        <f>IFERROR(IF(OR(HLOOKUP($A714,'Z-scores'!$C$2:$UD$20,8,FALSE)&gt;2,HLOOKUP($A714,'Z-scores'!$C$2:$UD$20,8,FALSE)&lt;-2),"",'Total-corrected counts'!J714),"")</f>
        <v/>
      </c>
      <c r="K714" t="str">
        <f>IFERROR(IF(OR(HLOOKUP($A714,'Z-scores'!$C$2:$UD$20,9,FALSE)&gt;2,HLOOKUP($A714,'Z-scores'!$C$2:$UD$20,9,FALSE)&lt;-2),"",'Total-corrected counts'!K714),"")</f>
        <v/>
      </c>
      <c r="L714" t="str">
        <f>IFERROR(IF(OR(HLOOKUP($A714,'Z-scores'!$C$2:$UD$20,10,FALSE)&gt;2,HLOOKUP($A714,'Z-scores'!$C$2:$UD$20,10,FALSE)&lt;-2),"",'Total-corrected counts'!L714),"")</f>
        <v/>
      </c>
      <c r="M714" t="str">
        <f>IFERROR(IF(OR(HLOOKUP($A714,'Z-scores'!$C$2:$UD$20,11,FALSE)&gt;2,HLOOKUP($A714,'Z-scores'!$C$2:$UD$20,11,FALSE)&lt;-2),"",'Total-corrected counts'!M714),"")</f>
        <v/>
      </c>
      <c r="N714" t="str">
        <f>IFERROR(IF(OR(HLOOKUP($A714,'Z-scores'!$C$2:$UD$20,12,FALSE)&gt;2,HLOOKUP($A714,'Z-scores'!$C$2:$UD$20,12,FALSE)&lt;-2),"",'Total-corrected counts'!N714),"")</f>
        <v/>
      </c>
      <c r="O714" t="str">
        <f>IFERROR(IF(OR(HLOOKUP($A714,'Z-scores'!$C$2:$UD$20,13,FALSE)&gt;2,HLOOKUP($A714,'Z-scores'!$C$2:$UD$20,13,FALSE)&lt;-2),"",'Total-corrected counts'!O714),"")</f>
        <v/>
      </c>
      <c r="P714" t="str">
        <f>IFERROR(IF(OR(HLOOKUP($A714,'Z-scores'!$C$2:$UD$20,14,FALSE)&gt;2,HLOOKUP($A714,'Z-scores'!$C$2:$UD$20,14,FALSE)&lt;-2),"",'Total-corrected counts'!P714),"")</f>
        <v/>
      </c>
      <c r="Q714" t="str">
        <f>IFERROR(IF(OR(HLOOKUP($A714,'Z-scores'!$C$2:$UD$20,15,FALSE)&gt;2,HLOOKUP($A714,'Z-scores'!$C$2:$UD$20,15,FALSE)&lt;-2),"",'Total-corrected counts'!Q714),"")</f>
        <v/>
      </c>
      <c r="R714" t="str">
        <f>IFERROR(IF(OR(HLOOKUP($A714,'Z-scores'!$C$2:$UD$20,16,FALSE)&gt;2,HLOOKUP($A714,'Z-scores'!$C$2:$UD$20,16,FALSE)&lt;-2),"",'Total-corrected counts'!R714),"")</f>
        <v/>
      </c>
      <c r="S714" t="str">
        <f>IFERROR(IF(OR(HLOOKUP($A714,'Z-scores'!$C$2:$UD$20,17,FALSE)&gt;2,HLOOKUP($A714,'Z-scores'!$C$2:$UD$20,17,FALSE)&lt;-2),"",'Total-corrected counts'!S714),"")</f>
        <v/>
      </c>
      <c r="T714" t="str">
        <f>IFERROR(IF(OR(HLOOKUP($A714,'Z-scores'!$C$2:$UD$20,18,FALSE)&gt;2,HLOOKUP($A714,'Z-scores'!$C$2:$UD$20,18,FALSE)&lt;-2),"",'Total-corrected counts'!T714),"")</f>
        <v/>
      </c>
      <c r="U714" t="str">
        <f>IFERROR(IF(OR(HLOOKUP($A714,'Z-scores'!$C$2:$UD$20,19,FALSE)&gt;2,HLOOKUP($A714,'Z-scores'!$C$2:$UD$20,19,FALSE)&lt;-2),"",'Total-corrected counts'!U714),"")</f>
        <v/>
      </c>
      <c r="V714">
        <f t="shared" si="44"/>
        <v>1</v>
      </c>
      <c r="W714" t="str">
        <f t="shared" si="45"/>
        <v/>
      </c>
      <c r="X714" t="str">
        <f t="shared" si="46"/>
        <v/>
      </c>
      <c r="Y714" t="str">
        <f t="shared" si="47"/>
        <v/>
      </c>
    </row>
    <row r="715" spans="1:25" x14ac:dyDescent="0.25">
      <c r="A715">
        <v>723</v>
      </c>
      <c r="B715" t="s">
        <v>963</v>
      </c>
      <c r="C715">
        <v>21400</v>
      </c>
      <c r="D715">
        <v>714</v>
      </c>
      <c r="E715" t="str">
        <f>IFERROR(IF(OR(HLOOKUP($A715,'Z-scores'!$C$2:$UD$20,3,FALSE)&gt;2,HLOOKUP(A715,'Z-scores'!$C$2:$UD$20,3,FALSE)&lt;-2),"",'Total-corrected counts'!E715),"")</f>
        <v/>
      </c>
      <c r="F715" t="str">
        <f>IFERROR(IF(OR(HLOOKUP($A715,'Z-scores'!$C$2:$UD$20,4,FALSE)&gt;2,HLOOKUP($A715,'Z-scores'!$C$2:$UD$20,4,FALSE)&lt;-2),"",'Total-corrected counts'!F715),"")</f>
        <v/>
      </c>
      <c r="G715" t="str">
        <f>IFERROR(IF(OR(HLOOKUP($A715,'Z-scores'!$C$2:$UD$20,5,FALSE)&gt;2,HLOOKUP($A715,'Z-scores'!$C$2:$UD$20,5,FALSE)&lt;-2),"",'Total-corrected counts'!G715),"")</f>
        <v/>
      </c>
      <c r="H715" t="str">
        <f>IFERROR(IF(OR(HLOOKUP($A715,'Z-scores'!$C$2:$UD$20,6,FALSE)&gt;2,HLOOKUP($A715,'Z-scores'!$C$2:$UD$20,6,FALSE)&lt;-2),"",'Total-corrected counts'!H715),"")</f>
        <v/>
      </c>
      <c r="I715" t="str">
        <f>IFERROR(IF(OR(HLOOKUP($A715,'Z-scores'!$C$2:$UD$20,7,FALSE)&gt;2,HLOOKUP($A715,'Z-scores'!$C$2:$UD$20,7,FALSE)&lt;-2),"",'Total-corrected counts'!I715),"")</f>
        <v/>
      </c>
      <c r="J715" t="str">
        <f>IFERROR(IF(OR(HLOOKUP($A715,'Z-scores'!$C$2:$UD$20,8,FALSE)&gt;2,HLOOKUP($A715,'Z-scores'!$C$2:$UD$20,8,FALSE)&lt;-2),"",'Total-corrected counts'!J715),"")</f>
        <v/>
      </c>
      <c r="K715" t="str">
        <f>IFERROR(IF(OR(HLOOKUP($A715,'Z-scores'!$C$2:$UD$20,9,FALSE)&gt;2,HLOOKUP($A715,'Z-scores'!$C$2:$UD$20,9,FALSE)&lt;-2),"",'Total-corrected counts'!K715),"")</f>
        <v/>
      </c>
      <c r="L715" t="str">
        <f>IFERROR(IF(OR(HLOOKUP($A715,'Z-scores'!$C$2:$UD$20,10,FALSE)&gt;2,HLOOKUP($A715,'Z-scores'!$C$2:$UD$20,10,FALSE)&lt;-2),"",'Total-corrected counts'!L715),"")</f>
        <v/>
      </c>
      <c r="M715" t="str">
        <f>IFERROR(IF(OR(HLOOKUP($A715,'Z-scores'!$C$2:$UD$20,11,FALSE)&gt;2,HLOOKUP($A715,'Z-scores'!$C$2:$UD$20,11,FALSE)&lt;-2),"",'Total-corrected counts'!M715),"")</f>
        <v/>
      </c>
      <c r="N715" t="str">
        <f>IFERROR(IF(OR(HLOOKUP($A715,'Z-scores'!$C$2:$UD$20,12,FALSE)&gt;2,HLOOKUP($A715,'Z-scores'!$C$2:$UD$20,12,FALSE)&lt;-2),"",'Total-corrected counts'!N715),"")</f>
        <v/>
      </c>
      <c r="O715" t="str">
        <f>IFERROR(IF(OR(HLOOKUP($A715,'Z-scores'!$C$2:$UD$20,13,FALSE)&gt;2,HLOOKUP($A715,'Z-scores'!$C$2:$UD$20,13,FALSE)&lt;-2),"",'Total-corrected counts'!O715),"")</f>
        <v/>
      </c>
      <c r="P715" t="str">
        <f>IFERROR(IF(OR(HLOOKUP($A715,'Z-scores'!$C$2:$UD$20,14,FALSE)&gt;2,HLOOKUP($A715,'Z-scores'!$C$2:$UD$20,14,FALSE)&lt;-2),"",'Total-corrected counts'!P715),"")</f>
        <v/>
      </c>
      <c r="Q715" t="str">
        <f>IFERROR(IF(OR(HLOOKUP($A715,'Z-scores'!$C$2:$UD$20,15,FALSE)&gt;2,HLOOKUP($A715,'Z-scores'!$C$2:$UD$20,15,FALSE)&lt;-2),"",'Total-corrected counts'!Q715),"")</f>
        <v/>
      </c>
      <c r="R715" t="str">
        <f>IFERROR(IF(OR(HLOOKUP($A715,'Z-scores'!$C$2:$UD$20,16,FALSE)&gt;2,HLOOKUP($A715,'Z-scores'!$C$2:$UD$20,16,FALSE)&lt;-2),"",'Total-corrected counts'!R715),"")</f>
        <v/>
      </c>
      <c r="S715" t="str">
        <f>IFERROR(IF(OR(HLOOKUP($A715,'Z-scores'!$C$2:$UD$20,17,FALSE)&gt;2,HLOOKUP($A715,'Z-scores'!$C$2:$UD$20,17,FALSE)&lt;-2),"",'Total-corrected counts'!S715),"")</f>
        <v/>
      </c>
      <c r="T715" t="str">
        <f>IFERROR(IF(OR(HLOOKUP($A715,'Z-scores'!$C$2:$UD$20,18,FALSE)&gt;2,HLOOKUP($A715,'Z-scores'!$C$2:$UD$20,18,FALSE)&lt;-2),"",'Total-corrected counts'!T715),"")</f>
        <v/>
      </c>
      <c r="U715" t="str">
        <f>IFERROR(IF(OR(HLOOKUP($A715,'Z-scores'!$C$2:$UD$20,19,FALSE)&gt;2,HLOOKUP($A715,'Z-scores'!$C$2:$UD$20,19,FALSE)&lt;-2),"",'Total-corrected counts'!U715),"")</f>
        <v/>
      </c>
      <c r="V715">
        <f t="shared" si="44"/>
        <v>1</v>
      </c>
      <c r="W715" t="str">
        <f t="shared" si="45"/>
        <v/>
      </c>
      <c r="X715" t="str">
        <f t="shared" si="46"/>
        <v/>
      </c>
      <c r="Y715" t="str">
        <f t="shared" si="47"/>
        <v/>
      </c>
    </row>
    <row r="716" spans="1:25" x14ac:dyDescent="0.25">
      <c r="A716">
        <v>724</v>
      </c>
      <c r="B716" t="s">
        <v>964</v>
      </c>
      <c r="C716">
        <v>74500</v>
      </c>
      <c r="D716">
        <v>88</v>
      </c>
      <c r="E716" t="str">
        <f>IFERROR(IF(OR(HLOOKUP($A716,'Z-scores'!$C$2:$UD$20,3,FALSE)&gt;2,HLOOKUP(A716,'Z-scores'!$C$2:$UD$20,3,FALSE)&lt;-2),"",'Total-corrected counts'!E716),"")</f>
        <v/>
      </c>
      <c r="F716" t="str">
        <f>IFERROR(IF(OR(HLOOKUP($A716,'Z-scores'!$C$2:$UD$20,4,FALSE)&gt;2,HLOOKUP($A716,'Z-scores'!$C$2:$UD$20,4,FALSE)&lt;-2),"",'Total-corrected counts'!F716),"")</f>
        <v/>
      </c>
      <c r="G716" t="str">
        <f>IFERROR(IF(OR(HLOOKUP($A716,'Z-scores'!$C$2:$UD$20,5,FALSE)&gt;2,HLOOKUP($A716,'Z-scores'!$C$2:$UD$20,5,FALSE)&lt;-2),"",'Total-corrected counts'!G716),"")</f>
        <v/>
      </c>
      <c r="H716" t="str">
        <f>IFERROR(IF(OR(HLOOKUP($A716,'Z-scores'!$C$2:$UD$20,6,FALSE)&gt;2,HLOOKUP($A716,'Z-scores'!$C$2:$UD$20,6,FALSE)&lt;-2),"",'Total-corrected counts'!H716),"")</f>
        <v/>
      </c>
      <c r="I716" t="str">
        <f>IFERROR(IF(OR(HLOOKUP($A716,'Z-scores'!$C$2:$UD$20,7,FALSE)&gt;2,HLOOKUP($A716,'Z-scores'!$C$2:$UD$20,7,FALSE)&lt;-2),"",'Total-corrected counts'!I716),"")</f>
        <v/>
      </c>
      <c r="J716" t="str">
        <f>IFERROR(IF(OR(HLOOKUP($A716,'Z-scores'!$C$2:$UD$20,8,FALSE)&gt;2,HLOOKUP($A716,'Z-scores'!$C$2:$UD$20,8,FALSE)&lt;-2),"",'Total-corrected counts'!J716),"")</f>
        <v/>
      </c>
      <c r="K716" t="str">
        <f>IFERROR(IF(OR(HLOOKUP($A716,'Z-scores'!$C$2:$UD$20,9,FALSE)&gt;2,HLOOKUP($A716,'Z-scores'!$C$2:$UD$20,9,FALSE)&lt;-2),"",'Total-corrected counts'!K716),"")</f>
        <v/>
      </c>
      <c r="L716" t="str">
        <f>IFERROR(IF(OR(HLOOKUP($A716,'Z-scores'!$C$2:$UD$20,10,FALSE)&gt;2,HLOOKUP($A716,'Z-scores'!$C$2:$UD$20,10,FALSE)&lt;-2),"",'Total-corrected counts'!L716),"")</f>
        <v/>
      </c>
      <c r="M716" t="str">
        <f>IFERROR(IF(OR(HLOOKUP($A716,'Z-scores'!$C$2:$UD$20,11,FALSE)&gt;2,HLOOKUP($A716,'Z-scores'!$C$2:$UD$20,11,FALSE)&lt;-2),"",'Total-corrected counts'!M716),"")</f>
        <v/>
      </c>
      <c r="N716" t="str">
        <f>IFERROR(IF(OR(HLOOKUP($A716,'Z-scores'!$C$2:$UD$20,12,FALSE)&gt;2,HLOOKUP($A716,'Z-scores'!$C$2:$UD$20,12,FALSE)&lt;-2),"",'Total-corrected counts'!N716),"")</f>
        <v/>
      </c>
      <c r="O716" t="str">
        <f>IFERROR(IF(OR(HLOOKUP($A716,'Z-scores'!$C$2:$UD$20,13,FALSE)&gt;2,HLOOKUP($A716,'Z-scores'!$C$2:$UD$20,13,FALSE)&lt;-2),"",'Total-corrected counts'!O716),"")</f>
        <v/>
      </c>
      <c r="P716" t="str">
        <f>IFERROR(IF(OR(HLOOKUP($A716,'Z-scores'!$C$2:$UD$20,14,FALSE)&gt;2,HLOOKUP($A716,'Z-scores'!$C$2:$UD$20,14,FALSE)&lt;-2),"",'Total-corrected counts'!P716),"")</f>
        <v/>
      </c>
      <c r="Q716" t="str">
        <f>IFERROR(IF(OR(HLOOKUP($A716,'Z-scores'!$C$2:$UD$20,15,FALSE)&gt;2,HLOOKUP($A716,'Z-scores'!$C$2:$UD$20,15,FALSE)&lt;-2),"",'Total-corrected counts'!Q716),"")</f>
        <v/>
      </c>
      <c r="R716" t="str">
        <f>IFERROR(IF(OR(HLOOKUP($A716,'Z-scores'!$C$2:$UD$20,16,FALSE)&gt;2,HLOOKUP($A716,'Z-scores'!$C$2:$UD$20,16,FALSE)&lt;-2),"",'Total-corrected counts'!R716),"")</f>
        <v/>
      </c>
      <c r="S716" t="str">
        <f>IFERROR(IF(OR(HLOOKUP($A716,'Z-scores'!$C$2:$UD$20,17,FALSE)&gt;2,HLOOKUP($A716,'Z-scores'!$C$2:$UD$20,17,FALSE)&lt;-2),"",'Total-corrected counts'!S716),"")</f>
        <v/>
      </c>
      <c r="T716" t="str">
        <f>IFERROR(IF(OR(HLOOKUP($A716,'Z-scores'!$C$2:$UD$20,18,FALSE)&gt;2,HLOOKUP($A716,'Z-scores'!$C$2:$UD$20,18,FALSE)&lt;-2),"",'Total-corrected counts'!T716),"")</f>
        <v/>
      </c>
      <c r="U716" t="str">
        <f>IFERROR(IF(OR(HLOOKUP($A716,'Z-scores'!$C$2:$UD$20,19,FALSE)&gt;2,HLOOKUP($A716,'Z-scores'!$C$2:$UD$20,19,FALSE)&lt;-2),"",'Total-corrected counts'!U716),"")</f>
        <v/>
      </c>
      <c r="V716">
        <f t="shared" si="44"/>
        <v>1</v>
      </c>
      <c r="W716" t="str">
        <f t="shared" si="45"/>
        <v/>
      </c>
      <c r="X716" t="str">
        <f t="shared" si="46"/>
        <v/>
      </c>
      <c r="Y716" t="str">
        <f t="shared" si="47"/>
        <v/>
      </c>
    </row>
    <row r="717" spans="1:25" x14ac:dyDescent="0.25">
      <c r="A717">
        <v>725</v>
      </c>
      <c r="B717" t="s">
        <v>355</v>
      </c>
      <c r="C717">
        <v>64200</v>
      </c>
      <c r="D717">
        <v>709</v>
      </c>
      <c r="E717" t="str">
        <f>IFERROR(IF(OR(HLOOKUP($A717,'Z-scores'!$C$2:$UD$20,3,FALSE)&gt;2,HLOOKUP(A717,'Z-scores'!$C$2:$UD$20,3,FALSE)&lt;-2),"",'Total-corrected counts'!E717),"")</f>
        <v/>
      </c>
      <c r="F717">
        <f>IFERROR(IF(OR(HLOOKUP($A717,'Z-scores'!$C$2:$UD$20,4,FALSE)&gt;2,HLOOKUP($A717,'Z-scores'!$C$2:$UD$20,4,FALSE)&lt;-2),"",'Total-corrected counts'!F717),"")</f>
        <v>2.0999648912119753</v>
      </c>
      <c r="G717">
        <f>IFERROR(IF(OR(HLOOKUP($A717,'Z-scores'!$C$2:$UD$20,5,FALSE)&gt;2,HLOOKUP($A717,'Z-scores'!$C$2:$UD$20,5,FALSE)&lt;-2),"",'Total-corrected counts'!G717),"")</f>
        <v>0</v>
      </c>
      <c r="H717">
        <f>IFERROR(IF(OR(HLOOKUP($A717,'Z-scores'!$C$2:$UD$20,6,FALSE)&gt;2,HLOOKUP($A717,'Z-scores'!$C$2:$UD$20,6,FALSE)&lt;-2),"",'Total-corrected counts'!H717),"")</f>
        <v>6.2822795740056017E-2</v>
      </c>
      <c r="I717">
        <f>IFERROR(IF(OR(HLOOKUP($A717,'Z-scores'!$C$2:$UD$20,7,FALSE)&gt;2,HLOOKUP($A717,'Z-scores'!$C$2:$UD$20,7,FALSE)&lt;-2),"",'Total-corrected counts'!I717),"")</f>
        <v>6.1568961854949686E-2</v>
      </c>
      <c r="J717">
        <f>IFERROR(IF(OR(HLOOKUP($A717,'Z-scores'!$C$2:$UD$20,8,FALSE)&gt;2,HLOOKUP($A717,'Z-scores'!$C$2:$UD$20,8,FALSE)&lt;-2),"",'Total-corrected counts'!J717),"")</f>
        <v>0.52266079708730007</v>
      </c>
      <c r="K717">
        <f>IFERROR(IF(OR(HLOOKUP($A717,'Z-scores'!$C$2:$UD$20,9,FALSE)&gt;2,HLOOKUP($A717,'Z-scores'!$C$2:$UD$20,9,FALSE)&lt;-2),"",'Total-corrected counts'!K717),"")</f>
        <v>0.16946318077930764</v>
      </c>
      <c r="L717">
        <f>IFERROR(IF(OR(HLOOKUP($A717,'Z-scores'!$C$2:$UD$20,10,FALSE)&gt;2,HLOOKUP($A717,'Z-scores'!$C$2:$UD$20,10,FALSE)&lt;-2),"",'Total-corrected counts'!L717),"")</f>
        <v>0.56004670877747531</v>
      </c>
      <c r="M717">
        <f>IFERROR(IF(OR(HLOOKUP($A717,'Z-scores'!$C$2:$UD$20,11,FALSE)&gt;2,HLOOKUP($A717,'Z-scores'!$C$2:$UD$20,11,FALSE)&lt;-2),"",'Total-corrected counts'!M717),"")</f>
        <v>0.10136819416248216</v>
      </c>
      <c r="N717">
        <f>IFERROR(IF(OR(HLOOKUP($A717,'Z-scores'!$C$2:$UD$20,12,FALSE)&gt;2,HLOOKUP($A717,'Z-scores'!$C$2:$UD$20,12,FALSE)&lt;-2),"",'Total-corrected counts'!N717),"")</f>
        <v>2.749249225857239E-2</v>
      </c>
      <c r="O717">
        <f>IFERROR(IF(OR(HLOOKUP($A717,'Z-scores'!$C$2:$UD$20,13,FALSE)&gt;2,HLOOKUP($A717,'Z-scores'!$C$2:$UD$20,13,FALSE)&lt;-2),"",'Total-corrected counts'!O717),"")</f>
        <v>0.24903524084231793</v>
      </c>
      <c r="P717">
        <f>IFERROR(IF(OR(HLOOKUP($A717,'Z-scores'!$C$2:$UD$20,14,FALSE)&gt;2,HLOOKUP($A717,'Z-scores'!$C$2:$UD$20,14,FALSE)&lt;-2),"",'Total-corrected counts'!P717),"")</f>
        <v>0.4359255661369601</v>
      </c>
      <c r="Q717">
        <f>IFERROR(IF(OR(HLOOKUP($A717,'Z-scores'!$C$2:$UD$20,15,FALSE)&gt;2,HLOOKUP($A717,'Z-scores'!$C$2:$UD$20,15,FALSE)&lt;-2),"",'Total-corrected counts'!Q717),"")</f>
        <v>0</v>
      </c>
      <c r="R717">
        <f>IFERROR(IF(OR(HLOOKUP($A717,'Z-scores'!$C$2:$UD$20,16,FALSE)&gt;2,HLOOKUP($A717,'Z-scores'!$C$2:$UD$20,16,FALSE)&lt;-2),"",'Total-corrected counts'!R717),"")</f>
        <v>0.64912818478515666</v>
      </c>
      <c r="S717">
        <f>IFERROR(IF(OR(HLOOKUP($A717,'Z-scores'!$C$2:$UD$20,17,FALSE)&gt;2,HLOOKUP($A717,'Z-scores'!$C$2:$UD$20,17,FALSE)&lt;-2),"",'Total-corrected counts'!S717),"")</f>
        <v>0.41256409671805261</v>
      </c>
      <c r="T717">
        <f>IFERROR(IF(OR(HLOOKUP($A717,'Z-scores'!$C$2:$UD$20,18,FALSE)&gt;2,HLOOKUP($A717,'Z-scores'!$C$2:$UD$20,18,FALSE)&lt;-2),"",'Total-corrected counts'!T717),"")</f>
        <v>0.5927804495853114</v>
      </c>
      <c r="U717">
        <f>IFERROR(IF(OR(HLOOKUP($A717,'Z-scores'!$C$2:$UD$20,19,FALSE)&gt;2,HLOOKUP($A717,'Z-scores'!$C$2:$UD$20,19,FALSE)&lt;-2),"",'Total-corrected counts'!U717),"")</f>
        <v>0.1779181836723181</v>
      </c>
      <c r="V717">
        <f t="shared" si="44"/>
        <v>1</v>
      </c>
      <c r="W717">
        <f t="shared" si="45"/>
        <v>0.63049789140820467</v>
      </c>
      <c r="X717">
        <f t="shared" si="46"/>
        <v>0.44723694120169322</v>
      </c>
      <c r="Y717">
        <f t="shared" si="47"/>
        <v>0.31810552674983616</v>
      </c>
    </row>
    <row r="718" spans="1:25" x14ac:dyDescent="0.25">
      <c r="A718">
        <v>726</v>
      </c>
      <c r="B718" t="s">
        <v>356</v>
      </c>
      <c r="C718">
        <v>39300</v>
      </c>
      <c r="D718">
        <v>1080</v>
      </c>
      <c r="E718" t="str">
        <f>IFERROR(IF(OR(HLOOKUP($A718,'Z-scores'!$C$2:$UD$20,3,FALSE)&gt;2,HLOOKUP(A718,'Z-scores'!$C$2:$UD$20,3,FALSE)&lt;-2),"",'Total-corrected counts'!E718),"")</f>
        <v/>
      </c>
      <c r="F718" t="str">
        <f>IFERROR(IF(OR(HLOOKUP($A718,'Z-scores'!$C$2:$UD$20,4,FALSE)&gt;2,HLOOKUP($A718,'Z-scores'!$C$2:$UD$20,4,FALSE)&lt;-2),"",'Total-corrected counts'!F718),"")</f>
        <v/>
      </c>
      <c r="G718" t="str">
        <f>IFERROR(IF(OR(HLOOKUP($A718,'Z-scores'!$C$2:$UD$20,5,FALSE)&gt;2,HLOOKUP($A718,'Z-scores'!$C$2:$UD$20,5,FALSE)&lt;-2),"",'Total-corrected counts'!G718),"")</f>
        <v/>
      </c>
      <c r="H718" t="str">
        <f>IFERROR(IF(OR(HLOOKUP($A718,'Z-scores'!$C$2:$UD$20,6,FALSE)&gt;2,HLOOKUP($A718,'Z-scores'!$C$2:$UD$20,6,FALSE)&lt;-2),"",'Total-corrected counts'!H718),"")</f>
        <v/>
      </c>
      <c r="I718" t="str">
        <f>IFERROR(IF(OR(HLOOKUP($A718,'Z-scores'!$C$2:$UD$20,7,FALSE)&gt;2,HLOOKUP($A718,'Z-scores'!$C$2:$UD$20,7,FALSE)&lt;-2),"",'Total-corrected counts'!I718),"")</f>
        <v/>
      </c>
      <c r="J718" t="str">
        <f>IFERROR(IF(OR(HLOOKUP($A718,'Z-scores'!$C$2:$UD$20,8,FALSE)&gt;2,HLOOKUP($A718,'Z-scores'!$C$2:$UD$20,8,FALSE)&lt;-2),"",'Total-corrected counts'!J718),"")</f>
        <v/>
      </c>
      <c r="K718" t="str">
        <f>IFERROR(IF(OR(HLOOKUP($A718,'Z-scores'!$C$2:$UD$20,9,FALSE)&gt;2,HLOOKUP($A718,'Z-scores'!$C$2:$UD$20,9,FALSE)&lt;-2),"",'Total-corrected counts'!K718),"")</f>
        <v/>
      </c>
      <c r="L718" t="str">
        <f>IFERROR(IF(OR(HLOOKUP($A718,'Z-scores'!$C$2:$UD$20,10,FALSE)&gt;2,HLOOKUP($A718,'Z-scores'!$C$2:$UD$20,10,FALSE)&lt;-2),"",'Total-corrected counts'!L718),"")</f>
        <v/>
      </c>
      <c r="M718" t="str">
        <f>IFERROR(IF(OR(HLOOKUP($A718,'Z-scores'!$C$2:$UD$20,11,FALSE)&gt;2,HLOOKUP($A718,'Z-scores'!$C$2:$UD$20,11,FALSE)&lt;-2),"",'Total-corrected counts'!M718),"")</f>
        <v/>
      </c>
      <c r="N718" t="str">
        <f>IFERROR(IF(OR(HLOOKUP($A718,'Z-scores'!$C$2:$UD$20,12,FALSE)&gt;2,HLOOKUP($A718,'Z-scores'!$C$2:$UD$20,12,FALSE)&lt;-2),"",'Total-corrected counts'!N718),"")</f>
        <v/>
      </c>
      <c r="O718" t="str">
        <f>IFERROR(IF(OR(HLOOKUP($A718,'Z-scores'!$C$2:$UD$20,13,FALSE)&gt;2,HLOOKUP($A718,'Z-scores'!$C$2:$UD$20,13,FALSE)&lt;-2),"",'Total-corrected counts'!O718),"")</f>
        <v/>
      </c>
      <c r="P718" t="str">
        <f>IFERROR(IF(OR(HLOOKUP($A718,'Z-scores'!$C$2:$UD$20,14,FALSE)&gt;2,HLOOKUP($A718,'Z-scores'!$C$2:$UD$20,14,FALSE)&lt;-2),"",'Total-corrected counts'!P718),"")</f>
        <v/>
      </c>
      <c r="Q718" t="str">
        <f>IFERROR(IF(OR(HLOOKUP($A718,'Z-scores'!$C$2:$UD$20,15,FALSE)&gt;2,HLOOKUP($A718,'Z-scores'!$C$2:$UD$20,15,FALSE)&lt;-2),"",'Total-corrected counts'!Q718),"")</f>
        <v/>
      </c>
      <c r="R718" t="str">
        <f>IFERROR(IF(OR(HLOOKUP($A718,'Z-scores'!$C$2:$UD$20,16,FALSE)&gt;2,HLOOKUP($A718,'Z-scores'!$C$2:$UD$20,16,FALSE)&lt;-2),"",'Total-corrected counts'!R718),"")</f>
        <v/>
      </c>
      <c r="S718" t="str">
        <f>IFERROR(IF(OR(HLOOKUP($A718,'Z-scores'!$C$2:$UD$20,17,FALSE)&gt;2,HLOOKUP($A718,'Z-scores'!$C$2:$UD$20,17,FALSE)&lt;-2),"",'Total-corrected counts'!S718),"")</f>
        <v/>
      </c>
      <c r="T718" t="str">
        <f>IFERROR(IF(OR(HLOOKUP($A718,'Z-scores'!$C$2:$UD$20,18,FALSE)&gt;2,HLOOKUP($A718,'Z-scores'!$C$2:$UD$20,18,FALSE)&lt;-2),"",'Total-corrected counts'!T718),"")</f>
        <v/>
      </c>
      <c r="U718" t="str">
        <f>IFERROR(IF(OR(HLOOKUP($A718,'Z-scores'!$C$2:$UD$20,19,FALSE)&gt;2,HLOOKUP($A718,'Z-scores'!$C$2:$UD$20,19,FALSE)&lt;-2),"",'Total-corrected counts'!U718),"")</f>
        <v/>
      </c>
      <c r="V718">
        <f t="shared" si="44"/>
        <v>1</v>
      </c>
      <c r="W718" t="str">
        <f t="shared" si="45"/>
        <v/>
      </c>
      <c r="X718" t="str">
        <f t="shared" si="46"/>
        <v/>
      </c>
      <c r="Y718" t="str">
        <f t="shared" si="47"/>
        <v/>
      </c>
    </row>
    <row r="719" spans="1:25" x14ac:dyDescent="0.25">
      <c r="A719">
        <v>727</v>
      </c>
      <c r="B719" t="s">
        <v>965</v>
      </c>
      <c r="C719">
        <v>43400</v>
      </c>
      <c r="D719">
        <v>926</v>
      </c>
      <c r="E719" t="str">
        <f>IFERROR(IF(OR(HLOOKUP($A719,'Z-scores'!$C$2:$UD$20,3,FALSE)&gt;2,HLOOKUP(A719,'Z-scores'!$C$2:$UD$20,3,FALSE)&lt;-2),"",'Total-corrected counts'!E719),"")</f>
        <v/>
      </c>
      <c r="F719" t="str">
        <f>IFERROR(IF(OR(HLOOKUP($A719,'Z-scores'!$C$2:$UD$20,4,FALSE)&gt;2,HLOOKUP($A719,'Z-scores'!$C$2:$UD$20,4,FALSE)&lt;-2),"",'Total-corrected counts'!F719),"")</f>
        <v/>
      </c>
      <c r="G719" t="str">
        <f>IFERROR(IF(OR(HLOOKUP($A719,'Z-scores'!$C$2:$UD$20,5,FALSE)&gt;2,HLOOKUP($A719,'Z-scores'!$C$2:$UD$20,5,FALSE)&lt;-2),"",'Total-corrected counts'!G719),"")</f>
        <v/>
      </c>
      <c r="H719" t="str">
        <f>IFERROR(IF(OR(HLOOKUP($A719,'Z-scores'!$C$2:$UD$20,6,FALSE)&gt;2,HLOOKUP($A719,'Z-scores'!$C$2:$UD$20,6,FALSE)&lt;-2),"",'Total-corrected counts'!H719),"")</f>
        <v/>
      </c>
      <c r="I719" t="str">
        <f>IFERROR(IF(OR(HLOOKUP($A719,'Z-scores'!$C$2:$UD$20,7,FALSE)&gt;2,HLOOKUP($A719,'Z-scores'!$C$2:$UD$20,7,FALSE)&lt;-2),"",'Total-corrected counts'!I719),"")</f>
        <v/>
      </c>
      <c r="J719" t="str">
        <f>IFERROR(IF(OR(HLOOKUP($A719,'Z-scores'!$C$2:$UD$20,8,FALSE)&gt;2,HLOOKUP($A719,'Z-scores'!$C$2:$UD$20,8,FALSE)&lt;-2),"",'Total-corrected counts'!J719),"")</f>
        <v/>
      </c>
      <c r="K719" t="str">
        <f>IFERROR(IF(OR(HLOOKUP($A719,'Z-scores'!$C$2:$UD$20,9,FALSE)&gt;2,HLOOKUP($A719,'Z-scores'!$C$2:$UD$20,9,FALSE)&lt;-2),"",'Total-corrected counts'!K719),"")</f>
        <v/>
      </c>
      <c r="L719" t="str">
        <f>IFERROR(IF(OR(HLOOKUP($A719,'Z-scores'!$C$2:$UD$20,10,FALSE)&gt;2,HLOOKUP($A719,'Z-scores'!$C$2:$UD$20,10,FALSE)&lt;-2),"",'Total-corrected counts'!L719),"")</f>
        <v/>
      </c>
      <c r="M719" t="str">
        <f>IFERROR(IF(OR(HLOOKUP($A719,'Z-scores'!$C$2:$UD$20,11,FALSE)&gt;2,HLOOKUP($A719,'Z-scores'!$C$2:$UD$20,11,FALSE)&lt;-2),"",'Total-corrected counts'!M719),"")</f>
        <v/>
      </c>
      <c r="N719" t="str">
        <f>IFERROR(IF(OR(HLOOKUP($A719,'Z-scores'!$C$2:$UD$20,12,FALSE)&gt;2,HLOOKUP($A719,'Z-scores'!$C$2:$UD$20,12,FALSE)&lt;-2),"",'Total-corrected counts'!N719),"")</f>
        <v/>
      </c>
      <c r="O719" t="str">
        <f>IFERROR(IF(OR(HLOOKUP($A719,'Z-scores'!$C$2:$UD$20,13,FALSE)&gt;2,HLOOKUP($A719,'Z-scores'!$C$2:$UD$20,13,FALSE)&lt;-2),"",'Total-corrected counts'!O719),"")</f>
        <v/>
      </c>
      <c r="P719" t="str">
        <f>IFERROR(IF(OR(HLOOKUP($A719,'Z-scores'!$C$2:$UD$20,14,FALSE)&gt;2,HLOOKUP($A719,'Z-scores'!$C$2:$UD$20,14,FALSE)&lt;-2),"",'Total-corrected counts'!P719),"")</f>
        <v/>
      </c>
      <c r="Q719" t="str">
        <f>IFERROR(IF(OR(HLOOKUP($A719,'Z-scores'!$C$2:$UD$20,15,FALSE)&gt;2,HLOOKUP($A719,'Z-scores'!$C$2:$UD$20,15,FALSE)&lt;-2),"",'Total-corrected counts'!Q719),"")</f>
        <v/>
      </c>
      <c r="R719" t="str">
        <f>IFERROR(IF(OR(HLOOKUP($A719,'Z-scores'!$C$2:$UD$20,16,FALSE)&gt;2,HLOOKUP($A719,'Z-scores'!$C$2:$UD$20,16,FALSE)&lt;-2),"",'Total-corrected counts'!R719),"")</f>
        <v/>
      </c>
      <c r="S719" t="str">
        <f>IFERROR(IF(OR(HLOOKUP($A719,'Z-scores'!$C$2:$UD$20,17,FALSE)&gt;2,HLOOKUP($A719,'Z-scores'!$C$2:$UD$20,17,FALSE)&lt;-2),"",'Total-corrected counts'!S719),"")</f>
        <v/>
      </c>
      <c r="T719" t="str">
        <f>IFERROR(IF(OR(HLOOKUP($A719,'Z-scores'!$C$2:$UD$20,18,FALSE)&gt;2,HLOOKUP($A719,'Z-scores'!$C$2:$UD$20,18,FALSE)&lt;-2),"",'Total-corrected counts'!T719),"")</f>
        <v/>
      </c>
      <c r="U719" t="str">
        <f>IFERROR(IF(OR(HLOOKUP($A719,'Z-scores'!$C$2:$UD$20,19,FALSE)&gt;2,HLOOKUP($A719,'Z-scores'!$C$2:$UD$20,19,FALSE)&lt;-2),"",'Total-corrected counts'!U719),"")</f>
        <v/>
      </c>
      <c r="V719">
        <f t="shared" si="44"/>
        <v>1</v>
      </c>
      <c r="W719" t="str">
        <f t="shared" si="45"/>
        <v/>
      </c>
      <c r="X719" t="str">
        <f t="shared" si="46"/>
        <v/>
      </c>
      <c r="Y719" t="str">
        <f t="shared" si="47"/>
        <v/>
      </c>
    </row>
    <row r="720" spans="1:25" x14ac:dyDescent="0.25">
      <c r="A720">
        <v>728</v>
      </c>
      <c r="B720" t="s">
        <v>357</v>
      </c>
      <c r="C720">
        <v>105900</v>
      </c>
      <c r="D720">
        <v>960</v>
      </c>
      <c r="E720" t="str">
        <f>IFERROR(IF(OR(HLOOKUP($A720,'Z-scores'!$C$2:$UD$20,3,FALSE)&gt;2,HLOOKUP(A720,'Z-scores'!$C$2:$UD$20,3,FALSE)&lt;-2),"",'Total-corrected counts'!E720),"")</f>
        <v/>
      </c>
      <c r="F720">
        <f>IFERROR(IF(OR(HLOOKUP($A720,'Z-scores'!$C$2:$UD$20,4,FALSE)&gt;2,HLOOKUP($A720,'Z-scores'!$C$2:$UD$20,4,FALSE)&lt;-2),"",'Total-corrected counts'!F720),"")</f>
        <v>51.038990441878553</v>
      </c>
      <c r="G720">
        <f>IFERROR(IF(OR(HLOOKUP($A720,'Z-scores'!$C$2:$UD$20,5,FALSE)&gt;2,HLOOKUP($A720,'Z-scores'!$C$2:$UD$20,5,FALSE)&lt;-2),"",'Total-corrected counts'!G720),"")</f>
        <v>123.05039264115136</v>
      </c>
      <c r="H720">
        <f>IFERROR(IF(OR(HLOOKUP($A720,'Z-scores'!$C$2:$UD$20,6,FALSE)&gt;2,HLOOKUP($A720,'Z-scores'!$C$2:$UD$20,6,FALSE)&lt;-2),"",'Total-corrected counts'!H720),"")</f>
        <v>222.28799226023156</v>
      </c>
      <c r="I720">
        <f>IFERROR(IF(OR(HLOOKUP($A720,'Z-scores'!$C$2:$UD$20,7,FALSE)&gt;2,HLOOKUP($A720,'Z-scores'!$C$2:$UD$20,7,FALSE)&lt;-2),"",'Total-corrected counts'!I720),"")</f>
        <v>84.891284605604611</v>
      </c>
      <c r="J720">
        <f>IFERROR(IF(OR(HLOOKUP($A720,'Z-scores'!$C$2:$UD$20,8,FALSE)&gt;2,HLOOKUP($A720,'Z-scores'!$C$2:$UD$20,8,FALSE)&lt;-2),"",'Total-corrected counts'!J720),"")</f>
        <v>229.24592866962118</v>
      </c>
      <c r="K720">
        <f>IFERROR(IF(OR(HLOOKUP($A720,'Z-scores'!$C$2:$UD$20,9,FALSE)&gt;2,HLOOKUP($A720,'Z-scores'!$C$2:$UD$20,9,FALSE)&lt;-2),"",'Total-corrected counts'!K720),"")</f>
        <v>182.60549640448184</v>
      </c>
      <c r="L720">
        <f>IFERROR(IF(OR(HLOOKUP($A720,'Z-scores'!$C$2:$UD$20,10,FALSE)&gt;2,HLOOKUP($A720,'Z-scores'!$C$2:$UD$20,10,FALSE)&lt;-2),"",'Total-corrected counts'!L720),"")</f>
        <v>58.862232037494024</v>
      </c>
      <c r="M720">
        <f>IFERROR(IF(OR(HLOOKUP($A720,'Z-scores'!$C$2:$UD$20,11,FALSE)&gt;2,HLOOKUP($A720,'Z-scores'!$C$2:$UD$20,11,FALSE)&lt;-2),"",'Total-corrected counts'!M720),"")</f>
        <v>147.55983718424957</v>
      </c>
      <c r="N720">
        <f>IFERROR(IF(OR(HLOOKUP($A720,'Z-scores'!$C$2:$UD$20,12,FALSE)&gt;2,HLOOKUP($A720,'Z-scores'!$C$2:$UD$20,12,FALSE)&lt;-2),"",'Total-corrected counts'!N720),"")</f>
        <v>49.532306885861253</v>
      </c>
      <c r="O720">
        <f>IFERROR(IF(OR(HLOOKUP($A720,'Z-scores'!$C$2:$UD$20,13,FALSE)&gt;2,HLOOKUP($A720,'Z-scores'!$C$2:$UD$20,13,FALSE)&lt;-2),"",'Total-corrected counts'!O720),"")</f>
        <v>111.84038052584802</v>
      </c>
      <c r="P720">
        <f>IFERROR(IF(OR(HLOOKUP($A720,'Z-scores'!$C$2:$UD$20,14,FALSE)&gt;2,HLOOKUP($A720,'Z-scores'!$C$2:$UD$20,14,FALSE)&lt;-2),"",'Total-corrected counts'!P720),"")</f>
        <v>72.521773840961529</v>
      </c>
      <c r="Q720">
        <f>IFERROR(IF(OR(HLOOKUP($A720,'Z-scores'!$C$2:$UD$20,15,FALSE)&gt;2,HLOOKUP($A720,'Z-scores'!$C$2:$UD$20,15,FALSE)&lt;-2),"",'Total-corrected counts'!Q720),"")</f>
        <v>6.7769968250501202</v>
      </c>
      <c r="R720">
        <f>IFERROR(IF(OR(HLOOKUP($A720,'Z-scores'!$C$2:$UD$20,16,FALSE)&gt;2,HLOOKUP($A720,'Z-scores'!$C$2:$UD$20,16,FALSE)&lt;-2),"",'Total-corrected counts'!R720),"")</f>
        <v>138.59287441573454</v>
      </c>
      <c r="S720">
        <f>IFERROR(IF(OR(HLOOKUP($A720,'Z-scores'!$C$2:$UD$20,17,FALSE)&gt;2,HLOOKUP($A720,'Z-scores'!$C$2:$UD$20,17,FALSE)&lt;-2),"",'Total-corrected counts'!S720),"")</f>
        <v>87.213878656213595</v>
      </c>
      <c r="T720">
        <f>IFERROR(IF(OR(HLOOKUP($A720,'Z-scores'!$C$2:$UD$20,18,FALSE)&gt;2,HLOOKUP($A720,'Z-scores'!$C$2:$UD$20,18,FALSE)&lt;-2),"",'Total-corrected counts'!T720),"")</f>
        <v>43.315927924770151</v>
      </c>
      <c r="U720">
        <f>IFERROR(IF(OR(HLOOKUP($A720,'Z-scores'!$C$2:$UD$20,19,FALSE)&gt;2,HLOOKUP($A720,'Z-scores'!$C$2:$UD$20,19,FALSE)&lt;-2),"",'Total-corrected counts'!U720),"")</f>
        <v>199.38987081404079</v>
      </c>
      <c r="V720">
        <f t="shared" si="44"/>
        <v>1</v>
      </c>
      <c r="W720">
        <f t="shared" si="45"/>
        <v>0.15894490543392775</v>
      </c>
      <c r="X720">
        <f t="shared" si="46"/>
        <v>137.44276928058909</v>
      </c>
      <c r="Y720">
        <f t="shared" si="47"/>
        <v>88.648001236059997</v>
      </c>
    </row>
    <row r="721" spans="1:25" x14ac:dyDescent="0.25">
      <c r="A721">
        <v>729</v>
      </c>
      <c r="B721" t="s">
        <v>358</v>
      </c>
      <c r="C721">
        <v>28500</v>
      </c>
      <c r="D721">
        <v>541</v>
      </c>
      <c r="E721" t="str">
        <f>IFERROR(IF(OR(HLOOKUP($A721,'Z-scores'!$C$2:$UD$20,3,FALSE)&gt;2,HLOOKUP(A721,'Z-scores'!$C$2:$UD$20,3,FALSE)&lt;-2),"",'Total-corrected counts'!E721),"")</f>
        <v/>
      </c>
      <c r="F721">
        <f>IFERROR(IF(OR(HLOOKUP($A721,'Z-scores'!$C$2:$UD$20,4,FALSE)&gt;2,HLOOKUP($A721,'Z-scores'!$C$2:$UD$20,4,FALSE)&lt;-2),"",'Total-corrected counts'!F721),"")</f>
        <v>11.352935193114739</v>
      </c>
      <c r="G721">
        <f>IFERROR(IF(OR(HLOOKUP($A721,'Z-scores'!$C$2:$UD$20,5,FALSE)&gt;2,HLOOKUP($A721,'Z-scores'!$C$2:$UD$20,5,FALSE)&lt;-2),"",'Total-corrected counts'!G721),"")</f>
        <v>3.9485718660225393</v>
      </c>
      <c r="H721">
        <f>IFERROR(IF(OR(HLOOKUP($A721,'Z-scores'!$C$2:$UD$20,6,FALSE)&gt;2,HLOOKUP($A721,'Z-scores'!$C$2:$UD$20,6,FALSE)&lt;-2),"",'Total-corrected counts'!H721),"")</f>
        <v>11.447709445965764</v>
      </c>
      <c r="I721">
        <f>IFERROR(IF(OR(HLOOKUP($A721,'Z-scores'!$C$2:$UD$20,7,FALSE)&gt;2,HLOOKUP($A721,'Z-scores'!$C$2:$UD$20,7,FALSE)&lt;-2),"",'Total-corrected counts'!I721),"")</f>
        <v>3.5709997875870818</v>
      </c>
      <c r="J721">
        <f>IFERROR(IF(OR(HLOOKUP($A721,'Z-scores'!$C$2:$UD$20,8,FALSE)&gt;2,HLOOKUP($A721,'Z-scores'!$C$2:$UD$20,8,FALSE)&lt;-2),"",'Total-corrected counts'!J721),"")</f>
        <v>4.2256632368284546</v>
      </c>
      <c r="K721">
        <f>IFERROR(IF(OR(HLOOKUP($A721,'Z-scores'!$C$2:$UD$20,9,FALSE)&gt;2,HLOOKUP($A721,'Z-scores'!$C$2:$UD$20,9,FALSE)&lt;-2),"",'Total-corrected counts'!K721),"")</f>
        <v>12.682981214114498</v>
      </c>
      <c r="L721">
        <f>IFERROR(IF(OR(HLOOKUP($A721,'Z-scores'!$C$2:$UD$20,10,FALSE)&gt;2,HLOOKUP($A721,'Z-scores'!$C$2:$UD$20,10,FALSE)&lt;-2),"",'Total-corrected counts'!L721),"")</f>
        <v>31.00542054657031</v>
      </c>
      <c r="M721">
        <f>IFERROR(IF(OR(HLOOKUP($A721,'Z-scores'!$C$2:$UD$20,11,FALSE)&gt;2,HLOOKUP($A721,'Z-scores'!$C$2:$UD$20,11,FALSE)&lt;-2),"",'Total-corrected counts'!M721),"")</f>
        <v>15.325027899291621</v>
      </c>
      <c r="N721">
        <f>IFERROR(IF(OR(HLOOKUP($A721,'Z-scores'!$C$2:$UD$20,12,FALSE)&gt;2,HLOOKUP($A721,'Z-scores'!$C$2:$UD$20,12,FALSE)&lt;-2),"",'Total-corrected counts'!N721),"")</f>
        <v>42.934108743803876</v>
      </c>
      <c r="O721">
        <f>IFERROR(IF(OR(HLOOKUP($A721,'Z-scores'!$C$2:$UD$20,13,FALSE)&gt;2,HLOOKUP($A721,'Z-scores'!$C$2:$UD$20,13,FALSE)&lt;-2),"",'Total-corrected counts'!O721),"")</f>
        <v>11.088798899668076</v>
      </c>
      <c r="P721">
        <f>IFERROR(IF(OR(HLOOKUP($A721,'Z-scores'!$C$2:$UD$20,14,FALSE)&gt;2,HLOOKUP($A721,'Z-scores'!$C$2:$UD$20,14,FALSE)&lt;-2),"",'Total-corrected counts'!P721),"")</f>
        <v>24.779376788844065</v>
      </c>
      <c r="Q721">
        <f>IFERROR(IF(OR(HLOOKUP($A721,'Z-scores'!$C$2:$UD$20,15,FALSE)&gt;2,HLOOKUP($A721,'Z-scores'!$C$2:$UD$20,15,FALSE)&lt;-2),"",'Total-corrected counts'!Q721),"")</f>
        <v>4.3489792575141779</v>
      </c>
      <c r="R721">
        <f>IFERROR(IF(OR(HLOOKUP($A721,'Z-scores'!$C$2:$UD$20,16,FALSE)&gt;2,HLOOKUP($A721,'Z-scores'!$C$2:$UD$20,16,FALSE)&lt;-2),"",'Total-corrected counts'!R721),"")</f>
        <v>7.5611412635159914</v>
      </c>
      <c r="S721">
        <f>IFERROR(IF(OR(HLOOKUP($A721,'Z-scores'!$C$2:$UD$20,17,FALSE)&gt;2,HLOOKUP($A721,'Z-scores'!$C$2:$UD$20,17,FALSE)&lt;-2),"",'Total-corrected counts'!S721),"")</f>
        <v>10.232675293599069</v>
      </c>
      <c r="T721">
        <f>IFERROR(IF(OR(HLOOKUP($A721,'Z-scores'!$C$2:$UD$20,18,FALSE)&gt;2,HLOOKUP($A721,'Z-scores'!$C$2:$UD$20,18,FALSE)&lt;-2),"",'Total-corrected counts'!T721),"")</f>
        <v>30.395032328012057</v>
      </c>
      <c r="U721">
        <f>IFERROR(IF(OR(HLOOKUP($A721,'Z-scores'!$C$2:$UD$20,19,FALSE)&gt;2,HLOOKUP($A721,'Z-scores'!$C$2:$UD$20,19,FALSE)&lt;-2),"",'Total-corrected counts'!U721),"")</f>
        <v>21.211319068055879</v>
      </c>
      <c r="V721">
        <f t="shared" si="44"/>
        <v>1</v>
      </c>
      <c r="W721">
        <f t="shared" si="45"/>
        <v>0.21376706125979894</v>
      </c>
      <c r="X721">
        <f t="shared" si="46"/>
        <v>11.694913648686876</v>
      </c>
      <c r="Y721">
        <f t="shared" si="47"/>
        <v>19.068928955376649</v>
      </c>
    </row>
    <row r="722" spans="1:25" x14ac:dyDescent="0.25">
      <c r="A722">
        <v>730</v>
      </c>
      <c r="B722" t="s">
        <v>966</v>
      </c>
      <c r="C722">
        <v>115400</v>
      </c>
      <c r="D722">
        <v>1083</v>
      </c>
      <c r="E722" t="str">
        <f>IFERROR(IF(OR(HLOOKUP($A722,'Z-scores'!$C$2:$UD$20,3,FALSE)&gt;2,HLOOKUP(A722,'Z-scores'!$C$2:$UD$20,3,FALSE)&lt;-2),"",'Total-corrected counts'!E722),"")</f>
        <v/>
      </c>
      <c r="F722" t="str">
        <f>IFERROR(IF(OR(HLOOKUP($A722,'Z-scores'!$C$2:$UD$20,4,FALSE)&gt;2,HLOOKUP($A722,'Z-scores'!$C$2:$UD$20,4,FALSE)&lt;-2),"",'Total-corrected counts'!F722),"")</f>
        <v/>
      </c>
      <c r="G722" t="str">
        <f>IFERROR(IF(OR(HLOOKUP($A722,'Z-scores'!$C$2:$UD$20,5,FALSE)&gt;2,HLOOKUP($A722,'Z-scores'!$C$2:$UD$20,5,FALSE)&lt;-2),"",'Total-corrected counts'!G722),"")</f>
        <v/>
      </c>
      <c r="H722" t="str">
        <f>IFERROR(IF(OR(HLOOKUP($A722,'Z-scores'!$C$2:$UD$20,6,FALSE)&gt;2,HLOOKUP($A722,'Z-scores'!$C$2:$UD$20,6,FALSE)&lt;-2),"",'Total-corrected counts'!H722),"")</f>
        <v/>
      </c>
      <c r="I722" t="str">
        <f>IFERROR(IF(OR(HLOOKUP($A722,'Z-scores'!$C$2:$UD$20,7,FALSE)&gt;2,HLOOKUP($A722,'Z-scores'!$C$2:$UD$20,7,FALSE)&lt;-2),"",'Total-corrected counts'!I722),"")</f>
        <v/>
      </c>
      <c r="J722" t="str">
        <f>IFERROR(IF(OR(HLOOKUP($A722,'Z-scores'!$C$2:$UD$20,8,FALSE)&gt;2,HLOOKUP($A722,'Z-scores'!$C$2:$UD$20,8,FALSE)&lt;-2),"",'Total-corrected counts'!J722),"")</f>
        <v/>
      </c>
      <c r="K722" t="str">
        <f>IFERROR(IF(OR(HLOOKUP($A722,'Z-scores'!$C$2:$UD$20,9,FALSE)&gt;2,HLOOKUP($A722,'Z-scores'!$C$2:$UD$20,9,FALSE)&lt;-2),"",'Total-corrected counts'!K722),"")</f>
        <v/>
      </c>
      <c r="L722" t="str">
        <f>IFERROR(IF(OR(HLOOKUP($A722,'Z-scores'!$C$2:$UD$20,10,FALSE)&gt;2,HLOOKUP($A722,'Z-scores'!$C$2:$UD$20,10,FALSE)&lt;-2),"",'Total-corrected counts'!L722),"")</f>
        <v/>
      </c>
      <c r="M722" t="str">
        <f>IFERROR(IF(OR(HLOOKUP($A722,'Z-scores'!$C$2:$UD$20,11,FALSE)&gt;2,HLOOKUP($A722,'Z-scores'!$C$2:$UD$20,11,FALSE)&lt;-2),"",'Total-corrected counts'!M722),"")</f>
        <v/>
      </c>
      <c r="N722" t="str">
        <f>IFERROR(IF(OR(HLOOKUP($A722,'Z-scores'!$C$2:$UD$20,12,FALSE)&gt;2,HLOOKUP($A722,'Z-scores'!$C$2:$UD$20,12,FALSE)&lt;-2),"",'Total-corrected counts'!N722),"")</f>
        <v/>
      </c>
      <c r="O722" t="str">
        <f>IFERROR(IF(OR(HLOOKUP($A722,'Z-scores'!$C$2:$UD$20,13,FALSE)&gt;2,HLOOKUP($A722,'Z-scores'!$C$2:$UD$20,13,FALSE)&lt;-2),"",'Total-corrected counts'!O722),"")</f>
        <v/>
      </c>
      <c r="P722" t="str">
        <f>IFERROR(IF(OR(HLOOKUP($A722,'Z-scores'!$C$2:$UD$20,14,FALSE)&gt;2,HLOOKUP($A722,'Z-scores'!$C$2:$UD$20,14,FALSE)&lt;-2),"",'Total-corrected counts'!P722),"")</f>
        <v/>
      </c>
      <c r="Q722" t="str">
        <f>IFERROR(IF(OR(HLOOKUP($A722,'Z-scores'!$C$2:$UD$20,15,FALSE)&gt;2,HLOOKUP($A722,'Z-scores'!$C$2:$UD$20,15,FALSE)&lt;-2),"",'Total-corrected counts'!Q722),"")</f>
        <v/>
      </c>
      <c r="R722" t="str">
        <f>IFERROR(IF(OR(HLOOKUP($A722,'Z-scores'!$C$2:$UD$20,16,FALSE)&gt;2,HLOOKUP($A722,'Z-scores'!$C$2:$UD$20,16,FALSE)&lt;-2),"",'Total-corrected counts'!R722),"")</f>
        <v/>
      </c>
      <c r="S722" t="str">
        <f>IFERROR(IF(OR(HLOOKUP($A722,'Z-scores'!$C$2:$UD$20,17,FALSE)&gt;2,HLOOKUP($A722,'Z-scores'!$C$2:$UD$20,17,FALSE)&lt;-2),"",'Total-corrected counts'!S722),"")</f>
        <v/>
      </c>
      <c r="T722" t="str">
        <f>IFERROR(IF(OR(HLOOKUP($A722,'Z-scores'!$C$2:$UD$20,18,FALSE)&gt;2,HLOOKUP($A722,'Z-scores'!$C$2:$UD$20,18,FALSE)&lt;-2),"",'Total-corrected counts'!T722),"")</f>
        <v/>
      </c>
      <c r="U722" t="str">
        <f>IFERROR(IF(OR(HLOOKUP($A722,'Z-scores'!$C$2:$UD$20,19,FALSE)&gt;2,HLOOKUP($A722,'Z-scores'!$C$2:$UD$20,19,FALSE)&lt;-2),"",'Total-corrected counts'!U722),"")</f>
        <v/>
      </c>
      <c r="V722">
        <f t="shared" si="44"/>
        <v>1</v>
      </c>
      <c r="W722" t="str">
        <f t="shared" si="45"/>
        <v/>
      </c>
      <c r="X722" t="str">
        <f t="shared" si="46"/>
        <v/>
      </c>
      <c r="Y722" t="str">
        <f t="shared" si="47"/>
        <v/>
      </c>
    </row>
    <row r="723" spans="1:25" x14ac:dyDescent="0.25">
      <c r="A723">
        <v>731</v>
      </c>
      <c r="B723" t="s">
        <v>967</v>
      </c>
      <c r="C723">
        <v>22000</v>
      </c>
      <c r="D723">
        <v>714</v>
      </c>
      <c r="E723" t="str">
        <f>IFERROR(IF(OR(HLOOKUP($A723,'Z-scores'!$C$2:$UD$20,3,FALSE)&gt;2,HLOOKUP(A723,'Z-scores'!$C$2:$UD$20,3,FALSE)&lt;-2),"",'Total-corrected counts'!E723),"")</f>
        <v/>
      </c>
      <c r="F723" t="str">
        <f>IFERROR(IF(OR(HLOOKUP($A723,'Z-scores'!$C$2:$UD$20,4,FALSE)&gt;2,HLOOKUP($A723,'Z-scores'!$C$2:$UD$20,4,FALSE)&lt;-2),"",'Total-corrected counts'!F723),"")</f>
        <v/>
      </c>
      <c r="G723" t="str">
        <f>IFERROR(IF(OR(HLOOKUP($A723,'Z-scores'!$C$2:$UD$20,5,FALSE)&gt;2,HLOOKUP($A723,'Z-scores'!$C$2:$UD$20,5,FALSE)&lt;-2),"",'Total-corrected counts'!G723),"")</f>
        <v/>
      </c>
      <c r="H723" t="str">
        <f>IFERROR(IF(OR(HLOOKUP($A723,'Z-scores'!$C$2:$UD$20,6,FALSE)&gt;2,HLOOKUP($A723,'Z-scores'!$C$2:$UD$20,6,FALSE)&lt;-2),"",'Total-corrected counts'!H723),"")</f>
        <v/>
      </c>
      <c r="I723" t="str">
        <f>IFERROR(IF(OR(HLOOKUP($A723,'Z-scores'!$C$2:$UD$20,7,FALSE)&gt;2,HLOOKUP($A723,'Z-scores'!$C$2:$UD$20,7,FALSE)&lt;-2),"",'Total-corrected counts'!I723),"")</f>
        <v/>
      </c>
      <c r="J723" t="str">
        <f>IFERROR(IF(OR(HLOOKUP($A723,'Z-scores'!$C$2:$UD$20,8,FALSE)&gt;2,HLOOKUP($A723,'Z-scores'!$C$2:$UD$20,8,FALSE)&lt;-2),"",'Total-corrected counts'!J723),"")</f>
        <v/>
      </c>
      <c r="K723" t="str">
        <f>IFERROR(IF(OR(HLOOKUP($A723,'Z-scores'!$C$2:$UD$20,9,FALSE)&gt;2,HLOOKUP($A723,'Z-scores'!$C$2:$UD$20,9,FALSE)&lt;-2),"",'Total-corrected counts'!K723),"")</f>
        <v/>
      </c>
      <c r="L723" t="str">
        <f>IFERROR(IF(OR(HLOOKUP($A723,'Z-scores'!$C$2:$UD$20,10,FALSE)&gt;2,HLOOKUP($A723,'Z-scores'!$C$2:$UD$20,10,FALSE)&lt;-2),"",'Total-corrected counts'!L723),"")</f>
        <v/>
      </c>
      <c r="M723" t="str">
        <f>IFERROR(IF(OR(HLOOKUP($A723,'Z-scores'!$C$2:$UD$20,11,FALSE)&gt;2,HLOOKUP($A723,'Z-scores'!$C$2:$UD$20,11,FALSE)&lt;-2),"",'Total-corrected counts'!M723),"")</f>
        <v/>
      </c>
      <c r="N723" t="str">
        <f>IFERROR(IF(OR(HLOOKUP($A723,'Z-scores'!$C$2:$UD$20,12,FALSE)&gt;2,HLOOKUP($A723,'Z-scores'!$C$2:$UD$20,12,FALSE)&lt;-2),"",'Total-corrected counts'!N723),"")</f>
        <v/>
      </c>
      <c r="O723" t="str">
        <f>IFERROR(IF(OR(HLOOKUP($A723,'Z-scores'!$C$2:$UD$20,13,FALSE)&gt;2,HLOOKUP($A723,'Z-scores'!$C$2:$UD$20,13,FALSE)&lt;-2),"",'Total-corrected counts'!O723),"")</f>
        <v/>
      </c>
      <c r="P723" t="str">
        <f>IFERROR(IF(OR(HLOOKUP($A723,'Z-scores'!$C$2:$UD$20,14,FALSE)&gt;2,HLOOKUP($A723,'Z-scores'!$C$2:$UD$20,14,FALSE)&lt;-2),"",'Total-corrected counts'!P723),"")</f>
        <v/>
      </c>
      <c r="Q723" t="str">
        <f>IFERROR(IF(OR(HLOOKUP($A723,'Z-scores'!$C$2:$UD$20,15,FALSE)&gt;2,HLOOKUP($A723,'Z-scores'!$C$2:$UD$20,15,FALSE)&lt;-2),"",'Total-corrected counts'!Q723),"")</f>
        <v/>
      </c>
      <c r="R723" t="str">
        <f>IFERROR(IF(OR(HLOOKUP($A723,'Z-scores'!$C$2:$UD$20,16,FALSE)&gt;2,HLOOKUP($A723,'Z-scores'!$C$2:$UD$20,16,FALSE)&lt;-2),"",'Total-corrected counts'!R723),"")</f>
        <v/>
      </c>
      <c r="S723" t="str">
        <f>IFERROR(IF(OR(HLOOKUP($A723,'Z-scores'!$C$2:$UD$20,17,FALSE)&gt;2,HLOOKUP($A723,'Z-scores'!$C$2:$UD$20,17,FALSE)&lt;-2),"",'Total-corrected counts'!S723),"")</f>
        <v/>
      </c>
      <c r="T723" t="str">
        <f>IFERROR(IF(OR(HLOOKUP($A723,'Z-scores'!$C$2:$UD$20,18,FALSE)&gt;2,HLOOKUP($A723,'Z-scores'!$C$2:$UD$20,18,FALSE)&lt;-2),"",'Total-corrected counts'!T723),"")</f>
        <v/>
      </c>
      <c r="U723" t="str">
        <f>IFERROR(IF(OR(HLOOKUP($A723,'Z-scores'!$C$2:$UD$20,19,FALSE)&gt;2,HLOOKUP($A723,'Z-scores'!$C$2:$UD$20,19,FALSE)&lt;-2),"",'Total-corrected counts'!U723),"")</f>
        <v/>
      </c>
      <c r="V723">
        <f t="shared" si="44"/>
        <v>1</v>
      </c>
      <c r="W723" t="str">
        <f t="shared" si="45"/>
        <v/>
      </c>
      <c r="X723" t="str">
        <f t="shared" si="46"/>
        <v/>
      </c>
      <c r="Y723" t="str">
        <f t="shared" si="47"/>
        <v/>
      </c>
    </row>
    <row r="724" spans="1:25" x14ac:dyDescent="0.25">
      <c r="A724">
        <v>732</v>
      </c>
      <c r="B724" t="s">
        <v>968</v>
      </c>
      <c r="C724">
        <v>74900</v>
      </c>
      <c r="D724">
        <v>491</v>
      </c>
      <c r="E724" t="str">
        <f>IFERROR(IF(OR(HLOOKUP($A724,'Z-scores'!$C$2:$UD$20,3,FALSE)&gt;2,HLOOKUP(A724,'Z-scores'!$C$2:$UD$20,3,FALSE)&lt;-2),"",'Total-corrected counts'!E724),"")</f>
        <v/>
      </c>
      <c r="F724" t="str">
        <f>IFERROR(IF(OR(HLOOKUP($A724,'Z-scores'!$C$2:$UD$20,4,FALSE)&gt;2,HLOOKUP($A724,'Z-scores'!$C$2:$UD$20,4,FALSE)&lt;-2),"",'Total-corrected counts'!F724),"")</f>
        <v/>
      </c>
      <c r="G724" t="str">
        <f>IFERROR(IF(OR(HLOOKUP($A724,'Z-scores'!$C$2:$UD$20,5,FALSE)&gt;2,HLOOKUP($A724,'Z-scores'!$C$2:$UD$20,5,FALSE)&lt;-2),"",'Total-corrected counts'!G724),"")</f>
        <v/>
      </c>
      <c r="H724" t="str">
        <f>IFERROR(IF(OR(HLOOKUP($A724,'Z-scores'!$C$2:$UD$20,6,FALSE)&gt;2,HLOOKUP($A724,'Z-scores'!$C$2:$UD$20,6,FALSE)&lt;-2),"",'Total-corrected counts'!H724),"")</f>
        <v/>
      </c>
      <c r="I724" t="str">
        <f>IFERROR(IF(OR(HLOOKUP($A724,'Z-scores'!$C$2:$UD$20,7,FALSE)&gt;2,HLOOKUP($A724,'Z-scores'!$C$2:$UD$20,7,FALSE)&lt;-2),"",'Total-corrected counts'!I724),"")</f>
        <v/>
      </c>
      <c r="J724" t="str">
        <f>IFERROR(IF(OR(HLOOKUP($A724,'Z-scores'!$C$2:$UD$20,8,FALSE)&gt;2,HLOOKUP($A724,'Z-scores'!$C$2:$UD$20,8,FALSE)&lt;-2),"",'Total-corrected counts'!J724),"")</f>
        <v/>
      </c>
      <c r="K724" t="str">
        <f>IFERROR(IF(OR(HLOOKUP($A724,'Z-scores'!$C$2:$UD$20,9,FALSE)&gt;2,HLOOKUP($A724,'Z-scores'!$C$2:$UD$20,9,FALSE)&lt;-2),"",'Total-corrected counts'!K724),"")</f>
        <v/>
      </c>
      <c r="L724" t="str">
        <f>IFERROR(IF(OR(HLOOKUP($A724,'Z-scores'!$C$2:$UD$20,10,FALSE)&gt;2,HLOOKUP($A724,'Z-scores'!$C$2:$UD$20,10,FALSE)&lt;-2),"",'Total-corrected counts'!L724),"")</f>
        <v/>
      </c>
      <c r="M724" t="str">
        <f>IFERROR(IF(OR(HLOOKUP($A724,'Z-scores'!$C$2:$UD$20,11,FALSE)&gt;2,HLOOKUP($A724,'Z-scores'!$C$2:$UD$20,11,FALSE)&lt;-2),"",'Total-corrected counts'!M724),"")</f>
        <v/>
      </c>
      <c r="N724" t="str">
        <f>IFERROR(IF(OR(HLOOKUP($A724,'Z-scores'!$C$2:$UD$20,12,FALSE)&gt;2,HLOOKUP($A724,'Z-scores'!$C$2:$UD$20,12,FALSE)&lt;-2),"",'Total-corrected counts'!N724),"")</f>
        <v/>
      </c>
      <c r="O724" t="str">
        <f>IFERROR(IF(OR(HLOOKUP($A724,'Z-scores'!$C$2:$UD$20,13,FALSE)&gt;2,HLOOKUP($A724,'Z-scores'!$C$2:$UD$20,13,FALSE)&lt;-2),"",'Total-corrected counts'!O724),"")</f>
        <v/>
      </c>
      <c r="P724" t="str">
        <f>IFERROR(IF(OR(HLOOKUP($A724,'Z-scores'!$C$2:$UD$20,14,FALSE)&gt;2,HLOOKUP($A724,'Z-scores'!$C$2:$UD$20,14,FALSE)&lt;-2),"",'Total-corrected counts'!P724),"")</f>
        <v/>
      </c>
      <c r="Q724" t="str">
        <f>IFERROR(IF(OR(HLOOKUP($A724,'Z-scores'!$C$2:$UD$20,15,FALSE)&gt;2,HLOOKUP($A724,'Z-scores'!$C$2:$UD$20,15,FALSE)&lt;-2),"",'Total-corrected counts'!Q724),"")</f>
        <v/>
      </c>
      <c r="R724" t="str">
        <f>IFERROR(IF(OR(HLOOKUP($A724,'Z-scores'!$C$2:$UD$20,16,FALSE)&gt;2,HLOOKUP($A724,'Z-scores'!$C$2:$UD$20,16,FALSE)&lt;-2),"",'Total-corrected counts'!R724),"")</f>
        <v/>
      </c>
      <c r="S724" t="str">
        <f>IFERROR(IF(OR(HLOOKUP($A724,'Z-scores'!$C$2:$UD$20,17,FALSE)&gt;2,HLOOKUP($A724,'Z-scores'!$C$2:$UD$20,17,FALSE)&lt;-2),"",'Total-corrected counts'!S724),"")</f>
        <v/>
      </c>
      <c r="T724" t="str">
        <f>IFERROR(IF(OR(HLOOKUP($A724,'Z-scores'!$C$2:$UD$20,18,FALSE)&gt;2,HLOOKUP($A724,'Z-scores'!$C$2:$UD$20,18,FALSE)&lt;-2),"",'Total-corrected counts'!T724),"")</f>
        <v/>
      </c>
      <c r="U724" t="str">
        <f>IFERROR(IF(OR(HLOOKUP($A724,'Z-scores'!$C$2:$UD$20,19,FALSE)&gt;2,HLOOKUP($A724,'Z-scores'!$C$2:$UD$20,19,FALSE)&lt;-2),"",'Total-corrected counts'!U724),"")</f>
        <v/>
      </c>
      <c r="V724">
        <f t="shared" si="44"/>
        <v>1</v>
      </c>
      <c r="W724" t="str">
        <f t="shared" si="45"/>
        <v/>
      </c>
      <c r="X724" t="str">
        <f t="shared" si="46"/>
        <v/>
      </c>
      <c r="Y724" t="str">
        <f t="shared" si="47"/>
        <v/>
      </c>
    </row>
    <row r="725" spans="1:25" x14ac:dyDescent="0.25">
      <c r="A725">
        <v>733</v>
      </c>
      <c r="B725" t="s">
        <v>359</v>
      </c>
      <c r="C725">
        <v>64300</v>
      </c>
      <c r="D725">
        <v>709</v>
      </c>
      <c r="E725" t="str">
        <f>IFERROR(IF(OR(HLOOKUP($A725,'Z-scores'!$C$2:$UD$20,3,FALSE)&gt;2,HLOOKUP(A725,'Z-scores'!$C$2:$UD$20,3,FALSE)&lt;-2),"",'Total-corrected counts'!E725),"")</f>
        <v/>
      </c>
      <c r="F725">
        <f>IFERROR(IF(OR(HLOOKUP($A725,'Z-scores'!$C$2:$UD$20,4,FALSE)&gt;2,HLOOKUP($A725,'Z-scores'!$C$2:$UD$20,4,FALSE)&lt;-2),"",'Total-corrected counts'!F725),"")</f>
        <v>66.189909012458699</v>
      </c>
      <c r="G725">
        <f>IFERROR(IF(OR(HLOOKUP($A725,'Z-scores'!$C$2:$UD$20,5,FALSE)&gt;2,HLOOKUP($A725,'Z-scores'!$C$2:$UD$20,5,FALSE)&lt;-2),"",'Total-corrected counts'!G725),"")</f>
        <v>1.5411517742383891</v>
      </c>
      <c r="H725">
        <f>IFERROR(IF(OR(HLOOKUP($A725,'Z-scores'!$C$2:$UD$20,6,FALSE)&gt;2,HLOOKUP($A725,'Z-scores'!$C$2:$UD$20,6,FALSE)&lt;-2),"",'Total-corrected counts'!H725),"")</f>
        <v>27.216231176719827</v>
      </c>
      <c r="I725">
        <f>IFERROR(IF(OR(HLOOKUP($A725,'Z-scores'!$C$2:$UD$20,7,FALSE)&gt;2,HLOOKUP($A725,'Z-scores'!$C$2:$UD$20,7,FALSE)&lt;-2),"",'Total-corrected counts'!I725),"")</f>
        <v>30.390439571603164</v>
      </c>
      <c r="J725">
        <f>IFERROR(IF(OR(HLOOKUP($A725,'Z-scores'!$C$2:$UD$20,8,FALSE)&gt;2,HLOOKUP($A725,'Z-scores'!$C$2:$UD$20,8,FALSE)&lt;-2),"",'Total-corrected counts'!J725),"")</f>
        <v>63.084172055989789</v>
      </c>
      <c r="K725">
        <f>IFERROR(IF(OR(HLOOKUP($A725,'Z-scores'!$C$2:$UD$20,9,FALSE)&gt;2,HLOOKUP($A725,'Z-scores'!$C$2:$UD$20,9,FALSE)&lt;-2),"",'Total-corrected counts'!K725),"")</f>
        <v>44.020290986119626</v>
      </c>
      <c r="L725">
        <f>IFERROR(IF(OR(HLOOKUP($A725,'Z-scores'!$C$2:$UD$20,10,FALSE)&gt;2,HLOOKUP($A725,'Z-scores'!$C$2:$UD$20,10,FALSE)&lt;-2),"",'Total-corrected counts'!L725),"")</f>
        <v>88.685821734045717</v>
      </c>
      <c r="M725">
        <f>IFERROR(IF(OR(HLOOKUP($A725,'Z-scores'!$C$2:$UD$20,11,FALSE)&gt;2,HLOOKUP($A725,'Z-scores'!$C$2:$UD$20,11,FALSE)&lt;-2),"",'Total-corrected counts'!M725),"")</f>
        <v>63.087877930577527</v>
      </c>
      <c r="N725">
        <f>IFERROR(IF(OR(HLOOKUP($A725,'Z-scores'!$C$2:$UD$20,12,FALSE)&gt;2,HLOOKUP($A725,'Z-scores'!$C$2:$UD$20,12,FALSE)&lt;-2),"",'Total-corrected counts'!N725),"")</f>
        <v>5.361035990421616</v>
      </c>
      <c r="O725">
        <f>IFERROR(IF(OR(HLOOKUP($A725,'Z-scores'!$C$2:$UD$20,13,FALSE)&gt;2,HLOOKUP($A725,'Z-scores'!$C$2:$UD$20,13,FALSE)&lt;-2),"",'Total-corrected counts'!O725),"")</f>
        <v>43.480206914631722</v>
      </c>
      <c r="P725">
        <f>IFERROR(IF(OR(HLOOKUP($A725,'Z-scores'!$C$2:$UD$20,14,FALSE)&gt;2,HLOOKUP($A725,'Z-scores'!$C$2:$UD$20,14,FALSE)&lt;-2),"",'Total-corrected counts'!P725),"")</f>
        <v>108.99421287442053</v>
      </c>
      <c r="Q725">
        <f>IFERROR(IF(OR(HLOOKUP($A725,'Z-scores'!$C$2:$UD$20,15,FALSE)&gt;2,HLOOKUP($A725,'Z-scores'!$C$2:$UD$20,15,FALSE)&lt;-2),"",'Total-corrected counts'!Q725),"")</f>
        <v>6.5722242591133542</v>
      </c>
      <c r="R725">
        <f>IFERROR(IF(OR(HLOOKUP($A725,'Z-scores'!$C$2:$UD$20,16,FALSE)&gt;2,HLOOKUP($A725,'Z-scores'!$C$2:$UD$20,16,FALSE)&lt;-2),"",'Total-corrected counts'!R725),"")</f>
        <v>61.947665041842725</v>
      </c>
      <c r="S725">
        <f>IFERROR(IF(OR(HLOOKUP($A725,'Z-scores'!$C$2:$UD$20,17,FALSE)&gt;2,HLOOKUP($A725,'Z-scores'!$C$2:$UD$20,17,FALSE)&lt;-2),"",'Total-corrected counts'!S725),"")</f>
        <v>26.615812713271211</v>
      </c>
      <c r="T725">
        <f>IFERROR(IF(OR(HLOOKUP($A725,'Z-scores'!$C$2:$UD$20,18,FALSE)&gt;2,HLOOKUP($A725,'Z-scores'!$C$2:$UD$20,18,FALSE)&lt;-2),"",'Total-corrected counts'!T725),"")</f>
        <v>26.090930802762188</v>
      </c>
      <c r="U725">
        <f>IFERROR(IF(OR(HLOOKUP($A725,'Z-scores'!$C$2:$UD$20,19,FALSE)&gt;2,HLOOKUP($A725,'Z-scores'!$C$2:$UD$20,19,FALSE)&lt;-2),"",'Total-corrected counts'!U725),"")</f>
        <v>54.573148240562745</v>
      </c>
      <c r="V725">
        <f t="shared" si="44"/>
        <v>1</v>
      </c>
      <c r="W725">
        <f t="shared" si="45"/>
        <v>0.6899090893944495</v>
      </c>
      <c r="X725">
        <f t="shared" si="46"/>
        <v>48.02698678021909</v>
      </c>
      <c r="Y725">
        <f t="shared" si="47"/>
        <v>41.704404604628266</v>
      </c>
    </row>
    <row r="726" spans="1:25" x14ac:dyDescent="0.25">
      <c r="A726">
        <v>734</v>
      </c>
      <c r="B726" t="s">
        <v>969</v>
      </c>
      <c r="C726">
        <v>39800</v>
      </c>
      <c r="D726">
        <v>726</v>
      </c>
      <c r="E726" t="str">
        <f>IFERROR(IF(OR(HLOOKUP($A726,'Z-scores'!$C$2:$UD$20,3,FALSE)&gt;2,HLOOKUP(A726,'Z-scores'!$C$2:$UD$20,3,FALSE)&lt;-2),"",'Total-corrected counts'!E726),"")</f>
        <v/>
      </c>
      <c r="F726" t="str">
        <f>IFERROR(IF(OR(HLOOKUP($A726,'Z-scores'!$C$2:$UD$20,4,FALSE)&gt;2,HLOOKUP($A726,'Z-scores'!$C$2:$UD$20,4,FALSE)&lt;-2),"",'Total-corrected counts'!F726),"")</f>
        <v/>
      </c>
      <c r="G726" t="str">
        <f>IFERROR(IF(OR(HLOOKUP($A726,'Z-scores'!$C$2:$UD$20,5,FALSE)&gt;2,HLOOKUP($A726,'Z-scores'!$C$2:$UD$20,5,FALSE)&lt;-2),"",'Total-corrected counts'!G726),"")</f>
        <v/>
      </c>
      <c r="H726" t="str">
        <f>IFERROR(IF(OR(HLOOKUP($A726,'Z-scores'!$C$2:$UD$20,6,FALSE)&gt;2,HLOOKUP($A726,'Z-scores'!$C$2:$UD$20,6,FALSE)&lt;-2),"",'Total-corrected counts'!H726),"")</f>
        <v/>
      </c>
      <c r="I726" t="str">
        <f>IFERROR(IF(OR(HLOOKUP($A726,'Z-scores'!$C$2:$UD$20,7,FALSE)&gt;2,HLOOKUP($A726,'Z-scores'!$C$2:$UD$20,7,FALSE)&lt;-2),"",'Total-corrected counts'!I726),"")</f>
        <v/>
      </c>
      <c r="J726" t="str">
        <f>IFERROR(IF(OR(HLOOKUP($A726,'Z-scores'!$C$2:$UD$20,8,FALSE)&gt;2,HLOOKUP($A726,'Z-scores'!$C$2:$UD$20,8,FALSE)&lt;-2),"",'Total-corrected counts'!J726),"")</f>
        <v/>
      </c>
      <c r="K726" t="str">
        <f>IFERROR(IF(OR(HLOOKUP($A726,'Z-scores'!$C$2:$UD$20,9,FALSE)&gt;2,HLOOKUP($A726,'Z-scores'!$C$2:$UD$20,9,FALSE)&lt;-2),"",'Total-corrected counts'!K726),"")</f>
        <v/>
      </c>
      <c r="L726" t="str">
        <f>IFERROR(IF(OR(HLOOKUP($A726,'Z-scores'!$C$2:$UD$20,10,FALSE)&gt;2,HLOOKUP($A726,'Z-scores'!$C$2:$UD$20,10,FALSE)&lt;-2),"",'Total-corrected counts'!L726),"")</f>
        <v/>
      </c>
      <c r="M726" t="str">
        <f>IFERROR(IF(OR(HLOOKUP($A726,'Z-scores'!$C$2:$UD$20,11,FALSE)&gt;2,HLOOKUP($A726,'Z-scores'!$C$2:$UD$20,11,FALSE)&lt;-2),"",'Total-corrected counts'!M726),"")</f>
        <v/>
      </c>
      <c r="N726" t="str">
        <f>IFERROR(IF(OR(HLOOKUP($A726,'Z-scores'!$C$2:$UD$20,12,FALSE)&gt;2,HLOOKUP($A726,'Z-scores'!$C$2:$UD$20,12,FALSE)&lt;-2),"",'Total-corrected counts'!N726),"")</f>
        <v/>
      </c>
      <c r="O726" t="str">
        <f>IFERROR(IF(OR(HLOOKUP($A726,'Z-scores'!$C$2:$UD$20,13,FALSE)&gt;2,HLOOKUP($A726,'Z-scores'!$C$2:$UD$20,13,FALSE)&lt;-2),"",'Total-corrected counts'!O726),"")</f>
        <v/>
      </c>
      <c r="P726" t="str">
        <f>IFERROR(IF(OR(HLOOKUP($A726,'Z-scores'!$C$2:$UD$20,14,FALSE)&gt;2,HLOOKUP($A726,'Z-scores'!$C$2:$UD$20,14,FALSE)&lt;-2),"",'Total-corrected counts'!P726),"")</f>
        <v/>
      </c>
      <c r="Q726" t="str">
        <f>IFERROR(IF(OR(HLOOKUP($A726,'Z-scores'!$C$2:$UD$20,15,FALSE)&gt;2,HLOOKUP($A726,'Z-scores'!$C$2:$UD$20,15,FALSE)&lt;-2),"",'Total-corrected counts'!Q726),"")</f>
        <v/>
      </c>
      <c r="R726" t="str">
        <f>IFERROR(IF(OR(HLOOKUP($A726,'Z-scores'!$C$2:$UD$20,16,FALSE)&gt;2,HLOOKUP($A726,'Z-scores'!$C$2:$UD$20,16,FALSE)&lt;-2),"",'Total-corrected counts'!R726),"")</f>
        <v/>
      </c>
      <c r="S726" t="str">
        <f>IFERROR(IF(OR(HLOOKUP($A726,'Z-scores'!$C$2:$UD$20,17,FALSE)&gt;2,HLOOKUP($A726,'Z-scores'!$C$2:$UD$20,17,FALSE)&lt;-2),"",'Total-corrected counts'!S726),"")</f>
        <v/>
      </c>
      <c r="T726" t="str">
        <f>IFERROR(IF(OR(HLOOKUP($A726,'Z-scores'!$C$2:$UD$20,18,FALSE)&gt;2,HLOOKUP($A726,'Z-scores'!$C$2:$UD$20,18,FALSE)&lt;-2),"",'Total-corrected counts'!T726),"")</f>
        <v/>
      </c>
      <c r="U726" t="str">
        <f>IFERROR(IF(OR(HLOOKUP($A726,'Z-scores'!$C$2:$UD$20,19,FALSE)&gt;2,HLOOKUP($A726,'Z-scores'!$C$2:$UD$20,19,FALSE)&lt;-2),"",'Total-corrected counts'!U726),"")</f>
        <v/>
      </c>
      <c r="V726">
        <f t="shared" si="44"/>
        <v>1</v>
      </c>
      <c r="W726" t="str">
        <f t="shared" si="45"/>
        <v/>
      </c>
      <c r="X726" t="str">
        <f t="shared" si="46"/>
        <v/>
      </c>
      <c r="Y726" t="str">
        <f t="shared" si="47"/>
        <v/>
      </c>
    </row>
    <row r="727" spans="1:25" x14ac:dyDescent="0.25">
      <c r="A727">
        <v>735</v>
      </c>
      <c r="B727" t="s">
        <v>360</v>
      </c>
      <c r="C727">
        <v>11400</v>
      </c>
      <c r="D727">
        <v>1002</v>
      </c>
      <c r="E727">
        <f>IFERROR(IF(OR(HLOOKUP($A727,'Z-scores'!$C$2:$UD$20,3,FALSE)&gt;2,HLOOKUP(A727,'Z-scores'!$C$2:$UD$20,3,FALSE)&lt;-2),"",'Total-corrected counts'!E727),"")</f>
        <v>3.9952661979186512</v>
      </c>
      <c r="F727">
        <f>IFERROR(IF(OR(HLOOKUP($A727,'Z-scores'!$C$2:$UD$20,4,FALSE)&gt;2,HLOOKUP($A727,'Z-scores'!$C$2:$UD$20,4,FALSE)&lt;-2),"",'Total-corrected counts'!F727),"")</f>
        <v>1.7308304376786201</v>
      </c>
      <c r="G727">
        <f>IFERROR(IF(OR(HLOOKUP($A727,'Z-scores'!$C$2:$UD$20,5,FALSE)&gt;2,HLOOKUP($A727,'Z-scores'!$C$2:$UD$20,5,FALSE)&lt;-2),"",'Total-corrected counts'!G727),"")</f>
        <v>15.905089225636706</v>
      </c>
      <c r="H727">
        <f>IFERROR(IF(OR(HLOOKUP($A727,'Z-scores'!$C$2:$UD$20,6,FALSE)&gt;2,HLOOKUP($A727,'Z-scores'!$C$2:$UD$20,6,FALSE)&lt;-2),"",'Total-corrected counts'!H727),"")</f>
        <v>5.9053427995652656</v>
      </c>
      <c r="I727">
        <f>IFERROR(IF(OR(HLOOKUP($A727,'Z-scores'!$C$2:$UD$20,7,FALSE)&gt;2,HLOOKUP($A727,'Z-scores'!$C$2:$UD$20,7,FALSE)&lt;-2),"",'Total-corrected counts'!I727),"")</f>
        <v>1.9948343641003696</v>
      </c>
      <c r="J727">
        <f>IFERROR(IF(OR(HLOOKUP($A727,'Z-scores'!$C$2:$UD$20,8,FALSE)&gt;2,HLOOKUP($A727,'Z-scores'!$C$2:$UD$20,8,FALSE)&lt;-2),"",'Total-corrected counts'!J727),"")</f>
        <v>4.9209007121992974</v>
      </c>
      <c r="K727">
        <f>IFERROR(IF(OR(HLOOKUP($A727,'Z-scores'!$C$2:$UD$20,9,FALSE)&gt;2,HLOOKUP($A727,'Z-scores'!$C$2:$UD$20,9,FALSE)&lt;-2),"",'Total-corrected counts'!K727),"")</f>
        <v>6.5466302469479905</v>
      </c>
      <c r="L727">
        <f>IFERROR(IF(OR(HLOOKUP($A727,'Z-scores'!$C$2:$UD$20,10,FALSE)&gt;2,HLOOKUP($A727,'Z-scores'!$C$2:$UD$20,10,FALSE)&lt;-2),"",'Total-corrected counts'!L727),"")</f>
        <v>2.1784494026462426</v>
      </c>
      <c r="M727">
        <f>IFERROR(IF(OR(HLOOKUP($A727,'Z-scores'!$C$2:$UD$20,11,FALSE)&gt;2,HLOOKUP($A727,'Z-scores'!$C$2:$UD$20,11,FALSE)&lt;-2),"",'Total-corrected counts'!M727),"")</f>
        <v>3.1700598901721695</v>
      </c>
      <c r="N727">
        <f>IFERROR(IF(OR(HLOOKUP($A727,'Z-scores'!$C$2:$UD$20,12,FALSE)&gt;2,HLOOKUP($A727,'Z-scores'!$C$2:$UD$20,12,FALSE)&lt;-2),"",'Total-corrected counts'!N727),"")</f>
        <v>7.6704053401416967</v>
      </c>
      <c r="O727">
        <f>IFERROR(IF(OR(HLOOKUP($A727,'Z-scores'!$C$2:$UD$20,13,FALSE)&gt;2,HLOOKUP($A727,'Z-scores'!$C$2:$UD$20,13,FALSE)&lt;-2),"",'Total-corrected counts'!O727),"")</f>
        <v>8.9888260579706927</v>
      </c>
      <c r="P727">
        <f>IFERROR(IF(OR(HLOOKUP($A727,'Z-scores'!$C$2:$UD$20,14,FALSE)&gt;2,HLOOKUP($A727,'Z-scores'!$C$2:$UD$20,14,FALSE)&lt;-2),"",'Total-corrected counts'!P727),"")</f>
        <v>6.5816212926560649</v>
      </c>
      <c r="Q727">
        <f>IFERROR(IF(OR(HLOOKUP($A727,'Z-scores'!$C$2:$UD$20,15,FALSE)&gt;2,HLOOKUP($A727,'Z-scores'!$C$2:$UD$20,15,FALSE)&lt;-2),"",'Total-corrected counts'!Q727),"")</f>
        <v>18.410028785172127</v>
      </c>
      <c r="R727">
        <f>IFERROR(IF(OR(HLOOKUP($A727,'Z-scores'!$C$2:$UD$20,16,FALSE)&gt;2,HLOOKUP($A727,'Z-scores'!$C$2:$UD$20,16,FALSE)&lt;-2),"",'Total-corrected counts'!R727),"")</f>
        <v>12.533783716098579</v>
      </c>
      <c r="S727">
        <f>IFERROR(IF(OR(HLOOKUP($A727,'Z-scores'!$C$2:$UD$20,17,FALSE)&gt;2,HLOOKUP($A727,'Z-scores'!$C$2:$UD$20,17,FALSE)&lt;-2),"",'Total-corrected counts'!S727),"")</f>
        <v>6.8778777702864824</v>
      </c>
      <c r="T727">
        <f>IFERROR(IF(OR(HLOOKUP($A727,'Z-scores'!$C$2:$UD$20,18,FALSE)&gt;2,HLOOKUP($A727,'Z-scores'!$C$2:$UD$20,18,FALSE)&lt;-2),"",'Total-corrected counts'!T727),"")</f>
        <v>16.185483579981547</v>
      </c>
      <c r="U727">
        <f>IFERROR(IF(OR(HLOOKUP($A727,'Z-scores'!$C$2:$UD$20,19,FALSE)&gt;2,HLOOKUP($A727,'Z-scores'!$C$2:$UD$20,19,FALSE)&lt;-2),"",'Total-corrected counts'!U727),"")</f>
        <v>1.0458117625616747</v>
      </c>
      <c r="V727">
        <f t="shared" si="44"/>
        <v>1</v>
      </c>
      <c r="W727">
        <f t="shared" si="45"/>
        <v>7.6369588141806638E-2</v>
      </c>
      <c r="X727">
        <f t="shared" si="46"/>
        <v>5.1497114752072575</v>
      </c>
      <c r="Y727">
        <f t="shared" si="47"/>
        <v>9.7867297881086071</v>
      </c>
    </row>
    <row r="728" spans="1:25" x14ac:dyDescent="0.25">
      <c r="A728">
        <v>736</v>
      </c>
      <c r="B728" t="s">
        <v>970</v>
      </c>
      <c r="C728">
        <v>110000</v>
      </c>
      <c r="D728">
        <v>1000</v>
      </c>
      <c r="E728" t="str">
        <f>IFERROR(IF(OR(HLOOKUP($A728,'Z-scores'!$C$2:$UD$20,3,FALSE)&gt;2,HLOOKUP(A728,'Z-scores'!$C$2:$UD$20,3,FALSE)&lt;-2),"",'Total-corrected counts'!E728),"")</f>
        <v/>
      </c>
      <c r="F728" t="str">
        <f>IFERROR(IF(OR(HLOOKUP($A728,'Z-scores'!$C$2:$UD$20,4,FALSE)&gt;2,HLOOKUP($A728,'Z-scores'!$C$2:$UD$20,4,FALSE)&lt;-2),"",'Total-corrected counts'!F728),"")</f>
        <v/>
      </c>
      <c r="G728" t="str">
        <f>IFERROR(IF(OR(HLOOKUP($A728,'Z-scores'!$C$2:$UD$20,5,FALSE)&gt;2,HLOOKUP($A728,'Z-scores'!$C$2:$UD$20,5,FALSE)&lt;-2),"",'Total-corrected counts'!G728),"")</f>
        <v/>
      </c>
      <c r="H728" t="str">
        <f>IFERROR(IF(OR(HLOOKUP($A728,'Z-scores'!$C$2:$UD$20,6,FALSE)&gt;2,HLOOKUP($A728,'Z-scores'!$C$2:$UD$20,6,FALSE)&lt;-2),"",'Total-corrected counts'!H728),"")</f>
        <v/>
      </c>
      <c r="I728" t="str">
        <f>IFERROR(IF(OR(HLOOKUP($A728,'Z-scores'!$C$2:$UD$20,7,FALSE)&gt;2,HLOOKUP($A728,'Z-scores'!$C$2:$UD$20,7,FALSE)&lt;-2),"",'Total-corrected counts'!I728),"")</f>
        <v/>
      </c>
      <c r="J728" t="str">
        <f>IFERROR(IF(OR(HLOOKUP($A728,'Z-scores'!$C$2:$UD$20,8,FALSE)&gt;2,HLOOKUP($A728,'Z-scores'!$C$2:$UD$20,8,FALSE)&lt;-2),"",'Total-corrected counts'!J728),"")</f>
        <v/>
      </c>
      <c r="K728" t="str">
        <f>IFERROR(IF(OR(HLOOKUP($A728,'Z-scores'!$C$2:$UD$20,9,FALSE)&gt;2,HLOOKUP($A728,'Z-scores'!$C$2:$UD$20,9,FALSE)&lt;-2),"",'Total-corrected counts'!K728),"")</f>
        <v/>
      </c>
      <c r="L728" t="str">
        <f>IFERROR(IF(OR(HLOOKUP($A728,'Z-scores'!$C$2:$UD$20,10,FALSE)&gt;2,HLOOKUP($A728,'Z-scores'!$C$2:$UD$20,10,FALSE)&lt;-2),"",'Total-corrected counts'!L728),"")</f>
        <v/>
      </c>
      <c r="M728" t="str">
        <f>IFERROR(IF(OR(HLOOKUP($A728,'Z-scores'!$C$2:$UD$20,11,FALSE)&gt;2,HLOOKUP($A728,'Z-scores'!$C$2:$UD$20,11,FALSE)&lt;-2),"",'Total-corrected counts'!M728),"")</f>
        <v/>
      </c>
      <c r="N728" t="str">
        <f>IFERROR(IF(OR(HLOOKUP($A728,'Z-scores'!$C$2:$UD$20,12,FALSE)&gt;2,HLOOKUP($A728,'Z-scores'!$C$2:$UD$20,12,FALSE)&lt;-2),"",'Total-corrected counts'!N728),"")</f>
        <v/>
      </c>
      <c r="O728" t="str">
        <f>IFERROR(IF(OR(HLOOKUP($A728,'Z-scores'!$C$2:$UD$20,13,FALSE)&gt;2,HLOOKUP($A728,'Z-scores'!$C$2:$UD$20,13,FALSE)&lt;-2),"",'Total-corrected counts'!O728),"")</f>
        <v/>
      </c>
      <c r="P728" t="str">
        <f>IFERROR(IF(OR(HLOOKUP($A728,'Z-scores'!$C$2:$UD$20,14,FALSE)&gt;2,HLOOKUP($A728,'Z-scores'!$C$2:$UD$20,14,FALSE)&lt;-2),"",'Total-corrected counts'!P728),"")</f>
        <v/>
      </c>
      <c r="Q728" t="str">
        <f>IFERROR(IF(OR(HLOOKUP($A728,'Z-scores'!$C$2:$UD$20,15,FALSE)&gt;2,HLOOKUP($A728,'Z-scores'!$C$2:$UD$20,15,FALSE)&lt;-2),"",'Total-corrected counts'!Q728),"")</f>
        <v/>
      </c>
      <c r="R728" t="str">
        <f>IFERROR(IF(OR(HLOOKUP($A728,'Z-scores'!$C$2:$UD$20,16,FALSE)&gt;2,HLOOKUP($A728,'Z-scores'!$C$2:$UD$20,16,FALSE)&lt;-2),"",'Total-corrected counts'!R728),"")</f>
        <v/>
      </c>
      <c r="S728" t="str">
        <f>IFERROR(IF(OR(HLOOKUP($A728,'Z-scores'!$C$2:$UD$20,17,FALSE)&gt;2,HLOOKUP($A728,'Z-scores'!$C$2:$UD$20,17,FALSE)&lt;-2),"",'Total-corrected counts'!S728),"")</f>
        <v/>
      </c>
      <c r="T728" t="str">
        <f>IFERROR(IF(OR(HLOOKUP($A728,'Z-scores'!$C$2:$UD$20,18,FALSE)&gt;2,HLOOKUP($A728,'Z-scores'!$C$2:$UD$20,18,FALSE)&lt;-2),"",'Total-corrected counts'!T728),"")</f>
        <v/>
      </c>
      <c r="U728" t="str">
        <f>IFERROR(IF(OR(HLOOKUP($A728,'Z-scores'!$C$2:$UD$20,19,FALSE)&gt;2,HLOOKUP($A728,'Z-scores'!$C$2:$UD$20,19,FALSE)&lt;-2),"",'Total-corrected counts'!U728),"")</f>
        <v/>
      </c>
      <c r="V728">
        <f t="shared" si="44"/>
        <v>1</v>
      </c>
      <c r="W728" t="str">
        <f t="shared" si="45"/>
        <v/>
      </c>
      <c r="X728" t="str">
        <f t="shared" si="46"/>
        <v/>
      </c>
      <c r="Y728" t="str">
        <f t="shared" si="47"/>
        <v/>
      </c>
    </row>
    <row r="729" spans="1:25" x14ac:dyDescent="0.25">
      <c r="A729">
        <v>737</v>
      </c>
      <c r="B729" t="s">
        <v>971</v>
      </c>
      <c r="C729">
        <v>111700</v>
      </c>
      <c r="D729">
        <v>1099</v>
      </c>
      <c r="E729" t="str">
        <f>IFERROR(IF(OR(HLOOKUP($A729,'Z-scores'!$C$2:$UD$20,3,FALSE)&gt;2,HLOOKUP(A729,'Z-scores'!$C$2:$UD$20,3,FALSE)&lt;-2),"",'Total-corrected counts'!E729),"")</f>
        <v/>
      </c>
      <c r="F729" t="str">
        <f>IFERROR(IF(OR(HLOOKUP($A729,'Z-scores'!$C$2:$UD$20,4,FALSE)&gt;2,HLOOKUP($A729,'Z-scores'!$C$2:$UD$20,4,FALSE)&lt;-2),"",'Total-corrected counts'!F729),"")</f>
        <v/>
      </c>
      <c r="G729" t="str">
        <f>IFERROR(IF(OR(HLOOKUP($A729,'Z-scores'!$C$2:$UD$20,5,FALSE)&gt;2,HLOOKUP($A729,'Z-scores'!$C$2:$UD$20,5,FALSE)&lt;-2),"",'Total-corrected counts'!G729),"")</f>
        <v/>
      </c>
      <c r="H729" t="str">
        <f>IFERROR(IF(OR(HLOOKUP($A729,'Z-scores'!$C$2:$UD$20,6,FALSE)&gt;2,HLOOKUP($A729,'Z-scores'!$C$2:$UD$20,6,FALSE)&lt;-2),"",'Total-corrected counts'!H729),"")</f>
        <v/>
      </c>
      <c r="I729" t="str">
        <f>IFERROR(IF(OR(HLOOKUP($A729,'Z-scores'!$C$2:$UD$20,7,FALSE)&gt;2,HLOOKUP($A729,'Z-scores'!$C$2:$UD$20,7,FALSE)&lt;-2),"",'Total-corrected counts'!I729),"")</f>
        <v/>
      </c>
      <c r="J729" t="str">
        <f>IFERROR(IF(OR(HLOOKUP($A729,'Z-scores'!$C$2:$UD$20,8,FALSE)&gt;2,HLOOKUP($A729,'Z-scores'!$C$2:$UD$20,8,FALSE)&lt;-2),"",'Total-corrected counts'!J729),"")</f>
        <v/>
      </c>
      <c r="K729" t="str">
        <f>IFERROR(IF(OR(HLOOKUP($A729,'Z-scores'!$C$2:$UD$20,9,FALSE)&gt;2,HLOOKUP($A729,'Z-scores'!$C$2:$UD$20,9,FALSE)&lt;-2),"",'Total-corrected counts'!K729),"")</f>
        <v/>
      </c>
      <c r="L729" t="str">
        <f>IFERROR(IF(OR(HLOOKUP($A729,'Z-scores'!$C$2:$UD$20,10,FALSE)&gt;2,HLOOKUP($A729,'Z-scores'!$C$2:$UD$20,10,FALSE)&lt;-2),"",'Total-corrected counts'!L729),"")</f>
        <v/>
      </c>
      <c r="M729" t="str">
        <f>IFERROR(IF(OR(HLOOKUP($A729,'Z-scores'!$C$2:$UD$20,11,FALSE)&gt;2,HLOOKUP($A729,'Z-scores'!$C$2:$UD$20,11,FALSE)&lt;-2),"",'Total-corrected counts'!M729),"")</f>
        <v/>
      </c>
      <c r="N729" t="str">
        <f>IFERROR(IF(OR(HLOOKUP($A729,'Z-scores'!$C$2:$UD$20,12,FALSE)&gt;2,HLOOKUP($A729,'Z-scores'!$C$2:$UD$20,12,FALSE)&lt;-2),"",'Total-corrected counts'!N729),"")</f>
        <v/>
      </c>
      <c r="O729" t="str">
        <f>IFERROR(IF(OR(HLOOKUP($A729,'Z-scores'!$C$2:$UD$20,13,FALSE)&gt;2,HLOOKUP($A729,'Z-scores'!$C$2:$UD$20,13,FALSE)&lt;-2),"",'Total-corrected counts'!O729),"")</f>
        <v/>
      </c>
      <c r="P729" t="str">
        <f>IFERROR(IF(OR(HLOOKUP($A729,'Z-scores'!$C$2:$UD$20,14,FALSE)&gt;2,HLOOKUP($A729,'Z-scores'!$C$2:$UD$20,14,FALSE)&lt;-2),"",'Total-corrected counts'!P729),"")</f>
        <v/>
      </c>
      <c r="Q729" t="str">
        <f>IFERROR(IF(OR(HLOOKUP($A729,'Z-scores'!$C$2:$UD$20,15,FALSE)&gt;2,HLOOKUP($A729,'Z-scores'!$C$2:$UD$20,15,FALSE)&lt;-2),"",'Total-corrected counts'!Q729),"")</f>
        <v/>
      </c>
      <c r="R729" t="str">
        <f>IFERROR(IF(OR(HLOOKUP($A729,'Z-scores'!$C$2:$UD$20,16,FALSE)&gt;2,HLOOKUP($A729,'Z-scores'!$C$2:$UD$20,16,FALSE)&lt;-2),"",'Total-corrected counts'!R729),"")</f>
        <v/>
      </c>
      <c r="S729" t="str">
        <f>IFERROR(IF(OR(HLOOKUP($A729,'Z-scores'!$C$2:$UD$20,17,FALSE)&gt;2,HLOOKUP($A729,'Z-scores'!$C$2:$UD$20,17,FALSE)&lt;-2),"",'Total-corrected counts'!S729),"")</f>
        <v/>
      </c>
      <c r="T729" t="str">
        <f>IFERROR(IF(OR(HLOOKUP($A729,'Z-scores'!$C$2:$UD$20,18,FALSE)&gt;2,HLOOKUP($A729,'Z-scores'!$C$2:$UD$20,18,FALSE)&lt;-2),"",'Total-corrected counts'!T729),"")</f>
        <v/>
      </c>
      <c r="U729" t="str">
        <f>IFERROR(IF(OR(HLOOKUP($A729,'Z-scores'!$C$2:$UD$20,19,FALSE)&gt;2,HLOOKUP($A729,'Z-scores'!$C$2:$UD$20,19,FALSE)&lt;-2),"",'Total-corrected counts'!U729),"")</f>
        <v/>
      </c>
      <c r="V729">
        <f t="shared" si="44"/>
        <v>1</v>
      </c>
      <c r="W729" t="str">
        <f t="shared" si="45"/>
        <v/>
      </c>
      <c r="X729" t="str">
        <f t="shared" si="46"/>
        <v/>
      </c>
      <c r="Y729" t="str">
        <f t="shared" si="47"/>
        <v/>
      </c>
    </row>
    <row r="730" spans="1:25" x14ac:dyDescent="0.25">
      <c r="A730">
        <v>738</v>
      </c>
      <c r="B730" t="s">
        <v>972</v>
      </c>
      <c r="C730">
        <v>22600</v>
      </c>
      <c r="D730">
        <v>714</v>
      </c>
      <c r="E730" t="str">
        <f>IFERROR(IF(OR(HLOOKUP($A730,'Z-scores'!$C$2:$UD$20,3,FALSE)&gt;2,HLOOKUP(A730,'Z-scores'!$C$2:$UD$20,3,FALSE)&lt;-2),"",'Total-corrected counts'!E730),"")</f>
        <v/>
      </c>
      <c r="F730" t="str">
        <f>IFERROR(IF(OR(HLOOKUP($A730,'Z-scores'!$C$2:$UD$20,4,FALSE)&gt;2,HLOOKUP($A730,'Z-scores'!$C$2:$UD$20,4,FALSE)&lt;-2),"",'Total-corrected counts'!F730),"")</f>
        <v/>
      </c>
      <c r="G730" t="str">
        <f>IFERROR(IF(OR(HLOOKUP($A730,'Z-scores'!$C$2:$UD$20,5,FALSE)&gt;2,HLOOKUP($A730,'Z-scores'!$C$2:$UD$20,5,FALSE)&lt;-2),"",'Total-corrected counts'!G730),"")</f>
        <v/>
      </c>
      <c r="H730" t="str">
        <f>IFERROR(IF(OR(HLOOKUP($A730,'Z-scores'!$C$2:$UD$20,6,FALSE)&gt;2,HLOOKUP($A730,'Z-scores'!$C$2:$UD$20,6,FALSE)&lt;-2),"",'Total-corrected counts'!H730),"")</f>
        <v/>
      </c>
      <c r="I730" t="str">
        <f>IFERROR(IF(OR(HLOOKUP($A730,'Z-scores'!$C$2:$UD$20,7,FALSE)&gt;2,HLOOKUP($A730,'Z-scores'!$C$2:$UD$20,7,FALSE)&lt;-2),"",'Total-corrected counts'!I730),"")</f>
        <v/>
      </c>
      <c r="J730" t="str">
        <f>IFERROR(IF(OR(HLOOKUP($A730,'Z-scores'!$C$2:$UD$20,8,FALSE)&gt;2,HLOOKUP($A730,'Z-scores'!$C$2:$UD$20,8,FALSE)&lt;-2),"",'Total-corrected counts'!J730),"")</f>
        <v/>
      </c>
      <c r="K730" t="str">
        <f>IFERROR(IF(OR(HLOOKUP($A730,'Z-scores'!$C$2:$UD$20,9,FALSE)&gt;2,HLOOKUP($A730,'Z-scores'!$C$2:$UD$20,9,FALSE)&lt;-2),"",'Total-corrected counts'!K730),"")</f>
        <v/>
      </c>
      <c r="L730" t="str">
        <f>IFERROR(IF(OR(HLOOKUP($A730,'Z-scores'!$C$2:$UD$20,10,FALSE)&gt;2,HLOOKUP($A730,'Z-scores'!$C$2:$UD$20,10,FALSE)&lt;-2),"",'Total-corrected counts'!L730),"")</f>
        <v/>
      </c>
      <c r="M730" t="str">
        <f>IFERROR(IF(OR(HLOOKUP($A730,'Z-scores'!$C$2:$UD$20,11,FALSE)&gt;2,HLOOKUP($A730,'Z-scores'!$C$2:$UD$20,11,FALSE)&lt;-2),"",'Total-corrected counts'!M730),"")</f>
        <v/>
      </c>
      <c r="N730" t="str">
        <f>IFERROR(IF(OR(HLOOKUP($A730,'Z-scores'!$C$2:$UD$20,12,FALSE)&gt;2,HLOOKUP($A730,'Z-scores'!$C$2:$UD$20,12,FALSE)&lt;-2),"",'Total-corrected counts'!N730),"")</f>
        <v/>
      </c>
      <c r="O730" t="str">
        <f>IFERROR(IF(OR(HLOOKUP($A730,'Z-scores'!$C$2:$UD$20,13,FALSE)&gt;2,HLOOKUP($A730,'Z-scores'!$C$2:$UD$20,13,FALSE)&lt;-2),"",'Total-corrected counts'!O730),"")</f>
        <v/>
      </c>
      <c r="P730" t="str">
        <f>IFERROR(IF(OR(HLOOKUP($A730,'Z-scores'!$C$2:$UD$20,14,FALSE)&gt;2,HLOOKUP($A730,'Z-scores'!$C$2:$UD$20,14,FALSE)&lt;-2),"",'Total-corrected counts'!P730),"")</f>
        <v/>
      </c>
      <c r="Q730" t="str">
        <f>IFERROR(IF(OR(HLOOKUP($A730,'Z-scores'!$C$2:$UD$20,15,FALSE)&gt;2,HLOOKUP($A730,'Z-scores'!$C$2:$UD$20,15,FALSE)&lt;-2),"",'Total-corrected counts'!Q730),"")</f>
        <v/>
      </c>
      <c r="R730" t="str">
        <f>IFERROR(IF(OR(HLOOKUP($A730,'Z-scores'!$C$2:$UD$20,16,FALSE)&gt;2,HLOOKUP($A730,'Z-scores'!$C$2:$UD$20,16,FALSE)&lt;-2),"",'Total-corrected counts'!R730),"")</f>
        <v/>
      </c>
      <c r="S730" t="str">
        <f>IFERROR(IF(OR(HLOOKUP($A730,'Z-scores'!$C$2:$UD$20,17,FALSE)&gt;2,HLOOKUP($A730,'Z-scores'!$C$2:$UD$20,17,FALSE)&lt;-2),"",'Total-corrected counts'!S730),"")</f>
        <v/>
      </c>
      <c r="T730" t="str">
        <f>IFERROR(IF(OR(HLOOKUP($A730,'Z-scores'!$C$2:$UD$20,18,FALSE)&gt;2,HLOOKUP($A730,'Z-scores'!$C$2:$UD$20,18,FALSE)&lt;-2),"",'Total-corrected counts'!T730),"")</f>
        <v/>
      </c>
      <c r="U730" t="str">
        <f>IFERROR(IF(OR(HLOOKUP($A730,'Z-scores'!$C$2:$UD$20,19,FALSE)&gt;2,HLOOKUP($A730,'Z-scores'!$C$2:$UD$20,19,FALSE)&lt;-2),"",'Total-corrected counts'!U730),"")</f>
        <v/>
      </c>
      <c r="V730">
        <f t="shared" si="44"/>
        <v>1</v>
      </c>
      <c r="W730" t="str">
        <f t="shared" si="45"/>
        <v/>
      </c>
      <c r="X730" t="str">
        <f t="shared" si="46"/>
        <v/>
      </c>
      <c r="Y730" t="str">
        <f t="shared" si="47"/>
        <v/>
      </c>
    </row>
    <row r="731" spans="1:25" x14ac:dyDescent="0.25">
      <c r="A731">
        <v>739</v>
      </c>
      <c r="B731" t="s">
        <v>973</v>
      </c>
      <c r="C731">
        <v>18600</v>
      </c>
      <c r="D731">
        <v>31</v>
      </c>
      <c r="E731" t="str">
        <f>IFERROR(IF(OR(HLOOKUP($A731,'Z-scores'!$C$2:$UD$20,3,FALSE)&gt;2,HLOOKUP(A731,'Z-scores'!$C$2:$UD$20,3,FALSE)&lt;-2),"",'Total-corrected counts'!E731),"")</f>
        <v/>
      </c>
      <c r="F731" t="str">
        <f>IFERROR(IF(OR(HLOOKUP($A731,'Z-scores'!$C$2:$UD$20,4,FALSE)&gt;2,HLOOKUP($A731,'Z-scores'!$C$2:$UD$20,4,FALSE)&lt;-2),"",'Total-corrected counts'!F731),"")</f>
        <v/>
      </c>
      <c r="G731" t="str">
        <f>IFERROR(IF(OR(HLOOKUP($A731,'Z-scores'!$C$2:$UD$20,5,FALSE)&gt;2,HLOOKUP($A731,'Z-scores'!$C$2:$UD$20,5,FALSE)&lt;-2),"",'Total-corrected counts'!G731),"")</f>
        <v/>
      </c>
      <c r="H731" t="str">
        <f>IFERROR(IF(OR(HLOOKUP($A731,'Z-scores'!$C$2:$UD$20,6,FALSE)&gt;2,HLOOKUP($A731,'Z-scores'!$C$2:$UD$20,6,FALSE)&lt;-2),"",'Total-corrected counts'!H731),"")</f>
        <v/>
      </c>
      <c r="I731" t="str">
        <f>IFERROR(IF(OR(HLOOKUP($A731,'Z-scores'!$C$2:$UD$20,7,FALSE)&gt;2,HLOOKUP($A731,'Z-scores'!$C$2:$UD$20,7,FALSE)&lt;-2),"",'Total-corrected counts'!I731),"")</f>
        <v/>
      </c>
      <c r="J731" t="str">
        <f>IFERROR(IF(OR(HLOOKUP($A731,'Z-scores'!$C$2:$UD$20,8,FALSE)&gt;2,HLOOKUP($A731,'Z-scores'!$C$2:$UD$20,8,FALSE)&lt;-2),"",'Total-corrected counts'!J731),"")</f>
        <v/>
      </c>
      <c r="K731" t="str">
        <f>IFERROR(IF(OR(HLOOKUP($A731,'Z-scores'!$C$2:$UD$20,9,FALSE)&gt;2,HLOOKUP($A731,'Z-scores'!$C$2:$UD$20,9,FALSE)&lt;-2),"",'Total-corrected counts'!K731),"")</f>
        <v/>
      </c>
      <c r="L731" t="str">
        <f>IFERROR(IF(OR(HLOOKUP($A731,'Z-scores'!$C$2:$UD$20,10,FALSE)&gt;2,HLOOKUP($A731,'Z-scores'!$C$2:$UD$20,10,FALSE)&lt;-2),"",'Total-corrected counts'!L731),"")</f>
        <v/>
      </c>
      <c r="M731" t="str">
        <f>IFERROR(IF(OR(HLOOKUP($A731,'Z-scores'!$C$2:$UD$20,11,FALSE)&gt;2,HLOOKUP($A731,'Z-scores'!$C$2:$UD$20,11,FALSE)&lt;-2),"",'Total-corrected counts'!M731),"")</f>
        <v/>
      </c>
      <c r="N731" t="str">
        <f>IFERROR(IF(OR(HLOOKUP($A731,'Z-scores'!$C$2:$UD$20,12,FALSE)&gt;2,HLOOKUP($A731,'Z-scores'!$C$2:$UD$20,12,FALSE)&lt;-2),"",'Total-corrected counts'!N731),"")</f>
        <v/>
      </c>
      <c r="O731" t="str">
        <f>IFERROR(IF(OR(HLOOKUP($A731,'Z-scores'!$C$2:$UD$20,13,FALSE)&gt;2,HLOOKUP($A731,'Z-scores'!$C$2:$UD$20,13,FALSE)&lt;-2),"",'Total-corrected counts'!O731),"")</f>
        <v/>
      </c>
      <c r="P731" t="str">
        <f>IFERROR(IF(OR(HLOOKUP($A731,'Z-scores'!$C$2:$UD$20,14,FALSE)&gt;2,HLOOKUP($A731,'Z-scores'!$C$2:$UD$20,14,FALSE)&lt;-2),"",'Total-corrected counts'!P731),"")</f>
        <v/>
      </c>
      <c r="Q731" t="str">
        <f>IFERROR(IF(OR(HLOOKUP($A731,'Z-scores'!$C$2:$UD$20,15,FALSE)&gt;2,HLOOKUP($A731,'Z-scores'!$C$2:$UD$20,15,FALSE)&lt;-2),"",'Total-corrected counts'!Q731),"")</f>
        <v/>
      </c>
      <c r="R731" t="str">
        <f>IFERROR(IF(OR(HLOOKUP($A731,'Z-scores'!$C$2:$UD$20,16,FALSE)&gt;2,HLOOKUP($A731,'Z-scores'!$C$2:$UD$20,16,FALSE)&lt;-2),"",'Total-corrected counts'!R731),"")</f>
        <v/>
      </c>
      <c r="S731" t="str">
        <f>IFERROR(IF(OR(HLOOKUP($A731,'Z-scores'!$C$2:$UD$20,17,FALSE)&gt;2,HLOOKUP($A731,'Z-scores'!$C$2:$UD$20,17,FALSE)&lt;-2),"",'Total-corrected counts'!S731),"")</f>
        <v/>
      </c>
      <c r="T731" t="str">
        <f>IFERROR(IF(OR(HLOOKUP($A731,'Z-scores'!$C$2:$UD$20,18,FALSE)&gt;2,HLOOKUP($A731,'Z-scores'!$C$2:$UD$20,18,FALSE)&lt;-2),"",'Total-corrected counts'!T731),"")</f>
        <v/>
      </c>
      <c r="U731" t="str">
        <f>IFERROR(IF(OR(HLOOKUP($A731,'Z-scores'!$C$2:$UD$20,19,FALSE)&gt;2,HLOOKUP($A731,'Z-scores'!$C$2:$UD$20,19,FALSE)&lt;-2),"",'Total-corrected counts'!U731),"")</f>
        <v/>
      </c>
      <c r="V731">
        <f t="shared" si="44"/>
        <v>1</v>
      </c>
      <c r="W731" t="str">
        <f t="shared" si="45"/>
        <v/>
      </c>
      <c r="X731" t="str">
        <f t="shared" si="46"/>
        <v/>
      </c>
      <c r="Y731" t="str">
        <f t="shared" si="47"/>
        <v/>
      </c>
    </row>
    <row r="732" spans="1:25" x14ac:dyDescent="0.25">
      <c r="A732">
        <v>740</v>
      </c>
      <c r="B732" t="s">
        <v>974</v>
      </c>
      <c r="C732">
        <v>75700</v>
      </c>
      <c r="D732">
        <v>515</v>
      </c>
      <c r="E732" t="str">
        <f>IFERROR(IF(OR(HLOOKUP($A732,'Z-scores'!$C$2:$UD$20,3,FALSE)&gt;2,HLOOKUP(A732,'Z-scores'!$C$2:$UD$20,3,FALSE)&lt;-2),"",'Total-corrected counts'!E732),"")</f>
        <v/>
      </c>
      <c r="F732" t="str">
        <f>IFERROR(IF(OR(HLOOKUP($A732,'Z-scores'!$C$2:$UD$20,4,FALSE)&gt;2,HLOOKUP($A732,'Z-scores'!$C$2:$UD$20,4,FALSE)&lt;-2),"",'Total-corrected counts'!F732),"")</f>
        <v/>
      </c>
      <c r="G732" t="str">
        <f>IFERROR(IF(OR(HLOOKUP($A732,'Z-scores'!$C$2:$UD$20,5,FALSE)&gt;2,HLOOKUP($A732,'Z-scores'!$C$2:$UD$20,5,FALSE)&lt;-2),"",'Total-corrected counts'!G732),"")</f>
        <v/>
      </c>
      <c r="H732" t="str">
        <f>IFERROR(IF(OR(HLOOKUP($A732,'Z-scores'!$C$2:$UD$20,6,FALSE)&gt;2,HLOOKUP($A732,'Z-scores'!$C$2:$UD$20,6,FALSE)&lt;-2),"",'Total-corrected counts'!H732),"")</f>
        <v/>
      </c>
      <c r="I732" t="str">
        <f>IFERROR(IF(OR(HLOOKUP($A732,'Z-scores'!$C$2:$UD$20,7,FALSE)&gt;2,HLOOKUP($A732,'Z-scores'!$C$2:$UD$20,7,FALSE)&lt;-2),"",'Total-corrected counts'!I732),"")</f>
        <v/>
      </c>
      <c r="J732" t="str">
        <f>IFERROR(IF(OR(HLOOKUP($A732,'Z-scores'!$C$2:$UD$20,8,FALSE)&gt;2,HLOOKUP($A732,'Z-scores'!$C$2:$UD$20,8,FALSE)&lt;-2),"",'Total-corrected counts'!J732),"")</f>
        <v/>
      </c>
      <c r="K732" t="str">
        <f>IFERROR(IF(OR(HLOOKUP($A732,'Z-scores'!$C$2:$UD$20,9,FALSE)&gt;2,HLOOKUP($A732,'Z-scores'!$C$2:$UD$20,9,FALSE)&lt;-2),"",'Total-corrected counts'!K732),"")</f>
        <v/>
      </c>
      <c r="L732" t="str">
        <f>IFERROR(IF(OR(HLOOKUP($A732,'Z-scores'!$C$2:$UD$20,10,FALSE)&gt;2,HLOOKUP($A732,'Z-scores'!$C$2:$UD$20,10,FALSE)&lt;-2),"",'Total-corrected counts'!L732),"")</f>
        <v/>
      </c>
      <c r="M732" t="str">
        <f>IFERROR(IF(OR(HLOOKUP($A732,'Z-scores'!$C$2:$UD$20,11,FALSE)&gt;2,HLOOKUP($A732,'Z-scores'!$C$2:$UD$20,11,FALSE)&lt;-2),"",'Total-corrected counts'!M732),"")</f>
        <v/>
      </c>
      <c r="N732" t="str">
        <f>IFERROR(IF(OR(HLOOKUP($A732,'Z-scores'!$C$2:$UD$20,12,FALSE)&gt;2,HLOOKUP($A732,'Z-scores'!$C$2:$UD$20,12,FALSE)&lt;-2),"",'Total-corrected counts'!N732),"")</f>
        <v/>
      </c>
      <c r="O732" t="str">
        <f>IFERROR(IF(OR(HLOOKUP($A732,'Z-scores'!$C$2:$UD$20,13,FALSE)&gt;2,HLOOKUP($A732,'Z-scores'!$C$2:$UD$20,13,FALSE)&lt;-2),"",'Total-corrected counts'!O732),"")</f>
        <v/>
      </c>
      <c r="P732" t="str">
        <f>IFERROR(IF(OR(HLOOKUP($A732,'Z-scores'!$C$2:$UD$20,14,FALSE)&gt;2,HLOOKUP($A732,'Z-scores'!$C$2:$UD$20,14,FALSE)&lt;-2),"",'Total-corrected counts'!P732),"")</f>
        <v/>
      </c>
      <c r="Q732" t="str">
        <f>IFERROR(IF(OR(HLOOKUP($A732,'Z-scores'!$C$2:$UD$20,15,FALSE)&gt;2,HLOOKUP($A732,'Z-scores'!$C$2:$UD$20,15,FALSE)&lt;-2),"",'Total-corrected counts'!Q732),"")</f>
        <v/>
      </c>
      <c r="R732" t="str">
        <f>IFERROR(IF(OR(HLOOKUP($A732,'Z-scores'!$C$2:$UD$20,16,FALSE)&gt;2,HLOOKUP($A732,'Z-scores'!$C$2:$UD$20,16,FALSE)&lt;-2),"",'Total-corrected counts'!R732),"")</f>
        <v/>
      </c>
      <c r="S732" t="str">
        <f>IFERROR(IF(OR(HLOOKUP($A732,'Z-scores'!$C$2:$UD$20,17,FALSE)&gt;2,HLOOKUP($A732,'Z-scores'!$C$2:$UD$20,17,FALSE)&lt;-2),"",'Total-corrected counts'!S732),"")</f>
        <v/>
      </c>
      <c r="T732" t="str">
        <f>IFERROR(IF(OR(HLOOKUP($A732,'Z-scores'!$C$2:$UD$20,18,FALSE)&gt;2,HLOOKUP($A732,'Z-scores'!$C$2:$UD$20,18,FALSE)&lt;-2),"",'Total-corrected counts'!T732),"")</f>
        <v/>
      </c>
      <c r="U732" t="str">
        <f>IFERROR(IF(OR(HLOOKUP($A732,'Z-scores'!$C$2:$UD$20,19,FALSE)&gt;2,HLOOKUP($A732,'Z-scores'!$C$2:$UD$20,19,FALSE)&lt;-2),"",'Total-corrected counts'!U732),"")</f>
        <v/>
      </c>
      <c r="V732">
        <f t="shared" si="44"/>
        <v>1</v>
      </c>
      <c r="W732" t="str">
        <f t="shared" si="45"/>
        <v/>
      </c>
      <c r="X732" t="str">
        <f t="shared" si="46"/>
        <v/>
      </c>
      <c r="Y732" t="str">
        <f t="shared" si="47"/>
        <v/>
      </c>
    </row>
    <row r="733" spans="1:25" x14ac:dyDescent="0.25">
      <c r="A733">
        <v>741</v>
      </c>
      <c r="B733" t="s">
        <v>361</v>
      </c>
      <c r="C733">
        <v>64400</v>
      </c>
      <c r="D733">
        <v>733</v>
      </c>
      <c r="E733" t="str">
        <f>IFERROR(IF(OR(HLOOKUP($A733,'Z-scores'!$C$2:$UD$20,3,FALSE)&gt;2,HLOOKUP(A733,'Z-scores'!$C$2:$UD$20,3,FALSE)&lt;-2),"",'Total-corrected counts'!E733),"")</f>
        <v/>
      </c>
      <c r="F733">
        <f>IFERROR(IF(OR(HLOOKUP($A733,'Z-scores'!$C$2:$UD$20,4,FALSE)&gt;2,HLOOKUP($A733,'Z-scores'!$C$2:$UD$20,4,FALSE)&lt;-2),"",'Total-corrected counts'!F733),"")</f>
        <v>3.2811951425187109</v>
      </c>
      <c r="G733">
        <f>IFERROR(IF(OR(HLOOKUP($A733,'Z-scores'!$C$2:$UD$20,5,FALSE)&gt;2,HLOOKUP($A733,'Z-scores'!$C$2:$UD$20,5,FALSE)&lt;-2),"",'Total-corrected counts'!G733),"")</f>
        <v>6.043732447993682E-2</v>
      </c>
      <c r="H733">
        <f>IFERROR(IF(OR(HLOOKUP($A733,'Z-scores'!$C$2:$UD$20,6,FALSE)&gt;2,HLOOKUP($A733,'Z-scores'!$C$2:$UD$20,6,FALSE)&lt;-2),"",'Total-corrected counts'!H733),"")</f>
        <v>1.3960621275568005E-2</v>
      </c>
      <c r="I733">
        <f>IFERROR(IF(OR(HLOOKUP($A733,'Z-scores'!$C$2:$UD$20,7,FALSE)&gt;2,HLOOKUP($A733,'Z-scores'!$C$2:$UD$20,7,FALSE)&lt;-2),"",'Total-corrected counts'!I733),"")</f>
        <v>0.30168791308925341</v>
      </c>
      <c r="J733">
        <f>IFERROR(IF(OR(HLOOKUP($A733,'Z-scores'!$C$2:$UD$20,8,FALSE)&gt;2,HLOOKUP($A733,'Z-scores'!$C$2:$UD$20,8,FALSE)&lt;-2),"",'Total-corrected counts'!J733),"")</f>
        <v>2.2385660554493798</v>
      </c>
      <c r="K733">
        <f>IFERROR(IF(OR(HLOOKUP($A733,'Z-scores'!$C$2:$UD$20,9,FALSE)&gt;2,HLOOKUP($A733,'Z-scores'!$C$2:$UD$20,9,FALSE)&lt;-2),"",'Total-corrected counts'!K733),"")</f>
        <v>0.21851831205752828</v>
      </c>
      <c r="L733">
        <f>IFERROR(IF(OR(HLOOKUP($A733,'Z-scores'!$C$2:$UD$20,10,FALSE)&gt;2,HLOOKUP($A733,'Z-scores'!$C$2:$UD$20,10,FALSE)&lt;-2),"",'Total-corrected counts'!L733),"")</f>
        <v>0.52035835933655183</v>
      </c>
      <c r="M733">
        <f>IFERROR(IF(OR(HLOOKUP($A733,'Z-scores'!$C$2:$UD$20,11,FALSE)&gt;2,HLOOKUP($A733,'Z-scores'!$C$2:$UD$20,11,FALSE)&lt;-2),"",'Total-corrected counts'!M733),"")</f>
        <v>9.2152903784074695E-3</v>
      </c>
      <c r="N733">
        <f>IFERROR(IF(OR(HLOOKUP($A733,'Z-scores'!$C$2:$UD$20,12,FALSE)&gt;2,HLOOKUP($A733,'Z-scores'!$C$2:$UD$20,12,FALSE)&lt;-2),"",'Total-corrected counts'!N733),"")</f>
        <v>0.21993993806857912</v>
      </c>
      <c r="O733">
        <f>IFERROR(IF(OR(HLOOKUP($A733,'Z-scores'!$C$2:$UD$20,13,FALSE)&gt;2,HLOOKUP($A733,'Z-scores'!$C$2:$UD$20,13,FALSE)&lt;-2),"",'Total-corrected counts'!O733),"")</f>
        <v>0.45095570639014332</v>
      </c>
      <c r="P733">
        <f>IFERROR(IF(OR(HLOOKUP($A733,'Z-scores'!$C$2:$UD$20,14,FALSE)&gt;2,HLOOKUP($A733,'Z-scores'!$C$2:$UD$20,14,FALSE)&lt;-2),"",'Total-corrected counts'!P733),"")</f>
        <v>0.13248718186515454</v>
      </c>
      <c r="Q733">
        <f>IFERROR(IF(OR(HLOOKUP($A733,'Z-scores'!$C$2:$UD$20,15,FALSE)&gt;2,HLOOKUP($A733,'Z-scores'!$C$2:$UD$20,15,FALSE)&lt;-2),"",'Total-corrected counts'!Q733),"")</f>
        <v>0</v>
      </c>
      <c r="R733">
        <f>IFERROR(IF(OR(HLOOKUP($A733,'Z-scores'!$C$2:$UD$20,16,FALSE)&gt;2,HLOOKUP($A733,'Z-scores'!$C$2:$UD$20,16,FALSE)&lt;-2),"",'Total-corrected counts'!R733),"")</f>
        <v>0.47682872832983725</v>
      </c>
      <c r="S733">
        <f>IFERROR(IF(OR(HLOOKUP($A733,'Z-scores'!$C$2:$UD$20,17,FALSE)&gt;2,HLOOKUP($A733,'Z-scores'!$C$2:$UD$20,17,FALSE)&lt;-2),"",'Total-corrected counts'!S733),"")</f>
        <v>1.0856949913632964E-2</v>
      </c>
      <c r="T733">
        <f>IFERROR(IF(OR(HLOOKUP($A733,'Z-scores'!$C$2:$UD$20,18,FALSE)&gt;2,HLOOKUP($A733,'Z-scores'!$C$2:$UD$20,18,FALSE)&lt;-2),"",'Total-corrected counts'!T733),"")</f>
        <v>0.43814207143262152</v>
      </c>
      <c r="U733">
        <f>IFERROR(IF(OR(HLOOKUP($A733,'Z-scores'!$C$2:$UD$20,19,FALSE)&gt;2,HLOOKUP($A733,'Z-scores'!$C$2:$UD$20,19,FALSE)&lt;-2),"",'Total-corrected counts'!U733),"")</f>
        <v>0.8548751752060163</v>
      </c>
      <c r="V733">
        <f t="shared" si="44"/>
        <v>1</v>
      </c>
      <c r="W733">
        <f t="shared" si="45"/>
        <v>0.27671822270246904</v>
      </c>
      <c r="X733">
        <f t="shared" si="46"/>
        <v>0.83049237732316716</v>
      </c>
      <c r="Y733">
        <f t="shared" si="47"/>
        <v>0.32301071890074812</v>
      </c>
    </row>
    <row r="734" spans="1:25" x14ac:dyDescent="0.25">
      <c r="A734">
        <v>742</v>
      </c>
      <c r="B734" t="s">
        <v>975</v>
      </c>
      <c r="C734">
        <v>39900</v>
      </c>
      <c r="D734">
        <v>734</v>
      </c>
      <c r="E734" t="str">
        <f>IFERROR(IF(OR(HLOOKUP($A734,'Z-scores'!$C$2:$UD$20,3,FALSE)&gt;2,HLOOKUP(A734,'Z-scores'!$C$2:$UD$20,3,FALSE)&lt;-2),"",'Total-corrected counts'!E734),"")</f>
        <v/>
      </c>
      <c r="F734" t="str">
        <f>IFERROR(IF(OR(HLOOKUP($A734,'Z-scores'!$C$2:$UD$20,4,FALSE)&gt;2,HLOOKUP($A734,'Z-scores'!$C$2:$UD$20,4,FALSE)&lt;-2),"",'Total-corrected counts'!F734),"")</f>
        <v/>
      </c>
      <c r="G734" t="str">
        <f>IFERROR(IF(OR(HLOOKUP($A734,'Z-scores'!$C$2:$UD$20,5,FALSE)&gt;2,HLOOKUP($A734,'Z-scores'!$C$2:$UD$20,5,FALSE)&lt;-2),"",'Total-corrected counts'!G734),"")</f>
        <v/>
      </c>
      <c r="H734" t="str">
        <f>IFERROR(IF(OR(HLOOKUP($A734,'Z-scores'!$C$2:$UD$20,6,FALSE)&gt;2,HLOOKUP($A734,'Z-scores'!$C$2:$UD$20,6,FALSE)&lt;-2),"",'Total-corrected counts'!H734),"")</f>
        <v/>
      </c>
      <c r="I734" t="str">
        <f>IFERROR(IF(OR(HLOOKUP($A734,'Z-scores'!$C$2:$UD$20,7,FALSE)&gt;2,HLOOKUP($A734,'Z-scores'!$C$2:$UD$20,7,FALSE)&lt;-2),"",'Total-corrected counts'!I734),"")</f>
        <v/>
      </c>
      <c r="J734" t="str">
        <f>IFERROR(IF(OR(HLOOKUP($A734,'Z-scores'!$C$2:$UD$20,8,FALSE)&gt;2,HLOOKUP($A734,'Z-scores'!$C$2:$UD$20,8,FALSE)&lt;-2),"",'Total-corrected counts'!J734),"")</f>
        <v/>
      </c>
      <c r="K734" t="str">
        <f>IFERROR(IF(OR(HLOOKUP($A734,'Z-scores'!$C$2:$UD$20,9,FALSE)&gt;2,HLOOKUP($A734,'Z-scores'!$C$2:$UD$20,9,FALSE)&lt;-2),"",'Total-corrected counts'!K734),"")</f>
        <v/>
      </c>
      <c r="L734" t="str">
        <f>IFERROR(IF(OR(HLOOKUP($A734,'Z-scores'!$C$2:$UD$20,10,FALSE)&gt;2,HLOOKUP($A734,'Z-scores'!$C$2:$UD$20,10,FALSE)&lt;-2),"",'Total-corrected counts'!L734),"")</f>
        <v/>
      </c>
      <c r="M734" t="str">
        <f>IFERROR(IF(OR(HLOOKUP($A734,'Z-scores'!$C$2:$UD$20,11,FALSE)&gt;2,HLOOKUP($A734,'Z-scores'!$C$2:$UD$20,11,FALSE)&lt;-2),"",'Total-corrected counts'!M734),"")</f>
        <v/>
      </c>
      <c r="N734" t="str">
        <f>IFERROR(IF(OR(HLOOKUP($A734,'Z-scores'!$C$2:$UD$20,12,FALSE)&gt;2,HLOOKUP($A734,'Z-scores'!$C$2:$UD$20,12,FALSE)&lt;-2),"",'Total-corrected counts'!N734),"")</f>
        <v/>
      </c>
      <c r="O734" t="str">
        <f>IFERROR(IF(OR(HLOOKUP($A734,'Z-scores'!$C$2:$UD$20,13,FALSE)&gt;2,HLOOKUP($A734,'Z-scores'!$C$2:$UD$20,13,FALSE)&lt;-2),"",'Total-corrected counts'!O734),"")</f>
        <v/>
      </c>
      <c r="P734" t="str">
        <f>IFERROR(IF(OR(HLOOKUP($A734,'Z-scores'!$C$2:$UD$20,14,FALSE)&gt;2,HLOOKUP($A734,'Z-scores'!$C$2:$UD$20,14,FALSE)&lt;-2),"",'Total-corrected counts'!P734),"")</f>
        <v/>
      </c>
      <c r="Q734" t="str">
        <f>IFERROR(IF(OR(HLOOKUP($A734,'Z-scores'!$C$2:$UD$20,15,FALSE)&gt;2,HLOOKUP($A734,'Z-scores'!$C$2:$UD$20,15,FALSE)&lt;-2),"",'Total-corrected counts'!Q734),"")</f>
        <v/>
      </c>
      <c r="R734" t="str">
        <f>IFERROR(IF(OR(HLOOKUP($A734,'Z-scores'!$C$2:$UD$20,16,FALSE)&gt;2,HLOOKUP($A734,'Z-scores'!$C$2:$UD$20,16,FALSE)&lt;-2),"",'Total-corrected counts'!R734),"")</f>
        <v/>
      </c>
      <c r="S734" t="str">
        <f>IFERROR(IF(OR(HLOOKUP($A734,'Z-scores'!$C$2:$UD$20,17,FALSE)&gt;2,HLOOKUP($A734,'Z-scores'!$C$2:$UD$20,17,FALSE)&lt;-2),"",'Total-corrected counts'!S734),"")</f>
        <v/>
      </c>
      <c r="T734" t="str">
        <f>IFERROR(IF(OR(HLOOKUP($A734,'Z-scores'!$C$2:$UD$20,18,FALSE)&gt;2,HLOOKUP($A734,'Z-scores'!$C$2:$UD$20,18,FALSE)&lt;-2),"",'Total-corrected counts'!T734),"")</f>
        <v/>
      </c>
      <c r="U734" t="str">
        <f>IFERROR(IF(OR(HLOOKUP($A734,'Z-scores'!$C$2:$UD$20,19,FALSE)&gt;2,HLOOKUP($A734,'Z-scores'!$C$2:$UD$20,19,FALSE)&lt;-2),"",'Total-corrected counts'!U734),"")</f>
        <v/>
      </c>
      <c r="V734">
        <f t="shared" si="44"/>
        <v>1</v>
      </c>
      <c r="W734" t="str">
        <f t="shared" si="45"/>
        <v/>
      </c>
      <c r="X734" t="str">
        <f t="shared" si="46"/>
        <v/>
      </c>
      <c r="Y734" t="str">
        <f t="shared" si="47"/>
        <v/>
      </c>
    </row>
    <row r="735" spans="1:25" x14ac:dyDescent="0.25">
      <c r="A735">
        <v>743</v>
      </c>
      <c r="B735" t="s">
        <v>976</v>
      </c>
      <c r="C735">
        <v>43600</v>
      </c>
      <c r="D735">
        <v>926</v>
      </c>
      <c r="E735" t="str">
        <f>IFERROR(IF(OR(HLOOKUP($A735,'Z-scores'!$C$2:$UD$20,3,FALSE)&gt;2,HLOOKUP(A735,'Z-scores'!$C$2:$UD$20,3,FALSE)&lt;-2),"",'Total-corrected counts'!E735),"")</f>
        <v/>
      </c>
      <c r="F735" t="str">
        <f>IFERROR(IF(OR(HLOOKUP($A735,'Z-scores'!$C$2:$UD$20,4,FALSE)&gt;2,HLOOKUP($A735,'Z-scores'!$C$2:$UD$20,4,FALSE)&lt;-2),"",'Total-corrected counts'!F735),"")</f>
        <v/>
      </c>
      <c r="G735" t="str">
        <f>IFERROR(IF(OR(HLOOKUP($A735,'Z-scores'!$C$2:$UD$20,5,FALSE)&gt;2,HLOOKUP($A735,'Z-scores'!$C$2:$UD$20,5,FALSE)&lt;-2),"",'Total-corrected counts'!G735),"")</f>
        <v/>
      </c>
      <c r="H735" t="str">
        <f>IFERROR(IF(OR(HLOOKUP($A735,'Z-scores'!$C$2:$UD$20,6,FALSE)&gt;2,HLOOKUP($A735,'Z-scores'!$C$2:$UD$20,6,FALSE)&lt;-2),"",'Total-corrected counts'!H735),"")</f>
        <v/>
      </c>
      <c r="I735" t="str">
        <f>IFERROR(IF(OR(HLOOKUP($A735,'Z-scores'!$C$2:$UD$20,7,FALSE)&gt;2,HLOOKUP($A735,'Z-scores'!$C$2:$UD$20,7,FALSE)&lt;-2),"",'Total-corrected counts'!I735),"")</f>
        <v/>
      </c>
      <c r="J735" t="str">
        <f>IFERROR(IF(OR(HLOOKUP($A735,'Z-scores'!$C$2:$UD$20,8,FALSE)&gt;2,HLOOKUP($A735,'Z-scores'!$C$2:$UD$20,8,FALSE)&lt;-2),"",'Total-corrected counts'!J735),"")</f>
        <v/>
      </c>
      <c r="K735" t="str">
        <f>IFERROR(IF(OR(HLOOKUP($A735,'Z-scores'!$C$2:$UD$20,9,FALSE)&gt;2,HLOOKUP($A735,'Z-scores'!$C$2:$UD$20,9,FALSE)&lt;-2),"",'Total-corrected counts'!K735),"")</f>
        <v/>
      </c>
      <c r="L735" t="str">
        <f>IFERROR(IF(OR(HLOOKUP($A735,'Z-scores'!$C$2:$UD$20,10,FALSE)&gt;2,HLOOKUP($A735,'Z-scores'!$C$2:$UD$20,10,FALSE)&lt;-2),"",'Total-corrected counts'!L735),"")</f>
        <v/>
      </c>
      <c r="M735" t="str">
        <f>IFERROR(IF(OR(HLOOKUP($A735,'Z-scores'!$C$2:$UD$20,11,FALSE)&gt;2,HLOOKUP($A735,'Z-scores'!$C$2:$UD$20,11,FALSE)&lt;-2),"",'Total-corrected counts'!M735),"")</f>
        <v/>
      </c>
      <c r="N735" t="str">
        <f>IFERROR(IF(OR(HLOOKUP($A735,'Z-scores'!$C$2:$UD$20,12,FALSE)&gt;2,HLOOKUP($A735,'Z-scores'!$C$2:$UD$20,12,FALSE)&lt;-2),"",'Total-corrected counts'!N735),"")</f>
        <v/>
      </c>
      <c r="O735" t="str">
        <f>IFERROR(IF(OR(HLOOKUP($A735,'Z-scores'!$C$2:$UD$20,13,FALSE)&gt;2,HLOOKUP($A735,'Z-scores'!$C$2:$UD$20,13,FALSE)&lt;-2),"",'Total-corrected counts'!O735),"")</f>
        <v/>
      </c>
      <c r="P735" t="str">
        <f>IFERROR(IF(OR(HLOOKUP($A735,'Z-scores'!$C$2:$UD$20,14,FALSE)&gt;2,HLOOKUP($A735,'Z-scores'!$C$2:$UD$20,14,FALSE)&lt;-2),"",'Total-corrected counts'!P735),"")</f>
        <v/>
      </c>
      <c r="Q735" t="str">
        <f>IFERROR(IF(OR(HLOOKUP($A735,'Z-scores'!$C$2:$UD$20,15,FALSE)&gt;2,HLOOKUP($A735,'Z-scores'!$C$2:$UD$20,15,FALSE)&lt;-2),"",'Total-corrected counts'!Q735),"")</f>
        <v/>
      </c>
      <c r="R735" t="str">
        <f>IFERROR(IF(OR(HLOOKUP($A735,'Z-scores'!$C$2:$UD$20,16,FALSE)&gt;2,HLOOKUP($A735,'Z-scores'!$C$2:$UD$20,16,FALSE)&lt;-2),"",'Total-corrected counts'!R735),"")</f>
        <v/>
      </c>
      <c r="S735" t="str">
        <f>IFERROR(IF(OR(HLOOKUP($A735,'Z-scores'!$C$2:$UD$20,17,FALSE)&gt;2,HLOOKUP($A735,'Z-scores'!$C$2:$UD$20,17,FALSE)&lt;-2),"",'Total-corrected counts'!S735),"")</f>
        <v/>
      </c>
      <c r="T735" t="str">
        <f>IFERROR(IF(OR(HLOOKUP($A735,'Z-scores'!$C$2:$UD$20,18,FALSE)&gt;2,HLOOKUP($A735,'Z-scores'!$C$2:$UD$20,18,FALSE)&lt;-2),"",'Total-corrected counts'!T735),"")</f>
        <v/>
      </c>
      <c r="U735" t="str">
        <f>IFERROR(IF(OR(HLOOKUP($A735,'Z-scores'!$C$2:$UD$20,19,FALSE)&gt;2,HLOOKUP($A735,'Z-scores'!$C$2:$UD$20,19,FALSE)&lt;-2),"",'Total-corrected counts'!U735),"")</f>
        <v/>
      </c>
      <c r="V735">
        <f t="shared" si="44"/>
        <v>1</v>
      </c>
      <c r="W735" t="str">
        <f t="shared" si="45"/>
        <v/>
      </c>
      <c r="X735" t="str">
        <f t="shared" si="46"/>
        <v/>
      </c>
      <c r="Y735" t="str">
        <f t="shared" si="47"/>
        <v/>
      </c>
    </row>
    <row r="736" spans="1:25" x14ac:dyDescent="0.25">
      <c r="A736">
        <v>744</v>
      </c>
      <c r="B736" t="s">
        <v>977</v>
      </c>
      <c r="C736">
        <v>104300</v>
      </c>
      <c r="D736">
        <v>960</v>
      </c>
      <c r="E736" t="str">
        <f>IFERROR(IF(OR(HLOOKUP($A736,'Z-scores'!$C$2:$UD$20,3,FALSE)&gt;2,HLOOKUP(A736,'Z-scores'!$C$2:$UD$20,3,FALSE)&lt;-2),"",'Total-corrected counts'!E736),"")</f>
        <v/>
      </c>
      <c r="F736" t="str">
        <f>IFERROR(IF(OR(HLOOKUP($A736,'Z-scores'!$C$2:$UD$20,4,FALSE)&gt;2,HLOOKUP($A736,'Z-scores'!$C$2:$UD$20,4,FALSE)&lt;-2),"",'Total-corrected counts'!F736),"")</f>
        <v/>
      </c>
      <c r="G736" t="str">
        <f>IFERROR(IF(OR(HLOOKUP($A736,'Z-scores'!$C$2:$UD$20,5,FALSE)&gt;2,HLOOKUP($A736,'Z-scores'!$C$2:$UD$20,5,FALSE)&lt;-2),"",'Total-corrected counts'!G736),"")</f>
        <v/>
      </c>
      <c r="H736" t="str">
        <f>IFERROR(IF(OR(HLOOKUP($A736,'Z-scores'!$C$2:$UD$20,6,FALSE)&gt;2,HLOOKUP($A736,'Z-scores'!$C$2:$UD$20,6,FALSE)&lt;-2),"",'Total-corrected counts'!H736),"")</f>
        <v/>
      </c>
      <c r="I736" t="str">
        <f>IFERROR(IF(OR(HLOOKUP($A736,'Z-scores'!$C$2:$UD$20,7,FALSE)&gt;2,HLOOKUP($A736,'Z-scores'!$C$2:$UD$20,7,FALSE)&lt;-2),"",'Total-corrected counts'!I736),"")</f>
        <v/>
      </c>
      <c r="J736" t="str">
        <f>IFERROR(IF(OR(HLOOKUP($A736,'Z-scores'!$C$2:$UD$20,8,FALSE)&gt;2,HLOOKUP($A736,'Z-scores'!$C$2:$UD$20,8,FALSE)&lt;-2),"",'Total-corrected counts'!J736),"")</f>
        <v/>
      </c>
      <c r="K736" t="str">
        <f>IFERROR(IF(OR(HLOOKUP($A736,'Z-scores'!$C$2:$UD$20,9,FALSE)&gt;2,HLOOKUP($A736,'Z-scores'!$C$2:$UD$20,9,FALSE)&lt;-2),"",'Total-corrected counts'!K736),"")</f>
        <v/>
      </c>
      <c r="L736" t="str">
        <f>IFERROR(IF(OR(HLOOKUP($A736,'Z-scores'!$C$2:$UD$20,10,FALSE)&gt;2,HLOOKUP($A736,'Z-scores'!$C$2:$UD$20,10,FALSE)&lt;-2),"",'Total-corrected counts'!L736),"")</f>
        <v/>
      </c>
      <c r="M736" t="str">
        <f>IFERROR(IF(OR(HLOOKUP($A736,'Z-scores'!$C$2:$UD$20,11,FALSE)&gt;2,HLOOKUP($A736,'Z-scores'!$C$2:$UD$20,11,FALSE)&lt;-2),"",'Total-corrected counts'!M736),"")</f>
        <v/>
      </c>
      <c r="N736" t="str">
        <f>IFERROR(IF(OR(HLOOKUP($A736,'Z-scores'!$C$2:$UD$20,12,FALSE)&gt;2,HLOOKUP($A736,'Z-scores'!$C$2:$UD$20,12,FALSE)&lt;-2),"",'Total-corrected counts'!N736),"")</f>
        <v/>
      </c>
      <c r="O736" t="str">
        <f>IFERROR(IF(OR(HLOOKUP($A736,'Z-scores'!$C$2:$UD$20,13,FALSE)&gt;2,HLOOKUP($A736,'Z-scores'!$C$2:$UD$20,13,FALSE)&lt;-2),"",'Total-corrected counts'!O736),"")</f>
        <v/>
      </c>
      <c r="P736" t="str">
        <f>IFERROR(IF(OR(HLOOKUP($A736,'Z-scores'!$C$2:$UD$20,14,FALSE)&gt;2,HLOOKUP($A736,'Z-scores'!$C$2:$UD$20,14,FALSE)&lt;-2),"",'Total-corrected counts'!P736),"")</f>
        <v/>
      </c>
      <c r="Q736" t="str">
        <f>IFERROR(IF(OR(HLOOKUP($A736,'Z-scores'!$C$2:$UD$20,15,FALSE)&gt;2,HLOOKUP($A736,'Z-scores'!$C$2:$UD$20,15,FALSE)&lt;-2),"",'Total-corrected counts'!Q736),"")</f>
        <v/>
      </c>
      <c r="R736" t="str">
        <f>IFERROR(IF(OR(HLOOKUP($A736,'Z-scores'!$C$2:$UD$20,16,FALSE)&gt;2,HLOOKUP($A736,'Z-scores'!$C$2:$UD$20,16,FALSE)&lt;-2),"",'Total-corrected counts'!R736),"")</f>
        <v/>
      </c>
      <c r="S736" t="str">
        <f>IFERROR(IF(OR(HLOOKUP($A736,'Z-scores'!$C$2:$UD$20,17,FALSE)&gt;2,HLOOKUP($A736,'Z-scores'!$C$2:$UD$20,17,FALSE)&lt;-2),"",'Total-corrected counts'!S736),"")</f>
        <v/>
      </c>
      <c r="T736" t="str">
        <f>IFERROR(IF(OR(HLOOKUP($A736,'Z-scores'!$C$2:$UD$20,18,FALSE)&gt;2,HLOOKUP($A736,'Z-scores'!$C$2:$UD$20,18,FALSE)&lt;-2),"",'Total-corrected counts'!T736),"")</f>
        <v/>
      </c>
      <c r="U736" t="str">
        <f>IFERROR(IF(OR(HLOOKUP($A736,'Z-scores'!$C$2:$UD$20,19,FALSE)&gt;2,HLOOKUP($A736,'Z-scores'!$C$2:$UD$20,19,FALSE)&lt;-2),"",'Total-corrected counts'!U736),"")</f>
        <v/>
      </c>
      <c r="V736">
        <f t="shared" si="44"/>
        <v>1</v>
      </c>
      <c r="W736" t="str">
        <f t="shared" si="45"/>
        <v/>
      </c>
      <c r="X736" t="str">
        <f t="shared" si="46"/>
        <v/>
      </c>
      <c r="Y736" t="str">
        <f t="shared" si="47"/>
        <v/>
      </c>
    </row>
    <row r="737" spans="1:25" x14ac:dyDescent="0.25">
      <c r="A737">
        <v>745</v>
      </c>
      <c r="B737" t="s">
        <v>978</v>
      </c>
      <c r="C737">
        <v>111500</v>
      </c>
      <c r="D737">
        <v>1099</v>
      </c>
      <c r="E737" t="str">
        <f>IFERROR(IF(OR(HLOOKUP($A737,'Z-scores'!$C$2:$UD$20,3,FALSE)&gt;2,HLOOKUP(A737,'Z-scores'!$C$2:$UD$20,3,FALSE)&lt;-2),"",'Total-corrected counts'!E737),"")</f>
        <v/>
      </c>
      <c r="F737" t="str">
        <f>IFERROR(IF(OR(HLOOKUP($A737,'Z-scores'!$C$2:$UD$20,4,FALSE)&gt;2,HLOOKUP($A737,'Z-scores'!$C$2:$UD$20,4,FALSE)&lt;-2),"",'Total-corrected counts'!F737),"")</f>
        <v/>
      </c>
      <c r="G737" t="str">
        <f>IFERROR(IF(OR(HLOOKUP($A737,'Z-scores'!$C$2:$UD$20,5,FALSE)&gt;2,HLOOKUP($A737,'Z-scores'!$C$2:$UD$20,5,FALSE)&lt;-2),"",'Total-corrected counts'!G737),"")</f>
        <v/>
      </c>
      <c r="H737" t="str">
        <f>IFERROR(IF(OR(HLOOKUP($A737,'Z-scores'!$C$2:$UD$20,6,FALSE)&gt;2,HLOOKUP($A737,'Z-scores'!$C$2:$UD$20,6,FALSE)&lt;-2),"",'Total-corrected counts'!H737),"")</f>
        <v/>
      </c>
      <c r="I737" t="str">
        <f>IFERROR(IF(OR(HLOOKUP($A737,'Z-scores'!$C$2:$UD$20,7,FALSE)&gt;2,HLOOKUP($A737,'Z-scores'!$C$2:$UD$20,7,FALSE)&lt;-2),"",'Total-corrected counts'!I737),"")</f>
        <v/>
      </c>
      <c r="J737" t="str">
        <f>IFERROR(IF(OR(HLOOKUP($A737,'Z-scores'!$C$2:$UD$20,8,FALSE)&gt;2,HLOOKUP($A737,'Z-scores'!$C$2:$UD$20,8,FALSE)&lt;-2),"",'Total-corrected counts'!J737),"")</f>
        <v/>
      </c>
      <c r="K737" t="str">
        <f>IFERROR(IF(OR(HLOOKUP($A737,'Z-scores'!$C$2:$UD$20,9,FALSE)&gt;2,HLOOKUP($A737,'Z-scores'!$C$2:$UD$20,9,FALSE)&lt;-2),"",'Total-corrected counts'!K737),"")</f>
        <v/>
      </c>
      <c r="L737" t="str">
        <f>IFERROR(IF(OR(HLOOKUP($A737,'Z-scores'!$C$2:$UD$20,10,FALSE)&gt;2,HLOOKUP($A737,'Z-scores'!$C$2:$UD$20,10,FALSE)&lt;-2),"",'Total-corrected counts'!L737),"")</f>
        <v/>
      </c>
      <c r="M737" t="str">
        <f>IFERROR(IF(OR(HLOOKUP($A737,'Z-scores'!$C$2:$UD$20,11,FALSE)&gt;2,HLOOKUP($A737,'Z-scores'!$C$2:$UD$20,11,FALSE)&lt;-2),"",'Total-corrected counts'!M737),"")</f>
        <v/>
      </c>
      <c r="N737" t="str">
        <f>IFERROR(IF(OR(HLOOKUP($A737,'Z-scores'!$C$2:$UD$20,12,FALSE)&gt;2,HLOOKUP($A737,'Z-scores'!$C$2:$UD$20,12,FALSE)&lt;-2),"",'Total-corrected counts'!N737),"")</f>
        <v/>
      </c>
      <c r="O737" t="str">
        <f>IFERROR(IF(OR(HLOOKUP($A737,'Z-scores'!$C$2:$UD$20,13,FALSE)&gt;2,HLOOKUP($A737,'Z-scores'!$C$2:$UD$20,13,FALSE)&lt;-2),"",'Total-corrected counts'!O737),"")</f>
        <v/>
      </c>
      <c r="P737" t="str">
        <f>IFERROR(IF(OR(HLOOKUP($A737,'Z-scores'!$C$2:$UD$20,14,FALSE)&gt;2,HLOOKUP($A737,'Z-scores'!$C$2:$UD$20,14,FALSE)&lt;-2),"",'Total-corrected counts'!P737),"")</f>
        <v/>
      </c>
      <c r="Q737" t="str">
        <f>IFERROR(IF(OR(HLOOKUP($A737,'Z-scores'!$C$2:$UD$20,15,FALSE)&gt;2,HLOOKUP($A737,'Z-scores'!$C$2:$UD$20,15,FALSE)&lt;-2),"",'Total-corrected counts'!Q737),"")</f>
        <v/>
      </c>
      <c r="R737" t="str">
        <f>IFERROR(IF(OR(HLOOKUP($A737,'Z-scores'!$C$2:$UD$20,16,FALSE)&gt;2,HLOOKUP($A737,'Z-scores'!$C$2:$UD$20,16,FALSE)&lt;-2),"",'Total-corrected counts'!R737),"")</f>
        <v/>
      </c>
      <c r="S737" t="str">
        <f>IFERROR(IF(OR(HLOOKUP($A737,'Z-scores'!$C$2:$UD$20,17,FALSE)&gt;2,HLOOKUP($A737,'Z-scores'!$C$2:$UD$20,17,FALSE)&lt;-2),"",'Total-corrected counts'!S737),"")</f>
        <v/>
      </c>
      <c r="T737" t="str">
        <f>IFERROR(IF(OR(HLOOKUP($A737,'Z-scores'!$C$2:$UD$20,18,FALSE)&gt;2,HLOOKUP($A737,'Z-scores'!$C$2:$UD$20,18,FALSE)&lt;-2),"",'Total-corrected counts'!T737),"")</f>
        <v/>
      </c>
      <c r="U737" t="str">
        <f>IFERROR(IF(OR(HLOOKUP($A737,'Z-scores'!$C$2:$UD$20,19,FALSE)&gt;2,HLOOKUP($A737,'Z-scores'!$C$2:$UD$20,19,FALSE)&lt;-2),"",'Total-corrected counts'!U737),"")</f>
        <v/>
      </c>
      <c r="V737">
        <f t="shared" si="44"/>
        <v>1</v>
      </c>
      <c r="W737" t="str">
        <f t="shared" si="45"/>
        <v/>
      </c>
      <c r="X737" t="str">
        <f t="shared" si="46"/>
        <v/>
      </c>
      <c r="Y737" t="str">
        <f t="shared" si="47"/>
        <v/>
      </c>
    </row>
    <row r="738" spans="1:25" x14ac:dyDescent="0.25">
      <c r="A738">
        <v>746</v>
      </c>
      <c r="B738" t="s">
        <v>979</v>
      </c>
      <c r="C738">
        <v>22700</v>
      </c>
      <c r="D738">
        <v>714</v>
      </c>
      <c r="E738" t="str">
        <f>IFERROR(IF(OR(HLOOKUP($A738,'Z-scores'!$C$2:$UD$20,3,FALSE)&gt;2,HLOOKUP(A738,'Z-scores'!$C$2:$UD$20,3,FALSE)&lt;-2),"",'Total-corrected counts'!E738),"")</f>
        <v/>
      </c>
      <c r="F738" t="str">
        <f>IFERROR(IF(OR(HLOOKUP($A738,'Z-scores'!$C$2:$UD$20,4,FALSE)&gt;2,HLOOKUP($A738,'Z-scores'!$C$2:$UD$20,4,FALSE)&lt;-2),"",'Total-corrected counts'!F738),"")</f>
        <v/>
      </c>
      <c r="G738" t="str">
        <f>IFERROR(IF(OR(HLOOKUP($A738,'Z-scores'!$C$2:$UD$20,5,FALSE)&gt;2,HLOOKUP($A738,'Z-scores'!$C$2:$UD$20,5,FALSE)&lt;-2),"",'Total-corrected counts'!G738),"")</f>
        <v/>
      </c>
      <c r="H738" t="str">
        <f>IFERROR(IF(OR(HLOOKUP($A738,'Z-scores'!$C$2:$UD$20,6,FALSE)&gt;2,HLOOKUP($A738,'Z-scores'!$C$2:$UD$20,6,FALSE)&lt;-2),"",'Total-corrected counts'!H738),"")</f>
        <v/>
      </c>
      <c r="I738" t="str">
        <f>IFERROR(IF(OR(HLOOKUP($A738,'Z-scores'!$C$2:$UD$20,7,FALSE)&gt;2,HLOOKUP($A738,'Z-scores'!$C$2:$UD$20,7,FALSE)&lt;-2),"",'Total-corrected counts'!I738),"")</f>
        <v/>
      </c>
      <c r="J738" t="str">
        <f>IFERROR(IF(OR(HLOOKUP($A738,'Z-scores'!$C$2:$UD$20,8,FALSE)&gt;2,HLOOKUP($A738,'Z-scores'!$C$2:$UD$20,8,FALSE)&lt;-2),"",'Total-corrected counts'!J738),"")</f>
        <v/>
      </c>
      <c r="K738" t="str">
        <f>IFERROR(IF(OR(HLOOKUP($A738,'Z-scores'!$C$2:$UD$20,9,FALSE)&gt;2,HLOOKUP($A738,'Z-scores'!$C$2:$UD$20,9,FALSE)&lt;-2),"",'Total-corrected counts'!K738),"")</f>
        <v/>
      </c>
      <c r="L738" t="str">
        <f>IFERROR(IF(OR(HLOOKUP($A738,'Z-scores'!$C$2:$UD$20,10,FALSE)&gt;2,HLOOKUP($A738,'Z-scores'!$C$2:$UD$20,10,FALSE)&lt;-2),"",'Total-corrected counts'!L738),"")</f>
        <v/>
      </c>
      <c r="M738" t="str">
        <f>IFERROR(IF(OR(HLOOKUP($A738,'Z-scores'!$C$2:$UD$20,11,FALSE)&gt;2,HLOOKUP($A738,'Z-scores'!$C$2:$UD$20,11,FALSE)&lt;-2),"",'Total-corrected counts'!M738),"")</f>
        <v/>
      </c>
      <c r="N738" t="str">
        <f>IFERROR(IF(OR(HLOOKUP($A738,'Z-scores'!$C$2:$UD$20,12,FALSE)&gt;2,HLOOKUP($A738,'Z-scores'!$C$2:$UD$20,12,FALSE)&lt;-2),"",'Total-corrected counts'!N738),"")</f>
        <v/>
      </c>
      <c r="O738" t="str">
        <f>IFERROR(IF(OR(HLOOKUP($A738,'Z-scores'!$C$2:$UD$20,13,FALSE)&gt;2,HLOOKUP($A738,'Z-scores'!$C$2:$UD$20,13,FALSE)&lt;-2),"",'Total-corrected counts'!O738),"")</f>
        <v/>
      </c>
      <c r="P738" t="str">
        <f>IFERROR(IF(OR(HLOOKUP($A738,'Z-scores'!$C$2:$UD$20,14,FALSE)&gt;2,HLOOKUP($A738,'Z-scores'!$C$2:$UD$20,14,FALSE)&lt;-2),"",'Total-corrected counts'!P738),"")</f>
        <v/>
      </c>
      <c r="Q738" t="str">
        <f>IFERROR(IF(OR(HLOOKUP($A738,'Z-scores'!$C$2:$UD$20,15,FALSE)&gt;2,HLOOKUP($A738,'Z-scores'!$C$2:$UD$20,15,FALSE)&lt;-2),"",'Total-corrected counts'!Q738),"")</f>
        <v/>
      </c>
      <c r="R738" t="str">
        <f>IFERROR(IF(OR(HLOOKUP($A738,'Z-scores'!$C$2:$UD$20,16,FALSE)&gt;2,HLOOKUP($A738,'Z-scores'!$C$2:$UD$20,16,FALSE)&lt;-2),"",'Total-corrected counts'!R738),"")</f>
        <v/>
      </c>
      <c r="S738" t="str">
        <f>IFERROR(IF(OR(HLOOKUP($A738,'Z-scores'!$C$2:$UD$20,17,FALSE)&gt;2,HLOOKUP($A738,'Z-scores'!$C$2:$UD$20,17,FALSE)&lt;-2),"",'Total-corrected counts'!S738),"")</f>
        <v/>
      </c>
      <c r="T738" t="str">
        <f>IFERROR(IF(OR(HLOOKUP($A738,'Z-scores'!$C$2:$UD$20,18,FALSE)&gt;2,HLOOKUP($A738,'Z-scores'!$C$2:$UD$20,18,FALSE)&lt;-2),"",'Total-corrected counts'!T738),"")</f>
        <v/>
      </c>
      <c r="U738" t="str">
        <f>IFERROR(IF(OR(HLOOKUP($A738,'Z-scores'!$C$2:$UD$20,19,FALSE)&gt;2,HLOOKUP($A738,'Z-scores'!$C$2:$UD$20,19,FALSE)&lt;-2),"",'Total-corrected counts'!U738),"")</f>
        <v/>
      </c>
      <c r="V738">
        <f t="shared" si="44"/>
        <v>1</v>
      </c>
      <c r="W738" t="str">
        <f t="shared" si="45"/>
        <v/>
      </c>
      <c r="X738" t="str">
        <f t="shared" si="46"/>
        <v/>
      </c>
      <c r="Y738" t="str">
        <f t="shared" si="47"/>
        <v/>
      </c>
    </row>
    <row r="739" spans="1:25" x14ac:dyDescent="0.25">
      <c r="A739">
        <v>747</v>
      </c>
      <c r="B739" t="s">
        <v>980</v>
      </c>
      <c r="C739">
        <v>8600</v>
      </c>
      <c r="D739">
        <v>44</v>
      </c>
      <c r="E739" t="str">
        <f>IFERROR(IF(OR(HLOOKUP($A739,'Z-scores'!$C$2:$UD$20,3,FALSE)&gt;2,HLOOKUP(A739,'Z-scores'!$C$2:$UD$20,3,FALSE)&lt;-2),"",'Total-corrected counts'!E739),"")</f>
        <v/>
      </c>
      <c r="F739" t="str">
        <f>IFERROR(IF(OR(HLOOKUP($A739,'Z-scores'!$C$2:$UD$20,4,FALSE)&gt;2,HLOOKUP($A739,'Z-scores'!$C$2:$UD$20,4,FALSE)&lt;-2),"",'Total-corrected counts'!F739),"")</f>
        <v/>
      </c>
      <c r="G739" t="str">
        <f>IFERROR(IF(OR(HLOOKUP($A739,'Z-scores'!$C$2:$UD$20,5,FALSE)&gt;2,HLOOKUP($A739,'Z-scores'!$C$2:$UD$20,5,FALSE)&lt;-2),"",'Total-corrected counts'!G739),"")</f>
        <v/>
      </c>
      <c r="H739" t="str">
        <f>IFERROR(IF(OR(HLOOKUP($A739,'Z-scores'!$C$2:$UD$20,6,FALSE)&gt;2,HLOOKUP($A739,'Z-scores'!$C$2:$UD$20,6,FALSE)&lt;-2),"",'Total-corrected counts'!H739),"")</f>
        <v/>
      </c>
      <c r="I739" t="str">
        <f>IFERROR(IF(OR(HLOOKUP($A739,'Z-scores'!$C$2:$UD$20,7,FALSE)&gt;2,HLOOKUP($A739,'Z-scores'!$C$2:$UD$20,7,FALSE)&lt;-2),"",'Total-corrected counts'!I739),"")</f>
        <v/>
      </c>
      <c r="J739" t="str">
        <f>IFERROR(IF(OR(HLOOKUP($A739,'Z-scores'!$C$2:$UD$20,8,FALSE)&gt;2,HLOOKUP($A739,'Z-scores'!$C$2:$UD$20,8,FALSE)&lt;-2),"",'Total-corrected counts'!J739),"")</f>
        <v/>
      </c>
      <c r="K739" t="str">
        <f>IFERROR(IF(OR(HLOOKUP($A739,'Z-scores'!$C$2:$UD$20,9,FALSE)&gt;2,HLOOKUP($A739,'Z-scores'!$C$2:$UD$20,9,FALSE)&lt;-2),"",'Total-corrected counts'!K739),"")</f>
        <v/>
      </c>
      <c r="L739" t="str">
        <f>IFERROR(IF(OR(HLOOKUP($A739,'Z-scores'!$C$2:$UD$20,10,FALSE)&gt;2,HLOOKUP($A739,'Z-scores'!$C$2:$UD$20,10,FALSE)&lt;-2),"",'Total-corrected counts'!L739),"")</f>
        <v/>
      </c>
      <c r="M739" t="str">
        <f>IFERROR(IF(OR(HLOOKUP($A739,'Z-scores'!$C$2:$UD$20,11,FALSE)&gt;2,HLOOKUP($A739,'Z-scores'!$C$2:$UD$20,11,FALSE)&lt;-2),"",'Total-corrected counts'!M739),"")</f>
        <v/>
      </c>
      <c r="N739" t="str">
        <f>IFERROR(IF(OR(HLOOKUP($A739,'Z-scores'!$C$2:$UD$20,12,FALSE)&gt;2,HLOOKUP($A739,'Z-scores'!$C$2:$UD$20,12,FALSE)&lt;-2),"",'Total-corrected counts'!N739),"")</f>
        <v/>
      </c>
      <c r="O739" t="str">
        <f>IFERROR(IF(OR(HLOOKUP($A739,'Z-scores'!$C$2:$UD$20,13,FALSE)&gt;2,HLOOKUP($A739,'Z-scores'!$C$2:$UD$20,13,FALSE)&lt;-2),"",'Total-corrected counts'!O739),"")</f>
        <v/>
      </c>
      <c r="P739" t="str">
        <f>IFERROR(IF(OR(HLOOKUP($A739,'Z-scores'!$C$2:$UD$20,14,FALSE)&gt;2,HLOOKUP($A739,'Z-scores'!$C$2:$UD$20,14,FALSE)&lt;-2),"",'Total-corrected counts'!P739),"")</f>
        <v/>
      </c>
      <c r="Q739" t="str">
        <f>IFERROR(IF(OR(HLOOKUP($A739,'Z-scores'!$C$2:$UD$20,15,FALSE)&gt;2,HLOOKUP($A739,'Z-scores'!$C$2:$UD$20,15,FALSE)&lt;-2),"",'Total-corrected counts'!Q739),"")</f>
        <v/>
      </c>
      <c r="R739" t="str">
        <f>IFERROR(IF(OR(HLOOKUP($A739,'Z-scores'!$C$2:$UD$20,16,FALSE)&gt;2,HLOOKUP($A739,'Z-scores'!$C$2:$UD$20,16,FALSE)&lt;-2),"",'Total-corrected counts'!R739),"")</f>
        <v/>
      </c>
      <c r="S739" t="str">
        <f>IFERROR(IF(OR(HLOOKUP($A739,'Z-scores'!$C$2:$UD$20,17,FALSE)&gt;2,HLOOKUP($A739,'Z-scores'!$C$2:$UD$20,17,FALSE)&lt;-2),"",'Total-corrected counts'!S739),"")</f>
        <v/>
      </c>
      <c r="T739" t="str">
        <f>IFERROR(IF(OR(HLOOKUP($A739,'Z-scores'!$C$2:$UD$20,18,FALSE)&gt;2,HLOOKUP($A739,'Z-scores'!$C$2:$UD$20,18,FALSE)&lt;-2),"",'Total-corrected counts'!T739),"")</f>
        <v/>
      </c>
      <c r="U739" t="str">
        <f>IFERROR(IF(OR(HLOOKUP($A739,'Z-scores'!$C$2:$UD$20,19,FALSE)&gt;2,HLOOKUP($A739,'Z-scores'!$C$2:$UD$20,19,FALSE)&lt;-2),"",'Total-corrected counts'!U739),"")</f>
        <v/>
      </c>
      <c r="V739">
        <f t="shared" si="44"/>
        <v>1</v>
      </c>
      <c r="W739" t="str">
        <f t="shared" si="45"/>
        <v/>
      </c>
      <c r="X739" t="str">
        <f t="shared" si="46"/>
        <v/>
      </c>
      <c r="Y739" t="str">
        <f t="shared" si="47"/>
        <v/>
      </c>
    </row>
    <row r="740" spans="1:25" x14ac:dyDescent="0.25">
      <c r="A740">
        <v>748</v>
      </c>
      <c r="B740" t="s">
        <v>981</v>
      </c>
      <c r="C740">
        <v>75800</v>
      </c>
      <c r="D740">
        <v>515</v>
      </c>
      <c r="E740" t="str">
        <f>IFERROR(IF(OR(HLOOKUP($A740,'Z-scores'!$C$2:$UD$20,3,FALSE)&gt;2,HLOOKUP(A740,'Z-scores'!$C$2:$UD$20,3,FALSE)&lt;-2),"",'Total-corrected counts'!E740),"")</f>
        <v/>
      </c>
      <c r="F740" t="str">
        <f>IFERROR(IF(OR(HLOOKUP($A740,'Z-scores'!$C$2:$UD$20,4,FALSE)&gt;2,HLOOKUP($A740,'Z-scores'!$C$2:$UD$20,4,FALSE)&lt;-2),"",'Total-corrected counts'!F740),"")</f>
        <v/>
      </c>
      <c r="G740" t="str">
        <f>IFERROR(IF(OR(HLOOKUP($A740,'Z-scores'!$C$2:$UD$20,5,FALSE)&gt;2,HLOOKUP($A740,'Z-scores'!$C$2:$UD$20,5,FALSE)&lt;-2),"",'Total-corrected counts'!G740),"")</f>
        <v/>
      </c>
      <c r="H740" t="str">
        <f>IFERROR(IF(OR(HLOOKUP($A740,'Z-scores'!$C$2:$UD$20,6,FALSE)&gt;2,HLOOKUP($A740,'Z-scores'!$C$2:$UD$20,6,FALSE)&lt;-2),"",'Total-corrected counts'!H740),"")</f>
        <v/>
      </c>
      <c r="I740" t="str">
        <f>IFERROR(IF(OR(HLOOKUP($A740,'Z-scores'!$C$2:$UD$20,7,FALSE)&gt;2,HLOOKUP($A740,'Z-scores'!$C$2:$UD$20,7,FALSE)&lt;-2),"",'Total-corrected counts'!I740),"")</f>
        <v/>
      </c>
      <c r="J740" t="str">
        <f>IFERROR(IF(OR(HLOOKUP($A740,'Z-scores'!$C$2:$UD$20,8,FALSE)&gt;2,HLOOKUP($A740,'Z-scores'!$C$2:$UD$20,8,FALSE)&lt;-2),"",'Total-corrected counts'!J740),"")</f>
        <v/>
      </c>
      <c r="K740" t="str">
        <f>IFERROR(IF(OR(HLOOKUP($A740,'Z-scores'!$C$2:$UD$20,9,FALSE)&gt;2,HLOOKUP($A740,'Z-scores'!$C$2:$UD$20,9,FALSE)&lt;-2),"",'Total-corrected counts'!K740),"")</f>
        <v/>
      </c>
      <c r="L740" t="str">
        <f>IFERROR(IF(OR(HLOOKUP($A740,'Z-scores'!$C$2:$UD$20,10,FALSE)&gt;2,HLOOKUP($A740,'Z-scores'!$C$2:$UD$20,10,FALSE)&lt;-2),"",'Total-corrected counts'!L740),"")</f>
        <v/>
      </c>
      <c r="M740" t="str">
        <f>IFERROR(IF(OR(HLOOKUP($A740,'Z-scores'!$C$2:$UD$20,11,FALSE)&gt;2,HLOOKUP($A740,'Z-scores'!$C$2:$UD$20,11,FALSE)&lt;-2),"",'Total-corrected counts'!M740),"")</f>
        <v/>
      </c>
      <c r="N740" t="str">
        <f>IFERROR(IF(OR(HLOOKUP($A740,'Z-scores'!$C$2:$UD$20,12,FALSE)&gt;2,HLOOKUP($A740,'Z-scores'!$C$2:$UD$20,12,FALSE)&lt;-2),"",'Total-corrected counts'!N740),"")</f>
        <v/>
      </c>
      <c r="O740" t="str">
        <f>IFERROR(IF(OR(HLOOKUP($A740,'Z-scores'!$C$2:$UD$20,13,FALSE)&gt;2,HLOOKUP($A740,'Z-scores'!$C$2:$UD$20,13,FALSE)&lt;-2),"",'Total-corrected counts'!O740),"")</f>
        <v/>
      </c>
      <c r="P740" t="str">
        <f>IFERROR(IF(OR(HLOOKUP($A740,'Z-scores'!$C$2:$UD$20,14,FALSE)&gt;2,HLOOKUP($A740,'Z-scores'!$C$2:$UD$20,14,FALSE)&lt;-2),"",'Total-corrected counts'!P740),"")</f>
        <v/>
      </c>
      <c r="Q740" t="str">
        <f>IFERROR(IF(OR(HLOOKUP($A740,'Z-scores'!$C$2:$UD$20,15,FALSE)&gt;2,HLOOKUP($A740,'Z-scores'!$C$2:$UD$20,15,FALSE)&lt;-2),"",'Total-corrected counts'!Q740),"")</f>
        <v/>
      </c>
      <c r="R740" t="str">
        <f>IFERROR(IF(OR(HLOOKUP($A740,'Z-scores'!$C$2:$UD$20,16,FALSE)&gt;2,HLOOKUP($A740,'Z-scores'!$C$2:$UD$20,16,FALSE)&lt;-2),"",'Total-corrected counts'!R740),"")</f>
        <v/>
      </c>
      <c r="S740" t="str">
        <f>IFERROR(IF(OR(HLOOKUP($A740,'Z-scores'!$C$2:$UD$20,17,FALSE)&gt;2,HLOOKUP($A740,'Z-scores'!$C$2:$UD$20,17,FALSE)&lt;-2),"",'Total-corrected counts'!S740),"")</f>
        <v/>
      </c>
      <c r="T740" t="str">
        <f>IFERROR(IF(OR(HLOOKUP($A740,'Z-scores'!$C$2:$UD$20,18,FALSE)&gt;2,HLOOKUP($A740,'Z-scores'!$C$2:$UD$20,18,FALSE)&lt;-2),"",'Total-corrected counts'!T740),"")</f>
        <v/>
      </c>
      <c r="U740" t="str">
        <f>IFERROR(IF(OR(HLOOKUP($A740,'Z-scores'!$C$2:$UD$20,19,FALSE)&gt;2,HLOOKUP($A740,'Z-scores'!$C$2:$UD$20,19,FALSE)&lt;-2),"",'Total-corrected counts'!U740),"")</f>
        <v/>
      </c>
      <c r="V740">
        <f t="shared" si="44"/>
        <v>1</v>
      </c>
      <c r="W740" t="str">
        <f t="shared" si="45"/>
        <v/>
      </c>
      <c r="X740" t="str">
        <f t="shared" si="46"/>
        <v/>
      </c>
      <c r="Y740" t="str">
        <f t="shared" si="47"/>
        <v/>
      </c>
    </row>
    <row r="741" spans="1:25" x14ac:dyDescent="0.25">
      <c r="A741">
        <v>749</v>
      </c>
      <c r="B741" t="s">
        <v>362</v>
      </c>
      <c r="C741">
        <v>80100</v>
      </c>
      <c r="D741">
        <v>323</v>
      </c>
      <c r="E741" t="str">
        <f>IFERROR(IF(OR(HLOOKUP($A741,'Z-scores'!$C$2:$UD$20,3,FALSE)&gt;2,HLOOKUP(A741,'Z-scores'!$C$2:$UD$20,3,FALSE)&lt;-2),"",'Total-corrected counts'!E741),"")</f>
        <v/>
      </c>
      <c r="F741">
        <f>IFERROR(IF(OR(HLOOKUP($A741,'Z-scores'!$C$2:$UD$20,4,FALSE)&gt;2,HLOOKUP($A741,'Z-scores'!$C$2:$UD$20,4,FALSE)&lt;-2),"",'Total-corrected counts'!F741),"")</f>
        <v>2.1327768426371621</v>
      </c>
      <c r="G741">
        <f>IFERROR(IF(OR(HLOOKUP($A741,'Z-scores'!$C$2:$UD$20,5,FALSE)&gt;2,HLOOKUP($A741,'Z-scores'!$C$2:$UD$20,5,FALSE)&lt;-2),"",'Total-corrected counts'!G741),"")</f>
        <v>6.6481056927930506</v>
      </c>
      <c r="H741">
        <f>IFERROR(IF(OR(HLOOKUP($A741,'Z-scores'!$C$2:$UD$20,6,FALSE)&gt;2,HLOOKUP($A741,'Z-scores'!$C$2:$UD$20,6,FALSE)&lt;-2),"",'Total-corrected counts'!H741),"")</f>
        <v>0</v>
      </c>
      <c r="I741">
        <f>IFERROR(IF(OR(HLOOKUP($A741,'Z-scores'!$C$2:$UD$20,7,FALSE)&gt;2,HLOOKUP($A741,'Z-scores'!$C$2:$UD$20,7,FALSE)&lt;-2),"",'Total-corrected counts'!I741),"")</f>
        <v>16.457383503828051</v>
      </c>
      <c r="J741">
        <f>IFERROR(IF(OR(HLOOKUP($A741,'Z-scores'!$C$2:$UD$20,8,FALSE)&gt;2,HLOOKUP($A741,'Z-scores'!$C$2:$UD$20,8,FALSE)&lt;-2),"",'Total-corrected counts'!J741),"")</f>
        <v>5.5224537050733602</v>
      </c>
      <c r="K741">
        <f>IFERROR(IF(OR(HLOOKUP($A741,'Z-scores'!$C$2:$UD$20,9,FALSE)&gt;2,HLOOKUP($A741,'Z-scores'!$C$2:$UD$20,9,FALSE)&lt;-2),"",'Total-corrected counts'!K741),"")</f>
        <v>22.828474273928315</v>
      </c>
      <c r="L741">
        <f>IFERROR(IF(OR(HLOOKUP($A741,'Z-scores'!$C$2:$UD$20,10,FALSE)&gt;2,HLOOKUP($A741,'Z-scores'!$C$2:$UD$20,10,FALSE)&lt;-2),"",'Total-corrected counts'!L741),"")</f>
        <v>18.644704604024927</v>
      </c>
      <c r="M741">
        <f>IFERROR(IF(OR(HLOOKUP($A741,'Z-scores'!$C$2:$UD$20,11,FALSE)&gt;2,HLOOKUP($A741,'Z-scores'!$C$2:$UD$20,11,FALSE)&lt;-2),"",'Total-corrected counts'!M741),"")</f>
        <v>0.64507032648852292</v>
      </c>
      <c r="N741">
        <f>IFERROR(IF(OR(HLOOKUP($A741,'Z-scores'!$C$2:$UD$20,12,FALSE)&gt;2,HLOOKUP($A741,'Z-scores'!$C$2:$UD$20,12,FALSE)&lt;-2),"",'Total-corrected counts'!N741),"")</f>
        <v>0.81561060367098082</v>
      </c>
      <c r="O741">
        <f>IFERROR(IF(OR(HLOOKUP($A741,'Z-scores'!$C$2:$UD$20,13,FALSE)&gt;2,HLOOKUP($A741,'Z-scores'!$C$2:$UD$20,13,FALSE)&lt;-2),"",'Total-corrected counts'!O741),"")</f>
        <v>4.3244633038159268</v>
      </c>
      <c r="P741">
        <f>IFERROR(IF(OR(HLOOKUP($A741,'Z-scores'!$C$2:$UD$20,14,FALSE)&gt;2,HLOOKUP($A741,'Z-scores'!$C$2:$UD$20,14,FALSE)&lt;-2),"",'Total-corrected counts'!P741),"")</f>
        <v>8.4407156188283938</v>
      </c>
      <c r="Q741">
        <f>IFERROR(IF(OR(HLOOKUP($A741,'Z-scores'!$C$2:$UD$20,15,FALSE)&gt;2,HLOOKUP($A741,'Z-scores'!$C$2:$UD$20,15,FALSE)&lt;-2),"",'Total-corrected counts'!Q741),"")</f>
        <v>0.62406877237871616</v>
      </c>
      <c r="R741">
        <f>IFERROR(IF(OR(HLOOKUP($A741,'Z-scores'!$C$2:$UD$20,16,FALSE)&gt;2,HLOOKUP($A741,'Z-scores'!$C$2:$UD$20,16,FALSE)&lt;-2),"",'Total-corrected counts'!R741),"")</f>
        <v>9.3322193973125298</v>
      </c>
      <c r="S741">
        <f>IFERROR(IF(OR(HLOOKUP($A741,'Z-scores'!$C$2:$UD$20,17,FALSE)&gt;2,HLOOKUP($A741,'Z-scores'!$C$2:$UD$20,17,FALSE)&lt;-2),"",'Total-corrected counts'!S741),"")</f>
        <v>4.3427799654531855E-2</v>
      </c>
      <c r="T741">
        <f>IFERROR(IF(OR(HLOOKUP($A741,'Z-scores'!$C$2:$UD$20,18,FALSE)&gt;2,HLOOKUP($A741,'Z-scores'!$C$2:$UD$20,18,FALSE)&lt;-2),"",'Total-corrected counts'!T741),"")</f>
        <v>1.0137404790009674</v>
      </c>
      <c r="U741">
        <f>IFERROR(IF(OR(HLOOKUP($A741,'Z-scores'!$C$2:$UD$20,19,FALSE)&gt;2,HLOOKUP($A741,'Z-scores'!$C$2:$UD$20,19,FALSE)&lt;-2),"",'Total-corrected counts'!U741),"")</f>
        <v>3.0289485903238544</v>
      </c>
      <c r="V741">
        <f t="shared" si="44"/>
        <v>1</v>
      </c>
      <c r="W741">
        <f t="shared" si="45"/>
        <v>0.1185992928175294</v>
      </c>
      <c r="X741">
        <f t="shared" si="46"/>
        <v>9.1098711185966739</v>
      </c>
      <c r="Y741">
        <f t="shared" si="47"/>
        <v>3.4528993206232377</v>
      </c>
    </row>
    <row r="742" spans="1:25" x14ac:dyDescent="0.25">
      <c r="A742">
        <v>750</v>
      </c>
      <c r="B742" t="s">
        <v>363</v>
      </c>
      <c r="C742">
        <v>17000</v>
      </c>
      <c r="D742">
        <v>425</v>
      </c>
      <c r="E742">
        <f>IFERROR(IF(OR(HLOOKUP($A742,'Z-scores'!$C$2:$UD$20,3,FALSE)&gt;2,HLOOKUP(A742,'Z-scores'!$C$2:$UD$20,3,FALSE)&lt;-2),"",'Total-corrected counts'!E742),"")</f>
        <v>0.24094873283380366</v>
      </c>
      <c r="F742">
        <f>IFERROR(IF(OR(HLOOKUP($A742,'Z-scores'!$C$2:$UD$20,4,FALSE)&gt;2,HLOOKUP($A742,'Z-scores'!$C$2:$UD$20,4,FALSE)&lt;-2),"",'Total-corrected counts'!F742),"")</f>
        <v>2.2066037333438331</v>
      </c>
      <c r="G742">
        <f>IFERROR(IF(OR(HLOOKUP($A742,'Z-scores'!$C$2:$UD$20,5,FALSE)&gt;2,HLOOKUP($A742,'Z-scores'!$C$2:$UD$20,5,FALSE)&lt;-2),"",'Total-corrected counts'!G742),"")</f>
        <v>1.3094753637319645</v>
      </c>
      <c r="H742">
        <f>IFERROR(IF(OR(HLOOKUP($A742,'Z-scores'!$C$2:$UD$20,6,FALSE)&gt;2,HLOOKUP($A742,'Z-scores'!$C$2:$UD$20,6,FALSE)&lt;-2),"",'Total-corrected counts'!H742),"")</f>
        <v>1.5147274083991287</v>
      </c>
      <c r="I742">
        <f>IFERROR(IF(OR(HLOOKUP($A742,'Z-scores'!$C$2:$UD$20,7,FALSE)&gt;2,HLOOKUP($A742,'Z-scores'!$C$2:$UD$20,7,FALSE)&lt;-2),"",'Total-corrected counts'!I742),"")</f>
        <v>1.8162843747210158</v>
      </c>
      <c r="J742">
        <f>IFERROR(IF(OR(HLOOKUP($A742,'Z-scores'!$C$2:$UD$20,8,FALSE)&gt;2,HLOOKUP($A742,'Z-scores'!$C$2:$UD$20,8,FALSE)&lt;-2),"",'Total-corrected counts'!J742),"")</f>
        <v>1.9131357478289852</v>
      </c>
      <c r="K742">
        <f>IFERROR(IF(OR(HLOOKUP($A742,'Z-scores'!$C$2:$UD$20,9,FALSE)&gt;2,HLOOKUP($A742,'Z-scores'!$C$2:$UD$20,9,FALSE)&lt;-2),"",'Total-corrected counts'!K742),"")</f>
        <v>0.56636378839400192</v>
      </c>
      <c r="L742">
        <f>IFERROR(IF(OR(HLOOKUP($A742,'Z-scores'!$C$2:$UD$20,10,FALSE)&gt;2,HLOOKUP($A742,'Z-scores'!$C$2:$UD$20,10,FALSE)&lt;-2),"",'Total-corrected counts'!L742),"")</f>
        <v>5.7327615859111655E-2</v>
      </c>
      <c r="M742">
        <f>IFERROR(IF(OR(HLOOKUP($A742,'Z-scores'!$C$2:$UD$20,11,FALSE)&gt;2,HLOOKUP($A742,'Z-scores'!$C$2:$UD$20,11,FALSE)&lt;-2),"",'Total-corrected counts'!M742),"")</f>
        <v>0.28567400173063151</v>
      </c>
      <c r="N742">
        <f>IFERROR(IF(OR(HLOOKUP($A742,'Z-scores'!$C$2:$UD$20,12,FALSE)&gt;2,HLOOKUP($A742,'Z-scores'!$C$2:$UD$20,12,FALSE)&lt;-2),"",'Total-corrected counts'!N742),"")</f>
        <v>2.2543843652029358</v>
      </c>
      <c r="O742" t="str">
        <f>IFERROR(IF(OR(HLOOKUP($A742,'Z-scores'!$C$2:$UD$20,13,FALSE)&gt;2,HLOOKUP($A742,'Z-scores'!$C$2:$UD$20,13,FALSE)&lt;-2),"",'Total-corrected counts'!O742),"")</f>
        <v/>
      </c>
      <c r="P742">
        <f>IFERROR(IF(OR(HLOOKUP($A742,'Z-scores'!$C$2:$UD$20,14,FALSE)&gt;2,HLOOKUP($A742,'Z-scores'!$C$2:$UD$20,14,FALSE)&lt;-2),"",'Total-corrected counts'!P742),"")</f>
        <v>2.1839016107449667</v>
      </c>
      <c r="Q742">
        <f>IFERROR(IF(OR(HLOOKUP($A742,'Z-scores'!$C$2:$UD$20,15,FALSE)&gt;2,HLOOKUP($A742,'Z-scores'!$C$2:$UD$20,15,FALSE)&lt;-2),"",'Total-corrected counts'!Q742),"")</f>
        <v>2.3402578964201854</v>
      </c>
      <c r="R742">
        <f>IFERROR(IF(OR(HLOOKUP($A742,'Z-scores'!$C$2:$UD$20,16,FALSE)&gt;2,HLOOKUP($A742,'Z-scores'!$C$2:$UD$20,16,FALSE)&lt;-2),"",'Total-corrected counts'!R742),"")</f>
        <v>1.5867577850303829</v>
      </c>
      <c r="S742">
        <f>IFERROR(IF(OR(HLOOKUP($A742,'Z-scores'!$C$2:$UD$20,17,FALSE)&gt;2,HLOOKUP($A742,'Z-scores'!$C$2:$UD$20,17,FALSE)&lt;-2),"",'Total-corrected counts'!S742),"")</f>
        <v>1.4331173885995512</v>
      </c>
      <c r="T742">
        <f>IFERROR(IF(OR(HLOOKUP($A742,'Z-scores'!$C$2:$UD$20,18,FALSE)&gt;2,HLOOKUP($A742,'Z-scores'!$C$2:$UD$20,18,FALSE)&lt;-2),"",'Total-corrected counts'!T742),"")</f>
        <v>0.97078537395855347</v>
      </c>
      <c r="U742">
        <f>IFERROR(IF(OR(HLOOKUP($A742,'Z-scores'!$C$2:$UD$20,19,FALSE)&gt;2,HLOOKUP($A742,'Z-scores'!$C$2:$UD$20,19,FALSE)&lt;-2),"",'Total-corrected counts'!U742),"")</f>
        <v>0.92864612941161151</v>
      </c>
      <c r="V742">
        <f t="shared" si="44"/>
        <v>1</v>
      </c>
      <c r="W742">
        <f t="shared" si="45"/>
        <v>0.14569334082196544</v>
      </c>
      <c r="X742">
        <f t="shared" si="46"/>
        <v>1.1011711963158308</v>
      </c>
      <c r="Y742">
        <f t="shared" si="47"/>
        <v>1.6711215070525982</v>
      </c>
    </row>
    <row r="743" spans="1:25" x14ac:dyDescent="0.25">
      <c r="A743">
        <v>751</v>
      </c>
      <c r="B743" t="s">
        <v>982</v>
      </c>
      <c r="C743">
        <v>40000</v>
      </c>
      <c r="D743">
        <v>734</v>
      </c>
      <c r="E743" t="str">
        <f>IFERROR(IF(OR(HLOOKUP($A743,'Z-scores'!$C$2:$UD$20,3,FALSE)&gt;2,HLOOKUP(A743,'Z-scores'!$C$2:$UD$20,3,FALSE)&lt;-2),"",'Total-corrected counts'!E743),"")</f>
        <v/>
      </c>
      <c r="F743" t="str">
        <f>IFERROR(IF(OR(HLOOKUP($A743,'Z-scores'!$C$2:$UD$20,4,FALSE)&gt;2,HLOOKUP($A743,'Z-scores'!$C$2:$UD$20,4,FALSE)&lt;-2),"",'Total-corrected counts'!F743),"")</f>
        <v/>
      </c>
      <c r="G743" t="str">
        <f>IFERROR(IF(OR(HLOOKUP($A743,'Z-scores'!$C$2:$UD$20,5,FALSE)&gt;2,HLOOKUP($A743,'Z-scores'!$C$2:$UD$20,5,FALSE)&lt;-2),"",'Total-corrected counts'!G743),"")</f>
        <v/>
      </c>
      <c r="H743" t="str">
        <f>IFERROR(IF(OR(HLOOKUP($A743,'Z-scores'!$C$2:$UD$20,6,FALSE)&gt;2,HLOOKUP($A743,'Z-scores'!$C$2:$UD$20,6,FALSE)&lt;-2),"",'Total-corrected counts'!H743),"")</f>
        <v/>
      </c>
      <c r="I743" t="str">
        <f>IFERROR(IF(OR(HLOOKUP($A743,'Z-scores'!$C$2:$UD$20,7,FALSE)&gt;2,HLOOKUP($A743,'Z-scores'!$C$2:$UD$20,7,FALSE)&lt;-2),"",'Total-corrected counts'!I743),"")</f>
        <v/>
      </c>
      <c r="J743" t="str">
        <f>IFERROR(IF(OR(HLOOKUP($A743,'Z-scores'!$C$2:$UD$20,8,FALSE)&gt;2,HLOOKUP($A743,'Z-scores'!$C$2:$UD$20,8,FALSE)&lt;-2),"",'Total-corrected counts'!J743),"")</f>
        <v/>
      </c>
      <c r="K743" t="str">
        <f>IFERROR(IF(OR(HLOOKUP($A743,'Z-scores'!$C$2:$UD$20,9,FALSE)&gt;2,HLOOKUP($A743,'Z-scores'!$C$2:$UD$20,9,FALSE)&lt;-2),"",'Total-corrected counts'!K743),"")</f>
        <v/>
      </c>
      <c r="L743" t="str">
        <f>IFERROR(IF(OR(HLOOKUP($A743,'Z-scores'!$C$2:$UD$20,10,FALSE)&gt;2,HLOOKUP($A743,'Z-scores'!$C$2:$UD$20,10,FALSE)&lt;-2),"",'Total-corrected counts'!L743),"")</f>
        <v/>
      </c>
      <c r="M743" t="str">
        <f>IFERROR(IF(OR(HLOOKUP($A743,'Z-scores'!$C$2:$UD$20,11,FALSE)&gt;2,HLOOKUP($A743,'Z-scores'!$C$2:$UD$20,11,FALSE)&lt;-2),"",'Total-corrected counts'!M743),"")</f>
        <v/>
      </c>
      <c r="N743" t="str">
        <f>IFERROR(IF(OR(HLOOKUP($A743,'Z-scores'!$C$2:$UD$20,12,FALSE)&gt;2,HLOOKUP($A743,'Z-scores'!$C$2:$UD$20,12,FALSE)&lt;-2),"",'Total-corrected counts'!N743),"")</f>
        <v/>
      </c>
      <c r="O743" t="str">
        <f>IFERROR(IF(OR(HLOOKUP($A743,'Z-scores'!$C$2:$UD$20,13,FALSE)&gt;2,HLOOKUP($A743,'Z-scores'!$C$2:$UD$20,13,FALSE)&lt;-2),"",'Total-corrected counts'!O743),"")</f>
        <v/>
      </c>
      <c r="P743" t="str">
        <f>IFERROR(IF(OR(HLOOKUP($A743,'Z-scores'!$C$2:$UD$20,14,FALSE)&gt;2,HLOOKUP($A743,'Z-scores'!$C$2:$UD$20,14,FALSE)&lt;-2),"",'Total-corrected counts'!P743),"")</f>
        <v/>
      </c>
      <c r="Q743" t="str">
        <f>IFERROR(IF(OR(HLOOKUP($A743,'Z-scores'!$C$2:$UD$20,15,FALSE)&gt;2,HLOOKUP($A743,'Z-scores'!$C$2:$UD$20,15,FALSE)&lt;-2),"",'Total-corrected counts'!Q743),"")</f>
        <v/>
      </c>
      <c r="R743" t="str">
        <f>IFERROR(IF(OR(HLOOKUP($A743,'Z-scores'!$C$2:$UD$20,16,FALSE)&gt;2,HLOOKUP($A743,'Z-scores'!$C$2:$UD$20,16,FALSE)&lt;-2),"",'Total-corrected counts'!R743),"")</f>
        <v/>
      </c>
      <c r="S743" t="str">
        <f>IFERROR(IF(OR(HLOOKUP($A743,'Z-scores'!$C$2:$UD$20,17,FALSE)&gt;2,HLOOKUP($A743,'Z-scores'!$C$2:$UD$20,17,FALSE)&lt;-2),"",'Total-corrected counts'!S743),"")</f>
        <v/>
      </c>
      <c r="T743" t="str">
        <f>IFERROR(IF(OR(HLOOKUP($A743,'Z-scores'!$C$2:$UD$20,18,FALSE)&gt;2,HLOOKUP($A743,'Z-scores'!$C$2:$UD$20,18,FALSE)&lt;-2),"",'Total-corrected counts'!T743),"")</f>
        <v/>
      </c>
      <c r="U743" t="str">
        <f>IFERROR(IF(OR(HLOOKUP($A743,'Z-scores'!$C$2:$UD$20,19,FALSE)&gt;2,HLOOKUP($A743,'Z-scores'!$C$2:$UD$20,19,FALSE)&lt;-2),"",'Total-corrected counts'!U743),"")</f>
        <v/>
      </c>
      <c r="V743">
        <f t="shared" si="44"/>
        <v>1</v>
      </c>
      <c r="W743" t="str">
        <f t="shared" si="45"/>
        <v/>
      </c>
      <c r="X743" t="str">
        <f t="shared" si="46"/>
        <v/>
      </c>
      <c r="Y743" t="str">
        <f t="shared" si="47"/>
        <v/>
      </c>
    </row>
    <row r="744" spans="1:25" x14ac:dyDescent="0.25">
      <c r="A744">
        <v>752</v>
      </c>
      <c r="B744" t="s">
        <v>983</v>
      </c>
      <c r="C744">
        <v>104400</v>
      </c>
      <c r="D744">
        <v>960</v>
      </c>
      <c r="E744" t="str">
        <f>IFERROR(IF(OR(HLOOKUP($A744,'Z-scores'!$C$2:$UD$20,3,FALSE)&gt;2,HLOOKUP(A744,'Z-scores'!$C$2:$UD$20,3,FALSE)&lt;-2),"",'Total-corrected counts'!E744),"")</f>
        <v/>
      </c>
      <c r="F744" t="str">
        <f>IFERROR(IF(OR(HLOOKUP($A744,'Z-scores'!$C$2:$UD$20,4,FALSE)&gt;2,HLOOKUP($A744,'Z-scores'!$C$2:$UD$20,4,FALSE)&lt;-2),"",'Total-corrected counts'!F744),"")</f>
        <v/>
      </c>
      <c r="G744" t="str">
        <f>IFERROR(IF(OR(HLOOKUP($A744,'Z-scores'!$C$2:$UD$20,5,FALSE)&gt;2,HLOOKUP($A744,'Z-scores'!$C$2:$UD$20,5,FALSE)&lt;-2),"",'Total-corrected counts'!G744),"")</f>
        <v/>
      </c>
      <c r="H744" t="str">
        <f>IFERROR(IF(OR(HLOOKUP($A744,'Z-scores'!$C$2:$UD$20,6,FALSE)&gt;2,HLOOKUP($A744,'Z-scores'!$C$2:$UD$20,6,FALSE)&lt;-2),"",'Total-corrected counts'!H744),"")</f>
        <v/>
      </c>
      <c r="I744" t="str">
        <f>IFERROR(IF(OR(HLOOKUP($A744,'Z-scores'!$C$2:$UD$20,7,FALSE)&gt;2,HLOOKUP($A744,'Z-scores'!$C$2:$UD$20,7,FALSE)&lt;-2),"",'Total-corrected counts'!I744),"")</f>
        <v/>
      </c>
      <c r="J744" t="str">
        <f>IFERROR(IF(OR(HLOOKUP($A744,'Z-scores'!$C$2:$UD$20,8,FALSE)&gt;2,HLOOKUP($A744,'Z-scores'!$C$2:$UD$20,8,FALSE)&lt;-2),"",'Total-corrected counts'!J744),"")</f>
        <v/>
      </c>
      <c r="K744" t="str">
        <f>IFERROR(IF(OR(HLOOKUP($A744,'Z-scores'!$C$2:$UD$20,9,FALSE)&gt;2,HLOOKUP($A744,'Z-scores'!$C$2:$UD$20,9,FALSE)&lt;-2),"",'Total-corrected counts'!K744),"")</f>
        <v/>
      </c>
      <c r="L744" t="str">
        <f>IFERROR(IF(OR(HLOOKUP($A744,'Z-scores'!$C$2:$UD$20,10,FALSE)&gt;2,HLOOKUP($A744,'Z-scores'!$C$2:$UD$20,10,FALSE)&lt;-2),"",'Total-corrected counts'!L744),"")</f>
        <v/>
      </c>
      <c r="M744" t="str">
        <f>IFERROR(IF(OR(HLOOKUP($A744,'Z-scores'!$C$2:$UD$20,11,FALSE)&gt;2,HLOOKUP($A744,'Z-scores'!$C$2:$UD$20,11,FALSE)&lt;-2),"",'Total-corrected counts'!M744),"")</f>
        <v/>
      </c>
      <c r="N744" t="str">
        <f>IFERROR(IF(OR(HLOOKUP($A744,'Z-scores'!$C$2:$UD$20,12,FALSE)&gt;2,HLOOKUP($A744,'Z-scores'!$C$2:$UD$20,12,FALSE)&lt;-2),"",'Total-corrected counts'!N744),"")</f>
        <v/>
      </c>
      <c r="O744" t="str">
        <f>IFERROR(IF(OR(HLOOKUP($A744,'Z-scores'!$C$2:$UD$20,13,FALSE)&gt;2,HLOOKUP($A744,'Z-scores'!$C$2:$UD$20,13,FALSE)&lt;-2),"",'Total-corrected counts'!O744),"")</f>
        <v/>
      </c>
      <c r="P744" t="str">
        <f>IFERROR(IF(OR(HLOOKUP($A744,'Z-scores'!$C$2:$UD$20,14,FALSE)&gt;2,HLOOKUP($A744,'Z-scores'!$C$2:$UD$20,14,FALSE)&lt;-2),"",'Total-corrected counts'!P744),"")</f>
        <v/>
      </c>
      <c r="Q744" t="str">
        <f>IFERROR(IF(OR(HLOOKUP($A744,'Z-scores'!$C$2:$UD$20,15,FALSE)&gt;2,HLOOKUP($A744,'Z-scores'!$C$2:$UD$20,15,FALSE)&lt;-2),"",'Total-corrected counts'!Q744),"")</f>
        <v/>
      </c>
      <c r="R744" t="str">
        <f>IFERROR(IF(OR(HLOOKUP($A744,'Z-scores'!$C$2:$UD$20,16,FALSE)&gt;2,HLOOKUP($A744,'Z-scores'!$C$2:$UD$20,16,FALSE)&lt;-2),"",'Total-corrected counts'!R744),"")</f>
        <v/>
      </c>
      <c r="S744" t="str">
        <f>IFERROR(IF(OR(HLOOKUP($A744,'Z-scores'!$C$2:$UD$20,17,FALSE)&gt;2,HLOOKUP($A744,'Z-scores'!$C$2:$UD$20,17,FALSE)&lt;-2),"",'Total-corrected counts'!S744),"")</f>
        <v/>
      </c>
      <c r="T744" t="str">
        <f>IFERROR(IF(OR(HLOOKUP($A744,'Z-scores'!$C$2:$UD$20,18,FALSE)&gt;2,HLOOKUP($A744,'Z-scores'!$C$2:$UD$20,18,FALSE)&lt;-2),"",'Total-corrected counts'!T744),"")</f>
        <v/>
      </c>
      <c r="U744" t="str">
        <f>IFERROR(IF(OR(HLOOKUP($A744,'Z-scores'!$C$2:$UD$20,19,FALSE)&gt;2,HLOOKUP($A744,'Z-scores'!$C$2:$UD$20,19,FALSE)&lt;-2),"",'Total-corrected counts'!U744),"")</f>
        <v/>
      </c>
      <c r="V744">
        <f t="shared" si="44"/>
        <v>1</v>
      </c>
      <c r="W744" t="str">
        <f t="shared" si="45"/>
        <v/>
      </c>
      <c r="X744" t="str">
        <f t="shared" si="46"/>
        <v/>
      </c>
      <c r="Y744" t="str">
        <f t="shared" si="47"/>
        <v/>
      </c>
    </row>
    <row r="745" spans="1:25" x14ac:dyDescent="0.25">
      <c r="A745">
        <v>753</v>
      </c>
      <c r="B745" t="s">
        <v>984</v>
      </c>
      <c r="C745">
        <v>114400</v>
      </c>
      <c r="D745">
        <v>46</v>
      </c>
      <c r="E745" t="str">
        <f>IFERROR(IF(OR(HLOOKUP($A745,'Z-scores'!$C$2:$UD$20,3,FALSE)&gt;2,HLOOKUP(A745,'Z-scores'!$C$2:$UD$20,3,FALSE)&lt;-2),"",'Total-corrected counts'!E745),"")</f>
        <v/>
      </c>
      <c r="F745" t="str">
        <f>IFERROR(IF(OR(HLOOKUP($A745,'Z-scores'!$C$2:$UD$20,4,FALSE)&gt;2,HLOOKUP($A745,'Z-scores'!$C$2:$UD$20,4,FALSE)&lt;-2),"",'Total-corrected counts'!F745),"")</f>
        <v/>
      </c>
      <c r="G745" t="str">
        <f>IFERROR(IF(OR(HLOOKUP($A745,'Z-scores'!$C$2:$UD$20,5,FALSE)&gt;2,HLOOKUP($A745,'Z-scores'!$C$2:$UD$20,5,FALSE)&lt;-2),"",'Total-corrected counts'!G745),"")</f>
        <v/>
      </c>
      <c r="H745" t="str">
        <f>IFERROR(IF(OR(HLOOKUP($A745,'Z-scores'!$C$2:$UD$20,6,FALSE)&gt;2,HLOOKUP($A745,'Z-scores'!$C$2:$UD$20,6,FALSE)&lt;-2),"",'Total-corrected counts'!H745),"")</f>
        <v/>
      </c>
      <c r="I745" t="str">
        <f>IFERROR(IF(OR(HLOOKUP($A745,'Z-scores'!$C$2:$UD$20,7,FALSE)&gt;2,HLOOKUP($A745,'Z-scores'!$C$2:$UD$20,7,FALSE)&lt;-2),"",'Total-corrected counts'!I745),"")</f>
        <v/>
      </c>
      <c r="J745" t="str">
        <f>IFERROR(IF(OR(HLOOKUP($A745,'Z-scores'!$C$2:$UD$20,8,FALSE)&gt;2,HLOOKUP($A745,'Z-scores'!$C$2:$UD$20,8,FALSE)&lt;-2),"",'Total-corrected counts'!J745),"")</f>
        <v/>
      </c>
      <c r="K745" t="str">
        <f>IFERROR(IF(OR(HLOOKUP($A745,'Z-scores'!$C$2:$UD$20,9,FALSE)&gt;2,HLOOKUP($A745,'Z-scores'!$C$2:$UD$20,9,FALSE)&lt;-2),"",'Total-corrected counts'!K745),"")</f>
        <v/>
      </c>
      <c r="L745" t="str">
        <f>IFERROR(IF(OR(HLOOKUP($A745,'Z-scores'!$C$2:$UD$20,10,FALSE)&gt;2,HLOOKUP($A745,'Z-scores'!$C$2:$UD$20,10,FALSE)&lt;-2),"",'Total-corrected counts'!L745),"")</f>
        <v/>
      </c>
      <c r="M745" t="str">
        <f>IFERROR(IF(OR(HLOOKUP($A745,'Z-scores'!$C$2:$UD$20,11,FALSE)&gt;2,HLOOKUP($A745,'Z-scores'!$C$2:$UD$20,11,FALSE)&lt;-2),"",'Total-corrected counts'!M745),"")</f>
        <v/>
      </c>
      <c r="N745" t="str">
        <f>IFERROR(IF(OR(HLOOKUP($A745,'Z-scores'!$C$2:$UD$20,12,FALSE)&gt;2,HLOOKUP($A745,'Z-scores'!$C$2:$UD$20,12,FALSE)&lt;-2),"",'Total-corrected counts'!N745),"")</f>
        <v/>
      </c>
      <c r="O745" t="str">
        <f>IFERROR(IF(OR(HLOOKUP($A745,'Z-scores'!$C$2:$UD$20,13,FALSE)&gt;2,HLOOKUP($A745,'Z-scores'!$C$2:$UD$20,13,FALSE)&lt;-2),"",'Total-corrected counts'!O745),"")</f>
        <v/>
      </c>
      <c r="P745" t="str">
        <f>IFERROR(IF(OR(HLOOKUP($A745,'Z-scores'!$C$2:$UD$20,14,FALSE)&gt;2,HLOOKUP($A745,'Z-scores'!$C$2:$UD$20,14,FALSE)&lt;-2),"",'Total-corrected counts'!P745),"")</f>
        <v/>
      </c>
      <c r="Q745" t="str">
        <f>IFERROR(IF(OR(HLOOKUP($A745,'Z-scores'!$C$2:$UD$20,15,FALSE)&gt;2,HLOOKUP($A745,'Z-scores'!$C$2:$UD$20,15,FALSE)&lt;-2),"",'Total-corrected counts'!Q745),"")</f>
        <v/>
      </c>
      <c r="R745" t="str">
        <f>IFERROR(IF(OR(HLOOKUP($A745,'Z-scores'!$C$2:$UD$20,16,FALSE)&gt;2,HLOOKUP($A745,'Z-scores'!$C$2:$UD$20,16,FALSE)&lt;-2),"",'Total-corrected counts'!R745),"")</f>
        <v/>
      </c>
      <c r="S745" t="str">
        <f>IFERROR(IF(OR(HLOOKUP($A745,'Z-scores'!$C$2:$UD$20,17,FALSE)&gt;2,HLOOKUP($A745,'Z-scores'!$C$2:$UD$20,17,FALSE)&lt;-2),"",'Total-corrected counts'!S745),"")</f>
        <v/>
      </c>
      <c r="T745" t="str">
        <f>IFERROR(IF(OR(HLOOKUP($A745,'Z-scores'!$C$2:$UD$20,18,FALSE)&gt;2,HLOOKUP($A745,'Z-scores'!$C$2:$UD$20,18,FALSE)&lt;-2),"",'Total-corrected counts'!T745),"")</f>
        <v/>
      </c>
      <c r="U745" t="str">
        <f>IFERROR(IF(OR(HLOOKUP($A745,'Z-scores'!$C$2:$UD$20,19,FALSE)&gt;2,HLOOKUP($A745,'Z-scores'!$C$2:$UD$20,19,FALSE)&lt;-2),"",'Total-corrected counts'!U745),"")</f>
        <v/>
      </c>
      <c r="V745">
        <f t="shared" si="44"/>
        <v>1</v>
      </c>
      <c r="W745" t="str">
        <f t="shared" si="45"/>
        <v/>
      </c>
      <c r="X745" t="str">
        <f t="shared" si="46"/>
        <v/>
      </c>
      <c r="Y745" t="str">
        <f t="shared" si="47"/>
        <v/>
      </c>
    </row>
    <row r="746" spans="1:25" x14ac:dyDescent="0.25">
      <c r="A746">
        <v>754</v>
      </c>
      <c r="B746" t="s">
        <v>364</v>
      </c>
      <c r="C746">
        <v>48600</v>
      </c>
      <c r="D746">
        <v>493</v>
      </c>
      <c r="E746">
        <f>IFERROR(IF(OR(HLOOKUP($A746,'Z-scores'!$C$2:$UD$20,3,FALSE)&gt;2,HLOOKUP(A746,'Z-scores'!$C$2:$UD$20,3,FALSE)&lt;-2),"",'Total-corrected counts'!E746),"")</f>
        <v>49.641042422666665</v>
      </c>
      <c r="F746">
        <f>IFERROR(IF(OR(HLOOKUP($A746,'Z-scores'!$C$2:$UD$20,4,FALSE)&gt;2,HLOOKUP($A746,'Z-scores'!$C$2:$UD$20,4,FALSE)&lt;-2),"",'Total-corrected counts'!F746),"")</f>
        <v>124.2260480957584</v>
      </c>
      <c r="G746">
        <f>IFERROR(IF(OR(HLOOKUP($A746,'Z-scores'!$C$2:$UD$20,5,FALSE)&gt;2,HLOOKUP($A746,'Z-scores'!$C$2:$UD$20,5,FALSE)&lt;-2),"",'Total-corrected counts'!G746),"")</f>
        <v>0.3827697217062665</v>
      </c>
      <c r="H746">
        <f>IFERROR(IF(OR(HLOOKUP($A746,'Z-scores'!$C$2:$UD$20,6,FALSE)&gt;2,HLOOKUP($A746,'Z-scores'!$C$2:$UD$20,6,FALSE)&lt;-2),"",'Total-corrected counts'!H746),"")</f>
        <v>63.730236122967945</v>
      </c>
      <c r="I746">
        <f>IFERROR(IF(OR(HLOOKUP($A746,'Z-scores'!$C$2:$UD$20,7,FALSE)&gt;2,HLOOKUP($A746,'Z-scores'!$C$2:$UD$20,7,FALSE)&lt;-2),"",'Total-corrected counts'!I746),"")</f>
        <v>253.46710216445686</v>
      </c>
      <c r="J746">
        <f>IFERROR(IF(OR(HLOOKUP($A746,'Z-scores'!$C$2:$UD$20,8,FALSE)&gt;2,HLOOKUP($A746,'Z-scores'!$C$2:$UD$20,8,FALSE)&lt;-2),"",'Total-corrected counts'!J746),"")</f>
        <v>112.99334741559029</v>
      </c>
      <c r="K746">
        <f>IFERROR(IF(OR(HLOOKUP($A746,'Z-scores'!$C$2:$UD$20,9,FALSE)&gt;2,HLOOKUP($A746,'Z-scores'!$C$2:$UD$20,9,FALSE)&lt;-2),"",'Total-corrected counts'!K746),"")</f>
        <v>176.81253135626289</v>
      </c>
      <c r="L746">
        <f>IFERROR(IF(OR(HLOOKUP($A746,'Z-scores'!$C$2:$UD$20,10,FALSE)&gt;2,HLOOKUP($A746,'Z-scores'!$C$2:$UD$20,10,FALSE)&lt;-2),"",'Total-corrected counts'!L746),"")</f>
        <v>164.5258476990459</v>
      </c>
      <c r="M746">
        <f>IFERROR(IF(OR(HLOOKUP($A746,'Z-scores'!$C$2:$UD$20,11,FALSE)&gt;2,HLOOKUP($A746,'Z-scores'!$C$2:$UD$20,11,FALSE)&lt;-2),"",'Total-corrected counts'!M746),"")</f>
        <v>174.51456154109144</v>
      </c>
      <c r="N746">
        <f>IFERROR(IF(OR(HLOOKUP($A746,'Z-scores'!$C$2:$UD$20,12,FALSE)&gt;2,HLOOKUP($A746,'Z-scores'!$C$2:$UD$20,12,FALSE)&lt;-2),"",'Total-corrected counts'!N746),"")</f>
        <v>58.100800306449642</v>
      </c>
      <c r="O746">
        <f>IFERROR(IF(OR(HLOOKUP($A746,'Z-scores'!$C$2:$UD$20,13,FALSE)&gt;2,HLOOKUP($A746,'Z-scores'!$C$2:$UD$20,13,FALSE)&lt;-2),"",'Total-corrected counts'!O746),"")</f>
        <v>71.001966368800325</v>
      </c>
      <c r="P746">
        <f>IFERROR(IF(OR(HLOOKUP($A746,'Z-scores'!$C$2:$UD$20,14,FALSE)&gt;2,HLOOKUP($A746,'Z-scores'!$C$2:$UD$20,14,FALSE)&lt;-2),"",'Total-corrected counts'!P746),"")</f>
        <v>155.92031793504623</v>
      </c>
      <c r="Q746">
        <f>IFERROR(IF(OR(HLOOKUP($A746,'Z-scores'!$C$2:$UD$20,15,FALSE)&gt;2,HLOOKUP($A746,'Z-scores'!$C$2:$UD$20,15,FALSE)&lt;-2),"",'Total-corrected counts'!Q746),"")</f>
        <v>109.86535716235929</v>
      </c>
      <c r="R746">
        <f>IFERROR(IF(OR(HLOOKUP($A746,'Z-scores'!$C$2:$UD$20,16,FALSE)&gt;2,HLOOKUP($A746,'Z-scores'!$C$2:$UD$20,16,FALSE)&lt;-2),"",'Total-corrected counts'!R746),"")</f>
        <v>144.27474951465646</v>
      </c>
      <c r="S746">
        <f>IFERROR(IF(OR(HLOOKUP($A746,'Z-scores'!$C$2:$UD$20,17,FALSE)&gt;2,HLOOKUP($A746,'Z-scores'!$C$2:$UD$20,17,FALSE)&lt;-2),"",'Total-corrected counts'!S746),"")</f>
        <v>196.7930741345111</v>
      </c>
      <c r="T746">
        <f>IFERROR(IF(OR(HLOOKUP($A746,'Z-scores'!$C$2:$UD$20,18,FALSE)&gt;2,HLOOKUP($A746,'Z-scores'!$C$2:$UD$20,18,FALSE)&lt;-2),"",'Total-corrected counts'!T746),"")</f>
        <v>214.68102398097602</v>
      </c>
      <c r="U746">
        <f>IFERROR(IF(OR(HLOOKUP($A746,'Z-scores'!$C$2:$UD$20,19,FALSE)&gt;2,HLOOKUP($A746,'Z-scores'!$C$2:$UD$20,19,FALSE)&lt;-2),"",'Total-corrected counts'!U746),"")</f>
        <v>46.723050819508515</v>
      </c>
      <c r="V746">
        <f t="shared" si="44"/>
        <v>1</v>
      </c>
      <c r="W746">
        <f t="shared" si="45"/>
        <v>0.99563815039756443</v>
      </c>
      <c r="X746">
        <f t="shared" si="46"/>
        <v>124.47705405994962</v>
      </c>
      <c r="Y746">
        <f t="shared" si="47"/>
        <v>124.67004252778845</v>
      </c>
    </row>
    <row r="747" spans="1:25" x14ac:dyDescent="0.25">
      <c r="A747">
        <v>755</v>
      </c>
      <c r="B747" t="s">
        <v>365</v>
      </c>
      <c r="C747">
        <v>12900</v>
      </c>
      <c r="D747">
        <v>1018</v>
      </c>
      <c r="E747">
        <f>IFERROR(IF(OR(HLOOKUP($A747,'Z-scores'!$C$2:$UD$20,3,FALSE)&gt;2,HLOOKUP(A747,'Z-scores'!$C$2:$UD$20,3,FALSE)&lt;-2),"",'Total-corrected counts'!E747),"")</f>
        <v>2.8951204332743852</v>
      </c>
      <c r="F747">
        <f>IFERROR(IF(OR(HLOOKUP($A747,'Z-scores'!$C$2:$UD$20,4,FALSE)&gt;2,HLOOKUP($A747,'Z-scores'!$C$2:$UD$20,4,FALSE)&lt;-2),"",'Total-corrected counts'!F747),"")</f>
        <v>1.5585676926963878</v>
      </c>
      <c r="G747">
        <f>IFERROR(IF(OR(HLOOKUP($A747,'Z-scores'!$C$2:$UD$20,5,FALSE)&gt;2,HLOOKUP($A747,'Z-scores'!$C$2:$UD$20,5,FALSE)&lt;-2),"",'Total-corrected counts'!G747),"")</f>
        <v>23.097130838749187</v>
      </c>
      <c r="H747">
        <f>IFERROR(IF(OR(HLOOKUP($A747,'Z-scores'!$C$2:$UD$20,6,FALSE)&gt;2,HLOOKUP($A747,'Z-scores'!$C$2:$UD$20,6,FALSE)&lt;-2),"",'Total-corrected counts'!H747),"")</f>
        <v>8.3275105908763152</v>
      </c>
      <c r="I747">
        <f>IFERROR(IF(OR(HLOOKUP($A747,'Z-scores'!$C$2:$UD$20,7,FALSE)&gt;2,HLOOKUP($A747,'Z-scores'!$C$2:$UD$20,7,FALSE)&lt;-2),"",'Total-corrected counts'!I747),"")</f>
        <v>17.996607550201791</v>
      </c>
      <c r="J747">
        <f>IFERROR(IF(OR(HLOOKUP($A747,'Z-scores'!$C$2:$UD$20,8,FALSE)&gt;2,HLOOKUP($A747,'Z-scores'!$C$2:$UD$20,8,FALSE)&lt;-2),"",'Total-corrected counts'!J747),"")</f>
        <v>6.1141451734740766</v>
      </c>
      <c r="K747">
        <f>IFERROR(IF(OR(HLOOKUP($A747,'Z-scores'!$C$2:$UD$20,9,FALSE)&gt;2,HLOOKUP($A747,'Z-scores'!$C$2:$UD$20,9,FALSE)&lt;-2),"",'Total-corrected counts'!K747),"")</f>
        <v>12.509058475946263</v>
      </c>
      <c r="L747">
        <f>IFERROR(IF(OR(HLOOKUP($A747,'Z-scores'!$C$2:$UD$20,10,FALSE)&gt;2,HLOOKUP($A747,'Z-scores'!$C$2:$UD$20,10,FALSE)&lt;-2),"",'Total-corrected counts'!L747),"")</f>
        <v>15.050704071319082</v>
      </c>
      <c r="M747">
        <f>IFERROR(IF(OR(HLOOKUP($A747,'Z-scores'!$C$2:$UD$20,11,FALSE)&gt;2,HLOOKUP($A747,'Z-scores'!$C$2:$UD$20,11,FALSE)&lt;-2),"",'Total-corrected counts'!M747),"")</f>
        <v>10.164465287383438</v>
      </c>
      <c r="N747">
        <f>IFERROR(IF(OR(HLOOKUP($A747,'Z-scores'!$C$2:$UD$20,12,FALSE)&gt;2,HLOOKUP($A747,'Z-scores'!$C$2:$UD$20,12,FALSE)&lt;-2),"",'Total-corrected counts'!N747),"")</f>
        <v>10.896191098480857</v>
      </c>
      <c r="O747">
        <f>IFERROR(IF(OR(HLOOKUP($A747,'Z-scores'!$C$2:$UD$20,13,FALSE)&gt;2,HLOOKUP($A747,'Z-scores'!$C$2:$UD$20,13,FALSE)&lt;-2),"",'Total-corrected counts'!O747),"")</f>
        <v>16.554112833829215</v>
      </c>
      <c r="P747">
        <f>IFERROR(IF(OR(HLOOKUP($A747,'Z-scores'!$C$2:$UD$20,14,FALSE)&gt;2,HLOOKUP($A747,'Z-scores'!$C$2:$UD$20,14,FALSE)&lt;-2),"",'Total-corrected counts'!P747),"")</f>
        <v>10.103216062233077</v>
      </c>
      <c r="Q747" t="str">
        <f>IFERROR(IF(OR(HLOOKUP($A747,'Z-scores'!$C$2:$UD$20,15,FALSE)&gt;2,HLOOKUP($A747,'Z-scores'!$C$2:$UD$20,15,FALSE)&lt;-2),"",'Total-corrected counts'!Q747),"")</f>
        <v/>
      </c>
      <c r="R747">
        <f>IFERROR(IF(OR(HLOOKUP($A747,'Z-scores'!$C$2:$UD$20,16,FALSE)&gt;2,HLOOKUP($A747,'Z-scores'!$C$2:$UD$20,16,FALSE)&lt;-2),"",'Total-corrected counts'!R747),"")</f>
        <v>7.0402359300464203</v>
      </c>
      <c r="S747">
        <f>IFERROR(IF(OR(HLOOKUP($A747,'Z-scores'!$C$2:$UD$20,17,FALSE)&gt;2,HLOOKUP($A747,'Z-scores'!$C$2:$UD$20,17,FALSE)&lt;-2),"",'Total-corrected counts'!S747),"")</f>
        <v>24.514992904983231</v>
      </c>
      <c r="T747">
        <f>IFERROR(IF(OR(HLOOKUP($A747,'Z-scores'!$C$2:$UD$20,18,FALSE)&gt;2,HLOOKUP($A747,'Z-scores'!$C$2:$UD$20,18,FALSE)&lt;-2),"",'Total-corrected counts'!T747),"")</f>
        <v>11.159736290019124</v>
      </c>
      <c r="U747">
        <f>IFERROR(IF(OR(HLOOKUP($A747,'Z-scores'!$C$2:$UD$20,19,FALSE)&gt;2,HLOOKUP($A747,'Z-scores'!$C$2:$UD$20,19,FALSE)&lt;-2),"",'Total-corrected counts'!U747),"")</f>
        <v>7.8848131642098052</v>
      </c>
      <c r="V747">
        <f t="shared" si="44"/>
        <v>1</v>
      </c>
      <c r="W747">
        <f t="shared" si="45"/>
        <v>0.61338096266776332</v>
      </c>
      <c r="X747">
        <f t="shared" si="46"/>
        <v>10.857034457102326</v>
      </c>
      <c r="Y747">
        <f t="shared" si="47"/>
        <v>12.593328326257391</v>
      </c>
    </row>
    <row r="748" spans="1:25" x14ac:dyDescent="0.25">
      <c r="A748">
        <v>756</v>
      </c>
      <c r="B748" t="s">
        <v>985</v>
      </c>
      <c r="C748">
        <v>75900</v>
      </c>
      <c r="D748">
        <v>515</v>
      </c>
      <c r="E748" t="str">
        <f>IFERROR(IF(OR(HLOOKUP($A748,'Z-scores'!$C$2:$UD$20,3,FALSE)&gt;2,HLOOKUP(A748,'Z-scores'!$C$2:$UD$20,3,FALSE)&lt;-2),"",'Total-corrected counts'!E748),"")</f>
        <v/>
      </c>
      <c r="F748" t="str">
        <f>IFERROR(IF(OR(HLOOKUP($A748,'Z-scores'!$C$2:$UD$20,4,FALSE)&gt;2,HLOOKUP($A748,'Z-scores'!$C$2:$UD$20,4,FALSE)&lt;-2),"",'Total-corrected counts'!F748),"")</f>
        <v/>
      </c>
      <c r="G748" t="str">
        <f>IFERROR(IF(OR(HLOOKUP($A748,'Z-scores'!$C$2:$UD$20,5,FALSE)&gt;2,HLOOKUP($A748,'Z-scores'!$C$2:$UD$20,5,FALSE)&lt;-2),"",'Total-corrected counts'!G748),"")</f>
        <v/>
      </c>
      <c r="H748" t="str">
        <f>IFERROR(IF(OR(HLOOKUP($A748,'Z-scores'!$C$2:$UD$20,6,FALSE)&gt;2,HLOOKUP($A748,'Z-scores'!$C$2:$UD$20,6,FALSE)&lt;-2),"",'Total-corrected counts'!H748),"")</f>
        <v/>
      </c>
      <c r="I748" t="str">
        <f>IFERROR(IF(OR(HLOOKUP($A748,'Z-scores'!$C$2:$UD$20,7,FALSE)&gt;2,HLOOKUP($A748,'Z-scores'!$C$2:$UD$20,7,FALSE)&lt;-2),"",'Total-corrected counts'!I748),"")</f>
        <v/>
      </c>
      <c r="J748" t="str">
        <f>IFERROR(IF(OR(HLOOKUP($A748,'Z-scores'!$C$2:$UD$20,8,FALSE)&gt;2,HLOOKUP($A748,'Z-scores'!$C$2:$UD$20,8,FALSE)&lt;-2),"",'Total-corrected counts'!J748),"")</f>
        <v/>
      </c>
      <c r="K748" t="str">
        <f>IFERROR(IF(OR(HLOOKUP($A748,'Z-scores'!$C$2:$UD$20,9,FALSE)&gt;2,HLOOKUP($A748,'Z-scores'!$C$2:$UD$20,9,FALSE)&lt;-2),"",'Total-corrected counts'!K748),"")</f>
        <v/>
      </c>
      <c r="L748" t="str">
        <f>IFERROR(IF(OR(HLOOKUP($A748,'Z-scores'!$C$2:$UD$20,10,FALSE)&gt;2,HLOOKUP($A748,'Z-scores'!$C$2:$UD$20,10,FALSE)&lt;-2),"",'Total-corrected counts'!L748),"")</f>
        <v/>
      </c>
      <c r="M748" t="str">
        <f>IFERROR(IF(OR(HLOOKUP($A748,'Z-scores'!$C$2:$UD$20,11,FALSE)&gt;2,HLOOKUP($A748,'Z-scores'!$C$2:$UD$20,11,FALSE)&lt;-2),"",'Total-corrected counts'!M748),"")</f>
        <v/>
      </c>
      <c r="N748" t="str">
        <f>IFERROR(IF(OR(HLOOKUP($A748,'Z-scores'!$C$2:$UD$20,12,FALSE)&gt;2,HLOOKUP($A748,'Z-scores'!$C$2:$UD$20,12,FALSE)&lt;-2),"",'Total-corrected counts'!N748),"")</f>
        <v/>
      </c>
      <c r="O748" t="str">
        <f>IFERROR(IF(OR(HLOOKUP($A748,'Z-scores'!$C$2:$UD$20,13,FALSE)&gt;2,HLOOKUP($A748,'Z-scores'!$C$2:$UD$20,13,FALSE)&lt;-2),"",'Total-corrected counts'!O748),"")</f>
        <v/>
      </c>
      <c r="P748" t="str">
        <f>IFERROR(IF(OR(HLOOKUP($A748,'Z-scores'!$C$2:$UD$20,14,FALSE)&gt;2,HLOOKUP($A748,'Z-scores'!$C$2:$UD$20,14,FALSE)&lt;-2),"",'Total-corrected counts'!P748),"")</f>
        <v/>
      </c>
      <c r="Q748" t="str">
        <f>IFERROR(IF(OR(HLOOKUP($A748,'Z-scores'!$C$2:$UD$20,15,FALSE)&gt;2,HLOOKUP($A748,'Z-scores'!$C$2:$UD$20,15,FALSE)&lt;-2),"",'Total-corrected counts'!Q748),"")</f>
        <v/>
      </c>
      <c r="R748" t="str">
        <f>IFERROR(IF(OR(HLOOKUP($A748,'Z-scores'!$C$2:$UD$20,16,FALSE)&gt;2,HLOOKUP($A748,'Z-scores'!$C$2:$UD$20,16,FALSE)&lt;-2),"",'Total-corrected counts'!R748),"")</f>
        <v/>
      </c>
      <c r="S748" t="str">
        <f>IFERROR(IF(OR(HLOOKUP($A748,'Z-scores'!$C$2:$UD$20,17,FALSE)&gt;2,HLOOKUP($A748,'Z-scores'!$C$2:$UD$20,17,FALSE)&lt;-2),"",'Total-corrected counts'!S748),"")</f>
        <v/>
      </c>
      <c r="T748" t="str">
        <f>IFERROR(IF(OR(HLOOKUP($A748,'Z-scores'!$C$2:$UD$20,18,FALSE)&gt;2,HLOOKUP($A748,'Z-scores'!$C$2:$UD$20,18,FALSE)&lt;-2),"",'Total-corrected counts'!T748),"")</f>
        <v/>
      </c>
      <c r="U748" t="str">
        <f>IFERROR(IF(OR(HLOOKUP($A748,'Z-scores'!$C$2:$UD$20,19,FALSE)&gt;2,HLOOKUP($A748,'Z-scores'!$C$2:$UD$20,19,FALSE)&lt;-2),"",'Total-corrected counts'!U748),"")</f>
        <v/>
      </c>
      <c r="V748">
        <f t="shared" si="44"/>
        <v>1</v>
      </c>
      <c r="W748" t="str">
        <f t="shared" si="45"/>
        <v/>
      </c>
      <c r="X748" t="str">
        <f t="shared" si="46"/>
        <v/>
      </c>
      <c r="Y748" t="str">
        <f t="shared" si="47"/>
        <v/>
      </c>
    </row>
    <row r="749" spans="1:25" x14ac:dyDescent="0.25">
      <c r="A749">
        <v>757</v>
      </c>
      <c r="B749" t="s">
        <v>366</v>
      </c>
      <c r="C749">
        <v>83100</v>
      </c>
      <c r="D749">
        <v>323</v>
      </c>
      <c r="E749">
        <f>IFERROR(IF(OR(HLOOKUP($A749,'Z-scores'!$C$2:$UD$20,3,FALSE)&gt;2,HLOOKUP(A749,'Z-scores'!$C$2:$UD$20,3,FALSE)&lt;-2),"",'Total-corrected counts'!E749),"")</f>
        <v>0.20919579904950394</v>
      </c>
      <c r="F749">
        <f>IFERROR(IF(OR(HLOOKUP($A749,'Z-scores'!$C$2:$UD$20,4,FALSE)&gt;2,HLOOKUP($A749,'Z-scores'!$C$2:$UD$20,4,FALSE)&lt;-2),"",'Total-corrected counts'!F749),"")</f>
        <v>0</v>
      </c>
      <c r="G749">
        <f>IFERROR(IF(OR(HLOOKUP($A749,'Z-scores'!$C$2:$UD$20,5,FALSE)&gt;2,HLOOKUP($A749,'Z-scores'!$C$2:$UD$20,5,FALSE)&lt;-2),"",'Total-corrected counts'!G749),"")</f>
        <v>0.43313415877288053</v>
      </c>
      <c r="H749">
        <f>IFERROR(IF(OR(HLOOKUP($A749,'Z-scores'!$C$2:$UD$20,6,FALSE)&gt;2,HLOOKUP($A749,'Z-scores'!$C$2:$UD$20,6,FALSE)&lt;-2),"",'Total-corrected counts'!H749),"")</f>
        <v>0</v>
      </c>
      <c r="I749">
        <f>IFERROR(IF(OR(HLOOKUP($A749,'Z-scores'!$C$2:$UD$20,7,FALSE)&gt;2,HLOOKUP($A749,'Z-scores'!$C$2:$UD$20,7,FALSE)&lt;-2),"",'Total-corrected counts'!I749),"")</f>
        <v>0</v>
      </c>
      <c r="J749" t="str">
        <f>IFERROR(IF(OR(HLOOKUP($A749,'Z-scores'!$C$2:$UD$20,8,FALSE)&gt;2,HLOOKUP($A749,'Z-scores'!$C$2:$UD$20,8,FALSE)&lt;-2),"",'Total-corrected counts'!J749),"")</f>
        <v/>
      </c>
      <c r="K749">
        <f>IFERROR(IF(OR(HLOOKUP($A749,'Z-scores'!$C$2:$UD$20,9,FALSE)&gt;2,HLOOKUP($A749,'Z-scores'!$C$2:$UD$20,9,FALSE)&lt;-2),"",'Total-corrected counts'!K749),"")</f>
        <v>0.31216901722504037</v>
      </c>
      <c r="L749">
        <f>IFERROR(IF(OR(HLOOKUP($A749,'Z-scores'!$C$2:$UD$20,10,FALSE)&gt;2,HLOOKUP($A749,'Z-scores'!$C$2:$UD$20,10,FALSE)&lt;-2),"",'Total-corrected counts'!L749),"")</f>
        <v>0</v>
      </c>
      <c r="M749">
        <f>IFERROR(IF(OR(HLOOKUP($A749,'Z-scores'!$C$2:$UD$20,11,FALSE)&gt;2,HLOOKUP($A749,'Z-scores'!$C$2:$UD$20,11,FALSE)&lt;-2),"",'Total-corrected counts'!M749),"")</f>
        <v>0</v>
      </c>
      <c r="N749">
        <f>IFERROR(IF(OR(HLOOKUP($A749,'Z-scores'!$C$2:$UD$20,12,FALSE)&gt;2,HLOOKUP($A749,'Z-scores'!$C$2:$UD$20,12,FALSE)&lt;-2),"",'Total-corrected counts'!N749),"")</f>
        <v>8.2477476775717165E-2</v>
      </c>
      <c r="O749">
        <f>IFERROR(IF(OR(HLOOKUP($A749,'Z-scores'!$C$2:$UD$20,13,FALSE)&gt;2,HLOOKUP($A749,'Z-scores'!$C$2:$UD$20,13,FALSE)&lt;-2),"",'Total-corrected counts'!O749),"")</f>
        <v>0</v>
      </c>
      <c r="P749">
        <f>IFERROR(IF(OR(HLOOKUP($A749,'Z-scores'!$C$2:$UD$20,14,FALSE)&gt;2,HLOOKUP($A749,'Z-scores'!$C$2:$UD$20,14,FALSE)&lt;-2),"",'Total-corrected counts'!P749),"")</f>
        <v>0</v>
      </c>
      <c r="Q749">
        <f>IFERROR(IF(OR(HLOOKUP($A749,'Z-scores'!$C$2:$UD$20,15,FALSE)&gt;2,HLOOKUP($A749,'Z-scores'!$C$2:$UD$20,15,FALSE)&lt;-2),"",'Total-corrected counts'!Q749),"")</f>
        <v>0</v>
      </c>
      <c r="R749">
        <f>IFERROR(IF(OR(HLOOKUP($A749,'Z-scores'!$C$2:$UD$20,16,FALSE)&gt;2,HLOOKUP($A749,'Z-scores'!$C$2:$UD$20,16,FALSE)&lt;-2),"",'Total-corrected counts'!R749),"")</f>
        <v>1.2702076208450286</v>
      </c>
      <c r="S749">
        <f>IFERROR(IF(OR(HLOOKUP($A749,'Z-scores'!$C$2:$UD$20,17,FALSE)&gt;2,HLOOKUP($A749,'Z-scores'!$C$2:$UD$20,17,FALSE)&lt;-2),"",'Total-corrected counts'!S749),"")</f>
        <v>0</v>
      </c>
      <c r="T749">
        <f>IFERROR(IF(OR(HLOOKUP($A749,'Z-scores'!$C$2:$UD$20,18,FALSE)&gt;2,HLOOKUP($A749,'Z-scores'!$C$2:$UD$20,18,FALSE)&lt;-2),"",'Total-corrected counts'!T749),"")</f>
        <v>0.25773063025448323</v>
      </c>
      <c r="U749">
        <f>IFERROR(IF(OR(HLOOKUP($A749,'Z-scores'!$C$2:$UD$20,19,FALSE)&gt;2,HLOOKUP($A749,'Z-scores'!$C$2:$UD$20,19,FALSE)&lt;-2),"",'Total-corrected counts'!U749),"")</f>
        <v>1.3929691941174174</v>
      </c>
      <c r="V749">
        <f t="shared" si="44"/>
        <v>1</v>
      </c>
      <c r="W749">
        <f t="shared" si="45"/>
        <v>0.26416062348236452</v>
      </c>
      <c r="X749">
        <f t="shared" si="46"/>
        <v>0.11931237188092811</v>
      </c>
      <c r="Y749">
        <f t="shared" si="47"/>
        <v>0.37542311524908079</v>
      </c>
    </row>
    <row r="750" spans="1:25" x14ac:dyDescent="0.25">
      <c r="A750">
        <v>758</v>
      </c>
      <c r="B750" t="s">
        <v>986</v>
      </c>
      <c r="C750">
        <v>40100</v>
      </c>
      <c r="D750">
        <v>734</v>
      </c>
      <c r="E750" t="str">
        <f>IFERROR(IF(OR(HLOOKUP($A750,'Z-scores'!$C$2:$UD$20,3,FALSE)&gt;2,HLOOKUP(A750,'Z-scores'!$C$2:$UD$20,3,FALSE)&lt;-2),"",'Total-corrected counts'!E750),"")</f>
        <v/>
      </c>
      <c r="F750" t="str">
        <f>IFERROR(IF(OR(HLOOKUP($A750,'Z-scores'!$C$2:$UD$20,4,FALSE)&gt;2,HLOOKUP($A750,'Z-scores'!$C$2:$UD$20,4,FALSE)&lt;-2),"",'Total-corrected counts'!F750),"")</f>
        <v/>
      </c>
      <c r="G750" t="str">
        <f>IFERROR(IF(OR(HLOOKUP($A750,'Z-scores'!$C$2:$UD$20,5,FALSE)&gt;2,HLOOKUP($A750,'Z-scores'!$C$2:$UD$20,5,FALSE)&lt;-2),"",'Total-corrected counts'!G750),"")</f>
        <v/>
      </c>
      <c r="H750" t="str">
        <f>IFERROR(IF(OR(HLOOKUP($A750,'Z-scores'!$C$2:$UD$20,6,FALSE)&gt;2,HLOOKUP($A750,'Z-scores'!$C$2:$UD$20,6,FALSE)&lt;-2),"",'Total-corrected counts'!H750),"")</f>
        <v/>
      </c>
      <c r="I750" t="str">
        <f>IFERROR(IF(OR(HLOOKUP($A750,'Z-scores'!$C$2:$UD$20,7,FALSE)&gt;2,HLOOKUP($A750,'Z-scores'!$C$2:$UD$20,7,FALSE)&lt;-2),"",'Total-corrected counts'!I750),"")</f>
        <v/>
      </c>
      <c r="J750" t="str">
        <f>IFERROR(IF(OR(HLOOKUP($A750,'Z-scores'!$C$2:$UD$20,8,FALSE)&gt;2,HLOOKUP($A750,'Z-scores'!$C$2:$UD$20,8,FALSE)&lt;-2),"",'Total-corrected counts'!J750),"")</f>
        <v/>
      </c>
      <c r="K750" t="str">
        <f>IFERROR(IF(OR(HLOOKUP($A750,'Z-scores'!$C$2:$UD$20,9,FALSE)&gt;2,HLOOKUP($A750,'Z-scores'!$C$2:$UD$20,9,FALSE)&lt;-2),"",'Total-corrected counts'!K750),"")</f>
        <v/>
      </c>
      <c r="L750" t="str">
        <f>IFERROR(IF(OR(HLOOKUP($A750,'Z-scores'!$C$2:$UD$20,10,FALSE)&gt;2,HLOOKUP($A750,'Z-scores'!$C$2:$UD$20,10,FALSE)&lt;-2),"",'Total-corrected counts'!L750),"")</f>
        <v/>
      </c>
      <c r="M750" t="str">
        <f>IFERROR(IF(OR(HLOOKUP($A750,'Z-scores'!$C$2:$UD$20,11,FALSE)&gt;2,HLOOKUP($A750,'Z-scores'!$C$2:$UD$20,11,FALSE)&lt;-2),"",'Total-corrected counts'!M750),"")</f>
        <v/>
      </c>
      <c r="N750" t="str">
        <f>IFERROR(IF(OR(HLOOKUP($A750,'Z-scores'!$C$2:$UD$20,12,FALSE)&gt;2,HLOOKUP($A750,'Z-scores'!$C$2:$UD$20,12,FALSE)&lt;-2),"",'Total-corrected counts'!N750),"")</f>
        <v/>
      </c>
      <c r="O750" t="str">
        <f>IFERROR(IF(OR(HLOOKUP($A750,'Z-scores'!$C$2:$UD$20,13,FALSE)&gt;2,HLOOKUP($A750,'Z-scores'!$C$2:$UD$20,13,FALSE)&lt;-2),"",'Total-corrected counts'!O750),"")</f>
        <v/>
      </c>
      <c r="P750" t="str">
        <f>IFERROR(IF(OR(HLOOKUP($A750,'Z-scores'!$C$2:$UD$20,14,FALSE)&gt;2,HLOOKUP($A750,'Z-scores'!$C$2:$UD$20,14,FALSE)&lt;-2),"",'Total-corrected counts'!P750),"")</f>
        <v/>
      </c>
      <c r="Q750" t="str">
        <f>IFERROR(IF(OR(HLOOKUP($A750,'Z-scores'!$C$2:$UD$20,15,FALSE)&gt;2,HLOOKUP($A750,'Z-scores'!$C$2:$UD$20,15,FALSE)&lt;-2),"",'Total-corrected counts'!Q750),"")</f>
        <v/>
      </c>
      <c r="R750" t="str">
        <f>IFERROR(IF(OR(HLOOKUP($A750,'Z-scores'!$C$2:$UD$20,16,FALSE)&gt;2,HLOOKUP($A750,'Z-scores'!$C$2:$UD$20,16,FALSE)&lt;-2),"",'Total-corrected counts'!R750),"")</f>
        <v/>
      </c>
      <c r="S750" t="str">
        <f>IFERROR(IF(OR(HLOOKUP($A750,'Z-scores'!$C$2:$UD$20,17,FALSE)&gt;2,HLOOKUP($A750,'Z-scores'!$C$2:$UD$20,17,FALSE)&lt;-2),"",'Total-corrected counts'!S750),"")</f>
        <v/>
      </c>
      <c r="T750" t="str">
        <f>IFERROR(IF(OR(HLOOKUP($A750,'Z-scores'!$C$2:$UD$20,18,FALSE)&gt;2,HLOOKUP($A750,'Z-scores'!$C$2:$UD$20,18,FALSE)&lt;-2),"",'Total-corrected counts'!T750),"")</f>
        <v/>
      </c>
      <c r="U750" t="str">
        <f>IFERROR(IF(OR(HLOOKUP($A750,'Z-scores'!$C$2:$UD$20,19,FALSE)&gt;2,HLOOKUP($A750,'Z-scores'!$C$2:$UD$20,19,FALSE)&lt;-2),"",'Total-corrected counts'!U750),"")</f>
        <v/>
      </c>
      <c r="V750">
        <f t="shared" si="44"/>
        <v>1</v>
      </c>
      <c r="W750" t="str">
        <f t="shared" si="45"/>
        <v/>
      </c>
      <c r="X750" t="str">
        <f t="shared" si="46"/>
        <v/>
      </c>
      <c r="Y750" t="str">
        <f t="shared" si="47"/>
        <v/>
      </c>
    </row>
    <row r="751" spans="1:25" x14ac:dyDescent="0.25">
      <c r="A751">
        <v>759</v>
      </c>
      <c r="B751" t="s">
        <v>367</v>
      </c>
      <c r="C751">
        <v>12300</v>
      </c>
      <c r="D751">
        <v>1027</v>
      </c>
      <c r="E751">
        <f>IFERROR(IF(OR(HLOOKUP($A751,'Z-scores'!$C$2:$UD$20,3,FALSE)&gt;2,HLOOKUP(A751,'Z-scores'!$C$2:$UD$20,3,FALSE)&lt;-2),"",'Total-corrected counts'!E751),"")</f>
        <v>0.23534527393069193</v>
      </c>
      <c r="F751">
        <f>IFERROR(IF(OR(HLOOKUP($A751,'Z-scores'!$C$2:$UD$20,4,FALSE)&gt;2,HLOOKUP($A751,'Z-scores'!$C$2:$UD$20,4,FALSE)&lt;-2),"",'Total-corrected counts'!F751),"")</f>
        <v>0.40194640495854211</v>
      </c>
      <c r="G751">
        <f>IFERROR(IF(OR(HLOOKUP($A751,'Z-scores'!$C$2:$UD$20,5,FALSE)&gt;2,HLOOKUP($A751,'Z-scores'!$C$2:$UD$20,5,FALSE)&lt;-2),"",'Total-corrected counts'!G751),"")</f>
        <v>0.36262394687962096</v>
      </c>
      <c r="H751">
        <f>IFERROR(IF(OR(HLOOKUP($A751,'Z-scores'!$C$2:$UD$20,6,FALSE)&gt;2,HLOOKUP($A751,'Z-scores'!$C$2:$UD$20,6,FALSE)&lt;-2),"",'Total-corrected counts'!H751),"")</f>
        <v>0.33505491061363213</v>
      </c>
      <c r="I751">
        <f>IFERROR(IF(OR(HLOOKUP($A751,'Z-scores'!$C$2:$UD$20,7,FALSE)&gt;2,HLOOKUP($A751,'Z-scores'!$C$2:$UD$20,7,FALSE)&lt;-2),"",'Total-corrected counts'!I751),"")</f>
        <v>1.3853016417363677</v>
      </c>
      <c r="J751">
        <f>IFERROR(IF(OR(HLOOKUP($A751,'Z-scores'!$C$2:$UD$20,8,FALSE)&gt;2,HLOOKUP($A751,'Z-scores'!$C$2:$UD$20,8,FALSE)&lt;-2),"",'Total-corrected counts'!J751),"")</f>
        <v>0.28105344749034067</v>
      </c>
      <c r="K751" t="str">
        <f>IFERROR(IF(OR(HLOOKUP($A751,'Z-scores'!$C$2:$UD$20,9,FALSE)&gt;2,HLOOKUP($A751,'Z-scores'!$C$2:$UD$20,9,FALSE)&lt;-2),"",'Total-corrected counts'!K751),"")</f>
        <v/>
      </c>
      <c r="L751">
        <f>IFERROR(IF(OR(HLOOKUP($A751,'Z-scores'!$C$2:$UD$20,10,FALSE)&gt;2,HLOOKUP($A751,'Z-scores'!$C$2:$UD$20,10,FALSE)&lt;-2),"",'Total-corrected counts'!L751),"")</f>
        <v>0.9084222205366923</v>
      </c>
      <c r="M751">
        <f>IFERROR(IF(OR(HLOOKUP($A751,'Z-scores'!$C$2:$UD$20,11,FALSE)&gt;2,HLOOKUP($A751,'Z-scores'!$C$2:$UD$20,11,FALSE)&lt;-2),"",'Total-corrected counts'!M751),"")</f>
        <v>0.30871222767665024</v>
      </c>
      <c r="N751">
        <f>IFERROR(IF(OR(HLOOKUP($A751,'Z-scores'!$C$2:$UD$20,12,FALSE)&gt;2,HLOOKUP($A751,'Z-scores'!$C$2:$UD$20,12,FALSE)&lt;-2),"",'Total-corrected counts'!N751),"")</f>
        <v>0.86143142410193474</v>
      </c>
      <c r="O751">
        <f>IFERROR(IF(OR(HLOOKUP($A751,'Z-scores'!$C$2:$UD$20,13,FALSE)&gt;2,HLOOKUP($A751,'Z-scores'!$C$2:$UD$20,13,FALSE)&lt;-2),"",'Total-corrected counts'!O751),"")</f>
        <v>0.53508923370173722</v>
      </c>
      <c r="P751">
        <f>IFERROR(IF(OR(HLOOKUP($A751,'Z-scores'!$C$2:$UD$20,14,FALSE)&gt;2,HLOOKUP($A751,'Z-scores'!$C$2:$UD$20,14,FALSE)&lt;-2),"",'Total-corrected counts'!P751),"")</f>
        <v>0.44874690631745895</v>
      </c>
      <c r="Q751">
        <f>IFERROR(IF(OR(HLOOKUP($A751,'Z-scores'!$C$2:$UD$20,15,FALSE)&gt;2,HLOOKUP($A751,'Z-scores'!$C$2:$UD$20,15,FALSE)&lt;-2),"",'Total-corrected counts'!Q751),"")</f>
        <v>1.7551934223151391</v>
      </c>
      <c r="R751">
        <f>IFERROR(IF(OR(HLOOKUP($A751,'Z-scores'!$C$2:$UD$20,16,FALSE)&gt;2,HLOOKUP($A751,'Z-scores'!$C$2:$UD$20,16,FALSE)&lt;-2),"",'Total-corrected counts'!R751),"")</f>
        <v>0.10017410259030195</v>
      </c>
      <c r="S751">
        <f>IFERROR(IF(OR(HLOOKUP($A751,'Z-scores'!$C$2:$UD$20,17,FALSE)&gt;2,HLOOKUP($A751,'Z-scores'!$C$2:$UD$20,17,FALSE)&lt;-2),"",'Total-corrected counts'!S751),"")</f>
        <v>1.2919770397223227</v>
      </c>
      <c r="T751">
        <f>IFERROR(IF(OR(HLOOKUP($A751,'Z-scores'!$C$2:$UD$20,18,FALSE)&gt;2,HLOOKUP($A751,'Z-scores'!$C$2:$UD$20,18,FALSE)&lt;-2),"",'Total-corrected counts'!T751),"")</f>
        <v>0.30068573529689713</v>
      </c>
      <c r="U751">
        <f>IFERROR(IF(OR(HLOOKUP($A751,'Z-scores'!$C$2:$UD$20,19,FALSE)&gt;2,HLOOKUP($A751,'Z-scores'!$C$2:$UD$20,19,FALSE)&lt;-2),"",'Total-corrected counts'!U751),"")</f>
        <v>0.74638847784484663</v>
      </c>
      <c r="V751">
        <f t="shared" si="44"/>
        <v>1</v>
      </c>
      <c r="W751">
        <f t="shared" si="45"/>
        <v>0.35942123582876784</v>
      </c>
      <c r="X751">
        <f t="shared" si="46"/>
        <v>0.52730750922781722</v>
      </c>
      <c r="Y751">
        <f t="shared" si="47"/>
        <v>0.75496079273632977</v>
      </c>
    </row>
    <row r="752" spans="1:25" x14ac:dyDescent="0.25">
      <c r="A752">
        <v>760</v>
      </c>
      <c r="B752" t="s">
        <v>987</v>
      </c>
      <c r="C752">
        <v>108600</v>
      </c>
      <c r="D752">
        <v>1000</v>
      </c>
      <c r="E752" t="str">
        <f>IFERROR(IF(OR(HLOOKUP($A752,'Z-scores'!$C$2:$UD$20,3,FALSE)&gt;2,HLOOKUP(A752,'Z-scores'!$C$2:$UD$20,3,FALSE)&lt;-2),"",'Total-corrected counts'!E752),"")</f>
        <v/>
      </c>
      <c r="F752" t="str">
        <f>IFERROR(IF(OR(HLOOKUP($A752,'Z-scores'!$C$2:$UD$20,4,FALSE)&gt;2,HLOOKUP($A752,'Z-scores'!$C$2:$UD$20,4,FALSE)&lt;-2),"",'Total-corrected counts'!F752),"")</f>
        <v/>
      </c>
      <c r="G752" t="str">
        <f>IFERROR(IF(OR(HLOOKUP($A752,'Z-scores'!$C$2:$UD$20,5,FALSE)&gt;2,HLOOKUP($A752,'Z-scores'!$C$2:$UD$20,5,FALSE)&lt;-2),"",'Total-corrected counts'!G752),"")</f>
        <v/>
      </c>
      <c r="H752" t="str">
        <f>IFERROR(IF(OR(HLOOKUP($A752,'Z-scores'!$C$2:$UD$20,6,FALSE)&gt;2,HLOOKUP($A752,'Z-scores'!$C$2:$UD$20,6,FALSE)&lt;-2),"",'Total-corrected counts'!H752),"")</f>
        <v/>
      </c>
      <c r="I752" t="str">
        <f>IFERROR(IF(OR(HLOOKUP($A752,'Z-scores'!$C$2:$UD$20,7,FALSE)&gt;2,HLOOKUP($A752,'Z-scores'!$C$2:$UD$20,7,FALSE)&lt;-2),"",'Total-corrected counts'!I752),"")</f>
        <v/>
      </c>
      <c r="J752" t="str">
        <f>IFERROR(IF(OR(HLOOKUP($A752,'Z-scores'!$C$2:$UD$20,8,FALSE)&gt;2,HLOOKUP($A752,'Z-scores'!$C$2:$UD$20,8,FALSE)&lt;-2),"",'Total-corrected counts'!J752),"")</f>
        <v/>
      </c>
      <c r="K752" t="str">
        <f>IFERROR(IF(OR(HLOOKUP($A752,'Z-scores'!$C$2:$UD$20,9,FALSE)&gt;2,HLOOKUP($A752,'Z-scores'!$C$2:$UD$20,9,FALSE)&lt;-2),"",'Total-corrected counts'!K752),"")</f>
        <v/>
      </c>
      <c r="L752" t="str">
        <f>IFERROR(IF(OR(HLOOKUP($A752,'Z-scores'!$C$2:$UD$20,10,FALSE)&gt;2,HLOOKUP($A752,'Z-scores'!$C$2:$UD$20,10,FALSE)&lt;-2),"",'Total-corrected counts'!L752),"")</f>
        <v/>
      </c>
      <c r="M752" t="str">
        <f>IFERROR(IF(OR(HLOOKUP($A752,'Z-scores'!$C$2:$UD$20,11,FALSE)&gt;2,HLOOKUP($A752,'Z-scores'!$C$2:$UD$20,11,FALSE)&lt;-2),"",'Total-corrected counts'!M752),"")</f>
        <v/>
      </c>
      <c r="N752" t="str">
        <f>IFERROR(IF(OR(HLOOKUP($A752,'Z-scores'!$C$2:$UD$20,12,FALSE)&gt;2,HLOOKUP($A752,'Z-scores'!$C$2:$UD$20,12,FALSE)&lt;-2),"",'Total-corrected counts'!N752),"")</f>
        <v/>
      </c>
      <c r="O752" t="str">
        <f>IFERROR(IF(OR(HLOOKUP($A752,'Z-scores'!$C$2:$UD$20,13,FALSE)&gt;2,HLOOKUP($A752,'Z-scores'!$C$2:$UD$20,13,FALSE)&lt;-2),"",'Total-corrected counts'!O752),"")</f>
        <v/>
      </c>
      <c r="P752" t="str">
        <f>IFERROR(IF(OR(HLOOKUP($A752,'Z-scores'!$C$2:$UD$20,14,FALSE)&gt;2,HLOOKUP($A752,'Z-scores'!$C$2:$UD$20,14,FALSE)&lt;-2),"",'Total-corrected counts'!P752),"")</f>
        <v/>
      </c>
      <c r="Q752" t="str">
        <f>IFERROR(IF(OR(HLOOKUP($A752,'Z-scores'!$C$2:$UD$20,15,FALSE)&gt;2,HLOOKUP($A752,'Z-scores'!$C$2:$UD$20,15,FALSE)&lt;-2),"",'Total-corrected counts'!Q752),"")</f>
        <v/>
      </c>
      <c r="R752" t="str">
        <f>IFERROR(IF(OR(HLOOKUP($A752,'Z-scores'!$C$2:$UD$20,16,FALSE)&gt;2,HLOOKUP($A752,'Z-scores'!$C$2:$UD$20,16,FALSE)&lt;-2),"",'Total-corrected counts'!R752),"")</f>
        <v/>
      </c>
      <c r="S752" t="str">
        <f>IFERROR(IF(OR(HLOOKUP($A752,'Z-scores'!$C$2:$UD$20,17,FALSE)&gt;2,HLOOKUP($A752,'Z-scores'!$C$2:$UD$20,17,FALSE)&lt;-2),"",'Total-corrected counts'!S752),"")</f>
        <v/>
      </c>
      <c r="T752" t="str">
        <f>IFERROR(IF(OR(HLOOKUP($A752,'Z-scores'!$C$2:$UD$20,18,FALSE)&gt;2,HLOOKUP($A752,'Z-scores'!$C$2:$UD$20,18,FALSE)&lt;-2),"",'Total-corrected counts'!T752),"")</f>
        <v/>
      </c>
      <c r="U752" t="str">
        <f>IFERROR(IF(OR(HLOOKUP($A752,'Z-scores'!$C$2:$UD$20,19,FALSE)&gt;2,HLOOKUP($A752,'Z-scores'!$C$2:$UD$20,19,FALSE)&lt;-2),"",'Total-corrected counts'!U752),"")</f>
        <v/>
      </c>
      <c r="V752">
        <f t="shared" si="44"/>
        <v>1</v>
      </c>
      <c r="W752" t="str">
        <f t="shared" si="45"/>
        <v/>
      </c>
      <c r="X752" t="str">
        <f t="shared" si="46"/>
        <v/>
      </c>
      <c r="Y752" t="str">
        <f t="shared" si="47"/>
        <v/>
      </c>
    </row>
    <row r="753" spans="1:25" x14ac:dyDescent="0.25">
      <c r="A753">
        <v>761</v>
      </c>
      <c r="B753" t="s">
        <v>988</v>
      </c>
      <c r="C753">
        <v>76800</v>
      </c>
      <c r="D753">
        <v>693</v>
      </c>
      <c r="E753" t="str">
        <f>IFERROR(IF(OR(HLOOKUP($A753,'Z-scores'!$C$2:$UD$20,3,FALSE)&gt;2,HLOOKUP(A753,'Z-scores'!$C$2:$UD$20,3,FALSE)&lt;-2),"",'Total-corrected counts'!E753),"")</f>
        <v/>
      </c>
      <c r="F753" t="str">
        <f>IFERROR(IF(OR(HLOOKUP($A753,'Z-scores'!$C$2:$UD$20,4,FALSE)&gt;2,HLOOKUP($A753,'Z-scores'!$C$2:$UD$20,4,FALSE)&lt;-2),"",'Total-corrected counts'!F753),"")</f>
        <v/>
      </c>
      <c r="G753" t="str">
        <f>IFERROR(IF(OR(HLOOKUP($A753,'Z-scores'!$C$2:$UD$20,5,FALSE)&gt;2,HLOOKUP($A753,'Z-scores'!$C$2:$UD$20,5,FALSE)&lt;-2),"",'Total-corrected counts'!G753),"")</f>
        <v/>
      </c>
      <c r="H753" t="str">
        <f>IFERROR(IF(OR(HLOOKUP($A753,'Z-scores'!$C$2:$UD$20,6,FALSE)&gt;2,HLOOKUP($A753,'Z-scores'!$C$2:$UD$20,6,FALSE)&lt;-2),"",'Total-corrected counts'!H753),"")</f>
        <v/>
      </c>
      <c r="I753" t="str">
        <f>IFERROR(IF(OR(HLOOKUP($A753,'Z-scores'!$C$2:$UD$20,7,FALSE)&gt;2,HLOOKUP($A753,'Z-scores'!$C$2:$UD$20,7,FALSE)&lt;-2),"",'Total-corrected counts'!I753),"")</f>
        <v/>
      </c>
      <c r="J753" t="str">
        <f>IFERROR(IF(OR(HLOOKUP($A753,'Z-scores'!$C$2:$UD$20,8,FALSE)&gt;2,HLOOKUP($A753,'Z-scores'!$C$2:$UD$20,8,FALSE)&lt;-2),"",'Total-corrected counts'!J753),"")</f>
        <v/>
      </c>
      <c r="K753" t="str">
        <f>IFERROR(IF(OR(HLOOKUP($A753,'Z-scores'!$C$2:$UD$20,9,FALSE)&gt;2,HLOOKUP($A753,'Z-scores'!$C$2:$UD$20,9,FALSE)&lt;-2),"",'Total-corrected counts'!K753),"")</f>
        <v/>
      </c>
      <c r="L753" t="str">
        <f>IFERROR(IF(OR(HLOOKUP($A753,'Z-scores'!$C$2:$UD$20,10,FALSE)&gt;2,HLOOKUP($A753,'Z-scores'!$C$2:$UD$20,10,FALSE)&lt;-2),"",'Total-corrected counts'!L753),"")</f>
        <v/>
      </c>
      <c r="M753" t="str">
        <f>IFERROR(IF(OR(HLOOKUP($A753,'Z-scores'!$C$2:$UD$20,11,FALSE)&gt;2,HLOOKUP($A753,'Z-scores'!$C$2:$UD$20,11,FALSE)&lt;-2),"",'Total-corrected counts'!M753),"")</f>
        <v/>
      </c>
      <c r="N753" t="str">
        <f>IFERROR(IF(OR(HLOOKUP($A753,'Z-scores'!$C$2:$UD$20,12,FALSE)&gt;2,HLOOKUP($A753,'Z-scores'!$C$2:$UD$20,12,FALSE)&lt;-2),"",'Total-corrected counts'!N753),"")</f>
        <v/>
      </c>
      <c r="O753" t="str">
        <f>IFERROR(IF(OR(HLOOKUP($A753,'Z-scores'!$C$2:$UD$20,13,FALSE)&gt;2,HLOOKUP($A753,'Z-scores'!$C$2:$UD$20,13,FALSE)&lt;-2),"",'Total-corrected counts'!O753),"")</f>
        <v/>
      </c>
      <c r="P753" t="str">
        <f>IFERROR(IF(OR(HLOOKUP($A753,'Z-scores'!$C$2:$UD$20,14,FALSE)&gt;2,HLOOKUP($A753,'Z-scores'!$C$2:$UD$20,14,FALSE)&lt;-2),"",'Total-corrected counts'!P753),"")</f>
        <v/>
      </c>
      <c r="Q753" t="str">
        <f>IFERROR(IF(OR(HLOOKUP($A753,'Z-scores'!$C$2:$UD$20,15,FALSE)&gt;2,HLOOKUP($A753,'Z-scores'!$C$2:$UD$20,15,FALSE)&lt;-2),"",'Total-corrected counts'!Q753),"")</f>
        <v/>
      </c>
      <c r="R753" t="str">
        <f>IFERROR(IF(OR(HLOOKUP($A753,'Z-scores'!$C$2:$UD$20,16,FALSE)&gt;2,HLOOKUP($A753,'Z-scores'!$C$2:$UD$20,16,FALSE)&lt;-2),"",'Total-corrected counts'!R753),"")</f>
        <v/>
      </c>
      <c r="S753" t="str">
        <f>IFERROR(IF(OR(HLOOKUP($A753,'Z-scores'!$C$2:$UD$20,17,FALSE)&gt;2,HLOOKUP($A753,'Z-scores'!$C$2:$UD$20,17,FALSE)&lt;-2),"",'Total-corrected counts'!S753),"")</f>
        <v/>
      </c>
      <c r="T753" t="str">
        <f>IFERROR(IF(OR(HLOOKUP($A753,'Z-scores'!$C$2:$UD$20,18,FALSE)&gt;2,HLOOKUP($A753,'Z-scores'!$C$2:$UD$20,18,FALSE)&lt;-2),"",'Total-corrected counts'!T753),"")</f>
        <v/>
      </c>
      <c r="U753" t="str">
        <f>IFERROR(IF(OR(HLOOKUP($A753,'Z-scores'!$C$2:$UD$20,19,FALSE)&gt;2,HLOOKUP($A753,'Z-scores'!$C$2:$UD$20,19,FALSE)&lt;-2),"",'Total-corrected counts'!U753),"")</f>
        <v/>
      </c>
      <c r="V753">
        <f t="shared" si="44"/>
        <v>1</v>
      </c>
      <c r="W753" t="str">
        <f t="shared" si="45"/>
        <v/>
      </c>
      <c r="X753" t="str">
        <f t="shared" si="46"/>
        <v/>
      </c>
      <c r="Y753" t="str">
        <f t="shared" si="47"/>
        <v/>
      </c>
    </row>
    <row r="754" spans="1:25" x14ac:dyDescent="0.25">
      <c r="A754">
        <v>762</v>
      </c>
      <c r="B754" t="s">
        <v>989</v>
      </c>
      <c r="C754">
        <v>113800</v>
      </c>
      <c r="D754">
        <v>182</v>
      </c>
      <c r="E754" t="str">
        <f>IFERROR(IF(OR(HLOOKUP($A754,'Z-scores'!$C$2:$UD$20,3,FALSE)&gt;2,HLOOKUP(A754,'Z-scores'!$C$2:$UD$20,3,FALSE)&lt;-2),"",'Total-corrected counts'!E754),"")</f>
        <v/>
      </c>
      <c r="F754" t="str">
        <f>IFERROR(IF(OR(HLOOKUP($A754,'Z-scores'!$C$2:$UD$20,4,FALSE)&gt;2,HLOOKUP($A754,'Z-scores'!$C$2:$UD$20,4,FALSE)&lt;-2),"",'Total-corrected counts'!F754),"")</f>
        <v/>
      </c>
      <c r="G754" t="str">
        <f>IFERROR(IF(OR(HLOOKUP($A754,'Z-scores'!$C$2:$UD$20,5,FALSE)&gt;2,HLOOKUP($A754,'Z-scores'!$C$2:$UD$20,5,FALSE)&lt;-2),"",'Total-corrected counts'!G754),"")</f>
        <v/>
      </c>
      <c r="H754" t="str">
        <f>IFERROR(IF(OR(HLOOKUP($A754,'Z-scores'!$C$2:$UD$20,6,FALSE)&gt;2,HLOOKUP($A754,'Z-scores'!$C$2:$UD$20,6,FALSE)&lt;-2),"",'Total-corrected counts'!H754),"")</f>
        <v/>
      </c>
      <c r="I754" t="str">
        <f>IFERROR(IF(OR(HLOOKUP($A754,'Z-scores'!$C$2:$UD$20,7,FALSE)&gt;2,HLOOKUP($A754,'Z-scores'!$C$2:$UD$20,7,FALSE)&lt;-2),"",'Total-corrected counts'!I754),"")</f>
        <v/>
      </c>
      <c r="J754" t="str">
        <f>IFERROR(IF(OR(HLOOKUP($A754,'Z-scores'!$C$2:$UD$20,8,FALSE)&gt;2,HLOOKUP($A754,'Z-scores'!$C$2:$UD$20,8,FALSE)&lt;-2),"",'Total-corrected counts'!J754),"")</f>
        <v/>
      </c>
      <c r="K754" t="str">
        <f>IFERROR(IF(OR(HLOOKUP($A754,'Z-scores'!$C$2:$UD$20,9,FALSE)&gt;2,HLOOKUP($A754,'Z-scores'!$C$2:$UD$20,9,FALSE)&lt;-2),"",'Total-corrected counts'!K754),"")</f>
        <v/>
      </c>
      <c r="L754" t="str">
        <f>IFERROR(IF(OR(HLOOKUP($A754,'Z-scores'!$C$2:$UD$20,10,FALSE)&gt;2,HLOOKUP($A754,'Z-scores'!$C$2:$UD$20,10,FALSE)&lt;-2),"",'Total-corrected counts'!L754),"")</f>
        <v/>
      </c>
      <c r="M754" t="str">
        <f>IFERROR(IF(OR(HLOOKUP($A754,'Z-scores'!$C$2:$UD$20,11,FALSE)&gt;2,HLOOKUP($A754,'Z-scores'!$C$2:$UD$20,11,FALSE)&lt;-2),"",'Total-corrected counts'!M754),"")</f>
        <v/>
      </c>
      <c r="N754" t="str">
        <f>IFERROR(IF(OR(HLOOKUP($A754,'Z-scores'!$C$2:$UD$20,12,FALSE)&gt;2,HLOOKUP($A754,'Z-scores'!$C$2:$UD$20,12,FALSE)&lt;-2),"",'Total-corrected counts'!N754),"")</f>
        <v/>
      </c>
      <c r="O754" t="str">
        <f>IFERROR(IF(OR(HLOOKUP($A754,'Z-scores'!$C$2:$UD$20,13,FALSE)&gt;2,HLOOKUP($A754,'Z-scores'!$C$2:$UD$20,13,FALSE)&lt;-2),"",'Total-corrected counts'!O754),"")</f>
        <v/>
      </c>
      <c r="P754" t="str">
        <f>IFERROR(IF(OR(HLOOKUP($A754,'Z-scores'!$C$2:$UD$20,14,FALSE)&gt;2,HLOOKUP($A754,'Z-scores'!$C$2:$UD$20,14,FALSE)&lt;-2),"",'Total-corrected counts'!P754),"")</f>
        <v/>
      </c>
      <c r="Q754" t="str">
        <f>IFERROR(IF(OR(HLOOKUP($A754,'Z-scores'!$C$2:$UD$20,15,FALSE)&gt;2,HLOOKUP($A754,'Z-scores'!$C$2:$UD$20,15,FALSE)&lt;-2),"",'Total-corrected counts'!Q754),"")</f>
        <v/>
      </c>
      <c r="R754" t="str">
        <f>IFERROR(IF(OR(HLOOKUP($A754,'Z-scores'!$C$2:$UD$20,16,FALSE)&gt;2,HLOOKUP($A754,'Z-scores'!$C$2:$UD$20,16,FALSE)&lt;-2),"",'Total-corrected counts'!R754),"")</f>
        <v/>
      </c>
      <c r="S754" t="str">
        <f>IFERROR(IF(OR(HLOOKUP($A754,'Z-scores'!$C$2:$UD$20,17,FALSE)&gt;2,HLOOKUP($A754,'Z-scores'!$C$2:$UD$20,17,FALSE)&lt;-2),"",'Total-corrected counts'!S754),"")</f>
        <v/>
      </c>
      <c r="T754" t="str">
        <f>IFERROR(IF(OR(HLOOKUP($A754,'Z-scores'!$C$2:$UD$20,18,FALSE)&gt;2,HLOOKUP($A754,'Z-scores'!$C$2:$UD$20,18,FALSE)&lt;-2),"",'Total-corrected counts'!T754),"")</f>
        <v/>
      </c>
      <c r="U754" t="str">
        <f>IFERROR(IF(OR(HLOOKUP($A754,'Z-scores'!$C$2:$UD$20,19,FALSE)&gt;2,HLOOKUP($A754,'Z-scores'!$C$2:$UD$20,19,FALSE)&lt;-2),"",'Total-corrected counts'!U754),"")</f>
        <v/>
      </c>
      <c r="V754">
        <f t="shared" si="44"/>
        <v>1</v>
      </c>
      <c r="W754" t="str">
        <f t="shared" si="45"/>
        <v/>
      </c>
      <c r="X754" t="str">
        <f t="shared" si="46"/>
        <v/>
      </c>
      <c r="Y754" t="str">
        <f t="shared" si="47"/>
        <v/>
      </c>
    </row>
    <row r="755" spans="1:25" x14ac:dyDescent="0.25">
      <c r="A755">
        <v>763</v>
      </c>
      <c r="B755" t="s">
        <v>990</v>
      </c>
      <c r="C755">
        <v>73000</v>
      </c>
      <c r="D755">
        <v>141</v>
      </c>
      <c r="E755">
        <f>IFERROR(IF(OR(HLOOKUP($A755,'Z-scores'!$C$2:$UD$20,3,FALSE)&gt;2,HLOOKUP(A755,'Z-scores'!$C$2:$UD$20,3,FALSE)&lt;-2),"",'Total-corrected counts'!E755),"")</f>
        <v>0</v>
      </c>
      <c r="F755">
        <f>IFERROR(IF(OR(HLOOKUP($A755,'Z-scores'!$C$2:$UD$20,4,FALSE)&gt;2,HLOOKUP($A755,'Z-scores'!$C$2:$UD$20,4,FALSE)&lt;-2),"",'Total-corrected counts'!F755),"")</f>
        <v>0</v>
      </c>
      <c r="G755">
        <f>IFERROR(IF(OR(HLOOKUP($A755,'Z-scores'!$C$2:$UD$20,5,FALSE)&gt;2,HLOOKUP($A755,'Z-scores'!$C$2:$UD$20,5,FALSE)&lt;-2),"",'Total-corrected counts'!G755),"")</f>
        <v>0</v>
      </c>
      <c r="H755">
        <f>IFERROR(IF(OR(HLOOKUP($A755,'Z-scores'!$C$2:$UD$20,6,FALSE)&gt;2,HLOOKUP($A755,'Z-scores'!$C$2:$UD$20,6,FALSE)&lt;-2),"",'Total-corrected counts'!H755),"")</f>
        <v>0</v>
      </c>
      <c r="I755">
        <f>IFERROR(IF(OR(HLOOKUP($A755,'Z-scores'!$C$2:$UD$20,7,FALSE)&gt;2,HLOOKUP($A755,'Z-scores'!$C$2:$UD$20,7,FALSE)&lt;-2),"",'Total-corrected counts'!I755),"")</f>
        <v>0</v>
      </c>
      <c r="J755">
        <f>IFERROR(IF(OR(HLOOKUP($A755,'Z-scores'!$C$2:$UD$20,8,FALSE)&gt;2,HLOOKUP($A755,'Z-scores'!$C$2:$UD$20,8,FALSE)&lt;-2),"",'Total-corrected counts'!J755),"")</f>
        <v>0</v>
      </c>
      <c r="K755">
        <f>IFERROR(IF(OR(HLOOKUP($A755,'Z-scores'!$C$2:$UD$20,9,FALSE)&gt;2,HLOOKUP($A755,'Z-scores'!$C$2:$UD$20,9,FALSE)&lt;-2),"",'Total-corrected counts'!K755),"")</f>
        <v>0</v>
      </c>
      <c r="L755">
        <f>IFERROR(IF(OR(HLOOKUP($A755,'Z-scores'!$C$2:$UD$20,10,FALSE)&gt;2,HLOOKUP($A755,'Z-scores'!$C$2:$UD$20,10,FALSE)&lt;-2),"",'Total-corrected counts'!L755),"")</f>
        <v>0</v>
      </c>
      <c r="M755">
        <f>IFERROR(IF(OR(HLOOKUP($A755,'Z-scores'!$C$2:$UD$20,11,FALSE)&gt;2,HLOOKUP($A755,'Z-scores'!$C$2:$UD$20,11,FALSE)&lt;-2),"",'Total-corrected counts'!M755),"")</f>
        <v>0</v>
      </c>
      <c r="N755">
        <f>IFERROR(IF(OR(HLOOKUP($A755,'Z-scores'!$C$2:$UD$20,12,FALSE)&gt;2,HLOOKUP($A755,'Z-scores'!$C$2:$UD$20,12,FALSE)&lt;-2),"",'Total-corrected counts'!N755),"")</f>
        <v>0</v>
      </c>
      <c r="O755" t="str">
        <f>IFERROR(IF(OR(HLOOKUP($A755,'Z-scores'!$C$2:$UD$20,13,FALSE)&gt;2,HLOOKUP($A755,'Z-scores'!$C$2:$UD$20,13,FALSE)&lt;-2),"",'Total-corrected counts'!O755),"")</f>
        <v/>
      </c>
      <c r="P755">
        <f>IFERROR(IF(OR(HLOOKUP($A755,'Z-scores'!$C$2:$UD$20,14,FALSE)&gt;2,HLOOKUP($A755,'Z-scores'!$C$2:$UD$20,14,FALSE)&lt;-2),"",'Total-corrected counts'!P755),"")</f>
        <v>0</v>
      </c>
      <c r="Q755">
        <f>IFERROR(IF(OR(HLOOKUP($A755,'Z-scores'!$C$2:$UD$20,15,FALSE)&gt;2,HLOOKUP($A755,'Z-scores'!$C$2:$UD$20,15,FALSE)&lt;-2),"",'Total-corrected counts'!Q755),"")</f>
        <v>0</v>
      </c>
      <c r="R755">
        <f>IFERROR(IF(OR(HLOOKUP($A755,'Z-scores'!$C$2:$UD$20,16,FALSE)&gt;2,HLOOKUP($A755,'Z-scores'!$C$2:$UD$20,16,FALSE)&lt;-2),"",'Total-corrected counts'!R755),"")</f>
        <v>0</v>
      </c>
      <c r="S755">
        <f>IFERROR(IF(OR(HLOOKUP($A755,'Z-scores'!$C$2:$UD$20,17,FALSE)&gt;2,HLOOKUP($A755,'Z-scores'!$C$2:$UD$20,17,FALSE)&lt;-2),"",'Total-corrected counts'!S755),"")</f>
        <v>0</v>
      </c>
      <c r="T755">
        <f>IFERROR(IF(OR(HLOOKUP($A755,'Z-scores'!$C$2:$UD$20,18,FALSE)&gt;2,HLOOKUP($A755,'Z-scores'!$C$2:$UD$20,18,FALSE)&lt;-2),"",'Total-corrected counts'!T755),"")</f>
        <v>0</v>
      </c>
      <c r="U755">
        <f>IFERROR(IF(OR(HLOOKUP($A755,'Z-scores'!$C$2:$UD$20,19,FALSE)&gt;2,HLOOKUP($A755,'Z-scores'!$C$2:$UD$20,19,FALSE)&lt;-2),"",'Total-corrected counts'!U755),"")</f>
        <v>0</v>
      </c>
      <c r="V755">
        <f t="shared" si="44"/>
        <v>0</v>
      </c>
      <c r="W755" t="str">
        <f t="shared" si="45"/>
        <v/>
      </c>
      <c r="X755">
        <f t="shared" si="46"/>
        <v>0</v>
      </c>
      <c r="Y755">
        <f t="shared" si="47"/>
        <v>0</v>
      </c>
    </row>
    <row r="756" spans="1:25" x14ac:dyDescent="0.25">
      <c r="A756">
        <v>764</v>
      </c>
      <c r="B756" t="s">
        <v>991</v>
      </c>
      <c r="C756">
        <v>41800</v>
      </c>
      <c r="D756">
        <v>918</v>
      </c>
      <c r="E756" t="str">
        <f>IFERROR(IF(OR(HLOOKUP($A756,'Z-scores'!$C$2:$UD$20,3,FALSE)&gt;2,HLOOKUP(A756,'Z-scores'!$C$2:$UD$20,3,FALSE)&lt;-2),"",'Total-corrected counts'!E756),"")</f>
        <v/>
      </c>
      <c r="F756" t="str">
        <f>IFERROR(IF(OR(HLOOKUP($A756,'Z-scores'!$C$2:$UD$20,4,FALSE)&gt;2,HLOOKUP($A756,'Z-scores'!$C$2:$UD$20,4,FALSE)&lt;-2),"",'Total-corrected counts'!F756),"")</f>
        <v/>
      </c>
      <c r="G756" t="str">
        <f>IFERROR(IF(OR(HLOOKUP($A756,'Z-scores'!$C$2:$UD$20,5,FALSE)&gt;2,HLOOKUP($A756,'Z-scores'!$C$2:$UD$20,5,FALSE)&lt;-2),"",'Total-corrected counts'!G756),"")</f>
        <v/>
      </c>
      <c r="H756" t="str">
        <f>IFERROR(IF(OR(HLOOKUP($A756,'Z-scores'!$C$2:$UD$20,6,FALSE)&gt;2,HLOOKUP($A756,'Z-scores'!$C$2:$UD$20,6,FALSE)&lt;-2),"",'Total-corrected counts'!H756),"")</f>
        <v/>
      </c>
      <c r="I756" t="str">
        <f>IFERROR(IF(OR(HLOOKUP($A756,'Z-scores'!$C$2:$UD$20,7,FALSE)&gt;2,HLOOKUP($A756,'Z-scores'!$C$2:$UD$20,7,FALSE)&lt;-2),"",'Total-corrected counts'!I756),"")</f>
        <v/>
      </c>
      <c r="J756" t="str">
        <f>IFERROR(IF(OR(HLOOKUP($A756,'Z-scores'!$C$2:$UD$20,8,FALSE)&gt;2,HLOOKUP($A756,'Z-scores'!$C$2:$UD$20,8,FALSE)&lt;-2),"",'Total-corrected counts'!J756),"")</f>
        <v/>
      </c>
      <c r="K756" t="str">
        <f>IFERROR(IF(OR(HLOOKUP($A756,'Z-scores'!$C$2:$UD$20,9,FALSE)&gt;2,HLOOKUP($A756,'Z-scores'!$C$2:$UD$20,9,FALSE)&lt;-2),"",'Total-corrected counts'!K756),"")</f>
        <v/>
      </c>
      <c r="L756" t="str">
        <f>IFERROR(IF(OR(HLOOKUP($A756,'Z-scores'!$C$2:$UD$20,10,FALSE)&gt;2,HLOOKUP($A756,'Z-scores'!$C$2:$UD$20,10,FALSE)&lt;-2),"",'Total-corrected counts'!L756),"")</f>
        <v/>
      </c>
      <c r="M756" t="str">
        <f>IFERROR(IF(OR(HLOOKUP($A756,'Z-scores'!$C$2:$UD$20,11,FALSE)&gt;2,HLOOKUP($A756,'Z-scores'!$C$2:$UD$20,11,FALSE)&lt;-2),"",'Total-corrected counts'!M756),"")</f>
        <v/>
      </c>
      <c r="N756" t="str">
        <f>IFERROR(IF(OR(HLOOKUP($A756,'Z-scores'!$C$2:$UD$20,12,FALSE)&gt;2,HLOOKUP($A756,'Z-scores'!$C$2:$UD$20,12,FALSE)&lt;-2),"",'Total-corrected counts'!N756),"")</f>
        <v/>
      </c>
      <c r="O756" t="str">
        <f>IFERROR(IF(OR(HLOOKUP($A756,'Z-scores'!$C$2:$UD$20,13,FALSE)&gt;2,HLOOKUP($A756,'Z-scores'!$C$2:$UD$20,13,FALSE)&lt;-2),"",'Total-corrected counts'!O756),"")</f>
        <v/>
      </c>
      <c r="P756" t="str">
        <f>IFERROR(IF(OR(HLOOKUP($A756,'Z-scores'!$C$2:$UD$20,14,FALSE)&gt;2,HLOOKUP($A756,'Z-scores'!$C$2:$UD$20,14,FALSE)&lt;-2),"",'Total-corrected counts'!P756),"")</f>
        <v/>
      </c>
      <c r="Q756" t="str">
        <f>IFERROR(IF(OR(HLOOKUP($A756,'Z-scores'!$C$2:$UD$20,15,FALSE)&gt;2,HLOOKUP($A756,'Z-scores'!$C$2:$UD$20,15,FALSE)&lt;-2),"",'Total-corrected counts'!Q756),"")</f>
        <v/>
      </c>
      <c r="R756" t="str">
        <f>IFERROR(IF(OR(HLOOKUP($A756,'Z-scores'!$C$2:$UD$20,16,FALSE)&gt;2,HLOOKUP($A756,'Z-scores'!$C$2:$UD$20,16,FALSE)&lt;-2),"",'Total-corrected counts'!R756),"")</f>
        <v/>
      </c>
      <c r="S756" t="str">
        <f>IFERROR(IF(OR(HLOOKUP($A756,'Z-scores'!$C$2:$UD$20,17,FALSE)&gt;2,HLOOKUP($A756,'Z-scores'!$C$2:$UD$20,17,FALSE)&lt;-2),"",'Total-corrected counts'!S756),"")</f>
        <v/>
      </c>
      <c r="T756" t="str">
        <f>IFERROR(IF(OR(HLOOKUP($A756,'Z-scores'!$C$2:$UD$20,18,FALSE)&gt;2,HLOOKUP($A756,'Z-scores'!$C$2:$UD$20,18,FALSE)&lt;-2),"",'Total-corrected counts'!T756),"")</f>
        <v/>
      </c>
      <c r="U756" t="str">
        <f>IFERROR(IF(OR(HLOOKUP($A756,'Z-scores'!$C$2:$UD$20,19,FALSE)&gt;2,HLOOKUP($A756,'Z-scores'!$C$2:$UD$20,19,FALSE)&lt;-2),"",'Total-corrected counts'!U756),"")</f>
        <v/>
      </c>
      <c r="V756">
        <f t="shared" si="44"/>
        <v>1</v>
      </c>
      <c r="W756" t="str">
        <f t="shared" si="45"/>
        <v/>
      </c>
      <c r="X756" t="str">
        <f t="shared" si="46"/>
        <v/>
      </c>
      <c r="Y756" t="str">
        <f t="shared" si="47"/>
        <v/>
      </c>
    </row>
    <row r="757" spans="1:25" x14ac:dyDescent="0.25">
      <c r="A757">
        <v>765</v>
      </c>
      <c r="B757" t="s">
        <v>368</v>
      </c>
      <c r="C757">
        <v>96400</v>
      </c>
      <c r="D757">
        <v>370</v>
      </c>
      <c r="E757" t="str">
        <f>IFERROR(IF(OR(HLOOKUP($A757,'Z-scores'!$C$2:$UD$20,3,FALSE)&gt;2,HLOOKUP(A757,'Z-scores'!$C$2:$UD$20,3,FALSE)&lt;-2),"",'Total-corrected counts'!E757),"")</f>
        <v/>
      </c>
      <c r="F757">
        <f>IFERROR(IF(OR(HLOOKUP($A757,'Z-scores'!$C$2:$UD$20,4,FALSE)&gt;2,HLOOKUP($A757,'Z-scores'!$C$2:$UD$20,4,FALSE)&lt;-2),"",'Total-corrected counts'!F757),"")</f>
        <v>2.8628427618475754</v>
      </c>
      <c r="G757">
        <f>IFERROR(IF(OR(HLOOKUP($A757,'Z-scores'!$C$2:$UD$20,5,FALSE)&gt;2,HLOOKUP($A757,'Z-scores'!$C$2:$UD$20,5,FALSE)&lt;-2),"",'Total-corrected counts'!G757),"")</f>
        <v>1.9742859330112696</v>
      </c>
      <c r="H757">
        <f>IFERROR(IF(OR(HLOOKUP($A757,'Z-scores'!$C$2:$UD$20,6,FALSE)&gt;2,HLOOKUP($A757,'Z-scores'!$C$2:$UD$20,6,FALSE)&lt;-2),"",'Total-corrected counts'!H757),"")</f>
        <v>2.980592642333769</v>
      </c>
      <c r="I757">
        <f>IFERROR(IF(OR(HLOOKUP($A757,'Z-scores'!$C$2:$UD$20,7,FALSE)&gt;2,HLOOKUP($A757,'Z-scores'!$C$2:$UD$20,7,FALSE)&lt;-2),"",'Total-corrected counts'!I757),"")</f>
        <v>2.5858963979078871</v>
      </c>
      <c r="J757">
        <f>IFERROR(IF(OR(HLOOKUP($A757,'Z-scores'!$C$2:$UD$20,8,FALSE)&gt;2,HLOOKUP($A757,'Z-scores'!$C$2:$UD$20,8,FALSE)&lt;-2),"",'Total-corrected counts'!J757),"")</f>
        <v>4.2996246703785443</v>
      </c>
      <c r="K757">
        <f>IFERROR(IF(OR(HLOOKUP($A757,'Z-scores'!$C$2:$UD$20,9,FALSE)&gt;2,HLOOKUP($A757,'Z-scores'!$C$2:$UD$20,9,FALSE)&lt;-2),"",'Total-corrected counts'!K757),"")</f>
        <v>0</v>
      </c>
      <c r="L757">
        <f>IFERROR(IF(OR(HLOOKUP($A757,'Z-scores'!$C$2:$UD$20,10,FALSE)&gt;2,HLOOKUP($A757,'Z-scores'!$C$2:$UD$20,10,FALSE)&lt;-2),"",'Total-corrected counts'!L757),"")</f>
        <v>0.63501359105477517</v>
      </c>
      <c r="M757">
        <f>IFERROR(IF(OR(HLOOKUP($A757,'Z-scores'!$C$2:$UD$20,11,FALSE)&gt;2,HLOOKUP($A757,'Z-scores'!$C$2:$UD$20,11,FALSE)&lt;-2),"",'Total-corrected counts'!M757),"")</f>
        <v>1.7324745911406043</v>
      </c>
      <c r="N757">
        <f>IFERROR(IF(OR(HLOOKUP($A757,'Z-scores'!$C$2:$UD$20,12,FALSE)&gt;2,HLOOKUP($A757,'Z-scores'!$C$2:$UD$20,12,FALSE)&lt;-2),"",'Total-corrected counts'!N757),"")</f>
        <v>0.93474473679146131</v>
      </c>
      <c r="O757">
        <f>IFERROR(IF(OR(HLOOKUP($A757,'Z-scores'!$C$2:$UD$20,13,FALSE)&gt;2,HLOOKUP($A757,'Z-scores'!$C$2:$UD$20,13,FALSE)&lt;-2),"",'Total-corrected counts'!O757),"")</f>
        <v>1.4100779177423137</v>
      </c>
      <c r="P757">
        <f>IFERROR(IF(OR(HLOOKUP($A757,'Z-scores'!$C$2:$UD$20,14,FALSE)&gt;2,HLOOKUP($A757,'Z-scores'!$C$2:$UD$20,14,FALSE)&lt;-2),"",'Total-corrected counts'!P757),"")</f>
        <v>1.4060736397947049</v>
      </c>
      <c r="Q757">
        <f>IFERROR(IF(OR(HLOOKUP($A757,'Z-scores'!$C$2:$UD$20,15,FALSE)&gt;2,HLOOKUP($A757,'Z-scores'!$C$2:$UD$20,15,FALSE)&lt;-2),"",'Total-corrected counts'!Q757),"")</f>
        <v>6.8842586453027126</v>
      </c>
      <c r="R757">
        <f>IFERROR(IF(OR(HLOOKUP($A757,'Z-scores'!$C$2:$UD$20,16,FALSE)&gt;2,HLOOKUP($A757,'Z-scores'!$C$2:$UD$20,16,FALSE)&lt;-2),"",'Total-corrected counts'!R757),"")</f>
        <v>2.0195099082204875</v>
      </c>
      <c r="S757">
        <f>IFERROR(IF(OR(HLOOKUP($A757,'Z-scores'!$C$2:$UD$20,17,FALSE)&gt;2,HLOOKUP($A757,'Z-scores'!$C$2:$UD$20,17,FALSE)&lt;-2),"",'Total-corrected counts'!S757),"")</f>
        <v>1.2919770397223227</v>
      </c>
      <c r="T757">
        <f>IFERROR(IF(OR(HLOOKUP($A757,'Z-scores'!$C$2:$UD$20,18,FALSE)&gt;2,HLOOKUP($A757,'Z-scores'!$C$2:$UD$20,18,FALSE)&lt;-2),"",'Total-corrected counts'!T757),"")</f>
        <v>0.5240522815174492</v>
      </c>
      <c r="U757">
        <f>IFERROR(IF(OR(HLOOKUP($A757,'Z-scores'!$C$2:$UD$20,19,FALSE)&gt;2,HLOOKUP($A757,'Z-scores'!$C$2:$UD$20,19,FALSE)&lt;-2),"",'Total-corrected counts'!U757),"")</f>
        <v>1.3669323867507368</v>
      </c>
      <c r="V757">
        <f t="shared" si="44"/>
        <v>1</v>
      </c>
      <c r="W757">
        <f t="shared" si="45"/>
        <v>0.86112026383413176</v>
      </c>
      <c r="X757">
        <f t="shared" si="46"/>
        <v>2.1338413234593032</v>
      </c>
      <c r="Y757">
        <f t="shared" si="47"/>
        <v>1.9797033194802736</v>
      </c>
    </row>
    <row r="758" spans="1:25" x14ac:dyDescent="0.25">
      <c r="A758">
        <v>766</v>
      </c>
      <c r="B758" t="s">
        <v>992</v>
      </c>
      <c r="C758">
        <v>40200</v>
      </c>
      <c r="D758">
        <v>726</v>
      </c>
      <c r="E758" t="str">
        <f>IFERROR(IF(OR(HLOOKUP($A758,'Z-scores'!$C$2:$UD$20,3,FALSE)&gt;2,HLOOKUP(A758,'Z-scores'!$C$2:$UD$20,3,FALSE)&lt;-2),"",'Total-corrected counts'!E758),"")</f>
        <v/>
      </c>
      <c r="F758" t="str">
        <f>IFERROR(IF(OR(HLOOKUP($A758,'Z-scores'!$C$2:$UD$20,4,FALSE)&gt;2,HLOOKUP($A758,'Z-scores'!$C$2:$UD$20,4,FALSE)&lt;-2),"",'Total-corrected counts'!F758),"")</f>
        <v/>
      </c>
      <c r="G758" t="str">
        <f>IFERROR(IF(OR(HLOOKUP($A758,'Z-scores'!$C$2:$UD$20,5,FALSE)&gt;2,HLOOKUP($A758,'Z-scores'!$C$2:$UD$20,5,FALSE)&lt;-2),"",'Total-corrected counts'!G758),"")</f>
        <v/>
      </c>
      <c r="H758" t="str">
        <f>IFERROR(IF(OR(HLOOKUP($A758,'Z-scores'!$C$2:$UD$20,6,FALSE)&gt;2,HLOOKUP($A758,'Z-scores'!$C$2:$UD$20,6,FALSE)&lt;-2),"",'Total-corrected counts'!H758),"")</f>
        <v/>
      </c>
      <c r="I758" t="str">
        <f>IFERROR(IF(OR(HLOOKUP($A758,'Z-scores'!$C$2:$UD$20,7,FALSE)&gt;2,HLOOKUP($A758,'Z-scores'!$C$2:$UD$20,7,FALSE)&lt;-2),"",'Total-corrected counts'!I758),"")</f>
        <v/>
      </c>
      <c r="J758" t="str">
        <f>IFERROR(IF(OR(HLOOKUP($A758,'Z-scores'!$C$2:$UD$20,8,FALSE)&gt;2,HLOOKUP($A758,'Z-scores'!$C$2:$UD$20,8,FALSE)&lt;-2),"",'Total-corrected counts'!J758),"")</f>
        <v/>
      </c>
      <c r="K758" t="str">
        <f>IFERROR(IF(OR(HLOOKUP($A758,'Z-scores'!$C$2:$UD$20,9,FALSE)&gt;2,HLOOKUP($A758,'Z-scores'!$C$2:$UD$20,9,FALSE)&lt;-2),"",'Total-corrected counts'!K758),"")</f>
        <v/>
      </c>
      <c r="L758" t="str">
        <f>IFERROR(IF(OR(HLOOKUP($A758,'Z-scores'!$C$2:$UD$20,10,FALSE)&gt;2,HLOOKUP($A758,'Z-scores'!$C$2:$UD$20,10,FALSE)&lt;-2),"",'Total-corrected counts'!L758),"")</f>
        <v/>
      </c>
      <c r="M758" t="str">
        <f>IFERROR(IF(OR(HLOOKUP($A758,'Z-scores'!$C$2:$UD$20,11,FALSE)&gt;2,HLOOKUP($A758,'Z-scores'!$C$2:$UD$20,11,FALSE)&lt;-2),"",'Total-corrected counts'!M758),"")</f>
        <v/>
      </c>
      <c r="N758" t="str">
        <f>IFERROR(IF(OR(HLOOKUP($A758,'Z-scores'!$C$2:$UD$20,12,FALSE)&gt;2,HLOOKUP($A758,'Z-scores'!$C$2:$UD$20,12,FALSE)&lt;-2),"",'Total-corrected counts'!N758),"")</f>
        <v/>
      </c>
      <c r="O758" t="str">
        <f>IFERROR(IF(OR(HLOOKUP($A758,'Z-scores'!$C$2:$UD$20,13,FALSE)&gt;2,HLOOKUP($A758,'Z-scores'!$C$2:$UD$20,13,FALSE)&lt;-2),"",'Total-corrected counts'!O758),"")</f>
        <v/>
      </c>
      <c r="P758" t="str">
        <f>IFERROR(IF(OR(HLOOKUP($A758,'Z-scores'!$C$2:$UD$20,14,FALSE)&gt;2,HLOOKUP($A758,'Z-scores'!$C$2:$UD$20,14,FALSE)&lt;-2),"",'Total-corrected counts'!P758),"")</f>
        <v/>
      </c>
      <c r="Q758" t="str">
        <f>IFERROR(IF(OR(HLOOKUP($A758,'Z-scores'!$C$2:$UD$20,15,FALSE)&gt;2,HLOOKUP($A758,'Z-scores'!$C$2:$UD$20,15,FALSE)&lt;-2),"",'Total-corrected counts'!Q758),"")</f>
        <v/>
      </c>
      <c r="R758" t="str">
        <f>IFERROR(IF(OR(HLOOKUP($A758,'Z-scores'!$C$2:$UD$20,16,FALSE)&gt;2,HLOOKUP($A758,'Z-scores'!$C$2:$UD$20,16,FALSE)&lt;-2),"",'Total-corrected counts'!R758),"")</f>
        <v/>
      </c>
      <c r="S758" t="str">
        <f>IFERROR(IF(OR(HLOOKUP($A758,'Z-scores'!$C$2:$UD$20,17,FALSE)&gt;2,HLOOKUP($A758,'Z-scores'!$C$2:$UD$20,17,FALSE)&lt;-2),"",'Total-corrected counts'!S758),"")</f>
        <v/>
      </c>
      <c r="T758" t="str">
        <f>IFERROR(IF(OR(HLOOKUP($A758,'Z-scores'!$C$2:$UD$20,18,FALSE)&gt;2,HLOOKUP($A758,'Z-scores'!$C$2:$UD$20,18,FALSE)&lt;-2),"",'Total-corrected counts'!T758),"")</f>
        <v/>
      </c>
      <c r="U758" t="str">
        <f>IFERROR(IF(OR(HLOOKUP($A758,'Z-scores'!$C$2:$UD$20,19,FALSE)&gt;2,HLOOKUP($A758,'Z-scores'!$C$2:$UD$20,19,FALSE)&lt;-2),"",'Total-corrected counts'!U758),"")</f>
        <v/>
      </c>
      <c r="V758">
        <f t="shared" si="44"/>
        <v>1</v>
      </c>
      <c r="W758" t="str">
        <f t="shared" si="45"/>
        <v/>
      </c>
      <c r="X758" t="str">
        <f t="shared" si="46"/>
        <v/>
      </c>
      <c r="Y758" t="str">
        <f t="shared" si="47"/>
        <v/>
      </c>
    </row>
    <row r="759" spans="1:25" x14ac:dyDescent="0.25">
      <c r="A759">
        <v>767</v>
      </c>
      <c r="B759" t="s">
        <v>369</v>
      </c>
      <c r="C759">
        <v>2400</v>
      </c>
      <c r="D759">
        <v>993</v>
      </c>
      <c r="E759" t="str">
        <f>IFERROR(IF(OR(HLOOKUP($A759,'Z-scores'!$C$2:$UD$20,3,FALSE)&gt;2,HLOOKUP(A759,'Z-scores'!$C$2:$UD$20,3,FALSE)&lt;-2),"",'Total-corrected counts'!E759),"")</f>
        <v/>
      </c>
      <c r="F759">
        <f>IFERROR(IF(OR(HLOOKUP($A759,'Z-scores'!$C$2:$UD$20,4,FALSE)&gt;2,HLOOKUP($A759,'Z-scores'!$C$2:$UD$20,4,FALSE)&lt;-2),"",'Total-corrected counts'!F759),"")</f>
        <v>93.3992197317951</v>
      </c>
      <c r="G759">
        <f>IFERROR(IF(OR(HLOOKUP($A759,'Z-scores'!$C$2:$UD$20,5,FALSE)&gt;2,HLOOKUP($A759,'Z-scores'!$C$2:$UD$20,5,FALSE)&lt;-2),"",'Total-corrected counts'!G759),"")</f>
        <v>72.83704888573719</v>
      </c>
      <c r="H759">
        <f>IFERROR(IF(OR(HLOOKUP($A759,'Z-scores'!$C$2:$UD$20,6,FALSE)&gt;2,HLOOKUP($A759,'Z-scores'!$C$2:$UD$20,6,FALSE)&lt;-2),"",'Total-corrected counts'!H759),"")</f>
        <v>45.818759026414192</v>
      </c>
      <c r="I759">
        <f>IFERROR(IF(OR(HLOOKUP($A759,'Z-scores'!$C$2:$UD$20,7,FALSE)&gt;2,HLOOKUP($A759,'Z-scores'!$C$2:$UD$20,7,FALSE)&lt;-2),"",'Total-corrected counts'!I759),"")</f>
        <v>45.28397144431549</v>
      </c>
      <c r="J759">
        <f>IFERROR(IF(OR(HLOOKUP($A759,'Z-scores'!$C$2:$UD$20,8,FALSE)&gt;2,HLOOKUP($A759,'Z-scores'!$C$2:$UD$20,8,FALSE)&lt;-2),"",'Total-corrected counts'!J759),"")</f>
        <v>31.226517244847848</v>
      </c>
      <c r="K759">
        <f>IFERROR(IF(OR(HLOOKUP($A759,'Z-scores'!$C$2:$UD$20,9,FALSE)&gt;2,HLOOKUP($A759,'Z-scores'!$C$2:$UD$20,9,FALSE)&lt;-2),"",'Total-corrected counts'!K759),"")</f>
        <v>66.095100061318917</v>
      </c>
      <c r="L759">
        <f>IFERROR(IF(OR(HLOOKUP($A759,'Z-scores'!$C$2:$UD$20,10,FALSE)&gt;2,HLOOKUP($A759,'Z-scores'!$C$2:$UD$20,10,FALSE)&lt;-2),"",'Total-corrected counts'!L759),"")</f>
        <v>10.517412601844715</v>
      </c>
      <c r="M759">
        <f>IFERROR(IF(OR(HLOOKUP($A759,'Z-scores'!$C$2:$UD$20,11,FALSE)&gt;2,HLOOKUP($A759,'Z-scores'!$C$2:$UD$20,11,FALSE)&lt;-2),"",'Total-corrected counts'!M759),"")</f>
        <v>36.722932157953764</v>
      </c>
      <c r="N759">
        <f>IFERROR(IF(OR(HLOOKUP($A759,'Z-scores'!$C$2:$UD$20,12,FALSE)&gt;2,HLOOKUP($A759,'Z-scores'!$C$2:$UD$20,12,FALSE)&lt;-2),"",'Total-corrected counts'!N759),"")</f>
        <v>67.310785213071398</v>
      </c>
      <c r="O759">
        <f>IFERROR(IF(OR(HLOOKUP($A759,'Z-scores'!$C$2:$UD$20,13,FALSE)&gt;2,HLOOKUP($A759,'Z-scores'!$C$2:$UD$20,13,FALSE)&lt;-2),"",'Total-corrected counts'!O759),"")</f>
        <v>45.162877460863612</v>
      </c>
      <c r="P759">
        <f>IFERROR(IF(OR(HLOOKUP($A759,'Z-scores'!$C$2:$UD$20,14,FALSE)&gt;2,HLOOKUP($A759,'Z-scores'!$C$2:$UD$20,14,FALSE)&lt;-2),"",'Total-corrected counts'!P759),"")</f>
        <v>60.11071654623867</v>
      </c>
      <c r="Q759">
        <f>IFERROR(IF(OR(HLOOKUP($A759,'Z-scores'!$C$2:$UD$20,15,FALSE)&gt;2,HLOOKUP($A759,'Z-scores'!$C$2:$UD$20,15,FALSE)&lt;-2),"",'Total-corrected counts'!Q759),"")</f>
        <v>40.04766325249043</v>
      </c>
      <c r="R759">
        <f>IFERROR(IF(OR(HLOOKUP($A759,'Z-scores'!$C$2:$UD$20,16,FALSE)&gt;2,HLOOKUP($A759,'Z-scores'!$C$2:$UD$20,16,FALSE)&lt;-2),"",'Total-corrected counts'!R759),"")</f>
        <v>55.716835860725944</v>
      </c>
      <c r="S759">
        <f>IFERROR(IF(OR(HLOOKUP($A759,'Z-scores'!$C$2:$UD$20,17,FALSE)&gt;2,HLOOKUP($A759,'Z-scores'!$C$2:$UD$20,17,FALSE)&lt;-2),"",'Total-corrected counts'!S759),"")</f>
        <v>42.33667618821174</v>
      </c>
      <c r="T759">
        <f>IFERROR(IF(OR(HLOOKUP($A759,'Z-scores'!$C$2:$UD$20,18,FALSE)&gt;2,HLOOKUP($A759,'Z-scores'!$C$2:$UD$20,18,FALSE)&lt;-2),"",'Total-corrected counts'!T759),"")</f>
        <v>76.08208205112345</v>
      </c>
      <c r="U759">
        <f>IFERROR(IF(OR(HLOOKUP($A759,'Z-scores'!$C$2:$UD$20,19,FALSE)&gt;2,HLOOKUP($A759,'Z-scores'!$C$2:$UD$20,19,FALSE)&lt;-2),"",'Total-corrected counts'!U759),"")</f>
        <v>73.523604535611838</v>
      </c>
      <c r="V759">
        <f t="shared" si="44"/>
        <v>1</v>
      </c>
      <c r="W759">
        <f t="shared" si="45"/>
        <v>0.49876266666321922</v>
      </c>
      <c r="X759">
        <f t="shared" si="46"/>
        <v>50.237620144278409</v>
      </c>
      <c r="Y759">
        <f t="shared" si="47"/>
        <v>57.536405138542136</v>
      </c>
    </row>
    <row r="760" spans="1:25" x14ac:dyDescent="0.25">
      <c r="A760">
        <v>768</v>
      </c>
      <c r="B760" t="s">
        <v>993</v>
      </c>
      <c r="C760">
        <v>110600</v>
      </c>
      <c r="D760">
        <v>991</v>
      </c>
      <c r="E760" t="str">
        <f>IFERROR(IF(OR(HLOOKUP($A760,'Z-scores'!$C$2:$UD$20,3,FALSE)&gt;2,HLOOKUP(A760,'Z-scores'!$C$2:$UD$20,3,FALSE)&lt;-2),"",'Total-corrected counts'!E760),"")</f>
        <v/>
      </c>
      <c r="F760" t="str">
        <f>IFERROR(IF(OR(HLOOKUP($A760,'Z-scores'!$C$2:$UD$20,4,FALSE)&gt;2,HLOOKUP($A760,'Z-scores'!$C$2:$UD$20,4,FALSE)&lt;-2),"",'Total-corrected counts'!F760),"")</f>
        <v/>
      </c>
      <c r="G760" t="str">
        <f>IFERROR(IF(OR(HLOOKUP($A760,'Z-scores'!$C$2:$UD$20,5,FALSE)&gt;2,HLOOKUP($A760,'Z-scores'!$C$2:$UD$20,5,FALSE)&lt;-2),"",'Total-corrected counts'!G760),"")</f>
        <v/>
      </c>
      <c r="H760" t="str">
        <f>IFERROR(IF(OR(HLOOKUP($A760,'Z-scores'!$C$2:$UD$20,6,FALSE)&gt;2,HLOOKUP($A760,'Z-scores'!$C$2:$UD$20,6,FALSE)&lt;-2),"",'Total-corrected counts'!H760),"")</f>
        <v/>
      </c>
      <c r="I760" t="str">
        <f>IFERROR(IF(OR(HLOOKUP($A760,'Z-scores'!$C$2:$UD$20,7,FALSE)&gt;2,HLOOKUP($A760,'Z-scores'!$C$2:$UD$20,7,FALSE)&lt;-2),"",'Total-corrected counts'!I760),"")</f>
        <v/>
      </c>
      <c r="J760" t="str">
        <f>IFERROR(IF(OR(HLOOKUP($A760,'Z-scores'!$C$2:$UD$20,8,FALSE)&gt;2,HLOOKUP($A760,'Z-scores'!$C$2:$UD$20,8,FALSE)&lt;-2),"",'Total-corrected counts'!J760),"")</f>
        <v/>
      </c>
      <c r="K760" t="str">
        <f>IFERROR(IF(OR(HLOOKUP($A760,'Z-scores'!$C$2:$UD$20,9,FALSE)&gt;2,HLOOKUP($A760,'Z-scores'!$C$2:$UD$20,9,FALSE)&lt;-2),"",'Total-corrected counts'!K760),"")</f>
        <v/>
      </c>
      <c r="L760" t="str">
        <f>IFERROR(IF(OR(HLOOKUP($A760,'Z-scores'!$C$2:$UD$20,10,FALSE)&gt;2,HLOOKUP($A760,'Z-scores'!$C$2:$UD$20,10,FALSE)&lt;-2),"",'Total-corrected counts'!L760),"")</f>
        <v/>
      </c>
      <c r="M760" t="str">
        <f>IFERROR(IF(OR(HLOOKUP($A760,'Z-scores'!$C$2:$UD$20,11,FALSE)&gt;2,HLOOKUP($A760,'Z-scores'!$C$2:$UD$20,11,FALSE)&lt;-2),"",'Total-corrected counts'!M760),"")</f>
        <v/>
      </c>
      <c r="N760" t="str">
        <f>IFERROR(IF(OR(HLOOKUP($A760,'Z-scores'!$C$2:$UD$20,12,FALSE)&gt;2,HLOOKUP($A760,'Z-scores'!$C$2:$UD$20,12,FALSE)&lt;-2),"",'Total-corrected counts'!N760),"")</f>
        <v/>
      </c>
      <c r="O760" t="str">
        <f>IFERROR(IF(OR(HLOOKUP($A760,'Z-scores'!$C$2:$UD$20,13,FALSE)&gt;2,HLOOKUP($A760,'Z-scores'!$C$2:$UD$20,13,FALSE)&lt;-2),"",'Total-corrected counts'!O760),"")</f>
        <v/>
      </c>
      <c r="P760" t="str">
        <f>IFERROR(IF(OR(HLOOKUP($A760,'Z-scores'!$C$2:$UD$20,14,FALSE)&gt;2,HLOOKUP($A760,'Z-scores'!$C$2:$UD$20,14,FALSE)&lt;-2),"",'Total-corrected counts'!P760),"")</f>
        <v/>
      </c>
      <c r="Q760" t="str">
        <f>IFERROR(IF(OR(HLOOKUP($A760,'Z-scores'!$C$2:$UD$20,15,FALSE)&gt;2,HLOOKUP($A760,'Z-scores'!$C$2:$UD$20,15,FALSE)&lt;-2),"",'Total-corrected counts'!Q760),"")</f>
        <v/>
      </c>
      <c r="R760" t="str">
        <f>IFERROR(IF(OR(HLOOKUP($A760,'Z-scores'!$C$2:$UD$20,16,FALSE)&gt;2,HLOOKUP($A760,'Z-scores'!$C$2:$UD$20,16,FALSE)&lt;-2),"",'Total-corrected counts'!R760),"")</f>
        <v/>
      </c>
      <c r="S760" t="str">
        <f>IFERROR(IF(OR(HLOOKUP($A760,'Z-scores'!$C$2:$UD$20,17,FALSE)&gt;2,HLOOKUP($A760,'Z-scores'!$C$2:$UD$20,17,FALSE)&lt;-2),"",'Total-corrected counts'!S760),"")</f>
        <v/>
      </c>
      <c r="T760" t="str">
        <f>IFERROR(IF(OR(HLOOKUP($A760,'Z-scores'!$C$2:$UD$20,18,FALSE)&gt;2,HLOOKUP($A760,'Z-scores'!$C$2:$UD$20,18,FALSE)&lt;-2),"",'Total-corrected counts'!T760),"")</f>
        <v/>
      </c>
      <c r="U760" t="str">
        <f>IFERROR(IF(OR(HLOOKUP($A760,'Z-scores'!$C$2:$UD$20,19,FALSE)&gt;2,HLOOKUP($A760,'Z-scores'!$C$2:$UD$20,19,FALSE)&lt;-2),"",'Total-corrected counts'!U760),"")</f>
        <v/>
      </c>
      <c r="V760">
        <f t="shared" si="44"/>
        <v>1</v>
      </c>
      <c r="W760" t="str">
        <f t="shared" si="45"/>
        <v/>
      </c>
      <c r="X760" t="str">
        <f t="shared" si="46"/>
        <v/>
      </c>
      <c r="Y760" t="str">
        <f t="shared" si="47"/>
        <v/>
      </c>
    </row>
    <row r="761" spans="1:25" x14ac:dyDescent="0.25">
      <c r="A761">
        <v>769</v>
      </c>
      <c r="B761" t="s">
        <v>994</v>
      </c>
      <c r="C761">
        <v>76900</v>
      </c>
      <c r="D761">
        <v>693</v>
      </c>
      <c r="E761" t="str">
        <f>IFERROR(IF(OR(HLOOKUP($A761,'Z-scores'!$C$2:$UD$20,3,FALSE)&gt;2,HLOOKUP(A761,'Z-scores'!$C$2:$UD$20,3,FALSE)&lt;-2),"",'Total-corrected counts'!E761),"")</f>
        <v/>
      </c>
      <c r="F761" t="str">
        <f>IFERROR(IF(OR(HLOOKUP($A761,'Z-scores'!$C$2:$UD$20,4,FALSE)&gt;2,HLOOKUP($A761,'Z-scores'!$C$2:$UD$20,4,FALSE)&lt;-2),"",'Total-corrected counts'!F761),"")</f>
        <v/>
      </c>
      <c r="G761" t="str">
        <f>IFERROR(IF(OR(HLOOKUP($A761,'Z-scores'!$C$2:$UD$20,5,FALSE)&gt;2,HLOOKUP($A761,'Z-scores'!$C$2:$UD$20,5,FALSE)&lt;-2),"",'Total-corrected counts'!G761),"")</f>
        <v/>
      </c>
      <c r="H761" t="str">
        <f>IFERROR(IF(OR(HLOOKUP($A761,'Z-scores'!$C$2:$UD$20,6,FALSE)&gt;2,HLOOKUP($A761,'Z-scores'!$C$2:$UD$20,6,FALSE)&lt;-2),"",'Total-corrected counts'!H761),"")</f>
        <v/>
      </c>
      <c r="I761" t="str">
        <f>IFERROR(IF(OR(HLOOKUP($A761,'Z-scores'!$C$2:$UD$20,7,FALSE)&gt;2,HLOOKUP($A761,'Z-scores'!$C$2:$UD$20,7,FALSE)&lt;-2),"",'Total-corrected counts'!I761),"")</f>
        <v/>
      </c>
      <c r="J761" t="str">
        <f>IFERROR(IF(OR(HLOOKUP($A761,'Z-scores'!$C$2:$UD$20,8,FALSE)&gt;2,HLOOKUP($A761,'Z-scores'!$C$2:$UD$20,8,FALSE)&lt;-2),"",'Total-corrected counts'!J761),"")</f>
        <v/>
      </c>
      <c r="K761" t="str">
        <f>IFERROR(IF(OR(HLOOKUP($A761,'Z-scores'!$C$2:$UD$20,9,FALSE)&gt;2,HLOOKUP($A761,'Z-scores'!$C$2:$UD$20,9,FALSE)&lt;-2),"",'Total-corrected counts'!K761),"")</f>
        <v/>
      </c>
      <c r="L761" t="str">
        <f>IFERROR(IF(OR(HLOOKUP($A761,'Z-scores'!$C$2:$UD$20,10,FALSE)&gt;2,HLOOKUP($A761,'Z-scores'!$C$2:$UD$20,10,FALSE)&lt;-2),"",'Total-corrected counts'!L761),"")</f>
        <v/>
      </c>
      <c r="M761" t="str">
        <f>IFERROR(IF(OR(HLOOKUP($A761,'Z-scores'!$C$2:$UD$20,11,FALSE)&gt;2,HLOOKUP($A761,'Z-scores'!$C$2:$UD$20,11,FALSE)&lt;-2),"",'Total-corrected counts'!M761),"")</f>
        <v/>
      </c>
      <c r="N761" t="str">
        <f>IFERROR(IF(OR(HLOOKUP($A761,'Z-scores'!$C$2:$UD$20,12,FALSE)&gt;2,HLOOKUP($A761,'Z-scores'!$C$2:$UD$20,12,FALSE)&lt;-2),"",'Total-corrected counts'!N761),"")</f>
        <v/>
      </c>
      <c r="O761" t="str">
        <f>IFERROR(IF(OR(HLOOKUP($A761,'Z-scores'!$C$2:$UD$20,13,FALSE)&gt;2,HLOOKUP($A761,'Z-scores'!$C$2:$UD$20,13,FALSE)&lt;-2),"",'Total-corrected counts'!O761),"")</f>
        <v/>
      </c>
      <c r="P761" t="str">
        <f>IFERROR(IF(OR(HLOOKUP($A761,'Z-scores'!$C$2:$UD$20,14,FALSE)&gt;2,HLOOKUP($A761,'Z-scores'!$C$2:$UD$20,14,FALSE)&lt;-2),"",'Total-corrected counts'!P761),"")</f>
        <v/>
      </c>
      <c r="Q761" t="str">
        <f>IFERROR(IF(OR(HLOOKUP($A761,'Z-scores'!$C$2:$UD$20,15,FALSE)&gt;2,HLOOKUP($A761,'Z-scores'!$C$2:$UD$20,15,FALSE)&lt;-2),"",'Total-corrected counts'!Q761),"")</f>
        <v/>
      </c>
      <c r="R761" t="str">
        <f>IFERROR(IF(OR(HLOOKUP($A761,'Z-scores'!$C$2:$UD$20,16,FALSE)&gt;2,HLOOKUP($A761,'Z-scores'!$C$2:$UD$20,16,FALSE)&lt;-2),"",'Total-corrected counts'!R761),"")</f>
        <v/>
      </c>
      <c r="S761" t="str">
        <f>IFERROR(IF(OR(HLOOKUP($A761,'Z-scores'!$C$2:$UD$20,17,FALSE)&gt;2,HLOOKUP($A761,'Z-scores'!$C$2:$UD$20,17,FALSE)&lt;-2),"",'Total-corrected counts'!S761),"")</f>
        <v/>
      </c>
      <c r="T761" t="str">
        <f>IFERROR(IF(OR(HLOOKUP($A761,'Z-scores'!$C$2:$UD$20,18,FALSE)&gt;2,HLOOKUP($A761,'Z-scores'!$C$2:$UD$20,18,FALSE)&lt;-2),"",'Total-corrected counts'!T761),"")</f>
        <v/>
      </c>
      <c r="U761" t="str">
        <f>IFERROR(IF(OR(HLOOKUP($A761,'Z-scores'!$C$2:$UD$20,19,FALSE)&gt;2,HLOOKUP($A761,'Z-scores'!$C$2:$UD$20,19,FALSE)&lt;-2),"",'Total-corrected counts'!U761),"")</f>
        <v/>
      </c>
      <c r="V761">
        <f t="shared" si="44"/>
        <v>1</v>
      </c>
      <c r="W761" t="str">
        <f t="shared" si="45"/>
        <v/>
      </c>
      <c r="X761" t="str">
        <f t="shared" si="46"/>
        <v/>
      </c>
      <c r="Y761" t="str">
        <f t="shared" si="47"/>
        <v/>
      </c>
    </row>
    <row r="762" spans="1:25" x14ac:dyDescent="0.25">
      <c r="A762">
        <v>770</v>
      </c>
      <c r="B762" t="s">
        <v>995</v>
      </c>
      <c r="C762">
        <v>113900</v>
      </c>
      <c r="D762">
        <v>182</v>
      </c>
      <c r="E762" t="str">
        <f>IFERROR(IF(OR(HLOOKUP($A762,'Z-scores'!$C$2:$UD$20,3,FALSE)&gt;2,HLOOKUP(A762,'Z-scores'!$C$2:$UD$20,3,FALSE)&lt;-2),"",'Total-corrected counts'!E762),"")</f>
        <v/>
      </c>
      <c r="F762" t="str">
        <f>IFERROR(IF(OR(HLOOKUP($A762,'Z-scores'!$C$2:$UD$20,4,FALSE)&gt;2,HLOOKUP($A762,'Z-scores'!$C$2:$UD$20,4,FALSE)&lt;-2),"",'Total-corrected counts'!F762),"")</f>
        <v/>
      </c>
      <c r="G762" t="str">
        <f>IFERROR(IF(OR(HLOOKUP($A762,'Z-scores'!$C$2:$UD$20,5,FALSE)&gt;2,HLOOKUP($A762,'Z-scores'!$C$2:$UD$20,5,FALSE)&lt;-2),"",'Total-corrected counts'!G762),"")</f>
        <v/>
      </c>
      <c r="H762" t="str">
        <f>IFERROR(IF(OR(HLOOKUP($A762,'Z-scores'!$C$2:$UD$20,6,FALSE)&gt;2,HLOOKUP($A762,'Z-scores'!$C$2:$UD$20,6,FALSE)&lt;-2),"",'Total-corrected counts'!H762),"")</f>
        <v/>
      </c>
      <c r="I762" t="str">
        <f>IFERROR(IF(OR(HLOOKUP($A762,'Z-scores'!$C$2:$UD$20,7,FALSE)&gt;2,HLOOKUP($A762,'Z-scores'!$C$2:$UD$20,7,FALSE)&lt;-2),"",'Total-corrected counts'!I762),"")</f>
        <v/>
      </c>
      <c r="J762" t="str">
        <f>IFERROR(IF(OR(HLOOKUP($A762,'Z-scores'!$C$2:$UD$20,8,FALSE)&gt;2,HLOOKUP($A762,'Z-scores'!$C$2:$UD$20,8,FALSE)&lt;-2),"",'Total-corrected counts'!J762),"")</f>
        <v/>
      </c>
      <c r="K762" t="str">
        <f>IFERROR(IF(OR(HLOOKUP($A762,'Z-scores'!$C$2:$UD$20,9,FALSE)&gt;2,HLOOKUP($A762,'Z-scores'!$C$2:$UD$20,9,FALSE)&lt;-2),"",'Total-corrected counts'!K762),"")</f>
        <v/>
      </c>
      <c r="L762" t="str">
        <f>IFERROR(IF(OR(HLOOKUP($A762,'Z-scores'!$C$2:$UD$20,10,FALSE)&gt;2,HLOOKUP($A762,'Z-scores'!$C$2:$UD$20,10,FALSE)&lt;-2),"",'Total-corrected counts'!L762),"")</f>
        <v/>
      </c>
      <c r="M762" t="str">
        <f>IFERROR(IF(OR(HLOOKUP($A762,'Z-scores'!$C$2:$UD$20,11,FALSE)&gt;2,HLOOKUP($A762,'Z-scores'!$C$2:$UD$20,11,FALSE)&lt;-2),"",'Total-corrected counts'!M762),"")</f>
        <v/>
      </c>
      <c r="N762" t="str">
        <f>IFERROR(IF(OR(HLOOKUP($A762,'Z-scores'!$C$2:$UD$20,12,FALSE)&gt;2,HLOOKUP($A762,'Z-scores'!$C$2:$UD$20,12,FALSE)&lt;-2),"",'Total-corrected counts'!N762),"")</f>
        <v/>
      </c>
      <c r="O762" t="str">
        <f>IFERROR(IF(OR(HLOOKUP($A762,'Z-scores'!$C$2:$UD$20,13,FALSE)&gt;2,HLOOKUP($A762,'Z-scores'!$C$2:$UD$20,13,FALSE)&lt;-2),"",'Total-corrected counts'!O762),"")</f>
        <v/>
      </c>
      <c r="P762" t="str">
        <f>IFERROR(IF(OR(HLOOKUP($A762,'Z-scores'!$C$2:$UD$20,14,FALSE)&gt;2,HLOOKUP($A762,'Z-scores'!$C$2:$UD$20,14,FALSE)&lt;-2),"",'Total-corrected counts'!P762),"")</f>
        <v/>
      </c>
      <c r="Q762" t="str">
        <f>IFERROR(IF(OR(HLOOKUP($A762,'Z-scores'!$C$2:$UD$20,15,FALSE)&gt;2,HLOOKUP($A762,'Z-scores'!$C$2:$UD$20,15,FALSE)&lt;-2),"",'Total-corrected counts'!Q762),"")</f>
        <v/>
      </c>
      <c r="R762" t="str">
        <f>IFERROR(IF(OR(HLOOKUP($A762,'Z-scores'!$C$2:$UD$20,16,FALSE)&gt;2,HLOOKUP($A762,'Z-scores'!$C$2:$UD$20,16,FALSE)&lt;-2),"",'Total-corrected counts'!R762),"")</f>
        <v/>
      </c>
      <c r="S762" t="str">
        <f>IFERROR(IF(OR(HLOOKUP($A762,'Z-scores'!$C$2:$UD$20,17,FALSE)&gt;2,HLOOKUP($A762,'Z-scores'!$C$2:$UD$20,17,FALSE)&lt;-2),"",'Total-corrected counts'!S762),"")</f>
        <v/>
      </c>
      <c r="T762" t="str">
        <f>IFERROR(IF(OR(HLOOKUP($A762,'Z-scores'!$C$2:$UD$20,18,FALSE)&gt;2,HLOOKUP($A762,'Z-scores'!$C$2:$UD$20,18,FALSE)&lt;-2),"",'Total-corrected counts'!T762),"")</f>
        <v/>
      </c>
      <c r="U762" t="str">
        <f>IFERROR(IF(OR(HLOOKUP($A762,'Z-scores'!$C$2:$UD$20,19,FALSE)&gt;2,HLOOKUP($A762,'Z-scores'!$C$2:$UD$20,19,FALSE)&lt;-2),"",'Total-corrected counts'!U762),"")</f>
        <v/>
      </c>
      <c r="V762">
        <f t="shared" si="44"/>
        <v>1</v>
      </c>
      <c r="W762" t="str">
        <f t="shared" si="45"/>
        <v/>
      </c>
      <c r="X762" t="str">
        <f t="shared" si="46"/>
        <v/>
      </c>
      <c r="Y762" t="str">
        <f t="shared" si="47"/>
        <v/>
      </c>
    </row>
    <row r="763" spans="1:25" x14ac:dyDescent="0.25">
      <c r="A763">
        <v>771</v>
      </c>
      <c r="B763" t="s">
        <v>370</v>
      </c>
      <c r="C763">
        <v>84700</v>
      </c>
      <c r="D763">
        <v>1065</v>
      </c>
      <c r="E763" t="str">
        <f>IFERROR(IF(OR(HLOOKUP($A763,'Z-scores'!$C$2:$UD$20,3,FALSE)&gt;2,HLOOKUP(A763,'Z-scores'!$C$2:$UD$20,3,FALSE)&lt;-2),"",'Total-corrected counts'!E763),"")</f>
        <v/>
      </c>
      <c r="F763">
        <f>IFERROR(IF(OR(HLOOKUP($A763,'Z-scores'!$C$2:$UD$20,4,FALSE)&gt;2,HLOOKUP($A763,'Z-scores'!$C$2:$UD$20,4,FALSE)&lt;-2),"",'Total-corrected counts'!F763),"")</f>
        <v>137.67894818008511</v>
      </c>
      <c r="G763">
        <f>IFERROR(IF(OR(HLOOKUP($A763,'Z-scores'!$C$2:$UD$20,5,FALSE)&gt;2,HLOOKUP($A763,'Z-scores'!$C$2:$UD$20,5,FALSE)&lt;-2),"",'Total-corrected counts'!G763),"")</f>
        <v>130.11148671789064</v>
      </c>
      <c r="H763">
        <f>IFERROR(IF(OR(HLOOKUP($A763,'Z-scores'!$C$2:$UD$20,6,FALSE)&gt;2,HLOOKUP($A763,'Z-scores'!$C$2:$UD$20,6,FALSE)&lt;-2),"",'Total-corrected counts'!H763),"")</f>
        <v>131.96277260730656</v>
      </c>
      <c r="I763">
        <f>IFERROR(IF(OR(HLOOKUP($A763,'Z-scores'!$C$2:$UD$20,7,FALSE)&gt;2,HLOOKUP($A763,'Z-scores'!$C$2:$UD$20,7,FALSE)&lt;-2),"",'Total-corrected counts'!I763),"")</f>
        <v>251.37991435757405</v>
      </c>
      <c r="J763">
        <f>IFERROR(IF(OR(HLOOKUP($A763,'Z-scores'!$C$2:$UD$20,8,FALSE)&gt;2,HLOOKUP($A763,'Z-scores'!$C$2:$UD$20,8,FALSE)&lt;-2),"",'Total-corrected counts'!J763),"")</f>
        <v>130.93146043260535</v>
      </c>
      <c r="K763">
        <f>IFERROR(IF(OR(HLOOKUP($A763,'Z-scores'!$C$2:$UD$20,9,FALSE)&gt;2,HLOOKUP($A763,'Z-scores'!$C$2:$UD$20,9,FALSE)&lt;-2),"",'Total-corrected counts'!K763),"")</f>
        <v>85.052678521656716</v>
      </c>
      <c r="L763">
        <f>IFERROR(IF(OR(HLOOKUP($A763,'Z-scores'!$C$2:$UD$20,10,FALSE)&gt;2,HLOOKUP($A763,'Z-scores'!$C$2:$UD$20,10,FALSE)&lt;-2),"",'Total-corrected counts'!L763),"")</f>
        <v>65.172679598600851</v>
      </c>
      <c r="M763">
        <f>IFERROR(IF(OR(HLOOKUP($A763,'Z-scores'!$C$2:$UD$20,11,FALSE)&gt;2,HLOOKUP($A763,'Z-scores'!$C$2:$UD$20,11,FALSE)&lt;-2),"",'Total-corrected counts'!M763),"")</f>
        <v>127.45207357856449</v>
      </c>
      <c r="N763">
        <f>IFERROR(IF(OR(HLOOKUP($A763,'Z-scores'!$C$2:$UD$20,12,FALSE)&gt;2,HLOOKUP($A763,'Z-scores'!$C$2:$UD$20,12,FALSE)&lt;-2),"",'Total-corrected counts'!N763),"")</f>
        <v>53.188808356251386</v>
      </c>
      <c r="O763">
        <f>IFERROR(IF(OR(HLOOKUP($A763,'Z-scores'!$C$2:$UD$20,13,FALSE)&gt;2,HLOOKUP($A763,'Z-scores'!$C$2:$UD$20,13,FALSE)&lt;-2),"",'Total-corrected counts'!O763),"")</f>
        <v>84.251314249830131</v>
      </c>
      <c r="P763">
        <f>IFERROR(IF(OR(HLOOKUP($A763,'Z-scores'!$C$2:$UD$20,14,FALSE)&gt;2,HLOOKUP($A763,'Z-scores'!$C$2:$UD$20,14,FALSE)&lt;-2),"",'Total-corrected counts'!P763),"")</f>
        <v>119.0974289366536</v>
      </c>
      <c r="Q763">
        <f>IFERROR(IF(OR(HLOOKUP($A763,'Z-scores'!$C$2:$UD$20,15,FALSE)&gt;2,HLOOKUP($A763,'Z-scores'!$C$2:$UD$20,15,FALSE)&lt;-2),"",'Total-corrected counts'!Q763),"")</f>
        <v>136.51504395784417</v>
      </c>
      <c r="R763">
        <f>IFERROR(IF(OR(HLOOKUP($A763,'Z-scores'!$C$2:$UD$20,16,FALSE)&gt;2,HLOOKUP($A763,'Z-scores'!$C$2:$UD$20,16,FALSE)&lt;-2),"",'Total-corrected counts'!R763),"")</f>
        <v>140.69252360602727</v>
      </c>
      <c r="S763">
        <f>IFERROR(IF(OR(HLOOKUP($A763,'Z-scores'!$C$2:$UD$20,17,FALSE)&gt;2,HLOOKUP($A763,'Z-scores'!$C$2:$UD$20,17,FALSE)&lt;-2),"",'Total-corrected counts'!S763),"")</f>
        <v>80.281716136358938</v>
      </c>
      <c r="T763">
        <f>IFERROR(IF(OR(HLOOKUP($A763,'Z-scores'!$C$2:$UD$20,18,FALSE)&gt;2,HLOOKUP($A763,'Z-scores'!$C$2:$UD$20,18,FALSE)&lt;-2),"",'Total-corrected counts'!T763),"")</f>
        <v>37.465442617993382</v>
      </c>
      <c r="U763">
        <f>IFERROR(IF(OR(HLOOKUP($A763,'Z-scores'!$C$2:$UD$20,19,FALSE)&gt;2,HLOOKUP($A763,'Z-scores'!$C$2:$UD$20,19,FALSE)&lt;-2),"",'Total-corrected counts'!U763),"")</f>
        <v>121.13624627348194</v>
      </c>
      <c r="V763">
        <f t="shared" si="44"/>
        <v>1</v>
      </c>
      <c r="W763">
        <f t="shared" si="45"/>
        <v>0.15200274124890092</v>
      </c>
      <c r="X763">
        <f t="shared" si="46"/>
        <v>132.46775174928547</v>
      </c>
      <c r="Y763">
        <f t="shared" si="47"/>
        <v>96.578565516805099</v>
      </c>
    </row>
    <row r="764" spans="1:25" x14ac:dyDescent="0.25">
      <c r="A764">
        <v>772</v>
      </c>
      <c r="B764" t="s">
        <v>371</v>
      </c>
      <c r="C764">
        <v>19800</v>
      </c>
      <c r="D764">
        <v>48</v>
      </c>
      <c r="E764" t="str">
        <f>IFERROR(IF(OR(HLOOKUP($A764,'Z-scores'!$C$2:$UD$20,3,FALSE)&gt;2,HLOOKUP(A764,'Z-scores'!$C$2:$UD$20,3,FALSE)&lt;-2),"",'Total-corrected counts'!E764),"")</f>
        <v/>
      </c>
      <c r="F764">
        <f>IFERROR(IF(OR(HLOOKUP($A764,'Z-scores'!$C$2:$UD$20,4,FALSE)&gt;2,HLOOKUP($A764,'Z-scores'!$C$2:$UD$20,4,FALSE)&lt;-2),"",'Total-corrected counts'!F764),"")</f>
        <v>13.945079355704522</v>
      </c>
      <c r="G764" t="str">
        <f>IFERROR(IF(OR(HLOOKUP($A764,'Z-scores'!$C$2:$UD$20,5,FALSE)&gt;2,HLOOKUP($A764,'Z-scores'!$C$2:$UD$20,5,FALSE)&lt;-2),"",'Total-corrected counts'!G764),"")</f>
        <v/>
      </c>
      <c r="H764">
        <f>IFERROR(IF(OR(HLOOKUP($A764,'Z-scores'!$C$2:$UD$20,6,FALSE)&gt;2,HLOOKUP($A764,'Z-scores'!$C$2:$UD$20,6,FALSE)&lt;-2),"",'Total-corrected counts'!H764),"")</f>
        <v>2.722321148735761</v>
      </c>
      <c r="I764">
        <f>IFERROR(IF(OR(HLOOKUP($A764,'Z-scores'!$C$2:$UD$20,7,FALSE)&gt;2,HLOOKUP($A764,'Z-scores'!$C$2:$UD$20,7,FALSE)&lt;-2),"",'Total-corrected counts'!I764),"")</f>
        <v>0.50486548721058744</v>
      </c>
      <c r="J764">
        <f>IFERROR(IF(OR(HLOOKUP($A764,'Z-scores'!$C$2:$UD$20,8,FALSE)&gt;2,HLOOKUP($A764,'Z-scores'!$C$2:$UD$20,8,FALSE)&lt;-2),"",'Total-corrected counts'!J764),"")</f>
        <v>4.8765238520692442</v>
      </c>
      <c r="K764">
        <f>IFERROR(IF(OR(HLOOKUP($A764,'Z-scores'!$C$2:$UD$20,9,FALSE)&gt;2,HLOOKUP($A764,'Z-scores'!$C$2:$UD$20,9,FALSE)&lt;-2),"",'Total-corrected counts'!K764),"")</f>
        <v>7.9603099392385301</v>
      </c>
      <c r="L764">
        <f>IFERROR(IF(OR(HLOOKUP($A764,'Z-scores'!$C$2:$UD$20,10,FALSE)&gt;2,HLOOKUP($A764,'Z-scores'!$C$2:$UD$20,10,FALSE)&lt;-2),"",'Total-corrected counts'!L764),"")</f>
        <v>0</v>
      </c>
      <c r="M764">
        <f>IFERROR(IF(OR(HLOOKUP($A764,'Z-scores'!$C$2:$UD$20,11,FALSE)&gt;2,HLOOKUP($A764,'Z-scores'!$C$2:$UD$20,11,FALSE)&lt;-2),"",'Total-corrected counts'!M764),"")</f>
        <v>0.10136819416248216</v>
      </c>
      <c r="N764">
        <f>IFERROR(IF(OR(HLOOKUP($A764,'Z-scores'!$C$2:$UD$20,12,FALSE)&gt;2,HLOOKUP($A764,'Z-scores'!$C$2:$UD$20,12,FALSE)&lt;-2),"",'Total-corrected counts'!N764),"")</f>
        <v>19.996206036068319</v>
      </c>
      <c r="O764">
        <f>IFERROR(IF(OR(HLOOKUP($A764,'Z-scores'!$C$2:$UD$20,13,FALSE)&gt;2,HLOOKUP($A764,'Z-scores'!$C$2:$UD$20,13,FALSE)&lt;-2),"",'Total-corrected counts'!O764),"")</f>
        <v>7.8277833810706969</v>
      </c>
      <c r="P764">
        <f>IFERROR(IF(OR(HLOOKUP($A764,'Z-scores'!$C$2:$UD$20,14,FALSE)&gt;2,HLOOKUP($A764,'Z-scores'!$C$2:$UD$20,14,FALSE)&lt;-2),"",'Total-corrected counts'!P764),"")</f>
        <v>0.36327130511413341</v>
      </c>
      <c r="Q764">
        <f>IFERROR(IF(OR(HLOOKUP($A764,'Z-scores'!$C$2:$UD$20,15,FALSE)&gt;2,HLOOKUP($A764,'Z-scores'!$C$2:$UD$20,15,FALSE)&lt;-2),"",'Total-corrected counts'!Q764),"")</f>
        <v>0</v>
      </c>
      <c r="R764">
        <f>IFERROR(IF(OR(HLOOKUP($A764,'Z-scores'!$C$2:$UD$20,16,FALSE)&gt;2,HLOOKUP($A764,'Z-scores'!$C$2:$UD$20,16,FALSE)&lt;-2),"",'Total-corrected counts'!R764),"")</f>
        <v>0.22839695390588843</v>
      </c>
      <c r="S764">
        <f>IFERROR(IF(OR(HLOOKUP($A764,'Z-scores'!$C$2:$UD$20,17,FALSE)&gt;2,HLOOKUP($A764,'Z-scores'!$C$2:$UD$20,17,FALSE)&lt;-2),"",'Total-corrected counts'!S764),"")</f>
        <v>4.0116429930873796</v>
      </c>
      <c r="T764">
        <f>IFERROR(IF(OR(HLOOKUP($A764,'Z-scores'!$C$2:$UD$20,18,FALSE)&gt;2,HLOOKUP($A764,'Z-scores'!$C$2:$UD$20,18,FALSE)&lt;-2),"",'Total-corrected counts'!T764),"")</f>
        <v>8.9432528698305678</v>
      </c>
      <c r="U764">
        <f>IFERROR(IF(OR(HLOOKUP($A764,'Z-scores'!$C$2:$UD$20,19,FALSE)&gt;2,HLOOKUP($A764,'Z-scores'!$C$2:$UD$20,19,FALSE)&lt;-2),"",'Total-corrected counts'!U764),"")</f>
        <v>15.153421887408166</v>
      </c>
      <c r="V764">
        <f t="shared" si="44"/>
        <v>1</v>
      </c>
      <c r="W764">
        <f t="shared" si="45"/>
        <v>0.42534423351185846</v>
      </c>
      <c r="X764">
        <f t="shared" si="46"/>
        <v>4.3014954253030186</v>
      </c>
      <c r="Y764">
        <f t="shared" si="47"/>
        <v>7.0654969283106439</v>
      </c>
    </row>
    <row r="765" spans="1:25" x14ac:dyDescent="0.25">
      <c r="A765">
        <v>773</v>
      </c>
      <c r="B765" t="s">
        <v>372</v>
      </c>
      <c r="C765">
        <v>96500</v>
      </c>
      <c r="D765">
        <v>370</v>
      </c>
      <c r="E765">
        <f>IFERROR(IF(OR(HLOOKUP($A765,'Z-scores'!$C$2:$UD$20,3,FALSE)&gt;2,HLOOKUP(A765,'Z-scores'!$C$2:$UD$20,3,FALSE)&lt;-2),"",'Total-corrected counts'!E765),"")</f>
        <v>3.9224212321781984E-2</v>
      </c>
      <c r="F765">
        <f>IFERROR(IF(OR(HLOOKUP($A765,'Z-scores'!$C$2:$UD$20,4,FALSE)&gt;2,HLOOKUP($A765,'Z-scores'!$C$2:$UD$20,4,FALSE)&lt;-2),"",'Total-corrected counts'!F765),"")</f>
        <v>0.86951671276745846</v>
      </c>
      <c r="G765" t="str">
        <f>IFERROR(IF(OR(HLOOKUP($A765,'Z-scores'!$C$2:$UD$20,5,FALSE)&gt;2,HLOOKUP($A765,'Z-scores'!$C$2:$UD$20,5,FALSE)&lt;-2),"",'Total-corrected counts'!G765),"")</f>
        <v/>
      </c>
      <c r="H765">
        <f>IFERROR(IF(OR(HLOOKUP($A765,'Z-scores'!$C$2:$UD$20,6,FALSE)&gt;2,HLOOKUP($A765,'Z-scores'!$C$2:$UD$20,6,FALSE)&lt;-2),"",'Total-corrected counts'!H765),"")</f>
        <v>0</v>
      </c>
      <c r="I765">
        <f>IFERROR(IF(OR(HLOOKUP($A765,'Z-scores'!$C$2:$UD$20,7,FALSE)&gt;2,HLOOKUP($A765,'Z-scores'!$C$2:$UD$20,7,FALSE)&lt;-2),"",'Total-corrected counts'!I765),"")</f>
        <v>0</v>
      </c>
      <c r="J765">
        <f>IFERROR(IF(OR(HLOOKUP($A765,'Z-scores'!$C$2:$UD$20,8,FALSE)&gt;2,HLOOKUP($A765,'Z-scores'!$C$2:$UD$20,8,FALSE)&lt;-2),"",'Total-corrected counts'!J765),"")</f>
        <v>0</v>
      </c>
      <c r="K765">
        <f>IFERROR(IF(OR(HLOOKUP($A765,'Z-scores'!$C$2:$UD$20,9,FALSE)&gt;2,HLOOKUP($A765,'Z-scores'!$C$2:$UD$20,9,FALSE)&lt;-2),"",'Total-corrected counts'!K765),"")</f>
        <v>0</v>
      </c>
      <c r="L765">
        <f>IFERROR(IF(OR(HLOOKUP($A765,'Z-scores'!$C$2:$UD$20,10,FALSE)&gt;2,HLOOKUP($A765,'Z-scores'!$C$2:$UD$20,10,FALSE)&lt;-2),"",'Total-corrected counts'!L765),"")</f>
        <v>0</v>
      </c>
      <c r="M765">
        <f>IFERROR(IF(OR(HLOOKUP($A765,'Z-scores'!$C$2:$UD$20,11,FALSE)&gt;2,HLOOKUP($A765,'Z-scores'!$C$2:$UD$20,11,FALSE)&lt;-2),"",'Total-corrected counts'!M765),"")</f>
        <v>0</v>
      </c>
      <c r="N765">
        <f>IFERROR(IF(OR(HLOOKUP($A765,'Z-scores'!$C$2:$UD$20,12,FALSE)&gt;2,HLOOKUP($A765,'Z-scores'!$C$2:$UD$20,12,FALSE)&lt;-2),"",'Total-corrected counts'!N765),"")</f>
        <v>2.749249225857239E-2</v>
      </c>
      <c r="O765">
        <f>IFERROR(IF(OR(HLOOKUP($A765,'Z-scores'!$C$2:$UD$20,13,FALSE)&gt;2,HLOOKUP($A765,'Z-scores'!$C$2:$UD$20,13,FALSE)&lt;-2),"",'Total-corrected counts'!O765),"")</f>
        <v>0</v>
      </c>
      <c r="P765">
        <f>IFERROR(IF(OR(HLOOKUP($A765,'Z-scores'!$C$2:$UD$20,14,FALSE)&gt;2,HLOOKUP($A765,'Z-scores'!$C$2:$UD$20,14,FALSE)&lt;-2),"",'Total-corrected counts'!P765),"")</f>
        <v>0</v>
      </c>
      <c r="Q765">
        <f>IFERROR(IF(OR(HLOOKUP($A765,'Z-scores'!$C$2:$UD$20,15,FALSE)&gt;2,HLOOKUP($A765,'Z-scores'!$C$2:$UD$20,15,FALSE)&lt;-2),"",'Total-corrected counts'!Q765),"")</f>
        <v>0.72157951806289056</v>
      </c>
      <c r="R765">
        <f>IFERROR(IF(OR(HLOOKUP($A765,'Z-scores'!$C$2:$UD$20,16,FALSE)&gt;2,HLOOKUP($A765,'Z-scores'!$C$2:$UD$20,16,FALSE)&lt;-2),"",'Total-corrected counts'!R765),"")</f>
        <v>7.2125353865017408E-2</v>
      </c>
      <c r="S765">
        <f>IFERROR(IF(OR(HLOOKUP($A765,'Z-scores'!$C$2:$UD$20,17,FALSE)&gt;2,HLOOKUP($A765,'Z-scores'!$C$2:$UD$20,17,FALSE)&lt;-2),"",'Total-corrected counts'!S765),"")</f>
        <v>0</v>
      </c>
      <c r="T765">
        <f>IFERROR(IF(OR(HLOOKUP($A765,'Z-scores'!$C$2:$UD$20,18,FALSE)&gt;2,HLOOKUP($A765,'Z-scores'!$C$2:$UD$20,18,FALSE)&lt;-2),"",'Total-corrected counts'!T765),"")</f>
        <v>0</v>
      </c>
      <c r="U765">
        <f>IFERROR(IF(OR(HLOOKUP($A765,'Z-scores'!$C$2:$UD$20,19,FALSE)&gt;2,HLOOKUP($A765,'Z-scores'!$C$2:$UD$20,19,FALSE)&lt;-2),"",'Total-corrected counts'!U765),"")</f>
        <v>0.36451530313352976</v>
      </c>
      <c r="V765">
        <f t="shared" si="44"/>
        <v>1</v>
      </c>
      <c r="W765">
        <f t="shared" si="45"/>
        <v>0.81164186970294327</v>
      </c>
      <c r="X765">
        <f t="shared" si="46"/>
        <v>0.11359261563615505</v>
      </c>
      <c r="Y765">
        <f t="shared" si="47"/>
        <v>0.14821408341500125</v>
      </c>
    </row>
    <row r="766" spans="1:25" x14ac:dyDescent="0.25">
      <c r="A766">
        <v>774</v>
      </c>
      <c r="B766" t="s">
        <v>373</v>
      </c>
      <c r="C766">
        <v>25600</v>
      </c>
      <c r="D766">
        <v>894</v>
      </c>
      <c r="E766">
        <f>IFERROR(IF(OR(HLOOKUP($A766,'Z-scores'!$C$2:$UD$20,3,FALSE)&gt;2,HLOOKUP(A766,'Z-scores'!$C$2:$UD$20,3,FALSE)&lt;-2),"",'Total-corrected counts'!E766),"")</f>
        <v>1.1449734358691599</v>
      </c>
      <c r="F766">
        <f>IFERROR(IF(OR(HLOOKUP($A766,'Z-scores'!$C$2:$UD$20,4,FALSE)&gt;2,HLOOKUP($A766,'Z-scores'!$C$2:$UD$20,4,FALSE)&lt;-2),"",'Total-corrected counts'!F766),"")</f>
        <v>1.6405975712593557E-2</v>
      </c>
      <c r="G766">
        <f>IFERROR(IF(OR(HLOOKUP($A766,'Z-scores'!$C$2:$UD$20,5,FALSE)&gt;2,HLOOKUP($A766,'Z-scores'!$C$2:$UD$20,5,FALSE)&lt;-2),"",'Total-corrected counts'!G766),"")</f>
        <v>5.2681201171678271</v>
      </c>
      <c r="H766">
        <f>IFERROR(IF(OR(HLOOKUP($A766,'Z-scores'!$C$2:$UD$20,6,FALSE)&gt;2,HLOOKUP($A766,'Z-scores'!$C$2:$UD$20,6,FALSE)&lt;-2),"",'Total-corrected counts'!H766),"")</f>
        <v>4.6977490592286335</v>
      </c>
      <c r="I766">
        <f>IFERROR(IF(OR(HLOOKUP($A766,'Z-scores'!$C$2:$UD$20,7,FALSE)&gt;2,HLOOKUP($A766,'Z-scores'!$C$2:$UD$20,7,FALSE)&lt;-2),"",'Total-corrected counts'!I766),"")</f>
        <v>4.4391221497418716</v>
      </c>
      <c r="J766">
        <f>IFERROR(IF(OR(HLOOKUP($A766,'Z-scores'!$C$2:$UD$20,8,FALSE)&gt;2,HLOOKUP($A766,'Z-scores'!$C$2:$UD$20,8,FALSE)&lt;-2),"",'Total-corrected counts'!J766),"")</f>
        <v>5.2216772086363283</v>
      </c>
      <c r="K766">
        <f>IFERROR(IF(OR(HLOOKUP($A766,'Z-scores'!$C$2:$UD$20,9,FALSE)&gt;2,HLOOKUP($A766,'Z-scores'!$C$2:$UD$20,9,FALSE)&lt;-2),"",'Total-corrected counts'!K766),"")</f>
        <v>10.747533307319248</v>
      </c>
      <c r="L766">
        <f>IFERROR(IF(OR(HLOOKUP($A766,'Z-scores'!$C$2:$UD$20,10,FALSE)&gt;2,HLOOKUP($A766,'Z-scores'!$C$2:$UD$20,10,FALSE)&lt;-2),"",'Total-corrected counts'!L766),"")</f>
        <v>0.31750679552738759</v>
      </c>
      <c r="M766">
        <f>IFERROR(IF(OR(HLOOKUP($A766,'Z-scores'!$C$2:$UD$20,11,FALSE)&gt;2,HLOOKUP($A766,'Z-scores'!$C$2:$UD$20,11,FALSE)&lt;-2),"",'Total-corrected counts'!M766),"")</f>
        <v>3.2529975035778365</v>
      </c>
      <c r="N766">
        <f>IFERROR(IF(OR(HLOOKUP($A766,'Z-scores'!$C$2:$UD$20,12,FALSE)&gt;2,HLOOKUP($A766,'Z-scores'!$C$2:$UD$20,12,FALSE)&lt;-2),"",'Total-corrected counts'!N766),"")</f>
        <v>14.616841717474321</v>
      </c>
      <c r="O766">
        <f>IFERROR(IF(OR(HLOOKUP($A766,'Z-scores'!$C$2:$UD$20,13,FALSE)&gt;2,HLOOKUP($A766,'Z-scores'!$C$2:$UD$20,13,FALSE)&lt;-2),"",'Total-corrected counts'!O766),"")</f>
        <v>7.891724861827508</v>
      </c>
      <c r="P766">
        <f>IFERROR(IF(OR(HLOOKUP($A766,'Z-scores'!$C$2:$UD$20,14,FALSE)&gt;2,HLOOKUP($A766,'Z-scores'!$C$2:$UD$20,14,FALSE)&lt;-2),"",'Total-corrected counts'!P766),"")</f>
        <v>10.88959159330367</v>
      </c>
      <c r="Q766">
        <f>IFERROR(IF(OR(HLOOKUP($A766,'Z-scores'!$C$2:$UD$20,15,FALSE)&gt;2,HLOOKUP($A766,'Z-scores'!$C$2:$UD$20,15,FALSE)&lt;-2),"",'Total-corrected counts'!Q766),"")</f>
        <v>6.7672457504817025</v>
      </c>
      <c r="R766">
        <f>IFERROR(IF(OR(HLOOKUP($A766,'Z-scores'!$C$2:$UD$20,16,FALSE)&gt;2,HLOOKUP($A766,'Z-scores'!$C$2:$UD$20,16,FALSE)&lt;-2),"",'Total-corrected counts'!R766),"")</f>
        <v>13.002598516221191</v>
      </c>
      <c r="S766">
        <f>IFERROR(IF(OR(HLOOKUP($A766,'Z-scores'!$C$2:$UD$20,17,FALSE)&gt;2,HLOOKUP($A766,'Z-scores'!$C$2:$UD$20,17,FALSE)&lt;-2),"",'Total-corrected counts'!S766),"")</f>
        <v>11.942644904996259</v>
      </c>
      <c r="T766" t="str">
        <f>IFERROR(IF(OR(HLOOKUP($A766,'Z-scores'!$C$2:$UD$20,18,FALSE)&gt;2,HLOOKUP($A766,'Z-scores'!$C$2:$UD$20,18,FALSE)&lt;-2),"",'Total-corrected counts'!T766),"")</f>
        <v/>
      </c>
      <c r="U766">
        <f>IFERROR(IF(OR(HLOOKUP($A766,'Z-scores'!$C$2:$UD$20,19,FALSE)&gt;2,HLOOKUP($A766,'Z-scores'!$C$2:$UD$20,19,FALSE)&lt;-2),"",'Total-corrected counts'!U766),"")</f>
        <v>4.981709142824907</v>
      </c>
      <c r="V766">
        <f t="shared" si="44"/>
        <v>1</v>
      </c>
      <c r="W766">
        <f t="shared" si="45"/>
        <v>3.1257238098063448E-3</v>
      </c>
      <c r="X766">
        <f t="shared" si="46"/>
        <v>3.9006761725312091</v>
      </c>
      <c r="Y766">
        <f t="shared" si="47"/>
        <v>10.013193783875652</v>
      </c>
    </row>
    <row r="767" spans="1:25" x14ac:dyDescent="0.25">
      <c r="A767">
        <v>775</v>
      </c>
      <c r="B767" t="s">
        <v>996</v>
      </c>
      <c r="C767">
        <v>40300</v>
      </c>
      <c r="D767">
        <v>766</v>
      </c>
      <c r="E767" t="str">
        <f>IFERROR(IF(OR(HLOOKUP($A767,'Z-scores'!$C$2:$UD$20,3,FALSE)&gt;2,HLOOKUP(A767,'Z-scores'!$C$2:$UD$20,3,FALSE)&lt;-2),"",'Total-corrected counts'!E767),"")</f>
        <v/>
      </c>
      <c r="F767" t="str">
        <f>IFERROR(IF(OR(HLOOKUP($A767,'Z-scores'!$C$2:$UD$20,4,FALSE)&gt;2,HLOOKUP($A767,'Z-scores'!$C$2:$UD$20,4,FALSE)&lt;-2),"",'Total-corrected counts'!F767),"")</f>
        <v/>
      </c>
      <c r="G767" t="str">
        <f>IFERROR(IF(OR(HLOOKUP($A767,'Z-scores'!$C$2:$UD$20,5,FALSE)&gt;2,HLOOKUP($A767,'Z-scores'!$C$2:$UD$20,5,FALSE)&lt;-2),"",'Total-corrected counts'!G767),"")</f>
        <v/>
      </c>
      <c r="H767" t="str">
        <f>IFERROR(IF(OR(HLOOKUP($A767,'Z-scores'!$C$2:$UD$20,6,FALSE)&gt;2,HLOOKUP($A767,'Z-scores'!$C$2:$UD$20,6,FALSE)&lt;-2),"",'Total-corrected counts'!H767),"")</f>
        <v/>
      </c>
      <c r="I767" t="str">
        <f>IFERROR(IF(OR(HLOOKUP($A767,'Z-scores'!$C$2:$UD$20,7,FALSE)&gt;2,HLOOKUP($A767,'Z-scores'!$C$2:$UD$20,7,FALSE)&lt;-2),"",'Total-corrected counts'!I767),"")</f>
        <v/>
      </c>
      <c r="J767" t="str">
        <f>IFERROR(IF(OR(HLOOKUP($A767,'Z-scores'!$C$2:$UD$20,8,FALSE)&gt;2,HLOOKUP($A767,'Z-scores'!$C$2:$UD$20,8,FALSE)&lt;-2),"",'Total-corrected counts'!J767),"")</f>
        <v/>
      </c>
      <c r="K767" t="str">
        <f>IFERROR(IF(OR(HLOOKUP($A767,'Z-scores'!$C$2:$UD$20,9,FALSE)&gt;2,HLOOKUP($A767,'Z-scores'!$C$2:$UD$20,9,FALSE)&lt;-2),"",'Total-corrected counts'!K767),"")</f>
        <v/>
      </c>
      <c r="L767" t="str">
        <f>IFERROR(IF(OR(HLOOKUP($A767,'Z-scores'!$C$2:$UD$20,10,FALSE)&gt;2,HLOOKUP($A767,'Z-scores'!$C$2:$UD$20,10,FALSE)&lt;-2),"",'Total-corrected counts'!L767),"")</f>
        <v/>
      </c>
      <c r="M767" t="str">
        <f>IFERROR(IF(OR(HLOOKUP($A767,'Z-scores'!$C$2:$UD$20,11,FALSE)&gt;2,HLOOKUP($A767,'Z-scores'!$C$2:$UD$20,11,FALSE)&lt;-2),"",'Total-corrected counts'!M767),"")</f>
        <v/>
      </c>
      <c r="N767" t="str">
        <f>IFERROR(IF(OR(HLOOKUP($A767,'Z-scores'!$C$2:$UD$20,12,FALSE)&gt;2,HLOOKUP($A767,'Z-scores'!$C$2:$UD$20,12,FALSE)&lt;-2),"",'Total-corrected counts'!N767),"")</f>
        <v/>
      </c>
      <c r="O767" t="str">
        <f>IFERROR(IF(OR(HLOOKUP($A767,'Z-scores'!$C$2:$UD$20,13,FALSE)&gt;2,HLOOKUP($A767,'Z-scores'!$C$2:$UD$20,13,FALSE)&lt;-2),"",'Total-corrected counts'!O767),"")</f>
        <v/>
      </c>
      <c r="P767" t="str">
        <f>IFERROR(IF(OR(HLOOKUP($A767,'Z-scores'!$C$2:$UD$20,14,FALSE)&gt;2,HLOOKUP($A767,'Z-scores'!$C$2:$UD$20,14,FALSE)&lt;-2),"",'Total-corrected counts'!P767),"")</f>
        <v/>
      </c>
      <c r="Q767" t="str">
        <f>IFERROR(IF(OR(HLOOKUP($A767,'Z-scores'!$C$2:$UD$20,15,FALSE)&gt;2,HLOOKUP($A767,'Z-scores'!$C$2:$UD$20,15,FALSE)&lt;-2),"",'Total-corrected counts'!Q767),"")</f>
        <v/>
      </c>
      <c r="R767" t="str">
        <f>IFERROR(IF(OR(HLOOKUP($A767,'Z-scores'!$C$2:$UD$20,16,FALSE)&gt;2,HLOOKUP($A767,'Z-scores'!$C$2:$UD$20,16,FALSE)&lt;-2),"",'Total-corrected counts'!R767),"")</f>
        <v/>
      </c>
      <c r="S767" t="str">
        <f>IFERROR(IF(OR(HLOOKUP($A767,'Z-scores'!$C$2:$UD$20,17,FALSE)&gt;2,HLOOKUP($A767,'Z-scores'!$C$2:$UD$20,17,FALSE)&lt;-2),"",'Total-corrected counts'!S767),"")</f>
        <v/>
      </c>
      <c r="T767" t="str">
        <f>IFERROR(IF(OR(HLOOKUP($A767,'Z-scores'!$C$2:$UD$20,18,FALSE)&gt;2,HLOOKUP($A767,'Z-scores'!$C$2:$UD$20,18,FALSE)&lt;-2),"",'Total-corrected counts'!T767),"")</f>
        <v/>
      </c>
      <c r="U767" t="str">
        <f>IFERROR(IF(OR(HLOOKUP($A767,'Z-scores'!$C$2:$UD$20,19,FALSE)&gt;2,HLOOKUP($A767,'Z-scores'!$C$2:$UD$20,19,FALSE)&lt;-2),"",'Total-corrected counts'!U767),"")</f>
        <v/>
      </c>
      <c r="V767">
        <f t="shared" si="44"/>
        <v>1</v>
      </c>
      <c r="W767" t="str">
        <f t="shared" si="45"/>
        <v/>
      </c>
      <c r="X767" t="str">
        <f t="shared" si="46"/>
        <v/>
      </c>
      <c r="Y767" t="str">
        <f t="shared" si="47"/>
        <v/>
      </c>
    </row>
    <row r="768" spans="1:25" x14ac:dyDescent="0.25">
      <c r="A768">
        <v>776</v>
      </c>
      <c r="B768" t="s">
        <v>374</v>
      </c>
      <c r="C768">
        <v>106100</v>
      </c>
      <c r="D768">
        <v>983</v>
      </c>
      <c r="E768" t="str">
        <f>IFERROR(IF(OR(HLOOKUP($A768,'Z-scores'!$C$2:$UD$20,3,FALSE)&gt;2,HLOOKUP(A768,'Z-scores'!$C$2:$UD$20,3,FALSE)&lt;-2),"",'Total-corrected counts'!E768),"")</f>
        <v/>
      </c>
      <c r="F768">
        <f>IFERROR(IF(OR(HLOOKUP($A768,'Z-scores'!$C$2:$UD$20,4,FALSE)&gt;2,HLOOKUP($A768,'Z-scores'!$C$2:$UD$20,4,FALSE)&lt;-2),"",'Total-corrected counts'!F768),"")</f>
        <v>244.30958732408692</v>
      </c>
      <c r="G768">
        <f>IFERROR(IF(OR(HLOOKUP($A768,'Z-scores'!$C$2:$UD$20,5,FALSE)&gt;2,HLOOKUP($A768,'Z-scores'!$C$2:$UD$20,5,FALSE)&lt;-2),"",'Total-corrected counts'!G768),"")</f>
        <v>109.41170308351229</v>
      </c>
      <c r="H768">
        <f>IFERROR(IF(OR(HLOOKUP($A768,'Z-scores'!$C$2:$UD$20,6,FALSE)&gt;2,HLOOKUP($A768,'Z-scores'!$C$2:$UD$20,6,FALSE)&lt;-2),"",'Total-corrected counts'!H768),"")</f>
        <v>183.16335113545222</v>
      </c>
      <c r="I768">
        <f>IFERROR(IF(OR(HLOOKUP($A768,'Z-scores'!$C$2:$UD$20,7,FALSE)&gt;2,HLOOKUP($A768,'Z-scores'!$C$2:$UD$20,7,FALSE)&lt;-2),"",'Total-corrected counts'!I768),"")</f>
        <v>65.435492659440527</v>
      </c>
      <c r="J768">
        <f>IFERROR(IF(OR(HLOOKUP($A768,'Z-scores'!$C$2:$UD$20,8,FALSE)&gt;2,HLOOKUP($A768,'Z-scores'!$C$2:$UD$20,8,FALSE)&lt;-2),"",'Total-corrected counts'!J768),"")</f>
        <v>155.63951000057196</v>
      </c>
      <c r="K768">
        <f>IFERROR(IF(OR(HLOOKUP($A768,'Z-scores'!$C$2:$UD$20,9,FALSE)&gt;2,HLOOKUP($A768,'Z-scores'!$C$2:$UD$20,9,FALSE)&lt;-2),"",'Total-corrected counts'!K768),"")</f>
        <v>151.83900997825967</v>
      </c>
      <c r="L768">
        <f>IFERROR(IF(OR(HLOOKUP($A768,'Z-scores'!$C$2:$UD$20,10,FALSE)&gt;2,HLOOKUP($A768,'Z-scores'!$C$2:$UD$20,10,FALSE)&lt;-2),"",'Total-corrected counts'!L768),"")</f>
        <v>170.95977012508004</v>
      </c>
      <c r="M768">
        <f>IFERROR(IF(OR(HLOOKUP($A768,'Z-scores'!$C$2:$UD$20,11,FALSE)&gt;2,HLOOKUP($A768,'Z-scores'!$C$2:$UD$20,11,FALSE)&lt;-2),"",'Total-corrected counts'!M768),"")</f>
        <v>231.86592121111033</v>
      </c>
      <c r="N768">
        <f>IFERROR(IF(OR(HLOOKUP($A768,'Z-scores'!$C$2:$UD$20,12,FALSE)&gt;2,HLOOKUP($A768,'Z-scores'!$C$2:$UD$20,12,FALSE)&lt;-2),"",'Total-corrected counts'!N768),"")</f>
        <v>336.49894108083987</v>
      </c>
      <c r="O768">
        <f>IFERROR(IF(OR(HLOOKUP($A768,'Z-scores'!$C$2:$UD$20,13,FALSE)&gt;2,HLOOKUP($A768,'Z-scores'!$C$2:$UD$20,13,FALSE)&lt;-2),"",'Total-corrected counts'!O768),"")</f>
        <v>169.33386774949881</v>
      </c>
      <c r="P768">
        <f>IFERROR(IF(OR(HLOOKUP($A768,'Z-scores'!$C$2:$UD$20,14,FALSE)&gt;2,HLOOKUP($A768,'Z-scores'!$C$2:$UD$20,14,FALSE)&lt;-2),"",'Total-corrected counts'!P768),"")</f>
        <v>190.76017298552173</v>
      </c>
      <c r="Q768">
        <f>IFERROR(IF(OR(HLOOKUP($A768,'Z-scores'!$C$2:$UD$20,15,FALSE)&gt;2,HLOOKUP($A768,'Z-scores'!$C$2:$UD$20,15,FALSE)&lt;-2),"",'Total-corrected counts'!Q768),"")</f>
        <v>134.49657152218174</v>
      </c>
      <c r="R768">
        <f>IFERROR(IF(OR(HLOOKUP($A768,'Z-scores'!$C$2:$UD$20,16,FALSE)&gt;2,HLOOKUP($A768,'Z-scores'!$C$2:$UD$20,16,FALSE)&lt;-2),"",'Total-corrected counts'!R768),"")</f>
        <v>107.2223524485556</v>
      </c>
      <c r="S768">
        <f>IFERROR(IF(OR(HLOOKUP($A768,'Z-scores'!$C$2:$UD$20,17,FALSE)&gt;2,HLOOKUP($A768,'Z-scores'!$C$2:$UD$20,17,FALSE)&lt;-2),"",'Total-corrected counts'!S768),"")</f>
        <v>162.58825343161047</v>
      </c>
      <c r="T768">
        <f>IFERROR(IF(OR(HLOOKUP($A768,'Z-scores'!$C$2:$UD$20,18,FALSE)&gt;2,HLOOKUP($A768,'Z-scores'!$C$2:$UD$20,18,FALSE)&lt;-2),"",'Total-corrected counts'!T768),"")</f>
        <v>397.97904821796453</v>
      </c>
      <c r="U768">
        <f>IFERROR(IF(OR(HLOOKUP($A768,'Z-scores'!$C$2:$UD$20,19,FALSE)&gt;2,HLOOKUP($A768,'Z-scores'!$C$2:$UD$20,19,FALSE)&lt;-2),"",'Total-corrected counts'!U768),"")</f>
        <v>248.83376800336742</v>
      </c>
      <c r="V768">
        <f t="shared" si="44"/>
        <v>1</v>
      </c>
      <c r="W768">
        <f t="shared" si="45"/>
        <v>0.21278152275879689</v>
      </c>
      <c r="X768">
        <f t="shared" si="46"/>
        <v>164.07804318968925</v>
      </c>
      <c r="Y768">
        <f t="shared" si="47"/>
        <v>218.46412192994251</v>
      </c>
    </row>
    <row r="769" spans="1:25" x14ac:dyDescent="0.25">
      <c r="A769">
        <v>777</v>
      </c>
      <c r="B769" t="s">
        <v>997</v>
      </c>
      <c r="C769">
        <v>77000</v>
      </c>
      <c r="D769">
        <v>693</v>
      </c>
      <c r="E769" t="str">
        <f>IFERROR(IF(OR(HLOOKUP($A769,'Z-scores'!$C$2:$UD$20,3,FALSE)&gt;2,HLOOKUP(A769,'Z-scores'!$C$2:$UD$20,3,FALSE)&lt;-2),"",'Total-corrected counts'!E769),"")</f>
        <v/>
      </c>
      <c r="F769" t="str">
        <f>IFERROR(IF(OR(HLOOKUP($A769,'Z-scores'!$C$2:$UD$20,4,FALSE)&gt;2,HLOOKUP($A769,'Z-scores'!$C$2:$UD$20,4,FALSE)&lt;-2),"",'Total-corrected counts'!F769),"")</f>
        <v/>
      </c>
      <c r="G769" t="str">
        <f>IFERROR(IF(OR(HLOOKUP($A769,'Z-scores'!$C$2:$UD$20,5,FALSE)&gt;2,HLOOKUP($A769,'Z-scores'!$C$2:$UD$20,5,FALSE)&lt;-2),"",'Total-corrected counts'!G769),"")</f>
        <v/>
      </c>
      <c r="H769" t="str">
        <f>IFERROR(IF(OR(HLOOKUP($A769,'Z-scores'!$C$2:$UD$20,6,FALSE)&gt;2,HLOOKUP($A769,'Z-scores'!$C$2:$UD$20,6,FALSE)&lt;-2),"",'Total-corrected counts'!H769),"")</f>
        <v/>
      </c>
      <c r="I769" t="str">
        <f>IFERROR(IF(OR(HLOOKUP($A769,'Z-scores'!$C$2:$UD$20,7,FALSE)&gt;2,HLOOKUP($A769,'Z-scores'!$C$2:$UD$20,7,FALSE)&lt;-2),"",'Total-corrected counts'!I769),"")</f>
        <v/>
      </c>
      <c r="J769" t="str">
        <f>IFERROR(IF(OR(HLOOKUP($A769,'Z-scores'!$C$2:$UD$20,8,FALSE)&gt;2,HLOOKUP($A769,'Z-scores'!$C$2:$UD$20,8,FALSE)&lt;-2),"",'Total-corrected counts'!J769),"")</f>
        <v/>
      </c>
      <c r="K769" t="str">
        <f>IFERROR(IF(OR(HLOOKUP($A769,'Z-scores'!$C$2:$UD$20,9,FALSE)&gt;2,HLOOKUP($A769,'Z-scores'!$C$2:$UD$20,9,FALSE)&lt;-2),"",'Total-corrected counts'!K769),"")</f>
        <v/>
      </c>
      <c r="L769" t="str">
        <f>IFERROR(IF(OR(HLOOKUP($A769,'Z-scores'!$C$2:$UD$20,10,FALSE)&gt;2,HLOOKUP($A769,'Z-scores'!$C$2:$UD$20,10,FALSE)&lt;-2),"",'Total-corrected counts'!L769),"")</f>
        <v/>
      </c>
      <c r="M769" t="str">
        <f>IFERROR(IF(OR(HLOOKUP($A769,'Z-scores'!$C$2:$UD$20,11,FALSE)&gt;2,HLOOKUP($A769,'Z-scores'!$C$2:$UD$20,11,FALSE)&lt;-2),"",'Total-corrected counts'!M769),"")</f>
        <v/>
      </c>
      <c r="N769" t="str">
        <f>IFERROR(IF(OR(HLOOKUP($A769,'Z-scores'!$C$2:$UD$20,12,FALSE)&gt;2,HLOOKUP($A769,'Z-scores'!$C$2:$UD$20,12,FALSE)&lt;-2),"",'Total-corrected counts'!N769),"")</f>
        <v/>
      </c>
      <c r="O769" t="str">
        <f>IFERROR(IF(OR(HLOOKUP($A769,'Z-scores'!$C$2:$UD$20,13,FALSE)&gt;2,HLOOKUP($A769,'Z-scores'!$C$2:$UD$20,13,FALSE)&lt;-2),"",'Total-corrected counts'!O769),"")</f>
        <v/>
      </c>
      <c r="P769" t="str">
        <f>IFERROR(IF(OR(HLOOKUP($A769,'Z-scores'!$C$2:$UD$20,14,FALSE)&gt;2,HLOOKUP($A769,'Z-scores'!$C$2:$UD$20,14,FALSE)&lt;-2),"",'Total-corrected counts'!P769),"")</f>
        <v/>
      </c>
      <c r="Q769" t="str">
        <f>IFERROR(IF(OR(HLOOKUP($A769,'Z-scores'!$C$2:$UD$20,15,FALSE)&gt;2,HLOOKUP($A769,'Z-scores'!$C$2:$UD$20,15,FALSE)&lt;-2),"",'Total-corrected counts'!Q769),"")</f>
        <v/>
      </c>
      <c r="R769" t="str">
        <f>IFERROR(IF(OR(HLOOKUP($A769,'Z-scores'!$C$2:$UD$20,16,FALSE)&gt;2,HLOOKUP($A769,'Z-scores'!$C$2:$UD$20,16,FALSE)&lt;-2),"",'Total-corrected counts'!R769),"")</f>
        <v/>
      </c>
      <c r="S769" t="str">
        <f>IFERROR(IF(OR(HLOOKUP($A769,'Z-scores'!$C$2:$UD$20,17,FALSE)&gt;2,HLOOKUP($A769,'Z-scores'!$C$2:$UD$20,17,FALSE)&lt;-2),"",'Total-corrected counts'!S769),"")</f>
        <v/>
      </c>
      <c r="T769" t="str">
        <f>IFERROR(IF(OR(HLOOKUP($A769,'Z-scores'!$C$2:$UD$20,18,FALSE)&gt;2,HLOOKUP($A769,'Z-scores'!$C$2:$UD$20,18,FALSE)&lt;-2),"",'Total-corrected counts'!T769),"")</f>
        <v/>
      </c>
      <c r="U769" t="str">
        <f>IFERROR(IF(OR(HLOOKUP($A769,'Z-scores'!$C$2:$UD$20,19,FALSE)&gt;2,HLOOKUP($A769,'Z-scores'!$C$2:$UD$20,19,FALSE)&lt;-2),"",'Total-corrected counts'!U769),"")</f>
        <v/>
      </c>
      <c r="V769">
        <f t="shared" si="44"/>
        <v>1</v>
      </c>
      <c r="W769" t="str">
        <f t="shared" si="45"/>
        <v/>
      </c>
      <c r="X769" t="str">
        <f t="shared" si="46"/>
        <v/>
      </c>
      <c r="Y769" t="str">
        <f t="shared" si="47"/>
        <v/>
      </c>
    </row>
    <row r="770" spans="1:25" x14ac:dyDescent="0.25">
      <c r="A770">
        <v>778</v>
      </c>
      <c r="B770" t="s">
        <v>375</v>
      </c>
      <c r="C770">
        <v>16600</v>
      </c>
      <c r="D770">
        <v>385</v>
      </c>
      <c r="E770" t="str">
        <f>IFERROR(IF(OR(HLOOKUP($A770,'Z-scores'!$C$2:$UD$20,3,FALSE)&gt;2,HLOOKUP(A770,'Z-scores'!$C$2:$UD$20,3,FALSE)&lt;-2),"",'Total-corrected counts'!E770),"")</f>
        <v/>
      </c>
      <c r="F770">
        <f>IFERROR(IF(OR(HLOOKUP($A770,'Z-scores'!$C$2:$UD$20,4,FALSE)&gt;2,HLOOKUP($A770,'Z-scores'!$C$2:$UD$20,4,FALSE)&lt;-2),"",'Total-corrected counts'!F770),"")</f>
        <v>3.3304130696564913</v>
      </c>
      <c r="G770">
        <f>IFERROR(IF(OR(HLOOKUP($A770,'Z-scores'!$C$2:$UD$20,5,FALSE)&gt;2,HLOOKUP($A770,'Z-scores'!$C$2:$UD$20,5,FALSE)&lt;-2),"",'Total-corrected counts'!G770),"")</f>
        <v>31.900834437993321</v>
      </c>
      <c r="H770">
        <f>IFERROR(IF(OR(HLOOKUP($A770,'Z-scores'!$C$2:$UD$20,6,FALSE)&gt;2,HLOOKUP($A770,'Z-scores'!$C$2:$UD$20,6,FALSE)&lt;-2),"",'Total-corrected counts'!H770),"")</f>
        <v>65.838289935578715</v>
      </c>
      <c r="I770">
        <f>IFERROR(IF(OR(HLOOKUP($A770,'Z-scores'!$C$2:$UD$20,7,FALSE)&gt;2,HLOOKUP($A770,'Z-scores'!$C$2:$UD$20,7,FALSE)&lt;-2),"",'Total-corrected counts'!I770),"")</f>
        <v>14.167018122823922</v>
      </c>
      <c r="J770">
        <f>IFERROR(IF(OR(HLOOKUP($A770,'Z-scores'!$C$2:$UD$20,8,FALSE)&gt;2,HLOOKUP($A770,'Z-scores'!$C$2:$UD$20,8,FALSE)&lt;-2),"",'Total-corrected counts'!J770),"")</f>
        <v>38.548699166306719</v>
      </c>
      <c r="K770">
        <f>IFERROR(IF(OR(HLOOKUP($A770,'Z-scores'!$C$2:$UD$20,9,FALSE)&gt;2,HLOOKUP($A770,'Z-scores'!$C$2:$UD$20,9,FALSE)&lt;-2),"",'Total-corrected counts'!K770),"")</f>
        <v>105.22325659178327</v>
      </c>
      <c r="L770">
        <f>IFERROR(IF(OR(HLOOKUP($A770,'Z-scores'!$C$2:$UD$20,10,FALSE)&gt;2,HLOOKUP($A770,'Z-scores'!$C$2:$UD$20,10,FALSE)&lt;-2),"",'Total-corrected counts'!L770),"")</f>
        <v>34.268684833935126</v>
      </c>
      <c r="M770">
        <f>IFERROR(IF(OR(HLOOKUP($A770,'Z-scores'!$C$2:$UD$20,11,FALSE)&gt;2,HLOOKUP($A770,'Z-scores'!$C$2:$UD$20,11,FALSE)&lt;-2),"",'Total-corrected counts'!M770),"")</f>
        <v>50.2141172719423</v>
      </c>
      <c r="N770">
        <f>IFERROR(IF(OR(HLOOKUP($A770,'Z-scores'!$C$2:$UD$20,12,FALSE)&gt;2,HLOOKUP($A770,'Z-scores'!$C$2:$UD$20,12,FALSE)&lt;-2),"",'Total-corrected counts'!N770),"")</f>
        <v>93.062086295267534</v>
      </c>
      <c r="O770">
        <f>IFERROR(IF(OR(HLOOKUP($A770,'Z-scores'!$C$2:$UD$20,13,FALSE)&gt;2,HLOOKUP($A770,'Z-scores'!$C$2:$UD$20,13,FALSE)&lt;-2),"",'Total-corrected counts'!O770),"")</f>
        <v>74.444710306390746</v>
      </c>
      <c r="P770">
        <f>IFERROR(IF(OR(HLOOKUP($A770,'Z-scores'!$C$2:$UD$20,14,FALSE)&gt;2,HLOOKUP($A770,'Z-scores'!$C$2:$UD$20,14,FALSE)&lt;-2),"",'Total-corrected counts'!P770),"")</f>
        <v>128.32024630649241</v>
      </c>
      <c r="Q770">
        <f>IFERROR(IF(OR(HLOOKUP($A770,'Z-scores'!$C$2:$UD$20,15,FALSE)&gt;2,HLOOKUP($A770,'Z-scores'!$C$2:$UD$20,15,FALSE)&lt;-2),"",'Total-corrected counts'!Q770),"")</f>
        <v>60.417658025914456</v>
      </c>
      <c r="R770">
        <f>IFERROR(IF(OR(HLOOKUP($A770,'Z-scores'!$C$2:$UD$20,16,FALSE)&gt;2,HLOOKUP($A770,'Z-scores'!$C$2:$UD$20,16,FALSE)&lt;-2),"",'Total-corrected counts'!R770),"")</f>
        <v>60.773624559484382</v>
      </c>
      <c r="S770">
        <f>IFERROR(IF(OR(HLOOKUP($A770,'Z-scores'!$C$2:$UD$20,17,FALSE)&gt;2,HLOOKUP($A770,'Z-scores'!$C$2:$UD$20,17,FALSE)&lt;-2),"",'Total-corrected counts'!S770),"")</f>
        <v>67.57908473740838</v>
      </c>
      <c r="T770">
        <f>IFERROR(IF(OR(HLOOKUP($A770,'Z-scores'!$C$2:$UD$20,18,FALSE)&gt;2,HLOOKUP($A770,'Z-scores'!$C$2:$UD$20,18,FALSE)&lt;-2),"",'Total-corrected counts'!T770),"")</f>
        <v>104.06303747575184</v>
      </c>
      <c r="U770">
        <f>IFERROR(IF(OR(HLOOKUP($A770,'Z-scores'!$C$2:$UD$20,19,FALSE)&gt;2,HLOOKUP($A770,'Z-scores'!$C$2:$UD$20,19,FALSE)&lt;-2),"",'Total-corrected counts'!U770),"")</f>
        <v>74.421874389762323</v>
      </c>
      <c r="V770">
        <f t="shared" si="44"/>
        <v>1</v>
      </c>
      <c r="W770">
        <f t="shared" si="45"/>
        <v>1.3027579747399256E-2</v>
      </c>
      <c r="X770">
        <f t="shared" si="46"/>
        <v>42.936414178752486</v>
      </c>
      <c r="Y770">
        <f t="shared" si="47"/>
        <v>82.885290262059016</v>
      </c>
    </row>
    <row r="771" spans="1:25" x14ac:dyDescent="0.25">
      <c r="A771">
        <v>779</v>
      </c>
      <c r="B771" t="s">
        <v>998</v>
      </c>
      <c r="C771">
        <v>114000</v>
      </c>
      <c r="D771">
        <v>182</v>
      </c>
      <c r="E771" t="str">
        <f>IFERROR(IF(OR(HLOOKUP($A771,'Z-scores'!$C$2:$UD$20,3,FALSE)&gt;2,HLOOKUP(A771,'Z-scores'!$C$2:$UD$20,3,FALSE)&lt;-2),"",'Total-corrected counts'!E771),"")</f>
        <v/>
      </c>
      <c r="F771" t="str">
        <f>IFERROR(IF(OR(HLOOKUP($A771,'Z-scores'!$C$2:$UD$20,4,FALSE)&gt;2,HLOOKUP($A771,'Z-scores'!$C$2:$UD$20,4,FALSE)&lt;-2),"",'Total-corrected counts'!F771),"")</f>
        <v/>
      </c>
      <c r="G771" t="str">
        <f>IFERROR(IF(OR(HLOOKUP($A771,'Z-scores'!$C$2:$UD$20,5,FALSE)&gt;2,HLOOKUP($A771,'Z-scores'!$C$2:$UD$20,5,FALSE)&lt;-2),"",'Total-corrected counts'!G771),"")</f>
        <v/>
      </c>
      <c r="H771" t="str">
        <f>IFERROR(IF(OR(HLOOKUP($A771,'Z-scores'!$C$2:$UD$20,6,FALSE)&gt;2,HLOOKUP($A771,'Z-scores'!$C$2:$UD$20,6,FALSE)&lt;-2),"",'Total-corrected counts'!H771),"")</f>
        <v/>
      </c>
      <c r="I771" t="str">
        <f>IFERROR(IF(OR(HLOOKUP($A771,'Z-scores'!$C$2:$UD$20,7,FALSE)&gt;2,HLOOKUP($A771,'Z-scores'!$C$2:$UD$20,7,FALSE)&lt;-2),"",'Total-corrected counts'!I771),"")</f>
        <v/>
      </c>
      <c r="J771" t="str">
        <f>IFERROR(IF(OR(HLOOKUP($A771,'Z-scores'!$C$2:$UD$20,8,FALSE)&gt;2,HLOOKUP($A771,'Z-scores'!$C$2:$UD$20,8,FALSE)&lt;-2),"",'Total-corrected counts'!J771),"")</f>
        <v/>
      </c>
      <c r="K771" t="str">
        <f>IFERROR(IF(OR(HLOOKUP($A771,'Z-scores'!$C$2:$UD$20,9,FALSE)&gt;2,HLOOKUP($A771,'Z-scores'!$C$2:$UD$20,9,FALSE)&lt;-2),"",'Total-corrected counts'!K771),"")</f>
        <v/>
      </c>
      <c r="L771" t="str">
        <f>IFERROR(IF(OR(HLOOKUP($A771,'Z-scores'!$C$2:$UD$20,10,FALSE)&gt;2,HLOOKUP($A771,'Z-scores'!$C$2:$UD$20,10,FALSE)&lt;-2),"",'Total-corrected counts'!L771),"")</f>
        <v/>
      </c>
      <c r="M771" t="str">
        <f>IFERROR(IF(OR(HLOOKUP($A771,'Z-scores'!$C$2:$UD$20,11,FALSE)&gt;2,HLOOKUP($A771,'Z-scores'!$C$2:$UD$20,11,FALSE)&lt;-2),"",'Total-corrected counts'!M771),"")</f>
        <v/>
      </c>
      <c r="N771" t="str">
        <f>IFERROR(IF(OR(HLOOKUP($A771,'Z-scores'!$C$2:$UD$20,12,FALSE)&gt;2,HLOOKUP($A771,'Z-scores'!$C$2:$UD$20,12,FALSE)&lt;-2),"",'Total-corrected counts'!N771),"")</f>
        <v/>
      </c>
      <c r="O771" t="str">
        <f>IFERROR(IF(OR(HLOOKUP($A771,'Z-scores'!$C$2:$UD$20,13,FALSE)&gt;2,HLOOKUP($A771,'Z-scores'!$C$2:$UD$20,13,FALSE)&lt;-2),"",'Total-corrected counts'!O771),"")</f>
        <v/>
      </c>
      <c r="P771" t="str">
        <f>IFERROR(IF(OR(HLOOKUP($A771,'Z-scores'!$C$2:$UD$20,14,FALSE)&gt;2,HLOOKUP($A771,'Z-scores'!$C$2:$UD$20,14,FALSE)&lt;-2),"",'Total-corrected counts'!P771),"")</f>
        <v/>
      </c>
      <c r="Q771" t="str">
        <f>IFERROR(IF(OR(HLOOKUP($A771,'Z-scores'!$C$2:$UD$20,15,FALSE)&gt;2,HLOOKUP($A771,'Z-scores'!$C$2:$UD$20,15,FALSE)&lt;-2),"",'Total-corrected counts'!Q771),"")</f>
        <v/>
      </c>
      <c r="R771" t="str">
        <f>IFERROR(IF(OR(HLOOKUP($A771,'Z-scores'!$C$2:$UD$20,16,FALSE)&gt;2,HLOOKUP($A771,'Z-scores'!$C$2:$UD$20,16,FALSE)&lt;-2),"",'Total-corrected counts'!R771),"")</f>
        <v/>
      </c>
      <c r="S771" t="str">
        <f>IFERROR(IF(OR(HLOOKUP($A771,'Z-scores'!$C$2:$UD$20,17,FALSE)&gt;2,HLOOKUP($A771,'Z-scores'!$C$2:$UD$20,17,FALSE)&lt;-2),"",'Total-corrected counts'!S771),"")</f>
        <v/>
      </c>
      <c r="T771" t="str">
        <f>IFERROR(IF(OR(HLOOKUP($A771,'Z-scores'!$C$2:$UD$20,18,FALSE)&gt;2,HLOOKUP($A771,'Z-scores'!$C$2:$UD$20,18,FALSE)&lt;-2),"",'Total-corrected counts'!T771),"")</f>
        <v/>
      </c>
      <c r="U771" t="str">
        <f>IFERROR(IF(OR(HLOOKUP($A771,'Z-scores'!$C$2:$UD$20,19,FALSE)&gt;2,HLOOKUP($A771,'Z-scores'!$C$2:$UD$20,19,FALSE)&lt;-2),"",'Total-corrected counts'!U771),"")</f>
        <v/>
      </c>
      <c r="V771">
        <f t="shared" si="44"/>
        <v>1</v>
      </c>
      <c r="W771" t="str">
        <f t="shared" si="45"/>
        <v/>
      </c>
      <c r="X771" t="str">
        <f t="shared" si="46"/>
        <v/>
      </c>
      <c r="Y771" t="str">
        <f t="shared" si="47"/>
        <v/>
      </c>
    </row>
    <row r="772" spans="1:25" x14ac:dyDescent="0.25">
      <c r="A772">
        <v>780</v>
      </c>
      <c r="B772" t="s">
        <v>376</v>
      </c>
      <c r="C772">
        <v>47800</v>
      </c>
      <c r="D772">
        <v>703</v>
      </c>
      <c r="E772" t="str">
        <f>IFERROR(IF(OR(HLOOKUP($A772,'Z-scores'!$C$2:$UD$20,3,FALSE)&gt;2,HLOOKUP(A772,'Z-scores'!$C$2:$UD$20,3,FALSE)&lt;-2),"",'Total-corrected counts'!E772),"")</f>
        <v/>
      </c>
      <c r="F772">
        <f>IFERROR(IF(OR(HLOOKUP($A772,'Z-scores'!$C$2:$UD$20,4,FALSE)&gt;2,HLOOKUP($A772,'Z-scores'!$C$2:$UD$20,4,FALSE)&lt;-2),"",'Total-corrected counts'!F772),"")</f>
        <v>13.026344715799283</v>
      </c>
      <c r="G772">
        <f>IFERROR(IF(OR(HLOOKUP($A772,'Z-scores'!$C$2:$UD$20,5,FALSE)&gt;2,HLOOKUP($A772,'Z-scores'!$C$2:$UD$20,5,FALSE)&lt;-2),"",'Total-corrected counts'!G772),"")</f>
        <v>10.516094459509008</v>
      </c>
      <c r="H772">
        <f>IFERROR(IF(OR(HLOOKUP($A772,'Z-scores'!$C$2:$UD$20,6,FALSE)&gt;2,HLOOKUP($A772,'Z-scores'!$C$2:$UD$20,6,FALSE)&lt;-2),"",'Total-corrected counts'!H772),"")</f>
        <v>2.2895418891931532</v>
      </c>
      <c r="I772">
        <f>IFERROR(IF(OR(HLOOKUP($A772,'Z-scores'!$C$2:$UD$20,7,FALSE)&gt;2,HLOOKUP($A772,'Z-scores'!$C$2:$UD$20,7,FALSE)&lt;-2),"",'Total-corrected counts'!I772),"")</f>
        <v>5.7012858677683411</v>
      </c>
      <c r="J772">
        <f>IFERROR(IF(OR(HLOOKUP($A772,'Z-scores'!$C$2:$UD$20,8,FALSE)&gt;2,HLOOKUP($A772,'Z-scores'!$C$2:$UD$20,8,FALSE)&lt;-2),"",'Total-corrected counts'!J772),"")</f>
        <v>0.78892195786762276</v>
      </c>
      <c r="K772">
        <f>IFERROR(IF(OR(HLOOKUP($A772,'Z-scores'!$C$2:$UD$20,9,FALSE)&gt;2,HLOOKUP($A772,'Z-scores'!$C$2:$UD$20,9,FALSE)&lt;-2),"",'Total-corrected counts'!K772),"")</f>
        <v>3.4561569764200901</v>
      </c>
      <c r="L772">
        <f>IFERROR(IF(OR(HLOOKUP($A772,'Z-scores'!$C$2:$UD$20,10,FALSE)&gt;2,HLOOKUP($A772,'Z-scores'!$C$2:$UD$20,10,FALSE)&lt;-2),"",'Total-corrected counts'!L772),"")</f>
        <v>7.0204280344389032</v>
      </c>
      <c r="M772">
        <f>IFERROR(IF(OR(HLOOKUP($A772,'Z-scores'!$C$2:$UD$20,11,FALSE)&gt;2,HLOOKUP($A772,'Z-scores'!$C$2:$UD$20,11,FALSE)&lt;-2),"",'Total-corrected counts'!M772),"")</f>
        <v>1.1380883617333224</v>
      </c>
      <c r="N772">
        <f>IFERROR(IF(OR(HLOOKUP($A772,'Z-scores'!$C$2:$UD$20,12,FALSE)&gt;2,HLOOKUP($A772,'Z-scores'!$C$2:$UD$20,12,FALSE)&lt;-2),"",'Total-corrected counts'!N772),"")</f>
        <v>1.8236686531519686</v>
      </c>
      <c r="O772">
        <f>IFERROR(IF(OR(HLOOKUP($A772,'Z-scores'!$C$2:$UD$20,13,FALSE)&gt;2,HLOOKUP($A772,'Z-scores'!$C$2:$UD$20,13,FALSE)&lt;-2),"",'Total-corrected counts'!O772),"")</f>
        <v>2.1975677333788326</v>
      </c>
      <c r="P772">
        <f>IFERROR(IF(OR(HLOOKUP($A772,'Z-scores'!$C$2:$UD$20,14,FALSE)&gt;2,HLOOKUP($A772,'Z-scores'!$C$2:$UD$20,14,FALSE)&lt;-2),"",'Total-corrected counts'!P772),"")</f>
        <v>2.1753540506246343</v>
      </c>
      <c r="Q772">
        <f>IFERROR(IF(OR(HLOOKUP($A772,'Z-scores'!$C$2:$UD$20,15,FALSE)&gt;2,HLOOKUP($A772,'Z-scores'!$C$2:$UD$20,15,FALSE)&lt;-2),"",'Total-corrected counts'!Q772),"")</f>
        <v>1.6966869749046345</v>
      </c>
      <c r="R772">
        <f>IFERROR(IF(OR(HLOOKUP($A772,'Z-scores'!$C$2:$UD$20,16,FALSE)&gt;2,HLOOKUP($A772,'Z-scores'!$C$2:$UD$20,16,FALSE)&lt;-2),"",'Total-corrected counts'!R772),"")</f>
        <v>1.3062702977775373</v>
      </c>
      <c r="S772">
        <f>IFERROR(IF(OR(HLOOKUP($A772,'Z-scores'!$C$2:$UD$20,17,FALSE)&gt;2,HLOOKUP($A772,'Z-scores'!$C$2:$UD$20,17,FALSE)&lt;-2),"",'Total-corrected counts'!S772),"")</f>
        <v>3.0996592003422112</v>
      </c>
      <c r="T772">
        <f>IFERROR(IF(OR(HLOOKUP($A772,'Z-scores'!$C$2:$UD$20,18,FALSE)&gt;2,HLOOKUP($A772,'Z-scores'!$C$2:$UD$20,18,FALSE)&lt;-2),"",'Total-corrected counts'!T772),"")</f>
        <v>5.4037522143356655</v>
      </c>
      <c r="U772">
        <f>IFERROR(IF(OR(HLOOKUP($A772,'Z-scores'!$C$2:$UD$20,19,FALSE)&gt;2,HLOOKUP($A772,'Z-scores'!$C$2:$UD$20,19,FALSE)&lt;-2),"",'Total-corrected counts'!U772),"")</f>
        <v>2.6166991403514102</v>
      </c>
      <c r="V772">
        <f t="shared" ref="V772:V835" si="48">IFERROR(IF(AND(X772=0,Y772=0),0,1),0)</f>
        <v>1</v>
      </c>
      <c r="W772">
        <f t="shared" ref="W772:W835" si="49">IFERROR(_xlfn.T.TEST(E772:M772,N772:U772,2,2),"")</f>
        <v>9.4174746247555313E-2</v>
      </c>
      <c r="X772">
        <f t="shared" ref="X772:X835" si="50">IFERROR(AVERAGE(E772:M772),"")</f>
        <v>5.4921077828412148</v>
      </c>
      <c r="Y772">
        <f t="shared" ref="Y772:Y835" si="51">IFERROR(AVERAGE(N772:U772),"")</f>
        <v>2.5399572831083619</v>
      </c>
    </row>
    <row r="773" spans="1:25" x14ac:dyDescent="0.25">
      <c r="A773">
        <v>781</v>
      </c>
      <c r="B773" t="s">
        <v>377</v>
      </c>
      <c r="C773">
        <v>96600</v>
      </c>
      <c r="D773">
        <v>370</v>
      </c>
      <c r="E773">
        <f>IFERROR(IF(OR(HLOOKUP($A773,'Z-scores'!$C$2:$UD$20,3,FALSE)&gt;2,HLOOKUP(A773,'Z-scores'!$C$2:$UD$20,3,FALSE)&lt;-2),"",'Total-corrected counts'!E773),"")</f>
        <v>0.2521556506400271</v>
      </c>
      <c r="F773">
        <f>IFERROR(IF(OR(HLOOKUP($A773,'Z-scores'!$C$2:$UD$20,4,FALSE)&gt;2,HLOOKUP($A773,'Z-scores'!$C$2:$UD$20,4,FALSE)&lt;-2),"",'Total-corrected counts'!F773),"")</f>
        <v>0.26249561140149691</v>
      </c>
      <c r="G773">
        <f>IFERROR(IF(OR(HLOOKUP($A773,'Z-scores'!$C$2:$UD$20,5,FALSE)&gt;2,HLOOKUP($A773,'Z-scores'!$C$2:$UD$20,5,FALSE)&lt;-2),"",'Total-corrected counts'!G773),"")</f>
        <v>0.61444613221269107</v>
      </c>
      <c r="H773">
        <f>IFERROR(IF(OR(HLOOKUP($A773,'Z-scores'!$C$2:$UD$20,6,FALSE)&gt;2,HLOOKUP($A773,'Z-scores'!$C$2:$UD$20,6,FALSE)&lt;-2),"",'Total-corrected counts'!H773),"")</f>
        <v>0.23733056168465608</v>
      </c>
      <c r="I773" t="str">
        <f>IFERROR(IF(OR(HLOOKUP($A773,'Z-scores'!$C$2:$UD$20,7,FALSE)&gt;2,HLOOKUP($A773,'Z-scores'!$C$2:$UD$20,7,FALSE)&lt;-2),"",'Total-corrected counts'!I773),"")</f>
        <v/>
      </c>
      <c r="J773">
        <f>IFERROR(IF(OR(HLOOKUP($A773,'Z-scores'!$C$2:$UD$20,8,FALSE)&gt;2,HLOOKUP($A773,'Z-scores'!$C$2:$UD$20,8,FALSE)&lt;-2),"",'Total-corrected counts'!J773),"")</f>
        <v>0.53745308379731804</v>
      </c>
      <c r="K773">
        <f>IFERROR(IF(OR(HLOOKUP($A773,'Z-scores'!$C$2:$UD$20,9,FALSE)&gt;2,HLOOKUP($A773,'Z-scores'!$C$2:$UD$20,9,FALSE)&lt;-2),"",'Total-corrected counts'!K773),"")</f>
        <v>0.49947042756006466</v>
      </c>
      <c r="L773">
        <f>IFERROR(IF(OR(HLOOKUP($A773,'Z-scores'!$C$2:$UD$20,10,FALSE)&gt;2,HLOOKUP($A773,'Z-scores'!$C$2:$UD$20,10,FALSE)&lt;-2),"",'Total-corrected counts'!L773),"")</f>
        <v>0.54240744235928717</v>
      </c>
      <c r="M773">
        <f>IFERROR(IF(OR(HLOOKUP($A773,'Z-scores'!$C$2:$UD$20,11,FALSE)&gt;2,HLOOKUP($A773,'Z-scores'!$C$2:$UD$20,11,FALSE)&lt;-2),"",'Total-corrected counts'!M773),"")</f>
        <v>0.44233393816355848</v>
      </c>
      <c r="N773">
        <f>IFERROR(IF(OR(HLOOKUP($A773,'Z-scores'!$C$2:$UD$20,12,FALSE)&gt;2,HLOOKUP($A773,'Z-scores'!$C$2:$UD$20,12,FALSE)&lt;-2),"",'Total-corrected counts'!N773),"")</f>
        <v>0.28408908667191468</v>
      </c>
      <c r="O773">
        <f>IFERROR(IF(OR(HLOOKUP($A773,'Z-scores'!$C$2:$UD$20,13,FALSE)&gt;2,HLOOKUP($A773,'Z-scores'!$C$2:$UD$20,13,FALSE)&lt;-2),"",'Total-corrected counts'!O773),"")</f>
        <v>0.81441254437622901</v>
      </c>
      <c r="P773">
        <f>IFERROR(IF(OR(HLOOKUP($A773,'Z-scores'!$C$2:$UD$20,14,FALSE)&gt;2,HLOOKUP($A773,'Z-scores'!$C$2:$UD$20,14,FALSE)&lt;-2),"",'Total-corrected counts'!P773),"")</f>
        <v>1.4359901002158686</v>
      </c>
      <c r="Q773">
        <f>IFERROR(IF(OR(HLOOKUP($A773,'Z-scores'!$C$2:$UD$20,15,FALSE)&gt;2,HLOOKUP($A773,'Z-scores'!$C$2:$UD$20,15,FALSE)&lt;-2),"",'Total-corrected counts'!Q773),"")</f>
        <v>0</v>
      </c>
      <c r="R773">
        <f>IFERROR(IF(OR(HLOOKUP($A773,'Z-scores'!$C$2:$UD$20,16,FALSE)&gt;2,HLOOKUP($A773,'Z-scores'!$C$2:$UD$20,16,FALSE)&lt;-2),"",'Total-corrected counts'!R773),"")</f>
        <v>0.69320478992488954</v>
      </c>
      <c r="S773">
        <f>IFERROR(IF(OR(HLOOKUP($A773,'Z-scores'!$C$2:$UD$20,17,FALSE)&gt;2,HLOOKUP($A773,'Z-scores'!$C$2:$UD$20,17,FALSE)&lt;-2),"",'Total-corrected counts'!S773),"")</f>
        <v>9.7712549222696676E-2</v>
      </c>
      <c r="T773">
        <f>IFERROR(IF(OR(HLOOKUP($A773,'Z-scores'!$C$2:$UD$20,18,FALSE)&gt;2,HLOOKUP($A773,'Z-scores'!$C$2:$UD$20,18,FALSE)&lt;-2),"",'Total-corrected counts'!T773),"")</f>
        <v>0.46391513445806981</v>
      </c>
      <c r="U773">
        <f>IFERROR(IF(OR(HLOOKUP($A773,'Z-scores'!$C$2:$UD$20,19,FALSE)&gt;2,HLOOKUP($A773,'Z-scores'!$C$2:$UD$20,19,FALSE)&lt;-2),"",'Total-corrected counts'!U773),"")</f>
        <v>0.46432306470580575</v>
      </c>
      <c r="V773">
        <f t="shared" si="48"/>
        <v>1</v>
      </c>
      <c r="W773">
        <f t="shared" si="49"/>
        <v>0.53556581831602967</v>
      </c>
      <c r="X773">
        <f t="shared" si="50"/>
        <v>0.42351160597738746</v>
      </c>
      <c r="Y773">
        <f t="shared" si="51"/>
        <v>0.53170590869693424</v>
      </c>
    </row>
    <row r="774" spans="1:25" x14ac:dyDescent="0.25">
      <c r="A774">
        <v>782</v>
      </c>
      <c r="B774" t="s">
        <v>999</v>
      </c>
      <c r="C774">
        <v>40400</v>
      </c>
      <c r="D774">
        <v>766</v>
      </c>
      <c r="E774" t="str">
        <f>IFERROR(IF(OR(HLOOKUP($A774,'Z-scores'!$C$2:$UD$20,3,FALSE)&gt;2,HLOOKUP(A774,'Z-scores'!$C$2:$UD$20,3,FALSE)&lt;-2),"",'Total-corrected counts'!E774),"")</f>
        <v/>
      </c>
      <c r="F774" t="str">
        <f>IFERROR(IF(OR(HLOOKUP($A774,'Z-scores'!$C$2:$UD$20,4,FALSE)&gt;2,HLOOKUP($A774,'Z-scores'!$C$2:$UD$20,4,FALSE)&lt;-2),"",'Total-corrected counts'!F774),"")</f>
        <v/>
      </c>
      <c r="G774" t="str">
        <f>IFERROR(IF(OR(HLOOKUP($A774,'Z-scores'!$C$2:$UD$20,5,FALSE)&gt;2,HLOOKUP($A774,'Z-scores'!$C$2:$UD$20,5,FALSE)&lt;-2),"",'Total-corrected counts'!G774),"")</f>
        <v/>
      </c>
      <c r="H774" t="str">
        <f>IFERROR(IF(OR(HLOOKUP($A774,'Z-scores'!$C$2:$UD$20,6,FALSE)&gt;2,HLOOKUP($A774,'Z-scores'!$C$2:$UD$20,6,FALSE)&lt;-2),"",'Total-corrected counts'!H774),"")</f>
        <v/>
      </c>
      <c r="I774" t="str">
        <f>IFERROR(IF(OR(HLOOKUP($A774,'Z-scores'!$C$2:$UD$20,7,FALSE)&gt;2,HLOOKUP($A774,'Z-scores'!$C$2:$UD$20,7,FALSE)&lt;-2),"",'Total-corrected counts'!I774),"")</f>
        <v/>
      </c>
      <c r="J774" t="str">
        <f>IFERROR(IF(OR(HLOOKUP($A774,'Z-scores'!$C$2:$UD$20,8,FALSE)&gt;2,HLOOKUP($A774,'Z-scores'!$C$2:$UD$20,8,FALSE)&lt;-2),"",'Total-corrected counts'!J774),"")</f>
        <v/>
      </c>
      <c r="K774" t="str">
        <f>IFERROR(IF(OR(HLOOKUP($A774,'Z-scores'!$C$2:$UD$20,9,FALSE)&gt;2,HLOOKUP($A774,'Z-scores'!$C$2:$UD$20,9,FALSE)&lt;-2),"",'Total-corrected counts'!K774),"")</f>
        <v/>
      </c>
      <c r="L774" t="str">
        <f>IFERROR(IF(OR(HLOOKUP($A774,'Z-scores'!$C$2:$UD$20,10,FALSE)&gt;2,HLOOKUP($A774,'Z-scores'!$C$2:$UD$20,10,FALSE)&lt;-2),"",'Total-corrected counts'!L774),"")</f>
        <v/>
      </c>
      <c r="M774" t="str">
        <f>IFERROR(IF(OR(HLOOKUP($A774,'Z-scores'!$C$2:$UD$20,11,FALSE)&gt;2,HLOOKUP($A774,'Z-scores'!$C$2:$UD$20,11,FALSE)&lt;-2),"",'Total-corrected counts'!M774),"")</f>
        <v/>
      </c>
      <c r="N774" t="str">
        <f>IFERROR(IF(OR(HLOOKUP($A774,'Z-scores'!$C$2:$UD$20,12,FALSE)&gt;2,HLOOKUP($A774,'Z-scores'!$C$2:$UD$20,12,FALSE)&lt;-2),"",'Total-corrected counts'!N774),"")</f>
        <v/>
      </c>
      <c r="O774" t="str">
        <f>IFERROR(IF(OR(HLOOKUP($A774,'Z-scores'!$C$2:$UD$20,13,FALSE)&gt;2,HLOOKUP($A774,'Z-scores'!$C$2:$UD$20,13,FALSE)&lt;-2),"",'Total-corrected counts'!O774),"")</f>
        <v/>
      </c>
      <c r="P774" t="str">
        <f>IFERROR(IF(OR(HLOOKUP($A774,'Z-scores'!$C$2:$UD$20,14,FALSE)&gt;2,HLOOKUP($A774,'Z-scores'!$C$2:$UD$20,14,FALSE)&lt;-2),"",'Total-corrected counts'!P774),"")</f>
        <v/>
      </c>
      <c r="Q774" t="str">
        <f>IFERROR(IF(OR(HLOOKUP($A774,'Z-scores'!$C$2:$UD$20,15,FALSE)&gt;2,HLOOKUP($A774,'Z-scores'!$C$2:$UD$20,15,FALSE)&lt;-2),"",'Total-corrected counts'!Q774),"")</f>
        <v/>
      </c>
      <c r="R774" t="str">
        <f>IFERROR(IF(OR(HLOOKUP($A774,'Z-scores'!$C$2:$UD$20,16,FALSE)&gt;2,HLOOKUP($A774,'Z-scores'!$C$2:$UD$20,16,FALSE)&lt;-2),"",'Total-corrected counts'!R774),"")</f>
        <v/>
      </c>
      <c r="S774" t="str">
        <f>IFERROR(IF(OR(HLOOKUP($A774,'Z-scores'!$C$2:$UD$20,17,FALSE)&gt;2,HLOOKUP($A774,'Z-scores'!$C$2:$UD$20,17,FALSE)&lt;-2),"",'Total-corrected counts'!S774),"")</f>
        <v/>
      </c>
      <c r="T774" t="str">
        <f>IFERROR(IF(OR(HLOOKUP($A774,'Z-scores'!$C$2:$UD$20,18,FALSE)&gt;2,HLOOKUP($A774,'Z-scores'!$C$2:$UD$20,18,FALSE)&lt;-2),"",'Total-corrected counts'!T774),"")</f>
        <v/>
      </c>
      <c r="U774" t="str">
        <f>IFERROR(IF(OR(HLOOKUP($A774,'Z-scores'!$C$2:$UD$20,19,FALSE)&gt;2,HLOOKUP($A774,'Z-scores'!$C$2:$UD$20,19,FALSE)&lt;-2),"",'Total-corrected counts'!U774),"")</f>
        <v/>
      </c>
      <c r="V774">
        <f t="shared" si="48"/>
        <v>1</v>
      </c>
      <c r="W774" t="str">
        <f t="shared" si="49"/>
        <v/>
      </c>
      <c r="X774" t="str">
        <f t="shared" si="50"/>
        <v/>
      </c>
      <c r="Y774" t="str">
        <f t="shared" si="51"/>
        <v/>
      </c>
    </row>
    <row r="775" spans="1:25" x14ac:dyDescent="0.25">
      <c r="A775">
        <v>783</v>
      </c>
      <c r="B775" t="s">
        <v>378</v>
      </c>
      <c r="C775">
        <v>23800</v>
      </c>
      <c r="D775">
        <v>104</v>
      </c>
      <c r="E775" t="str">
        <f>IFERROR(IF(OR(HLOOKUP($A775,'Z-scores'!$C$2:$UD$20,3,FALSE)&gt;2,HLOOKUP(A775,'Z-scores'!$C$2:$UD$20,3,FALSE)&lt;-2),"",'Total-corrected counts'!E775),"")</f>
        <v/>
      </c>
      <c r="F775">
        <f>IFERROR(IF(OR(HLOOKUP($A775,'Z-scores'!$C$2:$UD$20,4,FALSE)&gt;2,HLOOKUP($A775,'Z-scores'!$C$2:$UD$20,4,FALSE)&lt;-2),"",'Total-corrected counts'!F775),"")</f>
        <v>17.93993444172105</v>
      </c>
      <c r="G775">
        <f>IFERROR(IF(OR(HLOOKUP($A775,'Z-scores'!$C$2:$UD$20,5,FALSE)&gt;2,HLOOKUP($A775,'Z-scores'!$C$2:$UD$20,5,FALSE)&lt;-2),"",'Total-corrected counts'!G775),"")</f>
        <v>2.4074200917841502</v>
      </c>
      <c r="H775">
        <f>IFERROR(IF(OR(HLOOKUP($A775,'Z-scores'!$C$2:$UD$20,6,FALSE)&gt;2,HLOOKUP($A775,'Z-scores'!$C$2:$UD$20,6,FALSE)&lt;-2),"",'Total-corrected counts'!H775),"")</f>
        <v>6.8337241143905381</v>
      </c>
      <c r="I775">
        <f>IFERROR(IF(OR(HLOOKUP($A775,'Z-scores'!$C$2:$UD$20,7,FALSE)&gt;2,HLOOKUP($A775,'Z-scores'!$C$2:$UD$20,7,FALSE)&lt;-2),"",'Total-corrected counts'!I775),"")</f>
        <v>2.3273067581170981</v>
      </c>
      <c r="J775">
        <f>IFERROR(IF(OR(HLOOKUP($A775,'Z-scores'!$C$2:$UD$20,8,FALSE)&gt;2,HLOOKUP($A775,'Z-scores'!$C$2:$UD$20,8,FALSE)&lt;-2),"",'Total-corrected counts'!J775),"")</f>
        <v>4.3834476284019797</v>
      </c>
      <c r="K775">
        <f>IFERROR(IF(OR(HLOOKUP($A775,'Z-scores'!$C$2:$UD$20,9,FALSE)&gt;2,HLOOKUP($A775,'Z-scores'!$C$2:$UD$20,9,FALSE)&lt;-2),"",'Total-corrected counts'!K775),"")</f>
        <v>4.8252410948213385</v>
      </c>
      <c r="L775">
        <f>IFERROR(IF(OR(HLOOKUP($A775,'Z-scores'!$C$2:$UD$20,10,FALSE)&gt;2,HLOOKUP($A775,'Z-scores'!$C$2:$UD$20,10,FALSE)&lt;-2),"",'Total-corrected counts'!L775),"")</f>
        <v>9.9132677270217684</v>
      </c>
      <c r="M775">
        <f>IFERROR(IF(OR(HLOOKUP($A775,'Z-scores'!$C$2:$UD$20,11,FALSE)&gt;2,HLOOKUP($A775,'Z-scores'!$C$2:$UD$20,11,FALSE)&lt;-2),"",'Total-corrected counts'!M775),"")</f>
        <v>4.6951904477986055</v>
      </c>
      <c r="N775">
        <f>IFERROR(IF(OR(HLOOKUP($A775,'Z-scores'!$C$2:$UD$20,12,FALSE)&gt;2,HLOOKUP($A775,'Z-scores'!$C$2:$UD$20,12,FALSE)&lt;-2),"",'Total-corrected counts'!N775),"")</f>
        <v>14.974244116835761</v>
      </c>
      <c r="O775">
        <f>IFERROR(IF(OR(HLOOKUP($A775,'Z-scores'!$C$2:$UD$20,13,FALSE)&gt;2,HLOOKUP($A775,'Z-scores'!$C$2:$UD$20,13,FALSE)&lt;-2),"",'Total-corrected counts'!O775),"")</f>
        <v>3.6312030387683931</v>
      </c>
      <c r="P775">
        <f>IFERROR(IF(OR(HLOOKUP($A775,'Z-scores'!$C$2:$UD$20,14,FALSE)&gt;2,HLOOKUP($A775,'Z-scores'!$C$2:$UD$20,14,FALSE)&lt;-2),"",'Total-corrected counts'!P775),"")</f>
        <v>3.089942983500217</v>
      </c>
      <c r="Q775">
        <f>IFERROR(IF(OR(HLOOKUP($A775,'Z-scores'!$C$2:$UD$20,15,FALSE)&gt;2,HLOOKUP($A775,'Z-scores'!$C$2:$UD$20,15,FALSE)&lt;-2),"",'Total-corrected counts'!Q775),"")</f>
        <v>1.9014595408414008</v>
      </c>
      <c r="R775">
        <f>IFERROR(IF(OR(HLOOKUP($A775,'Z-scores'!$C$2:$UD$20,16,FALSE)&gt;2,HLOOKUP($A775,'Z-scores'!$C$2:$UD$20,16,FALSE)&lt;-2),"",'Total-corrected counts'!R775),"")</f>
        <v>5.6097497450569085</v>
      </c>
      <c r="S775">
        <f>IFERROR(IF(OR(HLOOKUP($A775,'Z-scores'!$C$2:$UD$20,17,FALSE)&gt;2,HLOOKUP($A775,'Z-scores'!$C$2:$UD$20,17,FALSE)&lt;-2),"",'Total-corrected counts'!S775),"")</f>
        <v>7.719291388593037</v>
      </c>
      <c r="T775">
        <f>IFERROR(IF(OR(HLOOKUP($A775,'Z-scores'!$C$2:$UD$20,18,FALSE)&gt;2,HLOOKUP($A775,'Z-scores'!$C$2:$UD$20,18,FALSE)&lt;-2),"",'Total-corrected counts'!T775),"")</f>
        <v>17.740458382516927</v>
      </c>
      <c r="U775">
        <f>IFERROR(IF(OR(HLOOKUP($A775,'Z-scores'!$C$2:$UD$20,19,FALSE)&gt;2,HLOOKUP($A775,'Z-scores'!$C$2:$UD$20,19,FALSE)&lt;-2),"",'Total-corrected counts'!U775),"")</f>
        <v>6.6480648142924714</v>
      </c>
      <c r="V775">
        <f t="shared" si="48"/>
        <v>1</v>
      </c>
      <c r="W775">
        <f t="shared" si="49"/>
        <v>0.72010909173647153</v>
      </c>
      <c r="X775">
        <f t="shared" si="50"/>
        <v>6.6656915380070654</v>
      </c>
      <c r="Y775">
        <f t="shared" si="51"/>
        <v>7.6643017513006395</v>
      </c>
    </row>
    <row r="776" spans="1:25" x14ac:dyDescent="0.25">
      <c r="A776">
        <v>784</v>
      </c>
      <c r="B776" t="s">
        <v>379</v>
      </c>
      <c r="C776">
        <v>106900</v>
      </c>
      <c r="D776">
        <v>983</v>
      </c>
      <c r="E776" t="str">
        <f>IFERROR(IF(OR(HLOOKUP($A776,'Z-scores'!$C$2:$UD$20,3,FALSE)&gt;2,HLOOKUP(A776,'Z-scores'!$C$2:$UD$20,3,FALSE)&lt;-2),"",'Total-corrected counts'!E776),"")</f>
        <v/>
      </c>
      <c r="F776">
        <f>IFERROR(IF(OR(HLOOKUP($A776,'Z-scores'!$C$2:$UD$20,4,FALSE)&gt;2,HLOOKUP($A776,'Z-scores'!$C$2:$UD$20,4,FALSE)&lt;-2),"",'Total-corrected counts'!F776),"")</f>
        <v>0.50858524709040021</v>
      </c>
      <c r="G776">
        <f>IFERROR(IF(OR(HLOOKUP($A776,'Z-scores'!$C$2:$UD$20,5,FALSE)&gt;2,HLOOKUP($A776,'Z-scores'!$C$2:$UD$20,5,FALSE)&lt;-2),"",'Total-corrected counts'!G776),"")</f>
        <v>0.5237901454927858</v>
      </c>
      <c r="H776">
        <f>IFERROR(IF(OR(HLOOKUP($A776,'Z-scores'!$C$2:$UD$20,6,FALSE)&gt;2,HLOOKUP($A776,'Z-scores'!$C$2:$UD$20,6,FALSE)&lt;-2),"",'Total-corrected counts'!H776),"")</f>
        <v>6.9803106377840027E-3</v>
      </c>
      <c r="I776">
        <f>IFERROR(IF(OR(HLOOKUP($A776,'Z-scores'!$C$2:$UD$20,7,FALSE)&gt;2,HLOOKUP($A776,'Z-scores'!$C$2:$UD$20,7,FALSE)&lt;-2),"",'Total-corrected counts'!I776),"")</f>
        <v>2.7890739720292208</v>
      </c>
      <c r="J776">
        <f>IFERROR(IF(OR(HLOOKUP($A776,'Z-scores'!$C$2:$UD$20,8,FALSE)&gt;2,HLOOKUP($A776,'Z-scores'!$C$2:$UD$20,8,FALSE)&lt;-2),"",'Total-corrected counts'!J776),"")</f>
        <v>0.26133039854365003</v>
      </c>
      <c r="K776">
        <f>IFERROR(IF(OR(HLOOKUP($A776,'Z-scores'!$C$2:$UD$20,9,FALSE)&gt;2,HLOOKUP($A776,'Z-scores'!$C$2:$UD$20,9,FALSE)&lt;-2),"",'Total-corrected counts'!K776),"")</f>
        <v>0.73582696917330959</v>
      </c>
      <c r="L776">
        <f>IFERROR(IF(OR(HLOOKUP($A776,'Z-scores'!$C$2:$UD$20,10,FALSE)&gt;2,HLOOKUP($A776,'Z-scores'!$C$2:$UD$20,10,FALSE)&lt;-2),"",'Total-corrected counts'!L776),"")</f>
        <v>0.11465523171822331</v>
      </c>
      <c r="M776">
        <f>IFERROR(IF(OR(HLOOKUP($A776,'Z-scores'!$C$2:$UD$20,11,FALSE)&gt;2,HLOOKUP($A776,'Z-scores'!$C$2:$UD$20,11,FALSE)&lt;-2),"",'Total-corrected counts'!M776),"")</f>
        <v>2.3038225946018672E-2</v>
      </c>
      <c r="N776">
        <f>IFERROR(IF(OR(HLOOKUP($A776,'Z-scores'!$C$2:$UD$20,12,FALSE)&gt;2,HLOOKUP($A776,'Z-scores'!$C$2:$UD$20,12,FALSE)&lt;-2),"",'Total-corrected counts'!N776),"")</f>
        <v>9.1641640861907965E-3</v>
      </c>
      <c r="O776">
        <f>IFERROR(IF(OR(HLOOKUP($A776,'Z-scores'!$C$2:$UD$20,13,FALSE)&gt;2,HLOOKUP($A776,'Z-scores'!$C$2:$UD$20,13,FALSE)&lt;-2),"",'Total-corrected counts'!O776),"")</f>
        <v>0.89854607168782286</v>
      </c>
      <c r="P776">
        <f>IFERROR(IF(OR(HLOOKUP($A776,'Z-scores'!$C$2:$UD$20,14,FALSE)&gt;2,HLOOKUP($A776,'Z-scores'!$C$2:$UD$20,14,FALSE)&lt;-2),"",'Total-corrected counts'!P776),"")</f>
        <v>8.9749381263491787E-2</v>
      </c>
      <c r="Q776">
        <f>IFERROR(IF(OR(HLOOKUP($A776,'Z-scores'!$C$2:$UD$20,15,FALSE)&gt;2,HLOOKUP($A776,'Z-scores'!$C$2:$UD$20,15,FALSE)&lt;-2),"",'Total-corrected counts'!Q776),"")</f>
        <v>5.7726361445031245</v>
      </c>
      <c r="R776">
        <f>IFERROR(IF(OR(HLOOKUP($A776,'Z-scores'!$C$2:$UD$20,16,FALSE)&gt;2,HLOOKUP($A776,'Z-scores'!$C$2:$UD$20,16,FALSE)&lt;-2),"",'Total-corrected counts'!R776),"")</f>
        <v>1.2060961951872353</v>
      </c>
      <c r="S776">
        <f>IFERROR(IF(OR(HLOOKUP($A776,'Z-scores'!$C$2:$UD$20,17,FALSE)&gt;2,HLOOKUP($A776,'Z-scores'!$C$2:$UD$20,17,FALSE)&lt;-2),"",'Total-corrected counts'!S776),"")</f>
        <v>0</v>
      </c>
      <c r="T776">
        <f>IFERROR(IF(OR(HLOOKUP($A776,'Z-scores'!$C$2:$UD$20,18,FALSE)&gt;2,HLOOKUP($A776,'Z-scores'!$C$2:$UD$20,18,FALSE)&lt;-2),"",'Total-corrected counts'!T776),"")</f>
        <v>0.15463837815268991</v>
      </c>
      <c r="U776">
        <f>IFERROR(IF(OR(HLOOKUP($A776,'Z-scores'!$C$2:$UD$20,19,FALSE)&gt;2,HLOOKUP($A776,'Z-scores'!$C$2:$UD$20,19,FALSE)&lt;-2),"",'Total-corrected counts'!U776),"")</f>
        <v>0.48602040417803971</v>
      </c>
      <c r="V776">
        <f t="shared" si="48"/>
        <v>1</v>
      </c>
      <c r="W776">
        <f t="shared" si="49"/>
        <v>0.55799812187507136</v>
      </c>
      <c r="X776">
        <f t="shared" si="50"/>
        <v>0.62041006257892406</v>
      </c>
      <c r="Y776">
        <f t="shared" si="51"/>
        <v>1.0771063423823244</v>
      </c>
    </row>
    <row r="777" spans="1:25" x14ac:dyDescent="0.25">
      <c r="A777">
        <v>785</v>
      </c>
      <c r="B777" t="s">
        <v>1000</v>
      </c>
      <c r="C777">
        <v>77100</v>
      </c>
      <c r="D777">
        <v>693</v>
      </c>
      <c r="E777" t="str">
        <f>IFERROR(IF(OR(HLOOKUP($A777,'Z-scores'!$C$2:$UD$20,3,FALSE)&gt;2,HLOOKUP(A777,'Z-scores'!$C$2:$UD$20,3,FALSE)&lt;-2),"",'Total-corrected counts'!E777),"")</f>
        <v/>
      </c>
      <c r="F777" t="str">
        <f>IFERROR(IF(OR(HLOOKUP($A777,'Z-scores'!$C$2:$UD$20,4,FALSE)&gt;2,HLOOKUP($A777,'Z-scores'!$C$2:$UD$20,4,FALSE)&lt;-2),"",'Total-corrected counts'!F777),"")</f>
        <v/>
      </c>
      <c r="G777" t="str">
        <f>IFERROR(IF(OR(HLOOKUP($A777,'Z-scores'!$C$2:$UD$20,5,FALSE)&gt;2,HLOOKUP($A777,'Z-scores'!$C$2:$UD$20,5,FALSE)&lt;-2),"",'Total-corrected counts'!G777),"")</f>
        <v/>
      </c>
      <c r="H777" t="str">
        <f>IFERROR(IF(OR(HLOOKUP($A777,'Z-scores'!$C$2:$UD$20,6,FALSE)&gt;2,HLOOKUP($A777,'Z-scores'!$C$2:$UD$20,6,FALSE)&lt;-2),"",'Total-corrected counts'!H777),"")</f>
        <v/>
      </c>
      <c r="I777" t="str">
        <f>IFERROR(IF(OR(HLOOKUP($A777,'Z-scores'!$C$2:$UD$20,7,FALSE)&gt;2,HLOOKUP($A777,'Z-scores'!$C$2:$UD$20,7,FALSE)&lt;-2),"",'Total-corrected counts'!I777),"")</f>
        <v/>
      </c>
      <c r="J777" t="str">
        <f>IFERROR(IF(OR(HLOOKUP($A777,'Z-scores'!$C$2:$UD$20,8,FALSE)&gt;2,HLOOKUP($A777,'Z-scores'!$C$2:$UD$20,8,FALSE)&lt;-2),"",'Total-corrected counts'!J777),"")</f>
        <v/>
      </c>
      <c r="K777" t="str">
        <f>IFERROR(IF(OR(HLOOKUP($A777,'Z-scores'!$C$2:$UD$20,9,FALSE)&gt;2,HLOOKUP($A777,'Z-scores'!$C$2:$UD$20,9,FALSE)&lt;-2),"",'Total-corrected counts'!K777),"")</f>
        <v/>
      </c>
      <c r="L777" t="str">
        <f>IFERROR(IF(OR(HLOOKUP($A777,'Z-scores'!$C$2:$UD$20,10,FALSE)&gt;2,HLOOKUP($A777,'Z-scores'!$C$2:$UD$20,10,FALSE)&lt;-2),"",'Total-corrected counts'!L777),"")</f>
        <v/>
      </c>
      <c r="M777" t="str">
        <f>IFERROR(IF(OR(HLOOKUP($A777,'Z-scores'!$C$2:$UD$20,11,FALSE)&gt;2,HLOOKUP($A777,'Z-scores'!$C$2:$UD$20,11,FALSE)&lt;-2),"",'Total-corrected counts'!M777),"")</f>
        <v/>
      </c>
      <c r="N777" t="str">
        <f>IFERROR(IF(OR(HLOOKUP($A777,'Z-scores'!$C$2:$UD$20,12,FALSE)&gt;2,HLOOKUP($A777,'Z-scores'!$C$2:$UD$20,12,FALSE)&lt;-2),"",'Total-corrected counts'!N777),"")</f>
        <v/>
      </c>
      <c r="O777" t="str">
        <f>IFERROR(IF(OR(HLOOKUP($A777,'Z-scores'!$C$2:$UD$20,13,FALSE)&gt;2,HLOOKUP($A777,'Z-scores'!$C$2:$UD$20,13,FALSE)&lt;-2),"",'Total-corrected counts'!O777),"")</f>
        <v/>
      </c>
      <c r="P777" t="str">
        <f>IFERROR(IF(OR(HLOOKUP($A777,'Z-scores'!$C$2:$UD$20,14,FALSE)&gt;2,HLOOKUP($A777,'Z-scores'!$C$2:$UD$20,14,FALSE)&lt;-2),"",'Total-corrected counts'!P777),"")</f>
        <v/>
      </c>
      <c r="Q777" t="str">
        <f>IFERROR(IF(OR(HLOOKUP($A777,'Z-scores'!$C$2:$UD$20,15,FALSE)&gt;2,HLOOKUP($A777,'Z-scores'!$C$2:$UD$20,15,FALSE)&lt;-2),"",'Total-corrected counts'!Q777),"")</f>
        <v/>
      </c>
      <c r="R777" t="str">
        <f>IFERROR(IF(OR(HLOOKUP($A777,'Z-scores'!$C$2:$UD$20,16,FALSE)&gt;2,HLOOKUP($A777,'Z-scores'!$C$2:$UD$20,16,FALSE)&lt;-2),"",'Total-corrected counts'!R777),"")</f>
        <v/>
      </c>
      <c r="S777" t="str">
        <f>IFERROR(IF(OR(HLOOKUP($A777,'Z-scores'!$C$2:$UD$20,17,FALSE)&gt;2,HLOOKUP($A777,'Z-scores'!$C$2:$UD$20,17,FALSE)&lt;-2),"",'Total-corrected counts'!S777),"")</f>
        <v/>
      </c>
      <c r="T777" t="str">
        <f>IFERROR(IF(OR(HLOOKUP($A777,'Z-scores'!$C$2:$UD$20,18,FALSE)&gt;2,HLOOKUP($A777,'Z-scores'!$C$2:$UD$20,18,FALSE)&lt;-2),"",'Total-corrected counts'!T777),"")</f>
        <v/>
      </c>
      <c r="U777" t="str">
        <f>IFERROR(IF(OR(HLOOKUP($A777,'Z-scores'!$C$2:$UD$20,19,FALSE)&gt;2,HLOOKUP($A777,'Z-scores'!$C$2:$UD$20,19,FALSE)&lt;-2),"",'Total-corrected counts'!U777),"")</f>
        <v/>
      </c>
      <c r="V777">
        <f t="shared" si="48"/>
        <v>1</v>
      </c>
      <c r="W777" t="str">
        <f t="shared" si="49"/>
        <v/>
      </c>
      <c r="X777" t="str">
        <f t="shared" si="50"/>
        <v/>
      </c>
      <c r="Y777" t="str">
        <f t="shared" si="51"/>
        <v/>
      </c>
    </row>
    <row r="778" spans="1:25" x14ac:dyDescent="0.25">
      <c r="A778">
        <v>786</v>
      </c>
      <c r="B778" t="s">
        <v>380</v>
      </c>
      <c r="C778">
        <v>28600</v>
      </c>
      <c r="D778">
        <v>541</v>
      </c>
      <c r="E778" t="str">
        <f>IFERROR(IF(OR(HLOOKUP($A778,'Z-scores'!$C$2:$UD$20,3,FALSE)&gt;2,HLOOKUP(A778,'Z-scores'!$C$2:$UD$20,3,FALSE)&lt;-2),"",'Total-corrected counts'!E778),"")</f>
        <v/>
      </c>
      <c r="F778">
        <f>IFERROR(IF(OR(HLOOKUP($A778,'Z-scores'!$C$2:$UD$20,4,FALSE)&gt;2,HLOOKUP($A778,'Z-scores'!$C$2:$UD$20,4,FALSE)&lt;-2),"",'Total-corrected counts'!F778),"")</f>
        <v>3.7733744138965175</v>
      </c>
      <c r="G778">
        <f>IFERROR(IF(OR(HLOOKUP($A778,'Z-scores'!$C$2:$UD$20,5,FALSE)&gt;2,HLOOKUP($A778,'Z-scores'!$C$2:$UD$20,5,FALSE)&lt;-2),"",'Total-corrected counts'!G778),"")</f>
        <v>0.45327993359952617</v>
      </c>
      <c r="H778">
        <f>IFERROR(IF(OR(HLOOKUP($A778,'Z-scores'!$C$2:$UD$20,6,FALSE)&gt;2,HLOOKUP($A778,'Z-scores'!$C$2:$UD$20,6,FALSE)&lt;-2),"",'Total-corrected counts'!H778),"")</f>
        <v>1.6613139317925925</v>
      </c>
      <c r="I778">
        <f>IFERROR(IF(OR(HLOOKUP($A778,'Z-scores'!$C$2:$UD$20,7,FALSE)&gt;2,HLOOKUP($A778,'Z-scores'!$C$2:$UD$20,7,FALSE)&lt;-2),"",'Total-corrected counts'!I778),"")</f>
        <v>1.0651430400906294</v>
      </c>
      <c r="J778">
        <f>IFERROR(IF(OR(HLOOKUP($A778,'Z-scores'!$C$2:$UD$20,8,FALSE)&gt;2,HLOOKUP($A778,'Z-scores'!$C$2:$UD$20,8,FALSE)&lt;-2),"",'Total-corrected counts'!J778),"")</f>
        <v>1.1981752235114522</v>
      </c>
      <c r="K778">
        <f>IFERROR(IF(OR(HLOOKUP($A778,'Z-scores'!$C$2:$UD$20,9,FALSE)&gt;2,HLOOKUP($A778,'Z-scores'!$C$2:$UD$20,9,FALSE)&lt;-2),"",'Total-corrected counts'!K778),"")</f>
        <v>1.7749038407938014</v>
      </c>
      <c r="L778">
        <f>IFERROR(IF(OR(HLOOKUP($A778,'Z-scores'!$C$2:$UD$20,10,FALSE)&gt;2,HLOOKUP($A778,'Z-scores'!$C$2:$UD$20,10,FALSE)&lt;-2),"",'Total-corrected counts'!L778),"")</f>
        <v>3.5587219998694697</v>
      </c>
      <c r="M778">
        <f>IFERROR(IF(OR(HLOOKUP($A778,'Z-scores'!$C$2:$UD$20,11,FALSE)&gt;2,HLOOKUP($A778,'Z-scores'!$C$2:$UD$20,11,FALSE)&lt;-2),"",'Total-corrected counts'!M778),"")</f>
        <v>4.4325546720139926</v>
      </c>
      <c r="N778">
        <f>IFERROR(IF(OR(HLOOKUP($A778,'Z-scores'!$C$2:$UD$20,12,FALSE)&gt;2,HLOOKUP($A778,'Z-scores'!$C$2:$UD$20,12,FALSE)&lt;-2),"",'Total-corrected counts'!N778),"")</f>
        <v>5.9292141637654447</v>
      </c>
      <c r="O778">
        <f>IFERROR(IF(OR(HLOOKUP($A778,'Z-scores'!$C$2:$UD$20,13,FALSE)&gt;2,HLOOKUP($A778,'Z-scores'!$C$2:$UD$20,13,FALSE)&lt;-2),"",'Total-corrected counts'!O778),"")</f>
        <v>1.9687245390912973</v>
      </c>
      <c r="P778">
        <f>IFERROR(IF(OR(HLOOKUP($A778,'Z-scores'!$C$2:$UD$20,14,FALSE)&gt;2,HLOOKUP($A778,'Z-scores'!$C$2:$UD$20,14,FALSE)&lt;-2),"",'Total-corrected counts'!P778),"")</f>
        <v>4.0387221568571308</v>
      </c>
      <c r="Q778">
        <f>IFERROR(IF(OR(HLOOKUP($A778,'Z-scores'!$C$2:$UD$20,15,FALSE)&gt;2,HLOOKUP($A778,'Z-scores'!$C$2:$UD$20,15,FALSE)&lt;-2),"",'Total-corrected counts'!Q778),"")</f>
        <v>1.2383864701890148</v>
      </c>
      <c r="R778">
        <f>IFERROR(IF(OR(HLOOKUP($A778,'Z-scores'!$C$2:$UD$20,16,FALSE)&gt;2,HLOOKUP($A778,'Z-scores'!$C$2:$UD$20,16,FALSE)&lt;-2),"",'Total-corrected counts'!R778),"")</f>
        <v>1.4344931490931239</v>
      </c>
      <c r="S778">
        <f>IFERROR(IF(OR(HLOOKUP($A778,'Z-scores'!$C$2:$UD$20,17,FALSE)&gt;2,HLOOKUP($A778,'Z-scores'!$C$2:$UD$20,17,FALSE)&lt;-2),"",'Total-corrected counts'!S778),"")</f>
        <v>2.1333906580288775</v>
      </c>
      <c r="T778">
        <f>IFERROR(IF(OR(HLOOKUP($A778,'Z-scores'!$C$2:$UD$20,18,FALSE)&gt;2,HLOOKUP($A778,'Z-scores'!$C$2:$UD$20,18,FALSE)&lt;-2),"",'Total-corrected counts'!T778),"")</f>
        <v>9.7851729286618809</v>
      </c>
      <c r="U778">
        <f>IFERROR(IF(OR(HLOOKUP($A778,'Z-scores'!$C$2:$UD$20,19,FALSE)&gt;2,HLOOKUP($A778,'Z-scores'!$C$2:$UD$20,19,FALSE)&lt;-2),"",'Total-corrected counts'!U778),"")</f>
        <v>3.8968421692132114</v>
      </c>
      <c r="V778">
        <f t="shared" si="48"/>
        <v>1</v>
      </c>
      <c r="W778">
        <f t="shared" si="49"/>
        <v>0.19479223121666056</v>
      </c>
      <c r="X778">
        <f t="shared" si="50"/>
        <v>2.2396833819459978</v>
      </c>
      <c r="Y778">
        <f t="shared" si="51"/>
        <v>3.8031182793624976</v>
      </c>
    </row>
    <row r="779" spans="1:25" x14ac:dyDescent="0.25">
      <c r="A779">
        <v>787</v>
      </c>
      <c r="B779" t="s">
        <v>1001</v>
      </c>
      <c r="C779">
        <v>114100</v>
      </c>
      <c r="D779">
        <v>182</v>
      </c>
      <c r="E779" t="str">
        <f>IFERROR(IF(OR(HLOOKUP($A779,'Z-scores'!$C$2:$UD$20,3,FALSE)&gt;2,HLOOKUP(A779,'Z-scores'!$C$2:$UD$20,3,FALSE)&lt;-2),"",'Total-corrected counts'!E779),"")</f>
        <v/>
      </c>
      <c r="F779" t="str">
        <f>IFERROR(IF(OR(HLOOKUP($A779,'Z-scores'!$C$2:$UD$20,4,FALSE)&gt;2,HLOOKUP($A779,'Z-scores'!$C$2:$UD$20,4,FALSE)&lt;-2),"",'Total-corrected counts'!F779),"")</f>
        <v/>
      </c>
      <c r="G779" t="str">
        <f>IFERROR(IF(OR(HLOOKUP($A779,'Z-scores'!$C$2:$UD$20,5,FALSE)&gt;2,HLOOKUP($A779,'Z-scores'!$C$2:$UD$20,5,FALSE)&lt;-2),"",'Total-corrected counts'!G779),"")</f>
        <v/>
      </c>
      <c r="H779" t="str">
        <f>IFERROR(IF(OR(HLOOKUP($A779,'Z-scores'!$C$2:$UD$20,6,FALSE)&gt;2,HLOOKUP($A779,'Z-scores'!$C$2:$UD$20,6,FALSE)&lt;-2),"",'Total-corrected counts'!H779),"")</f>
        <v/>
      </c>
      <c r="I779" t="str">
        <f>IFERROR(IF(OR(HLOOKUP($A779,'Z-scores'!$C$2:$UD$20,7,FALSE)&gt;2,HLOOKUP($A779,'Z-scores'!$C$2:$UD$20,7,FALSE)&lt;-2),"",'Total-corrected counts'!I779),"")</f>
        <v/>
      </c>
      <c r="J779" t="str">
        <f>IFERROR(IF(OR(HLOOKUP($A779,'Z-scores'!$C$2:$UD$20,8,FALSE)&gt;2,HLOOKUP($A779,'Z-scores'!$C$2:$UD$20,8,FALSE)&lt;-2),"",'Total-corrected counts'!J779),"")</f>
        <v/>
      </c>
      <c r="K779" t="str">
        <f>IFERROR(IF(OR(HLOOKUP($A779,'Z-scores'!$C$2:$UD$20,9,FALSE)&gt;2,HLOOKUP($A779,'Z-scores'!$C$2:$UD$20,9,FALSE)&lt;-2),"",'Total-corrected counts'!K779),"")</f>
        <v/>
      </c>
      <c r="L779" t="str">
        <f>IFERROR(IF(OR(HLOOKUP($A779,'Z-scores'!$C$2:$UD$20,10,FALSE)&gt;2,HLOOKUP($A779,'Z-scores'!$C$2:$UD$20,10,FALSE)&lt;-2),"",'Total-corrected counts'!L779),"")</f>
        <v/>
      </c>
      <c r="M779" t="str">
        <f>IFERROR(IF(OR(HLOOKUP($A779,'Z-scores'!$C$2:$UD$20,11,FALSE)&gt;2,HLOOKUP($A779,'Z-scores'!$C$2:$UD$20,11,FALSE)&lt;-2),"",'Total-corrected counts'!M779),"")</f>
        <v/>
      </c>
      <c r="N779" t="str">
        <f>IFERROR(IF(OR(HLOOKUP($A779,'Z-scores'!$C$2:$UD$20,12,FALSE)&gt;2,HLOOKUP($A779,'Z-scores'!$C$2:$UD$20,12,FALSE)&lt;-2),"",'Total-corrected counts'!N779),"")</f>
        <v/>
      </c>
      <c r="O779" t="str">
        <f>IFERROR(IF(OR(HLOOKUP($A779,'Z-scores'!$C$2:$UD$20,13,FALSE)&gt;2,HLOOKUP($A779,'Z-scores'!$C$2:$UD$20,13,FALSE)&lt;-2),"",'Total-corrected counts'!O779),"")</f>
        <v/>
      </c>
      <c r="P779" t="str">
        <f>IFERROR(IF(OR(HLOOKUP($A779,'Z-scores'!$C$2:$UD$20,14,FALSE)&gt;2,HLOOKUP($A779,'Z-scores'!$C$2:$UD$20,14,FALSE)&lt;-2),"",'Total-corrected counts'!P779),"")</f>
        <v/>
      </c>
      <c r="Q779" t="str">
        <f>IFERROR(IF(OR(HLOOKUP($A779,'Z-scores'!$C$2:$UD$20,15,FALSE)&gt;2,HLOOKUP($A779,'Z-scores'!$C$2:$UD$20,15,FALSE)&lt;-2),"",'Total-corrected counts'!Q779),"")</f>
        <v/>
      </c>
      <c r="R779" t="str">
        <f>IFERROR(IF(OR(HLOOKUP($A779,'Z-scores'!$C$2:$UD$20,16,FALSE)&gt;2,HLOOKUP($A779,'Z-scores'!$C$2:$UD$20,16,FALSE)&lt;-2),"",'Total-corrected counts'!R779),"")</f>
        <v/>
      </c>
      <c r="S779" t="str">
        <f>IFERROR(IF(OR(HLOOKUP($A779,'Z-scores'!$C$2:$UD$20,17,FALSE)&gt;2,HLOOKUP($A779,'Z-scores'!$C$2:$UD$20,17,FALSE)&lt;-2),"",'Total-corrected counts'!S779),"")</f>
        <v/>
      </c>
      <c r="T779" t="str">
        <f>IFERROR(IF(OR(HLOOKUP($A779,'Z-scores'!$C$2:$UD$20,18,FALSE)&gt;2,HLOOKUP($A779,'Z-scores'!$C$2:$UD$20,18,FALSE)&lt;-2),"",'Total-corrected counts'!T779),"")</f>
        <v/>
      </c>
      <c r="U779" t="str">
        <f>IFERROR(IF(OR(HLOOKUP($A779,'Z-scores'!$C$2:$UD$20,19,FALSE)&gt;2,HLOOKUP($A779,'Z-scores'!$C$2:$UD$20,19,FALSE)&lt;-2),"",'Total-corrected counts'!U779),"")</f>
        <v/>
      </c>
      <c r="V779">
        <f t="shared" si="48"/>
        <v>1</v>
      </c>
      <c r="W779" t="str">
        <f t="shared" si="49"/>
        <v/>
      </c>
      <c r="X779" t="str">
        <f t="shared" si="50"/>
        <v/>
      </c>
      <c r="Y779" t="str">
        <f t="shared" si="51"/>
        <v/>
      </c>
    </row>
    <row r="780" spans="1:25" x14ac:dyDescent="0.25">
      <c r="A780">
        <v>788</v>
      </c>
      <c r="B780" t="s">
        <v>381</v>
      </c>
      <c r="C780">
        <v>36400</v>
      </c>
      <c r="D780">
        <v>698</v>
      </c>
      <c r="E780">
        <f>IFERROR(IF(OR(HLOOKUP($A780,'Z-scores'!$C$2:$UD$20,3,FALSE)&gt;2,HLOOKUP(A780,'Z-scores'!$C$2:$UD$20,3,FALSE)&lt;-2),"",'Total-corrected counts'!E780),"")</f>
        <v>7.7551871219066104</v>
      </c>
      <c r="F780">
        <f>IFERROR(IF(OR(HLOOKUP($A780,'Z-scores'!$C$2:$UD$20,4,FALSE)&gt;2,HLOOKUP($A780,'Z-scores'!$C$2:$UD$20,4,FALSE)&lt;-2),"",'Total-corrected counts'!F780),"")</f>
        <v>20.679732385724179</v>
      </c>
      <c r="G780">
        <f>IFERROR(IF(OR(HLOOKUP($A780,'Z-scores'!$C$2:$UD$20,5,FALSE)&gt;2,HLOOKUP($A780,'Z-scores'!$C$2:$UD$20,5,FALSE)&lt;-2),"",'Total-corrected counts'!G780),"")</f>
        <v>3.2837612967432337</v>
      </c>
      <c r="H780">
        <f>IFERROR(IF(OR(HLOOKUP($A780,'Z-scores'!$C$2:$UD$20,6,FALSE)&gt;2,HLOOKUP($A780,'Z-scores'!$C$2:$UD$20,6,FALSE)&lt;-2),"",'Total-corrected counts'!H780),"")</f>
        <v>10.121450424786804</v>
      </c>
      <c r="I780">
        <f>IFERROR(IF(OR(HLOOKUP($A780,'Z-scores'!$C$2:$UD$20,7,FALSE)&gt;2,HLOOKUP($A780,'Z-scores'!$C$2:$UD$20,7,FALSE)&lt;-2),"",'Total-corrected counts'!I780),"")</f>
        <v>15.472280114148857</v>
      </c>
      <c r="J780">
        <f>IFERROR(IF(OR(HLOOKUP($A780,'Z-scores'!$C$2:$UD$20,8,FALSE)&gt;2,HLOOKUP($A780,'Z-scores'!$C$2:$UD$20,8,FALSE)&lt;-2),"",'Total-corrected counts'!J780),"")</f>
        <v>2.2977352022894517</v>
      </c>
      <c r="K780">
        <f>IFERROR(IF(OR(HLOOKUP($A780,'Z-scores'!$C$2:$UD$20,9,FALSE)&gt;2,HLOOKUP($A780,'Z-scores'!$C$2:$UD$20,9,FALSE)&lt;-2),"",'Total-corrected counts'!K780),"")</f>
        <v>6.0382407046100672</v>
      </c>
      <c r="L780">
        <f>IFERROR(IF(OR(HLOOKUP($A780,'Z-scores'!$C$2:$UD$20,10,FALSE)&gt;2,HLOOKUP($A780,'Z-scores'!$C$2:$UD$20,10,FALSE)&lt;-2),"",'Total-corrected counts'!L780),"")</f>
        <v>1.5654848946142026</v>
      </c>
      <c r="M780">
        <f>IFERROR(IF(OR(HLOOKUP($A780,'Z-scores'!$C$2:$UD$20,11,FALSE)&gt;2,HLOOKUP($A780,'Z-scores'!$C$2:$UD$20,11,FALSE)&lt;-2),"",'Total-corrected counts'!M780),"")</f>
        <v>4.8472427390423283</v>
      </c>
      <c r="N780">
        <f>IFERROR(IF(OR(HLOOKUP($A780,'Z-scores'!$C$2:$UD$20,12,FALSE)&gt;2,HLOOKUP($A780,'Z-scores'!$C$2:$UD$20,12,FALSE)&lt;-2),"",'Total-corrected counts'!N780),"")</f>
        <v>19.024804642932093</v>
      </c>
      <c r="O780">
        <f>IFERROR(IF(OR(HLOOKUP($A780,'Z-scores'!$C$2:$UD$20,13,FALSE)&gt;2,HLOOKUP($A780,'Z-scores'!$C$2:$UD$20,13,FALSE)&lt;-2),"",'Total-corrected counts'!O780),"")</f>
        <v>7.3229822172011332</v>
      </c>
      <c r="P780">
        <f>IFERROR(IF(OR(HLOOKUP($A780,'Z-scores'!$C$2:$UD$20,14,FALSE)&gt;2,HLOOKUP($A780,'Z-scores'!$C$2:$UD$20,14,FALSE)&lt;-2),"",'Total-corrected counts'!P780),"")</f>
        <v>5.632842119299152</v>
      </c>
      <c r="Q780" t="str">
        <f>IFERROR(IF(OR(HLOOKUP($A780,'Z-scores'!$C$2:$UD$20,15,FALSE)&gt;2,HLOOKUP($A780,'Z-scores'!$C$2:$UD$20,15,FALSE)&lt;-2),"",'Total-corrected counts'!Q780),"")</f>
        <v/>
      </c>
      <c r="R780">
        <f>IFERROR(IF(OR(HLOOKUP($A780,'Z-scores'!$C$2:$UD$20,16,FALSE)&gt;2,HLOOKUP($A780,'Z-scores'!$C$2:$UD$20,16,FALSE)&lt;-2),"",'Total-corrected counts'!R780),"")</f>
        <v>6.9921523608030753</v>
      </c>
      <c r="S780">
        <f>IFERROR(IF(OR(HLOOKUP($A780,'Z-scores'!$C$2:$UD$20,17,FALSE)&gt;2,HLOOKUP($A780,'Z-scores'!$C$2:$UD$20,17,FALSE)&lt;-2),"",'Total-corrected counts'!S780),"")</f>
        <v>12.371494426584762</v>
      </c>
      <c r="T780">
        <f>IFERROR(IF(OR(HLOOKUP($A780,'Z-scores'!$C$2:$UD$20,18,FALSE)&gt;2,HLOOKUP($A780,'Z-scores'!$C$2:$UD$20,18,FALSE)&lt;-2),"",'Total-corrected counts'!T780),"")</f>
        <v>23.900220445599079</v>
      </c>
      <c r="U780">
        <f>IFERROR(IF(OR(HLOOKUP($A780,'Z-scores'!$C$2:$UD$20,19,FALSE)&gt;2,HLOOKUP($A780,'Z-scores'!$C$2:$UD$20,19,FALSE)&lt;-2),"",'Total-corrected counts'!U780),"")</f>
        <v>7.8674552926320178</v>
      </c>
      <c r="V780">
        <f t="shared" si="48"/>
        <v>1</v>
      </c>
      <c r="W780">
        <f t="shared" si="49"/>
        <v>0.27072456416280066</v>
      </c>
      <c r="X780">
        <f t="shared" si="50"/>
        <v>8.0067905426517481</v>
      </c>
      <c r="Y780">
        <f t="shared" si="51"/>
        <v>11.873135929293044</v>
      </c>
    </row>
    <row r="781" spans="1:25" x14ac:dyDescent="0.25">
      <c r="A781">
        <v>789</v>
      </c>
      <c r="B781" t="s">
        <v>1002</v>
      </c>
      <c r="C781">
        <v>92100</v>
      </c>
      <c r="D781">
        <v>386</v>
      </c>
      <c r="E781" t="str">
        <f>IFERROR(IF(OR(HLOOKUP($A781,'Z-scores'!$C$2:$UD$20,3,FALSE)&gt;2,HLOOKUP(A781,'Z-scores'!$C$2:$UD$20,3,FALSE)&lt;-2),"",'Total-corrected counts'!E781),"")</f>
        <v/>
      </c>
      <c r="F781" t="str">
        <f>IFERROR(IF(OR(HLOOKUP($A781,'Z-scores'!$C$2:$UD$20,4,FALSE)&gt;2,HLOOKUP($A781,'Z-scores'!$C$2:$UD$20,4,FALSE)&lt;-2),"",'Total-corrected counts'!F781),"")</f>
        <v/>
      </c>
      <c r="G781" t="str">
        <f>IFERROR(IF(OR(HLOOKUP($A781,'Z-scores'!$C$2:$UD$20,5,FALSE)&gt;2,HLOOKUP($A781,'Z-scores'!$C$2:$UD$20,5,FALSE)&lt;-2),"",'Total-corrected counts'!G781),"")</f>
        <v/>
      </c>
      <c r="H781" t="str">
        <f>IFERROR(IF(OR(HLOOKUP($A781,'Z-scores'!$C$2:$UD$20,6,FALSE)&gt;2,HLOOKUP($A781,'Z-scores'!$C$2:$UD$20,6,FALSE)&lt;-2),"",'Total-corrected counts'!H781),"")</f>
        <v/>
      </c>
      <c r="I781" t="str">
        <f>IFERROR(IF(OR(HLOOKUP($A781,'Z-scores'!$C$2:$UD$20,7,FALSE)&gt;2,HLOOKUP($A781,'Z-scores'!$C$2:$UD$20,7,FALSE)&lt;-2),"",'Total-corrected counts'!I781),"")</f>
        <v/>
      </c>
      <c r="J781" t="str">
        <f>IFERROR(IF(OR(HLOOKUP($A781,'Z-scores'!$C$2:$UD$20,8,FALSE)&gt;2,HLOOKUP($A781,'Z-scores'!$C$2:$UD$20,8,FALSE)&lt;-2),"",'Total-corrected counts'!J781),"")</f>
        <v/>
      </c>
      <c r="K781" t="str">
        <f>IFERROR(IF(OR(HLOOKUP($A781,'Z-scores'!$C$2:$UD$20,9,FALSE)&gt;2,HLOOKUP($A781,'Z-scores'!$C$2:$UD$20,9,FALSE)&lt;-2),"",'Total-corrected counts'!K781),"")</f>
        <v/>
      </c>
      <c r="L781" t="str">
        <f>IFERROR(IF(OR(HLOOKUP($A781,'Z-scores'!$C$2:$UD$20,10,FALSE)&gt;2,HLOOKUP($A781,'Z-scores'!$C$2:$UD$20,10,FALSE)&lt;-2),"",'Total-corrected counts'!L781),"")</f>
        <v/>
      </c>
      <c r="M781" t="str">
        <f>IFERROR(IF(OR(HLOOKUP($A781,'Z-scores'!$C$2:$UD$20,11,FALSE)&gt;2,HLOOKUP($A781,'Z-scores'!$C$2:$UD$20,11,FALSE)&lt;-2),"",'Total-corrected counts'!M781),"")</f>
        <v/>
      </c>
      <c r="N781" t="str">
        <f>IFERROR(IF(OR(HLOOKUP($A781,'Z-scores'!$C$2:$UD$20,12,FALSE)&gt;2,HLOOKUP($A781,'Z-scores'!$C$2:$UD$20,12,FALSE)&lt;-2),"",'Total-corrected counts'!N781),"")</f>
        <v/>
      </c>
      <c r="O781" t="str">
        <f>IFERROR(IF(OR(HLOOKUP($A781,'Z-scores'!$C$2:$UD$20,13,FALSE)&gt;2,HLOOKUP($A781,'Z-scores'!$C$2:$UD$20,13,FALSE)&lt;-2),"",'Total-corrected counts'!O781),"")</f>
        <v/>
      </c>
      <c r="P781" t="str">
        <f>IFERROR(IF(OR(HLOOKUP($A781,'Z-scores'!$C$2:$UD$20,14,FALSE)&gt;2,HLOOKUP($A781,'Z-scores'!$C$2:$UD$20,14,FALSE)&lt;-2),"",'Total-corrected counts'!P781),"")</f>
        <v/>
      </c>
      <c r="Q781" t="str">
        <f>IFERROR(IF(OR(HLOOKUP($A781,'Z-scores'!$C$2:$UD$20,15,FALSE)&gt;2,HLOOKUP($A781,'Z-scores'!$C$2:$UD$20,15,FALSE)&lt;-2),"",'Total-corrected counts'!Q781),"")</f>
        <v/>
      </c>
      <c r="R781" t="str">
        <f>IFERROR(IF(OR(HLOOKUP($A781,'Z-scores'!$C$2:$UD$20,16,FALSE)&gt;2,HLOOKUP($A781,'Z-scores'!$C$2:$UD$20,16,FALSE)&lt;-2),"",'Total-corrected counts'!R781),"")</f>
        <v/>
      </c>
      <c r="S781" t="str">
        <f>IFERROR(IF(OR(HLOOKUP($A781,'Z-scores'!$C$2:$UD$20,17,FALSE)&gt;2,HLOOKUP($A781,'Z-scores'!$C$2:$UD$20,17,FALSE)&lt;-2),"",'Total-corrected counts'!S781),"")</f>
        <v/>
      </c>
      <c r="T781" t="str">
        <f>IFERROR(IF(OR(HLOOKUP($A781,'Z-scores'!$C$2:$UD$20,18,FALSE)&gt;2,HLOOKUP($A781,'Z-scores'!$C$2:$UD$20,18,FALSE)&lt;-2),"",'Total-corrected counts'!T781),"")</f>
        <v/>
      </c>
      <c r="U781" t="str">
        <f>IFERROR(IF(OR(HLOOKUP($A781,'Z-scores'!$C$2:$UD$20,19,FALSE)&gt;2,HLOOKUP($A781,'Z-scores'!$C$2:$UD$20,19,FALSE)&lt;-2),"",'Total-corrected counts'!U781),"")</f>
        <v/>
      </c>
      <c r="V781">
        <f t="shared" si="48"/>
        <v>1</v>
      </c>
      <c r="W781" t="str">
        <f t="shared" si="49"/>
        <v/>
      </c>
      <c r="X781" t="str">
        <f t="shared" si="50"/>
        <v/>
      </c>
      <c r="Y781" t="str">
        <f t="shared" si="51"/>
        <v/>
      </c>
    </row>
    <row r="782" spans="1:25" x14ac:dyDescent="0.25">
      <c r="A782">
        <v>790</v>
      </c>
      <c r="B782" t="s">
        <v>1003</v>
      </c>
      <c r="C782">
        <v>40500</v>
      </c>
      <c r="D782">
        <v>766</v>
      </c>
      <c r="E782" t="str">
        <f>IFERROR(IF(OR(HLOOKUP($A782,'Z-scores'!$C$2:$UD$20,3,FALSE)&gt;2,HLOOKUP(A782,'Z-scores'!$C$2:$UD$20,3,FALSE)&lt;-2),"",'Total-corrected counts'!E782),"")</f>
        <v/>
      </c>
      <c r="F782" t="str">
        <f>IFERROR(IF(OR(HLOOKUP($A782,'Z-scores'!$C$2:$UD$20,4,FALSE)&gt;2,HLOOKUP($A782,'Z-scores'!$C$2:$UD$20,4,FALSE)&lt;-2),"",'Total-corrected counts'!F782),"")</f>
        <v/>
      </c>
      <c r="G782" t="str">
        <f>IFERROR(IF(OR(HLOOKUP($A782,'Z-scores'!$C$2:$UD$20,5,FALSE)&gt;2,HLOOKUP($A782,'Z-scores'!$C$2:$UD$20,5,FALSE)&lt;-2),"",'Total-corrected counts'!G782),"")</f>
        <v/>
      </c>
      <c r="H782" t="str">
        <f>IFERROR(IF(OR(HLOOKUP($A782,'Z-scores'!$C$2:$UD$20,6,FALSE)&gt;2,HLOOKUP($A782,'Z-scores'!$C$2:$UD$20,6,FALSE)&lt;-2),"",'Total-corrected counts'!H782),"")</f>
        <v/>
      </c>
      <c r="I782" t="str">
        <f>IFERROR(IF(OR(HLOOKUP($A782,'Z-scores'!$C$2:$UD$20,7,FALSE)&gt;2,HLOOKUP($A782,'Z-scores'!$C$2:$UD$20,7,FALSE)&lt;-2),"",'Total-corrected counts'!I782),"")</f>
        <v/>
      </c>
      <c r="J782" t="str">
        <f>IFERROR(IF(OR(HLOOKUP($A782,'Z-scores'!$C$2:$UD$20,8,FALSE)&gt;2,HLOOKUP($A782,'Z-scores'!$C$2:$UD$20,8,FALSE)&lt;-2),"",'Total-corrected counts'!J782),"")</f>
        <v/>
      </c>
      <c r="K782" t="str">
        <f>IFERROR(IF(OR(HLOOKUP($A782,'Z-scores'!$C$2:$UD$20,9,FALSE)&gt;2,HLOOKUP($A782,'Z-scores'!$C$2:$UD$20,9,FALSE)&lt;-2),"",'Total-corrected counts'!K782),"")</f>
        <v/>
      </c>
      <c r="L782" t="str">
        <f>IFERROR(IF(OR(HLOOKUP($A782,'Z-scores'!$C$2:$UD$20,10,FALSE)&gt;2,HLOOKUP($A782,'Z-scores'!$C$2:$UD$20,10,FALSE)&lt;-2),"",'Total-corrected counts'!L782),"")</f>
        <v/>
      </c>
      <c r="M782" t="str">
        <f>IFERROR(IF(OR(HLOOKUP($A782,'Z-scores'!$C$2:$UD$20,11,FALSE)&gt;2,HLOOKUP($A782,'Z-scores'!$C$2:$UD$20,11,FALSE)&lt;-2),"",'Total-corrected counts'!M782),"")</f>
        <v/>
      </c>
      <c r="N782" t="str">
        <f>IFERROR(IF(OR(HLOOKUP($A782,'Z-scores'!$C$2:$UD$20,12,FALSE)&gt;2,HLOOKUP($A782,'Z-scores'!$C$2:$UD$20,12,FALSE)&lt;-2),"",'Total-corrected counts'!N782),"")</f>
        <v/>
      </c>
      <c r="O782" t="str">
        <f>IFERROR(IF(OR(HLOOKUP($A782,'Z-scores'!$C$2:$UD$20,13,FALSE)&gt;2,HLOOKUP($A782,'Z-scores'!$C$2:$UD$20,13,FALSE)&lt;-2),"",'Total-corrected counts'!O782),"")</f>
        <v/>
      </c>
      <c r="P782" t="str">
        <f>IFERROR(IF(OR(HLOOKUP($A782,'Z-scores'!$C$2:$UD$20,14,FALSE)&gt;2,HLOOKUP($A782,'Z-scores'!$C$2:$UD$20,14,FALSE)&lt;-2),"",'Total-corrected counts'!P782),"")</f>
        <v/>
      </c>
      <c r="Q782" t="str">
        <f>IFERROR(IF(OR(HLOOKUP($A782,'Z-scores'!$C$2:$UD$20,15,FALSE)&gt;2,HLOOKUP($A782,'Z-scores'!$C$2:$UD$20,15,FALSE)&lt;-2),"",'Total-corrected counts'!Q782),"")</f>
        <v/>
      </c>
      <c r="R782" t="str">
        <f>IFERROR(IF(OR(HLOOKUP($A782,'Z-scores'!$C$2:$UD$20,16,FALSE)&gt;2,HLOOKUP($A782,'Z-scores'!$C$2:$UD$20,16,FALSE)&lt;-2),"",'Total-corrected counts'!R782),"")</f>
        <v/>
      </c>
      <c r="S782" t="str">
        <f>IFERROR(IF(OR(HLOOKUP($A782,'Z-scores'!$C$2:$UD$20,17,FALSE)&gt;2,HLOOKUP($A782,'Z-scores'!$C$2:$UD$20,17,FALSE)&lt;-2),"",'Total-corrected counts'!S782),"")</f>
        <v/>
      </c>
      <c r="T782" t="str">
        <f>IFERROR(IF(OR(HLOOKUP($A782,'Z-scores'!$C$2:$UD$20,18,FALSE)&gt;2,HLOOKUP($A782,'Z-scores'!$C$2:$UD$20,18,FALSE)&lt;-2),"",'Total-corrected counts'!T782),"")</f>
        <v/>
      </c>
      <c r="U782" t="str">
        <f>IFERROR(IF(OR(HLOOKUP($A782,'Z-scores'!$C$2:$UD$20,19,FALSE)&gt;2,HLOOKUP($A782,'Z-scores'!$C$2:$UD$20,19,FALSE)&lt;-2),"",'Total-corrected counts'!U782),"")</f>
        <v/>
      </c>
      <c r="V782">
        <f t="shared" si="48"/>
        <v>1</v>
      </c>
      <c r="W782" t="str">
        <f t="shared" si="49"/>
        <v/>
      </c>
      <c r="X782" t="str">
        <f t="shared" si="50"/>
        <v/>
      </c>
      <c r="Y782" t="str">
        <f t="shared" si="51"/>
        <v/>
      </c>
    </row>
    <row r="783" spans="1:25" x14ac:dyDescent="0.25">
      <c r="A783">
        <v>791</v>
      </c>
      <c r="B783" t="s">
        <v>382</v>
      </c>
      <c r="C783">
        <v>12400</v>
      </c>
      <c r="D783">
        <v>1027</v>
      </c>
      <c r="E783" t="str">
        <f>IFERROR(IF(OR(HLOOKUP($A783,'Z-scores'!$C$2:$UD$20,3,FALSE)&gt;2,HLOOKUP(A783,'Z-scores'!$C$2:$UD$20,3,FALSE)&lt;-2),"",'Total-corrected counts'!E783),"")</f>
        <v/>
      </c>
      <c r="F783">
        <f>IFERROR(IF(OR(HLOOKUP($A783,'Z-scores'!$C$2:$UD$20,4,FALSE)&gt;2,HLOOKUP($A783,'Z-scores'!$C$2:$UD$20,4,FALSE)&lt;-2),"",'Total-corrected counts'!F783),"")</f>
        <v>1.0909973848874714</v>
      </c>
      <c r="G783">
        <f>IFERROR(IF(OR(HLOOKUP($A783,'Z-scores'!$C$2:$UD$20,5,FALSE)&gt;2,HLOOKUP($A783,'Z-scores'!$C$2:$UD$20,5,FALSE)&lt;-2),"",'Total-corrected counts'!G783),"")</f>
        <v>1.5915162113050032</v>
      </c>
      <c r="H783">
        <f>IFERROR(IF(OR(HLOOKUP($A783,'Z-scores'!$C$2:$UD$20,6,FALSE)&gt;2,HLOOKUP($A783,'Z-scores'!$C$2:$UD$20,6,FALSE)&lt;-2),"",'Total-corrected counts'!H783),"")</f>
        <v>0.92140100418748827</v>
      </c>
      <c r="I783">
        <f>IFERROR(IF(OR(HLOOKUP($A783,'Z-scores'!$C$2:$UD$20,7,FALSE)&gt;2,HLOOKUP($A783,'Z-scores'!$C$2:$UD$20,7,FALSE)&lt;-2),"",'Total-corrected counts'!I783),"")</f>
        <v>0.62800341092048673</v>
      </c>
      <c r="J783">
        <f>IFERROR(IF(OR(HLOOKUP($A783,'Z-scores'!$C$2:$UD$20,8,FALSE)&gt;2,HLOOKUP($A783,'Z-scores'!$C$2:$UD$20,8,FALSE)&lt;-2),"",'Total-corrected counts'!J783),"")</f>
        <v>1.2474828458781786</v>
      </c>
      <c r="K783">
        <f>IFERROR(IF(OR(HLOOKUP($A783,'Z-scores'!$C$2:$UD$20,9,FALSE)&gt;2,HLOOKUP($A783,'Z-scores'!$C$2:$UD$20,9,FALSE)&lt;-2),"",'Total-corrected counts'!K783),"")</f>
        <v>1.0123195272869168</v>
      </c>
      <c r="L783">
        <f>IFERROR(IF(OR(HLOOKUP($A783,'Z-scores'!$C$2:$UD$20,10,FALSE)&gt;2,HLOOKUP($A783,'Z-scores'!$C$2:$UD$20,10,FALSE)&lt;-2),"",'Total-corrected counts'!L783),"")</f>
        <v>0.45421111026834615</v>
      </c>
      <c r="M783">
        <f>IFERROR(IF(OR(HLOOKUP($A783,'Z-scores'!$C$2:$UD$20,11,FALSE)&gt;2,HLOOKUP($A783,'Z-scores'!$C$2:$UD$20,11,FALSE)&lt;-2),"",'Total-corrected counts'!M783),"")</f>
        <v>1.1150501357873037</v>
      </c>
      <c r="N783">
        <f>IFERROR(IF(OR(HLOOKUP($A783,'Z-scores'!$C$2:$UD$20,12,FALSE)&gt;2,HLOOKUP($A783,'Z-scores'!$C$2:$UD$20,12,FALSE)&lt;-2),"",'Total-corrected counts'!N783),"")</f>
        <v>3.784799767596799</v>
      </c>
      <c r="O783">
        <f>IFERROR(IF(OR(HLOOKUP($A783,'Z-scores'!$C$2:$UD$20,13,FALSE)&gt;2,HLOOKUP($A783,'Z-scores'!$C$2:$UD$20,13,FALSE)&lt;-2),"",'Total-corrected counts'!O783),"")</f>
        <v>0.91200743605767787</v>
      </c>
      <c r="P783">
        <f>IFERROR(IF(OR(HLOOKUP($A783,'Z-scores'!$C$2:$UD$20,14,FALSE)&gt;2,HLOOKUP($A783,'Z-scores'!$C$2:$UD$20,14,FALSE)&lt;-2),"",'Total-corrected counts'!P783),"")</f>
        <v>1.3847047394938732</v>
      </c>
      <c r="Q783">
        <f>IFERROR(IF(OR(HLOOKUP($A783,'Z-scores'!$C$2:$UD$20,15,FALSE)&gt;2,HLOOKUP($A783,'Z-scores'!$C$2:$UD$20,15,FALSE)&lt;-2),"",'Total-corrected counts'!Q783),"")</f>
        <v>4.514747525177274</v>
      </c>
      <c r="R783">
        <f>IFERROR(IF(OR(HLOOKUP($A783,'Z-scores'!$C$2:$UD$20,16,FALSE)&gt;2,HLOOKUP($A783,'Z-scores'!$C$2:$UD$20,16,FALSE)&lt;-2),"",'Total-corrected counts'!R783),"")</f>
        <v>0.43275212319010437</v>
      </c>
      <c r="S783">
        <f>IFERROR(IF(OR(HLOOKUP($A783,'Z-scores'!$C$2:$UD$20,17,FALSE)&gt;2,HLOOKUP($A783,'Z-scores'!$C$2:$UD$20,17,FALSE)&lt;-2),"",'Total-corrected counts'!S783),"")</f>
        <v>2.8825202020695517</v>
      </c>
      <c r="T783">
        <f>IFERROR(IF(OR(HLOOKUP($A783,'Z-scores'!$C$2:$UD$20,18,FALSE)&gt;2,HLOOKUP($A783,'Z-scores'!$C$2:$UD$20,18,FALSE)&lt;-2),"",'Total-corrected counts'!T783),"")</f>
        <v>1.0051494579924845</v>
      </c>
      <c r="U783">
        <f>IFERROR(IF(OR(HLOOKUP($A783,'Z-scores'!$C$2:$UD$20,19,FALSE)&gt;2,HLOOKUP($A783,'Z-scores'!$C$2:$UD$20,19,FALSE)&lt;-2),"",'Total-corrected counts'!U783),"")</f>
        <v>2.5342492503569214</v>
      </c>
      <c r="V783">
        <f t="shared" si="48"/>
        <v>1</v>
      </c>
      <c r="W783">
        <f t="shared" si="49"/>
        <v>4.6584929514432466E-2</v>
      </c>
      <c r="X783">
        <f t="shared" si="50"/>
        <v>1.0076227038151495</v>
      </c>
      <c r="Y783">
        <f t="shared" si="51"/>
        <v>2.1813663127418357</v>
      </c>
    </row>
    <row r="784" spans="1:25" x14ac:dyDescent="0.25">
      <c r="A784">
        <v>792</v>
      </c>
      <c r="B784" t="s">
        <v>1004</v>
      </c>
      <c r="C784">
        <v>102000</v>
      </c>
      <c r="D784">
        <v>967</v>
      </c>
      <c r="E784" t="str">
        <f>IFERROR(IF(OR(HLOOKUP($A784,'Z-scores'!$C$2:$UD$20,3,FALSE)&gt;2,HLOOKUP(A784,'Z-scores'!$C$2:$UD$20,3,FALSE)&lt;-2),"",'Total-corrected counts'!E784),"")</f>
        <v/>
      </c>
      <c r="F784" t="str">
        <f>IFERROR(IF(OR(HLOOKUP($A784,'Z-scores'!$C$2:$UD$20,4,FALSE)&gt;2,HLOOKUP($A784,'Z-scores'!$C$2:$UD$20,4,FALSE)&lt;-2),"",'Total-corrected counts'!F784),"")</f>
        <v/>
      </c>
      <c r="G784" t="str">
        <f>IFERROR(IF(OR(HLOOKUP($A784,'Z-scores'!$C$2:$UD$20,5,FALSE)&gt;2,HLOOKUP($A784,'Z-scores'!$C$2:$UD$20,5,FALSE)&lt;-2),"",'Total-corrected counts'!G784),"")</f>
        <v/>
      </c>
      <c r="H784" t="str">
        <f>IFERROR(IF(OR(HLOOKUP($A784,'Z-scores'!$C$2:$UD$20,6,FALSE)&gt;2,HLOOKUP($A784,'Z-scores'!$C$2:$UD$20,6,FALSE)&lt;-2),"",'Total-corrected counts'!H784),"")</f>
        <v/>
      </c>
      <c r="I784" t="str">
        <f>IFERROR(IF(OR(HLOOKUP($A784,'Z-scores'!$C$2:$UD$20,7,FALSE)&gt;2,HLOOKUP($A784,'Z-scores'!$C$2:$UD$20,7,FALSE)&lt;-2),"",'Total-corrected counts'!I784),"")</f>
        <v/>
      </c>
      <c r="J784" t="str">
        <f>IFERROR(IF(OR(HLOOKUP($A784,'Z-scores'!$C$2:$UD$20,8,FALSE)&gt;2,HLOOKUP($A784,'Z-scores'!$C$2:$UD$20,8,FALSE)&lt;-2),"",'Total-corrected counts'!J784),"")</f>
        <v/>
      </c>
      <c r="K784" t="str">
        <f>IFERROR(IF(OR(HLOOKUP($A784,'Z-scores'!$C$2:$UD$20,9,FALSE)&gt;2,HLOOKUP($A784,'Z-scores'!$C$2:$UD$20,9,FALSE)&lt;-2),"",'Total-corrected counts'!K784),"")</f>
        <v/>
      </c>
      <c r="L784" t="str">
        <f>IFERROR(IF(OR(HLOOKUP($A784,'Z-scores'!$C$2:$UD$20,10,FALSE)&gt;2,HLOOKUP($A784,'Z-scores'!$C$2:$UD$20,10,FALSE)&lt;-2),"",'Total-corrected counts'!L784),"")</f>
        <v/>
      </c>
      <c r="M784" t="str">
        <f>IFERROR(IF(OR(HLOOKUP($A784,'Z-scores'!$C$2:$UD$20,11,FALSE)&gt;2,HLOOKUP($A784,'Z-scores'!$C$2:$UD$20,11,FALSE)&lt;-2),"",'Total-corrected counts'!M784),"")</f>
        <v/>
      </c>
      <c r="N784" t="str">
        <f>IFERROR(IF(OR(HLOOKUP($A784,'Z-scores'!$C$2:$UD$20,12,FALSE)&gt;2,HLOOKUP($A784,'Z-scores'!$C$2:$UD$20,12,FALSE)&lt;-2),"",'Total-corrected counts'!N784),"")</f>
        <v/>
      </c>
      <c r="O784" t="str">
        <f>IFERROR(IF(OR(HLOOKUP($A784,'Z-scores'!$C$2:$UD$20,13,FALSE)&gt;2,HLOOKUP($A784,'Z-scores'!$C$2:$UD$20,13,FALSE)&lt;-2),"",'Total-corrected counts'!O784),"")</f>
        <v/>
      </c>
      <c r="P784" t="str">
        <f>IFERROR(IF(OR(HLOOKUP($A784,'Z-scores'!$C$2:$UD$20,14,FALSE)&gt;2,HLOOKUP($A784,'Z-scores'!$C$2:$UD$20,14,FALSE)&lt;-2),"",'Total-corrected counts'!P784),"")</f>
        <v/>
      </c>
      <c r="Q784" t="str">
        <f>IFERROR(IF(OR(HLOOKUP($A784,'Z-scores'!$C$2:$UD$20,15,FALSE)&gt;2,HLOOKUP($A784,'Z-scores'!$C$2:$UD$20,15,FALSE)&lt;-2),"",'Total-corrected counts'!Q784),"")</f>
        <v/>
      </c>
      <c r="R784" t="str">
        <f>IFERROR(IF(OR(HLOOKUP($A784,'Z-scores'!$C$2:$UD$20,16,FALSE)&gt;2,HLOOKUP($A784,'Z-scores'!$C$2:$UD$20,16,FALSE)&lt;-2),"",'Total-corrected counts'!R784),"")</f>
        <v/>
      </c>
      <c r="S784" t="str">
        <f>IFERROR(IF(OR(HLOOKUP($A784,'Z-scores'!$C$2:$UD$20,17,FALSE)&gt;2,HLOOKUP($A784,'Z-scores'!$C$2:$UD$20,17,FALSE)&lt;-2),"",'Total-corrected counts'!S784),"")</f>
        <v/>
      </c>
      <c r="T784" t="str">
        <f>IFERROR(IF(OR(HLOOKUP($A784,'Z-scores'!$C$2:$UD$20,18,FALSE)&gt;2,HLOOKUP($A784,'Z-scores'!$C$2:$UD$20,18,FALSE)&lt;-2),"",'Total-corrected counts'!T784),"")</f>
        <v/>
      </c>
      <c r="U784" t="str">
        <f>IFERROR(IF(OR(HLOOKUP($A784,'Z-scores'!$C$2:$UD$20,19,FALSE)&gt;2,HLOOKUP($A784,'Z-scores'!$C$2:$UD$20,19,FALSE)&lt;-2),"",'Total-corrected counts'!U784),"")</f>
        <v/>
      </c>
      <c r="V784">
        <f t="shared" si="48"/>
        <v>1</v>
      </c>
      <c r="W784" t="str">
        <f t="shared" si="49"/>
        <v/>
      </c>
      <c r="X784" t="str">
        <f t="shared" si="50"/>
        <v/>
      </c>
      <c r="Y784" t="str">
        <f t="shared" si="51"/>
        <v/>
      </c>
    </row>
    <row r="785" spans="1:25" x14ac:dyDescent="0.25">
      <c r="A785">
        <v>793</v>
      </c>
      <c r="B785" t="s">
        <v>1005</v>
      </c>
      <c r="C785">
        <v>2900</v>
      </c>
      <c r="D785">
        <v>322</v>
      </c>
      <c r="E785" t="str">
        <f>IFERROR(IF(OR(HLOOKUP($A785,'Z-scores'!$C$2:$UD$20,3,FALSE)&gt;2,HLOOKUP(A785,'Z-scores'!$C$2:$UD$20,3,FALSE)&lt;-2),"",'Total-corrected counts'!E785),"")</f>
        <v/>
      </c>
      <c r="F785" t="str">
        <f>IFERROR(IF(OR(HLOOKUP($A785,'Z-scores'!$C$2:$UD$20,4,FALSE)&gt;2,HLOOKUP($A785,'Z-scores'!$C$2:$UD$20,4,FALSE)&lt;-2),"",'Total-corrected counts'!F785),"")</f>
        <v/>
      </c>
      <c r="G785" t="str">
        <f>IFERROR(IF(OR(HLOOKUP($A785,'Z-scores'!$C$2:$UD$20,5,FALSE)&gt;2,HLOOKUP($A785,'Z-scores'!$C$2:$UD$20,5,FALSE)&lt;-2),"",'Total-corrected counts'!G785),"")</f>
        <v/>
      </c>
      <c r="H785" t="str">
        <f>IFERROR(IF(OR(HLOOKUP($A785,'Z-scores'!$C$2:$UD$20,6,FALSE)&gt;2,HLOOKUP($A785,'Z-scores'!$C$2:$UD$20,6,FALSE)&lt;-2),"",'Total-corrected counts'!H785),"")</f>
        <v/>
      </c>
      <c r="I785" t="str">
        <f>IFERROR(IF(OR(HLOOKUP($A785,'Z-scores'!$C$2:$UD$20,7,FALSE)&gt;2,HLOOKUP($A785,'Z-scores'!$C$2:$UD$20,7,FALSE)&lt;-2),"",'Total-corrected counts'!I785),"")</f>
        <v/>
      </c>
      <c r="J785" t="str">
        <f>IFERROR(IF(OR(HLOOKUP($A785,'Z-scores'!$C$2:$UD$20,8,FALSE)&gt;2,HLOOKUP($A785,'Z-scores'!$C$2:$UD$20,8,FALSE)&lt;-2),"",'Total-corrected counts'!J785),"")</f>
        <v/>
      </c>
      <c r="K785" t="str">
        <f>IFERROR(IF(OR(HLOOKUP($A785,'Z-scores'!$C$2:$UD$20,9,FALSE)&gt;2,HLOOKUP($A785,'Z-scores'!$C$2:$UD$20,9,FALSE)&lt;-2),"",'Total-corrected counts'!K785),"")</f>
        <v/>
      </c>
      <c r="L785" t="str">
        <f>IFERROR(IF(OR(HLOOKUP($A785,'Z-scores'!$C$2:$UD$20,10,FALSE)&gt;2,HLOOKUP($A785,'Z-scores'!$C$2:$UD$20,10,FALSE)&lt;-2),"",'Total-corrected counts'!L785),"")</f>
        <v/>
      </c>
      <c r="M785" t="str">
        <f>IFERROR(IF(OR(HLOOKUP($A785,'Z-scores'!$C$2:$UD$20,11,FALSE)&gt;2,HLOOKUP($A785,'Z-scores'!$C$2:$UD$20,11,FALSE)&lt;-2),"",'Total-corrected counts'!M785),"")</f>
        <v/>
      </c>
      <c r="N785" t="str">
        <f>IFERROR(IF(OR(HLOOKUP($A785,'Z-scores'!$C$2:$UD$20,12,FALSE)&gt;2,HLOOKUP($A785,'Z-scores'!$C$2:$UD$20,12,FALSE)&lt;-2),"",'Total-corrected counts'!N785),"")</f>
        <v/>
      </c>
      <c r="O785" t="str">
        <f>IFERROR(IF(OR(HLOOKUP($A785,'Z-scores'!$C$2:$UD$20,13,FALSE)&gt;2,HLOOKUP($A785,'Z-scores'!$C$2:$UD$20,13,FALSE)&lt;-2),"",'Total-corrected counts'!O785),"")</f>
        <v/>
      </c>
      <c r="P785" t="str">
        <f>IFERROR(IF(OR(HLOOKUP($A785,'Z-scores'!$C$2:$UD$20,14,FALSE)&gt;2,HLOOKUP($A785,'Z-scores'!$C$2:$UD$20,14,FALSE)&lt;-2),"",'Total-corrected counts'!P785),"")</f>
        <v/>
      </c>
      <c r="Q785" t="str">
        <f>IFERROR(IF(OR(HLOOKUP($A785,'Z-scores'!$C$2:$UD$20,15,FALSE)&gt;2,HLOOKUP($A785,'Z-scores'!$C$2:$UD$20,15,FALSE)&lt;-2),"",'Total-corrected counts'!Q785),"")</f>
        <v/>
      </c>
      <c r="R785" t="str">
        <f>IFERROR(IF(OR(HLOOKUP($A785,'Z-scores'!$C$2:$UD$20,16,FALSE)&gt;2,HLOOKUP($A785,'Z-scores'!$C$2:$UD$20,16,FALSE)&lt;-2),"",'Total-corrected counts'!R785),"")</f>
        <v/>
      </c>
      <c r="S785" t="str">
        <f>IFERROR(IF(OR(HLOOKUP($A785,'Z-scores'!$C$2:$UD$20,17,FALSE)&gt;2,HLOOKUP($A785,'Z-scores'!$C$2:$UD$20,17,FALSE)&lt;-2),"",'Total-corrected counts'!S785),"")</f>
        <v/>
      </c>
      <c r="T785" t="str">
        <f>IFERROR(IF(OR(HLOOKUP($A785,'Z-scores'!$C$2:$UD$20,18,FALSE)&gt;2,HLOOKUP($A785,'Z-scores'!$C$2:$UD$20,18,FALSE)&lt;-2),"",'Total-corrected counts'!T785),"")</f>
        <v/>
      </c>
      <c r="U785" t="str">
        <f>IFERROR(IF(OR(HLOOKUP($A785,'Z-scores'!$C$2:$UD$20,19,FALSE)&gt;2,HLOOKUP($A785,'Z-scores'!$C$2:$UD$20,19,FALSE)&lt;-2),"",'Total-corrected counts'!U785),"")</f>
        <v/>
      </c>
      <c r="V785">
        <f t="shared" si="48"/>
        <v>1</v>
      </c>
      <c r="W785" t="str">
        <f t="shared" si="49"/>
        <v/>
      </c>
      <c r="X785" t="str">
        <f t="shared" si="50"/>
        <v/>
      </c>
      <c r="Y785" t="str">
        <f t="shared" si="51"/>
        <v/>
      </c>
    </row>
    <row r="786" spans="1:25" x14ac:dyDescent="0.25">
      <c r="A786">
        <v>794</v>
      </c>
      <c r="B786" t="s">
        <v>383</v>
      </c>
      <c r="C786">
        <v>100000</v>
      </c>
      <c r="D786">
        <v>229</v>
      </c>
      <c r="E786" t="str">
        <f>IFERROR(IF(OR(HLOOKUP($A786,'Z-scores'!$C$2:$UD$20,3,FALSE)&gt;2,HLOOKUP(A786,'Z-scores'!$C$2:$UD$20,3,FALSE)&lt;-2),"",'Total-corrected counts'!E786),"")</f>
        <v/>
      </c>
      <c r="F786">
        <f>IFERROR(IF(OR(HLOOKUP($A786,'Z-scores'!$C$2:$UD$20,4,FALSE)&gt;2,HLOOKUP($A786,'Z-scores'!$C$2:$UD$20,4,FALSE)&lt;-2),"",'Total-corrected counts'!F786),"")</f>
        <v>76.755357371368945</v>
      </c>
      <c r="G786">
        <f>IFERROR(IF(OR(HLOOKUP($A786,'Z-scores'!$C$2:$UD$20,5,FALSE)&gt;2,HLOOKUP($A786,'Z-scores'!$C$2:$UD$20,5,FALSE)&lt;-2),"",'Total-corrected counts'!G786),"")</f>
        <v>38.841053865772736</v>
      </c>
      <c r="H786">
        <f>IFERROR(IF(OR(HLOOKUP($A786,'Z-scores'!$C$2:$UD$20,6,FALSE)&gt;2,HLOOKUP($A786,'Z-scores'!$C$2:$UD$20,6,FALSE)&lt;-2),"",'Total-corrected counts'!H786),"")</f>
        <v>75.198886500847067</v>
      </c>
      <c r="I786">
        <f>IFERROR(IF(OR(HLOOKUP($A786,'Z-scores'!$C$2:$UD$20,7,FALSE)&gt;2,HLOOKUP($A786,'Z-scores'!$C$2:$UD$20,7,FALSE)&lt;-2),"",'Total-corrected counts'!I786),"")</f>
        <v>49.132031560249843</v>
      </c>
      <c r="J786">
        <f>IFERROR(IF(OR(HLOOKUP($A786,'Z-scores'!$C$2:$UD$20,8,FALSE)&gt;2,HLOOKUP($A786,'Z-scores'!$C$2:$UD$20,8,FALSE)&lt;-2),"",'Total-corrected counts'!J786),"")</f>
        <v>15.921431262215965</v>
      </c>
      <c r="K786">
        <f>IFERROR(IF(OR(HLOOKUP($A786,'Z-scores'!$C$2:$UD$20,9,FALSE)&gt;2,HLOOKUP($A786,'Z-scores'!$C$2:$UD$20,9,FALSE)&lt;-2),"",'Total-corrected counts'!K786),"")</f>
        <v>4.0136016500362345E-2</v>
      </c>
      <c r="L786">
        <f>IFERROR(IF(OR(HLOOKUP($A786,'Z-scores'!$C$2:$UD$20,10,FALSE)&gt;2,HLOOKUP($A786,'Z-scores'!$C$2:$UD$20,10,FALSE)&lt;-2),"",'Total-corrected counts'!L786),"")</f>
        <v>3.7748030134922748</v>
      </c>
      <c r="M786">
        <f>IFERROR(IF(OR(HLOOKUP($A786,'Z-scores'!$C$2:$UD$20,11,FALSE)&gt;2,HLOOKUP($A786,'Z-scores'!$C$2:$UD$20,11,FALSE)&lt;-2),"",'Total-corrected counts'!M786),"")</f>
        <v>19.997180121144208</v>
      </c>
      <c r="N786">
        <f>IFERROR(IF(OR(HLOOKUP($A786,'Z-scores'!$C$2:$UD$20,12,FALSE)&gt;2,HLOOKUP($A786,'Z-scores'!$C$2:$UD$20,12,FALSE)&lt;-2),"",'Total-corrected counts'!N786),"")</f>
        <v>32.798543264476855</v>
      </c>
      <c r="O786">
        <f>IFERROR(IF(OR(HLOOKUP($A786,'Z-scores'!$C$2:$UD$20,13,FALSE)&gt;2,HLOOKUP($A786,'Z-scores'!$C$2:$UD$20,13,FALSE)&lt;-2),"",'Total-corrected counts'!O786),"")</f>
        <v>27.85492822232251</v>
      </c>
      <c r="P786">
        <f>IFERROR(IF(OR(HLOOKUP($A786,'Z-scores'!$C$2:$UD$20,14,FALSE)&gt;2,HLOOKUP($A786,'Z-scores'!$C$2:$UD$20,14,FALSE)&lt;-2),"",'Total-corrected counts'!P786),"")</f>
        <v>21.924491708652994</v>
      </c>
      <c r="Q786">
        <f>IFERROR(IF(OR(HLOOKUP($A786,'Z-scores'!$C$2:$UD$20,15,FALSE)&gt;2,HLOOKUP($A786,'Z-scores'!$C$2:$UD$20,15,FALSE)&lt;-2),"",'Total-corrected counts'!Q786),"")</f>
        <v>91.084787543587296</v>
      </c>
      <c r="R786">
        <f>IFERROR(IF(OR(HLOOKUP($A786,'Z-scores'!$C$2:$UD$20,16,FALSE)&gt;2,HLOOKUP($A786,'Z-scores'!$C$2:$UD$20,16,FALSE)&lt;-2),"",'Total-corrected counts'!R786),"")</f>
        <v>16.600852281264839</v>
      </c>
      <c r="S786">
        <f>IFERROR(IF(OR(HLOOKUP($A786,'Z-scores'!$C$2:$UD$20,17,FALSE)&gt;2,HLOOKUP($A786,'Z-scores'!$C$2:$UD$20,17,FALSE)&lt;-2),"",'Total-corrected counts'!S786),"")</f>
        <v>22.343602922256636</v>
      </c>
      <c r="T786">
        <f>IFERROR(IF(OR(HLOOKUP($A786,'Z-scores'!$C$2:$UD$20,18,FALSE)&gt;2,HLOOKUP($A786,'Z-scores'!$C$2:$UD$20,18,FALSE)&lt;-2),"",'Total-corrected counts'!T786),"")</f>
        <v>6.7267694496420116</v>
      </c>
      <c r="U786">
        <f>IFERROR(IF(OR(HLOOKUP($A786,'Z-scores'!$C$2:$UD$20,19,FALSE)&gt;2,HLOOKUP($A786,'Z-scores'!$C$2:$UD$20,19,FALSE)&lt;-2),"",'Total-corrected counts'!U786),"")</f>
        <v>36.36908042335849</v>
      </c>
      <c r="V786">
        <f t="shared" si="48"/>
        <v>1</v>
      </c>
      <c r="W786">
        <f t="shared" si="49"/>
        <v>0.83357314470830524</v>
      </c>
      <c r="X786">
        <f t="shared" si="50"/>
        <v>34.957609963948926</v>
      </c>
      <c r="Y786">
        <f t="shared" si="51"/>
        <v>31.962881976945209</v>
      </c>
    </row>
    <row r="787" spans="1:25" x14ac:dyDescent="0.25">
      <c r="A787">
        <v>795</v>
      </c>
      <c r="B787" t="s">
        <v>384</v>
      </c>
      <c r="C787">
        <v>81500</v>
      </c>
      <c r="D787">
        <v>323</v>
      </c>
      <c r="E787" t="str">
        <f>IFERROR(IF(OR(HLOOKUP($A787,'Z-scores'!$C$2:$UD$20,3,FALSE)&gt;2,HLOOKUP(A787,'Z-scores'!$C$2:$UD$20,3,FALSE)&lt;-2),"",'Total-corrected counts'!E787),"")</f>
        <v/>
      </c>
      <c r="F787">
        <f>IFERROR(IF(OR(HLOOKUP($A787,'Z-scores'!$C$2:$UD$20,4,FALSE)&gt;2,HLOOKUP($A787,'Z-scores'!$C$2:$UD$20,4,FALSE)&lt;-2),"",'Total-corrected counts'!F787),"")</f>
        <v>1.47653781413342</v>
      </c>
      <c r="G787">
        <f>IFERROR(IF(OR(HLOOKUP($A787,'Z-scores'!$C$2:$UD$20,5,FALSE)&gt;2,HLOOKUP($A787,'Z-scores'!$C$2:$UD$20,5,FALSE)&lt;-2),"",'Total-corrected counts'!G787),"")</f>
        <v>44.058809545873942</v>
      </c>
      <c r="H787">
        <f>IFERROR(IF(OR(HLOOKUP($A787,'Z-scores'!$C$2:$UD$20,6,FALSE)&gt;2,HLOOKUP($A787,'Z-scores'!$C$2:$UD$20,6,FALSE)&lt;-2),"",'Total-corrected counts'!H787),"")</f>
        <v>9.7724348928976038E-2</v>
      </c>
      <c r="I787">
        <f>IFERROR(IF(OR(HLOOKUP($A787,'Z-scores'!$C$2:$UD$20,7,FALSE)&gt;2,HLOOKUP($A787,'Z-scores'!$C$2:$UD$20,7,FALSE)&lt;-2),"",'Total-corrected counts'!I787),"")</f>
        <v>25.335627803311795</v>
      </c>
      <c r="J787">
        <f>IFERROR(IF(OR(HLOOKUP($A787,'Z-scores'!$C$2:$UD$20,8,FALSE)&gt;2,HLOOKUP($A787,'Z-scores'!$C$2:$UD$20,8,FALSE)&lt;-2),"",'Total-corrected counts'!J787),"")</f>
        <v>54.144700120902293</v>
      </c>
      <c r="K787">
        <f>IFERROR(IF(OR(HLOOKUP($A787,'Z-scores'!$C$2:$UD$20,9,FALSE)&gt;2,HLOOKUP($A787,'Z-scores'!$C$2:$UD$20,9,FALSE)&lt;-2),"",'Total-corrected counts'!K787),"")</f>
        <v>25.584480740286526</v>
      </c>
      <c r="L787">
        <f>IFERROR(IF(OR(HLOOKUP($A787,'Z-scores'!$C$2:$UD$20,10,FALSE)&gt;2,HLOOKUP($A787,'Z-scores'!$C$2:$UD$20,10,FALSE)&lt;-2),"",'Total-corrected counts'!L787),"")</f>
        <v>2.9678065748601647</v>
      </c>
      <c r="M787">
        <f>IFERROR(IF(OR(HLOOKUP($A787,'Z-scores'!$C$2:$UD$20,11,FALSE)&gt;2,HLOOKUP($A787,'Z-scores'!$C$2:$UD$20,11,FALSE)&lt;-2),"",'Total-corrected counts'!M787),"")</f>
        <v>7.6855521755918286</v>
      </c>
      <c r="N787">
        <f>IFERROR(IF(OR(HLOOKUP($A787,'Z-scores'!$C$2:$UD$20,12,FALSE)&gt;2,HLOOKUP($A787,'Z-scores'!$C$2:$UD$20,12,FALSE)&lt;-2),"",'Total-corrected counts'!N787),"")</f>
        <v>5.9292141637654447</v>
      </c>
      <c r="O787">
        <f>IFERROR(IF(OR(HLOOKUP($A787,'Z-scores'!$C$2:$UD$20,13,FALSE)&gt;2,HLOOKUP($A787,'Z-scores'!$C$2:$UD$20,13,FALSE)&lt;-2),"",'Total-corrected counts'!O787),"")</f>
        <v>20.511753958566594</v>
      </c>
      <c r="P787">
        <f>IFERROR(IF(OR(HLOOKUP($A787,'Z-scores'!$C$2:$UD$20,14,FALSE)&gt;2,HLOOKUP($A787,'Z-scores'!$C$2:$UD$20,14,FALSE)&lt;-2),"",'Total-corrected counts'!P787),"")</f>
        <v>1.6838693437055126</v>
      </c>
      <c r="Q787">
        <f>IFERROR(IF(OR(HLOOKUP($A787,'Z-scores'!$C$2:$UD$20,15,FALSE)&gt;2,HLOOKUP($A787,'Z-scores'!$C$2:$UD$20,15,FALSE)&lt;-2),"",'Total-corrected counts'!Q787),"")</f>
        <v>0.13651504395784417</v>
      </c>
      <c r="R787">
        <f>IFERROR(IF(OR(HLOOKUP($A787,'Z-scores'!$C$2:$UD$20,16,FALSE)&gt;2,HLOOKUP($A787,'Z-scores'!$C$2:$UD$20,16,FALSE)&lt;-2),"",'Total-corrected counts'!R787),"")</f>
        <v>69.989641997792162</v>
      </c>
      <c r="S787">
        <f>IFERROR(IF(OR(HLOOKUP($A787,'Z-scores'!$C$2:$UD$20,17,FALSE)&gt;2,HLOOKUP($A787,'Z-scores'!$C$2:$UD$20,17,FALSE)&lt;-2),"",'Total-corrected counts'!S787),"")</f>
        <v>1.3245478894632214</v>
      </c>
      <c r="T787">
        <f>IFERROR(IF(OR(HLOOKUP($A787,'Z-scores'!$C$2:$UD$20,18,FALSE)&gt;2,HLOOKUP($A787,'Z-scores'!$C$2:$UD$20,18,FALSE)&lt;-2),"",'Total-corrected counts'!T787),"")</f>
        <v>2.9896753109520056</v>
      </c>
      <c r="U787">
        <f>IFERROR(IF(OR(HLOOKUP($A787,'Z-scores'!$C$2:$UD$20,19,FALSE)&gt;2,HLOOKUP($A787,'Z-scores'!$C$2:$UD$20,19,FALSE)&lt;-2),"",'Total-corrected counts'!U787),"")</f>
        <v>59.264113034459719</v>
      </c>
      <c r="V787">
        <f t="shared" si="48"/>
        <v>1</v>
      </c>
      <c r="W787">
        <f t="shared" si="49"/>
        <v>0.99621849133358431</v>
      </c>
      <c r="X787">
        <f t="shared" si="50"/>
        <v>20.168904890486118</v>
      </c>
      <c r="Y787">
        <f t="shared" si="51"/>
        <v>20.228666342832813</v>
      </c>
    </row>
    <row r="788" spans="1:25" x14ac:dyDescent="0.25">
      <c r="A788">
        <v>796</v>
      </c>
      <c r="B788" t="s">
        <v>1006</v>
      </c>
      <c r="C788">
        <v>78200</v>
      </c>
      <c r="D788">
        <v>797</v>
      </c>
      <c r="E788" t="str">
        <f>IFERROR(IF(OR(HLOOKUP($A788,'Z-scores'!$C$2:$UD$20,3,FALSE)&gt;2,HLOOKUP(A788,'Z-scores'!$C$2:$UD$20,3,FALSE)&lt;-2),"",'Total-corrected counts'!E788),"")</f>
        <v/>
      </c>
      <c r="F788" t="str">
        <f>IFERROR(IF(OR(HLOOKUP($A788,'Z-scores'!$C$2:$UD$20,4,FALSE)&gt;2,HLOOKUP($A788,'Z-scores'!$C$2:$UD$20,4,FALSE)&lt;-2),"",'Total-corrected counts'!F788),"")</f>
        <v/>
      </c>
      <c r="G788" t="str">
        <f>IFERROR(IF(OR(HLOOKUP($A788,'Z-scores'!$C$2:$UD$20,5,FALSE)&gt;2,HLOOKUP($A788,'Z-scores'!$C$2:$UD$20,5,FALSE)&lt;-2),"",'Total-corrected counts'!G788),"")</f>
        <v/>
      </c>
      <c r="H788" t="str">
        <f>IFERROR(IF(OR(HLOOKUP($A788,'Z-scores'!$C$2:$UD$20,6,FALSE)&gt;2,HLOOKUP($A788,'Z-scores'!$C$2:$UD$20,6,FALSE)&lt;-2),"",'Total-corrected counts'!H788),"")</f>
        <v/>
      </c>
      <c r="I788" t="str">
        <f>IFERROR(IF(OR(HLOOKUP($A788,'Z-scores'!$C$2:$UD$20,7,FALSE)&gt;2,HLOOKUP($A788,'Z-scores'!$C$2:$UD$20,7,FALSE)&lt;-2),"",'Total-corrected counts'!I788),"")</f>
        <v/>
      </c>
      <c r="J788" t="str">
        <f>IFERROR(IF(OR(HLOOKUP($A788,'Z-scores'!$C$2:$UD$20,8,FALSE)&gt;2,HLOOKUP($A788,'Z-scores'!$C$2:$UD$20,8,FALSE)&lt;-2),"",'Total-corrected counts'!J788),"")</f>
        <v/>
      </c>
      <c r="K788" t="str">
        <f>IFERROR(IF(OR(HLOOKUP($A788,'Z-scores'!$C$2:$UD$20,9,FALSE)&gt;2,HLOOKUP($A788,'Z-scores'!$C$2:$UD$20,9,FALSE)&lt;-2),"",'Total-corrected counts'!K788),"")</f>
        <v/>
      </c>
      <c r="L788" t="str">
        <f>IFERROR(IF(OR(HLOOKUP($A788,'Z-scores'!$C$2:$UD$20,10,FALSE)&gt;2,HLOOKUP($A788,'Z-scores'!$C$2:$UD$20,10,FALSE)&lt;-2),"",'Total-corrected counts'!L788),"")</f>
        <v/>
      </c>
      <c r="M788" t="str">
        <f>IFERROR(IF(OR(HLOOKUP($A788,'Z-scores'!$C$2:$UD$20,11,FALSE)&gt;2,HLOOKUP($A788,'Z-scores'!$C$2:$UD$20,11,FALSE)&lt;-2),"",'Total-corrected counts'!M788),"")</f>
        <v/>
      </c>
      <c r="N788" t="str">
        <f>IFERROR(IF(OR(HLOOKUP($A788,'Z-scores'!$C$2:$UD$20,12,FALSE)&gt;2,HLOOKUP($A788,'Z-scores'!$C$2:$UD$20,12,FALSE)&lt;-2),"",'Total-corrected counts'!N788),"")</f>
        <v/>
      </c>
      <c r="O788" t="str">
        <f>IFERROR(IF(OR(HLOOKUP($A788,'Z-scores'!$C$2:$UD$20,13,FALSE)&gt;2,HLOOKUP($A788,'Z-scores'!$C$2:$UD$20,13,FALSE)&lt;-2),"",'Total-corrected counts'!O788),"")</f>
        <v/>
      </c>
      <c r="P788" t="str">
        <f>IFERROR(IF(OR(HLOOKUP($A788,'Z-scores'!$C$2:$UD$20,14,FALSE)&gt;2,HLOOKUP($A788,'Z-scores'!$C$2:$UD$20,14,FALSE)&lt;-2),"",'Total-corrected counts'!P788),"")</f>
        <v/>
      </c>
      <c r="Q788" t="str">
        <f>IFERROR(IF(OR(HLOOKUP($A788,'Z-scores'!$C$2:$UD$20,15,FALSE)&gt;2,HLOOKUP($A788,'Z-scores'!$C$2:$UD$20,15,FALSE)&lt;-2),"",'Total-corrected counts'!Q788),"")</f>
        <v/>
      </c>
      <c r="R788" t="str">
        <f>IFERROR(IF(OR(HLOOKUP($A788,'Z-scores'!$C$2:$UD$20,16,FALSE)&gt;2,HLOOKUP($A788,'Z-scores'!$C$2:$UD$20,16,FALSE)&lt;-2),"",'Total-corrected counts'!R788),"")</f>
        <v/>
      </c>
      <c r="S788" t="str">
        <f>IFERROR(IF(OR(HLOOKUP($A788,'Z-scores'!$C$2:$UD$20,17,FALSE)&gt;2,HLOOKUP($A788,'Z-scores'!$C$2:$UD$20,17,FALSE)&lt;-2),"",'Total-corrected counts'!S788),"")</f>
        <v/>
      </c>
      <c r="T788" t="str">
        <f>IFERROR(IF(OR(HLOOKUP($A788,'Z-scores'!$C$2:$UD$20,18,FALSE)&gt;2,HLOOKUP($A788,'Z-scores'!$C$2:$UD$20,18,FALSE)&lt;-2),"",'Total-corrected counts'!T788),"")</f>
        <v/>
      </c>
      <c r="U788" t="str">
        <f>IFERROR(IF(OR(HLOOKUP($A788,'Z-scores'!$C$2:$UD$20,19,FALSE)&gt;2,HLOOKUP($A788,'Z-scores'!$C$2:$UD$20,19,FALSE)&lt;-2),"",'Total-corrected counts'!U788),"")</f>
        <v/>
      </c>
      <c r="V788">
        <f t="shared" si="48"/>
        <v>1</v>
      </c>
      <c r="W788" t="str">
        <f t="shared" si="49"/>
        <v/>
      </c>
      <c r="X788" t="str">
        <f t="shared" si="50"/>
        <v/>
      </c>
      <c r="Y788" t="str">
        <f t="shared" si="51"/>
        <v/>
      </c>
    </row>
    <row r="789" spans="1:25" x14ac:dyDescent="0.25">
      <c r="A789">
        <v>797</v>
      </c>
      <c r="B789" t="s">
        <v>385</v>
      </c>
      <c r="C789">
        <v>78100</v>
      </c>
      <c r="D789">
        <v>290</v>
      </c>
      <c r="E789" t="str">
        <f>IFERROR(IF(OR(HLOOKUP($A789,'Z-scores'!$C$2:$UD$20,3,FALSE)&gt;2,HLOOKUP(A789,'Z-scores'!$C$2:$UD$20,3,FALSE)&lt;-2),"",'Total-corrected counts'!E789),"")</f>
        <v/>
      </c>
      <c r="F789">
        <f>IFERROR(IF(OR(HLOOKUP($A789,'Z-scores'!$C$2:$UD$20,4,FALSE)&gt;2,HLOOKUP($A789,'Z-scores'!$C$2:$UD$20,4,FALSE)&lt;-2),"",'Total-corrected counts'!F789),"")</f>
        <v>29.70301902765063</v>
      </c>
      <c r="G789">
        <f>IFERROR(IF(OR(HLOOKUP($A789,'Z-scores'!$C$2:$UD$20,5,FALSE)&gt;2,HLOOKUP($A789,'Z-scores'!$C$2:$UD$20,5,FALSE)&lt;-2),"",'Total-corrected counts'!G789),"")</f>
        <v>7.9978726061783068</v>
      </c>
      <c r="H789">
        <f>IFERROR(IF(OR(HLOOKUP($A789,'Z-scores'!$C$2:$UD$20,6,FALSE)&gt;2,HLOOKUP($A789,'Z-scores'!$C$2:$UD$20,6,FALSE)&lt;-2),"",'Total-corrected counts'!H789),"")</f>
        <v>15.838324837131902</v>
      </c>
      <c r="I789">
        <f>IFERROR(IF(OR(HLOOKUP($A789,'Z-scores'!$C$2:$UD$20,7,FALSE)&gt;2,HLOOKUP($A789,'Z-scores'!$C$2:$UD$20,7,FALSE)&lt;-2),"",'Total-corrected counts'!I789),"")</f>
        <v>21.955491797475059</v>
      </c>
      <c r="J789">
        <f>IFERROR(IF(OR(HLOOKUP($A789,'Z-scores'!$C$2:$UD$20,8,FALSE)&gt;2,HLOOKUP($A789,'Z-scores'!$C$2:$UD$20,8,FALSE)&lt;-2),"",'Total-corrected counts'!J789),"")</f>
        <v>57.581441399863124</v>
      </c>
      <c r="K789">
        <f>IFERROR(IF(OR(HLOOKUP($A789,'Z-scores'!$C$2:$UD$20,9,FALSE)&gt;2,HLOOKUP($A789,'Z-scores'!$C$2:$UD$20,9,FALSE)&lt;-2),"",'Total-corrected counts'!K789),"")</f>
        <v>22.244272255978597</v>
      </c>
      <c r="L789">
        <f>IFERROR(IF(OR(HLOOKUP($A789,'Z-scores'!$C$2:$UD$20,10,FALSE)&gt;2,HLOOKUP($A789,'Z-scores'!$C$2:$UD$20,10,FALSE)&lt;-2),"",'Total-corrected counts'!L789),"")</f>
        <v>71.597782391425909</v>
      </c>
      <c r="M789">
        <f>IFERROR(IF(OR(HLOOKUP($A789,'Z-scores'!$C$2:$UD$20,11,FALSE)&gt;2,HLOOKUP($A789,'Z-scores'!$C$2:$UD$20,11,FALSE)&lt;-2),"",'Total-corrected counts'!M789),"")</f>
        <v>30.120176601824813</v>
      </c>
      <c r="N789">
        <f>IFERROR(IF(OR(HLOOKUP($A789,'Z-scores'!$C$2:$UD$20,12,FALSE)&gt;2,HLOOKUP($A789,'Z-scores'!$C$2:$UD$20,12,FALSE)&lt;-2),"",'Total-corrected counts'!N789),"")</f>
        <v>2.2727126933753174</v>
      </c>
      <c r="O789">
        <f>IFERROR(IF(OR(HLOOKUP($A789,'Z-scores'!$C$2:$UD$20,13,FALSE)&gt;2,HLOOKUP($A789,'Z-scores'!$C$2:$UD$20,13,FALSE)&lt;-2),"",'Total-corrected counts'!O789),"")</f>
        <v>29.187603294938157</v>
      </c>
      <c r="P789">
        <f>IFERROR(IF(OR(HLOOKUP($A789,'Z-scores'!$C$2:$UD$20,14,FALSE)&gt;2,HLOOKUP($A789,'Z-scores'!$C$2:$UD$20,14,FALSE)&lt;-2),"",'Total-corrected counts'!P789),"")</f>
        <v>61.918525511688998</v>
      </c>
      <c r="Q789">
        <f>IFERROR(IF(OR(HLOOKUP($A789,'Z-scores'!$C$2:$UD$20,15,FALSE)&gt;2,HLOOKUP($A789,'Z-scores'!$C$2:$UD$20,15,FALSE)&lt;-2),"",'Total-corrected counts'!Q789),"")</f>
        <v>1.8039487951572264</v>
      </c>
      <c r="R789">
        <f>IFERROR(IF(OR(HLOOKUP($A789,'Z-scores'!$C$2:$UD$20,16,FALSE)&gt;2,HLOOKUP($A789,'Z-scores'!$C$2:$UD$20,16,FALSE)&lt;-2),"",'Total-corrected counts'!R789),"")</f>
        <v>35.982537650436456</v>
      </c>
      <c r="S789">
        <f>IFERROR(IF(OR(HLOOKUP($A789,'Z-scores'!$C$2:$UD$20,17,FALSE)&gt;2,HLOOKUP($A789,'Z-scores'!$C$2:$UD$20,17,FALSE)&lt;-2),"",'Total-corrected counts'!S789),"")</f>
        <v>27.012091385118811</v>
      </c>
      <c r="T789">
        <f>IFERROR(IF(OR(HLOOKUP($A789,'Z-scores'!$C$2:$UD$20,18,FALSE)&gt;2,HLOOKUP($A789,'Z-scores'!$C$2:$UD$20,18,FALSE)&lt;-2),"",'Total-corrected counts'!T789),"")</f>
        <v>22.431155853148525</v>
      </c>
      <c r="U789">
        <f>IFERROR(IF(OR(HLOOKUP($A789,'Z-scores'!$C$2:$UD$20,19,FALSE)&gt;2,HLOOKUP($A789,'Z-scores'!$C$2:$UD$20,19,FALSE)&lt;-2),"",'Total-corrected counts'!U789),"")</f>
        <v>30.384954196916372</v>
      </c>
      <c r="V789">
        <f t="shared" si="48"/>
        <v>1</v>
      </c>
      <c r="W789">
        <f t="shared" si="49"/>
        <v>0.5820854116816041</v>
      </c>
      <c r="X789">
        <f t="shared" si="50"/>
        <v>32.129797614691043</v>
      </c>
      <c r="Y789">
        <f t="shared" si="51"/>
        <v>26.374191172597481</v>
      </c>
    </row>
    <row r="790" spans="1:25" x14ac:dyDescent="0.25">
      <c r="A790">
        <v>798</v>
      </c>
      <c r="B790" t="s">
        <v>386</v>
      </c>
      <c r="C790">
        <v>100100</v>
      </c>
      <c r="D790">
        <v>967</v>
      </c>
      <c r="E790" t="str">
        <f>IFERROR(IF(OR(HLOOKUP($A790,'Z-scores'!$C$2:$UD$20,3,FALSE)&gt;2,HLOOKUP(A790,'Z-scores'!$C$2:$UD$20,3,FALSE)&lt;-2),"",'Total-corrected counts'!E790),"")</f>
        <v/>
      </c>
      <c r="F790">
        <f>IFERROR(IF(OR(HLOOKUP($A790,'Z-scores'!$C$2:$UD$20,4,FALSE)&gt;2,HLOOKUP($A790,'Z-scores'!$C$2:$UD$20,4,FALSE)&lt;-2),"",'Total-corrected counts'!F790),"")</f>
        <v>2.2394156847690203</v>
      </c>
      <c r="G790">
        <f>IFERROR(IF(OR(HLOOKUP($A790,'Z-scores'!$C$2:$UD$20,5,FALSE)&gt;2,HLOOKUP($A790,'Z-scores'!$C$2:$UD$20,5,FALSE)&lt;-2),"",'Total-corrected counts'!G790),"")</f>
        <v>4.0795194023957357</v>
      </c>
      <c r="H790">
        <f>IFERROR(IF(OR(HLOOKUP($A790,'Z-scores'!$C$2:$UD$20,6,FALSE)&gt;2,HLOOKUP($A790,'Z-scores'!$C$2:$UD$20,6,FALSE)&lt;-2),"",'Total-corrected counts'!H790),"")</f>
        <v>0.94234193610084038</v>
      </c>
      <c r="I790">
        <f>IFERROR(IF(OR(HLOOKUP($A790,'Z-scores'!$C$2:$UD$20,7,FALSE)&gt;2,HLOOKUP($A790,'Z-scores'!$C$2:$UD$20,7,FALSE)&lt;-2),"",'Total-corrected counts'!I790),"")</f>
        <v>4.4699066306693469</v>
      </c>
      <c r="J790">
        <f>IFERROR(IF(OR(HLOOKUP($A790,'Z-scores'!$C$2:$UD$20,8,FALSE)&gt;2,HLOOKUP($A790,'Z-scores'!$C$2:$UD$20,8,FALSE)&lt;-2),"",'Total-corrected counts'!J790),"")</f>
        <v>3.5304257614576122</v>
      </c>
      <c r="K790">
        <f>IFERROR(IF(OR(HLOOKUP($A790,'Z-scores'!$C$2:$UD$20,9,FALSE)&gt;2,HLOOKUP($A790,'Z-scores'!$C$2:$UD$20,9,FALSE)&lt;-2),"",'Total-corrected counts'!K790),"")</f>
        <v>0</v>
      </c>
      <c r="L790">
        <f>IFERROR(IF(OR(HLOOKUP($A790,'Z-scores'!$C$2:$UD$20,10,FALSE)&gt;2,HLOOKUP($A790,'Z-scores'!$C$2:$UD$20,10,FALSE)&lt;-2),"",'Total-corrected counts'!L790),"")</f>
        <v>1.2612075489004562</v>
      </c>
      <c r="M790">
        <f>IFERROR(IF(OR(HLOOKUP($A790,'Z-scores'!$C$2:$UD$20,11,FALSE)&gt;2,HLOOKUP($A790,'Z-scores'!$C$2:$UD$20,11,FALSE)&lt;-2),"",'Total-corrected counts'!M790),"")</f>
        <v>1.4468005894099727</v>
      </c>
      <c r="N790">
        <f>IFERROR(IF(OR(HLOOKUP($A790,'Z-scores'!$C$2:$UD$20,12,FALSE)&gt;2,HLOOKUP($A790,'Z-scores'!$C$2:$UD$20,12,FALSE)&lt;-2),"",'Total-corrected counts'!N790),"")</f>
        <v>0.26576075849953312</v>
      </c>
      <c r="O790">
        <f>IFERROR(IF(OR(HLOOKUP($A790,'Z-scores'!$C$2:$UD$20,13,FALSE)&gt;2,HLOOKUP($A790,'Z-scores'!$C$2:$UD$20,13,FALSE)&lt;-2),"",'Total-corrected counts'!O790),"")</f>
        <v>1.877860329594776</v>
      </c>
      <c r="P790">
        <f>IFERROR(IF(OR(HLOOKUP($A790,'Z-scores'!$C$2:$UD$20,14,FALSE)&gt;2,HLOOKUP($A790,'Z-scores'!$C$2:$UD$20,14,FALSE)&lt;-2),"",'Total-corrected counts'!P790),"")</f>
        <v>0.73509017034859936</v>
      </c>
      <c r="Q790">
        <f>IFERROR(IF(OR(HLOOKUP($A790,'Z-scores'!$C$2:$UD$20,15,FALSE)&gt;2,HLOOKUP($A790,'Z-scores'!$C$2:$UD$20,15,FALSE)&lt;-2),"",'Total-corrected counts'!Q790),"")</f>
        <v>5.9481554867346382</v>
      </c>
      <c r="R790">
        <f>IFERROR(IF(OR(HLOOKUP($A790,'Z-scores'!$C$2:$UD$20,16,FALSE)&gt;2,HLOOKUP($A790,'Z-scores'!$C$2:$UD$20,16,FALSE)&lt;-2),"",'Total-corrected counts'!R790),"")</f>
        <v>3.714455724048396</v>
      </c>
      <c r="S790">
        <f>IFERROR(IF(OR(HLOOKUP($A790,'Z-scores'!$C$2:$UD$20,17,FALSE)&gt;2,HLOOKUP($A790,'Z-scores'!$C$2:$UD$20,17,FALSE)&lt;-2),"",'Total-corrected counts'!S790),"")</f>
        <v>0.58627529533618006</v>
      </c>
      <c r="T790">
        <f>IFERROR(IF(OR(HLOOKUP($A790,'Z-scores'!$C$2:$UD$20,18,FALSE)&gt;2,HLOOKUP($A790,'Z-scores'!$C$2:$UD$20,18,FALSE)&lt;-2),"",'Total-corrected counts'!T790),"")</f>
        <v>0.96219435295007061</v>
      </c>
      <c r="U790">
        <f>IFERROR(IF(OR(HLOOKUP($A790,'Z-scores'!$C$2:$UD$20,19,FALSE)&gt;2,HLOOKUP($A790,'Z-scores'!$C$2:$UD$20,19,FALSE)&lt;-2),"",'Total-corrected counts'!U790),"")</f>
        <v>1.2020326067617588</v>
      </c>
      <c r="V790">
        <f t="shared" si="48"/>
        <v>1</v>
      </c>
      <c r="W790">
        <f t="shared" si="49"/>
        <v>0.71477363577816266</v>
      </c>
      <c r="X790">
        <f t="shared" si="50"/>
        <v>2.2462021942128727</v>
      </c>
      <c r="Y790">
        <f t="shared" si="51"/>
        <v>1.9114780905342439</v>
      </c>
    </row>
    <row r="791" spans="1:25" x14ac:dyDescent="0.25">
      <c r="A791">
        <v>799</v>
      </c>
      <c r="B791" t="s">
        <v>1007</v>
      </c>
      <c r="C791">
        <v>40600</v>
      </c>
      <c r="D791">
        <v>726</v>
      </c>
      <c r="E791" t="str">
        <f>IFERROR(IF(OR(HLOOKUP($A791,'Z-scores'!$C$2:$UD$20,3,FALSE)&gt;2,HLOOKUP(A791,'Z-scores'!$C$2:$UD$20,3,FALSE)&lt;-2),"",'Total-corrected counts'!E791),"")</f>
        <v/>
      </c>
      <c r="F791" t="str">
        <f>IFERROR(IF(OR(HLOOKUP($A791,'Z-scores'!$C$2:$UD$20,4,FALSE)&gt;2,HLOOKUP($A791,'Z-scores'!$C$2:$UD$20,4,FALSE)&lt;-2),"",'Total-corrected counts'!F791),"")</f>
        <v/>
      </c>
      <c r="G791" t="str">
        <f>IFERROR(IF(OR(HLOOKUP($A791,'Z-scores'!$C$2:$UD$20,5,FALSE)&gt;2,HLOOKUP($A791,'Z-scores'!$C$2:$UD$20,5,FALSE)&lt;-2),"",'Total-corrected counts'!G791),"")</f>
        <v/>
      </c>
      <c r="H791" t="str">
        <f>IFERROR(IF(OR(HLOOKUP($A791,'Z-scores'!$C$2:$UD$20,6,FALSE)&gt;2,HLOOKUP($A791,'Z-scores'!$C$2:$UD$20,6,FALSE)&lt;-2),"",'Total-corrected counts'!H791),"")</f>
        <v/>
      </c>
      <c r="I791" t="str">
        <f>IFERROR(IF(OR(HLOOKUP($A791,'Z-scores'!$C$2:$UD$20,7,FALSE)&gt;2,HLOOKUP($A791,'Z-scores'!$C$2:$UD$20,7,FALSE)&lt;-2),"",'Total-corrected counts'!I791),"")</f>
        <v/>
      </c>
      <c r="J791" t="str">
        <f>IFERROR(IF(OR(HLOOKUP($A791,'Z-scores'!$C$2:$UD$20,8,FALSE)&gt;2,HLOOKUP($A791,'Z-scores'!$C$2:$UD$20,8,FALSE)&lt;-2),"",'Total-corrected counts'!J791),"")</f>
        <v/>
      </c>
      <c r="K791" t="str">
        <f>IFERROR(IF(OR(HLOOKUP($A791,'Z-scores'!$C$2:$UD$20,9,FALSE)&gt;2,HLOOKUP($A791,'Z-scores'!$C$2:$UD$20,9,FALSE)&lt;-2),"",'Total-corrected counts'!K791),"")</f>
        <v/>
      </c>
      <c r="L791" t="str">
        <f>IFERROR(IF(OR(HLOOKUP($A791,'Z-scores'!$C$2:$UD$20,10,FALSE)&gt;2,HLOOKUP($A791,'Z-scores'!$C$2:$UD$20,10,FALSE)&lt;-2),"",'Total-corrected counts'!L791),"")</f>
        <v/>
      </c>
      <c r="M791" t="str">
        <f>IFERROR(IF(OR(HLOOKUP($A791,'Z-scores'!$C$2:$UD$20,11,FALSE)&gt;2,HLOOKUP($A791,'Z-scores'!$C$2:$UD$20,11,FALSE)&lt;-2),"",'Total-corrected counts'!M791),"")</f>
        <v/>
      </c>
      <c r="N791" t="str">
        <f>IFERROR(IF(OR(HLOOKUP($A791,'Z-scores'!$C$2:$UD$20,12,FALSE)&gt;2,HLOOKUP($A791,'Z-scores'!$C$2:$UD$20,12,FALSE)&lt;-2),"",'Total-corrected counts'!N791),"")</f>
        <v/>
      </c>
      <c r="O791" t="str">
        <f>IFERROR(IF(OR(HLOOKUP($A791,'Z-scores'!$C$2:$UD$20,13,FALSE)&gt;2,HLOOKUP($A791,'Z-scores'!$C$2:$UD$20,13,FALSE)&lt;-2),"",'Total-corrected counts'!O791),"")</f>
        <v/>
      </c>
      <c r="P791" t="str">
        <f>IFERROR(IF(OR(HLOOKUP($A791,'Z-scores'!$C$2:$UD$20,14,FALSE)&gt;2,HLOOKUP($A791,'Z-scores'!$C$2:$UD$20,14,FALSE)&lt;-2),"",'Total-corrected counts'!P791),"")</f>
        <v/>
      </c>
      <c r="Q791" t="str">
        <f>IFERROR(IF(OR(HLOOKUP($A791,'Z-scores'!$C$2:$UD$20,15,FALSE)&gt;2,HLOOKUP($A791,'Z-scores'!$C$2:$UD$20,15,FALSE)&lt;-2),"",'Total-corrected counts'!Q791),"")</f>
        <v/>
      </c>
      <c r="R791" t="str">
        <f>IFERROR(IF(OR(HLOOKUP($A791,'Z-scores'!$C$2:$UD$20,16,FALSE)&gt;2,HLOOKUP($A791,'Z-scores'!$C$2:$UD$20,16,FALSE)&lt;-2),"",'Total-corrected counts'!R791),"")</f>
        <v/>
      </c>
      <c r="S791" t="str">
        <f>IFERROR(IF(OR(HLOOKUP($A791,'Z-scores'!$C$2:$UD$20,17,FALSE)&gt;2,HLOOKUP($A791,'Z-scores'!$C$2:$UD$20,17,FALSE)&lt;-2),"",'Total-corrected counts'!S791),"")</f>
        <v/>
      </c>
      <c r="T791" t="str">
        <f>IFERROR(IF(OR(HLOOKUP($A791,'Z-scores'!$C$2:$UD$20,18,FALSE)&gt;2,HLOOKUP($A791,'Z-scores'!$C$2:$UD$20,18,FALSE)&lt;-2),"",'Total-corrected counts'!T791),"")</f>
        <v/>
      </c>
      <c r="U791" t="str">
        <f>IFERROR(IF(OR(HLOOKUP($A791,'Z-scores'!$C$2:$UD$20,19,FALSE)&gt;2,HLOOKUP($A791,'Z-scores'!$C$2:$UD$20,19,FALSE)&lt;-2),"",'Total-corrected counts'!U791),"")</f>
        <v/>
      </c>
      <c r="V791">
        <f t="shared" si="48"/>
        <v>1</v>
      </c>
      <c r="W791" t="str">
        <f t="shared" si="49"/>
        <v/>
      </c>
      <c r="X791" t="str">
        <f t="shared" si="50"/>
        <v/>
      </c>
      <c r="Y791" t="str">
        <f t="shared" si="51"/>
        <v/>
      </c>
    </row>
    <row r="792" spans="1:25" x14ac:dyDescent="0.25">
      <c r="A792">
        <v>800</v>
      </c>
      <c r="B792" t="s">
        <v>387</v>
      </c>
      <c r="C792">
        <v>24900</v>
      </c>
      <c r="D792">
        <v>119</v>
      </c>
      <c r="E792" t="str">
        <f>IFERROR(IF(OR(HLOOKUP($A792,'Z-scores'!$C$2:$UD$20,3,FALSE)&gt;2,HLOOKUP(A792,'Z-scores'!$C$2:$UD$20,3,FALSE)&lt;-2),"",'Total-corrected counts'!E792),"")</f>
        <v/>
      </c>
      <c r="F792">
        <f>IFERROR(IF(OR(HLOOKUP($A792,'Z-scores'!$C$2:$UD$20,4,FALSE)&gt;2,HLOOKUP($A792,'Z-scores'!$C$2:$UD$20,4,FALSE)&lt;-2),"",'Total-corrected counts'!F792),"")</f>
        <v>25.060127900986654</v>
      </c>
      <c r="G792">
        <f>IFERROR(IF(OR(HLOOKUP($A792,'Z-scores'!$C$2:$UD$20,5,FALSE)&gt;2,HLOOKUP($A792,'Z-scores'!$C$2:$UD$20,5,FALSE)&lt;-2),"",'Total-corrected counts'!G792),"")</f>
        <v>9.4382955062834668</v>
      </c>
      <c r="H792">
        <f>IFERROR(IF(OR(HLOOKUP($A792,'Z-scores'!$C$2:$UD$20,6,FALSE)&gt;2,HLOOKUP($A792,'Z-scores'!$C$2:$UD$20,6,FALSE)&lt;-2),"",'Total-corrected counts'!H792),"")</f>
        <v>14.742416066999812</v>
      </c>
      <c r="I792">
        <f>IFERROR(IF(OR(HLOOKUP($A792,'Z-scores'!$C$2:$UD$20,7,FALSE)&gt;2,HLOOKUP($A792,'Z-scores'!$C$2:$UD$20,7,FALSE)&lt;-2),"",'Total-corrected counts'!I792),"")</f>
        <v>7.8500426365060845</v>
      </c>
      <c r="J792">
        <f>IFERROR(IF(OR(HLOOKUP($A792,'Z-scores'!$C$2:$UD$20,8,FALSE)&gt;2,HLOOKUP($A792,'Z-scores'!$C$2:$UD$20,8,FALSE)&lt;-2),"",'Total-corrected counts'!J792),"")</f>
        <v>13.308127276779464</v>
      </c>
      <c r="K792">
        <f>IFERROR(IF(OR(HLOOKUP($A792,'Z-scores'!$C$2:$UD$20,9,FALSE)&gt;2,HLOOKUP($A792,'Z-scores'!$C$2:$UD$20,9,FALSE)&lt;-2),"",'Total-corrected counts'!K792),"")</f>
        <v>5.3380901945481911</v>
      </c>
      <c r="L792">
        <f>IFERROR(IF(OR(HLOOKUP($A792,'Z-scores'!$C$2:$UD$20,10,FALSE)&gt;2,HLOOKUP($A792,'Z-scores'!$C$2:$UD$20,10,FALSE)&lt;-2),"",'Total-corrected counts'!L792),"")</f>
        <v>13.326465778941184</v>
      </c>
      <c r="M792">
        <f>IFERROR(IF(OR(HLOOKUP($A792,'Z-scores'!$C$2:$UD$20,11,FALSE)&gt;2,HLOOKUP($A792,'Z-scores'!$C$2:$UD$20,11,FALSE)&lt;-2),"",'Total-corrected counts'!M792),"")</f>
        <v>7.8882885639167934</v>
      </c>
      <c r="N792">
        <f>IFERROR(IF(OR(HLOOKUP($A792,'Z-scores'!$C$2:$UD$20,12,FALSE)&gt;2,HLOOKUP($A792,'Z-scores'!$C$2:$UD$20,12,FALSE)&lt;-2),"",'Total-corrected counts'!N792),"")</f>
        <v>9.2649698911388949</v>
      </c>
      <c r="O792">
        <f>IFERROR(IF(OR(HLOOKUP($A792,'Z-scores'!$C$2:$UD$20,13,FALSE)&gt;2,HLOOKUP($A792,'Z-scores'!$C$2:$UD$20,13,FALSE)&lt;-2),"",'Total-corrected counts'!O792),"")</f>
        <v>3.3855331390185386</v>
      </c>
      <c r="P792">
        <f>IFERROR(IF(OR(HLOOKUP($A792,'Z-scores'!$C$2:$UD$20,14,FALSE)&gt;2,HLOOKUP($A792,'Z-scores'!$C$2:$UD$20,14,FALSE)&lt;-2),"",'Total-corrected counts'!P792),"")</f>
        <v>4.8464665882285569</v>
      </c>
      <c r="Q792">
        <f>IFERROR(IF(OR(HLOOKUP($A792,'Z-scores'!$C$2:$UD$20,15,FALSE)&gt;2,HLOOKUP($A792,'Z-scores'!$C$2:$UD$20,15,FALSE)&lt;-2),"",'Total-corrected counts'!Q792),"")</f>
        <v>6.2699409474924144</v>
      </c>
      <c r="R792">
        <f>IFERROR(IF(OR(HLOOKUP($A792,'Z-scores'!$C$2:$UD$20,16,FALSE)&gt;2,HLOOKUP($A792,'Z-scores'!$C$2:$UD$20,16,FALSE)&lt;-2),"",'Total-corrected counts'!R792),"")</f>
        <v>7.2806537762631454</v>
      </c>
      <c r="S792">
        <f>IFERROR(IF(OR(HLOOKUP($A792,'Z-scores'!$C$2:$UD$20,17,FALSE)&gt;2,HLOOKUP($A792,'Z-scores'!$C$2:$UD$20,17,FALSE)&lt;-2),"",'Total-corrected counts'!S792),"")</f>
        <v>10.395529542303562</v>
      </c>
      <c r="T792">
        <f>IFERROR(IF(OR(HLOOKUP($A792,'Z-scores'!$C$2:$UD$20,18,FALSE)&gt;2,HLOOKUP($A792,'Z-scores'!$C$2:$UD$20,18,FALSE)&lt;-2),"",'Total-corrected counts'!T792),"")</f>
        <v>11.563514277417813</v>
      </c>
      <c r="U792">
        <f>IFERROR(IF(OR(HLOOKUP($A792,'Z-scores'!$C$2:$UD$20,19,FALSE)&gt;2,HLOOKUP($A792,'Z-scores'!$C$2:$UD$20,19,FALSE)&lt;-2),"",'Total-corrected counts'!U792),"")</f>
        <v>6.0014840980199011</v>
      </c>
      <c r="V792">
        <f t="shared" si="48"/>
        <v>1</v>
      </c>
      <c r="W792">
        <f t="shared" si="49"/>
        <v>6.8029379186654193E-2</v>
      </c>
      <c r="X792">
        <f t="shared" si="50"/>
        <v>12.118981740620205</v>
      </c>
      <c r="Y792">
        <f t="shared" si="51"/>
        <v>7.3760115324853537</v>
      </c>
    </row>
    <row r="793" spans="1:25" x14ac:dyDescent="0.25">
      <c r="A793">
        <v>801</v>
      </c>
      <c r="B793" t="s">
        <v>1008</v>
      </c>
      <c r="C793">
        <v>13500</v>
      </c>
      <c r="D793">
        <v>669</v>
      </c>
      <c r="E793" t="str">
        <f>IFERROR(IF(OR(HLOOKUP($A793,'Z-scores'!$C$2:$UD$20,3,FALSE)&gt;2,HLOOKUP(A793,'Z-scores'!$C$2:$UD$20,3,FALSE)&lt;-2),"",'Total-corrected counts'!E793),"")</f>
        <v/>
      </c>
      <c r="F793" t="str">
        <f>IFERROR(IF(OR(HLOOKUP($A793,'Z-scores'!$C$2:$UD$20,4,FALSE)&gt;2,HLOOKUP($A793,'Z-scores'!$C$2:$UD$20,4,FALSE)&lt;-2),"",'Total-corrected counts'!F793),"")</f>
        <v/>
      </c>
      <c r="G793" t="str">
        <f>IFERROR(IF(OR(HLOOKUP($A793,'Z-scores'!$C$2:$UD$20,5,FALSE)&gt;2,HLOOKUP($A793,'Z-scores'!$C$2:$UD$20,5,FALSE)&lt;-2),"",'Total-corrected counts'!G793),"")</f>
        <v/>
      </c>
      <c r="H793" t="str">
        <f>IFERROR(IF(OR(HLOOKUP($A793,'Z-scores'!$C$2:$UD$20,6,FALSE)&gt;2,HLOOKUP($A793,'Z-scores'!$C$2:$UD$20,6,FALSE)&lt;-2),"",'Total-corrected counts'!H793),"")</f>
        <v/>
      </c>
      <c r="I793" t="str">
        <f>IFERROR(IF(OR(HLOOKUP($A793,'Z-scores'!$C$2:$UD$20,7,FALSE)&gt;2,HLOOKUP($A793,'Z-scores'!$C$2:$UD$20,7,FALSE)&lt;-2),"",'Total-corrected counts'!I793),"")</f>
        <v/>
      </c>
      <c r="J793" t="str">
        <f>IFERROR(IF(OR(HLOOKUP($A793,'Z-scores'!$C$2:$UD$20,8,FALSE)&gt;2,HLOOKUP($A793,'Z-scores'!$C$2:$UD$20,8,FALSE)&lt;-2),"",'Total-corrected counts'!J793),"")</f>
        <v/>
      </c>
      <c r="K793" t="str">
        <f>IFERROR(IF(OR(HLOOKUP($A793,'Z-scores'!$C$2:$UD$20,9,FALSE)&gt;2,HLOOKUP($A793,'Z-scores'!$C$2:$UD$20,9,FALSE)&lt;-2),"",'Total-corrected counts'!K793),"")</f>
        <v/>
      </c>
      <c r="L793" t="str">
        <f>IFERROR(IF(OR(HLOOKUP($A793,'Z-scores'!$C$2:$UD$20,10,FALSE)&gt;2,HLOOKUP($A793,'Z-scores'!$C$2:$UD$20,10,FALSE)&lt;-2),"",'Total-corrected counts'!L793),"")</f>
        <v/>
      </c>
      <c r="M793" t="str">
        <f>IFERROR(IF(OR(HLOOKUP($A793,'Z-scores'!$C$2:$UD$20,11,FALSE)&gt;2,HLOOKUP($A793,'Z-scores'!$C$2:$UD$20,11,FALSE)&lt;-2),"",'Total-corrected counts'!M793),"")</f>
        <v/>
      </c>
      <c r="N793" t="str">
        <f>IFERROR(IF(OR(HLOOKUP($A793,'Z-scores'!$C$2:$UD$20,12,FALSE)&gt;2,HLOOKUP($A793,'Z-scores'!$C$2:$UD$20,12,FALSE)&lt;-2),"",'Total-corrected counts'!N793),"")</f>
        <v/>
      </c>
      <c r="O793" t="str">
        <f>IFERROR(IF(OR(HLOOKUP($A793,'Z-scores'!$C$2:$UD$20,13,FALSE)&gt;2,HLOOKUP($A793,'Z-scores'!$C$2:$UD$20,13,FALSE)&lt;-2),"",'Total-corrected counts'!O793),"")</f>
        <v/>
      </c>
      <c r="P793" t="str">
        <f>IFERROR(IF(OR(HLOOKUP($A793,'Z-scores'!$C$2:$UD$20,14,FALSE)&gt;2,HLOOKUP($A793,'Z-scores'!$C$2:$UD$20,14,FALSE)&lt;-2),"",'Total-corrected counts'!P793),"")</f>
        <v/>
      </c>
      <c r="Q793" t="str">
        <f>IFERROR(IF(OR(HLOOKUP($A793,'Z-scores'!$C$2:$UD$20,15,FALSE)&gt;2,HLOOKUP($A793,'Z-scores'!$C$2:$UD$20,15,FALSE)&lt;-2),"",'Total-corrected counts'!Q793),"")</f>
        <v/>
      </c>
      <c r="R793" t="str">
        <f>IFERROR(IF(OR(HLOOKUP($A793,'Z-scores'!$C$2:$UD$20,16,FALSE)&gt;2,HLOOKUP($A793,'Z-scores'!$C$2:$UD$20,16,FALSE)&lt;-2),"",'Total-corrected counts'!R793),"")</f>
        <v/>
      </c>
      <c r="S793" t="str">
        <f>IFERROR(IF(OR(HLOOKUP($A793,'Z-scores'!$C$2:$UD$20,17,FALSE)&gt;2,HLOOKUP($A793,'Z-scores'!$C$2:$UD$20,17,FALSE)&lt;-2),"",'Total-corrected counts'!S793),"")</f>
        <v/>
      </c>
      <c r="T793" t="str">
        <f>IFERROR(IF(OR(HLOOKUP($A793,'Z-scores'!$C$2:$UD$20,18,FALSE)&gt;2,HLOOKUP($A793,'Z-scores'!$C$2:$UD$20,18,FALSE)&lt;-2),"",'Total-corrected counts'!T793),"")</f>
        <v/>
      </c>
      <c r="U793" t="str">
        <f>IFERROR(IF(OR(HLOOKUP($A793,'Z-scores'!$C$2:$UD$20,19,FALSE)&gt;2,HLOOKUP($A793,'Z-scores'!$C$2:$UD$20,19,FALSE)&lt;-2),"",'Total-corrected counts'!U793),"")</f>
        <v/>
      </c>
      <c r="V793">
        <f t="shared" si="48"/>
        <v>1</v>
      </c>
      <c r="W793" t="str">
        <f t="shared" si="49"/>
        <v/>
      </c>
      <c r="X793" t="str">
        <f t="shared" si="50"/>
        <v/>
      </c>
      <c r="Y793" t="str">
        <f t="shared" si="51"/>
        <v/>
      </c>
    </row>
    <row r="794" spans="1:25" x14ac:dyDescent="0.25">
      <c r="A794">
        <v>802</v>
      </c>
      <c r="B794" t="s">
        <v>388</v>
      </c>
      <c r="C794">
        <v>115100</v>
      </c>
      <c r="D794">
        <v>1083</v>
      </c>
      <c r="E794">
        <f>IFERROR(IF(OR(HLOOKUP($A794,'Z-scores'!$C$2:$UD$20,3,FALSE)&gt;2,HLOOKUP(A794,'Z-scores'!$C$2:$UD$20,3,FALSE)&lt;-2),"",'Total-corrected counts'!E794),"")</f>
        <v>0.52859295652687155</v>
      </c>
      <c r="F794">
        <f>IFERROR(IF(OR(HLOOKUP($A794,'Z-scores'!$C$2:$UD$20,4,FALSE)&gt;2,HLOOKUP($A794,'Z-scores'!$C$2:$UD$20,4,FALSE)&lt;-2),"",'Total-corrected counts'!F794),"")</f>
        <v>1.6323945834030587</v>
      </c>
      <c r="G794">
        <f>IFERROR(IF(OR(HLOOKUP($A794,'Z-scores'!$C$2:$UD$20,5,FALSE)&gt;2,HLOOKUP($A794,'Z-scores'!$C$2:$UD$20,5,FALSE)&lt;-2),"",'Total-corrected counts'!G794),"")</f>
        <v>1.4102042378651924</v>
      </c>
      <c r="H794">
        <f>IFERROR(IF(OR(HLOOKUP($A794,'Z-scores'!$C$2:$UD$20,6,FALSE)&gt;2,HLOOKUP($A794,'Z-scores'!$C$2:$UD$20,6,FALSE)&lt;-2),"",'Total-corrected counts'!H794),"")</f>
        <v>0.51654298719601621</v>
      </c>
      <c r="I794">
        <f>IFERROR(IF(OR(HLOOKUP($A794,'Z-scores'!$C$2:$UD$20,7,FALSE)&gt;2,HLOOKUP($A794,'Z-scores'!$C$2:$UD$20,7,FALSE)&lt;-2),"",'Total-corrected counts'!I794),"")</f>
        <v>0.81886719267083075</v>
      </c>
      <c r="J794">
        <f>IFERROR(IF(OR(HLOOKUP($A794,'Z-scores'!$C$2:$UD$20,8,FALSE)&gt;2,HLOOKUP($A794,'Z-scores'!$C$2:$UD$20,8,FALSE)&lt;-2),"",'Total-corrected counts'!J794),"")</f>
        <v>3.7276562509245181</v>
      </c>
      <c r="K794">
        <f>IFERROR(IF(OR(HLOOKUP($A794,'Z-scores'!$C$2:$UD$20,9,FALSE)&gt;2,HLOOKUP($A794,'Z-scores'!$C$2:$UD$20,9,FALSE)&lt;-2),"",'Total-corrected counts'!K794),"")</f>
        <v>2.6623557611907018</v>
      </c>
      <c r="L794">
        <f>IFERROR(IF(OR(HLOOKUP($A794,'Z-scores'!$C$2:$UD$20,10,FALSE)&gt;2,HLOOKUP($A794,'Z-scores'!$C$2:$UD$20,10,FALSE)&lt;-2),"",'Total-corrected counts'!L794),"")</f>
        <v>1.8212542576779316</v>
      </c>
      <c r="M794">
        <f>IFERROR(IF(OR(HLOOKUP($A794,'Z-scores'!$C$2:$UD$20,11,FALSE)&gt;2,HLOOKUP($A794,'Z-scores'!$C$2:$UD$20,11,FALSE)&lt;-2),"",'Total-corrected counts'!M794),"")</f>
        <v>0.75104616584020867</v>
      </c>
      <c r="N794">
        <f>IFERROR(IF(OR(HLOOKUP($A794,'Z-scores'!$C$2:$UD$20,12,FALSE)&gt;2,HLOOKUP($A794,'Z-scores'!$C$2:$UD$20,12,FALSE)&lt;-2),"",'Total-corrected counts'!N794),"")</f>
        <v>2.4101751546681793</v>
      </c>
      <c r="O794" t="str">
        <f>IFERROR(IF(OR(HLOOKUP($A794,'Z-scores'!$C$2:$UD$20,13,FALSE)&gt;2,HLOOKUP($A794,'Z-scores'!$C$2:$UD$20,13,FALSE)&lt;-2),"",'Total-corrected counts'!O794),"")</f>
        <v/>
      </c>
      <c r="P794">
        <f>IFERROR(IF(OR(HLOOKUP($A794,'Z-scores'!$C$2:$UD$20,14,FALSE)&gt;2,HLOOKUP($A794,'Z-scores'!$C$2:$UD$20,14,FALSE)&lt;-2),"",'Total-corrected counts'!P794),"")</f>
        <v>0.4231042259564613</v>
      </c>
      <c r="Q794">
        <f>IFERROR(IF(OR(HLOOKUP($A794,'Z-scores'!$C$2:$UD$20,15,FALSE)&gt;2,HLOOKUP($A794,'Z-scores'!$C$2:$UD$20,15,FALSE)&lt;-2),"",'Total-corrected counts'!Q794),"")</f>
        <v>0</v>
      </c>
      <c r="R794">
        <f>IFERROR(IF(OR(HLOOKUP($A794,'Z-scores'!$C$2:$UD$20,16,FALSE)&gt;2,HLOOKUP($A794,'Z-scores'!$C$2:$UD$20,16,FALSE)&lt;-2),"",'Total-corrected counts'!R794),"")</f>
        <v>3.0252578982271188</v>
      </c>
      <c r="S794">
        <f>IFERROR(IF(OR(HLOOKUP($A794,'Z-scores'!$C$2:$UD$20,17,FALSE)&gt;2,HLOOKUP($A794,'Z-scores'!$C$2:$UD$20,17,FALSE)&lt;-2),"",'Total-corrected counts'!S794),"")</f>
        <v>4.8856274611348338E-2</v>
      </c>
      <c r="T794">
        <f>IFERROR(IF(OR(HLOOKUP($A794,'Z-scores'!$C$2:$UD$20,18,FALSE)&gt;2,HLOOKUP($A794,'Z-scores'!$C$2:$UD$20,18,FALSE)&lt;-2),"",'Total-corrected counts'!T794),"")</f>
        <v>0.61855351261075964</v>
      </c>
      <c r="U794">
        <f>IFERROR(IF(OR(HLOOKUP($A794,'Z-scores'!$C$2:$UD$20,19,FALSE)&gt;2,HLOOKUP($A794,'Z-scores'!$C$2:$UD$20,19,FALSE)&lt;-2),"",'Total-corrected counts'!U794),"")</f>
        <v>2.9508381682238123</v>
      </c>
      <c r="V794">
        <f t="shared" si="48"/>
        <v>1</v>
      </c>
      <c r="W794">
        <f t="shared" si="49"/>
        <v>0.76489263949036301</v>
      </c>
      <c r="X794">
        <f t="shared" si="50"/>
        <v>1.5409904881439254</v>
      </c>
      <c r="Y794">
        <f t="shared" si="51"/>
        <v>1.3538264620425255</v>
      </c>
    </row>
    <row r="795" spans="1:25" x14ac:dyDescent="0.25">
      <c r="A795">
        <v>803</v>
      </c>
      <c r="B795" t="s">
        <v>389</v>
      </c>
      <c r="C795">
        <v>51600</v>
      </c>
      <c r="D795">
        <v>623</v>
      </c>
      <c r="E795">
        <f>IFERROR(IF(OR(HLOOKUP($A795,'Z-scores'!$C$2:$UD$20,3,FALSE)&gt;2,HLOOKUP(A795,'Z-scores'!$C$2:$UD$20,3,FALSE)&lt;-2),"",'Total-corrected counts'!E795),"")</f>
        <v>14.486809084178148</v>
      </c>
      <c r="F795">
        <f>IFERROR(IF(OR(HLOOKUP($A795,'Z-scores'!$C$2:$UD$20,4,FALSE)&gt;2,HLOOKUP($A795,'Z-scores'!$C$2:$UD$20,4,FALSE)&lt;-2),"",'Total-corrected counts'!F795),"")</f>
        <v>31.967043675988538</v>
      </c>
      <c r="G795">
        <f>IFERROR(IF(OR(HLOOKUP($A795,'Z-scores'!$C$2:$UD$20,5,FALSE)&gt;2,HLOOKUP($A795,'Z-scores'!$C$2:$UD$20,5,FALSE)&lt;-2),"",'Total-corrected counts'!G795),"")</f>
        <v>13.759564206598949</v>
      </c>
      <c r="H795">
        <f>IFERROR(IF(OR(HLOOKUP($A795,'Z-scores'!$C$2:$UD$20,6,FALSE)&gt;2,HLOOKUP($A795,'Z-scores'!$C$2:$UD$20,6,FALSE)&lt;-2),"",'Total-corrected counts'!H795),"")</f>
        <v>33.700939759221164</v>
      </c>
      <c r="I795">
        <f>IFERROR(IF(OR(HLOOKUP($A795,'Z-scores'!$C$2:$UD$20,7,FALSE)&gt;2,HLOOKUP($A795,'Z-scores'!$C$2:$UD$20,7,FALSE)&lt;-2),"",'Total-corrected counts'!I795),"")</f>
        <v>37.396987430696434</v>
      </c>
      <c r="J795">
        <f>IFERROR(IF(OR(HLOOKUP($A795,'Z-scores'!$C$2:$UD$20,8,FALSE)&gt;2,HLOOKUP($A795,'Z-scores'!$C$2:$UD$20,8,FALSE)&lt;-2),"",'Total-corrected counts'!J795),"")</f>
        <v>65.312876586965828</v>
      </c>
      <c r="K795">
        <f>IFERROR(IF(OR(HLOOKUP($A795,'Z-scores'!$C$2:$UD$20,9,FALSE)&gt;2,HLOOKUP($A795,'Z-scores'!$C$2:$UD$20,9,FALSE)&lt;-2),"",'Total-corrected counts'!K795),"")</f>
        <v>44.925581136072239</v>
      </c>
      <c r="L795">
        <f>IFERROR(IF(OR(HLOOKUP($A795,'Z-scores'!$C$2:$UD$20,10,FALSE)&gt;2,HLOOKUP($A795,'Z-scores'!$C$2:$UD$20,10,FALSE)&lt;-2),"",'Total-corrected counts'!L795),"")</f>
        <v>74.159885838667748</v>
      </c>
      <c r="M795">
        <f>IFERROR(IF(OR(HLOOKUP($A795,'Z-scores'!$C$2:$UD$20,11,FALSE)&gt;2,HLOOKUP($A795,'Z-scores'!$C$2:$UD$20,11,FALSE)&lt;-2),"",'Total-corrected counts'!M795),"")</f>
        <v>42.113877029322126</v>
      </c>
      <c r="N795">
        <f>IFERROR(IF(OR(HLOOKUP($A795,'Z-scores'!$C$2:$UD$20,12,FALSE)&gt;2,HLOOKUP($A795,'Z-scores'!$C$2:$UD$20,12,FALSE)&lt;-2),"",'Total-corrected counts'!N795),"")</f>
        <v>15.890660525454841</v>
      </c>
      <c r="O795">
        <f>IFERROR(IF(OR(HLOOKUP($A795,'Z-scores'!$C$2:$UD$20,13,FALSE)&gt;2,HLOOKUP($A795,'Z-scores'!$C$2:$UD$20,13,FALSE)&lt;-2),"",'Total-corrected counts'!O795),"")</f>
        <v>44.496539924555783</v>
      </c>
      <c r="P795">
        <f>IFERROR(IF(OR(HLOOKUP($A795,'Z-scores'!$C$2:$UD$20,14,FALSE)&gt;2,HLOOKUP($A795,'Z-scores'!$C$2:$UD$20,14,FALSE)&lt;-2),"",'Total-corrected counts'!P795),"")</f>
        <v>49.434813955943312</v>
      </c>
      <c r="Q795">
        <f>IFERROR(IF(OR(HLOOKUP($A795,'Z-scores'!$C$2:$UD$20,15,FALSE)&gt;2,HLOOKUP($A795,'Z-scores'!$C$2:$UD$20,15,FALSE)&lt;-2),"",'Total-corrected counts'!Q795),"")</f>
        <v>7.5668338650919331</v>
      </c>
      <c r="R795">
        <f>IFERROR(IF(OR(HLOOKUP($A795,'Z-scores'!$C$2:$UD$20,16,FALSE)&gt;2,HLOOKUP($A795,'Z-scores'!$C$2:$UD$20,16,FALSE)&lt;-2),"",'Total-corrected counts'!R795),"")</f>
        <v>45.446986863168185</v>
      </c>
      <c r="S795">
        <f>IFERROR(IF(OR(HLOOKUP($A795,'Z-scores'!$C$2:$UD$20,17,FALSE)&gt;2,HLOOKUP($A795,'Z-scores'!$C$2:$UD$20,17,FALSE)&lt;-2),"",'Total-corrected counts'!S795),"")</f>
        <v>27.478940231405034</v>
      </c>
      <c r="T795">
        <f>IFERROR(IF(OR(HLOOKUP($A795,'Z-scores'!$C$2:$UD$20,18,FALSE)&gt;2,HLOOKUP($A795,'Z-scores'!$C$2:$UD$20,18,FALSE)&lt;-2),"",'Total-corrected counts'!T795),"")</f>
        <v>21.855557445580178</v>
      </c>
      <c r="U795">
        <f>IFERROR(IF(OR(HLOOKUP($A795,'Z-scores'!$C$2:$UD$20,19,FALSE)&gt;2,HLOOKUP($A795,'Z-scores'!$C$2:$UD$20,19,FALSE)&lt;-2),"",'Total-corrected counts'!U795),"")</f>
        <v>40.82571395095534</v>
      </c>
      <c r="V795">
        <f t="shared" si="48"/>
        <v>1</v>
      </c>
      <c r="W795">
        <f t="shared" si="49"/>
        <v>0.37298618211153045</v>
      </c>
      <c r="X795">
        <f t="shared" si="50"/>
        <v>39.7581738608568</v>
      </c>
      <c r="Y795">
        <f t="shared" si="51"/>
        <v>31.624505845269326</v>
      </c>
    </row>
    <row r="796" spans="1:25" x14ac:dyDescent="0.25">
      <c r="A796">
        <v>804</v>
      </c>
      <c r="B796" t="s">
        <v>390</v>
      </c>
      <c r="C796">
        <v>78300</v>
      </c>
      <c r="D796">
        <v>797</v>
      </c>
      <c r="E796" t="str">
        <f>IFERROR(IF(OR(HLOOKUP($A796,'Z-scores'!$C$2:$UD$20,3,FALSE)&gt;2,HLOOKUP(A796,'Z-scores'!$C$2:$UD$20,3,FALSE)&lt;-2),"",'Total-corrected counts'!E796),"")</f>
        <v/>
      </c>
      <c r="F796">
        <f>IFERROR(IF(OR(HLOOKUP($A796,'Z-scores'!$C$2:$UD$20,4,FALSE)&gt;2,HLOOKUP($A796,'Z-scores'!$C$2:$UD$20,4,FALSE)&lt;-2),"",'Total-corrected counts'!F796),"")</f>
        <v>0.22968365997630977</v>
      </c>
      <c r="G796">
        <f>IFERROR(IF(OR(HLOOKUP($A796,'Z-scores'!$C$2:$UD$20,5,FALSE)&gt;2,HLOOKUP($A796,'Z-scores'!$C$2:$UD$20,5,FALSE)&lt;-2),"",'Total-corrected counts'!G796),"")</f>
        <v>0</v>
      </c>
      <c r="H796">
        <f>IFERROR(IF(OR(HLOOKUP($A796,'Z-scores'!$C$2:$UD$20,6,FALSE)&gt;2,HLOOKUP($A796,'Z-scores'!$C$2:$UD$20,6,FALSE)&lt;-2),"",'Total-corrected counts'!H796),"")</f>
        <v>6.2822795740056017E-2</v>
      </c>
      <c r="I796">
        <f>IFERROR(IF(OR(HLOOKUP($A796,'Z-scores'!$C$2:$UD$20,7,FALSE)&gt;2,HLOOKUP($A796,'Z-scores'!$C$2:$UD$20,7,FALSE)&lt;-2),"",'Total-corrected counts'!I796),"")</f>
        <v>0.94200511638073015</v>
      </c>
      <c r="J796">
        <f>IFERROR(IF(OR(HLOOKUP($A796,'Z-scores'!$C$2:$UD$20,8,FALSE)&gt;2,HLOOKUP($A796,'Z-scores'!$C$2:$UD$20,8,FALSE)&lt;-2),"",'Total-corrected counts'!J796),"")</f>
        <v>2.1202277617692364</v>
      </c>
      <c r="K796">
        <f>IFERROR(IF(OR(HLOOKUP($A796,'Z-scores'!$C$2:$UD$20,9,FALSE)&gt;2,HLOOKUP($A796,'Z-scores'!$C$2:$UD$20,9,FALSE)&lt;-2),"",'Total-corrected counts'!K796),"")</f>
        <v>0.49501087017113554</v>
      </c>
      <c r="L796">
        <f>IFERROR(IF(OR(HLOOKUP($A796,'Z-scores'!$C$2:$UD$20,10,FALSE)&gt;2,HLOOKUP($A796,'Z-scores'!$C$2:$UD$20,10,FALSE)&lt;-2),"",'Total-corrected counts'!L796),"")</f>
        <v>2.0902530705553017</v>
      </c>
      <c r="M796">
        <f>IFERROR(IF(OR(HLOOKUP($A796,'Z-scores'!$C$2:$UD$20,11,FALSE)&gt;2,HLOOKUP($A796,'Z-scores'!$C$2:$UD$20,11,FALSE)&lt;-2),"",'Total-corrected counts'!M796),"")</f>
        <v>9.2152903784074695E-3</v>
      </c>
      <c r="N796">
        <f>IFERROR(IF(OR(HLOOKUP($A796,'Z-scores'!$C$2:$UD$20,12,FALSE)&gt;2,HLOOKUP($A796,'Z-scores'!$C$2:$UD$20,12,FALSE)&lt;-2),"",'Total-corrected counts'!N796),"")</f>
        <v>0.15579078946524355</v>
      </c>
      <c r="O796">
        <f>IFERROR(IF(OR(HLOOKUP($A796,'Z-scores'!$C$2:$UD$20,13,FALSE)&gt;2,HLOOKUP($A796,'Z-scores'!$C$2:$UD$20,13,FALSE)&lt;-2),"",'Total-corrected counts'!O796),"")</f>
        <v>0.92883414151999666</v>
      </c>
      <c r="P796">
        <f>IFERROR(IF(OR(HLOOKUP($A796,'Z-scores'!$C$2:$UD$20,14,FALSE)&gt;2,HLOOKUP($A796,'Z-scores'!$C$2:$UD$20,14,FALSE)&lt;-2),"",'Total-corrected counts'!P796),"")</f>
        <v>2.6326485170624259</v>
      </c>
      <c r="Q796">
        <f>IFERROR(IF(OR(HLOOKUP($A796,'Z-scores'!$C$2:$UD$20,15,FALSE)&gt;2,HLOOKUP($A796,'Z-scores'!$C$2:$UD$20,15,FALSE)&lt;-2),"",'Total-corrected counts'!Q796),"")</f>
        <v>0</v>
      </c>
      <c r="R796">
        <f>IFERROR(IF(OR(HLOOKUP($A796,'Z-scores'!$C$2:$UD$20,16,FALSE)&gt;2,HLOOKUP($A796,'Z-scores'!$C$2:$UD$20,16,FALSE)&lt;-2),"",'Total-corrected counts'!R796),"")</f>
        <v>1.2181170874980716</v>
      </c>
      <c r="S796">
        <f>IFERROR(IF(OR(HLOOKUP($A796,'Z-scores'!$C$2:$UD$20,17,FALSE)&gt;2,HLOOKUP($A796,'Z-scores'!$C$2:$UD$20,17,FALSE)&lt;-2),"",'Total-corrected counts'!S796),"")</f>
        <v>0</v>
      </c>
      <c r="T796">
        <f>IFERROR(IF(OR(HLOOKUP($A796,'Z-scores'!$C$2:$UD$20,18,FALSE)&gt;2,HLOOKUP($A796,'Z-scores'!$C$2:$UD$20,18,FALSE)&lt;-2),"",'Total-corrected counts'!T796),"")</f>
        <v>0.5240522815174492</v>
      </c>
      <c r="U796">
        <f>IFERROR(IF(OR(HLOOKUP($A796,'Z-scores'!$C$2:$UD$20,19,FALSE)&gt;2,HLOOKUP($A796,'Z-scores'!$C$2:$UD$20,19,FALSE)&lt;-2),"",'Total-corrected counts'!U796),"")</f>
        <v>0.96770134046163259</v>
      </c>
      <c r="V796">
        <f t="shared" si="48"/>
        <v>1</v>
      </c>
      <c r="W796">
        <f t="shared" si="49"/>
        <v>0.89459302815184527</v>
      </c>
      <c r="X796">
        <f t="shared" si="50"/>
        <v>0.74365232062139719</v>
      </c>
      <c r="Y796">
        <f t="shared" si="51"/>
        <v>0.80339301969060251</v>
      </c>
    </row>
    <row r="797" spans="1:25" x14ac:dyDescent="0.25">
      <c r="A797">
        <v>805</v>
      </c>
      <c r="B797" t="s">
        <v>391</v>
      </c>
      <c r="C797">
        <v>17700</v>
      </c>
      <c r="D797">
        <v>533</v>
      </c>
      <c r="E797">
        <f>IFERROR(IF(OR(HLOOKUP($A797,'Z-scores'!$C$2:$UD$20,3,FALSE)&gt;2,HLOOKUP(A797,'Z-scores'!$C$2:$UD$20,3,FALSE)&lt;-2),"",'Total-corrected counts'!E797),"")</f>
        <v>0.68922544508274075</v>
      </c>
      <c r="F797">
        <f>IFERROR(IF(OR(HLOOKUP($A797,'Z-scores'!$C$2:$UD$20,4,FALSE)&gt;2,HLOOKUP($A797,'Z-scores'!$C$2:$UD$20,4,FALSE)&lt;-2),"",'Total-corrected counts'!F797),"")</f>
        <v>0.771080858491897</v>
      </c>
      <c r="G797">
        <f>IFERROR(IF(OR(HLOOKUP($A797,'Z-scores'!$C$2:$UD$20,5,FALSE)&gt;2,HLOOKUP($A797,'Z-scores'!$C$2:$UD$20,5,FALSE)&lt;-2),"",'Total-corrected counts'!G797),"")</f>
        <v>2.0951605819711432</v>
      </c>
      <c r="H797">
        <f>IFERROR(IF(OR(HLOOKUP($A797,'Z-scores'!$C$2:$UD$20,6,FALSE)&gt;2,HLOOKUP($A797,'Z-scores'!$C$2:$UD$20,6,FALSE)&lt;-2),"",'Total-corrected counts'!H797),"")</f>
        <v>1.7520579700837846</v>
      </c>
      <c r="I797">
        <f>IFERROR(IF(OR(HLOOKUP($A797,'Z-scores'!$C$2:$UD$20,7,FALSE)&gt;2,HLOOKUP($A797,'Z-scores'!$C$2:$UD$20,7,FALSE)&lt;-2),"",'Total-corrected counts'!I797),"")</f>
        <v>1.4099292264783478</v>
      </c>
      <c r="J797">
        <f>IFERROR(IF(OR(HLOOKUP($A797,'Z-scores'!$C$2:$UD$20,8,FALSE)&gt;2,HLOOKUP($A797,'Z-scores'!$C$2:$UD$20,8,FALSE)&lt;-2),"",'Total-corrected counts'!J797),"")</f>
        <v>0.84809110470769467</v>
      </c>
      <c r="K797" t="str">
        <f>IFERROR(IF(OR(HLOOKUP($A797,'Z-scores'!$C$2:$UD$20,9,FALSE)&gt;2,HLOOKUP($A797,'Z-scores'!$C$2:$UD$20,9,FALSE)&lt;-2),"",'Total-corrected counts'!K797),"")</f>
        <v/>
      </c>
      <c r="L797">
        <f>IFERROR(IF(OR(HLOOKUP($A797,'Z-scores'!$C$2:$UD$20,10,FALSE)&gt;2,HLOOKUP($A797,'Z-scores'!$C$2:$UD$20,10,FALSE)&lt;-2),"",'Total-corrected counts'!L797),"")</f>
        <v>1.2876664485277387</v>
      </c>
      <c r="M797">
        <f>IFERROR(IF(OR(HLOOKUP($A797,'Z-scores'!$C$2:$UD$20,11,FALSE)&gt;2,HLOOKUP($A797,'Z-scores'!$C$2:$UD$20,11,FALSE)&lt;-2),"",'Total-corrected counts'!M797),"")</f>
        <v>1.4928770413020098</v>
      </c>
      <c r="N797">
        <f>IFERROR(IF(OR(HLOOKUP($A797,'Z-scores'!$C$2:$UD$20,12,FALSE)&gt;2,HLOOKUP($A797,'Z-scores'!$C$2:$UD$20,12,FALSE)&lt;-2),"",'Total-corrected counts'!N797),"")</f>
        <v>2.4834884673577058</v>
      </c>
      <c r="O797">
        <f>IFERROR(IF(OR(HLOOKUP($A797,'Z-scores'!$C$2:$UD$20,13,FALSE)&gt;2,HLOOKUP($A797,'Z-scores'!$C$2:$UD$20,13,FALSE)&lt;-2),"",'Total-corrected counts'!O797),"")</f>
        <v>3.1836126734707131</v>
      </c>
      <c r="P797">
        <f>IFERROR(IF(OR(HLOOKUP($A797,'Z-scores'!$C$2:$UD$20,14,FALSE)&gt;2,HLOOKUP($A797,'Z-scores'!$C$2:$UD$20,14,FALSE)&lt;-2),"",'Total-corrected counts'!P797),"")</f>
        <v>0.42737800601662757</v>
      </c>
      <c r="Q797">
        <f>IFERROR(IF(OR(HLOOKUP($A797,'Z-scores'!$C$2:$UD$20,15,FALSE)&gt;2,HLOOKUP($A797,'Z-scores'!$C$2:$UD$20,15,FALSE)&lt;-2),"",'Total-corrected counts'!Q797),"")</f>
        <v>8.4736837999547561</v>
      </c>
      <c r="R797">
        <f>IFERROR(IF(OR(HLOOKUP($A797,'Z-scores'!$C$2:$UD$20,16,FALSE)&gt;2,HLOOKUP($A797,'Z-scores'!$C$2:$UD$20,16,FALSE)&lt;-2),"",'Total-corrected counts'!R797),"")</f>
        <v>3.7585323291881294</v>
      </c>
      <c r="S797">
        <f>IFERROR(IF(OR(HLOOKUP($A797,'Z-scores'!$C$2:$UD$20,17,FALSE)&gt;2,HLOOKUP($A797,'Z-scores'!$C$2:$UD$20,17,FALSE)&lt;-2),"",'Total-corrected counts'!S797),"")</f>
        <v>0.4722773212430339</v>
      </c>
      <c r="T797" t="str">
        <f>IFERROR(IF(OR(HLOOKUP($A797,'Z-scores'!$C$2:$UD$20,18,FALSE)&gt;2,HLOOKUP($A797,'Z-scores'!$C$2:$UD$20,18,FALSE)&lt;-2),"",'Total-corrected counts'!T797),"")</f>
        <v/>
      </c>
      <c r="U797">
        <f>IFERROR(IF(OR(HLOOKUP($A797,'Z-scores'!$C$2:$UD$20,19,FALSE)&gt;2,HLOOKUP($A797,'Z-scores'!$C$2:$UD$20,19,FALSE)&lt;-2),"",'Total-corrected counts'!U797),"")</f>
        <v>1.2844824967562476</v>
      </c>
      <c r="V797">
        <f t="shared" si="48"/>
        <v>1</v>
      </c>
      <c r="W797">
        <f t="shared" si="49"/>
        <v>0.13862589310068049</v>
      </c>
      <c r="X797">
        <f t="shared" si="50"/>
        <v>1.2932610845806698</v>
      </c>
      <c r="Y797">
        <f t="shared" si="51"/>
        <v>2.8690650134267446</v>
      </c>
    </row>
    <row r="798" spans="1:25" x14ac:dyDescent="0.25">
      <c r="A798">
        <v>806</v>
      </c>
      <c r="B798" t="s">
        <v>392</v>
      </c>
      <c r="C798">
        <v>7900</v>
      </c>
      <c r="D798">
        <v>378</v>
      </c>
      <c r="E798">
        <f>IFERROR(IF(OR(HLOOKUP($A798,'Z-scores'!$C$2:$UD$20,3,FALSE)&gt;2,HLOOKUP(A798,'Z-scores'!$C$2:$UD$20,3,FALSE)&lt;-2),"",'Total-corrected counts'!E798),"")</f>
        <v>8.6274588911576675</v>
      </c>
      <c r="F798">
        <f>IFERROR(IF(OR(HLOOKUP($A798,'Z-scores'!$C$2:$UD$20,4,FALSE)&gt;2,HLOOKUP($A798,'Z-scores'!$C$2:$UD$20,4,FALSE)&lt;-2),"",'Total-corrected counts'!F798),"")</f>
        <v>58.602145245384179</v>
      </c>
      <c r="G798">
        <f>IFERROR(IF(OR(HLOOKUP($A798,'Z-scores'!$C$2:$UD$20,5,FALSE)&gt;2,HLOOKUP($A798,'Z-scores'!$C$2:$UD$20,5,FALSE)&lt;-2),"",'Total-corrected counts'!G798),"")</f>
        <v>111.11402105636384</v>
      </c>
      <c r="H798">
        <f>IFERROR(IF(OR(HLOOKUP($A798,'Z-scores'!$C$2:$UD$20,6,FALSE)&gt;2,HLOOKUP($A798,'Z-scores'!$C$2:$UD$20,6,FALSE)&lt;-2),"",'Total-corrected counts'!H798),"")</f>
        <v>45.427861630698288</v>
      </c>
      <c r="I798">
        <f>IFERROR(IF(OR(HLOOKUP($A798,'Z-scores'!$C$2:$UD$20,7,FALSE)&gt;2,HLOOKUP($A798,'Z-scores'!$C$2:$UD$20,7,FALSE)&lt;-2),"",'Total-corrected counts'!I798),"")</f>
        <v>35.248230661958694</v>
      </c>
      <c r="J798">
        <f>IFERROR(IF(OR(HLOOKUP($A798,'Z-scores'!$C$2:$UD$20,8,FALSE)&gt;2,HLOOKUP($A798,'Z-scores'!$C$2:$UD$20,8,FALSE)&lt;-2),"",'Total-corrected counts'!J798),"")</f>
        <v>46.250549779989385</v>
      </c>
      <c r="K798">
        <f>IFERROR(IF(OR(HLOOKUP($A798,'Z-scores'!$C$2:$UD$20,9,FALSE)&gt;2,HLOOKUP($A798,'Z-scores'!$C$2:$UD$20,9,FALSE)&lt;-2),"",'Total-corrected counts'!K798),"")</f>
        <v>83.964546518758013</v>
      </c>
      <c r="L798">
        <f>IFERROR(IF(OR(HLOOKUP($A798,'Z-scores'!$C$2:$UD$20,10,FALSE)&gt;2,HLOOKUP($A798,'Z-scores'!$C$2:$UD$20,10,FALSE)&lt;-2),"",'Total-corrected counts'!L798),"")</f>
        <v>71.408160277430383</v>
      </c>
      <c r="M798">
        <f>IFERROR(IF(OR(HLOOKUP($A798,'Z-scores'!$C$2:$UD$20,11,FALSE)&gt;2,HLOOKUP($A798,'Z-scores'!$C$2:$UD$20,11,FALSE)&lt;-2),"",'Total-corrected counts'!M798),"")</f>
        <v>46.463494087930457</v>
      </c>
      <c r="N798">
        <f>IFERROR(IF(OR(HLOOKUP($A798,'Z-scores'!$C$2:$UD$20,12,FALSE)&gt;2,HLOOKUP($A798,'Z-scores'!$C$2:$UD$20,12,FALSE)&lt;-2),"",'Total-corrected counts'!N798),"")</f>
        <v>40.890500152583328</v>
      </c>
      <c r="O798">
        <f>IFERROR(IF(OR(HLOOKUP($A798,'Z-scores'!$C$2:$UD$20,13,FALSE)&gt;2,HLOOKUP($A798,'Z-scores'!$C$2:$UD$20,13,FALSE)&lt;-2),"",'Total-corrected counts'!O798),"")</f>
        <v>81.249429995352457</v>
      </c>
      <c r="P798">
        <f>IFERROR(IF(OR(HLOOKUP($A798,'Z-scores'!$C$2:$UD$20,14,FALSE)&gt;2,HLOOKUP($A798,'Z-scores'!$C$2:$UD$20,14,FALSE)&lt;-2),"",'Total-corrected counts'!P798),"")</f>
        <v>54.524886007601346</v>
      </c>
      <c r="Q798">
        <f>IFERROR(IF(OR(HLOOKUP($A798,'Z-scores'!$C$2:$UD$20,15,FALSE)&gt;2,HLOOKUP($A798,'Z-scores'!$C$2:$UD$20,15,FALSE)&lt;-2),"",'Total-corrected counts'!Q798),"")</f>
        <v>92.420684759460485</v>
      </c>
      <c r="R798">
        <f>IFERROR(IF(OR(HLOOKUP($A798,'Z-scores'!$C$2:$UD$20,16,FALSE)&gt;2,HLOOKUP($A798,'Z-scores'!$C$2:$UD$20,16,FALSE)&lt;-2),"",'Total-corrected counts'!R798),"")</f>
        <v>60.853763841556621</v>
      </c>
      <c r="S798">
        <f>IFERROR(IF(OR(HLOOKUP($A798,'Z-scores'!$C$2:$UD$20,17,FALSE)&gt;2,HLOOKUP($A798,'Z-scores'!$C$2:$UD$20,17,FALSE)&lt;-2),"",'Total-corrected counts'!S798),"")</f>
        <v>97.061132227878687</v>
      </c>
      <c r="T798">
        <f>IFERROR(IF(OR(HLOOKUP($A798,'Z-scores'!$C$2:$UD$20,18,FALSE)&gt;2,HLOOKUP($A798,'Z-scores'!$C$2:$UD$20,18,FALSE)&lt;-2),"",'Total-corrected counts'!T798),"")</f>
        <v>52.044405269388641</v>
      </c>
      <c r="U798">
        <f>IFERROR(IF(OR(HLOOKUP($A798,'Z-scores'!$C$2:$UD$20,19,FALSE)&gt;2,HLOOKUP($A798,'Z-scores'!$C$2:$UD$20,19,FALSE)&lt;-2),"",'Total-corrected counts'!U798),"")</f>
        <v>35.180066220280068</v>
      </c>
      <c r="V798">
        <f t="shared" si="48"/>
        <v>1</v>
      </c>
      <c r="W798">
        <f t="shared" si="49"/>
        <v>0.55273474727835814</v>
      </c>
      <c r="X798">
        <f t="shared" si="50"/>
        <v>56.345163127741216</v>
      </c>
      <c r="Y798">
        <f t="shared" si="51"/>
        <v>64.278108559262691</v>
      </c>
    </row>
    <row r="799" spans="1:25" x14ac:dyDescent="0.25">
      <c r="A799">
        <v>807</v>
      </c>
      <c r="B799" t="s">
        <v>1009</v>
      </c>
      <c r="C799">
        <v>40700</v>
      </c>
      <c r="D799">
        <v>799</v>
      </c>
      <c r="E799" t="str">
        <f>IFERROR(IF(OR(HLOOKUP($A799,'Z-scores'!$C$2:$UD$20,3,FALSE)&gt;2,HLOOKUP(A799,'Z-scores'!$C$2:$UD$20,3,FALSE)&lt;-2),"",'Total-corrected counts'!E799),"")</f>
        <v/>
      </c>
      <c r="F799" t="str">
        <f>IFERROR(IF(OR(HLOOKUP($A799,'Z-scores'!$C$2:$UD$20,4,FALSE)&gt;2,HLOOKUP($A799,'Z-scores'!$C$2:$UD$20,4,FALSE)&lt;-2),"",'Total-corrected counts'!F799),"")</f>
        <v/>
      </c>
      <c r="G799" t="str">
        <f>IFERROR(IF(OR(HLOOKUP($A799,'Z-scores'!$C$2:$UD$20,5,FALSE)&gt;2,HLOOKUP($A799,'Z-scores'!$C$2:$UD$20,5,FALSE)&lt;-2),"",'Total-corrected counts'!G799),"")</f>
        <v/>
      </c>
      <c r="H799" t="str">
        <f>IFERROR(IF(OR(HLOOKUP($A799,'Z-scores'!$C$2:$UD$20,6,FALSE)&gt;2,HLOOKUP($A799,'Z-scores'!$C$2:$UD$20,6,FALSE)&lt;-2),"",'Total-corrected counts'!H799),"")</f>
        <v/>
      </c>
      <c r="I799" t="str">
        <f>IFERROR(IF(OR(HLOOKUP($A799,'Z-scores'!$C$2:$UD$20,7,FALSE)&gt;2,HLOOKUP($A799,'Z-scores'!$C$2:$UD$20,7,FALSE)&lt;-2),"",'Total-corrected counts'!I799),"")</f>
        <v/>
      </c>
      <c r="J799" t="str">
        <f>IFERROR(IF(OR(HLOOKUP($A799,'Z-scores'!$C$2:$UD$20,8,FALSE)&gt;2,HLOOKUP($A799,'Z-scores'!$C$2:$UD$20,8,FALSE)&lt;-2),"",'Total-corrected counts'!J799),"")</f>
        <v/>
      </c>
      <c r="K799" t="str">
        <f>IFERROR(IF(OR(HLOOKUP($A799,'Z-scores'!$C$2:$UD$20,9,FALSE)&gt;2,HLOOKUP($A799,'Z-scores'!$C$2:$UD$20,9,FALSE)&lt;-2),"",'Total-corrected counts'!K799),"")</f>
        <v/>
      </c>
      <c r="L799" t="str">
        <f>IFERROR(IF(OR(HLOOKUP($A799,'Z-scores'!$C$2:$UD$20,10,FALSE)&gt;2,HLOOKUP($A799,'Z-scores'!$C$2:$UD$20,10,FALSE)&lt;-2),"",'Total-corrected counts'!L799),"")</f>
        <v/>
      </c>
      <c r="M799" t="str">
        <f>IFERROR(IF(OR(HLOOKUP($A799,'Z-scores'!$C$2:$UD$20,11,FALSE)&gt;2,HLOOKUP($A799,'Z-scores'!$C$2:$UD$20,11,FALSE)&lt;-2),"",'Total-corrected counts'!M799),"")</f>
        <v/>
      </c>
      <c r="N799" t="str">
        <f>IFERROR(IF(OR(HLOOKUP($A799,'Z-scores'!$C$2:$UD$20,12,FALSE)&gt;2,HLOOKUP($A799,'Z-scores'!$C$2:$UD$20,12,FALSE)&lt;-2),"",'Total-corrected counts'!N799),"")</f>
        <v/>
      </c>
      <c r="O799" t="str">
        <f>IFERROR(IF(OR(HLOOKUP($A799,'Z-scores'!$C$2:$UD$20,13,FALSE)&gt;2,HLOOKUP($A799,'Z-scores'!$C$2:$UD$20,13,FALSE)&lt;-2),"",'Total-corrected counts'!O799),"")</f>
        <v/>
      </c>
      <c r="P799" t="str">
        <f>IFERROR(IF(OR(HLOOKUP($A799,'Z-scores'!$C$2:$UD$20,14,FALSE)&gt;2,HLOOKUP($A799,'Z-scores'!$C$2:$UD$20,14,FALSE)&lt;-2),"",'Total-corrected counts'!P799),"")</f>
        <v/>
      </c>
      <c r="Q799" t="str">
        <f>IFERROR(IF(OR(HLOOKUP($A799,'Z-scores'!$C$2:$UD$20,15,FALSE)&gt;2,HLOOKUP($A799,'Z-scores'!$C$2:$UD$20,15,FALSE)&lt;-2),"",'Total-corrected counts'!Q799),"")</f>
        <v/>
      </c>
      <c r="R799" t="str">
        <f>IFERROR(IF(OR(HLOOKUP($A799,'Z-scores'!$C$2:$UD$20,16,FALSE)&gt;2,HLOOKUP($A799,'Z-scores'!$C$2:$UD$20,16,FALSE)&lt;-2),"",'Total-corrected counts'!R799),"")</f>
        <v/>
      </c>
      <c r="S799" t="str">
        <f>IFERROR(IF(OR(HLOOKUP($A799,'Z-scores'!$C$2:$UD$20,17,FALSE)&gt;2,HLOOKUP($A799,'Z-scores'!$C$2:$UD$20,17,FALSE)&lt;-2),"",'Total-corrected counts'!S799),"")</f>
        <v/>
      </c>
      <c r="T799" t="str">
        <f>IFERROR(IF(OR(HLOOKUP($A799,'Z-scores'!$C$2:$UD$20,18,FALSE)&gt;2,HLOOKUP($A799,'Z-scores'!$C$2:$UD$20,18,FALSE)&lt;-2),"",'Total-corrected counts'!T799),"")</f>
        <v/>
      </c>
      <c r="U799" t="str">
        <f>IFERROR(IF(OR(HLOOKUP($A799,'Z-scores'!$C$2:$UD$20,19,FALSE)&gt;2,HLOOKUP($A799,'Z-scores'!$C$2:$UD$20,19,FALSE)&lt;-2),"",'Total-corrected counts'!U799),"")</f>
        <v/>
      </c>
      <c r="V799">
        <f t="shared" si="48"/>
        <v>1</v>
      </c>
      <c r="W799" t="str">
        <f t="shared" si="49"/>
        <v/>
      </c>
      <c r="X799" t="str">
        <f t="shared" si="50"/>
        <v/>
      </c>
      <c r="Y799" t="str">
        <f t="shared" si="51"/>
        <v/>
      </c>
    </row>
    <row r="800" spans="1:25" x14ac:dyDescent="0.25">
      <c r="A800">
        <v>808</v>
      </c>
      <c r="B800" t="s">
        <v>1010</v>
      </c>
      <c r="C800">
        <v>101400</v>
      </c>
      <c r="D800">
        <v>967</v>
      </c>
      <c r="E800" t="str">
        <f>IFERROR(IF(OR(HLOOKUP($A800,'Z-scores'!$C$2:$UD$20,3,FALSE)&gt;2,HLOOKUP(A800,'Z-scores'!$C$2:$UD$20,3,FALSE)&lt;-2),"",'Total-corrected counts'!E800),"")</f>
        <v/>
      </c>
      <c r="F800" t="str">
        <f>IFERROR(IF(OR(HLOOKUP($A800,'Z-scores'!$C$2:$UD$20,4,FALSE)&gt;2,HLOOKUP($A800,'Z-scores'!$C$2:$UD$20,4,FALSE)&lt;-2),"",'Total-corrected counts'!F800),"")</f>
        <v/>
      </c>
      <c r="G800" t="str">
        <f>IFERROR(IF(OR(HLOOKUP($A800,'Z-scores'!$C$2:$UD$20,5,FALSE)&gt;2,HLOOKUP($A800,'Z-scores'!$C$2:$UD$20,5,FALSE)&lt;-2),"",'Total-corrected counts'!G800),"")</f>
        <v/>
      </c>
      <c r="H800" t="str">
        <f>IFERROR(IF(OR(HLOOKUP($A800,'Z-scores'!$C$2:$UD$20,6,FALSE)&gt;2,HLOOKUP($A800,'Z-scores'!$C$2:$UD$20,6,FALSE)&lt;-2),"",'Total-corrected counts'!H800),"")</f>
        <v/>
      </c>
      <c r="I800" t="str">
        <f>IFERROR(IF(OR(HLOOKUP($A800,'Z-scores'!$C$2:$UD$20,7,FALSE)&gt;2,HLOOKUP($A800,'Z-scores'!$C$2:$UD$20,7,FALSE)&lt;-2),"",'Total-corrected counts'!I800),"")</f>
        <v/>
      </c>
      <c r="J800" t="str">
        <f>IFERROR(IF(OR(HLOOKUP($A800,'Z-scores'!$C$2:$UD$20,8,FALSE)&gt;2,HLOOKUP($A800,'Z-scores'!$C$2:$UD$20,8,FALSE)&lt;-2),"",'Total-corrected counts'!J800),"")</f>
        <v/>
      </c>
      <c r="K800" t="str">
        <f>IFERROR(IF(OR(HLOOKUP($A800,'Z-scores'!$C$2:$UD$20,9,FALSE)&gt;2,HLOOKUP($A800,'Z-scores'!$C$2:$UD$20,9,FALSE)&lt;-2),"",'Total-corrected counts'!K800),"")</f>
        <v/>
      </c>
      <c r="L800" t="str">
        <f>IFERROR(IF(OR(HLOOKUP($A800,'Z-scores'!$C$2:$UD$20,10,FALSE)&gt;2,HLOOKUP($A800,'Z-scores'!$C$2:$UD$20,10,FALSE)&lt;-2),"",'Total-corrected counts'!L800),"")</f>
        <v/>
      </c>
      <c r="M800" t="str">
        <f>IFERROR(IF(OR(HLOOKUP($A800,'Z-scores'!$C$2:$UD$20,11,FALSE)&gt;2,HLOOKUP($A800,'Z-scores'!$C$2:$UD$20,11,FALSE)&lt;-2),"",'Total-corrected counts'!M800),"")</f>
        <v/>
      </c>
      <c r="N800" t="str">
        <f>IFERROR(IF(OR(HLOOKUP($A800,'Z-scores'!$C$2:$UD$20,12,FALSE)&gt;2,HLOOKUP($A800,'Z-scores'!$C$2:$UD$20,12,FALSE)&lt;-2),"",'Total-corrected counts'!N800),"")</f>
        <v/>
      </c>
      <c r="O800" t="str">
        <f>IFERROR(IF(OR(HLOOKUP($A800,'Z-scores'!$C$2:$UD$20,13,FALSE)&gt;2,HLOOKUP($A800,'Z-scores'!$C$2:$UD$20,13,FALSE)&lt;-2),"",'Total-corrected counts'!O800),"")</f>
        <v/>
      </c>
      <c r="P800" t="str">
        <f>IFERROR(IF(OR(HLOOKUP($A800,'Z-scores'!$C$2:$UD$20,14,FALSE)&gt;2,HLOOKUP($A800,'Z-scores'!$C$2:$UD$20,14,FALSE)&lt;-2),"",'Total-corrected counts'!P800),"")</f>
        <v/>
      </c>
      <c r="Q800" t="str">
        <f>IFERROR(IF(OR(HLOOKUP($A800,'Z-scores'!$C$2:$UD$20,15,FALSE)&gt;2,HLOOKUP($A800,'Z-scores'!$C$2:$UD$20,15,FALSE)&lt;-2),"",'Total-corrected counts'!Q800),"")</f>
        <v/>
      </c>
      <c r="R800" t="str">
        <f>IFERROR(IF(OR(HLOOKUP($A800,'Z-scores'!$C$2:$UD$20,16,FALSE)&gt;2,HLOOKUP($A800,'Z-scores'!$C$2:$UD$20,16,FALSE)&lt;-2),"",'Total-corrected counts'!R800),"")</f>
        <v/>
      </c>
      <c r="S800" t="str">
        <f>IFERROR(IF(OR(HLOOKUP($A800,'Z-scores'!$C$2:$UD$20,17,FALSE)&gt;2,HLOOKUP($A800,'Z-scores'!$C$2:$UD$20,17,FALSE)&lt;-2),"",'Total-corrected counts'!S800),"")</f>
        <v/>
      </c>
      <c r="T800" t="str">
        <f>IFERROR(IF(OR(HLOOKUP($A800,'Z-scores'!$C$2:$UD$20,18,FALSE)&gt;2,HLOOKUP($A800,'Z-scores'!$C$2:$UD$20,18,FALSE)&lt;-2),"",'Total-corrected counts'!T800),"")</f>
        <v/>
      </c>
      <c r="U800" t="str">
        <f>IFERROR(IF(OR(HLOOKUP($A800,'Z-scores'!$C$2:$UD$20,19,FALSE)&gt;2,HLOOKUP($A800,'Z-scores'!$C$2:$UD$20,19,FALSE)&lt;-2),"",'Total-corrected counts'!U800),"")</f>
        <v/>
      </c>
      <c r="V800">
        <f t="shared" si="48"/>
        <v>1</v>
      </c>
      <c r="W800" t="str">
        <f t="shared" si="49"/>
        <v/>
      </c>
      <c r="X800" t="str">
        <f t="shared" si="50"/>
        <v/>
      </c>
      <c r="Y800" t="str">
        <f t="shared" si="51"/>
        <v/>
      </c>
    </row>
    <row r="801" spans="1:25" x14ac:dyDescent="0.25">
      <c r="A801">
        <v>809</v>
      </c>
      <c r="B801" t="s">
        <v>1011</v>
      </c>
      <c r="C801">
        <v>52800</v>
      </c>
      <c r="D801">
        <v>803</v>
      </c>
      <c r="E801" t="str">
        <f>IFERROR(IF(OR(HLOOKUP($A801,'Z-scores'!$C$2:$UD$20,3,FALSE)&gt;2,HLOOKUP(A801,'Z-scores'!$C$2:$UD$20,3,FALSE)&lt;-2),"",'Total-corrected counts'!E801),"")</f>
        <v/>
      </c>
      <c r="F801" t="str">
        <f>IFERROR(IF(OR(HLOOKUP($A801,'Z-scores'!$C$2:$UD$20,4,FALSE)&gt;2,HLOOKUP($A801,'Z-scores'!$C$2:$UD$20,4,FALSE)&lt;-2),"",'Total-corrected counts'!F801),"")</f>
        <v/>
      </c>
      <c r="G801" t="str">
        <f>IFERROR(IF(OR(HLOOKUP($A801,'Z-scores'!$C$2:$UD$20,5,FALSE)&gt;2,HLOOKUP($A801,'Z-scores'!$C$2:$UD$20,5,FALSE)&lt;-2),"",'Total-corrected counts'!G801),"")</f>
        <v/>
      </c>
      <c r="H801" t="str">
        <f>IFERROR(IF(OR(HLOOKUP($A801,'Z-scores'!$C$2:$UD$20,6,FALSE)&gt;2,HLOOKUP($A801,'Z-scores'!$C$2:$UD$20,6,FALSE)&lt;-2),"",'Total-corrected counts'!H801),"")</f>
        <v/>
      </c>
      <c r="I801" t="str">
        <f>IFERROR(IF(OR(HLOOKUP($A801,'Z-scores'!$C$2:$UD$20,7,FALSE)&gt;2,HLOOKUP($A801,'Z-scores'!$C$2:$UD$20,7,FALSE)&lt;-2),"",'Total-corrected counts'!I801),"")</f>
        <v/>
      </c>
      <c r="J801" t="str">
        <f>IFERROR(IF(OR(HLOOKUP($A801,'Z-scores'!$C$2:$UD$20,8,FALSE)&gt;2,HLOOKUP($A801,'Z-scores'!$C$2:$UD$20,8,FALSE)&lt;-2),"",'Total-corrected counts'!J801),"")</f>
        <v/>
      </c>
      <c r="K801" t="str">
        <f>IFERROR(IF(OR(HLOOKUP($A801,'Z-scores'!$C$2:$UD$20,9,FALSE)&gt;2,HLOOKUP($A801,'Z-scores'!$C$2:$UD$20,9,FALSE)&lt;-2),"",'Total-corrected counts'!K801),"")</f>
        <v/>
      </c>
      <c r="L801" t="str">
        <f>IFERROR(IF(OR(HLOOKUP($A801,'Z-scores'!$C$2:$UD$20,10,FALSE)&gt;2,HLOOKUP($A801,'Z-scores'!$C$2:$UD$20,10,FALSE)&lt;-2),"",'Total-corrected counts'!L801),"")</f>
        <v/>
      </c>
      <c r="M801" t="str">
        <f>IFERROR(IF(OR(HLOOKUP($A801,'Z-scores'!$C$2:$UD$20,11,FALSE)&gt;2,HLOOKUP($A801,'Z-scores'!$C$2:$UD$20,11,FALSE)&lt;-2),"",'Total-corrected counts'!M801),"")</f>
        <v/>
      </c>
      <c r="N801" t="str">
        <f>IFERROR(IF(OR(HLOOKUP($A801,'Z-scores'!$C$2:$UD$20,12,FALSE)&gt;2,HLOOKUP($A801,'Z-scores'!$C$2:$UD$20,12,FALSE)&lt;-2),"",'Total-corrected counts'!N801),"")</f>
        <v/>
      </c>
      <c r="O801" t="str">
        <f>IFERROR(IF(OR(HLOOKUP($A801,'Z-scores'!$C$2:$UD$20,13,FALSE)&gt;2,HLOOKUP($A801,'Z-scores'!$C$2:$UD$20,13,FALSE)&lt;-2),"",'Total-corrected counts'!O801),"")</f>
        <v/>
      </c>
      <c r="P801" t="str">
        <f>IFERROR(IF(OR(HLOOKUP($A801,'Z-scores'!$C$2:$UD$20,14,FALSE)&gt;2,HLOOKUP($A801,'Z-scores'!$C$2:$UD$20,14,FALSE)&lt;-2),"",'Total-corrected counts'!P801),"")</f>
        <v/>
      </c>
      <c r="Q801" t="str">
        <f>IFERROR(IF(OR(HLOOKUP($A801,'Z-scores'!$C$2:$UD$20,15,FALSE)&gt;2,HLOOKUP($A801,'Z-scores'!$C$2:$UD$20,15,FALSE)&lt;-2),"",'Total-corrected counts'!Q801),"")</f>
        <v/>
      </c>
      <c r="R801" t="str">
        <f>IFERROR(IF(OR(HLOOKUP($A801,'Z-scores'!$C$2:$UD$20,16,FALSE)&gt;2,HLOOKUP($A801,'Z-scores'!$C$2:$UD$20,16,FALSE)&lt;-2),"",'Total-corrected counts'!R801),"")</f>
        <v/>
      </c>
      <c r="S801" t="str">
        <f>IFERROR(IF(OR(HLOOKUP($A801,'Z-scores'!$C$2:$UD$20,17,FALSE)&gt;2,HLOOKUP($A801,'Z-scores'!$C$2:$UD$20,17,FALSE)&lt;-2),"",'Total-corrected counts'!S801),"")</f>
        <v/>
      </c>
      <c r="T801" t="str">
        <f>IFERROR(IF(OR(HLOOKUP($A801,'Z-scores'!$C$2:$UD$20,18,FALSE)&gt;2,HLOOKUP($A801,'Z-scores'!$C$2:$UD$20,18,FALSE)&lt;-2),"",'Total-corrected counts'!T801),"")</f>
        <v/>
      </c>
      <c r="U801" t="str">
        <f>IFERROR(IF(OR(HLOOKUP($A801,'Z-scores'!$C$2:$UD$20,19,FALSE)&gt;2,HLOOKUP($A801,'Z-scores'!$C$2:$UD$20,19,FALSE)&lt;-2),"",'Total-corrected counts'!U801),"")</f>
        <v/>
      </c>
      <c r="V801">
        <f t="shared" si="48"/>
        <v>1</v>
      </c>
      <c r="W801" t="str">
        <f t="shared" si="49"/>
        <v/>
      </c>
      <c r="X801" t="str">
        <f t="shared" si="50"/>
        <v/>
      </c>
      <c r="Y801" t="str">
        <f t="shared" si="51"/>
        <v/>
      </c>
    </row>
    <row r="802" spans="1:25" x14ac:dyDescent="0.25">
      <c r="A802">
        <v>810</v>
      </c>
      <c r="B802" t="s">
        <v>393</v>
      </c>
      <c r="C802">
        <v>19900</v>
      </c>
      <c r="D802">
        <v>48</v>
      </c>
      <c r="E802" t="str">
        <f>IFERROR(IF(OR(HLOOKUP($A802,'Z-scores'!$C$2:$UD$20,3,FALSE)&gt;2,HLOOKUP(A802,'Z-scores'!$C$2:$UD$20,3,FALSE)&lt;-2),"",'Total-corrected counts'!E802),"")</f>
        <v/>
      </c>
      <c r="F802">
        <f>IFERROR(IF(OR(HLOOKUP($A802,'Z-scores'!$C$2:$UD$20,4,FALSE)&gt;2,HLOOKUP($A802,'Z-scores'!$C$2:$UD$20,4,FALSE)&lt;-2),"",'Total-corrected counts'!F802),"")</f>
        <v>12.632601298697038</v>
      </c>
      <c r="G802">
        <f>IFERROR(IF(OR(HLOOKUP($A802,'Z-scores'!$C$2:$UD$20,5,FALSE)&gt;2,HLOOKUP($A802,'Z-scores'!$C$2:$UD$20,5,FALSE)&lt;-2),"",'Total-corrected counts'!G802),"")</f>
        <v>3.7773327799960517</v>
      </c>
      <c r="H802">
        <f>IFERROR(IF(OR(HLOOKUP($A802,'Z-scores'!$C$2:$UD$20,6,FALSE)&gt;2,HLOOKUP($A802,'Z-scores'!$C$2:$UD$20,6,FALSE)&lt;-2),"",'Total-corrected counts'!H802),"")</f>
        <v>8.3344909015140995</v>
      </c>
      <c r="I802">
        <f>IFERROR(IF(OR(HLOOKUP($A802,'Z-scores'!$C$2:$UD$20,7,FALSE)&gt;2,HLOOKUP($A802,'Z-scores'!$C$2:$UD$20,7,FALSE)&lt;-2),"",'Total-corrected counts'!I802),"")</f>
        <v>9.8510338967919497E-2</v>
      </c>
      <c r="J802">
        <f>IFERROR(IF(OR(HLOOKUP($A802,'Z-scores'!$C$2:$UD$20,8,FALSE)&gt;2,HLOOKUP($A802,'Z-scores'!$C$2:$UD$20,8,FALSE)&lt;-2),"",'Total-corrected counts'!J802),"")</f>
        <v>1.7898666919121693</v>
      </c>
      <c r="K802">
        <f>IFERROR(IF(OR(HLOOKUP($A802,'Z-scores'!$C$2:$UD$20,9,FALSE)&gt;2,HLOOKUP($A802,'Z-scores'!$C$2:$UD$20,9,FALSE)&lt;-2),"",'Total-corrected counts'!K802),"")</f>
        <v>3.5854841406990356</v>
      </c>
      <c r="L802">
        <f>IFERROR(IF(OR(HLOOKUP($A802,'Z-scores'!$C$2:$UD$20,10,FALSE)&gt;2,HLOOKUP($A802,'Z-scores'!$C$2:$UD$20,10,FALSE)&lt;-2),"",'Total-corrected counts'!L802),"")</f>
        <v>0.57327615859111647</v>
      </c>
      <c r="M802">
        <f>IFERROR(IF(OR(HLOOKUP($A802,'Z-scores'!$C$2:$UD$20,11,FALSE)&gt;2,HLOOKUP($A802,'Z-scores'!$C$2:$UD$20,11,FALSE)&lt;-2),"",'Total-corrected counts'!M802),"")</f>
        <v>0.64967797167772656</v>
      </c>
      <c r="N802">
        <f>IFERROR(IF(OR(HLOOKUP($A802,'Z-scores'!$C$2:$UD$20,12,FALSE)&gt;2,HLOOKUP($A802,'Z-scores'!$C$2:$UD$20,12,FALSE)&lt;-2),"",'Total-corrected counts'!N802),"")</f>
        <v>8.678463389622685</v>
      </c>
      <c r="O802">
        <f>IFERROR(IF(OR(HLOOKUP($A802,'Z-scores'!$C$2:$UD$20,13,FALSE)&gt;2,HLOOKUP($A802,'Z-scores'!$C$2:$UD$20,13,FALSE)&lt;-2),"",'Total-corrected counts'!O802),"")</f>
        <v>1.9451671514440512</v>
      </c>
      <c r="P802">
        <f>IFERROR(IF(OR(HLOOKUP($A802,'Z-scores'!$C$2:$UD$20,14,FALSE)&gt;2,HLOOKUP($A802,'Z-scores'!$C$2:$UD$20,14,FALSE)&lt;-2),"",'Total-corrected counts'!P802),"")</f>
        <v>0.49148470691912166</v>
      </c>
      <c r="Q802">
        <f>IFERROR(IF(OR(HLOOKUP($A802,'Z-scores'!$C$2:$UD$20,15,FALSE)&gt;2,HLOOKUP($A802,'Z-scores'!$C$2:$UD$20,15,FALSE)&lt;-2),"",'Total-corrected counts'!Q802),"")</f>
        <v>9.7510745684174401E-3</v>
      </c>
      <c r="R802">
        <f>IFERROR(IF(OR(HLOOKUP($A802,'Z-scores'!$C$2:$UD$20,16,FALSE)&gt;2,HLOOKUP($A802,'Z-scores'!$C$2:$UD$20,16,FALSE)&lt;-2),"",'Total-corrected counts'!R802),"")</f>
        <v>1.7310084927604175</v>
      </c>
      <c r="S802">
        <f>IFERROR(IF(OR(HLOOKUP($A802,'Z-scores'!$C$2:$UD$20,17,FALSE)&gt;2,HLOOKUP($A802,'Z-scores'!$C$2:$UD$20,17,FALSE)&lt;-2),"",'Total-corrected counts'!S802),"")</f>
        <v>1.8511099602744203</v>
      </c>
      <c r="T802">
        <f>IFERROR(IF(OR(HLOOKUP($A802,'Z-scores'!$C$2:$UD$20,18,FALSE)&gt;2,HLOOKUP($A802,'Z-scores'!$C$2:$UD$20,18,FALSE)&lt;-2),"",'Total-corrected counts'!T802),"")</f>
        <v>5.7559840756834593</v>
      </c>
      <c r="U802">
        <f>IFERROR(IF(OR(HLOOKUP($A802,'Z-scores'!$C$2:$UD$20,19,FALSE)&gt;2,HLOOKUP($A802,'Z-scores'!$C$2:$UD$20,19,FALSE)&lt;-2),"",'Total-corrected counts'!U802),"")</f>
        <v>8.1278233662988253</v>
      </c>
      <c r="V802">
        <f t="shared" si="48"/>
        <v>1</v>
      </c>
      <c r="W802">
        <f t="shared" si="49"/>
        <v>0.85970558838767397</v>
      </c>
      <c r="X802">
        <f t="shared" si="50"/>
        <v>3.9301550352568948</v>
      </c>
      <c r="Y802">
        <f t="shared" si="51"/>
        <v>3.5738490271964247</v>
      </c>
    </row>
    <row r="803" spans="1:25" x14ac:dyDescent="0.25">
      <c r="A803">
        <v>811</v>
      </c>
      <c r="B803" t="s">
        <v>1012</v>
      </c>
      <c r="C803">
        <v>79200</v>
      </c>
      <c r="D803">
        <v>4</v>
      </c>
      <c r="E803" t="str">
        <f>IFERROR(IF(OR(HLOOKUP($A803,'Z-scores'!$C$2:$UD$20,3,FALSE)&gt;2,HLOOKUP(A803,'Z-scores'!$C$2:$UD$20,3,FALSE)&lt;-2),"",'Total-corrected counts'!E803),"")</f>
        <v/>
      </c>
      <c r="F803" t="str">
        <f>IFERROR(IF(OR(HLOOKUP($A803,'Z-scores'!$C$2:$UD$20,4,FALSE)&gt;2,HLOOKUP($A803,'Z-scores'!$C$2:$UD$20,4,FALSE)&lt;-2),"",'Total-corrected counts'!F803),"")</f>
        <v/>
      </c>
      <c r="G803" t="str">
        <f>IFERROR(IF(OR(HLOOKUP($A803,'Z-scores'!$C$2:$UD$20,5,FALSE)&gt;2,HLOOKUP($A803,'Z-scores'!$C$2:$UD$20,5,FALSE)&lt;-2),"",'Total-corrected counts'!G803),"")</f>
        <v/>
      </c>
      <c r="H803" t="str">
        <f>IFERROR(IF(OR(HLOOKUP($A803,'Z-scores'!$C$2:$UD$20,6,FALSE)&gt;2,HLOOKUP($A803,'Z-scores'!$C$2:$UD$20,6,FALSE)&lt;-2),"",'Total-corrected counts'!H803),"")</f>
        <v/>
      </c>
      <c r="I803" t="str">
        <f>IFERROR(IF(OR(HLOOKUP($A803,'Z-scores'!$C$2:$UD$20,7,FALSE)&gt;2,HLOOKUP($A803,'Z-scores'!$C$2:$UD$20,7,FALSE)&lt;-2),"",'Total-corrected counts'!I803),"")</f>
        <v/>
      </c>
      <c r="J803" t="str">
        <f>IFERROR(IF(OR(HLOOKUP($A803,'Z-scores'!$C$2:$UD$20,8,FALSE)&gt;2,HLOOKUP($A803,'Z-scores'!$C$2:$UD$20,8,FALSE)&lt;-2),"",'Total-corrected counts'!J803),"")</f>
        <v/>
      </c>
      <c r="K803" t="str">
        <f>IFERROR(IF(OR(HLOOKUP($A803,'Z-scores'!$C$2:$UD$20,9,FALSE)&gt;2,HLOOKUP($A803,'Z-scores'!$C$2:$UD$20,9,FALSE)&lt;-2),"",'Total-corrected counts'!K803),"")</f>
        <v/>
      </c>
      <c r="L803" t="str">
        <f>IFERROR(IF(OR(HLOOKUP($A803,'Z-scores'!$C$2:$UD$20,10,FALSE)&gt;2,HLOOKUP($A803,'Z-scores'!$C$2:$UD$20,10,FALSE)&lt;-2),"",'Total-corrected counts'!L803),"")</f>
        <v/>
      </c>
      <c r="M803" t="str">
        <f>IFERROR(IF(OR(HLOOKUP($A803,'Z-scores'!$C$2:$UD$20,11,FALSE)&gt;2,HLOOKUP($A803,'Z-scores'!$C$2:$UD$20,11,FALSE)&lt;-2),"",'Total-corrected counts'!M803),"")</f>
        <v/>
      </c>
      <c r="N803" t="str">
        <f>IFERROR(IF(OR(HLOOKUP($A803,'Z-scores'!$C$2:$UD$20,12,FALSE)&gt;2,HLOOKUP($A803,'Z-scores'!$C$2:$UD$20,12,FALSE)&lt;-2),"",'Total-corrected counts'!N803),"")</f>
        <v/>
      </c>
      <c r="O803" t="str">
        <f>IFERROR(IF(OR(HLOOKUP($A803,'Z-scores'!$C$2:$UD$20,13,FALSE)&gt;2,HLOOKUP($A803,'Z-scores'!$C$2:$UD$20,13,FALSE)&lt;-2),"",'Total-corrected counts'!O803),"")</f>
        <v/>
      </c>
      <c r="P803" t="str">
        <f>IFERROR(IF(OR(HLOOKUP($A803,'Z-scores'!$C$2:$UD$20,14,FALSE)&gt;2,HLOOKUP($A803,'Z-scores'!$C$2:$UD$20,14,FALSE)&lt;-2),"",'Total-corrected counts'!P803),"")</f>
        <v/>
      </c>
      <c r="Q803" t="str">
        <f>IFERROR(IF(OR(HLOOKUP($A803,'Z-scores'!$C$2:$UD$20,15,FALSE)&gt;2,HLOOKUP($A803,'Z-scores'!$C$2:$UD$20,15,FALSE)&lt;-2),"",'Total-corrected counts'!Q803),"")</f>
        <v/>
      </c>
      <c r="R803" t="str">
        <f>IFERROR(IF(OR(HLOOKUP($A803,'Z-scores'!$C$2:$UD$20,16,FALSE)&gt;2,HLOOKUP($A803,'Z-scores'!$C$2:$UD$20,16,FALSE)&lt;-2),"",'Total-corrected counts'!R803),"")</f>
        <v/>
      </c>
      <c r="S803" t="str">
        <f>IFERROR(IF(OR(HLOOKUP($A803,'Z-scores'!$C$2:$UD$20,17,FALSE)&gt;2,HLOOKUP($A803,'Z-scores'!$C$2:$UD$20,17,FALSE)&lt;-2),"",'Total-corrected counts'!S803),"")</f>
        <v/>
      </c>
      <c r="T803" t="str">
        <f>IFERROR(IF(OR(HLOOKUP($A803,'Z-scores'!$C$2:$UD$20,18,FALSE)&gt;2,HLOOKUP($A803,'Z-scores'!$C$2:$UD$20,18,FALSE)&lt;-2),"",'Total-corrected counts'!T803),"")</f>
        <v/>
      </c>
      <c r="U803" t="str">
        <f>IFERROR(IF(OR(HLOOKUP($A803,'Z-scores'!$C$2:$UD$20,19,FALSE)&gt;2,HLOOKUP($A803,'Z-scores'!$C$2:$UD$20,19,FALSE)&lt;-2),"",'Total-corrected counts'!U803),"")</f>
        <v/>
      </c>
      <c r="V803">
        <f t="shared" si="48"/>
        <v>1</v>
      </c>
      <c r="W803" t="str">
        <f t="shared" si="49"/>
        <v/>
      </c>
      <c r="X803" t="str">
        <f t="shared" si="50"/>
        <v/>
      </c>
      <c r="Y803" t="str">
        <f t="shared" si="51"/>
        <v/>
      </c>
    </row>
    <row r="804" spans="1:25" x14ac:dyDescent="0.25">
      <c r="A804">
        <v>812</v>
      </c>
      <c r="B804" t="s">
        <v>1013</v>
      </c>
      <c r="C804">
        <v>104600</v>
      </c>
      <c r="D804">
        <v>326</v>
      </c>
      <c r="E804" t="str">
        <f>IFERROR(IF(OR(HLOOKUP($A804,'Z-scores'!$C$2:$UD$20,3,FALSE)&gt;2,HLOOKUP(A804,'Z-scores'!$C$2:$UD$20,3,FALSE)&lt;-2),"",'Total-corrected counts'!E804),"")</f>
        <v/>
      </c>
      <c r="F804" t="str">
        <f>IFERROR(IF(OR(HLOOKUP($A804,'Z-scores'!$C$2:$UD$20,4,FALSE)&gt;2,HLOOKUP($A804,'Z-scores'!$C$2:$UD$20,4,FALSE)&lt;-2),"",'Total-corrected counts'!F804),"")</f>
        <v/>
      </c>
      <c r="G804" t="str">
        <f>IFERROR(IF(OR(HLOOKUP($A804,'Z-scores'!$C$2:$UD$20,5,FALSE)&gt;2,HLOOKUP($A804,'Z-scores'!$C$2:$UD$20,5,FALSE)&lt;-2),"",'Total-corrected counts'!G804),"")</f>
        <v/>
      </c>
      <c r="H804" t="str">
        <f>IFERROR(IF(OR(HLOOKUP($A804,'Z-scores'!$C$2:$UD$20,6,FALSE)&gt;2,HLOOKUP($A804,'Z-scores'!$C$2:$UD$20,6,FALSE)&lt;-2),"",'Total-corrected counts'!H804),"")</f>
        <v/>
      </c>
      <c r="I804" t="str">
        <f>IFERROR(IF(OR(HLOOKUP($A804,'Z-scores'!$C$2:$UD$20,7,FALSE)&gt;2,HLOOKUP($A804,'Z-scores'!$C$2:$UD$20,7,FALSE)&lt;-2),"",'Total-corrected counts'!I804),"")</f>
        <v/>
      </c>
      <c r="J804" t="str">
        <f>IFERROR(IF(OR(HLOOKUP($A804,'Z-scores'!$C$2:$UD$20,8,FALSE)&gt;2,HLOOKUP($A804,'Z-scores'!$C$2:$UD$20,8,FALSE)&lt;-2),"",'Total-corrected counts'!J804),"")</f>
        <v/>
      </c>
      <c r="K804" t="str">
        <f>IFERROR(IF(OR(HLOOKUP($A804,'Z-scores'!$C$2:$UD$20,9,FALSE)&gt;2,HLOOKUP($A804,'Z-scores'!$C$2:$UD$20,9,FALSE)&lt;-2),"",'Total-corrected counts'!K804),"")</f>
        <v/>
      </c>
      <c r="L804" t="str">
        <f>IFERROR(IF(OR(HLOOKUP($A804,'Z-scores'!$C$2:$UD$20,10,FALSE)&gt;2,HLOOKUP($A804,'Z-scores'!$C$2:$UD$20,10,FALSE)&lt;-2),"",'Total-corrected counts'!L804),"")</f>
        <v/>
      </c>
      <c r="M804" t="str">
        <f>IFERROR(IF(OR(HLOOKUP($A804,'Z-scores'!$C$2:$UD$20,11,FALSE)&gt;2,HLOOKUP($A804,'Z-scores'!$C$2:$UD$20,11,FALSE)&lt;-2),"",'Total-corrected counts'!M804),"")</f>
        <v/>
      </c>
      <c r="N804" t="str">
        <f>IFERROR(IF(OR(HLOOKUP($A804,'Z-scores'!$C$2:$UD$20,12,FALSE)&gt;2,HLOOKUP($A804,'Z-scores'!$C$2:$UD$20,12,FALSE)&lt;-2),"",'Total-corrected counts'!N804),"")</f>
        <v/>
      </c>
      <c r="O804" t="str">
        <f>IFERROR(IF(OR(HLOOKUP($A804,'Z-scores'!$C$2:$UD$20,13,FALSE)&gt;2,HLOOKUP($A804,'Z-scores'!$C$2:$UD$20,13,FALSE)&lt;-2),"",'Total-corrected counts'!O804),"")</f>
        <v/>
      </c>
      <c r="P804" t="str">
        <f>IFERROR(IF(OR(HLOOKUP($A804,'Z-scores'!$C$2:$UD$20,14,FALSE)&gt;2,HLOOKUP($A804,'Z-scores'!$C$2:$UD$20,14,FALSE)&lt;-2),"",'Total-corrected counts'!P804),"")</f>
        <v/>
      </c>
      <c r="Q804" t="str">
        <f>IFERROR(IF(OR(HLOOKUP($A804,'Z-scores'!$C$2:$UD$20,15,FALSE)&gt;2,HLOOKUP($A804,'Z-scores'!$C$2:$UD$20,15,FALSE)&lt;-2),"",'Total-corrected counts'!Q804),"")</f>
        <v/>
      </c>
      <c r="R804" t="str">
        <f>IFERROR(IF(OR(HLOOKUP($A804,'Z-scores'!$C$2:$UD$20,16,FALSE)&gt;2,HLOOKUP($A804,'Z-scores'!$C$2:$UD$20,16,FALSE)&lt;-2),"",'Total-corrected counts'!R804),"")</f>
        <v/>
      </c>
      <c r="S804" t="str">
        <f>IFERROR(IF(OR(HLOOKUP($A804,'Z-scores'!$C$2:$UD$20,17,FALSE)&gt;2,HLOOKUP($A804,'Z-scores'!$C$2:$UD$20,17,FALSE)&lt;-2),"",'Total-corrected counts'!S804),"")</f>
        <v/>
      </c>
      <c r="T804" t="str">
        <f>IFERROR(IF(OR(HLOOKUP($A804,'Z-scores'!$C$2:$UD$20,18,FALSE)&gt;2,HLOOKUP($A804,'Z-scores'!$C$2:$UD$20,18,FALSE)&lt;-2),"",'Total-corrected counts'!T804),"")</f>
        <v/>
      </c>
      <c r="U804" t="str">
        <f>IFERROR(IF(OR(HLOOKUP($A804,'Z-scores'!$C$2:$UD$20,19,FALSE)&gt;2,HLOOKUP($A804,'Z-scores'!$C$2:$UD$20,19,FALSE)&lt;-2),"",'Total-corrected counts'!U804),"")</f>
        <v/>
      </c>
      <c r="V804">
        <f t="shared" si="48"/>
        <v>1</v>
      </c>
      <c r="W804" t="str">
        <f t="shared" si="49"/>
        <v/>
      </c>
      <c r="X804" t="str">
        <f t="shared" si="50"/>
        <v/>
      </c>
      <c r="Y804" t="str">
        <f t="shared" si="51"/>
        <v/>
      </c>
    </row>
    <row r="805" spans="1:25" x14ac:dyDescent="0.25">
      <c r="A805">
        <v>813</v>
      </c>
      <c r="B805" t="s">
        <v>1014</v>
      </c>
      <c r="C805">
        <v>101800</v>
      </c>
      <c r="D805">
        <v>967</v>
      </c>
      <c r="E805" t="str">
        <f>IFERROR(IF(OR(HLOOKUP($A805,'Z-scores'!$C$2:$UD$20,3,FALSE)&gt;2,HLOOKUP(A805,'Z-scores'!$C$2:$UD$20,3,FALSE)&lt;-2),"",'Total-corrected counts'!E805),"")</f>
        <v/>
      </c>
      <c r="F805" t="str">
        <f>IFERROR(IF(OR(HLOOKUP($A805,'Z-scores'!$C$2:$UD$20,4,FALSE)&gt;2,HLOOKUP($A805,'Z-scores'!$C$2:$UD$20,4,FALSE)&lt;-2),"",'Total-corrected counts'!F805),"")</f>
        <v/>
      </c>
      <c r="G805" t="str">
        <f>IFERROR(IF(OR(HLOOKUP($A805,'Z-scores'!$C$2:$UD$20,5,FALSE)&gt;2,HLOOKUP($A805,'Z-scores'!$C$2:$UD$20,5,FALSE)&lt;-2),"",'Total-corrected counts'!G805),"")</f>
        <v/>
      </c>
      <c r="H805" t="str">
        <f>IFERROR(IF(OR(HLOOKUP($A805,'Z-scores'!$C$2:$UD$20,6,FALSE)&gt;2,HLOOKUP($A805,'Z-scores'!$C$2:$UD$20,6,FALSE)&lt;-2),"",'Total-corrected counts'!H805),"")</f>
        <v/>
      </c>
      <c r="I805" t="str">
        <f>IFERROR(IF(OR(HLOOKUP($A805,'Z-scores'!$C$2:$UD$20,7,FALSE)&gt;2,HLOOKUP($A805,'Z-scores'!$C$2:$UD$20,7,FALSE)&lt;-2),"",'Total-corrected counts'!I805),"")</f>
        <v/>
      </c>
      <c r="J805" t="str">
        <f>IFERROR(IF(OR(HLOOKUP($A805,'Z-scores'!$C$2:$UD$20,8,FALSE)&gt;2,HLOOKUP($A805,'Z-scores'!$C$2:$UD$20,8,FALSE)&lt;-2),"",'Total-corrected counts'!J805),"")</f>
        <v/>
      </c>
      <c r="K805" t="str">
        <f>IFERROR(IF(OR(HLOOKUP($A805,'Z-scores'!$C$2:$UD$20,9,FALSE)&gt;2,HLOOKUP($A805,'Z-scores'!$C$2:$UD$20,9,FALSE)&lt;-2),"",'Total-corrected counts'!K805),"")</f>
        <v/>
      </c>
      <c r="L805" t="str">
        <f>IFERROR(IF(OR(HLOOKUP($A805,'Z-scores'!$C$2:$UD$20,10,FALSE)&gt;2,HLOOKUP($A805,'Z-scores'!$C$2:$UD$20,10,FALSE)&lt;-2),"",'Total-corrected counts'!L805),"")</f>
        <v/>
      </c>
      <c r="M805" t="str">
        <f>IFERROR(IF(OR(HLOOKUP($A805,'Z-scores'!$C$2:$UD$20,11,FALSE)&gt;2,HLOOKUP($A805,'Z-scores'!$C$2:$UD$20,11,FALSE)&lt;-2),"",'Total-corrected counts'!M805),"")</f>
        <v/>
      </c>
      <c r="N805" t="str">
        <f>IFERROR(IF(OR(HLOOKUP($A805,'Z-scores'!$C$2:$UD$20,12,FALSE)&gt;2,HLOOKUP($A805,'Z-scores'!$C$2:$UD$20,12,FALSE)&lt;-2),"",'Total-corrected counts'!N805),"")</f>
        <v/>
      </c>
      <c r="O805" t="str">
        <f>IFERROR(IF(OR(HLOOKUP($A805,'Z-scores'!$C$2:$UD$20,13,FALSE)&gt;2,HLOOKUP($A805,'Z-scores'!$C$2:$UD$20,13,FALSE)&lt;-2),"",'Total-corrected counts'!O805),"")</f>
        <v/>
      </c>
      <c r="P805" t="str">
        <f>IFERROR(IF(OR(HLOOKUP($A805,'Z-scores'!$C$2:$UD$20,14,FALSE)&gt;2,HLOOKUP($A805,'Z-scores'!$C$2:$UD$20,14,FALSE)&lt;-2),"",'Total-corrected counts'!P805),"")</f>
        <v/>
      </c>
      <c r="Q805" t="str">
        <f>IFERROR(IF(OR(HLOOKUP($A805,'Z-scores'!$C$2:$UD$20,15,FALSE)&gt;2,HLOOKUP($A805,'Z-scores'!$C$2:$UD$20,15,FALSE)&lt;-2),"",'Total-corrected counts'!Q805),"")</f>
        <v/>
      </c>
      <c r="R805" t="str">
        <f>IFERROR(IF(OR(HLOOKUP($A805,'Z-scores'!$C$2:$UD$20,16,FALSE)&gt;2,HLOOKUP($A805,'Z-scores'!$C$2:$UD$20,16,FALSE)&lt;-2),"",'Total-corrected counts'!R805),"")</f>
        <v/>
      </c>
      <c r="S805" t="str">
        <f>IFERROR(IF(OR(HLOOKUP($A805,'Z-scores'!$C$2:$UD$20,17,FALSE)&gt;2,HLOOKUP($A805,'Z-scores'!$C$2:$UD$20,17,FALSE)&lt;-2),"",'Total-corrected counts'!S805),"")</f>
        <v/>
      </c>
      <c r="T805" t="str">
        <f>IFERROR(IF(OR(HLOOKUP($A805,'Z-scores'!$C$2:$UD$20,18,FALSE)&gt;2,HLOOKUP($A805,'Z-scores'!$C$2:$UD$20,18,FALSE)&lt;-2),"",'Total-corrected counts'!T805),"")</f>
        <v/>
      </c>
      <c r="U805" t="str">
        <f>IFERROR(IF(OR(HLOOKUP($A805,'Z-scores'!$C$2:$UD$20,19,FALSE)&gt;2,HLOOKUP($A805,'Z-scores'!$C$2:$UD$20,19,FALSE)&lt;-2),"",'Total-corrected counts'!U805),"")</f>
        <v/>
      </c>
      <c r="V805">
        <f t="shared" si="48"/>
        <v>1</v>
      </c>
      <c r="W805" t="str">
        <f t="shared" si="49"/>
        <v/>
      </c>
      <c r="X805" t="str">
        <f t="shared" si="50"/>
        <v/>
      </c>
      <c r="Y805" t="str">
        <f t="shared" si="51"/>
        <v/>
      </c>
    </row>
    <row r="806" spans="1:25" x14ac:dyDescent="0.25">
      <c r="A806">
        <v>814</v>
      </c>
      <c r="B806" t="s">
        <v>394</v>
      </c>
      <c r="C806">
        <v>33000</v>
      </c>
      <c r="D806">
        <v>698</v>
      </c>
      <c r="E806" t="str">
        <f>IFERROR(IF(OR(HLOOKUP($A806,'Z-scores'!$C$2:$UD$20,3,FALSE)&gt;2,HLOOKUP(A806,'Z-scores'!$C$2:$UD$20,3,FALSE)&lt;-2),"",'Total-corrected counts'!E806),"")</f>
        <v/>
      </c>
      <c r="F806">
        <f>IFERROR(IF(OR(HLOOKUP($A806,'Z-scores'!$C$2:$UD$20,4,FALSE)&gt;2,HLOOKUP($A806,'Z-scores'!$C$2:$UD$20,4,FALSE)&lt;-2),"",'Total-corrected counts'!F806),"")</f>
        <v>3.9620431345913434</v>
      </c>
      <c r="G806">
        <f>IFERROR(IF(OR(HLOOKUP($A806,'Z-scores'!$C$2:$UD$20,5,FALSE)&gt;2,HLOOKUP($A806,'Z-scores'!$C$2:$UD$20,5,FALSE)&lt;-2),"",'Total-corrected counts'!G806),"")</f>
        <v>4.0694465149824124</v>
      </c>
      <c r="H806">
        <f>IFERROR(IF(OR(HLOOKUP($A806,'Z-scores'!$C$2:$UD$20,6,FALSE)&gt;2,HLOOKUP($A806,'Z-scores'!$C$2:$UD$20,6,FALSE)&lt;-2),"",'Total-corrected counts'!H806),"")</f>
        <v>0.46070050209374414</v>
      </c>
      <c r="I806">
        <f>IFERROR(IF(OR(HLOOKUP($A806,'Z-scores'!$C$2:$UD$20,7,FALSE)&gt;2,HLOOKUP($A806,'Z-scores'!$C$2:$UD$20,7,FALSE)&lt;-2),"",'Total-corrected counts'!I806),"")</f>
        <v>3.1708015355299088</v>
      </c>
      <c r="J806">
        <f>IFERROR(IF(OR(HLOOKUP($A806,'Z-scores'!$C$2:$UD$20,8,FALSE)&gt;2,HLOOKUP($A806,'Z-scores'!$C$2:$UD$20,8,FALSE)&lt;-2),"",'Total-corrected counts'!J806),"")</f>
        <v>2.095573950585873</v>
      </c>
      <c r="K806">
        <f>IFERROR(IF(OR(HLOOKUP($A806,'Z-scores'!$C$2:$UD$20,9,FALSE)&gt;2,HLOOKUP($A806,'Z-scores'!$C$2:$UD$20,9,FALSE)&lt;-2),"",'Total-corrected counts'!K806),"")</f>
        <v>1.6812531356262892</v>
      </c>
      <c r="L806">
        <f>IFERROR(IF(OR(HLOOKUP($A806,'Z-scores'!$C$2:$UD$20,10,FALSE)&gt;2,HLOOKUP($A806,'Z-scores'!$C$2:$UD$20,10,FALSE)&lt;-2),"",'Total-corrected counts'!L806),"")</f>
        <v>2.204908302273525</v>
      </c>
      <c r="M806">
        <f>IFERROR(IF(OR(HLOOKUP($A806,'Z-scores'!$C$2:$UD$20,11,FALSE)&gt;2,HLOOKUP($A806,'Z-scores'!$C$2:$UD$20,11,FALSE)&lt;-2),"",'Total-corrected counts'!M806),"")</f>
        <v>1.3638629760043055</v>
      </c>
      <c r="N806">
        <f>IFERROR(IF(OR(HLOOKUP($A806,'Z-scores'!$C$2:$UD$20,12,FALSE)&gt;2,HLOOKUP($A806,'Z-scores'!$C$2:$UD$20,12,FALSE)&lt;-2),"",'Total-corrected counts'!N806),"")</f>
        <v>0.86143142410193474</v>
      </c>
      <c r="O806">
        <f>IFERROR(IF(OR(HLOOKUP($A806,'Z-scores'!$C$2:$UD$20,13,FALSE)&gt;2,HLOOKUP($A806,'Z-scores'!$C$2:$UD$20,13,FALSE)&lt;-2),"",'Total-corrected counts'!O806),"")</f>
        <v>2.9985189133852068</v>
      </c>
      <c r="P806">
        <f>IFERROR(IF(OR(HLOOKUP($A806,'Z-scores'!$C$2:$UD$20,14,FALSE)&gt;2,HLOOKUP($A806,'Z-scores'!$C$2:$UD$20,14,FALSE)&lt;-2),"",'Total-corrected counts'!P806),"")</f>
        <v>0.8974938126349179</v>
      </c>
      <c r="Q806">
        <f>IFERROR(IF(OR(HLOOKUP($A806,'Z-scores'!$C$2:$UD$20,15,FALSE)&gt;2,HLOOKUP($A806,'Z-scores'!$C$2:$UD$20,15,FALSE)&lt;-2),"",'Total-corrected counts'!Q806),"")</f>
        <v>0</v>
      </c>
      <c r="R806">
        <f>IFERROR(IF(OR(HLOOKUP($A806,'Z-scores'!$C$2:$UD$20,16,FALSE)&gt;2,HLOOKUP($A806,'Z-scores'!$C$2:$UD$20,16,FALSE)&lt;-2),"",'Total-corrected counts'!R806),"")</f>
        <v>0.28449445135645751</v>
      </c>
      <c r="S806">
        <f>IFERROR(IF(OR(HLOOKUP($A806,'Z-scores'!$C$2:$UD$20,17,FALSE)&gt;2,HLOOKUP($A806,'Z-scores'!$C$2:$UD$20,17,FALSE)&lt;-2),"",'Total-corrected counts'!S806),"")</f>
        <v>0.34199392227943831</v>
      </c>
      <c r="T806">
        <f>IFERROR(IF(OR(HLOOKUP($A806,'Z-scores'!$C$2:$UD$20,18,FALSE)&gt;2,HLOOKUP($A806,'Z-scores'!$C$2:$UD$20,18,FALSE)&lt;-2),"",'Total-corrected counts'!T806),"")</f>
        <v>1.3573813193402782</v>
      </c>
      <c r="U806">
        <f>IFERROR(IF(OR(HLOOKUP($A806,'Z-scores'!$C$2:$UD$20,19,FALSE)&gt;2,HLOOKUP($A806,'Z-scores'!$C$2:$UD$20,19,FALSE)&lt;-2),"",'Total-corrected counts'!U806),"")</f>
        <v>1.9527605525010523</v>
      </c>
      <c r="V806">
        <f t="shared" si="48"/>
        <v>1</v>
      </c>
      <c r="W806">
        <f t="shared" si="49"/>
        <v>4.0364190236658742E-2</v>
      </c>
      <c r="X806">
        <f t="shared" si="50"/>
        <v>2.3760737564609249</v>
      </c>
      <c r="Y806">
        <f t="shared" si="51"/>
        <v>1.0867592994499107</v>
      </c>
    </row>
    <row r="807" spans="1:25" x14ac:dyDescent="0.25">
      <c r="A807">
        <v>815</v>
      </c>
      <c r="B807" t="s">
        <v>1015</v>
      </c>
      <c r="C807">
        <v>40800</v>
      </c>
      <c r="D807">
        <v>799</v>
      </c>
      <c r="E807" t="str">
        <f>IFERROR(IF(OR(HLOOKUP($A807,'Z-scores'!$C$2:$UD$20,3,FALSE)&gt;2,HLOOKUP(A807,'Z-scores'!$C$2:$UD$20,3,FALSE)&lt;-2),"",'Total-corrected counts'!E807),"")</f>
        <v/>
      </c>
      <c r="F807" t="str">
        <f>IFERROR(IF(OR(HLOOKUP($A807,'Z-scores'!$C$2:$UD$20,4,FALSE)&gt;2,HLOOKUP($A807,'Z-scores'!$C$2:$UD$20,4,FALSE)&lt;-2),"",'Total-corrected counts'!F807),"")</f>
        <v/>
      </c>
      <c r="G807" t="str">
        <f>IFERROR(IF(OR(HLOOKUP($A807,'Z-scores'!$C$2:$UD$20,5,FALSE)&gt;2,HLOOKUP($A807,'Z-scores'!$C$2:$UD$20,5,FALSE)&lt;-2),"",'Total-corrected counts'!G807),"")</f>
        <v/>
      </c>
      <c r="H807" t="str">
        <f>IFERROR(IF(OR(HLOOKUP($A807,'Z-scores'!$C$2:$UD$20,6,FALSE)&gt;2,HLOOKUP($A807,'Z-scores'!$C$2:$UD$20,6,FALSE)&lt;-2),"",'Total-corrected counts'!H807),"")</f>
        <v/>
      </c>
      <c r="I807" t="str">
        <f>IFERROR(IF(OR(HLOOKUP($A807,'Z-scores'!$C$2:$UD$20,7,FALSE)&gt;2,HLOOKUP($A807,'Z-scores'!$C$2:$UD$20,7,FALSE)&lt;-2),"",'Total-corrected counts'!I807),"")</f>
        <v/>
      </c>
      <c r="J807" t="str">
        <f>IFERROR(IF(OR(HLOOKUP($A807,'Z-scores'!$C$2:$UD$20,8,FALSE)&gt;2,HLOOKUP($A807,'Z-scores'!$C$2:$UD$20,8,FALSE)&lt;-2),"",'Total-corrected counts'!J807),"")</f>
        <v/>
      </c>
      <c r="K807" t="str">
        <f>IFERROR(IF(OR(HLOOKUP($A807,'Z-scores'!$C$2:$UD$20,9,FALSE)&gt;2,HLOOKUP($A807,'Z-scores'!$C$2:$UD$20,9,FALSE)&lt;-2),"",'Total-corrected counts'!K807),"")</f>
        <v/>
      </c>
      <c r="L807" t="str">
        <f>IFERROR(IF(OR(HLOOKUP($A807,'Z-scores'!$C$2:$UD$20,10,FALSE)&gt;2,HLOOKUP($A807,'Z-scores'!$C$2:$UD$20,10,FALSE)&lt;-2),"",'Total-corrected counts'!L807),"")</f>
        <v/>
      </c>
      <c r="M807" t="str">
        <f>IFERROR(IF(OR(HLOOKUP($A807,'Z-scores'!$C$2:$UD$20,11,FALSE)&gt;2,HLOOKUP($A807,'Z-scores'!$C$2:$UD$20,11,FALSE)&lt;-2),"",'Total-corrected counts'!M807),"")</f>
        <v/>
      </c>
      <c r="N807" t="str">
        <f>IFERROR(IF(OR(HLOOKUP($A807,'Z-scores'!$C$2:$UD$20,12,FALSE)&gt;2,HLOOKUP($A807,'Z-scores'!$C$2:$UD$20,12,FALSE)&lt;-2),"",'Total-corrected counts'!N807),"")</f>
        <v/>
      </c>
      <c r="O807" t="str">
        <f>IFERROR(IF(OR(HLOOKUP($A807,'Z-scores'!$C$2:$UD$20,13,FALSE)&gt;2,HLOOKUP($A807,'Z-scores'!$C$2:$UD$20,13,FALSE)&lt;-2),"",'Total-corrected counts'!O807),"")</f>
        <v/>
      </c>
      <c r="P807" t="str">
        <f>IFERROR(IF(OR(HLOOKUP($A807,'Z-scores'!$C$2:$UD$20,14,FALSE)&gt;2,HLOOKUP($A807,'Z-scores'!$C$2:$UD$20,14,FALSE)&lt;-2),"",'Total-corrected counts'!P807),"")</f>
        <v/>
      </c>
      <c r="Q807" t="str">
        <f>IFERROR(IF(OR(HLOOKUP($A807,'Z-scores'!$C$2:$UD$20,15,FALSE)&gt;2,HLOOKUP($A807,'Z-scores'!$C$2:$UD$20,15,FALSE)&lt;-2),"",'Total-corrected counts'!Q807),"")</f>
        <v/>
      </c>
      <c r="R807" t="str">
        <f>IFERROR(IF(OR(HLOOKUP($A807,'Z-scores'!$C$2:$UD$20,16,FALSE)&gt;2,HLOOKUP($A807,'Z-scores'!$C$2:$UD$20,16,FALSE)&lt;-2),"",'Total-corrected counts'!R807),"")</f>
        <v/>
      </c>
      <c r="S807" t="str">
        <f>IFERROR(IF(OR(HLOOKUP($A807,'Z-scores'!$C$2:$UD$20,17,FALSE)&gt;2,HLOOKUP($A807,'Z-scores'!$C$2:$UD$20,17,FALSE)&lt;-2),"",'Total-corrected counts'!S807),"")</f>
        <v/>
      </c>
      <c r="T807" t="str">
        <f>IFERROR(IF(OR(HLOOKUP($A807,'Z-scores'!$C$2:$UD$20,18,FALSE)&gt;2,HLOOKUP($A807,'Z-scores'!$C$2:$UD$20,18,FALSE)&lt;-2),"",'Total-corrected counts'!T807),"")</f>
        <v/>
      </c>
      <c r="U807" t="str">
        <f>IFERROR(IF(OR(HLOOKUP($A807,'Z-scores'!$C$2:$UD$20,19,FALSE)&gt;2,HLOOKUP($A807,'Z-scores'!$C$2:$UD$20,19,FALSE)&lt;-2),"",'Total-corrected counts'!U807),"")</f>
        <v/>
      </c>
      <c r="V807">
        <f t="shared" si="48"/>
        <v>1</v>
      </c>
      <c r="W807" t="str">
        <f t="shared" si="49"/>
        <v/>
      </c>
      <c r="X807" t="str">
        <f t="shared" si="50"/>
        <v/>
      </c>
      <c r="Y807" t="str">
        <f t="shared" si="51"/>
        <v/>
      </c>
    </row>
    <row r="808" spans="1:25" x14ac:dyDescent="0.25">
      <c r="A808">
        <v>816</v>
      </c>
      <c r="B808" t="s">
        <v>395</v>
      </c>
      <c r="C808">
        <v>11600</v>
      </c>
      <c r="D808">
        <v>1002</v>
      </c>
      <c r="E808">
        <f>IFERROR(IF(OR(HLOOKUP($A808,'Z-scores'!$C$2:$UD$20,3,FALSE)&gt;2,HLOOKUP(A808,'Z-scores'!$C$2:$UD$20,3,FALSE)&lt;-2),"",'Total-corrected counts'!E808),"")</f>
        <v>1.4699740522496394</v>
      </c>
      <c r="F808">
        <f>IFERROR(IF(OR(HLOOKUP($A808,'Z-scores'!$C$2:$UD$20,4,FALSE)&gt;2,HLOOKUP($A808,'Z-scores'!$C$2:$UD$20,4,FALSE)&lt;-2),"",'Total-corrected counts'!F808),"")</f>
        <v>9.9420212818316944</v>
      </c>
      <c r="G808" t="str">
        <f>IFERROR(IF(OR(HLOOKUP($A808,'Z-scores'!$C$2:$UD$20,5,FALSE)&gt;2,HLOOKUP($A808,'Z-scores'!$C$2:$UD$20,5,FALSE)&lt;-2),"",'Total-corrected counts'!G808),"")</f>
        <v/>
      </c>
      <c r="H808">
        <f>IFERROR(IF(OR(HLOOKUP($A808,'Z-scores'!$C$2:$UD$20,6,FALSE)&gt;2,HLOOKUP($A808,'Z-scores'!$C$2:$UD$20,6,FALSE)&lt;-2),"",'Total-corrected counts'!H808),"")</f>
        <v>6.0589096335965147</v>
      </c>
      <c r="I808">
        <f>IFERROR(IF(OR(HLOOKUP($A808,'Z-scores'!$C$2:$UD$20,7,FALSE)&gt;2,HLOOKUP($A808,'Z-scores'!$C$2:$UD$20,7,FALSE)&lt;-2),"",'Total-corrected counts'!I808),"")</f>
        <v>9.1060494583470586</v>
      </c>
      <c r="J808">
        <f>IFERROR(IF(OR(HLOOKUP($A808,'Z-scores'!$C$2:$UD$20,8,FALSE)&gt;2,HLOOKUP($A808,'Z-scores'!$C$2:$UD$20,8,FALSE)&lt;-2),"",'Total-corrected counts'!J808),"")</f>
        <v>2.1547430974259449</v>
      </c>
      <c r="K808">
        <f>IFERROR(IF(OR(HLOOKUP($A808,'Z-scores'!$C$2:$UD$20,9,FALSE)&gt;2,HLOOKUP($A808,'Z-scores'!$C$2:$UD$20,9,FALSE)&lt;-2),"",'Total-corrected counts'!K808),"")</f>
        <v>6.377167066168683</v>
      </c>
      <c r="L808">
        <f>IFERROR(IF(OR(HLOOKUP($A808,'Z-scores'!$C$2:$UD$20,10,FALSE)&gt;2,HLOOKUP($A808,'Z-scores'!$C$2:$UD$20,10,FALSE)&lt;-2),"",'Total-corrected counts'!L808),"")</f>
        <v>16.201666205105862</v>
      </c>
      <c r="M808">
        <f>IFERROR(IF(OR(HLOOKUP($A808,'Z-scores'!$C$2:$UD$20,11,FALSE)&gt;2,HLOOKUP($A808,'Z-scores'!$C$2:$UD$20,11,FALSE)&lt;-2),"",'Total-corrected counts'!M808),"")</f>
        <v>3.7828767003362662</v>
      </c>
      <c r="N808">
        <f>IFERROR(IF(OR(HLOOKUP($A808,'Z-scores'!$C$2:$UD$20,12,FALSE)&gt;2,HLOOKUP($A808,'Z-scores'!$C$2:$UD$20,12,FALSE)&lt;-2),"",'Total-corrected counts'!N808),"")</f>
        <v>7.3588237612112088</v>
      </c>
      <c r="O808">
        <f>IFERROR(IF(OR(HLOOKUP($A808,'Z-scores'!$C$2:$UD$20,13,FALSE)&gt;2,HLOOKUP($A808,'Z-scores'!$C$2:$UD$20,13,FALSE)&lt;-2),"",'Total-corrected counts'!O808),"")</f>
        <v>4.179753636839985</v>
      </c>
      <c r="P808">
        <f>IFERROR(IF(OR(HLOOKUP($A808,'Z-scores'!$C$2:$UD$20,14,FALSE)&gt;2,HLOOKUP($A808,'Z-scores'!$C$2:$UD$20,14,FALSE)&lt;-2),"",'Total-corrected counts'!P808),"")</f>
        <v>6.2311713277224303</v>
      </c>
      <c r="Q808">
        <f>IFERROR(IF(OR(HLOOKUP($A808,'Z-scores'!$C$2:$UD$20,15,FALSE)&gt;2,HLOOKUP($A808,'Z-scores'!$C$2:$UD$20,15,FALSE)&lt;-2),"",'Total-corrected counts'!Q808),"")</f>
        <v>13.836774812584347</v>
      </c>
      <c r="R808">
        <f>IFERROR(IF(OR(HLOOKUP($A808,'Z-scores'!$C$2:$UD$20,16,FALSE)&gt;2,HLOOKUP($A808,'Z-scores'!$C$2:$UD$20,16,FALSE)&lt;-2),"",'Total-corrected counts'!R808),"")</f>
        <v>4.5999947909466652</v>
      </c>
      <c r="S808">
        <f>IFERROR(IF(OR(HLOOKUP($A808,'Z-scores'!$C$2:$UD$20,17,FALSE)&gt;2,HLOOKUP($A808,'Z-scores'!$C$2:$UD$20,17,FALSE)&lt;-2),"",'Total-corrected counts'!S808),"")</f>
        <v>8.473849407590528</v>
      </c>
      <c r="T808">
        <f>IFERROR(IF(OR(HLOOKUP($A808,'Z-scores'!$C$2:$UD$20,18,FALSE)&gt;2,HLOOKUP($A808,'Z-scores'!$C$2:$UD$20,18,FALSE)&lt;-2),"",'Total-corrected counts'!T808),"")</f>
        <v>9.0119810378984297</v>
      </c>
      <c r="U808">
        <f>IFERROR(IF(OR(HLOOKUP($A808,'Z-scores'!$C$2:$UD$20,19,FALSE)&gt;2,HLOOKUP($A808,'Z-scores'!$C$2:$UD$20,19,FALSE)&lt;-2),"",'Total-corrected counts'!U808),"")</f>
        <v>8.6268621741602036</v>
      </c>
      <c r="V808">
        <f t="shared" si="48"/>
        <v>1</v>
      </c>
      <c r="W808">
        <f t="shared" si="49"/>
        <v>0.66153570830148367</v>
      </c>
      <c r="X808">
        <f t="shared" si="50"/>
        <v>6.8866759368827077</v>
      </c>
      <c r="Y808">
        <f t="shared" si="51"/>
        <v>7.7899013686192244</v>
      </c>
    </row>
    <row r="809" spans="1:25" x14ac:dyDescent="0.25">
      <c r="A809">
        <v>817</v>
      </c>
      <c r="B809" t="s">
        <v>1016</v>
      </c>
      <c r="C809">
        <v>113200</v>
      </c>
      <c r="D809">
        <v>349</v>
      </c>
      <c r="E809" t="str">
        <f>IFERROR(IF(OR(HLOOKUP($A809,'Z-scores'!$C$2:$UD$20,3,FALSE)&gt;2,HLOOKUP(A809,'Z-scores'!$C$2:$UD$20,3,FALSE)&lt;-2),"",'Total-corrected counts'!E809),"")</f>
        <v/>
      </c>
      <c r="F809" t="str">
        <f>IFERROR(IF(OR(HLOOKUP($A809,'Z-scores'!$C$2:$UD$20,4,FALSE)&gt;2,HLOOKUP($A809,'Z-scores'!$C$2:$UD$20,4,FALSE)&lt;-2),"",'Total-corrected counts'!F809),"")</f>
        <v/>
      </c>
      <c r="G809" t="str">
        <f>IFERROR(IF(OR(HLOOKUP($A809,'Z-scores'!$C$2:$UD$20,5,FALSE)&gt;2,HLOOKUP($A809,'Z-scores'!$C$2:$UD$20,5,FALSE)&lt;-2),"",'Total-corrected counts'!G809),"")</f>
        <v/>
      </c>
      <c r="H809" t="str">
        <f>IFERROR(IF(OR(HLOOKUP($A809,'Z-scores'!$C$2:$UD$20,6,FALSE)&gt;2,HLOOKUP($A809,'Z-scores'!$C$2:$UD$20,6,FALSE)&lt;-2),"",'Total-corrected counts'!H809),"")</f>
        <v/>
      </c>
      <c r="I809" t="str">
        <f>IFERROR(IF(OR(HLOOKUP($A809,'Z-scores'!$C$2:$UD$20,7,FALSE)&gt;2,HLOOKUP($A809,'Z-scores'!$C$2:$UD$20,7,FALSE)&lt;-2),"",'Total-corrected counts'!I809),"")</f>
        <v/>
      </c>
      <c r="J809" t="str">
        <f>IFERROR(IF(OR(HLOOKUP($A809,'Z-scores'!$C$2:$UD$20,8,FALSE)&gt;2,HLOOKUP($A809,'Z-scores'!$C$2:$UD$20,8,FALSE)&lt;-2),"",'Total-corrected counts'!J809),"")</f>
        <v/>
      </c>
      <c r="K809" t="str">
        <f>IFERROR(IF(OR(HLOOKUP($A809,'Z-scores'!$C$2:$UD$20,9,FALSE)&gt;2,HLOOKUP($A809,'Z-scores'!$C$2:$UD$20,9,FALSE)&lt;-2),"",'Total-corrected counts'!K809),"")</f>
        <v/>
      </c>
      <c r="L809" t="str">
        <f>IFERROR(IF(OR(HLOOKUP($A809,'Z-scores'!$C$2:$UD$20,10,FALSE)&gt;2,HLOOKUP($A809,'Z-scores'!$C$2:$UD$20,10,FALSE)&lt;-2),"",'Total-corrected counts'!L809),"")</f>
        <v/>
      </c>
      <c r="M809" t="str">
        <f>IFERROR(IF(OR(HLOOKUP($A809,'Z-scores'!$C$2:$UD$20,11,FALSE)&gt;2,HLOOKUP($A809,'Z-scores'!$C$2:$UD$20,11,FALSE)&lt;-2),"",'Total-corrected counts'!M809),"")</f>
        <v/>
      </c>
      <c r="N809" t="str">
        <f>IFERROR(IF(OR(HLOOKUP($A809,'Z-scores'!$C$2:$UD$20,12,FALSE)&gt;2,HLOOKUP($A809,'Z-scores'!$C$2:$UD$20,12,FALSE)&lt;-2),"",'Total-corrected counts'!N809),"")</f>
        <v/>
      </c>
      <c r="O809" t="str">
        <f>IFERROR(IF(OR(HLOOKUP($A809,'Z-scores'!$C$2:$UD$20,13,FALSE)&gt;2,HLOOKUP($A809,'Z-scores'!$C$2:$UD$20,13,FALSE)&lt;-2),"",'Total-corrected counts'!O809),"")</f>
        <v/>
      </c>
      <c r="P809" t="str">
        <f>IFERROR(IF(OR(HLOOKUP($A809,'Z-scores'!$C$2:$UD$20,14,FALSE)&gt;2,HLOOKUP($A809,'Z-scores'!$C$2:$UD$20,14,FALSE)&lt;-2),"",'Total-corrected counts'!P809),"")</f>
        <v/>
      </c>
      <c r="Q809" t="str">
        <f>IFERROR(IF(OR(HLOOKUP($A809,'Z-scores'!$C$2:$UD$20,15,FALSE)&gt;2,HLOOKUP($A809,'Z-scores'!$C$2:$UD$20,15,FALSE)&lt;-2),"",'Total-corrected counts'!Q809),"")</f>
        <v/>
      </c>
      <c r="R809" t="str">
        <f>IFERROR(IF(OR(HLOOKUP($A809,'Z-scores'!$C$2:$UD$20,16,FALSE)&gt;2,HLOOKUP($A809,'Z-scores'!$C$2:$UD$20,16,FALSE)&lt;-2),"",'Total-corrected counts'!R809),"")</f>
        <v/>
      </c>
      <c r="S809" t="str">
        <f>IFERROR(IF(OR(HLOOKUP($A809,'Z-scores'!$C$2:$UD$20,17,FALSE)&gt;2,HLOOKUP($A809,'Z-scores'!$C$2:$UD$20,17,FALSE)&lt;-2),"",'Total-corrected counts'!S809),"")</f>
        <v/>
      </c>
      <c r="T809" t="str">
        <f>IFERROR(IF(OR(HLOOKUP($A809,'Z-scores'!$C$2:$UD$20,18,FALSE)&gt;2,HLOOKUP($A809,'Z-scores'!$C$2:$UD$20,18,FALSE)&lt;-2),"",'Total-corrected counts'!T809),"")</f>
        <v/>
      </c>
      <c r="U809" t="str">
        <f>IFERROR(IF(OR(HLOOKUP($A809,'Z-scores'!$C$2:$UD$20,19,FALSE)&gt;2,HLOOKUP($A809,'Z-scores'!$C$2:$UD$20,19,FALSE)&lt;-2),"",'Total-corrected counts'!U809),"")</f>
        <v/>
      </c>
      <c r="V809">
        <f t="shared" si="48"/>
        <v>1</v>
      </c>
      <c r="W809" t="str">
        <f t="shared" si="49"/>
        <v/>
      </c>
      <c r="X809" t="str">
        <f t="shared" si="50"/>
        <v/>
      </c>
      <c r="Y809" t="str">
        <f t="shared" si="51"/>
        <v/>
      </c>
    </row>
    <row r="810" spans="1:25" x14ac:dyDescent="0.25">
      <c r="A810">
        <v>818</v>
      </c>
      <c r="B810" t="s">
        <v>1017</v>
      </c>
      <c r="C810">
        <v>51700</v>
      </c>
      <c r="D810">
        <v>803</v>
      </c>
      <c r="E810" t="str">
        <f>IFERROR(IF(OR(HLOOKUP($A810,'Z-scores'!$C$2:$UD$20,3,FALSE)&gt;2,HLOOKUP(A810,'Z-scores'!$C$2:$UD$20,3,FALSE)&lt;-2),"",'Total-corrected counts'!E810),"")</f>
        <v/>
      </c>
      <c r="F810" t="str">
        <f>IFERROR(IF(OR(HLOOKUP($A810,'Z-scores'!$C$2:$UD$20,4,FALSE)&gt;2,HLOOKUP($A810,'Z-scores'!$C$2:$UD$20,4,FALSE)&lt;-2),"",'Total-corrected counts'!F810),"")</f>
        <v/>
      </c>
      <c r="G810" t="str">
        <f>IFERROR(IF(OR(HLOOKUP($A810,'Z-scores'!$C$2:$UD$20,5,FALSE)&gt;2,HLOOKUP($A810,'Z-scores'!$C$2:$UD$20,5,FALSE)&lt;-2),"",'Total-corrected counts'!G810),"")</f>
        <v/>
      </c>
      <c r="H810" t="str">
        <f>IFERROR(IF(OR(HLOOKUP($A810,'Z-scores'!$C$2:$UD$20,6,FALSE)&gt;2,HLOOKUP($A810,'Z-scores'!$C$2:$UD$20,6,FALSE)&lt;-2),"",'Total-corrected counts'!H810),"")</f>
        <v/>
      </c>
      <c r="I810" t="str">
        <f>IFERROR(IF(OR(HLOOKUP($A810,'Z-scores'!$C$2:$UD$20,7,FALSE)&gt;2,HLOOKUP($A810,'Z-scores'!$C$2:$UD$20,7,FALSE)&lt;-2),"",'Total-corrected counts'!I810),"")</f>
        <v/>
      </c>
      <c r="J810" t="str">
        <f>IFERROR(IF(OR(HLOOKUP($A810,'Z-scores'!$C$2:$UD$20,8,FALSE)&gt;2,HLOOKUP($A810,'Z-scores'!$C$2:$UD$20,8,FALSE)&lt;-2),"",'Total-corrected counts'!J810),"")</f>
        <v/>
      </c>
      <c r="K810" t="str">
        <f>IFERROR(IF(OR(HLOOKUP($A810,'Z-scores'!$C$2:$UD$20,9,FALSE)&gt;2,HLOOKUP($A810,'Z-scores'!$C$2:$UD$20,9,FALSE)&lt;-2),"",'Total-corrected counts'!K810),"")</f>
        <v/>
      </c>
      <c r="L810" t="str">
        <f>IFERROR(IF(OR(HLOOKUP($A810,'Z-scores'!$C$2:$UD$20,10,FALSE)&gt;2,HLOOKUP($A810,'Z-scores'!$C$2:$UD$20,10,FALSE)&lt;-2),"",'Total-corrected counts'!L810),"")</f>
        <v/>
      </c>
      <c r="M810" t="str">
        <f>IFERROR(IF(OR(HLOOKUP($A810,'Z-scores'!$C$2:$UD$20,11,FALSE)&gt;2,HLOOKUP($A810,'Z-scores'!$C$2:$UD$20,11,FALSE)&lt;-2),"",'Total-corrected counts'!M810),"")</f>
        <v/>
      </c>
      <c r="N810" t="str">
        <f>IFERROR(IF(OR(HLOOKUP($A810,'Z-scores'!$C$2:$UD$20,12,FALSE)&gt;2,HLOOKUP($A810,'Z-scores'!$C$2:$UD$20,12,FALSE)&lt;-2),"",'Total-corrected counts'!N810),"")</f>
        <v/>
      </c>
      <c r="O810" t="str">
        <f>IFERROR(IF(OR(HLOOKUP($A810,'Z-scores'!$C$2:$UD$20,13,FALSE)&gt;2,HLOOKUP($A810,'Z-scores'!$C$2:$UD$20,13,FALSE)&lt;-2),"",'Total-corrected counts'!O810),"")</f>
        <v/>
      </c>
      <c r="P810" t="str">
        <f>IFERROR(IF(OR(HLOOKUP($A810,'Z-scores'!$C$2:$UD$20,14,FALSE)&gt;2,HLOOKUP($A810,'Z-scores'!$C$2:$UD$20,14,FALSE)&lt;-2),"",'Total-corrected counts'!P810),"")</f>
        <v/>
      </c>
      <c r="Q810" t="str">
        <f>IFERROR(IF(OR(HLOOKUP($A810,'Z-scores'!$C$2:$UD$20,15,FALSE)&gt;2,HLOOKUP($A810,'Z-scores'!$C$2:$UD$20,15,FALSE)&lt;-2),"",'Total-corrected counts'!Q810),"")</f>
        <v/>
      </c>
      <c r="R810" t="str">
        <f>IFERROR(IF(OR(HLOOKUP($A810,'Z-scores'!$C$2:$UD$20,16,FALSE)&gt;2,HLOOKUP($A810,'Z-scores'!$C$2:$UD$20,16,FALSE)&lt;-2),"",'Total-corrected counts'!R810),"")</f>
        <v/>
      </c>
      <c r="S810" t="str">
        <f>IFERROR(IF(OR(HLOOKUP($A810,'Z-scores'!$C$2:$UD$20,17,FALSE)&gt;2,HLOOKUP($A810,'Z-scores'!$C$2:$UD$20,17,FALSE)&lt;-2),"",'Total-corrected counts'!S810),"")</f>
        <v/>
      </c>
      <c r="T810" t="str">
        <f>IFERROR(IF(OR(HLOOKUP($A810,'Z-scores'!$C$2:$UD$20,18,FALSE)&gt;2,HLOOKUP($A810,'Z-scores'!$C$2:$UD$20,18,FALSE)&lt;-2),"",'Total-corrected counts'!T810),"")</f>
        <v/>
      </c>
      <c r="U810" t="str">
        <f>IFERROR(IF(OR(HLOOKUP($A810,'Z-scores'!$C$2:$UD$20,19,FALSE)&gt;2,HLOOKUP($A810,'Z-scores'!$C$2:$UD$20,19,FALSE)&lt;-2),"",'Total-corrected counts'!U810),"")</f>
        <v/>
      </c>
      <c r="V810">
        <f t="shared" si="48"/>
        <v>1</v>
      </c>
      <c r="W810" t="str">
        <f t="shared" si="49"/>
        <v/>
      </c>
      <c r="X810" t="str">
        <f t="shared" si="50"/>
        <v/>
      </c>
      <c r="Y810" t="str">
        <f t="shared" si="51"/>
        <v/>
      </c>
    </row>
    <row r="811" spans="1:25" x14ac:dyDescent="0.25">
      <c r="A811">
        <v>819</v>
      </c>
      <c r="B811" t="s">
        <v>396</v>
      </c>
      <c r="C811">
        <v>20000</v>
      </c>
      <c r="D811">
        <v>48</v>
      </c>
      <c r="E811" t="str">
        <f>IFERROR(IF(OR(HLOOKUP($A811,'Z-scores'!$C$2:$UD$20,3,FALSE)&gt;2,HLOOKUP(A811,'Z-scores'!$C$2:$UD$20,3,FALSE)&lt;-2),"",'Total-corrected counts'!E811),"")</f>
        <v/>
      </c>
      <c r="F811">
        <f>IFERROR(IF(OR(HLOOKUP($A811,'Z-scores'!$C$2:$UD$20,4,FALSE)&gt;2,HLOOKUP($A811,'Z-scores'!$C$2:$UD$20,4,FALSE)&lt;-2),"",'Total-corrected counts'!F811),"")</f>
        <v>3.502675814638724</v>
      </c>
      <c r="G811">
        <f>IFERROR(IF(OR(HLOOKUP($A811,'Z-scores'!$C$2:$UD$20,5,FALSE)&gt;2,HLOOKUP($A811,'Z-scores'!$C$2:$UD$20,5,FALSE)&lt;-2),"",'Total-corrected counts'!G811),"")</f>
        <v>8.0583099306582431E-2</v>
      </c>
      <c r="H811">
        <f>IFERROR(IF(OR(HLOOKUP($A811,'Z-scores'!$C$2:$UD$20,6,FALSE)&gt;2,HLOOKUP($A811,'Z-scores'!$C$2:$UD$20,6,FALSE)&lt;-2),"",'Total-corrected counts'!H811),"")</f>
        <v>1.1238300126832244</v>
      </c>
      <c r="I811">
        <f>IFERROR(IF(OR(HLOOKUP($A811,'Z-scores'!$C$2:$UD$20,7,FALSE)&gt;2,HLOOKUP($A811,'Z-scores'!$C$2:$UD$20,7,FALSE)&lt;-2),"",'Total-corrected counts'!I811),"")</f>
        <v>0.17239309319385909</v>
      </c>
      <c r="J811">
        <f>IFERROR(IF(OR(HLOOKUP($A811,'Z-scores'!$C$2:$UD$20,8,FALSE)&gt;2,HLOOKUP($A811,'Z-scores'!$C$2:$UD$20,8,FALSE)&lt;-2),"",'Total-corrected counts'!J811),"")</f>
        <v>0.40925326564382936</v>
      </c>
      <c r="K811">
        <f>IFERROR(IF(OR(HLOOKUP($A811,'Z-scores'!$C$2:$UD$20,9,FALSE)&gt;2,HLOOKUP($A811,'Z-scores'!$C$2:$UD$20,9,FALSE)&lt;-2),"",'Total-corrected counts'!K811),"")</f>
        <v>0.77150342828474272</v>
      </c>
      <c r="L811">
        <f>IFERROR(IF(OR(HLOOKUP($A811,'Z-scores'!$C$2:$UD$20,10,FALSE)&gt;2,HLOOKUP($A811,'Z-scores'!$C$2:$UD$20,10,FALSE)&lt;-2),"",'Total-corrected counts'!L811),"")</f>
        <v>0.70557065672752806</v>
      </c>
      <c r="M811">
        <f>IFERROR(IF(OR(HLOOKUP($A811,'Z-scores'!$C$2:$UD$20,11,FALSE)&gt;2,HLOOKUP($A811,'Z-scores'!$C$2:$UD$20,11,FALSE)&lt;-2),"",'Total-corrected counts'!M811),"")</f>
        <v>0.27185106616302035</v>
      </c>
      <c r="N811">
        <f>IFERROR(IF(OR(HLOOKUP($A811,'Z-scores'!$C$2:$UD$20,12,FALSE)&gt;2,HLOOKUP($A811,'Z-scores'!$C$2:$UD$20,12,FALSE)&lt;-2),"",'Total-corrected counts'!N811),"")</f>
        <v>1.4571020897043365</v>
      </c>
      <c r="O811">
        <f>IFERROR(IF(OR(HLOOKUP($A811,'Z-scores'!$C$2:$UD$20,13,FALSE)&gt;2,HLOOKUP($A811,'Z-scores'!$C$2:$UD$20,13,FALSE)&lt;-2),"",'Total-corrected counts'!O811),"")</f>
        <v>0.37355286126347692</v>
      </c>
      <c r="P811">
        <f>IFERROR(IF(OR(HLOOKUP($A811,'Z-scores'!$C$2:$UD$20,14,FALSE)&gt;2,HLOOKUP($A811,'Z-scores'!$C$2:$UD$20,14,FALSE)&lt;-2),"",'Total-corrected counts'!P811),"")</f>
        <v>0.14958230210581963</v>
      </c>
      <c r="Q811">
        <f>IFERROR(IF(OR(HLOOKUP($A811,'Z-scores'!$C$2:$UD$20,15,FALSE)&gt;2,HLOOKUP($A811,'Z-scores'!$C$2:$UD$20,15,FALSE)&lt;-2),"",'Total-corrected counts'!Q811),"")</f>
        <v>1.950214913683488E-2</v>
      </c>
      <c r="R811">
        <f>IFERROR(IF(OR(HLOOKUP($A811,'Z-scores'!$C$2:$UD$20,16,FALSE)&gt;2,HLOOKUP($A811,'Z-scores'!$C$2:$UD$20,16,FALSE)&lt;-2),"",'Total-corrected counts'!R811),"")</f>
        <v>0.90156692331271748</v>
      </c>
      <c r="S811">
        <f>IFERROR(IF(OR(HLOOKUP($A811,'Z-scores'!$C$2:$UD$20,17,FALSE)&gt;2,HLOOKUP($A811,'Z-scores'!$C$2:$UD$20,17,FALSE)&lt;-2),"",'Total-corrected counts'!S811),"")</f>
        <v>0.17371119861812742</v>
      </c>
      <c r="T811">
        <f>IFERROR(IF(OR(HLOOKUP($A811,'Z-scores'!$C$2:$UD$20,18,FALSE)&gt;2,HLOOKUP($A811,'Z-scores'!$C$2:$UD$20,18,FALSE)&lt;-2),"",'Total-corrected counts'!T811),"")</f>
        <v>0.85910210084827743</v>
      </c>
      <c r="U811">
        <f>IFERROR(IF(OR(HLOOKUP($A811,'Z-scores'!$C$2:$UD$20,19,FALSE)&gt;2,HLOOKUP($A811,'Z-scores'!$C$2:$UD$20,19,FALSE)&lt;-2),"",'Total-corrected counts'!U811),"")</f>
        <v>0.99807761572275999</v>
      </c>
      <c r="V811">
        <f t="shared" si="48"/>
        <v>1</v>
      </c>
      <c r="W811">
        <f t="shared" si="49"/>
        <v>0.5536728579500716</v>
      </c>
      <c r="X811">
        <f t="shared" si="50"/>
        <v>0.8797075545801889</v>
      </c>
      <c r="Y811">
        <f t="shared" si="51"/>
        <v>0.61652465508904375</v>
      </c>
    </row>
    <row r="812" spans="1:25" x14ac:dyDescent="0.25">
      <c r="A812">
        <v>820</v>
      </c>
      <c r="B812" t="s">
        <v>1018</v>
      </c>
      <c r="C812">
        <v>79300</v>
      </c>
      <c r="D812">
        <v>4</v>
      </c>
      <c r="E812" t="str">
        <f>IFERROR(IF(OR(HLOOKUP($A812,'Z-scores'!$C$2:$UD$20,3,FALSE)&gt;2,HLOOKUP(A812,'Z-scores'!$C$2:$UD$20,3,FALSE)&lt;-2),"",'Total-corrected counts'!E812),"")</f>
        <v/>
      </c>
      <c r="F812" t="str">
        <f>IFERROR(IF(OR(HLOOKUP($A812,'Z-scores'!$C$2:$UD$20,4,FALSE)&gt;2,HLOOKUP($A812,'Z-scores'!$C$2:$UD$20,4,FALSE)&lt;-2),"",'Total-corrected counts'!F812),"")</f>
        <v/>
      </c>
      <c r="G812" t="str">
        <f>IFERROR(IF(OR(HLOOKUP($A812,'Z-scores'!$C$2:$UD$20,5,FALSE)&gt;2,HLOOKUP($A812,'Z-scores'!$C$2:$UD$20,5,FALSE)&lt;-2),"",'Total-corrected counts'!G812),"")</f>
        <v/>
      </c>
      <c r="H812" t="str">
        <f>IFERROR(IF(OR(HLOOKUP($A812,'Z-scores'!$C$2:$UD$20,6,FALSE)&gt;2,HLOOKUP($A812,'Z-scores'!$C$2:$UD$20,6,FALSE)&lt;-2),"",'Total-corrected counts'!H812),"")</f>
        <v/>
      </c>
      <c r="I812" t="str">
        <f>IFERROR(IF(OR(HLOOKUP($A812,'Z-scores'!$C$2:$UD$20,7,FALSE)&gt;2,HLOOKUP($A812,'Z-scores'!$C$2:$UD$20,7,FALSE)&lt;-2),"",'Total-corrected counts'!I812),"")</f>
        <v/>
      </c>
      <c r="J812" t="str">
        <f>IFERROR(IF(OR(HLOOKUP($A812,'Z-scores'!$C$2:$UD$20,8,FALSE)&gt;2,HLOOKUP($A812,'Z-scores'!$C$2:$UD$20,8,FALSE)&lt;-2),"",'Total-corrected counts'!J812),"")</f>
        <v/>
      </c>
      <c r="K812" t="str">
        <f>IFERROR(IF(OR(HLOOKUP($A812,'Z-scores'!$C$2:$UD$20,9,FALSE)&gt;2,HLOOKUP($A812,'Z-scores'!$C$2:$UD$20,9,FALSE)&lt;-2),"",'Total-corrected counts'!K812),"")</f>
        <v/>
      </c>
      <c r="L812" t="str">
        <f>IFERROR(IF(OR(HLOOKUP($A812,'Z-scores'!$C$2:$UD$20,10,FALSE)&gt;2,HLOOKUP($A812,'Z-scores'!$C$2:$UD$20,10,FALSE)&lt;-2),"",'Total-corrected counts'!L812),"")</f>
        <v/>
      </c>
      <c r="M812" t="str">
        <f>IFERROR(IF(OR(HLOOKUP($A812,'Z-scores'!$C$2:$UD$20,11,FALSE)&gt;2,HLOOKUP($A812,'Z-scores'!$C$2:$UD$20,11,FALSE)&lt;-2),"",'Total-corrected counts'!M812),"")</f>
        <v/>
      </c>
      <c r="N812" t="str">
        <f>IFERROR(IF(OR(HLOOKUP($A812,'Z-scores'!$C$2:$UD$20,12,FALSE)&gt;2,HLOOKUP($A812,'Z-scores'!$C$2:$UD$20,12,FALSE)&lt;-2),"",'Total-corrected counts'!N812),"")</f>
        <v/>
      </c>
      <c r="O812" t="str">
        <f>IFERROR(IF(OR(HLOOKUP($A812,'Z-scores'!$C$2:$UD$20,13,FALSE)&gt;2,HLOOKUP($A812,'Z-scores'!$C$2:$UD$20,13,FALSE)&lt;-2),"",'Total-corrected counts'!O812),"")</f>
        <v/>
      </c>
      <c r="P812" t="str">
        <f>IFERROR(IF(OR(HLOOKUP($A812,'Z-scores'!$C$2:$UD$20,14,FALSE)&gt;2,HLOOKUP($A812,'Z-scores'!$C$2:$UD$20,14,FALSE)&lt;-2),"",'Total-corrected counts'!P812),"")</f>
        <v/>
      </c>
      <c r="Q812" t="str">
        <f>IFERROR(IF(OR(HLOOKUP($A812,'Z-scores'!$C$2:$UD$20,15,FALSE)&gt;2,HLOOKUP($A812,'Z-scores'!$C$2:$UD$20,15,FALSE)&lt;-2),"",'Total-corrected counts'!Q812),"")</f>
        <v/>
      </c>
      <c r="R812" t="str">
        <f>IFERROR(IF(OR(HLOOKUP($A812,'Z-scores'!$C$2:$UD$20,16,FALSE)&gt;2,HLOOKUP($A812,'Z-scores'!$C$2:$UD$20,16,FALSE)&lt;-2),"",'Total-corrected counts'!R812),"")</f>
        <v/>
      </c>
      <c r="S812" t="str">
        <f>IFERROR(IF(OR(HLOOKUP($A812,'Z-scores'!$C$2:$UD$20,17,FALSE)&gt;2,HLOOKUP($A812,'Z-scores'!$C$2:$UD$20,17,FALSE)&lt;-2),"",'Total-corrected counts'!S812),"")</f>
        <v/>
      </c>
      <c r="T812" t="str">
        <f>IFERROR(IF(OR(HLOOKUP($A812,'Z-scores'!$C$2:$UD$20,18,FALSE)&gt;2,HLOOKUP($A812,'Z-scores'!$C$2:$UD$20,18,FALSE)&lt;-2),"",'Total-corrected counts'!T812),"")</f>
        <v/>
      </c>
      <c r="U812" t="str">
        <f>IFERROR(IF(OR(HLOOKUP($A812,'Z-scores'!$C$2:$UD$20,19,FALSE)&gt;2,HLOOKUP($A812,'Z-scores'!$C$2:$UD$20,19,FALSE)&lt;-2),"",'Total-corrected counts'!U812),"")</f>
        <v/>
      </c>
      <c r="V812">
        <f t="shared" si="48"/>
        <v>1</v>
      </c>
      <c r="W812" t="str">
        <f t="shared" si="49"/>
        <v/>
      </c>
      <c r="X812" t="str">
        <f t="shared" si="50"/>
        <v/>
      </c>
      <c r="Y812" t="str">
        <f t="shared" si="51"/>
        <v/>
      </c>
    </row>
    <row r="813" spans="1:25" x14ac:dyDescent="0.25">
      <c r="A813">
        <v>821</v>
      </c>
      <c r="B813" t="s">
        <v>397</v>
      </c>
      <c r="C813">
        <v>16400</v>
      </c>
      <c r="D813">
        <v>385</v>
      </c>
      <c r="E813">
        <f>IFERROR(IF(OR(HLOOKUP($A813,'Z-scores'!$C$2:$UD$20,3,FALSE)&gt;2,HLOOKUP(A813,'Z-scores'!$C$2:$UD$20,3,FALSE)&lt;-2),"",'Total-corrected counts'!E813),"")</f>
        <v>13.179335340118749</v>
      </c>
      <c r="F813">
        <f>IFERROR(IF(OR(HLOOKUP($A813,'Z-scores'!$C$2:$UD$20,4,FALSE)&gt;2,HLOOKUP($A813,'Z-scores'!$C$2:$UD$20,4,FALSE)&lt;-2),"",'Total-corrected counts'!F813),"")</f>
        <v>61.924355327184372</v>
      </c>
      <c r="G813">
        <f>IFERROR(IF(OR(HLOOKUP($A813,'Z-scores'!$C$2:$UD$20,5,FALSE)&gt;2,HLOOKUP($A813,'Z-scores'!$C$2:$UD$20,5,FALSE)&lt;-2),"",'Total-corrected counts'!G813),"")</f>
        <v>135.56091880849829</v>
      </c>
      <c r="H813">
        <f>IFERROR(IF(OR(HLOOKUP($A813,'Z-scores'!$C$2:$UD$20,6,FALSE)&gt;2,HLOOKUP($A813,'Z-scores'!$C$2:$UD$20,6,FALSE)&lt;-2),"",'Total-corrected counts'!H813),"")</f>
        <v>114.20486234478406</v>
      </c>
      <c r="I813">
        <f>IFERROR(IF(OR(HLOOKUP($A813,'Z-scores'!$C$2:$UD$20,7,FALSE)&gt;2,HLOOKUP($A813,'Z-scores'!$C$2:$UD$20,7,FALSE)&lt;-2),"",'Total-corrected counts'!I813),"")</f>
        <v>33.468887664350646</v>
      </c>
      <c r="J813">
        <f>IFERROR(IF(OR(HLOOKUP($A813,'Z-scores'!$C$2:$UD$20,8,FALSE)&gt;2,HLOOKUP($A813,'Z-scores'!$C$2:$UD$20,8,FALSE)&lt;-2),"",'Total-corrected counts'!J813),"")</f>
        <v>40.880949704252885</v>
      </c>
      <c r="K813">
        <f>IFERROR(IF(OR(HLOOKUP($A813,'Z-scores'!$C$2:$UD$20,9,FALSE)&gt;2,HLOOKUP($A813,'Z-scores'!$C$2:$UD$20,9,FALSE)&lt;-2),"",'Total-corrected counts'!K813),"")</f>
        <v>173.88260215173645</v>
      </c>
      <c r="L813">
        <f>IFERROR(IF(OR(HLOOKUP($A813,'Z-scores'!$C$2:$UD$20,10,FALSE)&gt;2,HLOOKUP($A813,'Z-scores'!$C$2:$UD$20,10,FALSE)&lt;-2),"",'Total-corrected counts'!L813),"")</f>
        <v>52.931028704378242</v>
      </c>
      <c r="M813">
        <f>IFERROR(IF(OR(HLOOKUP($A813,'Z-scores'!$C$2:$UD$20,11,FALSE)&gt;2,HLOOKUP($A813,'Z-scores'!$C$2:$UD$20,11,FALSE)&lt;-2),"",'Total-corrected counts'!M813),"")</f>
        <v>47.785888257231932</v>
      </c>
      <c r="N813">
        <f>IFERROR(IF(OR(HLOOKUP($A813,'Z-scores'!$C$2:$UD$20,12,FALSE)&gt;2,HLOOKUP($A813,'Z-scores'!$C$2:$UD$20,12,FALSE)&lt;-2),"",'Total-corrected counts'!N813),"")</f>
        <v>85.382516791039649</v>
      </c>
      <c r="O813">
        <f>IFERROR(IF(OR(HLOOKUP($A813,'Z-scores'!$C$2:$UD$20,13,FALSE)&gt;2,HLOOKUP($A813,'Z-scores'!$C$2:$UD$20,13,FALSE)&lt;-2),"",'Total-corrected counts'!O813),"")</f>
        <v>100.977059479375</v>
      </c>
      <c r="P813">
        <f>IFERROR(IF(OR(HLOOKUP($A813,'Z-scores'!$C$2:$UD$20,14,FALSE)&gt;2,HLOOKUP($A813,'Z-scores'!$C$2:$UD$20,14,FALSE)&lt;-2),"",'Total-corrected counts'!P813),"")</f>
        <v>136.17545405707804</v>
      </c>
      <c r="Q813">
        <f>IFERROR(IF(OR(HLOOKUP($A813,'Z-scores'!$C$2:$UD$20,15,FALSE)&gt;2,HLOOKUP($A813,'Z-scores'!$C$2:$UD$20,15,FALSE)&lt;-2),"",'Total-corrected counts'!Q813),"")</f>
        <v>188.9270697630879</v>
      </c>
      <c r="R813">
        <f>IFERROR(IF(OR(HLOOKUP($A813,'Z-scores'!$C$2:$UD$20,16,FALSE)&gt;2,HLOOKUP($A813,'Z-scores'!$C$2:$UD$20,16,FALSE)&lt;-2),"",'Total-corrected counts'!R813),"")</f>
        <v>121.40299841123874</v>
      </c>
      <c r="S813">
        <f>IFERROR(IF(OR(HLOOKUP($A813,'Z-scores'!$C$2:$UD$20,17,FALSE)&gt;2,HLOOKUP($A813,'Z-scores'!$C$2:$UD$20,17,FALSE)&lt;-2),"",'Total-corrected counts'!S813),"")</f>
        <v>139.13181314320641</v>
      </c>
      <c r="T813">
        <f>IFERROR(IF(OR(HLOOKUP($A813,'Z-scores'!$C$2:$UD$20,18,FALSE)&gt;2,HLOOKUP($A813,'Z-scores'!$C$2:$UD$20,18,FALSE)&lt;-2),"",'Total-corrected counts'!T813),"")</f>
        <v>96.296754484083408</v>
      </c>
      <c r="U813">
        <f>IFERROR(IF(OR(HLOOKUP($A813,'Z-scores'!$C$2:$UD$20,19,FALSE)&gt;2,HLOOKUP($A813,'Z-scores'!$C$2:$UD$20,19,FALSE)&lt;-2),"",'Total-corrected counts'!U813),"")</f>
        <v>45.981001809558109</v>
      </c>
      <c r="V813">
        <f t="shared" si="48"/>
        <v>1</v>
      </c>
      <c r="W813">
        <f t="shared" si="49"/>
        <v>0.1176428415652471</v>
      </c>
      <c r="X813">
        <f t="shared" si="50"/>
        <v>74.868758700281731</v>
      </c>
      <c r="Y813">
        <f t="shared" si="51"/>
        <v>114.28433349233342</v>
      </c>
    </row>
    <row r="814" spans="1:25" x14ac:dyDescent="0.25">
      <c r="A814">
        <v>822</v>
      </c>
      <c r="B814" t="s">
        <v>1019</v>
      </c>
      <c r="C814">
        <v>41200</v>
      </c>
      <c r="D814">
        <v>1089</v>
      </c>
      <c r="E814" t="str">
        <f>IFERROR(IF(OR(HLOOKUP($A814,'Z-scores'!$C$2:$UD$20,3,FALSE)&gt;2,HLOOKUP(A814,'Z-scores'!$C$2:$UD$20,3,FALSE)&lt;-2),"",'Total-corrected counts'!E814),"")</f>
        <v/>
      </c>
      <c r="F814" t="str">
        <f>IFERROR(IF(OR(HLOOKUP($A814,'Z-scores'!$C$2:$UD$20,4,FALSE)&gt;2,HLOOKUP($A814,'Z-scores'!$C$2:$UD$20,4,FALSE)&lt;-2),"",'Total-corrected counts'!F814),"")</f>
        <v/>
      </c>
      <c r="G814" t="str">
        <f>IFERROR(IF(OR(HLOOKUP($A814,'Z-scores'!$C$2:$UD$20,5,FALSE)&gt;2,HLOOKUP($A814,'Z-scores'!$C$2:$UD$20,5,FALSE)&lt;-2),"",'Total-corrected counts'!G814),"")</f>
        <v/>
      </c>
      <c r="H814" t="str">
        <f>IFERROR(IF(OR(HLOOKUP($A814,'Z-scores'!$C$2:$UD$20,6,FALSE)&gt;2,HLOOKUP($A814,'Z-scores'!$C$2:$UD$20,6,FALSE)&lt;-2),"",'Total-corrected counts'!H814),"")</f>
        <v/>
      </c>
      <c r="I814" t="str">
        <f>IFERROR(IF(OR(HLOOKUP($A814,'Z-scores'!$C$2:$UD$20,7,FALSE)&gt;2,HLOOKUP($A814,'Z-scores'!$C$2:$UD$20,7,FALSE)&lt;-2),"",'Total-corrected counts'!I814),"")</f>
        <v/>
      </c>
      <c r="J814" t="str">
        <f>IFERROR(IF(OR(HLOOKUP($A814,'Z-scores'!$C$2:$UD$20,8,FALSE)&gt;2,HLOOKUP($A814,'Z-scores'!$C$2:$UD$20,8,FALSE)&lt;-2),"",'Total-corrected counts'!J814),"")</f>
        <v/>
      </c>
      <c r="K814" t="str">
        <f>IFERROR(IF(OR(HLOOKUP($A814,'Z-scores'!$C$2:$UD$20,9,FALSE)&gt;2,HLOOKUP($A814,'Z-scores'!$C$2:$UD$20,9,FALSE)&lt;-2),"",'Total-corrected counts'!K814),"")</f>
        <v/>
      </c>
      <c r="L814" t="str">
        <f>IFERROR(IF(OR(HLOOKUP($A814,'Z-scores'!$C$2:$UD$20,10,FALSE)&gt;2,HLOOKUP($A814,'Z-scores'!$C$2:$UD$20,10,FALSE)&lt;-2),"",'Total-corrected counts'!L814),"")</f>
        <v/>
      </c>
      <c r="M814" t="str">
        <f>IFERROR(IF(OR(HLOOKUP($A814,'Z-scores'!$C$2:$UD$20,11,FALSE)&gt;2,HLOOKUP($A814,'Z-scores'!$C$2:$UD$20,11,FALSE)&lt;-2),"",'Total-corrected counts'!M814),"")</f>
        <v/>
      </c>
      <c r="N814" t="str">
        <f>IFERROR(IF(OR(HLOOKUP($A814,'Z-scores'!$C$2:$UD$20,12,FALSE)&gt;2,HLOOKUP($A814,'Z-scores'!$C$2:$UD$20,12,FALSE)&lt;-2),"",'Total-corrected counts'!N814),"")</f>
        <v/>
      </c>
      <c r="O814" t="str">
        <f>IFERROR(IF(OR(HLOOKUP($A814,'Z-scores'!$C$2:$UD$20,13,FALSE)&gt;2,HLOOKUP($A814,'Z-scores'!$C$2:$UD$20,13,FALSE)&lt;-2),"",'Total-corrected counts'!O814),"")</f>
        <v/>
      </c>
      <c r="P814" t="str">
        <f>IFERROR(IF(OR(HLOOKUP($A814,'Z-scores'!$C$2:$UD$20,14,FALSE)&gt;2,HLOOKUP($A814,'Z-scores'!$C$2:$UD$20,14,FALSE)&lt;-2),"",'Total-corrected counts'!P814),"")</f>
        <v/>
      </c>
      <c r="Q814" t="str">
        <f>IFERROR(IF(OR(HLOOKUP($A814,'Z-scores'!$C$2:$UD$20,15,FALSE)&gt;2,HLOOKUP($A814,'Z-scores'!$C$2:$UD$20,15,FALSE)&lt;-2),"",'Total-corrected counts'!Q814),"")</f>
        <v/>
      </c>
      <c r="R814" t="str">
        <f>IFERROR(IF(OR(HLOOKUP($A814,'Z-scores'!$C$2:$UD$20,16,FALSE)&gt;2,HLOOKUP($A814,'Z-scores'!$C$2:$UD$20,16,FALSE)&lt;-2),"",'Total-corrected counts'!R814),"")</f>
        <v/>
      </c>
      <c r="S814" t="str">
        <f>IFERROR(IF(OR(HLOOKUP($A814,'Z-scores'!$C$2:$UD$20,17,FALSE)&gt;2,HLOOKUP($A814,'Z-scores'!$C$2:$UD$20,17,FALSE)&lt;-2),"",'Total-corrected counts'!S814),"")</f>
        <v/>
      </c>
      <c r="T814" t="str">
        <f>IFERROR(IF(OR(HLOOKUP($A814,'Z-scores'!$C$2:$UD$20,18,FALSE)&gt;2,HLOOKUP($A814,'Z-scores'!$C$2:$UD$20,18,FALSE)&lt;-2),"",'Total-corrected counts'!T814),"")</f>
        <v/>
      </c>
      <c r="U814" t="str">
        <f>IFERROR(IF(OR(HLOOKUP($A814,'Z-scores'!$C$2:$UD$20,19,FALSE)&gt;2,HLOOKUP($A814,'Z-scores'!$C$2:$UD$20,19,FALSE)&lt;-2),"",'Total-corrected counts'!U814),"")</f>
        <v/>
      </c>
      <c r="V814">
        <f t="shared" si="48"/>
        <v>1</v>
      </c>
      <c r="W814" t="str">
        <f t="shared" si="49"/>
        <v/>
      </c>
      <c r="X814" t="str">
        <f t="shared" si="50"/>
        <v/>
      </c>
      <c r="Y814" t="str">
        <f t="shared" si="51"/>
        <v/>
      </c>
    </row>
    <row r="815" spans="1:25" x14ac:dyDescent="0.25">
      <c r="A815">
        <v>823</v>
      </c>
      <c r="B815" t="s">
        <v>1020</v>
      </c>
      <c r="C815">
        <v>40900</v>
      </c>
      <c r="D815">
        <v>799</v>
      </c>
      <c r="E815" t="str">
        <f>IFERROR(IF(OR(HLOOKUP($A815,'Z-scores'!$C$2:$UD$20,3,FALSE)&gt;2,HLOOKUP(A815,'Z-scores'!$C$2:$UD$20,3,FALSE)&lt;-2),"",'Total-corrected counts'!E815),"")</f>
        <v/>
      </c>
      <c r="F815" t="str">
        <f>IFERROR(IF(OR(HLOOKUP($A815,'Z-scores'!$C$2:$UD$20,4,FALSE)&gt;2,HLOOKUP($A815,'Z-scores'!$C$2:$UD$20,4,FALSE)&lt;-2),"",'Total-corrected counts'!F815),"")</f>
        <v/>
      </c>
      <c r="G815" t="str">
        <f>IFERROR(IF(OR(HLOOKUP($A815,'Z-scores'!$C$2:$UD$20,5,FALSE)&gt;2,HLOOKUP($A815,'Z-scores'!$C$2:$UD$20,5,FALSE)&lt;-2),"",'Total-corrected counts'!G815),"")</f>
        <v/>
      </c>
      <c r="H815" t="str">
        <f>IFERROR(IF(OR(HLOOKUP($A815,'Z-scores'!$C$2:$UD$20,6,FALSE)&gt;2,HLOOKUP($A815,'Z-scores'!$C$2:$UD$20,6,FALSE)&lt;-2),"",'Total-corrected counts'!H815),"")</f>
        <v/>
      </c>
      <c r="I815" t="str">
        <f>IFERROR(IF(OR(HLOOKUP($A815,'Z-scores'!$C$2:$UD$20,7,FALSE)&gt;2,HLOOKUP($A815,'Z-scores'!$C$2:$UD$20,7,FALSE)&lt;-2),"",'Total-corrected counts'!I815),"")</f>
        <v/>
      </c>
      <c r="J815" t="str">
        <f>IFERROR(IF(OR(HLOOKUP($A815,'Z-scores'!$C$2:$UD$20,8,FALSE)&gt;2,HLOOKUP($A815,'Z-scores'!$C$2:$UD$20,8,FALSE)&lt;-2),"",'Total-corrected counts'!J815),"")</f>
        <v/>
      </c>
      <c r="K815" t="str">
        <f>IFERROR(IF(OR(HLOOKUP($A815,'Z-scores'!$C$2:$UD$20,9,FALSE)&gt;2,HLOOKUP($A815,'Z-scores'!$C$2:$UD$20,9,FALSE)&lt;-2),"",'Total-corrected counts'!K815),"")</f>
        <v/>
      </c>
      <c r="L815" t="str">
        <f>IFERROR(IF(OR(HLOOKUP($A815,'Z-scores'!$C$2:$UD$20,10,FALSE)&gt;2,HLOOKUP($A815,'Z-scores'!$C$2:$UD$20,10,FALSE)&lt;-2),"",'Total-corrected counts'!L815),"")</f>
        <v/>
      </c>
      <c r="M815" t="str">
        <f>IFERROR(IF(OR(HLOOKUP($A815,'Z-scores'!$C$2:$UD$20,11,FALSE)&gt;2,HLOOKUP($A815,'Z-scores'!$C$2:$UD$20,11,FALSE)&lt;-2),"",'Total-corrected counts'!M815),"")</f>
        <v/>
      </c>
      <c r="N815" t="str">
        <f>IFERROR(IF(OR(HLOOKUP($A815,'Z-scores'!$C$2:$UD$20,12,FALSE)&gt;2,HLOOKUP($A815,'Z-scores'!$C$2:$UD$20,12,FALSE)&lt;-2),"",'Total-corrected counts'!N815),"")</f>
        <v/>
      </c>
      <c r="O815" t="str">
        <f>IFERROR(IF(OR(HLOOKUP($A815,'Z-scores'!$C$2:$UD$20,13,FALSE)&gt;2,HLOOKUP($A815,'Z-scores'!$C$2:$UD$20,13,FALSE)&lt;-2),"",'Total-corrected counts'!O815),"")</f>
        <v/>
      </c>
      <c r="P815" t="str">
        <f>IFERROR(IF(OR(HLOOKUP($A815,'Z-scores'!$C$2:$UD$20,14,FALSE)&gt;2,HLOOKUP($A815,'Z-scores'!$C$2:$UD$20,14,FALSE)&lt;-2),"",'Total-corrected counts'!P815),"")</f>
        <v/>
      </c>
      <c r="Q815" t="str">
        <f>IFERROR(IF(OR(HLOOKUP($A815,'Z-scores'!$C$2:$UD$20,15,FALSE)&gt;2,HLOOKUP($A815,'Z-scores'!$C$2:$UD$20,15,FALSE)&lt;-2),"",'Total-corrected counts'!Q815),"")</f>
        <v/>
      </c>
      <c r="R815" t="str">
        <f>IFERROR(IF(OR(HLOOKUP($A815,'Z-scores'!$C$2:$UD$20,16,FALSE)&gt;2,HLOOKUP($A815,'Z-scores'!$C$2:$UD$20,16,FALSE)&lt;-2),"",'Total-corrected counts'!R815),"")</f>
        <v/>
      </c>
      <c r="S815" t="str">
        <f>IFERROR(IF(OR(HLOOKUP($A815,'Z-scores'!$C$2:$UD$20,17,FALSE)&gt;2,HLOOKUP($A815,'Z-scores'!$C$2:$UD$20,17,FALSE)&lt;-2),"",'Total-corrected counts'!S815),"")</f>
        <v/>
      </c>
      <c r="T815" t="str">
        <f>IFERROR(IF(OR(HLOOKUP($A815,'Z-scores'!$C$2:$UD$20,18,FALSE)&gt;2,HLOOKUP($A815,'Z-scores'!$C$2:$UD$20,18,FALSE)&lt;-2),"",'Total-corrected counts'!T815),"")</f>
        <v/>
      </c>
      <c r="U815" t="str">
        <f>IFERROR(IF(OR(HLOOKUP($A815,'Z-scores'!$C$2:$UD$20,19,FALSE)&gt;2,HLOOKUP($A815,'Z-scores'!$C$2:$UD$20,19,FALSE)&lt;-2),"",'Total-corrected counts'!U815),"")</f>
        <v/>
      </c>
      <c r="V815">
        <f t="shared" si="48"/>
        <v>1</v>
      </c>
      <c r="W815" t="str">
        <f t="shared" si="49"/>
        <v/>
      </c>
      <c r="X815" t="str">
        <f t="shared" si="50"/>
        <v/>
      </c>
      <c r="Y815" t="str">
        <f t="shared" si="51"/>
        <v/>
      </c>
    </row>
    <row r="816" spans="1:25" x14ac:dyDescent="0.25">
      <c r="A816">
        <v>824</v>
      </c>
      <c r="B816" t="s">
        <v>1021</v>
      </c>
      <c r="C816">
        <v>112700</v>
      </c>
      <c r="D816">
        <v>991</v>
      </c>
      <c r="E816" t="str">
        <f>IFERROR(IF(OR(HLOOKUP($A816,'Z-scores'!$C$2:$UD$20,3,FALSE)&gt;2,HLOOKUP(A816,'Z-scores'!$C$2:$UD$20,3,FALSE)&lt;-2),"",'Total-corrected counts'!E816),"")</f>
        <v/>
      </c>
      <c r="F816" t="str">
        <f>IFERROR(IF(OR(HLOOKUP($A816,'Z-scores'!$C$2:$UD$20,4,FALSE)&gt;2,HLOOKUP($A816,'Z-scores'!$C$2:$UD$20,4,FALSE)&lt;-2),"",'Total-corrected counts'!F816),"")</f>
        <v/>
      </c>
      <c r="G816" t="str">
        <f>IFERROR(IF(OR(HLOOKUP($A816,'Z-scores'!$C$2:$UD$20,5,FALSE)&gt;2,HLOOKUP($A816,'Z-scores'!$C$2:$UD$20,5,FALSE)&lt;-2),"",'Total-corrected counts'!G816),"")</f>
        <v/>
      </c>
      <c r="H816" t="str">
        <f>IFERROR(IF(OR(HLOOKUP($A816,'Z-scores'!$C$2:$UD$20,6,FALSE)&gt;2,HLOOKUP($A816,'Z-scores'!$C$2:$UD$20,6,FALSE)&lt;-2),"",'Total-corrected counts'!H816),"")</f>
        <v/>
      </c>
      <c r="I816" t="str">
        <f>IFERROR(IF(OR(HLOOKUP($A816,'Z-scores'!$C$2:$UD$20,7,FALSE)&gt;2,HLOOKUP($A816,'Z-scores'!$C$2:$UD$20,7,FALSE)&lt;-2),"",'Total-corrected counts'!I816),"")</f>
        <v/>
      </c>
      <c r="J816" t="str">
        <f>IFERROR(IF(OR(HLOOKUP($A816,'Z-scores'!$C$2:$UD$20,8,FALSE)&gt;2,HLOOKUP($A816,'Z-scores'!$C$2:$UD$20,8,FALSE)&lt;-2),"",'Total-corrected counts'!J816),"")</f>
        <v/>
      </c>
      <c r="K816" t="str">
        <f>IFERROR(IF(OR(HLOOKUP($A816,'Z-scores'!$C$2:$UD$20,9,FALSE)&gt;2,HLOOKUP($A816,'Z-scores'!$C$2:$UD$20,9,FALSE)&lt;-2),"",'Total-corrected counts'!K816),"")</f>
        <v/>
      </c>
      <c r="L816" t="str">
        <f>IFERROR(IF(OR(HLOOKUP($A816,'Z-scores'!$C$2:$UD$20,10,FALSE)&gt;2,HLOOKUP($A816,'Z-scores'!$C$2:$UD$20,10,FALSE)&lt;-2),"",'Total-corrected counts'!L816),"")</f>
        <v/>
      </c>
      <c r="M816" t="str">
        <f>IFERROR(IF(OR(HLOOKUP($A816,'Z-scores'!$C$2:$UD$20,11,FALSE)&gt;2,HLOOKUP($A816,'Z-scores'!$C$2:$UD$20,11,FALSE)&lt;-2),"",'Total-corrected counts'!M816),"")</f>
        <v/>
      </c>
      <c r="N816" t="str">
        <f>IFERROR(IF(OR(HLOOKUP($A816,'Z-scores'!$C$2:$UD$20,12,FALSE)&gt;2,HLOOKUP($A816,'Z-scores'!$C$2:$UD$20,12,FALSE)&lt;-2),"",'Total-corrected counts'!N816),"")</f>
        <v/>
      </c>
      <c r="O816" t="str">
        <f>IFERROR(IF(OR(HLOOKUP($A816,'Z-scores'!$C$2:$UD$20,13,FALSE)&gt;2,HLOOKUP($A816,'Z-scores'!$C$2:$UD$20,13,FALSE)&lt;-2),"",'Total-corrected counts'!O816),"")</f>
        <v/>
      </c>
      <c r="P816" t="str">
        <f>IFERROR(IF(OR(HLOOKUP($A816,'Z-scores'!$C$2:$UD$20,14,FALSE)&gt;2,HLOOKUP($A816,'Z-scores'!$C$2:$UD$20,14,FALSE)&lt;-2),"",'Total-corrected counts'!P816),"")</f>
        <v/>
      </c>
      <c r="Q816" t="str">
        <f>IFERROR(IF(OR(HLOOKUP($A816,'Z-scores'!$C$2:$UD$20,15,FALSE)&gt;2,HLOOKUP($A816,'Z-scores'!$C$2:$UD$20,15,FALSE)&lt;-2),"",'Total-corrected counts'!Q816),"")</f>
        <v/>
      </c>
      <c r="R816" t="str">
        <f>IFERROR(IF(OR(HLOOKUP($A816,'Z-scores'!$C$2:$UD$20,16,FALSE)&gt;2,HLOOKUP($A816,'Z-scores'!$C$2:$UD$20,16,FALSE)&lt;-2),"",'Total-corrected counts'!R816),"")</f>
        <v/>
      </c>
      <c r="S816" t="str">
        <f>IFERROR(IF(OR(HLOOKUP($A816,'Z-scores'!$C$2:$UD$20,17,FALSE)&gt;2,HLOOKUP($A816,'Z-scores'!$C$2:$UD$20,17,FALSE)&lt;-2),"",'Total-corrected counts'!S816),"")</f>
        <v/>
      </c>
      <c r="T816" t="str">
        <f>IFERROR(IF(OR(HLOOKUP($A816,'Z-scores'!$C$2:$UD$20,18,FALSE)&gt;2,HLOOKUP($A816,'Z-scores'!$C$2:$UD$20,18,FALSE)&lt;-2),"",'Total-corrected counts'!T816),"")</f>
        <v/>
      </c>
      <c r="U816" t="str">
        <f>IFERROR(IF(OR(HLOOKUP($A816,'Z-scores'!$C$2:$UD$20,19,FALSE)&gt;2,HLOOKUP($A816,'Z-scores'!$C$2:$UD$20,19,FALSE)&lt;-2),"",'Total-corrected counts'!U816),"")</f>
        <v/>
      </c>
      <c r="V816">
        <f t="shared" si="48"/>
        <v>1</v>
      </c>
      <c r="W816" t="str">
        <f t="shared" si="49"/>
        <v/>
      </c>
      <c r="X816" t="str">
        <f t="shared" si="50"/>
        <v/>
      </c>
      <c r="Y816" t="str">
        <f t="shared" si="51"/>
        <v/>
      </c>
    </row>
    <row r="817" spans="1:25" x14ac:dyDescent="0.25">
      <c r="A817">
        <v>825</v>
      </c>
      <c r="B817" t="s">
        <v>1022</v>
      </c>
      <c r="C817">
        <v>113300</v>
      </c>
      <c r="D817">
        <v>349</v>
      </c>
      <c r="E817" t="str">
        <f>IFERROR(IF(OR(HLOOKUP($A817,'Z-scores'!$C$2:$UD$20,3,FALSE)&gt;2,HLOOKUP(A817,'Z-scores'!$C$2:$UD$20,3,FALSE)&lt;-2),"",'Total-corrected counts'!E817),"")</f>
        <v/>
      </c>
      <c r="F817" t="str">
        <f>IFERROR(IF(OR(HLOOKUP($A817,'Z-scores'!$C$2:$UD$20,4,FALSE)&gt;2,HLOOKUP($A817,'Z-scores'!$C$2:$UD$20,4,FALSE)&lt;-2),"",'Total-corrected counts'!F817),"")</f>
        <v/>
      </c>
      <c r="G817" t="str">
        <f>IFERROR(IF(OR(HLOOKUP($A817,'Z-scores'!$C$2:$UD$20,5,FALSE)&gt;2,HLOOKUP($A817,'Z-scores'!$C$2:$UD$20,5,FALSE)&lt;-2),"",'Total-corrected counts'!G817),"")</f>
        <v/>
      </c>
      <c r="H817" t="str">
        <f>IFERROR(IF(OR(HLOOKUP($A817,'Z-scores'!$C$2:$UD$20,6,FALSE)&gt;2,HLOOKUP($A817,'Z-scores'!$C$2:$UD$20,6,FALSE)&lt;-2),"",'Total-corrected counts'!H817),"")</f>
        <v/>
      </c>
      <c r="I817" t="str">
        <f>IFERROR(IF(OR(HLOOKUP($A817,'Z-scores'!$C$2:$UD$20,7,FALSE)&gt;2,HLOOKUP($A817,'Z-scores'!$C$2:$UD$20,7,FALSE)&lt;-2),"",'Total-corrected counts'!I817),"")</f>
        <v/>
      </c>
      <c r="J817" t="str">
        <f>IFERROR(IF(OR(HLOOKUP($A817,'Z-scores'!$C$2:$UD$20,8,FALSE)&gt;2,HLOOKUP($A817,'Z-scores'!$C$2:$UD$20,8,FALSE)&lt;-2),"",'Total-corrected counts'!J817),"")</f>
        <v/>
      </c>
      <c r="K817" t="str">
        <f>IFERROR(IF(OR(HLOOKUP($A817,'Z-scores'!$C$2:$UD$20,9,FALSE)&gt;2,HLOOKUP($A817,'Z-scores'!$C$2:$UD$20,9,FALSE)&lt;-2),"",'Total-corrected counts'!K817),"")</f>
        <v/>
      </c>
      <c r="L817" t="str">
        <f>IFERROR(IF(OR(HLOOKUP($A817,'Z-scores'!$C$2:$UD$20,10,FALSE)&gt;2,HLOOKUP($A817,'Z-scores'!$C$2:$UD$20,10,FALSE)&lt;-2),"",'Total-corrected counts'!L817),"")</f>
        <v/>
      </c>
      <c r="M817" t="str">
        <f>IFERROR(IF(OR(HLOOKUP($A817,'Z-scores'!$C$2:$UD$20,11,FALSE)&gt;2,HLOOKUP($A817,'Z-scores'!$C$2:$UD$20,11,FALSE)&lt;-2),"",'Total-corrected counts'!M817),"")</f>
        <v/>
      </c>
      <c r="N817" t="str">
        <f>IFERROR(IF(OR(HLOOKUP($A817,'Z-scores'!$C$2:$UD$20,12,FALSE)&gt;2,HLOOKUP($A817,'Z-scores'!$C$2:$UD$20,12,FALSE)&lt;-2),"",'Total-corrected counts'!N817),"")</f>
        <v/>
      </c>
      <c r="O817" t="str">
        <f>IFERROR(IF(OR(HLOOKUP($A817,'Z-scores'!$C$2:$UD$20,13,FALSE)&gt;2,HLOOKUP($A817,'Z-scores'!$C$2:$UD$20,13,FALSE)&lt;-2),"",'Total-corrected counts'!O817),"")</f>
        <v/>
      </c>
      <c r="P817" t="str">
        <f>IFERROR(IF(OR(HLOOKUP($A817,'Z-scores'!$C$2:$UD$20,14,FALSE)&gt;2,HLOOKUP($A817,'Z-scores'!$C$2:$UD$20,14,FALSE)&lt;-2),"",'Total-corrected counts'!P817),"")</f>
        <v/>
      </c>
      <c r="Q817" t="str">
        <f>IFERROR(IF(OR(HLOOKUP($A817,'Z-scores'!$C$2:$UD$20,15,FALSE)&gt;2,HLOOKUP($A817,'Z-scores'!$C$2:$UD$20,15,FALSE)&lt;-2),"",'Total-corrected counts'!Q817),"")</f>
        <v/>
      </c>
      <c r="R817" t="str">
        <f>IFERROR(IF(OR(HLOOKUP($A817,'Z-scores'!$C$2:$UD$20,16,FALSE)&gt;2,HLOOKUP($A817,'Z-scores'!$C$2:$UD$20,16,FALSE)&lt;-2),"",'Total-corrected counts'!R817),"")</f>
        <v/>
      </c>
      <c r="S817" t="str">
        <f>IFERROR(IF(OR(HLOOKUP($A817,'Z-scores'!$C$2:$UD$20,17,FALSE)&gt;2,HLOOKUP($A817,'Z-scores'!$C$2:$UD$20,17,FALSE)&lt;-2),"",'Total-corrected counts'!S817),"")</f>
        <v/>
      </c>
      <c r="T817" t="str">
        <f>IFERROR(IF(OR(HLOOKUP($A817,'Z-scores'!$C$2:$UD$20,18,FALSE)&gt;2,HLOOKUP($A817,'Z-scores'!$C$2:$UD$20,18,FALSE)&lt;-2),"",'Total-corrected counts'!T817),"")</f>
        <v/>
      </c>
      <c r="U817" t="str">
        <f>IFERROR(IF(OR(HLOOKUP($A817,'Z-scores'!$C$2:$UD$20,19,FALSE)&gt;2,HLOOKUP($A817,'Z-scores'!$C$2:$UD$20,19,FALSE)&lt;-2),"",'Total-corrected counts'!U817),"")</f>
        <v/>
      </c>
      <c r="V817">
        <f t="shared" si="48"/>
        <v>1</v>
      </c>
      <c r="W817" t="str">
        <f t="shared" si="49"/>
        <v/>
      </c>
      <c r="X817" t="str">
        <f t="shared" si="50"/>
        <v/>
      </c>
      <c r="Y817" t="str">
        <f t="shared" si="51"/>
        <v/>
      </c>
    </row>
    <row r="818" spans="1:25" x14ac:dyDescent="0.25">
      <c r="A818">
        <v>826</v>
      </c>
      <c r="B818" t="s">
        <v>1023</v>
      </c>
      <c r="C818">
        <v>52300</v>
      </c>
      <c r="D818">
        <v>803</v>
      </c>
      <c r="E818" t="str">
        <f>IFERROR(IF(OR(HLOOKUP($A818,'Z-scores'!$C$2:$UD$20,3,FALSE)&gt;2,HLOOKUP(A818,'Z-scores'!$C$2:$UD$20,3,FALSE)&lt;-2),"",'Total-corrected counts'!E818),"")</f>
        <v/>
      </c>
      <c r="F818" t="str">
        <f>IFERROR(IF(OR(HLOOKUP($A818,'Z-scores'!$C$2:$UD$20,4,FALSE)&gt;2,HLOOKUP($A818,'Z-scores'!$C$2:$UD$20,4,FALSE)&lt;-2),"",'Total-corrected counts'!F818),"")</f>
        <v/>
      </c>
      <c r="G818" t="str">
        <f>IFERROR(IF(OR(HLOOKUP($A818,'Z-scores'!$C$2:$UD$20,5,FALSE)&gt;2,HLOOKUP($A818,'Z-scores'!$C$2:$UD$20,5,FALSE)&lt;-2),"",'Total-corrected counts'!G818),"")</f>
        <v/>
      </c>
      <c r="H818" t="str">
        <f>IFERROR(IF(OR(HLOOKUP($A818,'Z-scores'!$C$2:$UD$20,6,FALSE)&gt;2,HLOOKUP($A818,'Z-scores'!$C$2:$UD$20,6,FALSE)&lt;-2),"",'Total-corrected counts'!H818),"")</f>
        <v/>
      </c>
      <c r="I818" t="str">
        <f>IFERROR(IF(OR(HLOOKUP($A818,'Z-scores'!$C$2:$UD$20,7,FALSE)&gt;2,HLOOKUP($A818,'Z-scores'!$C$2:$UD$20,7,FALSE)&lt;-2),"",'Total-corrected counts'!I818),"")</f>
        <v/>
      </c>
      <c r="J818" t="str">
        <f>IFERROR(IF(OR(HLOOKUP($A818,'Z-scores'!$C$2:$UD$20,8,FALSE)&gt;2,HLOOKUP($A818,'Z-scores'!$C$2:$UD$20,8,FALSE)&lt;-2),"",'Total-corrected counts'!J818),"")</f>
        <v/>
      </c>
      <c r="K818" t="str">
        <f>IFERROR(IF(OR(HLOOKUP($A818,'Z-scores'!$C$2:$UD$20,9,FALSE)&gt;2,HLOOKUP($A818,'Z-scores'!$C$2:$UD$20,9,FALSE)&lt;-2),"",'Total-corrected counts'!K818),"")</f>
        <v/>
      </c>
      <c r="L818" t="str">
        <f>IFERROR(IF(OR(HLOOKUP($A818,'Z-scores'!$C$2:$UD$20,10,FALSE)&gt;2,HLOOKUP($A818,'Z-scores'!$C$2:$UD$20,10,FALSE)&lt;-2),"",'Total-corrected counts'!L818),"")</f>
        <v/>
      </c>
      <c r="M818" t="str">
        <f>IFERROR(IF(OR(HLOOKUP($A818,'Z-scores'!$C$2:$UD$20,11,FALSE)&gt;2,HLOOKUP($A818,'Z-scores'!$C$2:$UD$20,11,FALSE)&lt;-2),"",'Total-corrected counts'!M818),"")</f>
        <v/>
      </c>
      <c r="N818" t="str">
        <f>IFERROR(IF(OR(HLOOKUP($A818,'Z-scores'!$C$2:$UD$20,12,FALSE)&gt;2,HLOOKUP($A818,'Z-scores'!$C$2:$UD$20,12,FALSE)&lt;-2),"",'Total-corrected counts'!N818),"")</f>
        <v/>
      </c>
      <c r="O818" t="str">
        <f>IFERROR(IF(OR(HLOOKUP($A818,'Z-scores'!$C$2:$UD$20,13,FALSE)&gt;2,HLOOKUP($A818,'Z-scores'!$C$2:$UD$20,13,FALSE)&lt;-2),"",'Total-corrected counts'!O818),"")</f>
        <v/>
      </c>
      <c r="P818" t="str">
        <f>IFERROR(IF(OR(HLOOKUP($A818,'Z-scores'!$C$2:$UD$20,14,FALSE)&gt;2,HLOOKUP($A818,'Z-scores'!$C$2:$UD$20,14,FALSE)&lt;-2),"",'Total-corrected counts'!P818),"")</f>
        <v/>
      </c>
      <c r="Q818" t="str">
        <f>IFERROR(IF(OR(HLOOKUP($A818,'Z-scores'!$C$2:$UD$20,15,FALSE)&gt;2,HLOOKUP($A818,'Z-scores'!$C$2:$UD$20,15,FALSE)&lt;-2),"",'Total-corrected counts'!Q818),"")</f>
        <v/>
      </c>
      <c r="R818" t="str">
        <f>IFERROR(IF(OR(HLOOKUP($A818,'Z-scores'!$C$2:$UD$20,16,FALSE)&gt;2,HLOOKUP($A818,'Z-scores'!$C$2:$UD$20,16,FALSE)&lt;-2),"",'Total-corrected counts'!R818),"")</f>
        <v/>
      </c>
      <c r="S818" t="str">
        <f>IFERROR(IF(OR(HLOOKUP($A818,'Z-scores'!$C$2:$UD$20,17,FALSE)&gt;2,HLOOKUP($A818,'Z-scores'!$C$2:$UD$20,17,FALSE)&lt;-2),"",'Total-corrected counts'!S818),"")</f>
        <v/>
      </c>
      <c r="T818" t="str">
        <f>IFERROR(IF(OR(HLOOKUP($A818,'Z-scores'!$C$2:$UD$20,18,FALSE)&gt;2,HLOOKUP($A818,'Z-scores'!$C$2:$UD$20,18,FALSE)&lt;-2),"",'Total-corrected counts'!T818),"")</f>
        <v/>
      </c>
      <c r="U818" t="str">
        <f>IFERROR(IF(OR(HLOOKUP($A818,'Z-scores'!$C$2:$UD$20,19,FALSE)&gt;2,HLOOKUP($A818,'Z-scores'!$C$2:$UD$20,19,FALSE)&lt;-2),"",'Total-corrected counts'!U818),"")</f>
        <v/>
      </c>
      <c r="V818">
        <f t="shared" si="48"/>
        <v>1</v>
      </c>
      <c r="W818" t="str">
        <f t="shared" si="49"/>
        <v/>
      </c>
      <c r="X818" t="str">
        <f t="shared" si="50"/>
        <v/>
      </c>
      <c r="Y818" t="str">
        <f t="shared" si="51"/>
        <v/>
      </c>
    </row>
    <row r="819" spans="1:25" x14ac:dyDescent="0.25">
      <c r="A819">
        <v>827</v>
      </c>
      <c r="B819" t="s">
        <v>398</v>
      </c>
      <c r="C819">
        <v>8800</v>
      </c>
      <c r="D819">
        <v>44</v>
      </c>
      <c r="E819" t="str">
        <f>IFERROR(IF(OR(HLOOKUP($A819,'Z-scores'!$C$2:$UD$20,3,FALSE)&gt;2,HLOOKUP(A819,'Z-scores'!$C$2:$UD$20,3,FALSE)&lt;-2),"",'Total-corrected counts'!E819),"")</f>
        <v/>
      </c>
      <c r="F819">
        <f>IFERROR(IF(OR(HLOOKUP($A819,'Z-scores'!$C$2:$UD$20,4,FALSE)&gt;2,HLOOKUP($A819,'Z-scores'!$C$2:$UD$20,4,FALSE)&lt;-2),"",'Total-corrected counts'!F819),"")</f>
        <v>15.963014368353528</v>
      </c>
      <c r="G819">
        <f>IFERROR(IF(OR(HLOOKUP($A819,'Z-scores'!$C$2:$UD$20,5,FALSE)&gt;2,HLOOKUP($A819,'Z-scores'!$C$2:$UD$20,5,FALSE)&lt;-2),"",'Total-corrected counts'!G819),"")</f>
        <v>23.06691217650922</v>
      </c>
      <c r="H819">
        <f>IFERROR(IF(OR(HLOOKUP($A819,'Z-scores'!$C$2:$UD$20,6,FALSE)&gt;2,HLOOKUP($A819,'Z-scores'!$C$2:$UD$20,6,FALSE)&lt;-2),"",'Total-corrected counts'!H819),"")</f>
        <v>3.2947066210340492</v>
      </c>
      <c r="I819">
        <f>IFERROR(IF(OR(HLOOKUP($A819,'Z-scores'!$C$2:$UD$20,7,FALSE)&gt;2,HLOOKUP($A819,'Z-scores'!$C$2:$UD$20,7,FALSE)&lt;-2),"",'Total-corrected counts'!I819),"")</f>
        <v>4.2975135374754885</v>
      </c>
      <c r="J819">
        <f>IFERROR(IF(OR(HLOOKUP($A819,'Z-scores'!$C$2:$UD$20,8,FALSE)&gt;2,HLOOKUP($A819,'Z-scores'!$C$2:$UD$20,8,FALSE)&lt;-2),"",'Total-corrected counts'!J819),"")</f>
        <v>3.0570725867370383</v>
      </c>
      <c r="K819">
        <f>IFERROR(IF(OR(HLOOKUP($A819,'Z-scores'!$C$2:$UD$20,9,FALSE)&gt;2,HLOOKUP($A819,'Z-scores'!$C$2:$UD$20,9,FALSE)&lt;-2),"",'Total-corrected counts'!K819),"")</f>
        <v>5.1418696694353079</v>
      </c>
      <c r="L819">
        <f>IFERROR(IF(OR(HLOOKUP($A819,'Z-scores'!$C$2:$UD$20,10,FALSE)&gt;2,HLOOKUP($A819,'Z-scores'!$C$2:$UD$20,10,FALSE)&lt;-2),"",'Total-corrected counts'!L819),"")</f>
        <v>1.1553719503913271</v>
      </c>
      <c r="M819">
        <f>IFERROR(IF(OR(HLOOKUP($A819,'Z-scores'!$C$2:$UD$20,11,FALSE)&gt;2,HLOOKUP($A819,'Z-scores'!$C$2:$UD$20,11,FALSE)&lt;-2),"",'Total-corrected counts'!M819),"")</f>
        <v>2.207062045628589</v>
      </c>
      <c r="N819">
        <f>IFERROR(IF(OR(HLOOKUP($A819,'Z-scores'!$C$2:$UD$20,12,FALSE)&gt;2,HLOOKUP($A819,'Z-scores'!$C$2:$UD$20,12,FALSE)&lt;-2),"",'Total-corrected counts'!N819),"")</f>
        <v>4.3163212845958645</v>
      </c>
      <c r="O819">
        <f>IFERROR(IF(OR(HLOOKUP($A819,'Z-scores'!$C$2:$UD$20,13,FALSE)&gt;2,HLOOKUP($A819,'Z-scores'!$C$2:$UD$20,13,FALSE)&lt;-2),"",'Total-corrected counts'!O819),"")</f>
        <v>2.5341018426252084</v>
      </c>
      <c r="P819">
        <f>IFERROR(IF(OR(HLOOKUP($A819,'Z-scores'!$C$2:$UD$20,14,FALSE)&gt;2,HLOOKUP($A819,'Z-scores'!$C$2:$UD$20,14,FALSE)&lt;-2),"",'Total-corrected counts'!P819),"")</f>
        <v>2.953182021574897</v>
      </c>
      <c r="Q819">
        <f>IFERROR(IF(OR(HLOOKUP($A819,'Z-scores'!$C$2:$UD$20,15,FALSE)&gt;2,HLOOKUP($A819,'Z-scores'!$C$2:$UD$20,15,FALSE)&lt;-2),"",'Total-corrected counts'!Q819),"")</f>
        <v>0.11701289482100927</v>
      </c>
      <c r="R819">
        <f>IFERROR(IF(OR(HLOOKUP($A819,'Z-scores'!$C$2:$UD$20,16,FALSE)&gt;2,HLOOKUP($A819,'Z-scores'!$C$2:$UD$20,16,FALSE)&lt;-2),"",'Total-corrected counts'!R819),"")</f>
        <v>2.2799625749552725</v>
      </c>
      <c r="S819">
        <f>IFERROR(IF(OR(HLOOKUP($A819,'Z-scores'!$C$2:$UD$20,17,FALSE)&gt;2,HLOOKUP($A819,'Z-scores'!$C$2:$UD$20,17,FALSE)&lt;-2),"",'Total-corrected counts'!S819),"")</f>
        <v>3.6696490708079414</v>
      </c>
      <c r="T819">
        <f>IFERROR(IF(OR(HLOOKUP($A819,'Z-scores'!$C$2:$UD$20,18,FALSE)&gt;2,HLOOKUP($A819,'Z-scores'!$C$2:$UD$20,18,FALSE)&lt;-2),"",'Total-corrected counts'!T819),"")</f>
        <v>5.6099367185392515</v>
      </c>
      <c r="U819">
        <f>IFERROR(IF(OR(HLOOKUP($A819,'Z-scores'!$C$2:$UD$20,19,FALSE)&gt;2,HLOOKUP($A819,'Z-scores'!$C$2:$UD$20,19,FALSE)&lt;-2),"",'Total-corrected counts'!U819),"")</f>
        <v>5.589234648047456</v>
      </c>
      <c r="V819">
        <f t="shared" si="48"/>
        <v>1</v>
      </c>
      <c r="W819">
        <f t="shared" si="49"/>
        <v>0.19562221841171731</v>
      </c>
      <c r="X819">
        <f t="shared" si="50"/>
        <v>7.2729403694455685</v>
      </c>
      <c r="Y819">
        <f t="shared" si="51"/>
        <v>3.3836751319958625</v>
      </c>
    </row>
    <row r="820" spans="1:25" x14ac:dyDescent="0.25">
      <c r="A820">
        <v>828</v>
      </c>
      <c r="B820" t="s">
        <v>1024</v>
      </c>
      <c r="C820">
        <v>79400</v>
      </c>
      <c r="D820">
        <v>4</v>
      </c>
      <c r="E820" t="str">
        <f>IFERROR(IF(OR(HLOOKUP($A820,'Z-scores'!$C$2:$UD$20,3,FALSE)&gt;2,HLOOKUP(A820,'Z-scores'!$C$2:$UD$20,3,FALSE)&lt;-2),"",'Total-corrected counts'!E820),"")</f>
        <v/>
      </c>
      <c r="F820" t="str">
        <f>IFERROR(IF(OR(HLOOKUP($A820,'Z-scores'!$C$2:$UD$20,4,FALSE)&gt;2,HLOOKUP($A820,'Z-scores'!$C$2:$UD$20,4,FALSE)&lt;-2),"",'Total-corrected counts'!F820),"")</f>
        <v/>
      </c>
      <c r="G820" t="str">
        <f>IFERROR(IF(OR(HLOOKUP($A820,'Z-scores'!$C$2:$UD$20,5,FALSE)&gt;2,HLOOKUP($A820,'Z-scores'!$C$2:$UD$20,5,FALSE)&lt;-2),"",'Total-corrected counts'!G820),"")</f>
        <v/>
      </c>
      <c r="H820" t="str">
        <f>IFERROR(IF(OR(HLOOKUP($A820,'Z-scores'!$C$2:$UD$20,6,FALSE)&gt;2,HLOOKUP($A820,'Z-scores'!$C$2:$UD$20,6,FALSE)&lt;-2),"",'Total-corrected counts'!H820),"")</f>
        <v/>
      </c>
      <c r="I820" t="str">
        <f>IFERROR(IF(OR(HLOOKUP($A820,'Z-scores'!$C$2:$UD$20,7,FALSE)&gt;2,HLOOKUP($A820,'Z-scores'!$C$2:$UD$20,7,FALSE)&lt;-2),"",'Total-corrected counts'!I820),"")</f>
        <v/>
      </c>
      <c r="J820" t="str">
        <f>IFERROR(IF(OR(HLOOKUP($A820,'Z-scores'!$C$2:$UD$20,8,FALSE)&gt;2,HLOOKUP($A820,'Z-scores'!$C$2:$UD$20,8,FALSE)&lt;-2),"",'Total-corrected counts'!J820),"")</f>
        <v/>
      </c>
      <c r="K820" t="str">
        <f>IFERROR(IF(OR(HLOOKUP($A820,'Z-scores'!$C$2:$UD$20,9,FALSE)&gt;2,HLOOKUP($A820,'Z-scores'!$C$2:$UD$20,9,FALSE)&lt;-2),"",'Total-corrected counts'!K820),"")</f>
        <v/>
      </c>
      <c r="L820" t="str">
        <f>IFERROR(IF(OR(HLOOKUP($A820,'Z-scores'!$C$2:$UD$20,10,FALSE)&gt;2,HLOOKUP($A820,'Z-scores'!$C$2:$UD$20,10,FALSE)&lt;-2),"",'Total-corrected counts'!L820),"")</f>
        <v/>
      </c>
      <c r="M820" t="str">
        <f>IFERROR(IF(OR(HLOOKUP($A820,'Z-scores'!$C$2:$UD$20,11,FALSE)&gt;2,HLOOKUP($A820,'Z-scores'!$C$2:$UD$20,11,FALSE)&lt;-2),"",'Total-corrected counts'!M820),"")</f>
        <v/>
      </c>
      <c r="N820" t="str">
        <f>IFERROR(IF(OR(HLOOKUP($A820,'Z-scores'!$C$2:$UD$20,12,FALSE)&gt;2,HLOOKUP($A820,'Z-scores'!$C$2:$UD$20,12,FALSE)&lt;-2),"",'Total-corrected counts'!N820),"")</f>
        <v/>
      </c>
      <c r="O820" t="str">
        <f>IFERROR(IF(OR(HLOOKUP($A820,'Z-scores'!$C$2:$UD$20,13,FALSE)&gt;2,HLOOKUP($A820,'Z-scores'!$C$2:$UD$20,13,FALSE)&lt;-2),"",'Total-corrected counts'!O820),"")</f>
        <v/>
      </c>
      <c r="P820" t="str">
        <f>IFERROR(IF(OR(HLOOKUP($A820,'Z-scores'!$C$2:$UD$20,14,FALSE)&gt;2,HLOOKUP($A820,'Z-scores'!$C$2:$UD$20,14,FALSE)&lt;-2),"",'Total-corrected counts'!P820),"")</f>
        <v/>
      </c>
      <c r="Q820" t="str">
        <f>IFERROR(IF(OR(HLOOKUP($A820,'Z-scores'!$C$2:$UD$20,15,FALSE)&gt;2,HLOOKUP($A820,'Z-scores'!$C$2:$UD$20,15,FALSE)&lt;-2),"",'Total-corrected counts'!Q820),"")</f>
        <v/>
      </c>
      <c r="R820" t="str">
        <f>IFERROR(IF(OR(HLOOKUP($A820,'Z-scores'!$C$2:$UD$20,16,FALSE)&gt;2,HLOOKUP($A820,'Z-scores'!$C$2:$UD$20,16,FALSE)&lt;-2),"",'Total-corrected counts'!R820),"")</f>
        <v/>
      </c>
      <c r="S820" t="str">
        <f>IFERROR(IF(OR(HLOOKUP($A820,'Z-scores'!$C$2:$UD$20,17,FALSE)&gt;2,HLOOKUP($A820,'Z-scores'!$C$2:$UD$20,17,FALSE)&lt;-2),"",'Total-corrected counts'!S820),"")</f>
        <v/>
      </c>
      <c r="T820" t="str">
        <f>IFERROR(IF(OR(HLOOKUP($A820,'Z-scores'!$C$2:$UD$20,18,FALSE)&gt;2,HLOOKUP($A820,'Z-scores'!$C$2:$UD$20,18,FALSE)&lt;-2),"",'Total-corrected counts'!T820),"")</f>
        <v/>
      </c>
      <c r="U820" t="str">
        <f>IFERROR(IF(OR(HLOOKUP($A820,'Z-scores'!$C$2:$UD$20,19,FALSE)&gt;2,HLOOKUP($A820,'Z-scores'!$C$2:$UD$20,19,FALSE)&lt;-2),"",'Total-corrected counts'!U820),"")</f>
        <v/>
      </c>
      <c r="V820">
        <f t="shared" si="48"/>
        <v>1</v>
      </c>
      <c r="W820" t="str">
        <f t="shared" si="49"/>
        <v/>
      </c>
      <c r="X820" t="str">
        <f t="shared" si="50"/>
        <v/>
      </c>
      <c r="Y820" t="str">
        <f t="shared" si="51"/>
        <v/>
      </c>
    </row>
    <row r="821" spans="1:25" x14ac:dyDescent="0.25">
      <c r="A821">
        <v>829</v>
      </c>
      <c r="B821" t="s">
        <v>1025</v>
      </c>
      <c r="C821">
        <v>45700</v>
      </c>
      <c r="D821">
        <v>509</v>
      </c>
      <c r="E821" t="str">
        <f>IFERROR(IF(OR(HLOOKUP($A821,'Z-scores'!$C$2:$UD$20,3,FALSE)&gt;2,HLOOKUP(A821,'Z-scores'!$C$2:$UD$20,3,FALSE)&lt;-2),"",'Total-corrected counts'!E821),"")</f>
        <v/>
      </c>
      <c r="F821" t="str">
        <f>IFERROR(IF(OR(HLOOKUP($A821,'Z-scores'!$C$2:$UD$20,4,FALSE)&gt;2,HLOOKUP($A821,'Z-scores'!$C$2:$UD$20,4,FALSE)&lt;-2),"",'Total-corrected counts'!F821),"")</f>
        <v/>
      </c>
      <c r="G821" t="str">
        <f>IFERROR(IF(OR(HLOOKUP($A821,'Z-scores'!$C$2:$UD$20,5,FALSE)&gt;2,HLOOKUP($A821,'Z-scores'!$C$2:$UD$20,5,FALSE)&lt;-2),"",'Total-corrected counts'!G821),"")</f>
        <v/>
      </c>
      <c r="H821" t="str">
        <f>IFERROR(IF(OR(HLOOKUP($A821,'Z-scores'!$C$2:$UD$20,6,FALSE)&gt;2,HLOOKUP($A821,'Z-scores'!$C$2:$UD$20,6,FALSE)&lt;-2),"",'Total-corrected counts'!H821),"")</f>
        <v/>
      </c>
      <c r="I821" t="str">
        <f>IFERROR(IF(OR(HLOOKUP($A821,'Z-scores'!$C$2:$UD$20,7,FALSE)&gt;2,HLOOKUP($A821,'Z-scores'!$C$2:$UD$20,7,FALSE)&lt;-2),"",'Total-corrected counts'!I821),"")</f>
        <v/>
      </c>
      <c r="J821" t="str">
        <f>IFERROR(IF(OR(HLOOKUP($A821,'Z-scores'!$C$2:$UD$20,8,FALSE)&gt;2,HLOOKUP($A821,'Z-scores'!$C$2:$UD$20,8,FALSE)&lt;-2),"",'Total-corrected counts'!J821),"")</f>
        <v/>
      </c>
      <c r="K821" t="str">
        <f>IFERROR(IF(OR(HLOOKUP($A821,'Z-scores'!$C$2:$UD$20,9,FALSE)&gt;2,HLOOKUP($A821,'Z-scores'!$C$2:$UD$20,9,FALSE)&lt;-2),"",'Total-corrected counts'!K821),"")</f>
        <v/>
      </c>
      <c r="L821" t="str">
        <f>IFERROR(IF(OR(HLOOKUP($A821,'Z-scores'!$C$2:$UD$20,10,FALSE)&gt;2,HLOOKUP($A821,'Z-scores'!$C$2:$UD$20,10,FALSE)&lt;-2),"",'Total-corrected counts'!L821),"")</f>
        <v/>
      </c>
      <c r="M821" t="str">
        <f>IFERROR(IF(OR(HLOOKUP($A821,'Z-scores'!$C$2:$UD$20,11,FALSE)&gt;2,HLOOKUP($A821,'Z-scores'!$C$2:$UD$20,11,FALSE)&lt;-2),"",'Total-corrected counts'!M821),"")</f>
        <v/>
      </c>
      <c r="N821" t="str">
        <f>IFERROR(IF(OR(HLOOKUP($A821,'Z-scores'!$C$2:$UD$20,12,FALSE)&gt;2,HLOOKUP($A821,'Z-scores'!$C$2:$UD$20,12,FALSE)&lt;-2),"",'Total-corrected counts'!N821),"")</f>
        <v/>
      </c>
      <c r="O821" t="str">
        <f>IFERROR(IF(OR(HLOOKUP($A821,'Z-scores'!$C$2:$UD$20,13,FALSE)&gt;2,HLOOKUP($A821,'Z-scores'!$C$2:$UD$20,13,FALSE)&lt;-2),"",'Total-corrected counts'!O821),"")</f>
        <v/>
      </c>
      <c r="P821" t="str">
        <f>IFERROR(IF(OR(HLOOKUP($A821,'Z-scores'!$C$2:$UD$20,14,FALSE)&gt;2,HLOOKUP($A821,'Z-scores'!$C$2:$UD$20,14,FALSE)&lt;-2),"",'Total-corrected counts'!P821),"")</f>
        <v/>
      </c>
      <c r="Q821" t="str">
        <f>IFERROR(IF(OR(HLOOKUP($A821,'Z-scores'!$C$2:$UD$20,15,FALSE)&gt;2,HLOOKUP($A821,'Z-scores'!$C$2:$UD$20,15,FALSE)&lt;-2),"",'Total-corrected counts'!Q821),"")</f>
        <v/>
      </c>
      <c r="R821" t="str">
        <f>IFERROR(IF(OR(HLOOKUP($A821,'Z-scores'!$C$2:$UD$20,16,FALSE)&gt;2,HLOOKUP($A821,'Z-scores'!$C$2:$UD$20,16,FALSE)&lt;-2),"",'Total-corrected counts'!R821),"")</f>
        <v/>
      </c>
      <c r="S821" t="str">
        <f>IFERROR(IF(OR(HLOOKUP($A821,'Z-scores'!$C$2:$UD$20,17,FALSE)&gt;2,HLOOKUP($A821,'Z-scores'!$C$2:$UD$20,17,FALSE)&lt;-2),"",'Total-corrected counts'!S821),"")</f>
        <v/>
      </c>
      <c r="T821" t="str">
        <f>IFERROR(IF(OR(HLOOKUP($A821,'Z-scores'!$C$2:$UD$20,18,FALSE)&gt;2,HLOOKUP($A821,'Z-scores'!$C$2:$UD$20,18,FALSE)&lt;-2),"",'Total-corrected counts'!T821),"")</f>
        <v/>
      </c>
      <c r="U821" t="str">
        <f>IFERROR(IF(OR(HLOOKUP($A821,'Z-scores'!$C$2:$UD$20,19,FALSE)&gt;2,HLOOKUP($A821,'Z-scores'!$C$2:$UD$20,19,FALSE)&lt;-2),"",'Total-corrected counts'!U821),"")</f>
        <v/>
      </c>
      <c r="V821">
        <f t="shared" si="48"/>
        <v>1</v>
      </c>
      <c r="W821" t="str">
        <f t="shared" si="49"/>
        <v/>
      </c>
      <c r="X821" t="str">
        <f t="shared" si="50"/>
        <v/>
      </c>
      <c r="Y821" t="str">
        <f t="shared" si="51"/>
        <v/>
      </c>
    </row>
    <row r="822" spans="1:25" x14ac:dyDescent="0.25">
      <c r="A822">
        <v>830</v>
      </c>
      <c r="B822" t="s">
        <v>399</v>
      </c>
      <c r="C822">
        <v>72400</v>
      </c>
      <c r="D822">
        <v>141</v>
      </c>
      <c r="E822">
        <f>IFERROR(IF(OR(HLOOKUP($A822,'Z-scores'!$C$2:$UD$20,3,FALSE)&gt;2,HLOOKUP(A822,'Z-scores'!$C$2:$UD$20,3,FALSE)&lt;-2),"",'Total-corrected counts'!E822),"")</f>
        <v>0.46695490859264271</v>
      </c>
      <c r="F822">
        <f>IFERROR(IF(OR(HLOOKUP($A822,'Z-scores'!$C$2:$UD$20,4,FALSE)&gt;2,HLOOKUP($A822,'Z-scores'!$C$2:$UD$20,4,FALSE)&lt;-2),"",'Total-corrected counts'!F822),"")</f>
        <v>0.18866872069482588</v>
      </c>
      <c r="G822">
        <f>IFERROR(IF(OR(HLOOKUP($A822,'Z-scores'!$C$2:$UD$20,5,FALSE)&gt;2,HLOOKUP($A822,'Z-scores'!$C$2:$UD$20,5,FALSE)&lt;-2),"",'Total-corrected counts'!G822),"")</f>
        <v>6.2854817459134296</v>
      </c>
      <c r="H822">
        <f>IFERROR(IF(OR(HLOOKUP($A822,'Z-scores'!$C$2:$UD$20,6,FALSE)&gt;2,HLOOKUP($A822,'Z-scores'!$C$2:$UD$20,6,FALSE)&lt;-2),"",'Total-corrected counts'!H822),"")</f>
        <v>0.13262590211789607</v>
      </c>
      <c r="I822">
        <f>IFERROR(IF(OR(HLOOKUP($A822,'Z-scores'!$C$2:$UD$20,7,FALSE)&gt;2,HLOOKUP($A822,'Z-scores'!$C$2:$UD$20,7,FALSE)&lt;-2),"",'Total-corrected counts'!I822),"")</f>
        <v>5.3072445118966627</v>
      </c>
      <c r="J822">
        <f>IFERROR(IF(OR(HLOOKUP($A822,'Z-scores'!$C$2:$UD$20,8,FALSE)&gt;2,HLOOKUP($A822,'Z-scores'!$C$2:$UD$20,8,FALSE)&lt;-2),"",'Total-corrected counts'!J822),"")</f>
        <v>0.25146887407030477</v>
      </c>
      <c r="K822">
        <f>IFERROR(IF(OR(HLOOKUP($A822,'Z-scores'!$C$2:$UD$20,9,FALSE)&gt;2,HLOOKUP($A822,'Z-scores'!$C$2:$UD$20,9,FALSE)&lt;-2),"",'Total-corrected counts'!K822),"")</f>
        <v>1.5697642009030603</v>
      </c>
      <c r="L822" t="str">
        <f>IFERROR(IF(OR(HLOOKUP($A822,'Z-scores'!$C$2:$UD$20,10,FALSE)&gt;2,HLOOKUP($A822,'Z-scores'!$C$2:$UD$20,10,FALSE)&lt;-2),"",'Total-corrected counts'!L822),"")</f>
        <v/>
      </c>
      <c r="M822">
        <f>IFERROR(IF(OR(HLOOKUP($A822,'Z-scores'!$C$2:$UD$20,11,FALSE)&gt;2,HLOOKUP($A822,'Z-scores'!$C$2:$UD$20,11,FALSE)&lt;-2),"",'Total-corrected counts'!M822),"")</f>
        <v>0.23038225946018673</v>
      </c>
      <c r="N822">
        <f>IFERROR(IF(OR(HLOOKUP($A822,'Z-scores'!$C$2:$UD$20,12,FALSE)&gt;2,HLOOKUP($A822,'Z-scores'!$C$2:$UD$20,12,FALSE)&lt;-2),"",'Total-corrected counts'!N822),"")</f>
        <v>0</v>
      </c>
      <c r="O822">
        <f>IFERROR(IF(OR(HLOOKUP($A822,'Z-scores'!$C$2:$UD$20,13,FALSE)&gt;2,HLOOKUP($A822,'Z-scores'!$C$2:$UD$20,13,FALSE)&lt;-2),"",'Total-corrected counts'!O822),"")</f>
        <v>0.85816197857825782</v>
      </c>
      <c r="P822">
        <f>IFERROR(IF(OR(HLOOKUP($A822,'Z-scores'!$C$2:$UD$20,14,FALSE)&gt;2,HLOOKUP($A822,'Z-scores'!$C$2:$UD$20,14,FALSE)&lt;-2),"",'Total-corrected counts'!P822),"")</f>
        <v>2.5642680360997656E-2</v>
      </c>
      <c r="Q822">
        <f>IFERROR(IF(OR(HLOOKUP($A822,'Z-scores'!$C$2:$UD$20,15,FALSE)&gt;2,HLOOKUP($A822,'Z-scores'!$C$2:$UD$20,15,FALSE)&lt;-2),"",'Total-corrected counts'!Q822),"")</f>
        <v>0</v>
      </c>
      <c r="R822">
        <f>IFERROR(IF(OR(HLOOKUP($A822,'Z-scores'!$C$2:$UD$20,16,FALSE)&gt;2,HLOOKUP($A822,'Z-scores'!$C$2:$UD$20,16,FALSE)&lt;-2),"",'Total-corrected counts'!R822),"")</f>
        <v>1.6027856414448309E-2</v>
      </c>
      <c r="S822">
        <f>IFERROR(IF(OR(HLOOKUP($A822,'Z-scores'!$C$2:$UD$20,17,FALSE)&gt;2,HLOOKUP($A822,'Z-scores'!$C$2:$UD$20,17,FALSE)&lt;-2),"",'Total-corrected counts'!S822),"")</f>
        <v>0</v>
      </c>
      <c r="T822">
        <f>IFERROR(IF(OR(HLOOKUP($A822,'Z-scores'!$C$2:$UD$20,18,FALSE)&gt;2,HLOOKUP($A822,'Z-scores'!$C$2:$UD$20,18,FALSE)&lt;-2),"",'Total-corrected counts'!T822),"")</f>
        <v>3.6082288235627655</v>
      </c>
      <c r="U822">
        <f>IFERROR(IF(OR(HLOOKUP($A822,'Z-scores'!$C$2:$UD$20,19,FALSE)&gt;2,HLOOKUP($A822,'Z-scores'!$C$2:$UD$20,19,FALSE)&lt;-2),"",'Total-corrected counts'!U822),"")</f>
        <v>0.62922284469478351</v>
      </c>
      <c r="V822">
        <f t="shared" si="48"/>
        <v>1</v>
      </c>
      <c r="W822">
        <f t="shared" si="49"/>
        <v>0.26200123276106263</v>
      </c>
      <c r="X822">
        <f t="shared" si="50"/>
        <v>1.8040738904561262</v>
      </c>
      <c r="Y822">
        <f t="shared" si="51"/>
        <v>0.64216052295140669</v>
      </c>
    </row>
    <row r="823" spans="1:25" x14ac:dyDescent="0.25">
      <c r="A823">
        <v>831</v>
      </c>
      <c r="B823" t="s">
        <v>400</v>
      </c>
      <c r="C823">
        <v>23900</v>
      </c>
      <c r="D823">
        <v>104</v>
      </c>
      <c r="E823" t="str">
        <f>IFERROR(IF(OR(HLOOKUP($A823,'Z-scores'!$C$2:$UD$20,3,FALSE)&gt;2,HLOOKUP(A823,'Z-scores'!$C$2:$UD$20,3,FALSE)&lt;-2),"",'Total-corrected counts'!E823),"")</f>
        <v/>
      </c>
      <c r="F823">
        <f>IFERROR(IF(OR(HLOOKUP($A823,'Z-scores'!$C$2:$UD$20,4,FALSE)&gt;2,HLOOKUP($A823,'Z-scores'!$C$2:$UD$20,4,FALSE)&lt;-2),"",'Total-corrected counts'!F823),"")</f>
        <v>0.15585676926963879</v>
      </c>
      <c r="G823">
        <f>IFERROR(IF(OR(HLOOKUP($A823,'Z-scores'!$C$2:$UD$20,5,FALSE)&gt;2,HLOOKUP($A823,'Z-scores'!$C$2:$UD$20,5,FALSE)&lt;-2),"",'Total-corrected counts'!G823),"")</f>
        <v>1.0072887413322804E-2</v>
      </c>
      <c r="H823">
        <f>IFERROR(IF(OR(HLOOKUP($A823,'Z-scores'!$C$2:$UD$20,6,FALSE)&gt;2,HLOOKUP($A823,'Z-scores'!$C$2:$UD$20,6,FALSE)&lt;-2),"",'Total-corrected counts'!H823),"")</f>
        <v>0.13960621275568005</v>
      </c>
      <c r="I823">
        <f>IFERROR(IF(OR(HLOOKUP($A823,'Z-scores'!$C$2:$UD$20,7,FALSE)&gt;2,HLOOKUP($A823,'Z-scores'!$C$2:$UD$20,7,FALSE)&lt;-2),"",'Total-corrected counts'!I823),"")</f>
        <v>1.8470688556484902E-2</v>
      </c>
      <c r="J823">
        <f>IFERROR(IF(OR(HLOOKUP($A823,'Z-scores'!$C$2:$UD$20,8,FALSE)&gt;2,HLOOKUP($A823,'Z-scores'!$C$2:$UD$20,8,FALSE)&lt;-2),"",'Total-corrected counts'!J823),"")</f>
        <v>0.18243820275688777</v>
      </c>
      <c r="K823">
        <f>IFERROR(IF(OR(HLOOKUP($A823,'Z-scores'!$C$2:$UD$20,9,FALSE)&gt;2,HLOOKUP($A823,'Z-scores'!$C$2:$UD$20,9,FALSE)&lt;-2),"",'Total-corrected counts'!K823),"")</f>
        <v>0.12040804950108701</v>
      </c>
      <c r="L823">
        <f>IFERROR(IF(OR(HLOOKUP($A823,'Z-scores'!$C$2:$UD$20,10,FALSE)&gt;2,HLOOKUP($A823,'Z-scores'!$C$2:$UD$20,10,FALSE)&lt;-2),"",'Total-corrected counts'!L823),"")</f>
        <v>0.26458899627282301</v>
      </c>
      <c r="M823">
        <f>IFERROR(IF(OR(HLOOKUP($A823,'Z-scores'!$C$2:$UD$20,11,FALSE)&gt;2,HLOOKUP($A823,'Z-scores'!$C$2:$UD$20,11,FALSE)&lt;-2),"",'Total-corrected counts'!M823),"")</f>
        <v>0.27185106616302035</v>
      </c>
      <c r="N823">
        <f>IFERROR(IF(OR(HLOOKUP($A823,'Z-scores'!$C$2:$UD$20,12,FALSE)&gt;2,HLOOKUP($A823,'Z-scores'!$C$2:$UD$20,12,FALSE)&lt;-2),"",'Total-corrected counts'!N823),"")</f>
        <v>0.2291041021547699</v>
      </c>
      <c r="O823">
        <f>IFERROR(IF(OR(HLOOKUP($A823,'Z-scores'!$C$2:$UD$20,13,FALSE)&gt;2,HLOOKUP($A823,'Z-scores'!$C$2:$UD$20,13,FALSE)&lt;-2),"",'Total-corrected counts'!O823),"")</f>
        <v>0.11778693823623146</v>
      </c>
      <c r="P823">
        <f>IFERROR(IF(OR(HLOOKUP($A823,'Z-scores'!$C$2:$UD$20,14,FALSE)&gt;2,HLOOKUP($A823,'Z-scores'!$C$2:$UD$20,14,FALSE)&lt;-2),"",'Total-corrected counts'!P823),"")</f>
        <v>7.2654261022826683E-2</v>
      </c>
      <c r="Q823">
        <f>IFERROR(IF(OR(HLOOKUP($A823,'Z-scores'!$C$2:$UD$20,15,FALSE)&gt;2,HLOOKUP($A823,'Z-scores'!$C$2:$UD$20,15,FALSE)&lt;-2),"",'Total-corrected counts'!Q823),"")</f>
        <v>0</v>
      </c>
      <c r="R823">
        <f>IFERROR(IF(OR(HLOOKUP($A823,'Z-scores'!$C$2:$UD$20,16,FALSE)&gt;2,HLOOKUP($A823,'Z-scores'!$C$2:$UD$20,16,FALSE)&lt;-2),"",'Total-corrected counts'!R823),"")</f>
        <v>7.2125353865017408E-2</v>
      </c>
      <c r="S823">
        <f>IFERROR(IF(OR(HLOOKUP($A823,'Z-scores'!$C$2:$UD$20,17,FALSE)&gt;2,HLOOKUP($A823,'Z-scores'!$C$2:$UD$20,17,FALSE)&lt;-2),"",'Total-corrected counts'!S823),"")</f>
        <v>0.15742577374767797</v>
      </c>
      <c r="T823">
        <f>IFERROR(IF(OR(HLOOKUP($A823,'Z-scores'!$C$2:$UD$20,18,FALSE)&gt;2,HLOOKUP($A823,'Z-scores'!$C$2:$UD$20,18,FALSE)&lt;-2),"",'Total-corrected counts'!T823),"")</f>
        <v>2.5773063025448323E-2</v>
      </c>
      <c r="U823">
        <f>IFERROR(IF(OR(HLOOKUP($A823,'Z-scores'!$C$2:$UD$20,19,FALSE)&gt;2,HLOOKUP($A823,'Z-scores'!$C$2:$UD$20,19,FALSE)&lt;-2),"",'Total-corrected counts'!U823),"")</f>
        <v>0.12584456893895671</v>
      </c>
      <c r="V823">
        <f t="shared" si="48"/>
        <v>1</v>
      </c>
      <c r="W823">
        <f t="shared" si="49"/>
        <v>0.31241577467063636</v>
      </c>
      <c r="X823">
        <f t="shared" si="50"/>
        <v>0.14541160908611811</v>
      </c>
      <c r="Y823">
        <f t="shared" si="51"/>
        <v>0.10008925762386606</v>
      </c>
    </row>
    <row r="824" spans="1:25" x14ac:dyDescent="0.25">
      <c r="A824">
        <v>832</v>
      </c>
      <c r="B824" t="s">
        <v>1026</v>
      </c>
      <c r="C824">
        <v>99000</v>
      </c>
      <c r="D824">
        <v>967</v>
      </c>
      <c r="E824" t="str">
        <f>IFERROR(IF(OR(HLOOKUP($A824,'Z-scores'!$C$2:$UD$20,3,FALSE)&gt;2,HLOOKUP(A824,'Z-scores'!$C$2:$UD$20,3,FALSE)&lt;-2),"",'Total-corrected counts'!E824),"")</f>
        <v/>
      </c>
      <c r="F824" t="str">
        <f>IFERROR(IF(OR(HLOOKUP($A824,'Z-scores'!$C$2:$UD$20,4,FALSE)&gt;2,HLOOKUP($A824,'Z-scores'!$C$2:$UD$20,4,FALSE)&lt;-2),"",'Total-corrected counts'!F824),"")</f>
        <v/>
      </c>
      <c r="G824" t="str">
        <f>IFERROR(IF(OR(HLOOKUP($A824,'Z-scores'!$C$2:$UD$20,5,FALSE)&gt;2,HLOOKUP($A824,'Z-scores'!$C$2:$UD$20,5,FALSE)&lt;-2),"",'Total-corrected counts'!G824),"")</f>
        <v/>
      </c>
      <c r="H824" t="str">
        <f>IFERROR(IF(OR(HLOOKUP($A824,'Z-scores'!$C$2:$UD$20,6,FALSE)&gt;2,HLOOKUP($A824,'Z-scores'!$C$2:$UD$20,6,FALSE)&lt;-2),"",'Total-corrected counts'!H824),"")</f>
        <v/>
      </c>
      <c r="I824" t="str">
        <f>IFERROR(IF(OR(HLOOKUP($A824,'Z-scores'!$C$2:$UD$20,7,FALSE)&gt;2,HLOOKUP($A824,'Z-scores'!$C$2:$UD$20,7,FALSE)&lt;-2),"",'Total-corrected counts'!I824),"")</f>
        <v/>
      </c>
      <c r="J824" t="str">
        <f>IFERROR(IF(OR(HLOOKUP($A824,'Z-scores'!$C$2:$UD$20,8,FALSE)&gt;2,HLOOKUP($A824,'Z-scores'!$C$2:$UD$20,8,FALSE)&lt;-2),"",'Total-corrected counts'!J824),"")</f>
        <v/>
      </c>
      <c r="K824" t="str">
        <f>IFERROR(IF(OR(HLOOKUP($A824,'Z-scores'!$C$2:$UD$20,9,FALSE)&gt;2,HLOOKUP($A824,'Z-scores'!$C$2:$UD$20,9,FALSE)&lt;-2),"",'Total-corrected counts'!K824),"")</f>
        <v/>
      </c>
      <c r="L824" t="str">
        <f>IFERROR(IF(OR(HLOOKUP($A824,'Z-scores'!$C$2:$UD$20,10,FALSE)&gt;2,HLOOKUP($A824,'Z-scores'!$C$2:$UD$20,10,FALSE)&lt;-2),"",'Total-corrected counts'!L824),"")</f>
        <v/>
      </c>
      <c r="M824" t="str">
        <f>IFERROR(IF(OR(HLOOKUP($A824,'Z-scores'!$C$2:$UD$20,11,FALSE)&gt;2,HLOOKUP($A824,'Z-scores'!$C$2:$UD$20,11,FALSE)&lt;-2),"",'Total-corrected counts'!M824),"")</f>
        <v/>
      </c>
      <c r="N824" t="str">
        <f>IFERROR(IF(OR(HLOOKUP($A824,'Z-scores'!$C$2:$UD$20,12,FALSE)&gt;2,HLOOKUP($A824,'Z-scores'!$C$2:$UD$20,12,FALSE)&lt;-2),"",'Total-corrected counts'!N824),"")</f>
        <v/>
      </c>
      <c r="O824" t="str">
        <f>IFERROR(IF(OR(HLOOKUP($A824,'Z-scores'!$C$2:$UD$20,13,FALSE)&gt;2,HLOOKUP($A824,'Z-scores'!$C$2:$UD$20,13,FALSE)&lt;-2),"",'Total-corrected counts'!O824),"")</f>
        <v/>
      </c>
      <c r="P824" t="str">
        <f>IFERROR(IF(OR(HLOOKUP($A824,'Z-scores'!$C$2:$UD$20,14,FALSE)&gt;2,HLOOKUP($A824,'Z-scores'!$C$2:$UD$20,14,FALSE)&lt;-2),"",'Total-corrected counts'!P824),"")</f>
        <v/>
      </c>
      <c r="Q824" t="str">
        <f>IFERROR(IF(OR(HLOOKUP($A824,'Z-scores'!$C$2:$UD$20,15,FALSE)&gt;2,HLOOKUP($A824,'Z-scores'!$C$2:$UD$20,15,FALSE)&lt;-2),"",'Total-corrected counts'!Q824),"")</f>
        <v/>
      </c>
      <c r="R824" t="str">
        <f>IFERROR(IF(OR(HLOOKUP($A824,'Z-scores'!$C$2:$UD$20,16,FALSE)&gt;2,HLOOKUP($A824,'Z-scores'!$C$2:$UD$20,16,FALSE)&lt;-2),"",'Total-corrected counts'!R824),"")</f>
        <v/>
      </c>
      <c r="S824" t="str">
        <f>IFERROR(IF(OR(HLOOKUP($A824,'Z-scores'!$C$2:$UD$20,17,FALSE)&gt;2,HLOOKUP($A824,'Z-scores'!$C$2:$UD$20,17,FALSE)&lt;-2),"",'Total-corrected counts'!S824),"")</f>
        <v/>
      </c>
      <c r="T824" t="str">
        <f>IFERROR(IF(OR(HLOOKUP($A824,'Z-scores'!$C$2:$UD$20,18,FALSE)&gt;2,HLOOKUP($A824,'Z-scores'!$C$2:$UD$20,18,FALSE)&lt;-2),"",'Total-corrected counts'!T824),"")</f>
        <v/>
      </c>
      <c r="U824" t="str">
        <f>IFERROR(IF(OR(HLOOKUP($A824,'Z-scores'!$C$2:$UD$20,19,FALSE)&gt;2,HLOOKUP($A824,'Z-scores'!$C$2:$UD$20,19,FALSE)&lt;-2),"",'Total-corrected counts'!U824),"")</f>
        <v/>
      </c>
      <c r="V824">
        <f t="shared" si="48"/>
        <v>1</v>
      </c>
      <c r="W824" t="str">
        <f t="shared" si="49"/>
        <v/>
      </c>
      <c r="X824" t="str">
        <f t="shared" si="50"/>
        <v/>
      </c>
      <c r="Y824" t="str">
        <f t="shared" si="51"/>
        <v/>
      </c>
    </row>
    <row r="825" spans="1:25" x14ac:dyDescent="0.25">
      <c r="A825">
        <v>833</v>
      </c>
      <c r="B825" t="s">
        <v>1027</v>
      </c>
      <c r="C825">
        <v>113400</v>
      </c>
      <c r="D825">
        <v>349</v>
      </c>
      <c r="E825" t="str">
        <f>IFERROR(IF(OR(HLOOKUP($A825,'Z-scores'!$C$2:$UD$20,3,FALSE)&gt;2,HLOOKUP(A825,'Z-scores'!$C$2:$UD$20,3,FALSE)&lt;-2),"",'Total-corrected counts'!E825),"")</f>
        <v/>
      </c>
      <c r="F825" t="str">
        <f>IFERROR(IF(OR(HLOOKUP($A825,'Z-scores'!$C$2:$UD$20,4,FALSE)&gt;2,HLOOKUP($A825,'Z-scores'!$C$2:$UD$20,4,FALSE)&lt;-2),"",'Total-corrected counts'!F825),"")</f>
        <v/>
      </c>
      <c r="G825" t="str">
        <f>IFERROR(IF(OR(HLOOKUP($A825,'Z-scores'!$C$2:$UD$20,5,FALSE)&gt;2,HLOOKUP($A825,'Z-scores'!$C$2:$UD$20,5,FALSE)&lt;-2),"",'Total-corrected counts'!G825),"")</f>
        <v/>
      </c>
      <c r="H825" t="str">
        <f>IFERROR(IF(OR(HLOOKUP($A825,'Z-scores'!$C$2:$UD$20,6,FALSE)&gt;2,HLOOKUP($A825,'Z-scores'!$C$2:$UD$20,6,FALSE)&lt;-2),"",'Total-corrected counts'!H825),"")</f>
        <v/>
      </c>
      <c r="I825" t="str">
        <f>IFERROR(IF(OR(HLOOKUP($A825,'Z-scores'!$C$2:$UD$20,7,FALSE)&gt;2,HLOOKUP($A825,'Z-scores'!$C$2:$UD$20,7,FALSE)&lt;-2),"",'Total-corrected counts'!I825),"")</f>
        <v/>
      </c>
      <c r="J825" t="str">
        <f>IFERROR(IF(OR(HLOOKUP($A825,'Z-scores'!$C$2:$UD$20,8,FALSE)&gt;2,HLOOKUP($A825,'Z-scores'!$C$2:$UD$20,8,FALSE)&lt;-2),"",'Total-corrected counts'!J825),"")</f>
        <v/>
      </c>
      <c r="K825" t="str">
        <f>IFERROR(IF(OR(HLOOKUP($A825,'Z-scores'!$C$2:$UD$20,9,FALSE)&gt;2,HLOOKUP($A825,'Z-scores'!$C$2:$UD$20,9,FALSE)&lt;-2),"",'Total-corrected counts'!K825),"")</f>
        <v/>
      </c>
      <c r="L825" t="str">
        <f>IFERROR(IF(OR(HLOOKUP($A825,'Z-scores'!$C$2:$UD$20,10,FALSE)&gt;2,HLOOKUP($A825,'Z-scores'!$C$2:$UD$20,10,FALSE)&lt;-2),"",'Total-corrected counts'!L825),"")</f>
        <v/>
      </c>
      <c r="M825" t="str">
        <f>IFERROR(IF(OR(HLOOKUP($A825,'Z-scores'!$C$2:$UD$20,11,FALSE)&gt;2,HLOOKUP($A825,'Z-scores'!$C$2:$UD$20,11,FALSE)&lt;-2),"",'Total-corrected counts'!M825),"")</f>
        <v/>
      </c>
      <c r="N825" t="str">
        <f>IFERROR(IF(OR(HLOOKUP($A825,'Z-scores'!$C$2:$UD$20,12,FALSE)&gt;2,HLOOKUP($A825,'Z-scores'!$C$2:$UD$20,12,FALSE)&lt;-2),"",'Total-corrected counts'!N825),"")</f>
        <v/>
      </c>
      <c r="O825" t="str">
        <f>IFERROR(IF(OR(HLOOKUP($A825,'Z-scores'!$C$2:$UD$20,13,FALSE)&gt;2,HLOOKUP($A825,'Z-scores'!$C$2:$UD$20,13,FALSE)&lt;-2),"",'Total-corrected counts'!O825),"")</f>
        <v/>
      </c>
      <c r="P825" t="str">
        <f>IFERROR(IF(OR(HLOOKUP($A825,'Z-scores'!$C$2:$UD$20,14,FALSE)&gt;2,HLOOKUP($A825,'Z-scores'!$C$2:$UD$20,14,FALSE)&lt;-2),"",'Total-corrected counts'!P825),"")</f>
        <v/>
      </c>
      <c r="Q825" t="str">
        <f>IFERROR(IF(OR(HLOOKUP($A825,'Z-scores'!$C$2:$UD$20,15,FALSE)&gt;2,HLOOKUP($A825,'Z-scores'!$C$2:$UD$20,15,FALSE)&lt;-2),"",'Total-corrected counts'!Q825),"")</f>
        <v/>
      </c>
      <c r="R825" t="str">
        <f>IFERROR(IF(OR(HLOOKUP($A825,'Z-scores'!$C$2:$UD$20,16,FALSE)&gt;2,HLOOKUP($A825,'Z-scores'!$C$2:$UD$20,16,FALSE)&lt;-2),"",'Total-corrected counts'!R825),"")</f>
        <v/>
      </c>
      <c r="S825" t="str">
        <f>IFERROR(IF(OR(HLOOKUP($A825,'Z-scores'!$C$2:$UD$20,17,FALSE)&gt;2,HLOOKUP($A825,'Z-scores'!$C$2:$UD$20,17,FALSE)&lt;-2),"",'Total-corrected counts'!S825),"")</f>
        <v/>
      </c>
      <c r="T825" t="str">
        <f>IFERROR(IF(OR(HLOOKUP($A825,'Z-scores'!$C$2:$UD$20,18,FALSE)&gt;2,HLOOKUP($A825,'Z-scores'!$C$2:$UD$20,18,FALSE)&lt;-2),"",'Total-corrected counts'!T825),"")</f>
        <v/>
      </c>
      <c r="U825" t="str">
        <f>IFERROR(IF(OR(HLOOKUP($A825,'Z-scores'!$C$2:$UD$20,19,FALSE)&gt;2,HLOOKUP($A825,'Z-scores'!$C$2:$UD$20,19,FALSE)&lt;-2),"",'Total-corrected counts'!U825),"")</f>
        <v/>
      </c>
      <c r="V825">
        <f t="shared" si="48"/>
        <v>1</v>
      </c>
      <c r="W825" t="str">
        <f t="shared" si="49"/>
        <v/>
      </c>
      <c r="X825" t="str">
        <f t="shared" si="50"/>
        <v/>
      </c>
      <c r="Y825" t="str">
        <f t="shared" si="51"/>
        <v/>
      </c>
    </row>
    <row r="826" spans="1:25" x14ac:dyDescent="0.25">
      <c r="A826">
        <v>834</v>
      </c>
      <c r="B826" t="s">
        <v>1028</v>
      </c>
      <c r="C826">
        <v>79000</v>
      </c>
      <c r="D826">
        <v>302</v>
      </c>
      <c r="E826" t="str">
        <f>IFERROR(IF(OR(HLOOKUP($A826,'Z-scores'!$C$2:$UD$20,3,FALSE)&gt;2,HLOOKUP(A826,'Z-scores'!$C$2:$UD$20,3,FALSE)&lt;-2),"",'Total-corrected counts'!E826),"")</f>
        <v/>
      </c>
      <c r="F826" t="str">
        <f>IFERROR(IF(OR(HLOOKUP($A826,'Z-scores'!$C$2:$UD$20,4,FALSE)&gt;2,HLOOKUP($A826,'Z-scores'!$C$2:$UD$20,4,FALSE)&lt;-2),"",'Total-corrected counts'!F826),"")</f>
        <v/>
      </c>
      <c r="G826" t="str">
        <f>IFERROR(IF(OR(HLOOKUP($A826,'Z-scores'!$C$2:$UD$20,5,FALSE)&gt;2,HLOOKUP($A826,'Z-scores'!$C$2:$UD$20,5,FALSE)&lt;-2),"",'Total-corrected counts'!G826),"")</f>
        <v/>
      </c>
      <c r="H826" t="str">
        <f>IFERROR(IF(OR(HLOOKUP($A826,'Z-scores'!$C$2:$UD$20,6,FALSE)&gt;2,HLOOKUP($A826,'Z-scores'!$C$2:$UD$20,6,FALSE)&lt;-2),"",'Total-corrected counts'!H826),"")</f>
        <v/>
      </c>
      <c r="I826" t="str">
        <f>IFERROR(IF(OR(HLOOKUP($A826,'Z-scores'!$C$2:$UD$20,7,FALSE)&gt;2,HLOOKUP($A826,'Z-scores'!$C$2:$UD$20,7,FALSE)&lt;-2),"",'Total-corrected counts'!I826),"")</f>
        <v/>
      </c>
      <c r="J826" t="str">
        <f>IFERROR(IF(OR(HLOOKUP($A826,'Z-scores'!$C$2:$UD$20,8,FALSE)&gt;2,HLOOKUP($A826,'Z-scores'!$C$2:$UD$20,8,FALSE)&lt;-2),"",'Total-corrected counts'!J826),"")</f>
        <v/>
      </c>
      <c r="K826" t="str">
        <f>IFERROR(IF(OR(HLOOKUP($A826,'Z-scores'!$C$2:$UD$20,9,FALSE)&gt;2,HLOOKUP($A826,'Z-scores'!$C$2:$UD$20,9,FALSE)&lt;-2),"",'Total-corrected counts'!K826),"")</f>
        <v/>
      </c>
      <c r="L826" t="str">
        <f>IFERROR(IF(OR(HLOOKUP($A826,'Z-scores'!$C$2:$UD$20,10,FALSE)&gt;2,HLOOKUP($A826,'Z-scores'!$C$2:$UD$20,10,FALSE)&lt;-2),"",'Total-corrected counts'!L826),"")</f>
        <v/>
      </c>
      <c r="M826" t="str">
        <f>IFERROR(IF(OR(HLOOKUP($A826,'Z-scores'!$C$2:$UD$20,11,FALSE)&gt;2,HLOOKUP($A826,'Z-scores'!$C$2:$UD$20,11,FALSE)&lt;-2),"",'Total-corrected counts'!M826),"")</f>
        <v/>
      </c>
      <c r="N826" t="str">
        <f>IFERROR(IF(OR(HLOOKUP($A826,'Z-scores'!$C$2:$UD$20,12,FALSE)&gt;2,HLOOKUP($A826,'Z-scores'!$C$2:$UD$20,12,FALSE)&lt;-2),"",'Total-corrected counts'!N826),"")</f>
        <v/>
      </c>
      <c r="O826" t="str">
        <f>IFERROR(IF(OR(HLOOKUP($A826,'Z-scores'!$C$2:$UD$20,13,FALSE)&gt;2,HLOOKUP($A826,'Z-scores'!$C$2:$UD$20,13,FALSE)&lt;-2),"",'Total-corrected counts'!O826),"")</f>
        <v/>
      </c>
      <c r="P826" t="str">
        <f>IFERROR(IF(OR(HLOOKUP($A826,'Z-scores'!$C$2:$UD$20,14,FALSE)&gt;2,HLOOKUP($A826,'Z-scores'!$C$2:$UD$20,14,FALSE)&lt;-2),"",'Total-corrected counts'!P826),"")</f>
        <v/>
      </c>
      <c r="Q826" t="str">
        <f>IFERROR(IF(OR(HLOOKUP($A826,'Z-scores'!$C$2:$UD$20,15,FALSE)&gt;2,HLOOKUP($A826,'Z-scores'!$C$2:$UD$20,15,FALSE)&lt;-2),"",'Total-corrected counts'!Q826),"")</f>
        <v/>
      </c>
      <c r="R826" t="str">
        <f>IFERROR(IF(OR(HLOOKUP($A826,'Z-scores'!$C$2:$UD$20,16,FALSE)&gt;2,HLOOKUP($A826,'Z-scores'!$C$2:$UD$20,16,FALSE)&lt;-2),"",'Total-corrected counts'!R826),"")</f>
        <v/>
      </c>
      <c r="S826" t="str">
        <f>IFERROR(IF(OR(HLOOKUP($A826,'Z-scores'!$C$2:$UD$20,17,FALSE)&gt;2,HLOOKUP($A826,'Z-scores'!$C$2:$UD$20,17,FALSE)&lt;-2),"",'Total-corrected counts'!S826),"")</f>
        <v/>
      </c>
      <c r="T826" t="str">
        <f>IFERROR(IF(OR(HLOOKUP($A826,'Z-scores'!$C$2:$UD$20,18,FALSE)&gt;2,HLOOKUP($A826,'Z-scores'!$C$2:$UD$20,18,FALSE)&lt;-2),"",'Total-corrected counts'!T826),"")</f>
        <v/>
      </c>
      <c r="U826" t="str">
        <f>IFERROR(IF(OR(HLOOKUP($A826,'Z-scores'!$C$2:$UD$20,19,FALSE)&gt;2,HLOOKUP($A826,'Z-scores'!$C$2:$UD$20,19,FALSE)&lt;-2),"",'Total-corrected counts'!U826),"")</f>
        <v/>
      </c>
      <c r="V826">
        <f t="shared" si="48"/>
        <v>1</v>
      </c>
      <c r="W826" t="str">
        <f t="shared" si="49"/>
        <v/>
      </c>
      <c r="X826" t="str">
        <f t="shared" si="50"/>
        <v/>
      </c>
      <c r="Y826" t="str">
        <f t="shared" si="51"/>
        <v/>
      </c>
    </row>
    <row r="827" spans="1:25" x14ac:dyDescent="0.25">
      <c r="A827">
        <v>835</v>
      </c>
      <c r="B827" t="s">
        <v>1029</v>
      </c>
      <c r="C827">
        <v>52000</v>
      </c>
      <c r="D827">
        <v>803</v>
      </c>
      <c r="E827" t="str">
        <f>IFERROR(IF(OR(HLOOKUP($A827,'Z-scores'!$C$2:$UD$20,3,FALSE)&gt;2,HLOOKUP(A827,'Z-scores'!$C$2:$UD$20,3,FALSE)&lt;-2),"",'Total-corrected counts'!E827),"")</f>
        <v/>
      </c>
      <c r="F827" t="str">
        <f>IFERROR(IF(OR(HLOOKUP($A827,'Z-scores'!$C$2:$UD$20,4,FALSE)&gt;2,HLOOKUP($A827,'Z-scores'!$C$2:$UD$20,4,FALSE)&lt;-2),"",'Total-corrected counts'!F827),"")</f>
        <v/>
      </c>
      <c r="G827" t="str">
        <f>IFERROR(IF(OR(HLOOKUP($A827,'Z-scores'!$C$2:$UD$20,5,FALSE)&gt;2,HLOOKUP($A827,'Z-scores'!$C$2:$UD$20,5,FALSE)&lt;-2),"",'Total-corrected counts'!G827),"")</f>
        <v/>
      </c>
      <c r="H827" t="str">
        <f>IFERROR(IF(OR(HLOOKUP($A827,'Z-scores'!$C$2:$UD$20,6,FALSE)&gt;2,HLOOKUP($A827,'Z-scores'!$C$2:$UD$20,6,FALSE)&lt;-2),"",'Total-corrected counts'!H827),"")</f>
        <v/>
      </c>
      <c r="I827" t="str">
        <f>IFERROR(IF(OR(HLOOKUP($A827,'Z-scores'!$C$2:$UD$20,7,FALSE)&gt;2,HLOOKUP($A827,'Z-scores'!$C$2:$UD$20,7,FALSE)&lt;-2),"",'Total-corrected counts'!I827),"")</f>
        <v/>
      </c>
      <c r="J827" t="str">
        <f>IFERROR(IF(OR(HLOOKUP($A827,'Z-scores'!$C$2:$UD$20,8,FALSE)&gt;2,HLOOKUP($A827,'Z-scores'!$C$2:$UD$20,8,FALSE)&lt;-2),"",'Total-corrected counts'!J827),"")</f>
        <v/>
      </c>
      <c r="K827" t="str">
        <f>IFERROR(IF(OR(HLOOKUP($A827,'Z-scores'!$C$2:$UD$20,9,FALSE)&gt;2,HLOOKUP($A827,'Z-scores'!$C$2:$UD$20,9,FALSE)&lt;-2),"",'Total-corrected counts'!K827),"")</f>
        <v/>
      </c>
      <c r="L827" t="str">
        <f>IFERROR(IF(OR(HLOOKUP($A827,'Z-scores'!$C$2:$UD$20,10,FALSE)&gt;2,HLOOKUP($A827,'Z-scores'!$C$2:$UD$20,10,FALSE)&lt;-2),"",'Total-corrected counts'!L827),"")</f>
        <v/>
      </c>
      <c r="M827" t="str">
        <f>IFERROR(IF(OR(HLOOKUP($A827,'Z-scores'!$C$2:$UD$20,11,FALSE)&gt;2,HLOOKUP($A827,'Z-scores'!$C$2:$UD$20,11,FALSE)&lt;-2),"",'Total-corrected counts'!M827),"")</f>
        <v/>
      </c>
      <c r="N827" t="str">
        <f>IFERROR(IF(OR(HLOOKUP($A827,'Z-scores'!$C$2:$UD$20,12,FALSE)&gt;2,HLOOKUP($A827,'Z-scores'!$C$2:$UD$20,12,FALSE)&lt;-2),"",'Total-corrected counts'!N827),"")</f>
        <v/>
      </c>
      <c r="O827" t="str">
        <f>IFERROR(IF(OR(HLOOKUP($A827,'Z-scores'!$C$2:$UD$20,13,FALSE)&gt;2,HLOOKUP($A827,'Z-scores'!$C$2:$UD$20,13,FALSE)&lt;-2),"",'Total-corrected counts'!O827),"")</f>
        <v/>
      </c>
      <c r="P827" t="str">
        <f>IFERROR(IF(OR(HLOOKUP($A827,'Z-scores'!$C$2:$UD$20,14,FALSE)&gt;2,HLOOKUP($A827,'Z-scores'!$C$2:$UD$20,14,FALSE)&lt;-2),"",'Total-corrected counts'!P827),"")</f>
        <v/>
      </c>
      <c r="Q827" t="str">
        <f>IFERROR(IF(OR(HLOOKUP($A827,'Z-scores'!$C$2:$UD$20,15,FALSE)&gt;2,HLOOKUP($A827,'Z-scores'!$C$2:$UD$20,15,FALSE)&lt;-2),"",'Total-corrected counts'!Q827),"")</f>
        <v/>
      </c>
      <c r="R827" t="str">
        <f>IFERROR(IF(OR(HLOOKUP($A827,'Z-scores'!$C$2:$UD$20,16,FALSE)&gt;2,HLOOKUP($A827,'Z-scores'!$C$2:$UD$20,16,FALSE)&lt;-2),"",'Total-corrected counts'!R827),"")</f>
        <v/>
      </c>
      <c r="S827" t="str">
        <f>IFERROR(IF(OR(HLOOKUP($A827,'Z-scores'!$C$2:$UD$20,17,FALSE)&gt;2,HLOOKUP($A827,'Z-scores'!$C$2:$UD$20,17,FALSE)&lt;-2),"",'Total-corrected counts'!S827),"")</f>
        <v/>
      </c>
      <c r="T827" t="str">
        <f>IFERROR(IF(OR(HLOOKUP($A827,'Z-scores'!$C$2:$UD$20,18,FALSE)&gt;2,HLOOKUP($A827,'Z-scores'!$C$2:$UD$20,18,FALSE)&lt;-2),"",'Total-corrected counts'!T827),"")</f>
        <v/>
      </c>
      <c r="U827" t="str">
        <f>IFERROR(IF(OR(HLOOKUP($A827,'Z-scores'!$C$2:$UD$20,19,FALSE)&gt;2,HLOOKUP($A827,'Z-scores'!$C$2:$UD$20,19,FALSE)&lt;-2),"",'Total-corrected counts'!U827),"")</f>
        <v/>
      </c>
      <c r="V827">
        <f t="shared" si="48"/>
        <v>1</v>
      </c>
      <c r="W827" t="str">
        <f t="shared" si="49"/>
        <v/>
      </c>
      <c r="X827" t="str">
        <f t="shared" si="50"/>
        <v/>
      </c>
      <c r="Y827" t="str">
        <f t="shared" si="51"/>
        <v/>
      </c>
    </row>
    <row r="828" spans="1:25" x14ac:dyDescent="0.25">
      <c r="A828">
        <v>836</v>
      </c>
      <c r="B828" t="s">
        <v>401</v>
      </c>
      <c r="C828">
        <v>29400</v>
      </c>
      <c r="D828">
        <v>895</v>
      </c>
      <c r="E828" t="str">
        <f>IFERROR(IF(OR(HLOOKUP($A828,'Z-scores'!$C$2:$UD$20,3,FALSE)&gt;2,HLOOKUP(A828,'Z-scores'!$C$2:$UD$20,3,FALSE)&lt;-2),"",'Total-corrected counts'!E828),"")</f>
        <v/>
      </c>
      <c r="F828">
        <f>IFERROR(IF(OR(HLOOKUP($A828,'Z-scores'!$C$2:$UD$20,4,FALSE)&gt;2,HLOOKUP($A828,'Z-scores'!$C$2:$UD$20,4,FALSE)&lt;-2),"",'Total-corrected counts'!F828),"")</f>
        <v>1.6980184862534331</v>
      </c>
      <c r="G828">
        <f>IFERROR(IF(OR(HLOOKUP($A828,'Z-scores'!$C$2:$UD$20,5,FALSE)&gt;2,HLOOKUP($A828,'Z-scores'!$C$2:$UD$20,5,FALSE)&lt;-2),"",'Total-corrected counts'!G828),"")</f>
        <v>8.0079454935916292</v>
      </c>
      <c r="H828">
        <f>IFERROR(IF(OR(HLOOKUP($A828,'Z-scores'!$C$2:$UD$20,6,FALSE)&gt;2,HLOOKUP($A828,'Z-scores'!$C$2:$UD$20,6,FALSE)&lt;-2),"",'Total-corrected counts'!H828),"")</f>
        <v>8.557860841923187</v>
      </c>
      <c r="I828">
        <f>IFERROR(IF(OR(HLOOKUP($A828,'Z-scores'!$C$2:$UD$20,7,FALSE)&gt;2,HLOOKUP($A828,'Z-scores'!$C$2:$UD$20,7,FALSE)&lt;-2),"",'Total-corrected counts'!I828),"")</f>
        <v>2.8075446605857057</v>
      </c>
      <c r="J828">
        <f>IFERROR(IF(OR(HLOOKUP($A828,'Z-scores'!$C$2:$UD$20,8,FALSE)&gt;2,HLOOKUP($A828,'Z-scores'!$C$2:$UD$20,8,FALSE)&lt;-2),"",'Total-corrected counts'!J828),"")</f>
        <v>5.2759155932397279</v>
      </c>
      <c r="K828">
        <f>IFERROR(IF(OR(HLOOKUP($A828,'Z-scores'!$C$2:$UD$20,9,FALSE)&gt;2,HLOOKUP($A828,'Z-scores'!$C$2:$UD$20,9,FALSE)&lt;-2),"",'Total-corrected counts'!K828),"")</f>
        <v>3.9467082892022969</v>
      </c>
      <c r="L828">
        <f>IFERROR(IF(OR(HLOOKUP($A828,'Z-scores'!$C$2:$UD$20,10,FALSE)&gt;2,HLOOKUP($A828,'Z-scores'!$C$2:$UD$20,10,FALSE)&lt;-2),"",'Total-corrected counts'!L828),"")</f>
        <v>5.6445652538202244</v>
      </c>
      <c r="M828">
        <f>IFERROR(IF(OR(HLOOKUP($A828,'Z-scores'!$C$2:$UD$20,11,FALSE)&gt;2,HLOOKUP($A828,'Z-scores'!$C$2:$UD$20,11,FALSE)&lt;-2),"",'Total-corrected counts'!M828),"")</f>
        <v>11.297946003927557</v>
      </c>
      <c r="N828">
        <f>IFERROR(IF(OR(HLOOKUP($A828,'Z-scores'!$C$2:$UD$20,12,FALSE)&gt;2,HLOOKUP($A828,'Z-scores'!$C$2:$UD$20,12,FALSE)&lt;-2),"",'Total-corrected counts'!N828),"")</f>
        <v>7.0197496900221505</v>
      </c>
      <c r="O828">
        <f>IFERROR(IF(OR(HLOOKUP($A828,'Z-scores'!$C$2:$UD$20,13,FALSE)&gt;2,HLOOKUP($A828,'Z-scores'!$C$2:$UD$20,13,FALSE)&lt;-2),"",'Total-corrected counts'!O828),"")</f>
        <v>7.7537458770364944</v>
      </c>
      <c r="P828">
        <f>IFERROR(IF(OR(HLOOKUP($A828,'Z-scores'!$C$2:$UD$20,14,FALSE)&gt;2,HLOOKUP($A828,'Z-scores'!$C$2:$UD$20,14,FALSE)&lt;-2),"",'Total-corrected counts'!P828),"")</f>
        <v>12.073428669969728</v>
      </c>
      <c r="Q828">
        <f>IFERROR(IF(OR(HLOOKUP($A828,'Z-scores'!$C$2:$UD$20,15,FALSE)&gt;2,HLOOKUP($A828,'Z-scores'!$C$2:$UD$20,15,FALSE)&lt;-2),"",'Total-corrected counts'!Q828),"")</f>
        <v>15.552963936625815</v>
      </c>
      <c r="R828">
        <f>IFERROR(IF(OR(HLOOKUP($A828,'Z-scores'!$C$2:$UD$20,16,FALSE)&gt;2,HLOOKUP($A828,'Z-scores'!$C$2:$UD$20,16,FALSE)&lt;-2),"",'Total-corrected counts'!R828),"")</f>
        <v>2.8529584417717997</v>
      </c>
      <c r="S828">
        <f>IFERROR(IF(OR(HLOOKUP($A828,'Z-scores'!$C$2:$UD$20,17,FALSE)&gt;2,HLOOKUP($A828,'Z-scores'!$C$2:$UD$20,17,FALSE)&lt;-2),"",'Total-corrected counts'!S828),"")</f>
        <v>26.496386264221247</v>
      </c>
      <c r="T828">
        <f>IFERROR(IF(OR(HLOOKUP($A828,'Z-scores'!$C$2:$UD$20,18,FALSE)&gt;2,HLOOKUP($A828,'Z-scores'!$C$2:$UD$20,18,FALSE)&lt;-2),"",'Total-corrected counts'!T828),"")</f>
        <v>2.2594385252309697</v>
      </c>
      <c r="U828">
        <f>IFERROR(IF(OR(HLOOKUP($A828,'Z-scores'!$C$2:$UD$20,19,FALSE)&gt;2,HLOOKUP($A828,'Z-scores'!$C$2:$UD$20,19,FALSE)&lt;-2),"",'Total-corrected counts'!U828),"")</f>
        <v>3.1591326271572582</v>
      </c>
      <c r="V828">
        <f t="shared" si="48"/>
        <v>1</v>
      </c>
      <c r="W828">
        <f t="shared" si="49"/>
        <v>0.25242471254984777</v>
      </c>
      <c r="X828">
        <f t="shared" si="50"/>
        <v>5.9045630778179703</v>
      </c>
      <c r="Y828">
        <f t="shared" si="51"/>
        <v>9.6459755040044346</v>
      </c>
    </row>
    <row r="829" spans="1:25" x14ac:dyDescent="0.25">
      <c r="A829">
        <v>837</v>
      </c>
      <c r="B829" t="s">
        <v>1030</v>
      </c>
      <c r="C829">
        <v>45900</v>
      </c>
      <c r="D829">
        <v>509</v>
      </c>
      <c r="E829" t="str">
        <f>IFERROR(IF(OR(HLOOKUP($A829,'Z-scores'!$C$2:$UD$20,3,FALSE)&gt;2,HLOOKUP(A829,'Z-scores'!$C$2:$UD$20,3,FALSE)&lt;-2),"",'Total-corrected counts'!E829),"")</f>
        <v/>
      </c>
      <c r="F829" t="str">
        <f>IFERROR(IF(OR(HLOOKUP($A829,'Z-scores'!$C$2:$UD$20,4,FALSE)&gt;2,HLOOKUP($A829,'Z-scores'!$C$2:$UD$20,4,FALSE)&lt;-2),"",'Total-corrected counts'!F829),"")</f>
        <v/>
      </c>
      <c r="G829" t="str">
        <f>IFERROR(IF(OR(HLOOKUP($A829,'Z-scores'!$C$2:$UD$20,5,FALSE)&gt;2,HLOOKUP($A829,'Z-scores'!$C$2:$UD$20,5,FALSE)&lt;-2),"",'Total-corrected counts'!G829),"")</f>
        <v/>
      </c>
      <c r="H829" t="str">
        <f>IFERROR(IF(OR(HLOOKUP($A829,'Z-scores'!$C$2:$UD$20,6,FALSE)&gt;2,HLOOKUP($A829,'Z-scores'!$C$2:$UD$20,6,FALSE)&lt;-2),"",'Total-corrected counts'!H829),"")</f>
        <v/>
      </c>
      <c r="I829" t="str">
        <f>IFERROR(IF(OR(HLOOKUP($A829,'Z-scores'!$C$2:$UD$20,7,FALSE)&gt;2,HLOOKUP($A829,'Z-scores'!$C$2:$UD$20,7,FALSE)&lt;-2),"",'Total-corrected counts'!I829),"")</f>
        <v/>
      </c>
      <c r="J829" t="str">
        <f>IFERROR(IF(OR(HLOOKUP($A829,'Z-scores'!$C$2:$UD$20,8,FALSE)&gt;2,HLOOKUP($A829,'Z-scores'!$C$2:$UD$20,8,FALSE)&lt;-2),"",'Total-corrected counts'!J829),"")</f>
        <v/>
      </c>
      <c r="K829" t="str">
        <f>IFERROR(IF(OR(HLOOKUP($A829,'Z-scores'!$C$2:$UD$20,9,FALSE)&gt;2,HLOOKUP($A829,'Z-scores'!$C$2:$UD$20,9,FALSE)&lt;-2),"",'Total-corrected counts'!K829),"")</f>
        <v/>
      </c>
      <c r="L829" t="str">
        <f>IFERROR(IF(OR(HLOOKUP($A829,'Z-scores'!$C$2:$UD$20,10,FALSE)&gt;2,HLOOKUP($A829,'Z-scores'!$C$2:$UD$20,10,FALSE)&lt;-2),"",'Total-corrected counts'!L829),"")</f>
        <v/>
      </c>
      <c r="M829" t="str">
        <f>IFERROR(IF(OR(HLOOKUP($A829,'Z-scores'!$C$2:$UD$20,11,FALSE)&gt;2,HLOOKUP($A829,'Z-scores'!$C$2:$UD$20,11,FALSE)&lt;-2),"",'Total-corrected counts'!M829),"")</f>
        <v/>
      </c>
      <c r="N829" t="str">
        <f>IFERROR(IF(OR(HLOOKUP($A829,'Z-scores'!$C$2:$UD$20,12,FALSE)&gt;2,HLOOKUP($A829,'Z-scores'!$C$2:$UD$20,12,FALSE)&lt;-2),"",'Total-corrected counts'!N829),"")</f>
        <v/>
      </c>
      <c r="O829" t="str">
        <f>IFERROR(IF(OR(HLOOKUP($A829,'Z-scores'!$C$2:$UD$20,13,FALSE)&gt;2,HLOOKUP($A829,'Z-scores'!$C$2:$UD$20,13,FALSE)&lt;-2),"",'Total-corrected counts'!O829),"")</f>
        <v/>
      </c>
      <c r="P829" t="str">
        <f>IFERROR(IF(OR(HLOOKUP($A829,'Z-scores'!$C$2:$UD$20,14,FALSE)&gt;2,HLOOKUP($A829,'Z-scores'!$C$2:$UD$20,14,FALSE)&lt;-2),"",'Total-corrected counts'!P829),"")</f>
        <v/>
      </c>
      <c r="Q829" t="str">
        <f>IFERROR(IF(OR(HLOOKUP($A829,'Z-scores'!$C$2:$UD$20,15,FALSE)&gt;2,HLOOKUP($A829,'Z-scores'!$C$2:$UD$20,15,FALSE)&lt;-2),"",'Total-corrected counts'!Q829),"")</f>
        <v/>
      </c>
      <c r="R829" t="str">
        <f>IFERROR(IF(OR(HLOOKUP($A829,'Z-scores'!$C$2:$UD$20,16,FALSE)&gt;2,HLOOKUP($A829,'Z-scores'!$C$2:$UD$20,16,FALSE)&lt;-2),"",'Total-corrected counts'!R829),"")</f>
        <v/>
      </c>
      <c r="S829" t="str">
        <f>IFERROR(IF(OR(HLOOKUP($A829,'Z-scores'!$C$2:$UD$20,17,FALSE)&gt;2,HLOOKUP($A829,'Z-scores'!$C$2:$UD$20,17,FALSE)&lt;-2),"",'Total-corrected counts'!S829),"")</f>
        <v/>
      </c>
      <c r="T829" t="str">
        <f>IFERROR(IF(OR(HLOOKUP($A829,'Z-scores'!$C$2:$UD$20,18,FALSE)&gt;2,HLOOKUP($A829,'Z-scores'!$C$2:$UD$20,18,FALSE)&lt;-2),"",'Total-corrected counts'!T829),"")</f>
        <v/>
      </c>
      <c r="U829" t="str">
        <f>IFERROR(IF(OR(HLOOKUP($A829,'Z-scores'!$C$2:$UD$20,19,FALSE)&gt;2,HLOOKUP($A829,'Z-scores'!$C$2:$UD$20,19,FALSE)&lt;-2),"",'Total-corrected counts'!U829),"")</f>
        <v/>
      </c>
      <c r="V829">
        <f t="shared" si="48"/>
        <v>1</v>
      </c>
      <c r="W829" t="str">
        <f t="shared" si="49"/>
        <v/>
      </c>
      <c r="X829" t="str">
        <f t="shared" si="50"/>
        <v/>
      </c>
      <c r="Y829" t="str">
        <f t="shared" si="51"/>
        <v/>
      </c>
    </row>
    <row r="830" spans="1:25" x14ac:dyDescent="0.25">
      <c r="A830">
        <v>838</v>
      </c>
      <c r="B830" t="s">
        <v>402</v>
      </c>
      <c r="C830">
        <v>3700</v>
      </c>
      <c r="D830">
        <v>353</v>
      </c>
      <c r="E830">
        <f>IFERROR(IF(OR(HLOOKUP($A830,'Z-scores'!$C$2:$UD$20,3,FALSE)&gt;2,HLOOKUP(A830,'Z-scores'!$C$2:$UD$20,3,FALSE)&lt;-2),"",'Total-corrected counts'!E830),"")</f>
        <v>7.3946979324730906</v>
      </c>
      <c r="F830">
        <f>IFERROR(IF(OR(HLOOKUP($A830,'Z-scores'!$C$2:$UD$20,4,FALSE)&gt;2,HLOOKUP($A830,'Z-scores'!$C$2:$UD$20,4,FALSE)&lt;-2),"",'Total-corrected counts'!F830),"")</f>
        <v>21.33597141422792</v>
      </c>
      <c r="G830">
        <f>IFERROR(IF(OR(HLOOKUP($A830,'Z-scores'!$C$2:$UD$20,5,FALSE)&gt;2,HLOOKUP($A830,'Z-scores'!$C$2:$UD$20,5,FALSE)&lt;-2),"",'Total-corrected counts'!G830),"")</f>
        <v>73.461567905363211</v>
      </c>
      <c r="H830">
        <f>IFERROR(IF(OR(HLOOKUP($A830,'Z-scores'!$C$2:$UD$20,6,FALSE)&gt;2,HLOOKUP($A830,'Z-scores'!$C$2:$UD$20,6,FALSE)&lt;-2),"",'Total-corrected counts'!H830),"")</f>
        <v>56.561457097963775</v>
      </c>
      <c r="I830">
        <f>IFERROR(IF(OR(HLOOKUP($A830,'Z-scores'!$C$2:$UD$20,7,FALSE)&gt;2,HLOOKUP($A830,'Z-scores'!$C$2:$UD$20,7,FALSE)&lt;-2),"",'Total-corrected counts'!I830),"")</f>
        <v>14.998199107865743</v>
      </c>
      <c r="J830">
        <f>IFERROR(IF(OR(HLOOKUP($A830,'Z-scores'!$C$2:$UD$20,8,FALSE)&gt;2,HLOOKUP($A830,'Z-scores'!$C$2:$UD$20,8,FALSE)&lt;-2),"",'Total-corrected counts'!J830),"")</f>
        <v>20.669755296131719</v>
      </c>
      <c r="K830">
        <f>IFERROR(IF(OR(HLOOKUP($A830,'Z-scores'!$C$2:$UD$20,9,FALSE)&gt;2,HLOOKUP($A830,'Z-scores'!$C$2:$UD$20,9,FALSE)&lt;-2),"",'Total-corrected counts'!K830),"")</f>
        <v>69.743018005462957</v>
      </c>
      <c r="L830">
        <f>IFERROR(IF(OR(HLOOKUP($A830,'Z-scores'!$C$2:$UD$20,10,FALSE)&gt;2,HLOOKUP($A830,'Z-scores'!$C$2:$UD$20,10,FALSE)&lt;-2),"",'Total-corrected counts'!L830),"")</f>
        <v>62.31511843885437</v>
      </c>
      <c r="M830">
        <f>IFERROR(IF(OR(HLOOKUP($A830,'Z-scores'!$C$2:$UD$20,11,FALSE)&gt;2,HLOOKUP($A830,'Z-scores'!$C$2:$UD$20,11,FALSE)&lt;-2),"",'Total-corrected counts'!M830),"")</f>
        <v>23.342330528506118</v>
      </c>
      <c r="N830">
        <f>IFERROR(IF(OR(HLOOKUP($A830,'Z-scores'!$C$2:$UD$20,12,FALSE)&gt;2,HLOOKUP($A830,'Z-scores'!$C$2:$UD$20,12,FALSE)&lt;-2),"",'Total-corrected counts'!N830),"")</f>
        <v>47.525354950985466</v>
      </c>
      <c r="O830">
        <f>IFERROR(IF(OR(HLOOKUP($A830,'Z-scores'!$C$2:$UD$20,13,FALSE)&gt;2,HLOOKUP($A830,'Z-scores'!$C$2:$UD$20,13,FALSE)&lt;-2),"",'Total-corrected counts'!O830),"")</f>
        <v>38.573539601819576</v>
      </c>
      <c r="P830">
        <f>IFERROR(IF(OR(HLOOKUP($A830,'Z-scores'!$C$2:$UD$20,14,FALSE)&gt;2,HLOOKUP($A830,'Z-scores'!$C$2:$UD$20,14,FALSE)&lt;-2),"",'Total-corrected counts'!P830),"")</f>
        <v>44.985808913310215</v>
      </c>
      <c r="Q830">
        <f>IFERROR(IF(OR(HLOOKUP($A830,'Z-scores'!$C$2:$UD$20,15,FALSE)&gt;2,HLOOKUP($A830,'Z-scores'!$C$2:$UD$20,15,FALSE)&lt;-2),"",'Total-corrected counts'!Q830),"")</f>
        <v>67.243410223806663</v>
      </c>
      <c r="R830">
        <f>IFERROR(IF(OR(HLOOKUP($A830,'Z-scores'!$C$2:$UD$20,16,FALSE)&gt;2,HLOOKUP($A830,'Z-scores'!$C$2:$UD$20,16,FALSE)&lt;-2),"",'Total-corrected counts'!R830),"")</f>
        <v>43.150996431798461</v>
      </c>
      <c r="S830">
        <f>IFERROR(IF(OR(HLOOKUP($A830,'Z-scores'!$C$2:$UD$20,17,FALSE)&gt;2,HLOOKUP($A830,'Z-scores'!$C$2:$UD$20,17,FALSE)&lt;-2),"",'Total-corrected counts'!S830),"")</f>
        <v>57.829543714965979</v>
      </c>
      <c r="T830">
        <f>IFERROR(IF(OR(HLOOKUP($A830,'Z-scores'!$C$2:$UD$20,18,FALSE)&gt;2,HLOOKUP($A830,'Z-scores'!$C$2:$UD$20,18,FALSE)&lt;-2),"",'Total-corrected counts'!T830),"")</f>
        <v>51.279804399633676</v>
      </c>
      <c r="U830">
        <f>IFERROR(IF(OR(HLOOKUP($A830,'Z-scores'!$C$2:$UD$20,19,FALSE)&gt;2,HLOOKUP($A830,'Z-scores'!$C$2:$UD$20,19,FALSE)&lt;-2),"",'Total-corrected counts'!U830),"")</f>
        <v>14.44608862061334</v>
      </c>
      <c r="V830">
        <f t="shared" si="48"/>
        <v>1</v>
      </c>
      <c r="W830">
        <f t="shared" si="49"/>
        <v>0.53310299455974319</v>
      </c>
      <c r="X830">
        <f t="shared" si="50"/>
        <v>38.869123969649877</v>
      </c>
      <c r="Y830">
        <f t="shared" si="51"/>
        <v>45.629318357116674</v>
      </c>
    </row>
    <row r="831" spans="1:25" x14ac:dyDescent="0.25">
      <c r="A831">
        <v>839</v>
      </c>
      <c r="B831" t="s">
        <v>403</v>
      </c>
      <c r="C831">
        <v>93100</v>
      </c>
      <c r="D831">
        <v>370</v>
      </c>
      <c r="E831">
        <f>IFERROR(IF(OR(HLOOKUP($A831,'Z-scores'!$C$2:$UD$20,3,FALSE)&gt;2,HLOOKUP(A831,'Z-scores'!$C$2:$UD$20,3,FALSE)&lt;-2),"",'Total-corrected counts'!E831),"")</f>
        <v>7.471278537482284E-3</v>
      </c>
      <c r="F831">
        <f>IFERROR(IF(OR(HLOOKUP($A831,'Z-scores'!$C$2:$UD$20,4,FALSE)&gt;2,HLOOKUP($A831,'Z-scores'!$C$2:$UD$20,4,FALSE)&lt;-2),"",'Total-corrected counts'!F831),"")</f>
        <v>0.34452548996446464</v>
      </c>
      <c r="G831">
        <f>IFERROR(IF(OR(HLOOKUP($A831,'Z-scores'!$C$2:$UD$20,5,FALSE)&gt;2,HLOOKUP($A831,'Z-scores'!$C$2:$UD$20,5,FALSE)&lt;-2),"",'Total-corrected counts'!G831),"")</f>
        <v>0.28204084757303849</v>
      </c>
      <c r="H831">
        <f>IFERROR(IF(OR(HLOOKUP($A831,'Z-scores'!$C$2:$UD$20,6,FALSE)&gt;2,HLOOKUP($A831,'Z-scores'!$C$2:$UD$20,6,FALSE)&lt;-2),"",'Total-corrected counts'!H831),"")</f>
        <v>4.1881863826704016E-2</v>
      </c>
      <c r="I831">
        <f>IFERROR(IF(OR(HLOOKUP($A831,'Z-scores'!$C$2:$UD$20,7,FALSE)&gt;2,HLOOKUP($A831,'Z-scores'!$C$2:$UD$20,7,FALSE)&lt;-2),"",'Total-corrected counts'!I831),"")</f>
        <v>0</v>
      </c>
      <c r="J831">
        <f>IFERROR(IF(OR(HLOOKUP($A831,'Z-scores'!$C$2:$UD$20,8,FALSE)&gt;2,HLOOKUP($A831,'Z-scores'!$C$2:$UD$20,8,FALSE)&lt;-2),"",'Total-corrected counts'!J831),"")</f>
        <v>5.9169146840071712E-2</v>
      </c>
      <c r="K831">
        <f>IFERROR(IF(OR(HLOOKUP($A831,'Z-scores'!$C$2:$UD$20,9,FALSE)&gt;2,HLOOKUP($A831,'Z-scores'!$C$2:$UD$20,9,FALSE)&lt;-2),"",'Total-corrected counts'!K831),"")</f>
        <v>0</v>
      </c>
      <c r="L831">
        <f>IFERROR(IF(OR(HLOOKUP($A831,'Z-scores'!$C$2:$UD$20,10,FALSE)&gt;2,HLOOKUP($A831,'Z-scores'!$C$2:$UD$20,10,FALSE)&lt;-2),"",'Total-corrected counts'!L831),"")</f>
        <v>0</v>
      </c>
      <c r="M831">
        <f>IFERROR(IF(OR(HLOOKUP($A831,'Z-scores'!$C$2:$UD$20,11,FALSE)&gt;2,HLOOKUP($A831,'Z-scores'!$C$2:$UD$20,11,FALSE)&lt;-2),"",'Total-corrected counts'!M831),"")</f>
        <v>0</v>
      </c>
      <c r="N831">
        <f>IFERROR(IF(OR(HLOOKUP($A831,'Z-scores'!$C$2:$UD$20,12,FALSE)&gt;2,HLOOKUP($A831,'Z-scores'!$C$2:$UD$20,12,FALSE)&lt;-2),"",'Total-corrected counts'!N831),"")</f>
        <v>9.1641640861907958E-2</v>
      </c>
      <c r="O831">
        <f>IFERROR(IF(OR(HLOOKUP($A831,'Z-scores'!$C$2:$UD$20,13,FALSE)&gt;2,HLOOKUP($A831,'Z-scores'!$C$2:$UD$20,13,FALSE)&lt;-2),"",'Total-corrected counts'!O831),"")</f>
        <v>6.7306821849275125E-3</v>
      </c>
      <c r="P831">
        <f>IFERROR(IF(OR(HLOOKUP($A831,'Z-scores'!$C$2:$UD$20,14,FALSE)&gt;2,HLOOKUP($A831,'Z-scores'!$C$2:$UD$20,14,FALSE)&lt;-2),"",'Total-corrected counts'!P831),"")</f>
        <v>0</v>
      </c>
      <c r="Q831" t="str">
        <f>IFERROR(IF(OR(HLOOKUP($A831,'Z-scores'!$C$2:$UD$20,15,FALSE)&gt;2,HLOOKUP($A831,'Z-scores'!$C$2:$UD$20,15,FALSE)&lt;-2),"",'Total-corrected counts'!Q831),"")</f>
        <v/>
      </c>
      <c r="R831">
        <f>IFERROR(IF(OR(HLOOKUP($A831,'Z-scores'!$C$2:$UD$20,16,FALSE)&gt;2,HLOOKUP($A831,'Z-scores'!$C$2:$UD$20,16,FALSE)&lt;-2),"",'Total-corrected counts'!R831),"")</f>
        <v>4.4076605139732855E-2</v>
      </c>
      <c r="S831">
        <f>IFERROR(IF(OR(HLOOKUP($A831,'Z-scores'!$C$2:$UD$20,17,FALSE)&gt;2,HLOOKUP($A831,'Z-scores'!$C$2:$UD$20,17,FALSE)&lt;-2),"",'Total-corrected counts'!S831),"")</f>
        <v>0</v>
      </c>
      <c r="T831">
        <f>IFERROR(IF(OR(HLOOKUP($A831,'Z-scores'!$C$2:$UD$20,18,FALSE)&gt;2,HLOOKUP($A831,'Z-scores'!$C$2:$UD$20,18,FALSE)&lt;-2),"",'Total-corrected counts'!T831),"")</f>
        <v>0</v>
      </c>
      <c r="U831">
        <f>IFERROR(IF(OR(HLOOKUP($A831,'Z-scores'!$C$2:$UD$20,19,FALSE)&gt;2,HLOOKUP($A831,'Z-scores'!$C$2:$UD$20,19,FALSE)&lt;-2),"",'Total-corrected counts'!U831),"")</f>
        <v>0.13886297262229705</v>
      </c>
      <c r="V831">
        <f t="shared" si="48"/>
        <v>1</v>
      </c>
      <c r="W831">
        <f t="shared" si="49"/>
        <v>0.45661876329506335</v>
      </c>
      <c r="X831">
        <f t="shared" si="50"/>
        <v>8.1676514082417898E-2</v>
      </c>
      <c r="Y831">
        <f t="shared" si="51"/>
        <v>4.0187414401266483E-2</v>
      </c>
    </row>
    <row r="832" spans="1:25" x14ac:dyDescent="0.25">
      <c r="A832">
        <v>840</v>
      </c>
      <c r="B832" t="s">
        <v>1031</v>
      </c>
      <c r="C832">
        <v>97600</v>
      </c>
      <c r="D832">
        <v>967</v>
      </c>
      <c r="E832" t="str">
        <f>IFERROR(IF(OR(HLOOKUP($A832,'Z-scores'!$C$2:$UD$20,3,FALSE)&gt;2,HLOOKUP(A832,'Z-scores'!$C$2:$UD$20,3,FALSE)&lt;-2),"",'Total-corrected counts'!E832),"")</f>
        <v/>
      </c>
      <c r="F832" t="str">
        <f>IFERROR(IF(OR(HLOOKUP($A832,'Z-scores'!$C$2:$UD$20,4,FALSE)&gt;2,HLOOKUP($A832,'Z-scores'!$C$2:$UD$20,4,FALSE)&lt;-2),"",'Total-corrected counts'!F832),"")</f>
        <v/>
      </c>
      <c r="G832" t="str">
        <f>IFERROR(IF(OR(HLOOKUP($A832,'Z-scores'!$C$2:$UD$20,5,FALSE)&gt;2,HLOOKUP($A832,'Z-scores'!$C$2:$UD$20,5,FALSE)&lt;-2),"",'Total-corrected counts'!G832),"")</f>
        <v/>
      </c>
      <c r="H832" t="str">
        <f>IFERROR(IF(OR(HLOOKUP($A832,'Z-scores'!$C$2:$UD$20,6,FALSE)&gt;2,HLOOKUP($A832,'Z-scores'!$C$2:$UD$20,6,FALSE)&lt;-2),"",'Total-corrected counts'!H832),"")</f>
        <v/>
      </c>
      <c r="I832" t="str">
        <f>IFERROR(IF(OR(HLOOKUP($A832,'Z-scores'!$C$2:$UD$20,7,FALSE)&gt;2,HLOOKUP($A832,'Z-scores'!$C$2:$UD$20,7,FALSE)&lt;-2),"",'Total-corrected counts'!I832),"")</f>
        <v/>
      </c>
      <c r="J832" t="str">
        <f>IFERROR(IF(OR(HLOOKUP($A832,'Z-scores'!$C$2:$UD$20,8,FALSE)&gt;2,HLOOKUP($A832,'Z-scores'!$C$2:$UD$20,8,FALSE)&lt;-2),"",'Total-corrected counts'!J832),"")</f>
        <v/>
      </c>
      <c r="K832" t="str">
        <f>IFERROR(IF(OR(HLOOKUP($A832,'Z-scores'!$C$2:$UD$20,9,FALSE)&gt;2,HLOOKUP($A832,'Z-scores'!$C$2:$UD$20,9,FALSE)&lt;-2),"",'Total-corrected counts'!K832),"")</f>
        <v/>
      </c>
      <c r="L832" t="str">
        <f>IFERROR(IF(OR(HLOOKUP($A832,'Z-scores'!$C$2:$UD$20,10,FALSE)&gt;2,HLOOKUP($A832,'Z-scores'!$C$2:$UD$20,10,FALSE)&lt;-2),"",'Total-corrected counts'!L832),"")</f>
        <v/>
      </c>
      <c r="M832" t="str">
        <f>IFERROR(IF(OR(HLOOKUP($A832,'Z-scores'!$C$2:$UD$20,11,FALSE)&gt;2,HLOOKUP($A832,'Z-scores'!$C$2:$UD$20,11,FALSE)&lt;-2),"",'Total-corrected counts'!M832),"")</f>
        <v/>
      </c>
      <c r="N832" t="str">
        <f>IFERROR(IF(OR(HLOOKUP($A832,'Z-scores'!$C$2:$UD$20,12,FALSE)&gt;2,HLOOKUP($A832,'Z-scores'!$C$2:$UD$20,12,FALSE)&lt;-2),"",'Total-corrected counts'!N832),"")</f>
        <v/>
      </c>
      <c r="O832" t="str">
        <f>IFERROR(IF(OR(HLOOKUP($A832,'Z-scores'!$C$2:$UD$20,13,FALSE)&gt;2,HLOOKUP($A832,'Z-scores'!$C$2:$UD$20,13,FALSE)&lt;-2),"",'Total-corrected counts'!O832),"")</f>
        <v/>
      </c>
      <c r="P832" t="str">
        <f>IFERROR(IF(OR(HLOOKUP($A832,'Z-scores'!$C$2:$UD$20,14,FALSE)&gt;2,HLOOKUP($A832,'Z-scores'!$C$2:$UD$20,14,FALSE)&lt;-2),"",'Total-corrected counts'!P832),"")</f>
        <v/>
      </c>
      <c r="Q832" t="str">
        <f>IFERROR(IF(OR(HLOOKUP($A832,'Z-scores'!$C$2:$UD$20,15,FALSE)&gt;2,HLOOKUP($A832,'Z-scores'!$C$2:$UD$20,15,FALSE)&lt;-2),"",'Total-corrected counts'!Q832),"")</f>
        <v/>
      </c>
      <c r="R832" t="str">
        <f>IFERROR(IF(OR(HLOOKUP($A832,'Z-scores'!$C$2:$UD$20,16,FALSE)&gt;2,HLOOKUP($A832,'Z-scores'!$C$2:$UD$20,16,FALSE)&lt;-2),"",'Total-corrected counts'!R832),"")</f>
        <v/>
      </c>
      <c r="S832" t="str">
        <f>IFERROR(IF(OR(HLOOKUP($A832,'Z-scores'!$C$2:$UD$20,17,FALSE)&gt;2,HLOOKUP($A832,'Z-scores'!$C$2:$UD$20,17,FALSE)&lt;-2),"",'Total-corrected counts'!S832),"")</f>
        <v/>
      </c>
      <c r="T832" t="str">
        <f>IFERROR(IF(OR(HLOOKUP($A832,'Z-scores'!$C$2:$UD$20,18,FALSE)&gt;2,HLOOKUP($A832,'Z-scores'!$C$2:$UD$20,18,FALSE)&lt;-2),"",'Total-corrected counts'!T832),"")</f>
        <v/>
      </c>
      <c r="U832" t="str">
        <f>IFERROR(IF(OR(HLOOKUP($A832,'Z-scores'!$C$2:$UD$20,19,FALSE)&gt;2,HLOOKUP($A832,'Z-scores'!$C$2:$UD$20,19,FALSE)&lt;-2),"",'Total-corrected counts'!U832),"")</f>
        <v/>
      </c>
      <c r="V832">
        <f t="shared" si="48"/>
        <v>1</v>
      </c>
      <c r="W832" t="str">
        <f t="shared" si="49"/>
        <v/>
      </c>
      <c r="X832" t="str">
        <f t="shared" si="50"/>
        <v/>
      </c>
      <c r="Y832" t="str">
        <f t="shared" si="51"/>
        <v/>
      </c>
    </row>
    <row r="833" spans="1:25" x14ac:dyDescent="0.25">
      <c r="A833">
        <v>841</v>
      </c>
      <c r="B833" t="s">
        <v>404</v>
      </c>
      <c r="C833">
        <v>100800</v>
      </c>
      <c r="D833">
        <v>948</v>
      </c>
      <c r="E833" t="str">
        <f>IFERROR(IF(OR(HLOOKUP($A833,'Z-scores'!$C$2:$UD$20,3,FALSE)&gt;2,HLOOKUP(A833,'Z-scores'!$C$2:$UD$20,3,FALSE)&lt;-2),"",'Total-corrected counts'!E833),"")</f>
        <v/>
      </c>
      <c r="F833">
        <f>IFERROR(IF(OR(HLOOKUP($A833,'Z-scores'!$C$2:$UD$20,4,FALSE)&gt;2,HLOOKUP($A833,'Z-scores'!$C$2:$UD$20,4,FALSE)&lt;-2),"",'Total-corrected counts'!F833),"")</f>
        <v>10.81974098245545</v>
      </c>
      <c r="G833">
        <f>IFERROR(IF(OR(HLOOKUP($A833,'Z-scores'!$C$2:$UD$20,5,FALSE)&gt;2,HLOOKUP($A833,'Z-scores'!$C$2:$UD$20,5,FALSE)&lt;-2),"",'Total-corrected counts'!G833),"")</f>
        <v>3.2837612967432337</v>
      </c>
      <c r="H833">
        <f>IFERROR(IF(OR(HLOOKUP($A833,'Z-scores'!$C$2:$UD$20,6,FALSE)&gt;2,HLOOKUP($A833,'Z-scores'!$C$2:$UD$20,6,FALSE)&lt;-2),"",'Total-corrected counts'!H833),"")</f>
        <v>3.525056872080921</v>
      </c>
      <c r="I833">
        <f>IFERROR(IF(OR(HLOOKUP($A833,'Z-scores'!$C$2:$UD$20,7,FALSE)&gt;2,HLOOKUP($A833,'Z-scores'!$C$2:$UD$20,7,FALSE)&lt;-2),"",'Total-corrected counts'!I833),"")</f>
        <v>9.7032683883400708</v>
      </c>
      <c r="J833">
        <f>IFERROR(IF(OR(HLOOKUP($A833,'Z-scores'!$C$2:$UD$20,8,FALSE)&gt;2,HLOOKUP($A833,'Z-scores'!$C$2:$UD$20,8,FALSE)&lt;-2),"",'Total-corrected counts'!J833),"")</f>
        <v>2.0413355659824739</v>
      </c>
      <c r="K833">
        <f>IFERROR(IF(OR(HLOOKUP($A833,'Z-scores'!$C$2:$UD$20,9,FALSE)&gt;2,HLOOKUP($A833,'Z-scores'!$C$2:$UD$20,9,FALSE)&lt;-2),"",'Total-corrected counts'!K833),"")</f>
        <v>0.37460282067004846</v>
      </c>
      <c r="L833">
        <f>IFERROR(IF(OR(HLOOKUP($A833,'Z-scores'!$C$2:$UD$20,10,FALSE)&gt;2,HLOOKUP($A833,'Z-scores'!$C$2:$UD$20,10,FALSE)&lt;-2),"",'Total-corrected counts'!L833),"")</f>
        <v>1.3405842477823033</v>
      </c>
      <c r="M833">
        <f>IFERROR(IF(OR(HLOOKUP($A833,'Z-scores'!$C$2:$UD$20,11,FALSE)&gt;2,HLOOKUP($A833,'Z-scores'!$C$2:$UD$20,11,FALSE)&lt;-2),"",'Total-corrected counts'!M833),"")</f>
        <v>4.474023478716826</v>
      </c>
      <c r="N833">
        <f>IFERROR(IF(OR(HLOOKUP($A833,'Z-scores'!$C$2:$UD$20,12,FALSE)&gt;2,HLOOKUP($A833,'Z-scores'!$C$2:$UD$20,12,FALSE)&lt;-2),"",'Total-corrected counts'!N833),"")</f>
        <v>1.3288037924976654</v>
      </c>
      <c r="O833">
        <f>IFERROR(IF(OR(HLOOKUP($A833,'Z-scores'!$C$2:$UD$20,13,FALSE)&gt;2,HLOOKUP($A833,'Z-scores'!$C$2:$UD$20,13,FALSE)&lt;-2),"",'Total-corrected counts'!O833),"")</f>
        <v>3.9340837370901309</v>
      </c>
      <c r="P833">
        <f>IFERROR(IF(OR(HLOOKUP($A833,'Z-scores'!$C$2:$UD$20,14,FALSE)&gt;2,HLOOKUP($A833,'Z-scores'!$C$2:$UD$20,14,FALSE)&lt;-2),"",'Total-corrected counts'!P833),"")</f>
        <v>5.3849628758095074</v>
      </c>
      <c r="Q833">
        <f>IFERROR(IF(OR(HLOOKUP($A833,'Z-scores'!$C$2:$UD$20,15,FALSE)&gt;2,HLOOKUP($A833,'Z-scores'!$C$2:$UD$20,15,FALSE)&lt;-2),"",'Total-corrected counts'!Q833),"")</f>
        <v>7.8593661021444561</v>
      </c>
      <c r="R833">
        <f>IFERROR(IF(OR(HLOOKUP($A833,'Z-scores'!$C$2:$UD$20,16,FALSE)&gt;2,HLOOKUP($A833,'Z-scores'!$C$2:$UD$20,16,FALSE)&lt;-2),"",'Total-corrected counts'!R833),"")</f>
        <v>3.2055712828896623</v>
      </c>
      <c r="S833">
        <f>IFERROR(IF(OR(HLOOKUP($A833,'Z-scores'!$C$2:$UD$20,17,FALSE)&gt;2,HLOOKUP($A833,'Z-scores'!$C$2:$UD$20,17,FALSE)&lt;-2),"",'Total-corrected counts'!S833),"")</f>
        <v>5.471902756471013</v>
      </c>
      <c r="T833">
        <f>IFERROR(IF(OR(HLOOKUP($A833,'Z-scores'!$C$2:$UD$20,18,FALSE)&gt;2,HLOOKUP($A833,'Z-scores'!$C$2:$UD$20,18,FALSE)&lt;-2),"",'Total-corrected counts'!T833),"")</f>
        <v>0.83332903782282908</v>
      </c>
      <c r="U833">
        <f>IFERROR(IF(OR(HLOOKUP($A833,'Z-scores'!$C$2:$UD$20,19,FALSE)&gt;2,HLOOKUP($A833,'Z-scores'!$C$2:$UD$20,19,FALSE)&lt;-2),"",'Total-corrected counts'!U833),"")</f>
        <v>3.4281796366129589</v>
      </c>
      <c r="V833">
        <f t="shared" si="48"/>
        <v>1</v>
      </c>
      <c r="W833">
        <f t="shared" si="49"/>
        <v>0.7492776510192044</v>
      </c>
      <c r="X833">
        <f t="shared" si="50"/>
        <v>4.445296706596416</v>
      </c>
      <c r="Y833">
        <f t="shared" si="51"/>
        <v>3.9307749026672778</v>
      </c>
    </row>
    <row r="834" spans="1:25" x14ac:dyDescent="0.25">
      <c r="A834">
        <v>842</v>
      </c>
      <c r="B834" t="s">
        <v>405</v>
      </c>
      <c r="C834">
        <v>78900</v>
      </c>
      <c r="D834">
        <v>302</v>
      </c>
      <c r="E834" t="str">
        <f>IFERROR(IF(OR(HLOOKUP($A834,'Z-scores'!$C$2:$UD$20,3,FALSE)&gt;2,HLOOKUP(A834,'Z-scores'!$C$2:$UD$20,3,FALSE)&lt;-2),"",'Total-corrected counts'!E834),"")</f>
        <v/>
      </c>
      <c r="F834">
        <f>IFERROR(IF(OR(HLOOKUP($A834,'Z-scores'!$C$2:$UD$20,4,FALSE)&gt;2,HLOOKUP($A834,'Z-scores'!$C$2:$UD$20,4,FALSE)&lt;-2),"",'Total-corrected counts'!F834),"")</f>
        <v>3.1007294096801816</v>
      </c>
      <c r="G834">
        <f>IFERROR(IF(OR(HLOOKUP($A834,'Z-scores'!$C$2:$UD$20,5,FALSE)&gt;2,HLOOKUP($A834,'Z-scores'!$C$2:$UD$20,5,FALSE)&lt;-2),"",'Total-corrected counts'!G834),"")</f>
        <v>22.271154070856721</v>
      </c>
      <c r="H834">
        <f>IFERROR(IF(OR(HLOOKUP($A834,'Z-scores'!$C$2:$UD$20,6,FALSE)&gt;2,HLOOKUP($A834,'Z-scores'!$C$2:$UD$20,6,FALSE)&lt;-2),"",'Total-corrected counts'!H834),"")</f>
        <v>1.8567626296505448</v>
      </c>
      <c r="I834">
        <f>IFERROR(IF(OR(HLOOKUP($A834,'Z-scores'!$C$2:$UD$20,7,FALSE)&gt;2,HLOOKUP($A834,'Z-scores'!$C$2:$UD$20,7,FALSE)&lt;-2),"",'Total-corrected counts'!I834),"")</f>
        <v>2.0440895335843292</v>
      </c>
      <c r="J834">
        <f>IFERROR(IF(OR(HLOOKUP($A834,'Z-scores'!$C$2:$UD$20,8,FALSE)&gt;2,HLOOKUP($A834,'Z-scores'!$C$2:$UD$20,8,FALSE)&lt;-2),"",'Total-corrected counts'!J834),"")</f>
        <v>5.2118156841629828</v>
      </c>
      <c r="K834">
        <f>IFERROR(IF(OR(HLOOKUP($A834,'Z-scores'!$C$2:$UD$20,9,FALSE)&gt;2,HLOOKUP($A834,'Z-scores'!$C$2:$UD$20,9,FALSE)&lt;-2),"",'Total-corrected counts'!K834),"")</f>
        <v>8.9414125648029437</v>
      </c>
      <c r="L834">
        <f>IFERROR(IF(OR(HLOOKUP($A834,'Z-scores'!$C$2:$UD$20,10,FALSE)&gt;2,HLOOKUP($A834,'Z-scores'!$C$2:$UD$20,10,FALSE)&lt;-2),"",'Total-corrected counts'!L834),"")</f>
        <v>2.2975144509690129</v>
      </c>
      <c r="M834">
        <f>IFERROR(IF(OR(HLOOKUP($A834,'Z-scores'!$C$2:$UD$20,11,FALSE)&gt;2,HLOOKUP($A834,'Z-scores'!$C$2:$UD$20,11,FALSE)&lt;-2),"",'Total-corrected counts'!M834),"")</f>
        <v>6.602755556128951</v>
      </c>
      <c r="N834">
        <f>IFERROR(IF(OR(HLOOKUP($A834,'Z-scores'!$C$2:$UD$20,12,FALSE)&gt;2,HLOOKUP($A834,'Z-scores'!$C$2:$UD$20,12,FALSE)&lt;-2),"",'Total-corrected counts'!N834),"")</f>
        <v>13.077262150994265</v>
      </c>
      <c r="O834">
        <f>IFERROR(IF(OR(HLOOKUP($A834,'Z-scores'!$C$2:$UD$20,13,FALSE)&gt;2,HLOOKUP($A834,'Z-scores'!$C$2:$UD$20,13,FALSE)&lt;-2),"",'Total-corrected counts'!O834),"")</f>
        <v>8.2888351107382316</v>
      </c>
      <c r="P834">
        <f>IFERROR(IF(OR(HLOOKUP($A834,'Z-scores'!$C$2:$UD$20,14,FALSE)&gt;2,HLOOKUP($A834,'Z-scores'!$C$2:$UD$20,14,FALSE)&lt;-2),"",'Total-corrected counts'!P834),"")</f>
        <v>5.6542110195999822</v>
      </c>
      <c r="Q834">
        <f>IFERROR(IF(OR(HLOOKUP($A834,'Z-scores'!$C$2:$UD$20,15,FALSE)&gt;2,HLOOKUP($A834,'Z-scores'!$C$2:$UD$20,15,FALSE)&lt;-2),"",'Total-corrected counts'!Q834),"")</f>
        <v>4.963296955324477</v>
      </c>
      <c r="R834">
        <f>IFERROR(IF(OR(HLOOKUP($A834,'Z-scores'!$C$2:$UD$20,16,FALSE)&gt;2,HLOOKUP($A834,'Z-scores'!$C$2:$UD$20,16,FALSE)&lt;-2),"",'Total-corrected counts'!R834),"")</f>
        <v>18.215658815020507</v>
      </c>
      <c r="S834">
        <f>IFERROR(IF(OR(HLOOKUP($A834,'Z-scores'!$C$2:$UD$20,17,FALSE)&gt;2,HLOOKUP($A834,'Z-scores'!$C$2:$UD$20,17,FALSE)&lt;-2),"",'Total-corrected counts'!S834),"")</f>
        <v>9.4944026994720261</v>
      </c>
      <c r="T834">
        <f>IFERROR(IF(OR(HLOOKUP($A834,'Z-scores'!$C$2:$UD$20,18,FALSE)&gt;2,HLOOKUP($A834,'Z-scores'!$C$2:$UD$20,18,FALSE)&lt;-2),"",'Total-corrected counts'!T834),"")</f>
        <v>25.592651584270182</v>
      </c>
      <c r="U834">
        <f>IFERROR(IF(OR(HLOOKUP($A834,'Z-scores'!$C$2:$UD$20,19,FALSE)&gt;2,HLOOKUP($A834,'Z-scores'!$C$2:$UD$20,19,FALSE)&lt;-2),"",'Total-corrected counts'!U834),"")</f>
        <v>11.122056213467104</v>
      </c>
      <c r="V834">
        <f t="shared" si="48"/>
        <v>1</v>
      </c>
      <c r="W834">
        <f t="shared" si="49"/>
        <v>0.13135961750480216</v>
      </c>
      <c r="X834">
        <f t="shared" si="50"/>
        <v>6.5407792374794589</v>
      </c>
      <c r="Y834">
        <f t="shared" si="51"/>
        <v>12.051046818610848</v>
      </c>
    </row>
    <row r="835" spans="1:25" x14ac:dyDescent="0.25">
      <c r="A835">
        <v>843</v>
      </c>
      <c r="B835" t="s">
        <v>406</v>
      </c>
      <c r="C835">
        <v>44300</v>
      </c>
      <c r="D835">
        <v>822</v>
      </c>
      <c r="E835" t="str">
        <f>IFERROR(IF(OR(HLOOKUP($A835,'Z-scores'!$C$2:$UD$20,3,FALSE)&gt;2,HLOOKUP(A835,'Z-scores'!$C$2:$UD$20,3,FALSE)&lt;-2),"",'Total-corrected counts'!E835),"")</f>
        <v/>
      </c>
      <c r="F835">
        <f>IFERROR(IF(OR(HLOOKUP($A835,'Z-scores'!$C$2:$UD$20,4,FALSE)&gt;2,HLOOKUP($A835,'Z-scores'!$C$2:$UD$20,4,FALSE)&lt;-2),"",'Total-corrected counts'!F835),"")</f>
        <v>33.673265150098274</v>
      </c>
      <c r="G835">
        <f>IFERROR(IF(OR(HLOOKUP($A835,'Z-scores'!$C$2:$UD$20,5,FALSE)&gt;2,HLOOKUP($A835,'Z-scores'!$C$2:$UD$20,5,FALSE)&lt;-2),"",'Total-corrected counts'!G835),"")</f>
        <v>14.635905411558033</v>
      </c>
      <c r="H835">
        <f>IFERROR(IF(OR(HLOOKUP($A835,'Z-scores'!$C$2:$UD$20,6,FALSE)&gt;2,HLOOKUP($A835,'Z-scores'!$C$2:$UD$20,6,FALSE)&lt;-2),"",'Total-corrected counts'!H835),"")</f>
        <v>29.491812444637414</v>
      </c>
      <c r="I835">
        <f>IFERROR(IF(OR(HLOOKUP($A835,'Z-scores'!$C$2:$UD$20,7,FALSE)&gt;2,HLOOKUP($A835,'Z-scores'!$C$2:$UD$20,7,FALSE)&lt;-2),"",'Total-corrected counts'!I835),"")</f>
        <v>30.28577233644975</v>
      </c>
      <c r="J835">
        <f>IFERROR(IF(OR(HLOOKUP($A835,'Z-scores'!$C$2:$UD$20,8,FALSE)&gt;2,HLOOKUP($A835,'Z-scores'!$C$2:$UD$20,8,FALSE)&lt;-2),"",'Total-corrected counts'!J835),"")</f>
        <v>19.66881056208717</v>
      </c>
      <c r="K835">
        <f>IFERROR(IF(OR(HLOOKUP($A835,'Z-scores'!$C$2:$UD$20,9,FALSE)&gt;2,HLOOKUP($A835,'Z-scores'!$C$2:$UD$20,9,FALSE)&lt;-2),"",'Total-corrected counts'!K835),"")</f>
        <v>23.863091588159875</v>
      </c>
      <c r="L835">
        <f>IFERROR(IF(OR(HLOOKUP($A835,'Z-scores'!$C$2:$UD$20,10,FALSE)&gt;2,HLOOKUP($A835,'Z-scores'!$C$2:$UD$20,10,FALSE)&lt;-2),"",'Total-corrected counts'!L835),"")</f>
        <v>27.301174598750787</v>
      </c>
      <c r="M835">
        <f>IFERROR(IF(OR(HLOOKUP($A835,'Z-scores'!$C$2:$UD$20,11,FALSE)&gt;2,HLOOKUP($A835,'Z-scores'!$C$2:$UD$20,11,FALSE)&lt;-2),"",'Total-corrected counts'!M835),"")</f>
        <v>23.687903917696396</v>
      </c>
      <c r="N835">
        <f>IFERROR(IF(OR(HLOOKUP($A835,'Z-scores'!$C$2:$UD$20,12,FALSE)&gt;2,HLOOKUP($A835,'Z-scores'!$C$2:$UD$20,12,FALSE)&lt;-2),"",'Total-corrected counts'!N835),"")</f>
        <v>18.566596438622554</v>
      </c>
      <c r="O835">
        <f>IFERROR(IF(OR(HLOOKUP($A835,'Z-scores'!$C$2:$UD$20,13,FALSE)&gt;2,HLOOKUP($A835,'Z-scores'!$C$2:$UD$20,13,FALSE)&lt;-2),"",'Total-corrected counts'!O835),"")</f>
        <v>7.7301884893892483</v>
      </c>
      <c r="P835">
        <f>IFERROR(IF(OR(HLOOKUP($A835,'Z-scores'!$C$2:$UD$20,14,FALSE)&gt;2,HLOOKUP($A835,'Z-scores'!$C$2:$UD$20,14,FALSE)&lt;-2),"",'Total-corrected counts'!P835),"")</f>
        <v>34.643261167707827</v>
      </c>
      <c r="Q835">
        <f>IFERROR(IF(OR(HLOOKUP($A835,'Z-scores'!$C$2:$UD$20,15,FALSE)&gt;2,HLOOKUP($A835,'Z-scores'!$C$2:$UD$20,15,FALSE)&lt;-2),"",'Total-corrected counts'!Q835),"")</f>
        <v>46.298102050846005</v>
      </c>
      <c r="R835">
        <f>IFERROR(IF(OR(HLOOKUP($A835,'Z-scores'!$C$2:$UD$20,16,FALSE)&gt;2,HLOOKUP($A835,'Z-scores'!$C$2:$UD$20,16,FALSE)&lt;-2),"",'Total-corrected counts'!R835),"")</f>
        <v>30.617212715699885</v>
      </c>
      <c r="S835">
        <f>IFERROR(IF(OR(HLOOKUP($A835,'Z-scores'!$C$2:$UD$20,17,FALSE)&gt;2,HLOOKUP($A835,'Z-scores'!$C$2:$UD$20,17,FALSE)&lt;-2),"",'Total-corrected counts'!S835),"")</f>
        <v>33.243980635544133</v>
      </c>
      <c r="T835">
        <f>IFERROR(IF(OR(HLOOKUP($A835,'Z-scores'!$C$2:$UD$20,18,FALSE)&gt;2,HLOOKUP($A835,'Z-scores'!$C$2:$UD$20,18,FALSE)&lt;-2),"",'Total-corrected counts'!T835),"")</f>
        <v>29.011877945646329</v>
      </c>
      <c r="U835">
        <f>IFERROR(IF(OR(HLOOKUP($A835,'Z-scores'!$C$2:$UD$20,19,FALSE)&gt;2,HLOOKUP($A835,'Z-scores'!$C$2:$UD$20,19,FALSE)&lt;-2),"",'Total-corrected counts'!U835),"")</f>
        <v>11.794673737106356</v>
      </c>
      <c r="V835">
        <f t="shared" si="48"/>
        <v>1</v>
      </c>
      <c r="W835">
        <f t="shared" si="49"/>
        <v>0.82111824007048373</v>
      </c>
      <c r="X835">
        <f t="shared" si="50"/>
        <v>25.325967001179709</v>
      </c>
      <c r="Y835">
        <f t="shared" si="51"/>
        <v>26.48823664757029</v>
      </c>
    </row>
    <row r="836" spans="1:25" x14ac:dyDescent="0.25">
      <c r="A836">
        <v>844</v>
      </c>
      <c r="B836" t="s">
        <v>407</v>
      </c>
      <c r="C836">
        <v>1900</v>
      </c>
      <c r="D836">
        <v>985</v>
      </c>
      <c r="E836" t="str">
        <f>IFERROR(IF(OR(HLOOKUP($A836,'Z-scores'!$C$2:$UD$20,3,FALSE)&gt;2,HLOOKUP(A836,'Z-scores'!$C$2:$UD$20,3,FALSE)&lt;-2),"",'Total-corrected counts'!E836),"")</f>
        <v/>
      </c>
      <c r="F836">
        <f>IFERROR(IF(OR(HLOOKUP($A836,'Z-scores'!$C$2:$UD$20,4,FALSE)&gt;2,HLOOKUP($A836,'Z-scores'!$C$2:$UD$20,4,FALSE)&lt;-2),"",'Total-corrected counts'!F836),"")</f>
        <v>68.609790430066255</v>
      </c>
      <c r="G836">
        <f>IFERROR(IF(OR(HLOOKUP($A836,'Z-scores'!$C$2:$UD$20,5,FALSE)&gt;2,HLOOKUP($A836,'Z-scores'!$C$2:$UD$20,5,FALSE)&lt;-2),"",'Total-corrected counts'!G836),"")</f>
        <v>1.4706415623451292</v>
      </c>
      <c r="H836">
        <f>IFERROR(IF(OR(HLOOKUP($A836,'Z-scores'!$C$2:$UD$20,6,FALSE)&gt;2,HLOOKUP($A836,'Z-scores'!$C$2:$UD$20,6,FALSE)&lt;-2),"",'Total-corrected counts'!H836),"")</f>
        <v>30.238705682880301</v>
      </c>
      <c r="I836">
        <f>IFERROR(IF(OR(HLOOKUP($A836,'Z-scores'!$C$2:$UD$20,7,FALSE)&gt;2,HLOOKUP($A836,'Z-scores'!$C$2:$UD$20,7,FALSE)&lt;-2),"",'Total-corrected counts'!I836),"")</f>
        <v>20.933447030682895</v>
      </c>
      <c r="J836">
        <f>IFERROR(IF(OR(HLOOKUP($A836,'Z-scores'!$C$2:$UD$20,8,FALSE)&gt;2,HLOOKUP($A836,'Z-scores'!$C$2:$UD$20,8,FALSE)&lt;-2),"",'Total-corrected counts'!J836),"")</f>
        <v>72.600543172767999</v>
      </c>
      <c r="K836">
        <f>IFERROR(IF(OR(HLOOKUP($A836,'Z-scores'!$C$2:$UD$20,9,FALSE)&gt;2,HLOOKUP($A836,'Z-scores'!$C$2:$UD$20,9,FALSE)&lt;-2),"",'Total-corrected counts'!K836),"")</f>
        <v>80.178382295557157</v>
      </c>
      <c r="L836">
        <f>IFERROR(IF(OR(HLOOKUP($A836,'Z-scores'!$C$2:$UD$20,10,FALSE)&gt;2,HLOOKUP($A836,'Z-scores'!$C$2:$UD$20,10,FALSE)&lt;-2),"",'Total-corrected counts'!L836),"")</f>
        <v>112.23424240232697</v>
      </c>
      <c r="M836">
        <f>IFERROR(IF(OR(HLOOKUP($A836,'Z-scores'!$C$2:$UD$20,11,FALSE)&gt;2,HLOOKUP($A836,'Z-scores'!$C$2:$UD$20,11,FALSE)&lt;-2),"",'Total-corrected counts'!M836),"")</f>
        <v>109.86469189137385</v>
      </c>
      <c r="N836">
        <f>IFERROR(IF(OR(HLOOKUP($A836,'Z-scores'!$C$2:$UD$20,12,FALSE)&gt;2,HLOOKUP($A836,'Z-scores'!$C$2:$UD$20,12,FALSE)&lt;-2),"",'Total-corrected counts'!N836),"")</f>
        <v>141.10063443507968</v>
      </c>
      <c r="O836">
        <f>IFERROR(IF(OR(HLOOKUP($A836,'Z-scores'!$C$2:$UD$20,13,FALSE)&gt;2,HLOOKUP($A836,'Z-scores'!$C$2:$UD$20,13,FALSE)&lt;-2),"",'Total-corrected counts'!O836),"")</f>
        <v>71.617823788721196</v>
      </c>
      <c r="P836">
        <f>IFERROR(IF(OR(HLOOKUP($A836,'Z-scores'!$C$2:$UD$20,14,FALSE)&gt;2,HLOOKUP($A836,'Z-scores'!$C$2:$UD$20,14,FALSE)&lt;-2),"",'Total-corrected counts'!P836),"")</f>
        <v>60.922734757670263</v>
      </c>
      <c r="Q836">
        <f>IFERROR(IF(OR(HLOOKUP($A836,'Z-scores'!$C$2:$UD$20,15,FALSE)&gt;2,HLOOKUP($A836,'Z-scores'!$C$2:$UD$20,15,FALSE)&lt;-2),"",'Total-corrected counts'!Q836),"")</f>
        <v>17.317908433509373</v>
      </c>
      <c r="R836">
        <f>IFERROR(IF(OR(HLOOKUP($A836,'Z-scores'!$C$2:$UD$20,16,FALSE)&gt;2,HLOOKUP($A836,'Z-scores'!$C$2:$UD$20,16,FALSE)&lt;-2),"",'Total-corrected counts'!R836),"")</f>
        <v>66.968391063668648</v>
      </c>
      <c r="S836">
        <f>IFERROR(IF(OR(HLOOKUP($A836,'Z-scores'!$C$2:$UD$20,17,FALSE)&gt;2,HLOOKUP($A836,'Z-scores'!$C$2:$UD$20,17,FALSE)&lt;-2),"",'Total-corrected counts'!S836),"")</f>
        <v>15.617722450761018</v>
      </c>
      <c r="T836">
        <f>IFERROR(IF(OR(HLOOKUP($A836,'Z-scores'!$C$2:$UD$20,18,FALSE)&gt;2,HLOOKUP($A836,'Z-scores'!$C$2:$UD$20,18,FALSE)&lt;-2),"",'Total-corrected counts'!T836),"")</f>
        <v>109.5183358161384</v>
      </c>
      <c r="U836">
        <f>IFERROR(IF(OR(HLOOKUP($A836,'Z-scores'!$C$2:$UD$20,19,FALSE)&gt;2,HLOOKUP($A836,'Z-scores'!$C$2:$UD$20,19,FALSE)&lt;-2),"",'Total-corrected counts'!U836),"")</f>
        <v>106.62940510234635</v>
      </c>
      <c r="V836">
        <f t="shared" ref="V836:V899" si="52">IFERROR(IF(AND(X836=0,Y836=0),0,1),0)</f>
        <v>1</v>
      </c>
      <c r="W836">
        <f t="shared" ref="W836:W899" si="53">IFERROR(_xlfn.T.TEST(E836:M836,N836:U836,2,2),"")</f>
        <v>0.59109018640498479</v>
      </c>
      <c r="X836">
        <f t="shared" ref="X836:X899" si="54">IFERROR(AVERAGE(E836:M836),"")</f>
        <v>62.016305558500065</v>
      </c>
      <c r="Y836">
        <f t="shared" ref="Y836:Y899" si="55">IFERROR(AVERAGE(N836:U836),"")</f>
        <v>73.711619480986869</v>
      </c>
    </row>
    <row r="837" spans="1:25" x14ac:dyDescent="0.25">
      <c r="A837">
        <v>845</v>
      </c>
      <c r="B837" t="s">
        <v>1032</v>
      </c>
      <c r="C837">
        <v>45800</v>
      </c>
      <c r="D837">
        <v>509</v>
      </c>
      <c r="E837" t="str">
        <f>IFERROR(IF(OR(HLOOKUP($A837,'Z-scores'!$C$2:$UD$20,3,FALSE)&gt;2,HLOOKUP(A837,'Z-scores'!$C$2:$UD$20,3,FALSE)&lt;-2),"",'Total-corrected counts'!E837),"")</f>
        <v/>
      </c>
      <c r="F837" t="str">
        <f>IFERROR(IF(OR(HLOOKUP($A837,'Z-scores'!$C$2:$UD$20,4,FALSE)&gt;2,HLOOKUP($A837,'Z-scores'!$C$2:$UD$20,4,FALSE)&lt;-2),"",'Total-corrected counts'!F837),"")</f>
        <v/>
      </c>
      <c r="G837" t="str">
        <f>IFERROR(IF(OR(HLOOKUP($A837,'Z-scores'!$C$2:$UD$20,5,FALSE)&gt;2,HLOOKUP($A837,'Z-scores'!$C$2:$UD$20,5,FALSE)&lt;-2),"",'Total-corrected counts'!G837),"")</f>
        <v/>
      </c>
      <c r="H837" t="str">
        <f>IFERROR(IF(OR(HLOOKUP($A837,'Z-scores'!$C$2:$UD$20,6,FALSE)&gt;2,HLOOKUP($A837,'Z-scores'!$C$2:$UD$20,6,FALSE)&lt;-2),"",'Total-corrected counts'!H837),"")</f>
        <v/>
      </c>
      <c r="I837" t="str">
        <f>IFERROR(IF(OR(HLOOKUP($A837,'Z-scores'!$C$2:$UD$20,7,FALSE)&gt;2,HLOOKUP($A837,'Z-scores'!$C$2:$UD$20,7,FALSE)&lt;-2),"",'Total-corrected counts'!I837),"")</f>
        <v/>
      </c>
      <c r="J837" t="str">
        <f>IFERROR(IF(OR(HLOOKUP($A837,'Z-scores'!$C$2:$UD$20,8,FALSE)&gt;2,HLOOKUP($A837,'Z-scores'!$C$2:$UD$20,8,FALSE)&lt;-2),"",'Total-corrected counts'!J837),"")</f>
        <v/>
      </c>
      <c r="K837" t="str">
        <f>IFERROR(IF(OR(HLOOKUP($A837,'Z-scores'!$C$2:$UD$20,9,FALSE)&gt;2,HLOOKUP($A837,'Z-scores'!$C$2:$UD$20,9,FALSE)&lt;-2),"",'Total-corrected counts'!K837),"")</f>
        <v/>
      </c>
      <c r="L837" t="str">
        <f>IFERROR(IF(OR(HLOOKUP($A837,'Z-scores'!$C$2:$UD$20,10,FALSE)&gt;2,HLOOKUP($A837,'Z-scores'!$C$2:$UD$20,10,FALSE)&lt;-2),"",'Total-corrected counts'!L837),"")</f>
        <v/>
      </c>
      <c r="M837" t="str">
        <f>IFERROR(IF(OR(HLOOKUP($A837,'Z-scores'!$C$2:$UD$20,11,FALSE)&gt;2,HLOOKUP($A837,'Z-scores'!$C$2:$UD$20,11,FALSE)&lt;-2),"",'Total-corrected counts'!M837),"")</f>
        <v/>
      </c>
      <c r="N837" t="str">
        <f>IFERROR(IF(OR(HLOOKUP($A837,'Z-scores'!$C$2:$UD$20,12,FALSE)&gt;2,HLOOKUP($A837,'Z-scores'!$C$2:$UD$20,12,FALSE)&lt;-2),"",'Total-corrected counts'!N837),"")</f>
        <v/>
      </c>
      <c r="O837" t="str">
        <f>IFERROR(IF(OR(HLOOKUP($A837,'Z-scores'!$C$2:$UD$20,13,FALSE)&gt;2,HLOOKUP($A837,'Z-scores'!$C$2:$UD$20,13,FALSE)&lt;-2),"",'Total-corrected counts'!O837),"")</f>
        <v/>
      </c>
      <c r="P837" t="str">
        <f>IFERROR(IF(OR(HLOOKUP($A837,'Z-scores'!$C$2:$UD$20,14,FALSE)&gt;2,HLOOKUP($A837,'Z-scores'!$C$2:$UD$20,14,FALSE)&lt;-2),"",'Total-corrected counts'!P837),"")</f>
        <v/>
      </c>
      <c r="Q837" t="str">
        <f>IFERROR(IF(OR(HLOOKUP($A837,'Z-scores'!$C$2:$UD$20,15,FALSE)&gt;2,HLOOKUP($A837,'Z-scores'!$C$2:$UD$20,15,FALSE)&lt;-2),"",'Total-corrected counts'!Q837),"")</f>
        <v/>
      </c>
      <c r="R837" t="str">
        <f>IFERROR(IF(OR(HLOOKUP($A837,'Z-scores'!$C$2:$UD$20,16,FALSE)&gt;2,HLOOKUP($A837,'Z-scores'!$C$2:$UD$20,16,FALSE)&lt;-2),"",'Total-corrected counts'!R837),"")</f>
        <v/>
      </c>
      <c r="S837" t="str">
        <f>IFERROR(IF(OR(HLOOKUP($A837,'Z-scores'!$C$2:$UD$20,17,FALSE)&gt;2,HLOOKUP($A837,'Z-scores'!$C$2:$UD$20,17,FALSE)&lt;-2),"",'Total-corrected counts'!S837),"")</f>
        <v/>
      </c>
      <c r="T837" t="str">
        <f>IFERROR(IF(OR(HLOOKUP($A837,'Z-scores'!$C$2:$UD$20,18,FALSE)&gt;2,HLOOKUP($A837,'Z-scores'!$C$2:$UD$20,18,FALSE)&lt;-2),"",'Total-corrected counts'!T837),"")</f>
        <v/>
      </c>
      <c r="U837" t="str">
        <f>IFERROR(IF(OR(HLOOKUP($A837,'Z-scores'!$C$2:$UD$20,19,FALSE)&gt;2,HLOOKUP($A837,'Z-scores'!$C$2:$UD$20,19,FALSE)&lt;-2),"",'Total-corrected counts'!U837),"")</f>
        <v/>
      </c>
      <c r="V837">
        <f t="shared" si="52"/>
        <v>1</v>
      </c>
      <c r="W837" t="str">
        <f t="shared" si="53"/>
        <v/>
      </c>
      <c r="X837" t="str">
        <f t="shared" si="54"/>
        <v/>
      </c>
      <c r="Y837" t="str">
        <f t="shared" si="55"/>
        <v/>
      </c>
    </row>
    <row r="838" spans="1:25" x14ac:dyDescent="0.25">
      <c r="A838">
        <v>846</v>
      </c>
      <c r="B838" t="s">
        <v>408</v>
      </c>
      <c r="C838">
        <v>63200</v>
      </c>
      <c r="D838">
        <v>519</v>
      </c>
      <c r="E838" t="str">
        <f>IFERROR(IF(OR(HLOOKUP($A838,'Z-scores'!$C$2:$UD$20,3,FALSE)&gt;2,HLOOKUP(A838,'Z-scores'!$C$2:$UD$20,3,FALSE)&lt;-2),"",'Total-corrected counts'!E838),"")</f>
        <v/>
      </c>
      <c r="F838">
        <f>IFERROR(IF(OR(HLOOKUP($A838,'Z-scores'!$C$2:$UD$20,4,FALSE)&gt;2,HLOOKUP($A838,'Z-scores'!$C$2:$UD$20,4,FALSE)&lt;-2),"",'Total-corrected counts'!F838),"")</f>
        <v>5.6108436937069959</v>
      </c>
      <c r="G838">
        <f>IFERROR(IF(OR(HLOOKUP($A838,'Z-scores'!$C$2:$UD$20,5,FALSE)&gt;2,HLOOKUP($A838,'Z-scores'!$C$2:$UD$20,5,FALSE)&lt;-2),"",'Total-corrected counts'!G838),"")</f>
        <v>19.94431707837915</v>
      </c>
      <c r="H838">
        <f>IFERROR(IF(OR(HLOOKUP($A838,'Z-scores'!$C$2:$UD$20,6,FALSE)&gt;2,HLOOKUP($A838,'Z-scores'!$C$2:$UD$20,6,FALSE)&lt;-2),"",'Total-corrected counts'!H838),"")</f>
        <v>19.174913321992655</v>
      </c>
      <c r="I838">
        <f>IFERROR(IF(OR(HLOOKUP($A838,'Z-scores'!$C$2:$UD$20,7,FALSE)&gt;2,HLOOKUP($A838,'Z-scores'!$C$2:$UD$20,7,FALSE)&lt;-2),"",'Total-corrected counts'!I838),"")</f>
        <v>11.747357921924401</v>
      </c>
      <c r="J838">
        <f>IFERROR(IF(OR(HLOOKUP($A838,'Z-scores'!$C$2:$UD$20,8,FALSE)&gt;2,HLOOKUP($A838,'Z-scores'!$C$2:$UD$20,8,FALSE)&lt;-2),"",'Total-corrected counts'!J838),"")</f>
        <v>25.36877170768075</v>
      </c>
      <c r="K838">
        <f>IFERROR(IF(OR(HLOOKUP($A838,'Z-scores'!$C$2:$UD$20,9,FALSE)&gt;2,HLOOKUP($A838,'Z-scores'!$C$2:$UD$20,9,FALSE)&lt;-2),"",'Total-corrected counts'!K838),"")</f>
        <v>11.296058866157534</v>
      </c>
      <c r="L838">
        <f>IFERROR(IF(OR(HLOOKUP($A838,'Z-scores'!$C$2:$UD$20,10,FALSE)&gt;2,HLOOKUP($A838,'Z-scores'!$C$2:$UD$20,10,FALSE)&lt;-2),"",'Total-corrected counts'!L838),"")</f>
        <v>3.964425127487798</v>
      </c>
      <c r="M838">
        <f>IFERROR(IF(OR(HLOOKUP($A838,'Z-scores'!$C$2:$UD$20,11,FALSE)&gt;2,HLOOKUP($A838,'Z-scores'!$C$2:$UD$20,11,FALSE)&lt;-2),"",'Total-corrected counts'!M838),"")</f>
        <v>16.781043779080001</v>
      </c>
      <c r="N838">
        <f>IFERROR(IF(OR(HLOOKUP($A838,'Z-scores'!$C$2:$UD$20,12,FALSE)&gt;2,HLOOKUP($A838,'Z-scores'!$C$2:$UD$20,12,FALSE)&lt;-2),"",'Total-corrected counts'!N838),"")</f>
        <v>3.9680830493206147</v>
      </c>
      <c r="O838">
        <f>IFERROR(IF(OR(HLOOKUP($A838,'Z-scores'!$C$2:$UD$20,13,FALSE)&gt;2,HLOOKUP($A838,'Z-scores'!$C$2:$UD$20,13,FALSE)&lt;-2),"",'Total-corrected counts'!O838),"")</f>
        <v>11.916672808414161</v>
      </c>
      <c r="P838">
        <f>IFERROR(IF(OR(HLOOKUP($A838,'Z-scores'!$C$2:$UD$20,14,FALSE)&gt;2,HLOOKUP($A838,'Z-scores'!$C$2:$UD$20,14,FALSE)&lt;-2),"",'Total-corrected counts'!P838),"")</f>
        <v>7.8509339705254488</v>
      </c>
      <c r="Q838">
        <f>IFERROR(IF(OR(HLOOKUP($A838,'Z-scores'!$C$2:$UD$20,15,FALSE)&gt;2,HLOOKUP($A838,'Z-scores'!$C$2:$UD$20,15,FALSE)&lt;-2),"",'Total-corrected counts'!Q838),"")</f>
        <v>0.23402578964201853</v>
      </c>
      <c r="R838">
        <f>IFERROR(IF(OR(HLOOKUP($A838,'Z-scores'!$C$2:$UD$20,16,FALSE)&gt;2,HLOOKUP($A838,'Z-scores'!$C$2:$UD$20,16,FALSE)&lt;-2),"",'Total-corrected counts'!R838),"")</f>
        <v>14.966010926991112</v>
      </c>
      <c r="S838">
        <f>IFERROR(IF(OR(HLOOKUP($A838,'Z-scores'!$C$2:$UD$20,17,FALSE)&gt;2,HLOOKUP($A838,'Z-scores'!$C$2:$UD$20,17,FALSE)&lt;-2),"",'Total-corrected counts'!S838),"")</f>
        <v>6.286173999993486</v>
      </c>
      <c r="T838">
        <f>IFERROR(IF(OR(HLOOKUP($A838,'Z-scores'!$C$2:$UD$20,18,FALSE)&gt;2,HLOOKUP($A838,'Z-scores'!$C$2:$UD$20,18,FALSE)&lt;-2),"",'Total-corrected counts'!T838),"")</f>
        <v>4.3900117353346975</v>
      </c>
      <c r="U838">
        <f>IFERROR(IF(OR(HLOOKUP($A838,'Z-scores'!$C$2:$UD$20,19,FALSE)&gt;2,HLOOKUP($A838,'Z-scores'!$C$2:$UD$20,19,FALSE)&lt;-2),"",'Total-corrected counts'!U838),"")</f>
        <v>16.737327668881242</v>
      </c>
      <c r="V838">
        <f t="shared" si="52"/>
        <v>1</v>
      </c>
      <c r="W838">
        <f t="shared" si="53"/>
        <v>9.4383297311107492E-2</v>
      </c>
      <c r="X838">
        <f t="shared" si="54"/>
        <v>14.235966437051161</v>
      </c>
      <c r="Y838">
        <f t="shared" si="55"/>
        <v>8.2936549936378476</v>
      </c>
    </row>
    <row r="839" spans="1:25" x14ac:dyDescent="0.25">
      <c r="A839">
        <v>847</v>
      </c>
      <c r="B839" t="s">
        <v>409</v>
      </c>
      <c r="C839">
        <v>11700</v>
      </c>
      <c r="D839">
        <v>1002</v>
      </c>
      <c r="E839" t="str">
        <f>IFERROR(IF(OR(HLOOKUP($A839,'Z-scores'!$C$2:$UD$20,3,FALSE)&gt;2,HLOOKUP(A839,'Z-scores'!$C$2:$UD$20,3,FALSE)&lt;-2),"",'Total-corrected counts'!E839),"")</f>
        <v/>
      </c>
      <c r="F839">
        <f>IFERROR(IF(OR(HLOOKUP($A839,'Z-scores'!$C$2:$UD$20,4,FALSE)&gt;2,HLOOKUP($A839,'Z-scores'!$C$2:$UD$20,4,FALSE)&lt;-2),"",'Total-corrected counts'!F839),"")</f>
        <v>12.550571420134071</v>
      </c>
      <c r="G839">
        <f>IFERROR(IF(OR(HLOOKUP($A839,'Z-scores'!$C$2:$UD$20,5,FALSE)&gt;2,HLOOKUP($A839,'Z-scores'!$C$2:$UD$20,5,FALSE)&lt;-2),"",'Total-corrected counts'!G839),"")</f>
        <v>17.02317972851554</v>
      </c>
      <c r="H839">
        <f>IFERROR(IF(OR(HLOOKUP($A839,'Z-scores'!$C$2:$UD$20,6,FALSE)&gt;2,HLOOKUP($A839,'Z-scores'!$C$2:$UD$20,6,FALSE)&lt;-2),"",'Total-corrected counts'!H839),"")</f>
        <v>13.702349781969996</v>
      </c>
      <c r="I839">
        <f>IFERROR(IF(OR(HLOOKUP($A839,'Z-scores'!$C$2:$UD$20,7,FALSE)&gt;2,HLOOKUP($A839,'Z-scores'!$C$2:$UD$20,7,FALSE)&lt;-2),"",'Total-corrected counts'!I839),"")</f>
        <v>6.8341547658994148</v>
      </c>
      <c r="J839">
        <f>IFERROR(IF(OR(HLOOKUP($A839,'Z-scores'!$C$2:$UD$20,8,FALSE)&gt;2,HLOOKUP($A839,'Z-scores'!$C$2:$UD$20,8,FALSE)&lt;-2),"",'Total-corrected counts'!J839),"")</f>
        <v>12.213498060238138</v>
      </c>
      <c r="K839">
        <f>IFERROR(IF(OR(HLOOKUP($A839,'Z-scores'!$C$2:$UD$20,9,FALSE)&gt;2,HLOOKUP($A839,'Z-scores'!$C$2:$UD$20,9,FALSE)&lt;-2),"",'Total-corrected counts'!K839),"")</f>
        <v>11.492279391270417</v>
      </c>
      <c r="L839">
        <f>IFERROR(IF(OR(HLOOKUP($A839,'Z-scores'!$C$2:$UD$20,10,FALSE)&gt;2,HLOOKUP($A839,'Z-scores'!$C$2:$UD$20,10,FALSE)&lt;-2),"",'Total-corrected counts'!L839),"")</f>
        <v>50.368925257136404</v>
      </c>
      <c r="M839">
        <f>IFERROR(IF(OR(HLOOKUP($A839,'Z-scores'!$C$2:$UD$20,11,FALSE)&gt;2,HLOOKUP($A839,'Z-scores'!$C$2:$UD$20,11,FALSE)&lt;-2),"",'Total-corrected counts'!M839),"")</f>
        <v>16.154404033348293</v>
      </c>
      <c r="N839">
        <f>IFERROR(IF(OR(HLOOKUP($A839,'Z-scores'!$C$2:$UD$20,12,FALSE)&gt;2,HLOOKUP($A839,'Z-scores'!$C$2:$UD$20,12,FALSE)&lt;-2),"",'Total-corrected counts'!N839),"")</f>
        <v>30.663293032394407</v>
      </c>
      <c r="O839">
        <f>IFERROR(IF(OR(HLOOKUP($A839,'Z-scores'!$C$2:$UD$20,13,FALSE)&gt;2,HLOOKUP($A839,'Z-scores'!$C$2:$UD$20,13,FALSE)&lt;-2),"",'Total-corrected counts'!O839),"")</f>
        <v>8.8104629800701133</v>
      </c>
      <c r="P839">
        <f>IFERROR(IF(OR(HLOOKUP($A839,'Z-scores'!$C$2:$UD$20,14,FALSE)&gt;2,HLOOKUP($A839,'Z-scores'!$C$2:$UD$20,14,FALSE)&lt;-2),"",'Total-corrected counts'!P839),"")</f>
        <v>16.928442818318619</v>
      </c>
      <c r="Q839">
        <f>IFERROR(IF(OR(HLOOKUP($A839,'Z-scores'!$C$2:$UD$20,15,FALSE)&gt;2,HLOOKUP($A839,'Z-scores'!$C$2:$UD$20,15,FALSE)&lt;-2),"",'Total-corrected counts'!Q839),"")</f>
        <v>8.1323961900601436</v>
      </c>
      <c r="R839">
        <f>IFERROR(IF(OR(HLOOKUP($A839,'Z-scores'!$C$2:$UD$20,16,FALSE)&gt;2,HLOOKUP($A839,'Z-scores'!$C$2:$UD$20,16,FALSE)&lt;-2),"",'Total-corrected counts'!R839),"")</f>
        <v>8.4106176534817525</v>
      </c>
      <c r="S839">
        <f>IFERROR(IF(OR(HLOOKUP($A839,'Z-scores'!$C$2:$UD$20,17,FALSE)&gt;2,HLOOKUP($A839,'Z-scores'!$C$2:$UD$20,17,FALSE)&lt;-2),"",'Total-corrected counts'!S839),"")</f>
        <v>14.825165107065811</v>
      </c>
      <c r="T839">
        <f>IFERROR(IF(OR(HLOOKUP($A839,'Z-scores'!$C$2:$UD$20,18,FALSE)&gt;2,HLOOKUP($A839,'Z-scores'!$C$2:$UD$20,18,FALSE)&lt;-2),"",'Total-corrected counts'!T839),"")</f>
        <v>22.371018706089146</v>
      </c>
      <c r="U839">
        <f>IFERROR(IF(OR(HLOOKUP($A839,'Z-scores'!$C$2:$UD$20,19,FALSE)&gt;2,HLOOKUP($A839,'Z-scores'!$C$2:$UD$20,19,FALSE)&lt;-2),"",'Total-corrected counts'!U839),"")</f>
        <v>13.552158234357304</v>
      </c>
      <c r="V839">
        <f t="shared" si="52"/>
        <v>1</v>
      </c>
      <c r="W839">
        <f t="shared" si="53"/>
        <v>0.71389063358915683</v>
      </c>
      <c r="X839">
        <f t="shared" si="54"/>
        <v>17.542420304814033</v>
      </c>
      <c r="Y839">
        <f t="shared" si="55"/>
        <v>15.461694340229663</v>
      </c>
    </row>
    <row r="840" spans="1:25" x14ac:dyDescent="0.25">
      <c r="A840">
        <v>848</v>
      </c>
      <c r="B840" t="s">
        <v>1033</v>
      </c>
      <c r="C840">
        <v>98300</v>
      </c>
      <c r="D840">
        <v>967</v>
      </c>
      <c r="E840" t="str">
        <f>IFERROR(IF(OR(HLOOKUP($A840,'Z-scores'!$C$2:$UD$20,3,FALSE)&gt;2,HLOOKUP(A840,'Z-scores'!$C$2:$UD$20,3,FALSE)&lt;-2),"",'Total-corrected counts'!E840),"")</f>
        <v/>
      </c>
      <c r="F840" t="str">
        <f>IFERROR(IF(OR(HLOOKUP($A840,'Z-scores'!$C$2:$UD$20,4,FALSE)&gt;2,HLOOKUP($A840,'Z-scores'!$C$2:$UD$20,4,FALSE)&lt;-2),"",'Total-corrected counts'!F840),"")</f>
        <v/>
      </c>
      <c r="G840" t="str">
        <f>IFERROR(IF(OR(HLOOKUP($A840,'Z-scores'!$C$2:$UD$20,5,FALSE)&gt;2,HLOOKUP($A840,'Z-scores'!$C$2:$UD$20,5,FALSE)&lt;-2),"",'Total-corrected counts'!G840),"")</f>
        <v/>
      </c>
      <c r="H840" t="str">
        <f>IFERROR(IF(OR(HLOOKUP($A840,'Z-scores'!$C$2:$UD$20,6,FALSE)&gt;2,HLOOKUP($A840,'Z-scores'!$C$2:$UD$20,6,FALSE)&lt;-2),"",'Total-corrected counts'!H840),"")</f>
        <v/>
      </c>
      <c r="I840" t="str">
        <f>IFERROR(IF(OR(HLOOKUP($A840,'Z-scores'!$C$2:$UD$20,7,FALSE)&gt;2,HLOOKUP($A840,'Z-scores'!$C$2:$UD$20,7,FALSE)&lt;-2),"",'Total-corrected counts'!I840),"")</f>
        <v/>
      </c>
      <c r="J840" t="str">
        <f>IFERROR(IF(OR(HLOOKUP($A840,'Z-scores'!$C$2:$UD$20,8,FALSE)&gt;2,HLOOKUP($A840,'Z-scores'!$C$2:$UD$20,8,FALSE)&lt;-2),"",'Total-corrected counts'!J840),"")</f>
        <v/>
      </c>
      <c r="K840" t="str">
        <f>IFERROR(IF(OR(HLOOKUP($A840,'Z-scores'!$C$2:$UD$20,9,FALSE)&gt;2,HLOOKUP($A840,'Z-scores'!$C$2:$UD$20,9,FALSE)&lt;-2),"",'Total-corrected counts'!K840),"")</f>
        <v/>
      </c>
      <c r="L840" t="str">
        <f>IFERROR(IF(OR(HLOOKUP($A840,'Z-scores'!$C$2:$UD$20,10,FALSE)&gt;2,HLOOKUP($A840,'Z-scores'!$C$2:$UD$20,10,FALSE)&lt;-2),"",'Total-corrected counts'!L840),"")</f>
        <v/>
      </c>
      <c r="M840" t="str">
        <f>IFERROR(IF(OR(HLOOKUP($A840,'Z-scores'!$C$2:$UD$20,11,FALSE)&gt;2,HLOOKUP($A840,'Z-scores'!$C$2:$UD$20,11,FALSE)&lt;-2),"",'Total-corrected counts'!M840),"")</f>
        <v/>
      </c>
      <c r="N840" t="str">
        <f>IFERROR(IF(OR(HLOOKUP($A840,'Z-scores'!$C$2:$UD$20,12,FALSE)&gt;2,HLOOKUP($A840,'Z-scores'!$C$2:$UD$20,12,FALSE)&lt;-2),"",'Total-corrected counts'!N840),"")</f>
        <v/>
      </c>
      <c r="O840" t="str">
        <f>IFERROR(IF(OR(HLOOKUP($A840,'Z-scores'!$C$2:$UD$20,13,FALSE)&gt;2,HLOOKUP($A840,'Z-scores'!$C$2:$UD$20,13,FALSE)&lt;-2),"",'Total-corrected counts'!O840),"")</f>
        <v/>
      </c>
      <c r="P840" t="str">
        <f>IFERROR(IF(OR(HLOOKUP($A840,'Z-scores'!$C$2:$UD$20,14,FALSE)&gt;2,HLOOKUP($A840,'Z-scores'!$C$2:$UD$20,14,FALSE)&lt;-2),"",'Total-corrected counts'!P840),"")</f>
        <v/>
      </c>
      <c r="Q840" t="str">
        <f>IFERROR(IF(OR(HLOOKUP($A840,'Z-scores'!$C$2:$UD$20,15,FALSE)&gt;2,HLOOKUP($A840,'Z-scores'!$C$2:$UD$20,15,FALSE)&lt;-2),"",'Total-corrected counts'!Q840),"")</f>
        <v/>
      </c>
      <c r="R840" t="str">
        <f>IFERROR(IF(OR(HLOOKUP($A840,'Z-scores'!$C$2:$UD$20,16,FALSE)&gt;2,HLOOKUP($A840,'Z-scores'!$C$2:$UD$20,16,FALSE)&lt;-2),"",'Total-corrected counts'!R840),"")</f>
        <v/>
      </c>
      <c r="S840" t="str">
        <f>IFERROR(IF(OR(HLOOKUP($A840,'Z-scores'!$C$2:$UD$20,17,FALSE)&gt;2,HLOOKUP($A840,'Z-scores'!$C$2:$UD$20,17,FALSE)&lt;-2),"",'Total-corrected counts'!S840),"")</f>
        <v/>
      </c>
      <c r="T840" t="str">
        <f>IFERROR(IF(OR(HLOOKUP($A840,'Z-scores'!$C$2:$UD$20,18,FALSE)&gt;2,HLOOKUP($A840,'Z-scores'!$C$2:$UD$20,18,FALSE)&lt;-2),"",'Total-corrected counts'!T840),"")</f>
        <v/>
      </c>
      <c r="U840" t="str">
        <f>IFERROR(IF(OR(HLOOKUP($A840,'Z-scores'!$C$2:$UD$20,19,FALSE)&gt;2,HLOOKUP($A840,'Z-scores'!$C$2:$UD$20,19,FALSE)&lt;-2),"",'Total-corrected counts'!U840),"")</f>
        <v/>
      </c>
      <c r="V840">
        <f t="shared" si="52"/>
        <v>1</v>
      </c>
      <c r="W840" t="str">
        <f t="shared" si="53"/>
        <v/>
      </c>
      <c r="X840" t="str">
        <f t="shared" si="54"/>
        <v/>
      </c>
      <c r="Y840" t="str">
        <f t="shared" si="55"/>
        <v/>
      </c>
    </row>
    <row r="841" spans="1:25" x14ac:dyDescent="0.25">
      <c r="A841">
        <v>849</v>
      </c>
      <c r="B841" t="s">
        <v>410</v>
      </c>
      <c r="C841">
        <v>10400</v>
      </c>
      <c r="D841">
        <v>677</v>
      </c>
      <c r="E841">
        <f>IFERROR(IF(OR(HLOOKUP($A841,'Z-scores'!$C$2:$UD$20,3,FALSE)&gt;2,HLOOKUP(A841,'Z-scores'!$C$2:$UD$20,3,FALSE)&lt;-2),"",'Total-corrected counts'!E841),"")</f>
        <v>0.98060530804454971</v>
      </c>
      <c r="F841">
        <f>IFERROR(IF(OR(HLOOKUP($A841,'Z-scores'!$C$2:$UD$20,4,FALSE)&gt;2,HLOOKUP($A841,'Z-scores'!$C$2:$UD$20,4,FALSE)&lt;-2),"",'Total-corrected counts'!F841),"")</f>
        <v>0.27069859925779366</v>
      </c>
      <c r="G841">
        <f>IFERROR(IF(OR(HLOOKUP($A841,'Z-scores'!$C$2:$UD$20,5,FALSE)&gt;2,HLOOKUP($A841,'Z-scores'!$C$2:$UD$20,5,FALSE)&lt;-2),"",'Total-corrected counts'!G841),"")</f>
        <v>1.0072887413322804E-2</v>
      </c>
      <c r="H841">
        <f>IFERROR(IF(OR(HLOOKUP($A841,'Z-scores'!$C$2:$UD$20,6,FALSE)&gt;2,HLOOKUP($A841,'Z-scores'!$C$2:$UD$20,6,FALSE)&lt;-2),"",'Total-corrected counts'!H841),"")</f>
        <v>0.87253882972300034</v>
      </c>
      <c r="I841">
        <f>IFERROR(IF(OR(HLOOKUP($A841,'Z-scores'!$C$2:$UD$20,7,FALSE)&gt;2,HLOOKUP($A841,'Z-scores'!$C$2:$UD$20,7,FALSE)&lt;-2),"",'Total-corrected counts'!I841),"")</f>
        <v>0.1169810275244044</v>
      </c>
      <c r="J841">
        <f>IFERROR(IF(OR(HLOOKUP($A841,'Z-scores'!$C$2:$UD$20,8,FALSE)&gt;2,HLOOKUP($A841,'Z-scores'!$C$2:$UD$20,8,FALSE)&lt;-2),"",'Total-corrected counts'!J841),"")</f>
        <v>0.79385272010429553</v>
      </c>
      <c r="K841">
        <f>IFERROR(IF(OR(HLOOKUP($A841,'Z-scores'!$C$2:$UD$20,9,FALSE)&gt;2,HLOOKUP($A841,'Z-scores'!$C$2:$UD$20,9,FALSE)&lt;-2),"",'Total-corrected counts'!K841),"")</f>
        <v>0.96772395339762529</v>
      </c>
      <c r="L841">
        <f>IFERROR(IF(OR(HLOOKUP($A841,'Z-scores'!$C$2:$UD$20,10,FALSE)&gt;2,HLOOKUP($A841,'Z-scores'!$C$2:$UD$20,10,FALSE)&lt;-2),"",'Total-corrected counts'!L841),"")</f>
        <v>3.5940005327058455</v>
      </c>
      <c r="M841">
        <f>IFERROR(IF(OR(HLOOKUP($A841,'Z-scores'!$C$2:$UD$20,11,FALSE)&gt;2,HLOOKUP($A841,'Z-scores'!$C$2:$UD$20,11,FALSE)&lt;-2),"",'Total-corrected counts'!M841),"")</f>
        <v>4.4555928979600106</v>
      </c>
      <c r="N841">
        <f>IFERROR(IF(OR(HLOOKUP($A841,'Z-scores'!$C$2:$UD$20,12,FALSE)&gt;2,HLOOKUP($A841,'Z-scores'!$C$2:$UD$20,12,FALSE)&lt;-2),"",'Total-corrected counts'!N841),"")</f>
        <v>0.48570069656811221</v>
      </c>
      <c r="O841">
        <f>IFERROR(IF(OR(HLOOKUP($A841,'Z-scores'!$C$2:$UD$20,13,FALSE)&gt;2,HLOOKUP($A841,'Z-scores'!$C$2:$UD$20,13,FALSE)&lt;-2),"",'Total-corrected counts'!O841),"")</f>
        <v>2.6485234397689763</v>
      </c>
      <c r="P841">
        <f>IFERROR(IF(OR(HLOOKUP($A841,'Z-scores'!$C$2:$UD$20,14,FALSE)&gt;2,HLOOKUP($A841,'Z-scores'!$C$2:$UD$20,14,FALSE)&lt;-2),"",'Total-corrected counts'!P841),"")</f>
        <v>2.0214979684586485</v>
      </c>
      <c r="Q841">
        <f>IFERROR(IF(OR(HLOOKUP($A841,'Z-scores'!$C$2:$UD$20,15,FALSE)&gt;2,HLOOKUP($A841,'Z-scores'!$C$2:$UD$20,15,FALSE)&lt;-2),"",'Total-corrected counts'!Q841),"")</f>
        <v>0.28278116248410573</v>
      </c>
      <c r="R841">
        <f>IFERROR(IF(OR(HLOOKUP($A841,'Z-scores'!$C$2:$UD$20,16,FALSE)&gt;2,HLOOKUP($A841,'Z-scores'!$C$2:$UD$20,16,FALSE)&lt;-2),"",'Total-corrected counts'!R841),"")</f>
        <v>1.3623677952281064</v>
      </c>
      <c r="S841">
        <f>IFERROR(IF(OR(HLOOKUP($A841,'Z-scores'!$C$2:$UD$20,17,FALSE)&gt;2,HLOOKUP($A841,'Z-scores'!$C$2:$UD$20,17,FALSE)&lt;-2),"",'Total-corrected counts'!S841),"")</f>
        <v>1.3571187392041204</v>
      </c>
      <c r="T841">
        <f>IFERROR(IF(OR(HLOOKUP($A841,'Z-scores'!$C$2:$UD$20,18,FALSE)&gt;2,HLOOKUP($A841,'Z-scores'!$C$2:$UD$20,18,FALSE)&lt;-2),"",'Total-corrected counts'!T841),"")</f>
        <v>0.28350369327993152</v>
      </c>
      <c r="U841">
        <f>IFERROR(IF(OR(HLOOKUP($A841,'Z-scores'!$C$2:$UD$20,19,FALSE)&gt;2,HLOOKUP($A841,'Z-scores'!$C$2:$UD$20,19,FALSE)&lt;-2),"",'Total-corrected counts'!U841),"")</f>
        <v>3.5410058018685748</v>
      </c>
      <c r="V841">
        <f t="shared" si="52"/>
        <v>1</v>
      </c>
      <c r="W841">
        <f t="shared" si="53"/>
        <v>0.82103465019033417</v>
      </c>
      <c r="X841">
        <f t="shared" si="54"/>
        <v>1.3402296395700941</v>
      </c>
      <c r="Y841">
        <f t="shared" si="55"/>
        <v>1.497812412107572</v>
      </c>
    </row>
    <row r="842" spans="1:25" x14ac:dyDescent="0.25">
      <c r="A842">
        <v>850</v>
      </c>
      <c r="B842" t="s">
        <v>1034</v>
      </c>
      <c r="C842">
        <v>104800</v>
      </c>
      <c r="D842">
        <v>326</v>
      </c>
      <c r="E842" t="str">
        <f>IFERROR(IF(OR(HLOOKUP($A842,'Z-scores'!$C$2:$UD$20,3,FALSE)&gt;2,HLOOKUP(A842,'Z-scores'!$C$2:$UD$20,3,FALSE)&lt;-2),"",'Total-corrected counts'!E842),"")</f>
        <v/>
      </c>
      <c r="F842" t="str">
        <f>IFERROR(IF(OR(HLOOKUP($A842,'Z-scores'!$C$2:$UD$20,4,FALSE)&gt;2,HLOOKUP($A842,'Z-scores'!$C$2:$UD$20,4,FALSE)&lt;-2),"",'Total-corrected counts'!F842),"")</f>
        <v/>
      </c>
      <c r="G842" t="str">
        <f>IFERROR(IF(OR(HLOOKUP($A842,'Z-scores'!$C$2:$UD$20,5,FALSE)&gt;2,HLOOKUP($A842,'Z-scores'!$C$2:$UD$20,5,FALSE)&lt;-2),"",'Total-corrected counts'!G842),"")</f>
        <v/>
      </c>
      <c r="H842" t="str">
        <f>IFERROR(IF(OR(HLOOKUP($A842,'Z-scores'!$C$2:$UD$20,6,FALSE)&gt;2,HLOOKUP($A842,'Z-scores'!$C$2:$UD$20,6,FALSE)&lt;-2),"",'Total-corrected counts'!H842),"")</f>
        <v/>
      </c>
      <c r="I842" t="str">
        <f>IFERROR(IF(OR(HLOOKUP($A842,'Z-scores'!$C$2:$UD$20,7,FALSE)&gt;2,HLOOKUP($A842,'Z-scores'!$C$2:$UD$20,7,FALSE)&lt;-2),"",'Total-corrected counts'!I842),"")</f>
        <v/>
      </c>
      <c r="J842" t="str">
        <f>IFERROR(IF(OR(HLOOKUP($A842,'Z-scores'!$C$2:$UD$20,8,FALSE)&gt;2,HLOOKUP($A842,'Z-scores'!$C$2:$UD$20,8,FALSE)&lt;-2),"",'Total-corrected counts'!J842),"")</f>
        <v/>
      </c>
      <c r="K842" t="str">
        <f>IFERROR(IF(OR(HLOOKUP($A842,'Z-scores'!$C$2:$UD$20,9,FALSE)&gt;2,HLOOKUP($A842,'Z-scores'!$C$2:$UD$20,9,FALSE)&lt;-2),"",'Total-corrected counts'!K842),"")</f>
        <v/>
      </c>
      <c r="L842" t="str">
        <f>IFERROR(IF(OR(HLOOKUP($A842,'Z-scores'!$C$2:$UD$20,10,FALSE)&gt;2,HLOOKUP($A842,'Z-scores'!$C$2:$UD$20,10,FALSE)&lt;-2),"",'Total-corrected counts'!L842),"")</f>
        <v/>
      </c>
      <c r="M842" t="str">
        <f>IFERROR(IF(OR(HLOOKUP($A842,'Z-scores'!$C$2:$UD$20,11,FALSE)&gt;2,HLOOKUP($A842,'Z-scores'!$C$2:$UD$20,11,FALSE)&lt;-2),"",'Total-corrected counts'!M842),"")</f>
        <v/>
      </c>
      <c r="N842" t="str">
        <f>IFERROR(IF(OR(HLOOKUP($A842,'Z-scores'!$C$2:$UD$20,12,FALSE)&gt;2,HLOOKUP($A842,'Z-scores'!$C$2:$UD$20,12,FALSE)&lt;-2),"",'Total-corrected counts'!N842),"")</f>
        <v/>
      </c>
      <c r="O842" t="str">
        <f>IFERROR(IF(OR(HLOOKUP($A842,'Z-scores'!$C$2:$UD$20,13,FALSE)&gt;2,HLOOKUP($A842,'Z-scores'!$C$2:$UD$20,13,FALSE)&lt;-2),"",'Total-corrected counts'!O842),"")</f>
        <v/>
      </c>
      <c r="P842" t="str">
        <f>IFERROR(IF(OR(HLOOKUP($A842,'Z-scores'!$C$2:$UD$20,14,FALSE)&gt;2,HLOOKUP($A842,'Z-scores'!$C$2:$UD$20,14,FALSE)&lt;-2),"",'Total-corrected counts'!P842),"")</f>
        <v/>
      </c>
      <c r="Q842" t="str">
        <f>IFERROR(IF(OR(HLOOKUP($A842,'Z-scores'!$C$2:$UD$20,15,FALSE)&gt;2,HLOOKUP($A842,'Z-scores'!$C$2:$UD$20,15,FALSE)&lt;-2),"",'Total-corrected counts'!Q842),"")</f>
        <v/>
      </c>
      <c r="R842" t="str">
        <f>IFERROR(IF(OR(HLOOKUP($A842,'Z-scores'!$C$2:$UD$20,16,FALSE)&gt;2,HLOOKUP($A842,'Z-scores'!$C$2:$UD$20,16,FALSE)&lt;-2),"",'Total-corrected counts'!R842),"")</f>
        <v/>
      </c>
      <c r="S842" t="str">
        <f>IFERROR(IF(OR(HLOOKUP($A842,'Z-scores'!$C$2:$UD$20,17,FALSE)&gt;2,HLOOKUP($A842,'Z-scores'!$C$2:$UD$20,17,FALSE)&lt;-2),"",'Total-corrected counts'!S842),"")</f>
        <v/>
      </c>
      <c r="T842" t="str">
        <f>IFERROR(IF(OR(HLOOKUP($A842,'Z-scores'!$C$2:$UD$20,18,FALSE)&gt;2,HLOOKUP($A842,'Z-scores'!$C$2:$UD$20,18,FALSE)&lt;-2),"",'Total-corrected counts'!T842),"")</f>
        <v/>
      </c>
      <c r="U842" t="str">
        <f>IFERROR(IF(OR(HLOOKUP($A842,'Z-scores'!$C$2:$UD$20,19,FALSE)&gt;2,HLOOKUP($A842,'Z-scores'!$C$2:$UD$20,19,FALSE)&lt;-2),"",'Total-corrected counts'!U842),"")</f>
        <v/>
      </c>
      <c r="V842">
        <f t="shared" si="52"/>
        <v>1</v>
      </c>
      <c r="W842" t="str">
        <f t="shared" si="53"/>
        <v/>
      </c>
      <c r="X842" t="str">
        <f t="shared" si="54"/>
        <v/>
      </c>
      <c r="Y842" t="str">
        <f t="shared" si="55"/>
        <v/>
      </c>
    </row>
    <row r="843" spans="1:25" x14ac:dyDescent="0.25">
      <c r="A843">
        <v>851</v>
      </c>
      <c r="B843" t="s">
        <v>411</v>
      </c>
      <c r="C843">
        <v>78800</v>
      </c>
      <c r="D843">
        <v>302</v>
      </c>
      <c r="E843">
        <f>IFERROR(IF(OR(HLOOKUP($A843,'Z-scores'!$C$2:$UD$20,3,FALSE)&gt;2,HLOOKUP(A843,'Z-scores'!$C$2:$UD$20,3,FALSE)&lt;-2),"",'Total-corrected counts'!E843),"")</f>
        <v>1.5502902965275738</v>
      </c>
      <c r="F843">
        <f>IFERROR(IF(OR(HLOOKUP($A843,'Z-scores'!$C$2:$UD$20,4,FALSE)&gt;2,HLOOKUP($A843,'Z-scores'!$C$2:$UD$20,4,FALSE)&lt;-2),"",'Total-corrected counts'!F843),"")</f>
        <v>2.1491828183497557</v>
      </c>
      <c r="G843">
        <f>IFERROR(IF(OR(HLOOKUP($A843,'Z-scores'!$C$2:$UD$20,5,FALSE)&gt;2,HLOOKUP($A843,'Z-scores'!$C$2:$UD$20,5,FALSE)&lt;-2),"",'Total-corrected counts'!G843),"")</f>
        <v>8.1388930299648248</v>
      </c>
      <c r="H843">
        <f>IFERROR(IF(OR(HLOOKUP($A843,'Z-scores'!$C$2:$UD$20,6,FALSE)&gt;2,HLOOKUP($A843,'Z-scores'!$C$2:$UD$20,6,FALSE)&lt;-2),"",'Total-corrected counts'!H843),"")</f>
        <v>1.1377906339587924</v>
      </c>
      <c r="I843">
        <f>IFERROR(IF(OR(HLOOKUP($A843,'Z-scores'!$C$2:$UD$20,7,FALSE)&gt;2,HLOOKUP($A843,'Z-scores'!$C$2:$UD$20,7,FALSE)&lt;-2),"",'Total-corrected counts'!I843),"")</f>
        <v>1.0405154553486495</v>
      </c>
      <c r="J843">
        <f>IFERROR(IF(OR(HLOOKUP($A843,'Z-scores'!$C$2:$UD$20,8,FALSE)&gt;2,HLOOKUP($A843,'Z-scores'!$C$2:$UD$20,8,FALSE)&lt;-2),"",'Total-corrected counts'!J843),"")</f>
        <v>9.7136016062451063</v>
      </c>
      <c r="K843">
        <f>IFERROR(IF(OR(HLOOKUP($A843,'Z-scores'!$C$2:$UD$20,9,FALSE)&gt;2,HLOOKUP($A843,'Z-scores'!$C$2:$UD$20,9,FALSE)&lt;-2),"",'Total-corrected counts'!K843),"")</f>
        <v>7.1665087240091419</v>
      </c>
      <c r="L843">
        <f>IFERROR(IF(OR(HLOOKUP($A843,'Z-scores'!$C$2:$UD$20,10,FALSE)&gt;2,HLOOKUP($A843,'Z-scores'!$C$2:$UD$20,10,FALSE)&lt;-2),"",'Total-corrected counts'!L843),"")</f>
        <v>2.3592518834326719</v>
      </c>
      <c r="M843">
        <f>IFERROR(IF(OR(HLOOKUP($A843,'Z-scores'!$C$2:$UD$20,11,FALSE)&gt;2,HLOOKUP($A843,'Z-scores'!$C$2:$UD$20,11,FALSE)&lt;-2),"",'Total-corrected counts'!M843),"")</f>
        <v>8.5011053740808897</v>
      </c>
      <c r="N843">
        <f>IFERROR(IF(OR(HLOOKUP($A843,'Z-scores'!$C$2:$UD$20,12,FALSE)&gt;2,HLOOKUP($A843,'Z-scores'!$C$2:$UD$20,12,FALSE)&lt;-2),"",'Total-corrected counts'!N843),"")</f>
        <v>2.7217567335986668</v>
      </c>
      <c r="O843">
        <f>IFERROR(IF(OR(HLOOKUP($A843,'Z-scores'!$C$2:$UD$20,13,FALSE)&gt;2,HLOOKUP($A843,'Z-scores'!$C$2:$UD$20,13,FALSE)&lt;-2),"",'Total-corrected counts'!O843),"")</f>
        <v>6.067709989712152</v>
      </c>
      <c r="P843">
        <f>IFERROR(IF(OR(HLOOKUP($A843,'Z-scores'!$C$2:$UD$20,14,FALSE)&gt;2,HLOOKUP($A843,'Z-scores'!$C$2:$UD$20,14,FALSE)&lt;-2),"",'Total-corrected counts'!P843),"")</f>
        <v>1.7736187249690045</v>
      </c>
      <c r="Q843">
        <f>IFERROR(IF(OR(HLOOKUP($A843,'Z-scores'!$C$2:$UD$20,15,FALSE)&gt;2,HLOOKUP($A843,'Z-scores'!$C$2:$UD$20,15,FALSE)&lt;-2),"",'Total-corrected counts'!Q843),"")</f>
        <v>3.3251164278303471</v>
      </c>
      <c r="R843">
        <f>IFERROR(IF(OR(HLOOKUP($A843,'Z-scores'!$C$2:$UD$20,16,FALSE)&gt;2,HLOOKUP($A843,'Z-scores'!$C$2:$UD$20,16,FALSE)&lt;-2),"",'Total-corrected counts'!R843),"")</f>
        <v>11.179429849077698</v>
      </c>
      <c r="S843">
        <f>IFERROR(IF(OR(HLOOKUP($A843,'Z-scores'!$C$2:$UD$20,17,FALSE)&gt;2,HLOOKUP($A843,'Z-scores'!$C$2:$UD$20,17,FALSE)&lt;-2),"",'Total-corrected counts'!S843),"")</f>
        <v>4.8747705112212003</v>
      </c>
      <c r="T843">
        <f>IFERROR(IF(OR(HLOOKUP($A843,'Z-scores'!$C$2:$UD$20,18,FALSE)&gt;2,HLOOKUP($A843,'Z-scores'!$C$2:$UD$20,18,FALSE)&lt;-2),"",'Total-corrected counts'!T843),"")</f>
        <v>2.3367577143073146</v>
      </c>
      <c r="U843">
        <f>IFERROR(IF(OR(HLOOKUP($A843,'Z-scores'!$C$2:$UD$20,19,FALSE)&gt;2,HLOOKUP($A843,'Z-scores'!$C$2:$UD$20,19,FALSE)&lt;-2),"",'Total-corrected counts'!U843),"")</f>
        <v>7.3467191452984029</v>
      </c>
      <c r="V843">
        <f t="shared" si="52"/>
        <v>1</v>
      </c>
      <c r="W843">
        <f t="shared" si="53"/>
        <v>0.8530097444548751</v>
      </c>
      <c r="X843">
        <f t="shared" si="54"/>
        <v>4.6396822024352673</v>
      </c>
      <c r="Y843">
        <f t="shared" si="55"/>
        <v>4.9532348870018481</v>
      </c>
    </row>
    <row r="844" spans="1:25" x14ac:dyDescent="0.25">
      <c r="A844">
        <v>852</v>
      </c>
      <c r="B844" t="s">
        <v>412</v>
      </c>
      <c r="C844">
        <v>94600</v>
      </c>
      <c r="D844">
        <v>370</v>
      </c>
      <c r="E844" t="str">
        <f>IFERROR(IF(OR(HLOOKUP($A844,'Z-scores'!$C$2:$UD$20,3,FALSE)&gt;2,HLOOKUP(A844,'Z-scores'!$C$2:$UD$20,3,FALSE)&lt;-2),"",'Total-corrected counts'!E844),"")</f>
        <v/>
      </c>
      <c r="F844">
        <f>IFERROR(IF(OR(HLOOKUP($A844,'Z-scores'!$C$2:$UD$20,4,FALSE)&gt;2,HLOOKUP($A844,'Z-scores'!$C$2:$UD$20,4,FALSE)&lt;-2),"",'Total-corrected counts'!F844),"")</f>
        <v>89.322334767215608</v>
      </c>
      <c r="G844">
        <f>IFERROR(IF(OR(HLOOKUP($A844,'Z-scores'!$C$2:$UD$20,5,FALSE)&gt;2,HLOOKUP($A844,'Z-scores'!$C$2:$UD$20,5,FALSE)&lt;-2),"",'Total-corrected counts'!G844),"")</f>
        <v>76.745329202106447</v>
      </c>
      <c r="H844">
        <f>IFERROR(IF(OR(HLOOKUP($A844,'Z-scores'!$C$2:$UD$20,6,FALSE)&gt;2,HLOOKUP($A844,'Z-scores'!$C$2:$UD$20,6,FALSE)&lt;-2),"",'Total-corrected counts'!H844),"")</f>
        <v>91.197758482647984</v>
      </c>
      <c r="I844">
        <f>IFERROR(IF(OR(HLOOKUP($A844,'Z-scores'!$C$2:$UD$20,7,FALSE)&gt;2,HLOOKUP($A844,'Z-scores'!$C$2:$UD$20,7,FALSE)&lt;-2),"",'Total-corrected counts'!I844),"")</f>
        <v>69.585240688464125</v>
      </c>
      <c r="J844">
        <f>IFERROR(IF(OR(HLOOKUP($A844,'Z-scores'!$C$2:$UD$20,8,FALSE)&gt;2,HLOOKUP($A844,'Z-scores'!$C$2:$UD$20,8,FALSE)&lt;-2),"",'Total-corrected counts'!J844),"")</f>
        <v>3.4613950901441952</v>
      </c>
      <c r="K844">
        <f>IFERROR(IF(OR(HLOOKUP($A844,'Z-scores'!$C$2:$UD$20,9,FALSE)&gt;2,HLOOKUP($A844,'Z-scores'!$C$2:$UD$20,9,FALSE)&lt;-2),"",'Total-corrected counts'!K844),"")</f>
        <v>0</v>
      </c>
      <c r="L844">
        <f>IFERROR(IF(OR(HLOOKUP($A844,'Z-scores'!$C$2:$UD$20,10,FALSE)&gt;2,HLOOKUP($A844,'Z-scores'!$C$2:$UD$20,10,FALSE)&lt;-2),"",'Total-corrected counts'!L844),"")</f>
        <v>2.0990727037643957</v>
      </c>
      <c r="M844">
        <f>IFERROR(IF(OR(HLOOKUP($A844,'Z-scores'!$C$2:$UD$20,11,FALSE)&gt;2,HLOOKUP($A844,'Z-scores'!$C$2:$UD$20,11,FALSE)&lt;-2),"",'Total-corrected counts'!M844),"")</f>
        <v>6.1880674891006153</v>
      </c>
      <c r="N844">
        <f>IFERROR(IF(OR(HLOOKUP($A844,'Z-scores'!$C$2:$UD$20,12,FALSE)&gt;2,HLOOKUP($A844,'Z-scores'!$C$2:$UD$20,12,FALSE)&lt;-2),"",'Total-corrected counts'!N844),"")</f>
        <v>27.941536298795736</v>
      </c>
      <c r="O844">
        <f>IFERROR(IF(OR(HLOOKUP($A844,'Z-scores'!$C$2:$UD$20,13,FALSE)&gt;2,HLOOKUP($A844,'Z-scores'!$C$2:$UD$20,13,FALSE)&lt;-2),"",'Total-corrected counts'!O844),"")</f>
        <v>49.002731647364755</v>
      </c>
      <c r="P844">
        <f>IFERROR(IF(OR(HLOOKUP($A844,'Z-scores'!$C$2:$UD$20,14,FALSE)&gt;2,HLOOKUP($A844,'Z-scores'!$C$2:$UD$20,14,FALSE)&lt;-2),"",'Total-corrected counts'!P844),"")</f>
        <v>15.270216154974104</v>
      </c>
      <c r="Q844">
        <f>IFERROR(IF(OR(HLOOKUP($A844,'Z-scores'!$C$2:$UD$20,15,FALSE)&gt;2,HLOOKUP($A844,'Z-scores'!$C$2:$UD$20,15,FALSE)&lt;-2),"",'Total-corrected counts'!Q844),"")</f>
        <v>187.41565320498322</v>
      </c>
      <c r="R844">
        <f>IFERROR(IF(OR(HLOOKUP($A844,'Z-scores'!$C$2:$UD$20,16,FALSE)&gt;2,HLOOKUP($A844,'Z-scores'!$C$2:$UD$20,16,FALSE)&lt;-2),"",'Total-corrected counts'!R844),"")</f>
        <v>12.842319952076709</v>
      </c>
      <c r="S844">
        <f>IFERROR(IF(OR(HLOOKUP($A844,'Z-scores'!$C$2:$UD$20,17,FALSE)&gt;2,HLOOKUP($A844,'Z-scores'!$C$2:$UD$20,17,FALSE)&lt;-2),"",'Total-corrected counts'!S844),"")</f>
        <v>25.866683169230537</v>
      </c>
      <c r="T844">
        <f>IFERROR(IF(OR(HLOOKUP($A844,'Z-scores'!$C$2:$UD$20,18,FALSE)&gt;2,HLOOKUP($A844,'Z-scores'!$C$2:$UD$20,18,FALSE)&lt;-2),"",'Total-corrected counts'!T844),"")</f>
        <v>3.9862337479360073</v>
      </c>
      <c r="U844">
        <f>IFERROR(IF(OR(HLOOKUP($A844,'Z-scores'!$C$2:$UD$20,19,FALSE)&gt;2,HLOOKUP($A844,'Z-scores'!$C$2:$UD$20,19,FALSE)&lt;-2),"",'Total-corrected counts'!U844),"")</f>
        <v>39.953480904171528</v>
      </c>
      <c r="V844">
        <f t="shared" si="52"/>
        <v>1</v>
      </c>
      <c r="W844">
        <f t="shared" si="53"/>
        <v>0.91035691813948239</v>
      </c>
      <c r="X844">
        <f t="shared" si="54"/>
        <v>42.324899802930425</v>
      </c>
      <c r="Y844">
        <f t="shared" si="55"/>
        <v>45.284856884941576</v>
      </c>
    </row>
    <row r="845" spans="1:25" x14ac:dyDescent="0.25">
      <c r="A845">
        <v>853</v>
      </c>
      <c r="B845" t="s">
        <v>1035</v>
      </c>
      <c r="C845">
        <v>46100</v>
      </c>
      <c r="D845">
        <v>518</v>
      </c>
      <c r="E845" t="str">
        <f>IFERROR(IF(OR(HLOOKUP($A845,'Z-scores'!$C$2:$UD$20,3,FALSE)&gt;2,HLOOKUP(A845,'Z-scores'!$C$2:$UD$20,3,FALSE)&lt;-2),"",'Total-corrected counts'!E845),"")</f>
        <v/>
      </c>
      <c r="F845" t="str">
        <f>IFERROR(IF(OR(HLOOKUP($A845,'Z-scores'!$C$2:$UD$20,4,FALSE)&gt;2,HLOOKUP($A845,'Z-scores'!$C$2:$UD$20,4,FALSE)&lt;-2),"",'Total-corrected counts'!F845),"")</f>
        <v/>
      </c>
      <c r="G845" t="str">
        <f>IFERROR(IF(OR(HLOOKUP($A845,'Z-scores'!$C$2:$UD$20,5,FALSE)&gt;2,HLOOKUP($A845,'Z-scores'!$C$2:$UD$20,5,FALSE)&lt;-2),"",'Total-corrected counts'!G845),"")</f>
        <v/>
      </c>
      <c r="H845" t="str">
        <f>IFERROR(IF(OR(HLOOKUP($A845,'Z-scores'!$C$2:$UD$20,6,FALSE)&gt;2,HLOOKUP($A845,'Z-scores'!$C$2:$UD$20,6,FALSE)&lt;-2),"",'Total-corrected counts'!H845),"")</f>
        <v/>
      </c>
      <c r="I845" t="str">
        <f>IFERROR(IF(OR(HLOOKUP($A845,'Z-scores'!$C$2:$UD$20,7,FALSE)&gt;2,HLOOKUP($A845,'Z-scores'!$C$2:$UD$20,7,FALSE)&lt;-2),"",'Total-corrected counts'!I845),"")</f>
        <v/>
      </c>
      <c r="J845" t="str">
        <f>IFERROR(IF(OR(HLOOKUP($A845,'Z-scores'!$C$2:$UD$20,8,FALSE)&gt;2,HLOOKUP($A845,'Z-scores'!$C$2:$UD$20,8,FALSE)&lt;-2),"",'Total-corrected counts'!J845),"")</f>
        <v/>
      </c>
      <c r="K845" t="str">
        <f>IFERROR(IF(OR(HLOOKUP($A845,'Z-scores'!$C$2:$UD$20,9,FALSE)&gt;2,HLOOKUP($A845,'Z-scores'!$C$2:$UD$20,9,FALSE)&lt;-2),"",'Total-corrected counts'!K845),"")</f>
        <v/>
      </c>
      <c r="L845" t="str">
        <f>IFERROR(IF(OR(HLOOKUP($A845,'Z-scores'!$C$2:$UD$20,10,FALSE)&gt;2,HLOOKUP($A845,'Z-scores'!$C$2:$UD$20,10,FALSE)&lt;-2),"",'Total-corrected counts'!L845),"")</f>
        <v/>
      </c>
      <c r="M845" t="str">
        <f>IFERROR(IF(OR(HLOOKUP($A845,'Z-scores'!$C$2:$UD$20,11,FALSE)&gt;2,HLOOKUP($A845,'Z-scores'!$C$2:$UD$20,11,FALSE)&lt;-2),"",'Total-corrected counts'!M845),"")</f>
        <v/>
      </c>
      <c r="N845" t="str">
        <f>IFERROR(IF(OR(HLOOKUP($A845,'Z-scores'!$C$2:$UD$20,12,FALSE)&gt;2,HLOOKUP($A845,'Z-scores'!$C$2:$UD$20,12,FALSE)&lt;-2),"",'Total-corrected counts'!N845),"")</f>
        <v/>
      </c>
      <c r="O845" t="str">
        <f>IFERROR(IF(OR(HLOOKUP($A845,'Z-scores'!$C$2:$UD$20,13,FALSE)&gt;2,HLOOKUP($A845,'Z-scores'!$C$2:$UD$20,13,FALSE)&lt;-2),"",'Total-corrected counts'!O845),"")</f>
        <v/>
      </c>
      <c r="P845" t="str">
        <f>IFERROR(IF(OR(HLOOKUP($A845,'Z-scores'!$C$2:$UD$20,14,FALSE)&gt;2,HLOOKUP($A845,'Z-scores'!$C$2:$UD$20,14,FALSE)&lt;-2),"",'Total-corrected counts'!P845),"")</f>
        <v/>
      </c>
      <c r="Q845" t="str">
        <f>IFERROR(IF(OR(HLOOKUP($A845,'Z-scores'!$C$2:$UD$20,15,FALSE)&gt;2,HLOOKUP($A845,'Z-scores'!$C$2:$UD$20,15,FALSE)&lt;-2),"",'Total-corrected counts'!Q845),"")</f>
        <v/>
      </c>
      <c r="R845" t="str">
        <f>IFERROR(IF(OR(HLOOKUP($A845,'Z-scores'!$C$2:$UD$20,16,FALSE)&gt;2,HLOOKUP($A845,'Z-scores'!$C$2:$UD$20,16,FALSE)&lt;-2),"",'Total-corrected counts'!R845),"")</f>
        <v/>
      </c>
      <c r="S845" t="str">
        <f>IFERROR(IF(OR(HLOOKUP($A845,'Z-scores'!$C$2:$UD$20,17,FALSE)&gt;2,HLOOKUP($A845,'Z-scores'!$C$2:$UD$20,17,FALSE)&lt;-2),"",'Total-corrected counts'!S845),"")</f>
        <v/>
      </c>
      <c r="T845" t="str">
        <f>IFERROR(IF(OR(HLOOKUP($A845,'Z-scores'!$C$2:$UD$20,18,FALSE)&gt;2,HLOOKUP($A845,'Z-scores'!$C$2:$UD$20,18,FALSE)&lt;-2),"",'Total-corrected counts'!T845),"")</f>
        <v/>
      </c>
      <c r="U845" t="str">
        <f>IFERROR(IF(OR(HLOOKUP($A845,'Z-scores'!$C$2:$UD$20,19,FALSE)&gt;2,HLOOKUP($A845,'Z-scores'!$C$2:$UD$20,19,FALSE)&lt;-2),"",'Total-corrected counts'!U845),"")</f>
        <v/>
      </c>
      <c r="V845">
        <f t="shared" si="52"/>
        <v>1</v>
      </c>
      <c r="W845" t="str">
        <f t="shared" si="53"/>
        <v/>
      </c>
      <c r="X845" t="str">
        <f t="shared" si="54"/>
        <v/>
      </c>
      <c r="Y845" t="str">
        <f t="shared" si="55"/>
        <v/>
      </c>
    </row>
    <row r="846" spans="1:25" x14ac:dyDescent="0.25">
      <c r="A846">
        <v>854</v>
      </c>
      <c r="B846" t="s">
        <v>413</v>
      </c>
      <c r="C846">
        <v>6500</v>
      </c>
      <c r="D846">
        <v>369</v>
      </c>
      <c r="E846">
        <f>IFERROR(IF(OR(HLOOKUP($A846,'Z-scores'!$C$2:$UD$20,3,FALSE)&gt;2,HLOOKUP(A846,'Z-scores'!$C$2:$UD$20,3,FALSE)&lt;-2),"",'Total-corrected counts'!E846),"")</f>
        <v>9.068264324869121</v>
      </c>
      <c r="F846">
        <f>IFERROR(IF(OR(HLOOKUP($A846,'Z-scores'!$C$2:$UD$20,4,FALSE)&gt;2,HLOOKUP($A846,'Z-scores'!$C$2:$UD$20,4,FALSE)&lt;-2),"",'Total-corrected counts'!F846),"")</f>
        <v>12.739240140828896</v>
      </c>
      <c r="G846">
        <f>IFERROR(IF(OR(HLOOKUP($A846,'Z-scores'!$C$2:$UD$20,5,FALSE)&gt;2,HLOOKUP($A846,'Z-scores'!$C$2:$UD$20,5,FALSE)&lt;-2),"",'Total-corrected counts'!G846),"")</f>
        <v>19.561547356672886</v>
      </c>
      <c r="H846">
        <f>IFERROR(IF(OR(HLOOKUP($A846,'Z-scores'!$C$2:$UD$20,6,FALSE)&gt;2,HLOOKUP($A846,'Z-scores'!$C$2:$UD$20,6,FALSE)&lt;-2),"",'Total-corrected counts'!H846),"")</f>
        <v>40.053022439604611</v>
      </c>
      <c r="I846" t="str">
        <f>IFERROR(IF(OR(HLOOKUP($A846,'Z-scores'!$C$2:$UD$20,7,FALSE)&gt;2,HLOOKUP($A846,'Z-scores'!$C$2:$UD$20,7,FALSE)&lt;-2),"",'Total-corrected counts'!I846),"")</f>
        <v/>
      </c>
      <c r="J846">
        <f>IFERROR(IF(OR(HLOOKUP($A846,'Z-scores'!$C$2:$UD$20,8,FALSE)&gt;2,HLOOKUP($A846,'Z-scores'!$C$2:$UD$20,8,FALSE)&lt;-2),"",'Total-corrected counts'!J846),"")</f>
        <v>11.168176466063535</v>
      </c>
      <c r="K846">
        <f>IFERROR(IF(OR(HLOOKUP($A846,'Z-scores'!$C$2:$UD$20,9,FALSE)&gt;2,HLOOKUP($A846,'Z-scores'!$C$2:$UD$20,9,FALSE)&lt;-2),"",'Total-corrected counts'!K846),"")</f>
        <v>41.184012486760693</v>
      </c>
      <c r="L846">
        <f>IFERROR(IF(OR(HLOOKUP($A846,'Z-scores'!$C$2:$UD$20,10,FALSE)&gt;2,HLOOKUP($A846,'Z-scores'!$C$2:$UD$20,10,FALSE)&lt;-2),"",'Total-corrected counts'!L846),"")</f>
        <v>6.4251027928250526</v>
      </c>
      <c r="M846">
        <f>IFERROR(IF(OR(HLOOKUP($A846,'Z-scores'!$C$2:$UD$20,11,FALSE)&gt;2,HLOOKUP($A846,'Z-scores'!$C$2:$UD$20,11,FALSE)&lt;-2),"",'Total-corrected counts'!M846),"")</f>
        <v>18.766938855626808</v>
      </c>
      <c r="N846">
        <f>IFERROR(IF(OR(HLOOKUP($A846,'Z-scores'!$C$2:$UD$20,12,FALSE)&gt;2,HLOOKUP($A846,'Z-scores'!$C$2:$UD$20,12,FALSE)&lt;-2),"",'Total-corrected counts'!N846),"")</f>
        <v>28.289774534070986</v>
      </c>
      <c r="O846">
        <f>IFERROR(IF(OR(HLOOKUP($A846,'Z-scores'!$C$2:$UD$20,13,FALSE)&gt;2,HLOOKUP($A846,'Z-scores'!$C$2:$UD$20,13,FALSE)&lt;-2),"",'Total-corrected counts'!O846),"")</f>
        <v>37.005290652731468</v>
      </c>
      <c r="P846">
        <f>IFERROR(IF(OR(HLOOKUP($A846,'Z-scores'!$C$2:$UD$20,14,FALSE)&gt;2,HLOOKUP($A846,'Z-scores'!$C$2:$UD$20,14,FALSE)&lt;-2),"",'Total-corrected counts'!P846),"")</f>
        <v>38.087927896201847</v>
      </c>
      <c r="Q846">
        <f>IFERROR(IF(OR(HLOOKUP($A846,'Z-scores'!$C$2:$UD$20,15,FALSE)&gt;2,HLOOKUP($A846,'Z-scores'!$C$2:$UD$20,15,FALSE)&lt;-2),"",'Total-corrected counts'!Q846),"")</f>
        <v>41.656590556279305</v>
      </c>
      <c r="R846">
        <f>IFERROR(IF(OR(HLOOKUP($A846,'Z-scores'!$C$2:$UD$20,16,FALSE)&gt;2,HLOOKUP($A846,'Z-scores'!$C$2:$UD$20,16,FALSE)&lt;-2),"",'Total-corrected counts'!R846),"")</f>
        <v>57.736345768946428</v>
      </c>
      <c r="S846">
        <f>IFERROR(IF(OR(HLOOKUP($A846,'Z-scores'!$C$2:$UD$20,17,FALSE)&gt;2,HLOOKUP($A846,'Z-scores'!$C$2:$UD$20,17,FALSE)&lt;-2),"",'Total-corrected counts'!S846),"")</f>
        <v>43.237803031043271</v>
      </c>
      <c r="T846">
        <f>IFERROR(IF(OR(HLOOKUP($A846,'Z-scores'!$C$2:$UD$20,18,FALSE)&gt;2,HLOOKUP($A846,'Z-scores'!$C$2:$UD$20,18,FALSE)&lt;-2),"",'Total-corrected counts'!T846),"")</f>
        <v>54.544392382857133</v>
      </c>
      <c r="U846">
        <f>IFERROR(IF(OR(HLOOKUP($A846,'Z-scores'!$C$2:$UD$20,19,FALSE)&gt;2,HLOOKUP($A846,'Z-scores'!$C$2:$UD$20,19,FALSE)&lt;-2),"",'Total-corrected counts'!U846),"")</f>
        <v>18.512170037709978</v>
      </c>
      <c r="V846">
        <f t="shared" si="52"/>
        <v>1</v>
      </c>
      <c r="W846">
        <f t="shared" si="53"/>
        <v>8.9409240966673697E-3</v>
      </c>
      <c r="X846">
        <f t="shared" si="54"/>
        <v>19.870788107906453</v>
      </c>
      <c r="Y846">
        <f t="shared" si="55"/>
        <v>39.883786857480047</v>
      </c>
    </row>
    <row r="847" spans="1:25" x14ac:dyDescent="0.25">
      <c r="A847">
        <v>855</v>
      </c>
      <c r="B847" t="s">
        <v>1036</v>
      </c>
      <c r="C847">
        <v>110100</v>
      </c>
      <c r="D847">
        <v>1000</v>
      </c>
      <c r="E847" t="str">
        <f>IFERROR(IF(OR(HLOOKUP($A847,'Z-scores'!$C$2:$UD$20,3,FALSE)&gt;2,HLOOKUP(A847,'Z-scores'!$C$2:$UD$20,3,FALSE)&lt;-2),"",'Total-corrected counts'!E847),"")</f>
        <v/>
      </c>
      <c r="F847" t="str">
        <f>IFERROR(IF(OR(HLOOKUP($A847,'Z-scores'!$C$2:$UD$20,4,FALSE)&gt;2,HLOOKUP($A847,'Z-scores'!$C$2:$UD$20,4,FALSE)&lt;-2),"",'Total-corrected counts'!F847),"")</f>
        <v/>
      </c>
      <c r="G847" t="str">
        <f>IFERROR(IF(OR(HLOOKUP($A847,'Z-scores'!$C$2:$UD$20,5,FALSE)&gt;2,HLOOKUP($A847,'Z-scores'!$C$2:$UD$20,5,FALSE)&lt;-2),"",'Total-corrected counts'!G847),"")</f>
        <v/>
      </c>
      <c r="H847" t="str">
        <f>IFERROR(IF(OR(HLOOKUP($A847,'Z-scores'!$C$2:$UD$20,6,FALSE)&gt;2,HLOOKUP($A847,'Z-scores'!$C$2:$UD$20,6,FALSE)&lt;-2),"",'Total-corrected counts'!H847),"")</f>
        <v/>
      </c>
      <c r="I847" t="str">
        <f>IFERROR(IF(OR(HLOOKUP($A847,'Z-scores'!$C$2:$UD$20,7,FALSE)&gt;2,HLOOKUP($A847,'Z-scores'!$C$2:$UD$20,7,FALSE)&lt;-2),"",'Total-corrected counts'!I847),"")</f>
        <v/>
      </c>
      <c r="J847" t="str">
        <f>IFERROR(IF(OR(HLOOKUP($A847,'Z-scores'!$C$2:$UD$20,8,FALSE)&gt;2,HLOOKUP($A847,'Z-scores'!$C$2:$UD$20,8,FALSE)&lt;-2),"",'Total-corrected counts'!J847),"")</f>
        <v/>
      </c>
      <c r="K847" t="str">
        <f>IFERROR(IF(OR(HLOOKUP($A847,'Z-scores'!$C$2:$UD$20,9,FALSE)&gt;2,HLOOKUP($A847,'Z-scores'!$C$2:$UD$20,9,FALSE)&lt;-2),"",'Total-corrected counts'!K847),"")</f>
        <v/>
      </c>
      <c r="L847" t="str">
        <f>IFERROR(IF(OR(HLOOKUP($A847,'Z-scores'!$C$2:$UD$20,10,FALSE)&gt;2,HLOOKUP($A847,'Z-scores'!$C$2:$UD$20,10,FALSE)&lt;-2),"",'Total-corrected counts'!L847),"")</f>
        <v/>
      </c>
      <c r="M847" t="str">
        <f>IFERROR(IF(OR(HLOOKUP($A847,'Z-scores'!$C$2:$UD$20,11,FALSE)&gt;2,HLOOKUP($A847,'Z-scores'!$C$2:$UD$20,11,FALSE)&lt;-2),"",'Total-corrected counts'!M847),"")</f>
        <v/>
      </c>
      <c r="N847" t="str">
        <f>IFERROR(IF(OR(HLOOKUP($A847,'Z-scores'!$C$2:$UD$20,12,FALSE)&gt;2,HLOOKUP($A847,'Z-scores'!$C$2:$UD$20,12,FALSE)&lt;-2),"",'Total-corrected counts'!N847),"")</f>
        <v/>
      </c>
      <c r="O847" t="str">
        <f>IFERROR(IF(OR(HLOOKUP($A847,'Z-scores'!$C$2:$UD$20,13,FALSE)&gt;2,HLOOKUP($A847,'Z-scores'!$C$2:$UD$20,13,FALSE)&lt;-2),"",'Total-corrected counts'!O847),"")</f>
        <v/>
      </c>
      <c r="P847" t="str">
        <f>IFERROR(IF(OR(HLOOKUP($A847,'Z-scores'!$C$2:$UD$20,14,FALSE)&gt;2,HLOOKUP($A847,'Z-scores'!$C$2:$UD$20,14,FALSE)&lt;-2),"",'Total-corrected counts'!P847),"")</f>
        <v/>
      </c>
      <c r="Q847" t="str">
        <f>IFERROR(IF(OR(HLOOKUP($A847,'Z-scores'!$C$2:$UD$20,15,FALSE)&gt;2,HLOOKUP($A847,'Z-scores'!$C$2:$UD$20,15,FALSE)&lt;-2),"",'Total-corrected counts'!Q847),"")</f>
        <v/>
      </c>
      <c r="R847" t="str">
        <f>IFERROR(IF(OR(HLOOKUP($A847,'Z-scores'!$C$2:$UD$20,16,FALSE)&gt;2,HLOOKUP($A847,'Z-scores'!$C$2:$UD$20,16,FALSE)&lt;-2),"",'Total-corrected counts'!R847),"")</f>
        <v/>
      </c>
      <c r="S847" t="str">
        <f>IFERROR(IF(OR(HLOOKUP($A847,'Z-scores'!$C$2:$UD$20,17,FALSE)&gt;2,HLOOKUP($A847,'Z-scores'!$C$2:$UD$20,17,FALSE)&lt;-2),"",'Total-corrected counts'!S847),"")</f>
        <v/>
      </c>
      <c r="T847" t="str">
        <f>IFERROR(IF(OR(HLOOKUP($A847,'Z-scores'!$C$2:$UD$20,18,FALSE)&gt;2,HLOOKUP($A847,'Z-scores'!$C$2:$UD$20,18,FALSE)&lt;-2),"",'Total-corrected counts'!T847),"")</f>
        <v/>
      </c>
      <c r="U847" t="str">
        <f>IFERROR(IF(OR(HLOOKUP($A847,'Z-scores'!$C$2:$UD$20,19,FALSE)&gt;2,HLOOKUP($A847,'Z-scores'!$C$2:$UD$20,19,FALSE)&lt;-2),"",'Total-corrected counts'!U847),"")</f>
        <v/>
      </c>
      <c r="V847">
        <f t="shared" si="52"/>
        <v>1</v>
      </c>
      <c r="W847" t="str">
        <f t="shared" si="53"/>
        <v/>
      </c>
      <c r="X847" t="str">
        <f t="shared" si="54"/>
        <v/>
      </c>
      <c r="Y847" t="str">
        <f t="shared" si="55"/>
        <v/>
      </c>
    </row>
    <row r="848" spans="1:25" x14ac:dyDescent="0.25">
      <c r="A848">
        <v>856</v>
      </c>
      <c r="B848" t="s">
        <v>1037</v>
      </c>
      <c r="C848">
        <v>65600</v>
      </c>
      <c r="D848">
        <v>549</v>
      </c>
      <c r="E848" t="str">
        <f>IFERROR(IF(OR(HLOOKUP($A848,'Z-scores'!$C$2:$UD$20,3,FALSE)&gt;2,HLOOKUP(A848,'Z-scores'!$C$2:$UD$20,3,FALSE)&lt;-2),"",'Total-corrected counts'!E848),"")</f>
        <v/>
      </c>
      <c r="F848" t="str">
        <f>IFERROR(IF(OR(HLOOKUP($A848,'Z-scores'!$C$2:$UD$20,4,FALSE)&gt;2,HLOOKUP($A848,'Z-scores'!$C$2:$UD$20,4,FALSE)&lt;-2),"",'Total-corrected counts'!F848),"")</f>
        <v/>
      </c>
      <c r="G848" t="str">
        <f>IFERROR(IF(OR(HLOOKUP($A848,'Z-scores'!$C$2:$UD$20,5,FALSE)&gt;2,HLOOKUP($A848,'Z-scores'!$C$2:$UD$20,5,FALSE)&lt;-2),"",'Total-corrected counts'!G848),"")</f>
        <v/>
      </c>
      <c r="H848" t="str">
        <f>IFERROR(IF(OR(HLOOKUP($A848,'Z-scores'!$C$2:$UD$20,6,FALSE)&gt;2,HLOOKUP($A848,'Z-scores'!$C$2:$UD$20,6,FALSE)&lt;-2),"",'Total-corrected counts'!H848),"")</f>
        <v/>
      </c>
      <c r="I848" t="str">
        <f>IFERROR(IF(OR(HLOOKUP($A848,'Z-scores'!$C$2:$UD$20,7,FALSE)&gt;2,HLOOKUP($A848,'Z-scores'!$C$2:$UD$20,7,FALSE)&lt;-2),"",'Total-corrected counts'!I848),"")</f>
        <v/>
      </c>
      <c r="J848" t="str">
        <f>IFERROR(IF(OR(HLOOKUP($A848,'Z-scores'!$C$2:$UD$20,8,FALSE)&gt;2,HLOOKUP($A848,'Z-scores'!$C$2:$UD$20,8,FALSE)&lt;-2),"",'Total-corrected counts'!J848),"")</f>
        <v/>
      </c>
      <c r="K848" t="str">
        <f>IFERROR(IF(OR(HLOOKUP($A848,'Z-scores'!$C$2:$UD$20,9,FALSE)&gt;2,HLOOKUP($A848,'Z-scores'!$C$2:$UD$20,9,FALSE)&lt;-2),"",'Total-corrected counts'!K848),"")</f>
        <v/>
      </c>
      <c r="L848" t="str">
        <f>IFERROR(IF(OR(HLOOKUP($A848,'Z-scores'!$C$2:$UD$20,10,FALSE)&gt;2,HLOOKUP($A848,'Z-scores'!$C$2:$UD$20,10,FALSE)&lt;-2),"",'Total-corrected counts'!L848),"")</f>
        <v/>
      </c>
      <c r="M848" t="str">
        <f>IFERROR(IF(OR(HLOOKUP($A848,'Z-scores'!$C$2:$UD$20,11,FALSE)&gt;2,HLOOKUP($A848,'Z-scores'!$C$2:$UD$20,11,FALSE)&lt;-2),"",'Total-corrected counts'!M848),"")</f>
        <v/>
      </c>
      <c r="N848" t="str">
        <f>IFERROR(IF(OR(HLOOKUP($A848,'Z-scores'!$C$2:$UD$20,12,FALSE)&gt;2,HLOOKUP($A848,'Z-scores'!$C$2:$UD$20,12,FALSE)&lt;-2),"",'Total-corrected counts'!N848),"")</f>
        <v/>
      </c>
      <c r="O848" t="str">
        <f>IFERROR(IF(OR(HLOOKUP($A848,'Z-scores'!$C$2:$UD$20,13,FALSE)&gt;2,HLOOKUP($A848,'Z-scores'!$C$2:$UD$20,13,FALSE)&lt;-2),"",'Total-corrected counts'!O848),"")</f>
        <v/>
      </c>
      <c r="P848" t="str">
        <f>IFERROR(IF(OR(HLOOKUP($A848,'Z-scores'!$C$2:$UD$20,14,FALSE)&gt;2,HLOOKUP($A848,'Z-scores'!$C$2:$UD$20,14,FALSE)&lt;-2),"",'Total-corrected counts'!P848),"")</f>
        <v/>
      </c>
      <c r="Q848" t="str">
        <f>IFERROR(IF(OR(HLOOKUP($A848,'Z-scores'!$C$2:$UD$20,15,FALSE)&gt;2,HLOOKUP($A848,'Z-scores'!$C$2:$UD$20,15,FALSE)&lt;-2),"",'Total-corrected counts'!Q848),"")</f>
        <v/>
      </c>
      <c r="R848" t="str">
        <f>IFERROR(IF(OR(HLOOKUP($A848,'Z-scores'!$C$2:$UD$20,16,FALSE)&gt;2,HLOOKUP($A848,'Z-scores'!$C$2:$UD$20,16,FALSE)&lt;-2),"",'Total-corrected counts'!R848),"")</f>
        <v/>
      </c>
      <c r="S848" t="str">
        <f>IFERROR(IF(OR(HLOOKUP($A848,'Z-scores'!$C$2:$UD$20,17,FALSE)&gt;2,HLOOKUP($A848,'Z-scores'!$C$2:$UD$20,17,FALSE)&lt;-2),"",'Total-corrected counts'!S848),"")</f>
        <v/>
      </c>
      <c r="T848" t="str">
        <f>IFERROR(IF(OR(HLOOKUP($A848,'Z-scores'!$C$2:$UD$20,18,FALSE)&gt;2,HLOOKUP($A848,'Z-scores'!$C$2:$UD$20,18,FALSE)&lt;-2),"",'Total-corrected counts'!T848),"")</f>
        <v/>
      </c>
      <c r="U848" t="str">
        <f>IFERROR(IF(OR(HLOOKUP($A848,'Z-scores'!$C$2:$UD$20,19,FALSE)&gt;2,HLOOKUP($A848,'Z-scores'!$C$2:$UD$20,19,FALSE)&lt;-2),"",'Total-corrected counts'!U848),"")</f>
        <v/>
      </c>
      <c r="V848">
        <f t="shared" si="52"/>
        <v>1</v>
      </c>
      <c r="W848" t="str">
        <f t="shared" si="53"/>
        <v/>
      </c>
      <c r="X848" t="str">
        <f t="shared" si="54"/>
        <v/>
      </c>
      <c r="Y848" t="str">
        <f t="shared" si="55"/>
        <v/>
      </c>
    </row>
    <row r="849" spans="1:25" x14ac:dyDescent="0.25">
      <c r="A849">
        <v>857</v>
      </c>
      <c r="B849" t="s">
        <v>414</v>
      </c>
      <c r="C849">
        <v>10300</v>
      </c>
      <c r="D849">
        <v>677</v>
      </c>
      <c r="E849">
        <f>IFERROR(IF(OR(HLOOKUP($A849,'Z-scores'!$C$2:$UD$20,3,FALSE)&gt;2,HLOOKUP(A849,'Z-scores'!$C$2:$UD$20,3,FALSE)&lt;-2),"",'Total-corrected counts'!E849),"")</f>
        <v>7.7309054666597934</v>
      </c>
      <c r="F849">
        <f>IFERROR(IF(OR(HLOOKUP($A849,'Z-scores'!$C$2:$UD$20,4,FALSE)&gt;2,HLOOKUP($A849,'Z-scores'!$C$2:$UD$20,4,FALSE)&lt;-2),"",'Total-corrected counts'!F849),"")</f>
        <v>5.356551070161796</v>
      </c>
      <c r="G849">
        <f>IFERROR(IF(OR(HLOOKUP($A849,'Z-scores'!$C$2:$UD$20,5,FALSE)&gt;2,HLOOKUP($A849,'Z-scores'!$C$2:$UD$20,5,FALSE)&lt;-2),"",'Total-corrected counts'!G849),"")</f>
        <v>2.2865454428242766</v>
      </c>
      <c r="H849">
        <f>IFERROR(IF(OR(HLOOKUP($A849,'Z-scores'!$C$2:$UD$20,6,FALSE)&gt;2,HLOOKUP($A849,'Z-scores'!$C$2:$UD$20,6,FALSE)&lt;-2),"",'Total-corrected counts'!H849),"")</f>
        <v>7.9715147483493318</v>
      </c>
      <c r="I849">
        <f>IFERROR(IF(OR(HLOOKUP($A849,'Z-scores'!$C$2:$UD$20,7,FALSE)&gt;2,HLOOKUP($A849,'Z-scores'!$C$2:$UD$20,7,FALSE)&lt;-2),"",'Total-corrected counts'!I849),"")</f>
        <v>3.5402153066596065</v>
      </c>
      <c r="J849">
        <f>IFERROR(IF(OR(HLOOKUP($A849,'Z-scores'!$C$2:$UD$20,8,FALSE)&gt;2,HLOOKUP($A849,'Z-scores'!$C$2:$UD$20,8,FALSE)&lt;-2),"",'Total-corrected counts'!J849),"")</f>
        <v>9.2155946203411698</v>
      </c>
      <c r="K849">
        <f>IFERROR(IF(OR(HLOOKUP($A849,'Z-scores'!$C$2:$UD$20,9,FALSE)&gt;2,HLOOKUP($A849,'Z-scores'!$C$2:$UD$20,9,FALSE)&lt;-2),"",'Total-corrected counts'!K849),"")</f>
        <v>12.022966720552986</v>
      </c>
      <c r="L849" t="str">
        <f>IFERROR(IF(OR(HLOOKUP($A849,'Z-scores'!$C$2:$UD$20,10,FALSE)&gt;2,HLOOKUP($A849,'Z-scores'!$C$2:$UD$20,10,FALSE)&lt;-2),"",'Total-corrected counts'!L849),"")</f>
        <v/>
      </c>
      <c r="M849">
        <f>IFERROR(IF(OR(HLOOKUP($A849,'Z-scores'!$C$2:$UD$20,11,FALSE)&gt;2,HLOOKUP($A849,'Z-scores'!$C$2:$UD$20,11,FALSE)&lt;-2),"",'Total-corrected counts'!M849),"")</f>
        <v>20.826556255200881</v>
      </c>
      <c r="N849">
        <f>IFERROR(IF(OR(HLOOKUP($A849,'Z-scores'!$C$2:$UD$20,12,FALSE)&gt;2,HLOOKUP($A849,'Z-scores'!$C$2:$UD$20,12,FALSE)&lt;-2),"",'Total-corrected counts'!N849),"")</f>
        <v>37.07820789272796</v>
      </c>
      <c r="O849">
        <f>IFERROR(IF(OR(HLOOKUP($A849,'Z-scores'!$C$2:$UD$20,13,FALSE)&gt;2,HLOOKUP($A849,'Z-scores'!$C$2:$UD$20,13,FALSE)&lt;-2),"",'Total-corrected counts'!O849),"")</f>
        <v>14.70317523297415</v>
      </c>
      <c r="P849">
        <f>IFERROR(IF(OR(HLOOKUP($A849,'Z-scores'!$C$2:$UD$20,14,FALSE)&gt;2,HLOOKUP($A849,'Z-scores'!$C$2:$UD$20,14,FALSE)&lt;-2),"",'Total-corrected counts'!P849),"")</f>
        <v>14.582137565287331</v>
      </c>
      <c r="Q849">
        <f>IFERROR(IF(OR(HLOOKUP($A849,'Z-scores'!$C$2:$UD$20,15,FALSE)&gt;2,HLOOKUP($A849,'Z-scores'!$C$2:$UD$20,15,FALSE)&lt;-2),"",'Total-corrected counts'!Q849),"")</f>
        <v>5.8213915173452122</v>
      </c>
      <c r="R849">
        <f>IFERROR(IF(OR(HLOOKUP($A849,'Z-scores'!$C$2:$UD$20,16,FALSE)&gt;2,HLOOKUP($A849,'Z-scores'!$C$2:$UD$20,16,FALSE)&lt;-2),"",'Total-corrected counts'!R849),"")</f>
        <v>12.421588721197441</v>
      </c>
      <c r="S849">
        <f>IFERROR(IF(OR(HLOOKUP($A849,'Z-scores'!$C$2:$UD$20,17,FALSE)&gt;2,HLOOKUP($A849,'Z-scores'!$C$2:$UD$20,17,FALSE)&lt;-2),"",'Total-corrected counts'!S849),"")</f>
        <v>29.829469887706566</v>
      </c>
      <c r="T849">
        <f>IFERROR(IF(OR(HLOOKUP($A849,'Z-scores'!$C$2:$UD$20,18,FALSE)&gt;2,HLOOKUP($A849,'Z-scores'!$C$2:$UD$20,18,FALSE)&lt;-2),"",'Total-corrected counts'!T849),"")</f>
        <v>25.858973235533149</v>
      </c>
      <c r="U849">
        <f>IFERROR(IF(OR(HLOOKUP($A849,'Z-scores'!$C$2:$UD$20,19,FALSE)&gt;2,HLOOKUP($A849,'Z-scores'!$C$2:$UD$20,19,FALSE)&lt;-2),"",'Total-corrected counts'!U849),"")</f>
        <v>25.841531311430593</v>
      </c>
      <c r="V849">
        <f t="shared" si="52"/>
        <v>1</v>
      </c>
      <c r="W849">
        <f t="shared" si="53"/>
        <v>1.24671469275225E-2</v>
      </c>
      <c r="X849">
        <f t="shared" si="54"/>
        <v>8.6188562038437304</v>
      </c>
      <c r="Y849">
        <f t="shared" si="55"/>
        <v>20.7670594205253</v>
      </c>
    </row>
    <row r="850" spans="1:25" x14ac:dyDescent="0.25">
      <c r="A850">
        <v>858</v>
      </c>
      <c r="B850" t="s">
        <v>1038</v>
      </c>
      <c r="C850">
        <v>102400</v>
      </c>
      <c r="D850">
        <v>932</v>
      </c>
      <c r="E850" t="str">
        <f>IFERROR(IF(OR(HLOOKUP($A850,'Z-scores'!$C$2:$UD$20,3,FALSE)&gt;2,HLOOKUP(A850,'Z-scores'!$C$2:$UD$20,3,FALSE)&lt;-2),"",'Total-corrected counts'!E850),"")</f>
        <v/>
      </c>
      <c r="F850" t="str">
        <f>IFERROR(IF(OR(HLOOKUP($A850,'Z-scores'!$C$2:$UD$20,4,FALSE)&gt;2,HLOOKUP($A850,'Z-scores'!$C$2:$UD$20,4,FALSE)&lt;-2),"",'Total-corrected counts'!F850),"")</f>
        <v/>
      </c>
      <c r="G850" t="str">
        <f>IFERROR(IF(OR(HLOOKUP($A850,'Z-scores'!$C$2:$UD$20,5,FALSE)&gt;2,HLOOKUP($A850,'Z-scores'!$C$2:$UD$20,5,FALSE)&lt;-2),"",'Total-corrected counts'!G850),"")</f>
        <v/>
      </c>
      <c r="H850" t="str">
        <f>IFERROR(IF(OR(HLOOKUP($A850,'Z-scores'!$C$2:$UD$20,6,FALSE)&gt;2,HLOOKUP($A850,'Z-scores'!$C$2:$UD$20,6,FALSE)&lt;-2),"",'Total-corrected counts'!H850),"")</f>
        <v/>
      </c>
      <c r="I850" t="str">
        <f>IFERROR(IF(OR(HLOOKUP($A850,'Z-scores'!$C$2:$UD$20,7,FALSE)&gt;2,HLOOKUP($A850,'Z-scores'!$C$2:$UD$20,7,FALSE)&lt;-2),"",'Total-corrected counts'!I850),"")</f>
        <v/>
      </c>
      <c r="J850" t="str">
        <f>IFERROR(IF(OR(HLOOKUP($A850,'Z-scores'!$C$2:$UD$20,8,FALSE)&gt;2,HLOOKUP($A850,'Z-scores'!$C$2:$UD$20,8,FALSE)&lt;-2),"",'Total-corrected counts'!J850),"")</f>
        <v/>
      </c>
      <c r="K850" t="str">
        <f>IFERROR(IF(OR(HLOOKUP($A850,'Z-scores'!$C$2:$UD$20,9,FALSE)&gt;2,HLOOKUP($A850,'Z-scores'!$C$2:$UD$20,9,FALSE)&lt;-2),"",'Total-corrected counts'!K850),"")</f>
        <v/>
      </c>
      <c r="L850" t="str">
        <f>IFERROR(IF(OR(HLOOKUP($A850,'Z-scores'!$C$2:$UD$20,10,FALSE)&gt;2,HLOOKUP($A850,'Z-scores'!$C$2:$UD$20,10,FALSE)&lt;-2),"",'Total-corrected counts'!L850),"")</f>
        <v/>
      </c>
      <c r="M850" t="str">
        <f>IFERROR(IF(OR(HLOOKUP($A850,'Z-scores'!$C$2:$UD$20,11,FALSE)&gt;2,HLOOKUP($A850,'Z-scores'!$C$2:$UD$20,11,FALSE)&lt;-2),"",'Total-corrected counts'!M850),"")</f>
        <v/>
      </c>
      <c r="N850" t="str">
        <f>IFERROR(IF(OR(HLOOKUP($A850,'Z-scores'!$C$2:$UD$20,12,FALSE)&gt;2,HLOOKUP($A850,'Z-scores'!$C$2:$UD$20,12,FALSE)&lt;-2),"",'Total-corrected counts'!N850),"")</f>
        <v/>
      </c>
      <c r="O850" t="str">
        <f>IFERROR(IF(OR(HLOOKUP($A850,'Z-scores'!$C$2:$UD$20,13,FALSE)&gt;2,HLOOKUP($A850,'Z-scores'!$C$2:$UD$20,13,FALSE)&lt;-2),"",'Total-corrected counts'!O850),"")</f>
        <v/>
      </c>
      <c r="P850" t="str">
        <f>IFERROR(IF(OR(HLOOKUP($A850,'Z-scores'!$C$2:$UD$20,14,FALSE)&gt;2,HLOOKUP($A850,'Z-scores'!$C$2:$UD$20,14,FALSE)&lt;-2),"",'Total-corrected counts'!P850),"")</f>
        <v/>
      </c>
      <c r="Q850" t="str">
        <f>IFERROR(IF(OR(HLOOKUP($A850,'Z-scores'!$C$2:$UD$20,15,FALSE)&gt;2,HLOOKUP($A850,'Z-scores'!$C$2:$UD$20,15,FALSE)&lt;-2),"",'Total-corrected counts'!Q850),"")</f>
        <v/>
      </c>
      <c r="R850" t="str">
        <f>IFERROR(IF(OR(HLOOKUP($A850,'Z-scores'!$C$2:$UD$20,16,FALSE)&gt;2,HLOOKUP($A850,'Z-scores'!$C$2:$UD$20,16,FALSE)&lt;-2),"",'Total-corrected counts'!R850),"")</f>
        <v/>
      </c>
      <c r="S850" t="str">
        <f>IFERROR(IF(OR(HLOOKUP($A850,'Z-scores'!$C$2:$UD$20,17,FALSE)&gt;2,HLOOKUP($A850,'Z-scores'!$C$2:$UD$20,17,FALSE)&lt;-2),"",'Total-corrected counts'!S850),"")</f>
        <v/>
      </c>
      <c r="T850" t="str">
        <f>IFERROR(IF(OR(HLOOKUP($A850,'Z-scores'!$C$2:$UD$20,18,FALSE)&gt;2,HLOOKUP($A850,'Z-scores'!$C$2:$UD$20,18,FALSE)&lt;-2),"",'Total-corrected counts'!T850),"")</f>
        <v/>
      </c>
      <c r="U850" t="str">
        <f>IFERROR(IF(OR(HLOOKUP($A850,'Z-scores'!$C$2:$UD$20,19,FALSE)&gt;2,HLOOKUP($A850,'Z-scores'!$C$2:$UD$20,19,FALSE)&lt;-2),"",'Total-corrected counts'!U850),"")</f>
        <v/>
      </c>
      <c r="V850">
        <f t="shared" si="52"/>
        <v>1</v>
      </c>
      <c r="W850" t="str">
        <f t="shared" si="53"/>
        <v/>
      </c>
      <c r="X850" t="str">
        <f t="shared" si="54"/>
        <v/>
      </c>
      <c r="Y850" t="str">
        <f t="shared" si="55"/>
        <v/>
      </c>
    </row>
    <row r="851" spans="1:25" x14ac:dyDescent="0.25">
      <c r="A851">
        <v>859</v>
      </c>
      <c r="B851" t="s">
        <v>415</v>
      </c>
      <c r="C851">
        <v>94700</v>
      </c>
      <c r="D851">
        <v>370</v>
      </c>
      <c r="E851">
        <f>IFERROR(IF(OR(HLOOKUP($A851,'Z-scores'!$C$2:$UD$20,3,FALSE)&gt;2,HLOOKUP(A851,'Z-scores'!$C$2:$UD$20,3,FALSE)&lt;-2),"",'Total-corrected counts'!E851),"")</f>
        <v>1.867819634370571E-3</v>
      </c>
      <c r="F851">
        <f>IFERROR(IF(OR(HLOOKUP($A851,'Z-scores'!$C$2:$UD$20,4,FALSE)&gt;2,HLOOKUP($A851,'Z-scores'!$C$2:$UD$20,4,FALSE)&lt;-2),"",'Total-corrected counts'!F851),"")</f>
        <v>6.5623902850374227E-2</v>
      </c>
      <c r="G851">
        <f>IFERROR(IF(OR(HLOOKUP($A851,'Z-scores'!$C$2:$UD$20,5,FALSE)&gt;2,HLOOKUP($A851,'Z-scores'!$C$2:$UD$20,5,FALSE)&lt;-2),"",'Total-corrected counts'!G851),"")</f>
        <v>6.043732447993682E-2</v>
      </c>
      <c r="H851">
        <f>IFERROR(IF(OR(HLOOKUP($A851,'Z-scores'!$C$2:$UD$20,6,FALSE)&gt;2,HLOOKUP($A851,'Z-scores'!$C$2:$UD$20,6,FALSE)&lt;-2),"",'Total-corrected counts'!H851),"")</f>
        <v>2.0940931913352008E-2</v>
      </c>
      <c r="I851">
        <f>IFERROR(IF(OR(HLOOKUP($A851,'Z-scores'!$C$2:$UD$20,7,FALSE)&gt;2,HLOOKUP($A851,'Z-scores'!$C$2:$UD$20,7,FALSE)&lt;-2),"",'Total-corrected counts'!I851),"")</f>
        <v>0</v>
      </c>
      <c r="J851">
        <f>IFERROR(IF(OR(HLOOKUP($A851,'Z-scores'!$C$2:$UD$20,8,FALSE)&gt;2,HLOOKUP($A851,'Z-scores'!$C$2:$UD$20,8,FALSE)&lt;-2),"",'Total-corrected counts'!J851),"")</f>
        <v>9.8615244733452866E-3</v>
      </c>
      <c r="K851">
        <f>IFERROR(IF(OR(HLOOKUP($A851,'Z-scores'!$C$2:$UD$20,9,FALSE)&gt;2,HLOOKUP($A851,'Z-scores'!$C$2:$UD$20,9,FALSE)&lt;-2),"",'Total-corrected counts'!K851),"")</f>
        <v>0</v>
      </c>
      <c r="L851">
        <f>IFERROR(IF(OR(HLOOKUP($A851,'Z-scores'!$C$2:$UD$20,10,FALSE)&gt;2,HLOOKUP($A851,'Z-scores'!$C$2:$UD$20,10,FALSE)&lt;-2),"",'Total-corrected counts'!L851),"")</f>
        <v>0</v>
      </c>
      <c r="M851">
        <f>IFERROR(IF(OR(HLOOKUP($A851,'Z-scores'!$C$2:$UD$20,11,FALSE)&gt;2,HLOOKUP($A851,'Z-scores'!$C$2:$UD$20,11,FALSE)&lt;-2),"",'Total-corrected counts'!M851),"")</f>
        <v>9.2152903784074695E-3</v>
      </c>
      <c r="N851">
        <f>IFERROR(IF(OR(HLOOKUP($A851,'Z-scores'!$C$2:$UD$20,12,FALSE)&gt;2,HLOOKUP($A851,'Z-scores'!$C$2:$UD$20,12,FALSE)&lt;-2),"",'Total-corrected counts'!N851),"")</f>
        <v>0</v>
      </c>
      <c r="O851">
        <f>IFERROR(IF(OR(HLOOKUP($A851,'Z-scores'!$C$2:$UD$20,13,FALSE)&gt;2,HLOOKUP($A851,'Z-scores'!$C$2:$UD$20,13,FALSE)&lt;-2),"",'Total-corrected counts'!O851),"")</f>
        <v>6.0576139664347613E-2</v>
      </c>
      <c r="P851">
        <f>IFERROR(IF(OR(HLOOKUP($A851,'Z-scores'!$C$2:$UD$20,14,FALSE)&gt;2,HLOOKUP($A851,'Z-scores'!$C$2:$UD$20,14,FALSE)&lt;-2),"",'Total-corrected counts'!P851),"")</f>
        <v>0</v>
      </c>
      <c r="Q851" t="str">
        <f>IFERROR(IF(OR(HLOOKUP($A851,'Z-scores'!$C$2:$UD$20,15,FALSE)&gt;2,HLOOKUP($A851,'Z-scores'!$C$2:$UD$20,15,FALSE)&lt;-2),"",'Total-corrected counts'!Q851),"")</f>
        <v/>
      </c>
      <c r="R851">
        <f>IFERROR(IF(OR(HLOOKUP($A851,'Z-scores'!$C$2:$UD$20,16,FALSE)&gt;2,HLOOKUP($A851,'Z-scores'!$C$2:$UD$20,16,FALSE)&lt;-2),"",'Total-corrected counts'!R851),"")</f>
        <v>2.0034820518060388E-2</v>
      </c>
      <c r="S851">
        <f>IFERROR(IF(OR(HLOOKUP($A851,'Z-scores'!$C$2:$UD$20,17,FALSE)&gt;2,HLOOKUP($A851,'Z-scores'!$C$2:$UD$20,17,FALSE)&lt;-2),"",'Total-corrected counts'!S851),"")</f>
        <v>0</v>
      </c>
      <c r="T851" t="str">
        <f>IFERROR(IF(OR(HLOOKUP($A851,'Z-scores'!$C$2:$UD$20,18,FALSE)&gt;2,HLOOKUP($A851,'Z-scores'!$C$2:$UD$20,18,FALSE)&lt;-2),"",'Total-corrected counts'!T851),"")</f>
        <v/>
      </c>
      <c r="U851">
        <f>IFERROR(IF(OR(HLOOKUP($A851,'Z-scores'!$C$2:$UD$20,19,FALSE)&gt;2,HLOOKUP($A851,'Z-scores'!$C$2:$UD$20,19,FALSE)&lt;-2),"",'Total-corrected counts'!U851),"")</f>
        <v>4.3394678944467829E-2</v>
      </c>
      <c r="V851">
        <f t="shared" si="52"/>
        <v>1</v>
      </c>
      <c r="W851">
        <f t="shared" si="53"/>
        <v>0.88614813837642281</v>
      </c>
      <c r="X851">
        <f t="shared" si="54"/>
        <v>1.8660754858865154E-2</v>
      </c>
      <c r="Y851">
        <f t="shared" si="55"/>
        <v>2.0667606521145972E-2</v>
      </c>
    </row>
    <row r="852" spans="1:25" x14ac:dyDescent="0.25">
      <c r="A852">
        <v>860</v>
      </c>
      <c r="B852" t="s">
        <v>1039</v>
      </c>
      <c r="C852">
        <v>85700</v>
      </c>
      <c r="D852">
        <v>881</v>
      </c>
      <c r="E852" t="str">
        <f>IFERROR(IF(OR(HLOOKUP($A852,'Z-scores'!$C$2:$UD$20,3,FALSE)&gt;2,HLOOKUP(A852,'Z-scores'!$C$2:$UD$20,3,FALSE)&lt;-2),"",'Total-corrected counts'!E852),"")</f>
        <v/>
      </c>
      <c r="F852" t="str">
        <f>IFERROR(IF(OR(HLOOKUP($A852,'Z-scores'!$C$2:$UD$20,4,FALSE)&gt;2,HLOOKUP($A852,'Z-scores'!$C$2:$UD$20,4,FALSE)&lt;-2),"",'Total-corrected counts'!F852),"")</f>
        <v/>
      </c>
      <c r="G852" t="str">
        <f>IFERROR(IF(OR(HLOOKUP($A852,'Z-scores'!$C$2:$UD$20,5,FALSE)&gt;2,HLOOKUP($A852,'Z-scores'!$C$2:$UD$20,5,FALSE)&lt;-2),"",'Total-corrected counts'!G852),"")</f>
        <v/>
      </c>
      <c r="H852" t="str">
        <f>IFERROR(IF(OR(HLOOKUP($A852,'Z-scores'!$C$2:$UD$20,6,FALSE)&gt;2,HLOOKUP($A852,'Z-scores'!$C$2:$UD$20,6,FALSE)&lt;-2),"",'Total-corrected counts'!H852),"")</f>
        <v/>
      </c>
      <c r="I852" t="str">
        <f>IFERROR(IF(OR(HLOOKUP($A852,'Z-scores'!$C$2:$UD$20,7,FALSE)&gt;2,HLOOKUP($A852,'Z-scores'!$C$2:$UD$20,7,FALSE)&lt;-2),"",'Total-corrected counts'!I852),"")</f>
        <v/>
      </c>
      <c r="J852" t="str">
        <f>IFERROR(IF(OR(HLOOKUP($A852,'Z-scores'!$C$2:$UD$20,8,FALSE)&gt;2,HLOOKUP($A852,'Z-scores'!$C$2:$UD$20,8,FALSE)&lt;-2),"",'Total-corrected counts'!J852),"")</f>
        <v/>
      </c>
      <c r="K852" t="str">
        <f>IFERROR(IF(OR(HLOOKUP($A852,'Z-scores'!$C$2:$UD$20,9,FALSE)&gt;2,HLOOKUP($A852,'Z-scores'!$C$2:$UD$20,9,FALSE)&lt;-2),"",'Total-corrected counts'!K852),"")</f>
        <v/>
      </c>
      <c r="L852" t="str">
        <f>IFERROR(IF(OR(HLOOKUP($A852,'Z-scores'!$C$2:$UD$20,10,FALSE)&gt;2,HLOOKUP($A852,'Z-scores'!$C$2:$UD$20,10,FALSE)&lt;-2),"",'Total-corrected counts'!L852),"")</f>
        <v/>
      </c>
      <c r="M852" t="str">
        <f>IFERROR(IF(OR(HLOOKUP($A852,'Z-scores'!$C$2:$UD$20,11,FALSE)&gt;2,HLOOKUP($A852,'Z-scores'!$C$2:$UD$20,11,FALSE)&lt;-2),"",'Total-corrected counts'!M852),"")</f>
        <v/>
      </c>
      <c r="N852" t="str">
        <f>IFERROR(IF(OR(HLOOKUP($A852,'Z-scores'!$C$2:$UD$20,12,FALSE)&gt;2,HLOOKUP($A852,'Z-scores'!$C$2:$UD$20,12,FALSE)&lt;-2),"",'Total-corrected counts'!N852),"")</f>
        <v/>
      </c>
      <c r="O852" t="str">
        <f>IFERROR(IF(OR(HLOOKUP($A852,'Z-scores'!$C$2:$UD$20,13,FALSE)&gt;2,HLOOKUP($A852,'Z-scores'!$C$2:$UD$20,13,FALSE)&lt;-2),"",'Total-corrected counts'!O852),"")</f>
        <v/>
      </c>
      <c r="P852" t="str">
        <f>IFERROR(IF(OR(HLOOKUP($A852,'Z-scores'!$C$2:$UD$20,14,FALSE)&gt;2,HLOOKUP($A852,'Z-scores'!$C$2:$UD$20,14,FALSE)&lt;-2),"",'Total-corrected counts'!P852),"")</f>
        <v/>
      </c>
      <c r="Q852" t="str">
        <f>IFERROR(IF(OR(HLOOKUP($A852,'Z-scores'!$C$2:$UD$20,15,FALSE)&gt;2,HLOOKUP($A852,'Z-scores'!$C$2:$UD$20,15,FALSE)&lt;-2),"",'Total-corrected counts'!Q852),"")</f>
        <v/>
      </c>
      <c r="R852" t="str">
        <f>IFERROR(IF(OR(HLOOKUP($A852,'Z-scores'!$C$2:$UD$20,16,FALSE)&gt;2,HLOOKUP($A852,'Z-scores'!$C$2:$UD$20,16,FALSE)&lt;-2),"",'Total-corrected counts'!R852),"")</f>
        <v/>
      </c>
      <c r="S852" t="str">
        <f>IFERROR(IF(OR(HLOOKUP($A852,'Z-scores'!$C$2:$UD$20,17,FALSE)&gt;2,HLOOKUP($A852,'Z-scores'!$C$2:$UD$20,17,FALSE)&lt;-2),"",'Total-corrected counts'!S852),"")</f>
        <v/>
      </c>
      <c r="T852" t="str">
        <f>IFERROR(IF(OR(HLOOKUP($A852,'Z-scores'!$C$2:$UD$20,18,FALSE)&gt;2,HLOOKUP($A852,'Z-scores'!$C$2:$UD$20,18,FALSE)&lt;-2),"",'Total-corrected counts'!T852),"")</f>
        <v/>
      </c>
      <c r="U852" t="str">
        <f>IFERROR(IF(OR(HLOOKUP($A852,'Z-scores'!$C$2:$UD$20,19,FALSE)&gt;2,HLOOKUP($A852,'Z-scores'!$C$2:$UD$20,19,FALSE)&lt;-2),"",'Total-corrected counts'!U852),"")</f>
        <v/>
      </c>
      <c r="V852">
        <f t="shared" si="52"/>
        <v>1</v>
      </c>
      <c r="W852" t="str">
        <f t="shared" si="53"/>
        <v/>
      </c>
      <c r="X852" t="str">
        <f t="shared" si="54"/>
        <v/>
      </c>
      <c r="Y852" t="str">
        <f t="shared" si="55"/>
        <v/>
      </c>
    </row>
    <row r="853" spans="1:25" x14ac:dyDescent="0.25">
      <c r="A853">
        <v>861</v>
      </c>
      <c r="B853" t="s">
        <v>1040</v>
      </c>
      <c r="C853">
        <v>46300</v>
      </c>
      <c r="D853">
        <v>518</v>
      </c>
      <c r="E853" t="str">
        <f>IFERROR(IF(OR(HLOOKUP($A853,'Z-scores'!$C$2:$UD$20,3,FALSE)&gt;2,HLOOKUP(A853,'Z-scores'!$C$2:$UD$20,3,FALSE)&lt;-2),"",'Total-corrected counts'!E853),"")</f>
        <v/>
      </c>
      <c r="F853" t="str">
        <f>IFERROR(IF(OR(HLOOKUP($A853,'Z-scores'!$C$2:$UD$20,4,FALSE)&gt;2,HLOOKUP($A853,'Z-scores'!$C$2:$UD$20,4,FALSE)&lt;-2),"",'Total-corrected counts'!F853),"")</f>
        <v/>
      </c>
      <c r="G853" t="str">
        <f>IFERROR(IF(OR(HLOOKUP($A853,'Z-scores'!$C$2:$UD$20,5,FALSE)&gt;2,HLOOKUP($A853,'Z-scores'!$C$2:$UD$20,5,FALSE)&lt;-2),"",'Total-corrected counts'!G853),"")</f>
        <v/>
      </c>
      <c r="H853" t="str">
        <f>IFERROR(IF(OR(HLOOKUP($A853,'Z-scores'!$C$2:$UD$20,6,FALSE)&gt;2,HLOOKUP($A853,'Z-scores'!$C$2:$UD$20,6,FALSE)&lt;-2),"",'Total-corrected counts'!H853),"")</f>
        <v/>
      </c>
      <c r="I853" t="str">
        <f>IFERROR(IF(OR(HLOOKUP($A853,'Z-scores'!$C$2:$UD$20,7,FALSE)&gt;2,HLOOKUP($A853,'Z-scores'!$C$2:$UD$20,7,FALSE)&lt;-2),"",'Total-corrected counts'!I853),"")</f>
        <v/>
      </c>
      <c r="J853" t="str">
        <f>IFERROR(IF(OR(HLOOKUP($A853,'Z-scores'!$C$2:$UD$20,8,FALSE)&gt;2,HLOOKUP($A853,'Z-scores'!$C$2:$UD$20,8,FALSE)&lt;-2),"",'Total-corrected counts'!J853),"")</f>
        <v/>
      </c>
      <c r="K853" t="str">
        <f>IFERROR(IF(OR(HLOOKUP($A853,'Z-scores'!$C$2:$UD$20,9,FALSE)&gt;2,HLOOKUP($A853,'Z-scores'!$C$2:$UD$20,9,FALSE)&lt;-2),"",'Total-corrected counts'!K853),"")</f>
        <v/>
      </c>
      <c r="L853" t="str">
        <f>IFERROR(IF(OR(HLOOKUP($A853,'Z-scores'!$C$2:$UD$20,10,FALSE)&gt;2,HLOOKUP($A853,'Z-scores'!$C$2:$UD$20,10,FALSE)&lt;-2),"",'Total-corrected counts'!L853),"")</f>
        <v/>
      </c>
      <c r="M853" t="str">
        <f>IFERROR(IF(OR(HLOOKUP($A853,'Z-scores'!$C$2:$UD$20,11,FALSE)&gt;2,HLOOKUP($A853,'Z-scores'!$C$2:$UD$20,11,FALSE)&lt;-2),"",'Total-corrected counts'!M853),"")</f>
        <v/>
      </c>
      <c r="N853" t="str">
        <f>IFERROR(IF(OR(HLOOKUP($A853,'Z-scores'!$C$2:$UD$20,12,FALSE)&gt;2,HLOOKUP($A853,'Z-scores'!$C$2:$UD$20,12,FALSE)&lt;-2),"",'Total-corrected counts'!N853),"")</f>
        <v/>
      </c>
      <c r="O853" t="str">
        <f>IFERROR(IF(OR(HLOOKUP($A853,'Z-scores'!$C$2:$UD$20,13,FALSE)&gt;2,HLOOKUP($A853,'Z-scores'!$C$2:$UD$20,13,FALSE)&lt;-2),"",'Total-corrected counts'!O853),"")</f>
        <v/>
      </c>
      <c r="P853" t="str">
        <f>IFERROR(IF(OR(HLOOKUP($A853,'Z-scores'!$C$2:$UD$20,14,FALSE)&gt;2,HLOOKUP($A853,'Z-scores'!$C$2:$UD$20,14,FALSE)&lt;-2),"",'Total-corrected counts'!P853),"")</f>
        <v/>
      </c>
      <c r="Q853" t="str">
        <f>IFERROR(IF(OR(HLOOKUP($A853,'Z-scores'!$C$2:$UD$20,15,FALSE)&gt;2,HLOOKUP($A853,'Z-scores'!$C$2:$UD$20,15,FALSE)&lt;-2),"",'Total-corrected counts'!Q853),"")</f>
        <v/>
      </c>
      <c r="R853" t="str">
        <f>IFERROR(IF(OR(HLOOKUP($A853,'Z-scores'!$C$2:$UD$20,16,FALSE)&gt;2,HLOOKUP($A853,'Z-scores'!$C$2:$UD$20,16,FALSE)&lt;-2),"",'Total-corrected counts'!R853),"")</f>
        <v/>
      </c>
      <c r="S853" t="str">
        <f>IFERROR(IF(OR(HLOOKUP($A853,'Z-scores'!$C$2:$UD$20,17,FALSE)&gt;2,HLOOKUP($A853,'Z-scores'!$C$2:$UD$20,17,FALSE)&lt;-2),"",'Total-corrected counts'!S853),"")</f>
        <v/>
      </c>
      <c r="T853" t="str">
        <f>IFERROR(IF(OR(HLOOKUP($A853,'Z-scores'!$C$2:$UD$20,18,FALSE)&gt;2,HLOOKUP($A853,'Z-scores'!$C$2:$UD$20,18,FALSE)&lt;-2),"",'Total-corrected counts'!T853),"")</f>
        <v/>
      </c>
      <c r="U853" t="str">
        <f>IFERROR(IF(OR(HLOOKUP($A853,'Z-scores'!$C$2:$UD$20,19,FALSE)&gt;2,HLOOKUP($A853,'Z-scores'!$C$2:$UD$20,19,FALSE)&lt;-2),"",'Total-corrected counts'!U853),"")</f>
        <v/>
      </c>
      <c r="V853">
        <f t="shared" si="52"/>
        <v>1</v>
      </c>
      <c r="W853" t="str">
        <f t="shared" si="53"/>
        <v/>
      </c>
      <c r="X853" t="str">
        <f t="shared" si="54"/>
        <v/>
      </c>
      <c r="Y853" t="str">
        <f t="shared" si="55"/>
        <v/>
      </c>
    </row>
    <row r="854" spans="1:25" x14ac:dyDescent="0.25">
      <c r="A854">
        <v>862</v>
      </c>
      <c r="B854" t="s">
        <v>416</v>
      </c>
      <c r="C854">
        <v>8200</v>
      </c>
      <c r="D854">
        <v>378</v>
      </c>
      <c r="E854">
        <f>IFERROR(IF(OR(HLOOKUP($A854,'Z-scores'!$C$2:$UD$20,3,FALSE)&gt;2,HLOOKUP(A854,'Z-scores'!$C$2:$UD$20,3,FALSE)&lt;-2),"",'Total-corrected counts'!E854),"")</f>
        <v>22.669726902355617</v>
      </c>
      <c r="F854">
        <f>IFERROR(IF(OR(HLOOKUP($A854,'Z-scores'!$C$2:$UD$20,4,FALSE)&gt;2,HLOOKUP($A854,'Z-scores'!$C$2:$UD$20,4,FALSE)&lt;-2),"",'Total-corrected counts'!F854),"")</f>
        <v>2.2148067212001301</v>
      </c>
      <c r="G854">
        <f>IFERROR(IF(OR(HLOOKUP($A854,'Z-scores'!$C$2:$UD$20,5,FALSE)&gt;2,HLOOKUP($A854,'Z-scores'!$C$2:$UD$20,5,FALSE)&lt;-2),"",'Total-corrected counts'!G854),"")</f>
        <v>0.40291549653291214</v>
      </c>
      <c r="H854">
        <f>IFERROR(IF(OR(HLOOKUP($A854,'Z-scores'!$C$2:$UD$20,6,FALSE)&gt;2,HLOOKUP($A854,'Z-scores'!$C$2:$UD$20,6,FALSE)&lt;-2),"",'Total-corrected counts'!H854),"")</f>
        <v>26.204086134241148</v>
      </c>
      <c r="I854">
        <f>IFERROR(IF(OR(HLOOKUP($A854,'Z-scores'!$C$2:$UD$20,7,FALSE)&gt;2,HLOOKUP($A854,'Z-scores'!$C$2:$UD$20,7,FALSE)&lt;-2),"",'Total-corrected counts'!I854),"")</f>
        <v>2.4873860589399674</v>
      </c>
      <c r="J854">
        <f>IFERROR(IF(OR(HLOOKUP($A854,'Z-scores'!$C$2:$UD$20,8,FALSE)&gt;2,HLOOKUP($A854,'Z-scores'!$C$2:$UD$20,8,FALSE)&lt;-2),"",'Total-corrected counts'!J854),"")</f>
        <v>32.429623230595972</v>
      </c>
      <c r="K854">
        <f>IFERROR(IF(OR(HLOOKUP($A854,'Z-scores'!$C$2:$UD$20,9,FALSE)&gt;2,HLOOKUP($A854,'Z-scores'!$C$2:$UD$20,9,FALSE)&lt;-2),"",'Total-corrected counts'!K854),"")</f>
        <v>33.339651039634319</v>
      </c>
      <c r="L854">
        <f>IFERROR(IF(OR(HLOOKUP($A854,'Z-scores'!$C$2:$UD$20,10,FALSE)&gt;2,HLOOKUP($A854,'Z-scores'!$C$2:$UD$20,10,FALSE)&lt;-2),"",'Total-corrected counts'!L854),"")</f>
        <v>90.577633057396397</v>
      </c>
      <c r="M854">
        <f>IFERROR(IF(OR(HLOOKUP($A854,'Z-scores'!$C$2:$UD$20,11,FALSE)&gt;2,HLOOKUP($A854,'Z-scores'!$C$2:$UD$20,11,FALSE)&lt;-2),"",'Total-corrected counts'!M854),"")</f>
        <v>122.4067020963864</v>
      </c>
      <c r="N854">
        <f>IFERROR(IF(OR(HLOOKUP($A854,'Z-scores'!$C$2:$UD$20,12,FALSE)&gt;2,HLOOKUP($A854,'Z-scores'!$C$2:$UD$20,12,FALSE)&lt;-2),"",'Total-corrected counts'!N854),"")</f>
        <v>26.365300075970922</v>
      </c>
      <c r="O854">
        <f>IFERROR(IF(OR(HLOOKUP($A854,'Z-scores'!$C$2:$UD$20,13,FALSE)&gt;2,HLOOKUP($A854,'Z-scores'!$C$2:$UD$20,13,FALSE)&lt;-2),"",'Total-corrected counts'!O854),"")</f>
        <v>60.249701578378627</v>
      </c>
      <c r="P854">
        <f>IFERROR(IF(OR(HLOOKUP($A854,'Z-scores'!$C$2:$UD$20,14,FALSE)&gt;2,HLOOKUP($A854,'Z-scores'!$C$2:$UD$20,14,FALSE)&lt;-2),"",'Total-corrected counts'!P854),"")</f>
        <v>58.597798404939809</v>
      </c>
      <c r="Q854">
        <f>IFERROR(IF(OR(HLOOKUP($A854,'Z-scores'!$C$2:$UD$20,15,FALSE)&gt;2,HLOOKUP($A854,'Z-scores'!$C$2:$UD$20,15,FALSE)&lt;-2),"",'Total-corrected counts'!Q854),"")</f>
        <v>8.3274176814284928</v>
      </c>
      <c r="R854">
        <f>IFERROR(IF(OR(HLOOKUP($A854,'Z-scores'!$C$2:$UD$20,16,FALSE)&gt;2,HLOOKUP($A854,'Z-scores'!$C$2:$UD$20,16,FALSE)&lt;-2),"",'Total-corrected counts'!R854),"")</f>
        <v>46.476776637796483</v>
      </c>
      <c r="S854">
        <f>IFERROR(IF(OR(HLOOKUP($A854,'Z-scores'!$C$2:$UD$20,17,FALSE)&gt;2,HLOOKUP($A854,'Z-scores'!$C$2:$UD$20,17,FALSE)&lt;-2),"",'Total-corrected counts'!S854),"")</f>
        <v>23.803862685640272</v>
      </c>
      <c r="T854">
        <f>IFERROR(IF(OR(HLOOKUP($A854,'Z-scores'!$C$2:$UD$20,18,FALSE)&gt;2,HLOOKUP($A854,'Z-scores'!$C$2:$UD$20,18,FALSE)&lt;-2),"",'Total-corrected counts'!T854),"")</f>
        <v>61.03061324426163</v>
      </c>
      <c r="U854">
        <f>IFERROR(IF(OR(HLOOKUP($A854,'Z-scores'!$C$2:$UD$20,19,FALSE)&gt;2,HLOOKUP($A854,'Z-scores'!$C$2:$UD$20,19,FALSE)&lt;-2),"",'Total-corrected counts'!U854),"")</f>
        <v>84.433026822251065</v>
      </c>
      <c r="V854">
        <f t="shared" si="52"/>
        <v>1</v>
      </c>
      <c r="W854">
        <f t="shared" si="53"/>
        <v>0.59930291726600626</v>
      </c>
      <c r="X854">
        <f t="shared" si="54"/>
        <v>36.970281193031433</v>
      </c>
      <c r="Y854">
        <f t="shared" si="55"/>
        <v>46.160562141333415</v>
      </c>
    </row>
    <row r="855" spans="1:25" x14ac:dyDescent="0.25">
      <c r="A855">
        <v>863</v>
      </c>
      <c r="B855" t="s">
        <v>417</v>
      </c>
      <c r="C855">
        <v>109700</v>
      </c>
      <c r="D855">
        <v>1000</v>
      </c>
      <c r="E855" t="str">
        <f>IFERROR(IF(OR(HLOOKUP($A855,'Z-scores'!$C$2:$UD$20,3,FALSE)&gt;2,HLOOKUP(A855,'Z-scores'!$C$2:$UD$20,3,FALSE)&lt;-2),"",'Total-corrected counts'!E855),"")</f>
        <v/>
      </c>
      <c r="F855">
        <f>IFERROR(IF(OR(HLOOKUP($A855,'Z-scores'!$C$2:$UD$20,4,FALSE)&gt;2,HLOOKUP($A855,'Z-scores'!$C$2:$UD$20,4,FALSE)&lt;-2),"",'Total-corrected counts'!F855),"")</f>
        <v>6.2014588193603633</v>
      </c>
      <c r="G855">
        <f>IFERROR(IF(OR(HLOOKUP($A855,'Z-scores'!$C$2:$UD$20,5,FALSE)&gt;2,HLOOKUP($A855,'Z-scores'!$C$2:$UD$20,5,FALSE)&lt;-2),"",'Total-corrected counts'!G855),"")</f>
        <v>10.95930150569521</v>
      </c>
      <c r="H855">
        <f>IFERROR(IF(OR(HLOOKUP($A855,'Z-scores'!$C$2:$UD$20,6,FALSE)&gt;2,HLOOKUP($A855,'Z-scores'!$C$2:$UD$20,6,FALSE)&lt;-2),"",'Total-corrected counts'!H855),"")</f>
        <v>15.182175637180205</v>
      </c>
      <c r="I855">
        <f>IFERROR(IF(OR(HLOOKUP($A855,'Z-scores'!$C$2:$UD$20,7,FALSE)&gt;2,HLOOKUP($A855,'Z-scores'!$C$2:$UD$20,7,FALSE)&lt;-2),"",'Total-corrected counts'!I855),"")</f>
        <v>18.673866130606239</v>
      </c>
      <c r="J855">
        <f>IFERROR(IF(OR(HLOOKUP($A855,'Z-scores'!$C$2:$UD$20,8,FALSE)&gt;2,HLOOKUP($A855,'Z-scores'!$C$2:$UD$20,8,FALSE)&lt;-2),"",'Total-corrected counts'!J855),"")</f>
        <v>8.4365341869468917</v>
      </c>
      <c r="K855">
        <f>IFERROR(IF(OR(HLOOKUP($A855,'Z-scores'!$C$2:$UD$20,9,FALSE)&gt;2,HLOOKUP($A855,'Z-scores'!$C$2:$UD$20,9,FALSE)&lt;-2),"",'Total-corrected counts'!K855),"")</f>
        <v>5.8197223925525385</v>
      </c>
      <c r="L855">
        <f>IFERROR(IF(OR(HLOOKUP($A855,'Z-scores'!$C$2:$UD$20,10,FALSE)&gt;2,HLOOKUP($A855,'Z-scores'!$C$2:$UD$20,10,FALSE)&lt;-2),"",'Total-corrected counts'!L855),"")</f>
        <v>3.1353796058329526</v>
      </c>
      <c r="M855">
        <f>IFERROR(IF(OR(HLOOKUP($A855,'Z-scores'!$C$2:$UD$20,11,FALSE)&gt;2,HLOOKUP($A855,'Z-scores'!$C$2:$UD$20,11,FALSE)&lt;-2),"",'Total-corrected counts'!M855),"")</f>
        <v>5.0223332562320708</v>
      </c>
      <c r="N855">
        <f>IFERROR(IF(OR(HLOOKUP($A855,'Z-scores'!$C$2:$UD$20,12,FALSE)&gt;2,HLOOKUP($A855,'Z-scores'!$C$2:$UD$20,12,FALSE)&lt;-2),"",'Total-corrected counts'!N855),"")</f>
        <v>5.7825875383863918</v>
      </c>
      <c r="O855">
        <f>IFERROR(IF(OR(HLOOKUP($A855,'Z-scores'!$C$2:$UD$20,13,FALSE)&gt;2,HLOOKUP($A855,'Z-scores'!$C$2:$UD$20,13,FALSE)&lt;-2),"",'Total-corrected counts'!O855),"")</f>
        <v>8.3056618162005496</v>
      </c>
      <c r="P855">
        <f>IFERROR(IF(OR(HLOOKUP($A855,'Z-scores'!$C$2:$UD$20,14,FALSE)&gt;2,HLOOKUP($A855,'Z-scores'!$C$2:$UD$20,14,FALSE)&lt;-2),"",'Total-corrected counts'!P855),"")</f>
        <v>5.4063317761103384</v>
      </c>
      <c r="Q855">
        <f>IFERROR(IF(OR(HLOOKUP($A855,'Z-scores'!$C$2:$UD$20,15,FALSE)&gt;2,HLOOKUP($A855,'Z-scores'!$C$2:$UD$20,15,FALSE)&lt;-2),"",'Total-corrected counts'!Q855),"")</f>
        <v>10.394645489932991</v>
      </c>
      <c r="R855">
        <f>IFERROR(IF(OR(HLOOKUP($A855,'Z-scores'!$C$2:$UD$20,16,FALSE)&gt;2,HLOOKUP($A855,'Z-scores'!$C$2:$UD$20,16,FALSE)&lt;-2),"",'Total-corrected counts'!R855),"")</f>
        <v>5.437450288601589</v>
      </c>
      <c r="S855">
        <f>IFERROR(IF(OR(HLOOKUP($A855,'Z-scores'!$C$2:$UD$20,17,FALSE)&gt;2,HLOOKUP($A855,'Z-scores'!$C$2:$UD$20,17,FALSE)&lt;-2),"",'Total-corrected counts'!S855),"")</f>
        <v>5.6021861554346097</v>
      </c>
      <c r="T855">
        <f>IFERROR(IF(OR(HLOOKUP($A855,'Z-scores'!$C$2:$UD$20,18,FALSE)&gt;2,HLOOKUP($A855,'Z-scores'!$C$2:$UD$20,18,FALSE)&lt;-2),"",'Total-corrected counts'!T855),"")</f>
        <v>0.49827921849200091</v>
      </c>
      <c r="U855">
        <f>IFERROR(IF(OR(HLOOKUP($A855,'Z-scores'!$C$2:$UD$20,19,FALSE)&gt;2,HLOOKUP($A855,'Z-scores'!$C$2:$UD$20,19,FALSE)&lt;-2),"",'Total-corrected counts'!U855),"")</f>
        <v>5.5328215654196482</v>
      </c>
      <c r="V855">
        <f t="shared" si="52"/>
        <v>1</v>
      </c>
      <c r="W855">
        <f t="shared" si="53"/>
        <v>0.14671651739307787</v>
      </c>
      <c r="X855">
        <f t="shared" si="54"/>
        <v>9.1788464418008093</v>
      </c>
      <c r="Y855">
        <f t="shared" si="55"/>
        <v>5.869995481072265</v>
      </c>
    </row>
    <row r="856" spans="1:25" x14ac:dyDescent="0.25">
      <c r="A856">
        <v>864</v>
      </c>
      <c r="B856" t="s">
        <v>1041</v>
      </c>
      <c r="C856">
        <v>63600</v>
      </c>
      <c r="D856">
        <v>549</v>
      </c>
      <c r="E856" t="str">
        <f>IFERROR(IF(OR(HLOOKUP($A856,'Z-scores'!$C$2:$UD$20,3,FALSE)&gt;2,HLOOKUP(A856,'Z-scores'!$C$2:$UD$20,3,FALSE)&lt;-2),"",'Total-corrected counts'!E856),"")</f>
        <v/>
      </c>
      <c r="F856" t="str">
        <f>IFERROR(IF(OR(HLOOKUP($A856,'Z-scores'!$C$2:$UD$20,4,FALSE)&gt;2,HLOOKUP($A856,'Z-scores'!$C$2:$UD$20,4,FALSE)&lt;-2),"",'Total-corrected counts'!F856),"")</f>
        <v/>
      </c>
      <c r="G856" t="str">
        <f>IFERROR(IF(OR(HLOOKUP($A856,'Z-scores'!$C$2:$UD$20,5,FALSE)&gt;2,HLOOKUP($A856,'Z-scores'!$C$2:$UD$20,5,FALSE)&lt;-2),"",'Total-corrected counts'!G856),"")</f>
        <v/>
      </c>
      <c r="H856" t="str">
        <f>IFERROR(IF(OR(HLOOKUP($A856,'Z-scores'!$C$2:$UD$20,6,FALSE)&gt;2,HLOOKUP($A856,'Z-scores'!$C$2:$UD$20,6,FALSE)&lt;-2),"",'Total-corrected counts'!H856),"")</f>
        <v/>
      </c>
      <c r="I856" t="str">
        <f>IFERROR(IF(OR(HLOOKUP($A856,'Z-scores'!$C$2:$UD$20,7,FALSE)&gt;2,HLOOKUP($A856,'Z-scores'!$C$2:$UD$20,7,FALSE)&lt;-2),"",'Total-corrected counts'!I856),"")</f>
        <v/>
      </c>
      <c r="J856" t="str">
        <f>IFERROR(IF(OR(HLOOKUP($A856,'Z-scores'!$C$2:$UD$20,8,FALSE)&gt;2,HLOOKUP($A856,'Z-scores'!$C$2:$UD$20,8,FALSE)&lt;-2),"",'Total-corrected counts'!J856),"")</f>
        <v/>
      </c>
      <c r="K856" t="str">
        <f>IFERROR(IF(OR(HLOOKUP($A856,'Z-scores'!$C$2:$UD$20,9,FALSE)&gt;2,HLOOKUP($A856,'Z-scores'!$C$2:$UD$20,9,FALSE)&lt;-2),"",'Total-corrected counts'!K856),"")</f>
        <v/>
      </c>
      <c r="L856" t="str">
        <f>IFERROR(IF(OR(HLOOKUP($A856,'Z-scores'!$C$2:$UD$20,10,FALSE)&gt;2,HLOOKUP($A856,'Z-scores'!$C$2:$UD$20,10,FALSE)&lt;-2),"",'Total-corrected counts'!L856),"")</f>
        <v/>
      </c>
      <c r="M856" t="str">
        <f>IFERROR(IF(OR(HLOOKUP($A856,'Z-scores'!$C$2:$UD$20,11,FALSE)&gt;2,HLOOKUP($A856,'Z-scores'!$C$2:$UD$20,11,FALSE)&lt;-2),"",'Total-corrected counts'!M856),"")</f>
        <v/>
      </c>
      <c r="N856" t="str">
        <f>IFERROR(IF(OR(HLOOKUP($A856,'Z-scores'!$C$2:$UD$20,12,FALSE)&gt;2,HLOOKUP($A856,'Z-scores'!$C$2:$UD$20,12,FALSE)&lt;-2),"",'Total-corrected counts'!N856),"")</f>
        <v/>
      </c>
      <c r="O856" t="str">
        <f>IFERROR(IF(OR(HLOOKUP($A856,'Z-scores'!$C$2:$UD$20,13,FALSE)&gt;2,HLOOKUP($A856,'Z-scores'!$C$2:$UD$20,13,FALSE)&lt;-2),"",'Total-corrected counts'!O856),"")</f>
        <v/>
      </c>
      <c r="P856" t="str">
        <f>IFERROR(IF(OR(HLOOKUP($A856,'Z-scores'!$C$2:$UD$20,14,FALSE)&gt;2,HLOOKUP($A856,'Z-scores'!$C$2:$UD$20,14,FALSE)&lt;-2),"",'Total-corrected counts'!P856),"")</f>
        <v/>
      </c>
      <c r="Q856" t="str">
        <f>IFERROR(IF(OR(HLOOKUP($A856,'Z-scores'!$C$2:$UD$20,15,FALSE)&gt;2,HLOOKUP($A856,'Z-scores'!$C$2:$UD$20,15,FALSE)&lt;-2),"",'Total-corrected counts'!Q856),"")</f>
        <v/>
      </c>
      <c r="R856" t="str">
        <f>IFERROR(IF(OR(HLOOKUP($A856,'Z-scores'!$C$2:$UD$20,16,FALSE)&gt;2,HLOOKUP($A856,'Z-scores'!$C$2:$UD$20,16,FALSE)&lt;-2),"",'Total-corrected counts'!R856),"")</f>
        <v/>
      </c>
      <c r="S856" t="str">
        <f>IFERROR(IF(OR(HLOOKUP($A856,'Z-scores'!$C$2:$UD$20,17,FALSE)&gt;2,HLOOKUP($A856,'Z-scores'!$C$2:$UD$20,17,FALSE)&lt;-2),"",'Total-corrected counts'!S856),"")</f>
        <v/>
      </c>
      <c r="T856" t="str">
        <f>IFERROR(IF(OR(HLOOKUP($A856,'Z-scores'!$C$2:$UD$20,18,FALSE)&gt;2,HLOOKUP($A856,'Z-scores'!$C$2:$UD$20,18,FALSE)&lt;-2),"",'Total-corrected counts'!T856),"")</f>
        <v/>
      </c>
      <c r="U856" t="str">
        <f>IFERROR(IF(OR(HLOOKUP($A856,'Z-scores'!$C$2:$UD$20,19,FALSE)&gt;2,HLOOKUP($A856,'Z-scores'!$C$2:$UD$20,19,FALSE)&lt;-2),"",'Total-corrected counts'!U856),"")</f>
        <v/>
      </c>
      <c r="V856">
        <f t="shared" si="52"/>
        <v>1</v>
      </c>
      <c r="W856" t="str">
        <f t="shared" si="53"/>
        <v/>
      </c>
      <c r="X856" t="str">
        <f t="shared" si="54"/>
        <v/>
      </c>
      <c r="Y856" t="str">
        <f t="shared" si="55"/>
        <v/>
      </c>
    </row>
    <row r="857" spans="1:25" x14ac:dyDescent="0.25">
      <c r="A857">
        <v>865</v>
      </c>
      <c r="B857" t="s">
        <v>1042</v>
      </c>
      <c r="C857">
        <v>3100</v>
      </c>
      <c r="D857">
        <v>322</v>
      </c>
      <c r="E857" t="str">
        <f>IFERROR(IF(OR(HLOOKUP($A857,'Z-scores'!$C$2:$UD$20,3,FALSE)&gt;2,HLOOKUP(A857,'Z-scores'!$C$2:$UD$20,3,FALSE)&lt;-2),"",'Total-corrected counts'!E857),"")</f>
        <v/>
      </c>
      <c r="F857" t="str">
        <f>IFERROR(IF(OR(HLOOKUP($A857,'Z-scores'!$C$2:$UD$20,4,FALSE)&gt;2,HLOOKUP($A857,'Z-scores'!$C$2:$UD$20,4,FALSE)&lt;-2),"",'Total-corrected counts'!F857),"")</f>
        <v/>
      </c>
      <c r="G857" t="str">
        <f>IFERROR(IF(OR(HLOOKUP($A857,'Z-scores'!$C$2:$UD$20,5,FALSE)&gt;2,HLOOKUP($A857,'Z-scores'!$C$2:$UD$20,5,FALSE)&lt;-2),"",'Total-corrected counts'!G857),"")</f>
        <v/>
      </c>
      <c r="H857" t="str">
        <f>IFERROR(IF(OR(HLOOKUP($A857,'Z-scores'!$C$2:$UD$20,6,FALSE)&gt;2,HLOOKUP($A857,'Z-scores'!$C$2:$UD$20,6,FALSE)&lt;-2),"",'Total-corrected counts'!H857),"")</f>
        <v/>
      </c>
      <c r="I857" t="str">
        <f>IFERROR(IF(OR(HLOOKUP($A857,'Z-scores'!$C$2:$UD$20,7,FALSE)&gt;2,HLOOKUP($A857,'Z-scores'!$C$2:$UD$20,7,FALSE)&lt;-2),"",'Total-corrected counts'!I857),"")</f>
        <v/>
      </c>
      <c r="J857" t="str">
        <f>IFERROR(IF(OR(HLOOKUP($A857,'Z-scores'!$C$2:$UD$20,8,FALSE)&gt;2,HLOOKUP($A857,'Z-scores'!$C$2:$UD$20,8,FALSE)&lt;-2),"",'Total-corrected counts'!J857),"")</f>
        <v/>
      </c>
      <c r="K857" t="str">
        <f>IFERROR(IF(OR(HLOOKUP($A857,'Z-scores'!$C$2:$UD$20,9,FALSE)&gt;2,HLOOKUP($A857,'Z-scores'!$C$2:$UD$20,9,FALSE)&lt;-2),"",'Total-corrected counts'!K857),"")</f>
        <v/>
      </c>
      <c r="L857" t="str">
        <f>IFERROR(IF(OR(HLOOKUP($A857,'Z-scores'!$C$2:$UD$20,10,FALSE)&gt;2,HLOOKUP($A857,'Z-scores'!$C$2:$UD$20,10,FALSE)&lt;-2),"",'Total-corrected counts'!L857),"")</f>
        <v/>
      </c>
      <c r="M857" t="str">
        <f>IFERROR(IF(OR(HLOOKUP($A857,'Z-scores'!$C$2:$UD$20,11,FALSE)&gt;2,HLOOKUP($A857,'Z-scores'!$C$2:$UD$20,11,FALSE)&lt;-2),"",'Total-corrected counts'!M857),"")</f>
        <v/>
      </c>
      <c r="N857" t="str">
        <f>IFERROR(IF(OR(HLOOKUP($A857,'Z-scores'!$C$2:$UD$20,12,FALSE)&gt;2,HLOOKUP($A857,'Z-scores'!$C$2:$UD$20,12,FALSE)&lt;-2),"",'Total-corrected counts'!N857),"")</f>
        <v/>
      </c>
      <c r="O857" t="str">
        <f>IFERROR(IF(OR(HLOOKUP($A857,'Z-scores'!$C$2:$UD$20,13,FALSE)&gt;2,HLOOKUP($A857,'Z-scores'!$C$2:$UD$20,13,FALSE)&lt;-2),"",'Total-corrected counts'!O857),"")</f>
        <v/>
      </c>
      <c r="P857" t="str">
        <f>IFERROR(IF(OR(HLOOKUP($A857,'Z-scores'!$C$2:$UD$20,14,FALSE)&gt;2,HLOOKUP($A857,'Z-scores'!$C$2:$UD$20,14,FALSE)&lt;-2),"",'Total-corrected counts'!P857),"")</f>
        <v/>
      </c>
      <c r="Q857" t="str">
        <f>IFERROR(IF(OR(HLOOKUP($A857,'Z-scores'!$C$2:$UD$20,15,FALSE)&gt;2,HLOOKUP($A857,'Z-scores'!$C$2:$UD$20,15,FALSE)&lt;-2),"",'Total-corrected counts'!Q857),"")</f>
        <v/>
      </c>
      <c r="R857" t="str">
        <f>IFERROR(IF(OR(HLOOKUP($A857,'Z-scores'!$C$2:$UD$20,16,FALSE)&gt;2,HLOOKUP($A857,'Z-scores'!$C$2:$UD$20,16,FALSE)&lt;-2),"",'Total-corrected counts'!R857),"")</f>
        <v/>
      </c>
      <c r="S857" t="str">
        <f>IFERROR(IF(OR(HLOOKUP($A857,'Z-scores'!$C$2:$UD$20,17,FALSE)&gt;2,HLOOKUP($A857,'Z-scores'!$C$2:$UD$20,17,FALSE)&lt;-2),"",'Total-corrected counts'!S857),"")</f>
        <v/>
      </c>
      <c r="T857" t="str">
        <f>IFERROR(IF(OR(HLOOKUP($A857,'Z-scores'!$C$2:$UD$20,18,FALSE)&gt;2,HLOOKUP($A857,'Z-scores'!$C$2:$UD$20,18,FALSE)&lt;-2),"",'Total-corrected counts'!T857),"")</f>
        <v/>
      </c>
      <c r="U857" t="str">
        <f>IFERROR(IF(OR(HLOOKUP($A857,'Z-scores'!$C$2:$UD$20,19,FALSE)&gt;2,HLOOKUP($A857,'Z-scores'!$C$2:$UD$20,19,FALSE)&lt;-2),"",'Total-corrected counts'!U857),"")</f>
        <v/>
      </c>
      <c r="V857">
        <f t="shared" si="52"/>
        <v>1</v>
      </c>
      <c r="W857" t="str">
        <f t="shared" si="53"/>
        <v/>
      </c>
      <c r="X857" t="str">
        <f t="shared" si="54"/>
        <v/>
      </c>
      <c r="Y857" t="str">
        <f t="shared" si="55"/>
        <v/>
      </c>
    </row>
    <row r="858" spans="1:25" x14ac:dyDescent="0.25">
      <c r="A858">
        <v>866</v>
      </c>
      <c r="B858" t="s">
        <v>1043</v>
      </c>
      <c r="C858">
        <v>104900</v>
      </c>
      <c r="D858">
        <v>326</v>
      </c>
      <c r="E858" t="str">
        <f>IFERROR(IF(OR(HLOOKUP($A858,'Z-scores'!$C$2:$UD$20,3,FALSE)&gt;2,HLOOKUP(A858,'Z-scores'!$C$2:$UD$20,3,FALSE)&lt;-2),"",'Total-corrected counts'!E858),"")</f>
        <v/>
      </c>
      <c r="F858" t="str">
        <f>IFERROR(IF(OR(HLOOKUP($A858,'Z-scores'!$C$2:$UD$20,4,FALSE)&gt;2,HLOOKUP($A858,'Z-scores'!$C$2:$UD$20,4,FALSE)&lt;-2),"",'Total-corrected counts'!F858),"")</f>
        <v/>
      </c>
      <c r="G858" t="str">
        <f>IFERROR(IF(OR(HLOOKUP($A858,'Z-scores'!$C$2:$UD$20,5,FALSE)&gt;2,HLOOKUP($A858,'Z-scores'!$C$2:$UD$20,5,FALSE)&lt;-2),"",'Total-corrected counts'!G858),"")</f>
        <v/>
      </c>
      <c r="H858" t="str">
        <f>IFERROR(IF(OR(HLOOKUP($A858,'Z-scores'!$C$2:$UD$20,6,FALSE)&gt;2,HLOOKUP($A858,'Z-scores'!$C$2:$UD$20,6,FALSE)&lt;-2),"",'Total-corrected counts'!H858),"")</f>
        <v/>
      </c>
      <c r="I858" t="str">
        <f>IFERROR(IF(OR(HLOOKUP($A858,'Z-scores'!$C$2:$UD$20,7,FALSE)&gt;2,HLOOKUP($A858,'Z-scores'!$C$2:$UD$20,7,FALSE)&lt;-2),"",'Total-corrected counts'!I858),"")</f>
        <v/>
      </c>
      <c r="J858" t="str">
        <f>IFERROR(IF(OR(HLOOKUP($A858,'Z-scores'!$C$2:$UD$20,8,FALSE)&gt;2,HLOOKUP($A858,'Z-scores'!$C$2:$UD$20,8,FALSE)&lt;-2),"",'Total-corrected counts'!J858),"")</f>
        <v/>
      </c>
      <c r="K858" t="str">
        <f>IFERROR(IF(OR(HLOOKUP($A858,'Z-scores'!$C$2:$UD$20,9,FALSE)&gt;2,HLOOKUP($A858,'Z-scores'!$C$2:$UD$20,9,FALSE)&lt;-2),"",'Total-corrected counts'!K858),"")</f>
        <v/>
      </c>
      <c r="L858" t="str">
        <f>IFERROR(IF(OR(HLOOKUP($A858,'Z-scores'!$C$2:$UD$20,10,FALSE)&gt;2,HLOOKUP($A858,'Z-scores'!$C$2:$UD$20,10,FALSE)&lt;-2),"",'Total-corrected counts'!L858),"")</f>
        <v/>
      </c>
      <c r="M858" t="str">
        <f>IFERROR(IF(OR(HLOOKUP($A858,'Z-scores'!$C$2:$UD$20,11,FALSE)&gt;2,HLOOKUP($A858,'Z-scores'!$C$2:$UD$20,11,FALSE)&lt;-2),"",'Total-corrected counts'!M858),"")</f>
        <v/>
      </c>
      <c r="N858" t="str">
        <f>IFERROR(IF(OR(HLOOKUP($A858,'Z-scores'!$C$2:$UD$20,12,FALSE)&gt;2,HLOOKUP($A858,'Z-scores'!$C$2:$UD$20,12,FALSE)&lt;-2),"",'Total-corrected counts'!N858),"")</f>
        <v/>
      </c>
      <c r="O858" t="str">
        <f>IFERROR(IF(OR(HLOOKUP($A858,'Z-scores'!$C$2:$UD$20,13,FALSE)&gt;2,HLOOKUP($A858,'Z-scores'!$C$2:$UD$20,13,FALSE)&lt;-2),"",'Total-corrected counts'!O858),"")</f>
        <v/>
      </c>
      <c r="P858" t="str">
        <f>IFERROR(IF(OR(HLOOKUP($A858,'Z-scores'!$C$2:$UD$20,14,FALSE)&gt;2,HLOOKUP($A858,'Z-scores'!$C$2:$UD$20,14,FALSE)&lt;-2),"",'Total-corrected counts'!P858),"")</f>
        <v/>
      </c>
      <c r="Q858" t="str">
        <f>IFERROR(IF(OR(HLOOKUP($A858,'Z-scores'!$C$2:$UD$20,15,FALSE)&gt;2,HLOOKUP($A858,'Z-scores'!$C$2:$UD$20,15,FALSE)&lt;-2),"",'Total-corrected counts'!Q858),"")</f>
        <v/>
      </c>
      <c r="R858" t="str">
        <f>IFERROR(IF(OR(HLOOKUP($A858,'Z-scores'!$C$2:$UD$20,16,FALSE)&gt;2,HLOOKUP($A858,'Z-scores'!$C$2:$UD$20,16,FALSE)&lt;-2),"",'Total-corrected counts'!R858),"")</f>
        <v/>
      </c>
      <c r="S858" t="str">
        <f>IFERROR(IF(OR(HLOOKUP($A858,'Z-scores'!$C$2:$UD$20,17,FALSE)&gt;2,HLOOKUP($A858,'Z-scores'!$C$2:$UD$20,17,FALSE)&lt;-2),"",'Total-corrected counts'!S858),"")</f>
        <v/>
      </c>
      <c r="T858" t="str">
        <f>IFERROR(IF(OR(HLOOKUP($A858,'Z-scores'!$C$2:$UD$20,18,FALSE)&gt;2,HLOOKUP($A858,'Z-scores'!$C$2:$UD$20,18,FALSE)&lt;-2),"",'Total-corrected counts'!T858),"")</f>
        <v/>
      </c>
      <c r="U858" t="str">
        <f>IFERROR(IF(OR(HLOOKUP($A858,'Z-scores'!$C$2:$UD$20,19,FALSE)&gt;2,HLOOKUP($A858,'Z-scores'!$C$2:$UD$20,19,FALSE)&lt;-2),"",'Total-corrected counts'!U858),"")</f>
        <v/>
      </c>
      <c r="V858">
        <f t="shared" si="52"/>
        <v>1</v>
      </c>
      <c r="W858" t="str">
        <f t="shared" si="53"/>
        <v/>
      </c>
      <c r="X858" t="str">
        <f t="shared" si="54"/>
        <v/>
      </c>
      <c r="Y858" t="str">
        <f t="shared" si="55"/>
        <v/>
      </c>
    </row>
    <row r="859" spans="1:25" x14ac:dyDescent="0.25">
      <c r="A859">
        <v>867</v>
      </c>
      <c r="B859" t="s">
        <v>418</v>
      </c>
      <c r="C859">
        <v>85400</v>
      </c>
      <c r="D859">
        <v>1132</v>
      </c>
      <c r="E859" t="str">
        <f>IFERROR(IF(OR(HLOOKUP($A859,'Z-scores'!$C$2:$UD$20,3,FALSE)&gt;2,HLOOKUP(A859,'Z-scores'!$C$2:$UD$20,3,FALSE)&lt;-2),"",'Total-corrected counts'!E859),"")</f>
        <v/>
      </c>
      <c r="F859">
        <f>IFERROR(IF(OR(HLOOKUP($A859,'Z-scores'!$C$2:$UD$20,4,FALSE)&gt;2,HLOOKUP($A859,'Z-scores'!$C$2:$UD$20,4,FALSE)&lt;-2),"",'Total-corrected counts'!F859),"")</f>
        <v>6.5049693700433444</v>
      </c>
      <c r="G859">
        <f>IFERROR(IF(OR(HLOOKUP($A859,'Z-scores'!$C$2:$UD$20,5,FALSE)&gt;2,HLOOKUP($A859,'Z-scores'!$C$2:$UD$20,5,FALSE)&lt;-2),"",'Total-corrected counts'!G859),"")</f>
        <v>14.917946259131073</v>
      </c>
      <c r="H859">
        <f>IFERROR(IF(OR(HLOOKUP($A859,'Z-scores'!$C$2:$UD$20,6,FALSE)&gt;2,HLOOKUP($A859,'Z-scores'!$C$2:$UD$20,6,FALSE)&lt;-2),"",'Total-corrected counts'!H859),"")</f>
        <v>11.280181990658948</v>
      </c>
      <c r="I859">
        <f>IFERROR(IF(OR(HLOOKUP($A859,'Z-scores'!$C$2:$UD$20,7,FALSE)&gt;2,HLOOKUP($A859,'Z-scores'!$C$2:$UD$20,7,FALSE)&lt;-2),"",'Total-corrected counts'!I859),"")</f>
        <v>38.277423585222216</v>
      </c>
      <c r="J859">
        <f>IFERROR(IF(OR(HLOOKUP($A859,'Z-scores'!$C$2:$UD$20,8,FALSE)&gt;2,HLOOKUP($A859,'Z-scores'!$C$2:$UD$20,8,FALSE)&lt;-2),"",'Total-corrected counts'!J859),"")</f>
        <v>36.374233019934081</v>
      </c>
      <c r="K859">
        <f>IFERROR(IF(OR(HLOOKUP($A859,'Z-scores'!$C$2:$UD$20,9,FALSE)&gt;2,HLOOKUP($A859,'Z-scores'!$C$2:$UD$20,9,FALSE)&lt;-2),"",'Total-corrected counts'!K859),"")</f>
        <v>18.047828752996267</v>
      </c>
      <c r="L859">
        <f>IFERROR(IF(OR(HLOOKUP($A859,'Z-scores'!$C$2:$UD$20,10,FALSE)&gt;2,HLOOKUP($A859,'Z-scores'!$C$2:$UD$20,10,FALSE)&lt;-2),"",'Total-corrected counts'!L859),"")</f>
        <v>9.3399915684306531</v>
      </c>
      <c r="M859">
        <f>IFERROR(IF(OR(HLOOKUP($A859,'Z-scores'!$C$2:$UD$20,11,FALSE)&gt;2,HLOOKUP($A859,'Z-scores'!$C$2:$UD$20,11,FALSE)&lt;-2),"",'Total-corrected counts'!M859),"")</f>
        <v>21.61907122774392</v>
      </c>
      <c r="N859">
        <f>IFERROR(IF(OR(HLOOKUP($A859,'Z-scores'!$C$2:$UD$20,12,FALSE)&gt;2,HLOOKUP($A859,'Z-scores'!$C$2:$UD$20,12,FALSE)&lt;-2),"",'Total-corrected counts'!N859),"")</f>
        <v>5.5809759284901945</v>
      </c>
      <c r="O859">
        <f>IFERROR(IF(OR(HLOOKUP($A859,'Z-scores'!$C$2:$UD$20,13,FALSE)&gt;2,HLOOKUP($A859,'Z-scores'!$C$2:$UD$20,13,FALSE)&lt;-2),"",'Total-corrected counts'!O859),"")</f>
        <v>16.675265113157913</v>
      </c>
      <c r="P859">
        <f>IFERROR(IF(OR(HLOOKUP($A859,'Z-scores'!$C$2:$UD$20,14,FALSE)&gt;2,HLOOKUP($A859,'Z-scores'!$C$2:$UD$20,14,FALSE)&lt;-2),"",'Total-corrected counts'!P859),"")</f>
        <v>16.210447768210681</v>
      </c>
      <c r="Q859">
        <f>IFERROR(IF(OR(HLOOKUP($A859,'Z-scores'!$C$2:$UD$20,15,FALSE)&gt;2,HLOOKUP($A859,'Z-scores'!$C$2:$UD$20,15,FALSE)&lt;-2),"",'Total-corrected counts'!Q859),"")</f>
        <v>5.5873657277031921</v>
      </c>
      <c r="R859">
        <f>IFERROR(IF(OR(HLOOKUP($A859,'Z-scores'!$C$2:$UD$20,16,FALSE)&gt;2,HLOOKUP($A859,'Z-scores'!$C$2:$UD$20,16,FALSE)&lt;-2),"",'Total-corrected counts'!R859),"")</f>
        <v>26.662339145434768</v>
      </c>
      <c r="S859">
        <f>IFERROR(IF(OR(HLOOKUP($A859,'Z-scores'!$C$2:$UD$20,17,FALSE)&gt;2,HLOOKUP($A859,'Z-scores'!$C$2:$UD$20,17,FALSE)&lt;-2),"",'Total-corrected counts'!S859),"")</f>
        <v>10.775522789280716</v>
      </c>
      <c r="T859">
        <f>IFERROR(IF(OR(HLOOKUP($A859,'Z-scores'!$C$2:$UD$20,18,FALSE)&gt;2,HLOOKUP($A859,'Z-scores'!$C$2:$UD$20,18,FALSE)&lt;-2),"",'Total-corrected counts'!T859),"")</f>
        <v>7.1305474370407032</v>
      </c>
      <c r="U859">
        <f>IFERROR(IF(OR(HLOOKUP($A859,'Z-scores'!$C$2:$UD$20,19,FALSE)&gt;2,HLOOKUP($A859,'Z-scores'!$C$2:$UD$20,19,FALSE)&lt;-2),"",'Total-corrected counts'!U859),"")</f>
        <v>34.793853577674305</v>
      </c>
      <c r="V859">
        <f t="shared" si="52"/>
        <v>1</v>
      </c>
      <c r="W859">
        <f t="shared" si="53"/>
        <v>0.47865005923453274</v>
      </c>
      <c r="X859">
        <f t="shared" si="54"/>
        <v>19.545205721770063</v>
      </c>
      <c r="Y859">
        <f t="shared" si="55"/>
        <v>15.42703968587406</v>
      </c>
    </row>
    <row r="860" spans="1:25" x14ac:dyDescent="0.25">
      <c r="A860">
        <v>868</v>
      </c>
      <c r="B860" t="s">
        <v>1044</v>
      </c>
      <c r="C860">
        <v>85800</v>
      </c>
      <c r="D860">
        <v>881</v>
      </c>
      <c r="E860" t="str">
        <f>IFERROR(IF(OR(HLOOKUP($A860,'Z-scores'!$C$2:$UD$20,3,FALSE)&gt;2,HLOOKUP(A860,'Z-scores'!$C$2:$UD$20,3,FALSE)&lt;-2),"",'Total-corrected counts'!E860),"")</f>
        <v/>
      </c>
      <c r="F860" t="str">
        <f>IFERROR(IF(OR(HLOOKUP($A860,'Z-scores'!$C$2:$UD$20,4,FALSE)&gt;2,HLOOKUP($A860,'Z-scores'!$C$2:$UD$20,4,FALSE)&lt;-2),"",'Total-corrected counts'!F860),"")</f>
        <v/>
      </c>
      <c r="G860" t="str">
        <f>IFERROR(IF(OR(HLOOKUP($A860,'Z-scores'!$C$2:$UD$20,5,FALSE)&gt;2,HLOOKUP($A860,'Z-scores'!$C$2:$UD$20,5,FALSE)&lt;-2),"",'Total-corrected counts'!G860),"")</f>
        <v/>
      </c>
      <c r="H860" t="str">
        <f>IFERROR(IF(OR(HLOOKUP($A860,'Z-scores'!$C$2:$UD$20,6,FALSE)&gt;2,HLOOKUP($A860,'Z-scores'!$C$2:$UD$20,6,FALSE)&lt;-2),"",'Total-corrected counts'!H860),"")</f>
        <v/>
      </c>
      <c r="I860" t="str">
        <f>IFERROR(IF(OR(HLOOKUP($A860,'Z-scores'!$C$2:$UD$20,7,FALSE)&gt;2,HLOOKUP($A860,'Z-scores'!$C$2:$UD$20,7,FALSE)&lt;-2),"",'Total-corrected counts'!I860),"")</f>
        <v/>
      </c>
      <c r="J860" t="str">
        <f>IFERROR(IF(OR(HLOOKUP($A860,'Z-scores'!$C$2:$UD$20,8,FALSE)&gt;2,HLOOKUP($A860,'Z-scores'!$C$2:$UD$20,8,FALSE)&lt;-2),"",'Total-corrected counts'!J860),"")</f>
        <v/>
      </c>
      <c r="K860" t="str">
        <f>IFERROR(IF(OR(HLOOKUP($A860,'Z-scores'!$C$2:$UD$20,9,FALSE)&gt;2,HLOOKUP($A860,'Z-scores'!$C$2:$UD$20,9,FALSE)&lt;-2),"",'Total-corrected counts'!K860),"")</f>
        <v/>
      </c>
      <c r="L860" t="str">
        <f>IFERROR(IF(OR(HLOOKUP($A860,'Z-scores'!$C$2:$UD$20,10,FALSE)&gt;2,HLOOKUP($A860,'Z-scores'!$C$2:$UD$20,10,FALSE)&lt;-2),"",'Total-corrected counts'!L860),"")</f>
        <v/>
      </c>
      <c r="M860" t="str">
        <f>IFERROR(IF(OR(HLOOKUP($A860,'Z-scores'!$C$2:$UD$20,11,FALSE)&gt;2,HLOOKUP($A860,'Z-scores'!$C$2:$UD$20,11,FALSE)&lt;-2),"",'Total-corrected counts'!M860),"")</f>
        <v/>
      </c>
      <c r="N860" t="str">
        <f>IFERROR(IF(OR(HLOOKUP($A860,'Z-scores'!$C$2:$UD$20,12,FALSE)&gt;2,HLOOKUP($A860,'Z-scores'!$C$2:$UD$20,12,FALSE)&lt;-2),"",'Total-corrected counts'!N860),"")</f>
        <v/>
      </c>
      <c r="O860" t="str">
        <f>IFERROR(IF(OR(HLOOKUP($A860,'Z-scores'!$C$2:$UD$20,13,FALSE)&gt;2,HLOOKUP($A860,'Z-scores'!$C$2:$UD$20,13,FALSE)&lt;-2),"",'Total-corrected counts'!O860),"")</f>
        <v/>
      </c>
      <c r="P860" t="str">
        <f>IFERROR(IF(OR(HLOOKUP($A860,'Z-scores'!$C$2:$UD$20,14,FALSE)&gt;2,HLOOKUP($A860,'Z-scores'!$C$2:$UD$20,14,FALSE)&lt;-2),"",'Total-corrected counts'!P860),"")</f>
        <v/>
      </c>
      <c r="Q860" t="str">
        <f>IFERROR(IF(OR(HLOOKUP($A860,'Z-scores'!$C$2:$UD$20,15,FALSE)&gt;2,HLOOKUP($A860,'Z-scores'!$C$2:$UD$20,15,FALSE)&lt;-2),"",'Total-corrected counts'!Q860),"")</f>
        <v/>
      </c>
      <c r="R860" t="str">
        <f>IFERROR(IF(OR(HLOOKUP($A860,'Z-scores'!$C$2:$UD$20,16,FALSE)&gt;2,HLOOKUP($A860,'Z-scores'!$C$2:$UD$20,16,FALSE)&lt;-2),"",'Total-corrected counts'!R860),"")</f>
        <v/>
      </c>
      <c r="S860" t="str">
        <f>IFERROR(IF(OR(HLOOKUP($A860,'Z-scores'!$C$2:$UD$20,17,FALSE)&gt;2,HLOOKUP($A860,'Z-scores'!$C$2:$UD$20,17,FALSE)&lt;-2),"",'Total-corrected counts'!S860),"")</f>
        <v/>
      </c>
      <c r="T860" t="str">
        <f>IFERROR(IF(OR(HLOOKUP($A860,'Z-scores'!$C$2:$UD$20,18,FALSE)&gt;2,HLOOKUP($A860,'Z-scores'!$C$2:$UD$20,18,FALSE)&lt;-2),"",'Total-corrected counts'!T860),"")</f>
        <v/>
      </c>
      <c r="U860" t="str">
        <f>IFERROR(IF(OR(HLOOKUP($A860,'Z-scores'!$C$2:$UD$20,19,FALSE)&gt;2,HLOOKUP($A860,'Z-scores'!$C$2:$UD$20,19,FALSE)&lt;-2),"",'Total-corrected counts'!U860),"")</f>
        <v/>
      </c>
      <c r="V860">
        <f t="shared" si="52"/>
        <v>1</v>
      </c>
      <c r="W860" t="str">
        <f t="shared" si="53"/>
        <v/>
      </c>
      <c r="X860" t="str">
        <f t="shared" si="54"/>
        <v/>
      </c>
      <c r="Y860" t="str">
        <f t="shared" si="55"/>
        <v/>
      </c>
    </row>
    <row r="861" spans="1:25" x14ac:dyDescent="0.25">
      <c r="A861">
        <v>869</v>
      </c>
      <c r="B861" t="s">
        <v>419</v>
      </c>
      <c r="C861">
        <v>17200</v>
      </c>
      <c r="D861">
        <v>425</v>
      </c>
      <c r="E861">
        <f>IFERROR(IF(OR(HLOOKUP($A861,'Z-scores'!$C$2:$UD$20,3,FALSE)&gt;2,HLOOKUP(A861,'Z-scores'!$C$2:$UD$20,3,FALSE)&lt;-2),"",'Total-corrected counts'!E861),"")</f>
        <v>0.7060358217920758</v>
      </c>
      <c r="F861">
        <f>IFERROR(IF(OR(HLOOKUP($A861,'Z-scores'!$C$2:$UD$20,4,FALSE)&gt;2,HLOOKUP($A861,'Z-scores'!$C$2:$UD$20,4,FALSE)&lt;-2),"",'Total-corrected counts'!F861),"")</f>
        <v>1.2878690934385941</v>
      </c>
      <c r="G861">
        <f>IFERROR(IF(OR(HLOOKUP($A861,'Z-scores'!$C$2:$UD$20,5,FALSE)&gt;2,HLOOKUP($A861,'Z-scores'!$C$2:$UD$20,5,FALSE)&lt;-2),"",'Total-corrected counts'!G861),"")</f>
        <v>1.7123908602648767</v>
      </c>
      <c r="H861">
        <f>IFERROR(IF(OR(HLOOKUP($A861,'Z-scores'!$C$2:$UD$20,6,FALSE)&gt;2,HLOOKUP($A861,'Z-scores'!$C$2:$UD$20,6,FALSE)&lt;-2),"",'Total-corrected counts'!H861),"")</f>
        <v>3.3296081742229693</v>
      </c>
      <c r="I861">
        <f>IFERROR(IF(OR(HLOOKUP($A861,'Z-scores'!$C$2:$UD$20,7,FALSE)&gt;2,HLOOKUP($A861,'Z-scores'!$C$2:$UD$20,7,FALSE)&lt;-2),"",'Total-corrected counts'!I861),"")</f>
        <v>1.0651430400906294</v>
      </c>
      <c r="J861">
        <f>IFERROR(IF(OR(HLOOKUP($A861,'Z-scores'!$C$2:$UD$20,8,FALSE)&gt;2,HLOOKUP($A861,'Z-scores'!$C$2:$UD$20,8,FALSE)&lt;-2),"",'Total-corrected counts'!J861),"")</f>
        <v>0.92205253825778422</v>
      </c>
      <c r="K861">
        <f>IFERROR(IF(OR(HLOOKUP($A861,'Z-scores'!$C$2:$UD$20,9,FALSE)&gt;2,HLOOKUP($A861,'Z-scores'!$C$2:$UD$20,9,FALSE)&lt;-2),"",'Total-corrected counts'!K861),"")</f>
        <v>2.3591058587435199</v>
      </c>
      <c r="L861">
        <f>IFERROR(IF(OR(HLOOKUP($A861,'Z-scores'!$C$2:$UD$20,10,FALSE)&gt;2,HLOOKUP($A861,'Z-scores'!$C$2:$UD$20,10,FALSE)&lt;-2),"",'Total-corrected counts'!L861),"")</f>
        <v>1.6713204931233321</v>
      </c>
      <c r="M861">
        <f>IFERROR(IF(OR(HLOOKUP($A861,'Z-scores'!$C$2:$UD$20,11,FALSE)&gt;2,HLOOKUP($A861,'Z-scores'!$C$2:$UD$20,11,FALSE)&lt;-2),"",'Total-corrected counts'!M861),"")</f>
        <v>0.42390335740674356</v>
      </c>
      <c r="N861">
        <f>IFERROR(IF(OR(HLOOKUP($A861,'Z-scores'!$C$2:$UD$20,12,FALSE)&gt;2,HLOOKUP($A861,'Z-scores'!$C$2:$UD$20,12,FALSE)&lt;-2),"",'Total-corrected counts'!N861),"")</f>
        <v>2.1077577398238829</v>
      </c>
      <c r="O861">
        <f>IFERROR(IF(OR(HLOOKUP($A861,'Z-scores'!$C$2:$UD$20,13,FALSE)&gt;2,HLOOKUP($A861,'Z-scores'!$C$2:$UD$20,13,FALSE)&lt;-2),"",'Total-corrected counts'!O861),"")</f>
        <v>2.5273711604402807</v>
      </c>
      <c r="P861">
        <f>IFERROR(IF(OR(HLOOKUP($A861,'Z-scores'!$C$2:$UD$20,14,FALSE)&gt;2,HLOOKUP($A861,'Z-scores'!$C$2:$UD$20,14,FALSE)&lt;-2),"",'Total-corrected counts'!P861),"")</f>
        <v>5.1114409519588664</v>
      </c>
      <c r="Q861">
        <f>IFERROR(IF(OR(HLOOKUP($A861,'Z-scores'!$C$2:$UD$20,15,FALSE)&gt;2,HLOOKUP($A861,'Z-scores'!$C$2:$UD$20,15,FALSE)&lt;-2),"",'Total-corrected counts'!Q861),"")</f>
        <v>5.0218034027349816</v>
      </c>
      <c r="R861">
        <f>IFERROR(IF(OR(HLOOKUP($A861,'Z-scores'!$C$2:$UD$20,16,FALSE)&gt;2,HLOOKUP($A861,'Z-scores'!$C$2:$UD$20,16,FALSE)&lt;-2),"",'Total-corrected counts'!R861),"")</f>
        <v>2.2719486467480481</v>
      </c>
      <c r="S861">
        <f>IFERROR(IF(OR(HLOOKUP($A861,'Z-scores'!$C$2:$UD$20,17,FALSE)&gt;2,HLOOKUP($A861,'Z-scores'!$C$2:$UD$20,17,FALSE)&lt;-2),"",'Total-corrected counts'!S861),"")</f>
        <v>3.6859344956783913</v>
      </c>
      <c r="T861">
        <f>IFERROR(IF(OR(HLOOKUP($A861,'Z-scores'!$C$2:$UD$20,18,FALSE)&gt;2,HLOOKUP($A861,'Z-scores'!$C$2:$UD$20,18,FALSE)&lt;-2),"",'Total-corrected counts'!T861),"")</f>
        <v>1.9415707479171069</v>
      </c>
      <c r="U861">
        <f>IFERROR(IF(OR(HLOOKUP($A861,'Z-scores'!$C$2:$UD$20,19,FALSE)&gt;2,HLOOKUP($A861,'Z-scores'!$C$2:$UD$20,19,FALSE)&lt;-2),"",'Total-corrected counts'!U861),"")</f>
        <v>0.93298559730605835</v>
      </c>
      <c r="V861">
        <f t="shared" si="52"/>
        <v>1</v>
      </c>
      <c r="W861">
        <f t="shared" si="53"/>
        <v>2.7399303586584631E-2</v>
      </c>
      <c r="X861">
        <f t="shared" si="54"/>
        <v>1.4974921374822805</v>
      </c>
      <c r="Y861">
        <f t="shared" si="55"/>
        <v>2.950101592825952</v>
      </c>
    </row>
    <row r="862" spans="1:25" x14ac:dyDescent="0.25">
      <c r="A862">
        <v>870</v>
      </c>
      <c r="B862" t="s">
        <v>1045</v>
      </c>
      <c r="C862">
        <v>46200</v>
      </c>
      <c r="D862">
        <v>518</v>
      </c>
      <c r="E862" t="str">
        <f>IFERROR(IF(OR(HLOOKUP($A862,'Z-scores'!$C$2:$UD$20,3,FALSE)&gt;2,HLOOKUP(A862,'Z-scores'!$C$2:$UD$20,3,FALSE)&lt;-2),"",'Total-corrected counts'!E862),"")</f>
        <v/>
      </c>
      <c r="F862" t="str">
        <f>IFERROR(IF(OR(HLOOKUP($A862,'Z-scores'!$C$2:$UD$20,4,FALSE)&gt;2,HLOOKUP($A862,'Z-scores'!$C$2:$UD$20,4,FALSE)&lt;-2),"",'Total-corrected counts'!F862),"")</f>
        <v/>
      </c>
      <c r="G862" t="str">
        <f>IFERROR(IF(OR(HLOOKUP($A862,'Z-scores'!$C$2:$UD$20,5,FALSE)&gt;2,HLOOKUP($A862,'Z-scores'!$C$2:$UD$20,5,FALSE)&lt;-2),"",'Total-corrected counts'!G862),"")</f>
        <v/>
      </c>
      <c r="H862" t="str">
        <f>IFERROR(IF(OR(HLOOKUP($A862,'Z-scores'!$C$2:$UD$20,6,FALSE)&gt;2,HLOOKUP($A862,'Z-scores'!$C$2:$UD$20,6,FALSE)&lt;-2),"",'Total-corrected counts'!H862),"")</f>
        <v/>
      </c>
      <c r="I862" t="str">
        <f>IFERROR(IF(OR(HLOOKUP($A862,'Z-scores'!$C$2:$UD$20,7,FALSE)&gt;2,HLOOKUP($A862,'Z-scores'!$C$2:$UD$20,7,FALSE)&lt;-2),"",'Total-corrected counts'!I862),"")</f>
        <v/>
      </c>
      <c r="J862" t="str">
        <f>IFERROR(IF(OR(HLOOKUP($A862,'Z-scores'!$C$2:$UD$20,8,FALSE)&gt;2,HLOOKUP($A862,'Z-scores'!$C$2:$UD$20,8,FALSE)&lt;-2),"",'Total-corrected counts'!J862),"")</f>
        <v/>
      </c>
      <c r="K862" t="str">
        <f>IFERROR(IF(OR(HLOOKUP($A862,'Z-scores'!$C$2:$UD$20,9,FALSE)&gt;2,HLOOKUP($A862,'Z-scores'!$C$2:$UD$20,9,FALSE)&lt;-2),"",'Total-corrected counts'!K862),"")</f>
        <v/>
      </c>
      <c r="L862" t="str">
        <f>IFERROR(IF(OR(HLOOKUP($A862,'Z-scores'!$C$2:$UD$20,10,FALSE)&gt;2,HLOOKUP($A862,'Z-scores'!$C$2:$UD$20,10,FALSE)&lt;-2),"",'Total-corrected counts'!L862),"")</f>
        <v/>
      </c>
      <c r="M862" t="str">
        <f>IFERROR(IF(OR(HLOOKUP($A862,'Z-scores'!$C$2:$UD$20,11,FALSE)&gt;2,HLOOKUP($A862,'Z-scores'!$C$2:$UD$20,11,FALSE)&lt;-2),"",'Total-corrected counts'!M862),"")</f>
        <v/>
      </c>
      <c r="N862" t="str">
        <f>IFERROR(IF(OR(HLOOKUP($A862,'Z-scores'!$C$2:$UD$20,12,FALSE)&gt;2,HLOOKUP($A862,'Z-scores'!$C$2:$UD$20,12,FALSE)&lt;-2),"",'Total-corrected counts'!N862),"")</f>
        <v/>
      </c>
      <c r="O862" t="str">
        <f>IFERROR(IF(OR(HLOOKUP($A862,'Z-scores'!$C$2:$UD$20,13,FALSE)&gt;2,HLOOKUP($A862,'Z-scores'!$C$2:$UD$20,13,FALSE)&lt;-2),"",'Total-corrected counts'!O862),"")</f>
        <v/>
      </c>
      <c r="P862" t="str">
        <f>IFERROR(IF(OR(HLOOKUP($A862,'Z-scores'!$C$2:$UD$20,14,FALSE)&gt;2,HLOOKUP($A862,'Z-scores'!$C$2:$UD$20,14,FALSE)&lt;-2),"",'Total-corrected counts'!P862),"")</f>
        <v/>
      </c>
      <c r="Q862" t="str">
        <f>IFERROR(IF(OR(HLOOKUP($A862,'Z-scores'!$C$2:$UD$20,15,FALSE)&gt;2,HLOOKUP($A862,'Z-scores'!$C$2:$UD$20,15,FALSE)&lt;-2),"",'Total-corrected counts'!Q862),"")</f>
        <v/>
      </c>
      <c r="R862" t="str">
        <f>IFERROR(IF(OR(HLOOKUP($A862,'Z-scores'!$C$2:$UD$20,16,FALSE)&gt;2,HLOOKUP($A862,'Z-scores'!$C$2:$UD$20,16,FALSE)&lt;-2),"",'Total-corrected counts'!R862),"")</f>
        <v/>
      </c>
      <c r="S862" t="str">
        <f>IFERROR(IF(OR(HLOOKUP($A862,'Z-scores'!$C$2:$UD$20,17,FALSE)&gt;2,HLOOKUP($A862,'Z-scores'!$C$2:$UD$20,17,FALSE)&lt;-2),"",'Total-corrected counts'!S862),"")</f>
        <v/>
      </c>
      <c r="T862" t="str">
        <f>IFERROR(IF(OR(HLOOKUP($A862,'Z-scores'!$C$2:$UD$20,18,FALSE)&gt;2,HLOOKUP($A862,'Z-scores'!$C$2:$UD$20,18,FALSE)&lt;-2),"",'Total-corrected counts'!T862),"")</f>
        <v/>
      </c>
      <c r="U862" t="str">
        <f>IFERROR(IF(OR(HLOOKUP($A862,'Z-scores'!$C$2:$UD$20,19,FALSE)&gt;2,HLOOKUP($A862,'Z-scores'!$C$2:$UD$20,19,FALSE)&lt;-2),"",'Total-corrected counts'!U862),"")</f>
        <v/>
      </c>
      <c r="V862">
        <f t="shared" si="52"/>
        <v>1</v>
      </c>
      <c r="W862" t="str">
        <f t="shared" si="53"/>
        <v/>
      </c>
      <c r="X862" t="str">
        <f t="shared" si="54"/>
        <v/>
      </c>
      <c r="Y862" t="str">
        <f t="shared" si="55"/>
        <v/>
      </c>
    </row>
    <row r="863" spans="1:25" x14ac:dyDescent="0.25">
      <c r="A863">
        <v>871</v>
      </c>
      <c r="B863" t="s">
        <v>1046</v>
      </c>
      <c r="C863">
        <v>103100</v>
      </c>
      <c r="D863">
        <v>967</v>
      </c>
      <c r="E863" t="str">
        <f>IFERROR(IF(OR(HLOOKUP($A863,'Z-scores'!$C$2:$UD$20,3,FALSE)&gt;2,HLOOKUP(A863,'Z-scores'!$C$2:$UD$20,3,FALSE)&lt;-2),"",'Total-corrected counts'!E863),"")</f>
        <v/>
      </c>
      <c r="F863" t="str">
        <f>IFERROR(IF(OR(HLOOKUP($A863,'Z-scores'!$C$2:$UD$20,4,FALSE)&gt;2,HLOOKUP($A863,'Z-scores'!$C$2:$UD$20,4,FALSE)&lt;-2),"",'Total-corrected counts'!F863),"")</f>
        <v/>
      </c>
      <c r="G863" t="str">
        <f>IFERROR(IF(OR(HLOOKUP($A863,'Z-scores'!$C$2:$UD$20,5,FALSE)&gt;2,HLOOKUP($A863,'Z-scores'!$C$2:$UD$20,5,FALSE)&lt;-2),"",'Total-corrected counts'!G863),"")</f>
        <v/>
      </c>
      <c r="H863" t="str">
        <f>IFERROR(IF(OR(HLOOKUP($A863,'Z-scores'!$C$2:$UD$20,6,FALSE)&gt;2,HLOOKUP($A863,'Z-scores'!$C$2:$UD$20,6,FALSE)&lt;-2),"",'Total-corrected counts'!H863),"")</f>
        <v/>
      </c>
      <c r="I863" t="str">
        <f>IFERROR(IF(OR(HLOOKUP($A863,'Z-scores'!$C$2:$UD$20,7,FALSE)&gt;2,HLOOKUP($A863,'Z-scores'!$C$2:$UD$20,7,FALSE)&lt;-2),"",'Total-corrected counts'!I863),"")</f>
        <v/>
      </c>
      <c r="J863" t="str">
        <f>IFERROR(IF(OR(HLOOKUP($A863,'Z-scores'!$C$2:$UD$20,8,FALSE)&gt;2,HLOOKUP($A863,'Z-scores'!$C$2:$UD$20,8,FALSE)&lt;-2),"",'Total-corrected counts'!J863),"")</f>
        <v/>
      </c>
      <c r="K863" t="str">
        <f>IFERROR(IF(OR(HLOOKUP($A863,'Z-scores'!$C$2:$UD$20,9,FALSE)&gt;2,HLOOKUP($A863,'Z-scores'!$C$2:$UD$20,9,FALSE)&lt;-2),"",'Total-corrected counts'!K863),"")</f>
        <v/>
      </c>
      <c r="L863" t="str">
        <f>IFERROR(IF(OR(HLOOKUP($A863,'Z-scores'!$C$2:$UD$20,10,FALSE)&gt;2,HLOOKUP($A863,'Z-scores'!$C$2:$UD$20,10,FALSE)&lt;-2),"",'Total-corrected counts'!L863),"")</f>
        <v/>
      </c>
      <c r="M863" t="str">
        <f>IFERROR(IF(OR(HLOOKUP($A863,'Z-scores'!$C$2:$UD$20,11,FALSE)&gt;2,HLOOKUP($A863,'Z-scores'!$C$2:$UD$20,11,FALSE)&lt;-2),"",'Total-corrected counts'!M863),"")</f>
        <v/>
      </c>
      <c r="N863" t="str">
        <f>IFERROR(IF(OR(HLOOKUP($A863,'Z-scores'!$C$2:$UD$20,12,FALSE)&gt;2,HLOOKUP($A863,'Z-scores'!$C$2:$UD$20,12,FALSE)&lt;-2),"",'Total-corrected counts'!N863),"")</f>
        <v/>
      </c>
      <c r="O863" t="str">
        <f>IFERROR(IF(OR(HLOOKUP($A863,'Z-scores'!$C$2:$UD$20,13,FALSE)&gt;2,HLOOKUP($A863,'Z-scores'!$C$2:$UD$20,13,FALSE)&lt;-2),"",'Total-corrected counts'!O863),"")</f>
        <v/>
      </c>
      <c r="P863" t="str">
        <f>IFERROR(IF(OR(HLOOKUP($A863,'Z-scores'!$C$2:$UD$20,14,FALSE)&gt;2,HLOOKUP($A863,'Z-scores'!$C$2:$UD$20,14,FALSE)&lt;-2),"",'Total-corrected counts'!P863),"")</f>
        <v/>
      </c>
      <c r="Q863" t="str">
        <f>IFERROR(IF(OR(HLOOKUP($A863,'Z-scores'!$C$2:$UD$20,15,FALSE)&gt;2,HLOOKUP($A863,'Z-scores'!$C$2:$UD$20,15,FALSE)&lt;-2),"",'Total-corrected counts'!Q863),"")</f>
        <v/>
      </c>
      <c r="R863" t="str">
        <f>IFERROR(IF(OR(HLOOKUP($A863,'Z-scores'!$C$2:$UD$20,16,FALSE)&gt;2,HLOOKUP($A863,'Z-scores'!$C$2:$UD$20,16,FALSE)&lt;-2),"",'Total-corrected counts'!R863),"")</f>
        <v/>
      </c>
      <c r="S863" t="str">
        <f>IFERROR(IF(OR(HLOOKUP($A863,'Z-scores'!$C$2:$UD$20,17,FALSE)&gt;2,HLOOKUP($A863,'Z-scores'!$C$2:$UD$20,17,FALSE)&lt;-2),"",'Total-corrected counts'!S863),"")</f>
        <v/>
      </c>
      <c r="T863" t="str">
        <f>IFERROR(IF(OR(HLOOKUP($A863,'Z-scores'!$C$2:$UD$20,18,FALSE)&gt;2,HLOOKUP($A863,'Z-scores'!$C$2:$UD$20,18,FALSE)&lt;-2),"",'Total-corrected counts'!T863),"")</f>
        <v/>
      </c>
      <c r="U863" t="str">
        <f>IFERROR(IF(OR(HLOOKUP($A863,'Z-scores'!$C$2:$UD$20,19,FALSE)&gt;2,HLOOKUP($A863,'Z-scores'!$C$2:$UD$20,19,FALSE)&lt;-2),"",'Total-corrected counts'!U863),"")</f>
        <v/>
      </c>
      <c r="V863">
        <f t="shared" si="52"/>
        <v>1</v>
      </c>
      <c r="W863" t="str">
        <f t="shared" si="53"/>
        <v/>
      </c>
      <c r="X863" t="str">
        <f t="shared" si="54"/>
        <v/>
      </c>
      <c r="Y863" t="str">
        <f t="shared" si="55"/>
        <v/>
      </c>
    </row>
    <row r="864" spans="1:25" x14ac:dyDescent="0.25">
      <c r="A864">
        <v>872</v>
      </c>
      <c r="B864" t="s">
        <v>1047</v>
      </c>
      <c r="C864">
        <v>84500</v>
      </c>
      <c r="D864">
        <v>165</v>
      </c>
      <c r="E864">
        <f>IFERROR(IF(OR(HLOOKUP($A864,'Z-scores'!$C$2:$UD$20,3,FALSE)&gt;2,HLOOKUP(A864,'Z-scores'!$C$2:$UD$20,3,FALSE)&lt;-2),"",'Total-corrected counts'!E864),"")</f>
        <v>0</v>
      </c>
      <c r="F864">
        <f>IFERROR(IF(OR(HLOOKUP($A864,'Z-scores'!$C$2:$UD$20,4,FALSE)&gt;2,HLOOKUP($A864,'Z-scores'!$C$2:$UD$20,4,FALSE)&lt;-2),"",'Total-corrected counts'!F864),"")</f>
        <v>0</v>
      </c>
      <c r="G864">
        <f>IFERROR(IF(OR(HLOOKUP($A864,'Z-scores'!$C$2:$UD$20,5,FALSE)&gt;2,HLOOKUP($A864,'Z-scores'!$C$2:$UD$20,5,FALSE)&lt;-2),"",'Total-corrected counts'!G864),"")</f>
        <v>0</v>
      </c>
      <c r="H864">
        <f>IFERROR(IF(OR(HLOOKUP($A864,'Z-scores'!$C$2:$UD$20,6,FALSE)&gt;2,HLOOKUP($A864,'Z-scores'!$C$2:$UD$20,6,FALSE)&lt;-2),"",'Total-corrected counts'!H864),"")</f>
        <v>0</v>
      </c>
      <c r="I864">
        <f>IFERROR(IF(OR(HLOOKUP($A864,'Z-scores'!$C$2:$UD$20,7,FALSE)&gt;2,HLOOKUP($A864,'Z-scores'!$C$2:$UD$20,7,FALSE)&lt;-2),"",'Total-corrected counts'!I864),"")</f>
        <v>0</v>
      </c>
      <c r="J864" t="str">
        <f>IFERROR(IF(OR(HLOOKUP($A864,'Z-scores'!$C$2:$UD$20,8,FALSE)&gt;2,HLOOKUP($A864,'Z-scores'!$C$2:$UD$20,8,FALSE)&lt;-2),"",'Total-corrected counts'!J864),"")</f>
        <v/>
      </c>
      <c r="K864">
        <f>IFERROR(IF(OR(HLOOKUP($A864,'Z-scores'!$C$2:$UD$20,9,FALSE)&gt;2,HLOOKUP($A864,'Z-scores'!$C$2:$UD$20,9,FALSE)&lt;-2),"",'Total-corrected counts'!K864),"")</f>
        <v>0</v>
      </c>
      <c r="L864">
        <f>IFERROR(IF(OR(HLOOKUP($A864,'Z-scores'!$C$2:$UD$20,10,FALSE)&gt;2,HLOOKUP($A864,'Z-scores'!$C$2:$UD$20,10,FALSE)&lt;-2),"",'Total-corrected counts'!L864),"")</f>
        <v>0</v>
      </c>
      <c r="M864">
        <f>IFERROR(IF(OR(HLOOKUP($A864,'Z-scores'!$C$2:$UD$20,11,FALSE)&gt;2,HLOOKUP($A864,'Z-scores'!$C$2:$UD$20,11,FALSE)&lt;-2),"",'Total-corrected counts'!M864),"")</f>
        <v>0</v>
      </c>
      <c r="N864">
        <f>IFERROR(IF(OR(HLOOKUP($A864,'Z-scores'!$C$2:$UD$20,12,FALSE)&gt;2,HLOOKUP($A864,'Z-scores'!$C$2:$UD$20,12,FALSE)&lt;-2),"",'Total-corrected counts'!N864),"")</f>
        <v>0</v>
      </c>
      <c r="O864">
        <f>IFERROR(IF(OR(HLOOKUP($A864,'Z-scores'!$C$2:$UD$20,13,FALSE)&gt;2,HLOOKUP($A864,'Z-scores'!$C$2:$UD$20,13,FALSE)&lt;-2),"",'Total-corrected counts'!O864),"")</f>
        <v>0</v>
      </c>
      <c r="P864">
        <f>IFERROR(IF(OR(HLOOKUP($A864,'Z-scores'!$C$2:$UD$20,14,FALSE)&gt;2,HLOOKUP($A864,'Z-scores'!$C$2:$UD$20,14,FALSE)&lt;-2),"",'Total-corrected counts'!P864),"")</f>
        <v>0</v>
      </c>
      <c r="Q864">
        <f>IFERROR(IF(OR(HLOOKUP($A864,'Z-scores'!$C$2:$UD$20,15,FALSE)&gt;2,HLOOKUP($A864,'Z-scores'!$C$2:$UD$20,15,FALSE)&lt;-2),"",'Total-corrected counts'!Q864),"")</f>
        <v>0</v>
      </c>
      <c r="R864">
        <f>IFERROR(IF(OR(HLOOKUP($A864,'Z-scores'!$C$2:$UD$20,16,FALSE)&gt;2,HLOOKUP($A864,'Z-scores'!$C$2:$UD$20,16,FALSE)&lt;-2),"",'Total-corrected counts'!R864),"")</f>
        <v>0</v>
      </c>
      <c r="S864">
        <f>IFERROR(IF(OR(HLOOKUP($A864,'Z-scores'!$C$2:$UD$20,17,FALSE)&gt;2,HLOOKUP($A864,'Z-scores'!$C$2:$UD$20,17,FALSE)&lt;-2),"",'Total-corrected counts'!S864),"")</f>
        <v>0</v>
      </c>
      <c r="T864">
        <f>IFERROR(IF(OR(HLOOKUP($A864,'Z-scores'!$C$2:$UD$20,18,FALSE)&gt;2,HLOOKUP($A864,'Z-scores'!$C$2:$UD$20,18,FALSE)&lt;-2),"",'Total-corrected counts'!T864),"")</f>
        <v>0</v>
      </c>
      <c r="U864">
        <f>IFERROR(IF(OR(HLOOKUP($A864,'Z-scores'!$C$2:$UD$20,19,FALSE)&gt;2,HLOOKUP($A864,'Z-scores'!$C$2:$UD$20,19,FALSE)&lt;-2),"",'Total-corrected counts'!U864),"")</f>
        <v>0</v>
      </c>
      <c r="V864">
        <f t="shared" si="52"/>
        <v>0</v>
      </c>
      <c r="W864" t="str">
        <f t="shared" si="53"/>
        <v/>
      </c>
      <c r="X864">
        <f t="shared" si="54"/>
        <v>0</v>
      </c>
      <c r="Y864">
        <f t="shared" si="55"/>
        <v>0</v>
      </c>
    </row>
    <row r="865" spans="1:25" x14ac:dyDescent="0.25">
      <c r="A865">
        <v>873</v>
      </c>
      <c r="B865" t="s">
        <v>420</v>
      </c>
      <c r="C865">
        <v>7800</v>
      </c>
      <c r="D865">
        <v>378</v>
      </c>
      <c r="E865">
        <f>IFERROR(IF(OR(HLOOKUP($A865,'Z-scores'!$C$2:$UD$20,3,FALSE)&gt;2,HLOOKUP(A865,'Z-scores'!$C$2:$UD$20,3,FALSE)&lt;-2),"",'Total-corrected counts'!E865),"")</f>
        <v>8.0913946560933123</v>
      </c>
      <c r="F865">
        <f>IFERROR(IF(OR(HLOOKUP($A865,'Z-scores'!$C$2:$UD$20,4,FALSE)&gt;2,HLOOKUP($A865,'Z-scores'!$C$2:$UD$20,4,FALSE)&lt;-2),"",'Total-corrected counts'!F865),"")</f>
        <v>20.975039948550862</v>
      </c>
      <c r="G865">
        <f>IFERROR(IF(OR(HLOOKUP($A865,'Z-scores'!$C$2:$UD$20,5,FALSE)&gt;2,HLOOKUP($A865,'Z-scores'!$C$2:$UD$20,5,FALSE)&lt;-2),"",'Total-corrected counts'!G865),"")</f>
        <v>27.680294611811064</v>
      </c>
      <c r="H865">
        <f>IFERROR(IF(OR(HLOOKUP($A865,'Z-scores'!$C$2:$UD$20,6,FALSE)&gt;2,HLOOKUP($A865,'Z-scores'!$C$2:$UD$20,6,FALSE)&lt;-2),"",'Total-corrected counts'!H865),"")</f>
        <v>26.943999061846249</v>
      </c>
      <c r="I865">
        <f>IFERROR(IF(OR(HLOOKUP($A865,'Z-scores'!$C$2:$UD$20,7,FALSE)&gt;2,HLOOKUP($A865,'Z-scores'!$C$2:$UD$20,7,FALSE)&lt;-2),"",'Total-corrected counts'!I865),"")</f>
        <v>11.205551057600841</v>
      </c>
      <c r="J865">
        <f>IFERROR(IF(OR(HLOOKUP($A865,'Z-scores'!$C$2:$UD$20,8,FALSE)&gt;2,HLOOKUP($A865,'Z-scores'!$C$2:$UD$20,8,FALSE)&lt;-2),"",'Total-corrected counts'!J865),"")</f>
        <v>17.124537247964088</v>
      </c>
      <c r="K865">
        <f>IFERROR(IF(OR(HLOOKUP($A865,'Z-scores'!$C$2:$UD$20,9,FALSE)&gt;2,HLOOKUP($A865,'Z-scores'!$C$2:$UD$20,9,FALSE)&lt;-2),"",'Total-corrected counts'!K865),"")</f>
        <v>31.328390657227267</v>
      </c>
      <c r="L865">
        <f>IFERROR(IF(OR(HLOOKUP($A865,'Z-scores'!$C$2:$UD$20,10,FALSE)&gt;2,HLOOKUP($A865,'Z-scores'!$C$2:$UD$20,10,FALSE)&lt;-2),"",'Total-corrected counts'!L865),"")</f>
        <v>11.659555102422399</v>
      </c>
      <c r="M865">
        <f>IFERROR(IF(OR(HLOOKUP($A865,'Z-scores'!$C$2:$UD$20,11,FALSE)&gt;2,HLOOKUP($A865,'Z-scores'!$C$2:$UD$20,11,FALSE)&lt;-2),"",'Total-corrected counts'!M865),"")</f>
        <v>22.153558069691556</v>
      </c>
      <c r="N865">
        <f>IFERROR(IF(OR(HLOOKUP($A865,'Z-scores'!$C$2:$UD$20,12,FALSE)&gt;2,HLOOKUP($A865,'Z-scores'!$C$2:$UD$20,12,FALSE)&lt;-2),"",'Total-corrected counts'!N865),"")</f>
        <v>18.649073915398272</v>
      </c>
      <c r="O865" t="str">
        <f>IFERROR(IF(OR(HLOOKUP($A865,'Z-scores'!$C$2:$UD$20,13,FALSE)&gt;2,HLOOKUP($A865,'Z-scores'!$C$2:$UD$20,13,FALSE)&lt;-2),"",'Total-corrected counts'!O865),"")</f>
        <v/>
      </c>
      <c r="P865">
        <f>IFERROR(IF(OR(HLOOKUP($A865,'Z-scores'!$C$2:$UD$20,14,FALSE)&gt;2,HLOOKUP($A865,'Z-scores'!$C$2:$UD$20,14,FALSE)&lt;-2),"",'Total-corrected counts'!P865),"")</f>
        <v>19.629471816343703</v>
      </c>
      <c r="Q865">
        <f>IFERROR(IF(OR(HLOOKUP($A865,'Z-scores'!$C$2:$UD$20,15,FALSE)&gt;2,HLOOKUP($A865,'Z-scores'!$C$2:$UD$20,15,FALSE)&lt;-2),"",'Total-corrected counts'!Q865),"")</f>
        <v>31.018168202135875</v>
      </c>
      <c r="R865">
        <f>IFERROR(IF(OR(HLOOKUP($A865,'Z-scores'!$C$2:$UD$20,16,FALSE)&gt;2,HLOOKUP($A865,'Z-scores'!$C$2:$UD$20,16,FALSE)&lt;-2),"",'Total-corrected counts'!R865),"")</f>
        <v>38.851523948622706</v>
      </c>
      <c r="S865">
        <f>IFERROR(IF(OR(HLOOKUP($A865,'Z-scores'!$C$2:$UD$20,17,FALSE)&gt;2,HLOOKUP($A865,'Z-scores'!$C$2:$UD$20,17,FALSE)&lt;-2),"",'Total-corrected counts'!S865),"")</f>
        <v>48.378568815148491</v>
      </c>
      <c r="T865">
        <f>IFERROR(IF(OR(HLOOKUP($A865,'Z-scores'!$C$2:$UD$20,18,FALSE)&gt;2,HLOOKUP($A865,'Z-scores'!$C$2:$UD$20,18,FALSE)&lt;-2),"",'Total-corrected counts'!T865),"")</f>
        <v>35.008410609567306</v>
      </c>
      <c r="U865">
        <f>IFERROR(IF(OR(HLOOKUP($A865,'Z-scores'!$C$2:$UD$20,19,FALSE)&gt;2,HLOOKUP($A865,'Z-scores'!$C$2:$UD$20,19,FALSE)&lt;-2),"",'Total-corrected counts'!U865),"")</f>
        <v>16.103765356292012</v>
      </c>
      <c r="V865">
        <f t="shared" si="52"/>
        <v>1</v>
      </c>
      <c r="W865">
        <f t="shared" si="53"/>
        <v>6.84250785348028E-2</v>
      </c>
      <c r="X865">
        <f t="shared" si="54"/>
        <v>19.684702268134181</v>
      </c>
      <c r="Y865">
        <f t="shared" si="55"/>
        <v>29.662711809072622</v>
      </c>
    </row>
    <row r="866" spans="1:25" x14ac:dyDescent="0.25">
      <c r="A866">
        <v>874</v>
      </c>
      <c r="B866" t="s">
        <v>421</v>
      </c>
      <c r="C866">
        <v>79700</v>
      </c>
      <c r="D866">
        <v>339</v>
      </c>
      <c r="E866" t="str">
        <f>IFERROR(IF(OR(HLOOKUP($A866,'Z-scores'!$C$2:$UD$20,3,FALSE)&gt;2,HLOOKUP(A866,'Z-scores'!$C$2:$UD$20,3,FALSE)&lt;-2),"",'Total-corrected counts'!E866),"")</f>
        <v/>
      </c>
      <c r="F866">
        <f>IFERROR(IF(OR(HLOOKUP($A866,'Z-scores'!$C$2:$UD$20,4,FALSE)&gt;2,HLOOKUP($A866,'Z-scores'!$C$2:$UD$20,4,FALSE)&lt;-2),"",'Total-corrected counts'!F866),"")</f>
        <v>0.47577329566521315</v>
      </c>
      <c r="G866">
        <f>IFERROR(IF(OR(HLOOKUP($A866,'Z-scores'!$C$2:$UD$20,5,FALSE)&gt;2,HLOOKUP($A866,'Z-scores'!$C$2:$UD$20,5,FALSE)&lt;-2),"",'Total-corrected counts'!G866),"")</f>
        <v>0.27196796015971569</v>
      </c>
      <c r="H866">
        <f>IFERROR(IF(OR(HLOOKUP($A866,'Z-scores'!$C$2:$UD$20,6,FALSE)&gt;2,HLOOKUP($A866,'Z-scores'!$C$2:$UD$20,6,FALSE)&lt;-2),"",'Total-corrected counts'!H866),"")</f>
        <v>0.62822795740056026</v>
      </c>
      <c r="I866">
        <f>IFERROR(IF(OR(HLOOKUP($A866,'Z-scores'!$C$2:$UD$20,7,FALSE)&gt;2,HLOOKUP($A866,'Z-scores'!$C$2:$UD$20,7,FALSE)&lt;-2),"",'Total-corrected counts'!I866),"")</f>
        <v>1.7177740357530962</v>
      </c>
      <c r="J866">
        <f>IFERROR(IF(OR(HLOOKUP($A866,'Z-scores'!$C$2:$UD$20,8,FALSE)&gt;2,HLOOKUP($A866,'Z-scores'!$C$2:$UD$20,8,FALSE)&lt;-2),"",'Total-corrected counts'!J866),"")</f>
        <v>1.7356283073087704</v>
      </c>
      <c r="K866">
        <f>IFERROR(IF(OR(HLOOKUP($A866,'Z-scores'!$C$2:$UD$20,9,FALSE)&gt;2,HLOOKUP($A866,'Z-scores'!$C$2:$UD$20,9,FALSE)&lt;-2),"",'Total-corrected counts'!K866),"")</f>
        <v>1.1015106750654997</v>
      </c>
      <c r="L866">
        <f>IFERROR(IF(OR(HLOOKUP($A866,'Z-scores'!$C$2:$UD$20,10,FALSE)&gt;2,HLOOKUP($A866,'Z-scores'!$C$2:$UD$20,10,FALSE)&lt;-2),"",'Total-corrected counts'!L866),"")</f>
        <v>2.9237084088146941</v>
      </c>
      <c r="M866">
        <f>IFERROR(IF(OR(HLOOKUP($A866,'Z-scores'!$C$2:$UD$20,11,FALSE)&gt;2,HLOOKUP($A866,'Z-scores'!$C$2:$UD$20,11,FALSE)&lt;-2),"",'Total-corrected counts'!M866),"")</f>
        <v>3.3221121814158927</v>
      </c>
      <c r="N866">
        <f>IFERROR(IF(OR(HLOOKUP($A866,'Z-scores'!$C$2:$UD$20,12,FALSE)&gt;2,HLOOKUP($A866,'Z-scores'!$C$2:$UD$20,12,FALSE)&lt;-2),"",'Total-corrected counts'!N866),"")</f>
        <v>1.4112812692733827</v>
      </c>
      <c r="O866">
        <f>IFERROR(IF(OR(HLOOKUP($A866,'Z-scores'!$C$2:$UD$20,13,FALSE)&gt;2,HLOOKUP($A866,'Z-scores'!$C$2:$UD$20,13,FALSE)&lt;-2),"",'Total-corrected counts'!O866),"")</f>
        <v>1.0466210797562281</v>
      </c>
      <c r="P866">
        <f>IFERROR(IF(OR(HLOOKUP($A866,'Z-scores'!$C$2:$UD$20,14,FALSE)&gt;2,HLOOKUP($A866,'Z-scores'!$C$2:$UD$20,14,FALSE)&lt;-2),"",'Total-corrected counts'!P866),"")</f>
        <v>3.0813954233798846</v>
      </c>
      <c r="Q866">
        <f>IFERROR(IF(OR(HLOOKUP($A866,'Z-scores'!$C$2:$UD$20,15,FALSE)&gt;2,HLOOKUP($A866,'Z-scores'!$C$2:$UD$20,15,FALSE)&lt;-2),"",'Total-corrected counts'!Q866),"")</f>
        <v>1.7941977205888089</v>
      </c>
      <c r="R866">
        <f>IFERROR(IF(OR(HLOOKUP($A866,'Z-scores'!$C$2:$UD$20,16,FALSE)&gt;2,HLOOKUP($A866,'Z-scores'!$C$2:$UD$20,16,FALSE)&lt;-2),"",'Total-corrected counts'!R866),"")</f>
        <v>2.0836213338782805</v>
      </c>
      <c r="S866">
        <f>IFERROR(IF(OR(HLOOKUP($A866,'Z-scores'!$C$2:$UD$20,17,FALSE)&gt;2,HLOOKUP($A866,'Z-scores'!$C$2:$UD$20,17,FALSE)&lt;-2),"",'Total-corrected counts'!S866),"")</f>
        <v>0.86855599309063702</v>
      </c>
      <c r="T866">
        <f>IFERROR(IF(OR(HLOOKUP($A866,'Z-scores'!$C$2:$UD$20,18,FALSE)&gt;2,HLOOKUP($A866,'Z-scores'!$C$2:$UD$20,18,FALSE)&lt;-2),"",'Total-corrected counts'!T866),"")</f>
        <v>0.68728168067862194</v>
      </c>
      <c r="U866">
        <f>IFERROR(IF(OR(HLOOKUP($A866,'Z-scores'!$C$2:$UD$20,19,FALSE)&gt;2,HLOOKUP($A866,'Z-scores'!$C$2:$UD$20,19,FALSE)&lt;-2),"",'Total-corrected counts'!U866),"")</f>
        <v>1.7835213046176279</v>
      </c>
      <c r="V866">
        <f t="shared" si="52"/>
        <v>1</v>
      </c>
      <c r="W866">
        <f t="shared" si="53"/>
        <v>0.88316752568160972</v>
      </c>
      <c r="X866">
        <f t="shared" si="54"/>
        <v>1.5220878526979302</v>
      </c>
      <c r="Y866">
        <f t="shared" si="55"/>
        <v>1.5945594756579338</v>
      </c>
    </row>
    <row r="867" spans="1:25" x14ac:dyDescent="0.25">
      <c r="A867">
        <v>875</v>
      </c>
      <c r="B867" t="s">
        <v>1048</v>
      </c>
      <c r="C867">
        <v>85900</v>
      </c>
      <c r="D867">
        <v>881</v>
      </c>
      <c r="E867" t="str">
        <f>IFERROR(IF(OR(HLOOKUP($A867,'Z-scores'!$C$2:$UD$20,3,FALSE)&gt;2,HLOOKUP(A867,'Z-scores'!$C$2:$UD$20,3,FALSE)&lt;-2),"",'Total-corrected counts'!E867),"")</f>
        <v/>
      </c>
      <c r="F867" t="str">
        <f>IFERROR(IF(OR(HLOOKUP($A867,'Z-scores'!$C$2:$UD$20,4,FALSE)&gt;2,HLOOKUP($A867,'Z-scores'!$C$2:$UD$20,4,FALSE)&lt;-2),"",'Total-corrected counts'!F867),"")</f>
        <v/>
      </c>
      <c r="G867" t="str">
        <f>IFERROR(IF(OR(HLOOKUP($A867,'Z-scores'!$C$2:$UD$20,5,FALSE)&gt;2,HLOOKUP($A867,'Z-scores'!$C$2:$UD$20,5,FALSE)&lt;-2),"",'Total-corrected counts'!G867),"")</f>
        <v/>
      </c>
      <c r="H867" t="str">
        <f>IFERROR(IF(OR(HLOOKUP($A867,'Z-scores'!$C$2:$UD$20,6,FALSE)&gt;2,HLOOKUP($A867,'Z-scores'!$C$2:$UD$20,6,FALSE)&lt;-2),"",'Total-corrected counts'!H867),"")</f>
        <v/>
      </c>
      <c r="I867" t="str">
        <f>IFERROR(IF(OR(HLOOKUP($A867,'Z-scores'!$C$2:$UD$20,7,FALSE)&gt;2,HLOOKUP($A867,'Z-scores'!$C$2:$UD$20,7,FALSE)&lt;-2),"",'Total-corrected counts'!I867),"")</f>
        <v/>
      </c>
      <c r="J867" t="str">
        <f>IFERROR(IF(OR(HLOOKUP($A867,'Z-scores'!$C$2:$UD$20,8,FALSE)&gt;2,HLOOKUP($A867,'Z-scores'!$C$2:$UD$20,8,FALSE)&lt;-2),"",'Total-corrected counts'!J867),"")</f>
        <v/>
      </c>
      <c r="K867" t="str">
        <f>IFERROR(IF(OR(HLOOKUP($A867,'Z-scores'!$C$2:$UD$20,9,FALSE)&gt;2,HLOOKUP($A867,'Z-scores'!$C$2:$UD$20,9,FALSE)&lt;-2),"",'Total-corrected counts'!K867),"")</f>
        <v/>
      </c>
      <c r="L867" t="str">
        <f>IFERROR(IF(OR(HLOOKUP($A867,'Z-scores'!$C$2:$UD$20,10,FALSE)&gt;2,HLOOKUP($A867,'Z-scores'!$C$2:$UD$20,10,FALSE)&lt;-2),"",'Total-corrected counts'!L867),"")</f>
        <v/>
      </c>
      <c r="M867" t="str">
        <f>IFERROR(IF(OR(HLOOKUP($A867,'Z-scores'!$C$2:$UD$20,11,FALSE)&gt;2,HLOOKUP($A867,'Z-scores'!$C$2:$UD$20,11,FALSE)&lt;-2),"",'Total-corrected counts'!M867),"")</f>
        <v/>
      </c>
      <c r="N867" t="str">
        <f>IFERROR(IF(OR(HLOOKUP($A867,'Z-scores'!$C$2:$UD$20,12,FALSE)&gt;2,HLOOKUP($A867,'Z-scores'!$C$2:$UD$20,12,FALSE)&lt;-2),"",'Total-corrected counts'!N867),"")</f>
        <v/>
      </c>
      <c r="O867" t="str">
        <f>IFERROR(IF(OR(HLOOKUP($A867,'Z-scores'!$C$2:$UD$20,13,FALSE)&gt;2,HLOOKUP($A867,'Z-scores'!$C$2:$UD$20,13,FALSE)&lt;-2),"",'Total-corrected counts'!O867),"")</f>
        <v/>
      </c>
      <c r="P867" t="str">
        <f>IFERROR(IF(OR(HLOOKUP($A867,'Z-scores'!$C$2:$UD$20,14,FALSE)&gt;2,HLOOKUP($A867,'Z-scores'!$C$2:$UD$20,14,FALSE)&lt;-2),"",'Total-corrected counts'!P867),"")</f>
        <v/>
      </c>
      <c r="Q867" t="str">
        <f>IFERROR(IF(OR(HLOOKUP($A867,'Z-scores'!$C$2:$UD$20,15,FALSE)&gt;2,HLOOKUP($A867,'Z-scores'!$C$2:$UD$20,15,FALSE)&lt;-2),"",'Total-corrected counts'!Q867),"")</f>
        <v/>
      </c>
      <c r="R867" t="str">
        <f>IFERROR(IF(OR(HLOOKUP($A867,'Z-scores'!$C$2:$UD$20,16,FALSE)&gt;2,HLOOKUP($A867,'Z-scores'!$C$2:$UD$20,16,FALSE)&lt;-2),"",'Total-corrected counts'!R867),"")</f>
        <v/>
      </c>
      <c r="S867" t="str">
        <f>IFERROR(IF(OR(HLOOKUP($A867,'Z-scores'!$C$2:$UD$20,17,FALSE)&gt;2,HLOOKUP($A867,'Z-scores'!$C$2:$UD$20,17,FALSE)&lt;-2),"",'Total-corrected counts'!S867),"")</f>
        <v/>
      </c>
      <c r="T867" t="str">
        <f>IFERROR(IF(OR(HLOOKUP($A867,'Z-scores'!$C$2:$UD$20,18,FALSE)&gt;2,HLOOKUP($A867,'Z-scores'!$C$2:$UD$20,18,FALSE)&lt;-2),"",'Total-corrected counts'!T867),"")</f>
        <v/>
      </c>
      <c r="U867" t="str">
        <f>IFERROR(IF(OR(HLOOKUP($A867,'Z-scores'!$C$2:$UD$20,19,FALSE)&gt;2,HLOOKUP($A867,'Z-scores'!$C$2:$UD$20,19,FALSE)&lt;-2),"",'Total-corrected counts'!U867),"")</f>
        <v/>
      </c>
      <c r="V867">
        <f t="shared" si="52"/>
        <v>1</v>
      </c>
      <c r="W867" t="str">
        <f t="shared" si="53"/>
        <v/>
      </c>
      <c r="X867" t="str">
        <f t="shared" si="54"/>
        <v/>
      </c>
      <c r="Y867" t="str">
        <f t="shared" si="55"/>
        <v/>
      </c>
    </row>
    <row r="868" spans="1:25" x14ac:dyDescent="0.25">
      <c r="A868">
        <v>876</v>
      </c>
      <c r="B868" t="s">
        <v>1049</v>
      </c>
      <c r="C868">
        <v>98400</v>
      </c>
      <c r="D868">
        <v>848</v>
      </c>
      <c r="E868" t="str">
        <f>IFERROR(IF(OR(HLOOKUP($A868,'Z-scores'!$C$2:$UD$20,3,FALSE)&gt;2,HLOOKUP(A868,'Z-scores'!$C$2:$UD$20,3,FALSE)&lt;-2),"",'Total-corrected counts'!E868),"")</f>
        <v/>
      </c>
      <c r="F868" t="str">
        <f>IFERROR(IF(OR(HLOOKUP($A868,'Z-scores'!$C$2:$UD$20,4,FALSE)&gt;2,HLOOKUP($A868,'Z-scores'!$C$2:$UD$20,4,FALSE)&lt;-2),"",'Total-corrected counts'!F868),"")</f>
        <v/>
      </c>
      <c r="G868" t="str">
        <f>IFERROR(IF(OR(HLOOKUP($A868,'Z-scores'!$C$2:$UD$20,5,FALSE)&gt;2,HLOOKUP($A868,'Z-scores'!$C$2:$UD$20,5,FALSE)&lt;-2),"",'Total-corrected counts'!G868),"")</f>
        <v/>
      </c>
      <c r="H868" t="str">
        <f>IFERROR(IF(OR(HLOOKUP($A868,'Z-scores'!$C$2:$UD$20,6,FALSE)&gt;2,HLOOKUP($A868,'Z-scores'!$C$2:$UD$20,6,FALSE)&lt;-2),"",'Total-corrected counts'!H868),"")</f>
        <v/>
      </c>
      <c r="I868" t="str">
        <f>IFERROR(IF(OR(HLOOKUP($A868,'Z-scores'!$C$2:$UD$20,7,FALSE)&gt;2,HLOOKUP($A868,'Z-scores'!$C$2:$UD$20,7,FALSE)&lt;-2),"",'Total-corrected counts'!I868),"")</f>
        <v/>
      </c>
      <c r="J868" t="str">
        <f>IFERROR(IF(OR(HLOOKUP($A868,'Z-scores'!$C$2:$UD$20,8,FALSE)&gt;2,HLOOKUP($A868,'Z-scores'!$C$2:$UD$20,8,FALSE)&lt;-2),"",'Total-corrected counts'!J868),"")</f>
        <v/>
      </c>
      <c r="K868" t="str">
        <f>IFERROR(IF(OR(HLOOKUP($A868,'Z-scores'!$C$2:$UD$20,9,FALSE)&gt;2,HLOOKUP($A868,'Z-scores'!$C$2:$UD$20,9,FALSE)&lt;-2),"",'Total-corrected counts'!K868),"")</f>
        <v/>
      </c>
      <c r="L868" t="str">
        <f>IFERROR(IF(OR(HLOOKUP($A868,'Z-scores'!$C$2:$UD$20,10,FALSE)&gt;2,HLOOKUP($A868,'Z-scores'!$C$2:$UD$20,10,FALSE)&lt;-2),"",'Total-corrected counts'!L868),"")</f>
        <v/>
      </c>
      <c r="M868" t="str">
        <f>IFERROR(IF(OR(HLOOKUP($A868,'Z-scores'!$C$2:$UD$20,11,FALSE)&gt;2,HLOOKUP($A868,'Z-scores'!$C$2:$UD$20,11,FALSE)&lt;-2),"",'Total-corrected counts'!M868),"")</f>
        <v/>
      </c>
      <c r="N868" t="str">
        <f>IFERROR(IF(OR(HLOOKUP($A868,'Z-scores'!$C$2:$UD$20,12,FALSE)&gt;2,HLOOKUP($A868,'Z-scores'!$C$2:$UD$20,12,FALSE)&lt;-2),"",'Total-corrected counts'!N868),"")</f>
        <v/>
      </c>
      <c r="O868" t="str">
        <f>IFERROR(IF(OR(HLOOKUP($A868,'Z-scores'!$C$2:$UD$20,13,FALSE)&gt;2,HLOOKUP($A868,'Z-scores'!$C$2:$UD$20,13,FALSE)&lt;-2),"",'Total-corrected counts'!O868),"")</f>
        <v/>
      </c>
      <c r="P868" t="str">
        <f>IFERROR(IF(OR(HLOOKUP($A868,'Z-scores'!$C$2:$UD$20,14,FALSE)&gt;2,HLOOKUP($A868,'Z-scores'!$C$2:$UD$20,14,FALSE)&lt;-2),"",'Total-corrected counts'!P868),"")</f>
        <v/>
      </c>
      <c r="Q868" t="str">
        <f>IFERROR(IF(OR(HLOOKUP($A868,'Z-scores'!$C$2:$UD$20,15,FALSE)&gt;2,HLOOKUP($A868,'Z-scores'!$C$2:$UD$20,15,FALSE)&lt;-2),"",'Total-corrected counts'!Q868),"")</f>
        <v/>
      </c>
      <c r="R868" t="str">
        <f>IFERROR(IF(OR(HLOOKUP($A868,'Z-scores'!$C$2:$UD$20,16,FALSE)&gt;2,HLOOKUP($A868,'Z-scores'!$C$2:$UD$20,16,FALSE)&lt;-2),"",'Total-corrected counts'!R868),"")</f>
        <v/>
      </c>
      <c r="S868" t="str">
        <f>IFERROR(IF(OR(HLOOKUP($A868,'Z-scores'!$C$2:$UD$20,17,FALSE)&gt;2,HLOOKUP($A868,'Z-scores'!$C$2:$UD$20,17,FALSE)&lt;-2),"",'Total-corrected counts'!S868),"")</f>
        <v/>
      </c>
      <c r="T868" t="str">
        <f>IFERROR(IF(OR(HLOOKUP($A868,'Z-scores'!$C$2:$UD$20,18,FALSE)&gt;2,HLOOKUP($A868,'Z-scores'!$C$2:$UD$20,18,FALSE)&lt;-2),"",'Total-corrected counts'!T868),"")</f>
        <v/>
      </c>
      <c r="U868" t="str">
        <f>IFERROR(IF(OR(HLOOKUP($A868,'Z-scores'!$C$2:$UD$20,19,FALSE)&gt;2,HLOOKUP($A868,'Z-scores'!$C$2:$UD$20,19,FALSE)&lt;-2),"",'Total-corrected counts'!U868),"")</f>
        <v/>
      </c>
      <c r="V868">
        <f t="shared" si="52"/>
        <v>1</v>
      </c>
      <c r="W868" t="str">
        <f t="shared" si="53"/>
        <v/>
      </c>
      <c r="X868" t="str">
        <f t="shared" si="54"/>
        <v/>
      </c>
      <c r="Y868" t="str">
        <f t="shared" si="55"/>
        <v/>
      </c>
    </row>
    <row r="869" spans="1:25" x14ac:dyDescent="0.25">
      <c r="A869">
        <v>877</v>
      </c>
      <c r="B869" t="s">
        <v>422</v>
      </c>
      <c r="C869">
        <v>109300</v>
      </c>
      <c r="D869">
        <v>1000</v>
      </c>
      <c r="E869" t="str">
        <f>IFERROR(IF(OR(HLOOKUP($A869,'Z-scores'!$C$2:$UD$20,3,FALSE)&gt;2,HLOOKUP(A869,'Z-scores'!$C$2:$UD$20,3,FALSE)&lt;-2),"",'Total-corrected counts'!E869),"")</f>
        <v/>
      </c>
      <c r="F869">
        <f>IFERROR(IF(OR(HLOOKUP($A869,'Z-scores'!$C$2:$UD$20,4,FALSE)&gt;2,HLOOKUP($A869,'Z-scores'!$C$2:$UD$20,4,FALSE)&lt;-2),"",'Total-corrected counts'!F869),"")</f>
        <v>5.7420914994077442E-2</v>
      </c>
      <c r="G869">
        <f>IFERROR(IF(OR(HLOOKUP($A869,'Z-scores'!$C$2:$UD$20,5,FALSE)&gt;2,HLOOKUP($A869,'Z-scores'!$C$2:$UD$20,5,FALSE)&lt;-2),"",'Total-corrected counts'!G869),"")</f>
        <v>5.6105982892208024</v>
      </c>
      <c r="H869">
        <f>IFERROR(IF(OR(HLOOKUP($A869,'Z-scores'!$C$2:$UD$20,6,FALSE)&gt;2,HLOOKUP($A869,'Z-scores'!$C$2:$UD$20,6,FALSE)&lt;-2),"",'Total-corrected counts'!H869),"")</f>
        <v>0</v>
      </c>
      <c r="I869">
        <f>IFERROR(IF(OR(HLOOKUP($A869,'Z-scores'!$C$2:$UD$20,7,FALSE)&gt;2,HLOOKUP($A869,'Z-scores'!$C$2:$UD$20,7,FALSE)&lt;-2),"",'Total-corrected counts'!I869),"")</f>
        <v>3.4848032409901522</v>
      </c>
      <c r="J869">
        <f>IFERROR(IF(OR(HLOOKUP($A869,'Z-scores'!$C$2:$UD$20,8,FALSE)&gt;2,HLOOKUP($A869,'Z-scores'!$C$2:$UD$20,8,FALSE)&lt;-2),"",'Total-corrected counts'!J869),"")</f>
        <v>4.7631163206257732</v>
      </c>
      <c r="K869">
        <f>IFERROR(IF(OR(HLOOKUP($A869,'Z-scores'!$C$2:$UD$20,9,FALSE)&gt;2,HLOOKUP($A869,'Z-scores'!$C$2:$UD$20,9,FALSE)&lt;-2),"",'Total-corrected counts'!K869),"")</f>
        <v>4.7628072913763306</v>
      </c>
      <c r="L869">
        <f>IFERROR(IF(OR(HLOOKUP($A869,'Z-scores'!$C$2:$UD$20,10,FALSE)&gt;2,HLOOKUP($A869,'Z-scores'!$C$2:$UD$20,10,FALSE)&lt;-2),"",'Total-corrected counts'!L869),"")</f>
        <v>0.29104789590010527</v>
      </c>
      <c r="M869">
        <f>IFERROR(IF(OR(HLOOKUP($A869,'Z-scores'!$C$2:$UD$20,11,FALSE)&gt;2,HLOOKUP($A869,'Z-scores'!$C$2:$UD$20,11,FALSE)&lt;-2),"",'Total-corrected counts'!M869),"")</f>
        <v>0.1336217104869083</v>
      </c>
      <c r="N869">
        <f>IFERROR(IF(OR(HLOOKUP($A869,'Z-scores'!$C$2:$UD$20,12,FALSE)&gt;2,HLOOKUP($A869,'Z-scores'!$C$2:$UD$20,12,FALSE)&lt;-2),"",'Total-corrected counts'!N869),"")</f>
        <v>0.45820820430953979</v>
      </c>
      <c r="O869">
        <f>IFERROR(IF(OR(HLOOKUP($A869,'Z-scores'!$C$2:$UD$20,13,FALSE)&gt;2,HLOOKUP($A869,'Z-scores'!$C$2:$UD$20,13,FALSE)&lt;-2),"",'Total-corrected counts'!O869),"")</f>
        <v>5.7210798571883853E-2</v>
      </c>
      <c r="P869">
        <f>IFERROR(IF(OR(HLOOKUP($A869,'Z-scores'!$C$2:$UD$20,14,FALSE)&gt;2,HLOOKUP($A869,'Z-scores'!$C$2:$UD$20,14,FALSE)&lt;-2),"",'Total-corrected counts'!P869),"")</f>
        <v>2.5642680360997656E-2</v>
      </c>
      <c r="Q869">
        <f>IFERROR(IF(OR(HLOOKUP($A869,'Z-scores'!$C$2:$UD$20,15,FALSE)&gt;2,HLOOKUP($A869,'Z-scores'!$C$2:$UD$20,15,FALSE)&lt;-2),"",'Total-corrected counts'!Q869),"")</f>
        <v>0</v>
      </c>
      <c r="R869">
        <f>IFERROR(IF(OR(HLOOKUP($A869,'Z-scores'!$C$2:$UD$20,16,FALSE)&gt;2,HLOOKUP($A869,'Z-scores'!$C$2:$UD$20,16,FALSE)&lt;-2),"",'Total-corrected counts'!R869),"")</f>
        <v>3.4860587701425074</v>
      </c>
      <c r="S869">
        <f>IFERROR(IF(OR(HLOOKUP($A869,'Z-scores'!$C$2:$UD$20,17,FALSE)&gt;2,HLOOKUP($A869,'Z-scores'!$C$2:$UD$20,17,FALSE)&lt;-2),"",'Total-corrected counts'!S869),"")</f>
        <v>0</v>
      </c>
      <c r="T869">
        <f>IFERROR(IF(OR(HLOOKUP($A869,'Z-scores'!$C$2:$UD$20,18,FALSE)&gt;2,HLOOKUP($A869,'Z-scores'!$C$2:$UD$20,18,FALSE)&lt;-2),"",'Total-corrected counts'!T869),"")</f>
        <v>2.5343511975024184</v>
      </c>
      <c r="U869">
        <f>IFERROR(IF(OR(HLOOKUP($A869,'Z-scores'!$C$2:$UD$20,19,FALSE)&gt;2,HLOOKUP($A869,'Z-scores'!$C$2:$UD$20,19,FALSE)&lt;-2),"",'Total-corrected counts'!U869),"")</f>
        <v>4.6258727754802704</v>
      </c>
      <c r="V869">
        <f t="shared" si="52"/>
        <v>1</v>
      </c>
      <c r="W869">
        <f t="shared" si="53"/>
        <v>0.3844763202313628</v>
      </c>
      <c r="X869">
        <f t="shared" si="54"/>
        <v>2.387926957949269</v>
      </c>
      <c r="Y869">
        <f t="shared" si="55"/>
        <v>1.398418053295952</v>
      </c>
    </row>
    <row r="870" spans="1:25" x14ac:dyDescent="0.25">
      <c r="A870">
        <v>878</v>
      </c>
      <c r="B870" t="s">
        <v>423</v>
      </c>
      <c r="C870">
        <v>5700</v>
      </c>
      <c r="D870">
        <v>345</v>
      </c>
      <c r="E870" t="str">
        <f>IFERROR(IF(OR(HLOOKUP($A870,'Z-scores'!$C$2:$UD$20,3,FALSE)&gt;2,HLOOKUP(A870,'Z-scores'!$C$2:$UD$20,3,FALSE)&lt;-2),"",'Total-corrected counts'!E870),"")</f>
        <v/>
      </c>
      <c r="F870">
        <f>IFERROR(IF(OR(HLOOKUP($A870,'Z-scores'!$C$2:$UD$20,4,FALSE)&gt;2,HLOOKUP($A870,'Z-scores'!$C$2:$UD$20,4,FALSE)&lt;-2),"",'Total-corrected counts'!F870),"")</f>
        <v>53.680352531606118</v>
      </c>
      <c r="G870">
        <f>IFERROR(IF(OR(HLOOKUP($A870,'Z-scores'!$C$2:$UD$20,5,FALSE)&gt;2,HLOOKUP($A870,'Z-scores'!$C$2:$UD$20,5,FALSE)&lt;-2),"",'Total-corrected counts'!G870),"")</f>
        <v>26.803953406851981</v>
      </c>
      <c r="H870">
        <f>IFERROR(IF(OR(HLOOKUP($A870,'Z-scores'!$C$2:$UD$20,6,FALSE)&gt;2,HLOOKUP($A870,'Z-scores'!$C$2:$UD$20,6,FALSE)&lt;-2),"",'Total-corrected counts'!H870),"")</f>
        <v>35.083041265502395</v>
      </c>
      <c r="I870">
        <f>IFERROR(IF(OR(HLOOKUP($A870,'Z-scores'!$C$2:$UD$20,7,FALSE)&gt;2,HLOOKUP($A870,'Z-scores'!$C$2:$UD$20,7,FALSE)&lt;-2),"",'Total-corrected counts'!I870),"")</f>
        <v>10.288173525962092</v>
      </c>
      <c r="J870">
        <f>IFERROR(IF(OR(HLOOKUP($A870,'Z-scores'!$C$2:$UD$20,8,FALSE)&gt;2,HLOOKUP($A870,'Z-scores'!$C$2:$UD$20,8,FALSE)&lt;-2),"",'Total-corrected counts'!J870),"")</f>
        <v>11.523191347103966</v>
      </c>
      <c r="K870">
        <f>IFERROR(IF(OR(HLOOKUP($A870,'Z-scores'!$C$2:$UD$20,9,FALSE)&gt;2,HLOOKUP($A870,'Z-scores'!$C$2:$UD$20,9,FALSE)&lt;-2),"",'Total-corrected counts'!K870),"")</f>
        <v>9.2714198115837014</v>
      </c>
      <c r="L870">
        <f>IFERROR(IF(OR(HLOOKUP($A870,'Z-scores'!$C$2:$UD$20,10,FALSE)&gt;2,HLOOKUP($A870,'Z-scores'!$C$2:$UD$20,10,FALSE)&lt;-2),"",'Total-corrected counts'!L870),"")</f>
        <v>6.8837237196979455</v>
      </c>
      <c r="M870">
        <f>IFERROR(IF(OR(HLOOKUP($A870,'Z-scores'!$C$2:$UD$20,11,FALSE)&gt;2,HLOOKUP($A870,'Z-scores'!$C$2:$UD$20,11,FALSE)&lt;-2),"",'Total-corrected counts'!M870),"")</f>
        <v>22.651183750125558</v>
      </c>
      <c r="N870">
        <f>IFERROR(IF(OR(HLOOKUP($A870,'Z-scores'!$C$2:$UD$20,12,FALSE)&gt;2,HLOOKUP($A870,'Z-scores'!$C$2:$UD$20,12,FALSE)&lt;-2),"",'Total-corrected counts'!N870),"")</f>
        <v>10.098908822982256</v>
      </c>
      <c r="O870">
        <f>IFERROR(IF(OR(HLOOKUP($A870,'Z-scores'!$C$2:$UD$20,13,FALSE)&gt;2,HLOOKUP($A870,'Z-scores'!$C$2:$UD$20,13,FALSE)&lt;-2),"",'Total-corrected counts'!O870),"")</f>
        <v>18.297359519725443</v>
      </c>
      <c r="P870">
        <f>IFERROR(IF(OR(HLOOKUP($A870,'Z-scores'!$C$2:$UD$20,14,FALSE)&gt;2,HLOOKUP($A870,'Z-scores'!$C$2:$UD$20,14,FALSE)&lt;-2),"",'Total-corrected counts'!P870),"")</f>
        <v>7.9492309119092734</v>
      </c>
      <c r="Q870">
        <f>IFERROR(IF(OR(HLOOKUP($A870,'Z-scores'!$C$2:$UD$20,15,FALSE)&gt;2,HLOOKUP($A870,'Z-scores'!$C$2:$UD$20,15,FALSE)&lt;-2),"",'Total-corrected counts'!Q870),"")</f>
        <v>13.74901514146859</v>
      </c>
      <c r="R870">
        <f>IFERROR(IF(OR(HLOOKUP($A870,'Z-scores'!$C$2:$UD$20,16,FALSE)&gt;2,HLOOKUP($A870,'Z-scores'!$C$2:$UD$20,16,FALSE)&lt;-2),"",'Total-corrected counts'!R870),"")</f>
        <v>10.826817007959834</v>
      </c>
      <c r="S870">
        <f>IFERROR(IF(OR(HLOOKUP($A870,'Z-scores'!$C$2:$UD$20,17,FALSE)&gt;2,HLOOKUP($A870,'Z-scores'!$C$2:$UD$20,17,FALSE)&lt;-2),"",'Total-corrected counts'!S870),"")</f>
        <v>26.007823518107767</v>
      </c>
      <c r="T870">
        <f>IFERROR(IF(OR(HLOOKUP($A870,'Z-scores'!$C$2:$UD$20,18,FALSE)&gt;2,HLOOKUP($A870,'Z-scores'!$C$2:$UD$20,18,FALSE)&lt;-2),"",'Total-corrected counts'!T870),"")</f>
        <v>11.391693857248159</v>
      </c>
      <c r="U870">
        <f>IFERROR(IF(OR(HLOOKUP($A870,'Z-scores'!$C$2:$UD$20,19,FALSE)&gt;2,HLOOKUP($A870,'Z-scores'!$C$2:$UD$20,19,FALSE)&lt;-2),"",'Total-corrected counts'!U870),"")</f>
        <v>9.5034346888384551</v>
      </c>
      <c r="V870">
        <f t="shared" si="52"/>
        <v>1</v>
      </c>
      <c r="W870">
        <f t="shared" si="53"/>
        <v>0.18318126627124032</v>
      </c>
      <c r="X870">
        <f t="shared" si="54"/>
        <v>22.023129919804223</v>
      </c>
      <c r="Y870">
        <f t="shared" si="55"/>
        <v>13.478035433529971</v>
      </c>
    </row>
    <row r="871" spans="1:25" x14ac:dyDescent="0.25">
      <c r="A871">
        <v>879</v>
      </c>
      <c r="B871" t="s">
        <v>1050</v>
      </c>
      <c r="C871">
        <v>25900</v>
      </c>
      <c r="D871">
        <v>254</v>
      </c>
      <c r="E871" t="str">
        <f>IFERROR(IF(OR(HLOOKUP($A871,'Z-scores'!$C$2:$UD$20,3,FALSE)&gt;2,HLOOKUP(A871,'Z-scores'!$C$2:$UD$20,3,FALSE)&lt;-2),"",'Total-corrected counts'!E871),"")</f>
        <v/>
      </c>
      <c r="F871" t="str">
        <f>IFERROR(IF(OR(HLOOKUP($A871,'Z-scores'!$C$2:$UD$20,4,FALSE)&gt;2,HLOOKUP($A871,'Z-scores'!$C$2:$UD$20,4,FALSE)&lt;-2),"",'Total-corrected counts'!F871),"")</f>
        <v/>
      </c>
      <c r="G871" t="str">
        <f>IFERROR(IF(OR(HLOOKUP($A871,'Z-scores'!$C$2:$UD$20,5,FALSE)&gt;2,HLOOKUP($A871,'Z-scores'!$C$2:$UD$20,5,FALSE)&lt;-2),"",'Total-corrected counts'!G871),"")</f>
        <v/>
      </c>
      <c r="H871" t="str">
        <f>IFERROR(IF(OR(HLOOKUP($A871,'Z-scores'!$C$2:$UD$20,6,FALSE)&gt;2,HLOOKUP($A871,'Z-scores'!$C$2:$UD$20,6,FALSE)&lt;-2),"",'Total-corrected counts'!H871),"")</f>
        <v/>
      </c>
      <c r="I871" t="str">
        <f>IFERROR(IF(OR(HLOOKUP($A871,'Z-scores'!$C$2:$UD$20,7,FALSE)&gt;2,HLOOKUP($A871,'Z-scores'!$C$2:$UD$20,7,FALSE)&lt;-2),"",'Total-corrected counts'!I871),"")</f>
        <v/>
      </c>
      <c r="J871" t="str">
        <f>IFERROR(IF(OR(HLOOKUP($A871,'Z-scores'!$C$2:$UD$20,8,FALSE)&gt;2,HLOOKUP($A871,'Z-scores'!$C$2:$UD$20,8,FALSE)&lt;-2),"",'Total-corrected counts'!J871),"")</f>
        <v/>
      </c>
      <c r="K871" t="str">
        <f>IFERROR(IF(OR(HLOOKUP($A871,'Z-scores'!$C$2:$UD$20,9,FALSE)&gt;2,HLOOKUP($A871,'Z-scores'!$C$2:$UD$20,9,FALSE)&lt;-2),"",'Total-corrected counts'!K871),"")</f>
        <v/>
      </c>
      <c r="L871" t="str">
        <f>IFERROR(IF(OR(HLOOKUP($A871,'Z-scores'!$C$2:$UD$20,10,FALSE)&gt;2,HLOOKUP($A871,'Z-scores'!$C$2:$UD$20,10,FALSE)&lt;-2),"",'Total-corrected counts'!L871),"")</f>
        <v/>
      </c>
      <c r="M871" t="str">
        <f>IFERROR(IF(OR(HLOOKUP($A871,'Z-scores'!$C$2:$UD$20,11,FALSE)&gt;2,HLOOKUP($A871,'Z-scores'!$C$2:$UD$20,11,FALSE)&lt;-2),"",'Total-corrected counts'!M871),"")</f>
        <v/>
      </c>
      <c r="N871" t="str">
        <f>IFERROR(IF(OR(HLOOKUP($A871,'Z-scores'!$C$2:$UD$20,12,FALSE)&gt;2,HLOOKUP($A871,'Z-scores'!$C$2:$UD$20,12,FALSE)&lt;-2),"",'Total-corrected counts'!N871),"")</f>
        <v/>
      </c>
      <c r="O871" t="str">
        <f>IFERROR(IF(OR(HLOOKUP($A871,'Z-scores'!$C$2:$UD$20,13,FALSE)&gt;2,HLOOKUP($A871,'Z-scores'!$C$2:$UD$20,13,FALSE)&lt;-2),"",'Total-corrected counts'!O871),"")</f>
        <v/>
      </c>
      <c r="P871" t="str">
        <f>IFERROR(IF(OR(HLOOKUP($A871,'Z-scores'!$C$2:$UD$20,14,FALSE)&gt;2,HLOOKUP($A871,'Z-scores'!$C$2:$UD$20,14,FALSE)&lt;-2),"",'Total-corrected counts'!P871),"")</f>
        <v/>
      </c>
      <c r="Q871" t="str">
        <f>IFERROR(IF(OR(HLOOKUP($A871,'Z-scores'!$C$2:$UD$20,15,FALSE)&gt;2,HLOOKUP($A871,'Z-scores'!$C$2:$UD$20,15,FALSE)&lt;-2),"",'Total-corrected counts'!Q871),"")</f>
        <v/>
      </c>
      <c r="R871" t="str">
        <f>IFERROR(IF(OR(HLOOKUP($A871,'Z-scores'!$C$2:$UD$20,16,FALSE)&gt;2,HLOOKUP($A871,'Z-scores'!$C$2:$UD$20,16,FALSE)&lt;-2),"",'Total-corrected counts'!R871),"")</f>
        <v/>
      </c>
      <c r="S871" t="str">
        <f>IFERROR(IF(OR(HLOOKUP($A871,'Z-scores'!$C$2:$UD$20,17,FALSE)&gt;2,HLOOKUP($A871,'Z-scores'!$C$2:$UD$20,17,FALSE)&lt;-2),"",'Total-corrected counts'!S871),"")</f>
        <v/>
      </c>
      <c r="T871" t="str">
        <f>IFERROR(IF(OR(HLOOKUP($A871,'Z-scores'!$C$2:$UD$20,18,FALSE)&gt;2,HLOOKUP($A871,'Z-scores'!$C$2:$UD$20,18,FALSE)&lt;-2),"",'Total-corrected counts'!T871),"")</f>
        <v/>
      </c>
      <c r="U871" t="str">
        <f>IFERROR(IF(OR(HLOOKUP($A871,'Z-scores'!$C$2:$UD$20,19,FALSE)&gt;2,HLOOKUP($A871,'Z-scores'!$C$2:$UD$20,19,FALSE)&lt;-2),"",'Total-corrected counts'!U871),"")</f>
        <v/>
      </c>
      <c r="V871">
        <f t="shared" si="52"/>
        <v>1</v>
      </c>
      <c r="W871" t="str">
        <f t="shared" si="53"/>
        <v/>
      </c>
      <c r="X871" t="str">
        <f t="shared" si="54"/>
        <v/>
      </c>
      <c r="Y871" t="str">
        <f t="shared" si="55"/>
        <v/>
      </c>
    </row>
    <row r="872" spans="1:25" x14ac:dyDescent="0.25">
      <c r="A872">
        <v>880</v>
      </c>
      <c r="B872" t="s">
        <v>424</v>
      </c>
      <c r="C872">
        <v>87200</v>
      </c>
      <c r="D872">
        <v>987</v>
      </c>
      <c r="E872">
        <f>IFERROR(IF(OR(HLOOKUP($A872,'Z-scores'!$C$2:$UD$20,3,FALSE)&gt;2,HLOOKUP(A872,'Z-scores'!$C$2:$UD$20,3,FALSE)&lt;-2),"",'Total-corrected counts'!E872),"")</f>
        <v>0</v>
      </c>
      <c r="F872">
        <f>IFERROR(IF(OR(HLOOKUP($A872,'Z-scores'!$C$2:$UD$20,4,FALSE)&gt;2,HLOOKUP($A872,'Z-scores'!$C$2:$UD$20,4,FALSE)&lt;-2),"",'Total-corrected counts'!F872),"")</f>
        <v>0</v>
      </c>
      <c r="G872">
        <f>IFERROR(IF(OR(HLOOKUP($A872,'Z-scores'!$C$2:$UD$20,5,FALSE)&gt;2,HLOOKUP($A872,'Z-scores'!$C$2:$UD$20,5,FALSE)&lt;-2),"",'Total-corrected counts'!G872),"")</f>
        <v>0.14102042378651924</v>
      </c>
      <c r="H872">
        <f>IFERROR(IF(OR(HLOOKUP($A872,'Z-scores'!$C$2:$UD$20,6,FALSE)&gt;2,HLOOKUP($A872,'Z-scores'!$C$2:$UD$20,6,FALSE)&lt;-2),"",'Total-corrected counts'!H872),"")</f>
        <v>0</v>
      </c>
      <c r="I872">
        <f>IFERROR(IF(OR(HLOOKUP($A872,'Z-scores'!$C$2:$UD$20,7,FALSE)&gt;2,HLOOKUP($A872,'Z-scores'!$C$2:$UD$20,7,FALSE)&lt;-2),"",'Total-corrected counts'!I872),"")</f>
        <v>0</v>
      </c>
      <c r="J872" t="str">
        <f>IFERROR(IF(OR(HLOOKUP($A872,'Z-scores'!$C$2:$UD$20,8,FALSE)&gt;2,HLOOKUP($A872,'Z-scores'!$C$2:$UD$20,8,FALSE)&lt;-2),"",'Total-corrected counts'!J872),"")</f>
        <v/>
      </c>
      <c r="K872">
        <f>IFERROR(IF(OR(HLOOKUP($A872,'Z-scores'!$C$2:$UD$20,9,FALSE)&gt;2,HLOOKUP($A872,'Z-scores'!$C$2:$UD$20,9,FALSE)&lt;-2),"",'Total-corrected counts'!K872),"")</f>
        <v>4.4595573889291487E-2</v>
      </c>
      <c r="L872">
        <f>IFERROR(IF(OR(HLOOKUP($A872,'Z-scores'!$C$2:$UD$20,10,FALSE)&gt;2,HLOOKUP($A872,'Z-scores'!$C$2:$UD$20,10,FALSE)&lt;-2),"",'Total-corrected counts'!L872),"")</f>
        <v>0</v>
      </c>
      <c r="M872">
        <f>IFERROR(IF(OR(HLOOKUP($A872,'Z-scores'!$C$2:$UD$20,11,FALSE)&gt;2,HLOOKUP($A872,'Z-scores'!$C$2:$UD$20,11,FALSE)&lt;-2),"",'Total-corrected counts'!M872),"")</f>
        <v>0</v>
      </c>
      <c r="N872">
        <f>IFERROR(IF(OR(HLOOKUP($A872,'Z-scores'!$C$2:$UD$20,12,FALSE)&gt;2,HLOOKUP($A872,'Z-scores'!$C$2:$UD$20,12,FALSE)&lt;-2),"",'Total-corrected counts'!N872),"")</f>
        <v>8.2477476775717165E-2</v>
      </c>
      <c r="O872">
        <f>IFERROR(IF(OR(HLOOKUP($A872,'Z-scores'!$C$2:$UD$20,13,FALSE)&gt;2,HLOOKUP($A872,'Z-scores'!$C$2:$UD$20,13,FALSE)&lt;-2),"",'Total-corrected counts'!O872),"")</f>
        <v>0</v>
      </c>
      <c r="P872">
        <f>IFERROR(IF(OR(HLOOKUP($A872,'Z-scores'!$C$2:$UD$20,14,FALSE)&gt;2,HLOOKUP($A872,'Z-scores'!$C$2:$UD$20,14,FALSE)&lt;-2),"",'Total-corrected counts'!P872),"")</f>
        <v>0</v>
      </c>
      <c r="Q872">
        <f>IFERROR(IF(OR(HLOOKUP($A872,'Z-scores'!$C$2:$UD$20,15,FALSE)&gt;2,HLOOKUP($A872,'Z-scores'!$C$2:$UD$20,15,FALSE)&lt;-2),"",'Total-corrected counts'!Q872),"")</f>
        <v>0</v>
      </c>
      <c r="R872">
        <f>IFERROR(IF(OR(HLOOKUP($A872,'Z-scores'!$C$2:$UD$20,16,FALSE)&gt;2,HLOOKUP($A872,'Z-scores'!$C$2:$UD$20,16,FALSE)&lt;-2),"",'Total-corrected counts'!R872),"")</f>
        <v>6.8118389761405329E-2</v>
      </c>
      <c r="S872">
        <f>IFERROR(IF(OR(HLOOKUP($A872,'Z-scores'!$C$2:$UD$20,17,FALSE)&gt;2,HLOOKUP($A872,'Z-scores'!$C$2:$UD$20,17,FALSE)&lt;-2),"",'Total-corrected counts'!S872),"")</f>
        <v>0</v>
      </c>
      <c r="T872">
        <f>IFERROR(IF(OR(HLOOKUP($A872,'Z-scores'!$C$2:$UD$20,18,FALSE)&gt;2,HLOOKUP($A872,'Z-scores'!$C$2:$UD$20,18,FALSE)&lt;-2),"",'Total-corrected counts'!T872),"")</f>
        <v>0</v>
      </c>
      <c r="U872">
        <f>IFERROR(IF(OR(HLOOKUP($A872,'Z-scores'!$C$2:$UD$20,19,FALSE)&gt;2,HLOOKUP($A872,'Z-scores'!$C$2:$UD$20,19,FALSE)&lt;-2),"",'Total-corrected counts'!U872),"")</f>
        <v>0.26036807366680698</v>
      </c>
      <c r="V872">
        <f t="shared" si="52"/>
        <v>1</v>
      </c>
      <c r="W872">
        <f t="shared" si="53"/>
        <v>0.45629129701772941</v>
      </c>
      <c r="X872">
        <f t="shared" si="54"/>
        <v>2.320199970947634E-2</v>
      </c>
      <c r="Y872">
        <f t="shared" si="55"/>
        <v>5.1370492525491182E-2</v>
      </c>
    </row>
    <row r="873" spans="1:25" x14ac:dyDescent="0.25">
      <c r="A873">
        <v>881</v>
      </c>
      <c r="B873" t="s">
        <v>1051</v>
      </c>
      <c r="C873">
        <v>85600</v>
      </c>
      <c r="D873">
        <v>867</v>
      </c>
      <c r="E873" t="str">
        <f>IFERROR(IF(OR(HLOOKUP($A873,'Z-scores'!$C$2:$UD$20,3,FALSE)&gt;2,HLOOKUP(A873,'Z-scores'!$C$2:$UD$20,3,FALSE)&lt;-2),"",'Total-corrected counts'!E873),"")</f>
        <v/>
      </c>
      <c r="F873" t="str">
        <f>IFERROR(IF(OR(HLOOKUP($A873,'Z-scores'!$C$2:$UD$20,4,FALSE)&gt;2,HLOOKUP($A873,'Z-scores'!$C$2:$UD$20,4,FALSE)&lt;-2),"",'Total-corrected counts'!F873),"")</f>
        <v/>
      </c>
      <c r="G873" t="str">
        <f>IFERROR(IF(OR(HLOOKUP($A873,'Z-scores'!$C$2:$UD$20,5,FALSE)&gt;2,HLOOKUP($A873,'Z-scores'!$C$2:$UD$20,5,FALSE)&lt;-2),"",'Total-corrected counts'!G873),"")</f>
        <v/>
      </c>
      <c r="H873" t="str">
        <f>IFERROR(IF(OR(HLOOKUP($A873,'Z-scores'!$C$2:$UD$20,6,FALSE)&gt;2,HLOOKUP($A873,'Z-scores'!$C$2:$UD$20,6,FALSE)&lt;-2),"",'Total-corrected counts'!H873),"")</f>
        <v/>
      </c>
      <c r="I873" t="str">
        <f>IFERROR(IF(OR(HLOOKUP($A873,'Z-scores'!$C$2:$UD$20,7,FALSE)&gt;2,HLOOKUP($A873,'Z-scores'!$C$2:$UD$20,7,FALSE)&lt;-2),"",'Total-corrected counts'!I873),"")</f>
        <v/>
      </c>
      <c r="J873" t="str">
        <f>IFERROR(IF(OR(HLOOKUP($A873,'Z-scores'!$C$2:$UD$20,8,FALSE)&gt;2,HLOOKUP($A873,'Z-scores'!$C$2:$UD$20,8,FALSE)&lt;-2),"",'Total-corrected counts'!J873),"")</f>
        <v/>
      </c>
      <c r="K873" t="str">
        <f>IFERROR(IF(OR(HLOOKUP($A873,'Z-scores'!$C$2:$UD$20,9,FALSE)&gt;2,HLOOKUP($A873,'Z-scores'!$C$2:$UD$20,9,FALSE)&lt;-2),"",'Total-corrected counts'!K873),"")</f>
        <v/>
      </c>
      <c r="L873" t="str">
        <f>IFERROR(IF(OR(HLOOKUP($A873,'Z-scores'!$C$2:$UD$20,10,FALSE)&gt;2,HLOOKUP($A873,'Z-scores'!$C$2:$UD$20,10,FALSE)&lt;-2),"",'Total-corrected counts'!L873),"")</f>
        <v/>
      </c>
      <c r="M873" t="str">
        <f>IFERROR(IF(OR(HLOOKUP($A873,'Z-scores'!$C$2:$UD$20,11,FALSE)&gt;2,HLOOKUP($A873,'Z-scores'!$C$2:$UD$20,11,FALSE)&lt;-2),"",'Total-corrected counts'!M873),"")</f>
        <v/>
      </c>
      <c r="N873" t="str">
        <f>IFERROR(IF(OR(HLOOKUP($A873,'Z-scores'!$C$2:$UD$20,12,FALSE)&gt;2,HLOOKUP($A873,'Z-scores'!$C$2:$UD$20,12,FALSE)&lt;-2),"",'Total-corrected counts'!N873),"")</f>
        <v/>
      </c>
      <c r="O873" t="str">
        <f>IFERROR(IF(OR(HLOOKUP($A873,'Z-scores'!$C$2:$UD$20,13,FALSE)&gt;2,HLOOKUP($A873,'Z-scores'!$C$2:$UD$20,13,FALSE)&lt;-2),"",'Total-corrected counts'!O873),"")</f>
        <v/>
      </c>
      <c r="P873" t="str">
        <f>IFERROR(IF(OR(HLOOKUP($A873,'Z-scores'!$C$2:$UD$20,14,FALSE)&gt;2,HLOOKUP($A873,'Z-scores'!$C$2:$UD$20,14,FALSE)&lt;-2),"",'Total-corrected counts'!P873),"")</f>
        <v/>
      </c>
      <c r="Q873" t="str">
        <f>IFERROR(IF(OR(HLOOKUP($A873,'Z-scores'!$C$2:$UD$20,15,FALSE)&gt;2,HLOOKUP($A873,'Z-scores'!$C$2:$UD$20,15,FALSE)&lt;-2),"",'Total-corrected counts'!Q873),"")</f>
        <v/>
      </c>
      <c r="R873" t="str">
        <f>IFERROR(IF(OR(HLOOKUP($A873,'Z-scores'!$C$2:$UD$20,16,FALSE)&gt;2,HLOOKUP($A873,'Z-scores'!$C$2:$UD$20,16,FALSE)&lt;-2),"",'Total-corrected counts'!R873),"")</f>
        <v/>
      </c>
      <c r="S873" t="str">
        <f>IFERROR(IF(OR(HLOOKUP($A873,'Z-scores'!$C$2:$UD$20,17,FALSE)&gt;2,HLOOKUP($A873,'Z-scores'!$C$2:$UD$20,17,FALSE)&lt;-2),"",'Total-corrected counts'!S873),"")</f>
        <v/>
      </c>
      <c r="T873" t="str">
        <f>IFERROR(IF(OR(HLOOKUP($A873,'Z-scores'!$C$2:$UD$20,18,FALSE)&gt;2,HLOOKUP($A873,'Z-scores'!$C$2:$UD$20,18,FALSE)&lt;-2),"",'Total-corrected counts'!T873),"")</f>
        <v/>
      </c>
      <c r="U873" t="str">
        <f>IFERROR(IF(OR(HLOOKUP($A873,'Z-scores'!$C$2:$UD$20,19,FALSE)&gt;2,HLOOKUP($A873,'Z-scores'!$C$2:$UD$20,19,FALSE)&lt;-2),"",'Total-corrected counts'!U873),"")</f>
        <v/>
      </c>
      <c r="V873">
        <f t="shared" si="52"/>
        <v>1</v>
      </c>
      <c r="W873" t="str">
        <f t="shared" si="53"/>
        <v/>
      </c>
      <c r="X873" t="str">
        <f t="shared" si="54"/>
        <v/>
      </c>
      <c r="Y873" t="str">
        <f t="shared" si="55"/>
        <v/>
      </c>
    </row>
    <row r="874" spans="1:25" x14ac:dyDescent="0.25">
      <c r="A874">
        <v>882</v>
      </c>
      <c r="B874" t="s">
        <v>425</v>
      </c>
      <c r="C874">
        <v>2000</v>
      </c>
      <c r="D874">
        <v>985</v>
      </c>
      <c r="E874" t="str">
        <f>IFERROR(IF(OR(HLOOKUP($A874,'Z-scores'!$C$2:$UD$20,3,FALSE)&gt;2,HLOOKUP(A874,'Z-scores'!$C$2:$UD$20,3,FALSE)&lt;-2),"",'Total-corrected counts'!E874),"")</f>
        <v/>
      </c>
      <c r="F874">
        <f>IFERROR(IF(OR(HLOOKUP($A874,'Z-scores'!$C$2:$UD$20,4,FALSE)&gt;2,HLOOKUP($A874,'Z-scores'!$C$2:$UD$20,4,FALSE)&lt;-2),"",'Total-corrected counts'!F874),"")</f>
        <v>15.0196707648794</v>
      </c>
      <c r="G874">
        <f>IFERROR(IF(OR(HLOOKUP($A874,'Z-scores'!$C$2:$UD$20,5,FALSE)&gt;2,HLOOKUP($A874,'Z-scores'!$C$2:$UD$20,5,FALSE)&lt;-2),"",'Total-corrected counts'!G874),"")</f>
        <v>0.2618950727463929</v>
      </c>
      <c r="H874">
        <f>IFERROR(IF(OR(HLOOKUP($A874,'Z-scores'!$C$2:$UD$20,6,FALSE)&gt;2,HLOOKUP($A874,'Z-scores'!$C$2:$UD$20,6,FALSE)&lt;-2),"",'Total-corrected counts'!H874),"")</f>
        <v>14.951825386133335</v>
      </c>
      <c r="I874">
        <f>IFERROR(IF(OR(HLOOKUP($A874,'Z-scores'!$C$2:$UD$20,7,FALSE)&gt;2,HLOOKUP($A874,'Z-scores'!$C$2:$UD$20,7,FALSE)&lt;-2),"",'Total-corrected counts'!I874),"")</f>
        <v>5.5904617364294316</v>
      </c>
      <c r="J874">
        <f>IFERROR(IF(OR(HLOOKUP($A874,'Z-scores'!$C$2:$UD$20,8,FALSE)&gt;2,HLOOKUP($A874,'Z-scores'!$C$2:$UD$20,8,FALSE)&lt;-2),"",'Total-corrected counts'!J874),"")</f>
        <v>19.555403030643699</v>
      </c>
      <c r="K874">
        <f>IFERROR(IF(OR(HLOOKUP($A874,'Z-scores'!$C$2:$UD$20,9,FALSE)&gt;2,HLOOKUP($A874,'Z-scores'!$C$2:$UD$20,9,FALSE)&lt;-2),"",'Total-corrected counts'!K874),"")</f>
        <v>17.534979653269414</v>
      </c>
      <c r="L874">
        <f>IFERROR(IF(OR(HLOOKUP($A874,'Z-scores'!$C$2:$UD$20,10,FALSE)&gt;2,HLOOKUP($A874,'Z-scores'!$C$2:$UD$20,10,FALSE)&lt;-2),"",'Total-corrected counts'!L874),"")</f>
        <v>22.401868351099012</v>
      </c>
      <c r="M874">
        <f>IFERROR(IF(OR(HLOOKUP($A874,'Z-scores'!$C$2:$UD$20,11,FALSE)&gt;2,HLOOKUP($A874,'Z-scores'!$C$2:$UD$20,11,FALSE)&lt;-2),"",'Total-corrected counts'!M874),"")</f>
        <v>15.61991719140066</v>
      </c>
      <c r="N874">
        <f>IFERROR(IF(OR(HLOOKUP($A874,'Z-scores'!$C$2:$UD$20,12,FALSE)&gt;2,HLOOKUP($A874,'Z-scores'!$C$2:$UD$20,12,FALSE)&lt;-2),"",'Total-corrected counts'!N874),"")</f>
        <v>21.004264085549305</v>
      </c>
      <c r="O874">
        <f>IFERROR(IF(OR(HLOOKUP($A874,'Z-scores'!$C$2:$UD$20,13,FALSE)&gt;2,HLOOKUP($A874,'Z-scores'!$C$2:$UD$20,13,FALSE)&lt;-2),"",'Total-corrected counts'!O874),"")</f>
        <v>12.805122856824593</v>
      </c>
      <c r="P874">
        <f>IFERROR(IF(OR(HLOOKUP($A874,'Z-scores'!$C$2:$UD$20,14,FALSE)&gt;2,HLOOKUP($A874,'Z-scores'!$C$2:$UD$20,14,FALSE)&lt;-2),"",'Total-corrected counts'!P874),"")</f>
        <v>6.457681670911243</v>
      </c>
      <c r="Q874">
        <f>IFERROR(IF(OR(HLOOKUP($A874,'Z-scores'!$C$2:$UD$20,15,FALSE)&gt;2,HLOOKUP($A874,'Z-scores'!$C$2:$UD$20,15,FALSE)&lt;-2),"",'Total-corrected counts'!Q874),"")</f>
        <v>11.19423360454322</v>
      </c>
      <c r="R874">
        <f>IFERROR(IF(OR(HLOOKUP($A874,'Z-scores'!$C$2:$UD$20,16,FALSE)&gt;2,HLOOKUP($A874,'Z-scores'!$C$2:$UD$20,16,FALSE)&lt;-2),"",'Total-corrected counts'!R874),"")</f>
        <v>11.512007869677499</v>
      </c>
      <c r="S874">
        <f>IFERROR(IF(OR(HLOOKUP($A874,'Z-scores'!$C$2:$UD$20,17,FALSE)&gt;2,HLOOKUP($A874,'Z-scores'!$C$2:$UD$20,17,FALSE)&lt;-2),"",'Total-corrected counts'!S874),"")</f>
        <v>11.437796734012327</v>
      </c>
      <c r="T874">
        <f>IFERROR(IF(OR(HLOOKUP($A874,'Z-scores'!$C$2:$UD$20,18,FALSE)&gt;2,HLOOKUP($A874,'Z-scores'!$C$2:$UD$20,18,FALSE)&lt;-2),"",'Total-corrected counts'!T874),"")</f>
        <v>10.86764157573071</v>
      </c>
      <c r="U874">
        <f>IFERROR(IF(OR(HLOOKUP($A874,'Z-scores'!$C$2:$UD$20,19,FALSE)&gt;2,HLOOKUP($A874,'Z-scores'!$C$2:$UD$20,19,FALSE)&lt;-2),"",'Total-corrected counts'!U874),"")</f>
        <v>8.7787435504658422</v>
      </c>
      <c r="V874">
        <f t="shared" si="52"/>
        <v>1</v>
      </c>
      <c r="W874">
        <f t="shared" si="53"/>
        <v>0.49285393255447107</v>
      </c>
      <c r="X874">
        <f t="shared" si="54"/>
        <v>13.867002648325169</v>
      </c>
      <c r="Y874">
        <f t="shared" si="55"/>
        <v>11.757186493464344</v>
      </c>
    </row>
    <row r="875" spans="1:25" x14ac:dyDescent="0.25">
      <c r="A875">
        <v>883</v>
      </c>
      <c r="B875" t="s">
        <v>1052</v>
      </c>
      <c r="C875">
        <v>86000</v>
      </c>
      <c r="D875">
        <v>881</v>
      </c>
      <c r="E875" t="str">
        <f>IFERROR(IF(OR(HLOOKUP($A875,'Z-scores'!$C$2:$UD$20,3,FALSE)&gt;2,HLOOKUP(A875,'Z-scores'!$C$2:$UD$20,3,FALSE)&lt;-2),"",'Total-corrected counts'!E875),"")</f>
        <v/>
      </c>
      <c r="F875" t="str">
        <f>IFERROR(IF(OR(HLOOKUP($A875,'Z-scores'!$C$2:$UD$20,4,FALSE)&gt;2,HLOOKUP($A875,'Z-scores'!$C$2:$UD$20,4,FALSE)&lt;-2),"",'Total-corrected counts'!F875),"")</f>
        <v/>
      </c>
      <c r="G875" t="str">
        <f>IFERROR(IF(OR(HLOOKUP($A875,'Z-scores'!$C$2:$UD$20,5,FALSE)&gt;2,HLOOKUP($A875,'Z-scores'!$C$2:$UD$20,5,FALSE)&lt;-2),"",'Total-corrected counts'!G875),"")</f>
        <v/>
      </c>
      <c r="H875" t="str">
        <f>IFERROR(IF(OR(HLOOKUP($A875,'Z-scores'!$C$2:$UD$20,6,FALSE)&gt;2,HLOOKUP($A875,'Z-scores'!$C$2:$UD$20,6,FALSE)&lt;-2),"",'Total-corrected counts'!H875),"")</f>
        <v/>
      </c>
      <c r="I875" t="str">
        <f>IFERROR(IF(OR(HLOOKUP($A875,'Z-scores'!$C$2:$UD$20,7,FALSE)&gt;2,HLOOKUP($A875,'Z-scores'!$C$2:$UD$20,7,FALSE)&lt;-2),"",'Total-corrected counts'!I875),"")</f>
        <v/>
      </c>
      <c r="J875" t="str">
        <f>IFERROR(IF(OR(HLOOKUP($A875,'Z-scores'!$C$2:$UD$20,8,FALSE)&gt;2,HLOOKUP($A875,'Z-scores'!$C$2:$UD$20,8,FALSE)&lt;-2),"",'Total-corrected counts'!J875),"")</f>
        <v/>
      </c>
      <c r="K875" t="str">
        <f>IFERROR(IF(OR(HLOOKUP($A875,'Z-scores'!$C$2:$UD$20,9,FALSE)&gt;2,HLOOKUP($A875,'Z-scores'!$C$2:$UD$20,9,FALSE)&lt;-2),"",'Total-corrected counts'!K875),"")</f>
        <v/>
      </c>
      <c r="L875" t="str">
        <f>IFERROR(IF(OR(HLOOKUP($A875,'Z-scores'!$C$2:$UD$20,10,FALSE)&gt;2,HLOOKUP($A875,'Z-scores'!$C$2:$UD$20,10,FALSE)&lt;-2),"",'Total-corrected counts'!L875),"")</f>
        <v/>
      </c>
      <c r="M875" t="str">
        <f>IFERROR(IF(OR(HLOOKUP($A875,'Z-scores'!$C$2:$UD$20,11,FALSE)&gt;2,HLOOKUP($A875,'Z-scores'!$C$2:$UD$20,11,FALSE)&lt;-2),"",'Total-corrected counts'!M875),"")</f>
        <v/>
      </c>
      <c r="N875" t="str">
        <f>IFERROR(IF(OR(HLOOKUP($A875,'Z-scores'!$C$2:$UD$20,12,FALSE)&gt;2,HLOOKUP($A875,'Z-scores'!$C$2:$UD$20,12,FALSE)&lt;-2),"",'Total-corrected counts'!N875),"")</f>
        <v/>
      </c>
      <c r="O875" t="str">
        <f>IFERROR(IF(OR(HLOOKUP($A875,'Z-scores'!$C$2:$UD$20,13,FALSE)&gt;2,HLOOKUP($A875,'Z-scores'!$C$2:$UD$20,13,FALSE)&lt;-2),"",'Total-corrected counts'!O875),"")</f>
        <v/>
      </c>
      <c r="P875" t="str">
        <f>IFERROR(IF(OR(HLOOKUP($A875,'Z-scores'!$C$2:$UD$20,14,FALSE)&gt;2,HLOOKUP($A875,'Z-scores'!$C$2:$UD$20,14,FALSE)&lt;-2),"",'Total-corrected counts'!P875),"")</f>
        <v/>
      </c>
      <c r="Q875" t="str">
        <f>IFERROR(IF(OR(HLOOKUP($A875,'Z-scores'!$C$2:$UD$20,15,FALSE)&gt;2,HLOOKUP($A875,'Z-scores'!$C$2:$UD$20,15,FALSE)&lt;-2),"",'Total-corrected counts'!Q875),"")</f>
        <v/>
      </c>
      <c r="R875" t="str">
        <f>IFERROR(IF(OR(HLOOKUP($A875,'Z-scores'!$C$2:$UD$20,16,FALSE)&gt;2,HLOOKUP($A875,'Z-scores'!$C$2:$UD$20,16,FALSE)&lt;-2),"",'Total-corrected counts'!R875),"")</f>
        <v/>
      </c>
      <c r="S875" t="str">
        <f>IFERROR(IF(OR(HLOOKUP($A875,'Z-scores'!$C$2:$UD$20,17,FALSE)&gt;2,HLOOKUP($A875,'Z-scores'!$C$2:$UD$20,17,FALSE)&lt;-2),"",'Total-corrected counts'!S875),"")</f>
        <v/>
      </c>
      <c r="T875" t="str">
        <f>IFERROR(IF(OR(HLOOKUP($A875,'Z-scores'!$C$2:$UD$20,18,FALSE)&gt;2,HLOOKUP($A875,'Z-scores'!$C$2:$UD$20,18,FALSE)&lt;-2),"",'Total-corrected counts'!T875),"")</f>
        <v/>
      </c>
      <c r="U875" t="str">
        <f>IFERROR(IF(OR(HLOOKUP($A875,'Z-scores'!$C$2:$UD$20,19,FALSE)&gt;2,HLOOKUP($A875,'Z-scores'!$C$2:$UD$20,19,FALSE)&lt;-2),"",'Total-corrected counts'!U875),"")</f>
        <v/>
      </c>
      <c r="V875">
        <f t="shared" si="52"/>
        <v>1</v>
      </c>
      <c r="W875" t="str">
        <f t="shared" si="53"/>
        <v/>
      </c>
      <c r="X875" t="str">
        <f t="shared" si="54"/>
        <v/>
      </c>
      <c r="Y875" t="str">
        <f t="shared" si="55"/>
        <v/>
      </c>
    </row>
    <row r="876" spans="1:25" x14ac:dyDescent="0.25">
      <c r="A876">
        <v>884</v>
      </c>
      <c r="B876" t="s">
        <v>426</v>
      </c>
      <c r="C876">
        <v>110700</v>
      </c>
      <c r="D876">
        <v>768</v>
      </c>
      <c r="E876" t="str">
        <f>IFERROR(IF(OR(HLOOKUP($A876,'Z-scores'!$C$2:$UD$20,3,FALSE)&gt;2,HLOOKUP(A876,'Z-scores'!$C$2:$UD$20,3,FALSE)&lt;-2),"",'Total-corrected counts'!E876),"")</f>
        <v/>
      </c>
      <c r="F876">
        <f>IFERROR(IF(OR(HLOOKUP($A876,'Z-scores'!$C$2:$UD$20,4,FALSE)&gt;2,HLOOKUP($A876,'Z-scores'!$C$2:$UD$20,4,FALSE)&lt;-2),"",'Total-corrected counts'!F876),"")</f>
        <v>0.61522408922225835</v>
      </c>
      <c r="G876">
        <f>IFERROR(IF(OR(HLOOKUP($A876,'Z-scores'!$C$2:$UD$20,5,FALSE)&gt;2,HLOOKUP($A876,'Z-scores'!$C$2:$UD$20,5,FALSE)&lt;-2),"",'Total-corrected counts'!G876),"")</f>
        <v>0.19138486085313325</v>
      </c>
      <c r="H876">
        <f>IFERROR(IF(OR(HLOOKUP($A876,'Z-scores'!$C$2:$UD$20,6,FALSE)&gt;2,HLOOKUP($A876,'Z-scores'!$C$2:$UD$20,6,FALSE)&lt;-2),"",'Total-corrected counts'!H876),"")</f>
        <v>1.5845305147769686</v>
      </c>
      <c r="I876">
        <f>IFERROR(IF(OR(HLOOKUP($A876,'Z-scores'!$C$2:$UD$20,7,FALSE)&gt;2,HLOOKUP($A876,'Z-scores'!$C$2:$UD$20,7,FALSE)&lt;-2),"",'Total-corrected counts'!I876),"")</f>
        <v>0.82502408885632572</v>
      </c>
      <c r="J876">
        <f>IFERROR(IF(OR(HLOOKUP($A876,'Z-scores'!$C$2:$UD$20,8,FALSE)&gt;2,HLOOKUP($A876,'Z-scores'!$C$2:$UD$20,8,FALSE)&lt;-2),"",'Total-corrected counts'!J876),"")</f>
        <v>0.66072213971413407</v>
      </c>
      <c r="K876">
        <f>IFERROR(IF(OR(HLOOKUP($A876,'Z-scores'!$C$2:$UD$20,9,FALSE)&gt;2,HLOOKUP($A876,'Z-scores'!$C$2:$UD$20,9,FALSE)&lt;-2),"",'Total-corrected counts'!K876),"")</f>
        <v>0.90529014995261714</v>
      </c>
      <c r="L876">
        <f>IFERROR(IF(OR(HLOOKUP($A876,'Z-scores'!$C$2:$UD$20,10,FALSE)&gt;2,HLOOKUP($A876,'Z-scores'!$C$2:$UD$20,10,FALSE)&lt;-2),"",'Total-corrected counts'!L876),"")</f>
        <v>2.9722163914647117</v>
      </c>
      <c r="M876">
        <f>IFERROR(IF(OR(HLOOKUP($A876,'Z-scores'!$C$2:$UD$20,11,FALSE)&gt;2,HLOOKUP($A876,'Z-scores'!$C$2:$UD$20,11,FALSE)&lt;-2),"",'Total-corrected counts'!M876),"")</f>
        <v>3.4234803755783747</v>
      </c>
      <c r="N876">
        <f>IFERROR(IF(OR(HLOOKUP($A876,'Z-scores'!$C$2:$UD$20,12,FALSE)&gt;2,HLOOKUP($A876,'Z-scores'!$C$2:$UD$20,12,FALSE)&lt;-2),"",'Total-corrected counts'!N876),"")</f>
        <v>2.2452202011167453</v>
      </c>
      <c r="O876">
        <f>IFERROR(IF(OR(HLOOKUP($A876,'Z-scores'!$C$2:$UD$20,13,FALSE)&gt;2,HLOOKUP($A876,'Z-scores'!$C$2:$UD$20,13,FALSE)&lt;-2),"",'Total-corrected counts'!O876),"")</f>
        <v>1.3562324602628937</v>
      </c>
      <c r="P876">
        <f>IFERROR(IF(OR(HLOOKUP($A876,'Z-scores'!$C$2:$UD$20,14,FALSE)&gt;2,HLOOKUP($A876,'Z-scores'!$C$2:$UD$20,14,FALSE)&lt;-2),"",'Total-corrected counts'!P876),"")</f>
        <v>2.265103431888126</v>
      </c>
      <c r="Q876">
        <f>IFERROR(IF(OR(HLOOKUP($A876,'Z-scores'!$C$2:$UD$20,15,FALSE)&gt;2,HLOOKUP($A876,'Z-scores'!$C$2:$UD$20,15,FALSE)&lt;-2),"",'Total-corrected counts'!Q876),"")</f>
        <v>0.40954513187353242</v>
      </c>
      <c r="R876">
        <f>IFERROR(IF(OR(HLOOKUP($A876,'Z-scores'!$C$2:$UD$20,16,FALSE)&gt;2,HLOOKUP($A876,'Z-scores'!$C$2:$UD$20,16,FALSE)&lt;-2),"",'Total-corrected counts'!R876),"")</f>
        <v>1.3904165439533909</v>
      </c>
      <c r="S876">
        <f>IFERROR(IF(OR(HLOOKUP($A876,'Z-scores'!$C$2:$UD$20,17,FALSE)&gt;2,HLOOKUP($A876,'Z-scores'!$C$2:$UD$20,17,FALSE)&lt;-2),"",'Total-corrected counts'!S876),"")</f>
        <v>1.3625472141609367</v>
      </c>
      <c r="T876">
        <f>IFERROR(IF(OR(HLOOKUP($A876,'Z-scores'!$C$2:$UD$20,18,FALSE)&gt;2,HLOOKUP($A876,'Z-scores'!$C$2:$UD$20,18,FALSE)&lt;-2),"",'Total-corrected counts'!T876),"")</f>
        <v>2.6632165126296599</v>
      </c>
      <c r="U876">
        <f>IFERROR(IF(OR(HLOOKUP($A876,'Z-scores'!$C$2:$UD$20,19,FALSE)&gt;2,HLOOKUP($A876,'Z-scores'!$C$2:$UD$20,19,FALSE)&lt;-2),"",'Total-corrected counts'!U876),"")</f>
        <v>1.5274926988452677</v>
      </c>
      <c r="V876">
        <f t="shared" si="52"/>
        <v>1</v>
      </c>
      <c r="W876">
        <f t="shared" si="53"/>
        <v>0.60929302768047844</v>
      </c>
      <c r="X876">
        <f t="shared" si="54"/>
        <v>1.3972340763023154</v>
      </c>
      <c r="Y876">
        <f t="shared" si="55"/>
        <v>1.6524717743413191</v>
      </c>
    </row>
    <row r="877" spans="1:25" x14ac:dyDescent="0.25">
      <c r="A877">
        <v>885</v>
      </c>
      <c r="B877" t="s">
        <v>1053</v>
      </c>
      <c r="C877">
        <v>97400</v>
      </c>
      <c r="D877">
        <v>967</v>
      </c>
      <c r="E877" t="str">
        <f>IFERROR(IF(OR(HLOOKUP($A877,'Z-scores'!$C$2:$UD$20,3,FALSE)&gt;2,HLOOKUP(A877,'Z-scores'!$C$2:$UD$20,3,FALSE)&lt;-2),"",'Total-corrected counts'!E877),"")</f>
        <v/>
      </c>
      <c r="F877" t="str">
        <f>IFERROR(IF(OR(HLOOKUP($A877,'Z-scores'!$C$2:$UD$20,4,FALSE)&gt;2,HLOOKUP($A877,'Z-scores'!$C$2:$UD$20,4,FALSE)&lt;-2),"",'Total-corrected counts'!F877),"")</f>
        <v/>
      </c>
      <c r="G877" t="str">
        <f>IFERROR(IF(OR(HLOOKUP($A877,'Z-scores'!$C$2:$UD$20,5,FALSE)&gt;2,HLOOKUP($A877,'Z-scores'!$C$2:$UD$20,5,FALSE)&lt;-2),"",'Total-corrected counts'!G877),"")</f>
        <v/>
      </c>
      <c r="H877" t="str">
        <f>IFERROR(IF(OR(HLOOKUP($A877,'Z-scores'!$C$2:$UD$20,6,FALSE)&gt;2,HLOOKUP($A877,'Z-scores'!$C$2:$UD$20,6,FALSE)&lt;-2),"",'Total-corrected counts'!H877),"")</f>
        <v/>
      </c>
      <c r="I877" t="str">
        <f>IFERROR(IF(OR(HLOOKUP($A877,'Z-scores'!$C$2:$UD$20,7,FALSE)&gt;2,HLOOKUP($A877,'Z-scores'!$C$2:$UD$20,7,FALSE)&lt;-2),"",'Total-corrected counts'!I877),"")</f>
        <v/>
      </c>
      <c r="J877" t="str">
        <f>IFERROR(IF(OR(HLOOKUP($A877,'Z-scores'!$C$2:$UD$20,8,FALSE)&gt;2,HLOOKUP($A877,'Z-scores'!$C$2:$UD$20,8,FALSE)&lt;-2),"",'Total-corrected counts'!J877),"")</f>
        <v/>
      </c>
      <c r="K877" t="str">
        <f>IFERROR(IF(OR(HLOOKUP($A877,'Z-scores'!$C$2:$UD$20,9,FALSE)&gt;2,HLOOKUP($A877,'Z-scores'!$C$2:$UD$20,9,FALSE)&lt;-2),"",'Total-corrected counts'!K877),"")</f>
        <v/>
      </c>
      <c r="L877" t="str">
        <f>IFERROR(IF(OR(HLOOKUP($A877,'Z-scores'!$C$2:$UD$20,10,FALSE)&gt;2,HLOOKUP($A877,'Z-scores'!$C$2:$UD$20,10,FALSE)&lt;-2),"",'Total-corrected counts'!L877),"")</f>
        <v/>
      </c>
      <c r="M877" t="str">
        <f>IFERROR(IF(OR(HLOOKUP($A877,'Z-scores'!$C$2:$UD$20,11,FALSE)&gt;2,HLOOKUP($A877,'Z-scores'!$C$2:$UD$20,11,FALSE)&lt;-2),"",'Total-corrected counts'!M877),"")</f>
        <v/>
      </c>
      <c r="N877" t="str">
        <f>IFERROR(IF(OR(HLOOKUP($A877,'Z-scores'!$C$2:$UD$20,12,FALSE)&gt;2,HLOOKUP($A877,'Z-scores'!$C$2:$UD$20,12,FALSE)&lt;-2),"",'Total-corrected counts'!N877),"")</f>
        <v/>
      </c>
      <c r="O877" t="str">
        <f>IFERROR(IF(OR(HLOOKUP($A877,'Z-scores'!$C$2:$UD$20,13,FALSE)&gt;2,HLOOKUP($A877,'Z-scores'!$C$2:$UD$20,13,FALSE)&lt;-2),"",'Total-corrected counts'!O877),"")</f>
        <v/>
      </c>
      <c r="P877" t="str">
        <f>IFERROR(IF(OR(HLOOKUP($A877,'Z-scores'!$C$2:$UD$20,14,FALSE)&gt;2,HLOOKUP($A877,'Z-scores'!$C$2:$UD$20,14,FALSE)&lt;-2),"",'Total-corrected counts'!P877),"")</f>
        <v/>
      </c>
      <c r="Q877" t="str">
        <f>IFERROR(IF(OR(HLOOKUP($A877,'Z-scores'!$C$2:$UD$20,15,FALSE)&gt;2,HLOOKUP($A877,'Z-scores'!$C$2:$UD$20,15,FALSE)&lt;-2),"",'Total-corrected counts'!Q877),"")</f>
        <v/>
      </c>
      <c r="R877" t="str">
        <f>IFERROR(IF(OR(HLOOKUP($A877,'Z-scores'!$C$2:$UD$20,16,FALSE)&gt;2,HLOOKUP($A877,'Z-scores'!$C$2:$UD$20,16,FALSE)&lt;-2),"",'Total-corrected counts'!R877),"")</f>
        <v/>
      </c>
      <c r="S877" t="str">
        <f>IFERROR(IF(OR(HLOOKUP($A877,'Z-scores'!$C$2:$UD$20,17,FALSE)&gt;2,HLOOKUP($A877,'Z-scores'!$C$2:$UD$20,17,FALSE)&lt;-2),"",'Total-corrected counts'!S877),"")</f>
        <v/>
      </c>
      <c r="T877" t="str">
        <f>IFERROR(IF(OR(HLOOKUP($A877,'Z-scores'!$C$2:$UD$20,18,FALSE)&gt;2,HLOOKUP($A877,'Z-scores'!$C$2:$UD$20,18,FALSE)&lt;-2),"",'Total-corrected counts'!T877),"")</f>
        <v/>
      </c>
      <c r="U877" t="str">
        <f>IFERROR(IF(OR(HLOOKUP($A877,'Z-scores'!$C$2:$UD$20,19,FALSE)&gt;2,HLOOKUP($A877,'Z-scores'!$C$2:$UD$20,19,FALSE)&lt;-2),"",'Total-corrected counts'!U877),"")</f>
        <v/>
      </c>
      <c r="V877">
        <f t="shared" si="52"/>
        <v>1</v>
      </c>
      <c r="W877" t="str">
        <f t="shared" si="53"/>
        <v/>
      </c>
      <c r="X877" t="str">
        <f t="shared" si="54"/>
        <v/>
      </c>
      <c r="Y877" t="str">
        <f t="shared" si="55"/>
        <v/>
      </c>
    </row>
    <row r="878" spans="1:25" x14ac:dyDescent="0.25">
      <c r="A878">
        <v>886</v>
      </c>
      <c r="B878" t="s">
        <v>1054</v>
      </c>
      <c r="C878">
        <v>26600</v>
      </c>
      <c r="D878">
        <v>254</v>
      </c>
      <c r="E878" t="str">
        <f>IFERROR(IF(OR(HLOOKUP($A878,'Z-scores'!$C$2:$UD$20,3,FALSE)&gt;2,HLOOKUP(A878,'Z-scores'!$C$2:$UD$20,3,FALSE)&lt;-2),"",'Total-corrected counts'!E878),"")</f>
        <v/>
      </c>
      <c r="F878" t="str">
        <f>IFERROR(IF(OR(HLOOKUP($A878,'Z-scores'!$C$2:$UD$20,4,FALSE)&gt;2,HLOOKUP($A878,'Z-scores'!$C$2:$UD$20,4,FALSE)&lt;-2),"",'Total-corrected counts'!F878),"")</f>
        <v/>
      </c>
      <c r="G878" t="str">
        <f>IFERROR(IF(OR(HLOOKUP($A878,'Z-scores'!$C$2:$UD$20,5,FALSE)&gt;2,HLOOKUP($A878,'Z-scores'!$C$2:$UD$20,5,FALSE)&lt;-2),"",'Total-corrected counts'!G878),"")</f>
        <v/>
      </c>
      <c r="H878" t="str">
        <f>IFERROR(IF(OR(HLOOKUP($A878,'Z-scores'!$C$2:$UD$20,6,FALSE)&gt;2,HLOOKUP($A878,'Z-scores'!$C$2:$UD$20,6,FALSE)&lt;-2),"",'Total-corrected counts'!H878),"")</f>
        <v/>
      </c>
      <c r="I878" t="str">
        <f>IFERROR(IF(OR(HLOOKUP($A878,'Z-scores'!$C$2:$UD$20,7,FALSE)&gt;2,HLOOKUP($A878,'Z-scores'!$C$2:$UD$20,7,FALSE)&lt;-2),"",'Total-corrected counts'!I878),"")</f>
        <v/>
      </c>
      <c r="J878" t="str">
        <f>IFERROR(IF(OR(HLOOKUP($A878,'Z-scores'!$C$2:$UD$20,8,FALSE)&gt;2,HLOOKUP($A878,'Z-scores'!$C$2:$UD$20,8,FALSE)&lt;-2),"",'Total-corrected counts'!J878),"")</f>
        <v/>
      </c>
      <c r="K878" t="str">
        <f>IFERROR(IF(OR(HLOOKUP($A878,'Z-scores'!$C$2:$UD$20,9,FALSE)&gt;2,HLOOKUP($A878,'Z-scores'!$C$2:$UD$20,9,FALSE)&lt;-2),"",'Total-corrected counts'!K878),"")</f>
        <v/>
      </c>
      <c r="L878" t="str">
        <f>IFERROR(IF(OR(HLOOKUP($A878,'Z-scores'!$C$2:$UD$20,10,FALSE)&gt;2,HLOOKUP($A878,'Z-scores'!$C$2:$UD$20,10,FALSE)&lt;-2),"",'Total-corrected counts'!L878),"")</f>
        <v/>
      </c>
      <c r="M878" t="str">
        <f>IFERROR(IF(OR(HLOOKUP($A878,'Z-scores'!$C$2:$UD$20,11,FALSE)&gt;2,HLOOKUP($A878,'Z-scores'!$C$2:$UD$20,11,FALSE)&lt;-2),"",'Total-corrected counts'!M878),"")</f>
        <v/>
      </c>
      <c r="N878" t="str">
        <f>IFERROR(IF(OR(HLOOKUP($A878,'Z-scores'!$C$2:$UD$20,12,FALSE)&gt;2,HLOOKUP($A878,'Z-scores'!$C$2:$UD$20,12,FALSE)&lt;-2),"",'Total-corrected counts'!N878),"")</f>
        <v/>
      </c>
      <c r="O878" t="str">
        <f>IFERROR(IF(OR(HLOOKUP($A878,'Z-scores'!$C$2:$UD$20,13,FALSE)&gt;2,HLOOKUP($A878,'Z-scores'!$C$2:$UD$20,13,FALSE)&lt;-2),"",'Total-corrected counts'!O878),"")</f>
        <v/>
      </c>
      <c r="P878" t="str">
        <f>IFERROR(IF(OR(HLOOKUP($A878,'Z-scores'!$C$2:$UD$20,14,FALSE)&gt;2,HLOOKUP($A878,'Z-scores'!$C$2:$UD$20,14,FALSE)&lt;-2),"",'Total-corrected counts'!P878),"")</f>
        <v/>
      </c>
      <c r="Q878" t="str">
        <f>IFERROR(IF(OR(HLOOKUP($A878,'Z-scores'!$C$2:$UD$20,15,FALSE)&gt;2,HLOOKUP($A878,'Z-scores'!$C$2:$UD$20,15,FALSE)&lt;-2),"",'Total-corrected counts'!Q878),"")</f>
        <v/>
      </c>
      <c r="R878" t="str">
        <f>IFERROR(IF(OR(HLOOKUP($A878,'Z-scores'!$C$2:$UD$20,16,FALSE)&gt;2,HLOOKUP($A878,'Z-scores'!$C$2:$UD$20,16,FALSE)&lt;-2),"",'Total-corrected counts'!R878),"")</f>
        <v/>
      </c>
      <c r="S878" t="str">
        <f>IFERROR(IF(OR(HLOOKUP($A878,'Z-scores'!$C$2:$UD$20,17,FALSE)&gt;2,HLOOKUP($A878,'Z-scores'!$C$2:$UD$20,17,FALSE)&lt;-2),"",'Total-corrected counts'!S878),"")</f>
        <v/>
      </c>
      <c r="T878" t="str">
        <f>IFERROR(IF(OR(HLOOKUP($A878,'Z-scores'!$C$2:$UD$20,18,FALSE)&gt;2,HLOOKUP($A878,'Z-scores'!$C$2:$UD$20,18,FALSE)&lt;-2),"",'Total-corrected counts'!T878),"")</f>
        <v/>
      </c>
      <c r="U878" t="str">
        <f>IFERROR(IF(OR(HLOOKUP($A878,'Z-scores'!$C$2:$UD$20,19,FALSE)&gt;2,HLOOKUP($A878,'Z-scores'!$C$2:$UD$20,19,FALSE)&lt;-2),"",'Total-corrected counts'!U878),"")</f>
        <v/>
      </c>
      <c r="V878">
        <f t="shared" si="52"/>
        <v>1</v>
      </c>
      <c r="W878" t="str">
        <f t="shared" si="53"/>
        <v/>
      </c>
      <c r="X878" t="str">
        <f t="shared" si="54"/>
        <v/>
      </c>
      <c r="Y878" t="str">
        <f t="shared" si="55"/>
        <v/>
      </c>
    </row>
    <row r="879" spans="1:25" x14ac:dyDescent="0.25">
      <c r="A879">
        <v>887</v>
      </c>
      <c r="B879" t="s">
        <v>1055</v>
      </c>
      <c r="C879">
        <v>93200</v>
      </c>
      <c r="D879">
        <v>370</v>
      </c>
      <c r="E879" t="str">
        <f>IFERROR(IF(OR(HLOOKUP($A879,'Z-scores'!$C$2:$UD$20,3,FALSE)&gt;2,HLOOKUP(A879,'Z-scores'!$C$2:$UD$20,3,FALSE)&lt;-2),"",'Total-corrected counts'!E879),"")</f>
        <v/>
      </c>
      <c r="F879" t="str">
        <f>IFERROR(IF(OR(HLOOKUP($A879,'Z-scores'!$C$2:$UD$20,4,FALSE)&gt;2,HLOOKUP($A879,'Z-scores'!$C$2:$UD$20,4,FALSE)&lt;-2),"",'Total-corrected counts'!F879),"")</f>
        <v/>
      </c>
      <c r="G879" t="str">
        <f>IFERROR(IF(OR(HLOOKUP($A879,'Z-scores'!$C$2:$UD$20,5,FALSE)&gt;2,HLOOKUP($A879,'Z-scores'!$C$2:$UD$20,5,FALSE)&lt;-2),"",'Total-corrected counts'!G879),"")</f>
        <v/>
      </c>
      <c r="H879" t="str">
        <f>IFERROR(IF(OR(HLOOKUP($A879,'Z-scores'!$C$2:$UD$20,6,FALSE)&gt;2,HLOOKUP($A879,'Z-scores'!$C$2:$UD$20,6,FALSE)&lt;-2),"",'Total-corrected counts'!H879),"")</f>
        <v/>
      </c>
      <c r="I879" t="str">
        <f>IFERROR(IF(OR(HLOOKUP($A879,'Z-scores'!$C$2:$UD$20,7,FALSE)&gt;2,HLOOKUP($A879,'Z-scores'!$C$2:$UD$20,7,FALSE)&lt;-2),"",'Total-corrected counts'!I879),"")</f>
        <v/>
      </c>
      <c r="J879" t="str">
        <f>IFERROR(IF(OR(HLOOKUP($A879,'Z-scores'!$C$2:$UD$20,8,FALSE)&gt;2,HLOOKUP($A879,'Z-scores'!$C$2:$UD$20,8,FALSE)&lt;-2),"",'Total-corrected counts'!J879),"")</f>
        <v/>
      </c>
      <c r="K879" t="str">
        <f>IFERROR(IF(OR(HLOOKUP($A879,'Z-scores'!$C$2:$UD$20,9,FALSE)&gt;2,HLOOKUP($A879,'Z-scores'!$C$2:$UD$20,9,FALSE)&lt;-2),"",'Total-corrected counts'!K879),"")</f>
        <v/>
      </c>
      <c r="L879" t="str">
        <f>IFERROR(IF(OR(HLOOKUP($A879,'Z-scores'!$C$2:$UD$20,10,FALSE)&gt;2,HLOOKUP($A879,'Z-scores'!$C$2:$UD$20,10,FALSE)&lt;-2),"",'Total-corrected counts'!L879),"")</f>
        <v/>
      </c>
      <c r="M879" t="str">
        <f>IFERROR(IF(OR(HLOOKUP($A879,'Z-scores'!$C$2:$UD$20,11,FALSE)&gt;2,HLOOKUP($A879,'Z-scores'!$C$2:$UD$20,11,FALSE)&lt;-2),"",'Total-corrected counts'!M879),"")</f>
        <v/>
      </c>
      <c r="N879" t="str">
        <f>IFERROR(IF(OR(HLOOKUP($A879,'Z-scores'!$C$2:$UD$20,12,FALSE)&gt;2,HLOOKUP($A879,'Z-scores'!$C$2:$UD$20,12,FALSE)&lt;-2),"",'Total-corrected counts'!N879),"")</f>
        <v/>
      </c>
      <c r="O879" t="str">
        <f>IFERROR(IF(OR(HLOOKUP($A879,'Z-scores'!$C$2:$UD$20,13,FALSE)&gt;2,HLOOKUP($A879,'Z-scores'!$C$2:$UD$20,13,FALSE)&lt;-2),"",'Total-corrected counts'!O879),"")</f>
        <v/>
      </c>
      <c r="P879" t="str">
        <f>IFERROR(IF(OR(HLOOKUP($A879,'Z-scores'!$C$2:$UD$20,14,FALSE)&gt;2,HLOOKUP($A879,'Z-scores'!$C$2:$UD$20,14,FALSE)&lt;-2),"",'Total-corrected counts'!P879),"")</f>
        <v/>
      </c>
      <c r="Q879" t="str">
        <f>IFERROR(IF(OR(HLOOKUP($A879,'Z-scores'!$C$2:$UD$20,15,FALSE)&gt;2,HLOOKUP($A879,'Z-scores'!$C$2:$UD$20,15,FALSE)&lt;-2),"",'Total-corrected counts'!Q879),"")</f>
        <v/>
      </c>
      <c r="R879" t="str">
        <f>IFERROR(IF(OR(HLOOKUP($A879,'Z-scores'!$C$2:$UD$20,16,FALSE)&gt;2,HLOOKUP($A879,'Z-scores'!$C$2:$UD$20,16,FALSE)&lt;-2),"",'Total-corrected counts'!R879),"")</f>
        <v/>
      </c>
      <c r="S879" t="str">
        <f>IFERROR(IF(OR(HLOOKUP($A879,'Z-scores'!$C$2:$UD$20,17,FALSE)&gt;2,HLOOKUP($A879,'Z-scores'!$C$2:$UD$20,17,FALSE)&lt;-2),"",'Total-corrected counts'!S879),"")</f>
        <v/>
      </c>
      <c r="T879" t="str">
        <f>IFERROR(IF(OR(HLOOKUP($A879,'Z-scores'!$C$2:$UD$20,18,FALSE)&gt;2,HLOOKUP($A879,'Z-scores'!$C$2:$UD$20,18,FALSE)&lt;-2),"",'Total-corrected counts'!T879),"")</f>
        <v/>
      </c>
      <c r="U879" t="str">
        <f>IFERROR(IF(OR(HLOOKUP($A879,'Z-scores'!$C$2:$UD$20,19,FALSE)&gt;2,HLOOKUP($A879,'Z-scores'!$C$2:$UD$20,19,FALSE)&lt;-2),"",'Total-corrected counts'!U879),"")</f>
        <v/>
      </c>
      <c r="V879">
        <f t="shared" si="52"/>
        <v>1</v>
      </c>
      <c r="W879" t="str">
        <f t="shared" si="53"/>
        <v/>
      </c>
      <c r="X879" t="str">
        <f t="shared" si="54"/>
        <v/>
      </c>
      <c r="Y879" t="str">
        <f t="shared" si="55"/>
        <v/>
      </c>
    </row>
    <row r="880" spans="1:25" x14ac:dyDescent="0.25">
      <c r="A880">
        <v>888</v>
      </c>
      <c r="B880" t="s">
        <v>427</v>
      </c>
      <c r="C880">
        <v>29200</v>
      </c>
      <c r="D880">
        <v>922</v>
      </c>
      <c r="E880" t="str">
        <f>IFERROR(IF(OR(HLOOKUP($A880,'Z-scores'!$C$2:$UD$20,3,FALSE)&gt;2,HLOOKUP(A880,'Z-scores'!$C$2:$UD$20,3,FALSE)&lt;-2),"",'Total-corrected counts'!E880),"")</f>
        <v/>
      </c>
      <c r="F880">
        <f>IFERROR(IF(OR(HLOOKUP($A880,'Z-scores'!$C$2:$UD$20,4,FALSE)&gt;2,HLOOKUP($A880,'Z-scores'!$C$2:$UD$20,4,FALSE)&lt;-2),"",'Total-corrected counts'!F880),"")</f>
        <v>14.018906246411193</v>
      </c>
      <c r="G880">
        <f>IFERROR(IF(OR(HLOOKUP($A880,'Z-scores'!$C$2:$UD$20,5,FALSE)&gt;2,HLOOKUP($A880,'Z-scores'!$C$2:$UD$20,5,FALSE)&lt;-2),"",'Total-corrected counts'!G880),"")</f>
        <v>17.758500509688105</v>
      </c>
      <c r="H880">
        <f>IFERROR(IF(OR(HLOOKUP($A880,'Z-scores'!$C$2:$UD$20,6,FALSE)&gt;2,HLOOKUP($A880,'Z-scores'!$C$2:$UD$20,6,FALSE)&lt;-2),"",'Total-corrected counts'!H880),"")</f>
        <v>8.5020183568209156</v>
      </c>
      <c r="I880">
        <f>IFERROR(IF(OR(HLOOKUP($A880,'Z-scores'!$C$2:$UD$20,7,FALSE)&gt;2,HLOOKUP($A880,'Z-scores'!$C$2:$UD$20,7,FALSE)&lt;-2),"",'Total-corrected counts'!I880),"")</f>
        <v>26.85638116112905</v>
      </c>
      <c r="J880">
        <f>IFERROR(IF(OR(HLOOKUP($A880,'Z-scores'!$C$2:$UD$20,8,FALSE)&gt;2,HLOOKUP($A880,'Z-scores'!$C$2:$UD$20,8,FALSE)&lt;-2),"",'Total-corrected counts'!J880),"")</f>
        <v>6.4395754810944714</v>
      </c>
      <c r="K880">
        <f>IFERROR(IF(OR(HLOOKUP($A880,'Z-scores'!$C$2:$UD$20,9,FALSE)&gt;2,HLOOKUP($A880,'Z-scores'!$C$2:$UD$20,9,FALSE)&lt;-2),"",'Total-corrected counts'!K880),"")</f>
        <v>7.0327220023412682</v>
      </c>
      <c r="L880">
        <f>IFERROR(IF(OR(HLOOKUP($A880,'Z-scores'!$C$2:$UD$20,10,FALSE)&gt;2,HLOOKUP($A880,'Z-scores'!$C$2:$UD$20,10,FALSE)&lt;-2),"",'Total-corrected counts'!L880),"")</f>
        <v>11.130377109876756</v>
      </c>
      <c r="M880">
        <f>IFERROR(IF(OR(HLOOKUP($A880,'Z-scores'!$C$2:$UD$20,11,FALSE)&gt;2,HLOOKUP($A880,'Z-scores'!$C$2:$UD$20,11,FALSE)&lt;-2),"",'Total-corrected counts'!M880),"")</f>
        <v>9.7728154463011201</v>
      </c>
      <c r="N880">
        <f>IFERROR(IF(OR(HLOOKUP($A880,'Z-scores'!$C$2:$UD$20,12,FALSE)&gt;2,HLOOKUP($A880,'Z-scores'!$C$2:$UD$20,12,FALSE)&lt;-2),"",'Total-corrected counts'!N880),"")</f>
        <v>13.452992878528089</v>
      </c>
      <c r="O880">
        <f>IFERROR(IF(OR(HLOOKUP($A880,'Z-scores'!$C$2:$UD$20,13,FALSE)&gt;2,HLOOKUP($A880,'Z-scores'!$C$2:$UD$20,13,FALSE)&lt;-2),"",'Total-corrected counts'!O880),"")</f>
        <v>9.0662289030973593</v>
      </c>
      <c r="P880">
        <f>IFERROR(IF(OR(HLOOKUP($A880,'Z-scores'!$C$2:$UD$20,14,FALSE)&gt;2,HLOOKUP($A880,'Z-scores'!$C$2:$UD$20,14,FALSE)&lt;-2),"",'Total-corrected counts'!P880),"")</f>
        <v>12.902542001641987</v>
      </c>
      <c r="Q880">
        <f>IFERROR(IF(OR(HLOOKUP($A880,'Z-scores'!$C$2:$UD$20,15,FALSE)&gt;2,HLOOKUP($A880,'Z-scores'!$C$2:$UD$20,15,FALSE)&lt;-2),"",'Total-corrected counts'!Q880),"")</f>
        <v>42.017380315310746</v>
      </c>
      <c r="R880">
        <f>IFERROR(IF(OR(HLOOKUP($A880,'Z-scores'!$C$2:$UD$20,16,FALSE)&gt;2,HLOOKUP($A880,'Z-scores'!$C$2:$UD$20,16,FALSE)&lt;-2),"",'Total-corrected counts'!R880),"")</f>
        <v>8.7351817458743302</v>
      </c>
      <c r="S880">
        <f>IFERROR(IF(OR(HLOOKUP($A880,'Z-scores'!$C$2:$UD$20,17,FALSE)&gt;2,HLOOKUP($A880,'Z-scores'!$C$2:$UD$20,17,FALSE)&lt;-2),"",'Total-corrected counts'!S880),"")</f>
        <v>16.638275742642517</v>
      </c>
      <c r="T880">
        <f>IFERROR(IF(OR(HLOOKUP($A880,'Z-scores'!$C$2:$UD$20,18,FALSE)&gt;2,HLOOKUP($A880,'Z-scores'!$C$2:$UD$20,18,FALSE)&lt;-2),"",'Total-corrected counts'!T880),"")</f>
        <v>10.49822767236595</v>
      </c>
      <c r="U880">
        <f>IFERROR(IF(OR(HLOOKUP($A880,'Z-scores'!$C$2:$UD$20,19,FALSE)&gt;2,HLOOKUP($A880,'Z-scores'!$C$2:$UD$20,19,FALSE)&lt;-2),"",'Total-corrected counts'!U880),"")</f>
        <v>8.2666863389211205</v>
      </c>
      <c r="V880">
        <f t="shared" si="52"/>
        <v>1</v>
      </c>
      <c r="W880">
        <f t="shared" si="53"/>
        <v>0.59747618366298849</v>
      </c>
      <c r="X880">
        <f t="shared" si="54"/>
        <v>12.68891203920786</v>
      </c>
      <c r="Y880">
        <f t="shared" si="55"/>
        <v>15.197189449797762</v>
      </c>
    </row>
    <row r="881" spans="1:25" x14ac:dyDescent="0.25">
      <c r="A881">
        <v>889</v>
      </c>
      <c r="B881" t="s">
        <v>428</v>
      </c>
      <c r="C881">
        <v>4000</v>
      </c>
      <c r="D881">
        <v>353</v>
      </c>
      <c r="E881">
        <f>IFERROR(IF(OR(HLOOKUP($A881,'Z-scores'!$C$2:$UD$20,3,FALSE)&gt;2,HLOOKUP(A881,'Z-scores'!$C$2:$UD$20,3,FALSE)&lt;-2),"",'Total-corrected counts'!E881),"")</f>
        <v>13.622008593464573</v>
      </c>
      <c r="F881">
        <f>IFERROR(IF(OR(HLOOKUP($A881,'Z-scores'!$C$2:$UD$20,4,FALSE)&gt;2,HLOOKUP($A881,'Z-scores'!$C$2:$UD$20,4,FALSE)&lt;-2),"",'Total-corrected counts'!F881),"")</f>
        <v>0.27069859925779366</v>
      </c>
      <c r="G881">
        <f>IFERROR(IF(OR(HLOOKUP($A881,'Z-scores'!$C$2:$UD$20,5,FALSE)&gt;2,HLOOKUP($A881,'Z-scores'!$C$2:$UD$20,5,FALSE)&lt;-2),"",'Total-corrected counts'!G881),"")</f>
        <v>0.59430035738604547</v>
      </c>
      <c r="H881">
        <f>IFERROR(IF(OR(HLOOKUP($A881,'Z-scores'!$C$2:$UD$20,6,FALSE)&gt;2,HLOOKUP($A881,'Z-scores'!$C$2:$UD$20,6,FALSE)&lt;-2),"",'Total-corrected counts'!H881),"")</f>
        <v>2.847966740215873</v>
      </c>
      <c r="I881">
        <f>IFERROR(IF(OR(HLOOKUP($A881,'Z-scores'!$C$2:$UD$20,7,FALSE)&gt;2,HLOOKUP($A881,'Z-scores'!$C$2:$UD$20,7,FALSE)&lt;-2),"",'Total-corrected counts'!I881),"")</f>
        <v>1.7547154128660658</v>
      </c>
      <c r="J881">
        <f>IFERROR(IF(OR(HLOOKUP($A881,'Z-scores'!$C$2:$UD$20,8,FALSE)&gt;2,HLOOKUP($A881,'Z-scores'!$C$2:$UD$20,8,FALSE)&lt;-2),"",'Total-corrected counts'!J881),"")</f>
        <v>41.832586815930696</v>
      </c>
      <c r="K881">
        <f>IFERROR(IF(OR(HLOOKUP($A881,'Z-scores'!$C$2:$UD$20,9,FALSE)&gt;2,HLOOKUP($A881,'Z-scores'!$C$2:$UD$20,9,FALSE)&lt;-2),"",'Total-corrected counts'!K881),"")</f>
        <v>14.819109203411561</v>
      </c>
      <c r="L881">
        <f>IFERROR(IF(OR(HLOOKUP($A881,'Z-scores'!$C$2:$UD$20,10,FALSE)&gt;2,HLOOKUP($A881,'Z-scores'!$C$2:$UD$20,10,FALSE)&lt;-2),"",'Total-corrected counts'!L881),"")</f>
        <v>49.725092032872531</v>
      </c>
      <c r="M881">
        <f>IFERROR(IF(OR(HLOOKUP($A881,'Z-scores'!$C$2:$UD$20,11,FALSE)&gt;2,HLOOKUP($A881,'Z-scores'!$C$2:$UD$20,11,FALSE)&lt;-2),"",'Total-corrected counts'!M881),"")</f>
        <v>42.537780386728876</v>
      </c>
      <c r="N881">
        <f>IFERROR(IF(OR(HLOOKUP($A881,'Z-scores'!$C$2:$UD$20,12,FALSE)&gt;2,HLOOKUP($A881,'Z-scores'!$C$2:$UD$20,12,FALSE)&lt;-2),"",'Total-corrected counts'!N881),"")</f>
        <v>40.679724378600937</v>
      </c>
      <c r="O881">
        <f>IFERROR(IF(OR(HLOOKUP($A881,'Z-scores'!$C$2:$UD$20,13,FALSE)&gt;2,HLOOKUP($A881,'Z-scores'!$C$2:$UD$20,13,FALSE)&lt;-2),"",'Total-corrected counts'!O881),"")</f>
        <v>27.68666116769932</v>
      </c>
      <c r="P881">
        <f>IFERROR(IF(OR(HLOOKUP($A881,'Z-scores'!$C$2:$UD$20,14,FALSE)&gt;2,HLOOKUP($A881,'Z-scores'!$C$2:$UD$20,14,FALSE)&lt;-2),"",'Total-corrected counts'!P881),"")</f>
        <v>30.651550591512528</v>
      </c>
      <c r="Q881">
        <f>IFERROR(IF(OR(HLOOKUP($A881,'Z-scores'!$C$2:$UD$20,15,FALSE)&gt;2,HLOOKUP($A881,'Z-scores'!$C$2:$UD$20,15,FALSE)&lt;-2),"",'Total-corrected counts'!Q881),"")</f>
        <v>8.4054262779758329</v>
      </c>
      <c r="R881">
        <f>IFERROR(IF(OR(HLOOKUP($A881,'Z-scores'!$C$2:$UD$20,16,FALSE)&gt;2,HLOOKUP($A881,'Z-scores'!$C$2:$UD$20,16,FALSE)&lt;-2),"",'Total-corrected counts'!R881),"")</f>
        <v>15.022108424441679</v>
      </c>
      <c r="S881">
        <f>IFERROR(IF(OR(HLOOKUP($A881,'Z-scores'!$C$2:$UD$20,17,FALSE)&gt;2,HLOOKUP($A881,'Z-scores'!$C$2:$UD$20,17,FALSE)&lt;-2),"",'Total-corrected counts'!S881),"")</f>
        <v>6.2318892504253212</v>
      </c>
      <c r="T881" t="str">
        <f>IFERROR(IF(OR(HLOOKUP($A881,'Z-scores'!$C$2:$UD$20,18,FALSE)&gt;2,HLOOKUP($A881,'Z-scores'!$C$2:$UD$20,18,FALSE)&lt;-2),"",'Total-corrected counts'!T881),"")</f>
        <v/>
      </c>
      <c r="U881">
        <f>IFERROR(IF(OR(HLOOKUP($A881,'Z-scores'!$C$2:$UD$20,19,FALSE)&gt;2,HLOOKUP($A881,'Z-scores'!$C$2:$UD$20,19,FALSE)&lt;-2),"",'Total-corrected counts'!U881),"")</f>
        <v>28.167486102854067</v>
      </c>
      <c r="V881">
        <f t="shared" si="52"/>
        <v>1</v>
      </c>
      <c r="W881">
        <f t="shared" si="53"/>
        <v>0.67802303896004323</v>
      </c>
      <c r="X881">
        <f t="shared" si="54"/>
        <v>18.667139793570446</v>
      </c>
      <c r="Y881">
        <f t="shared" si="55"/>
        <v>22.406406599072813</v>
      </c>
    </row>
    <row r="882" spans="1:25" x14ac:dyDescent="0.25">
      <c r="A882">
        <v>890</v>
      </c>
      <c r="B882" t="s">
        <v>1056</v>
      </c>
      <c r="C882">
        <v>86200</v>
      </c>
      <c r="D882">
        <v>867</v>
      </c>
      <c r="E882" t="str">
        <f>IFERROR(IF(OR(HLOOKUP($A882,'Z-scores'!$C$2:$UD$20,3,FALSE)&gt;2,HLOOKUP(A882,'Z-scores'!$C$2:$UD$20,3,FALSE)&lt;-2),"",'Total-corrected counts'!E882),"")</f>
        <v/>
      </c>
      <c r="F882" t="str">
        <f>IFERROR(IF(OR(HLOOKUP($A882,'Z-scores'!$C$2:$UD$20,4,FALSE)&gt;2,HLOOKUP($A882,'Z-scores'!$C$2:$UD$20,4,FALSE)&lt;-2),"",'Total-corrected counts'!F882),"")</f>
        <v/>
      </c>
      <c r="G882" t="str">
        <f>IFERROR(IF(OR(HLOOKUP($A882,'Z-scores'!$C$2:$UD$20,5,FALSE)&gt;2,HLOOKUP($A882,'Z-scores'!$C$2:$UD$20,5,FALSE)&lt;-2),"",'Total-corrected counts'!G882),"")</f>
        <v/>
      </c>
      <c r="H882" t="str">
        <f>IFERROR(IF(OR(HLOOKUP($A882,'Z-scores'!$C$2:$UD$20,6,FALSE)&gt;2,HLOOKUP($A882,'Z-scores'!$C$2:$UD$20,6,FALSE)&lt;-2),"",'Total-corrected counts'!H882),"")</f>
        <v/>
      </c>
      <c r="I882" t="str">
        <f>IFERROR(IF(OR(HLOOKUP($A882,'Z-scores'!$C$2:$UD$20,7,FALSE)&gt;2,HLOOKUP($A882,'Z-scores'!$C$2:$UD$20,7,FALSE)&lt;-2),"",'Total-corrected counts'!I882),"")</f>
        <v/>
      </c>
      <c r="J882" t="str">
        <f>IFERROR(IF(OR(HLOOKUP($A882,'Z-scores'!$C$2:$UD$20,8,FALSE)&gt;2,HLOOKUP($A882,'Z-scores'!$C$2:$UD$20,8,FALSE)&lt;-2),"",'Total-corrected counts'!J882),"")</f>
        <v/>
      </c>
      <c r="K882" t="str">
        <f>IFERROR(IF(OR(HLOOKUP($A882,'Z-scores'!$C$2:$UD$20,9,FALSE)&gt;2,HLOOKUP($A882,'Z-scores'!$C$2:$UD$20,9,FALSE)&lt;-2),"",'Total-corrected counts'!K882),"")</f>
        <v/>
      </c>
      <c r="L882" t="str">
        <f>IFERROR(IF(OR(HLOOKUP($A882,'Z-scores'!$C$2:$UD$20,10,FALSE)&gt;2,HLOOKUP($A882,'Z-scores'!$C$2:$UD$20,10,FALSE)&lt;-2),"",'Total-corrected counts'!L882),"")</f>
        <v/>
      </c>
      <c r="M882" t="str">
        <f>IFERROR(IF(OR(HLOOKUP($A882,'Z-scores'!$C$2:$UD$20,11,FALSE)&gt;2,HLOOKUP($A882,'Z-scores'!$C$2:$UD$20,11,FALSE)&lt;-2),"",'Total-corrected counts'!M882),"")</f>
        <v/>
      </c>
      <c r="N882" t="str">
        <f>IFERROR(IF(OR(HLOOKUP($A882,'Z-scores'!$C$2:$UD$20,12,FALSE)&gt;2,HLOOKUP($A882,'Z-scores'!$C$2:$UD$20,12,FALSE)&lt;-2),"",'Total-corrected counts'!N882),"")</f>
        <v/>
      </c>
      <c r="O882" t="str">
        <f>IFERROR(IF(OR(HLOOKUP($A882,'Z-scores'!$C$2:$UD$20,13,FALSE)&gt;2,HLOOKUP($A882,'Z-scores'!$C$2:$UD$20,13,FALSE)&lt;-2),"",'Total-corrected counts'!O882),"")</f>
        <v/>
      </c>
      <c r="P882" t="str">
        <f>IFERROR(IF(OR(HLOOKUP($A882,'Z-scores'!$C$2:$UD$20,14,FALSE)&gt;2,HLOOKUP($A882,'Z-scores'!$C$2:$UD$20,14,FALSE)&lt;-2),"",'Total-corrected counts'!P882),"")</f>
        <v/>
      </c>
      <c r="Q882" t="str">
        <f>IFERROR(IF(OR(HLOOKUP($A882,'Z-scores'!$C$2:$UD$20,15,FALSE)&gt;2,HLOOKUP($A882,'Z-scores'!$C$2:$UD$20,15,FALSE)&lt;-2),"",'Total-corrected counts'!Q882),"")</f>
        <v/>
      </c>
      <c r="R882" t="str">
        <f>IFERROR(IF(OR(HLOOKUP($A882,'Z-scores'!$C$2:$UD$20,16,FALSE)&gt;2,HLOOKUP($A882,'Z-scores'!$C$2:$UD$20,16,FALSE)&lt;-2),"",'Total-corrected counts'!R882),"")</f>
        <v/>
      </c>
      <c r="S882" t="str">
        <f>IFERROR(IF(OR(HLOOKUP($A882,'Z-scores'!$C$2:$UD$20,17,FALSE)&gt;2,HLOOKUP($A882,'Z-scores'!$C$2:$UD$20,17,FALSE)&lt;-2),"",'Total-corrected counts'!S882),"")</f>
        <v/>
      </c>
      <c r="T882" t="str">
        <f>IFERROR(IF(OR(HLOOKUP($A882,'Z-scores'!$C$2:$UD$20,18,FALSE)&gt;2,HLOOKUP($A882,'Z-scores'!$C$2:$UD$20,18,FALSE)&lt;-2),"",'Total-corrected counts'!T882),"")</f>
        <v/>
      </c>
      <c r="U882" t="str">
        <f>IFERROR(IF(OR(HLOOKUP($A882,'Z-scores'!$C$2:$UD$20,19,FALSE)&gt;2,HLOOKUP($A882,'Z-scores'!$C$2:$UD$20,19,FALSE)&lt;-2),"",'Total-corrected counts'!U882),"")</f>
        <v/>
      </c>
      <c r="V882">
        <f t="shared" si="52"/>
        <v>1</v>
      </c>
      <c r="W882" t="str">
        <f t="shared" si="53"/>
        <v/>
      </c>
      <c r="X882" t="str">
        <f t="shared" si="54"/>
        <v/>
      </c>
      <c r="Y882" t="str">
        <f t="shared" si="55"/>
        <v/>
      </c>
    </row>
    <row r="883" spans="1:25" x14ac:dyDescent="0.25">
      <c r="A883">
        <v>891</v>
      </c>
      <c r="B883" t="s">
        <v>1057</v>
      </c>
      <c r="C883">
        <v>86100</v>
      </c>
      <c r="D883">
        <v>881</v>
      </c>
      <c r="E883" t="str">
        <f>IFERROR(IF(OR(HLOOKUP($A883,'Z-scores'!$C$2:$UD$20,3,FALSE)&gt;2,HLOOKUP(A883,'Z-scores'!$C$2:$UD$20,3,FALSE)&lt;-2),"",'Total-corrected counts'!E883),"")</f>
        <v/>
      </c>
      <c r="F883" t="str">
        <f>IFERROR(IF(OR(HLOOKUP($A883,'Z-scores'!$C$2:$UD$20,4,FALSE)&gt;2,HLOOKUP($A883,'Z-scores'!$C$2:$UD$20,4,FALSE)&lt;-2),"",'Total-corrected counts'!F883),"")</f>
        <v/>
      </c>
      <c r="G883" t="str">
        <f>IFERROR(IF(OR(HLOOKUP($A883,'Z-scores'!$C$2:$UD$20,5,FALSE)&gt;2,HLOOKUP($A883,'Z-scores'!$C$2:$UD$20,5,FALSE)&lt;-2),"",'Total-corrected counts'!G883),"")</f>
        <v/>
      </c>
      <c r="H883" t="str">
        <f>IFERROR(IF(OR(HLOOKUP($A883,'Z-scores'!$C$2:$UD$20,6,FALSE)&gt;2,HLOOKUP($A883,'Z-scores'!$C$2:$UD$20,6,FALSE)&lt;-2),"",'Total-corrected counts'!H883),"")</f>
        <v/>
      </c>
      <c r="I883" t="str">
        <f>IFERROR(IF(OR(HLOOKUP($A883,'Z-scores'!$C$2:$UD$20,7,FALSE)&gt;2,HLOOKUP($A883,'Z-scores'!$C$2:$UD$20,7,FALSE)&lt;-2),"",'Total-corrected counts'!I883),"")</f>
        <v/>
      </c>
      <c r="J883" t="str">
        <f>IFERROR(IF(OR(HLOOKUP($A883,'Z-scores'!$C$2:$UD$20,8,FALSE)&gt;2,HLOOKUP($A883,'Z-scores'!$C$2:$UD$20,8,FALSE)&lt;-2),"",'Total-corrected counts'!J883),"")</f>
        <v/>
      </c>
      <c r="K883" t="str">
        <f>IFERROR(IF(OR(HLOOKUP($A883,'Z-scores'!$C$2:$UD$20,9,FALSE)&gt;2,HLOOKUP($A883,'Z-scores'!$C$2:$UD$20,9,FALSE)&lt;-2),"",'Total-corrected counts'!K883),"")</f>
        <v/>
      </c>
      <c r="L883" t="str">
        <f>IFERROR(IF(OR(HLOOKUP($A883,'Z-scores'!$C$2:$UD$20,10,FALSE)&gt;2,HLOOKUP($A883,'Z-scores'!$C$2:$UD$20,10,FALSE)&lt;-2),"",'Total-corrected counts'!L883),"")</f>
        <v/>
      </c>
      <c r="M883" t="str">
        <f>IFERROR(IF(OR(HLOOKUP($A883,'Z-scores'!$C$2:$UD$20,11,FALSE)&gt;2,HLOOKUP($A883,'Z-scores'!$C$2:$UD$20,11,FALSE)&lt;-2),"",'Total-corrected counts'!M883),"")</f>
        <v/>
      </c>
      <c r="N883" t="str">
        <f>IFERROR(IF(OR(HLOOKUP($A883,'Z-scores'!$C$2:$UD$20,12,FALSE)&gt;2,HLOOKUP($A883,'Z-scores'!$C$2:$UD$20,12,FALSE)&lt;-2),"",'Total-corrected counts'!N883),"")</f>
        <v/>
      </c>
      <c r="O883" t="str">
        <f>IFERROR(IF(OR(HLOOKUP($A883,'Z-scores'!$C$2:$UD$20,13,FALSE)&gt;2,HLOOKUP($A883,'Z-scores'!$C$2:$UD$20,13,FALSE)&lt;-2),"",'Total-corrected counts'!O883),"")</f>
        <v/>
      </c>
      <c r="P883" t="str">
        <f>IFERROR(IF(OR(HLOOKUP($A883,'Z-scores'!$C$2:$UD$20,14,FALSE)&gt;2,HLOOKUP($A883,'Z-scores'!$C$2:$UD$20,14,FALSE)&lt;-2),"",'Total-corrected counts'!P883),"")</f>
        <v/>
      </c>
      <c r="Q883" t="str">
        <f>IFERROR(IF(OR(HLOOKUP($A883,'Z-scores'!$C$2:$UD$20,15,FALSE)&gt;2,HLOOKUP($A883,'Z-scores'!$C$2:$UD$20,15,FALSE)&lt;-2),"",'Total-corrected counts'!Q883),"")</f>
        <v/>
      </c>
      <c r="R883" t="str">
        <f>IFERROR(IF(OR(HLOOKUP($A883,'Z-scores'!$C$2:$UD$20,16,FALSE)&gt;2,HLOOKUP($A883,'Z-scores'!$C$2:$UD$20,16,FALSE)&lt;-2),"",'Total-corrected counts'!R883),"")</f>
        <v/>
      </c>
      <c r="S883" t="str">
        <f>IFERROR(IF(OR(HLOOKUP($A883,'Z-scores'!$C$2:$UD$20,17,FALSE)&gt;2,HLOOKUP($A883,'Z-scores'!$C$2:$UD$20,17,FALSE)&lt;-2),"",'Total-corrected counts'!S883),"")</f>
        <v/>
      </c>
      <c r="T883" t="str">
        <f>IFERROR(IF(OR(HLOOKUP($A883,'Z-scores'!$C$2:$UD$20,18,FALSE)&gt;2,HLOOKUP($A883,'Z-scores'!$C$2:$UD$20,18,FALSE)&lt;-2),"",'Total-corrected counts'!T883),"")</f>
        <v/>
      </c>
      <c r="U883" t="str">
        <f>IFERROR(IF(OR(HLOOKUP($A883,'Z-scores'!$C$2:$UD$20,19,FALSE)&gt;2,HLOOKUP($A883,'Z-scores'!$C$2:$UD$20,19,FALSE)&lt;-2),"",'Total-corrected counts'!U883),"")</f>
        <v/>
      </c>
      <c r="V883">
        <f t="shared" si="52"/>
        <v>1</v>
      </c>
      <c r="W883" t="str">
        <f t="shared" si="53"/>
        <v/>
      </c>
      <c r="X883" t="str">
        <f t="shared" si="54"/>
        <v/>
      </c>
      <c r="Y883" t="str">
        <f t="shared" si="55"/>
        <v/>
      </c>
    </row>
    <row r="884" spans="1:25" x14ac:dyDescent="0.25">
      <c r="A884">
        <v>892</v>
      </c>
      <c r="B884" t="s">
        <v>1058</v>
      </c>
      <c r="C884">
        <v>110800</v>
      </c>
      <c r="D884">
        <v>768</v>
      </c>
      <c r="E884" t="str">
        <f>IFERROR(IF(OR(HLOOKUP($A884,'Z-scores'!$C$2:$UD$20,3,FALSE)&gt;2,HLOOKUP(A884,'Z-scores'!$C$2:$UD$20,3,FALSE)&lt;-2),"",'Total-corrected counts'!E884),"")</f>
        <v/>
      </c>
      <c r="F884" t="str">
        <f>IFERROR(IF(OR(HLOOKUP($A884,'Z-scores'!$C$2:$UD$20,4,FALSE)&gt;2,HLOOKUP($A884,'Z-scores'!$C$2:$UD$20,4,FALSE)&lt;-2),"",'Total-corrected counts'!F884),"")</f>
        <v/>
      </c>
      <c r="G884" t="str">
        <f>IFERROR(IF(OR(HLOOKUP($A884,'Z-scores'!$C$2:$UD$20,5,FALSE)&gt;2,HLOOKUP($A884,'Z-scores'!$C$2:$UD$20,5,FALSE)&lt;-2),"",'Total-corrected counts'!G884),"")</f>
        <v/>
      </c>
      <c r="H884" t="str">
        <f>IFERROR(IF(OR(HLOOKUP($A884,'Z-scores'!$C$2:$UD$20,6,FALSE)&gt;2,HLOOKUP($A884,'Z-scores'!$C$2:$UD$20,6,FALSE)&lt;-2),"",'Total-corrected counts'!H884),"")</f>
        <v/>
      </c>
      <c r="I884" t="str">
        <f>IFERROR(IF(OR(HLOOKUP($A884,'Z-scores'!$C$2:$UD$20,7,FALSE)&gt;2,HLOOKUP($A884,'Z-scores'!$C$2:$UD$20,7,FALSE)&lt;-2),"",'Total-corrected counts'!I884),"")</f>
        <v/>
      </c>
      <c r="J884" t="str">
        <f>IFERROR(IF(OR(HLOOKUP($A884,'Z-scores'!$C$2:$UD$20,8,FALSE)&gt;2,HLOOKUP($A884,'Z-scores'!$C$2:$UD$20,8,FALSE)&lt;-2),"",'Total-corrected counts'!J884),"")</f>
        <v/>
      </c>
      <c r="K884" t="str">
        <f>IFERROR(IF(OR(HLOOKUP($A884,'Z-scores'!$C$2:$UD$20,9,FALSE)&gt;2,HLOOKUP($A884,'Z-scores'!$C$2:$UD$20,9,FALSE)&lt;-2),"",'Total-corrected counts'!K884),"")</f>
        <v/>
      </c>
      <c r="L884" t="str">
        <f>IFERROR(IF(OR(HLOOKUP($A884,'Z-scores'!$C$2:$UD$20,10,FALSE)&gt;2,HLOOKUP($A884,'Z-scores'!$C$2:$UD$20,10,FALSE)&lt;-2),"",'Total-corrected counts'!L884),"")</f>
        <v/>
      </c>
      <c r="M884" t="str">
        <f>IFERROR(IF(OR(HLOOKUP($A884,'Z-scores'!$C$2:$UD$20,11,FALSE)&gt;2,HLOOKUP($A884,'Z-scores'!$C$2:$UD$20,11,FALSE)&lt;-2),"",'Total-corrected counts'!M884),"")</f>
        <v/>
      </c>
      <c r="N884" t="str">
        <f>IFERROR(IF(OR(HLOOKUP($A884,'Z-scores'!$C$2:$UD$20,12,FALSE)&gt;2,HLOOKUP($A884,'Z-scores'!$C$2:$UD$20,12,FALSE)&lt;-2),"",'Total-corrected counts'!N884),"")</f>
        <v/>
      </c>
      <c r="O884" t="str">
        <f>IFERROR(IF(OR(HLOOKUP($A884,'Z-scores'!$C$2:$UD$20,13,FALSE)&gt;2,HLOOKUP($A884,'Z-scores'!$C$2:$UD$20,13,FALSE)&lt;-2),"",'Total-corrected counts'!O884),"")</f>
        <v/>
      </c>
      <c r="P884" t="str">
        <f>IFERROR(IF(OR(HLOOKUP($A884,'Z-scores'!$C$2:$UD$20,14,FALSE)&gt;2,HLOOKUP($A884,'Z-scores'!$C$2:$UD$20,14,FALSE)&lt;-2),"",'Total-corrected counts'!P884),"")</f>
        <v/>
      </c>
      <c r="Q884" t="str">
        <f>IFERROR(IF(OR(HLOOKUP($A884,'Z-scores'!$C$2:$UD$20,15,FALSE)&gt;2,HLOOKUP($A884,'Z-scores'!$C$2:$UD$20,15,FALSE)&lt;-2),"",'Total-corrected counts'!Q884),"")</f>
        <v/>
      </c>
      <c r="R884" t="str">
        <f>IFERROR(IF(OR(HLOOKUP($A884,'Z-scores'!$C$2:$UD$20,16,FALSE)&gt;2,HLOOKUP($A884,'Z-scores'!$C$2:$UD$20,16,FALSE)&lt;-2),"",'Total-corrected counts'!R884),"")</f>
        <v/>
      </c>
      <c r="S884" t="str">
        <f>IFERROR(IF(OR(HLOOKUP($A884,'Z-scores'!$C$2:$UD$20,17,FALSE)&gt;2,HLOOKUP($A884,'Z-scores'!$C$2:$UD$20,17,FALSE)&lt;-2),"",'Total-corrected counts'!S884),"")</f>
        <v/>
      </c>
      <c r="T884" t="str">
        <f>IFERROR(IF(OR(HLOOKUP($A884,'Z-scores'!$C$2:$UD$20,18,FALSE)&gt;2,HLOOKUP($A884,'Z-scores'!$C$2:$UD$20,18,FALSE)&lt;-2),"",'Total-corrected counts'!T884),"")</f>
        <v/>
      </c>
      <c r="U884" t="str">
        <f>IFERROR(IF(OR(HLOOKUP($A884,'Z-scores'!$C$2:$UD$20,19,FALSE)&gt;2,HLOOKUP($A884,'Z-scores'!$C$2:$UD$20,19,FALSE)&lt;-2),"",'Total-corrected counts'!U884),"")</f>
        <v/>
      </c>
      <c r="V884">
        <f t="shared" si="52"/>
        <v>1</v>
      </c>
      <c r="W884" t="str">
        <f t="shared" si="53"/>
        <v/>
      </c>
      <c r="X884" t="str">
        <f t="shared" si="54"/>
        <v/>
      </c>
      <c r="Y884" t="str">
        <f t="shared" si="55"/>
        <v/>
      </c>
    </row>
    <row r="885" spans="1:25" x14ac:dyDescent="0.25">
      <c r="A885">
        <v>893</v>
      </c>
      <c r="B885" t="s">
        <v>429</v>
      </c>
      <c r="C885">
        <v>8300</v>
      </c>
      <c r="D885">
        <v>378</v>
      </c>
      <c r="E885">
        <f>IFERROR(IF(OR(HLOOKUP($A885,'Z-scores'!$C$2:$UD$20,3,FALSE)&gt;2,HLOOKUP(A885,'Z-scores'!$C$2:$UD$20,3,FALSE)&lt;-2),"",'Total-corrected counts'!E885),"")</f>
        <v>1.6604916549554376</v>
      </c>
      <c r="F885">
        <f>IFERROR(IF(OR(HLOOKUP($A885,'Z-scores'!$C$2:$UD$20,4,FALSE)&gt;2,HLOOKUP($A885,'Z-scores'!$C$2:$UD$20,4,FALSE)&lt;-2),"",'Total-corrected counts'!F885),"")</f>
        <v>1.0745914091748778</v>
      </c>
      <c r="G885">
        <f>IFERROR(IF(OR(HLOOKUP($A885,'Z-scores'!$C$2:$UD$20,5,FALSE)&gt;2,HLOOKUP($A885,'Z-scores'!$C$2:$UD$20,5,FALSE)&lt;-2),"",'Total-corrected counts'!G885),"")</f>
        <v>0.14102042378651924</v>
      </c>
      <c r="H885">
        <f>IFERROR(IF(OR(HLOOKUP($A885,'Z-scores'!$C$2:$UD$20,6,FALSE)&gt;2,HLOOKUP($A885,'Z-scores'!$C$2:$UD$20,6,FALSE)&lt;-2),"",'Total-corrected counts'!H885),"")</f>
        <v>1.7939398339104886</v>
      </c>
      <c r="I885">
        <f>IFERROR(IF(OR(HLOOKUP($A885,'Z-scores'!$C$2:$UD$20,7,FALSE)&gt;2,HLOOKUP($A885,'Z-scores'!$C$2:$UD$20,7,FALSE)&lt;-2),"",'Total-corrected counts'!I885),"")</f>
        <v>0.64647409947697176</v>
      </c>
      <c r="J885">
        <f>IFERROR(IF(OR(HLOOKUP($A885,'Z-scores'!$C$2:$UD$20,8,FALSE)&gt;2,HLOOKUP($A885,'Z-scores'!$C$2:$UD$20,8,FALSE)&lt;-2),"",'Total-corrected counts'!J885),"")</f>
        <v>4.7779086073357906</v>
      </c>
      <c r="K885">
        <f>IFERROR(IF(OR(HLOOKUP($A885,'Z-scores'!$C$2:$UD$20,9,FALSE)&gt;2,HLOOKUP($A885,'Z-scores'!$C$2:$UD$20,9,FALSE)&lt;-2),"",'Total-corrected counts'!K885),"")</f>
        <v>1.8730141033502425</v>
      </c>
      <c r="L885">
        <f>IFERROR(IF(OR(HLOOKUP($A885,'Z-scores'!$C$2:$UD$20,10,FALSE)&gt;2,HLOOKUP($A885,'Z-scores'!$C$2:$UD$20,10,FALSE)&lt;-2),"",'Total-corrected counts'!L885),"")</f>
        <v>10.036742591949086</v>
      </c>
      <c r="M885">
        <f>IFERROR(IF(OR(HLOOKUP($A885,'Z-scores'!$C$2:$UD$20,11,FALSE)&gt;2,HLOOKUP($A885,'Z-scores'!$C$2:$UD$20,11,FALSE)&lt;-2),"",'Total-corrected counts'!M885),"")</f>
        <v>14.481828829667338</v>
      </c>
      <c r="N885">
        <f>IFERROR(IF(OR(HLOOKUP($A885,'Z-scores'!$C$2:$UD$20,12,FALSE)&gt;2,HLOOKUP($A885,'Z-scores'!$C$2:$UD$20,12,FALSE)&lt;-2),"",'Total-corrected counts'!N885),"")</f>
        <v>2.831726702632956</v>
      </c>
      <c r="O885">
        <f>IFERROR(IF(OR(HLOOKUP($A885,'Z-scores'!$C$2:$UD$20,13,FALSE)&gt;2,HLOOKUP($A885,'Z-scores'!$C$2:$UD$20,13,FALSE)&lt;-2),"",'Total-corrected counts'!O885),"")</f>
        <v>8.0263385055260592</v>
      </c>
      <c r="P885">
        <f>IFERROR(IF(OR(HLOOKUP($A885,'Z-scores'!$C$2:$UD$20,14,FALSE)&gt;2,HLOOKUP($A885,'Z-scores'!$C$2:$UD$20,14,FALSE)&lt;-2),"",'Total-corrected counts'!P885),"")</f>
        <v>8.2868595366624085</v>
      </c>
      <c r="Q885">
        <f>IFERROR(IF(OR(HLOOKUP($A885,'Z-scores'!$C$2:$UD$20,15,FALSE)&gt;2,HLOOKUP($A885,'Z-scores'!$C$2:$UD$20,15,FALSE)&lt;-2),"",'Total-corrected counts'!Q885),"")</f>
        <v>1.7356912731783043</v>
      </c>
      <c r="R885">
        <f>IFERROR(IF(OR(HLOOKUP($A885,'Z-scores'!$C$2:$UD$20,16,FALSE)&gt;2,HLOOKUP($A885,'Z-scores'!$C$2:$UD$20,16,FALSE)&lt;-2),"",'Total-corrected counts'!R885),"")</f>
        <v>6.7276927299646783</v>
      </c>
      <c r="S885">
        <f>IFERROR(IF(OR(HLOOKUP($A885,'Z-scores'!$C$2:$UD$20,17,FALSE)&gt;2,HLOOKUP($A885,'Z-scores'!$C$2:$UD$20,17,FALSE)&lt;-2),"",'Total-corrected counts'!S885),"")</f>
        <v>5.6998987046573051</v>
      </c>
      <c r="T885">
        <f>IFERROR(IF(OR(HLOOKUP($A885,'Z-scores'!$C$2:$UD$20,18,FALSE)&gt;2,HLOOKUP($A885,'Z-scores'!$C$2:$UD$20,18,FALSE)&lt;-2),"",'Total-corrected counts'!T885),"")</f>
        <v>4.4931039874364904</v>
      </c>
      <c r="U885" t="str">
        <f>IFERROR(IF(OR(HLOOKUP($A885,'Z-scores'!$C$2:$UD$20,19,FALSE)&gt;2,HLOOKUP($A885,'Z-scores'!$C$2:$UD$20,19,FALSE)&lt;-2),"",'Total-corrected counts'!U885),"")</f>
        <v/>
      </c>
      <c r="V885">
        <f t="shared" si="52"/>
        <v>1</v>
      </c>
      <c r="W885">
        <f t="shared" si="53"/>
        <v>0.52442391785091547</v>
      </c>
      <c r="X885">
        <f t="shared" si="54"/>
        <v>4.0540012837340837</v>
      </c>
      <c r="Y885">
        <f t="shared" si="55"/>
        <v>5.4001873485797436</v>
      </c>
    </row>
    <row r="886" spans="1:25" x14ac:dyDescent="0.25">
      <c r="A886">
        <v>894</v>
      </c>
      <c r="B886" t="s">
        <v>430</v>
      </c>
      <c r="C886">
        <v>25300</v>
      </c>
      <c r="D886">
        <v>254</v>
      </c>
      <c r="E886">
        <f>IFERROR(IF(OR(HLOOKUP($A886,'Z-scores'!$C$2:$UD$20,3,FALSE)&gt;2,HLOOKUP(A886,'Z-scores'!$C$2:$UD$20,3,FALSE)&lt;-2),"",'Total-corrected counts'!E886),"")</f>
        <v>0.27270166661810336</v>
      </c>
      <c r="F886">
        <f>IFERROR(IF(OR(HLOOKUP($A886,'Z-scores'!$C$2:$UD$20,4,FALSE)&gt;2,HLOOKUP($A886,'Z-scores'!$C$2:$UD$20,4,FALSE)&lt;-2),"",'Total-corrected counts'!F886),"")</f>
        <v>8.202987856296777E-2</v>
      </c>
      <c r="G886">
        <f>IFERROR(IF(OR(HLOOKUP($A886,'Z-scores'!$C$2:$UD$20,5,FALSE)&gt;2,HLOOKUP($A886,'Z-scores'!$C$2:$UD$20,5,FALSE)&lt;-2),"",'Total-corrected counts'!G886),"")</f>
        <v>1.8735570588780415</v>
      </c>
      <c r="H886">
        <f>IFERROR(IF(OR(HLOOKUP($A886,'Z-scores'!$C$2:$UD$20,6,FALSE)&gt;2,HLOOKUP($A886,'Z-scores'!$C$2:$UD$20,6,FALSE)&lt;-2),"",'Total-corrected counts'!H886),"")</f>
        <v>1.5845305147769686</v>
      </c>
      <c r="I886">
        <f>IFERROR(IF(OR(HLOOKUP($A886,'Z-scores'!$C$2:$UD$20,7,FALSE)&gt;2,HLOOKUP($A886,'Z-scores'!$C$2:$UD$20,7,FALSE)&lt;-2),"",'Total-corrected counts'!I886),"")</f>
        <v>0.58490513762202201</v>
      </c>
      <c r="J886">
        <f>IFERROR(IF(OR(HLOOKUP($A886,'Z-scores'!$C$2:$UD$20,8,FALSE)&gt;2,HLOOKUP($A886,'Z-scores'!$C$2:$UD$20,8,FALSE)&lt;-2),"",'Total-corrected counts'!J886),"")</f>
        <v>0.82836805576100392</v>
      </c>
      <c r="K886">
        <f>IFERROR(IF(OR(HLOOKUP($A886,'Z-scores'!$C$2:$UD$20,9,FALSE)&gt;2,HLOOKUP($A886,'Z-scores'!$C$2:$UD$20,9,FALSE)&lt;-2),"",'Total-corrected counts'!K886),"")</f>
        <v>2.4126205474106692</v>
      </c>
      <c r="L886">
        <f>IFERROR(IF(OR(HLOOKUP($A886,'Z-scores'!$C$2:$UD$20,10,FALSE)&gt;2,HLOOKUP($A886,'Z-scores'!$C$2:$UD$20,10,FALSE)&lt;-2),"",'Total-corrected counts'!L886),"")</f>
        <v>1.322944981364115E-2</v>
      </c>
      <c r="M886">
        <f>IFERROR(IF(OR(HLOOKUP($A886,'Z-scores'!$C$2:$UD$20,11,FALSE)&gt;2,HLOOKUP($A886,'Z-scores'!$C$2:$UD$20,11,FALSE)&lt;-2),"",'Total-corrected counts'!M886),"")</f>
        <v>0.34096574400107638</v>
      </c>
      <c r="N886">
        <f>IFERROR(IF(OR(HLOOKUP($A886,'Z-scores'!$C$2:$UD$20,12,FALSE)&gt;2,HLOOKUP($A886,'Z-scores'!$C$2:$UD$20,12,FALSE)&lt;-2),"",'Total-corrected counts'!N886),"")</f>
        <v>1.6862061918591065</v>
      </c>
      <c r="O886">
        <f>IFERROR(IF(OR(HLOOKUP($A886,'Z-scores'!$C$2:$UD$20,13,FALSE)&gt;2,HLOOKUP($A886,'Z-scores'!$C$2:$UD$20,13,FALSE)&lt;-2),"",'Total-corrected counts'!O886),"")</f>
        <v>1.2216188165643436</v>
      </c>
      <c r="P886">
        <f>IFERROR(IF(OR(HLOOKUP($A886,'Z-scores'!$C$2:$UD$20,14,FALSE)&gt;2,HLOOKUP($A886,'Z-scores'!$C$2:$UD$20,14,FALSE)&lt;-2),"",'Total-corrected counts'!P886),"")</f>
        <v>1.42316876003537</v>
      </c>
      <c r="Q886">
        <f>IFERROR(IF(OR(HLOOKUP($A886,'Z-scores'!$C$2:$UD$20,15,FALSE)&gt;2,HLOOKUP($A886,'Z-scores'!$C$2:$UD$20,15,FALSE)&lt;-2),"",'Total-corrected counts'!Q886),"")</f>
        <v>2.3012535981465159</v>
      </c>
      <c r="R886">
        <f>IFERROR(IF(OR(HLOOKUP($A886,'Z-scores'!$C$2:$UD$20,16,FALSE)&gt;2,HLOOKUP($A886,'Z-scores'!$C$2:$UD$20,16,FALSE)&lt;-2),"",'Total-corrected counts'!R886),"")</f>
        <v>3.0492996828487908</v>
      </c>
      <c r="S886">
        <f>IFERROR(IF(OR(HLOOKUP($A886,'Z-scores'!$C$2:$UD$20,17,FALSE)&gt;2,HLOOKUP($A886,'Z-scores'!$C$2:$UD$20,17,FALSE)&lt;-2),"",'Total-corrected counts'!S886),"")</f>
        <v>0.83055666839292164</v>
      </c>
      <c r="T886">
        <f>IFERROR(IF(OR(HLOOKUP($A886,'Z-scores'!$C$2:$UD$20,18,FALSE)&gt;2,HLOOKUP($A886,'Z-scores'!$C$2:$UD$20,18,FALSE)&lt;-2),"",'Total-corrected counts'!T886),"")</f>
        <v>2.9553112269180741</v>
      </c>
      <c r="U886">
        <f>IFERROR(IF(OR(HLOOKUP($A886,'Z-scores'!$C$2:$UD$20,19,FALSE)&gt;2,HLOOKUP($A886,'Z-scores'!$C$2:$UD$20,19,FALSE)&lt;-2),"",'Total-corrected counts'!U886),"")</f>
        <v>0.75072794573929347</v>
      </c>
      <c r="V886">
        <f t="shared" si="52"/>
        <v>1</v>
      </c>
      <c r="W886">
        <f t="shared" si="53"/>
        <v>5.5386343645015816E-2</v>
      </c>
      <c r="X886">
        <f t="shared" si="54"/>
        <v>0.88810089482716603</v>
      </c>
      <c r="Y886">
        <f t="shared" si="55"/>
        <v>1.7772678613130517</v>
      </c>
    </row>
    <row r="887" spans="1:25" x14ac:dyDescent="0.25">
      <c r="A887">
        <v>895</v>
      </c>
      <c r="B887" t="s">
        <v>431</v>
      </c>
      <c r="C887">
        <v>29300</v>
      </c>
      <c r="D887">
        <v>315</v>
      </c>
      <c r="E887">
        <f>IFERROR(IF(OR(HLOOKUP($A887,'Z-scores'!$C$2:$UD$20,3,FALSE)&gt;2,HLOOKUP(A887,'Z-scores'!$C$2:$UD$20,3,FALSE)&lt;-2),"",'Total-corrected counts'!E887),"")</f>
        <v>6.7241506837340551E-2</v>
      </c>
      <c r="F887">
        <f>IFERROR(IF(OR(HLOOKUP($A887,'Z-scores'!$C$2:$UD$20,4,FALSE)&gt;2,HLOOKUP($A887,'Z-scores'!$C$2:$UD$20,4,FALSE)&lt;-2),"",'Total-corrected counts'!F887),"")</f>
        <v>7.3826890706670992E-2</v>
      </c>
      <c r="G887">
        <f>IFERROR(IF(OR(HLOOKUP($A887,'Z-scores'!$C$2:$UD$20,5,FALSE)&gt;2,HLOOKUP($A887,'Z-scores'!$C$2:$UD$20,5,FALSE)&lt;-2),"",'Total-corrected counts'!G887),"")</f>
        <v>2.0145774826645608E-2</v>
      </c>
      <c r="H887">
        <f>IFERROR(IF(OR(HLOOKUP($A887,'Z-scores'!$C$2:$UD$20,6,FALSE)&gt;2,HLOOKUP($A887,'Z-scores'!$C$2:$UD$20,6,FALSE)&lt;-2),"",'Total-corrected counts'!H887),"")</f>
        <v>3.4901553188920013E-2</v>
      </c>
      <c r="I887">
        <f>IFERROR(IF(OR(HLOOKUP($A887,'Z-scores'!$C$2:$UD$20,7,FALSE)&gt;2,HLOOKUP($A887,'Z-scores'!$C$2:$UD$20,7,FALSE)&lt;-2),"",'Total-corrected counts'!I887),"")</f>
        <v>6.1568961854949686E-3</v>
      </c>
      <c r="J887">
        <f>IFERROR(IF(OR(HLOOKUP($A887,'Z-scores'!$C$2:$UD$20,8,FALSE)&gt;2,HLOOKUP($A887,'Z-scores'!$C$2:$UD$20,8,FALSE)&lt;-2),"",'Total-corrected counts'!J887),"")</f>
        <v>8.3822958023434924E-2</v>
      </c>
      <c r="K887">
        <f>IFERROR(IF(OR(HLOOKUP($A887,'Z-scores'!$C$2:$UD$20,9,FALSE)&gt;2,HLOOKUP($A887,'Z-scores'!$C$2:$UD$20,9,FALSE)&lt;-2),"",'Total-corrected counts'!K887),"")</f>
        <v>0.17838229555716595</v>
      </c>
      <c r="L887">
        <f>IFERROR(IF(OR(HLOOKUP($A887,'Z-scores'!$C$2:$UD$20,10,FALSE)&gt;2,HLOOKUP($A887,'Z-scores'!$C$2:$UD$20,10,FALSE)&lt;-2),"",'Total-corrected counts'!L887),"")</f>
        <v>6.1737432463658704E-2</v>
      </c>
      <c r="M887">
        <f>IFERROR(IF(OR(HLOOKUP($A887,'Z-scores'!$C$2:$UD$20,11,FALSE)&gt;2,HLOOKUP($A887,'Z-scores'!$C$2:$UD$20,11,FALSE)&lt;-2),"",'Total-corrected counts'!M887),"")</f>
        <v>2.3038225946018672E-2</v>
      </c>
      <c r="N887">
        <f>IFERROR(IF(OR(HLOOKUP($A887,'Z-scores'!$C$2:$UD$20,12,FALSE)&gt;2,HLOOKUP($A887,'Z-scores'!$C$2:$UD$20,12,FALSE)&lt;-2),"",'Total-corrected counts'!N887),"")</f>
        <v>0.21993993806857912</v>
      </c>
      <c r="O887">
        <f>IFERROR(IF(OR(HLOOKUP($A887,'Z-scores'!$C$2:$UD$20,13,FALSE)&gt;2,HLOOKUP($A887,'Z-scores'!$C$2:$UD$20,13,FALSE)&lt;-2),"",'Total-corrected counts'!O887),"")</f>
        <v>6.7306821849275125E-3</v>
      </c>
      <c r="P887">
        <f>IFERROR(IF(OR(HLOOKUP($A887,'Z-scores'!$C$2:$UD$20,14,FALSE)&gt;2,HLOOKUP($A887,'Z-scores'!$C$2:$UD$20,14,FALSE)&lt;-2),"",'Total-corrected counts'!P887),"")</f>
        <v>0.15812986222615222</v>
      </c>
      <c r="Q887">
        <f>IFERROR(IF(OR(HLOOKUP($A887,'Z-scores'!$C$2:$UD$20,15,FALSE)&gt;2,HLOOKUP($A887,'Z-scores'!$C$2:$UD$20,15,FALSE)&lt;-2),"",'Total-corrected counts'!Q887),"")</f>
        <v>3.900429827366976E-2</v>
      </c>
      <c r="R887">
        <f>IFERROR(IF(OR(HLOOKUP($A887,'Z-scores'!$C$2:$UD$20,16,FALSE)&gt;2,HLOOKUP($A887,'Z-scores'!$C$2:$UD$20,16,FALSE)&lt;-2),"",'Total-corrected counts'!R887),"")</f>
        <v>0.11620195900475026</v>
      </c>
      <c r="S887" t="str">
        <f>IFERROR(IF(OR(HLOOKUP($A887,'Z-scores'!$C$2:$UD$20,17,FALSE)&gt;2,HLOOKUP($A887,'Z-scores'!$C$2:$UD$20,17,FALSE)&lt;-2),"",'Total-corrected counts'!S887),"")</f>
        <v/>
      </c>
      <c r="T887">
        <f>IFERROR(IF(OR(HLOOKUP($A887,'Z-scores'!$C$2:$UD$20,18,FALSE)&gt;2,HLOOKUP($A887,'Z-scores'!$C$2:$UD$20,18,FALSE)&lt;-2),"",'Total-corrected counts'!T887),"")</f>
        <v>1.7182042016965549E-2</v>
      </c>
      <c r="U887">
        <f>IFERROR(IF(OR(HLOOKUP($A887,'Z-scores'!$C$2:$UD$20,19,FALSE)&gt;2,HLOOKUP($A887,'Z-scores'!$C$2:$UD$20,19,FALSE)&lt;-2),"",'Total-corrected counts'!U887),"")</f>
        <v>4.3394678944467828E-3</v>
      </c>
      <c r="V887">
        <f t="shared" si="52"/>
        <v>1</v>
      </c>
      <c r="W887">
        <f t="shared" si="53"/>
        <v>0.58514916576351106</v>
      </c>
      <c r="X887">
        <f t="shared" si="54"/>
        <v>6.1028170415038926E-2</v>
      </c>
      <c r="Y887">
        <f t="shared" si="55"/>
        <v>8.0218321381355873E-2</v>
      </c>
    </row>
    <row r="888" spans="1:25" x14ac:dyDescent="0.25">
      <c r="A888">
        <v>896</v>
      </c>
      <c r="B888" t="s">
        <v>1059</v>
      </c>
      <c r="C888">
        <v>108000</v>
      </c>
      <c r="D888">
        <v>983</v>
      </c>
      <c r="E888" t="str">
        <f>IFERROR(IF(OR(HLOOKUP($A888,'Z-scores'!$C$2:$UD$20,3,FALSE)&gt;2,HLOOKUP(A888,'Z-scores'!$C$2:$UD$20,3,FALSE)&lt;-2),"",'Total-corrected counts'!E888),"")</f>
        <v/>
      </c>
      <c r="F888" t="str">
        <f>IFERROR(IF(OR(HLOOKUP($A888,'Z-scores'!$C$2:$UD$20,4,FALSE)&gt;2,HLOOKUP($A888,'Z-scores'!$C$2:$UD$20,4,FALSE)&lt;-2),"",'Total-corrected counts'!F888),"")</f>
        <v/>
      </c>
      <c r="G888" t="str">
        <f>IFERROR(IF(OR(HLOOKUP($A888,'Z-scores'!$C$2:$UD$20,5,FALSE)&gt;2,HLOOKUP($A888,'Z-scores'!$C$2:$UD$20,5,FALSE)&lt;-2),"",'Total-corrected counts'!G888),"")</f>
        <v/>
      </c>
      <c r="H888" t="str">
        <f>IFERROR(IF(OR(HLOOKUP($A888,'Z-scores'!$C$2:$UD$20,6,FALSE)&gt;2,HLOOKUP($A888,'Z-scores'!$C$2:$UD$20,6,FALSE)&lt;-2),"",'Total-corrected counts'!H888),"")</f>
        <v/>
      </c>
      <c r="I888" t="str">
        <f>IFERROR(IF(OR(HLOOKUP($A888,'Z-scores'!$C$2:$UD$20,7,FALSE)&gt;2,HLOOKUP($A888,'Z-scores'!$C$2:$UD$20,7,FALSE)&lt;-2),"",'Total-corrected counts'!I888),"")</f>
        <v/>
      </c>
      <c r="J888" t="str">
        <f>IFERROR(IF(OR(HLOOKUP($A888,'Z-scores'!$C$2:$UD$20,8,FALSE)&gt;2,HLOOKUP($A888,'Z-scores'!$C$2:$UD$20,8,FALSE)&lt;-2),"",'Total-corrected counts'!J888),"")</f>
        <v/>
      </c>
      <c r="K888" t="str">
        <f>IFERROR(IF(OR(HLOOKUP($A888,'Z-scores'!$C$2:$UD$20,9,FALSE)&gt;2,HLOOKUP($A888,'Z-scores'!$C$2:$UD$20,9,FALSE)&lt;-2),"",'Total-corrected counts'!K888),"")</f>
        <v/>
      </c>
      <c r="L888" t="str">
        <f>IFERROR(IF(OR(HLOOKUP($A888,'Z-scores'!$C$2:$UD$20,10,FALSE)&gt;2,HLOOKUP($A888,'Z-scores'!$C$2:$UD$20,10,FALSE)&lt;-2),"",'Total-corrected counts'!L888),"")</f>
        <v/>
      </c>
      <c r="M888" t="str">
        <f>IFERROR(IF(OR(HLOOKUP($A888,'Z-scores'!$C$2:$UD$20,11,FALSE)&gt;2,HLOOKUP($A888,'Z-scores'!$C$2:$UD$20,11,FALSE)&lt;-2),"",'Total-corrected counts'!M888),"")</f>
        <v/>
      </c>
      <c r="N888" t="str">
        <f>IFERROR(IF(OR(HLOOKUP($A888,'Z-scores'!$C$2:$UD$20,12,FALSE)&gt;2,HLOOKUP($A888,'Z-scores'!$C$2:$UD$20,12,FALSE)&lt;-2),"",'Total-corrected counts'!N888),"")</f>
        <v/>
      </c>
      <c r="O888" t="str">
        <f>IFERROR(IF(OR(HLOOKUP($A888,'Z-scores'!$C$2:$UD$20,13,FALSE)&gt;2,HLOOKUP($A888,'Z-scores'!$C$2:$UD$20,13,FALSE)&lt;-2),"",'Total-corrected counts'!O888),"")</f>
        <v/>
      </c>
      <c r="P888" t="str">
        <f>IFERROR(IF(OR(HLOOKUP($A888,'Z-scores'!$C$2:$UD$20,14,FALSE)&gt;2,HLOOKUP($A888,'Z-scores'!$C$2:$UD$20,14,FALSE)&lt;-2),"",'Total-corrected counts'!P888),"")</f>
        <v/>
      </c>
      <c r="Q888" t="str">
        <f>IFERROR(IF(OR(HLOOKUP($A888,'Z-scores'!$C$2:$UD$20,15,FALSE)&gt;2,HLOOKUP($A888,'Z-scores'!$C$2:$UD$20,15,FALSE)&lt;-2),"",'Total-corrected counts'!Q888),"")</f>
        <v/>
      </c>
      <c r="R888" t="str">
        <f>IFERROR(IF(OR(HLOOKUP($A888,'Z-scores'!$C$2:$UD$20,16,FALSE)&gt;2,HLOOKUP($A888,'Z-scores'!$C$2:$UD$20,16,FALSE)&lt;-2),"",'Total-corrected counts'!R888),"")</f>
        <v/>
      </c>
      <c r="S888" t="str">
        <f>IFERROR(IF(OR(HLOOKUP($A888,'Z-scores'!$C$2:$UD$20,17,FALSE)&gt;2,HLOOKUP($A888,'Z-scores'!$C$2:$UD$20,17,FALSE)&lt;-2),"",'Total-corrected counts'!S888),"")</f>
        <v/>
      </c>
      <c r="T888" t="str">
        <f>IFERROR(IF(OR(HLOOKUP($A888,'Z-scores'!$C$2:$UD$20,18,FALSE)&gt;2,HLOOKUP($A888,'Z-scores'!$C$2:$UD$20,18,FALSE)&lt;-2),"",'Total-corrected counts'!T888),"")</f>
        <v/>
      </c>
      <c r="U888" t="str">
        <f>IFERROR(IF(OR(HLOOKUP($A888,'Z-scores'!$C$2:$UD$20,19,FALSE)&gt;2,HLOOKUP($A888,'Z-scores'!$C$2:$UD$20,19,FALSE)&lt;-2),"",'Total-corrected counts'!U888),"")</f>
        <v/>
      </c>
      <c r="V888">
        <f t="shared" si="52"/>
        <v>1</v>
      </c>
      <c r="W888" t="str">
        <f t="shared" si="53"/>
        <v/>
      </c>
      <c r="X888" t="str">
        <f t="shared" si="54"/>
        <v/>
      </c>
      <c r="Y888" t="str">
        <f t="shared" si="55"/>
        <v/>
      </c>
    </row>
    <row r="889" spans="1:25" x14ac:dyDescent="0.25">
      <c r="A889">
        <v>897</v>
      </c>
      <c r="B889" t="s">
        <v>432</v>
      </c>
      <c r="C889">
        <v>9900</v>
      </c>
      <c r="D889">
        <v>677</v>
      </c>
      <c r="E889">
        <f>IFERROR(IF(OR(HLOOKUP($A889,'Z-scores'!$C$2:$UD$20,3,FALSE)&gt;2,HLOOKUP(A889,'Z-scores'!$C$2:$UD$20,3,FALSE)&lt;-2),"",'Total-corrected counts'!E889),"")</f>
        <v>3.7169610723974364</v>
      </c>
      <c r="F889">
        <f>IFERROR(IF(OR(HLOOKUP($A889,'Z-scores'!$C$2:$UD$20,4,FALSE)&gt;2,HLOOKUP($A889,'Z-scores'!$C$2:$UD$20,4,FALSE)&lt;-2),"",'Total-corrected counts'!F889),"")</f>
        <v>2.2968365997630977</v>
      </c>
      <c r="G889">
        <f>IFERROR(IF(OR(HLOOKUP($A889,'Z-scores'!$C$2:$UD$20,5,FALSE)&gt;2,HLOOKUP($A889,'Z-scores'!$C$2:$UD$20,5,FALSE)&lt;-2),"",'Total-corrected counts'!G889),"")</f>
        <v>7.4841553480988434</v>
      </c>
      <c r="H889">
        <f>IFERROR(IF(OR(HLOOKUP($A889,'Z-scores'!$C$2:$UD$20,6,FALSE)&gt;2,HLOOKUP($A889,'Z-scores'!$C$2:$UD$20,6,FALSE)&lt;-2),"",'Total-corrected counts'!H889),"")</f>
        <v>17.855634611451478</v>
      </c>
      <c r="I889">
        <f>IFERROR(IF(OR(HLOOKUP($A889,'Z-scores'!$C$2:$UD$20,7,FALSE)&gt;2,HLOOKUP($A889,'Z-scores'!$C$2:$UD$20,7,FALSE)&lt;-2),"",'Total-corrected counts'!I889),"")</f>
        <v>10.546763165752882</v>
      </c>
      <c r="J889">
        <f>IFERROR(IF(OR(HLOOKUP($A889,'Z-scores'!$C$2:$UD$20,8,FALSE)&gt;2,HLOOKUP($A889,'Z-scores'!$C$2:$UD$20,8,FALSE)&lt;-2),"",'Total-corrected counts'!J889),"")</f>
        <v>9.6544324594050348</v>
      </c>
      <c r="K889">
        <f>IFERROR(IF(OR(HLOOKUP($A889,'Z-scores'!$C$2:$UD$20,9,FALSE)&gt;2,HLOOKUP($A889,'Z-scores'!$C$2:$UD$20,9,FALSE)&lt;-2),"",'Total-corrected counts'!K889),"")</f>
        <v>15.224928925804113</v>
      </c>
      <c r="L889">
        <f>IFERROR(IF(OR(HLOOKUP($A889,'Z-scores'!$C$2:$UD$20,10,FALSE)&gt;2,HLOOKUP($A889,'Z-scores'!$C$2:$UD$20,10,FALSE)&lt;-2),"",'Total-corrected counts'!L889),"")</f>
        <v>11.394966106149576</v>
      </c>
      <c r="M889">
        <f>IFERROR(IF(OR(HLOOKUP($A889,'Z-scores'!$C$2:$UD$20,11,FALSE)&gt;2,HLOOKUP($A889,'Z-scores'!$C$2:$UD$20,11,FALSE)&lt;-2),"",'Total-corrected counts'!M889),"")</f>
        <v>12.279374429227952</v>
      </c>
      <c r="N889">
        <f>IFERROR(IF(OR(HLOOKUP($A889,'Z-scores'!$C$2:$UD$20,12,FALSE)&gt;2,HLOOKUP($A889,'Z-scores'!$C$2:$UD$20,12,FALSE)&lt;-2),"",'Total-corrected counts'!N889),"")</f>
        <v>3.0150099843567717</v>
      </c>
      <c r="O889">
        <f>IFERROR(IF(OR(HLOOKUP($A889,'Z-scores'!$C$2:$UD$20,13,FALSE)&gt;2,HLOOKUP($A889,'Z-scores'!$C$2:$UD$20,13,FALSE)&lt;-2),"",'Total-corrected counts'!O889),"")</f>
        <v>17.698328805266893</v>
      </c>
      <c r="P889">
        <f>IFERROR(IF(OR(HLOOKUP($A889,'Z-scores'!$C$2:$UD$20,14,FALSE)&gt;2,HLOOKUP($A889,'Z-scores'!$C$2:$UD$20,14,FALSE)&lt;-2),"",'Total-corrected counts'!P889),"")</f>
        <v>15.556559419005243</v>
      </c>
      <c r="Q889">
        <f>IFERROR(IF(OR(HLOOKUP($A889,'Z-scores'!$C$2:$UD$20,15,FALSE)&gt;2,HLOOKUP($A889,'Z-scores'!$C$2:$UD$20,15,FALSE)&lt;-2),"",'Total-corrected counts'!Q889),"")</f>
        <v>10.316636893385651</v>
      </c>
      <c r="R889">
        <f>IFERROR(IF(OR(HLOOKUP($A889,'Z-scores'!$C$2:$UD$20,16,FALSE)&gt;2,HLOOKUP($A889,'Z-scores'!$C$2:$UD$20,16,FALSE)&lt;-2),"",'Total-corrected counts'!R889),"")</f>
        <v>22.002239892933918</v>
      </c>
      <c r="S889" t="str">
        <f>IFERROR(IF(OR(HLOOKUP($A889,'Z-scores'!$C$2:$UD$20,17,FALSE)&gt;2,HLOOKUP($A889,'Z-scores'!$C$2:$UD$20,17,FALSE)&lt;-2),"",'Total-corrected counts'!S889),"")</f>
        <v/>
      </c>
      <c r="T889">
        <f>IFERROR(IF(OR(HLOOKUP($A889,'Z-scores'!$C$2:$UD$20,18,FALSE)&gt;2,HLOOKUP($A889,'Z-scores'!$C$2:$UD$20,18,FALSE)&lt;-2),"",'Total-corrected counts'!T889),"")</f>
        <v>4.1666451891141456</v>
      </c>
      <c r="U889">
        <f>IFERROR(IF(OR(HLOOKUP($A889,'Z-scores'!$C$2:$UD$20,19,FALSE)&gt;2,HLOOKUP($A889,'Z-scores'!$C$2:$UD$20,19,FALSE)&lt;-2),"",'Total-corrected counts'!U889),"")</f>
        <v>17.440321467781622</v>
      </c>
      <c r="V889">
        <f t="shared" si="52"/>
        <v>1</v>
      </c>
      <c r="W889">
        <f t="shared" si="53"/>
        <v>0.36983163304251165</v>
      </c>
      <c r="X889">
        <f t="shared" si="54"/>
        <v>10.050450302005602</v>
      </c>
      <c r="Y889">
        <f t="shared" si="55"/>
        <v>12.885105950263466</v>
      </c>
    </row>
    <row r="890" spans="1:25" x14ac:dyDescent="0.25">
      <c r="A890">
        <v>898</v>
      </c>
      <c r="B890" t="s">
        <v>433</v>
      </c>
      <c r="C890">
        <v>87400</v>
      </c>
      <c r="D890">
        <v>987</v>
      </c>
      <c r="E890">
        <f>IFERROR(IF(OR(HLOOKUP($A890,'Z-scores'!$C$2:$UD$20,3,FALSE)&gt;2,HLOOKUP(A890,'Z-scores'!$C$2:$UD$20,3,FALSE)&lt;-2),"",'Total-corrected counts'!E890),"")</f>
        <v>2.2525904790509084</v>
      </c>
      <c r="F890">
        <f>IFERROR(IF(OR(HLOOKUP($A890,'Z-scores'!$C$2:$UD$20,4,FALSE)&gt;2,HLOOKUP($A890,'Z-scores'!$C$2:$UD$20,4,FALSE)&lt;-2),"",'Total-corrected counts'!F890),"")</f>
        <v>3.2483831910935237</v>
      </c>
      <c r="G890">
        <f>IFERROR(IF(OR(HLOOKUP($A890,'Z-scores'!$C$2:$UD$20,5,FALSE)&gt;2,HLOOKUP($A890,'Z-scores'!$C$2:$UD$20,5,FALSE)&lt;-2),"",'Total-corrected counts'!G890),"")</f>
        <v>2.810335588317062</v>
      </c>
      <c r="H890">
        <f>IFERROR(IF(OR(HLOOKUP($A890,'Z-scores'!$C$2:$UD$20,6,FALSE)&gt;2,HLOOKUP($A890,'Z-scores'!$C$2:$UD$20,6,FALSE)&lt;-2),"",'Total-corrected counts'!H890),"")</f>
        <v>0.30713366806249609</v>
      </c>
      <c r="I890">
        <f>IFERROR(IF(OR(HLOOKUP($A890,'Z-scores'!$C$2:$UD$20,7,FALSE)&gt;2,HLOOKUP($A890,'Z-scores'!$C$2:$UD$20,7,FALSE)&lt;-2),"",'Total-corrected counts'!I890),"")</f>
        <v>8.52730121691053</v>
      </c>
      <c r="J890">
        <f>IFERROR(IF(OR(HLOOKUP($A890,'Z-scores'!$C$2:$UD$20,8,FALSE)&gt;2,HLOOKUP($A890,'Z-scores'!$C$2:$UD$20,8,FALSE)&lt;-2),"",'Total-corrected counts'!J890),"")</f>
        <v>6.0648375511073498</v>
      </c>
      <c r="K890">
        <f>IFERROR(IF(OR(HLOOKUP($A890,'Z-scores'!$C$2:$UD$20,9,FALSE)&gt;2,HLOOKUP($A890,'Z-scores'!$C$2:$UD$20,9,FALSE)&lt;-2),"",'Total-corrected counts'!K890),"")</f>
        <v>3.7237304197558392</v>
      </c>
      <c r="L890">
        <f>IFERROR(IF(OR(HLOOKUP($A890,'Z-scores'!$C$2:$UD$20,10,FALSE)&gt;2,HLOOKUP($A890,'Z-scores'!$C$2:$UD$20,10,FALSE)&lt;-2),"",'Total-corrected counts'!L890),"")</f>
        <v>3.8718189787923101</v>
      </c>
      <c r="M890">
        <f>IFERROR(IF(OR(HLOOKUP($A890,'Z-scores'!$C$2:$UD$20,11,FALSE)&gt;2,HLOOKUP($A890,'Z-scores'!$C$2:$UD$20,11,FALSE)&lt;-2),"",'Total-corrected counts'!M890),"")</f>
        <v>0.94456726378676559</v>
      </c>
      <c r="N890">
        <f>IFERROR(IF(OR(HLOOKUP($A890,'Z-scores'!$C$2:$UD$20,12,FALSE)&gt;2,HLOOKUP($A890,'Z-scores'!$C$2:$UD$20,12,FALSE)&lt;-2),"",'Total-corrected counts'!N890),"")</f>
        <v>1.9428027862724488</v>
      </c>
      <c r="O890">
        <f>IFERROR(IF(OR(HLOOKUP($A890,'Z-scores'!$C$2:$UD$20,13,FALSE)&gt;2,HLOOKUP($A890,'Z-scores'!$C$2:$UD$20,13,FALSE)&lt;-2),"",'Total-corrected counts'!O890),"")</f>
        <v>1.103831878328112</v>
      </c>
      <c r="P890">
        <f>IFERROR(IF(OR(HLOOKUP($A890,'Z-scores'!$C$2:$UD$20,14,FALSE)&gt;2,HLOOKUP($A890,'Z-scores'!$C$2:$UD$20,14,FALSE)&lt;-2),"",'Total-corrected counts'!P890),"")</f>
        <v>0.14530852204565337</v>
      </c>
      <c r="Q890">
        <f>IFERROR(IF(OR(HLOOKUP($A890,'Z-scores'!$C$2:$UD$20,15,FALSE)&gt;2,HLOOKUP($A890,'Z-scores'!$C$2:$UD$20,15,FALSE)&lt;-2),"",'Total-corrected counts'!Q890),"")</f>
        <v>1.6186783783572951</v>
      </c>
      <c r="R890">
        <f>IFERROR(IF(OR(HLOOKUP($A890,'Z-scores'!$C$2:$UD$20,16,FALSE)&gt;2,HLOOKUP($A890,'Z-scores'!$C$2:$UD$20,16,FALSE)&lt;-2),"",'Total-corrected counts'!R890),"")</f>
        <v>9.3322193973125298</v>
      </c>
      <c r="S890">
        <f>IFERROR(IF(OR(HLOOKUP($A890,'Z-scores'!$C$2:$UD$20,17,FALSE)&gt;2,HLOOKUP($A890,'Z-scores'!$C$2:$UD$20,17,FALSE)&lt;-2),"",'Total-corrected counts'!S890),"")</f>
        <v>0.28228069775445702</v>
      </c>
      <c r="T890">
        <f>IFERROR(IF(OR(HLOOKUP($A890,'Z-scores'!$C$2:$UD$20,18,FALSE)&gt;2,HLOOKUP($A890,'Z-scores'!$C$2:$UD$20,18,FALSE)&lt;-2),"",'Total-corrected counts'!T890),"")</f>
        <v>1.2972441722808989</v>
      </c>
      <c r="U890">
        <f>IFERROR(IF(OR(HLOOKUP($A890,'Z-scores'!$C$2:$UD$20,19,FALSE)&gt;2,HLOOKUP($A890,'Z-scores'!$C$2:$UD$20,19,FALSE)&lt;-2),"",'Total-corrected counts'!U890),"")</f>
        <v>11.256579718194955</v>
      </c>
      <c r="V890">
        <f t="shared" si="52"/>
        <v>1</v>
      </c>
      <c r="W890">
        <f t="shared" si="53"/>
        <v>0.92823115027298342</v>
      </c>
      <c r="X890">
        <f t="shared" si="54"/>
        <v>3.5278553729863091</v>
      </c>
      <c r="Y890">
        <f t="shared" si="55"/>
        <v>3.3723681938182937</v>
      </c>
    </row>
    <row r="891" spans="1:25" x14ac:dyDescent="0.25">
      <c r="A891">
        <v>899</v>
      </c>
      <c r="B891" t="s">
        <v>1060</v>
      </c>
      <c r="C891">
        <v>86300</v>
      </c>
      <c r="D891">
        <v>890</v>
      </c>
      <c r="E891" t="str">
        <f>IFERROR(IF(OR(HLOOKUP($A891,'Z-scores'!$C$2:$UD$20,3,FALSE)&gt;2,HLOOKUP(A891,'Z-scores'!$C$2:$UD$20,3,FALSE)&lt;-2),"",'Total-corrected counts'!E891),"")</f>
        <v/>
      </c>
      <c r="F891" t="str">
        <f>IFERROR(IF(OR(HLOOKUP($A891,'Z-scores'!$C$2:$UD$20,4,FALSE)&gt;2,HLOOKUP($A891,'Z-scores'!$C$2:$UD$20,4,FALSE)&lt;-2),"",'Total-corrected counts'!F891),"")</f>
        <v/>
      </c>
      <c r="G891" t="str">
        <f>IFERROR(IF(OR(HLOOKUP($A891,'Z-scores'!$C$2:$UD$20,5,FALSE)&gt;2,HLOOKUP($A891,'Z-scores'!$C$2:$UD$20,5,FALSE)&lt;-2),"",'Total-corrected counts'!G891),"")</f>
        <v/>
      </c>
      <c r="H891" t="str">
        <f>IFERROR(IF(OR(HLOOKUP($A891,'Z-scores'!$C$2:$UD$20,6,FALSE)&gt;2,HLOOKUP($A891,'Z-scores'!$C$2:$UD$20,6,FALSE)&lt;-2),"",'Total-corrected counts'!H891),"")</f>
        <v/>
      </c>
      <c r="I891" t="str">
        <f>IFERROR(IF(OR(HLOOKUP($A891,'Z-scores'!$C$2:$UD$20,7,FALSE)&gt;2,HLOOKUP($A891,'Z-scores'!$C$2:$UD$20,7,FALSE)&lt;-2),"",'Total-corrected counts'!I891),"")</f>
        <v/>
      </c>
      <c r="J891" t="str">
        <f>IFERROR(IF(OR(HLOOKUP($A891,'Z-scores'!$C$2:$UD$20,8,FALSE)&gt;2,HLOOKUP($A891,'Z-scores'!$C$2:$UD$20,8,FALSE)&lt;-2),"",'Total-corrected counts'!J891),"")</f>
        <v/>
      </c>
      <c r="K891" t="str">
        <f>IFERROR(IF(OR(HLOOKUP($A891,'Z-scores'!$C$2:$UD$20,9,FALSE)&gt;2,HLOOKUP($A891,'Z-scores'!$C$2:$UD$20,9,FALSE)&lt;-2),"",'Total-corrected counts'!K891),"")</f>
        <v/>
      </c>
      <c r="L891" t="str">
        <f>IFERROR(IF(OR(HLOOKUP($A891,'Z-scores'!$C$2:$UD$20,10,FALSE)&gt;2,HLOOKUP($A891,'Z-scores'!$C$2:$UD$20,10,FALSE)&lt;-2),"",'Total-corrected counts'!L891),"")</f>
        <v/>
      </c>
      <c r="M891" t="str">
        <f>IFERROR(IF(OR(HLOOKUP($A891,'Z-scores'!$C$2:$UD$20,11,FALSE)&gt;2,HLOOKUP($A891,'Z-scores'!$C$2:$UD$20,11,FALSE)&lt;-2),"",'Total-corrected counts'!M891),"")</f>
        <v/>
      </c>
      <c r="N891" t="str">
        <f>IFERROR(IF(OR(HLOOKUP($A891,'Z-scores'!$C$2:$UD$20,12,FALSE)&gt;2,HLOOKUP($A891,'Z-scores'!$C$2:$UD$20,12,FALSE)&lt;-2),"",'Total-corrected counts'!N891),"")</f>
        <v/>
      </c>
      <c r="O891" t="str">
        <f>IFERROR(IF(OR(HLOOKUP($A891,'Z-scores'!$C$2:$UD$20,13,FALSE)&gt;2,HLOOKUP($A891,'Z-scores'!$C$2:$UD$20,13,FALSE)&lt;-2),"",'Total-corrected counts'!O891),"")</f>
        <v/>
      </c>
      <c r="P891" t="str">
        <f>IFERROR(IF(OR(HLOOKUP($A891,'Z-scores'!$C$2:$UD$20,14,FALSE)&gt;2,HLOOKUP($A891,'Z-scores'!$C$2:$UD$20,14,FALSE)&lt;-2),"",'Total-corrected counts'!P891),"")</f>
        <v/>
      </c>
      <c r="Q891" t="str">
        <f>IFERROR(IF(OR(HLOOKUP($A891,'Z-scores'!$C$2:$UD$20,15,FALSE)&gt;2,HLOOKUP($A891,'Z-scores'!$C$2:$UD$20,15,FALSE)&lt;-2),"",'Total-corrected counts'!Q891),"")</f>
        <v/>
      </c>
      <c r="R891" t="str">
        <f>IFERROR(IF(OR(HLOOKUP($A891,'Z-scores'!$C$2:$UD$20,16,FALSE)&gt;2,HLOOKUP($A891,'Z-scores'!$C$2:$UD$20,16,FALSE)&lt;-2),"",'Total-corrected counts'!R891),"")</f>
        <v/>
      </c>
      <c r="S891" t="str">
        <f>IFERROR(IF(OR(HLOOKUP($A891,'Z-scores'!$C$2:$UD$20,17,FALSE)&gt;2,HLOOKUP($A891,'Z-scores'!$C$2:$UD$20,17,FALSE)&lt;-2),"",'Total-corrected counts'!S891),"")</f>
        <v/>
      </c>
      <c r="T891" t="str">
        <f>IFERROR(IF(OR(HLOOKUP($A891,'Z-scores'!$C$2:$UD$20,18,FALSE)&gt;2,HLOOKUP($A891,'Z-scores'!$C$2:$UD$20,18,FALSE)&lt;-2),"",'Total-corrected counts'!T891),"")</f>
        <v/>
      </c>
      <c r="U891" t="str">
        <f>IFERROR(IF(OR(HLOOKUP($A891,'Z-scores'!$C$2:$UD$20,19,FALSE)&gt;2,HLOOKUP($A891,'Z-scores'!$C$2:$UD$20,19,FALSE)&lt;-2),"",'Total-corrected counts'!U891),"")</f>
        <v/>
      </c>
      <c r="V891">
        <f t="shared" si="52"/>
        <v>1</v>
      </c>
      <c r="W891" t="str">
        <f t="shared" si="53"/>
        <v/>
      </c>
      <c r="X891" t="str">
        <f t="shared" si="54"/>
        <v/>
      </c>
      <c r="Y891" t="str">
        <f t="shared" si="55"/>
        <v/>
      </c>
    </row>
    <row r="892" spans="1:25" x14ac:dyDescent="0.25">
      <c r="A892">
        <v>900</v>
      </c>
      <c r="B892" t="s">
        <v>434</v>
      </c>
      <c r="C892">
        <v>98200</v>
      </c>
      <c r="D892">
        <v>840</v>
      </c>
      <c r="E892" t="str">
        <f>IFERROR(IF(OR(HLOOKUP($A892,'Z-scores'!$C$2:$UD$20,3,FALSE)&gt;2,HLOOKUP(A892,'Z-scores'!$C$2:$UD$20,3,FALSE)&lt;-2),"",'Total-corrected counts'!E892),"")</f>
        <v/>
      </c>
      <c r="F892">
        <f>IFERROR(IF(OR(HLOOKUP($A892,'Z-scores'!$C$2:$UD$20,4,FALSE)&gt;2,HLOOKUP($A892,'Z-scores'!$C$2:$UD$20,4,FALSE)&lt;-2),"",'Total-corrected counts'!F892),"")</f>
        <v>25.166766743118515</v>
      </c>
      <c r="G892">
        <f>IFERROR(IF(OR(HLOOKUP($A892,'Z-scores'!$C$2:$UD$20,5,FALSE)&gt;2,HLOOKUP($A892,'Z-scores'!$C$2:$UD$20,5,FALSE)&lt;-2),"",'Total-corrected counts'!G892),"")</f>
        <v>16.015890987183258</v>
      </c>
      <c r="H892">
        <f>IFERROR(IF(OR(HLOOKUP($A892,'Z-scores'!$C$2:$UD$20,6,FALSE)&gt;2,HLOOKUP($A892,'Z-scores'!$C$2:$UD$20,6,FALSE)&lt;-2),"",'Total-corrected counts'!H892),"")</f>
        <v>19.174913321992655</v>
      </c>
      <c r="I892">
        <f>IFERROR(IF(OR(HLOOKUP($A892,'Z-scores'!$C$2:$UD$20,7,FALSE)&gt;2,HLOOKUP($A892,'Z-scores'!$C$2:$UD$20,7,FALSE)&lt;-2),"",'Total-corrected counts'!I892),"")</f>
        <v>7.0742737171337184</v>
      </c>
      <c r="J892">
        <f>IFERROR(IF(OR(HLOOKUP($A892,'Z-scores'!$C$2:$UD$20,8,FALSE)&gt;2,HLOOKUP($A892,'Z-scores'!$C$2:$UD$20,8,FALSE)&lt;-2),"",'Total-corrected counts'!J892),"")</f>
        <v>25.457525427940855</v>
      </c>
      <c r="K892">
        <f>IFERROR(IF(OR(HLOOKUP($A892,'Z-scores'!$C$2:$UD$20,9,FALSE)&gt;2,HLOOKUP($A892,'Z-scores'!$C$2:$UD$20,9,FALSE)&lt;-2),"",'Total-corrected counts'!K892),"")</f>
        <v>19.983276659791514</v>
      </c>
      <c r="L892">
        <f>IFERROR(IF(OR(HLOOKUP($A892,'Z-scores'!$C$2:$UD$20,10,FALSE)&gt;2,HLOOKUP($A892,'Z-scores'!$C$2:$UD$20,10,FALSE)&lt;-2),"",'Total-corrected counts'!L892),"")</f>
        <v>7.836244106280108</v>
      </c>
      <c r="M892">
        <f>IFERROR(IF(OR(HLOOKUP($A892,'Z-scores'!$C$2:$UD$20,11,FALSE)&gt;2,HLOOKUP($A892,'Z-scores'!$C$2:$UD$20,11,FALSE)&lt;-2),"",'Total-corrected counts'!M892),"")</f>
        <v>27.235790713383274</v>
      </c>
      <c r="N892">
        <f>IFERROR(IF(OR(HLOOKUP($A892,'Z-scores'!$C$2:$UD$20,12,FALSE)&gt;2,HLOOKUP($A892,'Z-scores'!$C$2:$UD$20,12,FALSE)&lt;-2),"",'Total-corrected counts'!N892),"")</f>
        <v>5.8375725229035371</v>
      </c>
      <c r="O892">
        <f>IFERROR(IF(OR(HLOOKUP($A892,'Z-scores'!$C$2:$UD$20,13,FALSE)&gt;2,HLOOKUP($A892,'Z-scores'!$C$2:$UD$20,13,FALSE)&lt;-2),"",'Total-corrected counts'!O892),"")</f>
        <v>18.199764628043994</v>
      </c>
      <c r="P892">
        <f>IFERROR(IF(OR(HLOOKUP($A892,'Z-scores'!$C$2:$UD$20,14,FALSE)&gt;2,HLOOKUP($A892,'Z-scores'!$C$2:$UD$20,14,FALSE)&lt;-2),"",'Total-corrected counts'!P892),"")</f>
        <v>11.718704924975928</v>
      </c>
      <c r="Q892">
        <f>IFERROR(IF(OR(HLOOKUP($A892,'Z-scores'!$C$2:$UD$20,15,FALSE)&gt;2,HLOOKUP($A892,'Z-scores'!$C$2:$UD$20,15,FALSE)&lt;-2),"",'Total-corrected counts'!Q892),"")</f>
        <v>0.48755372842087197</v>
      </c>
      <c r="R892">
        <f>IFERROR(IF(OR(HLOOKUP($A892,'Z-scores'!$C$2:$UD$20,16,FALSE)&gt;2,HLOOKUP($A892,'Z-scores'!$C$2:$UD$20,16,FALSE)&lt;-2),"",'Total-corrected counts'!R892),"")</f>
        <v>13.956255972880868</v>
      </c>
      <c r="S892">
        <f>IFERROR(IF(OR(HLOOKUP($A892,'Z-scores'!$C$2:$UD$20,17,FALSE)&gt;2,HLOOKUP($A892,'Z-scores'!$C$2:$UD$20,17,FALSE)&lt;-2),"",'Total-corrected counts'!S892),"")</f>
        <v>12.52892020033244</v>
      </c>
      <c r="T892">
        <f>IFERROR(IF(OR(HLOOKUP($A892,'Z-scores'!$C$2:$UD$20,18,FALSE)&gt;2,HLOOKUP($A892,'Z-scores'!$C$2:$UD$20,18,FALSE)&lt;-2),"",'Total-corrected counts'!T892),"")</f>
        <v>11.795471844646848</v>
      </c>
      <c r="U892">
        <f>IFERROR(IF(OR(HLOOKUP($A892,'Z-scores'!$C$2:$UD$20,19,FALSE)&gt;2,HLOOKUP($A892,'Z-scores'!$C$2:$UD$20,19,FALSE)&lt;-2),"",'Total-corrected counts'!U892),"")</f>
        <v>18.060865376687509</v>
      </c>
      <c r="V892">
        <f t="shared" si="52"/>
        <v>1</v>
      </c>
      <c r="W892">
        <f t="shared" si="53"/>
        <v>6.5342944590644464E-2</v>
      </c>
      <c r="X892">
        <f t="shared" si="54"/>
        <v>18.493085209602985</v>
      </c>
      <c r="Y892">
        <f t="shared" si="55"/>
        <v>11.573138649861498</v>
      </c>
    </row>
    <row r="893" spans="1:25" x14ac:dyDescent="0.25">
      <c r="A893">
        <v>901</v>
      </c>
      <c r="B893" t="s">
        <v>1061</v>
      </c>
      <c r="C893">
        <v>99600</v>
      </c>
      <c r="D893">
        <v>967</v>
      </c>
      <c r="E893" t="str">
        <f>IFERROR(IF(OR(HLOOKUP($A893,'Z-scores'!$C$2:$UD$20,3,FALSE)&gt;2,HLOOKUP(A893,'Z-scores'!$C$2:$UD$20,3,FALSE)&lt;-2),"",'Total-corrected counts'!E893),"")</f>
        <v/>
      </c>
      <c r="F893" t="str">
        <f>IFERROR(IF(OR(HLOOKUP($A893,'Z-scores'!$C$2:$UD$20,4,FALSE)&gt;2,HLOOKUP($A893,'Z-scores'!$C$2:$UD$20,4,FALSE)&lt;-2),"",'Total-corrected counts'!F893),"")</f>
        <v/>
      </c>
      <c r="G893" t="str">
        <f>IFERROR(IF(OR(HLOOKUP($A893,'Z-scores'!$C$2:$UD$20,5,FALSE)&gt;2,HLOOKUP($A893,'Z-scores'!$C$2:$UD$20,5,FALSE)&lt;-2),"",'Total-corrected counts'!G893),"")</f>
        <v/>
      </c>
      <c r="H893" t="str">
        <f>IFERROR(IF(OR(HLOOKUP($A893,'Z-scores'!$C$2:$UD$20,6,FALSE)&gt;2,HLOOKUP($A893,'Z-scores'!$C$2:$UD$20,6,FALSE)&lt;-2),"",'Total-corrected counts'!H893),"")</f>
        <v/>
      </c>
      <c r="I893" t="str">
        <f>IFERROR(IF(OR(HLOOKUP($A893,'Z-scores'!$C$2:$UD$20,7,FALSE)&gt;2,HLOOKUP($A893,'Z-scores'!$C$2:$UD$20,7,FALSE)&lt;-2),"",'Total-corrected counts'!I893),"")</f>
        <v/>
      </c>
      <c r="J893" t="str">
        <f>IFERROR(IF(OR(HLOOKUP($A893,'Z-scores'!$C$2:$UD$20,8,FALSE)&gt;2,HLOOKUP($A893,'Z-scores'!$C$2:$UD$20,8,FALSE)&lt;-2),"",'Total-corrected counts'!J893),"")</f>
        <v/>
      </c>
      <c r="K893" t="str">
        <f>IFERROR(IF(OR(HLOOKUP($A893,'Z-scores'!$C$2:$UD$20,9,FALSE)&gt;2,HLOOKUP($A893,'Z-scores'!$C$2:$UD$20,9,FALSE)&lt;-2),"",'Total-corrected counts'!K893),"")</f>
        <v/>
      </c>
      <c r="L893" t="str">
        <f>IFERROR(IF(OR(HLOOKUP($A893,'Z-scores'!$C$2:$UD$20,10,FALSE)&gt;2,HLOOKUP($A893,'Z-scores'!$C$2:$UD$20,10,FALSE)&lt;-2),"",'Total-corrected counts'!L893),"")</f>
        <v/>
      </c>
      <c r="M893" t="str">
        <f>IFERROR(IF(OR(HLOOKUP($A893,'Z-scores'!$C$2:$UD$20,11,FALSE)&gt;2,HLOOKUP($A893,'Z-scores'!$C$2:$UD$20,11,FALSE)&lt;-2),"",'Total-corrected counts'!M893),"")</f>
        <v/>
      </c>
      <c r="N893" t="str">
        <f>IFERROR(IF(OR(HLOOKUP($A893,'Z-scores'!$C$2:$UD$20,12,FALSE)&gt;2,HLOOKUP($A893,'Z-scores'!$C$2:$UD$20,12,FALSE)&lt;-2),"",'Total-corrected counts'!N893),"")</f>
        <v/>
      </c>
      <c r="O893" t="str">
        <f>IFERROR(IF(OR(HLOOKUP($A893,'Z-scores'!$C$2:$UD$20,13,FALSE)&gt;2,HLOOKUP($A893,'Z-scores'!$C$2:$UD$20,13,FALSE)&lt;-2),"",'Total-corrected counts'!O893),"")</f>
        <v/>
      </c>
      <c r="P893" t="str">
        <f>IFERROR(IF(OR(HLOOKUP($A893,'Z-scores'!$C$2:$UD$20,14,FALSE)&gt;2,HLOOKUP($A893,'Z-scores'!$C$2:$UD$20,14,FALSE)&lt;-2),"",'Total-corrected counts'!P893),"")</f>
        <v/>
      </c>
      <c r="Q893" t="str">
        <f>IFERROR(IF(OR(HLOOKUP($A893,'Z-scores'!$C$2:$UD$20,15,FALSE)&gt;2,HLOOKUP($A893,'Z-scores'!$C$2:$UD$20,15,FALSE)&lt;-2),"",'Total-corrected counts'!Q893),"")</f>
        <v/>
      </c>
      <c r="R893" t="str">
        <f>IFERROR(IF(OR(HLOOKUP($A893,'Z-scores'!$C$2:$UD$20,16,FALSE)&gt;2,HLOOKUP($A893,'Z-scores'!$C$2:$UD$20,16,FALSE)&lt;-2),"",'Total-corrected counts'!R893),"")</f>
        <v/>
      </c>
      <c r="S893" t="str">
        <f>IFERROR(IF(OR(HLOOKUP($A893,'Z-scores'!$C$2:$UD$20,17,FALSE)&gt;2,HLOOKUP($A893,'Z-scores'!$C$2:$UD$20,17,FALSE)&lt;-2),"",'Total-corrected counts'!S893),"")</f>
        <v/>
      </c>
      <c r="T893" t="str">
        <f>IFERROR(IF(OR(HLOOKUP($A893,'Z-scores'!$C$2:$UD$20,18,FALSE)&gt;2,HLOOKUP($A893,'Z-scores'!$C$2:$UD$20,18,FALSE)&lt;-2),"",'Total-corrected counts'!T893),"")</f>
        <v/>
      </c>
      <c r="U893" t="str">
        <f>IFERROR(IF(OR(HLOOKUP($A893,'Z-scores'!$C$2:$UD$20,19,FALSE)&gt;2,HLOOKUP($A893,'Z-scores'!$C$2:$UD$20,19,FALSE)&lt;-2),"",'Total-corrected counts'!U893),"")</f>
        <v/>
      </c>
      <c r="V893">
        <f t="shared" si="52"/>
        <v>1</v>
      </c>
      <c r="W893" t="str">
        <f t="shared" si="53"/>
        <v/>
      </c>
      <c r="X893" t="str">
        <f t="shared" si="54"/>
        <v/>
      </c>
      <c r="Y893" t="str">
        <f t="shared" si="55"/>
        <v/>
      </c>
    </row>
    <row r="894" spans="1:25" x14ac:dyDescent="0.25">
      <c r="A894">
        <v>902</v>
      </c>
      <c r="B894" t="s">
        <v>435</v>
      </c>
      <c r="C894">
        <v>17300</v>
      </c>
      <c r="D894">
        <v>425</v>
      </c>
      <c r="E894" t="str">
        <f>IFERROR(IF(OR(HLOOKUP($A894,'Z-scores'!$C$2:$UD$20,3,FALSE)&gt;2,HLOOKUP(A894,'Z-scores'!$C$2:$UD$20,3,FALSE)&lt;-2),"",'Total-corrected counts'!E894),"")</f>
        <v/>
      </c>
      <c r="F894">
        <f>IFERROR(IF(OR(HLOOKUP($A894,'Z-scores'!$C$2:$UD$20,4,FALSE)&gt;2,HLOOKUP($A894,'Z-scores'!$C$2:$UD$20,4,FALSE)&lt;-2),"",'Total-corrected counts'!F894),"")</f>
        <v>3.1089323975364791</v>
      </c>
      <c r="G894">
        <f>IFERROR(IF(OR(HLOOKUP($A894,'Z-scores'!$C$2:$UD$20,5,FALSE)&gt;2,HLOOKUP($A894,'Z-scores'!$C$2:$UD$20,5,FALSE)&lt;-2),"",'Total-corrected counts'!G894),"")</f>
        <v>17.315293463501899</v>
      </c>
      <c r="H894">
        <f>IFERROR(IF(OR(HLOOKUP($A894,'Z-scores'!$C$2:$UD$20,6,FALSE)&gt;2,HLOOKUP($A894,'Z-scores'!$C$2:$UD$20,6,FALSE)&lt;-2),"",'Total-corrected counts'!H894),"")</f>
        <v>8.8929157525368208</v>
      </c>
      <c r="I894">
        <f>IFERROR(IF(OR(HLOOKUP($A894,'Z-scores'!$C$2:$UD$20,7,FALSE)&gt;2,HLOOKUP($A894,'Z-scores'!$C$2:$UD$20,7,FALSE)&lt;-2),"",'Total-corrected counts'!I894),"")</f>
        <v>2.5797395017223916</v>
      </c>
      <c r="J894">
        <f>IFERROR(IF(OR(HLOOKUP($A894,'Z-scores'!$C$2:$UD$20,8,FALSE)&gt;2,HLOOKUP($A894,'Z-scores'!$C$2:$UD$20,8,FALSE)&lt;-2),"",'Total-corrected counts'!J894),"")</f>
        <v>5.9563607819005524</v>
      </c>
      <c r="K894">
        <f>IFERROR(IF(OR(HLOOKUP($A894,'Z-scores'!$C$2:$UD$20,9,FALSE)&gt;2,HLOOKUP($A894,'Z-scores'!$C$2:$UD$20,9,FALSE)&lt;-2),"",'Total-corrected counts'!K894),"")</f>
        <v>6.8721779363398188</v>
      </c>
      <c r="L894">
        <f>IFERROR(IF(OR(HLOOKUP($A894,'Z-scores'!$C$2:$UD$20,10,FALSE)&gt;2,HLOOKUP($A894,'Z-scores'!$C$2:$UD$20,10,FALSE)&lt;-2),"",'Total-corrected counts'!L894),"")</f>
        <v>5.2300424929928013</v>
      </c>
      <c r="M894">
        <f>IFERROR(IF(OR(HLOOKUP($A894,'Z-scores'!$C$2:$UD$20,11,FALSE)&gt;2,HLOOKUP($A894,'Z-scores'!$C$2:$UD$20,11,FALSE)&lt;-2),"",'Total-corrected counts'!M894),"")</f>
        <v>2.6447883386029436</v>
      </c>
      <c r="N894">
        <f>IFERROR(IF(OR(HLOOKUP($A894,'Z-scores'!$C$2:$UD$20,12,FALSE)&gt;2,HLOOKUP($A894,'Z-scores'!$C$2:$UD$20,12,FALSE)&lt;-2),"",'Total-corrected counts'!N894),"")</f>
        <v>11.482697599997067</v>
      </c>
      <c r="O894">
        <f>IFERROR(IF(OR(HLOOKUP($A894,'Z-scores'!$C$2:$UD$20,13,FALSE)&gt;2,HLOOKUP($A894,'Z-scores'!$C$2:$UD$20,13,FALSE)&lt;-2),"",'Total-corrected counts'!O894),"")</f>
        <v>15.140669574994437</v>
      </c>
      <c r="P894">
        <f>IFERROR(IF(OR(HLOOKUP($A894,'Z-scores'!$C$2:$UD$20,14,FALSE)&gt;2,HLOOKUP($A894,'Z-scores'!$C$2:$UD$20,14,FALSE)&lt;-2),"",'Total-corrected counts'!P894),"")</f>
        <v>14.312889421496857</v>
      </c>
      <c r="Q894">
        <f>IFERROR(IF(OR(HLOOKUP($A894,'Z-scores'!$C$2:$UD$20,15,FALSE)&gt;2,HLOOKUP($A894,'Z-scores'!$C$2:$UD$20,15,FALSE)&lt;-2),"",'Total-corrected counts'!Q894),"")</f>
        <v>11.915813122606112</v>
      </c>
      <c r="R894">
        <f>IFERROR(IF(OR(HLOOKUP($A894,'Z-scores'!$C$2:$UD$20,16,FALSE)&gt;2,HLOOKUP($A894,'Z-scores'!$C$2:$UD$20,16,FALSE)&lt;-2),"",'Total-corrected counts'!R894),"")</f>
        <v>5.9303068733458746</v>
      </c>
      <c r="S894">
        <f>IFERROR(IF(OR(HLOOKUP($A894,'Z-scores'!$C$2:$UD$20,17,FALSE)&gt;2,HLOOKUP($A894,'Z-scores'!$C$2:$UD$20,17,FALSE)&lt;-2),"",'Total-corrected counts'!S894),"")</f>
        <v>9.2555498013721014</v>
      </c>
      <c r="T894">
        <f>IFERROR(IF(OR(HLOOKUP($A894,'Z-scores'!$C$2:$UD$20,18,FALSE)&gt;2,HLOOKUP($A894,'Z-scores'!$C$2:$UD$20,18,FALSE)&lt;-2),"",'Total-corrected counts'!T894),"")</f>
        <v>5.8590763277852522</v>
      </c>
      <c r="U894">
        <f>IFERROR(IF(OR(HLOOKUP($A894,'Z-scores'!$C$2:$UD$20,19,FALSE)&gt;2,HLOOKUP($A894,'Z-scores'!$C$2:$UD$20,19,FALSE)&lt;-2),"",'Total-corrected counts'!U894),"")</f>
        <v>6.0361998411754758</v>
      </c>
      <c r="V894">
        <f t="shared" si="52"/>
        <v>1</v>
      </c>
      <c r="W894">
        <f t="shared" si="53"/>
        <v>0.1401733296455816</v>
      </c>
      <c r="X894">
        <f t="shared" si="54"/>
        <v>6.5750313331417125</v>
      </c>
      <c r="Y894">
        <f t="shared" si="55"/>
        <v>9.9916503203466469</v>
      </c>
    </row>
    <row r="895" spans="1:25" x14ac:dyDescent="0.25">
      <c r="A895">
        <v>903</v>
      </c>
      <c r="B895" t="s">
        <v>436</v>
      </c>
      <c r="C895">
        <v>90500</v>
      </c>
      <c r="D895">
        <v>386</v>
      </c>
      <c r="E895">
        <f>IFERROR(IF(OR(HLOOKUP($A895,'Z-scores'!$C$2:$UD$20,3,FALSE)&gt;2,HLOOKUP(A895,'Z-scores'!$C$2:$UD$20,3,FALSE)&lt;-2),"",'Total-corrected counts'!E895),"")</f>
        <v>0.22787399539320966</v>
      </c>
      <c r="F895">
        <f>IFERROR(IF(OR(HLOOKUP($A895,'Z-scores'!$C$2:$UD$20,4,FALSE)&gt;2,HLOOKUP($A895,'Z-scores'!$C$2:$UD$20,4,FALSE)&lt;-2),"",'Total-corrected counts'!F895),"")</f>
        <v>1.8866872069482588</v>
      </c>
      <c r="G895">
        <f>IFERROR(IF(OR(HLOOKUP($A895,'Z-scores'!$C$2:$UD$20,5,FALSE)&gt;2,HLOOKUP($A895,'Z-scores'!$C$2:$UD$20,5,FALSE)&lt;-2),"",'Total-corrected counts'!G895),"")</f>
        <v>0.93677852943902074</v>
      </c>
      <c r="H895" t="str">
        <f>IFERROR(IF(OR(HLOOKUP($A895,'Z-scores'!$C$2:$UD$20,6,FALSE)&gt;2,HLOOKUP($A895,'Z-scores'!$C$2:$UD$20,6,FALSE)&lt;-2),"",'Total-corrected counts'!H895),"")</f>
        <v/>
      </c>
      <c r="I895">
        <f>IFERROR(IF(OR(HLOOKUP($A895,'Z-scores'!$C$2:$UD$20,7,FALSE)&gt;2,HLOOKUP($A895,'Z-scores'!$C$2:$UD$20,7,FALSE)&lt;-2),"",'Total-corrected counts'!I895),"")</f>
        <v>1.7116171395676012</v>
      </c>
      <c r="J895" t="str">
        <f>IFERROR(IF(OR(HLOOKUP($A895,'Z-scores'!$C$2:$UD$20,8,FALSE)&gt;2,HLOOKUP($A895,'Z-scores'!$C$2:$UD$20,8,FALSE)&lt;-2),"",'Total-corrected counts'!J895),"")</f>
        <v/>
      </c>
      <c r="K895">
        <f>IFERROR(IF(OR(HLOOKUP($A895,'Z-scores'!$C$2:$UD$20,9,FALSE)&gt;2,HLOOKUP($A895,'Z-scores'!$C$2:$UD$20,9,FALSE)&lt;-2),"",'Total-corrected counts'!K895),"")</f>
        <v>0</v>
      </c>
      <c r="L895">
        <f>IFERROR(IF(OR(HLOOKUP($A895,'Z-scores'!$C$2:$UD$20,10,FALSE)&gt;2,HLOOKUP($A895,'Z-scores'!$C$2:$UD$20,10,FALSE)&lt;-2),"",'Total-corrected counts'!L895),"")</f>
        <v>4.8507982650017552E-2</v>
      </c>
      <c r="M895">
        <f>IFERROR(IF(OR(HLOOKUP($A895,'Z-scores'!$C$2:$UD$20,11,FALSE)&gt;2,HLOOKUP($A895,'Z-scores'!$C$2:$UD$20,11,FALSE)&lt;-2),"",'Total-corrected counts'!M895),"")</f>
        <v>3.6861161513629878E-2</v>
      </c>
      <c r="N895">
        <f>IFERROR(IF(OR(HLOOKUP($A895,'Z-scores'!$C$2:$UD$20,12,FALSE)&gt;2,HLOOKUP($A895,'Z-scores'!$C$2:$UD$20,12,FALSE)&lt;-2),"",'Total-corrected counts'!N895),"")</f>
        <v>0.43071571205096737</v>
      </c>
      <c r="O895">
        <f>IFERROR(IF(OR(HLOOKUP($A895,'Z-scores'!$C$2:$UD$20,13,FALSE)&gt;2,HLOOKUP($A895,'Z-scores'!$C$2:$UD$20,13,FALSE)&lt;-2),"",'Total-corrected counts'!O895),"")</f>
        <v>0.59566537336608483</v>
      </c>
      <c r="P895">
        <f>IFERROR(IF(OR(HLOOKUP($A895,'Z-scores'!$C$2:$UD$20,14,FALSE)&gt;2,HLOOKUP($A895,'Z-scores'!$C$2:$UD$20,14,FALSE)&lt;-2),"",'Total-corrected counts'!P895),"")</f>
        <v>0.32480728457263697</v>
      </c>
      <c r="Q895">
        <f>IFERROR(IF(OR(HLOOKUP($A895,'Z-scores'!$C$2:$UD$20,15,FALSE)&gt;2,HLOOKUP($A895,'Z-scores'!$C$2:$UD$20,15,FALSE)&lt;-2),"",'Total-corrected counts'!Q895),"")</f>
        <v>9.7510745684174401E-3</v>
      </c>
      <c r="R895">
        <f>IFERROR(IF(OR(HLOOKUP($A895,'Z-scores'!$C$2:$UD$20,16,FALSE)&gt;2,HLOOKUP($A895,'Z-scores'!$C$2:$UD$20,16,FALSE)&lt;-2),"",'Total-corrected counts'!R895),"")</f>
        <v>7.6132317968629473E-2</v>
      </c>
      <c r="S895">
        <f>IFERROR(IF(OR(HLOOKUP($A895,'Z-scores'!$C$2:$UD$20,17,FALSE)&gt;2,HLOOKUP($A895,'Z-scores'!$C$2:$UD$20,17,FALSE)&lt;-2),"",'Total-corrected counts'!S895),"")</f>
        <v>0.19542509844539335</v>
      </c>
      <c r="T895">
        <f>IFERROR(IF(OR(HLOOKUP($A895,'Z-scores'!$C$2:$UD$20,18,FALSE)&gt;2,HLOOKUP($A895,'Z-scores'!$C$2:$UD$20,18,FALSE)&lt;-2),"",'Total-corrected counts'!T895),"")</f>
        <v>0.56700738655986305</v>
      </c>
      <c r="U895">
        <f>IFERROR(IF(OR(HLOOKUP($A895,'Z-scores'!$C$2:$UD$20,19,FALSE)&gt;2,HLOOKUP($A895,'Z-scores'!$C$2:$UD$20,19,FALSE)&lt;-2),"",'Total-corrected counts'!U895),"")</f>
        <v>0.42092838576133795</v>
      </c>
      <c r="V895">
        <f t="shared" si="52"/>
        <v>1</v>
      </c>
      <c r="W895">
        <f t="shared" si="53"/>
        <v>0.24664253040197492</v>
      </c>
      <c r="X895">
        <f t="shared" si="54"/>
        <v>0.69261800221596259</v>
      </c>
      <c r="Y895">
        <f t="shared" si="55"/>
        <v>0.32755407916166629</v>
      </c>
    </row>
    <row r="896" spans="1:25" x14ac:dyDescent="0.25">
      <c r="A896">
        <v>904</v>
      </c>
      <c r="B896" t="s">
        <v>1062</v>
      </c>
      <c r="C896">
        <v>52400</v>
      </c>
      <c r="D896">
        <v>826</v>
      </c>
      <c r="E896" t="str">
        <f>IFERROR(IF(OR(HLOOKUP($A896,'Z-scores'!$C$2:$UD$20,3,FALSE)&gt;2,HLOOKUP(A896,'Z-scores'!$C$2:$UD$20,3,FALSE)&lt;-2),"",'Total-corrected counts'!E896),"")</f>
        <v/>
      </c>
      <c r="F896" t="str">
        <f>IFERROR(IF(OR(HLOOKUP($A896,'Z-scores'!$C$2:$UD$20,4,FALSE)&gt;2,HLOOKUP($A896,'Z-scores'!$C$2:$UD$20,4,FALSE)&lt;-2),"",'Total-corrected counts'!F896),"")</f>
        <v/>
      </c>
      <c r="G896" t="str">
        <f>IFERROR(IF(OR(HLOOKUP($A896,'Z-scores'!$C$2:$UD$20,5,FALSE)&gt;2,HLOOKUP($A896,'Z-scores'!$C$2:$UD$20,5,FALSE)&lt;-2),"",'Total-corrected counts'!G896),"")</f>
        <v/>
      </c>
      <c r="H896" t="str">
        <f>IFERROR(IF(OR(HLOOKUP($A896,'Z-scores'!$C$2:$UD$20,6,FALSE)&gt;2,HLOOKUP($A896,'Z-scores'!$C$2:$UD$20,6,FALSE)&lt;-2),"",'Total-corrected counts'!H896),"")</f>
        <v/>
      </c>
      <c r="I896" t="str">
        <f>IFERROR(IF(OR(HLOOKUP($A896,'Z-scores'!$C$2:$UD$20,7,FALSE)&gt;2,HLOOKUP($A896,'Z-scores'!$C$2:$UD$20,7,FALSE)&lt;-2),"",'Total-corrected counts'!I896),"")</f>
        <v/>
      </c>
      <c r="J896" t="str">
        <f>IFERROR(IF(OR(HLOOKUP($A896,'Z-scores'!$C$2:$UD$20,8,FALSE)&gt;2,HLOOKUP($A896,'Z-scores'!$C$2:$UD$20,8,FALSE)&lt;-2),"",'Total-corrected counts'!J896),"")</f>
        <v/>
      </c>
      <c r="K896" t="str">
        <f>IFERROR(IF(OR(HLOOKUP($A896,'Z-scores'!$C$2:$UD$20,9,FALSE)&gt;2,HLOOKUP($A896,'Z-scores'!$C$2:$UD$20,9,FALSE)&lt;-2),"",'Total-corrected counts'!K896),"")</f>
        <v/>
      </c>
      <c r="L896" t="str">
        <f>IFERROR(IF(OR(HLOOKUP($A896,'Z-scores'!$C$2:$UD$20,10,FALSE)&gt;2,HLOOKUP($A896,'Z-scores'!$C$2:$UD$20,10,FALSE)&lt;-2),"",'Total-corrected counts'!L896),"")</f>
        <v/>
      </c>
      <c r="M896" t="str">
        <f>IFERROR(IF(OR(HLOOKUP($A896,'Z-scores'!$C$2:$UD$20,11,FALSE)&gt;2,HLOOKUP($A896,'Z-scores'!$C$2:$UD$20,11,FALSE)&lt;-2),"",'Total-corrected counts'!M896),"")</f>
        <v/>
      </c>
      <c r="N896" t="str">
        <f>IFERROR(IF(OR(HLOOKUP($A896,'Z-scores'!$C$2:$UD$20,12,FALSE)&gt;2,HLOOKUP($A896,'Z-scores'!$C$2:$UD$20,12,FALSE)&lt;-2),"",'Total-corrected counts'!N896),"")</f>
        <v/>
      </c>
      <c r="O896" t="str">
        <f>IFERROR(IF(OR(HLOOKUP($A896,'Z-scores'!$C$2:$UD$20,13,FALSE)&gt;2,HLOOKUP($A896,'Z-scores'!$C$2:$UD$20,13,FALSE)&lt;-2),"",'Total-corrected counts'!O896),"")</f>
        <v/>
      </c>
      <c r="P896" t="str">
        <f>IFERROR(IF(OR(HLOOKUP($A896,'Z-scores'!$C$2:$UD$20,14,FALSE)&gt;2,HLOOKUP($A896,'Z-scores'!$C$2:$UD$20,14,FALSE)&lt;-2),"",'Total-corrected counts'!P896),"")</f>
        <v/>
      </c>
      <c r="Q896" t="str">
        <f>IFERROR(IF(OR(HLOOKUP($A896,'Z-scores'!$C$2:$UD$20,15,FALSE)&gt;2,HLOOKUP($A896,'Z-scores'!$C$2:$UD$20,15,FALSE)&lt;-2),"",'Total-corrected counts'!Q896),"")</f>
        <v/>
      </c>
      <c r="R896" t="str">
        <f>IFERROR(IF(OR(HLOOKUP($A896,'Z-scores'!$C$2:$UD$20,16,FALSE)&gt;2,HLOOKUP($A896,'Z-scores'!$C$2:$UD$20,16,FALSE)&lt;-2),"",'Total-corrected counts'!R896),"")</f>
        <v/>
      </c>
      <c r="S896" t="str">
        <f>IFERROR(IF(OR(HLOOKUP($A896,'Z-scores'!$C$2:$UD$20,17,FALSE)&gt;2,HLOOKUP($A896,'Z-scores'!$C$2:$UD$20,17,FALSE)&lt;-2),"",'Total-corrected counts'!S896),"")</f>
        <v/>
      </c>
      <c r="T896" t="str">
        <f>IFERROR(IF(OR(HLOOKUP($A896,'Z-scores'!$C$2:$UD$20,18,FALSE)&gt;2,HLOOKUP($A896,'Z-scores'!$C$2:$UD$20,18,FALSE)&lt;-2),"",'Total-corrected counts'!T896),"")</f>
        <v/>
      </c>
      <c r="U896" t="str">
        <f>IFERROR(IF(OR(HLOOKUP($A896,'Z-scores'!$C$2:$UD$20,19,FALSE)&gt;2,HLOOKUP($A896,'Z-scores'!$C$2:$UD$20,19,FALSE)&lt;-2),"",'Total-corrected counts'!U896),"")</f>
        <v/>
      </c>
      <c r="V896">
        <f t="shared" si="52"/>
        <v>1</v>
      </c>
      <c r="W896" t="str">
        <f t="shared" si="53"/>
        <v/>
      </c>
      <c r="X896" t="str">
        <f t="shared" si="54"/>
        <v/>
      </c>
      <c r="Y896" t="str">
        <f t="shared" si="55"/>
        <v/>
      </c>
    </row>
    <row r="897" spans="1:25" x14ac:dyDescent="0.25">
      <c r="A897">
        <v>905</v>
      </c>
      <c r="B897" t="s">
        <v>437</v>
      </c>
      <c r="C897">
        <v>14300</v>
      </c>
      <c r="D897">
        <v>402</v>
      </c>
      <c r="E897">
        <f>IFERROR(IF(OR(HLOOKUP($A897,'Z-scores'!$C$2:$UD$20,3,FALSE)&gt;2,HLOOKUP(A897,'Z-scores'!$C$2:$UD$20,3,FALSE)&lt;-2),"",'Total-corrected counts'!E897),"")</f>
        <v>0.82744409802616281</v>
      </c>
      <c r="F897">
        <f>IFERROR(IF(OR(HLOOKUP($A897,'Z-scores'!$C$2:$UD$20,4,FALSE)&gt;2,HLOOKUP($A897,'Z-scores'!$C$2:$UD$20,4,FALSE)&lt;-2),"",'Total-corrected counts'!F897),"")</f>
        <v>10.614666286048031</v>
      </c>
      <c r="G897">
        <f>IFERROR(IF(OR(HLOOKUP($A897,'Z-scores'!$C$2:$UD$20,5,FALSE)&gt;2,HLOOKUP($A897,'Z-scores'!$C$2:$UD$20,5,FALSE)&lt;-2),"",'Total-corrected counts'!G897),"")</f>
        <v>6.2048986466068472</v>
      </c>
      <c r="H897">
        <f>IFERROR(IF(OR(HLOOKUP($A897,'Z-scores'!$C$2:$UD$20,6,FALSE)&gt;2,HLOOKUP($A897,'Z-scores'!$C$2:$UD$20,6,FALSE)&lt;-2),"",'Total-corrected counts'!H897),"")</f>
        <v>8.7393489185055717</v>
      </c>
      <c r="I897">
        <f>IFERROR(IF(OR(HLOOKUP($A897,'Z-scores'!$C$2:$UD$20,7,FALSE)&gt;2,HLOOKUP($A897,'Z-scores'!$C$2:$UD$20,7,FALSE)&lt;-2),"",'Total-corrected counts'!I897),"")</f>
        <v>0.70188616514642643</v>
      </c>
      <c r="J897">
        <f>IFERROR(IF(OR(HLOOKUP($A897,'Z-scores'!$C$2:$UD$20,8,FALSE)&gt;2,HLOOKUP($A897,'Z-scores'!$C$2:$UD$20,8,FALSE)&lt;-2),"",'Total-corrected counts'!J897),"")</f>
        <v>3.4120874677774684</v>
      </c>
      <c r="K897">
        <f>IFERROR(IF(OR(HLOOKUP($A897,'Z-scores'!$C$2:$UD$20,9,FALSE)&gt;2,HLOOKUP($A897,'Z-scores'!$C$2:$UD$20,9,FALSE)&lt;-2),"",'Total-corrected counts'!K897),"")</f>
        <v>13.570433134511399</v>
      </c>
      <c r="L897">
        <f>IFERROR(IF(OR(HLOOKUP($A897,'Z-scores'!$C$2:$UD$20,10,FALSE)&gt;2,HLOOKUP($A897,'Z-scores'!$C$2:$UD$20,10,FALSE)&lt;-2),"",'Total-corrected counts'!L897),"")</f>
        <v>7.1747716155980505</v>
      </c>
      <c r="M897">
        <f>IFERROR(IF(OR(HLOOKUP($A897,'Z-scores'!$C$2:$UD$20,11,FALSE)&gt;2,HLOOKUP($A897,'Z-scores'!$C$2:$UD$20,11,FALSE)&lt;-2),"",'Total-corrected counts'!M897),"")</f>
        <v>2.7968406298466668</v>
      </c>
      <c r="N897">
        <f>IFERROR(IF(OR(HLOOKUP($A897,'Z-scores'!$C$2:$UD$20,12,FALSE)&gt;2,HLOOKUP($A897,'Z-scores'!$C$2:$UD$20,12,FALSE)&lt;-2),"",'Total-corrected counts'!N897),"")</f>
        <v>6.8089739160397613</v>
      </c>
      <c r="O897">
        <f>IFERROR(IF(OR(HLOOKUP($A897,'Z-scores'!$C$2:$UD$20,13,FALSE)&gt;2,HLOOKUP($A897,'Z-scores'!$C$2:$UD$20,13,FALSE)&lt;-2),"",'Total-corrected counts'!O897),"")</f>
        <v>13.572420625906329</v>
      </c>
      <c r="P897">
        <f>IFERROR(IF(OR(HLOOKUP($A897,'Z-scores'!$C$2:$UD$20,14,FALSE)&gt;2,HLOOKUP($A897,'Z-scores'!$C$2:$UD$20,14,FALSE)&lt;-2),"",'Total-corrected counts'!P897),"")</f>
        <v>9.2954716308616501</v>
      </c>
      <c r="Q897">
        <f>IFERROR(IF(OR(HLOOKUP($A897,'Z-scores'!$C$2:$UD$20,15,FALSE)&gt;2,HLOOKUP($A897,'Z-scores'!$C$2:$UD$20,15,FALSE)&lt;-2),"",'Total-corrected counts'!Q897),"")</f>
        <v>16.703590735699073</v>
      </c>
      <c r="R897">
        <f>IFERROR(IF(OR(HLOOKUP($A897,'Z-scores'!$C$2:$UD$20,16,FALSE)&gt;2,HLOOKUP($A897,'Z-scores'!$C$2:$UD$20,16,FALSE)&lt;-2),"",'Total-corrected counts'!R897),"")</f>
        <v>9.7168879512592881</v>
      </c>
      <c r="S897">
        <f>IFERROR(IF(OR(HLOOKUP($A897,'Z-scores'!$C$2:$UD$20,17,FALSE)&gt;2,HLOOKUP($A897,'Z-scores'!$C$2:$UD$20,17,FALSE)&lt;-2),"",'Total-corrected counts'!S897),"")</f>
        <v>13.033768371316372</v>
      </c>
      <c r="T897">
        <f>IFERROR(IF(OR(HLOOKUP($A897,'Z-scores'!$C$2:$UD$20,18,FALSE)&gt;2,HLOOKUP($A897,'Z-scores'!$C$2:$UD$20,18,FALSE)&lt;-2),"",'Total-corrected counts'!T897),"")</f>
        <v>10.833277491696776</v>
      </c>
      <c r="U897">
        <f>IFERROR(IF(OR(HLOOKUP($A897,'Z-scores'!$C$2:$UD$20,19,FALSE)&gt;2,HLOOKUP($A897,'Z-scores'!$C$2:$UD$20,19,FALSE)&lt;-2),"",'Total-corrected counts'!U897),"")</f>
        <v>2.5863228650902825</v>
      </c>
      <c r="V897">
        <f t="shared" si="52"/>
        <v>1</v>
      </c>
      <c r="W897">
        <f t="shared" si="53"/>
        <v>6.2434331418786002E-2</v>
      </c>
      <c r="X897">
        <f t="shared" si="54"/>
        <v>6.0047085513407366</v>
      </c>
      <c r="Y897">
        <f t="shared" si="55"/>
        <v>10.318839198483692</v>
      </c>
    </row>
    <row r="898" spans="1:25" x14ac:dyDescent="0.25">
      <c r="A898">
        <v>906</v>
      </c>
      <c r="B898" t="s">
        <v>438</v>
      </c>
      <c r="C898">
        <v>25700</v>
      </c>
      <c r="D898">
        <v>894</v>
      </c>
      <c r="E898">
        <f>IFERROR(IF(OR(HLOOKUP($A898,'Z-scores'!$C$2:$UD$20,3,FALSE)&gt;2,HLOOKUP(A898,'Z-scores'!$C$2:$UD$20,3,FALSE)&lt;-2),"",'Total-corrected counts'!E898),"")</f>
        <v>0.47629400676449557</v>
      </c>
      <c r="F898">
        <f>IFERROR(IF(OR(HLOOKUP($A898,'Z-scores'!$C$2:$UD$20,4,FALSE)&gt;2,HLOOKUP($A898,'Z-scores'!$C$2:$UD$20,4,FALSE)&lt;-2),"",'Total-corrected counts'!F898),"")</f>
        <v>0.13945079355704523</v>
      </c>
      <c r="G898">
        <f>IFERROR(IF(OR(HLOOKUP($A898,'Z-scores'!$C$2:$UD$20,5,FALSE)&gt;2,HLOOKUP($A898,'Z-scores'!$C$2:$UD$20,5,FALSE)&lt;-2),"",'Total-corrected counts'!G898),"")</f>
        <v>3.8176243296493424</v>
      </c>
      <c r="H898">
        <f>IFERROR(IF(OR(HLOOKUP($A898,'Z-scores'!$C$2:$UD$20,6,FALSE)&gt;2,HLOOKUP($A898,'Z-scores'!$C$2:$UD$20,6,FALSE)&lt;-2),"",'Total-corrected counts'!H898),"")</f>
        <v>3.1620807189161533</v>
      </c>
      <c r="I898">
        <f>IFERROR(IF(OR(HLOOKUP($A898,'Z-scores'!$C$2:$UD$20,7,FALSE)&gt;2,HLOOKUP($A898,'Z-scores'!$C$2:$UD$20,7,FALSE)&lt;-2),"",'Total-corrected counts'!I898),"")</f>
        <v>1.2683206142119634</v>
      </c>
      <c r="J898">
        <f>IFERROR(IF(OR(HLOOKUP($A898,'Z-scores'!$C$2:$UD$20,8,FALSE)&gt;2,HLOOKUP($A898,'Z-scores'!$C$2:$UD$20,8,FALSE)&lt;-2),"",'Total-corrected counts'!J898),"")</f>
        <v>4.9751390968026969</v>
      </c>
      <c r="K898">
        <f>IFERROR(IF(OR(HLOOKUP($A898,'Z-scores'!$C$2:$UD$20,9,FALSE)&gt;2,HLOOKUP($A898,'Z-scores'!$C$2:$UD$20,9,FALSE)&lt;-2),"",'Total-corrected counts'!K898),"")</f>
        <v>6.2968950331679583</v>
      </c>
      <c r="L898">
        <f>IFERROR(IF(OR(HLOOKUP($A898,'Z-scores'!$C$2:$UD$20,10,FALSE)&gt;2,HLOOKUP($A898,'Z-scores'!$C$2:$UD$20,10,FALSE)&lt;-2),"",'Total-corrected counts'!L898),"")</f>
        <v>0.33073624534102875</v>
      </c>
      <c r="M898">
        <f>IFERROR(IF(OR(HLOOKUP($A898,'Z-scores'!$C$2:$UD$20,11,FALSE)&gt;2,HLOOKUP($A898,'Z-scores'!$C$2:$UD$20,11,FALSE)&lt;-2),"",'Total-corrected counts'!M898),"")</f>
        <v>2.2439232071422186</v>
      </c>
      <c r="N898">
        <f>IFERROR(IF(OR(HLOOKUP($A898,'Z-scores'!$C$2:$UD$20,12,FALSE)&gt;2,HLOOKUP($A898,'Z-scores'!$C$2:$UD$20,12,FALSE)&lt;-2),"",'Total-corrected counts'!N898),"")</f>
        <v>8.0644643958479012</v>
      </c>
      <c r="O898">
        <f>IFERROR(IF(OR(HLOOKUP($A898,'Z-scores'!$C$2:$UD$20,13,FALSE)&gt;2,HLOOKUP($A898,'Z-scores'!$C$2:$UD$20,13,FALSE)&lt;-2),"",'Total-corrected counts'!O898),"")</f>
        <v>4.7518616225588231</v>
      </c>
      <c r="P898">
        <f>IFERROR(IF(OR(HLOOKUP($A898,'Z-scores'!$C$2:$UD$20,14,FALSE)&gt;2,HLOOKUP($A898,'Z-scores'!$C$2:$UD$20,14,FALSE)&lt;-2),"",'Total-corrected counts'!P898),"")</f>
        <v>6.3978487500689152</v>
      </c>
      <c r="Q898">
        <f>IFERROR(IF(OR(HLOOKUP($A898,'Z-scores'!$C$2:$UD$20,15,FALSE)&gt;2,HLOOKUP($A898,'Z-scores'!$C$2:$UD$20,15,FALSE)&lt;-2),"",'Total-corrected counts'!Q898),"")</f>
        <v>3.042335265346241</v>
      </c>
      <c r="R898">
        <f>IFERROR(IF(OR(HLOOKUP($A898,'Z-scores'!$C$2:$UD$20,16,FALSE)&gt;2,HLOOKUP($A898,'Z-scores'!$C$2:$UD$20,16,FALSE)&lt;-2),"",'Total-corrected counts'!R898),"")</f>
        <v>6.4672400632298936</v>
      </c>
      <c r="S898">
        <f>IFERROR(IF(OR(HLOOKUP($A898,'Z-scores'!$C$2:$UD$20,17,FALSE)&gt;2,HLOOKUP($A898,'Z-scores'!$C$2:$UD$20,17,FALSE)&lt;-2),"",'Total-corrected counts'!S898),"")</f>
        <v>4.5002057392008634</v>
      </c>
      <c r="T898" t="str">
        <f>IFERROR(IF(OR(HLOOKUP($A898,'Z-scores'!$C$2:$UD$20,18,FALSE)&gt;2,HLOOKUP($A898,'Z-scores'!$C$2:$UD$20,18,FALSE)&lt;-2),"",'Total-corrected counts'!T898),"")</f>
        <v/>
      </c>
      <c r="U898">
        <f>IFERROR(IF(OR(HLOOKUP($A898,'Z-scores'!$C$2:$UD$20,19,FALSE)&gt;2,HLOOKUP($A898,'Z-scores'!$C$2:$UD$20,19,FALSE)&lt;-2),"",'Total-corrected counts'!U898),"")</f>
        <v>3.5106295266074476</v>
      </c>
      <c r="V898">
        <f t="shared" si="52"/>
        <v>1</v>
      </c>
      <c r="W898">
        <f t="shared" si="53"/>
        <v>1.8888883501388766E-2</v>
      </c>
      <c r="X898">
        <f t="shared" si="54"/>
        <v>2.5233848939503227</v>
      </c>
      <c r="Y898">
        <f t="shared" si="55"/>
        <v>5.2477979089800115</v>
      </c>
    </row>
    <row r="899" spans="1:25" x14ac:dyDescent="0.25">
      <c r="A899">
        <v>907</v>
      </c>
      <c r="B899" t="s">
        <v>439</v>
      </c>
      <c r="C899">
        <v>68600</v>
      </c>
      <c r="D899">
        <v>51</v>
      </c>
      <c r="E899">
        <f>IFERROR(IF(OR(HLOOKUP($A899,'Z-scores'!$C$2:$UD$20,3,FALSE)&gt;2,HLOOKUP(A899,'Z-scores'!$C$2:$UD$20,3,FALSE)&lt;-2),"",'Total-corrected counts'!E899),"")</f>
        <v>1.6268709015367671</v>
      </c>
      <c r="F899">
        <f>IFERROR(IF(OR(HLOOKUP($A899,'Z-scores'!$C$2:$UD$20,4,FALSE)&gt;2,HLOOKUP($A899,'Z-scores'!$C$2:$UD$20,4,FALSE)&lt;-2),"",'Total-corrected counts'!F899),"")</f>
        <v>1.7308304376786201</v>
      </c>
      <c r="G899">
        <f>IFERROR(IF(OR(HLOOKUP($A899,'Z-scores'!$C$2:$UD$20,5,FALSE)&gt;2,HLOOKUP($A899,'Z-scores'!$C$2:$UD$20,5,FALSE)&lt;-2),"",'Total-corrected counts'!G899),"")</f>
        <v>0.30218662239968408</v>
      </c>
      <c r="H899">
        <f>IFERROR(IF(OR(HLOOKUP($A899,'Z-scores'!$C$2:$UD$20,6,FALSE)&gt;2,HLOOKUP($A899,'Z-scores'!$C$2:$UD$20,6,FALSE)&lt;-2),"",'Total-corrected counts'!H899),"")</f>
        <v>4.1881863826704016E-2</v>
      </c>
      <c r="I899">
        <f>IFERROR(IF(OR(HLOOKUP($A899,'Z-scores'!$C$2:$UD$20,7,FALSE)&gt;2,HLOOKUP($A899,'Z-scores'!$C$2:$UD$20,7,FALSE)&lt;-2),"",'Total-corrected counts'!I899),"")</f>
        <v>1.7177740357530962</v>
      </c>
      <c r="J899" t="str">
        <f>IFERROR(IF(OR(HLOOKUP($A899,'Z-scores'!$C$2:$UD$20,8,FALSE)&gt;2,HLOOKUP($A899,'Z-scores'!$C$2:$UD$20,8,FALSE)&lt;-2),"",'Total-corrected counts'!J899),"")</f>
        <v/>
      </c>
      <c r="K899">
        <f>IFERROR(IF(OR(HLOOKUP($A899,'Z-scores'!$C$2:$UD$20,9,FALSE)&gt;2,HLOOKUP($A899,'Z-scores'!$C$2:$UD$20,9,FALSE)&lt;-2),"",'Total-corrected counts'!K899),"")</f>
        <v>1.3289481019008862</v>
      </c>
      <c r="L899">
        <f>IFERROR(IF(OR(HLOOKUP($A899,'Z-scores'!$C$2:$UD$20,10,FALSE)&gt;2,HLOOKUP($A899,'Z-scores'!$C$2:$UD$20,10,FALSE)&lt;-2),"",'Total-corrected counts'!L899),"")</f>
        <v>2.6017917966827593</v>
      </c>
      <c r="M899">
        <f>IFERROR(IF(OR(HLOOKUP($A899,'Z-scores'!$C$2:$UD$20,11,FALSE)&gt;2,HLOOKUP($A899,'Z-scores'!$C$2:$UD$20,11,FALSE)&lt;-2),"",'Total-corrected counts'!M899),"")</f>
        <v>0.36861161513629875</v>
      </c>
      <c r="N899">
        <f>IFERROR(IF(OR(HLOOKUP($A899,'Z-scores'!$C$2:$UD$20,12,FALSE)&gt;2,HLOOKUP($A899,'Z-scores'!$C$2:$UD$20,12,FALSE)&lt;-2),"",'Total-corrected counts'!N899),"")</f>
        <v>0.78811811141240851</v>
      </c>
      <c r="O899">
        <f>IFERROR(IF(OR(HLOOKUP($A899,'Z-scores'!$C$2:$UD$20,13,FALSE)&gt;2,HLOOKUP($A899,'Z-scores'!$C$2:$UD$20,13,FALSE)&lt;-2),"",'Total-corrected counts'!O899),"")</f>
        <v>5.5359860971028789</v>
      </c>
      <c r="P899">
        <f>IFERROR(IF(OR(HLOOKUP($A899,'Z-scores'!$C$2:$UD$20,14,FALSE)&gt;2,HLOOKUP($A899,'Z-scores'!$C$2:$UD$20,14,FALSE)&lt;-2),"",'Total-corrected counts'!P899),"")</f>
        <v>7.6928041082992962E-2</v>
      </c>
      <c r="Q899">
        <f>IFERROR(IF(OR(HLOOKUP($A899,'Z-scores'!$C$2:$UD$20,15,FALSE)&gt;2,HLOOKUP($A899,'Z-scores'!$C$2:$UD$20,15,FALSE)&lt;-2),"",'Total-corrected counts'!Q899),"")</f>
        <v>0</v>
      </c>
      <c r="R899">
        <f>IFERROR(IF(OR(HLOOKUP($A899,'Z-scores'!$C$2:$UD$20,16,FALSE)&gt;2,HLOOKUP($A899,'Z-scores'!$C$2:$UD$20,16,FALSE)&lt;-2),"",'Total-corrected counts'!R899),"")</f>
        <v>4.2674167703468626</v>
      </c>
      <c r="S899">
        <f>IFERROR(IF(OR(HLOOKUP($A899,'Z-scores'!$C$2:$UD$20,17,FALSE)&gt;2,HLOOKUP($A899,'Z-scores'!$C$2:$UD$20,17,FALSE)&lt;-2),"",'Total-corrected counts'!S899),"")</f>
        <v>1.6285424870449445E-2</v>
      </c>
      <c r="T899">
        <f>IFERROR(IF(OR(HLOOKUP($A899,'Z-scores'!$C$2:$UD$20,18,FALSE)&gt;2,HLOOKUP($A899,'Z-scores'!$C$2:$UD$20,18,FALSE)&lt;-2),"",'Total-corrected counts'!T899),"")</f>
        <v>2.5773063025448323E-2</v>
      </c>
      <c r="U899">
        <f>IFERROR(IF(OR(HLOOKUP($A899,'Z-scores'!$C$2:$UD$20,19,FALSE)&gt;2,HLOOKUP($A899,'Z-scores'!$C$2:$UD$20,19,FALSE)&lt;-2),"",'Total-corrected counts'!U899),"")</f>
        <v>3.6494924992297446</v>
      </c>
      <c r="V899">
        <f t="shared" si="52"/>
        <v>1</v>
      </c>
      <c r="W899">
        <f t="shared" si="53"/>
        <v>0.5166605453258879</v>
      </c>
      <c r="X899">
        <f t="shared" si="54"/>
        <v>1.2148619218643519</v>
      </c>
      <c r="Y899">
        <f t="shared" si="55"/>
        <v>1.7950000008838483</v>
      </c>
    </row>
    <row r="900" spans="1:25" x14ac:dyDescent="0.25">
      <c r="A900">
        <v>908</v>
      </c>
      <c r="B900" t="s">
        <v>440</v>
      </c>
      <c r="C900">
        <v>110900</v>
      </c>
      <c r="D900">
        <v>768</v>
      </c>
      <c r="E900">
        <f>IFERROR(IF(OR(HLOOKUP($A900,'Z-scores'!$C$2:$UD$20,3,FALSE)&gt;2,HLOOKUP(A900,'Z-scores'!$C$2:$UD$20,3,FALSE)&lt;-2),"",'Total-corrected counts'!E900),"")</f>
        <v>1.4382211184653395</v>
      </c>
      <c r="F900">
        <f>IFERROR(IF(OR(HLOOKUP($A900,'Z-scores'!$C$2:$UD$20,4,FALSE)&gt;2,HLOOKUP($A900,'Z-scores'!$C$2:$UD$20,4,FALSE)&lt;-2),"",'Total-corrected counts'!F900),"")</f>
        <v>3.9866520981602336</v>
      </c>
      <c r="G900">
        <f>IFERROR(IF(OR(HLOOKUP($A900,'Z-scores'!$C$2:$UD$20,5,FALSE)&gt;2,HLOOKUP($A900,'Z-scores'!$C$2:$UD$20,5,FALSE)&lt;-2),"",'Total-corrected counts'!G900),"")</f>
        <v>3.1528137603700377</v>
      </c>
      <c r="H900">
        <f>IFERROR(IF(OR(HLOOKUP($A900,'Z-scores'!$C$2:$UD$20,6,FALSE)&gt;2,HLOOKUP($A900,'Z-scores'!$C$2:$UD$20,6,FALSE)&lt;-2),"",'Total-corrected counts'!H900),"")</f>
        <v>3.5669387359076254</v>
      </c>
      <c r="I900">
        <f>IFERROR(IF(OR(HLOOKUP($A900,'Z-scores'!$C$2:$UD$20,7,FALSE)&gt;2,HLOOKUP($A900,'Z-scores'!$C$2:$UD$20,7,FALSE)&lt;-2),"",'Total-corrected counts'!I900),"")</f>
        <v>3.0846049889329792</v>
      </c>
      <c r="J900">
        <f>IFERROR(IF(OR(HLOOKUP($A900,'Z-scores'!$C$2:$UD$20,8,FALSE)&gt;2,HLOOKUP($A900,'Z-scores'!$C$2:$UD$20,8,FALSE)&lt;-2),"",'Total-corrected counts'!J900),"")</f>
        <v>7.8053966206527932</v>
      </c>
      <c r="K900">
        <f>IFERROR(IF(OR(HLOOKUP($A900,'Z-scores'!$C$2:$UD$20,9,FALSE)&gt;2,HLOOKUP($A900,'Z-scores'!$C$2:$UD$20,9,FALSE)&lt;-2),"",'Total-corrected counts'!K900),"")</f>
        <v>3.0949328279168289</v>
      </c>
      <c r="L900" t="str">
        <f>IFERROR(IF(OR(HLOOKUP($A900,'Z-scores'!$C$2:$UD$20,10,FALSE)&gt;2,HLOOKUP($A900,'Z-scores'!$C$2:$UD$20,10,FALSE)&lt;-2),"",'Total-corrected counts'!L900),"")</f>
        <v/>
      </c>
      <c r="M900">
        <f>IFERROR(IF(OR(HLOOKUP($A900,'Z-scores'!$C$2:$UD$20,11,FALSE)&gt;2,HLOOKUP($A900,'Z-scores'!$C$2:$UD$20,11,FALSE)&lt;-2),"",'Total-corrected counts'!M900),"")</f>
        <v>3.229959277631818</v>
      </c>
      <c r="N900">
        <f>IFERROR(IF(OR(HLOOKUP($A900,'Z-scores'!$C$2:$UD$20,12,FALSE)&gt;2,HLOOKUP($A900,'Z-scores'!$C$2:$UD$20,12,FALSE)&lt;-2),"",'Total-corrected counts'!N900),"")</f>
        <v>1.4571020897043365</v>
      </c>
      <c r="O900">
        <f>IFERROR(IF(OR(HLOOKUP($A900,'Z-scores'!$C$2:$UD$20,13,FALSE)&gt;2,HLOOKUP($A900,'Z-scores'!$C$2:$UD$20,13,FALSE)&lt;-2),"",'Total-corrected counts'!O900),"")</f>
        <v>4.1124468149907099</v>
      </c>
      <c r="P900">
        <f>IFERROR(IF(OR(HLOOKUP($A900,'Z-scores'!$C$2:$UD$20,14,FALSE)&gt;2,HLOOKUP($A900,'Z-scores'!$C$2:$UD$20,14,FALSE)&lt;-2),"",'Total-corrected counts'!P900),"")</f>
        <v>4.4233623622720959</v>
      </c>
      <c r="Q900">
        <f>IFERROR(IF(OR(HLOOKUP($A900,'Z-scores'!$C$2:$UD$20,15,FALSE)&gt;2,HLOOKUP($A900,'Z-scores'!$C$2:$UD$20,15,FALSE)&lt;-2),"",'Total-corrected counts'!Q900),"")</f>
        <v>0.33153653532619298</v>
      </c>
      <c r="R900">
        <f>IFERROR(IF(OR(HLOOKUP($A900,'Z-scores'!$C$2:$UD$20,16,FALSE)&gt;2,HLOOKUP($A900,'Z-scores'!$C$2:$UD$20,16,FALSE)&lt;-2),"",'Total-corrected counts'!R900),"")</f>
        <v>4.0189849959229136</v>
      </c>
      <c r="S900">
        <f>IFERROR(IF(OR(HLOOKUP($A900,'Z-scores'!$C$2:$UD$20,17,FALSE)&gt;2,HLOOKUP($A900,'Z-scores'!$C$2:$UD$20,17,FALSE)&lt;-2),"",'Total-corrected counts'!S900),"")</f>
        <v>2.6545242538832596</v>
      </c>
      <c r="T900">
        <f>IFERROR(IF(OR(HLOOKUP($A900,'Z-scores'!$C$2:$UD$20,18,FALSE)&gt;2,HLOOKUP($A900,'Z-scores'!$C$2:$UD$20,18,FALSE)&lt;-2),"",'Total-corrected counts'!T900),"")</f>
        <v>4.939837079877595</v>
      </c>
      <c r="U900">
        <f>IFERROR(IF(OR(HLOOKUP($A900,'Z-scores'!$C$2:$UD$20,19,FALSE)&gt;2,HLOOKUP($A900,'Z-scores'!$C$2:$UD$20,19,FALSE)&lt;-2),"",'Total-corrected counts'!U900),"")</f>
        <v>2.5125519108846874</v>
      </c>
      <c r="V900">
        <f t="shared" ref="V900:V963" si="56">IFERROR(IF(AND(X900=0,Y900=0),0,1),0)</f>
        <v>1</v>
      </c>
      <c r="W900">
        <f t="shared" ref="W900:W963" si="57">IFERROR(_xlfn.T.TEST(E900:M900,N900:U900,2,2),"")</f>
        <v>0.48623985221674781</v>
      </c>
      <c r="X900">
        <f t="shared" ref="X900:X963" si="58">IFERROR(AVERAGE(E900:M900),"")</f>
        <v>3.6699399285047067</v>
      </c>
      <c r="Y900">
        <f t="shared" ref="Y900:Y963" si="59">IFERROR(AVERAGE(N900:U900),"")</f>
        <v>3.056293255357724</v>
      </c>
    </row>
    <row r="901" spans="1:25" x14ac:dyDescent="0.25">
      <c r="A901">
        <v>909</v>
      </c>
      <c r="B901" t="s">
        <v>1063</v>
      </c>
      <c r="C901">
        <v>41300</v>
      </c>
      <c r="D901">
        <v>822</v>
      </c>
      <c r="E901" t="str">
        <f>IFERROR(IF(OR(HLOOKUP($A901,'Z-scores'!$C$2:$UD$20,3,FALSE)&gt;2,HLOOKUP(A901,'Z-scores'!$C$2:$UD$20,3,FALSE)&lt;-2),"",'Total-corrected counts'!E901),"")</f>
        <v/>
      </c>
      <c r="F901" t="str">
        <f>IFERROR(IF(OR(HLOOKUP($A901,'Z-scores'!$C$2:$UD$20,4,FALSE)&gt;2,HLOOKUP($A901,'Z-scores'!$C$2:$UD$20,4,FALSE)&lt;-2),"",'Total-corrected counts'!F901),"")</f>
        <v/>
      </c>
      <c r="G901" t="str">
        <f>IFERROR(IF(OR(HLOOKUP($A901,'Z-scores'!$C$2:$UD$20,5,FALSE)&gt;2,HLOOKUP($A901,'Z-scores'!$C$2:$UD$20,5,FALSE)&lt;-2),"",'Total-corrected counts'!G901),"")</f>
        <v/>
      </c>
      <c r="H901" t="str">
        <f>IFERROR(IF(OR(HLOOKUP($A901,'Z-scores'!$C$2:$UD$20,6,FALSE)&gt;2,HLOOKUP($A901,'Z-scores'!$C$2:$UD$20,6,FALSE)&lt;-2),"",'Total-corrected counts'!H901),"")</f>
        <v/>
      </c>
      <c r="I901" t="str">
        <f>IFERROR(IF(OR(HLOOKUP($A901,'Z-scores'!$C$2:$UD$20,7,FALSE)&gt;2,HLOOKUP($A901,'Z-scores'!$C$2:$UD$20,7,FALSE)&lt;-2),"",'Total-corrected counts'!I901),"")</f>
        <v/>
      </c>
      <c r="J901" t="str">
        <f>IFERROR(IF(OR(HLOOKUP($A901,'Z-scores'!$C$2:$UD$20,8,FALSE)&gt;2,HLOOKUP($A901,'Z-scores'!$C$2:$UD$20,8,FALSE)&lt;-2),"",'Total-corrected counts'!J901),"")</f>
        <v/>
      </c>
      <c r="K901" t="str">
        <f>IFERROR(IF(OR(HLOOKUP($A901,'Z-scores'!$C$2:$UD$20,9,FALSE)&gt;2,HLOOKUP($A901,'Z-scores'!$C$2:$UD$20,9,FALSE)&lt;-2),"",'Total-corrected counts'!K901),"")</f>
        <v/>
      </c>
      <c r="L901" t="str">
        <f>IFERROR(IF(OR(HLOOKUP($A901,'Z-scores'!$C$2:$UD$20,10,FALSE)&gt;2,HLOOKUP($A901,'Z-scores'!$C$2:$UD$20,10,FALSE)&lt;-2),"",'Total-corrected counts'!L901),"")</f>
        <v/>
      </c>
      <c r="M901" t="str">
        <f>IFERROR(IF(OR(HLOOKUP($A901,'Z-scores'!$C$2:$UD$20,11,FALSE)&gt;2,HLOOKUP($A901,'Z-scores'!$C$2:$UD$20,11,FALSE)&lt;-2),"",'Total-corrected counts'!M901),"")</f>
        <v/>
      </c>
      <c r="N901" t="str">
        <f>IFERROR(IF(OR(HLOOKUP($A901,'Z-scores'!$C$2:$UD$20,12,FALSE)&gt;2,HLOOKUP($A901,'Z-scores'!$C$2:$UD$20,12,FALSE)&lt;-2),"",'Total-corrected counts'!N901),"")</f>
        <v/>
      </c>
      <c r="O901" t="str">
        <f>IFERROR(IF(OR(HLOOKUP($A901,'Z-scores'!$C$2:$UD$20,13,FALSE)&gt;2,HLOOKUP($A901,'Z-scores'!$C$2:$UD$20,13,FALSE)&lt;-2),"",'Total-corrected counts'!O901),"")</f>
        <v/>
      </c>
      <c r="P901" t="str">
        <f>IFERROR(IF(OR(HLOOKUP($A901,'Z-scores'!$C$2:$UD$20,14,FALSE)&gt;2,HLOOKUP($A901,'Z-scores'!$C$2:$UD$20,14,FALSE)&lt;-2),"",'Total-corrected counts'!P901),"")</f>
        <v/>
      </c>
      <c r="Q901" t="str">
        <f>IFERROR(IF(OR(HLOOKUP($A901,'Z-scores'!$C$2:$UD$20,15,FALSE)&gt;2,HLOOKUP($A901,'Z-scores'!$C$2:$UD$20,15,FALSE)&lt;-2),"",'Total-corrected counts'!Q901),"")</f>
        <v/>
      </c>
      <c r="R901" t="str">
        <f>IFERROR(IF(OR(HLOOKUP($A901,'Z-scores'!$C$2:$UD$20,16,FALSE)&gt;2,HLOOKUP($A901,'Z-scores'!$C$2:$UD$20,16,FALSE)&lt;-2),"",'Total-corrected counts'!R901),"")</f>
        <v/>
      </c>
      <c r="S901" t="str">
        <f>IFERROR(IF(OR(HLOOKUP($A901,'Z-scores'!$C$2:$UD$20,17,FALSE)&gt;2,HLOOKUP($A901,'Z-scores'!$C$2:$UD$20,17,FALSE)&lt;-2),"",'Total-corrected counts'!S901),"")</f>
        <v/>
      </c>
      <c r="T901" t="str">
        <f>IFERROR(IF(OR(HLOOKUP($A901,'Z-scores'!$C$2:$UD$20,18,FALSE)&gt;2,HLOOKUP($A901,'Z-scores'!$C$2:$UD$20,18,FALSE)&lt;-2),"",'Total-corrected counts'!T901),"")</f>
        <v/>
      </c>
      <c r="U901" t="str">
        <f>IFERROR(IF(OR(HLOOKUP($A901,'Z-scores'!$C$2:$UD$20,19,FALSE)&gt;2,HLOOKUP($A901,'Z-scores'!$C$2:$UD$20,19,FALSE)&lt;-2),"",'Total-corrected counts'!U901),"")</f>
        <v/>
      </c>
      <c r="V901">
        <f t="shared" si="56"/>
        <v>1</v>
      </c>
      <c r="W901" t="str">
        <f t="shared" si="57"/>
        <v/>
      </c>
      <c r="X901" t="str">
        <f t="shared" si="58"/>
        <v/>
      </c>
      <c r="Y901" t="str">
        <f t="shared" si="59"/>
        <v/>
      </c>
    </row>
    <row r="902" spans="1:25" x14ac:dyDescent="0.25">
      <c r="A902">
        <v>910</v>
      </c>
      <c r="B902" t="s">
        <v>441</v>
      </c>
      <c r="C902">
        <v>22500</v>
      </c>
      <c r="D902">
        <v>731</v>
      </c>
      <c r="E902" t="str">
        <f>IFERROR(IF(OR(HLOOKUP($A902,'Z-scores'!$C$2:$UD$20,3,FALSE)&gt;2,HLOOKUP(A902,'Z-scores'!$C$2:$UD$20,3,FALSE)&lt;-2),"",'Total-corrected counts'!E902),"")</f>
        <v/>
      </c>
      <c r="F902">
        <f>IFERROR(IF(OR(HLOOKUP($A902,'Z-scores'!$C$2:$UD$20,4,FALSE)&gt;2,HLOOKUP($A902,'Z-scores'!$C$2:$UD$20,4,FALSE)&lt;-2),"",'Total-corrected counts'!F902),"")</f>
        <v>4.5444552723884151</v>
      </c>
      <c r="G902">
        <f>IFERROR(IF(OR(HLOOKUP($A902,'Z-scores'!$C$2:$UD$20,5,FALSE)&gt;2,HLOOKUP($A902,'Z-scores'!$C$2:$UD$20,5,FALSE)&lt;-2),"",'Total-corrected counts'!G902),"")</f>
        <v>0.91663275461237514</v>
      </c>
      <c r="H902">
        <f>IFERROR(IF(OR(HLOOKUP($A902,'Z-scores'!$C$2:$UD$20,6,FALSE)&gt;2,HLOOKUP($A902,'Z-scores'!$C$2:$UD$20,6,FALSE)&lt;-2),"",'Total-corrected counts'!H902),"")</f>
        <v>3.4133719018763773</v>
      </c>
      <c r="I902">
        <f>IFERROR(IF(OR(HLOOKUP($A902,'Z-scores'!$C$2:$UD$20,7,FALSE)&gt;2,HLOOKUP($A902,'Z-scores'!$C$2:$UD$20,7,FALSE)&lt;-2),"",'Total-corrected counts'!I902),"")</f>
        <v>0.36325687494420317</v>
      </c>
      <c r="J902">
        <f>IFERROR(IF(OR(HLOOKUP($A902,'Z-scores'!$C$2:$UD$20,8,FALSE)&gt;2,HLOOKUP($A902,'Z-scores'!$C$2:$UD$20,8,FALSE)&lt;-2),"",'Total-corrected counts'!J902),"")</f>
        <v>1.5383978178418645</v>
      </c>
      <c r="K902">
        <f>IFERROR(IF(OR(HLOOKUP($A902,'Z-scores'!$C$2:$UD$20,9,FALSE)&gt;2,HLOOKUP($A902,'Z-scores'!$C$2:$UD$20,9,FALSE)&lt;-2),"",'Total-corrected counts'!K902),"")</f>
        <v>2.9923630079714592</v>
      </c>
      <c r="L902">
        <f>IFERROR(IF(OR(HLOOKUP($A902,'Z-scores'!$C$2:$UD$20,10,FALSE)&gt;2,HLOOKUP($A902,'Z-scores'!$C$2:$UD$20,10,FALSE)&lt;-2),"",'Total-corrected counts'!L902),"")</f>
        <v>8.8196332090941E-3</v>
      </c>
      <c r="M902">
        <f>IFERROR(IF(OR(HLOOKUP($A902,'Z-scores'!$C$2:$UD$20,11,FALSE)&gt;2,HLOOKUP($A902,'Z-scores'!$C$2:$UD$20,11,FALSE)&lt;-2),"",'Total-corrected counts'!M902),"")</f>
        <v>1.1841648136253597</v>
      </c>
      <c r="N902">
        <f>IFERROR(IF(OR(HLOOKUP($A902,'Z-scores'!$C$2:$UD$20,12,FALSE)&gt;2,HLOOKUP($A902,'Z-scores'!$C$2:$UD$20,12,FALSE)&lt;-2),"",'Total-corrected counts'!N902),"")</f>
        <v>3.143308281563443</v>
      </c>
      <c r="O902">
        <f>IFERROR(IF(OR(HLOOKUP($A902,'Z-scores'!$C$2:$UD$20,13,FALSE)&gt;2,HLOOKUP($A902,'Z-scores'!$C$2:$UD$20,13,FALSE)&lt;-2),"",'Total-corrected counts'!O902),"")</f>
        <v>1.4773847395915889</v>
      </c>
      <c r="P902">
        <f>IFERROR(IF(OR(HLOOKUP($A902,'Z-scores'!$C$2:$UD$20,14,FALSE)&gt;2,HLOOKUP($A902,'Z-scores'!$C$2:$UD$20,14,FALSE)&lt;-2),"",'Total-corrected counts'!P902),"")</f>
        <v>3.2309777254857042</v>
      </c>
      <c r="Q902">
        <f>IFERROR(IF(OR(HLOOKUP($A902,'Z-scores'!$C$2:$UD$20,15,FALSE)&gt;2,HLOOKUP($A902,'Z-scores'!$C$2:$UD$20,15,FALSE)&lt;-2),"",'Total-corrected counts'!Q902),"")</f>
        <v>0.38029190816828012</v>
      </c>
      <c r="R902">
        <f>IFERROR(IF(OR(HLOOKUP($A902,'Z-scores'!$C$2:$UD$20,16,FALSE)&gt;2,HLOOKUP($A902,'Z-scores'!$C$2:$UD$20,16,FALSE)&lt;-2),"",'Total-corrected counts'!R902),"")</f>
        <v>1.9153288415265732</v>
      </c>
      <c r="S902">
        <f>IFERROR(IF(OR(HLOOKUP($A902,'Z-scores'!$C$2:$UD$20,17,FALSE)&gt;2,HLOOKUP($A902,'Z-scores'!$C$2:$UD$20,17,FALSE)&lt;-2),"",'Total-corrected counts'!S902),"")</f>
        <v>2.2853879568197386</v>
      </c>
      <c r="T902">
        <f>IFERROR(IF(OR(HLOOKUP($A902,'Z-scores'!$C$2:$UD$20,18,FALSE)&gt;2,HLOOKUP($A902,'Z-scores'!$C$2:$UD$20,18,FALSE)&lt;-2),"",'Total-corrected counts'!T902),"")</f>
        <v>1.7955233907728998</v>
      </c>
      <c r="U902">
        <f>IFERROR(IF(OR(HLOOKUP($A902,'Z-scores'!$C$2:$UD$20,19,FALSE)&gt;2,HLOOKUP($A902,'Z-scores'!$C$2:$UD$20,19,FALSE)&lt;-2),"",'Total-corrected counts'!U902),"")</f>
        <v>3.7015661139631062</v>
      </c>
      <c r="V902">
        <f t="shared" si="56"/>
        <v>1</v>
      </c>
      <c r="W902">
        <f t="shared" si="57"/>
        <v>0.59670954209177007</v>
      </c>
      <c r="X902">
        <f t="shared" si="58"/>
        <v>1.8701827595586438</v>
      </c>
      <c r="Y902">
        <f t="shared" si="59"/>
        <v>2.2412211197364167</v>
      </c>
    </row>
    <row r="903" spans="1:25" x14ac:dyDescent="0.25">
      <c r="A903">
        <v>911</v>
      </c>
      <c r="B903" t="s">
        <v>442</v>
      </c>
      <c r="C903">
        <v>99300</v>
      </c>
      <c r="D903">
        <v>967</v>
      </c>
      <c r="E903" t="str">
        <f>IFERROR(IF(OR(HLOOKUP($A903,'Z-scores'!$C$2:$UD$20,3,FALSE)&gt;2,HLOOKUP(A903,'Z-scores'!$C$2:$UD$20,3,FALSE)&lt;-2),"",'Total-corrected counts'!E903),"")</f>
        <v/>
      </c>
      <c r="F903">
        <f>IFERROR(IF(OR(HLOOKUP($A903,'Z-scores'!$C$2:$UD$20,4,FALSE)&gt;2,HLOOKUP($A903,'Z-scores'!$C$2:$UD$20,4,FALSE)&lt;-2),"",'Total-corrected counts'!F903),"")</f>
        <v>8.2029878562967784E-3</v>
      </c>
      <c r="G903">
        <f>IFERROR(IF(OR(HLOOKUP($A903,'Z-scores'!$C$2:$UD$20,5,FALSE)&gt;2,HLOOKUP($A903,'Z-scores'!$C$2:$UD$20,5,FALSE)&lt;-2),"",'Total-corrected counts'!G903),"")</f>
        <v>0.10072887413322804</v>
      </c>
      <c r="H903">
        <f>IFERROR(IF(OR(HLOOKUP($A903,'Z-scores'!$C$2:$UD$20,6,FALSE)&gt;2,HLOOKUP($A903,'Z-scores'!$C$2:$UD$20,6,FALSE)&lt;-2),"",'Total-corrected counts'!H903),"")</f>
        <v>0</v>
      </c>
      <c r="I903">
        <f>IFERROR(IF(OR(HLOOKUP($A903,'Z-scores'!$C$2:$UD$20,7,FALSE)&gt;2,HLOOKUP($A903,'Z-scores'!$C$2:$UD$20,7,FALSE)&lt;-2),"",'Total-corrected counts'!I903),"")</f>
        <v>0.15392240463737419</v>
      </c>
      <c r="J903">
        <f>IFERROR(IF(OR(HLOOKUP($A903,'Z-scores'!$C$2:$UD$20,8,FALSE)&gt;2,HLOOKUP($A903,'Z-scores'!$C$2:$UD$20,8,FALSE)&lt;-2),"",'Total-corrected counts'!J903),"")</f>
        <v>0.17750744052021514</v>
      </c>
      <c r="K903">
        <f>IFERROR(IF(OR(HLOOKUP($A903,'Z-scores'!$C$2:$UD$20,9,FALSE)&gt;2,HLOOKUP($A903,'Z-scores'!$C$2:$UD$20,9,FALSE)&lt;-2),"",'Total-corrected counts'!K903),"")</f>
        <v>4.0136016500362345E-2</v>
      </c>
      <c r="L903">
        <f>IFERROR(IF(OR(HLOOKUP($A903,'Z-scores'!$C$2:$UD$20,10,FALSE)&gt;2,HLOOKUP($A903,'Z-scores'!$C$2:$UD$20,10,FALSE)&lt;-2),"",'Total-corrected counts'!L903),"")</f>
        <v>4.40981660454705E-3</v>
      </c>
      <c r="M903">
        <f>IFERROR(IF(OR(HLOOKUP($A903,'Z-scores'!$C$2:$UD$20,11,FALSE)&gt;2,HLOOKUP($A903,'Z-scores'!$C$2:$UD$20,11,FALSE)&lt;-2),"",'Total-corrected counts'!M903),"")</f>
        <v>0.10597583935168589</v>
      </c>
      <c r="N903">
        <f>IFERROR(IF(OR(HLOOKUP($A903,'Z-scores'!$C$2:$UD$20,12,FALSE)&gt;2,HLOOKUP($A903,'Z-scores'!$C$2:$UD$20,12,FALSE)&lt;-2),"",'Total-corrected counts'!N903),"")</f>
        <v>3.6656656344763186E-2</v>
      </c>
      <c r="O903">
        <f>IFERROR(IF(OR(HLOOKUP($A903,'Z-scores'!$C$2:$UD$20,13,FALSE)&gt;2,HLOOKUP($A903,'Z-scores'!$C$2:$UD$20,13,FALSE)&lt;-2),"",'Total-corrected counts'!O903),"")</f>
        <v>0.14470966697594151</v>
      </c>
      <c r="P903">
        <f>IFERROR(IF(OR(HLOOKUP($A903,'Z-scores'!$C$2:$UD$20,14,FALSE)&gt;2,HLOOKUP($A903,'Z-scores'!$C$2:$UD$20,14,FALSE)&lt;-2),"",'Total-corrected counts'!P903),"")</f>
        <v>2.1368900300831377E-2</v>
      </c>
      <c r="Q903">
        <f>IFERROR(IF(OR(HLOOKUP($A903,'Z-scores'!$C$2:$UD$20,15,FALSE)&gt;2,HLOOKUP($A903,'Z-scores'!$C$2:$UD$20,15,FALSE)&lt;-2),"",'Total-corrected counts'!Q903),"")</f>
        <v>0</v>
      </c>
      <c r="R903">
        <f>IFERROR(IF(OR(HLOOKUP($A903,'Z-scores'!$C$2:$UD$20,16,FALSE)&gt;2,HLOOKUP($A903,'Z-scores'!$C$2:$UD$20,16,FALSE)&lt;-2),"",'Total-corrected counts'!R903),"")</f>
        <v>6.8118389761405329E-2</v>
      </c>
      <c r="S903">
        <f>IFERROR(IF(OR(HLOOKUP($A903,'Z-scores'!$C$2:$UD$20,17,FALSE)&gt;2,HLOOKUP($A903,'Z-scores'!$C$2:$UD$20,17,FALSE)&lt;-2),"",'Total-corrected counts'!S903),"")</f>
        <v>3.7999324697715373E-2</v>
      </c>
      <c r="T903">
        <f>IFERROR(IF(OR(HLOOKUP($A903,'Z-scores'!$C$2:$UD$20,18,FALSE)&gt;2,HLOOKUP($A903,'Z-scores'!$C$2:$UD$20,18,FALSE)&lt;-2),"",'Total-corrected counts'!T903),"")</f>
        <v>1.7182042016965549E-2</v>
      </c>
      <c r="U903" t="str">
        <f>IFERROR(IF(OR(HLOOKUP($A903,'Z-scores'!$C$2:$UD$20,19,FALSE)&gt;2,HLOOKUP($A903,'Z-scores'!$C$2:$UD$20,19,FALSE)&lt;-2),"",'Total-corrected counts'!U903),"")</f>
        <v/>
      </c>
      <c r="V903">
        <f t="shared" si="56"/>
        <v>1</v>
      </c>
      <c r="W903">
        <f t="shared" si="57"/>
        <v>0.40404908273140971</v>
      </c>
      <c r="X903">
        <f t="shared" si="58"/>
        <v>7.3860422450463689E-2</v>
      </c>
      <c r="Y903">
        <f t="shared" si="59"/>
        <v>4.6576425728231764E-2</v>
      </c>
    </row>
    <row r="904" spans="1:25" x14ac:dyDescent="0.25">
      <c r="A904">
        <v>912</v>
      </c>
      <c r="B904" t="s">
        <v>443</v>
      </c>
      <c r="C904">
        <v>55000</v>
      </c>
      <c r="D904">
        <v>645</v>
      </c>
      <c r="E904" t="str">
        <f>IFERROR(IF(OR(HLOOKUP($A904,'Z-scores'!$C$2:$UD$20,3,FALSE)&gt;2,HLOOKUP(A904,'Z-scores'!$C$2:$UD$20,3,FALSE)&lt;-2),"",'Total-corrected counts'!E904),"")</f>
        <v/>
      </c>
      <c r="F904">
        <f>IFERROR(IF(OR(HLOOKUP($A904,'Z-scores'!$C$2:$UD$20,4,FALSE)&gt;2,HLOOKUP($A904,'Z-scores'!$C$2:$UD$20,4,FALSE)&lt;-2),"",'Total-corrected counts'!F904),"")</f>
        <v>0.23788664783260657</v>
      </c>
      <c r="G904">
        <f>IFERROR(IF(OR(HLOOKUP($A904,'Z-scores'!$C$2:$UD$20,5,FALSE)&gt;2,HLOOKUP($A904,'Z-scores'!$C$2:$UD$20,5,FALSE)&lt;-2),"",'Total-corrected counts'!G904),"")</f>
        <v>0.11080176154655084</v>
      </c>
      <c r="H904">
        <f>IFERROR(IF(OR(HLOOKUP($A904,'Z-scores'!$C$2:$UD$20,6,FALSE)&gt;2,HLOOKUP($A904,'Z-scores'!$C$2:$UD$20,6,FALSE)&lt;-2),"",'Total-corrected counts'!H904),"")</f>
        <v>0.45372019145596015</v>
      </c>
      <c r="I904">
        <f>IFERROR(IF(OR(HLOOKUP($A904,'Z-scores'!$C$2:$UD$20,7,FALSE)&gt;2,HLOOKUP($A904,'Z-scores'!$C$2:$UD$20,7,FALSE)&lt;-2),"",'Total-corrected counts'!I904),"")</f>
        <v>1.8470688556484902E-2</v>
      </c>
      <c r="J904">
        <f>IFERROR(IF(OR(HLOOKUP($A904,'Z-scores'!$C$2:$UD$20,8,FALSE)&gt;2,HLOOKUP($A904,'Z-scores'!$C$2:$UD$20,8,FALSE)&lt;-2),"",'Total-corrected counts'!J904),"")</f>
        <v>0.5078685103772822</v>
      </c>
      <c r="K904">
        <f>IFERROR(IF(OR(HLOOKUP($A904,'Z-scores'!$C$2:$UD$20,9,FALSE)&gt;2,HLOOKUP($A904,'Z-scores'!$C$2:$UD$20,9,FALSE)&lt;-2),"",'Total-corrected counts'!K904),"")</f>
        <v>0.28987123028039463</v>
      </c>
      <c r="L904">
        <f>IFERROR(IF(OR(HLOOKUP($A904,'Z-scores'!$C$2:$UD$20,10,FALSE)&gt;2,HLOOKUP($A904,'Z-scores'!$C$2:$UD$20,10,FALSE)&lt;-2),"",'Total-corrected counts'!L904),"")</f>
        <v>0</v>
      </c>
      <c r="M904">
        <f>IFERROR(IF(OR(HLOOKUP($A904,'Z-scores'!$C$2:$UD$20,11,FALSE)&gt;2,HLOOKUP($A904,'Z-scores'!$C$2:$UD$20,11,FALSE)&lt;-2),"",'Total-corrected counts'!M904),"")</f>
        <v>0</v>
      </c>
      <c r="N904">
        <f>IFERROR(IF(OR(HLOOKUP($A904,'Z-scores'!$C$2:$UD$20,12,FALSE)&gt;2,HLOOKUP($A904,'Z-scores'!$C$2:$UD$20,12,FALSE)&lt;-2),"",'Total-corrected counts'!N904),"")</f>
        <v>0.28408908667191468</v>
      </c>
      <c r="O904">
        <f>IFERROR(IF(OR(HLOOKUP($A904,'Z-scores'!$C$2:$UD$20,13,FALSE)&gt;2,HLOOKUP($A904,'Z-scores'!$C$2:$UD$20,13,FALSE)&lt;-2),"",'Total-corrected counts'!O904),"")</f>
        <v>0.15144034916086901</v>
      </c>
      <c r="P904">
        <f>IFERROR(IF(OR(HLOOKUP($A904,'Z-scores'!$C$2:$UD$20,14,FALSE)&gt;2,HLOOKUP($A904,'Z-scores'!$C$2:$UD$20,14,FALSE)&lt;-2),"",'Total-corrected counts'!P904),"")</f>
        <v>0</v>
      </c>
      <c r="Q904">
        <f>IFERROR(IF(OR(HLOOKUP($A904,'Z-scores'!$C$2:$UD$20,15,FALSE)&gt;2,HLOOKUP($A904,'Z-scores'!$C$2:$UD$20,15,FALSE)&lt;-2),"",'Total-corrected counts'!Q904),"")</f>
        <v>0</v>
      </c>
      <c r="R904">
        <f>IFERROR(IF(OR(HLOOKUP($A904,'Z-scores'!$C$2:$UD$20,16,FALSE)&gt;2,HLOOKUP($A904,'Z-scores'!$C$2:$UD$20,16,FALSE)&lt;-2),"",'Total-corrected counts'!R904),"")</f>
        <v>0.1642855282480952</v>
      </c>
      <c r="S904">
        <f>IFERROR(IF(OR(HLOOKUP($A904,'Z-scores'!$C$2:$UD$20,17,FALSE)&gt;2,HLOOKUP($A904,'Z-scores'!$C$2:$UD$20,17,FALSE)&lt;-2),"",'Total-corrected counts'!S904),"")</f>
        <v>0</v>
      </c>
      <c r="T904">
        <f>IFERROR(IF(OR(HLOOKUP($A904,'Z-scores'!$C$2:$UD$20,18,FALSE)&gt;2,HLOOKUP($A904,'Z-scores'!$C$2:$UD$20,18,FALSE)&lt;-2),"",'Total-corrected counts'!T904),"")</f>
        <v>0.11168327311027607</v>
      </c>
      <c r="U904">
        <f>IFERROR(IF(OR(HLOOKUP($A904,'Z-scores'!$C$2:$UD$20,19,FALSE)&gt;2,HLOOKUP($A904,'Z-scores'!$C$2:$UD$20,19,FALSE)&lt;-2),"",'Total-corrected counts'!U904),"")</f>
        <v>0.27338647735014732</v>
      </c>
      <c r="V904">
        <f t="shared" si="56"/>
        <v>1</v>
      </c>
      <c r="W904">
        <f t="shared" si="57"/>
        <v>0.3562701609270793</v>
      </c>
      <c r="X904">
        <f t="shared" si="58"/>
        <v>0.20232737875615991</v>
      </c>
      <c r="Y904">
        <f t="shared" si="59"/>
        <v>0.12311058931766278</v>
      </c>
    </row>
    <row r="905" spans="1:25" x14ac:dyDescent="0.25">
      <c r="A905">
        <v>913</v>
      </c>
      <c r="B905" t="s">
        <v>1064</v>
      </c>
      <c r="C905">
        <v>13700</v>
      </c>
      <c r="D905">
        <v>669</v>
      </c>
      <c r="E905" t="str">
        <f>IFERROR(IF(OR(HLOOKUP($A905,'Z-scores'!$C$2:$UD$20,3,FALSE)&gt;2,HLOOKUP(A905,'Z-scores'!$C$2:$UD$20,3,FALSE)&lt;-2),"",'Total-corrected counts'!E905),"")</f>
        <v/>
      </c>
      <c r="F905" t="str">
        <f>IFERROR(IF(OR(HLOOKUP($A905,'Z-scores'!$C$2:$UD$20,4,FALSE)&gt;2,HLOOKUP($A905,'Z-scores'!$C$2:$UD$20,4,FALSE)&lt;-2),"",'Total-corrected counts'!F905),"")</f>
        <v/>
      </c>
      <c r="G905" t="str">
        <f>IFERROR(IF(OR(HLOOKUP($A905,'Z-scores'!$C$2:$UD$20,5,FALSE)&gt;2,HLOOKUP($A905,'Z-scores'!$C$2:$UD$20,5,FALSE)&lt;-2),"",'Total-corrected counts'!G905),"")</f>
        <v/>
      </c>
      <c r="H905" t="str">
        <f>IFERROR(IF(OR(HLOOKUP($A905,'Z-scores'!$C$2:$UD$20,6,FALSE)&gt;2,HLOOKUP($A905,'Z-scores'!$C$2:$UD$20,6,FALSE)&lt;-2),"",'Total-corrected counts'!H905),"")</f>
        <v/>
      </c>
      <c r="I905" t="str">
        <f>IFERROR(IF(OR(HLOOKUP($A905,'Z-scores'!$C$2:$UD$20,7,FALSE)&gt;2,HLOOKUP($A905,'Z-scores'!$C$2:$UD$20,7,FALSE)&lt;-2),"",'Total-corrected counts'!I905),"")</f>
        <v/>
      </c>
      <c r="J905" t="str">
        <f>IFERROR(IF(OR(HLOOKUP($A905,'Z-scores'!$C$2:$UD$20,8,FALSE)&gt;2,HLOOKUP($A905,'Z-scores'!$C$2:$UD$20,8,FALSE)&lt;-2),"",'Total-corrected counts'!J905),"")</f>
        <v/>
      </c>
      <c r="K905" t="str">
        <f>IFERROR(IF(OR(HLOOKUP($A905,'Z-scores'!$C$2:$UD$20,9,FALSE)&gt;2,HLOOKUP($A905,'Z-scores'!$C$2:$UD$20,9,FALSE)&lt;-2),"",'Total-corrected counts'!K905),"")</f>
        <v/>
      </c>
      <c r="L905" t="str">
        <f>IFERROR(IF(OR(HLOOKUP($A905,'Z-scores'!$C$2:$UD$20,10,FALSE)&gt;2,HLOOKUP($A905,'Z-scores'!$C$2:$UD$20,10,FALSE)&lt;-2),"",'Total-corrected counts'!L905),"")</f>
        <v/>
      </c>
      <c r="M905" t="str">
        <f>IFERROR(IF(OR(HLOOKUP($A905,'Z-scores'!$C$2:$UD$20,11,FALSE)&gt;2,HLOOKUP($A905,'Z-scores'!$C$2:$UD$20,11,FALSE)&lt;-2),"",'Total-corrected counts'!M905),"")</f>
        <v/>
      </c>
      <c r="N905" t="str">
        <f>IFERROR(IF(OR(HLOOKUP($A905,'Z-scores'!$C$2:$UD$20,12,FALSE)&gt;2,HLOOKUP($A905,'Z-scores'!$C$2:$UD$20,12,FALSE)&lt;-2),"",'Total-corrected counts'!N905),"")</f>
        <v/>
      </c>
      <c r="O905" t="str">
        <f>IFERROR(IF(OR(HLOOKUP($A905,'Z-scores'!$C$2:$UD$20,13,FALSE)&gt;2,HLOOKUP($A905,'Z-scores'!$C$2:$UD$20,13,FALSE)&lt;-2),"",'Total-corrected counts'!O905),"")</f>
        <v/>
      </c>
      <c r="P905" t="str">
        <f>IFERROR(IF(OR(HLOOKUP($A905,'Z-scores'!$C$2:$UD$20,14,FALSE)&gt;2,HLOOKUP($A905,'Z-scores'!$C$2:$UD$20,14,FALSE)&lt;-2),"",'Total-corrected counts'!P905),"")</f>
        <v/>
      </c>
      <c r="Q905" t="str">
        <f>IFERROR(IF(OR(HLOOKUP($A905,'Z-scores'!$C$2:$UD$20,15,FALSE)&gt;2,HLOOKUP($A905,'Z-scores'!$C$2:$UD$20,15,FALSE)&lt;-2),"",'Total-corrected counts'!Q905),"")</f>
        <v/>
      </c>
      <c r="R905" t="str">
        <f>IFERROR(IF(OR(HLOOKUP($A905,'Z-scores'!$C$2:$UD$20,16,FALSE)&gt;2,HLOOKUP($A905,'Z-scores'!$C$2:$UD$20,16,FALSE)&lt;-2),"",'Total-corrected counts'!R905),"")</f>
        <v/>
      </c>
      <c r="S905" t="str">
        <f>IFERROR(IF(OR(HLOOKUP($A905,'Z-scores'!$C$2:$UD$20,17,FALSE)&gt;2,HLOOKUP($A905,'Z-scores'!$C$2:$UD$20,17,FALSE)&lt;-2),"",'Total-corrected counts'!S905),"")</f>
        <v/>
      </c>
      <c r="T905" t="str">
        <f>IFERROR(IF(OR(HLOOKUP($A905,'Z-scores'!$C$2:$UD$20,18,FALSE)&gt;2,HLOOKUP($A905,'Z-scores'!$C$2:$UD$20,18,FALSE)&lt;-2),"",'Total-corrected counts'!T905),"")</f>
        <v/>
      </c>
      <c r="U905" t="str">
        <f>IFERROR(IF(OR(HLOOKUP($A905,'Z-scores'!$C$2:$UD$20,19,FALSE)&gt;2,HLOOKUP($A905,'Z-scores'!$C$2:$UD$20,19,FALSE)&lt;-2),"",'Total-corrected counts'!U905),"")</f>
        <v/>
      </c>
      <c r="V905">
        <f t="shared" si="56"/>
        <v>1</v>
      </c>
      <c r="W905" t="str">
        <f t="shared" si="57"/>
        <v/>
      </c>
      <c r="X905" t="str">
        <f t="shared" si="58"/>
        <v/>
      </c>
      <c r="Y905" t="str">
        <f t="shared" si="59"/>
        <v/>
      </c>
    </row>
    <row r="906" spans="1:25" x14ac:dyDescent="0.25">
      <c r="A906">
        <v>914</v>
      </c>
      <c r="B906" t="s">
        <v>444</v>
      </c>
      <c r="C906">
        <v>73100</v>
      </c>
      <c r="D906">
        <v>141</v>
      </c>
      <c r="E906">
        <f>IFERROR(IF(OR(HLOOKUP($A906,'Z-scores'!$C$2:$UD$20,3,FALSE)&gt;2,HLOOKUP(A906,'Z-scores'!$C$2:$UD$20,3,FALSE)&lt;-2),"",'Total-corrected counts'!E906),"")</f>
        <v>0</v>
      </c>
      <c r="F906">
        <f>IFERROR(IF(OR(HLOOKUP($A906,'Z-scores'!$C$2:$UD$20,4,FALSE)&gt;2,HLOOKUP($A906,'Z-scores'!$C$2:$UD$20,4,FALSE)&lt;-2),"",'Total-corrected counts'!F906),"")</f>
        <v>0</v>
      </c>
      <c r="G906">
        <f>IFERROR(IF(OR(HLOOKUP($A906,'Z-scores'!$C$2:$UD$20,5,FALSE)&gt;2,HLOOKUP($A906,'Z-scores'!$C$2:$UD$20,5,FALSE)&lt;-2),"",'Total-corrected counts'!G906),"")</f>
        <v>2.0145774826645608E-2</v>
      </c>
      <c r="H906">
        <f>IFERROR(IF(OR(HLOOKUP($A906,'Z-scores'!$C$2:$UD$20,6,FALSE)&gt;2,HLOOKUP($A906,'Z-scores'!$C$2:$UD$20,6,FALSE)&lt;-2),"",'Total-corrected counts'!H906),"")</f>
        <v>0</v>
      </c>
      <c r="I906">
        <f>IFERROR(IF(OR(HLOOKUP($A906,'Z-scores'!$C$2:$UD$20,7,FALSE)&gt;2,HLOOKUP($A906,'Z-scores'!$C$2:$UD$20,7,FALSE)&lt;-2),"",'Total-corrected counts'!I906),"")</f>
        <v>0</v>
      </c>
      <c r="J906">
        <f>IFERROR(IF(OR(HLOOKUP($A906,'Z-scores'!$C$2:$UD$20,8,FALSE)&gt;2,HLOOKUP($A906,'Z-scores'!$C$2:$UD$20,8,FALSE)&lt;-2),"",'Total-corrected counts'!J906),"")</f>
        <v>3.4515335656708501E-2</v>
      </c>
      <c r="K906">
        <f>IFERROR(IF(OR(HLOOKUP($A906,'Z-scores'!$C$2:$UD$20,9,FALSE)&gt;2,HLOOKUP($A906,'Z-scores'!$C$2:$UD$20,9,FALSE)&lt;-2),"",'Total-corrected counts'!K906),"")</f>
        <v>3.567645911143319E-2</v>
      </c>
      <c r="L906">
        <f>IFERROR(IF(OR(HLOOKUP($A906,'Z-scores'!$C$2:$UD$20,10,FALSE)&gt;2,HLOOKUP($A906,'Z-scores'!$C$2:$UD$20,10,FALSE)&lt;-2),"",'Total-corrected counts'!L906),"")</f>
        <v>6.1737432463658704E-2</v>
      </c>
      <c r="M906">
        <f>IFERROR(IF(OR(HLOOKUP($A906,'Z-scores'!$C$2:$UD$20,11,FALSE)&gt;2,HLOOKUP($A906,'Z-scores'!$C$2:$UD$20,11,FALSE)&lt;-2),"",'Total-corrected counts'!M906),"")</f>
        <v>1.8430580756814939E-2</v>
      </c>
      <c r="N906">
        <f>IFERROR(IF(OR(HLOOKUP($A906,'Z-scores'!$C$2:$UD$20,12,FALSE)&gt;2,HLOOKUP($A906,'Z-scores'!$C$2:$UD$20,12,FALSE)&lt;-2),"",'Total-corrected counts'!N906),"")</f>
        <v>0</v>
      </c>
      <c r="O906" t="str">
        <f>IFERROR(IF(OR(HLOOKUP($A906,'Z-scores'!$C$2:$UD$20,13,FALSE)&gt;2,HLOOKUP($A906,'Z-scores'!$C$2:$UD$20,13,FALSE)&lt;-2),"",'Total-corrected counts'!O906),"")</f>
        <v/>
      </c>
      <c r="P906">
        <f>IFERROR(IF(OR(HLOOKUP($A906,'Z-scores'!$C$2:$UD$20,14,FALSE)&gt;2,HLOOKUP($A906,'Z-scores'!$C$2:$UD$20,14,FALSE)&lt;-2),"",'Total-corrected counts'!P906),"")</f>
        <v>0</v>
      </c>
      <c r="Q906">
        <f>IFERROR(IF(OR(HLOOKUP($A906,'Z-scores'!$C$2:$UD$20,15,FALSE)&gt;2,HLOOKUP($A906,'Z-scores'!$C$2:$UD$20,15,FALSE)&lt;-2),"",'Total-corrected counts'!Q906),"")</f>
        <v>0</v>
      </c>
      <c r="R906">
        <f>IFERROR(IF(OR(HLOOKUP($A906,'Z-scores'!$C$2:$UD$20,16,FALSE)&gt;2,HLOOKUP($A906,'Z-scores'!$C$2:$UD$20,16,FALSE)&lt;-2),"",'Total-corrected counts'!R906),"")</f>
        <v>0</v>
      </c>
      <c r="S906">
        <f>IFERROR(IF(OR(HLOOKUP($A906,'Z-scores'!$C$2:$UD$20,17,FALSE)&gt;2,HLOOKUP($A906,'Z-scores'!$C$2:$UD$20,17,FALSE)&lt;-2),"",'Total-corrected counts'!S906),"")</f>
        <v>0</v>
      </c>
      <c r="T906">
        <f>IFERROR(IF(OR(HLOOKUP($A906,'Z-scores'!$C$2:$UD$20,18,FALSE)&gt;2,HLOOKUP($A906,'Z-scores'!$C$2:$UD$20,18,FALSE)&lt;-2),"",'Total-corrected counts'!T906),"")</f>
        <v>2.5773063025448323E-2</v>
      </c>
      <c r="U906">
        <f>IFERROR(IF(OR(HLOOKUP($A906,'Z-scores'!$C$2:$UD$20,19,FALSE)&gt;2,HLOOKUP($A906,'Z-scores'!$C$2:$UD$20,19,FALSE)&lt;-2),"",'Total-corrected counts'!U906),"")</f>
        <v>2.1697339472233915E-2</v>
      </c>
      <c r="V906">
        <f t="shared" si="56"/>
        <v>1</v>
      </c>
      <c r="W906">
        <f t="shared" si="57"/>
        <v>0.20447105336519728</v>
      </c>
      <c r="X906">
        <f t="shared" si="58"/>
        <v>1.8945064757251214E-2</v>
      </c>
      <c r="Y906">
        <f t="shared" si="59"/>
        <v>6.7814860710974628E-3</v>
      </c>
    </row>
    <row r="907" spans="1:25" x14ac:dyDescent="0.25">
      <c r="A907">
        <v>915</v>
      </c>
      <c r="B907" t="s">
        <v>1065</v>
      </c>
      <c r="C907">
        <v>86400</v>
      </c>
      <c r="D907">
        <v>890</v>
      </c>
      <c r="E907" t="str">
        <f>IFERROR(IF(OR(HLOOKUP($A907,'Z-scores'!$C$2:$UD$20,3,FALSE)&gt;2,HLOOKUP(A907,'Z-scores'!$C$2:$UD$20,3,FALSE)&lt;-2),"",'Total-corrected counts'!E907),"")</f>
        <v/>
      </c>
      <c r="F907" t="str">
        <f>IFERROR(IF(OR(HLOOKUP($A907,'Z-scores'!$C$2:$UD$20,4,FALSE)&gt;2,HLOOKUP($A907,'Z-scores'!$C$2:$UD$20,4,FALSE)&lt;-2),"",'Total-corrected counts'!F907),"")</f>
        <v/>
      </c>
      <c r="G907" t="str">
        <f>IFERROR(IF(OR(HLOOKUP($A907,'Z-scores'!$C$2:$UD$20,5,FALSE)&gt;2,HLOOKUP($A907,'Z-scores'!$C$2:$UD$20,5,FALSE)&lt;-2),"",'Total-corrected counts'!G907),"")</f>
        <v/>
      </c>
      <c r="H907" t="str">
        <f>IFERROR(IF(OR(HLOOKUP($A907,'Z-scores'!$C$2:$UD$20,6,FALSE)&gt;2,HLOOKUP($A907,'Z-scores'!$C$2:$UD$20,6,FALSE)&lt;-2),"",'Total-corrected counts'!H907),"")</f>
        <v/>
      </c>
      <c r="I907" t="str">
        <f>IFERROR(IF(OR(HLOOKUP($A907,'Z-scores'!$C$2:$UD$20,7,FALSE)&gt;2,HLOOKUP($A907,'Z-scores'!$C$2:$UD$20,7,FALSE)&lt;-2),"",'Total-corrected counts'!I907),"")</f>
        <v/>
      </c>
      <c r="J907" t="str">
        <f>IFERROR(IF(OR(HLOOKUP($A907,'Z-scores'!$C$2:$UD$20,8,FALSE)&gt;2,HLOOKUP($A907,'Z-scores'!$C$2:$UD$20,8,FALSE)&lt;-2),"",'Total-corrected counts'!J907),"")</f>
        <v/>
      </c>
      <c r="K907" t="str">
        <f>IFERROR(IF(OR(HLOOKUP($A907,'Z-scores'!$C$2:$UD$20,9,FALSE)&gt;2,HLOOKUP($A907,'Z-scores'!$C$2:$UD$20,9,FALSE)&lt;-2),"",'Total-corrected counts'!K907),"")</f>
        <v/>
      </c>
      <c r="L907" t="str">
        <f>IFERROR(IF(OR(HLOOKUP($A907,'Z-scores'!$C$2:$UD$20,10,FALSE)&gt;2,HLOOKUP($A907,'Z-scores'!$C$2:$UD$20,10,FALSE)&lt;-2),"",'Total-corrected counts'!L907),"")</f>
        <v/>
      </c>
      <c r="M907" t="str">
        <f>IFERROR(IF(OR(HLOOKUP($A907,'Z-scores'!$C$2:$UD$20,11,FALSE)&gt;2,HLOOKUP($A907,'Z-scores'!$C$2:$UD$20,11,FALSE)&lt;-2),"",'Total-corrected counts'!M907),"")</f>
        <v/>
      </c>
      <c r="N907" t="str">
        <f>IFERROR(IF(OR(HLOOKUP($A907,'Z-scores'!$C$2:$UD$20,12,FALSE)&gt;2,HLOOKUP($A907,'Z-scores'!$C$2:$UD$20,12,FALSE)&lt;-2),"",'Total-corrected counts'!N907),"")</f>
        <v/>
      </c>
      <c r="O907" t="str">
        <f>IFERROR(IF(OR(HLOOKUP($A907,'Z-scores'!$C$2:$UD$20,13,FALSE)&gt;2,HLOOKUP($A907,'Z-scores'!$C$2:$UD$20,13,FALSE)&lt;-2),"",'Total-corrected counts'!O907),"")</f>
        <v/>
      </c>
      <c r="P907" t="str">
        <f>IFERROR(IF(OR(HLOOKUP($A907,'Z-scores'!$C$2:$UD$20,14,FALSE)&gt;2,HLOOKUP($A907,'Z-scores'!$C$2:$UD$20,14,FALSE)&lt;-2),"",'Total-corrected counts'!P907),"")</f>
        <v/>
      </c>
      <c r="Q907" t="str">
        <f>IFERROR(IF(OR(HLOOKUP($A907,'Z-scores'!$C$2:$UD$20,15,FALSE)&gt;2,HLOOKUP($A907,'Z-scores'!$C$2:$UD$20,15,FALSE)&lt;-2),"",'Total-corrected counts'!Q907),"")</f>
        <v/>
      </c>
      <c r="R907" t="str">
        <f>IFERROR(IF(OR(HLOOKUP($A907,'Z-scores'!$C$2:$UD$20,16,FALSE)&gt;2,HLOOKUP($A907,'Z-scores'!$C$2:$UD$20,16,FALSE)&lt;-2),"",'Total-corrected counts'!R907),"")</f>
        <v/>
      </c>
      <c r="S907" t="str">
        <f>IFERROR(IF(OR(HLOOKUP($A907,'Z-scores'!$C$2:$UD$20,17,FALSE)&gt;2,HLOOKUP($A907,'Z-scores'!$C$2:$UD$20,17,FALSE)&lt;-2),"",'Total-corrected counts'!S907),"")</f>
        <v/>
      </c>
      <c r="T907" t="str">
        <f>IFERROR(IF(OR(HLOOKUP($A907,'Z-scores'!$C$2:$UD$20,18,FALSE)&gt;2,HLOOKUP($A907,'Z-scores'!$C$2:$UD$20,18,FALSE)&lt;-2),"",'Total-corrected counts'!T907),"")</f>
        <v/>
      </c>
      <c r="U907" t="str">
        <f>IFERROR(IF(OR(HLOOKUP($A907,'Z-scores'!$C$2:$UD$20,19,FALSE)&gt;2,HLOOKUP($A907,'Z-scores'!$C$2:$UD$20,19,FALSE)&lt;-2),"",'Total-corrected counts'!U907),"")</f>
        <v/>
      </c>
      <c r="V907">
        <f t="shared" si="56"/>
        <v>1</v>
      </c>
      <c r="W907" t="str">
        <f t="shared" si="57"/>
        <v/>
      </c>
      <c r="X907" t="str">
        <f t="shared" si="58"/>
        <v/>
      </c>
      <c r="Y907" t="str">
        <f t="shared" si="59"/>
        <v/>
      </c>
    </row>
    <row r="908" spans="1:25" x14ac:dyDescent="0.25">
      <c r="A908">
        <v>916</v>
      </c>
      <c r="B908" t="s">
        <v>1066</v>
      </c>
      <c r="C908">
        <v>98500</v>
      </c>
      <c r="D908">
        <v>848</v>
      </c>
      <c r="E908" t="str">
        <f>IFERROR(IF(OR(HLOOKUP($A908,'Z-scores'!$C$2:$UD$20,3,FALSE)&gt;2,HLOOKUP(A908,'Z-scores'!$C$2:$UD$20,3,FALSE)&lt;-2),"",'Total-corrected counts'!E908),"")</f>
        <v/>
      </c>
      <c r="F908" t="str">
        <f>IFERROR(IF(OR(HLOOKUP($A908,'Z-scores'!$C$2:$UD$20,4,FALSE)&gt;2,HLOOKUP($A908,'Z-scores'!$C$2:$UD$20,4,FALSE)&lt;-2),"",'Total-corrected counts'!F908),"")</f>
        <v/>
      </c>
      <c r="G908" t="str">
        <f>IFERROR(IF(OR(HLOOKUP($A908,'Z-scores'!$C$2:$UD$20,5,FALSE)&gt;2,HLOOKUP($A908,'Z-scores'!$C$2:$UD$20,5,FALSE)&lt;-2),"",'Total-corrected counts'!G908),"")</f>
        <v/>
      </c>
      <c r="H908" t="str">
        <f>IFERROR(IF(OR(HLOOKUP($A908,'Z-scores'!$C$2:$UD$20,6,FALSE)&gt;2,HLOOKUP($A908,'Z-scores'!$C$2:$UD$20,6,FALSE)&lt;-2),"",'Total-corrected counts'!H908),"")</f>
        <v/>
      </c>
      <c r="I908" t="str">
        <f>IFERROR(IF(OR(HLOOKUP($A908,'Z-scores'!$C$2:$UD$20,7,FALSE)&gt;2,HLOOKUP($A908,'Z-scores'!$C$2:$UD$20,7,FALSE)&lt;-2),"",'Total-corrected counts'!I908),"")</f>
        <v/>
      </c>
      <c r="J908" t="str">
        <f>IFERROR(IF(OR(HLOOKUP($A908,'Z-scores'!$C$2:$UD$20,8,FALSE)&gt;2,HLOOKUP($A908,'Z-scores'!$C$2:$UD$20,8,FALSE)&lt;-2),"",'Total-corrected counts'!J908),"")</f>
        <v/>
      </c>
      <c r="K908" t="str">
        <f>IFERROR(IF(OR(HLOOKUP($A908,'Z-scores'!$C$2:$UD$20,9,FALSE)&gt;2,HLOOKUP($A908,'Z-scores'!$C$2:$UD$20,9,FALSE)&lt;-2),"",'Total-corrected counts'!K908),"")</f>
        <v/>
      </c>
      <c r="L908" t="str">
        <f>IFERROR(IF(OR(HLOOKUP($A908,'Z-scores'!$C$2:$UD$20,10,FALSE)&gt;2,HLOOKUP($A908,'Z-scores'!$C$2:$UD$20,10,FALSE)&lt;-2),"",'Total-corrected counts'!L908),"")</f>
        <v/>
      </c>
      <c r="M908" t="str">
        <f>IFERROR(IF(OR(HLOOKUP($A908,'Z-scores'!$C$2:$UD$20,11,FALSE)&gt;2,HLOOKUP($A908,'Z-scores'!$C$2:$UD$20,11,FALSE)&lt;-2),"",'Total-corrected counts'!M908),"")</f>
        <v/>
      </c>
      <c r="N908" t="str">
        <f>IFERROR(IF(OR(HLOOKUP($A908,'Z-scores'!$C$2:$UD$20,12,FALSE)&gt;2,HLOOKUP($A908,'Z-scores'!$C$2:$UD$20,12,FALSE)&lt;-2),"",'Total-corrected counts'!N908),"")</f>
        <v/>
      </c>
      <c r="O908" t="str">
        <f>IFERROR(IF(OR(HLOOKUP($A908,'Z-scores'!$C$2:$UD$20,13,FALSE)&gt;2,HLOOKUP($A908,'Z-scores'!$C$2:$UD$20,13,FALSE)&lt;-2),"",'Total-corrected counts'!O908),"")</f>
        <v/>
      </c>
      <c r="P908" t="str">
        <f>IFERROR(IF(OR(HLOOKUP($A908,'Z-scores'!$C$2:$UD$20,14,FALSE)&gt;2,HLOOKUP($A908,'Z-scores'!$C$2:$UD$20,14,FALSE)&lt;-2),"",'Total-corrected counts'!P908),"")</f>
        <v/>
      </c>
      <c r="Q908" t="str">
        <f>IFERROR(IF(OR(HLOOKUP($A908,'Z-scores'!$C$2:$UD$20,15,FALSE)&gt;2,HLOOKUP($A908,'Z-scores'!$C$2:$UD$20,15,FALSE)&lt;-2),"",'Total-corrected counts'!Q908),"")</f>
        <v/>
      </c>
      <c r="R908" t="str">
        <f>IFERROR(IF(OR(HLOOKUP($A908,'Z-scores'!$C$2:$UD$20,16,FALSE)&gt;2,HLOOKUP($A908,'Z-scores'!$C$2:$UD$20,16,FALSE)&lt;-2),"",'Total-corrected counts'!R908),"")</f>
        <v/>
      </c>
      <c r="S908" t="str">
        <f>IFERROR(IF(OR(HLOOKUP($A908,'Z-scores'!$C$2:$UD$20,17,FALSE)&gt;2,HLOOKUP($A908,'Z-scores'!$C$2:$UD$20,17,FALSE)&lt;-2),"",'Total-corrected counts'!S908),"")</f>
        <v/>
      </c>
      <c r="T908" t="str">
        <f>IFERROR(IF(OR(HLOOKUP($A908,'Z-scores'!$C$2:$UD$20,18,FALSE)&gt;2,HLOOKUP($A908,'Z-scores'!$C$2:$UD$20,18,FALSE)&lt;-2),"",'Total-corrected counts'!T908),"")</f>
        <v/>
      </c>
      <c r="U908" t="str">
        <f>IFERROR(IF(OR(HLOOKUP($A908,'Z-scores'!$C$2:$UD$20,19,FALSE)&gt;2,HLOOKUP($A908,'Z-scores'!$C$2:$UD$20,19,FALSE)&lt;-2),"",'Total-corrected counts'!U908),"")</f>
        <v/>
      </c>
      <c r="V908">
        <f t="shared" si="56"/>
        <v>1</v>
      </c>
      <c r="W908" t="str">
        <f t="shared" si="57"/>
        <v/>
      </c>
      <c r="X908" t="str">
        <f t="shared" si="58"/>
        <v/>
      </c>
      <c r="Y908" t="str">
        <f t="shared" si="59"/>
        <v/>
      </c>
    </row>
    <row r="909" spans="1:25" x14ac:dyDescent="0.25">
      <c r="A909">
        <v>917</v>
      </c>
      <c r="B909" t="s">
        <v>1067</v>
      </c>
      <c r="C909">
        <v>101500</v>
      </c>
      <c r="D909">
        <v>967</v>
      </c>
      <c r="E909" t="str">
        <f>IFERROR(IF(OR(HLOOKUP($A909,'Z-scores'!$C$2:$UD$20,3,FALSE)&gt;2,HLOOKUP(A909,'Z-scores'!$C$2:$UD$20,3,FALSE)&lt;-2),"",'Total-corrected counts'!E909),"")</f>
        <v/>
      </c>
      <c r="F909" t="str">
        <f>IFERROR(IF(OR(HLOOKUP($A909,'Z-scores'!$C$2:$UD$20,4,FALSE)&gt;2,HLOOKUP($A909,'Z-scores'!$C$2:$UD$20,4,FALSE)&lt;-2),"",'Total-corrected counts'!F909),"")</f>
        <v/>
      </c>
      <c r="G909" t="str">
        <f>IFERROR(IF(OR(HLOOKUP($A909,'Z-scores'!$C$2:$UD$20,5,FALSE)&gt;2,HLOOKUP($A909,'Z-scores'!$C$2:$UD$20,5,FALSE)&lt;-2),"",'Total-corrected counts'!G909),"")</f>
        <v/>
      </c>
      <c r="H909" t="str">
        <f>IFERROR(IF(OR(HLOOKUP($A909,'Z-scores'!$C$2:$UD$20,6,FALSE)&gt;2,HLOOKUP($A909,'Z-scores'!$C$2:$UD$20,6,FALSE)&lt;-2),"",'Total-corrected counts'!H909),"")</f>
        <v/>
      </c>
      <c r="I909" t="str">
        <f>IFERROR(IF(OR(HLOOKUP($A909,'Z-scores'!$C$2:$UD$20,7,FALSE)&gt;2,HLOOKUP($A909,'Z-scores'!$C$2:$UD$20,7,FALSE)&lt;-2),"",'Total-corrected counts'!I909),"")</f>
        <v/>
      </c>
      <c r="J909" t="str">
        <f>IFERROR(IF(OR(HLOOKUP($A909,'Z-scores'!$C$2:$UD$20,8,FALSE)&gt;2,HLOOKUP($A909,'Z-scores'!$C$2:$UD$20,8,FALSE)&lt;-2),"",'Total-corrected counts'!J909),"")</f>
        <v/>
      </c>
      <c r="K909" t="str">
        <f>IFERROR(IF(OR(HLOOKUP($A909,'Z-scores'!$C$2:$UD$20,9,FALSE)&gt;2,HLOOKUP($A909,'Z-scores'!$C$2:$UD$20,9,FALSE)&lt;-2),"",'Total-corrected counts'!K909),"")</f>
        <v/>
      </c>
      <c r="L909" t="str">
        <f>IFERROR(IF(OR(HLOOKUP($A909,'Z-scores'!$C$2:$UD$20,10,FALSE)&gt;2,HLOOKUP($A909,'Z-scores'!$C$2:$UD$20,10,FALSE)&lt;-2),"",'Total-corrected counts'!L909),"")</f>
        <v/>
      </c>
      <c r="M909" t="str">
        <f>IFERROR(IF(OR(HLOOKUP($A909,'Z-scores'!$C$2:$UD$20,11,FALSE)&gt;2,HLOOKUP($A909,'Z-scores'!$C$2:$UD$20,11,FALSE)&lt;-2),"",'Total-corrected counts'!M909),"")</f>
        <v/>
      </c>
      <c r="N909" t="str">
        <f>IFERROR(IF(OR(HLOOKUP($A909,'Z-scores'!$C$2:$UD$20,12,FALSE)&gt;2,HLOOKUP($A909,'Z-scores'!$C$2:$UD$20,12,FALSE)&lt;-2),"",'Total-corrected counts'!N909),"")</f>
        <v/>
      </c>
      <c r="O909" t="str">
        <f>IFERROR(IF(OR(HLOOKUP($A909,'Z-scores'!$C$2:$UD$20,13,FALSE)&gt;2,HLOOKUP($A909,'Z-scores'!$C$2:$UD$20,13,FALSE)&lt;-2),"",'Total-corrected counts'!O909),"")</f>
        <v/>
      </c>
      <c r="P909" t="str">
        <f>IFERROR(IF(OR(HLOOKUP($A909,'Z-scores'!$C$2:$UD$20,14,FALSE)&gt;2,HLOOKUP($A909,'Z-scores'!$C$2:$UD$20,14,FALSE)&lt;-2),"",'Total-corrected counts'!P909),"")</f>
        <v/>
      </c>
      <c r="Q909" t="str">
        <f>IFERROR(IF(OR(HLOOKUP($A909,'Z-scores'!$C$2:$UD$20,15,FALSE)&gt;2,HLOOKUP($A909,'Z-scores'!$C$2:$UD$20,15,FALSE)&lt;-2),"",'Total-corrected counts'!Q909),"")</f>
        <v/>
      </c>
      <c r="R909" t="str">
        <f>IFERROR(IF(OR(HLOOKUP($A909,'Z-scores'!$C$2:$UD$20,16,FALSE)&gt;2,HLOOKUP($A909,'Z-scores'!$C$2:$UD$20,16,FALSE)&lt;-2),"",'Total-corrected counts'!R909),"")</f>
        <v/>
      </c>
      <c r="S909" t="str">
        <f>IFERROR(IF(OR(HLOOKUP($A909,'Z-scores'!$C$2:$UD$20,17,FALSE)&gt;2,HLOOKUP($A909,'Z-scores'!$C$2:$UD$20,17,FALSE)&lt;-2),"",'Total-corrected counts'!S909),"")</f>
        <v/>
      </c>
      <c r="T909" t="str">
        <f>IFERROR(IF(OR(HLOOKUP($A909,'Z-scores'!$C$2:$UD$20,18,FALSE)&gt;2,HLOOKUP($A909,'Z-scores'!$C$2:$UD$20,18,FALSE)&lt;-2),"",'Total-corrected counts'!T909),"")</f>
        <v/>
      </c>
      <c r="U909" t="str">
        <f>IFERROR(IF(OR(HLOOKUP($A909,'Z-scores'!$C$2:$UD$20,19,FALSE)&gt;2,HLOOKUP($A909,'Z-scores'!$C$2:$UD$20,19,FALSE)&lt;-2),"",'Total-corrected counts'!U909),"")</f>
        <v/>
      </c>
      <c r="V909">
        <f t="shared" si="56"/>
        <v>1</v>
      </c>
      <c r="W909" t="str">
        <f t="shared" si="57"/>
        <v/>
      </c>
      <c r="X909" t="str">
        <f t="shared" si="58"/>
        <v/>
      </c>
      <c r="Y909" t="str">
        <f t="shared" si="59"/>
        <v/>
      </c>
    </row>
    <row r="910" spans="1:25" x14ac:dyDescent="0.25">
      <c r="A910">
        <v>918</v>
      </c>
      <c r="B910" t="s">
        <v>445</v>
      </c>
      <c r="C910">
        <v>41350</v>
      </c>
      <c r="D910">
        <v>909</v>
      </c>
      <c r="E910" t="str">
        <f>IFERROR(IF(OR(HLOOKUP($A910,'Z-scores'!$C$2:$UD$20,3,FALSE)&gt;2,HLOOKUP(A910,'Z-scores'!$C$2:$UD$20,3,FALSE)&lt;-2),"",'Total-corrected counts'!E910),"")</f>
        <v/>
      </c>
      <c r="F910">
        <f>IFERROR(IF(OR(HLOOKUP($A910,'Z-scores'!$C$2:$UD$20,4,FALSE)&gt;2,HLOOKUP($A910,'Z-scores'!$C$2:$UD$20,4,FALSE)&lt;-2),"",'Total-corrected counts'!F910),"")</f>
        <v>193.18036401578914</v>
      </c>
      <c r="G910">
        <f>IFERROR(IF(OR(HLOOKUP($A910,'Z-scores'!$C$2:$UD$20,5,FALSE)&gt;2,HLOOKUP($A910,'Z-scores'!$C$2:$UD$20,5,FALSE)&lt;-2),"",'Total-corrected counts'!G910),"")</f>
        <v>257.75511601951723</v>
      </c>
      <c r="H910">
        <f>IFERROR(IF(OR(HLOOKUP($A910,'Z-scores'!$C$2:$UD$20,6,FALSE)&gt;2,HLOOKUP($A910,'Z-scores'!$C$2:$UD$20,6,FALSE)&lt;-2),"",'Total-corrected counts'!H910),"")</f>
        <v>212.25030556309815</v>
      </c>
      <c r="I910">
        <f>IFERROR(IF(OR(HLOOKUP($A910,'Z-scores'!$C$2:$UD$20,7,FALSE)&gt;2,HLOOKUP($A910,'Z-scores'!$C$2:$UD$20,7,FALSE)&lt;-2),"",'Total-corrected counts'!I910),"")</f>
        <v>231.32074658523146</v>
      </c>
      <c r="J910">
        <f>IFERROR(IF(OR(HLOOKUP($A910,'Z-scores'!$C$2:$UD$20,8,FALSE)&gt;2,HLOOKUP($A910,'Z-scores'!$C$2:$UD$20,8,FALSE)&lt;-2),"",'Total-corrected counts'!J910),"")</f>
        <v>72.082813137917356</v>
      </c>
      <c r="K910">
        <f>IFERROR(IF(OR(HLOOKUP($A910,'Z-scores'!$C$2:$UD$20,9,FALSE)&gt;2,HLOOKUP($A910,'Z-scores'!$C$2:$UD$20,9,FALSE)&lt;-2),"",'Total-corrected counts'!K910),"")</f>
        <v>112.94275043201962</v>
      </c>
      <c r="L910">
        <f>IFERROR(IF(OR(HLOOKUP($A910,'Z-scores'!$C$2:$UD$20,10,FALSE)&gt;2,HLOOKUP($A910,'Z-scores'!$C$2:$UD$20,10,FALSE)&lt;-2),"",'Total-corrected counts'!L910),"")</f>
        <v>175.25493149790887</v>
      </c>
      <c r="M910">
        <f>IFERROR(IF(OR(HLOOKUP($A910,'Z-scores'!$C$2:$UD$20,11,FALSE)&gt;2,HLOOKUP($A910,'Z-scores'!$C$2:$UD$20,11,FALSE)&lt;-2),"",'Total-corrected counts'!M910),"")</f>
        <v>195.64061473359058</v>
      </c>
      <c r="N910">
        <f>IFERROR(IF(OR(HLOOKUP($A910,'Z-scores'!$C$2:$UD$20,12,FALSE)&gt;2,HLOOKUP($A910,'Z-scores'!$C$2:$UD$20,12,FALSE)&lt;-2),"",'Total-corrected counts'!N910),"")</f>
        <v>168.22656013020443</v>
      </c>
      <c r="O910">
        <f>IFERROR(IF(OR(HLOOKUP($A910,'Z-scores'!$C$2:$UD$20,13,FALSE)&gt;2,HLOOKUP($A910,'Z-scores'!$C$2:$UD$20,13,FALSE)&lt;-2),"",'Total-corrected counts'!O910),"")</f>
        <v>172.05979403439446</v>
      </c>
      <c r="P910">
        <f>IFERROR(IF(OR(HLOOKUP($A910,'Z-scores'!$C$2:$UD$20,14,FALSE)&gt;2,HLOOKUP($A910,'Z-scores'!$C$2:$UD$20,14,FALSE)&lt;-2),"",'Total-corrected counts'!P910),"")</f>
        <v>151.79184639692562</v>
      </c>
      <c r="Q910">
        <f>IFERROR(IF(OR(HLOOKUP($A910,'Z-scores'!$C$2:$UD$20,15,FALSE)&gt;2,HLOOKUP($A910,'Z-scores'!$C$2:$UD$20,15,FALSE)&lt;-2),"",'Total-corrected counts'!Q910),"")</f>
        <v>210.30142521705892</v>
      </c>
      <c r="R910">
        <f>IFERROR(IF(OR(HLOOKUP($A910,'Z-scores'!$C$2:$UD$20,16,FALSE)&gt;2,HLOOKUP($A910,'Z-scores'!$C$2:$UD$20,16,FALSE)&lt;-2),"",'Total-corrected counts'!R910),"")</f>
        <v>151.77979328072189</v>
      </c>
      <c r="S910">
        <f>IFERROR(IF(OR(HLOOKUP($A910,'Z-scores'!$C$2:$UD$20,17,FALSE)&gt;2,HLOOKUP($A910,'Z-scores'!$C$2:$UD$20,17,FALSE)&lt;-2),"",'Total-corrected counts'!S910),"")</f>
        <v>223.30031734864596</v>
      </c>
      <c r="T910">
        <f>IFERROR(IF(OR(HLOOKUP($A910,'Z-scores'!$C$2:$UD$20,18,FALSE)&gt;2,HLOOKUP($A910,'Z-scores'!$C$2:$UD$20,18,FALSE)&lt;-2),"",'Total-corrected counts'!T910),"")</f>
        <v>122.60246081205767</v>
      </c>
      <c r="U910">
        <f>IFERROR(IF(OR(HLOOKUP($A910,'Z-scores'!$C$2:$UD$20,19,FALSE)&gt;2,HLOOKUP($A910,'Z-scores'!$C$2:$UD$20,19,FALSE)&lt;-2),"",'Total-corrected counts'!U910),"")</f>
        <v>93.433083235333683</v>
      </c>
      <c r="V910">
        <f t="shared" si="56"/>
        <v>1</v>
      </c>
      <c r="W910">
        <f t="shared" si="57"/>
        <v>0.46947014332988291</v>
      </c>
      <c r="X910">
        <f t="shared" si="58"/>
        <v>181.30345524813407</v>
      </c>
      <c r="Y910">
        <f t="shared" si="59"/>
        <v>161.68691005691781</v>
      </c>
    </row>
    <row r="911" spans="1:25" x14ac:dyDescent="0.25">
      <c r="A911">
        <v>919</v>
      </c>
      <c r="B911" t="s">
        <v>446</v>
      </c>
      <c r="C911">
        <v>19300</v>
      </c>
      <c r="D911">
        <v>39</v>
      </c>
      <c r="E911" t="str">
        <f>IFERROR(IF(OR(HLOOKUP($A911,'Z-scores'!$C$2:$UD$20,3,FALSE)&gt;2,HLOOKUP(A911,'Z-scores'!$C$2:$UD$20,3,FALSE)&lt;-2),"",'Total-corrected counts'!E911),"")</f>
        <v/>
      </c>
      <c r="F911">
        <f>IFERROR(IF(OR(HLOOKUP($A911,'Z-scores'!$C$2:$UD$20,4,FALSE)&gt;2,HLOOKUP($A911,'Z-scores'!$C$2:$UD$20,4,FALSE)&lt;-2),"",'Total-corrected counts'!F911),"")</f>
        <v>16.627456384713568</v>
      </c>
      <c r="G911">
        <f>IFERROR(IF(OR(HLOOKUP($A911,'Z-scores'!$C$2:$UD$20,5,FALSE)&gt;2,HLOOKUP($A911,'Z-scores'!$C$2:$UD$20,5,FALSE)&lt;-2),"",'Total-corrected counts'!G911),"")</f>
        <v>0.32233239722632973</v>
      </c>
      <c r="H911">
        <f>IFERROR(IF(OR(HLOOKUP($A911,'Z-scores'!$C$2:$UD$20,6,FALSE)&gt;2,HLOOKUP($A911,'Z-scores'!$C$2:$UD$20,6,FALSE)&lt;-2),"",'Total-corrected counts'!H911),"")</f>
        <v>8.7812307823322744</v>
      </c>
      <c r="I911">
        <f>IFERROR(IF(OR(HLOOKUP($A911,'Z-scores'!$C$2:$UD$20,7,FALSE)&gt;2,HLOOKUP($A911,'Z-scores'!$C$2:$UD$20,7,FALSE)&lt;-2),"",'Total-corrected counts'!I911),"")</f>
        <v>0.45561031772662769</v>
      </c>
      <c r="J911">
        <f>IFERROR(IF(OR(HLOOKUP($A911,'Z-scores'!$C$2:$UD$20,8,FALSE)&gt;2,HLOOKUP($A911,'Z-scores'!$C$2:$UD$20,8,FALSE)&lt;-2),"",'Total-corrected counts'!J911),"")</f>
        <v>2.5886501742531376</v>
      </c>
      <c r="K911">
        <f>IFERROR(IF(OR(HLOOKUP($A911,'Z-scores'!$C$2:$UD$20,9,FALSE)&gt;2,HLOOKUP($A911,'Z-scores'!$C$2:$UD$20,9,FALSE)&lt;-2),"",'Total-corrected counts'!K911),"")</f>
        <v>5.81526283516361</v>
      </c>
      <c r="L911">
        <f>IFERROR(IF(OR(HLOOKUP($A911,'Z-scores'!$C$2:$UD$20,10,FALSE)&gt;2,HLOOKUP($A911,'Z-scores'!$C$2:$UD$20,10,FALSE)&lt;-2),"",'Total-corrected counts'!L911),"")</f>
        <v>1.49492782894145</v>
      </c>
      <c r="M911">
        <f>IFERROR(IF(OR(HLOOKUP($A911,'Z-scores'!$C$2:$UD$20,11,FALSE)&gt;2,HLOOKUP($A911,'Z-scores'!$C$2:$UD$20,11,FALSE)&lt;-2),"",'Total-corrected counts'!M911),"")</f>
        <v>2.4835207569808131</v>
      </c>
      <c r="N911">
        <f>IFERROR(IF(OR(HLOOKUP($A911,'Z-scores'!$C$2:$UD$20,12,FALSE)&gt;2,HLOOKUP($A911,'Z-scores'!$C$2:$UD$20,12,FALSE)&lt;-2),"",'Total-corrected counts'!N911),"")</f>
        <v>9.3474473679146115</v>
      </c>
      <c r="O911">
        <f>IFERROR(IF(OR(HLOOKUP($A911,'Z-scores'!$C$2:$UD$20,13,FALSE)&gt;2,HLOOKUP($A911,'Z-scores'!$C$2:$UD$20,13,FALSE)&lt;-2),"",'Total-corrected counts'!O911),"")</f>
        <v>2.7292916259881062</v>
      </c>
      <c r="P911">
        <f>IFERROR(IF(OR(HLOOKUP($A911,'Z-scores'!$C$2:$UD$20,14,FALSE)&gt;2,HLOOKUP($A911,'Z-scores'!$C$2:$UD$20,14,FALSE)&lt;-2),"",'Total-corrected counts'!P911),"")</f>
        <v>3.1412283442222129</v>
      </c>
      <c r="Q911">
        <f>IFERROR(IF(OR(HLOOKUP($A911,'Z-scores'!$C$2:$UD$20,15,FALSE)&gt;2,HLOOKUP($A911,'Z-scores'!$C$2:$UD$20,15,FALSE)&lt;-2),"",'Total-corrected counts'!Q911),"")</f>
        <v>0.28278116248410573</v>
      </c>
      <c r="R911">
        <f>IFERROR(IF(OR(HLOOKUP($A911,'Z-scores'!$C$2:$UD$20,16,FALSE)&gt;2,HLOOKUP($A911,'Z-scores'!$C$2:$UD$20,16,FALSE)&lt;-2),"",'Total-corrected counts'!R911),"")</f>
        <v>4.111145170305992</v>
      </c>
      <c r="S911">
        <f>IFERROR(IF(OR(HLOOKUP($A911,'Z-scores'!$C$2:$UD$20,17,FALSE)&gt;2,HLOOKUP($A911,'Z-scores'!$C$2:$UD$20,17,FALSE)&lt;-2),"",'Total-corrected counts'!S911),"")</f>
        <v>5.2819061329824368</v>
      </c>
      <c r="T911">
        <f>IFERROR(IF(OR(HLOOKUP($A911,'Z-scores'!$C$2:$UD$20,18,FALSE)&gt;2,HLOOKUP($A911,'Z-scores'!$C$2:$UD$20,18,FALSE)&lt;-2),"",'Total-corrected counts'!T911),"")</f>
        <v>12.594436798435748</v>
      </c>
      <c r="U911">
        <f>IFERROR(IF(OR(HLOOKUP($A911,'Z-scores'!$C$2:$UD$20,19,FALSE)&gt;2,HLOOKUP($A911,'Z-scores'!$C$2:$UD$20,19,FALSE)&lt;-2),"",'Total-corrected counts'!U911),"")</f>
        <v>12.944632729134753</v>
      </c>
      <c r="V911">
        <f t="shared" si="56"/>
        <v>1</v>
      </c>
      <c r="W911">
        <f t="shared" si="57"/>
        <v>0.57552395746672513</v>
      </c>
      <c r="X911">
        <f t="shared" si="58"/>
        <v>4.8211239346672263</v>
      </c>
      <c r="Y911">
        <f t="shared" si="59"/>
        <v>6.3041086664334962</v>
      </c>
    </row>
    <row r="912" spans="1:25" x14ac:dyDescent="0.25">
      <c r="A912">
        <v>920</v>
      </c>
      <c r="B912" t="s">
        <v>447</v>
      </c>
      <c r="C912">
        <v>55400</v>
      </c>
      <c r="D912">
        <v>645</v>
      </c>
      <c r="E912">
        <f>IFERROR(IF(OR(HLOOKUP($A912,'Z-scores'!$C$2:$UD$20,3,FALSE)&gt;2,HLOOKUP(A912,'Z-scores'!$C$2:$UD$20,3,FALSE)&lt;-2),"",'Total-corrected counts'!E912),"")</f>
        <v>10.65964665335285</v>
      </c>
      <c r="F912">
        <f>IFERROR(IF(OR(HLOOKUP($A912,'Z-scores'!$C$2:$UD$20,4,FALSE)&gt;2,HLOOKUP($A912,'Z-scores'!$C$2:$UD$20,4,FALSE)&lt;-2),"",'Total-corrected counts'!F912),"")</f>
        <v>5.2171002766047501</v>
      </c>
      <c r="G912">
        <f>IFERROR(IF(OR(HLOOKUP($A912,'Z-scores'!$C$2:$UD$20,5,FALSE)&gt;2,HLOOKUP($A912,'Z-scores'!$C$2:$UD$20,5,FALSE)&lt;-2),"",'Total-corrected counts'!G912),"")</f>
        <v>23.268369924775676</v>
      </c>
      <c r="H912">
        <f>IFERROR(IF(OR(HLOOKUP($A912,'Z-scores'!$C$2:$UD$20,6,FALSE)&gt;2,HLOOKUP($A912,'Z-scores'!$C$2:$UD$20,6,FALSE)&lt;-2),"",'Total-corrected counts'!H912),"")</f>
        <v>14.658652339346405</v>
      </c>
      <c r="I912">
        <f>IFERROR(IF(OR(HLOOKUP($A912,'Z-scores'!$C$2:$UD$20,7,FALSE)&gt;2,HLOOKUP($A912,'Z-scores'!$C$2:$UD$20,7,FALSE)&lt;-2),"",'Total-corrected counts'!I912),"")</f>
        <v>19.726695378325878</v>
      </c>
      <c r="J912">
        <f>IFERROR(IF(OR(HLOOKUP($A912,'Z-scores'!$C$2:$UD$20,8,FALSE)&gt;2,HLOOKUP($A912,'Z-scores'!$C$2:$UD$20,8,FALSE)&lt;-2),"",'Total-corrected counts'!J912),"")</f>
        <v>53.868577435648625</v>
      </c>
      <c r="K912">
        <f>IFERROR(IF(OR(HLOOKUP($A912,'Z-scores'!$C$2:$UD$20,9,FALSE)&gt;2,HLOOKUP($A912,'Z-scores'!$C$2:$UD$20,9,FALSE)&lt;-2),"",'Total-corrected counts'!K912),"")</f>
        <v>62.826244495233851</v>
      </c>
      <c r="L912">
        <f>IFERROR(IF(OR(HLOOKUP($A912,'Z-scores'!$C$2:$UD$20,10,FALSE)&gt;2,HLOOKUP($A912,'Z-scores'!$C$2:$UD$20,10,FALSE)&lt;-2),"",'Total-corrected counts'!L912),"")</f>
        <v>20.241058214870957</v>
      </c>
      <c r="M912">
        <f>IFERROR(IF(OR(HLOOKUP($A912,'Z-scores'!$C$2:$UD$20,11,FALSE)&gt;2,HLOOKUP($A912,'Z-scores'!$C$2:$UD$20,11,FALSE)&lt;-2),"",'Total-corrected counts'!M912),"")</f>
        <v>15.320420254102418</v>
      </c>
      <c r="N912">
        <f>IFERROR(IF(OR(HLOOKUP($A912,'Z-scores'!$C$2:$UD$20,12,FALSE)&gt;2,HLOOKUP($A912,'Z-scores'!$C$2:$UD$20,12,FALSE)&lt;-2),"",'Total-corrected counts'!N912),"")</f>
        <v>38.067937614036566</v>
      </c>
      <c r="O912">
        <f>IFERROR(IF(OR(HLOOKUP($A912,'Z-scores'!$C$2:$UD$20,13,FALSE)&gt;2,HLOOKUP($A912,'Z-scores'!$C$2:$UD$20,13,FALSE)&lt;-2),"",'Total-corrected counts'!O912),"")</f>
        <v>30.688545422176993</v>
      </c>
      <c r="P912">
        <f>IFERROR(IF(OR(HLOOKUP($A912,'Z-scores'!$C$2:$UD$20,14,FALSE)&gt;2,HLOOKUP($A912,'Z-scores'!$C$2:$UD$20,14,FALSE)&lt;-2),"",'Total-corrected counts'!P912),"")</f>
        <v>11.992226848826569</v>
      </c>
      <c r="Q912">
        <f>IFERROR(IF(OR(HLOOKUP($A912,'Z-scores'!$C$2:$UD$20,15,FALSE)&gt;2,HLOOKUP($A912,'Z-scores'!$C$2:$UD$20,15,FALSE)&lt;-2),"",'Total-corrected counts'!Q912),"")</f>
        <v>2.1647385541886717</v>
      </c>
      <c r="R912">
        <f>IFERROR(IF(OR(HLOOKUP($A912,'Z-scores'!$C$2:$UD$20,16,FALSE)&gt;2,HLOOKUP($A912,'Z-scores'!$C$2:$UD$20,16,FALSE)&lt;-2),"",'Total-corrected counts'!R912),"")</f>
        <v>42.590021457292771</v>
      </c>
      <c r="S912">
        <f>IFERROR(IF(OR(HLOOKUP($A912,'Z-scores'!$C$2:$UD$20,17,FALSE)&gt;2,HLOOKUP($A912,'Z-scores'!$C$2:$UD$20,17,FALSE)&lt;-2),"",'Total-corrected counts'!S912),"")</f>
        <v>4.8150572866962191</v>
      </c>
      <c r="T912">
        <f>IFERROR(IF(OR(HLOOKUP($A912,'Z-scores'!$C$2:$UD$20,18,FALSE)&gt;2,HLOOKUP($A912,'Z-scores'!$C$2:$UD$20,18,FALSE)&lt;-2),"",'Total-corrected counts'!T912),"")</f>
        <v>9.5961704664752592</v>
      </c>
      <c r="U912">
        <f>IFERROR(IF(OR(HLOOKUP($A912,'Z-scores'!$C$2:$UD$20,19,FALSE)&gt;2,HLOOKUP($A912,'Z-scores'!$C$2:$UD$20,19,FALSE)&lt;-2),"",'Total-corrected counts'!U912),"")</f>
        <v>44.865758560685293</v>
      </c>
      <c r="V912">
        <f t="shared" si="56"/>
        <v>1</v>
      </c>
      <c r="W912">
        <f t="shared" si="57"/>
        <v>0.83092794780298918</v>
      </c>
      <c r="X912">
        <f t="shared" si="58"/>
        <v>25.087418330251268</v>
      </c>
      <c r="Y912">
        <f t="shared" si="59"/>
        <v>23.097557026297292</v>
      </c>
    </row>
    <row r="913" spans="1:25" x14ac:dyDescent="0.25">
      <c r="A913">
        <v>921</v>
      </c>
      <c r="B913" t="s">
        <v>1068</v>
      </c>
      <c r="C913">
        <v>3200</v>
      </c>
      <c r="D913">
        <v>322</v>
      </c>
      <c r="E913" t="str">
        <f>IFERROR(IF(OR(HLOOKUP($A913,'Z-scores'!$C$2:$UD$20,3,FALSE)&gt;2,HLOOKUP(A913,'Z-scores'!$C$2:$UD$20,3,FALSE)&lt;-2),"",'Total-corrected counts'!E913),"")</f>
        <v/>
      </c>
      <c r="F913" t="str">
        <f>IFERROR(IF(OR(HLOOKUP($A913,'Z-scores'!$C$2:$UD$20,4,FALSE)&gt;2,HLOOKUP($A913,'Z-scores'!$C$2:$UD$20,4,FALSE)&lt;-2),"",'Total-corrected counts'!F913),"")</f>
        <v/>
      </c>
      <c r="G913" t="str">
        <f>IFERROR(IF(OR(HLOOKUP($A913,'Z-scores'!$C$2:$UD$20,5,FALSE)&gt;2,HLOOKUP($A913,'Z-scores'!$C$2:$UD$20,5,FALSE)&lt;-2),"",'Total-corrected counts'!G913),"")</f>
        <v/>
      </c>
      <c r="H913" t="str">
        <f>IFERROR(IF(OR(HLOOKUP($A913,'Z-scores'!$C$2:$UD$20,6,FALSE)&gt;2,HLOOKUP($A913,'Z-scores'!$C$2:$UD$20,6,FALSE)&lt;-2),"",'Total-corrected counts'!H913),"")</f>
        <v/>
      </c>
      <c r="I913" t="str">
        <f>IFERROR(IF(OR(HLOOKUP($A913,'Z-scores'!$C$2:$UD$20,7,FALSE)&gt;2,HLOOKUP($A913,'Z-scores'!$C$2:$UD$20,7,FALSE)&lt;-2),"",'Total-corrected counts'!I913),"")</f>
        <v/>
      </c>
      <c r="J913" t="str">
        <f>IFERROR(IF(OR(HLOOKUP($A913,'Z-scores'!$C$2:$UD$20,8,FALSE)&gt;2,HLOOKUP($A913,'Z-scores'!$C$2:$UD$20,8,FALSE)&lt;-2),"",'Total-corrected counts'!J913),"")</f>
        <v/>
      </c>
      <c r="K913" t="str">
        <f>IFERROR(IF(OR(HLOOKUP($A913,'Z-scores'!$C$2:$UD$20,9,FALSE)&gt;2,HLOOKUP($A913,'Z-scores'!$C$2:$UD$20,9,FALSE)&lt;-2),"",'Total-corrected counts'!K913),"")</f>
        <v/>
      </c>
      <c r="L913" t="str">
        <f>IFERROR(IF(OR(HLOOKUP($A913,'Z-scores'!$C$2:$UD$20,10,FALSE)&gt;2,HLOOKUP($A913,'Z-scores'!$C$2:$UD$20,10,FALSE)&lt;-2),"",'Total-corrected counts'!L913),"")</f>
        <v/>
      </c>
      <c r="M913" t="str">
        <f>IFERROR(IF(OR(HLOOKUP($A913,'Z-scores'!$C$2:$UD$20,11,FALSE)&gt;2,HLOOKUP($A913,'Z-scores'!$C$2:$UD$20,11,FALSE)&lt;-2),"",'Total-corrected counts'!M913),"")</f>
        <v/>
      </c>
      <c r="N913" t="str">
        <f>IFERROR(IF(OR(HLOOKUP($A913,'Z-scores'!$C$2:$UD$20,12,FALSE)&gt;2,HLOOKUP($A913,'Z-scores'!$C$2:$UD$20,12,FALSE)&lt;-2),"",'Total-corrected counts'!N913),"")</f>
        <v/>
      </c>
      <c r="O913" t="str">
        <f>IFERROR(IF(OR(HLOOKUP($A913,'Z-scores'!$C$2:$UD$20,13,FALSE)&gt;2,HLOOKUP($A913,'Z-scores'!$C$2:$UD$20,13,FALSE)&lt;-2),"",'Total-corrected counts'!O913),"")</f>
        <v/>
      </c>
      <c r="P913" t="str">
        <f>IFERROR(IF(OR(HLOOKUP($A913,'Z-scores'!$C$2:$UD$20,14,FALSE)&gt;2,HLOOKUP($A913,'Z-scores'!$C$2:$UD$20,14,FALSE)&lt;-2),"",'Total-corrected counts'!P913),"")</f>
        <v/>
      </c>
      <c r="Q913" t="str">
        <f>IFERROR(IF(OR(HLOOKUP($A913,'Z-scores'!$C$2:$UD$20,15,FALSE)&gt;2,HLOOKUP($A913,'Z-scores'!$C$2:$UD$20,15,FALSE)&lt;-2),"",'Total-corrected counts'!Q913),"")</f>
        <v/>
      </c>
      <c r="R913" t="str">
        <f>IFERROR(IF(OR(HLOOKUP($A913,'Z-scores'!$C$2:$UD$20,16,FALSE)&gt;2,HLOOKUP($A913,'Z-scores'!$C$2:$UD$20,16,FALSE)&lt;-2),"",'Total-corrected counts'!R913),"")</f>
        <v/>
      </c>
      <c r="S913" t="str">
        <f>IFERROR(IF(OR(HLOOKUP($A913,'Z-scores'!$C$2:$UD$20,17,FALSE)&gt;2,HLOOKUP($A913,'Z-scores'!$C$2:$UD$20,17,FALSE)&lt;-2),"",'Total-corrected counts'!S913),"")</f>
        <v/>
      </c>
      <c r="T913" t="str">
        <f>IFERROR(IF(OR(HLOOKUP($A913,'Z-scores'!$C$2:$UD$20,18,FALSE)&gt;2,HLOOKUP($A913,'Z-scores'!$C$2:$UD$20,18,FALSE)&lt;-2),"",'Total-corrected counts'!T913),"")</f>
        <v/>
      </c>
      <c r="U913" t="str">
        <f>IFERROR(IF(OR(HLOOKUP($A913,'Z-scores'!$C$2:$UD$20,19,FALSE)&gt;2,HLOOKUP($A913,'Z-scores'!$C$2:$UD$20,19,FALSE)&lt;-2),"",'Total-corrected counts'!U913),"")</f>
        <v/>
      </c>
      <c r="V913">
        <f t="shared" si="56"/>
        <v>1</v>
      </c>
      <c r="W913" t="str">
        <f t="shared" si="57"/>
        <v/>
      </c>
      <c r="X913" t="str">
        <f t="shared" si="58"/>
        <v/>
      </c>
      <c r="Y913" t="str">
        <f t="shared" si="59"/>
        <v/>
      </c>
    </row>
    <row r="914" spans="1:25" x14ac:dyDescent="0.25">
      <c r="A914">
        <v>922</v>
      </c>
      <c r="B914" t="s">
        <v>1069</v>
      </c>
      <c r="C914">
        <v>28700</v>
      </c>
      <c r="D914">
        <v>315</v>
      </c>
      <c r="E914" t="str">
        <f>IFERROR(IF(OR(HLOOKUP($A914,'Z-scores'!$C$2:$UD$20,3,FALSE)&gt;2,HLOOKUP(A914,'Z-scores'!$C$2:$UD$20,3,FALSE)&lt;-2),"",'Total-corrected counts'!E914),"")</f>
        <v/>
      </c>
      <c r="F914" t="str">
        <f>IFERROR(IF(OR(HLOOKUP($A914,'Z-scores'!$C$2:$UD$20,4,FALSE)&gt;2,HLOOKUP($A914,'Z-scores'!$C$2:$UD$20,4,FALSE)&lt;-2),"",'Total-corrected counts'!F914),"")</f>
        <v/>
      </c>
      <c r="G914" t="str">
        <f>IFERROR(IF(OR(HLOOKUP($A914,'Z-scores'!$C$2:$UD$20,5,FALSE)&gt;2,HLOOKUP($A914,'Z-scores'!$C$2:$UD$20,5,FALSE)&lt;-2),"",'Total-corrected counts'!G914),"")</f>
        <v/>
      </c>
      <c r="H914" t="str">
        <f>IFERROR(IF(OR(HLOOKUP($A914,'Z-scores'!$C$2:$UD$20,6,FALSE)&gt;2,HLOOKUP($A914,'Z-scores'!$C$2:$UD$20,6,FALSE)&lt;-2),"",'Total-corrected counts'!H914),"")</f>
        <v/>
      </c>
      <c r="I914" t="str">
        <f>IFERROR(IF(OR(HLOOKUP($A914,'Z-scores'!$C$2:$UD$20,7,FALSE)&gt;2,HLOOKUP($A914,'Z-scores'!$C$2:$UD$20,7,FALSE)&lt;-2),"",'Total-corrected counts'!I914),"")</f>
        <v/>
      </c>
      <c r="J914" t="str">
        <f>IFERROR(IF(OR(HLOOKUP($A914,'Z-scores'!$C$2:$UD$20,8,FALSE)&gt;2,HLOOKUP($A914,'Z-scores'!$C$2:$UD$20,8,FALSE)&lt;-2),"",'Total-corrected counts'!J914),"")</f>
        <v/>
      </c>
      <c r="K914" t="str">
        <f>IFERROR(IF(OR(HLOOKUP($A914,'Z-scores'!$C$2:$UD$20,9,FALSE)&gt;2,HLOOKUP($A914,'Z-scores'!$C$2:$UD$20,9,FALSE)&lt;-2),"",'Total-corrected counts'!K914),"")</f>
        <v/>
      </c>
      <c r="L914" t="str">
        <f>IFERROR(IF(OR(HLOOKUP($A914,'Z-scores'!$C$2:$UD$20,10,FALSE)&gt;2,HLOOKUP($A914,'Z-scores'!$C$2:$UD$20,10,FALSE)&lt;-2),"",'Total-corrected counts'!L914),"")</f>
        <v/>
      </c>
      <c r="M914" t="str">
        <f>IFERROR(IF(OR(HLOOKUP($A914,'Z-scores'!$C$2:$UD$20,11,FALSE)&gt;2,HLOOKUP($A914,'Z-scores'!$C$2:$UD$20,11,FALSE)&lt;-2),"",'Total-corrected counts'!M914),"")</f>
        <v/>
      </c>
      <c r="N914" t="str">
        <f>IFERROR(IF(OR(HLOOKUP($A914,'Z-scores'!$C$2:$UD$20,12,FALSE)&gt;2,HLOOKUP($A914,'Z-scores'!$C$2:$UD$20,12,FALSE)&lt;-2),"",'Total-corrected counts'!N914),"")</f>
        <v/>
      </c>
      <c r="O914" t="str">
        <f>IFERROR(IF(OR(HLOOKUP($A914,'Z-scores'!$C$2:$UD$20,13,FALSE)&gt;2,HLOOKUP($A914,'Z-scores'!$C$2:$UD$20,13,FALSE)&lt;-2),"",'Total-corrected counts'!O914),"")</f>
        <v/>
      </c>
      <c r="P914" t="str">
        <f>IFERROR(IF(OR(HLOOKUP($A914,'Z-scores'!$C$2:$UD$20,14,FALSE)&gt;2,HLOOKUP($A914,'Z-scores'!$C$2:$UD$20,14,FALSE)&lt;-2),"",'Total-corrected counts'!P914),"")</f>
        <v/>
      </c>
      <c r="Q914" t="str">
        <f>IFERROR(IF(OR(HLOOKUP($A914,'Z-scores'!$C$2:$UD$20,15,FALSE)&gt;2,HLOOKUP($A914,'Z-scores'!$C$2:$UD$20,15,FALSE)&lt;-2),"",'Total-corrected counts'!Q914),"")</f>
        <v/>
      </c>
      <c r="R914" t="str">
        <f>IFERROR(IF(OR(HLOOKUP($A914,'Z-scores'!$C$2:$UD$20,16,FALSE)&gt;2,HLOOKUP($A914,'Z-scores'!$C$2:$UD$20,16,FALSE)&lt;-2),"",'Total-corrected counts'!R914),"")</f>
        <v/>
      </c>
      <c r="S914" t="str">
        <f>IFERROR(IF(OR(HLOOKUP($A914,'Z-scores'!$C$2:$UD$20,17,FALSE)&gt;2,HLOOKUP($A914,'Z-scores'!$C$2:$UD$20,17,FALSE)&lt;-2),"",'Total-corrected counts'!S914),"")</f>
        <v/>
      </c>
      <c r="T914" t="str">
        <f>IFERROR(IF(OR(HLOOKUP($A914,'Z-scores'!$C$2:$UD$20,18,FALSE)&gt;2,HLOOKUP($A914,'Z-scores'!$C$2:$UD$20,18,FALSE)&lt;-2),"",'Total-corrected counts'!T914),"")</f>
        <v/>
      </c>
      <c r="U914" t="str">
        <f>IFERROR(IF(OR(HLOOKUP($A914,'Z-scores'!$C$2:$UD$20,19,FALSE)&gt;2,HLOOKUP($A914,'Z-scores'!$C$2:$UD$20,19,FALSE)&lt;-2),"",'Total-corrected counts'!U914),"")</f>
        <v/>
      </c>
      <c r="V914">
        <f t="shared" si="56"/>
        <v>1</v>
      </c>
      <c r="W914" t="str">
        <f t="shared" si="57"/>
        <v/>
      </c>
      <c r="X914" t="str">
        <f t="shared" si="58"/>
        <v/>
      </c>
      <c r="Y914" t="str">
        <f t="shared" si="59"/>
        <v/>
      </c>
    </row>
    <row r="915" spans="1:25" x14ac:dyDescent="0.25">
      <c r="A915">
        <v>923</v>
      </c>
      <c r="B915" t="s">
        <v>1070</v>
      </c>
      <c r="C915">
        <v>86500</v>
      </c>
      <c r="D915">
        <v>890</v>
      </c>
      <c r="E915" t="str">
        <f>IFERROR(IF(OR(HLOOKUP($A915,'Z-scores'!$C$2:$UD$20,3,FALSE)&gt;2,HLOOKUP(A915,'Z-scores'!$C$2:$UD$20,3,FALSE)&lt;-2),"",'Total-corrected counts'!E915),"")</f>
        <v/>
      </c>
      <c r="F915" t="str">
        <f>IFERROR(IF(OR(HLOOKUP($A915,'Z-scores'!$C$2:$UD$20,4,FALSE)&gt;2,HLOOKUP($A915,'Z-scores'!$C$2:$UD$20,4,FALSE)&lt;-2),"",'Total-corrected counts'!F915),"")</f>
        <v/>
      </c>
      <c r="G915" t="str">
        <f>IFERROR(IF(OR(HLOOKUP($A915,'Z-scores'!$C$2:$UD$20,5,FALSE)&gt;2,HLOOKUP($A915,'Z-scores'!$C$2:$UD$20,5,FALSE)&lt;-2),"",'Total-corrected counts'!G915),"")</f>
        <v/>
      </c>
      <c r="H915" t="str">
        <f>IFERROR(IF(OR(HLOOKUP($A915,'Z-scores'!$C$2:$UD$20,6,FALSE)&gt;2,HLOOKUP($A915,'Z-scores'!$C$2:$UD$20,6,FALSE)&lt;-2),"",'Total-corrected counts'!H915),"")</f>
        <v/>
      </c>
      <c r="I915" t="str">
        <f>IFERROR(IF(OR(HLOOKUP($A915,'Z-scores'!$C$2:$UD$20,7,FALSE)&gt;2,HLOOKUP($A915,'Z-scores'!$C$2:$UD$20,7,FALSE)&lt;-2),"",'Total-corrected counts'!I915),"")</f>
        <v/>
      </c>
      <c r="J915" t="str">
        <f>IFERROR(IF(OR(HLOOKUP($A915,'Z-scores'!$C$2:$UD$20,8,FALSE)&gt;2,HLOOKUP($A915,'Z-scores'!$C$2:$UD$20,8,FALSE)&lt;-2),"",'Total-corrected counts'!J915),"")</f>
        <v/>
      </c>
      <c r="K915" t="str">
        <f>IFERROR(IF(OR(HLOOKUP($A915,'Z-scores'!$C$2:$UD$20,9,FALSE)&gt;2,HLOOKUP($A915,'Z-scores'!$C$2:$UD$20,9,FALSE)&lt;-2),"",'Total-corrected counts'!K915),"")</f>
        <v/>
      </c>
      <c r="L915" t="str">
        <f>IFERROR(IF(OR(HLOOKUP($A915,'Z-scores'!$C$2:$UD$20,10,FALSE)&gt;2,HLOOKUP($A915,'Z-scores'!$C$2:$UD$20,10,FALSE)&lt;-2),"",'Total-corrected counts'!L915),"")</f>
        <v/>
      </c>
      <c r="M915" t="str">
        <f>IFERROR(IF(OR(HLOOKUP($A915,'Z-scores'!$C$2:$UD$20,11,FALSE)&gt;2,HLOOKUP($A915,'Z-scores'!$C$2:$UD$20,11,FALSE)&lt;-2),"",'Total-corrected counts'!M915),"")</f>
        <v/>
      </c>
      <c r="N915" t="str">
        <f>IFERROR(IF(OR(HLOOKUP($A915,'Z-scores'!$C$2:$UD$20,12,FALSE)&gt;2,HLOOKUP($A915,'Z-scores'!$C$2:$UD$20,12,FALSE)&lt;-2),"",'Total-corrected counts'!N915),"")</f>
        <v/>
      </c>
      <c r="O915" t="str">
        <f>IFERROR(IF(OR(HLOOKUP($A915,'Z-scores'!$C$2:$UD$20,13,FALSE)&gt;2,HLOOKUP($A915,'Z-scores'!$C$2:$UD$20,13,FALSE)&lt;-2),"",'Total-corrected counts'!O915),"")</f>
        <v/>
      </c>
      <c r="P915" t="str">
        <f>IFERROR(IF(OR(HLOOKUP($A915,'Z-scores'!$C$2:$UD$20,14,FALSE)&gt;2,HLOOKUP($A915,'Z-scores'!$C$2:$UD$20,14,FALSE)&lt;-2),"",'Total-corrected counts'!P915),"")</f>
        <v/>
      </c>
      <c r="Q915" t="str">
        <f>IFERROR(IF(OR(HLOOKUP($A915,'Z-scores'!$C$2:$UD$20,15,FALSE)&gt;2,HLOOKUP($A915,'Z-scores'!$C$2:$UD$20,15,FALSE)&lt;-2),"",'Total-corrected counts'!Q915),"")</f>
        <v/>
      </c>
      <c r="R915" t="str">
        <f>IFERROR(IF(OR(HLOOKUP($A915,'Z-scores'!$C$2:$UD$20,16,FALSE)&gt;2,HLOOKUP($A915,'Z-scores'!$C$2:$UD$20,16,FALSE)&lt;-2),"",'Total-corrected counts'!R915),"")</f>
        <v/>
      </c>
      <c r="S915" t="str">
        <f>IFERROR(IF(OR(HLOOKUP($A915,'Z-scores'!$C$2:$UD$20,17,FALSE)&gt;2,HLOOKUP($A915,'Z-scores'!$C$2:$UD$20,17,FALSE)&lt;-2),"",'Total-corrected counts'!S915),"")</f>
        <v/>
      </c>
      <c r="T915" t="str">
        <f>IFERROR(IF(OR(HLOOKUP($A915,'Z-scores'!$C$2:$UD$20,18,FALSE)&gt;2,HLOOKUP($A915,'Z-scores'!$C$2:$UD$20,18,FALSE)&lt;-2),"",'Total-corrected counts'!T915),"")</f>
        <v/>
      </c>
      <c r="U915" t="str">
        <f>IFERROR(IF(OR(HLOOKUP($A915,'Z-scores'!$C$2:$UD$20,19,FALSE)&gt;2,HLOOKUP($A915,'Z-scores'!$C$2:$UD$20,19,FALSE)&lt;-2),"",'Total-corrected counts'!U915),"")</f>
        <v/>
      </c>
      <c r="V915">
        <f t="shared" si="56"/>
        <v>1</v>
      </c>
      <c r="W915" t="str">
        <f t="shared" si="57"/>
        <v/>
      </c>
      <c r="X915" t="str">
        <f t="shared" si="58"/>
        <v/>
      </c>
      <c r="Y915" t="str">
        <f t="shared" si="59"/>
        <v/>
      </c>
    </row>
    <row r="916" spans="1:25" x14ac:dyDescent="0.25">
      <c r="A916">
        <v>924</v>
      </c>
      <c r="B916" t="s">
        <v>448</v>
      </c>
      <c r="C916">
        <v>107100</v>
      </c>
      <c r="D916">
        <v>784</v>
      </c>
      <c r="E916" t="str">
        <f>IFERROR(IF(OR(HLOOKUP($A916,'Z-scores'!$C$2:$UD$20,3,FALSE)&gt;2,HLOOKUP(A916,'Z-scores'!$C$2:$UD$20,3,FALSE)&lt;-2),"",'Total-corrected counts'!E916),"")</f>
        <v/>
      </c>
      <c r="F916">
        <f>IFERROR(IF(OR(HLOOKUP($A916,'Z-scores'!$C$2:$UD$20,4,FALSE)&gt;2,HLOOKUP($A916,'Z-scores'!$C$2:$UD$20,4,FALSE)&lt;-2),"",'Total-corrected counts'!F916),"")</f>
        <v>15.454429121263129</v>
      </c>
      <c r="G916">
        <f>IFERROR(IF(OR(HLOOKUP($A916,'Z-scores'!$C$2:$UD$20,5,FALSE)&gt;2,HLOOKUP($A916,'Z-scores'!$C$2:$UD$20,5,FALSE)&lt;-2),"",'Total-corrected counts'!G916),"")</f>
        <v>2.3167641050642449</v>
      </c>
      <c r="H916">
        <f>IFERROR(IF(OR(HLOOKUP($A916,'Z-scores'!$C$2:$UD$20,6,FALSE)&gt;2,HLOOKUP($A916,'Z-scores'!$C$2:$UD$20,6,FALSE)&lt;-2),"",'Total-corrected counts'!H916),"")</f>
        <v>1.4588849232968564</v>
      </c>
      <c r="I916">
        <f>IFERROR(IF(OR(HLOOKUP($A916,'Z-scores'!$C$2:$UD$20,7,FALSE)&gt;2,HLOOKUP($A916,'Z-scores'!$C$2:$UD$20,7,FALSE)&lt;-2),"",'Total-corrected counts'!I916),"")</f>
        <v>10.663744193277285</v>
      </c>
      <c r="J916">
        <f>IFERROR(IF(OR(HLOOKUP($A916,'Z-scores'!$C$2:$UD$20,8,FALSE)&gt;2,HLOOKUP($A916,'Z-scores'!$C$2:$UD$20,8,FALSE)&lt;-2),"",'Total-corrected counts'!J916),"")</f>
        <v>5.6851688588835572</v>
      </c>
      <c r="K916">
        <f>IFERROR(IF(OR(HLOOKUP($A916,'Z-scores'!$C$2:$UD$20,9,FALSE)&gt;2,HLOOKUP($A916,'Z-scores'!$C$2:$UD$20,9,FALSE)&lt;-2),"",'Total-corrected counts'!K916),"")</f>
        <v>15.554936172584872</v>
      </c>
      <c r="L916">
        <f>IFERROR(IF(OR(HLOOKUP($A916,'Z-scores'!$C$2:$UD$20,10,FALSE)&gt;2,HLOOKUP($A916,'Z-scores'!$C$2:$UD$20,10,FALSE)&lt;-2),"",'Total-corrected counts'!L916),"")</f>
        <v>9.1459596378305825</v>
      </c>
      <c r="M916">
        <f>IFERROR(IF(OR(HLOOKUP($A916,'Z-scores'!$C$2:$UD$20,11,FALSE)&gt;2,HLOOKUP($A916,'Z-scores'!$C$2:$UD$20,11,FALSE)&lt;-2),"",'Total-corrected counts'!M916),"")</f>
        <v>8.2430772434854802</v>
      </c>
      <c r="N916">
        <f>IFERROR(IF(OR(HLOOKUP($A916,'Z-scores'!$C$2:$UD$20,12,FALSE)&gt;2,HLOOKUP($A916,'Z-scores'!$C$2:$UD$20,12,FALSE)&lt;-2),"",'Total-corrected counts'!N916),"")</f>
        <v>5.9292141637654447</v>
      </c>
      <c r="O916">
        <f>IFERROR(IF(OR(HLOOKUP($A916,'Z-scores'!$C$2:$UD$20,13,FALSE)&gt;2,HLOOKUP($A916,'Z-scores'!$C$2:$UD$20,13,FALSE)&lt;-2),"",'Total-corrected counts'!O916),"")</f>
        <v>1.7028625927866607</v>
      </c>
      <c r="P916">
        <f>IFERROR(IF(OR(HLOOKUP($A916,'Z-scores'!$C$2:$UD$20,14,FALSE)&gt;2,HLOOKUP($A916,'Z-scores'!$C$2:$UD$20,14,FALSE)&lt;-2),"",'Total-corrected counts'!P916),"")</f>
        <v>9.0860564079135031</v>
      </c>
      <c r="Q916">
        <f>IFERROR(IF(OR(HLOOKUP($A916,'Z-scores'!$C$2:$UD$20,15,FALSE)&gt;2,HLOOKUP($A916,'Z-scores'!$C$2:$UD$20,15,FALSE)&lt;-2),"",'Total-corrected counts'!Q916),"")</f>
        <v>8.8637267826914528</v>
      </c>
      <c r="R916">
        <f>IFERROR(IF(OR(HLOOKUP($A916,'Z-scores'!$C$2:$UD$20,16,FALSE)&gt;2,HLOOKUP($A916,'Z-scores'!$C$2:$UD$20,16,FALSE)&lt;-2),"",'Total-corrected counts'!R916),"")</f>
        <v>7.4810019814437494</v>
      </c>
      <c r="S916">
        <f>IFERROR(IF(OR(HLOOKUP($A916,'Z-scores'!$C$2:$UD$20,17,FALSE)&gt;2,HLOOKUP($A916,'Z-scores'!$C$2:$UD$20,17,FALSE)&lt;-2),"",'Total-corrected counts'!S916),"")</f>
        <v>7.7518622383339366</v>
      </c>
      <c r="T916">
        <f>IFERROR(IF(OR(HLOOKUP($A916,'Z-scores'!$C$2:$UD$20,18,FALSE)&gt;2,HLOOKUP($A916,'Z-scores'!$C$2:$UD$20,18,FALSE)&lt;-2),"",'Total-corrected counts'!T916),"")</f>
        <v>3.3419071722997993</v>
      </c>
      <c r="U916">
        <f>IFERROR(IF(OR(HLOOKUP($A916,'Z-scores'!$C$2:$UD$20,19,FALSE)&gt;2,HLOOKUP($A916,'Z-scores'!$C$2:$UD$20,19,FALSE)&lt;-2),"",'Total-corrected counts'!U916),"")</f>
        <v>4.5477623533802287</v>
      </c>
      <c r="V916">
        <f t="shared" si="56"/>
        <v>1</v>
      </c>
      <c r="W916">
        <f t="shared" si="57"/>
        <v>0.26017689991793602</v>
      </c>
      <c r="X916">
        <f t="shared" si="58"/>
        <v>8.5653705319607525</v>
      </c>
      <c r="Y916">
        <f t="shared" si="59"/>
        <v>6.0880492115768465</v>
      </c>
    </row>
    <row r="917" spans="1:25" x14ac:dyDescent="0.25">
      <c r="A917">
        <v>925</v>
      </c>
      <c r="B917" t="s">
        <v>1071</v>
      </c>
      <c r="C917">
        <v>101900</v>
      </c>
      <c r="D917">
        <v>967</v>
      </c>
      <c r="E917" t="str">
        <f>IFERROR(IF(OR(HLOOKUP($A917,'Z-scores'!$C$2:$UD$20,3,FALSE)&gt;2,HLOOKUP(A917,'Z-scores'!$C$2:$UD$20,3,FALSE)&lt;-2),"",'Total-corrected counts'!E917),"")</f>
        <v/>
      </c>
      <c r="F917" t="str">
        <f>IFERROR(IF(OR(HLOOKUP($A917,'Z-scores'!$C$2:$UD$20,4,FALSE)&gt;2,HLOOKUP($A917,'Z-scores'!$C$2:$UD$20,4,FALSE)&lt;-2),"",'Total-corrected counts'!F917),"")</f>
        <v/>
      </c>
      <c r="G917" t="str">
        <f>IFERROR(IF(OR(HLOOKUP($A917,'Z-scores'!$C$2:$UD$20,5,FALSE)&gt;2,HLOOKUP($A917,'Z-scores'!$C$2:$UD$20,5,FALSE)&lt;-2),"",'Total-corrected counts'!G917),"")</f>
        <v/>
      </c>
      <c r="H917" t="str">
        <f>IFERROR(IF(OR(HLOOKUP($A917,'Z-scores'!$C$2:$UD$20,6,FALSE)&gt;2,HLOOKUP($A917,'Z-scores'!$C$2:$UD$20,6,FALSE)&lt;-2),"",'Total-corrected counts'!H917),"")</f>
        <v/>
      </c>
      <c r="I917" t="str">
        <f>IFERROR(IF(OR(HLOOKUP($A917,'Z-scores'!$C$2:$UD$20,7,FALSE)&gt;2,HLOOKUP($A917,'Z-scores'!$C$2:$UD$20,7,FALSE)&lt;-2),"",'Total-corrected counts'!I917),"")</f>
        <v/>
      </c>
      <c r="J917" t="str">
        <f>IFERROR(IF(OR(HLOOKUP($A917,'Z-scores'!$C$2:$UD$20,8,FALSE)&gt;2,HLOOKUP($A917,'Z-scores'!$C$2:$UD$20,8,FALSE)&lt;-2),"",'Total-corrected counts'!J917),"")</f>
        <v/>
      </c>
      <c r="K917" t="str">
        <f>IFERROR(IF(OR(HLOOKUP($A917,'Z-scores'!$C$2:$UD$20,9,FALSE)&gt;2,HLOOKUP($A917,'Z-scores'!$C$2:$UD$20,9,FALSE)&lt;-2),"",'Total-corrected counts'!K917),"")</f>
        <v/>
      </c>
      <c r="L917" t="str">
        <f>IFERROR(IF(OR(HLOOKUP($A917,'Z-scores'!$C$2:$UD$20,10,FALSE)&gt;2,HLOOKUP($A917,'Z-scores'!$C$2:$UD$20,10,FALSE)&lt;-2),"",'Total-corrected counts'!L917),"")</f>
        <v/>
      </c>
      <c r="M917" t="str">
        <f>IFERROR(IF(OR(HLOOKUP($A917,'Z-scores'!$C$2:$UD$20,11,FALSE)&gt;2,HLOOKUP($A917,'Z-scores'!$C$2:$UD$20,11,FALSE)&lt;-2),"",'Total-corrected counts'!M917),"")</f>
        <v/>
      </c>
      <c r="N917" t="str">
        <f>IFERROR(IF(OR(HLOOKUP($A917,'Z-scores'!$C$2:$UD$20,12,FALSE)&gt;2,HLOOKUP($A917,'Z-scores'!$C$2:$UD$20,12,FALSE)&lt;-2),"",'Total-corrected counts'!N917),"")</f>
        <v/>
      </c>
      <c r="O917" t="str">
        <f>IFERROR(IF(OR(HLOOKUP($A917,'Z-scores'!$C$2:$UD$20,13,FALSE)&gt;2,HLOOKUP($A917,'Z-scores'!$C$2:$UD$20,13,FALSE)&lt;-2),"",'Total-corrected counts'!O917),"")</f>
        <v/>
      </c>
      <c r="P917" t="str">
        <f>IFERROR(IF(OR(HLOOKUP($A917,'Z-scores'!$C$2:$UD$20,14,FALSE)&gt;2,HLOOKUP($A917,'Z-scores'!$C$2:$UD$20,14,FALSE)&lt;-2),"",'Total-corrected counts'!P917),"")</f>
        <v/>
      </c>
      <c r="Q917" t="str">
        <f>IFERROR(IF(OR(HLOOKUP($A917,'Z-scores'!$C$2:$UD$20,15,FALSE)&gt;2,HLOOKUP($A917,'Z-scores'!$C$2:$UD$20,15,FALSE)&lt;-2),"",'Total-corrected counts'!Q917),"")</f>
        <v/>
      </c>
      <c r="R917" t="str">
        <f>IFERROR(IF(OR(HLOOKUP($A917,'Z-scores'!$C$2:$UD$20,16,FALSE)&gt;2,HLOOKUP($A917,'Z-scores'!$C$2:$UD$20,16,FALSE)&lt;-2),"",'Total-corrected counts'!R917),"")</f>
        <v/>
      </c>
      <c r="S917" t="str">
        <f>IFERROR(IF(OR(HLOOKUP($A917,'Z-scores'!$C$2:$UD$20,17,FALSE)&gt;2,HLOOKUP($A917,'Z-scores'!$C$2:$UD$20,17,FALSE)&lt;-2),"",'Total-corrected counts'!S917),"")</f>
        <v/>
      </c>
      <c r="T917" t="str">
        <f>IFERROR(IF(OR(HLOOKUP($A917,'Z-scores'!$C$2:$UD$20,18,FALSE)&gt;2,HLOOKUP($A917,'Z-scores'!$C$2:$UD$20,18,FALSE)&lt;-2),"",'Total-corrected counts'!T917),"")</f>
        <v/>
      </c>
      <c r="U917" t="str">
        <f>IFERROR(IF(OR(HLOOKUP($A917,'Z-scores'!$C$2:$UD$20,19,FALSE)&gt;2,HLOOKUP($A917,'Z-scores'!$C$2:$UD$20,19,FALSE)&lt;-2),"",'Total-corrected counts'!U917),"")</f>
        <v/>
      </c>
      <c r="V917">
        <f t="shared" si="56"/>
        <v>1</v>
      </c>
      <c r="W917" t="str">
        <f t="shared" si="57"/>
        <v/>
      </c>
      <c r="X917" t="str">
        <f t="shared" si="58"/>
        <v/>
      </c>
      <c r="Y917" t="str">
        <f t="shared" si="59"/>
        <v/>
      </c>
    </row>
    <row r="918" spans="1:25" x14ac:dyDescent="0.25">
      <c r="A918">
        <v>926</v>
      </c>
      <c r="B918" t="s">
        <v>449</v>
      </c>
      <c r="C918">
        <v>42700</v>
      </c>
      <c r="D918">
        <v>909</v>
      </c>
      <c r="E918" t="str">
        <f>IFERROR(IF(OR(HLOOKUP($A918,'Z-scores'!$C$2:$UD$20,3,FALSE)&gt;2,HLOOKUP(A918,'Z-scores'!$C$2:$UD$20,3,FALSE)&lt;-2),"",'Total-corrected counts'!E918),"")</f>
        <v/>
      </c>
      <c r="F918">
        <f>IFERROR(IF(OR(HLOOKUP($A918,'Z-scores'!$C$2:$UD$20,4,FALSE)&gt;2,HLOOKUP($A918,'Z-scores'!$C$2:$UD$20,4,FALSE)&lt;-2),"",'Total-corrected counts'!F918),"")</f>
        <v>72.128872220417563</v>
      </c>
      <c r="G918">
        <f>IFERROR(IF(OR(HLOOKUP($A918,'Z-scores'!$C$2:$UD$20,5,FALSE)&gt;2,HLOOKUP($A918,'Z-scores'!$C$2:$UD$20,5,FALSE)&lt;-2),"",'Total-corrected counts'!G918),"")</f>
        <v>147.94049743947201</v>
      </c>
      <c r="H918">
        <f>IFERROR(IF(OR(HLOOKUP($A918,'Z-scores'!$C$2:$UD$20,6,FALSE)&gt;2,HLOOKUP($A918,'Z-scores'!$C$2:$UD$20,6,FALSE)&lt;-2),"",'Total-corrected counts'!H918),"")</f>
        <v>121.1293304974658</v>
      </c>
      <c r="I918">
        <f>IFERROR(IF(OR(HLOOKUP($A918,'Z-scores'!$C$2:$UD$20,7,FALSE)&gt;2,HLOOKUP($A918,'Z-scores'!$C$2:$UD$20,7,FALSE)&lt;-2),"",'Total-corrected counts'!I918),"")</f>
        <v>64.505801335430789</v>
      </c>
      <c r="J918">
        <f>IFERROR(IF(OR(HLOOKUP($A918,'Z-scores'!$C$2:$UD$20,8,FALSE)&gt;2,HLOOKUP($A918,'Z-scores'!$C$2:$UD$20,8,FALSE)&lt;-2),"",'Total-corrected counts'!J918),"")</f>
        <v>43.2033387177257</v>
      </c>
      <c r="K918">
        <f>IFERROR(IF(OR(HLOOKUP($A918,'Z-scores'!$C$2:$UD$20,9,FALSE)&gt;2,HLOOKUP($A918,'Z-scores'!$C$2:$UD$20,9,FALSE)&lt;-2),"",'Total-corrected counts'!K918),"")</f>
        <v>61.216344277830423</v>
      </c>
      <c r="L918">
        <f>IFERROR(IF(OR(HLOOKUP($A918,'Z-scores'!$C$2:$UD$20,10,FALSE)&gt;2,HLOOKUP($A918,'Z-scores'!$C$2:$UD$20,10,FALSE)&lt;-2),"",'Total-corrected counts'!L918),"")</f>
        <v>68.466812602197493</v>
      </c>
      <c r="M918">
        <f>IFERROR(IF(OR(HLOOKUP($A918,'Z-scores'!$C$2:$UD$20,11,FALSE)&gt;2,HLOOKUP($A918,'Z-scores'!$C$2:$UD$20,11,FALSE)&lt;-2),"",'Total-corrected counts'!M918),"")</f>
        <v>116.84988199820671</v>
      </c>
      <c r="N918">
        <f>IFERROR(IF(OR(HLOOKUP($A918,'Z-scores'!$C$2:$UD$20,12,FALSE)&gt;2,HLOOKUP($A918,'Z-scores'!$C$2:$UD$20,12,FALSE)&lt;-2),"",'Total-corrected counts'!N918),"")</f>
        <v>58.540680182586804</v>
      </c>
      <c r="O918">
        <f>IFERROR(IF(OR(HLOOKUP($A918,'Z-scores'!$C$2:$UD$20,13,FALSE)&gt;2,HLOOKUP($A918,'Z-scores'!$C$2:$UD$20,13,FALSE)&lt;-2),"",'Total-corrected counts'!O918),"")</f>
        <v>88.47818266196461</v>
      </c>
      <c r="P918">
        <f>IFERROR(IF(OR(HLOOKUP($A918,'Z-scores'!$C$2:$UD$20,14,FALSE)&gt;2,HLOOKUP($A918,'Z-scores'!$C$2:$UD$20,14,FALSE)&lt;-2),"",'Total-corrected counts'!P918),"")</f>
        <v>62.944232726128909</v>
      </c>
      <c r="Q918">
        <f>IFERROR(IF(OR(HLOOKUP($A918,'Z-scores'!$C$2:$UD$20,15,FALSE)&gt;2,HLOOKUP($A918,'Z-scores'!$C$2:$UD$20,15,FALSE)&lt;-2),"",'Total-corrected counts'!Q918),"")</f>
        <v>56.614738944231654</v>
      </c>
      <c r="R918">
        <f>IFERROR(IF(OR(HLOOKUP($A918,'Z-scores'!$C$2:$UD$20,16,FALSE)&gt;2,HLOOKUP($A918,'Z-scores'!$C$2:$UD$20,16,FALSE)&lt;-2),"",'Total-corrected counts'!R918),"")</f>
        <v>89.595717356766059</v>
      </c>
      <c r="S918">
        <f>IFERROR(IF(OR(HLOOKUP($A918,'Z-scores'!$C$2:$UD$20,17,FALSE)&gt;2,HLOOKUP($A918,'Z-scores'!$C$2:$UD$20,17,FALSE)&lt;-2),"",'Total-corrected counts'!S918),"")</f>
        <v>126.65174921748533</v>
      </c>
      <c r="T918">
        <f>IFERROR(IF(OR(HLOOKUP($A918,'Z-scores'!$C$2:$UD$20,18,FALSE)&gt;2,HLOOKUP($A918,'Z-scores'!$C$2:$UD$20,18,FALSE)&lt;-2),"",'Total-corrected counts'!T918),"")</f>
        <v>44.355441466796556</v>
      </c>
      <c r="U918">
        <f>IFERROR(IF(OR(HLOOKUP($A918,'Z-scores'!$C$2:$UD$20,19,FALSE)&gt;2,HLOOKUP($A918,'Z-scores'!$C$2:$UD$20,19,FALSE)&lt;-2),"",'Total-corrected counts'!U918),"")</f>
        <v>52.741892789106195</v>
      </c>
      <c r="V918">
        <f t="shared" si="56"/>
        <v>1</v>
      </c>
      <c r="W918">
        <f t="shared" si="57"/>
        <v>0.38666415057607761</v>
      </c>
      <c r="X918">
        <f t="shared" si="58"/>
        <v>86.930109886093305</v>
      </c>
      <c r="Y918">
        <f t="shared" si="59"/>
        <v>72.490329418133271</v>
      </c>
    </row>
    <row r="919" spans="1:25" x14ac:dyDescent="0.25">
      <c r="A919">
        <v>927</v>
      </c>
      <c r="B919" t="s">
        <v>450</v>
      </c>
      <c r="C919">
        <v>19400</v>
      </c>
      <c r="D919">
        <v>39</v>
      </c>
      <c r="E919" t="str">
        <f>IFERROR(IF(OR(HLOOKUP($A919,'Z-scores'!$C$2:$UD$20,3,FALSE)&gt;2,HLOOKUP(A919,'Z-scores'!$C$2:$UD$20,3,FALSE)&lt;-2),"",'Total-corrected counts'!E919),"")</f>
        <v/>
      </c>
      <c r="F919">
        <f>IFERROR(IF(OR(HLOOKUP($A919,'Z-scores'!$C$2:$UD$20,4,FALSE)&gt;2,HLOOKUP($A919,'Z-scores'!$C$2:$UD$20,4,FALSE)&lt;-2),"",'Total-corrected counts'!F919),"")</f>
        <v>2.6495650775838588</v>
      </c>
      <c r="G919">
        <f>IFERROR(IF(OR(HLOOKUP($A919,'Z-scores'!$C$2:$UD$20,5,FALSE)&gt;2,HLOOKUP($A919,'Z-scores'!$C$2:$UD$20,5,FALSE)&lt;-2),"",'Total-corrected counts'!G919),"")</f>
        <v>0</v>
      </c>
      <c r="H919">
        <f>IFERROR(IF(OR(HLOOKUP($A919,'Z-scores'!$C$2:$UD$20,6,FALSE)&gt;2,HLOOKUP($A919,'Z-scores'!$C$2:$UD$20,6,FALSE)&lt;-2),"",'Total-corrected counts'!H919),"")</f>
        <v>0.25827149359800811</v>
      </c>
      <c r="I919">
        <f>IFERROR(IF(OR(HLOOKUP($A919,'Z-scores'!$C$2:$UD$20,7,FALSE)&gt;2,HLOOKUP($A919,'Z-scores'!$C$2:$UD$20,7,FALSE)&lt;-2),"",'Total-corrected counts'!I919),"")</f>
        <v>5.5412065669454717E-2</v>
      </c>
      <c r="J919">
        <f>IFERROR(IF(OR(HLOOKUP($A919,'Z-scores'!$C$2:$UD$20,8,FALSE)&gt;2,HLOOKUP($A919,'Z-scores'!$C$2:$UD$20,8,FALSE)&lt;-2),"",'Total-corrected counts'!J919),"")</f>
        <v>0.44376860130053786</v>
      </c>
      <c r="K919">
        <f>IFERROR(IF(OR(HLOOKUP($A919,'Z-scores'!$C$2:$UD$20,9,FALSE)&gt;2,HLOOKUP($A919,'Z-scores'!$C$2:$UD$20,9,FALSE)&lt;-2),"",'Total-corrected counts'!K919),"")</f>
        <v>0.81163944478510508</v>
      </c>
      <c r="L919">
        <f>IFERROR(IF(OR(HLOOKUP($A919,'Z-scores'!$C$2:$UD$20,10,FALSE)&gt;2,HLOOKUP($A919,'Z-scores'!$C$2:$UD$20,10,FALSE)&lt;-2),"",'Total-corrected counts'!L919),"")</f>
        <v>0.54240744235928717</v>
      </c>
      <c r="M919">
        <f>IFERROR(IF(OR(HLOOKUP($A919,'Z-scores'!$C$2:$UD$20,11,FALSE)&gt;2,HLOOKUP($A919,'Z-scores'!$C$2:$UD$20,11,FALSE)&lt;-2),"",'Total-corrected counts'!M919),"")</f>
        <v>0.46076451892037346</v>
      </c>
      <c r="N919">
        <f>IFERROR(IF(OR(HLOOKUP($A919,'Z-scores'!$C$2:$UD$20,12,FALSE)&gt;2,HLOOKUP($A919,'Z-scores'!$C$2:$UD$20,12,FALSE)&lt;-2),"",'Total-corrected counts'!N919),"")</f>
        <v>0.98972972130860593</v>
      </c>
      <c r="O919">
        <f>IFERROR(IF(OR(HLOOKUP($A919,'Z-scores'!$C$2:$UD$20,13,FALSE)&gt;2,HLOOKUP($A919,'Z-scores'!$C$2:$UD$20,13,FALSE)&lt;-2),"",'Total-corrected counts'!O919),"")</f>
        <v>0.17499773680811531</v>
      </c>
      <c r="P919">
        <f>IFERROR(IF(OR(HLOOKUP($A919,'Z-scores'!$C$2:$UD$20,14,FALSE)&gt;2,HLOOKUP($A919,'Z-scores'!$C$2:$UD$20,14,FALSE)&lt;-2),"",'Total-corrected counts'!P919),"")</f>
        <v>0.11539206162448945</v>
      </c>
      <c r="Q919">
        <f>IFERROR(IF(OR(HLOOKUP($A919,'Z-scores'!$C$2:$UD$20,15,FALSE)&gt;2,HLOOKUP($A919,'Z-scores'!$C$2:$UD$20,15,FALSE)&lt;-2),"",'Total-corrected counts'!Q919),"")</f>
        <v>2.9253223705252317E-2</v>
      </c>
      <c r="R919">
        <f>IFERROR(IF(OR(HLOOKUP($A919,'Z-scores'!$C$2:$UD$20,16,FALSE)&gt;2,HLOOKUP($A919,'Z-scores'!$C$2:$UD$20,16,FALSE)&lt;-2),"",'Total-corrected counts'!R919),"")</f>
        <v>0.96968531307412287</v>
      </c>
      <c r="S919">
        <f>IFERROR(IF(OR(HLOOKUP($A919,'Z-scores'!$C$2:$UD$20,17,FALSE)&gt;2,HLOOKUP($A919,'Z-scores'!$C$2:$UD$20,17,FALSE)&lt;-2),"",'Total-corrected counts'!S919),"")</f>
        <v>9.2284074265880187E-2</v>
      </c>
      <c r="T919">
        <f>IFERROR(IF(OR(HLOOKUP($A919,'Z-scores'!$C$2:$UD$20,18,FALSE)&gt;2,HLOOKUP($A919,'Z-scores'!$C$2:$UD$20,18,FALSE)&lt;-2),"",'Total-corrected counts'!T919),"")</f>
        <v>1.7439772647220031</v>
      </c>
      <c r="U919">
        <f>IFERROR(IF(OR(HLOOKUP($A919,'Z-scores'!$C$2:$UD$20,19,FALSE)&gt;2,HLOOKUP($A919,'Z-scores'!$C$2:$UD$20,19,FALSE)&lt;-2),"",'Total-corrected counts'!U919),"")</f>
        <v>0.90694878993937755</v>
      </c>
      <c r="V919">
        <f t="shared" si="56"/>
        <v>1</v>
      </c>
      <c r="W919">
        <f t="shared" si="57"/>
        <v>0.94741203174743571</v>
      </c>
      <c r="X919">
        <f t="shared" si="58"/>
        <v>0.65272858052707805</v>
      </c>
      <c r="Y919">
        <f t="shared" si="59"/>
        <v>0.62778352318098096</v>
      </c>
    </row>
    <row r="920" spans="1:25" x14ac:dyDescent="0.25">
      <c r="A920">
        <v>928</v>
      </c>
      <c r="B920" t="s">
        <v>451</v>
      </c>
      <c r="C920">
        <v>56300</v>
      </c>
      <c r="D920">
        <v>645</v>
      </c>
      <c r="E920" t="str">
        <f>IFERROR(IF(OR(HLOOKUP($A920,'Z-scores'!$C$2:$UD$20,3,FALSE)&gt;2,HLOOKUP(A920,'Z-scores'!$C$2:$UD$20,3,FALSE)&lt;-2),"",'Total-corrected counts'!E920),"")</f>
        <v/>
      </c>
      <c r="F920">
        <f>IFERROR(IF(OR(HLOOKUP($A920,'Z-scores'!$C$2:$UD$20,4,FALSE)&gt;2,HLOOKUP($A920,'Z-scores'!$C$2:$UD$20,4,FALSE)&lt;-2),"",'Total-corrected counts'!F920),"")</f>
        <v>16.627456384713568</v>
      </c>
      <c r="G920">
        <f>IFERROR(IF(OR(HLOOKUP($A920,'Z-scores'!$C$2:$UD$20,5,FALSE)&gt;2,HLOOKUP($A920,'Z-scores'!$C$2:$UD$20,5,FALSE)&lt;-2),"",'Total-corrected counts'!G920),"")</f>
        <v>112.83648480404204</v>
      </c>
      <c r="H920">
        <f>IFERROR(IF(OR(HLOOKUP($A920,'Z-scores'!$C$2:$UD$20,6,FALSE)&gt;2,HLOOKUP($A920,'Z-scores'!$C$2:$UD$20,6,FALSE)&lt;-2),"",'Total-corrected counts'!H920),"")</f>
        <v>60.777564723185307</v>
      </c>
      <c r="I920">
        <f>IFERROR(IF(OR(HLOOKUP($A920,'Z-scores'!$C$2:$UD$20,7,FALSE)&gt;2,HLOOKUP($A920,'Z-scores'!$C$2:$UD$20,7,FALSE)&lt;-2),"",'Total-corrected counts'!I920),"")</f>
        <v>68.98802175847112</v>
      </c>
      <c r="J920">
        <f>IFERROR(IF(OR(HLOOKUP($A920,'Z-scores'!$C$2:$UD$20,8,FALSE)&gt;2,HLOOKUP($A920,'Z-scores'!$C$2:$UD$20,8,FALSE)&lt;-2),"",'Total-corrected counts'!J920),"")</f>
        <v>119.37868451208136</v>
      </c>
      <c r="K920">
        <f>IFERROR(IF(OR(HLOOKUP($A920,'Z-scores'!$C$2:$UD$20,9,FALSE)&gt;2,HLOOKUP($A920,'Z-scores'!$C$2:$UD$20,9,FALSE)&lt;-2),"",'Total-corrected counts'!K920),"")</f>
        <v>108.45197614136796</v>
      </c>
      <c r="L920">
        <f>IFERROR(IF(OR(HLOOKUP($A920,'Z-scores'!$C$2:$UD$20,10,FALSE)&gt;2,HLOOKUP($A920,'Z-scores'!$C$2:$UD$20,10,FALSE)&lt;-2),"",'Total-corrected counts'!L920),"")</f>
        <v>49.103307891631403</v>
      </c>
      <c r="M920">
        <f>IFERROR(IF(OR(HLOOKUP($A920,'Z-scores'!$C$2:$UD$20,11,FALSE)&gt;2,HLOOKUP($A920,'Z-scores'!$C$2:$UD$20,11,FALSE)&lt;-2),"",'Total-corrected counts'!M920),"")</f>
        <v>53.844941681034847</v>
      </c>
      <c r="N920">
        <f>IFERROR(IF(OR(HLOOKUP($A920,'Z-scores'!$C$2:$UD$20,12,FALSE)&gt;2,HLOOKUP($A920,'Z-scores'!$C$2:$UD$20,12,FALSE)&lt;-2),"",'Total-corrected counts'!N920),"")</f>
        <v>87.939318571086872</v>
      </c>
      <c r="O920">
        <f>IFERROR(IF(OR(HLOOKUP($A920,'Z-scores'!$C$2:$UD$20,13,FALSE)&gt;2,HLOOKUP($A920,'Z-scores'!$C$2:$UD$20,13,FALSE)&lt;-2),"",'Total-corrected counts'!O920),"")</f>
        <v>102.73040218854862</v>
      </c>
      <c r="P920">
        <f>IFERROR(IF(OR(HLOOKUP($A920,'Z-scores'!$C$2:$UD$20,14,FALSE)&gt;2,HLOOKUP($A920,'Z-scores'!$C$2:$UD$20,14,FALSE)&lt;-2),"",'Total-corrected counts'!P920),"")</f>
        <v>61.516790186033369</v>
      </c>
      <c r="Q920">
        <f>IFERROR(IF(OR(HLOOKUP($A920,'Z-scores'!$C$2:$UD$20,15,FALSE)&gt;2,HLOOKUP($A920,'Z-scores'!$C$2:$UD$20,15,FALSE)&lt;-2),"",'Total-corrected counts'!Q920),"")</f>
        <v>20.526011966518709</v>
      </c>
      <c r="R920">
        <f>IFERROR(IF(OR(HLOOKUP($A920,'Z-scores'!$C$2:$UD$20,16,FALSE)&gt;2,HLOOKUP($A920,'Z-scores'!$C$2:$UD$20,16,FALSE)&lt;-2),"",'Total-corrected counts'!R920),"")</f>
        <v>76.597125804648485</v>
      </c>
      <c r="S920">
        <f>IFERROR(IF(OR(HLOOKUP($A920,'Z-scores'!$C$2:$UD$20,17,FALSE)&gt;2,HLOOKUP($A920,'Z-scores'!$C$2:$UD$20,17,FALSE)&lt;-2),"",'Total-corrected counts'!S920),"")</f>
        <v>37.054770055229305</v>
      </c>
      <c r="T920">
        <f>IFERROR(IF(OR(HLOOKUP($A920,'Z-scores'!$C$2:$UD$20,18,FALSE)&gt;2,HLOOKUP($A920,'Z-scores'!$C$2:$UD$20,18,FALSE)&lt;-2),"",'Total-corrected counts'!T920),"")</f>
        <v>61.967034534186254</v>
      </c>
      <c r="U920">
        <f>IFERROR(IF(OR(HLOOKUP($A920,'Z-scores'!$C$2:$UD$20,19,FALSE)&gt;2,HLOOKUP($A920,'Z-scores'!$C$2:$UD$20,19,FALSE)&lt;-2),"",'Total-corrected counts'!U920),"")</f>
        <v>82.931570930772466</v>
      </c>
      <c r="V920">
        <f t="shared" si="56"/>
        <v>1</v>
      </c>
      <c r="W920">
        <f t="shared" si="57"/>
        <v>0.65449572424437452</v>
      </c>
      <c r="X920">
        <f t="shared" si="58"/>
        <v>73.751054737065942</v>
      </c>
      <c r="Y920">
        <f t="shared" si="59"/>
        <v>66.407878029628023</v>
      </c>
    </row>
    <row r="921" spans="1:25" x14ac:dyDescent="0.25">
      <c r="A921">
        <v>929</v>
      </c>
      <c r="B921" t="s">
        <v>452</v>
      </c>
      <c r="C921">
        <v>4100</v>
      </c>
      <c r="D921">
        <v>353</v>
      </c>
      <c r="E921" t="str">
        <f>IFERROR(IF(OR(HLOOKUP($A921,'Z-scores'!$C$2:$UD$20,3,FALSE)&gt;2,HLOOKUP(A921,'Z-scores'!$C$2:$UD$20,3,FALSE)&lt;-2),"",'Total-corrected counts'!E921),"")</f>
        <v/>
      </c>
      <c r="F921">
        <f>IFERROR(IF(OR(HLOOKUP($A921,'Z-scores'!$C$2:$UD$20,4,FALSE)&gt;2,HLOOKUP($A921,'Z-scores'!$C$2:$UD$20,4,FALSE)&lt;-2),"",'Total-corrected counts'!F921),"")</f>
        <v>0.37733744138965175</v>
      </c>
      <c r="G921">
        <f>IFERROR(IF(OR(HLOOKUP($A921,'Z-scores'!$C$2:$UD$20,5,FALSE)&gt;2,HLOOKUP($A921,'Z-scores'!$C$2:$UD$20,5,FALSE)&lt;-2),"",'Total-corrected counts'!G921),"")</f>
        <v>0.60437324479936816</v>
      </c>
      <c r="H921">
        <f>IFERROR(IF(OR(HLOOKUP($A921,'Z-scores'!$C$2:$UD$20,6,FALSE)&gt;2,HLOOKUP($A921,'Z-scores'!$C$2:$UD$20,6,FALSE)&lt;-2),"",'Total-corrected counts'!H921),"")</f>
        <v>1.0679875275809525</v>
      </c>
      <c r="I921">
        <f>IFERROR(IF(OR(HLOOKUP($A921,'Z-scores'!$C$2:$UD$20,7,FALSE)&gt;2,HLOOKUP($A921,'Z-scores'!$C$2:$UD$20,7,FALSE)&lt;-2),"",'Total-corrected counts'!I921),"")</f>
        <v>0.97894649349369989</v>
      </c>
      <c r="J921">
        <f>IFERROR(IF(OR(HLOOKUP($A921,'Z-scores'!$C$2:$UD$20,8,FALSE)&gt;2,HLOOKUP($A921,'Z-scores'!$C$2:$UD$20,8,FALSE)&lt;-2),"",'Total-corrected counts'!J921),"")</f>
        <v>1.336236566138286</v>
      </c>
      <c r="K921">
        <f>IFERROR(IF(OR(HLOOKUP($A921,'Z-scores'!$C$2:$UD$20,9,FALSE)&gt;2,HLOOKUP($A921,'Z-scores'!$C$2:$UD$20,9,FALSE)&lt;-2),"",'Total-corrected counts'!K921),"")</f>
        <v>1.9399074641841796</v>
      </c>
      <c r="L921">
        <f>IFERROR(IF(OR(HLOOKUP($A921,'Z-scores'!$C$2:$UD$20,10,FALSE)&gt;2,HLOOKUP($A921,'Z-scores'!$C$2:$UD$20,10,FALSE)&lt;-2),"",'Total-corrected counts'!L921),"")</f>
        <v>3.6469183319604102</v>
      </c>
      <c r="M921">
        <f>IFERROR(IF(OR(HLOOKUP($A921,'Z-scores'!$C$2:$UD$20,11,FALSE)&gt;2,HLOOKUP($A921,'Z-scores'!$C$2:$UD$20,11,FALSE)&lt;-2),"",'Total-corrected counts'!M921),"")</f>
        <v>0.97221313492198791</v>
      </c>
      <c r="N921">
        <f>IFERROR(IF(OR(HLOOKUP($A921,'Z-scores'!$C$2:$UD$20,12,FALSE)&gt;2,HLOOKUP($A921,'Z-scores'!$C$2:$UD$20,12,FALSE)&lt;-2),"",'Total-corrected counts'!N921),"")</f>
        <v>3.143308281563443</v>
      </c>
      <c r="O921">
        <f>IFERROR(IF(OR(HLOOKUP($A921,'Z-scores'!$C$2:$UD$20,13,FALSE)&gt;2,HLOOKUP($A921,'Z-scores'!$C$2:$UD$20,13,FALSE)&lt;-2),"",'Total-corrected counts'!O921),"")</f>
        <v>0.89854607168782286</v>
      </c>
      <c r="P921">
        <f>IFERROR(IF(OR(HLOOKUP($A921,'Z-scores'!$C$2:$UD$20,14,FALSE)&gt;2,HLOOKUP($A921,'Z-scores'!$C$2:$UD$20,14,FALSE)&lt;-2),"",'Total-corrected counts'!P921),"")</f>
        <v>3.2694417460272009</v>
      </c>
      <c r="Q921">
        <f>IFERROR(IF(OR(HLOOKUP($A921,'Z-scores'!$C$2:$UD$20,15,FALSE)&gt;2,HLOOKUP($A921,'Z-scores'!$C$2:$UD$20,15,FALSE)&lt;-2),"",'Total-corrected counts'!Q921),"")</f>
        <v>1.3358972158731894</v>
      </c>
      <c r="R921">
        <f>IFERROR(IF(OR(HLOOKUP($A921,'Z-scores'!$C$2:$UD$20,16,FALSE)&gt;2,HLOOKUP($A921,'Z-scores'!$C$2:$UD$20,16,FALSE)&lt;-2),"",'Total-corrected counts'!R921),"")</f>
        <v>1.3263051182955978</v>
      </c>
      <c r="S921">
        <f>IFERROR(IF(OR(HLOOKUP($A921,'Z-scores'!$C$2:$UD$20,17,FALSE)&gt;2,HLOOKUP($A921,'Z-scores'!$C$2:$UD$20,17,FALSE)&lt;-2),"",'Total-corrected counts'!S921),"")</f>
        <v>1.3028339896359555</v>
      </c>
      <c r="T921">
        <f>IFERROR(IF(OR(HLOOKUP($A921,'Z-scores'!$C$2:$UD$20,18,FALSE)&gt;2,HLOOKUP($A921,'Z-scores'!$C$2:$UD$20,18,FALSE)&lt;-2),"",'Total-corrected counts'!T921),"")</f>
        <v>3.5566826975118686</v>
      </c>
      <c r="U921">
        <f>IFERROR(IF(OR(HLOOKUP($A921,'Z-scores'!$C$2:$UD$20,19,FALSE)&gt;2,HLOOKUP($A921,'Z-scores'!$C$2:$UD$20,19,FALSE)&lt;-2),"",'Total-corrected counts'!U921),"")</f>
        <v>4.4609729954912929</v>
      </c>
      <c r="V921">
        <f t="shared" si="56"/>
        <v>1</v>
      </c>
      <c r="W921">
        <f t="shared" si="57"/>
        <v>0.10279782825626897</v>
      </c>
      <c r="X921">
        <f t="shared" si="58"/>
        <v>1.3654900255585671</v>
      </c>
      <c r="Y921">
        <f t="shared" si="59"/>
        <v>2.4117485145107964</v>
      </c>
    </row>
    <row r="922" spans="1:25" x14ac:dyDescent="0.25">
      <c r="A922">
        <v>930</v>
      </c>
      <c r="B922" t="s">
        <v>453</v>
      </c>
      <c r="C922">
        <v>68800</v>
      </c>
      <c r="D922">
        <v>51</v>
      </c>
      <c r="E922" t="str">
        <f>IFERROR(IF(OR(HLOOKUP($A922,'Z-scores'!$C$2:$UD$20,3,FALSE)&gt;2,HLOOKUP(A922,'Z-scores'!$C$2:$UD$20,3,FALSE)&lt;-2),"",'Total-corrected counts'!E922),"")</f>
        <v/>
      </c>
      <c r="F922">
        <f>IFERROR(IF(OR(HLOOKUP($A922,'Z-scores'!$C$2:$UD$20,4,FALSE)&gt;2,HLOOKUP($A922,'Z-scores'!$C$2:$UD$20,4,FALSE)&lt;-2),"",'Total-corrected counts'!F922),"")</f>
        <v>2.6413620897275623</v>
      </c>
      <c r="G922">
        <f>IFERROR(IF(OR(HLOOKUP($A922,'Z-scores'!$C$2:$UD$20,5,FALSE)&gt;2,HLOOKUP($A922,'Z-scores'!$C$2:$UD$20,5,FALSE)&lt;-2),"",'Total-corrected counts'!G922),"")</f>
        <v>0.39284260911958935</v>
      </c>
      <c r="H922">
        <f>IFERROR(IF(OR(HLOOKUP($A922,'Z-scores'!$C$2:$UD$20,6,FALSE)&gt;2,HLOOKUP($A922,'Z-scores'!$C$2:$UD$20,6,FALSE)&lt;-2),"",'Total-corrected counts'!H922),"")</f>
        <v>6.9803106377840027E-3</v>
      </c>
      <c r="I922">
        <f>IFERROR(IF(OR(HLOOKUP($A922,'Z-scores'!$C$2:$UD$20,7,FALSE)&gt;2,HLOOKUP($A922,'Z-scores'!$C$2:$UD$20,7,FALSE)&lt;-2),"",'Total-corrected counts'!I922),"")</f>
        <v>1.3237326798814182</v>
      </c>
      <c r="J922">
        <f>IFERROR(IF(OR(HLOOKUP($A922,'Z-scores'!$C$2:$UD$20,8,FALSE)&gt;2,HLOOKUP($A922,'Z-scores'!$C$2:$UD$20,8,FALSE)&lt;-2),"",'Total-corrected counts'!J922),"")</f>
        <v>8.9444026973241737</v>
      </c>
      <c r="K922">
        <f>IFERROR(IF(OR(HLOOKUP($A922,'Z-scores'!$C$2:$UD$20,9,FALSE)&gt;2,HLOOKUP($A922,'Z-scores'!$C$2:$UD$20,9,FALSE)&lt;-2),"",'Total-corrected counts'!K922),"")</f>
        <v>0.26757344333574895</v>
      </c>
      <c r="L922">
        <f>IFERROR(IF(OR(HLOOKUP($A922,'Z-scores'!$C$2:$UD$20,10,FALSE)&gt;2,HLOOKUP($A922,'Z-scores'!$C$2:$UD$20,10,FALSE)&lt;-2),"",'Total-corrected counts'!L922),"")</f>
        <v>1.9226800395825139</v>
      </c>
      <c r="M922">
        <f>IFERROR(IF(OR(HLOOKUP($A922,'Z-scores'!$C$2:$UD$20,11,FALSE)&gt;2,HLOOKUP($A922,'Z-scores'!$C$2:$UD$20,11,FALSE)&lt;-2),"",'Total-corrected counts'!M922),"")</f>
        <v>0.35018103437948384</v>
      </c>
      <c r="N922">
        <f>IFERROR(IF(OR(HLOOKUP($A922,'Z-scores'!$C$2:$UD$20,12,FALSE)&gt;2,HLOOKUP($A922,'Z-scores'!$C$2:$UD$20,12,FALSE)&lt;-2),"",'Total-corrected counts'!N922),"")</f>
        <v>0.29325325075810549</v>
      </c>
      <c r="O922">
        <f>IFERROR(IF(OR(HLOOKUP($A922,'Z-scores'!$C$2:$UD$20,13,FALSE)&gt;2,HLOOKUP($A922,'Z-scores'!$C$2:$UD$20,13,FALSE)&lt;-2),"",'Total-corrected counts'!O922),"")</f>
        <v>4.2436951175967961</v>
      </c>
      <c r="P922">
        <f>IFERROR(IF(OR(HLOOKUP($A922,'Z-scores'!$C$2:$UD$20,14,FALSE)&gt;2,HLOOKUP($A922,'Z-scores'!$C$2:$UD$20,14,FALSE)&lt;-2),"",'Total-corrected counts'!P922),"")</f>
        <v>0.1410347419854871</v>
      </c>
      <c r="Q922">
        <f>IFERROR(IF(OR(HLOOKUP($A922,'Z-scores'!$C$2:$UD$20,15,FALSE)&gt;2,HLOOKUP($A922,'Z-scores'!$C$2:$UD$20,15,FALSE)&lt;-2),"",'Total-corrected counts'!Q922),"")</f>
        <v>0</v>
      </c>
      <c r="R922">
        <f>IFERROR(IF(OR(HLOOKUP($A922,'Z-scores'!$C$2:$UD$20,16,FALSE)&gt;2,HLOOKUP($A922,'Z-scores'!$C$2:$UD$20,16,FALSE)&lt;-2),"",'Total-corrected counts'!R922),"")</f>
        <v>1.907314913319349</v>
      </c>
      <c r="S922">
        <f>IFERROR(IF(OR(HLOOKUP($A922,'Z-scores'!$C$2:$UD$20,17,FALSE)&gt;2,HLOOKUP($A922,'Z-scores'!$C$2:$UD$20,17,FALSE)&lt;-2),"",'Total-corrected counts'!S922),"")</f>
        <v>1.0856949913632964E-2</v>
      </c>
      <c r="T922">
        <f>IFERROR(IF(OR(HLOOKUP($A922,'Z-scores'!$C$2:$UD$20,18,FALSE)&gt;2,HLOOKUP($A922,'Z-scores'!$C$2:$UD$20,18,FALSE)&lt;-2),"",'Total-corrected counts'!T922),"")</f>
        <v>7.7319189076344955E-2</v>
      </c>
      <c r="U922">
        <f>IFERROR(IF(OR(HLOOKUP($A922,'Z-scores'!$C$2:$UD$20,19,FALSE)&gt;2,HLOOKUP($A922,'Z-scores'!$C$2:$UD$20,19,FALSE)&lt;-2),"",'Total-corrected counts'!U922),"")</f>
        <v>3.9142000407909983</v>
      </c>
      <c r="V922">
        <f t="shared" si="56"/>
        <v>1</v>
      </c>
      <c r="W922">
        <f t="shared" si="57"/>
        <v>0.60060670152302265</v>
      </c>
      <c r="X922">
        <f t="shared" si="58"/>
        <v>1.981219362998534</v>
      </c>
      <c r="Y922">
        <f t="shared" si="59"/>
        <v>1.3234592754300891</v>
      </c>
    </row>
    <row r="923" spans="1:25" x14ac:dyDescent="0.25">
      <c r="A923">
        <v>931</v>
      </c>
      <c r="B923" t="s">
        <v>454</v>
      </c>
      <c r="C923">
        <v>87500</v>
      </c>
      <c r="D923">
        <v>987</v>
      </c>
      <c r="E923" t="str">
        <f>IFERROR(IF(OR(HLOOKUP($A923,'Z-scores'!$C$2:$UD$20,3,FALSE)&gt;2,HLOOKUP(A923,'Z-scores'!$C$2:$UD$20,3,FALSE)&lt;-2),"",'Total-corrected counts'!E923),"")</f>
        <v/>
      </c>
      <c r="F923">
        <f>IFERROR(IF(OR(HLOOKUP($A923,'Z-scores'!$C$2:$UD$20,4,FALSE)&gt;2,HLOOKUP($A923,'Z-scores'!$C$2:$UD$20,4,FALSE)&lt;-2),"",'Total-corrected counts'!F923),"")</f>
        <v>12.345496723726651</v>
      </c>
      <c r="G923">
        <f>IFERROR(IF(OR(HLOOKUP($A923,'Z-scores'!$C$2:$UD$20,5,FALSE)&gt;2,HLOOKUP($A923,'Z-scores'!$C$2:$UD$20,5,FALSE)&lt;-2),"",'Total-corrected counts'!G923),"")</f>
        <v>16.569899794916012</v>
      </c>
      <c r="H923">
        <f>IFERROR(IF(OR(HLOOKUP($A923,'Z-scores'!$C$2:$UD$20,6,FALSE)&gt;2,HLOOKUP($A923,'Z-scores'!$C$2:$UD$20,6,FALSE)&lt;-2),"",'Total-corrected counts'!H923),"")</f>
        <v>3.2388641359317774</v>
      </c>
      <c r="I923">
        <f>IFERROR(IF(OR(HLOOKUP($A923,'Z-scores'!$C$2:$UD$20,7,FALSE)&gt;2,HLOOKUP($A923,'Z-scores'!$C$2:$UD$20,7,FALSE)&lt;-2),"",'Total-corrected counts'!I923),"")</f>
        <v>29.676239614085748</v>
      </c>
      <c r="J923">
        <f>IFERROR(IF(OR(HLOOKUP($A923,'Z-scores'!$C$2:$UD$20,8,FALSE)&gt;2,HLOOKUP($A923,'Z-scores'!$C$2:$UD$20,8,FALSE)&lt;-2),"",'Total-corrected counts'!J923),"")</f>
        <v>1.3954057129783579</v>
      </c>
      <c r="K923">
        <f>IFERROR(IF(OR(HLOOKUP($A923,'Z-scores'!$C$2:$UD$20,9,FALSE)&gt;2,HLOOKUP($A923,'Z-scores'!$C$2:$UD$20,9,FALSE)&lt;-2),"",'Total-corrected counts'!K923),"")</f>
        <v>2.6801939907464187</v>
      </c>
      <c r="L923">
        <f>IFERROR(IF(OR(HLOOKUP($A923,'Z-scores'!$C$2:$UD$20,10,FALSE)&gt;2,HLOOKUP($A923,'Z-scores'!$C$2:$UD$20,10,FALSE)&lt;-2),"",'Total-corrected counts'!L923),"")</f>
        <v>1.7815659082370081</v>
      </c>
      <c r="M923">
        <f>IFERROR(IF(OR(HLOOKUP($A923,'Z-scores'!$C$2:$UD$20,11,FALSE)&gt;2,HLOOKUP($A923,'Z-scores'!$C$2:$UD$20,11,FALSE)&lt;-2),"",'Total-corrected counts'!M923),"")</f>
        <v>6.0360151978568926</v>
      </c>
      <c r="N923">
        <f>IFERROR(IF(OR(HLOOKUP($A923,'Z-scores'!$C$2:$UD$20,12,FALSE)&gt;2,HLOOKUP($A923,'Z-scores'!$C$2:$UD$20,12,FALSE)&lt;-2),"",'Total-corrected counts'!N923),"")</f>
        <v>5.8650650151621093</v>
      </c>
      <c r="O923">
        <f>IFERROR(IF(OR(HLOOKUP($A923,'Z-scores'!$C$2:$UD$20,13,FALSE)&gt;2,HLOOKUP($A923,'Z-scores'!$C$2:$UD$20,13,FALSE)&lt;-2),"",'Total-corrected counts'!O923),"")</f>
        <v>7.2051952789649016</v>
      </c>
      <c r="P923">
        <f>IFERROR(IF(OR(HLOOKUP($A923,'Z-scores'!$C$2:$UD$20,14,FALSE)&gt;2,HLOOKUP($A923,'Z-scores'!$C$2:$UD$20,14,FALSE)&lt;-2),"",'Total-corrected counts'!P923),"")</f>
        <v>1.132551715944063</v>
      </c>
      <c r="Q923">
        <f>IFERROR(IF(OR(HLOOKUP($A923,'Z-scores'!$C$2:$UD$20,15,FALSE)&gt;2,HLOOKUP($A923,'Z-scores'!$C$2:$UD$20,15,FALSE)&lt;-2),"",'Total-corrected counts'!Q923),"")</f>
        <v>20.028707163529422</v>
      </c>
      <c r="R923">
        <f>IFERROR(IF(OR(HLOOKUP($A923,'Z-scores'!$C$2:$UD$20,16,FALSE)&gt;2,HLOOKUP($A923,'Z-scores'!$C$2:$UD$20,16,FALSE)&lt;-2),"",'Total-corrected counts'!R923),"")</f>
        <v>9.764971520502634</v>
      </c>
      <c r="S923">
        <f>IFERROR(IF(OR(HLOOKUP($A923,'Z-scores'!$C$2:$UD$20,17,FALSE)&gt;2,HLOOKUP($A923,'Z-scores'!$C$2:$UD$20,17,FALSE)&lt;-2),"",'Total-corrected counts'!S923),"")</f>
        <v>0.34199392227943831</v>
      </c>
      <c r="T923">
        <f>IFERROR(IF(OR(HLOOKUP($A923,'Z-scores'!$C$2:$UD$20,18,FALSE)&gt;2,HLOOKUP($A923,'Z-scores'!$C$2:$UD$20,18,FALSE)&lt;-2),"",'Total-corrected counts'!T923),"")</f>
        <v>2.6202614075872459</v>
      </c>
      <c r="U923">
        <f>IFERROR(IF(OR(HLOOKUP($A923,'Z-scores'!$C$2:$UD$20,19,FALSE)&gt;2,HLOOKUP($A923,'Z-scores'!$C$2:$UD$20,19,FALSE)&lt;-2),"",'Total-corrected counts'!U923),"")</f>
        <v>4.2439996007689533</v>
      </c>
      <c r="V923">
        <f t="shared" si="56"/>
        <v>1</v>
      </c>
      <c r="W923">
        <f t="shared" si="57"/>
        <v>0.50956244221763147</v>
      </c>
      <c r="X923">
        <f t="shared" si="58"/>
        <v>9.2154601348098595</v>
      </c>
      <c r="Y923">
        <f t="shared" si="59"/>
        <v>6.4003432030923451</v>
      </c>
    </row>
    <row r="924" spans="1:25" x14ac:dyDescent="0.25">
      <c r="A924">
        <v>932</v>
      </c>
      <c r="B924" t="s">
        <v>1072</v>
      </c>
      <c r="C924">
        <v>102100</v>
      </c>
      <c r="D924">
        <v>792</v>
      </c>
      <c r="E924" t="str">
        <f>IFERROR(IF(OR(HLOOKUP($A924,'Z-scores'!$C$2:$UD$20,3,FALSE)&gt;2,HLOOKUP(A924,'Z-scores'!$C$2:$UD$20,3,FALSE)&lt;-2),"",'Total-corrected counts'!E924),"")</f>
        <v/>
      </c>
      <c r="F924" t="str">
        <f>IFERROR(IF(OR(HLOOKUP($A924,'Z-scores'!$C$2:$UD$20,4,FALSE)&gt;2,HLOOKUP($A924,'Z-scores'!$C$2:$UD$20,4,FALSE)&lt;-2),"",'Total-corrected counts'!F924),"")</f>
        <v/>
      </c>
      <c r="G924" t="str">
        <f>IFERROR(IF(OR(HLOOKUP($A924,'Z-scores'!$C$2:$UD$20,5,FALSE)&gt;2,HLOOKUP($A924,'Z-scores'!$C$2:$UD$20,5,FALSE)&lt;-2),"",'Total-corrected counts'!G924),"")</f>
        <v/>
      </c>
      <c r="H924" t="str">
        <f>IFERROR(IF(OR(HLOOKUP($A924,'Z-scores'!$C$2:$UD$20,6,FALSE)&gt;2,HLOOKUP($A924,'Z-scores'!$C$2:$UD$20,6,FALSE)&lt;-2),"",'Total-corrected counts'!H924),"")</f>
        <v/>
      </c>
      <c r="I924" t="str">
        <f>IFERROR(IF(OR(HLOOKUP($A924,'Z-scores'!$C$2:$UD$20,7,FALSE)&gt;2,HLOOKUP($A924,'Z-scores'!$C$2:$UD$20,7,FALSE)&lt;-2),"",'Total-corrected counts'!I924),"")</f>
        <v/>
      </c>
      <c r="J924" t="str">
        <f>IFERROR(IF(OR(HLOOKUP($A924,'Z-scores'!$C$2:$UD$20,8,FALSE)&gt;2,HLOOKUP($A924,'Z-scores'!$C$2:$UD$20,8,FALSE)&lt;-2),"",'Total-corrected counts'!J924),"")</f>
        <v/>
      </c>
      <c r="K924" t="str">
        <f>IFERROR(IF(OR(HLOOKUP($A924,'Z-scores'!$C$2:$UD$20,9,FALSE)&gt;2,HLOOKUP($A924,'Z-scores'!$C$2:$UD$20,9,FALSE)&lt;-2),"",'Total-corrected counts'!K924),"")</f>
        <v/>
      </c>
      <c r="L924" t="str">
        <f>IFERROR(IF(OR(HLOOKUP($A924,'Z-scores'!$C$2:$UD$20,10,FALSE)&gt;2,HLOOKUP($A924,'Z-scores'!$C$2:$UD$20,10,FALSE)&lt;-2),"",'Total-corrected counts'!L924),"")</f>
        <v/>
      </c>
      <c r="M924" t="str">
        <f>IFERROR(IF(OR(HLOOKUP($A924,'Z-scores'!$C$2:$UD$20,11,FALSE)&gt;2,HLOOKUP($A924,'Z-scores'!$C$2:$UD$20,11,FALSE)&lt;-2),"",'Total-corrected counts'!M924),"")</f>
        <v/>
      </c>
      <c r="N924" t="str">
        <f>IFERROR(IF(OR(HLOOKUP($A924,'Z-scores'!$C$2:$UD$20,12,FALSE)&gt;2,HLOOKUP($A924,'Z-scores'!$C$2:$UD$20,12,FALSE)&lt;-2),"",'Total-corrected counts'!N924),"")</f>
        <v/>
      </c>
      <c r="O924" t="str">
        <f>IFERROR(IF(OR(HLOOKUP($A924,'Z-scores'!$C$2:$UD$20,13,FALSE)&gt;2,HLOOKUP($A924,'Z-scores'!$C$2:$UD$20,13,FALSE)&lt;-2),"",'Total-corrected counts'!O924),"")</f>
        <v/>
      </c>
      <c r="P924" t="str">
        <f>IFERROR(IF(OR(HLOOKUP($A924,'Z-scores'!$C$2:$UD$20,14,FALSE)&gt;2,HLOOKUP($A924,'Z-scores'!$C$2:$UD$20,14,FALSE)&lt;-2),"",'Total-corrected counts'!P924),"")</f>
        <v/>
      </c>
      <c r="Q924" t="str">
        <f>IFERROR(IF(OR(HLOOKUP($A924,'Z-scores'!$C$2:$UD$20,15,FALSE)&gt;2,HLOOKUP($A924,'Z-scores'!$C$2:$UD$20,15,FALSE)&lt;-2),"",'Total-corrected counts'!Q924),"")</f>
        <v/>
      </c>
      <c r="R924" t="str">
        <f>IFERROR(IF(OR(HLOOKUP($A924,'Z-scores'!$C$2:$UD$20,16,FALSE)&gt;2,HLOOKUP($A924,'Z-scores'!$C$2:$UD$20,16,FALSE)&lt;-2),"",'Total-corrected counts'!R924),"")</f>
        <v/>
      </c>
      <c r="S924" t="str">
        <f>IFERROR(IF(OR(HLOOKUP($A924,'Z-scores'!$C$2:$UD$20,17,FALSE)&gt;2,HLOOKUP($A924,'Z-scores'!$C$2:$UD$20,17,FALSE)&lt;-2),"",'Total-corrected counts'!S924),"")</f>
        <v/>
      </c>
      <c r="T924" t="str">
        <f>IFERROR(IF(OR(HLOOKUP($A924,'Z-scores'!$C$2:$UD$20,18,FALSE)&gt;2,HLOOKUP($A924,'Z-scores'!$C$2:$UD$20,18,FALSE)&lt;-2),"",'Total-corrected counts'!T924),"")</f>
        <v/>
      </c>
      <c r="U924" t="str">
        <f>IFERROR(IF(OR(HLOOKUP($A924,'Z-scores'!$C$2:$UD$20,19,FALSE)&gt;2,HLOOKUP($A924,'Z-scores'!$C$2:$UD$20,19,FALSE)&lt;-2),"",'Total-corrected counts'!U924),"")</f>
        <v/>
      </c>
      <c r="V924">
        <f t="shared" si="56"/>
        <v>1</v>
      </c>
      <c r="W924" t="str">
        <f t="shared" si="57"/>
        <v/>
      </c>
      <c r="X924" t="str">
        <f t="shared" si="58"/>
        <v/>
      </c>
      <c r="Y924" t="str">
        <f t="shared" si="59"/>
        <v/>
      </c>
    </row>
    <row r="925" spans="1:25" x14ac:dyDescent="0.25">
      <c r="A925">
        <v>933</v>
      </c>
      <c r="B925" t="s">
        <v>1073</v>
      </c>
      <c r="C925">
        <v>100400</v>
      </c>
      <c r="D925">
        <v>967</v>
      </c>
      <c r="E925" t="str">
        <f>IFERROR(IF(OR(HLOOKUP($A925,'Z-scores'!$C$2:$UD$20,3,FALSE)&gt;2,HLOOKUP(A925,'Z-scores'!$C$2:$UD$20,3,FALSE)&lt;-2),"",'Total-corrected counts'!E925),"")</f>
        <v/>
      </c>
      <c r="F925" t="str">
        <f>IFERROR(IF(OR(HLOOKUP($A925,'Z-scores'!$C$2:$UD$20,4,FALSE)&gt;2,HLOOKUP($A925,'Z-scores'!$C$2:$UD$20,4,FALSE)&lt;-2),"",'Total-corrected counts'!F925),"")</f>
        <v/>
      </c>
      <c r="G925" t="str">
        <f>IFERROR(IF(OR(HLOOKUP($A925,'Z-scores'!$C$2:$UD$20,5,FALSE)&gt;2,HLOOKUP($A925,'Z-scores'!$C$2:$UD$20,5,FALSE)&lt;-2),"",'Total-corrected counts'!G925),"")</f>
        <v/>
      </c>
      <c r="H925" t="str">
        <f>IFERROR(IF(OR(HLOOKUP($A925,'Z-scores'!$C$2:$UD$20,6,FALSE)&gt;2,HLOOKUP($A925,'Z-scores'!$C$2:$UD$20,6,FALSE)&lt;-2),"",'Total-corrected counts'!H925),"")</f>
        <v/>
      </c>
      <c r="I925" t="str">
        <f>IFERROR(IF(OR(HLOOKUP($A925,'Z-scores'!$C$2:$UD$20,7,FALSE)&gt;2,HLOOKUP($A925,'Z-scores'!$C$2:$UD$20,7,FALSE)&lt;-2),"",'Total-corrected counts'!I925),"")</f>
        <v/>
      </c>
      <c r="J925" t="str">
        <f>IFERROR(IF(OR(HLOOKUP($A925,'Z-scores'!$C$2:$UD$20,8,FALSE)&gt;2,HLOOKUP($A925,'Z-scores'!$C$2:$UD$20,8,FALSE)&lt;-2),"",'Total-corrected counts'!J925),"")</f>
        <v/>
      </c>
      <c r="K925" t="str">
        <f>IFERROR(IF(OR(HLOOKUP($A925,'Z-scores'!$C$2:$UD$20,9,FALSE)&gt;2,HLOOKUP($A925,'Z-scores'!$C$2:$UD$20,9,FALSE)&lt;-2),"",'Total-corrected counts'!K925),"")</f>
        <v/>
      </c>
      <c r="L925" t="str">
        <f>IFERROR(IF(OR(HLOOKUP($A925,'Z-scores'!$C$2:$UD$20,10,FALSE)&gt;2,HLOOKUP($A925,'Z-scores'!$C$2:$UD$20,10,FALSE)&lt;-2),"",'Total-corrected counts'!L925),"")</f>
        <v/>
      </c>
      <c r="M925" t="str">
        <f>IFERROR(IF(OR(HLOOKUP($A925,'Z-scores'!$C$2:$UD$20,11,FALSE)&gt;2,HLOOKUP($A925,'Z-scores'!$C$2:$UD$20,11,FALSE)&lt;-2),"",'Total-corrected counts'!M925),"")</f>
        <v/>
      </c>
      <c r="N925" t="str">
        <f>IFERROR(IF(OR(HLOOKUP($A925,'Z-scores'!$C$2:$UD$20,12,FALSE)&gt;2,HLOOKUP($A925,'Z-scores'!$C$2:$UD$20,12,FALSE)&lt;-2),"",'Total-corrected counts'!N925),"")</f>
        <v/>
      </c>
      <c r="O925" t="str">
        <f>IFERROR(IF(OR(HLOOKUP($A925,'Z-scores'!$C$2:$UD$20,13,FALSE)&gt;2,HLOOKUP($A925,'Z-scores'!$C$2:$UD$20,13,FALSE)&lt;-2),"",'Total-corrected counts'!O925),"")</f>
        <v/>
      </c>
      <c r="P925" t="str">
        <f>IFERROR(IF(OR(HLOOKUP($A925,'Z-scores'!$C$2:$UD$20,14,FALSE)&gt;2,HLOOKUP($A925,'Z-scores'!$C$2:$UD$20,14,FALSE)&lt;-2),"",'Total-corrected counts'!P925),"")</f>
        <v/>
      </c>
      <c r="Q925" t="str">
        <f>IFERROR(IF(OR(HLOOKUP($A925,'Z-scores'!$C$2:$UD$20,15,FALSE)&gt;2,HLOOKUP($A925,'Z-scores'!$C$2:$UD$20,15,FALSE)&lt;-2),"",'Total-corrected counts'!Q925),"")</f>
        <v/>
      </c>
      <c r="R925" t="str">
        <f>IFERROR(IF(OR(HLOOKUP($A925,'Z-scores'!$C$2:$UD$20,16,FALSE)&gt;2,HLOOKUP($A925,'Z-scores'!$C$2:$UD$20,16,FALSE)&lt;-2),"",'Total-corrected counts'!R925),"")</f>
        <v/>
      </c>
      <c r="S925" t="str">
        <f>IFERROR(IF(OR(HLOOKUP($A925,'Z-scores'!$C$2:$UD$20,17,FALSE)&gt;2,HLOOKUP($A925,'Z-scores'!$C$2:$UD$20,17,FALSE)&lt;-2),"",'Total-corrected counts'!S925),"")</f>
        <v/>
      </c>
      <c r="T925" t="str">
        <f>IFERROR(IF(OR(HLOOKUP($A925,'Z-scores'!$C$2:$UD$20,18,FALSE)&gt;2,HLOOKUP($A925,'Z-scores'!$C$2:$UD$20,18,FALSE)&lt;-2),"",'Total-corrected counts'!T925),"")</f>
        <v/>
      </c>
      <c r="U925" t="str">
        <f>IFERROR(IF(OR(HLOOKUP($A925,'Z-scores'!$C$2:$UD$20,19,FALSE)&gt;2,HLOOKUP($A925,'Z-scores'!$C$2:$UD$20,19,FALSE)&lt;-2),"",'Total-corrected counts'!U925),"")</f>
        <v/>
      </c>
      <c r="V925">
        <f t="shared" si="56"/>
        <v>1</v>
      </c>
      <c r="W925" t="str">
        <f t="shared" si="57"/>
        <v/>
      </c>
      <c r="X925" t="str">
        <f t="shared" si="58"/>
        <v/>
      </c>
      <c r="Y925" t="str">
        <f t="shared" si="59"/>
        <v/>
      </c>
    </row>
    <row r="926" spans="1:25" x14ac:dyDescent="0.25">
      <c r="A926">
        <v>934</v>
      </c>
      <c r="B926" t="s">
        <v>455</v>
      </c>
      <c r="C926">
        <v>43700</v>
      </c>
      <c r="D926">
        <v>909</v>
      </c>
      <c r="E926" t="str">
        <f>IFERROR(IF(OR(HLOOKUP($A926,'Z-scores'!$C$2:$UD$20,3,FALSE)&gt;2,HLOOKUP(A926,'Z-scores'!$C$2:$UD$20,3,FALSE)&lt;-2),"",'Total-corrected counts'!E926),"")</f>
        <v/>
      </c>
      <c r="F926">
        <f>IFERROR(IF(OR(HLOOKUP($A926,'Z-scores'!$C$2:$UD$20,4,FALSE)&gt;2,HLOOKUP($A926,'Z-scores'!$C$2:$UD$20,4,FALSE)&lt;-2),"",'Total-corrected counts'!F926),"")</f>
        <v>9.2283613383338761</v>
      </c>
      <c r="G926">
        <f>IFERROR(IF(OR(HLOOKUP($A926,'Z-scores'!$C$2:$UD$20,5,FALSE)&gt;2,HLOOKUP($A926,'Z-scores'!$C$2:$UD$20,5,FALSE)&lt;-2),"",'Total-corrected counts'!G926),"")</f>
        <v>13.537960683505847</v>
      </c>
      <c r="H926">
        <f>IFERROR(IF(OR(HLOOKUP($A926,'Z-scores'!$C$2:$UD$20,6,FALSE)&gt;2,HLOOKUP($A926,'Z-scores'!$C$2:$UD$20,6,FALSE)&lt;-2),"",'Total-corrected counts'!H926),"")</f>
        <v>4.7954734081576094</v>
      </c>
      <c r="I926">
        <f>IFERROR(IF(OR(HLOOKUP($A926,'Z-scores'!$C$2:$UD$20,7,FALSE)&gt;2,HLOOKUP($A926,'Z-scores'!$C$2:$UD$20,7,FALSE)&lt;-2),"",'Total-corrected counts'!I926),"")</f>
        <v>7.7453754013526694</v>
      </c>
      <c r="J926">
        <f>IFERROR(IF(OR(HLOOKUP($A926,'Z-scores'!$C$2:$UD$20,8,FALSE)&gt;2,HLOOKUP($A926,'Z-scores'!$C$2:$UD$20,8,FALSE)&lt;-2),"",'Total-corrected counts'!J926),"")</f>
        <v>2.5492040763597563</v>
      </c>
      <c r="K926">
        <f>IFERROR(IF(OR(HLOOKUP($A926,'Z-scores'!$C$2:$UD$20,9,FALSE)&gt;2,HLOOKUP($A926,'Z-scores'!$C$2:$UD$20,9,FALSE)&lt;-2),"",'Total-corrected counts'!K926),"")</f>
        <v>3.1573666313618372</v>
      </c>
      <c r="L926">
        <f>IFERROR(IF(OR(HLOOKUP($A926,'Z-scores'!$C$2:$UD$20,10,FALSE)&gt;2,HLOOKUP($A926,'Z-scores'!$C$2:$UD$20,10,FALSE)&lt;-2),"",'Total-corrected counts'!L926),"")</f>
        <v>4.3657184385015793</v>
      </c>
      <c r="M926">
        <f>IFERROR(IF(OR(HLOOKUP($A926,'Z-scores'!$C$2:$UD$20,11,FALSE)&gt;2,HLOOKUP($A926,'Z-scores'!$C$2:$UD$20,11,FALSE)&lt;-2),"",'Total-corrected counts'!M926),"")</f>
        <v>1.1104424905981001</v>
      </c>
      <c r="N926">
        <f>IFERROR(IF(OR(HLOOKUP($A926,'Z-scores'!$C$2:$UD$20,12,FALSE)&gt;2,HLOOKUP($A926,'Z-scores'!$C$2:$UD$20,12,FALSE)&lt;-2),"",'Total-corrected counts'!N926),"")</f>
        <v>6.7539889315226169</v>
      </c>
      <c r="O926">
        <f>IFERROR(IF(OR(HLOOKUP($A926,'Z-scores'!$C$2:$UD$20,13,FALSE)&gt;2,HLOOKUP($A926,'Z-scores'!$C$2:$UD$20,13,FALSE)&lt;-2),"",'Total-corrected counts'!O926),"")</f>
        <v>2.4129495632965132</v>
      </c>
      <c r="P926">
        <f>IFERROR(IF(OR(HLOOKUP($A926,'Z-scores'!$C$2:$UD$20,14,FALSE)&gt;2,HLOOKUP($A926,'Z-scores'!$C$2:$UD$20,14,FALSE)&lt;-2),"",'Total-corrected counts'!P926),"")</f>
        <v>2.8078734995292436</v>
      </c>
      <c r="Q926">
        <f>IFERROR(IF(OR(HLOOKUP($A926,'Z-scores'!$C$2:$UD$20,15,FALSE)&gt;2,HLOOKUP($A926,'Z-scores'!$C$2:$UD$20,15,FALSE)&lt;-2),"",'Total-corrected counts'!Q926),"")</f>
        <v>2.9740777433673191</v>
      </c>
      <c r="R926">
        <f>IFERROR(IF(OR(HLOOKUP($A926,'Z-scores'!$C$2:$UD$20,16,FALSE)&gt;2,HLOOKUP($A926,'Z-scores'!$C$2:$UD$20,16,FALSE)&lt;-2),"",'Total-corrected counts'!R926),"")</f>
        <v>3.1214250367138088</v>
      </c>
      <c r="S926">
        <f>IFERROR(IF(OR(HLOOKUP($A926,'Z-scores'!$C$2:$UD$20,17,FALSE)&gt;2,HLOOKUP($A926,'Z-scores'!$C$2:$UD$20,17,FALSE)&lt;-2),"",'Total-corrected counts'!S926),"")</f>
        <v>4.5653474386826609</v>
      </c>
      <c r="T926">
        <f>IFERROR(IF(OR(HLOOKUP($A926,'Z-scores'!$C$2:$UD$20,18,FALSE)&gt;2,HLOOKUP($A926,'Z-scores'!$C$2:$UD$20,18,FALSE)&lt;-2),"",'Total-corrected counts'!T926),"")</f>
        <v>8.4106095673046362</v>
      </c>
      <c r="U926">
        <f>IFERROR(IF(OR(HLOOKUP($A926,'Z-scores'!$C$2:$UD$20,19,FALSE)&gt;2,HLOOKUP($A926,'Z-scores'!$C$2:$UD$20,19,FALSE)&lt;-2),"",'Total-corrected counts'!U926),"")</f>
        <v>2.2087891582734125</v>
      </c>
      <c r="V926">
        <f t="shared" si="56"/>
        <v>1</v>
      </c>
      <c r="W926">
        <f t="shared" si="57"/>
        <v>0.33563445297397088</v>
      </c>
      <c r="X926">
        <f t="shared" si="58"/>
        <v>5.81123780852141</v>
      </c>
      <c r="Y926">
        <f t="shared" si="59"/>
        <v>4.1568826173362767</v>
      </c>
    </row>
    <row r="927" spans="1:25" x14ac:dyDescent="0.25">
      <c r="A927">
        <v>935</v>
      </c>
      <c r="B927" t="s">
        <v>456</v>
      </c>
      <c r="C927">
        <v>19000</v>
      </c>
      <c r="D927">
        <v>39</v>
      </c>
      <c r="E927">
        <f>IFERROR(IF(OR(HLOOKUP($A927,'Z-scores'!$C$2:$UD$20,3,FALSE)&gt;2,HLOOKUP(A927,'Z-scores'!$C$2:$UD$20,3,FALSE)&lt;-2),"",'Total-corrected counts'!E927),"")</f>
        <v>0.2129314383182451</v>
      </c>
      <c r="F927">
        <f>IFERROR(IF(OR(HLOOKUP($A927,'Z-scores'!$C$2:$UD$20,4,FALSE)&gt;2,HLOOKUP($A927,'Z-scores'!$C$2:$UD$20,4,FALSE)&lt;-2),"",'Total-corrected counts'!F927),"")</f>
        <v>0</v>
      </c>
      <c r="G927">
        <f>IFERROR(IF(OR(HLOOKUP($A927,'Z-scores'!$C$2:$UD$20,5,FALSE)&gt;2,HLOOKUP($A927,'Z-scores'!$C$2:$UD$20,5,FALSE)&lt;-2),"",'Total-corrected counts'!G927),"")</f>
        <v>0.30218662239968408</v>
      </c>
      <c r="H927">
        <f>IFERROR(IF(OR(HLOOKUP($A927,'Z-scores'!$C$2:$UD$20,6,FALSE)&gt;2,HLOOKUP($A927,'Z-scores'!$C$2:$UD$20,6,FALSE)&lt;-2),"",'Total-corrected counts'!H927),"")</f>
        <v>0.11866528084232804</v>
      </c>
      <c r="I927">
        <f>IFERROR(IF(OR(HLOOKUP($A927,'Z-scores'!$C$2:$UD$20,7,FALSE)&gt;2,HLOOKUP($A927,'Z-scores'!$C$2:$UD$20,7,FALSE)&lt;-2),"",'Total-corrected counts'!I927),"")</f>
        <v>0.31400170546024336</v>
      </c>
      <c r="J927" t="str">
        <f>IFERROR(IF(OR(HLOOKUP($A927,'Z-scores'!$C$2:$UD$20,8,FALSE)&gt;2,HLOOKUP($A927,'Z-scores'!$C$2:$UD$20,8,FALSE)&lt;-2),"",'Total-corrected counts'!J927),"")</f>
        <v/>
      </c>
      <c r="K927">
        <f>IFERROR(IF(OR(HLOOKUP($A927,'Z-scores'!$C$2:$UD$20,9,FALSE)&gt;2,HLOOKUP($A927,'Z-scores'!$C$2:$UD$20,9,FALSE)&lt;-2),"",'Total-corrected counts'!K927),"")</f>
        <v>8.4731590389653819E-2</v>
      </c>
      <c r="L927">
        <f>IFERROR(IF(OR(HLOOKUP($A927,'Z-scores'!$C$2:$UD$20,10,FALSE)&gt;2,HLOOKUP($A927,'Z-scores'!$C$2:$UD$20,10,FALSE)&lt;-2),"",'Total-corrected counts'!L927),"")</f>
        <v>0</v>
      </c>
      <c r="M927">
        <f>IFERROR(IF(OR(HLOOKUP($A927,'Z-scores'!$C$2:$UD$20,11,FALSE)&gt;2,HLOOKUP($A927,'Z-scores'!$C$2:$UD$20,11,FALSE)&lt;-2),"",'Total-corrected counts'!M927),"")</f>
        <v>0</v>
      </c>
      <c r="N927">
        <f>IFERROR(IF(OR(HLOOKUP($A927,'Z-scores'!$C$2:$UD$20,12,FALSE)&gt;2,HLOOKUP($A927,'Z-scores'!$C$2:$UD$20,12,FALSE)&lt;-2),"",'Total-corrected counts'!N927),"")</f>
        <v>0.4765365324819214</v>
      </c>
      <c r="O927">
        <f>IFERROR(IF(OR(HLOOKUP($A927,'Z-scores'!$C$2:$UD$20,13,FALSE)&gt;2,HLOOKUP($A927,'Z-scores'!$C$2:$UD$20,13,FALSE)&lt;-2),"",'Total-corrected counts'!O927),"")</f>
        <v>2.0192046554782534E-2</v>
      </c>
      <c r="P927">
        <f>IFERROR(IF(OR(HLOOKUP($A927,'Z-scores'!$C$2:$UD$20,14,FALSE)&gt;2,HLOOKUP($A927,'Z-scores'!$C$2:$UD$20,14,FALSE)&lt;-2),"",'Total-corrected counts'!P927),"")</f>
        <v>0.73509017034859936</v>
      </c>
      <c r="Q927">
        <f>IFERROR(IF(OR(HLOOKUP($A927,'Z-scores'!$C$2:$UD$20,15,FALSE)&gt;2,HLOOKUP($A927,'Z-scores'!$C$2:$UD$20,15,FALSE)&lt;-2),"",'Total-corrected counts'!Q927),"")</f>
        <v>0</v>
      </c>
      <c r="R927">
        <f>IFERROR(IF(OR(HLOOKUP($A927,'Z-scores'!$C$2:$UD$20,16,FALSE)&gt;2,HLOOKUP($A927,'Z-scores'!$C$2:$UD$20,16,FALSE)&lt;-2),"",'Total-corrected counts'!R927),"")</f>
        <v>4.0069641036120776E-2</v>
      </c>
      <c r="S927">
        <f>IFERROR(IF(OR(HLOOKUP($A927,'Z-scores'!$C$2:$UD$20,17,FALSE)&gt;2,HLOOKUP($A927,'Z-scores'!$C$2:$UD$20,17,FALSE)&lt;-2),"",'Total-corrected counts'!S927),"")</f>
        <v>0.25513832297037464</v>
      </c>
      <c r="T927">
        <f>IFERROR(IF(OR(HLOOKUP($A927,'Z-scores'!$C$2:$UD$20,18,FALSE)&gt;2,HLOOKUP($A927,'Z-scores'!$C$2:$UD$20,18,FALSE)&lt;-2),"",'Total-corrected counts'!T927),"")</f>
        <v>0.18900246218662103</v>
      </c>
      <c r="U927">
        <f>IFERROR(IF(OR(HLOOKUP($A927,'Z-scores'!$C$2:$UD$20,19,FALSE)&gt;2,HLOOKUP($A927,'Z-scores'!$C$2:$UD$20,19,FALSE)&lt;-2),"",'Total-corrected counts'!U927),"")</f>
        <v>0.25168913787791342</v>
      </c>
      <c r="V927">
        <f t="shared" si="56"/>
        <v>1</v>
      </c>
      <c r="W927">
        <f t="shared" si="57"/>
        <v>0.26711553629156276</v>
      </c>
      <c r="X927">
        <f t="shared" si="58"/>
        <v>0.1290645796762693</v>
      </c>
      <c r="Y927">
        <f t="shared" si="59"/>
        <v>0.24596478918204165</v>
      </c>
    </row>
    <row r="928" spans="1:25" x14ac:dyDescent="0.25">
      <c r="A928">
        <v>936</v>
      </c>
      <c r="B928" t="s">
        <v>457</v>
      </c>
      <c r="C928">
        <v>57600</v>
      </c>
      <c r="D928">
        <v>645</v>
      </c>
      <c r="E928">
        <f>IFERROR(IF(OR(HLOOKUP($A928,'Z-scores'!$C$2:$UD$20,3,FALSE)&gt;2,HLOOKUP(A928,'Z-scores'!$C$2:$UD$20,3,FALSE)&lt;-2),"",'Total-corrected counts'!E928),"")</f>
        <v>5.4521655127276967</v>
      </c>
      <c r="F928">
        <f>IFERROR(IF(OR(HLOOKUP($A928,'Z-scores'!$C$2:$UD$20,4,FALSE)&gt;2,HLOOKUP($A928,'Z-scores'!$C$2:$UD$20,4,FALSE)&lt;-2),"",'Total-corrected counts'!F928),"")</f>
        <v>2.0917619033556782</v>
      </c>
      <c r="G928">
        <f>IFERROR(IF(OR(HLOOKUP($A928,'Z-scores'!$C$2:$UD$20,5,FALSE)&gt;2,HLOOKUP($A928,'Z-scores'!$C$2:$UD$20,5,FALSE)&lt;-2),"",'Total-corrected counts'!G928),"")</f>
        <v>41.822628540116277</v>
      </c>
      <c r="H928">
        <f>IFERROR(IF(OR(HLOOKUP($A928,'Z-scores'!$C$2:$UD$20,6,FALSE)&gt;2,HLOOKUP($A928,'Z-scores'!$C$2:$UD$20,6,FALSE)&lt;-2),"",'Total-corrected counts'!H928),"")</f>
        <v>27.125487138428632</v>
      </c>
      <c r="I928">
        <f>IFERROR(IF(OR(HLOOKUP($A928,'Z-scores'!$C$2:$UD$20,7,FALSE)&gt;2,HLOOKUP($A928,'Z-scores'!$C$2:$UD$20,7,FALSE)&lt;-2),"",'Total-corrected counts'!I928),"")</f>
        <v>25.187862294859919</v>
      </c>
      <c r="J928">
        <f>IFERROR(IF(OR(HLOOKUP($A928,'Z-scores'!$C$2:$UD$20,8,FALSE)&gt;2,HLOOKUP($A928,'Z-scores'!$C$2:$UD$20,8,FALSE)&lt;-2),"",'Total-corrected counts'!J928),"")</f>
        <v>38.262714956579707</v>
      </c>
      <c r="K928">
        <f>IFERROR(IF(OR(HLOOKUP($A928,'Z-scores'!$C$2:$UD$20,9,FALSE)&gt;2,HLOOKUP($A928,'Z-scores'!$C$2:$UD$20,9,FALSE)&lt;-2),"",'Total-corrected counts'!K928),"")</f>
        <v>45.451808907965884</v>
      </c>
      <c r="L928">
        <f>IFERROR(IF(OR(HLOOKUP($A928,'Z-scores'!$C$2:$UD$20,10,FALSE)&gt;2,HLOOKUP($A928,'Z-scores'!$C$2:$UD$20,10,FALSE)&lt;-2),"",'Total-corrected counts'!L928),"")</f>
        <v>1.1818308500186094</v>
      </c>
      <c r="M928">
        <f>IFERROR(IF(OR(HLOOKUP($A928,'Z-scores'!$C$2:$UD$20,11,FALSE)&gt;2,HLOOKUP($A928,'Z-scores'!$C$2:$UD$20,11,FALSE)&lt;-2),"",'Total-corrected counts'!M928),"")</f>
        <v>3.1424140190369467</v>
      </c>
      <c r="N928">
        <f>IFERROR(IF(OR(HLOOKUP($A928,'Z-scores'!$C$2:$UD$20,12,FALSE)&gt;2,HLOOKUP($A928,'Z-scores'!$C$2:$UD$20,12,FALSE)&lt;-2),"",'Total-corrected counts'!N928),"")</f>
        <v>32.39532004468446</v>
      </c>
      <c r="O928">
        <f>IFERROR(IF(OR(HLOOKUP($A928,'Z-scores'!$C$2:$UD$20,13,FALSE)&gt;2,HLOOKUP($A928,'Z-scores'!$C$2:$UD$20,13,FALSE)&lt;-2),"",'Total-corrected counts'!O928),"")</f>
        <v>29.759711280656994</v>
      </c>
      <c r="P928">
        <f>IFERROR(IF(OR(HLOOKUP($A928,'Z-scores'!$C$2:$UD$20,14,FALSE)&gt;2,HLOOKUP($A928,'Z-scores'!$C$2:$UD$20,14,FALSE)&lt;-2),"",'Total-corrected counts'!P928),"")</f>
        <v>13.227349286214624</v>
      </c>
      <c r="Q928">
        <f>IFERROR(IF(OR(HLOOKUP($A928,'Z-scores'!$C$2:$UD$20,15,FALSE)&gt;2,HLOOKUP($A928,'Z-scores'!$C$2:$UD$20,15,FALSE)&lt;-2),"",'Total-corrected counts'!Q928),"")</f>
        <v>8.1226451154917267</v>
      </c>
      <c r="R928">
        <f>IFERROR(IF(OR(HLOOKUP($A928,'Z-scores'!$C$2:$UD$20,16,FALSE)&gt;2,HLOOKUP($A928,'Z-scores'!$C$2:$UD$20,16,FALSE)&lt;-2),"",'Total-corrected counts'!R928),"")</f>
        <v>23.352586795851188</v>
      </c>
      <c r="S928">
        <f>IFERROR(IF(OR(HLOOKUP($A928,'Z-scores'!$C$2:$UD$20,17,FALSE)&gt;2,HLOOKUP($A928,'Z-scores'!$C$2:$UD$20,17,FALSE)&lt;-2),"",'Total-corrected counts'!S928),"")</f>
        <v>4.1419263920509755</v>
      </c>
      <c r="T928">
        <f>IFERROR(IF(OR(HLOOKUP($A928,'Z-scores'!$C$2:$UD$20,18,FALSE)&gt;2,HLOOKUP($A928,'Z-scores'!$C$2:$UD$20,18,FALSE)&lt;-2),"",'Total-corrected counts'!T928),"")</f>
        <v>28.127002781772603</v>
      </c>
      <c r="U928">
        <f>IFERROR(IF(OR(HLOOKUP($A928,'Z-scores'!$C$2:$UD$20,19,FALSE)&gt;2,HLOOKUP($A928,'Z-scores'!$C$2:$UD$20,19,FALSE)&lt;-2),"",'Total-corrected counts'!U928),"")</f>
        <v>16.33375715469769</v>
      </c>
      <c r="V928">
        <f t="shared" si="56"/>
        <v>1</v>
      </c>
      <c r="W928">
        <f t="shared" si="57"/>
        <v>0.8266453471805344</v>
      </c>
      <c r="X928">
        <f t="shared" si="58"/>
        <v>21.079852680343262</v>
      </c>
      <c r="Y928">
        <f t="shared" si="59"/>
        <v>19.432537356427531</v>
      </c>
    </row>
    <row r="929" spans="1:25" x14ac:dyDescent="0.25">
      <c r="A929">
        <v>937</v>
      </c>
      <c r="B929" t="s">
        <v>1074</v>
      </c>
      <c r="C929">
        <v>13800</v>
      </c>
      <c r="D929">
        <v>669</v>
      </c>
      <c r="E929" t="str">
        <f>IFERROR(IF(OR(HLOOKUP($A929,'Z-scores'!$C$2:$UD$20,3,FALSE)&gt;2,HLOOKUP(A929,'Z-scores'!$C$2:$UD$20,3,FALSE)&lt;-2),"",'Total-corrected counts'!E929),"")</f>
        <v/>
      </c>
      <c r="F929" t="str">
        <f>IFERROR(IF(OR(HLOOKUP($A929,'Z-scores'!$C$2:$UD$20,4,FALSE)&gt;2,HLOOKUP($A929,'Z-scores'!$C$2:$UD$20,4,FALSE)&lt;-2),"",'Total-corrected counts'!F929),"")</f>
        <v/>
      </c>
      <c r="G929" t="str">
        <f>IFERROR(IF(OR(HLOOKUP($A929,'Z-scores'!$C$2:$UD$20,5,FALSE)&gt;2,HLOOKUP($A929,'Z-scores'!$C$2:$UD$20,5,FALSE)&lt;-2),"",'Total-corrected counts'!G929),"")</f>
        <v/>
      </c>
      <c r="H929" t="str">
        <f>IFERROR(IF(OR(HLOOKUP($A929,'Z-scores'!$C$2:$UD$20,6,FALSE)&gt;2,HLOOKUP($A929,'Z-scores'!$C$2:$UD$20,6,FALSE)&lt;-2),"",'Total-corrected counts'!H929),"")</f>
        <v/>
      </c>
      <c r="I929" t="str">
        <f>IFERROR(IF(OR(HLOOKUP($A929,'Z-scores'!$C$2:$UD$20,7,FALSE)&gt;2,HLOOKUP($A929,'Z-scores'!$C$2:$UD$20,7,FALSE)&lt;-2),"",'Total-corrected counts'!I929),"")</f>
        <v/>
      </c>
      <c r="J929" t="str">
        <f>IFERROR(IF(OR(HLOOKUP($A929,'Z-scores'!$C$2:$UD$20,8,FALSE)&gt;2,HLOOKUP($A929,'Z-scores'!$C$2:$UD$20,8,FALSE)&lt;-2),"",'Total-corrected counts'!J929),"")</f>
        <v/>
      </c>
      <c r="K929" t="str">
        <f>IFERROR(IF(OR(HLOOKUP($A929,'Z-scores'!$C$2:$UD$20,9,FALSE)&gt;2,HLOOKUP($A929,'Z-scores'!$C$2:$UD$20,9,FALSE)&lt;-2),"",'Total-corrected counts'!K929),"")</f>
        <v/>
      </c>
      <c r="L929" t="str">
        <f>IFERROR(IF(OR(HLOOKUP($A929,'Z-scores'!$C$2:$UD$20,10,FALSE)&gt;2,HLOOKUP($A929,'Z-scores'!$C$2:$UD$20,10,FALSE)&lt;-2),"",'Total-corrected counts'!L929),"")</f>
        <v/>
      </c>
      <c r="M929" t="str">
        <f>IFERROR(IF(OR(HLOOKUP($A929,'Z-scores'!$C$2:$UD$20,11,FALSE)&gt;2,HLOOKUP($A929,'Z-scores'!$C$2:$UD$20,11,FALSE)&lt;-2),"",'Total-corrected counts'!M929),"")</f>
        <v/>
      </c>
      <c r="N929" t="str">
        <f>IFERROR(IF(OR(HLOOKUP($A929,'Z-scores'!$C$2:$UD$20,12,FALSE)&gt;2,HLOOKUP($A929,'Z-scores'!$C$2:$UD$20,12,FALSE)&lt;-2),"",'Total-corrected counts'!N929),"")</f>
        <v/>
      </c>
      <c r="O929" t="str">
        <f>IFERROR(IF(OR(HLOOKUP($A929,'Z-scores'!$C$2:$UD$20,13,FALSE)&gt;2,HLOOKUP($A929,'Z-scores'!$C$2:$UD$20,13,FALSE)&lt;-2),"",'Total-corrected counts'!O929),"")</f>
        <v/>
      </c>
      <c r="P929" t="str">
        <f>IFERROR(IF(OR(HLOOKUP($A929,'Z-scores'!$C$2:$UD$20,14,FALSE)&gt;2,HLOOKUP($A929,'Z-scores'!$C$2:$UD$20,14,FALSE)&lt;-2),"",'Total-corrected counts'!P929),"")</f>
        <v/>
      </c>
      <c r="Q929" t="str">
        <f>IFERROR(IF(OR(HLOOKUP($A929,'Z-scores'!$C$2:$UD$20,15,FALSE)&gt;2,HLOOKUP($A929,'Z-scores'!$C$2:$UD$20,15,FALSE)&lt;-2),"",'Total-corrected counts'!Q929),"")</f>
        <v/>
      </c>
      <c r="R929" t="str">
        <f>IFERROR(IF(OR(HLOOKUP($A929,'Z-scores'!$C$2:$UD$20,16,FALSE)&gt;2,HLOOKUP($A929,'Z-scores'!$C$2:$UD$20,16,FALSE)&lt;-2),"",'Total-corrected counts'!R929),"")</f>
        <v/>
      </c>
      <c r="S929" t="str">
        <f>IFERROR(IF(OR(HLOOKUP($A929,'Z-scores'!$C$2:$UD$20,17,FALSE)&gt;2,HLOOKUP($A929,'Z-scores'!$C$2:$UD$20,17,FALSE)&lt;-2),"",'Total-corrected counts'!S929),"")</f>
        <v/>
      </c>
      <c r="T929" t="str">
        <f>IFERROR(IF(OR(HLOOKUP($A929,'Z-scores'!$C$2:$UD$20,18,FALSE)&gt;2,HLOOKUP($A929,'Z-scores'!$C$2:$UD$20,18,FALSE)&lt;-2),"",'Total-corrected counts'!T929),"")</f>
        <v/>
      </c>
      <c r="U929" t="str">
        <f>IFERROR(IF(OR(HLOOKUP($A929,'Z-scores'!$C$2:$UD$20,19,FALSE)&gt;2,HLOOKUP($A929,'Z-scores'!$C$2:$UD$20,19,FALSE)&lt;-2),"",'Total-corrected counts'!U929),"")</f>
        <v/>
      </c>
      <c r="V929">
        <f t="shared" si="56"/>
        <v>1</v>
      </c>
      <c r="W929" t="str">
        <f t="shared" si="57"/>
        <v/>
      </c>
      <c r="X929" t="str">
        <f t="shared" si="58"/>
        <v/>
      </c>
      <c r="Y929" t="str">
        <f t="shared" si="59"/>
        <v/>
      </c>
    </row>
    <row r="930" spans="1:25" x14ac:dyDescent="0.25">
      <c r="A930">
        <v>938</v>
      </c>
      <c r="B930" t="s">
        <v>1075</v>
      </c>
      <c r="C930">
        <v>94800</v>
      </c>
      <c r="D930">
        <v>370</v>
      </c>
      <c r="E930" t="str">
        <f>IFERROR(IF(OR(HLOOKUP($A930,'Z-scores'!$C$2:$UD$20,3,FALSE)&gt;2,HLOOKUP(A930,'Z-scores'!$C$2:$UD$20,3,FALSE)&lt;-2),"",'Total-corrected counts'!E930),"")</f>
        <v/>
      </c>
      <c r="F930" t="str">
        <f>IFERROR(IF(OR(HLOOKUP($A930,'Z-scores'!$C$2:$UD$20,4,FALSE)&gt;2,HLOOKUP($A930,'Z-scores'!$C$2:$UD$20,4,FALSE)&lt;-2),"",'Total-corrected counts'!F930),"")</f>
        <v/>
      </c>
      <c r="G930" t="str">
        <f>IFERROR(IF(OR(HLOOKUP($A930,'Z-scores'!$C$2:$UD$20,5,FALSE)&gt;2,HLOOKUP($A930,'Z-scores'!$C$2:$UD$20,5,FALSE)&lt;-2),"",'Total-corrected counts'!G930),"")</f>
        <v/>
      </c>
      <c r="H930" t="str">
        <f>IFERROR(IF(OR(HLOOKUP($A930,'Z-scores'!$C$2:$UD$20,6,FALSE)&gt;2,HLOOKUP($A930,'Z-scores'!$C$2:$UD$20,6,FALSE)&lt;-2),"",'Total-corrected counts'!H930),"")</f>
        <v/>
      </c>
      <c r="I930" t="str">
        <f>IFERROR(IF(OR(HLOOKUP($A930,'Z-scores'!$C$2:$UD$20,7,FALSE)&gt;2,HLOOKUP($A930,'Z-scores'!$C$2:$UD$20,7,FALSE)&lt;-2),"",'Total-corrected counts'!I930),"")</f>
        <v/>
      </c>
      <c r="J930" t="str">
        <f>IFERROR(IF(OR(HLOOKUP($A930,'Z-scores'!$C$2:$UD$20,8,FALSE)&gt;2,HLOOKUP($A930,'Z-scores'!$C$2:$UD$20,8,FALSE)&lt;-2),"",'Total-corrected counts'!J930),"")</f>
        <v/>
      </c>
      <c r="K930" t="str">
        <f>IFERROR(IF(OR(HLOOKUP($A930,'Z-scores'!$C$2:$UD$20,9,FALSE)&gt;2,HLOOKUP($A930,'Z-scores'!$C$2:$UD$20,9,FALSE)&lt;-2),"",'Total-corrected counts'!K930),"")</f>
        <v/>
      </c>
      <c r="L930" t="str">
        <f>IFERROR(IF(OR(HLOOKUP($A930,'Z-scores'!$C$2:$UD$20,10,FALSE)&gt;2,HLOOKUP($A930,'Z-scores'!$C$2:$UD$20,10,FALSE)&lt;-2),"",'Total-corrected counts'!L930),"")</f>
        <v/>
      </c>
      <c r="M930" t="str">
        <f>IFERROR(IF(OR(HLOOKUP($A930,'Z-scores'!$C$2:$UD$20,11,FALSE)&gt;2,HLOOKUP($A930,'Z-scores'!$C$2:$UD$20,11,FALSE)&lt;-2),"",'Total-corrected counts'!M930),"")</f>
        <v/>
      </c>
      <c r="N930" t="str">
        <f>IFERROR(IF(OR(HLOOKUP($A930,'Z-scores'!$C$2:$UD$20,12,FALSE)&gt;2,HLOOKUP($A930,'Z-scores'!$C$2:$UD$20,12,FALSE)&lt;-2),"",'Total-corrected counts'!N930),"")</f>
        <v/>
      </c>
      <c r="O930" t="str">
        <f>IFERROR(IF(OR(HLOOKUP($A930,'Z-scores'!$C$2:$UD$20,13,FALSE)&gt;2,HLOOKUP($A930,'Z-scores'!$C$2:$UD$20,13,FALSE)&lt;-2),"",'Total-corrected counts'!O930),"")</f>
        <v/>
      </c>
      <c r="P930" t="str">
        <f>IFERROR(IF(OR(HLOOKUP($A930,'Z-scores'!$C$2:$UD$20,14,FALSE)&gt;2,HLOOKUP($A930,'Z-scores'!$C$2:$UD$20,14,FALSE)&lt;-2),"",'Total-corrected counts'!P930),"")</f>
        <v/>
      </c>
      <c r="Q930" t="str">
        <f>IFERROR(IF(OR(HLOOKUP($A930,'Z-scores'!$C$2:$UD$20,15,FALSE)&gt;2,HLOOKUP($A930,'Z-scores'!$C$2:$UD$20,15,FALSE)&lt;-2),"",'Total-corrected counts'!Q930),"")</f>
        <v/>
      </c>
      <c r="R930" t="str">
        <f>IFERROR(IF(OR(HLOOKUP($A930,'Z-scores'!$C$2:$UD$20,16,FALSE)&gt;2,HLOOKUP($A930,'Z-scores'!$C$2:$UD$20,16,FALSE)&lt;-2),"",'Total-corrected counts'!R930),"")</f>
        <v/>
      </c>
      <c r="S930" t="str">
        <f>IFERROR(IF(OR(HLOOKUP($A930,'Z-scores'!$C$2:$UD$20,17,FALSE)&gt;2,HLOOKUP($A930,'Z-scores'!$C$2:$UD$20,17,FALSE)&lt;-2),"",'Total-corrected counts'!S930),"")</f>
        <v/>
      </c>
      <c r="T930" t="str">
        <f>IFERROR(IF(OR(HLOOKUP($A930,'Z-scores'!$C$2:$UD$20,18,FALSE)&gt;2,HLOOKUP($A930,'Z-scores'!$C$2:$UD$20,18,FALSE)&lt;-2),"",'Total-corrected counts'!T930),"")</f>
        <v/>
      </c>
      <c r="U930" t="str">
        <f>IFERROR(IF(OR(HLOOKUP($A930,'Z-scores'!$C$2:$UD$20,19,FALSE)&gt;2,HLOOKUP($A930,'Z-scores'!$C$2:$UD$20,19,FALSE)&lt;-2),"",'Total-corrected counts'!U930),"")</f>
        <v/>
      </c>
      <c r="V930">
        <f t="shared" si="56"/>
        <v>1</v>
      </c>
      <c r="W930" t="str">
        <f t="shared" si="57"/>
        <v/>
      </c>
      <c r="X930" t="str">
        <f t="shared" si="58"/>
        <v/>
      </c>
      <c r="Y930" t="str">
        <f t="shared" si="59"/>
        <v/>
      </c>
    </row>
    <row r="931" spans="1:25" x14ac:dyDescent="0.25">
      <c r="A931">
        <v>939</v>
      </c>
      <c r="B931" t="s">
        <v>458</v>
      </c>
      <c r="C931">
        <v>92900</v>
      </c>
      <c r="D931">
        <v>135</v>
      </c>
      <c r="E931" t="str">
        <f>IFERROR(IF(OR(HLOOKUP($A931,'Z-scores'!$C$2:$UD$20,3,FALSE)&gt;2,HLOOKUP(A931,'Z-scores'!$C$2:$UD$20,3,FALSE)&lt;-2),"",'Total-corrected counts'!E931),"")</f>
        <v/>
      </c>
      <c r="F931">
        <f>IFERROR(IF(OR(HLOOKUP($A931,'Z-scores'!$C$2:$UD$20,4,FALSE)&gt;2,HLOOKUP($A931,'Z-scores'!$C$2:$UD$20,4,FALSE)&lt;-2),"",'Total-corrected counts'!F931),"")</f>
        <v>8.2029878562967784E-3</v>
      </c>
      <c r="G931">
        <f>IFERROR(IF(OR(HLOOKUP($A931,'Z-scores'!$C$2:$UD$20,5,FALSE)&gt;2,HLOOKUP($A931,'Z-scores'!$C$2:$UD$20,5,FALSE)&lt;-2),"",'Total-corrected counts'!G931),"")</f>
        <v>0.54393592031943139</v>
      </c>
      <c r="H931">
        <f>IFERROR(IF(OR(HLOOKUP($A931,'Z-scores'!$C$2:$UD$20,6,FALSE)&gt;2,HLOOKUP($A931,'Z-scores'!$C$2:$UD$20,6,FALSE)&lt;-2),"",'Total-corrected counts'!H931),"")</f>
        <v>0.36297615316476817</v>
      </c>
      <c r="I931">
        <f>IFERROR(IF(OR(HLOOKUP($A931,'Z-scores'!$C$2:$UD$20,7,FALSE)&gt;2,HLOOKUP($A931,'Z-scores'!$C$2:$UD$20,7,FALSE)&lt;-2),"",'Total-corrected counts'!I931),"")</f>
        <v>0</v>
      </c>
      <c r="J931">
        <f>IFERROR(IF(OR(HLOOKUP($A931,'Z-scores'!$C$2:$UD$20,8,FALSE)&gt;2,HLOOKUP($A931,'Z-scores'!$C$2:$UD$20,8,FALSE)&lt;-2),"",'Total-corrected counts'!J931),"")</f>
        <v>0</v>
      </c>
      <c r="K931">
        <f>IFERROR(IF(OR(HLOOKUP($A931,'Z-scores'!$C$2:$UD$20,9,FALSE)&gt;2,HLOOKUP($A931,'Z-scores'!$C$2:$UD$20,9,FALSE)&lt;-2),"",'Total-corrected counts'!K931),"")</f>
        <v>0</v>
      </c>
      <c r="L931">
        <f>IFERROR(IF(OR(HLOOKUP($A931,'Z-scores'!$C$2:$UD$20,10,FALSE)&gt;2,HLOOKUP($A931,'Z-scores'!$C$2:$UD$20,10,FALSE)&lt;-2),"",'Total-corrected counts'!L931),"")</f>
        <v>0</v>
      </c>
      <c r="M931">
        <f>IFERROR(IF(OR(HLOOKUP($A931,'Z-scores'!$C$2:$UD$20,11,FALSE)&gt;2,HLOOKUP($A931,'Z-scores'!$C$2:$UD$20,11,FALSE)&lt;-2),"",'Total-corrected counts'!M931),"")</f>
        <v>0</v>
      </c>
      <c r="N931">
        <f>IFERROR(IF(OR(HLOOKUP($A931,'Z-scores'!$C$2:$UD$20,12,FALSE)&gt;2,HLOOKUP($A931,'Z-scores'!$C$2:$UD$20,12,FALSE)&lt;-2),"",'Total-corrected counts'!N931),"")</f>
        <v>3.6656656344763186E-2</v>
      </c>
      <c r="O931">
        <f>IFERROR(IF(OR(HLOOKUP($A931,'Z-scores'!$C$2:$UD$20,13,FALSE)&gt;2,HLOOKUP($A931,'Z-scores'!$C$2:$UD$20,13,FALSE)&lt;-2),"",'Total-corrected counts'!O931),"")</f>
        <v>0.43749434202028831</v>
      </c>
      <c r="P931">
        <f>IFERROR(IF(OR(HLOOKUP($A931,'Z-scores'!$C$2:$UD$20,14,FALSE)&gt;2,HLOOKUP($A931,'Z-scores'!$C$2:$UD$20,14,FALSE)&lt;-2),"",'Total-corrected counts'!P931),"")</f>
        <v>0</v>
      </c>
      <c r="Q931">
        <f>IFERROR(IF(OR(HLOOKUP($A931,'Z-scores'!$C$2:$UD$20,15,FALSE)&gt;2,HLOOKUP($A931,'Z-scores'!$C$2:$UD$20,15,FALSE)&lt;-2),"",'Total-corrected counts'!Q931),"")</f>
        <v>1.1506267990732579</v>
      </c>
      <c r="R931">
        <f>IFERROR(IF(OR(HLOOKUP($A931,'Z-scores'!$C$2:$UD$20,16,FALSE)&gt;2,HLOOKUP($A931,'Z-scores'!$C$2:$UD$20,16,FALSE)&lt;-2),"",'Total-corrected counts'!R931),"")</f>
        <v>0</v>
      </c>
      <c r="S931">
        <f>IFERROR(IF(OR(HLOOKUP($A931,'Z-scores'!$C$2:$UD$20,17,FALSE)&gt;2,HLOOKUP($A931,'Z-scores'!$C$2:$UD$20,17,FALSE)&lt;-2),"",'Total-corrected counts'!S931),"")</f>
        <v>0</v>
      </c>
      <c r="T931">
        <f>IFERROR(IF(OR(HLOOKUP($A931,'Z-scores'!$C$2:$UD$20,18,FALSE)&gt;2,HLOOKUP($A931,'Z-scores'!$C$2:$UD$20,18,FALSE)&lt;-2),"",'Total-corrected counts'!T931),"")</f>
        <v>0</v>
      </c>
      <c r="U931">
        <f>IFERROR(IF(OR(HLOOKUP($A931,'Z-scores'!$C$2:$UD$20,19,FALSE)&gt;2,HLOOKUP($A931,'Z-scores'!$C$2:$UD$20,19,FALSE)&lt;-2),"",'Total-corrected counts'!U931),"")</f>
        <v>0.45564412891691219</v>
      </c>
      <c r="V931">
        <f t="shared" si="56"/>
        <v>1</v>
      </c>
      <c r="W931">
        <f t="shared" si="57"/>
        <v>0.38945978588272878</v>
      </c>
      <c r="X931">
        <f t="shared" si="58"/>
        <v>0.11438938266756205</v>
      </c>
      <c r="Y931">
        <f t="shared" si="59"/>
        <v>0.26005274079440271</v>
      </c>
    </row>
    <row r="932" spans="1:25" x14ac:dyDescent="0.25">
      <c r="A932">
        <v>940</v>
      </c>
      <c r="B932" t="s">
        <v>459</v>
      </c>
      <c r="C932">
        <v>111000</v>
      </c>
      <c r="D932">
        <v>768</v>
      </c>
      <c r="E932" t="str">
        <f>IFERROR(IF(OR(HLOOKUP($A932,'Z-scores'!$C$2:$UD$20,3,FALSE)&gt;2,HLOOKUP(A932,'Z-scores'!$C$2:$UD$20,3,FALSE)&lt;-2),"",'Total-corrected counts'!E932),"")</f>
        <v/>
      </c>
      <c r="F932">
        <f>IFERROR(IF(OR(HLOOKUP($A932,'Z-scores'!$C$2:$UD$20,4,FALSE)&gt;2,HLOOKUP($A932,'Z-scores'!$C$2:$UD$20,4,FALSE)&lt;-2),"",'Total-corrected counts'!F932),"")</f>
        <v>12.960720812948908</v>
      </c>
      <c r="G932">
        <f>IFERROR(IF(OR(HLOOKUP($A932,'Z-scores'!$C$2:$UD$20,5,FALSE)&gt;2,HLOOKUP($A932,'Z-scores'!$C$2:$UD$20,5,FALSE)&lt;-2),"",'Total-corrected counts'!G932),"")</f>
        <v>8.0583099306582433</v>
      </c>
      <c r="H932">
        <f>IFERROR(IF(OR(HLOOKUP($A932,'Z-scores'!$C$2:$UD$20,6,FALSE)&gt;2,HLOOKUP($A932,'Z-scores'!$C$2:$UD$20,6,FALSE)&lt;-2),"",'Total-corrected counts'!H932),"")</f>
        <v>2.8828682934047931</v>
      </c>
      <c r="I932">
        <f>IFERROR(IF(OR(HLOOKUP($A932,'Z-scores'!$C$2:$UD$20,7,FALSE)&gt;2,HLOOKUP($A932,'Z-scores'!$C$2:$UD$20,7,FALSE)&lt;-2),"",'Total-corrected counts'!I932),"")</f>
        <v>4.2975135374754885</v>
      </c>
      <c r="J932">
        <f>IFERROR(IF(OR(HLOOKUP($A932,'Z-scores'!$C$2:$UD$20,8,FALSE)&gt;2,HLOOKUP($A932,'Z-scores'!$C$2:$UD$20,8,FALSE)&lt;-2),"",'Total-corrected counts'!J932),"")</f>
        <v>13.58424996203313</v>
      </c>
      <c r="K932">
        <f>IFERROR(IF(OR(HLOOKUP($A932,'Z-scores'!$C$2:$UD$20,9,FALSE)&gt;2,HLOOKUP($A932,'Z-scores'!$C$2:$UD$20,9,FALSE)&lt;-2),"",'Total-corrected counts'!K932),"")</f>
        <v>10.805507553375328</v>
      </c>
      <c r="L932">
        <f>IFERROR(IF(OR(HLOOKUP($A932,'Z-scores'!$C$2:$UD$20,10,FALSE)&gt;2,HLOOKUP($A932,'Z-scores'!$C$2:$UD$20,10,FALSE)&lt;-2),"",'Total-corrected counts'!L932),"")</f>
        <v>10.310151221431003</v>
      </c>
      <c r="M932">
        <f>IFERROR(IF(OR(HLOOKUP($A932,'Z-scores'!$C$2:$UD$20,11,FALSE)&gt;2,HLOOKUP($A932,'Z-scores'!$C$2:$UD$20,11,FALSE)&lt;-2),"",'Total-corrected counts'!M932),"")</f>
        <v>9.653016671381824</v>
      </c>
      <c r="N932" t="str">
        <f>IFERROR(IF(OR(HLOOKUP($A932,'Z-scores'!$C$2:$UD$20,12,FALSE)&gt;2,HLOOKUP($A932,'Z-scores'!$C$2:$UD$20,12,FALSE)&lt;-2),"",'Total-corrected counts'!N932),"")</f>
        <v/>
      </c>
      <c r="O932">
        <f>IFERROR(IF(OR(HLOOKUP($A932,'Z-scores'!$C$2:$UD$20,13,FALSE)&gt;2,HLOOKUP($A932,'Z-scores'!$C$2:$UD$20,13,FALSE)&lt;-2),"",'Total-corrected counts'!O932),"")</f>
        <v>10.997934690171556</v>
      </c>
      <c r="P932">
        <f>IFERROR(IF(OR(HLOOKUP($A932,'Z-scores'!$C$2:$UD$20,14,FALSE)&gt;2,HLOOKUP($A932,'Z-scores'!$C$2:$UD$20,14,FALSE)&lt;-2),"",'Total-corrected counts'!P932),"")</f>
        <v>8.3039546569030733</v>
      </c>
      <c r="Q932">
        <f>IFERROR(IF(OR(HLOOKUP($A932,'Z-scores'!$C$2:$UD$20,15,FALSE)&gt;2,HLOOKUP($A932,'Z-scores'!$C$2:$UD$20,15,FALSE)&lt;-2),"",'Total-corrected counts'!Q932),"")</f>
        <v>5.460601758313766</v>
      </c>
      <c r="R932">
        <f>IFERROR(IF(OR(HLOOKUP($A932,'Z-scores'!$C$2:$UD$20,16,FALSE)&gt;2,HLOOKUP($A932,'Z-scores'!$C$2:$UD$20,16,FALSE)&lt;-2),"",'Total-corrected counts'!R932),"")</f>
        <v>15.899633563132726</v>
      </c>
      <c r="S932">
        <f>IFERROR(IF(OR(HLOOKUP($A932,'Z-scores'!$C$2:$UD$20,17,FALSE)&gt;2,HLOOKUP($A932,'Z-scores'!$C$2:$UD$20,17,FALSE)&lt;-2),"",'Total-corrected counts'!S932),"")</f>
        <v>6.5901685975752091</v>
      </c>
      <c r="T932">
        <f>IFERROR(IF(OR(HLOOKUP($A932,'Z-scores'!$C$2:$UD$20,18,FALSE)&gt;2,HLOOKUP($A932,'Z-scores'!$C$2:$UD$20,18,FALSE)&lt;-2),"",'Total-corrected counts'!T932),"")</f>
        <v>16.116755411913683</v>
      </c>
      <c r="U932">
        <f>IFERROR(IF(OR(HLOOKUP($A932,'Z-scores'!$C$2:$UD$20,19,FALSE)&gt;2,HLOOKUP($A932,'Z-scores'!$C$2:$UD$20,19,FALSE)&lt;-2),"",'Total-corrected counts'!U932),"")</f>
        <v>10.110960194061004</v>
      </c>
      <c r="V932">
        <f t="shared" si="56"/>
        <v>1</v>
      </c>
      <c r="W932">
        <f t="shared" si="57"/>
        <v>0.50352630481001071</v>
      </c>
      <c r="X932">
        <f t="shared" si="58"/>
        <v>9.0690422478385901</v>
      </c>
      <c r="Y932">
        <f t="shared" si="59"/>
        <v>10.497144124581572</v>
      </c>
    </row>
    <row r="933" spans="1:25" x14ac:dyDescent="0.25">
      <c r="A933">
        <v>941</v>
      </c>
      <c r="B933" t="s">
        <v>1076</v>
      </c>
      <c r="C933">
        <v>110400</v>
      </c>
      <c r="D933">
        <v>1000</v>
      </c>
      <c r="E933" t="str">
        <f>IFERROR(IF(OR(HLOOKUP($A933,'Z-scores'!$C$2:$UD$20,3,FALSE)&gt;2,HLOOKUP(A933,'Z-scores'!$C$2:$UD$20,3,FALSE)&lt;-2),"",'Total-corrected counts'!E933),"")</f>
        <v/>
      </c>
      <c r="F933" t="str">
        <f>IFERROR(IF(OR(HLOOKUP($A933,'Z-scores'!$C$2:$UD$20,4,FALSE)&gt;2,HLOOKUP($A933,'Z-scores'!$C$2:$UD$20,4,FALSE)&lt;-2),"",'Total-corrected counts'!F933),"")</f>
        <v/>
      </c>
      <c r="G933" t="str">
        <f>IFERROR(IF(OR(HLOOKUP($A933,'Z-scores'!$C$2:$UD$20,5,FALSE)&gt;2,HLOOKUP($A933,'Z-scores'!$C$2:$UD$20,5,FALSE)&lt;-2),"",'Total-corrected counts'!G933),"")</f>
        <v/>
      </c>
      <c r="H933" t="str">
        <f>IFERROR(IF(OR(HLOOKUP($A933,'Z-scores'!$C$2:$UD$20,6,FALSE)&gt;2,HLOOKUP($A933,'Z-scores'!$C$2:$UD$20,6,FALSE)&lt;-2),"",'Total-corrected counts'!H933),"")</f>
        <v/>
      </c>
      <c r="I933" t="str">
        <f>IFERROR(IF(OR(HLOOKUP($A933,'Z-scores'!$C$2:$UD$20,7,FALSE)&gt;2,HLOOKUP($A933,'Z-scores'!$C$2:$UD$20,7,FALSE)&lt;-2),"",'Total-corrected counts'!I933),"")</f>
        <v/>
      </c>
      <c r="J933" t="str">
        <f>IFERROR(IF(OR(HLOOKUP($A933,'Z-scores'!$C$2:$UD$20,8,FALSE)&gt;2,HLOOKUP($A933,'Z-scores'!$C$2:$UD$20,8,FALSE)&lt;-2),"",'Total-corrected counts'!J933),"")</f>
        <v/>
      </c>
      <c r="K933" t="str">
        <f>IFERROR(IF(OR(HLOOKUP($A933,'Z-scores'!$C$2:$UD$20,9,FALSE)&gt;2,HLOOKUP($A933,'Z-scores'!$C$2:$UD$20,9,FALSE)&lt;-2),"",'Total-corrected counts'!K933),"")</f>
        <v/>
      </c>
      <c r="L933" t="str">
        <f>IFERROR(IF(OR(HLOOKUP($A933,'Z-scores'!$C$2:$UD$20,10,FALSE)&gt;2,HLOOKUP($A933,'Z-scores'!$C$2:$UD$20,10,FALSE)&lt;-2),"",'Total-corrected counts'!L933),"")</f>
        <v/>
      </c>
      <c r="M933" t="str">
        <f>IFERROR(IF(OR(HLOOKUP($A933,'Z-scores'!$C$2:$UD$20,11,FALSE)&gt;2,HLOOKUP($A933,'Z-scores'!$C$2:$UD$20,11,FALSE)&lt;-2),"",'Total-corrected counts'!M933),"")</f>
        <v/>
      </c>
      <c r="N933" t="str">
        <f>IFERROR(IF(OR(HLOOKUP($A933,'Z-scores'!$C$2:$UD$20,12,FALSE)&gt;2,HLOOKUP($A933,'Z-scores'!$C$2:$UD$20,12,FALSE)&lt;-2),"",'Total-corrected counts'!N933),"")</f>
        <v/>
      </c>
      <c r="O933" t="str">
        <f>IFERROR(IF(OR(HLOOKUP($A933,'Z-scores'!$C$2:$UD$20,13,FALSE)&gt;2,HLOOKUP($A933,'Z-scores'!$C$2:$UD$20,13,FALSE)&lt;-2),"",'Total-corrected counts'!O933),"")</f>
        <v/>
      </c>
      <c r="P933" t="str">
        <f>IFERROR(IF(OR(HLOOKUP($A933,'Z-scores'!$C$2:$UD$20,14,FALSE)&gt;2,HLOOKUP($A933,'Z-scores'!$C$2:$UD$20,14,FALSE)&lt;-2),"",'Total-corrected counts'!P933),"")</f>
        <v/>
      </c>
      <c r="Q933" t="str">
        <f>IFERROR(IF(OR(HLOOKUP($A933,'Z-scores'!$C$2:$UD$20,15,FALSE)&gt;2,HLOOKUP($A933,'Z-scores'!$C$2:$UD$20,15,FALSE)&lt;-2),"",'Total-corrected counts'!Q933),"")</f>
        <v/>
      </c>
      <c r="R933" t="str">
        <f>IFERROR(IF(OR(HLOOKUP($A933,'Z-scores'!$C$2:$UD$20,16,FALSE)&gt;2,HLOOKUP($A933,'Z-scores'!$C$2:$UD$20,16,FALSE)&lt;-2),"",'Total-corrected counts'!R933),"")</f>
        <v/>
      </c>
      <c r="S933" t="str">
        <f>IFERROR(IF(OR(HLOOKUP($A933,'Z-scores'!$C$2:$UD$20,17,FALSE)&gt;2,HLOOKUP($A933,'Z-scores'!$C$2:$UD$20,17,FALSE)&lt;-2),"",'Total-corrected counts'!S933),"")</f>
        <v/>
      </c>
      <c r="T933" t="str">
        <f>IFERROR(IF(OR(HLOOKUP($A933,'Z-scores'!$C$2:$UD$20,18,FALSE)&gt;2,HLOOKUP($A933,'Z-scores'!$C$2:$UD$20,18,FALSE)&lt;-2),"",'Total-corrected counts'!T933),"")</f>
        <v/>
      </c>
      <c r="U933" t="str">
        <f>IFERROR(IF(OR(HLOOKUP($A933,'Z-scores'!$C$2:$UD$20,19,FALSE)&gt;2,HLOOKUP($A933,'Z-scores'!$C$2:$UD$20,19,FALSE)&lt;-2),"",'Total-corrected counts'!U933),"")</f>
        <v/>
      </c>
      <c r="V933">
        <f t="shared" si="56"/>
        <v>1</v>
      </c>
      <c r="W933" t="str">
        <f t="shared" si="57"/>
        <v/>
      </c>
      <c r="X933" t="str">
        <f t="shared" si="58"/>
        <v/>
      </c>
      <c r="Y933" t="str">
        <f t="shared" si="59"/>
        <v/>
      </c>
    </row>
    <row r="934" spans="1:25" x14ac:dyDescent="0.25">
      <c r="A934">
        <v>942</v>
      </c>
      <c r="B934" t="s">
        <v>1077</v>
      </c>
      <c r="C934">
        <v>46700</v>
      </c>
      <c r="D934">
        <v>703</v>
      </c>
      <c r="E934" t="str">
        <f>IFERROR(IF(OR(HLOOKUP($A934,'Z-scores'!$C$2:$UD$20,3,FALSE)&gt;2,HLOOKUP(A934,'Z-scores'!$C$2:$UD$20,3,FALSE)&lt;-2),"",'Total-corrected counts'!E934),"")</f>
        <v/>
      </c>
      <c r="F934" t="str">
        <f>IFERROR(IF(OR(HLOOKUP($A934,'Z-scores'!$C$2:$UD$20,4,FALSE)&gt;2,HLOOKUP($A934,'Z-scores'!$C$2:$UD$20,4,FALSE)&lt;-2),"",'Total-corrected counts'!F934),"")</f>
        <v/>
      </c>
      <c r="G934" t="str">
        <f>IFERROR(IF(OR(HLOOKUP($A934,'Z-scores'!$C$2:$UD$20,5,FALSE)&gt;2,HLOOKUP($A934,'Z-scores'!$C$2:$UD$20,5,FALSE)&lt;-2),"",'Total-corrected counts'!G934),"")</f>
        <v/>
      </c>
      <c r="H934" t="str">
        <f>IFERROR(IF(OR(HLOOKUP($A934,'Z-scores'!$C$2:$UD$20,6,FALSE)&gt;2,HLOOKUP($A934,'Z-scores'!$C$2:$UD$20,6,FALSE)&lt;-2),"",'Total-corrected counts'!H934),"")</f>
        <v/>
      </c>
      <c r="I934" t="str">
        <f>IFERROR(IF(OR(HLOOKUP($A934,'Z-scores'!$C$2:$UD$20,7,FALSE)&gt;2,HLOOKUP($A934,'Z-scores'!$C$2:$UD$20,7,FALSE)&lt;-2),"",'Total-corrected counts'!I934),"")</f>
        <v/>
      </c>
      <c r="J934" t="str">
        <f>IFERROR(IF(OR(HLOOKUP($A934,'Z-scores'!$C$2:$UD$20,8,FALSE)&gt;2,HLOOKUP($A934,'Z-scores'!$C$2:$UD$20,8,FALSE)&lt;-2),"",'Total-corrected counts'!J934),"")</f>
        <v/>
      </c>
      <c r="K934" t="str">
        <f>IFERROR(IF(OR(HLOOKUP($A934,'Z-scores'!$C$2:$UD$20,9,FALSE)&gt;2,HLOOKUP($A934,'Z-scores'!$C$2:$UD$20,9,FALSE)&lt;-2),"",'Total-corrected counts'!K934),"")</f>
        <v/>
      </c>
      <c r="L934" t="str">
        <f>IFERROR(IF(OR(HLOOKUP($A934,'Z-scores'!$C$2:$UD$20,10,FALSE)&gt;2,HLOOKUP($A934,'Z-scores'!$C$2:$UD$20,10,FALSE)&lt;-2),"",'Total-corrected counts'!L934),"")</f>
        <v/>
      </c>
      <c r="M934" t="str">
        <f>IFERROR(IF(OR(HLOOKUP($A934,'Z-scores'!$C$2:$UD$20,11,FALSE)&gt;2,HLOOKUP($A934,'Z-scores'!$C$2:$UD$20,11,FALSE)&lt;-2),"",'Total-corrected counts'!M934),"")</f>
        <v/>
      </c>
      <c r="N934" t="str">
        <f>IFERROR(IF(OR(HLOOKUP($A934,'Z-scores'!$C$2:$UD$20,12,FALSE)&gt;2,HLOOKUP($A934,'Z-scores'!$C$2:$UD$20,12,FALSE)&lt;-2),"",'Total-corrected counts'!N934),"")</f>
        <v/>
      </c>
      <c r="O934" t="str">
        <f>IFERROR(IF(OR(HLOOKUP($A934,'Z-scores'!$C$2:$UD$20,13,FALSE)&gt;2,HLOOKUP($A934,'Z-scores'!$C$2:$UD$20,13,FALSE)&lt;-2),"",'Total-corrected counts'!O934),"")</f>
        <v/>
      </c>
      <c r="P934" t="str">
        <f>IFERROR(IF(OR(HLOOKUP($A934,'Z-scores'!$C$2:$UD$20,14,FALSE)&gt;2,HLOOKUP($A934,'Z-scores'!$C$2:$UD$20,14,FALSE)&lt;-2),"",'Total-corrected counts'!P934),"")</f>
        <v/>
      </c>
      <c r="Q934" t="str">
        <f>IFERROR(IF(OR(HLOOKUP($A934,'Z-scores'!$C$2:$UD$20,15,FALSE)&gt;2,HLOOKUP($A934,'Z-scores'!$C$2:$UD$20,15,FALSE)&lt;-2),"",'Total-corrected counts'!Q934),"")</f>
        <v/>
      </c>
      <c r="R934" t="str">
        <f>IFERROR(IF(OR(HLOOKUP($A934,'Z-scores'!$C$2:$UD$20,16,FALSE)&gt;2,HLOOKUP($A934,'Z-scores'!$C$2:$UD$20,16,FALSE)&lt;-2),"",'Total-corrected counts'!R934),"")</f>
        <v/>
      </c>
      <c r="S934" t="str">
        <f>IFERROR(IF(OR(HLOOKUP($A934,'Z-scores'!$C$2:$UD$20,17,FALSE)&gt;2,HLOOKUP($A934,'Z-scores'!$C$2:$UD$20,17,FALSE)&lt;-2),"",'Total-corrected counts'!S934),"")</f>
        <v/>
      </c>
      <c r="T934" t="str">
        <f>IFERROR(IF(OR(HLOOKUP($A934,'Z-scores'!$C$2:$UD$20,18,FALSE)&gt;2,HLOOKUP($A934,'Z-scores'!$C$2:$UD$20,18,FALSE)&lt;-2),"",'Total-corrected counts'!T934),"")</f>
        <v/>
      </c>
      <c r="U934" t="str">
        <f>IFERROR(IF(OR(HLOOKUP($A934,'Z-scores'!$C$2:$UD$20,19,FALSE)&gt;2,HLOOKUP($A934,'Z-scores'!$C$2:$UD$20,19,FALSE)&lt;-2),"",'Total-corrected counts'!U934),"")</f>
        <v/>
      </c>
      <c r="V934">
        <f t="shared" si="56"/>
        <v>1</v>
      </c>
      <c r="W934" t="str">
        <f t="shared" si="57"/>
        <v/>
      </c>
      <c r="X934" t="str">
        <f t="shared" si="58"/>
        <v/>
      </c>
      <c r="Y934" t="str">
        <f t="shared" si="59"/>
        <v/>
      </c>
    </row>
    <row r="935" spans="1:25" x14ac:dyDescent="0.25">
      <c r="A935">
        <v>943</v>
      </c>
      <c r="B935" t="s">
        <v>460</v>
      </c>
      <c r="C935">
        <v>1700</v>
      </c>
      <c r="D935">
        <v>985</v>
      </c>
      <c r="E935" t="str">
        <f>IFERROR(IF(OR(HLOOKUP($A935,'Z-scores'!$C$2:$UD$20,3,FALSE)&gt;2,HLOOKUP(A935,'Z-scores'!$C$2:$UD$20,3,FALSE)&lt;-2),"",'Total-corrected counts'!E935),"")</f>
        <v/>
      </c>
      <c r="F935">
        <f>IFERROR(IF(OR(HLOOKUP($A935,'Z-scores'!$C$2:$UD$20,4,FALSE)&gt;2,HLOOKUP($A935,'Z-scores'!$C$2:$UD$20,4,FALSE)&lt;-2),"",'Total-corrected counts'!F935),"")</f>
        <v>175.6177670154577</v>
      </c>
      <c r="G935">
        <f>IFERROR(IF(OR(HLOOKUP($A935,'Z-scores'!$C$2:$UD$20,5,FALSE)&gt;2,HLOOKUP($A935,'Z-scores'!$C$2:$UD$20,5,FALSE)&lt;-2),"",'Total-corrected counts'!G935),"")</f>
        <v>211.55078145460553</v>
      </c>
      <c r="H935">
        <f>IFERROR(IF(OR(HLOOKUP($A935,'Z-scores'!$C$2:$UD$20,6,FALSE)&gt;2,HLOOKUP($A935,'Z-scores'!$C$2:$UD$20,6,FALSE)&lt;-2),"",'Total-corrected counts'!H935),"")</f>
        <v>193.4244077729947</v>
      </c>
      <c r="I935">
        <f>IFERROR(IF(OR(HLOOKUP($A935,'Z-scores'!$C$2:$UD$20,7,FALSE)&gt;2,HLOOKUP($A935,'Z-scores'!$C$2:$UD$20,7,FALSE)&lt;-2),"",'Total-corrected counts'!I935),"")</f>
        <v>190.80221278848907</v>
      </c>
      <c r="J935">
        <f>IFERROR(IF(OR(HLOOKUP($A935,'Z-scores'!$C$2:$UD$20,8,FALSE)&gt;2,HLOOKUP($A935,'Z-scores'!$C$2:$UD$20,8,FALSE)&lt;-2),"",'Total-corrected counts'!J935),"")</f>
        <v>74.592571116383738</v>
      </c>
      <c r="K935">
        <f>IFERROR(IF(OR(HLOOKUP($A935,'Z-scores'!$C$2:$UD$20,9,FALSE)&gt;2,HLOOKUP($A935,'Z-scores'!$C$2:$UD$20,9,FALSE)&lt;-2),"",'Total-corrected counts'!K935),"")</f>
        <v>217.51491164501923</v>
      </c>
      <c r="L935">
        <f>IFERROR(IF(OR(HLOOKUP($A935,'Z-scores'!$C$2:$UD$20,10,FALSE)&gt;2,HLOOKUP($A935,'Z-scores'!$C$2:$UD$20,10,FALSE)&lt;-2),"",'Total-corrected counts'!L935),"")</f>
        <v>122.35477150976246</v>
      </c>
      <c r="M935">
        <f>IFERROR(IF(OR(HLOOKUP($A935,'Z-scores'!$C$2:$UD$20,11,FALSE)&gt;2,HLOOKUP($A935,'Z-scores'!$C$2:$UD$20,11,FALSE)&lt;-2),"",'Total-corrected counts'!M935),"")</f>
        <v>89.098035023632619</v>
      </c>
      <c r="N935">
        <f>IFERROR(IF(OR(HLOOKUP($A935,'Z-scores'!$C$2:$UD$20,12,FALSE)&gt;2,HLOOKUP($A935,'Z-scores'!$C$2:$UD$20,12,FALSE)&lt;-2),"",'Total-corrected counts'!N935),"")</f>
        <v>149.98070943459857</v>
      </c>
      <c r="O935">
        <f>IFERROR(IF(OR(HLOOKUP($A935,'Z-scores'!$C$2:$UD$20,13,FALSE)&gt;2,HLOOKUP($A935,'Z-scores'!$C$2:$UD$20,13,FALSE)&lt;-2),"",'Total-corrected counts'!O935),"")</f>
        <v>122.08447881130768</v>
      </c>
      <c r="P935">
        <f>IFERROR(IF(OR(HLOOKUP($A935,'Z-scores'!$C$2:$UD$20,14,FALSE)&gt;2,HLOOKUP($A935,'Z-scores'!$C$2:$UD$20,14,FALSE)&lt;-2),"",'Total-corrected counts'!P935),"")</f>
        <v>98.886723032127293</v>
      </c>
      <c r="Q935">
        <f>IFERROR(IF(OR(HLOOKUP($A935,'Z-scores'!$C$2:$UD$20,15,FALSE)&gt;2,HLOOKUP($A935,'Z-scores'!$C$2:$UD$20,15,FALSE)&lt;-2),"",'Total-corrected counts'!Q935),"")</f>
        <v>211.98836111739513</v>
      </c>
      <c r="R935">
        <f>IFERROR(IF(OR(HLOOKUP($A935,'Z-scores'!$C$2:$UD$20,16,FALSE)&gt;2,HLOOKUP($A935,'Z-scores'!$C$2:$UD$20,16,FALSE)&lt;-2),"",'Total-corrected counts'!R935),"")</f>
        <v>177.00763927706353</v>
      </c>
      <c r="S935">
        <f>IFERROR(IF(OR(HLOOKUP($A935,'Z-scores'!$C$2:$UD$20,17,FALSE)&gt;2,HLOOKUP($A935,'Z-scores'!$C$2:$UD$20,17,FALSE)&lt;-2),"",'Total-corrected counts'!S935),"")</f>
        <v>175.76859062676087</v>
      </c>
      <c r="T935">
        <f>IFERROR(IF(OR(HLOOKUP($A935,'Z-scores'!$C$2:$UD$20,18,FALSE)&gt;2,HLOOKUP($A935,'Z-scores'!$C$2:$UD$20,18,FALSE)&lt;-2),"",'Total-corrected counts'!T935),"")</f>
        <v>194.39762337994821</v>
      </c>
      <c r="U935">
        <f>IFERROR(IF(OR(HLOOKUP($A935,'Z-scores'!$C$2:$UD$20,19,FALSE)&gt;2,HLOOKUP($A935,'Z-scores'!$C$2:$UD$20,19,FALSE)&lt;-2),"",'Total-corrected counts'!U935),"")</f>
        <v>82.020282672938649</v>
      </c>
      <c r="V935">
        <f t="shared" si="56"/>
        <v>1</v>
      </c>
      <c r="W935">
        <f t="shared" si="57"/>
        <v>0.76513392922111123</v>
      </c>
      <c r="X935">
        <f t="shared" si="58"/>
        <v>159.36943229079313</v>
      </c>
      <c r="Y935">
        <f t="shared" si="59"/>
        <v>151.51680104401751</v>
      </c>
    </row>
    <row r="936" spans="1:25" x14ac:dyDescent="0.25">
      <c r="A936">
        <v>944</v>
      </c>
      <c r="B936" t="s">
        <v>461</v>
      </c>
      <c r="C936">
        <v>58000</v>
      </c>
      <c r="D936">
        <v>645</v>
      </c>
      <c r="E936">
        <f>IFERROR(IF(OR(HLOOKUP($A936,'Z-scores'!$C$2:$UD$20,3,FALSE)&gt;2,HLOOKUP(A936,'Z-scores'!$C$2:$UD$20,3,FALSE)&lt;-2),"",'Total-corrected counts'!E936),"")</f>
        <v>0.28951204332743846</v>
      </c>
      <c r="F936">
        <f>IFERROR(IF(OR(HLOOKUP($A936,'Z-scores'!$C$2:$UD$20,4,FALSE)&gt;2,HLOOKUP($A936,'Z-scores'!$C$2:$UD$20,4,FALSE)&lt;-2),"",'Total-corrected counts'!F936),"")</f>
        <v>0</v>
      </c>
      <c r="G936" t="str">
        <f>IFERROR(IF(OR(HLOOKUP($A936,'Z-scores'!$C$2:$UD$20,5,FALSE)&gt;2,HLOOKUP($A936,'Z-scores'!$C$2:$UD$20,5,FALSE)&lt;-2),"",'Total-corrected counts'!G936),"")</f>
        <v/>
      </c>
      <c r="H936">
        <f>IFERROR(IF(OR(HLOOKUP($A936,'Z-scores'!$C$2:$UD$20,6,FALSE)&gt;2,HLOOKUP($A936,'Z-scores'!$C$2:$UD$20,6,FALSE)&lt;-2),"",'Total-corrected counts'!H936),"")</f>
        <v>4.739630923055338</v>
      </c>
      <c r="I936">
        <f>IFERROR(IF(OR(HLOOKUP($A936,'Z-scores'!$C$2:$UD$20,7,FALSE)&gt;2,HLOOKUP($A936,'Z-scores'!$C$2:$UD$20,7,FALSE)&lt;-2),"",'Total-corrected counts'!I936),"")</f>
        <v>0.37557066731519306</v>
      </c>
      <c r="J936">
        <f>IFERROR(IF(OR(HLOOKUP($A936,'Z-scores'!$C$2:$UD$20,8,FALSE)&gt;2,HLOOKUP($A936,'Z-scores'!$C$2:$UD$20,8,FALSE)&lt;-2),"",'Total-corrected counts'!J936),"")</f>
        <v>7.0559207606785517</v>
      </c>
      <c r="K936">
        <f>IFERROR(IF(OR(HLOOKUP($A936,'Z-scores'!$C$2:$UD$20,9,FALSE)&gt;2,HLOOKUP($A936,'Z-scores'!$C$2:$UD$20,9,FALSE)&lt;-2),"",'Total-corrected counts'!K936),"")</f>
        <v>7.2021851831205757</v>
      </c>
      <c r="L936">
        <f>IFERROR(IF(OR(HLOOKUP($A936,'Z-scores'!$C$2:$UD$20,10,FALSE)&gt;2,HLOOKUP($A936,'Z-scores'!$C$2:$UD$20,10,FALSE)&lt;-2),"",'Total-corrected counts'!L936),"")</f>
        <v>0.1058355985091292</v>
      </c>
      <c r="M936">
        <f>IFERROR(IF(OR(HLOOKUP($A936,'Z-scores'!$C$2:$UD$20,11,FALSE)&gt;2,HLOOKUP($A936,'Z-scores'!$C$2:$UD$20,11,FALSE)&lt;-2),"",'Total-corrected counts'!M936),"")</f>
        <v>0.60820916497489297</v>
      </c>
      <c r="N936">
        <f>IFERROR(IF(OR(HLOOKUP($A936,'Z-scores'!$C$2:$UD$20,12,FALSE)&gt;2,HLOOKUP($A936,'Z-scores'!$C$2:$UD$20,12,FALSE)&lt;-2),"",'Total-corrected counts'!N936),"")</f>
        <v>2.2268918729443636</v>
      </c>
      <c r="O936">
        <f>IFERROR(IF(OR(HLOOKUP($A936,'Z-scores'!$C$2:$UD$20,13,FALSE)&gt;2,HLOOKUP($A936,'Z-scores'!$C$2:$UD$20,13,FALSE)&lt;-2),"",'Total-corrected counts'!O936),"")</f>
        <v>2.5206404782553533</v>
      </c>
      <c r="P936">
        <f>IFERROR(IF(OR(HLOOKUP($A936,'Z-scores'!$C$2:$UD$20,14,FALSE)&gt;2,HLOOKUP($A936,'Z-scores'!$C$2:$UD$20,14,FALSE)&lt;-2),"",'Total-corrected counts'!P936),"")</f>
        <v>1.2308486573278874</v>
      </c>
      <c r="Q936">
        <f>IFERROR(IF(OR(HLOOKUP($A936,'Z-scores'!$C$2:$UD$20,15,FALSE)&gt;2,HLOOKUP($A936,'Z-scores'!$C$2:$UD$20,15,FALSE)&lt;-2),"",'Total-corrected counts'!Q936),"")</f>
        <v>0.18527041679993136</v>
      </c>
      <c r="R936">
        <f>IFERROR(IF(OR(HLOOKUP($A936,'Z-scores'!$C$2:$UD$20,16,FALSE)&gt;2,HLOOKUP($A936,'Z-scores'!$C$2:$UD$20,16,FALSE)&lt;-2),"",'Total-corrected counts'!R936),"")</f>
        <v>1.1139360208041575</v>
      </c>
      <c r="S936">
        <f>IFERROR(IF(OR(HLOOKUP($A936,'Z-scores'!$C$2:$UD$20,17,FALSE)&gt;2,HLOOKUP($A936,'Z-scores'!$C$2:$UD$20,17,FALSE)&lt;-2),"",'Total-corrected counts'!S936),"")</f>
        <v>2.2745310069061055</v>
      </c>
      <c r="T936">
        <f>IFERROR(IF(OR(HLOOKUP($A936,'Z-scores'!$C$2:$UD$20,18,FALSE)&gt;2,HLOOKUP($A936,'Z-scores'!$C$2:$UD$20,18,FALSE)&lt;-2),"",'Total-corrected counts'!T936),"")</f>
        <v>5.0601113739963539</v>
      </c>
      <c r="U936">
        <f>IFERROR(IF(OR(HLOOKUP($A936,'Z-scores'!$C$2:$UD$20,19,FALSE)&gt;2,HLOOKUP($A936,'Z-scores'!$C$2:$UD$20,19,FALSE)&lt;-2),"",'Total-corrected counts'!U936),"")</f>
        <v>2.6644332871903247</v>
      </c>
      <c r="V936">
        <f t="shared" si="56"/>
        <v>1</v>
      </c>
      <c r="W936">
        <f t="shared" si="57"/>
        <v>0.76110638431896471</v>
      </c>
      <c r="X936">
        <f t="shared" si="58"/>
        <v>2.5471080426226398</v>
      </c>
      <c r="Y936">
        <f t="shared" si="59"/>
        <v>2.1595828892780595</v>
      </c>
    </row>
    <row r="937" spans="1:25" x14ac:dyDescent="0.25">
      <c r="A937">
        <v>945</v>
      </c>
      <c r="B937" t="s">
        <v>462</v>
      </c>
      <c r="C937">
        <v>6800</v>
      </c>
      <c r="D937">
        <v>369</v>
      </c>
      <c r="E937" t="str">
        <f>IFERROR(IF(OR(HLOOKUP($A937,'Z-scores'!$C$2:$UD$20,3,FALSE)&gt;2,HLOOKUP(A937,'Z-scores'!$C$2:$UD$20,3,FALSE)&lt;-2),"",'Total-corrected counts'!E937),"")</f>
        <v/>
      </c>
      <c r="F937">
        <f>IFERROR(IF(OR(HLOOKUP($A937,'Z-scores'!$C$2:$UD$20,4,FALSE)&gt;2,HLOOKUP($A937,'Z-scores'!$C$2:$UD$20,4,FALSE)&lt;-2),"",'Total-corrected counts'!F937),"")</f>
        <v>8.2029878562967784E-3</v>
      </c>
      <c r="G937">
        <f>IFERROR(IF(OR(HLOOKUP($A937,'Z-scores'!$C$2:$UD$20,5,FALSE)&gt;2,HLOOKUP($A937,'Z-scores'!$C$2:$UD$20,5,FALSE)&lt;-2),"",'Total-corrected counts'!G937),"")</f>
        <v>0.19138486085313325</v>
      </c>
      <c r="H937">
        <f>IFERROR(IF(OR(HLOOKUP($A937,'Z-scores'!$C$2:$UD$20,6,FALSE)&gt;2,HLOOKUP($A937,'Z-scores'!$C$2:$UD$20,6,FALSE)&lt;-2),"",'Total-corrected counts'!H937),"")</f>
        <v>1.3402196424545285</v>
      </c>
      <c r="I937">
        <f>IFERROR(IF(OR(HLOOKUP($A937,'Z-scores'!$C$2:$UD$20,7,FALSE)&gt;2,HLOOKUP($A937,'Z-scores'!$C$2:$UD$20,7,FALSE)&lt;-2),"",'Total-corrected counts'!I937),"")</f>
        <v>0.71419995751741627</v>
      </c>
      <c r="J937">
        <f>IFERROR(IF(OR(HLOOKUP($A937,'Z-scores'!$C$2:$UD$20,8,FALSE)&gt;2,HLOOKUP($A937,'Z-scores'!$C$2:$UD$20,8,FALSE)&lt;-2),"",'Total-corrected counts'!J937),"")</f>
        <v>29.229558538995427</v>
      </c>
      <c r="K937">
        <f>IFERROR(IF(OR(HLOOKUP($A937,'Z-scores'!$C$2:$UD$20,9,FALSE)&gt;2,HLOOKUP($A937,'Z-scores'!$C$2:$UD$20,9,FALSE)&lt;-2),"",'Total-corrected counts'!K937),"")</f>
        <v>3.0191203523050336</v>
      </c>
      <c r="L937">
        <f>IFERROR(IF(OR(HLOOKUP($A937,'Z-scores'!$C$2:$UD$20,10,FALSE)&gt;2,HLOOKUP($A937,'Z-scores'!$C$2:$UD$20,10,FALSE)&lt;-2),"",'Total-corrected counts'!L937),"")</f>
        <v>37.170344159727087</v>
      </c>
      <c r="M937">
        <f>IFERROR(IF(OR(HLOOKUP($A937,'Z-scores'!$C$2:$UD$20,11,FALSE)&gt;2,HLOOKUP($A937,'Z-scores'!$C$2:$UD$20,11,FALSE)&lt;-2),"",'Total-corrected counts'!M937),"")</f>
        <v>33.861584495458246</v>
      </c>
      <c r="N937">
        <f>IFERROR(IF(OR(HLOOKUP($A937,'Z-scores'!$C$2:$UD$20,12,FALSE)&gt;2,HLOOKUP($A937,'Z-scores'!$C$2:$UD$20,12,FALSE)&lt;-2),"",'Total-corrected counts'!N937),"")</f>
        <v>32.981826546200672</v>
      </c>
      <c r="O937">
        <f>IFERROR(IF(OR(HLOOKUP($A937,'Z-scores'!$C$2:$UD$20,13,FALSE)&gt;2,HLOOKUP($A937,'Z-scores'!$C$2:$UD$20,13,FALSE)&lt;-2),"",'Total-corrected counts'!O937),"")</f>
        <v>11.940230196061407</v>
      </c>
      <c r="P937">
        <f>IFERROR(IF(OR(HLOOKUP($A937,'Z-scores'!$C$2:$UD$20,14,FALSE)&gt;2,HLOOKUP($A937,'Z-scores'!$C$2:$UD$20,14,FALSE)&lt;-2),"",'Total-corrected counts'!P937),"")</f>
        <v>14.120569318789375</v>
      </c>
      <c r="Q937">
        <f>IFERROR(IF(OR(HLOOKUP($A937,'Z-scores'!$C$2:$UD$20,15,FALSE)&gt;2,HLOOKUP($A937,'Z-scores'!$C$2:$UD$20,15,FALSE)&lt;-2),"",'Total-corrected counts'!Q937),"")</f>
        <v>15.523710712920563</v>
      </c>
      <c r="R937">
        <f>IFERROR(IF(OR(HLOOKUP($A937,'Z-scores'!$C$2:$UD$20,16,FALSE)&gt;2,HLOOKUP($A937,'Z-scores'!$C$2:$UD$20,16,FALSE)&lt;-2),"",'Total-corrected counts'!R937),"")</f>
        <v>3.5942468009400335</v>
      </c>
      <c r="S937">
        <f>IFERROR(IF(OR(HLOOKUP($A937,'Z-scores'!$C$2:$UD$20,17,FALSE)&gt;2,HLOOKUP($A937,'Z-scores'!$C$2:$UD$20,17,FALSE)&lt;-2),"",'Total-corrected counts'!S937),"")</f>
        <v>2.1659615077697763</v>
      </c>
      <c r="T937">
        <f>IFERROR(IF(OR(HLOOKUP($A937,'Z-scores'!$C$2:$UD$20,18,FALSE)&gt;2,HLOOKUP($A937,'Z-scores'!$C$2:$UD$20,18,FALSE)&lt;-2),"",'Total-corrected counts'!T937),"")</f>
        <v>7.7834650336853928</v>
      </c>
      <c r="U937">
        <f>IFERROR(IF(OR(HLOOKUP($A937,'Z-scores'!$C$2:$UD$20,19,FALSE)&gt;2,HLOOKUP($A937,'Z-scores'!$C$2:$UD$20,19,FALSE)&lt;-2),"",'Total-corrected counts'!U937),"")</f>
        <v>12.90991698597918</v>
      </c>
      <c r="V937">
        <f t="shared" si="56"/>
        <v>1</v>
      </c>
      <c r="W937">
        <f t="shared" si="57"/>
        <v>0.93568001051789729</v>
      </c>
      <c r="X937">
        <f t="shared" si="58"/>
        <v>13.191826874395895</v>
      </c>
      <c r="Y937">
        <f t="shared" si="59"/>
        <v>12.627490887793298</v>
      </c>
    </row>
    <row r="938" spans="1:25" x14ac:dyDescent="0.25">
      <c r="A938">
        <v>946</v>
      </c>
      <c r="B938" t="s">
        <v>463</v>
      </c>
      <c r="C938">
        <v>77150</v>
      </c>
      <c r="D938">
        <v>467</v>
      </c>
      <c r="E938" t="str">
        <f>IFERROR(IF(OR(HLOOKUP($A938,'Z-scores'!$C$2:$UD$20,3,FALSE)&gt;2,HLOOKUP(A938,'Z-scores'!$C$2:$UD$20,3,FALSE)&lt;-2),"",'Total-corrected counts'!E938),"")</f>
        <v/>
      </c>
      <c r="F938">
        <f>IFERROR(IF(OR(HLOOKUP($A938,'Z-scores'!$C$2:$UD$20,4,FALSE)&gt;2,HLOOKUP($A938,'Z-scores'!$C$2:$UD$20,4,FALSE)&lt;-2),"",'Total-corrected counts'!F938),"")</f>
        <v>9.8435854275561341E-2</v>
      </c>
      <c r="G938">
        <f>IFERROR(IF(OR(HLOOKUP($A938,'Z-scores'!$C$2:$UD$20,5,FALSE)&gt;2,HLOOKUP($A938,'Z-scores'!$C$2:$UD$20,5,FALSE)&lt;-2),"",'Total-corrected counts'!G938),"")</f>
        <v>3.4650732701830442</v>
      </c>
      <c r="H938">
        <f>IFERROR(IF(OR(HLOOKUP($A938,'Z-scores'!$C$2:$UD$20,6,FALSE)&gt;2,HLOOKUP($A938,'Z-scores'!$C$2:$UD$20,6,FALSE)&lt;-2),"",'Total-corrected counts'!H938),"")</f>
        <v>0.10470465956676003</v>
      </c>
      <c r="I938">
        <f>IFERROR(IF(OR(HLOOKUP($A938,'Z-scores'!$C$2:$UD$20,7,FALSE)&gt;2,HLOOKUP($A938,'Z-scores'!$C$2:$UD$20,7,FALSE)&lt;-2),"",'Total-corrected counts'!I938),"")</f>
        <v>4.1682187175800935</v>
      </c>
      <c r="J938">
        <f>IFERROR(IF(OR(HLOOKUP($A938,'Z-scores'!$C$2:$UD$20,8,FALSE)&gt;2,HLOOKUP($A938,'Z-scores'!$C$2:$UD$20,8,FALSE)&lt;-2),"",'Total-corrected counts'!J938),"")</f>
        <v>7.8892195786762292E-2</v>
      </c>
      <c r="K938">
        <f>IFERROR(IF(OR(HLOOKUP($A938,'Z-scores'!$C$2:$UD$20,9,FALSE)&gt;2,HLOOKUP($A938,'Z-scores'!$C$2:$UD$20,9,FALSE)&lt;-2),"",'Total-corrected counts'!K938),"")</f>
        <v>1.6054406600144935</v>
      </c>
      <c r="L938">
        <f>IFERROR(IF(OR(HLOOKUP($A938,'Z-scores'!$C$2:$UD$20,10,FALSE)&gt;2,HLOOKUP($A938,'Z-scores'!$C$2:$UD$20,10,FALSE)&lt;-2),"",'Total-corrected counts'!L938),"")</f>
        <v>4.1099490754378509</v>
      </c>
      <c r="M938">
        <f>IFERROR(IF(OR(HLOOKUP($A938,'Z-scores'!$C$2:$UD$20,11,FALSE)&gt;2,HLOOKUP($A938,'Z-scores'!$C$2:$UD$20,11,FALSE)&lt;-2),"",'Total-corrected counts'!M938),"")</f>
        <v>0.35018103437948384</v>
      </c>
      <c r="N938">
        <f>IFERROR(IF(OR(HLOOKUP($A938,'Z-scores'!$C$2:$UD$20,12,FALSE)&gt;2,HLOOKUP($A938,'Z-scores'!$C$2:$UD$20,12,FALSE)&lt;-2),"",'Total-corrected counts'!N938),"")</f>
        <v>1.8328328172381593E-2</v>
      </c>
      <c r="O938">
        <f>IFERROR(IF(OR(HLOOKUP($A938,'Z-scores'!$C$2:$UD$20,13,FALSE)&gt;2,HLOOKUP($A938,'Z-scores'!$C$2:$UD$20,13,FALSE)&lt;-2),"",'Total-corrected counts'!O938),"")</f>
        <v>0.86489266076318538</v>
      </c>
      <c r="P938">
        <f>IFERROR(IF(OR(HLOOKUP($A938,'Z-scores'!$C$2:$UD$20,14,FALSE)&gt;2,HLOOKUP($A938,'Z-scores'!$C$2:$UD$20,14,FALSE)&lt;-2),"",'Total-corrected counts'!P938),"")</f>
        <v>8.1201821143159242E-2</v>
      </c>
      <c r="Q938">
        <f>IFERROR(IF(OR(HLOOKUP($A938,'Z-scores'!$C$2:$UD$20,15,FALSE)&gt;2,HLOOKUP($A938,'Z-scores'!$C$2:$UD$20,15,FALSE)&lt;-2),"",'Total-corrected counts'!Q938),"")</f>
        <v>0</v>
      </c>
      <c r="R938">
        <f>IFERROR(IF(OR(HLOOKUP($A938,'Z-scores'!$C$2:$UD$20,16,FALSE)&gt;2,HLOOKUP($A938,'Z-scores'!$C$2:$UD$20,16,FALSE)&lt;-2),"",'Total-corrected counts'!R938),"")</f>
        <v>0</v>
      </c>
      <c r="S938">
        <f>IFERROR(IF(OR(HLOOKUP($A938,'Z-scores'!$C$2:$UD$20,17,FALSE)&gt;2,HLOOKUP($A938,'Z-scores'!$C$2:$UD$20,17,FALSE)&lt;-2),"",'Total-corrected counts'!S938),"")</f>
        <v>0</v>
      </c>
      <c r="T938">
        <f>IFERROR(IF(OR(HLOOKUP($A938,'Z-scores'!$C$2:$UD$20,18,FALSE)&gt;2,HLOOKUP($A938,'Z-scores'!$C$2:$UD$20,18,FALSE)&lt;-2),"",'Total-corrected counts'!T938),"")</f>
        <v>0.92783026891613962</v>
      </c>
      <c r="U938">
        <f>IFERROR(IF(OR(HLOOKUP($A938,'Z-scores'!$C$2:$UD$20,19,FALSE)&gt;2,HLOOKUP($A938,'Z-scores'!$C$2:$UD$20,19,FALSE)&lt;-2),"",'Total-corrected counts'!U938),"")</f>
        <v>0.30376275261127483</v>
      </c>
      <c r="V938">
        <f t="shared" si="56"/>
        <v>1</v>
      </c>
      <c r="W938">
        <f t="shared" si="57"/>
        <v>4.7196881314082215E-2</v>
      </c>
      <c r="X938">
        <f t="shared" si="58"/>
        <v>1.7476119334030062</v>
      </c>
      <c r="Y938">
        <f t="shared" si="59"/>
        <v>0.27450197895076761</v>
      </c>
    </row>
    <row r="939" spans="1:25" x14ac:dyDescent="0.25">
      <c r="A939">
        <v>947</v>
      </c>
      <c r="B939" t="s">
        <v>1078</v>
      </c>
      <c r="C939">
        <v>1400</v>
      </c>
      <c r="D939">
        <v>500</v>
      </c>
      <c r="E939" t="str">
        <f>IFERROR(IF(OR(HLOOKUP($A939,'Z-scores'!$C$2:$UD$20,3,FALSE)&gt;2,HLOOKUP(A939,'Z-scores'!$C$2:$UD$20,3,FALSE)&lt;-2),"",'Total-corrected counts'!E939),"")</f>
        <v/>
      </c>
      <c r="F939" t="str">
        <f>IFERROR(IF(OR(HLOOKUP($A939,'Z-scores'!$C$2:$UD$20,4,FALSE)&gt;2,HLOOKUP($A939,'Z-scores'!$C$2:$UD$20,4,FALSE)&lt;-2),"",'Total-corrected counts'!F939),"")</f>
        <v/>
      </c>
      <c r="G939" t="str">
        <f>IFERROR(IF(OR(HLOOKUP($A939,'Z-scores'!$C$2:$UD$20,5,FALSE)&gt;2,HLOOKUP($A939,'Z-scores'!$C$2:$UD$20,5,FALSE)&lt;-2),"",'Total-corrected counts'!G939),"")</f>
        <v/>
      </c>
      <c r="H939" t="str">
        <f>IFERROR(IF(OR(HLOOKUP($A939,'Z-scores'!$C$2:$UD$20,6,FALSE)&gt;2,HLOOKUP($A939,'Z-scores'!$C$2:$UD$20,6,FALSE)&lt;-2),"",'Total-corrected counts'!H939),"")</f>
        <v/>
      </c>
      <c r="I939" t="str">
        <f>IFERROR(IF(OR(HLOOKUP($A939,'Z-scores'!$C$2:$UD$20,7,FALSE)&gt;2,HLOOKUP($A939,'Z-scores'!$C$2:$UD$20,7,FALSE)&lt;-2),"",'Total-corrected counts'!I939),"")</f>
        <v/>
      </c>
      <c r="J939" t="str">
        <f>IFERROR(IF(OR(HLOOKUP($A939,'Z-scores'!$C$2:$UD$20,8,FALSE)&gt;2,HLOOKUP($A939,'Z-scores'!$C$2:$UD$20,8,FALSE)&lt;-2),"",'Total-corrected counts'!J939),"")</f>
        <v/>
      </c>
      <c r="K939" t="str">
        <f>IFERROR(IF(OR(HLOOKUP($A939,'Z-scores'!$C$2:$UD$20,9,FALSE)&gt;2,HLOOKUP($A939,'Z-scores'!$C$2:$UD$20,9,FALSE)&lt;-2),"",'Total-corrected counts'!K939),"")</f>
        <v/>
      </c>
      <c r="L939" t="str">
        <f>IFERROR(IF(OR(HLOOKUP($A939,'Z-scores'!$C$2:$UD$20,10,FALSE)&gt;2,HLOOKUP($A939,'Z-scores'!$C$2:$UD$20,10,FALSE)&lt;-2),"",'Total-corrected counts'!L939),"")</f>
        <v/>
      </c>
      <c r="M939" t="str">
        <f>IFERROR(IF(OR(HLOOKUP($A939,'Z-scores'!$C$2:$UD$20,11,FALSE)&gt;2,HLOOKUP($A939,'Z-scores'!$C$2:$UD$20,11,FALSE)&lt;-2),"",'Total-corrected counts'!M939),"")</f>
        <v/>
      </c>
      <c r="N939" t="str">
        <f>IFERROR(IF(OR(HLOOKUP($A939,'Z-scores'!$C$2:$UD$20,12,FALSE)&gt;2,HLOOKUP($A939,'Z-scores'!$C$2:$UD$20,12,FALSE)&lt;-2),"",'Total-corrected counts'!N939),"")</f>
        <v/>
      </c>
      <c r="O939" t="str">
        <f>IFERROR(IF(OR(HLOOKUP($A939,'Z-scores'!$C$2:$UD$20,13,FALSE)&gt;2,HLOOKUP($A939,'Z-scores'!$C$2:$UD$20,13,FALSE)&lt;-2),"",'Total-corrected counts'!O939),"")</f>
        <v/>
      </c>
      <c r="P939" t="str">
        <f>IFERROR(IF(OR(HLOOKUP($A939,'Z-scores'!$C$2:$UD$20,14,FALSE)&gt;2,HLOOKUP($A939,'Z-scores'!$C$2:$UD$20,14,FALSE)&lt;-2),"",'Total-corrected counts'!P939),"")</f>
        <v/>
      </c>
      <c r="Q939" t="str">
        <f>IFERROR(IF(OR(HLOOKUP($A939,'Z-scores'!$C$2:$UD$20,15,FALSE)&gt;2,HLOOKUP($A939,'Z-scores'!$C$2:$UD$20,15,FALSE)&lt;-2),"",'Total-corrected counts'!Q939),"")</f>
        <v/>
      </c>
      <c r="R939" t="str">
        <f>IFERROR(IF(OR(HLOOKUP($A939,'Z-scores'!$C$2:$UD$20,16,FALSE)&gt;2,HLOOKUP($A939,'Z-scores'!$C$2:$UD$20,16,FALSE)&lt;-2),"",'Total-corrected counts'!R939),"")</f>
        <v/>
      </c>
      <c r="S939" t="str">
        <f>IFERROR(IF(OR(HLOOKUP($A939,'Z-scores'!$C$2:$UD$20,17,FALSE)&gt;2,HLOOKUP($A939,'Z-scores'!$C$2:$UD$20,17,FALSE)&lt;-2),"",'Total-corrected counts'!S939),"")</f>
        <v/>
      </c>
      <c r="T939" t="str">
        <f>IFERROR(IF(OR(HLOOKUP($A939,'Z-scores'!$C$2:$UD$20,18,FALSE)&gt;2,HLOOKUP($A939,'Z-scores'!$C$2:$UD$20,18,FALSE)&lt;-2),"",'Total-corrected counts'!T939),"")</f>
        <v/>
      </c>
      <c r="U939" t="str">
        <f>IFERROR(IF(OR(HLOOKUP($A939,'Z-scores'!$C$2:$UD$20,19,FALSE)&gt;2,HLOOKUP($A939,'Z-scores'!$C$2:$UD$20,19,FALSE)&lt;-2),"",'Total-corrected counts'!U939),"")</f>
        <v/>
      </c>
      <c r="V939">
        <f t="shared" si="56"/>
        <v>1</v>
      </c>
      <c r="W939" t="str">
        <f t="shared" si="57"/>
        <v/>
      </c>
      <c r="X939" t="str">
        <f t="shared" si="58"/>
        <v/>
      </c>
      <c r="Y939" t="str">
        <f t="shared" si="59"/>
        <v/>
      </c>
    </row>
    <row r="940" spans="1:25" x14ac:dyDescent="0.25">
      <c r="A940">
        <v>948</v>
      </c>
      <c r="B940" t="s">
        <v>1079</v>
      </c>
      <c r="C940">
        <v>100700</v>
      </c>
      <c r="D940">
        <v>933</v>
      </c>
      <c r="E940" t="str">
        <f>IFERROR(IF(OR(HLOOKUP($A940,'Z-scores'!$C$2:$UD$20,3,FALSE)&gt;2,HLOOKUP(A940,'Z-scores'!$C$2:$UD$20,3,FALSE)&lt;-2),"",'Total-corrected counts'!E940),"")</f>
        <v/>
      </c>
      <c r="F940" t="str">
        <f>IFERROR(IF(OR(HLOOKUP($A940,'Z-scores'!$C$2:$UD$20,4,FALSE)&gt;2,HLOOKUP($A940,'Z-scores'!$C$2:$UD$20,4,FALSE)&lt;-2),"",'Total-corrected counts'!F940),"")</f>
        <v/>
      </c>
      <c r="G940" t="str">
        <f>IFERROR(IF(OR(HLOOKUP($A940,'Z-scores'!$C$2:$UD$20,5,FALSE)&gt;2,HLOOKUP($A940,'Z-scores'!$C$2:$UD$20,5,FALSE)&lt;-2),"",'Total-corrected counts'!G940),"")</f>
        <v/>
      </c>
      <c r="H940" t="str">
        <f>IFERROR(IF(OR(HLOOKUP($A940,'Z-scores'!$C$2:$UD$20,6,FALSE)&gt;2,HLOOKUP($A940,'Z-scores'!$C$2:$UD$20,6,FALSE)&lt;-2),"",'Total-corrected counts'!H940),"")</f>
        <v/>
      </c>
      <c r="I940" t="str">
        <f>IFERROR(IF(OR(HLOOKUP($A940,'Z-scores'!$C$2:$UD$20,7,FALSE)&gt;2,HLOOKUP($A940,'Z-scores'!$C$2:$UD$20,7,FALSE)&lt;-2),"",'Total-corrected counts'!I940),"")</f>
        <v/>
      </c>
      <c r="J940" t="str">
        <f>IFERROR(IF(OR(HLOOKUP($A940,'Z-scores'!$C$2:$UD$20,8,FALSE)&gt;2,HLOOKUP($A940,'Z-scores'!$C$2:$UD$20,8,FALSE)&lt;-2),"",'Total-corrected counts'!J940),"")</f>
        <v/>
      </c>
      <c r="K940" t="str">
        <f>IFERROR(IF(OR(HLOOKUP($A940,'Z-scores'!$C$2:$UD$20,9,FALSE)&gt;2,HLOOKUP($A940,'Z-scores'!$C$2:$UD$20,9,FALSE)&lt;-2),"",'Total-corrected counts'!K940),"")</f>
        <v/>
      </c>
      <c r="L940" t="str">
        <f>IFERROR(IF(OR(HLOOKUP($A940,'Z-scores'!$C$2:$UD$20,10,FALSE)&gt;2,HLOOKUP($A940,'Z-scores'!$C$2:$UD$20,10,FALSE)&lt;-2),"",'Total-corrected counts'!L940),"")</f>
        <v/>
      </c>
      <c r="M940" t="str">
        <f>IFERROR(IF(OR(HLOOKUP($A940,'Z-scores'!$C$2:$UD$20,11,FALSE)&gt;2,HLOOKUP($A940,'Z-scores'!$C$2:$UD$20,11,FALSE)&lt;-2),"",'Total-corrected counts'!M940),"")</f>
        <v/>
      </c>
      <c r="N940" t="str">
        <f>IFERROR(IF(OR(HLOOKUP($A940,'Z-scores'!$C$2:$UD$20,12,FALSE)&gt;2,HLOOKUP($A940,'Z-scores'!$C$2:$UD$20,12,FALSE)&lt;-2),"",'Total-corrected counts'!N940),"")</f>
        <v/>
      </c>
      <c r="O940" t="str">
        <f>IFERROR(IF(OR(HLOOKUP($A940,'Z-scores'!$C$2:$UD$20,13,FALSE)&gt;2,HLOOKUP($A940,'Z-scores'!$C$2:$UD$20,13,FALSE)&lt;-2),"",'Total-corrected counts'!O940),"")</f>
        <v/>
      </c>
      <c r="P940" t="str">
        <f>IFERROR(IF(OR(HLOOKUP($A940,'Z-scores'!$C$2:$UD$20,14,FALSE)&gt;2,HLOOKUP($A940,'Z-scores'!$C$2:$UD$20,14,FALSE)&lt;-2),"",'Total-corrected counts'!P940),"")</f>
        <v/>
      </c>
      <c r="Q940" t="str">
        <f>IFERROR(IF(OR(HLOOKUP($A940,'Z-scores'!$C$2:$UD$20,15,FALSE)&gt;2,HLOOKUP($A940,'Z-scores'!$C$2:$UD$20,15,FALSE)&lt;-2),"",'Total-corrected counts'!Q940),"")</f>
        <v/>
      </c>
      <c r="R940" t="str">
        <f>IFERROR(IF(OR(HLOOKUP($A940,'Z-scores'!$C$2:$UD$20,16,FALSE)&gt;2,HLOOKUP($A940,'Z-scores'!$C$2:$UD$20,16,FALSE)&lt;-2),"",'Total-corrected counts'!R940),"")</f>
        <v/>
      </c>
      <c r="S940" t="str">
        <f>IFERROR(IF(OR(HLOOKUP($A940,'Z-scores'!$C$2:$UD$20,17,FALSE)&gt;2,HLOOKUP($A940,'Z-scores'!$C$2:$UD$20,17,FALSE)&lt;-2),"",'Total-corrected counts'!S940),"")</f>
        <v/>
      </c>
      <c r="T940" t="str">
        <f>IFERROR(IF(OR(HLOOKUP($A940,'Z-scores'!$C$2:$UD$20,18,FALSE)&gt;2,HLOOKUP($A940,'Z-scores'!$C$2:$UD$20,18,FALSE)&lt;-2),"",'Total-corrected counts'!T940),"")</f>
        <v/>
      </c>
      <c r="U940" t="str">
        <f>IFERROR(IF(OR(HLOOKUP($A940,'Z-scores'!$C$2:$UD$20,19,FALSE)&gt;2,HLOOKUP($A940,'Z-scores'!$C$2:$UD$20,19,FALSE)&lt;-2),"",'Total-corrected counts'!U940),"")</f>
        <v/>
      </c>
      <c r="V940">
        <f t="shared" si="56"/>
        <v>1</v>
      </c>
      <c r="W940" t="str">
        <f t="shared" si="57"/>
        <v/>
      </c>
      <c r="X940" t="str">
        <f t="shared" si="58"/>
        <v/>
      </c>
      <c r="Y940" t="str">
        <f t="shared" si="59"/>
        <v/>
      </c>
    </row>
    <row r="941" spans="1:25" x14ac:dyDescent="0.25">
      <c r="A941">
        <v>949</v>
      </c>
      <c r="B941" t="s">
        <v>464</v>
      </c>
      <c r="C941">
        <v>97500</v>
      </c>
      <c r="D941">
        <v>967</v>
      </c>
      <c r="E941">
        <f>IFERROR(IF(OR(HLOOKUP($A941,'Z-scores'!$C$2:$UD$20,3,FALSE)&gt;2,HLOOKUP(A941,'Z-scores'!$C$2:$UD$20,3,FALSE)&lt;-2),"",'Total-corrected counts'!E941),"")</f>
        <v>0</v>
      </c>
      <c r="F941">
        <f>IFERROR(IF(OR(HLOOKUP($A941,'Z-scores'!$C$2:$UD$20,4,FALSE)&gt;2,HLOOKUP($A941,'Z-scores'!$C$2:$UD$20,4,FALSE)&lt;-2),"",'Total-corrected counts'!F941),"")</f>
        <v>8.2029878562967784E-3</v>
      </c>
      <c r="G941">
        <f>IFERROR(IF(OR(HLOOKUP($A941,'Z-scores'!$C$2:$UD$20,5,FALSE)&gt;2,HLOOKUP($A941,'Z-scores'!$C$2:$UD$20,5,FALSE)&lt;-2),"",'Total-corrected counts'!G941),"")</f>
        <v>0</v>
      </c>
      <c r="H941">
        <f>IFERROR(IF(OR(HLOOKUP($A941,'Z-scores'!$C$2:$UD$20,6,FALSE)&gt;2,HLOOKUP($A941,'Z-scores'!$C$2:$UD$20,6,FALSE)&lt;-2),"",'Total-corrected counts'!H941),"")</f>
        <v>0</v>
      </c>
      <c r="I941">
        <f>IFERROR(IF(OR(HLOOKUP($A941,'Z-scores'!$C$2:$UD$20,7,FALSE)&gt;2,HLOOKUP($A941,'Z-scores'!$C$2:$UD$20,7,FALSE)&lt;-2),"",'Total-corrected counts'!I941),"")</f>
        <v>0</v>
      </c>
      <c r="J941">
        <f>IFERROR(IF(OR(HLOOKUP($A941,'Z-scores'!$C$2:$UD$20,8,FALSE)&gt;2,HLOOKUP($A941,'Z-scores'!$C$2:$UD$20,8,FALSE)&lt;-2),"",'Total-corrected counts'!J941),"")</f>
        <v>0</v>
      </c>
      <c r="K941">
        <f>IFERROR(IF(OR(HLOOKUP($A941,'Z-scores'!$C$2:$UD$20,9,FALSE)&gt;2,HLOOKUP($A941,'Z-scores'!$C$2:$UD$20,9,FALSE)&lt;-2),"",'Total-corrected counts'!K941),"")</f>
        <v>0</v>
      </c>
      <c r="L941">
        <f>IFERROR(IF(OR(HLOOKUP($A941,'Z-scores'!$C$2:$UD$20,10,FALSE)&gt;2,HLOOKUP($A941,'Z-scores'!$C$2:$UD$20,10,FALSE)&lt;-2),"",'Total-corrected counts'!L941),"")</f>
        <v>0</v>
      </c>
      <c r="M941">
        <f>IFERROR(IF(OR(HLOOKUP($A941,'Z-scores'!$C$2:$UD$20,11,FALSE)&gt;2,HLOOKUP($A941,'Z-scores'!$C$2:$UD$20,11,FALSE)&lt;-2),"",'Total-corrected counts'!M941),"")</f>
        <v>0</v>
      </c>
      <c r="N941">
        <f>IFERROR(IF(OR(HLOOKUP($A941,'Z-scores'!$C$2:$UD$20,12,FALSE)&gt;2,HLOOKUP($A941,'Z-scores'!$C$2:$UD$20,12,FALSE)&lt;-2),"",'Total-corrected counts'!N941),"")</f>
        <v>0</v>
      </c>
      <c r="O941">
        <f>IFERROR(IF(OR(HLOOKUP($A941,'Z-scores'!$C$2:$UD$20,13,FALSE)&gt;2,HLOOKUP($A941,'Z-scores'!$C$2:$UD$20,13,FALSE)&lt;-2),"",'Total-corrected counts'!O941),"")</f>
        <v>3.3653410924637563E-3</v>
      </c>
      <c r="P941">
        <f>IFERROR(IF(OR(HLOOKUP($A941,'Z-scores'!$C$2:$UD$20,14,FALSE)&gt;2,HLOOKUP($A941,'Z-scores'!$C$2:$UD$20,14,FALSE)&lt;-2),"",'Total-corrected counts'!P941),"")</f>
        <v>1.7095120240665101E-2</v>
      </c>
      <c r="Q941" t="str">
        <f>IFERROR(IF(OR(HLOOKUP($A941,'Z-scores'!$C$2:$UD$20,15,FALSE)&gt;2,HLOOKUP($A941,'Z-scores'!$C$2:$UD$20,15,FALSE)&lt;-2),"",'Total-corrected counts'!Q941),"")</f>
        <v/>
      </c>
      <c r="R941">
        <f>IFERROR(IF(OR(HLOOKUP($A941,'Z-scores'!$C$2:$UD$20,16,FALSE)&gt;2,HLOOKUP($A941,'Z-scores'!$C$2:$UD$20,16,FALSE)&lt;-2),"",'Total-corrected counts'!R941),"")</f>
        <v>0</v>
      </c>
      <c r="S941">
        <f>IFERROR(IF(OR(HLOOKUP($A941,'Z-scores'!$C$2:$UD$20,17,FALSE)&gt;2,HLOOKUP($A941,'Z-scores'!$C$2:$UD$20,17,FALSE)&lt;-2),"",'Total-corrected counts'!S941),"")</f>
        <v>0</v>
      </c>
      <c r="T941">
        <f>IFERROR(IF(OR(HLOOKUP($A941,'Z-scores'!$C$2:$UD$20,18,FALSE)&gt;2,HLOOKUP($A941,'Z-scores'!$C$2:$UD$20,18,FALSE)&lt;-2),"",'Total-corrected counts'!T941),"")</f>
        <v>0</v>
      </c>
      <c r="U941">
        <f>IFERROR(IF(OR(HLOOKUP($A941,'Z-scores'!$C$2:$UD$20,19,FALSE)&gt;2,HLOOKUP($A941,'Z-scores'!$C$2:$UD$20,19,FALSE)&lt;-2),"",'Total-corrected counts'!U941),"")</f>
        <v>0</v>
      </c>
      <c r="V941">
        <f t="shared" si="56"/>
        <v>1</v>
      </c>
      <c r="W941">
        <f t="shared" si="57"/>
        <v>0.40579722493530845</v>
      </c>
      <c r="X941">
        <f t="shared" si="58"/>
        <v>9.1144309514408646E-4</v>
      </c>
      <c r="Y941">
        <f t="shared" si="59"/>
        <v>2.9229230475898366E-3</v>
      </c>
    </row>
    <row r="942" spans="1:25" x14ac:dyDescent="0.25">
      <c r="A942">
        <v>950</v>
      </c>
      <c r="B942" t="s">
        <v>465</v>
      </c>
      <c r="C942">
        <v>5900</v>
      </c>
      <c r="D942">
        <v>345</v>
      </c>
      <c r="E942" t="str">
        <f>IFERROR(IF(OR(HLOOKUP($A942,'Z-scores'!$C$2:$UD$20,3,FALSE)&gt;2,HLOOKUP(A942,'Z-scores'!$C$2:$UD$20,3,FALSE)&lt;-2),"",'Total-corrected counts'!E942),"")</f>
        <v/>
      </c>
      <c r="F942">
        <f>IFERROR(IF(OR(HLOOKUP($A942,'Z-scores'!$C$2:$UD$20,4,FALSE)&gt;2,HLOOKUP($A942,'Z-scores'!$C$2:$UD$20,4,FALSE)&lt;-2),"",'Total-corrected counts'!F942),"")</f>
        <v>47.700374384365766</v>
      </c>
      <c r="G942">
        <f>IFERROR(IF(OR(HLOOKUP($A942,'Z-scores'!$C$2:$UD$20,5,FALSE)&gt;2,HLOOKUP($A942,'Z-scores'!$C$2:$UD$20,5,FALSE)&lt;-2),"",'Total-corrected counts'!G942),"")</f>
        <v>17.778646284514746</v>
      </c>
      <c r="H942">
        <f>IFERROR(IF(OR(HLOOKUP($A942,'Z-scores'!$C$2:$UD$20,6,FALSE)&gt;2,HLOOKUP($A942,'Z-scores'!$C$2:$UD$20,6,FALSE)&lt;-2),"",'Total-corrected counts'!H942),"")</f>
        <v>20.270822092124746</v>
      </c>
      <c r="I942">
        <f>IFERROR(IF(OR(HLOOKUP($A942,'Z-scores'!$C$2:$UD$20,7,FALSE)&gt;2,HLOOKUP($A942,'Z-scores'!$C$2:$UD$20,7,FALSE)&lt;-2),"",'Total-corrected counts'!I942),"")</f>
        <v>2.6043670864643715</v>
      </c>
      <c r="J942">
        <f>IFERROR(IF(OR(HLOOKUP($A942,'Z-scores'!$C$2:$UD$20,8,FALSE)&gt;2,HLOOKUP($A942,'Z-scores'!$C$2:$UD$20,8,FALSE)&lt;-2),"",'Total-corrected counts'!J942),"")</f>
        <v>22.528652659357306</v>
      </c>
      <c r="K942">
        <f>IFERROR(IF(OR(HLOOKUP($A942,'Z-scores'!$C$2:$UD$20,9,FALSE)&gt;2,HLOOKUP($A942,'Z-scores'!$C$2:$UD$20,9,FALSE)&lt;-2),"",'Total-corrected counts'!K942),"")</f>
        <v>17.477005407213333</v>
      </c>
      <c r="L942">
        <f>IFERROR(IF(OR(HLOOKUP($A942,'Z-scores'!$C$2:$UD$20,10,FALSE)&gt;2,HLOOKUP($A942,'Z-scores'!$C$2:$UD$20,10,FALSE)&lt;-2),"",'Total-corrected counts'!L942),"")</f>
        <v>39.538415676368849</v>
      </c>
      <c r="M942">
        <f>IFERROR(IF(OR(HLOOKUP($A942,'Z-scores'!$C$2:$UD$20,11,FALSE)&gt;2,HLOOKUP($A942,'Z-scores'!$C$2:$UD$20,11,FALSE)&lt;-2),"",'Total-corrected counts'!M942),"")</f>
        <v>23.240962334343639</v>
      </c>
      <c r="N942">
        <f>IFERROR(IF(OR(HLOOKUP($A942,'Z-scores'!$C$2:$UD$20,12,FALSE)&gt;2,HLOOKUP($A942,'Z-scores'!$C$2:$UD$20,12,FALSE)&lt;-2),"",'Total-corrected counts'!N942),"")</f>
        <v>33.87991462664737</v>
      </c>
      <c r="O942">
        <f>IFERROR(IF(OR(HLOOKUP($A942,'Z-scores'!$C$2:$UD$20,13,FALSE)&gt;2,HLOOKUP($A942,'Z-scores'!$C$2:$UD$20,13,FALSE)&lt;-2),"",'Total-corrected counts'!O942),"")</f>
        <v>12.370993855896767</v>
      </c>
      <c r="P942">
        <f>IFERROR(IF(OR(HLOOKUP($A942,'Z-scores'!$C$2:$UD$20,14,FALSE)&gt;2,HLOOKUP($A942,'Z-scores'!$C$2:$UD$20,14,FALSE)&lt;-2),"",'Total-corrected counts'!P942),"")</f>
        <v>14.009451037225052</v>
      </c>
      <c r="Q942">
        <f>IFERROR(IF(OR(HLOOKUP($A942,'Z-scores'!$C$2:$UD$20,15,FALSE)&gt;2,HLOOKUP($A942,'Z-scores'!$C$2:$UD$20,15,FALSE)&lt;-2),"",'Total-corrected counts'!Q942),"")</f>
        <v>14.538852181510402</v>
      </c>
      <c r="R942">
        <f>IFERROR(IF(OR(HLOOKUP($A942,'Z-scores'!$C$2:$UD$20,16,FALSE)&gt;2,HLOOKUP($A942,'Z-scores'!$C$2:$UD$20,16,FALSE)&lt;-2),"",'Total-corrected counts'!R942),"")</f>
        <v>18.764612897215361</v>
      </c>
      <c r="S942">
        <f>IFERROR(IF(OR(HLOOKUP($A942,'Z-scores'!$C$2:$UD$20,17,FALSE)&gt;2,HLOOKUP($A942,'Z-scores'!$C$2:$UD$20,17,FALSE)&lt;-2),"",'Total-corrected counts'!S942),"")</f>
        <v>16.274567920535812</v>
      </c>
      <c r="T942">
        <f>IFERROR(IF(OR(HLOOKUP($A942,'Z-scores'!$C$2:$UD$20,18,FALSE)&gt;2,HLOOKUP($A942,'Z-scores'!$C$2:$UD$20,18,FALSE)&lt;-2),"",'Total-corrected counts'!T942),"")</f>
        <v>16.864174239651685</v>
      </c>
      <c r="U942">
        <f>IFERROR(IF(OR(HLOOKUP($A942,'Z-scores'!$C$2:$UD$20,19,FALSE)&gt;2,HLOOKUP($A942,'Z-scores'!$C$2:$UD$20,19,FALSE)&lt;-2),"",'Total-corrected counts'!U942),"")</f>
        <v>16.398849173114392</v>
      </c>
      <c r="V942">
        <f t="shared" si="56"/>
        <v>1</v>
      </c>
      <c r="W942">
        <f t="shared" si="57"/>
        <v>0.29114213403578293</v>
      </c>
      <c r="X942">
        <f t="shared" si="58"/>
        <v>23.892405740594096</v>
      </c>
      <c r="Y942">
        <f t="shared" si="59"/>
        <v>17.887676991474606</v>
      </c>
    </row>
    <row r="943" spans="1:25" x14ac:dyDescent="0.25">
      <c r="A943">
        <v>951</v>
      </c>
      <c r="B943" t="s">
        <v>466</v>
      </c>
      <c r="C943">
        <v>58400</v>
      </c>
      <c r="D943">
        <v>645</v>
      </c>
      <c r="E943">
        <f>IFERROR(IF(OR(HLOOKUP($A943,'Z-scores'!$C$2:$UD$20,3,FALSE)&gt;2,HLOOKUP(A943,'Z-scores'!$C$2:$UD$20,3,FALSE)&lt;-2),"",'Total-corrected counts'!E943),"")</f>
        <v>5.2298949762375986E-2</v>
      </c>
      <c r="F943">
        <f>IFERROR(IF(OR(HLOOKUP($A943,'Z-scores'!$C$2:$UD$20,4,FALSE)&gt;2,HLOOKUP($A943,'Z-scores'!$C$2:$UD$20,4,FALSE)&lt;-2),"",'Total-corrected counts'!F943),"")</f>
        <v>1.0827943970311746</v>
      </c>
      <c r="G943">
        <f>IFERROR(IF(OR(HLOOKUP($A943,'Z-scores'!$C$2:$UD$20,5,FALSE)&gt;2,HLOOKUP($A943,'Z-scores'!$C$2:$UD$20,5,FALSE)&lt;-2),"",'Total-corrected counts'!G943),"")</f>
        <v>7.4337909110322293</v>
      </c>
      <c r="H943">
        <f>IFERROR(IF(OR(HLOOKUP($A943,'Z-scores'!$C$2:$UD$20,6,FALSE)&gt;2,HLOOKUP($A943,'Z-scores'!$C$2:$UD$20,6,FALSE)&lt;-2),"",'Total-corrected counts'!H943),"")</f>
        <v>0.34901553188920015</v>
      </c>
      <c r="I943">
        <f>IFERROR(IF(OR(HLOOKUP($A943,'Z-scores'!$C$2:$UD$20,7,FALSE)&gt;2,HLOOKUP($A943,'Z-scores'!$C$2:$UD$20,7,FALSE)&lt;-2),"",'Total-corrected counts'!I943),"")</f>
        <v>9.8510338967919497E-2</v>
      </c>
      <c r="J943">
        <f>IFERROR(IF(OR(HLOOKUP($A943,'Z-scores'!$C$2:$UD$20,8,FALSE)&gt;2,HLOOKUP($A943,'Z-scores'!$C$2:$UD$20,8,FALSE)&lt;-2),"",'Total-corrected counts'!J943),"")</f>
        <v>7.2284974389620942</v>
      </c>
      <c r="K943">
        <f>IFERROR(IF(OR(HLOOKUP($A943,'Z-scores'!$C$2:$UD$20,9,FALSE)&gt;2,HLOOKUP($A943,'Z-scores'!$C$2:$UD$20,9,FALSE)&lt;-2),"",'Total-corrected counts'!K943),"")</f>
        <v>8.0405819722392557</v>
      </c>
      <c r="L943">
        <f>IFERROR(IF(OR(HLOOKUP($A943,'Z-scores'!$C$2:$UD$20,10,FALSE)&gt;2,HLOOKUP($A943,'Z-scores'!$C$2:$UD$20,10,FALSE)&lt;-2),"",'Total-corrected counts'!L943),"")</f>
        <v>6.1737432463658704E-2</v>
      </c>
      <c r="M943">
        <f>IFERROR(IF(OR(HLOOKUP($A943,'Z-scores'!$C$2:$UD$20,11,FALSE)&gt;2,HLOOKUP($A943,'Z-scores'!$C$2:$UD$20,11,FALSE)&lt;-2),"",'Total-corrected counts'!M943),"")</f>
        <v>0.40086513146072489</v>
      </c>
      <c r="N943">
        <f>IFERROR(IF(OR(HLOOKUP($A943,'Z-scores'!$C$2:$UD$20,12,FALSE)&gt;2,HLOOKUP($A943,'Z-scores'!$C$2:$UD$20,12,FALSE)&lt;-2),"",'Total-corrected counts'!N943),"")</f>
        <v>4.1513663310444313</v>
      </c>
      <c r="O943">
        <f>IFERROR(IF(OR(HLOOKUP($A943,'Z-scores'!$C$2:$UD$20,13,FALSE)&gt;2,HLOOKUP($A943,'Z-scores'!$C$2:$UD$20,13,FALSE)&lt;-2),"",'Total-corrected counts'!O943),"")</f>
        <v>1.2552722274889812</v>
      </c>
      <c r="P943">
        <f>IFERROR(IF(OR(HLOOKUP($A943,'Z-scores'!$C$2:$UD$20,14,FALSE)&gt;2,HLOOKUP($A943,'Z-scores'!$C$2:$UD$20,14,FALSE)&lt;-2),"",'Total-corrected counts'!P943),"")</f>
        <v>8.5475601203325504E-3</v>
      </c>
      <c r="Q943">
        <f>IFERROR(IF(OR(HLOOKUP($A943,'Z-scores'!$C$2:$UD$20,15,FALSE)&gt;2,HLOOKUP($A943,'Z-scores'!$C$2:$UD$20,15,FALSE)&lt;-2),"",'Total-corrected counts'!Q943),"")</f>
        <v>0.13651504395784417</v>
      </c>
      <c r="R943">
        <f>IFERROR(IF(OR(HLOOKUP($A943,'Z-scores'!$C$2:$UD$20,16,FALSE)&gt;2,HLOOKUP($A943,'Z-scores'!$C$2:$UD$20,16,FALSE)&lt;-2),"",'Total-corrected counts'!R943),"")</f>
        <v>0.90958085151994172</v>
      </c>
      <c r="S943">
        <f>IFERROR(IF(OR(HLOOKUP($A943,'Z-scores'!$C$2:$UD$20,17,FALSE)&gt;2,HLOOKUP($A943,'Z-scores'!$C$2:$UD$20,17,FALSE)&lt;-2),"",'Total-corrected counts'!S943),"")</f>
        <v>0</v>
      </c>
      <c r="T943" t="str">
        <f>IFERROR(IF(OR(HLOOKUP($A943,'Z-scores'!$C$2:$UD$20,18,FALSE)&gt;2,HLOOKUP($A943,'Z-scores'!$C$2:$UD$20,18,FALSE)&lt;-2),"",'Total-corrected counts'!T943),"")</f>
        <v/>
      </c>
      <c r="U943">
        <f>IFERROR(IF(OR(HLOOKUP($A943,'Z-scores'!$C$2:$UD$20,19,FALSE)&gt;2,HLOOKUP($A943,'Z-scores'!$C$2:$UD$20,19,FALSE)&lt;-2),"",'Total-corrected counts'!U943),"")</f>
        <v>1.0978853772950361</v>
      </c>
      <c r="V943">
        <f t="shared" si="56"/>
        <v>1</v>
      </c>
      <c r="W943">
        <f t="shared" si="57"/>
        <v>0.27340961036360822</v>
      </c>
      <c r="X943">
        <f t="shared" si="58"/>
        <v>2.7497880115342928</v>
      </c>
      <c r="Y943">
        <f t="shared" si="59"/>
        <v>1.0798810559180809</v>
      </c>
    </row>
    <row r="944" spans="1:25" x14ac:dyDescent="0.25">
      <c r="A944">
        <v>952</v>
      </c>
      <c r="B944" t="s">
        <v>467</v>
      </c>
      <c r="C944">
        <v>46800</v>
      </c>
      <c r="D944">
        <v>942</v>
      </c>
      <c r="E944" t="str">
        <f>IFERROR(IF(OR(HLOOKUP($A944,'Z-scores'!$C$2:$UD$20,3,FALSE)&gt;2,HLOOKUP(A944,'Z-scores'!$C$2:$UD$20,3,FALSE)&lt;-2),"",'Total-corrected counts'!E944),"")</f>
        <v/>
      </c>
      <c r="F944">
        <f>IFERROR(IF(OR(HLOOKUP($A944,'Z-scores'!$C$2:$UD$20,4,FALSE)&gt;2,HLOOKUP($A944,'Z-scores'!$C$2:$UD$20,4,FALSE)&lt;-2),"",'Total-corrected counts'!F944),"")</f>
        <v>48.873401647816202</v>
      </c>
      <c r="G944">
        <f>IFERROR(IF(OR(HLOOKUP($A944,'Z-scores'!$C$2:$UD$20,5,FALSE)&gt;2,HLOOKUP($A944,'Z-scores'!$C$2:$UD$20,5,FALSE)&lt;-2),"",'Total-corrected counts'!G944),"")</f>
        <v>40.392278527424445</v>
      </c>
      <c r="H944">
        <f>IFERROR(IF(OR(HLOOKUP($A944,'Z-scores'!$C$2:$UD$20,6,FALSE)&gt;2,HLOOKUP($A944,'Z-scores'!$C$2:$UD$20,6,FALSE)&lt;-2),"",'Total-corrected counts'!H944),"")</f>
        <v>20.117255258093493</v>
      </c>
      <c r="I944">
        <f>IFERROR(IF(OR(HLOOKUP($A944,'Z-scores'!$C$2:$UD$20,7,FALSE)&gt;2,HLOOKUP($A944,'Z-scores'!$C$2:$UD$20,7,FALSE)&lt;-2),"",'Total-corrected counts'!I944),"")</f>
        <v>56.070853561302677</v>
      </c>
      <c r="J944">
        <f>IFERROR(IF(OR(HLOOKUP($A944,'Z-scores'!$C$2:$UD$20,8,FALSE)&gt;2,HLOOKUP($A944,'Z-scores'!$C$2:$UD$20,8,FALSE)&lt;-2),"",'Total-corrected counts'!J944),"")</f>
        <v>68.54745661422308</v>
      </c>
      <c r="K944">
        <f>IFERROR(IF(OR(HLOOKUP($A944,'Z-scores'!$C$2:$UD$20,9,FALSE)&gt;2,HLOOKUP($A944,'Z-scores'!$C$2:$UD$20,9,FALSE)&lt;-2),"",'Total-corrected counts'!K944),"")</f>
        <v>18.966497575115671</v>
      </c>
      <c r="L944">
        <f>IFERROR(IF(OR(HLOOKUP($A944,'Z-scores'!$C$2:$UD$20,10,FALSE)&gt;2,HLOOKUP($A944,'Z-scores'!$C$2:$UD$20,10,FALSE)&lt;-2),"",'Total-corrected counts'!L944),"")</f>
        <v>134.35829230733952</v>
      </c>
      <c r="M944">
        <f>IFERROR(IF(OR(HLOOKUP($A944,'Z-scores'!$C$2:$UD$20,11,FALSE)&gt;2,HLOOKUP($A944,'Z-scores'!$C$2:$UD$20,11,FALSE)&lt;-2),"",'Total-corrected counts'!M944),"")</f>
        <v>69.810432261625778</v>
      </c>
      <c r="N944">
        <f>IFERROR(IF(OR(HLOOKUP($A944,'Z-scores'!$C$2:$UD$20,12,FALSE)&gt;2,HLOOKUP($A944,'Z-scores'!$C$2:$UD$20,12,FALSE)&lt;-2),"",'Total-corrected counts'!N944),"")</f>
        <v>38.150415090812288</v>
      </c>
      <c r="O944">
        <f>IFERROR(IF(OR(HLOOKUP($A944,'Z-scores'!$C$2:$UD$20,13,FALSE)&gt;2,HLOOKUP($A944,'Z-scores'!$C$2:$UD$20,13,FALSE)&lt;-2),"",'Total-corrected counts'!O944),"")</f>
        <v>22.665572257743396</v>
      </c>
      <c r="P944">
        <f>IFERROR(IF(OR(HLOOKUP($A944,'Z-scores'!$C$2:$UD$20,14,FALSE)&gt;2,HLOOKUP($A944,'Z-scores'!$C$2:$UD$20,14,FALSE)&lt;-2),"",'Total-corrected counts'!P944),"")</f>
        <v>22.424523975692448</v>
      </c>
      <c r="Q944">
        <f>IFERROR(IF(OR(HLOOKUP($A944,'Z-scores'!$C$2:$UD$20,15,FALSE)&gt;2,HLOOKUP($A944,'Z-scores'!$C$2:$UD$20,15,FALSE)&lt;-2),"",'Total-corrected counts'!Q944),"")</f>
        <v>36.1764866488287</v>
      </c>
      <c r="R944">
        <f>IFERROR(IF(OR(HLOOKUP($A944,'Z-scores'!$C$2:$UD$20,16,FALSE)&gt;2,HLOOKUP($A944,'Z-scores'!$C$2:$UD$20,16,FALSE)&lt;-2),"",'Total-corrected counts'!R944),"")</f>
        <v>34.652225568037245</v>
      </c>
      <c r="S944">
        <f>IFERROR(IF(OR(HLOOKUP($A944,'Z-scores'!$C$2:$UD$20,17,FALSE)&gt;2,HLOOKUP($A944,'Z-scores'!$C$2:$UD$20,17,FALSE)&lt;-2),"",'Total-corrected counts'!S944),"")</f>
        <v>28.770917271127356</v>
      </c>
      <c r="T944">
        <f>IFERROR(IF(OR(HLOOKUP($A944,'Z-scores'!$C$2:$UD$20,18,FALSE)&gt;2,HLOOKUP($A944,'Z-scores'!$C$2:$UD$20,18,FALSE)&lt;-2),"",'Total-corrected counts'!T944),"")</f>
        <v>45.025541105458224</v>
      </c>
      <c r="U944">
        <f>IFERROR(IF(OR(HLOOKUP($A944,'Z-scores'!$C$2:$UD$20,19,FALSE)&gt;2,HLOOKUP($A944,'Z-scores'!$C$2:$UD$20,19,FALSE)&lt;-2),"",'Total-corrected counts'!U944),"")</f>
        <v>24.261964997851962</v>
      </c>
      <c r="V944">
        <f t="shared" si="56"/>
        <v>1</v>
      </c>
      <c r="W944">
        <f t="shared" si="57"/>
        <v>7.4612926571787669E-2</v>
      </c>
      <c r="X944">
        <f t="shared" si="58"/>
        <v>57.142058469117615</v>
      </c>
      <c r="Y944">
        <f t="shared" si="59"/>
        <v>31.515955864443953</v>
      </c>
    </row>
    <row r="945" spans="1:25" x14ac:dyDescent="0.25">
      <c r="A945">
        <v>953</v>
      </c>
      <c r="B945" t="s">
        <v>1080</v>
      </c>
      <c r="C945">
        <v>69900</v>
      </c>
      <c r="D945">
        <v>958</v>
      </c>
      <c r="E945" t="str">
        <f>IFERROR(IF(OR(HLOOKUP($A945,'Z-scores'!$C$2:$UD$20,3,FALSE)&gt;2,HLOOKUP(A945,'Z-scores'!$C$2:$UD$20,3,FALSE)&lt;-2),"",'Total-corrected counts'!E945),"")</f>
        <v/>
      </c>
      <c r="F945" t="str">
        <f>IFERROR(IF(OR(HLOOKUP($A945,'Z-scores'!$C$2:$UD$20,4,FALSE)&gt;2,HLOOKUP($A945,'Z-scores'!$C$2:$UD$20,4,FALSE)&lt;-2),"",'Total-corrected counts'!F945),"")</f>
        <v/>
      </c>
      <c r="G945" t="str">
        <f>IFERROR(IF(OR(HLOOKUP($A945,'Z-scores'!$C$2:$UD$20,5,FALSE)&gt;2,HLOOKUP($A945,'Z-scores'!$C$2:$UD$20,5,FALSE)&lt;-2),"",'Total-corrected counts'!G945),"")</f>
        <v/>
      </c>
      <c r="H945" t="str">
        <f>IFERROR(IF(OR(HLOOKUP($A945,'Z-scores'!$C$2:$UD$20,6,FALSE)&gt;2,HLOOKUP($A945,'Z-scores'!$C$2:$UD$20,6,FALSE)&lt;-2),"",'Total-corrected counts'!H945),"")</f>
        <v/>
      </c>
      <c r="I945" t="str">
        <f>IFERROR(IF(OR(HLOOKUP($A945,'Z-scores'!$C$2:$UD$20,7,FALSE)&gt;2,HLOOKUP($A945,'Z-scores'!$C$2:$UD$20,7,FALSE)&lt;-2),"",'Total-corrected counts'!I945),"")</f>
        <v/>
      </c>
      <c r="J945" t="str">
        <f>IFERROR(IF(OR(HLOOKUP($A945,'Z-scores'!$C$2:$UD$20,8,FALSE)&gt;2,HLOOKUP($A945,'Z-scores'!$C$2:$UD$20,8,FALSE)&lt;-2),"",'Total-corrected counts'!J945),"")</f>
        <v/>
      </c>
      <c r="K945" t="str">
        <f>IFERROR(IF(OR(HLOOKUP($A945,'Z-scores'!$C$2:$UD$20,9,FALSE)&gt;2,HLOOKUP($A945,'Z-scores'!$C$2:$UD$20,9,FALSE)&lt;-2),"",'Total-corrected counts'!K945),"")</f>
        <v/>
      </c>
      <c r="L945" t="str">
        <f>IFERROR(IF(OR(HLOOKUP($A945,'Z-scores'!$C$2:$UD$20,10,FALSE)&gt;2,HLOOKUP($A945,'Z-scores'!$C$2:$UD$20,10,FALSE)&lt;-2),"",'Total-corrected counts'!L945),"")</f>
        <v/>
      </c>
      <c r="M945" t="str">
        <f>IFERROR(IF(OR(HLOOKUP($A945,'Z-scores'!$C$2:$UD$20,11,FALSE)&gt;2,HLOOKUP($A945,'Z-scores'!$C$2:$UD$20,11,FALSE)&lt;-2),"",'Total-corrected counts'!M945),"")</f>
        <v/>
      </c>
      <c r="N945" t="str">
        <f>IFERROR(IF(OR(HLOOKUP($A945,'Z-scores'!$C$2:$UD$20,12,FALSE)&gt;2,HLOOKUP($A945,'Z-scores'!$C$2:$UD$20,12,FALSE)&lt;-2),"",'Total-corrected counts'!N945),"")</f>
        <v/>
      </c>
      <c r="O945" t="str">
        <f>IFERROR(IF(OR(HLOOKUP($A945,'Z-scores'!$C$2:$UD$20,13,FALSE)&gt;2,HLOOKUP($A945,'Z-scores'!$C$2:$UD$20,13,FALSE)&lt;-2),"",'Total-corrected counts'!O945),"")</f>
        <v/>
      </c>
      <c r="P945" t="str">
        <f>IFERROR(IF(OR(HLOOKUP($A945,'Z-scores'!$C$2:$UD$20,14,FALSE)&gt;2,HLOOKUP($A945,'Z-scores'!$C$2:$UD$20,14,FALSE)&lt;-2),"",'Total-corrected counts'!P945),"")</f>
        <v/>
      </c>
      <c r="Q945" t="str">
        <f>IFERROR(IF(OR(HLOOKUP($A945,'Z-scores'!$C$2:$UD$20,15,FALSE)&gt;2,HLOOKUP($A945,'Z-scores'!$C$2:$UD$20,15,FALSE)&lt;-2),"",'Total-corrected counts'!Q945),"")</f>
        <v/>
      </c>
      <c r="R945" t="str">
        <f>IFERROR(IF(OR(HLOOKUP($A945,'Z-scores'!$C$2:$UD$20,16,FALSE)&gt;2,HLOOKUP($A945,'Z-scores'!$C$2:$UD$20,16,FALSE)&lt;-2),"",'Total-corrected counts'!R945),"")</f>
        <v/>
      </c>
      <c r="S945" t="str">
        <f>IFERROR(IF(OR(HLOOKUP($A945,'Z-scores'!$C$2:$UD$20,17,FALSE)&gt;2,HLOOKUP($A945,'Z-scores'!$C$2:$UD$20,17,FALSE)&lt;-2),"",'Total-corrected counts'!S945),"")</f>
        <v/>
      </c>
      <c r="T945" t="str">
        <f>IFERROR(IF(OR(HLOOKUP($A945,'Z-scores'!$C$2:$UD$20,18,FALSE)&gt;2,HLOOKUP($A945,'Z-scores'!$C$2:$UD$20,18,FALSE)&lt;-2),"",'Total-corrected counts'!T945),"")</f>
        <v/>
      </c>
      <c r="U945" t="str">
        <f>IFERROR(IF(OR(HLOOKUP($A945,'Z-scores'!$C$2:$UD$20,19,FALSE)&gt;2,HLOOKUP($A945,'Z-scores'!$C$2:$UD$20,19,FALSE)&lt;-2),"",'Total-corrected counts'!U945),"")</f>
        <v/>
      </c>
      <c r="V945">
        <f t="shared" si="56"/>
        <v>1</v>
      </c>
      <c r="W945" t="str">
        <f t="shared" si="57"/>
        <v/>
      </c>
      <c r="X945" t="str">
        <f t="shared" si="58"/>
        <v/>
      </c>
      <c r="Y945" t="str">
        <f t="shared" si="59"/>
        <v/>
      </c>
    </row>
    <row r="946" spans="1:25" x14ac:dyDescent="0.25">
      <c r="A946">
        <v>954</v>
      </c>
      <c r="B946" t="s">
        <v>468</v>
      </c>
      <c r="C946">
        <v>11800</v>
      </c>
      <c r="D946">
        <v>1002</v>
      </c>
      <c r="E946" t="str">
        <f>IFERROR(IF(OR(HLOOKUP($A946,'Z-scores'!$C$2:$UD$20,3,FALSE)&gt;2,HLOOKUP(A946,'Z-scores'!$C$2:$UD$20,3,FALSE)&lt;-2),"",'Total-corrected counts'!E946),"")</f>
        <v/>
      </c>
      <c r="F946">
        <f>IFERROR(IF(OR(HLOOKUP($A946,'Z-scores'!$C$2:$UD$20,4,FALSE)&gt;2,HLOOKUP($A946,'Z-scores'!$C$2:$UD$20,4,FALSE)&lt;-2),"",'Total-corrected counts'!F946),"")</f>
        <v>2.887451725416466</v>
      </c>
      <c r="G946">
        <f>IFERROR(IF(OR(HLOOKUP($A946,'Z-scores'!$C$2:$UD$20,5,FALSE)&gt;2,HLOOKUP($A946,'Z-scores'!$C$2:$UD$20,5,FALSE)&lt;-2),"",'Total-corrected counts'!G946),"")</f>
        <v>11.9262986973742</v>
      </c>
      <c r="H946">
        <f>IFERROR(IF(OR(HLOOKUP($A946,'Z-scores'!$C$2:$UD$20,6,FALSE)&gt;2,HLOOKUP($A946,'Z-scores'!$C$2:$UD$20,6,FALSE)&lt;-2),"",'Total-corrected counts'!H946),"")</f>
        <v>5.9681655953053223</v>
      </c>
      <c r="I946">
        <f>IFERROR(IF(OR(HLOOKUP($A946,'Z-scores'!$C$2:$UD$20,7,FALSE)&gt;2,HLOOKUP($A946,'Z-scores'!$C$2:$UD$20,7,FALSE)&lt;-2),"",'Total-corrected counts'!I946),"")</f>
        <v>0.96663270112271005</v>
      </c>
      <c r="J946">
        <f>IFERROR(IF(OR(HLOOKUP($A946,'Z-scores'!$C$2:$UD$20,8,FALSE)&gt;2,HLOOKUP($A946,'Z-scores'!$C$2:$UD$20,8,FALSE)&lt;-2),"",'Total-corrected counts'!J946),"")</f>
        <v>5.9612915441372252</v>
      </c>
      <c r="K946">
        <f>IFERROR(IF(OR(HLOOKUP($A946,'Z-scores'!$C$2:$UD$20,9,FALSE)&gt;2,HLOOKUP($A946,'Z-scores'!$C$2:$UD$20,9,FALSE)&lt;-2),"",'Total-corrected counts'!K946),"")</f>
        <v>9.1866882211940464</v>
      </c>
      <c r="L946">
        <f>IFERROR(IF(OR(HLOOKUP($A946,'Z-scores'!$C$2:$UD$20,10,FALSE)&gt;2,HLOOKUP($A946,'Z-scores'!$C$2:$UD$20,10,FALSE)&lt;-2),"",'Total-corrected counts'!L946),"")</f>
        <v>19.38996361019338</v>
      </c>
      <c r="M946">
        <f>IFERROR(IF(OR(HLOOKUP($A946,'Z-scores'!$C$2:$UD$20,11,FALSE)&gt;2,HLOOKUP($A946,'Z-scores'!$C$2:$UD$20,11,FALSE)&lt;-2),"",'Total-corrected counts'!M946),"")</f>
        <v>12.813861271175584</v>
      </c>
      <c r="N946">
        <f>IFERROR(IF(OR(HLOOKUP($A946,'Z-scores'!$C$2:$UD$20,12,FALSE)&gt;2,HLOOKUP($A946,'Z-scores'!$C$2:$UD$20,12,FALSE)&lt;-2),"",'Total-corrected counts'!N946),"")</f>
        <v>23.121185989459377</v>
      </c>
      <c r="O946">
        <f>IFERROR(IF(OR(HLOOKUP($A946,'Z-scores'!$C$2:$UD$20,13,FALSE)&gt;2,HLOOKUP($A946,'Z-scores'!$C$2:$UD$20,13,FALSE)&lt;-2),"",'Total-corrected counts'!O946),"")</f>
        <v>7.6965350784646098</v>
      </c>
      <c r="P946">
        <f>IFERROR(IF(OR(HLOOKUP($A946,'Z-scores'!$C$2:$UD$20,14,FALSE)&gt;2,HLOOKUP($A946,'Z-scores'!$C$2:$UD$20,14,FALSE)&lt;-2),"",'Total-corrected counts'!P946),"")</f>
        <v>9.4023161323658062</v>
      </c>
      <c r="Q946">
        <f>IFERROR(IF(OR(HLOOKUP($A946,'Z-scores'!$C$2:$UD$20,15,FALSE)&gt;2,HLOOKUP($A946,'Z-scores'!$C$2:$UD$20,15,FALSE)&lt;-2),"",'Total-corrected counts'!Q946),"")</f>
        <v>0.78983704004181254</v>
      </c>
      <c r="R946">
        <f>IFERROR(IF(OR(HLOOKUP($A946,'Z-scores'!$C$2:$UD$20,16,FALSE)&gt;2,HLOOKUP($A946,'Z-scores'!$C$2:$UD$20,16,FALSE)&lt;-2),"",'Total-corrected counts'!R946),"")</f>
        <v>4.5759530063249931</v>
      </c>
      <c r="S946">
        <f>IFERROR(IF(OR(HLOOKUP($A946,'Z-scores'!$C$2:$UD$20,17,FALSE)&gt;2,HLOOKUP($A946,'Z-scores'!$C$2:$UD$20,17,FALSE)&lt;-2),"",'Total-corrected counts'!S946),"")</f>
        <v>0.73284411917022507</v>
      </c>
      <c r="T946">
        <f>IFERROR(IF(OR(HLOOKUP($A946,'Z-scores'!$C$2:$UD$20,18,FALSE)&gt;2,HLOOKUP($A946,'Z-scores'!$C$2:$UD$20,18,FALSE)&lt;-2),"",'Total-corrected counts'!T946),"")</f>
        <v>13.410583794241612</v>
      </c>
      <c r="U946">
        <f>IFERROR(IF(OR(HLOOKUP($A946,'Z-scores'!$C$2:$UD$20,19,FALSE)&gt;2,HLOOKUP($A946,'Z-scores'!$C$2:$UD$20,19,FALSE)&lt;-2),"",'Total-corrected counts'!U946),"")</f>
        <v>7.5984082831763171</v>
      </c>
      <c r="V946">
        <f t="shared" si="56"/>
        <v>1</v>
      </c>
      <c r="W946">
        <f t="shared" si="57"/>
        <v>0.9480815653168948</v>
      </c>
      <c r="X946">
        <f t="shared" si="58"/>
        <v>8.6375441707398668</v>
      </c>
      <c r="Y946">
        <f t="shared" si="59"/>
        <v>8.4159579304055931</v>
      </c>
    </row>
    <row r="947" spans="1:25" x14ac:dyDescent="0.25">
      <c r="A947">
        <v>955</v>
      </c>
      <c r="B947" t="s">
        <v>1081</v>
      </c>
      <c r="C947">
        <v>94000</v>
      </c>
      <c r="D947">
        <v>235</v>
      </c>
      <c r="E947" t="str">
        <f>IFERROR(IF(OR(HLOOKUP($A947,'Z-scores'!$C$2:$UD$20,3,FALSE)&gt;2,HLOOKUP(A947,'Z-scores'!$C$2:$UD$20,3,FALSE)&lt;-2),"",'Total-corrected counts'!E947),"")</f>
        <v/>
      </c>
      <c r="F947" t="str">
        <f>IFERROR(IF(OR(HLOOKUP($A947,'Z-scores'!$C$2:$UD$20,4,FALSE)&gt;2,HLOOKUP($A947,'Z-scores'!$C$2:$UD$20,4,FALSE)&lt;-2),"",'Total-corrected counts'!F947),"")</f>
        <v/>
      </c>
      <c r="G947" t="str">
        <f>IFERROR(IF(OR(HLOOKUP($A947,'Z-scores'!$C$2:$UD$20,5,FALSE)&gt;2,HLOOKUP($A947,'Z-scores'!$C$2:$UD$20,5,FALSE)&lt;-2),"",'Total-corrected counts'!G947),"")</f>
        <v/>
      </c>
      <c r="H947" t="str">
        <f>IFERROR(IF(OR(HLOOKUP($A947,'Z-scores'!$C$2:$UD$20,6,FALSE)&gt;2,HLOOKUP($A947,'Z-scores'!$C$2:$UD$20,6,FALSE)&lt;-2),"",'Total-corrected counts'!H947),"")</f>
        <v/>
      </c>
      <c r="I947" t="str">
        <f>IFERROR(IF(OR(HLOOKUP($A947,'Z-scores'!$C$2:$UD$20,7,FALSE)&gt;2,HLOOKUP($A947,'Z-scores'!$C$2:$UD$20,7,FALSE)&lt;-2),"",'Total-corrected counts'!I947),"")</f>
        <v/>
      </c>
      <c r="J947" t="str">
        <f>IFERROR(IF(OR(HLOOKUP($A947,'Z-scores'!$C$2:$UD$20,8,FALSE)&gt;2,HLOOKUP($A947,'Z-scores'!$C$2:$UD$20,8,FALSE)&lt;-2),"",'Total-corrected counts'!J947),"")</f>
        <v/>
      </c>
      <c r="K947" t="str">
        <f>IFERROR(IF(OR(HLOOKUP($A947,'Z-scores'!$C$2:$UD$20,9,FALSE)&gt;2,HLOOKUP($A947,'Z-scores'!$C$2:$UD$20,9,FALSE)&lt;-2),"",'Total-corrected counts'!K947),"")</f>
        <v/>
      </c>
      <c r="L947" t="str">
        <f>IFERROR(IF(OR(HLOOKUP($A947,'Z-scores'!$C$2:$UD$20,10,FALSE)&gt;2,HLOOKUP($A947,'Z-scores'!$C$2:$UD$20,10,FALSE)&lt;-2),"",'Total-corrected counts'!L947),"")</f>
        <v/>
      </c>
      <c r="M947" t="str">
        <f>IFERROR(IF(OR(HLOOKUP($A947,'Z-scores'!$C$2:$UD$20,11,FALSE)&gt;2,HLOOKUP($A947,'Z-scores'!$C$2:$UD$20,11,FALSE)&lt;-2),"",'Total-corrected counts'!M947),"")</f>
        <v/>
      </c>
      <c r="N947" t="str">
        <f>IFERROR(IF(OR(HLOOKUP($A947,'Z-scores'!$C$2:$UD$20,12,FALSE)&gt;2,HLOOKUP($A947,'Z-scores'!$C$2:$UD$20,12,FALSE)&lt;-2),"",'Total-corrected counts'!N947),"")</f>
        <v/>
      </c>
      <c r="O947" t="str">
        <f>IFERROR(IF(OR(HLOOKUP($A947,'Z-scores'!$C$2:$UD$20,13,FALSE)&gt;2,HLOOKUP($A947,'Z-scores'!$C$2:$UD$20,13,FALSE)&lt;-2),"",'Total-corrected counts'!O947),"")</f>
        <v/>
      </c>
      <c r="P947" t="str">
        <f>IFERROR(IF(OR(HLOOKUP($A947,'Z-scores'!$C$2:$UD$20,14,FALSE)&gt;2,HLOOKUP($A947,'Z-scores'!$C$2:$UD$20,14,FALSE)&lt;-2),"",'Total-corrected counts'!P947),"")</f>
        <v/>
      </c>
      <c r="Q947" t="str">
        <f>IFERROR(IF(OR(HLOOKUP($A947,'Z-scores'!$C$2:$UD$20,15,FALSE)&gt;2,HLOOKUP($A947,'Z-scores'!$C$2:$UD$20,15,FALSE)&lt;-2),"",'Total-corrected counts'!Q947),"")</f>
        <v/>
      </c>
      <c r="R947" t="str">
        <f>IFERROR(IF(OR(HLOOKUP($A947,'Z-scores'!$C$2:$UD$20,16,FALSE)&gt;2,HLOOKUP($A947,'Z-scores'!$C$2:$UD$20,16,FALSE)&lt;-2),"",'Total-corrected counts'!R947),"")</f>
        <v/>
      </c>
      <c r="S947" t="str">
        <f>IFERROR(IF(OR(HLOOKUP($A947,'Z-scores'!$C$2:$UD$20,17,FALSE)&gt;2,HLOOKUP($A947,'Z-scores'!$C$2:$UD$20,17,FALSE)&lt;-2),"",'Total-corrected counts'!S947),"")</f>
        <v/>
      </c>
      <c r="T947" t="str">
        <f>IFERROR(IF(OR(HLOOKUP($A947,'Z-scores'!$C$2:$UD$20,18,FALSE)&gt;2,HLOOKUP($A947,'Z-scores'!$C$2:$UD$20,18,FALSE)&lt;-2),"",'Total-corrected counts'!T947),"")</f>
        <v/>
      </c>
      <c r="U947" t="str">
        <f>IFERROR(IF(OR(HLOOKUP($A947,'Z-scores'!$C$2:$UD$20,19,FALSE)&gt;2,HLOOKUP($A947,'Z-scores'!$C$2:$UD$20,19,FALSE)&lt;-2),"",'Total-corrected counts'!U947),"")</f>
        <v/>
      </c>
      <c r="V947">
        <f t="shared" si="56"/>
        <v>1</v>
      </c>
      <c r="W947" t="str">
        <f t="shared" si="57"/>
        <v/>
      </c>
      <c r="X947" t="str">
        <f t="shared" si="58"/>
        <v/>
      </c>
      <c r="Y947" t="str">
        <f t="shared" si="59"/>
        <v/>
      </c>
    </row>
    <row r="948" spans="1:25" x14ac:dyDescent="0.25">
      <c r="A948">
        <v>956</v>
      </c>
      <c r="B948" t="s">
        <v>1082</v>
      </c>
      <c r="C948">
        <v>106200</v>
      </c>
      <c r="D948">
        <v>776</v>
      </c>
      <c r="E948" t="str">
        <f>IFERROR(IF(OR(HLOOKUP($A948,'Z-scores'!$C$2:$UD$20,3,FALSE)&gt;2,HLOOKUP(A948,'Z-scores'!$C$2:$UD$20,3,FALSE)&lt;-2),"",'Total-corrected counts'!E948),"")</f>
        <v/>
      </c>
      <c r="F948" t="str">
        <f>IFERROR(IF(OR(HLOOKUP($A948,'Z-scores'!$C$2:$UD$20,4,FALSE)&gt;2,HLOOKUP($A948,'Z-scores'!$C$2:$UD$20,4,FALSE)&lt;-2),"",'Total-corrected counts'!F948),"")</f>
        <v/>
      </c>
      <c r="G948" t="str">
        <f>IFERROR(IF(OR(HLOOKUP($A948,'Z-scores'!$C$2:$UD$20,5,FALSE)&gt;2,HLOOKUP($A948,'Z-scores'!$C$2:$UD$20,5,FALSE)&lt;-2),"",'Total-corrected counts'!G948),"")</f>
        <v/>
      </c>
      <c r="H948" t="str">
        <f>IFERROR(IF(OR(HLOOKUP($A948,'Z-scores'!$C$2:$UD$20,6,FALSE)&gt;2,HLOOKUP($A948,'Z-scores'!$C$2:$UD$20,6,FALSE)&lt;-2),"",'Total-corrected counts'!H948),"")</f>
        <v/>
      </c>
      <c r="I948" t="str">
        <f>IFERROR(IF(OR(HLOOKUP($A948,'Z-scores'!$C$2:$UD$20,7,FALSE)&gt;2,HLOOKUP($A948,'Z-scores'!$C$2:$UD$20,7,FALSE)&lt;-2),"",'Total-corrected counts'!I948),"")</f>
        <v/>
      </c>
      <c r="J948" t="str">
        <f>IFERROR(IF(OR(HLOOKUP($A948,'Z-scores'!$C$2:$UD$20,8,FALSE)&gt;2,HLOOKUP($A948,'Z-scores'!$C$2:$UD$20,8,FALSE)&lt;-2),"",'Total-corrected counts'!J948),"")</f>
        <v/>
      </c>
      <c r="K948" t="str">
        <f>IFERROR(IF(OR(HLOOKUP($A948,'Z-scores'!$C$2:$UD$20,9,FALSE)&gt;2,HLOOKUP($A948,'Z-scores'!$C$2:$UD$20,9,FALSE)&lt;-2),"",'Total-corrected counts'!K948),"")</f>
        <v/>
      </c>
      <c r="L948" t="str">
        <f>IFERROR(IF(OR(HLOOKUP($A948,'Z-scores'!$C$2:$UD$20,10,FALSE)&gt;2,HLOOKUP($A948,'Z-scores'!$C$2:$UD$20,10,FALSE)&lt;-2),"",'Total-corrected counts'!L948),"")</f>
        <v/>
      </c>
      <c r="M948" t="str">
        <f>IFERROR(IF(OR(HLOOKUP($A948,'Z-scores'!$C$2:$UD$20,11,FALSE)&gt;2,HLOOKUP($A948,'Z-scores'!$C$2:$UD$20,11,FALSE)&lt;-2),"",'Total-corrected counts'!M948),"")</f>
        <v/>
      </c>
      <c r="N948" t="str">
        <f>IFERROR(IF(OR(HLOOKUP($A948,'Z-scores'!$C$2:$UD$20,12,FALSE)&gt;2,HLOOKUP($A948,'Z-scores'!$C$2:$UD$20,12,FALSE)&lt;-2),"",'Total-corrected counts'!N948),"")</f>
        <v/>
      </c>
      <c r="O948" t="str">
        <f>IFERROR(IF(OR(HLOOKUP($A948,'Z-scores'!$C$2:$UD$20,13,FALSE)&gt;2,HLOOKUP($A948,'Z-scores'!$C$2:$UD$20,13,FALSE)&lt;-2),"",'Total-corrected counts'!O948),"")</f>
        <v/>
      </c>
      <c r="P948" t="str">
        <f>IFERROR(IF(OR(HLOOKUP($A948,'Z-scores'!$C$2:$UD$20,14,FALSE)&gt;2,HLOOKUP($A948,'Z-scores'!$C$2:$UD$20,14,FALSE)&lt;-2),"",'Total-corrected counts'!P948),"")</f>
        <v/>
      </c>
      <c r="Q948" t="str">
        <f>IFERROR(IF(OR(HLOOKUP($A948,'Z-scores'!$C$2:$UD$20,15,FALSE)&gt;2,HLOOKUP($A948,'Z-scores'!$C$2:$UD$20,15,FALSE)&lt;-2),"",'Total-corrected counts'!Q948),"")</f>
        <v/>
      </c>
      <c r="R948" t="str">
        <f>IFERROR(IF(OR(HLOOKUP($A948,'Z-scores'!$C$2:$UD$20,16,FALSE)&gt;2,HLOOKUP($A948,'Z-scores'!$C$2:$UD$20,16,FALSE)&lt;-2),"",'Total-corrected counts'!R948),"")</f>
        <v/>
      </c>
      <c r="S948" t="str">
        <f>IFERROR(IF(OR(HLOOKUP($A948,'Z-scores'!$C$2:$UD$20,17,FALSE)&gt;2,HLOOKUP($A948,'Z-scores'!$C$2:$UD$20,17,FALSE)&lt;-2),"",'Total-corrected counts'!S948),"")</f>
        <v/>
      </c>
      <c r="T948" t="str">
        <f>IFERROR(IF(OR(HLOOKUP($A948,'Z-scores'!$C$2:$UD$20,18,FALSE)&gt;2,HLOOKUP($A948,'Z-scores'!$C$2:$UD$20,18,FALSE)&lt;-2),"",'Total-corrected counts'!T948),"")</f>
        <v/>
      </c>
      <c r="U948" t="str">
        <f>IFERROR(IF(OR(HLOOKUP($A948,'Z-scores'!$C$2:$UD$20,19,FALSE)&gt;2,HLOOKUP($A948,'Z-scores'!$C$2:$UD$20,19,FALSE)&lt;-2),"",'Total-corrected counts'!U948),"")</f>
        <v/>
      </c>
      <c r="V948">
        <f t="shared" si="56"/>
        <v>1</v>
      </c>
      <c r="W948" t="str">
        <f t="shared" si="57"/>
        <v/>
      </c>
      <c r="X948" t="str">
        <f t="shared" si="58"/>
        <v/>
      </c>
      <c r="Y948" t="str">
        <f t="shared" si="59"/>
        <v/>
      </c>
    </row>
    <row r="949" spans="1:25" x14ac:dyDescent="0.25">
      <c r="A949">
        <v>957</v>
      </c>
      <c r="B949" t="s">
        <v>469</v>
      </c>
      <c r="C949">
        <v>58800</v>
      </c>
      <c r="D949">
        <v>645</v>
      </c>
      <c r="E949">
        <f>IFERROR(IF(OR(HLOOKUP($A949,'Z-scores'!$C$2:$UD$20,3,FALSE)&gt;2,HLOOKUP(A949,'Z-scores'!$C$2:$UD$20,3,FALSE)&lt;-2),"",'Total-corrected counts'!E949),"")</f>
        <v>1.4681062326152687</v>
      </c>
      <c r="F949">
        <f>IFERROR(IF(OR(HLOOKUP($A949,'Z-scores'!$C$2:$UD$20,4,FALSE)&gt;2,HLOOKUP($A949,'Z-scores'!$C$2:$UD$20,4,FALSE)&lt;-2),"",'Total-corrected counts'!F949),"")</f>
        <v>12.01737720947478</v>
      </c>
      <c r="G949">
        <f>IFERROR(IF(OR(HLOOKUP($A949,'Z-scores'!$C$2:$UD$20,5,FALSE)&gt;2,HLOOKUP($A949,'Z-scores'!$C$2:$UD$20,5,FALSE)&lt;-2),"",'Total-corrected counts'!G949),"")</f>
        <v>11.201050803614958</v>
      </c>
      <c r="H949">
        <f>IFERROR(IF(OR(HLOOKUP($A949,'Z-scores'!$C$2:$UD$20,6,FALSE)&gt;2,HLOOKUP($A949,'Z-scores'!$C$2:$UD$20,6,FALSE)&lt;-2),"",'Total-corrected counts'!H949),"")</f>
        <v>5.5284060251249301</v>
      </c>
      <c r="I949">
        <f>IFERROR(IF(OR(HLOOKUP($A949,'Z-scores'!$C$2:$UD$20,7,FALSE)&gt;2,HLOOKUP($A949,'Z-scores'!$C$2:$UD$20,7,FALSE)&lt;-2),"",'Total-corrected counts'!I949),"")</f>
        <v>1.3237326798814182</v>
      </c>
      <c r="J949">
        <f>IFERROR(IF(OR(HLOOKUP($A949,'Z-scores'!$C$2:$UD$20,8,FALSE)&gt;2,HLOOKUP($A949,'Z-scores'!$C$2:$UD$20,8,FALSE)&lt;-2),"",'Total-corrected counts'!J949),"")</f>
        <v>7.4602432640857081</v>
      </c>
      <c r="K949">
        <f>IFERROR(IF(OR(HLOOKUP($A949,'Z-scores'!$C$2:$UD$20,9,FALSE)&gt;2,HLOOKUP($A949,'Z-scores'!$C$2:$UD$20,9,FALSE)&lt;-2),"",'Total-corrected counts'!K949),"")</f>
        <v>9.0038463682479506</v>
      </c>
      <c r="L949">
        <f>IFERROR(IF(OR(HLOOKUP($A949,'Z-scores'!$C$2:$UD$20,10,FALSE)&gt;2,HLOOKUP($A949,'Z-scores'!$C$2:$UD$20,10,FALSE)&lt;-2),"",'Total-corrected counts'!L949),"")</f>
        <v>3.2191661213193465</v>
      </c>
      <c r="M949">
        <f>IFERROR(IF(OR(HLOOKUP($A949,'Z-scores'!$C$2:$UD$20,11,FALSE)&gt;2,HLOOKUP($A949,'Z-scores'!$C$2:$UD$20,11,FALSE)&lt;-2),"",'Total-corrected counts'!M949),"")</f>
        <v>0.22116696908177924</v>
      </c>
      <c r="N949">
        <f>IFERROR(IF(OR(HLOOKUP($A949,'Z-scores'!$C$2:$UD$20,12,FALSE)&gt;2,HLOOKUP($A949,'Z-scores'!$C$2:$UD$20,12,FALSE)&lt;-2),"",'Total-corrected counts'!N949),"")</f>
        <v>1.8694894735829226</v>
      </c>
      <c r="O949">
        <f>IFERROR(IF(OR(HLOOKUP($A949,'Z-scores'!$C$2:$UD$20,13,FALSE)&gt;2,HLOOKUP($A949,'Z-scores'!$C$2:$UD$20,13,FALSE)&lt;-2),"",'Total-corrected counts'!O949),"")</f>
        <v>4.4321542187747669</v>
      </c>
      <c r="P949">
        <f>IFERROR(IF(OR(HLOOKUP($A949,'Z-scores'!$C$2:$UD$20,14,FALSE)&gt;2,HLOOKUP($A949,'Z-scores'!$C$2:$UD$20,14,FALSE)&lt;-2),"",'Total-corrected counts'!P949),"")</f>
        <v>1.8890107865934938</v>
      </c>
      <c r="Q949">
        <f>IFERROR(IF(OR(HLOOKUP($A949,'Z-scores'!$C$2:$UD$20,15,FALSE)&gt;2,HLOOKUP($A949,'Z-scores'!$C$2:$UD$20,15,FALSE)&lt;-2),"",'Total-corrected counts'!Q949),"")</f>
        <v>0.29253223705252318</v>
      </c>
      <c r="R949">
        <f>IFERROR(IF(OR(HLOOKUP($A949,'Z-scores'!$C$2:$UD$20,16,FALSE)&gt;2,HLOOKUP($A949,'Z-scores'!$C$2:$UD$20,16,FALSE)&lt;-2),"",'Total-corrected counts'!R949),"")</f>
        <v>2.2238650775047031</v>
      </c>
      <c r="S949">
        <f>IFERROR(IF(OR(HLOOKUP($A949,'Z-scores'!$C$2:$UD$20,17,FALSE)&gt;2,HLOOKUP($A949,'Z-scores'!$C$2:$UD$20,17,FALSE)&lt;-2),"",'Total-corrected counts'!S949),"")</f>
        <v>5.8084682037936348</v>
      </c>
      <c r="T949" t="str">
        <f>IFERROR(IF(OR(HLOOKUP($A949,'Z-scores'!$C$2:$UD$20,18,FALSE)&gt;2,HLOOKUP($A949,'Z-scores'!$C$2:$UD$20,18,FALSE)&lt;-2),"",'Total-corrected counts'!T949),"")</f>
        <v/>
      </c>
      <c r="U949">
        <f>IFERROR(IF(OR(HLOOKUP($A949,'Z-scores'!$C$2:$UD$20,19,FALSE)&gt;2,HLOOKUP($A949,'Z-scores'!$C$2:$UD$20,19,FALSE)&lt;-2),"",'Total-corrected counts'!U949),"")</f>
        <v>2.5950018008791762</v>
      </c>
      <c r="V949">
        <f t="shared" si="56"/>
        <v>1</v>
      </c>
      <c r="W949">
        <f t="shared" si="57"/>
        <v>0.11831981923589144</v>
      </c>
      <c r="X949">
        <f t="shared" si="58"/>
        <v>5.715899519271793</v>
      </c>
      <c r="Y949">
        <f t="shared" si="59"/>
        <v>2.730074542597317</v>
      </c>
    </row>
    <row r="950" spans="1:25" x14ac:dyDescent="0.25">
      <c r="A950">
        <v>958</v>
      </c>
      <c r="B950" t="s">
        <v>1083</v>
      </c>
      <c r="C950">
        <v>69600</v>
      </c>
      <c r="D950">
        <v>856</v>
      </c>
      <c r="E950" t="str">
        <f>IFERROR(IF(OR(HLOOKUP($A950,'Z-scores'!$C$2:$UD$20,3,FALSE)&gt;2,HLOOKUP(A950,'Z-scores'!$C$2:$UD$20,3,FALSE)&lt;-2),"",'Total-corrected counts'!E950),"")</f>
        <v/>
      </c>
      <c r="F950" t="str">
        <f>IFERROR(IF(OR(HLOOKUP($A950,'Z-scores'!$C$2:$UD$20,4,FALSE)&gt;2,HLOOKUP($A950,'Z-scores'!$C$2:$UD$20,4,FALSE)&lt;-2),"",'Total-corrected counts'!F950),"")</f>
        <v/>
      </c>
      <c r="G950" t="str">
        <f>IFERROR(IF(OR(HLOOKUP($A950,'Z-scores'!$C$2:$UD$20,5,FALSE)&gt;2,HLOOKUP($A950,'Z-scores'!$C$2:$UD$20,5,FALSE)&lt;-2),"",'Total-corrected counts'!G950),"")</f>
        <v/>
      </c>
      <c r="H950" t="str">
        <f>IFERROR(IF(OR(HLOOKUP($A950,'Z-scores'!$C$2:$UD$20,6,FALSE)&gt;2,HLOOKUP($A950,'Z-scores'!$C$2:$UD$20,6,FALSE)&lt;-2),"",'Total-corrected counts'!H950),"")</f>
        <v/>
      </c>
      <c r="I950" t="str">
        <f>IFERROR(IF(OR(HLOOKUP($A950,'Z-scores'!$C$2:$UD$20,7,FALSE)&gt;2,HLOOKUP($A950,'Z-scores'!$C$2:$UD$20,7,FALSE)&lt;-2),"",'Total-corrected counts'!I950),"")</f>
        <v/>
      </c>
      <c r="J950" t="str">
        <f>IFERROR(IF(OR(HLOOKUP($A950,'Z-scores'!$C$2:$UD$20,8,FALSE)&gt;2,HLOOKUP($A950,'Z-scores'!$C$2:$UD$20,8,FALSE)&lt;-2),"",'Total-corrected counts'!J950),"")</f>
        <v/>
      </c>
      <c r="K950" t="str">
        <f>IFERROR(IF(OR(HLOOKUP($A950,'Z-scores'!$C$2:$UD$20,9,FALSE)&gt;2,HLOOKUP($A950,'Z-scores'!$C$2:$UD$20,9,FALSE)&lt;-2),"",'Total-corrected counts'!K950),"")</f>
        <v/>
      </c>
      <c r="L950" t="str">
        <f>IFERROR(IF(OR(HLOOKUP($A950,'Z-scores'!$C$2:$UD$20,10,FALSE)&gt;2,HLOOKUP($A950,'Z-scores'!$C$2:$UD$20,10,FALSE)&lt;-2),"",'Total-corrected counts'!L950),"")</f>
        <v/>
      </c>
      <c r="M950" t="str">
        <f>IFERROR(IF(OR(HLOOKUP($A950,'Z-scores'!$C$2:$UD$20,11,FALSE)&gt;2,HLOOKUP($A950,'Z-scores'!$C$2:$UD$20,11,FALSE)&lt;-2),"",'Total-corrected counts'!M950),"")</f>
        <v/>
      </c>
      <c r="N950" t="str">
        <f>IFERROR(IF(OR(HLOOKUP($A950,'Z-scores'!$C$2:$UD$20,12,FALSE)&gt;2,HLOOKUP($A950,'Z-scores'!$C$2:$UD$20,12,FALSE)&lt;-2),"",'Total-corrected counts'!N950),"")</f>
        <v/>
      </c>
      <c r="O950" t="str">
        <f>IFERROR(IF(OR(HLOOKUP($A950,'Z-scores'!$C$2:$UD$20,13,FALSE)&gt;2,HLOOKUP($A950,'Z-scores'!$C$2:$UD$20,13,FALSE)&lt;-2),"",'Total-corrected counts'!O950),"")</f>
        <v/>
      </c>
      <c r="P950" t="str">
        <f>IFERROR(IF(OR(HLOOKUP($A950,'Z-scores'!$C$2:$UD$20,14,FALSE)&gt;2,HLOOKUP($A950,'Z-scores'!$C$2:$UD$20,14,FALSE)&lt;-2),"",'Total-corrected counts'!P950),"")</f>
        <v/>
      </c>
      <c r="Q950" t="str">
        <f>IFERROR(IF(OR(HLOOKUP($A950,'Z-scores'!$C$2:$UD$20,15,FALSE)&gt;2,HLOOKUP($A950,'Z-scores'!$C$2:$UD$20,15,FALSE)&lt;-2),"",'Total-corrected counts'!Q950),"")</f>
        <v/>
      </c>
      <c r="R950" t="str">
        <f>IFERROR(IF(OR(HLOOKUP($A950,'Z-scores'!$C$2:$UD$20,16,FALSE)&gt;2,HLOOKUP($A950,'Z-scores'!$C$2:$UD$20,16,FALSE)&lt;-2),"",'Total-corrected counts'!R950),"")</f>
        <v/>
      </c>
      <c r="S950" t="str">
        <f>IFERROR(IF(OR(HLOOKUP($A950,'Z-scores'!$C$2:$UD$20,17,FALSE)&gt;2,HLOOKUP($A950,'Z-scores'!$C$2:$UD$20,17,FALSE)&lt;-2),"",'Total-corrected counts'!S950),"")</f>
        <v/>
      </c>
      <c r="T950" t="str">
        <f>IFERROR(IF(OR(HLOOKUP($A950,'Z-scores'!$C$2:$UD$20,18,FALSE)&gt;2,HLOOKUP($A950,'Z-scores'!$C$2:$UD$20,18,FALSE)&lt;-2),"",'Total-corrected counts'!T950),"")</f>
        <v/>
      </c>
      <c r="U950" t="str">
        <f>IFERROR(IF(OR(HLOOKUP($A950,'Z-scores'!$C$2:$UD$20,19,FALSE)&gt;2,HLOOKUP($A950,'Z-scores'!$C$2:$UD$20,19,FALSE)&lt;-2),"",'Total-corrected counts'!U950),"")</f>
        <v/>
      </c>
      <c r="V950">
        <f t="shared" si="56"/>
        <v>1</v>
      </c>
      <c r="W950" t="str">
        <f t="shared" si="57"/>
        <v/>
      </c>
      <c r="X950" t="str">
        <f t="shared" si="58"/>
        <v/>
      </c>
      <c r="Y950" t="str">
        <f t="shared" si="59"/>
        <v/>
      </c>
    </row>
    <row r="951" spans="1:25" x14ac:dyDescent="0.25">
      <c r="A951">
        <v>959</v>
      </c>
      <c r="B951" t="s">
        <v>470</v>
      </c>
      <c r="C951">
        <v>12800</v>
      </c>
      <c r="D951">
        <v>1018</v>
      </c>
      <c r="E951">
        <f>IFERROR(IF(OR(HLOOKUP($A951,'Z-scores'!$C$2:$UD$20,3,FALSE)&gt;2,HLOOKUP(A951,'Z-scores'!$C$2:$UD$20,3,FALSE)&lt;-2),"",'Total-corrected counts'!E951),"")</f>
        <v>2.9885114149929133</v>
      </c>
      <c r="F951">
        <f>IFERROR(IF(OR(HLOOKUP($A951,'Z-scores'!$C$2:$UD$20,4,FALSE)&gt;2,HLOOKUP($A951,'Z-scores'!$C$2:$UD$20,4,FALSE)&lt;-2),"",'Total-corrected counts'!F951),"")</f>
        <v>0</v>
      </c>
      <c r="G951">
        <f>IFERROR(IF(OR(HLOOKUP($A951,'Z-scores'!$C$2:$UD$20,5,FALSE)&gt;2,HLOOKUP($A951,'Z-scores'!$C$2:$UD$20,5,FALSE)&lt;-2),"",'Total-corrected counts'!G951),"")</f>
        <v>10.334782486069198</v>
      </c>
      <c r="H951">
        <f>IFERROR(IF(OR(HLOOKUP($A951,'Z-scores'!$C$2:$UD$20,6,FALSE)&gt;2,HLOOKUP($A951,'Z-scores'!$C$2:$UD$20,6,FALSE)&lt;-2),"",'Total-corrected counts'!H951),"")</f>
        <v>3.7484268124900098</v>
      </c>
      <c r="I951">
        <f>IFERROR(IF(OR(HLOOKUP($A951,'Z-scores'!$C$2:$UD$20,7,FALSE)&gt;2,HLOOKUP($A951,'Z-scores'!$C$2:$UD$20,7,FALSE)&lt;-2),"",'Total-corrected counts'!I951),"")</f>
        <v>4.8270066094280546</v>
      </c>
      <c r="J951">
        <f>IFERROR(IF(OR(HLOOKUP($A951,'Z-scores'!$C$2:$UD$20,8,FALSE)&gt;2,HLOOKUP($A951,'Z-scores'!$C$2:$UD$20,8,FALSE)&lt;-2),"",'Total-corrected counts'!J951),"")</f>
        <v>4.2256632368284546</v>
      </c>
      <c r="K951">
        <f>IFERROR(IF(OR(HLOOKUP($A951,'Z-scores'!$C$2:$UD$20,9,FALSE)&gt;2,HLOOKUP($A951,'Z-scores'!$C$2:$UD$20,9,FALSE)&lt;-2),"",'Total-corrected counts'!K951),"")</f>
        <v>3.1216901722504042</v>
      </c>
      <c r="L951">
        <f>IFERROR(IF(OR(HLOOKUP($A951,'Z-scores'!$C$2:$UD$20,10,FALSE)&gt;2,HLOOKUP($A951,'Z-scores'!$C$2:$UD$20,10,FALSE)&lt;-2),"",'Total-corrected counts'!L951),"")</f>
        <v>4.1408177916696802</v>
      </c>
      <c r="M951">
        <f>IFERROR(IF(OR(HLOOKUP($A951,'Z-scores'!$C$2:$UD$20,11,FALSE)&gt;2,HLOOKUP($A951,'Z-scores'!$C$2:$UD$20,11,FALSE)&lt;-2),"",'Total-corrected counts'!M951),"")</f>
        <v>6.8976448482379897</v>
      </c>
      <c r="N951">
        <f>IFERROR(IF(OR(HLOOKUP($A951,'Z-scores'!$C$2:$UD$20,12,FALSE)&gt;2,HLOOKUP($A951,'Z-scores'!$C$2:$UD$20,12,FALSE)&lt;-2),"",'Total-corrected counts'!N951),"")</f>
        <v>7.5970920274521703</v>
      </c>
      <c r="O951">
        <f>IFERROR(IF(OR(HLOOKUP($A951,'Z-scores'!$C$2:$UD$20,13,FALSE)&gt;2,HLOOKUP($A951,'Z-scores'!$C$2:$UD$20,13,FALSE)&lt;-2),"",'Total-corrected counts'!O951),"")</f>
        <v>7.6662470086324364</v>
      </c>
      <c r="P951">
        <f>IFERROR(IF(OR(HLOOKUP($A951,'Z-scores'!$C$2:$UD$20,14,FALSE)&gt;2,HLOOKUP($A951,'Z-scores'!$C$2:$UD$20,14,FALSE)&lt;-2),"",'Total-corrected counts'!P951),"")</f>
        <v>5.0687031513572034</v>
      </c>
      <c r="Q951">
        <f>IFERROR(IF(OR(HLOOKUP($A951,'Z-scores'!$C$2:$UD$20,15,FALSE)&gt;2,HLOOKUP($A951,'Z-scores'!$C$2:$UD$20,15,FALSE)&lt;-2),"",'Total-corrected counts'!Q951),"")</f>
        <v>15.738234353425748</v>
      </c>
      <c r="R951">
        <f>IFERROR(IF(OR(HLOOKUP($A951,'Z-scores'!$C$2:$UD$20,16,FALSE)&gt;2,HLOOKUP($A951,'Z-scores'!$C$2:$UD$20,16,FALSE)&lt;-2),"",'Total-corrected counts'!R951),"")</f>
        <v>10.854865756685118</v>
      </c>
      <c r="S951">
        <f>IFERROR(IF(OR(HLOOKUP($A951,'Z-scores'!$C$2:$UD$20,17,FALSE)&gt;2,HLOOKUP($A951,'Z-scores'!$C$2:$UD$20,17,FALSE)&lt;-2),"",'Total-corrected counts'!S951),"")</f>
        <v>14.477742709829556</v>
      </c>
      <c r="T951">
        <f>IFERROR(IF(OR(HLOOKUP($A951,'Z-scores'!$C$2:$UD$20,18,FALSE)&gt;2,HLOOKUP($A951,'Z-scores'!$C$2:$UD$20,18,FALSE)&lt;-2),"",'Total-corrected counts'!T951),"")</f>
        <v>3.9089145588596623</v>
      </c>
      <c r="U951">
        <f>IFERROR(IF(OR(HLOOKUP($A951,'Z-scores'!$C$2:$UD$20,19,FALSE)&gt;2,HLOOKUP($A951,'Z-scores'!$C$2:$UD$20,19,FALSE)&lt;-2),"",'Total-corrected counts'!U951),"")</f>
        <v>4.2223022612967194</v>
      </c>
      <c r="V951">
        <f t="shared" si="56"/>
        <v>1</v>
      </c>
      <c r="W951">
        <f t="shared" si="57"/>
        <v>3.5361088147669022E-2</v>
      </c>
      <c r="X951">
        <f t="shared" si="58"/>
        <v>4.4760603746629677</v>
      </c>
      <c r="Y951">
        <f t="shared" si="59"/>
        <v>8.6917627284423258</v>
      </c>
    </row>
    <row r="952" spans="1:25" x14ac:dyDescent="0.25">
      <c r="A952">
        <v>960</v>
      </c>
      <c r="B952" t="s">
        <v>1084</v>
      </c>
      <c r="C952">
        <v>104200</v>
      </c>
      <c r="D952">
        <v>1009</v>
      </c>
      <c r="E952" t="str">
        <f>IFERROR(IF(OR(HLOOKUP($A952,'Z-scores'!$C$2:$UD$20,3,FALSE)&gt;2,HLOOKUP(A952,'Z-scores'!$C$2:$UD$20,3,FALSE)&lt;-2),"",'Total-corrected counts'!E952),"")</f>
        <v/>
      </c>
      <c r="F952" t="str">
        <f>IFERROR(IF(OR(HLOOKUP($A952,'Z-scores'!$C$2:$UD$20,4,FALSE)&gt;2,HLOOKUP($A952,'Z-scores'!$C$2:$UD$20,4,FALSE)&lt;-2),"",'Total-corrected counts'!F952),"")</f>
        <v/>
      </c>
      <c r="G952" t="str">
        <f>IFERROR(IF(OR(HLOOKUP($A952,'Z-scores'!$C$2:$UD$20,5,FALSE)&gt;2,HLOOKUP($A952,'Z-scores'!$C$2:$UD$20,5,FALSE)&lt;-2),"",'Total-corrected counts'!G952),"")</f>
        <v/>
      </c>
      <c r="H952" t="str">
        <f>IFERROR(IF(OR(HLOOKUP($A952,'Z-scores'!$C$2:$UD$20,6,FALSE)&gt;2,HLOOKUP($A952,'Z-scores'!$C$2:$UD$20,6,FALSE)&lt;-2),"",'Total-corrected counts'!H952),"")</f>
        <v/>
      </c>
      <c r="I952" t="str">
        <f>IFERROR(IF(OR(HLOOKUP($A952,'Z-scores'!$C$2:$UD$20,7,FALSE)&gt;2,HLOOKUP($A952,'Z-scores'!$C$2:$UD$20,7,FALSE)&lt;-2),"",'Total-corrected counts'!I952),"")</f>
        <v/>
      </c>
      <c r="J952" t="str">
        <f>IFERROR(IF(OR(HLOOKUP($A952,'Z-scores'!$C$2:$UD$20,8,FALSE)&gt;2,HLOOKUP($A952,'Z-scores'!$C$2:$UD$20,8,FALSE)&lt;-2),"",'Total-corrected counts'!J952),"")</f>
        <v/>
      </c>
      <c r="K952" t="str">
        <f>IFERROR(IF(OR(HLOOKUP($A952,'Z-scores'!$C$2:$UD$20,9,FALSE)&gt;2,HLOOKUP($A952,'Z-scores'!$C$2:$UD$20,9,FALSE)&lt;-2),"",'Total-corrected counts'!K952),"")</f>
        <v/>
      </c>
      <c r="L952" t="str">
        <f>IFERROR(IF(OR(HLOOKUP($A952,'Z-scores'!$C$2:$UD$20,10,FALSE)&gt;2,HLOOKUP($A952,'Z-scores'!$C$2:$UD$20,10,FALSE)&lt;-2),"",'Total-corrected counts'!L952),"")</f>
        <v/>
      </c>
      <c r="M952" t="str">
        <f>IFERROR(IF(OR(HLOOKUP($A952,'Z-scores'!$C$2:$UD$20,11,FALSE)&gt;2,HLOOKUP($A952,'Z-scores'!$C$2:$UD$20,11,FALSE)&lt;-2),"",'Total-corrected counts'!M952),"")</f>
        <v/>
      </c>
      <c r="N952" t="str">
        <f>IFERROR(IF(OR(HLOOKUP($A952,'Z-scores'!$C$2:$UD$20,12,FALSE)&gt;2,HLOOKUP($A952,'Z-scores'!$C$2:$UD$20,12,FALSE)&lt;-2),"",'Total-corrected counts'!N952),"")</f>
        <v/>
      </c>
      <c r="O952" t="str">
        <f>IFERROR(IF(OR(HLOOKUP($A952,'Z-scores'!$C$2:$UD$20,13,FALSE)&gt;2,HLOOKUP($A952,'Z-scores'!$C$2:$UD$20,13,FALSE)&lt;-2),"",'Total-corrected counts'!O952),"")</f>
        <v/>
      </c>
      <c r="P952" t="str">
        <f>IFERROR(IF(OR(HLOOKUP($A952,'Z-scores'!$C$2:$UD$20,14,FALSE)&gt;2,HLOOKUP($A952,'Z-scores'!$C$2:$UD$20,14,FALSE)&lt;-2),"",'Total-corrected counts'!P952),"")</f>
        <v/>
      </c>
      <c r="Q952" t="str">
        <f>IFERROR(IF(OR(HLOOKUP($A952,'Z-scores'!$C$2:$UD$20,15,FALSE)&gt;2,HLOOKUP($A952,'Z-scores'!$C$2:$UD$20,15,FALSE)&lt;-2),"",'Total-corrected counts'!Q952),"")</f>
        <v/>
      </c>
      <c r="R952" t="str">
        <f>IFERROR(IF(OR(HLOOKUP($A952,'Z-scores'!$C$2:$UD$20,16,FALSE)&gt;2,HLOOKUP($A952,'Z-scores'!$C$2:$UD$20,16,FALSE)&lt;-2),"",'Total-corrected counts'!R952),"")</f>
        <v/>
      </c>
      <c r="S952" t="str">
        <f>IFERROR(IF(OR(HLOOKUP($A952,'Z-scores'!$C$2:$UD$20,17,FALSE)&gt;2,HLOOKUP($A952,'Z-scores'!$C$2:$UD$20,17,FALSE)&lt;-2),"",'Total-corrected counts'!S952),"")</f>
        <v/>
      </c>
      <c r="T952" t="str">
        <f>IFERROR(IF(OR(HLOOKUP($A952,'Z-scores'!$C$2:$UD$20,18,FALSE)&gt;2,HLOOKUP($A952,'Z-scores'!$C$2:$UD$20,18,FALSE)&lt;-2),"",'Total-corrected counts'!T952),"")</f>
        <v/>
      </c>
      <c r="U952" t="str">
        <f>IFERROR(IF(OR(HLOOKUP($A952,'Z-scores'!$C$2:$UD$20,19,FALSE)&gt;2,HLOOKUP($A952,'Z-scores'!$C$2:$UD$20,19,FALSE)&lt;-2),"",'Total-corrected counts'!U952),"")</f>
        <v/>
      </c>
      <c r="V952">
        <f t="shared" si="56"/>
        <v>1</v>
      </c>
      <c r="W952" t="str">
        <f t="shared" si="57"/>
        <v/>
      </c>
      <c r="X952" t="str">
        <f t="shared" si="58"/>
        <v/>
      </c>
      <c r="Y952" t="str">
        <f t="shared" si="59"/>
        <v/>
      </c>
    </row>
    <row r="953" spans="1:25" x14ac:dyDescent="0.25">
      <c r="A953">
        <v>961</v>
      </c>
      <c r="B953" t="s">
        <v>471</v>
      </c>
      <c r="C953">
        <v>33600</v>
      </c>
      <c r="D953">
        <v>698</v>
      </c>
      <c r="E953" t="str">
        <f>IFERROR(IF(OR(HLOOKUP($A953,'Z-scores'!$C$2:$UD$20,3,FALSE)&gt;2,HLOOKUP(A953,'Z-scores'!$C$2:$UD$20,3,FALSE)&lt;-2),"",'Total-corrected counts'!E953),"")</f>
        <v/>
      </c>
      <c r="F953">
        <f>IFERROR(IF(OR(HLOOKUP($A953,'Z-scores'!$C$2:$UD$20,4,FALSE)&gt;2,HLOOKUP($A953,'Z-scores'!$C$2:$UD$20,4,FALSE)&lt;-2),"",'Total-corrected counts'!F953),"")</f>
        <v>312.11548494423607</v>
      </c>
      <c r="G953">
        <f>IFERROR(IF(OR(HLOOKUP($A953,'Z-scores'!$C$2:$UD$20,5,FALSE)&gt;2,HLOOKUP($A953,'Z-scores'!$C$2:$UD$20,5,FALSE)&lt;-2),"",'Total-corrected counts'!G953),"")</f>
        <v>397.52650176678441</v>
      </c>
      <c r="H953">
        <f>IFERROR(IF(OR(HLOOKUP($A953,'Z-scores'!$C$2:$UD$20,6,FALSE)&gt;2,HLOOKUP($A953,'Z-scores'!$C$2:$UD$20,6,FALSE)&lt;-2),"",'Total-corrected counts'!H953),"")</f>
        <v>403.71324604687555</v>
      </c>
      <c r="I953">
        <f>IFERROR(IF(OR(HLOOKUP($A953,'Z-scores'!$C$2:$UD$20,7,FALSE)&gt;2,HLOOKUP($A953,'Z-scores'!$C$2:$UD$20,7,FALSE)&lt;-2),"",'Total-corrected counts'!I953),"")</f>
        <v>456.12749700620924</v>
      </c>
      <c r="J953">
        <f>IFERROR(IF(OR(HLOOKUP($A953,'Z-scores'!$C$2:$UD$20,8,FALSE)&gt;2,HLOOKUP($A953,'Z-scores'!$C$2:$UD$20,8,FALSE)&lt;-2),"",'Total-corrected counts'!J953),"")</f>
        <v>472.06624577680213</v>
      </c>
      <c r="K953">
        <f>IFERROR(IF(OR(HLOOKUP($A953,'Z-scores'!$C$2:$UD$20,9,FALSE)&gt;2,HLOOKUP($A953,'Z-scores'!$C$2:$UD$20,9,FALSE)&lt;-2),"",'Total-corrected counts'!K953),"")</f>
        <v>381.99676682089301</v>
      </c>
      <c r="L953">
        <f>IFERROR(IF(OR(HLOOKUP($A953,'Z-scores'!$C$2:$UD$20,10,FALSE)&gt;2,HLOOKUP($A953,'Z-scores'!$C$2:$UD$20,10,FALSE)&lt;-2),"",'Total-corrected counts'!L953),"")</f>
        <v>542.44713070872808</v>
      </c>
      <c r="M953">
        <f>IFERROR(IF(OR(HLOOKUP($A953,'Z-scores'!$C$2:$UD$20,11,FALSE)&gt;2,HLOOKUP($A953,'Z-scores'!$C$2:$UD$20,11,FALSE)&lt;-2),"",'Total-corrected counts'!M953),"")</f>
        <v>474.27413461511878</v>
      </c>
      <c r="N953">
        <f>IFERROR(IF(OR(HLOOKUP($A953,'Z-scores'!$C$2:$UD$20,12,FALSE)&gt;2,HLOOKUP($A953,'Z-scores'!$C$2:$UD$20,12,FALSE)&lt;-2),"",'Total-corrected counts'!N953),"")</f>
        <v>267.31866639418553</v>
      </c>
      <c r="O953">
        <f>IFERROR(IF(OR(HLOOKUP($A953,'Z-scores'!$C$2:$UD$20,13,FALSE)&gt;2,HLOOKUP($A953,'Z-scores'!$C$2:$UD$20,13,FALSE)&lt;-2),"",'Total-corrected counts'!O953),"")</f>
        <v>307.75034688253311</v>
      </c>
      <c r="P953">
        <f>IFERROR(IF(OR(HLOOKUP($A953,'Z-scores'!$C$2:$UD$20,14,FALSE)&gt;2,HLOOKUP($A953,'Z-scores'!$C$2:$UD$20,14,FALSE)&lt;-2),"",'Total-corrected counts'!P953),"")</f>
        <v>456.28158056353209</v>
      </c>
      <c r="Q953">
        <f>IFERROR(IF(OR(HLOOKUP($A953,'Z-scores'!$C$2:$UD$20,15,FALSE)&gt;2,HLOOKUP($A953,'Z-scores'!$C$2:$UD$20,15,FALSE)&lt;-2),"",'Total-corrected counts'!Q953),"")</f>
        <v>467.97357068748977</v>
      </c>
      <c r="R953">
        <f>IFERROR(IF(OR(HLOOKUP($A953,'Z-scores'!$C$2:$UD$20,16,FALSE)&gt;2,HLOOKUP($A953,'Z-scores'!$C$2:$UD$20,16,FALSE)&lt;-2),"",'Total-corrected counts'!R953),"")</f>
        <v>506.17172646058845</v>
      </c>
      <c r="S953">
        <f>IFERROR(IF(OR(HLOOKUP($A953,'Z-scores'!$C$2:$UD$20,17,FALSE)&gt;2,HLOOKUP($A953,'Z-scores'!$C$2:$UD$20,17,FALSE)&lt;-2),"",'Total-corrected counts'!S953),"")</f>
        <v>446.86120149521912</v>
      </c>
      <c r="T953">
        <f>IFERROR(IF(OR(HLOOKUP($A953,'Z-scores'!$C$2:$UD$20,18,FALSE)&gt;2,HLOOKUP($A953,'Z-scores'!$C$2:$UD$20,18,FALSE)&lt;-2),"",'Total-corrected counts'!T953),"")</f>
        <v>402.63538160456221</v>
      </c>
      <c r="U953">
        <f>IFERROR(IF(OR(HLOOKUP($A953,'Z-scores'!$C$2:$UD$20,19,FALSE)&gt;2,HLOOKUP($A953,'Z-scores'!$C$2:$UD$20,19,FALSE)&lt;-2),"",'Total-corrected counts'!U953),"")</f>
        <v>211.47528890007507</v>
      </c>
      <c r="V953">
        <f t="shared" si="56"/>
        <v>1</v>
      </c>
      <c r="W953">
        <f t="shared" si="57"/>
        <v>0.32139037829764266</v>
      </c>
      <c r="X953">
        <f t="shared" si="58"/>
        <v>430.03337596070594</v>
      </c>
      <c r="Y953">
        <f t="shared" si="59"/>
        <v>383.30847037352311</v>
      </c>
    </row>
    <row r="954" spans="1:25" x14ac:dyDescent="0.25">
      <c r="A954">
        <v>962</v>
      </c>
      <c r="B954" t="s">
        <v>472</v>
      </c>
      <c r="C954">
        <v>2300</v>
      </c>
      <c r="D954">
        <v>993</v>
      </c>
      <c r="E954" t="str">
        <f>IFERROR(IF(OR(HLOOKUP($A954,'Z-scores'!$C$2:$UD$20,3,FALSE)&gt;2,HLOOKUP(A954,'Z-scores'!$C$2:$UD$20,3,FALSE)&lt;-2),"",'Total-corrected counts'!E954),"")</f>
        <v/>
      </c>
      <c r="F954">
        <f>IFERROR(IF(OR(HLOOKUP($A954,'Z-scores'!$C$2:$UD$20,4,FALSE)&gt;2,HLOOKUP($A954,'Z-scores'!$C$2:$UD$20,4,FALSE)&lt;-2),"",'Total-corrected counts'!F954),"")</f>
        <v>129.8286888016091</v>
      </c>
      <c r="G954">
        <f>IFERROR(IF(OR(HLOOKUP($A954,'Z-scores'!$C$2:$UD$20,5,FALSE)&gt;2,HLOOKUP($A954,'Z-scores'!$C$2:$UD$20,5,FALSE)&lt;-2),"",'Total-corrected counts'!G954),"")</f>
        <v>173.33424660845881</v>
      </c>
      <c r="H954">
        <f>IFERROR(IF(OR(HLOOKUP($A954,'Z-scores'!$C$2:$UD$20,6,FALSE)&gt;2,HLOOKUP($A954,'Z-scores'!$C$2:$UD$20,6,FALSE)&lt;-2),"",'Total-corrected counts'!H954),"")</f>
        <v>81.390422036561461</v>
      </c>
      <c r="I954">
        <f>IFERROR(IF(OR(HLOOKUP($A954,'Z-scores'!$C$2:$UD$20,7,FALSE)&gt;2,HLOOKUP($A954,'Z-scores'!$C$2:$UD$20,7,FALSE)&lt;-2),"",'Total-corrected counts'!I954),"")</f>
        <v>123.15639439845584</v>
      </c>
      <c r="J954">
        <f>IFERROR(IF(OR(HLOOKUP($A954,'Z-scores'!$C$2:$UD$20,8,FALSE)&gt;2,HLOOKUP($A954,'Z-scores'!$C$2:$UD$20,8,FALSE)&lt;-2),"",'Total-corrected counts'!J954),"")</f>
        <v>41.196518487399935</v>
      </c>
      <c r="K954">
        <f>IFERROR(IF(OR(HLOOKUP($A954,'Z-scores'!$C$2:$UD$20,9,FALSE)&gt;2,HLOOKUP($A954,'Z-scores'!$C$2:$UD$20,9,FALSE)&lt;-2),"",'Total-corrected counts'!K954),"")</f>
        <v>127.32482301131613</v>
      </c>
      <c r="L954">
        <f>IFERROR(IF(OR(HLOOKUP($A954,'Z-scores'!$C$2:$UD$20,10,FALSE)&gt;2,HLOOKUP($A954,'Z-scores'!$C$2:$UD$20,10,FALSE)&lt;-2),"",'Total-corrected counts'!L954),"")</f>
        <v>4.2687024732015448</v>
      </c>
      <c r="M954">
        <f>IFERROR(IF(OR(HLOOKUP($A954,'Z-scores'!$C$2:$UD$20,11,FALSE)&gt;2,HLOOKUP($A954,'Z-scores'!$C$2:$UD$20,11,FALSE)&lt;-2),"",'Total-corrected counts'!M954),"")</f>
        <v>47.891864096583618</v>
      </c>
      <c r="N954">
        <f>IFERROR(IF(OR(HLOOKUP($A954,'Z-scores'!$C$2:$UD$20,12,FALSE)&gt;2,HLOOKUP($A954,'Z-scores'!$C$2:$UD$20,12,FALSE)&lt;-2),"",'Total-corrected counts'!N954),"")</f>
        <v>100.41174589239255</v>
      </c>
      <c r="O954">
        <f>IFERROR(IF(OR(HLOOKUP($A954,'Z-scores'!$C$2:$UD$20,13,FALSE)&gt;2,HLOOKUP($A954,'Z-scores'!$C$2:$UD$20,13,FALSE)&lt;-2),"",'Total-corrected counts'!O954),"")</f>
        <v>82.084034586283479</v>
      </c>
      <c r="P954">
        <f>IFERROR(IF(OR(HLOOKUP($A954,'Z-scores'!$C$2:$UD$20,14,FALSE)&gt;2,HLOOKUP($A954,'Z-scores'!$C$2:$UD$20,14,FALSE)&lt;-2),"",'Total-corrected counts'!P954),"")</f>
        <v>81.791602791462182</v>
      </c>
      <c r="Q954">
        <f>IFERROR(IF(OR(HLOOKUP($A954,'Z-scores'!$C$2:$UD$20,15,FALSE)&gt;2,HLOOKUP($A954,'Z-scores'!$C$2:$UD$20,15,FALSE)&lt;-2),"",'Total-corrected counts'!Q954),"")</f>
        <v>65.692989367428297</v>
      </c>
      <c r="R954">
        <f>IFERROR(IF(OR(HLOOKUP($A954,'Z-scores'!$C$2:$UD$20,16,FALSE)&gt;2,HLOOKUP($A954,'Z-scores'!$C$2:$UD$20,16,FALSE)&lt;-2),"",'Total-corrected counts'!R954),"")</f>
        <v>75.980053332692222</v>
      </c>
      <c r="S954">
        <f>IFERROR(IF(OR(HLOOKUP($A954,'Z-scores'!$C$2:$UD$20,17,FALSE)&gt;2,HLOOKUP($A954,'Z-scores'!$C$2:$UD$20,17,FALSE)&lt;-2),"",'Total-corrected counts'!S954),"")</f>
        <v>132.45478894632214</v>
      </c>
      <c r="T954">
        <f>IFERROR(IF(OR(HLOOKUP($A954,'Z-scores'!$C$2:$UD$20,18,FALSE)&gt;2,HLOOKUP($A954,'Z-scores'!$C$2:$UD$20,18,FALSE)&lt;-2),"",'Total-corrected counts'!T954),"")</f>
        <v>112.55096623213282</v>
      </c>
      <c r="U954">
        <f>IFERROR(IF(OR(HLOOKUP($A954,'Z-scores'!$C$2:$UD$20,19,FALSE)&gt;2,HLOOKUP($A954,'Z-scores'!$C$2:$UD$20,19,FALSE)&lt;-2),"",'Total-corrected counts'!U954),"")</f>
        <v>56.942497710930688</v>
      </c>
      <c r="V954">
        <f t="shared" si="56"/>
        <v>1</v>
      </c>
      <c r="W954">
        <f t="shared" si="57"/>
        <v>0.90883768945800913</v>
      </c>
      <c r="X954">
        <f t="shared" si="58"/>
        <v>91.048957489198301</v>
      </c>
      <c r="Y954">
        <f t="shared" si="59"/>
        <v>88.48858485745555</v>
      </c>
    </row>
    <row r="955" spans="1:25" x14ac:dyDescent="0.25">
      <c r="A955">
        <v>963</v>
      </c>
      <c r="B955" t="s">
        <v>1085</v>
      </c>
      <c r="C955">
        <v>94100</v>
      </c>
      <c r="D955">
        <v>235</v>
      </c>
      <c r="E955" t="str">
        <f>IFERROR(IF(OR(HLOOKUP($A955,'Z-scores'!$C$2:$UD$20,3,FALSE)&gt;2,HLOOKUP(A955,'Z-scores'!$C$2:$UD$20,3,FALSE)&lt;-2),"",'Total-corrected counts'!E955),"")</f>
        <v/>
      </c>
      <c r="F955" t="str">
        <f>IFERROR(IF(OR(HLOOKUP($A955,'Z-scores'!$C$2:$UD$20,4,FALSE)&gt;2,HLOOKUP($A955,'Z-scores'!$C$2:$UD$20,4,FALSE)&lt;-2),"",'Total-corrected counts'!F955),"")</f>
        <v/>
      </c>
      <c r="G955" t="str">
        <f>IFERROR(IF(OR(HLOOKUP($A955,'Z-scores'!$C$2:$UD$20,5,FALSE)&gt;2,HLOOKUP($A955,'Z-scores'!$C$2:$UD$20,5,FALSE)&lt;-2),"",'Total-corrected counts'!G955),"")</f>
        <v/>
      </c>
      <c r="H955" t="str">
        <f>IFERROR(IF(OR(HLOOKUP($A955,'Z-scores'!$C$2:$UD$20,6,FALSE)&gt;2,HLOOKUP($A955,'Z-scores'!$C$2:$UD$20,6,FALSE)&lt;-2),"",'Total-corrected counts'!H955),"")</f>
        <v/>
      </c>
      <c r="I955" t="str">
        <f>IFERROR(IF(OR(HLOOKUP($A955,'Z-scores'!$C$2:$UD$20,7,FALSE)&gt;2,HLOOKUP($A955,'Z-scores'!$C$2:$UD$20,7,FALSE)&lt;-2),"",'Total-corrected counts'!I955),"")</f>
        <v/>
      </c>
      <c r="J955" t="str">
        <f>IFERROR(IF(OR(HLOOKUP($A955,'Z-scores'!$C$2:$UD$20,8,FALSE)&gt;2,HLOOKUP($A955,'Z-scores'!$C$2:$UD$20,8,FALSE)&lt;-2),"",'Total-corrected counts'!J955),"")</f>
        <v/>
      </c>
      <c r="K955" t="str">
        <f>IFERROR(IF(OR(HLOOKUP($A955,'Z-scores'!$C$2:$UD$20,9,FALSE)&gt;2,HLOOKUP($A955,'Z-scores'!$C$2:$UD$20,9,FALSE)&lt;-2),"",'Total-corrected counts'!K955),"")</f>
        <v/>
      </c>
      <c r="L955" t="str">
        <f>IFERROR(IF(OR(HLOOKUP($A955,'Z-scores'!$C$2:$UD$20,10,FALSE)&gt;2,HLOOKUP($A955,'Z-scores'!$C$2:$UD$20,10,FALSE)&lt;-2),"",'Total-corrected counts'!L955),"")</f>
        <v/>
      </c>
      <c r="M955" t="str">
        <f>IFERROR(IF(OR(HLOOKUP($A955,'Z-scores'!$C$2:$UD$20,11,FALSE)&gt;2,HLOOKUP($A955,'Z-scores'!$C$2:$UD$20,11,FALSE)&lt;-2),"",'Total-corrected counts'!M955),"")</f>
        <v/>
      </c>
      <c r="N955" t="str">
        <f>IFERROR(IF(OR(HLOOKUP($A955,'Z-scores'!$C$2:$UD$20,12,FALSE)&gt;2,HLOOKUP($A955,'Z-scores'!$C$2:$UD$20,12,FALSE)&lt;-2),"",'Total-corrected counts'!N955),"")</f>
        <v/>
      </c>
      <c r="O955" t="str">
        <f>IFERROR(IF(OR(HLOOKUP($A955,'Z-scores'!$C$2:$UD$20,13,FALSE)&gt;2,HLOOKUP($A955,'Z-scores'!$C$2:$UD$20,13,FALSE)&lt;-2),"",'Total-corrected counts'!O955),"")</f>
        <v/>
      </c>
      <c r="P955" t="str">
        <f>IFERROR(IF(OR(HLOOKUP($A955,'Z-scores'!$C$2:$UD$20,14,FALSE)&gt;2,HLOOKUP($A955,'Z-scores'!$C$2:$UD$20,14,FALSE)&lt;-2),"",'Total-corrected counts'!P955),"")</f>
        <v/>
      </c>
      <c r="Q955" t="str">
        <f>IFERROR(IF(OR(HLOOKUP($A955,'Z-scores'!$C$2:$UD$20,15,FALSE)&gt;2,HLOOKUP($A955,'Z-scores'!$C$2:$UD$20,15,FALSE)&lt;-2),"",'Total-corrected counts'!Q955),"")</f>
        <v/>
      </c>
      <c r="R955" t="str">
        <f>IFERROR(IF(OR(HLOOKUP($A955,'Z-scores'!$C$2:$UD$20,16,FALSE)&gt;2,HLOOKUP($A955,'Z-scores'!$C$2:$UD$20,16,FALSE)&lt;-2),"",'Total-corrected counts'!R955),"")</f>
        <v/>
      </c>
      <c r="S955" t="str">
        <f>IFERROR(IF(OR(HLOOKUP($A955,'Z-scores'!$C$2:$UD$20,17,FALSE)&gt;2,HLOOKUP($A955,'Z-scores'!$C$2:$UD$20,17,FALSE)&lt;-2),"",'Total-corrected counts'!S955),"")</f>
        <v/>
      </c>
      <c r="T955" t="str">
        <f>IFERROR(IF(OR(HLOOKUP($A955,'Z-scores'!$C$2:$UD$20,18,FALSE)&gt;2,HLOOKUP($A955,'Z-scores'!$C$2:$UD$20,18,FALSE)&lt;-2),"",'Total-corrected counts'!T955),"")</f>
        <v/>
      </c>
      <c r="U955" t="str">
        <f>IFERROR(IF(OR(HLOOKUP($A955,'Z-scores'!$C$2:$UD$20,19,FALSE)&gt;2,HLOOKUP($A955,'Z-scores'!$C$2:$UD$20,19,FALSE)&lt;-2),"",'Total-corrected counts'!U955),"")</f>
        <v/>
      </c>
      <c r="V955">
        <f t="shared" si="56"/>
        <v>1</v>
      </c>
      <c r="W955" t="str">
        <f t="shared" si="57"/>
        <v/>
      </c>
      <c r="X955" t="str">
        <f t="shared" si="58"/>
        <v/>
      </c>
      <c r="Y955" t="str">
        <f t="shared" si="59"/>
        <v/>
      </c>
    </row>
    <row r="956" spans="1:25" x14ac:dyDescent="0.25">
      <c r="A956">
        <v>964</v>
      </c>
      <c r="B956" t="s">
        <v>1086</v>
      </c>
      <c r="C956">
        <v>106400</v>
      </c>
      <c r="D956">
        <v>776</v>
      </c>
      <c r="E956" t="str">
        <f>IFERROR(IF(OR(HLOOKUP($A956,'Z-scores'!$C$2:$UD$20,3,FALSE)&gt;2,HLOOKUP(A956,'Z-scores'!$C$2:$UD$20,3,FALSE)&lt;-2),"",'Total-corrected counts'!E956),"")</f>
        <v/>
      </c>
      <c r="F956" t="str">
        <f>IFERROR(IF(OR(HLOOKUP($A956,'Z-scores'!$C$2:$UD$20,4,FALSE)&gt;2,HLOOKUP($A956,'Z-scores'!$C$2:$UD$20,4,FALSE)&lt;-2),"",'Total-corrected counts'!F956),"")</f>
        <v/>
      </c>
      <c r="G956" t="str">
        <f>IFERROR(IF(OR(HLOOKUP($A956,'Z-scores'!$C$2:$UD$20,5,FALSE)&gt;2,HLOOKUP($A956,'Z-scores'!$C$2:$UD$20,5,FALSE)&lt;-2),"",'Total-corrected counts'!G956),"")</f>
        <v/>
      </c>
      <c r="H956" t="str">
        <f>IFERROR(IF(OR(HLOOKUP($A956,'Z-scores'!$C$2:$UD$20,6,FALSE)&gt;2,HLOOKUP($A956,'Z-scores'!$C$2:$UD$20,6,FALSE)&lt;-2),"",'Total-corrected counts'!H956),"")</f>
        <v/>
      </c>
      <c r="I956" t="str">
        <f>IFERROR(IF(OR(HLOOKUP($A956,'Z-scores'!$C$2:$UD$20,7,FALSE)&gt;2,HLOOKUP($A956,'Z-scores'!$C$2:$UD$20,7,FALSE)&lt;-2),"",'Total-corrected counts'!I956),"")</f>
        <v/>
      </c>
      <c r="J956" t="str">
        <f>IFERROR(IF(OR(HLOOKUP($A956,'Z-scores'!$C$2:$UD$20,8,FALSE)&gt;2,HLOOKUP($A956,'Z-scores'!$C$2:$UD$20,8,FALSE)&lt;-2),"",'Total-corrected counts'!J956),"")</f>
        <v/>
      </c>
      <c r="K956" t="str">
        <f>IFERROR(IF(OR(HLOOKUP($A956,'Z-scores'!$C$2:$UD$20,9,FALSE)&gt;2,HLOOKUP($A956,'Z-scores'!$C$2:$UD$20,9,FALSE)&lt;-2),"",'Total-corrected counts'!K956),"")</f>
        <v/>
      </c>
      <c r="L956" t="str">
        <f>IFERROR(IF(OR(HLOOKUP($A956,'Z-scores'!$C$2:$UD$20,10,FALSE)&gt;2,HLOOKUP($A956,'Z-scores'!$C$2:$UD$20,10,FALSE)&lt;-2),"",'Total-corrected counts'!L956),"")</f>
        <v/>
      </c>
      <c r="M956" t="str">
        <f>IFERROR(IF(OR(HLOOKUP($A956,'Z-scores'!$C$2:$UD$20,11,FALSE)&gt;2,HLOOKUP($A956,'Z-scores'!$C$2:$UD$20,11,FALSE)&lt;-2),"",'Total-corrected counts'!M956),"")</f>
        <v/>
      </c>
      <c r="N956" t="str">
        <f>IFERROR(IF(OR(HLOOKUP($A956,'Z-scores'!$C$2:$UD$20,12,FALSE)&gt;2,HLOOKUP($A956,'Z-scores'!$C$2:$UD$20,12,FALSE)&lt;-2),"",'Total-corrected counts'!N956),"")</f>
        <v/>
      </c>
      <c r="O956" t="str">
        <f>IFERROR(IF(OR(HLOOKUP($A956,'Z-scores'!$C$2:$UD$20,13,FALSE)&gt;2,HLOOKUP($A956,'Z-scores'!$C$2:$UD$20,13,FALSE)&lt;-2),"",'Total-corrected counts'!O956),"")</f>
        <v/>
      </c>
      <c r="P956" t="str">
        <f>IFERROR(IF(OR(HLOOKUP($A956,'Z-scores'!$C$2:$UD$20,14,FALSE)&gt;2,HLOOKUP($A956,'Z-scores'!$C$2:$UD$20,14,FALSE)&lt;-2),"",'Total-corrected counts'!P956),"")</f>
        <v/>
      </c>
      <c r="Q956" t="str">
        <f>IFERROR(IF(OR(HLOOKUP($A956,'Z-scores'!$C$2:$UD$20,15,FALSE)&gt;2,HLOOKUP($A956,'Z-scores'!$C$2:$UD$20,15,FALSE)&lt;-2),"",'Total-corrected counts'!Q956),"")</f>
        <v/>
      </c>
      <c r="R956" t="str">
        <f>IFERROR(IF(OR(HLOOKUP($A956,'Z-scores'!$C$2:$UD$20,16,FALSE)&gt;2,HLOOKUP($A956,'Z-scores'!$C$2:$UD$20,16,FALSE)&lt;-2),"",'Total-corrected counts'!R956),"")</f>
        <v/>
      </c>
      <c r="S956" t="str">
        <f>IFERROR(IF(OR(HLOOKUP($A956,'Z-scores'!$C$2:$UD$20,17,FALSE)&gt;2,HLOOKUP($A956,'Z-scores'!$C$2:$UD$20,17,FALSE)&lt;-2),"",'Total-corrected counts'!S956),"")</f>
        <v/>
      </c>
      <c r="T956" t="str">
        <f>IFERROR(IF(OR(HLOOKUP($A956,'Z-scores'!$C$2:$UD$20,18,FALSE)&gt;2,HLOOKUP($A956,'Z-scores'!$C$2:$UD$20,18,FALSE)&lt;-2),"",'Total-corrected counts'!T956),"")</f>
        <v/>
      </c>
      <c r="U956" t="str">
        <f>IFERROR(IF(OR(HLOOKUP($A956,'Z-scores'!$C$2:$UD$20,19,FALSE)&gt;2,HLOOKUP($A956,'Z-scores'!$C$2:$UD$20,19,FALSE)&lt;-2),"",'Total-corrected counts'!U956),"")</f>
        <v/>
      </c>
      <c r="V956">
        <f t="shared" si="56"/>
        <v>1</v>
      </c>
      <c r="W956" t="str">
        <f t="shared" si="57"/>
        <v/>
      </c>
      <c r="X956" t="str">
        <f t="shared" si="58"/>
        <v/>
      </c>
      <c r="Y956" t="str">
        <f t="shared" si="59"/>
        <v/>
      </c>
    </row>
    <row r="957" spans="1:25" x14ac:dyDescent="0.25">
      <c r="A957">
        <v>965</v>
      </c>
      <c r="B957" t="s">
        <v>473</v>
      </c>
      <c r="C957">
        <v>25500</v>
      </c>
      <c r="D957">
        <v>894</v>
      </c>
      <c r="E957">
        <f>IFERROR(IF(OR(HLOOKUP($A957,'Z-scores'!$C$2:$UD$20,3,FALSE)&gt;2,HLOOKUP(A957,'Z-scores'!$C$2:$UD$20,3,FALSE)&lt;-2),"",'Total-corrected counts'!E957),"")</f>
        <v>2.1591994973323803</v>
      </c>
      <c r="F957">
        <f>IFERROR(IF(OR(HLOOKUP($A957,'Z-scores'!$C$2:$UD$20,4,FALSE)&gt;2,HLOOKUP($A957,'Z-scores'!$C$2:$UD$20,4,FALSE)&lt;-2),"",'Total-corrected counts'!F957),"")</f>
        <v>8.202987856296777E-2</v>
      </c>
      <c r="G957">
        <f>IFERROR(IF(OR(HLOOKUP($A957,'Z-scores'!$C$2:$UD$20,5,FALSE)&gt;2,HLOOKUP($A957,'Z-scores'!$C$2:$UD$20,5,FALSE)&lt;-2),"",'Total-corrected counts'!G957),"")</f>
        <v>15.91516211305003</v>
      </c>
      <c r="H957">
        <f>IFERROR(IF(OR(HLOOKUP($A957,'Z-scores'!$C$2:$UD$20,6,FALSE)&gt;2,HLOOKUP($A957,'Z-scores'!$C$2:$UD$20,6,FALSE)&lt;-2),"",'Total-corrected counts'!H957),"")</f>
        <v>13.974581896843572</v>
      </c>
      <c r="I957">
        <f>IFERROR(IF(OR(HLOOKUP($A957,'Z-scores'!$C$2:$UD$20,7,FALSE)&gt;2,HLOOKUP($A957,'Z-scores'!$C$2:$UD$20,7,FALSE)&lt;-2),"",'Total-corrected counts'!I957),"")</f>
        <v>4.83316350561355</v>
      </c>
      <c r="J957">
        <f>IFERROR(IF(OR(HLOOKUP($A957,'Z-scores'!$C$2:$UD$20,8,FALSE)&gt;2,HLOOKUP($A957,'Z-scores'!$C$2:$UD$20,8,FALSE)&lt;-2),"",'Total-corrected counts'!J957),"")</f>
        <v>5.759130292433646</v>
      </c>
      <c r="K957">
        <f>IFERROR(IF(OR(HLOOKUP($A957,'Z-scores'!$C$2:$UD$20,9,FALSE)&gt;2,HLOOKUP($A957,'Z-scores'!$C$2:$UD$20,9,FALSE)&lt;-2),"",'Total-corrected counts'!K957),"")</f>
        <v>16.161435977479233</v>
      </c>
      <c r="L957">
        <f>IFERROR(IF(OR(HLOOKUP($A957,'Z-scores'!$C$2:$UD$20,10,FALSE)&gt;2,HLOOKUP($A957,'Z-scores'!$C$2:$UD$20,10,FALSE)&lt;-2),"",'Total-corrected counts'!L957),"")</f>
        <v>0.54681725896383426</v>
      </c>
      <c r="M957">
        <f>IFERROR(IF(OR(HLOOKUP($A957,'Z-scores'!$C$2:$UD$20,11,FALSE)&gt;2,HLOOKUP($A957,'Z-scores'!$C$2:$UD$20,11,FALSE)&lt;-2),"",'Total-corrected counts'!M957),"")</f>
        <v>3.8197378618498958</v>
      </c>
      <c r="N957">
        <f>IFERROR(IF(OR(HLOOKUP($A957,'Z-scores'!$C$2:$UD$20,12,FALSE)&gt;2,HLOOKUP($A957,'Z-scores'!$C$2:$UD$20,12,FALSE)&lt;-2),"",'Total-corrected counts'!N957),"")</f>
        <v>15.111706578128622</v>
      </c>
      <c r="O957">
        <f>IFERROR(IF(OR(HLOOKUP($A957,'Z-scores'!$C$2:$UD$20,13,FALSE)&gt;2,HLOOKUP($A957,'Z-scores'!$C$2:$UD$20,13,FALSE)&lt;-2),"",'Total-corrected counts'!O957),"")</f>
        <v>14.975767861463716</v>
      </c>
      <c r="P957">
        <f>IFERROR(IF(OR(HLOOKUP($A957,'Z-scores'!$C$2:$UD$20,14,FALSE)&gt;2,HLOOKUP($A957,'Z-scores'!$C$2:$UD$20,14,FALSE)&lt;-2),"",'Total-corrected counts'!P957),"")</f>
        <v>14.445376603362012</v>
      </c>
      <c r="Q957">
        <f>IFERROR(IF(OR(HLOOKUP($A957,'Z-scores'!$C$2:$UD$20,15,FALSE)&gt;2,HLOOKUP($A957,'Z-scores'!$C$2:$UD$20,15,FALSE)&lt;-2),"",'Total-corrected counts'!Q957),"")</f>
        <v>16.479316020625472</v>
      </c>
      <c r="R957">
        <f>IFERROR(IF(OR(HLOOKUP($A957,'Z-scores'!$C$2:$UD$20,16,FALSE)&gt;2,HLOOKUP($A957,'Z-scores'!$C$2:$UD$20,16,FALSE)&lt;-2),"",'Total-corrected counts'!R957),"")</f>
        <v>20.639872097705812</v>
      </c>
      <c r="S957">
        <f>IFERROR(IF(OR(HLOOKUP($A957,'Z-scores'!$C$2:$UD$20,17,FALSE)&gt;2,HLOOKUP($A957,'Z-scores'!$C$2:$UD$20,17,FALSE)&lt;-2),"",'Total-corrected counts'!S957),"")</f>
        <v>5.5587583557800775</v>
      </c>
      <c r="T957">
        <f>IFERROR(IF(OR(HLOOKUP($A957,'Z-scores'!$C$2:$UD$20,18,FALSE)&gt;2,HLOOKUP($A957,'Z-scores'!$C$2:$UD$20,18,FALSE)&lt;-2),"",'Total-corrected counts'!T957),"")</f>
        <v>20.429447958172037</v>
      </c>
      <c r="U957">
        <f>IFERROR(IF(OR(HLOOKUP($A957,'Z-scores'!$C$2:$UD$20,19,FALSE)&gt;2,HLOOKUP($A957,'Z-scores'!$C$2:$UD$20,19,FALSE)&lt;-2),"",'Total-corrected counts'!U957),"")</f>
        <v>10.544906983505683</v>
      </c>
      <c r="V957">
        <f t="shared" si="56"/>
        <v>1</v>
      </c>
      <c r="W957">
        <f t="shared" si="57"/>
        <v>1.5693117119091354E-2</v>
      </c>
      <c r="X957">
        <f t="shared" si="58"/>
        <v>7.0279175869032331</v>
      </c>
      <c r="Y957">
        <f t="shared" si="59"/>
        <v>14.773144057342929</v>
      </c>
    </row>
    <row r="958" spans="1:25" x14ac:dyDescent="0.25">
      <c r="A958">
        <v>966</v>
      </c>
      <c r="B958" t="s">
        <v>474</v>
      </c>
      <c r="C958">
        <v>46900</v>
      </c>
      <c r="D958">
        <v>942</v>
      </c>
      <c r="E958" t="str">
        <f>IFERROR(IF(OR(HLOOKUP($A958,'Z-scores'!$C$2:$UD$20,3,FALSE)&gt;2,HLOOKUP(A958,'Z-scores'!$C$2:$UD$20,3,FALSE)&lt;-2),"",'Total-corrected counts'!E958),"")</f>
        <v/>
      </c>
      <c r="F958">
        <f>IFERROR(IF(OR(HLOOKUP($A958,'Z-scores'!$C$2:$UD$20,4,FALSE)&gt;2,HLOOKUP($A958,'Z-scores'!$C$2:$UD$20,4,FALSE)&lt;-2),"",'Total-corrected counts'!F958),"")</f>
        <v>5.4221749730121704</v>
      </c>
      <c r="G958">
        <f>IFERROR(IF(OR(HLOOKUP($A958,'Z-scores'!$C$2:$UD$20,5,FALSE)&gt;2,HLOOKUP($A958,'Z-scores'!$C$2:$UD$20,5,FALSE)&lt;-2),"",'Total-corrected counts'!G958),"")</f>
        <v>4.0996651772223816</v>
      </c>
      <c r="H958">
        <f>IFERROR(IF(OR(HLOOKUP($A958,'Z-scores'!$C$2:$UD$20,6,FALSE)&gt;2,HLOOKUP($A958,'Z-scores'!$C$2:$UD$20,6,FALSE)&lt;-2),"",'Total-corrected counts'!H958),"")</f>
        <v>5.2212723570624338</v>
      </c>
      <c r="I958">
        <f>IFERROR(IF(OR(HLOOKUP($A958,'Z-scores'!$C$2:$UD$20,7,FALSE)&gt;2,HLOOKUP($A958,'Z-scores'!$C$2:$UD$20,7,FALSE)&lt;-2),"",'Total-corrected counts'!I958),"")</f>
        <v>15.059768069720693</v>
      </c>
      <c r="J958">
        <f>IFERROR(IF(OR(HLOOKUP($A958,'Z-scores'!$C$2:$UD$20,8,FALSE)&gt;2,HLOOKUP($A958,'Z-scores'!$C$2:$UD$20,8,FALSE)&lt;-2),"",'Total-corrected counts'!J958),"")</f>
        <v>6.6959751174014492</v>
      </c>
      <c r="K958">
        <f>IFERROR(IF(OR(HLOOKUP($A958,'Z-scores'!$C$2:$UD$20,9,FALSE)&gt;2,HLOOKUP($A958,'Z-scores'!$C$2:$UD$20,9,FALSE)&lt;-2),"",'Total-corrected counts'!K958),"")</f>
        <v>4.0804950108701714</v>
      </c>
      <c r="L958">
        <f>IFERROR(IF(OR(HLOOKUP($A958,'Z-scores'!$C$2:$UD$20,10,FALSE)&gt;2,HLOOKUP($A958,'Z-scores'!$C$2:$UD$20,10,FALSE)&lt;-2),"",'Total-corrected counts'!L958),"")</f>
        <v>30.732011917088393</v>
      </c>
      <c r="M958">
        <f>IFERROR(IF(OR(HLOOKUP($A958,'Z-scores'!$C$2:$UD$20,11,FALSE)&gt;2,HLOOKUP($A958,'Z-scores'!$C$2:$UD$20,11,FALSE)&lt;-2),"",'Total-corrected counts'!M958),"")</f>
        <v>17.817763946650842</v>
      </c>
      <c r="N958">
        <f>IFERROR(IF(OR(HLOOKUP($A958,'Z-scores'!$C$2:$UD$20,12,FALSE)&gt;2,HLOOKUP($A958,'Z-scores'!$C$2:$UD$20,12,FALSE)&lt;-2),"",'Total-corrected counts'!N958),"")</f>
        <v>6.2133032504373595</v>
      </c>
      <c r="O958">
        <f>IFERROR(IF(OR(HLOOKUP($A958,'Z-scores'!$C$2:$UD$20,13,FALSE)&gt;2,HLOOKUP($A958,'Z-scores'!$C$2:$UD$20,13,FALSE)&lt;-2),"",'Total-corrected counts'!O958),"")</f>
        <v>5.4888713218083858</v>
      </c>
      <c r="P958">
        <f>IFERROR(IF(OR(HLOOKUP($A958,'Z-scores'!$C$2:$UD$20,14,FALSE)&gt;2,HLOOKUP($A958,'Z-scores'!$C$2:$UD$20,14,FALSE)&lt;-2),"",'Total-corrected counts'!P958),"")</f>
        <v>10.919508053724835</v>
      </c>
      <c r="Q958">
        <f>IFERROR(IF(OR(HLOOKUP($A958,'Z-scores'!$C$2:$UD$20,15,FALSE)&gt;2,HLOOKUP($A958,'Z-scores'!$C$2:$UD$20,15,FALSE)&lt;-2),"",'Total-corrected counts'!Q958),"")</f>
        <v>6.7672457504817025</v>
      </c>
      <c r="R958">
        <f>IFERROR(IF(OR(HLOOKUP($A958,'Z-scores'!$C$2:$UD$20,16,FALSE)&gt;2,HLOOKUP($A958,'Z-scores'!$C$2:$UD$20,16,FALSE)&lt;-2),"",'Total-corrected counts'!R958),"")</f>
        <v>5.0968583397945633</v>
      </c>
      <c r="S958">
        <f>IFERROR(IF(OR(HLOOKUP($A958,'Z-scores'!$C$2:$UD$20,17,FALSE)&gt;2,HLOOKUP($A958,'Z-scores'!$C$2:$UD$20,17,FALSE)&lt;-2),"",'Total-corrected counts'!S958),"")</f>
        <v>5.6727563298732226</v>
      </c>
      <c r="T958">
        <f>IFERROR(IF(OR(HLOOKUP($A958,'Z-scores'!$C$2:$UD$20,18,FALSE)&gt;2,HLOOKUP($A958,'Z-scores'!$C$2:$UD$20,18,FALSE)&lt;-2),"",'Total-corrected counts'!T958),"")</f>
        <v>11.804062865655332</v>
      </c>
      <c r="U958">
        <f>IFERROR(IF(OR(HLOOKUP($A958,'Z-scores'!$C$2:$UD$20,19,FALSE)&gt;2,HLOOKUP($A958,'Z-scores'!$C$2:$UD$20,19,FALSE)&lt;-2),"",'Total-corrected counts'!U958),"")</f>
        <v>9.2517455509605409</v>
      </c>
      <c r="V958">
        <f t="shared" si="56"/>
        <v>1</v>
      </c>
      <c r="W958">
        <f t="shared" si="57"/>
        <v>0.33335658208053975</v>
      </c>
      <c r="X958">
        <f t="shared" si="58"/>
        <v>11.141140821128568</v>
      </c>
      <c r="Y958">
        <f t="shared" si="59"/>
        <v>7.6517939328419926</v>
      </c>
    </row>
    <row r="959" spans="1:25" x14ac:dyDescent="0.25">
      <c r="A959">
        <v>967</v>
      </c>
      <c r="B959" t="s">
        <v>1087</v>
      </c>
      <c r="C959">
        <v>97300</v>
      </c>
      <c r="D959">
        <v>1009</v>
      </c>
      <c r="E959" t="str">
        <f>IFERROR(IF(OR(HLOOKUP($A959,'Z-scores'!$C$2:$UD$20,3,FALSE)&gt;2,HLOOKUP(A959,'Z-scores'!$C$2:$UD$20,3,FALSE)&lt;-2),"",'Total-corrected counts'!E959),"")</f>
        <v/>
      </c>
      <c r="F959" t="str">
        <f>IFERROR(IF(OR(HLOOKUP($A959,'Z-scores'!$C$2:$UD$20,4,FALSE)&gt;2,HLOOKUP($A959,'Z-scores'!$C$2:$UD$20,4,FALSE)&lt;-2),"",'Total-corrected counts'!F959),"")</f>
        <v/>
      </c>
      <c r="G959" t="str">
        <f>IFERROR(IF(OR(HLOOKUP($A959,'Z-scores'!$C$2:$UD$20,5,FALSE)&gt;2,HLOOKUP($A959,'Z-scores'!$C$2:$UD$20,5,FALSE)&lt;-2),"",'Total-corrected counts'!G959),"")</f>
        <v/>
      </c>
      <c r="H959" t="str">
        <f>IFERROR(IF(OR(HLOOKUP($A959,'Z-scores'!$C$2:$UD$20,6,FALSE)&gt;2,HLOOKUP($A959,'Z-scores'!$C$2:$UD$20,6,FALSE)&lt;-2),"",'Total-corrected counts'!H959),"")</f>
        <v/>
      </c>
      <c r="I959" t="str">
        <f>IFERROR(IF(OR(HLOOKUP($A959,'Z-scores'!$C$2:$UD$20,7,FALSE)&gt;2,HLOOKUP($A959,'Z-scores'!$C$2:$UD$20,7,FALSE)&lt;-2),"",'Total-corrected counts'!I959),"")</f>
        <v/>
      </c>
      <c r="J959" t="str">
        <f>IFERROR(IF(OR(HLOOKUP($A959,'Z-scores'!$C$2:$UD$20,8,FALSE)&gt;2,HLOOKUP($A959,'Z-scores'!$C$2:$UD$20,8,FALSE)&lt;-2),"",'Total-corrected counts'!J959),"")</f>
        <v/>
      </c>
      <c r="K959" t="str">
        <f>IFERROR(IF(OR(HLOOKUP($A959,'Z-scores'!$C$2:$UD$20,9,FALSE)&gt;2,HLOOKUP($A959,'Z-scores'!$C$2:$UD$20,9,FALSE)&lt;-2),"",'Total-corrected counts'!K959),"")</f>
        <v/>
      </c>
      <c r="L959" t="str">
        <f>IFERROR(IF(OR(HLOOKUP($A959,'Z-scores'!$C$2:$UD$20,10,FALSE)&gt;2,HLOOKUP($A959,'Z-scores'!$C$2:$UD$20,10,FALSE)&lt;-2),"",'Total-corrected counts'!L959),"")</f>
        <v/>
      </c>
      <c r="M959" t="str">
        <f>IFERROR(IF(OR(HLOOKUP($A959,'Z-scores'!$C$2:$UD$20,11,FALSE)&gt;2,HLOOKUP($A959,'Z-scores'!$C$2:$UD$20,11,FALSE)&lt;-2),"",'Total-corrected counts'!M959),"")</f>
        <v/>
      </c>
      <c r="N959" t="str">
        <f>IFERROR(IF(OR(HLOOKUP($A959,'Z-scores'!$C$2:$UD$20,12,FALSE)&gt;2,HLOOKUP($A959,'Z-scores'!$C$2:$UD$20,12,FALSE)&lt;-2),"",'Total-corrected counts'!N959),"")</f>
        <v/>
      </c>
      <c r="O959" t="str">
        <f>IFERROR(IF(OR(HLOOKUP($A959,'Z-scores'!$C$2:$UD$20,13,FALSE)&gt;2,HLOOKUP($A959,'Z-scores'!$C$2:$UD$20,13,FALSE)&lt;-2),"",'Total-corrected counts'!O959),"")</f>
        <v/>
      </c>
      <c r="P959" t="str">
        <f>IFERROR(IF(OR(HLOOKUP($A959,'Z-scores'!$C$2:$UD$20,14,FALSE)&gt;2,HLOOKUP($A959,'Z-scores'!$C$2:$UD$20,14,FALSE)&lt;-2),"",'Total-corrected counts'!P959),"")</f>
        <v/>
      </c>
      <c r="Q959" t="str">
        <f>IFERROR(IF(OR(HLOOKUP($A959,'Z-scores'!$C$2:$UD$20,15,FALSE)&gt;2,HLOOKUP($A959,'Z-scores'!$C$2:$UD$20,15,FALSE)&lt;-2),"",'Total-corrected counts'!Q959),"")</f>
        <v/>
      </c>
      <c r="R959" t="str">
        <f>IFERROR(IF(OR(HLOOKUP($A959,'Z-scores'!$C$2:$UD$20,16,FALSE)&gt;2,HLOOKUP($A959,'Z-scores'!$C$2:$UD$20,16,FALSE)&lt;-2),"",'Total-corrected counts'!R959),"")</f>
        <v/>
      </c>
      <c r="S959" t="str">
        <f>IFERROR(IF(OR(HLOOKUP($A959,'Z-scores'!$C$2:$UD$20,17,FALSE)&gt;2,HLOOKUP($A959,'Z-scores'!$C$2:$UD$20,17,FALSE)&lt;-2),"",'Total-corrected counts'!S959),"")</f>
        <v/>
      </c>
      <c r="T959" t="str">
        <f>IFERROR(IF(OR(HLOOKUP($A959,'Z-scores'!$C$2:$UD$20,18,FALSE)&gt;2,HLOOKUP($A959,'Z-scores'!$C$2:$UD$20,18,FALSE)&lt;-2),"",'Total-corrected counts'!T959),"")</f>
        <v/>
      </c>
      <c r="U959" t="str">
        <f>IFERROR(IF(OR(HLOOKUP($A959,'Z-scores'!$C$2:$UD$20,19,FALSE)&gt;2,HLOOKUP($A959,'Z-scores'!$C$2:$UD$20,19,FALSE)&lt;-2),"",'Total-corrected counts'!U959),"")</f>
        <v/>
      </c>
      <c r="V959">
        <f t="shared" si="56"/>
        <v>1</v>
      </c>
      <c r="W959" t="str">
        <f t="shared" si="57"/>
        <v/>
      </c>
      <c r="X959" t="str">
        <f t="shared" si="58"/>
        <v/>
      </c>
      <c r="Y959" t="str">
        <f t="shared" si="59"/>
        <v/>
      </c>
    </row>
    <row r="960" spans="1:25" x14ac:dyDescent="0.25">
      <c r="A960">
        <v>968</v>
      </c>
      <c r="B960" t="s">
        <v>475</v>
      </c>
      <c r="C960">
        <v>59200</v>
      </c>
      <c r="D960">
        <v>645</v>
      </c>
      <c r="E960">
        <f>IFERROR(IF(OR(HLOOKUP($A960,'Z-scores'!$C$2:$UD$20,3,FALSE)&gt;2,HLOOKUP(A960,'Z-scores'!$C$2:$UD$20,3,FALSE)&lt;-2),"",'Total-corrected counts'!E960),"")</f>
        <v>1.6250030819023968</v>
      </c>
      <c r="F960">
        <f>IFERROR(IF(OR(HLOOKUP($A960,'Z-scores'!$C$2:$UD$20,4,FALSE)&gt;2,HLOOKUP($A960,'Z-scores'!$C$2:$UD$20,4,FALSE)&lt;-2),"",'Total-corrected counts'!F960),"")</f>
        <v>8.2522057834345581</v>
      </c>
      <c r="G960">
        <f>IFERROR(IF(OR(HLOOKUP($A960,'Z-scores'!$C$2:$UD$20,5,FALSE)&gt;2,HLOOKUP($A960,'Z-scores'!$C$2:$UD$20,5,FALSE)&lt;-2),"",'Total-corrected counts'!G960),"")</f>
        <v>4.6939655346084264</v>
      </c>
      <c r="H960">
        <f>IFERROR(IF(OR(HLOOKUP($A960,'Z-scores'!$C$2:$UD$20,6,FALSE)&gt;2,HLOOKUP($A960,'Z-scores'!$C$2:$UD$20,6,FALSE)&lt;-2),"",'Total-corrected counts'!H960),"")</f>
        <v>0.7399129276051043</v>
      </c>
      <c r="I960">
        <f>IFERROR(IF(OR(HLOOKUP($A960,'Z-scores'!$C$2:$UD$20,7,FALSE)&gt;2,HLOOKUP($A960,'Z-scores'!$C$2:$UD$20,7,FALSE)&lt;-2),"",'Total-corrected counts'!I960),"")</f>
        <v>2.2226395229636835</v>
      </c>
      <c r="J960">
        <f>IFERROR(IF(OR(HLOOKUP($A960,'Z-scores'!$C$2:$UD$20,8,FALSE)&gt;2,HLOOKUP($A960,'Z-scores'!$C$2:$UD$20,8,FALSE)&lt;-2),"",'Total-corrected counts'!J960),"")</f>
        <v>4.2404555235384729</v>
      </c>
      <c r="K960">
        <f>IFERROR(IF(OR(HLOOKUP($A960,'Z-scores'!$C$2:$UD$20,9,FALSE)&gt;2,HLOOKUP($A960,'Z-scores'!$C$2:$UD$20,9,FALSE)&lt;-2),"",'Total-corrected counts'!K960),"")</f>
        <v>5.6413400969953731</v>
      </c>
      <c r="L960">
        <f>IFERROR(IF(OR(HLOOKUP($A960,'Z-scores'!$C$2:$UD$20,10,FALSE)&gt;2,HLOOKUP($A960,'Z-scores'!$C$2:$UD$20,10,FALSE)&lt;-2),"",'Total-corrected counts'!L960),"")</f>
        <v>5.4196646069883245</v>
      </c>
      <c r="M960">
        <f>IFERROR(IF(OR(HLOOKUP($A960,'Z-scores'!$C$2:$UD$20,11,FALSE)&gt;2,HLOOKUP($A960,'Z-scores'!$C$2:$UD$20,11,FALSE)&lt;-2),"",'Total-corrected counts'!M960),"")</f>
        <v>0.52987919675842943</v>
      </c>
      <c r="N960">
        <f>IFERROR(IF(OR(HLOOKUP($A960,'Z-scores'!$C$2:$UD$20,12,FALSE)&gt;2,HLOOKUP($A960,'Z-scores'!$C$2:$UD$20,12,FALSE)&lt;-2),"",'Total-corrected counts'!N960),"")</f>
        <v>1.6495495355143432</v>
      </c>
      <c r="O960">
        <f>IFERROR(IF(OR(HLOOKUP($A960,'Z-scores'!$C$2:$UD$20,13,FALSE)&gt;2,HLOOKUP($A960,'Z-scores'!$C$2:$UD$20,13,FALSE)&lt;-2),"",'Total-corrected counts'!O960),"")</f>
        <v>4.560037180288389</v>
      </c>
      <c r="P960">
        <f>IFERROR(IF(OR(HLOOKUP($A960,'Z-scores'!$C$2:$UD$20,14,FALSE)&gt;2,HLOOKUP($A960,'Z-scores'!$C$2:$UD$20,14,FALSE)&lt;-2),"",'Total-corrected counts'!P960),"")</f>
        <v>4.7097056263032355</v>
      </c>
      <c r="Q960">
        <f>IFERROR(IF(OR(HLOOKUP($A960,'Z-scores'!$C$2:$UD$20,15,FALSE)&gt;2,HLOOKUP($A960,'Z-scores'!$C$2:$UD$20,15,FALSE)&lt;-2),"",'Total-corrected counts'!Q960),"")</f>
        <v>0.33153653532619298</v>
      </c>
      <c r="R960">
        <f>IFERROR(IF(OR(HLOOKUP($A960,'Z-scores'!$C$2:$UD$20,16,FALSE)&gt;2,HLOOKUP($A960,'Z-scores'!$C$2:$UD$20,16,FALSE)&lt;-2),"",'Total-corrected counts'!R960),"")</f>
        <v>4.014978031819302</v>
      </c>
      <c r="S960">
        <f>IFERROR(IF(OR(HLOOKUP($A960,'Z-scores'!$C$2:$UD$20,17,FALSE)&gt;2,HLOOKUP($A960,'Z-scores'!$C$2:$UD$20,17,FALSE)&lt;-2),"",'Total-corrected counts'!S960),"")</f>
        <v>1.8782523350585025</v>
      </c>
      <c r="T960" t="str">
        <f>IFERROR(IF(OR(HLOOKUP($A960,'Z-scores'!$C$2:$UD$20,18,FALSE)&gt;2,HLOOKUP($A960,'Z-scores'!$C$2:$UD$20,18,FALSE)&lt;-2),"",'Total-corrected counts'!T960),"")</f>
        <v/>
      </c>
      <c r="U960">
        <f>IFERROR(IF(OR(HLOOKUP($A960,'Z-scores'!$C$2:$UD$20,19,FALSE)&gt;2,HLOOKUP($A960,'Z-scores'!$C$2:$UD$20,19,FALSE)&lt;-2),"",'Total-corrected counts'!U960),"")</f>
        <v>2.0786051214400092</v>
      </c>
      <c r="V960">
        <f t="shared" si="56"/>
        <v>1</v>
      </c>
      <c r="W960">
        <f t="shared" si="57"/>
        <v>0.41134775680684654</v>
      </c>
      <c r="X960">
        <f t="shared" si="58"/>
        <v>3.707229586088308</v>
      </c>
      <c r="Y960">
        <f t="shared" si="59"/>
        <v>2.7460949093928542</v>
      </c>
    </row>
    <row r="961" spans="1:25" x14ac:dyDescent="0.25">
      <c r="A961">
        <v>969</v>
      </c>
      <c r="B961" t="s">
        <v>476</v>
      </c>
      <c r="C961">
        <v>22800</v>
      </c>
      <c r="D961">
        <v>746</v>
      </c>
      <c r="E961" t="str">
        <f>IFERROR(IF(OR(HLOOKUP($A961,'Z-scores'!$C$2:$UD$20,3,FALSE)&gt;2,HLOOKUP(A961,'Z-scores'!$C$2:$UD$20,3,FALSE)&lt;-2),"",'Total-corrected counts'!E961),"")</f>
        <v/>
      </c>
      <c r="F961">
        <f>IFERROR(IF(OR(HLOOKUP($A961,'Z-scores'!$C$2:$UD$20,4,FALSE)&gt;2,HLOOKUP($A961,'Z-scores'!$C$2:$UD$20,4,FALSE)&lt;-2),"",'Total-corrected counts'!F961),"")</f>
        <v>16.045044246916497</v>
      </c>
      <c r="G961">
        <f>IFERROR(IF(OR(HLOOKUP($A961,'Z-scores'!$C$2:$UD$20,5,FALSE)&gt;2,HLOOKUP($A961,'Z-scores'!$C$2:$UD$20,5,FALSE)&lt;-2),"",'Total-corrected counts'!G961),"")</f>
        <v>24.869959023494001</v>
      </c>
      <c r="H961">
        <f>IFERROR(IF(OR(HLOOKUP($A961,'Z-scores'!$C$2:$UD$20,6,FALSE)&gt;2,HLOOKUP($A961,'Z-scores'!$C$2:$UD$20,6,FALSE)&lt;-2),"",'Total-corrected counts'!H961),"")</f>
        <v>9.8561986205510124</v>
      </c>
      <c r="I961">
        <f>IFERROR(IF(OR(HLOOKUP($A961,'Z-scores'!$C$2:$UD$20,7,FALSE)&gt;2,HLOOKUP($A961,'Z-scores'!$C$2:$UD$20,7,FALSE)&lt;-2),"",'Total-corrected counts'!I961),"")</f>
        <v>5.0609686644768646</v>
      </c>
      <c r="J961">
        <f>IFERROR(IF(OR(HLOOKUP($A961,'Z-scores'!$C$2:$UD$20,8,FALSE)&gt;2,HLOOKUP($A961,'Z-scores'!$C$2:$UD$20,8,FALSE)&lt;-2),"",'Total-corrected counts'!J961),"")</f>
        <v>5.5569690407300687</v>
      </c>
      <c r="K961">
        <f>IFERROR(IF(OR(HLOOKUP($A961,'Z-scores'!$C$2:$UD$20,9,FALSE)&gt;2,HLOOKUP($A961,'Z-scores'!$C$2:$UD$20,9,FALSE)&lt;-2),"",'Total-corrected counts'!K961),"")</f>
        <v>16.834829143207536</v>
      </c>
      <c r="L961">
        <f>IFERROR(IF(OR(HLOOKUP($A961,'Z-scores'!$C$2:$UD$20,10,FALSE)&gt;2,HLOOKUP($A961,'Z-scores'!$C$2:$UD$20,10,FALSE)&lt;-2),"",'Total-corrected counts'!L961),"")</f>
        <v>8.8196332090941E-3</v>
      </c>
      <c r="M961">
        <f>IFERROR(IF(OR(HLOOKUP($A961,'Z-scores'!$C$2:$UD$20,11,FALSE)&gt;2,HLOOKUP($A961,'Z-scores'!$C$2:$UD$20,11,FALSE)&lt;-2),"",'Total-corrected counts'!M961),"")</f>
        <v>1.6172834614105107</v>
      </c>
      <c r="N961">
        <f>IFERROR(IF(OR(HLOOKUP($A961,'Z-scores'!$C$2:$UD$20,12,FALSE)&gt;2,HLOOKUP($A961,'Z-scores'!$C$2:$UD$20,12,FALSE)&lt;-2),"",'Total-corrected counts'!N961),"")</f>
        <v>1.0172222135671785</v>
      </c>
      <c r="O961">
        <f>IFERROR(IF(OR(HLOOKUP($A961,'Z-scores'!$C$2:$UD$20,13,FALSE)&gt;2,HLOOKUP($A961,'Z-scores'!$C$2:$UD$20,13,FALSE)&lt;-2),"",'Total-corrected counts'!O961),"")</f>
        <v>6.1484781759312828</v>
      </c>
      <c r="P961">
        <f>IFERROR(IF(OR(HLOOKUP($A961,'Z-scores'!$C$2:$UD$20,14,FALSE)&gt;2,HLOOKUP($A961,'Z-scores'!$C$2:$UD$20,14,FALSE)&lt;-2),"",'Total-corrected counts'!P961),"")</f>
        <v>20.971438755235916</v>
      </c>
      <c r="Q961">
        <f>IFERROR(IF(OR(HLOOKUP($A961,'Z-scores'!$C$2:$UD$20,15,FALSE)&gt;2,HLOOKUP($A961,'Z-scores'!$C$2:$UD$20,15,FALSE)&lt;-2),"",'Total-corrected counts'!Q961),"")</f>
        <v>2.0867299576413321</v>
      </c>
      <c r="R961">
        <f>IFERROR(IF(OR(HLOOKUP($A961,'Z-scores'!$C$2:$UD$20,16,FALSE)&gt;2,HLOOKUP($A961,'Z-scores'!$C$2:$UD$20,16,FALSE)&lt;-2),"",'Total-corrected counts'!R961),"")</f>
        <v>2.0275238364277115</v>
      </c>
      <c r="S961">
        <f>IFERROR(IF(OR(HLOOKUP($A961,'Z-scores'!$C$2:$UD$20,17,FALSE)&gt;2,HLOOKUP($A961,'Z-scores'!$C$2:$UD$20,17,FALSE)&lt;-2),"",'Total-corrected counts'!S961),"")</f>
        <v>0.56456139550891404</v>
      </c>
      <c r="T961">
        <f>IFERROR(IF(OR(HLOOKUP($A961,'Z-scores'!$C$2:$UD$20,18,FALSE)&gt;2,HLOOKUP($A961,'Z-scores'!$C$2:$UD$20,18,FALSE)&lt;-2),"",'Total-corrected counts'!T961),"")</f>
        <v>1.8556605378322792</v>
      </c>
      <c r="U961">
        <f>IFERROR(IF(OR(HLOOKUP($A961,'Z-scores'!$C$2:$UD$20,19,FALSE)&gt;2,HLOOKUP($A961,'Z-scores'!$C$2:$UD$20,19,FALSE)&lt;-2),"",'Total-corrected counts'!U961),"")</f>
        <v>2.2738811766901144</v>
      </c>
      <c r="V961">
        <f t="shared" si="56"/>
        <v>1</v>
      </c>
      <c r="W961">
        <f t="shared" si="57"/>
        <v>0.18879879980138659</v>
      </c>
      <c r="X961">
        <f t="shared" si="58"/>
        <v>9.9812589792494482</v>
      </c>
      <c r="Y961">
        <f t="shared" si="59"/>
        <v>4.6181870061043409</v>
      </c>
    </row>
    <row r="962" spans="1:25" x14ac:dyDescent="0.25">
      <c r="A962">
        <v>970</v>
      </c>
      <c r="B962" t="s">
        <v>477</v>
      </c>
      <c r="C962">
        <v>94900</v>
      </c>
      <c r="D962">
        <v>938</v>
      </c>
      <c r="E962">
        <f>IFERROR(IF(OR(HLOOKUP($A962,'Z-scores'!$C$2:$UD$20,3,FALSE)&gt;2,HLOOKUP(A962,'Z-scores'!$C$2:$UD$20,3,FALSE)&lt;-2),"",'Total-corrected counts'!E962),"")</f>
        <v>6.3505867568599411E-2</v>
      </c>
      <c r="F962">
        <f>IFERROR(IF(OR(HLOOKUP($A962,'Z-scores'!$C$2:$UD$20,4,FALSE)&gt;2,HLOOKUP($A962,'Z-scores'!$C$2:$UD$20,4,FALSE)&lt;-2),"",'Total-corrected counts'!F962),"")</f>
        <v>0.19687170855112268</v>
      </c>
      <c r="G962">
        <f>IFERROR(IF(OR(HLOOKUP($A962,'Z-scores'!$C$2:$UD$20,5,FALSE)&gt;2,HLOOKUP($A962,'Z-scores'!$C$2:$UD$20,5,FALSE)&lt;-2),"",'Total-corrected counts'!G962),"")</f>
        <v>1.3296211385586103</v>
      </c>
      <c r="H962">
        <f>IFERROR(IF(OR(HLOOKUP($A962,'Z-scores'!$C$2:$UD$20,6,FALSE)&gt;2,HLOOKUP($A962,'Z-scores'!$C$2:$UD$20,6,FALSE)&lt;-2),"",'Total-corrected counts'!H962),"")</f>
        <v>2.7921242551136011E-2</v>
      </c>
      <c r="I962">
        <f>IFERROR(IF(OR(HLOOKUP($A962,'Z-scores'!$C$2:$UD$20,7,FALSE)&gt;2,HLOOKUP($A962,'Z-scores'!$C$2:$UD$20,7,FALSE)&lt;-2),"",'Total-corrected counts'!I962),"")</f>
        <v>0</v>
      </c>
      <c r="J962">
        <f>IFERROR(IF(OR(HLOOKUP($A962,'Z-scores'!$C$2:$UD$20,8,FALSE)&gt;2,HLOOKUP($A962,'Z-scores'!$C$2:$UD$20,8,FALSE)&lt;-2),"",'Total-corrected counts'!J962),"")</f>
        <v>0.76919890892093223</v>
      </c>
      <c r="K962">
        <f>IFERROR(IF(OR(HLOOKUP($A962,'Z-scores'!$C$2:$UD$20,9,FALSE)&gt;2,HLOOKUP($A962,'Z-scores'!$C$2:$UD$20,9,FALSE)&lt;-2),"",'Total-corrected counts'!K962),"")</f>
        <v>0</v>
      </c>
      <c r="L962">
        <f>IFERROR(IF(OR(HLOOKUP($A962,'Z-scores'!$C$2:$UD$20,10,FALSE)&gt;2,HLOOKUP($A962,'Z-scores'!$C$2:$UD$20,10,FALSE)&lt;-2),"",'Total-corrected counts'!L962),"")</f>
        <v>0</v>
      </c>
      <c r="M962">
        <f>IFERROR(IF(OR(HLOOKUP($A962,'Z-scores'!$C$2:$UD$20,11,FALSE)&gt;2,HLOOKUP($A962,'Z-scores'!$C$2:$UD$20,11,FALSE)&lt;-2),"",'Total-corrected counts'!M962),"")</f>
        <v>0</v>
      </c>
      <c r="N962">
        <f>IFERROR(IF(OR(HLOOKUP($A962,'Z-scores'!$C$2:$UD$20,12,FALSE)&gt;2,HLOOKUP($A962,'Z-scores'!$C$2:$UD$20,12,FALSE)&lt;-2),"",'Total-corrected counts'!N962),"")</f>
        <v>0.41238738387858581</v>
      </c>
      <c r="O962">
        <f>IFERROR(IF(OR(HLOOKUP($A962,'Z-scores'!$C$2:$UD$20,13,FALSE)&gt;2,HLOOKUP($A962,'Z-scores'!$C$2:$UD$20,13,FALSE)&lt;-2),"",'Total-corrected counts'!O962),"")</f>
        <v>6.7306821849275125E-3</v>
      </c>
      <c r="P962">
        <f>IFERROR(IF(OR(HLOOKUP($A962,'Z-scores'!$C$2:$UD$20,14,FALSE)&gt;2,HLOOKUP($A962,'Z-scores'!$C$2:$UD$20,14,FALSE)&lt;-2),"",'Total-corrected counts'!P962),"")</f>
        <v>0</v>
      </c>
      <c r="Q962" t="str">
        <f>IFERROR(IF(OR(HLOOKUP($A962,'Z-scores'!$C$2:$UD$20,15,FALSE)&gt;2,HLOOKUP($A962,'Z-scores'!$C$2:$UD$20,15,FALSE)&lt;-2),"",'Total-corrected counts'!Q962),"")</f>
        <v/>
      </c>
      <c r="R962">
        <f>IFERROR(IF(OR(HLOOKUP($A962,'Z-scores'!$C$2:$UD$20,16,FALSE)&gt;2,HLOOKUP($A962,'Z-scores'!$C$2:$UD$20,16,FALSE)&lt;-2),"",'Total-corrected counts'!R962),"")</f>
        <v>0.83745549765492422</v>
      </c>
      <c r="S962">
        <f>IFERROR(IF(OR(HLOOKUP($A962,'Z-scores'!$C$2:$UD$20,17,FALSE)&gt;2,HLOOKUP($A962,'Z-scores'!$C$2:$UD$20,17,FALSE)&lt;-2),"",'Total-corrected counts'!S962),"")</f>
        <v>0</v>
      </c>
      <c r="T962">
        <f>IFERROR(IF(OR(HLOOKUP($A962,'Z-scores'!$C$2:$UD$20,18,FALSE)&gt;2,HLOOKUP($A962,'Z-scores'!$C$2:$UD$20,18,FALSE)&lt;-2),"",'Total-corrected counts'!T962),"")</f>
        <v>0.54982534454289755</v>
      </c>
      <c r="U962">
        <f>IFERROR(IF(OR(HLOOKUP($A962,'Z-scores'!$C$2:$UD$20,19,FALSE)&gt;2,HLOOKUP($A962,'Z-scores'!$C$2:$UD$20,19,FALSE)&lt;-2),"",'Total-corrected counts'!U962),"")</f>
        <v>0.79412262468376127</v>
      </c>
      <c r="V962">
        <f t="shared" si="56"/>
        <v>1</v>
      </c>
      <c r="W962">
        <f t="shared" si="57"/>
        <v>0.63273108546265366</v>
      </c>
      <c r="X962">
        <f t="shared" si="58"/>
        <v>0.26523542957226676</v>
      </c>
      <c r="Y962">
        <f t="shared" si="59"/>
        <v>0.37150307613501382</v>
      </c>
    </row>
    <row r="963" spans="1:25" x14ac:dyDescent="0.25">
      <c r="A963">
        <v>971</v>
      </c>
      <c r="B963" t="s">
        <v>1088</v>
      </c>
      <c r="C963">
        <v>106600</v>
      </c>
      <c r="D963">
        <v>776</v>
      </c>
      <c r="E963" t="str">
        <f>IFERROR(IF(OR(HLOOKUP($A963,'Z-scores'!$C$2:$UD$20,3,FALSE)&gt;2,HLOOKUP(A963,'Z-scores'!$C$2:$UD$20,3,FALSE)&lt;-2),"",'Total-corrected counts'!E963),"")</f>
        <v/>
      </c>
      <c r="F963" t="str">
        <f>IFERROR(IF(OR(HLOOKUP($A963,'Z-scores'!$C$2:$UD$20,4,FALSE)&gt;2,HLOOKUP($A963,'Z-scores'!$C$2:$UD$20,4,FALSE)&lt;-2),"",'Total-corrected counts'!F963),"")</f>
        <v/>
      </c>
      <c r="G963" t="str">
        <f>IFERROR(IF(OR(HLOOKUP($A963,'Z-scores'!$C$2:$UD$20,5,FALSE)&gt;2,HLOOKUP($A963,'Z-scores'!$C$2:$UD$20,5,FALSE)&lt;-2),"",'Total-corrected counts'!G963),"")</f>
        <v/>
      </c>
      <c r="H963" t="str">
        <f>IFERROR(IF(OR(HLOOKUP($A963,'Z-scores'!$C$2:$UD$20,6,FALSE)&gt;2,HLOOKUP($A963,'Z-scores'!$C$2:$UD$20,6,FALSE)&lt;-2),"",'Total-corrected counts'!H963),"")</f>
        <v/>
      </c>
      <c r="I963" t="str">
        <f>IFERROR(IF(OR(HLOOKUP($A963,'Z-scores'!$C$2:$UD$20,7,FALSE)&gt;2,HLOOKUP($A963,'Z-scores'!$C$2:$UD$20,7,FALSE)&lt;-2),"",'Total-corrected counts'!I963),"")</f>
        <v/>
      </c>
      <c r="J963" t="str">
        <f>IFERROR(IF(OR(HLOOKUP($A963,'Z-scores'!$C$2:$UD$20,8,FALSE)&gt;2,HLOOKUP($A963,'Z-scores'!$C$2:$UD$20,8,FALSE)&lt;-2),"",'Total-corrected counts'!J963),"")</f>
        <v/>
      </c>
      <c r="K963" t="str">
        <f>IFERROR(IF(OR(HLOOKUP($A963,'Z-scores'!$C$2:$UD$20,9,FALSE)&gt;2,HLOOKUP($A963,'Z-scores'!$C$2:$UD$20,9,FALSE)&lt;-2),"",'Total-corrected counts'!K963),"")</f>
        <v/>
      </c>
      <c r="L963" t="str">
        <f>IFERROR(IF(OR(HLOOKUP($A963,'Z-scores'!$C$2:$UD$20,10,FALSE)&gt;2,HLOOKUP($A963,'Z-scores'!$C$2:$UD$20,10,FALSE)&lt;-2),"",'Total-corrected counts'!L963),"")</f>
        <v/>
      </c>
      <c r="M963" t="str">
        <f>IFERROR(IF(OR(HLOOKUP($A963,'Z-scores'!$C$2:$UD$20,11,FALSE)&gt;2,HLOOKUP($A963,'Z-scores'!$C$2:$UD$20,11,FALSE)&lt;-2),"",'Total-corrected counts'!M963),"")</f>
        <v/>
      </c>
      <c r="N963" t="str">
        <f>IFERROR(IF(OR(HLOOKUP($A963,'Z-scores'!$C$2:$UD$20,12,FALSE)&gt;2,HLOOKUP($A963,'Z-scores'!$C$2:$UD$20,12,FALSE)&lt;-2),"",'Total-corrected counts'!N963),"")</f>
        <v/>
      </c>
      <c r="O963" t="str">
        <f>IFERROR(IF(OR(HLOOKUP($A963,'Z-scores'!$C$2:$UD$20,13,FALSE)&gt;2,HLOOKUP($A963,'Z-scores'!$C$2:$UD$20,13,FALSE)&lt;-2),"",'Total-corrected counts'!O963),"")</f>
        <v/>
      </c>
      <c r="P963" t="str">
        <f>IFERROR(IF(OR(HLOOKUP($A963,'Z-scores'!$C$2:$UD$20,14,FALSE)&gt;2,HLOOKUP($A963,'Z-scores'!$C$2:$UD$20,14,FALSE)&lt;-2),"",'Total-corrected counts'!P963),"")</f>
        <v/>
      </c>
      <c r="Q963" t="str">
        <f>IFERROR(IF(OR(HLOOKUP($A963,'Z-scores'!$C$2:$UD$20,15,FALSE)&gt;2,HLOOKUP($A963,'Z-scores'!$C$2:$UD$20,15,FALSE)&lt;-2),"",'Total-corrected counts'!Q963),"")</f>
        <v/>
      </c>
      <c r="R963" t="str">
        <f>IFERROR(IF(OR(HLOOKUP($A963,'Z-scores'!$C$2:$UD$20,16,FALSE)&gt;2,HLOOKUP($A963,'Z-scores'!$C$2:$UD$20,16,FALSE)&lt;-2),"",'Total-corrected counts'!R963),"")</f>
        <v/>
      </c>
      <c r="S963" t="str">
        <f>IFERROR(IF(OR(HLOOKUP($A963,'Z-scores'!$C$2:$UD$20,17,FALSE)&gt;2,HLOOKUP($A963,'Z-scores'!$C$2:$UD$20,17,FALSE)&lt;-2),"",'Total-corrected counts'!S963),"")</f>
        <v/>
      </c>
      <c r="T963" t="str">
        <f>IFERROR(IF(OR(HLOOKUP($A963,'Z-scores'!$C$2:$UD$20,18,FALSE)&gt;2,HLOOKUP($A963,'Z-scores'!$C$2:$UD$20,18,FALSE)&lt;-2),"",'Total-corrected counts'!T963),"")</f>
        <v/>
      </c>
      <c r="U963" t="str">
        <f>IFERROR(IF(OR(HLOOKUP($A963,'Z-scores'!$C$2:$UD$20,19,FALSE)&gt;2,HLOOKUP($A963,'Z-scores'!$C$2:$UD$20,19,FALSE)&lt;-2),"",'Total-corrected counts'!U963),"")</f>
        <v/>
      </c>
      <c r="V963">
        <f t="shared" si="56"/>
        <v>1</v>
      </c>
      <c r="W963" t="str">
        <f t="shared" si="57"/>
        <v/>
      </c>
      <c r="X963" t="str">
        <f t="shared" si="58"/>
        <v/>
      </c>
      <c r="Y963" t="str">
        <f t="shared" si="59"/>
        <v/>
      </c>
    </row>
    <row r="964" spans="1:25" x14ac:dyDescent="0.25">
      <c r="A964">
        <v>972</v>
      </c>
      <c r="B964" t="s">
        <v>478</v>
      </c>
      <c r="C964">
        <v>20100</v>
      </c>
      <c r="D964">
        <v>315</v>
      </c>
      <c r="E964" t="str">
        <f>IFERROR(IF(OR(HLOOKUP($A964,'Z-scores'!$C$2:$UD$20,3,FALSE)&gt;2,HLOOKUP(A964,'Z-scores'!$C$2:$UD$20,3,FALSE)&lt;-2),"",'Total-corrected counts'!E964),"")</f>
        <v/>
      </c>
      <c r="F964" t="str">
        <f>IFERROR(IF(OR(HLOOKUP($A964,'Z-scores'!$C$2:$UD$20,4,FALSE)&gt;2,HLOOKUP($A964,'Z-scores'!$C$2:$UD$20,4,FALSE)&lt;-2),"",'Total-corrected counts'!F964),"")</f>
        <v/>
      </c>
      <c r="G964" t="str">
        <f>IFERROR(IF(OR(HLOOKUP($A964,'Z-scores'!$C$2:$UD$20,5,FALSE)&gt;2,HLOOKUP($A964,'Z-scores'!$C$2:$UD$20,5,FALSE)&lt;-2),"",'Total-corrected counts'!G964),"")</f>
        <v/>
      </c>
      <c r="H964" t="str">
        <f>IFERROR(IF(OR(HLOOKUP($A964,'Z-scores'!$C$2:$UD$20,6,FALSE)&gt;2,HLOOKUP($A964,'Z-scores'!$C$2:$UD$20,6,FALSE)&lt;-2),"",'Total-corrected counts'!H964),"")</f>
        <v/>
      </c>
      <c r="I964" t="str">
        <f>IFERROR(IF(OR(HLOOKUP($A964,'Z-scores'!$C$2:$UD$20,7,FALSE)&gt;2,HLOOKUP($A964,'Z-scores'!$C$2:$UD$20,7,FALSE)&lt;-2),"",'Total-corrected counts'!I964),"")</f>
        <v/>
      </c>
      <c r="J964" t="str">
        <f>IFERROR(IF(OR(HLOOKUP($A964,'Z-scores'!$C$2:$UD$20,8,FALSE)&gt;2,HLOOKUP($A964,'Z-scores'!$C$2:$UD$20,8,FALSE)&lt;-2),"",'Total-corrected counts'!J964),"")</f>
        <v/>
      </c>
      <c r="K964" t="str">
        <f>IFERROR(IF(OR(HLOOKUP($A964,'Z-scores'!$C$2:$UD$20,9,FALSE)&gt;2,HLOOKUP($A964,'Z-scores'!$C$2:$UD$20,9,FALSE)&lt;-2),"",'Total-corrected counts'!K964),"")</f>
        <v/>
      </c>
      <c r="L964" t="str">
        <f>IFERROR(IF(OR(HLOOKUP($A964,'Z-scores'!$C$2:$UD$20,10,FALSE)&gt;2,HLOOKUP($A964,'Z-scores'!$C$2:$UD$20,10,FALSE)&lt;-2),"",'Total-corrected counts'!L964),"")</f>
        <v/>
      </c>
      <c r="M964" t="str">
        <f>IFERROR(IF(OR(HLOOKUP($A964,'Z-scores'!$C$2:$UD$20,11,FALSE)&gt;2,HLOOKUP($A964,'Z-scores'!$C$2:$UD$20,11,FALSE)&lt;-2),"",'Total-corrected counts'!M964),"")</f>
        <v/>
      </c>
      <c r="N964" t="str">
        <f>IFERROR(IF(OR(HLOOKUP($A964,'Z-scores'!$C$2:$UD$20,12,FALSE)&gt;2,HLOOKUP($A964,'Z-scores'!$C$2:$UD$20,12,FALSE)&lt;-2),"",'Total-corrected counts'!N964),"")</f>
        <v/>
      </c>
      <c r="O964" t="str">
        <f>IFERROR(IF(OR(HLOOKUP($A964,'Z-scores'!$C$2:$UD$20,13,FALSE)&gt;2,HLOOKUP($A964,'Z-scores'!$C$2:$UD$20,13,FALSE)&lt;-2),"",'Total-corrected counts'!O964),"")</f>
        <v/>
      </c>
      <c r="P964" t="str">
        <f>IFERROR(IF(OR(HLOOKUP($A964,'Z-scores'!$C$2:$UD$20,14,FALSE)&gt;2,HLOOKUP($A964,'Z-scores'!$C$2:$UD$20,14,FALSE)&lt;-2),"",'Total-corrected counts'!P964),"")</f>
        <v/>
      </c>
      <c r="Q964" t="str">
        <f>IFERROR(IF(OR(HLOOKUP($A964,'Z-scores'!$C$2:$UD$20,15,FALSE)&gt;2,HLOOKUP($A964,'Z-scores'!$C$2:$UD$20,15,FALSE)&lt;-2),"",'Total-corrected counts'!Q964),"")</f>
        <v/>
      </c>
      <c r="R964" t="str">
        <f>IFERROR(IF(OR(HLOOKUP($A964,'Z-scores'!$C$2:$UD$20,16,FALSE)&gt;2,HLOOKUP($A964,'Z-scores'!$C$2:$UD$20,16,FALSE)&lt;-2),"",'Total-corrected counts'!R964),"")</f>
        <v/>
      </c>
      <c r="S964" t="str">
        <f>IFERROR(IF(OR(HLOOKUP($A964,'Z-scores'!$C$2:$UD$20,17,FALSE)&gt;2,HLOOKUP($A964,'Z-scores'!$C$2:$UD$20,17,FALSE)&lt;-2),"",'Total-corrected counts'!S964),"")</f>
        <v/>
      </c>
      <c r="T964" t="str">
        <f>IFERROR(IF(OR(HLOOKUP($A964,'Z-scores'!$C$2:$UD$20,18,FALSE)&gt;2,HLOOKUP($A964,'Z-scores'!$C$2:$UD$20,18,FALSE)&lt;-2),"",'Total-corrected counts'!T964),"")</f>
        <v/>
      </c>
      <c r="U964" t="str">
        <f>IFERROR(IF(OR(HLOOKUP($A964,'Z-scores'!$C$2:$UD$20,19,FALSE)&gt;2,HLOOKUP($A964,'Z-scores'!$C$2:$UD$20,19,FALSE)&lt;-2),"",'Total-corrected counts'!U964),"")</f>
        <v/>
      </c>
      <c r="V964">
        <f t="shared" ref="V964:V1027" si="60">IFERROR(IF(AND(X964=0,Y964=0),0,1),0)</f>
        <v>1</v>
      </c>
      <c r="W964" t="str">
        <f t="shared" ref="W964:W1027" si="61">IFERROR(_xlfn.T.TEST(E964:M964,N964:U964,2,2),"")</f>
        <v/>
      </c>
      <c r="X964" t="str">
        <f t="shared" ref="X964:X1027" si="62">IFERROR(AVERAGE(E964:M964),"")</f>
        <v/>
      </c>
      <c r="Y964" t="str">
        <f t="shared" ref="Y964:Y1027" si="63">IFERROR(AVERAGE(N964:U964),"")</f>
        <v/>
      </c>
    </row>
    <row r="965" spans="1:25" x14ac:dyDescent="0.25">
      <c r="A965">
        <v>973</v>
      </c>
      <c r="B965" t="s">
        <v>479</v>
      </c>
      <c r="C965">
        <v>15700</v>
      </c>
      <c r="D965">
        <v>409</v>
      </c>
      <c r="E965">
        <f>IFERROR(IF(OR(HLOOKUP($A965,'Z-scores'!$C$2:$UD$20,3,FALSE)&gt;2,HLOOKUP(A965,'Z-scores'!$C$2:$UD$20,3,FALSE)&lt;-2),"",'Total-corrected counts'!E965),"")</f>
        <v>2.7606374195997039</v>
      </c>
      <c r="F965">
        <f>IFERROR(IF(OR(HLOOKUP($A965,'Z-scores'!$C$2:$UD$20,4,FALSE)&gt;2,HLOOKUP($A965,'Z-scores'!$C$2:$UD$20,4,FALSE)&lt;-2),"",'Total-corrected counts'!F965),"")</f>
        <v>7.7600265120567515</v>
      </c>
      <c r="G965">
        <f>IFERROR(IF(OR(HLOOKUP($A965,'Z-scores'!$C$2:$UD$20,5,FALSE)&gt;2,HLOOKUP($A965,'Z-scores'!$C$2:$UD$20,5,FALSE)&lt;-2),"",'Total-corrected counts'!G965),"")</f>
        <v>26.965119605465148</v>
      </c>
      <c r="H965">
        <f>IFERROR(IF(OR(HLOOKUP($A965,'Z-scores'!$C$2:$UD$20,6,FALSE)&gt;2,HLOOKUP($A965,'Z-scores'!$C$2:$UD$20,6,FALSE)&lt;-2),"",'Total-corrected counts'!H965),"")</f>
        <v>13.904778790465734</v>
      </c>
      <c r="I965">
        <f>IFERROR(IF(OR(HLOOKUP($A965,'Z-scores'!$C$2:$UD$20,7,FALSE)&gt;2,HLOOKUP($A965,'Z-scores'!$C$2:$UD$20,7,FALSE)&lt;-2),"",'Total-corrected counts'!I965),"")</f>
        <v>4.0019825205717297</v>
      </c>
      <c r="J965">
        <f>IFERROR(IF(OR(HLOOKUP($A965,'Z-scores'!$C$2:$UD$20,8,FALSE)&gt;2,HLOOKUP($A965,'Z-scores'!$C$2:$UD$20,8,FALSE)&lt;-2),"",'Total-corrected counts'!J965),"")</f>
        <v>6.2620680405742561</v>
      </c>
      <c r="K965">
        <f>IFERROR(IF(OR(HLOOKUP($A965,'Z-scores'!$C$2:$UD$20,9,FALSE)&gt;2,HLOOKUP($A965,'Z-scores'!$C$2:$UD$20,9,FALSE)&lt;-2),"",'Total-corrected counts'!K965),"")</f>
        <v>36.340933162383635</v>
      </c>
      <c r="L965">
        <f>IFERROR(IF(OR(HLOOKUP($A965,'Z-scores'!$C$2:$UD$20,10,FALSE)&gt;2,HLOOKUP($A965,'Z-scores'!$C$2:$UD$20,10,FALSE)&lt;-2),"",'Total-corrected counts'!L965),"")</f>
        <v>4.8728473480244903</v>
      </c>
      <c r="M965">
        <f>IFERROR(IF(OR(HLOOKUP($A965,'Z-scores'!$C$2:$UD$20,11,FALSE)&gt;2,HLOOKUP($A965,'Z-scores'!$C$2:$UD$20,11,FALSE)&lt;-2),"",'Total-corrected counts'!M965),"")</f>
        <v>6.4184497485608025</v>
      </c>
      <c r="N965">
        <f>IFERROR(IF(OR(HLOOKUP($A965,'Z-scores'!$C$2:$UD$20,12,FALSE)&gt;2,HLOOKUP($A965,'Z-scores'!$C$2:$UD$20,12,FALSE)&lt;-2),"",'Total-corrected counts'!N965),"")</f>
        <v>13.379679565838561</v>
      </c>
      <c r="O965">
        <f>IFERROR(IF(OR(HLOOKUP($A965,'Z-scores'!$C$2:$UD$20,13,FALSE)&gt;2,HLOOKUP($A965,'Z-scores'!$C$2:$UD$20,13,FALSE)&lt;-2),"",'Total-corrected counts'!O965),"")</f>
        <v>22.30884610194224</v>
      </c>
      <c r="P965">
        <f>IFERROR(IF(OR(HLOOKUP($A965,'Z-scores'!$C$2:$UD$20,14,FALSE)&gt;2,HLOOKUP($A965,'Z-scores'!$C$2:$UD$20,14,FALSE)&lt;-2),"",'Total-corrected counts'!P965),"")</f>
        <v>30.792585333498014</v>
      </c>
      <c r="Q965" t="str">
        <f>IFERROR(IF(OR(HLOOKUP($A965,'Z-scores'!$C$2:$UD$20,15,FALSE)&gt;2,HLOOKUP($A965,'Z-scores'!$C$2:$UD$20,15,FALSE)&lt;-2),"",'Total-corrected counts'!Q965),"")</f>
        <v/>
      </c>
      <c r="R965">
        <f>IFERROR(IF(OR(HLOOKUP($A965,'Z-scores'!$C$2:$UD$20,16,FALSE)&gt;2,HLOOKUP($A965,'Z-scores'!$C$2:$UD$20,16,FALSE)&lt;-2),"",'Total-corrected counts'!R965),"")</f>
        <v>20.183078189894037</v>
      </c>
      <c r="S965">
        <f>IFERROR(IF(OR(HLOOKUP($A965,'Z-scores'!$C$2:$UD$20,17,FALSE)&gt;2,HLOOKUP($A965,'Z-scores'!$C$2:$UD$20,17,FALSE)&lt;-2),"",'Total-corrected counts'!S965),"")</f>
        <v>34.57938547492099</v>
      </c>
      <c r="T965">
        <f>IFERROR(IF(OR(HLOOKUP($A965,'Z-scores'!$C$2:$UD$20,18,FALSE)&gt;2,HLOOKUP($A965,'Z-scores'!$C$2:$UD$20,18,FALSE)&lt;-2),"",'Total-corrected counts'!T965),"")</f>
        <v>12.439798420283056</v>
      </c>
      <c r="U965">
        <f>IFERROR(IF(OR(HLOOKUP($A965,'Z-scores'!$C$2:$UD$20,19,FALSE)&gt;2,HLOOKUP($A965,'Z-scores'!$C$2:$UD$20,19,FALSE)&lt;-2),"",'Total-corrected counts'!U965),"")</f>
        <v>8.0974470910376972</v>
      </c>
      <c r="V965">
        <f t="shared" si="60"/>
        <v>1</v>
      </c>
      <c r="W965">
        <f t="shared" si="61"/>
        <v>0.1637016522873628</v>
      </c>
      <c r="X965">
        <f t="shared" si="62"/>
        <v>12.142982571966918</v>
      </c>
      <c r="Y965">
        <f t="shared" si="63"/>
        <v>20.254402882487803</v>
      </c>
    </row>
    <row r="966" spans="1:25" x14ac:dyDescent="0.25">
      <c r="A966">
        <v>974</v>
      </c>
      <c r="B966" t="s">
        <v>480</v>
      </c>
      <c r="C966">
        <v>6000</v>
      </c>
      <c r="D966">
        <v>345</v>
      </c>
      <c r="E966" t="str">
        <f>IFERROR(IF(OR(HLOOKUP($A966,'Z-scores'!$C$2:$UD$20,3,FALSE)&gt;2,HLOOKUP(A966,'Z-scores'!$C$2:$UD$20,3,FALSE)&lt;-2),"",'Total-corrected counts'!E966),"")</f>
        <v/>
      </c>
      <c r="F966">
        <f>IFERROR(IF(OR(HLOOKUP($A966,'Z-scores'!$C$2:$UD$20,4,FALSE)&gt;2,HLOOKUP($A966,'Z-scores'!$C$2:$UD$20,4,FALSE)&lt;-2),"",'Total-corrected counts'!F966),"")</f>
        <v>33.57482929582271</v>
      </c>
      <c r="G966">
        <f>IFERROR(IF(OR(HLOOKUP($A966,'Z-scores'!$C$2:$UD$20,5,FALSE)&gt;2,HLOOKUP($A966,'Z-scores'!$C$2:$UD$20,5,FALSE)&lt;-2),"",'Total-corrected counts'!G966),"")</f>
        <v>1.7728281847448135</v>
      </c>
      <c r="H966">
        <f>IFERROR(IF(OR(HLOOKUP($A966,'Z-scores'!$C$2:$UD$20,6,FALSE)&gt;2,HLOOKUP($A966,'Z-scores'!$C$2:$UD$20,6,FALSE)&lt;-2),"",'Total-corrected counts'!H966),"")</f>
        <v>40.813876299123059</v>
      </c>
      <c r="I966">
        <f>IFERROR(IF(OR(HLOOKUP($A966,'Z-scores'!$C$2:$UD$20,7,FALSE)&gt;2,HLOOKUP($A966,'Z-scores'!$C$2:$UD$20,7,FALSE)&lt;-2),"",'Total-corrected counts'!I966),"")</f>
        <v>2.4689153703834821</v>
      </c>
      <c r="J966">
        <f>IFERROR(IF(OR(HLOOKUP($A966,'Z-scores'!$C$2:$UD$20,8,FALSE)&gt;2,HLOOKUP($A966,'Z-scores'!$C$2:$UD$20,8,FALSE)&lt;-2),"",'Total-corrected counts'!J966),"")</f>
        <v>61.767658538798194</v>
      </c>
      <c r="K966">
        <f>IFERROR(IF(OR(HLOOKUP($A966,'Z-scores'!$C$2:$UD$20,9,FALSE)&gt;2,HLOOKUP($A966,'Z-scores'!$C$2:$UD$20,9,FALSE)&lt;-2),"",'Total-corrected counts'!K966),"")</f>
        <v>51.52572607168738</v>
      </c>
      <c r="L966">
        <f>IFERROR(IF(OR(HLOOKUP($A966,'Z-scores'!$C$2:$UD$20,10,FALSE)&gt;2,HLOOKUP($A966,'Z-scores'!$C$2:$UD$20,10,FALSE)&lt;-2),"",'Total-corrected counts'!L966),"")</f>
        <v>107.54660735169347</v>
      </c>
      <c r="M966">
        <f>IFERROR(IF(OR(HLOOKUP($A966,'Z-scores'!$C$2:$UD$20,11,FALSE)&gt;2,HLOOKUP($A966,'Z-scores'!$C$2:$UD$20,11,FALSE)&lt;-2),"",'Total-corrected counts'!M966),"")</f>
        <v>71.409285142279472</v>
      </c>
      <c r="N966">
        <f>IFERROR(IF(OR(HLOOKUP($A966,'Z-scores'!$C$2:$UD$20,12,FALSE)&gt;2,HLOOKUP($A966,'Z-scores'!$C$2:$UD$20,12,FALSE)&lt;-2),"",'Total-corrected counts'!N966),"")</f>
        <v>136.17947832079523</v>
      </c>
      <c r="O966">
        <f>IFERROR(IF(OR(HLOOKUP($A966,'Z-scores'!$C$2:$UD$20,13,FALSE)&gt;2,HLOOKUP($A966,'Z-scores'!$C$2:$UD$20,13,FALSE)&lt;-2),"",'Total-corrected counts'!O966),"")</f>
        <v>45.613833167253745</v>
      </c>
      <c r="P966">
        <f>IFERROR(IF(OR(HLOOKUP($A966,'Z-scores'!$C$2:$UD$20,14,FALSE)&gt;2,HLOOKUP($A966,'Z-scores'!$C$2:$UD$20,14,FALSE)&lt;-2),"",'Total-corrected counts'!P966),"")</f>
        <v>57.251557685987429</v>
      </c>
      <c r="Q966">
        <f>IFERROR(IF(OR(HLOOKUP($A966,'Z-scores'!$C$2:$UD$20,15,FALSE)&gt;2,HLOOKUP($A966,'Z-scores'!$C$2:$UD$20,15,FALSE)&lt;-2),"",'Total-corrected counts'!Q966),"")</f>
        <v>4.6025071962930317</v>
      </c>
      <c r="R966">
        <f>IFERROR(IF(OR(HLOOKUP($A966,'Z-scores'!$C$2:$UD$20,16,FALSE)&gt;2,HLOOKUP($A966,'Z-scores'!$C$2:$UD$20,16,FALSE)&lt;-2),"",'Total-corrected counts'!R966),"")</f>
        <v>42.710230380401143</v>
      </c>
      <c r="S966">
        <f>IFERROR(IF(OR(HLOOKUP($A966,'Z-scores'!$C$2:$UD$20,17,FALSE)&gt;2,HLOOKUP($A966,'Z-scores'!$C$2:$UD$20,17,FALSE)&lt;-2),"",'Total-corrected counts'!S966),"")</f>
        <v>13.951180639018357</v>
      </c>
      <c r="T966">
        <f>IFERROR(IF(OR(HLOOKUP($A966,'Z-scores'!$C$2:$UD$20,18,FALSE)&gt;2,HLOOKUP($A966,'Z-scores'!$C$2:$UD$20,18,FALSE)&lt;-2),"",'Total-corrected counts'!T966),"")</f>
        <v>30.480942538096883</v>
      </c>
      <c r="U966">
        <f>IFERROR(IF(OR(HLOOKUP($A966,'Z-scores'!$C$2:$UD$20,19,FALSE)&gt;2,HLOOKUP($A966,'Z-scores'!$C$2:$UD$20,19,FALSE)&lt;-2),"",'Total-corrected counts'!U966),"")</f>
        <v>73.614733361395224</v>
      </c>
      <c r="V966">
        <f t="shared" si="60"/>
        <v>1</v>
      </c>
      <c r="W966">
        <f t="shared" si="61"/>
        <v>0.83016842878504138</v>
      </c>
      <c r="X966">
        <f t="shared" si="62"/>
        <v>46.359965781816577</v>
      </c>
      <c r="Y966">
        <f t="shared" si="63"/>
        <v>50.550557911155124</v>
      </c>
    </row>
    <row r="967" spans="1:25" x14ac:dyDescent="0.25">
      <c r="A967">
        <v>975</v>
      </c>
      <c r="B967" t="s">
        <v>1089</v>
      </c>
      <c r="C967">
        <v>82900</v>
      </c>
      <c r="D967">
        <v>323</v>
      </c>
      <c r="E967" t="str">
        <f>IFERROR(IF(OR(HLOOKUP($A967,'Z-scores'!$C$2:$UD$20,3,FALSE)&gt;2,HLOOKUP(A967,'Z-scores'!$C$2:$UD$20,3,FALSE)&lt;-2),"",'Total-corrected counts'!E967),"")</f>
        <v/>
      </c>
      <c r="F967" t="str">
        <f>IFERROR(IF(OR(HLOOKUP($A967,'Z-scores'!$C$2:$UD$20,4,FALSE)&gt;2,HLOOKUP($A967,'Z-scores'!$C$2:$UD$20,4,FALSE)&lt;-2),"",'Total-corrected counts'!F967),"")</f>
        <v/>
      </c>
      <c r="G967" t="str">
        <f>IFERROR(IF(OR(HLOOKUP($A967,'Z-scores'!$C$2:$UD$20,5,FALSE)&gt;2,HLOOKUP($A967,'Z-scores'!$C$2:$UD$20,5,FALSE)&lt;-2),"",'Total-corrected counts'!G967),"")</f>
        <v/>
      </c>
      <c r="H967" t="str">
        <f>IFERROR(IF(OR(HLOOKUP($A967,'Z-scores'!$C$2:$UD$20,6,FALSE)&gt;2,HLOOKUP($A967,'Z-scores'!$C$2:$UD$20,6,FALSE)&lt;-2),"",'Total-corrected counts'!H967),"")</f>
        <v/>
      </c>
      <c r="I967" t="str">
        <f>IFERROR(IF(OR(HLOOKUP($A967,'Z-scores'!$C$2:$UD$20,7,FALSE)&gt;2,HLOOKUP($A967,'Z-scores'!$C$2:$UD$20,7,FALSE)&lt;-2),"",'Total-corrected counts'!I967),"")</f>
        <v/>
      </c>
      <c r="J967" t="str">
        <f>IFERROR(IF(OR(HLOOKUP($A967,'Z-scores'!$C$2:$UD$20,8,FALSE)&gt;2,HLOOKUP($A967,'Z-scores'!$C$2:$UD$20,8,FALSE)&lt;-2),"",'Total-corrected counts'!J967),"")</f>
        <v/>
      </c>
      <c r="K967" t="str">
        <f>IFERROR(IF(OR(HLOOKUP($A967,'Z-scores'!$C$2:$UD$20,9,FALSE)&gt;2,HLOOKUP($A967,'Z-scores'!$C$2:$UD$20,9,FALSE)&lt;-2),"",'Total-corrected counts'!K967),"")</f>
        <v/>
      </c>
      <c r="L967" t="str">
        <f>IFERROR(IF(OR(HLOOKUP($A967,'Z-scores'!$C$2:$UD$20,10,FALSE)&gt;2,HLOOKUP($A967,'Z-scores'!$C$2:$UD$20,10,FALSE)&lt;-2),"",'Total-corrected counts'!L967),"")</f>
        <v/>
      </c>
      <c r="M967" t="str">
        <f>IFERROR(IF(OR(HLOOKUP($A967,'Z-scores'!$C$2:$UD$20,11,FALSE)&gt;2,HLOOKUP($A967,'Z-scores'!$C$2:$UD$20,11,FALSE)&lt;-2),"",'Total-corrected counts'!M967),"")</f>
        <v/>
      </c>
      <c r="N967" t="str">
        <f>IFERROR(IF(OR(HLOOKUP($A967,'Z-scores'!$C$2:$UD$20,12,FALSE)&gt;2,HLOOKUP($A967,'Z-scores'!$C$2:$UD$20,12,FALSE)&lt;-2),"",'Total-corrected counts'!N967),"")</f>
        <v/>
      </c>
      <c r="O967" t="str">
        <f>IFERROR(IF(OR(HLOOKUP($A967,'Z-scores'!$C$2:$UD$20,13,FALSE)&gt;2,HLOOKUP($A967,'Z-scores'!$C$2:$UD$20,13,FALSE)&lt;-2),"",'Total-corrected counts'!O967),"")</f>
        <v/>
      </c>
      <c r="P967" t="str">
        <f>IFERROR(IF(OR(HLOOKUP($A967,'Z-scores'!$C$2:$UD$20,14,FALSE)&gt;2,HLOOKUP($A967,'Z-scores'!$C$2:$UD$20,14,FALSE)&lt;-2),"",'Total-corrected counts'!P967),"")</f>
        <v/>
      </c>
      <c r="Q967" t="str">
        <f>IFERROR(IF(OR(HLOOKUP($A967,'Z-scores'!$C$2:$UD$20,15,FALSE)&gt;2,HLOOKUP($A967,'Z-scores'!$C$2:$UD$20,15,FALSE)&lt;-2),"",'Total-corrected counts'!Q967),"")</f>
        <v/>
      </c>
      <c r="R967" t="str">
        <f>IFERROR(IF(OR(HLOOKUP($A967,'Z-scores'!$C$2:$UD$20,16,FALSE)&gt;2,HLOOKUP($A967,'Z-scores'!$C$2:$UD$20,16,FALSE)&lt;-2),"",'Total-corrected counts'!R967),"")</f>
        <v/>
      </c>
      <c r="S967" t="str">
        <f>IFERROR(IF(OR(HLOOKUP($A967,'Z-scores'!$C$2:$UD$20,17,FALSE)&gt;2,HLOOKUP($A967,'Z-scores'!$C$2:$UD$20,17,FALSE)&lt;-2),"",'Total-corrected counts'!S967),"")</f>
        <v/>
      </c>
      <c r="T967" t="str">
        <f>IFERROR(IF(OR(HLOOKUP($A967,'Z-scores'!$C$2:$UD$20,18,FALSE)&gt;2,HLOOKUP($A967,'Z-scores'!$C$2:$UD$20,18,FALSE)&lt;-2),"",'Total-corrected counts'!T967),"")</f>
        <v/>
      </c>
      <c r="U967" t="str">
        <f>IFERROR(IF(OR(HLOOKUP($A967,'Z-scores'!$C$2:$UD$20,19,FALSE)&gt;2,HLOOKUP($A967,'Z-scores'!$C$2:$UD$20,19,FALSE)&lt;-2),"",'Total-corrected counts'!U967),"")</f>
        <v/>
      </c>
      <c r="V967">
        <f t="shared" si="60"/>
        <v>1</v>
      </c>
      <c r="W967" t="str">
        <f t="shared" si="61"/>
        <v/>
      </c>
      <c r="X967" t="str">
        <f t="shared" si="62"/>
        <v/>
      </c>
      <c r="Y967" t="str">
        <f t="shared" si="63"/>
        <v/>
      </c>
    </row>
    <row r="968" spans="1:25" x14ac:dyDescent="0.25">
      <c r="A968">
        <v>976</v>
      </c>
      <c r="B968" t="s">
        <v>1090</v>
      </c>
      <c r="C968">
        <v>55500</v>
      </c>
      <c r="D968">
        <v>920</v>
      </c>
      <c r="E968" t="str">
        <f>IFERROR(IF(OR(HLOOKUP($A968,'Z-scores'!$C$2:$UD$20,3,FALSE)&gt;2,HLOOKUP(A968,'Z-scores'!$C$2:$UD$20,3,FALSE)&lt;-2),"",'Total-corrected counts'!E968),"")</f>
        <v/>
      </c>
      <c r="F968" t="str">
        <f>IFERROR(IF(OR(HLOOKUP($A968,'Z-scores'!$C$2:$UD$20,4,FALSE)&gt;2,HLOOKUP($A968,'Z-scores'!$C$2:$UD$20,4,FALSE)&lt;-2),"",'Total-corrected counts'!F968),"")</f>
        <v/>
      </c>
      <c r="G968" t="str">
        <f>IFERROR(IF(OR(HLOOKUP($A968,'Z-scores'!$C$2:$UD$20,5,FALSE)&gt;2,HLOOKUP($A968,'Z-scores'!$C$2:$UD$20,5,FALSE)&lt;-2),"",'Total-corrected counts'!G968),"")</f>
        <v/>
      </c>
      <c r="H968" t="str">
        <f>IFERROR(IF(OR(HLOOKUP($A968,'Z-scores'!$C$2:$UD$20,6,FALSE)&gt;2,HLOOKUP($A968,'Z-scores'!$C$2:$UD$20,6,FALSE)&lt;-2),"",'Total-corrected counts'!H968),"")</f>
        <v/>
      </c>
      <c r="I968" t="str">
        <f>IFERROR(IF(OR(HLOOKUP($A968,'Z-scores'!$C$2:$UD$20,7,FALSE)&gt;2,HLOOKUP($A968,'Z-scores'!$C$2:$UD$20,7,FALSE)&lt;-2),"",'Total-corrected counts'!I968),"")</f>
        <v/>
      </c>
      <c r="J968" t="str">
        <f>IFERROR(IF(OR(HLOOKUP($A968,'Z-scores'!$C$2:$UD$20,8,FALSE)&gt;2,HLOOKUP($A968,'Z-scores'!$C$2:$UD$20,8,FALSE)&lt;-2),"",'Total-corrected counts'!J968),"")</f>
        <v/>
      </c>
      <c r="K968" t="str">
        <f>IFERROR(IF(OR(HLOOKUP($A968,'Z-scores'!$C$2:$UD$20,9,FALSE)&gt;2,HLOOKUP($A968,'Z-scores'!$C$2:$UD$20,9,FALSE)&lt;-2),"",'Total-corrected counts'!K968),"")</f>
        <v/>
      </c>
      <c r="L968" t="str">
        <f>IFERROR(IF(OR(HLOOKUP($A968,'Z-scores'!$C$2:$UD$20,10,FALSE)&gt;2,HLOOKUP($A968,'Z-scores'!$C$2:$UD$20,10,FALSE)&lt;-2),"",'Total-corrected counts'!L968),"")</f>
        <v/>
      </c>
      <c r="M968" t="str">
        <f>IFERROR(IF(OR(HLOOKUP($A968,'Z-scores'!$C$2:$UD$20,11,FALSE)&gt;2,HLOOKUP($A968,'Z-scores'!$C$2:$UD$20,11,FALSE)&lt;-2),"",'Total-corrected counts'!M968),"")</f>
        <v/>
      </c>
      <c r="N968" t="str">
        <f>IFERROR(IF(OR(HLOOKUP($A968,'Z-scores'!$C$2:$UD$20,12,FALSE)&gt;2,HLOOKUP($A968,'Z-scores'!$C$2:$UD$20,12,FALSE)&lt;-2),"",'Total-corrected counts'!N968),"")</f>
        <v/>
      </c>
      <c r="O968" t="str">
        <f>IFERROR(IF(OR(HLOOKUP($A968,'Z-scores'!$C$2:$UD$20,13,FALSE)&gt;2,HLOOKUP($A968,'Z-scores'!$C$2:$UD$20,13,FALSE)&lt;-2),"",'Total-corrected counts'!O968),"")</f>
        <v/>
      </c>
      <c r="P968" t="str">
        <f>IFERROR(IF(OR(HLOOKUP($A968,'Z-scores'!$C$2:$UD$20,14,FALSE)&gt;2,HLOOKUP($A968,'Z-scores'!$C$2:$UD$20,14,FALSE)&lt;-2),"",'Total-corrected counts'!P968),"")</f>
        <v/>
      </c>
      <c r="Q968" t="str">
        <f>IFERROR(IF(OR(HLOOKUP($A968,'Z-scores'!$C$2:$UD$20,15,FALSE)&gt;2,HLOOKUP($A968,'Z-scores'!$C$2:$UD$20,15,FALSE)&lt;-2),"",'Total-corrected counts'!Q968),"")</f>
        <v/>
      </c>
      <c r="R968" t="str">
        <f>IFERROR(IF(OR(HLOOKUP($A968,'Z-scores'!$C$2:$UD$20,16,FALSE)&gt;2,HLOOKUP($A968,'Z-scores'!$C$2:$UD$20,16,FALSE)&lt;-2),"",'Total-corrected counts'!R968),"")</f>
        <v/>
      </c>
      <c r="S968" t="str">
        <f>IFERROR(IF(OR(HLOOKUP($A968,'Z-scores'!$C$2:$UD$20,17,FALSE)&gt;2,HLOOKUP($A968,'Z-scores'!$C$2:$UD$20,17,FALSE)&lt;-2),"",'Total-corrected counts'!S968),"")</f>
        <v/>
      </c>
      <c r="T968" t="str">
        <f>IFERROR(IF(OR(HLOOKUP($A968,'Z-scores'!$C$2:$UD$20,18,FALSE)&gt;2,HLOOKUP($A968,'Z-scores'!$C$2:$UD$20,18,FALSE)&lt;-2),"",'Total-corrected counts'!T968),"")</f>
        <v/>
      </c>
      <c r="U968" t="str">
        <f>IFERROR(IF(OR(HLOOKUP($A968,'Z-scores'!$C$2:$UD$20,19,FALSE)&gt;2,HLOOKUP($A968,'Z-scores'!$C$2:$UD$20,19,FALSE)&lt;-2),"",'Total-corrected counts'!U968),"")</f>
        <v/>
      </c>
      <c r="V968">
        <f t="shared" si="60"/>
        <v>1</v>
      </c>
      <c r="W968" t="str">
        <f t="shared" si="61"/>
        <v/>
      </c>
      <c r="X968" t="str">
        <f t="shared" si="62"/>
        <v/>
      </c>
      <c r="Y968" t="str">
        <f t="shared" si="63"/>
        <v/>
      </c>
    </row>
    <row r="969" spans="1:25" x14ac:dyDescent="0.25">
      <c r="A969">
        <v>977</v>
      </c>
      <c r="B969" t="s">
        <v>481</v>
      </c>
      <c r="C969">
        <v>29700</v>
      </c>
      <c r="D969">
        <v>895</v>
      </c>
      <c r="E969" t="str">
        <f>IFERROR(IF(OR(HLOOKUP($A969,'Z-scores'!$C$2:$UD$20,3,FALSE)&gt;2,HLOOKUP(A969,'Z-scores'!$C$2:$UD$20,3,FALSE)&lt;-2),"",'Total-corrected counts'!E969),"")</f>
        <v/>
      </c>
      <c r="F969">
        <f>IFERROR(IF(OR(HLOOKUP($A969,'Z-scores'!$C$2:$UD$20,4,FALSE)&gt;2,HLOOKUP($A969,'Z-scores'!$C$2:$UD$20,4,FALSE)&lt;-2),"",'Total-corrected counts'!F969),"")</f>
        <v>7.9897101720330612</v>
      </c>
      <c r="G969">
        <f>IFERROR(IF(OR(HLOOKUP($A969,'Z-scores'!$C$2:$UD$20,5,FALSE)&gt;2,HLOOKUP($A969,'Z-scores'!$C$2:$UD$20,5,FALSE)&lt;-2),"",'Total-corrected counts'!G969),"")</f>
        <v>5.6609627262874165</v>
      </c>
      <c r="H969">
        <f>IFERROR(IF(OR(HLOOKUP($A969,'Z-scores'!$C$2:$UD$20,6,FALSE)&gt;2,HLOOKUP($A969,'Z-scores'!$C$2:$UD$20,6,FALSE)&lt;-2),"",'Total-corrected counts'!H969),"")</f>
        <v>6.1077718080610017</v>
      </c>
      <c r="I969">
        <f>IFERROR(IF(OR(HLOOKUP($A969,'Z-scores'!$C$2:$UD$20,7,FALSE)&gt;2,HLOOKUP($A969,'Z-scores'!$C$2:$UD$20,7,FALSE)&lt;-2),"",'Total-corrected counts'!I969),"")</f>
        <v>6.1753668740514529</v>
      </c>
      <c r="J969">
        <f>IFERROR(IF(OR(HLOOKUP($A969,'Z-scores'!$C$2:$UD$20,8,FALSE)&gt;2,HLOOKUP($A969,'Z-scores'!$C$2:$UD$20,8,FALSE)&lt;-2),"",'Total-corrected counts'!J969),"")</f>
        <v>2.6675423700398997</v>
      </c>
      <c r="K969">
        <f>IFERROR(IF(OR(HLOOKUP($A969,'Z-scores'!$C$2:$UD$20,9,FALSE)&gt;2,HLOOKUP($A969,'Z-scores'!$C$2:$UD$20,9,FALSE)&lt;-2),"",'Total-corrected counts'!K969),"")</f>
        <v>6.8008250181169521</v>
      </c>
      <c r="L969">
        <f>IFERROR(IF(OR(HLOOKUP($A969,'Z-scores'!$C$2:$UD$20,10,FALSE)&gt;2,HLOOKUP($A969,'Z-scores'!$C$2:$UD$20,10,FALSE)&lt;-2),"",'Total-corrected counts'!L969),"")</f>
        <v>15.280014534755528</v>
      </c>
      <c r="M969">
        <f>IFERROR(IF(OR(HLOOKUP($A969,'Z-scores'!$C$2:$UD$20,11,FALSE)&gt;2,HLOOKUP($A969,'Z-scores'!$C$2:$UD$20,11,FALSE)&lt;-2),"",'Total-corrected counts'!M969),"")</f>
        <v>6.4737414908312472</v>
      </c>
      <c r="N969">
        <f>IFERROR(IF(OR(HLOOKUP($A969,'Z-scores'!$C$2:$UD$20,12,FALSE)&gt;2,HLOOKUP($A969,'Z-scores'!$C$2:$UD$20,12,FALSE)&lt;-2),"",'Total-corrected counts'!N969),"")</f>
        <v>18.914834673897804</v>
      </c>
      <c r="O969">
        <f>IFERROR(IF(OR(HLOOKUP($A969,'Z-scores'!$C$2:$UD$20,13,FALSE)&gt;2,HLOOKUP($A969,'Z-scores'!$C$2:$UD$20,13,FALSE)&lt;-2),"",'Total-corrected counts'!O969),"")</f>
        <v>4.5061917228089694</v>
      </c>
      <c r="P969">
        <f>IFERROR(IF(OR(HLOOKUP($A969,'Z-scores'!$C$2:$UD$20,14,FALSE)&gt;2,HLOOKUP($A969,'Z-scores'!$C$2:$UD$20,14,FALSE)&lt;-2),"",'Total-corrected counts'!P969),"")</f>
        <v>10.098942282172908</v>
      </c>
      <c r="Q969">
        <f>IFERROR(IF(OR(HLOOKUP($A969,'Z-scores'!$C$2:$UD$20,15,FALSE)&gt;2,HLOOKUP($A969,'Z-scores'!$C$2:$UD$20,15,FALSE)&lt;-2),"",'Total-corrected counts'!Q969),"")</f>
        <v>6.084670530692482</v>
      </c>
      <c r="R969">
        <f>IFERROR(IF(OR(HLOOKUP($A969,'Z-scores'!$C$2:$UD$20,16,FALSE)&gt;2,HLOOKUP($A969,'Z-scores'!$C$2:$UD$20,16,FALSE)&lt;-2),"",'Total-corrected counts'!R969),"")</f>
        <v>4.0830964215807075</v>
      </c>
      <c r="S969">
        <f>IFERROR(IF(OR(HLOOKUP($A969,'Z-scores'!$C$2:$UD$20,17,FALSE)&gt;2,HLOOKUP($A969,'Z-scores'!$C$2:$UD$20,17,FALSE)&lt;-2),"",'Total-corrected counts'!S969),"")</f>
        <v>8.343566008626933</v>
      </c>
      <c r="T969">
        <f>IFERROR(IF(OR(HLOOKUP($A969,'Z-scores'!$C$2:$UD$20,18,FALSE)&gt;2,HLOOKUP($A969,'Z-scores'!$C$2:$UD$20,18,FALSE)&lt;-2),"",'Total-corrected counts'!T969),"")</f>
        <v>13.642541361470647</v>
      </c>
      <c r="U969">
        <f>IFERROR(IF(OR(HLOOKUP($A969,'Z-scores'!$C$2:$UD$20,19,FALSE)&gt;2,HLOOKUP($A969,'Z-scores'!$C$2:$UD$20,19,FALSE)&lt;-2),"",'Total-corrected counts'!U969),"")</f>
        <v>7.8587763568431237</v>
      </c>
      <c r="V969">
        <f t="shared" si="60"/>
        <v>1</v>
      </c>
      <c r="W969">
        <f t="shared" si="61"/>
        <v>0.36447856240966359</v>
      </c>
      <c r="X969">
        <f t="shared" si="62"/>
        <v>7.1444918742720693</v>
      </c>
      <c r="Y969">
        <f t="shared" si="63"/>
        <v>9.1915774197616962</v>
      </c>
    </row>
    <row r="970" spans="1:25" x14ac:dyDescent="0.25">
      <c r="A970">
        <v>978</v>
      </c>
      <c r="B970" t="s">
        <v>482</v>
      </c>
      <c r="C970">
        <v>95000</v>
      </c>
      <c r="D970">
        <v>938</v>
      </c>
      <c r="E970" t="str">
        <f>IFERROR(IF(OR(HLOOKUP($A970,'Z-scores'!$C$2:$UD$20,3,FALSE)&gt;2,HLOOKUP(A970,'Z-scores'!$C$2:$UD$20,3,FALSE)&lt;-2),"",'Total-corrected counts'!E970),"")</f>
        <v/>
      </c>
      <c r="F970">
        <f>IFERROR(IF(OR(HLOOKUP($A970,'Z-scores'!$C$2:$UD$20,4,FALSE)&gt;2,HLOOKUP($A970,'Z-scores'!$C$2:$UD$20,4,FALSE)&lt;-2),"",'Total-corrected counts'!F970),"")</f>
        <v>22.599231544097623</v>
      </c>
      <c r="G970">
        <f>IFERROR(IF(OR(HLOOKUP($A970,'Z-scores'!$C$2:$UD$20,5,FALSE)&gt;2,HLOOKUP($A970,'Z-scores'!$C$2:$UD$20,5,FALSE)&lt;-2),"",'Total-corrected counts'!G970),"")</f>
        <v>12.510526167346923</v>
      </c>
      <c r="H970">
        <f>IFERROR(IF(OR(HLOOKUP($A970,'Z-scores'!$C$2:$UD$20,6,FALSE)&gt;2,HLOOKUP($A970,'Z-scores'!$C$2:$UD$20,6,FALSE)&lt;-2),"",'Total-corrected counts'!H970),"")</f>
        <v>0.23035025104687207</v>
      </c>
      <c r="I970">
        <f>IFERROR(IF(OR(HLOOKUP($A970,'Z-scores'!$C$2:$UD$20,7,FALSE)&gt;2,HLOOKUP($A970,'Z-scores'!$C$2:$UD$20,7,FALSE)&lt;-2),"",'Total-corrected counts'!I970),"")</f>
        <v>0</v>
      </c>
      <c r="J970">
        <f>IFERROR(IF(OR(HLOOKUP($A970,'Z-scores'!$C$2:$UD$20,8,FALSE)&gt;2,HLOOKUP($A970,'Z-scores'!$C$2:$UD$20,8,FALSE)&lt;-2),"",'Total-corrected counts'!J970),"")</f>
        <v>0</v>
      </c>
      <c r="K970">
        <f>IFERROR(IF(OR(HLOOKUP($A970,'Z-scores'!$C$2:$UD$20,9,FALSE)&gt;2,HLOOKUP($A970,'Z-scores'!$C$2:$UD$20,9,FALSE)&lt;-2),"",'Total-corrected counts'!K970),"")</f>
        <v>0</v>
      </c>
      <c r="L970">
        <f>IFERROR(IF(OR(HLOOKUP($A970,'Z-scores'!$C$2:$UD$20,10,FALSE)&gt;2,HLOOKUP($A970,'Z-scores'!$C$2:$UD$20,10,FALSE)&lt;-2),"",'Total-corrected counts'!L970),"")</f>
        <v>0</v>
      </c>
      <c r="M970">
        <f>IFERROR(IF(OR(HLOOKUP($A970,'Z-scores'!$C$2:$UD$20,11,FALSE)&gt;2,HLOOKUP($A970,'Z-scores'!$C$2:$UD$20,11,FALSE)&lt;-2),"",'Total-corrected counts'!M970),"")</f>
        <v>0</v>
      </c>
      <c r="N970">
        <f>IFERROR(IF(OR(HLOOKUP($A970,'Z-scores'!$C$2:$UD$20,12,FALSE)&gt;2,HLOOKUP($A970,'Z-scores'!$C$2:$UD$20,12,FALSE)&lt;-2),"",'Total-corrected counts'!N970),"")</f>
        <v>2.8133983744605744</v>
      </c>
      <c r="O970">
        <f>IFERROR(IF(OR(HLOOKUP($A970,'Z-scores'!$C$2:$UD$20,13,FALSE)&gt;2,HLOOKUP($A970,'Z-scores'!$C$2:$UD$20,13,FALSE)&lt;-2),"",'Total-corrected counts'!O970),"")</f>
        <v>20.673290331004857</v>
      </c>
      <c r="P970">
        <f>IFERROR(IF(OR(HLOOKUP($A970,'Z-scores'!$C$2:$UD$20,14,FALSE)&gt;2,HLOOKUP($A970,'Z-scores'!$C$2:$UD$20,14,FALSE)&lt;-2),"",'Total-corrected counts'!P970),"")</f>
        <v>0</v>
      </c>
      <c r="Q970">
        <f>IFERROR(IF(OR(HLOOKUP($A970,'Z-scores'!$C$2:$UD$20,15,FALSE)&gt;2,HLOOKUP($A970,'Z-scores'!$C$2:$UD$20,15,FALSE)&lt;-2),"",'Total-corrected counts'!Q970),"")</f>
        <v>30.979163903862204</v>
      </c>
      <c r="R970">
        <f>IFERROR(IF(OR(HLOOKUP($A970,'Z-scores'!$C$2:$UD$20,16,FALSE)&gt;2,HLOOKUP($A970,'Z-scores'!$C$2:$UD$20,16,FALSE)&lt;-2),"",'Total-corrected counts'!R970),"")</f>
        <v>0</v>
      </c>
      <c r="S970">
        <f>IFERROR(IF(OR(HLOOKUP($A970,'Z-scores'!$C$2:$UD$20,17,FALSE)&gt;2,HLOOKUP($A970,'Z-scores'!$C$2:$UD$20,17,FALSE)&lt;-2),"",'Total-corrected counts'!S970),"")</f>
        <v>0</v>
      </c>
      <c r="T970">
        <f>IFERROR(IF(OR(HLOOKUP($A970,'Z-scores'!$C$2:$UD$20,18,FALSE)&gt;2,HLOOKUP($A970,'Z-scores'!$C$2:$UD$20,18,FALSE)&lt;-2),"",'Total-corrected counts'!T970),"")</f>
        <v>0</v>
      </c>
      <c r="U970">
        <f>IFERROR(IF(OR(HLOOKUP($A970,'Z-scores'!$C$2:$UD$20,19,FALSE)&gt;2,HLOOKUP($A970,'Z-scores'!$C$2:$UD$20,19,FALSE)&lt;-2),"",'Total-corrected counts'!U970),"")</f>
        <v>27.659768359203795</v>
      </c>
      <c r="V970">
        <f t="shared" si="60"/>
        <v>1</v>
      </c>
      <c r="W970">
        <f t="shared" si="61"/>
        <v>0.32341182328931872</v>
      </c>
      <c r="X970">
        <f t="shared" si="62"/>
        <v>4.417513495311427</v>
      </c>
      <c r="Y970">
        <f t="shared" si="63"/>
        <v>10.26570262106643</v>
      </c>
    </row>
    <row r="971" spans="1:25" x14ac:dyDescent="0.25">
      <c r="A971">
        <v>979</v>
      </c>
      <c r="B971" t="s">
        <v>1091</v>
      </c>
      <c r="C971">
        <v>106700</v>
      </c>
      <c r="D971">
        <v>776</v>
      </c>
      <c r="E971" t="str">
        <f>IFERROR(IF(OR(HLOOKUP($A971,'Z-scores'!$C$2:$UD$20,3,FALSE)&gt;2,HLOOKUP(A971,'Z-scores'!$C$2:$UD$20,3,FALSE)&lt;-2),"",'Total-corrected counts'!E971),"")</f>
        <v/>
      </c>
      <c r="F971" t="str">
        <f>IFERROR(IF(OR(HLOOKUP($A971,'Z-scores'!$C$2:$UD$20,4,FALSE)&gt;2,HLOOKUP($A971,'Z-scores'!$C$2:$UD$20,4,FALSE)&lt;-2),"",'Total-corrected counts'!F971),"")</f>
        <v/>
      </c>
      <c r="G971" t="str">
        <f>IFERROR(IF(OR(HLOOKUP($A971,'Z-scores'!$C$2:$UD$20,5,FALSE)&gt;2,HLOOKUP($A971,'Z-scores'!$C$2:$UD$20,5,FALSE)&lt;-2),"",'Total-corrected counts'!G971),"")</f>
        <v/>
      </c>
      <c r="H971" t="str">
        <f>IFERROR(IF(OR(HLOOKUP($A971,'Z-scores'!$C$2:$UD$20,6,FALSE)&gt;2,HLOOKUP($A971,'Z-scores'!$C$2:$UD$20,6,FALSE)&lt;-2),"",'Total-corrected counts'!H971),"")</f>
        <v/>
      </c>
      <c r="I971" t="str">
        <f>IFERROR(IF(OR(HLOOKUP($A971,'Z-scores'!$C$2:$UD$20,7,FALSE)&gt;2,HLOOKUP($A971,'Z-scores'!$C$2:$UD$20,7,FALSE)&lt;-2),"",'Total-corrected counts'!I971),"")</f>
        <v/>
      </c>
      <c r="J971" t="str">
        <f>IFERROR(IF(OR(HLOOKUP($A971,'Z-scores'!$C$2:$UD$20,8,FALSE)&gt;2,HLOOKUP($A971,'Z-scores'!$C$2:$UD$20,8,FALSE)&lt;-2),"",'Total-corrected counts'!J971),"")</f>
        <v/>
      </c>
      <c r="K971" t="str">
        <f>IFERROR(IF(OR(HLOOKUP($A971,'Z-scores'!$C$2:$UD$20,9,FALSE)&gt;2,HLOOKUP($A971,'Z-scores'!$C$2:$UD$20,9,FALSE)&lt;-2),"",'Total-corrected counts'!K971),"")</f>
        <v/>
      </c>
      <c r="L971" t="str">
        <f>IFERROR(IF(OR(HLOOKUP($A971,'Z-scores'!$C$2:$UD$20,10,FALSE)&gt;2,HLOOKUP($A971,'Z-scores'!$C$2:$UD$20,10,FALSE)&lt;-2),"",'Total-corrected counts'!L971),"")</f>
        <v/>
      </c>
      <c r="M971" t="str">
        <f>IFERROR(IF(OR(HLOOKUP($A971,'Z-scores'!$C$2:$UD$20,11,FALSE)&gt;2,HLOOKUP($A971,'Z-scores'!$C$2:$UD$20,11,FALSE)&lt;-2),"",'Total-corrected counts'!M971),"")</f>
        <v/>
      </c>
      <c r="N971" t="str">
        <f>IFERROR(IF(OR(HLOOKUP($A971,'Z-scores'!$C$2:$UD$20,12,FALSE)&gt;2,HLOOKUP($A971,'Z-scores'!$C$2:$UD$20,12,FALSE)&lt;-2),"",'Total-corrected counts'!N971),"")</f>
        <v/>
      </c>
      <c r="O971" t="str">
        <f>IFERROR(IF(OR(HLOOKUP($A971,'Z-scores'!$C$2:$UD$20,13,FALSE)&gt;2,HLOOKUP($A971,'Z-scores'!$C$2:$UD$20,13,FALSE)&lt;-2),"",'Total-corrected counts'!O971),"")</f>
        <v/>
      </c>
      <c r="P971" t="str">
        <f>IFERROR(IF(OR(HLOOKUP($A971,'Z-scores'!$C$2:$UD$20,14,FALSE)&gt;2,HLOOKUP($A971,'Z-scores'!$C$2:$UD$20,14,FALSE)&lt;-2),"",'Total-corrected counts'!P971),"")</f>
        <v/>
      </c>
      <c r="Q971" t="str">
        <f>IFERROR(IF(OR(HLOOKUP($A971,'Z-scores'!$C$2:$UD$20,15,FALSE)&gt;2,HLOOKUP($A971,'Z-scores'!$C$2:$UD$20,15,FALSE)&lt;-2),"",'Total-corrected counts'!Q971),"")</f>
        <v/>
      </c>
      <c r="R971" t="str">
        <f>IFERROR(IF(OR(HLOOKUP($A971,'Z-scores'!$C$2:$UD$20,16,FALSE)&gt;2,HLOOKUP($A971,'Z-scores'!$C$2:$UD$20,16,FALSE)&lt;-2),"",'Total-corrected counts'!R971),"")</f>
        <v/>
      </c>
      <c r="S971" t="str">
        <f>IFERROR(IF(OR(HLOOKUP($A971,'Z-scores'!$C$2:$UD$20,17,FALSE)&gt;2,HLOOKUP($A971,'Z-scores'!$C$2:$UD$20,17,FALSE)&lt;-2),"",'Total-corrected counts'!S971),"")</f>
        <v/>
      </c>
      <c r="T971" t="str">
        <f>IFERROR(IF(OR(HLOOKUP($A971,'Z-scores'!$C$2:$UD$20,18,FALSE)&gt;2,HLOOKUP($A971,'Z-scores'!$C$2:$UD$20,18,FALSE)&lt;-2),"",'Total-corrected counts'!T971),"")</f>
        <v/>
      </c>
      <c r="U971" t="str">
        <f>IFERROR(IF(OR(HLOOKUP($A971,'Z-scores'!$C$2:$UD$20,19,FALSE)&gt;2,HLOOKUP($A971,'Z-scores'!$C$2:$UD$20,19,FALSE)&lt;-2),"",'Total-corrected counts'!U971),"")</f>
        <v/>
      </c>
      <c r="V971">
        <f t="shared" si="60"/>
        <v>1</v>
      </c>
      <c r="W971" t="str">
        <f t="shared" si="61"/>
        <v/>
      </c>
      <c r="X971" t="str">
        <f t="shared" si="62"/>
        <v/>
      </c>
      <c r="Y971" t="str">
        <f t="shared" si="63"/>
        <v/>
      </c>
    </row>
    <row r="972" spans="1:25" x14ac:dyDescent="0.25">
      <c r="A972">
        <v>980</v>
      </c>
      <c r="B972" t="s">
        <v>483</v>
      </c>
      <c r="C972">
        <v>76000</v>
      </c>
      <c r="D972">
        <v>467</v>
      </c>
      <c r="E972" t="str">
        <f>IFERROR(IF(OR(HLOOKUP($A972,'Z-scores'!$C$2:$UD$20,3,FALSE)&gt;2,HLOOKUP(A972,'Z-scores'!$C$2:$UD$20,3,FALSE)&lt;-2),"",'Total-corrected counts'!E972),"")</f>
        <v/>
      </c>
      <c r="F972">
        <f>IFERROR(IF(OR(HLOOKUP($A972,'Z-scores'!$C$2:$UD$20,4,FALSE)&gt;2,HLOOKUP($A972,'Z-scores'!$C$2:$UD$20,4,FALSE)&lt;-2),"",'Total-corrected counts'!F972),"")</f>
        <v>0.10663884213185811</v>
      </c>
      <c r="G972">
        <f>IFERROR(IF(OR(HLOOKUP($A972,'Z-scores'!$C$2:$UD$20,5,FALSE)&gt;2,HLOOKUP($A972,'Z-scores'!$C$2:$UD$20,5,FALSE)&lt;-2),"",'Total-corrected counts'!G972),"")</f>
        <v>2.0145774826645608E-2</v>
      </c>
      <c r="H972">
        <f>IFERROR(IF(OR(HLOOKUP($A972,'Z-scores'!$C$2:$UD$20,6,FALSE)&gt;2,HLOOKUP($A972,'Z-scores'!$C$2:$UD$20,6,FALSE)&lt;-2),"",'Total-corrected counts'!H972),"")</f>
        <v>2.0940931913352008E-2</v>
      </c>
      <c r="I972">
        <f>IFERROR(IF(OR(HLOOKUP($A972,'Z-scores'!$C$2:$UD$20,7,FALSE)&gt;2,HLOOKUP($A972,'Z-scores'!$C$2:$UD$20,7,FALSE)&lt;-2),"",'Total-corrected counts'!I972),"")</f>
        <v>0.36941377112969809</v>
      </c>
      <c r="J972">
        <f>IFERROR(IF(OR(HLOOKUP($A972,'Z-scores'!$C$2:$UD$20,8,FALSE)&gt;2,HLOOKUP($A972,'Z-scores'!$C$2:$UD$20,8,FALSE)&lt;-2),"",'Total-corrected counts'!J972),"")</f>
        <v>0</v>
      </c>
      <c r="K972">
        <f>IFERROR(IF(OR(HLOOKUP($A972,'Z-scores'!$C$2:$UD$20,9,FALSE)&gt;2,HLOOKUP($A972,'Z-scores'!$C$2:$UD$20,9,FALSE)&lt;-2),"",'Total-corrected counts'!K972),"")</f>
        <v>0.46825352583756064</v>
      </c>
      <c r="L972">
        <f>IFERROR(IF(OR(HLOOKUP($A972,'Z-scores'!$C$2:$UD$20,10,FALSE)&gt;2,HLOOKUP($A972,'Z-scores'!$C$2:$UD$20,10,FALSE)&lt;-2),"",'Total-corrected counts'!L972),"")</f>
        <v>7.9376698881846897E-2</v>
      </c>
      <c r="M972">
        <f>IFERROR(IF(OR(HLOOKUP($A972,'Z-scores'!$C$2:$UD$20,11,FALSE)&gt;2,HLOOKUP($A972,'Z-scores'!$C$2:$UD$20,11,FALSE)&lt;-2),"",'Total-corrected counts'!M972),"")</f>
        <v>9.2152903784074695E-3</v>
      </c>
      <c r="N972">
        <f>IFERROR(IF(OR(HLOOKUP($A972,'Z-scores'!$C$2:$UD$20,12,FALSE)&gt;2,HLOOKUP($A972,'Z-scores'!$C$2:$UD$20,12,FALSE)&lt;-2),"",'Total-corrected counts'!N972),"")</f>
        <v>0</v>
      </c>
      <c r="O972">
        <f>IFERROR(IF(OR(HLOOKUP($A972,'Z-scores'!$C$2:$UD$20,13,FALSE)&gt;2,HLOOKUP($A972,'Z-scores'!$C$2:$UD$20,13,FALSE)&lt;-2),"",'Total-corrected counts'!O972),"")</f>
        <v>3.3653410924637563E-2</v>
      </c>
      <c r="P972">
        <f>IFERROR(IF(OR(HLOOKUP($A972,'Z-scores'!$C$2:$UD$20,14,FALSE)&gt;2,HLOOKUP($A972,'Z-scores'!$C$2:$UD$20,14,FALSE)&lt;-2),"",'Total-corrected counts'!P972),"")</f>
        <v>0</v>
      </c>
      <c r="Q972">
        <f>IFERROR(IF(OR(HLOOKUP($A972,'Z-scores'!$C$2:$UD$20,15,FALSE)&gt;2,HLOOKUP($A972,'Z-scores'!$C$2:$UD$20,15,FALSE)&lt;-2),"",'Total-corrected counts'!Q972),"")</f>
        <v>0</v>
      </c>
      <c r="R972">
        <f>IFERROR(IF(OR(HLOOKUP($A972,'Z-scores'!$C$2:$UD$20,16,FALSE)&gt;2,HLOOKUP($A972,'Z-scores'!$C$2:$UD$20,16,FALSE)&lt;-2),"",'Total-corrected counts'!R972),"")</f>
        <v>0</v>
      </c>
      <c r="S972">
        <f>IFERROR(IF(OR(HLOOKUP($A972,'Z-scores'!$C$2:$UD$20,17,FALSE)&gt;2,HLOOKUP($A972,'Z-scores'!$C$2:$UD$20,17,FALSE)&lt;-2),"",'Total-corrected counts'!S972),"")</f>
        <v>0</v>
      </c>
      <c r="T972">
        <f>IFERROR(IF(OR(HLOOKUP($A972,'Z-scores'!$C$2:$UD$20,18,FALSE)&gt;2,HLOOKUP($A972,'Z-scores'!$C$2:$UD$20,18,FALSE)&lt;-2),"",'Total-corrected counts'!T972),"")</f>
        <v>0.15463837815268991</v>
      </c>
      <c r="U972">
        <f>IFERROR(IF(OR(HLOOKUP($A972,'Z-scores'!$C$2:$UD$20,19,FALSE)&gt;2,HLOOKUP($A972,'Z-scores'!$C$2:$UD$20,19,FALSE)&lt;-2),"",'Total-corrected counts'!U972),"")</f>
        <v>0.22131286261678593</v>
      </c>
      <c r="V972">
        <f t="shared" si="60"/>
        <v>1</v>
      </c>
      <c r="W972">
        <f t="shared" si="61"/>
        <v>0.26238738847686643</v>
      </c>
      <c r="X972">
        <f t="shared" si="62"/>
        <v>0.1342481043874211</v>
      </c>
      <c r="Y972">
        <f t="shared" si="63"/>
        <v>5.1200581461764177E-2</v>
      </c>
    </row>
    <row r="973" spans="1:25" x14ac:dyDescent="0.25">
      <c r="A973">
        <v>981</v>
      </c>
      <c r="B973" t="s">
        <v>484</v>
      </c>
      <c r="C973">
        <v>4300</v>
      </c>
      <c r="D973">
        <v>329</v>
      </c>
      <c r="E973">
        <f>IFERROR(IF(OR(HLOOKUP($A973,'Z-scores'!$C$2:$UD$20,3,FALSE)&gt;2,HLOOKUP(A973,'Z-scores'!$C$2:$UD$20,3,FALSE)&lt;-2),"",'Total-corrected counts'!E973),"")</f>
        <v>5.1626534694002579</v>
      </c>
      <c r="F973">
        <f>IFERROR(IF(OR(HLOOKUP($A973,'Z-scores'!$C$2:$UD$20,4,FALSE)&gt;2,HLOOKUP($A973,'Z-scores'!$C$2:$UD$20,4,FALSE)&lt;-2),"",'Total-corrected counts'!F973),"")</f>
        <v>9.458044998310184</v>
      </c>
      <c r="G973">
        <f>IFERROR(IF(OR(HLOOKUP($A973,'Z-scores'!$C$2:$UD$20,5,FALSE)&gt;2,HLOOKUP($A973,'Z-scores'!$C$2:$UD$20,5,FALSE)&lt;-2),"",'Total-corrected counts'!G973),"")</f>
        <v>5.9631493486871001</v>
      </c>
      <c r="H973">
        <f>IFERROR(IF(OR(HLOOKUP($A973,'Z-scores'!$C$2:$UD$20,6,FALSE)&gt;2,HLOOKUP($A973,'Z-scores'!$C$2:$UD$20,6,FALSE)&lt;-2),"",'Total-corrected counts'!H973),"")</f>
        <v>9.500202778024029</v>
      </c>
      <c r="I973">
        <f>IFERROR(IF(OR(HLOOKUP($A973,'Z-scores'!$C$2:$UD$20,7,FALSE)&gt;2,HLOOKUP($A973,'Z-scores'!$C$2:$UD$20,7,FALSE)&lt;-2),"",'Total-corrected counts'!I973),"")</f>
        <v>20.570190155738686</v>
      </c>
      <c r="J973">
        <f>IFERROR(IF(OR(HLOOKUP($A973,'Z-scores'!$C$2:$UD$20,8,FALSE)&gt;2,HLOOKUP($A973,'Z-scores'!$C$2:$UD$20,8,FALSE)&lt;-2),"",'Total-corrected counts'!J973),"")</f>
        <v>15.245916835791812</v>
      </c>
      <c r="K973">
        <f>IFERROR(IF(OR(HLOOKUP($A973,'Z-scores'!$C$2:$UD$20,9,FALSE)&gt;2,HLOOKUP($A973,'Z-scores'!$C$2:$UD$20,9,FALSE)&lt;-2),"",'Total-corrected counts'!K973),"")</f>
        <v>9.9492725347009312</v>
      </c>
      <c r="L973">
        <f>IFERROR(IF(OR(HLOOKUP($A973,'Z-scores'!$C$2:$UD$20,10,FALSE)&gt;2,HLOOKUP($A973,'Z-scores'!$C$2:$UD$20,10,FALSE)&lt;-2),"",'Total-corrected counts'!L973),"")</f>
        <v>2.9457574918374294</v>
      </c>
      <c r="M973">
        <f>IFERROR(IF(OR(HLOOKUP($A973,'Z-scores'!$C$2:$UD$20,11,FALSE)&gt;2,HLOOKUP($A973,'Z-scores'!$C$2:$UD$20,11,FALSE)&lt;-2),"",'Total-corrected counts'!M973),"")</f>
        <v>4.7643051256366613</v>
      </c>
      <c r="N973">
        <f>IFERROR(IF(OR(HLOOKUP($A973,'Z-scores'!$C$2:$UD$20,12,FALSE)&gt;2,HLOOKUP($A973,'Z-scores'!$C$2:$UD$20,12,FALSE)&lt;-2),"",'Total-corrected counts'!N973),"")</f>
        <v>17.503553404624419</v>
      </c>
      <c r="O973">
        <f>IFERROR(IF(OR(HLOOKUP($A973,'Z-scores'!$C$2:$UD$20,13,FALSE)&gt;2,HLOOKUP($A973,'Z-scores'!$C$2:$UD$20,13,FALSE)&lt;-2),"",'Total-corrected counts'!O973),"")</f>
        <v>6.747508890389831</v>
      </c>
      <c r="P973">
        <f>IFERROR(IF(OR(HLOOKUP($A973,'Z-scores'!$C$2:$UD$20,14,FALSE)&gt;2,HLOOKUP($A973,'Z-scores'!$C$2:$UD$20,14,FALSE)&lt;-2),"",'Total-corrected counts'!P973),"")</f>
        <v>18.992678587378929</v>
      </c>
      <c r="Q973">
        <f>IFERROR(IF(OR(HLOOKUP($A973,'Z-scores'!$C$2:$UD$20,15,FALSE)&gt;2,HLOOKUP($A973,'Z-scores'!$C$2:$UD$20,15,FALSE)&lt;-2),"",'Total-corrected counts'!Q973),"")</f>
        <v>23.236810696538758</v>
      </c>
      <c r="R973">
        <f>IFERROR(IF(OR(HLOOKUP($A973,'Z-scores'!$C$2:$UD$20,16,FALSE)&gt;2,HLOOKUP($A973,'Z-scores'!$C$2:$UD$20,16,FALSE)&lt;-2),"",'Total-corrected counts'!R973),"")</f>
        <v>18.159561317569935</v>
      </c>
      <c r="S973">
        <f>IFERROR(IF(OR(HLOOKUP($A973,'Z-scores'!$C$2:$UD$20,17,FALSE)&gt;2,HLOOKUP($A973,'Z-scores'!$C$2:$UD$20,17,FALSE)&lt;-2),"",'Total-corrected counts'!S973),"")</f>
        <v>11.410654359228245</v>
      </c>
      <c r="T973">
        <f>IFERROR(IF(OR(HLOOKUP($A973,'Z-scores'!$C$2:$UD$20,18,FALSE)&gt;2,HLOOKUP($A973,'Z-scores'!$C$2:$UD$20,18,FALSE)&lt;-2),"",'Total-corrected counts'!T973),"")</f>
        <v>15.790296613591339</v>
      </c>
      <c r="U973">
        <f>IFERROR(IF(OR(HLOOKUP($A973,'Z-scores'!$C$2:$UD$20,19,FALSE)&gt;2,HLOOKUP($A973,'Z-scores'!$C$2:$UD$20,19,FALSE)&lt;-2),"",'Total-corrected counts'!U973),"")</f>
        <v>8.8394961009880966</v>
      </c>
      <c r="V973">
        <f t="shared" si="60"/>
        <v>1</v>
      </c>
      <c r="W973">
        <f t="shared" si="61"/>
        <v>5.023004216231592E-2</v>
      </c>
      <c r="X973">
        <f t="shared" si="62"/>
        <v>9.2843880820141234</v>
      </c>
      <c r="Y973">
        <f t="shared" si="63"/>
        <v>15.085069996288695</v>
      </c>
    </row>
    <row r="974" spans="1:25" x14ac:dyDescent="0.25">
      <c r="A974">
        <v>982</v>
      </c>
      <c r="B974" t="s">
        <v>485</v>
      </c>
      <c r="C974">
        <v>41000</v>
      </c>
      <c r="D974">
        <v>1080</v>
      </c>
      <c r="E974">
        <f>IFERROR(IF(OR(HLOOKUP($A974,'Z-scores'!$C$2:$UD$20,3,FALSE)&gt;2,HLOOKUP(A974,'Z-scores'!$C$2:$UD$20,3,FALSE)&lt;-2),"",'Total-corrected counts'!E974),"")</f>
        <v>0</v>
      </c>
      <c r="F974">
        <f>IFERROR(IF(OR(HLOOKUP($A974,'Z-scores'!$C$2:$UD$20,4,FALSE)&gt;2,HLOOKUP($A974,'Z-scores'!$C$2:$UD$20,4,FALSE)&lt;-2),"",'Total-corrected counts'!F974),"")</f>
        <v>0</v>
      </c>
      <c r="G974">
        <f>IFERROR(IF(OR(HLOOKUP($A974,'Z-scores'!$C$2:$UD$20,5,FALSE)&gt;2,HLOOKUP($A974,'Z-scores'!$C$2:$UD$20,5,FALSE)&lt;-2),"",'Total-corrected counts'!G974),"")</f>
        <v>0</v>
      </c>
      <c r="H974">
        <f>IFERROR(IF(OR(HLOOKUP($A974,'Z-scores'!$C$2:$UD$20,6,FALSE)&gt;2,HLOOKUP($A974,'Z-scores'!$C$2:$UD$20,6,FALSE)&lt;-2),"",'Total-corrected counts'!H974),"")</f>
        <v>0</v>
      </c>
      <c r="I974">
        <f>IFERROR(IF(OR(HLOOKUP($A974,'Z-scores'!$C$2:$UD$20,7,FALSE)&gt;2,HLOOKUP($A974,'Z-scores'!$C$2:$UD$20,7,FALSE)&lt;-2),"",'Total-corrected counts'!I974),"")</f>
        <v>0</v>
      </c>
      <c r="J974">
        <f>IFERROR(IF(OR(HLOOKUP($A974,'Z-scores'!$C$2:$UD$20,8,FALSE)&gt;2,HLOOKUP($A974,'Z-scores'!$C$2:$UD$20,8,FALSE)&lt;-2),"",'Total-corrected counts'!J974),"")</f>
        <v>2.4653811183363211E-2</v>
      </c>
      <c r="K974">
        <f>IFERROR(IF(OR(HLOOKUP($A974,'Z-scores'!$C$2:$UD$20,9,FALSE)&gt;2,HLOOKUP($A974,'Z-scores'!$C$2:$UD$20,9,FALSE)&lt;-2),"",'Total-corrected counts'!K974),"")</f>
        <v>0</v>
      </c>
      <c r="L974">
        <f>IFERROR(IF(OR(HLOOKUP($A974,'Z-scores'!$C$2:$UD$20,10,FALSE)&gt;2,HLOOKUP($A974,'Z-scores'!$C$2:$UD$20,10,FALSE)&lt;-2),"",'Total-corrected counts'!L974),"")</f>
        <v>0</v>
      </c>
      <c r="M974">
        <f>IFERROR(IF(OR(HLOOKUP($A974,'Z-scores'!$C$2:$UD$20,11,FALSE)&gt;2,HLOOKUP($A974,'Z-scores'!$C$2:$UD$20,11,FALSE)&lt;-2),"",'Total-corrected counts'!M974),"")</f>
        <v>0</v>
      </c>
      <c r="N974">
        <f>IFERROR(IF(OR(HLOOKUP($A974,'Z-scores'!$C$2:$UD$20,12,FALSE)&gt;2,HLOOKUP($A974,'Z-scores'!$C$2:$UD$20,12,FALSE)&lt;-2),"",'Total-corrected counts'!N974),"")</f>
        <v>0</v>
      </c>
      <c r="O974" t="str">
        <f>IFERROR(IF(OR(HLOOKUP($A974,'Z-scores'!$C$2:$UD$20,13,FALSE)&gt;2,HLOOKUP($A974,'Z-scores'!$C$2:$UD$20,13,FALSE)&lt;-2),"",'Total-corrected counts'!O974),"")</f>
        <v/>
      </c>
      <c r="P974">
        <f>IFERROR(IF(OR(HLOOKUP($A974,'Z-scores'!$C$2:$UD$20,14,FALSE)&gt;2,HLOOKUP($A974,'Z-scores'!$C$2:$UD$20,14,FALSE)&lt;-2),"",'Total-corrected counts'!P974),"")</f>
        <v>0</v>
      </c>
      <c r="Q974">
        <f>IFERROR(IF(OR(HLOOKUP($A974,'Z-scores'!$C$2:$UD$20,15,FALSE)&gt;2,HLOOKUP($A974,'Z-scores'!$C$2:$UD$20,15,FALSE)&lt;-2),"",'Total-corrected counts'!Q974),"")</f>
        <v>0</v>
      </c>
      <c r="R974">
        <f>IFERROR(IF(OR(HLOOKUP($A974,'Z-scores'!$C$2:$UD$20,16,FALSE)&gt;2,HLOOKUP($A974,'Z-scores'!$C$2:$UD$20,16,FALSE)&lt;-2),"",'Total-corrected counts'!R974),"")</f>
        <v>0</v>
      </c>
      <c r="S974">
        <f>IFERROR(IF(OR(HLOOKUP($A974,'Z-scores'!$C$2:$UD$20,17,FALSE)&gt;2,HLOOKUP($A974,'Z-scores'!$C$2:$UD$20,17,FALSE)&lt;-2),"",'Total-corrected counts'!S974),"")</f>
        <v>0</v>
      </c>
      <c r="T974">
        <f>IFERROR(IF(OR(HLOOKUP($A974,'Z-scores'!$C$2:$UD$20,18,FALSE)&gt;2,HLOOKUP($A974,'Z-scores'!$C$2:$UD$20,18,FALSE)&lt;-2),"",'Total-corrected counts'!T974),"")</f>
        <v>0</v>
      </c>
      <c r="U974">
        <f>IFERROR(IF(OR(HLOOKUP($A974,'Z-scores'!$C$2:$UD$20,19,FALSE)&gt;2,HLOOKUP($A974,'Z-scores'!$C$2:$UD$20,19,FALSE)&lt;-2),"",'Total-corrected counts'!U974),"")</f>
        <v>0</v>
      </c>
      <c r="V974">
        <f t="shared" si="60"/>
        <v>1</v>
      </c>
      <c r="W974">
        <f t="shared" si="61"/>
        <v>0.3963374223210131</v>
      </c>
      <c r="X974">
        <f t="shared" si="62"/>
        <v>2.7393123537070236E-3</v>
      </c>
      <c r="Y974">
        <f t="shared" si="63"/>
        <v>0</v>
      </c>
    </row>
    <row r="975" spans="1:25" x14ac:dyDescent="0.25">
      <c r="A975">
        <v>983</v>
      </c>
      <c r="B975" t="s">
        <v>1092</v>
      </c>
      <c r="C975">
        <v>106000</v>
      </c>
      <c r="D975">
        <v>1009</v>
      </c>
      <c r="E975" t="str">
        <f>IFERROR(IF(OR(HLOOKUP($A975,'Z-scores'!$C$2:$UD$20,3,FALSE)&gt;2,HLOOKUP(A975,'Z-scores'!$C$2:$UD$20,3,FALSE)&lt;-2),"",'Total-corrected counts'!E975),"")</f>
        <v/>
      </c>
      <c r="F975" t="str">
        <f>IFERROR(IF(OR(HLOOKUP($A975,'Z-scores'!$C$2:$UD$20,4,FALSE)&gt;2,HLOOKUP($A975,'Z-scores'!$C$2:$UD$20,4,FALSE)&lt;-2),"",'Total-corrected counts'!F975),"")</f>
        <v/>
      </c>
      <c r="G975" t="str">
        <f>IFERROR(IF(OR(HLOOKUP($A975,'Z-scores'!$C$2:$UD$20,5,FALSE)&gt;2,HLOOKUP($A975,'Z-scores'!$C$2:$UD$20,5,FALSE)&lt;-2),"",'Total-corrected counts'!G975),"")</f>
        <v/>
      </c>
      <c r="H975" t="str">
        <f>IFERROR(IF(OR(HLOOKUP($A975,'Z-scores'!$C$2:$UD$20,6,FALSE)&gt;2,HLOOKUP($A975,'Z-scores'!$C$2:$UD$20,6,FALSE)&lt;-2),"",'Total-corrected counts'!H975),"")</f>
        <v/>
      </c>
      <c r="I975" t="str">
        <f>IFERROR(IF(OR(HLOOKUP($A975,'Z-scores'!$C$2:$UD$20,7,FALSE)&gt;2,HLOOKUP($A975,'Z-scores'!$C$2:$UD$20,7,FALSE)&lt;-2),"",'Total-corrected counts'!I975),"")</f>
        <v/>
      </c>
      <c r="J975" t="str">
        <f>IFERROR(IF(OR(HLOOKUP($A975,'Z-scores'!$C$2:$UD$20,8,FALSE)&gt;2,HLOOKUP($A975,'Z-scores'!$C$2:$UD$20,8,FALSE)&lt;-2),"",'Total-corrected counts'!J975),"")</f>
        <v/>
      </c>
      <c r="K975" t="str">
        <f>IFERROR(IF(OR(HLOOKUP($A975,'Z-scores'!$C$2:$UD$20,9,FALSE)&gt;2,HLOOKUP($A975,'Z-scores'!$C$2:$UD$20,9,FALSE)&lt;-2),"",'Total-corrected counts'!K975),"")</f>
        <v/>
      </c>
      <c r="L975" t="str">
        <f>IFERROR(IF(OR(HLOOKUP($A975,'Z-scores'!$C$2:$UD$20,10,FALSE)&gt;2,HLOOKUP($A975,'Z-scores'!$C$2:$UD$20,10,FALSE)&lt;-2),"",'Total-corrected counts'!L975),"")</f>
        <v/>
      </c>
      <c r="M975" t="str">
        <f>IFERROR(IF(OR(HLOOKUP($A975,'Z-scores'!$C$2:$UD$20,11,FALSE)&gt;2,HLOOKUP($A975,'Z-scores'!$C$2:$UD$20,11,FALSE)&lt;-2),"",'Total-corrected counts'!M975),"")</f>
        <v/>
      </c>
      <c r="N975" t="str">
        <f>IFERROR(IF(OR(HLOOKUP($A975,'Z-scores'!$C$2:$UD$20,12,FALSE)&gt;2,HLOOKUP($A975,'Z-scores'!$C$2:$UD$20,12,FALSE)&lt;-2),"",'Total-corrected counts'!N975),"")</f>
        <v/>
      </c>
      <c r="O975" t="str">
        <f>IFERROR(IF(OR(HLOOKUP($A975,'Z-scores'!$C$2:$UD$20,13,FALSE)&gt;2,HLOOKUP($A975,'Z-scores'!$C$2:$UD$20,13,FALSE)&lt;-2),"",'Total-corrected counts'!O975),"")</f>
        <v/>
      </c>
      <c r="P975" t="str">
        <f>IFERROR(IF(OR(HLOOKUP($A975,'Z-scores'!$C$2:$UD$20,14,FALSE)&gt;2,HLOOKUP($A975,'Z-scores'!$C$2:$UD$20,14,FALSE)&lt;-2),"",'Total-corrected counts'!P975),"")</f>
        <v/>
      </c>
      <c r="Q975" t="str">
        <f>IFERROR(IF(OR(HLOOKUP($A975,'Z-scores'!$C$2:$UD$20,15,FALSE)&gt;2,HLOOKUP($A975,'Z-scores'!$C$2:$UD$20,15,FALSE)&lt;-2),"",'Total-corrected counts'!Q975),"")</f>
        <v/>
      </c>
      <c r="R975" t="str">
        <f>IFERROR(IF(OR(HLOOKUP($A975,'Z-scores'!$C$2:$UD$20,16,FALSE)&gt;2,HLOOKUP($A975,'Z-scores'!$C$2:$UD$20,16,FALSE)&lt;-2),"",'Total-corrected counts'!R975),"")</f>
        <v/>
      </c>
      <c r="S975" t="str">
        <f>IFERROR(IF(OR(HLOOKUP($A975,'Z-scores'!$C$2:$UD$20,17,FALSE)&gt;2,HLOOKUP($A975,'Z-scores'!$C$2:$UD$20,17,FALSE)&lt;-2),"",'Total-corrected counts'!S975),"")</f>
        <v/>
      </c>
      <c r="T975" t="str">
        <f>IFERROR(IF(OR(HLOOKUP($A975,'Z-scores'!$C$2:$UD$20,18,FALSE)&gt;2,HLOOKUP($A975,'Z-scores'!$C$2:$UD$20,18,FALSE)&lt;-2),"",'Total-corrected counts'!T975),"")</f>
        <v/>
      </c>
      <c r="U975" t="str">
        <f>IFERROR(IF(OR(HLOOKUP($A975,'Z-scores'!$C$2:$UD$20,19,FALSE)&gt;2,HLOOKUP($A975,'Z-scores'!$C$2:$UD$20,19,FALSE)&lt;-2),"",'Total-corrected counts'!U975),"")</f>
        <v/>
      </c>
      <c r="V975">
        <f t="shared" si="60"/>
        <v>1</v>
      </c>
      <c r="W975" t="str">
        <f t="shared" si="61"/>
        <v/>
      </c>
      <c r="X975" t="str">
        <f t="shared" si="62"/>
        <v/>
      </c>
      <c r="Y975" t="str">
        <f t="shared" si="63"/>
        <v/>
      </c>
    </row>
    <row r="976" spans="1:25" x14ac:dyDescent="0.25">
      <c r="A976">
        <v>984</v>
      </c>
      <c r="B976" t="s">
        <v>1093</v>
      </c>
      <c r="C976">
        <v>55900</v>
      </c>
      <c r="D976">
        <v>920</v>
      </c>
      <c r="E976" t="str">
        <f>IFERROR(IF(OR(HLOOKUP($A976,'Z-scores'!$C$2:$UD$20,3,FALSE)&gt;2,HLOOKUP(A976,'Z-scores'!$C$2:$UD$20,3,FALSE)&lt;-2),"",'Total-corrected counts'!E976),"")</f>
        <v/>
      </c>
      <c r="F976" t="str">
        <f>IFERROR(IF(OR(HLOOKUP($A976,'Z-scores'!$C$2:$UD$20,4,FALSE)&gt;2,HLOOKUP($A976,'Z-scores'!$C$2:$UD$20,4,FALSE)&lt;-2),"",'Total-corrected counts'!F976),"")</f>
        <v/>
      </c>
      <c r="G976" t="str">
        <f>IFERROR(IF(OR(HLOOKUP($A976,'Z-scores'!$C$2:$UD$20,5,FALSE)&gt;2,HLOOKUP($A976,'Z-scores'!$C$2:$UD$20,5,FALSE)&lt;-2),"",'Total-corrected counts'!G976),"")</f>
        <v/>
      </c>
      <c r="H976" t="str">
        <f>IFERROR(IF(OR(HLOOKUP($A976,'Z-scores'!$C$2:$UD$20,6,FALSE)&gt;2,HLOOKUP($A976,'Z-scores'!$C$2:$UD$20,6,FALSE)&lt;-2),"",'Total-corrected counts'!H976),"")</f>
        <v/>
      </c>
      <c r="I976" t="str">
        <f>IFERROR(IF(OR(HLOOKUP($A976,'Z-scores'!$C$2:$UD$20,7,FALSE)&gt;2,HLOOKUP($A976,'Z-scores'!$C$2:$UD$20,7,FALSE)&lt;-2),"",'Total-corrected counts'!I976),"")</f>
        <v/>
      </c>
      <c r="J976" t="str">
        <f>IFERROR(IF(OR(HLOOKUP($A976,'Z-scores'!$C$2:$UD$20,8,FALSE)&gt;2,HLOOKUP($A976,'Z-scores'!$C$2:$UD$20,8,FALSE)&lt;-2),"",'Total-corrected counts'!J976),"")</f>
        <v/>
      </c>
      <c r="K976" t="str">
        <f>IFERROR(IF(OR(HLOOKUP($A976,'Z-scores'!$C$2:$UD$20,9,FALSE)&gt;2,HLOOKUP($A976,'Z-scores'!$C$2:$UD$20,9,FALSE)&lt;-2),"",'Total-corrected counts'!K976),"")</f>
        <v/>
      </c>
      <c r="L976" t="str">
        <f>IFERROR(IF(OR(HLOOKUP($A976,'Z-scores'!$C$2:$UD$20,10,FALSE)&gt;2,HLOOKUP($A976,'Z-scores'!$C$2:$UD$20,10,FALSE)&lt;-2),"",'Total-corrected counts'!L976),"")</f>
        <v/>
      </c>
      <c r="M976" t="str">
        <f>IFERROR(IF(OR(HLOOKUP($A976,'Z-scores'!$C$2:$UD$20,11,FALSE)&gt;2,HLOOKUP($A976,'Z-scores'!$C$2:$UD$20,11,FALSE)&lt;-2),"",'Total-corrected counts'!M976),"")</f>
        <v/>
      </c>
      <c r="N976" t="str">
        <f>IFERROR(IF(OR(HLOOKUP($A976,'Z-scores'!$C$2:$UD$20,12,FALSE)&gt;2,HLOOKUP($A976,'Z-scores'!$C$2:$UD$20,12,FALSE)&lt;-2),"",'Total-corrected counts'!N976),"")</f>
        <v/>
      </c>
      <c r="O976" t="str">
        <f>IFERROR(IF(OR(HLOOKUP($A976,'Z-scores'!$C$2:$UD$20,13,FALSE)&gt;2,HLOOKUP($A976,'Z-scores'!$C$2:$UD$20,13,FALSE)&lt;-2),"",'Total-corrected counts'!O976),"")</f>
        <v/>
      </c>
      <c r="P976" t="str">
        <f>IFERROR(IF(OR(HLOOKUP($A976,'Z-scores'!$C$2:$UD$20,14,FALSE)&gt;2,HLOOKUP($A976,'Z-scores'!$C$2:$UD$20,14,FALSE)&lt;-2),"",'Total-corrected counts'!P976),"")</f>
        <v/>
      </c>
      <c r="Q976" t="str">
        <f>IFERROR(IF(OR(HLOOKUP($A976,'Z-scores'!$C$2:$UD$20,15,FALSE)&gt;2,HLOOKUP($A976,'Z-scores'!$C$2:$UD$20,15,FALSE)&lt;-2),"",'Total-corrected counts'!Q976),"")</f>
        <v/>
      </c>
      <c r="R976" t="str">
        <f>IFERROR(IF(OR(HLOOKUP($A976,'Z-scores'!$C$2:$UD$20,16,FALSE)&gt;2,HLOOKUP($A976,'Z-scores'!$C$2:$UD$20,16,FALSE)&lt;-2),"",'Total-corrected counts'!R976),"")</f>
        <v/>
      </c>
      <c r="S976" t="str">
        <f>IFERROR(IF(OR(HLOOKUP($A976,'Z-scores'!$C$2:$UD$20,17,FALSE)&gt;2,HLOOKUP($A976,'Z-scores'!$C$2:$UD$20,17,FALSE)&lt;-2),"",'Total-corrected counts'!S976),"")</f>
        <v/>
      </c>
      <c r="T976" t="str">
        <f>IFERROR(IF(OR(HLOOKUP($A976,'Z-scores'!$C$2:$UD$20,18,FALSE)&gt;2,HLOOKUP($A976,'Z-scores'!$C$2:$UD$20,18,FALSE)&lt;-2),"",'Total-corrected counts'!T976),"")</f>
        <v/>
      </c>
      <c r="U976" t="str">
        <f>IFERROR(IF(OR(HLOOKUP($A976,'Z-scores'!$C$2:$UD$20,19,FALSE)&gt;2,HLOOKUP($A976,'Z-scores'!$C$2:$UD$20,19,FALSE)&lt;-2),"",'Total-corrected counts'!U976),"")</f>
        <v/>
      </c>
      <c r="V976">
        <f t="shared" si="60"/>
        <v>1</v>
      </c>
      <c r="W976" t="str">
        <f t="shared" si="61"/>
        <v/>
      </c>
      <c r="X976" t="str">
        <f t="shared" si="62"/>
        <v/>
      </c>
      <c r="Y976" t="str">
        <f t="shared" si="63"/>
        <v/>
      </c>
    </row>
    <row r="977" spans="1:25" x14ac:dyDescent="0.25">
      <c r="A977">
        <v>985</v>
      </c>
      <c r="B977" t="s">
        <v>486</v>
      </c>
      <c r="C977">
        <v>1500</v>
      </c>
      <c r="D977">
        <v>500</v>
      </c>
      <c r="E977" t="str">
        <f>IFERROR(IF(OR(HLOOKUP($A977,'Z-scores'!$C$2:$UD$20,3,FALSE)&gt;2,HLOOKUP(A977,'Z-scores'!$C$2:$UD$20,3,FALSE)&lt;-2),"",'Total-corrected counts'!E977),"")</f>
        <v/>
      </c>
      <c r="F977">
        <f>IFERROR(IF(OR(HLOOKUP($A977,'Z-scores'!$C$2:$UD$20,4,FALSE)&gt;2,HLOOKUP($A977,'Z-scores'!$C$2:$UD$20,4,FALSE)&lt;-2),"",'Total-corrected counts'!F977),"")</f>
        <v>15.561067963394986</v>
      </c>
      <c r="G977">
        <f>IFERROR(IF(OR(HLOOKUP($A977,'Z-scores'!$C$2:$UD$20,5,FALSE)&gt;2,HLOOKUP($A977,'Z-scores'!$C$2:$UD$20,5,FALSE)&lt;-2),"",'Total-corrected counts'!G977),"")</f>
        <v>8.5418085264977375</v>
      </c>
      <c r="H977">
        <f>IFERROR(IF(OR(HLOOKUP($A977,'Z-scores'!$C$2:$UD$20,6,FALSE)&gt;2,HLOOKUP($A977,'Z-scores'!$C$2:$UD$20,6,FALSE)&lt;-2),"",'Total-corrected counts'!H977),"")</f>
        <v>11.922370569335076</v>
      </c>
      <c r="I977">
        <f>IFERROR(IF(OR(HLOOKUP($A977,'Z-scores'!$C$2:$UD$20,7,FALSE)&gt;2,HLOOKUP($A977,'Z-scores'!$C$2:$UD$20,7,FALSE)&lt;-2),"",'Total-corrected counts'!I977),"")</f>
        <v>11.895123430376279</v>
      </c>
      <c r="J977">
        <f>IFERROR(IF(OR(HLOOKUP($A977,'Z-scores'!$C$2:$UD$20,8,FALSE)&gt;2,HLOOKUP($A977,'Z-scores'!$C$2:$UD$20,8,FALSE)&lt;-2),"",'Total-corrected counts'!J977),"")</f>
        <v>7.2778050613288201</v>
      </c>
      <c r="K977">
        <f>IFERROR(IF(OR(HLOOKUP($A977,'Z-scores'!$C$2:$UD$20,9,FALSE)&gt;2,HLOOKUP($A977,'Z-scores'!$C$2:$UD$20,9,FALSE)&lt;-2),"",'Total-corrected counts'!K977),"")</f>
        <v>13.891521266514298</v>
      </c>
      <c r="L977">
        <f>IFERROR(IF(OR(HLOOKUP($A977,'Z-scores'!$C$2:$UD$20,10,FALSE)&gt;2,HLOOKUP($A977,'Z-scores'!$C$2:$UD$20,10,FALSE)&lt;-2),"",'Total-corrected counts'!L977),"")</f>
        <v>6.9410513355570567</v>
      </c>
      <c r="M977">
        <f>IFERROR(IF(OR(HLOOKUP($A977,'Z-scores'!$C$2:$UD$20,11,FALSE)&gt;2,HLOOKUP($A977,'Z-scores'!$C$2:$UD$20,11,FALSE)&lt;-2),"",'Total-corrected counts'!M977),"")</f>
        <v>9.6898778328954531</v>
      </c>
      <c r="N977">
        <f>IFERROR(IF(OR(HLOOKUP($A977,'Z-scores'!$C$2:$UD$20,12,FALSE)&gt;2,HLOOKUP($A977,'Z-scores'!$C$2:$UD$20,12,FALSE)&lt;-2),"",'Total-corrected counts'!N977),"")</f>
        <v>11.665980881720884</v>
      </c>
      <c r="O977">
        <f>IFERROR(IF(OR(HLOOKUP($A977,'Z-scores'!$C$2:$UD$20,13,FALSE)&gt;2,HLOOKUP($A977,'Z-scores'!$C$2:$UD$20,13,FALSE)&lt;-2),"",'Total-corrected counts'!O977),"")</f>
        <v>5.9600190747533119</v>
      </c>
      <c r="P977">
        <f>IFERROR(IF(OR(HLOOKUP($A977,'Z-scores'!$C$2:$UD$20,14,FALSE)&gt;2,HLOOKUP($A977,'Z-scores'!$C$2:$UD$20,14,FALSE)&lt;-2),"",'Total-corrected counts'!P977),"")</f>
        <v>7.4833888853511494</v>
      </c>
      <c r="Q977">
        <f>IFERROR(IF(OR(HLOOKUP($A977,'Z-scores'!$C$2:$UD$20,15,FALSE)&gt;2,HLOOKUP($A977,'Z-scores'!$C$2:$UD$20,15,FALSE)&lt;-2),"",'Total-corrected counts'!Q977),"")</f>
        <v>16.976620823614763</v>
      </c>
      <c r="R977">
        <f>IFERROR(IF(OR(HLOOKUP($A977,'Z-scores'!$C$2:$UD$20,16,FALSE)&gt;2,HLOOKUP($A977,'Z-scores'!$C$2:$UD$20,16,FALSE)&lt;-2),"",'Total-corrected counts'!R977),"")</f>
        <v>13.375246177857116</v>
      </c>
      <c r="S977">
        <f>IFERROR(IF(OR(HLOOKUP($A977,'Z-scores'!$C$2:$UD$20,17,FALSE)&gt;2,HLOOKUP($A977,'Z-scores'!$C$2:$UD$20,17,FALSE)&lt;-2),"",'Total-corrected counts'!S977),"")</f>
        <v>5.7270410794413884</v>
      </c>
      <c r="T977">
        <f>IFERROR(IF(OR(HLOOKUP($A977,'Z-scores'!$C$2:$UD$20,18,FALSE)&gt;2,HLOOKUP($A977,'Z-scores'!$C$2:$UD$20,18,FALSE)&lt;-2),"",'Total-corrected counts'!T977),"")</f>
        <v>14.18377568500506</v>
      </c>
      <c r="U977">
        <f>IFERROR(IF(OR(HLOOKUP($A977,'Z-scores'!$C$2:$UD$20,19,FALSE)&gt;2,HLOOKUP($A977,'Z-scores'!$C$2:$UD$20,19,FALSE)&lt;-2),"",'Total-corrected counts'!U977),"")</f>
        <v>9.3255165051661368</v>
      </c>
      <c r="V977">
        <f t="shared" si="60"/>
        <v>1</v>
      </c>
      <c r="W977">
        <f t="shared" si="61"/>
        <v>0.94523000096630427</v>
      </c>
      <c r="X977">
        <f t="shared" si="62"/>
        <v>10.715078248237463</v>
      </c>
      <c r="Y977">
        <f t="shared" si="63"/>
        <v>10.587198639113726</v>
      </c>
    </row>
    <row r="978" spans="1:25" x14ac:dyDescent="0.25">
      <c r="A978">
        <v>986</v>
      </c>
      <c r="B978" t="s">
        <v>1094</v>
      </c>
      <c r="C978">
        <v>106800</v>
      </c>
      <c r="D978">
        <v>776</v>
      </c>
      <c r="E978" t="str">
        <f>IFERROR(IF(OR(HLOOKUP($A978,'Z-scores'!$C$2:$UD$20,3,FALSE)&gt;2,HLOOKUP(A978,'Z-scores'!$C$2:$UD$20,3,FALSE)&lt;-2),"",'Total-corrected counts'!E978),"")</f>
        <v/>
      </c>
      <c r="F978" t="str">
        <f>IFERROR(IF(OR(HLOOKUP($A978,'Z-scores'!$C$2:$UD$20,4,FALSE)&gt;2,HLOOKUP($A978,'Z-scores'!$C$2:$UD$20,4,FALSE)&lt;-2),"",'Total-corrected counts'!F978),"")</f>
        <v/>
      </c>
      <c r="G978" t="str">
        <f>IFERROR(IF(OR(HLOOKUP($A978,'Z-scores'!$C$2:$UD$20,5,FALSE)&gt;2,HLOOKUP($A978,'Z-scores'!$C$2:$UD$20,5,FALSE)&lt;-2),"",'Total-corrected counts'!G978),"")</f>
        <v/>
      </c>
      <c r="H978" t="str">
        <f>IFERROR(IF(OR(HLOOKUP($A978,'Z-scores'!$C$2:$UD$20,6,FALSE)&gt;2,HLOOKUP($A978,'Z-scores'!$C$2:$UD$20,6,FALSE)&lt;-2),"",'Total-corrected counts'!H978),"")</f>
        <v/>
      </c>
      <c r="I978" t="str">
        <f>IFERROR(IF(OR(HLOOKUP($A978,'Z-scores'!$C$2:$UD$20,7,FALSE)&gt;2,HLOOKUP($A978,'Z-scores'!$C$2:$UD$20,7,FALSE)&lt;-2),"",'Total-corrected counts'!I978),"")</f>
        <v/>
      </c>
      <c r="J978" t="str">
        <f>IFERROR(IF(OR(HLOOKUP($A978,'Z-scores'!$C$2:$UD$20,8,FALSE)&gt;2,HLOOKUP($A978,'Z-scores'!$C$2:$UD$20,8,FALSE)&lt;-2),"",'Total-corrected counts'!J978),"")</f>
        <v/>
      </c>
      <c r="K978" t="str">
        <f>IFERROR(IF(OR(HLOOKUP($A978,'Z-scores'!$C$2:$UD$20,9,FALSE)&gt;2,HLOOKUP($A978,'Z-scores'!$C$2:$UD$20,9,FALSE)&lt;-2),"",'Total-corrected counts'!K978),"")</f>
        <v/>
      </c>
      <c r="L978" t="str">
        <f>IFERROR(IF(OR(HLOOKUP($A978,'Z-scores'!$C$2:$UD$20,10,FALSE)&gt;2,HLOOKUP($A978,'Z-scores'!$C$2:$UD$20,10,FALSE)&lt;-2),"",'Total-corrected counts'!L978),"")</f>
        <v/>
      </c>
      <c r="M978" t="str">
        <f>IFERROR(IF(OR(HLOOKUP($A978,'Z-scores'!$C$2:$UD$20,11,FALSE)&gt;2,HLOOKUP($A978,'Z-scores'!$C$2:$UD$20,11,FALSE)&lt;-2),"",'Total-corrected counts'!M978),"")</f>
        <v/>
      </c>
      <c r="N978" t="str">
        <f>IFERROR(IF(OR(HLOOKUP($A978,'Z-scores'!$C$2:$UD$20,12,FALSE)&gt;2,HLOOKUP($A978,'Z-scores'!$C$2:$UD$20,12,FALSE)&lt;-2),"",'Total-corrected counts'!N978),"")</f>
        <v/>
      </c>
      <c r="O978" t="str">
        <f>IFERROR(IF(OR(HLOOKUP($A978,'Z-scores'!$C$2:$UD$20,13,FALSE)&gt;2,HLOOKUP($A978,'Z-scores'!$C$2:$UD$20,13,FALSE)&lt;-2),"",'Total-corrected counts'!O978),"")</f>
        <v/>
      </c>
      <c r="P978" t="str">
        <f>IFERROR(IF(OR(HLOOKUP($A978,'Z-scores'!$C$2:$UD$20,14,FALSE)&gt;2,HLOOKUP($A978,'Z-scores'!$C$2:$UD$20,14,FALSE)&lt;-2),"",'Total-corrected counts'!P978),"")</f>
        <v/>
      </c>
      <c r="Q978" t="str">
        <f>IFERROR(IF(OR(HLOOKUP($A978,'Z-scores'!$C$2:$UD$20,15,FALSE)&gt;2,HLOOKUP($A978,'Z-scores'!$C$2:$UD$20,15,FALSE)&lt;-2),"",'Total-corrected counts'!Q978),"")</f>
        <v/>
      </c>
      <c r="R978" t="str">
        <f>IFERROR(IF(OR(HLOOKUP($A978,'Z-scores'!$C$2:$UD$20,16,FALSE)&gt;2,HLOOKUP($A978,'Z-scores'!$C$2:$UD$20,16,FALSE)&lt;-2),"",'Total-corrected counts'!R978),"")</f>
        <v/>
      </c>
      <c r="S978" t="str">
        <f>IFERROR(IF(OR(HLOOKUP($A978,'Z-scores'!$C$2:$UD$20,17,FALSE)&gt;2,HLOOKUP($A978,'Z-scores'!$C$2:$UD$20,17,FALSE)&lt;-2),"",'Total-corrected counts'!S978),"")</f>
        <v/>
      </c>
      <c r="T978" t="str">
        <f>IFERROR(IF(OR(HLOOKUP($A978,'Z-scores'!$C$2:$UD$20,18,FALSE)&gt;2,HLOOKUP($A978,'Z-scores'!$C$2:$UD$20,18,FALSE)&lt;-2),"",'Total-corrected counts'!T978),"")</f>
        <v/>
      </c>
      <c r="U978" t="str">
        <f>IFERROR(IF(OR(HLOOKUP($A978,'Z-scores'!$C$2:$UD$20,19,FALSE)&gt;2,HLOOKUP($A978,'Z-scores'!$C$2:$UD$20,19,FALSE)&lt;-2),"",'Total-corrected counts'!U978),"")</f>
        <v/>
      </c>
      <c r="V978">
        <f t="shared" si="60"/>
        <v>1</v>
      </c>
      <c r="W978" t="str">
        <f t="shared" si="61"/>
        <v/>
      </c>
      <c r="X978" t="str">
        <f t="shared" si="62"/>
        <v/>
      </c>
      <c r="Y978" t="str">
        <f t="shared" si="63"/>
        <v/>
      </c>
    </row>
    <row r="979" spans="1:25" x14ac:dyDescent="0.25">
      <c r="A979">
        <v>987</v>
      </c>
      <c r="B979" t="s">
        <v>1095</v>
      </c>
      <c r="C979">
        <v>87000</v>
      </c>
      <c r="D979">
        <v>771</v>
      </c>
      <c r="E979" t="str">
        <f>IFERROR(IF(OR(HLOOKUP($A979,'Z-scores'!$C$2:$UD$20,3,FALSE)&gt;2,HLOOKUP(A979,'Z-scores'!$C$2:$UD$20,3,FALSE)&lt;-2),"",'Total-corrected counts'!E979),"")</f>
        <v/>
      </c>
      <c r="F979" t="str">
        <f>IFERROR(IF(OR(HLOOKUP($A979,'Z-scores'!$C$2:$UD$20,4,FALSE)&gt;2,HLOOKUP($A979,'Z-scores'!$C$2:$UD$20,4,FALSE)&lt;-2),"",'Total-corrected counts'!F979),"")</f>
        <v/>
      </c>
      <c r="G979" t="str">
        <f>IFERROR(IF(OR(HLOOKUP($A979,'Z-scores'!$C$2:$UD$20,5,FALSE)&gt;2,HLOOKUP($A979,'Z-scores'!$C$2:$UD$20,5,FALSE)&lt;-2),"",'Total-corrected counts'!G979),"")</f>
        <v/>
      </c>
      <c r="H979" t="str">
        <f>IFERROR(IF(OR(HLOOKUP($A979,'Z-scores'!$C$2:$UD$20,6,FALSE)&gt;2,HLOOKUP($A979,'Z-scores'!$C$2:$UD$20,6,FALSE)&lt;-2),"",'Total-corrected counts'!H979),"")</f>
        <v/>
      </c>
      <c r="I979" t="str">
        <f>IFERROR(IF(OR(HLOOKUP($A979,'Z-scores'!$C$2:$UD$20,7,FALSE)&gt;2,HLOOKUP($A979,'Z-scores'!$C$2:$UD$20,7,FALSE)&lt;-2),"",'Total-corrected counts'!I979),"")</f>
        <v/>
      </c>
      <c r="J979" t="str">
        <f>IFERROR(IF(OR(HLOOKUP($A979,'Z-scores'!$C$2:$UD$20,8,FALSE)&gt;2,HLOOKUP($A979,'Z-scores'!$C$2:$UD$20,8,FALSE)&lt;-2),"",'Total-corrected counts'!J979),"")</f>
        <v/>
      </c>
      <c r="K979" t="str">
        <f>IFERROR(IF(OR(HLOOKUP($A979,'Z-scores'!$C$2:$UD$20,9,FALSE)&gt;2,HLOOKUP($A979,'Z-scores'!$C$2:$UD$20,9,FALSE)&lt;-2),"",'Total-corrected counts'!K979),"")</f>
        <v/>
      </c>
      <c r="L979" t="str">
        <f>IFERROR(IF(OR(HLOOKUP($A979,'Z-scores'!$C$2:$UD$20,10,FALSE)&gt;2,HLOOKUP($A979,'Z-scores'!$C$2:$UD$20,10,FALSE)&lt;-2),"",'Total-corrected counts'!L979),"")</f>
        <v/>
      </c>
      <c r="M979" t="str">
        <f>IFERROR(IF(OR(HLOOKUP($A979,'Z-scores'!$C$2:$UD$20,11,FALSE)&gt;2,HLOOKUP($A979,'Z-scores'!$C$2:$UD$20,11,FALSE)&lt;-2),"",'Total-corrected counts'!M979),"")</f>
        <v/>
      </c>
      <c r="N979" t="str">
        <f>IFERROR(IF(OR(HLOOKUP($A979,'Z-scores'!$C$2:$UD$20,12,FALSE)&gt;2,HLOOKUP($A979,'Z-scores'!$C$2:$UD$20,12,FALSE)&lt;-2),"",'Total-corrected counts'!N979),"")</f>
        <v/>
      </c>
      <c r="O979" t="str">
        <f>IFERROR(IF(OR(HLOOKUP($A979,'Z-scores'!$C$2:$UD$20,13,FALSE)&gt;2,HLOOKUP($A979,'Z-scores'!$C$2:$UD$20,13,FALSE)&lt;-2),"",'Total-corrected counts'!O979),"")</f>
        <v/>
      </c>
      <c r="P979" t="str">
        <f>IFERROR(IF(OR(HLOOKUP($A979,'Z-scores'!$C$2:$UD$20,14,FALSE)&gt;2,HLOOKUP($A979,'Z-scores'!$C$2:$UD$20,14,FALSE)&lt;-2),"",'Total-corrected counts'!P979),"")</f>
        <v/>
      </c>
      <c r="Q979" t="str">
        <f>IFERROR(IF(OR(HLOOKUP($A979,'Z-scores'!$C$2:$UD$20,15,FALSE)&gt;2,HLOOKUP($A979,'Z-scores'!$C$2:$UD$20,15,FALSE)&lt;-2),"",'Total-corrected counts'!Q979),"")</f>
        <v/>
      </c>
      <c r="R979" t="str">
        <f>IFERROR(IF(OR(HLOOKUP($A979,'Z-scores'!$C$2:$UD$20,16,FALSE)&gt;2,HLOOKUP($A979,'Z-scores'!$C$2:$UD$20,16,FALSE)&lt;-2),"",'Total-corrected counts'!R979),"")</f>
        <v/>
      </c>
      <c r="S979" t="str">
        <f>IFERROR(IF(OR(HLOOKUP($A979,'Z-scores'!$C$2:$UD$20,17,FALSE)&gt;2,HLOOKUP($A979,'Z-scores'!$C$2:$UD$20,17,FALSE)&lt;-2),"",'Total-corrected counts'!S979),"")</f>
        <v/>
      </c>
      <c r="T979" t="str">
        <f>IFERROR(IF(OR(HLOOKUP($A979,'Z-scores'!$C$2:$UD$20,18,FALSE)&gt;2,HLOOKUP($A979,'Z-scores'!$C$2:$UD$20,18,FALSE)&lt;-2),"",'Total-corrected counts'!T979),"")</f>
        <v/>
      </c>
      <c r="U979" t="str">
        <f>IFERROR(IF(OR(HLOOKUP($A979,'Z-scores'!$C$2:$UD$20,19,FALSE)&gt;2,HLOOKUP($A979,'Z-scores'!$C$2:$UD$20,19,FALSE)&lt;-2),"",'Total-corrected counts'!U979),"")</f>
        <v/>
      </c>
      <c r="V979">
        <f t="shared" si="60"/>
        <v>1</v>
      </c>
      <c r="W979" t="str">
        <f t="shared" si="61"/>
        <v/>
      </c>
      <c r="X979" t="str">
        <f t="shared" si="62"/>
        <v/>
      </c>
      <c r="Y979" t="str">
        <f t="shared" si="63"/>
        <v/>
      </c>
    </row>
    <row r="980" spans="1:25" x14ac:dyDescent="0.25">
      <c r="A980">
        <v>988</v>
      </c>
      <c r="B980" t="s">
        <v>487</v>
      </c>
      <c r="C980">
        <v>29600</v>
      </c>
      <c r="D980">
        <v>895</v>
      </c>
      <c r="E980" t="str">
        <f>IFERROR(IF(OR(HLOOKUP($A980,'Z-scores'!$C$2:$UD$20,3,FALSE)&gt;2,HLOOKUP(A980,'Z-scores'!$C$2:$UD$20,3,FALSE)&lt;-2),"",'Total-corrected counts'!E980),"")</f>
        <v/>
      </c>
      <c r="F980">
        <f>IFERROR(IF(OR(HLOOKUP($A980,'Z-scores'!$C$2:$UD$20,4,FALSE)&gt;2,HLOOKUP($A980,'Z-scores'!$C$2:$UD$20,4,FALSE)&lt;-2),"",'Total-corrected counts'!F980),"")</f>
        <v>13.674380756446727</v>
      </c>
      <c r="G980">
        <f>IFERROR(IF(OR(HLOOKUP($A980,'Z-scores'!$C$2:$UD$20,5,FALSE)&gt;2,HLOOKUP($A980,'Z-scores'!$C$2:$UD$20,5,FALSE)&lt;-2),"",'Total-corrected counts'!G980),"")</f>
        <v>31.538210491113698</v>
      </c>
      <c r="H980">
        <f>IFERROR(IF(OR(HLOOKUP($A980,'Z-scores'!$C$2:$UD$20,6,FALSE)&gt;2,HLOOKUP($A980,'Z-scores'!$C$2:$UD$20,6,FALSE)&lt;-2),"",'Total-corrected counts'!H980),"")</f>
        <v>15.419506198864861</v>
      </c>
      <c r="I980">
        <f>IFERROR(IF(OR(HLOOKUP($A980,'Z-scores'!$C$2:$UD$20,7,FALSE)&gt;2,HLOOKUP($A980,'Z-scores'!$C$2:$UD$20,7,FALSE)&lt;-2),"",'Total-corrected counts'!I980),"")</f>
        <v>15.786281819609098</v>
      </c>
      <c r="J980">
        <f>IFERROR(IF(OR(HLOOKUP($A980,'Z-scores'!$C$2:$UD$20,8,FALSE)&gt;2,HLOOKUP($A980,'Z-scores'!$C$2:$UD$20,8,FALSE)&lt;-2),"",'Total-corrected counts'!J980),"")</f>
        <v>8.7915490679873223</v>
      </c>
      <c r="K980">
        <f>IFERROR(IF(OR(HLOOKUP($A980,'Z-scores'!$C$2:$UD$20,9,FALSE)&gt;2,HLOOKUP($A980,'Z-scores'!$C$2:$UD$20,9,FALSE)&lt;-2),"",'Total-corrected counts'!K980),"")</f>
        <v>8.3304532025196494</v>
      </c>
      <c r="L980">
        <f>IFERROR(IF(OR(HLOOKUP($A980,'Z-scores'!$C$2:$UD$20,10,FALSE)&gt;2,HLOOKUP($A980,'Z-scores'!$C$2:$UD$20,10,FALSE)&lt;-2),"",'Total-corrected counts'!L980),"")</f>
        <v>27.676009010137289</v>
      </c>
      <c r="M980">
        <f>IFERROR(IF(OR(HLOOKUP($A980,'Z-scores'!$C$2:$UD$20,11,FALSE)&gt;2,HLOOKUP($A980,'Z-scores'!$C$2:$UD$20,11,FALSE)&lt;-2),"",'Total-corrected counts'!M980),"")</f>
        <v>14.73064166988434</v>
      </c>
      <c r="N980">
        <f>IFERROR(IF(OR(HLOOKUP($A980,'Z-scores'!$C$2:$UD$20,12,FALSE)&gt;2,HLOOKUP($A980,'Z-scores'!$C$2:$UD$20,12,FALSE)&lt;-2),"",'Total-corrected counts'!N980),"")</f>
        <v>25.650495277248037</v>
      </c>
      <c r="O980">
        <f>IFERROR(IF(OR(HLOOKUP($A980,'Z-scores'!$C$2:$UD$20,13,FALSE)&gt;2,HLOOKUP($A980,'Z-scores'!$C$2:$UD$20,13,FALSE)&lt;-2),"",'Total-corrected counts'!O980),"")</f>
        <v>9.163823794778807</v>
      </c>
      <c r="P980">
        <f>IFERROR(IF(OR(HLOOKUP($A980,'Z-scores'!$C$2:$UD$20,14,FALSE)&gt;2,HLOOKUP($A980,'Z-scores'!$C$2:$UD$20,14,FALSE)&lt;-2),"",'Total-corrected counts'!P980),"")</f>
        <v>12.146082930992556</v>
      </c>
      <c r="Q980">
        <f>IFERROR(IF(OR(HLOOKUP($A980,'Z-scores'!$C$2:$UD$20,15,FALSE)&gt;2,HLOOKUP($A980,'Z-scores'!$C$2:$UD$20,15,FALSE)&lt;-2),"",'Total-corrected counts'!Q980),"")</f>
        <v>23.763368723233299</v>
      </c>
      <c r="R980">
        <f>IFERROR(IF(OR(HLOOKUP($A980,'Z-scores'!$C$2:$UD$20,16,FALSE)&gt;2,HLOOKUP($A980,'Z-scores'!$C$2:$UD$20,16,FALSE)&lt;-2),"",'Total-corrected counts'!R980),"")</f>
        <v>7.5090507301690339</v>
      </c>
      <c r="S980">
        <f>IFERROR(IF(OR(HLOOKUP($A980,'Z-scores'!$C$2:$UD$20,17,FALSE)&gt;2,HLOOKUP($A980,'Z-scores'!$C$2:$UD$20,17,FALSE)&lt;-2),"",'Total-corrected counts'!S980),"")</f>
        <v>18.711953176146412</v>
      </c>
      <c r="T980">
        <f>IFERROR(IF(OR(HLOOKUP($A980,'Z-scores'!$C$2:$UD$20,18,FALSE)&gt;2,HLOOKUP($A980,'Z-scores'!$C$2:$UD$20,18,FALSE)&lt;-2),"",'Total-corrected counts'!T980),"")</f>
        <v>13.556631151385819</v>
      </c>
      <c r="U980">
        <f>IFERROR(IF(OR(HLOOKUP($A980,'Z-scores'!$C$2:$UD$20,19,FALSE)&gt;2,HLOOKUP($A980,'Z-scores'!$C$2:$UD$20,19,FALSE)&lt;-2),"",'Total-corrected counts'!U980),"")</f>
        <v>12.120133829189864</v>
      </c>
      <c r="V980">
        <f t="shared" si="60"/>
        <v>1</v>
      </c>
      <c r="W980">
        <f t="shared" si="61"/>
        <v>0.66614056627625584</v>
      </c>
      <c r="X980">
        <f t="shared" si="62"/>
        <v>16.993379027070372</v>
      </c>
      <c r="Y980">
        <f t="shared" si="63"/>
        <v>15.327692451642978</v>
      </c>
    </row>
    <row r="981" spans="1:25" x14ac:dyDescent="0.25">
      <c r="A981">
        <v>989</v>
      </c>
      <c r="B981" t="s">
        <v>488</v>
      </c>
      <c r="C981">
        <v>63000</v>
      </c>
      <c r="D981">
        <v>519</v>
      </c>
      <c r="E981" t="str">
        <f>IFERROR(IF(OR(HLOOKUP($A981,'Z-scores'!$C$2:$UD$20,3,FALSE)&gt;2,HLOOKUP(A981,'Z-scores'!$C$2:$UD$20,3,FALSE)&lt;-2),"",'Total-corrected counts'!E981),"")</f>
        <v/>
      </c>
      <c r="F981">
        <f>IFERROR(IF(OR(HLOOKUP($A981,'Z-scores'!$C$2:$UD$20,4,FALSE)&gt;2,HLOOKUP($A981,'Z-scores'!$C$2:$UD$20,4,FALSE)&lt;-2),"",'Total-corrected counts'!F981),"")</f>
        <v>4.3311775881246986</v>
      </c>
      <c r="G981">
        <f>IFERROR(IF(OR(HLOOKUP($A981,'Z-scores'!$C$2:$UD$20,5,FALSE)&gt;2,HLOOKUP($A981,'Z-scores'!$C$2:$UD$20,5,FALSE)&lt;-2),"",'Total-corrected counts'!G981),"")</f>
        <v>11.593893412734547</v>
      </c>
      <c r="H981">
        <f>IFERROR(IF(OR(HLOOKUP($A981,'Z-scores'!$C$2:$UD$20,6,FALSE)&gt;2,HLOOKUP($A981,'Z-scores'!$C$2:$UD$20,6,FALSE)&lt;-2),"",'Total-corrected counts'!H981),"")</f>
        <v>1.4798258552102086</v>
      </c>
      <c r="I981">
        <f>IFERROR(IF(OR(HLOOKUP($A981,'Z-scores'!$C$2:$UD$20,7,FALSE)&gt;2,HLOOKUP($A981,'Z-scores'!$C$2:$UD$20,7,FALSE)&lt;-2),"",'Total-corrected counts'!I981),"")</f>
        <v>2.2226395229636835</v>
      </c>
      <c r="J981">
        <f>IFERROR(IF(OR(HLOOKUP($A981,'Z-scores'!$C$2:$UD$20,8,FALSE)&gt;2,HLOOKUP($A981,'Z-scores'!$C$2:$UD$20,8,FALSE)&lt;-2),"",'Total-corrected counts'!J981),"")</f>
        <v>16.276446143256393</v>
      </c>
      <c r="K981">
        <f>IFERROR(IF(OR(HLOOKUP($A981,'Z-scores'!$C$2:$UD$20,9,FALSE)&gt;2,HLOOKUP($A981,'Z-scores'!$C$2:$UD$20,9,FALSE)&lt;-2),"",'Total-corrected counts'!K981),"")</f>
        <v>15.345336975305202</v>
      </c>
      <c r="L981">
        <f>IFERROR(IF(OR(HLOOKUP($A981,'Z-scores'!$C$2:$UD$20,10,FALSE)&gt;2,HLOOKUP($A981,'Z-scores'!$C$2:$UD$20,10,FALSE)&lt;-2),"",'Total-corrected counts'!L981),"")</f>
        <v>0.3439656951546699</v>
      </c>
      <c r="M981">
        <f>IFERROR(IF(OR(HLOOKUP($A981,'Z-scores'!$C$2:$UD$20,11,FALSE)&gt;2,HLOOKUP($A981,'Z-scores'!$C$2:$UD$20,11,FALSE)&lt;-2),"",'Total-corrected counts'!M981),"")</f>
        <v>6.6304014272641743</v>
      </c>
      <c r="N981">
        <f>IFERROR(IF(OR(HLOOKUP($A981,'Z-scores'!$C$2:$UD$20,12,FALSE)&gt;2,HLOOKUP($A981,'Z-scores'!$C$2:$UD$20,12,FALSE)&lt;-2),"",'Total-corrected counts'!N981),"")</f>
        <v>8.8617466713465003</v>
      </c>
      <c r="O981">
        <f>IFERROR(IF(OR(HLOOKUP($A981,'Z-scores'!$C$2:$UD$20,13,FALSE)&gt;2,HLOOKUP($A981,'Z-scores'!$C$2:$UD$20,13,FALSE)&lt;-2),"",'Total-corrected counts'!O981),"")</f>
        <v>13.21569447010517</v>
      </c>
      <c r="P981">
        <f>IFERROR(IF(OR(HLOOKUP($A981,'Z-scores'!$C$2:$UD$20,14,FALSE)&gt;2,HLOOKUP($A981,'Z-scores'!$C$2:$UD$20,14,FALSE)&lt;-2),"",'Total-corrected counts'!P981),"")</f>
        <v>3.7096410922243273</v>
      </c>
      <c r="Q981">
        <f>IFERROR(IF(OR(HLOOKUP($A981,'Z-scores'!$C$2:$UD$20,15,FALSE)&gt;2,HLOOKUP($A981,'Z-scores'!$C$2:$UD$20,15,FALSE)&lt;-2),"",'Total-corrected counts'!Q981),"")</f>
        <v>4.8755372842087197E-2</v>
      </c>
      <c r="R981">
        <f>IFERROR(IF(OR(HLOOKUP($A981,'Z-scores'!$C$2:$UD$20,16,FALSE)&gt;2,HLOOKUP($A981,'Z-scores'!$C$2:$UD$20,16,FALSE)&lt;-2),"",'Total-corrected counts'!R981),"")</f>
        <v>4.1391939190312765</v>
      </c>
      <c r="S981">
        <f>IFERROR(IF(OR(HLOOKUP($A981,'Z-scores'!$C$2:$UD$20,17,FALSE)&gt;2,HLOOKUP($A981,'Z-scores'!$C$2:$UD$20,17,FALSE)&lt;-2),"",'Total-corrected counts'!S981),"")</f>
        <v>2.4482422055242332</v>
      </c>
      <c r="T981">
        <f>IFERROR(IF(OR(HLOOKUP($A981,'Z-scores'!$C$2:$UD$20,18,FALSE)&gt;2,HLOOKUP($A981,'Z-scores'!$C$2:$UD$20,18,FALSE)&lt;-2),"",'Total-corrected counts'!T981),"")</f>
        <v>3.3247251302828338</v>
      </c>
      <c r="U981">
        <f>IFERROR(IF(OR(HLOOKUP($A981,'Z-scores'!$C$2:$UD$20,19,FALSE)&gt;2,HLOOKUP($A981,'Z-scores'!$C$2:$UD$20,19,FALSE)&lt;-2),"",'Total-corrected counts'!U981),"")</f>
        <v>14.94512742847472</v>
      </c>
      <c r="V981">
        <f t="shared" si="60"/>
        <v>1</v>
      </c>
      <c r="W981">
        <f t="shared" si="61"/>
        <v>0.75362686290042991</v>
      </c>
      <c r="X981">
        <f t="shared" si="62"/>
        <v>7.2779608275016967</v>
      </c>
      <c r="Y981">
        <f t="shared" si="63"/>
        <v>6.3366407862288936</v>
      </c>
    </row>
    <row r="982" spans="1:25" x14ac:dyDescent="0.25">
      <c r="A982">
        <v>990</v>
      </c>
      <c r="B982" t="s">
        <v>489</v>
      </c>
      <c r="C982">
        <v>13000</v>
      </c>
      <c r="D982">
        <v>1018</v>
      </c>
      <c r="E982">
        <f>IFERROR(IF(OR(HLOOKUP($A982,'Z-scores'!$C$2:$UD$20,3,FALSE)&gt;2,HLOOKUP(A982,'Z-scores'!$C$2:$UD$20,3,FALSE)&lt;-2),"",'Total-corrected counts'!E982),"")</f>
        <v>1.3410944974780699</v>
      </c>
      <c r="F982">
        <f>IFERROR(IF(OR(HLOOKUP($A982,'Z-scores'!$C$2:$UD$20,4,FALSE)&gt;2,HLOOKUP($A982,'Z-scores'!$C$2:$UD$20,4,FALSE)&lt;-2),"",'Total-corrected counts'!F982),"")</f>
        <v>4.8315598473588022</v>
      </c>
      <c r="G982">
        <f>IFERROR(IF(OR(HLOOKUP($A982,'Z-scores'!$C$2:$UD$20,5,FALSE)&gt;2,HLOOKUP($A982,'Z-scores'!$C$2:$UD$20,5,FALSE)&lt;-2),"",'Total-corrected counts'!G982),"")</f>
        <v>12.077392008574042</v>
      </c>
      <c r="H982">
        <f>IFERROR(IF(OR(HLOOKUP($A982,'Z-scores'!$C$2:$UD$20,6,FALSE)&gt;2,HLOOKUP($A982,'Z-scores'!$C$2:$UD$20,6,FALSE)&lt;-2),"",'Total-corrected counts'!H982),"")</f>
        <v>4.858296203897666</v>
      </c>
      <c r="I982">
        <f>IFERROR(IF(OR(HLOOKUP($A982,'Z-scores'!$C$2:$UD$20,7,FALSE)&gt;2,HLOOKUP($A982,'Z-scores'!$C$2:$UD$20,7,FALSE)&lt;-2),"",'Total-corrected counts'!I982),"")</f>
        <v>9.3153839286538869</v>
      </c>
      <c r="J982">
        <f>IFERROR(IF(OR(HLOOKUP($A982,'Z-scores'!$C$2:$UD$20,8,FALSE)&gt;2,HLOOKUP($A982,'Z-scores'!$C$2:$UD$20,8,FALSE)&lt;-2),"",'Total-corrected counts'!J982),"")</f>
        <v>1.7504205940187882</v>
      </c>
      <c r="K982">
        <f>IFERROR(IF(OR(HLOOKUP($A982,'Z-scores'!$C$2:$UD$20,9,FALSE)&gt;2,HLOOKUP($A982,'Z-scores'!$C$2:$UD$20,9,FALSE)&lt;-2),"",'Total-corrected counts'!K982),"")</f>
        <v>4.2544177490384074</v>
      </c>
      <c r="L982">
        <f>IFERROR(IF(OR(HLOOKUP($A982,'Z-scores'!$C$2:$UD$20,10,FALSE)&gt;2,HLOOKUP($A982,'Z-scores'!$C$2:$UD$20,10,FALSE)&lt;-2),"",'Total-corrected counts'!L982),"")</f>
        <v>10.548281318076544</v>
      </c>
      <c r="M982">
        <f>IFERROR(IF(OR(HLOOKUP($A982,'Z-scores'!$C$2:$UD$20,11,FALSE)&gt;2,HLOOKUP($A982,'Z-scores'!$C$2:$UD$20,11,FALSE)&lt;-2),"",'Total-corrected counts'!M982),"")</f>
        <v>2.008933302492828</v>
      </c>
      <c r="N982">
        <f>IFERROR(IF(OR(HLOOKUP($A982,'Z-scores'!$C$2:$UD$20,12,FALSE)&gt;2,HLOOKUP($A982,'Z-scores'!$C$2:$UD$20,12,FALSE)&lt;-2),"",'Total-corrected counts'!N982),"")</f>
        <v>5.3152151699906618</v>
      </c>
      <c r="O982">
        <f>IFERROR(IF(OR(HLOOKUP($A982,'Z-scores'!$C$2:$UD$20,13,FALSE)&gt;2,HLOOKUP($A982,'Z-scores'!$C$2:$UD$20,13,FALSE)&lt;-2),"",'Total-corrected counts'!O982),"")</f>
        <v>3.1230365338063657</v>
      </c>
      <c r="P982">
        <f>IFERROR(IF(OR(HLOOKUP($A982,'Z-scores'!$C$2:$UD$20,14,FALSE)&gt;2,HLOOKUP($A982,'Z-scores'!$C$2:$UD$20,14,FALSE)&lt;-2),"",'Total-corrected counts'!P982),"")</f>
        <v>5.0430604709962061</v>
      </c>
      <c r="Q982" t="str">
        <f>IFERROR(IF(OR(HLOOKUP($A982,'Z-scores'!$C$2:$UD$20,15,FALSE)&gt;2,HLOOKUP($A982,'Z-scores'!$C$2:$UD$20,15,FALSE)&lt;-2),"",'Total-corrected counts'!Q982),"")</f>
        <v/>
      </c>
      <c r="R982">
        <f>IFERROR(IF(OR(HLOOKUP($A982,'Z-scores'!$C$2:$UD$20,16,FALSE)&gt;2,HLOOKUP($A982,'Z-scores'!$C$2:$UD$20,16,FALSE)&lt;-2),"",'Total-corrected counts'!R982),"")</f>
        <v>3.4940726983497319</v>
      </c>
      <c r="S982">
        <f>IFERROR(IF(OR(HLOOKUP($A982,'Z-scores'!$C$2:$UD$20,17,FALSE)&gt;2,HLOOKUP($A982,'Z-scores'!$C$2:$UD$20,17,FALSE)&lt;-2),"",'Total-corrected counts'!S982),"")</f>
        <v>11.866646255600829</v>
      </c>
      <c r="T982">
        <f>IFERROR(IF(OR(HLOOKUP($A982,'Z-scores'!$C$2:$UD$20,18,FALSE)&gt;2,HLOOKUP($A982,'Z-scores'!$C$2:$UD$20,18,FALSE)&lt;-2),"",'Total-corrected counts'!T982),"")</f>
        <v>5.0515203529878718</v>
      </c>
      <c r="U982">
        <f>IFERROR(IF(OR(HLOOKUP($A982,'Z-scores'!$C$2:$UD$20,19,FALSE)&gt;2,HLOOKUP($A982,'Z-scores'!$C$2:$UD$20,19,FALSE)&lt;-2),"",'Total-corrected counts'!U982),"")</f>
        <v>4.7603962802081208</v>
      </c>
      <c r="V982">
        <f t="shared" si="60"/>
        <v>1</v>
      </c>
      <c r="W982">
        <f t="shared" si="61"/>
        <v>0.93803954309859849</v>
      </c>
      <c r="X982">
        <f t="shared" si="62"/>
        <v>5.6650866055098934</v>
      </c>
      <c r="Y982">
        <f t="shared" si="63"/>
        <v>5.521992537419969</v>
      </c>
    </row>
    <row r="983" spans="1:25" x14ac:dyDescent="0.25">
      <c r="A983">
        <v>991</v>
      </c>
      <c r="B983" t="s">
        <v>1096</v>
      </c>
      <c r="C983">
        <v>110500</v>
      </c>
      <c r="D983">
        <v>1009</v>
      </c>
      <c r="E983" t="str">
        <f>IFERROR(IF(OR(HLOOKUP($A983,'Z-scores'!$C$2:$UD$20,3,FALSE)&gt;2,HLOOKUP(A983,'Z-scores'!$C$2:$UD$20,3,FALSE)&lt;-2),"",'Total-corrected counts'!E983),"")</f>
        <v/>
      </c>
      <c r="F983" t="str">
        <f>IFERROR(IF(OR(HLOOKUP($A983,'Z-scores'!$C$2:$UD$20,4,FALSE)&gt;2,HLOOKUP($A983,'Z-scores'!$C$2:$UD$20,4,FALSE)&lt;-2),"",'Total-corrected counts'!F983),"")</f>
        <v/>
      </c>
      <c r="G983" t="str">
        <f>IFERROR(IF(OR(HLOOKUP($A983,'Z-scores'!$C$2:$UD$20,5,FALSE)&gt;2,HLOOKUP($A983,'Z-scores'!$C$2:$UD$20,5,FALSE)&lt;-2),"",'Total-corrected counts'!G983),"")</f>
        <v/>
      </c>
      <c r="H983" t="str">
        <f>IFERROR(IF(OR(HLOOKUP($A983,'Z-scores'!$C$2:$UD$20,6,FALSE)&gt;2,HLOOKUP($A983,'Z-scores'!$C$2:$UD$20,6,FALSE)&lt;-2),"",'Total-corrected counts'!H983),"")</f>
        <v/>
      </c>
      <c r="I983" t="str">
        <f>IFERROR(IF(OR(HLOOKUP($A983,'Z-scores'!$C$2:$UD$20,7,FALSE)&gt;2,HLOOKUP($A983,'Z-scores'!$C$2:$UD$20,7,FALSE)&lt;-2),"",'Total-corrected counts'!I983),"")</f>
        <v/>
      </c>
      <c r="J983" t="str">
        <f>IFERROR(IF(OR(HLOOKUP($A983,'Z-scores'!$C$2:$UD$20,8,FALSE)&gt;2,HLOOKUP($A983,'Z-scores'!$C$2:$UD$20,8,FALSE)&lt;-2),"",'Total-corrected counts'!J983),"")</f>
        <v/>
      </c>
      <c r="K983" t="str">
        <f>IFERROR(IF(OR(HLOOKUP($A983,'Z-scores'!$C$2:$UD$20,9,FALSE)&gt;2,HLOOKUP($A983,'Z-scores'!$C$2:$UD$20,9,FALSE)&lt;-2),"",'Total-corrected counts'!K983),"")</f>
        <v/>
      </c>
      <c r="L983" t="str">
        <f>IFERROR(IF(OR(HLOOKUP($A983,'Z-scores'!$C$2:$UD$20,10,FALSE)&gt;2,HLOOKUP($A983,'Z-scores'!$C$2:$UD$20,10,FALSE)&lt;-2),"",'Total-corrected counts'!L983),"")</f>
        <v/>
      </c>
      <c r="M983" t="str">
        <f>IFERROR(IF(OR(HLOOKUP($A983,'Z-scores'!$C$2:$UD$20,11,FALSE)&gt;2,HLOOKUP($A983,'Z-scores'!$C$2:$UD$20,11,FALSE)&lt;-2),"",'Total-corrected counts'!M983),"")</f>
        <v/>
      </c>
      <c r="N983" t="str">
        <f>IFERROR(IF(OR(HLOOKUP($A983,'Z-scores'!$C$2:$UD$20,12,FALSE)&gt;2,HLOOKUP($A983,'Z-scores'!$C$2:$UD$20,12,FALSE)&lt;-2),"",'Total-corrected counts'!N983),"")</f>
        <v/>
      </c>
      <c r="O983" t="str">
        <f>IFERROR(IF(OR(HLOOKUP($A983,'Z-scores'!$C$2:$UD$20,13,FALSE)&gt;2,HLOOKUP($A983,'Z-scores'!$C$2:$UD$20,13,FALSE)&lt;-2),"",'Total-corrected counts'!O983),"")</f>
        <v/>
      </c>
      <c r="P983" t="str">
        <f>IFERROR(IF(OR(HLOOKUP($A983,'Z-scores'!$C$2:$UD$20,14,FALSE)&gt;2,HLOOKUP($A983,'Z-scores'!$C$2:$UD$20,14,FALSE)&lt;-2),"",'Total-corrected counts'!P983),"")</f>
        <v/>
      </c>
      <c r="Q983" t="str">
        <f>IFERROR(IF(OR(HLOOKUP($A983,'Z-scores'!$C$2:$UD$20,15,FALSE)&gt;2,HLOOKUP($A983,'Z-scores'!$C$2:$UD$20,15,FALSE)&lt;-2),"",'Total-corrected counts'!Q983),"")</f>
        <v/>
      </c>
      <c r="R983" t="str">
        <f>IFERROR(IF(OR(HLOOKUP($A983,'Z-scores'!$C$2:$UD$20,16,FALSE)&gt;2,HLOOKUP($A983,'Z-scores'!$C$2:$UD$20,16,FALSE)&lt;-2),"",'Total-corrected counts'!R983),"")</f>
        <v/>
      </c>
      <c r="S983" t="str">
        <f>IFERROR(IF(OR(HLOOKUP($A983,'Z-scores'!$C$2:$UD$20,17,FALSE)&gt;2,HLOOKUP($A983,'Z-scores'!$C$2:$UD$20,17,FALSE)&lt;-2),"",'Total-corrected counts'!S983),"")</f>
        <v/>
      </c>
      <c r="T983" t="str">
        <f>IFERROR(IF(OR(HLOOKUP($A983,'Z-scores'!$C$2:$UD$20,18,FALSE)&gt;2,HLOOKUP($A983,'Z-scores'!$C$2:$UD$20,18,FALSE)&lt;-2),"",'Total-corrected counts'!T983),"")</f>
        <v/>
      </c>
      <c r="U983" t="str">
        <f>IFERROR(IF(OR(HLOOKUP($A983,'Z-scores'!$C$2:$UD$20,19,FALSE)&gt;2,HLOOKUP($A983,'Z-scores'!$C$2:$UD$20,19,FALSE)&lt;-2),"",'Total-corrected counts'!U983),"")</f>
        <v/>
      </c>
      <c r="V983">
        <f t="shared" si="60"/>
        <v>1</v>
      </c>
      <c r="W983" t="str">
        <f t="shared" si="61"/>
        <v/>
      </c>
      <c r="X983" t="str">
        <f t="shared" si="62"/>
        <v/>
      </c>
      <c r="Y983" t="str">
        <f t="shared" si="63"/>
        <v/>
      </c>
    </row>
    <row r="984" spans="1:25" x14ac:dyDescent="0.25">
      <c r="A984">
        <v>992</v>
      </c>
      <c r="B984" t="s">
        <v>1097</v>
      </c>
      <c r="C984">
        <v>56400</v>
      </c>
      <c r="D984">
        <v>928</v>
      </c>
      <c r="E984" t="str">
        <f>IFERROR(IF(OR(HLOOKUP($A984,'Z-scores'!$C$2:$UD$20,3,FALSE)&gt;2,HLOOKUP(A984,'Z-scores'!$C$2:$UD$20,3,FALSE)&lt;-2),"",'Total-corrected counts'!E984),"")</f>
        <v/>
      </c>
      <c r="F984" t="str">
        <f>IFERROR(IF(OR(HLOOKUP($A984,'Z-scores'!$C$2:$UD$20,4,FALSE)&gt;2,HLOOKUP($A984,'Z-scores'!$C$2:$UD$20,4,FALSE)&lt;-2),"",'Total-corrected counts'!F984),"")</f>
        <v/>
      </c>
      <c r="G984" t="str">
        <f>IFERROR(IF(OR(HLOOKUP($A984,'Z-scores'!$C$2:$UD$20,5,FALSE)&gt;2,HLOOKUP($A984,'Z-scores'!$C$2:$UD$20,5,FALSE)&lt;-2),"",'Total-corrected counts'!G984),"")</f>
        <v/>
      </c>
      <c r="H984" t="str">
        <f>IFERROR(IF(OR(HLOOKUP($A984,'Z-scores'!$C$2:$UD$20,6,FALSE)&gt;2,HLOOKUP($A984,'Z-scores'!$C$2:$UD$20,6,FALSE)&lt;-2),"",'Total-corrected counts'!H984),"")</f>
        <v/>
      </c>
      <c r="I984" t="str">
        <f>IFERROR(IF(OR(HLOOKUP($A984,'Z-scores'!$C$2:$UD$20,7,FALSE)&gt;2,HLOOKUP($A984,'Z-scores'!$C$2:$UD$20,7,FALSE)&lt;-2),"",'Total-corrected counts'!I984),"")</f>
        <v/>
      </c>
      <c r="J984" t="str">
        <f>IFERROR(IF(OR(HLOOKUP($A984,'Z-scores'!$C$2:$UD$20,8,FALSE)&gt;2,HLOOKUP($A984,'Z-scores'!$C$2:$UD$20,8,FALSE)&lt;-2),"",'Total-corrected counts'!J984),"")</f>
        <v/>
      </c>
      <c r="K984" t="str">
        <f>IFERROR(IF(OR(HLOOKUP($A984,'Z-scores'!$C$2:$UD$20,9,FALSE)&gt;2,HLOOKUP($A984,'Z-scores'!$C$2:$UD$20,9,FALSE)&lt;-2),"",'Total-corrected counts'!K984),"")</f>
        <v/>
      </c>
      <c r="L984" t="str">
        <f>IFERROR(IF(OR(HLOOKUP($A984,'Z-scores'!$C$2:$UD$20,10,FALSE)&gt;2,HLOOKUP($A984,'Z-scores'!$C$2:$UD$20,10,FALSE)&lt;-2),"",'Total-corrected counts'!L984),"")</f>
        <v/>
      </c>
      <c r="M984" t="str">
        <f>IFERROR(IF(OR(HLOOKUP($A984,'Z-scores'!$C$2:$UD$20,11,FALSE)&gt;2,HLOOKUP($A984,'Z-scores'!$C$2:$UD$20,11,FALSE)&lt;-2),"",'Total-corrected counts'!M984),"")</f>
        <v/>
      </c>
      <c r="N984" t="str">
        <f>IFERROR(IF(OR(HLOOKUP($A984,'Z-scores'!$C$2:$UD$20,12,FALSE)&gt;2,HLOOKUP($A984,'Z-scores'!$C$2:$UD$20,12,FALSE)&lt;-2),"",'Total-corrected counts'!N984),"")</f>
        <v/>
      </c>
      <c r="O984" t="str">
        <f>IFERROR(IF(OR(HLOOKUP($A984,'Z-scores'!$C$2:$UD$20,13,FALSE)&gt;2,HLOOKUP($A984,'Z-scores'!$C$2:$UD$20,13,FALSE)&lt;-2),"",'Total-corrected counts'!O984),"")</f>
        <v/>
      </c>
      <c r="P984" t="str">
        <f>IFERROR(IF(OR(HLOOKUP($A984,'Z-scores'!$C$2:$UD$20,14,FALSE)&gt;2,HLOOKUP($A984,'Z-scores'!$C$2:$UD$20,14,FALSE)&lt;-2),"",'Total-corrected counts'!P984),"")</f>
        <v/>
      </c>
      <c r="Q984" t="str">
        <f>IFERROR(IF(OR(HLOOKUP($A984,'Z-scores'!$C$2:$UD$20,15,FALSE)&gt;2,HLOOKUP($A984,'Z-scores'!$C$2:$UD$20,15,FALSE)&lt;-2),"",'Total-corrected counts'!Q984),"")</f>
        <v/>
      </c>
      <c r="R984" t="str">
        <f>IFERROR(IF(OR(HLOOKUP($A984,'Z-scores'!$C$2:$UD$20,16,FALSE)&gt;2,HLOOKUP($A984,'Z-scores'!$C$2:$UD$20,16,FALSE)&lt;-2),"",'Total-corrected counts'!R984),"")</f>
        <v/>
      </c>
      <c r="S984" t="str">
        <f>IFERROR(IF(OR(HLOOKUP($A984,'Z-scores'!$C$2:$UD$20,17,FALSE)&gt;2,HLOOKUP($A984,'Z-scores'!$C$2:$UD$20,17,FALSE)&lt;-2),"",'Total-corrected counts'!S984),"")</f>
        <v/>
      </c>
      <c r="T984" t="str">
        <f>IFERROR(IF(OR(HLOOKUP($A984,'Z-scores'!$C$2:$UD$20,18,FALSE)&gt;2,HLOOKUP($A984,'Z-scores'!$C$2:$UD$20,18,FALSE)&lt;-2),"",'Total-corrected counts'!T984),"")</f>
        <v/>
      </c>
      <c r="U984" t="str">
        <f>IFERROR(IF(OR(HLOOKUP($A984,'Z-scores'!$C$2:$UD$20,19,FALSE)&gt;2,HLOOKUP($A984,'Z-scores'!$C$2:$UD$20,19,FALSE)&lt;-2),"",'Total-corrected counts'!U984),"")</f>
        <v/>
      </c>
      <c r="V984">
        <f t="shared" si="60"/>
        <v>1</v>
      </c>
      <c r="W984" t="str">
        <f t="shared" si="61"/>
        <v/>
      </c>
      <c r="X984" t="str">
        <f t="shared" si="62"/>
        <v/>
      </c>
      <c r="Y984" t="str">
        <f t="shared" si="63"/>
        <v/>
      </c>
    </row>
    <row r="985" spans="1:25" x14ac:dyDescent="0.25">
      <c r="A985">
        <v>993</v>
      </c>
      <c r="B985" t="s">
        <v>1098</v>
      </c>
      <c r="C985">
        <v>2100</v>
      </c>
      <c r="D985">
        <v>500</v>
      </c>
      <c r="E985" t="str">
        <f>IFERROR(IF(OR(HLOOKUP($A985,'Z-scores'!$C$2:$UD$20,3,FALSE)&gt;2,HLOOKUP(A985,'Z-scores'!$C$2:$UD$20,3,FALSE)&lt;-2),"",'Total-corrected counts'!E985),"")</f>
        <v/>
      </c>
      <c r="F985" t="str">
        <f>IFERROR(IF(OR(HLOOKUP($A985,'Z-scores'!$C$2:$UD$20,4,FALSE)&gt;2,HLOOKUP($A985,'Z-scores'!$C$2:$UD$20,4,FALSE)&lt;-2),"",'Total-corrected counts'!F985),"")</f>
        <v/>
      </c>
      <c r="G985" t="str">
        <f>IFERROR(IF(OR(HLOOKUP($A985,'Z-scores'!$C$2:$UD$20,5,FALSE)&gt;2,HLOOKUP($A985,'Z-scores'!$C$2:$UD$20,5,FALSE)&lt;-2),"",'Total-corrected counts'!G985),"")</f>
        <v/>
      </c>
      <c r="H985" t="str">
        <f>IFERROR(IF(OR(HLOOKUP($A985,'Z-scores'!$C$2:$UD$20,6,FALSE)&gt;2,HLOOKUP($A985,'Z-scores'!$C$2:$UD$20,6,FALSE)&lt;-2),"",'Total-corrected counts'!H985),"")</f>
        <v/>
      </c>
      <c r="I985" t="str">
        <f>IFERROR(IF(OR(HLOOKUP($A985,'Z-scores'!$C$2:$UD$20,7,FALSE)&gt;2,HLOOKUP($A985,'Z-scores'!$C$2:$UD$20,7,FALSE)&lt;-2),"",'Total-corrected counts'!I985),"")</f>
        <v/>
      </c>
      <c r="J985" t="str">
        <f>IFERROR(IF(OR(HLOOKUP($A985,'Z-scores'!$C$2:$UD$20,8,FALSE)&gt;2,HLOOKUP($A985,'Z-scores'!$C$2:$UD$20,8,FALSE)&lt;-2),"",'Total-corrected counts'!J985),"")</f>
        <v/>
      </c>
      <c r="K985" t="str">
        <f>IFERROR(IF(OR(HLOOKUP($A985,'Z-scores'!$C$2:$UD$20,9,FALSE)&gt;2,HLOOKUP($A985,'Z-scores'!$C$2:$UD$20,9,FALSE)&lt;-2),"",'Total-corrected counts'!K985),"")</f>
        <v/>
      </c>
      <c r="L985" t="str">
        <f>IFERROR(IF(OR(HLOOKUP($A985,'Z-scores'!$C$2:$UD$20,10,FALSE)&gt;2,HLOOKUP($A985,'Z-scores'!$C$2:$UD$20,10,FALSE)&lt;-2),"",'Total-corrected counts'!L985),"")</f>
        <v/>
      </c>
      <c r="M985" t="str">
        <f>IFERROR(IF(OR(HLOOKUP($A985,'Z-scores'!$C$2:$UD$20,11,FALSE)&gt;2,HLOOKUP($A985,'Z-scores'!$C$2:$UD$20,11,FALSE)&lt;-2),"",'Total-corrected counts'!M985),"")</f>
        <v/>
      </c>
      <c r="N985" t="str">
        <f>IFERROR(IF(OR(HLOOKUP($A985,'Z-scores'!$C$2:$UD$20,12,FALSE)&gt;2,HLOOKUP($A985,'Z-scores'!$C$2:$UD$20,12,FALSE)&lt;-2),"",'Total-corrected counts'!N985),"")</f>
        <v/>
      </c>
      <c r="O985" t="str">
        <f>IFERROR(IF(OR(HLOOKUP($A985,'Z-scores'!$C$2:$UD$20,13,FALSE)&gt;2,HLOOKUP($A985,'Z-scores'!$C$2:$UD$20,13,FALSE)&lt;-2),"",'Total-corrected counts'!O985),"")</f>
        <v/>
      </c>
      <c r="P985" t="str">
        <f>IFERROR(IF(OR(HLOOKUP($A985,'Z-scores'!$C$2:$UD$20,14,FALSE)&gt;2,HLOOKUP($A985,'Z-scores'!$C$2:$UD$20,14,FALSE)&lt;-2),"",'Total-corrected counts'!P985),"")</f>
        <v/>
      </c>
      <c r="Q985" t="str">
        <f>IFERROR(IF(OR(HLOOKUP($A985,'Z-scores'!$C$2:$UD$20,15,FALSE)&gt;2,HLOOKUP($A985,'Z-scores'!$C$2:$UD$20,15,FALSE)&lt;-2),"",'Total-corrected counts'!Q985),"")</f>
        <v/>
      </c>
      <c r="R985" t="str">
        <f>IFERROR(IF(OR(HLOOKUP($A985,'Z-scores'!$C$2:$UD$20,16,FALSE)&gt;2,HLOOKUP($A985,'Z-scores'!$C$2:$UD$20,16,FALSE)&lt;-2),"",'Total-corrected counts'!R985),"")</f>
        <v/>
      </c>
      <c r="S985" t="str">
        <f>IFERROR(IF(OR(HLOOKUP($A985,'Z-scores'!$C$2:$UD$20,17,FALSE)&gt;2,HLOOKUP($A985,'Z-scores'!$C$2:$UD$20,17,FALSE)&lt;-2),"",'Total-corrected counts'!S985),"")</f>
        <v/>
      </c>
      <c r="T985" t="str">
        <f>IFERROR(IF(OR(HLOOKUP($A985,'Z-scores'!$C$2:$UD$20,18,FALSE)&gt;2,HLOOKUP($A985,'Z-scores'!$C$2:$UD$20,18,FALSE)&lt;-2),"",'Total-corrected counts'!T985),"")</f>
        <v/>
      </c>
      <c r="U985" t="str">
        <f>IFERROR(IF(OR(HLOOKUP($A985,'Z-scores'!$C$2:$UD$20,19,FALSE)&gt;2,HLOOKUP($A985,'Z-scores'!$C$2:$UD$20,19,FALSE)&lt;-2),"",'Total-corrected counts'!U985),"")</f>
        <v/>
      </c>
      <c r="V985">
        <f t="shared" si="60"/>
        <v>1</v>
      </c>
      <c r="W985" t="str">
        <f t="shared" si="61"/>
        <v/>
      </c>
      <c r="X985" t="str">
        <f t="shared" si="62"/>
        <v/>
      </c>
      <c r="Y985" t="str">
        <f t="shared" si="63"/>
        <v/>
      </c>
    </row>
    <row r="986" spans="1:25" x14ac:dyDescent="0.25">
      <c r="A986">
        <v>994</v>
      </c>
      <c r="B986" t="s">
        <v>1099</v>
      </c>
      <c r="C986">
        <v>107500</v>
      </c>
      <c r="D986">
        <v>784</v>
      </c>
      <c r="E986" t="str">
        <f>IFERROR(IF(OR(HLOOKUP($A986,'Z-scores'!$C$2:$UD$20,3,FALSE)&gt;2,HLOOKUP(A986,'Z-scores'!$C$2:$UD$20,3,FALSE)&lt;-2),"",'Total-corrected counts'!E986),"")</f>
        <v/>
      </c>
      <c r="F986" t="str">
        <f>IFERROR(IF(OR(HLOOKUP($A986,'Z-scores'!$C$2:$UD$20,4,FALSE)&gt;2,HLOOKUP($A986,'Z-scores'!$C$2:$UD$20,4,FALSE)&lt;-2),"",'Total-corrected counts'!F986),"")</f>
        <v/>
      </c>
      <c r="G986" t="str">
        <f>IFERROR(IF(OR(HLOOKUP($A986,'Z-scores'!$C$2:$UD$20,5,FALSE)&gt;2,HLOOKUP($A986,'Z-scores'!$C$2:$UD$20,5,FALSE)&lt;-2),"",'Total-corrected counts'!G986),"")</f>
        <v/>
      </c>
      <c r="H986" t="str">
        <f>IFERROR(IF(OR(HLOOKUP($A986,'Z-scores'!$C$2:$UD$20,6,FALSE)&gt;2,HLOOKUP($A986,'Z-scores'!$C$2:$UD$20,6,FALSE)&lt;-2),"",'Total-corrected counts'!H986),"")</f>
        <v/>
      </c>
      <c r="I986" t="str">
        <f>IFERROR(IF(OR(HLOOKUP($A986,'Z-scores'!$C$2:$UD$20,7,FALSE)&gt;2,HLOOKUP($A986,'Z-scores'!$C$2:$UD$20,7,FALSE)&lt;-2),"",'Total-corrected counts'!I986),"")</f>
        <v/>
      </c>
      <c r="J986" t="str">
        <f>IFERROR(IF(OR(HLOOKUP($A986,'Z-scores'!$C$2:$UD$20,8,FALSE)&gt;2,HLOOKUP($A986,'Z-scores'!$C$2:$UD$20,8,FALSE)&lt;-2),"",'Total-corrected counts'!J986),"")</f>
        <v/>
      </c>
      <c r="K986" t="str">
        <f>IFERROR(IF(OR(HLOOKUP($A986,'Z-scores'!$C$2:$UD$20,9,FALSE)&gt;2,HLOOKUP($A986,'Z-scores'!$C$2:$UD$20,9,FALSE)&lt;-2),"",'Total-corrected counts'!K986),"")</f>
        <v/>
      </c>
      <c r="L986" t="str">
        <f>IFERROR(IF(OR(HLOOKUP($A986,'Z-scores'!$C$2:$UD$20,10,FALSE)&gt;2,HLOOKUP($A986,'Z-scores'!$C$2:$UD$20,10,FALSE)&lt;-2),"",'Total-corrected counts'!L986),"")</f>
        <v/>
      </c>
      <c r="M986" t="str">
        <f>IFERROR(IF(OR(HLOOKUP($A986,'Z-scores'!$C$2:$UD$20,11,FALSE)&gt;2,HLOOKUP($A986,'Z-scores'!$C$2:$UD$20,11,FALSE)&lt;-2),"",'Total-corrected counts'!M986),"")</f>
        <v/>
      </c>
      <c r="N986" t="str">
        <f>IFERROR(IF(OR(HLOOKUP($A986,'Z-scores'!$C$2:$UD$20,12,FALSE)&gt;2,HLOOKUP($A986,'Z-scores'!$C$2:$UD$20,12,FALSE)&lt;-2),"",'Total-corrected counts'!N986),"")</f>
        <v/>
      </c>
      <c r="O986" t="str">
        <f>IFERROR(IF(OR(HLOOKUP($A986,'Z-scores'!$C$2:$UD$20,13,FALSE)&gt;2,HLOOKUP($A986,'Z-scores'!$C$2:$UD$20,13,FALSE)&lt;-2),"",'Total-corrected counts'!O986),"")</f>
        <v/>
      </c>
      <c r="P986" t="str">
        <f>IFERROR(IF(OR(HLOOKUP($A986,'Z-scores'!$C$2:$UD$20,14,FALSE)&gt;2,HLOOKUP($A986,'Z-scores'!$C$2:$UD$20,14,FALSE)&lt;-2),"",'Total-corrected counts'!P986),"")</f>
        <v/>
      </c>
      <c r="Q986" t="str">
        <f>IFERROR(IF(OR(HLOOKUP($A986,'Z-scores'!$C$2:$UD$20,15,FALSE)&gt;2,HLOOKUP($A986,'Z-scores'!$C$2:$UD$20,15,FALSE)&lt;-2),"",'Total-corrected counts'!Q986),"")</f>
        <v/>
      </c>
      <c r="R986" t="str">
        <f>IFERROR(IF(OR(HLOOKUP($A986,'Z-scores'!$C$2:$UD$20,16,FALSE)&gt;2,HLOOKUP($A986,'Z-scores'!$C$2:$UD$20,16,FALSE)&lt;-2),"",'Total-corrected counts'!R986),"")</f>
        <v/>
      </c>
      <c r="S986" t="str">
        <f>IFERROR(IF(OR(HLOOKUP($A986,'Z-scores'!$C$2:$UD$20,17,FALSE)&gt;2,HLOOKUP($A986,'Z-scores'!$C$2:$UD$20,17,FALSE)&lt;-2),"",'Total-corrected counts'!S986),"")</f>
        <v/>
      </c>
      <c r="T986" t="str">
        <f>IFERROR(IF(OR(HLOOKUP($A986,'Z-scores'!$C$2:$UD$20,18,FALSE)&gt;2,HLOOKUP($A986,'Z-scores'!$C$2:$UD$20,18,FALSE)&lt;-2),"",'Total-corrected counts'!T986),"")</f>
        <v/>
      </c>
      <c r="U986" t="str">
        <f>IFERROR(IF(OR(HLOOKUP($A986,'Z-scores'!$C$2:$UD$20,19,FALSE)&gt;2,HLOOKUP($A986,'Z-scores'!$C$2:$UD$20,19,FALSE)&lt;-2),"",'Total-corrected counts'!U986),"")</f>
        <v/>
      </c>
      <c r="V986">
        <f t="shared" si="60"/>
        <v>1</v>
      </c>
      <c r="W986" t="str">
        <f t="shared" si="61"/>
        <v/>
      </c>
      <c r="X986" t="str">
        <f t="shared" si="62"/>
        <v/>
      </c>
      <c r="Y986" t="str">
        <f t="shared" si="63"/>
        <v/>
      </c>
    </row>
    <row r="987" spans="1:25" x14ac:dyDescent="0.25">
      <c r="A987">
        <v>995</v>
      </c>
      <c r="B987" t="s">
        <v>1100</v>
      </c>
      <c r="C987">
        <v>95500</v>
      </c>
      <c r="D987">
        <v>370</v>
      </c>
      <c r="E987" t="str">
        <f>IFERROR(IF(OR(HLOOKUP($A987,'Z-scores'!$C$2:$UD$20,3,FALSE)&gt;2,HLOOKUP(A987,'Z-scores'!$C$2:$UD$20,3,FALSE)&lt;-2),"",'Total-corrected counts'!E987),"")</f>
        <v/>
      </c>
      <c r="F987" t="str">
        <f>IFERROR(IF(OR(HLOOKUP($A987,'Z-scores'!$C$2:$UD$20,4,FALSE)&gt;2,HLOOKUP($A987,'Z-scores'!$C$2:$UD$20,4,FALSE)&lt;-2),"",'Total-corrected counts'!F987),"")</f>
        <v/>
      </c>
      <c r="G987" t="str">
        <f>IFERROR(IF(OR(HLOOKUP($A987,'Z-scores'!$C$2:$UD$20,5,FALSE)&gt;2,HLOOKUP($A987,'Z-scores'!$C$2:$UD$20,5,FALSE)&lt;-2),"",'Total-corrected counts'!G987),"")</f>
        <v/>
      </c>
      <c r="H987" t="str">
        <f>IFERROR(IF(OR(HLOOKUP($A987,'Z-scores'!$C$2:$UD$20,6,FALSE)&gt;2,HLOOKUP($A987,'Z-scores'!$C$2:$UD$20,6,FALSE)&lt;-2),"",'Total-corrected counts'!H987),"")</f>
        <v/>
      </c>
      <c r="I987" t="str">
        <f>IFERROR(IF(OR(HLOOKUP($A987,'Z-scores'!$C$2:$UD$20,7,FALSE)&gt;2,HLOOKUP($A987,'Z-scores'!$C$2:$UD$20,7,FALSE)&lt;-2),"",'Total-corrected counts'!I987),"")</f>
        <v/>
      </c>
      <c r="J987" t="str">
        <f>IFERROR(IF(OR(HLOOKUP($A987,'Z-scores'!$C$2:$UD$20,8,FALSE)&gt;2,HLOOKUP($A987,'Z-scores'!$C$2:$UD$20,8,FALSE)&lt;-2),"",'Total-corrected counts'!J987),"")</f>
        <v/>
      </c>
      <c r="K987" t="str">
        <f>IFERROR(IF(OR(HLOOKUP($A987,'Z-scores'!$C$2:$UD$20,9,FALSE)&gt;2,HLOOKUP($A987,'Z-scores'!$C$2:$UD$20,9,FALSE)&lt;-2),"",'Total-corrected counts'!K987),"")</f>
        <v/>
      </c>
      <c r="L987" t="str">
        <f>IFERROR(IF(OR(HLOOKUP($A987,'Z-scores'!$C$2:$UD$20,10,FALSE)&gt;2,HLOOKUP($A987,'Z-scores'!$C$2:$UD$20,10,FALSE)&lt;-2),"",'Total-corrected counts'!L987),"")</f>
        <v/>
      </c>
      <c r="M987" t="str">
        <f>IFERROR(IF(OR(HLOOKUP($A987,'Z-scores'!$C$2:$UD$20,11,FALSE)&gt;2,HLOOKUP($A987,'Z-scores'!$C$2:$UD$20,11,FALSE)&lt;-2),"",'Total-corrected counts'!M987),"")</f>
        <v/>
      </c>
      <c r="N987" t="str">
        <f>IFERROR(IF(OR(HLOOKUP($A987,'Z-scores'!$C$2:$UD$20,12,FALSE)&gt;2,HLOOKUP($A987,'Z-scores'!$C$2:$UD$20,12,FALSE)&lt;-2),"",'Total-corrected counts'!N987),"")</f>
        <v/>
      </c>
      <c r="O987" t="str">
        <f>IFERROR(IF(OR(HLOOKUP($A987,'Z-scores'!$C$2:$UD$20,13,FALSE)&gt;2,HLOOKUP($A987,'Z-scores'!$C$2:$UD$20,13,FALSE)&lt;-2),"",'Total-corrected counts'!O987),"")</f>
        <v/>
      </c>
      <c r="P987" t="str">
        <f>IFERROR(IF(OR(HLOOKUP($A987,'Z-scores'!$C$2:$UD$20,14,FALSE)&gt;2,HLOOKUP($A987,'Z-scores'!$C$2:$UD$20,14,FALSE)&lt;-2),"",'Total-corrected counts'!P987),"")</f>
        <v/>
      </c>
      <c r="Q987" t="str">
        <f>IFERROR(IF(OR(HLOOKUP($A987,'Z-scores'!$C$2:$UD$20,15,FALSE)&gt;2,HLOOKUP($A987,'Z-scores'!$C$2:$UD$20,15,FALSE)&lt;-2),"",'Total-corrected counts'!Q987),"")</f>
        <v/>
      </c>
      <c r="R987" t="str">
        <f>IFERROR(IF(OR(HLOOKUP($A987,'Z-scores'!$C$2:$UD$20,16,FALSE)&gt;2,HLOOKUP($A987,'Z-scores'!$C$2:$UD$20,16,FALSE)&lt;-2),"",'Total-corrected counts'!R987),"")</f>
        <v/>
      </c>
      <c r="S987" t="str">
        <f>IFERROR(IF(OR(HLOOKUP($A987,'Z-scores'!$C$2:$UD$20,17,FALSE)&gt;2,HLOOKUP($A987,'Z-scores'!$C$2:$UD$20,17,FALSE)&lt;-2),"",'Total-corrected counts'!S987),"")</f>
        <v/>
      </c>
      <c r="T987" t="str">
        <f>IFERROR(IF(OR(HLOOKUP($A987,'Z-scores'!$C$2:$UD$20,18,FALSE)&gt;2,HLOOKUP($A987,'Z-scores'!$C$2:$UD$20,18,FALSE)&lt;-2),"",'Total-corrected counts'!T987),"")</f>
        <v/>
      </c>
      <c r="U987" t="str">
        <f>IFERROR(IF(OR(HLOOKUP($A987,'Z-scores'!$C$2:$UD$20,19,FALSE)&gt;2,HLOOKUP($A987,'Z-scores'!$C$2:$UD$20,19,FALSE)&lt;-2),"",'Total-corrected counts'!U987),"")</f>
        <v/>
      </c>
      <c r="V987">
        <f t="shared" si="60"/>
        <v>1</v>
      </c>
      <c r="W987" t="str">
        <f t="shared" si="61"/>
        <v/>
      </c>
      <c r="X987" t="str">
        <f t="shared" si="62"/>
        <v/>
      </c>
      <c r="Y987" t="str">
        <f t="shared" si="63"/>
        <v/>
      </c>
    </row>
    <row r="988" spans="1:25" x14ac:dyDescent="0.25">
      <c r="A988">
        <v>996</v>
      </c>
      <c r="B988" t="s">
        <v>490</v>
      </c>
      <c r="C988">
        <v>23500</v>
      </c>
      <c r="D988">
        <v>104</v>
      </c>
      <c r="E988" t="str">
        <f>IFERROR(IF(OR(HLOOKUP($A988,'Z-scores'!$C$2:$UD$20,3,FALSE)&gt;2,HLOOKUP(A988,'Z-scores'!$C$2:$UD$20,3,FALSE)&lt;-2),"",'Total-corrected counts'!E988),"")</f>
        <v/>
      </c>
      <c r="F988">
        <f>IFERROR(IF(OR(HLOOKUP($A988,'Z-scores'!$C$2:$UD$20,4,FALSE)&gt;2,HLOOKUP($A988,'Z-scores'!$C$2:$UD$20,4,FALSE)&lt;-2),"",'Total-corrected counts'!F988),"")</f>
        <v>42.245387459928402</v>
      </c>
      <c r="G988">
        <f>IFERROR(IF(OR(HLOOKUP($A988,'Z-scores'!$C$2:$UD$20,5,FALSE)&gt;2,HLOOKUP($A988,'Z-scores'!$C$2:$UD$20,5,FALSE)&lt;-2),"",'Total-corrected counts'!G988),"")</f>
        <v>28.103355883170625</v>
      </c>
      <c r="H988">
        <f>IFERROR(IF(OR(HLOOKUP($A988,'Z-scores'!$C$2:$UD$20,6,FALSE)&gt;2,HLOOKUP($A988,'Z-scores'!$C$2:$UD$20,6,FALSE)&lt;-2),"",'Total-corrected counts'!H988),"")</f>
        <v>44.95320050732898</v>
      </c>
      <c r="I988">
        <f>IFERROR(IF(OR(HLOOKUP($A988,'Z-scores'!$C$2:$UD$20,7,FALSE)&gt;2,HLOOKUP($A988,'Z-scores'!$C$2:$UD$20,7,FALSE)&lt;-2),"",'Total-corrected counts'!I988),"")</f>
        <v>16.906836925369184</v>
      </c>
      <c r="J988">
        <f>IFERROR(IF(OR(HLOOKUP($A988,'Z-scores'!$C$2:$UD$20,8,FALSE)&gt;2,HLOOKUP($A988,'Z-scores'!$C$2:$UD$20,8,FALSE)&lt;-2),"",'Total-corrected counts'!J988),"")</f>
        <v>17.385867646507737</v>
      </c>
      <c r="K988">
        <f>IFERROR(IF(OR(HLOOKUP($A988,'Z-scores'!$C$2:$UD$20,9,FALSE)&gt;2,HLOOKUP($A988,'Z-scores'!$C$2:$UD$20,9,FALSE)&lt;-2),"",'Total-corrected counts'!K988),"")</f>
        <v>32.39868443057027</v>
      </c>
      <c r="L988">
        <f>IFERROR(IF(OR(HLOOKUP($A988,'Z-scores'!$C$2:$UD$20,10,FALSE)&gt;2,HLOOKUP($A988,'Z-scores'!$C$2:$UD$20,10,FALSE)&lt;-2),"",'Total-corrected counts'!L988),"")</f>
        <v>16.545631900260531</v>
      </c>
      <c r="M988">
        <f>IFERROR(IF(OR(HLOOKUP($A988,'Z-scores'!$C$2:$UD$20,11,FALSE)&gt;2,HLOOKUP($A988,'Z-scores'!$C$2:$UD$20,11,FALSE)&lt;-2),"",'Total-corrected counts'!M988),"")</f>
        <v>29.875971406797014</v>
      </c>
      <c r="N988">
        <f>IFERROR(IF(OR(HLOOKUP($A988,'Z-scores'!$C$2:$UD$20,12,FALSE)&gt;2,HLOOKUP($A988,'Z-scores'!$C$2:$UD$20,12,FALSE)&lt;-2),"",'Total-corrected counts'!N988),"")</f>
        <v>5.9017216715068734</v>
      </c>
      <c r="O988">
        <f>IFERROR(IF(OR(HLOOKUP($A988,'Z-scores'!$C$2:$UD$20,13,FALSE)&gt;2,HLOOKUP($A988,'Z-scores'!$C$2:$UD$20,13,FALSE)&lt;-2),"",'Total-corrected counts'!O988),"")</f>
        <v>21.033381827898477</v>
      </c>
      <c r="P988">
        <f>IFERROR(IF(OR(HLOOKUP($A988,'Z-scores'!$C$2:$UD$20,14,FALSE)&gt;2,HLOOKUP($A988,'Z-scores'!$C$2:$UD$20,14,FALSE)&lt;-2),"",'Total-corrected counts'!P988),"")</f>
        <v>20.595346109941282</v>
      </c>
      <c r="Q988">
        <f>IFERROR(IF(OR(HLOOKUP($A988,'Z-scores'!$C$2:$UD$20,15,FALSE)&gt;2,HLOOKUP($A988,'Z-scores'!$C$2:$UD$20,15,FALSE)&lt;-2),"",'Total-corrected counts'!Q988),"")</f>
        <v>5.1485673721244076</v>
      </c>
      <c r="R988">
        <f>IFERROR(IF(OR(HLOOKUP($A988,'Z-scores'!$C$2:$UD$20,16,FALSE)&gt;2,HLOOKUP($A988,'Z-scores'!$C$2:$UD$20,16,FALSE)&lt;-2),"",'Total-corrected counts'!R988),"")</f>
        <v>30.905714131159957</v>
      </c>
      <c r="S988">
        <f>IFERROR(IF(OR(HLOOKUP($A988,'Z-scores'!$C$2:$UD$20,17,FALSE)&gt;2,HLOOKUP($A988,'Z-scores'!$C$2:$UD$20,17,FALSE)&lt;-2),"",'Total-corrected counts'!S988),"")</f>
        <v>35.133089920516269</v>
      </c>
      <c r="T988">
        <f>IFERROR(IF(OR(HLOOKUP($A988,'Z-scores'!$C$2:$UD$20,18,FALSE)&gt;2,HLOOKUP($A988,'Z-scores'!$C$2:$UD$20,18,FALSE)&lt;-2),"",'Total-corrected counts'!T988),"")</f>
        <v>14.011955264835404</v>
      </c>
      <c r="U988">
        <f>IFERROR(IF(OR(HLOOKUP($A988,'Z-scores'!$C$2:$UD$20,19,FALSE)&gt;2,HLOOKUP($A988,'Z-scores'!$C$2:$UD$20,19,FALSE)&lt;-2),"",'Total-corrected counts'!U988),"")</f>
        <v>12.840485499668031</v>
      </c>
      <c r="V988">
        <f t="shared" si="60"/>
        <v>1</v>
      </c>
      <c r="W988">
        <f t="shared" si="61"/>
        <v>8.1750762819430639E-2</v>
      </c>
      <c r="X988">
        <f t="shared" si="62"/>
        <v>28.551867019991594</v>
      </c>
      <c r="Y988">
        <f t="shared" si="63"/>
        <v>18.196282724706336</v>
      </c>
    </row>
    <row r="989" spans="1:25" x14ac:dyDescent="0.25">
      <c r="A989">
        <v>997</v>
      </c>
      <c r="B989" t="s">
        <v>491</v>
      </c>
      <c r="C989">
        <v>0</v>
      </c>
      <c r="E989" t="str">
        <f>IFERROR(IF(OR(HLOOKUP($A989,'Z-scores'!$C$2:$UD$20,3,FALSE)&gt;2,HLOOKUP(A989,'Z-scores'!$C$2:$UD$20,3,FALSE)&lt;-2),"",'Total-corrected counts'!E989),"")</f>
        <v/>
      </c>
      <c r="F989">
        <f>IFERROR(IF(OR(HLOOKUP($A989,'Z-scores'!$C$2:$UD$20,4,FALSE)&gt;2,HLOOKUP($A989,'Z-scores'!$C$2:$UD$20,4,FALSE)&lt;-2),"",'Total-corrected counts'!F989),"")</f>
        <v>8.2029878562967784E-3</v>
      </c>
      <c r="G989">
        <f>IFERROR(IF(OR(HLOOKUP($A989,'Z-scores'!$C$2:$UD$20,5,FALSE)&gt;2,HLOOKUP($A989,'Z-scores'!$C$2:$UD$20,5,FALSE)&lt;-2),"",'Total-corrected counts'!G989),"")</f>
        <v>1.0072887413322804E-2</v>
      </c>
      <c r="H989">
        <f>IFERROR(IF(OR(HLOOKUP($A989,'Z-scores'!$C$2:$UD$20,6,FALSE)&gt;2,HLOOKUP($A989,'Z-scores'!$C$2:$UD$20,6,FALSE)&lt;-2),"",'Total-corrected counts'!H989),"")</f>
        <v>2.0940931913352008E-2</v>
      </c>
      <c r="I989">
        <f>IFERROR(IF(OR(HLOOKUP($A989,'Z-scores'!$C$2:$UD$20,7,FALSE)&gt;2,HLOOKUP($A989,'Z-scores'!$C$2:$UD$20,7,FALSE)&lt;-2),"",'Total-corrected counts'!I989),"")</f>
        <v>4.9255169483959749E-2</v>
      </c>
      <c r="J989">
        <f>IFERROR(IF(OR(HLOOKUP($A989,'Z-scores'!$C$2:$UD$20,8,FALSE)&gt;2,HLOOKUP($A989,'Z-scores'!$C$2:$UD$20,8,FALSE)&lt;-2),"",'Total-corrected counts'!J989),"")</f>
        <v>9.8615244733452866E-3</v>
      </c>
      <c r="K989">
        <f>IFERROR(IF(OR(HLOOKUP($A989,'Z-scores'!$C$2:$UD$20,9,FALSE)&gt;2,HLOOKUP($A989,'Z-scores'!$C$2:$UD$20,9,FALSE)&lt;-2),"",'Total-corrected counts'!K989),"")</f>
        <v>0</v>
      </c>
      <c r="L989">
        <f>IFERROR(IF(OR(HLOOKUP($A989,'Z-scores'!$C$2:$UD$20,10,FALSE)&gt;2,HLOOKUP($A989,'Z-scores'!$C$2:$UD$20,10,FALSE)&lt;-2),"",'Total-corrected counts'!L989),"")</f>
        <v>4.40981660454705E-3</v>
      </c>
      <c r="M989">
        <f>IFERROR(IF(OR(HLOOKUP($A989,'Z-scores'!$C$2:$UD$20,11,FALSE)&gt;2,HLOOKUP($A989,'Z-scores'!$C$2:$UD$20,11,FALSE)&lt;-2),"",'Total-corrected counts'!M989),"")</f>
        <v>1.3822935567611203E-2</v>
      </c>
      <c r="N989">
        <f>IFERROR(IF(OR(HLOOKUP($A989,'Z-scores'!$C$2:$UD$20,12,FALSE)&gt;2,HLOOKUP($A989,'Z-scores'!$C$2:$UD$20,12,FALSE)&lt;-2),"",'Total-corrected counts'!N989),"")</f>
        <v>0</v>
      </c>
      <c r="O989">
        <f>IFERROR(IF(OR(HLOOKUP($A989,'Z-scores'!$C$2:$UD$20,13,FALSE)&gt;2,HLOOKUP($A989,'Z-scores'!$C$2:$UD$20,13,FALSE)&lt;-2),"",'Total-corrected counts'!O989),"")</f>
        <v>1.0096023277391267E-2</v>
      </c>
      <c r="P989">
        <f>IFERROR(IF(OR(HLOOKUP($A989,'Z-scores'!$C$2:$UD$20,14,FALSE)&gt;2,HLOOKUP($A989,'Z-scores'!$C$2:$UD$20,14,FALSE)&lt;-2),"",'Total-corrected counts'!P989),"")</f>
        <v>2.9916460421163932E-2</v>
      </c>
      <c r="Q989">
        <f>IFERROR(IF(OR(HLOOKUP($A989,'Z-scores'!$C$2:$UD$20,15,FALSE)&gt;2,HLOOKUP($A989,'Z-scores'!$C$2:$UD$20,15,FALSE)&lt;-2),"",'Total-corrected counts'!Q989),"")</f>
        <v>0</v>
      </c>
      <c r="R989">
        <f>IFERROR(IF(OR(HLOOKUP($A989,'Z-scores'!$C$2:$UD$20,16,FALSE)&gt;2,HLOOKUP($A989,'Z-scores'!$C$2:$UD$20,16,FALSE)&lt;-2),"",'Total-corrected counts'!R989),"")</f>
        <v>1.2020892310836234E-2</v>
      </c>
      <c r="S989">
        <f>IFERROR(IF(OR(HLOOKUP($A989,'Z-scores'!$C$2:$UD$20,17,FALSE)&gt;2,HLOOKUP($A989,'Z-scores'!$C$2:$UD$20,17,FALSE)&lt;-2),"",'Total-corrected counts'!S989),"")</f>
        <v>5.4284749568164819E-3</v>
      </c>
      <c r="T989">
        <f>IFERROR(IF(OR(HLOOKUP($A989,'Z-scores'!$C$2:$UD$20,18,FALSE)&gt;2,HLOOKUP($A989,'Z-scores'!$C$2:$UD$20,18,FALSE)&lt;-2),"",'Total-corrected counts'!T989),"")</f>
        <v>3.4364084033931097E-2</v>
      </c>
      <c r="U989">
        <f>IFERROR(IF(OR(HLOOKUP($A989,'Z-scores'!$C$2:$UD$20,19,FALSE)&gt;2,HLOOKUP($A989,'Z-scores'!$C$2:$UD$20,19,FALSE)&lt;-2),"",'Total-corrected counts'!U989),"")</f>
        <v>2.1697339472233915E-2</v>
      </c>
      <c r="V989">
        <f t="shared" si="60"/>
        <v>1</v>
      </c>
      <c r="W989">
        <f t="shared" si="61"/>
        <v>0.95826249031255251</v>
      </c>
      <c r="X989">
        <f t="shared" si="62"/>
        <v>1.457078166405436E-2</v>
      </c>
      <c r="Y989">
        <f t="shared" si="63"/>
        <v>1.4190409309046617E-2</v>
      </c>
    </row>
    <row r="990" spans="1:25" x14ac:dyDescent="0.25">
      <c r="A990">
        <v>998</v>
      </c>
      <c r="B990" t="s">
        <v>492</v>
      </c>
      <c r="C990">
        <v>48500</v>
      </c>
      <c r="D990">
        <v>493</v>
      </c>
      <c r="E990">
        <f>IFERROR(IF(OR(HLOOKUP($A990,'Z-scores'!$C$2:$UD$20,3,FALSE)&gt;2,HLOOKUP(A990,'Z-scores'!$C$2:$UD$20,3,FALSE)&lt;-2),"",'Total-corrected counts'!E990),"")</f>
        <v>5.5007288232213316</v>
      </c>
      <c r="F990">
        <f>IFERROR(IF(OR(HLOOKUP($A990,'Z-scores'!$C$2:$UD$20,4,FALSE)&gt;2,HLOOKUP($A990,'Z-scores'!$C$2:$UD$20,4,FALSE)&lt;-2),"",'Total-corrected counts'!F990),"")</f>
        <v>11.000206715293977</v>
      </c>
      <c r="G990">
        <f>IFERROR(IF(OR(HLOOKUP($A990,'Z-scores'!$C$2:$UD$20,5,FALSE)&gt;2,HLOOKUP($A990,'Z-scores'!$C$2:$UD$20,5,FALSE)&lt;-2),"",'Total-corrected counts'!G990),"")</f>
        <v>9.226764870603688</v>
      </c>
      <c r="H990">
        <f>IFERROR(IF(OR(HLOOKUP($A990,'Z-scores'!$C$2:$UD$20,6,FALSE)&gt;2,HLOOKUP($A990,'Z-scores'!$C$2:$UD$20,6,FALSE)&lt;-2),"",'Total-corrected counts'!H990),"")</f>
        <v>4.9141386889999374</v>
      </c>
      <c r="I990">
        <f>IFERROR(IF(OR(HLOOKUP($A990,'Z-scores'!$C$2:$UD$20,7,FALSE)&gt;2,HLOOKUP($A990,'Z-scores'!$C$2:$UD$20,7,FALSE)&lt;-2),"",'Total-corrected counts'!I990),"")</f>
        <v>12.627794076450179</v>
      </c>
      <c r="J990">
        <f>IFERROR(IF(OR(HLOOKUP($A990,'Z-scores'!$C$2:$UD$20,8,FALSE)&gt;2,HLOOKUP($A990,'Z-scores'!$C$2:$UD$20,8,FALSE)&lt;-2),"",'Total-corrected counts'!J990),"")</f>
        <v>17.568305849264625</v>
      </c>
      <c r="K990">
        <f>IFERROR(IF(OR(HLOOKUP($A990,'Z-scores'!$C$2:$UD$20,9,FALSE)&gt;2,HLOOKUP($A990,'Z-scores'!$C$2:$UD$20,9,FALSE)&lt;-2),"",'Total-corrected counts'!K990),"")</f>
        <v>8.419644350298233</v>
      </c>
      <c r="L990" t="str">
        <f>IFERROR(IF(OR(HLOOKUP($A990,'Z-scores'!$C$2:$UD$20,10,FALSE)&gt;2,HLOOKUP($A990,'Z-scores'!$C$2:$UD$20,10,FALSE)&lt;-2),"",'Total-corrected counts'!L990),"")</f>
        <v/>
      </c>
      <c r="M990">
        <f>IFERROR(IF(OR(HLOOKUP($A990,'Z-scores'!$C$2:$UD$20,11,FALSE)&gt;2,HLOOKUP($A990,'Z-scores'!$C$2:$UD$20,11,FALSE)&lt;-2),"",'Total-corrected counts'!M990),"")</f>
        <v>14.937985703398507</v>
      </c>
      <c r="N990">
        <f>IFERROR(IF(OR(HLOOKUP($A990,'Z-scores'!$C$2:$UD$20,12,FALSE)&gt;2,HLOOKUP($A990,'Z-scores'!$C$2:$UD$20,12,FALSE)&lt;-2),"",'Total-corrected counts'!N990),"")</f>
        <v>4.6553953557849246</v>
      </c>
      <c r="O990">
        <f>IFERROR(IF(OR(HLOOKUP($A990,'Z-scores'!$C$2:$UD$20,13,FALSE)&gt;2,HLOOKUP($A990,'Z-scores'!$C$2:$UD$20,13,FALSE)&lt;-2),"",'Total-corrected counts'!O990),"")</f>
        <v>7.2523100542593948</v>
      </c>
      <c r="P990">
        <f>IFERROR(IF(OR(HLOOKUP($A990,'Z-scores'!$C$2:$UD$20,14,FALSE)&gt;2,HLOOKUP($A990,'Z-scores'!$C$2:$UD$20,14,FALSE)&lt;-2),"",'Total-corrected counts'!P990),"")</f>
        <v>13.02220784332664</v>
      </c>
      <c r="Q990">
        <f>IFERROR(IF(OR(HLOOKUP($A990,'Z-scores'!$C$2:$UD$20,15,FALSE)&gt;2,HLOOKUP($A990,'Z-scores'!$C$2:$UD$20,15,FALSE)&lt;-2),"",'Total-corrected counts'!Q990),"")</f>
        <v>3.7151594105670447</v>
      </c>
      <c r="R990">
        <f>IFERROR(IF(OR(HLOOKUP($A990,'Z-scores'!$C$2:$UD$20,16,FALSE)&gt;2,HLOOKUP($A990,'Z-scores'!$C$2:$UD$20,16,FALSE)&lt;-2),"",'Total-corrected counts'!R990),"")</f>
        <v>14.437091665314316</v>
      </c>
      <c r="S990">
        <f>IFERROR(IF(OR(HLOOKUP($A990,'Z-scores'!$C$2:$UD$20,17,FALSE)&gt;2,HLOOKUP($A990,'Z-scores'!$C$2:$UD$20,17,FALSE)&lt;-2),"",'Total-corrected counts'!S990),"")</f>
        <v>12.865485647655063</v>
      </c>
      <c r="T990">
        <f>IFERROR(IF(OR(HLOOKUP($A990,'Z-scores'!$C$2:$UD$20,18,FALSE)&gt;2,HLOOKUP($A990,'Z-scores'!$C$2:$UD$20,18,FALSE)&lt;-2),"",'Total-corrected counts'!T990),"")</f>
        <v>8.7456593866354648</v>
      </c>
      <c r="U990">
        <f>IFERROR(IF(OR(HLOOKUP($A990,'Z-scores'!$C$2:$UD$20,19,FALSE)&gt;2,HLOOKUP($A990,'Z-scores'!$C$2:$UD$20,19,FALSE)&lt;-2),"",'Total-corrected counts'!U990),"")</f>
        <v>11.434497901867275</v>
      </c>
      <c r="V990">
        <f t="shared" si="60"/>
        <v>1</v>
      </c>
      <c r="W990">
        <f t="shared" si="61"/>
        <v>0.64116276581890697</v>
      </c>
      <c r="X990">
        <f t="shared" si="62"/>
        <v>10.52444613469131</v>
      </c>
      <c r="Y990">
        <f t="shared" si="63"/>
        <v>9.5159759081762658</v>
      </c>
    </row>
    <row r="991" spans="1:25" x14ac:dyDescent="0.25">
      <c r="A991">
        <v>999</v>
      </c>
      <c r="B991" t="s">
        <v>1101</v>
      </c>
      <c r="C991">
        <v>41600</v>
      </c>
      <c r="D991">
        <v>918</v>
      </c>
      <c r="E991" t="str">
        <f>IFERROR(IF(OR(HLOOKUP($A991,'Z-scores'!$C$2:$UD$20,3,FALSE)&gt;2,HLOOKUP(A991,'Z-scores'!$C$2:$UD$20,3,FALSE)&lt;-2),"",'Total-corrected counts'!E991),"")</f>
        <v/>
      </c>
      <c r="F991" t="str">
        <f>IFERROR(IF(OR(HLOOKUP($A991,'Z-scores'!$C$2:$UD$20,4,FALSE)&gt;2,HLOOKUP($A991,'Z-scores'!$C$2:$UD$20,4,FALSE)&lt;-2),"",'Total-corrected counts'!F991),"")</f>
        <v/>
      </c>
      <c r="G991" t="str">
        <f>IFERROR(IF(OR(HLOOKUP($A991,'Z-scores'!$C$2:$UD$20,5,FALSE)&gt;2,HLOOKUP($A991,'Z-scores'!$C$2:$UD$20,5,FALSE)&lt;-2),"",'Total-corrected counts'!G991),"")</f>
        <v/>
      </c>
      <c r="H991" t="str">
        <f>IFERROR(IF(OR(HLOOKUP($A991,'Z-scores'!$C$2:$UD$20,6,FALSE)&gt;2,HLOOKUP($A991,'Z-scores'!$C$2:$UD$20,6,FALSE)&lt;-2),"",'Total-corrected counts'!H991),"")</f>
        <v/>
      </c>
      <c r="I991" t="str">
        <f>IFERROR(IF(OR(HLOOKUP($A991,'Z-scores'!$C$2:$UD$20,7,FALSE)&gt;2,HLOOKUP($A991,'Z-scores'!$C$2:$UD$20,7,FALSE)&lt;-2),"",'Total-corrected counts'!I991),"")</f>
        <v/>
      </c>
      <c r="J991" t="str">
        <f>IFERROR(IF(OR(HLOOKUP($A991,'Z-scores'!$C$2:$UD$20,8,FALSE)&gt;2,HLOOKUP($A991,'Z-scores'!$C$2:$UD$20,8,FALSE)&lt;-2),"",'Total-corrected counts'!J991),"")</f>
        <v/>
      </c>
      <c r="K991" t="str">
        <f>IFERROR(IF(OR(HLOOKUP($A991,'Z-scores'!$C$2:$UD$20,9,FALSE)&gt;2,HLOOKUP($A991,'Z-scores'!$C$2:$UD$20,9,FALSE)&lt;-2),"",'Total-corrected counts'!K991),"")</f>
        <v/>
      </c>
      <c r="L991" t="str">
        <f>IFERROR(IF(OR(HLOOKUP($A991,'Z-scores'!$C$2:$UD$20,10,FALSE)&gt;2,HLOOKUP($A991,'Z-scores'!$C$2:$UD$20,10,FALSE)&lt;-2),"",'Total-corrected counts'!L991),"")</f>
        <v/>
      </c>
      <c r="M991" t="str">
        <f>IFERROR(IF(OR(HLOOKUP($A991,'Z-scores'!$C$2:$UD$20,11,FALSE)&gt;2,HLOOKUP($A991,'Z-scores'!$C$2:$UD$20,11,FALSE)&lt;-2),"",'Total-corrected counts'!M991),"")</f>
        <v/>
      </c>
      <c r="N991" t="str">
        <f>IFERROR(IF(OR(HLOOKUP($A991,'Z-scores'!$C$2:$UD$20,12,FALSE)&gt;2,HLOOKUP($A991,'Z-scores'!$C$2:$UD$20,12,FALSE)&lt;-2),"",'Total-corrected counts'!N991),"")</f>
        <v/>
      </c>
      <c r="O991" t="str">
        <f>IFERROR(IF(OR(HLOOKUP($A991,'Z-scores'!$C$2:$UD$20,13,FALSE)&gt;2,HLOOKUP($A991,'Z-scores'!$C$2:$UD$20,13,FALSE)&lt;-2),"",'Total-corrected counts'!O991),"")</f>
        <v/>
      </c>
      <c r="P991" t="str">
        <f>IFERROR(IF(OR(HLOOKUP($A991,'Z-scores'!$C$2:$UD$20,14,FALSE)&gt;2,HLOOKUP($A991,'Z-scores'!$C$2:$UD$20,14,FALSE)&lt;-2),"",'Total-corrected counts'!P991),"")</f>
        <v/>
      </c>
      <c r="Q991" t="str">
        <f>IFERROR(IF(OR(HLOOKUP($A991,'Z-scores'!$C$2:$UD$20,15,FALSE)&gt;2,HLOOKUP($A991,'Z-scores'!$C$2:$UD$20,15,FALSE)&lt;-2),"",'Total-corrected counts'!Q991),"")</f>
        <v/>
      </c>
      <c r="R991" t="str">
        <f>IFERROR(IF(OR(HLOOKUP($A991,'Z-scores'!$C$2:$UD$20,16,FALSE)&gt;2,HLOOKUP($A991,'Z-scores'!$C$2:$UD$20,16,FALSE)&lt;-2),"",'Total-corrected counts'!R991),"")</f>
        <v/>
      </c>
      <c r="S991" t="str">
        <f>IFERROR(IF(OR(HLOOKUP($A991,'Z-scores'!$C$2:$UD$20,17,FALSE)&gt;2,HLOOKUP($A991,'Z-scores'!$C$2:$UD$20,17,FALSE)&lt;-2),"",'Total-corrected counts'!S991),"")</f>
        <v/>
      </c>
      <c r="T991" t="str">
        <f>IFERROR(IF(OR(HLOOKUP($A991,'Z-scores'!$C$2:$UD$20,18,FALSE)&gt;2,HLOOKUP($A991,'Z-scores'!$C$2:$UD$20,18,FALSE)&lt;-2),"",'Total-corrected counts'!T991),"")</f>
        <v/>
      </c>
      <c r="U991" t="str">
        <f>IFERROR(IF(OR(HLOOKUP($A991,'Z-scores'!$C$2:$UD$20,19,FALSE)&gt;2,HLOOKUP($A991,'Z-scores'!$C$2:$UD$20,19,FALSE)&lt;-2),"",'Total-corrected counts'!U991),"")</f>
        <v/>
      </c>
      <c r="V991">
        <f t="shared" si="60"/>
        <v>1</v>
      </c>
      <c r="W991" t="str">
        <f t="shared" si="61"/>
        <v/>
      </c>
      <c r="X991" t="str">
        <f t="shared" si="62"/>
        <v/>
      </c>
      <c r="Y991" t="str">
        <f t="shared" si="63"/>
        <v/>
      </c>
    </row>
    <row r="992" spans="1:25" x14ac:dyDescent="0.25">
      <c r="A992">
        <v>1000</v>
      </c>
      <c r="B992" t="s">
        <v>1102</v>
      </c>
      <c r="C992">
        <v>108500</v>
      </c>
      <c r="D992">
        <v>1009</v>
      </c>
      <c r="E992" t="str">
        <f>IFERROR(IF(OR(HLOOKUP($A992,'Z-scores'!$C$2:$UD$20,3,FALSE)&gt;2,HLOOKUP(A992,'Z-scores'!$C$2:$UD$20,3,FALSE)&lt;-2),"",'Total-corrected counts'!E992),"")</f>
        <v/>
      </c>
      <c r="F992" t="str">
        <f>IFERROR(IF(OR(HLOOKUP($A992,'Z-scores'!$C$2:$UD$20,4,FALSE)&gt;2,HLOOKUP($A992,'Z-scores'!$C$2:$UD$20,4,FALSE)&lt;-2),"",'Total-corrected counts'!F992),"")</f>
        <v/>
      </c>
      <c r="G992" t="str">
        <f>IFERROR(IF(OR(HLOOKUP($A992,'Z-scores'!$C$2:$UD$20,5,FALSE)&gt;2,HLOOKUP($A992,'Z-scores'!$C$2:$UD$20,5,FALSE)&lt;-2),"",'Total-corrected counts'!G992),"")</f>
        <v/>
      </c>
      <c r="H992" t="str">
        <f>IFERROR(IF(OR(HLOOKUP($A992,'Z-scores'!$C$2:$UD$20,6,FALSE)&gt;2,HLOOKUP($A992,'Z-scores'!$C$2:$UD$20,6,FALSE)&lt;-2),"",'Total-corrected counts'!H992),"")</f>
        <v/>
      </c>
      <c r="I992" t="str">
        <f>IFERROR(IF(OR(HLOOKUP($A992,'Z-scores'!$C$2:$UD$20,7,FALSE)&gt;2,HLOOKUP($A992,'Z-scores'!$C$2:$UD$20,7,FALSE)&lt;-2),"",'Total-corrected counts'!I992),"")</f>
        <v/>
      </c>
      <c r="J992" t="str">
        <f>IFERROR(IF(OR(HLOOKUP($A992,'Z-scores'!$C$2:$UD$20,8,FALSE)&gt;2,HLOOKUP($A992,'Z-scores'!$C$2:$UD$20,8,FALSE)&lt;-2),"",'Total-corrected counts'!J992),"")</f>
        <v/>
      </c>
      <c r="K992" t="str">
        <f>IFERROR(IF(OR(HLOOKUP($A992,'Z-scores'!$C$2:$UD$20,9,FALSE)&gt;2,HLOOKUP($A992,'Z-scores'!$C$2:$UD$20,9,FALSE)&lt;-2),"",'Total-corrected counts'!K992),"")</f>
        <v/>
      </c>
      <c r="L992" t="str">
        <f>IFERROR(IF(OR(HLOOKUP($A992,'Z-scores'!$C$2:$UD$20,10,FALSE)&gt;2,HLOOKUP($A992,'Z-scores'!$C$2:$UD$20,10,FALSE)&lt;-2),"",'Total-corrected counts'!L992),"")</f>
        <v/>
      </c>
      <c r="M992" t="str">
        <f>IFERROR(IF(OR(HLOOKUP($A992,'Z-scores'!$C$2:$UD$20,11,FALSE)&gt;2,HLOOKUP($A992,'Z-scores'!$C$2:$UD$20,11,FALSE)&lt;-2),"",'Total-corrected counts'!M992),"")</f>
        <v/>
      </c>
      <c r="N992" t="str">
        <f>IFERROR(IF(OR(HLOOKUP($A992,'Z-scores'!$C$2:$UD$20,12,FALSE)&gt;2,HLOOKUP($A992,'Z-scores'!$C$2:$UD$20,12,FALSE)&lt;-2),"",'Total-corrected counts'!N992),"")</f>
        <v/>
      </c>
      <c r="O992" t="str">
        <f>IFERROR(IF(OR(HLOOKUP($A992,'Z-scores'!$C$2:$UD$20,13,FALSE)&gt;2,HLOOKUP($A992,'Z-scores'!$C$2:$UD$20,13,FALSE)&lt;-2),"",'Total-corrected counts'!O992),"")</f>
        <v/>
      </c>
      <c r="P992" t="str">
        <f>IFERROR(IF(OR(HLOOKUP($A992,'Z-scores'!$C$2:$UD$20,14,FALSE)&gt;2,HLOOKUP($A992,'Z-scores'!$C$2:$UD$20,14,FALSE)&lt;-2),"",'Total-corrected counts'!P992),"")</f>
        <v/>
      </c>
      <c r="Q992" t="str">
        <f>IFERROR(IF(OR(HLOOKUP($A992,'Z-scores'!$C$2:$UD$20,15,FALSE)&gt;2,HLOOKUP($A992,'Z-scores'!$C$2:$UD$20,15,FALSE)&lt;-2),"",'Total-corrected counts'!Q992),"")</f>
        <v/>
      </c>
      <c r="R992" t="str">
        <f>IFERROR(IF(OR(HLOOKUP($A992,'Z-scores'!$C$2:$UD$20,16,FALSE)&gt;2,HLOOKUP($A992,'Z-scores'!$C$2:$UD$20,16,FALSE)&lt;-2),"",'Total-corrected counts'!R992),"")</f>
        <v/>
      </c>
      <c r="S992" t="str">
        <f>IFERROR(IF(OR(HLOOKUP($A992,'Z-scores'!$C$2:$UD$20,17,FALSE)&gt;2,HLOOKUP($A992,'Z-scores'!$C$2:$UD$20,17,FALSE)&lt;-2),"",'Total-corrected counts'!S992),"")</f>
        <v/>
      </c>
      <c r="T992" t="str">
        <f>IFERROR(IF(OR(HLOOKUP($A992,'Z-scores'!$C$2:$UD$20,18,FALSE)&gt;2,HLOOKUP($A992,'Z-scores'!$C$2:$UD$20,18,FALSE)&lt;-2),"",'Total-corrected counts'!T992),"")</f>
        <v/>
      </c>
      <c r="U992" t="str">
        <f>IFERROR(IF(OR(HLOOKUP($A992,'Z-scores'!$C$2:$UD$20,19,FALSE)&gt;2,HLOOKUP($A992,'Z-scores'!$C$2:$UD$20,19,FALSE)&lt;-2),"",'Total-corrected counts'!U992),"")</f>
        <v/>
      </c>
      <c r="V992">
        <f t="shared" si="60"/>
        <v>1</v>
      </c>
      <c r="W992" t="str">
        <f t="shared" si="61"/>
        <v/>
      </c>
      <c r="X992" t="str">
        <f t="shared" si="62"/>
        <v/>
      </c>
      <c r="Y992" t="str">
        <f t="shared" si="63"/>
        <v/>
      </c>
    </row>
    <row r="993" spans="1:25" x14ac:dyDescent="0.25">
      <c r="A993">
        <v>1001</v>
      </c>
      <c r="B993" t="s">
        <v>1103</v>
      </c>
      <c r="C993">
        <v>56800</v>
      </c>
      <c r="D993">
        <v>928</v>
      </c>
      <c r="E993" t="str">
        <f>IFERROR(IF(OR(HLOOKUP($A993,'Z-scores'!$C$2:$UD$20,3,FALSE)&gt;2,HLOOKUP(A993,'Z-scores'!$C$2:$UD$20,3,FALSE)&lt;-2),"",'Total-corrected counts'!E993),"")</f>
        <v/>
      </c>
      <c r="F993" t="str">
        <f>IFERROR(IF(OR(HLOOKUP($A993,'Z-scores'!$C$2:$UD$20,4,FALSE)&gt;2,HLOOKUP($A993,'Z-scores'!$C$2:$UD$20,4,FALSE)&lt;-2),"",'Total-corrected counts'!F993),"")</f>
        <v/>
      </c>
      <c r="G993" t="str">
        <f>IFERROR(IF(OR(HLOOKUP($A993,'Z-scores'!$C$2:$UD$20,5,FALSE)&gt;2,HLOOKUP($A993,'Z-scores'!$C$2:$UD$20,5,FALSE)&lt;-2),"",'Total-corrected counts'!G993),"")</f>
        <v/>
      </c>
      <c r="H993" t="str">
        <f>IFERROR(IF(OR(HLOOKUP($A993,'Z-scores'!$C$2:$UD$20,6,FALSE)&gt;2,HLOOKUP($A993,'Z-scores'!$C$2:$UD$20,6,FALSE)&lt;-2),"",'Total-corrected counts'!H993),"")</f>
        <v/>
      </c>
      <c r="I993" t="str">
        <f>IFERROR(IF(OR(HLOOKUP($A993,'Z-scores'!$C$2:$UD$20,7,FALSE)&gt;2,HLOOKUP($A993,'Z-scores'!$C$2:$UD$20,7,FALSE)&lt;-2),"",'Total-corrected counts'!I993),"")</f>
        <v/>
      </c>
      <c r="J993" t="str">
        <f>IFERROR(IF(OR(HLOOKUP($A993,'Z-scores'!$C$2:$UD$20,8,FALSE)&gt;2,HLOOKUP($A993,'Z-scores'!$C$2:$UD$20,8,FALSE)&lt;-2),"",'Total-corrected counts'!J993),"")</f>
        <v/>
      </c>
      <c r="K993" t="str">
        <f>IFERROR(IF(OR(HLOOKUP($A993,'Z-scores'!$C$2:$UD$20,9,FALSE)&gt;2,HLOOKUP($A993,'Z-scores'!$C$2:$UD$20,9,FALSE)&lt;-2),"",'Total-corrected counts'!K993),"")</f>
        <v/>
      </c>
      <c r="L993" t="str">
        <f>IFERROR(IF(OR(HLOOKUP($A993,'Z-scores'!$C$2:$UD$20,10,FALSE)&gt;2,HLOOKUP($A993,'Z-scores'!$C$2:$UD$20,10,FALSE)&lt;-2),"",'Total-corrected counts'!L993),"")</f>
        <v/>
      </c>
      <c r="M993" t="str">
        <f>IFERROR(IF(OR(HLOOKUP($A993,'Z-scores'!$C$2:$UD$20,11,FALSE)&gt;2,HLOOKUP($A993,'Z-scores'!$C$2:$UD$20,11,FALSE)&lt;-2),"",'Total-corrected counts'!M993),"")</f>
        <v/>
      </c>
      <c r="N993" t="str">
        <f>IFERROR(IF(OR(HLOOKUP($A993,'Z-scores'!$C$2:$UD$20,12,FALSE)&gt;2,HLOOKUP($A993,'Z-scores'!$C$2:$UD$20,12,FALSE)&lt;-2),"",'Total-corrected counts'!N993),"")</f>
        <v/>
      </c>
      <c r="O993" t="str">
        <f>IFERROR(IF(OR(HLOOKUP($A993,'Z-scores'!$C$2:$UD$20,13,FALSE)&gt;2,HLOOKUP($A993,'Z-scores'!$C$2:$UD$20,13,FALSE)&lt;-2),"",'Total-corrected counts'!O993),"")</f>
        <v/>
      </c>
      <c r="P993" t="str">
        <f>IFERROR(IF(OR(HLOOKUP($A993,'Z-scores'!$C$2:$UD$20,14,FALSE)&gt;2,HLOOKUP($A993,'Z-scores'!$C$2:$UD$20,14,FALSE)&lt;-2),"",'Total-corrected counts'!P993),"")</f>
        <v/>
      </c>
      <c r="Q993" t="str">
        <f>IFERROR(IF(OR(HLOOKUP($A993,'Z-scores'!$C$2:$UD$20,15,FALSE)&gt;2,HLOOKUP($A993,'Z-scores'!$C$2:$UD$20,15,FALSE)&lt;-2),"",'Total-corrected counts'!Q993),"")</f>
        <v/>
      </c>
      <c r="R993" t="str">
        <f>IFERROR(IF(OR(HLOOKUP($A993,'Z-scores'!$C$2:$UD$20,16,FALSE)&gt;2,HLOOKUP($A993,'Z-scores'!$C$2:$UD$20,16,FALSE)&lt;-2),"",'Total-corrected counts'!R993),"")</f>
        <v/>
      </c>
      <c r="S993" t="str">
        <f>IFERROR(IF(OR(HLOOKUP($A993,'Z-scores'!$C$2:$UD$20,17,FALSE)&gt;2,HLOOKUP($A993,'Z-scores'!$C$2:$UD$20,17,FALSE)&lt;-2),"",'Total-corrected counts'!S993),"")</f>
        <v/>
      </c>
      <c r="T993" t="str">
        <f>IFERROR(IF(OR(HLOOKUP($A993,'Z-scores'!$C$2:$UD$20,18,FALSE)&gt;2,HLOOKUP($A993,'Z-scores'!$C$2:$UD$20,18,FALSE)&lt;-2),"",'Total-corrected counts'!T993),"")</f>
        <v/>
      </c>
      <c r="U993" t="str">
        <f>IFERROR(IF(OR(HLOOKUP($A993,'Z-scores'!$C$2:$UD$20,19,FALSE)&gt;2,HLOOKUP($A993,'Z-scores'!$C$2:$UD$20,19,FALSE)&lt;-2),"",'Total-corrected counts'!U993),"")</f>
        <v/>
      </c>
      <c r="V993">
        <f t="shared" si="60"/>
        <v>1</v>
      </c>
      <c r="W993" t="str">
        <f t="shared" si="61"/>
        <v/>
      </c>
      <c r="X993" t="str">
        <f t="shared" si="62"/>
        <v/>
      </c>
      <c r="Y993" t="str">
        <f t="shared" si="63"/>
        <v/>
      </c>
    </row>
    <row r="994" spans="1:25" x14ac:dyDescent="0.25">
      <c r="A994">
        <v>1002</v>
      </c>
      <c r="B994" t="s">
        <v>1104</v>
      </c>
      <c r="C994">
        <v>11300</v>
      </c>
      <c r="D994">
        <v>247</v>
      </c>
      <c r="E994" t="str">
        <f>IFERROR(IF(OR(HLOOKUP($A994,'Z-scores'!$C$2:$UD$20,3,FALSE)&gt;2,HLOOKUP(A994,'Z-scores'!$C$2:$UD$20,3,FALSE)&lt;-2),"",'Total-corrected counts'!E994),"")</f>
        <v/>
      </c>
      <c r="F994" t="str">
        <f>IFERROR(IF(OR(HLOOKUP($A994,'Z-scores'!$C$2:$UD$20,4,FALSE)&gt;2,HLOOKUP($A994,'Z-scores'!$C$2:$UD$20,4,FALSE)&lt;-2),"",'Total-corrected counts'!F994),"")</f>
        <v/>
      </c>
      <c r="G994" t="str">
        <f>IFERROR(IF(OR(HLOOKUP($A994,'Z-scores'!$C$2:$UD$20,5,FALSE)&gt;2,HLOOKUP($A994,'Z-scores'!$C$2:$UD$20,5,FALSE)&lt;-2),"",'Total-corrected counts'!G994),"")</f>
        <v/>
      </c>
      <c r="H994" t="str">
        <f>IFERROR(IF(OR(HLOOKUP($A994,'Z-scores'!$C$2:$UD$20,6,FALSE)&gt;2,HLOOKUP($A994,'Z-scores'!$C$2:$UD$20,6,FALSE)&lt;-2),"",'Total-corrected counts'!H994),"")</f>
        <v/>
      </c>
      <c r="I994" t="str">
        <f>IFERROR(IF(OR(HLOOKUP($A994,'Z-scores'!$C$2:$UD$20,7,FALSE)&gt;2,HLOOKUP($A994,'Z-scores'!$C$2:$UD$20,7,FALSE)&lt;-2),"",'Total-corrected counts'!I994),"")</f>
        <v/>
      </c>
      <c r="J994" t="str">
        <f>IFERROR(IF(OR(HLOOKUP($A994,'Z-scores'!$C$2:$UD$20,8,FALSE)&gt;2,HLOOKUP($A994,'Z-scores'!$C$2:$UD$20,8,FALSE)&lt;-2),"",'Total-corrected counts'!J994),"")</f>
        <v/>
      </c>
      <c r="K994" t="str">
        <f>IFERROR(IF(OR(HLOOKUP($A994,'Z-scores'!$C$2:$UD$20,9,FALSE)&gt;2,HLOOKUP($A994,'Z-scores'!$C$2:$UD$20,9,FALSE)&lt;-2),"",'Total-corrected counts'!K994),"")</f>
        <v/>
      </c>
      <c r="L994" t="str">
        <f>IFERROR(IF(OR(HLOOKUP($A994,'Z-scores'!$C$2:$UD$20,10,FALSE)&gt;2,HLOOKUP($A994,'Z-scores'!$C$2:$UD$20,10,FALSE)&lt;-2),"",'Total-corrected counts'!L994),"")</f>
        <v/>
      </c>
      <c r="M994" t="str">
        <f>IFERROR(IF(OR(HLOOKUP($A994,'Z-scores'!$C$2:$UD$20,11,FALSE)&gt;2,HLOOKUP($A994,'Z-scores'!$C$2:$UD$20,11,FALSE)&lt;-2),"",'Total-corrected counts'!M994),"")</f>
        <v/>
      </c>
      <c r="N994" t="str">
        <f>IFERROR(IF(OR(HLOOKUP($A994,'Z-scores'!$C$2:$UD$20,12,FALSE)&gt;2,HLOOKUP($A994,'Z-scores'!$C$2:$UD$20,12,FALSE)&lt;-2),"",'Total-corrected counts'!N994),"")</f>
        <v/>
      </c>
      <c r="O994" t="str">
        <f>IFERROR(IF(OR(HLOOKUP($A994,'Z-scores'!$C$2:$UD$20,13,FALSE)&gt;2,HLOOKUP($A994,'Z-scores'!$C$2:$UD$20,13,FALSE)&lt;-2),"",'Total-corrected counts'!O994),"")</f>
        <v/>
      </c>
      <c r="P994" t="str">
        <f>IFERROR(IF(OR(HLOOKUP($A994,'Z-scores'!$C$2:$UD$20,14,FALSE)&gt;2,HLOOKUP($A994,'Z-scores'!$C$2:$UD$20,14,FALSE)&lt;-2),"",'Total-corrected counts'!P994),"")</f>
        <v/>
      </c>
      <c r="Q994" t="str">
        <f>IFERROR(IF(OR(HLOOKUP($A994,'Z-scores'!$C$2:$UD$20,15,FALSE)&gt;2,HLOOKUP($A994,'Z-scores'!$C$2:$UD$20,15,FALSE)&lt;-2),"",'Total-corrected counts'!Q994),"")</f>
        <v/>
      </c>
      <c r="R994" t="str">
        <f>IFERROR(IF(OR(HLOOKUP($A994,'Z-scores'!$C$2:$UD$20,16,FALSE)&gt;2,HLOOKUP($A994,'Z-scores'!$C$2:$UD$20,16,FALSE)&lt;-2),"",'Total-corrected counts'!R994),"")</f>
        <v/>
      </c>
      <c r="S994" t="str">
        <f>IFERROR(IF(OR(HLOOKUP($A994,'Z-scores'!$C$2:$UD$20,17,FALSE)&gt;2,HLOOKUP($A994,'Z-scores'!$C$2:$UD$20,17,FALSE)&lt;-2),"",'Total-corrected counts'!S994),"")</f>
        <v/>
      </c>
      <c r="T994" t="str">
        <f>IFERROR(IF(OR(HLOOKUP($A994,'Z-scores'!$C$2:$UD$20,18,FALSE)&gt;2,HLOOKUP($A994,'Z-scores'!$C$2:$UD$20,18,FALSE)&lt;-2),"",'Total-corrected counts'!T994),"")</f>
        <v/>
      </c>
      <c r="U994" t="str">
        <f>IFERROR(IF(OR(HLOOKUP($A994,'Z-scores'!$C$2:$UD$20,19,FALSE)&gt;2,HLOOKUP($A994,'Z-scores'!$C$2:$UD$20,19,FALSE)&lt;-2),"",'Total-corrected counts'!U994),"")</f>
        <v/>
      </c>
      <c r="V994">
        <f t="shared" si="60"/>
        <v>1</v>
      </c>
      <c r="W994" t="str">
        <f t="shared" si="61"/>
        <v/>
      </c>
      <c r="X994" t="str">
        <f t="shared" si="62"/>
        <v/>
      </c>
      <c r="Y994" t="str">
        <f t="shared" si="63"/>
        <v/>
      </c>
    </row>
    <row r="995" spans="1:25" x14ac:dyDescent="0.25">
      <c r="A995">
        <v>1003</v>
      </c>
      <c r="B995" t="s">
        <v>1105</v>
      </c>
      <c r="C995">
        <v>107400</v>
      </c>
      <c r="D995">
        <v>784</v>
      </c>
      <c r="E995" t="str">
        <f>IFERROR(IF(OR(HLOOKUP($A995,'Z-scores'!$C$2:$UD$20,3,FALSE)&gt;2,HLOOKUP(A995,'Z-scores'!$C$2:$UD$20,3,FALSE)&lt;-2),"",'Total-corrected counts'!E995),"")</f>
        <v/>
      </c>
      <c r="F995" t="str">
        <f>IFERROR(IF(OR(HLOOKUP($A995,'Z-scores'!$C$2:$UD$20,4,FALSE)&gt;2,HLOOKUP($A995,'Z-scores'!$C$2:$UD$20,4,FALSE)&lt;-2),"",'Total-corrected counts'!F995),"")</f>
        <v/>
      </c>
      <c r="G995" t="str">
        <f>IFERROR(IF(OR(HLOOKUP($A995,'Z-scores'!$C$2:$UD$20,5,FALSE)&gt;2,HLOOKUP($A995,'Z-scores'!$C$2:$UD$20,5,FALSE)&lt;-2),"",'Total-corrected counts'!G995),"")</f>
        <v/>
      </c>
      <c r="H995" t="str">
        <f>IFERROR(IF(OR(HLOOKUP($A995,'Z-scores'!$C$2:$UD$20,6,FALSE)&gt;2,HLOOKUP($A995,'Z-scores'!$C$2:$UD$20,6,FALSE)&lt;-2),"",'Total-corrected counts'!H995),"")</f>
        <v/>
      </c>
      <c r="I995" t="str">
        <f>IFERROR(IF(OR(HLOOKUP($A995,'Z-scores'!$C$2:$UD$20,7,FALSE)&gt;2,HLOOKUP($A995,'Z-scores'!$C$2:$UD$20,7,FALSE)&lt;-2),"",'Total-corrected counts'!I995),"")</f>
        <v/>
      </c>
      <c r="J995" t="str">
        <f>IFERROR(IF(OR(HLOOKUP($A995,'Z-scores'!$C$2:$UD$20,8,FALSE)&gt;2,HLOOKUP($A995,'Z-scores'!$C$2:$UD$20,8,FALSE)&lt;-2),"",'Total-corrected counts'!J995),"")</f>
        <v/>
      </c>
      <c r="K995" t="str">
        <f>IFERROR(IF(OR(HLOOKUP($A995,'Z-scores'!$C$2:$UD$20,9,FALSE)&gt;2,HLOOKUP($A995,'Z-scores'!$C$2:$UD$20,9,FALSE)&lt;-2),"",'Total-corrected counts'!K995),"")</f>
        <v/>
      </c>
      <c r="L995" t="str">
        <f>IFERROR(IF(OR(HLOOKUP($A995,'Z-scores'!$C$2:$UD$20,10,FALSE)&gt;2,HLOOKUP($A995,'Z-scores'!$C$2:$UD$20,10,FALSE)&lt;-2),"",'Total-corrected counts'!L995),"")</f>
        <v/>
      </c>
      <c r="M995" t="str">
        <f>IFERROR(IF(OR(HLOOKUP($A995,'Z-scores'!$C$2:$UD$20,11,FALSE)&gt;2,HLOOKUP($A995,'Z-scores'!$C$2:$UD$20,11,FALSE)&lt;-2),"",'Total-corrected counts'!M995),"")</f>
        <v/>
      </c>
      <c r="N995" t="str">
        <f>IFERROR(IF(OR(HLOOKUP($A995,'Z-scores'!$C$2:$UD$20,12,FALSE)&gt;2,HLOOKUP($A995,'Z-scores'!$C$2:$UD$20,12,FALSE)&lt;-2),"",'Total-corrected counts'!N995),"")</f>
        <v/>
      </c>
      <c r="O995" t="str">
        <f>IFERROR(IF(OR(HLOOKUP($A995,'Z-scores'!$C$2:$UD$20,13,FALSE)&gt;2,HLOOKUP($A995,'Z-scores'!$C$2:$UD$20,13,FALSE)&lt;-2),"",'Total-corrected counts'!O995),"")</f>
        <v/>
      </c>
      <c r="P995" t="str">
        <f>IFERROR(IF(OR(HLOOKUP($A995,'Z-scores'!$C$2:$UD$20,14,FALSE)&gt;2,HLOOKUP($A995,'Z-scores'!$C$2:$UD$20,14,FALSE)&lt;-2),"",'Total-corrected counts'!P995),"")</f>
        <v/>
      </c>
      <c r="Q995" t="str">
        <f>IFERROR(IF(OR(HLOOKUP($A995,'Z-scores'!$C$2:$UD$20,15,FALSE)&gt;2,HLOOKUP($A995,'Z-scores'!$C$2:$UD$20,15,FALSE)&lt;-2),"",'Total-corrected counts'!Q995),"")</f>
        <v/>
      </c>
      <c r="R995" t="str">
        <f>IFERROR(IF(OR(HLOOKUP($A995,'Z-scores'!$C$2:$UD$20,16,FALSE)&gt;2,HLOOKUP($A995,'Z-scores'!$C$2:$UD$20,16,FALSE)&lt;-2),"",'Total-corrected counts'!R995),"")</f>
        <v/>
      </c>
      <c r="S995" t="str">
        <f>IFERROR(IF(OR(HLOOKUP($A995,'Z-scores'!$C$2:$UD$20,17,FALSE)&gt;2,HLOOKUP($A995,'Z-scores'!$C$2:$UD$20,17,FALSE)&lt;-2),"",'Total-corrected counts'!S995),"")</f>
        <v/>
      </c>
      <c r="T995" t="str">
        <f>IFERROR(IF(OR(HLOOKUP($A995,'Z-scores'!$C$2:$UD$20,18,FALSE)&gt;2,HLOOKUP($A995,'Z-scores'!$C$2:$UD$20,18,FALSE)&lt;-2),"",'Total-corrected counts'!T995),"")</f>
        <v/>
      </c>
      <c r="U995" t="str">
        <f>IFERROR(IF(OR(HLOOKUP($A995,'Z-scores'!$C$2:$UD$20,19,FALSE)&gt;2,HLOOKUP($A995,'Z-scores'!$C$2:$UD$20,19,FALSE)&lt;-2),"",'Total-corrected counts'!U995),"")</f>
        <v/>
      </c>
      <c r="V995">
        <f t="shared" si="60"/>
        <v>1</v>
      </c>
      <c r="W995" t="str">
        <f t="shared" si="61"/>
        <v/>
      </c>
      <c r="X995" t="str">
        <f t="shared" si="62"/>
        <v/>
      </c>
      <c r="Y995" t="str">
        <f t="shared" si="63"/>
        <v/>
      </c>
    </row>
    <row r="996" spans="1:25" x14ac:dyDescent="0.25">
      <c r="A996">
        <v>1004</v>
      </c>
      <c r="B996" t="s">
        <v>493</v>
      </c>
      <c r="C996">
        <v>76100</v>
      </c>
      <c r="D996">
        <v>467</v>
      </c>
      <c r="E996">
        <f>IFERROR(IF(OR(HLOOKUP($A996,'Z-scores'!$C$2:$UD$20,3,FALSE)&gt;2,HLOOKUP(A996,'Z-scores'!$C$2:$UD$20,3,FALSE)&lt;-2),"",'Total-corrected counts'!E996),"")</f>
        <v>0.30632242003677368</v>
      </c>
      <c r="F996">
        <f>IFERROR(IF(OR(HLOOKUP($A996,'Z-scores'!$C$2:$UD$20,4,FALSE)&gt;2,HLOOKUP($A996,'Z-scores'!$C$2:$UD$20,4,FALSE)&lt;-2),"",'Total-corrected counts'!F996),"")</f>
        <v>4.1014939281483885E-2</v>
      </c>
      <c r="G996">
        <f>IFERROR(IF(OR(HLOOKUP($A996,'Z-scores'!$C$2:$UD$20,5,FALSE)&gt;2,HLOOKUP($A996,'Z-scores'!$C$2:$UD$20,5,FALSE)&lt;-2),"",'Total-corrected counts'!G996),"")</f>
        <v>1.178527827358768</v>
      </c>
      <c r="H996">
        <f>IFERROR(IF(OR(HLOOKUP($A996,'Z-scores'!$C$2:$UD$20,6,FALSE)&gt;2,HLOOKUP($A996,'Z-scores'!$C$2:$UD$20,6,FALSE)&lt;-2),"",'Total-corrected counts'!H996),"")</f>
        <v>3.4901553188920013E-2</v>
      </c>
      <c r="I996">
        <f>IFERROR(IF(OR(HLOOKUP($A996,'Z-scores'!$C$2:$UD$20,7,FALSE)&gt;2,HLOOKUP($A996,'Z-scores'!$C$2:$UD$20,7,FALSE)&lt;-2),"",'Total-corrected counts'!I996),"")</f>
        <v>0.66494478803345658</v>
      </c>
      <c r="J996">
        <f>IFERROR(IF(OR(HLOOKUP($A996,'Z-scores'!$C$2:$UD$20,8,FALSE)&gt;2,HLOOKUP($A996,'Z-scores'!$C$2:$UD$20,8,FALSE)&lt;-2),"",'Total-corrected counts'!J996),"")</f>
        <v>0.90726025154776635</v>
      </c>
      <c r="K996">
        <f>IFERROR(IF(OR(HLOOKUP($A996,'Z-scores'!$C$2:$UD$20,9,FALSE)&gt;2,HLOOKUP($A996,'Z-scores'!$C$2:$UD$20,9,FALSE)&lt;-2),"",'Total-corrected counts'!K996),"")</f>
        <v>0.36122414850326107</v>
      </c>
      <c r="L996">
        <f>IFERROR(IF(OR(HLOOKUP($A996,'Z-scores'!$C$2:$UD$20,10,FALSE)&gt;2,HLOOKUP($A996,'Z-scores'!$C$2:$UD$20,10,FALSE)&lt;-2),"",'Total-corrected counts'!L996),"")</f>
        <v>8.8196332090941007E-2</v>
      </c>
      <c r="M996">
        <f>IFERROR(IF(OR(HLOOKUP($A996,'Z-scores'!$C$2:$UD$20,11,FALSE)&gt;2,HLOOKUP($A996,'Z-scores'!$C$2:$UD$20,11,FALSE)&lt;-2),"",'Total-corrected counts'!M996),"")</f>
        <v>0.23038225946018673</v>
      </c>
      <c r="N996">
        <f>IFERROR(IF(OR(HLOOKUP($A996,'Z-scores'!$C$2:$UD$20,12,FALSE)&gt;2,HLOOKUP($A996,'Z-scores'!$C$2:$UD$20,12,FALSE)&lt;-2),"",'Total-corrected counts'!N996),"")</f>
        <v>3.6656656344763186E-2</v>
      </c>
      <c r="O996">
        <f>IFERROR(IF(OR(HLOOKUP($A996,'Z-scores'!$C$2:$UD$20,13,FALSE)&gt;2,HLOOKUP($A996,'Z-scores'!$C$2:$UD$20,13,FALSE)&lt;-2),"",'Total-corrected counts'!O996),"")</f>
        <v>0.12788296151362274</v>
      </c>
      <c r="P996">
        <f>IFERROR(IF(OR(HLOOKUP($A996,'Z-scores'!$C$2:$UD$20,14,FALSE)&gt;2,HLOOKUP($A996,'Z-scores'!$C$2:$UD$20,14,FALSE)&lt;-2),"",'Total-corrected counts'!P996),"")</f>
        <v>3.8464020541496481E-2</v>
      </c>
      <c r="Q996">
        <f>IFERROR(IF(OR(HLOOKUP($A996,'Z-scores'!$C$2:$UD$20,15,FALSE)&gt;2,HLOOKUP($A996,'Z-scores'!$C$2:$UD$20,15,FALSE)&lt;-2),"",'Total-corrected counts'!Q996),"")</f>
        <v>0</v>
      </c>
      <c r="R996">
        <f>IFERROR(IF(OR(HLOOKUP($A996,'Z-scores'!$C$2:$UD$20,16,FALSE)&gt;2,HLOOKUP($A996,'Z-scores'!$C$2:$UD$20,16,FALSE)&lt;-2),"",'Total-corrected counts'!R996),"")</f>
        <v>0</v>
      </c>
      <c r="S996">
        <f>IFERROR(IF(OR(HLOOKUP($A996,'Z-scores'!$C$2:$UD$20,17,FALSE)&gt;2,HLOOKUP($A996,'Z-scores'!$C$2:$UD$20,17,FALSE)&lt;-2),"",'Total-corrected counts'!S996),"")</f>
        <v>0</v>
      </c>
      <c r="T996">
        <f>IFERROR(IF(OR(HLOOKUP($A996,'Z-scores'!$C$2:$UD$20,18,FALSE)&gt;2,HLOOKUP($A996,'Z-scores'!$C$2:$UD$20,18,FALSE)&lt;-2),"",'Total-corrected counts'!T996),"")</f>
        <v>0.88487516387372567</v>
      </c>
      <c r="U996" t="str">
        <f>IFERROR(IF(OR(HLOOKUP($A996,'Z-scores'!$C$2:$UD$20,19,FALSE)&gt;2,HLOOKUP($A996,'Z-scores'!$C$2:$UD$20,19,FALSE)&lt;-2),"",'Total-corrected counts'!U996),"")</f>
        <v/>
      </c>
      <c r="V996">
        <f t="shared" si="60"/>
        <v>1</v>
      </c>
      <c r="W996">
        <f t="shared" si="61"/>
        <v>0.17679117006534761</v>
      </c>
      <c r="X996">
        <f t="shared" si="62"/>
        <v>0.4236416132779508</v>
      </c>
      <c r="Y996">
        <f t="shared" si="63"/>
        <v>0.1554112574676583</v>
      </c>
    </row>
    <row r="997" spans="1:25" x14ac:dyDescent="0.25">
      <c r="A997">
        <v>1005</v>
      </c>
      <c r="B997" t="s">
        <v>494</v>
      </c>
      <c r="C997">
        <v>11900</v>
      </c>
      <c r="D997">
        <v>1002</v>
      </c>
      <c r="E997" t="str">
        <f>IFERROR(IF(OR(HLOOKUP($A997,'Z-scores'!$C$2:$UD$20,3,FALSE)&gt;2,HLOOKUP(A997,'Z-scores'!$C$2:$UD$20,3,FALSE)&lt;-2),"",'Total-corrected counts'!E997),"")</f>
        <v/>
      </c>
      <c r="F997">
        <f>IFERROR(IF(OR(HLOOKUP($A997,'Z-scores'!$C$2:$UD$20,4,FALSE)&gt;2,HLOOKUP($A997,'Z-scores'!$C$2:$UD$20,4,FALSE)&lt;-2),"",'Total-corrected counts'!F997),"")</f>
        <v>0.3855404292459485</v>
      </c>
      <c r="G997">
        <f>IFERROR(IF(OR(HLOOKUP($A997,'Z-scores'!$C$2:$UD$20,5,FALSE)&gt;2,HLOOKUP($A997,'Z-scores'!$C$2:$UD$20,5,FALSE)&lt;-2),"",'Total-corrected counts'!G997),"")</f>
        <v>2.679388051943866</v>
      </c>
      <c r="H997">
        <f>IFERROR(IF(OR(HLOOKUP($A997,'Z-scores'!$C$2:$UD$20,6,FALSE)&gt;2,HLOOKUP($A997,'Z-scores'!$C$2:$UD$20,6,FALSE)&lt;-2),"",'Total-corrected counts'!H997),"")</f>
        <v>0.8236766552585123</v>
      </c>
      <c r="I997">
        <f>IFERROR(IF(OR(HLOOKUP($A997,'Z-scores'!$C$2:$UD$20,7,FALSE)&gt;2,HLOOKUP($A997,'Z-scores'!$C$2:$UD$20,7,FALSE)&lt;-2),"",'Total-corrected counts'!I997),"")</f>
        <v>4.9255169483959749E-2</v>
      </c>
      <c r="J997">
        <f>IFERROR(IF(OR(HLOOKUP($A997,'Z-scores'!$C$2:$UD$20,8,FALSE)&gt;2,HLOOKUP($A997,'Z-scores'!$C$2:$UD$20,8,FALSE)&lt;-2),"",'Total-corrected counts'!J997),"")</f>
        <v>1.0995599787779993</v>
      </c>
      <c r="K997">
        <f>IFERROR(IF(OR(HLOOKUP($A997,'Z-scores'!$C$2:$UD$20,9,FALSE)&gt;2,HLOOKUP($A997,'Z-scores'!$C$2:$UD$20,9,FALSE)&lt;-2),"",'Total-corrected counts'!K997),"")</f>
        <v>1.3557054462344611</v>
      </c>
      <c r="L997">
        <f>IFERROR(IF(OR(HLOOKUP($A997,'Z-scores'!$C$2:$UD$20,10,FALSE)&gt;2,HLOOKUP($A997,'Z-scores'!$C$2:$UD$20,10,FALSE)&lt;-2),"",'Total-corrected counts'!L997),"")</f>
        <v>3.3823293356875874</v>
      </c>
      <c r="M997">
        <f>IFERROR(IF(OR(HLOOKUP($A997,'Z-scores'!$C$2:$UD$20,11,FALSE)&gt;2,HLOOKUP($A997,'Z-scores'!$C$2:$UD$20,11,FALSE)&lt;-2),"",'Total-corrected counts'!M997),"")</f>
        <v>0.83859142443507972</v>
      </c>
      <c r="N997">
        <f>IFERROR(IF(OR(HLOOKUP($A997,'Z-scores'!$C$2:$UD$20,12,FALSE)&gt;2,HLOOKUP($A997,'Z-scores'!$C$2:$UD$20,12,FALSE)&lt;-2),"",'Total-corrected counts'!N997),"")</f>
        <v>2.8133983744605744</v>
      </c>
      <c r="O997">
        <f>IFERROR(IF(OR(HLOOKUP($A997,'Z-scores'!$C$2:$UD$20,13,FALSE)&gt;2,HLOOKUP($A997,'Z-scores'!$C$2:$UD$20,13,FALSE)&lt;-2),"",'Total-corrected counts'!O997),"")</f>
        <v>0.86489266076318538</v>
      </c>
      <c r="P997">
        <f>IFERROR(IF(OR(HLOOKUP($A997,'Z-scores'!$C$2:$UD$20,14,FALSE)&gt;2,HLOOKUP($A997,'Z-scores'!$C$2:$UD$20,14,FALSE)&lt;-2),"",'Total-corrected counts'!P997),"")</f>
        <v>0.62824566884444244</v>
      </c>
      <c r="Q997">
        <f>IFERROR(IF(OR(HLOOKUP($A997,'Z-scores'!$C$2:$UD$20,15,FALSE)&gt;2,HLOOKUP($A997,'Z-scores'!$C$2:$UD$20,15,FALSE)&lt;-2),"",'Total-corrected counts'!Q997),"")</f>
        <v>1.062867127957501</v>
      </c>
      <c r="R997">
        <f>IFERROR(IF(OR(HLOOKUP($A997,'Z-scores'!$C$2:$UD$20,16,FALSE)&gt;2,HLOOKUP($A997,'Z-scores'!$C$2:$UD$20,16,FALSE)&lt;-2),"",'Total-corrected counts'!R997),"")</f>
        <v>1.3263051182955978</v>
      </c>
      <c r="S997">
        <f>IFERROR(IF(OR(HLOOKUP($A997,'Z-scores'!$C$2:$UD$20,17,FALSE)&gt;2,HLOOKUP($A997,'Z-scores'!$C$2:$UD$20,17,FALSE)&lt;-2),"",'Total-corrected counts'!S997),"")</f>
        <v>8.6855599309063711E-2</v>
      </c>
      <c r="T997">
        <f>IFERROR(IF(OR(HLOOKUP($A997,'Z-scores'!$C$2:$UD$20,18,FALSE)&gt;2,HLOOKUP($A997,'Z-scores'!$C$2:$UD$20,18,FALSE)&lt;-2),"",'Total-corrected counts'!T997),"")</f>
        <v>3.8917325168426964</v>
      </c>
      <c r="U997">
        <f>IFERROR(IF(OR(HLOOKUP($A997,'Z-scores'!$C$2:$UD$20,19,FALSE)&gt;2,HLOOKUP($A997,'Z-scores'!$C$2:$UD$20,19,FALSE)&lt;-2),"",'Total-corrected counts'!U997),"")</f>
        <v>0.75940688152818703</v>
      </c>
      <c r="V997">
        <f t="shared" si="60"/>
        <v>1</v>
      </c>
      <c r="W997">
        <f t="shared" si="61"/>
        <v>0.86779866013253759</v>
      </c>
      <c r="X997">
        <f t="shared" si="62"/>
        <v>1.3267558113834268</v>
      </c>
      <c r="Y997">
        <f t="shared" si="63"/>
        <v>1.4292129935001561</v>
      </c>
    </row>
    <row r="998" spans="1:25" x14ac:dyDescent="0.25">
      <c r="A998">
        <v>1006</v>
      </c>
      <c r="B998" t="s">
        <v>495</v>
      </c>
      <c r="C998">
        <v>7100</v>
      </c>
      <c r="D998">
        <v>361</v>
      </c>
      <c r="E998">
        <f>IFERROR(IF(OR(HLOOKUP($A998,'Z-scores'!$C$2:$UD$20,3,FALSE)&gt;2,HLOOKUP(A998,'Z-scores'!$C$2:$UD$20,3,FALSE)&lt;-2),"",'Total-corrected counts'!E998),"")</f>
        <v>0.50804694054879529</v>
      </c>
      <c r="F998">
        <f>IFERROR(IF(OR(HLOOKUP($A998,'Z-scores'!$C$2:$UD$20,4,FALSE)&gt;2,HLOOKUP($A998,'Z-scores'!$C$2:$UD$20,4,FALSE)&lt;-2),"",'Total-corrected counts'!F998),"")</f>
        <v>0.42655536852743242</v>
      </c>
      <c r="G998">
        <f>IFERROR(IF(OR(HLOOKUP($A998,'Z-scores'!$C$2:$UD$20,5,FALSE)&gt;2,HLOOKUP($A998,'Z-scores'!$C$2:$UD$20,5,FALSE)&lt;-2),"",'Total-corrected counts'!G998),"")</f>
        <v>0.70510211893259622</v>
      </c>
      <c r="H998">
        <f>IFERROR(IF(OR(HLOOKUP($A998,'Z-scores'!$C$2:$UD$20,6,FALSE)&gt;2,HLOOKUP($A998,'Z-scores'!$C$2:$UD$20,6,FALSE)&lt;-2),"",'Total-corrected counts'!H998),"")</f>
        <v>3.0294548167982573</v>
      </c>
      <c r="I998">
        <f>IFERROR(IF(OR(HLOOKUP($A998,'Z-scores'!$C$2:$UD$20,7,FALSE)&gt;2,HLOOKUP($A998,'Z-scores'!$C$2:$UD$20,7,FALSE)&lt;-2),"",'Total-corrected counts'!I998),"")</f>
        <v>2.0564033259553196</v>
      </c>
      <c r="J998">
        <f>IFERROR(IF(OR(HLOOKUP($A998,'Z-scores'!$C$2:$UD$20,8,FALSE)&gt;2,HLOOKUP($A998,'Z-scores'!$C$2:$UD$20,8,FALSE)&lt;-2),"",'Total-corrected counts'!J998),"")</f>
        <v>1.1439368389080531</v>
      </c>
      <c r="K998">
        <f>IFERROR(IF(OR(HLOOKUP($A998,'Z-scores'!$C$2:$UD$20,9,FALSE)&gt;2,HLOOKUP($A998,'Z-scores'!$C$2:$UD$20,9,FALSE)&lt;-2),"",'Total-corrected counts'!K998),"")</f>
        <v>0.80717988739617597</v>
      </c>
      <c r="L998">
        <f>IFERROR(IF(OR(HLOOKUP($A998,'Z-scores'!$C$2:$UD$20,10,FALSE)&gt;2,HLOOKUP($A998,'Z-scores'!$C$2:$UD$20,10,FALSE)&lt;-2),"",'Total-corrected counts'!L998),"")</f>
        <v>2.2049083022735252E-2</v>
      </c>
      <c r="M998">
        <f>IFERROR(IF(OR(HLOOKUP($A998,'Z-scores'!$C$2:$UD$20,11,FALSE)&gt;2,HLOOKUP($A998,'Z-scores'!$C$2:$UD$20,11,FALSE)&lt;-2),"",'Total-corrected counts'!M998),"")</f>
        <v>1.4375852990315652</v>
      </c>
      <c r="N998">
        <f>IFERROR(IF(OR(HLOOKUP($A998,'Z-scores'!$C$2:$UD$20,12,FALSE)&gt;2,HLOOKUP($A998,'Z-scores'!$C$2:$UD$20,12,FALSE)&lt;-2),"",'Total-corrected counts'!N998),"")</f>
        <v>1.6220570432557708</v>
      </c>
      <c r="O998">
        <f>IFERROR(IF(OR(HLOOKUP($A998,'Z-scores'!$C$2:$UD$20,13,FALSE)&gt;2,HLOOKUP($A998,'Z-scores'!$C$2:$UD$20,13,FALSE)&lt;-2),"",'Total-corrected counts'!O998),"")</f>
        <v>1.3192137082457922</v>
      </c>
      <c r="P998" t="str">
        <f>IFERROR(IF(OR(HLOOKUP($A998,'Z-scores'!$C$2:$UD$20,14,FALSE)&gt;2,HLOOKUP($A998,'Z-scores'!$C$2:$UD$20,14,FALSE)&lt;-2),"",'Total-corrected counts'!P998),"")</f>
        <v/>
      </c>
      <c r="Q998">
        <f>IFERROR(IF(OR(HLOOKUP($A998,'Z-scores'!$C$2:$UD$20,15,FALSE)&gt;2,HLOOKUP($A998,'Z-scores'!$C$2:$UD$20,15,FALSE)&lt;-2),"",'Total-corrected counts'!Q998),"")</f>
        <v>2.0574767339360798</v>
      </c>
      <c r="R998">
        <f>IFERROR(IF(OR(HLOOKUP($A998,'Z-scores'!$C$2:$UD$20,16,FALSE)&gt;2,HLOOKUP($A998,'Z-scores'!$C$2:$UD$20,16,FALSE)&lt;-2),"",'Total-corrected counts'!R998),"")</f>
        <v>2.1797884723649705</v>
      </c>
      <c r="S998">
        <f>IFERROR(IF(OR(HLOOKUP($A998,'Z-scores'!$C$2:$UD$20,17,FALSE)&gt;2,HLOOKUP($A998,'Z-scores'!$C$2:$UD$20,17,FALSE)&lt;-2),"",'Total-corrected counts'!S998),"")</f>
        <v>4.1853541917055077</v>
      </c>
      <c r="T998">
        <f>IFERROR(IF(OR(HLOOKUP($A998,'Z-scores'!$C$2:$UD$20,18,FALSE)&gt;2,HLOOKUP($A998,'Z-scores'!$C$2:$UD$20,18,FALSE)&lt;-2),"",'Total-corrected counts'!T998),"")</f>
        <v>3.4278173823846267</v>
      </c>
      <c r="U998">
        <f>IFERROR(IF(OR(HLOOKUP($A998,'Z-scores'!$C$2:$UD$20,19,FALSE)&gt;2,HLOOKUP($A998,'Z-scores'!$C$2:$UD$20,19,FALSE)&lt;-2),"",'Total-corrected counts'!U998),"")</f>
        <v>0.85921464310046292</v>
      </c>
      <c r="V998">
        <f t="shared" si="60"/>
        <v>1</v>
      </c>
      <c r="W998">
        <f t="shared" si="61"/>
        <v>5.3876356144437268E-2</v>
      </c>
      <c r="X998">
        <f t="shared" si="62"/>
        <v>1.1262570754578813</v>
      </c>
      <c r="Y998">
        <f t="shared" si="63"/>
        <v>2.23584602499903</v>
      </c>
    </row>
    <row r="999" spans="1:25" x14ac:dyDescent="0.25">
      <c r="A999">
        <v>1007</v>
      </c>
      <c r="B999" t="s">
        <v>496</v>
      </c>
      <c r="C999">
        <v>59700</v>
      </c>
      <c r="D999">
        <v>1073</v>
      </c>
      <c r="E999" t="str">
        <f>IFERROR(IF(OR(HLOOKUP($A999,'Z-scores'!$C$2:$UD$20,3,FALSE)&gt;2,HLOOKUP(A999,'Z-scores'!$C$2:$UD$20,3,FALSE)&lt;-2),"",'Total-corrected counts'!E999),"")</f>
        <v/>
      </c>
      <c r="F999">
        <f>IFERROR(IF(OR(HLOOKUP($A999,'Z-scores'!$C$2:$UD$20,4,FALSE)&gt;2,HLOOKUP($A999,'Z-scores'!$C$2:$UD$20,4,FALSE)&lt;-2),"",'Total-corrected counts'!F999),"")</f>
        <v>22.681261422660587</v>
      </c>
      <c r="G999">
        <f>IFERROR(IF(OR(HLOOKUP($A999,'Z-scores'!$C$2:$UD$20,5,FALSE)&gt;2,HLOOKUP($A999,'Z-scores'!$C$2:$UD$20,5,FALSE)&lt;-2),"",'Total-corrected counts'!G999),"")</f>
        <v>96.337095221019297</v>
      </c>
      <c r="H999">
        <f>IFERROR(IF(OR(HLOOKUP($A999,'Z-scores'!$C$2:$UD$20,6,FALSE)&gt;2,HLOOKUP($A999,'Z-scores'!$C$2:$UD$20,6,FALSE)&lt;-2),"",'Total-corrected counts'!H999),"")</f>
        <v>110.81243137482105</v>
      </c>
      <c r="I999">
        <f>IFERROR(IF(OR(HLOOKUP($A999,'Z-scores'!$C$2:$UD$20,7,FALSE)&gt;2,HLOOKUP($A999,'Z-scores'!$C$2:$UD$20,7,FALSE)&lt;-2),"",'Total-corrected counts'!I999),"")</f>
        <v>99.64320786605056</v>
      </c>
      <c r="J999">
        <f>IFERROR(IF(OR(HLOOKUP($A999,'Z-scores'!$C$2:$UD$20,8,FALSE)&gt;2,HLOOKUP($A999,'Z-scores'!$C$2:$UD$20,8,FALSE)&lt;-2),"",'Total-corrected counts'!J999),"")</f>
        <v>62.433311440749002</v>
      </c>
      <c r="K999">
        <f>IFERROR(IF(OR(HLOOKUP($A999,'Z-scores'!$C$2:$UD$20,9,FALSE)&gt;2,HLOOKUP($A999,'Z-scores'!$C$2:$UD$20,9,FALSE)&lt;-2),"",'Total-corrected counts'!K999),"")</f>
        <v>85.039299849489936</v>
      </c>
      <c r="L999">
        <f>IFERROR(IF(OR(HLOOKUP($A999,'Z-scores'!$C$2:$UD$20,10,FALSE)&gt;2,HLOOKUP($A999,'Z-scores'!$C$2:$UD$20,10,FALSE)&lt;-2),"",'Total-corrected counts'!L999),"")</f>
        <v>36.544150201881408</v>
      </c>
      <c r="M999">
        <f>IFERROR(IF(OR(HLOOKUP($A999,'Z-scores'!$C$2:$UD$20,11,FALSE)&gt;2,HLOOKUP($A999,'Z-scores'!$C$2:$UD$20,11,FALSE)&lt;-2),"",'Total-corrected counts'!M999),"")</f>
        <v>62.631721056846366</v>
      </c>
      <c r="N999">
        <f>IFERROR(IF(OR(HLOOKUP($A999,'Z-scores'!$C$2:$UD$20,12,FALSE)&gt;2,HLOOKUP($A999,'Z-scores'!$C$2:$UD$20,12,FALSE)&lt;-2),"",'Total-corrected counts'!N999),"")</f>
        <v>74.825399763747853</v>
      </c>
      <c r="O999">
        <f>IFERROR(IF(OR(HLOOKUP($A999,'Z-scores'!$C$2:$UD$20,13,FALSE)&gt;2,HLOOKUP($A999,'Z-scores'!$C$2:$UD$20,13,FALSE)&lt;-2),"",'Total-corrected counts'!O999),"")</f>
        <v>64.432820556311071</v>
      </c>
      <c r="P999">
        <f>IFERROR(IF(OR(HLOOKUP($A999,'Z-scores'!$C$2:$UD$20,14,FALSE)&gt;2,HLOOKUP($A999,'Z-scores'!$C$2:$UD$20,14,FALSE)&lt;-2),"",'Total-corrected counts'!P999),"")</f>
        <v>81.680484509897866</v>
      </c>
      <c r="Q999">
        <f>IFERROR(IF(OR(HLOOKUP($A999,'Z-scores'!$C$2:$UD$20,15,FALSE)&gt;2,HLOOKUP($A999,'Z-scores'!$C$2:$UD$20,15,FALSE)&lt;-2),"",'Total-corrected counts'!Q999),"")</f>
        <v>33.514443291650743</v>
      </c>
      <c r="R999">
        <f>IFERROR(IF(OR(HLOOKUP($A999,'Z-scores'!$C$2:$UD$20,16,FALSE)&gt;2,HLOOKUP($A999,'Z-scores'!$C$2:$UD$20,16,FALSE)&lt;-2),"",'Total-corrected counts'!R999),"")</f>
        <v>55.768926394072899</v>
      </c>
      <c r="S999">
        <f>IFERROR(IF(OR(HLOOKUP($A999,'Z-scores'!$C$2:$UD$20,17,FALSE)&gt;2,HLOOKUP($A999,'Z-scores'!$C$2:$UD$20,17,FALSE)&lt;-2),"",'Total-corrected counts'!S999),"")</f>
        <v>81.334840277981357</v>
      </c>
      <c r="T999">
        <f>IFERROR(IF(OR(HLOOKUP($A999,'Z-scores'!$C$2:$UD$20,18,FALSE)&gt;2,HLOOKUP($A999,'Z-scores'!$C$2:$UD$20,18,FALSE)&lt;-2),"",'Total-corrected counts'!T999),"")</f>
        <v>68.032295366175092</v>
      </c>
      <c r="U999">
        <f>IFERROR(IF(OR(HLOOKUP($A999,'Z-scores'!$C$2:$UD$20,19,FALSE)&gt;2,HLOOKUP($A999,'Z-scores'!$C$2:$UD$20,19,FALSE)&lt;-2),"",'Total-corrected counts'!U999),"")</f>
        <v>87.240662549958117</v>
      </c>
      <c r="V999">
        <f t="shared" si="60"/>
        <v>1</v>
      </c>
      <c r="W999">
        <f t="shared" si="61"/>
        <v>0.77735206080711095</v>
      </c>
      <c r="X999">
        <f t="shared" si="62"/>
        <v>72.015309804189769</v>
      </c>
      <c r="Y999">
        <f t="shared" si="63"/>
        <v>68.353734088724366</v>
      </c>
    </row>
    <row r="1000" spans="1:25" x14ac:dyDescent="0.25">
      <c r="A1000">
        <v>1008</v>
      </c>
      <c r="B1000" t="s">
        <v>1106</v>
      </c>
      <c r="C1000">
        <v>65000</v>
      </c>
      <c r="D1000">
        <v>864</v>
      </c>
      <c r="E1000" t="str">
        <f>IFERROR(IF(OR(HLOOKUP($A1000,'Z-scores'!$C$2:$UD$20,3,FALSE)&gt;2,HLOOKUP(A1000,'Z-scores'!$C$2:$UD$20,3,FALSE)&lt;-2),"",'Total-corrected counts'!E1000),"")</f>
        <v/>
      </c>
      <c r="F1000" t="str">
        <f>IFERROR(IF(OR(HLOOKUP($A1000,'Z-scores'!$C$2:$UD$20,4,FALSE)&gt;2,HLOOKUP($A1000,'Z-scores'!$C$2:$UD$20,4,FALSE)&lt;-2),"",'Total-corrected counts'!F1000),"")</f>
        <v/>
      </c>
      <c r="G1000" t="str">
        <f>IFERROR(IF(OR(HLOOKUP($A1000,'Z-scores'!$C$2:$UD$20,5,FALSE)&gt;2,HLOOKUP($A1000,'Z-scores'!$C$2:$UD$20,5,FALSE)&lt;-2),"",'Total-corrected counts'!G1000),"")</f>
        <v/>
      </c>
      <c r="H1000" t="str">
        <f>IFERROR(IF(OR(HLOOKUP($A1000,'Z-scores'!$C$2:$UD$20,6,FALSE)&gt;2,HLOOKUP($A1000,'Z-scores'!$C$2:$UD$20,6,FALSE)&lt;-2),"",'Total-corrected counts'!H1000),"")</f>
        <v/>
      </c>
      <c r="I1000" t="str">
        <f>IFERROR(IF(OR(HLOOKUP($A1000,'Z-scores'!$C$2:$UD$20,7,FALSE)&gt;2,HLOOKUP($A1000,'Z-scores'!$C$2:$UD$20,7,FALSE)&lt;-2),"",'Total-corrected counts'!I1000),"")</f>
        <v/>
      </c>
      <c r="J1000" t="str">
        <f>IFERROR(IF(OR(HLOOKUP($A1000,'Z-scores'!$C$2:$UD$20,8,FALSE)&gt;2,HLOOKUP($A1000,'Z-scores'!$C$2:$UD$20,8,FALSE)&lt;-2),"",'Total-corrected counts'!J1000),"")</f>
        <v/>
      </c>
      <c r="K1000" t="str">
        <f>IFERROR(IF(OR(HLOOKUP($A1000,'Z-scores'!$C$2:$UD$20,9,FALSE)&gt;2,HLOOKUP($A1000,'Z-scores'!$C$2:$UD$20,9,FALSE)&lt;-2),"",'Total-corrected counts'!K1000),"")</f>
        <v/>
      </c>
      <c r="L1000" t="str">
        <f>IFERROR(IF(OR(HLOOKUP($A1000,'Z-scores'!$C$2:$UD$20,10,FALSE)&gt;2,HLOOKUP($A1000,'Z-scores'!$C$2:$UD$20,10,FALSE)&lt;-2),"",'Total-corrected counts'!L1000),"")</f>
        <v/>
      </c>
      <c r="M1000" t="str">
        <f>IFERROR(IF(OR(HLOOKUP($A1000,'Z-scores'!$C$2:$UD$20,11,FALSE)&gt;2,HLOOKUP($A1000,'Z-scores'!$C$2:$UD$20,11,FALSE)&lt;-2),"",'Total-corrected counts'!M1000),"")</f>
        <v/>
      </c>
      <c r="N1000" t="str">
        <f>IFERROR(IF(OR(HLOOKUP($A1000,'Z-scores'!$C$2:$UD$20,12,FALSE)&gt;2,HLOOKUP($A1000,'Z-scores'!$C$2:$UD$20,12,FALSE)&lt;-2),"",'Total-corrected counts'!N1000),"")</f>
        <v/>
      </c>
      <c r="O1000" t="str">
        <f>IFERROR(IF(OR(HLOOKUP($A1000,'Z-scores'!$C$2:$UD$20,13,FALSE)&gt;2,HLOOKUP($A1000,'Z-scores'!$C$2:$UD$20,13,FALSE)&lt;-2),"",'Total-corrected counts'!O1000),"")</f>
        <v/>
      </c>
      <c r="P1000" t="str">
        <f>IFERROR(IF(OR(HLOOKUP($A1000,'Z-scores'!$C$2:$UD$20,14,FALSE)&gt;2,HLOOKUP($A1000,'Z-scores'!$C$2:$UD$20,14,FALSE)&lt;-2),"",'Total-corrected counts'!P1000),"")</f>
        <v/>
      </c>
      <c r="Q1000" t="str">
        <f>IFERROR(IF(OR(HLOOKUP($A1000,'Z-scores'!$C$2:$UD$20,15,FALSE)&gt;2,HLOOKUP($A1000,'Z-scores'!$C$2:$UD$20,15,FALSE)&lt;-2),"",'Total-corrected counts'!Q1000),"")</f>
        <v/>
      </c>
      <c r="R1000" t="str">
        <f>IFERROR(IF(OR(HLOOKUP($A1000,'Z-scores'!$C$2:$UD$20,16,FALSE)&gt;2,HLOOKUP($A1000,'Z-scores'!$C$2:$UD$20,16,FALSE)&lt;-2),"",'Total-corrected counts'!R1000),"")</f>
        <v/>
      </c>
      <c r="S1000" t="str">
        <f>IFERROR(IF(OR(HLOOKUP($A1000,'Z-scores'!$C$2:$UD$20,17,FALSE)&gt;2,HLOOKUP($A1000,'Z-scores'!$C$2:$UD$20,17,FALSE)&lt;-2),"",'Total-corrected counts'!S1000),"")</f>
        <v/>
      </c>
      <c r="T1000" t="str">
        <f>IFERROR(IF(OR(HLOOKUP($A1000,'Z-scores'!$C$2:$UD$20,18,FALSE)&gt;2,HLOOKUP($A1000,'Z-scores'!$C$2:$UD$20,18,FALSE)&lt;-2),"",'Total-corrected counts'!T1000),"")</f>
        <v/>
      </c>
      <c r="U1000" t="str">
        <f>IFERROR(IF(OR(HLOOKUP($A1000,'Z-scores'!$C$2:$UD$20,19,FALSE)&gt;2,HLOOKUP($A1000,'Z-scores'!$C$2:$UD$20,19,FALSE)&lt;-2),"",'Total-corrected counts'!U1000),"")</f>
        <v/>
      </c>
      <c r="V1000">
        <f t="shared" si="60"/>
        <v>1</v>
      </c>
      <c r="W1000" t="str">
        <f t="shared" si="61"/>
        <v/>
      </c>
      <c r="X1000" t="str">
        <f t="shared" si="62"/>
        <v/>
      </c>
      <c r="Y1000" t="str">
        <f t="shared" si="63"/>
        <v/>
      </c>
    </row>
    <row r="1001" spans="1:25" x14ac:dyDescent="0.25">
      <c r="A1001">
        <v>1009</v>
      </c>
      <c r="B1001" t="s">
        <v>497</v>
      </c>
      <c r="C1001">
        <v>97200</v>
      </c>
      <c r="D1001">
        <v>997</v>
      </c>
      <c r="E1001" t="str">
        <f>IFERROR(IF(OR(HLOOKUP($A1001,'Z-scores'!$C$2:$UD$20,3,FALSE)&gt;2,HLOOKUP(A1001,'Z-scores'!$C$2:$UD$20,3,FALSE)&lt;-2),"",'Total-corrected counts'!E1001),"")</f>
        <v/>
      </c>
      <c r="F1001">
        <f>IFERROR(IF(OR(HLOOKUP($A1001,'Z-scores'!$C$2:$UD$20,4,FALSE)&gt;2,HLOOKUP($A1001,'Z-scores'!$C$2:$UD$20,4,FALSE)&lt;-2),"",'Total-corrected counts'!F1001),"")</f>
        <v>36.954460292616986</v>
      </c>
      <c r="G1001">
        <f>IFERROR(IF(OR(HLOOKUP($A1001,'Z-scores'!$C$2:$UD$20,5,FALSE)&gt;2,HLOOKUP($A1001,'Z-scores'!$C$2:$UD$20,5,FALSE)&lt;-2),"",'Total-corrected counts'!G1001),"")</f>
        <v>33.452059099645027</v>
      </c>
      <c r="H1001">
        <f>IFERROR(IF(OR(HLOOKUP($A1001,'Z-scores'!$C$2:$UD$20,6,FALSE)&gt;2,HLOOKUP($A1001,'Z-scores'!$C$2:$UD$20,6,FALSE)&lt;-2),"",'Total-corrected counts'!H1001),"")</f>
        <v>30.322469410533706</v>
      </c>
      <c r="I1001">
        <f>IFERROR(IF(OR(HLOOKUP($A1001,'Z-scores'!$C$2:$UD$20,7,FALSE)&gt;2,HLOOKUP($A1001,'Z-scores'!$C$2:$UD$20,7,FALSE)&lt;-2),"",'Total-corrected counts'!I1001),"")</f>
        <v>23.014477941380193</v>
      </c>
      <c r="J1001">
        <f>IFERROR(IF(OR(HLOOKUP($A1001,'Z-scores'!$C$2:$UD$20,8,FALSE)&gt;2,HLOOKUP($A1001,'Z-scores'!$C$2:$UD$20,8,FALSE)&lt;-2),"",'Total-corrected counts'!J1001),"")</f>
        <v>40.096958508621931</v>
      </c>
      <c r="K1001">
        <f>IFERROR(IF(OR(HLOOKUP($A1001,'Z-scores'!$C$2:$UD$20,9,FALSE)&gt;2,HLOOKUP($A1001,'Z-scores'!$C$2:$UD$20,9,FALSE)&lt;-2),"",'Total-corrected counts'!K1001),"")</f>
        <v>31.390824460672281</v>
      </c>
      <c r="L1001">
        <f>IFERROR(IF(OR(HLOOKUP($A1001,'Z-scores'!$C$2:$UD$20,10,FALSE)&gt;2,HLOOKUP($A1001,'Z-scores'!$C$2:$UD$20,10,FALSE)&lt;-2),"",'Total-corrected counts'!L1001),"")</f>
        <v>57.896482201098223</v>
      </c>
      <c r="M1001">
        <f>IFERROR(IF(OR(HLOOKUP($A1001,'Z-scores'!$C$2:$UD$20,11,FALSE)&gt;2,HLOOKUP($A1001,'Z-scores'!$C$2:$UD$20,11,FALSE)&lt;-2),"",'Total-corrected counts'!M1001),"")</f>
        <v>45.864500213333976</v>
      </c>
      <c r="N1001">
        <f>IFERROR(IF(OR(HLOOKUP($A1001,'Z-scores'!$C$2:$UD$20,12,FALSE)&gt;2,HLOOKUP($A1001,'Z-scores'!$C$2:$UD$20,12,FALSE)&lt;-2),"",'Total-corrected counts'!N1001),"")</f>
        <v>46.4989685733321</v>
      </c>
      <c r="O1001">
        <f>IFERROR(IF(OR(HLOOKUP($A1001,'Z-scores'!$C$2:$UD$20,13,FALSE)&gt;2,HLOOKUP($A1001,'Z-scores'!$C$2:$UD$20,13,FALSE)&lt;-2),"",'Total-corrected counts'!O1001),"")</f>
        <v>29.897690265448009</v>
      </c>
      <c r="P1001">
        <f>IFERROR(IF(OR(HLOOKUP($A1001,'Z-scores'!$C$2:$UD$20,14,FALSE)&gt;2,HLOOKUP($A1001,'Z-scores'!$C$2:$UD$20,14,FALSE)&lt;-2),"",'Total-corrected counts'!P1001),"")</f>
        <v>49.815180381298106</v>
      </c>
      <c r="Q1001">
        <f>IFERROR(IF(OR(HLOOKUP($A1001,'Z-scores'!$C$2:$UD$20,15,FALSE)&gt;2,HLOOKUP($A1001,'Z-scores'!$C$2:$UD$20,15,FALSE)&lt;-2),"",'Total-corrected counts'!Q1001),"")</f>
        <v>31.622734825377755</v>
      </c>
      <c r="R1001">
        <f>IFERROR(IF(OR(HLOOKUP($A1001,'Z-scores'!$C$2:$UD$20,16,FALSE)&gt;2,HLOOKUP($A1001,'Z-scores'!$C$2:$UD$20,16,FALSE)&lt;-2),"",'Total-corrected counts'!R1001),"")</f>
        <v>26.570178971051686</v>
      </c>
      <c r="S1001">
        <f>IFERROR(IF(OR(HLOOKUP($A1001,'Z-scores'!$C$2:$UD$20,17,FALSE)&gt;2,HLOOKUP($A1001,'Z-scores'!$C$2:$UD$20,17,FALSE)&lt;-2),"",'Total-corrected counts'!S1001),"")</f>
        <v>30.502600782351809</v>
      </c>
      <c r="T1001">
        <f>IFERROR(IF(OR(HLOOKUP($A1001,'Z-scores'!$C$2:$UD$20,18,FALSE)&gt;2,HLOOKUP($A1001,'Z-scores'!$C$2:$UD$20,18,FALSE)&lt;-2),"",'Total-corrected counts'!T1001),"")</f>
        <v>56.374279857663957</v>
      </c>
      <c r="U1001">
        <f>IFERROR(IF(OR(HLOOKUP($A1001,'Z-scores'!$C$2:$UD$20,19,FALSE)&gt;2,HLOOKUP($A1001,'Z-scores'!$C$2:$UD$20,19,FALSE)&lt;-2),"",'Total-corrected counts'!U1001),"")</f>
        <v>38.091849177453859</v>
      </c>
      <c r="V1001">
        <f t="shared" si="60"/>
        <v>1</v>
      </c>
      <c r="W1001">
        <f t="shared" si="61"/>
        <v>0.81435378926456214</v>
      </c>
      <c r="X1001">
        <f t="shared" si="62"/>
        <v>37.374029015987794</v>
      </c>
      <c r="Y1001">
        <f t="shared" si="63"/>
        <v>38.67168535424716</v>
      </c>
    </row>
    <row r="1002" spans="1:25" x14ac:dyDescent="0.25">
      <c r="A1002">
        <v>1010</v>
      </c>
      <c r="B1002" t="s">
        <v>498</v>
      </c>
      <c r="C1002">
        <v>10100</v>
      </c>
      <c r="D1002">
        <v>677</v>
      </c>
      <c r="E1002">
        <f>IFERROR(IF(OR(HLOOKUP($A1002,'Z-scores'!$C$2:$UD$20,3,FALSE)&gt;2,HLOOKUP(A1002,'Z-scores'!$C$2:$UD$20,3,FALSE)&lt;-2),"",'Total-corrected counts'!E1002),"")</f>
        <v>1.2701173513719881</v>
      </c>
      <c r="F1002">
        <f>IFERROR(IF(OR(HLOOKUP($A1002,'Z-scores'!$C$2:$UD$20,4,FALSE)&gt;2,HLOOKUP($A1002,'Z-scores'!$C$2:$UD$20,4,FALSE)&lt;-2),"",'Total-corrected counts'!F1002),"")</f>
        <v>7.7026055970626741</v>
      </c>
      <c r="G1002">
        <f>IFERROR(IF(OR(HLOOKUP($A1002,'Z-scores'!$C$2:$UD$20,5,FALSE)&gt;2,HLOOKUP($A1002,'Z-scores'!$C$2:$UD$20,5,FALSE)&lt;-2),"",'Total-corrected counts'!G1002),"")</f>
        <v>7.0510211893259624</v>
      </c>
      <c r="H1002">
        <f>IFERROR(IF(OR(HLOOKUP($A1002,'Z-scores'!$C$2:$UD$20,6,FALSE)&gt;2,HLOOKUP($A1002,'Z-scores'!$C$2:$UD$20,6,FALSE)&lt;-2),"",'Total-corrected counts'!H1002),"")</f>
        <v>7.1617987143663875</v>
      </c>
      <c r="I1002">
        <f>IFERROR(IF(OR(HLOOKUP($A1002,'Z-scores'!$C$2:$UD$20,7,FALSE)&gt;2,HLOOKUP($A1002,'Z-scores'!$C$2:$UD$20,7,FALSE)&lt;-2),"",'Total-corrected counts'!I1002),"")</f>
        <v>10.158878706066696</v>
      </c>
      <c r="J1002">
        <f>IFERROR(IF(OR(HLOOKUP($A1002,'Z-scores'!$C$2:$UD$20,8,FALSE)&gt;2,HLOOKUP($A1002,'Z-scores'!$C$2:$UD$20,8,FALSE)&lt;-2),"",'Total-corrected counts'!J1002),"")</f>
        <v>9.7777015153218496</v>
      </c>
      <c r="K1002">
        <f>IFERROR(IF(OR(HLOOKUP($A1002,'Z-scores'!$C$2:$UD$20,9,FALSE)&gt;2,HLOOKUP($A1002,'Z-scores'!$C$2:$UD$20,9,FALSE)&lt;-2),"",'Total-corrected counts'!K1002),"")</f>
        <v>3.2688555660850658</v>
      </c>
      <c r="L1002">
        <f>IFERROR(IF(OR(HLOOKUP($A1002,'Z-scores'!$C$2:$UD$20,10,FALSE)&gt;2,HLOOKUP($A1002,'Z-scores'!$C$2:$UD$20,10,FALSE)&lt;-2),"",'Total-corrected counts'!L1002),"")</f>
        <v>3.5278532836376399</v>
      </c>
      <c r="M1002">
        <f>IFERROR(IF(OR(HLOOKUP($A1002,'Z-scores'!$C$2:$UD$20,11,FALSE)&gt;2,HLOOKUP($A1002,'Z-scores'!$C$2:$UD$20,11,FALSE)&lt;-2),"",'Total-corrected counts'!M1002),"")</f>
        <v>5.7365182605586496</v>
      </c>
      <c r="N1002">
        <f>IFERROR(IF(OR(HLOOKUP($A1002,'Z-scores'!$C$2:$UD$20,12,FALSE)&gt;2,HLOOKUP($A1002,'Z-scores'!$C$2:$UD$20,12,FALSE)&lt;-2),"",'Total-corrected counts'!N1002),"")</f>
        <v>6.4149148603335568</v>
      </c>
      <c r="O1002">
        <f>IFERROR(IF(OR(HLOOKUP($A1002,'Z-scores'!$C$2:$UD$20,13,FALSE)&gt;2,HLOOKUP($A1002,'Z-scores'!$C$2:$UD$20,13,FALSE)&lt;-2),"",'Total-corrected counts'!O1002),"")</f>
        <v>5.8792508885341821</v>
      </c>
      <c r="P1002">
        <f>IFERROR(IF(OR(HLOOKUP($A1002,'Z-scores'!$C$2:$UD$20,14,FALSE)&gt;2,HLOOKUP($A1002,'Z-scores'!$C$2:$UD$20,14,FALSE)&lt;-2),"",'Total-corrected counts'!P1002),"")</f>
        <v>3.9190563151724747</v>
      </c>
      <c r="Q1002" t="str">
        <f>IFERROR(IF(OR(HLOOKUP($A1002,'Z-scores'!$C$2:$UD$20,15,FALSE)&gt;2,HLOOKUP($A1002,'Z-scores'!$C$2:$UD$20,15,FALSE)&lt;-2),"",'Total-corrected counts'!Q1002),"")</f>
        <v/>
      </c>
      <c r="R1002">
        <f>IFERROR(IF(OR(HLOOKUP($A1002,'Z-scores'!$C$2:$UD$20,16,FALSE)&gt;2,HLOOKUP($A1002,'Z-scores'!$C$2:$UD$20,16,FALSE)&lt;-2),"",'Total-corrected counts'!R1002),"")</f>
        <v>4.3555699806263286</v>
      </c>
      <c r="S1002">
        <f>IFERROR(IF(OR(HLOOKUP($A1002,'Z-scores'!$C$2:$UD$20,17,FALSE)&gt;2,HLOOKUP($A1002,'Z-scores'!$C$2:$UD$20,17,FALSE)&lt;-2),"",'Total-corrected counts'!S1002),"")</f>
        <v>5.7813258290095533</v>
      </c>
      <c r="T1002">
        <f>IFERROR(IF(OR(HLOOKUP($A1002,'Z-scores'!$C$2:$UD$20,18,FALSE)&gt;2,HLOOKUP($A1002,'Z-scores'!$C$2:$UD$20,18,FALSE)&lt;-2),"",'Total-corrected counts'!T1002),"")</f>
        <v>4.4243758193686284</v>
      </c>
      <c r="U1002">
        <f>IFERROR(IF(OR(HLOOKUP($A1002,'Z-scores'!$C$2:$UD$20,19,FALSE)&gt;2,HLOOKUP($A1002,'Z-scores'!$C$2:$UD$20,19,FALSE)&lt;-2),"",'Total-corrected counts'!U1002),"")</f>
        <v>2.8683882782293235</v>
      </c>
      <c r="V1002">
        <f t="shared" si="60"/>
        <v>1</v>
      </c>
      <c r="W1002">
        <f t="shared" si="61"/>
        <v>0.27818356395146282</v>
      </c>
      <c r="X1002">
        <f t="shared" si="62"/>
        <v>6.1839277981996572</v>
      </c>
      <c r="Y1002">
        <f t="shared" si="63"/>
        <v>4.8061259958962923</v>
      </c>
    </row>
    <row r="1003" spans="1:25" x14ac:dyDescent="0.25">
      <c r="A1003">
        <v>1011</v>
      </c>
      <c r="B1003" t="s">
        <v>1107</v>
      </c>
      <c r="C1003">
        <v>10600</v>
      </c>
      <c r="D1003">
        <v>247</v>
      </c>
      <c r="E1003" t="str">
        <f>IFERROR(IF(OR(HLOOKUP($A1003,'Z-scores'!$C$2:$UD$20,3,FALSE)&gt;2,HLOOKUP(A1003,'Z-scores'!$C$2:$UD$20,3,FALSE)&lt;-2),"",'Total-corrected counts'!E1003),"")</f>
        <v/>
      </c>
      <c r="F1003" t="str">
        <f>IFERROR(IF(OR(HLOOKUP($A1003,'Z-scores'!$C$2:$UD$20,4,FALSE)&gt;2,HLOOKUP($A1003,'Z-scores'!$C$2:$UD$20,4,FALSE)&lt;-2),"",'Total-corrected counts'!F1003),"")</f>
        <v/>
      </c>
      <c r="G1003" t="str">
        <f>IFERROR(IF(OR(HLOOKUP($A1003,'Z-scores'!$C$2:$UD$20,5,FALSE)&gt;2,HLOOKUP($A1003,'Z-scores'!$C$2:$UD$20,5,FALSE)&lt;-2),"",'Total-corrected counts'!G1003),"")</f>
        <v/>
      </c>
      <c r="H1003" t="str">
        <f>IFERROR(IF(OR(HLOOKUP($A1003,'Z-scores'!$C$2:$UD$20,6,FALSE)&gt;2,HLOOKUP($A1003,'Z-scores'!$C$2:$UD$20,6,FALSE)&lt;-2),"",'Total-corrected counts'!H1003),"")</f>
        <v/>
      </c>
      <c r="I1003" t="str">
        <f>IFERROR(IF(OR(HLOOKUP($A1003,'Z-scores'!$C$2:$UD$20,7,FALSE)&gt;2,HLOOKUP($A1003,'Z-scores'!$C$2:$UD$20,7,FALSE)&lt;-2),"",'Total-corrected counts'!I1003),"")</f>
        <v/>
      </c>
      <c r="J1003" t="str">
        <f>IFERROR(IF(OR(HLOOKUP($A1003,'Z-scores'!$C$2:$UD$20,8,FALSE)&gt;2,HLOOKUP($A1003,'Z-scores'!$C$2:$UD$20,8,FALSE)&lt;-2),"",'Total-corrected counts'!J1003),"")</f>
        <v/>
      </c>
      <c r="K1003" t="str">
        <f>IFERROR(IF(OR(HLOOKUP($A1003,'Z-scores'!$C$2:$UD$20,9,FALSE)&gt;2,HLOOKUP($A1003,'Z-scores'!$C$2:$UD$20,9,FALSE)&lt;-2),"",'Total-corrected counts'!K1003),"")</f>
        <v/>
      </c>
      <c r="L1003" t="str">
        <f>IFERROR(IF(OR(HLOOKUP($A1003,'Z-scores'!$C$2:$UD$20,10,FALSE)&gt;2,HLOOKUP($A1003,'Z-scores'!$C$2:$UD$20,10,FALSE)&lt;-2),"",'Total-corrected counts'!L1003),"")</f>
        <v/>
      </c>
      <c r="M1003" t="str">
        <f>IFERROR(IF(OR(HLOOKUP($A1003,'Z-scores'!$C$2:$UD$20,11,FALSE)&gt;2,HLOOKUP($A1003,'Z-scores'!$C$2:$UD$20,11,FALSE)&lt;-2),"",'Total-corrected counts'!M1003),"")</f>
        <v/>
      </c>
      <c r="N1003" t="str">
        <f>IFERROR(IF(OR(HLOOKUP($A1003,'Z-scores'!$C$2:$UD$20,12,FALSE)&gt;2,HLOOKUP($A1003,'Z-scores'!$C$2:$UD$20,12,FALSE)&lt;-2),"",'Total-corrected counts'!N1003),"")</f>
        <v/>
      </c>
      <c r="O1003" t="str">
        <f>IFERROR(IF(OR(HLOOKUP($A1003,'Z-scores'!$C$2:$UD$20,13,FALSE)&gt;2,HLOOKUP($A1003,'Z-scores'!$C$2:$UD$20,13,FALSE)&lt;-2),"",'Total-corrected counts'!O1003),"")</f>
        <v/>
      </c>
      <c r="P1003" t="str">
        <f>IFERROR(IF(OR(HLOOKUP($A1003,'Z-scores'!$C$2:$UD$20,14,FALSE)&gt;2,HLOOKUP($A1003,'Z-scores'!$C$2:$UD$20,14,FALSE)&lt;-2),"",'Total-corrected counts'!P1003),"")</f>
        <v/>
      </c>
      <c r="Q1003" t="str">
        <f>IFERROR(IF(OR(HLOOKUP($A1003,'Z-scores'!$C$2:$UD$20,15,FALSE)&gt;2,HLOOKUP($A1003,'Z-scores'!$C$2:$UD$20,15,FALSE)&lt;-2),"",'Total-corrected counts'!Q1003),"")</f>
        <v/>
      </c>
      <c r="R1003" t="str">
        <f>IFERROR(IF(OR(HLOOKUP($A1003,'Z-scores'!$C$2:$UD$20,16,FALSE)&gt;2,HLOOKUP($A1003,'Z-scores'!$C$2:$UD$20,16,FALSE)&lt;-2),"",'Total-corrected counts'!R1003),"")</f>
        <v/>
      </c>
      <c r="S1003" t="str">
        <f>IFERROR(IF(OR(HLOOKUP($A1003,'Z-scores'!$C$2:$UD$20,17,FALSE)&gt;2,HLOOKUP($A1003,'Z-scores'!$C$2:$UD$20,17,FALSE)&lt;-2),"",'Total-corrected counts'!S1003),"")</f>
        <v/>
      </c>
      <c r="T1003" t="str">
        <f>IFERROR(IF(OR(HLOOKUP($A1003,'Z-scores'!$C$2:$UD$20,18,FALSE)&gt;2,HLOOKUP($A1003,'Z-scores'!$C$2:$UD$20,18,FALSE)&lt;-2),"",'Total-corrected counts'!T1003),"")</f>
        <v/>
      </c>
      <c r="U1003" t="str">
        <f>IFERROR(IF(OR(HLOOKUP($A1003,'Z-scores'!$C$2:$UD$20,19,FALSE)&gt;2,HLOOKUP($A1003,'Z-scores'!$C$2:$UD$20,19,FALSE)&lt;-2),"",'Total-corrected counts'!U1003),"")</f>
        <v/>
      </c>
      <c r="V1003">
        <f t="shared" si="60"/>
        <v>1</v>
      </c>
      <c r="W1003" t="str">
        <f t="shared" si="61"/>
        <v/>
      </c>
      <c r="X1003" t="str">
        <f t="shared" si="62"/>
        <v/>
      </c>
      <c r="Y1003" t="str">
        <f t="shared" si="63"/>
        <v/>
      </c>
    </row>
    <row r="1004" spans="1:25" x14ac:dyDescent="0.25">
      <c r="A1004">
        <v>1012</v>
      </c>
      <c r="B1004" t="s">
        <v>1108</v>
      </c>
      <c r="C1004">
        <v>107300</v>
      </c>
      <c r="D1004">
        <v>784</v>
      </c>
      <c r="E1004" t="str">
        <f>IFERROR(IF(OR(HLOOKUP($A1004,'Z-scores'!$C$2:$UD$20,3,FALSE)&gt;2,HLOOKUP(A1004,'Z-scores'!$C$2:$UD$20,3,FALSE)&lt;-2),"",'Total-corrected counts'!E1004),"")</f>
        <v/>
      </c>
      <c r="F1004" t="str">
        <f>IFERROR(IF(OR(HLOOKUP($A1004,'Z-scores'!$C$2:$UD$20,4,FALSE)&gt;2,HLOOKUP($A1004,'Z-scores'!$C$2:$UD$20,4,FALSE)&lt;-2),"",'Total-corrected counts'!F1004),"")</f>
        <v/>
      </c>
      <c r="G1004" t="str">
        <f>IFERROR(IF(OR(HLOOKUP($A1004,'Z-scores'!$C$2:$UD$20,5,FALSE)&gt;2,HLOOKUP($A1004,'Z-scores'!$C$2:$UD$20,5,FALSE)&lt;-2),"",'Total-corrected counts'!G1004),"")</f>
        <v/>
      </c>
      <c r="H1004" t="str">
        <f>IFERROR(IF(OR(HLOOKUP($A1004,'Z-scores'!$C$2:$UD$20,6,FALSE)&gt;2,HLOOKUP($A1004,'Z-scores'!$C$2:$UD$20,6,FALSE)&lt;-2),"",'Total-corrected counts'!H1004),"")</f>
        <v/>
      </c>
      <c r="I1004" t="str">
        <f>IFERROR(IF(OR(HLOOKUP($A1004,'Z-scores'!$C$2:$UD$20,7,FALSE)&gt;2,HLOOKUP($A1004,'Z-scores'!$C$2:$UD$20,7,FALSE)&lt;-2),"",'Total-corrected counts'!I1004),"")</f>
        <v/>
      </c>
      <c r="J1004" t="str">
        <f>IFERROR(IF(OR(HLOOKUP($A1004,'Z-scores'!$C$2:$UD$20,8,FALSE)&gt;2,HLOOKUP($A1004,'Z-scores'!$C$2:$UD$20,8,FALSE)&lt;-2),"",'Total-corrected counts'!J1004),"")</f>
        <v/>
      </c>
      <c r="K1004" t="str">
        <f>IFERROR(IF(OR(HLOOKUP($A1004,'Z-scores'!$C$2:$UD$20,9,FALSE)&gt;2,HLOOKUP($A1004,'Z-scores'!$C$2:$UD$20,9,FALSE)&lt;-2),"",'Total-corrected counts'!K1004),"")</f>
        <v/>
      </c>
      <c r="L1004" t="str">
        <f>IFERROR(IF(OR(HLOOKUP($A1004,'Z-scores'!$C$2:$UD$20,10,FALSE)&gt;2,HLOOKUP($A1004,'Z-scores'!$C$2:$UD$20,10,FALSE)&lt;-2),"",'Total-corrected counts'!L1004),"")</f>
        <v/>
      </c>
      <c r="M1004" t="str">
        <f>IFERROR(IF(OR(HLOOKUP($A1004,'Z-scores'!$C$2:$UD$20,11,FALSE)&gt;2,HLOOKUP($A1004,'Z-scores'!$C$2:$UD$20,11,FALSE)&lt;-2),"",'Total-corrected counts'!M1004),"")</f>
        <v/>
      </c>
      <c r="N1004" t="str">
        <f>IFERROR(IF(OR(HLOOKUP($A1004,'Z-scores'!$C$2:$UD$20,12,FALSE)&gt;2,HLOOKUP($A1004,'Z-scores'!$C$2:$UD$20,12,FALSE)&lt;-2),"",'Total-corrected counts'!N1004),"")</f>
        <v/>
      </c>
      <c r="O1004" t="str">
        <f>IFERROR(IF(OR(HLOOKUP($A1004,'Z-scores'!$C$2:$UD$20,13,FALSE)&gt;2,HLOOKUP($A1004,'Z-scores'!$C$2:$UD$20,13,FALSE)&lt;-2),"",'Total-corrected counts'!O1004),"")</f>
        <v/>
      </c>
      <c r="P1004" t="str">
        <f>IFERROR(IF(OR(HLOOKUP($A1004,'Z-scores'!$C$2:$UD$20,14,FALSE)&gt;2,HLOOKUP($A1004,'Z-scores'!$C$2:$UD$20,14,FALSE)&lt;-2),"",'Total-corrected counts'!P1004),"")</f>
        <v/>
      </c>
      <c r="Q1004" t="str">
        <f>IFERROR(IF(OR(HLOOKUP($A1004,'Z-scores'!$C$2:$UD$20,15,FALSE)&gt;2,HLOOKUP($A1004,'Z-scores'!$C$2:$UD$20,15,FALSE)&lt;-2),"",'Total-corrected counts'!Q1004),"")</f>
        <v/>
      </c>
      <c r="R1004" t="str">
        <f>IFERROR(IF(OR(HLOOKUP($A1004,'Z-scores'!$C$2:$UD$20,16,FALSE)&gt;2,HLOOKUP($A1004,'Z-scores'!$C$2:$UD$20,16,FALSE)&lt;-2),"",'Total-corrected counts'!R1004),"")</f>
        <v/>
      </c>
      <c r="S1004" t="str">
        <f>IFERROR(IF(OR(HLOOKUP($A1004,'Z-scores'!$C$2:$UD$20,17,FALSE)&gt;2,HLOOKUP($A1004,'Z-scores'!$C$2:$UD$20,17,FALSE)&lt;-2),"",'Total-corrected counts'!S1004),"")</f>
        <v/>
      </c>
      <c r="T1004" t="str">
        <f>IFERROR(IF(OR(HLOOKUP($A1004,'Z-scores'!$C$2:$UD$20,18,FALSE)&gt;2,HLOOKUP($A1004,'Z-scores'!$C$2:$UD$20,18,FALSE)&lt;-2),"",'Total-corrected counts'!T1004),"")</f>
        <v/>
      </c>
      <c r="U1004" t="str">
        <f>IFERROR(IF(OR(HLOOKUP($A1004,'Z-scores'!$C$2:$UD$20,19,FALSE)&gt;2,HLOOKUP($A1004,'Z-scores'!$C$2:$UD$20,19,FALSE)&lt;-2),"",'Total-corrected counts'!U1004),"")</f>
        <v/>
      </c>
      <c r="V1004">
        <f t="shared" si="60"/>
        <v>1</v>
      </c>
      <c r="W1004" t="str">
        <f t="shared" si="61"/>
        <v/>
      </c>
      <c r="X1004" t="str">
        <f t="shared" si="62"/>
        <v/>
      </c>
      <c r="Y1004" t="str">
        <f t="shared" si="63"/>
        <v/>
      </c>
    </row>
    <row r="1005" spans="1:25" x14ac:dyDescent="0.25">
      <c r="A1005">
        <v>1014</v>
      </c>
      <c r="B1005" t="s">
        <v>1109</v>
      </c>
      <c r="C1005">
        <v>69000</v>
      </c>
      <c r="D1005">
        <v>856</v>
      </c>
      <c r="E1005" t="str">
        <f>IFERROR(IF(OR(HLOOKUP($A1005,'Z-scores'!$C$2:$UD$20,3,FALSE)&gt;2,HLOOKUP(A1005,'Z-scores'!$C$2:$UD$20,3,FALSE)&lt;-2),"",'Total-corrected counts'!E1005),"")</f>
        <v/>
      </c>
      <c r="F1005" t="str">
        <f>IFERROR(IF(OR(HLOOKUP($A1005,'Z-scores'!$C$2:$UD$20,4,FALSE)&gt;2,HLOOKUP($A1005,'Z-scores'!$C$2:$UD$20,4,FALSE)&lt;-2),"",'Total-corrected counts'!F1005),"")</f>
        <v/>
      </c>
      <c r="G1005" t="str">
        <f>IFERROR(IF(OR(HLOOKUP($A1005,'Z-scores'!$C$2:$UD$20,5,FALSE)&gt;2,HLOOKUP($A1005,'Z-scores'!$C$2:$UD$20,5,FALSE)&lt;-2),"",'Total-corrected counts'!G1005),"")</f>
        <v/>
      </c>
      <c r="H1005" t="str">
        <f>IFERROR(IF(OR(HLOOKUP($A1005,'Z-scores'!$C$2:$UD$20,6,FALSE)&gt;2,HLOOKUP($A1005,'Z-scores'!$C$2:$UD$20,6,FALSE)&lt;-2),"",'Total-corrected counts'!H1005),"")</f>
        <v/>
      </c>
      <c r="I1005" t="str">
        <f>IFERROR(IF(OR(HLOOKUP($A1005,'Z-scores'!$C$2:$UD$20,7,FALSE)&gt;2,HLOOKUP($A1005,'Z-scores'!$C$2:$UD$20,7,FALSE)&lt;-2),"",'Total-corrected counts'!I1005),"")</f>
        <v/>
      </c>
      <c r="J1005" t="str">
        <f>IFERROR(IF(OR(HLOOKUP($A1005,'Z-scores'!$C$2:$UD$20,8,FALSE)&gt;2,HLOOKUP($A1005,'Z-scores'!$C$2:$UD$20,8,FALSE)&lt;-2),"",'Total-corrected counts'!J1005),"")</f>
        <v/>
      </c>
      <c r="K1005" t="str">
        <f>IFERROR(IF(OR(HLOOKUP($A1005,'Z-scores'!$C$2:$UD$20,9,FALSE)&gt;2,HLOOKUP($A1005,'Z-scores'!$C$2:$UD$20,9,FALSE)&lt;-2),"",'Total-corrected counts'!K1005),"")</f>
        <v/>
      </c>
      <c r="L1005" t="str">
        <f>IFERROR(IF(OR(HLOOKUP($A1005,'Z-scores'!$C$2:$UD$20,10,FALSE)&gt;2,HLOOKUP($A1005,'Z-scores'!$C$2:$UD$20,10,FALSE)&lt;-2),"",'Total-corrected counts'!L1005),"")</f>
        <v/>
      </c>
      <c r="M1005" t="str">
        <f>IFERROR(IF(OR(HLOOKUP($A1005,'Z-scores'!$C$2:$UD$20,11,FALSE)&gt;2,HLOOKUP($A1005,'Z-scores'!$C$2:$UD$20,11,FALSE)&lt;-2),"",'Total-corrected counts'!M1005),"")</f>
        <v/>
      </c>
      <c r="N1005" t="str">
        <f>IFERROR(IF(OR(HLOOKUP($A1005,'Z-scores'!$C$2:$UD$20,12,FALSE)&gt;2,HLOOKUP($A1005,'Z-scores'!$C$2:$UD$20,12,FALSE)&lt;-2),"",'Total-corrected counts'!N1005),"")</f>
        <v/>
      </c>
      <c r="O1005" t="str">
        <f>IFERROR(IF(OR(HLOOKUP($A1005,'Z-scores'!$C$2:$UD$20,13,FALSE)&gt;2,HLOOKUP($A1005,'Z-scores'!$C$2:$UD$20,13,FALSE)&lt;-2),"",'Total-corrected counts'!O1005),"")</f>
        <v/>
      </c>
      <c r="P1005" t="str">
        <f>IFERROR(IF(OR(HLOOKUP($A1005,'Z-scores'!$C$2:$UD$20,14,FALSE)&gt;2,HLOOKUP($A1005,'Z-scores'!$C$2:$UD$20,14,FALSE)&lt;-2),"",'Total-corrected counts'!P1005),"")</f>
        <v/>
      </c>
      <c r="Q1005" t="str">
        <f>IFERROR(IF(OR(HLOOKUP($A1005,'Z-scores'!$C$2:$UD$20,15,FALSE)&gt;2,HLOOKUP($A1005,'Z-scores'!$C$2:$UD$20,15,FALSE)&lt;-2),"",'Total-corrected counts'!Q1005),"")</f>
        <v/>
      </c>
      <c r="R1005" t="str">
        <f>IFERROR(IF(OR(HLOOKUP($A1005,'Z-scores'!$C$2:$UD$20,16,FALSE)&gt;2,HLOOKUP($A1005,'Z-scores'!$C$2:$UD$20,16,FALSE)&lt;-2),"",'Total-corrected counts'!R1005),"")</f>
        <v/>
      </c>
      <c r="S1005" t="str">
        <f>IFERROR(IF(OR(HLOOKUP($A1005,'Z-scores'!$C$2:$UD$20,17,FALSE)&gt;2,HLOOKUP($A1005,'Z-scores'!$C$2:$UD$20,17,FALSE)&lt;-2),"",'Total-corrected counts'!S1005),"")</f>
        <v/>
      </c>
      <c r="T1005" t="str">
        <f>IFERROR(IF(OR(HLOOKUP($A1005,'Z-scores'!$C$2:$UD$20,18,FALSE)&gt;2,HLOOKUP($A1005,'Z-scores'!$C$2:$UD$20,18,FALSE)&lt;-2),"",'Total-corrected counts'!T1005),"")</f>
        <v/>
      </c>
      <c r="U1005" t="str">
        <f>IFERROR(IF(OR(HLOOKUP($A1005,'Z-scores'!$C$2:$UD$20,19,FALSE)&gt;2,HLOOKUP($A1005,'Z-scores'!$C$2:$UD$20,19,FALSE)&lt;-2),"",'Total-corrected counts'!U1005),"")</f>
        <v/>
      </c>
      <c r="V1005">
        <f t="shared" si="60"/>
        <v>1</v>
      </c>
      <c r="W1005" t="str">
        <f t="shared" si="61"/>
        <v/>
      </c>
      <c r="X1005" t="str">
        <f t="shared" si="62"/>
        <v/>
      </c>
      <c r="Y1005" t="str">
        <f t="shared" si="63"/>
        <v/>
      </c>
    </row>
    <row r="1006" spans="1:25" x14ac:dyDescent="0.25">
      <c r="A1006">
        <v>1015</v>
      </c>
      <c r="B1006" t="s">
        <v>499</v>
      </c>
      <c r="C1006">
        <v>19200</v>
      </c>
      <c r="D1006">
        <v>39</v>
      </c>
      <c r="E1006" t="str">
        <f>IFERROR(IF(OR(HLOOKUP($A1006,'Z-scores'!$C$2:$UD$20,3,FALSE)&gt;2,HLOOKUP(A1006,'Z-scores'!$C$2:$UD$20,3,FALSE)&lt;-2),"",'Total-corrected counts'!E1006),"")</f>
        <v/>
      </c>
      <c r="F1006">
        <f>IFERROR(IF(OR(HLOOKUP($A1006,'Z-scores'!$C$2:$UD$20,4,FALSE)&gt;2,HLOOKUP($A1006,'Z-scores'!$C$2:$UD$20,4,FALSE)&lt;-2),"",'Total-corrected counts'!F1006),"")</f>
        <v>20.819183179281222</v>
      </c>
      <c r="G1006">
        <f>IFERROR(IF(OR(HLOOKUP($A1006,'Z-scores'!$C$2:$UD$20,5,FALSE)&gt;2,HLOOKUP($A1006,'Z-scores'!$C$2:$UD$20,5,FALSE)&lt;-2),"",'Total-corrected counts'!G1006),"")</f>
        <v>28.778239339863251</v>
      </c>
      <c r="H1006">
        <f>IFERROR(IF(OR(HLOOKUP($A1006,'Z-scores'!$C$2:$UD$20,6,FALSE)&gt;2,HLOOKUP($A1006,'Z-scores'!$C$2:$UD$20,6,FALSE)&lt;-2),"",'Total-corrected counts'!H1006),"")</f>
        <v>3.4133719018763773</v>
      </c>
      <c r="I1006">
        <f>IFERROR(IF(OR(HLOOKUP($A1006,'Z-scores'!$C$2:$UD$20,7,FALSE)&gt;2,HLOOKUP($A1006,'Z-scores'!$C$2:$UD$20,7,FALSE)&lt;-2),"",'Total-corrected counts'!I1006),"")</f>
        <v>3.9280997663457895</v>
      </c>
      <c r="J1006">
        <f>IFERROR(IF(OR(HLOOKUP($A1006,'Z-scores'!$C$2:$UD$20,8,FALSE)&gt;2,HLOOKUP($A1006,'Z-scores'!$C$2:$UD$20,8,FALSE)&lt;-2),"",'Total-corrected counts'!J1006),"")</f>
        <v>7.1200206697552959</v>
      </c>
      <c r="K1006">
        <f>IFERROR(IF(OR(HLOOKUP($A1006,'Z-scores'!$C$2:$UD$20,9,FALSE)&gt;2,HLOOKUP($A1006,'Z-scores'!$C$2:$UD$20,9,FALSE)&lt;-2),"",'Total-corrected counts'!K1006),"")</f>
        <v>12.473382016834828</v>
      </c>
      <c r="L1006">
        <f>IFERROR(IF(OR(HLOOKUP($A1006,'Z-scores'!$C$2:$UD$20,10,FALSE)&gt;2,HLOOKUP($A1006,'Z-scores'!$C$2:$UD$20,10,FALSE)&lt;-2),"",'Total-corrected counts'!L1006),"")</f>
        <v>8.8196332090941E-3</v>
      </c>
      <c r="M1006">
        <f>IFERROR(IF(OR(HLOOKUP($A1006,'Z-scores'!$C$2:$UD$20,11,FALSE)&gt;2,HLOOKUP($A1006,'Z-scores'!$C$2:$UD$20,11,FALSE)&lt;-2),"",'Total-corrected counts'!M1006),"")</f>
        <v>1.1334807165441187</v>
      </c>
      <c r="N1006">
        <f>IFERROR(IF(OR(HLOOKUP($A1006,'Z-scores'!$C$2:$UD$20,12,FALSE)&gt;2,HLOOKUP($A1006,'Z-scores'!$C$2:$UD$20,12,FALSE)&lt;-2),"",'Total-corrected counts'!N1006),"")</f>
        <v>21.114234054583594</v>
      </c>
      <c r="O1006">
        <f>IFERROR(IF(OR(HLOOKUP($A1006,'Z-scores'!$C$2:$UD$20,13,FALSE)&gt;2,HLOOKUP($A1006,'Z-scores'!$C$2:$UD$20,13,FALSE)&lt;-2),"",'Total-corrected counts'!O1006),"")</f>
        <v>7.7773032646837406</v>
      </c>
      <c r="P1006">
        <f>IFERROR(IF(OR(HLOOKUP($A1006,'Z-scores'!$C$2:$UD$20,14,FALSE)&gt;2,HLOOKUP($A1006,'Z-scores'!$C$2:$UD$20,14,FALSE)&lt;-2),"",'Total-corrected counts'!P1006),"")</f>
        <v>5.504628717494163</v>
      </c>
      <c r="Q1006">
        <f>IFERROR(IF(OR(HLOOKUP($A1006,'Z-scores'!$C$2:$UD$20,15,FALSE)&gt;2,HLOOKUP($A1006,'Z-scores'!$C$2:$UD$20,15,FALSE)&lt;-2),"",'Total-corrected counts'!Q1006),"")</f>
        <v>5.8506447410504633E-2</v>
      </c>
      <c r="R1006">
        <f>IFERROR(IF(OR(HLOOKUP($A1006,'Z-scores'!$C$2:$UD$20,16,FALSE)&gt;2,HLOOKUP($A1006,'Z-scores'!$C$2:$UD$20,16,FALSE)&lt;-2),"",'Total-corrected counts'!R1006),"")</f>
        <v>0.34860587701425078</v>
      </c>
      <c r="S1006">
        <f>IFERROR(IF(OR(HLOOKUP($A1006,'Z-scores'!$C$2:$UD$20,17,FALSE)&gt;2,HLOOKUP($A1006,'Z-scores'!$C$2:$UD$20,17,FALSE)&lt;-2),"",'Total-corrected counts'!S1006),"")</f>
        <v>10.281531568210415</v>
      </c>
      <c r="T1006">
        <f>IFERROR(IF(OR(HLOOKUP($A1006,'Z-scores'!$C$2:$UD$20,18,FALSE)&gt;2,HLOOKUP($A1006,'Z-scores'!$C$2:$UD$20,18,FALSE)&lt;-2),"",'Total-corrected counts'!T1006),"")</f>
        <v>13.651132382479128</v>
      </c>
      <c r="U1006">
        <f>IFERROR(IF(OR(HLOOKUP($A1006,'Z-scores'!$C$2:$UD$20,19,FALSE)&gt;2,HLOOKUP($A1006,'Z-scores'!$C$2:$UD$20,19,FALSE)&lt;-2),"",'Total-corrected counts'!U1006),"")</f>
        <v>15.504918786858354</v>
      </c>
      <c r="V1006">
        <f t="shared" si="60"/>
        <v>1</v>
      </c>
      <c r="W1006">
        <f t="shared" si="61"/>
        <v>0.92497778574953737</v>
      </c>
      <c r="X1006">
        <f t="shared" si="62"/>
        <v>9.7093246529637476</v>
      </c>
      <c r="Y1006">
        <f t="shared" si="63"/>
        <v>9.2801076373417679</v>
      </c>
    </row>
    <row r="1007" spans="1:25" x14ac:dyDescent="0.25">
      <c r="A1007">
        <v>1016</v>
      </c>
      <c r="B1007" t="s">
        <v>500</v>
      </c>
      <c r="C1007">
        <v>97700</v>
      </c>
      <c r="D1007">
        <v>840</v>
      </c>
      <c r="E1007" t="str">
        <f>IFERROR(IF(OR(HLOOKUP($A1007,'Z-scores'!$C$2:$UD$20,3,FALSE)&gt;2,HLOOKUP(A1007,'Z-scores'!$C$2:$UD$20,3,FALSE)&lt;-2),"",'Total-corrected counts'!E1007),"")</f>
        <v/>
      </c>
      <c r="F1007">
        <f>IFERROR(IF(OR(HLOOKUP($A1007,'Z-scores'!$C$2:$UD$20,4,FALSE)&gt;2,HLOOKUP($A1007,'Z-scores'!$C$2:$UD$20,4,FALSE)&lt;-2),"",'Total-corrected counts'!F1007),"")</f>
        <v>1.3781019598578585</v>
      </c>
      <c r="G1007">
        <f>IFERROR(IF(OR(HLOOKUP($A1007,'Z-scores'!$C$2:$UD$20,5,FALSE)&gt;2,HLOOKUP($A1007,'Z-scores'!$C$2:$UD$20,5,FALSE)&lt;-2),"",'Total-corrected counts'!G1007),"")</f>
        <v>0</v>
      </c>
      <c r="H1007">
        <f>IFERROR(IF(OR(HLOOKUP($A1007,'Z-scores'!$C$2:$UD$20,6,FALSE)&gt;2,HLOOKUP($A1007,'Z-scores'!$C$2:$UD$20,6,FALSE)&lt;-2),"",'Total-corrected counts'!H1007),"")</f>
        <v>1.3960621275568005E-2</v>
      </c>
      <c r="I1007">
        <f>IFERROR(IF(OR(HLOOKUP($A1007,'Z-scores'!$C$2:$UD$20,7,FALSE)&gt;2,HLOOKUP($A1007,'Z-scores'!$C$2:$UD$20,7,FALSE)&lt;-2),"",'Total-corrected counts'!I1007),"")</f>
        <v>1.4283999150348325</v>
      </c>
      <c r="J1007">
        <f>IFERROR(IF(OR(HLOOKUP($A1007,'Z-scores'!$C$2:$UD$20,8,FALSE)&gt;2,HLOOKUP($A1007,'Z-scores'!$C$2:$UD$20,8,FALSE)&lt;-2),"",'Total-corrected counts'!J1007),"")</f>
        <v>0.64099909076744355</v>
      </c>
      <c r="K1007">
        <f>IFERROR(IF(OR(HLOOKUP($A1007,'Z-scores'!$C$2:$UD$20,9,FALSE)&gt;2,HLOOKUP($A1007,'Z-scores'!$C$2:$UD$20,9,FALSE)&lt;-2),"",'Total-corrected counts'!K1007),"")</f>
        <v>4.0136016500362345E-2</v>
      </c>
      <c r="L1007">
        <f>IFERROR(IF(OR(HLOOKUP($A1007,'Z-scores'!$C$2:$UD$20,10,FALSE)&gt;2,HLOOKUP($A1007,'Z-scores'!$C$2:$UD$20,10,FALSE)&lt;-2),"",'Total-corrected counts'!L1007),"")</f>
        <v>0</v>
      </c>
      <c r="M1007">
        <f>IFERROR(IF(OR(HLOOKUP($A1007,'Z-scores'!$C$2:$UD$20,11,FALSE)&gt;2,HLOOKUP($A1007,'Z-scores'!$C$2:$UD$20,11,FALSE)&lt;-2),"",'Total-corrected counts'!M1007),"")</f>
        <v>0.32714280843346516</v>
      </c>
      <c r="N1007">
        <f>IFERROR(IF(OR(HLOOKUP($A1007,'Z-scores'!$C$2:$UD$20,12,FALSE)&gt;2,HLOOKUP($A1007,'Z-scores'!$C$2:$UD$20,12,FALSE)&lt;-2),"",'Total-corrected counts'!N1007),"")</f>
        <v>0.35740239936144108</v>
      </c>
      <c r="O1007">
        <f>IFERROR(IF(OR(HLOOKUP($A1007,'Z-scores'!$C$2:$UD$20,13,FALSE)&gt;2,HLOOKUP($A1007,'Z-scores'!$C$2:$UD$20,13,FALSE)&lt;-2),"",'Total-corrected counts'!O1007),"")</f>
        <v>0.12115227932869523</v>
      </c>
      <c r="P1007">
        <f>IFERROR(IF(OR(HLOOKUP($A1007,'Z-scores'!$C$2:$UD$20,14,FALSE)&gt;2,HLOOKUP($A1007,'Z-scores'!$C$2:$UD$20,14,FALSE)&lt;-2),"",'Total-corrected counts'!P1007),"")</f>
        <v>8.1201821143159242E-2</v>
      </c>
      <c r="Q1007">
        <f>IFERROR(IF(OR(HLOOKUP($A1007,'Z-scores'!$C$2:$UD$20,15,FALSE)&gt;2,HLOOKUP($A1007,'Z-scores'!$C$2:$UD$20,15,FALSE)&lt;-2),"",'Total-corrected counts'!Q1007),"")</f>
        <v>2.0477256593676625</v>
      </c>
      <c r="R1007">
        <f>IFERROR(IF(OR(HLOOKUP($A1007,'Z-scores'!$C$2:$UD$20,16,FALSE)&gt;2,HLOOKUP($A1007,'Z-scores'!$C$2:$UD$20,16,FALSE)&lt;-2),"",'Total-corrected counts'!R1007),"")</f>
        <v>7.2125353865017408E-2</v>
      </c>
      <c r="S1007">
        <f>IFERROR(IF(OR(HLOOKUP($A1007,'Z-scores'!$C$2:$UD$20,17,FALSE)&gt;2,HLOOKUP($A1007,'Z-scores'!$C$2:$UD$20,17,FALSE)&lt;-2),"",'Total-corrected counts'!S1007),"")</f>
        <v>3.3330836234853196</v>
      </c>
      <c r="T1007">
        <f>IFERROR(IF(OR(HLOOKUP($A1007,'Z-scores'!$C$2:$UD$20,18,FALSE)&gt;2,HLOOKUP($A1007,'Z-scores'!$C$2:$UD$20,18,FALSE)&lt;-2),"",'Total-corrected counts'!T1007),"")</f>
        <v>0.12886531512724161</v>
      </c>
      <c r="U1007">
        <f>IFERROR(IF(OR(HLOOKUP($A1007,'Z-scores'!$C$2:$UD$20,19,FALSE)&gt;2,HLOOKUP($A1007,'Z-scores'!$C$2:$UD$20,19,FALSE)&lt;-2),"",'Total-corrected counts'!U1007),"")</f>
        <v>0.10414722946672279</v>
      </c>
      <c r="V1007">
        <f t="shared" si="60"/>
        <v>1</v>
      </c>
      <c r="W1007">
        <f t="shared" si="61"/>
        <v>0.54428494555744222</v>
      </c>
      <c r="X1007">
        <f t="shared" si="62"/>
        <v>0.47859255148369134</v>
      </c>
      <c r="Y1007">
        <f t="shared" si="63"/>
        <v>0.7807129601431575</v>
      </c>
    </row>
    <row r="1008" spans="1:25" x14ac:dyDescent="0.25">
      <c r="A1008">
        <v>1017</v>
      </c>
      <c r="B1008" t="s">
        <v>501</v>
      </c>
      <c r="C1008">
        <v>60100</v>
      </c>
      <c r="D1008">
        <v>1073</v>
      </c>
      <c r="E1008" t="str">
        <f>IFERROR(IF(OR(HLOOKUP($A1008,'Z-scores'!$C$2:$UD$20,3,FALSE)&gt;2,HLOOKUP(A1008,'Z-scores'!$C$2:$UD$20,3,FALSE)&lt;-2),"",'Total-corrected counts'!E1008),"")</f>
        <v/>
      </c>
      <c r="F1008">
        <f>IFERROR(IF(OR(HLOOKUP($A1008,'Z-scores'!$C$2:$UD$20,4,FALSE)&gt;2,HLOOKUP($A1008,'Z-scores'!$C$2:$UD$20,4,FALSE)&lt;-2),"",'Total-corrected counts'!F1008),"")</f>
        <v>187.24140080783022</v>
      </c>
      <c r="G1008">
        <f>IFERROR(IF(OR(HLOOKUP($A1008,'Z-scores'!$C$2:$UD$20,5,FALSE)&gt;2,HLOOKUP($A1008,'Z-scores'!$C$2:$UD$20,5,FALSE)&lt;-2),"",'Total-corrected counts'!G1008),"")</f>
        <v>161.91159228175076</v>
      </c>
      <c r="H1008">
        <f>IFERROR(IF(OR(HLOOKUP($A1008,'Z-scores'!$C$2:$UD$20,6,FALSE)&gt;2,HLOOKUP($A1008,'Z-scores'!$C$2:$UD$20,6,FALSE)&lt;-2),"",'Total-corrected counts'!H1008),"")</f>
        <v>186.37429402883285</v>
      </c>
      <c r="I1008">
        <f>IFERROR(IF(OR(HLOOKUP($A1008,'Z-scores'!$C$2:$UD$20,7,FALSE)&gt;2,HLOOKUP($A1008,'Z-scores'!$C$2:$UD$20,7,FALSE)&lt;-2),"",'Total-corrected counts'!I1008),"")</f>
        <v>158.99568709422203</v>
      </c>
      <c r="J1008">
        <f>IFERROR(IF(OR(HLOOKUP($A1008,'Z-scores'!$C$2:$UD$20,8,FALSE)&gt;2,HLOOKUP($A1008,'Z-scores'!$C$2:$UD$20,8,FALSE)&lt;-2),"",'Total-corrected counts'!J1008),"")</f>
        <v>112.70243244362659</v>
      </c>
      <c r="K1008">
        <f>IFERROR(IF(OR(HLOOKUP($A1008,'Z-scores'!$C$2:$UD$20,9,FALSE)&gt;2,HLOOKUP($A1008,'Z-scores'!$C$2:$UD$20,9,FALSE)&lt;-2),"",'Total-corrected counts'!K1008),"")</f>
        <v>167.10853447795304</v>
      </c>
      <c r="L1008">
        <f>IFERROR(IF(OR(HLOOKUP($A1008,'Z-scores'!$C$2:$UD$20,10,FALSE)&gt;2,HLOOKUP($A1008,'Z-scores'!$C$2:$UD$20,10,FALSE)&lt;-2),"",'Total-corrected counts'!L1008),"")</f>
        <v>48.340409619044763</v>
      </c>
      <c r="M1008">
        <f>IFERROR(IF(OR(HLOOKUP($A1008,'Z-scores'!$C$2:$UD$20,11,FALSE)&gt;2,HLOOKUP($A1008,'Z-scores'!$C$2:$UD$20,11,FALSE)&lt;-2),"",'Total-corrected counts'!M1008),"")</f>
        <v>106.23386748228131</v>
      </c>
      <c r="N1008">
        <f>IFERROR(IF(OR(HLOOKUP($A1008,'Z-scores'!$C$2:$UD$20,12,FALSE)&gt;2,HLOOKUP($A1008,'Z-scores'!$C$2:$UD$20,12,FALSE)&lt;-2),"",'Total-corrected counts'!N1008),"")</f>
        <v>95.783843028866215</v>
      </c>
      <c r="O1008">
        <f>IFERROR(IF(OR(HLOOKUP($A1008,'Z-scores'!$C$2:$UD$20,13,FALSE)&gt;2,HLOOKUP($A1008,'Z-scores'!$C$2:$UD$20,13,FALSE)&lt;-2),"",'Total-corrected counts'!O1008),"")</f>
        <v>153.91050952273741</v>
      </c>
      <c r="P1008">
        <f>IFERROR(IF(OR(HLOOKUP($A1008,'Z-scores'!$C$2:$UD$20,14,FALSE)&gt;2,HLOOKUP($A1008,'Z-scores'!$C$2:$UD$20,14,FALSE)&lt;-2),"",'Total-corrected counts'!P1008),"")</f>
        <v>134.70954749644102</v>
      </c>
      <c r="Q1008">
        <f>IFERROR(IF(OR(HLOOKUP($A1008,'Z-scores'!$C$2:$UD$20,15,FALSE)&gt;2,HLOOKUP($A1008,'Z-scores'!$C$2:$UD$20,15,FALSE)&lt;-2),"",'Total-corrected counts'!Q1008),"")</f>
        <v>9.1952633180176466</v>
      </c>
      <c r="R1008">
        <f>IFERROR(IF(OR(HLOOKUP($A1008,'Z-scores'!$C$2:$UD$20,16,FALSE)&gt;2,HLOOKUP($A1008,'Z-scores'!$C$2:$UD$20,16,FALSE)&lt;-2),"",'Total-corrected counts'!R1008),"")</f>
        <v>133.7684896349856</v>
      </c>
      <c r="S1008">
        <f>IFERROR(IF(OR(HLOOKUP($A1008,'Z-scores'!$C$2:$UD$20,17,FALSE)&gt;2,HLOOKUP($A1008,'Z-scores'!$C$2:$UD$20,17,FALSE)&lt;-2),"",'Total-corrected counts'!S1008),"")</f>
        <v>165.2753485352346</v>
      </c>
      <c r="T1008">
        <f>IFERROR(IF(OR(HLOOKUP($A1008,'Z-scores'!$C$2:$UD$20,18,FALSE)&gt;2,HLOOKUP($A1008,'Z-scores'!$C$2:$UD$20,18,FALSE)&lt;-2),"",'Total-corrected counts'!T1008),"")</f>
        <v>141.62298132483855</v>
      </c>
      <c r="U1008">
        <f>IFERROR(IF(OR(HLOOKUP($A1008,'Z-scores'!$C$2:$UD$20,19,FALSE)&gt;2,HLOOKUP($A1008,'Z-scores'!$C$2:$UD$20,19,FALSE)&lt;-2),"",'Total-corrected counts'!U1008),"")</f>
        <v>148.45753613691889</v>
      </c>
      <c r="V1008">
        <f t="shared" si="60"/>
        <v>1</v>
      </c>
      <c r="W1008">
        <f t="shared" si="61"/>
        <v>0.47006369416303861</v>
      </c>
      <c r="X1008">
        <f t="shared" si="62"/>
        <v>141.11352727944268</v>
      </c>
      <c r="Y1008">
        <f t="shared" si="63"/>
        <v>122.84043987475498</v>
      </c>
    </row>
    <row r="1009" spans="1:25" x14ac:dyDescent="0.25">
      <c r="A1009">
        <v>1018</v>
      </c>
      <c r="B1009" t="s">
        <v>1110</v>
      </c>
      <c r="C1009">
        <v>12700</v>
      </c>
      <c r="D1009">
        <v>247</v>
      </c>
      <c r="E1009" t="str">
        <f>IFERROR(IF(OR(HLOOKUP($A1009,'Z-scores'!$C$2:$UD$20,3,FALSE)&gt;2,HLOOKUP(A1009,'Z-scores'!$C$2:$UD$20,3,FALSE)&lt;-2),"",'Total-corrected counts'!E1009),"")</f>
        <v/>
      </c>
      <c r="F1009" t="str">
        <f>IFERROR(IF(OR(HLOOKUP($A1009,'Z-scores'!$C$2:$UD$20,4,FALSE)&gt;2,HLOOKUP($A1009,'Z-scores'!$C$2:$UD$20,4,FALSE)&lt;-2),"",'Total-corrected counts'!F1009),"")</f>
        <v/>
      </c>
      <c r="G1009" t="str">
        <f>IFERROR(IF(OR(HLOOKUP($A1009,'Z-scores'!$C$2:$UD$20,5,FALSE)&gt;2,HLOOKUP($A1009,'Z-scores'!$C$2:$UD$20,5,FALSE)&lt;-2),"",'Total-corrected counts'!G1009),"")</f>
        <v/>
      </c>
      <c r="H1009" t="str">
        <f>IFERROR(IF(OR(HLOOKUP($A1009,'Z-scores'!$C$2:$UD$20,6,FALSE)&gt;2,HLOOKUP($A1009,'Z-scores'!$C$2:$UD$20,6,FALSE)&lt;-2),"",'Total-corrected counts'!H1009),"")</f>
        <v/>
      </c>
      <c r="I1009" t="str">
        <f>IFERROR(IF(OR(HLOOKUP($A1009,'Z-scores'!$C$2:$UD$20,7,FALSE)&gt;2,HLOOKUP($A1009,'Z-scores'!$C$2:$UD$20,7,FALSE)&lt;-2),"",'Total-corrected counts'!I1009),"")</f>
        <v/>
      </c>
      <c r="J1009" t="str">
        <f>IFERROR(IF(OR(HLOOKUP($A1009,'Z-scores'!$C$2:$UD$20,8,FALSE)&gt;2,HLOOKUP($A1009,'Z-scores'!$C$2:$UD$20,8,FALSE)&lt;-2),"",'Total-corrected counts'!J1009),"")</f>
        <v/>
      </c>
      <c r="K1009" t="str">
        <f>IFERROR(IF(OR(HLOOKUP($A1009,'Z-scores'!$C$2:$UD$20,9,FALSE)&gt;2,HLOOKUP($A1009,'Z-scores'!$C$2:$UD$20,9,FALSE)&lt;-2),"",'Total-corrected counts'!K1009),"")</f>
        <v/>
      </c>
      <c r="L1009" t="str">
        <f>IFERROR(IF(OR(HLOOKUP($A1009,'Z-scores'!$C$2:$UD$20,10,FALSE)&gt;2,HLOOKUP($A1009,'Z-scores'!$C$2:$UD$20,10,FALSE)&lt;-2),"",'Total-corrected counts'!L1009),"")</f>
        <v/>
      </c>
      <c r="M1009" t="str">
        <f>IFERROR(IF(OR(HLOOKUP($A1009,'Z-scores'!$C$2:$UD$20,11,FALSE)&gt;2,HLOOKUP($A1009,'Z-scores'!$C$2:$UD$20,11,FALSE)&lt;-2),"",'Total-corrected counts'!M1009),"")</f>
        <v/>
      </c>
      <c r="N1009" t="str">
        <f>IFERROR(IF(OR(HLOOKUP($A1009,'Z-scores'!$C$2:$UD$20,12,FALSE)&gt;2,HLOOKUP($A1009,'Z-scores'!$C$2:$UD$20,12,FALSE)&lt;-2),"",'Total-corrected counts'!N1009),"")</f>
        <v/>
      </c>
      <c r="O1009" t="str">
        <f>IFERROR(IF(OR(HLOOKUP($A1009,'Z-scores'!$C$2:$UD$20,13,FALSE)&gt;2,HLOOKUP($A1009,'Z-scores'!$C$2:$UD$20,13,FALSE)&lt;-2),"",'Total-corrected counts'!O1009),"")</f>
        <v/>
      </c>
      <c r="P1009" t="str">
        <f>IFERROR(IF(OR(HLOOKUP($A1009,'Z-scores'!$C$2:$UD$20,14,FALSE)&gt;2,HLOOKUP($A1009,'Z-scores'!$C$2:$UD$20,14,FALSE)&lt;-2),"",'Total-corrected counts'!P1009),"")</f>
        <v/>
      </c>
      <c r="Q1009" t="str">
        <f>IFERROR(IF(OR(HLOOKUP($A1009,'Z-scores'!$C$2:$UD$20,15,FALSE)&gt;2,HLOOKUP($A1009,'Z-scores'!$C$2:$UD$20,15,FALSE)&lt;-2),"",'Total-corrected counts'!Q1009),"")</f>
        <v/>
      </c>
      <c r="R1009" t="str">
        <f>IFERROR(IF(OR(HLOOKUP($A1009,'Z-scores'!$C$2:$UD$20,16,FALSE)&gt;2,HLOOKUP($A1009,'Z-scores'!$C$2:$UD$20,16,FALSE)&lt;-2),"",'Total-corrected counts'!R1009),"")</f>
        <v/>
      </c>
      <c r="S1009" t="str">
        <f>IFERROR(IF(OR(HLOOKUP($A1009,'Z-scores'!$C$2:$UD$20,17,FALSE)&gt;2,HLOOKUP($A1009,'Z-scores'!$C$2:$UD$20,17,FALSE)&lt;-2),"",'Total-corrected counts'!S1009),"")</f>
        <v/>
      </c>
      <c r="T1009" t="str">
        <f>IFERROR(IF(OR(HLOOKUP($A1009,'Z-scores'!$C$2:$UD$20,18,FALSE)&gt;2,HLOOKUP($A1009,'Z-scores'!$C$2:$UD$20,18,FALSE)&lt;-2),"",'Total-corrected counts'!T1009),"")</f>
        <v/>
      </c>
      <c r="U1009" t="str">
        <f>IFERROR(IF(OR(HLOOKUP($A1009,'Z-scores'!$C$2:$UD$20,19,FALSE)&gt;2,HLOOKUP($A1009,'Z-scores'!$C$2:$UD$20,19,FALSE)&lt;-2),"",'Total-corrected counts'!U1009),"")</f>
        <v/>
      </c>
      <c r="V1009">
        <f t="shared" si="60"/>
        <v>1</v>
      </c>
      <c r="W1009" t="str">
        <f t="shared" si="61"/>
        <v/>
      </c>
      <c r="X1009" t="str">
        <f t="shared" si="62"/>
        <v/>
      </c>
      <c r="Y1009" t="str">
        <f t="shared" si="63"/>
        <v/>
      </c>
    </row>
    <row r="1010" spans="1:25" x14ac:dyDescent="0.25">
      <c r="A1010">
        <v>1019</v>
      </c>
      <c r="B1010" t="s">
        <v>1111</v>
      </c>
      <c r="C1010">
        <v>107800</v>
      </c>
      <c r="D1010">
        <v>784</v>
      </c>
      <c r="E1010" t="str">
        <f>IFERROR(IF(OR(HLOOKUP($A1010,'Z-scores'!$C$2:$UD$20,3,FALSE)&gt;2,HLOOKUP(A1010,'Z-scores'!$C$2:$UD$20,3,FALSE)&lt;-2),"",'Total-corrected counts'!E1010),"")</f>
        <v/>
      </c>
      <c r="F1010" t="str">
        <f>IFERROR(IF(OR(HLOOKUP($A1010,'Z-scores'!$C$2:$UD$20,4,FALSE)&gt;2,HLOOKUP($A1010,'Z-scores'!$C$2:$UD$20,4,FALSE)&lt;-2),"",'Total-corrected counts'!F1010),"")</f>
        <v/>
      </c>
      <c r="G1010" t="str">
        <f>IFERROR(IF(OR(HLOOKUP($A1010,'Z-scores'!$C$2:$UD$20,5,FALSE)&gt;2,HLOOKUP($A1010,'Z-scores'!$C$2:$UD$20,5,FALSE)&lt;-2),"",'Total-corrected counts'!G1010),"")</f>
        <v/>
      </c>
      <c r="H1010" t="str">
        <f>IFERROR(IF(OR(HLOOKUP($A1010,'Z-scores'!$C$2:$UD$20,6,FALSE)&gt;2,HLOOKUP($A1010,'Z-scores'!$C$2:$UD$20,6,FALSE)&lt;-2),"",'Total-corrected counts'!H1010),"")</f>
        <v/>
      </c>
      <c r="I1010" t="str">
        <f>IFERROR(IF(OR(HLOOKUP($A1010,'Z-scores'!$C$2:$UD$20,7,FALSE)&gt;2,HLOOKUP($A1010,'Z-scores'!$C$2:$UD$20,7,FALSE)&lt;-2),"",'Total-corrected counts'!I1010),"")</f>
        <v/>
      </c>
      <c r="J1010" t="str">
        <f>IFERROR(IF(OR(HLOOKUP($A1010,'Z-scores'!$C$2:$UD$20,8,FALSE)&gt;2,HLOOKUP($A1010,'Z-scores'!$C$2:$UD$20,8,FALSE)&lt;-2),"",'Total-corrected counts'!J1010),"")</f>
        <v/>
      </c>
      <c r="K1010" t="str">
        <f>IFERROR(IF(OR(HLOOKUP($A1010,'Z-scores'!$C$2:$UD$20,9,FALSE)&gt;2,HLOOKUP($A1010,'Z-scores'!$C$2:$UD$20,9,FALSE)&lt;-2),"",'Total-corrected counts'!K1010),"")</f>
        <v/>
      </c>
      <c r="L1010" t="str">
        <f>IFERROR(IF(OR(HLOOKUP($A1010,'Z-scores'!$C$2:$UD$20,10,FALSE)&gt;2,HLOOKUP($A1010,'Z-scores'!$C$2:$UD$20,10,FALSE)&lt;-2),"",'Total-corrected counts'!L1010),"")</f>
        <v/>
      </c>
      <c r="M1010" t="str">
        <f>IFERROR(IF(OR(HLOOKUP($A1010,'Z-scores'!$C$2:$UD$20,11,FALSE)&gt;2,HLOOKUP($A1010,'Z-scores'!$C$2:$UD$20,11,FALSE)&lt;-2),"",'Total-corrected counts'!M1010),"")</f>
        <v/>
      </c>
      <c r="N1010" t="str">
        <f>IFERROR(IF(OR(HLOOKUP($A1010,'Z-scores'!$C$2:$UD$20,12,FALSE)&gt;2,HLOOKUP($A1010,'Z-scores'!$C$2:$UD$20,12,FALSE)&lt;-2),"",'Total-corrected counts'!N1010),"")</f>
        <v/>
      </c>
      <c r="O1010" t="str">
        <f>IFERROR(IF(OR(HLOOKUP($A1010,'Z-scores'!$C$2:$UD$20,13,FALSE)&gt;2,HLOOKUP($A1010,'Z-scores'!$C$2:$UD$20,13,FALSE)&lt;-2),"",'Total-corrected counts'!O1010),"")</f>
        <v/>
      </c>
      <c r="P1010" t="str">
        <f>IFERROR(IF(OR(HLOOKUP($A1010,'Z-scores'!$C$2:$UD$20,14,FALSE)&gt;2,HLOOKUP($A1010,'Z-scores'!$C$2:$UD$20,14,FALSE)&lt;-2),"",'Total-corrected counts'!P1010),"")</f>
        <v/>
      </c>
      <c r="Q1010" t="str">
        <f>IFERROR(IF(OR(HLOOKUP($A1010,'Z-scores'!$C$2:$UD$20,15,FALSE)&gt;2,HLOOKUP($A1010,'Z-scores'!$C$2:$UD$20,15,FALSE)&lt;-2),"",'Total-corrected counts'!Q1010),"")</f>
        <v/>
      </c>
      <c r="R1010" t="str">
        <f>IFERROR(IF(OR(HLOOKUP($A1010,'Z-scores'!$C$2:$UD$20,16,FALSE)&gt;2,HLOOKUP($A1010,'Z-scores'!$C$2:$UD$20,16,FALSE)&lt;-2),"",'Total-corrected counts'!R1010),"")</f>
        <v/>
      </c>
      <c r="S1010" t="str">
        <f>IFERROR(IF(OR(HLOOKUP($A1010,'Z-scores'!$C$2:$UD$20,17,FALSE)&gt;2,HLOOKUP($A1010,'Z-scores'!$C$2:$UD$20,17,FALSE)&lt;-2),"",'Total-corrected counts'!S1010),"")</f>
        <v/>
      </c>
      <c r="T1010" t="str">
        <f>IFERROR(IF(OR(HLOOKUP($A1010,'Z-scores'!$C$2:$UD$20,18,FALSE)&gt;2,HLOOKUP($A1010,'Z-scores'!$C$2:$UD$20,18,FALSE)&lt;-2),"",'Total-corrected counts'!T1010),"")</f>
        <v/>
      </c>
      <c r="U1010" t="str">
        <f>IFERROR(IF(OR(HLOOKUP($A1010,'Z-scores'!$C$2:$UD$20,19,FALSE)&gt;2,HLOOKUP($A1010,'Z-scores'!$C$2:$UD$20,19,FALSE)&lt;-2),"",'Total-corrected counts'!U1010),"")</f>
        <v/>
      </c>
      <c r="V1010">
        <f t="shared" si="60"/>
        <v>1</v>
      </c>
      <c r="W1010" t="str">
        <f t="shared" si="61"/>
        <v/>
      </c>
      <c r="X1010" t="str">
        <f t="shared" si="62"/>
        <v/>
      </c>
      <c r="Y1010" t="str">
        <f t="shared" si="63"/>
        <v/>
      </c>
    </row>
    <row r="1011" spans="1:25" x14ac:dyDescent="0.25">
      <c r="A1011">
        <v>1020</v>
      </c>
      <c r="B1011" t="s">
        <v>502</v>
      </c>
      <c r="C1011">
        <v>65900</v>
      </c>
      <c r="D1011">
        <v>138</v>
      </c>
      <c r="E1011" t="str">
        <f>IFERROR(IF(OR(HLOOKUP($A1011,'Z-scores'!$C$2:$UD$20,3,FALSE)&gt;2,HLOOKUP(A1011,'Z-scores'!$C$2:$UD$20,3,FALSE)&lt;-2),"",'Total-corrected counts'!E1011),"")</f>
        <v/>
      </c>
      <c r="F1011">
        <f>IFERROR(IF(OR(HLOOKUP($A1011,'Z-scores'!$C$2:$UD$20,4,FALSE)&gt;2,HLOOKUP($A1011,'Z-scores'!$C$2:$UD$20,4,FALSE)&lt;-2),"",'Total-corrected counts'!F1011),"")</f>
        <v>36.929851329048091</v>
      </c>
      <c r="G1011">
        <f>IFERROR(IF(OR(HLOOKUP($A1011,'Z-scores'!$C$2:$UD$20,5,FALSE)&gt;2,HLOOKUP($A1011,'Z-scores'!$C$2:$UD$20,5,FALSE)&lt;-2),"",'Total-corrected counts'!G1011),"")</f>
        <v>1.0677260658122172</v>
      </c>
      <c r="H1011">
        <f>IFERROR(IF(OR(HLOOKUP($A1011,'Z-scores'!$C$2:$UD$20,6,FALSE)&gt;2,HLOOKUP($A1011,'Z-scores'!$C$2:$UD$20,6,FALSE)&lt;-2),"",'Total-corrected counts'!H1011),"")</f>
        <v>0.85159789780964834</v>
      </c>
      <c r="I1011">
        <f>IFERROR(IF(OR(HLOOKUP($A1011,'Z-scores'!$C$2:$UD$20,7,FALSE)&gt;2,HLOOKUP($A1011,'Z-scores'!$C$2:$UD$20,7,FALSE)&lt;-2),"",'Total-corrected counts'!I1011),"")</f>
        <v>13.274268175927151</v>
      </c>
      <c r="J1011">
        <f>IFERROR(IF(OR(HLOOKUP($A1011,'Z-scores'!$C$2:$UD$20,8,FALSE)&gt;2,HLOOKUP($A1011,'Z-scores'!$C$2:$UD$20,8,FALSE)&lt;-2),"",'Total-corrected counts'!J1011),"")</f>
        <v>36.689801803081139</v>
      </c>
      <c r="K1011">
        <f>IFERROR(IF(OR(HLOOKUP($A1011,'Z-scores'!$C$2:$UD$20,9,FALSE)&gt;2,HLOOKUP($A1011,'Z-scores'!$C$2:$UD$20,9,FALSE)&lt;-2),"",'Total-corrected counts'!K1011),"")</f>
        <v>11.63052567032722</v>
      </c>
      <c r="L1011">
        <f>IFERROR(IF(OR(HLOOKUP($A1011,'Z-scores'!$C$2:$UD$20,10,FALSE)&gt;2,HLOOKUP($A1011,'Z-scores'!$C$2:$UD$20,10,FALSE)&lt;-2),"",'Total-corrected counts'!L1011),"")</f>
        <v>35.596039631903786</v>
      </c>
      <c r="M1011">
        <f>IFERROR(IF(OR(HLOOKUP($A1011,'Z-scores'!$C$2:$UD$20,11,FALSE)&gt;2,HLOOKUP($A1011,'Z-scores'!$C$2:$UD$20,11,FALSE)&lt;-2),"",'Total-corrected counts'!M1011),"")</f>
        <v>12.136537428362637</v>
      </c>
      <c r="N1011">
        <f>IFERROR(IF(OR(HLOOKUP($A1011,'Z-scores'!$C$2:$UD$20,12,FALSE)&gt;2,HLOOKUP($A1011,'Z-scores'!$C$2:$UD$20,12,FALSE)&lt;-2),"",'Total-corrected counts'!N1011),"")</f>
        <v>1.4662662537905273</v>
      </c>
      <c r="O1011">
        <f>IFERROR(IF(OR(HLOOKUP($A1011,'Z-scores'!$C$2:$UD$20,13,FALSE)&gt;2,HLOOKUP($A1011,'Z-scores'!$C$2:$UD$20,13,FALSE)&lt;-2),"",'Total-corrected counts'!O1011),"")</f>
        <v>25.44534400011846</v>
      </c>
      <c r="P1011">
        <f>IFERROR(IF(OR(HLOOKUP($A1011,'Z-scores'!$C$2:$UD$20,14,FALSE)&gt;2,HLOOKUP($A1011,'Z-scores'!$C$2:$UD$20,14,FALSE)&lt;-2),"",'Total-corrected counts'!P1011),"")</f>
        <v>44.246444962901457</v>
      </c>
      <c r="Q1011">
        <f>IFERROR(IF(OR(HLOOKUP($A1011,'Z-scores'!$C$2:$UD$20,15,FALSE)&gt;2,HLOOKUP($A1011,'Z-scores'!$C$2:$UD$20,15,FALSE)&lt;-2),"",'Total-corrected counts'!Q1011),"")</f>
        <v>0.20477256593676621</v>
      </c>
      <c r="R1011">
        <f>IFERROR(IF(OR(HLOOKUP($A1011,'Z-scores'!$C$2:$UD$20,16,FALSE)&gt;2,HLOOKUP($A1011,'Z-scores'!$C$2:$UD$20,16,FALSE)&lt;-2),"",'Total-corrected counts'!R1011),"")</f>
        <v>30.893693238849121</v>
      </c>
      <c r="S1011">
        <f>IFERROR(IF(OR(HLOOKUP($A1011,'Z-scores'!$C$2:$UD$20,17,FALSE)&gt;2,HLOOKUP($A1011,'Z-scores'!$C$2:$UD$20,17,FALSE)&lt;-2),"",'Total-corrected counts'!S1011),"")</f>
        <v>3.4579385474920987</v>
      </c>
      <c r="T1011">
        <f>IFERROR(IF(OR(HLOOKUP($A1011,'Z-scores'!$C$2:$UD$20,18,FALSE)&gt;2,HLOOKUP($A1011,'Z-scores'!$C$2:$UD$20,18,FALSE)&lt;-2),"",'Total-corrected counts'!T1011),"")</f>
        <v>8.5910210084827732</v>
      </c>
      <c r="U1011">
        <f>IFERROR(IF(OR(HLOOKUP($A1011,'Z-scores'!$C$2:$UD$20,19,FALSE)&gt;2,HLOOKUP($A1011,'Z-scores'!$C$2:$UD$20,19,FALSE)&lt;-2),"",'Total-corrected counts'!U1011),"")</f>
        <v>30.684377481633202</v>
      </c>
      <c r="V1011">
        <f t="shared" si="60"/>
        <v>1</v>
      </c>
      <c r="W1011">
        <f t="shared" si="61"/>
        <v>0.96137172861960218</v>
      </c>
      <c r="X1011">
        <f t="shared" si="62"/>
        <v>18.522043500283985</v>
      </c>
      <c r="Y1011">
        <f t="shared" si="63"/>
        <v>18.123732257400551</v>
      </c>
    </row>
    <row r="1012" spans="1:25" x14ac:dyDescent="0.25">
      <c r="A1012">
        <v>1021</v>
      </c>
      <c r="B1012" t="s">
        <v>503</v>
      </c>
      <c r="C1012">
        <v>2500</v>
      </c>
      <c r="D1012">
        <v>993</v>
      </c>
      <c r="E1012" t="str">
        <f>IFERROR(IF(OR(HLOOKUP($A1012,'Z-scores'!$C$2:$UD$20,3,FALSE)&gt;2,HLOOKUP(A1012,'Z-scores'!$C$2:$UD$20,3,FALSE)&lt;-2),"",'Total-corrected counts'!E1012),"")</f>
        <v/>
      </c>
      <c r="F1012">
        <f>IFERROR(IF(OR(HLOOKUP($A1012,'Z-scores'!$C$2:$UD$20,4,FALSE)&gt;2,HLOOKUP($A1012,'Z-scores'!$C$2:$UD$20,4,FALSE)&lt;-2),"",'Total-corrected counts'!F1012),"")</f>
        <v>53.811600337306864</v>
      </c>
      <c r="G1012">
        <f>IFERROR(IF(OR(HLOOKUP($A1012,'Z-scores'!$C$2:$UD$20,5,FALSE)&gt;2,HLOOKUP($A1012,'Z-scores'!$C$2:$UD$20,5,FALSE)&lt;-2),"",'Total-corrected counts'!G1012),"")</f>
        <v>2.1958894561043714</v>
      </c>
      <c r="H1012">
        <f>IFERROR(IF(OR(HLOOKUP($A1012,'Z-scores'!$C$2:$UD$20,6,FALSE)&gt;2,HLOOKUP($A1012,'Z-scores'!$C$2:$UD$20,6,FALSE)&lt;-2),"",'Total-corrected counts'!H1012),"")</f>
        <v>17.492658458286712</v>
      </c>
      <c r="I1012">
        <f>IFERROR(IF(OR(HLOOKUP($A1012,'Z-scores'!$C$2:$UD$20,7,FALSE)&gt;2,HLOOKUP($A1012,'Z-scores'!$C$2:$UD$20,7,FALSE)&lt;-2),"",'Total-corrected counts'!I1012),"")</f>
        <v>5.1594790034447833</v>
      </c>
      <c r="J1012">
        <f>IFERROR(IF(OR(HLOOKUP($A1012,'Z-scores'!$C$2:$UD$20,8,FALSE)&gt;2,HLOOKUP($A1012,'Z-scores'!$C$2:$UD$20,8,FALSE)&lt;-2),"",'Total-corrected counts'!J1012),"")</f>
        <v>11.764798696700925</v>
      </c>
      <c r="K1012">
        <f>IFERROR(IF(OR(HLOOKUP($A1012,'Z-scores'!$C$2:$UD$20,9,FALSE)&gt;2,HLOOKUP($A1012,'Z-scores'!$C$2:$UD$20,9,FALSE)&lt;-2),"",'Total-corrected counts'!K1012),"")</f>
        <v>23.822955571659513</v>
      </c>
      <c r="L1012">
        <f>IFERROR(IF(OR(HLOOKUP($A1012,'Z-scores'!$C$2:$UD$20,10,FALSE)&gt;2,HLOOKUP($A1012,'Z-scores'!$C$2:$UD$20,10,FALSE)&lt;-2),"",'Total-corrected counts'!L1012),"")</f>
        <v>11.15242619289949</v>
      </c>
      <c r="M1012">
        <f>IFERROR(IF(OR(HLOOKUP($A1012,'Z-scores'!$C$2:$UD$20,11,FALSE)&gt;2,HLOOKUP($A1012,'Z-scores'!$C$2:$UD$20,11,FALSE)&lt;-2),"",'Total-corrected counts'!M1012),"")</f>
        <v>31.8342206122086</v>
      </c>
      <c r="N1012">
        <f>IFERROR(IF(OR(HLOOKUP($A1012,'Z-scores'!$C$2:$UD$20,12,FALSE)&gt;2,HLOOKUP($A1012,'Z-scores'!$C$2:$UD$20,12,FALSE)&lt;-2),"",'Total-corrected counts'!N1012),"")</f>
        <v>27.804073837502877</v>
      </c>
      <c r="O1012">
        <f>IFERROR(IF(OR(HLOOKUP($A1012,'Z-scores'!$C$2:$UD$20,13,FALSE)&gt;2,HLOOKUP($A1012,'Z-scores'!$C$2:$UD$20,13,FALSE)&lt;-2),"",'Total-corrected counts'!O1012),"")</f>
        <v>7.2926941473689588</v>
      </c>
      <c r="P1012">
        <f>IFERROR(IF(OR(HLOOKUP($A1012,'Z-scores'!$C$2:$UD$20,14,FALSE)&gt;2,HLOOKUP($A1012,'Z-scores'!$C$2:$UD$20,14,FALSE)&lt;-2),"",'Total-corrected counts'!P1012),"")</f>
        <v>16.372851410497002</v>
      </c>
      <c r="Q1012">
        <f>IFERROR(IF(OR(HLOOKUP($A1012,'Z-scores'!$C$2:$UD$20,15,FALSE)&gt;2,HLOOKUP($A1012,'Z-scores'!$C$2:$UD$20,15,FALSE)&lt;-2),"",'Total-corrected counts'!Q1012),"")</f>
        <v>3.6371508140197046</v>
      </c>
      <c r="R1012">
        <f>IFERROR(IF(OR(HLOOKUP($A1012,'Z-scores'!$C$2:$UD$20,16,FALSE)&gt;2,HLOOKUP($A1012,'Z-scores'!$C$2:$UD$20,16,FALSE)&lt;-2),"",'Total-corrected counts'!R1012),"")</f>
        <v>29.727666684698004</v>
      </c>
      <c r="S1012">
        <f>IFERROR(IF(OR(HLOOKUP($A1012,'Z-scores'!$C$2:$UD$20,17,FALSE)&gt;2,HLOOKUP($A1012,'Z-scores'!$C$2:$UD$20,17,FALSE)&lt;-2),"",'Total-corrected counts'!S1012),"")</f>
        <v>14.586312208965888</v>
      </c>
      <c r="T1012">
        <f>IFERROR(IF(OR(HLOOKUP($A1012,'Z-scores'!$C$2:$UD$20,18,FALSE)&gt;2,HLOOKUP($A1012,'Z-scores'!$C$2:$UD$20,18,FALSE)&lt;-2),"",'Total-corrected counts'!T1012),"")</f>
        <v>56.116549227409479</v>
      </c>
      <c r="U1012">
        <f>IFERROR(IF(OR(HLOOKUP($A1012,'Z-scores'!$C$2:$UD$20,19,FALSE)&gt;2,HLOOKUP($A1012,'Z-scores'!$C$2:$UD$20,19,FALSE)&lt;-2),"",'Total-corrected counts'!U1012),"")</f>
        <v>43.780891587073597</v>
      </c>
      <c r="V1012">
        <f t="shared" si="60"/>
        <v>1</v>
      </c>
      <c r="W1012">
        <f t="shared" si="61"/>
        <v>0.5574489352764983</v>
      </c>
      <c r="X1012">
        <f t="shared" si="62"/>
        <v>19.654253541076411</v>
      </c>
      <c r="Y1012">
        <f t="shared" si="63"/>
        <v>24.914773739691938</v>
      </c>
    </row>
    <row r="1013" spans="1:25" x14ac:dyDescent="0.25">
      <c r="A1013">
        <v>1022</v>
      </c>
      <c r="B1013" t="s">
        <v>504</v>
      </c>
      <c r="C1013">
        <v>51800</v>
      </c>
      <c r="D1013">
        <v>818</v>
      </c>
      <c r="E1013">
        <f>IFERROR(IF(OR(HLOOKUP($A1013,'Z-scores'!$C$2:$UD$20,3,FALSE)&gt;2,HLOOKUP(A1013,'Z-scores'!$C$2:$UD$20,3,FALSE)&lt;-2),"",'Total-corrected counts'!E1013),"")</f>
        <v>23.814700338224778</v>
      </c>
      <c r="F1013">
        <f>IFERROR(IF(OR(HLOOKUP($A1013,'Z-scores'!$C$2:$UD$20,4,FALSE)&gt;2,HLOOKUP($A1013,'Z-scores'!$C$2:$UD$20,4,FALSE)&lt;-2),"",'Total-corrected counts'!F1013),"")</f>
        <v>43.418414723378838</v>
      </c>
      <c r="G1013">
        <f>IFERROR(IF(OR(HLOOKUP($A1013,'Z-scores'!$C$2:$UD$20,5,FALSE)&gt;2,HLOOKUP($A1013,'Z-scores'!$C$2:$UD$20,5,FALSE)&lt;-2),"",'Total-corrected counts'!G1013),"")</f>
        <v>45.005660962726289</v>
      </c>
      <c r="H1013">
        <f>IFERROR(IF(OR(HLOOKUP($A1013,'Z-scores'!$C$2:$UD$20,6,FALSE)&gt;2,HLOOKUP($A1013,'Z-scores'!$C$2:$UD$20,6,FALSE)&lt;-2),"",'Total-corrected counts'!H1013),"")</f>
        <v>92.942836142093995</v>
      </c>
      <c r="I1013">
        <f>IFERROR(IF(OR(HLOOKUP($A1013,'Z-scores'!$C$2:$UD$20,7,FALSE)&gt;2,HLOOKUP($A1013,'Z-scores'!$C$2:$UD$20,7,FALSE)&lt;-2),"",'Total-corrected counts'!I1013),"")</f>
        <v>51.502436591665415</v>
      </c>
      <c r="J1013">
        <f>IFERROR(IF(OR(HLOOKUP($A1013,'Z-scores'!$C$2:$UD$20,8,FALSE)&gt;2,HLOOKUP($A1013,'Z-scores'!$C$2:$UD$20,8,FALSE)&lt;-2),"",'Total-corrected counts'!J1013),"")</f>
        <v>72.580820123821297</v>
      </c>
      <c r="K1013">
        <f>IFERROR(IF(OR(HLOOKUP($A1013,'Z-scores'!$C$2:$UD$20,9,FALSE)&gt;2,HLOOKUP($A1013,'Z-scores'!$C$2:$UD$20,9,FALSE)&lt;-2),"",'Total-corrected counts'!K1013),"")</f>
        <v>59.52171247003735</v>
      </c>
      <c r="L1013">
        <f>IFERROR(IF(OR(HLOOKUP($A1013,'Z-scores'!$C$2:$UD$20,10,FALSE)&gt;2,HLOOKUP($A1013,'Z-scores'!$C$2:$UD$20,10,FALSE)&lt;-2),"",'Total-corrected counts'!L1013),"")</f>
        <v>112.78105966129081</v>
      </c>
      <c r="M1013">
        <f>IFERROR(IF(OR(HLOOKUP($A1013,'Z-scores'!$C$2:$UD$20,11,FALSE)&gt;2,HLOOKUP($A1013,'Z-scores'!$C$2:$UD$20,11,FALSE)&lt;-2),"",'Total-corrected counts'!M1013),"")</f>
        <v>77.993610117651613</v>
      </c>
      <c r="N1013">
        <f>IFERROR(IF(OR(HLOOKUP($A1013,'Z-scores'!$C$2:$UD$20,12,FALSE)&gt;2,HLOOKUP($A1013,'Z-scores'!$C$2:$UD$20,12,FALSE)&lt;-2),"",'Total-corrected counts'!N1013),"")</f>
        <v>36.106806499591734</v>
      </c>
      <c r="O1013">
        <f>IFERROR(IF(OR(HLOOKUP($A1013,'Z-scores'!$C$2:$UD$20,13,FALSE)&gt;2,HLOOKUP($A1013,'Z-scores'!$C$2:$UD$20,13,FALSE)&lt;-2),"",'Total-corrected counts'!O1013),"")</f>
        <v>48.975808918625042</v>
      </c>
      <c r="P1013">
        <f>IFERROR(IF(OR(HLOOKUP($A1013,'Z-scores'!$C$2:$UD$20,14,FALSE)&gt;2,HLOOKUP($A1013,'Z-scores'!$C$2:$UD$20,14,FALSE)&lt;-2),"",'Total-corrected counts'!P1013),"")</f>
        <v>76.855386821970143</v>
      </c>
      <c r="Q1013">
        <f>IFERROR(IF(OR(HLOOKUP($A1013,'Z-scores'!$C$2:$UD$20,15,FALSE)&gt;2,HLOOKUP($A1013,'Z-scores'!$C$2:$UD$20,15,FALSE)&lt;-2),"",'Total-corrected counts'!Q1013),"")</f>
        <v>28.356124844957915</v>
      </c>
      <c r="R1013">
        <f>IFERROR(IF(OR(HLOOKUP($A1013,'Z-scores'!$C$2:$UD$20,16,FALSE)&gt;2,HLOOKUP($A1013,'Z-scores'!$C$2:$UD$20,16,FALSE)&lt;-2),"",'Total-corrected counts'!R1013),"")</f>
        <v>61.24243935960699</v>
      </c>
      <c r="S1013">
        <f>IFERROR(IF(OR(HLOOKUP($A1013,'Z-scores'!$C$2:$UD$20,17,FALSE)&gt;2,HLOOKUP($A1013,'Z-scores'!$C$2:$UD$20,17,FALSE)&lt;-2),"",'Total-corrected counts'!S1013),"")</f>
        <v>72.280144050011444</v>
      </c>
      <c r="T1013">
        <f>IFERROR(IF(OR(HLOOKUP($A1013,'Z-scores'!$C$2:$UD$20,18,FALSE)&gt;2,HLOOKUP($A1013,'Z-scores'!$C$2:$UD$20,18,FALSE)&lt;-2),"",'Total-corrected counts'!T1013),"")</f>
        <v>45.979144437399803</v>
      </c>
      <c r="U1013">
        <f>IFERROR(IF(OR(HLOOKUP($A1013,'Z-scores'!$C$2:$UD$20,19,FALSE)&gt;2,HLOOKUP($A1013,'Z-scores'!$C$2:$UD$20,19,FALSE)&lt;-2),"",'Total-corrected counts'!U1013),"")</f>
        <v>83.447967610211649</v>
      </c>
      <c r="V1013">
        <f t="shared" si="60"/>
        <v>1</v>
      </c>
      <c r="W1013">
        <f t="shared" si="61"/>
        <v>0.52183948693903159</v>
      </c>
      <c r="X1013">
        <f t="shared" si="62"/>
        <v>64.395694570098939</v>
      </c>
      <c r="Y1013">
        <f t="shared" si="63"/>
        <v>56.655477817796836</v>
      </c>
    </row>
    <row r="1014" spans="1:25" x14ac:dyDescent="0.25">
      <c r="A1014">
        <v>1023</v>
      </c>
      <c r="B1014" t="s">
        <v>505</v>
      </c>
      <c r="C1014">
        <v>13100</v>
      </c>
      <c r="D1014">
        <v>1018</v>
      </c>
      <c r="E1014">
        <f>IFERROR(IF(OR(HLOOKUP($A1014,'Z-scores'!$C$2:$UD$20,3,FALSE)&gt;2,HLOOKUP(A1014,'Z-scores'!$C$2:$UD$20,3,FALSE)&lt;-2),"",'Total-corrected counts'!E1014),"")</f>
        <v>8.2520271446491833</v>
      </c>
      <c r="F1014">
        <f>IFERROR(IF(OR(HLOOKUP($A1014,'Z-scores'!$C$2:$UD$20,4,FALSE)&gt;2,HLOOKUP($A1014,'Z-scores'!$C$2:$UD$20,4,FALSE)&lt;-2),"",'Total-corrected counts'!F1014),"")</f>
        <v>8.7197760912434745</v>
      </c>
      <c r="G1014">
        <f>IFERROR(IF(OR(HLOOKUP($A1014,'Z-scores'!$C$2:$UD$20,5,FALSE)&gt;2,HLOOKUP($A1014,'Z-scores'!$C$2:$UD$20,5,FALSE)&lt;-2),"",'Total-corrected counts'!G1014),"")</f>
        <v>9.1159631090571374</v>
      </c>
      <c r="H1014">
        <f>IFERROR(IF(OR(HLOOKUP($A1014,'Z-scores'!$C$2:$UD$20,6,FALSE)&gt;2,HLOOKUP($A1014,'Z-scores'!$C$2:$UD$20,6,FALSE)&lt;-2),"",'Total-corrected counts'!H1014),"")</f>
        <v>21.031675951643201</v>
      </c>
      <c r="I1014">
        <f>IFERROR(IF(OR(HLOOKUP($A1014,'Z-scores'!$C$2:$UD$20,7,FALSE)&gt;2,HLOOKUP($A1014,'Z-scores'!$C$2:$UD$20,7,FALSE)&lt;-2),"",'Total-corrected counts'!I1014),"")</f>
        <v>13.551328504274425</v>
      </c>
      <c r="J1014">
        <f>IFERROR(IF(OR(HLOOKUP($A1014,'Z-scores'!$C$2:$UD$20,8,FALSE)&gt;2,HLOOKUP($A1014,'Z-scores'!$C$2:$UD$20,8,FALSE)&lt;-2),"",'Total-corrected counts'!J1014),"")</f>
        <v>11.64152964078411</v>
      </c>
      <c r="K1014">
        <f>IFERROR(IF(OR(HLOOKUP($A1014,'Z-scores'!$C$2:$UD$20,9,FALSE)&gt;2,HLOOKUP($A1014,'Z-scores'!$C$2:$UD$20,9,FALSE)&lt;-2),"",'Total-corrected counts'!K1014),"")</f>
        <v>12.196889458721222</v>
      </c>
      <c r="L1014" t="str">
        <f>IFERROR(IF(OR(HLOOKUP($A1014,'Z-scores'!$C$2:$UD$20,10,FALSE)&gt;2,HLOOKUP($A1014,'Z-scores'!$C$2:$UD$20,10,FALSE)&lt;-2),"",'Total-corrected counts'!L1014),"")</f>
        <v/>
      </c>
      <c r="M1014">
        <f>IFERROR(IF(OR(HLOOKUP($A1014,'Z-scores'!$C$2:$UD$20,11,FALSE)&gt;2,HLOOKUP($A1014,'Z-scores'!$C$2:$UD$20,11,FALSE)&lt;-2),"",'Total-corrected counts'!M1014),"")</f>
        <v>19.163196341898331</v>
      </c>
      <c r="N1014">
        <f>IFERROR(IF(OR(HLOOKUP($A1014,'Z-scores'!$C$2:$UD$20,12,FALSE)&gt;2,HLOOKUP($A1014,'Z-scores'!$C$2:$UD$20,12,FALSE)&lt;-2),"",'Total-corrected counts'!N1014),"")</f>
        <v>41.95354318658147</v>
      </c>
      <c r="O1014">
        <f>IFERROR(IF(OR(HLOOKUP($A1014,'Z-scores'!$C$2:$UD$20,13,FALSE)&gt;2,HLOOKUP($A1014,'Z-scores'!$C$2:$UD$20,13,FALSE)&lt;-2),"",'Total-corrected counts'!O1014),"")</f>
        <v>16.968049788202258</v>
      </c>
      <c r="P1014">
        <f>IFERROR(IF(OR(HLOOKUP($A1014,'Z-scores'!$C$2:$UD$20,14,FALSE)&gt;2,HLOOKUP($A1014,'Z-scores'!$C$2:$UD$20,14,FALSE)&lt;-2),"",'Total-corrected counts'!P1014),"")</f>
        <v>23.676741533321167</v>
      </c>
      <c r="Q1014">
        <f>IFERROR(IF(OR(HLOOKUP($A1014,'Z-scores'!$C$2:$UD$20,15,FALSE)&gt;2,HLOOKUP($A1014,'Z-scores'!$C$2:$UD$20,15,FALSE)&lt;-2),"",'Total-corrected counts'!Q1014),"")</f>
        <v>16.674337511993823</v>
      </c>
      <c r="R1014">
        <f>IFERROR(IF(OR(HLOOKUP($A1014,'Z-scores'!$C$2:$UD$20,16,FALSE)&gt;2,HLOOKUP($A1014,'Z-scores'!$C$2:$UD$20,16,FALSE)&lt;-2),"",'Total-corrected counts'!R1014),"")</f>
        <v>14.661481655116592</v>
      </c>
      <c r="S1014">
        <f>IFERROR(IF(OR(HLOOKUP($A1014,'Z-scores'!$C$2:$UD$20,17,FALSE)&gt;2,HLOOKUP($A1014,'Z-scores'!$C$2:$UD$20,17,FALSE)&lt;-2),"",'Total-corrected counts'!S1014),"")</f>
        <v>16.773987616562927</v>
      </c>
      <c r="T1014">
        <f>IFERROR(IF(OR(HLOOKUP($A1014,'Z-scores'!$C$2:$UD$20,18,FALSE)&gt;2,HLOOKUP($A1014,'Z-scores'!$C$2:$UD$20,18,FALSE)&lt;-2),"",'Total-corrected counts'!T1014),"")</f>
        <v>24.974098071659427</v>
      </c>
      <c r="U1014">
        <f>IFERROR(IF(OR(HLOOKUP($A1014,'Z-scores'!$C$2:$UD$20,19,FALSE)&gt;2,HLOOKUP($A1014,'Z-scores'!$C$2:$UD$20,19,FALSE)&lt;-2),"",'Total-corrected counts'!U1014),"")</f>
        <v>23.415768758434844</v>
      </c>
      <c r="V1014">
        <f t="shared" si="60"/>
        <v>1</v>
      </c>
      <c r="W1014">
        <f t="shared" si="61"/>
        <v>1.8878443116709939E-2</v>
      </c>
      <c r="X1014">
        <f t="shared" si="62"/>
        <v>12.959048280283884</v>
      </c>
      <c r="Y1014">
        <f t="shared" si="63"/>
        <v>22.387251015234064</v>
      </c>
    </row>
    <row r="1015" spans="1:25" x14ac:dyDescent="0.25">
      <c r="A1015">
        <v>1024</v>
      </c>
      <c r="B1015" t="s">
        <v>1112</v>
      </c>
      <c r="C1015">
        <v>117000</v>
      </c>
      <c r="D1015">
        <v>997</v>
      </c>
      <c r="E1015" t="str">
        <f>IFERROR(IF(OR(HLOOKUP($A1015,'Z-scores'!$C$2:$UD$20,3,FALSE)&gt;2,HLOOKUP(A1015,'Z-scores'!$C$2:$UD$20,3,FALSE)&lt;-2),"",'Total-corrected counts'!E1015),"")</f>
        <v/>
      </c>
      <c r="F1015" t="str">
        <f>IFERROR(IF(OR(HLOOKUP($A1015,'Z-scores'!$C$2:$UD$20,4,FALSE)&gt;2,HLOOKUP($A1015,'Z-scores'!$C$2:$UD$20,4,FALSE)&lt;-2),"",'Total-corrected counts'!F1015),"")</f>
        <v/>
      </c>
      <c r="G1015" t="str">
        <f>IFERROR(IF(OR(HLOOKUP($A1015,'Z-scores'!$C$2:$UD$20,5,FALSE)&gt;2,HLOOKUP($A1015,'Z-scores'!$C$2:$UD$20,5,FALSE)&lt;-2),"",'Total-corrected counts'!G1015),"")</f>
        <v/>
      </c>
      <c r="H1015" t="str">
        <f>IFERROR(IF(OR(HLOOKUP($A1015,'Z-scores'!$C$2:$UD$20,6,FALSE)&gt;2,HLOOKUP($A1015,'Z-scores'!$C$2:$UD$20,6,FALSE)&lt;-2),"",'Total-corrected counts'!H1015),"")</f>
        <v/>
      </c>
      <c r="I1015" t="str">
        <f>IFERROR(IF(OR(HLOOKUP($A1015,'Z-scores'!$C$2:$UD$20,7,FALSE)&gt;2,HLOOKUP($A1015,'Z-scores'!$C$2:$UD$20,7,FALSE)&lt;-2),"",'Total-corrected counts'!I1015),"")</f>
        <v/>
      </c>
      <c r="J1015" t="str">
        <f>IFERROR(IF(OR(HLOOKUP($A1015,'Z-scores'!$C$2:$UD$20,8,FALSE)&gt;2,HLOOKUP($A1015,'Z-scores'!$C$2:$UD$20,8,FALSE)&lt;-2),"",'Total-corrected counts'!J1015),"")</f>
        <v/>
      </c>
      <c r="K1015" t="str">
        <f>IFERROR(IF(OR(HLOOKUP($A1015,'Z-scores'!$C$2:$UD$20,9,FALSE)&gt;2,HLOOKUP($A1015,'Z-scores'!$C$2:$UD$20,9,FALSE)&lt;-2),"",'Total-corrected counts'!K1015),"")</f>
        <v/>
      </c>
      <c r="L1015" t="str">
        <f>IFERROR(IF(OR(HLOOKUP($A1015,'Z-scores'!$C$2:$UD$20,10,FALSE)&gt;2,HLOOKUP($A1015,'Z-scores'!$C$2:$UD$20,10,FALSE)&lt;-2),"",'Total-corrected counts'!L1015),"")</f>
        <v/>
      </c>
      <c r="M1015" t="str">
        <f>IFERROR(IF(OR(HLOOKUP($A1015,'Z-scores'!$C$2:$UD$20,11,FALSE)&gt;2,HLOOKUP($A1015,'Z-scores'!$C$2:$UD$20,11,FALSE)&lt;-2),"",'Total-corrected counts'!M1015),"")</f>
        <v/>
      </c>
      <c r="N1015" t="str">
        <f>IFERROR(IF(OR(HLOOKUP($A1015,'Z-scores'!$C$2:$UD$20,12,FALSE)&gt;2,HLOOKUP($A1015,'Z-scores'!$C$2:$UD$20,12,FALSE)&lt;-2),"",'Total-corrected counts'!N1015),"")</f>
        <v/>
      </c>
      <c r="O1015" t="str">
        <f>IFERROR(IF(OR(HLOOKUP($A1015,'Z-scores'!$C$2:$UD$20,13,FALSE)&gt;2,HLOOKUP($A1015,'Z-scores'!$C$2:$UD$20,13,FALSE)&lt;-2),"",'Total-corrected counts'!O1015),"")</f>
        <v/>
      </c>
      <c r="P1015" t="str">
        <f>IFERROR(IF(OR(HLOOKUP($A1015,'Z-scores'!$C$2:$UD$20,14,FALSE)&gt;2,HLOOKUP($A1015,'Z-scores'!$C$2:$UD$20,14,FALSE)&lt;-2),"",'Total-corrected counts'!P1015),"")</f>
        <v/>
      </c>
      <c r="Q1015" t="str">
        <f>IFERROR(IF(OR(HLOOKUP($A1015,'Z-scores'!$C$2:$UD$20,15,FALSE)&gt;2,HLOOKUP($A1015,'Z-scores'!$C$2:$UD$20,15,FALSE)&lt;-2),"",'Total-corrected counts'!Q1015),"")</f>
        <v/>
      </c>
      <c r="R1015" t="str">
        <f>IFERROR(IF(OR(HLOOKUP($A1015,'Z-scores'!$C$2:$UD$20,16,FALSE)&gt;2,HLOOKUP($A1015,'Z-scores'!$C$2:$UD$20,16,FALSE)&lt;-2),"",'Total-corrected counts'!R1015),"")</f>
        <v/>
      </c>
      <c r="S1015" t="str">
        <f>IFERROR(IF(OR(HLOOKUP($A1015,'Z-scores'!$C$2:$UD$20,17,FALSE)&gt;2,HLOOKUP($A1015,'Z-scores'!$C$2:$UD$20,17,FALSE)&lt;-2),"",'Total-corrected counts'!S1015),"")</f>
        <v/>
      </c>
      <c r="T1015" t="str">
        <f>IFERROR(IF(OR(HLOOKUP($A1015,'Z-scores'!$C$2:$UD$20,18,FALSE)&gt;2,HLOOKUP($A1015,'Z-scores'!$C$2:$UD$20,18,FALSE)&lt;-2),"",'Total-corrected counts'!T1015),"")</f>
        <v/>
      </c>
      <c r="U1015" t="str">
        <f>IFERROR(IF(OR(HLOOKUP($A1015,'Z-scores'!$C$2:$UD$20,19,FALSE)&gt;2,HLOOKUP($A1015,'Z-scores'!$C$2:$UD$20,19,FALSE)&lt;-2),"",'Total-corrected counts'!U1015),"")</f>
        <v/>
      </c>
      <c r="V1015">
        <f t="shared" si="60"/>
        <v>1</v>
      </c>
      <c r="W1015" t="str">
        <f t="shared" si="61"/>
        <v/>
      </c>
      <c r="X1015" t="str">
        <f t="shared" si="62"/>
        <v/>
      </c>
      <c r="Y1015" t="str">
        <f t="shared" si="63"/>
        <v/>
      </c>
    </row>
    <row r="1016" spans="1:25" x14ac:dyDescent="0.25">
      <c r="A1016">
        <v>1025</v>
      </c>
      <c r="B1016" t="s">
        <v>506</v>
      </c>
      <c r="C1016">
        <v>61000</v>
      </c>
      <c r="D1016">
        <v>1073</v>
      </c>
      <c r="E1016" t="str">
        <f>IFERROR(IF(OR(HLOOKUP($A1016,'Z-scores'!$C$2:$UD$20,3,FALSE)&gt;2,HLOOKUP(A1016,'Z-scores'!$C$2:$UD$20,3,FALSE)&lt;-2),"",'Total-corrected counts'!E1016),"")</f>
        <v/>
      </c>
      <c r="F1016">
        <f>IFERROR(IF(OR(HLOOKUP($A1016,'Z-scores'!$C$2:$UD$20,4,FALSE)&gt;2,HLOOKUP($A1016,'Z-scores'!$C$2:$UD$20,4,FALSE)&lt;-2),"",'Total-corrected counts'!F1016),"")</f>
        <v>61.399364104381377</v>
      </c>
      <c r="G1016">
        <f>IFERROR(IF(OR(HLOOKUP($A1016,'Z-scores'!$C$2:$UD$20,5,FALSE)&gt;2,HLOOKUP($A1016,'Z-scores'!$C$2:$UD$20,5,FALSE)&lt;-2),"",'Total-corrected counts'!G1016),"")</f>
        <v>41.510369030303274</v>
      </c>
      <c r="H1016">
        <f>IFERROR(IF(OR(HLOOKUP($A1016,'Z-scores'!$C$2:$UD$20,6,FALSE)&gt;2,HLOOKUP($A1016,'Z-scores'!$C$2:$UD$20,6,FALSE)&lt;-2),"",'Total-corrected counts'!H1016),"")</f>
        <v>78.961273934612649</v>
      </c>
      <c r="I1016">
        <f>IFERROR(IF(OR(HLOOKUP($A1016,'Z-scores'!$C$2:$UD$20,7,FALSE)&gt;2,HLOOKUP($A1016,'Z-scores'!$C$2:$UD$20,7,FALSE)&lt;-2),"",'Total-corrected counts'!I1016),"")</f>
        <v>52.204322756811834</v>
      </c>
      <c r="J1016">
        <f>IFERROR(IF(OR(HLOOKUP($A1016,'Z-scores'!$C$2:$UD$20,8,FALSE)&gt;2,HLOOKUP($A1016,'Z-scores'!$C$2:$UD$20,8,FALSE)&lt;-2),"",'Total-corrected counts'!J1016),"")</f>
        <v>42.019955780924263</v>
      </c>
      <c r="K1016">
        <f>IFERROR(IF(OR(HLOOKUP($A1016,'Z-scores'!$C$2:$UD$20,9,FALSE)&gt;2,HLOOKUP($A1016,'Z-scores'!$C$2:$UD$20,9,FALSE)&lt;-2),"",'Total-corrected counts'!K1016),"")</f>
        <v>39.618707843246554</v>
      </c>
      <c r="L1016">
        <f>IFERROR(IF(OR(HLOOKUP($A1016,'Z-scores'!$C$2:$UD$20,10,FALSE)&gt;2,HLOOKUP($A1016,'Z-scores'!$C$2:$UD$20,10,FALSE)&lt;-2),"",'Total-corrected counts'!L1016),"")</f>
        <v>19.412012693216116</v>
      </c>
      <c r="M1016">
        <f>IFERROR(IF(OR(HLOOKUP($A1016,'Z-scores'!$C$2:$UD$20,11,FALSE)&gt;2,HLOOKUP($A1016,'Z-scores'!$C$2:$UD$20,11,FALSE)&lt;-2),"",'Total-corrected counts'!M1016),"")</f>
        <v>49.702668655940677</v>
      </c>
      <c r="N1016">
        <f>IFERROR(IF(OR(HLOOKUP($A1016,'Z-scores'!$C$2:$UD$20,12,FALSE)&gt;2,HLOOKUP($A1016,'Z-scores'!$C$2:$UD$20,12,FALSE)&lt;-2),"",'Total-corrected counts'!N1016),"")</f>
        <v>56.680354873090074</v>
      </c>
      <c r="O1016">
        <f>IFERROR(IF(OR(HLOOKUP($A1016,'Z-scores'!$C$2:$UD$20,13,FALSE)&gt;2,HLOOKUP($A1016,'Z-scores'!$C$2:$UD$20,13,FALSE)&lt;-2),"",'Total-corrected counts'!O1016),"")</f>
        <v>71.267828315104964</v>
      </c>
      <c r="P1016">
        <f>IFERROR(IF(OR(HLOOKUP($A1016,'Z-scores'!$C$2:$UD$20,14,FALSE)&gt;2,HLOOKUP($A1016,'Z-scores'!$C$2:$UD$20,14,FALSE)&lt;-2),"",'Total-corrected counts'!P1016),"")</f>
        <v>46.19101489027711</v>
      </c>
      <c r="Q1016">
        <f>IFERROR(IF(OR(HLOOKUP($A1016,'Z-scores'!$C$2:$UD$20,15,FALSE)&gt;2,HLOOKUP($A1016,'Z-scores'!$C$2:$UD$20,15,FALSE)&lt;-2),"",'Total-corrected counts'!Q1016),"")</f>
        <v>2.7400519537253007</v>
      </c>
      <c r="R1016">
        <f>IFERROR(IF(OR(HLOOKUP($A1016,'Z-scores'!$C$2:$UD$20,16,FALSE)&gt;2,HLOOKUP($A1016,'Z-scores'!$C$2:$UD$20,16,FALSE)&lt;-2),"",'Total-corrected counts'!R1016),"")</f>
        <v>66.920307494425316</v>
      </c>
      <c r="S1016">
        <f>IFERROR(IF(OR(HLOOKUP($A1016,'Z-scores'!$C$2:$UD$20,17,FALSE)&gt;2,HLOOKUP($A1016,'Z-scores'!$C$2:$UD$20,17,FALSE)&lt;-2),"",'Total-corrected counts'!S1016),"")</f>
        <v>48.210286091487177</v>
      </c>
      <c r="T1016">
        <f>IFERROR(IF(OR(HLOOKUP($A1016,'Z-scores'!$C$2:$UD$20,18,FALSE)&gt;2,HLOOKUP($A1016,'Z-scores'!$C$2:$UD$20,18,FALSE)&lt;-2),"",'Total-corrected counts'!T1016),"")</f>
        <v>92.9118922067412</v>
      </c>
      <c r="U1016">
        <f>IFERROR(IF(OR(HLOOKUP($A1016,'Z-scores'!$C$2:$UD$20,19,FALSE)&gt;2,HLOOKUP($A1016,'Z-scores'!$C$2:$UD$20,19,FALSE)&lt;-2),"",'Total-corrected counts'!U1016),"")</f>
        <v>23.085969198456883</v>
      </c>
      <c r="V1016">
        <f t="shared" si="60"/>
        <v>1</v>
      </c>
      <c r="W1016">
        <f t="shared" si="61"/>
        <v>0.8086234269215189</v>
      </c>
      <c r="X1016">
        <f t="shared" si="62"/>
        <v>48.103584349929591</v>
      </c>
      <c r="Y1016">
        <f t="shared" si="63"/>
        <v>51.000963127913501</v>
      </c>
    </row>
    <row r="1017" spans="1:25" x14ac:dyDescent="0.25">
      <c r="A1017">
        <v>1026</v>
      </c>
      <c r="B1017" t="s">
        <v>507</v>
      </c>
      <c r="C1017">
        <v>6900</v>
      </c>
      <c r="D1017">
        <v>369</v>
      </c>
      <c r="E1017" t="str">
        <f>IFERROR(IF(OR(HLOOKUP($A1017,'Z-scores'!$C$2:$UD$20,3,FALSE)&gt;2,HLOOKUP(A1017,'Z-scores'!$C$2:$UD$20,3,FALSE)&lt;-2),"",'Total-corrected counts'!E1017),"")</f>
        <v/>
      </c>
      <c r="F1017">
        <f>IFERROR(IF(OR(HLOOKUP($A1017,'Z-scores'!$C$2:$UD$20,4,FALSE)&gt;2,HLOOKUP($A1017,'Z-scores'!$C$2:$UD$20,4,FALSE)&lt;-2),"",'Total-corrected counts'!F1017),"")</f>
        <v>0</v>
      </c>
      <c r="G1017">
        <f>IFERROR(IF(OR(HLOOKUP($A1017,'Z-scores'!$C$2:$UD$20,5,FALSE)&gt;2,HLOOKUP($A1017,'Z-scores'!$C$2:$UD$20,5,FALSE)&lt;-2),"",'Total-corrected counts'!G1017),"")</f>
        <v>0.22160352309310169</v>
      </c>
      <c r="H1017">
        <f>IFERROR(IF(OR(HLOOKUP($A1017,'Z-scores'!$C$2:$UD$20,6,FALSE)&gt;2,HLOOKUP($A1017,'Z-scores'!$C$2:$UD$20,6,FALSE)&lt;-2),"",'Total-corrected counts'!H1017),"")</f>
        <v>0.42579894890482417</v>
      </c>
      <c r="I1017">
        <f>IFERROR(IF(OR(HLOOKUP($A1017,'Z-scores'!$C$2:$UD$20,7,FALSE)&gt;2,HLOOKUP($A1017,'Z-scores'!$C$2:$UD$20,7,FALSE)&lt;-2),"",'Total-corrected counts'!I1017),"")</f>
        <v>5.5412065669454717E-2</v>
      </c>
      <c r="J1017">
        <f>IFERROR(IF(OR(HLOOKUP($A1017,'Z-scores'!$C$2:$UD$20,8,FALSE)&gt;2,HLOOKUP($A1017,'Z-scores'!$C$2:$UD$20,8,FALSE)&lt;-2),"",'Total-corrected counts'!J1017),"")</f>
        <v>4.1073249431483108</v>
      </c>
      <c r="K1017">
        <f>IFERROR(IF(OR(HLOOKUP($A1017,'Z-scores'!$C$2:$UD$20,9,FALSE)&gt;2,HLOOKUP($A1017,'Z-scores'!$C$2:$UD$20,9,FALSE)&lt;-2),"",'Total-corrected counts'!K1017),"")</f>
        <v>1.1327275767880038</v>
      </c>
      <c r="L1017">
        <f>IFERROR(IF(OR(HLOOKUP($A1017,'Z-scores'!$C$2:$UD$20,10,FALSE)&gt;2,HLOOKUP($A1017,'Z-scores'!$C$2:$UD$20,10,FALSE)&lt;-2),"",'Total-corrected counts'!L1017),"")</f>
        <v>6.8925433529070386</v>
      </c>
      <c r="M1017">
        <f>IFERROR(IF(OR(HLOOKUP($A1017,'Z-scores'!$C$2:$UD$20,11,FALSE)&gt;2,HLOOKUP($A1017,'Z-scores'!$C$2:$UD$20,11,FALSE)&lt;-2),"",'Total-corrected counts'!M1017),"")</f>
        <v>4.0270818953640637</v>
      </c>
      <c r="N1017">
        <f>IFERROR(IF(OR(HLOOKUP($A1017,'Z-scores'!$C$2:$UD$20,12,FALSE)&gt;2,HLOOKUP($A1017,'Z-scores'!$C$2:$UD$20,12,FALSE)&lt;-2),"",'Total-corrected counts'!N1017),"")</f>
        <v>5.7276025538692474</v>
      </c>
      <c r="O1017">
        <f>IFERROR(IF(OR(HLOOKUP($A1017,'Z-scores'!$C$2:$UD$20,13,FALSE)&gt;2,HLOOKUP($A1017,'Z-scores'!$C$2:$UD$20,13,FALSE)&lt;-2),"",'Total-corrected counts'!O1017),"")</f>
        <v>2.1470876169918762</v>
      </c>
      <c r="P1017">
        <f>IFERROR(IF(OR(HLOOKUP($A1017,'Z-scores'!$C$2:$UD$20,14,FALSE)&gt;2,HLOOKUP($A1017,'Z-scores'!$C$2:$UD$20,14,FALSE)&lt;-2),"",'Total-corrected counts'!P1017),"")</f>
        <v>4.0686386172782942</v>
      </c>
      <c r="Q1017">
        <f>IFERROR(IF(OR(HLOOKUP($A1017,'Z-scores'!$C$2:$UD$20,15,FALSE)&gt;2,HLOOKUP($A1017,'Z-scores'!$C$2:$UD$20,15,FALSE)&lt;-2),"",'Total-corrected counts'!Q1017),"")</f>
        <v>5.33383778892434</v>
      </c>
      <c r="R1017">
        <f>IFERROR(IF(OR(HLOOKUP($A1017,'Z-scores'!$C$2:$UD$20,16,FALSE)&gt;2,HLOOKUP($A1017,'Z-scores'!$C$2:$UD$20,16,FALSE)&lt;-2),"",'Total-corrected counts'!R1017),"")</f>
        <v>6.3750798888468152</v>
      </c>
      <c r="S1017">
        <f>IFERROR(IF(OR(HLOOKUP($A1017,'Z-scores'!$C$2:$UD$20,17,FALSE)&gt;2,HLOOKUP($A1017,'Z-scores'!$C$2:$UD$20,17,FALSE)&lt;-2),"",'Total-corrected counts'!S1017),"")</f>
        <v>0.26599527288400759</v>
      </c>
      <c r="T1017">
        <f>IFERROR(IF(OR(HLOOKUP($A1017,'Z-scores'!$C$2:$UD$20,18,FALSE)&gt;2,HLOOKUP($A1017,'Z-scores'!$C$2:$UD$20,18,FALSE)&lt;-2),"",'Total-corrected counts'!T1017),"")</f>
        <v>2.8694010168332462</v>
      </c>
      <c r="U1017">
        <f>IFERROR(IF(OR(HLOOKUP($A1017,'Z-scores'!$C$2:$UD$20,19,FALSE)&gt;2,HLOOKUP($A1017,'Z-scores'!$C$2:$UD$20,19,FALSE)&lt;-2),"",'Total-corrected counts'!U1017),"")</f>
        <v>3.1591326271572582</v>
      </c>
      <c r="V1017">
        <f t="shared" si="60"/>
        <v>1</v>
      </c>
      <c r="W1017">
        <f t="shared" si="61"/>
        <v>0.18162425085155673</v>
      </c>
      <c r="X1017">
        <f t="shared" si="62"/>
        <v>2.1078115382343499</v>
      </c>
      <c r="Y1017">
        <f t="shared" si="63"/>
        <v>3.7433469228481364</v>
      </c>
    </row>
    <row r="1018" spans="1:25" x14ac:dyDescent="0.25">
      <c r="A1018">
        <v>1027</v>
      </c>
      <c r="B1018" t="s">
        <v>1113</v>
      </c>
      <c r="C1018">
        <v>12000</v>
      </c>
      <c r="D1018">
        <v>247</v>
      </c>
      <c r="E1018" t="str">
        <f>IFERROR(IF(OR(HLOOKUP($A1018,'Z-scores'!$C$2:$UD$20,3,FALSE)&gt;2,HLOOKUP(A1018,'Z-scores'!$C$2:$UD$20,3,FALSE)&lt;-2),"",'Total-corrected counts'!E1018),"")</f>
        <v/>
      </c>
      <c r="F1018" t="str">
        <f>IFERROR(IF(OR(HLOOKUP($A1018,'Z-scores'!$C$2:$UD$20,4,FALSE)&gt;2,HLOOKUP($A1018,'Z-scores'!$C$2:$UD$20,4,FALSE)&lt;-2),"",'Total-corrected counts'!F1018),"")</f>
        <v/>
      </c>
      <c r="G1018" t="str">
        <f>IFERROR(IF(OR(HLOOKUP($A1018,'Z-scores'!$C$2:$UD$20,5,FALSE)&gt;2,HLOOKUP($A1018,'Z-scores'!$C$2:$UD$20,5,FALSE)&lt;-2),"",'Total-corrected counts'!G1018),"")</f>
        <v/>
      </c>
      <c r="H1018" t="str">
        <f>IFERROR(IF(OR(HLOOKUP($A1018,'Z-scores'!$C$2:$UD$20,6,FALSE)&gt;2,HLOOKUP($A1018,'Z-scores'!$C$2:$UD$20,6,FALSE)&lt;-2),"",'Total-corrected counts'!H1018),"")</f>
        <v/>
      </c>
      <c r="I1018" t="str">
        <f>IFERROR(IF(OR(HLOOKUP($A1018,'Z-scores'!$C$2:$UD$20,7,FALSE)&gt;2,HLOOKUP($A1018,'Z-scores'!$C$2:$UD$20,7,FALSE)&lt;-2),"",'Total-corrected counts'!I1018),"")</f>
        <v/>
      </c>
      <c r="J1018" t="str">
        <f>IFERROR(IF(OR(HLOOKUP($A1018,'Z-scores'!$C$2:$UD$20,8,FALSE)&gt;2,HLOOKUP($A1018,'Z-scores'!$C$2:$UD$20,8,FALSE)&lt;-2),"",'Total-corrected counts'!J1018),"")</f>
        <v/>
      </c>
      <c r="K1018" t="str">
        <f>IFERROR(IF(OR(HLOOKUP($A1018,'Z-scores'!$C$2:$UD$20,9,FALSE)&gt;2,HLOOKUP($A1018,'Z-scores'!$C$2:$UD$20,9,FALSE)&lt;-2),"",'Total-corrected counts'!K1018),"")</f>
        <v/>
      </c>
      <c r="L1018" t="str">
        <f>IFERROR(IF(OR(HLOOKUP($A1018,'Z-scores'!$C$2:$UD$20,10,FALSE)&gt;2,HLOOKUP($A1018,'Z-scores'!$C$2:$UD$20,10,FALSE)&lt;-2),"",'Total-corrected counts'!L1018),"")</f>
        <v/>
      </c>
      <c r="M1018" t="str">
        <f>IFERROR(IF(OR(HLOOKUP($A1018,'Z-scores'!$C$2:$UD$20,11,FALSE)&gt;2,HLOOKUP($A1018,'Z-scores'!$C$2:$UD$20,11,FALSE)&lt;-2),"",'Total-corrected counts'!M1018),"")</f>
        <v/>
      </c>
      <c r="N1018" t="str">
        <f>IFERROR(IF(OR(HLOOKUP($A1018,'Z-scores'!$C$2:$UD$20,12,FALSE)&gt;2,HLOOKUP($A1018,'Z-scores'!$C$2:$UD$20,12,FALSE)&lt;-2),"",'Total-corrected counts'!N1018),"")</f>
        <v/>
      </c>
      <c r="O1018" t="str">
        <f>IFERROR(IF(OR(HLOOKUP($A1018,'Z-scores'!$C$2:$UD$20,13,FALSE)&gt;2,HLOOKUP($A1018,'Z-scores'!$C$2:$UD$20,13,FALSE)&lt;-2),"",'Total-corrected counts'!O1018),"")</f>
        <v/>
      </c>
      <c r="P1018" t="str">
        <f>IFERROR(IF(OR(HLOOKUP($A1018,'Z-scores'!$C$2:$UD$20,14,FALSE)&gt;2,HLOOKUP($A1018,'Z-scores'!$C$2:$UD$20,14,FALSE)&lt;-2),"",'Total-corrected counts'!P1018),"")</f>
        <v/>
      </c>
      <c r="Q1018" t="str">
        <f>IFERROR(IF(OR(HLOOKUP($A1018,'Z-scores'!$C$2:$UD$20,15,FALSE)&gt;2,HLOOKUP($A1018,'Z-scores'!$C$2:$UD$20,15,FALSE)&lt;-2),"",'Total-corrected counts'!Q1018),"")</f>
        <v/>
      </c>
      <c r="R1018" t="str">
        <f>IFERROR(IF(OR(HLOOKUP($A1018,'Z-scores'!$C$2:$UD$20,16,FALSE)&gt;2,HLOOKUP($A1018,'Z-scores'!$C$2:$UD$20,16,FALSE)&lt;-2),"",'Total-corrected counts'!R1018),"")</f>
        <v/>
      </c>
      <c r="S1018" t="str">
        <f>IFERROR(IF(OR(HLOOKUP($A1018,'Z-scores'!$C$2:$UD$20,17,FALSE)&gt;2,HLOOKUP($A1018,'Z-scores'!$C$2:$UD$20,17,FALSE)&lt;-2),"",'Total-corrected counts'!S1018),"")</f>
        <v/>
      </c>
      <c r="T1018" t="str">
        <f>IFERROR(IF(OR(HLOOKUP($A1018,'Z-scores'!$C$2:$UD$20,18,FALSE)&gt;2,HLOOKUP($A1018,'Z-scores'!$C$2:$UD$20,18,FALSE)&lt;-2),"",'Total-corrected counts'!T1018),"")</f>
        <v/>
      </c>
      <c r="U1018" t="str">
        <f>IFERROR(IF(OR(HLOOKUP($A1018,'Z-scores'!$C$2:$UD$20,19,FALSE)&gt;2,HLOOKUP($A1018,'Z-scores'!$C$2:$UD$20,19,FALSE)&lt;-2),"",'Total-corrected counts'!U1018),"")</f>
        <v/>
      </c>
      <c r="V1018">
        <f t="shared" si="60"/>
        <v>1</v>
      </c>
      <c r="W1018" t="str">
        <f t="shared" si="61"/>
        <v/>
      </c>
      <c r="X1018" t="str">
        <f t="shared" si="62"/>
        <v/>
      </c>
      <c r="Y1018" t="str">
        <f t="shared" si="63"/>
        <v/>
      </c>
    </row>
    <row r="1019" spans="1:25" x14ac:dyDescent="0.25">
      <c r="A1019">
        <v>1028</v>
      </c>
      <c r="B1019" t="s">
        <v>1114</v>
      </c>
      <c r="C1019">
        <v>107900</v>
      </c>
      <c r="D1019">
        <v>784</v>
      </c>
      <c r="E1019" t="str">
        <f>IFERROR(IF(OR(HLOOKUP($A1019,'Z-scores'!$C$2:$UD$20,3,FALSE)&gt;2,HLOOKUP(A1019,'Z-scores'!$C$2:$UD$20,3,FALSE)&lt;-2),"",'Total-corrected counts'!E1019),"")</f>
        <v/>
      </c>
      <c r="F1019" t="str">
        <f>IFERROR(IF(OR(HLOOKUP($A1019,'Z-scores'!$C$2:$UD$20,4,FALSE)&gt;2,HLOOKUP($A1019,'Z-scores'!$C$2:$UD$20,4,FALSE)&lt;-2),"",'Total-corrected counts'!F1019),"")</f>
        <v/>
      </c>
      <c r="G1019" t="str">
        <f>IFERROR(IF(OR(HLOOKUP($A1019,'Z-scores'!$C$2:$UD$20,5,FALSE)&gt;2,HLOOKUP($A1019,'Z-scores'!$C$2:$UD$20,5,FALSE)&lt;-2),"",'Total-corrected counts'!G1019),"")</f>
        <v/>
      </c>
      <c r="H1019" t="str">
        <f>IFERROR(IF(OR(HLOOKUP($A1019,'Z-scores'!$C$2:$UD$20,6,FALSE)&gt;2,HLOOKUP($A1019,'Z-scores'!$C$2:$UD$20,6,FALSE)&lt;-2),"",'Total-corrected counts'!H1019),"")</f>
        <v/>
      </c>
      <c r="I1019" t="str">
        <f>IFERROR(IF(OR(HLOOKUP($A1019,'Z-scores'!$C$2:$UD$20,7,FALSE)&gt;2,HLOOKUP($A1019,'Z-scores'!$C$2:$UD$20,7,FALSE)&lt;-2),"",'Total-corrected counts'!I1019),"")</f>
        <v/>
      </c>
      <c r="J1019" t="str">
        <f>IFERROR(IF(OR(HLOOKUP($A1019,'Z-scores'!$C$2:$UD$20,8,FALSE)&gt;2,HLOOKUP($A1019,'Z-scores'!$C$2:$UD$20,8,FALSE)&lt;-2),"",'Total-corrected counts'!J1019),"")</f>
        <v/>
      </c>
      <c r="K1019" t="str">
        <f>IFERROR(IF(OR(HLOOKUP($A1019,'Z-scores'!$C$2:$UD$20,9,FALSE)&gt;2,HLOOKUP($A1019,'Z-scores'!$C$2:$UD$20,9,FALSE)&lt;-2),"",'Total-corrected counts'!K1019),"")</f>
        <v/>
      </c>
      <c r="L1019" t="str">
        <f>IFERROR(IF(OR(HLOOKUP($A1019,'Z-scores'!$C$2:$UD$20,10,FALSE)&gt;2,HLOOKUP($A1019,'Z-scores'!$C$2:$UD$20,10,FALSE)&lt;-2),"",'Total-corrected counts'!L1019),"")</f>
        <v/>
      </c>
      <c r="M1019" t="str">
        <f>IFERROR(IF(OR(HLOOKUP($A1019,'Z-scores'!$C$2:$UD$20,11,FALSE)&gt;2,HLOOKUP($A1019,'Z-scores'!$C$2:$UD$20,11,FALSE)&lt;-2),"",'Total-corrected counts'!M1019),"")</f>
        <v/>
      </c>
      <c r="N1019" t="str">
        <f>IFERROR(IF(OR(HLOOKUP($A1019,'Z-scores'!$C$2:$UD$20,12,FALSE)&gt;2,HLOOKUP($A1019,'Z-scores'!$C$2:$UD$20,12,FALSE)&lt;-2),"",'Total-corrected counts'!N1019),"")</f>
        <v/>
      </c>
      <c r="O1019" t="str">
        <f>IFERROR(IF(OR(HLOOKUP($A1019,'Z-scores'!$C$2:$UD$20,13,FALSE)&gt;2,HLOOKUP($A1019,'Z-scores'!$C$2:$UD$20,13,FALSE)&lt;-2),"",'Total-corrected counts'!O1019),"")</f>
        <v/>
      </c>
      <c r="P1019" t="str">
        <f>IFERROR(IF(OR(HLOOKUP($A1019,'Z-scores'!$C$2:$UD$20,14,FALSE)&gt;2,HLOOKUP($A1019,'Z-scores'!$C$2:$UD$20,14,FALSE)&lt;-2),"",'Total-corrected counts'!P1019),"")</f>
        <v/>
      </c>
      <c r="Q1019" t="str">
        <f>IFERROR(IF(OR(HLOOKUP($A1019,'Z-scores'!$C$2:$UD$20,15,FALSE)&gt;2,HLOOKUP($A1019,'Z-scores'!$C$2:$UD$20,15,FALSE)&lt;-2),"",'Total-corrected counts'!Q1019),"")</f>
        <v/>
      </c>
      <c r="R1019" t="str">
        <f>IFERROR(IF(OR(HLOOKUP($A1019,'Z-scores'!$C$2:$UD$20,16,FALSE)&gt;2,HLOOKUP($A1019,'Z-scores'!$C$2:$UD$20,16,FALSE)&lt;-2),"",'Total-corrected counts'!R1019),"")</f>
        <v/>
      </c>
      <c r="S1019" t="str">
        <f>IFERROR(IF(OR(HLOOKUP($A1019,'Z-scores'!$C$2:$UD$20,17,FALSE)&gt;2,HLOOKUP($A1019,'Z-scores'!$C$2:$UD$20,17,FALSE)&lt;-2),"",'Total-corrected counts'!S1019),"")</f>
        <v/>
      </c>
      <c r="T1019" t="str">
        <f>IFERROR(IF(OR(HLOOKUP($A1019,'Z-scores'!$C$2:$UD$20,18,FALSE)&gt;2,HLOOKUP($A1019,'Z-scores'!$C$2:$UD$20,18,FALSE)&lt;-2),"",'Total-corrected counts'!T1019),"")</f>
        <v/>
      </c>
      <c r="U1019" t="str">
        <f>IFERROR(IF(OR(HLOOKUP($A1019,'Z-scores'!$C$2:$UD$20,19,FALSE)&gt;2,HLOOKUP($A1019,'Z-scores'!$C$2:$UD$20,19,FALSE)&lt;-2),"",'Total-corrected counts'!U1019),"")</f>
        <v/>
      </c>
      <c r="V1019">
        <f t="shared" si="60"/>
        <v>1</v>
      </c>
      <c r="W1019" t="str">
        <f t="shared" si="61"/>
        <v/>
      </c>
      <c r="X1019" t="str">
        <f t="shared" si="62"/>
        <v/>
      </c>
      <c r="Y1019" t="str">
        <f t="shared" si="63"/>
        <v/>
      </c>
    </row>
    <row r="1020" spans="1:25" x14ac:dyDescent="0.25">
      <c r="A1020">
        <v>1029</v>
      </c>
      <c r="B1020" t="s">
        <v>508</v>
      </c>
      <c r="C1020">
        <v>66000</v>
      </c>
      <c r="D1020">
        <v>138</v>
      </c>
      <c r="E1020" t="str">
        <f>IFERROR(IF(OR(HLOOKUP($A1020,'Z-scores'!$C$2:$UD$20,3,FALSE)&gt;2,HLOOKUP(A1020,'Z-scores'!$C$2:$UD$20,3,FALSE)&lt;-2),"",'Total-corrected counts'!E1020),"")</f>
        <v/>
      </c>
      <c r="F1020">
        <f>IFERROR(IF(OR(HLOOKUP($A1020,'Z-scores'!$C$2:$UD$20,4,FALSE)&gt;2,HLOOKUP($A1020,'Z-scores'!$C$2:$UD$20,4,FALSE)&lt;-2),"",'Total-corrected counts'!F1020),"")</f>
        <v>1.6816125105408395</v>
      </c>
      <c r="G1020">
        <f>IFERROR(IF(OR(HLOOKUP($A1020,'Z-scores'!$C$2:$UD$20,5,FALSE)&gt;2,HLOOKUP($A1020,'Z-scores'!$C$2:$UD$20,5,FALSE)&lt;-2),"",'Total-corrected counts'!G1020),"")</f>
        <v>0.11080176154655084</v>
      </c>
      <c r="H1020">
        <f>IFERROR(IF(OR(HLOOKUP($A1020,'Z-scores'!$C$2:$UD$20,6,FALSE)&gt;2,HLOOKUP($A1020,'Z-scores'!$C$2:$UD$20,6,FALSE)&lt;-2),"",'Total-corrected counts'!H1020),"")</f>
        <v>0</v>
      </c>
      <c r="I1020">
        <f>IFERROR(IF(OR(HLOOKUP($A1020,'Z-scores'!$C$2:$UD$20,7,FALSE)&gt;2,HLOOKUP($A1020,'Z-scores'!$C$2:$UD$20,7,FALSE)&lt;-2),"",'Total-corrected counts'!I1020),"")</f>
        <v>0.42482583679915281</v>
      </c>
      <c r="J1020">
        <f>IFERROR(IF(OR(HLOOKUP($A1020,'Z-scores'!$C$2:$UD$20,8,FALSE)&gt;2,HLOOKUP($A1020,'Z-scores'!$C$2:$UD$20,8,FALSE)&lt;-2),"",'Total-corrected counts'!J1020),"")</f>
        <v>3.3726413698840876</v>
      </c>
      <c r="K1020">
        <f>IFERROR(IF(OR(HLOOKUP($A1020,'Z-scores'!$C$2:$UD$20,9,FALSE)&gt;2,HLOOKUP($A1020,'Z-scores'!$C$2:$UD$20,9,FALSE)&lt;-2),"",'Total-corrected counts'!K1020),"")</f>
        <v>3.3045320251964996</v>
      </c>
      <c r="L1020">
        <f>IFERROR(IF(OR(HLOOKUP($A1020,'Z-scores'!$C$2:$UD$20,10,FALSE)&gt;2,HLOOKUP($A1020,'Z-scores'!$C$2:$UD$20,10,FALSE)&lt;-2),"",'Total-corrected counts'!L1020),"")</f>
        <v>4.0614410927878337</v>
      </c>
      <c r="M1020">
        <f>IFERROR(IF(OR(HLOOKUP($A1020,'Z-scores'!$C$2:$UD$20,11,FALSE)&gt;2,HLOOKUP($A1020,'Z-scores'!$C$2:$UD$20,11,FALSE)&lt;-2),"",'Total-corrected counts'!M1020),"")</f>
        <v>3.5893556023897091</v>
      </c>
      <c r="N1020">
        <f>IFERROR(IF(OR(HLOOKUP($A1020,'Z-scores'!$C$2:$UD$20,12,FALSE)&gt;2,HLOOKUP($A1020,'Z-scores'!$C$2:$UD$20,12,FALSE)&lt;-2),"",'Total-corrected counts'!N1020),"")</f>
        <v>1.0263863776533693</v>
      </c>
      <c r="O1020">
        <f>IFERROR(IF(OR(HLOOKUP($A1020,'Z-scores'!$C$2:$UD$20,13,FALSE)&gt;2,HLOOKUP($A1020,'Z-scores'!$C$2:$UD$20,13,FALSE)&lt;-2),"",'Total-corrected counts'!O1020),"")</f>
        <v>2.6047740055669468</v>
      </c>
      <c r="P1020">
        <f>IFERROR(IF(OR(HLOOKUP($A1020,'Z-scores'!$C$2:$UD$20,14,FALSE)&gt;2,HLOOKUP($A1020,'Z-scores'!$C$2:$UD$20,14,FALSE)&lt;-2),"",'Total-corrected counts'!P1020),"")</f>
        <v>6.5730737325357325</v>
      </c>
      <c r="Q1020">
        <f>IFERROR(IF(OR(HLOOKUP($A1020,'Z-scores'!$C$2:$UD$20,15,FALSE)&gt;2,HLOOKUP($A1020,'Z-scores'!$C$2:$UD$20,15,FALSE)&lt;-2),"",'Total-corrected counts'!Q1020),"")</f>
        <v>0.11701289482100927</v>
      </c>
      <c r="R1020">
        <f>IFERROR(IF(OR(HLOOKUP($A1020,'Z-scores'!$C$2:$UD$20,16,FALSE)&gt;2,HLOOKUP($A1020,'Z-scores'!$C$2:$UD$20,16,FALSE)&lt;-2),"",'Total-corrected counts'!R1020),"")</f>
        <v>5.3452901142185114</v>
      </c>
      <c r="S1020">
        <f>IFERROR(IF(OR(HLOOKUP($A1020,'Z-scores'!$C$2:$UD$20,17,FALSE)&gt;2,HLOOKUP($A1020,'Z-scores'!$C$2:$UD$20,17,FALSE)&lt;-2),"",'Total-corrected counts'!S1020),"")</f>
        <v>5.4556173316005641</v>
      </c>
      <c r="T1020">
        <f>IFERROR(IF(OR(HLOOKUP($A1020,'Z-scores'!$C$2:$UD$20,18,FALSE)&gt;2,HLOOKUP($A1020,'Z-scores'!$C$2:$UD$20,18,FALSE)&lt;-2),"",'Total-corrected counts'!T1020),"")</f>
        <v>0.12886531512724161</v>
      </c>
      <c r="U1020">
        <f>IFERROR(IF(OR(HLOOKUP($A1020,'Z-scores'!$C$2:$UD$20,19,FALSE)&gt;2,HLOOKUP($A1020,'Z-scores'!$C$2:$UD$20,19,FALSE)&lt;-2),"",'Total-corrected counts'!U1020),"")</f>
        <v>4.5564412891691219</v>
      </c>
      <c r="V1020">
        <f t="shared" si="60"/>
        <v>1</v>
      </c>
      <c r="W1020">
        <f t="shared" si="61"/>
        <v>0.30912301308024287</v>
      </c>
      <c r="X1020">
        <f t="shared" si="62"/>
        <v>2.0681512748930841</v>
      </c>
      <c r="Y1020">
        <f t="shared" si="63"/>
        <v>3.225932632586562</v>
      </c>
    </row>
    <row r="1021" spans="1:25" x14ac:dyDescent="0.25">
      <c r="A1021">
        <v>1030</v>
      </c>
      <c r="B1021" t="s">
        <v>509</v>
      </c>
      <c r="C1021">
        <v>5000</v>
      </c>
      <c r="D1021">
        <v>337</v>
      </c>
      <c r="E1021">
        <f>IFERROR(IF(OR(HLOOKUP($A1021,'Z-scores'!$C$2:$UD$20,3,FALSE)&gt;2,HLOOKUP(A1021,'Z-scores'!$C$2:$UD$20,3,FALSE)&lt;-2),"",'Total-corrected counts'!E1021),"")</f>
        <v>0.32313279674610879</v>
      </c>
      <c r="F1021">
        <f>IFERROR(IF(OR(HLOOKUP($A1021,'Z-scores'!$C$2:$UD$20,4,FALSE)&gt;2,HLOOKUP($A1021,'Z-scores'!$C$2:$UD$20,4,FALSE)&lt;-2),"",'Total-corrected counts'!F1021),"")</f>
        <v>0.17226274498223232</v>
      </c>
      <c r="G1021">
        <f>IFERROR(IF(OR(HLOOKUP($A1021,'Z-scores'!$C$2:$UD$20,5,FALSE)&gt;2,HLOOKUP($A1021,'Z-scores'!$C$2:$UD$20,5,FALSE)&lt;-2),"",'Total-corrected counts'!G1021),"")</f>
        <v>0.63459190703933654</v>
      </c>
      <c r="H1021">
        <f>IFERROR(IF(OR(HLOOKUP($A1021,'Z-scores'!$C$2:$UD$20,6,FALSE)&gt;2,HLOOKUP($A1021,'Z-scores'!$C$2:$UD$20,6,FALSE)&lt;-2),"",'Total-corrected counts'!H1021),"")</f>
        <v>3.9787770635368815</v>
      </c>
      <c r="I1021">
        <f>IFERROR(IF(OR(HLOOKUP($A1021,'Z-scores'!$C$2:$UD$20,7,FALSE)&gt;2,HLOOKUP($A1021,'Z-scores'!$C$2:$UD$20,7,FALSE)&lt;-2),"",'Total-corrected counts'!I1021),"")</f>
        <v>7.2528237065130723</v>
      </c>
      <c r="J1021">
        <f>IFERROR(IF(OR(HLOOKUP($A1021,'Z-scores'!$C$2:$UD$20,8,FALSE)&gt;2,HLOOKUP($A1021,'Z-scores'!$C$2:$UD$20,8,FALSE)&lt;-2),"",'Total-corrected counts'!J1021),"")</f>
        <v>1.035460069701255</v>
      </c>
      <c r="K1021">
        <f>IFERROR(IF(OR(HLOOKUP($A1021,'Z-scores'!$C$2:$UD$20,9,FALSE)&gt;2,HLOOKUP($A1021,'Z-scores'!$C$2:$UD$20,9,FALSE)&lt;-2),"",'Total-corrected counts'!K1021),"")</f>
        <v>6.1854060984447301</v>
      </c>
      <c r="L1021">
        <f>IFERROR(IF(OR(HLOOKUP($A1021,'Z-scores'!$C$2:$UD$20,10,FALSE)&gt;2,HLOOKUP($A1021,'Z-scores'!$C$2:$UD$20,10,FALSE)&lt;-2),"",'Total-corrected counts'!L1021),"")</f>
        <v>1.053946168486745</v>
      </c>
      <c r="M1021">
        <f>IFERROR(IF(OR(HLOOKUP($A1021,'Z-scores'!$C$2:$UD$20,11,FALSE)&gt;2,HLOOKUP($A1021,'Z-scores'!$C$2:$UD$20,11,FALSE)&lt;-2),"",'Total-corrected counts'!M1021),"")</f>
        <v>3.0410458248744647</v>
      </c>
      <c r="N1021">
        <f>IFERROR(IF(OR(HLOOKUP($A1021,'Z-scores'!$C$2:$UD$20,12,FALSE)&gt;2,HLOOKUP($A1021,'Z-scores'!$C$2:$UD$20,12,FALSE)&lt;-2),"",'Total-corrected counts'!N1021),"")</f>
        <v>4.0230680338377596</v>
      </c>
      <c r="O1021">
        <f>IFERROR(IF(OR(HLOOKUP($A1021,'Z-scores'!$C$2:$UD$20,13,FALSE)&gt;2,HLOOKUP($A1021,'Z-scores'!$C$2:$UD$20,13,FALSE)&lt;-2),"",'Total-corrected counts'!O1021),"")</f>
        <v>3.3687064335562198</v>
      </c>
      <c r="P1021">
        <f>IFERROR(IF(OR(HLOOKUP($A1021,'Z-scores'!$C$2:$UD$20,14,FALSE)&gt;2,HLOOKUP($A1021,'Z-scores'!$C$2:$UD$20,14,FALSE)&lt;-2),"",'Total-corrected counts'!P1021),"")</f>
        <v>3.577153910359173</v>
      </c>
      <c r="Q1021">
        <f>IFERROR(IF(OR(HLOOKUP($A1021,'Z-scores'!$C$2:$UD$20,15,FALSE)&gt;2,HLOOKUP($A1021,'Z-scores'!$C$2:$UD$20,15,FALSE)&lt;-2),"",'Total-corrected counts'!Q1021),"")</f>
        <v>4.8462840605034678</v>
      </c>
      <c r="R1021">
        <f>IFERROR(IF(OR(HLOOKUP($A1021,'Z-scores'!$C$2:$UD$20,16,FALSE)&gt;2,HLOOKUP($A1021,'Z-scores'!$C$2:$UD$20,16,FALSE)&lt;-2),"",'Total-corrected counts'!R1021),"")</f>
        <v>4.2193332011035176</v>
      </c>
      <c r="S1021">
        <f>IFERROR(IF(OR(HLOOKUP($A1021,'Z-scores'!$C$2:$UD$20,17,FALSE)&gt;2,HLOOKUP($A1021,'Z-scores'!$C$2:$UD$20,17,FALSE)&lt;-2),"",'Total-corrected counts'!S1021),"")</f>
        <v>8.6529890811654724</v>
      </c>
      <c r="T1021" t="str">
        <f>IFERROR(IF(OR(HLOOKUP($A1021,'Z-scores'!$C$2:$UD$20,18,FALSE)&gt;2,HLOOKUP($A1021,'Z-scores'!$C$2:$UD$20,18,FALSE)&lt;-2),"",'Total-corrected counts'!T1021),"")</f>
        <v/>
      </c>
      <c r="U1021">
        <f>IFERROR(IF(OR(HLOOKUP($A1021,'Z-scores'!$C$2:$UD$20,19,FALSE)&gt;2,HLOOKUP($A1021,'Z-scores'!$C$2:$UD$20,19,FALSE)&lt;-2),"",'Total-corrected counts'!U1021),"")</f>
        <v>2.5429281861458151</v>
      </c>
      <c r="V1021">
        <f t="shared" si="60"/>
        <v>1</v>
      </c>
      <c r="W1021">
        <f t="shared" si="61"/>
        <v>0.1508483372236771</v>
      </c>
      <c r="X1021">
        <f t="shared" si="62"/>
        <v>2.6308273755916476</v>
      </c>
      <c r="Y1021">
        <f t="shared" si="63"/>
        <v>4.4614947009530601</v>
      </c>
    </row>
    <row r="1022" spans="1:25" x14ac:dyDescent="0.25">
      <c r="A1022">
        <v>1031</v>
      </c>
      <c r="B1022" t="s">
        <v>510</v>
      </c>
      <c r="C1022">
        <v>51900</v>
      </c>
      <c r="D1022">
        <v>818</v>
      </c>
      <c r="E1022">
        <f>IFERROR(IF(OR(HLOOKUP($A1022,'Z-scores'!$C$2:$UD$20,3,FALSE)&gt;2,HLOOKUP(A1022,'Z-scores'!$C$2:$UD$20,3,FALSE)&lt;-2),"",'Total-corrected counts'!E1022),"")</f>
        <v>3.9336281499844223</v>
      </c>
      <c r="F1022">
        <f>IFERROR(IF(OR(HLOOKUP($A1022,'Z-scores'!$C$2:$UD$20,4,FALSE)&gt;2,HLOOKUP($A1022,'Z-scores'!$C$2:$UD$20,4,FALSE)&lt;-2),"",'Total-corrected counts'!F1022),"")</f>
        <v>4.7085150295143503</v>
      </c>
      <c r="G1022">
        <f>IFERROR(IF(OR(HLOOKUP($A1022,'Z-scores'!$C$2:$UD$20,5,FALSE)&gt;2,HLOOKUP($A1022,'Z-scores'!$C$2:$UD$20,5,FALSE)&lt;-2),"",'Total-corrected counts'!G1022),"")</f>
        <v>2.870772912796999</v>
      </c>
      <c r="H1022">
        <f>IFERROR(IF(OR(HLOOKUP($A1022,'Z-scores'!$C$2:$UD$20,6,FALSE)&gt;2,HLOOKUP($A1022,'Z-scores'!$C$2:$UD$20,6,FALSE)&lt;-2),"",'Total-corrected counts'!H1022),"")</f>
        <v>16.319966271138998</v>
      </c>
      <c r="I1022">
        <f>IFERROR(IF(OR(HLOOKUP($A1022,'Z-scores'!$C$2:$UD$20,7,FALSE)&gt;2,HLOOKUP($A1022,'Z-scores'!$C$2:$UD$20,7,FALSE)&lt;-2),"",'Total-corrected counts'!I1022),"")</f>
        <v>9.3584822019523521</v>
      </c>
      <c r="J1022">
        <f>IFERROR(IF(OR(HLOOKUP($A1022,'Z-scores'!$C$2:$UD$20,8,FALSE)&gt;2,HLOOKUP($A1022,'Z-scores'!$C$2:$UD$20,8,FALSE)&lt;-2),"",'Total-corrected counts'!J1022),"")</f>
        <v>19.254626534206668</v>
      </c>
      <c r="K1022">
        <f>IFERROR(IF(OR(HLOOKUP($A1022,'Z-scores'!$C$2:$UD$20,9,FALSE)&gt;2,HLOOKUP($A1022,'Z-scores'!$C$2:$UD$20,9,FALSE)&lt;-2),"",'Total-corrected counts'!K1022),"")</f>
        <v>14.141256480294331</v>
      </c>
      <c r="L1022">
        <f>IFERROR(IF(OR(HLOOKUP($A1022,'Z-scores'!$C$2:$UD$20,10,FALSE)&gt;2,HLOOKUP($A1022,'Z-scores'!$C$2:$UD$20,10,FALSE)&lt;-2),"",'Total-corrected counts'!L1022),"")</f>
        <v>27.362912031214446</v>
      </c>
      <c r="M1022">
        <f>IFERROR(IF(OR(HLOOKUP($A1022,'Z-scores'!$C$2:$UD$20,11,FALSE)&gt;2,HLOOKUP($A1022,'Z-scores'!$C$2:$UD$20,11,FALSE)&lt;-2),"",'Total-corrected counts'!M1022),"")</f>
        <v>20.679111609146361</v>
      </c>
      <c r="N1022">
        <f>IFERROR(IF(OR(HLOOKUP($A1022,'Z-scores'!$C$2:$UD$20,12,FALSE)&gt;2,HLOOKUP($A1022,'Z-scores'!$C$2:$UD$20,12,FALSE)&lt;-2),"",'Total-corrected counts'!N1022),"")</f>
        <v>4.5087687304058717</v>
      </c>
      <c r="O1022">
        <f>IFERROR(IF(OR(HLOOKUP($A1022,'Z-scores'!$C$2:$UD$20,13,FALSE)&gt;2,HLOOKUP($A1022,'Z-scores'!$C$2:$UD$20,13,FALSE)&lt;-2),"",'Total-corrected counts'!O1022),"")</f>
        <v>11.499370512948655</v>
      </c>
      <c r="P1022">
        <f>IFERROR(IF(OR(HLOOKUP($A1022,'Z-scores'!$C$2:$UD$20,14,FALSE)&gt;2,HLOOKUP($A1022,'Z-scores'!$C$2:$UD$20,14,FALSE)&lt;-2),"",'Total-corrected counts'!P1022),"")</f>
        <v>25.270861495763189</v>
      </c>
      <c r="Q1022">
        <f>IFERROR(IF(OR(HLOOKUP($A1022,'Z-scores'!$C$2:$UD$20,15,FALSE)&gt;2,HLOOKUP($A1022,'Z-scores'!$C$2:$UD$20,15,FALSE)&lt;-2),"",'Total-corrected counts'!Q1022),"")</f>
        <v>1.7259401986098868</v>
      </c>
      <c r="R1022">
        <f>IFERROR(IF(OR(HLOOKUP($A1022,'Z-scores'!$C$2:$UD$20,16,FALSE)&gt;2,HLOOKUP($A1022,'Z-scores'!$C$2:$UD$20,16,FALSE)&lt;-2),"",'Total-corrected counts'!R1022),"")</f>
        <v>14.465140414039601</v>
      </c>
      <c r="S1022">
        <f>IFERROR(IF(OR(HLOOKUP($A1022,'Z-scores'!$C$2:$UD$20,17,FALSE)&gt;2,HLOOKUP($A1022,'Z-scores'!$C$2:$UD$20,17,FALSE)&lt;-2),"",'Total-corrected counts'!S1022),"")</f>
        <v>10.607240065619406</v>
      </c>
      <c r="T1022">
        <f>IFERROR(IF(OR(HLOOKUP($A1022,'Z-scores'!$C$2:$UD$20,18,FALSE)&gt;2,HLOOKUP($A1022,'Z-scores'!$C$2:$UD$20,18,FALSE)&lt;-2),"",'Total-corrected counts'!T1022),"")</f>
        <v>5.8590763277852522</v>
      </c>
      <c r="U1022">
        <f>IFERROR(IF(OR(HLOOKUP($A1022,'Z-scores'!$C$2:$UD$20,19,FALSE)&gt;2,HLOOKUP($A1022,'Z-scores'!$C$2:$UD$20,19,FALSE)&lt;-2),"",'Total-corrected counts'!U1022),"")</f>
        <v>12.245978398128821</v>
      </c>
      <c r="V1022">
        <f t="shared" si="60"/>
        <v>1</v>
      </c>
      <c r="W1022">
        <f t="shared" si="61"/>
        <v>0.54383725903677482</v>
      </c>
      <c r="X1022">
        <f t="shared" si="62"/>
        <v>13.181030135583214</v>
      </c>
      <c r="Y1022">
        <f t="shared" si="63"/>
        <v>10.772797017912586</v>
      </c>
    </row>
    <row r="1023" spans="1:25" x14ac:dyDescent="0.25">
      <c r="A1023">
        <v>1032</v>
      </c>
      <c r="B1023" t="s">
        <v>1115</v>
      </c>
      <c r="C1023">
        <v>117100</v>
      </c>
      <c r="D1023">
        <v>1024</v>
      </c>
      <c r="E1023" t="str">
        <f>IFERROR(IF(OR(HLOOKUP($A1023,'Z-scores'!$C$2:$UD$20,3,FALSE)&gt;2,HLOOKUP(A1023,'Z-scores'!$C$2:$UD$20,3,FALSE)&lt;-2),"",'Total-corrected counts'!E1023),"")</f>
        <v/>
      </c>
      <c r="F1023" t="str">
        <f>IFERROR(IF(OR(HLOOKUP($A1023,'Z-scores'!$C$2:$UD$20,4,FALSE)&gt;2,HLOOKUP($A1023,'Z-scores'!$C$2:$UD$20,4,FALSE)&lt;-2),"",'Total-corrected counts'!F1023),"")</f>
        <v/>
      </c>
      <c r="G1023" t="str">
        <f>IFERROR(IF(OR(HLOOKUP($A1023,'Z-scores'!$C$2:$UD$20,5,FALSE)&gt;2,HLOOKUP($A1023,'Z-scores'!$C$2:$UD$20,5,FALSE)&lt;-2),"",'Total-corrected counts'!G1023),"")</f>
        <v/>
      </c>
      <c r="H1023" t="str">
        <f>IFERROR(IF(OR(HLOOKUP($A1023,'Z-scores'!$C$2:$UD$20,6,FALSE)&gt;2,HLOOKUP($A1023,'Z-scores'!$C$2:$UD$20,6,FALSE)&lt;-2),"",'Total-corrected counts'!H1023),"")</f>
        <v/>
      </c>
      <c r="I1023" t="str">
        <f>IFERROR(IF(OR(HLOOKUP($A1023,'Z-scores'!$C$2:$UD$20,7,FALSE)&gt;2,HLOOKUP($A1023,'Z-scores'!$C$2:$UD$20,7,FALSE)&lt;-2),"",'Total-corrected counts'!I1023),"")</f>
        <v/>
      </c>
      <c r="J1023" t="str">
        <f>IFERROR(IF(OR(HLOOKUP($A1023,'Z-scores'!$C$2:$UD$20,8,FALSE)&gt;2,HLOOKUP($A1023,'Z-scores'!$C$2:$UD$20,8,FALSE)&lt;-2),"",'Total-corrected counts'!J1023),"")</f>
        <v/>
      </c>
      <c r="K1023" t="str">
        <f>IFERROR(IF(OR(HLOOKUP($A1023,'Z-scores'!$C$2:$UD$20,9,FALSE)&gt;2,HLOOKUP($A1023,'Z-scores'!$C$2:$UD$20,9,FALSE)&lt;-2),"",'Total-corrected counts'!K1023),"")</f>
        <v/>
      </c>
      <c r="L1023" t="str">
        <f>IFERROR(IF(OR(HLOOKUP($A1023,'Z-scores'!$C$2:$UD$20,10,FALSE)&gt;2,HLOOKUP($A1023,'Z-scores'!$C$2:$UD$20,10,FALSE)&lt;-2),"",'Total-corrected counts'!L1023),"")</f>
        <v/>
      </c>
      <c r="M1023" t="str">
        <f>IFERROR(IF(OR(HLOOKUP($A1023,'Z-scores'!$C$2:$UD$20,11,FALSE)&gt;2,HLOOKUP($A1023,'Z-scores'!$C$2:$UD$20,11,FALSE)&lt;-2),"",'Total-corrected counts'!M1023),"")</f>
        <v/>
      </c>
      <c r="N1023" t="str">
        <f>IFERROR(IF(OR(HLOOKUP($A1023,'Z-scores'!$C$2:$UD$20,12,FALSE)&gt;2,HLOOKUP($A1023,'Z-scores'!$C$2:$UD$20,12,FALSE)&lt;-2),"",'Total-corrected counts'!N1023),"")</f>
        <v/>
      </c>
      <c r="O1023" t="str">
        <f>IFERROR(IF(OR(HLOOKUP($A1023,'Z-scores'!$C$2:$UD$20,13,FALSE)&gt;2,HLOOKUP($A1023,'Z-scores'!$C$2:$UD$20,13,FALSE)&lt;-2),"",'Total-corrected counts'!O1023),"")</f>
        <v/>
      </c>
      <c r="P1023" t="str">
        <f>IFERROR(IF(OR(HLOOKUP($A1023,'Z-scores'!$C$2:$UD$20,14,FALSE)&gt;2,HLOOKUP($A1023,'Z-scores'!$C$2:$UD$20,14,FALSE)&lt;-2),"",'Total-corrected counts'!P1023),"")</f>
        <v/>
      </c>
      <c r="Q1023" t="str">
        <f>IFERROR(IF(OR(HLOOKUP($A1023,'Z-scores'!$C$2:$UD$20,15,FALSE)&gt;2,HLOOKUP($A1023,'Z-scores'!$C$2:$UD$20,15,FALSE)&lt;-2),"",'Total-corrected counts'!Q1023),"")</f>
        <v/>
      </c>
      <c r="R1023" t="str">
        <f>IFERROR(IF(OR(HLOOKUP($A1023,'Z-scores'!$C$2:$UD$20,16,FALSE)&gt;2,HLOOKUP($A1023,'Z-scores'!$C$2:$UD$20,16,FALSE)&lt;-2),"",'Total-corrected counts'!R1023),"")</f>
        <v/>
      </c>
      <c r="S1023" t="str">
        <f>IFERROR(IF(OR(HLOOKUP($A1023,'Z-scores'!$C$2:$UD$20,17,FALSE)&gt;2,HLOOKUP($A1023,'Z-scores'!$C$2:$UD$20,17,FALSE)&lt;-2),"",'Total-corrected counts'!S1023),"")</f>
        <v/>
      </c>
      <c r="T1023" t="str">
        <f>IFERROR(IF(OR(HLOOKUP($A1023,'Z-scores'!$C$2:$UD$20,18,FALSE)&gt;2,HLOOKUP($A1023,'Z-scores'!$C$2:$UD$20,18,FALSE)&lt;-2),"",'Total-corrected counts'!T1023),"")</f>
        <v/>
      </c>
      <c r="U1023" t="str">
        <f>IFERROR(IF(OR(HLOOKUP($A1023,'Z-scores'!$C$2:$UD$20,19,FALSE)&gt;2,HLOOKUP($A1023,'Z-scores'!$C$2:$UD$20,19,FALSE)&lt;-2),"",'Total-corrected counts'!U1023),"")</f>
        <v/>
      </c>
      <c r="V1023">
        <f t="shared" si="60"/>
        <v>1</v>
      </c>
      <c r="W1023" t="str">
        <f t="shared" si="61"/>
        <v/>
      </c>
      <c r="X1023" t="str">
        <f t="shared" si="62"/>
        <v/>
      </c>
      <c r="Y1023" t="str">
        <f t="shared" si="63"/>
        <v/>
      </c>
    </row>
    <row r="1024" spans="1:25" x14ac:dyDescent="0.25">
      <c r="A1024">
        <v>1033</v>
      </c>
      <c r="B1024" t="s">
        <v>511</v>
      </c>
      <c r="C1024">
        <v>61400</v>
      </c>
      <c r="D1024">
        <v>1073</v>
      </c>
      <c r="E1024" t="str">
        <f>IFERROR(IF(OR(HLOOKUP($A1024,'Z-scores'!$C$2:$UD$20,3,FALSE)&gt;2,HLOOKUP(A1024,'Z-scores'!$C$2:$UD$20,3,FALSE)&lt;-2),"",'Total-corrected counts'!E1024),"")</f>
        <v/>
      </c>
      <c r="F1024">
        <f>IFERROR(IF(OR(HLOOKUP($A1024,'Z-scores'!$C$2:$UD$20,4,FALSE)&gt;2,HLOOKUP($A1024,'Z-scores'!$C$2:$UD$20,4,FALSE)&lt;-2),"",'Total-corrected counts'!F1024),"")</f>
        <v>25.552307172364465</v>
      </c>
      <c r="G1024">
        <f>IFERROR(IF(OR(HLOOKUP($A1024,'Z-scores'!$C$2:$UD$20,5,FALSE)&gt;2,HLOOKUP($A1024,'Z-scores'!$C$2:$UD$20,5,FALSE)&lt;-2),"",'Total-corrected counts'!G1024),"")</f>
        <v>13.739418431772304</v>
      </c>
      <c r="H1024">
        <f>IFERROR(IF(OR(HLOOKUP($A1024,'Z-scores'!$C$2:$UD$20,6,FALSE)&gt;2,HLOOKUP($A1024,'Z-scores'!$C$2:$UD$20,6,FALSE)&lt;-2),"",'Total-corrected counts'!H1024),"")</f>
        <v>21.625002355854843</v>
      </c>
      <c r="I1024">
        <f>IFERROR(IF(OR(HLOOKUP($A1024,'Z-scores'!$C$2:$UD$20,7,FALSE)&gt;2,HLOOKUP($A1024,'Z-scores'!$C$2:$UD$20,7,FALSE)&lt;-2),"",'Total-corrected counts'!I1024),"")</f>
        <v>40.967987218283518</v>
      </c>
      <c r="J1024">
        <f>IFERROR(IF(OR(HLOOKUP($A1024,'Z-scores'!$C$2:$UD$20,8,FALSE)&gt;2,HLOOKUP($A1024,'Z-scores'!$C$2:$UD$20,8,FALSE)&lt;-2),"",'Total-corrected counts'!J1024),"")</f>
        <v>23.45070519761509</v>
      </c>
      <c r="K1024">
        <f>IFERROR(IF(OR(HLOOKUP($A1024,'Z-scores'!$C$2:$UD$20,9,FALSE)&gt;2,HLOOKUP($A1024,'Z-scores'!$C$2:$UD$20,9,FALSE)&lt;-2),"",'Total-corrected counts'!K1024),"")</f>
        <v>19.363398182730364</v>
      </c>
      <c r="L1024">
        <f>IFERROR(IF(OR(HLOOKUP($A1024,'Z-scores'!$C$2:$UD$20,10,FALSE)&gt;2,HLOOKUP($A1024,'Z-scores'!$C$2:$UD$20,10,FALSE)&lt;-2),"",'Total-corrected counts'!L1024),"")</f>
        <v>13.939430286973224</v>
      </c>
      <c r="M1024">
        <f>IFERROR(IF(OR(HLOOKUP($A1024,'Z-scores'!$C$2:$UD$20,11,FALSE)&gt;2,HLOOKUP($A1024,'Z-scores'!$C$2:$UD$20,11,FALSE)&lt;-2),"",'Total-corrected counts'!M1024),"")</f>
        <v>11.850863426632005</v>
      </c>
      <c r="N1024">
        <f>IFERROR(IF(OR(HLOOKUP($A1024,'Z-scores'!$C$2:$UD$20,12,FALSE)&gt;2,HLOOKUP($A1024,'Z-scores'!$C$2:$UD$20,12,FALSE)&lt;-2),"",'Total-corrected counts'!N1024),"")</f>
        <v>17.86095580398586</v>
      </c>
      <c r="O1024">
        <f>IFERROR(IF(OR(HLOOKUP($A1024,'Z-scores'!$C$2:$UD$20,13,FALSE)&gt;2,HLOOKUP($A1024,'Z-scores'!$C$2:$UD$20,13,FALSE)&lt;-2),"",'Total-corrected counts'!O1024),"")</f>
        <v>26.603021335925991</v>
      </c>
      <c r="P1024">
        <f>IFERROR(IF(OR(HLOOKUP($A1024,'Z-scores'!$C$2:$UD$20,14,FALSE)&gt;2,HLOOKUP($A1024,'Z-scores'!$C$2:$UD$20,14,FALSE)&lt;-2),"",'Total-corrected counts'!P1024),"")</f>
        <v>35.831372024434053</v>
      </c>
      <c r="Q1024">
        <f>IFERROR(IF(OR(HLOOKUP($A1024,'Z-scores'!$C$2:$UD$20,15,FALSE)&gt;2,HLOOKUP($A1024,'Z-scores'!$C$2:$UD$20,15,FALSE)&lt;-2),"",'Total-corrected counts'!Q1024),"")</f>
        <v>1.0043606805469962</v>
      </c>
      <c r="R1024">
        <f>IFERROR(IF(OR(HLOOKUP($A1024,'Z-scores'!$C$2:$UD$20,16,FALSE)&gt;2,HLOOKUP($A1024,'Z-scores'!$C$2:$UD$20,16,FALSE)&lt;-2),"",'Total-corrected counts'!R1024),"")</f>
        <v>25.884988109334024</v>
      </c>
      <c r="S1024">
        <f>IFERROR(IF(OR(HLOOKUP($A1024,'Z-scores'!$C$2:$UD$20,17,FALSE)&gt;2,HLOOKUP($A1024,'Z-scores'!$C$2:$UD$20,17,FALSE)&lt;-2),"",'Total-corrected counts'!S1024),"")</f>
        <v>20.926770958527534</v>
      </c>
      <c r="T1024">
        <f>IFERROR(IF(OR(HLOOKUP($A1024,'Z-scores'!$C$2:$UD$20,18,FALSE)&gt;2,HLOOKUP($A1024,'Z-scores'!$C$2:$UD$20,18,FALSE)&lt;-2),"",'Total-corrected counts'!T1024),"")</f>
        <v>36.254108655797303</v>
      </c>
      <c r="U1024">
        <f>IFERROR(IF(OR(HLOOKUP($A1024,'Z-scores'!$C$2:$UD$20,19,FALSE)&gt;2,HLOOKUP($A1024,'Z-scores'!$C$2:$UD$20,19,FALSE)&lt;-2),"",'Total-corrected counts'!U1024),"")</f>
        <v>7.1384246863649583</v>
      </c>
      <c r="V1024">
        <f t="shared" si="60"/>
        <v>1</v>
      </c>
      <c r="W1024">
        <f t="shared" si="61"/>
        <v>0.98207213218333622</v>
      </c>
      <c r="X1024">
        <f t="shared" si="62"/>
        <v>21.311139034028226</v>
      </c>
      <c r="Y1024">
        <f t="shared" si="63"/>
        <v>21.438000281864589</v>
      </c>
    </row>
    <row r="1025" spans="1:25" x14ac:dyDescent="0.25">
      <c r="A1025">
        <v>1034</v>
      </c>
      <c r="B1025" t="s">
        <v>1116</v>
      </c>
      <c r="C1025">
        <v>32100</v>
      </c>
      <c r="D1025">
        <v>589</v>
      </c>
      <c r="E1025" t="str">
        <f>IFERROR(IF(OR(HLOOKUP($A1025,'Z-scores'!$C$2:$UD$20,3,FALSE)&gt;2,HLOOKUP(A1025,'Z-scores'!$C$2:$UD$20,3,FALSE)&lt;-2),"",'Total-corrected counts'!E1025),"")</f>
        <v/>
      </c>
      <c r="F1025" t="str">
        <f>IFERROR(IF(OR(HLOOKUP($A1025,'Z-scores'!$C$2:$UD$20,4,FALSE)&gt;2,HLOOKUP($A1025,'Z-scores'!$C$2:$UD$20,4,FALSE)&lt;-2),"",'Total-corrected counts'!F1025),"")</f>
        <v/>
      </c>
      <c r="G1025" t="str">
        <f>IFERROR(IF(OR(HLOOKUP($A1025,'Z-scores'!$C$2:$UD$20,5,FALSE)&gt;2,HLOOKUP($A1025,'Z-scores'!$C$2:$UD$20,5,FALSE)&lt;-2),"",'Total-corrected counts'!G1025),"")</f>
        <v/>
      </c>
      <c r="H1025" t="str">
        <f>IFERROR(IF(OR(HLOOKUP($A1025,'Z-scores'!$C$2:$UD$20,6,FALSE)&gt;2,HLOOKUP($A1025,'Z-scores'!$C$2:$UD$20,6,FALSE)&lt;-2),"",'Total-corrected counts'!H1025),"")</f>
        <v/>
      </c>
      <c r="I1025" t="str">
        <f>IFERROR(IF(OR(HLOOKUP($A1025,'Z-scores'!$C$2:$UD$20,7,FALSE)&gt;2,HLOOKUP($A1025,'Z-scores'!$C$2:$UD$20,7,FALSE)&lt;-2),"",'Total-corrected counts'!I1025),"")</f>
        <v/>
      </c>
      <c r="J1025" t="str">
        <f>IFERROR(IF(OR(HLOOKUP($A1025,'Z-scores'!$C$2:$UD$20,8,FALSE)&gt;2,HLOOKUP($A1025,'Z-scores'!$C$2:$UD$20,8,FALSE)&lt;-2),"",'Total-corrected counts'!J1025),"")</f>
        <v/>
      </c>
      <c r="K1025" t="str">
        <f>IFERROR(IF(OR(HLOOKUP($A1025,'Z-scores'!$C$2:$UD$20,9,FALSE)&gt;2,HLOOKUP($A1025,'Z-scores'!$C$2:$UD$20,9,FALSE)&lt;-2),"",'Total-corrected counts'!K1025),"")</f>
        <v/>
      </c>
      <c r="L1025" t="str">
        <f>IFERROR(IF(OR(HLOOKUP($A1025,'Z-scores'!$C$2:$UD$20,10,FALSE)&gt;2,HLOOKUP($A1025,'Z-scores'!$C$2:$UD$20,10,FALSE)&lt;-2),"",'Total-corrected counts'!L1025),"")</f>
        <v/>
      </c>
      <c r="M1025" t="str">
        <f>IFERROR(IF(OR(HLOOKUP($A1025,'Z-scores'!$C$2:$UD$20,11,FALSE)&gt;2,HLOOKUP($A1025,'Z-scores'!$C$2:$UD$20,11,FALSE)&lt;-2),"",'Total-corrected counts'!M1025),"")</f>
        <v/>
      </c>
      <c r="N1025" t="str">
        <f>IFERROR(IF(OR(HLOOKUP($A1025,'Z-scores'!$C$2:$UD$20,12,FALSE)&gt;2,HLOOKUP($A1025,'Z-scores'!$C$2:$UD$20,12,FALSE)&lt;-2),"",'Total-corrected counts'!N1025),"")</f>
        <v/>
      </c>
      <c r="O1025" t="str">
        <f>IFERROR(IF(OR(HLOOKUP($A1025,'Z-scores'!$C$2:$UD$20,13,FALSE)&gt;2,HLOOKUP($A1025,'Z-scores'!$C$2:$UD$20,13,FALSE)&lt;-2),"",'Total-corrected counts'!O1025),"")</f>
        <v/>
      </c>
      <c r="P1025" t="str">
        <f>IFERROR(IF(OR(HLOOKUP($A1025,'Z-scores'!$C$2:$UD$20,14,FALSE)&gt;2,HLOOKUP($A1025,'Z-scores'!$C$2:$UD$20,14,FALSE)&lt;-2),"",'Total-corrected counts'!P1025),"")</f>
        <v/>
      </c>
      <c r="Q1025" t="str">
        <f>IFERROR(IF(OR(HLOOKUP($A1025,'Z-scores'!$C$2:$UD$20,15,FALSE)&gt;2,HLOOKUP($A1025,'Z-scores'!$C$2:$UD$20,15,FALSE)&lt;-2),"",'Total-corrected counts'!Q1025),"")</f>
        <v/>
      </c>
      <c r="R1025" t="str">
        <f>IFERROR(IF(OR(HLOOKUP($A1025,'Z-scores'!$C$2:$UD$20,16,FALSE)&gt;2,HLOOKUP($A1025,'Z-scores'!$C$2:$UD$20,16,FALSE)&lt;-2),"",'Total-corrected counts'!R1025),"")</f>
        <v/>
      </c>
      <c r="S1025" t="str">
        <f>IFERROR(IF(OR(HLOOKUP($A1025,'Z-scores'!$C$2:$UD$20,17,FALSE)&gt;2,HLOOKUP($A1025,'Z-scores'!$C$2:$UD$20,17,FALSE)&lt;-2),"",'Total-corrected counts'!S1025),"")</f>
        <v/>
      </c>
      <c r="T1025" t="str">
        <f>IFERROR(IF(OR(HLOOKUP($A1025,'Z-scores'!$C$2:$UD$20,18,FALSE)&gt;2,HLOOKUP($A1025,'Z-scores'!$C$2:$UD$20,18,FALSE)&lt;-2),"",'Total-corrected counts'!T1025),"")</f>
        <v/>
      </c>
      <c r="U1025" t="str">
        <f>IFERROR(IF(OR(HLOOKUP($A1025,'Z-scores'!$C$2:$UD$20,19,FALSE)&gt;2,HLOOKUP($A1025,'Z-scores'!$C$2:$UD$20,19,FALSE)&lt;-2),"",'Total-corrected counts'!U1025),"")</f>
        <v/>
      </c>
      <c r="V1025">
        <f t="shared" si="60"/>
        <v>1</v>
      </c>
      <c r="W1025" t="str">
        <f t="shared" si="61"/>
        <v/>
      </c>
      <c r="X1025" t="str">
        <f t="shared" si="62"/>
        <v/>
      </c>
      <c r="Y1025" t="str">
        <f t="shared" si="63"/>
        <v/>
      </c>
    </row>
    <row r="1026" spans="1:25" x14ac:dyDescent="0.25">
      <c r="A1026">
        <v>1035</v>
      </c>
      <c r="B1026" t="s">
        <v>512</v>
      </c>
      <c r="C1026">
        <v>8000</v>
      </c>
      <c r="D1026">
        <v>378</v>
      </c>
      <c r="E1026">
        <f>IFERROR(IF(OR(HLOOKUP($A1026,'Z-scores'!$C$2:$UD$20,3,FALSE)&gt;2,HLOOKUP(A1026,'Z-scores'!$C$2:$UD$20,3,FALSE)&lt;-2),"",'Total-corrected counts'!E1026),"")</f>
        <v>7.7719974986159457</v>
      </c>
      <c r="F1026">
        <f>IFERROR(IF(OR(HLOOKUP($A1026,'Z-scores'!$C$2:$UD$20,4,FALSE)&gt;2,HLOOKUP($A1026,'Z-scores'!$C$2:$UD$20,4,FALSE)&lt;-2),"",'Total-corrected counts'!F1026),"")</f>
        <v>27.160092792198629</v>
      </c>
      <c r="G1026">
        <f>IFERROR(IF(OR(HLOOKUP($A1026,'Z-scores'!$C$2:$UD$20,5,FALSE)&gt;2,HLOOKUP($A1026,'Z-scores'!$C$2:$UD$20,5,FALSE)&lt;-2),"",'Total-corrected counts'!G1026),"")</f>
        <v>31.941125987646608</v>
      </c>
      <c r="H1026">
        <f>IFERROR(IF(OR(HLOOKUP($A1026,'Z-scores'!$C$2:$UD$20,6,FALSE)&gt;2,HLOOKUP($A1026,'Z-scores'!$C$2:$UD$20,6,FALSE)&lt;-2),"",'Total-corrected counts'!H1026),"")</f>
        <v>26.155223959776659</v>
      </c>
      <c r="I1026">
        <f>IFERROR(IF(OR(HLOOKUP($A1026,'Z-scores'!$C$2:$UD$20,7,FALSE)&gt;2,HLOOKUP($A1026,'Z-scores'!$C$2:$UD$20,7,FALSE)&lt;-2),"",'Total-corrected counts'!I1026),"")</f>
        <v>12.153713070167068</v>
      </c>
      <c r="J1026">
        <f>IFERROR(IF(OR(HLOOKUP($A1026,'Z-scores'!$C$2:$UD$20,8,FALSE)&gt;2,HLOOKUP($A1026,'Z-scores'!$C$2:$UD$20,8,FALSE)&lt;-2),"",'Total-corrected counts'!J1026),"")</f>
        <v>19.156011289473216</v>
      </c>
      <c r="K1026">
        <f>IFERROR(IF(OR(HLOOKUP($A1026,'Z-scores'!$C$2:$UD$20,9,FALSE)&gt;2,HLOOKUP($A1026,'Z-scores'!$C$2:$UD$20,9,FALSE)&lt;-2),"",'Total-corrected counts'!K1026),"")</f>
        <v>13.525837560622108</v>
      </c>
      <c r="L1026">
        <f>IFERROR(IF(OR(HLOOKUP($A1026,'Z-scores'!$C$2:$UD$20,10,FALSE)&gt;2,HLOOKUP($A1026,'Z-scores'!$C$2:$UD$20,10,FALSE)&lt;-2),"",'Total-corrected counts'!L1026),"")</f>
        <v>41.668357096365071</v>
      </c>
      <c r="M1026">
        <f>IFERROR(IF(OR(HLOOKUP($A1026,'Z-scores'!$C$2:$UD$20,11,FALSE)&gt;2,HLOOKUP($A1026,'Z-scores'!$C$2:$UD$20,11,FALSE)&lt;-2),"",'Total-corrected counts'!M1026),"")</f>
        <v>16.168226968915903</v>
      </c>
      <c r="N1026">
        <f>IFERROR(IF(OR(HLOOKUP($A1026,'Z-scores'!$C$2:$UD$20,12,FALSE)&gt;2,HLOOKUP($A1026,'Z-scores'!$C$2:$UD$20,12,FALSE)&lt;-2),"",'Total-corrected counts'!N1026),"")</f>
        <v>36.684148837021759</v>
      </c>
      <c r="O1026">
        <f>IFERROR(IF(OR(HLOOKUP($A1026,'Z-scores'!$C$2:$UD$20,13,FALSE)&gt;2,HLOOKUP($A1026,'Z-scores'!$C$2:$UD$20,13,FALSE)&lt;-2),"",'Total-corrected counts'!O1026),"")</f>
        <v>14.686348527511832</v>
      </c>
      <c r="P1026">
        <f>IFERROR(IF(OR(HLOOKUP($A1026,'Z-scores'!$C$2:$UD$20,14,FALSE)&gt;2,HLOOKUP($A1026,'Z-scores'!$C$2:$UD$20,14,FALSE)&lt;-2),"",'Total-corrected counts'!P1026),"")</f>
        <v>16.266006908992846</v>
      </c>
      <c r="Q1026">
        <f>IFERROR(IF(OR(HLOOKUP($A1026,'Z-scores'!$C$2:$UD$20,15,FALSE)&gt;2,HLOOKUP($A1026,'Z-scores'!$C$2:$UD$20,15,FALSE)&lt;-2),"",'Total-corrected counts'!Q1026),"")</f>
        <v>28.053841533336975</v>
      </c>
      <c r="R1026">
        <f>IFERROR(IF(OR(HLOOKUP($A1026,'Z-scores'!$C$2:$UD$20,16,FALSE)&gt;2,HLOOKUP($A1026,'Z-scores'!$C$2:$UD$20,16,FALSE)&lt;-2),"",'Total-corrected counts'!R1026),"")</f>
        <v>17.762871871312338</v>
      </c>
      <c r="S1026">
        <f>IFERROR(IF(OR(HLOOKUP($A1026,'Z-scores'!$C$2:$UD$20,17,FALSE)&gt;2,HLOOKUP($A1026,'Z-scores'!$C$2:$UD$20,17,FALSE)&lt;-2),"",'Total-corrected counts'!S1026),"")</f>
        <v>33.129982661450988</v>
      </c>
      <c r="T1026">
        <f>IFERROR(IF(OR(HLOOKUP($A1026,'Z-scores'!$C$2:$UD$20,18,FALSE)&gt;2,HLOOKUP($A1026,'Z-scores'!$C$2:$UD$20,18,FALSE)&lt;-2),"",'Total-corrected counts'!T1026),"")</f>
        <v>24.364135580057148</v>
      </c>
      <c r="U1026">
        <f>IFERROR(IF(OR(HLOOKUP($A1026,'Z-scores'!$C$2:$UD$20,19,FALSE)&gt;2,HLOOKUP($A1026,'Z-scores'!$C$2:$UD$20,19,FALSE)&lt;-2),"",'Total-corrected counts'!U1026),"")</f>
        <v>20.512664737049946</v>
      </c>
      <c r="V1026">
        <f t="shared" si="60"/>
        <v>1</v>
      </c>
      <c r="W1026">
        <f t="shared" si="61"/>
        <v>0.64792576638203792</v>
      </c>
      <c r="X1026">
        <f t="shared" si="62"/>
        <v>21.744509580420136</v>
      </c>
      <c r="Y1026">
        <f t="shared" si="63"/>
        <v>23.932500082091728</v>
      </c>
    </row>
    <row r="1027" spans="1:25" x14ac:dyDescent="0.25">
      <c r="A1027">
        <v>1036</v>
      </c>
      <c r="B1027" t="s">
        <v>1117</v>
      </c>
      <c r="C1027">
        <v>107200</v>
      </c>
      <c r="D1027">
        <v>784</v>
      </c>
      <c r="E1027" t="str">
        <f>IFERROR(IF(OR(HLOOKUP($A1027,'Z-scores'!$C$2:$UD$20,3,FALSE)&gt;2,HLOOKUP(A1027,'Z-scores'!$C$2:$UD$20,3,FALSE)&lt;-2),"",'Total-corrected counts'!E1027),"")</f>
        <v/>
      </c>
      <c r="F1027" t="str">
        <f>IFERROR(IF(OR(HLOOKUP($A1027,'Z-scores'!$C$2:$UD$20,4,FALSE)&gt;2,HLOOKUP($A1027,'Z-scores'!$C$2:$UD$20,4,FALSE)&lt;-2),"",'Total-corrected counts'!F1027),"")</f>
        <v/>
      </c>
      <c r="G1027" t="str">
        <f>IFERROR(IF(OR(HLOOKUP($A1027,'Z-scores'!$C$2:$UD$20,5,FALSE)&gt;2,HLOOKUP($A1027,'Z-scores'!$C$2:$UD$20,5,FALSE)&lt;-2),"",'Total-corrected counts'!G1027),"")</f>
        <v/>
      </c>
      <c r="H1027" t="str">
        <f>IFERROR(IF(OR(HLOOKUP($A1027,'Z-scores'!$C$2:$UD$20,6,FALSE)&gt;2,HLOOKUP($A1027,'Z-scores'!$C$2:$UD$20,6,FALSE)&lt;-2),"",'Total-corrected counts'!H1027),"")</f>
        <v/>
      </c>
      <c r="I1027" t="str">
        <f>IFERROR(IF(OR(HLOOKUP($A1027,'Z-scores'!$C$2:$UD$20,7,FALSE)&gt;2,HLOOKUP($A1027,'Z-scores'!$C$2:$UD$20,7,FALSE)&lt;-2),"",'Total-corrected counts'!I1027),"")</f>
        <v/>
      </c>
      <c r="J1027" t="str">
        <f>IFERROR(IF(OR(HLOOKUP($A1027,'Z-scores'!$C$2:$UD$20,8,FALSE)&gt;2,HLOOKUP($A1027,'Z-scores'!$C$2:$UD$20,8,FALSE)&lt;-2),"",'Total-corrected counts'!J1027),"")</f>
        <v/>
      </c>
      <c r="K1027" t="str">
        <f>IFERROR(IF(OR(HLOOKUP($A1027,'Z-scores'!$C$2:$UD$20,9,FALSE)&gt;2,HLOOKUP($A1027,'Z-scores'!$C$2:$UD$20,9,FALSE)&lt;-2),"",'Total-corrected counts'!K1027),"")</f>
        <v/>
      </c>
      <c r="L1027" t="str">
        <f>IFERROR(IF(OR(HLOOKUP($A1027,'Z-scores'!$C$2:$UD$20,10,FALSE)&gt;2,HLOOKUP($A1027,'Z-scores'!$C$2:$UD$20,10,FALSE)&lt;-2),"",'Total-corrected counts'!L1027),"")</f>
        <v/>
      </c>
      <c r="M1027" t="str">
        <f>IFERROR(IF(OR(HLOOKUP($A1027,'Z-scores'!$C$2:$UD$20,11,FALSE)&gt;2,HLOOKUP($A1027,'Z-scores'!$C$2:$UD$20,11,FALSE)&lt;-2),"",'Total-corrected counts'!M1027),"")</f>
        <v/>
      </c>
      <c r="N1027" t="str">
        <f>IFERROR(IF(OR(HLOOKUP($A1027,'Z-scores'!$C$2:$UD$20,12,FALSE)&gt;2,HLOOKUP($A1027,'Z-scores'!$C$2:$UD$20,12,FALSE)&lt;-2),"",'Total-corrected counts'!N1027),"")</f>
        <v/>
      </c>
      <c r="O1027" t="str">
        <f>IFERROR(IF(OR(HLOOKUP($A1027,'Z-scores'!$C$2:$UD$20,13,FALSE)&gt;2,HLOOKUP($A1027,'Z-scores'!$C$2:$UD$20,13,FALSE)&lt;-2),"",'Total-corrected counts'!O1027),"")</f>
        <v/>
      </c>
      <c r="P1027" t="str">
        <f>IFERROR(IF(OR(HLOOKUP($A1027,'Z-scores'!$C$2:$UD$20,14,FALSE)&gt;2,HLOOKUP($A1027,'Z-scores'!$C$2:$UD$20,14,FALSE)&lt;-2),"",'Total-corrected counts'!P1027),"")</f>
        <v/>
      </c>
      <c r="Q1027" t="str">
        <f>IFERROR(IF(OR(HLOOKUP($A1027,'Z-scores'!$C$2:$UD$20,15,FALSE)&gt;2,HLOOKUP($A1027,'Z-scores'!$C$2:$UD$20,15,FALSE)&lt;-2),"",'Total-corrected counts'!Q1027),"")</f>
        <v/>
      </c>
      <c r="R1027" t="str">
        <f>IFERROR(IF(OR(HLOOKUP($A1027,'Z-scores'!$C$2:$UD$20,16,FALSE)&gt;2,HLOOKUP($A1027,'Z-scores'!$C$2:$UD$20,16,FALSE)&lt;-2),"",'Total-corrected counts'!R1027),"")</f>
        <v/>
      </c>
      <c r="S1027" t="str">
        <f>IFERROR(IF(OR(HLOOKUP($A1027,'Z-scores'!$C$2:$UD$20,17,FALSE)&gt;2,HLOOKUP($A1027,'Z-scores'!$C$2:$UD$20,17,FALSE)&lt;-2),"",'Total-corrected counts'!S1027),"")</f>
        <v/>
      </c>
      <c r="T1027" t="str">
        <f>IFERROR(IF(OR(HLOOKUP($A1027,'Z-scores'!$C$2:$UD$20,18,FALSE)&gt;2,HLOOKUP($A1027,'Z-scores'!$C$2:$UD$20,18,FALSE)&lt;-2),"",'Total-corrected counts'!T1027),"")</f>
        <v/>
      </c>
      <c r="U1027" t="str">
        <f>IFERROR(IF(OR(HLOOKUP($A1027,'Z-scores'!$C$2:$UD$20,19,FALSE)&gt;2,HLOOKUP($A1027,'Z-scores'!$C$2:$UD$20,19,FALSE)&lt;-2),"",'Total-corrected counts'!U1027),"")</f>
        <v/>
      </c>
      <c r="V1027">
        <f t="shared" si="60"/>
        <v>1</v>
      </c>
      <c r="W1027" t="str">
        <f t="shared" si="61"/>
        <v/>
      </c>
      <c r="X1027" t="str">
        <f t="shared" si="62"/>
        <v/>
      </c>
      <c r="Y1027" t="str">
        <f t="shared" si="63"/>
        <v/>
      </c>
    </row>
    <row r="1028" spans="1:25" x14ac:dyDescent="0.25">
      <c r="A1028">
        <v>1037</v>
      </c>
      <c r="B1028" t="s">
        <v>513</v>
      </c>
      <c r="C1028">
        <v>44700</v>
      </c>
      <c r="D1028">
        <v>822</v>
      </c>
      <c r="E1028">
        <f>IFERROR(IF(OR(HLOOKUP($A1028,'Z-scores'!$C$2:$UD$20,3,FALSE)&gt;2,HLOOKUP(A1028,'Z-scores'!$C$2:$UD$20,3,FALSE)&lt;-2),"",'Total-corrected counts'!E1028),"")</f>
        <v>8.1474292451244317</v>
      </c>
      <c r="F1028">
        <f>IFERROR(IF(OR(HLOOKUP($A1028,'Z-scores'!$C$2:$UD$20,4,FALSE)&gt;2,HLOOKUP($A1028,'Z-scores'!$C$2:$UD$20,4,FALSE)&lt;-2),"",'Total-corrected counts'!F1028),"")</f>
        <v>7.9158832813263906</v>
      </c>
      <c r="G1028">
        <f>IFERROR(IF(OR(HLOOKUP($A1028,'Z-scores'!$C$2:$UD$20,5,FALSE)&gt;2,HLOOKUP($A1028,'Z-scores'!$C$2:$UD$20,5,FALSE)&lt;-2),"",'Total-corrected counts'!G1028),"")</f>
        <v>80.76441128002223</v>
      </c>
      <c r="H1028">
        <f>IFERROR(IF(OR(HLOOKUP($A1028,'Z-scores'!$C$2:$UD$20,6,FALSE)&gt;2,HLOOKUP($A1028,'Z-scores'!$C$2:$UD$20,6,FALSE)&lt;-2),"",'Total-corrected counts'!H1028),"")</f>
        <v>49.246091549566145</v>
      </c>
      <c r="I1028">
        <f>IFERROR(IF(OR(HLOOKUP($A1028,'Z-scores'!$C$2:$UD$20,7,FALSE)&gt;2,HLOOKUP($A1028,'Z-scores'!$C$2:$UD$20,7,FALSE)&lt;-2),"",'Total-corrected counts'!I1028),"")</f>
        <v>11.236335538528316</v>
      </c>
      <c r="J1028">
        <f>IFERROR(IF(OR(HLOOKUP($A1028,'Z-scores'!$C$2:$UD$20,8,FALSE)&gt;2,HLOOKUP($A1028,'Z-scores'!$C$2:$UD$20,8,FALSE)&lt;-2),"",'Total-corrected counts'!J1028),"")</f>
        <v>8.5893878162837431</v>
      </c>
      <c r="K1028">
        <f>IFERROR(IF(OR(HLOOKUP($A1028,'Z-scores'!$C$2:$UD$20,9,FALSE)&gt;2,HLOOKUP($A1028,'Z-scores'!$C$2:$UD$20,9,FALSE)&lt;-2),"",'Total-corrected counts'!K1028),"")</f>
        <v>48.51552483416021</v>
      </c>
      <c r="L1028">
        <f>IFERROR(IF(OR(HLOOKUP($A1028,'Z-scores'!$C$2:$UD$20,10,FALSE)&gt;2,HLOOKUP($A1028,'Z-scores'!$C$2:$UD$20,10,FALSE)&lt;-2),"",'Total-corrected counts'!L1028),"")</f>
        <v>9.2429756031306169</v>
      </c>
      <c r="M1028">
        <f>IFERROR(IF(OR(HLOOKUP($A1028,'Z-scores'!$C$2:$UD$20,11,FALSE)&gt;2,HLOOKUP($A1028,'Z-scores'!$C$2:$UD$20,11,FALSE)&lt;-2),"",'Total-corrected counts'!M1028),"")</f>
        <v>22.121304553367128</v>
      </c>
      <c r="N1028">
        <f>IFERROR(IF(OR(HLOOKUP($A1028,'Z-scores'!$C$2:$UD$20,12,FALSE)&gt;2,HLOOKUP($A1028,'Z-scores'!$C$2:$UD$20,12,FALSE)&lt;-2),"",'Total-corrected counts'!N1028),"")</f>
        <v>22.406381190736493</v>
      </c>
      <c r="O1028">
        <f>IFERROR(IF(OR(HLOOKUP($A1028,'Z-scores'!$C$2:$UD$20,13,FALSE)&gt;2,HLOOKUP($A1028,'Z-scores'!$C$2:$UD$20,13,FALSE)&lt;-2),"",'Total-corrected counts'!O1028),"")</f>
        <v>36.88413837340277</v>
      </c>
      <c r="P1028">
        <f>IFERROR(IF(OR(HLOOKUP($A1028,'Z-scores'!$C$2:$UD$20,14,FALSE)&gt;2,HLOOKUP($A1028,'Z-scores'!$C$2:$UD$20,14,FALSE)&lt;-2),"",'Total-corrected counts'!P1028),"")</f>
        <v>58.691821566263464</v>
      </c>
      <c r="Q1028">
        <f>IFERROR(IF(OR(HLOOKUP($A1028,'Z-scores'!$C$2:$UD$20,15,FALSE)&gt;2,HLOOKUP($A1028,'Z-scores'!$C$2:$UD$20,15,FALSE)&lt;-2),"",'Total-corrected counts'!Q1028),"")</f>
        <v>63.147958905071341</v>
      </c>
      <c r="R1028">
        <f>IFERROR(IF(OR(HLOOKUP($A1028,'Z-scores'!$C$2:$UD$20,16,FALSE)&gt;2,HLOOKUP($A1028,'Z-scores'!$C$2:$UD$20,16,FALSE)&lt;-2),"",'Total-corrected counts'!R1028),"")</f>
        <v>64.768567770785623</v>
      </c>
      <c r="S1028">
        <f>IFERROR(IF(OR(HLOOKUP($A1028,'Z-scores'!$C$2:$UD$20,17,FALSE)&gt;2,HLOOKUP($A1028,'Z-scores'!$C$2:$UD$20,17,FALSE)&lt;-2),"",'Total-corrected counts'!S1028),"")</f>
        <v>70.325893065557523</v>
      </c>
      <c r="T1028">
        <f>IFERROR(IF(OR(HLOOKUP($A1028,'Z-scores'!$C$2:$UD$20,18,FALSE)&gt;2,HLOOKUP($A1028,'Z-scores'!$C$2:$UD$20,18,FALSE)&lt;-2),"",'Total-corrected counts'!T1028),"")</f>
        <v>45.309044798738149</v>
      </c>
      <c r="U1028">
        <f>IFERROR(IF(OR(HLOOKUP($A1028,'Z-scores'!$C$2:$UD$20,19,FALSE)&gt;2,HLOOKUP($A1028,'Z-scores'!$C$2:$UD$20,19,FALSE)&lt;-2),"",'Total-corrected counts'!U1028),"")</f>
        <v>35.167047816596728</v>
      </c>
      <c r="V1028">
        <f t="shared" ref="V1028:V1091" si="64">IFERROR(IF(AND(X1028=0,Y1028=0),0,1),0)</f>
        <v>1</v>
      </c>
      <c r="W1028">
        <f t="shared" ref="W1028:W1091" si="65">IFERROR(_xlfn.T.TEST(E1028:M1028,N1028:U1028,2,2),"")</f>
        <v>5.8925697886630553E-2</v>
      </c>
      <c r="X1028">
        <f t="shared" ref="X1028:X1091" si="66">IFERROR(AVERAGE(E1028:M1028),"")</f>
        <v>27.308815966834356</v>
      </c>
      <c r="Y1028">
        <f t="shared" ref="Y1028:Y1091" si="67">IFERROR(AVERAGE(N1028:U1028),"")</f>
        <v>49.587606685894009</v>
      </c>
    </row>
    <row r="1029" spans="1:25" x14ac:dyDescent="0.25">
      <c r="A1029">
        <v>1038</v>
      </c>
      <c r="B1029" t="s">
        <v>514</v>
      </c>
      <c r="C1029">
        <v>4700</v>
      </c>
      <c r="D1029">
        <v>329</v>
      </c>
      <c r="E1029">
        <f>IFERROR(IF(OR(HLOOKUP($A1029,'Z-scores'!$C$2:$UD$20,3,FALSE)&gt;2,HLOOKUP(A1029,'Z-scores'!$C$2:$UD$20,3,FALSE)&lt;-2),"",'Total-corrected counts'!E1029),"")</f>
        <v>7.7663940397128339</v>
      </c>
      <c r="F1029">
        <f>IFERROR(IF(OR(HLOOKUP($A1029,'Z-scores'!$C$2:$UD$20,4,FALSE)&gt;2,HLOOKUP($A1029,'Z-scores'!$C$2:$UD$20,4,FALSE)&lt;-2),"",'Total-corrected counts'!F1029),"")</f>
        <v>2.1245738547808655</v>
      </c>
      <c r="G1029">
        <f>IFERROR(IF(OR(HLOOKUP($A1029,'Z-scores'!$C$2:$UD$20,5,FALSE)&gt;2,HLOOKUP($A1029,'Z-scores'!$C$2:$UD$20,5,FALSE)&lt;-2),"",'Total-corrected counts'!G1029),"")</f>
        <v>0.93677852943902074</v>
      </c>
      <c r="H1029">
        <f>IFERROR(IF(OR(HLOOKUP($A1029,'Z-scores'!$C$2:$UD$20,6,FALSE)&gt;2,HLOOKUP($A1029,'Z-scores'!$C$2:$UD$20,6,FALSE)&lt;-2),"",'Total-corrected counts'!H1029),"")</f>
        <v>1.1726921871477125</v>
      </c>
      <c r="I1029">
        <f>IFERROR(IF(OR(HLOOKUP($A1029,'Z-scores'!$C$2:$UD$20,7,FALSE)&gt;2,HLOOKUP($A1029,'Z-scores'!$C$2:$UD$20,7,FALSE)&lt;-2),"",'Total-corrected counts'!I1029),"")</f>
        <v>1.0343585591631548</v>
      </c>
      <c r="J1029">
        <f>IFERROR(IF(OR(HLOOKUP($A1029,'Z-scores'!$C$2:$UD$20,8,FALSE)&gt;2,HLOOKUP($A1029,'Z-scores'!$C$2:$UD$20,8,FALSE)&lt;-2),"",'Total-corrected counts'!J1029),"")</f>
        <v>42.453862857751453</v>
      </c>
      <c r="K1029">
        <f>IFERROR(IF(OR(HLOOKUP($A1029,'Z-scores'!$C$2:$UD$20,9,FALSE)&gt;2,HLOOKUP($A1029,'Z-scores'!$C$2:$UD$20,9,FALSE)&lt;-2),"",'Total-corrected counts'!K1029),"")</f>
        <v>32.144489659401302</v>
      </c>
      <c r="L1029">
        <f>IFERROR(IF(OR(HLOOKUP($A1029,'Z-scores'!$C$2:$UD$20,10,FALSE)&gt;2,HLOOKUP($A1029,'Z-scores'!$C$2:$UD$20,10,FALSE)&lt;-2),"",'Total-corrected counts'!L1029),"")</f>
        <v>18.155214960920205</v>
      </c>
      <c r="M1029">
        <f>IFERROR(IF(OR(HLOOKUP($A1029,'Z-scores'!$C$2:$UD$20,11,FALSE)&gt;2,HLOOKUP($A1029,'Z-scores'!$C$2:$UD$20,11,FALSE)&lt;-2),"",'Total-corrected counts'!M1029),"")</f>
        <v>26.765810904084493</v>
      </c>
      <c r="N1029" t="str">
        <f>IFERROR(IF(OR(HLOOKUP($A1029,'Z-scores'!$C$2:$UD$20,12,FALSE)&gt;2,HLOOKUP($A1029,'Z-scores'!$C$2:$UD$20,12,FALSE)&lt;-2),"",'Total-corrected counts'!N1029),"")</f>
        <v/>
      </c>
      <c r="O1029">
        <f>IFERROR(IF(OR(HLOOKUP($A1029,'Z-scores'!$C$2:$UD$20,13,FALSE)&gt;2,HLOOKUP($A1029,'Z-scores'!$C$2:$UD$20,13,FALSE)&lt;-2),"",'Total-corrected counts'!O1029),"")</f>
        <v>6.4076094400509911</v>
      </c>
      <c r="P1029">
        <f>IFERROR(IF(OR(HLOOKUP($A1029,'Z-scores'!$C$2:$UD$20,14,FALSE)&gt;2,HLOOKUP($A1029,'Z-scores'!$C$2:$UD$20,14,FALSE)&lt;-2),"",'Total-corrected counts'!P1029),"")</f>
        <v>28.753992244798702</v>
      </c>
      <c r="Q1029">
        <f>IFERROR(IF(OR(HLOOKUP($A1029,'Z-scores'!$C$2:$UD$20,15,FALSE)&gt;2,HLOOKUP($A1029,'Z-scores'!$C$2:$UD$20,15,FALSE)&lt;-2),"",'Total-corrected counts'!Q1029),"")</f>
        <v>57.843374339852247</v>
      </c>
      <c r="R1029">
        <f>IFERROR(IF(OR(HLOOKUP($A1029,'Z-scores'!$C$2:$UD$20,16,FALSE)&gt;2,HLOOKUP($A1029,'Z-scores'!$C$2:$UD$20,16,FALSE)&lt;-2),"",'Total-corrected counts'!R1029),"")</f>
        <v>4.7883221038164328</v>
      </c>
      <c r="S1029">
        <f>IFERROR(IF(OR(HLOOKUP($A1029,'Z-scores'!$C$2:$UD$20,17,FALSE)&gt;2,HLOOKUP($A1029,'Z-scores'!$C$2:$UD$20,17,FALSE)&lt;-2),"",'Total-corrected counts'!S1029),"")</f>
        <v>1.4168319637291018</v>
      </c>
      <c r="T1029" t="str">
        <f>IFERROR(IF(OR(HLOOKUP($A1029,'Z-scores'!$C$2:$UD$20,18,FALSE)&gt;2,HLOOKUP($A1029,'Z-scores'!$C$2:$UD$20,18,FALSE)&lt;-2),"",'Total-corrected counts'!T1029),"")</f>
        <v/>
      </c>
      <c r="U1029">
        <f>IFERROR(IF(OR(HLOOKUP($A1029,'Z-scores'!$C$2:$UD$20,19,FALSE)&gt;2,HLOOKUP($A1029,'Z-scores'!$C$2:$UD$20,19,FALSE)&lt;-2),"",'Total-corrected counts'!U1029),"")</f>
        <v>8.4706413299601202</v>
      </c>
      <c r="V1029">
        <f t="shared" si="64"/>
        <v>1</v>
      </c>
      <c r="W1029">
        <f t="shared" si="65"/>
        <v>0.7445379314917171</v>
      </c>
      <c r="X1029">
        <f t="shared" si="66"/>
        <v>14.728241728044559</v>
      </c>
      <c r="Y1029">
        <f t="shared" si="67"/>
        <v>17.946795237034596</v>
      </c>
    </row>
    <row r="1030" spans="1:25" x14ac:dyDescent="0.25">
      <c r="A1030">
        <v>1039</v>
      </c>
      <c r="B1030" t="s">
        <v>515</v>
      </c>
      <c r="C1030">
        <v>90400</v>
      </c>
      <c r="D1030">
        <v>720</v>
      </c>
      <c r="E1030">
        <f>IFERROR(IF(OR(HLOOKUP($A1030,'Z-scores'!$C$2:$UD$20,3,FALSE)&gt;2,HLOOKUP(A1030,'Z-scores'!$C$2:$UD$20,3,FALSE)&lt;-2),"",'Total-corrected counts'!E1030),"")</f>
        <v>0</v>
      </c>
      <c r="F1030">
        <f>IFERROR(IF(OR(HLOOKUP($A1030,'Z-scores'!$C$2:$UD$20,4,FALSE)&gt;2,HLOOKUP($A1030,'Z-scores'!$C$2:$UD$20,4,FALSE)&lt;-2),"",'Total-corrected counts'!F1030),"")</f>
        <v>0.16405975712593554</v>
      </c>
      <c r="G1030">
        <f>IFERROR(IF(OR(HLOOKUP($A1030,'Z-scores'!$C$2:$UD$20,5,FALSE)&gt;2,HLOOKUP($A1030,'Z-scores'!$C$2:$UD$20,5,FALSE)&lt;-2),"",'Total-corrected counts'!G1030),"")</f>
        <v>0</v>
      </c>
      <c r="H1030">
        <f>IFERROR(IF(OR(HLOOKUP($A1030,'Z-scores'!$C$2:$UD$20,6,FALSE)&gt;2,HLOOKUP($A1030,'Z-scores'!$C$2:$UD$20,6,FALSE)&lt;-2),"",'Total-corrected counts'!H1030),"")</f>
        <v>0</v>
      </c>
      <c r="I1030">
        <f>IFERROR(IF(OR(HLOOKUP($A1030,'Z-scores'!$C$2:$UD$20,7,FALSE)&gt;2,HLOOKUP($A1030,'Z-scores'!$C$2:$UD$20,7,FALSE)&lt;-2),"",'Total-corrected counts'!I1030),"")</f>
        <v>0</v>
      </c>
      <c r="J1030">
        <f>IFERROR(IF(OR(HLOOKUP($A1030,'Z-scores'!$C$2:$UD$20,8,FALSE)&gt;2,HLOOKUP($A1030,'Z-scores'!$C$2:$UD$20,8,FALSE)&lt;-2),"",'Total-corrected counts'!J1030),"")</f>
        <v>0</v>
      </c>
      <c r="K1030">
        <f>IFERROR(IF(OR(HLOOKUP($A1030,'Z-scores'!$C$2:$UD$20,9,FALSE)&gt;2,HLOOKUP($A1030,'Z-scores'!$C$2:$UD$20,9,FALSE)&lt;-2),"",'Total-corrected counts'!K1030),"")</f>
        <v>0</v>
      </c>
      <c r="L1030">
        <f>IFERROR(IF(OR(HLOOKUP($A1030,'Z-scores'!$C$2:$UD$20,10,FALSE)&gt;2,HLOOKUP($A1030,'Z-scores'!$C$2:$UD$20,10,FALSE)&lt;-2),"",'Total-corrected counts'!L1030),"")</f>
        <v>0</v>
      </c>
      <c r="M1030">
        <f>IFERROR(IF(OR(HLOOKUP($A1030,'Z-scores'!$C$2:$UD$20,11,FALSE)&gt;2,HLOOKUP($A1030,'Z-scores'!$C$2:$UD$20,11,FALSE)&lt;-2),"",'Total-corrected counts'!M1030),"")</f>
        <v>0</v>
      </c>
      <c r="N1030" t="str">
        <f>IFERROR(IF(OR(HLOOKUP($A1030,'Z-scores'!$C$2:$UD$20,12,FALSE)&gt;2,HLOOKUP($A1030,'Z-scores'!$C$2:$UD$20,12,FALSE)&lt;-2),"",'Total-corrected counts'!N1030),"")</f>
        <v/>
      </c>
      <c r="O1030">
        <f>IFERROR(IF(OR(HLOOKUP($A1030,'Z-scores'!$C$2:$UD$20,13,FALSE)&gt;2,HLOOKUP($A1030,'Z-scores'!$C$2:$UD$20,13,FALSE)&lt;-2),"",'Total-corrected counts'!O1030),"")</f>
        <v>0</v>
      </c>
      <c r="P1030">
        <f>IFERROR(IF(OR(HLOOKUP($A1030,'Z-scores'!$C$2:$UD$20,14,FALSE)&gt;2,HLOOKUP($A1030,'Z-scores'!$C$2:$UD$20,14,FALSE)&lt;-2),"",'Total-corrected counts'!P1030),"")</f>
        <v>0</v>
      </c>
      <c r="Q1030">
        <f>IFERROR(IF(OR(HLOOKUP($A1030,'Z-scores'!$C$2:$UD$20,15,FALSE)&gt;2,HLOOKUP($A1030,'Z-scores'!$C$2:$UD$20,15,FALSE)&lt;-2),"",'Total-corrected counts'!Q1030),"")</f>
        <v>0</v>
      </c>
      <c r="R1030">
        <f>IFERROR(IF(OR(HLOOKUP($A1030,'Z-scores'!$C$2:$UD$20,16,FALSE)&gt;2,HLOOKUP($A1030,'Z-scores'!$C$2:$UD$20,16,FALSE)&lt;-2),"",'Total-corrected counts'!R1030),"")</f>
        <v>3.2055712828896618E-2</v>
      </c>
      <c r="S1030">
        <f>IFERROR(IF(OR(HLOOKUP($A1030,'Z-scores'!$C$2:$UD$20,17,FALSE)&gt;2,HLOOKUP($A1030,'Z-scores'!$C$2:$UD$20,17,FALSE)&lt;-2),"",'Total-corrected counts'!S1030),"")</f>
        <v>0</v>
      </c>
      <c r="T1030">
        <f>IFERROR(IF(OR(HLOOKUP($A1030,'Z-scores'!$C$2:$UD$20,18,FALSE)&gt;2,HLOOKUP($A1030,'Z-scores'!$C$2:$UD$20,18,FALSE)&lt;-2),"",'Total-corrected counts'!T1030),"")</f>
        <v>0.19759348319510378</v>
      </c>
      <c r="U1030">
        <f>IFERROR(IF(OR(HLOOKUP($A1030,'Z-scores'!$C$2:$UD$20,19,FALSE)&gt;2,HLOOKUP($A1030,'Z-scores'!$C$2:$UD$20,19,FALSE)&lt;-2),"",'Total-corrected counts'!U1030),"")</f>
        <v>0.15188137630563742</v>
      </c>
      <c r="V1030">
        <f t="shared" si="64"/>
        <v>1</v>
      </c>
      <c r="W1030">
        <f t="shared" si="65"/>
        <v>0.31317588867262014</v>
      </c>
      <c r="X1030">
        <f t="shared" si="66"/>
        <v>1.8228861902881727E-2</v>
      </c>
      <c r="Y1030">
        <f t="shared" si="67"/>
        <v>5.4504367475662549E-2</v>
      </c>
    </row>
    <row r="1031" spans="1:25" x14ac:dyDescent="0.25">
      <c r="A1031">
        <v>1040</v>
      </c>
      <c r="B1031" t="s">
        <v>1118</v>
      </c>
      <c r="C1031">
        <v>117600</v>
      </c>
      <c r="D1031">
        <v>1024</v>
      </c>
      <c r="E1031" t="str">
        <f>IFERROR(IF(OR(HLOOKUP($A1031,'Z-scores'!$C$2:$UD$20,3,FALSE)&gt;2,HLOOKUP(A1031,'Z-scores'!$C$2:$UD$20,3,FALSE)&lt;-2),"",'Total-corrected counts'!E1031),"")</f>
        <v/>
      </c>
      <c r="F1031" t="str">
        <f>IFERROR(IF(OR(HLOOKUP($A1031,'Z-scores'!$C$2:$UD$20,4,FALSE)&gt;2,HLOOKUP($A1031,'Z-scores'!$C$2:$UD$20,4,FALSE)&lt;-2),"",'Total-corrected counts'!F1031),"")</f>
        <v/>
      </c>
      <c r="G1031" t="str">
        <f>IFERROR(IF(OR(HLOOKUP($A1031,'Z-scores'!$C$2:$UD$20,5,FALSE)&gt;2,HLOOKUP($A1031,'Z-scores'!$C$2:$UD$20,5,FALSE)&lt;-2),"",'Total-corrected counts'!G1031),"")</f>
        <v/>
      </c>
      <c r="H1031" t="str">
        <f>IFERROR(IF(OR(HLOOKUP($A1031,'Z-scores'!$C$2:$UD$20,6,FALSE)&gt;2,HLOOKUP($A1031,'Z-scores'!$C$2:$UD$20,6,FALSE)&lt;-2),"",'Total-corrected counts'!H1031),"")</f>
        <v/>
      </c>
      <c r="I1031" t="str">
        <f>IFERROR(IF(OR(HLOOKUP($A1031,'Z-scores'!$C$2:$UD$20,7,FALSE)&gt;2,HLOOKUP($A1031,'Z-scores'!$C$2:$UD$20,7,FALSE)&lt;-2),"",'Total-corrected counts'!I1031),"")</f>
        <v/>
      </c>
      <c r="J1031" t="str">
        <f>IFERROR(IF(OR(HLOOKUP($A1031,'Z-scores'!$C$2:$UD$20,8,FALSE)&gt;2,HLOOKUP($A1031,'Z-scores'!$C$2:$UD$20,8,FALSE)&lt;-2),"",'Total-corrected counts'!J1031),"")</f>
        <v/>
      </c>
      <c r="K1031" t="str">
        <f>IFERROR(IF(OR(HLOOKUP($A1031,'Z-scores'!$C$2:$UD$20,9,FALSE)&gt;2,HLOOKUP($A1031,'Z-scores'!$C$2:$UD$20,9,FALSE)&lt;-2),"",'Total-corrected counts'!K1031),"")</f>
        <v/>
      </c>
      <c r="L1031" t="str">
        <f>IFERROR(IF(OR(HLOOKUP($A1031,'Z-scores'!$C$2:$UD$20,10,FALSE)&gt;2,HLOOKUP($A1031,'Z-scores'!$C$2:$UD$20,10,FALSE)&lt;-2),"",'Total-corrected counts'!L1031),"")</f>
        <v/>
      </c>
      <c r="M1031" t="str">
        <f>IFERROR(IF(OR(HLOOKUP($A1031,'Z-scores'!$C$2:$UD$20,11,FALSE)&gt;2,HLOOKUP($A1031,'Z-scores'!$C$2:$UD$20,11,FALSE)&lt;-2),"",'Total-corrected counts'!M1031),"")</f>
        <v/>
      </c>
      <c r="N1031" t="str">
        <f>IFERROR(IF(OR(HLOOKUP($A1031,'Z-scores'!$C$2:$UD$20,12,FALSE)&gt;2,HLOOKUP($A1031,'Z-scores'!$C$2:$UD$20,12,FALSE)&lt;-2),"",'Total-corrected counts'!N1031),"")</f>
        <v/>
      </c>
      <c r="O1031" t="str">
        <f>IFERROR(IF(OR(HLOOKUP($A1031,'Z-scores'!$C$2:$UD$20,13,FALSE)&gt;2,HLOOKUP($A1031,'Z-scores'!$C$2:$UD$20,13,FALSE)&lt;-2),"",'Total-corrected counts'!O1031),"")</f>
        <v/>
      </c>
      <c r="P1031" t="str">
        <f>IFERROR(IF(OR(HLOOKUP($A1031,'Z-scores'!$C$2:$UD$20,14,FALSE)&gt;2,HLOOKUP($A1031,'Z-scores'!$C$2:$UD$20,14,FALSE)&lt;-2),"",'Total-corrected counts'!P1031),"")</f>
        <v/>
      </c>
      <c r="Q1031" t="str">
        <f>IFERROR(IF(OR(HLOOKUP($A1031,'Z-scores'!$C$2:$UD$20,15,FALSE)&gt;2,HLOOKUP($A1031,'Z-scores'!$C$2:$UD$20,15,FALSE)&lt;-2),"",'Total-corrected counts'!Q1031),"")</f>
        <v/>
      </c>
      <c r="R1031" t="str">
        <f>IFERROR(IF(OR(HLOOKUP($A1031,'Z-scores'!$C$2:$UD$20,16,FALSE)&gt;2,HLOOKUP($A1031,'Z-scores'!$C$2:$UD$20,16,FALSE)&lt;-2),"",'Total-corrected counts'!R1031),"")</f>
        <v/>
      </c>
      <c r="S1031" t="str">
        <f>IFERROR(IF(OR(HLOOKUP($A1031,'Z-scores'!$C$2:$UD$20,17,FALSE)&gt;2,HLOOKUP($A1031,'Z-scores'!$C$2:$UD$20,17,FALSE)&lt;-2),"",'Total-corrected counts'!S1031),"")</f>
        <v/>
      </c>
      <c r="T1031" t="str">
        <f>IFERROR(IF(OR(HLOOKUP($A1031,'Z-scores'!$C$2:$UD$20,18,FALSE)&gt;2,HLOOKUP($A1031,'Z-scores'!$C$2:$UD$20,18,FALSE)&lt;-2),"",'Total-corrected counts'!T1031),"")</f>
        <v/>
      </c>
      <c r="U1031" t="str">
        <f>IFERROR(IF(OR(HLOOKUP($A1031,'Z-scores'!$C$2:$UD$20,19,FALSE)&gt;2,HLOOKUP($A1031,'Z-scores'!$C$2:$UD$20,19,FALSE)&lt;-2),"",'Total-corrected counts'!U1031),"")</f>
        <v/>
      </c>
      <c r="V1031">
        <f t="shared" si="64"/>
        <v>1</v>
      </c>
      <c r="W1031" t="str">
        <f t="shared" si="65"/>
        <v/>
      </c>
      <c r="X1031" t="str">
        <f t="shared" si="66"/>
        <v/>
      </c>
      <c r="Y1031" t="str">
        <f t="shared" si="67"/>
        <v/>
      </c>
    </row>
    <row r="1032" spans="1:25" x14ac:dyDescent="0.25">
      <c r="A1032">
        <v>1041</v>
      </c>
      <c r="B1032" t="s">
        <v>516</v>
      </c>
      <c r="C1032">
        <v>61800</v>
      </c>
      <c r="D1032">
        <v>1073</v>
      </c>
      <c r="E1032" t="str">
        <f>IFERROR(IF(OR(HLOOKUP($A1032,'Z-scores'!$C$2:$UD$20,3,FALSE)&gt;2,HLOOKUP(A1032,'Z-scores'!$C$2:$UD$20,3,FALSE)&lt;-2),"",'Total-corrected counts'!E1032),"")</f>
        <v/>
      </c>
      <c r="F1032">
        <f>IFERROR(IF(OR(HLOOKUP($A1032,'Z-scores'!$C$2:$UD$20,4,FALSE)&gt;2,HLOOKUP($A1032,'Z-scores'!$C$2:$UD$20,4,FALSE)&lt;-2),"",'Total-corrected counts'!F1032),"")</f>
        <v>45.90392004383677</v>
      </c>
      <c r="G1032">
        <f>IFERROR(IF(OR(HLOOKUP($A1032,'Z-scores'!$C$2:$UD$20,5,FALSE)&gt;2,HLOOKUP($A1032,'Z-scores'!$C$2:$UD$20,5,FALSE)&lt;-2),"",'Total-corrected counts'!G1032),"")</f>
        <v>32.172802398153031</v>
      </c>
      <c r="H1032">
        <f>IFERROR(IF(OR(HLOOKUP($A1032,'Z-scores'!$C$2:$UD$20,6,FALSE)&gt;2,HLOOKUP($A1032,'Z-scores'!$C$2:$UD$20,6,FALSE)&lt;-2),"",'Total-corrected counts'!H1032),"")</f>
        <v>67.332076412064481</v>
      </c>
      <c r="I1032">
        <f>IFERROR(IF(OR(HLOOKUP($A1032,'Z-scores'!$C$2:$UD$20,7,FALSE)&gt;2,HLOOKUP($A1032,'Z-scores'!$C$2:$UD$20,7,FALSE)&lt;-2),"",'Total-corrected counts'!I1032),"")</f>
        <v>25.594217443102586</v>
      </c>
      <c r="J1032">
        <f>IFERROR(IF(OR(HLOOKUP($A1032,'Z-scores'!$C$2:$UD$20,8,FALSE)&gt;2,HLOOKUP($A1032,'Z-scores'!$C$2:$UD$20,8,FALSE)&lt;-2),"",'Total-corrected counts'!J1032),"")</f>
        <v>21.360062009265889</v>
      </c>
      <c r="K1032">
        <f>IFERROR(IF(OR(HLOOKUP($A1032,'Z-scores'!$C$2:$UD$20,9,FALSE)&gt;2,HLOOKUP($A1032,'Z-scores'!$C$2:$UD$20,9,FALSE)&lt;-2),"",'Total-corrected counts'!K1032),"")</f>
        <v>23.53754389876805</v>
      </c>
      <c r="L1032">
        <f>IFERROR(IF(OR(HLOOKUP($A1032,'Z-scores'!$C$2:$UD$20,10,FALSE)&gt;2,HLOOKUP($A1032,'Z-scores'!$C$2:$UD$20,10,FALSE)&lt;-2),"",'Total-corrected counts'!L1032),"")</f>
        <v>31.349386241724979</v>
      </c>
      <c r="M1032">
        <f>IFERROR(IF(OR(HLOOKUP($A1032,'Z-scores'!$C$2:$UD$20,11,FALSE)&gt;2,HLOOKUP($A1032,'Z-scores'!$C$2:$UD$20,11,FALSE)&lt;-2),"",'Total-corrected counts'!M1032),"")</f>
        <v>52.223050574435128</v>
      </c>
      <c r="N1032">
        <f>IFERROR(IF(OR(HLOOKUP($A1032,'Z-scores'!$C$2:$UD$20,12,FALSE)&gt;2,HLOOKUP($A1032,'Z-scores'!$C$2:$UD$20,12,FALSE)&lt;-2),"",'Total-corrected counts'!N1032),"")</f>
        <v>21.343338156738366</v>
      </c>
      <c r="O1032">
        <f>IFERROR(IF(OR(HLOOKUP($A1032,'Z-scores'!$C$2:$UD$20,13,FALSE)&gt;2,HLOOKUP($A1032,'Z-scores'!$C$2:$UD$20,13,FALSE)&lt;-2),"",'Total-corrected counts'!O1032),"")</f>
        <v>37.32836339760798</v>
      </c>
      <c r="P1032">
        <f>IFERROR(IF(OR(HLOOKUP($A1032,'Z-scores'!$C$2:$UD$20,14,FALSE)&gt;2,HLOOKUP($A1032,'Z-scores'!$C$2:$UD$20,14,FALSE)&lt;-2),"",'Total-corrected counts'!P1032),"")</f>
        <v>8.2783119765420761</v>
      </c>
      <c r="Q1032">
        <f>IFERROR(IF(OR(HLOOKUP($A1032,'Z-scores'!$C$2:$UD$20,15,FALSE)&gt;2,HLOOKUP($A1032,'Z-scores'!$C$2:$UD$20,15,FALSE)&lt;-2),"",'Total-corrected counts'!Q1032),"")</f>
        <v>7.8203618038707869</v>
      </c>
      <c r="R1032">
        <f>IFERROR(IF(OR(HLOOKUP($A1032,'Z-scores'!$C$2:$UD$20,16,FALSE)&gt;2,HLOOKUP($A1032,'Z-scores'!$C$2:$UD$20,16,FALSE)&lt;-2),"",'Total-corrected counts'!R1032),"")</f>
        <v>48.19576423824607</v>
      </c>
      <c r="S1032">
        <f>IFERROR(IF(OR(HLOOKUP($A1032,'Z-scores'!$C$2:$UD$20,17,FALSE)&gt;2,HLOOKUP($A1032,'Z-scores'!$C$2:$UD$20,17,FALSE)&lt;-2),"",'Total-corrected counts'!S1032),"")</f>
        <v>28.613491497379677</v>
      </c>
      <c r="T1032">
        <f>IFERROR(IF(OR(HLOOKUP($A1032,'Z-scores'!$C$2:$UD$20,18,FALSE)&gt;2,HLOOKUP($A1032,'Z-scores'!$C$2:$UD$20,18,FALSE)&lt;-2),"",'Total-corrected counts'!T1032),"")</f>
        <v>24.896778882583082</v>
      </c>
      <c r="U1032">
        <f>IFERROR(IF(OR(HLOOKUP($A1032,'Z-scores'!$C$2:$UD$20,19,FALSE)&gt;2,HLOOKUP($A1032,'Z-scores'!$C$2:$UD$20,19,FALSE)&lt;-2),"",'Total-corrected counts'!U1032),"")</f>
        <v>20.820766957555666</v>
      </c>
      <c r="V1032">
        <f t="shared" si="64"/>
        <v>1</v>
      </c>
      <c r="W1032">
        <f t="shared" si="65"/>
        <v>0.11059079355029071</v>
      </c>
      <c r="X1032">
        <f t="shared" si="66"/>
        <v>37.434132377668867</v>
      </c>
      <c r="Y1032">
        <f t="shared" si="67"/>
        <v>24.662147113815461</v>
      </c>
    </row>
    <row r="1033" spans="1:25" x14ac:dyDescent="0.25">
      <c r="A1033">
        <v>1042</v>
      </c>
      <c r="B1033" t="s">
        <v>1119</v>
      </c>
      <c r="C1033">
        <v>32200</v>
      </c>
      <c r="D1033">
        <v>589</v>
      </c>
      <c r="E1033" t="str">
        <f>IFERROR(IF(OR(HLOOKUP($A1033,'Z-scores'!$C$2:$UD$20,3,FALSE)&gt;2,HLOOKUP(A1033,'Z-scores'!$C$2:$UD$20,3,FALSE)&lt;-2),"",'Total-corrected counts'!E1033),"")</f>
        <v/>
      </c>
      <c r="F1033" t="str">
        <f>IFERROR(IF(OR(HLOOKUP($A1033,'Z-scores'!$C$2:$UD$20,4,FALSE)&gt;2,HLOOKUP($A1033,'Z-scores'!$C$2:$UD$20,4,FALSE)&lt;-2),"",'Total-corrected counts'!F1033),"")</f>
        <v/>
      </c>
      <c r="G1033" t="str">
        <f>IFERROR(IF(OR(HLOOKUP($A1033,'Z-scores'!$C$2:$UD$20,5,FALSE)&gt;2,HLOOKUP($A1033,'Z-scores'!$C$2:$UD$20,5,FALSE)&lt;-2),"",'Total-corrected counts'!G1033),"")</f>
        <v/>
      </c>
      <c r="H1033" t="str">
        <f>IFERROR(IF(OR(HLOOKUP($A1033,'Z-scores'!$C$2:$UD$20,6,FALSE)&gt;2,HLOOKUP($A1033,'Z-scores'!$C$2:$UD$20,6,FALSE)&lt;-2),"",'Total-corrected counts'!H1033),"")</f>
        <v/>
      </c>
      <c r="I1033" t="str">
        <f>IFERROR(IF(OR(HLOOKUP($A1033,'Z-scores'!$C$2:$UD$20,7,FALSE)&gt;2,HLOOKUP($A1033,'Z-scores'!$C$2:$UD$20,7,FALSE)&lt;-2),"",'Total-corrected counts'!I1033),"")</f>
        <v/>
      </c>
      <c r="J1033" t="str">
        <f>IFERROR(IF(OR(HLOOKUP($A1033,'Z-scores'!$C$2:$UD$20,8,FALSE)&gt;2,HLOOKUP($A1033,'Z-scores'!$C$2:$UD$20,8,FALSE)&lt;-2),"",'Total-corrected counts'!J1033),"")</f>
        <v/>
      </c>
      <c r="K1033" t="str">
        <f>IFERROR(IF(OR(HLOOKUP($A1033,'Z-scores'!$C$2:$UD$20,9,FALSE)&gt;2,HLOOKUP($A1033,'Z-scores'!$C$2:$UD$20,9,FALSE)&lt;-2),"",'Total-corrected counts'!K1033),"")</f>
        <v/>
      </c>
      <c r="L1033" t="str">
        <f>IFERROR(IF(OR(HLOOKUP($A1033,'Z-scores'!$C$2:$UD$20,10,FALSE)&gt;2,HLOOKUP($A1033,'Z-scores'!$C$2:$UD$20,10,FALSE)&lt;-2),"",'Total-corrected counts'!L1033),"")</f>
        <v/>
      </c>
      <c r="M1033" t="str">
        <f>IFERROR(IF(OR(HLOOKUP($A1033,'Z-scores'!$C$2:$UD$20,11,FALSE)&gt;2,HLOOKUP($A1033,'Z-scores'!$C$2:$UD$20,11,FALSE)&lt;-2),"",'Total-corrected counts'!M1033),"")</f>
        <v/>
      </c>
      <c r="N1033" t="str">
        <f>IFERROR(IF(OR(HLOOKUP($A1033,'Z-scores'!$C$2:$UD$20,12,FALSE)&gt;2,HLOOKUP($A1033,'Z-scores'!$C$2:$UD$20,12,FALSE)&lt;-2),"",'Total-corrected counts'!N1033),"")</f>
        <v/>
      </c>
      <c r="O1033" t="str">
        <f>IFERROR(IF(OR(HLOOKUP($A1033,'Z-scores'!$C$2:$UD$20,13,FALSE)&gt;2,HLOOKUP($A1033,'Z-scores'!$C$2:$UD$20,13,FALSE)&lt;-2),"",'Total-corrected counts'!O1033),"")</f>
        <v/>
      </c>
      <c r="P1033" t="str">
        <f>IFERROR(IF(OR(HLOOKUP($A1033,'Z-scores'!$C$2:$UD$20,14,FALSE)&gt;2,HLOOKUP($A1033,'Z-scores'!$C$2:$UD$20,14,FALSE)&lt;-2),"",'Total-corrected counts'!P1033),"")</f>
        <v/>
      </c>
      <c r="Q1033" t="str">
        <f>IFERROR(IF(OR(HLOOKUP($A1033,'Z-scores'!$C$2:$UD$20,15,FALSE)&gt;2,HLOOKUP($A1033,'Z-scores'!$C$2:$UD$20,15,FALSE)&lt;-2),"",'Total-corrected counts'!Q1033),"")</f>
        <v/>
      </c>
      <c r="R1033" t="str">
        <f>IFERROR(IF(OR(HLOOKUP($A1033,'Z-scores'!$C$2:$UD$20,16,FALSE)&gt;2,HLOOKUP($A1033,'Z-scores'!$C$2:$UD$20,16,FALSE)&lt;-2),"",'Total-corrected counts'!R1033),"")</f>
        <v/>
      </c>
      <c r="S1033" t="str">
        <f>IFERROR(IF(OR(HLOOKUP($A1033,'Z-scores'!$C$2:$UD$20,17,FALSE)&gt;2,HLOOKUP($A1033,'Z-scores'!$C$2:$UD$20,17,FALSE)&lt;-2),"",'Total-corrected counts'!S1033),"")</f>
        <v/>
      </c>
      <c r="T1033" t="str">
        <f>IFERROR(IF(OR(HLOOKUP($A1033,'Z-scores'!$C$2:$UD$20,18,FALSE)&gt;2,HLOOKUP($A1033,'Z-scores'!$C$2:$UD$20,18,FALSE)&lt;-2),"",'Total-corrected counts'!T1033),"")</f>
        <v/>
      </c>
      <c r="U1033" t="str">
        <f>IFERROR(IF(OR(HLOOKUP($A1033,'Z-scores'!$C$2:$UD$20,19,FALSE)&gt;2,HLOOKUP($A1033,'Z-scores'!$C$2:$UD$20,19,FALSE)&lt;-2),"",'Total-corrected counts'!U1033),"")</f>
        <v/>
      </c>
      <c r="V1033">
        <f t="shared" si="64"/>
        <v>1</v>
      </c>
      <c r="W1033" t="str">
        <f t="shared" si="65"/>
        <v/>
      </c>
      <c r="X1033" t="str">
        <f t="shared" si="66"/>
        <v/>
      </c>
      <c r="Y1033" t="str">
        <f t="shared" si="67"/>
        <v/>
      </c>
    </row>
    <row r="1034" spans="1:25" x14ac:dyDescent="0.25">
      <c r="A1034">
        <v>1043</v>
      </c>
      <c r="B1034" t="s">
        <v>1120</v>
      </c>
      <c r="C1034">
        <v>109600</v>
      </c>
      <c r="D1034">
        <v>877</v>
      </c>
      <c r="E1034" t="str">
        <f>IFERROR(IF(OR(HLOOKUP($A1034,'Z-scores'!$C$2:$UD$20,3,FALSE)&gt;2,HLOOKUP(A1034,'Z-scores'!$C$2:$UD$20,3,FALSE)&lt;-2),"",'Total-corrected counts'!E1034),"")</f>
        <v/>
      </c>
      <c r="F1034" t="str">
        <f>IFERROR(IF(OR(HLOOKUP($A1034,'Z-scores'!$C$2:$UD$20,4,FALSE)&gt;2,HLOOKUP($A1034,'Z-scores'!$C$2:$UD$20,4,FALSE)&lt;-2),"",'Total-corrected counts'!F1034),"")</f>
        <v/>
      </c>
      <c r="G1034" t="str">
        <f>IFERROR(IF(OR(HLOOKUP($A1034,'Z-scores'!$C$2:$UD$20,5,FALSE)&gt;2,HLOOKUP($A1034,'Z-scores'!$C$2:$UD$20,5,FALSE)&lt;-2),"",'Total-corrected counts'!G1034),"")</f>
        <v/>
      </c>
      <c r="H1034" t="str">
        <f>IFERROR(IF(OR(HLOOKUP($A1034,'Z-scores'!$C$2:$UD$20,6,FALSE)&gt;2,HLOOKUP($A1034,'Z-scores'!$C$2:$UD$20,6,FALSE)&lt;-2),"",'Total-corrected counts'!H1034),"")</f>
        <v/>
      </c>
      <c r="I1034" t="str">
        <f>IFERROR(IF(OR(HLOOKUP($A1034,'Z-scores'!$C$2:$UD$20,7,FALSE)&gt;2,HLOOKUP($A1034,'Z-scores'!$C$2:$UD$20,7,FALSE)&lt;-2),"",'Total-corrected counts'!I1034),"")</f>
        <v/>
      </c>
      <c r="J1034" t="str">
        <f>IFERROR(IF(OR(HLOOKUP($A1034,'Z-scores'!$C$2:$UD$20,8,FALSE)&gt;2,HLOOKUP($A1034,'Z-scores'!$C$2:$UD$20,8,FALSE)&lt;-2),"",'Total-corrected counts'!J1034),"")</f>
        <v/>
      </c>
      <c r="K1034" t="str">
        <f>IFERROR(IF(OR(HLOOKUP($A1034,'Z-scores'!$C$2:$UD$20,9,FALSE)&gt;2,HLOOKUP($A1034,'Z-scores'!$C$2:$UD$20,9,FALSE)&lt;-2),"",'Total-corrected counts'!K1034),"")</f>
        <v/>
      </c>
      <c r="L1034" t="str">
        <f>IFERROR(IF(OR(HLOOKUP($A1034,'Z-scores'!$C$2:$UD$20,10,FALSE)&gt;2,HLOOKUP($A1034,'Z-scores'!$C$2:$UD$20,10,FALSE)&lt;-2),"",'Total-corrected counts'!L1034),"")</f>
        <v/>
      </c>
      <c r="M1034" t="str">
        <f>IFERROR(IF(OR(HLOOKUP($A1034,'Z-scores'!$C$2:$UD$20,11,FALSE)&gt;2,HLOOKUP($A1034,'Z-scores'!$C$2:$UD$20,11,FALSE)&lt;-2),"",'Total-corrected counts'!M1034),"")</f>
        <v/>
      </c>
      <c r="N1034" t="str">
        <f>IFERROR(IF(OR(HLOOKUP($A1034,'Z-scores'!$C$2:$UD$20,12,FALSE)&gt;2,HLOOKUP($A1034,'Z-scores'!$C$2:$UD$20,12,FALSE)&lt;-2),"",'Total-corrected counts'!N1034),"")</f>
        <v/>
      </c>
      <c r="O1034" t="str">
        <f>IFERROR(IF(OR(HLOOKUP($A1034,'Z-scores'!$C$2:$UD$20,13,FALSE)&gt;2,HLOOKUP($A1034,'Z-scores'!$C$2:$UD$20,13,FALSE)&lt;-2),"",'Total-corrected counts'!O1034),"")</f>
        <v/>
      </c>
      <c r="P1034" t="str">
        <f>IFERROR(IF(OR(HLOOKUP($A1034,'Z-scores'!$C$2:$UD$20,14,FALSE)&gt;2,HLOOKUP($A1034,'Z-scores'!$C$2:$UD$20,14,FALSE)&lt;-2),"",'Total-corrected counts'!P1034),"")</f>
        <v/>
      </c>
      <c r="Q1034" t="str">
        <f>IFERROR(IF(OR(HLOOKUP($A1034,'Z-scores'!$C$2:$UD$20,15,FALSE)&gt;2,HLOOKUP($A1034,'Z-scores'!$C$2:$UD$20,15,FALSE)&lt;-2),"",'Total-corrected counts'!Q1034),"")</f>
        <v/>
      </c>
      <c r="R1034" t="str">
        <f>IFERROR(IF(OR(HLOOKUP($A1034,'Z-scores'!$C$2:$UD$20,16,FALSE)&gt;2,HLOOKUP($A1034,'Z-scores'!$C$2:$UD$20,16,FALSE)&lt;-2),"",'Total-corrected counts'!R1034),"")</f>
        <v/>
      </c>
      <c r="S1034" t="str">
        <f>IFERROR(IF(OR(HLOOKUP($A1034,'Z-scores'!$C$2:$UD$20,17,FALSE)&gt;2,HLOOKUP($A1034,'Z-scores'!$C$2:$UD$20,17,FALSE)&lt;-2),"",'Total-corrected counts'!S1034),"")</f>
        <v/>
      </c>
      <c r="T1034" t="str">
        <f>IFERROR(IF(OR(HLOOKUP($A1034,'Z-scores'!$C$2:$UD$20,18,FALSE)&gt;2,HLOOKUP($A1034,'Z-scores'!$C$2:$UD$20,18,FALSE)&lt;-2),"",'Total-corrected counts'!T1034),"")</f>
        <v/>
      </c>
      <c r="U1034" t="str">
        <f>IFERROR(IF(OR(HLOOKUP($A1034,'Z-scores'!$C$2:$UD$20,19,FALSE)&gt;2,HLOOKUP($A1034,'Z-scores'!$C$2:$UD$20,19,FALSE)&lt;-2),"",'Total-corrected counts'!U1034),"")</f>
        <v/>
      </c>
      <c r="V1034">
        <f t="shared" si="64"/>
        <v>1</v>
      </c>
      <c r="W1034" t="str">
        <f t="shared" si="65"/>
        <v/>
      </c>
      <c r="X1034" t="str">
        <f t="shared" si="66"/>
        <v/>
      </c>
      <c r="Y1034" t="str">
        <f t="shared" si="67"/>
        <v/>
      </c>
    </row>
    <row r="1035" spans="1:25" x14ac:dyDescent="0.25">
      <c r="A1035">
        <v>1044</v>
      </c>
      <c r="B1035" t="s">
        <v>517</v>
      </c>
      <c r="C1035">
        <v>64900</v>
      </c>
      <c r="D1035">
        <v>864</v>
      </c>
      <c r="E1035" t="str">
        <f>IFERROR(IF(OR(HLOOKUP($A1035,'Z-scores'!$C$2:$UD$20,3,FALSE)&gt;2,HLOOKUP(A1035,'Z-scores'!$C$2:$UD$20,3,FALSE)&lt;-2),"",'Total-corrected counts'!E1035),"")</f>
        <v/>
      </c>
      <c r="F1035">
        <f>IFERROR(IF(OR(HLOOKUP($A1035,'Z-scores'!$C$2:$UD$20,4,FALSE)&gt;2,HLOOKUP($A1035,'Z-scores'!$C$2:$UD$20,4,FALSE)&lt;-2),"",'Total-corrected counts'!F1035),"")</f>
        <v>0.33632250210816789</v>
      </c>
      <c r="G1035">
        <f>IFERROR(IF(OR(HLOOKUP($A1035,'Z-scores'!$C$2:$UD$20,5,FALSE)&gt;2,HLOOKUP($A1035,'Z-scores'!$C$2:$UD$20,5,FALSE)&lt;-2),"",'Total-corrected counts'!G1035),"")</f>
        <v>7.0510211893259622E-2</v>
      </c>
      <c r="H1035">
        <f>IFERROR(IF(OR(HLOOKUP($A1035,'Z-scores'!$C$2:$UD$20,6,FALSE)&gt;2,HLOOKUP($A1035,'Z-scores'!$C$2:$UD$20,6,FALSE)&lt;-2),"",'Total-corrected counts'!H1035),"")</f>
        <v>1.3960621275568005E-2</v>
      </c>
      <c r="I1035">
        <f>IFERROR(IF(OR(HLOOKUP($A1035,'Z-scores'!$C$2:$UD$20,7,FALSE)&gt;2,HLOOKUP($A1035,'Z-scores'!$C$2:$UD$20,7,FALSE)&lt;-2),"",'Total-corrected counts'!I1035),"")</f>
        <v>3.0784480927474843E-2</v>
      </c>
      <c r="J1035">
        <f>IFERROR(IF(OR(HLOOKUP($A1035,'Z-scores'!$C$2:$UD$20,8,FALSE)&gt;2,HLOOKUP($A1035,'Z-scores'!$C$2:$UD$20,8,FALSE)&lt;-2),"",'Total-corrected counts'!J1035),"")</f>
        <v>8.3822958023434924E-2</v>
      </c>
      <c r="K1035">
        <f>IFERROR(IF(OR(HLOOKUP($A1035,'Z-scores'!$C$2:$UD$20,9,FALSE)&gt;2,HLOOKUP($A1035,'Z-scores'!$C$2:$UD$20,9,FALSE)&lt;-2),"",'Total-corrected counts'!K1035),"")</f>
        <v>0.28541167289146552</v>
      </c>
      <c r="L1035">
        <f>IFERROR(IF(OR(HLOOKUP($A1035,'Z-scores'!$C$2:$UD$20,10,FALSE)&gt;2,HLOOKUP($A1035,'Z-scores'!$C$2:$UD$20,10,FALSE)&lt;-2),"",'Total-corrected counts'!L1035),"")</f>
        <v>1.6448615934960498</v>
      </c>
      <c r="M1035">
        <f>IFERROR(IF(OR(HLOOKUP($A1035,'Z-scores'!$C$2:$UD$20,11,FALSE)&gt;2,HLOOKUP($A1035,'Z-scores'!$C$2:$UD$20,11,FALSE)&lt;-2),"",'Total-corrected counts'!M1035),"")</f>
        <v>0.41929571221753986</v>
      </c>
      <c r="N1035">
        <f>IFERROR(IF(OR(HLOOKUP($A1035,'Z-scores'!$C$2:$UD$20,12,FALSE)&gt;2,HLOOKUP($A1035,'Z-scores'!$C$2:$UD$20,12,FALSE)&lt;-2),"",'Total-corrected counts'!N1035),"")</f>
        <v>9.1641640861907958E-2</v>
      </c>
      <c r="O1035">
        <f>IFERROR(IF(OR(HLOOKUP($A1035,'Z-scores'!$C$2:$UD$20,13,FALSE)&gt;2,HLOOKUP($A1035,'Z-scores'!$C$2:$UD$20,13,FALSE)&lt;-2),"",'Total-corrected counts'!O1035),"")</f>
        <v>0.24230455865739045</v>
      </c>
      <c r="P1035">
        <f>IFERROR(IF(OR(HLOOKUP($A1035,'Z-scores'!$C$2:$UD$20,14,FALSE)&gt;2,HLOOKUP($A1035,'Z-scores'!$C$2:$UD$20,14,FALSE)&lt;-2),"",'Total-corrected counts'!P1035),"")</f>
        <v>0.29489082415147305</v>
      </c>
      <c r="Q1035">
        <f>IFERROR(IF(OR(HLOOKUP($A1035,'Z-scores'!$C$2:$UD$20,15,FALSE)&gt;2,HLOOKUP($A1035,'Z-scores'!$C$2:$UD$20,15,FALSE)&lt;-2),"",'Total-corrected counts'!Q1035),"")</f>
        <v>0.82884133831548235</v>
      </c>
      <c r="R1035">
        <f>IFERROR(IF(OR(HLOOKUP($A1035,'Z-scores'!$C$2:$UD$20,16,FALSE)&gt;2,HLOOKUP($A1035,'Z-scores'!$C$2:$UD$20,16,FALSE)&lt;-2),"",'Total-corrected counts'!R1035),"")</f>
        <v>0.34459891291063871</v>
      </c>
      <c r="S1035">
        <f>IFERROR(IF(OR(HLOOKUP($A1035,'Z-scores'!$C$2:$UD$20,17,FALSE)&gt;2,HLOOKUP($A1035,'Z-scores'!$C$2:$UD$20,17,FALSE)&lt;-2),"",'Total-corrected counts'!S1035),"")</f>
        <v>1.1291227910178281</v>
      </c>
      <c r="T1035">
        <f>IFERROR(IF(OR(HLOOKUP($A1035,'Z-scores'!$C$2:$UD$20,18,FALSE)&gt;2,HLOOKUP($A1035,'Z-scores'!$C$2:$UD$20,18,FALSE)&lt;-2),"",'Total-corrected counts'!T1035),"")</f>
        <v>5.1546126050896646E-2</v>
      </c>
      <c r="U1035">
        <f>IFERROR(IF(OR(HLOOKUP($A1035,'Z-scores'!$C$2:$UD$20,19,FALSE)&gt;2,HLOOKUP($A1035,'Z-scores'!$C$2:$UD$20,19,FALSE)&lt;-2),"",'Total-corrected counts'!U1035),"")</f>
        <v>0.22131286261678593</v>
      </c>
      <c r="V1035">
        <f t="shared" si="64"/>
        <v>1</v>
      </c>
      <c r="W1035">
        <f t="shared" si="65"/>
        <v>0.86669346572960093</v>
      </c>
      <c r="X1035">
        <f t="shared" si="66"/>
        <v>0.36062121910412004</v>
      </c>
      <c r="Y1035">
        <f t="shared" si="67"/>
        <v>0.40053238182280038</v>
      </c>
    </row>
    <row r="1036" spans="1:25" x14ac:dyDescent="0.25">
      <c r="A1036">
        <v>1045</v>
      </c>
      <c r="B1036" t="s">
        <v>518</v>
      </c>
      <c r="C1036">
        <v>29800</v>
      </c>
      <c r="D1036">
        <v>895</v>
      </c>
      <c r="E1036" t="str">
        <f>IFERROR(IF(OR(HLOOKUP($A1036,'Z-scores'!$C$2:$UD$20,3,FALSE)&gt;2,HLOOKUP(A1036,'Z-scores'!$C$2:$UD$20,3,FALSE)&lt;-2),"",'Total-corrected counts'!E1036),"")</f>
        <v/>
      </c>
      <c r="F1036">
        <f>IFERROR(IF(OR(HLOOKUP($A1036,'Z-scores'!$C$2:$UD$20,4,FALSE)&gt;2,HLOOKUP($A1036,'Z-scores'!$C$2:$UD$20,4,FALSE)&lt;-2),"",'Total-corrected counts'!F1036),"")</f>
        <v>3.8554042924594856</v>
      </c>
      <c r="G1036">
        <f>IFERROR(IF(OR(HLOOKUP($A1036,'Z-scores'!$C$2:$UD$20,5,FALSE)&gt;2,HLOOKUP($A1036,'Z-scores'!$C$2:$UD$20,5,FALSE)&lt;-2),"",'Total-corrected counts'!G1036),"")</f>
        <v>0.513717258079463</v>
      </c>
      <c r="H1036">
        <f>IFERROR(IF(OR(HLOOKUP($A1036,'Z-scores'!$C$2:$UD$20,6,FALSE)&gt;2,HLOOKUP($A1036,'Z-scores'!$C$2:$UD$20,6,FALSE)&lt;-2),"",'Total-corrected counts'!H1036),"")</f>
        <v>1.5007667871235606</v>
      </c>
      <c r="I1036">
        <f>IFERROR(IF(OR(HLOOKUP($A1036,'Z-scores'!$C$2:$UD$20,7,FALSE)&gt;2,HLOOKUP($A1036,'Z-scores'!$C$2:$UD$20,7,FALSE)&lt;-2),"",'Total-corrected counts'!I1036),"")</f>
        <v>2.0317757412133397</v>
      </c>
      <c r="J1036">
        <f>IFERROR(IF(OR(HLOOKUP($A1036,'Z-scores'!$C$2:$UD$20,8,FALSE)&gt;2,HLOOKUP($A1036,'Z-scores'!$C$2:$UD$20,8,FALSE)&lt;-2),"",'Total-corrected counts'!J1036),"")</f>
        <v>1.0749061675946361</v>
      </c>
      <c r="K1036">
        <f>IFERROR(IF(OR(HLOOKUP($A1036,'Z-scores'!$C$2:$UD$20,9,FALSE)&gt;2,HLOOKUP($A1036,'Z-scores'!$C$2:$UD$20,9,FALSE)&lt;-2),"",'Total-corrected counts'!K1036),"")</f>
        <v>0.90974970734154637</v>
      </c>
      <c r="L1036">
        <f>IFERROR(IF(OR(HLOOKUP($A1036,'Z-scores'!$C$2:$UD$20,10,FALSE)&gt;2,HLOOKUP($A1036,'Z-scores'!$C$2:$UD$20,10,FALSE)&lt;-2),"",'Total-corrected counts'!L1036),"")</f>
        <v>2.57092308045093</v>
      </c>
      <c r="M1036">
        <f>IFERROR(IF(OR(HLOOKUP($A1036,'Z-scores'!$C$2:$UD$20,11,FALSE)&gt;2,HLOOKUP($A1036,'Z-scores'!$C$2:$UD$20,11,FALSE)&lt;-2),"",'Total-corrected counts'!M1036),"")</f>
        <v>2.9949693729824274</v>
      </c>
      <c r="N1036">
        <f>IFERROR(IF(OR(HLOOKUP($A1036,'Z-scores'!$C$2:$UD$20,12,FALSE)&gt;2,HLOOKUP($A1036,'Z-scores'!$C$2:$UD$20,12,FALSE)&lt;-2),"",'Total-corrected counts'!N1036),"")</f>
        <v>3.4732181886663116</v>
      </c>
      <c r="O1036">
        <f>IFERROR(IF(OR(HLOOKUP($A1036,'Z-scores'!$C$2:$UD$20,13,FALSE)&gt;2,HLOOKUP($A1036,'Z-scores'!$C$2:$UD$20,13,FALSE)&lt;-2),"",'Total-corrected counts'!O1036),"")</f>
        <v>1.309117684968401</v>
      </c>
      <c r="P1036">
        <f>IFERROR(IF(OR(HLOOKUP($A1036,'Z-scores'!$C$2:$UD$20,14,FALSE)&gt;2,HLOOKUP($A1036,'Z-scores'!$C$2:$UD$20,14,FALSE)&lt;-2),"",'Total-corrected counts'!P1036),"")</f>
        <v>2.4360546342947771</v>
      </c>
      <c r="Q1036">
        <f>IFERROR(IF(OR(HLOOKUP($A1036,'Z-scores'!$C$2:$UD$20,15,FALSE)&gt;2,HLOOKUP($A1036,'Z-scores'!$C$2:$UD$20,15,FALSE)&lt;-2),"",'Total-corrected counts'!Q1036),"")</f>
        <v>1.9892192119571579</v>
      </c>
      <c r="R1036">
        <f>IFERROR(IF(OR(HLOOKUP($A1036,'Z-scores'!$C$2:$UD$20,16,FALSE)&gt;2,HLOOKUP($A1036,'Z-scores'!$C$2:$UD$20,16,FALSE)&lt;-2),"",'Total-corrected counts'!R1036),"")</f>
        <v>1.3142842259847616</v>
      </c>
      <c r="S1036">
        <f>IFERROR(IF(OR(HLOOKUP($A1036,'Z-scores'!$C$2:$UD$20,17,FALSE)&gt;2,HLOOKUP($A1036,'Z-scores'!$C$2:$UD$20,17,FALSE)&lt;-2),"",'Total-corrected counts'!S1036),"")</f>
        <v>2.2148177823811244</v>
      </c>
      <c r="T1036">
        <f>IFERROR(IF(OR(HLOOKUP($A1036,'Z-scores'!$C$2:$UD$20,18,FALSE)&gt;2,HLOOKUP($A1036,'Z-scores'!$C$2:$UD$20,18,FALSE)&lt;-2),"",'Total-corrected counts'!T1036),"")</f>
        <v>4.3900117353346975</v>
      </c>
      <c r="U1036">
        <f>IFERROR(IF(OR(HLOOKUP($A1036,'Z-scores'!$C$2:$UD$20,19,FALSE)&gt;2,HLOOKUP($A1036,'Z-scores'!$C$2:$UD$20,19,FALSE)&lt;-2),"",'Total-corrected counts'!U1036),"")</f>
        <v>1.5708873777897354</v>
      </c>
      <c r="V1036">
        <f t="shared" si="64"/>
        <v>1</v>
      </c>
      <c r="W1036">
        <f t="shared" si="65"/>
        <v>0.48078967374260095</v>
      </c>
      <c r="X1036">
        <f t="shared" si="66"/>
        <v>1.9315265509056734</v>
      </c>
      <c r="Y1036">
        <f t="shared" si="67"/>
        <v>2.3372013551721209</v>
      </c>
    </row>
    <row r="1037" spans="1:25" x14ac:dyDescent="0.25">
      <c r="A1037">
        <v>1046</v>
      </c>
      <c r="B1037" t="s">
        <v>519</v>
      </c>
      <c r="C1037">
        <v>15300</v>
      </c>
      <c r="D1037">
        <v>394</v>
      </c>
      <c r="E1037">
        <f>IFERROR(IF(OR(HLOOKUP($A1037,'Z-scores'!$C$2:$UD$20,3,FALSE)&gt;2,HLOOKUP(A1037,'Z-scores'!$C$2:$UD$20,3,FALSE)&lt;-2),"",'Total-corrected counts'!E1037),"")</f>
        <v>0.41465595883026674</v>
      </c>
      <c r="F1037">
        <f>IFERROR(IF(OR(HLOOKUP($A1037,'Z-scores'!$C$2:$UD$20,4,FALSE)&gt;2,HLOOKUP($A1037,'Z-scores'!$C$2:$UD$20,4,FALSE)&lt;-2),"",'Total-corrected counts'!F1037),"")</f>
        <v>0</v>
      </c>
      <c r="G1037">
        <f>IFERROR(IF(OR(HLOOKUP($A1037,'Z-scores'!$C$2:$UD$20,5,FALSE)&gt;2,HLOOKUP($A1037,'Z-scores'!$C$2:$UD$20,5,FALSE)&lt;-2),"",'Total-corrected counts'!G1037),"")</f>
        <v>8.0583099306582431E-2</v>
      </c>
      <c r="H1037">
        <f>IFERROR(IF(OR(HLOOKUP($A1037,'Z-scores'!$C$2:$UD$20,6,FALSE)&gt;2,HLOOKUP($A1037,'Z-scores'!$C$2:$UD$20,6,FALSE)&lt;-2),"",'Total-corrected counts'!H1037),"")</f>
        <v>0.31411397870028013</v>
      </c>
      <c r="I1037">
        <f>IFERROR(IF(OR(HLOOKUP($A1037,'Z-scores'!$C$2:$UD$20,7,FALSE)&gt;2,HLOOKUP($A1037,'Z-scores'!$C$2:$UD$20,7,FALSE)&lt;-2),"",'Total-corrected counts'!I1037),"")</f>
        <v>0.24011895123430377</v>
      </c>
      <c r="J1037">
        <f>IFERROR(IF(OR(HLOOKUP($A1037,'Z-scores'!$C$2:$UD$20,8,FALSE)&gt;2,HLOOKUP($A1037,'Z-scores'!$C$2:$UD$20,8,FALSE)&lt;-2),"",'Total-corrected counts'!J1037),"")</f>
        <v>4.5116474465554681</v>
      </c>
      <c r="K1037">
        <f>IFERROR(IF(OR(HLOOKUP($A1037,'Z-scores'!$C$2:$UD$20,9,FALSE)&gt;2,HLOOKUP($A1037,'Z-scores'!$C$2:$UD$20,9,FALSE)&lt;-2),"",'Total-corrected counts'!K1037),"")</f>
        <v>5.3291710797703331</v>
      </c>
      <c r="L1037">
        <f>IFERROR(IF(OR(HLOOKUP($A1037,'Z-scores'!$C$2:$UD$20,10,FALSE)&gt;2,HLOOKUP($A1037,'Z-scores'!$C$2:$UD$20,10,FALSE)&lt;-2),"",'Total-corrected counts'!L1037),"")</f>
        <v>0.85109460467758069</v>
      </c>
      <c r="M1037">
        <f>IFERROR(IF(OR(HLOOKUP($A1037,'Z-scores'!$C$2:$UD$20,11,FALSE)&gt;2,HLOOKUP($A1037,'Z-scores'!$C$2:$UD$20,11,FALSE)&lt;-2),"",'Total-corrected counts'!M1037),"")</f>
        <v>0.52987919675842943</v>
      </c>
      <c r="N1037">
        <f>IFERROR(IF(OR(HLOOKUP($A1037,'Z-scores'!$C$2:$UD$20,12,FALSE)&gt;2,HLOOKUP($A1037,'Z-scores'!$C$2:$UD$20,12,FALSE)&lt;-2),"",'Total-corrected counts'!N1037),"")</f>
        <v>8.5501650924160124</v>
      </c>
      <c r="O1037">
        <f>IFERROR(IF(OR(HLOOKUP($A1037,'Z-scores'!$C$2:$UD$20,13,FALSE)&gt;2,HLOOKUP($A1037,'Z-scores'!$C$2:$UD$20,13,FALSE)&lt;-2),"",'Total-corrected counts'!O1037),"")</f>
        <v>3.8162967988538994</v>
      </c>
      <c r="P1037" t="str">
        <f>IFERROR(IF(OR(HLOOKUP($A1037,'Z-scores'!$C$2:$UD$20,14,FALSE)&gt;2,HLOOKUP($A1037,'Z-scores'!$C$2:$UD$20,14,FALSE)&lt;-2),"",'Total-corrected counts'!P1037),"")</f>
        <v/>
      </c>
      <c r="Q1037">
        <f>IFERROR(IF(OR(HLOOKUP($A1037,'Z-scores'!$C$2:$UD$20,15,FALSE)&gt;2,HLOOKUP($A1037,'Z-scores'!$C$2:$UD$20,15,FALSE)&lt;-2),"",'Total-corrected counts'!Q1037),"")</f>
        <v>3.900429827366976E-2</v>
      </c>
      <c r="R1037">
        <f>IFERROR(IF(OR(HLOOKUP($A1037,'Z-scores'!$C$2:$UD$20,16,FALSE)&gt;2,HLOOKUP($A1037,'Z-scores'!$C$2:$UD$20,16,FALSE)&lt;-2),"",'Total-corrected counts'!R1037),"")</f>
        <v>3.5822259086291974</v>
      </c>
      <c r="S1037">
        <f>IFERROR(IF(OR(HLOOKUP($A1037,'Z-scores'!$C$2:$UD$20,17,FALSE)&gt;2,HLOOKUP($A1037,'Z-scores'!$C$2:$UD$20,17,FALSE)&lt;-2),"",'Total-corrected counts'!S1037),"")</f>
        <v>0.12485492400677908</v>
      </c>
      <c r="T1037">
        <f>IFERROR(IF(OR(HLOOKUP($A1037,'Z-scores'!$C$2:$UD$20,18,FALSE)&gt;2,HLOOKUP($A1037,'Z-scores'!$C$2:$UD$20,18,FALSE)&lt;-2),"",'Total-corrected counts'!T1037),"")</f>
        <v>6.0051236849294591</v>
      </c>
      <c r="U1037">
        <f>IFERROR(IF(OR(HLOOKUP($A1037,'Z-scores'!$C$2:$UD$20,19,FALSE)&gt;2,HLOOKUP($A1037,'Z-scores'!$C$2:$UD$20,19,FALSE)&lt;-2),"",'Total-corrected counts'!U1037),"")</f>
        <v>6.5092018416701744E-2</v>
      </c>
      <c r="V1037">
        <f t="shared" si="64"/>
        <v>1</v>
      </c>
      <c r="W1037">
        <f t="shared" si="65"/>
        <v>0.20068752429642894</v>
      </c>
      <c r="X1037">
        <f t="shared" si="66"/>
        <v>1.3634738128703605</v>
      </c>
      <c r="Y1037">
        <f t="shared" si="67"/>
        <v>3.1689661036465315</v>
      </c>
    </row>
    <row r="1038" spans="1:25" x14ac:dyDescent="0.25">
      <c r="A1038">
        <v>1047</v>
      </c>
      <c r="B1038" t="s">
        <v>520</v>
      </c>
      <c r="C1038">
        <v>4500</v>
      </c>
      <c r="D1038">
        <v>329</v>
      </c>
      <c r="E1038">
        <f>IFERROR(IF(OR(HLOOKUP($A1038,'Z-scores'!$C$2:$UD$20,3,FALSE)&gt;2,HLOOKUP(A1038,'Z-scores'!$C$2:$UD$20,3,FALSE)&lt;-2),"",'Total-corrected counts'!E1038),"")</f>
        <v>10.069415648891749</v>
      </c>
      <c r="F1038">
        <f>IFERROR(IF(OR(HLOOKUP($A1038,'Z-scores'!$C$2:$UD$20,4,FALSE)&gt;2,HLOOKUP($A1038,'Z-scores'!$C$2:$UD$20,4,FALSE)&lt;-2),"",'Total-corrected counts'!F1038),"")</f>
        <v>4.0522760010106085</v>
      </c>
      <c r="G1038">
        <f>IFERROR(IF(OR(HLOOKUP($A1038,'Z-scores'!$C$2:$UD$20,5,FALSE)&gt;2,HLOOKUP($A1038,'Z-scores'!$C$2:$UD$20,5,FALSE)&lt;-2),"",'Total-corrected counts'!G1038),"")</f>
        <v>32.767102755539085</v>
      </c>
      <c r="H1038">
        <f>IFERROR(IF(OR(HLOOKUP($A1038,'Z-scores'!$C$2:$UD$20,6,FALSE)&gt;2,HLOOKUP($A1038,'Z-scores'!$C$2:$UD$20,6,FALSE)&lt;-2),"",'Total-corrected counts'!H1038),"")</f>
        <v>36.793217371759475</v>
      </c>
      <c r="I1038">
        <f>IFERROR(IF(OR(HLOOKUP($A1038,'Z-scores'!$C$2:$UD$20,7,FALSE)&gt;2,HLOOKUP($A1038,'Z-scores'!$C$2:$UD$20,7,FALSE)&lt;-2),"",'Total-corrected counts'!I1038),"")</f>
        <v>28.056975917300573</v>
      </c>
      <c r="J1038">
        <f>IFERROR(IF(OR(HLOOKUP($A1038,'Z-scores'!$C$2:$UD$20,8,FALSE)&gt;2,HLOOKUP($A1038,'Z-scores'!$C$2:$UD$20,8,FALSE)&lt;-2),"",'Total-corrected counts'!J1038),"")</f>
        <v>12.672058948248692</v>
      </c>
      <c r="K1038">
        <f>IFERROR(IF(OR(HLOOKUP($A1038,'Z-scores'!$C$2:$UD$20,9,FALSE)&gt;2,HLOOKUP($A1038,'Z-scores'!$C$2:$UD$20,9,FALSE)&lt;-2),"",'Total-corrected counts'!K1038),"")</f>
        <v>32.296114610624898</v>
      </c>
      <c r="L1038">
        <f>IFERROR(IF(OR(HLOOKUP($A1038,'Z-scores'!$C$2:$UD$20,10,FALSE)&gt;2,HLOOKUP($A1038,'Z-scores'!$C$2:$UD$20,10,FALSE)&lt;-2),"",'Total-corrected counts'!L1038),"")</f>
        <v>13.445530827263957</v>
      </c>
      <c r="M1038">
        <f>IFERROR(IF(OR(HLOOKUP($A1038,'Z-scores'!$C$2:$UD$20,11,FALSE)&gt;2,HLOOKUP($A1038,'Z-scores'!$C$2:$UD$20,11,FALSE)&lt;-2),"",'Total-corrected counts'!M1038),"")</f>
        <v>16.965349586648152</v>
      </c>
      <c r="N1038">
        <f>IFERROR(IF(OR(HLOOKUP($A1038,'Z-scores'!$C$2:$UD$20,12,FALSE)&gt;2,HLOOKUP($A1038,'Z-scores'!$C$2:$UD$20,12,FALSE)&lt;-2),"",'Total-corrected counts'!N1038),"")</f>
        <v>12.554904798081392</v>
      </c>
      <c r="O1038">
        <f>IFERROR(IF(OR(HLOOKUP($A1038,'Z-scores'!$C$2:$UD$20,13,FALSE)&gt;2,HLOOKUP($A1038,'Z-scores'!$C$2:$UD$20,13,FALSE)&lt;-2),"",'Total-corrected counts'!O1038),"")</f>
        <v>20.377140314868043</v>
      </c>
      <c r="P1038">
        <f>IFERROR(IF(OR(HLOOKUP($A1038,'Z-scores'!$C$2:$UD$20,14,FALSE)&gt;2,HLOOKUP($A1038,'Z-scores'!$C$2:$UD$20,14,FALSE)&lt;-2),"",'Total-corrected counts'!P1038),"")</f>
        <v>34.258620962292866</v>
      </c>
      <c r="Q1038">
        <f>IFERROR(IF(OR(HLOOKUP($A1038,'Z-scores'!$C$2:$UD$20,15,FALSE)&gt;2,HLOOKUP($A1038,'Z-scores'!$C$2:$UD$20,15,FALSE)&lt;-2),"",'Total-corrected counts'!Q1038),"")</f>
        <v>27.858820041968624</v>
      </c>
      <c r="R1038">
        <f>IFERROR(IF(OR(HLOOKUP($A1038,'Z-scores'!$C$2:$UD$20,16,FALSE)&gt;2,HLOOKUP($A1038,'Z-scores'!$C$2:$UD$20,16,FALSE)&lt;-2),"",'Total-corrected counts'!R1038),"")</f>
        <v>12.337442475021588</v>
      </c>
      <c r="S1038">
        <f>IFERROR(IF(OR(HLOOKUP($A1038,'Z-scores'!$C$2:$UD$20,17,FALSE)&gt;2,HLOOKUP($A1038,'Z-scores'!$C$2:$UD$20,17,FALSE)&lt;-2),"",'Total-corrected counts'!S1038),"")</f>
        <v>36.023359813434176</v>
      </c>
      <c r="T1038">
        <f>IFERROR(IF(OR(HLOOKUP($A1038,'Z-scores'!$C$2:$UD$20,18,FALSE)&gt;2,HLOOKUP($A1038,'Z-scores'!$C$2:$UD$20,18,FALSE)&lt;-2),"",'Total-corrected counts'!T1038),"")</f>
        <v>53.96879397528879</v>
      </c>
      <c r="U1038">
        <f>IFERROR(IF(OR(HLOOKUP($A1038,'Z-scores'!$C$2:$UD$20,19,FALSE)&gt;2,HLOOKUP($A1038,'Z-scores'!$C$2:$UD$20,19,FALSE)&lt;-2),"",'Total-corrected counts'!U1038),"")</f>
        <v>45.655541717474605</v>
      </c>
      <c r="V1038">
        <f t="shared" si="64"/>
        <v>1</v>
      </c>
      <c r="W1038">
        <f t="shared" si="65"/>
        <v>0.16205835563910845</v>
      </c>
      <c r="X1038">
        <f t="shared" si="66"/>
        <v>20.790893518587467</v>
      </c>
      <c r="Y1038">
        <f t="shared" si="67"/>
        <v>30.379328012303759</v>
      </c>
    </row>
    <row r="1039" spans="1:25" x14ac:dyDescent="0.25">
      <c r="A1039">
        <v>1048</v>
      </c>
      <c r="B1039" t="s">
        <v>521</v>
      </c>
      <c r="C1039">
        <v>93300</v>
      </c>
      <c r="D1039">
        <v>370</v>
      </c>
      <c r="E1039">
        <f>IFERROR(IF(OR(HLOOKUP($A1039,'Z-scores'!$C$2:$UD$20,3,FALSE)&gt;2,HLOOKUP(A1039,'Z-scores'!$C$2:$UD$20,3,FALSE)&lt;-2),"",'Total-corrected counts'!E1039),"")</f>
        <v>12.693702235182402</v>
      </c>
      <c r="F1039">
        <f>IFERROR(IF(OR(HLOOKUP($A1039,'Z-scores'!$C$2:$UD$20,4,FALSE)&gt;2,HLOOKUP($A1039,'Z-scores'!$C$2:$UD$20,4,FALSE)&lt;-2),"",'Total-corrected counts'!F1039),"")</f>
        <v>15.027873752735696</v>
      </c>
      <c r="G1039">
        <f>IFERROR(IF(OR(HLOOKUP($A1039,'Z-scores'!$C$2:$UD$20,5,FALSE)&gt;2,HLOOKUP($A1039,'Z-scores'!$C$2:$UD$20,5,FALSE)&lt;-2),"",'Total-corrected counts'!G1039),"")</f>
        <v>54.524539568316335</v>
      </c>
      <c r="H1039">
        <f>IFERROR(IF(OR(HLOOKUP($A1039,'Z-scores'!$C$2:$UD$20,6,FALSE)&gt;2,HLOOKUP($A1039,'Z-scores'!$C$2:$UD$20,6,FALSE)&lt;-2),"",'Total-corrected counts'!H1039),"")</f>
        <v>2.5059315189644571</v>
      </c>
      <c r="I1039">
        <f>IFERROR(IF(OR(HLOOKUP($A1039,'Z-scores'!$C$2:$UD$20,7,FALSE)&gt;2,HLOOKUP($A1039,'Z-scores'!$C$2:$UD$20,7,FALSE)&lt;-2),"",'Total-corrected counts'!I1039),"")</f>
        <v>3.1708015355299088</v>
      </c>
      <c r="J1039">
        <f>IFERROR(IF(OR(HLOOKUP($A1039,'Z-scores'!$C$2:$UD$20,8,FALSE)&gt;2,HLOOKUP($A1039,'Z-scores'!$C$2:$UD$20,8,FALSE)&lt;-2),"",'Total-corrected counts'!J1039),"")</f>
        <v>0.90232948931109358</v>
      </c>
      <c r="K1039">
        <f>IFERROR(IF(OR(HLOOKUP($A1039,'Z-scores'!$C$2:$UD$20,9,FALSE)&gt;2,HLOOKUP($A1039,'Z-scores'!$C$2:$UD$20,9,FALSE)&lt;-2),"",'Total-corrected counts'!K1039),"")</f>
        <v>0</v>
      </c>
      <c r="L1039">
        <f>IFERROR(IF(OR(HLOOKUP($A1039,'Z-scores'!$C$2:$UD$20,10,FALSE)&gt;2,HLOOKUP($A1039,'Z-scores'!$C$2:$UD$20,10,FALSE)&lt;-2),"",'Total-corrected counts'!L1039),"")</f>
        <v>0</v>
      </c>
      <c r="M1039">
        <f>IFERROR(IF(OR(HLOOKUP($A1039,'Z-scores'!$C$2:$UD$20,11,FALSE)&gt;2,HLOOKUP($A1039,'Z-scores'!$C$2:$UD$20,11,FALSE)&lt;-2),"",'Total-corrected counts'!M1039),"")</f>
        <v>0</v>
      </c>
      <c r="N1039">
        <f>IFERROR(IF(OR(HLOOKUP($A1039,'Z-scores'!$C$2:$UD$20,12,FALSE)&gt;2,HLOOKUP($A1039,'Z-scores'!$C$2:$UD$20,12,FALSE)&lt;-2),"",'Total-corrected counts'!N1039),"")</f>
        <v>0.39405905570620425</v>
      </c>
      <c r="O1039">
        <f>IFERROR(IF(OR(HLOOKUP($A1039,'Z-scores'!$C$2:$UD$20,13,FALSE)&gt;2,HLOOKUP($A1039,'Z-scores'!$C$2:$UD$20,13,FALSE)&lt;-2),"",'Total-corrected counts'!O1039),"")</f>
        <v>10.570536371428659</v>
      </c>
      <c r="P1039">
        <f>IFERROR(IF(OR(HLOOKUP($A1039,'Z-scores'!$C$2:$UD$20,14,FALSE)&gt;2,HLOOKUP($A1039,'Z-scores'!$C$2:$UD$20,14,FALSE)&lt;-2),"",'Total-corrected counts'!P1039),"")</f>
        <v>0</v>
      </c>
      <c r="Q1039" t="str">
        <f>IFERROR(IF(OR(HLOOKUP($A1039,'Z-scores'!$C$2:$UD$20,15,FALSE)&gt;2,HLOOKUP($A1039,'Z-scores'!$C$2:$UD$20,15,FALSE)&lt;-2),"",'Total-corrected counts'!Q1039),"")</f>
        <v/>
      </c>
      <c r="R1039">
        <f>IFERROR(IF(OR(HLOOKUP($A1039,'Z-scores'!$C$2:$UD$20,16,FALSE)&gt;2,HLOOKUP($A1039,'Z-scores'!$C$2:$UD$20,16,FALSE)&lt;-2),"",'Total-corrected counts'!R1039),"")</f>
        <v>5.5175895706738309</v>
      </c>
      <c r="S1039">
        <f>IFERROR(IF(OR(HLOOKUP($A1039,'Z-scores'!$C$2:$UD$20,17,FALSE)&gt;2,HLOOKUP($A1039,'Z-scores'!$C$2:$UD$20,17,FALSE)&lt;-2),"",'Total-corrected counts'!S1039),"")</f>
        <v>0</v>
      </c>
      <c r="T1039">
        <f>IFERROR(IF(OR(HLOOKUP($A1039,'Z-scores'!$C$2:$UD$20,18,FALSE)&gt;2,HLOOKUP($A1039,'Z-scores'!$C$2:$UD$20,18,FALSE)&lt;-2),"",'Total-corrected counts'!T1039),"")</f>
        <v>0.30927675630537982</v>
      </c>
      <c r="U1039">
        <f>IFERROR(IF(OR(HLOOKUP($A1039,'Z-scores'!$C$2:$UD$20,19,FALSE)&gt;2,HLOOKUP($A1039,'Z-scores'!$C$2:$UD$20,19,FALSE)&lt;-2),"",'Total-corrected counts'!U1039),"")</f>
        <v>18.833290661899039</v>
      </c>
      <c r="V1039">
        <f t="shared" si="64"/>
        <v>1</v>
      </c>
      <c r="W1039">
        <f t="shared" si="65"/>
        <v>0.51450689610356348</v>
      </c>
      <c r="X1039">
        <f t="shared" si="66"/>
        <v>9.8694642333377658</v>
      </c>
      <c r="Y1039">
        <f t="shared" si="67"/>
        <v>5.0892503451447295</v>
      </c>
    </row>
    <row r="1040" spans="1:25" x14ac:dyDescent="0.25">
      <c r="A1040">
        <v>1049</v>
      </c>
      <c r="B1040" t="s">
        <v>522</v>
      </c>
      <c r="C1040">
        <v>62200</v>
      </c>
      <c r="D1040">
        <v>1073</v>
      </c>
      <c r="E1040" t="str">
        <f>IFERROR(IF(OR(HLOOKUP($A1040,'Z-scores'!$C$2:$UD$20,3,FALSE)&gt;2,HLOOKUP(A1040,'Z-scores'!$C$2:$UD$20,3,FALSE)&lt;-2),"",'Total-corrected counts'!E1040),"")</f>
        <v/>
      </c>
      <c r="F1040">
        <f>IFERROR(IF(OR(HLOOKUP($A1040,'Z-scores'!$C$2:$UD$20,4,FALSE)&gt;2,HLOOKUP($A1040,'Z-scores'!$C$2:$UD$20,4,FALSE)&lt;-2),"",'Total-corrected counts'!F1040),"")</f>
        <v>21.56565507420423</v>
      </c>
      <c r="G1040">
        <f>IFERROR(IF(OR(HLOOKUP($A1040,'Z-scores'!$C$2:$UD$20,5,FALSE)&gt;2,HLOOKUP($A1040,'Z-scores'!$C$2:$UD$20,5,FALSE)&lt;-2),"",'Total-corrected counts'!G1040),"")</f>
        <v>18.876591012566934</v>
      </c>
      <c r="H1040">
        <f>IFERROR(IF(OR(HLOOKUP($A1040,'Z-scores'!$C$2:$UD$20,6,FALSE)&gt;2,HLOOKUP($A1040,'Z-scores'!$C$2:$UD$20,6,FALSE)&lt;-2),"",'Total-corrected counts'!H1040),"")</f>
        <v>12.676244118215749</v>
      </c>
      <c r="I1040">
        <f>IFERROR(IF(OR(HLOOKUP($A1040,'Z-scores'!$C$2:$UD$20,7,FALSE)&gt;2,HLOOKUP($A1040,'Z-scores'!$C$2:$UD$20,7,FALSE)&lt;-2),"",'Total-corrected counts'!I1040),"")</f>
        <v>12.264537201505977</v>
      </c>
      <c r="J1040">
        <f>IFERROR(IF(OR(HLOOKUP($A1040,'Z-scores'!$C$2:$UD$20,8,FALSE)&gt;2,HLOOKUP($A1040,'Z-scores'!$C$2:$UD$20,8,FALSE)&lt;-2),"",'Total-corrected counts'!J1040),"")</f>
        <v>9.1021870888976988</v>
      </c>
      <c r="K1040">
        <f>IFERROR(IF(OR(HLOOKUP($A1040,'Z-scores'!$C$2:$UD$20,9,FALSE)&gt;2,HLOOKUP($A1040,'Z-scores'!$C$2:$UD$20,9,FALSE)&lt;-2),"",'Total-corrected counts'!K1040),"")</f>
        <v>10.569151011762083</v>
      </c>
      <c r="L1040">
        <f>IFERROR(IF(OR(HLOOKUP($A1040,'Z-scores'!$C$2:$UD$20,10,FALSE)&gt;2,HLOOKUP($A1040,'Z-scores'!$C$2:$UD$20,10,FALSE)&lt;-2),"",'Total-corrected counts'!L1040),"")</f>
        <v>12.501830073890886</v>
      </c>
      <c r="M1040">
        <f>IFERROR(IF(OR(HLOOKUP($A1040,'Z-scores'!$C$2:$UD$20,11,FALSE)&gt;2,HLOOKUP($A1040,'Z-scores'!$C$2:$UD$20,11,FALSE)&lt;-2),"",'Total-corrected counts'!M1040),"")</f>
        <v>17.73021868805597</v>
      </c>
      <c r="N1040">
        <f>IFERROR(IF(OR(HLOOKUP($A1040,'Z-scores'!$C$2:$UD$20,12,FALSE)&gt;2,HLOOKUP($A1040,'Z-scores'!$C$2:$UD$20,12,FALSE)&lt;-2),"",'Total-corrected counts'!N1040),"")</f>
        <v>6.1858107581787873</v>
      </c>
      <c r="O1040">
        <f>IFERROR(IF(OR(HLOOKUP($A1040,'Z-scores'!$C$2:$UD$20,13,FALSE)&gt;2,HLOOKUP($A1040,'Z-scores'!$C$2:$UD$20,13,FALSE)&lt;-2),"",'Total-corrected counts'!O1040),"")</f>
        <v>7.9657623658617105</v>
      </c>
      <c r="P1040">
        <f>IFERROR(IF(OR(HLOOKUP($A1040,'Z-scores'!$C$2:$UD$20,14,FALSE)&gt;2,HLOOKUP($A1040,'Z-scores'!$C$2:$UD$20,14,FALSE)&lt;-2),"",'Total-corrected counts'!P1040),"")</f>
        <v>4.4404574825127607</v>
      </c>
      <c r="Q1040">
        <f>IFERROR(IF(OR(HLOOKUP($A1040,'Z-scores'!$C$2:$UD$20,15,FALSE)&gt;2,HLOOKUP($A1040,'Z-scores'!$C$2:$UD$20,15,FALSE)&lt;-2),"",'Total-corrected counts'!Q1040),"")</f>
        <v>12.734903386353176</v>
      </c>
      <c r="R1040">
        <f>IFERROR(IF(OR(HLOOKUP($A1040,'Z-scores'!$C$2:$UD$20,16,FALSE)&gt;2,HLOOKUP($A1040,'Z-scores'!$C$2:$UD$20,16,FALSE)&lt;-2),"",'Total-corrected counts'!R1040),"")</f>
        <v>18.035345430357964</v>
      </c>
      <c r="S1040">
        <f>IFERROR(IF(OR(HLOOKUP($A1040,'Z-scores'!$C$2:$UD$20,17,FALSE)&gt;2,HLOOKUP($A1040,'Z-scores'!$C$2:$UD$20,17,FALSE)&lt;-2),"",'Total-corrected counts'!S1040),"")</f>
        <v>17.38740528668319</v>
      </c>
      <c r="T1040">
        <f>IFERROR(IF(OR(HLOOKUP($A1040,'Z-scores'!$C$2:$UD$20,18,FALSE)&gt;2,HLOOKUP($A1040,'Z-scores'!$C$2:$UD$20,18,FALSE)&lt;-2),"",'Total-corrected counts'!T1040),"")</f>
        <v>2.5429422185109014</v>
      </c>
      <c r="U1040">
        <f>IFERROR(IF(OR(HLOOKUP($A1040,'Z-scores'!$C$2:$UD$20,19,FALSE)&gt;2,HLOOKUP($A1040,'Z-scores'!$C$2:$UD$20,19,FALSE)&lt;-2),"",'Total-corrected counts'!U1040),"")</f>
        <v>6.8042856584925557</v>
      </c>
      <c r="V1040">
        <f t="shared" si="64"/>
        <v>1</v>
      </c>
      <c r="W1040">
        <f t="shared" si="65"/>
        <v>7.9742328430375153E-2</v>
      </c>
      <c r="X1040">
        <f t="shared" si="66"/>
        <v>14.41080178363744</v>
      </c>
      <c r="Y1040">
        <f t="shared" si="67"/>
        <v>9.5121140733688812</v>
      </c>
    </row>
    <row r="1041" spans="1:25" x14ac:dyDescent="0.25">
      <c r="A1041">
        <v>1050</v>
      </c>
      <c r="B1041" t="s">
        <v>1121</v>
      </c>
      <c r="C1041">
        <v>32300</v>
      </c>
      <c r="D1041">
        <v>589</v>
      </c>
      <c r="E1041" t="str">
        <f>IFERROR(IF(OR(HLOOKUP($A1041,'Z-scores'!$C$2:$UD$20,3,FALSE)&gt;2,HLOOKUP(A1041,'Z-scores'!$C$2:$UD$20,3,FALSE)&lt;-2),"",'Total-corrected counts'!E1041),"")</f>
        <v/>
      </c>
      <c r="F1041" t="str">
        <f>IFERROR(IF(OR(HLOOKUP($A1041,'Z-scores'!$C$2:$UD$20,4,FALSE)&gt;2,HLOOKUP($A1041,'Z-scores'!$C$2:$UD$20,4,FALSE)&lt;-2),"",'Total-corrected counts'!F1041),"")</f>
        <v/>
      </c>
      <c r="G1041" t="str">
        <f>IFERROR(IF(OR(HLOOKUP($A1041,'Z-scores'!$C$2:$UD$20,5,FALSE)&gt;2,HLOOKUP($A1041,'Z-scores'!$C$2:$UD$20,5,FALSE)&lt;-2),"",'Total-corrected counts'!G1041),"")</f>
        <v/>
      </c>
      <c r="H1041" t="str">
        <f>IFERROR(IF(OR(HLOOKUP($A1041,'Z-scores'!$C$2:$UD$20,6,FALSE)&gt;2,HLOOKUP($A1041,'Z-scores'!$C$2:$UD$20,6,FALSE)&lt;-2),"",'Total-corrected counts'!H1041),"")</f>
        <v/>
      </c>
      <c r="I1041" t="str">
        <f>IFERROR(IF(OR(HLOOKUP($A1041,'Z-scores'!$C$2:$UD$20,7,FALSE)&gt;2,HLOOKUP($A1041,'Z-scores'!$C$2:$UD$20,7,FALSE)&lt;-2),"",'Total-corrected counts'!I1041),"")</f>
        <v/>
      </c>
      <c r="J1041" t="str">
        <f>IFERROR(IF(OR(HLOOKUP($A1041,'Z-scores'!$C$2:$UD$20,8,FALSE)&gt;2,HLOOKUP($A1041,'Z-scores'!$C$2:$UD$20,8,FALSE)&lt;-2),"",'Total-corrected counts'!J1041),"")</f>
        <v/>
      </c>
      <c r="K1041" t="str">
        <f>IFERROR(IF(OR(HLOOKUP($A1041,'Z-scores'!$C$2:$UD$20,9,FALSE)&gt;2,HLOOKUP($A1041,'Z-scores'!$C$2:$UD$20,9,FALSE)&lt;-2),"",'Total-corrected counts'!K1041),"")</f>
        <v/>
      </c>
      <c r="L1041" t="str">
        <f>IFERROR(IF(OR(HLOOKUP($A1041,'Z-scores'!$C$2:$UD$20,10,FALSE)&gt;2,HLOOKUP($A1041,'Z-scores'!$C$2:$UD$20,10,FALSE)&lt;-2),"",'Total-corrected counts'!L1041),"")</f>
        <v/>
      </c>
      <c r="M1041" t="str">
        <f>IFERROR(IF(OR(HLOOKUP($A1041,'Z-scores'!$C$2:$UD$20,11,FALSE)&gt;2,HLOOKUP($A1041,'Z-scores'!$C$2:$UD$20,11,FALSE)&lt;-2),"",'Total-corrected counts'!M1041),"")</f>
        <v/>
      </c>
      <c r="N1041" t="str">
        <f>IFERROR(IF(OR(HLOOKUP($A1041,'Z-scores'!$C$2:$UD$20,12,FALSE)&gt;2,HLOOKUP($A1041,'Z-scores'!$C$2:$UD$20,12,FALSE)&lt;-2),"",'Total-corrected counts'!N1041),"")</f>
        <v/>
      </c>
      <c r="O1041" t="str">
        <f>IFERROR(IF(OR(HLOOKUP($A1041,'Z-scores'!$C$2:$UD$20,13,FALSE)&gt;2,HLOOKUP($A1041,'Z-scores'!$C$2:$UD$20,13,FALSE)&lt;-2),"",'Total-corrected counts'!O1041),"")</f>
        <v/>
      </c>
      <c r="P1041" t="str">
        <f>IFERROR(IF(OR(HLOOKUP($A1041,'Z-scores'!$C$2:$UD$20,14,FALSE)&gt;2,HLOOKUP($A1041,'Z-scores'!$C$2:$UD$20,14,FALSE)&lt;-2),"",'Total-corrected counts'!P1041),"")</f>
        <v/>
      </c>
      <c r="Q1041" t="str">
        <f>IFERROR(IF(OR(HLOOKUP($A1041,'Z-scores'!$C$2:$UD$20,15,FALSE)&gt;2,HLOOKUP($A1041,'Z-scores'!$C$2:$UD$20,15,FALSE)&lt;-2),"",'Total-corrected counts'!Q1041),"")</f>
        <v/>
      </c>
      <c r="R1041" t="str">
        <f>IFERROR(IF(OR(HLOOKUP($A1041,'Z-scores'!$C$2:$UD$20,16,FALSE)&gt;2,HLOOKUP($A1041,'Z-scores'!$C$2:$UD$20,16,FALSE)&lt;-2),"",'Total-corrected counts'!R1041),"")</f>
        <v/>
      </c>
      <c r="S1041" t="str">
        <f>IFERROR(IF(OR(HLOOKUP($A1041,'Z-scores'!$C$2:$UD$20,17,FALSE)&gt;2,HLOOKUP($A1041,'Z-scores'!$C$2:$UD$20,17,FALSE)&lt;-2),"",'Total-corrected counts'!S1041),"")</f>
        <v/>
      </c>
      <c r="T1041" t="str">
        <f>IFERROR(IF(OR(HLOOKUP($A1041,'Z-scores'!$C$2:$UD$20,18,FALSE)&gt;2,HLOOKUP($A1041,'Z-scores'!$C$2:$UD$20,18,FALSE)&lt;-2),"",'Total-corrected counts'!T1041),"")</f>
        <v/>
      </c>
      <c r="U1041" t="str">
        <f>IFERROR(IF(OR(HLOOKUP($A1041,'Z-scores'!$C$2:$UD$20,19,FALSE)&gt;2,HLOOKUP($A1041,'Z-scores'!$C$2:$UD$20,19,FALSE)&lt;-2),"",'Total-corrected counts'!U1041),"")</f>
        <v/>
      </c>
      <c r="V1041">
        <f t="shared" si="64"/>
        <v>1</v>
      </c>
      <c r="W1041" t="str">
        <f t="shared" si="65"/>
        <v/>
      </c>
      <c r="X1041" t="str">
        <f t="shared" si="66"/>
        <v/>
      </c>
      <c r="Y1041" t="str">
        <f t="shared" si="67"/>
        <v/>
      </c>
    </row>
    <row r="1042" spans="1:25" x14ac:dyDescent="0.25">
      <c r="A1042">
        <v>1051</v>
      </c>
      <c r="B1042" t="s">
        <v>1122</v>
      </c>
      <c r="C1042">
        <v>109400</v>
      </c>
      <c r="D1042">
        <v>877</v>
      </c>
      <c r="E1042" t="str">
        <f>IFERROR(IF(OR(HLOOKUP($A1042,'Z-scores'!$C$2:$UD$20,3,FALSE)&gt;2,HLOOKUP(A1042,'Z-scores'!$C$2:$UD$20,3,FALSE)&lt;-2),"",'Total-corrected counts'!E1042),"")</f>
        <v/>
      </c>
      <c r="F1042" t="str">
        <f>IFERROR(IF(OR(HLOOKUP($A1042,'Z-scores'!$C$2:$UD$20,4,FALSE)&gt;2,HLOOKUP($A1042,'Z-scores'!$C$2:$UD$20,4,FALSE)&lt;-2),"",'Total-corrected counts'!F1042),"")</f>
        <v/>
      </c>
      <c r="G1042" t="str">
        <f>IFERROR(IF(OR(HLOOKUP($A1042,'Z-scores'!$C$2:$UD$20,5,FALSE)&gt;2,HLOOKUP($A1042,'Z-scores'!$C$2:$UD$20,5,FALSE)&lt;-2),"",'Total-corrected counts'!G1042),"")</f>
        <v/>
      </c>
      <c r="H1042" t="str">
        <f>IFERROR(IF(OR(HLOOKUP($A1042,'Z-scores'!$C$2:$UD$20,6,FALSE)&gt;2,HLOOKUP($A1042,'Z-scores'!$C$2:$UD$20,6,FALSE)&lt;-2),"",'Total-corrected counts'!H1042),"")</f>
        <v/>
      </c>
      <c r="I1042" t="str">
        <f>IFERROR(IF(OR(HLOOKUP($A1042,'Z-scores'!$C$2:$UD$20,7,FALSE)&gt;2,HLOOKUP($A1042,'Z-scores'!$C$2:$UD$20,7,FALSE)&lt;-2),"",'Total-corrected counts'!I1042),"")</f>
        <v/>
      </c>
      <c r="J1042" t="str">
        <f>IFERROR(IF(OR(HLOOKUP($A1042,'Z-scores'!$C$2:$UD$20,8,FALSE)&gt;2,HLOOKUP($A1042,'Z-scores'!$C$2:$UD$20,8,FALSE)&lt;-2),"",'Total-corrected counts'!J1042),"")</f>
        <v/>
      </c>
      <c r="K1042" t="str">
        <f>IFERROR(IF(OR(HLOOKUP($A1042,'Z-scores'!$C$2:$UD$20,9,FALSE)&gt;2,HLOOKUP($A1042,'Z-scores'!$C$2:$UD$20,9,FALSE)&lt;-2),"",'Total-corrected counts'!K1042),"")</f>
        <v/>
      </c>
      <c r="L1042" t="str">
        <f>IFERROR(IF(OR(HLOOKUP($A1042,'Z-scores'!$C$2:$UD$20,10,FALSE)&gt;2,HLOOKUP($A1042,'Z-scores'!$C$2:$UD$20,10,FALSE)&lt;-2),"",'Total-corrected counts'!L1042),"")</f>
        <v/>
      </c>
      <c r="M1042" t="str">
        <f>IFERROR(IF(OR(HLOOKUP($A1042,'Z-scores'!$C$2:$UD$20,11,FALSE)&gt;2,HLOOKUP($A1042,'Z-scores'!$C$2:$UD$20,11,FALSE)&lt;-2),"",'Total-corrected counts'!M1042),"")</f>
        <v/>
      </c>
      <c r="N1042" t="str">
        <f>IFERROR(IF(OR(HLOOKUP($A1042,'Z-scores'!$C$2:$UD$20,12,FALSE)&gt;2,HLOOKUP($A1042,'Z-scores'!$C$2:$UD$20,12,FALSE)&lt;-2),"",'Total-corrected counts'!N1042),"")</f>
        <v/>
      </c>
      <c r="O1042" t="str">
        <f>IFERROR(IF(OR(HLOOKUP($A1042,'Z-scores'!$C$2:$UD$20,13,FALSE)&gt;2,HLOOKUP($A1042,'Z-scores'!$C$2:$UD$20,13,FALSE)&lt;-2),"",'Total-corrected counts'!O1042),"")</f>
        <v/>
      </c>
      <c r="P1042" t="str">
        <f>IFERROR(IF(OR(HLOOKUP($A1042,'Z-scores'!$C$2:$UD$20,14,FALSE)&gt;2,HLOOKUP($A1042,'Z-scores'!$C$2:$UD$20,14,FALSE)&lt;-2),"",'Total-corrected counts'!P1042),"")</f>
        <v/>
      </c>
      <c r="Q1042" t="str">
        <f>IFERROR(IF(OR(HLOOKUP($A1042,'Z-scores'!$C$2:$UD$20,15,FALSE)&gt;2,HLOOKUP($A1042,'Z-scores'!$C$2:$UD$20,15,FALSE)&lt;-2),"",'Total-corrected counts'!Q1042),"")</f>
        <v/>
      </c>
      <c r="R1042" t="str">
        <f>IFERROR(IF(OR(HLOOKUP($A1042,'Z-scores'!$C$2:$UD$20,16,FALSE)&gt;2,HLOOKUP($A1042,'Z-scores'!$C$2:$UD$20,16,FALSE)&lt;-2),"",'Total-corrected counts'!R1042),"")</f>
        <v/>
      </c>
      <c r="S1042" t="str">
        <f>IFERROR(IF(OR(HLOOKUP($A1042,'Z-scores'!$C$2:$UD$20,17,FALSE)&gt;2,HLOOKUP($A1042,'Z-scores'!$C$2:$UD$20,17,FALSE)&lt;-2),"",'Total-corrected counts'!S1042),"")</f>
        <v/>
      </c>
      <c r="T1042" t="str">
        <f>IFERROR(IF(OR(HLOOKUP($A1042,'Z-scores'!$C$2:$UD$20,18,FALSE)&gt;2,HLOOKUP($A1042,'Z-scores'!$C$2:$UD$20,18,FALSE)&lt;-2),"",'Total-corrected counts'!T1042),"")</f>
        <v/>
      </c>
      <c r="U1042" t="str">
        <f>IFERROR(IF(OR(HLOOKUP($A1042,'Z-scores'!$C$2:$UD$20,19,FALSE)&gt;2,HLOOKUP($A1042,'Z-scores'!$C$2:$UD$20,19,FALSE)&lt;-2),"",'Total-corrected counts'!U1042),"")</f>
        <v/>
      </c>
      <c r="V1042">
        <f t="shared" si="64"/>
        <v>1</v>
      </c>
      <c r="W1042" t="str">
        <f t="shared" si="65"/>
        <v/>
      </c>
      <c r="X1042" t="str">
        <f t="shared" si="66"/>
        <v/>
      </c>
      <c r="Y1042" t="str">
        <f t="shared" si="67"/>
        <v/>
      </c>
    </row>
    <row r="1043" spans="1:25" x14ac:dyDescent="0.25">
      <c r="A1043">
        <v>1052</v>
      </c>
      <c r="B1043" t="s">
        <v>523</v>
      </c>
      <c r="C1043">
        <v>83900</v>
      </c>
      <c r="D1043">
        <v>348</v>
      </c>
      <c r="E1043" t="str">
        <f>IFERROR(IF(OR(HLOOKUP($A1043,'Z-scores'!$C$2:$UD$20,3,FALSE)&gt;2,HLOOKUP(A1043,'Z-scores'!$C$2:$UD$20,3,FALSE)&lt;-2),"",'Total-corrected counts'!E1043),"")</f>
        <v/>
      </c>
      <c r="F1043">
        <f>IFERROR(IF(OR(HLOOKUP($A1043,'Z-scores'!$C$2:$UD$20,4,FALSE)&gt;2,HLOOKUP($A1043,'Z-scores'!$C$2:$UD$20,4,FALSE)&lt;-2),"",'Total-corrected counts'!F1043),"")</f>
        <v>8.2029878562967784E-3</v>
      </c>
      <c r="G1043">
        <f>IFERROR(IF(OR(HLOOKUP($A1043,'Z-scores'!$C$2:$UD$20,5,FALSE)&gt;2,HLOOKUP($A1043,'Z-scores'!$C$2:$UD$20,5,FALSE)&lt;-2),"",'Total-corrected counts'!G1043),"")</f>
        <v>20.447961449045291</v>
      </c>
      <c r="H1043">
        <f>IFERROR(IF(OR(HLOOKUP($A1043,'Z-scores'!$C$2:$UD$20,6,FALSE)&gt;2,HLOOKUP($A1043,'Z-scores'!$C$2:$UD$20,6,FALSE)&lt;-2),"",'Total-corrected counts'!H1043),"")</f>
        <v>10.156351977975724</v>
      </c>
      <c r="I1043">
        <f>IFERROR(IF(OR(HLOOKUP($A1043,'Z-scores'!$C$2:$UD$20,7,FALSE)&gt;2,HLOOKUP($A1043,'Z-scores'!$C$2:$UD$20,7,FALSE)&lt;-2),"",'Total-corrected counts'!I1043),"")</f>
        <v>38.57911149831147</v>
      </c>
      <c r="J1043">
        <f>IFERROR(IF(OR(HLOOKUP($A1043,'Z-scores'!$C$2:$UD$20,8,FALSE)&gt;2,HLOOKUP($A1043,'Z-scores'!$C$2:$UD$20,8,FALSE)&lt;-2),"",'Total-corrected counts'!J1043),"")</f>
        <v>30.393218426850169</v>
      </c>
      <c r="K1043">
        <f>IFERROR(IF(OR(HLOOKUP($A1043,'Z-scores'!$C$2:$UD$20,9,FALSE)&gt;2,HLOOKUP($A1043,'Z-scores'!$C$2:$UD$20,9,FALSE)&lt;-2),"",'Total-corrected counts'!K1043),"")</f>
        <v>18.765817492613859</v>
      </c>
      <c r="L1043">
        <f>IFERROR(IF(OR(HLOOKUP($A1043,'Z-scores'!$C$2:$UD$20,10,FALSE)&gt;2,HLOOKUP($A1043,'Z-scores'!$C$2:$UD$20,10,FALSE)&lt;-2),"",'Total-corrected counts'!L1043),"")</f>
        <v>1.5125670953596382</v>
      </c>
      <c r="M1043">
        <f>IFERROR(IF(OR(HLOOKUP($A1043,'Z-scores'!$C$2:$UD$20,11,FALSE)&gt;2,HLOOKUP($A1043,'Z-scores'!$C$2:$UD$20,11,FALSE)&lt;-2),"",'Total-corrected counts'!M1043),"")</f>
        <v>25.595469026026748</v>
      </c>
      <c r="N1043">
        <f>IFERROR(IF(OR(HLOOKUP($A1043,'Z-scores'!$C$2:$UD$20,12,FALSE)&gt;2,HLOOKUP($A1043,'Z-scores'!$C$2:$UD$20,12,FALSE)&lt;-2),"",'Total-corrected counts'!N1043),"")</f>
        <v>9.283298219311277</v>
      </c>
      <c r="O1043">
        <f>IFERROR(IF(OR(HLOOKUP($A1043,'Z-scores'!$C$2:$UD$20,13,FALSE)&gt;2,HLOOKUP($A1043,'Z-scores'!$C$2:$UD$20,13,FALSE)&lt;-2),"",'Total-corrected counts'!O1043),"")</f>
        <v>19.068022629899641</v>
      </c>
      <c r="P1043">
        <f>IFERROR(IF(OR(HLOOKUP($A1043,'Z-scores'!$C$2:$UD$20,14,FALSE)&gt;2,HLOOKUP($A1043,'Z-scores'!$C$2:$UD$20,14,FALSE)&lt;-2),"",'Total-corrected counts'!P1043),"")</f>
        <v>25.151195654078531</v>
      </c>
      <c r="Q1043">
        <f>IFERROR(IF(OR(HLOOKUP($A1043,'Z-scores'!$C$2:$UD$20,15,FALSE)&gt;2,HLOOKUP($A1043,'Z-scores'!$C$2:$UD$20,15,FALSE)&lt;-2),"",'Total-corrected counts'!Q1043),"")</f>
        <v>2.545030462356952</v>
      </c>
      <c r="R1043">
        <f>IFERROR(IF(OR(HLOOKUP($A1043,'Z-scores'!$C$2:$UD$20,16,FALSE)&gt;2,HLOOKUP($A1043,'Z-scores'!$C$2:$UD$20,16,FALSE)&lt;-2),"",'Total-corrected counts'!R1043),"")</f>
        <v>24.95537243729602</v>
      </c>
      <c r="S1043">
        <f>IFERROR(IF(OR(HLOOKUP($A1043,'Z-scores'!$C$2:$UD$20,17,FALSE)&gt;2,HLOOKUP($A1043,'Z-scores'!$C$2:$UD$20,17,FALSE)&lt;-2),"",'Total-corrected counts'!S1043),"")</f>
        <v>22.984162967160984</v>
      </c>
      <c r="T1043">
        <f>IFERROR(IF(OR(HLOOKUP($A1043,'Z-scores'!$C$2:$UD$20,18,FALSE)&gt;2,HLOOKUP($A1043,'Z-scores'!$C$2:$UD$20,18,FALSE)&lt;-2),"",'Total-corrected counts'!T1043),"")</f>
        <v>6.5034029034214598</v>
      </c>
      <c r="U1043">
        <f>IFERROR(IF(OR(HLOOKUP($A1043,'Z-scores'!$C$2:$UD$20,19,FALSE)&gt;2,HLOOKUP($A1043,'Z-scores'!$C$2:$UD$20,19,FALSE)&lt;-2),"",'Total-corrected counts'!U1043),"")</f>
        <v>34.377264659807416</v>
      </c>
      <c r="V1043">
        <f t="shared" si="64"/>
        <v>1</v>
      </c>
      <c r="W1043">
        <f t="shared" si="65"/>
        <v>0.99063190631631159</v>
      </c>
      <c r="X1043">
        <f t="shared" si="66"/>
        <v>18.182337494254902</v>
      </c>
      <c r="Y1043">
        <f t="shared" si="67"/>
        <v>18.108468741666535</v>
      </c>
    </row>
    <row r="1044" spans="1:25" x14ac:dyDescent="0.25">
      <c r="A1044">
        <v>1053</v>
      </c>
      <c r="B1044" t="s">
        <v>1123</v>
      </c>
      <c r="C1044">
        <v>18500</v>
      </c>
      <c r="D1044">
        <v>31</v>
      </c>
      <c r="E1044" t="str">
        <f>IFERROR(IF(OR(HLOOKUP($A1044,'Z-scores'!$C$2:$UD$20,3,FALSE)&gt;2,HLOOKUP(A1044,'Z-scores'!$C$2:$UD$20,3,FALSE)&lt;-2),"",'Total-corrected counts'!E1044),"")</f>
        <v/>
      </c>
      <c r="F1044" t="str">
        <f>IFERROR(IF(OR(HLOOKUP($A1044,'Z-scores'!$C$2:$UD$20,4,FALSE)&gt;2,HLOOKUP($A1044,'Z-scores'!$C$2:$UD$20,4,FALSE)&lt;-2),"",'Total-corrected counts'!F1044),"")</f>
        <v/>
      </c>
      <c r="G1044" t="str">
        <f>IFERROR(IF(OR(HLOOKUP($A1044,'Z-scores'!$C$2:$UD$20,5,FALSE)&gt;2,HLOOKUP($A1044,'Z-scores'!$C$2:$UD$20,5,FALSE)&lt;-2),"",'Total-corrected counts'!G1044),"")</f>
        <v/>
      </c>
      <c r="H1044" t="str">
        <f>IFERROR(IF(OR(HLOOKUP($A1044,'Z-scores'!$C$2:$UD$20,6,FALSE)&gt;2,HLOOKUP($A1044,'Z-scores'!$C$2:$UD$20,6,FALSE)&lt;-2),"",'Total-corrected counts'!H1044),"")</f>
        <v/>
      </c>
      <c r="I1044" t="str">
        <f>IFERROR(IF(OR(HLOOKUP($A1044,'Z-scores'!$C$2:$UD$20,7,FALSE)&gt;2,HLOOKUP($A1044,'Z-scores'!$C$2:$UD$20,7,FALSE)&lt;-2),"",'Total-corrected counts'!I1044),"")</f>
        <v/>
      </c>
      <c r="J1044" t="str">
        <f>IFERROR(IF(OR(HLOOKUP($A1044,'Z-scores'!$C$2:$UD$20,8,FALSE)&gt;2,HLOOKUP($A1044,'Z-scores'!$C$2:$UD$20,8,FALSE)&lt;-2),"",'Total-corrected counts'!J1044),"")</f>
        <v/>
      </c>
      <c r="K1044" t="str">
        <f>IFERROR(IF(OR(HLOOKUP($A1044,'Z-scores'!$C$2:$UD$20,9,FALSE)&gt;2,HLOOKUP($A1044,'Z-scores'!$C$2:$UD$20,9,FALSE)&lt;-2),"",'Total-corrected counts'!K1044),"")</f>
        <v/>
      </c>
      <c r="L1044" t="str">
        <f>IFERROR(IF(OR(HLOOKUP($A1044,'Z-scores'!$C$2:$UD$20,10,FALSE)&gt;2,HLOOKUP($A1044,'Z-scores'!$C$2:$UD$20,10,FALSE)&lt;-2),"",'Total-corrected counts'!L1044),"")</f>
        <v/>
      </c>
      <c r="M1044" t="str">
        <f>IFERROR(IF(OR(HLOOKUP($A1044,'Z-scores'!$C$2:$UD$20,11,FALSE)&gt;2,HLOOKUP($A1044,'Z-scores'!$C$2:$UD$20,11,FALSE)&lt;-2),"",'Total-corrected counts'!M1044),"")</f>
        <v/>
      </c>
      <c r="N1044" t="str">
        <f>IFERROR(IF(OR(HLOOKUP($A1044,'Z-scores'!$C$2:$UD$20,12,FALSE)&gt;2,HLOOKUP($A1044,'Z-scores'!$C$2:$UD$20,12,FALSE)&lt;-2),"",'Total-corrected counts'!N1044),"")</f>
        <v/>
      </c>
      <c r="O1044" t="str">
        <f>IFERROR(IF(OR(HLOOKUP($A1044,'Z-scores'!$C$2:$UD$20,13,FALSE)&gt;2,HLOOKUP($A1044,'Z-scores'!$C$2:$UD$20,13,FALSE)&lt;-2),"",'Total-corrected counts'!O1044),"")</f>
        <v/>
      </c>
      <c r="P1044" t="str">
        <f>IFERROR(IF(OR(HLOOKUP($A1044,'Z-scores'!$C$2:$UD$20,14,FALSE)&gt;2,HLOOKUP($A1044,'Z-scores'!$C$2:$UD$20,14,FALSE)&lt;-2),"",'Total-corrected counts'!P1044),"")</f>
        <v/>
      </c>
      <c r="Q1044" t="str">
        <f>IFERROR(IF(OR(HLOOKUP($A1044,'Z-scores'!$C$2:$UD$20,15,FALSE)&gt;2,HLOOKUP($A1044,'Z-scores'!$C$2:$UD$20,15,FALSE)&lt;-2),"",'Total-corrected counts'!Q1044),"")</f>
        <v/>
      </c>
      <c r="R1044" t="str">
        <f>IFERROR(IF(OR(HLOOKUP($A1044,'Z-scores'!$C$2:$UD$20,16,FALSE)&gt;2,HLOOKUP($A1044,'Z-scores'!$C$2:$UD$20,16,FALSE)&lt;-2),"",'Total-corrected counts'!R1044),"")</f>
        <v/>
      </c>
      <c r="S1044" t="str">
        <f>IFERROR(IF(OR(HLOOKUP($A1044,'Z-scores'!$C$2:$UD$20,17,FALSE)&gt;2,HLOOKUP($A1044,'Z-scores'!$C$2:$UD$20,17,FALSE)&lt;-2),"",'Total-corrected counts'!S1044),"")</f>
        <v/>
      </c>
      <c r="T1044" t="str">
        <f>IFERROR(IF(OR(HLOOKUP($A1044,'Z-scores'!$C$2:$UD$20,18,FALSE)&gt;2,HLOOKUP($A1044,'Z-scores'!$C$2:$UD$20,18,FALSE)&lt;-2),"",'Total-corrected counts'!T1044),"")</f>
        <v/>
      </c>
      <c r="U1044" t="str">
        <f>IFERROR(IF(OR(HLOOKUP($A1044,'Z-scores'!$C$2:$UD$20,19,FALSE)&gt;2,HLOOKUP($A1044,'Z-scores'!$C$2:$UD$20,19,FALSE)&lt;-2),"",'Total-corrected counts'!U1044),"")</f>
        <v/>
      </c>
      <c r="V1044">
        <f t="shared" si="64"/>
        <v>1</v>
      </c>
      <c r="W1044" t="str">
        <f t="shared" si="65"/>
        <v/>
      </c>
      <c r="X1044" t="str">
        <f t="shared" si="66"/>
        <v/>
      </c>
      <c r="Y1044" t="str">
        <f t="shared" si="67"/>
        <v/>
      </c>
    </row>
    <row r="1045" spans="1:25" x14ac:dyDescent="0.25">
      <c r="A1045">
        <v>1054</v>
      </c>
      <c r="B1045" t="s">
        <v>524</v>
      </c>
      <c r="C1045">
        <v>8900</v>
      </c>
      <c r="D1045">
        <v>44</v>
      </c>
      <c r="E1045" t="str">
        <f>IFERROR(IF(OR(HLOOKUP($A1045,'Z-scores'!$C$2:$UD$20,3,FALSE)&gt;2,HLOOKUP(A1045,'Z-scores'!$C$2:$UD$20,3,FALSE)&lt;-2),"",'Total-corrected counts'!E1045),"")</f>
        <v/>
      </c>
      <c r="F1045">
        <f>IFERROR(IF(OR(HLOOKUP($A1045,'Z-scores'!$C$2:$UD$20,4,FALSE)&gt;2,HLOOKUP($A1045,'Z-scores'!$C$2:$UD$20,4,FALSE)&lt;-2),"",'Total-corrected counts'!F1045),"")</f>
        <v>16.488005591156522</v>
      </c>
      <c r="G1045">
        <f>IFERROR(IF(OR(HLOOKUP($A1045,'Z-scores'!$C$2:$UD$20,5,FALSE)&gt;2,HLOOKUP($A1045,'Z-scores'!$C$2:$UD$20,5,FALSE)&lt;-2),"",'Total-corrected counts'!G1045),"")</f>
        <v>2.8909186876236448</v>
      </c>
      <c r="H1045">
        <f>IFERROR(IF(OR(HLOOKUP($A1045,'Z-scores'!$C$2:$UD$20,6,FALSE)&gt;2,HLOOKUP($A1045,'Z-scores'!$C$2:$UD$20,6,FALSE)&lt;-2),"",'Total-corrected counts'!H1045),"")</f>
        <v>3.015494195522689</v>
      </c>
      <c r="I1045">
        <f>IFERROR(IF(OR(HLOOKUP($A1045,'Z-scores'!$C$2:$UD$20,7,FALSE)&gt;2,HLOOKUP($A1045,'Z-scores'!$C$2:$UD$20,7,FALSE)&lt;-2),"",'Total-corrected counts'!I1045),"")</f>
        <v>2.5982101902788766</v>
      </c>
      <c r="J1045">
        <f>IFERROR(IF(OR(HLOOKUP($A1045,'Z-scores'!$C$2:$UD$20,8,FALSE)&gt;2,HLOOKUP($A1045,'Z-scores'!$C$2:$UD$20,8,FALSE)&lt;-2),"",'Total-corrected counts'!J1045),"")</f>
        <v>2.5985116987264831</v>
      </c>
      <c r="K1045">
        <f>IFERROR(IF(OR(HLOOKUP($A1045,'Z-scores'!$C$2:$UD$20,9,FALSE)&gt;2,HLOOKUP($A1045,'Z-scores'!$C$2:$UD$20,9,FALSE)&lt;-2),"",'Total-corrected counts'!K1045),"")</f>
        <v>6.238920787111879</v>
      </c>
      <c r="L1045">
        <f>IFERROR(IF(OR(HLOOKUP($A1045,'Z-scores'!$C$2:$UD$20,10,FALSE)&gt;2,HLOOKUP($A1045,'Z-scores'!$C$2:$UD$20,10,FALSE)&lt;-2),"",'Total-corrected counts'!L1045),"")</f>
        <v>2.3327929838053896</v>
      </c>
      <c r="M1045">
        <f>IFERROR(IF(OR(HLOOKUP($A1045,'Z-scores'!$C$2:$UD$20,11,FALSE)&gt;2,HLOOKUP($A1045,'Z-scores'!$C$2:$UD$20,11,FALSE)&lt;-2),"",'Total-corrected counts'!M1045),"")</f>
        <v>2.1056938514661065</v>
      </c>
      <c r="N1045">
        <f>IFERROR(IF(OR(HLOOKUP($A1045,'Z-scores'!$C$2:$UD$20,12,FALSE)&gt;2,HLOOKUP($A1045,'Z-scores'!$C$2:$UD$20,12,FALSE)&lt;-2),"",'Total-corrected counts'!N1045),"")</f>
        <v>7.5512712070212151</v>
      </c>
      <c r="O1045">
        <f>IFERROR(IF(OR(HLOOKUP($A1045,'Z-scores'!$C$2:$UD$20,13,FALSE)&gt;2,HLOOKUP($A1045,'Z-scores'!$C$2:$UD$20,13,FALSE)&lt;-2),"",'Total-corrected counts'!O1045),"")</f>
        <v>1.6658438407695593</v>
      </c>
      <c r="P1045">
        <f>IFERROR(IF(OR(HLOOKUP($A1045,'Z-scores'!$C$2:$UD$20,14,FALSE)&gt;2,HLOOKUP($A1045,'Z-scores'!$C$2:$UD$20,14,FALSE)&lt;-2),"",'Total-corrected counts'!P1045),"")</f>
        <v>2.3634003732719506</v>
      </c>
      <c r="Q1045">
        <f>IFERROR(IF(OR(HLOOKUP($A1045,'Z-scores'!$C$2:$UD$20,15,FALSE)&gt;2,HLOOKUP($A1045,'Z-scores'!$C$2:$UD$20,15,FALSE)&lt;-2),"",'Total-corrected counts'!Q1045),"")</f>
        <v>0.52655802669454177</v>
      </c>
      <c r="R1045">
        <f>IFERROR(IF(OR(HLOOKUP($A1045,'Z-scores'!$C$2:$UD$20,16,FALSE)&gt;2,HLOOKUP($A1045,'Z-scores'!$C$2:$UD$20,16,FALSE)&lt;-2),"",'Total-corrected counts'!R1045),"")</f>
        <v>3.6062676932508699</v>
      </c>
      <c r="S1045">
        <f>IFERROR(IF(OR(HLOOKUP($A1045,'Z-scores'!$C$2:$UD$20,17,FALSE)&gt;2,HLOOKUP($A1045,'Z-scores'!$C$2:$UD$20,17,FALSE)&lt;-2),"",'Total-corrected counts'!S1045),"")</f>
        <v>2.2908164317765554</v>
      </c>
      <c r="T1045">
        <f>IFERROR(IF(OR(HLOOKUP($A1045,'Z-scores'!$C$2:$UD$20,18,FALSE)&gt;2,HLOOKUP($A1045,'Z-scores'!$C$2:$UD$20,18,FALSE)&lt;-2),"",'Total-corrected counts'!T1045),"")</f>
        <v>5.2577048571914577</v>
      </c>
      <c r="U1045">
        <f>IFERROR(IF(OR(HLOOKUP($A1045,'Z-scores'!$C$2:$UD$20,19,FALSE)&gt;2,HLOOKUP($A1045,'Z-scores'!$C$2:$UD$20,19,FALSE)&lt;-2),"",'Total-corrected counts'!U1045),"")</f>
        <v>9.0477905599215429</v>
      </c>
      <c r="V1045">
        <f t="shared" si="64"/>
        <v>1</v>
      </c>
      <c r="W1045">
        <f t="shared" si="65"/>
        <v>0.71956902789753308</v>
      </c>
      <c r="X1045">
        <f t="shared" si="66"/>
        <v>4.7835684982114488</v>
      </c>
      <c r="Y1045">
        <f t="shared" si="67"/>
        <v>4.0387066237372116</v>
      </c>
    </row>
    <row r="1046" spans="1:25" x14ac:dyDescent="0.25">
      <c r="A1046">
        <v>1055</v>
      </c>
      <c r="B1046" t="s">
        <v>1124</v>
      </c>
      <c r="C1046">
        <v>117200</v>
      </c>
      <c r="D1046">
        <v>1032</v>
      </c>
      <c r="E1046" t="str">
        <f>IFERROR(IF(OR(HLOOKUP($A1046,'Z-scores'!$C$2:$UD$20,3,FALSE)&gt;2,HLOOKUP(A1046,'Z-scores'!$C$2:$UD$20,3,FALSE)&lt;-2),"",'Total-corrected counts'!E1046),"")</f>
        <v/>
      </c>
      <c r="F1046" t="str">
        <f>IFERROR(IF(OR(HLOOKUP($A1046,'Z-scores'!$C$2:$UD$20,4,FALSE)&gt;2,HLOOKUP($A1046,'Z-scores'!$C$2:$UD$20,4,FALSE)&lt;-2),"",'Total-corrected counts'!F1046),"")</f>
        <v/>
      </c>
      <c r="G1046" t="str">
        <f>IFERROR(IF(OR(HLOOKUP($A1046,'Z-scores'!$C$2:$UD$20,5,FALSE)&gt;2,HLOOKUP($A1046,'Z-scores'!$C$2:$UD$20,5,FALSE)&lt;-2),"",'Total-corrected counts'!G1046),"")</f>
        <v/>
      </c>
      <c r="H1046" t="str">
        <f>IFERROR(IF(OR(HLOOKUP($A1046,'Z-scores'!$C$2:$UD$20,6,FALSE)&gt;2,HLOOKUP($A1046,'Z-scores'!$C$2:$UD$20,6,FALSE)&lt;-2),"",'Total-corrected counts'!H1046),"")</f>
        <v/>
      </c>
      <c r="I1046" t="str">
        <f>IFERROR(IF(OR(HLOOKUP($A1046,'Z-scores'!$C$2:$UD$20,7,FALSE)&gt;2,HLOOKUP($A1046,'Z-scores'!$C$2:$UD$20,7,FALSE)&lt;-2),"",'Total-corrected counts'!I1046),"")</f>
        <v/>
      </c>
      <c r="J1046" t="str">
        <f>IFERROR(IF(OR(HLOOKUP($A1046,'Z-scores'!$C$2:$UD$20,8,FALSE)&gt;2,HLOOKUP($A1046,'Z-scores'!$C$2:$UD$20,8,FALSE)&lt;-2),"",'Total-corrected counts'!J1046),"")</f>
        <v/>
      </c>
      <c r="K1046" t="str">
        <f>IFERROR(IF(OR(HLOOKUP($A1046,'Z-scores'!$C$2:$UD$20,9,FALSE)&gt;2,HLOOKUP($A1046,'Z-scores'!$C$2:$UD$20,9,FALSE)&lt;-2),"",'Total-corrected counts'!K1046),"")</f>
        <v/>
      </c>
      <c r="L1046" t="str">
        <f>IFERROR(IF(OR(HLOOKUP($A1046,'Z-scores'!$C$2:$UD$20,10,FALSE)&gt;2,HLOOKUP($A1046,'Z-scores'!$C$2:$UD$20,10,FALSE)&lt;-2),"",'Total-corrected counts'!L1046),"")</f>
        <v/>
      </c>
      <c r="M1046" t="str">
        <f>IFERROR(IF(OR(HLOOKUP($A1046,'Z-scores'!$C$2:$UD$20,11,FALSE)&gt;2,HLOOKUP($A1046,'Z-scores'!$C$2:$UD$20,11,FALSE)&lt;-2),"",'Total-corrected counts'!M1046),"")</f>
        <v/>
      </c>
      <c r="N1046" t="str">
        <f>IFERROR(IF(OR(HLOOKUP($A1046,'Z-scores'!$C$2:$UD$20,12,FALSE)&gt;2,HLOOKUP($A1046,'Z-scores'!$C$2:$UD$20,12,FALSE)&lt;-2),"",'Total-corrected counts'!N1046),"")</f>
        <v/>
      </c>
      <c r="O1046" t="str">
        <f>IFERROR(IF(OR(HLOOKUP($A1046,'Z-scores'!$C$2:$UD$20,13,FALSE)&gt;2,HLOOKUP($A1046,'Z-scores'!$C$2:$UD$20,13,FALSE)&lt;-2),"",'Total-corrected counts'!O1046),"")</f>
        <v/>
      </c>
      <c r="P1046" t="str">
        <f>IFERROR(IF(OR(HLOOKUP($A1046,'Z-scores'!$C$2:$UD$20,14,FALSE)&gt;2,HLOOKUP($A1046,'Z-scores'!$C$2:$UD$20,14,FALSE)&lt;-2),"",'Total-corrected counts'!P1046),"")</f>
        <v/>
      </c>
      <c r="Q1046" t="str">
        <f>IFERROR(IF(OR(HLOOKUP($A1046,'Z-scores'!$C$2:$UD$20,15,FALSE)&gt;2,HLOOKUP($A1046,'Z-scores'!$C$2:$UD$20,15,FALSE)&lt;-2),"",'Total-corrected counts'!Q1046),"")</f>
        <v/>
      </c>
      <c r="R1046" t="str">
        <f>IFERROR(IF(OR(HLOOKUP($A1046,'Z-scores'!$C$2:$UD$20,16,FALSE)&gt;2,HLOOKUP($A1046,'Z-scores'!$C$2:$UD$20,16,FALSE)&lt;-2),"",'Total-corrected counts'!R1046),"")</f>
        <v/>
      </c>
      <c r="S1046" t="str">
        <f>IFERROR(IF(OR(HLOOKUP($A1046,'Z-scores'!$C$2:$UD$20,17,FALSE)&gt;2,HLOOKUP($A1046,'Z-scores'!$C$2:$UD$20,17,FALSE)&lt;-2),"",'Total-corrected counts'!S1046),"")</f>
        <v/>
      </c>
      <c r="T1046" t="str">
        <f>IFERROR(IF(OR(HLOOKUP($A1046,'Z-scores'!$C$2:$UD$20,18,FALSE)&gt;2,HLOOKUP($A1046,'Z-scores'!$C$2:$UD$20,18,FALSE)&lt;-2),"",'Total-corrected counts'!T1046),"")</f>
        <v/>
      </c>
      <c r="U1046" t="str">
        <f>IFERROR(IF(OR(HLOOKUP($A1046,'Z-scores'!$C$2:$UD$20,19,FALSE)&gt;2,HLOOKUP($A1046,'Z-scores'!$C$2:$UD$20,19,FALSE)&lt;-2),"",'Total-corrected counts'!U1046),"")</f>
        <v/>
      </c>
      <c r="V1046">
        <f t="shared" si="64"/>
        <v>1</v>
      </c>
      <c r="W1046" t="str">
        <f t="shared" si="65"/>
        <v/>
      </c>
      <c r="X1046" t="str">
        <f t="shared" si="66"/>
        <v/>
      </c>
      <c r="Y1046" t="str">
        <f t="shared" si="67"/>
        <v/>
      </c>
    </row>
    <row r="1047" spans="1:25" x14ac:dyDescent="0.25">
      <c r="A1047">
        <v>1056</v>
      </c>
      <c r="B1047" t="s">
        <v>1125</v>
      </c>
      <c r="C1047">
        <v>60200</v>
      </c>
      <c r="D1047">
        <v>1017</v>
      </c>
      <c r="E1047" t="str">
        <f>IFERROR(IF(OR(HLOOKUP($A1047,'Z-scores'!$C$2:$UD$20,3,FALSE)&gt;2,HLOOKUP(A1047,'Z-scores'!$C$2:$UD$20,3,FALSE)&lt;-2),"",'Total-corrected counts'!E1047),"")</f>
        <v/>
      </c>
      <c r="F1047" t="str">
        <f>IFERROR(IF(OR(HLOOKUP($A1047,'Z-scores'!$C$2:$UD$20,4,FALSE)&gt;2,HLOOKUP($A1047,'Z-scores'!$C$2:$UD$20,4,FALSE)&lt;-2),"",'Total-corrected counts'!F1047),"")</f>
        <v/>
      </c>
      <c r="G1047" t="str">
        <f>IFERROR(IF(OR(HLOOKUP($A1047,'Z-scores'!$C$2:$UD$20,5,FALSE)&gt;2,HLOOKUP($A1047,'Z-scores'!$C$2:$UD$20,5,FALSE)&lt;-2),"",'Total-corrected counts'!G1047),"")</f>
        <v/>
      </c>
      <c r="H1047" t="str">
        <f>IFERROR(IF(OR(HLOOKUP($A1047,'Z-scores'!$C$2:$UD$20,6,FALSE)&gt;2,HLOOKUP($A1047,'Z-scores'!$C$2:$UD$20,6,FALSE)&lt;-2),"",'Total-corrected counts'!H1047),"")</f>
        <v/>
      </c>
      <c r="I1047" t="str">
        <f>IFERROR(IF(OR(HLOOKUP($A1047,'Z-scores'!$C$2:$UD$20,7,FALSE)&gt;2,HLOOKUP($A1047,'Z-scores'!$C$2:$UD$20,7,FALSE)&lt;-2),"",'Total-corrected counts'!I1047),"")</f>
        <v/>
      </c>
      <c r="J1047" t="str">
        <f>IFERROR(IF(OR(HLOOKUP($A1047,'Z-scores'!$C$2:$UD$20,8,FALSE)&gt;2,HLOOKUP($A1047,'Z-scores'!$C$2:$UD$20,8,FALSE)&lt;-2),"",'Total-corrected counts'!J1047),"")</f>
        <v/>
      </c>
      <c r="K1047" t="str">
        <f>IFERROR(IF(OR(HLOOKUP($A1047,'Z-scores'!$C$2:$UD$20,9,FALSE)&gt;2,HLOOKUP($A1047,'Z-scores'!$C$2:$UD$20,9,FALSE)&lt;-2),"",'Total-corrected counts'!K1047),"")</f>
        <v/>
      </c>
      <c r="L1047" t="str">
        <f>IFERROR(IF(OR(HLOOKUP($A1047,'Z-scores'!$C$2:$UD$20,10,FALSE)&gt;2,HLOOKUP($A1047,'Z-scores'!$C$2:$UD$20,10,FALSE)&lt;-2),"",'Total-corrected counts'!L1047),"")</f>
        <v/>
      </c>
      <c r="M1047" t="str">
        <f>IFERROR(IF(OR(HLOOKUP($A1047,'Z-scores'!$C$2:$UD$20,11,FALSE)&gt;2,HLOOKUP($A1047,'Z-scores'!$C$2:$UD$20,11,FALSE)&lt;-2),"",'Total-corrected counts'!M1047),"")</f>
        <v/>
      </c>
      <c r="N1047" t="str">
        <f>IFERROR(IF(OR(HLOOKUP($A1047,'Z-scores'!$C$2:$UD$20,12,FALSE)&gt;2,HLOOKUP($A1047,'Z-scores'!$C$2:$UD$20,12,FALSE)&lt;-2),"",'Total-corrected counts'!N1047),"")</f>
        <v/>
      </c>
      <c r="O1047" t="str">
        <f>IFERROR(IF(OR(HLOOKUP($A1047,'Z-scores'!$C$2:$UD$20,13,FALSE)&gt;2,HLOOKUP($A1047,'Z-scores'!$C$2:$UD$20,13,FALSE)&lt;-2),"",'Total-corrected counts'!O1047),"")</f>
        <v/>
      </c>
      <c r="P1047" t="str">
        <f>IFERROR(IF(OR(HLOOKUP($A1047,'Z-scores'!$C$2:$UD$20,14,FALSE)&gt;2,HLOOKUP($A1047,'Z-scores'!$C$2:$UD$20,14,FALSE)&lt;-2),"",'Total-corrected counts'!P1047),"")</f>
        <v/>
      </c>
      <c r="Q1047" t="str">
        <f>IFERROR(IF(OR(HLOOKUP($A1047,'Z-scores'!$C$2:$UD$20,15,FALSE)&gt;2,HLOOKUP($A1047,'Z-scores'!$C$2:$UD$20,15,FALSE)&lt;-2),"",'Total-corrected counts'!Q1047),"")</f>
        <v/>
      </c>
      <c r="R1047" t="str">
        <f>IFERROR(IF(OR(HLOOKUP($A1047,'Z-scores'!$C$2:$UD$20,16,FALSE)&gt;2,HLOOKUP($A1047,'Z-scores'!$C$2:$UD$20,16,FALSE)&lt;-2),"",'Total-corrected counts'!R1047),"")</f>
        <v/>
      </c>
      <c r="S1047" t="str">
        <f>IFERROR(IF(OR(HLOOKUP($A1047,'Z-scores'!$C$2:$UD$20,17,FALSE)&gt;2,HLOOKUP($A1047,'Z-scores'!$C$2:$UD$20,17,FALSE)&lt;-2),"",'Total-corrected counts'!S1047),"")</f>
        <v/>
      </c>
      <c r="T1047" t="str">
        <f>IFERROR(IF(OR(HLOOKUP($A1047,'Z-scores'!$C$2:$UD$20,18,FALSE)&gt;2,HLOOKUP($A1047,'Z-scores'!$C$2:$UD$20,18,FALSE)&lt;-2),"",'Total-corrected counts'!T1047),"")</f>
        <v/>
      </c>
      <c r="U1047" t="str">
        <f>IFERROR(IF(OR(HLOOKUP($A1047,'Z-scores'!$C$2:$UD$20,19,FALSE)&gt;2,HLOOKUP($A1047,'Z-scores'!$C$2:$UD$20,19,FALSE)&lt;-2),"",'Total-corrected counts'!U1047),"")</f>
        <v/>
      </c>
      <c r="V1047">
        <f t="shared" si="64"/>
        <v>1</v>
      </c>
      <c r="W1047" t="str">
        <f t="shared" si="65"/>
        <v/>
      </c>
      <c r="X1047" t="str">
        <f t="shared" si="66"/>
        <v/>
      </c>
      <c r="Y1047" t="str">
        <f t="shared" si="67"/>
        <v/>
      </c>
    </row>
    <row r="1048" spans="1:25" x14ac:dyDescent="0.25">
      <c r="A1048">
        <v>1057</v>
      </c>
      <c r="B1048" t="s">
        <v>1126</v>
      </c>
      <c r="C1048">
        <v>9100</v>
      </c>
      <c r="D1048">
        <v>315</v>
      </c>
      <c r="E1048" t="str">
        <f>IFERROR(IF(OR(HLOOKUP($A1048,'Z-scores'!$C$2:$UD$20,3,FALSE)&gt;2,HLOOKUP(A1048,'Z-scores'!$C$2:$UD$20,3,FALSE)&lt;-2),"",'Total-corrected counts'!E1048),"")</f>
        <v/>
      </c>
      <c r="F1048" t="str">
        <f>IFERROR(IF(OR(HLOOKUP($A1048,'Z-scores'!$C$2:$UD$20,4,FALSE)&gt;2,HLOOKUP($A1048,'Z-scores'!$C$2:$UD$20,4,FALSE)&lt;-2),"",'Total-corrected counts'!F1048),"")</f>
        <v/>
      </c>
      <c r="G1048" t="str">
        <f>IFERROR(IF(OR(HLOOKUP($A1048,'Z-scores'!$C$2:$UD$20,5,FALSE)&gt;2,HLOOKUP($A1048,'Z-scores'!$C$2:$UD$20,5,FALSE)&lt;-2),"",'Total-corrected counts'!G1048),"")</f>
        <v/>
      </c>
      <c r="H1048" t="str">
        <f>IFERROR(IF(OR(HLOOKUP($A1048,'Z-scores'!$C$2:$UD$20,6,FALSE)&gt;2,HLOOKUP($A1048,'Z-scores'!$C$2:$UD$20,6,FALSE)&lt;-2),"",'Total-corrected counts'!H1048),"")</f>
        <v/>
      </c>
      <c r="I1048" t="str">
        <f>IFERROR(IF(OR(HLOOKUP($A1048,'Z-scores'!$C$2:$UD$20,7,FALSE)&gt;2,HLOOKUP($A1048,'Z-scores'!$C$2:$UD$20,7,FALSE)&lt;-2),"",'Total-corrected counts'!I1048),"")</f>
        <v/>
      </c>
      <c r="J1048" t="str">
        <f>IFERROR(IF(OR(HLOOKUP($A1048,'Z-scores'!$C$2:$UD$20,8,FALSE)&gt;2,HLOOKUP($A1048,'Z-scores'!$C$2:$UD$20,8,FALSE)&lt;-2),"",'Total-corrected counts'!J1048),"")</f>
        <v/>
      </c>
      <c r="K1048" t="str">
        <f>IFERROR(IF(OR(HLOOKUP($A1048,'Z-scores'!$C$2:$UD$20,9,FALSE)&gt;2,HLOOKUP($A1048,'Z-scores'!$C$2:$UD$20,9,FALSE)&lt;-2),"",'Total-corrected counts'!K1048),"")</f>
        <v/>
      </c>
      <c r="L1048" t="str">
        <f>IFERROR(IF(OR(HLOOKUP($A1048,'Z-scores'!$C$2:$UD$20,10,FALSE)&gt;2,HLOOKUP($A1048,'Z-scores'!$C$2:$UD$20,10,FALSE)&lt;-2),"",'Total-corrected counts'!L1048),"")</f>
        <v/>
      </c>
      <c r="M1048" t="str">
        <f>IFERROR(IF(OR(HLOOKUP($A1048,'Z-scores'!$C$2:$UD$20,11,FALSE)&gt;2,HLOOKUP($A1048,'Z-scores'!$C$2:$UD$20,11,FALSE)&lt;-2),"",'Total-corrected counts'!M1048),"")</f>
        <v/>
      </c>
      <c r="N1048" t="str">
        <f>IFERROR(IF(OR(HLOOKUP($A1048,'Z-scores'!$C$2:$UD$20,12,FALSE)&gt;2,HLOOKUP($A1048,'Z-scores'!$C$2:$UD$20,12,FALSE)&lt;-2),"",'Total-corrected counts'!N1048),"")</f>
        <v/>
      </c>
      <c r="O1048" t="str">
        <f>IFERROR(IF(OR(HLOOKUP($A1048,'Z-scores'!$C$2:$UD$20,13,FALSE)&gt;2,HLOOKUP($A1048,'Z-scores'!$C$2:$UD$20,13,FALSE)&lt;-2),"",'Total-corrected counts'!O1048),"")</f>
        <v/>
      </c>
      <c r="P1048" t="str">
        <f>IFERROR(IF(OR(HLOOKUP($A1048,'Z-scores'!$C$2:$UD$20,14,FALSE)&gt;2,HLOOKUP($A1048,'Z-scores'!$C$2:$UD$20,14,FALSE)&lt;-2),"",'Total-corrected counts'!P1048),"")</f>
        <v/>
      </c>
      <c r="Q1048" t="str">
        <f>IFERROR(IF(OR(HLOOKUP($A1048,'Z-scores'!$C$2:$UD$20,15,FALSE)&gt;2,HLOOKUP($A1048,'Z-scores'!$C$2:$UD$20,15,FALSE)&lt;-2),"",'Total-corrected counts'!Q1048),"")</f>
        <v/>
      </c>
      <c r="R1048" t="str">
        <f>IFERROR(IF(OR(HLOOKUP($A1048,'Z-scores'!$C$2:$UD$20,16,FALSE)&gt;2,HLOOKUP($A1048,'Z-scores'!$C$2:$UD$20,16,FALSE)&lt;-2),"",'Total-corrected counts'!R1048),"")</f>
        <v/>
      </c>
      <c r="S1048" t="str">
        <f>IFERROR(IF(OR(HLOOKUP($A1048,'Z-scores'!$C$2:$UD$20,17,FALSE)&gt;2,HLOOKUP($A1048,'Z-scores'!$C$2:$UD$20,17,FALSE)&lt;-2),"",'Total-corrected counts'!S1048),"")</f>
        <v/>
      </c>
      <c r="T1048" t="str">
        <f>IFERROR(IF(OR(HLOOKUP($A1048,'Z-scores'!$C$2:$UD$20,18,FALSE)&gt;2,HLOOKUP($A1048,'Z-scores'!$C$2:$UD$20,18,FALSE)&lt;-2),"",'Total-corrected counts'!T1048),"")</f>
        <v/>
      </c>
      <c r="U1048" t="str">
        <f>IFERROR(IF(OR(HLOOKUP($A1048,'Z-scores'!$C$2:$UD$20,19,FALSE)&gt;2,HLOOKUP($A1048,'Z-scores'!$C$2:$UD$20,19,FALSE)&lt;-2),"",'Total-corrected counts'!U1048),"")</f>
        <v/>
      </c>
      <c r="V1048">
        <f t="shared" si="64"/>
        <v>1</v>
      </c>
      <c r="W1048" t="str">
        <f t="shared" si="65"/>
        <v/>
      </c>
      <c r="X1048" t="str">
        <f t="shared" si="66"/>
        <v/>
      </c>
      <c r="Y1048" t="str">
        <f t="shared" si="67"/>
        <v/>
      </c>
    </row>
    <row r="1049" spans="1:25" x14ac:dyDescent="0.25">
      <c r="A1049">
        <v>1058</v>
      </c>
      <c r="B1049" t="s">
        <v>525</v>
      </c>
      <c r="C1049">
        <v>10200</v>
      </c>
      <c r="D1049">
        <v>677</v>
      </c>
      <c r="E1049">
        <f>IFERROR(IF(OR(HLOOKUP($A1049,'Z-scores'!$C$2:$UD$20,3,FALSE)&gt;2,HLOOKUP(A1049,'Z-scores'!$C$2:$UD$20,3,FALSE)&lt;-2),"",'Total-corrected counts'!E1049),"")</f>
        <v>4.8600666886322257</v>
      </c>
      <c r="F1049">
        <f>IFERROR(IF(OR(HLOOKUP($A1049,'Z-scores'!$C$2:$UD$20,4,FALSE)&gt;2,HLOOKUP($A1049,'Z-scores'!$C$2:$UD$20,4,FALSE)&lt;-2),"",'Total-corrected counts'!F1049),"")</f>
        <v>7.0873815078404157</v>
      </c>
      <c r="G1049">
        <f>IFERROR(IF(OR(HLOOKUP($A1049,'Z-scores'!$C$2:$UD$20,5,FALSE)&gt;2,HLOOKUP($A1049,'Z-scores'!$C$2:$UD$20,5,FALSE)&lt;-2),"",'Total-corrected counts'!G1049),"")</f>
        <v>8.5821000761510291</v>
      </c>
      <c r="H1049">
        <f>IFERROR(IF(OR(HLOOKUP($A1049,'Z-scores'!$C$2:$UD$20,6,FALSE)&gt;2,HLOOKUP($A1049,'Z-scores'!$C$2:$UD$20,6,FALSE)&lt;-2),"",'Total-corrected counts'!H1049),"")</f>
        <v>12.515696973546717</v>
      </c>
      <c r="I1049">
        <f>IFERROR(IF(OR(HLOOKUP($A1049,'Z-scores'!$C$2:$UD$20,7,FALSE)&gt;2,HLOOKUP($A1049,'Z-scores'!$C$2:$UD$20,7,FALSE)&lt;-2),"",'Total-corrected counts'!I1049),"")</f>
        <v>9.8571907929774447</v>
      </c>
      <c r="J1049">
        <f>IFERROR(IF(OR(HLOOKUP($A1049,'Z-scores'!$C$2:$UD$20,8,FALSE)&gt;2,HLOOKUP($A1049,'Z-scores'!$C$2:$UD$20,8,FALSE)&lt;-2),"",'Total-corrected counts'!J1049),"")</f>
        <v>16.912514471787166</v>
      </c>
      <c r="K1049">
        <f>IFERROR(IF(OR(HLOOKUP($A1049,'Z-scores'!$C$2:$UD$20,9,FALSE)&gt;2,HLOOKUP($A1049,'Z-scores'!$C$2:$UD$20,9,FALSE)&lt;-2),"",'Total-corrected counts'!K1049),"")</f>
        <v>11.046323652377501</v>
      </c>
      <c r="L1049">
        <f>IFERROR(IF(OR(HLOOKUP($A1049,'Z-scores'!$C$2:$UD$20,10,FALSE)&gt;2,HLOOKUP($A1049,'Z-scores'!$C$2:$UD$20,10,FALSE)&lt;-2),"",'Total-corrected counts'!L1049),"")</f>
        <v>37.01600057856794</v>
      </c>
      <c r="M1049">
        <f>IFERROR(IF(OR(HLOOKUP($A1049,'Z-scores'!$C$2:$UD$20,11,FALSE)&gt;2,HLOOKUP($A1049,'Z-scores'!$C$2:$UD$20,11,FALSE)&lt;-2),"",'Total-corrected counts'!M1049),"")</f>
        <v>20.706757480281581</v>
      </c>
      <c r="N1049" t="str">
        <f>IFERROR(IF(OR(HLOOKUP($A1049,'Z-scores'!$C$2:$UD$20,12,FALSE)&gt;2,HLOOKUP($A1049,'Z-scores'!$C$2:$UD$20,12,FALSE)&lt;-2),"",'Total-corrected counts'!N1049),"")</f>
        <v/>
      </c>
      <c r="O1049">
        <f>IFERROR(IF(OR(HLOOKUP($A1049,'Z-scores'!$C$2:$UD$20,13,FALSE)&gt;2,HLOOKUP($A1049,'Z-scores'!$C$2:$UD$20,13,FALSE)&lt;-2),"",'Total-corrected counts'!O1049),"")</f>
        <v>17.509869704088924</v>
      </c>
      <c r="P1049">
        <f>IFERROR(IF(OR(HLOOKUP($A1049,'Z-scores'!$C$2:$UD$20,14,FALSE)&gt;2,HLOOKUP($A1049,'Z-scores'!$C$2:$UD$20,14,FALSE)&lt;-2),"",'Total-corrected counts'!P1049),"")</f>
        <v>14.825743028716809</v>
      </c>
      <c r="Q1049">
        <f>IFERROR(IF(OR(HLOOKUP($A1049,'Z-scores'!$C$2:$UD$20,15,FALSE)&gt;2,HLOOKUP($A1049,'Z-scores'!$C$2:$UD$20,15,FALSE)&lt;-2),"",'Total-corrected counts'!Q1049),"")</f>
        <v>27.663798550600276</v>
      </c>
      <c r="R1049">
        <f>IFERROR(IF(OR(HLOOKUP($A1049,'Z-scores'!$C$2:$UD$20,16,FALSE)&gt;2,HLOOKUP($A1049,'Z-scores'!$C$2:$UD$20,16,FALSE)&lt;-2),"",'Total-corrected counts'!R1049),"")</f>
        <v>13.795977408736384</v>
      </c>
      <c r="S1049">
        <f>IFERROR(IF(OR(HLOOKUP($A1049,'Z-scores'!$C$2:$UD$20,17,FALSE)&gt;2,HLOOKUP($A1049,'Z-scores'!$C$2:$UD$20,17,FALSE)&lt;-2),"",'Total-corrected counts'!S1049),"")</f>
        <v>23.722435561288023</v>
      </c>
      <c r="T1049">
        <f>IFERROR(IF(OR(HLOOKUP($A1049,'Z-scores'!$C$2:$UD$20,18,FALSE)&gt;2,HLOOKUP($A1049,'Z-scores'!$C$2:$UD$20,18,FALSE)&lt;-2),"",'Total-corrected counts'!T1049),"")</f>
        <v>15.79888763459982</v>
      </c>
      <c r="U1049">
        <f>IFERROR(IF(OR(HLOOKUP($A1049,'Z-scores'!$C$2:$UD$20,19,FALSE)&gt;2,HLOOKUP($A1049,'Z-scores'!$C$2:$UD$20,19,FALSE)&lt;-2),"",'Total-corrected counts'!U1049),"")</f>
        <v>20.955290462283514</v>
      </c>
      <c r="V1049">
        <f t="shared" si="64"/>
        <v>1</v>
      </c>
      <c r="W1049">
        <f t="shared" si="65"/>
        <v>0.25300092502670923</v>
      </c>
      <c r="X1049">
        <f t="shared" si="66"/>
        <v>14.287114691351336</v>
      </c>
      <c r="Y1049">
        <f t="shared" si="67"/>
        <v>19.181714621473393</v>
      </c>
    </row>
    <row r="1050" spans="1:25" x14ac:dyDescent="0.25">
      <c r="A1050">
        <v>1059</v>
      </c>
      <c r="B1050" t="s">
        <v>1127</v>
      </c>
      <c r="C1050">
        <v>32400</v>
      </c>
      <c r="D1050">
        <v>589</v>
      </c>
      <c r="E1050" t="str">
        <f>IFERROR(IF(OR(HLOOKUP($A1050,'Z-scores'!$C$2:$UD$20,3,FALSE)&gt;2,HLOOKUP(A1050,'Z-scores'!$C$2:$UD$20,3,FALSE)&lt;-2),"",'Total-corrected counts'!E1050),"")</f>
        <v/>
      </c>
      <c r="F1050" t="str">
        <f>IFERROR(IF(OR(HLOOKUP($A1050,'Z-scores'!$C$2:$UD$20,4,FALSE)&gt;2,HLOOKUP($A1050,'Z-scores'!$C$2:$UD$20,4,FALSE)&lt;-2),"",'Total-corrected counts'!F1050),"")</f>
        <v/>
      </c>
      <c r="G1050" t="str">
        <f>IFERROR(IF(OR(HLOOKUP($A1050,'Z-scores'!$C$2:$UD$20,5,FALSE)&gt;2,HLOOKUP($A1050,'Z-scores'!$C$2:$UD$20,5,FALSE)&lt;-2),"",'Total-corrected counts'!G1050),"")</f>
        <v/>
      </c>
      <c r="H1050" t="str">
        <f>IFERROR(IF(OR(HLOOKUP($A1050,'Z-scores'!$C$2:$UD$20,6,FALSE)&gt;2,HLOOKUP($A1050,'Z-scores'!$C$2:$UD$20,6,FALSE)&lt;-2),"",'Total-corrected counts'!H1050),"")</f>
        <v/>
      </c>
      <c r="I1050" t="str">
        <f>IFERROR(IF(OR(HLOOKUP($A1050,'Z-scores'!$C$2:$UD$20,7,FALSE)&gt;2,HLOOKUP($A1050,'Z-scores'!$C$2:$UD$20,7,FALSE)&lt;-2),"",'Total-corrected counts'!I1050),"")</f>
        <v/>
      </c>
      <c r="J1050" t="str">
        <f>IFERROR(IF(OR(HLOOKUP($A1050,'Z-scores'!$C$2:$UD$20,8,FALSE)&gt;2,HLOOKUP($A1050,'Z-scores'!$C$2:$UD$20,8,FALSE)&lt;-2),"",'Total-corrected counts'!J1050),"")</f>
        <v/>
      </c>
      <c r="K1050" t="str">
        <f>IFERROR(IF(OR(HLOOKUP($A1050,'Z-scores'!$C$2:$UD$20,9,FALSE)&gt;2,HLOOKUP($A1050,'Z-scores'!$C$2:$UD$20,9,FALSE)&lt;-2),"",'Total-corrected counts'!K1050),"")</f>
        <v/>
      </c>
      <c r="L1050" t="str">
        <f>IFERROR(IF(OR(HLOOKUP($A1050,'Z-scores'!$C$2:$UD$20,10,FALSE)&gt;2,HLOOKUP($A1050,'Z-scores'!$C$2:$UD$20,10,FALSE)&lt;-2),"",'Total-corrected counts'!L1050),"")</f>
        <v/>
      </c>
      <c r="M1050" t="str">
        <f>IFERROR(IF(OR(HLOOKUP($A1050,'Z-scores'!$C$2:$UD$20,11,FALSE)&gt;2,HLOOKUP($A1050,'Z-scores'!$C$2:$UD$20,11,FALSE)&lt;-2),"",'Total-corrected counts'!M1050),"")</f>
        <v/>
      </c>
      <c r="N1050" t="str">
        <f>IFERROR(IF(OR(HLOOKUP($A1050,'Z-scores'!$C$2:$UD$20,12,FALSE)&gt;2,HLOOKUP($A1050,'Z-scores'!$C$2:$UD$20,12,FALSE)&lt;-2),"",'Total-corrected counts'!N1050),"")</f>
        <v/>
      </c>
      <c r="O1050" t="str">
        <f>IFERROR(IF(OR(HLOOKUP($A1050,'Z-scores'!$C$2:$UD$20,13,FALSE)&gt;2,HLOOKUP($A1050,'Z-scores'!$C$2:$UD$20,13,FALSE)&lt;-2),"",'Total-corrected counts'!O1050),"")</f>
        <v/>
      </c>
      <c r="P1050" t="str">
        <f>IFERROR(IF(OR(HLOOKUP($A1050,'Z-scores'!$C$2:$UD$20,14,FALSE)&gt;2,HLOOKUP($A1050,'Z-scores'!$C$2:$UD$20,14,FALSE)&lt;-2),"",'Total-corrected counts'!P1050),"")</f>
        <v/>
      </c>
      <c r="Q1050" t="str">
        <f>IFERROR(IF(OR(HLOOKUP($A1050,'Z-scores'!$C$2:$UD$20,15,FALSE)&gt;2,HLOOKUP($A1050,'Z-scores'!$C$2:$UD$20,15,FALSE)&lt;-2),"",'Total-corrected counts'!Q1050),"")</f>
        <v/>
      </c>
      <c r="R1050" t="str">
        <f>IFERROR(IF(OR(HLOOKUP($A1050,'Z-scores'!$C$2:$UD$20,16,FALSE)&gt;2,HLOOKUP($A1050,'Z-scores'!$C$2:$UD$20,16,FALSE)&lt;-2),"",'Total-corrected counts'!R1050),"")</f>
        <v/>
      </c>
      <c r="S1050" t="str">
        <f>IFERROR(IF(OR(HLOOKUP($A1050,'Z-scores'!$C$2:$UD$20,17,FALSE)&gt;2,HLOOKUP($A1050,'Z-scores'!$C$2:$UD$20,17,FALSE)&lt;-2),"",'Total-corrected counts'!S1050),"")</f>
        <v/>
      </c>
      <c r="T1050" t="str">
        <f>IFERROR(IF(OR(HLOOKUP($A1050,'Z-scores'!$C$2:$UD$20,18,FALSE)&gt;2,HLOOKUP($A1050,'Z-scores'!$C$2:$UD$20,18,FALSE)&lt;-2),"",'Total-corrected counts'!T1050),"")</f>
        <v/>
      </c>
      <c r="U1050" t="str">
        <f>IFERROR(IF(OR(HLOOKUP($A1050,'Z-scores'!$C$2:$UD$20,19,FALSE)&gt;2,HLOOKUP($A1050,'Z-scores'!$C$2:$UD$20,19,FALSE)&lt;-2),"",'Total-corrected counts'!U1050),"")</f>
        <v/>
      </c>
      <c r="V1050">
        <f t="shared" si="64"/>
        <v>1</v>
      </c>
      <c r="W1050" t="str">
        <f t="shared" si="65"/>
        <v/>
      </c>
      <c r="X1050" t="str">
        <f t="shared" si="66"/>
        <v/>
      </c>
      <c r="Y1050" t="str">
        <f t="shared" si="67"/>
        <v/>
      </c>
    </row>
    <row r="1051" spans="1:25" x14ac:dyDescent="0.25">
      <c r="A1051">
        <v>1060</v>
      </c>
      <c r="B1051" t="s">
        <v>526</v>
      </c>
      <c r="C1051">
        <v>109500</v>
      </c>
      <c r="D1051">
        <v>877</v>
      </c>
      <c r="E1051">
        <f>IFERROR(IF(OR(HLOOKUP($A1051,'Z-scores'!$C$2:$UD$20,3,FALSE)&gt;2,HLOOKUP(A1051,'Z-scores'!$C$2:$UD$20,3,FALSE)&lt;-2),"",'Total-corrected counts'!E1051),"")</f>
        <v>0</v>
      </c>
      <c r="F1051">
        <f>IFERROR(IF(OR(HLOOKUP($A1051,'Z-scores'!$C$2:$UD$20,4,FALSE)&gt;2,HLOOKUP($A1051,'Z-scores'!$C$2:$UD$20,4,FALSE)&lt;-2),"",'Total-corrected counts'!F1051),"")</f>
        <v>0</v>
      </c>
      <c r="G1051">
        <f>IFERROR(IF(OR(HLOOKUP($A1051,'Z-scores'!$C$2:$UD$20,5,FALSE)&gt;2,HLOOKUP($A1051,'Z-scores'!$C$2:$UD$20,5,FALSE)&lt;-2),"",'Total-corrected counts'!G1051),"")</f>
        <v>0.19138486085313325</v>
      </c>
      <c r="H1051">
        <f>IFERROR(IF(OR(HLOOKUP($A1051,'Z-scores'!$C$2:$UD$20,6,FALSE)&gt;2,HLOOKUP($A1051,'Z-scores'!$C$2:$UD$20,6,FALSE)&lt;-2),"",'Total-corrected counts'!H1051),"")</f>
        <v>0</v>
      </c>
      <c r="I1051">
        <f>IFERROR(IF(OR(HLOOKUP($A1051,'Z-scores'!$C$2:$UD$20,7,FALSE)&gt;2,HLOOKUP($A1051,'Z-scores'!$C$2:$UD$20,7,FALSE)&lt;-2),"",'Total-corrected counts'!I1051),"")</f>
        <v>0.20933447030682892</v>
      </c>
      <c r="J1051">
        <f>IFERROR(IF(OR(HLOOKUP($A1051,'Z-scores'!$C$2:$UD$20,8,FALSE)&gt;2,HLOOKUP($A1051,'Z-scores'!$C$2:$UD$20,8,FALSE)&lt;-2),"",'Total-corrected counts'!J1051),"")</f>
        <v>4.9307622366726422E-2</v>
      </c>
      <c r="K1051">
        <f>IFERROR(IF(OR(HLOOKUP($A1051,'Z-scores'!$C$2:$UD$20,9,FALSE)&gt;2,HLOOKUP($A1051,'Z-scores'!$C$2:$UD$20,9,FALSE)&lt;-2),"",'Total-corrected counts'!K1051),"")</f>
        <v>0.37014326328111935</v>
      </c>
      <c r="L1051">
        <f>IFERROR(IF(OR(HLOOKUP($A1051,'Z-scores'!$C$2:$UD$20,10,FALSE)&gt;2,HLOOKUP($A1051,'Z-scores'!$C$2:$UD$20,10,FALSE)&lt;-2),"",'Total-corrected counts'!L1051),"")</f>
        <v>0</v>
      </c>
      <c r="M1051">
        <f>IFERROR(IF(OR(HLOOKUP($A1051,'Z-scores'!$C$2:$UD$20,11,FALSE)&gt;2,HLOOKUP($A1051,'Z-scores'!$C$2:$UD$20,11,FALSE)&lt;-2),"",'Total-corrected counts'!M1051),"")</f>
        <v>0</v>
      </c>
      <c r="N1051">
        <f>IFERROR(IF(OR(HLOOKUP($A1051,'Z-scores'!$C$2:$UD$20,12,FALSE)&gt;2,HLOOKUP($A1051,'Z-scores'!$C$2:$UD$20,12,FALSE)&lt;-2),"",'Total-corrected counts'!N1051),"")</f>
        <v>0</v>
      </c>
      <c r="O1051">
        <f>IFERROR(IF(OR(HLOOKUP($A1051,'Z-scores'!$C$2:$UD$20,13,FALSE)&gt;2,HLOOKUP($A1051,'Z-scores'!$C$2:$UD$20,13,FALSE)&lt;-2),"",'Total-corrected counts'!O1051),"")</f>
        <v>0</v>
      </c>
      <c r="P1051">
        <f>IFERROR(IF(OR(HLOOKUP($A1051,'Z-scores'!$C$2:$UD$20,14,FALSE)&gt;2,HLOOKUP($A1051,'Z-scores'!$C$2:$UD$20,14,FALSE)&lt;-2),"",'Total-corrected counts'!P1051),"")</f>
        <v>0</v>
      </c>
      <c r="Q1051">
        <f>IFERROR(IF(OR(HLOOKUP($A1051,'Z-scores'!$C$2:$UD$20,15,FALSE)&gt;2,HLOOKUP($A1051,'Z-scores'!$C$2:$UD$20,15,FALSE)&lt;-2),"",'Total-corrected counts'!Q1051),"")</f>
        <v>0</v>
      </c>
      <c r="R1051">
        <f>IFERROR(IF(OR(HLOOKUP($A1051,'Z-scores'!$C$2:$UD$20,16,FALSE)&gt;2,HLOOKUP($A1051,'Z-scores'!$C$2:$UD$20,16,FALSE)&lt;-2),"",'Total-corrected counts'!R1051),"")</f>
        <v>2.8048748725284546E-2</v>
      </c>
      <c r="S1051">
        <f>IFERROR(IF(OR(HLOOKUP($A1051,'Z-scores'!$C$2:$UD$20,17,FALSE)&gt;2,HLOOKUP($A1051,'Z-scores'!$C$2:$UD$20,17,FALSE)&lt;-2),"",'Total-corrected counts'!S1051),"")</f>
        <v>0</v>
      </c>
      <c r="T1051">
        <f>IFERROR(IF(OR(HLOOKUP($A1051,'Z-scores'!$C$2:$UD$20,18,FALSE)&gt;2,HLOOKUP($A1051,'Z-scores'!$C$2:$UD$20,18,FALSE)&lt;-2),"",'Total-corrected counts'!T1051),"")</f>
        <v>3.4364084033931097E-2</v>
      </c>
      <c r="U1051" t="str">
        <f>IFERROR(IF(OR(HLOOKUP($A1051,'Z-scores'!$C$2:$UD$20,19,FALSE)&gt;2,HLOOKUP($A1051,'Z-scores'!$C$2:$UD$20,19,FALSE)&lt;-2),"",'Total-corrected counts'!U1051),"")</f>
        <v/>
      </c>
      <c r="V1051">
        <f t="shared" si="64"/>
        <v>1</v>
      </c>
      <c r="W1051">
        <f t="shared" si="65"/>
        <v>0.13314875344247928</v>
      </c>
      <c r="X1051">
        <f t="shared" si="66"/>
        <v>9.1130024089756442E-2</v>
      </c>
      <c r="Y1051">
        <f t="shared" si="67"/>
        <v>8.9161189656022342E-3</v>
      </c>
    </row>
    <row r="1052" spans="1:25" x14ac:dyDescent="0.25">
      <c r="A1052">
        <v>1061</v>
      </c>
      <c r="B1052" t="s">
        <v>527</v>
      </c>
      <c r="C1052">
        <v>82500</v>
      </c>
      <c r="D1052">
        <v>1100</v>
      </c>
      <c r="E1052" t="str">
        <f>IFERROR(IF(OR(HLOOKUP($A1052,'Z-scores'!$C$2:$UD$20,3,FALSE)&gt;2,HLOOKUP(A1052,'Z-scores'!$C$2:$UD$20,3,FALSE)&lt;-2),"",'Total-corrected counts'!E1052),"")</f>
        <v/>
      </c>
      <c r="F1052">
        <f>IFERROR(IF(OR(HLOOKUP($A1052,'Z-scores'!$C$2:$UD$20,4,FALSE)&gt;2,HLOOKUP($A1052,'Z-scores'!$C$2:$UD$20,4,FALSE)&lt;-2),"",'Total-corrected counts'!F1052),"")</f>
        <v>3.2811951425187114E-2</v>
      </c>
      <c r="G1052">
        <f>IFERROR(IF(OR(HLOOKUP($A1052,'Z-scores'!$C$2:$UD$20,5,FALSE)&gt;2,HLOOKUP($A1052,'Z-scores'!$C$2:$UD$20,5,FALSE)&lt;-2),"",'Total-corrected counts'!G1052),"")</f>
        <v>0.23167641050642451</v>
      </c>
      <c r="H1052">
        <f>IFERROR(IF(OR(HLOOKUP($A1052,'Z-scores'!$C$2:$UD$20,6,FALSE)&gt;2,HLOOKUP($A1052,'Z-scores'!$C$2:$UD$20,6,FALSE)&lt;-2),"",'Total-corrected counts'!H1052),"")</f>
        <v>0</v>
      </c>
      <c r="I1052">
        <f>IFERROR(IF(OR(HLOOKUP($A1052,'Z-scores'!$C$2:$UD$20,7,FALSE)&gt;2,HLOOKUP($A1052,'Z-scores'!$C$2:$UD$20,7,FALSE)&lt;-2),"",'Total-corrected counts'!I1052),"")</f>
        <v>0.41866894061365784</v>
      </c>
      <c r="J1052">
        <f>IFERROR(IF(OR(HLOOKUP($A1052,'Z-scores'!$C$2:$UD$20,8,FALSE)&gt;2,HLOOKUP($A1052,'Z-scores'!$C$2:$UD$20,8,FALSE)&lt;-2),"",'Total-corrected counts'!J1052),"")</f>
        <v>9.3684482496780214E-2</v>
      </c>
      <c r="K1052">
        <f>IFERROR(IF(OR(HLOOKUP($A1052,'Z-scores'!$C$2:$UD$20,9,FALSE)&gt;2,HLOOKUP($A1052,'Z-scores'!$C$2:$UD$20,9,FALSE)&lt;-2),"",'Total-corrected counts'!K1052),"")</f>
        <v>0.80717988739617597</v>
      </c>
      <c r="L1052">
        <f>IFERROR(IF(OR(HLOOKUP($A1052,'Z-scores'!$C$2:$UD$20,10,FALSE)&gt;2,HLOOKUP($A1052,'Z-scores'!$C$2:$UD$20,10,FALSE)&lt;-2),"",'Total-corrected counts'!L1052),"")</f>
        <v>0</v>
      </c>
      <c r="M1052">
        <f>IFERROR(IF(OR(HLOOKUP($A1052,'Z-scores'!$C$2:$UD$20,11,FALSE)&gt;2,HLOOKUP($A1052,'Z-scores'!$C$2:$UD$20,11,FALSE)&lt;-2),"",'Total-corrected counts'!M1052),"")</f>
        <v>0</v>
      </c>
      <c r="N1052">
        <f>IFERROR(IF(OR(HLOOKUP($A1052,'Z-scores'!$C$2:$UD$20,12,FALSE)&gt;2,HLOOKUP($A1052,'Z-scores'!$C$2:$UD$20,12,FALSE)&lt;-2),"",'Total-corrected counts'!N1052),"")</f>
        <v>0.48570069656811221</v>
      </c>
      <c r="O1052">
        <f>IFERROR(IF(OR(HLOOKUP($A1052,'Z-scores'!$C$2:$UD$20,13,FALSE)&gt;2,HLOOKUP($A1052,'Z-scores'!$C$2:$UD$20,13,FALSE)&lt;-2),"",'Total-corrected counts'!O1052),"")</f>
        <v>0.18845910117797035</v>
      </c>
      <c r="P1052">
        <f>IFERROR(IF(OR(HLOOKUP($A1052,'Z-scores'!$C$2:$UD$20,14,FALSE)&gt;2,HLOOKUP($A1052,'Z-scores'!$C$2:$UD$20,14,FALSE)&lt;-2),"",'Total-corrected counts'!P1052),"")</f>
        <v>0</v>
      </c>
      <c r="Q1052">
        <f>IFERROR(IF(OR(HLOOKUP($A1052,'Z-scores'!$C$2:$UD$20,15,FALSE)&gt;2,HLOOKUP($A1052,'Z-scores'!$C$2:$UD$20,15,FALSE)&lt;-2),"",'Total-corrected counts'!Q1052),"")</f>
        <v>0</v>
      </c>
      <c r="R1052" t="str">
        <f>IFERROR(IF(OR(HLOOKUP($A1052,'Z-scores'!$C$2:$UD$20,16,FALSE)&gt;2,HLOOKUP($A1052,'Z-scores'!$C$2:$UD$20,16,FALSE)&lt;-2),"",'Total-corrected counts'!R1052),"")</f>
        <v/>
      </c>
      <c r="S1052">
        <f>IFERROR(IF(OR(HLOOKUP($A1052,'Z-scores'!$C$2:$UD$20,17,FALSE)&gt;2,HLOOKUP($A1052,'Z-scores'!$C$2:$UD$20,17,FALSE)&lt;-2),"",'Total-corrected counts'!S1052),"")</f>
        <v>0.45599189637258447</v>
      </c>
      <c r="T1052">
        <f>IFERROR(IF(OR(HLOOKUP($A1052,'Z-scores'!$C$2:$UD$20,18,FALSE)&gt;2,HLOOKUP($A1052,'Z-scores'!$C$2:$UD$20,18,FALSE)&lt;-2),"",'Total-corrected counts'!T1052),"")</f>
        <v>8.5910210084827743E-3</v>
      </c>
      <c r="U1052">
        <f>IFERROR(IF(OR(HLOOKUP($A1052,'Z-scores'!$C$2:$UD$20,19,FALSE)&gt;2,HLOOKUP($A1052,'Z-scores'!$C$2:$UD$20,19,FALSE)&lt;-2),"",'Total-corrected counts'!U1052),"")</f>
        <v>3.0376275261127482E-2</v>
      </c>
      <c r="V1052">
        <f t="shared" si="64"/>
        <v>1</v>
      </c>
      <c r="W1052">
        <f t="shared" si="65"/>
        <v>0.81974684613939353</v>
      </c>
      <c r="X1052">
        <f t="shared" si="66"/>
        <v>0.19800270905477821</v>
      </c>
      <c r="Y1052">
        <f t="shared" si="67"/>
        <v>0.16701699862689676</v>
      </c>
    </row>
    <row r="1053" spans="1:25" x14ac:dyDescent="0.25">
      <c r="A1053">
        <v>1062</v>
      </c>
      <c r="B1053" t="s">
        <v>528</v>
      </c>
      <c r="C1053">
        <v>4800</v>
      </c>
      <c r="D1053">
        <v>329</v>
      </c>
      <c r="E1053" t="str">
        <f>IFERROR(IF(OR(HLOOKUP($A1053,'Z-scores'!$C$2:$UD$20,3,FALSE)&gt;2,HLOOKUP(A1053,'Z-scores'!$C$2:$UD$20,3,FALSE)&lt;-2),"",'Total-corrected counts'!E1053),"")</f>
        <v/>
      </c>
      <c r="F1053">
        <f>IFERROR(IF(OR(HLOOKUP($A1053,'Z-scores'!$C$2:$UD$20,4,FALSE)&gt;2,HLOOKUP($A1053,'Z-scores'!$C$2:$UD$20,4,FALSE)&lt;-2),"",'Total-corrected counts'!F1053),"")</f>
        <v>0.31171353853927758</v>
      </c>
      <c r="G1053">
        <f>IFERROR(IF(OR(HLOOKUP($A1053,'Z-scores'!$C$2:$UD$20,5,FALSE)&gt;2,HLOOKUP($A1053,'Z-scores'!$C$2:$UD$20,5,FALSE)&lt;-2),"",'Total-corrected counts'!G1053),"")</f>
        <v>0.18131197343981048</v>
      </c>
      <c r="H1053">
        <f>IFERROR(IF(OR(HLOOKUP($A1053,'Z-scores'!$C$2:$UD$20,6,FALSE)&gt;2,HLOOKUP($A1053,'Z-scores'!$C$2:$UD$20,6,FALSE)&lt;-2),"",'Total-corrected counts'!H1053),"")</f>
        <v>1.8218610764616248</v>
      </c>
      <c r="I1053">
        <f>IFERROR(IF(OR(HLOOKUP($A1053,'Z-scores'!$C$2:$UD$20,7,FALSE)&gt;2,HLOOKUP($A1053,'Z-scores'!$C$2:$UD$20,7,FALSE)&lt;-2),"",'Total-corrected counts'!I1053),"")</f>
        <v>0.72035685370291125</v>
      </c>
      <c r="J1053">
        <f>IFERROR(IF(OR(HLOOKUP($A1053,'Z-scores'!$C$2:$UD$20,8,FALSE)&gt;2,HLOOKUP($A1053,'Z-scores'!$C$2:$UD$20,8,FALSE)&lt;-2),"",'Total-corrected counts'!J1053),"")</f>
        <v>4.9702083345660242</v>
      </c>
      <c r="K1053">
        <f>IFERROR(IF(OR(HLOOKUP($A1053,'Z-scores'!$C$2:$UD$20,9,FALSE)&gt;2,HLOOKUP($A1053,'Z-scores'!$C$2:$UD$20,9,FALSE)&lt;-2),"",'Total-corrected counts'!K1053),"")</f>
        <v>1.6678744634595017</v>
      </c>
      <c r="L1053">
        <f>IFERROR(IF(OR(HLOOKUP($A1053,'Z-scores'!$C$2:$UD$20,10,FALSE)&gt;2,HLOOKUP($A1053,'Z-scores'!$C$2:$UD$20,10,FALSE)&lt;-2),"",'Total-corrected counts'!L1053),"")</f>
        <v>3.6601477817740515</v>
      </c>
      <c r="M1053">
        <f>IFERROR(IF(OR(HLOOKUP($A1053,'Z-scores'!$C$2:$UD$20,11,FALSE)&gt;2,HLOOKUP($A1053,'Z-scores'!$C$2:$UD$20,11,FALSE)&lt;-2),"",'Total-corrected counts'!M1053),"")</f>
        <v>0.74643852065100491</v>
      </c>
      <c r="N1053" t="str">
        <f>IFERROR(IF(OR(HLOOKUP($A1053,'Z-scores'!$C$2:$UD$20,12,FALSE)&gt;2,HLOOKUP($A1053,'Z-scores'!$C$2:$UD$20,12,FALSE)&lt;-2),"",'Total-corrected counts'!N1053),"")</f>
        <v/>
      </c>
      <c r="O1053">
        <f>IFERROR(IF(OR(HLOOKUP($A1053,'Z-scores'!$C$2:$UD$20,13,FALSE)&gt;2,HLOOKUP($A1053,'Z-scores'!$C$2:$UD$20,13,FALSE)&lt;-2),"",'Total-corrected counts'!O1053),"")</f>
        <v>0.5081665049620272</v>
      </c>
      <c r="P1053">
        <f>IFERROR(IF(OR(HLOOKUP($A1053,'Z-scores'!$C$2:$UD$20,14,FALSE)&gt;2,HLOOKUP($A1053,'Z-scores'!$C$2:$UD$20,14,FALSE)&lt;-2),"",'Total-corrected counts'!P1053),"")</f>
        <v>0.82911333167225743</v>
      </c>
      <c r="Q1053">
        <f>IFERROR(IF(OR(HLOOKUP($A1053,'Z-scores'!$C$2:$UD$20,15,FALSE)&gt;2,HLOOKUP($A1053,'Z-scores'!$C$2:$UD$20,15,FALSE)&lt;-2),"",'Total-corrected counts'!Q1053),"")</f>
        <v>5.0998119992823217</v>
      </c>
      <c r="R1053">
        <f>IFERROR(IF(OR(HLOOKUP($A1053,'Z-scores'!$C$2:$UD$20,16,FALSE)&gt;2,HLOOKUP($A1053,'Z-scores'!$C$2:$UD$20,16,FALSE)&lt;-2),"",'Total-corrected counts'!R1053),"")</f>
        <v>2.7728191596995582</v>
      </c>
      <c r="S1053">
        <f>IFERROR(IF(OR(HLOOKUP($A1053,'Z-scores'!$C$2:$UD$20,17,FALSE)&gt;2,HLOOKUP($A1053,'Z-scores'!$C$2:$UD$20,17,FALSE)&lt;-2),"",'Total-corrected counts'!S1053),"")</f>
        <v>0.16285424870449444</v>
      </c>
      <c r="T1053">
        <f>IFERROR(IF(OR(HLOOKUP($A1053,'Z-scores'!$C$2:$UD$20,18,FALSE)&gt;2,HLOOKUP($A1053,'Z-scores'!$C$2:$UD$20,18,FALSE)&lt;-2),"",'Total-corrected counts'!T1053),"")</f>
        <v>7.2078666261170472</v>
      </c>
      <c r="U1053">
        <f>IFERROR(IF(OR(HLOOKUP($A1053,'Z-scores'!$C$2:$UD$20,19,FALSE)&gt;2,HLOOKUP($A1053,'Z-scores'!$C$2:$UD$20,19,FALSE)&lt;-2),"",'Total-corrected counts'!U1053),"")</f>
        <v>0.22565233051123273</v>
      </c>
      <c r="V1053">
        <f t="shared" si="64"/>
        <v>1</v>
      </c>
      <c r="W1053">
        <f t="shared" si="65"/>
        <v>0.59452132010059056</v>
      </c>
      <c r="X1053">
        <f t="shared" si="66"/>
        <v>1.7599890678242758</v>
      </c>
      <c r="Y1053">
        <f t="shared" si="67"/>
        <v>2.4008977429927052</v>
      </c>
    </row>
    <row r="1054" spans="1:25" x14ac:dyDescent="0.25">
      <c r="A1054">
        <v>1063</v>
      </c>
      <c r="B1054" t="s">
        <v>1128</v>
      </c>
      <c r="C1054">
        <v>117300</v>
      </c>
      <c r="D1054">
        <v>1032</v>
      </c>
      <c r="E1054" t="str">
        <f>IFERROR(IF(OR(HLOOKUP($A1054,'Z-scores'!$C$2:$UD$20,3,FALSE)&gt;2,HLOOKUP(A1054,'Z-scores'!$C$2:$UD$20,3,FALSE)&lt;-2),"",'Total-corrected counts'!E1054),"")</f>
        <v/>
      </c>
      <c r="F1054" t="str">
        <f>IFERROR(IF(OR(HLOOKUP($A1054,'Z-scores'!$C$2:$UD$20,4,FALSE)&gt;2,HLOOKUP($A1054,'Z-scores'!$C$2:$UD$20,4,FALSE)&lt;-2),"",'Total-corrected counts'!F1054),"")</f>
        <v/>
      </c>
      <c r="G1054" t="str">
        <f>IFERROR(IF(OR(HLOOKUP($A1054,'Z-scores'!$C$2:$UD$20,5,FALSE)&gt;2,HLOOKUP($A1054,'Z-scores'!$C$2:$UD$20,5,FALSE)&lt;-2),"",'Total-corrected counts'!G1054),"")</f>
        <v/>
      </c>
      <c r="H1054" t="str">
        <f>IFERROR(IF(OR(HLOOKUP($A1054,'Z-scores'!$C$2:$UD$20,6,FALSE)&gt;2,HLOOKUP($A1054,'Z-scores'!$C$2:$UD$20,6,FALSE)&lt;-2),"",'Total-corrected counts'!H1054),"")</f>
        <v/>
      </c>
      <c r="I1054" t="str">
        <f>IFERROR(IF(OR(HLOOKUP($A1054,'Z-scores'!$C$2:$UD$20,7,FALSE)&gt;2,HLOOKUP($A1054,'Z-scores'!$C$2:$UD$20,7,FALSE)&lt;-2),"",'Total-corrected counts'!I1054),"")</f>
        <v/>
      </c>
      <c r="J1054" t="str">
        <f>IFERROR(IF(OR(HLOOKUP($A1054,'Z-scores'!$C$2:$UD$20,8,FALSE)&gt;2,HLOOKUP($A1054,'Z-scores'!$C$2:$UD$20,8,FALSE)&lt;-2),"",'Total-corrected counts'!J1054),"")</f>
        <v/>
      </c>
      <c r="K1054" t="str">
        <f>IFERROR(IF(OR(HLOOKUP($A1054,'Z-scores'!$C$2:$UD$20,9,FALSE)&gt;2,HLOOKUP($A1054,'Z-scores'!$C$2:$UD$20,9,FALSE)&lt;-2),"",'Total-corrected counts'!K1054),"")</f>
        <v/>
      </c>
      <c r="L1054" t="str">
        <f>IFERROR(IF(OR(HLOOKUP($A1054,'Z-scores'!$C$2:$UD$20,10,FALSE)&gt;2,HLOOKUP($A1054,'Z-scores'!$C$2:$UD$20,10,FALSE)&lt;-2),"",'Total-corrected counts'!L1054),"")</f>
        <v/>
      </c>
      <c r="M1054" t="str">
        <f>IFERROR(IF(OR(HLOOKUP($A1054,'Z-scores'!$C$2:$UD$20,11,FALSE)&gt;2,HLOOKUP($A1054,'Z-scores'!$C$2:$UD$20,11,FALSE)&lt;-2),"",'Total-corrected counts'!M1054),"")</f>
        <v/>
      </c>
      <c r="N1054" t="str">
        <f>IFERROR(IF(OR(HLOOKUP($A1054,'Z-scores'!$C$2:$UD$20,12,FALSE)&gt;2,HLOOKUP($A1054,'Z-scores'!$C$2:$UD$20,12,FALSE)&lt;-2),"",'Total-corrected counts'!N1054),"")</f>
        <v/>
      </c>
      <c r="O1054" t="str">
        <f>IFERROR(IF(OR(HLOOKUP($A1054,'Z-scores'!$C$2:$UD$20,13,FALSE)&gt;2,HLOOKUP($A1054,'Z-scores'!$C$2:$UD$20,13,FALSE)&lt;-2),"",'Total-corrected counts'!O1054),"")</f>
        <v/>
      </c>
      <c r="P1054" t="str">
        <f>IFERROR(IF(OR(HLOOKUP($A1054,'Z-scores'!$C$2:$UD$20,14,FALSE)&gt;2,HLOOKUP($A1054,'Z-scores'!$C$2:$UD$20,14,FALSE)&lt;-2),"",'Total-corrected counts'!P1054),"")</f>
        <v/>
      </c>
      <c r="Q1054" t="str">
        <f>IFERROR(IF(OR(HLOOKUP($A1054,'Z-scores'!$C$2:$UD$20,15,FALSE)&gt;2,HLOOKUP($A1054,'Z-scores'!$C$2:$UD$20,15,FALSE)&lt;-2),"",'Total-corrected counts'!Q1054),"")</f>
        <v/>
      </c>
      <c r="R1054" t="str">
        <f>IFERROR(IF(OR(HLOOKUP($A1054,'Z-scores'!$C$2:$UD$20,16,FALSE)&gt;2,HLOOKUP($A1054,'Z-scores'!$C$2:$UD$20,16,FALSE)&lt;-2),"",'Total-corrected counts'!R1054),"")</f>
        <v/>
      </c>
      <c r="S1054" t="str">
        <f>IFERROR(IF(OR(HLOOKUP($A1054,'Z-scores'!$C$2:$UD$20,17,FALSE)&gt;2,HLOOKUP($A1054,'Z-scores'!$C$2:$UD$20,17,FALSE)&lt;-2),"",'Total-corrected counts'!S1054),"")</f>
        <v/>
      </c>
      <c r="T1054" t="str">
        <f>IFERROR(IF(OR(HLOOKUP($A1054,'Z-scores'!$C$2:$UD$20,18,FALSE)&gt;2,HLOOKUP($A1054,'Z-scores'!$C$2:$UD$20,18,FALSE)&lt;-2),"",'Total-corrected counts'!T1054),"")</f>
        <v/>
      </c>
      <c r="U1054" t="str">
        <f>IFERROR(IF(OR(HLOOKUP($A1054,'Z-scores'!$C$2:$UD$20,19,FALSE)&gt;2,HLOOKUP($A1054,'Z-scores'!$C$2:$UD$20,19,FALSE)&lt;-2),"",'Total-corrected counts'!U1054),"")</f>
        <v/>
      </c>
      <c r="V1054">
        <f t="shared" si="64"/>
        <v>1</v>
      </c>
      <c r="W1054" t="str">
        <f t="shared" si="65"/>
        <v/>
      </c>
      <c r="X1054" t="str">
        <f t="shared" si="66"/>
        <v/>
      </c>
      <c r="Y1054" t="str">
        <f t="shared" si="67"/>
        <v/>
      </c>
    </row>
    <row r="1055" spans="1:25" x14ac:dyDescent="0.25">
      <c r="A1055">
        <v>1064</v>
      </c>
      <c r="B1055" t="s">
        <v>1129</v>
      </c>
      <c r="C1055">
        <v>60600</v>
      </c>
      <c r="D1055">
        <v>1017</v>
      </c>
      <c r="E1055" t="str">
        <f>IFERROR(IF(OR(HLOOKUP($A1055,'Z-scores'!$C$2:$UD$20,3,FALSE)&gt;2,HLOOKUP(A1055,'Z-scores'!$C$2:$UD$20,3,FALSE)&lt;-2),"",'Total-corrected counts'!E1055),"")</f>
        <v/>
      </c>
      <c r="F1055" t="str">
        <f>IFERROR(IF(OR(HLOOKUP($A1055,'Z-scores'!$C$2:$UD$20,4,FALSE)&gt;2,HLOOKUP($A1055,'Z-scores'!$C$2:$UD$20,4,FALSE)&lt;-2),"",'Total-corrected counts'!F1055),"")</f>
        <v/>
      </c>
      <c r="G1055" t="str">
        <f>IFERROR(IF(OR(HLOOKUP($A1055,'Z-scores'!$C$2:$UD$20,5,FALSE)&gt;2,HLOOKUP($A1055,'Z-scores'!$C$2:$UD$20,5,FALSE)&lt;-2),"",'Total-corrected counts'!G1055),"")</f>
        <v/>
      </c>
      <c r="H1055" t="str">
        <f>IFERROR(IF(OR(HLOOKUP($A1055,'Z-scores'!$C$2:$UD$20,6,FALSE)&gt;2,HLOOKUP($A1055,'Z-scores'!$C$2:$UD$20,6,FALSE)&lt;-2),"",'Total-corrected counts'!H1055),"")</f>
        <v/>
      </c>
      <c r="I1055" t="str">
        <f>IFERROR(IF(OR(HLOOKUP($A1055,'Z-scores'!$C$2:$UD$20,7,FALSE)&gt;2,HLOOKUP($A1055,'Z-scores'!$C$2:$UD$20,7,FALSE)&lt;-2),"",'Total-corrected counts'!I1055),"")</f>
        <v/>
      </c>
      <c r="J1055" t="str">
        <f>IFERROR(IF(OR(HLOOKUP($A1055,'Z-scores'!$C$2:$UD$20,8,FALSE)&gt;2,HLOOKUP($A1055,'Z-scores'!$C$2:$UD$20,8,FALSE)&lt;-2),"",'Total-corrected counts'!J1055),"")</f>
        <v/>
      </c>
      <c r="K1055" t="str">
        <f>IFERROR(IF(OR(HLOOKUP($A1055,'Z-scores'!$C$2:$UD$20,9,FALSE)&gt;2,HLOOKUP($A1055,'Z-scores'!$C$2:$UD$20,9,FALSE)&lt;-2),"",'Total-corrected counts'!K1055),"")</f>
        <v/>
      </c>
      <c r="L1055" t="str">
        <f>IFERROR(IF(OR(HLOOKUP($A1055,'Z-scores'!$C$2:$UD$20,10,FALSE)&gt;2,HLOOKUP($A1055,'Z-scores'!$C$2:$UD$20,10,FALSE)&lt;-2),"",'Total-corrected counts'!L1055),"")</f>
        <v/>
      </c>
      <c r="M1055" t="str">
        <f>IFERROR(IF(OR(HLOOKUP($A1055,'Z-scores'!$C$2:$UD$20,11,FALSE)&gt;2,HLOOKUP($A1055,'Z-scores'!$C$2:$UD$20,11,FALSE)&lt;-2),"",'Total-corrected counts'!M1055),"")</f>
        <v/>
      </c>
      <c r="N1055" t="str">
        <f>IFERROR(IF(OR(HLOOKUP($A1055,'Z-scores'!$C$2:$UD$20,12,FALSE)&gt;2,HLOOKUP($A1055,'Z-scores'!$C$2:$UD$20,12,FALSE)&lt;-2),"",'Total-corrected counts'!N1055),"")</f>
        <v/>
      </c>
      <c r="O1055" t="str">
        <f>IFERROR(IF(OR(HLOOKUP($A1055,'Z-scores'!$C$2:$UD$20,13,FALSE)&gt;2,HLOOKUP($A1055,'Z-scores'!$C$2:$UD$20,13,FALSE)&lt;-2),"",'Total-corrected counts'!O1055),"")</f>
        <v/>
      </c>
      <c r="P1055" t="str">
        <f>IFERROR(IF(OR(HLOOKUP($A1055,'Z-scores'!$C$2:$UD$20,14,FALSE)&gt;2,HLOOKUP($A1055,'Z-scores'!$C$2:$UD$20,14,FALSE)&lt;-2),"",'Total-corrected counts'!P1055),"")</f>
        <v/>
      </c>
      <c r="Q1055" t="str">
        <f>IFERROR(IF(OR(HLOOKUP($A1055,'Z-scores'!$C$2:$UD$20,15,FALSE)&gt;2,HLOOKUP($A1055,'Z-scores'!$C$2:$UD$20,15,FALSE)&lt;-2),"",'Total-corrected counts'!Q1055),"")</f>
        <v/>
      </c>
      <c r="R1055" t="str">
        <f>IFERROR(IF(OR(HLOOKUP($A1055,'Z-scores'!$C$2:$UD$20,16,FALSE)&gt;2,HLOOKUP($A1055,'Z-scores'!$C$2:$UD$20,16,FALSE)&lt;-2),"",'Total-corrected counts'!R1055),"")</f>
        <v/>
      </c>
      <c r="S1055" t="str">
        <f>IFERROR(IF(OR(HLOOKUP($A1055,'Z-scores'!$C$2:$UD$20,17,FALSE)&gt;2,HLOOKUP($A1055,'Z-scores'!$C$2:$UD$20,17,FALSE)&lt;-2),"",'Total-corrected counts'!S1055),"")</f>
        <v/>
      </c>
      <c r="T1055" t="str">
        <f>IFERROR(IF(OR(HLOOKUP($A1055,'Z-scores'!$C$2:$UD$20,18,FALSE)&gt;2,HLOOKUP($A1055,'Z-scores'!$C$2:$UD$20,18,FALSE)&lt;-2),"",'Total-corrected counts'!T1055),"")</f>
        <v/>
      </c>
      <c r="U1055" t="str">
        <f>IFERROR(IF(OR(HLOOKUP($A1055,'Z-scores'!$C$2:$UD$20,19,FALSE)&gt;2,HLOOKUP($A1055,'Z-scores'!$C$2:$UD$20,19,FALSE)&lt;-2),"",'Total-corrected counts'!U1055),"")</f>
        <v/>
      </c>
      <c r="V1055">
        <f t="shared" si="64"/>
        <v>1</v>
      </c>
      <c r="W1055" t="str">
        <f t="shared" si="65"/>
        <v/>
      </c>
      <c r="X1055" t="str">
        <f t="shared" si="66"/>
        <v/>
      </c>
      <c r="Y1055" t="str">
        <f t="shared" si="67"/>
        <v/>
      </c>
    </row>
    <row r="1056" spans="1:25" x14ac:dyDescent="0.25">
      <c r="A1056">
        <v>1065</v>
      </c>
      <c r="B1056" t="s">
        <v>1130</v>
      </c>
      <c r="C1056">
        <v>84600</v>
      </c>
      <c r="D1056">
        <v>343</v>
      </c>
      <c r="E1056" t="str">
        <f>IFERROR(IF(OR(HLOOKUP($A1056,'Z-scores'!$C$2:$UD$20,3,FALSE)&gt;2,HLOOKUP(A1056,'Z-scores'!$C$2:$UD$20,3,FALSE)&lt;-2),"",'Total-corrected counts'!E1056),"")</f>
        <v/>
      </c>
      <c r="F1056" t="str">
        <f>IFERROR(IF(OR(HLOOKUP($A1056,'Z-scores'!$C$2:$UD$20,4,FALSE)&gt;2,HLOOKUP($A1056,'Z-scores'!$C$2:$UD$20,4,FALSE)&lt;-2),"",'Total-corrected counts'!F1056),"")</f>
        <v/>
      </c>
      <c r="G1056" t="str">
        <f>IFERROR(IF(OR(HLOOKUP($A1056,'Z-scores'!$C$2:$UD$20,5,FALSE)&gt;2,HLOOKUP($A1056,'Z-scores'!$C$2:$UD$20,5,FALSE)&lt;-2),"",'Total-corrected counts'!G1056),"")</f>
        <v/>
      </c>
      <c r="H1056" t="str">
        <f>IFERROR(IF(OR(HLOOKUP($A1056,'Z-scores'!$C$2:$UD$20,6,FALSE)&gt;2,HLOOKUP($A1056,'Z-scores'!$C$2:$UD$20,6,FALSE)&lt;-2),"",'Total-corrected counts'!H1056),"")</f>
        <v/>
      </c>
      <c r="I1056" t="str">
        <f>IFERROR(IF(OR(HLOOKUP($A1056,'Z-scores'!$C$2:$UD$20,7,FALSE)&gt;2,HLOOKUP($A1056,'Z-scores'!$C$2:$UD$20,7,FALSE)&lt;-2),"",'Total-corrected counts'!I1056),"")</f>
        <v/>
      </c>
      <c r="J1056" t="str">
        <f>IFERROR(IF(OR(HLOOKUP($A1056,'Z-scores'!$C$2:$UD$20,8,FALSE)&gt;2,HLOOKUP($A1056,'Z-scores'!$C$2:$UD$20,8,FALSE)&lt;-2),"",'Total-corrected counts'!J1056),"")</f>
        <v/>
      </c>
      <c r="K1056" t="str">
        <f>IFERROR(IF(OR(HLOOKUP($A1056,'Z-scores'!$C$2:$UD$20,9,FALSE)&gt;2,HLOOKUP($A1056,'Z-scores'!$C$2:$UD$20,9,FALSE)&lt;-2),"",'Total-corrected counts'!K1056),"")</f>
        <v/>
      </c>
      <c r="L1056" t="str">
        <f>IFERROR(IF(OR(HLOOKUP($A1056,'Z-scores'!$C$2:$UD$20,10,FALSE)&gt;2,HLOOKUP($A1056,'Z-scores'!$C$2:$UD$20,10,FALSE)&lt;-2),"",'Total-corrected counts'!L1056),"")</f>
        <v/>
      </c>
      <c r="M1056" t="str">
        <f>IFERROR(IF(OR(HLOOKUP($A1056,'Z-scores'!$C$2:$UD$20,11,FALSE)&gt;2,HLOOKUP($A1056,'Z-scores'!$C$2:$UD$20,11,FALSE)&lt;-2),"",'Total-corrected counts'!M1056),"")</f>
        <v/>
      </c>
      <c r="N1056" t="str">
        <f>IFERROR(IF(OR(HLOOKUP($A1056,'Z-scores'!$C$2:$UD$20,12,FALSE)&gt;2,HLOOKUP($A1056,'Z-scores'!$C$2:$UD$20,12,FALSE)&lt;-2),"",'Total-corrected counts'!N1056),"")</f>
        <v/>
      </c>
      <c r="O1056" t="str">
        <f>IFERROR(IF(OR(HLOOKUP($A1056,'Z-scores'!$C$2:$UD$20,13,FALSE)&gt;2,HLOOKUP($A1056,'Z-scores'!$C$2:$UD$20,13,FALSE)&lt;-2),"",'Total-corrected counts'!O1056),"")</f>
        <v/>
      </c>
      <c r="P1056" t="str">
        <f>IFERROR(IF(OR(HLOOKUP($A1056,'Z-scores'!$C$2:$UD$20,14,FALSE)&gt;2,HLOOKUP($A1056,'Z-scores'!$C$2:$UD$20,14,FALSE)&lt;-2),"",'Total-corrected counts'!P1056),"")</f>
        <v/>
      </c>
      <c r="Q1056" t="str">
        <f>IFERROR(IF(OR(HLOOKUP($A1056,'Z-scores'!$C$2:$UD$20,15,FALSE)&gt;2,HLOOKUP($A1056,'Z-scores'!$C$2:$UD$20,15,FALSE)&lt;-2),"",'Total-corrected counts'!Q1056),"")</f>
        <v/>
      </c>
      <c r="R1056" t="str">
        <f>IFERROR(IF(OR(HLOOKUP($A1056,'Z-scores'!$C$2:$UD$20,16,FALSE)&gt;2,HLOOKUP($A1056,'Z-scores'!$C$2:$UD$20,16,FALSE)&lt;-2),"",'Total-corrected counts'!R1056),"")</f>
        <v/>
      </c>
      <c r="S1056" t="str">
        <f>IFERROR(IF(OR(HLOOKUP($A1056,'Z-scores'!$C$2:$UD$20,17,FALSE)&gt;2,HLOOKUP($A1056,'Z-scores'!$C$2:$UD$20,17,FALSE)&lt;-2),"",'Total-corrected counts'!S1056),"")</f>
        <v/>
      </c>
      <c r="T1056" t="str">
        <f>IFERROR(IF(OR(HLOOKUP($A1056,'Z-scores'!$C$2:$UD$20,18,FALSE)&gt;2,HLOOKUP($A1056,'Z-scores'!$C$2:$UD$20,18,FALSE)&lt;-2),"",'Total-corrected counts'!T1056),"")</f>
        <v/>
      </c>
      <c r="U1056" t="str">
        <f>IFERROR(IF(OR(HLOOKUP($A1056,'Z-scores'!$C$2:$UD$20,19,FALSE)&gt;2,HLOOKUP($A1056,'Z-scores'!$C$2:$UD$20,19,FALSE)&lt;-2),"",'Total-corrected counts'!U1056),"")</f>
        <v/>
      </c>
      <c r="V1056">
        <f t="shared" si="64"/>
        <v>1</v>
      </c>
      <c r="W1056" t="str">
        <f t="shared" si="65"/>
        <v/>
      </c>
      <c r="X1056" t="str">
        <f t="shared" si="66"/>
        <v/>
      </c>
      <c r="Y1056" t="str">
        <f t="shared" si="67"/>
        <v/>
      </c>
    </row>
    <row r="1057" spans="1:25" x14ac:dyDescent="0.25">
      <c r="A1057">
        <v>1066</v>
      </c>
      <c r="B1057" t="s">
        <v>529</v>
      </c>
      <c r="C1057">
        <v>15000</v>
      </c>
      <c r="D1057">
        <v>394</v>
      </c>
      <c r="E1057">
        <f>IFERROR(IF(OR(HLOOKUP($A1057,'Z-scores'!$C$2:$UD$20,3,FALSE)&gt;2,HLOOKUP(A1057,'Z-scores'!$C$2:$UD$20,3,FALSE)&lt;-2),"",'Total-corrected counts'!E1057),"")</f>
        <v>0.31379369857425587</v>
      </c>
      <c r="F1057">
        <f>IFERROR(IF(OR(HLOOKUP($A1057,'Z-scores'!$C$2:$UD$20,4,FALSE)&gt;2,HLOOKUP($A1057,'Z-scores'!$C$2:$UD$20,4,FALSE)&lt;-2),"",'Total-corrected counts'!F1057),"")</f>
        <v>0.14765378141334198</v>
      </c>
      <c r="G1057">
        <f>IFERROR(IF(OR(HLOOKUP($A1057,'Z-scores'!$C$2:$UD$20,5,FALSE)&gt;2,HLOOKUP($A1057,'Z-scores'!$C$2:$UD$20,5,FALSE)&lt;-2),"",'Total-corrected counts'!G1057),"")</f>
        <v>8.6626831754576124</v>
      </c>
      <c r="H1057">
        <f>IFERROR(IF(OR(HLOOKUP($A1057,'Z-scores'!$C$2:$UD$20,6,FALSE)&gt;2,HLOOKUP($A1057,'Z-scores'!$C$2:$UD$20,6,FALSE)&lt;-2),"",'Total-corrected counts'!H1057),"")</f>
        <v>8.2716681057740438</v>
      </c>
      <c r="I1057">
        <f>IFERROR(IF(OR(HLOOKUP($A1057,'Z-scores'!$C$2:$UD$20,7,FALSE)&gt;2,HLOOKUP($A1057,'Z-scores'!$C$2:$UD$20,7,FALSE)&lt;-2),"",'Total-corrected counts'!I1057),"")</f>
        <v>0.92969132400974019</v>
      </c>
      <c r="J1057">
        <f>IFERROR(IF(OR(HLOOKUP($A1057,'Z-scores'!$C$2:$UD$20,8,FALSE)&gt;2,HLOOKUP($A1057,'Z-scores'!$C$2:$UD$20,8,FALSE)&lt;-2),"",'Total-corrected counts'!J1057),"")</f>
        <v>5.2364694953463466</v>
      </c>
      <c r="K1057">
        <f>IFERROR(IF(OR(HLOOKUP($A1057,'Z-scores'!$C$2:$UD$20,9,FALSE)&gt;2,HLOOKUP($A1057,'Z-scores'!$C$2:$UD$20,9,FALSE)&lt;-2),"",'Total-corrected counts'!K1057),"")</f>
        <v>10.720775962985675</v>
      </c>
      <c r="L1057">
        <f>IFERROR(IF(OR(HLOOKUP($A1057,'Z-scores'!$C$2:$UD$20,10,FALSE)&gt;2,HLOOKUP($A1057,'Z-scores'!$C$2:$UD$20,10,FALSE)&lt;-2),"",'Total-corrected counts'!L1057),"")</f>
        <v>0.2822282626910112</v>
      </c>
      <c r="M1057">
        <f>IFERROR(IF(OR(HLOOKUP($A1057,'Z-scores'!$C$2:$UD$20,11,FALSE)&gt;2,HLOOKUP($A1057,'Z-scores'!$C$2:$UD$20,11,FALSE)&lt;-2),"",'Total-corrected counts'!M1057),"")</f>
        <v>2.2992149494126632</v>
      </c>
      <c r="N1057">
        <f>IFERROR(IF(OR(HLOOKUP($A1057,'Z-scores'!$C$2:$UD$20,12,FALSE)&gt;2,HLOOKUP($A1057,'Z-scores'!$C$2:$UD$20,12,FALSE)&lt;-2),"",'Total-corrected counts'!N1057),"")</f>
        <v>5.663453405265912</v>
      </c>
      <c r="O1057">
        <f>IFERROR(IF(OR(HLOOKUP($A1057,'Z-scores'!$C$2:$UD$20,13,FALSE)&gt;2,HLOOKUP($A1057,'Z-scores'!$C$2:$UD$20,13,FALSE)&lt;-2),"",'Total-corrected counts'!O1057),"")</f>
        <v>4.6509013897849112</v>
      </c>
      <c r="P1057">
        <f>IFERROR(IF(OR(HLOOKUP($A1057,'Z-scores'!$C$2:$UD$20,14,FALSE)&gt;2,HLOOKUP($A1057,'Z-scores'!$C$2:$UD$20,14,FALSE)&lt;-2),"",'Total-corrected counts'!P1057),"")</f>
        <v>7.9235882315482753</v>
      </c>
      <c r="Q1057">
        <f>IFERROR(IF(OR(HLOOKUP($A1057,'Z-scores'!$C$2:$UD$20,15,FALSE)&gt;2,HLOOKUP($A1057,'Z-scores'!$C$2:$UD$20,15,FALSE)&lt;-2),"",'Total-corrected counts'!Q1057),"")</f>
        <v>2.6132879843358738</v>
      </c>
      <c r="R1057">
        <f>IFERROR(IF(OR(HLOOKUP($A1057,'Z-scores'!$C$2:$UD$20,16,FALSE)&gt;2,HLOOKUP($A1057,'Z-scores'!$C$2:$UD$20,16,FALSE)&lt;-2),"",'Total-corrected counts'!R1057),"")</f>
        <v>4.5679390781177682</v>
      </c>
      <c r="S1057">
        <f>IFERROR(IF(OR(HLOOKUP($A1057,'Z-scores'!$C$2:$UD$20,17,FALSE)&gt;2,HLOOKUP($A1057,'Z-scores'!$C$2:$UD$20,17,FALSE)&lt;-2),"",'Total-corrected counts'!S1057),"")</f>
        <v>1.7153980863540081</v>
      </c>
      <c r="T1057">
        <f>IFERROR(IF(OR(HLOOKUP($A1057,'Z-scores'!$C$2:$UD$20,18,FALSE)&gt;2,HLOOKUP($A1057,'Z-scores'!$C$2:$UD$20,18,FALSE)&lt;-2),"",'Total-corrected counts'!T1057),"")</f>
        <v>7.5429164454478759</v>
      </c>
      <c r="U1057">
        <f>IFERROR(IF(OR(HLOOKUP($A1057,'Z-scores'!$C$2:$UD$20,19,FALSE)&gt;2,HLOOKUP($A1057,'Z-scores'!$C$2:$UD$20,19,FALSE)&lt;-2),"",'Total-corrected counts'!U1057),"")</f>
        <v>5.3201876385917553</v>
      </c>
      <c r="V1057">
        <f t="shared" si="64"/>
        <v>1</v>
      </c>
      <c r="W1057">
        <f t="shared" si="65"/>
        <v>0.59255801558835008</v>
      </c>
      <c r="X1057">
        <f t="shared" si="66"/>
        <v>4.0960198617405217</v>
      </c>
      <c r="Y1057">
        <f t="shared" si="67"/>
        <v>4.9997090324307969</v>
      </c>
    </row>
    <row r="1058" spans="1:25" x14ac:dyDescent="0.25">
      <c r="A1058">
        <v>1067</v>
      </c>
      <c r="B1058" t="s">
        <v>1131</v>
      </c>
      <c r="C1058">
        <v>32700</v>
      </c>
      <c r="D1058">
        <v>589</v>
      </c>
      <c r="E1058" t="str">
        <f>IFERROR(IF(OR(HLOOKUP($A1058,'Z-scores'!$C$2:$UD$20,3,FALSE)&gt;2,HLOOKUP(A1058,'Z-scores'!$C$2:$UD$20,3,FALSE)&lt;-2),"",'Total-corrected counts'!E1058),"")</f>
        <v/>
      </c>
      <c r="F1058" t="str">
        <f>IFERROR(IF(OR(HLOOKUP($A1058,'Z-scores'!$C$2:$UD$20,4,FALSE)&gt;2,HLOOKUP($A1058,'Z-scores'!$C$2:$UD$20,4,FALSE)&lt;-2),"",'Total-corrected counts'!F1058),"")</f>
        <v/>
      </c>
      <c r="G1058" t="str">
        <f>IFERROR(IF(OR(HLOOKUP($A1058,'Z-scores'!$C$2:$UD$20,5,FALSE)&gt;2,HLOOKUP($A1058,'Z-scores'!$C$2:$UD$20,5,FALSE)&lt;-2),"",'Total-corrected counts'!G1058),"")</f>
        <v/>
      </c>
      <c r="H1058" t="str">
        <f>IFERROR(IF(OR(HLOOKUP($A1058,'Z-scores'!$C$2:$UD$20,6,FALSE)&gt;2,HLOOKUP($A1058,'Z-scores'!$C$2:$UD$20,6,FALSE)&lt;-2),"",'Total-corrected counts'!H1058),"")</f>
        <v/>
      </c>
      <c r="I1058" t="str">
        <f>IFERROR(IF(OR(HLOOKUP($A1058,'Z-scores'!$C$2:$UD$20,7,FALSE)&gt;2,HLOOKUP($A1058,'Z-scores'!$C$2:$UD$20,7,FALSE)&lt;-2),"",'Total-corrected counts'!I1058),"")</f>
        <v/>
      </c>
      <c r="J1058" t="str">
        <f>IFERROR(IF(OR(HLOOKUP($A1058,'Z-scores'!$C$2:$UD$20,8,FALSE)&gt;2,HLOOKUP($A1058,'Z-scores'!$C$2:$UD$20,8,FALSE)&lt;-2),"",'Total-corrected counts'!J1058),"")</f>
        <v/>
      </c>
      <c r="K1058" t="str">
        <f>IFERROR(IF(OR(HLOOKUP($A1058,'Z-scores'!$C$2:$UD$20,9,FALSE)&gt;2,HLOOKUP($A1058,'Z-scores'!$C$2:$UD$20,9,FALSE)&lt;-2),"",'Total-corrected counts'!K1058),"")</f>
        <v/>
      </c>
      <c r="L1058" t="str">
        <f>IFERROR(IF(OR(HLOOKUP($A1058,'Z-scores'!$C$2:$UD$20,10,FALSE)&gt;2,HLOOKUP($A1058,'Z-scores'!$C$2:$UD$20,10,FALSE)&lt;-2),"",'Total-corrected counts'!L1058),"")</f>
        <v/>
      </c>
      <c r="M1058" t="str">
        <f>IFERROR(IF(OR(HLOOKUP($A1058,'Z-scores'!$C$2:$UD$20,11,FALSE)&gt;2,HLOOKUP($A1058,'Z-scores'!$C$2:$UD$20,11,FALSE)&lt;-2),"",'Total-corrected counts'!M1058),"")</f>
        <v/>
      </c>
      <c r="N1058" t="str">
        <f>IFERROR(IF(OR(HLOOKUP($A1058,'Z-scores'!$C$2:$UD$20,12,FALSE)&gt;2,HLOOKUP($A1058,'Z-scores'!$C$2:$UD$20,12,FALSE)&lt;-2),"",'Total-corrected counts'!N1058),"")</f>
        <v/>
      </c>
      <c r="O1058" t="str">
        <f>IFERROR(IF(OR(HLOOKUP($A1058,'Z-scores'!$C$2:$UD$20,13,FALSE)&gt;2,HLOOKUP($A1058,'Z-scores'!$C$2:$UD$20,13,FALSE)&lt;-2),"",'Total-corrected counts'!O1058),"")</f>
        <v/>
      </c>
      <c r="P1058" t="str">
        <f>IFERROR(IF(OR(HLOOKUP($A1058,'Z-scores'!$C$2:$UD$20,14,FALSE)&gt;2,HLOOKUP($A1058,'Z-scores'!$C$2:$UD$20,14,FALSE)&lt;-2),"",'Total-corrected counts'!P1058),"")</f>
        <v/>
      </c>
      <c r="Q1058" t="str">
        <f>IFERROR(IF(OR(HLOOKUP($A1058,'Z-scores'!$C$2:$UD$20,15,FALSE)&gt;2,HLOOKUP($A1058,'Z-scores'!$C$2:$UD$20,15,FALSE)&lt;-2),"",'Total-corrected counts'!Q1058),"")</f>
        <v/>
      </c>
      <c r="R1058" t="str">
        <f>IFERROR(IF(OR(HLOOKUP($A1058,'Z-scores'!$C$2:$UD$20,16,FALSE)&gt;2,HLOOKUP($A1058,'Z-scores'!$C$2:$UD$20,16,FALSE)&lt;-2),"",'Total-corrected counts'!R1058),"")</f>
        <v/>
      </c>
      <c r="S1058" t="str">
        <f>IFERROR(IF(OR(HLOOKUP($A1058,'Z-scores'!$C$2:$UD$20,17,FALSE)&gt;2,HLOOKUP($A1058,'Z-scores'!$C$2:$UD$20,17,FALSE)&lt;-2),"",'Total-corrected counts'!S1058),"")</f>
        <v/>
      </c>
      <c r="T1058" t="str">
        <f>IFERROR(IF(OR(HLOOKUP($A1058,'Z-scores'!$C$2:$UD$20,18,FALSE)&gt;2,HLOOKUP($A1058,'Z-scores'!$C$2:$UD$20,18,FALSE)&lt;-2),"",'Total-corrected counts'!T1058),"")</f>
        <v/>
      </c>
      <c r="U1058" t="str">
        <f>IFERROR(IF(OR(HLOOKUP($A1058,'Z-scores'!$C$2:$UD$20,19,FALSE)&gt;2,HLOOKUP($A1058,'Z-scores'!$C$2:$UD$20,19,FALSE)&lt;-2),"",'Total-corrected counts'!U1058),"")</f>
        <v/>
      </c>
      <c r="V1058">
        <f t="shared" si="64"/>
        <v>1</v>
      </c>
      <c r="W1058" t="str">
        <f t="shared" si="65"/>
        <v/>
      </c>
      <c r="X1058" t="str">
        <f t="shared" si="66"/>
        <v/>
      </c>
      <c r="Y1058" t="str">
        <f t="shared" si="67"/>
        <v/>
      </c>
    </row>
    <row r="1059" spans="1:25" x14ac:dyDescent="0.25">
      <c r="A1059">
        <v>1068</v>
      </c>
      <c r="B1059" t="s">
        <v>1132</v>
      </c>
      <c r="C1059">
        <v>114800</v>
      </c>
      <c r="D1059">
        <v>824</v>
      </c>
      <c r="E1059" t="str">
        <f>IFERROR(IF(OR(HLOOKUP($A1059,'Z-scores'!$C$2:$UD$20,3,FALSE)&gt;2,HLOOKUP(A1059,'Z-scores'!$C$2:$UD$20,3,FALSE)&lt;-2),"",'Total-corrected counts'!E1059),"")</f>
        <v/>
      </c>
      <c r="F1059" t="str">
        <f>IFERROR(IF(OR(HLOOKUP($A1059,'Z-scores'!$C$2:$UD$20,4,FALSE)&gt;2,HLOOKUP($A1059,'Z-scores'!$C$2:$UD$20,4,FALSE)&lt;-2),"",'Total-corrected counts'!F1059),"")</f>
        <v/>
      </c>
      <c r="G1059" t="str">
        <f>IFERROR(IF(OR(HLOOKUP($A1059,'Z-scores'!$C$2:$UD$20,5,FALSE)&gt;2,HLOOKUP($A1059,'Z-scores'!$C$2:$UD$20,5,FALSE)&lt;-2),"",'Total-corrected counts'!G1059),"")</f>
        <v/>
      </c>
      <c r="H1059" t="str">
        <f>IFERROR(IF(OR(HLOOKUP($A1059,'Z-scores'!$C$2:$UD$20,6,FALSE)&gt;2,HLOOKUP($A1059,'Z-scores'!$C$2:$UD$20,6,FALSE)&lt;-2),"",'Total-corrected counts'!H1059),"")</f>
        <v/>
      </c>
      <c r="I1059" t="str">
        <f>IFERROR(IF(OR(HLOOKUP($A1059,'Z-scores'!$C$2:$UD$20,7,FALSE)&gt;2,HLOOKUP($A1059,'Z-scores'!$C$2:$UD$20,7,FALSE)&lt;-2),"",'Total-corrected counts'!I1059),"")</f>
        <v/>
      </c>
      <c r="J1059" t="str">
        <f>IFERROR(IF(OR(HLOOKUP($A1059,'Z-scores'!$C$2:$UD$20,8,FALSE)&gt;2,HLOOKUP($A1059,'Z-scores'!$C$2:$UD$20,8,FALSE)&lt;-2),"",'Total-corrected counts'!J1059),"")</f>
        <v/>
      </c>
      <c r="K1059" t="str">
        <f>IFERROR(IF(OR(HLOOKUP($A1059,'Z-scores'!$C$2:$UD$20,9,FALSE)&gt;2,HLOOKUP($A1059,'Z-scores'!$C$2:$UD$20,9,FALSE)&lt;-2),"",'Total-corrected counts'!K1059),"")</f>
        <v/>
      </c>
      <c r="L1059" t="str">
        <f>IFERROR(IF(OR(HLOOKUP($A1059,'Z-scores'!$C$2:$UD$20,10,FALSE)&gt;2,HLOOKUP($A1059,'Z-scores'!$C$2:$UD$20,10,FALSE)&lt;-2),"",'Total-corrected counts'!L1059),"")</f>
        <v/>
      </c>
      <c r="M1059" t="str">
        <f>IFERROR(IF(OR(HLOOKUP($A1059,'Z-scores'!$C$2:$UD$20,11,FALSE)&gt;2,HLOOKUP($A1059,'Z-scores'!$C$2:$UD$20,11,FALSE)&lt;-2),"",'Total-corrected counts'!M1059),"")</f>
        <v/>
      </c>
      <c r="N1059" t="str">
        <f>IFERROR(IF(OR(HLOOKUP($A1059,'Z-scores'!$C$2:$UD$20,12,FALSE)&gt;2,HLOOKUP($A1059,'Z-scores'!$C$2:$UD$20,12,FALSE)&lt;-2),"",'Total-corrected counts'!N1059),"")</f>
        <v/>
      </c>
      <c r="O1059" t="str">
        <f>IFERROR(IF(OR(HLOOKUP($A1059,'Z-scores'!$C$2:$UD$20,13,FALSE)&gt;2,HLOOKUP($A1059,'Z-scores'!$C$2:$UD$20,13,FALSE)&lt;-2),"",'Total-corrected counts'!O1059),"")</f>
        <v/>
      </c>
      <c r="P1059" t="str">
        <f>IFERROR(IF(OR(HLOOKUP($A1059,'Z-scores'!$C$2:$UD$20,14,FALSE)&gt;2,HLOOKUP($A1059,'Z-scores'!$C$2:$UD$20,14,FALSE)&lt;-2),"",'Total-corrected counts'!P1059),"")</f>
        <v/>
      </c>
      <c r="Q1059" t="str">
        <f>IFERROR(IF(OR(HLOOKUP($A1059,'Z-scores'!$C$2:$UD$20,15,FALSE)&gt;2,HLOOKUP($A1059,'Z-scores'!$C$2:$UD$20,15,FALSE)&lt;-2),"",'Total-corrected counts'!Q1059),"")</f>
        <v/>
      </c>
      <c r="R1059" t="str">
        <f>IFERROR(IF(OR(HLOOKUP($A1059,'Z-scores'!$C$2:$UD$20,16,FALSE)&gt;2,HLOOKUP($A1059,'Z-scores'!$C$2:$UD$20,16,FALSE)&lt;-2),"",'Total-corrected counts'!R1059),"")</f>
        <v/>
      </c>
      <c r="S1059" t="str">
        <f>IFERROR(IF(OR(HLOOKUP($A1059,'Z-scores'!$C$2:$UD$20,17,FALSE)&gt;2,HLOOKUP($A1059,'Z-scores'!$C$2:$UD$20,17,FALSE)&lt;-2),"",'Total-corrected counts'!S1059),"")</f>
        <v/>
      </c>
      <c r="T1059" t="str">
        <f>IFERROR(IF(OR(HLOOKUP($A1059,'Z-scores'!$C$2:$UD$20,18,FALSE)&gt;2,HLOOKUP($A1059,'Z-scores'!$C$2:$UD$20,18,FALSE)&lt;-2),"",'Total-corrected counts'!T1059),"")</f>
        <v/>
      </c>
      <c r="U1059" t="str">
        <f>IFERROR(IF(OR(HLOOKUP($A1059,'Z-scores'!$C$2:$UD$20,19,FALSE)&gt;2,HLOOKUP($A1059,'Z-scores'!$C$2:$UD$20,19,FALSE)&lt;-2),"",'Total-corrected counts'!U1059),"")</f>
        <v/>
      </c>
      <c r="V1059">
        <f t="shared" si="64"/>
        <v>1</v>
      </c>
      <c r="W1059" t="str">
        <f t="shared" si="65"/>
        <v/>
      </c>
      <c r="X1059" t="str">
        <f t="shared" si="66"/>
        <v/>
      </c>
      <c r="Y1059" t="str">
        <f t="shared" si="67"/>
        <v/>
      </c>
    </row>
    <row r="1060" spans="1:25" x14ac:dyDescent="0.25">
      <c r="A1060">
        <v>1069</v>
      </c>
      <c r="B1060" t="s">
        <v>530</v>
      </c>
      <c r="C1060">
        <v>95600</v>
      </c>
      <c r="D1060">
        <v>370</v>
      </c>
      <c r="E1060" t="str">
        <f>IFERROR(IF(OR(HLOOKUP($A1060,'Z-scores'!$C$2:$UD$20,3,FALSE)&gt;2,HLOOKUP(A1060,'Z-scores'!$C$2:$UD$20,3,FALSE)&lt;-2),"",'Total-corrected counts'!E1060),"")</f>
        <v/>
      </c>
      <c r="F1060">
        <f>IFERROR(IF(OR(HLOOKUP($A1060,'Z-scores'!$C$2:$UD$20,4,FALSE)&gt;2,HLOOKUP($A1060,'Z-scores'!$C$2:$UD$20,4,FALSE)&lt;-2),"",'Total-corrected counts'!F1060),"")</f>
        <v>4.7905449080773179</v>
      </c>
      <c r="G1060">
        <f>IFERROR(IF(OR(HLOOKUP($A1060,'Z-scores'!$C$2:$UD$20,5,FALSE)&gt;2,HLOOKUP($A1060,'Z-scores'!$C$2:$UD$20,5,FALSE)&lt;-2),"",'Total-corrected counts'!G1060),"")</f>
        <v>0</v>
      </c>
      <c r="H1060">
        <f>IFERROR(IF(OR(HLOOKUP($A1060,'Z-scores'!$C$2:$UD$20,6,FALSE)&gt;2,HLOOKUP($A1060,'Z-scores'!$C$2:$UD$20,6,FALSE)&lt;-2),"",'Total-corrected counts'!H1060),"")</f>
        <v>0</v>
      </c>
      <c r="I1060">
        <f>IFERROR(IF(OR(HLOOKUP($A1060,'Z-scores'!$C$2:$UD$20,7,FALSE)&gt;2,HLOOKUP($A1060,'Z-scores'!$C$2:$UD$20,7,FALSE)&lt;-2),"",'Total-corrected counts'!I1060),"")</f>
        <v>0</v>
      </c>
      <c r="J1060">
        <f>IFERROR(IF(OR(HLOOKUP($A1060,'Z-scores'!$C$2:$UD$20,8,FALSE)&gt;2,HLOOKUP($A1060,'Z-scores'!$C$2:$UD$20,8,FALSE)&lt;-2),"",'Total-corrected counts'!J1060),"")</f>
        <v>0</v>
      </c>
      <c r="K1060">
        <f>IFERROR(IF(OR(HLOOKUP($A1060,'Z-scores'!$C$2:$UD$20,9,FALSE)&gt;2,HLOOKUP($A1060,'Z-scores'!$C$2:$UD$20,9,FALSE)&lt;-2),"",'Total-corrected counts'!K1060),"")</f>
        <v>0</v>
      </c>
      <c r="L1060">
        <f>IFERROR(IF(OR(HLOOKUP($A1060,'Z-scores'!$C$2:$UD$20,10,FALSE)&gt;2,HLOOKUP($A1060,'Z-scores'!$C$2:$UD$20,10,FALSE)&lt;-2),"",'Total-corrected counts'!L1060),"")</f>
        <v>0</v>
      </c>
      <c r="M1060">
        <f>IFERROR(IF(OR(HLOOKUP($A1060,'Z-scores'!$C$2:$UD$20,11,FALSE)&gt;2,HLOOKUP($A1060,'Z-scores'!$C$2:$UD$20,11,FALSE)&lt;-2),"",'Total-corrected counts'!M1060),"")</f>
        <v>0</v>
      </c>
      <c r="N1060">
        <f>IFERROR(IF(OR(HLOOKUP($A1060,'Z-scores'!$C$2:$UD$20,12,FALSE)&gt;2,HLOOKUP($A1060,'Z-scores'!$C$2:$UD$20,12,FALSE)&lt;-2),"",'Total-corrected counts'!N1060),"")</f>
        <v>0</v>
      </c>
      <c r="O1060">
        <f>IFERROR(IF(OR(HLOOKUP($A1060,'Z-scores'!$C$2:$UD$20,13,FALSE)&gt;2,HLOOKUP($A1060,'Z-scores'!$C$2:$UD$20,13,FALSE)&lt;-2),"",'Total-corrected counts'!O1060),"")</f>
        <v>0.86825800185564916</v>
      </c>
      <c r="P1060">
        <f>IFERROR(IF(OR(HLOOKUP($A1060,'Z-scores'!$C$2:$UD$20,14,FALSE)&gt;2,HLOOKUP($A1060,'Z-scores'!$C$2:$UD$20,14,FALSE)&lt;-2),"",'Total-corrected counts'!P1060),"")</f>
        <v>0</v>
      </c>
      <c r="Q1060">
        <f>IFERROR(IF(OR(HLOOKUP($A1060,'Z-scores'!$C$2:$UD$20,15,FALSE)&gt;2,HLOOKUP($A1060,'Z-scores'!$C$2:$UD$20,15,FALSE)&lt;-2),"",'Total-corrected counts'!Q1060),"")</f>
        <v>1.950214913683488E-2</v>
      </c>
      <c r="R1060">
        <f>IFERROR(IF(OR(HLOOKUP($A1060,'Z-scores'!$C$2:$UD$20,16,FALSE)&gt;2,HLOOKUP($A1060,'Z-scores'!$C$2:$UD$20,16,FALSE)&lt;-2),"",'Total-corrected counts'!R1060),"")</f>
        <v>0</v>
      </c>
      <c r="S1060">
        <f>IFERROR(IF(OR(HLOOKUP($A1060,'Z-scores'!$C$2:$UD$20,17,FALSE)&gt;2,HLOOKUP($A1060,'Z-scores'!$C$2:$UD$20,17,FALSE)&lt;-2),"",'Total-corrected counts'!S1060),"")</f>
        <v>0</v>
      </c>
      <c r="T1060">
        <f>IFERROR(IF(OR(HLOOKUP($A1060,'Z-scores'!$C$2:$UD$20,18,FALSE)&gt;2,HLOOKUP($A1060,'Z-scores'!$C$2:$UD$20,18,FALSE)&lt;-2),"",'Total-corrected counts'!T1060),"")</f>
        <v>0</v>
      </c>
      <c r="U1060">
        <f>IFERROR(IF(OR(HLOOKUP($A1060,'Z-scores'!$C$2:$UD$20,19,FALSE)&gt;2,HLOOKUP($A1060,'Z-scores'!$C$2:$UD$20,19,FALSE)&lt;-2),"",'Total-corrected counts'!U1060),"")</f>
        <v>9.9807761572276013E-2</v>
      </c>
      <c r="V1060">
        <f t="shared" si="64"/>
        <v>1</v>
      </c>
      <c r="W1060">
        <f t="shared" si="65"/>
        <v>0.44755152471608206</v>
      </c>
      <c r="X1060">
        <f t="shared" si="66"/>
        <v>0.59881811350966474</v>
      </c>
      <c r="Y1060">
        <f t="shared" si="67"/>
        <v>0.12344598907059501</v>
      </c>
    </row>
    <row r="1061" spans="1:25" x14ac:dyDescent="0.25">
      <c r="A1061">
        <v>1070</v>
      </c>
      <c r="B1061" t="s">
        <v>1133</v>
      </c>
      <c r="C1061">
        <v>4600</v>
      </c>
      <c r="D1061">
        <v>329</v>
      </c>
      <c r="E1061" t="str">
        <f>IFERROR(IF(OR(HLOOKUP($A1061,'Z-scores'!$C$2:$UD$20,3,FALSE)&gt;2,HLOOKUP(A1061,'Z-scores'!$C$2:$UD$20,3,FALSE)&lt;-2),"",'Total-corrected counts'!E1061),"")</f>
        <v/>
      </c>
      <c r="F1061">
        <f>IFERROR(IF(OR(HLOOKUP($A1061,'Z-scores'!$C$2:$UD$20,4,FALSE)&gt;2,HLOOKUP($A1061,'Z-scores'!$C$2:$UD$20,4,FALSE)&lt;-2),"",'Total-corrected counts'!F1061),"")</f>
        <v>1.7636423891038071</v>
      </c>
      <c r="G1061">
        <f>IFERROR(IF(OR(HLOOKUP($A1061,'Z-scores'!$C$2:$UD$20,5,FALSE)&gt;2,HLOOKUP($A1061,'Z-scores'!$C$2:$UD$20,5,FALSE)&lt;-2),"",'Total-corrected counts'!G1061),"")</f>
        <v>4.6738197597817814</v>
      </c>
      <c r="H1061">
        <f>IFERROR(IF(OR(HLOOKUP($A1061,'Z-scores'!$C$2:$UD$20,6,FALSE)&gt;2,HLOOKUP($A1061,'Z-scores'!$C$2:$UD$20,6,FALSE)&lt;-2),"",'Total-corrected counts'!H1061),"")</f>
        <v>9.1860887993237466</v>
      </c>
      <c r="I1061">
        <f>IFERROR(IF(OR(HLOOKUP($A1061,'Z-scores'!$C$2:$UD$20,7,FALSE)&gt;2,HLOOKUP($A1061,'Z-scores'!$C$2:$UD$20,7,FALSE)&lt;-2),"",'Total-corrected counts'!I1061),"")</f>
        <v>5.5658341516874508</v>
      </c>
      <c r="J1061">
        <f>IFERROR(IF(OR(HLOOKUP($A1061,'Z-scores'!$C$2:$UD$20,8,FALSE)&gt;2,HLOOKUP($A1061,'Z-scores'!$C$2:$UD$20,8,FALSE)&lt;-2),"",'Total-corrected counts'!J1061),"")</f>
        <v>60.446214259369931</v>
      </c>
      <c r="K1061">
        <f>IFERROR(IF(OR(HLOOKUP($A1061,'Z-scores'!$C$2:$UD$20,9,FALSE)&gt;2,HLOOKUP($A1061,'Z-scores'!$C$2:$UD$20,9,FALSE)&lt;-2),"",'Total-corrected counts'!K1061),"")</f>
        <v>23.956742293327384</v>
      </c>
      <c r="L1061">
        <f>IFERROR(IF(OR(HLOOKUP($A1061,'Z-scores'!$C$2:$UD$20,10,FALSE)&gt;2,HLOOKUP($A1061,'Z-scores'!$C$2:$UD$20,10,FALSE)&lt;-2),"",'Total-corrected counts'!L1061),"")</f>
        <v>29.09156014019689</v>
      </c>
      <c r="M1061">
        <f>IFERROR(IF(OR(HLOOKUP($A1061,'Z-scores'!$C$2:$UD$20,11,FALSE)&gt;2,HLOOKUP($A1061,'Z-scores'!$C$2:$UD$20,11,FALSE)&lt;-2),"",'Total-corrected counts'!M1061),"")</f>
        <v>32.129109904317644</v>
      </c>
      <c r="N1061">
        <f>IFERROR(IF(OR(HLOOKUP($A1061,'Z-scores'!$C$2:$UD$20,12,FALSE)&gt;2,HLOOKUP($A1061,'Z-scores'!$C$2:$UD$20,12,FALSE)&lt;-2),"",'Total-corrected counts'!N1061),"")</f>
        <v>46.764729331831639</v>
      </c>
      <c r="O1061">
        <f>IFERROR(IF(OR(HLOOKUP($A1061,'Z-scores'!$C$2:$UD$20,13,FALSE)&gt;2,HLOOKUP($A1061,'Z-scores'!$C$2:$UD$20,13,FALSE)&lt;-2),"",'Total-corrected counts'!O1061),"")</f>
        <v>15.477203684240814</v>
      </c>
      <c r="P1061">
        <f>IFERROR(IF(OR(HLOOKUP($A1061,'Z-scores'!$C$2:$UD$20,14,FALSE)&gt;2,HLOOKUP($A1061,'Z-scores'!$C$2:$UD$20,14,FALSE)&lt;-2),"",'Total-corrected counts'!P1061),"")</f>
        <v>40.806052014467596</v>
      </c>
      <c r="Q1061">
        <f>IFERROR(IF(OR(HLOOKUP($A1061,'Z-scores'!$C$2:$UD$20,15,FALSE)&gt;2,HLOOKUP($A1061,'Z-scores'!$C$2:$UD$20,15,FALSE)&lt;-2),"",'Total-corrected counts'!Q1061),"")</f>
        <v>18.965840035571922</v>
      </c>
      <c r="R1061">
        <f>IFERROR(IF(OR(HLOOKUP($A1061,'Z-scores'!$C$2:$UD$20,16,FALSE)&gt;2,HLOOKUP($A1061,'Z-scores'!$C$2:$UD$20,16,FALSE)&lt;-2),"",'Total-corrected counts'!R1061),"")</f>
        <v>8.2904087303733895</v>
      </c>
      <c r="S1061">
        <f>IFERROR(IF(OR(HLOOKUP($A1061,'Z-scores'!$C$2:$UD$20,17,FALSE)&gt;2,HLOOKUP($A1061,'Z-scores'!$C$2:$UD$20,17,FALSE)&lt;-2),"",'Total-corrected counts'!S1061),"")</f>
        <v>15.183444454215699</v>
      </c>
      <c r="T1061">
        <f>IFERROR(IF(OR(HLOOKUP($A1061,'Z-scores'!$C$2:$UD$20,18,FALSE)&gt;2,HLOOKUP($A1061,'Z-scores'!$C$2:$UD$20,18,FALSE)&lt;-2),"",'Total-corrected counts'!T1061),"")</f>
        <v>38.934507210443932</v>
      </c>
      <c r="U1061">
        <f>IFERROR(IF(OR(HLOOKUP($A1061,'Z-scores'!$C$2:$UD$20,19,FALSE)&gt;2,HLOOKUP($A1061,'Z-scores'!$C$2:$UD$20,19,FALSE)&lt;-2),"",'Total-corrected counts'!U1061),"")</f>
        <v>20.846803764922349</v>
      </c>
      <c r="V1061">
        <f t="shared" si="64"/>
        <v>1</v>
      </c>
      <c r="W1061">
        <f t="shared" si="65"/>
        <v>0.58771669283294292</v>
      </c>
      <c r="X1061">
        <f t="shared" si="66"/>
        <v>20.851626462138583</v>
      </c>
      <c r="Y1061">
        <f t="shared" si="67"/>
        <v>25.65862365325842</v>
      </c>
    </row>
    <row r="1062" spans="1:25" x14ac:dyDescent="0.25">
      <c r="A1062">
        <v>1071</v>
      </c>
      <c r="B1062" t="s">
        <v>1134</v>
      </c>
      <c r="C1062">
        <v>117400</v>
      </c>
      <c r="D1062">
        <v>1032</v>
      </c>
      <c r="E1062" t="str">
        <f>IFERROR(IF(OR(HLOOKUP($A1062,'Z-scores'!$C$2:$UD$20,3,FALSE)&gt;2,HLOOKUP(A1062,'Z-scores'!$C$2:$UD$20,3,FALSE)&lt;-2),"",'Total-corrected counts'!E1062),"")</f>
        <v/>
      </c>
      <c r="F1062" t="str">
        <f>IFERROR(IF(OR(HLOOKUP($A1062,'Z-scores'!$C$2:$UD$20,4,FALSE)&gt;2,HLOOKUP($A1062,'Z-scores'!$C$2:$UD$20,4,FALSE)&lt;-2),"",'Total-corrected counts'!F1062),"")</f>
        <v/>
      </c>
      <c r="G1062" t="str">
        <f>IFERROR(IF(OR(HLOOKUP($A1062,'Z-scores'!$C$2:$UD$20,5,FALSE)&gt;2,HLOOKUP($A1062,'Z-scores'!$C$2:$UD$20,5,FALSE)&lt;-2),"",'Total-corrected counts'!G1062),"")</f>
        <v/>
      </c>
      <c r="H1062" t="str">
        <f>IFERROR(IF(OR(HLOOKUP($A1062,'Z-scores'!$C$2:$UD$20,6,FALSE)&gt;2,HLOOKUP($A1062,'Z-scores'!$C$2:$UD$20,6,FALSE)&lt;-2),"",'Total-corrected counts'!H1062),"")</f>
        <v/>
      </c>
      <c r="I1062" t="str">
        <f>IFERROR(IF(OR(HLOOKUP($A1062,'Z-scores'!$C$2:$UD$20,7,FALSE)&gt;2,HLOOKUP($A1062,'Z-scores'!$C$2:$UD$20,7,FALSE)&lt;-2),"",'Total-corrected counts'!I1062),"")</f>
        <v/>
      </c>
      <c r="J1062" t="str">
        <f>IFERROR(IF(OR(HLOOKUP($A1062,'Z-scores'!$C$2:$UD$20,8,FALSE)&gt;2,HLOOKUP($A1062,'Z-scores'!$C$2:$UD$20,8,FALSE)&lt;-2),"",'Total-corrected counts'!J1062),"")</f>
        <v/>
      </c>
      <c r="K1062" t="str">
        <f>IFERROR(IF(OR(HLOOKUP($A1062,'Z-scores'!$C$2:$UD$20,9,FALSE)&gt;2,HLOOKUP($A1062,'Z-scores'!$C$2:$UD$20,9,FALSE)&lt;-2),"",'Total-corrected counts'!K1062),"")</f>
        <v/>
      </c>
      <c r="L1062" t="str">
        <f>IFERROR(IF(OR(HLOOKUP($A1062,'Z-scores'!$C$2:$UD$20,10,FALSE)&gt;2,HLOOKUP($A1062,'Z-scores'!$C$2:$UD$20,10,FALSE)&lt;-2),"",'Total-corrected counts'!L1062),"")</f>
        <v/>
      </c>
      <c r="M1062" t="str">
        <f>IFERROR(IF(OR(HLOOKUP($A1062,'Z-scores'!$C$2:$UD$20,11,FALSE)&gt;2,HLOOKUP($A1062,'Z-scores'!$C$2:$UD$20,11,FALSE)&lt;-2),"",'Total-corrected counts'!M1062),"")</f>
        <v/>
      </c>
      <c r="N1062" t="str">
        <f>IFERROR(IF(OR(HLOOKUP($A1062,'Z-scores'!$C$2:$UD$20,12,FALSE)&gt;2,HLOOKUP($A1062,'Z-scores'!$C$2:$UD$20,12,FALSE)&lt;-2),"",'Total-corrected counts'!N1062),"")</f>
        <v/>
      </c>
      <c r="O1062" t="str">
        <f>IFERROR(IF(OR(HLOOKUP($A1062,'Z-scores'!$C$2:$UD$20,13,FALSE)&gt;2,HLOOKUP($A1062,'Z-scores'!$C$2:$UD$20,13,FALSE)&lt;-2),"",'Total-corrected counts'!O1062),"")</f>
        <v/>
      </c>
      <c r="P1062" t="str">
        <f>IFERROR(IF(OR(HLOOKUP($A1062,'Z-scores'!$C$2:$UD$20,14,FALSE)&gt;2,HLOOKUP($A1062,'Z-scores'!$C$2:$UD$20,14,FALSE)&lt;-2),"",'Total-corrected counts'!P1062),"")</f>
        <v/>
      </c>
      <c r="Q1062" t="str">
        <f>IFERROR(IF(OR(HLOOKUP($A1062,'Z-scores'!$C$2:$UD$20,15,FALSE)&gt;2,HLOOKUP($A1062,'Z-scores'!$C$2:$UD$20,15,FALSE)&lt;-2),"",'Total-corrected counts'!Q1062),"")</f>
        <v/>
      </c>
      <c r="R1062" t="str">
        <f>IFERROR(IF(OR(HLOOKUP($A1062,'Z-scores'!$C$2:$UD$20,16,FALSE)&gt;2,HLOOKUP($A1062,'Z-scores'!$C$2:$UD$20,16,FALSE)&lt;-2),"",'Total-corrected counts'!R1062),"")</f>
        <v/>
      </c>
      <c r="S1062" t="str">
        <f>IFERROR(IF(OR(HLOOKUP($A1062,'Z-scores'!$C$2:$UD$20,17,FALSE)&gt;2,HLOOKUP($A1062,'Z-scores'!$C$2:$UD$20,17,FALSE)&lt;-2),"",'Total-corrected counts'!S1062),"")</f>
        <v/>
      </c>
      <c r="T1062" t="str">
        <f>IFERROR(IF(OR(HLOOKUP($A1062,'Z-scores'!$C$2:$UD$20,18,FALSE)&gt;2,HLOOKUP($A1062,'Z-scores'!$C$2:$UD$20,18,FALSE)&lt;-2),"",'Total-corrected counts'!T1062),"")</f>
        <v/>
      </c>
      <c r="U1062" t="str">
        <f>IFERROR(IF(OR(HLOOKUP($A1062,'Z-scores'!$C$2:$UD$20,19,FALSE)&gt;2,HLOOKUP($A1062,'Z-scores'!$C$2:$UD$20,19,FALSE)&lt;-2),"",'Total-corrected counts'!U1062),"")</f>
        <v/>
      </c>
      <c r="V1062">
        <f t="shared" si="64"/>
        <v>1</v>
      </c>
      <c r="W1062" t="str">
        <f t="shared" si="65"/>
        <v/>
      </c>
      <c r="X1062" t="str">
        <f t="shared" si="66"/>
        <v/>
      </c>
      <c r="Y1062" t="str">
        <f t="shared" si="67"/>
        <v/>
      </c>
    </row>
    <row r="1063" spans="1:25" x14ac:dyDescent="0.25">
      <c r="A1063">
        <v>1072</v>
      </c>
      <c r="B1063" t="s">
        <v>1135</v>
      </c>
      <c r="C1063">
        <v>65200</v>
      </c>
      <c r="D1063">
        <v>475</v>
      </c>
      <c r="E1063" t="str">
        <f>IFERROR(IF(OR(HLOOKUP($A1063,'Z-scores'!$C$2:$UD$20,3,FALSE)&gt;2,HLOOKUP(A1063,'Z-scores'!$C$2:$UD$20,3,FALSE)&lt;-2),"",'Total-corrected counts'!E1063),"")</f>
        <v/>
      </c>
      <c r="F1063" t="str">
        <f>IFERROR(IF(OR(HLOOKUP($A1063,'Z-scores'!$C$2:$UD$20,4,FALSE)&gt;2,HLOOKUP($A1063,'Z-scores'!$C$2:$UD$20,4,FALSE)&lt;-2),"",'Total-corrected counts'!F1063),"")</f>
        <v/>
      </c>
      <c r="G1063" t="str">
        <f>IFERROR(IF(OR(HLOOKUP($A1063,'Z-scores'!$C$2:$UD$20,5,FALSE)&gt;2,HLOOKUP($A1063,'Z-scores'!$C$2:$UD$20,5,FALSE)&lt;-2),"",'Total-corrected counts'!G1063),"")</f>
        <v/>
      </c>
      <c r="H1063" t="str">
        <f>IFERROR(IF(OR(HLOOKUP($A1063,'Z-scores'!$C$2:$UD$20,6,FALSE)&gt;2,HLOOKUP($A1063,'Z-scores'!$C$2:$UD$20,6,FALSE)&lt;-2),"",'Total-corrected counts'!H1063),"")</f>
        <v/>
      </c>
      <c r="I1063" t="str">
        <f>IFERROR(IF(OR(HLOOKUP($A1063,'Z-scores'!$C$2:$UD$20,7,FALSE)&gt;2,HLOOKUP($A1063,'Z-scores'!$C$2:$UD$20,7,FALSE)&lt;-2),"",'Total-corrected counts'!I1063),"")</f>
        <v/>
      </c>
      <c r="J1063" t="str">
        <f>IFERROR(IF(OR(HLOOKUP($A1063,'Z-scores'!$C$2:$UD$20,8,FALSE)&gt;2,HLOOKUP($A1063,'Z-scores'!$C$2:$UD$20,8,FALSE)&lt;-2),"",'Total-corrected counts'!J1063),"")</f>
        <v/>
      </c>
      <c r="K1063" t="str">
        <f>IFERROR(IF(OR(HLOOKUP($A1063,'Z-scores'!$C$2:$UD$20,9,FALSE)&gt;2,HLOOKUP($A1063,'Z-scores'!$C$2:$UD$20,9,FALSE)&lt;-2),"",'Total-corrected counts'!K1063),"")</f>
        <v/>
      </c>
      <c r="L1063" t="str">
        <f>IFERROR(IF(OR(HLOOKUP($A1063,'Z-scores'!$C$2:$UD$20,10,FALSE)&gt;2,HLOOKUP($A1063,'Z-scores'!$C$2:$UD$20,10,FALSE)&lt;-2),"",'Total-corrected counts'!L1063),"")</f>
        <v/>
      </c>
      <c r="M1063" t="str">
        <f>IFERROR(IF(OR(HLOOKUP($A1063,'Z-scores'!$C$2:$UD$20,11,FALSE)&gt;2,HLOOKUP($A1063,'Z-scores'!$C$2:$UD$20,11,FALSE)&lt;-2),"",'Total-corrected counts'!M1063),"")</f>
        <v/>
      </c>
      <c r="N1063" t="str">
        <f>IFERROR(IF(OR(HLOOKUP($A1063,'Z-scores'!$C$2:$UD$20,12,FALSE)&gt;2,HLOOKUP($A1063,'Z-scores'!$C$2:$UD$20,12,FALSE)&lt;-2),"",'Total-corrected counts'!N1063),"")</f>
        <v/>
      </c>
      <c r="O1063" t="str">
        <f>IFERROR(IF(OR(HLOOKUP($A1063,'Z-scores'!$C$2:$UD$20,13,FALSE)&gt;2,HLOOKUP($A1063,'Z-scores'!$C$2:$UD$20,13,FALSE)&lt;-2),"",'Total-corrected counts'!O1063),"")</f>
        <v/>
      </c>
      <c r="P1063" t="str">
        <f>IFERROR(IF(OR(HLOOKUP($A1063,'Z-scores'!$C$2:$UD$20,14,FALSE)&gt;2,HLOOKUP($A1063,'Z-scores'!$C$2:$UD$20,14,FALSE)&lt;-2),"",'Total-corrected counts'!P1063),"")</f>
        <v/>
      </c>
      <c r="Q1063" t="str">
        <f>IFERROR(IF(OR(HLOOKUP($A1063,'Z-scores'!$C$2:$UD$20,15,FALSE)&gt;2,HLOOKUP($A1063,'Z-scores'!$C$2:$UD$20,15,FALSE)&lt;-2),"",'Total-corrected counts'!Q1063),"")</f>
        <v/>
      </c>
      <c r="R1063" t="str">
        <f>IFERROR(IF(OR(HLOOKUP($A1063,'Z-scores'!$C$2:$UD$20,16,FALSE)&gt;2,HLOOKUP($A1063,'Z-scores'!$C$2:$UD$20,16,FALSE)&lt;-2),"",'Total-corrected counts'!R1063),"")</f>
        <v/>
      </c>
      <c r="S1063" t="str">
        <f>IFERROR(IF(OR(HLOOKUP($A1063,'Z-scores'!$C$2:$UD$20,17,FALSE)&gt;2,HLOOKUP($A1063,'Z-scores'!$C$2:$UD$20,17,FALSE)&lt;-2),"",'Total-corrected counts'!S1063),"")</f>
        <v/>
      </c>
      <c r="T1063" t="str">
        <f>IFERROR(IF(OR(HLOOKUP($A1063,'Z-scores'!$C$2:$UD$20,18,FALSE)&gt;2,HLOOKUP($A1063,'Z-scores'!$C$2:$UD$20,18,FALSE)&lt;-2),"",'Total-corrected counts'!T1063),"")</f>
        <v/>
      </c>
      <c r="U1063" t="str">
        <f>IFERROR(IF(OR(HLOOKUP($A1063,'Z-scores'!$C$2:$UD$20,19,FALSE)&gt;2,HLOOKUP($A1063,'Z-scores'!$C$2:$UD$20,19,FALSE)&lt;-2),"",'Total-corrected counts'!U1063),"")</f>
        <v/>
      </c>
      <c r="V1063">
        <f t="shared" si="64"/>
        <v>1</v>
      </c>
      <c r="W1063" t="str">
        <f t="shared" si="65"/>
        <v/>
      </c>
      <c r="X1063" t="str">
        <f t="shared" si="66"/>
        <v/>
      </c>
      <c r="Y1063" t="str">
        <f t="shared" si="67"/>
        <v/>
      </c>
    </row>
    <row r="1064" spans="1:25" x14ac:dyDescent="0.25">
      <c r="A1064">
        <v>1073</v>
      </c>
      <c r="B1064" t="s">
        <v>1136</v>
      </c>
      <c r="C1064">
        <v>59600</v>
      </c>
      <c r="D1064">
        <v>528</v>
      </c>
      <c r="E1064" t="str">
        <f>IFERROR(IF(OR(HLOOKUP($A1064,'Z-scores'!$C$2:$UD$20,3,FALSE)&gt;2,HLOOKUP(A1064,'Z-scores'!$C$2:$UD$20,3,FALSE)&lt;-2),"",'Total-corrected counts'!E1064),"")</f>
        <v/>
      </c>
      <c r="F1064" t="str">
        <f>IFERROR(IF(OR(HLOOKUP($A1064,'Z-scores'!$C$2:$UD$20,4,FALSE)&gt;2,HLOOKUP($A1064,'Z-scores'!$C$2:$UD$20,4,FALSE)&lt;-2),"",'Total-corrected counts'!F1064),"")</f>
        <v/>
      </c>
      <c r="G1064" t="str">
        <f>IFERROR(IF(OR(HLOOKUP($A1064,'Z-scores'!$C$2:$UD$20,5,FALSE)&gt;2,HLOOKUP($A1064,'Z-scores'!$C$2:$UD$20,5,FALSE)&lt;-2),"",'Total-corrected counts'!G1064),"")</f>
        <v/>
      </c>
      <c r="H1064" t="str">
        <f>IFERROR(IF(OR(HLOOKUP($A1064,'Z-scores'!$C$2:$UD$20,6,FALSE)&gt;2,HLOOKUP($A1064,'Z-scores'!$C$2:$UD$20,6,FALSE)&lt;-2),"",'Total-corrected counts'!H1064),"")</f>
        <v/>
      </c>
      <c r="I1064" t="str">
        <f>IFERROR(IF(OR(HLOOKUP($A1064,'Z-scores'!$C$2:$UD$20,7,FALSE)&gt;2,HLOOKUP($A1064,'Z-scores'!$C$2:$UD$20,7,FALSE)&lt;-2),"",'Total-corrected counts'!I1064),"")</f>
        <v/>
      </c>
      <c r="J1064" t="str">
        <f>IFERROR(IF(OR(HLOOKUP($A1064,'Z-scores'!$C$2:$UD$20,8,FALSE)&gt;2,HLOOKUP($A1064,'Z-scores'!$C$2:$UD$20,8,FALSE)&lt;-2),"",'Total-corrected counts'!J1064),"")</f>
        <v/>
      </c>
      <c r="K1064" t="str">
        <f>IFERROR(IF(OR(HLOOKUP($A1064,'Z-scores'!$C$2:$UD$20,9,FALSE)&gt;2,HLOOKUP($A1064,'Z-scores'!$C$2:$UD$20,9,FALSE)&lt;-2),"",'Total-corrected counts'!K1064),"")</f>
        <v/>
      </c>
      <c r="L1064" t="str">
        <f>IFERROR(IF(OR(HLOOKUP($A1064,'Z-scores'!$C$2:$UD$20,10,FALSE)&gt;2,HLOOKUP($A1064,'Z-scores'!$C$2:$UD$20,10,FALSE)&lt;-2),"",'Total-corrected counts'!L1064),"")</f>
        <v/>
      </c>
      <c r="M1064" t="str">
        <f>IFERROR(IF(OR(HLOOKUP($A1064,'Z-scores'!$C$2:$UD$20,11,FALSE)&gt;2,HLOOKUP($A1064,'Z-scores'!$C$2:$UD$20,11,FALSE)&lt;-2),"",'Total-corrected counts'!M1064),"")</f>
        <v/>
      </c>
      <c r="N1064" t="str">
        <f>IFERROR(IF(OR(HLOOKUP($A1064,'Z-scores'!$C$2:$UD$20,12,FALSE)&gt;2,HLOOKUP($A1064,'Z-scores'!$C$2:$UD$20,12,FALSE)&lt;-2),"",'Total-corrected counts'!N1064),"")</f>
        <v/>
      </c>
      <c r="O1064" t="str">
        <f>IFERROR(IF(OR(HLOOKUP($A1064,'Z-scores'!$C$2:$UD$20,13,FALSE)&gt;2,HLOOKUP($A1064,'Z-scores'!$C$2:$UD$20,13,FALSE)&lt;-2),"",'Total-corrected counts'!O1064),"")</f>
        <v/>
      </c>
      <c r="P1064" t="str">
        <f>IFERROR(IF(OR(HLOOKUP($A1064,'Z-scores'!$C$2:$UD$20,14,FALSE)&gt;2,HLOOKUP($A1064,'Z-scores'!$C$2:$UD$20,14,FALSE)&lt;-2),"",'Total-corrected counts'!P1064),"")</f>
        <v/>
      </c>
      <c r="Q1064" t="str">
        <f>IFERROR(IF(OR(HLOOKUP($A1064,'Z-scores'!$C$2:$UD$20,15,FALSE)&gt;2,HLOOKUP($A1064,'Z-scores'!$C$2:$UD$20,15,FALSE)&lt;-2),"",'Total-corrected counts'!Q1064),"")</f>
        <v/>
      </c>
      <c r="R1064" t="str">
        <f>IFERROR(IF(OR(HLOOKUP($A1064,'Z-scores'!$C$2:$UD$20,16,FALSE)&gt;2,HLOOKUP($A1064,'Z-scores'!$C$2:$UD$20,16,FALSE)&lt;-2),"",'Total-corrected counts'!R1064),"")</f>
        <v/>
      </c>
      <c r="S1064" t="str">
        <f>IFERROR(IF(OR(HLOOKUP($A1064,'Z-scores'!$C$2:$UD$20,17,FALSE)&gt;2,HLOOKUP($A1064,'Z-scores'!$C$2:$UD$20,17,FALSE)&lt;-2),"",'Total-corrected counts'!S1064),"")</f>
        <v/>
      </c>
      <c r="T1064" t="str">
        <f>IFERROR(IF(OR(HLOOKUP($A1064,'Z-scores'!$C$2:$UD$20,18,FALSE)&gt;2,HLOOKUP($A1064,'Z-scores'!$C$2:$UD$20,18,FALSE)&lt;-2),"",'Total-corrected counts'!T1064),"")</f>
        <v/>
      </c>
      <c r="U1064" t="str">
        <f>IFERROR(IF(OR(HLOOKUP($A1064,'Z-scores'!$C$2:$UD$20,19,FALSE)&gt;2,HLOOKUP($A1064,'Z-scores'!$C$2:$UD$20,19,FALSE)&lt;-2),"",'Total-corrected counts'!U1064),"")</f>
        <v/>
      </c>
      <c r="V1064">
        <f t="shared" si="64"/>
        <v>1</v>
      </c>
      <c r="W1064" t="str">
        <f t="shared" si="65"/>
        <v/>
      </c>
      <c r="X1064" t="str">
        <f t="shared" si="66"/>
        <v/>
      </c>
      <c r="Y1064" t="str">
        <f t="shared" si="67"/>
        <v/>
      </c>
    </row>
    <row r="1065" spans="1:25" x14ac:dyDescent="0.25">
      <c r="A1065">
        <v>1074</v>
      </c>
      <c r="B1065" t="s">
        <v>531</v>
      </c>
      <c r="C1065">
        <v>14200</v>
      </c>
      <c r="D1065">
        <v>402</v>
      </c>
      <c r="E1065">
        <f>IFERROR(IF(OR(HLOOKUP($A1065,'Z-scores'!$C$2:$UD$20,3,FALSE)&gt;2,HLOOKUP(A1065,'Z-scores'!$C$2:$UD$20,3,FALSE)&lt;-2),"",'Total-corrected counts'!E1065),"")</f>
        <v>0.54353551360183616</v>
      </c>
      <c r="F1065">
        <f>IFERROR(IF(OR(HLOOKUP($A1065,'Z-scores'!$C$2:$UD$20,4,FALSE)&gt;2,HLOOKUP($A1065,'Z-scores'!$C$2:$UD$20,4,FALSE)&lt;-2),"",'Total-corrected counts'!F1065),"")</f>
        <v>1.7554394012475103</v>
      </c>
      <c r="G1065">
        <f>IFERROR(IF(OR(HLOOKUP($A1065,'Z-scores'!$C$2:$UD$20,5,FALSE)&gt;2,HLOOKUP($A1065,'Z-scores'!$C$2:$UD$20,5,FALSE)&lt;-2),"",'Total-corrected counts'!G1065),"")</f>
        <v>0.7856852182391787</v>
      </c>
      <c r="H1065">
        <f>IFERROR(IF(OR(HLOOKUP($A1065,'Z-scores'!$C$2:$UD$20,6,FALSE)&gt;2,HLOOKUP($A1065,'Z-scores'!$C$2:$UD$20,6,FALSE)&lt;-2),"",'Total-corrected counts'!H1065),"")</f>
        <v>0.71199168505396826</v>
      </c>
      <c r="I1065">
        <f>IFERROR(IF(OR(HLOOKUP($A1065,'Z-scores'!$C$2:$UD$20,7,FALSE)&gt;2,HLOOKUP($A1065,'Z-scores'!$C$2:$UD$20,7,FALSE)&lt;-2),"",'Total-corrected counts'!I1065),"")</f>
        <v>0.18470688556484904</v>
      </c>
      <c r="J1065">
        <f>IFERROR(IF(OR(HLOOKUP($A1065,'Z-scores'!$C$2:$UD$20,8,FALSE)&gt;2,HLOOKUP($A1065,'Z-scores'!$C$2:$UD$20,8,FALSE)&lt;-2),"",'Total-corrected counts'!J1065),"")</f>
        <v>1.104490741014672</v>
      </c>
      <c r="K1065">
        <f>IFERROR(IF(OR(HLOOKUP($A1065,'Z-scores'!$C$2:$UD$20,9,FALSE)&gt;2,HLOOKUP($A1065,'Z-scores'!$C$2:$UD$20,9,FALSE)&lt;-2),"",'Total-corrected counts'!K1065),"")</f>
        <v>0.58866157533864771</v>
      </c>
      <c r="L1065">
        <f>IFERROR(IF(OR(HLOOKUP($A1065,'Z-scores'!$C$2:$UD$20,10,FALSE)&gt;2,HLOOKUP($A1065,'Z-scores'!$C$2:$UD$20,10,FALSE)&lt;-2),"",'Total-corrected counts'!L1065),"")</f>
        <v>0.74084918956390444</v>
      </c>
      <c r="M1065">
        <f>IFERROR(IF(OR(HLOOKUP($A1065,'Z-scores'!$C$2:$UD$20,11,FALSE)&gt;2,HLOOKUP($A1065,'Z-scores'!$C$2:$UD$20,11,FALSE)&lt;-2),"",'Total-corrected counts'!M1065),"")</f>
        <v>0.52527155156922578</v>
      </c>
      <c r="N1065">
        <f>IFERROR(IF(OR(HLOOKUP($A1065,'Z-scores'!$C$2:$UD$20,12,FALSE)&gt;2,HLOOKUP($A1065,'Z-scores'!$C$2:$UD$20,12,FALSE)&lt;-2),"",'Total-corrected counts'!N1065),"")</f>
        <v>1.0263863776533693</v>
      </c>
      <c r="O1065">
        <f>IFERROR(IF(OR(HLOOKUP($A1065,'Z-scores'!$C$2:$UD$20,13,FALSE)&gt;2,HLOOKUP($A1065,'Z-scores'!$C$2:$UD$20,13,FALSE)&lt;-2),"",'Total-corrected counts'!O1065),"")</f>
        <v>2.3692001290944846</v>
      </c>
      <c r="P1065">
        <f>IFERROR(IF(OR(HLOOKUP($A1065,'Z-scores'!$C$2:$UD$20,14,FALSE)&gt;2,HLOOKUP($A1065,'Z-scores'!$C$2:$UD$20,14,FALSE)&lt;-2),"",'Total-corrected counts'!P1065),"")</f>
        <v>2.064235769060311</v>
      </c>
      <c r="Q1065">
        <f>IFERROR(IF(OR(HLOOKUP($A1065,'Z-scores'!$C$2:$UD$20,15,FALSE)&gt;2,HLOOKUP($A1065,'Z-scores'!$C$2:$UD$20,15,FALSE)&lt;-2),"",'Total-corrected counts'!Q1065),"")</f>
        <v>4.6707647182719532</v>
      </c>
      <c r="R1065">
        <f>IFERROR(IF(OR(HLOOKUP($A1065,'Z-scores'!$C$2:$UD$20,16,FALSE)&gt;2,HLOOKUP($A1065,'Z-scores'!$C$2:$UD$20,16,FALSE)&lt;-2),"",'Total-corrected counts'!R1065),"")</f>
        <v>1.3463399388136583</v>
      </c>
      <c r="S1065">
        <f>IFERROR(IF(OR(HLOOKUP($A1065,'Z-scores'!$C$2:$UD$20,17,FALSE)&gt;2,HLOOKUP($A1065,'Z-scores'!$C$2:$UD$20,17,FALSE)&lt;-2),"",'Total-corrected counts'!S1065),"")</f>
        <v>4.755344062171238</v>
      </c>
      <c r="T1065" t="str">
        <f>IFERROR(IF(OR(HLOOKUP($A1065,'Z-scores'!$C$2:$UD$20,18,FALSE)&gt;2,HLOOKUP($A1065,'Z-scores'!$C$2:$UD$20,18,FALSE)&lt;-2),"",'Total-corrected counts'!T1065),"")</f>
        <v/>
      </c>
      <c r="U1065">
        <f>IFERROR(IF(OR(HLOOKUP($A1065,'Z-scores'!$C$2:$UD$20,19,FALSE)&gt;2,HLOOKUP($A1065,'Z-scores'!$C$2:$UD$20,19,FALSE)&lt;-2),"",'Total-corrected counts'!U1065),"")</f>
        <v>0.22565233051123273</v>
      </c>
      <c r="V1065">
        <f t="shared" si="64"/>
        <v>1</v>
      </c>
      <c r="W1065">
        <f t="shared" si="65"/>
        <v>2.0313853319681909E-2</v>
      </c>
      <c r="X1065">
        <f t="shared" si="66"/>
        <v>0.7711813067993103</v>
      </c>
      <c r="Y1065">
        <f t="shared" si="67"/>
        <v>2.3511319036537492</v>
      </c>
    </row>
    <row r="1066" spans="1:25" x14ac:dyDescent="0.25">
      <c r="A1066">
        <v>1075</v>
      </c>
      <c r="B1066" t="s">
        <v>1137</v>
      </c>
      <c r="C1066">
        <v>32800</v>
      </c>
      <c r="D1066">
        <v>589</v>
      </c>
      <c r="E1066" t="str">
        <f>IFERROR(IF(OR(HLOOKUP($A1066,'Z-scores'!$C$2:$UD$20,3,FALSE)&gt;2,HLOOKUP(A1066,'Z-scores'!$C$2:$UD$20,3,FALSE)&lt;-2),"",'Total-corrected counts'!E1066),"")</f>
        <v/>
      </c>
      <c r="F1066" t="str">
        <f>IFERROR(IF(OR(HLOOKUP($A1066,'Z-scores'!$C$2:$UD$20,4,FALSE)&gt;2,HLOOKUP($A1066,'Z-scores'!$C$2:$UD$20,4,FALSE)&lt;-2),"",'Total-corrected counts'!F1066),"")</f>
        <v/>
      </c>
      <c r="G1066" t="str">
        <f>IFERROR(IF(OR(HLOOKUP($A1066,'Z-scores'!$C$2:$UD$20,5,FALSE)&gt;2,HLOOKUP($A1066,'Z-scores'!$C$2:$UD$20,5,FALSE)&lt;-2),"",'Total-corrected counts'!G1066),"")</f>
        <v/>
      </c>
      <c r="H1066" t="str">
        <f>IFERROR(IF(OR(HLOOKUP($A1066,'Z-scores'!$C$2:$UD$20,6,FALSE)&gt;2,HLOOKUP($A1066,'Z-scores'!$C$2:$UD$20,6,FALSE)&lt;-2),"",'Total-corrected counts'!H1066),"")</f>
        <v/>
      </c>
      <c r="I1066" t="str">
        <f>IFERROR(IF(OR(HLOOKUP($A1066,'Z-scores'!$C$2:$UD$20,7,FALSE)&gt;2,HLOOKUP($A1066,'Z-scores'!$C$2:$UD$20,7,FALSE)&lt;-2),"",'Total-corrected counts'!I1066),"")</f>
        <v/>
      </c>
      <c r="J1066" t="str">
        <f>IFERROR(IF(OR(HLOOKUP($A1066,'Z-scores'!$C$2:$UD$20,8,FALSE)&gt;2,HLOOKUP($A1066,'Z-scores'!$C$2:$UD$20,8,FALSE)&lt;-2),"",'Total-corrected counts'!J1066),"")</f>
        <v/>
      </c>
      <c r="K1066" t="str">
        <f>IFERROR(IF(OR(HLOOKUP($A1066,'Z-scores'!$C$2:$UD$20,9,FALSE)&gt;2,HLOOKUP($A1066,'Z-scores'!$C$2:$UD$20,9,FALSE)&lt;-2),"",'Total-corrected counts'!K1066),"")</f>
        <v/>
      </c>
      <c r="L1066" t="str">
        <f>IFERROR(IF(OR(HLOOKUP($A1066,'Z-scores'!$C$2:$UD$20,10,FALSE)&gt;2,HLOOKUP($A1066,'Z-scores'!$C$2:$UD$20,10,FALSE)&lt;-2),"",'Total-corrected counts'!L1066),"")</f>
        <v/>
      </c>
      <c r="M1066" t="str">
        <f>IFERROR(IF(OR(HLOOKUP($A1066,'Z-scores'!$C$2:$UD$20,11,FALSE)&gt;2,HLOOKUP($A1066,'Z-scores'!$C$2:$UD$20,11,FALSE)&lt;-2),"",'Total-corrected counts'!M1066),"")</f>
        <v/>
      </c>
      <c r="N1066" t="str">
        <f>IFERROR(IF(OR(HLOOKUP($A1066,'Z-scores'!$C$2:$UD$20,12,FALSE)&gt;2,HLOOKUP($A1066,'Z-scores'!$C$2:$UD$20,12,FALSE)&lt;-2),"",'Total-corrected counts'!N1066),"")</f>
        <v/>
      </c>
      <c r="O1066" t="str">
        <f>IFERROR(IF(OR(HLOOKUP($A1066,'Z-scores'!$C$2:$UD$20,13,FALSE)&gt;2,HLOOKUP($A1066,'Z-scores'!$C$2:$UD$20,13,FALSE)&lt;-2),"",'Total-corrected counts'!O1066),"")</f>
        <v/>
      </c>
      <c r="P1066" t="str">
        <f>IFERROR(IF(OR(HLOOKUP($A1066,'Z-scores'!$C$2:$UD$20,14,FALSE)&gt;2,HLOOKUP($A1066,'Z-scores'!$C$2:$UD$20,14,FALSE)&lt;-2),"",'Total-corrected counts'!P1066),"")</f>
        <v/>
      </c>
      <c r="Q1066" t="str">
        <f>IFERROR(IF(OR(HLOOKUP($A1066,'Z-scores'!$C$2:$UD$20,15,FALSE)&gt;2,HLOOKUP($A1066,'Z-scores'!$C$2:$UD$20,15,FALSE)&lt;-2),"",'Total-corrected counts'!Q1066),"")</f>
        <v/>
      </c>
      <c r="R1066" t="str">
        <f>IFERROR(IF(OR(HLOOKUP($A1066,'Z-scores'!$C$2:$UD$20,16,FALSE)&gt;2,HLOOKUP($A1066,'Z-scores'!$C$2:$UD$20,16,FALSE)&lt;-2),"",'Total-corrected counts'!R1066),"")</f>
        <v/>
      </c>
      <c r="S1066" t="str">
        <f>IFERROR(IF(OR(HLOOKUP($A1066,'Z-scores'!$C$2:$UD$20,17,FALSE)&gt;2,HLOOKUP($A1066,'Z-scores'!$C$2:$UD$20,17,FALSE)&lt;-2),"",'Total-corrected counts'!S1066),"")</f>
        <v/>
      </c>
      <c r="T1066" t="str">
        <f>IFERROR(IF(OR(HLOOKUP($A1066,'Z-scores'!$C$2:$UD$20,18,FALSE)&gt;2,HLOOKUP($A1066,'Z-scores'!$C$2:$UD$20,18,FALSE)&lt;-2),"",'Total-corrected counts'!T1066),"")</f>
        <v/>
      </c>
      <c r="U1066" t="str">
        <f>IFERROR(IF(OR(HLOOKUP($A1066,'Z-scores'!$C$2:$UD$20,19,FALSE)&gt;2,HLOOKUP($A1066,'Z-scores'!$C$2:$UD$20,19,FALSE)&lt;-2),"",'Total-corrected counts'!U1066),"")</f>
        <v/>
      </c>
      <c r="V1066">
        <f t="shared" si="64"/>
        <v>1</v>
      </c>
      <c r="W1066" t="str">
        <f t="shared" si="65"/>
        <v/>
      </c>
      <c r="X1066" t="str">
        <f t="shared" si="66"/>
        <v/>
      </c>
      <c r="Y1066" t="str">
        <f t="shared" si="67"/>
        <v/>
      </c>
    </row>
    <row r="1067" spans="1:25" x14ac:dyDescent="0.25">
      <c r="A1067">
        <v>1076</v>
      </c>
      <c r="B1067" t="s">
        <v>1138</v>
      </c>
      <c r="C1067">
        <v>100500</v>
      </c>
      <c r="D1067">
        <v>933</v>
      </c>
      <c r="E1067" t="str">
        <f>IFERROR(IF(OR(HLOOKUP($A1067,'Z-scores'!$C$2:$UD$20,3,FALSE)&gt;2,HLOOKUP(A1067,'Z-scores'!$C$2:$UD$20,3,FALSE)&lt;-2),"",'Total-corrected counts'!E1067),"")</f>
        <v/>
      </c>
      <c r="F1067" t="str">
        <f>IFERROR(IF(OR(HLOOKUP($A1067,'Z-scores'!$C$2:$UD$20,4,FALSE)&gt;2,HLOOKUP($A1067,'Z-scores'!$C$2:$UD$20,4,FALSE)&lt;-2),"",'Total-corrected counts'!F1067),"")</f>
        <v/>
      </c>
      <c r="G1067" t="str">
        <f>IFERROR(IF(OR(HLOOKUP($A1067,'Z-scores'!$C$2:$UD$20,5,FALSE)&gt;2,HLOOKUP($A1067,'Z-scores'!$C$2:$UD$20,5,FALSE)&lt;-2),"",'Total-corrected counts'!G1067),"")</f>
        <v/>
      </c>
      <c r="H1067" t="str">
        <f>IFERROR(IF(OR(HLOOKUP($A1067,'Z-scores'!$C$2:$UD$20,6,FALSE)&gt;2,HLOOKUP($A1067,'Z-scores'!$C$2:$UD$20,6,FALSE)&lt;-2),"",'Total-corrected counts'!H1067),"")</f>
        <v/>
      </c>
      <c r="I1067" t="str">
        <f>IFERROR(IF(OR(HLOOKUP($A1067,'Z-scores'!$C$2:$UD$20,7,FALSE)&gt;2,HLOOKUP($A1067,'Z-scores'!$C$2:$UD$20,7,FALSE)&lt;-2),"",'Total-corrected counts'!I1067),"")</f>
        <v/>
      </c>
      <c r="J1067" t="str">
        <f>IFERROR(IF(OR(HLOOKUP($A1067,'Z-scores'!$C$2:$UD$20,8,FALSE)&gt;2,HLOOKUP($A1067,'Z-scores'!$C$2:$UD$20,8,FALSE)&lt;-2),"",'Total-corrected counts'!J1067),"")</f>
        <v/>
      </c>
      <c r="K1067" t="str">
        <f>IFERROR(IF(OR(HLOOKUP($A1067,'Z-scores'!$C$2:$UD$20,9,FALSE)&gt;2,HLOOKUP($A1067,'Z-scores'!$C$2:$UD$20,9,FALSE)&lt;-2),"",'Total-corrected counts'!K1067),"")</f>
        <v/>
      </c>
      <c r="L1067" t="str">
        <f>IFERROR(IF(OR(HLOOKUP($A1067,'Z-scores'!$C$2:$UD$20,10,FALSE)&gt;2,HLOOKUP($A1067,'Z-scores'!$C$2:$UD$20,10,FALSE)&lt;-2),"",'Total-corrected counts'!L1067),"")</f>
        <v/>
      </c>
      <c r="M1067" t="str">
        <f>IFERROR(IF(OR(HLOOKUP($A1067,'Z-scores'!$C$2:$UD$20,11,FALSE)&gt;2,HLOOKUP($A1067,'Z-scores'!$C$2:$UD$20,11,FALSE)&lt;-2),"",'Total-corrected counts'!M1067),"")</f>
        <v/>
      </c>
      <c r="N1067" t="str">
        <f>IFERROR(IF(OR(HLOOKUP($A1067,'Z-scores'!$C$2:$UD$20,12,FALSE)&gt;2,HLOOKUP($A1067,'Z-scores'!$C$2:$UD$20,12,FALSE)&lt;-2),"",'Total-corrected counts'!N1067),"")</f>
        <v/>
      </c>
      <c r="O1067" t="str">
        <f>IFERROR(IF(OR(HLOOKUP($A1067,'Z-scores'!$C$2:$UD$20,13,FALSE)&gt;2,HLOOKUP($A1067,'Z-scores'!$C$2:$UD$20,13,FALSE)&lt;-2),"",'Total-corrected counts'!O1067),"")</f>
        <v/>
      </c>
      <c r="P1067" t="str">
        <f>IFERROR(IF(OR(HLOOKUP($A1067,'Z-scores'!$C$2:$UD$20,14,FALSE)&gt;2,HLOOKUP($A1067,'Z-scores'!$C$2:$UD$20,14,FALSE)&lt;-2),"",'Total-corrected counts'!P1067),"")</f>
        <v/>
      </c>
      <c r="Q1067" t="str">
        <f>IFERROR(IF(OR(HLOOKUP($A1067,'Z-scores'!$C$2:$UD$20,15,FALSE)&gt;2,HLOOKUP($A1067,'Z-scores'!$C$2:$UD$20,15,FALSE)&lt;-2),"",'Total-corrected counts'!Q1067),"")</f>
        <v/>
      </c>
      <c r="R1067" t="str">
        <f>IFERROR(IF(OR(HLOOKUP($A1067,'Z-scores'!$C$2:$UD$20,16,FALSE)&gt;2,HLOOKUP($A1067,'Z-scores'!$C$2:$UD$20,16,FALSE)&lt;-2),"",'Total-corrected counts'!R1067),"")</f>
        <v/>
      </c>
      <c r="S1067" t="str">
        <f>IFERROR(IF(OR(HLOOKUP($A1067,'Z-scores'!$C$2:$UD$20,17,FALSE)&gt;2,HLOOKUP($A1067,'Z-scores'!$C$2:$UD$20,17,FALSE)&lt;-2),"",'Total-corrected counts'!S1067),"")</f>
        <v/>
      </c>
      <c r="T1067" t="str">
        <f>IFERROR(IF(OR(HLOOKUP($A1067,'Z-scores'!$C$2:$UD$20,18,FALSE)&gt;2,HLOOKUP($A1067,'Z-scores'!$C$2:$UD$20,18,FALSE)&lt;-2),"",'Total-corrected counts'!T1067),"")</f>
        <v/>
      </c>
      <c r="U1067" t="str">
        <f>IFERROR(IF(OR(HLOOKUP($A1067,'Z-scores'!$C$2:$UD$20,19,FALSE)&gt;2,HLOOKUP($A1067,'Z-scores'!$C$2:$UD$20,19,FALSE)&lt;-2),"",'Total-corrected counts'!U1067),"")</f>
        <v/>
      </c>
      <c r="V1067">
        <f t="shared" si="64"/>
        <v>1</v>
      </c>
      <c r="W1067" t="str">
        <f t="shared" si="65"/>
        <v/>
      </c>
      <c r="X1067" t="str">
        <f t="shared" si="66"/>
        <v/>
      </c>
      <c r="Y1067" t="str">
        <f t="shared" si="67"/>
        <v/>
      </c>
    </row>
    <row r="1068" spans="1:25" x14ac:dyDescent="0.25">
      <c r="A1068">
        <v>1077</v>
      </c>
      <c r="B1068" t="s">
        <v>532</v>
      </c>
      <c r="C1068">
        <v>67800</v>
      </c>
      <c r="D1068">
        <v>444</v>
      </c>
      <c r="E1068">
        <f>IFERROR(IF(OR(HLOOKUP($A1068,'Z-scores'!$C$2:$UD$20,3,FALSE)&gt;2,HLOOKUP(A1068,'Z-scores'!$C$2:$UD$20,3,FALSE)&lt;-2),"",'Total-corrected counts'!E1068),"")</f>
        <v>2.8017294515558566E-2</v>
      </c>
      <c r="F1068">
        <f>IFERROR(IF(OR(HLOOKUP($A1068,'Z-scores'!$C$2:$UD$20,4,FALSE)&gt;2,HLOOKUP($A1068,'Z-scores'!$C$2:$UD$20,4,FALSE)&lt;-2),"",'Total-corrected counts'!F1068),"")</f>
        <v>0</v>
      </c>
      <c r="G1068">
        <f>IFERROR(IF(OR(HLOOKUP($A1068,'Z-scores'!$C$2:$UD$20,5,FALSE)&gt;2,HLOOKUP($A1068,'Z-scores'!$C$2:$UD$20,5,FALSE)&lt;-2),"",'Total-corrected counts'!G1068),"")</f>
        <v>5.0364437066614018E-2</v>
      </c>
      <c r="H1068">
        <f>IFERROR(IF(OR(HLOOKUP($A1068,'Z-scores'!$C$2:$UD$20,6,FALSE)&gt;2,HLOOKUP($A1068,'Z-scores'!$C$2:$UD$20,6,FALSE)&lt;-2),"",'Total-corrected counts'!H1068),"")</f>
        <v>0</v>
      </c>
      <c r="I1068">
        <f>IFERROR(IF(OR(HLOOKUP($A1068,'Z-scores'!$C$2:$UD$20,7,FALSE)&gt;2,HLOOKUP($A1068,'Z-scores'!$C$2:$UD$20,7,FALSE)&lt;-2),"",'Total-corrected counts'!I1068),"")</f>
        <v>8.0039650411434585E-2</v>
      </c>
      <c r="J1068">
        <f>IFERROR(IF(OR(HLOOKUP($A1068,'Z-scores'!$C$2:$UD$20,8,FALSE)&gt;2,HLOOKUP($A1068,'Z-scores'!$C$2:$UD$20,8,FALSE)&lt;-2),"",'Total-corrected counts'!J1068),"")</f>
        <v>0.18243820275688777</v>
      </c>
      <c r="K1068">
        <f>IFERROR(IF(OR(HLOOKUP($A1068,'Z-scores'!$C$2:$UD$20,9,FALSE)&gt;2,HLOOKUP($A1068,'Z-scores'!$C$2:$UD$20,9,FALSE)&lt;-2),"",'Total-corrected counts'!K1068),"")</f>
        <v>3.567645911143319E-2</v>
      </c>
      <c r="L1068">
        <f>IFERROR(IF(OR(HLOOKUP($A1068,'Z-scores'!$C$2:$UD$20,10,FALSE)&gt;2,HLOOKUP($A1068,'Z-scores'!$C$2:$UD$20,10,FALSE)&lt;-2),"",'Total-corrected counts'!L1068),"")</f>
        <v>3.0868716231829352E-2</v>
      </c>
      <c r="M1068">
        <f>IFERROR(IF(OR(HLOOKUP($A1068,'Z-scores'!$C$2:$UD$20,11,FALSE)&gt;2,HLOOKUP($A1068,'Z-scores'!$C$2:$UD$20,11,FALSE)&lt;-2),"",'Total-corrected counts'!M1068),"")</f>
        <v>0</v>
      </c>
      <c r="N1068">
        <f>IFERROR(IF(OR(HLOOKUP($A1068,'Z-scores'!$C$2:$UD$20,12,FALSE)&gt;2,HLOOKUP($A1068,'Z-scores'!$C$2:$UD$20,12,FALSE)&lt;-2),"",'Total-corrected counts'!N1068),"")</f>
        <v>0</v>
      </c>
      <c r="O1068" t="str">
        <f>IFERROR(IF(OR(HLOOKUP($A1068,'Z-scores'!$C$2:$UD$20,13,FALSE)&gt;2,HLOOKUP($A1068,'Z-scores'!$C$2:$UD$20,13,FALSE)&lt;-2),"",'Total-corrected counts'!O1068),"")</f>
        <v/>
      </c>
      <c r="P1068">
        <f>IFERROR(IF(OR(HLOOKUP($A1068,'Z-scores'!$C$2:$UD$20,14,FALSE)&gt;2,HLOOKUP($A1068,'Z-scores'!$C$2:$UD$20,14,FALSE)&lt;-2),"",'Total-corrected counts'!P1068),"")</f>
        <v>8.5475601203325504E-3</v>
      </c>
      <c r="Q1068">
        <f>IFERROR(IF(OR(HLOOKUP($A1068,'Z-scores'!$C$2:$UD$20,15,FALSE)&gt;2,HLOOKUP($A1068,'Z-scores'!$C$2:$UD$20,15,FALSE)&lt;-2),"",'Total-corrected counts'!Q1068),"")</f>
        <v>0</v>
      </c>
      <c r="R1068">
        <f>IFERROR(IF(OR(HLOOKUP($A1068,'Z-scores'!$C$2:$UD$20,16,FALSE)&gt;2,HLOOKUP($A1068,'Z-scores'!$C$2:$UD$20,16,FALSE)&lt;-2),"",'Total-corrected counts'!R1068),"")</f>
        <v>0</v>
      </c>
      <c r="S1068">
        <f>IFERROR(IF(OR(HLOOKUP($A1068,'Z-scores'!$C$2:$UD$20,17,FALSE)&gt;2,HLOOKUP($A1068,'Z-scores'!$C$2:$UD$20,17,FALSE)&lt;-2),"",'Total-corrected counts'!S1068),"")</f>
        <v>0</v>
      </c>
      <c r="T1068">
        <f>IFERROR(IF(OR(HLOOKUP($A1068,'Z-scores'!$C$2:$UD$20,18,FALSE)&gt;2,HLOOKUP($A1068,'Z-scores'!$C$2:$UD$20,18,FALSE)&lt;-2),"",'Total-corrected counts'!T1068),"")</f>
        <v>0.24913960924600045</v>
      </c>
      <c r="U1068">
        <f>IFERROR(IF(OR(HLOOKUP($A1068,'Z-scores'!$C$2:$UD$20,19,FALSE)&gt;2,HLOOKUP($A1068,'Z-scores'!$C$2:$UD$20,19,FALSE)&lt;-2),"",'Total-corrected counts'!U1068),"")</f>
        <v>0.10414722946672279</v>
      </c>
      <c r="V1068">
        <f t="shared" si="64"/>
        <v>1</v>
      </c>
      <c r="W1068">
        <f t="shared" si="65"/>
        <v>0.86938267897053523</v>
      </c>
      <c r="X1068">
        <f t="shared" si="66"/>
        <v>4.5267195565973056E-2</v>
      </c>
      <c r="Y1068">
        <f t="shared" si="67"/>
        <v>5.1690628404722258E-2</v>
      </c>
    </row>
    <row r="1069" spans="1:25" x14ac:dyDescent="0.25">
      <c r="A1069">
        <v>1078</v>
      </c>
      <c r="B1069" t="s">
        <v>1139</v>
      </c>
      <c r="C1069">
        <v>117500</v>
      </c>
      <c r="D1069">
        <v>1032</v>
      </c>
      <c r="E1069" t="str">
        <f>IFERROR(IF(OR(HLOOKUP($A1069,'Z-scores'!$C$2:$UD$20,3,FALSE)&gt;2,HLOOKUP(A1069,'Z-scores'!$C$2:$UD$20,3,FALSE)&lt;-2),"",'Total-corrected counts'!E1069),"")</f>
        <v/>
      </c>
      <c r="F1069" t="str">
        <f>IFERROR(IF(OR(HLOOKUP($A1069,'Z-scores'!$C$2:$UD$20,4,FALSE)&gt;2,HLOOKUP($A1069,'Z-scores'!$C$2:$UD$20,4,FALSE)&lt;-2),"",'Total-corrected counts'!F1069),"")</f>
        <v/>
      </c>
      <c r="G1069" t="str">
        <f>IFERROR(IF(OR(HLOOKUP($A1069,'Z-scores'!$C$2:$UD$20,5,FALSE)&gt;2,HLOOKUP($A1069,'Z-scores'!$C$2:$UD$20,5,FALSE)&lt;-2),"",'Total-corrected counts'!G1069),"")</f>
        <v/>
      </c>
      <c r="H1069" t="str">
        <f>IFERROR(IF(OR(HLOOKUP($A1069,'Z-scores'!$C$2:$UD$20,6,FALSE)&gt;2,HLOOKUP($A1069,'Z-scores'!$C$2:$UD$20,6,FALSE)&lt;-2),"",'Total-corrected counts'!H1069),"")</f>
        <v/>
      </c>
      <c r="I1069" t="str">
        <f>IFERROR(IF(OR(HLOOKUP($A1069,'Z-scores'!$C$2:$UD$20,7,FALSE)&gt;2,HLOOKUP($A1069,'Z-scores'!$C$2:$UD$20,7,FALSE)&lt;-2),"",'Total-corrected counts'!I1069),"")</f>
        <v/>
      </c>
      <c r="J1069" t="str">
        <f>IFERROR(IF(OR(HLOOKUP($A1069,'Z-scores'!$C$2:$UD$20,8,FALSE)&gt;2,HLOOKUP($A1069,'Z-scores'!$C$2:$UD$20,8,FALSE)&lt;-2),"",'Total-corrected counts'!J1069),"")</f>
        <v/>
      </c>
      <c r="K1069" t="str">
        <f>IFERROR(IF(OR(HLOOKUP($A1069,'Z-scores'!$C$2:$UD$20,9,FALSE)&gt;2,HLOOKUP($A1069,'Z-scores'!$C$2:$UD$20,9,FALSE)&lt;-2),"",'Total-corrected counts'!K1069),"")</f>
        <v/>
      </c>
      <c r="L1069" t="str">
        <f>IFERROR(IF(OR(HLOOKUP($A1069,'Z-scores'!$C$2:$UD$20,10,FALSE)&gt;2,HLOOKUP($A1069,'Z-scores'!$C$2:$UD$20,10,FALSE)&lt;-2),"",'Total-corrected counts'!L1069),"")</f>
        <v/>
      </c>
      <c r="M1069" t="str">
        <f>IFERROR(IF(OR(HLOOKUP($A1069,'Z-scores'!$C$2:$UD$20,11,FALSE)&gt;2,HLOOKUP($A1069,'Z-scores'!$C$2:$UD$20,11,FALSE)&lt;-2),"",'Total-corrected counts'!M1069),"")</f>
        <v/>
      </c>
      <c r="N1069" t="str">
        <f>IFERROR(IF(OR(HLOOKUP($A1069,'Z-scores'!$C$2:$UD$20,12,FALSE)&gt;2,HLOOKUP($A1069,'Z-scores'!$C$2:$UD$20,12,FALSE)&lt;-2),"",'Total-corrected counts'!N1069),"")</f>
        <v/>
      </c>
      <c r="O1069" t="str">
        <f>IFERROR(IF(OR(HLOOKUP($A1069,'Z-scores'!$C$2:$UD$20,13,FALSE)&gt;2,HLOOKUP($A1069,'Z-scores'!$C$2:$UD$20,13,FALSE)&lt;-2),"",'Total-corrected counts'!O1069),"")</f>
        <v/>
      </c>
      <c r="P1069" t="str">
        <f>IFERROR(IF(OR(HLOOKUP($A1069,'Z-scores'!$C$2:$UD$20,14,FALSE)&gt;2,HLOOKUP($A1069,'Z-scores'!$C$2:$UD$20,14,FALSE)&lt;-2),"",'Total-corrected counts'!P1069),"")</f>
        <v/>
      </c>
      <c r="Q1069" t="str">
        <f>IFERROR(IF(OR(HLOOKUP($A1069,'Z-scores'!$C$2:$UD$20,15,FALSE)&gt;2,HLOOKUP($A1069,'Z-scores'!$C$2:$UD$20,15,FALSE)&lt;-2),"",'Total-corrected counts'!Q1069),"")</f>
        <v/>
      </c>
      <c r="R1069" t="str">
        <f>IFERROR(IF(OR(HLOOKUP($A1069,'Z-scores'!$C$2:$UD$20,16,FALSE)&gt;2,HLOOKUP($A1069,'Z-scores'!$C$2:$UD$20,16,FALSE)&lt;-2),"",'Total-corrected counts'!R1069),"")</f>
        <v/>
      </c>
      <c r="S1069" t="str">
        <f>IFERROR(IF(OR(HLOOKUP($A1069,'Z-scores'!$C$2:$UD$20,17,FALSE)&gt;2,HLOOKUP($A1069,'Z-scores'!$C$2:$UD$20,17,FALSE)&lt;-2),"",'Total-corrected counts'!S1069),"")</f>
        <v/>
      </c>
      <c r="T1069" t="str">
        <f>IFERROR(IF(OR(HLOOKUP($A1069,'Z-scores'!$C$2:$UD$20,18,FALSE)&gt;2,HLOOKUP($A1069,'Z-scores'!$C$2:$UD$20,18,FALSE)&lt;-2),"",'Total-corrected counts'!T1069),"")</f>
        <v/>
      </c>
      <c r="U1069" t="str">
        <f>IFERROR(IF(OR(HLOOKUP($A1069,'Z-scores'!$C$2:$UD$20,19,FALSE)&gt;2,HLOOKUP($A1069,'Z-scores'!$C$2:$UD$20,19,FALSE)&lt;-2),"",'Total-corrected counts'!U1069),"")</f>
        <v/>
      </c>
      <c r="V1069">
        <f t="shared" si="64"/>
        <v>1</v>
      </c>
      <c r="W1069" t="str">
        <f t="shared" si="65"/>
        <v/>
      </c>
      <c r="X1069" t="str">
        <f t="shared" si="66"/>
        <v/>
      </c>
      <c r="Y1069" t="str">
        <f t="shared" si="67"/>
        <v/>
      </c>
    </row>
    <row r="1070" spans="1:25" x14ac:dyDescent="0.25">
      <c r="A1070">
        <v>1079</v>
      </c>
      <c r="B1070" t="s">
        <v>1140</v>
      </c>
      <c r="C1070">
        <v>65300</v>
      </c>
      <c r="D1070">
        <v>475</v>
      </c>
      <c r="E1070" t="str">
        <f>IFERROR(IF(OR(HLOOKUP($A1070,'Z-scores'!$C$2:$UD$20,3,FALSE)&gt;2,HLOOKUP(A1070,'Z-scores'!$C$2:$UD$20,3,FALSE)&lt;-2),"",'Total-corrected counts'!E1070),"")</f>
        <v/>
      </c>
      <c r="F1070" t="str">
        <f>IFERROR(IF(OR(HLOOKUP($A1070,'Z-scores'!$C$2:$UD$20,4,FALSE)&gt;2,HLOOKUP($A1070,'Z-scores'!$C$2:$UD$20,4,FALSE)&lt;-2),"",'Total-corrected counts'!F1070),"")</f>
        <v/>
      </c>
      <c r="G1070" t="str">
        <f>IFERROR(IF(OR(HLOOKUP($A1070,'Z-scores'!$C$2:$UD$20,5,FALSE)&gt;2,HLOOKUP($A1070,'Z-scores'!$C$2:$UD$20,5,FALSE)&lt;-2),"",'Total-corrected counts'!G1070),"")</f>
        <v/>
      </c>
      <c r="H1070" t="str">
        <f>IFERROR(IF(OR(HLOOKUP($A1070,'Z-scores'!$C$2:$UD$20,6,FALSE)&gt;2,HLOOKUP($A1070,'Z-scores'!$C$2:$UD$20,6,FALSE)&lt;-2),"",'Total-corrected counts'!H1070),"")</f>
        <v/>
      </c>
      <c r="I1070" t="str">
        <f>IFERROR(IF(OR(HLOOKUP($A1070,'Z-scores'!$C$2:$UD$20,7,FALSE)&gt;2,HLOOKUP($A1070,'Z-scores'!$C$2:$UD$20,7,FALSE)&lt;-2),"",'Total-corrected counts'!I1070),"")</f>
        <v/>
      </c>
      <c r="J1070" t="str">
        <f>IFERROR(IF(OR(HLOOKUP($A1070,'Z-scores'!$C$2:$UD$20,8,FALSE)&gt;2,HLOOKUP($A1070,'Z-scores'!$C$2:$UD$20,8,FALSE)&lt;-2),"",'Total-corrected counts'!J1070),"")</f>
        <v/>
      </c>
      <c r="K1070" t="str">
        <f>IFERROR(IF(OR(HLOOKUP($A1070,'Z-scores'!$C$2:$UD$20,9,FALSE)&gt;2,HLOOKUP($A1070,'Z-scores'!$C$2:$UD$20,9,FALSE)&lt;-2),"",'Total-corrected counts'!K1070),"")</f>
        <v/>
      </c>
      <c r="L1070" t="str">
        <f>IFERROR(IF(OR(HLOOKUP($A1070,'Z-scores'!$C$2:$UD$20,10,FALSE)&gt;2,HLOOKUP($A1070,'Z-scores'!$C$2:$UD$20,10,FALSE)&lt;-2),"",'Total-corrected counts'!L1070),"")</f>
        <v/>
      </c>
      <c r="M1070" t="str">
        <f>IFERROR(IF(OR(HLOOKUP($A1070,'Z-scores'!$C$2:$UD$20,11,FALSE)&gt;2,HLOOKUP($A1070,'Z-scores'!$C$2:$UD$20,11,FALSE)&lt;-2),"",'Total-corrected counts'!M1070),"")</f>
        <v/>
      </c>
      <c r="N1070" t="str">
        <f>IFERROR(IF(OR(HLOOKUP($A1070,'Z-scores'!$C$2:$UD$20,12,FALSE)&gt;2,HLOOKUP($A1070,'Z-scores'!$C$2:$UD$20,12,FALSE)&lt;-2),"",'Total-corrected counts'!N1070),"")</f>
        <v/>
      </c>
      <c r="O1070" t="str">
        <f>IFERROR(IF(OR(HLOOKUP($A1070,'Z-scores'!$C$2:$UD$20,13,FALSE)&gt;2,HLOOKUP($A1070,'Z-scores'!$C$2:$UD$20,13,FALSE)&lt;-2),"",'Total-corrected counts'!O1070),"")</f>
        <v/>
      </c>
      <c r="P1070" t="str">
        <f>IFERROR(IF(OR(HLOOKUP($A1070,'Z-scores'!$C$2:$UD$20,14,FALSE)&gt;2,HLOOKUP($A1070,'Z-scores'!$C$2:$UD$20,14,FALSE)&lt;-2),"",'Total-corrected counts'!P1070),"")</f>
        <v/>
      </c>
      <c r="Q1070" t="str">
        <f>IFERROR(IF(OR(HLOOKUP($A1070,'Z-scores'!$C$2:$UD$20,15,FALSE)&gt;2,HLOOKUP($A1070,'Z-scores'!$C$2:$UD$20,15,FALSE)&lt;-2),"",'Total-corrected counts'!Q1070),"")</f>
        <v/>
      </c>
      <c r="R1070" t="str">
        <f>IFERROR(IF(OR(HLOOKUP($A1070,'Z-scores'!$C$2:$UD$20,16,FALSE)&gt;2,HLOOKUP($A1070,'Z-scores'!$C$2:$UD$20,16,FALSE)&lt;-2),"",'Total-corrected counts'!R1070),"")</f>
        <v/>
      </c>
      <c r="S1070" t="str">
        <f>IFERROR(IF(OR(HLOOKUP($A1070,'Z-scores'!$C$2:$UD$20,17,FALSE)&gt;2,HLOOKUP($A1070,'Z-scores'!$C$2:$UD$20,17,FALSE)&lt;-2),"",'Total-corrected counts'!S1070),"")</f>
        <v/>
      </c>
      <c r="T1070" t="str">
        <f>IFERROR(IF(OR(HLOOKUP($A1070,'Z-scores'!$C$2:$UD$20,18,FALSE)&gt;2,HLOOKUP($A1070,'Z-scores'!$C$2:$UD$20,18,FALSE)&lt;-2),"",'Total-corrected counts'!T1070),"")</f>
        <v/>
      </c>
      <c r="U1070" t="str">
        <f>IFERROR(IF(OR(HLOOKUP($A1070,'Z-scores'!$C$2:$UD$20,19,FALSE)&gt;2,HLOOKUP($A1070,'Z-scores'!$C$2:$UD$20,19,FALSE)&lt;-2),"",'Total-corrected counts'!U1070),"")</f>
        <v/>
      </c>
      <c r="V1070">
        <f t="shared" si="64"/>
        <v>1</v>
      </c>
      <c r="W1070" t="str">
        <f t="shared" si="65"/>
        <v/>
      </c>
      <c r="X1070" t="str">
        <f t="shared" si="66"/>
        <v/>
      </c>
      <c r="Y1070" t="str">
        <f t="shared" si="67"/>
        <v/>
      </c>
    </row>
    <row r="1071" spans="1:25" x14ac:dyDescent="0.25">
      <c r="A1071">
        <v>1080</v>
      </c>
      <c r="B1071" t="s">
        <v>1141</v>
      </c>
      <c r="C1071">
        <v>37500</v>
      </c>
      <c r="D1071">
        <v>1089</v>
      </c>
      <c r="E1071" t="str">
        <f>IFERROR(IF(OR(HLOOKUP($A1071,'Z-scores'!$C$2:$UD$20,3,FALSE)&gt;2,HLOOKUP(A1071,'Z-scores'!$C$2:$UD$20,3,FALSE)&lt;-2),"",'Total-corrected counts'!E1071),"")</f>
        <v/>
      </c>
      <c r="F1071" t="str">
        <f>IFERROR(IF(OR(HLOOKUP($A1071,'Z-scores'!$C$2:$UD$20,4,FALSE)&gt;2,HLOOKUP($A1071,'Z-scores'!$C$2:$UD$20,4,FALSE)&lt;-2),"",'Total-corrected counts'!F1071),"")</f>
        <v/>
      </c>
      <c r="G1071" t="str">
        <f>IFERROR(IF(OR(HLOOKUP($A1071,'Z-scores'!$C$2:$UD$20,5,FALSE)&gt;2,HLOOKUP($A1071,'Z-scores'!$C$2:$UD$20,5,FALSE)&lt;-2),"",'Total-corrected counts'!G1071),"")</f>
        <v/>
      </c>
      <c r="H1071" t="str">
        <f>IFERROR(IF(OR(HLOOKUP($A1071,'Z-scores'!$C$2:$UD$20,6,FALSE)&gt;2,HLOOKUP($A1071,'Z-scores'!$C$2:$UD$20,6,FALSE)&lt;-2),"",'Total-corrected counts'!H1071),"")</f>
        <v/>
      </c>
      <c r="I1071" t="str">
        <f>IFERROR(IF(OR(HLOOKUP($A1071,'Z-scores'!$C$2:$UD$20,7,FALSE)&gt;2,HLOOKUP($A1071,'Z-scores'!$C$2:$UD$20,7,FALSE)&lt;-2),"",'Total-corrected counts'!I1071),"")</f>
        <v/>
      </c>
      <c r="J1071" t="str">
        <f>IFERROR(IF(OR(HLOOKUP($A1071,'Z-scores'!$C$2:$UD$20,8,FALSE)&gt;2,HLOOKUP($A1071,'Z-scores'!$C$2:$UD$20,8,FALSE)&lt;-2),"",'Total-corrected counts'!J1071),"")</f>
        <v/>
      </c>
      <c r="K1071" t="str">
        <f>IFERROR(IF(OR(HLOOKUP($A1071,'Z-scores'!$C$2:$UD$20,9,FALSE)&gt;2,HLOOKUP($A1071,'Z-scores'!$C$2:$UD$20,9,FALSE)&lt;-2),"",'Total-corrected counts'!K1071),"")</f>
        <v/>
      </c>
      <c r="L1071" t="str">
        <f>IFERROR(IF(OR(HLOOKUP($A1071,'Z-scores'!$C$2:$UD$20,10,FALSE)&gt;2,HLOOKUP($A1071,'Z-scores'!$C$2:$UD$20,10,FALSE)&lt;-2),"",'Total-corrected counts'!L1071),"")</f>
        <v/>
      </c>
      <c r="M1071" t="str">
        <f>IFERROR(IF(OR(HLOOKUP($A1071,'Z-scores'!$C$2:$UD$20,11,FALSE)&gt;2,HLOOKUP($A1071,'Z-scores'!$C$2:$UD$20,11,FALSE)&lt;-2),"",'Total-corrected counts'!M1071),"")</f>
        <v/>
      </c>
      <c r="N1071" t="str">
        <f>IFERROR(IF(OR(HLOOKUP($A1071,'Z-scores'!$C$2:$UD$20,12,FALSE)&gt;2,HLOOKUP($A1071,'Z-scores'!$C$2:$UD$20,12,FALSE)&lt;-2),"",'Total-corrected counts'!N1071),"")</f>
        <v/>
      </c>
      <c r="O1071" t="str">
        <f>IFERROR(IF(OR(HLOOKUP($A1071,'Z-scores'!$C$2:$UD$20,13,FALSE)&gt;2,HLOOKUP($A1071,'Z-scores'!$C$2:$UD$20,13,FALSE)&lt;-2),"",'Total-corrected counts'!O1071),"")</f>
        <v/>
      </c>
      <c r="P1071" t="str">
        <f>IFERROR(IF(OR(HLOOKUP($A1071,'Z-scores'!$C$2:$UD$20,14,FALSE)&gt;2,HLOOKUP($A1071,'Z-scores'!$C$2:$UD$20,14,FALSE)&lt;-2),"",'Total-corrected counts'!P1071),"")</f>
        <v/>
      </c>
      <c r="Q1071" t="str">
        <f>IFERROR(IF(OR(HLOOKUP($A1071,'Z-scores'!$C$2:$UD$20,15,FALSE)&gt;2,HLOOKUP($A1071,'Z-scores'!$C$2:$UD$20,15,FALSE)&lt;-2),"",'Total-corrected counts'!Q1071),"")</f>
        <v/>
      </c>
      <c r="R1071" t="str">
        <f>IFERROR(IF(OR(HLOOKUP($A1071,'Z-scores'!$C$2:$UD$20,16,FALSE)&gt;2,HLOOKUP($A1071,'Z-scores'!$C$2:$UD$20,16,FALSE)&lt;-2),"",'Total-corrected counts'!R1071),"")</f>
        <v/>
      </c>
      <c r="S1071" t="str">
        <f>IFERROR(IF(OR(HLOOKUP($A1071,'Z-scores'!$C$2:$UD$20,17,FALSE)&gt;2,HLOOKUP($A1071,'Z-scores'!$C$2:$UD$20,17,FALSE)&lt;-2),"",'Total-corrected counts'!S1071),"")</f>
        <v/>
      </c>
      <c r="T1071" t="str">
        <f>IFERROR(IF(OR(HLOOKUP($A1071,'Z-scores'!$C$2:$UD$20,18,FALSE)&gt;2,HLOOKUP($A1071,'Z-scores'!$C$2:$UD$20,18,FALSE)&lt;-2),"",'Total-corrected counts'!T1071),"")</f>
        <v/>
      </c>
      <c r="U1071" t="str">
        <f>IFERROR(IF(OR(HLOOKUP($A1071,'Z-scores'!$C$2:$UD$20,19,FALSE)&gt;2,HLOOKUP($A1071,'Z-scores'!$C$2:$UD$20,19,FALSE)&lt;-2),"",'Total-corrected counts'!U1071),"")</f>
        <v/>
      </c>
      <c r="V1071">
        <f t="shared" si="64"/>
        <v>1</v>
      </c>
      <c r="W1071" t="str">
        <f t="shared" si="65"/>
        <v/>
      </c>
      <c r="X1071" t="str">
        <f t="shared" si="66"/>
        <v/>
      </c>
      <c r="Y1071" t="str">
        <f t="shared" si="67"/>
        <v/>
      </c>
    </row>
    <row r="1072" spans="1:25" x14ac:dyDescent="0.25">
      <c r="A1072">
        <v>1081</v>
      </c>
      <c r="B1072" t="s">
        <v>533</v>
      </c>
      <c r="C1072">
        <v>9000</v>
      </c>
      <c r="D1072">
        <v>44</v>
      </c>
      <c r="E1072" t="str">
        <f>IFERROR(IF(OR(HLOOKUP($A1072,'Z-scores'!$C$2:$UD$20,3,FALSE)&gt;2,HLOOKUP(A1072,'Z-scores'!$C$2:$UD$20,3,FALSE)&lt;-2),"",'Total-corrected counts'!E1072),"")</f>
        <v/>
      </c>
      <c r="F1072">
        <f>IFERROR(IF(OR(HLOOKUP($A1072,'Z-scores'!$C$2:$UD$20,4,FALSE)&gt;2,HLOOKUP($A1072,'Z-scores'!$C$2:$UD$20,4,FALSE)&lt;-2),"",'Total-corrected counts'!F1072),"")</f>
        <v>2.4116784297512526</v>
      </c>
      <c r="G1072">
        <f>IFERROR(IF(OR(HLOOKUP($A1072,'Z-scores'!$C$2:$UD$20,5,FALSE)&gt;2,HLOOKUP($A1072,'Z-scores'!$C$2:$UD$20,5,FALSE)&lt;-2),"",'Total-corrected counts'!G1072),"")</f>
        <v>0.13094753637319645</v>
      </c>
      <c r="H1072">
        <f>IFERROR(IF(OR(HLOOKUP($A1072,'Z-scores'!$C$2:$UD$20,6,FALSE)&gt;2,HLOOKUP($A1072,'Z-scores'!$C$2:$UD$20,6,FALSE)&lt;-2),"",'Total-corrected counts'!H1072),"")</f>
        <v>8.3763727653408032E-2</v>
      </c>
      <c r="I1072">
        <f>IFERROR(IF(OR(HLOOKUP($A1072,'Z-scores'!$C$2:$UD$20,7,FALSE)&gt;2,HLOOKUP($A1072,'Z-scores'!$C$2:$UD$20,7,FALSE)&lt;-2),"",'Total-corrected counts'!I1072),"")</f>
        <v>0.32631549783123331</v>
      </c>
      <c r="J1072">
        <f>IFERROR(IF(OR(HLOOKUP($A1072,'Z-scores'!$C$2:$UD$20,8,FALSE)&gt;2,HLOOKUP($A1072,'Z-scores'!$C$2:$UD$20,8,FALSE)&lt;-2),"",'Total-corrected counts'!J1072),"")</f>
        <v>1.0650446431212908</v>
      </c>
      <c r="K1072">
        <f>IFERROR(IF(OR(HLOOKUP($A1072,'Z-scores'!$C$2:$UD$20,9,FALSE)&gt;2,HLOOKUP($A1072,'Z-scores'!$C$2:$UD$20,9,FALSE)&lt;-2),"",'Total-corrected counts'!K1072),"")</f>
        <v>0.29433078766932386</v>
      </c>
      <c r="L1072">
        <f>IFERROR(IF(OR(HLOOKUP($A1072,'Z-scores'!$C$2:$UD$20,10,FALSE)&gt;2,HLOOKUP($A1072,'Z-scores'!$C$2:$UD$20,10,FALSE)&lt;-2),"",'Total-corrected counts'!L1072),"")</f>
        <v>1.5169769119641852</v>
      </c>
      <c r="M1072">
        <f>IFERROR(IF(OR(HLOOKUP($A1072,'Z-scores'!$C$2:$UD$20,11,FALSE)&gt;2,HLOOKUP($A1072,'Z-scores'!$C$2:$UD$20,11,FALSE)&lt;-2),"",'Total-corrected counts'!M1072),"")</f>
        <v>0.58056329383967054</v>
      </c>
      <c r="N1072">
        <f>IFERROR(IF(OR(HLOOKUP($A1072,'Z-scores'!$C$2:$UD$20,12,FALSE)&gt;2,HLOOKUP($A1072,'Z-scores'!$C$2:$UD$20,12,FALSE)&lt;-2),"",'Total-corrected counts'!N1072),"")</f>
        <v>1.173013003032422</v>
      </c>
      <c r="O1072">
        <f>IFERROR(IF(OR(HLOOKUP($A1072,'Z-scores'!$C$2:$UD$20,13,FALSE)&gt;2,HLOOKUP($A1072,'Z-scores'!$C$2:$UD$20,13,FALSE)&lt;-2),"",'Total-corrected counts'!O1072),"")</f>
        <v>0.40384093109565072</v>
      </c>
      <c r="P1072">
        <f>IFERROR(IF(OR(HLOOKUP($A1072,'Z-scores'!$C$2:$UD$20,14,FALSE)&gt;2,HLOOKUP($A1072,'Z-scores'!$C$2:$UD$20,14,FALSE)&lt;-2),"",'Total-corrected counts'!P1072),"")</f>
        <v>3.8464020541496481E-2</v>
      </c>
      <c r="Q1072">
        <f>IFERROR(IF(OR(HLOOKUP($A1072,'Z-scores'!$C$2:$UD$20,15,FALSE)&gt;2,HLOOKUP($A1072,'Z-scores'!$C$2:$UD$20,15,FALSE)&lt;-2),"",'Total-corrected counts'!Q1072),"")</f>
        <v>0.16576826766309649</v>
      </c>
      <c r="R1072">
        <f>IFERROR(IF(OR(HLOOKUP($A1072,'Z-scores'!$C$2:$UD$20,16,FALSE)&gt;2,HLOOKUP($A1072,'Z-scores'!$C$2:$UD$20,16,FALSE)&lt;-2),"",'Total-corrected counts'!R1072),"")</f>
        <v>0.15226463593725895</v>
      </c>
      <c r="S1072">
        <f>IFERROR(IF(OR(HLOOKUP($A1072,'Z-scores'!$C$2:$UD$20,17,FALSE)&gt;2,HLOOKUP($A1072,'Z-scores'!$C$2:$UD$20,17,FALSE)&lt;-2),"",'Total-corrected counts'!S1072),"")</f>
        <v>5.4284749568164814E-2</v>
      </c>
      <c r="T1072">
        <f>IFERROR(IF(OR(HLOOKUP($A1072,'Z-scores'!$C$2:$UD$20,18,FALSE)&gt;2,HLOOKUP($A1072,'Z-scores'!$C$2:$UD$20,18,FALSE)&lt;-2),"",'Total-corrected counts'!T1072),"")</f>
        <v>0.5584163655513803</v>
      </c>
      <c r="U1072">
        <f>IFERROR(IF(OR(HLOOKUP($A1072,'Z-scores'!$C$2:$UD$20,19,FALSE)&gt;2,HLOOKUP($A1072,'Z-scores'!$C$2:$UD$20,19,FALSE)&lt;-2),"",'Total-corrected counts'!U1072),"")</f>
        <v>2.2521838372178804</v>
      </c>
      <c r="V1072">
        <f t="shared" si="64"/>
        <v>1</v>
      </c>
      <c r="W1072">
        <f t="shared" si="65"/>
        <v>0.6187121606011764</v>
      </c>
      <c r="X1072">
        <f t="shared" si="66"/>
        <v>0.80120260352544515</v>
      </c>
      <c r="Y1072">
        <f t="shared" si="67"/>
        <v>0.59977947632591877</v>
      </c>
    </row>
    <row r="1073" spans="1:25" x14ac:dyDescent="0.25">
      <c r="A1073">
        <v>1082</v>
      </c>
      <c r="B1073" t="s">
        <v>1142</v>
      </c>
      <c r="C1073">
        <v>32900</v>
      </c>
      <c r="D1073">
        <v>589</v>
      </c>
      <c r="E1073" t="str">
        <f>IFERROR(IF(OR(HLOOKUP($A1073,'Z-scores'!$C$2:$UD$20,3,FALSE)&gt;2,HLOOKUP(A1073,'Z-scores'!$C$2:$UD$20,3,FALSE)&lt;-2),"",'Total-corrected counts'!E1073),"")</f>
        <v/>
      </c>
      <c r="F1073" t="str">
        <f>IFERROR(IF(OR(HLOOKUP($A1073,'Z-scores'!$C$2:$UD$20,4,FALSE)&gt;2,HLOOKUP($A1073,'Z-scores'!$C$2:$UD$20,4,FALSE)&lt;-2),"",'Total-corrected counts'!F1073),"")</f>
        <v/>
      </c>
      <c r="G1073" t="str">
        <f>IFERROR(IF(OR(HLOOKUP($A1073,'Z-scores'!$C$2:$UD$20,5,FALSE)&gt;2,HLOOKUP($A1073,'Z-scores'!$C$2:$UD$20,5,FALSE)&lt;-2),"",'Total-corrected counts'!G1073),"")</f>
        <v/>
      </c>
      <c r="H1073" t="str">
        <f>IFERROR(IF(OR(HLOOKUP($A1073,'Z-scores'!$C$2:$UD$20,6,FALSE)&gt;2,HLOOKUP($A1073,'Z-scores'!$C$2:$UD$20,6,FALSE)&lt;-2),"",'Total-corrected counts'!H1073),"")</f>
        <v/>
      </c>
      <c r="I1073" t="str">
        <f>IFERROR(IF(OR(HLOOKUP($A1073,'Z-scores'!$C$2:$UD$20,7,FALSE)&gt;2,HLOOKUP($A1073,'Z-scores'!$C$2:$UD$20,7,FALSE)&lt;-2),"",'Total-corrected counts'!I1073),"")</f>
        <v/>
      </c>
      <c r="J1073" t="str">
        <f>IFERROR(IF(OR(HLOOKUP($A1073,'Z-scores'!$C$2:$UD$20,8,FALSE)&gt;2,HLOOKUP($A1073,'Z-scores'!$C$2:$UD$20,8,FALSE)&lt;-2),"",'Total-corrected counts'!J1073),"")</f>
        <v/>
      </c>
      <c r="K1073" t="str">
        <f>IFERROR(IF(OR(HLOOKUP($A1073,'Z-scores'!$C$2:$UD$20,9,FALSE)&gt;2,HLOOKUP($A1073,'Z-scores'!$C$2:$UD$20,9,FALSE)&lt;-2),"",'Total-corrected counts'!K1073),"")</f>
        <v/>
      </c>
      <c r="L1073" t="str">
        <f>IFERROR(IF(OR(HLOOKUP($A1073,'Z-scores'!$C$2:$UD$20,10,FALSE)&gt;2,HLOOKUP($A1073,'Z-scores'!$C$2:$UD$20,10,FALSE)&lt;-2),"",'Total-corrected counts'!L1073),"")</f>
        <v/>
      </c>
      <c r="M1073" t="str">
        <f>IFERROR(IF(OR(HLOOKUP($A1073,'Z-scores'!$C$2:$UD$20,11,FALSE)&gt;2,HLOOKUP($A1073,'Z-scores'!$C$2:$UD$20,11,FALSE)&lt;-2),"",'Total-corrected counts'!M1073),"")</f>
        <v/>
      </c>
      <c r="N1073" t="str">
        <f>IFERROR(IF(OR(HLOOKUP($A1073,'Z-scores'!$C$2:$UD$20,12,FALSE)&gt;2,HLOOKUP($A1073,'Z-scores'!$C$2:$UD$20,12,FALSE)&lt;-2),"",'Total-corrected counts'!N1073),"")</f>
        <v/>
      </c>
      <c r="O1073" t="str">
        <f>IFERROR(IF(OR(HLOOKUP($A1073,'Z-scores'!$C$2:$UD$20,13,FALSE)&gt;2,HLOOKUP($A1073,'Z-scores'!$C$2:$UD$20,13,FALSE)&lt;-2),"",'Total-corrected counts'!O1073),"")</f>
        <v/>
      </c>
      <c r="P1073" t="str">
        <f>IFERROR(IF(OR(HLOOKUP($A1073,'Z-scores'!$C$2:$UD$20,14,FALSE)&gt;2,HLOOKUP($A1073,'Z-scores'!$C$2:$UD$20,14,FALSE)&lt;-2),"",'Total-corrected counts'!P1073),"")</f>
        <v/>
      </c>
      <c r="Q1073" t="str">
        <f>IFERROR(IF(OR(HLOOKUP($A1073,'Z-scores'!$C$2:$UD$20,15,FALSE)&gt;2,HLOOKUP($A1073,'Z-scores'!$C$2:$UD$20,15,FALSE)&lt;-2),"",'Total-corrected counts'!Q1073),"")</f>
        <v/>
      </c>
      <c r="R1073" t="str">
        <f>IFERROR(IF(OR(HLOOKUP($A1073,'Z-scores'!$C$2:$UD$20,16,FALSE)&gt;2,HLOOKUP($A1073,'Z-scores'!$C$2:$UD$20,16,FALSE)&lt;-2),"",'Total-corrected counts'!R1073),"")</f>
        <v/>
      </c>
      <c r="S1073" t="str">
        <f>IFERROR(IF(OR(HLOOKUP($A1073,'Z-scores'!$C$2:$UD$20,17,FALSE)&gt;2,HLOOKUP($A1073,'Z-scores'!$C$2:$UD$20,17,FALSE)&lt;-2),"",'Total-corrected counts'!S1073),"")</f>
        <v/>
      </c>
      <c r="T1073" t="str">
        <f>IFERROR(IF(OR(HLOOKUP($A1073,'Z-scores'!$C$2:$UD$20,18,FALSE)&gt;2,HLOOKUP($A1073,'Z-scores'!$C$2:$UD$20,18,FALSE)&lt;-2),"",'Total-corrected counts'!T1073),"")</f>
        <v/>
      </c>
      <c r="U1073" t="str">
        <f>IFERROR(IF(OR(HLOOKUP($A1073,'Z-scores'!$C$2:$UD$20,19,FALSE)&gt;2,HLOOKUP($A1073,'Z-scores'!$C$2:$UD$20,19,FALSE)&lt;-2),"",'Total-corrected counts'!U1073),"")</f>
        <v/>
      </c>
      <c r="V1073">
        <f t="shared" si="64"/>
        <v>1</v>
      </c>
      <c r="W1073" t="str">
        <f t="shared" si="65"/>
        <v/>
      </c>
      <c r="X1073" t="str">
        <f t="shared" si="66"/>
        <v/>
      </c>
      <c r="Y1073" t="str">
        <f t="shared" si="67"/>
        <v/>
      </c>
    </row>
    <row r="1074" spans="1:25" x14ac:dyDescent="0.25">
      <c r="A1074">
        <v>1083</v>
      </c>
      <c r="B1074" t="s">
        <v>1143</v>
      </c>
      <c r="C1074">
        <v>115000</v>
      </c>
      <c r="D1074">
        <v>824</v>
      </c>
      <c r="E1074" t="str">
        <f>IFERROR(IF(OR(HLOOKUP($A1074,'Z-scores'!$C$2:$UD$20,3,FALSE)&gt;2,HLOOKUP(A1074,'Z-scores'!$C$2:$UD$20,3,FALSE)&lt;-2),"",'Total-corrected counts'!E1074),"")</f>
        <v/>
      </c>
      <c r="F1074" t="str">
        <f>IFERROR(IF(OR(HLOOKUP($A1074,'Z-scores'!$C$2:$UD$20,4,FALSE)&gt;2,HLOOKUP($A1074,'Z-scores'!$C$2:$UD$20,4,FALSE)&lt;-2),"",'Total-corrected counts'!F1074),"")</f>
        <v/>
      </c>
      <c r="G1074" t="str">
        <f>IFERROR(IF(OR(HLOOKUP($A1074,'Z-scores'!$C$2:$UD$20,5,FALSE)&gt;2,HLOOKUP($A1074,'Z-scores'!$C$2:$UD$20,5,FALSE)&lt;-2),"",'Total-corrected counts'!G1074),"")</f>
        <v/>
      </c>
      <c r="H1074" t="str">
        <f>IFERROR(IF(OR(HLOOKUP($A1074,'Z-scores'!$C$2:$UD$20,6,FALSE)&gt;2,HLOOKUP($A1074,'Z-scores'!$C$2:$UD$20,6,FALSE)&lt;-2),"",'Total-corrected counts'!H1074),"")</f>
        <v/>
      </c>
      <c r="I1074" t="str">
        <f>IFERROR(IF(OR(HLOOKUP($A1074,'Z-scores'!$C$2:$UD$20,7,FALSE)&gt;2,HLOOKUP($A1074,'Z-scores'!$C$2:$UD$20,7,FALSE)&lt;-2),"",'Total-corrected counts'!I1074),"")</f>
        <v/>
      </c>
      <c r="J1074" t="str">
        <f>IFERROR(IF(OR(HLOOKUP($A1074,'Z-scores'!$C$2:$UD$20,8,FALSE)&gt;2,HLOOKUP($A1074,'Z-scores'!$C$2:$UD$20,8,FALSE)&lt;-2),"",'Total-corrected counts'!J1074),"")</f>
        <v/>
      </c>
      <c r="K1074" t="str">
        <f>IFERROR(IF(OR(HLOOKUP($A1074,'Z-scores'!$C$2:$UD$20,9,FALSE)&gt;2,HLOOKUP($A1074,'Z-scores'!$C$2:$UD$20,9,FALSE)&lt;-2),"",'Total-corrected counts'!K1074),"")</f>
        <v/>
      </c>
      <c r="L1074" t="str">
        <f>IFERROR(IF(OR(HLOOKUP($A1074,'Z-scores'!$C$2:$UD$20,10,FALSE)&gt;2,HLOOKUP($A1074,'Z-scores'!$C$2:$UD$20,10,FALSE)&lt;-2),"",'Total-corrected counts'!L1074),"")</f>
        <v/>
      </c>
      <c r="M1074" t="str">
        <f>IFERROR(IF(OR(HLOOKUP($A1074,'Z-scores'!$C$2:$UD$20,11,FALSE)&gt;2,HLOOKUP($A1074,'Z-scores'!$C$2:$UD$20,11,FALSE)&lt;-2),"",'Total-corrected counts'!M1074),"")</f>
        <v/>
      </c>
      <c r="N1074" t="str">
        <f>IFERROR(IF(OR(HLOOKUP($A1074,'Z-scores'!$C$2:$UD$20,12,FALSE)&gt;2,HLOOKUP($A1074,'Z-scores'!$C$2:$UD$20,12,FALSE)&lt;-2),"",'Total-corrected counts'!N1074),"")</f>
        <v/>
      </c>
      <c r="O1074" t="str">
        <f>IFERROR(IF(OR(HLOOKUP($A1074,'Z-scores'!$C$2:$UD$20,13,FALSE)&gt;2,HLOOKUP($A1074,'Z-scores'!$C$2:$UD$20,13,FALSE)&lt;-2),"",'Total-corrected counts'!O1074),"")</f>
        <v/>
      </c>
      <c r="P1074" t="str">
        <f>IFERROR(IF(OR(HLOOKUP($A1074,'Z-scores'!$C$2:$UD$20,14,FALSE)&gt;2,HLOOKUP($A1074,'Z-scores'!$C$2:$UD$20,14,FALSE)&lt;-2),"",'Total-corrected counts'!P1074),"")</f>
        <v/>
      </c>
      <c r="Q1074" t="str">
        <f>IFERROR(IF(OR(HLOOKUP($A1074,'Z-scores'!$C$2:$UD$20,15,FALSE)&gt;2,HLOOKUP($A1074,'Z-scores'!$C$2:$UD$20,15,FALSE)&lt;-2),"",'Total-corrected counts'!Q1074),"")</f>
        <v/>
      </c>
      <c r="R1074" t="str">
        <f>IFERROR(IF(OR(HLOOKUP($A1074,'Z-scores'!$C$2:$UD$20,16,FALSE)&gt;2,HLOOKUP($A1074,'Z-scores'!$C$2:$UD$20,16,FALSE)&lt;-2),"",'Total-corrected counts'!R1074),"")</f>
        <v/>
      </c>
      <c r="S1074" t="str">
        <f>IFERROR(IF(OR(HLOOKUP($A1074,'Z-scores'!$C$2:$UD$20,17,FALSE)&gt;2,HLOOKUP($A1074,'Z-scores'!$C$2:$UD$20,17,FALSE)&lt;-2),"",'Total-corrected counts'!S1074),"")</f>
        <v/>
      </c>
      <c r="T1074" t="str">
        <f>IFERROR(IF(OR(HLOOKUP($A1074,'Z-scores'!$C$2:$UD$20,18,FALSE)&gt;2,HLOOKUP($A1074,'Z-scores'!$C$2:$UD$20,18,FALSE)&lt;-2),"",'Total-corrected counts'!T1074),"")</f>
        <v/>
      </c>
      <c r="U1074" t="str">
        <f>IFERROR(IF(OR(HLOOKUP($A1074,'Z-scores'!$C$2:$UD$20,19,FALSE)&gt;2,HLOOKUP($A1074,'Z-scores'!$C$2:$UD$20,19,FALSE)&lt;-2),"",'Total-corrected counts'!U1074),"")</f>
        <v/>
      </c>
      <c r="V1074">
        <f t="shared" si="64"/>
        <v>1</v>
      </c>
      <c r="W1074" t="str">
        <f t="shared" si="65"/>
        <v/>
      </c>
      <c r="X1074" t="str">
        <f t="shared" si="66"/>
        <v/>
      </c>
      <c r="Y1074" t="str">
        <f t="shared" si="67"/>
        <v/>
      </c>
    </row>
    <row r="1075" spans="1:25" x14ac:dyDescent="0.25">
      <c r="A1075">
        <v>1084</v>
      </c>
      <c r="B1075" t="s">
        <v>534</v>
      </c>
      <c r="C1075">
        <v>45100</v>
      </c>
      <c r="D1075">
        <v>822</v>
      </c>
      <c r="E1075" t="str">
        <f>IFERROR(IF(OR(HLOOKUP($A1075,'Z-scores'!$C$2:$UD$20,3,FALSE)&gt;2,HLOOKUP(A1075,'Z-scores'!$C$2:$UD$20,3,FALSE)&lt;-2),"",'Total-corrected counts'!E1075),"")</f>
        <v/>
      </c>
      <c r="F1075">
        <f>IFERROR(IF(OR(HLOOKUP($A1075,'Z-scores'!$C$2:$UD$20,4,FALSE)&gt;2,HLOOKUP($A1075,'Z-scores'!$C$2:$UD$20,4,FALSE)&lt;-2),"",'Total-corrected counts'!F1075),"")</f>
        <v>27.799925844989779</v>
      </c>
      <c r="G1075">
        <f>IFERROR(IF(OR(HLOOKUP($A1075,'Z-scores'!$C$2:$UD$20,5,FALSE)&gt;2,HLOOKUP($A1075,'Z-scores'!$C$2:$UD$20,5,FALSE)&lt;-2),"",'Total-corrected counts'!G1075),"")</f>
        <v>39.566301759531974</v>
      </c>
      <c r="H1075">
        <f>IFERROR(IF(OR(HLOOKUP($A1075,'Z-scores'!$C$2:$UD$20,6,FALSE)&gt;2,HLOOKUP($A1075,'Z-scores'!$C$2:$UD$20,6,FALSE)&lt;-2),"",'Total-corrected counts'!H1075),"")</f>
        <v>40.618427601265104</v>
      </c>
      <c r="I1075">
        <f>IFERROR(IF(OR(HLOOKUP($A1075,'Z-scores'!$C$2:$UD$20,7,FALSE)&gt;2,HLOOKUP($A1075,'Z-scores'!$C$2:$UD$20,7,FALSE)&lt;-2),"",'Total-corrected counts'!I1075),"")</f>
        <v>15.669300792084695</v>
      </c>
      <c r="J1075">
        <f>IFERROR(IF(OR(HLOOKUP($A1075,'Z-scores'!$C$2:$UD$20,8,FALSE)&gt;2,HLOOKUP($A1075,'Z-scores'!$C$2:$UD$20,8,FALSE)&lt;-2),"",'Total-corrected counts'!J1075),"")</f>
        <v>12.982696969159068</v>
      </c>
      <c r="K1075">
        <f>IFERROR(IF(OR(HLOOKUP($A1075,'Z-scores'!$C$2:$UD$20,9,FALSE)&gt;2,HLOOKUP($A1075,'Z-scores'!$C$2:$UD$20,9,FALSE)&lt;-2),"",'Total-corrected counts'!K1075),"")</f>
        <v>46.829812141144991</v>
      </c>
      <c r="L1075">
        <f>IFERROR(IF(OR(HLOOKUP($A1075,'Z-scores'!$C$2:$UD$20,10,FALSE)&gt;2,HLOOKUP($A1075,'Z-scores'!$C$2:$UD$20,10,FALSE)&lt;-2),"",'Total-corrected counts'!L1075),"")</f>
        <v>16.369239236078652</v>
      </c>
      <c r="M1075">
        <f>IFERROR(IF(OR(HLOOKUP($A1075,'Z-scores'!$C$2:$UD$20,11,FALSE)&gt;2,HLOOKUP($A1075,'Z-scores'!$C$2:$UD$20,11,FALSE)&lt;-2),"",'Total-corrected counts'!M1075),"")</f>
        <v>24.356012470130938</v>
      </c>
      <c r="N1075">
        <f>IFERROR(IF(OR(HLOOKUP($A1075,'Z-scores'!$C$2:$UD$20,12,FALSE)&gt;2,HLOOKUP($A1075,'Z-scores'!$C$2:$UD$20,12,FALSE)&lt;-2),"",'Total-corrected counts'!N1075),"")</f>
        <v>29.884339085068188</v>
      </c>
      <c r="O1075">
        <f>IFERROR(IF(OR(HLOOKUP($A1075,'Z-scores'!$C$2:$UD$20,13,FALSE)&gt;2,HLOOKUP($A1075,'Z-scores'!$C$2:$UD$20,13,FALSE)&lt;-2),"",'Total-corrected counts'!O1075),"")</f>
        <v>31.12603976419728</v>
      </c>
      <c r="P1075">
        <f>IFERROR(IF(OR(HLOOKUP($A1075,'Z-scores'!$C$2:$UD$20,14,FALSE)&gt;2,HLOOKUP($A1075,'Z-scores'!$C$2:$UD$20,14,FALSE)&lt;-2),"",'Total-corrected counts'!P1075),"")</f>
        <v>69.183951613971672</v>
      </c>
      <c r="Q1075">
        <f>IFERROR(IF(OR(HLOOKUP($A1075,'Z-scores'!$C$2:$UD$20,15,FALSE)&gt;2,HLOOKUP($A1075,'Z-scores'!$C$2:$UD$20,15,FALSE)&lt;-2),"",'Total-corrected counts'!Q1075),"")</f>
        <v>38.721517111185655</v>
      </c>
      <c r="R1075">
        <f>IFERROR(IF(OR(HLOOKUP($A1075,'Z-scores'!$C$2:$UD$20,16,FALSE)&gt;2,HLOOKUP($A1075,'Z-scores'!$C$2:$UD$20,16,FALSE)&lt;-2),"",'Total-corrected counts'!R1075),"")</f>
        <v>51.237049992887634</v>
      </c>
      <c r="S1075">
        <f>IFERROR(IF(OR(HLOOKUP($A1075,'Z-scores'!$C$2:$UD$20,17,FALSE)&gt;2,HLOOKUP($A1075,'Z-scores'!$C$2:$UD$20,17,FALSE)&lt;-2),"",'Total-corrected counts'!S1075),"")</f>
        <v>51.527084290102046</v>
      </c>
      <c r="T1075">
        <f>IFERROR(IF(OR(HLOOKUP($A1075,'Z-scores'!$C$2:$UD$20,18,FALSE)&gt;2,HLOOKUP($A1075,'Z-scores'!$C$2:$UD$20,18,FALSE)&lt;-2),"",'Total-corrected counts'!T1075),"")</f>
        <v>47.491164134892777</v>
      </c>
      <c r="U1075">
        <f>IFERROR(IF(OR(HLOOKUP($A1075,'Z-scores'!$C$2:$UD$20,19,FALSE)&gt;2,HLOOKUP($A1075,'Z-scores'!$C$2:$UD$20,19,FALSE)&lt;-2),"",'Total-corrected counts'!U1075),"")</f>
        <v>42.383582925061731</v>
      </c>
      <c r="V1075">
        <f t="shared" si="64"/>
        <v>1</v>
      </c>
      <c r="W1075">
        <f t="shared" si="65"/>
        <v>1.8244210870934821E-2</v>
      </c>
      <c r="X1075">
        <f t="shared" si="66"/>
        <v>28.023964601798149</v>
      </c>
      <c r="Y1075">
        <f t="shared" si="67"/>
        <v>45.194341114670863</v>
      </c>
    </row>
    <row r="1076" spans="1:25" x14ac:dyDescent="0.25">
      <c r="A1076">
        <v>1085</v>
      </c>
      <c r="B1076" t="s">
        <v>535</v>
      </c>
      <c r="C1076">
        <v>2600</v>
      </c>
      <c r="D1076">
        <v>993</v>
      </c>
      <c r="E1076" t="str">
        <f>IFERROR(IF(OR(HLOOKUP($A1076,'Z-scores'!$C$2:$UD$20,3,FALSE)&gt;2,HLOOKUP(A1076,'Z-scores'!$C$2:$UD$20,3,FALSE)&lt;-2),"",'Total-corrected counts'!E1076),"")</f>
        <v/>
      </c>
      <c r="F1076">
        <f>IFERROR(IF(OR(HLOOKUP($A1076,'Z-scores'!$C$2:$UD$20,4,FALSE)&gt;2,HLOOKUP($A1076,'Z-scores'!$C$2:$UD$20,4,FALSE)&lt;-2),"",'Total-corrected counts'!F1076),"")</f>
        <v>3.1007294096801816</v>
      </c>
      <c r="G1076">
        <f>IFERROR(IF(OR(HLOOKUP($A1076,'Z-scores'!$C$2:$UD$20,5,FALSE)&gt;2,HLOOKUP($A1076,'Z-scores'!$C$2:$UD$20,5,FALSE)&lt;-2),"",'Total-corrected counts'!G1076),"")</f>
        <v>3.021866223996841E-2</v>
      </c>
      <c r="H1076">
        <f>IFERROR(IF(OR(HLOOKUP($A1076,'Z-scores'!$C$2:$UD$20,6,FALSE)&gt;2,HLOOKUP($A1076,'Z-scores'!$C$2:$UD$20,6,FALSE)&lt;-2),"",'Total-corrected counts'!H1076),"")</f>
        <v>0.23035025104687207</v>
      </c>
      <c r="I1076">
        <f>IFERROR(IF(OR(HLOOKUP($A1076,'Z-scores'!$C$2:$UD$20,7,FALSE)&gt;2,HLOOKUP($A1076,'Z-scores'!$C$2:$UD$20,7,FALSE)&lt;-2),"",'Total-corrected counts'!I1076),"")</f>
        <v>0.46176721391212261</v>
      </c>
      <c r="J1076">
        <f>IFERROR(IF(OR(HLOOKUP($A1076,'Z-scores'!$C$2:$UD$20,8,FALSE)&gt;2,HLOOKUP($A1076,'Z-scores'!$C$2:$UD$20,8,FALSE)&lt;-2),"",'Total-corrected counts'!J1076),"")</f>
        <v>1.3313058039016135</v>
      </c>
      <c r="K1076">
        <f>IFERROR(IF(OR(HLOOKUP($A1076,'Z-scores'!$C$2:$UD$20,9,FALSE)&gt;2,HLOOKUP($A1076,'Z-scores'!$C$2:$UD$20,9,FALSE)&lt;-2),"",'Total-corrected counts'!K1076),"")</f>
        <v>1.7169295947377223</v>
      </c>
      <c r="L1076">
        <f>IFERROR(IF(OR(HLOOKUP($A1076,'Z-scores'!$C$2:$UD$20,10,FALSE)&gt;2,HLOOKUP($A1076,'Z-scores'!$C$2:$UD$20,10,FALSE)&lt;-2),"",'Total-corrected counts'!L1076),"")</f>
        <v>0.83786515486393953</v>
      </c>
      <c r="M1076">
        <f>IFERROR(IF(OR(HLOOKUP($A1076,'Z-scores'!$C$2:$UD$20,11,FALSE)&gt;2,HLOOKUP($A1076,'Z-scores'!$C$2:$UD$20,11,FALSE)&lt;-2),"",'Total-corrected counts'!M1076),"")</f>
        <v>1.2947482981662495</v>
      </c>
      <c r="N1076">
        <f>IFERROR(IF(OR(HLOOKUP($A1076,'Z-scores'!$C$2:$UD$20,12,FALSE)&gt;2,HLOOKUP($A1076,'Z-scores'!$C$2:$UD$20,12,FALSE)&lt;-2),"",'Total-corrected counts'!N1076),"")</f>
        <v>1.7961761608933959</v>
      </c>
      <c r="O1076">
        <f>IFERROR(IF(OR(HLOOKUP($A1076,'Z-scores'!$C$2:$UD$20,13,FALSE)&gt;2,HLOOKUP($A1076,'Z-scores'!$C$2:$UD$20,13,FALSE)&lt;-2),"",'Total-corrected counts'!O1076),"")</f>
        <v>0.50143582277709964</v>
      </c>
      <c r="P1076">
        <f>IFERROR(IF(OR(HLOOKUP($A1076,'Z-scores'!$C$2:$UD$20,14,FALSE)&gt;2,HLOOKUP($A1076,'Z-scores'!$C$2:$UD$20,14,FALSE)&lt;-2),"",'Total-corrected counts'!P1076),"")</f>
        <v>0.47011580661829033</v>
      </c>
      <c r="Q1076">
        <f>IFERROR(IF(OR(HLOOKUP($A1076,'Z-scores'!$C$2:$UD$20,15,FALSE)&gt;2,HLOOKUP($A1076,'Z-scores'!$C$2:$UD$20,15,FALSE)&lt;-2),"",'Total-corrected counts'!Q1076),"")</f>
        <v>7.800859654733952E-2</v>
      </c>
      <c r="R1076">
        <f>IFERROR(IF(OR(HLOOKUP($A1076,'Z-scores'!$C$2:$UD$20,16,FALSE)&gt;2,HLOOKUP($A1076,'Z-scores'!$C$2:$UD$20,16,FALSE)&lt;-2),"",'Total-corrected counts'!R1076),"")</f>
        <v>1.5066185029581414</v>
      </c>
      <c r="S1076">
        <f>IFERROR(IF(OR(HLOOKUP($A1076,'Z-scores'!$C$2:$UD$20,17,FALSE)&gt;2,HLOOKUP($A1076,'Z-scores'!$C$2:$UD$20,17,FALSE)&lt;-2),"",'Total-corrected counts'!S1076),"")</f>
        <v>0.2985661226249065</v>
      </c>
      <c r="T1076">
        <f>IFERROR(IF(OR(HLOOKUP($A1076,'Z-scores'!$C$2:$UD$20,18,FALSE)&gt;2,HLOOKUP($A1076,'Z-scores'!$C$2:$UD$20,18,FALSE)&lt;-2),"",'Total-corrected counts'!T1076),"")</f>
        <v>2.4742140504430385</v>
      </c>
      <c r="U1076">
        <f>IFERROR(IF(OR(HLOOKUP($A1076,'Z-scores'!$C$2:$UD$20,19,FALSE)&gt;2,HLOOKUP($A1076,'Z-scores'!$C$2:$UD$20,19,FALSE)&lt;-2),"",'Total-corrected counts'!U1076),"")</f>
        <v>1.8833290661899038</v>
      </c>
      <c r="V1076">
        <f t="shared" si="64"/>
        <v>1</v>
      </c>
      <c r="W1076">
        <f t="shared" si="65"/>
        <v>0.99905406857300438</v>
      </c>
      <c r="X1076">
        <f t="shared" si="66"/>
        <v>1.1254892985685838</v>
      </c>
      <c r="Y1076">
        <f t="shared" si="67"/>
        <v>1.1260580161315143</v>
      </c>
    </row>
    <row r="1077" spans="1:25" x14ac:dyDescent="0.25">
      <c r="A1077">
        <v>1086</v>
      </c>
      <c r="B1077" t="s">
        <v>536</v>
      </c>
      <c r="C1077">
        <v>7300</v>
      </c>
      <c r="D1077">
        <v>361</v>
      </c>
      <c r="E1077">
        <f>IFERROR(IF(OR(HLOOKUP($A1077,'Z-scores'!$C$2:$UD$20,3,FALSE)&gt;2,HLOOKUP(A1077,'Z-scores'!$C$2:$UD$20,3,FALSE)&lt;-2),"",'Total-corrected counts'!E1077),"")</f>
        <v>0.74899567338259898</v>
      </c>
      <c r="F1077">
        <f>IFERROR(IF(OR(HLOOKUP($A1077,'Z-scores'!$C$2:$UD$20,4,FALSE)&gt;2,HLOOKUP($A1077,'Z-scores'!$C$2:$UD$20,4,FALSE)&lt;-2),"",'Total-corrected counts'!F1077),"")</f>
        <v>0.13124780570074845</v>
      </c>
      <c r="G1077">
        <f>IFERROR(IF(OR(HLOOKUP($A1077,'Z-scores'!$C$2:$UD$20,5,FALSE)&gt;2,HLOOKUP($A1077,'Z-scores'!$C$2:$UD$20,5,FALSE)&lt;-2),"",'Total-corrected counts'!G1077),"")</f>
        <v>3.6363123562095319</v>
      </c>
      <c r="H1077">
        <f>IFERROR(IF(OR(HLOOKUP($A1077,'Z-scores'!$C$2:$UD$20,6,FALSE)&gt;2,HLOOKUP($A1077,'Z-scores'!$C$2:$UD$20,6,FALSE)&lt;-2),"",'Total-corrected counts'!H1077),"")</f>
        <v>4.439477565630626</v>
      </c>
      <c r="I1077">
        <f>IFERROR(IF(OR(HLOOKUP($A1077,'Z-scores'!$C$2:$UD$20,7,FALSE)&gt;2,HLOOKUP($A1077,'Z-scores'!$C$2:$UD$20,7,FALSE)&lt;-2),"",'Total-corrected counts'!I1077),"")</f>
        <v>3.5894704761435667</v>
      </c>
      <c r="J1077">
        <f>IFERROR(IF(OR(HLOOKUP($A1077,'Z-scores'!$C$2:$UD$20,8,FALSE)&gt;2,HLOOKUP($A1077,'Z-scores'!$C$2:$UD$20,8,FALSE)&lt;-2),"",'Total-corrected counts'!J1077),"")</f>
        <v>1.3460980906116313</v>
      </c>
      <c r="K1077">
        <f>IFERROR(IF(OR(HLOOKUP($A1077,'Z-scores'!$C$2:$UD$20,9,FALSE)&gt;2,HLOOKUP($A1077,'Z-scores'!$C$2:$UD$20,9,FALSE)&lt;-2),"",'Total-corrected counts'!K1077),"")</f>
        <v>3.8976531579240761</v>
      </c>
      <c r="L1077">
        <f>IFERROR(IF(OR(HLOOKUP($A1077,'Z-scores'!$C$2:$UD$20,10,FALSE)&gt;2,HLOOKUP($A1077,'Z-scores'!$C$2:$UD$20,10,FALSE)&lt;-2),"",'Total-corrected counts'!L1077),"")</f>
        <v>0.24253991325008775</v>
      </c>
      <c r="M1077">
        <f>IFERROR(IF(OR(HLOOKUP($A1077,'Z-scores'!$C$2:$UD$20,11,FALSE)&gt;2,HLOOKUP($A1077,'Z-scores'!$C$2:$UD$20,11,FALSE)&lt;-2),"",'Total-corrected counts'!M1077),"")</f>
        <v>1.5297382028156399</v>
      </c>
      <c r="N1077">
        <f>IFERROR(IF(OR(HLOOKUP($A1077,'Z-scores'!$C$2:$UD$20,12,FALSE)&gt;2,HLOOKUP($A1077,'Z-scores'!$C$2:$UD$20,12,FALSE)&lt;-2),"",'Total-corrected counts'!N1077),"")</f>
        <v>1.7870119968072051</v>
      </c>
      <c r="O1077">
        <f>IFERROR(IF(OR(HLOOKUP($A1077,'Z-scores'!$C$2:$UD$20,13,FALSE)&gt;2,HLOOKUP($A1077,'Z-scores'!$C$2:$UD$20,13,FALSE)&lt;-2),"",'Total-corrected counts'!O1077),"")</f>
        <v>2.3826614934643393</v>
      </c>
      <c r="P1077" t="str">
        <f>IFERROR(IF(OR(HLOOKUP($A1077,'Z-scores'!$C$2:$UD$20,14,FALSE)&gt;2,HLOOKUP($A1077,'Z-scores'!$C$2:$UD$20,14,FALSE)&lt;-2),"",'Total-corrected counts'!P1077),"")</f>
        <v/>
      </c>
      <c r="Q1077">
        <f>IFERROR(IF(OR(HLOOKUP($A1077,'Z-scores'!$C$2:$UD$20,15,FALSE)&gt;2,HLOOKUP($A1077,'Z-scores'!$C$2:$UD$20,15,FALSE)&lt;-2),"",'Total-corrected counts'!Q1077),"")</f>
        <v>0.13651504395784417</v>
      </c>
      <c r="R1077">
        <f>IFERROR(IF(OR(HLOOKUP($A1077,'Z-scores'!$C$2:$UD$20,16,FALSE)&gt;2,HLOOKUP($A1077,'Z-scores'!$C$2:$UD$20,16,FALSE)&lt;-2),"",'Total-corrected counts'!R1077),"")</f>
        <v>3.8667203599856554</v>
      </c>
      <c r="S1077">
        <f>IFERROR(IF(OR(HLOOKUP($A1077,'Z-scores'!$C$2:$UD$20,17,FALSE)&gt;2,HLOOKUP($A1077,'Z-scores'!$C$2:$UD$20,17,FALSE)&lt;-2),"",'Total-corrected counts'!S1077),"")</f>
        <v>3.0833737754717614</v>
      </c>
      <c r="T1077">
        <f>IFERROR(IF(OR(HLOOKUP($A1077,'Z-scores'!$C$2:$UD$20,18,FALSE)&gt;2,HLOOKUP($A1077,'Z-scores'!$C$2:$UD$20,18,FALSE)&lt;-2),"",'Total-corrected counts'!T1077),"")</f>
        <v>4.0377798739869037</v>
      </c>
      <c r="U1077">
        <f>IFERROR(IF(OR(HLOOKUP($A1077,'Z-scores'!$C$2:$UD$20,19,FALSE)&gt;2,HLOOKUP($A1077,'Z-scores'!$C$2:$UD$20,19,FALSE)&lt;-2),"",'Total-corrected counts'!U1077),"")</f>
        <v>4.5000282065413133</v>
      </c>
      <c r="V1077">
        <f t="shared" si="64"/>
        <v>1</v>
      </c>
      <c r="W1077">
        <f t="shared" si="65"/>
        <v>0.43915450507399256</v>
      </c>
      <c r="X1077">
        <f t="shared" si="66"/>
        <v>2.1735036935187235</v>
      </c>
      <c r="Y1077">
        <f t="shared" si="67"/>
        <v>2.8277272500307178</v>
      </c>
    </row>
    <row r="1078" spans="1:25" x14ac:dyDescent="0.25">
      <c r="A1078">
        <v>1087</v>
      </c>
      <c r="B1078" t="s">
        <v>1144</v>
      </c>
      <c r="C1078">
        <v>117700</v>
      </c>
      <c r="D1078">
        <v>1040</v>
      </c>
      <c r="E1078" t="str">
        <f>IFERROR(IF(OR(HLOOKUP($A1078,'Z-scores'!$C$2:$UD$20,3,FALSE)&gt;2,HLOOKUP(A1078,'Z-scores'!$C$2:$UD$20,3,FALSE)&lt;-2),"",'Total-corrected counts'!E1078),"")</f>
        <v/>
      </c>
      <c r="F1078" t="str">
        <f>IFERROR(IF(OR(HLOOKUP($A1078,'Z-scores'!$C$2:$UD$20,4,FALSE)&gt;2,HLOOKUP($A1078,'Z-scores'!$C$2:$UD$20,4,FALSE)&lt;-2),"",'Total-corrected counts'!F1078),"")</f>
        <v/>
      </c>
      <c r="G1078" t="str">
        <f>IFERROR(IF(OR(HLOOKUP($A1078,'Z-scores'!$C$2:$UD$20,5,FALSE)&gt;2,HLOOKUP($A1078,'Z-scores'!$C$2:$UD$20,5,FALSE)&lt;-2),"",'Total-corrected counts'!G1078),"")</f>
        <v/>
      </c>
      <c r="H1078" t="str">
        <f>IFERROR(IF(OR(HLOOKUP($A1078,'Z-scores'!$C$2:$UD$20,6,FALSE)&gt;2,HLOOKUP($A1078,'Z-scores'!$C$2:$UD$20,6,FALSE)&lt;-2),"",'Total-corrected counts'!H1078),"")</f>
        <v/>
      </c>
      <c r="I1078" t="str">
        <f>IFERROR(IF(OR(HLOOKUP($A1078,'Z-scores'!$C$2:$UD$20,7,FALSE)&gt;2,HLOOKUP($A1078,'Z-scores'!$C$2:$UD$20,7,FALSE)&lt;-2),"",'Total-corrected counts'!I1078),"")</f>
        <v/>
      </c>
      <c r="J1078" t="str">
        <f>IFERROR(IF(OR(HLOOKUP($A1078,'Z-scores'!$C$2:$UD$20,8,FALSE)&gt;2,HLOOKUP($A1078,'Z-scores'!$C$2:$UD$20,8,FALSE)&lt;-2),"",'Total-corrected counts'!J1078),"")</f>
        <v/>
      </c>
      <c r="K1078" t="str">
        <f>IFERROR(IF(OR(HLOOKUP($A1078,'Z-scores'!$C$2:$UD$20,9,FALSE)&gt;2,HLOOKUP($A1078,'Z-scores'!$C$2:$UD$20,9,FALSE)&lt;-2),"",'Total-corrected counts'!K1078),"")</f>
        <v/>
      </c>
      <c r="L1078" t="str">
        <f>IFERROR(IF(OR(HLOOKUP($A1078,'Z-scores'!$C$2:$UD$20,10,FALSE)&gt;2,HLOOKUP($A1078,'Z-scores'!$C$2:$UD$20,10,FALSE)&lt;-2),"",'Total-corrected counts'!L1078),"")</f>
        <v/>
      </c>
      <c r="M1078" t="str">
        <f>IFERROR(IF(OR(HLOOKUP($A1078,'Z-scores'!$C$2:$UD$20,11,FALSE)&gt;2,HLOOKUP($A1078,'Z-scores'!$C$2:$UD$20,11,FALSE)&lt;-2),"",'Total-corrected counts'!M1078),"")</f>
        <v/>
      </c>
      <c r="N1078" t="str">
        <f>IFERROR(IF(OR(HLOOKUP($A1078,'Z-scores'!$C$2:$UD$20,12,FALSE)&gt;2,HLOOKUP($A1078,'Z-scores'!$C$2:$UD$20,12,FALSE)&lt;-2),"",'Total-corrected counts'!N1078),"")</f>
        <v/>
      </c>
      <c r="O1078" t="str">
        <f>IFERROR(IF(OR(HLOOKUP($A1078,'Z-scores'!$C$2:$UD$20,13,FALSE)&gt;2,HLOOKUP($A1078,'Z-scores'!$C$2:$UD$20,13,FALSE)&lt;-2),"",'Total-corrected counts'!O1078),"")</f>
        <v/>
      </c>
      <c r="P1078" t="str">
        <f>IFERROR(IF(OR(HLOOKUP($A1078,'Z-scores'!$C$2:$UD$20,14,FALSE)&gt;2,HLOOKUP($A1078,'Z-scores'!$C$2:$UD$20,14,FALSE)&lt;-2),"",'Total-corrected counts'!P1078),"")</f>
        <v/>
      </c>
      <c r="Q1078" t="str">
        <f>IFERROR(IF(OR(HLOOKUP($A1078,'Z-scores'!$C$2:$UD$20,15,FALSE)&gt;2,HLOOKUP($A1078,'Z-scores'!$C$2:$UD$20,15,FALSE)&lt;-2),"",'Total-corrected counts'!Q1078),"")</f>
        <v/>
      </c>
      <c r="R1078" t="str">
        <f>IFERROR(IF(OR(HLOOKUP($A1078,'Z-scores'!$C$2:$UD$20,16,FALSE)&gt;2,HLOOKUP($A1078,'Z-scores'!$C$2:$UD$20,16,FALSE)&lt;-2),"",'Total-corrected counts'!R1078),"")</f>
        <v/>
      </c>
      <c r="S1078" t="str">
        <f>IFERROR(IF(OR(HLOOKUP($A1078,'Z-scores'!$C$2:$UD$20,17,FALSE)&gt;2,HLOOKUP($A1078,'Z-scores'!$C$2:$UD$20,17,FALSE)&lt;-2),"",'Total-corrected counts'!S1078),"")</f>
        <v/>
      </c>
      <c r="T1078" t="str">
        <f>IFERROR(IF(OR(HLOOKUP($A1078,'Z-scores'!$C$2:$UD$20,18,FALSE)&gt;2,HLOOKUP($A1078,'Z-scores'!$C$2:$UD$20,18,FALSE)&lt;-2),"",'Total-corrected counts'!T1078),"")</f>
        <v/>
      </c>
      <c r="U1078" t="str">
        <f>IFERROR(IF(OR(HLOOKUP($A1078,'Z-scores'!$C$2:$UD$20,19,FALSE)&gt;2,HLOOKUP($A1078,'Z-scores'!$C$2:$UD$20,19,FALSE)&lt;-2),"",'Total-corrected counts'!U1078),"")</f>
        <v/>
      </c>
      <c r="V1078">
        <f t="shared" si="64"/>
        <v>1</v>
      </c>
      <c r="W1078" t="str">
        <f t="shared" si="65"/>
        <v/>
      </c>
      <c r="X1078" t="str">
        <f t="shared" si="66"/>
        <v/>
      </c>
      <c r="Y1078" t="str">
        <f t="shared" si="67"/>
        <v/>
      </c>
    </row>
    <row r="1079" spans="1:25" x14ac:dyDescent="0.25">
      <c r="A1079">
        <v>1088</v>
      </c>
      <c r="B1079" t="s">
        <v>1145</v>
      </c>
      <c r="C1079">
        <v>65400</v>
      </c>
      <c r="D1079">
        <v>475</v>
      </c>
      <c r="E1079" t="str">
        <f>IFERROR(IF(OR(HLOOKUP($A1079,'Z-scores'!$C$2:$UD$20,3,FALSE)&gt;2,HLOOKUP(A1079,'Z-scores'!$C$2:$UD$20,3,FALSE)&lt;-2),"",'Total-corrected counts'!E1079),"")</f>
        <v/>
      </c>
      <c r="F1079" t="str">
        <f>IFERROR(IF(OR(HLOOKUP($A1079,'Z-scores'!$C$2:$UD$20,4,FALSE)&gt;2,HLOOKUP($A1079,'Z-scores'!$C$2:$UD$20,4,FALSE)&lt;-2),"",'Total-corrected counts'!F1079),"")</f>
        <v/>
      </c>
      <c r="G1079" t="str">
        <f>IFERROR(IF(OR(HLOOKUP($A1079,'Z-scores'!$C$2:$UD$20,5,FALSE)&gt;2,HLOOKUP($A1079,'Z-scores'!$C$2:$UD$20,5,FALSE)&lt;-2),"",'Total-corrected counts'!G1079),"")</f>
        <v/>
      </c>
      <c r="H1079" t="str">
        <f>IFERROR(IF(OR(HLOOKUP($A1079,'Z-scores'!$C$2:$UD$20,6,FALSE)&gt;2,HLOOKUP($A1079,'Z-scores'!$C$2:$UD$20,6,FALSE)&lt;-2),"",'Total-corrected counts'!H1079),"")</f>
        <v/>
      </c>
      <c r="I1079" t="str">
        <f>IFERROR(IF(OR(HLOOKUP($A1079,'Z-scores'!$C$2:$UD$20,7,FALSE)&gt;2,HLOOKUP($A1079,'Z-scores'!$C$2:$UD$20,7,FALSE)&lt;-2),"",'Total-corrected counts'!I1079),"")</f>
        <v/>
      </c>
      <c r="J1079" t="str">
        <f>IFERROR(IF(OR(HLOOKUP($A1079,'Z-scores'!$C$2:$UD$20,8,FALSE)&gt;2,HLOOKUP($A1079,'Z-scores'!$C$2:$UD$20,8,FALSE)&lt;-2),"",'Total-corrected counts'!J1079),"")</f>
        <v/>
      </c>
      <c r="K1079" t="str">
        <f>IFERROR(IF(OR(HLOOKUP($A1079,'Z-scores'!$C$2:$UD$20,9,FALSE)&gt;2,HLOOKUP($A1079,'Z-scores'!$C$2:$UD$20,9,FALSE)&lt;-2),"",'Total-corrected counts'!K1079),"")</f>
        <v/>
      </c>
      <c r="L1079" t="str">
        <f>IFERROR(IF(OR(HLOOKUP($A1079,'Z-scores'!$C$2:$UD$20,10,FALSE)&gt;2,HLOOKUP($A1079,'Z-scores'!$C$2:$UD$20,10,FALSE)&lt;-2),"",'Total-corrected counts'!L1079),"")</f>
        <v/>
      </c>
      <c r="M1079" t="str">
        <f>IFERROR(IF(OR(HLOOKUP($A1079,'Z-scores'!$C$2:$UD$20,11,FALSE)&gt;2,HLOOKUP($A1079,'Z-scores'!$C$2:$UD$20,11,FALSE)&lt;-2),"",'Total-corrected counts'!M1079),"")</f>
        <v/>
      </c>
      <c r="N1079" t="str">
        <f>IFERROR(IF(OR(HLOOKUP($A1079,'Z-scores'!$C$2:$UD$20,12,FALSE)&gt;2,HLOOKUP($A1079,'Z-scores'!$C$2:$UD$20,12,FALSE)&lt;-2),"",'Total-corrected counts'!N1079),"")</f>
        <v/>
      </c>
      <c r="O1079" t="str">
        <f>IFERROR(IF(OR(HLOOKUP($A1079,'Z-scores'!$C$2:$UD$20,13,FALSE)&gt;2,HLOOKUP($A1079,'Z-scores'!$C$2:$UD$20,13,FALSE)&lt;-2),"",'Total-corrected counts'!O1079),"")</f>
        <v/>
      </c>
      <c r="P1079" t="str">
        <f>IFERROR(IF(OR(HLOOKUP($A1079,'Z-scores'!$C$2:$UD$20,14,FALSE)&gt;2,HLOOKUP($A1079,'Z-scores'!$C$2:$UD$20,14,FALSE)&lt;-2),"",'Total-corrected counts'!P1079),"")</f>
        <v/>
      </c>
      <c r="Q1079" t="str">
        <f>IFERROR(IF(OR(HLOOKUP($A1079,'Z-scores'!$C$2:$UD$20,15,FALSE)&gt;2,HLOOKUP($A1079,'Z-scores'!$C$2:$UD$20,15,FALSE)&lt;-2),"",'Total-corrected counts'!Q1079),"")</f>
        <v/>
      </c>
      <c r="R1079" t="str">
        <f>IFERROR(IF(OR(HLOOKUP($A1079,'Z-scores'!$C$2:$UD$20,16,FALSE)&gt;2,HLOOKUP($A1079,'Z-scores'!$C$2:$UD$20,16,FALSE)&lt;-2),"",'Total-corrected counts'!R1079),"")</f>
        <v/>
      </c>
      <c r="S1079" t="str">
        <f>IFERROR(IF(OR(HLOOKUP($A1079,'Z-scores'!$C$2:$UD$20,17,FALSE)&gt;2,HLOOKUP($A1079,'Z-scores'!$C$2:$UD$20,17,FALSE)&lt;-2),"",'Total-corrected counts'!S1079),"")</f>
        <v/>
      </c>
      <c r="T1079" t="str">
        <f>IFERROR(IF(OR(HLOOKUP($A1079,'Z-scores'!$C$2:$UD$20,18,FALSE)&gt;2,HLOOKUP($A1079,'Z-scores'!$C$2:$UD$20,18,FALSE)&lt;-2),"",'Total-corrected counts'!T1079),"")</f>
        <v/>
      </c>
      <c r="U1079" t="str">
        <f>IFERROR(IF(OR(HLOOKUP($A1079,'Z-scores'!$C$2:$UD$20,19,FALSE)&gt;2,HLOOKUP($A1079,'Z-scores'!$C$2:$UD$20,19,FALSE)&lt;-2),"",'Total-corrected counts'!U1079),"")</f>
        <v/>
      </c>
      <c r="V1079">
        <f t="shared" si="64"/>
        <v>1</v>
      </c>
      <c r="W1079" t="str">
        <f t="shared" si="65"/>
        <v/>
      </c>
      <c r="X1079" t="str">
        <f t="shared" si="66"/>
        <v/>
      </c>
      <c r="Y1079" t="str">
        <f t="shared" si="67"/>
        <v/>
      </c>
    </row>
    <row r="1080" spans="1:25" x14ac:dyDescent="0.25">
      <c r="A1080">
        <v>1089</v>
      </c>
      <c r="B1080" t="s">
        <v>537</v>
      </c>
      <c r="C1080">
        <v>37400</v>
      </c>
      <c r="D1080">
        <v>695</v>
      </c>
      <c r="E1080" t="str">
        <f>IFERROR(IF(OR(HLOOKUP($A1080,'Z-scores'!$C$2:$UD$20,3,FALSE)&gt;2,HLOOKUP(A1080,'Z-scores'!$C$2:$UD$20,3,FALSE)&lt;-2),"",'Total-corrected counts'!E1080),"")</f>
        <v/>
      </c>
      <c r="F1080">
        <f>IFERROR(IF(OR(HLOOKUP($A1080,'Z-scores'!$C$2:$UD$20,4,FALSE)&gt;2,HLOOKUP($A1080,'Z-scores'!$C$2:$UD$20,4,FALSE)&lt;-2),"",'Total-corrected counts'!F1080),"")</f>
        <v>69.594148972821856</v>
      </c>
      <c r="G1080">
        <f>IFERROR(IF(OR(HLOOKUP($A1080,'Z-scores'!$C$2:$UD$20,5,FALSE)&gt;2,HLOOKUP($A1080,'Z-scores'!$C$2:$UD$20,5,FALSE)&lt;-2),"",'Total-corrected counts'!G1080),"")</f>
        <v>83.635184192819239</v>
      </c>
      <c r="H1080">
        <f>IFERROR(IF(OR(HLOOKUP($A1080,'Z-scores'!$C$2:$UD$20,6,FALSE)&gt;2,HLOOKUP($A1080,'Z-scores'!$C$2:$UD$20,6,FALSE)&lt;-2),"",'Total-corrected counts'!H1080),"")</f>
        <v>56.742945174546158</v>
      </c>
      <c r="I1080">
        <f>IFERROR(IF(OR(HLOOKUP($A1080,'Z-scores'!$C$2:$UD$20,7,FALSE)&gt;2,HLOOKUP($A1080,'Z-scores'!$C$2:$UD$20,7,FALSE)&lt;-2),"",'Total-corrected counts'!I1080),"")</f>
        <v>34.718737590006128</v>
      </c>
      <c r="J1080">
        <f>IFERROR(IF(OR(HLOOKUP($A1080,'Z-scores'!$C$2:$UD$20,8,FALSE)&gt;2,HLOOKUP($A1080,'Z-scores'!$C$2:$UD$20,8,FALSE)&lt;-2),"",'Total-corrected counts'!J1080),"")</f>
        <v>29.259143112415465</v>
      </c>
      <c r="K1080">
        <f>IFERROR(IF(OR(HLOOKUP($A1080,'Z-scores'!$C$2:$UD$20,9,FALSE)&gt;2,HLOOKUP($A1080,'Z-scores'!$C$2:$UD$20,9,FALSE)&lt;-2),"",'Total-corrected counts'!K1080),"")</f>
        <v>53.858074586097331</v>
      </c>
      <c r="L1080">
        <f>IFERROR(IF(OR(HLOOKUP($A1080,'Z-scores'!$C$2:$UD$20,10,FALSE)&gt;2,HLOOKUP($A1080,'Z-scores'!$C$2:$UD$20,10,FALSE)&lt;-2),"",'Total-corrected counts'!L1080),"")</f>
        <v>40.504165512764658</v>
      </c>
      <c r="M1080">
        <f>IFERROR(IF(OR(HLOOKUP($A1080,'Z-scores'!$C$2:$UD$20,11,FALSE)&gt;2,HLOOKUP($A1080,'Z-scores'!$C$2:$UD$20,11,FALSE)&lt;-2),"",'Total-corrected counts'!M1080),"")</f>
        <v>57.664679542884734</v>
      </c>
      <c r="N1080">
        <f>IFERROR(IF(OR(HLOOKUP($A1080,'Z-scores'!$C$2:$UD$20,12,FALSE)&gt;2,HLOOKUP($A1080,'Z-scores'!$C$2:$UD$20,12,FALSE)&lt;-2),"",'Total-corrected counts'!N1080),"")</f>
        <v>55.149939470696211</v>
      </c>
      <c r="O1080">
        <f>IFERROR(IF(OR(HLOOKUP($A1080,'Z-scores'!$C$2:$UD$20,13,FALSE)&gt;2,HLOOKUP($A1080,'Z-scores'!$C$2:$UD$20,13,FALSE)&lt;-2),"",'Total-corrected counts'!O1080),"")</f>
        <v>90.692577100805764</v>
      </c>
      <c r="P1080">
        <f>IFERROR(IF(OR(HLOOKUP($A1080,'Z-scores'!$C$2:$UD$20,14,FALSE)&gt;2,HLOOKUP($A1080,'Z-scores'!$C$2:$UD$20,14,FALSE)&lt;-2),"",'Total-corrected counts'!P1080),"")</f>
        <v>53.379512951476784</v>
      </c>
      <c r="Q1080">
        <f>IFERROR(IF(OR(HLOOKUP($A1080,'Z-scores'!$C$2:$UD$20,15,FALSE)&gt;2,HLOOKUP($A1080,'Z-scores'!$C$2:$UD$20,15,FALSE)&lt;-2),"",'Total-corrected counts'!Q1080),"")</f>
        <v>65.663736143723042</v>
      </c>
      <c r="R1080">
        <f>IFERROR(IF(OR(HLOOKUP($A1080,'Z-scores'!$C$2:$UD$20,16,FALSE)&gt;2,HLOOKUP($A1080,'Z-scores'!$C$2:$UD$20,16,FALSE)&lt;-2),"",'Total-corrected counts'!R1080),"")</f>
        <v>63.903063524405411</v>
      </c>
      <c r="S1080">
        <f>IFERROR(IF(OR(HLOOKUP($A1080,'Z-scores'!$C$2:$UD$20,17,FALSE)&gt;2,HLOOKUP($A1080,'Z-scores'!$C$2:$UD$20,17,FALSE)&lt;-2),"",'Total-corrected counts'!S1080),"")</f>
        <v>98.130541794371538</v>
      </c>
      <c r="T1080">
        <f>IFERROR(IF(OR(HLOOKUP($A1080,'Z-scores'!$C$2:$UD$20,18,FALSE)&gt;2,HLOOKUP($A1080,'Z-scores'!$C$2:$UD$20,18,FALSE)&lt;-2),"",'Total-corrected counts'!T1080),"")</f>
        <v>50.549567613912643</v>
      </c>
      <c r="U1080">
        <f>IFERROR(IF(OR(HLOOKUP($A1080,'Z-scores'!$C$2:$UD$20,19,FALSE)&gt;2,HLOOKUP($A1080,'Z-scores'!$C$2:$UD$20,19,FALSE)&lt;-2),"",'Total-corrected counts'!U1080),"")</f>
        <v>52.051917393889163</v>
      </c>
      <c r="V1080">
        <f t="shared" si="64"/>
        <v>1</v>
      </c>
      <c r="W1080">
        <f t="shared" si="65"/>
        <v>0.17784216780785159</v>
      </c>
      <c r="X1080">
        <f t="shared" si="66"/>
        <v>53.247134835544443</v>
      </c>
      <c r="Y1080">
        <f t="shared" si="67"/>
        <v>66.190106999160065</v>
      </c>
    </row>
    <row r="1081" spans="1:25" x14ac:dyDescent="0.25">
      <c r="A1081">
        <v>1090</v>
      </c>
      <c r="B1081" t="s">
        <v>538</v>
      </c>
      <c r="C1081">
        <v>8100</v>
      </c>
      <c r="D1081">
        <v>378</v>
      </c>
      <c r="E1081" t="str">
        <f>IFERROR(IF(OR(HLOOKUP($A1081,'Z-scores'!$C$2:$UD$20,3,FALSE)&gt;2,HLOOKUP(A1081,'Z-scores'!$C$2:$UD$20,3,FALSE)&lt;-2),"",'Total-corrected counts'!E1081),"")</f>
        <v/>
      </c>
      <c r="F1081">
        <f>IFERROR(IF(OR(HLOOKUP($A1081,'Z-scores'!$C$2:$UD$20,4,FALSE)&gt;2,HLOOKUP($A1081,'Z-scores'!$C$2:$UD$20,4,FALSE)&lt;-2),"",'Total-corrected counts'!F1081),"")</f>
        <v>8.3506416377101207</v>
      </c>
      <c r="G1081">
        <f>IFERROR(IF(OR(HLOOKUP($A1081,'Z-scores'!$C$2:$UD$20,5,FALSE)&gt;2,HLOOKUP($A1081,'Z-scores'!$C$2:$UD$20,5,FALSE)&lt;-2),"",'Total-corrected counts'!G1081),"")</f>
        <v>3.5758750317295953</v>
      </c>
      <c r="H1081">
        <f>IFERROR(IF(OR(HLOOKUP($A1081,'Z-scores'!$C$2:$UD$20,6,FALSE)&gt;2,HLOOKUP($A1081,'Z-scores'!$C$2:$UD$20,6,FALSE)&lt;-2),"",'Total-corrected counts'!H1081),"")</f>
        <v>41.218734316114542</v>
      </c>
      <c r="I1081">
        <f>IFERROR(IF(OR(HLOOKUP($A1081,'Z-scores'!$C$2:$UD$20,7,FALSE)&gt;2,HLOOKUP($A1081,'Z-scores'!$C$2:$UD$20,7,FALSE)&lt;-2),"",'Total-corrected counts'!I1081),"")</f>
        <v>5.7751686219942799</v>
      </c>
      <c r="J1081">
        <f>IFERROR(IF(OR(HLOOKUP($A1081,'Z-scores'!$C$2:$UD$20,8,FALSE)&gt;2,HLOOKUP($A1081,'Z-scores'!$C$2:$UD$20,8,FALSE)&lt;-2),"",'Total-corrected counts'!J1081),"")</f>
        <v>50.693166555231443</v>
      </c>
      <c r="K1081">
        <f>IFERROR(IF(OR(HLOOKUP($A1081,'Z-scores'!$C$2:$UD$20,9,FALSE)&gt;2,HLOOKUP($A1081,'Z-scores'!$C$2:$UD$20,9,FALSE)&lt;-2),"",'Total-corrected counts'!K1081),"")</f>
        <v>39.163832989575781</v>
      </c>
      <c r="L1081">
        <f>IFERROR(IF(OR(HLOOKUP($A1081,'Z-scores'!$C$2:$UD$20,10,FALSE)&gt;2,HLOOKUP($A1081,'Z-scores'!$C$2:$UD$20,10,FALSE)&lt;-2),"",'Total-corrected counts'!L1081),"")</f>
        <v>102.64289128743712</v>
      </c>
      <c r="M1081">
        <f>IFERROR(IF(OR(HLOOKUP($A1081,'Z-scores'!$C$2:$UD$20,11,FALSE)&gt;2,HLOOKUP($A1081,'Z-scores'!$C$2:$UD$20,11,FALSE)&lt;-2),"",'Total-corrected counts'!M1081),"")</f>
        <v>109.28873624272337</v>
      </c>
      <c r="N1081">
        <f>IFERROR(IF(OR(HLOOKUP($A1081,'Z-scores'!$C$2:$UD$20,12,FALSE)&gt;2,HLOOKUP($A1081,'Z-scores'!$C$2:$UD$20,12,FALSE)&lt;-2),"",'Total-corrected counts'!N1081),"")</f>
        <v>128.32578969892973</v>
      </c>
      <c r="O1081">
        <f>IFERROR(IF(OR(HLOOKUP($A1081,'Z-scores'!$C$2:$UD$20,13,FALSE)&gt;2,HLOOKUP($A1081,'Z-scores'!$C$2:$UD$20,13,FALSE)&lt;-2),"",'Total-corrected counts'!O1081),"")</f>
        <v>61.834777232929056</v>
      </c>
      <c r="P1081">
        <f>IFERROR(IF(OR(HLOOKUP($A1081,'Z-scores'!$C$2:$UD$20,14,FALSE)&gt;2,HLOOKUP($A1081,'Z-scores'!$C$2:$UD$20,14,FALSE)&lt;-2),"",'Total-corrected counts'!P1081),"")</f>
        <v>51.212706460972484</v>
      </c>
      <c r="Q1081">
        <f>IFERROR(IF(OR(HLOOKUP($A1081,'Z-scores'!$C$2:$UD$20,15,FALSE)&gt;2,HLOOKUP($A1081,'Z-scores'!$C$2:$UD$20,15,FALSE)&lt;-2),"",'Total-corrected counts'!Q1081),"")</f>
        <v>12.900671654016273</v>
      </c>
      <c r="R1081">
        <f>IFERROR(IF(OR(HLOOKUP($A1081,'Z-scores'!$C$2:$UD$20,16,FALSE)&gt;2,HLOOKUP($A1081,'Z-scores'!$C$2:$UD$20,16,FALSE)&lt;-2),"",'Total-corrected counts'!R1081),"")</f>
        <v>65.858462006968111</v>
      </c>
      <c r="S1081">
        <f>IFERROR(IF(OR(HLOOKUP($A1081,'Z-scores'!$C$2:$UD$20,17,FALSE)&gt;2,HLOOKUP($A1081,'Z-scores'!$C$2:$UD$20,17,FALSE)&lt;-2),"",'Total-corrected counts'!S1081),"")</f>
        <v>28.955485419659112</v>
      </c>
      <c r="T1081">
        <f>IFERROR(IF(OR(HLOOKUP($A1081,'Z-scores'!$C$2:$UD$20,18,FALSE)&gt;2,HLOOKUP($A1081,'Z-scores'!$C$2:$UD$20,18,FALSE)&lt;-2),"",'Total-corrected counts'!T1081),"")</f>
        <v>46.864019601273533</v>
      </c>
      <c r="U1081">
        <f>IFERROR(IF(OR(HLOOKUP($A1081,'Z-scores'!$C$2:$UD$20,19,FALSE)&gt;2,HLOOKUP($A1081,'Z-scores'!$C$2:$UD$20,19,FALSE)&lt;-2),"",'Total-corrected counts'!U1081),"")</f>
        <v>65.773314876129888</v>
      </c>
      <c r="V1081">
        <f t="shared" si="64"/>
        <v>1</v>
      </c>
      <c r="W1081">
        <f t="shared" si="65"/>
        <v>0.51760330420726097</v>
      </c>
      <c r="X1081">
        <f t="shared" si="66"/>
        <v>45.088630835314532</v>
      </c>
      <c r="Y1081">
        <f t="shared" si="67"/>
        <v>57.715653368859776</v>
      </c>
    </row>
    <row r="1082" spans="1:25" x14ac:dyDescent="0.25">
      <c r="A1082">
        <v>1091</v>
      </c>
      <c r="B1082" t="s">
        <v>1146</v>
      </c>
      <c r="C1082">
        <v>57200</v>
      </c>
      <c r="D1082">
        <v>928</v>
      </c>
      <c r="E1082" t="str">
        <f>IFERROR(IF(OR(HLOOKUP($A1082,'Z-scores'!$C$2:$UD$20,3,FALSE)&gt;2,HLOOKUP(A1082,'Z-scores'!$C$2:$UD$20,3,FALSE)&lt;-2),"",'Total-corrected counts'!E1082),"")</f>
        <v/>
      </c>
      <c r="F1082" t="str">
        <f>IFERROR(IF(OR(HLOOKUP($A1082,'Z-scores'!$C$2:$UD$20,4,FALSE)&gt;2,HLOOKUP($A1082,'Z-scores'!$C$2:$UD$20,4,FALSE)&lt;-2),"",'Total-corrected counts'!F1082),"")</f>
        <v/>
      </c>
      <c r="G1082" t="str">
        <f>IFERROR(IF(OR(HLOOKUP($A1082,'Z-scores'!$C$2:$UD$20,5,FALSE)&gt;2,HLOOKUP($A1082,'Z-scores'!$C$2:$UD$20,5,FALSE)&lt;-2),"",'Total-corrected counts'!G1082),"")</f>
        <v/>
      </c>
      <c r="H1082" t="str">
        <f>IFERROR(IF(OR(HLOOKUP($A1082,'Z-scores'!$C$2:$UD$20,6,FALSE)&gt;2,HLOOKUP($A1082,'Z-scores'!$C$2:$UD$20,6,FALSE)&lt;-2),"",'Total-corrected counts'!H1082),"")</f>
        <v/>
      </c>
      <c r="I1082" t="str">
        <f>IFERROR(IF(OR(HLOOKUP($A1082,'Z-scores'!$C$2:$UD$20,7,FALSE)&gt;2,HLOOKUP($A1082,'Z-scores'!$C$2:$UD$20,7,FALSE)&lt;-2),"",'Total-corrected counts'!I1082),"")</f>
        <v/>
      </c>
      <c r="J1082" t="str">
        <f>IFERROR(IF(OR(HLOOKUP($A1082,'Z-scores'!$C$2:$UD$20,8,FALSE)&gt;2,HLOOKUP($A1082,'Z-scores'!$C$2:$UD$20,8,FALSE)&lt;-2),"",'Total-corrected counts'!J1082),"")</f>
        <v/>
      </c>
      <c r="K1082" t="str">
        <f>IFERROR(IF(OR(HLOOKUP($A1082,'Z-scores'!$C$2:$UD$20,9,FALSE)&gt;2,HLOOKUP($A1082,'Z-scores'!$C$2:$UD$20,9,FALSE)&lt;-2),"",'Total-corrected counts'!K1082),"")</f>
        <v/>
      </c>
      <c r="L1082" t="str">
        <f>IFERROR(IF(OR(HLOOKUP($A1082,'Z-scores'!$C$2:$UD$20,10,FALSE)&gt;2,HLOOKUP($A1082,'Z-scores'!$C$2:$UD$20,10,FALSE)&lt;-2),"",'Total-corrected counts'!L1082),"")</f>
        <v/>
      </c>
      <c r="M1082" t="str">
        <f>IFERROR(IF(OR(HLOOKUP($A1082,'Z-scores'!$C$2:$UD$20,11,FALSE)&gt;2,HLOOKUP($A1082,'Z-scores'!$C$2:$UD$20,11,FALSE)&lt;-2),"",'Total-corrected counts'!M1082),"")</f>
        <v/>
      </c>
      <c r="N1082" t="str">
        <f>IFERROR(IF(OR(HLOOKUP($A1082,'Z-scores'!$C$2:$UD$20,12,FALSE)&gt;2,HLOOKUP($A1082,'Z-scores'!$C$2:$UD$20,12,FALSE)&lt;-2),"",'Total-corrected counts'!N1082),"")</f>
        <v/>
      </c>
      <c r="O1082" t="str">
        <f>IFERROR(IF(OR(HLOOKUP($A1082,'Z-scores'!$C$2:$UD$20,13,FALSE)&gt;2,HLOOKUP($A1082,'Z-scores'!$C$2:$UD$20,13,FALSE)&lt;-2),"",'Total-corrected counts'!O1082),"")</f>
        <v/>
      </c>
      <c r="P1082" t="str">
        <f>IFERROR(IF(OR(HLOOKUP($A1082,'Z-scores'!$C$2:$UD$20,14,FALSE)&gt;2,HLOOKUP($A1082,'Z-scores'!$C$2:$UD$20,14,FALSE)&lt;-2),"",'Total-corrected counts'!P1082),"")</f>
        <v/>
      </c>
      <c r="Q1082" t="str">
        <f>IFERROR(IF(OR(HLOOKUP($A1082,'Z-scores'!$C$2:$UD$20,15,FALSE)&gt;2,HLOOKUP($A1082,'Z-scores'!$C$2:$UD$20,15,FALSE)&lt;-2),"",'Total-corrected counts'!Q1082),"")</f>
        <v/>
      </c>
      <c r="R1082" t="str">
        <f>IFERROR(IF(OR(HLOOKUP($A1082,'Z-scores'!$C$2:$UD$20,16,FALSE)&gt;2,HLOOKUP($A1082,'Z-scores'!$C$2:$UD$20,16,FALSE)&lt;-2),"",'Total-corrected counts'!R1082),"")</f>
        <v/>
      </c>
      <c r="S1082" t="str">
        <f>IFERROR(IF(OR(HLOOKUP($A1082,'Z-scores'!$C$2:$UD$20,17,FALSE)&gt;2,HLOOKUP($A1082,'Z-scores'!$C$2:$UD$20,17,FALSE)&lt;-2),"",'Total-corrected counts'!S1082),"")</f>
        <v/>
      </c>
      <c r="T1082" t="str">
        <f>IFERROR(IF(OR(HLOOKUP($A1082,'Z-scores'!$C$2:$UD$20,18,FALSE)&gt;2,HLOOKUP($A1082,'Z-scores'!$C$2:$UD$20,18,FALSE)&lt;-2),"",'Total-corrected counts'!T1082),"")</f>
        <v/>
      </c>
      <c r="U1082" t="str">
        <f>IFERROR(IF(OR(HLOOKUP($A1082,'Z-scores'!$C$2:$UD$20,19,FALSE)&gt;2,HLOOKUP($A1082,'Z-scores'!$C$2:$UD$20,19,FALSE)&lt;-2),"",'Total-corrected counts'!U1082),"")</f>
        <v/>
      </c>
      <c r="V1082">
        <f t="shared" si="64"/>
        <v>1</v>
      </c>
      <c r="W1082" t="str">
        <f t="shared" si="65"/>
        <v/>
      </c>
      <c r="X1082" t="str">
        <f t="shared" si="66"/>
        <v/>
      </c>
      <c r="Y1082" t="str">
        <f t="shared" si="67"/>
        <v/>
      </c>
    </row>
    <row r="1083" spans="1:25" x14ac:dyDescent="0.25">
      <c r="A1083">
        <v>1092</v>
      </c>
      <c r="B1083" t="s">
        <v>539</v>
      </c>
      <c r="C1083">
        <v>108100</v>
      </c>
      <c r="D1083">
        <v>896</v>
      </c>
      <c r="E1083">
        <f>IFERROR(IF(OR(HLOOKUP($A1083,'Z-scores'!$C$2:$UD$20,3,FALSE)&gt;2,HLOOKUP(A1083,'Z-scores'!$C$2:$UD$20,3,FALSE)&lt;-2),"",'Total-corrected counts'!E1083),"")</f>
        <v>1.8005781275332304</v>
      </c>
      <c r="F1083">
        <f>IFERROR(IF(OR(HLOOKUP($A1083,'Z-scores'!$C$2:$UD$20,4,FALSE)&gt;2,HLOOKUP($A1083,'Z-scores'!$C$2:$UD$20,4,FALSE)&lt;-2),"",'Total-corrected counts'!F1083),"")</f>
        <v>1.6570035469719491</v>
      </c>
      <c r="G1083">
        <f>IFERROR(IF(OR(HLOOKUP($A1083,'Z-scores'!$C$2:$UD$20,5,FALSE)&gt;2,HLOOKUP($A1083,'Z-scores'!$C$2:$UD$20,5,FALSE)&lt;-2),"",'Total-corrected counts'!G1083),"")</f>
        <v>3.062157773650132</v>
      </c>
      <c r="H1083">
        <f>IFERROR(IF(OR(HLOOKUP($A1083,'Z-scores'!$C$2:$UD$20,6,FALSE)&gt;2,HLOOKUP($A1083,'Z-scores'!$C$2:$UD$20,6,FALSE)&lt;-2),"",'Total-corrected counts'!H1083),"")</f>
        <v>6.282279574005603</v>
      </c>
      <c r="I1083">
        <f>IFERROR(IF(OR(HLOOKUP($A1083,'Z-scores'!$C$2:$UD$20,7,FALSE)&gt;2,HLOOKUP($A1083,'Z-scores'!$C$2:$UD$20,7,FALSE)&lt;-2),"",'Total-corrected counts'!I1083),"")</f>
        <v>3.7002946074824759</v>
      </c>
      <c r="J1083">
        <f>IFERROR(IF(OR(HLOOKUP($A1083,'Z-scores'!$C$2:$UD$20,8,FALSE)&gt;2,HLOOKUP($A1083,'Z-scores'!$C$2:$UD$20,8,FALSE)&lt;-2),"",'Total-corrected counts'!J1083),"")</f>
        <v>6.4198524321477803</v>
      </c>
      <c r="K1083">
        <f>IFERROR(IF(OR(HLOOKUP($A1083,'Z-scores'!$C$2:$UD$20,9,FALSE)&gt;2,HLOOKUP($A1083,'Z-scores'!$C$2:$UD$20,9,FALSE)&lt;-2),"",'Total-corrected counts'!K1083),"")</f>
        <v>5.1953843581024577</v>
      </c>
      <c r="L1083">
        <f>IFERROR(IF(OR(HLOOKUP($A1083,'Z-scores'!$C$2:$UD$20,10,FALSE)&gt;2,HLOOKUP($A1083,'Z-scores'!$C$2:$UD$20,10,FALSE)&lt;-2),"",'Total-corrected counts'!L1083),"")</f>
        <v>5.0580596454154669</v>
      </c>
      <c r="M1083">
        <f>IFERROR(IF(OR(HLOOKUP($A1083,'Z-scores'!$C$2:$UD$20,11,FALSE)&gt;2,HLOOKUP($A1083,'Z-scores'!$C$2:$UD$20,11,FALSE)&lt;-2),"",'Total-corrected counts'!M1083),"")</f>
        <v>7.2432182374282705</v>
      </c>
      <c r="N1083">
        <f>IFERROR(IF(OR(HLOOKUP($A1083,'Z-scores'!$C$2:$UD$20,12,FALSE)&gt;2,HLOOKUP($A1083,'Z-scores'!$C$2:$UD$20,12,FALSE)&lt;-2),"",'Total-corrected counts'!N1083),"")</f>
        <v>1.5670720587386262</v>
      </c>
      <c r="O1083">
        <f>IFERROR(IF(OR(HLOOKUP($A1083,'Z-scores'!$C$2:$UD$20,13,FALSE)&gt;2,HLOOKUP($A1083,'Z-scores'!$C$2:$UD$20,13,FALSE)&lt;-2),"",'Total-corrected counts'!O1083),"")</f>
        <v>3.3485143870014373</v>
      </c>
      <c r="P1083">
        <f>IFERROR(IF(OR(HLOOKUP($A1083,'Z-scores'!$C$2:$UD$20,14,FALSE)&gt;2,HLOOKUP($A1083,'Z-scores'!$C$2:$UD$20,14,FALSE)&lt;-2),"",'Total-corrected counts'!P1083),"")</f>
        <v>8.0176113928719328</v>
      </c>
      <c r="Q1083">
        <f>IFERROR(IF(OR(HLOOKUP($A1083,'Z-scores'!$C$2:$UD$20,15,FALSE)&gt;2,HLOOKUP($A1083,'Z-scores'!$C$2:$UD$20,15,FALSE)&lt;-2),"",'Total-corrected counts'!Q1083),"")</f>
        <v>1.8819573917045658</v>
      </c>
      <c r="R1083">
        <f>IFERROR(IF(OR(HLOOKUP($A1083,'Z-scores'!$C$2:$UD$20,16,FALSE)&gt;2,HLOOKUP($A1083,'Z-scores'!$C$2:$UD$20,16,FALSE)&lt;-2),"",'Total-corrected counts'!R1083),"")</f>
        <v>4.2233401652071301</v>
      </c>
      <c r="S1083">
        <f>IFERROR(IF(OR(HLOOKUP($A1083,'Z-scores'!$C$2:$UD$20,17,FALSE)&gt;2,HLOOKUP($A1083,'Z-scores'!$C$2:$UD$20,17,FALSE)&lt;-2),"",'Total-corrected counts'!S1083),"")</f>
        <v>4.0333568929146466</v>
      </c>
      <c r="T1083">
        <f>IFERROR(IF(OR(HLOOKUP($A1083,'Z-scores'!$C$2:$UD$20,18,FALSE)&gt;2,HLOOKUP($A1083,'Z-scores'!$C$2:$UD$20,18,FALSE)&lt;-2),"",'Total-corrected counts'!T1083),"")</f>
        <v>3.9346876218851103</v>
      </c>
      <c r="U1083">
        <f>IFERROR(IF(OR(HLOOKUP($A1083,'Z-scores'!$C$2:$UD$20,19,FALSE)&gt;2,HLOOKUP($A1083,'Z-scores'!$C$2:$UD$20,19,FALSE)&lt;-2),"",'Total-corrected counts'!U1083),"")</f>
        <v>4.4002204449690385</v>
      </c>
      <c r="V1083">
        <f t="shared" si="64"/>
        <v>1</v>
      </c>
      <c r="W1083">
        <f t="shared" si="65"/>
        <v>0.57079545860019076</v>
      </c>
      <c r="X1083">
        <f t="shared" si="66"/>
        <v>4.4909809225263739</v>
      </c>
      <c r="Y1083">
        <f t="shared" si="67"/>
        <v>3.9258450444115605</v>
      </c>
    </row>
    <row r="1084" spans="1:25" x14ac:dyDescent="0.25">
      <c r="A1084">
        <v>1093</v>
      </c>
      <c r="B1084" t="s">
        <v>540</v>
      </c>
      <c r="C1084">
        <v>87600</v>
      </c>
      <c r="D1084">
        <v>987</v>
      </c>
      <c r="E1084" t="str">
        <f>IFERROR(IF(OR(HLOOKUP($A1084,'Z-scores'!$C$2:$UD$20,3,FALSE)&gt;2,HLOOKUP(A1084,'Z-scores'!$C$2:$UD$20,3,FALSE)&lt;-2),"",'Total-corrected counts'!E1084),"")</f>
        <v/>
      </c>
      <c r="F1084">
        <f>IFERROR(IF(OR(HLOOKUP($A1084,'Z-scores'!$C$2:$UD$20,4,FALSE)&gt;2,HLOOKUP($A1084,'Z-scores'!$C$2:$UD$20,4,FALSE)&lt;-2),"",'Total-corrected counts'!F1084),"")</f>
        <v>24.16600222465031</v>
      </c>
      <c r="G1084">
        <f>IFERROR(IF(OR(HLOOKUP($A1084,'Z-scores'!$C$2:$UD$20,5,FALSE)&gt;2,HLOOKUP($A1084,'Z-scores'!$C$2:$UD$20,5,FALSE)&lt;-2),"",'Total-corrected counts'!G1084),"")</f>
        <v>123.19141306493789</v>
      </c>
      <c r="H1084">
        <f>IFERROR(IF(OR(HLOOKUP($A1084,'Z-scores'!$C$2:$UD$20,6,FALSE)&gt;2,HLOOKUP($A1084,'Z-scores'!$C$2:$UD$20,6,FALSE)&lt;-2),"",'Total-corrected counts'!H1084),"")</f>
        <v>47.138037736955376</v>
      </c>
      <c r="I1084">
        <f>IFERROR(IF(OR(HLOOKUP($A1084,'Z-scores'!$C$2:$UD$20,7,FALSE)&gt;2,HLOOKUP($A1084,'Z-scores'!$C$2:$UD$20,7,FALSE)&lt;-2),"",'Total-corrected counts'!I1084),"")</f>
        <v>138.14227971395059</v>
      </c>
      <c r="J1084">
        <f>IFERROR(IF(OR(HLOOKUP($A1084,'Z-scores'!$C$2:$UD$20,8,FALSE)&gt;2,HLOOKUP($A1084,'Z-scores'!$C$2:$UD$20,8,FALSE)&lt;-2),"",'Total-corrected counts'!J1084),"")</f>
        <v>77.260113486423634</v>
      </c>
      <c r="K1084">
        <f>IFERROR(IF(OR(HLOOKUP($A1084,'Z-scores'!$C$2:$UD$20,9,FALSE)&gt;2,HLOOKUP($A1084,'Z-scores'!$C$2:$UD$20,9,FALSE)&lt;-2),"",'Total-corrected counts'!K1084),"")</f>
        <v>21.450471040749207</v>
      </c>
      <c r="L1084">
        <f>IFERROR(IF(OR(HLOOKUP($A1084,'Z-scores'!$C$2:$UD$20,10,FALSE)&gt;2,HLOOKUP($A1084,'Z-scores'!$C$2:$UD$20,10,FALSE)&lt;-2),"",'Total-corrected counts'!L1084),"")</f>
        <v>8.4580282475212414</v>
      </c>
      <c r="M1084">
        <f>IFERROR(IF(OR(HLOOKUP($A1084,'Z-scores'!$C$2:$UD$20,11,FALSE)&gt;2,HLOOKUP($A1084,'Z-scores'!$C$2:$UD$20,11,FALSE)&lt;-2),"",'Total-corrected counts'!M1084),"")</f>
        <v>53.955525165575736</v>
      </c>
      <c r="N1084">
        <f>IFERROR(IF(OR(HLOOKUP($A1084,'Z-scores'!$C$2:$UD$20,12,FALSE)&gt;2,HLOOKUP($A1084,'Z-scores'!$C$2:$UD$20,12,FALSE)&lt;-2),"",'Total-corrected counts'!N1084),"")</f>
        <v>37.637221901985598</v>
      </c>
      <c r="O1084">
        <f>IFERROR(IF(OR(HLOOKUP($A1084,'Z-scores'!$C$2:$UD$20,13,FALSE)&gt;2,HLOOKUP($A1084,'Z-scores'!$C$2:$UD$20,13,FALSE)&lt;-2),"",'Total-corrected counts'!O1084),"")</f>
        <v>36.8067355282761</v>
      </c>
      <c r="P1084">
        <f>IFERROR(IF(OR(HLOOKUP($A1084,'Z-scores'!$C$2:$UD$20,14,FALSE)&gt;2,HLOOKUP($A1084,'Z-scores'!$C$2:$UD$20,14,FALSE)&lt;-2),"",'Total-corrected counts'!P1084),"")</f>
        <v>40.126520984901163</v>
      </c>
      <c r="Q1084">
        <f>IFERROR(IF(OR(HLOOKUP($A1084,'Z-scores'!$C$2:$UD$20,15,FALSE)&gt;2,HLOOKUP($A1084,'Z-scores'!$C$2:$UD$20,15,FALSE)&lt;-2),"",'Total-corrected counts'!Q1084),"")</f>
        <v>75.151531698793207</v>
      </c>
      <c r="R1084">
        <f>IFERROR(IF(OR(HLOOKUP($A1084,'Z-scores'!$C$2:$UD$20,16,FALSE)&gt;2,HLOOKUP($A1084,'Z-scores'!$C$2:$UD$20,16,FALSE)&lt;-2),"",'Total-corrected counts'!R1084),"")</f>
        <v>93.314180044918075</v>
      </c>
      <c r="S1084">
        <f>IFERROR(IF(OR(HLOOKUP($A1084,'Z-scores'!$C$2:$UD$20,17,FALSE)&gt;2,HLOOKUP($A1084,'Z-scores'!$C$2:$UD$20,17,FALSE)&lt;-2),"",'Total-corrected counts'!S1084),"")</f>
        <v>12.854628697741429</v>
      </c>
      <c r="T1084">
        <f>IFERROR(IF(OR(HLOOKUP($A1084,'Z-scores'!$C$2:$UD$20,18,FALSE)&gt;2,HLOOKUP($A1084,'Z-scores'!$C$2:$UD$20,18,FALSE)&lt;-2),"",'Total-corrected counts'!T1084),"")</f>
        <v>29.896753109520052</v>
      </c>
      <c r="U1084">
        <f>IFERROR(IF(OR(HLOOKUP($A1084,'Z-scores'!$C$2:$UD$20,19,FALSE)&gt;2,HLOOKUP($A1084,'Z-scores'!$C$2:$UD$20,19,FALSE)&lt;-2),"",'Total-corrected counts'!U1084),"")</f>
        <v>77.906467109003088</v>
      </c>
      <c r="V1084">
        <f t="shared" si="64"/>
        <v>1</v>
      </c>
      <c r="W1084">
        <f t="shared" si="65"/>
        <v>0.57465742573600243</v>
      </c>
      <c r="X1084">
        <f t="shared" si="66"/>
        <v>61.720233835095499</v>
      </c>
      <c r="Y1084">
        <f t="shared" si="67"/>
        <v>50.461754884392334</v>
      </c>
    </row>
    <row r="1085" spans="1:25" x14ac:dyDescent="0.25">
      <c r="A1085">
        <v>1094</v>
      </c>
      <c r="B1085" t="s">
        <v>541</v>
      </c>
      <c r="C1085">
        <v>5200</v>
      </c>
      <c r="D1085">
        <v>337</v>
      </c>
      <c r="E1085">
        <f>IFERROR(IF(OR(HLOOKUP($A1085,'Z-scores'!$C$2:$UD$20,3,FALSE)&gt;2,HLOOKUP(A1085,'Z-scores'!$C$2:$UD$20,3,FALSE)&lt;-2),"",'Total-corrected counts'!E1085),"")</f>
        <v>1.7501469974052251</v>
      </c>
      <c r="F1085">
        <f>IFERROR(IF(OR(HLOOKUP($A1085,'Z-scores'!$C$2:$UD$20,4,FALSE)&gt;2,HLOOKUP($A1085,'Z-scores'!$C$2:$UD$20,4,FALSE)&lt;-2),"",'Total-corrected counts'!F1085),"")</f>
        <v>0</v>
      </c>
      <c r="G1085">
        <f>IFERROR(IF(OR(HLOOKUP($A1085,'Z-scores'!$C$2:$UD$20,5,FALSE)&gt;2,HLOOKUP($A1085,'Z-scores'!$C$2:$UD$20,5,FALSE)&lt;-2),"",'Total-corrected counts'!G1085),"")</f>
        <v>2.1656707938644031</v>
      </c>
      <c r="H1085">
        <f>IFERROR(IF(OR(HLOOKUP($A1085,'Z-scores'!$C$2:$UD$20,6,FALSE)&gt;2,HLOOKUP($A1085,'Z-scores'!$C$2:$UD$20,6,FALSE)&lt;-2),"",'Total-corrected counts'!H1085),"")</f>
        <v>11.028890807698724</v>
      </c>
      <c r="I1085">
        <f>IFERROR(IF(OR(HLOOKUP($A1085,'Z-scores'!$C$2:$UD$20,7,FALSE)&gt;2,HLOOKUP($A1085,'Z-scores'!$C$2:$UD$20,7,FALSE)&lt;-2),"",'Total-corrected counts'!I1085),"")</f>
        <v>23.03294862993668</v>
      </c>
      <c r="J1085">
        <f>IFERROR(IF(OR(HLOOKUP($A1085,'Z-scores'!$C$2:$UD$20,8,FALSE)&gt;2,HLOOKUP($A1085,'Z-scores'!$C$2:$UD$20,8,FALSE)&lt;-2),"",'Total-corrected counts'!J1085),"")</f>
        <v>2.8943574329268413</v>
      </c>
      <c r="K1085">
        <f>IFERROR(IF(OR(HLOOKUP($A1085,'Z-scores'!$C$2:$UD$20,9,FALSE)&gt;2,HLOOKUP($A1085,'Z-scores'!$C$2:$UD$20,9,FALSE)&lt;-2),"",'Total-corrected counts'!K1085),"")</f>
        <v>12.415407770778751</v>
      </c>
      <c r="L1085">
        <f>IFERROR(IF(OR(HLOOKUP($A1085,'Z-scores'!$C$2:$UD$20,10,FALSE)&gt;2,HLOOKUP($A1085,'Z-scores'!$C$2:$UD$20,10,FALSE)&lt;-2),"",'Total-corrected counts'!L1085),"")</f>
        <v>5.5387296553110943</v>
      </c>
      <c r="M1085">
        <f>IFERROR(IF(OR(HLOOKUP($A1085,'Z-scores'!$C$2:$UD$20,11,FALSE)&gt;2,HLOOKUP($A1085,'Z-scores'!$C$2:$UD$20,11,FALSE)&lt;-2),"",'Total-corrected counts'!M1085),"")</f>
        <v>3.4465186015243932</v>
      </c>
      <c r="N1085">
        <f>IFERROR(IF(OR(HLOOKUP($A1085,'Z-scores'!$C$2:$UD$20,12,FALSE)&gt;2,HLOOKUP($A1085,'Z-scores'!$C$2:$UD$20,12,FALSE)&lt;-2),"",'Total-corrected counts'!N1085),"")</f>
        <v>4.9211561142844573</v>
      </c>
      <c r="O1085">
        <f>IFERROR(IF(OR(HLOOKUP($A1085,'Z-scores'!$C$2:$UD$20,13,FALSE)&gt;2,HLOOKUP($A1085,'Z-scores'!$C$2:$UD$20,13,FALSE)&lt;-2),"",'Total-corrected counts'!O1085),"")</f>
        <v>7.4979799540092484</v>
      </c>
      <c r="P1085">
        <f>IFERROR(IF(OR(HLOOKUP($A1085,'Z-scores'!$C$2:$UD$20,14,FALSE)&gt;2,HLOOKUP($A1085,'Z-scores'!$C$2:$UD$20,14,FALSE)&lt;-2),"",'Total-corrected counts'!P1085),"")</f>
        <v>11.120375716552649</v>
      </c>
      <c r="Q1085" t="str">
        <f>IFERROR(IF(OR(HLOOKUP($A1085,'Z-scores'!$C$2:$UD$20,15,FALSE)&gt;2,HLOOKUP($A1085,'Z-scores'!$C$2:$UD$20,15,FALSE)&lt;-2),"",'Total-corrected counts'!Q1085),"")</f>
        <v/>
      </c>
      <c r="R1085">
        <f>IFERROR(IF(OR(HLOOKUP($A1085,'Z-scores'!$C$2:$UD$20,16,FALSE)&gt;2,HLOOKUP($A1085,'Z-scores'!$C$2:$UD$20,16,FALSE)&lt;-2),"",'Total-corrected counts'!R1085),"")</f>
        <v>7.4970298378581974</v>
      </c>
      <c r="S1085">
        <f>IFERROR(IF(OR(HLOOKUP($A1085,'Z-scores'!$C$2:$UD$20,17,FALSE)&gt;2,HLOOKUP($A1085,'Z-scores'!$C$2:$UD$20,17,FALSE)&lt;-2),"",'Total-corrected counts'!S1085),"")</f>
        <v>5.1841935837597397</v>
      </c>
      <c r="T1085">
        <f>IFERROR(IF(OR(HLOOKUP($A1085,'Z-scores'!$C$2:$UD$20,18,FALSE)&gt;2,HLOOKUP($A1085,'Z-scores'!$C$2:$UD$20,18,FALSE)&lt;-2),"",'Total-corrected counts'!T1085),"")</f>
        <v>13.934636075759061</v>
      </c>
      <c r="U1085">
        <f>IFERROR(IF(OR(HLOOKUP($A1085,'Z-scores'!$C$2:$UD$20,19,FALSE)&gt;2,HLOOKUP($A1085,'Z-scores'!$C$2:$UD$20,19,FALSE)&lt;-2),"",'Total-corrected counts'!U1085),"")</f>
        <v>12.753696141779095</v>
      </c>
      <c r="V1085">
        <f t="shared" si="64"/>
        <v>1</v>
      </c>
      <c r="W1085">
        <f t="shared" si="65"/>
        <v>0.50881955517960287</v>
      </c>
      <c r="X1085">
        <f t="shared" si="66"/>
        <v>6.9191856321606791</v>
      </c>
      <c r="Y1085">
        <f t="shared" si="67"/>
        <v>8.9870096320003494</v>
      </c>
    </row>
    <row r="1086" spans="1:25" x14ac:dyDescent="0.25">
      <c r="A1086">
        <v>1095</v>
      </c>
      <c r="B1086" t="s">
        <v>1147</v>
      </c>
      <c r="C1086">
        <v>117800</v>
      </c>
      <c r="D1086">
        <v>1040</v>
      </c>
      <c r="E1086" t="str">
        <f>IFERROR(IF(OR(HLOOKUP($A1086,'Z-scores'!$C$2:$UD$20,3,FALSE)&gt;2,HLOOKUP(A1086,'Z-scores'!$C$2:$UD$20,3,FALSE)&lt;-2),"",'Total-corrected counts'!E1086),"")</f>
        <v/>
      </c>
      <c r="F1086" t="str">
        <f>IFERROR(IF(OR(HLOOKUP($A1086,'Z-scores'!$C$2:$UD$20,4,FALSE)&gt;2,HLOOKUP($A1086,'Z-scores'!$C$2:$UD$20,4,FALSE)&lt;-2),"",'Total-corrected counts'!F1086),"")</f>
        <v/>
      </c>
      <c r="G1086" t="str">
        <f>IFERROR(IF(OR(HLOOKUP($A1086,'Z-scores'!$C$2:$UD$20,5,FALSE)&gt;2,HLOOKUP($A1086,'Z-scores'!$C$2:$UD$20,5,FALSE)&lt;-2),"",'Total-corrected counts'!G1086),"")</f>
        <v/>
      </c>
      <c r="H1086" t="str">
        <f>IFERROR(IF(OR(HLOOKUP($A1086,'Z-scores'!$C$2:$UD$20,6,FALSE)&gt;2,HLOOKUP($A1086,'Z-scores'!$C$2:$UD$20,6,FALSE)&lt;-2),"",'Total-corrected counts'!H1086),"")</f>
        <v/>
      </c>
      <c r="I1086" t="str">
        <f>IFERROR(IF(OR(HLOOKUP($A1086,'Z-scores'!$C$2:$UD$20,7,FALSE)&gt;2,HLOOKUP($A1086,'Z-scores'!$C$2:$UD$20,7,FALSE)&lt;-2),"",'Total-corrected counts'!I1086),"")</f>
        <v/>
      </c>
      <c r="J1086" t="str">
        <f>IFERROR(IF(OR(HLOOKUP($A1086,'Z-scores'!$C$2:$UD$20,8,FALSE)&gt;2,HLOOKUP($A1086,'Z-scores'!$C$2:$UD$20,8,FALSE)&lt;-2),"",'Total-corrected counts'!J1086),"")</f>
        <v/>
      </c>
      <c r="K1086" t="str">
        <f>IFERROR(IF(OR(HLOOKUP($A1086,'Z-scores'!$C$2:$UD$20,9,FALSE)&gt;2,HLOOKUP($A1086,'Z-scores'!$C$2:$UD$20,9,FALSE)&lt;-2),"",'Total-corrected counts'!K1086),"")</f>
        <v/>
      </c>
      <c r="L1086" t="str">
        <f>IFERROR(IF(OR(HLOOKUP($A1086,'Z-scores'!$C$2:$UD$20,10,FALSE)&gt;2,HLOOKUP($A1086,'Z-scores'!$C$2:$UD$20,10,FALSE)&lt;-2),"",'Total-corrected counts'!L1086),"")</f>
        <v/>
      </c>
      <c r="M1086" t="str">
        <f>IFERROR(IF(OR(HLOOKUP($A1086,'Z-scores'!$C$2:$UD$20,11,FALSE)&gt;2,HLOOKUP($A1086,'Z-scores'!$C$2:$UD$20,11,FALSE)&lt;-2),"",'Total-corrected counts'!M1086),"")</f>
        <v/>
      </c>
      <c r="N1086" t="str">
        <f>IFERROR(IF(OR(HLOOKUP($A1086,'Z-scores'!$C$2:$UD$20,12,FALSE)&gt;2,HLOOKUP($A1086,'Z-scores'!$C$2:$UD$20,12,FALSE)&lt;-2),"",'Total-corrected counts'!N1086),"")</f>
        <v/>
      </c>
      <c r="O1086" t="str">
        <f>IFERROR(IF(OR(HLOOKUP($A1086,'Z-scores'!$C$2:$UD$20,13,FALSE)&gt;2,HLOOKUP($A1086,'Z-scores'!$C$2:$UD$20,13,FALSE)&lt;-2),"",'Total-corrected counts'!O1086),"")</f>
        <v/>
      </c>
      <c r="P1086" t="str">
        <f>IFERROR(IF(OR(HLOOKUP($A1086,'Z-scores'!$C$2:$UD$20,14,FALSE)&gt;2,HLOOKUP($A1086,'Z-scores'!$C$2:$UD$20,14,FALSE)&lt;-2),"",'Total-corrected counts'!P1086),"")</f>
        <v/>
      </c>
      <c r="Q1086" t="str">
        <f>IFERROR(IF(OR(HLOOKUP($A1086,'Z-scores'!$C$2:$UD$20,15,FALSE)&gt;2,HLOOKUP($A1086,'Z-scores'!$C$2:$UD$20,15,FALSE)&lt;-2),"",'Total-corrected counts'!Q1086),"")</f>
        <v/>
      </c>
      <c r="R1086" t="str">
        <f>IFERROR(IF(OR(HLOOKUP($A1086,'Z-scores'!$C$2:$UD$20,16,FALSE)&gt;2,HLOOKUP($A1086,'Z-scores'!$C$2:$UD$20,16,FALSE)&lt;-2),"",'Total-corrected counts'!R1086),"")</f>
        <v/>
      </c>
      <c r="S1086" t="str">
        <f>IFERROR(IF(OR(HLOOKUP($A1086,'Z-scores'!$C$2:$UD$20,17,FALSE)&gt;2,HLOOKUP($A1086,'Z-scores'!$C$2:$UD$20,17,FALSE)&lt;-2),"",'Total-corrected counts'!S1086),"")</f>
        <v/>
      </c>
      <c r="T1086" t="str">
        <f>IFERROR(IF(OR(HLOOKUP($A1086,'Z-scores'!$C$2:$UD$20,18,FALSE)&gt;2,HLOOKUP($A1086,'Z-scores'!$C$2:$UD$20,18,FALSE)&lt;-2),"",'Total-corrected counts'!T1086),"")</f>
        <v/>
      </c>
      <c r="U1086" t="str">
        <f>IFERROR(IF(OR(HLOOKUP($A1086,'Z-scores'!$C$2:$UD$20,19,FALSE)&gt;2,HLOOKUP($A1086,'Z-scores'!$C$2:$UD$20,19,FALSE)&lt;-2),"",'Total-corrected counts'!U1086),"")</f>
        <v/>
      </c>
      <c r="V1086">
        <f t="shared" si="64"/>
        <v>1</v>
      </c>
      <c r="W1086" t="str">
        <f t="shared" si="65"/>
        <v/>
      </c>
      <c r="X1086" t="str">
        <f t="shared" si="66"/>
        <v/>
      </c>
      <c r="Y1086" t="str">
        <f t="shared" si="67"/>
        <v/>
      </c>
    </row>
    <row r="1087" spans="1:25" x14ac:dyDescent="0.25">
      <c r="A1087">
        <v>1096</v>
      </c>
      <c r="B1087" t="s">
        <v>1148</v>
      </c>
      <c r="C1087">
        <v>66500</v>
      </c>
      <c r="D1087">
        <v>127</v>
      </c>
      <c r="E1087" t="str">
        <f>IFERROR(IF(OR(HLOOKUP($A1087,'Z-scores'!$C$2:$UD$20,3,FALSE)&gt;2,HLOOKUP(A1087,'Z-scores'!$C$2:$UD$20,3,FALSE)&lt;-2),"",'Total-corrected counts'!E1087),"")</f>
        <v/>
      </c>
      <c r="F1087" t="str">
        <f>IFERROR(IF(OR(HLOOKUP($A1087,'Z-scores'!$C$2:$UD$20,4,FALSE)&gt;2,HLOOKUP($A1087,'Z-scores'!$C$2:$UD$20,4,FALSE)&lt;-2),"",'Total-corrected counts'!F1087),"")</f>
        <v/>
      </c>
      <c r="G1087" t="str">
        <f>IFERROR(IF(OR(HLOOKUP($A1087,'Z-scores'!$C$2:$UD$20,5,FALSE)&gt;2,HLOOKUP($A1087,'Z-scores'!$C$2:$UD$20,5,FALSE)&lt;-2),"",'Total-corrected counts'!G1087),"")</f>
        <v/>
      </c>
      <c r="H1087" t="str">
        <f>IFERROR(IF(OR(HLOOKUP($A1087,'Z-scores'!$C$2:$UD$20,6,FALSE)&gt;2,HLOOKUP($A1087,'Z-scores'!$C$2:$UD$20,6,FALSE)&lt;-2),"",'Total-corrected counts'!H1087),"")</f>
        <v/>
      </c>
      <c r="I1087" t="str">
        <f>IFERROR(IF(OR(HLOOKUP($A1087,'Z-scores'!$C$2:$UD$20,7,FALSE)&gt;2,HLOOKUP($A1087,'Z-scores'!$C$2:$UD$20,7,FALSE)&lt;-2),"",'Total-corrected counts'!I1087),"")</f>
        <v/>
      </c>
      <c r="J1087" t="str">
        <f>IFERROR(IF(OR(HLOOKUP($A1087,'Z-scores'!$C$2:$UD$20,8,FALSE)&gt;2,HLOOKUP($A1087,'Z-scores'!$C$2:$UD$20,8,FALSE)&lt;-2),"",'Total-corrected counts'!J1087),"")</f>
        <v/>
      </c>
      <c r="K1087" t="str">
        <f>IFERROR(IF(OR(HLOOKUP($A1087,'Z-scores'!$C$2:$UD$20,9,FALSE)&gt;2,HLOOKUP($A1087,'Z-scores'!$C$2:$UD$20,9,FALSE)&lt;-2),"",'Total-corrected counts'!K1087),"")</f>
        <v/>
      </c>
      <c r="L1087" t="str">
        <f>IFERROR(IF(OR(HLOOKUP($A1087,'Z-scores'!$C$2:$UD$20,10,FALSE)&gt;2,HLOOKUP($A1087,'Z-scores'!$C$2:$UD$20,10,FALSE)&lt;-2),"",'Total-corrected counts'!L1087),"")</f>
        <v/>
      </c>
      <c r="M1087" t="str">
        <f>IFERROR(IF(OR(HLOOKUP($A1087,'Z-scores'!$C$2:$UD$20,11,FALSE)&gt;2,HLOOKUP($A1087,'Z-scores'!$C$2:$UD$20,11,FALSE)&lt;-2),"",'Total-corrected counts'!M1087),"")</f>
        <v/>
      </c>
      <c r="N1087" t="str">
        <f>IFERROR(IF(OR(HLOOKUP($A1087,'Z-scores'!$C$2:$UD$20,12,FALSE)&gt;2,HLOOKUP($A1087,'Z-scores'!$C$2:$UD$20,12,FALSE)&lt;-2),"",'Total-corrected counts'!N1087),"")</f>
        <v/>
      </c>
      <c r="O1087" t="str">
        <f>IFERROR(IF(OR(HLOOKUP($A1087,'Z-scores'!$C$2:$UD$20,13,FALSE)&gt;2,HLOOKUP($A1087,'Z-scores'!$C$2:$UD$20,13,FALSE)&lt;-2),"",'Total-corrected counts'!O1087),"")</f>
        <v/>
      </c>
      <c r="P1087" t="str">
        <f>IFERROR(IF(OR(HLOOKUP($A1087,'Z-scores'!$C$2:$UD$20,14,FALSE)&gt;2,HLOOKUP($A1087,'Z-scores'!$C$2:$UD$20,14,FALSE)&lt;-2),"",'Total-corrected counts'!P1087),"")</f>
        <v/>
      </c>
      <c r="Q1087" t="str">
        <f>IFERROR(IF(OR(HLOOKUP($A1087,'Z-scores'!$C$2:$UD$20,15,FALSE)&gt;2,HLOOKUP($A1087,'Z-scores'!$C$2:$UD$20,15,FALSE)&lt;-2),"",'Total-corrected counts'!Q1087),"")</f>
        <v/>
      </c>
      <c r="R1087" t="str">
        <f>IFERROR(IF(OR(HLOOKUP($A1087,'Z-scores'!$C$2:$UD$20,16,FALSE)&gt;2,HLOOKUP($A1087,'Z-scores'!$C$2:$UD$20,16,FALSE)&lt;-2),"",'Total-corrected counts'!R1087),"")</f>
        <v/>
      </c>
      <c r="S1087" t="str">
        <f>IFERROR(IF(OR(HLOOKUP($A1087,'Z-scores'!$C$2:$UD$20,17,FALSE)&gt;2,HLOOKUP($A1087,'Z-scores'!$C$2:$UD$20,17,FALSE)&lt;-2),"",'Total-corrected counts'!S1087),"")</f>
        <v/>
      </c>
      <c r="T1087" t="str">
        <f>IFERROR(IF(OR(HLOOKUP($A1087,'Z-scores'!$C$2:$UD$20,18,FALSE)&gt;2,HLOOKUP($A1087,'Z-scores'!$C$2:$UD$20,18,FALSE)&lt;-2),"",'Total-corrected counts'!T1087),"")</f>
        <v/>
      </c>
      <c r="U1087" t="str">
        <f>IFERROR(IF(OR(HLOOKUP($A1087,'Z-scores'!$C$2:$UD$20,19,FALSE)&gt;2,HLOOKUP($A1087,'Z-scores'!$C$2:$UD$20,19,FALSE)&lt;-2),"",'Total-corrected counts'!U1087),"")</f>
        <v/>
      </c>
      <c r="V1087">
        <f t="shared" si="64"/>
        <v>1</v>
      </c>
      <c r="W1087" t="str">
        <f t="shared" si="65"/>
        <v/>
      </c>
      <c r="X1087" t="str">
        <f t="shared" si="66"/>
        <v/>
      </c>
      <c r="Y1087" t="str">
        <f t="shared" si="67"/>
        <v/>
      </c>
    </row>
    <row r="1088" spans="1:25" x14ac:dyDescent="0.25">
      <c r="A1088">
        <v>1097</v>
      </c>
      <c r="B1088" t="s">
        <v>542</v>
      </c>
      <c r="C1088">
        <v>70000</v>
      </c>
      <c r="D1088">
        <v>1129</v>
      </c>
      <c r="E1088" t="str">
        <f>IFERROR(IF(OR(HLOOKUP($A1088,'Z-scores'!$C$2:$UD$20,3,FALSE)&gt;2,HLOOKUP(A1088,'Z-scores'!$C$2:$UD$20,3,FALSE)&lt;-2),"",'Total-corrected counts'!E1088),"")</f>
        <v/>
      </c>
      <c r="F1088">
        <f>IFERROR(IF(OR(HLOOKUP($A1088,'Z-scores'!$C$2:$UD$20,4,FALSE)&gt;2,HLOOKUP($A1088,'Z-scores'!$C$2:$UD$20,4,FALSE)&lt;-2),"",'Total-corrected counts'!F1088),"")</f>
        <v>49.185115186355482</v>
      </c>
      <c r="G1088">
        <f>IFERROR(IF(OR(HLOOKUP($A1088,'Z-scores'!$C$2:$UD$20,5,FALSE)&gt;2,HLOOKUP($A1088,'Z-scores'!$C$2:$UD$20,5,FALSE)&lt;-2),"",'Total-corrected counts'!G1088),"")</f>
        <v>18.896736787393582</v>
      </c>
      <c r="H1088">
        <f>IFERROR(IF(OR(HLOOKUP($A1088,'Z-scores'!$C$2:$UD$20,6,FALSE)&gt;2,HLOOKUP($A1088,'Z-scores'!$C$2:$UD$20,6,FALSE)&lt;-2),"",'Total-corrected counts'!H1088),"")</f>
        <v>16.061694777540989</v>
      </c>
      <c r="I1088">
        <f>IFERROR(IF(OR(HLOOKUP($A1088,'Z-scores'!$C$2:$UD$20,7,FALSE)&gt;2,HLOOKUP($A1088,'Z-scores'!$C$2:$UD$20,7,FALSE)&lt;-2),"",'Total-corrected counts'!I1088),"")</f>
        <v>44.674438721951489</v>
      </c>
      <c r="J1088">
        <f>IFERROR(IF(OR(HLOOKUP($A1088,'Z-scores'!$C$2:$UD$20,8,FALSE)&gt;2,HLOOKUP($A1088,'Z-scores'!$C$2:$UD$20,8,FALSE)&lt;-2),"",'Total-corrected counts'!J1088),"")</f>
        <v>44.43109851465718</v>
      </c>
      <c r="K1088">
        <f>IFERROR(IF(OR(HLOOKUP($A1088,'Z-scores'!$C$2:$UD$20,9,FALSE)&gt;2,HLOOKUP($A1088,'Z-scores'!$C$2:$UD$20,9,FALSE)&lt;-2),"",'Total-corrected counts'!K1088),"")</f>
        <v>32.461118234015274</v>
      </c>
      <c r="L1088">
        <f>IFERROR(IF(OR(HLOOKUP($A1088,'Z-scores'!$C$2:$UD$20,10,FALSE)&gt;2,HLOOKUP($A1088,'Z-scores'!$C$2:$UD$20,10,FALSE)&lt;-2),"",'Total-corrected counts'!L1088),"")</f>
        <v>72.73551507539905</v>
      </c>
      <c r="M1088">
        <f>IFERROR(IF(OR(HLOOKUP($A1088,'Z-scores'!$C$2:$UD$20,11,FALSE)&gt;2,HLOOKUP($A1088,'Z-scores'!$C$2:$UD$20,11,FALSE)&lt;-2),"",'Total-corrected counts'!M1088),"")</f>
        <v>34.050497948215593</v>
      </c>
      <c r="N1088">
        <f>IFERROR(IF(OR(HLOOKUP($A1088,'Z-scores'!$C$2:$UD$20,12,FALSE)&gt;2,HLOOKUP($A1088,'Z-scores'!$C$2:$UD$20,12,FALSE)&lt;-2),"",'Total-corrected counts'!N1088),"")</f>
        <v>8.8617466713465003</v>
      </c>
      <c r="O1088">
        <f>IFERROR(IF(OR(HLOOKUP($A1088,'Z-scores'!$C$2:$UD$20,13,FALSE)&gt;2,HLOOKUP($A1088,'Z-scores'!$C$2:$UD$20,13,FALSE)&lt;-2),"",'Total-corrected counts'!O1088),"")</f>
        <v>38.903343028881025</v>
      </c>
      <c r="P1088">
        <f>IFERROR(IF(OR(HLOOKUP($A1088,'Z-scores'!$C$2:$UD$20,14,FALSE)&gt;2,HLOOKUP($A1088,'Z-scores'!$C$2:$UD$20,14,FALSE)&lt;-2),"",'Total-corrected counts'!P1088),"")</f>
        <v>64.687934990676752</v>
      </c>
      <c r="Q1088">
        <f>IFERROR(IF(OR(HLOOKUP($A1088,'Z-scores'!$C$2:$UD$20,15,FALSE)&gt;2,HLOOKUP($A1088,'Z-scores'!$C$2:$UD$20,15,FALSE)&lt;-2),"",'Total-corrected counts'!Q1088),"")</f>
        <v>2.6327901334727088</v>
      </c>
      <c r="R1088">
        <f>IFERROR(IF(OR(HLOOKUP($A1088,'Z-scores'!$C$2:$UD$20,16,FALSE)&gt;2,HLOOKUP($A1088,'Z-scores'!$C$2:$UD$20,16,FALSE)&lt;-2),"",'Total-corrected counts'!R1088),"")</f>
        <v>24.618787452592606</v>
      </c>
      <c r="S1088">
        <f>IFERROR(IF(OR(HLOOKUP($A1088,'Z-scores'!$C$2:$UD$20,17,FALSE)&gt;2,HLOOKUP($A1088,'Z-scores'!$C$2:$UD$20,17,FALSE)&lt;-2),"",'Total-corrected counts'!S1088),"")</f>
        <v>7.0190181191637109</v>
      </c>
      <c r="T1088">
        <f>IFERROR(IF(OR(HLOOKUP($A1088,'Z-scores'!$C$2:$UD$20,18,FALSE)&gt;2,HLOOKUP($A1088,'Z-scores'!$C$2:$UD$20,18,FALSE)&lt;-2),"",'Total-corrected counts'!T1088),"")</f>
        <v>42.757511559218763</v>
      </c>
      <c r="U1088">
        <f>IFERROR(IF(OR(HLOOKUP($A1088,'Z-scores'!$C$2:$UD$20,19,FALSE)&gt;2,HLOOKUP($A1088,'Z-scores'!$C$2:$UD$20,19,FALSE)&lt;-2),"",'Total-corrected counts'!U1088),"")</f>
        <v>25.030050815169044</v>
      </c>
      <c r="V1088">
        <f t="shared" si="64"/>
        <v>1</v>
      </c>
      <c r="W1088">
        <f t="shared" si="65"/>
        <v>0.23450218319477389</v>
      </c>
      <c r="X1088">
        <f t="shared" si="66"/>
        <v>39.062026905691084</v>
      </c>
      <c r="Y1088">
        <f t="shared" si="67"/>
        <v>26.813897846315136</v>
      </c>
    </row>
    <row r="1089" spans="1:25" x14ac:dyDescent="0.25">
      <c r="A1089">
        <v>1098</v>
      </c>
      <c r="B1089" t="s">
        <v>543</v>
      </c>
      <c r="C1089">
        <v>94400</v>
      </c>
      <c r="D1089">
        <v>395</v>
      </c>
      <c r="E1089" t="str">
        <f>IFERROR(IF(OR(HLOOKUP($A1089,'Z-scores'!$C$2:$UD$20,3,FALSE)&gt;2,HLOOKUP(A1089,'Z-scores'!$C$2:$UD$20,3,FALSE)&lt;-2),"",'Total-corrected counts'!E1089),"")</f>
        <v/>
      </c>
      <c r="F1089">
        <f>IFERROR(IF(OR(HLOOKUP($A1089,'Z-scores'!$C$2:$UD$20,4,FALSE)&gt;2,HLOOKUP($A1089,'Z-scores'!$C$2:$UD$20,4,FALSE)&lt;-2),"",'Total-corrected counts'!F1089),"")</f>
        <v>6.6362171757440924</v>
      </c>
      <c r="G1089">
        <f>IFERROR(IF(OR(HLOOKUP($A1089,'Z-scores'!$C$2:$UD$20,5,FALSE)&gt;2,HLOOKUP($A1089,'Z-scores'!$C$2:$UD$20,5,FALSE)&lt;-2),"",'Total-corrected counts'!G1089),"")</f>
        <v>4.9961521570081109</v>
      </c>
      <c r="H1089">
        <f>IFERROR(IF(OR(HLOOKUP($A1089,'Z-scores'!$C$2:$UD$20,6,FALSE)&gt;2,HLOOKUP($A1089,'Z-scores'!$C$2:$UD$20,6,FALSE)&lt;-2),"",'Total-corrected counts'!H1089),"")</f>
        <v>4.5092806720084662</v>
      </c>
      <c r="I1089">
        <f>IFERROR(IF(OR(HLOOKUP($A1089,'Z-scores'!$C$2:$UD$20,7,FALSE)&gt;2,HLOOKUP($A1089,'Z-scores'!$C$2:$UD$20,7,FALSE)&lt;-2),"",'Total-corrected counts'!I1089),"")</f>
        <v>3.3247239401672832</v>
      </c>
      <c r="J1089">
        <f>IFERROR(IF(OR(HLOOKUP($A1089,'Z-scores'!$C$2:$UD$20,8,FALSE)&gt;2,HLOOKUP($A1089,'Z-scores'!$C$2:$UD$20,8,FALSE)&lt;-2),"",'Total-corrected counts'!J1089),"")</f>
        <v>0</v>
      </c>
      <c r="K1089">
        <f>IFERROR(IF(OR(HLOOKUP($A1089,'Z-scores'!$C$2:$UD$20,9,FALSE)&gt;2,HLOOKUP($A1089,'Z-scores'!$C$2:$UD$20,9,FALSE)&lt;-2),"",'Total-corrected counts'!K1089),"")</f>
        <v>0</v>
      </c>
      <c r="L1089">
        <f>IFERROR(IF(OR(HLOOKUP($A1089,'Z-scores'!$C$2:$UD$20,10,FALSE)&gt;2,HLOOKUP($A1089,'Z-scores'!$C$2:$UD$20,10,FALSE)&lt;-2),"",'Total-corrected counts'!L1089),"")</f>
        <v>0</v>
      </c>
      <c r="M1089">
        <f>IFERROR(IF(OR(HLOOKUP($A1089,'Z-scores'!$C$2:$UD$20,11,FALSE)&gt;2,HLOOKUP($A1089,'Z-scores'!$C$2:$UD$20,11,FALSE)&lt;-2),"",'Total-corrected counts'!M1089),"")</f>
        <v>0</v>
      </c>
      <c r="N1089">
        <f>IFERROR(IF(OR(HLOOKUP($A1089,'Z-scores'!$C$2:$UD$20,12,FALSE)&gt;2,HLOOKUP($A1089,'Z-scores'!$C$2:$UD$20,12,FALSE)&lt;-2),"",'Total-corrected counts'!N1089),"")</f>
        <v>16.69710696503963</v>
      </c>
      <c r="O1089">
        <f>IFERROR(IF(OR(HLOOKUP($A1089,'Z-scores'!$C$2:$UD$20,13,FALSE)&gt;2,HLOOKUP($A1089,'Z-scores'!$C$2:$UD$20,13,FALSE)&lt;-2),"",'Total-corrected counts'!O1089),"")</f>
        <v>5.8422321365170804</v>
      </c>
      <c r="P1089">
        <f>IFERROR(IF(OR(HLOOKUP($A1089,'Z-scores'!$C$2:$UD$20,14,FALSE)&gt;2,HLOOKUP($A1089,'Z-scores'!$C$2:$UD$20,14,FALSE)&lt;-2),"",'Total-corrected counts'!P1089),"")</f>
        <v>1.7095120240665101E-2</v>
      </c>
      <c r="Q1089">
        <f>IFERROR(IF(OR(HLOOKUP($A1089,'Z-scores'!$C$2:$UD$20,15,FALSE)&gt;2,HLOOKUP($A1089,'Z-scores'!$C$2:$UD$20,15,FALSE)&lt;-2),"",'Total-corrected counts'!Q1089),"")</f>
        <v>6.8842586453027126</v>
      </c>
      <c r="R1089">
        <f>IFERROR(IF(OR(HLOOKUP($A1089,'Z-scores'!$C$2:$UD$20,16,FALSE)&gt;2,HLOOKUP($A1089,'Z-scores'!$C$2:$UD$20,16,FALSE)&lt;-2),"",'Total-corrected counts'!R1089),"")</f>
        <v>8.0139282072241545E-3</v>
      </c>
      <c r="S1089">
        <f>IFERROR(IF(OR(HLOOKUP($A1089,'Z-scores'!$C$2:$UD$20,17,FALSE)&gt;2,HLOOKUP($A1089,'Z-scores'!$C$2:$UD$20,17,FALSE)&lt;-2),"",'Total-corrected counts'!S1089),"")</f>
        <v>5.303620032809703</v>
      </c>
      <c r="T1089">
        <f>IFERROR(IF(OR(HLOOKUP($A1089,'Z-scores'!$C$2:$UD$20,18,FALSE)&gt;2,HLOOKUP($A1089,'Z-scores'!$C$2:$UD$20,18,FALSE)&lt;-2),"",'Total-corrected counts'!T1089),"")</f>
        <v>0</v>
      </c>
      <c r="U1089">
        <f>IFERROR(IF(OR(HLOOKUP($A1089,'Z-scores'!$C$2:$UD$20,19,FALSE)&gt;2,HLOOKUP($A1089,'Z-scores'!$C$2:$UD$20,19,FALSE)&lt;-2),"",'Total-corrected counts'!U1089),"")</f>
        <v>3.5800610129185957</v>
      </c>
      <c r="V1089">
        <f t="shared" si="64"/>
        <v>1</v>
      </c>
      <c r="W1089">
        <f t="shared" si="65"/>
        <v>0.30151501690483828</v>
      </c>
      <c r="X1089">
        <f t="shared" si="66"/>
        <v>2.433296743115994</v>
      </c>
      <c r="Y1089">
        <f t="shared" si="67"/>
        <v>4.7915484801294514</v>
      </c>
    </row>
    <row r="1090" spans="1:25" x14ac:dyDescent="0.25">
      <c r="A1090">
        <v>1099</v>
      </c>
      <c r="B1090" t="s">
        <v>1149</v>
      </c>
      <c r="C1090">
        <v>111100</v>
      </c>
      <c r="D1090">
        <v>768</v>
      </c>
      <c r="E1090" t="str">
        <f>IFERROR(IF(OR(HLOOKUP($A1090,'Z-scores'!$C$2:$UD$20,3,FALSE)&gt;2,HLOOKUP(A1090,'Z-scores'!$C$2:$UD$20,3,FALSE)&lt;-2),"",'Total-corrected counts'!E1090),"")</f>
        <v/>
      </c>
      <c r="F1090" t="str">
        <f>IFERROR(IF(OR(HLOOKUP($A1090,'Z-scores'!$C$2:$UD$20,4,FALSE)&gt;2,HLOOKUP($A1090,'Z-scores'!$C$2:$UD$20,4,FALSE)&lt;-2),"",'Total-corrected counts'!F1090),"")</f>
        <v/>
      </c>
      <c r="G1090" t="str">
        <f>IFERROR(IF(OR(HLOOKUP($A1090,'Z-scores'!$C$2:$UD$20,5,FALSE)&gt;2,HLOOKUP($A1090,'Z-scores'!$C$2:$UD$20,5,FALSE)&lt;-2),"",'Total-corrected counts'!G1090),"")</f>
        <v/>
      </c>
      <c r="H1090" t="str">
        <f>IFERROR(IF(OR(HLOOKUP($A1090,'Z-scores'!$C$2:$UD$20,6,FALSE)&gt;2,HLOOKUP($A1090,'Z-scores'!$C$2:$UD$20,6,FALSE)&lt;-2),"",'Total-corrected counts'!H1090),"")</f>
        <v/>
      </c>
      <c r="I1090" t="str">
        <f>IFERROR(IF(OR(HLOOKUP($A1090,'Z-scores'!$C$2:$UD$20,7,FALSE)&gt;2,HLOOKUP($A1090,'Z-scores'!$C$2:$UD$20,7,FALSE)&lt;-2),"",'Total-corrected counts'!I1090),"")</f>
        <v/>
      </c>
      <c r="J1090" t="str">
        <f>IFERROR(IF(OR(HLOOKUP($A1090,'Z-scores'!$C$2:$UD$20,8,FALSE)&gt;2,HLOOKUP($A1090,'Z-scores'!$C$2:$UD$20,8,FALSE)&lt;-2),"",'Total-corrected counts'!J1090),"")</f>
        <v/>
      </c>
      <c r="K1090" t="str">
        <f>IFERROR(IF(OR(HLOOKUP($A1090,'Z-scores'!$C$2:$UD$20,9,FALSE)&gt;2,HLOOKUP($A1090,'Z-scores'!$C$2:$UD$20,9,FALSE)&lt;-2),"",'Total-corrected counts'!K1090),"")</f>
        <v/>
      </c>
      <c r="L1090" t="str">
        <f>IFERROR(IF(OR(HLOOKUP($A1090,'Z-scores'!$C$2:$UD$20,10,FALSE)&gt;2,HLOOKUP($A1090,'Z-scores'!$C$2:$UD$20,10,FALSE)&lt;-2),"",'Total-corrected counts'!L1090),"")</f>
        <v/>
      </c>
      <c r="M1090" t="str">
        <f>IFERROR(IF(OR(HLOOKUP($A1090,'Z-scores'!$C$2:$UD$20,11,FALSE)&gt;2,HLOOKUP($A1090,'Z-scores'!$C$2:$UD$20,11,FALSE)&lt;-2),"",'Total-corrected counts'!M1090),"")</f>
        <v/>
      </c>
      <c r="N1090" t="str">
        <f>IFERROR(IF(OR(HLOOKUP($A1090,'Z-scores'!$C$2:$UD$20,12,FALSE)&gt;2,HLOOKUP($A1090,'Z-scores'!$C$2:$UD$20,12,FALSE)&lt;-2),"",'Total-corrected counts'!N1090),"")</f>
        <v/>
      </c>
      <c r="O1090" t="str">
        <f>IFERROR(IF(OR(HLOOKUP($A1090,'Z-scores'!$C$2:$UD$20,13,FALSE)&gt;2,HLOOKUP($A1090,'Z-scores'!$C$2:$UD$20,13,FALSE)&lt;-2),"",'Total-corrected counts'!O1090),"")</f>
        <v/>
      </c>
      <c r="P1090" t="str">
        <f>IFERROR(IF(OR(HLOOKUP($A1090,'Z-scores'!$C$2:$UD$20,14,FALSE)&gt;2,HLOOKUP($A1090,'Z-scores'!$C$2:$UD$20,14,FALSE)&lt;-2),"",'Total-corrected counts'!P1090),"")</f>
        <v/>
      </c>
      <c r="Q1090" t="str">
        <f>IFERROR(IF(OR(HLOOKUP($A1090,'Z-scores'!$C$2:$UD$20,15,FALSE)&gt;2,HLOOKUP($A1090,'Z-scores'!$C$2:$UD$20,15,FALSE)&lt;-2),"",'Total-corrected counts'!Q1090),"")</f>
        <v/>
      </c>
      <c r="R1090" t="str">
        <f>IFERROR(IF(OR(HLOOKUP($A1090,'Z-scores'!$C$2:$UD$20,16,FALSE)&gt;2,HLOOKUP($A1090,'Z-scores'!$C$2:$UD$20,16,FALSE)&lt;-2),"",'Total-corrected counts'!R1090),"")</f>
        <v/>
      </c>
      <c r="S1090" t="str">
        <f>IFERROR(IF(OR(HLOOKUP($A1090,'Z-scores'!$C$2:$UD$20,17,FALSE)&gt;2,HLOOKUP($A1090,'Z-scores'!$C$2:$UD$20,17,FALSE)&lt;-2),"",'Total-corrected counts'!S1090),"")</f>
        <v/>
      </c>
      <c r="T1090" t="str">
        <f>IFERROR(IF(OR(HLOOKUP($A1090,'Z-scores'!$C$2:$UD$20,18,FALSE)&gt;2,HLOOKUP($A1090,'Z-scores'!$C$2:$UD$20,18,FALSE)&lt;-2),"",'Total-corrected counts'!T1090),"")</f>
        <v/>
      </c>
      <c r="U1090" t="str">
        <f>IFERROR(IF(OR(HLOOKUP($A1090,'Z-scores'!$C$2:$UD$20,19,FALSE)&gt;2,HLOOKUP($A1090,'Z-scores'!$C$2:$UD$20,19,FALSE)&lt;-2),"",'Total-corrected counts'!U1090),"")</f>
        <v/>
      </c>
      <c r="V1090">
        <f t="shared" si="64"/>
        <v>1</v>
      </c>
      <c r="W1090" t="str">
        <f t="shared" si="65"/>
        <v/>
      </c>
      <c r="X1090" t="str">
        <f t="shared" si="66"/>
        <v/>
      </c>
      <c r="Y1090" t="str">
        <f t="shared" si="67"/>
        <v/>
      </c>
    </row>
    <row r="1091" spans="1:25" x14ac:dyDescent="0.25">
      <c r="A1091">
        <v>1100</v>
      </c>
      <c r="B1091" t="s">
        <v>1150</v>
      </c>
      <c r="C1091">
        <v>81900</v>
      </c>
      <c r="D1091">
        <v>323</v>
      </c>
      <c r="E1091" t="str">
        <f>IFERROR(IF(OR(HLOOKUP($A1091,'Z-scores'!$C$2:$UD$20,3,FALSE)&gt;2,HLOOKUP(A1091,'Z-scores'!$C$2:$UD$20,3,FALSE)&lt;-2),"",'Total-corrected counts'!E1091),"")</f>
        <v/>
      </c>
      <c r="F1091" t="str">
        <f>IFERROR(IF(OR(HLOOKUP($A1091,'Z-scores'!$C$2:$UD$20,4,FALSE)&gt;2,HLOOKUP($A1091,'Z-scores'!$C$2:$UD$20,4,FALSE)&lt;-2),"",'Total-corrected counts'!F1091),"")</f>
        <v/>
      </c>
      <c r="G1091" t="str">
        <f>IFERROR(IF(OR(HLOOKUP($A1091,'Z-scores'!$C$2:$UD$20,5,FALSE)&gt;2,HLOOKUP($A1091,'Z-scores'!$C$2:$UD$20,5,FALSE)&lt;-2),"",'Total-corrected counts'!G1091),"")</f>
        <v/>
      </c>
      <c r="H1091" t="str">
        <f>IFERROR(IF(OR(HLOOKUP($A1091,'Z-scores'!$C$2:$UD$20,6,FALSE)&gt;2,HLOOKUP($A1091,'Z-scores'!$C$2:$UD$20,6,FALSE)&lt;-2),"",'Total-corrected counts'!H1091),"")</f>
        <v/>
      </c>
      <c r="I1091" t="str">
        <f>IFERROR(IF(OR(HLOOKUP($A1091,'Z-scores'!$C$2:$UD$20,7,FALSE)&gt;2,HLOOKUP($A1091,'Z-scores'!$C$2:$UD$20,7,FALSE)&lt;-2),"",'Total-corrected counts'!I1091),"")</f>
        <v/>
      </c>
      <c r="J1091" t="str">
        <f>IFERROR(IF(OR(HLOOKUP($A1091,'Z-scores'!$C$2:$UD$20,8,FALSE)&gt;2,HLOOKUP($A1091,'Z-scores'!$C$2:$UD$20,8,FALSE)&lt;-2),"",'Total-corrected counts'!J1091),"")</f>
        <v/>
      </c>
      <c r="K1091" t="str">
        <f>IFERROR(IF(OR(HLOOKUP($A1091,'Z-scores'!$C$2:$UD$20,9,FALSE)&gt;2,HLOOKUP($A1091,'Z-scores'!$C$2:$UD$20,9,FALSE)&lt;-2),"",'Total-corrected counts'!K1091),"")</f>
        <v/>
      </c>
      <c r="L1091" t="str">
        <f>IFERROR(IF(OR(HLOOKUP($A1091,'Z-scores'!$C$2:$UD$20,10,FALSE)&gt;2,HLOOKUP($A1091,'Z-scores'!$C$2:$UD$20,10,FALSE)&lt;-2),"",'Total-corrected counts'!L1091),"")</f>
        <v/>
      </c>
      <c r="M1091" t="str">
        <f>IFERROR(IF(OR(HLOOKUP($A1091,'Z-scores'!$C$2:$UD$20,11,FALSE)&gt;2,HLOOKUP($A1091,'Z-scores'!$C$2:$UD$20,11,FALSE)&lt;-2),"",'Total-corrected counts'!M1091),"")</f>
        <v/>
      </c>
      <c r="N1091" t="str">
        <f>IFERROR(IF(OR(HLOOKUP($A1091,'Z-scores'!$C$2:$UD$20,12,FALSE)&gt;2,HLOOKUP($A1091,'Z-scores'!$C$2:$UD$20,12,FALSE)&lt;-2),"",'Total-corrected counts'!N1091),"")</f>
        <v/>
      </c>
      <c r="O1091" t="str">
        <f>IFERROR(IF(OR(HLOOKUP($A1091,'Z-scores'!$C$2:$UD$20,13,FALSE)&gt;2,HLOOKUP($A1091,'Z-scores'!$C$2:$UD$20,13,FALSE)&lt;-2),"",'Total-corrected counts'!O1091),"")</f>
        <v/>
      </c>
      <c r="P1091" t="str">
        <f>IFERROR(IF(OR(HLOOKUP($A1091,'Z-scores'!$C$2:$UD$20,14,FALSE)&gt;2,HLOOKUP($A1091,'Z-scores'!$C$2:$UD$20,14,FALSE)&lt;-2),"",'Total-corrected counts'!P1091),"")</f>
        <v/>
      </c>
      <c r="Q1091" t="str">
        <f>IFERROR(IF(OR(HLOOKUP($A1091,'Z-scores'!$C$2:$UD$20,15,FALSE)&gt;2,HLOOKUP($A1091,'Z-scores'!$C$2:$UD$20,15,FALSE)&lt;-2),"",'Total-corrected counts'!Q1091),"")</f>
        <v/>
      </c>
      <c r="R1091" t="str">
        <f>IFERROR(IF(OR(HLOOKUP($A1091,'Z-scores'!$C$2:$UD$20,16,FALSE)&gt;2,HLOOKUP($A1091,'Z-scores'!$C$2:$UD$20,16,FALSE)&lt;-2),"",'Total-corrected counts'!R1091),"")</f>
        <v/>
      </c>
      <c r="S1091" t="str">
        <f>IFERROR(IF(OR(HLOOKUP($A1091,'Z-scores'!$C$2:$UD$20,17,FALSE)&gt;2,HLOOKUP($A1091,'Z-scores'!$C$2:$UD$20,17,FALSE)&lt;-2),"",'Total-corrected counts'!S1091),"")</f>
        <v/>
      </c>
      <c r="T1091" t="str">
        <f>IFERROR(IF(OR(HLOOKUP($A1091,'Z-scores'!$C$2:$UD$20,18,FALSE)&gt;2,HLOOKUP($A1091,'Z-scores'!$C$2:$UD$20,18,FALSE)&lt;-2),"",'Total-corrected counts'!T1091),"")</f>
        <v/>
      </c>
      <c r="U1091" t="str">
        <f>IFERROR(IF(OR(HLOOKUP($A1091,'Z-scores'!$C$2:$UD$20,19,FALSE)&gt;2,HLOOKUP($A1091,'Z-scores'!$C$2:$UD$20,19,FALSE)&lt;-2),"",'Total-corrected counts'!U1091),"")</f>
        <v/>
      </c>
      <c r="V1091">
        <f t="shared" si="64"/>
        <v>1</v>
      </c>
      <c r="W1091" t="str">
        <f t="shared" si="65"/>
        <v/>
      </c>
      <c r="X1091" t="str">
        <f t="shared" si="66"/>
        <v/>
      </c>
      <c r="Y1091" t="str">
        <f t="shared" si="67"/>
        <v/>
      </c>
    </row>
    <row r="1092" spans="1:25" x14ac:dyDescent="0.25">
      <c r="A1092">
        <v>1101</v>
      </c>
      <c r="B1092" t="s">
        <v>544</v>
      </c>
      <c r="C1092">
        <v>23700</v>
      </c>
      <c r="D1092">
        <v>104</v>
      </c>
      <c r="E1092" t="str">
        <f>IFERROR(IF(OR(HLOOKUP($A1092,'Z-scores'!$C$2:$UD$20,3,FALSE)&gt;2,HLOOKUP(A1092,'Z-scores'!$C$2:$UD$20,3,FALSE)&lt;-2),"",'Total-corrected counts'!E1092),"")</f>
        <v/>
      </c>
      <c r="F1092">
        <f>IFERROR(IF(OR(HLOOKUP($A1092,'Z-scores'!$C$2:$UD$20,4,FALSE)&gt;2,HLOOKUP($A1092,'Z-scores'!$C$2:$UD$20,4,FALSE)&lt;-2),"",'Total-corrected counts'!F1092),"")</f>
        <v>33.779903992230132</v>
      </c>
      <c r="G1092">
        <f>IFERROR(IF(OR(HLOOKUP($A1092,'Z-scores'!$C$2:$UD$20,5,FALSE)&gt;2,HLOOKUP($A1092,'Z-scores'!$C$2:$UD$20,5,FALSE)&lt;-2),"",'Total-corrected counts'!G1092),"")</f>
        <v>17.728281847448137</v>
      </c>
      <c r="H1092">
        <f>IFERROR(IF(OR(HLOOKUP($A1092,'Z-scores'!$C$2:$UD$20,6,FALSE)&gt;2,HLOOKUP($A1092,'Z-scores'!$C$2:$UD$20,6,FALSE)&lt;-2),"",'Total-corrected counts'!H1092),"")</f>
        <v>24.842925559873265</v>
      </c>
      <c r="I1092">
        <f>IFERROR(IF(OR(HLOOKUP($A1092,'Z-scores'!$C$2:$UD$20,7,FALSE)&gt;2,HLOOKUP($A1092,'Z-scores'!$C$2:$UD$20,7,FALSE)&lt;-2),"",'Total-corrected counts'!I1092),"")</f>
        <v>10.639116608535305</v>
      </c>
      <c r="J1092">
        <f>IFERROR(IF(OR(HLOOKUP($A1092,'Z-scores'!$C$2:$UD$20,8,FALSE)&gt;2,HLOOKUP($A1092,'Z-scores'!$C$2:$UD$20,8,FALSE)&lt;-2),"",'Total-corrected counts'!J1092),"")</f>
        <v>18.850304030799514</v>
      </c>
      <c r="K1092">
        <f>IFERROR(IF(OR(HLOOKUP($A1092,'Z-scores'!$C$2:$UD$20,9,FALSE)&gt;2,HLOOKUP($A1092,'Z-scores'!$C$2:$UD$20,9,FALSE)&lt;-2),"",'Total-corrected counts'!K1092),"")</f>
        <v>9.9804894364234364</v>
      </c>
      <c r="L1092">
        <f>IFERROR(IF(OR(HLOOKUP($A1092,'Z-scores'!$C$2:$UD$20,10,FALSE)&gt;2,HLOOKUP($A1092,'Z-scores'!$C$2:$UD$20,10,FALSE)&lt;-2),"",'Total-corrected counts'!L1092),"")</f>
        <v>25.065397580245431</v>
      </c>
      <c r="M1092">
        <f>IFERROR(IF(OR(HLOOKUP($A1092,'Z-scores'!$C$2:$UD$20,11,FALSE)&gt;2,HLOOKUP($A1092,'Z-scores'!$C$2:$UD$20,11,FALSE)&lt;-2),"",'Total-corrected counts'!M1092),"")</f>
        <v>13.643237405232258</v>
      </c>
      <c r="N1092">
        <f>IFERROR(IF(OR(HLOOKUP($A1092,'Z-scores'!$C$2:$UD$20,12,FALSE)&gt;2,HLOOKUP($A1092,'Z-scores'!$C$2:$UD$20,12,FALSE)&lt;-2),"",'Total-corrected counts'!N1092),"")</f>
        <v>23.331961763441768</v>
      </c>
      <c r="O1092">
        <f>IFERROR(IF(OR(HLOOKUP($A1092,'Z-scores'!$C$2:$UD$20,13,FALSE)&gt;2,HLOOKUP($A1092,'Z-scores'!$C$2:$UD$20,13,FALSE)&lt;-2),"",'Total-corrected counts'!O1092),"")</f>
        <v>7.8143220167008414</v>
      </c>
      <c r="P1092">
        <f>IFERROR(IF(OR(HLOOKUP($A1092,'Z-scores'!$C$2:$UD$20,14,FALSE)&gt;2,HLOOKUP($A1092,'Z-scores'!$C$2:$UD$20,14,FALSE)&lt;-2),"",'Total-corrected counts'!P1092),"")</f>
        <v>8.8766411849653544</v>
      </c>
      <c r="Q1092">
        <f>IFERROR(IF(OR(HLOOKUP($A1092,'Z-scores'!$C$2:$UD$20,15,FALSE)&gt;2,HLOOKUP($A1092,'Z-scores'!$C$2:$UD$20,15,FALSE)&lt;-2),"",'Total-corrected counts'!Q1092),"")</f>
        <v>10.765186323532852</v>
      </c>
      <c r="R1092">
        <f>IFERROR(IF(OR(HLOOKUP($A1092,'Z-scores'!$C$2:$UD$20,16,FALSE)&gt;2,HLOOKUP($A1092,'Z-scores'!$C$2:$UD$20,16,FALSE)&lt;-2),"",'Total-corrected counts'!R1092),"")</f>
        <v>16.777158701823769</v>
      </c>
      <c r="S1092">
        <f>IFERROR(IF(OR(HLOOKUP($A1092,'Z-scores'!$C$2:$UD$20,17,FALSE)&gt;2,HLOOKUP($A1092,'Z-scores'!$C$2:$UD$20,17,FALSE)&lt;-2),"",'Total-corrected counts'!S1092),"")</f>
        <v>13.397476193423078</v>
      </c>
      <c r="T1092">
        <f>IFERROR(IF(OR(HLOOKUP($A1092,'Z-scores'!$C$2:$UD$20,18,FALSE)&gt;2,HLOOKUP($A1092,'Z-scores'!$C$2:$UD$20,18,FALSE)&lt;-2),"",'Total-corrected counts'!T1092),"")</f>
        <v>28.101229718747152</v>
      </c>
      <c r="U1092">
        <f>IFERROR(IF(OR(HLOOKUP($A1092,'Z-scores'!$C$2:$UD$20,19,FALSE)&gt;2,HLOOKUP($A1092,'Z-scores'!$C$2:$UD$20,19,FALSE)&lt;-2),"",'Total-corrected counts'!U1092),"")</f>
        <v>11.443176837656166</v>
      </c>
      <c r="V1092">
        <f t="shared" ref="V1092:V1155" si="68">IFERROR(IF(AND(X1092=0,Y1092=0),0,1),0)</f>
        <v>1</v>
      </c>
      <c r="W1092">
        <f t="shared" ref="W1092:W1155" si="69">IFERROR(_xlfn.T.TEST(E1092:M1092,N1092:U1092,2,2),"")</f>
        <v>0.28977127497813848</v>
      </c>
      <c r="X1092">
        <f t="shared" ref="X1092:X1155" si="70">IFERROR(AVERAGE(E1092:M1092),"")</f>
        <v>19.316207057598437</v>
      </c>
      <c r="Y1092">
        <f t="shared" ref="Y1092:Y1155" si="71">IFERROR(AVERAGE(N1092:U1092),"")</f>
        <v>15.063394092536372</v>
      </c>
    </row>
    <row r="1093" spans="1:25" x14ac:dyDescent="0.25">
      <c r="A1093">
        <v>1102</v>
      </c>
      <c r="B1093" t="s">
        <v>545</v>
      </c>
      <c r="C1093">
        <v>6100</v>
      </c>
      <c r="D1093">
        <v>345</v>
      </c>
      <c r="E1093" t="str">
        <f>IFERROR(IF(OR(HLOOKUP($A1093,'Z-scores'!$C$2:$UD$20,3,FALSE)&gt;2,HLOOKUP(A1093,'Z-scores'!$C$2:$UD$20,3,FALSE)&lt;-2),"",'Total-corrected counts'!E1093),"")</f>
        <v/>
      </c>
      <c r="F1093">
        <f>IFERROR(IF(OR(HLOOKUP($A1093,'Z-scores'!$C$2:$UD$20,4,FALSE)&gt;2,HLOOKUP($A1093,'Z-scores'!$C$2:$UD$20,4,FALSE)&lt;-2),"",'Total-corrected counts'!F1093),"")</f>
        <v>27.529227245731985</v>
      </c>
      <c r="G1093">
        <f>IFERROR(IF(OR(HLOOKUP($A1093,'Z-scores'!$C$2:$UD$20,5,FALSE)&gt;2,HLOOKUP($A1093,'Z-scores'!$C$2:$UD$20,5,FALSE)&lt;-2),"",'Total-corrected counts'!G1093),"")</f>
        <v>0.95692430426566644</v>
      </c>
      <c r="H1093">
        <f>IFERROR(IF(OR(HLOOKUP($A1093,'Z-scores'!$C$2:$UD$20,6,FALSE)&gt;2,HLOOKUP($A1093,'Z-scores'!$C$2:$UD$20,6,FALSE)&lt;-2),"",'Total-corrected counts'!H1093),"")</f>
        <v>23.502705917418737</v>
      </c>
      <c r="I1093">
        <f>IFERROR(IF(OR(HLOOKUP($A1093,'Z-scores'!$C$2:$UD$20,7,FALSE)&gt;2,HLOOKUP($A1093,'Z-scores'!$C$2:$UD$20,7,FALSE)&lt;-2),"",'Total-corrected counts'!I1093),"")</f>
        <v>1.366830953179883</v>
      </c>
      <c r="J1093">
        <f>IFERROR(IF(OR(HLOOKUP($A1093,'Z-scores'!$C$2:$UD$20,8,FALSE)&gt;2,HLOOKUP($A1093,'Z-scores'!$C$2:$UD$20,8,FALSE)&lt;-2),"",'Total-corrected counts'!J1093),"")</f>
        <v>48.119308667688323</v>
      </c>
      <c r="K1093">
        <f>IFERROR(IF(OR(HLOOKUP($A1093,'Z-scores'!$C$2:$UD$20,9,FALSE)&gt;2,HLOOKUP($A1093,'Z-scores'!$C$2:$UD$20,9,FALSE)&lt;-2),"",'Total-corrected counts'!K1093),"")</f>
        <v>20.322203021350131</v>
      </c>
      <c r="L1093">
        <f>IFERROR(IF(OR(HLOOKUP($A1093,'Z-scores'!$C$2:$UD$20,10,FALSE)&gt;2,HLOOKUP($A1093,'Z-scores'!$C$2:$UD$20,10,FALSE)&lt;-2),"",'Total-corrected counts'!L1093),"")</f>
        <v>33.250017198284759</v>
      </c>
      <c r="M1093">
        <f>IFERROR(IF(OR(HLOOKUP($A1093,'Z-scores'!$C$2:$UD$20,11,FALSE)&gt;2,HLOOKUP($A1093,'Z-scores'!$C$2:$UD$20,11,FALSE)&lt;-2),"",'Total-corrected counts'!M1093),"")</f>
        <v>42.302790482079487</v>
      </c>
      <c r="N1093">
        <f>IFERROR(IF(OR(HLOOKUP($A1093,'Z-scores'!$C$2:$UD$20,12,FALSE)&gt;2,HLOOKUP($A1093,'Z-scores'!$C$2:$UD$20,12,FALSE)&lt;-2),"",'Total-corrected counts'!N1093),"")</f>
        <v>36.839939626487002</v>
      </c>
      <c r="O1093">
        <f>IFERROR(IF(OR(HLOOKUP($A1093,'Z-scores'!$C$2:$UD$20,13,FALSE)&gt;2,HLOOKUP($A1093,'Z-scores'!$C$2:$UD$20,13,FALSE)&lt;-2),"",'Total-corrected counts'!O1093),"")</f>
        <v>28.383286773839316</v>
      </c>
      <c r="P1093">
        <f>IFERROR(IF(OR(HLOOKUP($A1093,'Z-scores'!$C$2:$UD$20,14,FALSE)&gt;2,HLOOKUP($A1093,'Z-scores'!$C$2:$UD$20,14,FALSE)&lt;-2),"",'Total-corrected counts'!P1093),"")</f>
        <v>46.601297776053073</v>
      </c>
      <c r="Q1093">
        <f>IFERROR(IF(OR(HLOOKUP($A1093,'Z-scores'!$C$2:$UD$20,15,FALSE)&gt;2,HLOOKUP($A1093,'Z-scores'!$C$2:$UD$20,15,FALSE)&lt;-2),"",'Total-corrected counts'!Q1093),"")</f>
        <v>3.2861121295566771</v>
      </c>
      <c r="R1093">
        <f>IFERROR(IF(OR(HLOOKUP($A1093,'Z-scores'!$C$2:$UD$20,16,FALSE)&gt;2,HLOOKUP($A1093,'Z-scores'!$C$2:$UD$20,16,FALSE)&lt;-2),"",'Total-corrected counts'!R1093),"")</f>
        <v>18.993009851121251</v>
      </c>
      <c r="S1093">
        <f>IFERROR(IF(OR(HLOOKUP($A1093,'Z-scores'!$C$2:$UD$20,17,FALSE)&gt;2,HLOOKUP($A1093,'Z-scores'!$C$2:$UD$20,17,FALSE)&lt;-2),"",'Total-corrected counts'!S1093),"")</f>
        <v>18.082250081155699</v>
      </c>
      <c r="T1093">
        <f>IFERROR(IF(OR(HLOOKUP($A1093,'Z-scores'!$C$2:$UD$20,18,FALSE)&gt;2,HLOOKUP($A1093,'Z-scores'!$C$2:$UD$20,18,FALSE)&lt;-2),"",'Total-corrected counts'!T1093),"")</f>
        <v>28.281641159925293</v>
      </c>
      <c r="U1093">
        <f>IFERROR(IF(OR(HLOOKUP($A1093,'Z-scores'!$C$2:$UD$20,19,FALSE)&gt;2,HLOOKUP($A1093,'Z-scores'!$C$2:$UD$20,19,FALSE)&lt;-2),"",'Total-corrected counts'!U1093),"")</f>
        <v>55.493115434185455</v>
      </c>
      <c r="V1093">
        <f t="shared" si="68"/>
        <v>1</v>
      </c>
      <c r="W1093">
        <f t="shared" si="69"/>
        <v>0.57798902132177532</v>
      </c>
      <c r="X1093">
        <f t="shared" si="70"/>
        <v>24.668750973749873</v>
      </c>
      <c r="Y1093">
        <f t="shared" si="71"/>
        <v>29.495081604040472</v>
      </c>
    </row>
    <row r="1094" spans="1:25" x14ac:dyDescent="0.25">
      <c r="A1094">
        <v>1103</v>
      </c>
      <c r="B1094" t="s">
        <v>1151</v>
      </c>
      <c r="C1094">
        <v>117900</v>
      </c>
      <c r="D1094">
        <v>1040</v>
      </c>
      <c r="E1094" t="str">
        <f>IFERROR(IF(OR(HLOOKUP($A1094,'Z-scores'!$C$2:$UD$20,3,FALSE)&gt;2,HLOOKUP(A1094,'Z-scores'!$C$2:$UD$20,3,FALSE)&lt;-2),"",'Total-corrected counts'!E1094),"")</f>
        <v/>
      </c>
      <c r="F1094" t="str">
        <f>IFERROR(IF(OR(HLOOKUP($A1094,'Z-scores'!$C$2:$UD$20,4,FALSE)&gt;2,HLOOKUP($A1094,'Z-scores'!$C$2:$UD$20,4,FALSE)&lt;-2),"",'Total-corrected counts'!F1094),"")</f>
        <v/>
      </c>
      <c r="G1094" t="str">
        <f>IFERROR(IF(OR(HLOOKUP($A1094,'Z-scores'!$C$2:$UD$20,5,FALSE)&gt;2,HLOOKUP($A1094,'Z-scores'!$C$2:$UD$20,5,FALSE)&lt;-2),"",'Total-corrected counts'!G1094),"")</f>
        <v/>
      </c>
      <c r="H1094" t="str">
        <f>IFERROR(IF(OR(HLOOKUP($A1094,'Z-scores'!$C$2:$UD$20,6,FALSE)&gt;2,HLOOKUP($A1094,'Z-scores'!$C$2:$UD$20,6,FALSE)&lt;-2),"",'Total-corrected counts'!H1094),"")</f>
        <v/>
      </c>
      <c r="I1094" t="str">
        <f>IFERROR(IF(OR(HLOOKUP($A1094,'Z-scores'!$C$2:$UD$20,7,FALSE)&gt;2,HLOOKUP($A1094,'Z-scores'!$C$2:$UD$20,7,FALSE)&lt;-2),"",'Total-corrected counts'!I1094),"")</f>
        <v/>
      </c>
      <c r="J1094" t="str">
        <f>IFERROR(IF(OR(HLOOKUP($A1094,'Z-scores'!$C$2:$UD$20,8,FALSE)&gt;2,HLOOKUP($A1094,'Z-scores'!$C$2:$UD$20,8,FALSE)&lt;-2),"",'Total-corrected counts'!J1094),"")</f>
        <v/>
      </c>
      <c r="K1094" t="str">
        <f>IFERROR(IF(OR(HLOOKUP($A1094,'Z-scores'!$C$2:$UD$20,9,FALSE)&gt;2,HLOOKUP($A1094,'Z-scores'!$C$2:$UD$20,9,FALSE)&lt;-2),"",'Total-corrected counts'!K1094),"")</f>
        <v/>
      </c>
      <c r="L1094" t="str">
        <f>IFERROR(IF(OR(HLOOKUP($A1094,'Z-scores'!$C$2:$UD$20,10,FALSE)&gt;2,HLOOKUP($A1094,'Z-scores'!$C$2:$UD$20,10,FALSE)&lt;-2),"",'Total-corrected counts'!L1094),"")</f>
        <v/>
      </c>
      <c r="M1094" t="str">
        <f>IFERROR(IF(OR(HLOOKUP($A1094,'Z-scores'!$C$2:$UD$20,11,FALSE)&gt;2,HLOOKUP($A1094,'Z-scores'!$C$2:$UD$20,11,FALSE)&lt;-2),"",'Total-corrected counts'!M1094),"")</f>
        <v/>
      </c>
      <c r="N1094" t="str">
        <f>IFERROR(IF(OR(HLOOKUP($A1094,'Z-scores'!$C$2:$UD$20,12,FALSE)&gt;2,HLOOKUP($A1094,'Z-scores'!$C$2:$UD$20,12,FALSE)&lt;-2),"",'Total-corrected counts'!N1094),"")</f>
        <v/>
      </c>
      <c r="O1094" t="str">
        <f>IFERROR(IF(OR(HLOOKUP($A1094,'Z-scores'!$C$2:$UD$20,13,FALSE)&gt;2,HLOOKUP($A1094,'Z-scores'!$C$2:$UD$20,13,FALSE)&lt;-2),"",'Total-corrected counts'!O1094),"")</f>
        <v/>
      </c>
      <c r="P1094" t="str">
        <f>IFERROR(IF(OR(HLOOKUP($A1094,'Z-scores'!$C$2:$UD$20,14,FALSE)&gt;2,HLOOKUP($A1094,'Z-scores'!$C$2:$UD$20,14,FALSE)&lt;-2),"",'Total-corrected counts'!P1094),"")</f>
        <v/>
      </c>
      <c r="Q1094" t="str">
        <f>IFERROR(IF(OR(HLOOKUP($A1094,'Z-scores'!$C$2:$UD$20,15,FALSE)&gt;2,HLOOKUP($A1094,'Z-scores'!$C$2:$UD$20,15,FALSE)&lt;-2),"",'Total-corrected counts'!Q1094),"")</f>
        <v/>
      </c>
      <c r="R1094" t="str">
        <f>IFERROR(IF(OR(HLOOKUP($A1094,'Z-scores'!$C$2:$UD$20,16,FALSE)&gt;2,HLOOKUP($A1094,'Z-scores'!$C$2:$UD$20,16,FALSE)&lt;-2),"",'Total-corrected counts'!R1094),"")</f>
        <v/>
      </c>
      <c r="S1094" t="str">
        <f>IFERROR(IF(OR(HLOOKUP($A1094,'Z-scores'!$C$2:$UD$20,17,FALSE)&gt;2,HLOOKUP($A1094,'Z-scores'!$C$2:$UD$20,17,FALSE)&lt;-2),"",'Total-corrected counts'!S1094),"")</f>
        <v/>
      </c>
      <c r="T1094" t="str">
        <f>IFERROR(IF(OR(HLOOKUP($A1094,'Z-scores'!$C$2:$UD$20,18,FALSE)&gt;2,HLOOKUP($A1094,'Z-scores'!$C$2:$UD$20,18,FALSE)&lt;-2),"",'Total-corrected counts'!T1094),"")</f>
        <v/>
      </c>
      <c r="U1094" t="str">
        <f>IFERROR(IF(OR(HLOOKUP($A1094,'Z-scores'!$C$2:$UD$20,19,FALSE)&gt;2,HLOOKUP($A1094,'Z-scores'!$C$2:$UD$20,19,FALSE)&lt;-2),"",'Total-corrected counts'!U1094),"")</f>
        <v/>
      </c>
      <c r="V1094">
        <f t="shared" si="68"/>
        <v>1</v>
      </c>
      <c r="W1094" t="str">
        <f t="shared" si="69"/>
        <v/>
      </c>
      <c r="X1094" t="str">
        <f t="shared" si="70"/>
        <v/>
      </c>
      <c r="Y1094" t="str">
        <f t="shared" si="71"/>
        <v/>
      </c>
    </row>
    <row r="1095" spans="1:25" x14ac:dyDescent="0.25">
      <c r="A1095">
        <v>1104</v>
      </c>
      <c r="B1095" t="s">
        <v>1152</v>
      </c>
      <c r="C1095">
        <v>66600</v>
      </c>
      <c r="D1095">
        <v>127</v>
      </c>
      <c r="E1095" t="str">
        <f>IFERROR(IF(OR(HLOOKUP($A1095,'Z-scores'!$C$2:$UD$20,3,FALSE)&gt;2,HLOOKUP(A1095,'Z-scores'!$C$2:$UD$20,3,FALSE)&lt;-2),"",'Total-corrected counts'!E1095),"")</f>
        <v/>
      </c>
      <c r="F1095" t="str">
        <f>IFERROR(IF(OR(HLOOKUP($A1095,'Z-scores'!$C$2:$UD$20,4,FALSE)&gt;2,HLOOKUP($A1095,'Z-scores'!$C$2:$UD$20,4,FALSE)&lt;-2),"",'Total-corrected counts'!F1095),"")</f>
        <v/>
      </c>
      <c r="G1095" t="str">
        <f>IFERROR(IF(OR(HLOOKUP($A1095,'Z-scores'!$C$2:$UD$20,5,FALSE)&gt;2,HLOOKUP($A1095,'Z-scores'!$C$2:$UD$20,5,FALSE)&lt;-2),"",'Total-corrected counts'!G1095),"")</f>
        <v/>
      </c>
      <c r="H1095" t="str">
        <f>IFERROR(IF(OR(HLOOKUP($A1095,'Z-scores'!$C$2:$UD$20,6,FALSE)&gt;2,HLOOKUP($A1095,'Z-scores'!$C$2:$UD$20,6,FALSE)&lt;-2),"",'Total-corrected counts'!H1095),"")</f>
        <v/>
      </c>
      <c r="I1095" t="str">
        <f>IFERROR(IF(OR(HLOOKUP($A1095,'Z-scores'!$C$2:$UD$20,7,FALSE)&gt;2,HLOOKUP($A1095,'Z-scores'!$C$2:$UD$20,7,FALSE)&lt;-2),"",'Total-corrected counts'!I1095),"")</f>
        <v/>
      </c>
      <c r="J1095" t="str">
        <f>IFERROR(IF(OR(HLOOKUP($A1095,'Z-scores'!$C$2:$UD$20,8,FALSE)&gt;2,HLOOKUP($A1095,'Z-scores'!$C$2:$UD$20,8,FALSE)&lt;-2),"",'Total-corrected counts'!J1095),"")</f>
        <v/>
      </c>
      <c r="K1095" t="str">
        <f>IFERROR(IF(OR(HLOOKUP($A1095,'Z-scores'!$C$2:$UD$20,9,FALSE)&gt;2,HLOOKUP($A1095,'Z-scores'!$C$2:$UD$20,9,FALSE)&lt;-2),"",'Total-corrected counts'!K1095),"")</f>
        <v/>
      </c>
      <c r="L1095" t="str">
        <f>IFERROR(IF(OR(HLOOKUP($A1095,'Z-scores'!$C$2:$UD$20,10,FALSE)&gt;2,HLOOKUP($A1095,'Z-scores'!$C$2:$UD$20,10,FALSE)&lt;-2),"",'Total-corrected counts'!L1095),"")</f>
        <v/>
      </c>
      <c r="M1095" t="str">
        <f>IFERROR(IF(OR(HLOOKUP($A1095,'Z-scores'!$C$2:$UD$20,11,FALSE)&gt;2,HLOOKUP($A1095,'Z-scores'!$C$2:$UD$20,11,FALSE)&lt;-2),"",'Total-corrected counts'!M1095),"")</f>
        <v/>
      </c>
      <c r="N1095" t="str">
        <f>IFERROR(IF(OR(HLOOKUP($A1095,'Z-scores'!$C$2:$UD$20,12,FALSE)&gt;2,HLOOKUP($A1095,'Z-scores'!$C$2:$UD$20,12,FALSE)&lt;-2),"",'Total-corrected counts'!N1095),"")</f>
        <v/>
      </c>
      <c r="O1095" t="str">
        <f>IFERROR(IF(OR(HLOOKUP($A1095,'Z-scores'!$C$2:$UD$20,13,FALSE)&gt;2,HLOOKUP($A1095,'Z-scores'!$C$2:$UD$20,13,FALSE)&lt;-2),"",'Total-corrected counts'!O1095),"")</f>
        <v/>
      </c>
      <c r="P1095" t="str">
        <f>IFERROR(IF(OR(HLOOKUP($A1095,'Z-scores'!$C$2:$UD$20,14,FALSE)&gt;2,HLOOKUP($A1095,'Z-scores'!$C$2:$UD$20,14,FALSE)&lt;-2),"",'Total-corrected counts'!P1095),"")</f>
        <v/>
      </c>
      <c r="Q1095" t="str">
        <f>IFERROR(IF(OR(HLOOKUP($A1095,'Z-scores'!$C$2:$UD$20,15,FALSE)&gt;2,HLOOKUP($A1095,'Z-scores'!$C$2:$UD$20,15,FALSE)&lt;-2),"",'Total-corrected counts'!Q1095),"")</f>
        <v/>
      </c>
      <c r="R1095" t="str">
        <f>IFERROR(IF(OR(HLOOKUP($A1095,'Z-scores'!$C$2:$UD$20,16,FALSE)&gt;2,HLOOKUP($A1095,'Z-scores'!$C$2:$UD$20,16,FALSE)&lt;-2),"",'Total-corrected counts'!R1095),"")</f>
        <v/>
      </c>
      <c r="S1095" t="str">
        <f>IFERROR(IF(OR(HLOOKUP($A1095,'Z-scores'!$C$2:$UD$20,17,FALSE)&gt;2,HLOOKUP($A1095,'Z-scores'!$C$2:$UD$20,17,FALSE)&lt;-2),"",'Total-corrected counts'!S1095),"")</f>
        <v/>
      </c>
      <c r="T1095" t="str">
        <f>IFERROR(IF(OR(HLOOKUP($A1095,'Z-scores'!$C$2:$UD$20,18,FALSE)&gt;2,HLOOKUP($A1095,'Z-scores'!$C$2:$UD$20,18,FALSE)&lt;-2),"",'Total-corrected counts'!T1095),"")</f>
        <v/>
      </c>
      <c r="U1095" t="str">
        <f>IFERROR(IF(OR(HLOOKUP($A1095,'Z-scores'!$C$2:$UD$20,19,FALSE)&gt;2,HLOOKUP($A1095,'Z-scores'!$C$2:$UD$20,19,FALSE)&lt;-2),"",'Total-corrected counts'!U1095),"")</f>
        <v/>
      </c>
      <c r="V1095">
        <f t="shared" si="68"/>
        <v>1</v>
      </c>
      <c r="W1095" t="str">
        <f t="shared" si="69"/>
        <v/>
      </c>
      <c r="X1095" t="str">
        <f t="shared" si="70"/>
        <v/>
      </c>
      <c r="Y1095" t="str">
        <f t="shared" si="71"/>
        <v/>
      </c>
    </row>
    <row r="1096" spans="1:25" x14ac:dyDescent="0.25">
      <c r="A1096">
        <v>1105</v>
      </c>
      <c r="B1096" t="s">
        <v>546</v>
      </c>
      <c r="C1096">
        <v>50700</v>
      </c>
      <c r="D1096">
        <v>278</v>
      </c>
      <c r="E1096" t="str">
        <f>IFERROR(IF(OR(HLOOKUP($A1096,'Z-scores'!$C$2:$UD$20,3,FALSE)&gt;2,HLOOKUP(A1096,'Z-scores'!$C$2:$UD$20,3,FALSE)&lt;-2),"",'Total-corrected counts'!E1096),"")</f>
        <v/>
      </c>
      <c r="F1096">
        <f>IFERROR(IF(OR(HLOOKUP($A1096,'Z-scores'!$C$2:$UD$20,4,FALSE)&gt;2,HLOOKUP($A1096,'Z-scores'!$C$2:$UD$20,4,FALSE)&lt;-2),"",'Total-corrected counts'!F1096),"")</f>
        <v>1.7308304376786201</v>
      </c>
      <c r="G1096">
        <f>IFERROR(IF(OR(HLOOKUP($A1096,'Z-scores'!$C$2:$UD$20,5,FALSE)&gt;2,HLOOKUP($A1096,'Z-scores'!$C$2:$UD$20,5,FALSE)&lt;-2),"",'Total-corrected counts'!G1096),"")</f>
        <v>2.4477116414374414</v>
      </c>
      <c r="H1096">
        <f>IFERROR(IF(OR(HLOOKUP($A1096,'Z-scores'!$C$2:$UD$20,6,FALSE)&gt;2,HLOOKUP($A1096,'Z-scores'!$C$2:$UD$20,6,FALSE)&lt;-2),"",'Total-corrected counts'!H1096),"")</f>
        <v>3.2737656891206974</v>
      </c>
      <c r="I1096">
        <f>IFERROR(IF(OR(HLOOKUP($A1096,'Z-scores'!$C$2:$UD$20,7,FALSE)&gt;2,HLOOKUP($A1096,'Z-scores'!$C$2:$UD$20,7,FALSE)&lt;-2),"",'Total-corrected counts'!I1096),"")</f>
        <v>10.786882116987185</v>
      </c>
      <c r="J1096">
        <f>IFERROR(IF(OR(HLOOKUP($A1096,'Z-scores'!$C$2:$UD$20,8,FALSE)&gt;2,HLOOKUP($A1096,'Z-scores'!$C$2:$UD$20,8,FALSE)&lt;-2),"",'Total-corrected counts'!J1096),"")</f>
        <v>2.4505888316263036</v>
      </c>
      <c r="K1096">
        <f>IFERROR(IF(OR(HLOOKUP($A1096,'Z-scores'!$C$2:$UD$20,9,FALSE)&gt;2,HLOOKUP($A1096,'Z-scores'!$C$2:$UD$20,9,FALSE)&lt;-2),"",'Total-corrected counts'!K1096),"")</f>
        <v>3.6791348458665474</v>
      </c>
      <c r="L1096">
        <f>IFERROR(IF(OR(HLOOKUP($A1096,'Z-scores'!$C$2:$UD$20,10,FALSE)&gt;2,HLOOKUP($A1096,'Z-scores'!$C$2:$UD$20,10,FALSE)&lt;-2),"",'Total-corrected counts'!L1096),"")</f>
        <v>12.113766212690747</v>
      </c>
      <c r="M1096">
        <f>IFERROR(IF(OR(HLOOKUP($A1096,'Z-scores'!$C$2:$UD$20,11,FALSE)&gt;2,HLOOKUP($A1096,'Z-scores'!$C$2:$UD$20,11,FALSE)&lt;-2),"",'Total-corrected counts'!M1096),"")</f>
        <v>3.414265085199967</v>
      </c>
      <c r="N1096">
        <f>IFERROR(IF(OR(HLOOKUP($A1096,'Z-scores'!$C$2:$UD$20,12,FALSE)&gt;2,HLOOKUP($A1096,'Z-scores'!$C$2:$UD$20,12,FALSE)&lt;-2),"",'Total-corrected counts'!N1096),"")</f>
        <v>3.6015164858729829</v>
      </c>
      <c r="O1096">
        <f>IFERROR(IF(OR(HLOOKUP($A1096,'Z-scores'!$C$2:$UD$20,13,FALSE)&gt;2,HLOOKUP($A1096,'Z-scores'!$C$2:$UD$20,13,FALSE)&lt;-2),"",'Total-corrected counts'!O1096),"")</f>
        <v>2.9547694791831778</v>
      </c>
      <c r="P1096">
        <f>IFERROR(IF(OR(HLOOKUP($A1096,'Z-scores'!$C$2:$UD$20,14,FALSE)&gt;2,HLOOKUP($A1096,'Z-scores'!$C$2:$UD$20,14,FALSE)&lt;-2),"",'Total-corrected counts'!P1096),"")</f>
        <v>3.0044673822968919</v>
      </c>
      <c r="Q1096">
        <f>IFERROR(IF(OR(HLOOKUP($A1096,'Z-scores'!$C$2:$UD$20,15,FALSE)&gt;2,HLOOKUP($A1096,'Z-scores'!$C$2:$UD$20,15,FALSE)&lt;-2),"",'Total-corrected counts'!Q1096),"")</f>
        <v>0.27303008791568834</v>
      </c>
      <c r="R1096">
        <f>IFERROR(IF(OR(HLOOKUP($A1096,'Z-scores'!$C$2:$UD$20,16,FALSE)&gt;2,HLOOKUP($A1096,'Z-scores'!$C$2:$UD$20,16,FALSE)&lt;-2),"",'Total-corrected counts'!R1096),"")</f>
        <v>2.5764779186225661</v>
      </c>
      <c r="S1096">
        <f>IFERROR(IF(OR(HLOOKUP($A1096,'Z-scores'!$C$2:$UD$20,17,FALSE)&gt;2,HLOOKUP($A1096,'Z-scores'!$C$2:$UD$20,17,FALSE)&lt;-2),"",'Total-corrected counts'!S1096),"")</f>
        <v>3.7076483955056574</v>
      </c>
      <c r="T1096">
        <f>IFERROR(IF(OR(HLOOKUP($A1096,'Z-scores'!$C$2:$UD$20,18,FALSE)&gt;2,HLOOKUP($A1096,'Z-scores'!$C$2:$UD$20,18,FALSE)&lt;-2),"",'Total-corrected counts'!T1096),"")</f>
        <v>10.438090525306571</v>
      </c>
      <c r="U1096">
        <f>IFERROR(IF(OR(HLOOKUP($A1096,'Z-scores'!$C$2:$UD$20,19,FALSE)&gt;2,HLOOKUP($A1096,'Z-scores'!$C$2:$UD$20,19,FALSE)&lt;-2),"",'Total-corrected counts'!U1096),"")</f>
        <v>4.022686738152168</v>
      </c>
      <c r="V1096">
        <f t="shared" si="68"/>
        <v>1</v>
      </c>
      <c r="W1096">
        <f t="shared" si="69"/>
        <v>0.52003211199691501</v>
      </c>
      <c r="X1096">
        <f t="shared" si="70"/>
        <v>4.9871181075759381</v>
      </c>
      <c r="Y1096">
        <f t="shared" si="71"/>
        <v>3.8223358766069628</v>
      </c>
    </row>
    <row r="1097" spans="1:25" x14ac:dyDescent="0.25">
      <c r="A1097">
        <v>1106</v>
      </c>
      <c r="B1097" t="s">
        <v>547</v>
      </c>
      <c r="C1097">
        <v>10000</v>
      </c>
      <c r="D1097">
        <v>677</v>
      </c>
      <c r="E1097">
        <f>IFERROR(IF(OR(HLOOKUP($A1097,'Z-scores'!$C$2:$UD$20,3,FALSE)&gt;2,HLOOKUP(A1097,'Z-scores'!$C$2:$UD$20,3,FALSE)&lt;-2),"",'Total-corrected counts'!E1097),"")</f>
        <v>3.8794613805876756</v>
      </c>
      <c r="F1097">
        <f>IFERROR(IF(OR(HLOOKUP($A1097,'Z-scores'!$C$2:$UD$20,4,FALSE)&gt;2,HLOOKUP($A1097,'Z-scores'!$C$2:$UD$20,4,FALSE)&lt;-2),"",'Total-corrected counts'!F1097),"")</f>
        <v>16.020435283347606</v>
      </c>
      <c r="G1097">
        <f>IFERROR(IF(OR(HLOOKUP($A1097,'Z-scores'!$C$2:$UD$20,5,FALSE)&gt;2,HLOOKUP($A1097,'Z-scores'!$C$2:$UD$20,5,FALSE)&lt;-2),"",'Total-corrected counts'!G1097),"")</f>
        <v>14.243062802438443</v>
      </c>
      <c r="H1097">
        <f>IFERROR(IF(OR(HLOOKUP($A1097,'Z-scores'!$C$2:$UD$20,6,FALSE)&gt;2,HLOOKUP($A1097,'Z-scores'!$C$2:$UD$20,6,FALSE)&lt;-2),"",'Total-corrected counts'!H1097),"")</f>
        <v>18.853819032654592</v>
      </c>
      <c r="I1097">
        <f>IFERROR(IF(OR(HLOOKUP($A1097,'Z-scores'!$C$2:$UD$20,7,FALSE)&gt;2,HLOOKUP($A1097,'Z-scores'!$C$2:$UD$20,7,FALSE)&lt;-2),"",'Total-corrected counts'!I1097),"")</f>
        <v>23.069890007049644</v>
      </c>
      <c r="J1097">
        <f>IFERROR(IF(OR(HLOOKUP($A1097,'Z-scores'!$C$2:$UD$20,8,FALSE)&gt;2,HLOOKUP($A1097,'Z-scores'!$C$2:$UD$20,8,FALSE)&lt;-2),"",'Total-corrected counts'!J1097),"")</f>
        <v>24.560126700866434</v>
      </c>
      <c r="K1097">
        <f>IFERROR(IF(OR(HLOOKUP($A1097,'Z-scores'!$C$2:$UD$20,9,FALSE)&gt;2,HLOOKUP($A1097,'Z-scores'!$C$2:$UD$20,9,FALSE)&lt;-2),"",'Total-corrected counts'!K1097),"")</f>
        <v>15.644127320363454</v>
      </c>
      <c r="L1097">
        <f>IFERROR(IF(OR(HLOOKUP($A1097,'Z-scores'!$C$2:$UD$20,10,FALSE)&gt;2,HLOOKUP($A1097,'Z-scores'!$C$2:$UD$20,10,FALSE)&lt;-2),"",'Total-corrected counts'!L1097),"")</f>
        <v>11.020131694763078</v>
      </c>
      <c r="M1097">
        <f>IFERROR(IF(OR(HLOOKUP($A1097,'Z-scores'!$C$2:$UD$20,11,FALSE)&gt;2,HLOOKUP($A1097,'Z-scores'!$C$2:$UD$20,11,FALSE)&lt;-2),"",'Total-corrected counts'!M1097),"")</f>
        <v>20.020218347090225</v>
      </c>
      <c r="N1097">
        <f>IFERROR(IF(OR(HLOOKUP($A1097,'Z-scores'!$C$2:$UD$20,12,FALSE)&gt;2,HLOOKUP($A1097,'Z-scores'!$C$2:$UD$20,12,FALSE)&lt;-2),"",'Total-corrected counts'!N1097),"")</f>
        <v>5.0494544114911282</v>
      </c>
      <c r="O1097">
        <f>IFERROR(IF(OR(HLOOKUP($A1097,'Z-scores'!$C$2:$UD$20,13,FALSE)&gt;2,HLOOKUP($A1097,'Z-scores'!$C$2:$UD$20,13,FALSE)&lt;-2),"",'Total-corrected counts'!O1097),"")</f>
        <v>26.700616227607441</v>
      </c>
      <c r="P1097">
        <f>IFERROR(IF(OR(HLOOKUP($A1097,'Z-scores'!$C$2:$UD$20,14,FALSE)&gt;2,HLOOKUP($A1097,'Z-scores'!$C$2:$UD$20,14,FALSE)&lt;-2),"",'Total-corrected counts'!P1097),"")</f>
        <v>11.445183001125285</v>
      </c>
      <c r="Q1097">
        <f>IFERROR(IF(OR(HLOOKUP($A1097,'Z-scores'!$C$2:$UD$20,15,FALSE)&gt;2,HLOOKUP($A1097,'Z-scores'!$C$2:$UD$20,15,FALSE)&lt;-2),"",'Total-corrected counts'!Q1097),"")</f>
        <v>14.070800602226365</v>
      </c>
      <c r="R1097">
        <f>IFERROR(IF(OR(HLOOKUP($A1097,'Z-scores'!$C$2:$UD$20,16,FALSE)&gt;2,HLOOKUP($A1097,'Z-scores'!$C$2:$UD$20,16,FALSE)&lt;-2),"",'Total-corrected counts'!R1097),"")</f>
        <v>17.762871871312338</v>
      </c>
      <c r="S1097">
        <f>IFERROR(IF(OR(HLOOKUP($A1097,'Z-scores'!$C$2:$UD$20,17,FALSE)&gt;2,HLOOKUP($A1097,'Z-scores'!$C$2:$UD$20,17,FALSE)&lt;-2),"",'Total-corrected counts'!S1097),"")</f>
        <v>17.137695438669635</v>
      </c>
      <c r="T1097">
        <f>IFERROR(IF(OR(HLOOKUP($A1097,'Z-scores'!$C$2:$UD$20,18,FALSE)&gt;2,HLOOKUP($A1097,'Z-scores'!$C$2:$UD$20,18,FALSE)&lt;-2),"",'Total-corrected counts'!T1097),"")</f>
        <v>6.7783155756929094</v>
      </c>
      <c r="U1097">
        <f>IFERROR(IF(OR(HLOOKUP($A1097,'Z-scores'!$C$2:$UD$20,19,FALSE)&gt;2,HLOOKUP($A1097,'Z-scores'!$C$2:$UD$20,19,FALSE)&lt;-2),"",'Total-corrected counts'!U1097),"")</f>
        <v>7.4638847784484668</v>
      </c>
      <c r="V1097">
        <f t="shared" si="68"/>
        <v>1</v>
      </c>
      <c r="W1097">
        <f t="shared" si="69"/>
        <v>0.36483816370296418</v>
      </c>
      <c r="X1097">
        <f t="shared" si="70"/>
        <v>16.36791917435124</v>
      </c>
      <c r="Y1097">
        <f t="shared" si="71"/>
        <v>13.301102738321696</v>
      </c>
    </row>
    <row r="1098" spans="1:25" x14ac:dyDescent="0.25">
      <c r="A1098">
        <v>1107</v>
      </c>
      <c r="B1098" t="s">
        <v>548</v>
      </c>
      <c r="C1098">
        <v>94500</v>
      </c>
      <c r="D1098">
        <v>395</v>
      </c>
      <c r="E1098" t="str">
        <f>IFERROR(IF(OR(HLOOKUP($A1098,'Z-scores'!$C$2:$UD$20,3,FALSE)&gt;2,HLOOKUP(A1098,'Z-scores'!$C$2:$UD$20,3,FALSE)&lt;-2),"",'Total-corrected counts'!E1098),"")</f>
        <v/>
      </c>
      <c r="F1098">
        <f>IFERROR(IF(OR(HLOOKUP($A1098,'Z-scores'!$C$2:$UD$20,4,FALSE)&gt;2,HLOOKUP($A1098,'Z-scores'!$C$2:$UD$20,4,FALSE)&lt;-2),"",'Total-corrected counts'!F1098),"")</f>
        <v>11.082236593856948</v>
      </c>
      <c r="G1098">
        <f>IFERROR(IF(OR(HLOOKUP($A1098,'Z-scores'!$C$2:$UD$20,5,FALSE)&gt;2,HLOOKUP($A1098,'Z-scores'!$C$2:$UD$20,5,FALSE)&lt;-2),"",'Total-corrected counts'!G1098),"")</f>
        <v>12.853004339399897</v>
      </c>
      <c r="H1098">
        <f>IFERROR(IF(OR(HLOOKUP($A1098,'Z-scores'!$C$2:$UD$20,6,FALSE)&gt;2,HLOOKUP($A1098,'Z-scores'!$C$2:$UD$20,6,FALSE)&lt;-2),"",'Total-corrected counts'!H1098),"")</f>
        <v>0.31411397870028013</v>
      </c>
      <c r="I1098">
        <f>IFERROR(IF(OR(HLOOKUP($A1098,'Z-scores'!$C$2:$UD$20,7,FALSE)&gt;2,HLOOKUP($A1098,'Z-scores'!$C$2:$UD$20,7,FALSE)&lt;-2),"",'Total-corrected counts'!I1098),"")</f>
        <v>0</v>
      </c>
      <c r="J1098">
        <f>IFERROR(IF(OR(HLOOKUP($A1098,'Z-scores'!$C$2:$UD$20,8,FALSE)&gt;2,HLOOKUP($A1098,'Z-scores'!$C$2:$UD$20,8,FALSE)&lt;-2),"",'Total-corrected counts'!J1098),"")</f>
        <v>0</v>
      </c>
      <c r="K1098">
        <f>IFERROR(IF(OR(HLOOKUP($A1098,'Z-scores'!$C$2:$UD$20,9,FALSE)&gt;2,HLOOKUP($A1098,'Z-scores'!$C$2:$UD$20,9,FALSE)&lt;-2),"",'Total-corrected counts'!K1098),"")</f>
        <v>0</v>
      </c>
      <c r="L1098">
        <f>IFERROR(IF(OR(HLOOKUP($A1098,'Z-scores'!$C$2:$UD$20,10,FALSE)&gt;2,HLOOKUP($A1098,'Z-scores'!$C$2:$UD$20,10,FALSE)&lt;-2),"",'Total-corrected counts'!L1098),"")</f>
        <v>0</v>
      </c>
      <c r="M1098">
        <f>IFERROR(IF(OR(HLOOKUP($A1098,'Z-scores'!$C$2:$UD$20,11,FALSE)&gt;2,HLOOKUP($A1098,'Z-scores'!$C$2:$UD$20,11,FALSE)&lt;-2),"",'Total-corrected counts'!M1098),"")</f>
        <v>0</v>
      </c>
      <c r="N1098">
        <f>IFERROR(IF(OR(HLOOKUP($A1098,'Z-scores'!$C$2:$UD$20,12,FALSE)&gt;2,HLOOKUP($A1098,'Z-scores'!$C$2:$UD$20,12,FALSE)&lt;-2),"",'Total-corrected counts'!N1098),"")</f>
        <v>7.0289138541083407</v>
      </c>
      <c r="O1098">
        <f>IFERROR(IF(OR(HLOOKUP($A1098,'Z-scores'!$C$2:$UD$20,13,FALSE)&gt;2,HLOOKUP($A1098,'Z-scores'!$C$2:$UD$20,13,FALSE)&lt;-2),"",'Total-corrected counts'!O1098),"")</f>
        <v>12.798392174639664</v>
      </c>
      <c r="P1098">
        <f>IFERROR(IF(OR(HLOOKUP($A1098,'Z-scores'!$C$2:$UD$20,14,FALSE)&gt;2,HLOOKUP($A1098,'Z-scores'!$C$2:$UD$20,14,FALSE)&lt;-2),"",'Total-corrected counts'!P1098),"")</f>
        <v>0</v>
      </c>
      <c r="Q1098">
        <f>IFERROR(IF(OR(HLOOKUP($A1098,'Z-scores'!$C$2:$UD$20,15,FALSE)&gt;2,HLOOKUP($A1098,'Z-scores'!$C$2:$UD$20,15,FALSE)&lt;-2),"",'Total-corrected counts'!Q1098),"")</f>
        <v>12.110834613974459</v>
      </c>
      <c r="R1098">
        <f>IFERROR(IF(OR(HLOOKUP($A1098,'Z-scores'!$C$2:$UD$20,16,FALSE)&gt;2,HLOOKUP($A1098,'Z-scores'!$C$2:$UD$20,16,FALSE)&lt;-2),"",'Total-corrected counts'!R1098),"")</f>
        <v>0</v>
      </c>
      <c r="S1098">
        <f>IFERROR(IF(OR(HLOOKUP($A1098,'Z-scores'!$C$2:$UD$20,17,FALSE)&gt;2,HLOOKUP($A1098,'Z-scores'!$C$2:$UD$20,17,FALSE)&lt;-2),"",'Total-corrected counts'!S1098),"")</f>
        <v>0</v>
      </c>
      <c r="T1098">
        <f>IFERROR(IF(OR(HLOOKUP($A1098,'Z-scores'!$C$2:$UD$20,18,FALSE)&gt;2,HLOOKUP($A1098,'Z-scores'!$C$2:$UD$20,18,FALSE)&lt;-2),"",'Total-corrected counts'!T1098),"")</f>
        <v>0</v>
      </c>
      <c r="U1098">
        <f>IFERROR(IF(OR(HLOOKUP($A1098,'Z-scores'!$C$2:$UD$20,19,FALSE)&gt;2,HLOOKUP($A1098,'Z-scores'!$C$2:$UD$20,19,FALSE)&lt;-2),"",'Total-corrected counts'!U1098),"")</f>
        <v>18.251801964043167</v>
      </c>
      <c r="V1098">
        <f t="shared" si="68"/>
        <v>1</v>
      </c>
      <c r="W1098">
        <f t="shared" si="69"/>
        <v>0.33583853260778862</v>
      </c>
      <c r="X1098">
        <f t="shared" si="70"/>
        <v>3.0311693639946404</v>
      </c>
      <c r="Y1098">
        <f t="shared" si="71"/>
        <v>6.2737428258457042</v>
      </c>
    </row>
    <row r="1099" spans="1:25" x14ac:dyDescent="0.25">
      <c r="A1099">
        <v>1108</v>
      </c>
      <c r="B1099" t="s">
        <v>1153</v>
      </c>
      <c r="C1099">
        <v>106500</v>
      </c>
      <c r="D1099">
        <v>776</v>
      </c>
      <c r="E1099" t="str">
        <f>IFERROR(IF(OR(HLOOKUP($A1099,'Z-scores'!$C$2:$UD$20,3,FALSE)&gt;2,HLOOKUP(A1099,'Z-scores'!$C$2:$UD$20,3,FALSE)&lt;-2),"",'Total-corrected counts'!E1099),"")</f>
        <v/>
      </c>
      <c r="F1099" t="str">
        <f>IFERROR(IF(OR(HLOOKUP($A1099,'Z-scores'!$C$2:$UD$20,4,FALSE)&gt;2,HLOOKUP($A1099,'Z-scores'!$C$2:$UD$20,4,FALSE)&lt;-2),"",'Total-corrected counts'!F1099),"")</f>
        <v/>
      </c>
      <c r="G1099" t="str">
        <f>IFERROR(IF(OR(HLOOKUP($A1099,'Z-scores'!$C$2:$UD$20,5,FALSE)&gt;2,HLOOKUP($A1099,'Z-scores'!$C$2:$UD$20,5,FALSE)&lt;-2),"",'Total-corrected counts'!G1099),"")</f>
        <v/>
      </c>
      <c r="H1099" t="str">
        <f>IFERROR(IF(OR(HLOOKUP($A1099,'Z-scores'!$C$2:$UD$20,6,FALSE)&gt;2,HLOOKUP($A1099,'Z-scores'!$C$2:$UD$20,6,FALSE)&lt;-2),"",'Total-corrected counts'!H1099),"")</f>
        <v/>
      </c>
      <c r="I1099" t="str">
        <f>IFERROR(IF(OR(HLOOKUP($A1099,'Z-scores'!$C$2:$UD$20,7,FALSE)&gt;2,HLOOKUP($A1099,'Z-scores'!$C$2:$UD$20,7,FALSE)&lt;-2),"",'Total-corrected counts'!I1099),"")</f>
        <v/>
      </c>
      <c r="J1099" t="str">
        <f>IFERROR(IF(OR(HLOOKUP($A1099,'Z-scores'!$C$2:$UD$20,8,FALSE)&gt;2,HLOOKUP($A1099,'Z-scores'!$C$2:$UD$20,8,FALSE)&lt;-2),"",'Total-corrected counts'!J1099),"")</f>
        <v/>
      </c>
      <c r="K1099" t="str">
        <f>IFERROR(IF(OR(HLOOKUP($A1099,'Z-scores'!$C$2:$UD$20,9,FALSE)&gt;2,HLOOKUP($A1099,'Z-scores'!$C$2:$UD$20,9,FALSE)&lt;-2),"",'Total-corrected counts'!K1099),"")</f>
        <v/>
      </c>
      <c r="L1099" t="str">
        <f>IFERROR(IF(OR(HLOOKUP($A1099,'Z-scores'!$C$2:$UD$20,10,FALSE)&gt;2,HLOOKUP($A1099,'Z-scores'!$C$2:$UD$20,10,FALSE)&lt;-2),"",'Total-corrected counts'!L1099),"")</f>
        <v/>
      </c>
      <c r="M1099" t="str">
        <f>IFERROR(IF(OR(HLOOKUP($A1099,'Z-scores'!$C$2:$UD$20,11,FALSE)&gt;2,HLOOKUP($A1099,'Z-scores'!$C$2:$UD$20,11,FALSE)&lt;-2),"",'Total-corrected counts'!M1099),"")</f>
        <v/>
      </c>
      <c r="N1099" t="str">
        <f>IFERROR(IF(OR(HLOOKUP($A1099,'Z-scores'!$C$2:$UD$20,12,FALSE)&gt;2,HLOOKUP($A1099,'Z-scores'!$C$2:$UD$20,12,FALSE)&lt;-2),"",'Total-corrected counts'!N1099),"")</f>
        <v/>
      </c>
      <c r="O1099" t="str">
        <f>IFERROR(IF(OR(HLOOKUP($A1099,'Z-scores'!$C$2:$UD$20,13,FALSE)&gt;2,HLOOKUP($A1099,'Z-scores'!$C$2:$UD$20,13,FALSE)&lt;-2),"",'Total-corrected counts'!O1099),"")</f>
        <v/>
      </c>
      <c r="P1099" t="str">
        <f>IFERROR(IF(OR(HLOOKUP($A1099,'Z-scores'!$C$2:$UD$20,14,FALSE)&gt;2,HLOOKUP($A1099,'Z-scores'!$C$2:$UD$20,14,FALSE)&lt;-2),"",'Total-corrected counts'!P1099),"")</f>
        <v/>
      </c>
      <c r="Q1099" t="str">
        <f>IFERROR(IF(OR(HLOOKUP($A1099,'Z-scores'!$C$2:$UD$20,15,FALSE)&gt;2,HLOOKUP($A1099,'Z-scores'!$C$2:$UD$20,15,FALSE)&lt;-2),"",'Total-corrected counts'!Q1099),"")</f>
        <v/>
      </c>
      <c r="R1099" t="str">
        <f>IFERROR(IF(OR(HLOOKUP($A1099,'Z-scores'!$C$2:$UD$20,16,FALSE)&gt;2,HLOOKUP($A1099,'Z-scores'!$C$2:$UD$20,16,FALSE)&lt;-2),"",'Total-corrected counts'!R1099),"")</f>
        <v/>
      </c>
      <c r="S1099" t="str">
        <f>IFERROR(IF(OR(HLOOKUP($A1099,'Z-scores'!$C$2:$UD$20,17,FALSE)&gt;2,HLOOKUP($A1099,'Z-scores'!$C$2:$UD$20,17,FALSE)&lt;-2),"",'Total-corrected counts'!S1099),"")</f>
        <v/>
      </c>
      <c r="T1099" t="str">
        <f>IFERROR(IF(OR(HLOOKUP($A1099,'Z-scores'!$C$2:$UD$20,18,FALSE)&gt;2,HLOOKUP($A1099,'Z-scores'!$C$2:$UD$20,18,FALSE)&lt;-2),"",'Total-corrected counts'!T1099),"")</f>
        <v/>
      </c>
      <c r="U1099" t="str">
        <f>IFERROR(IF(OR(HLOOKUP($A1099,'Z-scores'!$C$2:$UD$20,19,FALSE)&gt;2,HLOOKUP($A1099,'Z-scores'!$C$2:$UD$20,19,FALSE)&lt;-2),"",'Total-corrected counts'!U1099),"")</f>
        <v/>
      </c>
      <c r="V1099">
        <f t="shared" si="68"/>
        <v>1</v>
      </c>
      <c r="W1099" t="str">
        <f t="shared" si="69"/>
        <v/>
      </c>
      <c r="X1099" t="str">
        <f t="shared" si="70"/>
        <v/>
      </c>
      <c r="Y1099" t="str">
        <f t="shared" si="71"/>
        <v/>
      </c>
    </row>
    <row r="1100" spans="1:25" x14ac:dyDescent="0.25">
      <c r="A1100">
        <v>1109</v>
      </c>
      <c r="B1100" t="s">
        <v>549</v>
      </c>
      <c r="C1100">
        <v>73200</v>
      </c>
      <c r="D1100">
        <v>141</v>
      </c>
      <c r="E1100">
        <f>IFERROR(IF(OR(HLOOKUP($A1100,'Z-scores'!$C$2:$UD$20,3,FALSE)&gt;2,HLOOKUP(A1100,'Z-scores'!$C$2:$UD$20,3,FALSE)&lt;-2),"",'Total-corrected counts'!E1100),"")</f>
        <v>1.867819634370571E-3</v>
      </c>
      <c r="F1100">
        <f>IFERROR(IF(OR(HLOOKUP($A1100,'Z-scores'!$C$2:$UD$20,4,FALSE)&gt;2,HLOOKUP($A1100,'Z-scores'!$C$2:$UD$20,4,FALSE)&lt;-2),"",'Total-corrected counts'!F1100),"")</f>
        <v>0.28710457497038722</v>
      </c>
      <c r="G1100">
        <f>IFERROR(IF(OR(HLOOKUP($A1100,'Z-scores'!$C$2:$UD$20,5,FALSE)&gt;2,HLOOKUP($A1100,'Z-scores'!$C$2:$UD$20,5,FALSE)&lt;-2),"",'Total-corrected counts'!G1100),"")</f>
        <v>0.18131197343981048</v>
      </c>
      <c r="H1100">
        <f>IFERROR(IF(OR(HLOOKUP($A1100,'Z-scores'!$C$2:$UD$20,6,FALSE)&gt;2,HLOOKUP($A1100,'Z-scores'!$C$2:$UD$20,6,FALSE)&lt;-2),"",'Total-corrected counts'!H1100),"")</f>
        <v>0</v>
      </c>
      <c r="I1100">
        <f>IFERROR(IF(OR(HLOOKUP($A1100,'Z-scores'!$C$2:$UD$20,7,FALSE)&gt;2,HLOOKUP($A1100,'Z-scores'!$C$2:$UD$20,7,FALSE)&lt;-2),"",'Total-corrected counts'!I1100),"")</f>
        <v>0.15392240463737419</v>
      </c>
      <c r="J1100" t="str">
        <f>IFERROR(IF(OR(HLOOKUP($A1100,'Z-scores'!$C$2:$UD$20,8,FALSE)&gt;2,HLOOKUP($A1100,'Z-scores'!$C$2:$UD$20,8,FALSE)&lt;-2),"",'Total-corrected counts'!J1100),"")</f>
        <v/>
      </c>
      <c r="K1100">
        <f>IFERROR(IF(OR(HLOOKUP($A1100,'Z-scores'!$C$2:$UD$20,9,FALSE)&gt;2,HLOOKUP($A1100,'Z-scores'!$C$2:$UD$20,9,FALSE)&lt;-2),"",'Total-corrected counts'!K1100),"")</f>
        <v>0.23189698422431573</v>
      </c>
      <c r="L1100">
        <f>IFERROR(IF(OR(HLOOKUP($A1100,'Z-scores'!$C$2:$UD$20,10,FALSE)&gt;2,HLOOKUP($A1100,'Z-scores'!$C$2:$UD$20,10,FALSE)&lt;-2),"",'Total-corrected counts'!L1100),"")</f>
        <v>0.50712890952291079</v>
      </c>
      <c r="M1100">
        <f>IFERROR(IF(OR(HLOOKUP($A1100,'Z-scores'!$C$2:$UD$20,11,FALSE)&gt;2,HLOOKUP($A1100,'Z-scores'!$C$2:$UD$20,11,FALSE)&lt;-2),"",'Total-corrected counts'!M1100),"")</f>
        <v>9.2152903784074695E-3</v>
      </c>
      <c r="N1100">
        <f>IFERROR(IF(OR(HLOOKUP($A1100,'Z-scores'!$C$2:$UD$20,12,FALSE)&gt;2,HLOOKUP($A1100,'Z-scores'!$C$2:$UD$20,12,FALSE)&lt;-2),"",'Total-corrected counts'!N1100),"")</f>
        <v>0</v>
      </c>
      <c r="O1100" t="str">
        <f>IFERROR(IF(OR(HLOOKUP($A1100,'Z-scores'!$C$2:$UD$20,13,FALSE)&gt;2,HLOOKUP($A1100,'Z-scores'!$C$2:$UD$20,13,FALSE)&lt;-2),"",'Total-corrected counts'!O1100),"")</f>
        <v/>
      </c>
      <c r="P1100">
        <f>IFERROR(IF(OR(HLOOKUP($A1100,'Z-scores'!$C$2:$UD$20,14,FALSE)&gt;2,HLOOKUP($A1100,'Z-scores'!$C$2:$UD$20,14,FALSE)&lt;-2),"",'Total-corrected counts'!P1100),"")</f>
        <v>8.5475601203325504E-3</v>
      </c>
      <c r="Q1100">
        <f>IFERROR(IF(OR(HLOOKUP($A1100,'Z-scores'!$C$2:$UD$20,15,FALSE)&gt;2,HLOOKUP($A1100,'Z-scores'!$C$2:$UD$20,15,FALSE)&lt;-2),"",'Total-corrected counts'!Q1100),"")</f>
        <v>0</v>
      </c>
      <c r="R1100">
        <f>IFERROR(IF(OR(HLOOKUP($A1100,'Z-scores'!$C$2:$UD$20,16,FALSE)&gt;2,HLOOKUP($A1100,'Z-scores'!$C$2:$UD$20,16,FALSE)&lt;-2),"",'Total-corrected counts'!R1100),"")</f>
        <v>0.15226463593725895</v>
      </c>
      <c r="S1100">
        <f>IFERROR(IF(OR(HLOOKUP($A1100,'Z-scores'!$C$2:$UD$20,17,FALSE)&gt;2,HLOOKUP($A1100,'Z-scores'!$C$2:$UD$20,17,FALSE)&lt;-2),"",'Total-corrected counts'!S1100),"")</f>
        <v>0</v>
      </c>
      <c r="T1100">
        <f>IFERROR(IF(OR(HLOOKUP($A1100,'Z-scores'!$C$2:$UD$20,18,FALSE)&gt;2,HLOOKUP($A1100,'Z-scores'!$C$2:$UD$20,18,FALSE)&lt;-2),"",'Total-corrected counts'!T1100),"")</f>
        <v>0</v>
      </c>
      <c r="U1100">
        <f>IFERROR(IF(OR(HLOOKUP($A1100,'Z-scores'!$C$2:$UD$20,19,FALSE)&gt;2,HLOOKUP($A1100,'Z-scores'!$C$2:$UD$20,19,FALSE)&lt;-2),"",'Total-corrected counts'!U1100),"")</f>
        <v>0.16489977998897776</v>
      </c>
      <c r="V1100">
        <f t="shared" si="68"/>
        <v>1</v>
      </c>
      <c r="W1100">
        <f t="shared" si="69"/>
        <v>0.1050258371864187</v>
      </c>
      <c r="X1100">
        <f t="shared" si="70"/>
        <v>0.17155599460094706</v>
      </c>
      <c r="Y1100">
        <f t="shared" si="71"/>
        <v>4.6530282292367039E-2</v>
      </c>
    </row>
    <row r="1101" spans="1:25" x14ac:dyDescent="0.25">
      <c r="A1101">
        <v>1110</v>
      </c>
      <c r="B1101" t="s">
        <v>1154</v>
      </c>
      <c r="C1101">
        <v>75100</v>
      </c>
      <c r="D1101">
        <v>525</v>
      </c>
      <c r="E1101" t="str">
        <f>IFERROR(IF(OR(HLOOKUP($A1101,'Z-scores'!$C$2:$UD$20,3,FALSE)&gt;2,HLOOKUP(A1101,'Z-scores'!$C$2:$UD$20,3,FALSE)&lt;-2),"",'Total-corrected counts'!E1101),"")</f>
        <v/>
      </c>
      <c r="F1101" t="str">
        <f>IFERROR(IF(OR(HLOOKUP($A1101,'Z-scores'!$C$2:$UD$20,4,FALSE)&gt;2,HLOOKUP($A1101,'Z-scores'!$C$2:$UD$20,4,FALSE)&lt;-2),"",'Total-corrected counts'!F1101),"")</f>
        <v/>
      </c>
      <c r="G1101" t="str">
        <f>IFERROR(IF(OR(HLOOKUP($A1101,'Z-scores'!$C$2:$UD$20,5,FALSE)&gt;2,HLOOKUP($A1101,'Z-scores'!$C$2:$UD$20,5,FALSE)&lt;-2),"",'Total-corrected counts'!G1101),"")</f>
        <v/>
      </c>
      <c r="H1101" t="str">
        <f>IFERROR(IF(OR(HLOOKUP($A1101,'Z-scores'!$C$2:$UD$20,6,FALSE)&gt;2,HLOOKUP($A1101,'Z-scores'!$C$2:$UD$20,6,FALSE)&lt;-2),"",'Total-corrected counts'!H1101),"")</f>
        <v/>
      </c>
      <c r="I1101" t="str">
        <f>IFERROR(IF(OR(HLOOKUP($A1101,'Z-scores'!$C$2:$UD$20,7,FALSE)&gt;2,HLOOKUP($A1101,'Z-scores'!$C$2:$UD$20,7,FALSE)&lt;-2),"",'Total-corrected counts'!I1101),"")</f>
        <v/>
      </c>
      <c r="J1101" t="str">
        <f>IFERROR(IF(OR(HLOOKUP($A1101,'Z-scores'!$C$2:$UD$20,8,FALSE)&gt;2,HLOOKUP($A1101,'Z-scores'!$C$2:$UD$20,8,FALSE)&lt;-2),"",'Total-corrected counts'!J1101),"")</f>
        <v/>
      </c>
      <c r="K1101" t="str">
        <f>IFERROR(IF(OR(HLOOKUP($A1101,'Z-scores'!$C$2:$UD$20,9,FALSE)&gt;2,HLOOKUP($A1101,'Z-scores'!$C$2:$UD$20,9,FALSE)&lt;-2),"",'Total-corrected counts'!K1101),"")</f>
        <v/>
      </c>
      <c r="L1101" t="str">
        <f>IFERROR(IF(OR(HLOOKUP($A1101,'Z-scores'!$C$2:$UD$20,10,FALSE)&gt;2,HLOOKUP($A1101,'Z-scores'!$C$2:$UD$20,10,FALSE)&lt;-2),"",'Total-corrected counts'!L1101),"")</f>
        <v/>
      </c>
      <c r="M1101" t="str">
        <f>IFERROR(IF(OR(HLOOKUP($A1101,'Z-scores'!$C$2:$UD$20,11,FALSE)&gt;2,HLOOKUP($A1101,'Z-scores'!$C$2:$UD$20,11,FALSE)&lt;-2),"",'Total-corrected counts'!M1101),"")</f>
        <v/>
      </c>
      <c r="N1101" t="str">
        <f>IFERROR(IF(OR(HLOOKUP($A1101,'Z-scores'!$C$2:$UD$20,12,FALSE)&gt;2,HLOOKUP($A1101,'Z-scores'!$C$2:$UD$20,12,FALSE)&lt;-2),"",'Total-corrected counts'!N1101),"")</f>
        <v/>
      </c>
      <c r="O1101" t="str">
        <f>IFERROR(IF(OR(HLOOKUP($A1101,'Z-scores'!$C$2:$UD$20,13,FALSE)&gt;2,HLOOKUP($A1101,'Z-scores'!$C$2:$UD$20,13,FALSE)&lt;-2),"",'Total-corrected counts'!O1101),"")</f>
        <v/>
      </c>
      <c r="P1101" t="str">
        <f>IFERROR(IF(OR(HLOOKUP($A1101,'Z-scores'!$C$2:$UD$20,14,FALSE)&gt;2,HLOOKUP($A1101,'Z-scores'!$C$2:$UD$20,14,FALSE)&lt;-2),"",'Total-corrected counts'!P1101),"")</f>
        <v/>
      </c>
      <c r="Q1101" t="str">
        <f>IFERROR(IF(OR(HLOOKUP($A1101,'Z-scores'!$C$2:$UD$20,15,FALSE)&gt;2,HLOOKUP($A1101,'Z-scores'!$C$2:$UD$20,15,FALSE)&lt;-2),"",'Total-corrected counts'!Q1101),"")</f>
        <v/>
      </c>
      <c r="R1101" t="str">
        <f>IFERROR(IF(OR(HLOOKUP($A1101,'Z-scores'!$C$2:$UD$20,16,FALSE)&gt;2,HLOOKUP($A1101,'Z-scores'!$C$2:$UD$20,16,FALSE)&lt;-2),"",'Total-corrected counts'!R1101),"")</f>
        <v/>
      </c>
      <c r="S1101" t="str">
        <f>IFERROR(IF(OR(HLOOKUP($A1101,'Z-scores'!$C$2:$UD$20,17,FALSE)&gt;2,HLOOKUP($A1101,'Z-scores'!$C$2:$UD$20,17,FALSE)&lt;-2),"",'Total-corrected counts'!S1101),"")</f>
        <v/>
      </c>
      <c r="T1101" t="str">
        <f>IFERROR(IF(OR(HLOOKUP($A1101,'Z-scores'!$C$2:$UD$20,18,FALSE)&gt;2,HLOOKUP($A1101,'Z-scores'!$C$2:$UD$20,18,FALSE)&lt;-2),"",'Total-corrected counts'!T1101),"")</f>
        <v/>
      </c>
      <c r="U1101" t="str">
        <f>IFERROR(IF(OR(HLOOKUP($A1101,'Z-scores'!$C$2:$UD$20,19,FALSE)&gt;2,HLOOKUP($A1101,'Z-scores'!$C$2:$UD$20,19,FALSE)&lt;-2),"",'Total-corrected counts'!U1101),"")</f>
        <v/>
      </c>
      <c r="V1101">
        <f t="shared" si="68"/>
        <v>1</v>
      </c>
      <c r="W1101" t="str">
        <f t="shared" si="69"/>
        <v/>
      </c>
      <c r="X1101" t="str">
        <f t="shared" si="70"/>
        <v/>
      </c>
      <c r="Y1101" t="str">
        <f t="shared" si="71"/>
        <v/>
      </c>
    </row>
    <row r="1102" spans="1:25" x14ac:dyDescent="0.25">
      <c r="A1102">
        <v>1111</v>
      </c>
      <c r="B1102" t="s">
        <v>550</v>
      </c>
      <c r="C1102">
        <v>7400</v>
      </c>
      <c r="D1102">
        <v>361</v>
      </c>
      <c r="E1102">
        <f>IFERROR(IF(OR(HLOOKUP($A1102,'Z-scores'!$C$2:$UD$20,3,FALSE)&gt;2,HLOOKUP(A1102,'Z-scores'!$C$2:$UD$20,3,FALSE)&lt;-2),"",'Total-corrected counts'!E1102),"")</f>
        <v>1.1636516322128658</v>
      </c>
      <c r="F1102">
        <f>IFERROR(IF(OR(HLOOKUP($A1102,'Z-scores'!$C$2:$UD$20,4,FALSE)&gt;2,HLOOKUP($A1102,'Z-scores'!$C$2:$UD$20,4,FALSE)&lt;-2),"",'Total-corrected counts'!F1102),"")</f>
        <v>8.2029878562967784E-3</v>
      </c>
      <c r="G1102">
        <f>IFERROR(IF(OR(HLOOKUP($A1102,'Z-scores'!$C$2:$UD$20,5,FALSE)&gt;2,HLOOKUP($A1102,'Z-scores'!$C$2:$UD$20,5,FALSE)&lt;-2),"",'Total-corrected counts'!G1102),"")</f>
        <v>1.7929739595714589</v>
      </c>
      <c r="H1102">
        <f>IFERROR(IF(OR(HLOOKUP($A1102,'Z-scores'!$C$2:$UD$20,6,FALSE)&gt;2,HLOOKUP($A1102,'Z-scores'!$C$2:$UD$20,6,FALSE)&lt;-2),"",'Total-corrected counts'!H1102),"")</f>
        <v>3.8810527146079057</v>
      </c>
      <c r="I1102">
        <f>IFERROR(IF(OR(HLOOKUP($A1102,'Z-scores'!$C$2:$UD$20,7,FALSE)&gt;2,HLOOKUP($A1102,'Z-scores'!$C$2:$UD$20,7,FALSE)&lt;-2),"",'Total-corrected counts'!I1102),"")</f>
        <v>5.879835857147695</v>
      </c>
      <c r="J1102">
        <f>IFERROR(IF(OR(HLOOKUP($A1102,'Z-scores'!$C$2:$UD$20,8,FALSE)&gt;2,HLOOKUP($A1102,'Z-scores'!$C$2:$UD$20,8,FALSE)&lt;-2),"",'Total-corrected counts'!J1102),"")</f>
        <v>5.3548077890264905</v>
      </c>
      <c r="K1102">
        <f>IFERROR(IF(OR(HLOOKUP($A1102,'Z-scores'!$C$2:$UD$20,9,FALSE)&gt;2,HLOOKUP($A1102,'Z-scores'!$C$2:$UD$20,9,FALSE)&lt;-2),"",'Total-corrected counts'!K1102),"")</f>
        <v>7.6169240202909858</v>
      </c>
      <c r="L1102">
        <f>IFERROR(IF(OR(HLOOKUP($A1102,'Z-scores'!$C$2:$UD$20,10,FALSE)&gt;2,HLOOKUP($A1102,'Z-scores'!$C$2:$UD$20,10,FALSE)&lt;-2),"",'Total-corrected counts'!L1102),"")</f>
        <v>1.0759952515094802</v>
      </c>
      <c r="M1102">
        <f>IFERROR(IF(OR(HLOOKUP($A1102,'Z-scores'!$C$2:$UD$20,11,FALSE)&gt;2,HLOOKUP($A1102,'Z-scores'!$C$2:$UD$20,11,FALSE)&lt;-2),"",'Total-corrected counts'!M1102),"")</f>
        <v>4.2482488644458432</v>
      </c>
      <c r="N1102">
        <f>IFERROR(IF(OR(HLOOKUP($A1102,'Z-scores'!$C$2:$UD$20,12,FALSE)&gt;2,HLOOKUP($A1102,'Z-scores'!$C$2:$UD$20,12,FALSE)&lt;-2),"",'Total-corrected counts'!N1102),"")</f>
        <v>10.630430339981324</v>
      </c>
      <c r="O1102">
        <f>IFERROR(IF(OR(HLOOKUP($A1102,'Z-scores'!$C$2:$UD$20,13,FALSE)&gt;2,HLOOKUP($A1102,'Z-scores'!$C$2:$UD$20,13,FALSE)&lt;-2),"",'Total-corrected counts'!O1102),"")</f>
        <v>7.1580805036704094</v>
      </c>
      <c r="P1102">
        <f>IFERROR(IF(OR(HLOOKUP($A1102,'Z-scores'!$C$2:$UD$20,14,FALSE)&gt;2,HLOOKUP($A1102,'Z-scores'!$C$2:$UD$20,14,FALSE)&lt;-2),"",'Total-corrected counts'!P1102),"")</f>
        <v>10.124584962533907</v>
      </c>
      <c r="Q1102">
        <f>IFERROR(IF(OR(HLOOKUP($A1102,'Z-scores'!$C$2:$UD$20,15,FALSE)&gt;2,HLOOKUP($A1102,'Z-scores'!$C$2:$UD$20,15,FALSE)&lt;-2),"",'Total-corrected counts'!Q1102),"")</f>
        <v>1.3846525887152765</v>
      </c>
      <c r="R1102">
        <f>IFERROR(IF(OR(HLOOKUP($A1102,'Z-scores'!$C$2:$UD$20,16,FALSE)&gt;2,HLOOKUP($A1102,'Z-scores'!$C$2:$UD$20,16,FALSE)&lt;-2),"",'Total-corrected counts'!R1102),"")</f>
        <v>7.1564378890511708</v>
      </c>
      <c r="S1102">
        <f>IFERROR(IF(OR(HLOOKUP($A1102,'Z-scores'!$C$2:$UD$20,17,FALSE)&gt;2,HLOOKUP($A1102,'Z-scores'!$C$2:$UD$20,17,FALSE)&lt;-2),"",'Total-corrected counts'!S1102),"")</f>
        <v>4.6576315129485417</v>
      </c>
      <c r="T1102">
        <f>IFERROR(IF(OR(HLOOKUP($A1102,'Z-scores'!$C$2:$UD$20,18,FALSE)&gt;2,HLOOKUP($A1102,'Z-scores'!$C$2:$UD$20,18,FALSE)&lt;-2),"",'Total-corrected counts'!T1102),"")</f>
        <v>10.455272567323536</v>
      </c>
      <c r="U1102">
        <f>IFERROR(IF(OR(HLOOKUP($A1102,'Z-scores'!$C$2:$UD$20,19,FALSE)&gt;2,HLOOKUP($A1102,'Z-scores'!$C$2:$UD$20,19,FALSE)&lt;-2),"",'Total-corrected counts'!U1102),"")</f>
        <v>6.1577049422199845</v>
      </c>
      <c r="V1102">
        <f t="shared" si="68"/>
        <v>1</v>
      </c>
      <c r="W1102">
        <f t="shared" si="69"/>
        <v>1.7069589750144172E-2</v>
      </c>
      <c r="X1102">
        <f t="shared" si="70"/>
        <v>3.4468547862965582</v>
      </c>
      <c r="Y1102">
        <f t="shared" si="71"/>
        <v>7.2155994133055179</v>
      </c>
    </row>
    <row r="1103" spans="1:25" x14ac:dyDescent="0.25">
      <c r="A1103">
        <v>1112</v>
      </c>
      <c r="B1103" t="s">
        <v>1155</v>
      </c>
      <c r="C1103">
        <v>118000</v>
      </c>
      <c r="D1103">
        <v>1040</v>
      </c>
      <c r="E1103" t="str">
        <f>IFERROR(IF(OR(HLOOKUP($A1103,'Z-scores'!$C$2:$UD$20,3,FALSE)&gt;2,HLOOKUP(A1103,'Z-scores'!$C$2:$UD$20,3,FALSE)&lt;-2),"",'Total-corrected counts'!E1103),"")</f>
        <v/>
      </c>
      <c r="F1103" t="str">
        <f>IFERROR(IF(OR(HLOOKUP($A1103,'Z-scores'!$C$2:$UD$20,4,FALSE)&gt;2,HLOOKUP($A1103,'Z-scores'!$C$2:$UD$20,4,FALSE)&lt;-2),"",'Total-corrected counts'!F1103),"")</f>
        <v/>
      </c>
      <c r="G1103" t="str">
        <f>IFERROR(IF(OR(HLOOKUP($A1103,'Z-scores'!$C$2:$UD$20,5,FALSE)&gt;2,HLOOKUP($A1103,'Z-scores'!$C$2:$UD$20,5,FALSE)&lt;-2),"",'Total-corrected counts'!G1103),"")</f>
        <v/>
      </c>
      <c r="H1103" t="str">
        <f>IFERROR(IF(OR(HLOOKUP($A1103,'Z-scores'!$C$2:$UD$20,6,FALSE)&gt;2,HLOOKUP($A1103,'Z-scores'!$C$2:$UD$20,6,FALSE)&lt;-2),"",'Total-corrected counts'!H1103),"")</f>
        <v/>
      </c>
      <c r="I1103" t="str">
        <f>IFERROR(IF(OR(HLOOKUP($A1103,'Z-scores'!$C$2:$UD$20,7,FALSE)&gt;2,HLOOKUP($A1103,'Z-scores'!$C$2:$UD$20,7,FALSE)&lt;-2),"",'Total-corrected counts'!I1103),"")</f>
        <v/>
      </c>
      <c r="J1103" t="str">
        <f>IFERROR(IF(OR(HLOOKUP($A1103,'Z-scores'!$C$2:$UD$20,8,FALSE)&gt;2,HLOOKUP($A1103,'Z-scores'!$C$2:$UD$20,8,FALSE)&lt;-2),"",'Total-corrected counts'!J1103),"")</f>
        <v/>
      </c>
      <c r="K1103" t="str">
        <f>IFERROR(IF(OR(HLOOKUP($A1103,'Z-scores'!$C$2:$UD$20,9,FALSE)&gt;2,HLOOKUP($A1103,'Z-scores'!$C$2:$UD$20,9,FALSE)&lt;-2),"",'Total-corrected counts'!K1103),"")</f>
        <v/>
      </c>
      <c r="L1103" t="str">
        <f>IFERROR(IF(OR(HLOOKUP($A1103,'Z-scores'!$C$2:$UD$20,10,FALSE)&gt;2,HLOOKUP($A1103,'Z-scores'!$C$2:$UD$20,10,FALSE)&lt;-2),"",'Total-corrected counts'!L1103),"")</f>
        <v/>
      </c>
      <c r="M1103" t="str">
        <f>IFERROR(IF(OR(HLOOKUP($A1103,'Z-scores'!$C$2:$UD$20,11,FALSE)&gt;2,HLOOKUP($A1103,'Z-scores'!$C$2:$UD$20,11,FALSE)&lt;-2),"",'Total-corrected counts'!M1103),"")</f>
        <v/>
      </c>
      <c r="N1103" t="str">
        <f>IFERROR(IF(OR(HLOOKUP($A1103,'Z-scores'!$C$2:$UD$20,12,FALSE)&gt;2,HLOOKUP($A1103,'Z-scores'!$C$2:$UD$20,12,FALSE)&lt;-2),"",'Total-corrected counts'!N1103),"")</f>
        <v/>
      </c>
      <c r="O1103" t="str">
        <f>IFERROR(IF(OR(HLOOKUP($A1103,'Z-scores'!$C$2:$UD$20,13,FALSE)&gt;2,HLOOKUP($A1103,'Z-scores'!$C$2:$UD$20,13,FALSE)&lt;-2),"",'Total-corrected counts'!O1103),"")</f>
        <v/>
      </c>
      <c r="P1103" t="str">
        <f>IFERROR(IF(OR(HLOOKUP($A1103,'Z-scores'!$C$2:$UD$20,14,FALSE)&gt;2,HLOOKUP($A1103,'Z-scores'!$C$2:$UD$20,14,FALSE)&lt;-2),"",'Total-corrected counts'!P1103),"")</f>
        <v/>
      </c>
      <c r="Q1103" t="str">
        <f>IFERROR(IF(OR(HLOOKUP($A1103,'Z-scores'!$C$2:$UD$20,15,FALSE)&gt;2,HLOOKUP($A1103,'Z-scores'!$C$2:$UD$20,15,FALSE)&lt;-2),"",'Total-corrected counts'!Q1103),"")</f>
        <v/>
      </c>
      <c r="R1103" t="str">
        <f>IFERROR(IF(OR(HLOOKUP($A1103,'Z-scores'!$C$2:$UD$20,16,FALSE)&gt;2,HLOOKUP($A1103,'Z-scores'!$C$2:$UD$20,16,FALSE)&lt;-2),"",'Total-corrected counts'!R1103),"")</f>
        <v/>
      </c>
      <c r="S1103" t="str">
        <f>IFERROR(IF(OR(HLOOKUP($A1103,'Z-scores'!$C$2:$UD$20,17,FALSE)&gt;2,HLOOKUP($A1103,'Z-scores'!$C$2:$UD$20,17,FALSE)&lt;-2),"",'Total-corrected counts'!S1103),"")</f>
        <v/>
      </c>
      <c r="T1103" t="str">
        <f>IFERROR(IF(OR(HLOOKUP($A1103,'Z-scores'!$C$2:$UD$20,18,FALSE)&gt;2,HLOOKUP($A1103,'Z-scores'!$C$2:$UD$20,18,FALSE)&lt;-2),"",'Total-corrected counts'!T1103),"")</f>
        <v/>
      </c>
      <c r="U1103" t="str">
        <f>IFERROR(IF(OR(HLOOKUP($A1103,'Z-scores'!$C$2:$UD$20,19,FALSE)&gt;2,HLOOKUP($A1103,'Z-scores'!$C$2:$UD$20,19,FALSE)&lt;-2),"",'Total-corrected counts'!U1103),"")</f>
        <v/>
      </c>
      <c r="V1103">
        <f t="shared" si="68"/>
        <v>1</v>
      </c>
      <c r="W1103" t="str">
        <f t="shared" si="69"/>
        <v/>
      </c>
      <c r="X1103" t="str">
        <f t="shared" si="70"/>
        <v/>
      </c>
      <c r="Y1103" t="str">
        <f t="shared" si="71"/>
        <v/>
      </c>
    </row>
    <row r="1104" spans="1:25" x14ac:dyDescent="0.25">
      <c r="A1104">
        <v>1113</v>
      </c>
      <c r="B1104" t="s">
        <v>551</v>
      </c>
      <c r="C1104">
        <v>66900</v>
      </c>
      <c r="D1104">
        <v>239</v>
      </c>
      <c r="E1104">
        <f>IFERROR(IF(OR(HLOOKUP($A1104,'Z-scores'!$C$2:$UD$20,3,FALSE)&gt;2,HLOOKUP(A1104,'Z-scores'!$C$2:$UD$20,3,FALSE)&lt;-2),"",'Total-corrected counts'!E1104),"")</f>
        <v>0.34367881272418505</v>
      </c>
      <c r="F1104">
        <f>IFERROR(IF(OR(HLOOKUP($A1104,'Z-scores'!$C$2:$UD$20,4,FALSE)&gt;2,HLOOKUP($A1104,'Z-scores'!$C$2:$UD$20,4,FALSE)&lt;-2),"",'Total-corrected counts'!F1104),"")</f>
        <v>0.35272847782076144</v>
      </c>
      <c r="G1104">
        <f>IFERROR(IF(OR(HLOOKUP($A1104,'Z-scores'!$C$2:$UD$20,5,FALSE)&gt;2,HLOOKUP($A1104,'Z-scores'!$C$2:$UD$20,5,FALSE)&lt;-2),"",'Total-corrected counts'!G1104),"")</f>
        <v>0.10072887413322804</v>
      </c>
      <c r="H1104">
        <f>IFERROR(IF(OR(HLOOKUP($A1104,'Z-scores'!$C$2:$UD$20,6,FALSE)&gt;2,HLOOKUP($A1104,'Z-scores'!$C$2:$UD$20,6,FALSE)&lt;-2),"",'Total-corrected counts'!H1104),"")</f>
        <v>0</v>
      </c>
      <c r="I1104">
        <f>IFERROR(IF(OR(HLOOKUP($A1104,'Z-scores'!$C$2:$UD$20,7,FALSE)&gt;2,HLOOKUP($A1104,'Z-scores'!$C$2:$UD$20,7,FALSE)&lt;-2),"",'Total-corrected counts'!I1104),"")</f>
        <v>0.19702067793583899</v>
      </c>
      <c r="J1104" t="str">
        <f>IFERROR(IF(OR(HLOOKUP($A1104,'Z-scores'!$C$2:$UD$20,8,FALSE)&gt;2,HLOOKUP($A1104,'Z-scores'!$C$2:$UD$20,8,FALSE)&lt;-2),"",'Total-corrected counts'!J1104),"")</f>
        <v/>
      </c>
      <c r="K1104">
        <f>IFERROR(IF(OR(HLOOKUP($A1104,'Z-scores'!$C$2:$UD$20,9,FALSE)&gt;2,HLOOKUP($A1104,'Z-scores'!$C$2:$UD$20,9,FALSE)&lt;-2),"",'Total-corrected counts'!K1104),"")</f>
        <v>0.24527565639110319</v>
      </c>
      <c r="L1104">
        <f>IFERROR(IF(OR(HLOOKUP($A1104,'Z-scores'!$C$2:$UD$20,10,FALSE)&gt;2,HLOOKUP($A1104,'Z-scores'!$C$2:$UD$20,10,FALSE)&lt;-2),"",'Total-corrected counts'!L1104),"")</f>
        <v>1.4861081957323559</v>
      </c>
      <c r="M1104">
        <f>IFERROR(IF(OR(HLOOKUP($A1104,'Z-scores'!$C$2:$UD$20,11,FALSE)&gt;2,HLOOKUP($A1104,'Z-scores'!$C$2:$UD$20,11,FALSE)&lt;-2),"",'Total-corrected counts'!M1104),"")</f>
        <v>0</v>
      </c>
      <c r="N1104">
        <f>IFERROR(IF(OR(HLOOKUP($A1104,'Z-scores'!$C$2:$UD$20,12,FALSE)&gt;2,HLOOKUP($A1104,'Z-scores'!$C$2:$UD$20,12,FALSE)&lt;-2),"",'Total-corrected counts'!N1104),"")</f>
        <v>2.749249225857239E-2</v>
      </c>
      <c r="O1104" t="str">
        <f>IFERROR(IF(OR(HLOOKUP($A1104,'Z-scores'!$C$2:$UD$20,13,FALSE)&gt;2,HLOOKUP($A1104,'Z-scores'!$C$2:$UD$20,13,FALSE)&lt;-2),"",'Total-corrected counts'!O1104),"")</f>
        <v/>
      </c>
      <c r="P1104">
        <f>IFERROR(IF(OR(HLOOKUP($A1104,'Z-scores'!$C$2:$UD$20,14,FALSE)&gt;2,HLOOKUP($A1104,'Z-scores'!$C$2:$UD$20,14,FALSE)&lt;-2),"",'Total-corrected counts'!P1104),"")</f>
        <v>4.2737800601662752E-3</v>
      </c>
      <c r="Q1104">
        <f>IFERROR(IF(OR(HLOOKUP($A1104,'Z-scores'!$C$2:$UD$20,15,FALSE)&gt;2,HLOOKUP($A1104,'Z-scores'!$C$2:$UD$20,15,FALSE)&lt;-2),"",'Total-corrected counts'!Q1104),"")</f>
        <v>0</v>
      </c>
      <c r="R1104">
        <f>IFERROR(IF(OR(HLOOKUP($A1104,'Z-scores'!$C$2:$UD$20,16,FALSE)&gt;2,HLOOKUP($A1104,'Z-scores'!$C$2:$UD$20,16,FALSE)&lt;-2),"",'Total-corrected counts'!R1104),"")</f>
        <v>0.72926746685739818</v>
      </c>
      <c r="S1104">
        <f>IFERROR(IF(OR(HLOOKUP($A1104,'Z-scores'!$C$2:$UD$20,17,FALSE)&gt;2,HLOOKUP($A1104,'Z-scores'!$C$2:$UD$20,17,FALSE)&lt;-2),"",'Total-corrected counts'!S1104),"")</f>
        <v>0</v>
      </c>
      <c r="T1104">
        <f>IFERROR(IF(OR(HLOOKUP($A1104,'Z-scores'!$C$2:$UD$20,18,FALSE)&gt;2,HLOOKUP($A1104,'Z-scores'!$C$2:$UD$20,18,FALSE)&lt;-2),"",'Total-corrected counts'!T1104),"")</f>
        <v>0</v>
      </c>
      <c r="U1104">
        <f>IFERROR(IF(OR(HLOOKUP($A1104,'Z-scores'!$C$2:$UD$20,19,FALSE)&gt;2,HLOOKUP($A1104,'Z-scores'!$C$2:$UD$20,19,FALSE)&lt;-2),"",'Total-corrected counts'!U1104),"")</f>
        <v>1.1542984599228443</v>
      </c>
      <c r="V1104">
        <f t="shared" si="68"/>
        <v>1</v>
      </c>
      <c r="W1104">
        <f t="shared" si="69"/>
        <v>0.79062795634167782</v>
      </c>
      <c r="X1104">
        <f t="shared" si="70"/>
        <v>0.34069258684218406</v>
      </c>
      <c r="Y1104">
        <f t="shared" si="71"/>
        <v>0.27361888558556874</v>
      </c>
    </row>
    <row r="1105" spans="1:25" x14ac:dyDescent="0.25">
      <c r="A1105">
        <v>1114</v>
      </c>
      <c r="B1105" t="s">
        <v>552</v>
      </c>
      <c r="C1105">
        <v>14400</v>
      </c>
      <c r="D1105">
        <v>402</v>
      </c>
      <c r="E1105">
        <f>IFERROR(IF(OR(HLOOKUP($A1105,'Z-scores'!$C$2:$UD$20,3,FALSE)&gt;2,HLOOKUP(A1105,'Z-scores'!$C$2:$UD$20,3,FALSE)&lt;-2),"",'Total-corrected counts'!E1105),"")</f>
        <v>0.78448424643563985</v>
      </c>
      <c r="F1105">
        <f>IFERROR(IF(OR(HLOOKUP($A1105,'Z-scores'!$C$2:$UD$20,4,FALSE)&gt;2,HLOOKUP($A1105,'Z-scores'!$C$2:$UD$20,4,FALSE)&lt;-2),"",'Total-corrected counts'!F1105),"")</f>
        <v>2.8300308104223881</v>
      </c>
      <c r="G1105">
        <f>IFERROR(IF(OR(HLOOKUP($A1105,'Z-scores'!$C$2:$UD$20,5,FALSE)&gt;2,HLOOKUP($A1105,'Z-scores'!$C$2:$UD$20,5,FALSE)&lt;-2),"",'Total-corrected counts'!G1105),"")</f>
        <v>3.5053648198363359</v>
      </c>
      <c r="H1105">
        <f>IFERROR(IF(OR(HLOOKUP($A1105,'Z-scores'!$C$2:$UD$20,6,FALSE)&gt;2,HLOOKUP($A1105,'Z-scores'!$C$2:$UD$20,6,FALSE)&lt;-2),"",'Total-corrected counts'!H1105),"")</f>
        <v>4.6628475060397134</v>
      </c>
      <c r="I1105" t="str">
        <f>IFERROR(IF(OR(HLOOKUP($A1105,'Z-scores'!$C$2:$UD$20,7,FALSE)&gt;2,HLOOKUP($A1105,'Z-scores'!$C$2:$UD$20,7,FALSE)&lt;-2),"",'Total-corrected counts'!I1105),"")</f>
        <v/>
      </c>
      <c r="J1105">
        <f>IFERROR(IF(OR(HLOOKUP($A1105,'Z-scores'!$C$2:$UD$20,8,FALSE)&gt;2,HLOOKUP($A1105,'Z-scores'!$C$2:$UD$20,8,FALSE)&lt;-2),"",'Total-corrected counts'!J1105),"")</f>
        <v>1.2573443703515239</v>
      </c>
      <c r="K1105">
        <f>IFERROR(IF(OR(HLOOKUP($A1105,'Z-scores'!$C$2:$UD$20,9,FALSE)&gt;2,HLOOKUP($A1105,'Z-scores'!$C$2:$UD$20,9,FALSE)&lt;-2),"",'Total-corrected counts'!K1105),"")</f>
        <v>3.1439879591950497</v>
      </c>
      <c r="L1105">
        <f>IFERROR(IF(OR(HLOOKUP($A1105,'Z-scores'!$C$2:$UD$20,10,FALSE)&gt;2,HLOOKUP($A1105,'Z-scores'!$C$2:$UD$20,10,FALSE)&lt;-2),"",'Total-corrected counts'!L1105),"")</f>
        <v>2.7781844608646415</v>
      </c>
      <c r="M1105">
        <f>IFERROR(IF(OR(HLOOKUP($A1105,'Z-scores'!$C$2:$UD$20,11,FALSE)&gt;2,HLOOKUP($A1105,'Z-scores'!$C$2:$UD$20,11,FALSE)&lt;-2),"",'Total-corrected counts'!M1105),"")</f>
        <v>1.3592553308151014</v>
      </c>
      <c r="N1105">
        <f>IFERROR(IF(OR(HLOOKUP($A1105,'Z-scores'!$C$2:$UD$20,12,FALSE)&gt;2,HLOOKUP($A1105,'Z-scores'!$C$2:$UD$20,12,FALSE)&lt;-2),"",'Total-corrected counts'!N1105),"")</f>
        <v>1.8969819658414948</v>
      </c>
      <c r="O1105">
        <f>IFERROR(IF(OR(HLOOKUP($A1105,'Z-scores'!$C$2:$UD$20,13,FALSE)&gt;2,HLOOKUP($A1105,'Z-scores'!$C$2:$UD$20,13,FALSE)&lt;-2),"",'Total-corrected counts'!O1105),"")</f>
        <v>3.6648564496930307</v>
      </c>
      <c r="P1105">
        <f>IFERROR(IF(OR(HLOOKUP($A1105,'Z-scores'!$C$2:$UD$20,14,FALSE)&gt;2,HLOOKUP($A1105,'Z-scores'!$C$2:$UD$20,14,FALSE)&lt;-2),"",'Total-corrected counts'!P1105),"")</f>
        <v>4.256684939925611</v>
      </c>
      <c r="Q1105">
        <f>IFERROR(IF(OR(HLOOKUP($A1105,'Z-scores'!$C$2:$UD$20,15,FALSE)&gt;2,HLOOKUP($A1105,'Z-scores'!$C$2:$UD$20,15,FALSE)&lt;-2),"",'Total-corrected counts'!Q1105),"")</f>
        <v>4.3879835557878479</v>
      </c>
      <c r="R1105">
        <f>IFERROR(IF(OR(HLOOKUP($A1105,'Z-scores'!$C$2:$UD$20,16,FALSE)&gt;2,HLOOKUP($A1105,'Z-scores'!$C$2:$UD$20,16,FALSE)&lt;-2),"",'Total-corrected counts'!R1105),"")</f>
        <v>3.1655016418535413</v>
      </c>
      <c r="S1105">
        <f>IFERROR(IF(OR(HLOOKUP($A1105,'Z-scores'!$C$2:$UD$20,17,FALSE)&gt;2,HLOOKUP($A1105,'Z-scores'!$C$2:$UD$20,17,FALSE)&lt;-2),"",'Total-corrected counts'!S1105),"")</f>
        <v>4.2287819913600391</v>
      </c>
      <c r="T1105">
        <f>IFERROR(IF(OR(HLOOKUP($A1105,'Z-scores'!$C$2:$UD$20,18,FALSE)&gt;2,HLOOKUP($A1105,'Z-scores'!$C$2:$UD$20,18,FALSE)&lt;-2),"",'Total-corrected counts'!T1105),"")</f>
        <v>4.3470566302922835</v>
      </c>
      <c r="U1105">
        <f>IFERROR(IF(OR(HLOOKUP($A1105,'Z-scores'!$C$2:$UD$20,19,FALSE)&gt;2,HLOOKUP($A1105,'Z-scores'!$C$2:$UD$20,19,FALSE)&lt;-2),"",'Total-corrected counts'!U1105),"")</f>
        <v>2.2131286261678591</v>
      </c>
      <c r="V1105">
        <f t="shared" si="68"/>
        <v>1</v>
      </c>
      <c r="W1105">
        <f t="shared" si="69"/>
        <v>0.11498079562397927</v>
      </c>
      <c r="X1105">
        <f t="shared" si="70"/>
        <v>2.5401874379950491</v>
      </c>
      <c r="Y1105">
        <f t="shared" si="71"/>
        <v>3.5201219751152135</v>
      </c>
    </row>
    <row r="1106" spans="1:25" x14ac:dyDescent="0.25">
      <c r="A1106">
        <v>1116</v>
      </c>
      <c r="B1106" t="s">
        <v>1156</v>
      </c>
      <c r="C1106">
        <v>100300</v>
      </c>
      <c r="D1106">
        <v>798</v>
      </c>
      <c r="E1106" t="str">
        <f>IFERROR(IF(OR(HLOOKUP($A1106,'Z-scores'!$C$2:$UD$20,3,FALSE)&gt;2,HLOOKUP(A1106,'Z-scores'!$C$2:$UD$20,3,FALSE)&lt;-2),"",'Total-corrected counts'!E1106),"")</f>
        <v/>
      </c>
      <c r="F1106" t="str">
        <f>IFERROR(IF(OR(HLOOKUP($A1106,'Z-scores'!$C$2:$UD$20,4,FALSE)&gt;2,HLOOKUP($A1106,'Z-scores'!$C$2:$UD$20,4,FALSE)&lt;-2),"",'Total-corrected counts'!F1106),"")</f>
        <v/>
      </c>
      <c r="G1106" t="str">
        <f>IFERROR(IF(OR(HLOOKUP($A1106,'Z-scores'!$C$2:$UD$20,5,FALSE)&gt;2,HLOOKUP($A1106,'Z-scores'!$C$2:$UD$20,5,FALSE)&lt;-2),"",'Total-corrected counts'!G1106),"")</f>
        <v/>
      </c>
      <c r="H1106" t="str">
        <f>IFERROR(IF(OR(HLOOKUP($A1106,'Z-scores'!$C$2:$UD$20,6,FALSE)&gt;2,HLOOKUP($A1106,'Z-scores'!$C$2:$UD$20,6,FALSE)&lt;-2),"",'Total-corrected counts'!H1106),"")</f>
        <v/>
      </c>
      <c r="I1106" t="str">
        <f>IFERROR(IF(OR(HLOOKUP($A1106,'Z-scores'!$C$2:$UD$20,7,FALSE)&gt;2,HLOOKUP($A1106,'Z-scores'!$C$2:$UD$20,7,FALSE)&lt;-2),"",'Total-corrected counts'!I1106),"")</f>
        <v/>
      </c>
      <c r="J1106" t="str">
        <f>IFERROR(IF(OR(HLOOKUP($A1106,'Z-scores'!$C$2:$UD$20,8,FALSE)&gt;2,HLOOKUP($A1106,'Z-scores'!$C$2:$UD$20,8,FALSE)&lt;-2),"",'Total-corrected counts'!J1106),"")</f>
        <v/>
      </c>
      <c r="K1106" t="str">
        <f>IFERROR(IF(OR(HLOOKUP($A1106,'Z-scores'!$C$2:$UD$20,9,FALSE)&gt;2,HLOOKUP($A1106,'Z-scores'!$C$2:$UD$20,9,FALSE)&lt;-2),"",'Total-corrected counts'!K1106),"")</f>
        <v/>
      </c>
      <c r="L1106" t="str">
        <f>IFERROR(IF(OR(HLOOKUP($A1106,'Z-scores'!$C$2:$UD$20,10,FALSE)&gt;2,HLOOKUP($A1106,'Z-scores'!$C$2:$UD$20,10,FALSE)&lt;-2),"",'Total-corrected counts'!L1106),"")</f>
        <v/>
      </c>
      <c r="M1106" t="str">
        <f>IFERROR(IF(OR(HLOOKUP($A1106,'Z-scores'!$C$2:$UD$20,11,FALSE)&gt;2,HLOOKUP($A1106,'Z-scores'!$C$2:$UD$20,11,FALSE)&lt;-2),"",'Total-corrected counts'!M1106),"")</f>
        <v/>
      </c>
      <c r="N1106" t="str">
        <f>IFERROR(IF(OR(HLOOKUP($A1106,'Z-scores'!$C$2:$UD$20,12,FALSE)&gt;2,HLOOKUP($A1106,'Z-scores'!$C$2:$UD$20,12,FALSE)&lt;-2),"",'Total-corrected counts'!N1106),"")</f>
        <v/>
      </c>
      <c r="O1106" t="str">
        <f>IFERROR(IF(OR(HLOOKUP($A1106,'Z-scores'!$C$2:$UD$20,13,FALSE)&gt;2,HLOOKUP($A1106,'Z-scores'!$C$2:$UD$20,13,FALSE)&lt;-2),"",'Total-corrected counts'!O1106),"")</f>
        <v/>
      </c>
      <c r="P1106" t="str">
        <f>IFERROR(IF(OR(HLOOKUP($A1106,'Z-scores'!$C$2:$UD$20,14,FALSE)&gt;2,HLOOKUP($A1106,'Z-scores'!$C$2:$UD$20,14,FALSE)&lt;-2),"",'Total-corrected counts'!P1106),"")</f>
        <v/>
      </c>
      <c r="Q1106" t="str">
        <f>IFERROR(IF(OR(HLOOKUP($A1106,'Z-scores'!$C$2:$UD$20,15,FALSE)&gt;2,HLOOKUP($A1106,'Z-scores'!$C$2:$UD$20,15,FALSE)&lt;-2),"",'Total-corrected counts'!Q1106),"")</f>
        <v/>
      </c>
      <c r="R1106" t="str">
        <f>IFERROR(IF(OR(HLOOKUP($A1106,'Z-scores'!$C$2:$UD$20,16,FALSE)&gt;2,HLOOKUP($A1106,'Z-scores'!$C$2:$UD$20,16,FALSE)&lt;-2),"",'Total-corrected counts'!R1106),"")</f>
        <v/>
      </c>
      <c r="S1106" t="str">
        <f>IFERROR(IF(OR(HLOOKUP($A1106,'Z-scores'!$C$2:$UD$20,17,FALSE)&gt;2,HLOOKUP($A1106,'Z-scores'!$C$2:$UD$20,17,FALSE)&lt;-2),"",'Total-corrected counts'!S1106),"")</f>
        <v/>
      </c>
      <c r="T1106" t="str">
        <f>IFERROR(IF(OR(HLOOKUP($A1106,'Z-scores'!$C$2:$UD$20,18,FALSE)&gt;2,HLOOKUP($A1106,'Z-scores'!$C$2:$UD$20,18,FALSE)&lt;-2),"",'Total-corrected counts'!T1106),"")</f>
        <v/>
      </c>
      <c r="U1106" t="str">
        <f>IFERROR(IF(OR(HLOOKUP($A1106,'Z-scores'!$C$2:$UD$20,19,FALSE)&gt;2,HLOOKUP($A1106,'Z-scores'!$C$2:$UD$20,19,FALSE)&lt;-2),"",'Total-corrected counts'!U1106),"")</f>
        <v/>
      </c>
      <c r="V1106">
        <f t="shared" si="68"/>
        <v>1</v>
      </c>
      <c r="W1106" t="str">
        <f t="shared" si="69"/>
        <v/>
      </c>
      <c r="X1106" t="str">
        <f t="shared" si="70"/>
        <v/>
      </c>
      <c r="Y1106" t="str">
        <f t="shared" si="71"/>
        <v/>
      </c>
    </row>
    <row r="1107" spans="1:25" x14ac:dyDescent="0.25">
      <c r="A1107">
        <v>1117</v>
      </c>
      <c r="B1107" t="s">
        <v>1157</v>
      </c>
      <c r="C1107">
        <v>88300</v>
      </c>
      <c r="D1107">
        <v>771</v>
      </c>
      <c r="E1107" t="str">
        <f>IFERROR(IF(OR(HLOOKUP($A1107,'Z-scores'!$C$2:$UD$20,3,FALSE)&gt;2,HLOOKUP(A1107,'Z-scores'!$C$2:$UD$20,3,FALSE)&lt;-2),"",'Total-corrected counts'!E1107),"")</f>
        <v/>
      </c>
      <c r="F1107" t="str">
        <f>IFERROR(IF(OR(HLOOKUP($A1107,'Z-scores'!$C$2:$UD$20,4,FALSE)&gt;2,HLOOKUP($A1107,'Z-scores'!$C$2:$UD$20,4,FALSE)&lt;-2),"",'Total-corrected counts'!F1107),"")</f>
        <v/>
      </c>
      <c r="G1107" t="str">
        <f>IFERROR(IF(OR(HLOOKUP($A1107,'Z-scores'!$C$2:$UD$20,5,FALSE)&gt;2,HLOOKUP($A1107,'Z-scores'!$C$2:$UD$20,5,FALSE)&lt;-2),"",'Total-corrected counts'!G1107),"")</f>
        <v/>
      </c>
      <c r="H1107" t="str">
        <f>IFERROR(IF(OR(HLOOKUP($A1107,'Z-scores'!$C$2:$UD$20,6,FALSE)&gt;2,HLOOKUP($A1107,'Z-scores'!$C$2:$UD$20,6,FALSE)&lt;-2),"",'Total-corrected counts'!H1107),"")</f>
        <v/>
      </c>
      <c r="I1107" t="str">
        <f>IFERROR(IF(OR(HLOOKUP($A1107,'Z-scores'!$C$2:$UD$20,7,FALSE)&gt;2,HLOOKUP($A1107,'Z-scores'!$C$2:$UD$20,7,FALSE)&lt;-2),"",'Total-corrected counts'!I1107),"")</f>
        <v/>
      </c>
      <c r="J1107" t="str">
        <f>IFERROR(IF(OR(HLOOKUP($A1107,'Z-scores'!$C$2:$UD$20,8,FALSE)&gt;2,HLOOKUP($A1107,'Z-scores'!$C$2:$UD$20,8,FALSE)&lt;-2),"",'Total-corrected counts'!J1107),"")</f>
        <v/>
      </c>
      <c r="K1107" t="str">
        <f>IFERROR(IF(OR(HLOOKUP($A1107,'Z-scores'!$C$2:$UD$20,9,FALSE)&gt;2,HLOOKUP($A1107,'Z-scores'!$C$2:$UD$20,9,FALSE)&lt;-2),"",'Total-corrected counts'!K1107),"")</f>
        <v/>
      </c>
      <c r="L1107" t="str">
        <f>IFERROR(IF(OR(HLOOKUP($A1107,'Z-scores'!$C$2:$UD$20,10,FALSE)&gt;2,HLOOKUP($A1107,'Z-scores'!$C$2:$UD$20,10,FALSE)&lt;-2),"",'Total-corrected counts'!L1107),"")</f>
        <v/>
      </c>
      <c r="M1107" t="str">
        <f>IFERROR(IF(OR(HLOOKUP($A1107,'Z-scores'!$C$2:$UD$20,11,FALSE)&gt;2,HLOOKUP($A1107,'Z-scores'!$C$2:$UD$20,11,FALSE)&lt;-2),"",'Total-corrected counts'!M1107),"")</f>
        <v/>
      </c>
      <c r="N1107" t="str">
        <f>IFERROR(IF(OR(HLOOKUP($A1107,'Z-scores'!$C$2:$UD$20,12,FALSE)&gt;2,HLOOKUP($A1107,'Z-scores'!$C$2:$UD$20,12,FALSE)&lt;-2),"",'Total-corrected counts'!N1107),"")</f>
        <v/>
      </c>
      <c r="O1107" t="str">
        <f>IFERROR(IF(OR(HLOOKUP($A1107,'Z-scores'!$C$2:$UD$20,13,FALSE)&gt;2,HLOOKUP($A1107,'Z-scores'!$C$2:$UD$20,13,FALSE)&lt;-2),"",'Total-corrected counts'!O1107),"")</f>
        <v/>
      </c>
      <c r="P1107" t="str">
        <f>IFERROR(IF(OR(HLOOKUP($A1107,'Z-scores'!$C$2:$UD$20,14,FALSE)&gt;2,HLOOKUP($A1107,'Z-scores'!$C$2:$UD$20,14,FALSE)&lt;-2),"",'Total-corrected counts'!P1107),"")</f>
        <v/>
      </c>
      <c r="Q1107" t="str">
        <f>IFERROR(IF(OR(HLOOKUP($A1107,'Z-scores'!$C$2:$UD$20,15,FALSE)&gt;2,HLOOKUP($A1107,'Z-scores'!$C$2:$UD$20,15,FALSE)&lt;-2),"",'Total-corrected counts'!Q1107),"")</f>
        <v/>
      </c>
      <c r="R1107" t="str">
        <f>IFERROR(IF(OR(HLOOKUP($A1107,'Z-scores'!$C$2:$UD$20,16,FALSE)&gt;2,HLOOKUP($A1107,'Z-scores'!$C$2:$UD$20,16,FALSE)&lt;-2),"",'Total-corrected counts'!R1107),"")</f>
        <v/>
      </c>
      <c r="S1107" t="str">
        <f>IFERROR(IF(OR(HLOOKUP($A1107,'Z-scores'!$C$2:$UD$20,17,FALSE)&gt;2,HLOOKUP($A1107,'Z-scores'!$C$2:$UD$20,17,FALSE)&lt;-2),"",'Total-corrected counts'!S1107),"")</f>
        <v/>
      </c>
      <c r="T1107" t="str">
        <f>IFERROR(IF(OR(HLOOKUP($A1107,'Z-scores'!$C$2:$UD$20,18,FALSE)&gt;2,HLOOKUP($A1107,'Z-scores'!$C$2:$UD$20,18,FALSE)&lt;-2),"",'Total-corrected counts'!T1107),"")</f>
        <v/>
      </c>
      <c r="U1107" t="str">
        <f>IFERROR(IF(OR(HLOOKUP($A1107,'Z-scores'!$C$2:$UD$20,19,FALSE)&gt;2,HLOOKUP($A1107,'Z-scores'!$C$2:$UD$20,19,FALSE)&lt;-2),"",'Total-corrected counts'!U1107),"")</f>
        <v/>
      </c>
      <c r="V1107">
        <f t="shared" si="68"/>
        <v>1</v>
      </c>
      <c r="W1107" t="str">
        <f t="shared" si="69"/>
        <v/>
      </c>
      <c r="X1107" t="str">
        <f t="shared" si="70"/>
        <v/>
      </c>
      <c r="Y1107" t="str">
        <f t="shared" si="71"/>
        <v/>
      </c>
    </row>
    <row r="1108" spans="1:25" x14ac:dyDescent="0.25">
      <c r="A1108">
        <v>1118</v>
      </c>
      <c r="B1108" t="s">
        <v>1158</v>
      </c>
      <c r="C1108">
        <v>75200</v>
      </c>
      <c r="D1108">
        <v>525</v>
      </c>
      <c r="E1108" t="str">
        <f>IFERROR(IF(OR(HLOOKUP($A1108,'Z-scores'!$C$2:$UD$20,3,FALSE)&gt;2,HLOOKUP(A1108,'Z-scores'!$C$2:$UD$20,3,FALSE)&lt;-2),"",'Total-corrected counts'!E1108),"")</f>
        <v/>
      </c>
      <c r="F1108" t="str">
        <f>IFERROR(IF(OR(HLOOKUP($A1108,'Z-scores'!$C$2:$UD$20,4,FALSE)&gt;2,HLOOKUP($A1108,'Z-scores'!$C$2:$UD$20,4,FALSE)&lt;-2),"",'Total-corrected counts'!F1108),"")</f>
        <v/>
      </c>
      <c r="G1108" t="str">
        <f>IFERROR(IF(OR(HLOOKUP($A1108,'Z-scores'!$C$2:$UD$20,5,FALSE)&gt;2,HLOOKUP($A1108,'Z-scores'!$C$2:$UD$20,5,FALSE)&lt;-2),"",'Total-corrected counts'!G1108),"")</f>
        <v/>
      </c>
      <c r="H1108" t="str">
        <f>IFERROR(IF(OR(HLOOKUP($A1108,'Z-scores'!$C$2:$UD$20,6,FALSE)&gt;2,HLOOKUP($A1108,'Z-scores'!$C$2:$UD$20,6,FALSE)&lt;-2),"",'Total-corrected counts'!H1108),"")</f>
        <v/>
      </c>
      <c r="I1108" t="str">
        <f>IFERROR(IF(OR(HLOOKUP($A1108,'Z-scores'!$C$2:$UD$20,7,FALSE)&gt;2,HLOOKUP($A1108,'Z-scores'!$C$2:$UD$20,7,FALSE)&lt;-2),"",'Total-corrected counts'!I1108),"")</f>
        <v/>
      </c>
      <c r="J1108" t="str">
        <f>IFERROR(IF(OR(HLOOKUP($A1108,'Z-scores'!$C$2:$UD$20,8,FALSE)&gt;2,HLOOKUP($A1108,'Z-scores'!$C$2:$UD$20,8,FALSE)&lt;-2),"",'Total-corrected counts'!J1108),"")</f>
        <v/>
      </c>
      <c r="K1108" t="str">
        <f>IFERROR(IF(OR(HLOOKUP($A1108,'Z-scores'!$C$2:$UD$20,9,FALSE)&gt;2,HLOOKUP($A1108,'Z-scores'!$C$2:$UD$20,9,FALSE)&lt;-2),"",'Total-corrected counts'!K1108),"")</f>
        <v/>
      </c>
      <c r="L1108" t="str">
        <f>IFERROR(IF(OR(HLOOKUP($A1108,'Z-scores'!$C$2:$UD$20,10,FALSE)&gt;2,HLOOKUP($A1108,'Z-scores'!$C$2:$UD$20,10,FALSE)&lt;-2),"",'Total-corrected counts'!L1108),"")</f>
        <v/>
      </c>
      <c r="M1108" t="str">
        <f>IFERROR(IF(OR(HLOOKUP($A1108,'Z-scores'!$C$2:$UD$20,11,FALSE)&gt;2,HLOOKUP($A1108,'Z-scores'!$C$2:$UD$20,11,FALSE)&lt;-2),"",'Total-corrected counts'!M1108),"")</f>
        <v/>
      </c>
      <c r="N1108" t="str">
        <f>IFERROR(IF(OR(HLOOKUP($A1108,'Z-scores'!$C$2:$UD$20,12,FALSE)&gt;2,HLOOKUP($A1108,'Z-scores'!$C$2:$UD$20,12,FALSE)&lt;-2),"",'Total-corrected counts'!N1108),"")</f>
        <v/>
      </c>
      <c r="O1108" t="str">
        <f>IFERROR(IF(OR(HLOOKUP($A1108,'Z-scores'!$C$2:$UD$20,13,FALSE)&gt;2,HLOOKUP($A1108,'Z-scores'!$C$2:$UD$20,13,FALSE)&lt;-2),"",'Total-corrected counts'!O1108),"")</f>
        <v/>
      </c>
      <c r="P1108" t="str">
        <f>IFERROR(IF(OR(HLOOKUP($A1108,'Z-scores'!$C$2:$UD$20,14,FALSE)&gt;2,HLOOKUP($A1108,'Z-scores'!$C$2:$UD$20,14,FALSE)&lt;-2),"",'Total-corrected counts'!P1108),"")</f>
        <v/>
      </c>
      <c r="Q1108" t="str">
        <f>IFERROR(IF(OR(HLOOKUP($A1108,'Z-scores'!$C$2:$UD$20,15,FALSE)&gt;2,HLOOKUP($A1108,'Z-scores'!$C$2:$UD$20,15,FALSE)&lt;-2),"",'Total-corrected counts'!Q1108),"")</f>
        <v/>
      </c>
      <c r="R1108" t="str">
        <f>IFERROR(IF(OR(HLOOKUP($A1108,'Z-scores'!$C$2:$UD$20,16,FALSE)&gt;2,HLOOKUP($A1108,'Z-scores'!$C$2:$UD$20,16,FALSE)&lt;-2),"",'Total-corrected counts'!R1108),"")</f>
        <v/>
      </c>
      <c r="S1108" t="str">
        <f>IFERROR(IF(OR(HLOOKUP($A1108,'Z-scores'!$C$2:$UD$20,17,FALSE)&gt;2,HLOOKUP($A1108,'Z-scores'!$C$2:$UD$20,17,FALSE)&lt;-2),"",'Total-corrected counts'!S1108),"")</f>
        <v/>
      </c>
      <c r="T1108" t="str">
        <f>IFERROR(IF(OR(HLOOKUP($A1108,'Z-scores'!$C$2:$UD$20,18,FALSE)&gt;2,HLOOKUP($A1108,'Z-scores'!$C$2:$UD$20,18,FALSE)&lt;-2),"",'Total-corrected counts'!T1108),"")</f>
        <v/>
      </c>
      <c r="U1108" t="str">
        <f>IFERROR(IF(OR(HLOOKUP($A1108,'Z-scores'!$C$2:$UD$20,19,FALSE)&gt;2,HLOOKUP($A1108,'Z-scores'!$C$2:$UD$20,19,FALSE)&lt;-2),"",'Total-corrected counts'!U1108),"")</f>
        <v/>
      </c>
      <c r="V1108">
        <f t="shared" si="68"/>
        <v>1</v>
      </c>
      <c r="W1108" t="str">
        <f t="shared" si="69"/>
        <v/>
      </c>
      <c r="X1108" t="str">
        <f t="shared" si="70"/>
        <v/>
      </c>
      <c r="Y1108" t="str">
        <f t="shared" si="71"/>
        <v/>
      </c>
    </row>
    <row r="1109" spans="1:25" x14ac:dyDescent="0.25">
      <c r="A1109">
        <v>1119</v>
      </c>
      <c r="B1109" t="s">
        <v>1159</v>
      </c>
      <c r="C1109">
        <v>118100</v>
      </c>
      <c r="D1109">
        <v>1040</v>
      </c>
      <c r="E1109" t="str">
        <f>IFERROR(IF(OR(HLOOKUP($A1109,'Z-scores'!$C$2:$UD$20,3,FALSE)&gt;2,HLOOKUP(A1109,'Z-scores'!$C$2:$UD$20,3,FALSE)&lt;-2),"",'Total-corrected counts'!E1109),"")</f>
        <v/>
      </c>
      <c r="F1109" t="str">
        <f>IFERROR(IF(OR(HLOOKUP($A1109,'Z-scores'!$C$2:$UD$20,4,FALSE)&gt;2,HLOOKUP($A1109,'Z-scores'!$C$2:$UD$20,4,FALSE)&lt;-2),"",'Total-corrected counts'!F1109),"")</f>
        <v/>
      </c>
      <c r="G1109" t="str">
        <f>IFERROR(IF(OR(HLOOKUP($A1109,'Z-scores'!$C$2:$UD$20,5,FALSE)&gt;2,HLOOKUP($A1109,'Z-scores'!$C$2:$UD$20,5,FALSE)&lt;-2),"",'Total-corrected counts'!G1109),"")</f>
        <v/>
      </c>
      <c r="H1109" t="str">
        <f>IFERROR(IF(OR(HLOOKUP($A1109,'Z-scores'!$C$2:$UD$20,6,FALSE)&gt;2,HLOOKUP($A1109,'Z-scores'!$C$2:$UD$20,6,FALSE)&lt;-2),"",'Total-corrected counts'!H1109),"")</f>
        <v/>
      </c>
      <c r="I1109" t="str">
        <f>IFERROR(IF(OR(HLOOKUP($A1109,'Z-scores'!$C$2:$UD$20,7,FALSE)&gt;2,HLOOKUP($A1109,'Z-scores'!$C$2:$UD$20,7,FALSE)&lt;-2),"",'Total-corrected counts'!I1109),"")</f>
        <v/>
      </c>
      <c r="J1109" t="str">
        <f>IFERROR(IF(OR(HLOOKUP($A1109,'Z-scores'!$C$2:$UD$20,8,FALSE)&gt;2,HLOOKUP($A1109,'Z-scores'!$C$2:$UD$20,8,FALSE)&lt;-2),"",'Total-corrected counts'!J1109),"")</f>
        <v/>
      </c>
      <c r="K1109" t="str">
        <f>IFERROR(IF(OR(HLOOKUP($A1109,'Z-scores'!$C$2:$UD$20,9,FALSE)&gt;2,HLOOKUP($A1109,'Z-scores'!$C$2:$UD$20,9,FALSE)&lt;-2),"",'Total-corrected counts'!K1109),"")</f>
        <v/>
      </c>
      <c r="L1109" t="str">
        <f>IFERROR(IF(OR(HLOOKUP($A1109,'Z-scores'!$C$2:$UD$20,10,FALSE)&gt;2,HLOOKUP($A1109,'Z-scores'!$C$2:$UD$20,10,FALSE)&lt;-2),"",'Total-corrected counts'!L1109),"")</f>
        <v/>
      </c>
      <c r="M1109" t="str">
        <f>IFERROR(IF(OR(HLOOKUP($A1109,'Z-scores'!$C$2:$UD$20,11,FALSE)&gt;2,HLOOKUP($A1109,'Z-scores'!$C$2:$UD$20,11,FALSE)&lt;-2),"",'Total-corrected counts'!M1109),"")</f>
        <v/>
      </c>
      <c r="N1109" t="str">
        <f>IFERROR(IF(OR(HLOOKUP($A1109,'Z-scores'!$C$2:$UD$20,12,FALSE)&gt;2,HLOOKUP($A1109,'Z-scores'!$C$2:$UD$20,12,FALSE)&lt;-2),"",'Total-corrected counts'!N1109),"")</f>
        <v/>
      </c>
      <c r="O1109" t="str">
        <f>IFERROR(IF(OR(HLOOKUP($A1109,'Z-scores'!$C$2:$UD$20,13,FALSE)&gt;2,HLOOKUP($A1109,'Z-scores'!$C$2:$UD$20,13,FALSE)&lt;-2),"",'Total-corrected counts'!O1109),"")</f>
        <v/>
      </c>
      <c r="P1109" t="str">
        <f>IFERROR(IF(OR(HLOOKUP($A1109,'Z-scores'!$C$2:$UD$20,14,FALSE)&gt;2,HLOOKUP($A1109,'Z-scores'!$C$2:$UD$20,14,FALSE)&lt;-2),"",'Total-corrected counts'!P1109),"")</f>
        <v/>
      </c>
      <c r="Q1109" t="str">
        <f>IFERROR(IF(OR(HLOOKUP($A1109,'Z-scores'!$C$2:$UD$20,15,FALSE)&gt;2,HLOOKUP($A1109,'Z-scores'!$C$2:$UD$20,15,FALSE)&lt;-2),"",'Total-corrected counts'!Q1109),"")</f>
        <v/>
      </c>
      <c r="R1109" t="str">
        <f>IFERROR(IF(OR(HLOOKUP($A1109,'Z-scores'!$C$2:$UD$20,16,FALSE)&gt;2,HLOOKUP($A1109,'Z-scores'!$C$2:$UD$20,16,FALSE)&lt;-2),"",'Total-corrected counts'!R1109),"")</f>
        <v/>
      </c>
      <c r="S1109" t="str">
        <f>IFERROR(IF(OR(HLOOKUP($A1109,'Z-scores'!$C$2:$UD$20,17,FALSE)&gt;2,HLOOKUP($A1109,'Z-scores'!$C$2:$UD$20,17,FALSE)&lt;-2),"",'Total-corrected counts'!S1109),"")</f>
        <v/>
      </c>
      <c r="T1109" t="str">
        <f>IFERROR(IF(OR(HLOOKUP($A1109,'Z-scores'!$C$2:$UD$20,18,FALSE)&gt;2,HLOOKUP($A1109,'Z-scores'!$C$2:$UD$20,18,FALSE)&lt;-2),"",'Total-corrected counts'!T1109),"")</f>
        <v/>
      </c>
      <c r="U1109" t="str">
        <f>IFERROR(IF(OR(HLOOKUP($A1109,'Z-scores'!$C$2:$UD$20,19,FALSE)&gt;2,HLOOKUP($A1109,'Z-scores'!$C$2:$UD$20,19,FALSE)&lt;-2),"",'Total-corrected counts'!U1109),"")</f>
        <v/>
      </c>
      <c r="V1109">
        <f t="shared" si="68"/>
        <v>1</v>
      </c>
      <c r="W1109" t="str">
        <f t="shared" si="69"/>
        <v/>
      </c>
      <c r="X1109" t="str">
        <f t="shared" si="70"/>
        <v/>
      </c>
      <c r="Y1109" t="str">
        <f t="shared" si="71"/>
        <v/>
      </c>
    </row>
    <row r="1110" spans="1:25" x14ac:dyDescent="0.25">
      <c r="A1110">
        <v>1120</v>
      </c>
      <c r="B1110" t="s">
        <v>553</v>
      </c>
      <c r="C1110">
        <v>66800</v>
      </c>
      <c r="D1110">
        <v>239</v>
      </c>
      <c r="E1110">
        <f>IFERROR(IF(OR(HLOOKUP($A1110,'Z-scores'!$C$2:$UD$20,3,FALSE)&gt;2,HLOOKUP(A1110,'Z-scores'!$C$2:$UD$20,3,FALSE)&lt;-2),"",'Total-corrected counts'!E1110),"")</f>
        <v>0</v>
      </c>
      <c r="F1110">
        <f>IFERROR(IF(OR(HLOOKUP($A1110,'Z-scores'!$C$2:$UD$20,4,FALSE)&gt;2,HLOOKUP($A1110,'Z-scores'!$C$2:$UD$20,4,FALSE)&lt;-2),"",'Total-corrected counts'!F1110),"")</f>
        <v>0</v>
      </c>
      <c r="G1110">
        <f>IFERROR(IF(OR(HLOOKUP($A1110,'Z-scores'!$C$2:$UD$20,5,FALSE)&gt;2,HLOOKUP($A1110,'Z-scores'!$C$2:$UD$20,5,FALSE)&lt;-2),"",'Total-corrected counts'!G1110),"")</f>
        <v>0</v>
      </c>
      <c r="H1110">
        <f>IFERROR(IF(OR(HLOOKUP($A1110,'Z-scores'!$C$2:$UD$20,6,FALSE)&gt;2,HLOOKUP($A1110,'Z-scores'!$C$2:$UD$20,6,FALSE)&lt;-2),"",'Total-corrected counts'!H1110),"")</f>
        <v>0</v>
      </c>
      <c r="I1110">
        <f>IFERROR(IF(OR(HLOOKUP($A1110,'Z-scores'!$C$2:$UD$20,7,FALSE)&gt;2,HLOOKUP($A1110,'Z-scores'!$C$2:$UD$20,7,FALSE)&lt;-2),"",'Total-corrected counts'!I1110),"")</f>
        <v>0</v>
      </c>
      <c r="J1110">
        <f>IFERROR(IF(OR(HLOOKUP($A1110,'Z-scores'!$C$2:$UD$20,8,FALSE)&gt;2,HLOOKUP($A1110,'Z-scores'!$C$2:$UD$20,8,FALSE)&lt;-2),"",'Total-corrected counts'!J1110),"")</f>
        <v>4.9307622366726433E-3</v>
      </c>
      <c r="K1110">
        <f>IFERROR(IF(OR(HLOOKUP($A1110,'Z-scores'!$C$2:$UD$20,9,FALSE)&gt;2,HLOOKUP($A1110,'Z-scores'!$C$2:$UD$20,9,FALSE)&lt;-2),"",'Total-corrected counts'!K1110),"")</f>
        <v>0</v>
      </c>
      <c r="L1110">
        <f>IFERROR(IF(OR(HLOOKUP($A1110,'Z-scores'!$C$2:$UD$20,10,FALSE)&gt;2,HLOOKUP($A1110,'Z-scores'!$C$2:$UD$20,10,FALSE)&lt;-2),"",'Total-corrected counts'!L1110),"")</f>
        <v>0</v>
      </c>
      <c r="M1110">
        <f>IFERROR(IF(OR(HLOOKUP($A1110,'Z-scores'!$C$2:$UD$20,11,FALSE)&gt;2,HLOOKUP($A1110,'Z-scores'!$C$2:$UD$20,11,FALSE)&lt;-2),"",'Total-corrected counts'!M1110),"")</f>
        <v>0</v>
      </c>
      <c r="N1110">
        <f>IFERROR(IF(OR(HLOOKUP($A1110,'Z-scores'!$C$2:$UD$20,12,FALSE)&gt;2,HLOOKUP($A1110,'Z-scores'!$C$2:$UD$20,12,FALSE)&lt;-2),"",'Total-corrected counts'!N1110),"")</f>
        <v>0</v>
      </c>
      <c r="O1110" t="str">
        <f>IFERROR(IF(OR(HLOOKUP($A1110,'Z-scores'!$C$2:$UD$20,13,FALSE)&gt;2,HLOOKUP($A1110,'Z-scores'!$C$2:$UD$20,13,FALSE)&lt;-2),"",'Total-corrected counts'!O1110),"")</f>
        <v/>
      </c>
      <c r="P1110">
        <f>IFERROR(IF(OR(HLOOKUP($A1110,'Z-scores'!$C$2:$UD$20,14,FALSE)&gt;2,HLOOKUP($A1110,'Z-scores'!$C$2:$UD$20,14,FALSE)&lt;-2),"",'Total-corrected counts'!P1110),"")</f>
        <v>0</v>
      </c>
      <c r="Q1110">
        <f>IFERROR(IF(OR(HLOOKUP($A1110,'Z-scores'!$C$2:$UD$20,15,FALSE)&gt;2,HLOOKUP($A1110,'Z-scores'!$C$2:$UD$20,15,FALSE)&lt;-2),"",'Total-corrected counts'!Q1110),"")</f>
        <v>0</v>
      </c>
      <c r="R1110">
        <f>IFERROR(IF(OR(HLOOKUP($A1110,'Z-scores'!$C$2:$UD$20,16,FALSE)&gt;2,HLOOKUP($A1110,'Z-scores'!$C$2:$UD$20,16,FALSE)&lt;-2),"",'Total-corrected counts'!R1110),"")</f>
        <v>0</v>
      </c>
      <c r="S1110">
        <f>IFERROR(IF(OR(HLOOKUP($A1110,'Z-scores'!$C$2:$UD$20,17,FALSE)&gt;2,HLOOKUP($A1110,'Z-scores'!$C$2:$UD$20,17,FALSE)&lt;-2),"",'Total-corrected counts'!S1110),"")</f>
        <v>0</v>
      </c>
      <c r="T1110">
        <f>IFERROR(IF(OR(HLOOKUP($A1110,'Z-scores'!$C$2:$UD$20,18,FALSE)&gt;2,HLOOKUP($A1110,'Z-scores'!$C$2:$UD$20,18,FALSE)&lt;-2),"",'Total-corrected counts'!T1110),"")</f>
        <v>0</v>
      </c>
      <c r="U1110">
        <f>IFERROR(IF(OR(HLOOKUP($A1110,'Z-scores'!$C$2:$UD$20,19,FALSE)&gt;2,HLOOKUP($A1110,'Z-scores'!$C$2:$UD$20,19,FALSE)&lt;-2),"",'Total-corrected counts'!U1110),"")</f>
        <v>0</v>
      </c>
      <c r="V1110">
        <f t="shared" si="68"/>
        <v>1</v>
      </c>
      <c r="W1110">
        <f t="shared" si="69"/>
        <v>0.3963374223210131</v>
      </c>
      <c r="X1110">
        <f t="shared" si="70"/>
        <v>5.4786247074140482E-4</v>
      </c>
      <c r="Y1110">
        <f t="shared" si="71"/>
        <v>0</v>
      </c>
    </row>
    <row r="1111" spans="1:25" x14ac:dyDescent="0.25">
      <c r="A1111">
        <v>1121</v>
      </c>
      <c r="B1111" t="s">
        <v>1160</v>
      </c>
      <c r="C1111">
        <v>41400</v>
      </c>
      <c r="D1111">
        <v>918</v>
      </c>
      <c r="E1111" t="str">
        <f>IFERROR(IF(OR(HLOOKUP($A1111,'Z-scores'!$C$2:$UD$20,3,FALSE)&gt;2,HLOOKUP(A1111,'Z-scores'!$C$2:$UD$20,3,FALSE)&lt;-2),"",'Total-corrected counts'!E1111),"")</f>
        <v/>
      </c>
      <c r="F1111" t="str">
        <f>IFERROR(IF(OR(HLOOKUP($A1111,'Z-scores'!$C$2:$UD$20,4,FALSE)&gt;2,HLOOKUP($A1111,'Z-scores'!$C$2:$UD$20,4,FALSE)&lt;-2),"",'Total-corrected counts'!F1111),"")</f>
        <v/>
      </c>
      <c r="G1111" t="str">
        <f>IFERROR(IF(OR(HLOOKUP($A1111,'Z-scores'!$C$2:$UD$20,5,FALSE)&gt;2,HLOOKUP($A1111,'Z-scores'!$C$2:$UD$20,5,FALSE)&lt;-2),"",'Total-corrected counts'!G1111),"")</f>
        <v/>
      </c>
      <c r="H1111" t="str">
        <f>IFERROR(IF(OR(HLOOKUP($A1111,'Z-scores'!$C$2:$UD$20,6,FALSE)&gt;2,HLOOKUP($A1111,'Z-scores'!$C$2:$UD$20,6,FALSE)&lt;-2),"",'Total-corrected counts'!H1111),"")</f>
        <v/>
      </c>
      <c r="I1111" t="str">
        <f>IFERROR(IF(OR(HLOOKUP($A1111,'Z-scores'!$C$2:$UD$20,7,FALSE)&gt;2,HLOOKUP($A1111,'Z-scores'!$C$2:$UD$20,7,FALSE)&lt;-2),"",'Total-corrected counts'!I1111),"")</f>
        <v/>
      </c>
      <c r="J1111" t="str">
        <f>IFERROR(IF(OR(HLOOKUP($A1111,'Z-scores'!$C$2:$UD$20,8,FALSE)&gt;2,HLOOKUP($A1111,'Z-scores'!$C$2:$UD$20,8,FALSE)&lt;-2),"",'Total-corrected counts'!J1111),"")</f>
        <v/>
      </c>
      <c r="K1111" t="str">
        <f>IFERROR(IF(OR(HLOOKUP($A1111,'Z-scores'!$C$2:$UD$20,9,FALSE)&gt;2,HLOOKUP($A1111,'Z-scores'!$C$2:$UD$20,9,FALSE)&lt;-2),"",'Total-corrected counts'!K1111),"")</f>
        <v/>
      </c>
      <c r="L1111" t="str">
        <f>IFERROR(IF(OR(HLOOKUP($A1111,'Z-scores'!$C$2:$UD$20,10,FALSE)&gt;2,HLOOKUP($A1111,'Z-scores'!$C$2:$UD$20,10,FALSE)&lt;-2),"",'Total-corrected counts'!L1111),"")</f>
        <v/>
      </c>
      <c r="M1111" t="str">
        <f>IFERROR(IF(OR(HLOOKUP($A1111,'Z-scores'!$C$2:$UD$20,11,FALSE)&gt;2,HLOOKUP($A1111,'Z-scores'!$C$2:$UD$20,11,FALSE)&lt;-2),"",'Total-corrected counts'!M1111),"")</f>
        <v/>
      </c>
      <c r="N1111" t="str">
        <f>IFERROR(IF(OR(HLOOKUP($A1111,'Z-scores'!$C$2:$UD$20,12,FALSE)&gt;2,HLOOKUP($A1111,'Z-scores'!$C$2:$UD$20,12,FALSE)&lt;-2),"",'Total-corrected counts'!N1111),"")</f>
        <v/>
      </c>
      <c r="O1111" t="str">
        <f>IFERROR(IF(OR(HLOOKUP($A1111,'Z-scores'!$C$2:$UD$20,13,FALSE)&gt;2,HLOOKUP($A1111,'Z-scores'!$C$2:$UD$20,13,FALSE)&lt;-2),"",'Total-corrected counts'!O1111),"")</f>
        <v/>
      </c>
      <c r="P1111" t="str">
        <f>IFERROR(IF(OR(HLOOKUP($A1111,'Z-scores'!$C$2:$UD$20,14,FALSE)&gt;2,HLOOKUP($A1111,'Z-scores'!$C$2:$UD$20,14,FALSE)&lt;-2),"",'Total-corrected counts'!P1111),"")</f>
        <v/>
      </c>
      <c r="Q1111" t="str">
        <f>IFERROR(IF(OR(HLOOKUP($A1111,'Z-scores'!$C$2:$UD$20,15,FALSE)&gt;2,HLOOKUP($A1111,'Z-scores'!$C$2:$UD$20,15,FALSE)&lt;-2),"",'Total-corrected counts'!Q1111),"")</f>
        <v/>
      </c>
      <c r="R1111" t="str">
        <f>IFERROR(IF(OR(HLOOKUP($A1111,'Z-scores'!$C$2:$UD$20,16,FALSE)&gt;2,HLOOKUP($A1111,'Z-scores'!$C$2:$UD$20,16,FALSE)&lt;-2),"",'Total-corrected counts'!R1111),"")</f>
        <v/>
      </c>
      <c r="S1111" t="str">
        <f>IFERROR(IF(OR(HLOOKUP($A1111,'Z-scores'!$C$2:$UD$20,17,FALSE)&gt;2,HLOOKUP($A1111,'Z-scores'!$C$2:$UD$20,17,FALSE)&lt;-2),"",'Total-corrected counts'!S1111),"")</f>
        <v/>
      </c>
      <c r="T1111" t="str">
        <f>IFERROR(IF(OR(HLOOKUP($A1111,'Z-scores'!$C$2:$UD$20,18,FALSE)&gt;2,HLOOKUP($A1111,'Z-scores'!$C$2:$UD$20,18,FALSE)&lt;-2),"",'Total-corrected counts'!T1111),"")</f>
        <v/>
      </c>
      <c r="U1111" t="str">
        <f>IFERROR(IF(OR(HLOOKUP($A1111,'Z-scores'!$C$2:$UD$20,19,FALSE)&gt;2,HLOOKUP($A1111,'Z-scores'!$C$2:$UD$20,19,FALSE)&lt;-2),"",'Total-corrected counts'!U1111),"")</f>
        <v/>
      </c>
      <c r="V1111">
        <f t="shared" si="68"/>
        <v>1</v>
      </c>
      <c r="W1111" t="str">
        <f t="shared" si="69"/>
        <v/>
      </c>
      <c r="X1111" t="str">
        <f t="shared" si="70"/>
        <v/>
      </c>
      <c r="Y1111" t="str">
        <f t="shared" si="71"/>
        <v/>
      </c>
    </row>
    <row r="1112" spans="1:25" x14ac:dyDescent="0.25">
      <c r="A1112">
        <v>1123</v>
      </c>
      <c r="B1112" t="s">
        <v>554</v>
      </c>
      <c r="C1112">
        <v>105100</v>
      </c>
      <c r="D1112">
        <v>752</v>
      </c>
      <c r="E1112" t="str">
        <f>IFERROR(IF(OR(HLOOKUP($A1112,'Z-scores'!$C$2:$UD$20,3,FALSE)&gt;2,HLOOKUP(A1112,'Z-scores'!$C$2:$UD$20,3,FALSE)&lt;-2),"",'Total-corrected counts'!E1112),"")</f>
        <v/>
      </c>
      <c r="F1112">
        <f>IFERROR(IF(OR(HLOOKUP($A1112,'Z-scores'!$C$2:$UD$20,4,FALSE)&gt;2,HLOOKUP($A1112,'Z-scores'!$C$2:$UD$20,4,FALSE)&lt;-2),"",'Total-corrected counts'!F1112),"")</f>
        <v>36.544310899802142</v>
      </c>
      <c r="G1112">
        <f>IFERROR(IF(OR(HLOOKUP($A1112,'Z-scores'!$C$2:$UD$20,5,FALSE)&gt;2,HLOOKUP($A1112,'Z-scores'!$C$2:$UD$20,5,FALSE)&lt;-2),"",'Total-corrected counts'!G1112),"")</f>
        <v>18.171488893634336</v>
      </c>
      <c r="H1112">
        <f>IFERROR(IF(OR(HLOOKUP($A1112,'Z-scores'!$C$2:$UD$20,6,FALSE)&gt;2,HLOOKUP($A1112,'Z-scores'!$C$2:$UD$20,6,FALSE)&lt;-2),"",'Total-corrected counts'!H1112),"")</f>
        <v>43.291886575536388</v>
      </c>
      <c r="I1112">
        <f>IFERROR(IF(OR(HLOOKUP($A1112,'Z-scores'!$C$2:$UD$20,7,FALSE)&gt;2,HLOOKUP($A1112,'Z-scores'!$C$2:$UD$20,7,FALSE)&lt;-2),"",'Total-corrected counts'!I1112),"")</f>
        <v>26.037513968458217</v>
      </c>
      <c r="J1112">
        <f>IFERROR(IF(OR(HLOOKUP($A1112,'Z-scores'!$C$2:$UD$20,8,FALSE)&gt;2,HLOOKUP($A1112,'Z-scores'!$C$2:$UD$20,8,FALSE)&lt;-2),"",'Total-corrected counts'!J1112),"")</f>
        <v>26.261239672518496</v>
      </c>
      <c r="K1112">
        <f>IFERROR(IF(OR(HLOOKUP($A1112,'Z-scores'!$C$2:$UD$20,9,FALSE)&gt;2,HLOOKUP($A1112,'Z-scores'!$C$2:$UD$20,9,FALSE)&lt;-2),"",'Total-corrected counts'!K1112),"")</f>
        <v>5.373766653659624</v>
      </c>
      <c r="L1112">
        <f>IFERROR(IF(OR(HLOOKUP($A1112,'Z-scores'!$C$2:$UD$20,10,FALSE)&gt;2,HLOOKUP($A1112,'Z-scores'!$C$2:$UD$20,10,FALSE)&lt;-2),"",'Total-corrected counts'!L1112),"")</f>
        <v>14.839032874300823</v>
      </c>
      <c r="M1112">
        <f>IFERROR(IF(OR(HLOOKUP($A1112,'Z-scores'!$C$2:$UD$20,11,FALSE)&gt;2,HLOOKUP($A1112,'Z-scores'!$C$2:$UD$20,11,FALSE)&lt;-2),"",'Total-corrected counts'!M1112),"")</f>
        <v>14.896516896695674</v>
      </c>
      <c r="N1112">
        <f>IFERROR(IF(OR(HLOOKUP($A1112,'Z-scores'!$C$2:$UD$20,12,FALSE)&gt;2,HLOOKUP($A1112,'Z-scores'!$C$2:$UD$20,12,FALSE)&lt;-2),"",'Total-corrected counts'!N1112),"")</f>
        <v>16.36719705793676</v>
      </c>
      <c r="O1112">
        <f>IFERROR(IF(OR(HLOOKUP($A1112,'Z-scores'!$C$2:$UD$20,13,FALSE)&gt;2,HLOOKUP($A1112,'Z-scores'!$C$2:$UD$20,13,FALSE)&lt;-2),"",'Total-corrected counts'!O1112),"")</f>
        <v>14.928653086169223</v>
      </c>
      <c r="P1112">
        <f>IFERROR(IF(OR(HLOOKUP($A1112,'Z-scores'!$C$2:$UD$20,14,FALSE)&gt;2,HLOOKUP($A1112,'Z-scores'!$C$2:$UD$20,14,FALSE)&lt;-2),"",'Total-corrected counts'!P1112),"")</f>
        <v>15.795891102374554</v>
      </c>
      <c r="Q1112">
        <f>IFERROR(IF(OR(HLOOKUP($A1112,'Z-scores'!$C$2:$UD$20,15,FALSE)&gt;2,HLOOKUP($A1112,'Z-scores'!$C$2:$UD$20,15,FALSE)&lt;-2),"",'Total-corrected counts'!Q1112),"")</f>
        <v>27.605292103189775</v>
      </c>
      <c r="R1112">
        <f>IFERROR(IF(OR(HLOOKUP($A1112,'Z-scores'!$C$2:$UD$20,16,FALSE)&gt;2,HLOOKUP($A1112,'Z-scores'!$C$2:$UD$20,16,FALSE)&lt;-2),"",'Total-corrected counts'!R1112),"")</f>
        <v>10.29789774628304</v>
      </c>
      <c r="S1112">
        <f>IFERROR(IF(OR(HLOOKUP($A1112,'Z-scores'!$C$2:$UD$20,17,FALSE)&gt;2,HLOOKUP($A1112,'Z-scores'!$C$2:$UD$20,17,FALSE)&lt;-2),"",'Total-corrected counts'!S1112),"")</f>
        <v>10.064392569937757</v>
      </c>
      <c r="T1112">
        <f>IFERROR(IF(OR(HLOOKUP($A1112,'Z-scores'!$C$2:$UD$20,18,FALSE)&gt;2,HLOOKUP($A1112,'Z-scores'!$C$2:$UD$20,18,FALSE)&lt;-2),"",'Total-corrected counts'!T1112),"")</f>
        <v>9.0033900168899468</v>
      </c>
      <c r="U1112">
        <f>IFERROR(IF(OR(HLOOKUP($A1112,'Z-scores'!$C$2:$UD$20,19,FALSE)&gt;2,HLOOKUP($A1112,'Z-scores'!$C$2:$UD$20,19,FALSE)&lt;-2),"",'Total-corrected counts'!U1112),"")</f>
        <v>19.527605525010522</v>
      </c>
      <c r="V1112">
        <f t="shared" si="68"/>
        <v>1</v>
      </c>
      <c r="W1112">
        <f t="shared" si="69"/>
        <v>0.13697457659549536</v>
      </c>
      <c r="X1112">
        <f t="shared" si="70"/>
        <v>23.176969554325712</v>
      </c>
      <c r="Y1112">
        <f t="shared" si="71"/>
        <v>15.448789900973946</v>
      </c>
    </row>
    <row r="1113" spans="1:25" x14ac:dyDescent="0.25">
      <c r="A1113">
        <v>1124</v>
      </c>
      <c r="B1113" t="s">
        <v>1161</v>
      </c>
      <c r="C1113">
        <v>73300</v>
      </c>
      <c r="D1113">
        <v>141</v>
      </c>
      <c r="E1113" t="str">
        <f>IFERROR(IF(OR(HLOOKUP($A1113,'Z-scores'!$C$2:$UD$20,3,FALSE)&gt;2,HLOOKUP(A1113,'Z-scores'!$C$2:$UD$20,3,FALSE)&lt;-2),"",'Total-corrected counts'!E1113),"")</f>
        <v/>
      </c>
      <c r="F1113" t="str">
        <f>IFERROR(IF(OR(HLOOKUP($A1113,'Z-scores'!$C$2:$UD$20,4,FALSE)&gt;2,HLOOKUP($A1113,'Z-scores'!$C$2:$UD$20,4,FALSE)&lt;-2),"",'Total-corrected counts'!F1113),"")</f>
        <v/>
      </c>
      <c r="G1113" t="str">
        <f>IFERROR(IF(OR(HLOOKUP($A1113,'Z-scores'!$C$2:$UD$20,5,FALSE)&gt;2,HLOOKUP($A1113,'Z-scores'!$C$2:$UD$20,5,FALSE)&lt;-2),"",'Total-corrected counts'!G1113),"")</f>
        <v/>
      </c>
      <c r="H1113" t="str">
        <f>IFERROR(IF(OR(HLOOKUP($A1113,'Z-scores'!$C$2:$UD$20,6,FALSE)&gt;2,HLOOKUP($A1113,'Z-scores'!$C$2:$UD$20,6,FALSE)&lt;-2),"",'Total-corrected counts'!H1113),"")</f>
        <v/>
      </c>
      <c r="I1113" t="str">
        <f>IFERROR(IF(OR(HLOOKUP($A1113,'Z-scores'!$C$2:$UD$20,7,FALSE)&gt;2,HLOOKUP($A1113,'Z-scores'!$C$2:$UD$20,7,FALSE)&lt;-2),"",'Total-corrected counts'!I1113),"")</f>
        <v/>
      </c>
      <c r="J1113" t="str">
        <f>IFERROR(IF(OR(HLOOKUP($A1113,'Z-scores'!$C$2:$UD$20,8,FALSE)&gt;2,HLOOKUP($A1113,'Z-scores'!$C$2:$UD$20,8,FALSE)&lt;-2),"",'Total-corrected counts'!J1113),"")</f>
        <v/>
      </c>
      <c r="K1113" t="str">
        <f>IFERROR(IF(OR(HLOOKUP($A1113,'Z-scores'!$C$2:$UD$20,9,FALSE)&gt;2,HLOOKUP($A1113,'Z-scores'!$C$2:$UD$20,9,FALSE)&lt;-2),"",'Total-corrected counts'!K1113),"")</f>
        <v/>
      </c>
      <c r="L1113" t="str">
        <f>IFERROR(IF(OR(HLOOKUP($A1113,'Z-scores'!$C$2:$UD$20,10,FALSE)&gt;2,HLOOKUP($A1113,'Z-scores'!$C$2:$UD$20,10,FALSE)&lt;-2),"",'Total-corrected counts'!L1113),"")</f>
        <v/>
      </c>
      <c r="M1113" t="str">
        <f>IFERROR(IF(OR(HLOOKUP($A1113,'Z-scores'!$C$2:$UD$20,11,FALSE)&gt;2,HLOOKUP($A1113,'Z-scores'!$C$2:$UD$20,11,FALSE)&lt;-2),"",'Total-corrected counts'!M1113),"")</f>
        <v/>
      </c>
      <c r="N1113" t="str">
        <f>IFERROR(IF(OR(HLOOKUP($A1113,'Z-scores'!$C$2:$UD$20,12,FALSE)&gt;2,HLOOKUP($A1113,'Z-scores'!$C$2:$UD$20,12,FALSE)&lt;-2),"",'Total-corrected counts'!N1113),"")</f>
        <v/>
      </c>
      <c r="O1113" t="str">
        <f>IFERROR(IF(OR(HLOOKUP($A1113,'Z-scores'!$C$2:$UD$20,13,FALSE)&gt;2,HLOOKUP($A1113,'Z-scores'!$C$2:$UD$20,13,FALSE)&lt;-2),"",'Total-corrected counts'!O1113),"")</f>
        <v/>
      </c>
      <c r="P1113" t="str">
        <f>IFERROR(IF(OR(HLOOKUP($A1113,'Z-scores'!$C$2:$UD$20,14,FALSE)&gt;2,HLOOKUP($A1113,'Z-scores'!$C$2:$UD$20,14,FALSE)&lt;-2),"",'Total-corrected counts'!P1113),"")</f>
        <v/>
      </c>
      <c r="Q1113" t="str">
        <f>IFERROR(IF(OR(HLOOKUP($A1113,'Z-scores'!$C$2:$UD$20,15,FALSE)&gt;2,HLOOKUP($A1113,'Z-scores'!$C$2:$UD$20,15,FALSE)&lt;-2),"",'Total-corrected counts'!Q1113),"")</f>
        <v/>
      </c>
      <c r="R1113" t="str">
        <f>IFERROR(IF(OR(HLOOKUP($A1113,'Z-scores'!$C$2:$UD$20,16,FALSE)&gt;2,HLOOKUP($A1113,'Z-scores'!$C$2:$UD$20,16,FALSE)&lt;-2),"",'Total-corrected counts'!R1113),"")</f>
        <v/>
      </c>
      <c r="S1113" t="str">
        <f>IFERROR(IF(OR(HLOOKUP($A1113,'Z-scores'!$C$2:$UD$20,17,FALSE)&gt;2,HLOOKUP($A1113,'Z-scores'!$C$2:$UD$20,17,FALSE)&lt;-2),"",'Total-corrected counts'!S1113),"")</f>
        <v/>
      </c>
      <c r="T1113" t="str">
        <f>IFERROR(IF(OR(HLOOKUP($A1113,'Z-scores'!$C$2:$UD$20,18,FALSE)&gt;2,HLOOKUP($A1113,'Z-scores'!$C$2:$UD$20,18,FALSE)&lt;-2),"",'Total-corrected counts'!T1113),"")</f>
        <v/>
      </c>
      <c r="U1113" t="str">
        <f>IFERROR(IF(OR(HLOOKUP($A1113,'Z-scores'!$C$2:$UD$20,19,FALSE)&gt;2,HLOOKUP($A1113,'Z-scores'!$C$2:$UD$20,19,FALSE)&lt;-2),"",'Total-corrected counts'!U1113),"")</f>
        <v/>
      </c>
      <c r="V1113">
        <f t="shared" si="68"/>
        <v>1</v>
      </c>
      <c r="W1113" t="str">
        <f t="shared" si="69"/>
        <v/>
      </c>
      <c r="X1113" t="str">
        <f t="shared" si="70"/>
        <v/>
      </c>
      <c r="Y1113" t="str">
        <f t="shared" si="71"/>
        <v/>
      </c>
    </row>
    <row r="1114" spans="1:25" x14ac:dyDescent="0.25">
      <c r="A1114">
        <v>1125</v>
      </c>
      <c r="B1114" t="s">
        <v>555</v>
      </c>
      <c r="C1114">
        <v>23000</v>
      </c>
      <c r="D1114">
        <v>746</v>
      </c>
      <c r="E1114" t="str">
        <f>IFERROR(IF(OR(HLOOKUP($A1114,'Z-scores'!$C$2:$UD$20,3,FALSE)&gt;2,HLOOKUP(A1114,'Z-scores'!$C$2:$UD$20,3,FALSE)&lt;-2),"",'Total-corrected counts'!E1114),"")</f>
        <v/>
      </c>
      <c r="F1114">
        <f>IFERROR(IF(OR(HLOOKUP($A1114,'Z-scores'!$C$2:$UD$20,4,FALSE)&gt;2,HLOOKUP($A1114,'Z-scores'!$C$2:$UD$20,4,FALSE)&lt;-2),"",'Total-corrected counts'!F1114),"")</f>
        <v>14.986858813454212</v>
      </c>
      <c r="G1114">
        <f>IFERROR(IF(OR(HLOOKUP($A1114,'Z-scores'!$C$2:$UD$20,5,FALSE)&gt;2,HLOOKUP($A1114,'Z-scores'!$C$2:$UD$20,5,FALSE)&lt;-2),"",'Total-corrected counts'!G1114),"")</f>
        <v>3.5960208065562411</v>
      </c>
      <c r="H1114">
        <f>IFERROR(IF(OR(HLOOKUP($A1114,'Z-scores'!$C$2:$UD$20,6,FALSE)&gt;2,HLOOKUP($A1114,'Z-scores'!$C$2:$UD$20,6,FALSE)&lt;-2),"",'Total-corrected counts'!H1114),"")</f>
        <v>14.889002590393277</v>
      </c>
      <c r="I1114">
        <f>IFERROR(IF(OR(HLOOKUP($A1114,'Z-scores'!$C$2:$UD$20,7,FALSE)&gt;2,HLOOKUP($A1114,'Z-scores'!$C$2:$UD$20,7,FALSE)&lt;-2),"",'Total-corrected counts'!I1114),"")</f>
        <v>2.733661906359766</v>
      </c>
      <c r="J1114">
        <f>IFERROR(IF(OR(HLOOKUP($A1114,'Z-scores'!$C$2:$UD$20,8,FALSE)&gt;2,HLOOKUP($A1114,'Z-scores'!$C$2:$UD$20,8,FALSE)&lt;-2),"",'Total-corrected counts'!J1114),"")</f>
        <v>3.6536948173744284</v>
      </c>
      <c r="K1114">
        <f>IFERROR(IF(OR(HLOOKUP($A1114,'Z-scores'!$C$2:$UD$20,9,FALSE)&gt;2,HLOOKUP($A1114,'Z-scores'!$C$2:$UD$20,9,FALSE)&lt;-2),"",'Total-corrected counts'!K1114),"")</f>
        <v>5.7617481464964611</v>
      </c>
      <c r="L1114">
        <f>IFERROR(IF(OR(HLOOKUP($A1114,'Z-scores'!$C$2:$UD$20,10,FALSE)&gt;2,HLOOKUP($A1114,'Z-scores'!$C$2:$UD$20,10,FALSE)&lt;-2),"",'Total-corrected counts'!L1114),"")</f>
        <v>1.1818308500186094</v>
      </c>
      <c r="M1114">
        <f>IFERROR(IF(OR(HLOOKUP($A1114,'Z-scores'!$C$2:$UD$20,11,FALSE)&gt;2,HLOOKUP($A1114,'Z-scores'!$C$2:$UD$20,11,FALSE)&lt;-2),"",'Total-corrected counts'!M1114),"")</f>
        <v>3.2760357295238549</v>
      </c>
      <c r="N1114">
        <f>IFERROR(IF(OR(HLOOKUP($A1114,'Z-scores'!$C$2:$UD$20,12,FALSE)&gt;2,HLOOKUP($A1114,'Z-scores'!$C$2:$UD$20,12,FALSE)&lt;-2),"",'Total-corrected counts'!N1114),"")</f>
        <v>5.3060510059044708</v>
      </c>
      <c r="O1114">
        <f>IFERROR(IF(OR(HLOOKUP($A1114,'Z-scores'!$C$2:$UD$20,13,FALSE)&gt;2,HLOOKUP($A1114,'Z-scores'!$C$2:$UD$20,13,FALSE)&lt;-2),"",'Total-corrected counts'!O1114),"")</f>
        <v>2.6115046877518746</v>
      </c>
      <c r="P1114">
        <f>IFERROR(IF(OR(HLOOKUP($A1114,'Z-scores'!$C$2:$UD$20,14,FALSE)&gt;2,HLOOKUP($A1114,'Z-scores'!$C$2:$UD$20,14,FALSE)&lt;-2),"",'Total-corrected counts'!P1114),"")</f>
        <v>6.5773475125958978</v>
      </c>
      <c r="Q1114">
        <f>IFERROR(IF(OR(HLOOKUP($A1114,'Z-scores'!$C$2:$UD$20,15,FALSE)&gt;2,HLOOKUP($A1114,'Z-scores'!$C$2:$UD$20,15,FALSE)&lt;-2),"",'Total-corrected counts'!Q1114),"")</f>
        <v>7.800859654733952E-2</v>
      </c>
      <c r="R1114">
        <f>IFERROR(IF(OR(HLOOKUP($A1114,'Z-scores'!$C$2:$UD$20,16,FALSE)&gt;2,HLOOKUP($A1114,'Z-scores'!$C$2:$UD$20,16,FALSE)&lt;-2),"",'Total-corrected counts'!R1114),"")</f>
        <v>8.2262973047155956</v>
      </c>
      <c r="S1114">
        <f>IFERROR(IF(OR(HLOOKUP($A1114,'Z-scores'!$C$2:$UD$20,17,FALSE)&gt;2,HLOOKUP($A1114,'Z-scores'!$C$2:$UD$20,17,FALSE)&lt;-2),"",'Total-corrected counts'!S1114),"")</f>
        <v>1.08026651640648</v>
      </c>
      <c r="T1114">
        <f>IFERROR(IF(OR(HLOOKUP($A1114,'Z-scores'!$C$2:$UD$20,18,FALSE)&gt;2,HLOOKUP($A1114,'Z-scores'!$C$2:$UD$20,18,FALSE)&lt;-2),"",'Total-corrected counts'!T1114),"")</f>
        <v>9.2611206471444305</v>
      </c>
      <c r="U1114">
        <f>IFERROR(IF(OR(HLOOKUP($A1114,'Z-scores'!$C$2:$UD$20,19,FALSE)&gt;2,HLOOKUP($A1114,'Z-scores'!$C$2:$UD$20,19,FALSE)&lt;-2),"",'Total-corrected counts'!U1114),"")</f>
        <v>6.1056313274866234</v>
      </c>
      <c r="V1114">
        <f t="shared" si="68"/>
        <v>1</v>
      </c>
      <c r="W1114">
        <f t="shared" si="69"/>
        <v>0.56096948974852956</v>
      </c>
      <c r="X1114">
        <f t="shared" si="70"/>
        <v>6.259856707522105</v>
      </c>
      <c r="Y1114">
        <f t="shared" si="71"/>
        <v>4.9057784498190884</v>
      </c>
    </row>
    <row r="1115" spans="1:25" x14ac:dyDescent="0.25">
      <c r="A1115">
        <v>1126</v>
      </c>
      <c r="B1115" t="s">
        <v>556</v>
      </c>
      <c r="C1115">
        <v>75400</v>
      </c>
      <c r="D1115">
        <v>557</v>
      </c>
      <c r="E1115">
        <f>IFERROR(IF(OR(HLOOKUP($A1115,'Z-scores'!$C$2:$UD$20,3,FALSE)&gt;2,HLOOKUP(A1115,'Z-scores'!$C$2:$UD$20,3,FALSE)&lt;-2),"",'Total-corrected counts'!E1115),"")</f>
        <v>0</v>
      </c>
      <c r="F1115">
        <f>IFERROR(IF(OR(HLOOKUP($A1115,'Z-scores'!$C$2:$UD$20,4,FALSE)&gt;2,HLOOKUP($A1115,'Z-scores'!$C$2:$UD$20,4,FALSE)&lt;-2),"",'Total-corrected counts'!F1115),"")</f>
        <v>0</v>
      </c>
      <c r="G1115">
        <f>IFERROR(IF(OR(HLOOKUP($A1115,'Z-scores'!$C$2:$UD$20,5,FALSE)&gt;2,HLOOKUP($A1115,'Z-scores'!$C$2:$UD$20,5,FALSE)&lt;-2),"",'Total-corrected counts'!G1115),"")</f>
        <v>0</v>
      </c>
      <c r="H1115">
        <f>IFERROR(IF(OR(HLOOKUP($A1115,'Z-scores'!$C$2:$UD$20,6,FALSE)&gt;2,HLOOKUP($A1115,'Z-scores'!$C$2:$UD$20,6,FALSE)&lt;-2),"",'Total-corrected counts'!H1115),"")</f>
        <v>0</v>
      </c>
      <c r="I1115">
        <f>IFERROR(IF(OR(HLOOKUP($A1115,'Z-scores'!$C$2:$UD$20,7,FALSE)&gt;2,HLOOKUP($A1115,'Z-scores'!$C$2:$UD$20,7,FALSE)&lt;-2),"",'Total-corrected counts'!I1115),"")</f>
        <v>0</v>
      </c>
      <c r="J1115">
        <f>IFERROR(IF(OR(HLOOKUP($A1115,'Z-scores'!$C$2:$UD$20,8,FALSE)&gt;2,HLOOKUP($A1115,'Z-scores'!$C$2:$UD$20,8,FALSE)&lt;-2),"",'Total-corrected counts'!J1115),"")</f>
        <v>0</v>
      </c>
      <c r="K1115">
        <f>IFERROR(IF(OR(HLOOKUP($A1115,'Z-scores'!$C$2:$UD$20,9,FALSE)&gt;2,HLOOKUP($A1115,'Z-scores'!$C$2:$UD$20,9,FALSE)&lt;-2),"",'Total-corrected counts'!K1115),"")</f>
        <v>0</v>
      </c>
      <c r="L1115">
        <f>IFERROR(IF(OR(HLOOKUP($A1115,'Z-scores'!$C$2:$UD$20,10,FALSE)&gt;2,HLOOKUP($A1115,'Z-scores'!$C$2:$UD$20,10,FALSE)&lt;-2),"",'Total-corrected counts'!L1115),"")</f>
        <v>0</v>
      </c>
      <c r="M1115">
        <f>IFERROR(IF(OR(HLOOKUP($A1115,'Z-scores'!$C$2:$UD$20,11,FALSE)&gt;2,HLOOKUP($A1115,'Z-scores'!$C$2:$UD$20,11,FALSE)&lt;-2),"",'Total-corrected counts'!M1115),"")</f>
        <v>0</v>
      </c>
      <c r="N1115">
        <f>IFERROR(IF(OR(HLOOKUP($A1115,'Z-scores'!$C$2:$UD$20,12,FALSE)&gt;2,HLOOKUP($A1115,'Z-scores'!$C$2:$UD$20,12,FALSE)&lt;-2),"",'Total-corrected counts'!N1115),"")</f>
        <v>0</v>
      </c>
      <c r="O1115">
        <f>IFERROR(IF(OR(HLOOKUP($A1115,'Z-scores'!$C$2:$UD$20,13,FALSE)&gt;2,HLOOKUP($A1115,'Z-scores'!$C$2:$UD$20,13,FALSE)&lt;-2),"",'Total-corrected counts'!O1115),"")</f>
        <v>0</v>
      </c>
      <c r="P1115">
        <f>IFERROR(IF(OR(HLOOKUP($A1115,'Z-scores'!$C$2:$UD$20,14,FALSE)&gt;2,HLOOKUP($A1115,'Z-scores'!$C$2:$UD$20,14,FALSE)&lt;-2),"",'Total-corrected counts'!P1115),"")</f>
        <v>0</v>
      </c>
      <c r="Q1115">
        <f>IFERROR(IF(OR(HLOOKUP($A1115,'Z-scores'!$C$2:$UD$20,15,FALSE)&gt;2,HLOOKUP($A1115,'Z-scores'!$C$2:$UD$20,15,FALSE)&lt;-2),"",'Total-corrected counts'!Q1115),"")</f>
        <v>0</v>
      </c>
      <c r="R1115">
        <f>IFERROR(IF(OR(HLOOKUP($A1115,'Z-scores'!$C$2:$UD$20,16,FALSE)&gt;2,HLOOKUP($A1115,'Z-scores'!$C$2:$UD$20,16,FALSE)&lt;-2),"",'Total-corrected counts'!R1115),"")</f>
        <v>0</v>
      </c>
      <c r="S1115">
        <f>IFERROR(IF(OR(HLOOKUP($A1115,'Z-scores'!$C$2:$UD$20,17,FALSE)&gt;2,HLOOKUP($A1115,'Z-scores'!$C$2:$UD$20,17,FALSE)&lt;-2),"",'Total-corrected counts'!S1115),"")</f>
        <v>0</v>
      </c>
      <c r="T1115">
        <f>IFERROR(IF(OR(HLOOKUP($A1115,'Z-scores'!$C$2:$UD$20,18,FALSE)&gt;2,HLOOKUP($A1115,'Z-scores'!$C$2:$UD$20,18,FALSE)&lt;-2),"",'Total-corrected counts'!T1115),"")</f>
        <v>0</v>
      </c>
      <c r="U1115" t="str">
        <f>IFERROR(IF(OR(HLOOKUP($A1115,'Z-scores'!$C$2:$UD$20,19,FALSE)&gt;2,HLOOKUP($A1115,'Z-scores'!$C$2:$UD$20,19,FALSE)&lt;-2),"",'Total-corrected counts'!U1115),"")</f>
        <v/>
      </c>
      <c r="V1115">
        <f t="shared" si="68"/>
        <v>0</v>
      </c>
      <c r="W1115" t="str">
        <f t="shared" si="69"/>
        <v/>
      </c>
      <c r="X1115">
        <f t="shared" si="70"/>
        <v>0</v>
      </c>
      <c r="Y1115">
        <f t="shared" si="71"/>
        <v>0</v>
      </c>
    </row>
    <row r="1116" spans="1:25" x14ac:dyDescent="0.25">
      <c r="A1116">
        <v>1127</v>
      </c>
      <c r="B1116" t="s">
        <v>557</v>
      </c>
      <c r="C1116">
        <v>28200</v>
      </c>
      <c r="D1116">
        <v>541</v>
      </c>
      <c r="E1116">
        <f>IFERROR(IF(OR(HLOOKUP($A1116,'Z-scores'!$C$2:$UD$20,3,FALSE)&gt;2,HLOOKUP(A1116,'Z-scores'!$C$2:$UD$20,3,FALSE)&lt;-2),"",'Total-corrected counts'!E1116),"")</f>
        <v>5.9602124532764922</v>
      </c>
      <c r="F1116">
        <f>IFERROR(IF(OR(HLOOKUP($A1116,'Z-scores'!$C$2:$UD$20,4,FALSE)&gt;2,HLOOKUP($A1116,'Z-scores'!$C$2:$UD$20,4,FALSE)&lt;-2),"",'Total-corrected counts'!F1116),"")</f>
        <v>4.2245387459928407</v>
      </c>
      <c r="G1116">
        <f>IFERROR(IF(OR(HLOOKUP($A1116,'Z-scores'!$C$2:$UD$20,5,FALSE)&gt;2,HLOOKUP($A1116,'Z-scores'!$C$2:$UD$20,5,FALSE)&lt;-2),"",'Total-corrected counts'!G1116),"")</f>
        <v>19.883879753899215</v>
      </c>
      <c r="H1116">
        <f>IFERROR(IF(OR(HLOOKUP($A1116,'Z-scores'!$C$2:$UD$20,6,FALSE)&gt;2,HLOOKUP($A1116,'Z-scores'!$C$2:$UD$20,6,FALSE)&lt;-2),"",'Total-corrected counts'!H1116),"")</f>
        <v>19.412243883677309</v>
      </c>
      <c r="I1116">
        <f>IFERROR(IF(OR(HLOOKUP($A1116,'Z-scores'!$C$2:$UD$20,7,FALSE)&gt;2,HLOOKUP($A1116,'Z-scores'!$C$2:$UD$20,7,FALSE)&lt;-2),"",'Total-corrected counts'!I1116),"")</f>
        <v>23.808717549309044</v>
      </c>
      <c r="J1116">
        <f>IFERROR(IF(OR(HLOOKUP($A1116,'Z-scores'!$C$2:$UD$20,8,FALSE)&gt;2,HLOOKUP($A1116,'Z-scores'!$C$2:$UD$20,8,FALSE)&lt;-2),"",'Total-corrected counts'!J1116),"")</f>
        <v>7.0509899984418798</v>
      </c>
      <c r="K1116">
        <f>IFERROR(IF(OR(HLOOKUP($A1116,'Z-scores'!$C$2:$UD$20,9,FALSE)&gt;2,HLOOKUP($A1116,'Z-scores'!$C$2:$UD$20,9,FALSE)&lt;-2),"",'Total-corrected counts'!K1116),"")</f>
        <v>21.16059981046881</v>
      </c>
      <c r="L1116">
        <f>IFERROR(IF(OR(HLOOKUP($A1116,'Z-scores'!$C$2:$UD$20,10,FALSE)&gt;2,HLOOKUP($A1116,'Z-scores'!$C$2:$UD$20,10,FALSE)&lt;-2),"",'Total-corrected counts'!L1116),"")</f>
        <v>11.536080237495083</v>
      </c>
      <c r="M1116">
        <f>IFERROR(IF(OR(HLOOKUP($A1116,'Z-scores'!$C$2:$UD$20,11,FALSE)&gt;2,HLOOKUP($A1116,'Z-scores'!$C$2:$UD$20,11,FALSE)&lt;-2),"",'Total-corrected counts'!M1116),"")</f>
        <v>13.463539242853312</v>
      </c>
      <c r="N1116">
        <f>IFERROR(IF(OR(HLOOKUP($A1116,'Z-scores'!$C$2:$UD$20,12,FALSE)&gt;2,HLOOKUP($A1116,'Z-scores'!$C$2:$UD$20,12,FALSE)&lt;-2),"",'Total-corrected counts'!N1116),"")</f>
        <v>13.59045533982095</v>
      </c>
      <c r="O1116">
        <f>IFERROR(IF(OR(HLOOKUP($A1116,'Z-scores'!$C$2:$UD$20,13,FALSE)&gt;2,HLOOKUP($A1116,'Z-scores'!$C$2:$UD$20,13,FALSE)&lt;-2),"",'Total-corrected counts'!O1116),"")</f>
        <v>19.458402196625435</v>
      </c>
      <c r="P1116">
        <f>IFERROR(IF(OR(HLOOKUP($A1116,'Z-scores'!$C$2:$UD$20,14,FALSE)&gt;2,HLOOKUP($A1116,'Z-scores'!$C$2:$UD$20,14,FALSE)&lt;-2),"",'Total-corrected counts'!P1116),"")</f>
        <v>16.244638008692014</v>
      </c>
      <c r="Q1116" t="str">
        <f>IFERROR(IF(OR(HLOOKUP($A1116,'Z-scores'!$C$2:$UD$20,15,FALSE)&gt;2,HLOOKUP($A1116,'Z-scores'!$C$2:$UD$20,15,FALSE)&lt;-2),"",'Total-corrected counts'!Q1116),"")</f>
        <v/>
      </c>
      <c r="R1116">
        <f>IFERROR(IF(OR(HLOOKUP($A1116,'Z-scores'!$C$2:$UD$20,16,FALSE)&gt;2,HLOOKUP($A1116,'Z-scores'!$C$2:$UD$20,16,FALSE)&lt;-2),"",'Total-corrected counts'!R1116),"")</f>
        <v>12.69005531613945</v>
      </c>
      <c r="S1116">
        <f>IFERROR(IF(OR(HLOOKUP($A1116,'Z-scores'!$C$2:$UD$20,17,FALSE)&gt;2,HLOOKUP($A1116,'Z-scores'!$C$2:$UD$20,17,FALSE)&lt;-2),"",'Total-corrected counts'!S1116),"")</f>
        <v>28.488636573372897</v>
      </c>
      <c r="T1116">
        <f>IFERROR(IF(OR(HLOOKUP($A1116,'Z-scores'!$C$2:$UD$20,18,FALSE)&gt;2,HLOOKUP($A1116,'Z-scores'!$C$2:$UD$20,18,FALSE)&lt;-2),"",'Total-corrected counts'!T1116),"")</f>
        <v>10.180359895052087</v>
      </c>
      <c r="U1116">
        <f>IFERROR(IF(OR(HLOOKUP($A1116,'Z-scores'!$C$2:$UD$20,19,FALSE)&gt;2,HLOOKUP($A1116,'Z-scores'!$C$2:$UD$20,19,FALSE)&lt;-2),"",'Total-corrected counts'!U1116),"")</f>
        <v>13.426313665418347</v>
      </c>
      <c r="V1116">
        <f t="shared" si="68"/>
        <v>1</v>
      </c>
      <c r="W1116">
        <f t="shared" si="69"/>
        <v>0.52477618069023935</v>
      </c>
      <c r="X1116">
        <f t="shared" si="70"/>
        <v>14.055644630601556</v>
      </c>
      <c r="Y1116">
        <f t="shared" si="71"/>
        <v>16.296980142160169</v>
      </c>
    </row>
    <row r="1117" spans="1:25" x14ac:dyDescent="0.25">
      <c r="A1117">
        <v>1128</v>
      </c>
      <c r="B1117" t="s">
        <v>558</v>
      </c>
      <c r="C1117">
        <v>5300</v>
      </c>
      <c r="D1117">
        <v>337</v>
      </c>
      <c r="E1117">
        <f>IFERROR(IF(OR(HLOOKUP($A1117,'Z-scores'!$C$2:$UD$20,3,FALSE)&gt;2,HLOOKUP(A1117,'Z-scores'!$C$2:$UD$20,3,FALSE)&lt;-2),"",'Total-corrected counts'!E1117),"")</f>
        <v>2.5551772598189411</v>
      </c>
      <c r="F1117">
        <f>IFERROR(IF(OR(HLOOKUP($A1117,'Z-scores'!$C$2:$UD$20,4,FALSE)&gt;2,HLOOKUP($A1117,'Z-scores'!$C$2:$UD$20,4,FALSE)&lt;-2),"",'Total-corrected counts'!F1117),"")</f>
        <v>0</v>
      </c>
      <c r="G1117">
        <f>IFERROR(IF(OR(HLOOKUP($A1117,'Z-scores'!$C$2:$UD$20,5,FALSE)&gt;2,HLOOKUP($A1117,'Z-scores'!$C$2:$UD$20,5,FALSE)&lt;-2),"",'Total-corrected counts'!G1117),"")</f>
        <v>0.61444613221269107</v>
      </c>
      <c r="H1117">
        <f>IFERROR(IF(OR(HLOOKUP($A1117,'Z-scores'!$C$2:$UD$20,6,FALSE)&gt;2,HLOOKUP($A1117,'Z-scores'!$C$2:$UD$20,6,FALSE)&lt;-2),"",'Total-corrected counts'!H1117),"")</f>
        <v>5.9611852846675379</v>
      </c>
      <c r="I1117">
        <f>IFERROR(IF(OR(HLOOKUP($A1117,'Z-scores'!$C$2:$UD$20,7,FALSE)&gt;2,HLOOKUP($A1117,'Z-scores'!$C$2:$UD$20,7,FALSE)&lt;-2),"",'Total-corrected counts'!I1117),"")</f>
        <v>7.6653357509412361</v>
      </c>
      <c r="J1117">
        <f>IFERROR(IF(OR(HLOOKUP($A1117,'Z-scores'!$C$2:$UD$20,8,FALSE)&gt;2,HLOOKUP($A1117,'Z-scores'!$C$2:$UD$20,8,FALSE)&lt;-2),"",'Total-corrected counts'!J1117),"")</f>
        <v>6.9622362781817717</v>
      </c>
      <c r="K1117">
        <f>IFERROR(IF(OR(HLOOKUP($A1117,'Z-scores'!$C$2:$UD$20,9,FALSE)&gt;2,HLOOKUP($A1117,'Z-scores'!$C$2:$UD$20,9,FALSE)&lt;-2),"",'Total-corrected counts'!K1117),"")</f>
        <v>6.4128435252801159</v>
      </c>
      <c r="L1117">
        <f>IFERROR(IF(OR(HLOOKUP($A1117,'Z-scores'!$C$2:$UD$20,10,FALSE)&gt;2,HLOOKUP($A1117,'Z-scores'!$C$2:$UD$20,10,FALSE)&lt;-2),"",'Total-corrected counts'!L1117),"")</f>
        <v>9.0621731223441877</v>
      </c>
      <c r="M1117">
        <f>IFERROR(IF(OR(HLOOKUP($A1117,'Z-scores'!$C$2:$UD$20,11,FALSE)&gt;2,HLOOKUP($A1117,'Z-scores'!$C$2:$UD$20,11,FALSE)&lt;-2),"",'Total-corrected counts'!M1117),"")</f>
        <v>9.8142842530039545</v>
      </c>
      <c r="N1117">
        <f>IFERROR(IF(OR(HLOOKUP($A1117,'Z-scores'!$C$2:$UD$20,12,FALSE)&gt;2,HLOOKUP($A1117,'Z-scores'!$C$2:$UD$20,12,FALSE)&lt;-2),"",'Total-corrected counts'!N1117),"")</f>
        <v>13.398007894010943</v>
      </c>
      <c r="O1117">
        <f>IFERROR(IF(OR(HLOOKUP($A1117,'Z-scores'!$C$2:$UD$20,13,FALSE)&gt;2,HLOOKUP($A1117,'Z-scores'!$C$2:$UD$20,13,FALSE)&lt;-2),"",'Total-corrected counts'!O1117),"")</f>
        <v>12.9902166169101</v>
      </c>
      <c r="P1117" t="str">
        <f>IFERROR(IF(OR(HLOOKUP($A1117,'Z-scores'!$C$2:$UD$20,14,FALSE)&gt;2,HLOOKUP($A1117,'Z-scores'!$C$2:$UD$20,14,FALSE)&lt;-2),"",'Total-corrected counts'!P1117),"")</f>
        <v/>
      </c>
      <c r="Q1117">
        <f>IFERROR(IF(OR(HLOOKUP($A1117,'Z-scores'!$C$2:$UD$20,15,FALSE)&gt;2,HLOOKUP($A1117,'Z-scores'!$C$2:$UD$20,15,FALSE)&lt;-2),"",'Total-corrected counts'!Q1117),"")</f>
        <v>10.13136647658572</v>
      </c>
      <c r="R1117">
        <f>IFERROR(IF(OR(HLOOKUP($A1117,'Z-scores'!$C$2:$UD$20,16,FALSE)&gt;2,HLOOKUP($A1117,'Z-scores'!$C$2:$UD$20,16,FALSE)&lt;-2),"",'Total-corrected counts'!R1117),"")</f>
        <v>4.5879738986358296</v>
      </c>
      <c r="S1117">
        <f>IFERROR(IF(OR(HLOOKUP($A1117,'Z-scores'!$C$2:$UD$20,17,FALSE)&gt;2,HLOOKUP($A1117,'Z-scores'!$C$2:$UD$20,17,FALSE)&lt;-2),"",'Total-corrected counts'!S1117),"")</f>
        <v>2.198532357510675</v>
      </c>
      <c r="T1117">
        <f>IFERROR(IF(OR(HLOOKUP($A1117,'Z-scores'!$C$2:$UD$20,18,FALSE)&gt;2,HLOOKUP($A1117,'Z-scores'!$C$2:$UD$20,18,FALSE)&lt;-2),"",'Total-corrected counts'!T1117),"")</f>
        <v>9.9054472227806389</v>
      </c>
      <c r="U1117">
        <f>IFERROR(IF(OR(HLOOKUP($A1117,'Z-scores'!$C$2:$UD$20,19,FALSE)&gt;2,HLOOKUP($A1117,'Z-scores'!$C$2:$UD$20,19,FALSE)&lt;-2),"",'Total-corrected counts'!U1117),"")</f>
        <v>8.4229071831212057</v>
      </c>
      <c r="V1117">
        <f t="shared" si="68"/>
        <v>1</v>
      </c>
      <c r="W1117">
        <f t="shared" si="69"/>
        <v>0.10388676599303438</v>
      </c>
      <c r="X1117">
        <f t="shared" si="70"/>
        <v>5.4497424007167146</v>
      </c>
      <c r="Y1117">
        <f t="shared" si="71"/>
        <v>8.8049216642221584</v>
      </c>
    </row>
    <row r="1118" spans="1:25" x14ac:dyDescent="0.25">
      <c r="A1118">
        <v>1129</v>
      </c>
      <c r="B1118" t="s">
        <v>1162</v>
      </c>
      <c r="C1118">
        <v>63400</v>
      </c>
      <c r="D1118">
        <v>343</v>
      </c>
      <c r="E1118" t="str">
        <f>IFERROR(IF(OR(HLOOKUP($A1118,'Z-scores'!$C$2:$UD$20,3,FALSE)&gt;2,HLOOKUP(A1118,'Z-scores'!$C$2:$UD$20,3,FALSE)&lt;-2),"",'Total-corrected counts'!E1118),"")</f>
        <v/>
      </c>
      <c r="F1118" t="str">
        <f>IFERROR(IF(OR(HLOOKUP($A1118,'Z-scores'!$C$2:$UD$20,4,FALSE)&gt;2,HLOOKUP($A1118,'Z-scores'!$C$2:$UD$20,4,FALSE)&lt;-2),"",'Total-corrected counts'!F1118),"")</f>
        <v/>
      </c>
      <c r="G1118" t="str">
        <f>IFERROR(IF(OR(HLOOKUP($A1118,'Z-scores'!$C$2:$UD$20,5,FALSE)&gt;2,HLOOKUP($A1118,'Z-scores'!$C$2:$UD$20,5,FALSE)&lt;-2),"",'Total-corrected counts'!G1118),"")</f>
        <v/>
      </c>
      <c r="H1118" t="str">
        <f>IFERROR(IF(OR(HLOOKUP($A1118,'Z-scores'!$C$2:$UD$20,6,FALSE)&gt;2,HLOOKUP($A1118,'Z-scores'!$C$2:$UD$20,6,FALSE)&lt;-2),"",'Total-corrected counts'!H1118),"")</f>
        <v/>
      </c>
      <c r="I1118" t="str">
        <f>IFERROR(IF(OR(HLOOKUP($A1118,'Z-scores'!$C$2:$UD$20,7,FALSE)&gt;2,HLOOKUP($A1118,'Z-scores'!$C$2:$UD$20,7,FALSE)&lt;-2),"",'Total-corrected counts'!I1118),"")</f>
        <v/>
      </c>
      <c r="J1118" t="str">
        <f>IFERROR(IF(OR(HLOOKUP($A1118,'Z-scores'!$C$2:$UD$20,8,FALSE)&gt;2,HLOOKUP($A1118,'Z-scores'!$C$2:$UD$20,8,FALSE)&lt;-2),"",'Total-corrected counts'!J1118),"")</f>
        <v/>
      </c>
      <c r="K1118" t="str">
        <f>IFERROR(IF(OR(HLOOKUP($A1118,'Z-scores'!$C$2:$UD$20,9,FALSE)&gt;2,HLOOKUP($A1118,'Z-scores'!$C$2:$UD$20,9,FALSE)&lt;-2),"",'Total-corrected counts'!K1118),"")</f>
        <v/>
      </c>
      <c r="L1118" t="str">
        <f>IFERROR(IF(OR(HLOOKUP($A1118,'Z-scores'!$C$2:$UD$20,10,FALSE)&gt;2,HLOOKUP($A1118,'Z-scores'!$C$2:$UD$20,10,FALSE)&lt;-2),"",'Total-corrected counts'!L1118),"")</f>
        <v/>
      </c>
      <c r="M1118" t="str">
        <f>IFERROR(IF(OR(HLOOKUP($A1118,'Z-scores'!$C$2:$UD$20,11,FALSE)&gt;2,HLOOKUP($A1118,'Z-scores'!$C$2:$UD$20,11,FALSE)&lt;-2),"",'Total-corrected counts'!M1118),"")</f>
        <v/>
      </c>
      <c r="N1118" t="str">
        <f>IFERROR(IF(OR(HLOOKUP($A1118,'Z-scores'!$C$2:$UD$20,12,FALSE)&gt;2,HLOOKUP($A1118,'Z-scores'!$C$2:$UD$20,12,FALSE)&lt;-2),"",'Total-corrected counts'!N1118),"")</f>
        <v/>
      </c>
      <c r="O1118" t="str">
        <f>IFERROR(IF(OR(HLOOKUP($A1118,'Z-scores'!$C$2:$UD$20,13,FALSE)&gt;2,HLOOKUP($A1118,'Z-scores'!$C$2:$UD$20,13,FALSE)&lt;-2),"",'Total-corrected counts'!O1118),"")</f>
        <v/>
      </c>
      <c r="P1118" t="str">
        <f>IFERROR(IF(OR(HLOOKUP($A1118,'Z-scores'!$C$2:$UD$20,14,FALSE)&gt;2,HLOOKUP($A1118,'Z-scores'!$C$2:$UD$20,14,FALSE)&lt;-2),"",'Total-corrected counts'!P1118),"")</f>
        <v/>
      </c>
      <c r="Q1118" t="str">
        <f>IFERROR(IF(OR(HLOOKUP($A1118,'Z-scores'!$C$2:$UD$20,15,FALSE)&gt;2,HLOOKUP($A1118,'Z-scores'!$C$2:$UD$20,15,FALSE)&lt;-2),"",'Total-corrected counts'!Q1118),"")</f>
        <v/>
      </c>
      <c r="R1118" t="str">
        <f>IFERROR(IF(OR(HLOOKUP($A1118,'Z-scores'!$C$2:$UD$20,16,FALSE)&gt;2,HLOOKUP($A1118,'Z-scores'!$C$2:$UD$20,16,FALSE)&lt;-2),"",'Total-corrected counts'!R1118),"")</f>
        <v/>
      </c>
      <c r="S1118" t="str">
        <f>IFERROR(IF(OR(HLOOKUP($A1118,'Z-scores'!$C$2:$UD$20,17,FALSE)&gt;2,HLOOKUP($A1118,'Z-scores'!$C$2:$UD$20,17,FALSE)&lt;-2),"",'Total-corrected counts'!S1118),"")</f>
        <v/>
      </c>
      <c r="T1118" t="str">
        <f>IFERROR(IF(OR(HLOOKUP($A1118,'Z-scores'!$C$2:$UD$20,18,FALSE)&gt;2,HLOOKUP($A1118,'Z-scores'!$C$2:$UD$20,18,FALSE)&lt;-2),"",'Total-corrected counts'!T1118),"")</f>
        <v/>
      </c>
      <c r="U1118" t="str">
        <f>IFERROR(IF(OR(HLOOKUP($A1118,'Z-scores'!$C$2:$UD$20,19,FALSE)&gt;2,HLOOKUP($A1118,'Z-scores'!$C$2:$UD$20,19,FALSE)&lt;-2),"",'Total-corrected counts'!U1118),"")</f>
        <v/>
      </c>
      <c r="V1118">
        <f t="shared" si="68"/>
        <v>1</v>
      </c>
      <c r="W1118" t="str">
        <f t="shared" si="69"/>
        <v/>
      </c>
      <c r="X1118" t="str">
        <f t="shared" si="70"/>
        <v/>
      </c>
      <c r="Y1118" t="str">
        <f t="shared" si="71"/>
        <v/>
      </c>
    </row>
    <row r="1119" spans="1:25" x14ac:dyDescent="0.25">
      <c r="A1119">
        <v>1131</v>
      </c>
      <c r="B1119" t="s">
        <v>1163</v>
      </c>
      <c r="C1119">
        <v>100200</v>
      </c>
      <c r="D1119">
        <v>798</v>
      </c>
      <c r="E1119" t="str">
        <f>IFERROR(IF(OR(HLOOKUP($A1119,'Z-scores'!$C$2:$UD$20,3,FALSE)&gt;2,HLOOKUP(A1119,'Z-scores'!$C$2:$UD$20,3,FALSE)&lt;-2),"",'Total-corrected counts'!E1119),"")</f>
        <v/>
      </c>
      <c r="F1119" t="str">
        <f>IFERROR(IF(OR(HLOOKUP($A1119,'Z-scores'!$C$2:$UD$20,4,FALSE)&gt;2,HLOOKUP($A1119,'Z-scores'!$C$2:$UD$20,4,FALSE)&lt;-2),"",'Total-corrected counts'!F1119),"")</f>
        <v/>
      </c>
      <c r="G1119" t="str">
        <f>IFERROR(IF(OR(HLOOKUP($A1119,'Z-scores'!$C$2:$UD$20,5,FALSE)&gt;2,HLOOKUP($A1119,'Z-scores'!$C$2:$UD$20,5,FALSE)&lt;-2),"",'Total-corrected counts'!G1119),"")</f>
        <v/>
      </c>
      <c r="H1119" t="str">
        <f>IFERROR(IF(OR(HLOOKUP($A1119,'Z-scores'!$C$2:$UD$20,6,FALSE)&gt;2,HLOOKUP($A1119,'Z-scores'!$C$2:$UD$20,6,FALSE)&lt;-2),"",'Total-corrected counts'!H1119),"")</f>
        <v/>
      </c>
      <c r="I1119" t="str">
        <f>IFERROR(IF(OR(HLOOKUP($A1119,'Z-scores'!$C$2:$UD$20,7,FALSE)&gt;2,HLOOKUP($A1119,'Z-scores'!$C$2:$UD$20,7,FALSE)&lt;-2),"",'Total-corrected counts'!I1119),"")</f>
        <v/>
      </c>
      <c r="J1119" t="str">
        <f>IFERROR(IF(OR(HLOOKUP($A1119,'Z-scores'!$C$2:$UD$20,8,FALSE)&gt;2,HLOOKUP($A1119,'Z-scores'!$C$2:$UD$20,8,FALSE)&lt;-2),"",'Total-corrected counts'!J1119),"")</f>
        <v/>
      </c>
      <c r="K1119" t="str">
        <f>IFERROR(IF(OR(HLOOKUP($A1119,'Z-scores'!$C$2:$UD$20,9,FALSE)&gt;2,HLOOKUP($A1119,'Z-scores'!$C$2:$UD$20,9,FALSE)&lt;-2),"",'Total-corrected counts'!K1119),"")</f>
        <v/>
      </c>
      <c r="L1119" t="str">
        <f>IFERROR(IF(OR(HLOOKUP($A1119,'Z-scores'!$C$2:$UD$20,10,FALSE)&gt;2,HLOOKUP($A1119,'Z-scores'!$C$2:$UD$20,10,FALSE)&lt;-2),"",'Total-corrected counts'!L1119),"")</f>
        <v/>
      </c>
      <c r="M1119" t="str">
        <f>IFERROR(IF(OR(HLOOKUP($A1119,'Z-scores'!$C$2:$UD$20,11,FALSE)&gt;2,HLOOKUP($A1119,'Z-scores'!$C$2:$UD$20,11,FALSE)&lt;-2),"",'Total-corrected counts'!M1119),"")</f>
        <v/>
      </c>
      <c r="N1119" t="str">
        <f>IFERROR(IF(OR(HLOOKUP($A1119,'Z-scores'!$C$2:$UD$20,12,FALSE)&gt;2,HLOOKUP($A1119,'Z-scores'!$C$2:$UD$20,12,FALSE)&lt;-2),"",'Total-corrected counts'!N1119),"")</f>
        <v/>
      </c>
      <c r="O1119" t="str">
        <f>IFERROR(IF(OR(HLOOKUP($A1119,'Z-scores'!$C$2:$UD$20,13,FALSE)&gt;2,HLOOKUP($A1119,'Z-scores'!$C$2:$UD$20,13,FALSE)&lt;-2),"",'Total-corrected counts'!O1119),"")</f>
        <v/>
      </c>
      <c r="P1119" t="str">
        <f>IFERROR(IF(OR(HLOOKUP($A1119,'Z-scores'!$C$2:$UD$20,14,FALSE)&gt;2,HLOOKUP($A1119,'Z-scores'!$C$2:$UD$20,14,FALSE)&lt;-2),"",'Total-corrected counts'!P1119),"")</f>
        <v/>
      </c>
      <c r="Q1119" t="str">
        <f>IFERROR(IF(OR(HLOOKUP($A1119,'Z-scores'!$C$2:$UD$20,15,FALSE)&gt;2,HLOOKUP($A1119,'Z-scores'!$C$2:$UD$20,15,FALSE)&lt;-2),"",'Total-corrected counts'!Q1119),"")</f>
        <v/>
      </c>
      <c r="R1119" t="str">
        <f>IFERROR(IF(OR(HLOOKUP($A1119,'Z-scores'!$C$2:$UD$20,16,FALSE)&gt;2,HLOOKUP($A1119,'Z-scores'!$C$2:$UD$20,16,FALSE)&lt;-2),"",'Total-corrected counts'!R1119),"")</f>
        <v/>
      </c>
      <c r="S1119" t="str">
        <f>IFERROR(IF(OR(HLOOKUP($A1119,'Z-scores'!$C$2:$UD$20,17,FALSE)&gt;2,HLOOKUP($A1119,'Z-scores'!$C$2:$UD$20,17,FALSE)&lt;-2),"",'Total-corrected counts'!S1119),"")</f>
        <v/>
      </c>
      <c r="T1119" t="str">
        <f>IFERROR(IF(OR(HLOOKUP($A1119,'Z-scores'!$C$2:$UD$20,18,FALSE)&gt;2,HLOOKUP($A1119,'Z-scores'!$C$2:$UD$20,18,FALSE)&lt;-2),"",'Total-corrected counts'!T1119),"")</f>
        <v/>
      </c>
      <c r="U1119" t="str">
        <f>IFERROR(IF(OR(HLOOKUP($A1119,'Z-scores'!$C$2:$UD$20,19,FALSE)&gt;2,HLOOKUP($A1119,'Z-scores'!$C$2:$UD$20,19,FALSE)&lt;-2),"",'Total-corrected counts'!U1119),"")</f>
        <v/>
      </c>
      <c r="V1119">
        <f t="shared" si="68"/>
        <v>1</v>
      </c>
      <c r="W1119" t="str">
        <f t="shared" si="69"/>
        <v/>
      </c>
      <c r="X1119" t="str">
        <f t="shared" si="70"/>
        <v/>
      </c>
      <c r="Y1119" t="str">
        <f t="shared" si="71"/>
        <v/>
      </c>
    </row>
    <row r="1120" spans="1:25" x14ac:dyDescent="0.25">
      <c r="A1120">
        <v>1132</v>
      </c>
      <c r="B1120" t="s">
        <v>1164</v>
      </c>
      <c r="C1120">
        <v>84800</v>
      </c>
      <c r="D1120">
        <v>771</v>
      </c>
      <c r="E1120" t="str">
        <f>IFERROR(IF(OR(HLOOKUP($A1120,'Z-scores'!$C$2:$UD$20,3,FALSE)&gt;2,HLOOKUP(A1120,'Z-scores'!$C$2:$UD$20,3,FALSE)&lt;-2),"",'Total-corrected counts'!E1120),"")</f>
        <v/>
      </c>
      <c r="F1120" t="str">
        <f>IFERROR(IF(OR(HLOOKUP($A1120,'Z-scores'!$C$2:$UD$20,4,FALSE)&gt;2,HLOOKUP($A1120,'Z-scores'!$C$2:$UD$20,4,FALSE)&lt;-2),"",'Total-corrected counts'!F1120),"")</f>
        <v/>
      </c>
      <c r="G1120" t="str">
        <f>IFERROR(IF(OR(HLOOKUP($A1120,'Z-scores'!$C$2:$UD$20,5,FALSE)&gt;2,HLOOKUP($A1120,'Z-scores'!$C$2:$UD$20,5,FALSE)&lt;-2),"",'Total-corrected counts'!G1120),"")</f>
        <v/>
      </c>
      <c r="H1120" t="str">
        <f>IFERROR(IF(OR(HLOOKUP($A1120,'Z-scores'!$C$2:$UD$20,6,FALSE)&gt;2,HLOOKUP($A1120,'Z-scores'!$C$2:$UD$20,6,FALSE)&lt;-2),"",'Total-corrected counts'!H1120),"")</f>
        <v/>
      </c>
      <c r="I1120" t="str">
        <f>IFERROR(IF(OR(HLOOKUP($A1120,'Z-scores'!$C$2:$UD$20,7,FALSE)&gt;2,HLOOKUP($A1120,'Z-scores'!$C$2:$UD$20,7,FALSE)&lt;-2),"",'Total-corrected counts'!I1120),"")</f>
        <v/>
      </c>
      <c r="J1120" t="str">
        <f>IFERROR(IF(OR(HLOOKUP($A1120,'Z-scores'!$C$2:$UD$20,8,FALSE)&gt;2,HLOOKUP($A1120,'Z-scores'!$C$2:$UD$20,8,FALSE)&lt;-2),"",'Total-corrected counts'!J1120),"")</f>
        <v/>
      </c>
      <c r="K1120" t="str">
        <f>IFERROR(IF(OR(HLOOKUP($A1120,'Z-scores'!$C$2:$UD$20,9,FALSE)&gt;2,HLOOKUP($A1120,'Z-scores'!$C$2:$UD$20,9,FALSE)&lt;-2),"",'Total-corrected counts'!K1120),"")</f>
        <v/>
      </c>
      <c r="L1120" t="str">
        <f>IFERROR(IF(OR(HLOOKUP($A1120,'Z-scores'!$C$2:$UD$20,10,FALSE)&gt;2,HLOOKUP($A1120,'Z-scores'!$C$2:$UD$20,10,FALSE)&lt;-2),"",'Total-corrected counts'!L1120),"")</f>
        <v/>
      </c>
      <c r="M1120" t="str">
        <f>IFERROR(IF(OR(HLOOKUP($A1120,'Z-scores'!$C$2:$UD$20,11,FALSE)&gt;2,HLOOKUP($A1120,'Z-scores'!$C$2:$UD$20,11,FALSE)&lt;-2),"",'Total-corrected counts'!M1120),"")</f>
        <v/>
      </c>
      <c r="N1120" t="str">
        <f>IFERROR(IF(OR(HLOOKUP($A1120,'Z-scores'!$C$2:$UD$20,12,FALSE)&gt;2,HLOOKUP($A1120,'Z-scores'!$C$2:$UD$20,12,FALSE)&lt;-2),"",'Total-corrected counts'!N1120),"")</f>
        <v/>
      </c>
      <c r="O1120" t="str">
        <f>IFERROR(IF(OR(HLOOKUP($A1120,'Z-scores'!$C$2:$UD$20,13,FALSE)&gt;2,HLOOKUP($A1120,'Z-scores'!$C$2:$UD$20,13,FALSE)&lt;-2),"",'Total-corrected counts'!O1120),"")</f>
        <v/>
      </c>
      <c r="P1120" t="str">
        <f>IFERROR(IF(OR(HLOOKUP($A1120,'Z-scores'!$C$2:$UD$20,14,FALSE)&gt;2,HLOOKUP($A1120,'Z-scores'!$C$2:$UD$20,14,FALSE)&lt;-2),"",'Total-corrected counts'!P1120),"")</f>
        <v/>
      </c>
      <c r="Q1120" t="str">
        <f>IFERROR(IF(OR(HLOOKUP($A1120,'Z-scores'!$C$2:$UD$20,15,FALSE)&gt;2,HLOOKUP($A1120,'Z-scores'!$C$2:$UD$20,15,FALSE)&lt;-2),"",'Total-corrected counts'!Q1120),"")</f>
        <v/>
      </c>
      <c r="R1120" t="str">
        <f>IFERROR(IF(OR(HLOOKUP($A1120,'Z-scores'!$C$2:$UD$20,16,FALSE)&gt;2,HLOOKUP($A1120,'Z-scores'!$C$2:$UD$20,16,FALSE)&lt;-2),"",'Total-corrected counts'!R1120),"")</f>
        <v/>
      </c>
      <c r="S1120" t="str">
        <f>IFERROR(IF(OR(HLOOKUP($A1120,'Z-scores'!$C$2:$UD$20,17,FALSE)&gt;2,HLOOKUP($A1120,'Z-scores'!$C$2:$UD$20,17,FALSE)&lt;-2),"",'Total-corrected counts'!S1120),"")</f>
        <v/>
      </c>
      <c r="T1120" t="str">
        <f>IFERROR(IF(OR(HLOOKUP($A1120,'Z-scores'!$C$2:$UD$20,18,FALSE)&gt;2,HLOOKUP($A1120,'Z-scores'!$C$2:$UD$20,18,FALSE)&lt;-2),"",'Total-corrected counts'!T1120),"")</f>
        <v/>
      </c>
      <c r="U1120" t="str">
        <f>IFERROR(IF(OR(HLOOKUP($A1120,'Z-scores'!$C$2:$UD$20,19,FALSE)&gt;2,HLOOKUP($A1120,'Z-scores'!$C$2:$UD$20,19,FALSE)&lt;-2),"",'Total-corrected counts'!U1120),"")</f>
        <v/>
      </c>
      <c r="V1120">
        <f t="shared" si="68"/>
        <v>1</v>
      </c>
      <c r="W1120" t="str">
        <f t="shared" si="69"/>
        <v/>
      </c>
      <c r="X1120" t="str">
        <f t="shared" si="70"/>
        <v/>
      </c>
      <c r="Y1120" t="str">
        <f t="shared" si="71"/>
        <v/>
      </c>
    </row>
    <row r="1121" spans="1:25" x14ac:dyDescent="0.25">
      <c r="A1121">
        <v>1133</v>
      </c>
      <c r="B1121" t="s">
        <v>1165</v>
      </c>
      <c r="C1121">
        <v>44200</v>
      </c>
      <c r="D1121">
        <v>934</v>
      </c>
      <c r="E1121" t="str">
        <f>IFERROR(IF(OR(HLOOKUP($A1121,'Z-scores'!$C$2:$UD$20,3,FALSE)&gt;2,HLOOKUP(A1121,'Z-scores'!$C$2:$UD$20,3,FALSE)&lt;-2),"",'Total-corrected counts'!E1121),"")</f>
        <v/>
      </c>
      <c r="F1121" t="str">
        <f>IFERROR(IF(OR(HLOOKUP($A1121,'Z-scores'!$C$2:$UD$20,4,FALSE)&gt;2,HLOOKUP($A1121,'Z-scores'!$C$2:$UD$20,4,FALSE)&lt;-2),"",'Total-corrected counts'!F1121),"")</f>
        <v/>
      </c>
      <c r="G1121" t="str">
        <f>IFERROR(IF(OR(HLOOKUP($A1121,'Z-scores'!$C$2:$UD$20,5,FALSE)&gt;2,HLOOKUP($A1121,'Z-scores'!$C$2:$UD$20,5,FALSE)&lt;-2),"",'Total-corrected counts'!G1121),"")</f>
        <v/>
      </c>
      <c r="H1121" t="str">
        <f>IFERROR(IF(OR(HLOOKUP($A1121,'Z-scores'!$C$2:$UD$20,6,FALSE)&gt;2,HLOOKUP($A1121,'Z-scores'!$C$2:$UD$20,6,FALSE)&lt;-2),"",'Total-corrected counts'!H1121),"")</f>
        <v/>
      </c>
      <c r="I1121" t="str">
        <f>IFERROR(IF(OR(HLOOKUP($A1121,'Z-scores'!$C$2:$UD$20,7,FALSE)&gt;2,HLOOKUP($A1121,'Z-scores'!$C$2:$UD$20,7,FALSE)&lt;-2),"",'Total-corrected counts'!I1121),"")</f>
        <v/>
      </c>
      <c r="J1121" t="str">
        <f>IFERROR(IF(OR(HLOOKUP($A1121,'Z-scores'!$C$2:$UD$20,8,FALSE)&gt;2,HLOOKUP($A1121,'Z-scores'!$C$2:$UD$20,8,FALSE)&lt;-2),"",'Total-corrected counts'!J1121),"")</f>
        <v/>
      </c>
      <c r="K1121" t="str">
        <f>IFERROR(IF(OR(HLOOKUP($A1121,'Z-scores'!$C$2:$UD$20,9,FALSE)&gt;2,HLOOKUP($A1121,'Z-scores'!$C$2:$UD$20,9,FALSE)&lt;-2),"",'Total-corrected counts'!K1121),"")</f>
        <v/>
      </c>
      <c r="L1121" t="str">
        <f>IFERROR(IF(OR(HLOOKUP($A1121,'Z-scores'!$C$2:$UD$20,10,FALSE)&gt;2,HLOOKUP($A1121,'Z-scores'!$C$2:$UD$20,10,FALSE)&lt;-2),"",'Total-corrected counts'!L1121),"")</f>
        <v/>
      </c>
      <c r="M1121" t="str">
        <f>IFERROR(IF(OR(HLOOKUP($A1121,'Z-scores'!$C$2:$UD$20,11,FALSE)&gt;2,HLOOKUP($A1121,'Z-scores'!$C$2:$UD$20,11,FALSE)&lt;-2),"",'Total-corrected counts'!M1121),"")</f>
        <v/>
      </c>
      <c r="N1121" t="str">
        <f>IFERROR(IF(OR(HLOOKUP($A1121,'Z-scores'!$C$2:$UD$20,12,FALSE)&gt;2,HLOOKUP($A1121,'Z-scores'!$C$2:$UD$20,12,FALSE)&lt;-2),"",'Total-corrected counts'!N1121),"")</f>
        <v/>
      </c>
      <c r="O1121" t="str">
        <f>IFERROR(IF(OR(HLOOKUP($A1121,'Z-scores'!$C$2:$UD$20,13,FALSE)&gt;2,HLOOKUP($A1121,'Z-scores'!$C$2:$UD$20,13,FALSE)&lt;-2),"",'Total-corrected counts'!O1121),"")</f>
        <v/>
      </c>
      <c r="P1121" t="str">
        <f>IFERROR(IF(OR(HLOOKUP($A1121,'Z-scores'!$C$2:$UD$20,14,FALSE)&gt;2,HLOOKUP($A1121,'Z-scores'!$C$2:$UD$20,14,FALSE)&lt;-2),"",'Total-corrected counts'!P1121),"")</f>
        <v/>
      </c>
      <c r="Q1121" t="str">
        <f>IFERROR(IF(OR(HLOOKUP($A1121,'Z-scores'!$C$2:$UD$20,15,FALSE)&gt;2,HLOOKUP($A1121,'Z-scores'!$C$2:$UD$20,15,FALSE)&lt;-2),"",'Total-corrected counts'!Q1121),"")</f>
        <v/>
      </c>
      <c r="R1121" t="str">
        <f>IFERROR(IF(OR(HLOOKUP($A1121,'Z-scores'!$C$2:$UD$20,16,FALSE)&gt;2,HLOOKUP($A1121,'Z-scores'!$C$2:$UD$20,16,FALSE)&lt;-2),"",'Total-corrected counts'!R1121),"")</f>
        <v/>
      </c>
      <c r="S1121" t="str">
        <f>IFERROR(IF(OR(HLOOKUP($A1121,'Z-scores'!$C$2:$UD$20,17,FALSE)&gt;2,HLOOKUP($A1121,'Z-scores'!$C$2:$UD$20,17,FALSE)&lt;-2),"",'Total-corrected counts'!S1121),"")</f>
        <v/>
      </c>
      <c r="T1121" t="str">
        <f>IFERROR(IF(OR(HLOOKUP($A1121,'Z-scores'!$C$2:$UD$20,18,FALSE)&gt;2,HLOOKUP($A1121,'Z-scores'!$C$2:$UD$20,18,FALSE)&lt;-2),"",'Total-corrected counts'!T1121),"")</f>
        <v/>
      </c>
      <c r="U1121" t="str">
        <f>IFERROR(IF(OR(HLOOKUP($A1121,'Z-scores'!$C$2:$UD$20,19,FALSE)&gt;2,HLOOKUP($A1121,'Z-scores'!$C$2:$UD$20,19,FALSE)&lt;-2),"",'Total-corrected counts'!U1121),"")</f>
        <v/>
      </c>
      <c r="V1121">
        <f t="shared" si="68"/>
        <v>1</v>
      </c>
      <c r="W1121" t="str">
        <f t="shared" si="69"/>
        <v/>
      </c>
      <c r="X1121" t="str">
        <f t="shared" si="70"/>
        <v/>
      </c>
      <c r="Y1121" t="str">
        <f t="shared" si="71"/>
        <v/>
      </c>
    </row>
    <row r="1122" spans="1:25" x14ac:dyDescent="0.25">
      <c r="A1122">
        <v>1139</v>
      </c>
      <c r="B1122" t="s">
        <v>559</v>
      </c>
      <c r="C1122">
        <v>34500</v>
      </c>
      <c r="D1122">
        <v>619</v>
      </c>
      <c r="E1122">
        <f>IFERROR(IF(OR(HLOOKUP($A1122,'Z-scores'!$C$2:$UD$20,3,FALSE)&gt;2,HLOOKUP(A1122,'Z-scores'!$C$2:$UD$20,3,FALSE)&lt;-2),"",'Total-corrected counts'!E1122),"")</f>
        <v>1.557761575065056</v>
      </c>
      <c r="F1122">
        <f>IFERROR(IF(OR(HLOOKUP($A1122,'Z-scores'!$C$2:$UD$20,4,FALSE)&gt;2,HLOOKUP($A1122,'Z-scores'!$C$2:$UD$20,4,FALSE)&lt;-2),"",'Total-corrected counts'!F1122),"")</f>
        <v>1.9687170855112266</v>
      </c>
      <c r="G1122">
        <f>IFERROR(IF(OR(HLOOKUP($A1122,'Z-scores'!$C$2:$UD$20,5,FALSE)&gt;2,HLOOKUP($A1122,'Z-scores'!$C$2:$UD$20,5,FALSE)&lt;-2),"",'Total-corrected counts'!G1122),"")</f>
        <v>0.48349859583949456</v>
      </c>
      <c r="H1122">
        <f>IFERROR(IF(OR(HLOOKUP($A1122,'Z-scores'!$C$2:$UD$20,6,FALSE)&gt;2,HLOOKUP($A1122,'Z-scores'!$C$2:$UD$20,6,FALSE)&lt;-2),"",'Total-corrected counts'!H1122),"")</f>
        <v>5.4516226081093064</v>
      </c>
      <c r="I1122">
        <f>IFERROR(IF(OR(HLOOKUP($A1122,'Z-scores'!$C$2:$UD$20,7,FALSE)&gt;2,HLOOKUP($A1122,'Z-scores'!$C$2:$UD$20,7,FALSE)&lt;-2),"",'Total-corrected counts'!I1122),"")</f>
        <v>6.1322686007529885</v>
      </c>
      <c r="J1122">
        <f>IFERROR(IF(OR(HLOOKUP($A1122,'Z-scores'!$C$2:$UD$20,8,FALSE)&gt;2,HLOOKUP($A1122,'Z-scores'!$C$2:$UD$20,8,FALSE)&lt;-2),"",'Total-corrected counts'!J1122),"")</f>
        <v>3.3085414608073433</v>
      </c>
      <c r="K1122">
        <f>IFERROR(IF(OR(HLOOKUP($A1122,'Z-scores'!$C$2:$UD$20,9,FALSE)&gt;2,HLOOKUP($A1122,'Z-scores'!$C$2:$UD$20,9,FALSE)&lt;-2),"",'Total-corrected counts'!K1122),"")</f>
        <v>3.4873738781425945</v>
      </c>
      <c r="L1122">
        <f>IFERROR(IF(OR(HLOOKUP($A1122,'Z-scores'!$C$2:$UD$20,10,FALSE)&gt;2,HLOOKUP($A1122,'Z-scores'!$C$2:$UD$20,10,FALSE)&lt;-2),"",'Total-corrected counts'!L1122),"")</f>
        <v>7.5584256601936435</v>
      </c>
      <c r="M1122">
        <f>IFERROR(IF(OR(HLOOKUP($A1122,'Z-scores'!$C$2:$UD$20,11,FALSE)&gt;2,HLOOKUP($A1122,'Z-scores'!$C$2:$UD$20,11,FALSE)&lt;-2),"",'Total-corrected counts'!M1122),"")</f>
        <v>7.187926495157825</v>
      </c>
      <c r="N1122">
        <f>IFERROR(IF(OR(HLOOKUP($A1122,'Z-scores'!$C$2:$UD$20,12,FALSE)&gt;2,HLOOKUP($A1122,'Z-scores'!$C$2:$UD$20,12,FALSE)&lt;-2),"",'Total-corrected counts'!N1122),"")</f>
        <v>2.0436085912205475</v>
      </c>
      <c r="O1122">
        <f>IFERROR(IF(OR(HLOOKUP($A1122,'Z-scores'!$C$2:$UD$20,13,FALSE)&gt;2,HLOOKUP($A1122,'Z-scores'!$C$2:$UD$20,13,FALSE)&lt;-2),"",'Total-corrected counts'!O1122),"")</f>
        <v>3.5504348525492628</v>
      </c>
      <c r="P1122">
        <f>IFERROR(IF(OR(HLOOKUP($A1122,'Z-scores'!$C$2:$UD$20,14,FALSE)&gt;2,HLOOKUP($A1122,'Z-scores'!$C$2:$UD$20,14,FALSE)&lt;-2),"",'Total-corrected counts'!P1122),"")</f>
        <v>4.8806568287098866</v>
      </c>
      <c r="Q1122">
        <f>IFERROR(IF(OR(HLOOKUP($A1122,'Z-scores'!$C$2:$UD$20,15,FALSE)&gt;2,HLOOKUP($A1122,'Z-scores'!$C$2:$UD$20,15,FALSE)&lt;-2),"",'Total-corrected counts'!Q1122),"")</f>
        <v>7.9178725495549616</v>
      </c>
      <c r="R1122">
        <f>IFERROR(IF(OR(HLOOKUP($A1122,'Z-scores'!$C$2:$UD$20,16,FALSE)&gt;2,HLOOKUP($A1122,'Z-scores'!$C$2:$UD$20,16,FALSE)&lt;-2),"",'Total-corrected counts'!R1122),"")</f>
        <v>3.9027830369181635</v>
      </c>
      <c r="S1122">
        <f>IFERROR(IF(OR(HLOOKUP($A1122,'Z-scores'!$C$2:$UD$20,17,FALSE)&gt;2,HLOOKUP($A1122,'Z-scores'!$C$2:$UD$20,17,FALSE)&lt;-2),"",'Total-corrected counts'!S1122),"")</f>
        <v>3.6696490708079414</v>
      </c>
      <c r="T1122">
        <f>IFERROR(IF(OR(HLOOKUP($A1122,'Z-scores'!$C$2:$UD$20,18,FALSE)&gt;2,HLOOKUP($A1122,'Z-scores'!$C$2:$UD$20,18,FALSE)&lt;-2),"",'Total-corrected counts'!T1122),"")</f>
        <v>3.6941390336475926</v>
      </c>
      <c r="U1122">
        <f>IFERROR(IF(OR(HLOOKUP($A1122,'Z-scores'!$C$2:$UD$20,19,FALSE)&gt;2,HLOOKUP($A1122,'Z-scores'!$C$2:$UD$20,19,FALSE)&lt;-2),"",'Total-corrected counts'!U1122),"")</f>
        <v>2.9117829571737914</v>
      </c>
      <c r="V1122">
        <f t="shared" si="68"/>
        <v>1</v>
      </c>
      <c r="W1122">
        <f t="shared" si="69"/>
        <v>0.96013438127400863</v>
      </c>
      <c r="X1122">
        <f t="shared" si="70"/>
        <v>4.1262373288421639</v>
      </c>
      <c r="Y1122">
        <f t="shared" si="71"/>
        <v>4.0713658650727682</v>
      </c>
    </row>
    <row r="1123" spans="1:25" x14ac:dyDescent="0.25">
      <c r="A1123">
        <v>1140</v>
      </c>
      <c r="B1123" t="s">
        <v>1166</v>
      </c>
      <c r="C1123">
        <v>37100</v>
      </c>
      <c r="D1123">
        <v>566</v>
      </c>
      <c r="E1123" t="str">
        <f>IFERROR(IF(OR(HLOOKUP($A1123,'Z-scores'!$C$2:$UD$20,3,FALSE)&gt;2,HLOOKUP(A1123,'Z-scores'!$C$2:$UD$20,3,FALSE)&lt;-2),"",'Total-corrected counts'!E1123),"")</f>
        <v/>
      </c>
      <c r="F1123" t="str">
        <f>IFERROR(IF(OR(HLOOKUP($A1123,'Z-scores'!$C$2:$UD$20,4,FALSE)&gt;2,HLOOKUP($A1123,'Z-scores'!$C$2:$UD$20,4,FALSE)&lt;-2),"",'Total-corrected counts'!F1123),"")</f>
        <v/>
      </c>
      <c r="G1123" t="str">
        <f>IFERROR(IF(OR(HLOOKUP($A1123,'Z-scores'!$C$2:$UD$20,5,FALSE)&gt;2,HLOOKUP($A1123,'Z-scores'!$C$2:$UD$20,5,FALSE)&lt;-2),"",'Total-corrected counts'!G1123),"")</f>
        <v/>
      </c>
      <c r="H1123" t="str">
        <f>IFERROR(IF(OR(HLOOKUP($A1123,'Z-scores'!$C$2:$UD$20,6,FALSE)&gt;2,HLOOKUP($A1123,'Z-scores'!$C$2:$UD$20,6,FALSE)&lt;-2),"",'Total-corrected counts'!H1123),"")</f>
        <v/>
      </c>
      <c r="I1123" t="str">
        <f>IFERROR(IF(OR(HLOOKUP($A1123,'Z-scores'!$C$2:$UD$20,7,FALSE)&gt;2,HLOOKUP($A1123,'Z-scores'!$C$2:$UD$20,7,FALSE)&lt;-2),"",'Total-corrected counts'!I1123),"")</f>
        <v/>
      </c>
      <c r="J1123" t="str">
        <f>IFERROR(IF(OR(HLOOKUP($A1123,'Z-scores'!$C$2:$UD$20,8,FALSE)&gt;2,HLOOKUP($A1123,'Z-scores'!$C$2:$UD$20,8,FALSE)&lt;-2),"",'Total-corrected counts'!J1123),"")</f>
        <v/>
      </c>
      <c r="K1123" t="str">
        <f>IFERROR(IF(OR(HLOOKUP($A1123,'Z-scores'!$C$2:$UD$20,9,FALSE)&gt;2,HLOOKUP($A1123,'Z-scores'!$C$2:$UD$20,9,FALSE)&lt;-2),"",'Total-corrected counts'!K1123),"")</f>
        <v/>
      </c>
      <c r="L1123" t="str">
        <f>IFERROR(IF(OR(HLOOKUP($A1123,'Z-scores'!$C$2:$UD$20,10,FALSE)&gt;2,HLOOKUP($A1123,'Z-scores'!$C$2:$UD$20,10,FALSE)&lt;-2),"",'Total-corrected counts'!L1123),"")</f>
        <v/>
      </c>
      <c r="M1123" t="str">
        <f>IFERROR(IF(OR(HLOOKUP($A1123,'Z-scores'!$C$2:$UD$20,11,FALSE)&gt;2,HLOOKUP($A1123,'Z-scores'!$C$2:$UD$20,11,FALSE)&lt;-2),"",'Total-corrected counts'!M1123),"")</f>
        <v/>
      </c>
      <c r="N1123" t="str">
        <f>IFERROR(IF(OR(HLOOKUP($A1123,'Z-scores'!$C$2:$UD$20,12,FALSE)&gt;2,HLOOKUP($A1123,'Z-scores'!$C$2:$UD$20,12,FALSE)&lt;-2),"",'Total-corrected counts'!N1123),"")</f>
        <v/>
      </c>
      <c r="O1123" t="str">
        <f>IFERROR(IF(OR(HLOOKUP($A1123,'Z-scores'!$C$2:$UD$20,13,FALSE)&gt;2,HLOOKUP($A1123,'Z-scores'!$C$2:$UD$20,13,FALSE)&lt;-2),"",'Total-corrected counts'!O1123),"")</f>
        <v/>
      </c>
      <c r="P1123" t="str">
        <f>IFERROR(IF(OR(HLOOKUP($A1123,'Z-scores'!$C$2:$UD$20,14,FALSE)&gt;2,HLOOKUP($A1123,'Z-scores'!$C$2:$UD$20,14,FALSE)&lt;-2),"",'Total-corrected counts'!P1123),"")</f>
        <v/>
      </c>
      <c r="Q1123" t="str">
        <f>IFERROR(IF(OR(HLOOKUP($A1123,'Z-scores'!$C$2:$UD$20,15,FALSE)&gt;2,HLOOKUP($A1123,'Z-scores'!$C$2:$UD$20,15,FALSE)&lt;-2),"",'Total-corrected counts'!Q1123),"")</f>
        <v/>
      </c>
      <c r="R1123" t="str">
        <f>IFERROR(IF(OR(HLOOKUP($A1123,'Z-scores'!$C$2:$UD$20,16,FALSE)&gt;2,HLOOKUP($A1123,'Z-scores'!$C$2:$UD$20,16,FALSE)&lt;-2),"",'Total-corrected counts'!R1123),"")</f>
        <v/>
      </c>
      <c r="S1123" t="str">
        <f>IFERROR(IF(OR(HLOOKUP($A1123,'Z-scores'!$C$2:$UD$20,17,FALSE)&gt;2,HLOOKUP($A1123,'Z-scores'!$C$2:$UD$20,17,FALSE)&lt;-2),"",'Total-corrected counts'!S1123),"")</f>
        <v/>
      </c>
      <c r="T1123" t="str">
        <f>IFERROR(IF(OR(HLOOKUP($A1123,'Z-scores'!$C$2:$UD$20,18,FALSE)&gt;2,HLOOKUP($A1123,'Z-scores'!$C$2:$UD$20,18,FALSE)&lt;-2),"",'Total-corrected counts'!T1123),"")</f>
        <v/>
      </c>
      <c r="U1123" t="str">
        <f>IFERROR(IF(OR(HLOOKUP($A1123,'Z-scores'!$C$2:$UD$20,19,FALSE)&gt;2,HLOOKUP($A1123,'Z-scores'!$C$2:$UD$20,19,FALSE)&lt;-2),"",'Total-corrected counts'!U1123),"")</f>
        <v/>
      </c>
      <c r="V1123">
        <f t="shared" si="68"/>
        <v>1</v>
      </c>
      <c r="W1123" t="str">
        <f t="shared" si="69"/>
        <v/>
      </c>
      <c r="X1123" t="str">
        <f t="shared" si="70"/>
        <v/>
      </c>
      <c r="Y1123" t="str">
        <f t="shared" si="71"/>
        <v/>
      </c>
    </row>
    <row r="1124" spans="1:25" x14ac:dyDescent="0.25">
      <c r="A1124">
        <v>1141</v>
      </c>
      <c r="B1124" t="s">
        <v>1167</v>
      </c>
      <c r="C1124">
        <v>37200</v>
      </c>
      <c r="D1124">
        <v>566</v>
      </c>
      <c r="E1124" t="str">
        <f>IFERROR(IF(OR(HLOOKUP($A1124,'Z-scores'!$C$2:$UD$20,3,FALSE)&gt;2,HLOOKUP(A1124,'Z-scores'!$C$2:$UD$20,3,FALSE)&lt;-2),"",'Total-corrected counts'!E1124),"")</f>
        <v/>
      </c>
      <c r="F1124" t="str">
        <f>IFERROR(IF(OR(HLOOKUP($A1124,'Z-scores'!$C$2:$UD$20,4,FALSE)&gt;2,HLOOKUP($A1124,'Z-scores'!$C$2:$UD$20,4,FALSE)&lt;-2),"",'Total-corrected counts'!F1124),"")</f>
        <v/>
      </c>
      <c r="G1124" t="str">
        <f>IFERROR(IF(OR(HLOOKUP($A1124,'Z-scores'!$C$2:$UD$20,5,FALSE)&gt;2,HLOOKUP($A1124,'Z-scores'!$C$2:$UD$20,5,FALSE)&lt;-2),"",'Total-corrected counts'!G1124),"")</f>
        <v/>
      </c>
      <c r="H1124" t="str">
        <f>IFERROR(IF(OR(HLOOKUP($A1124,'Z-scores'!$C$2:$UD$20,6,FALSE)&gt;2,HLOOKUP($A1124,'Z-scores'!$C$2:$UD$20,6,FALSE)&lt;-2),"",'Total-corrected counts'!H1124),"")</f>
        <v/>
      </c>
      <c r="I1124" t="str">
        <f>IFERROR(IF(OR(HLOOKUP($A1124,'Z-scores'!$C$2:$UD$20,7,FALSE)&gt;2,HLOOKUP($A1124,'Z-scores'!$C$2:$UD$20,7,FALSE)&lt;-2),"",'Total-corrected counts'!I1124),"")</f>
        <v/>
      </c>
      <c r="J1124" t="str">
        <f>IFERROR(IF(OR(HLOOKUP($A1124,'Z-scores'!$C$2:$UD$20,8,FALSE)&gt;2,HLOOKUP($A1124,'Z-scores'!$C$2:$UD$20,8,FALSE)&lt;-2),"",'Total-corrected counts'!J1124),"")</f>
        <v/>
      </c>
      <c r="K1124" t="str">
        <f>IFERROR(IF(OR(HLOOKUP($A1124,'Z-scores'!$C$2:$UD$20,9,FALSE)&gt;2,HLOOKUP($A1124,'Z-scores'!$C$2:$UD$20,9,FALSE)&lt;-2),"",'Total-corrected counts'!K1124),"")</f>
        <v/>
      </c>
      <c r="L1124" t="str">
        <f>IFERROR(IF(OR(HLOOKUP($A1124,'Z-scores'!$C$2:$UD$20,10,FALSE)&gt;2,HLOOKUP($A1124,'Z-scores'!$C$2:$UD$20,10,FALSE)&lt;-2),"",'Total-corrected counts'!L1124),"")</f>
        <v/>
      </c>
      <c r="M1124" t="str">
        <f>IFERROR(IF(OR(HLOOKUP($A1124,'Z-scores'!$C$2:$UD$20,11,FALSE)&gt;2,HLOOKUP($A1124,'Z-scores'!$C$2:$UD$20,11,FALSE)&lt;-2),"",'Total-corrected counts'!M1124),"")</f>
        <v/>
      </c>
      <c r="N1124" t="str">
        <f>IFERROR(IF(OR(HLOOKUP($A1124,'Z-scores'!$C$2:$UD$20,12,FALSE)&gt;2,HLOOKUP($A1124,'Z-scores'!$C$2:$UD$20,12,FALSE)&lt;-2),"",'Total-corrected counts'!N1124),"")</f>
        <v/>
      </c>
      <c r="O1124" t="str">
        <f>IFERROR(IF(OR(HLOOKUP($A1124,'Z-scores'!$C$2:$UD$20,13,FALSE)&gt;2,HLOOKUP($A1124,'Z-scores'!$C$2:$UD$20,13,FALSE)&lt;-2),"",'Total-corrected counts'!O1124),"")</f>
        <v/>
      </c>
      <c r="P1124" t="str">
        <f>IFERROR(IF(OR(HLOOKUP($A1124,'Z-scores'!$C$2:$UD$20,14,FALSE)&gt;2,HLOOKUP($A1124,'Z-scores'!$C$2:$UD$20,14,FALSE)&lt;-2),"",'Total-corrected counts'!P1124),"")</f>
        <v/>
      </c>
      <c r="Q1124" t="str">
        <f>IFERROR(IF(OR(HLOOKUP($A1124,'Z-scores'!$C$2:$UD$20,15,FALSE)&gt;2,HLOOKUP($A1124,'Z-scores'!$C$2:$UD$20,15,FALSE)&lt;-2),"",'Total-corrected counts'!Q1124),"")</f>
        <v/>
      </c>
      <c r="R1124" t="str">
        <f>IFERROR(IF(OR(HLOOKUP($A1124,'Z-scores'!$C$2:$UD$20,16,FALSE)&gt;2,HLOOKUP($A1124,'Z-scores'!$C$2:$UD$20,16,FALSE)&lt;-2),"",'Total-corrected counts'!R1124),"")</f>
        <v/>
      </c>
      <c r="S1124" t="str">
        <f>IFERROR(IF(OR(HLOOKUP($A1124,'Z-scores'!$C$2:$UD$20,17,FALSE)&gt;2,HLOOKUP($A1124,'Z-scores'!$C$2:$UD$20,17,FALSE)&lt;-2),"",'Total-corrected counts'!S1124),"")</f>
        <v/>
      </c>
      <c r="T1124" t="str">
        <f>IFERROR(IF(OR(HLOOKUP($A1124,'Z-scores'!$C$2:$UD$20,18,FALSE)&gt;2,HLOOKUP($A1124,'Z-scores'!$C$2:$UD$20,18,FALSE)&lt;-2),"",'Total-corrected counts'!T1124),"")</f>
        <v/>
      </c>
      <c r="U1124" t="str">
        <f>IFERROR(IF(OR(HLOOKUP($A1124,'Z-scores'!$C$2:$UD$20,19,FALSE)&gt;2,HLOOKUP($A1124,'Z-scores'!$C$2:$UD$20,19,FALSE)&lt;-2),"",'Total-corrected counts'!U1124),"")</f>
        <v/>
      </c>
      <c r="V1124">
        <f t="shared" si="68"/>
        <v>1</v>
      </c>
      <c r="W1124" t="str">
        <f t="shared" si="69"/>
        <v/>
      </c>
      <c r="X1124" t="str">
        <f t="shared" si="70"/>
        <v/>
      </c>
      <c r="Y1124" t="str">
        <f t="shared" si="71"/>
        <v/>
      </c>
    </row>
    <row r="1125" spans="1:25" x14ac:dyDescent="0.25">
      <c r="A1125">
        <v>1142</v>
      </c>
      <c r="B1125" t="s">
        <v>1168</v>
      </c>
      <c r="C1125">
        <v>37300</v>
      </c>
      <c r="D1125">
        <v>566</v>
      </c>
      <c r="E1125" t="str">
        <f>IFERROR(IF(OR(HLOOKUP($A1125,'Z-scores'!$C$2:$UD$20,3,FALSE)&gt;2,HLOOKUP(A1125,'Z-scores'!$C$2:$UD$20,3,FALSE)&lt;-2),"",'Total-corrected counts'!E1125),"")</f>
        <v/>
      </c>
      <c r="F1125" t="str">
        <f>IFERROR(IF(OR(HLOOKUP($A1125,'Z-scores'!$C$2:$UD$20,4,FALSE)&gt;2,HLOOKUP($A1125,'Z-scores'!$C$2:$UD$20,4,FALSE)&lt;-2),"",'Total-corrected counts'!F1125),"")</f>
        <v/>
      </c>
      <c r="G1125" t="str">
        <f>IFERROR(IF(OR(HLOOKUP($A1125,'Z-scores'!$C$2:$UD$20,5,FALSE)&gt;2,HLOOKUP($A1125,'Z-scores'!$C$2:$UD$20,5,FALSE)&lt;-2),"",'Total-corrected counts'!G1125),"")</f>
        <v/>
      </c>
      <c r="H1125" t="str">
        <f>IFERROR(IF(OR(HLOOKUP($A1125,'Z-scores'!$C$2:$UD$20,6,FALSE)&gt;2,HLOOKUP($A1125,'Z-scores'!$C$2:$UD$20,6,FALSE)&lt;-2),"",'Total-corrected counts'!H1125),"")</f>
        <v/>
      </c>
      <c r="I1125" t="str">
        <f>IFERROR(IF(OR(HLOOKUP($A1125,'Z-scores'!$C$2:$UD$20,7,FALSE)&gt;2,HLOOKUP($A1125,'Z-scores'!$C$2:$UD$20,7,FALSE)&lt;-2),"",'Total-corrected counts'!I1125),"")</f>
        <v/>
      </c>
      <c r="J1125" t="str">
        <f>IFERROR(IF(OR(HLOOKUP($A1125,'Z-scores'!$C$2:$UD$20,8,FALSE)&gt;2,HLOOKUP($A1125,'Z-scores'!$C$2:$UD$20,8,FALSE)&lt;-2),"",'Total-corrected counts'!J1125),"")</f>
        <v/>
      </c>
      <c r="K1125" t="str">
        <f>IFERROR(IF(OR(HLOOKUP($A1125,'Z-scores'!$C$2:$UD$20,9,FALSE)&gt;2,HLOOKUP($A1125,'Z-scores'!$C$2:$UD$20,9,FALSE)&lt;-2),"",'Total-corrected counts'!K1125),"")</f>
        <v/>
      </c>
      <c r="L1125" t="str">
        <f>IFERROR(IF(OR(HLOOKUP($A1125,'Z-scores'!$C$2:$UD$20,10,FALSE)&gt;2,HLOOKUP($A1125,'Z-scores'!$C$2:$UD$20,10,FALSE)&lt;-2),"",'Total-corrected counts'!L1125),"")</f>
        <v/>
      </c>
      <c r="M1125" t="str">
        <f>IFERROR(IF(OR(HLOOKUP($A1125,'Z-scores'!$C$2:$UD$20,11,FALSE)&gt;2,HLOOKUP($A1125,'Z-scores'!$C$2:$UD$20,11,FALSE)&lt;-2),"",'Total-corrected counts'!M1125),"")</f>
        <v/>
      </c>
      <c r="N1125" t="str">
        <f>IFERROR(IF(OR(HLOOKUP($A1125,'Z-scores'!$C$2:$UD$20,12,FALSE)&gt;2,HLOOKUP($A1125,'Z-scores'!$C$2:$UD$20,12,FALSE)&lt;-2),"",'Total-corrected counts'!N1125),"")</f>
        <v/>
      </c>
      <c r="O1125" t="str">
        <f>IFERROR(IF(OR(HLOOKUP($A1125,'Z-scores'!$C$2:$UD$20,13,FALSE)&gt;2,HLOOKUP($A1125,'Z-scores'!$C$2:$UD$20,13,FALSE)&lt;-2),"",'Total-corrected counts'!O1125),"")</f>
        <v/>
      </c>
      <c r="P1125" t="str">
        <f>IFERROR(IF(OR(HLOOKUP($A1125,'Z-scores'!$C$2:$UD$20,14,FALSE)&gt;2,HLOOKUP($A1125,'Z-scores'!$C$2:$UD$20,14,FALSE)&lt;-2),"",'Total-corrected counts'!P1125),"")</f>
        <v/>
      </c>
      <c r="Q1125" t="str">
        <f>IFERROR(IF(OR(HLOOKUP($A1125,'Z-scores'!$C$2:$UD$20,15,FALSE)&gt;2,HLOOKUP($A1125,'Z-scores'!$C$2:$UD$20,15,FALSE)&lt;-2),"",'Total-corrected counts'!Q1125),"")</f>
        <v/>
      </c>
      <c r="R1125" t="str">
        <f>IFERROR(IF(OR(HLOOKUP($A1125,'Z-scores'!$C$2:$UD$20,16,FALSE)&gt;2,HLOOKUP($A1125,'Z-scores'!$C$2:$UD$20,16,FALSE)&lt;-2),"",'Total-corrected counts'!R1125),"")</f>
        <v/>
      </c>
      <c r="S1125" t="str">
        <f>IFERROR(IF(OR(HLOOKUP($A1125,'Z-scores'!$C$2:$UD$20,17,FALSE)&gt;2,HLOOKUP($A1125,'Z-scores'!$C$2:$UD$20,17,FALSE)&lt;-2),"",'Total-corrected counts'!S1125),"")</f>
        <v/>
      </c>
      <c r="T1125" t="str">
        <f>IFERROR(IF(OR(HLOOKUP($A1125,'Z-scores'!$C$2:$UD$20,18,FALSE)&gt;2,HLOOKUP($A1125,'Z-scores'!$C$2:$UD$20,18,FALSE)&lt;-2),"",'Total-corrected counts'!T1125),"")</f>
        <v/>
      </c>
      <c r="U1125" t="str">
        <f>IFERROR(IF(OR(HLOOKUP($A1125,'Z-scores'!$C$2:$UD$20,19,FALSE)&gt;2,HLOOKUP($A1125,'Z-scores'!$C$2:$UD$20,19,FALSE)&lt;-2),"",'Total-corrected counts'!U1125),"")</f>
        <v/>
      </c>
      <c r="V1125">
        <f t="shared" si="68"/>
        <v>1</v>
      </c>
      <c r="W1125" t="str">
        <f t="shared" si="69"/>
        <v/>
      </c>
      <c r="X1125" t="str">
        <f t="shared" si="70"/>
        <v/>
      </c>
      <c r="Y1125" t="str">
        <f t="shared" si="71"/>
        <v/>
      </c>
    </row>
    <row r="1126" spans="1:25" x14ac:dyDescent="0.25">
      <c r="A1126">
        <v>1143</v>
      </c>
      <c r="B1126" t="s">
        <v>1169</v>
      </c>
      <c r="C1126">
        <v>62800</v>
      </c>
      <c r="D1126">
        <v>528</v>
      </c>
      <c r="E1126" t="str">
        <f>IFERROR(IF(OR(HLOOKUP($A1126,'Z-scores'!$C$2:$UD$20,3,FALSE)&gt;2,HLOOKUP(A1126,'Z-scores'!$C$2:$UD$20,3,FALSE)&lt;-2),"",'Total-corrected counts'!E1126),"")</f>
        <v/>
      </c>
      <c r="F1126" t="str">
        <f>IFERROR(IF(OR(HLOOKUP($A1126,'Z-scores'!$C$2:$UD$20,4,FALSE)&gt;2,HLOOKUP($A1126,'Z-scores'!$C$2:$UD$20,4,FALSE)&lt;-2),"",'Total-corrected counts'!F1126),"")</f>
        <v/>
      </c>
      <c r="G1126" t="str">
        <f>IFERROR(IF(OR(HLOOKUP($A1126,'Z-scores'!$C$2:$UD$20,5,FALSE)&gt;2,HLOOKUP($A1126,'Z-scores'!$C$2:$UD$20,5,FALSE)&lt;-2),"",'Total-corrected counts'!G1126),"")</f>
        <v/>
      </c>
      <c r="H1126" t="str">
        <f>IFERROR(IF(OR(HLOOKUP($A1126,'Z-scores'!$C$2:$UD$20,6,FALSE)&gt;2,HLOOKUP($A1126,'Z-scores'!$C$2:$UD$20,6,FALSE)&lt;-2),"",'Total-corrected counts'!H1126),"")</f>
        <v/>
      </c>
      <c r="I1126" t="str">
        <f>IFERROR(IF(OR(HLOOKUP($A1126,'Z-scores'!$C$2:$UD$20,7,FALSE)&gt;2,HLOOKUP($A1126,'Z-scores'!$C$2:$UD$20,7,FALSE)&lt;-2),"",'Total-corrected counts'!I1126),"")</f>
        <v/>
      </c>
      <c r="J1126" t="str">
        <f>IFERROR(IF(OR(HLOOKUP($A1126,'Z-scores'!$C$2:$UD$20,8,FALSE)&gt;2,HLOOKUP($A1126,'Z-scores'!$C$2:$UD$20,8,FALSE)&lt;-2),"",'Total-corrected counts'!J1126),"")</f>
        <v/>
      </c>
      <c r="K1126" t="str">
        <f>IFERROR(IF(OR(HLOOKUP($A1126,'Z-scores'!$C$2:$UD$20,9,FALSE)&gt;2,HLOOKUP($A1126,'Z-scores'!$C$2:$UD$20,9,FALSE)&lt;-2),"",'Total-corrected counts'!K1126),"")</f>
        <v/>
      </c>
      <c r="L1126" t="str">
        <f>IFERROR(IF(OR(HLOOKUP($A1126,'Z-scores'!$C$2:$UD$20,10,FALSE)&gt;2,HLOOKUP($A1126,'Z-scores'!$C$2:$UD$20,10,FALSE)&lt;-2),"",'Total-corrected counts'!L1126),"")</f>
        <v/>
      </c>
      <c r="M1126" t="str">
        <f>IFERROR(IF(OR(HLOOKUP($A1126,'Z-scores'!$C$2:$UD$20,11,FALSE)&gt;2,HLOOKUP($A1126,'Z-scores'!$C$2:$UD$20,11,FALSE)&lt;-2),"",'Total-corrected counts'!M1126),"")</f>
        <v/>
      </c>
      <c r="N1126" t="str">
        <f>IFERROR(IF(OR(HLOOKUP($A1126,'Z-scores'!$C$2:$UD$20,12,FALSE)&gt;2,HLOOKUP($A1126,'Z-scores'!$C$2:$UD$20,12,FALSE)&lt;-2),"",'Total-corrected counts'!N1126),"")</f>
        <v/>
      </c>
      <c r="O1126" t="str">
        <f>IFERROR(IF(OR(HLOOKUP($A1126,'Z-scores'!$C$2:$UD$20,13,FALSE)&gt;2,HLOOKUP($A1126,'Z-scores'!$C$2:$UD$20,13,FALSE)&lt;-2),"",'Total-corrected counts'!O1126),"")</f>
        <v/>
      </c>
      <c r="P1126" t="str">
        <f>IFERROR(IF(OR(HLOOKUP($A1126,'Z-scores'!$C$2:$UD$20,14,FALSE)&gt;2,HLOOKUP($A1126,'Z-scores'!$C$2:$UD$20,14,FALSE)&lt;-2),"",'Total-corrected counts'!P1126),"")</f>
        <v/>
      </c>
      <c r="Q1126" t="str">
        <f>IFERROR(IF(OR(HLOOKUP($A1126,'Z-scores'!$C$2:$UD$20,15,FALSE)&gt;2,HLOOKUP($A1126,'Z-scores'!$C$2:$UD$20,15,FALSE)&lt;-2),"",'Total-corrected counts'!Q1126),"")</f>
        <v/>
      </c>
      <c r="R1126" t="str">
        <f>IFERROR(IF(OR(HLOOKUP($A1126,'Z-scores'!$C$2:$UD$20,16,FALSE)&gt;2,HLOOKUP($A1126,'Z-scores'!$C$2:$UD$20,16,FALSE)&lt;-2),"",'Total-corrected counts'!R1126),"")</f>
        <v/>
      </c>
      <c r="S1126" t="str">
        <f>IFERROR(IF(OR(HLOOKUP($A1126,'Z-scores'!$C$2:$UD$20,17,FALSE)&gt;2,HLOOKUP($A1126,'Z-scores'!$C$2:$UD$20,17,FALSE)&lt;-2),"",'Total-corrected counts'!S1126),"")</f>
        <v/>
      </c>
      <c r="T1126" t="str">
        <f>IFERROR(IF(OR(HLOOKUP($A1126,'Z-scores'!$C$2:$UD$20,18,FALSE)&gt;2,HLOOKUP($A1126,'Z-scores'!$C$2:$UD$20,18,FALSE)&lt;-2),"",'Total-corrected counts'!T1126),"")</f>
        <v/>
      </c>
      <c r="U1126" t="str">
        <f>IFERROR(IF(OR(HLOOKUP($A1126,'Z-scores'!$C$2:$UD$20,19,FALSE)&gt;2,HLOOKUP($A1126,'Z-scores'!$C$2:$UD$20,19,FALSE)&lt;-2),"",'Total-corrected counts'!U1126),"")</f>
        <v/>
      </c>
      <c r="V1126">
        <f t="shared" si="68"/>
        <v>1</v>
      </c>
      <c r="W1126" t="str">
        <f t="shared" si="69"/>
        <v/>
      </c>
      <c r="X1126" t="str">
        <f t="shared" si="70"/>
        <v/>
      </c>
      <c r="Y1126" t="str">
        <f t="shared" si="71"/>
        <v/>
      </c>
    </row>
    <row r="1127" spans="1:25" x14ac:dyDescent="0.25">
      <c r="A1127">
        <v>1144</v>
      </c>
      <c r="B1127" t="s">
        <v>1170</v>
      </c>
      <c r="C1127">
        <v>62600</v>
      </c>
      <c r="D1127">
        <v>528</v>
      </c>
      <c r="E1127" t="str">
        <f>IFERROR(IF(OR(HLOOKUP($A1127,'Z-scores'!$C$2:$UD$20,3,FALSE)&gt;2,HLOOKUP(A1127,'Z-scores'!$C$2:$UD$20,3,FALSE)&lt;-2),"",'Total-corrected counts'!E1127),"")</f>
        <v/>
      </c>
      <c r="F1127" t="str">
        <f>IFERROR(IF(OR(HLOOKUP($A1127,'Z-scores'!$C$2:$UD$20,4,FALSE)&gt;2,HLOOKUP($A1127,'Z-scores'!$C$2:$UD$20,4,FALSE)&lt;-2),"",'Total-corrected counts'!F1127),"")</f>
        <v/>
      </c>
      <c r="G1127" t="str">
        <f>IFERROR(IF(OR(HLOOKUP($A1127,'Z-scores'!$C$2:$UD$20,5,FALSE)&gt;2,HLOOKUP($A1127,'Z-scores'!$C$2:$UD$20,5,FALSE)&lt;-2),"",'Total-corrected counts'!G1127),"")</f>
        <v/>
      </c>
      <c r="H1127" t="str">
        <f>IFERROR(IF(OR(HLOOKUP($A1127,'Z-scores'!$C$2:$UD$20,6,FALSE)&gt;2,HLOOKUP($A1127,'Z-scores'!$C$2:$UD$20,6,FALSE)&lt;-2),"",'Total-corrected counts'!H1127),"")</f>
        <v/>
      </c>
      <c r="I1127" t="str">
        <f>IFERROR(IF(OR(HLOOKUP($A1127,'Z-scores'!$C$2:$UD$20,7,FALSE)&gt;2,HLOOKUP($A1127,'Z-scores'!$C$2:$UD$20,7,FALSE)&lt;-2),"",'Total-corrected counts'!I1127),"")</f>
        <v/>
      </c>
      <c r="J1127" t="str">
        <f>IFERROR(IF(OR(HLOOKUP($A1127,'Z-scores'!$C$2:$UD$20,8,FALSE)&gt;2,HLOOKUP($A1127,'Z-scores'!$C$2:$UD$20,8,FALSE)&lt;-2),"",'Total-corrected counts'!J1127),"")</f>
        <v/>
      </c>
      <c r="K1127" t="str">
        <f>IFERROR(IF(OR(HLOOKUP($A1127,'Z-scores'!$C$2:$UD$20,9,FALSE)&gt;2,HLOOKUP($A1127,'Z-scores'!$C$2:$UD$20,9,FALSE)&lt;-2),"",'Total-corrected counts'!K1127),"")</f>
        <v/>
      </c>
      <c r="L1127" t="str">
        <f>IFERROR(IF(OR(HLOOKUP($A1127,'Z-scores'!$C$2:$UD$20,10,FALSE)&gt;2,HLOOKUP($A1127,'Z-scores'!$C$2:$UD$20,10,FALSE)&lt;-2),"",'Total-corrected counts'!L1127),"")</f>
        <v/>
      </c>
      <c r="M1127" t="str">
        <f>IFERROR(IF(OR(HLOOKUP($A1127,'Z-scores'!$C$2:$UD$20,11,FALSE)&gt;2,HLOOKUP($A1127,'Z-scores'!$C$2:$UD$20,11,FALSE)&lt;-2),"",'Total-corrected counts'!M1127),"")</f>
        <v/>
      </c>
      <c r="N1127" t="str">
        <f>IFERROR(IF(OR(HLOOKUP($A1127,'Z-scores'!$C$2:$UD$20,12,FALSE)&gt;2,HLOOKUP($A1127,'Z-scores'!$C$2:$UD$20,12,FALSE)&lt;-2),"",'Total-corrected counts'!N1127),"")</f>
        <v/>
      </c>
      <c r="O1127" t="str">
        <f>IFERROR(IF(OR(HLOOKUP($A1127,'Z-scores'!$C$2:$UD$20,13,FALSE)&gt;2,HLOOKUP($A1127,'Z-scores'!$C$2:$UD$20,13,FALSE)&lt;-2),"",'Total-corrected counts'!O1127),"")</f>
        <v/>
      </c>
      <c r="P1127" t="str">
        <f>IFERROR(IF(OR(HLOOKUP($A1127,'Z-scores'!$C$2:$UD$20,14,FALSE)&gt;2,HLOOKUP($A1127,'Z-scores'!$C$2:$UD$20,14,FALSE)&lt;-2),"",'Total-corrected counts'!P1127),"")</f>
        <v/>
      </c>
      <c r="Q1127" t="str">
        <f>IFERROR(IF(OR(HLOOKUP($A1127,'Z-scores'!$C$2:$UD$20,15,FALSE)&gt;2,HLOOKUP($A1127,'Z-scores'!$C$2:$UD$20,15,FALSE)&lt;-2),"",'Total-corrected counts'!Q1127),"")</f>
        <v/>
      </c>
      <c r="R1127" t="str">
        <f>IFERROR(IF(OR(HLOOKUP($A1127,'Z-scores'!$C$2:$UD$20,16,FALSE)&gt;2,HLOOKUP($A1127,'Z-scores'!$C$2:$UD$20,16,FALSE)&lt;-2),"",'Total-corrected counts'!R1127),"")</f>
        <v/>
      </c>
      <c r="S1127" t="str">
        <f>IFERROR(IF(OR(HLOOKUP($A1127,'Z-scores'!$C$2:$UD$20,17,FALSE)&gt;2,HLOOKUP($A1127,'Z-scores'!$C$2:$UD$20,17,FALSE)&lt;-2),"",'Total-corrected counts'!S1127),"")</f>
        <v/>
      </c>
      <c r="T1127" t="str">
        <f>IFERROR(IF(OR(HLOOKUP($A1127,'Z-scores'!$C$2:$UD$20,18,FALSE)&gt;2,HLOOKUP($A1127,'Z-scores'!$C$2:$UD$20,18,FALSE)&lt;-2),"",'Total-corrected counts'!T1127),"")</f>
        <v/>
      </c>
      <c r="U1127" t="str">
        <f>IFERROR(IF(OR(HLOOKUP($A1127,'Z-scores'!$C$2:$UD$20,19,FALSE)&gt;2,HLOOKUP($A1127,'Z-scores'!$C$2:$UD$20,19,FALSE)&lt;-2),"",'Total-corrected counts'!U1127),"")</f>
        <v/>
      </c>
      <c r="V1127">
        <f t="shared" si="68"/>
        <v>1</v>
      </c>
      <c r="W1127" t="str">
        <f t="shared" si="69"/>
        <v/>
      </c>
      <c r="X1127" t="str">
        <f t="shared" si="70"/>
        <v/>
      </c>
      <c r="Y1127" t="str">
        <f t="shared" si="71"/>
        <v/>
      </c>
    </row>
    <row r="1128" spans="1:25" x14ac:dyDescent="0.25">
      <c r="A1128">
        <v>1145</v>
      </c>
      <c r="B1128" t="s">
        <v>1171</v>
      </c>
      <c r="C1128">
        <v>62700</v>
      </c>
      <c r="D1128">
        <v>528</v>
      </c>
      <c r="E1128" t="str">
        <f>IFERROR(IF(OR(HLOOKUP($A1128,'Z-scores'!$C$2:$UD$20,3,FALSE)&gt;2,HLOOKUP(A1128,'Z-scores'!$C$2:$UD$20,3,FALSE)&lt;-2),"",'Total-corrected counts'!E1128),"")</f>
        <v/>
      </c>
      <c r="F1128" t="str">
        <f>IFERROR(IF(OR(HLOOKUP($A1128,'Z-scores'!$C$2:$UD$20,4,FALSE)&gt;2,HLOOKUP($A1128,'Z-scores'!$C$2:$UD$20,4,FALSE)&lt;-2),"",'Total-corrected counts'!F1128),"")</f>
        <v/>
      </c>
      <c r="G1128" t="str">
        <f>IFERROR(IF(OR(HLOOKUP($A1128,'Z-scores'!$C$2:$UD$20,5,FALSE)&gt;2,HLOOKUP($A1128,'Z-scores'!$C$2:$UD$20,5,FALSE)&lt;-2),"",'Total-corrected counts'!G1128),"")</f>
        <v/>
      </c>
      <c r="H1128" t="str">
        <f>IFERROR(IF(OR(HLOOKUP($A1128,'Z-scores'!$C$2:$UD$20,6,FALSE)&gt;2,HLOOKUP($A1128,'Z-scores'!$C$2:$UD$20,6,FALSE)&lt;-2),"",'Total-corrected counts'!H1128),"")</f>
        <v/>
      </c>
      <c r="I1128" t="str">
        <f>IFERROR(IF(OR(HLOOKUP($A1128,'Z-scores'!$C$2:$UD$20,7,FALSE)&gt;2,HLOOKUP($A1128,'Z-scores'!$C$2:$UD$20,7,FALSE)&lt;-2),"",'Total-corrected counts'!I1128),"")</f>
        <v/>
      </c>
      <c r="J1128" t="str">
        <f>IFERROR(IF(OR(HLOOKUP($A1128,'Z-scores'!$C$2:$UD$20,8,FALSE)&gt;2,HLOOKUP($A1128,'Z-scores'!$C$2:$UD$20,8,FALSE)&lt;-2),"",'Total-corrected counts'!J1128),"")</f>
        <v/>
      </c>
      <c r="K1128" t="str">
        <f>IFERROR(IF(OR(HLOOKUP($A1128,'Z-scores'!$C$2:$UD$20,9,FALSE)&gt;2,HLOOKUP($A1128,'Z-scores'!$C$2:$UD$20,9,FALSE)&lt;-2),"",'Total-corrected counts'!K1128),"")</f>
        <v/>
      </c>
      <c r="L1128" t="str">
        <f>IFERROR(IF(OR(HLOOKUP($A1128,'Z-scores'!$C$2:$UD$20,10,FALSE)&gt;2,HLOOKUP($A1128,'Z-scores'!$C$2:$UD$20,10,FALSE)&lt;-2),"",'Total-corrected counts'!L1128),"")</f>
        <v/>
      </c>
      <c r="M1128" t="str">
        <f>IFERROR(IF(OR(HLOOKUP($A1128,'Z-scores'!$C$2:$UD$20,11,FALSE)&gt;2,HLOOKUP($A1128,'Z-scores'!$C$2:$UD$20,11,FALSE)&lt;-2),"",'Total-corrected counts'!M1128),"")</f>
        <v/>
      </c>
      <c r="N1128" t="str">
        <f>IFERROR(IF(OR(HLOOKUP($A1128,'Z-scores'!$C$2:$UD$20,12,FALSE)&gt;2,HLOOKUP($A1128,'Z-scores'!$C$2:$UD$20,12,FALSE)&lt;-2),"",'Total-corrected counts'!N1128),"")</f>
        <v/>
      </c>
      <c r="O1128" t="str">
        <f>IFERROR(IF(OR(HLOOKUP($A1128,'Z-scores'!$C$2:$UD$20,13,FALSE)&gt;2,HLOOKUP($A1128,'Z-scores'!$C$2:$UD$20,13,FALSE)&lt;-2),"",'Total-corrected counts'!O1128),"")</f>
        <v/>
      </c>
      <c r="P1128" t="str">
        <f>IFERROR(IF(OR(HLOOKUP($A1128,'Z-scores'!$C$2:$UD$20,14,FALSE)&gt;2,HLOOKUP($A1128,'Z-scores'!$C$2:$UD$20,14,FALSE)&lt;-2),"",'Total-corrected counts'!P1128),"")</f>
        <v/>
      </c>
      <c r="Q1128" t="str">
        <f>IFERROR(IF(OR(HLOOKUP($A1128,'Z-scores'!$C$2:$UD$20,15,FALSE)&gt;2,HLOOKUP($A1128,'Z-scores'!$C$2:$UD$20,15,FALSE)&lt;-2),"",'Total-corrected counts'!Q1128),"")</f>
        <v/>
      </c>
      <c r="R1128" t="str">
        <f>IFERROR(IF(OR(HLOOKUP($A1128,'Z-scores'!$C$2:$UD$20,16,FALSE)&gt;2,HLOOKUP($A1128,'Z-scores'!$C$2:$UD$20,16,FALSE)&lt;-2),"",'Total-corrected counts'!R1128),"")</f>
        <v/>
      </c>
      <c r="S1128" t="str">
        <f>IFERROR(IF(OR(HLOOKUP($A1128,'Z-scores'!$C$2:$UD$20,17,FALSE)&gt;2,HLOOKUP($A1128,'Z-scores'!$C$2:$UD$20,17,FALSE)&lt;-2),"",'Total-corrected counts'!S1128),"")</f>
        <v/>
      </c>
      <c r="T1128" t="str">
        <f>IFERROR(IF(OR(HLOOKUP($A1128,'Z-scores'!$C$2:$UD$20,18,FALSE)&gt;2,HLOOKUP($A1128,'Z-scores'!$C$2:$UD$20,18,FALSE)&lt;-2),"",'Total-corrected counts'!T1128),"")</f>
        <v/>
      </c>
      <c r="U1128" t="str">
        <f>IFERROR(IF(OR(HLOOKUP($A1128,'Z-scores'!$C$2:$UD$20,19,FALSE)&gt;2,HLOOKUP($A1128,'Z-scores'!$C$2:$UD$20,19,FALSE)&lt;-2),"",'Total-corrected counts'!U1128),"")</f>
        <v/>
      </c>
      <c r="V1128">
        <f t="shared" si="68"/>
        <v>1</v>
      </c>
      <c r="W1128" t="str">
        <f t="shared" si="69"/>
        <v/>
      </c>
      <c r="X1128" t="str">
        <f t="shared" si="70"/>
        <v/>
      </c>
      <c r="Y1128" t="str">
        <f t="shared" si="71"/>
        <v/>
      </c>
    </row>
    <row r="1129" spans="1:25" x14ac:dyDescent="0.25">
      <c r="A1129">
        <v>10671</v>
      </c>
      <c r="B1129" t="s">
        <v>1172</v>
      </c>
      <c r="C1129">
        <v>78400</v>
      </c>
      <c r="D1129">
        <v>1097</v>
      </c>
      <c r="E1129" t="str">
        <f>IFERROR(IF(OR(HLOOKUP($A1129,'Z-scores'!$C$2:$UD$20,3,FALSE)&gt;2,HLOOKUP(A1129,'Z-scores'!$C$2:$UD$20,3,FALSE)&lt;-2),"",'Total-corrected counts'!E1129),"")</f>
        <v/>
      </c>
      <c r="F1129" t="str">
        <f>IFERROR(IF(OR(HLOOKUP($A1129,'Z-scores'!$C$2:$UD$20,4,FALSE)&gt;2,HLOOKUP($A1129,'Z-scores'!$C$2:$UD$20,4,FALSE)&lt;-2),"",'Total-corrected counts'!F1129),"")</f>
        <v/>
      </c>
      <c r="G1129" t="str">
        <f>IFERROR(IF(OR(HLOOKUP($A1129,'Z-scores'!$C$2:$UD$20,5,FALSE)&gt;2,HLOOKUP($A1129,'Z-scores'!$C$2:$UD$20,5,FALSE)&lt;-2),"",'Total-corrected counts'!G1129),"")</f>
        <v/>
      </c>
      <c r="H1129" t="str">
        <f>IFERROR(IF(OR(HLOOKUP($A1129,'Z-scores'!$C$2:$UD$20,6,FALSE)&gt;2,HLOOKUP($A1129,'Z-scores'!$C$2:$UD$20,6,FALSE)&lt;-2),"",'Total-corrected counts'!H1129),"")</f>
        <v/>
      </c>
      <c r="I1129" t="str">
        <f>IFERROR(IF(OR(HLOOKUP($A1129,'Z-scores'!$C$2:$UD$20,7,FALSE)&gt;2,HLOOKUP($A1129,'Z-scores'!$C$2:$UD$20,7,FALSE)&lt;-2),"",'Total-corrected counts'!I1129),"")</f>
        <v/>
      </c>
      <c r="J1129" t="str">
        <f>IFERROR(IF(OR(HLOOKUP($A1129,'Z-scores'!$C$2:$UD$20,8,FALSE)&gt;2,HLOOKUP($A1129,'Z-scores'!$C$2:$UD$20,8,FALSE)&lt;-2),"",'Total-corrected counts'!J1129),"")</f>
        <v/>
      </c>
      <c r="K1129" t="str">
        <f>IFERROR(IF(OR(HLOOKUP($A1129,'Z-scores'!$C$2:$UD$20,9,FALSE)&gt;2,HLOOKUP($A1129,'Z-scores'!$C$2:$UD$20,9,FALSE)&lt;-2),"",'Total-corrected counts'!K1129),"")</f>
        <v/>
      </c>
      <c r="L1129" t="str">
        <f>IFERROR(IF(OR(HLOOKUP($A1129,'Z-scores'!$C$2:$UD$20,10,FALSE)&gt;2,HLOOKUP($A1129,'Z-scores'!$C$2:$UD$20,10,FALSE)&lt;-2),"",'Total-corrected counts'!L1129),"")</f>
        <v/>
      </c>
      <c r="M1129" t="str">
        <f>IFERROR(IF(OR(HLOOKUP($A1129,'Z-scores'!$C$2:$UD$20,11,FALSE)&gt;2,HLOOKUP($A1129,'Z-scores'!$C$2:$UD$20,11,FALSE)&lt;-2),"",'Total-corrected counts'!M1129),"")</f>
        <v/>
      </c>
      <c r="N1129" t="str">
        <f>IFERROR(IF(OR(HLOOKUP($A1129,'Z-scores'!$C$2:$UD$20,12,FALSE)&gt;2,HLOOKUP($A1129,'Z-scores'!$C$2:$UD$20,12,FALSE)&lt;-2),"",'Total-corrected counts'!N1129),"")</f>
        <v/>
      </c>
      <c r="O1129" t="str">
        <f>IFERROR(IF(OR(HLOOKUP($A1129,'Z-scores'!$C$2:$UD$20,13,FALSE)&gt;2,HLOOKUP($A1129,'Z-scores'!$C$2:$UD$20,13,FALSE)&lt;-2),"",'Total-corrected counts'!O1129),"")</f>
        <v/>
      </c>
      <c r="P1129" t="str">
        <f>IFERROR(IF(OR(HLOOKUP($A1129,'Z-scores'!$C$2:$UD$20,14,FALSE)&gt;2,HLOOKUP($A1129,'Z-scores'!$C$2:$UD$20,14,FALSE)&lt;-2),"",'Total-corrected counts'!P1129),"")</f>
        <v/>
      </c>
      <c r="Q1129" t="str">
        <f>IFERROR(IF(OR(HLOOKUP($A1129,'Z-scores'!$C$2:$UD$20,15,FALSE)&gt;2,HLOOKUP($A1129,'Z-scores'!$C$2:$UD$20,15,FALSE)&lt;-2),"",'Total-corrected counts'!Q1129),"")</f>
        <v/>
      </c>
      <c r="R1129" t="str">
        <f>IFERROR(IF(OR(HLOOKUP($A1129,'Z-scores'!$C$2:$UD$20,16,FALSE)&gt;2,HLOOKUP($A1129,'Z-scores'!$C$2:$UD$20,16,FALSE)&lt;-2),"",'Total-corrected counts'!R1129),"")</f>
        <v/>
      </c>
      <c r="S1129" t="str">
        <f>IFERROR(IF(OR(HLOOKUP($A1129,'Z-scores'!$C$2:$UD$20,17,FALSE)&gt;2,HLOOKUP($A1129,'Z-scores'!$C$2:$UD$20,17,FALSE)&lt;-2),"",'Total-corrected counts'!S1129),"")</f>
        <v/>
      </c>
      <c r="T1129" t="str">
        <f>IFERROR(IF(OR(HLOOKUP($A1129,'Z-scores'!$C$2:$UD$20,18,FALSE)&gt;2,HLOOKUP($A1129,'Z-scores'!$C$2:$UD$20,18,FALSE)&lt;-2),"",'Total-corrected counts'!T1129),"")</f>
        <v/>
      </c>
      <c r="U1129" t="str">
        <f>IFERROR(IF(OR(HLOOKUP($A1129,'Z-scores'!$C$2:$UD$20,19,FALSE)&gt;2,HLOOKUP($A1129,'Z-scores'!$C$2:$UD$20,19,FALSE)&lt;-2),"",'Total-corrected counts'!U1129),"")</f>
        <v/>
      </c>
      <c r="V1129">
        <f t="shared" si="68"/>
        <v>1</v>
      </c>
      <c r="W1129" t="str">
        <f t="shared" si="69"/>
        <v/>
      </c>
      <c r="X1129" t="str">
        <f t="shared" si="70"/>
        <v/>
      </c>
      <c r="Y1129" t="str">
        <f t="shared" si="71"/>
        <v/>
      </c>
    </row>
    <row r="1130" spans="1:25" x14ac:dyDescent="0.25">
      <c r="A1130">
        <v>10672</v>
      </c>
      <c r="B1130" t="s">
        <v>1173</v>
      </c>
      <c r="C1130">
        <v>60000</v>
      </c>
      <c r="D1130">
        <v>1007</v>
      </c>
      <c r="E1130" t="str">
        <f>IFERROR(IF(OR(HLOOKUP($A1130,'Z-scores'!$C$2:$UD$20,3,FALSE)&gt;2,HLOOKUP(A1130,'Z-scores'!$C$2:$UD$20,3,FALSE)&lt;-2),"",'Total-corrected counts'!E1130),"")</f>
        <v/>
      </c>
      <c r="F1130" t="str">
        <f>IFERROR(IF(OR(HLOOKUP($A1130,'Z-scores'!$C$2:$UD$20,4,FALSE)&gt;2,HLOOKUP($A1130,'Z-scores'!$C$2:$UD$20,4,FALSE)&lt;-2),"",'Total-corrected counts'!F1130),"")</f>
        <v/>
      </c>
      <c r="G1130" t="str">
        <f>IFERROR(IF(OR(HLOOKUP($A1130,'Z-scores'!$C$2:$UD$20,5,FALSE)&gt;2,HLOOKUP($A1130,'Z-scores'!$C$2:$UD$20,5,FALSE)&lt;-2),"",'Total-corrected counts'!G1130),"")</f>
        <v/>
      </c>
      <c r="H1130" t="str">
        <f>IFERROR(IF(OR(HLOOKUP($A1130,'Z-scores'!$C$2:$UD$20,6,FALSE)&gt;2,HLOOKUP($A1130,'Z-scores'!$C$2:$UD$20,6,FALSE)&lt;-2),"",'Total-corrected counts'!H1130),"")</f>
        <v/>
      </c>
      <c r="I1130" t="str">
        <f>IFERROR(IF(OR(HLOOKUP($A1130,'Z-scores'!$C$2:$UD$20,7,FALSE)&gt;2,HLOOKUP($A1130,'Z-scores'!$C$2:$UD$20,7,FALSE)&lt;-2),"",'Total-corrected counts'!I1130),"")</f>
        <v/>
      </c>
      <c r="J1130" t="str">
        <f>IFERROR(IF(OR(HLOOKUP($A1130,'Z-scores'!$C$2:$UD$20,8,FALSE)&gt;2,HLOOKUP($A1130,'Z-scores'!$C$2:$UD$20,8,FALSE)&lt;-2),"",'Total-corrected counts'!J1130),"")</f>
        <v/>
      </c>
      <c r="K1130" t="str">
        <f>IFERROR(IF(OR(HLOOKUP($A1130,'Z-scores'!$C$2:$UD$20,9,FALSE)&gt;2,HLOOKUP($A1130,'Z-scores'!$C$2:$UD$20,9,FALSE)&lt;-2),"",'Total-corrected counts'!K1130),"")</f>
        <v/>
      </c>
      <c r="L1130" t="str">
        <f>IFERROR(IF(OR(HLOOKUP($A1130,'Z-scores'!$C$2:$UD$20,10,FALSE)&gt;2,HLOOKUP($A1130,'Z-scores'!$C$2:$UD$20,10,FALSE)&lt;-2),"",'Total-corrected counts'!L1130),"")</f>
        <v/>
      </c>
      <c r="M1130" t="str">
        <f>IFERROR(IF(OR(HLOOKUP($A1130,'Z-scores'!$C$2:$UD$20,11,FALSE)&gt;2,HLOOKUP($A1130,'Z-scores'!$C$2:$UD$20,11,FALSE)&lt;-2),"",'Total-corrected counts'!M1130),"")</f>
        <v/>
      </c>
      <c r="N1130" t="str">
        <f>IFERROR(IF(OR(HLOOKUP($A1130,'Z-scores'!$C$2:$UD$20,12,FALSE)&gt;2,HLOOKUP($A1130,'Z-scores'!$C$2:$UD$20,12,FALSE)&lt;-2),"",'Total-corrected counts'!N1130),"")</f>
        <v/>
      </c>
      <c r="O1130" t="str">
        <f>IFERROR(IF(OR(HLOOKUP($A1130,'Z-scores'!$C$2:$UD$20,13,FALSE)&gt;2,HLOOKUP($A1130,'Z-scores'!$C$2:$UD$20,13,FALSE)&lt;-2),"",'Total-corrected counts'!O1130),"")</f>
        <v/>
      </c>
      <c r="P1130" t="str">
        <f>IFERROR(IF(OR(HLOOKUP($A1130,'Z-scores'!$C$2:$UD$20,14,FALSE)&gt;2,HLOOKUP($A1130,'Z-scores'!$C$2:$UD$20,14,FALSE)&lt;-2),"",'Total-corrected counts'!P1130),"")</f>
        <v/>
      </c>
      <c r="Q1130" t="str">
        <f>IFERROR(IF(OR(HLOOKUP($A1130,'Z-scores'!$C$2:$UD$20,15,FALSE)&gt;2,HLOOKUP($A1130,'Z-scores'!$C$2:$UD$20,15,FALSE)&lt;-2),"",'Total-corrected counts'!Q1130),"")</f>
        <v/>
      </c>
      <c r="R1130" t="str">
        <f>IFERROR(IF(OR(HLOOKUP($A1130,'Z-scores'!$C$2:$UD$20,16,FALSE)&gt;2,HLOOKUP($A1130,'Z-scores'!$C$2:$UD$20,16,FALSE)&lt;-2),"",'Total-corrected counts'!R1130),"")</f>
        <v/>
      </c>
      <c r="S1130" t="str">
        <f>IFERROR(IF(OR(HLOOKUP($A1130,'Z-scores'!$C$2:$UD$20,17,FALSE)&gt;2,HLOOKUP($A1130,'Z-scores'!$C$2:$UD$20,17,FALSE)&lt;-2),"",'Total-corrected counts'!S1130),"")</f>
        <v/>
      </c>
      <c r="T1130" t="str">
        <f>IFERROR(IF(OR(HLOOKUP($A1130,'Z-scores'!$C$2:$UD$20,18,FALSE)&gt;2,HLOOKUP($A1130,'Z-scores'!$C$2:$UD$20,18,FALSE)&lt;-2),"",'Total-corrected counts'!T1130),"")</f>
        <v/>
      </c>
      <c r="U1130" t="str">
        <f>IFERROR(IF(OR(HLOOKUP($A1130,'Z-scores'!$C$2:$UD$20,19,FALSE)&gt;2,HLOOKUP($A1130,'Z-scores'!$C$2:$UD$20,19,FALSE)&lt;-2),"",'Total-corrected counts'!U1130),"")</f>
        <v/>
      </c>
      <c r="V1130">
        <f t="shared" si="68"/>
        <v>1</v>
      </c>
      <c r="W1130" t="str">
        <f t="shared" si="69"/>
        <v/>
      </c>
      <c r="X1130" t="str">
        <f t="shared" si="70"/>
        <v/>
      </c>
      <c r="Y1130" t="str">
        <f t="shared" si="71"/>
        <v/>
      </c>
    </row>
    <row r="1131" spans="1:25" x14ac:dyDescent="0.25">
      <c r="A1131">
        <v>10673</v>
      </c>
      <c r="B1131" t="s">
        <v>1174</v>
      </c>
      <c r="C1131">
        <v>59900</v>
      </c>
      <c r="D1131">
        <v>1007</v>
      </c>
      <c r="E1131" t="str">
        <f>IFERROR(IF(OR(HLOOKUP($A1131,'Z-scores'!$C$2:$UD$20,3,FALSE)&gt;2,HLOOKUP(A1131,'Z-scores'!$C$2:$UD$20,3,FALSE)&lt;-2),"",'Total-corrected counts'!E1131),"")</f>
        <v/>
      </c>
      <c r="F1131" t="str">
        <f>IFERROR(IF(OR(HLOOKUP($A1131,'Z-scores'!$C$2:$UD$20,4,FALSE)&gt;2,HLOOKUP($A1131,'Z-scores'!$C$2:$UD$20,4,FALSE)&lt;-2),"",'Total-corrected counts'!F1131),"")</f>
        <v/>
      </c>
      <c r="G1131" t="str">
        <f>IFERROR(IF(OR(HLOOKUP($A1131,'Z-scores'!$C$2:$UD$20,5,FALSE)&gt;2,HLOOKUP($A1131,'Z-scores'!$C$2:$UD$20,5,FALSE)&lt;-2),"",'Total-corrected counts'!G1131),"")</f>
        <v/>
      </c>
      <c r="H1131" t="str">
        <f>IFERROR(IF(OR(HLOOKUP($A1131,'Z-scores'!$C$2:$UD$20,6,FALSE)&gt;2,HLOOKUP($A1131,'Z-scores'!$C$2:$UD$20,6,FALSE)&lt;-2),"",'Total-corrected counts'!H1131),"")</f>
        <v/>
      </c>
      <c r="I1131" t="str">
        <f>IFERROR(IF(OR(HLOOKUP($A1131,'Z-scores'!$C$2:$UD$20,7,FALSE)&gt;2,HLOOKUP($A1131,'Z-scores'!$C$2:$UD$20,7,FALSE)&lt;-2),"",'Total-corrected counts'!I1131),"")</f>
        <v/>
      </c>
      <c r="J1131" t="str">
        <f>IFERROR(IF(OR(HLOOKUP($A1131,'Z-scores'!$C$2:$UD$20,8,FALSE)&gt;2,HLOOKUP($A1131,'Z-scores'!$C$2:$UD$20,8,FALSE)&lt;-2),"",'Total-corrected counts'!J1131),"")</f>
        <v/>
      </c>
      <c r="K1131" t="str">
        <f>IFERROR(IF(OR(HLOOKUP($A1131,'Z-scores'!$C$2:$UD$20,9,FALSE)&gt;2,HLOOKUP($A1131,'Z-scores'!$C$2:$UD$20,9,FALSE)&lt;-2),"",'Total-corrected counts'!K1131),"")</f>
        <v/>
      </c>
      <c r="L1131" t="str">
        <f>IFERROR(IF(OR(HLOOKUP($A1131,'Z-scores'!$C$2:$UD$20,10,FALSE)&gt;2,HLOOKUP($A1131,'Z-scores'!$C$2:$UD$20,10,FALSE)&lt;-2),"",'Total-corrected counts'!L1131),"")</f>
        <v/>
      </c>
      <c r="M1131" t="str">
        <f>IFERROR(IF(OR(HLOOKUP($A1131,'Z-scores'!$C$2:$UD$20,11,FALSE)&gt;2,HLOOKUP($A1131,'Z-scores'!$C$2:$UD$20,11,FALSE)&lt;-2),"",'Total-corrected counts'!M1131),"")</f>
        <v/>
      </c>
      <c r="N1131" t="str">
        <f>IFERROR(IF(OR(HLOOKUP($A1131,'Z-scores'!$C$2:$UD$20,12,FALSE)&gt;2,HLOOKUP($A1131,'Z-scores'!$C$2:$UD$20,12,FALSE)&lt;-2),"",'Total-corrected counts'!N1131),"")</f>
        <v/>
      </c>
      <c r="O1131" t="str">
        <f>IFERROR(IF(OR(HLOOKUP($A1131,'Z-scores'!$C$2:$UD$20,13,FALSE)&gt;2,HLOOKUP($A1131,'Z-scores'!$C$2:$UD$20,13,FALSE)&lt;-2),"",'Total-corrected counts'!O1131),"")</f>
        <v/>
      </c>
      <c r="P1131" t="str">
        <f>IFERROR(IF(OR(HLOOKUP($A1131,'Z-scores'!$C$2:$UD$20,14,FALSE)&gt;2,HLOOKUP($A1131,'Z-scores'!$C$2:$UD$20,14,FALSE)&lt;-2),"",'Total-corrected counts'!P1131),"")</f>
        <v/>
      </c>
      <c r="Q1131" t="str">
        <f>IFERROR(IF(OR(HLOOKUP($A1131,'Z-scores'!$C$2:$UD$20,15,FALSE)&gt;2,HLOOKUP($A1131,'Z-scores'!$C$2:$UD$20,15,FALSE)&lt;-2),"",'Total-corrected counts'!Q1131),"")</f>
        <v/>
      </c>
      <c r="R1131" t="str">
        <f>IFERROR(IF(OR(HLOOKUP($A1131,'Z-scores'!$C$2:$UD$20,16,FALSE)&gt;2,HLOOKUP($A1131,'Z-scores'!$C$2:$UD$20,16,FALSE)&lt;-2),"",'Total-corrected counts'!R1131),"")</f>
        <v/>
      </c>
      <c r="S1131" t="str">
        <f>IFERROR(IF(OR(HLOOKUP($A1131,'Z-scores'!$C$2:$UD$20,17,FALSE)&gt;2,HLOOKUP($A1131,'Z-scores'!$C$2:$UD$20,17,FALSE)&lt;-2),"",'Total-corrected counts'!S1131),"")</f>
        <v/>
      </c>
      <c r="T1131" t="str">
        <f>IFERROR(IF(OR(HLOOKUP($A1131,'Z-scores'!$C$2:$UD$20,18,FALSE)&gt;2,HLOOKUP($A1131,'Z-scores'!$C$2:$UD$20,18,FALSE)&lt;-2),"",'Total-corrected counts'!T1131),"")</f>
        <v/>
      </c>
      <c r="U1131" t="str">
        <f>IFERROR(IF(OR(HLOOKUP($A1131,'Z-scores'!$C$2:$UD$20,19,FALSE)&gt;2,HLOOKUP($A1131,'Z-scores'!$C$2:$UD$20,19,FALSE)&lt;-2),"",'Total-corrected counts'!U1131),"")</f>
        <v/>
      </c>
      <c r="V1131">
        <f t="shared" si="68"/>
        <v>1</v>
      </c>
      <c r="W1131" t="str">
        <f t="shared" si="69"/>
        <v/>
      </c>
      <c r="X1131" t="str">
        <f t="shared" si="70"/>
        <v/>
      </c>
      <c r="Y1131" t="str">
        <f t="shared" si="71"/>
        <v/>
      </c>
    </row>
    <row r="1132" spans="1:25" x14ac:dyDescent="0.25">
      <c r="A1132">
        <v>10674</v>
      </c>
      <c r="B1132" t="s">
        <v>1175</v>
      </c>
      <c r="C1132">
        <v>59800</v>
      </c>
      <c r="D1132">
        <v>1007</v>
      </c>
      <c r="E1132" t="str">
        <f>IFERROR(IF(OR(HLOOKUP($A1132,'Z-scores'!$C$2:$UD$20,3,FALSE)&gt;2,HLOOKUP(A1132,'Z-scores'!$C$2:$UD$20,3,FALSE)&lt;-2),"",'Total-corrected counts'!E1132),"")</f>
        <v/>
      </c>
      <c r="F1132" t="str">
        <f>IFERROR(IF(OR(HLOOKUP($A1132,'Z-scores'!$C$2:$UD$20,4,FALSE)&gt;2,HLOOKUP($A1132,'Z-scores'!$C$2:$UD$20,4,FALSE)&lt;-2),"",'Total-corrected counts'!F1132),"")</f>
        <v/>
      </c>
      <c r="G1132" t="str">
        <f>IFERROR(IF(OR(HLOOKUP($A1132,'Z-scores'!$C$2:$UD$20,5,FALSE)&gt;2,HLOOKUP($A1132,'Z-scores'!$C$2:$UD$20,5,FALSE)&lt;-2),"",'Total-corrected counts'!G1132),"")</f>
        <v/>
      </c>
      <c r="H1132" t="str">
        <f>IFERROR(IF(OR(HLOOKUP($A1132,'Z-scores'!$C$2:$UD$20,6,FALSE)&gt;2,HLOOKUP($A1132,'Z-scores'!$C$2:$UD$20,6,FALSE)&lt;-2),"",'Total-corrected counts'!H1132),"")</f>
        <v/>
      </c>
      <c r="I1132" t="str">
        <f>IFERROR(IF(OR(HLOOKUP($A1132,'Z-scores'!$C$2:$UD$20,7,FALSE)&gt;2,HLOOKUP($A1132,'Z-scores'!$C$2:$UD$20,7,FALSE)&lt;-2),"",'Total-corrected counts'!I1132),"")</f>
        <v/>
      </c>
      <c r="J1132" t="str">
        <f>IFERROR(IF(OR(HLOOKUP($A1132,'Z-scores'!$C$2:$UD$20,8,FALSE)&gt;2,HLOOKUP($A1132,'Z-scores'!$C$2:$UD$20,8,FALSE)&lt;-2),"",'Total-corrected counts'!J1132),"")</f>
        <v/>
      </c>
      <c r="K1132" t="str">
        <f>IFERROR(IF(OR(HLOOKUP($A1132,'Z-scores'!$C$2:$UD$20,9,FALSE)&gt;2,HLOOKUP($A1132,'Z-scores'!$C$2:$UD$20,9,FALSE)&lt;-2),"",'Total-corrected counts'!K1132),"")</f>
        <v/>
      </c>
      <c r="L1132" t="str">
        <f>IFERROR(IF(OR(HLOOKUP($A1132,'Z-scores'!$C$2:$UD$20,10,FALSE)&gt;2,HLOOKUP($A1132,'Z-scores'!$C$2:$UD$20,10,FALSE)&lt;-2),"",'Total-corrected counts'!L1132),"")</f>
        <v/>
      </c>
      <c r="M1132" t="str">
        <f>IFERROR(IF(OR(HLOOKUP($A1132,'Z-scores'!$C$2:$UD$20,11,FALSE)&gt;2,HLOOKUP($A1132,'Z-scores'!$C$2:$UD$20,11,FALSE)&lt;-2),"",'Total-corrected counts'!M1132),"")</f>
        <v/>
      </c>
      <c r="N1132" t="str">
        <f>IFERROR(IF(OR(HLOOKUP($A1132,'Z-scores'!$C$2:$UD$20,12,FALSE)&gt;2,HLOOKUP($A1132,'Z-scores'!$C$2:$UD$20,12,FALSE)&lt;-2),"",'Total-corrected counts'!N1132),"")</f>
        <v/>
      </c>
      <c r="O1132" t="str">
        <f>IFERROR(IF(OR(HLOOKUP($A1132,'Z-scores'!$C$2:$UD$20,13,FALSE)&gt;2,HLOOKUP($A1132,'Z-scores'!$C$2:$UD$20,13,FALSE)&lt;-2),"",'Total-corrected counts'!O1132),"")</f>
        <v/>
      </c>
      <c r="P1132" t="str">
        <f>IFERROR(IF(OR(HLOOKUP($A1132,'Z-scores'!$C$2:$UD$20,14,FALSE)&gt;2,HLOOKUP($A1132,'Z-scores'!$C$2:$UD$20,14,FALSE)&lt;-2),"",'Total-corrected counts'!P1132),"")</f>
        <v/>
      </c>
      <c r="Q1132" t="str">
        <f>IFERROR(IF(OR(HLOOKUP($A1132,'Z-scores'!$C$2:$UD$20,15,FALSE)&gt;2,HLOOKUP($A1132,'Z-scores'!$C$2:$UD$20,15,FALSE)&lt;-2),"",'Total-corrected counts'!Q1132),"")</f>
        <v/>
      </c>
      <c r="R1132" t="str">
        <f>IFERROR(IF(OR(HLOOKUP($A1132,'Z-scores'!$C$2:$UD$20,16,FALSE)&gt;2,HLOOKUP($A1132,'Z-scores'!$C$2:$UD$20,16,FALSE)&lt;-2),"",'Total-corrected counts'!R1132),"")</f>
        <v/>
      </c>
      <c r="S1132" t="str">
        <f>IFERROR(IF(OR(HLOOKUP($A1132,'Z-scores'!$C$2:$UD$20,17,FALSE)&gt;2,HLOOKUP($A1132,'Z-scores'!$C$2:$UD$20,17,FALSE)&lt;-2),"",'Total-corrected counts'!S1132),"")</f>
        <v/>
      </c>
      <c r="T1132" t="str">
        <f>IFERROR(IF(OR(HLOOKUP($A1132,'Z-scores'!$C$2:$UD$20,18,FALSE)&gt;2,HLOOKUP($A1132,'Z-scores'!$C$2:$UD$20,18,FALSE)&lt;-2),"",'Total-corrected counts'!T1132),"")</f>
        <v/>
      </c>
      <c r="U1132" t="str">
        <f>IFERROR(IF(OR(HLOOKUP($A1132,'Z-scores'!$C$2:$UD$20,19,FALSE)&gt;2,HLOOKUP($A1132,'Z-scores'!$C$2:$UD$20,19,FALSE)&lt;-2),"",'Total-corrected counts'!U1132),"")</f>
        <v/>
      </c>
      <c r="V1132">
        <f t="shared" si="68"/>
        <v>1</v>
      </c>
      <c r="W1132" t="str">
        <f t="shared" si="69"/>
        <v/>
      </c>
      <c r="X1132" t="str">
        <f t="shared" si="70"/>
        <v/>
      </c>
      <c r="Y1132" t="str">
        <f t="shared" si="71"/>
        <v/>
      </c>
    </row>
    <row r="1133" spans="1:25" x14ac:dyDescent="0.25">
      <c r="A1133">
        <v>10675</v>
      </c>
      <c r="B1133" t="s">
        <v>1176</v>
      </c>
      <c r="C1133">
        <v>60500</v>
      </c>
      <c r="D1133">
        <v>1056</v>
      </c>
      <c r="E1133" t="str">
        <f>IFERROR(IF(OR(HLOOKUP($A1133,'Z-scores'!$C$2:$UD$20,3,FALSE)&gt;2,HLOOKUP(A1133,'Z-scores'!$C$2:$UD$20,3,FALSE)&lt;-2),"",'Total-corrected counts'!E1133),"")</f>
        <v/>
      </c>
      <c r="F1133" t="str">
        <f>IFERROR(IF(OR(HLOOKUP($A1133,'Z-scores'!$C$2:$UD$20,4,FALSE)&gt;2,HLOOKUP($A1133,'Z-scores'!$C$2:$UD$20,4,FALSE)&lt;-2),"",'Total-corrected counts'!F1133),"")</f>
        <v/>
      </c>
      <c r="G1133" t="str">
        <f>IFERROR(IF(OR(HLOOKUP($A1133,'Z-scores'!$C$2:$UD$20,5,FALSE)&gt;2,HLOOKUP($A1133,'Z-scores'!$C$2:$UD$20,5,FALSE)&lt;-2),"",'Total-corrected counts'!G1133),"")</f>
        <v/>
      </c>
      <c r="H1133" t="str">
        <f>IFERROR(IF(OR(HLOOKUP($A1133,'Z-scores'!$C$2:$UD$20,6,FALSE)&gt;2,HLOOKUP($A1133,'Z-scores'!$C$2:$UD$20,6,FALSE)&lt;-2),"",'Total-corrected counts'!H1133),"")</f>
        <v/>
      </c>
      <c r="I1133" t="str">
        <f>IFERROR(IF(OR(HLOOKUP($A1133,'Z-scores'!$C$2:$UD$20,7,FALSE)&gt;2,HLOOKUP($A1133,'Z-scores'!$C$2:$UD$20,7,FALSE)&lt;-2),"",'Total-corrected counts'!I1133),"")</f>
        <v/>
      </c>
      <c r="J1133" t="str">
        <f>IFERROR(IF(OR(HLOOKUP($A1133,'Z-scores'!$C$2:$UD$20,8,FALSE)&gt;2,HLOOKUP($A1133,'Z-scores'!$C$2:$UD$20,8,FALSE)&lt;-2),"",'Total-corrected counts'!J1133),"")</f>
        <v/>
      </c>
      <c r="K1133" t="str">
        <f>IFERROR(IF(OR(HLOOKUP($A1133,'Z-scores'!$C$2:$UD$20,9,FALSE)&gt;2,HLOOKUP($A1133,'Z-scores'!$C$2:$UD$20,9,FALSE)&lt;-2),"",'Total-corrected counts'!K1133),"")</f>
        <v/>
      </c>
      <c r="L1133" t="str">
        <f>IFERROR(IF(OR(HLOOKUP($A1133,'Z-scores'!$C$2:$UD$20,10,FALSE)&gt;2,HLOOKUP($A1133,'Z-scores'!$C$2:$UD$20,10,FALSE)&lt;-2),"",'Total-corrected counts'!L1133),"")</f>
        <v/>
      </c>
      <c r="M1133" t="str">
        <f>IFERROR(IF(OR(HLOOKUP($A1133,'Z-scores'!$C$2:$UD$20,11,FALSE)&gt;2,HLOOKUP($A1133,'Z-scores'!$C$2:$UD$20,11,FALSE)&lt;-2),"",'Total-corrected counts'!M1133),"")</f>
        <v/>
      </c>
      <c r="N1133" t="str">
        <f>IFERROR(IF(OR(HLOOKUP($A1133,'Z-scores'!$C$2:$UD$20,12,FALSE)&gt;2,HLOOKUP($A1133,'Z-scores'!$C$2:$UD$20,12,FALSE)&lt;-2),"",'Total-corrected counts'!N1133),"")</f>
        <v/>
      </c>
      <c r="O1133" t="str">
        <f>IFERROR(IF(OR(HLOOKUP($A1133,'Z-scores'!$C$2:$UD$20,13,FALSE)&gt;2,HLOOKUP($A1133,'Z-scores'!$C$2:$UD$20,13,FALSE)&lt;-2),"",'Total-corrected counts'!O1133),"")</f>
        <v/>
      </c>
      <c r="P1133" t="str">
        <f>IFERROR(IF(OR(HLOOKUP($A1133,'Z-scores'!$C$2:$UD$20,14,FALSE)&gt;2,HLOOKUP($A1133,'Z-scores'!$C$2:$UD$20,14,FALSE)&lt;-2),"",'Total-corrected counts'!P1133),"")</f>
        <v/>
      </c>
      <c r="Q1133" t="str">
        <f>IFERROR(IF(OR(HLOOKUP($A1133,'Z-scores'!$C$2:$UD$20,15,FALSE)&gt;2,HLOOKUP($A1133,'Z-scores'!$C$2:$UD$20,15,FALSE)&lt;-2),"",'Total-corrected counts'!Q1133),"")</f>
        <v/>
      </c>
      <c r="R1133" t="str">
        <f>IFERROR(IF(OR(HLOOKUP($A1133,'Z-scores'!$C$2:$UD$20,16,FALSE)&gt;2,HLOOKUP($A1133,'Z-scores'!$C$2:$UD$20,16,FALSE)&lt;-2),"",'Total-corrected counts'!R1133),"")</f>
        <v/>
      </c>
      <c r="S1133" t="str">
        <f>IFERROR(IF(OR(HLOOKUP($A1133,'Z-scores'!$C$2:$UD$20,17,FALSE)&gt;2,HLOOKUP($A1133,'Z-scores'!$C$2:$UD$20,17,FALSE)&lt;-2),"",'Total-corrected counts'!S1133),"")</f>
        <v/>
      </c>
      <c r="T1133" t="str">
        <f>IFERROR(IF(OR(HLOOKUP($A1133,'Z-scores'!$C$2:$UD$20,18,FALSE)&gt;2,HLOOKUP($A1133,'Z-scores'!$C$2:$UD$20,18,FALSE)&lt;-2),"",'Total-corrected counts'!T1133),"")</f>
        <v/>
      </c>
      <c r="U1133" t="str">
        <f>IFERROR(IF(OR(HLOOKUP($A1133,'Z-scores'!$C$2:$UD$20,19,FALSE)&gt;2,HLOOKUP($A1133,'Z-scores'!$C$2:$UD$20,19,FALSE)&lt;-2),"",'Total-corrected counts'!U1133),"")</f>
        <v/>
      </c>
      <c r="V1133">
        <f t="shared" si="68"/>
        <v>1</v>
      </c>
      <c r="W1133" t="str">
        <f t="shared" si="69"/>
        <v/>
      </c>
      <c r="X1133" t="str">
        <f t="shared" si="70"/>
        <v/>
      </c>
      <c r="Y1133" t="str">
        <f t="shared" si="71"/>
        <v/>
      </c>
    </row>
    <row r="1134" spans="1:25" x14ac:dyDescent="0.25">
      <c r="A1134">
        <v>10676</v>
      </c>
      <c r="B1134" t="s">
        <v>1177</v>
      </c>
      <c r="C1134">
        <v>60400</v>
      </c>
      <c r="D1134">
        <v>1056</v>
      </c>
      <c r="E1134" t="str">
        <f>IFERROR(IF(OR(HLOOKUP($A1134,'Z-scores'!$C$2:$UD$20,3,FALSE)&gt;2,HLOOKUP(A1134,'Z-scores'!$C$2:$UD$20,3,FALSE)&lt;-2),"",'Total-corrected counts'!E1134),"")</f>
        <v/>
      </c>
      <c r="F1134" t="str">
        <f>IFERROR(IF(OR(HLOOKUP($A1134,'Z-scores'!$C$2:$UD$20,4,FALSE)&gt;2,HLOOKUP($A1134,'Z-scores'!$C$2:$UD$20,4,FALSE)&lt;-2),"",'Total-corrected counts'!F1134),"")</f>
        <v/>
      </c>
      <c r="G1134" t="str">
        <f>IFERROR(IF(OR(HLOOKUP($A1134,'Z-scores'!$C$2:$UD$20,5,FALSE)&gt;2,HLOOKUP($A1134,'Z-scores'!$C$2:$UD$20,5,FALSE)&lt;-2),"",'Total-corrected counts'!G1134),"")</f>
        <v/>
      </c>
      <c r="H1134" t="str">
        <f>IFERROR(IF(OR(HLOOKUP($A1134,'Z-scores'!$C$2:$UD$20,6,FALSE)&gt;2,HLOOKUP($A1134,'Z-scores'!$C$2:$UD$20,6,FALSE)&lt;-2),"",'Total-corrected counts'!H1134),"")</f>
        <v/>
      </c>
      <c r="I1134" t="str">
        <f>IFERROR(IF(OR(HLOOKUP($A1134,'Z-scores'!$C$2:$UD$20,7,FALSE)&gt;2,HLOOKUP($A1134,'Z-scores'!$C$2:$UD$20,7,FALSE)&lt;-2),"",'Total-corrected counts'!I1134),"")</f>
        <v/>
      </c>
      <c r="J1134" t="str">
        <f>IFERROR(IF(OR(HLOOKUP($A1134,'Z-scores'!$C$2:$UD$20,8,FALSE)&gt;2,HLOOKUP($A1134,'Z-scores'!$C$2:$UD$20,8,FALSE)&lt;-2),"",'Total-corrected counts'!J1134),"")</f>
        <v/>
      </c>
      <c r="K1134" t="str">
        <f>IFERROR(IF(OR(HLOOKUP($A1134,'Z-scores'!$C$2:$UD$20,9,FALSE)&gt;2,HLOOKUP($A1134,'Z-scores'!$C$2:$UD$20,9,FALSE)&lt;-2),"",'Total-corrected counts'!K1134),"")</f>
        <v/>
      </c>
      <c r="L1134" t="str">
        <f>IFERROR(IF(OR(HLOOKUP($A1134,'Z-scores'!$C$2:$UD$20,10,FALSE)&gt;2,HLOOKUP($A1134,'Z-scores'!$C$2:$UD$20,10,FALSE)&lt;-2),"",'Total-corrected counts'!L1134),"")</f>
        <v/>
      </c>
      <c r="M1134" t="str">
        <f>IFERROR(IF(OR(HLOOKUP($A1134,'Z-scores'!$C$2:$UD$20,11,FALSE)&gt;2,HLOOKUP($A1134,'Z-scores'!$C$2:$UD$20,11,FALSE)&lt;-2),"",'Total-corrected counts'!M1134),"")</f>
        <v/>
      </c>
      <c r="N1134" t="str">
        <f>IFERROR(IF(OR(HLOOKUP($A1134,'Z-scores'!$C$2:$UD$20,12,FALSE)&gt;2,HLOOKUP($A1134,'Z-scores'!$C$2:$UD$20,12,FALSE)&lt;-2),"",'Total-corrected counts'!N1134),"")</f>
        <v/>
      </c>
      <c r="O1134" t="str">
        <f>IFERROR(IF(OR(HLOOKUP($A1134,'Z-scores'!$C$2:$UD$20,13,FALSE)&gt;2,HLOOKUP($A1134,'Z-scores'!$C$2:$UD$20,13,FALSE)&lt;-2),"",'Total-corrected counts'!O1134),"")</f>
        <v/>
      </c>
      <c r="P1134" t="str">
        <f>IFERROR(IF(OR(HLOOKUP($A1134,'Z-scores'!$C$2:$UD$20,14,FALSE)&gt;2,HLOOKUP($A1134,'Z-scores'!$C$2:$UD$20,14,FALSE)&lt;-2),"",'Total-corrected counts'!P1134),"")</f>
        <v/>
      </c>
      <c r="Q1134" t="str">
        <f>IFERROR(IF(OR(HLOOKUP($A1134,'Z-scores'!$C$2:$UD$20,15,FALSE)&gt;2,HLOOKUP($A1134,'Z-scores'!$C$2:$UD$20,15,FALSE)&lt;-2),"",'Total-corrected counts'!Q1134),"")</f>
        <v/>
      </c>
      <c r="R1134" t="str">
        <f>IFERROR(IF(OR(HLOOKUP($A1134,'Z-scores'!$C$2:$UD$20,16,FALSE)&gt;2,HLOOKUP($A1134,'Z-scores'!$C$2:$UD$20,16,FALSE)&lt;-2),"",'Total-corrected counts'!R1134),"")</f>
        <v/>
      </c>
      <c r="S1134" t="str">
        <f>IFERROR(IF(OR(HLOOKUP($A1134,'Z-scores'!$C$2:$UD$20,17,FALSE)&gt;2,HLOOKUP($A1134,'Z-scores'!$C$2:$UD$20,17,FALSE)&lt;-2),"",'Total-corrected counts'!S1134),"")</f>
        <v/>
      </c>
      <c r="T1134" t="str">
        <f>IFERROR(IF(OR(HLOOKUP($A1134,'Z-scores'!$C$2:$UD$20,18,FALSE)&gt;2,HLOOKUP($A1134,'Z-scores'!$C$2:$UD$20,18,FALSE)&lt;-2),"",'Total-corrected counts'!T1134),"")</f>
        <v/>
      </c>
      <c r="U1134" t="str">
        <f>IFERROR(IF(OR(HLOOKUP($A1134,'Z-scores'!$C$2:$UD$20,19,FALSE)&gt;2,HLOOKUP($A1134,'Z-scores'!$C$2:$UD$20,19,FALSE)&lt;-2),"",'Total-corrected counts'!U1134),"")</f>
        <v/>
      </c>
      <c r="V1134">
        <f t="shared" si="68"/>
        <v>1</v>
      </c>
      <c r="W1134" t="str">
        <f t="shared" si="69"/>
        <v/>
      </c>
      <c r="X1134" t="str">
        <f t="shared" si="70"/>
        <v/>
      </c>
      <c r="Y1134" t="str">
        <f t="shared" si="71"/>
        <v/>
      </c>
    </row>
    <row r="1135" spans="1:25" x14ac:dyDescent="0.25">
      <c r="A1135">
        <v>10677</v>
      </c>
      <c r="B1135" t="s">
        <v>1178</v>
      </c>
      <c r="C1135">
        <v>60300</v>
      </c>
      <c r="D1135">
        <v>1056</v>
      </c>
      <c r="E1135" t="str">
        <f>IFERROR(IF(OR(HLOOKUP($A1135,'Z-scores'!$C$2:$UD$20,3,FALSE)&gt;2,HLOOKUP(A1135,'Z-scores'!$C$2:$UD$20,3,FALSE)&lt;-2),"",'Total-corrected counts'!E1135),"")</f>
        <v/>
      </c>
      <c r="F1135" t="str">
        <f>IFERROR(IF(OR(HLOOKUP($A1135,'Z-scores'!$C$2:$UD$20,4,FALSE)&gt;2,HLOOKUP($A1135,'Z-scores'!$C$2:$UD$20,4,FALSE)&lt;-2),"",'Total-corrected counts'!F1135),"")</f>
        <v/>
      </c>
      <c r="G1135" t="str">
        <f>IFERROR(IF(OR(HLOOKUP($A1135,'Z-scores'!$C$2:$UD$20,5,FALSE)&gt;2,HLOOKUP($A1135,'Z-scores'!$C$2:$UD$20,5,FALSE)&lt;-2),"",'Total-corrected counts'!G1135),"")</f>
        <v/>
      </c>
      <c r="H1135" t="str">
        <f>IFERROR(IF(OR(HLOOKUP($A1135,'Z-scores'!$C$2:$UD$20,6,FALSE)&gt;2,HLOOKUP($A1135,'Z-scores'!$C$2:$UD$20,6,FALSE)&lt;-2),"",'Total-corrected counts'!H1135),"")</f>
        <v/>
      </c>
      <c r="I1135" t="str">
        <f>IFERROR(IF(OR(HLOOKUP($A1135,'Z-scores'!$C$2:$UD$20,7,FALSE)&gt;2,HLOOKUP($A1135,'Z-scores'!$C$2:$UD$20,7,FALSE)&lt;-2),"",'Total-corrected counts'!I1135),"")</f>
        <v/>
      </c>
      <c r="J1135" t="str">
        <f>IFERROR(IF(OR(HLOOKUP($A1135,'Z-scores'!$C$2:$UD$20,8,FALSE)&gt;2,HLOOKUP($A1135,'Z-scores'!$C$2:$UD$20,8,FALSE)&lt;-2),"",'Total-corrected counts'!J1135),"")</f>
        <v/>
      </c>
      <c r="K1135" t="str">
        <f>IFERROR(IF(OR(HLOOKUP($A1135,'Z-scores'!$C$2:$UD$20,9,FALSE)&gt;2,HLOOKUP($A1135,'Z-scores'!$C$2:$UD$20,9,FALSE)&lt;-2),"",'Total-corrected counts'!K1135),"")</f>
        <v/>
      </c>
      <c r="L1135" t="str">
        <f>IFERROR(IF(OR(HLOOKUP($A1135,'Z-scores'!$C$2:$UD$20,10,FALSE)&gt;2,HLOOKUP($A1135,'Z-scores'!$C$2:$UD$20,10,FALSE)&lt;-2),"",'Total-corrected counts'!L1135),"")</f>
        <v/>
      </c>
      <c r="M1135" t="str">
        <f>IFERROR(IF(OR(HLOOKUP($A1135,'Z-scores'!$C$2:$UD$20,11,FALSE)&gt;2,HLOOKUP($A1135,'Z-scores'!$C$2:$UD$20,11,FALSE)&lt;-2),"",'Total-corrected counts'!M1135),"")</f>
        <v/>
      </c>
      <c r="N1135" t="str">
        <f>IFERROR(IF(OR(HLOOKUP($A1135,'Z-scores'!$C$2:$UD$20,12,FALSE)&gt;2,HLOOKUP($A1135,'Z-scores'!$C$2:$UD$20,12,FALSE)&lt;-2),"",'Total-corrected counts'!N1135),"")</f>
        <v/>
      </c>
      <c r="O1135" t="str">
        <f>IFERROR(IF(OR(HLOOKUP($A1135,'Z-scores'!$C$2:$UD$20,13,FALSE)&gt;2,HLOOKUP($A1135,'Z-scores'!$C$2:$UD$20,13,FALSE)&lt;-2),"",'Total-corrected counts'!O1135),"")</f>
        <v/>
      </c>
      <c r="P1135" t="str">
        <f>IFERROR(IF(OR(HLOOKUP($A1135,'Z-scores'!$C$2:$UD$20,14,FALSE)&gt;2,HLOOKUP($A1135,'Z-scores'!$C$2:$UD$20,14,FALSE)&lt;-2),"",'Total-corrected counts'!P1135),"")</f>
        <v/>
      </c>
      <c r="Q1135" t="str">
        <f>IFERROR(IF(OR(HLOOKUP($A1135,'Z-scores'!$C$2:$UD$20,15,FALSE)&gt;2,HLOOKUP($A1135,'Z-scores'!$C$2:$UD$20,15,FALSE)&lt;-2),"",'Total-corrected counts'!Q1135),"")</f>
        <v/>
      </c>
      <c r="R1135" t="str">
        <f>IFERROR(IF(OR(HLOOKUP($A1135,'Z-scores'!$C$2:$UD$20,16,FALSE)&gt;2,HLOOKUP($A1135,'Z-scores'!$C$2:$UD$20,16,FALSE)&lt;-2),"",'Total-corrected counts'!R1135),"")</f>
        <v/>
      </c>
      <c r="S1135" t="str">
        <f>IFERROR(IF(OR(HLOOKUP($A1135,'Z-scores'!$C$2:$UD$20,17,FALSE)&gt;2,HLOOKUP($A1135,'Z-scores'!$C$2:$UD$20,17,FALSE)&lt;-2),"",'Total-corrected counts'!S1135),"")</f>
        <v/>
      </c>
      <c r="T1135" t="str">
        <f>IFERROR(IF(OR(HLOOKUP($A1135,'Z-scores'!$C$2:$UD$20,18,FALSE)&gt;2,HLOOKUP($A1135,'Z-scores'!$C$2:$UD$20,18,FALSE)&lt;-2),"",'Total-corrected counts'!T1135),"")</f>
        <v/>
      </c>
      <c r="U1135" t="str">
        <f>IFERROR(IF(OR(HLOOKUP($A1135,'Z-scores'!$C$2:$UD$20,19,FALSE)&gt;2,HLOOKUP($A1135,'Z-scores'!$C$2:$UD$20,19,FALSE)&lt;-2),"",'Total-corrected counts'!U1135),"")</f>
        <v/>
      </c>
      <c r="V1135">
        <f t="shared" si="68"/>
        <v>1</v>
      </c>
      <c r="W1135" t="str">
        <f t="shared" si="69"/>
        <v/>
      </c>
      <c r="X1135" t="str">
        <f t="shared" si="70"/>
        <v/>
      </c>
      <c r="Y1135" t="str">
        <f t="shared" si="71"/>
        <v/>
      </c>
    </row>
    <row r="1136" spans="1:25" x14ac:dyDescent="0.25">
      <c r="A1136">
        <v>10678</v>
      </c>
      <c r="B1136" t="s">
        <v>1179</v>
      </c>
      <c r="C1136">
        <v>60900</v>
      </c>
      <c r="D1136">
        <v>1064</v>
      </c>
      <c r="E1136" t="str">
        <f>IFERROR(IF(OR(HLOOKUP($A1136,'Z-scores'!$C$2:$UD$20,3,FALSE)&gt;2,HLOOKUP(A1136,'Z-scores'!$C$2:$UD$20,3,FALSE)&lt;-2),"",'Total-corrected counts'!E1136),"")</f>
        <v/>
      </c>
      <c r="F1136" t="str">
        <f>IFERROR(IF(OR(HLOOKUP($A1136,'Z-scores'!$C$2:$UD$20,4,FALSE)&gt;2,HLOOKUP($A1136,'Z-scores'!$C$2:$UD$20,4,FALSE)&lt;-2),"",'Total-corrected counts'!F1136),"")</f>
        <v/>
      </c>
      <c r="G1136" t="str">
        <f>IFERROR(IF(OR(HLOOKUP($A1136,'Z-scores'!$C$2:$UD$20,5,FALSE)&gt;2,HLOOKUP($A1136,'Z-scores'!$C$2:$UD$20,5,FALSE)&lt;-2),"",'Total-corrected counts'!G1136),"")</f>
        <v/>
      </c>
      <c r="H1136" t="str">
        <f>IFERROR(IF(OR(HLOOKUP($A1136,'Z-scores'!$C$2:$UD$20,6,FALSE)&gt;2,HLOOKUP($A1136,'Z-scores'!$C$2:$UD$20,6,FALSE)&lt;-2),"",'Total-corrected counts'!H1136),"")</f>
        <v/>
      </c>
      <c r="I1136" t="str">
        <f>IFERROR(IF(OR(HLOOKUP($A1136,'Z-scores'!$C$2:$UD$20,7,FALSE)&gt;2,HLOOKUP($A1136,'Z-scores'!$C$2:$UD$20,7,FALSE)&lt;-2),"",'Total-corrected counts'!I1136),"")</f>
        <v/>
      </c>
      <c r="J1136" t="str">
        <f>IFERROR(IF(OR(HLOOKUP($A1136,'Z-scores'!$C$2:$UD$20,8,FALSE)&gt;2,HLOOKUP($A1136,'Z-scores'!$C$2:$UD$20,8,FALSE)&lt;-2),"",'Total-corrected counts'!J1136),"")</f>
        <v/>
      </c>
      <c r="K1136" t="str">
        <f>IFERROR(IF(OR(HLOOKUP($A1136,'Z-scores'!$C$2:$UD$20,9,FALSE)&gt;2,HLOOKUP($A1136,'Z-scores'!$C$2:$UD$20,9,FALSE)&lt;-2),"",'Total-corrected counts'!K1136),"")</f>
        <v/>
      </c>
      <c r="L1136" t="str">
        <f>IFERROR(IF(OR(HLOOKUP($A1136,'Z-scores'!$C$2:$UD$20,10,FALSE)&gt;2,HLOOKUP($A1136,'Z-scores'!$C$2:$UD$20,10,FALSE)&lt;-2),"",'Total-corrected counts'!L1136),"")</f>
        <v/>
      </c>
      <c r="M1136" t="str">
        <f>IFERROR(IF(OR(HLOOKUP($A1136,'Z-scores'!$C$2:$UD$20,11,FALSE)&gt;2,HLOOKUP($A1136,'Z-scores'!$C$2:$UD$20,11,FALSE)&lt;-2),"",'Total-corrected counts'!M1136),"")</f>
        <v/>
      </c>
      <c r="N1136" t="str">
        <f>IFERROR(IF(OR(HLOOKUP($A1136,'Z-scores'!$C$2:$UD$20,12,FALSE)&gt;2,HLOOKUP($A1136,'Z-scores'!$C$2:$UD$20,12,FALSE)&lt;-2),"",'Total-corrected counts'!N1136),"")</f>
        <v/>
      </c>
      <c r="O1136" t="str">
        <f>IFERROR(IF(OR(HLOOKUP($A1136,'Z-scores'!$C$2:$UD$20,13,FALSE)&gt;2,HLOOKUP($A1136,'Z-scores'!$C$2:$UD$20,13,FALSE)&lt;-2),"",'Total-corrected counts'!O1136),"")</f>
        <v/>
      </c>
      <c r="P1136" t="str">
        <f>IFERROR(IF(OR(HLOOKUP($A1136,'Z-scores'!$C$2:$UD$20,14,FALSE)&gt;2,HLOOKUP($A1136,'Z-scores'!$C$2:$UD$20,14,FALSE)&lt;-2),"",'Total-corrected counts'!P1136),"")</f>
        <v/>
      </c>
      <c r="Q1136" t="str">
        <f>IFERROR(IF(OR(HLOOKUP($A1136,'Z-scores'!$C$2:$UD$20,15,FALSE)&gt;2,HLOOKUP($A1136,'Z-scores'!$C$2:$UD$20,15,FALSE)&lt;-2),"",'Total-corrected counts'!Q1136),"")</f>
        <v/>
      </c>
      <c r="R1136" t="str">
        <f>IFERROR(IF(OR(HLOOKUP($A1136,'Z-scores'!$C$2:$UD$20,16,FALSE)&gt;2,HLOOKUP($A1136,'Z-scores'!$C$2:$UD$20,16,FALSE)&lt;-2),"",'Total-corrected counts'!R1136),"")</f>
        <v/>
      </c>
      <c r="S1136" t="str">
        <f>IFERROR(IF(OR(HLOOKUP($A1136,'Z-scores'!$C$2:$UD$20,17,FALSE)&gt;2,HLOOKUP($A1136,'Z-scores'!$C$2:$UD$20,17,FALSE)&lt;-2),"",'Total-corrected counts'!S1136),"")</f>
        <v/>
      </c>
      <c r="T1136" t="str">
        <f>IFERROR(IF(OR(HLOOKUP($A1136,'Z-scores'!$C$2:$UD$20,18,FALSE)&gt;2,HLOOKUP($A1136,'Z-scores'!$C$2:$UD$20,18,FALSE)&lt;-2),"",'Total-corrected counts'!T1136),"")</f>
        <v/>
      </c>
      <c r="U1136" t="str">
        <f>IFERROR(IF(OR(HLOOKUP($A1136,'Z-scores'!$C$2:$UD$20,19,FALSE)&gt;2,HLOOKUP($A1136,'Z-scores'!$C$2:$UD$20,19,FALSE)&lt;-2),"",'Total-corrected counts'!U1136),"")</f>
        <v/>
      </c>
      <c r="V1136">
        <f t="shared" si="68"/>
        <v>1</v>
      </c>
      <c r="W1136" t="str">
        <f t="shared" si="69"/>
        <v/>
      </c>
      <c r="X1136" t="str">
        <f t="shared" si="70"/>
        <v/>
      </c>
      <c r="Y1136" t="str">
        <f t="shared" si="71"/>
        <v/>
      </c>
    </row>
    <row r="1137" spans="1:25" x14ac:dyDescent="0.25">
      <c r="A1137">
        <v>10679</v>
      </c>
      <c r="B1137" t="s">
        <v>1180</v>
      </c>
      <c r="C1137">
        <v>60800</v>
      </c>
      <c r="D1137">
        <v>1064</v>
      </c>
      <c r="E1137" t="str">
        <f>IFERROR(IF(OR(HLOOKUP($A1137,'Z-scores'!$C$2:$UD$20,3,FALSE)&gt;2,HLOOKUP(A1137,'Z-scores'!$C$2:$UD$20,3,FALSE)&lt;-2),"",'Total-corrected counts'!E1137),"")</f>
        <v/>
      </c>
      <c r="F1137" t="str">
        <f>IFERROR(IF(OR(HLOOKUP($A1137,'Z-scores'!$C$2:$UD$20,4,FALSE)&gt;2,HLOOKUP($A1137,'Z-scores'!$C$2:$UD$20,4,FALSE)&lt;-2),"",'Total-corrected counts'!F1137),"")</f>
        <v/>
      </c>
      <c r="G1137" t="str">
        <f>IFERROR(IF(OR(HLOOKUP($A1137,'Z-scores'!$C$2:$UD$20,5,FALSE)&gt;2,HLOOKUP($A1137,'Z-scores'!$C$2:$UD$20,5,FALSE)&lt;-2),"",'Total-corrected counts'!G1137),"")</f>
        <v/>
      </c>
      <c r="H1137" t="str">
        <f>IFERROR(IF(OR(HLOOKUP($A1137,'Z-scores'!$C$2:$UD$20,6,FALSE)&gt;2,HLOOKUP($A1137,'Z-scores'!$C$2:$UD$20,6,FALSE)&lt;-2),"",'Total-corrected counts'!H1137),"")</f>
        <v/>
      </c>
      <c r="I1137" t="str">
        <f>IFERROR(IF(OR(HLOOKUP($A1137,'Z-scores'!$C$2:$UD$20,7,FALSE)&gt;2,HLOOKUP($A1137,'Z-scores'!$C$2:$UD$20,7,FALSE)&lt;-2),"",'Total-corrected counts'!I1137),"")</f>
        <v/>
      </c>
      <c r="J1137" t="str">
        <f>IFERROR(IF(OR(HLOOKUP($A1137,'Z-scores'!$C$2:$UD$20,8,FALSE)&gt;2,HLOOKUP($A1137,'Z-scores'!$C$2:$UD$20,8,FALSE)&lt;-2),"",'Total-corrected counts'!J1137),"")</f>
        <v/>
      </c>
      <c r="K1137" t="str">
        <f>IFERROR(IF(OR(HLOOKUP($A1137,'Z-scores'!$C$2:$UD$20,9,FALSE)&gt;2,HLOOKUP($A1137,'Z-scores'!$C$2:$UD$20,9,FALSE)&lt;-2),"",'Total-corrected counts'!K1137),"")</f>
        <v/>
      </c>
      <c r="L1137" t="str">
        <f>IFERROR(IF(OR(HLOOKUP($A1137,'Z-scores'!$C$2:$UD$20,10,FALSE)&gt;2,HLOOKUP($A1137,'Z-scores'!$C$2:$UD$20,10,FALSE)&lt;-2),"",'Total-corrected counts'!L1137),"")</f>
        <v/>
      </c>
      <c r="M1137" t="str">
        <f>IFERROR(IF(OR(HLOOKUP($A1137,'Z-scores'!$C$2:$UD$20,11,FALSE)&gt;2,HLOOKUP($A1137,'Z-scores'!$C$2:$UD$20,11,FALSE)&lt;-2),"",'Total-corrected counts'!M1137),"")</f>
        <v/>
      </c>
      <c r="N1137" t="str">
        <f>IFERROR(IF(OR(HLOOKUP($A1137,'Z-scores'!$C$2:$UD$20,12,FALSE)&gt;2,HLOOKUP($A1137,'Z-scores'!$C$2:$UD$20,12,FALSE)&lt;-2),"",'Total-corrected counts'!N1137),"")</f>
        <v/>
      </c>
      <c r="O1137" t="str">
        <f>IFERROR(IF(OR(HLOOKUP($A1137,'Z-scores'!$C$2:$UD$20,13,FALSE)&gt;2,HLOOKUP($A1137,'Z-scores'!$C$2:$UD$20,13,FALSE)&lt;-2),"",'Total-corrected counts'!O1137),"")</f>
        <v/>
      </c>
      <c r="P1137" t="str">
        <f>IFERROR(IF(OR(HLOOKUP($A1137,'Z-scores'!$C$2:$UD$20,14,FALSE)&gt;2,HLOOKUP($A1137,'Z-scores'!$C$2:$UD$20,14,FALSE)&lt;-2),"",'Total-corrected counts'!P1137),"")</f>
        <v/>
      </c>
      <c r="Q1137" t="str">
        <f>IFERROR(IF(OR(HLOOKUP($A1137,'Z-scores'!$C$2:$UD$20,15,FALSE)&gt;2,HLOOKUP($A1137,'Z-scores'!$C$2:$UD$20,15,FALSE)&lt;-2),"",'Total-corrected counts'!Q1137),"")</f>
        <v/>
      </c>
      <c r="R1137" t="str">
        <f>IFERROR(IF(OR(HLOOKUP($A1137,'Z-scores'!$C$2:$UD$20,16,FALSE)&gt;2,HLOOKUP($A1137,'Z-scores'!$C$2:$UD$20,16,FALSE)&lt;-2),"",'Total-corrected counts'!R1137),"")</f>
        <v/>
      </c>
      <c r="S1137" t="str">
        <f>IFERROR(IF(OR(HLOOKUP($A1137,'Z-scores'!$C$2:$UD$20,17,FALSE)&gt;2,HLOOKUP($A1137,'Z-scores'!$C$2:$UD$20,17,FALSE)&lt;-2),"",'Total-corrected counts'!S1137),"")</f>
        <v/>
      </c>
      <c r="T1137" t="str">
        <f>IFERROR(IF(OR(HLOOKUP($A1137,'Z-scores'!$C$2:$UD$20,18,FALSE)&gt;2,HLOOKUP($A1137,'Z-scores'!$C$2:$UD$20,18,FALSE)&lt;-2),"",'Total-corrected counts'!T1137),"")</f>
        <v/>
      </c>
      <c r="U1137" t="str">
        <f>IFERROR(IF(OR(HLOOKUP($A1137,'Z-scores'!$C$2:$UD$20,19,FALSE)&gt;2,HLOOKUP($A1137,'Z-scores'!$C$2:$UD$20,19,FALSE)&lt;-2),"",'Total-corrected counts'!U1137),"")</f>
        <v/>
      </c>
      <c r="V1137">
        <f t="shared" si="68"/>
        <v>1</v>
      </c>
      <c r="W1137" t="str">
        <f t="shared" si="69"/>
        <v/>
      </c>
      <c r="X1137" t="str">
        <f t="shared" si="70"/>
        <v/>
      </c>
      <c r="Y1137" t="str">
        <f t="shared" si="71"/>
        <v/>
      </c>
    </row>
    <row r="1138" spans="1:25" x14ac:dyDescent="0.25">
      <c r="A1138">
        <v>10680</v>
      </c>
      <c r="B1138" t="s">
        <v>1181</v>
      </c>
      <c r="C1138">
        <v>60700</v>
      </c>
      <c r="D1138">
        <v>1064</v>
      </c>
      <c r="E1138" t="str">
        <f>IFERROR(IF(OR(HLOOKUP($A1138,'Z-scores'!$C$2:$UD$20,3,FALSE)&gt;2,HLOOKUP(A1138,'Z-scores'!$C$2:$UD$20,3,FALSE)&lt;-2),"",'Total-corrected counts'!E1138),"")</f>
        <v/>
      </c>
      <c r="F1138" t="str">
        <f>IFERROR(IF(OR(HLOOKUP($A1138,'Z-scores'!$C$2:$UD$20,4,FALSE)&gt;2,HLOOKUP($A1138,'Z-scores'!$C$2:$UD$20,4,FALSE)&lt;-2),"",'Total-corrected counts'!F1138),"")</f>
        <v/>
      </c>
      <c r="G1138" t="str">
        <f>IFERROR(IF(OR(HLOOKUP($A1138,'Z-scores'!$C$2:$UD$20,5,FALSE)&gt;2,HLOOKUP($A1138,'Z-scores'!$C$2:$UD$20,5,FALSE)&lt;-2),"",'Total-corrected counts'!G1138),"")</f>
        <v/>
      </c>
      <c r="H1138" t="str">
        <f>IFERROR(IF(OR(HLOOKUP($A1138,'Z-scores'!$C$2:$UD$20,6,FALSE)&gt;2,HLOOKUP($A1138,'Z-scores'!$C$2:$UD$20,6,FALSE)&lt;-2),"",'Total-corrected counts'!H1138),"")</f>
        <v/>
      </c>
      <c r="I1138" t="str">
        <f>IFERROR(IF(OR(HLOOKUP($A1138,'Z-scores'!$C$2:$UD$20,7,FALSE)&gt;2,HLOOKUP($A1138,'Z-scores'!$C$2:$UD$20,7,FALSE)&lt;-2),"",'Total-corrected counts'!I1138),"")</f>
        <v/>
      </c>
      <c r="J1138" t="str">
        <f>IFERROR(IF(OR(HLOOKUP($A1138,'Z-scores'!$C$2:$UD$20,8,FALSE)&gt;2,HLOOKUP($A1138,'Z-scores'!$C$2:$UD$20,8,FALSE)&lt;-2),"",'Total-corrected counts'!J1138),"")</f>
        <v/>
      </c>
      <c r="K1138" t="str">
        <f>IFERROR(IF(OR(HLOOKUP($A1138,'Z-scores'!$C$2:$UD$20,9,FALSE)&gt;2,HLOOKUP($A1138,'Z-scores'!$C$2:$UD$20,9,FALSE)&lt;-2),"",'Total-corrected counts'!K1138),"")</f>
        <v/>
      </c>
      <c r="L1138" t="str">
        <f>IFERROR(IF(OR(HLOOKUP($A1138,'Z-scores'!$C$2:$UD$20,10,FALSE)&gt;2,HLOOKUP($A1138,'Z-scores'!$C$2:$UD$20,10,FALSE)&lt;-2),"",'Total-corrected counts'!L1138),"")</f>
        <v/>
      </c>
      <c r="M1138" t="str">
        <f>IFERROR(IF(OR(HLOOKUP($A1138,'Z-scores'!$C$2:$UD$20,11,FALSE)&gt;2,HLOOKUP($A1138,'Z-scores'!$C$2:$UD$20,11,FALSE)&lt;-2),"",'Total-corrected counts'!M1138),"")</f>
        <v/>
      </c>
      <c r="N1138" t="str">
        <f>IFERROR(IF(OR(HLOOKUP($A1138,'Z-scores'!$C$2:$UD$20,12,FALSE)&gt;2,HLOOKUP($A1138,'Z-scores'!$C$2:$UD$20,12,FALSE)&lt;-2),"",'Total-corrected counts'!N1138),"")</f>
        <v/>
      </c>
      <c r="O1138" t="str">
        <f>IFERROR(IF(OR(HLOOKUP($A1138,'Z-scores'!$C$2:$UD$20,13,FALSE)&gt;2,HLOOKUP($A1138,'Z-scores'!$C$2:$UD$20,13,FALSE)&lt;-2),"",'Total-corrected counts'!O1138),"")</f>
        <v/>
      </c>
      <c r="P1138" t="str">
        <f>IFERROR(IF(OR(HLOOKUP($A1138,'Z-scores'!$C$2:$UD$20,14,FALSE)&gt;2,HLOOKUP($A1138,'Z-scores'!$C$2:$UD$20,14,FALSE)&lt;-2),"",'Total-corrected counts'!P1138),"")</f>
        <v/>
      </c>
      <c r="Q1138" t="str">
        <f>IFERROR(IF(OR(HLOOKUP($A1138,'Z-scores'!$C$2:$UD$20,15,FALSE)&gt;2,HLOOKUP($A1138,'Z-scores'!$C$2:$UD$20,15,FALSE)&lt;-2),"",'Total-corrected counts'!Q1138),"")</f>
        <v/>
      </c>
      <c r="R1138" t="str">
        <f>IFERROR(IF(OR(HLOOKUP($A1138,'Z-scores'!$C$2:$UD$20,16,FALSE)&gt;2,HLOOKUP($A1138,'Z-scores'!$C$2:$UD$20,16,FALSE)&lt;-2),"",'Total-corrected counts'!R1138),"")</f>
        <v/>
      </c>
      <c r="S1138" t="str">
        <f>IFERROR(IF(OR(HLOOKUP($A1138,'Z-scores'!$C$2:$UD$20,17,FALSE)&gt;2,HLOOKUP($A1138,'Z-scores'!$C$2:$UD$20,17,FALSE)&lt;-2),"",'Total-corrected counts'!S1138),"")</f>
        <v/>
      </c>
      <c r="T1138" t="str">
        <f>IFERROR(IF(OR(HLOOKUP($A1138,'Z-scores'!$C$2:$UD$20,18,FALSE)&gt;2,HLOOKUP($A1138,'Z-scores'!$C$2:$UD$20,18,FALSE)&lt;-2),"",'Total-corrected counts'!T1138),"")</f>
        <v/>
      </c>
      <c r="U1138" t="str">
        <f>IFERROR(IF(OR(HLOOKUP($A1138,'Z-scores'!$C$2:$UD$20,19,FALSE)&gt;2,HLOOKUP($A1138,'Z-scores'!$C$2:$UD$20,19,FALSE)&lt;-2),"",'Total-corrected counts'!U1138),"")</f>
        <v/>
      </c>
      <c r="V1138">
        <f t="shared" si="68"/>
        <v>1</v>
      </c>
      <c r="W1138" t="str">
        <f t="shared" si="69"/>
        <v/>
      </c>
      <c r="X1138" t="str">
        <f t="shared" si="70"/>
        <v/>
      </c>
      <c r="Y1138" t="str">
        <f t="shared" si="71"/>
        <v/>
      </c>
    </row>
    <row r="1139" spans="1:25" x14ac:dyDescent="0.25">
      <c r="A1139">
        <v>10681</v>
      </c>
      <c r="B1139" t="s">
        <v>1182</v>
      </c>
      <c r="C1139">
        <v>61300</v>
      </c>
      <c r="D1139">
        <v>1025</v>
      </c>
      <c r="E1139" t="str">
        <f>IFERROR(IF(OR(HLOOKUP($A1139,'Z-scores'!$C$2:$UD$20,3,FALSE)&gt;2,HLOOKUP(A1139,'Z-scores'!$C$2:$UD$20,3,FALSE)&lt;-2),"",'Total-corrected counts'!E1139),"")</f>
        <v/>
      </c>
      <c r="F1139" t="str">
        <f>IFERROR(IF(OR(HLOOKUP($A1139,'Z-scores'!$C$2:$UD$20,4,FALSE)&gt;2,HLOOKUP($A1139,'Z-scores'!$C$2:$UD$20,4,FALSE)&lt;-2),"",'Total-corrected counts'!F1139),"")</f>
        <v/>
      </c>
      <c r="G1139" t="str">
        <f>IFERROR(IF(OR(HLOOKUP($A1139,'Z-scores'!$C$2:$UD$20,5,FALSE)&gt;2,HLOOKUP($A1139,'Z-scores'!$C$2:$UD$20,5,FALSE)&lt;-2),"",'Total-corrected counts'!G1139),"")</f>
        <v/>
      </c>
      <c r="H1139" t="str">
        <f>IFERROR(IF(OR(HLOOKUP($A1139,'Z-scores'!$C$2:$UD$20,6,FALSE)&gt;2,HLOOKUP($A1139,'Z-scores'!$C$2:$UD$20,6,FALSE)&lt;-2),"",'Total-corrected counts'!H1139),"")</f>
        <v/>
      </c>
      <c r="I1139" t="str">
        <f>IFERROR(IF(OR(HLOOKUP($A1139,'Z-scores'!$C$2:$UD$20,7,FALSE)&gt;2,HLOOKUP($A1139,'Z-scores'!$C$2:$UD$20,7,FALSE)&lt;-2),"",'Total-corrected counts'!I1139),"")</f>
        <v/>
      </c>
      <c r="J1139" t="str">
        <f>IFERROR(IF(OR(HLOOKUP($A1139,'Z-scores'!$C$2:$UD$20,8,FALSE)&gt;2,HLOOKUP($A1139,'Z-scores'!$C$2:$UD$20,8,FALSE)&lt;-2),"",'Total-corrected counts'!J1139),"")</f>
        <v/>
      </c>
      <c r="K1139" t="str">
        <f>IFERROR(IF(OR(HLOOKUP($A1139,'Z-scores'!$C$2:$UD$20,9,FALSE)&gt;2,HLOOKUP($A1139,'Z-scores'!$C$2:$UD$20,9,FALSE)&lt;-2),"",'Total-corrected counts'!K1139),"")</f>
        <v/>
      </c>
      <c r="L1139" t="str">
        <f>IFERROR(IF(OR(HLOOKUP($A1139,'Z-scores'!$C$2:$UD$20,10,FALSE)&gt;2,HLOOKUP($A1139,'Z-scores'!$C$2:$UD$20,10,FALSE)&lt;-2),"",'Total-corrected counts'!L1139),"")</f>
        <v/>
      </c>
      <c r="M1139" t="str">
        <f>IFERROR(IF(OR(HLOOKUP($A1139,'Z-scores'!$C$2:$UD$20,11,FALSE)&gt;2,HLOOKUP($A1139,'Z-scores'!$C$2:$UD$20,11,FALSE)&lt;-2),"",'Total-corrected counts'!M1139),"")</f>
        <v/>
      </c>
      <c r="N1139" t="str">
        <f>IFERROR(IF(OR(HLOOKUP($A1139,'Z-scores'!$C$2:$UD$20,12,FALSE)&gt;2,HLOOKUP($A1139,'Z-scores'!$C$2:$UD$20,12,FALSE)&lt;-2),"",'Total-corrected counts'!N1139),"")</f>
        <v/>
      </c>
      <c r="O1139" t="str">
        <f>IFERROR(IF(OR(HLOOKUP($A1139,'Z-scores'!$C$2:$UD$20,13,FALSE)&gt;2,HLOOKUP($A1139,'Z-scores'!$C$2:$UD$20,13,FALSE)&lt;-2),"",'Total-corrected counts'!O1139),"")</f>
        <v/>
      </c>
      <c r="P1139" t="str">
        <f>IFERROR(IF(OR(HLOOKUP($A1139,'Z-scores'!$C$2:$UD$20,14,FALSE)&gt;2,HLOOKUP($A1139,'Z-scores'!$C$2:$UD$20,14,FALSE)&lt;-2),"",'Total-corrected counts'!P1139),"")</f>
        <v/>
      </c>
      <c r="Q1139" t="str">
        <f>IFERROR(IF(OR(HLOOKUP($A1139,'Z-scores'!$C$2:$UD$20,15,FALSE)&gt;2,HLOOKUP($A1139,'Z-scores'!$C$2:$UD$20,15,FALSE)&lt;-2),"",'Total-corrected counts'!Q1139),"")</f>
        <v/>
      </c>
      <c r="R1139" t="str">
        <f>IFERROR(IF(OR(HLOOKUP($A1139,'Z-scores'!$C$2:$UD$20,16,FALSE)&gt;2,HLOOKUP($A1139,'Z-scores'!$C$2:$UD$20,16,FALSE)&lt;-2),"",'Total-corrected counts'!R1139),"")</f>
        <v/>
      </c>
      <c r="S1139" t="str">
        <f>IFERROR(IF(OR(HLOOKUP($A1139,'Z-scores'!$C$2:$UD$20,17,FALSE)&gt;2,HLOOKUP($A1139,'Z-scores'!$C$2:$UD$20,17,FALSE)&lt;-2),"",'Total-corrected counts'!S1139),"")</f>
        <v/>
      </c>
      <c r="T1139" t="str">
        <f>IFERROR(IF(OR(HLOOKUP($A1139,'Z-scores'!$C$2:$UD$20,18,FALSE)&gt;2,HLOOKUP($A1139,'Z-scores'!$C$2:$UD$20,18,FALSE)&lt;-2),"",'Total-corrected counts'!T1139),"")</f>
        <v/>
      </c>
      <c r="U1139" t="str">
        <f>IFERROR(IF(OR(HLOOKUP($A1139,'Z-scores'!$C$2:$UD$20,19,FALSE)&gt;2,HLOOKUP($A1139,'Z-scores'!$C$2:$UD$20,19,FALSE)&lt;-2),"",'Total-corrected counts'!U1139),"")</f>
        <v/>
      </c>
      <c r="V1139">
        <f t="shared" si="68"/>
        <v>1</v>
      </c>
      <c r="W1139" t="str">
        <f t="shared" si="69"/>
        <v/>
      </c>
      <c r="X1139" t="str">
        <f t="shared" si="70"/>
        <v/>
      </c>
      <c r="Y1139" t="str">
        <f t="shared" si="71"/>
        <v/>
      </c>
    </row>
    <row r="1140" spans="1:25" x14ac:dyDescent="0.25">
      <c r="A1140">
        <v>10682</v>
      </c>
      <c r="B1140" t="s">
        <v>1183</v>
      </c>
      <c r="C1140">
        <v>61200</v>
      </c>
      <c r="D1140">
        <v>1025</v>
      </c>
      <c r="E1140" t="str">
        <f>IFERROR(IF(OR(HLOOKUP($A1140,'Z-scores'!$C$2:$UD$20,3,FALSE)&gt;2,HLOOKUP(A1140,'Z-scores'!$C$2:$UD$20,3,FALSE)&lt;-2),"",'Total-corrected counts'!E1140),"")</f>
        <v/>
      </c>
      <c r="F1140" t="str">
        <f>IFERROR(IF(OR(HLOOKUP($A1140,'Z-scores'!$C$2:$UD$20,4,FALSE)&gt;2,HLOOKUP($A1140,'Z-scores'!$C$2:$UD$20,4,FALSE)&lt;-2),"",'Total-corrected counts'!F1140),"")</f>
        <v/>
      </c>
      <c r="G1140" t="str">
        <f>IFERROR(IF(OR(HLOOKUP($A1140,'Z-scores'!$C$2:$UD$20,5,FALSE)&gt;2,HLOOKUP($A1140,'Z-scores'!$C$2:$UD$20,5,FALSE)&lt;-2),"",'Total-corrected counts'!G1140),"")</f>
        <v/>
      </c>
      <c r="H1140" t="str">
        <f>IFERROR(IF(OR(HLOOKUP($A1140,'Z-scores'!$C$2:$UD$20,6,FALSE)&gt;2,HLOOKUP($A1140,'Z-scores'!$C$2:$UD$20,6,FALSE)&lt;-2),"",'Total-corrected counts'!H1140),"")</f>
        <v/>
      </c>
      <c r="I1140" t="str">
        <f>IFERROR(IF(OR(HLOOKUP($A1140,'Z-scores'!$C$2:$UD$20,7,FALSE)&gt;2,HLOOKUP($A1140,'Z-scores'!$C$2:$UD$20,7,FALSE)&lt;-2),"",'Total-corrected counts'!I1140),"")</f>
        <v/>
      </c>
      <c r="J1140" t="str">
        <f>IFERROR(IF(OR(HLOOKUP($A1140,'Z-scores'!$C$2:$UD$20,8,FALSE)&gt;2,HLOOKUP($A1140,'Z-scores'!$C$2:$UD$20,8,FALSE)&lt;-2),"",'Total-corrected counts'!J1140),"")</f>
        <v/>
      </c>
      <c r="K1140" t="str">
        <f>IFERROR(IF(OR(HLOOKUP($A1140,'Z-scores'!$C$2:$UD$20,9,FALSE)&gt;2,HLOOKUP($A1140,'Z-scores'!$C$2:$UD$20,9,FALSE)&lt;-2),"",'Total-corrected counts'!K1140),"")</f>
        <v/>
      </c>
      <c r="L1140" t="str">
        <f>IFERROR(IF(OR(HLOOKUP($A1140,'Z-scores'!$C$2:$UD$20,10,FALSE)&gt;2,HLOOKUP($A1140,'Z-scores'!$C$2:$UD$20,10,FALSE)&lt;-2),"",'Total-corrected counts'!L1140),"")</f>
        <v/>
      </c>
      <c r="M1140" t="str">
        <f>IFERROR(IF(OR(HLOOKUP($A1140,'Z-scores'!$C$2:$UD$20,11,FALSE)&gt;2,HLOOKUP($A1140,'Z-scores'!$C$2:$UD$20,11,FALSE)&lt;-2),"",'Total-corrected counts'!M1140),"")</f>
        <v/>
      </c>
      <c r="N1140" t="str">
        <f>IFERROR(IF(OR(HLOOKUP($A1140,'Z-scores'!$C$2:$UD$20,12,FALSE)&gt;2,HLOOKUP($A1140,'Z-scores'!$C$2:$UD$20,12,FALSE)&lt;-2),"",'Total-corrected counts'!N1140),"")</f>
        <v/>
      </c>
      <c r="O1140" t="str">
        <f>IFERROR(IF(OR(HLOOKUP($A1140,'Z-scores'!$C$2:$UD$20,13,FALSE)&gt;2,HLOOKUP($A1140,'Z-scores'!$C$2:$UD$20,13,FALSE)&lt;-2),"",'Total-corrected counts'!O1140),"")</f>
        <v/>
      </c>
      <c r="P1140" t="str">
        <f>IFERROR(IF(OR(HLOOKUP($A1140,'Z-scores'!$C$2:$UD$20,14,FALSE)&gt;2,HLOOKUP($A1140,'Z-scores'!$C$2:$UD$20,14,FALSE)&lt;-2),"",'Total-corrected counts'!P1140),"")</f>
        <v/>
      </c>
      <c r="Q1140" t="str">
        <f>IFERROR(IF(OR(HLOOKUP($A1140,'Z-scores'!$C$2:$UD$20,15,FALSE)&gt;2,HLOOKUP($A1140,'Z-scores'!$C$2:$UD$20,15,FALSE)&lt;-2),"",'Total-corrected counts'!Q1140),"")</f>
        <v/>
      </c>
      <c r="R1140" t="str">
        <f>IFERROR(IF(OR(HLOOKUP($A1140,'Z-scores'!$C$2:$UD$20,16,FALSE)&gt;2,HLOOKUP($A1140,'Z-scores'!$C$2:$UD$20,16,FALSE)&lt;-2),"",'Total-corrected counts'!R1140),"")</f>
        <v/>
      </c>
      <c r="S1140" t="str">
        <f>IFERROR(IF(OR(HLOOKUP($A1140,'Z-scores'!$C$2:$UD$20,17,FALSE)&gt;2,HLOOKUP($A1140,'Z-scores'!$C$2:$UD$20,17,FALSE)&lt;-2),"",'Total-corrected counts'!S1140),"")</f>
        <v/>
      </c>
      <c r="T1140" t="str">
        <f>IFERROR(IF(OR(HLOOKUP($A1140,'Z-scores'!$C$2:$UD$20,18,FALSE)&gt;2,HLOOKUP($A1140,'Z-scores'!$C$2:$UD$20,18,FALSE)&lt;-2),"",'Total-corrected counts'!T1140),"")</f>
        <v/>
      </c>
      <c r="U1140" t="str">
        <f>IFERROR(IF(OR(HLOOKUP($A1140,'Z-scores'!$C$2:$UD$20,19,FALSE)&gt;2,HLOOKUP($A1140,'Z-scores'!$C$2:$UD$20,19,FALSE)&lt;-2),"",'Total-corrected counts'!U1140),"")</f>
        <v/>
      </c>
      <c r="V1140">
        <f t="shared" si="68"/>
        <v>1</v>
      </c>
      <c r="W1140" t="str">
        <f t="shared" si="69"/>
        <v/>
      </c>
      <c r="X1140" t="str">
        <f t="shared" si="70"/>
        <v/>
      </c>
      <c r="Y1140" t="str">
        <f t="shared" si="71"/>
        <v/>
      </c>
    </row>
    <row r="1141" spans="1:25" x14ac:dyDescent="0.25">
      <c r="A1141">
        <v>10683</v>
      </c>
      <c r="B1141" t="s">
        <v>1184</v>
      </c>
      <c r="C1141">
        <v>61100</v>
      </c>
      <c r="D1141">
        <v>1025</v>
      </c>
      <c r="E1141" t="str">
        <f>IFERROR(IF(OR(HLOOKUP($A1141,'Z-scores'!$C$2:$UD$20,3,FALSE)&gt;2,HLOOKUP(A1141,'Z-scores'!$C$2:$UD$20,3,FALSE)&lt;-2),"",'Total-corrected counts'!E1141),"")</f>
        <v/>
      </c>
      <c r="F1141" t="str">
        <f>IFERROR(IF(OR(HLOOKUP($A1141,'Z-scores'!$C$2:$UD$20,4,FALSE)&gt;2,HLOOKUP($A1141,'Z-scores'!$C$2:$UD$20,4,FALSE)&lt;-2),"",'Total-corrected counts'!F1141),"")</f>
        <v/>
      </c>
      <c r="G1141" t="str">
        <f>IFERROR(IF(OR(HLOOKUP($A1141,'Z-scores'!$C$2:$UD$20,5,FALSE)&gt;2,HLOOKUP($A1141,'Z-scores'!$C$2:$UD$20,5,FALSE)&lt;-2),"",'Total-corrected counts'!G1141),"")</f>
        <v/>
      </c>
      <c r="H1141" t="str">
        <f>IFERROR(IF(OR(HLOOKUP($A1141,'Z-scores'!$C$2:$UD$20,6,FALSE)&gt;2,HLOOKUP($A1141,'Z-scores'!$C$2:$UD$20,6,FALSE)&lt;-2),"",'Total-corrected counts'!H1141),"")</f>
        <v/>
      </c>
      <c r="I1141" t="str">
        <f>IFERROR(IF(OR(HLOOKUP($A1141,'Z-scores'!$C$2:$UD$20,7,FALSE)&gt;2,HLOOKUP($A1141,'Z-scores'!$C$2:$UD$20,7,FALSE)&lt;-2),"",'Total-corrected counts'!I1141),"")</f>
        <v/>
      </c>
      <c r="J1141" t="str">
        <f>IFERROR(IF(OR(HLOOKUP($A1141,'Z-scores'!$C$2:$UD$20,8,FALSE)&gt;2,HLOOKUP($A1141,'Z-scores'!$C$2:$UD$20,8,FALSE)&lt;-2),"",'Total-corrected counts'!J1141),"")</f>
        <v/>
      </c>
      <c r="K1141" t="str">
        <f>IFERROR(IF(OR(HLOOKUP($A1141,'Z-scores'!$C$2:$UD$20,9,FALSE)&gt;2,HLOOKUP($A1141,'Z-scores'!$C$2:$UD$20,9,FALSE)&lt;-2),"",'Total-corrected counts'!K1141),"")</f>
        <v/>
      </c>
      <c r="L1141" t="str">
        <f>IFERROR(IF(OR(HLOOKUP($A1141,'Z-scores'!$C$2:$UD$20,10,FALSE)&gt;2,HLOOKUP($A1141,'Z-scores'!$C$2:$UD$20,10,FALSE)&lt;-2),"",'Total-corrected counts'!L1141),"")</f>
        <v/>
      </c>
      <c r="M1141" t="str">
        <f>IFERROR(IF(OR(HLOOKUP($A1141,'Z-scores'!$C$2:$UD$20,11,FALSE)&gt;2,HLOOKUP($A1141,'Z-scores'!$C$2:$UD$20,11,FALSE)&lt;-2),"",'Total-corrected counts'!M1141),"")</f>
        <v/>
      </c>
      <c r="N1141" t="str">
        <f>IFERROR(IF(OR(HLOOKUP($A1141,'Z-scores'!$C$2:$UD$20,12,FALSE)&gt;2,HLOOKUP($A1141,'Z-scores'!$C$2:$UD$20,12,FALSE)&lt;-2),"",'Total-corrected counts'!N1141),"")</f>
        <v/>
      </c>
      <c r="O1141" t="str">
        <f>IFERROR(IF(OR(HLOOKUP($A1141,'Z-scores'!$C$2:$UD$20,13,FALSE)&gt;2,HLOOKUP($A1141,'Z-scores'!$C$2:$UD$20,13,FALSE)&lt;-2),"",'Total-corrected counts'!O1141),"")</f>
        <v/>
      </c>
      <c r="P1141" t="str">
        <f>IFERROR(IF(OR(HLOOKUP($A1141,'Z-scores'!$C$2:$UD$20,14,FALSE)&gt;2,HLOOKUP($A1141,'Z-scores'!$C$2:$UD$20,14,FALSE)&lt;-2),"",'Total-corrected counts'!P1141),"")</f>
        <v/>
      </c>
      <c r="Q1141" t="str">
        <f>IFERROR(IF(OR(HLOOKUP($A1141,'Z-scores'!$C$2:$UD$20,15,FALSE)&gt;2,HLOOKUP($A1141,'Z-scores'!$C$2:$UD$20,15,FALSE)&lt;-2),"",'Total-corrected counts'!Q1141),"")</f>
        <v/>
      </c>
      <c r="R1141" t="str">
        <f>IFERROR(IF(OR(HLOOKUP($A1141,'Z-scores'!$C$2:$UD$20,16,FALSE)&gt;2,HLOOKUP($A1141,'Z-scores'!$C$2:$UD$20,16,FALSE)&lt;-2),"",'Total-corrected counts'!R1141),"")</f>
        <v/>
      </c>
      <c r="S1141" t="str">
        <f>IFERROR(IF(OR(HLOOKUP($A1141,'Z-scores'!$C$2:$UD$20,17,FALSE)&gt;2,HLOOKUP($A1141,'Z-scores'!$C$2:$UD$20,17,FALSE)&lt;-2),"",'Total-corrected counts'!S1141),"")</f>
        <v/>
      </c>
      <c r="T1141" t="str">
        <f>IFERROR(IF(OR(HLOOKUP($A1141,'Z-scores'!$C$2:$UD$20,18,FALSE)&gt;2,HLOOKUP($A1141,'Z-scores'!$C$2:$UD$20,18,FALSE)&lt;-2),"",'Total-corrected counts'!T1141),"")</f>
        <v/>
      </c>
      <c r="U1141" t="str">
        <f>IFERROR(IF(OR(HLOOKUP($A1141,'Z-scores'!$C$2:$UD$20,19,FALSE)&gt;2,HLOOKUP($A1141,'Z-scores'!$C$2:$UD$20,19,FALSE)&lt;-2),"",'Total-corrected counts'!U1141),"")</f>
        <v/>
      </c>
      <c r="V1141">
        <f t="shared" si="68"/>
        <v>1</v>
      </c>
      <c r="W1141" t="str">
        <f t="shared" si="69"/>
        <v/>
      </c>
      <c r="X1141" t="str">
        <f t="shared" si="70"/>
        <v/>
      </c>
      <c r="Y1141" t="str">
        <f t="shared" si="71"/>
        <v/>
      </c>
    </row>
    <row r="1142" spans="1:25" x14ac:dyDescent="0.25">
      <c r="A1142">
        <v>10684</v>
      </c>
      <c r="B1142" t="s">
        <v>1185</v>
      </c>
      <c r="C1142">
        <v>61700</v>
      </c>
      <c r="D1142">
        <v>1033</v>
      </c>
      <c r="E1142" t="str">
        <f>IFERROR(IF(OR(HLOOKUP($A1142,'Z-scores'!$C$2:$UD$20,3,FALSE)&gt;2,HLOOKUP(A1142,'Z-scores'!$C$2:$UD$20,3,FALSE)&lt;-2),"",'Total-corrected counts'!E1142),"")</f>
        <v/>
      </c>
      <c r="F1142" t="str">
        <f>IFERROR(IF(OR(HLOOKUP($A1142,'Z-scores'!$C$2:$UD$20,4,FALSE)&gt;2,HLOOKUP($A1142,'Z-scores'!$C$2:$UD$20,4,FALSE)&lt;-2),"",'Total-corrected counts'!F1142),"")</f>
        <v/>
      </c>
      <c r="G1142" t="str">
        <f>IFERROR(IF(OR(HLOOKUP($A1142,'Z-scores'!$C$2:$UD$20,5,FALSE)&gt;2,HLOOKUP($A1142,'Z-scores'!$C$2:$UD$20,5,FALSE)&lt;-2),"",'Total-corrected counts'!G1142),"")</f>
        <v/>
      </c>
      <c r="H1142" t="str">
        <f>IFERROR(IF(OR(HLOOKUP($A1142,'Z-scores'!$C$2:$UD$20,6,FALSE)&gt;2,HLOOKUP($A1142,'Z-scores'!$C$2:$UD$20,6,FALSE)&lt;-2),"",'Total-corrected counts'!H1142),"")</f>
        <v/>
      </c>
      <c r="I1142" t="str">
        <f>IFERROR(IF(OR(HLOOKUP($A1142,'Z-scores'!$C$2:$UD$20,7,FALSE)&gt;2,HLOOKUP($A1142,'Z-scores'!$C$2:$UD$20,7,FALSE)&lt;-2),"",'Total-corrected counts'!I1142),"")</f>
        <v/>
      </c>
      <c r="J1142" t="str">
        <f>IFERROR(IF(OR(HLOOKUP($A1142,'Z-scores'!$C$2:$UD$20,8,FALSE)&gt;2,HLOOKUP($A1142,'Z-scores'!$C$2:$UD$20,8,FALSE)&lt;-2),"",'Total-corrected counts'!J1142),"")</f>
        <v/>
      </c>
      <c r="K1142" t="str">
        <f>IFERROR(IF(OR(HLOOKUP($A1142,'Z-scores'!$C$2:$UD$20,9,FALSE)&gt;2,HLOOKUP($A1142,'Z-scores'!$C$2:$UD$20,9,FALSE)&lt;-2),"",'Total-corrected counts'!K1142),"")</f>
        <v/>
      </c>
      <c r="L1142" t="str">
        <f>IFERROR(IF(OR(HLOOKUP($A1142,'Z-scores'!$C$2:$UD$20,10,FALSE)&gt;2,HLOOKUP($A1142,'Z-scores'!$C$2:$UD$20,10,FALSE)&lt;-2),"",'Total-corrected counts'!L1142),"")</f>
        <v/>
      </c>
      <c r="M1142" t="str">
        <f>IFERROR(IF(OR(HLOOKUP($A1142,'Z-scores'!$C$2:$UD$20,11,FALSE)&gt;2,HLOOKUP($A1142,'Z-scores'!$C$2:$UD$20,11,FALSE)&lt;-2),"",'Total-corrected counts'!M1142),"")</f>
        <v/>
      </c>
      <c r="N1142" t="str">
        <f>IFERROR(IF(OR(HLOOKUP($A1142,'Z-scores'!$C$2:$UD$20,12,FALSE)&gt;2,HLOOKUP($A1142,'Z-scores'!$C$2:$UD$20,12,FALSE)&lt;-2),"",'Total-corrected counts'!N1142),"")</f>
        <v/>
      </c>
      <c r="O1142" t="str">
        <f>IFERROR(IF(OR(HLOOKUP($A1142,'Z-scores'!$C$2:$UD$20,13,FALSE)&gt;2,HLOOKUP($A1142,'Z-scores'!$C$2:$UD$20,13,FALSE)&lt;-2),"",'Total-corrected counts'!O1142),"")</f>
        <v/>
      </c>
      <c r="P1142" t="str">
        <f>IFERROR(IF(OR(HLOOKUP($A1142,'Z-scores'!$C$2:$UD$20,14,FALSE)&gt;2,HLOOKUP($A1142,'Z-scores'!$C$2:$UD$20,14,FALSE)&lt;-2),"",'Total-corrected counts'!P1142),"")</f>
        <v/>
      </c>
      <c r="Q1142" t="str">
        <f>IFERROR(IF(OR(HLOOKUP($A1142,'Z-scores'!$C$2:$UD$20,15,FALSE)&gt;2,HLOOKUP($A1142,'Z-scores'!$C$2:$UD$20,15,FALSE)&lt;-2),"",'Total-corrected counts'!Q1142),"")</f>
        <v/>
      </c>
      <c r="R1142" t="str">
        <f>IFERROR(IF(OR(HLOOKUP($A1142,'Z-scores'!$C$2:$UD$20,16,FALSE)&gt;2,HLOOKUP($A1142,'Z-scores'!$C$2:$UD$20,16,FALSE)&lt;-2),"",'Total-corrected counts'!R1142),"")</f>
        <v/>
      </c>
      <c r="S1142" t="str">
        <f>IFERROR(IF(OR(HLOOKUP($A1142,'Z-scores'!$C$2:$UD$20,17,FALSE)&gt;2,HLOOKUP($A1142,'Z-scores'!$C$2:$UD$20,17,FALSE)&lt;-2),"",'Total-corrected counts'!S1142),"")</f>
        <v/>
      </c>
      <c r="T1142" t="str">
        <f>IFERROR(IF(OR(HLOOKUP($A1142,'Z-scores'!$C$2:$UD$20,18,FALSE)&gt;2,HLOOKUP($A1142,'Z-scores'!$C$2:$UD$20,18,FALSE)&lt;-2),"",'Total-corrected counts'!T1142),"")</f>
        <v/>
      </c>
      <c r="U1142" t="str">
        <f>IFERROR(IF(OR(HLOOKUP($A1142,'Z-scores'!$C$2:$UD$20,19,FALSE)&gt;2,HLOOKUP($A1142,'Z-scores'!$C$2:$UD$20,19,FALSE)&lt;-2),"",'Total-corrected counts'!U1142),"")</f>
        <v/>
      </c>
      <c r="V1142">
        <f t="shared" si="68"/>
        <v>1</v>
      </c>
      <c r="W1142" t="str">
        <f t="shared" si="69"/>
        <v/>
      </c>
      <c r="X1142" t="str">
        <f t="shared" si="70"/>
        <v/>
      </c>
      <c r="Y1142" t="str">
        <f t="shared" si="71"/>
        <v/>
      </c>
    </row>
    <row r="1143" spans="1:25" x14ac:dyDescent="0.25">
      <c r="A1143">
        <v>10685</v>
      </c>
      <c r="B1143" t="s">
        <v>1186</v>
      </c>
      <c r="C1143">
        <v>61600</v>
      </c>
      <c r="D1143">
        <v>1033</v>
      </c>
      <c r="E1143" t="str">
        <f>IFERROR(IF(OR(HLOOKUP($A1143,'Z-scores'!$C$2:$UD$20,3,FALSE)&gt;2,HLOOKUP(A1143,'Z-scores'!$C$2:$UD$20,3,FALSE)&lt;-2),"",'Total-corrected counts'!E1143),"")</f>
        <v/>
      </c>
      <c r="F1143" t="str">
        <f>IFERROR(IF(OR(HLOOKUP($A1143,'Z-scores'!$C$2:$UD$20,4,FALSE)&gt;2,HLOOKUP($A1143,'Z-scores'!$C$2:$UD$20,4,FALSE)&lt;-2),"",'Total-corrected counts'!F1143),"")</f>
        <v/>
      </c>
      <c r="G1143" t="str">
        <f>IFERROR(IF(OR(HLOOKUP($A1143,'Z-scores'!$C$2:$UD$20,5,FALSE)&gt;2,HLOOKUP($A1143,'Z-scores'!$C$2:$UD$20,5,FALSE)&lt;-2),"",'Total-corrected counts'!G1143),"")</f>
        <v/>
      </c>
      <c r="H1143" t="str">
        <f>IFERROR(IF(OR(HLOOKUP($A1143,'Z-scores'!$C$2:$UD$20,6,FALSE)&gt;2,HLOOKUP($A1143,'Z-scores'!$C$2:$UD$20,6,FALSE)&lt;-2),"",'Total-corrected counts'!H1143),"")</f>
        <v/>
      </c>
      <c r="I1143" t="str">
        <f>IFERROR(IF(OR(HLOOKUP($A1143,'Z-scores'!$C$2:$UD$20,7,FALSE)&gt;2,HLOOKUP($A1143,'Z-scores'!$C$2:$UD$20,7,FALSE)&lt;-2),"",'Total-corrected counts'!I1143),"")</f>
        <v/>
      </c>
      <c r="J1143" t="str">
        <f>IFERROR(IF(OR(HLOOKUP($A1143,'Z-scores'!$C$2:$UD$20,8,FALSE)&gt;2,HLOOKUP($A1143,'Z-scores'!$C$2:$UD$20,8,FALSE)&lt;-2),"",'Total-corrected counts'!J1143),"")</f>
        <v/>
      </c>
      <c r="K1143" t="str">
        <f>IFERROR(IF(OR(HLOOKUP($A1143,'Z-scores'!$C$2:$UD$20,9,FALSE)&gt;2,HLOOKUP($A1143,'Z-scores'!$C$2:$UD$20,9,FALSE)&lt;-2),"",'Total-corrected counts'!K1143),"")</f>
        <v/>
      </c>
      <c r="L1143" t="str">
        <f>IFERROR(IF(OR(HLOOKUP($A1143,'Z-scores'!$C$2:$UD$20,10,FALSE)&gt;2,HLOOKUP($A1143,'Z-scores'!$C$2:$UD$20,10,FALSE)&lt;-2),"",'Total-corrected counts'!L1143),"")</f>
        <v/>
      </c>
      <c r="M1143" t="str">
        <f>IFERROR(IF(OR(HLOOKUP($A1143,'Z-scores'!$C$2:$UD$20,11,FALSE)&gt;2,HLOOKUP($A1143,'Z-scores'!$C$2:$UD$20,11,FALSE)&lt;-2),"",'Total-corrected counts'!M1143),"")</f>
        <v/>
      </c>
      <c r="N1143" t="str">
        <f>IFERROR(IF(OR(HLOOKUP($A1143,'Z-scores'!$C$2:$UD$20,12,FALSE)&gt;2,HLOOKUP($A1143,'Z-scores'!$C$2:$UD$20,12,FALSE)&lt;-2),"",'Total-corrected counts'!N1143),"")</f>
        <v/>
      </c>
      <c r="O1143" t="str">
        <f>IFERROR(IF(OR(HLOOKUP($A1143,'Z-scores'!$C$2:$UD$20,13,FALSE)&gt;2,HLOOKUP($A1143,'Z-scores'!$C$2:$UD$20,13,FALSE)&lt;-2),"",'Total-corrected counts'!O1143),"")</f>
        <v/>
      </c>
      <c r="P1143" t="str">
        <f>IFERROR(IF(OR(HLOOKUP($A1143,'Z-scores'!$C$2:$UD$20,14,FALSE)&gt;2,HLOOKUP($A1143,'Z-scores'!$C$2:$UD$20,14,FALSE)&lt;-2),"",'Total-corrected counts'!P1143),"")</f>
        <v/>
      </c>
      <c r="Q1143" t="str">
        <f>IFERROR(IF(OR(HLOOKUP($A1143,'Z-scores'!$C$2:$UD$20,15,FALSE)&gt;2,HLOOKUP($A1143,'Z-scores'!$C$2:$UD$20,15,FALSE)&lt;-2),"",'Total-corrected counts'!Q1143),"")</f>
        <v/>
      </c>
      <c r="R1143" t="str">
        <f>IFERROR(IF(OR(HLOOKUP($A1143,'Z-scores'!$C$2:$UD$20,16,FALSE)&gt;2,HLOOKUP($A1143,'Z-scores'!$C$2:$UD$20,16,FALSE)&lt;-2),"",'Total-corrected counts'!R1143),"")</f>
        <v/>
      </c>
      <c r="S1143" t="str">
        <f>IFERROR(IF(OR(HLOOKUP($A1143,'Z-scores'!$C$2:$UD$20,17,FALSE)&gt;2,HLOOKUP($A1143,'Z-scores'!$C$2:$UD$20,17,FALSE)&lt;-2),"",'Total-corrected counts'!S1143),"")</f>
        <v/>
      </c>
      <c r="T1143" t="str">
        <f>IFERROR(IF(OR(HLOOKUP($A1143,'Z-scores'!$C$2:$UD$20,18,FALSE)&gt;2,HLOOKUP($A1143,'Z-scores'!$C$2:$UD$20,18,FALSE)&lt;-2),"",'Total-corrected counts'!T1143),"")</f>
        <v/>
      </c>
      <c r="U1143" t="str">
        <f>IFERROR(IF(OR(HLOOKUP($A1143,'Z-scores'!$C$2:$UD$20,19,FALSE)&gt;2,HLOOKUP($A1143,'Z-scores'!$C$2:$UD$20,19,FALSE)&lt;-2),"",'Total-corrected counts'!U1143),"")</f>
        <v/>
      </c>
      <c r="V1143">
        <f t="shared" si="68"/>
        <v>1</v>
      </c>
      <c r="W1143" t="str">
        <f t="shared" si="69"/>
        <v/>
      </c>
      <c r="X1143" t="str">
        <f t="shared" si="70"/>
        <v/>
      </c>
      <c r="Y1143" t="str">
        <f t="shared" si="71"/>
        <v/>
      </c>
    </row>
    <row r="1144" spans="1:25" x14ac:dyDescent="0.25">
      <c r="A1144">
        <v>10686</v>
      </c>
      <c r="B1144" t="s">
        <v>1187</v>
      </c>
      <c r="C1144">
        <v>61500</v>
      </c>
      <c r="D1144">
        <v>1033</v>
      </c>
      <c r="E1144" t="str">
        <f>IFERROR(IF(OR(HLOOKUP($A1144,'Z-scores'!$C$2:$UD$20,3,FALSE)&gt;2,HLOOKUP(A1144,'Z-scores'!$C$2:$UD$20,3,FALSE)&lt;-2),"",'Total-corrected counts'!E1144),"")</f>
        <v/>
      </c>
      <c r="F1144" t="str">
        <f>IFERROR(IF(OR(HLOOKUP($A1144,'Z-scores'!$C$2:$UD$20,4,FALSE)&gt;2,HLOOKUP($A1144,'Z-scores'!$C$2:$UD$20,4,FALSE)&lt;-2),"",'Total-corrected counts'!F1144),"")</f>
        <v/>
      </c>
      <c r="G1144" t="str">
        <f>IFERROR(IF(OR(HLOOKUP($A1144,'Z-scores'!$C$2:$UD$20,5,FALSE)&gt;2,HLOOKUP($A1144,'Z-scores'!$C$2:$UD$20,5,FALSE)&lt;-2),"",'Total-corrected counts'!G1144),"")</f>
        <v/>
      </c>
      <c r="H1144" t="str">
        <f>IFERROR(IF(OR(HLOOKUP($A1144,'Z-scores'!$C$2:$UD$20,6,FALSE)&gt;2,HLOOKUP($A1144,'Z-scores'!$C$2:$UD$20,6,FALSE)&lt;-2),"",'Total-corrected counts'!H1144),"")</f>
        <v/>
      </c>
      <c r="I1144" t="str">
        <f>IFERROR(IF(OR(HLOOKUP($A1144,'Z-scores'!$C$2:$UD$20,7,FALSE)&gt;2,HLOOKUP($A1144,'Z-scores'!$C$2:$UD$20,7,FALSE)&lt;-2),"",'Total-corrected counts'!I1144),"")</f>
        <v/>
      </c>
      <c r="J1144" t="str">
        <f>IFERROR(IF(OR(HLOOKUP($A1144,'Z-scores'!$C$2:$UD$20,8,FALSE)&gt;2,HLOOKUP($A1144,'Z-scores'!$C$2:$UD$20,8,FALSE)&lt;-2),"",'Total-corrected counts'!J1144),"")</f>
        <v/>
      </c>
      <c r="K1144" t="str">
        <f>IFERROR(IF(OR(HLOOKUP($A1144,'Z-scores'!$C$2:$UD$20,9,FALSE)&gt;2,HLOOKUP($A1144,'Z-scores'!$C$2:$UD$20,9,FALSE)&lt;-2),"",'Total-corrected counts'!K1144),"")</f>
        <v/>
      </c>
      <c r="L1144" t="str">
        <f>IFERROR(IF(OR(HLOOKUP($A1144,'Z-scores'!$C$2:$UD$20,10,FALSE)&gt;2,HLOOKUP($A1144,'Z-scores'!$C$2:$UD$20,10,FALSE)&lt;-2),"",'Total-corrected counts'!L1144),"")</f>
        <v/>
      </c>
      <c r="M1144" t="str">
        <f>IFERROR(IF(OR(HLOOKUP($A1144,'Z-scores'!$C$2:$UD$20,11,FALSE)&gt;2,HLOOKUP($A1144,'Z-scores'!$C$2:$UD$20,11,FALSE)&lt;-2),"",'Total-corrected counts'!M1144),"")</f>
        <v/>
      </c>
      <c r="N1144" t="str">
        <f>IFERROR(IF(OR(HLOOKUP($A1144,'Z-scores'!$C$2:$UD$20,12,FALSE)&gt;2,HLOOKUP($A1144,'Z-scores'!$C$2:$UD$20,12,FALSE)&lt;-2),"",'Total-corrected counts'!N1144),"")</f>
        <v/>
      </c>
      <c r="O1144" t="str">
        <f>IFERROR(IF(OR(HLOOKUP($A1144,'Z-scores'!$C$2:$UD$20,13,FALSE)&gt;2,HLOOKUP($A1144,'Z-scores'!$C$2:$UD$20,13,FALSE)&lt;-2),"",'Total-corrected counts'!O1144),"")</f>
        <v/>
      </c>
      <c r="P1144" t="str">
        <f>IFERROR(IF(OR(HLOOKUP($A1144,'Z-scores'!$C$2:$UD$20,14,FALSE)&gt;2,HLOOKUP($A1144,'Z-scores'!$C$2:$UD$20,14,FALSE)&lt;-2),"",'Total-corrected counts'!P1144),"")</f>
        <v/>
      </c>
      <c r="Q1144" t="str">
        <f>IFERROR(IF(OR(HLOOKUP($A1144,'Z-scores'!$C$2:$UD$20,15,FALSE)&gt;2,HLOOKUP($A1144,'Z-scores'!$C$2:$UD$20,15,FALSE)&lt;-2),"",'Total-corrected counts'!Q1144),"")</f>
        <v/>
      </c>
      <c r="R1144" t="str">
        <f>IFERROR(IF(OR(HLOOKUP($A1144,'Z-scores'!$C$2:$UD$20,16,FALSE)&gt;2,HLOOKUP($A1144,'Z-scores'!$C$2:$UD$20,16,FALSE)&lt;-2),"",'Total-corrected counts'!R1144),"")</f>
        <v/>
      </c>
      <c r="S1144" t="str">
        <f>IFERROR(IF(OR(HLOOKUP($A1144,'Z-scores'!$C$2:$UD$20,17,FALSE)&gt;2,HLOOKUP($A1144,'Z-scores'!$C$2:$UD$20,17,FALSE)&lt;-2),"",'Total-corrected counts'!S1144),"")</f>
        <v/>
      </c>
      <c r="T1144" t="str">
        <f>IFERROR(IF(OR(HLOOKUP($A1144,'Z-scores'!$C$2:$UD$20,18,FALSE)&gt;2,HLOOKUP($A1144,'Z-scores'!$C$2:$UD$20,18,FALSE)&lt;-2),"",'Total-corrected counts'!T1144),"")</f>
        <v/>
      </c>
      <c r="U1144" t="str">
        <f>IFERROR(IF(OR(HLOOKUP($A1144,'Z-scores'!$C$2:$UD$20,19,FALSE)&gt;2,HLOOKUP($A1144,'Z-scores'!$C$2:$UD$20,19,FALSE)&lt;-2),"",'Total-corrected counts'!U1144),"")</f>
        <v/>
      </c>
      <c r="V1144">
        <f t="shared" si="68"/>
        <v>1</v>
      </c>
      <c r="W1144" t="str">
        <f t="shared" si="69"/>
        <v/>
      </c>
      <c r="X1144" t="str">
        <f t="shared" si="70"/>
        <v/>
      </c>
      <c r="Y1144" t="str">
        <f t="shared" si="71"/>
        <v/>
      </c>
    </row>
    <row r="1145" spans="1:25" x14ac:dyDescent="0.25">
      <c r="A1145">
        <v>10687</v>
      </c>
      <c r="B1145" t="s">
        <v>1188</v>
      </c>
      <c r="C1145">
        <v>62100</v>
      </c>
      <c r="D1145">
        <v>1041</v>
      </c>
      <c r="E1145" t="str">
        <f>IFERROR(IF(OR(HLOOKUP($A1145,'Z-scores'!$C$2:$UD$20,3,FALSE)&gt;2,HLOOKUP(A1145,'Z-scores'!$C$2:$UD$20,3,FALSE)&lt;-2),"",'Total-corrected counts'!E1145),"")</f>
        <v/>
      </c>
      <c r="F1145" t="str">
        <f>IFERROR(IF(OR(HLOOKUP($A1145,'Z-scores'!$C$2:$UD$20,4,FALSE)&gt;2,HLOOKUP($A1145,'Z-scores'!$C$2:$UD$20,4,FALSE)&lt;-2),"",'Total-corrected counts'!F1145),"")</f>
        <v/>
      </c>
      <c r="G1145" t="str">
        <f>IFERROR(IF(OR(HLOOKUP($A1145,'Z-scores'!$C$2:$UD$20,5,FALSE)&gt;2,HLOOKUP($A1145,'Z-scores'!$C$2:$UD$20,5,FALSE)&lt;-2),"",'Total-corrected counts'!G1145),"")</f>
        <v/>
      </c>
      <c r="H1145" t="str">
        <f>IFERROR(IF(OR(HLOOKUP($A1145,'Z-scores'!$C$2:$UD$20,6,FALSE)&gt;2,HLOOKUP($A1145,'Z-scores'!$C$2:$UD$20,6,FALSE)&lt;-2),"",'Total-corrected counts'!H1145),"")</f>
        <v/>
      </c>
      <c r="I1145" t="str">
        <f>IFERROR(IF(OR(HLOOKUP($A1145,'Z-scores'!$C$2:$UD$20,7,FALSE)&gt;2,HLOOKUP($A1145,'Z-scores'!$C$2:$UD$20,7,FALSE)&lt;-2),"",'Total-corrected counts'!I1145),"")</f>
        <v/>
      </c>
      <c r="J1145" t="str">
        <f>IFERROR(IF(OR(HLOOKUP($A1145,'Z-scores'!$C$2:$UD$20,8,FALSE)&gt;2,HLOOKUP($A1145,'Z-scores'!$C$2:$UD$20,8,FALSE)&lt;-2),"",'Total-corrected counts'!J1145),"")</f>
        <v/>
      </c>
      <c r="K1145" t="str">
        <f>IFERROR(IF(OR(HLOOKUP($A1145,'Z-scores'!$C$2:$UD$20,9,FALSE)&gt;2,HLOOKUP($A1145,'Z-scores'!$C$2:$UD$20,9,FALSE)&lt;-2),"",'Total-corrected counts'!K1145),"")</f>
        <v/>
      </c>
      <c r="L1145" t="str">
        <f>IFERROR(IF(OR(HLOOKUP($A1145,'Z-scores'!$C$2:$UD$20,10,FALSE)&gt;2,HLOOKUP($A1145,'Z-scores'!$C$2:$UD$20,10,FALSE)&lt;-2),"",'Total-corrected counts'!L1145),"")</f>
        <v/>
      </c>
      <c r="M1145" t="str">
        <f>IFERROR(IF(OR(HLOOKUP($A1145,'Z-scores'!$C$2:$UD$20,11,FALSE)&gt;2,HLOOKUP($A1145,'Z-scores'!$C$2:$UD$20,11,FALSE)&lt;-2),"",'Total-corrected counts'!M1145),"")</f>
        <v/>
      </c>
      <c r="N1145" t="str">
        <f>IFERROR(IF(OR(HLOOKUP($A1145,'Z-scores'!$C$2:$UD$20,12,FALSE)&gt;2,HLOOKUP($A1145,'Z-scores'!$C$2:$UD$20,12,FALSE)&lt;-2),"",'Total-corrected counts'!N1145),"")</f>
        <v/>
      </c>
      <c r="O1145" t="str">
        <f>IFERROR(IF(OR(HLOOKUP($A1145,'Z-scores'!$C$2:$UD$20,13,FALSE)&gt;2,HLOOKUP($A1145,'Z-scores'!$C$2:$UD$20,13,FALSE)&lt;-2),"",'Total-corrected counts'!O1145),"")</f>
        <v/>
      </c>
      <c r="P1145" t="str">
        <f>IFERROR(IF(OR(HLOOKUP($A1145,'Z-scores'!$C$2:$UD$20,14,FALSE)&gt;2,HLOOKUP($A1145,'Z-scores'!$C$2:$UD$20,14,FALSE)&lt;-2),"",'Total-corrected counts'!P1145),"")</f>
        <v/>
      </c>
      <c r="Q1145" t="str">
        <f>IFERROR(IF(OR(HLOOKUP($A1145,'Z-scores'!$C$2:$UD$20,15,FALSE)&gt;2,HLOOKUP($A1145,'Z-scores'!$C$2:$UD$20,15,FALSE)&lt;-2),"",'Total-corrected counts'!Q1145),"")</f>
        <v/>
      </c>
      <c r="R1145" t="str">
        <f>IFERROR(IF(OR(HLOOKUP($A1145,'Z-scores'!$C$2:$UD$20,16,FALSE)&gt;2,HLOOKUP($A1145,'Z-scores'!$C$2:$UD$20,16,FALSE)&lt;-2),"",'Total-corrected counts'!R1145),"")</f>
        <v/>
      </c>
      <c r="S1145" t="str">
        <f>IFERROR(IF(OR(HLOOKUP($A1145,'Z-scores'!$C$2:$UD$20,17,FALSE)&gt;2,HLOOKUP($A1145,'Z-scores'!$C$2:$UD$20,17,FALSE)&lt;-2),"",'Total-corrected counts'!S1145),"")</f>
        <v/>
      </c>
      <c r="T1145" t="str">
        <f>IFERROR(IF(OR(HLOOKUP($A1145,'Z-scores'!$C$2:$UD$20,18,FALSE)&gt;2,HLOOKUP($A1145,'Z-scores'!$C$2:$UD$20,18,FALSE)&lt;-2),"",'Total-corrected counts'!T1145),"")</f>
        <v/>
      </c>
      <c r="U1145" t="str">
        <f>IFERROR(IF(OR(HLOOKUP($A1145,'Z-scores'!$C$2:$UD$20,19,FALSE)&gt;2,HLOOKUP($A1145,'Z-scores'!$C$2:$UD$20,19,FALSE)&lt;-2),"",'Total-corrected counts'!U1145),"")</f>
        <v/>
      </c>
      <c r="V1145">
        <f t="shared" si="68"/>
        <v>1</v>
      </c>
      <c r="W1145" t="str">
        <f t="shared" si="69"/>
        <v/>
      </c>
      <c r="X1145" t="str">
        <f t="shared" si="70"/>
        <v/>
      </c>
      <c r="Y1145" t="str">
        <f t="shared" si="71"/>
        <v/>
      </c>
    </row>
    <row r="1146" spans="1:25" x14ac:dyDescent="0.25">
      <c r="A1146">
        <v>10688</v>
      </c>
      <c r="B1146" t="s">
        <v>1189</v>
      </c>
      <c r="C1146">
        <v>62000</v>
      </c>
      <c r="D1146">
        <v>1041</v>
      </c>
      <c r="E1146" t="str">
        <f>IFERROR(IF(OR(HLOOKUP($A1146,'Z-scores'!$C$2:$UD$20,3,FALSE)&gt;2,HLOOKUP(A1146,'Z-scores'!$C$2:$UD$20,3,FALSE)&lt;-2),"",'Total-corrected counts'!E1146),"")</f>
        <v/>
      </c>
      <c r="F1146" t="str">
        <f>IFERROR(IF(OR(HLOOKUP($A1146,'Z-scores'!$C$2:$UD$20,4,FALSE)&gt;2,HLOOKUP($A1146,'Z-scores'!$C$2:$UD$20,4,FALSE)&lt;-2),"",'Total-corrected counts'!F1146),"")</f>
        <v/>
      </c>
      <c r="G1146" t="str">
        <f>IFERROR(IF(OR(HLOOKUP($A1146,'Z-scores'!$C$2:$UD$20,5,FALSE)&gt;2,HLOOKUP($A1146,'Z-scores'!$C$2:$UD$20,5,FALSE)&lt;-2),"",'Total-corrected counts'!G1146),"")</f>
        <v/>
      </c>
      <c r="H1146" t="str">
        <f>IFERROR(IF(OR(HLOOKUP($A1146,'Z-scores'!$C$2:$UD$20,6,FALSE)&gt;2,HLOOKUP($A1146,'Z-scores'!$C$2:$UD$20,6,FALSE)&lt;-2),"",'Total-corrected counts'!H1146),"")</f>
        <v/>
      </c>
      <c r="I1146" t="str">
        <f>IFERROR(IF(OR(HLOOKUP($A1146,'Z-scores'!$C$2:$UD$20,7,FALSE)&gt;2,HLOOKUP($A1146,'Z-scores'!$C$2:$UD$20,7,FALSE)&lt;-2),"",'Total-corrected counts'!I1146),"")</f>
        <v/>
      </c>
      <c r="J1146" t="str">
        <f>IFERROR(IF(OR(HLOOKUP($A1146,'Z-scores'!$C$2:$UD$20,8,FALSE)&gt;2,HLOOKUP($A1146,'Z-scores'!$C$2:$UD$20,8,FALSE)&lt;-2),"",'Total-corrected counts'!J1146),"")</f>
        <v/>
      </c>
      <c r="K1146" t="str">
        <f>IFERROR(IF(OR(HLOOKUP($A1146,'Z-scores'!$C$2:$UD$20,9,FALSE)&gt;2,HLOOKUP($A1146,'Z-scores'!$C$2:$UD$20,9,FALSE)&lt;-2),"",'Total-corrected counts'!K1146),"")</f>
        <v/>
      </c>
      <c r="L1146" t="str">
        <f>IFERROR(IF(OR(HLOOKUP($A1146,'Z-scores'!$C$2:$UD$20,10,FALSE)&gt;2,HLOOKUP($A1146,'Z-scores'!$C$2:$UD$20,10,FALSE)&lt;-2),"",'Total-corrected counts'!L1146),"")</f>
        <v/>
      </c>
      <c r="M1146" t="str">
        <f>IFERROR(IF(OR(HLOOKUP($A1146,'Z-scores'!$C$2:$UD$20,11,FALSE)&gt;2,HLOOKUP($A1146,'Z-scores'!$C$2:$UD$20,11,FALSE)&lt;-2),"",'Total-corrected counts'!M1146),"")</f>
        <v/>
      </c>
      <c r="N1146" t="str">
        <f>IFERROR(IF(OR(HLOOKUP($A1146,'Z-scores'!$C$2:$UD$20,12,FALSE)&gt;2,HLOOKUP($A1146,'Z-scores'!$C$2:$UD$20,12,FALSE)&lt;-2),"",'Total-corrected counts'!N1146),"")</f>
        <v/>
      </c>
      <c r="O1146" t="str">
        <f>IFERROR(IF(OR(HLOOKUP($A1146,'Z-scores'!$C$2:$UD$20,13,FALSE)&gt;2,HLOOKUP($A1146,'Z-scores'!$C$2:$UD$20,13,FALSE)&lt;-2),"",'Total-corrected counts'!O1146),"")</f>
        <v/>
      </c>
      <c r="P1146" t="str">
        <f>IFERROR(IF(OR(HLOOKUP($A1146,'Z-scores'!$C$2:$UD$20,14,FALSE)&gt;2,HLOOKUP($A1146,'Z-scores'!$C$2:$UD$20,14,FALSE)&lt;-2),"",'Total-corrected counts'!P1146),"")</f>
        <v/>
      </c>
      <c r="Q1146" t="str">
        <f>IFERROR(IF(OR(HLOOKUP($A1146,'Z-scores'!$C$2:$UD$20,15,FALSE)&gt;2,HLOOKUP($A1146,'Z-scores'!$C$2:$UD$20,15,FALSE)&lt;-2),"",'Total-corrected counts'!Q1146),"")</f>
        <v/>
      </c>
      <c r="R1146" t="str">
        <f>IFERROR(IF(OR(HLOOKUP($A1146,'Z-scores'!$C$2:$UD$20,16,FALSE)&gt;2,HLOOKUP($A1146,'Z-scores'!$C$2:$UD$20,16,FALSE)&lt;-2),"",'Total-corrected counts'!R1146),"")</f>
        <v/>
      </c>
      <c r="S1146" t="str">
        <f>IFERROR(IF(OR(HLOOKUP($A1146,'Z-scores'!$C$2:$UD$20,17,FALSE)&gt;2,HLOOKUP($A1146,'Z-scores'!$C$2:$UD$20,17,FALSE)&lt;-2),"",'Total-corrected counts'!S1146),"")</f>
        <v/>
      </c>
      <c r="T1146" t="str">
        <f>IFERROR(IF(OR(HLOOKUP($A1146,'Z-scores'!$C$2:$UD$20,18,FALSE)&gt;2,HLOOKUP($A1146,'Z-scores'!$C$2:$UD$20,18,FALSE)&lt;-2),"",'Total-corrected counts'!T1146),"")</f>
        <v/>
      </c>
      <c r="U1146" t="str">
        <f>IFERROR(IF(OR(HLOOKUP($A1146,'Z-scores'!$C$2:$UD$20,19,FALSE)&gt;2,HLOOKUP($A1146,'Z-scores'!$C$2:$UD$20,19,FALSE)&lt;-2),"",'Total-corrected counts'!U1146),"")</f>
        <v/>
      </c>
      <c r="V1146">
        <f t="shared" si="68"/>
        <v>1</v>
      </c>
      <c r="W1146" t="str">
        <f t="shared" si="69"/>
        <v/>
      </c>
      <c r="X1146" t="str">
        <f t="shared" si="70"/>
        <v/>
      </c>
      <c r="Y1146" t="str">
        <f t="shared" si="71"/>
        <v/>
      </c>
    </row>
    <row r="1147" spans="1:25" x14ac:dyDescent="0.25">
      <c r="A1147">
        <v>10689</v>
      </c>
      <c r="B1147" t="s">
        <v>1190</v>
      </c>
      <c r="C1147">
        <v>61900</v>
      </c>
      <c r="D1147">
        <v>1041</v>
      </c>
      <c r="E1147" t="str">
        <f>IFERROR(IF(OR(HLOOKUP($A1147,'Z-scores'!$C$2:$UD$20,3,FALSE)&gt;2,HLOOKUP(A1147,'Z-scores'!$C$2:$UD$20,3,FALSE)&lt;-2),"",'Total-corrected counts'!E1147),"")</f>
        <v/>
      </c>
      <c r="F1147" t="str">
        <f>IFERROR(IF(OR(HLOOKUP($A1147,'Z-scores'!$C$2:$UD$20,4,FALSE)&gt;2,HLOOKUP($A1147,'Z-scores'!$C$2:$UD$20,4,FALSE)&lt;-2),"",'Total-corrected counts'!F1147),"")</f>
        <v/>
      </c>
      <c r="G1147" t="str">
        <f>IFERROR(IF(OR(HLOOKUP($A1147,'Z-scores'!$C$2:$UD$20,5,FALSE)&gt;2,HLOOKUP($A1147,'Z-scores'!$C$2:$UD$20,5,FALSE)&lt;-2),"",'Total-corrected counts'!G1147),"")</f>
        <v/>
      </c>
      <c r="H1147" t="str">
        <f>IFERROR(IF(OR(HLOOKUP($A1147,'Z-scores'!$C$2:$UD$20,6,FALSE)&gt;2,HLOOKUP($A1147,'Z-scores'!$C$2:$UD$20,6,FALSE)&lt;-2),"",'Total-corrected counts'!H1147),"")</f>
        <v/>
      </c>
      <c r="I1147" t="str">
        <f>IFERROR(IF(OR(HLOOKUP($A1147,'Z-scores'!$C$2:$UD$20,7,FALSE)&gt;2,HLOOKUP($A1147,'Z-scores'!$C$2:$UD$20,7,FALSE)&lt;-2),"",'Total-corrected counts'!I1147),"")</f>
        <v/>
      </c>
      <c r="J1147" t="str">
        <f>IFERROR(IF(OR(HLOOKUP($A1147,'Z-scores'!$C$2:$UD$20,8,FALSE)&gt;2,HLOOKUP($A1147,'Z-scores'!$C$2:$UD$20,8,FALSE)&lt;-2),"",'Total-corrected counts'!J1147),"")</f>
        <v/>
      </c>
      <c r="K1147" t="str">
        <f>IFERROR(IF(OR(HLOOKUP($A1147,'Z-scores'!$C$2:$UD$20,9,FALSE)&gt;2,HLOOKUP($A1147,'Z-scores'!$C$2:$UD$20,9,FALSE)&lt;-2),"",'Total-corrected counts'!K1147),"")</f>
        <v/>
      </c>
      <c r="L1147" t="str">
        <f>IFERROR(IF(OR(HLOOKUP($A1147,'Z-scores'!$C$2:$UD$20,10,FALSE)&gt;2,HLOOKUP($A1147,'Z-scores'!$C$2:$UD$20,10,FALSE)&lt;-2),"",'Total-corrected counts'!L1147),"")</f>
        <v/>
      </c>
      <c r="M1147" t="str">
        <f>IFERROR(IF(OR(HLOOKUP($A1147,'Z-scores'!$C$2:$UD$20,11,FALSE)&gt;2,HLOOKUP($A1147,'Z-scores'!$C$2:$UD$20,11,FALSE)&lt;-2),"",'Total-corrected counts'!M1147),"")</f>
        <v/>
      </c>
      <c r="N1147" t="str">
        <f>IFERROR(IF(OR(HLOOKUP($A1147,'Z-scores'!$C$2:$UD$20,12,FALSE)&gt;2,HLOOKUP($A1147,'Z-scores'!$C$2:$UD$20,12,FALSE)&lt;-2),"",'Total-corrected counts'!N1147),"")</f>
        <v/>
      </c>
      <c r="O1147" t="str">
        <f>IFERROR(IF(OR(HLOOKUP($A1147,'Z-scores'!$C$2:$UD$20,13,FALSE)&gt;2,HLOOKUP($A1147,'Z-scores'!$C$2:$UD$20,13,FALSE)&lt;-2),"",'Total-corrected counts'!O1147),"")</f>
        <v/>
      </c>
      <c r="P1147" t="str">
        <f>IFERROR(IF(OR(HLOOKUP($A1147,'Z-scores'!$C$2:$UD$20,14,FALSE)&gt;2,HLOOKUP($A1147,'Z-scores'!$C$2:$UD$20,14,FALSE)&lt;-2),"",'Total-corrected counts'!P1147),"")</f>
        <v/>
      </c>
      <c r="Q1147" t="str">
        <f>IFERROR(IF(OR(HLOOKUP($A1147,'Z-scores'!$C$2:$UD$20,15,FALSE)&gt;2,HLOOKUP($A1147,'Z-scores'!$C$2:$UD$20,15,FALSE)&lt;-2),"",'Total-corrected counts'!Q1147),"")</f>
        <v/>
      </c>
      <c r="R1147" t="str">
        <f>IFERROR(IF(OR(HLOOKUP($A1147,'Z-scores'!$C$2:$UD$20,16,FALSE)&gt;2,HLOOKUP($A1147,'Z-scores'!$C$2:$UD$20,16,FALSE)&lt;-2),"",'Total-corrected counts'!R1147),"")</f>
        <v/>
      </c>
      <c r="S1147" t="str">
        <f>IFERROR(IF(OR(HLOOKUP($A1147,'Z-scores'!$C$2:$UD$20,17,FALSE)&gt;2,HLOOKUP($A1147,'Z-scores'!$C$2:$UD$20,17,FALSE)&lt;-2),"",'Total-corrected counts'!S1147),"")</f>
        <v/>
      </c>
      <c r="T1147" t="str">
        <f>IFERROR(IF(OR(HLOOKUP($A1147,'Z-scores'!$C$2:$UD$20,18,FALSE)&gt;2,HLOOKUP($A1147,'Z-scores'!$C$2:$UD$20,18,FALSE)&lt;-2),"",'Total-corrected counts'!T1147),"")</f>
        <v/>
      </c>
      <c r="U1147" t="str">
        <f>IFERROR(IF(OR(HLOOKUP($A1147,'Z-scores'!$C$2:$UD$20,19,FALSE)&gt;2,HLOOKUP($A1147,'Z-scores'!$C$2:$UD$20,19,FALSE)&lt;-2),"",'Total-corrected counts'!U1147),"")</f>
        <v/>
      </c>
      <c r="V1147">
        <f t="shared" si="68"/>
        <v>1</v>
      </c>
      <c r="W1147" t="str">
        <f t="shared" si="69"/>
        <v/>
      </c>
      <c r="X1147" t="str">
        <f t="shared" si="70"/>
        <v/>
      </c>
      <c r="Y1147" t="str">
        <f t="shared" si="71"/>
        <v/>
      </c>
    </row>
    <row r="1148" spans="1:25" x14ac:dyDescent="0.25">
      <c r="A1148">
        <v>10690</v>
      </c>
      <c r="B1148" t="s">
        <v>1191</v>
      </c>
      <c r="C1148">
        <v>62500</v>
      </c>
      <c r="D1148">
        <v>1049</v>
      </c>
      <c r="E1148" t="str">
        <f>IFERROR(IF(OR(HLOOKUP($A1148,'Z-scores'!$C$2:$UD$20,3,FALSE)&gt;2,HLOOKUP(A1148,'Z-scores'!$C$2:$UD$20,3,FALSE)&lt;-2),"",'Total-corrected counts'!E1148),"")</f>
        <v/>
      </c>
      <c r="F1148" t="str">
        <f>IFERROR(IF(OR(HLOOKUP($A1148,'Z-scores'!$C$2:$UD$20,4,FALSE)&gt;2,HLOOKUP($A1148,'Z-scores'!$C$2:$UD$20,4,FALSE)&lt;-2),"",'Total-corrected counts'!F1148),"")</f>
        <v/>
      </c>
      <c r="G1148" t="str">
        <f>IFERROR(IF(OR(HLOOKUP($A1148,'Z-scores'!$C$2:$UD$20,5,FALSE)&gt;2,HLOOKUP($A1148,'Z-scores'!$C$2:$UD$20,5,FALSE)&lt;-2),"",'Total-corrected counts'!G1148),"")</f>
        <v/>
      </c>
      <c r="H1148" t="str">
        <f>IFERROR(IF(OR(HLOOKUP($A1148,'Z-scores'!$C$2:$UD$20,6,FALSE)&gt;2,HLOOKUP($A1148,'Z-scores'!$C$2:$UD$20,6,FALSE)&lt;-2),"",'Total-corrected counts'!H1148),"")</f>
        <v/>
      </c>
      <c r="I1148" t="str">
        <f>IFERROR(IF(OR(HLOOKUP($A1148,'Z-scores'!$C$2:$UD$20,7,FALSE)&gt;2,HLOOKUP($A1148,'Z-scores'!$C$2:$UD$20,7,FALSE)&lt;-2),"",'Total-corrected counts'!I1148),"")</f>
        <v/>
      </c>
      <c r="J1148" t="str">
        <f>IFERROR(IF(OR(HLOOKUP($A1148,'Z-scores'!$C$2:$UD$20,8,FALSE)&gt;2,HLOOKUP($A1148,'Z-scores'!$C$2:$UD$20,8,FALSE)&lt;-2),"",'Total-corrected counts'!J1148),"")</f>
        <v/>
      </c>
      <c r="K1148" t="str">
        <f>IFERROR(IF(OR(HLOOKUP($A1148,'Z-scores'!$C$2:$UD$20,9,FALSE)&gt;2,HLOOKUP($A1148,'Z-scores'!$C$2:$UD$20,9,FALSE)&lt;-2),"",'Total-corrected counts'!K1148),"")</f>
        <v/>
      </c>
      <c r="L1148" t="str">
        <f>IFERROR(IF(OR(HLOOKUP($A1148,'Z-scores'!$C$2:$UD$20,10,FALSE)&gt;2,HLOOKUP($A1148,'Z-scores'!$C$2:$UD$20,10,FALSE)&lt;-2),"",'Total-corrected counts'!L1148),"")</f>
        <v/>
      </c>
      <c r="M1148" t="str">
        <f>IFERROR(IF(OR(HLOOKUP($A1148,'Z-scores'!$C$2:$UD$20,11,FALSE)&gt;2,HLOOKUP($A1148,'Z-scores'!$C$2:$UD$20,11,FALSE)&lt;-2),"",'Total-corrected counts'!M1148),"")</f>
        <v/>
      </c>
      <c r="N1148" t="str">
        <f>IFERROR(IF(OR(HLOOKUP($A1148,'Z-scores'!$C$2:$UD$20,12,FALSE)&gt;2,HLOOKUP($A1148,'Z-scores'!$C$2:$UD$20,12,FALSE)&lt;-2),"",'Total-corrected counts'!N1148),"")</f>
        <v/>
      </c>
      <c r="O1148" t="str">
        <f>IFERROR(IF(OR(HLOOKUP($A1148,'Z-scores'!$C$2:$UD$20,13,FALSE)&gt;2,HLOOKUP($A1148,'Z-scores'!$C$2:$UD$20,13,FALSE)&lt;-2),"",'Total-corrected counts'!O1148),"")</f>
        <v/>
      </c>
      <c r="P1148" t="str">
        <f>IFERROR(IF(OR(HLOOKUP($A1148,'Z-scores'!$C$2:$UD$20,14,FALSE)&gt;2,HLOOKUP($A1148,'Z-scores'!$C$2:$UD$20,14,FALSE)&lt;-2),"",'Total-corrected counts'!P1148),"")</f>
        <v/>
      </c>
      <c r="Q1148" t="str">
        <f>IFERROR(IF(OR(HLOOKUP($A1148,'Z-scores'!$C$2:$UD$20,15,FALSE)&gt;2,HLOOKUP($A1148,'Z-scores'!$C$2:$UD$20,15,FALSE)&lt;-2),"",'Total-corrected counts'!Q1148),"")</f>
        <v/>
      </c>
      <c r="R1148" t="str">
        <f>IFERROR(IF(OR(HLOOKUP($A1148,'Z-scores'!$C$2:$UD$20,16,FALSE)&gt;2,HLOOKUP($A1148,'Z-scores'!$C$2:$UD$20,16,FALSE)&lt;-2),"",'Total-corrected counts'!R1148),"")</f>
        <v/>
      </c>
      <c r="S1148" t="str">
        <f>IFERROR(IF(OR(HLOOKUP($A1148,'Z-scores'!$C$2:$UD$20,17,FALSE)&gt;2,HLOOKUP($A1148,'Z-scores'!$C$2:$UD$20,17,FALSE)&lt;-2),"",'Total-corrected counts'!S1148),"")</f>
        <v/>
      </c>
      <c r="T1148" t="str">
        <f>IFERROR(IF(OR(HLOOKUP($A1148,'Z-scores'!$C$2:$UD$20,18,FALSE)&gt;2,HLOOKUP($A1148,'Z-scores'!$C$2:$UD$20,18,FALSE)&lt;-2),"",'Total-corrected counts'!T1148),"")</f>
        <v/>
      </c>
      <c r="U1148" t="str">
        <f>IFERROR(IF(OR(HLOOKUP($A1148,'Z-scores'!$C$2:$UD$20,19,FALSE)&gt;2,HLOOKUP($A1148,'Z-scores'!$C$2:$UD$20,19,FALSE)&lt;-2),"",'Total-corrected counts'!U1148),"")</f>
        <v/>
      </c>
      <c r="V1148">
        <f t="shared" si="68"/>
        <v>1</v>
      </c>
      <c r="W1148" t="str">
        <f t="shared" si="69"/>
        <v/>
      </c>
      <c r="X1148" t="str">
        <f t="shared" si="70"/>
        <v/>
      </c>
      <c r="Y1148" t="str">
        <f t="shared" si="71"/>
        <v/>
      </c>
    </row>
    <row r="1149" spans="1:25" x14ac:dyDescent="0.25">
      <c r="A1149">
        <v>10691</v>
      </c>
      <c r="B1149" t="s">
        <v>1192</v>
      </c>
      <c r="C1149">
        <v>62400</v>
      </c>
      <c r="D1149">
        <v>1049</v>
      </c>
      <c r="E1149" t="str">
        <f>IFERROR(IF(OR(HLOOKUP($A1149,'Z-scores'!$C$2:$UD$20,3,FALSE)&gt;2,HLOOKUP(A1149,'Z-scores'!$C$2:$UD$20,3,FALSE)&lt;-2),"",'Total-corrected counts'!E1149),"")</f>
        <v/>
      </c>
      <c r="F1149" t="str">
        <f>IFERROR(IF(OR(HLOOKUP($A1149,'Z-scores'!$C$2:$UD$20,4,FALSE)&gt;2,HLOOKUP($A1149,'Z-scores'!$C$2:$UD$20,4,FALSE)&lt;-2),"",'Total-corrected counts'!F1149),"")</f>
        <v/>
      </c>
      <c r="G1149" t="str">
        <f>IFERROR(IF(OR(HLOOKUP($A1149,'Z-scores'!$C$2:$UD$20,5,FALSE)&gt;2,HLOOKUP($A1149,'Z-scores'!$C$2:$UD$20,5,FALSE)&lt;-2),"",'Total-corrected counts'!G1149),"")</f>
        <v/>
      </c>
      <c r="H1149" t="str">
        <f>IFERROR(IF(OR(HLOOKUP($A1149,'Z-scores'!$C$2:$UD$20,6,FALSE)&gt;2,HLOOKUP($A1149,'Z-scores'!$C$2:$UD$20,6,FALSE)&lt;-2),"",'Total-corrected counts'!H1149),"")</f>
        <v/>
      </c>
      <c r="I1149" t="str">
        <f>IFERROR(IF(OR(HLOOKUP($A1149,'Z-scores'!$C$2:$UD$20,7,FALSE)&gt;2,HLOOKUP($A1149,'Z-scores'!$C$2:$UD$20,7,FALSE)&lt;-2),"",'Total-corrected counts'!I1149),"")</f>
        <v/>
      </c>
      <c r="J1149" t="str">
        <f>IFERROR(IF(OR(HLOOKUP($A1149,'Z-scores'!$C$2:$UD$20,8,FALSE)&gt;2,HLOOKUP($A1149,'Z-scores'!$C$2:$UD$20,8,FALSE)&lt;-2),"",'Total-corrected counts'!J1149),"")</f>
        <v/>
      </c>
      <c r="K1149" t="str">
        <f>IFERROR(IF(OR(HLOOKUP($A1149,'Z-scores'!$C$2:$UD$20,9,FALSE)&gt;2,HLOOKUP($A1149,'Z-scores'!$C$2:$UD$20,9,FALSE)&lt;-2),"",'Total-corrected counts'!K1149),"")</f>
        <v/>
      </c>
      <c r="L1149" t="str">
        <f>IFERROR(IF(OR(HLOOKUP($A1149,'Z-scores'!$C$2:$UD$20,10,FALSE)&gt;2,HLOOKUP($A1149,'Z-scores'!$C$2:$UD$20,10,FALSE)&lt;-2),"",'Total-corrected counts'!L1149),"")</f>
        <v/>
      </c>
      <c r="M1149" t="str">
        <f>IFERROR(IF(OR(HLOOKUP($A1149,'Z-scores'!$C$2:$UD$20,11,FALSE)&gt;2,HLOOKUP($A1149,'Z-scores'!$C$2:$UD$20,11,FALSE)&lt;-2),"",'Total-corrected counts'!M1149),"")</f>
        <v/>
      </c>
      <c r="N1149" t="str">
        <f>IFERROR(IF(OR(HLOOKUP($A1149,'Z-scores'!$C$2:$UD$20,12,FALSE)&gt;2,HLOOKUP($A1149,'Z-scores'!$C$2:$UD$20,12,FALSE)&lt;-2),"",'Total-corrected counts'!N1149),"")</f>
        <v/>
      </c>
      <c r="O1149" t="str">
        <f>IFERROR(IF(OR(HLOOKUP($A1149,'Z-scores'!$C$2:$UD$20,13,FALSE)&gt;2,HLOOKUP($A1149,'Z-scores'!$C$2:$UD$20,13,FALSE)&lt;-2),"",'Total-corrected counts'!O1149),"")</f>
        <v/>
      </c>
      <c r="P1149" t="str">
        <f>IFERROR(IF(OR(HLOOKUP($A1149,'Z-scores'!$C$2:$UD$20,14,FALSE)&gt;2,HLOOKUP($A1149,'Z-scores'!$C$2:$UD$20,14,FALSE)&lt;-2),"",'Total-corrected counts'!P1149),"")</f>
        <v/>
      </c>
      <c r="Q1149" t="str">
        <f>IFERROR(IF(OR(HLOOKUP($A1149,'Z-scores'!$C$2:$UD$20,15,FALSE)&gt;2,HLOOKUP($A1149,'Z-scores'!$C$2:$UD$20,15,FALSE)&lt;-2),"",'Total-corrected counts'!Q1149),"")</f>
        <v/>
      </c>
      <c r="R1149" t="str">
        <f>IFERROR(IF(OR(HLOOKUP($A1149,'Z-scores'!$C$2:$UD$20,16,FALSE)&gt;2,HLOOKUP($A1149,'Z-scores'!$C$2:$UD$20,16,FALSE)&lt;-2),"",'Total-corrected counts'!R1149),"")</f>
        <v/>
      </c>
      <c r="S1149" t="str">
        <f>IFERROR(IF(OR(HLOOKUP($A1149,'Z-scores'!$C$2:$UD$20,17,FALSE)&gt;2,HLOOKUP($A1149,'Z-scores'!$C$2:$UD$20,17,FALSE)&lt;-2),"",'Total-corrected counts'!S1149),"")</f>
        <v/>
      </c>
      <c r="T1149" t="str">
        <f>IFERROR(IF(OR(HLOOKUP($A1149,'Z-scores'!$C$2:$UD$20,18,FALSE)&gt;2,HLOOKUP($A1149,'Z-scores'!$C$2:$UD$20,18,FALSE)&lt;-2),"",'Total-corrected counts'!T1149),"")</f>
        <v/>
      </c>
      <c r="U1149" t="str">
        <f>IFERROR(IF(OR(HLOOKUP($A1149,'Z-scores'!$C$2:$UD$20,19,FALSE)&gt;2,HLOOKUP($A1149,'Z-scores'!$C$2:$UD$20,19,FALSE)&lt;-2),"",'Total-corrected counts'!U1149),"")</f>
        <v/>
      </c>
      <c r="V1149">
        <f t="shared" si="68"/>
        <v>1</v>
      </c>
      <c r="W1149" t="str">
        <f t="shared" si="69"/>
        <v/>
      </c>
      <c r="X1149" t="str">
        <f t="shared" si="70"/>
        <v/>
      </c>
      <c r="Y1149" t="str">
        <f t="shared" si="71"/>
        <v/>
      </c>
    </row>
    <row r="1150" spans="1:25" x14ac:dyDescent="0.25">
      <c r="A1150">
        <v>10692</v>
      </c>
      <c r="B1150" t="s">
        <v>1193</v>
      </c>
      <c r="C1150">
        <v>62300</v>
      </c>
      <c r="D1150">
        <v>1049</v>
      </c>
      <c r="E1150" t="str">
        <f>IFERROR(IF(OR(HLOOKUP($A1150,'Z-scores'!$C$2:$UD$20,3,FALSE)&gt;2,HLOOKUP(A1150,'Z-scores'!$C$2:$UD$20,3,FALSE)&lt;-2),"",'Total-corrected counts'!E1150),"")</f>
        <v/>
      </c>
      <c r="F1150" t="str">
        <f>IFERROR(IF(OR(HLOOKUP($A1150,'Z-scores'!$C$2:$UD$20,4,FALSE)&gt;2,HLOOKUP($A1150,'Z-scores'!$C$2:$UD$20,4,FALSE)&lt;-2),"",'Total-corrected counts'!F1150),"")</f>
        <v/>
      </c>
      <c r="G1150" t="str">
        <f>IFERROR(IF(OR(HLOOKUP($A1150,'Z-scores'!$C$2:$UD$20,5,FALSE)&gt;2,HLOOKUP($A1150,'Z-scores'!$C$2:$UD$20,5,FALSE)&lt;-2),"",'Total-corrected counts'!G1150),"")</f>
        <v/>
      </c>
      <c r="H1150" t="str">
        <f>IFERROR(IF(OR(HLOOKUP($A1150,'Z-scores'!$C$2:$UD$20,6,FALSE)&gt;2,HLOOKUP($A1150,'Z-scores'!$C$2:$UD$20,6,FALSE)&lt;-2),"",'Total-corrected counts'!H1150),"")</f>
        <v/>
      </c>
      <c r="I1150" t="str">
        <f>IFERROR(IF(OR(HLOOKUP($A1150,'Z-scores'!$C$2:$UD$20,7,FALSE)&gt;2,HLOOKUP($A1150,'Z-scores'!$C$2:$UD$20,7,FALSE)&lt;-2),"",'Total-corrected counts'!I1150),"")</f>
        <v/>
      </c>
      <c r="J1150" t="str">
        <f>IFERROR(IF(OR(HLOOKUP($A1150,'Z-scores'!$C$2:$UD$20,8,FALSE)&gt;2,HLOOKUP($A1150,'Z-scores'!$C$2:$UD$20,8,FALSE)&lt;-2),"",'Total-corrected counts'!J1150),"")</f>
        <v/>
      </c>
      <c r="K1150" t="str">
        <f>IFERROR(IF(OR(HLOOKUP($A1150,'Z-scores'!$C$2:$UD$20,9,FALSE)&gt;2,HLOOKUP($A1150,'Z-scores'!$C$2:$UD$20,9,FALSE)&lt;-2),"",'Total-corrected counts'!K1150),"")</f>
        <v/>
      </c>
      <c r="L1150" t="str">
        <f>IFERROR(IF(OR(HLOOKUP($A1150,'Z-scores'!$C$2:$UD$20,10,FALSE)&gt;2,HLOOKUP($A1150,'Z-scores'!$C$2:$UD$20,10,FALSE)&lt;-2),"",'Total-corrected counts'!L1150),"")</f>
        <v/>
      </c>
      <c r="M1150" t="str">
        <f>IFERROR(IF(OR(HLOOKUP($A1150,'Z-scores'!$C$2:$UD$20,11,FALSE)&gt;2,HLOOKUP($A1150,'Z-scores'!$C$2:$UD$20,11,FALSE)&lt;-2),"",'Total-corrected counts'!M1150),"")</f>
        <v/>
      </c>
      <c r="N1150" t="str">
        <f>IFERROR(IF(OR(HLOOKUP($A1150,'Z-scores'!$C$2:$UD$20,12,FALSE)&gt;2,HLOOKUP($A1150,'Z-scores'!$C$2:$UD$20,12,FALSE)&lt;-2),"",'Total-corrected counts'!N1150),"")</f>
        <v/>
      </c>
      <c r="O1150" t="str">
        <f>IFERROR(IF(OR(HLOOKUP($A1150,'Z-scores'!$C$2:$UD$20,13,FALSE)&gt;2,HLOOKUP($A1150,'Z-scores'!$C$2:$UD$20,13,FALSE)&lt;-2),"",'Total-corrected counts'!O1150),"")</f>
        <v/>
      </c>
      <c r="P1150" t="str">
        <f>IFERROR(IF(OR(HLOOKUP($A1150,'Z-scores'!$C$2:$UD$20,14,FALSE)&gt;2,HLOOKUP($A1150,'Z-scores'!$C$2:$UD$20,14,FALSE)&lt;-2),"",'Total-corrected counts'!P1150),"")</f>
        <v/>
      </c>
      <c r="Q1150" t="str">
        <f>IFERROR(IF(OR(HLOOKUP($A1150,'Z-scores'!$C$2:$UD$20,15,FALSE)&gt;2,HLOOKUP($A1150,'Z-scores'!$C$2:$UD$20,15,FALSE)&lt;-2),"",'Total-corrected counts'!Q1150),"")</f>
        <v/>
      </c>
      <c r="R1150" t="str">
        <f>IFERROR(IF(OR(HLOOKUP($A1150,'Z-scores'!$C$2:$UD$20,16,FALSE)&gt;2,HLOOKUP($A1150,'Z-scores'!$C$2:$UD$20,16,FALSE)&lt;-2),"",'Total-corrected counts'!R1150),"")</f>
        <v/>
      </c>
      <c r="S1150" t="str">
        <f>IFERROR(IF(OR(HLOOKUP($A1150,'Z-scores'!$C$2:$UD$20,17,FALSE)&gt;2,HLOOKUP($A1150,'Z-scores'!$C$2:$UD$20,17,FALSE)&lt;-2),"",'Total-corrected counts'!S1150),"")</f>
        <v/>
      </c>
      <c r="T1150" t="str">
        <f>IFERROR(IF(OR(HLOOKUP($A1150,'Z-scores'!$C$2:$UD$20,18,FALSE)&gt;2,HLOOKUP($A1150,'Z-scores'!$C$2:$UD$20,18,FALSE)&lt;-2),"",'Total-corrected counts'!T1150),"")</f>
        <v/>
      </c>
      <c r="U1150" t="str">
        <f>IFERROR(IF(OR(HLOOKUP($A1150,'Z-scores'!$C$2:$UD$20,19,FALSE)&gt;2,HLOOKUP($A1150,'Z-scores'!$C$2:$UD$20,19,FALSE)&lt;-2),"",'Total-corrected counts'!U1150),"")</f>
        <v/>
      </c>
      <c r="V1150">
        <f t="shared" si="68"/>
        <v>1</v>
      </c>
      <c r="W1150" t="str">
        <f t="shared" si="69"/>
        <v/>
      </c>
      <c r="X1150" t="str">
        <f t="shared" si="70"/>
        <v/>
      </c>
      <c r="Y1150" t="str">
        <f t="shared" si="71"/>
        <v/>
      </c>
    </row>
    <row r="1151" spans="1:25" x14ac:dyDescent="0.25">
      <c r="A1151">
        <v>10693</v>
      </c>
      <c r="B1151" t="s">
        <v>1194</v>
      </c>
      <c r="C1151">
        <v>44400</v>
      </c>
      <c r="D1151">
        <v>843</v>
      </c>
      <c r="E1151" t="str">
        <f>IFERROR(IF(OR(HLOOKUP($A1151,'Z-scores'!$C$2:$UD$20,3,FALSE)&gt;2,HLOOKUP(A1151,'Z-scores'!$C$2:$UD$20,3,FALSE)&lt;-2),"",'Total-corrected counts'!E1151),"")</f>
        <v/>
      </c>
      <c r="F1151" t="str">
        <f>IFERROR(IF(OR(HLOOKUP($A1151,'Z-scores'!$C$2:$UD$20,4,FALSE)&gt;2,HLOOKUP($A1151,'Z-scores'!$C$2:$UD$20,4,FALSE)&lt;-2),"",'Total-corrected counts'!F1151),"")</f>
        <v/>
      </c>
      <c r="G1151" t="str">
        <f>IFERROR(IF(OR(HLOOKUP($A1151,'Z-scores'!$C$2:$UD$20,5,FALSE)&gt;2,HLOOKUP($A1151,'Z-scores'!$C$2:$UD$20,5,FALSE)&lt;-2),"",'Total-corrected counts'!G1151),"")</f>
        <v/>
      </c>
      <c r="H1151" t="str">
        <f>IFERROR(IF(OR(HLOOKUP($A1151,'Z-scores'!$C$2:$UD$20,6,FALSE)&gt;2,HLOOKUP($A1151,'Z-scores'!$C$2:$UD$20,6,FALSE)&lt;-2),"",'Total-corrected counts'!H1151),"")</f>
        <v/>
      </c>
      <c r="I1151" t="str">
        <f>IFERROR(IF(OR(HLOOKUP($A1151,'Z-scores'!$C$2:$UD$20,7,FALSE)&gt;2,HLOOKUP($A1151,'Z-scores'!$C$2:$UD$20,7,FALSE)&lt;-2),"",'Total-corrected counts'!I1151),"")</f>
        <v/>
      </c>
      <c r="J1151" t="str">
        <f>IFERROR(IF(OR(HLOOKUP($A1151,'Z-scores'!$C$2:$UD$20,8,FALSE)&gt;2,HLOOKUP($A1151,'Z-scores'!$C$2:$UD$20,8,FALSE)&lt;-2),"",'Total-corrected counts'!J1151),"")</f>
        <v/>
      </c>
      <c r="K1151" t="str">
        <f>IFERROR(IF(OR(HLOOKUP($A1151,'Z-scores'!$C$2:$UD$20,9,FALSE)&gt;2,HLOOKUP($A1151,'Z-scores'!$C$2:$UD$20,9,FALSE)&lt;-2),"",'Total-corrected counts'!K1151),"")</f>
        <v/>
      </c>
      <c r="L1151" t="str">
        <f>IFERROR(IF(OR(HLOOKUP($A1151,'Z-scores'!$C$2:$UD$20,10,FALSE)&gt;2,HLOOKUP($A1151,'Z-scores'!$C$2:$UD$20,10,FALSE)&lt;-2),"",'Total-corrected counts'!L1151),"")</f>
        <v/>
      </c>
      <c r="M1151" t="str">
        <f>IFERROR(IF(OR(HLOOKUP($A1151,'Z-scores'!$C$2:$UD$20,11,FALSE)&gt;2,HLOOKUP($A1151,'Z-scores'!$C$2:$UD$20,11,FALSE)&lt;-2),"",'Total-corrected counts'!M1151),"")</f>
        <v/>
      </c>
      <c r="N1151" t="str">
        <f>IFERROR(IF(OR(HLOOKUP($A1151,'Z-scores'!$C$2:$UD$20,12,FALSE)&gt;2,HLOOKUP($A1151,'Z-scores'!$C$2:$UD$20,12,FALSE)&lt;-2),"",'Total-corrected counts'!N1151),"")</f>
        <v/>
      </c>
      <c r="O1151" t="str">
        <f>IFERROR(IF(OR(HLOOKUP($A1151,'Z-scores'!$C$2:$UD$20,13,FALSE)&gt;2,HLOOKUP($A1151,'Z-scores'!$C$2:$UD$20,13,FALSE)&lt;-2),"",'Total-corrected counts'!O1151),"")</f>
        <v/>
      </c>
      <c r="P1151" t="str">
        <f>IFERROR(IF(OR(HLOOKUP($A1151,'Z-scores'!$C$2:$UD$20,14,FALSE)&gt;2,HLOOKUP($A1151,'Z-scores'!$C$2:$UD$20,14,FALSE)&lt;-2),"",'Total-corrected counts'!P1151),"")</f>
        <v/>
      </c>
      <c r="Q1151" t="str">
        <f>IFERROR(IF(OR(HLOOKUP($A1151,'Z-scores'!$C$2:$UD$20,15,FALSE)&gt;2,HLOOKUP($A1151,'Z-scores'!$C$2:$UD$20,15,FALSE)&lt;-2),"",'Total-corrected counts'!Q1151),"")</f>
        <v/>
      </c>
      <c r="R1151" t="str">
        <f>IFERROR(IF(OR(HLOOKUP($A1151,'Z-scores'!$C$2:$UD$20,16,FALSE)&gt;2,HLOOKUP($A1151,'Z-scores'!$C$2:$UD$20,16,FALSE)&lt;-2),"",'Total-corrected counts'!R1151),"")</f>
        <v/>
      </c>
      <c r="S1151" t="str">
        <f>IFERROR(IF(OR(HLOOKUP($A1151,'Z-scores'!$C$2:$UD$20,17,FALSE)&gt;2,HLOOKUP($A1151,'Z-scores'!$C$2:$UD$20,17,FALSE)&lt;-2),"",'Total-corrected counts'!S1151),"")</f>
        <v/>
      </c>
      <c r="T1151" t="str">
        <f>IFERROR(IF(OR(HLOOKUP($A1151,'Z-scores'!$C$2:$UD$20,18,FALSE)&gt;2,HLOOKUP($A1151,'Z-scores'!$C$2:$UD$20,18,FALSE)&lt;-2),"",'Total-corrected counts'!T1151),"")</f>
        <v/>
      </c>
      <c r="U1151" t="str">
        <f>IFERROR(IF(OR(HLOOKUP($A1151,'Z-scores'!$C$2:$UD$20,19,FALSE)&gt;2,HLOOKUP($A1151,'Z-scores'!$C$2:$UD$20,19,FALSE)&lt;-2),"",'Total-corrected counts'!U1151),"")</f>
        <v/>
      </c>
      <c r="V1151">
        <f t="shared" si="68"/>
        <v>1</v>
      </c>
      <c r="W1151" t="str">
        <f t="shared" si="69"/>
        <v/>
      </c>
      <c r="X1151" t="str">
        <f t="shared" si="70"/>
        <v/>
      </c>
      <c r="Y1151" t="str">
        <f t="shared" si="71"/>
        <v/>
      </c>
    </row>
    <row r="1152" spans="1:25" x14ac:dyDescent="0.25">
      <c r="A1152">
        <v>10694</v>
      </c>
      <c r="B1152" t="s">
        <v>1195</v>
      </c>
      <c r="C1152">
        <v>44500</v>
      </c>
      <c r="D1152">
        <v>843</v>
      </c>
      <c r="E1152" t="str">
        <f>IFERROR(IF(OR(HLOOKUP($A1152,'Z-scores'!$C$2:$UD$20,3,FALSE)&gt;2,HLOOKUP(A1152,'Z-scores'!$C$2:$UD$20,3,FALSE)&lt;-2),"",'Total-corrected counts'!E1152),"")</f>
        <v/>
      </c>
      <c r="F1152" t="str">
        <f>IFERROR(IF(OR(HLOOKUP($A1152,'Z-scores'!$C$2:$UD$20,4,FALSE)&gt;2,HLOOKUP($A1152,'Z-scores'!$C$2:$UD$20,4,FALSE)&lt;-2),"",'Total-corrected counts'!F1152),"")</f>
        <v/>
      </c>
      <c r="G1152" t="str">
        <f>IFERROR(IF(OR(HLOOKUP($A1152,'Z-scores'!$C$2:$UD$20,5,FALSE)&gt;2,HLOOKUP($A1152,'Z-scores'!$C$2:$UD$20,5,FALSE)&lt;-2),"",'Total-corrected counts'!G1152),"")</f>
        <v/>
      </c>
      <c r="H1152" t="str">
        <f>IFERROR(IF(OR(HLOOKUP($A1152,'Z-scores'!$C$2:$UD$20,6,FALSE)&gt;2,HLOOKUP($A1152,'Z-scores'!$C$2:$UD$20,6,FALSE)&lt;-2),"",'Total-corrected counts'!H1152),"")</f>
        <v/>
      </c>
      <c r="I1152" t="str">
        <f>IFERROR(IF(OR(HLOOKUP($A1152,'Z-scores'!$C$2:$UD$20,7,FALSE)&gt;2,HLOOKUP($A1152,'Z-scores'!$C$2:$UD$20,7,FALSE)&lt;-2),"",'Total-corrected counts'!I1152),"")</f>
        <v/>
      </c>
      <c r="J1152" t="str">
        <f>IFERROR(IF(OR(HLOOKUP($A1152,'Z-scores'!$C$2:$UD$20,8,FALSE)&gt;2,HLOOKUP($A1152,'Z-scores'!$C$2:$UD$20,8,FALSE)&lt;-2),"",'Total-corrected counts'!J1152),"")</f>
        <v/>
      </c>
      <c r="K1152" t="str">
        <f>IFERROR(IF(OR(HLOOKUP($A1152,'Z-scores'!$C$2:$UD$20,9,FALSE)&gt;2,HLOOKUP($A1152,'Z-scores'!$C$2:$UD$20,9,FALSE)&lt;-2),"",'Total-corrected counts'!K1152),"")</f>
        <v/>
      </c>
      <c r="L1152" t="str">
        <f>IFERROR(IF(OR(HLOOKUP($A1152,'Z-scores'!$C$2:$UD$20,10,FALSE)&gt;2,HLOOKUP($A1152,'Z-scores'!$C$2:$UD$20,10,FALSE)&lt;-2),"",'Total-corrected counts'!L1152),"")</f>
        <v/>
      </c>
      <c r="M1152" t="str">
        <f>IFERROR(IF(OR(HLOOKUP($A1152,'Z-scores'!$C$2:$UD$20,11,FALSE)&gt;2,HLOOKUP($A1152,'Z-scores'!$C$2:$UD$20,11,FALSE)&lt;-2),"",'Total-corrected counts'!M1152),"")</f>
        <v/>
      </c>
      <c r="N1152" t="str">
        <f>IFERROR(IF(OR(HLOOKUP($A1152,'Z-scores'!$C$2:$UD$20,12,FALSE)&gt;2,HLOOKUP($A1152,'Z-scores'!$C$2:$UD$20,12,FALSE)&lt;-2),"",'Total-corrected counts'!N1152),"")</f>
        <v/>
      </c>
      <c r="O1152" t="str">
        <f>IFERROR(IF(OR(HLOOKUP($A1152,'Z-scores'!$C$2:$UD$20,13,FALSE)&gt;2,HLOOKUP($A1152,'Z-scores'!$C$2:$UD$20,13,FALSE)&lt;-2),"",'Total-corrected counts'!O1152),"")</f>
        <v/>
      </c>
      <c r="P1152" t="str">
        <f>IFERROR(IF(OR(HLOOKUP($A1152,'Z-scores'!$C$2:$UD$20,14,FALSE)&gt;2,HLOOKUP($A1152,'Z-scores'!$C$2:$UD$20,14,FALSE)&lt;-2),"",'Total-corrected counts'!P1152),"")</f>
        <v/>
      </c>
      <c r="Q1152" t="str">
        <f>IFERROR(IF(OR(HLOOKUP($A1152,'Z-scores'!$C$2:$UD$20,15,FALSE)&gt;2,HLOOKUP($A1152,'Z-scores'!$C$2:$UD$20,15,FALSE)&lt;-2),"",'Total-corrected counts'!Q1152),"")</f>
        <v/>
      </c>
      <c r="R1152" t="str">
        <f>IFERROR(IF(OR(HLOOKUP($A1152,'Z-scores'!$C$2:$UD$20,16,FALSE)&gt;2,HLOOKUP($A1152,'Z-scores'!$C$2:$UD$20,16,FALSE)&lt;-2),"",'Total-corrected counts'!R1152),"")</f>
        <v/>
      </c>
      <c r="S1152" t="str">
        <f>IFERROR(IF(OR(HLOOKUP($A1152,'Z-scores'!$C$2:$UD$20,17,FALSE)&gt;2,HLOOKUP($A1152,'Z-scores'!$C$2:$UD$20,17,FALSE)&lt;-2),"",'Total-corrected counts'!S1152),"")</f>
        <v/>
      </c>
      <c r="T1152" t="str">
        <f>IFERROR(IF(OR(HLOOKUP($A1152,'Z-scores'!$C$2:$UD$20,18,FALSE)&gt;2,HLOOKUP($A1152,'Z-scores'!$C$2:$UD$20,18,FALSE)&lt;-2),"",'Total-corrected counts'!T1152),"")</f>
        <v/>
      </c>
      <c r="U1152" t="str">
        <f>IFERROR(IF(OR(HLOOKUP($A1152,'Z-scores'!$C$2:$UD$20,19,FALSE)&gt;2,HLOOKUP($A1152,'Z-scores'!$C$2:$UD$20,19,FALSE)&lt;-2),"",'Total-corrected counts'!U1152),"")</f>
        <v/>
      </c>
      <c r="V1152">
        <f t="shared" si="68"/>
        <v>1</v>
      </c>
      <c r="W1152" t="str">
        <f t="shared" si="69"/>
        <v/>
      </c>
      <c r="X1152" t="str">
        <f t="shared" si="70"/>
        <v/>
      </c>
      <c r="Y1152" t="str">
        <f t="shared" si="71"/>
        <v/>
      </c>
    </row>
    <row r="1153" spans="1:25" x14ac:dyDescent="0.25">
      <c r="A1153">
        <v>10695</v>
      </c>
      <c r="B1153" t="s">
        <v>1196</v>
      </c>
      <c r="C1153">
        <v>44600</v>
      </c>
      <c r="D1153">
        <v>843</v>
      </c>
      <c r="E1153" t="str">
        <f>IFERROR(IF(OR(HLOOKUP($A1153,'Z-scores'!$C$2:$UD$20,3,FALSE)&gt;2,HLOOKUP(A1153,'Z-scores'!$C$2:$UD$20,3,FALSE)&lt;-2),"",'Total-corrected counts'!E1153),"")</f>
        <v/>
      </c>
      <c r="F1153" t="str">
        <f>IFERROR(IF(OR(HLOOKUP($A1153,'Z-scores'!$C$2:$UD$20,4,FALSE)&gt;2,HLOOKUP($A1153,'Z-scores'!$C$2:$UD$20,4,FALSE)&lt;-2),"",'Total-corrected counts'!F1153),"")</f>
        <v/>
      </c>
      <c r="G1153" t="str">
        <f>IFERROR(IF(OR(HLOOKUP($A1153,'Z-scores'!$C$2:$UD$20,5,FALSE)&gt;2,HLOOKUP($A1153,'Z-scores'!$C$2:$UD$20,5,FALSE)&lt;-2),"",'Total-corrected counts'!G1153),"")</f>
        <v/>
      </c>
      <c r="H1153" t="str">
        <f>IFERROR(IF(OR(HLOOKUP($A1153,'Z-scores'!$C$2:$UD$20,6,FALSE)&gt;2,HLOOKUP($A1153,'Z-scores'!$C$2:$UD$20,6,FALSE)&lt;-2),"",'Total-corrected counts'!H1153),"")</f>
        <v/>
      </c>
      <c r="I1153" t="str">
        <f>IFERROR(IF(OR(HLOOKUP($A1153,'Z-scores'!$C$2:$UD$20,7,FALSE)&gt;2,HLOOKUP($A1153,'Z-scores'!$C$2:$UD$20,7,FALSE)&lt;-2),"",'Total-corrected counts'!I1153),"")</f>
        <v/>
      </c>
      <c r="J1153" t="str">
        <f>IFERROR(IF(OR(HLOOKUP($A1153,'Z-scores'!$C$2:$UD$20,8,FALSE)&gt;2,HLOOKUP($A1153,'Z-scores'!$C$2:$UD$20,8,FALSE)&lt;-2),"",'Total-corrected counts'!J1153),"")</f>
        <v/>
      </c>
      <c r="K1153" t="str">
        <f>IFERROR(IF(OR(HLOOKUP($A1153,'Z-scores'!$C$2:$UD$20,9,FALSE)&gt;2,HLOOKUP($A1153,'Z-scores'!$C$2:$UD$20,9,FALSE)&lt;-2),"",'Total-corrected counts'!K1153),"")</f>
        <v/>
      </c>
      <c r="L1153" t="str">
        <f>IFERROR(IF(OR(HLOOKUP($A1153,'Z-scores'!$C$2:$UD$20,10,FALSE)&gt;2,HLOOKUP($A1153,'Z-scores'!$C$2:$UD$20,10,FALSE)&lt;-2),"",'Total-corrected counts'!L1153),"")</f>
        <v/>
      </c>
      <c r="M1153" t="str">
        <f>IFERROR(IF(OR(HLOOKUP($A1153,'Z-scores'!$C$2:$UD$20,11,FALSE)&gt;2,HLOOKUP($A1153,'Z-scores'!$C$2:$UD$20,11,FALSE)&lt;-2),"",'Total-corrected counts'!M1153),"")</f>
        <v/>
      </c>
      <c r="N1153" t="str">
        <f>IFERROR(IF(OR(HLOOKUP($A1153,'Z-scores'!$C$2:$UD$20,12,FALSE)&gt;2,HLOOKUP($A1153,'Z-scores'!$C$2:$UD$20,12,FALSE)&lt;-2),"",'Total-corrected counts'!N1153),"")</f>
        <v/>
      </c>
      <c r="O1153" t="str">
        <f>IFERROR(IF(OR(HLOOKUP($A1153,'Z-scores'!$C$2:$UD$20,13,FALSE)&gt;2,HLOOKUP($A1153,'Z-scores'!$C$2:$UD$20,13,FALSE)&lt;-2),"",'Total-corrected counts'!O1153),"")</f>
        <v/>
      </c>
      <c r="P1153" t="str">
        <f>IFERROR(IF(OR(HLOOKUP($A1153,'Z-scores'!$C$2:$UD$20,14,FALSE)&gt;2,HLOOKUP($A1153,'Z-scores'!$C$2:$UD$20,14,FALSE)&lt;-2),"",'Total-corrected counts'!P1153),"")</f>
        <v/>
      </c>
      <c r="Q1153" t="str">
        <f>IFERROR(IF(OR(HLOOKUP($A1153,'Z-scores'!$C$2:$UD$20,15,FALSE)&gt;2,HLOOKUP($A1153,'Z-scores'!$C$2:$UD$20,15,FALSE)&lt;-2),"",'Total-corrected counts'!Q1153),"")</f>
        <v/>
      </c>
      <c r="R1153" t="str">
        <f>IFERROR(IF(OR(HLOOKUP($A1153,'Z-scores'!$C$2:$UD$20,16,FALSE)&gt;2,HLOOKUP($A1153,'Z-scores'!$C$2:$UD$20,16,FALSE)&lt;-2),"",'Total-corrected counts'!R1153),"")</f>
        <v/>
      </c>
      <c r="S1153" t="str">
        <f>IFERROR(IF(OR(HLOOKUP($A1153,'Z-scores'!$C$2:$UD$20,17,FALSE)&gt;2,HLOOKUP($A1153,'Z-scores'!$C$2:$UD$20,17,FALSE)&lt;-2),"",'Total-corrected counts'!S1153),"")</f>
        <v/>
      </c>
      <c r="T1153" t="str">
        <f>IFERROR(IF(OR(HLOOKUP($A1153,'Z-scores'!$C$2:$UD$20,18,FALSE)&gt;2,HLOOKUP($A1153,'Z-scores'!$C$2:$UD$20,18,FALSE)&lt;-2),"",'Total-corrected counts'!T1153),"")</f>
        <v/>
      </c>
      <c r="U1153" t="str">
        <f>IFERROR(IF(OR(HLOOKUP($A1153,'Z-scores'!$C$2:$UD$20,19,FALSE)&gt;2,HLOOKUP($A1153,'Z-scores'!$C$2:$UD$20,19,FALSE)&lt;-2),"",'Total-corrected counts'!U1153),"")</f>
        <v/>
      </c>
      <c r="V1153">
        <f t="shared" si="68"/>
        <v>1</v>
      </c>
      <c r="W1153" t="str">
        <f t="shared" si="69"/>
        <v/>
      </c>
      <c r="X1153" t="str">
        <f t="shared" si="70"/>
        <v/>
      </c>
      <c r="Y1153" t="str">
        <f t="shared" si="71"/>
        <v/>
      </c>
    </row>
    <row r="1154" spans="1:25" x14ac:dyDescent="0.25">
      <c r="A1154">
        <v>10696</v>
      </c>
      <c r="B1154" t="s">
        <v>1197</v>
      </c>
      <c r="C1154">
        <v>44800</v>
      </c>
      <c r="D1154">
        <v>1037</v>
      </c>
      <c r="E1154" t="str">
        <f>IFERROR(IF(OR(HLOOKUP($A1154,'Z-scores'!$C$2:$UD$20,3,FALSE)&gt;2,HLOOKUP(A1154,'Z-scores'!$C$2:$UD$20,3,FALSE)&lt;-2),"",'Total-corrected counts'!E1154),"")</f>
        <v/>
      </c>
      <c r="F1154" t="str">
        <f>IFERROR(IF(OR(HLOOKUP($A1154,'Z-scores'!$C$2:$UD$20,4,FALSE)&gt;2,HLOOKUP($A1154,'Z-scores'!$C$2:$UD$20,4,FALSE)&lt;-2),"",'Total-corrected counts'!F1154),"")</f>
        <v/>
      </c>
      <c r="G1154" t="str">
        <f>IFERROR(IF(OR(HLOOKUP($A1154,'Z-scores'!$C$2:$UD$20,5,FALSE)&gt;2,HLOOKUP($A1154,'Z-scores'!$C$2:$UD$20,5,FALSE)&lt;-2),"",'Total-corrected counts'!G1154),"")</f>
        <v/>
      </c>
      <c r="H1154" t="str">
        <f>IFERROR(IF(OR(HLOOKUP($A1154,'Z-scores'!$C$2:$UD$20,6,FALSE)&gt;2,HLOOKUP($A1154,'Z-scores'!$C$2:$UD$20,6,FALSE)&lt;-2),"",'Total-corrected counts'!H1154),"")</f>
        <v/>
      </c>
      <c r="I1154" t="str">
        <f>IFERROR(IF(OR(HLOOKUP($A1154,'Z-scores'!$C$2:$UD$20,7,FALSE)&gt;2,HLOOKUP($A1154,'Z-scores'!$C$2:$UD$20,7,FALSE)&lt;-2),"",'Total-corrected counts'!I1154),"")</f>
        <v/>
      </c>
      <c r="J1154" t="str">
        <f>IFERROR(IF(OR(HLOOKUP($A1154,'Z-scores'!$C$2:$UD$20,8,FALSE)&gt;2,HLOOKUP($A1154,'Z-scores'!$C$2:$UD$20,8,FALSE)&lt;-2),"",'Total-corrected counts'!J1154),"")</f>
        <v/>
      </c>
      <c r="K1154" t="str">
        <f>IFERROR(IF(OR(HLOOKUP($A1154,'Z-scores'!$C$2:$UD$20,9,FALSE)&gt;2,HLOOKUP($A1154,'Z-scores'!$C$2:$UD$20,9,FALSE)&lt;-2),"",'Total-corrected counts'!K1154),"")</f>
        <v/>
      </c>
      <c r="L1154" t="str">
        <f>IFERROR(IF(OR(HLOOKUP($A1154,'Z-scores'!$C$2:$UD$20,10,FALSE)&gt;2,HLOOKUP($A1154,'Z-scores'!$C$2:$UD$20,10,FALSE)&lt;-2),"",'Total-corrected counts'!L1154),"")</f>
        <v/>
      </c>
      <c r="M1154" t="str">
        <f>IFERROR(IF(OR(HLOOKUP($A1154,'Z-scores'!$C$2:$UD$20,11,FALSE)&gt;2,HLOOKUP($A1154,'Z-scores'!$C$2:$UD$20,11,FALSE)&lt;-2),"",'Total-corrected counts'!M1154),"")</f>
        <v/>
      </c>
      <c r="N1154" t="str">
        <f>IFERROR(IF(OR(HLOOKUP($A1154,'Z-scores'!$C$2:$UD$20,12,FALSE)&gt;2,HLOOKUP($A1154,'Z-scores'!$C$2:$UD$20,12,FALSE)&lt;-2),"",'Total-corrected counts'!N1154),"")</f>
        <v/>
      </c>
      <c r="O1154" t="str">
        <f>IFERROR(IF(OR(HLOOKUP($A1154,'Z-scores'!$C$2:$UD$20,13,FALSE)&gt;2,HLOOKUP($A1154,'Z-scores'!$C$2:$UD$20,13,FALSE)&lt;-2),"",'Total-corrected counts'!O1154),"")</f>
        <v/>
      </c>
      <c r="P1154" t="str">
        <f>IFERROR(IF(OR(HLOOKUP($A1154,'Z-scores'!$C$2:$UD$20,14,FALSE)&gt;2,HLOOKUP($A1154,'Z-scores'!$C$2:$UD$20,14,FALSE)&lt;-2),"",'Total-corrected counts'!P1154),"")</f>
        <v/>
      </c>
      <c r="Q1154" t="str">
        <f>IFERROR(IF(OR(HLOOKUP($A1154,'Z-scores'!$C$2:$UD$20,15,FALSE)&gt;2,HLOOKUP($A1154,'Z-scores'!$C$2:$UD$20,15,FALSE)&lt;-2),"",'Total-corrected counts'!Q1154),"")</f>
        <v/>
      </c>
      <c r="R1154" t="str">
        <f>IFERROR(IF(OR(HLOOKUP($A1154,'Z-scores'!$C$2:$UD$20,16,FALSE)&gt;2,HLOOKUP($A1154,'Z-scores'!$C$2:$UD$20,16,FALSE)&lt;-2),"",'Total-corrected counts'!R1154),"")</f>
        <v/>
      </c>
      <c r="S1154" t="str">
        <f>IFERROR(IF(OR(HLOOKUP($A1154,'Z-scores'!$C$2:$UD$20,17,FALSE)&gt;2,HLOOKUP($A1154,'Z-scores'!$C$2:$UD$20,17,FALSE)&lt;-2),"",'Total-corrected counts'!S1154),"")</f>
        <v/>
      </c>
      <c r="T1154" t="str">
        <f>IFERROR(IF(OR(HLOOKUP($A1154,'Z-scores'!$C$2:$UD$20,18,FALSE)&gt;2,HLOOKUP($A1154,'Z-scores'!$C$2:$UD$20,18,FALSE)&lt;-2),"",'Total-corrected counts'!T1154),"")</f>
        <v/>
      </c>
      <c r="U1154" t="str">
        <f>IFERROR(IF(OR(HLOOKUP($A1154,'Z-scores'!$C$2:$UD$20,19,FALSE)&gt;2,HLOOKUP($A1154,'Z-scores'!$C$2:$UD$20,19,FALSE)&lt;-2),"",'Total-corrected counts'!U1154),"")</f>
        <v/>
      </c>
      <c r="V1154">
        <f t="shared" si="68"/>
        <v>1</v>
      </c>
      <c r="W1154" t="str">
        <f t="shared" si="69"/>
        <v/>
      </c>
      <c r="X1154" t="str">
        <f t="shared" si="70"/>
        <v/>
      </c>
      <c r="Y1154" t="str">
        <f t="shared" si="71"/>
        <v/>
      </c>
    </row>
    <row r="1155" spans="1:25" x14ac:dyDescent="0.25">
      <c r="A1155">
        <v>10697</v>
      </c>
      <c r="B1155" t="s">
        <v>1198</v>
      </c>
      <c r="C1155">
        <v>44900</v>
      </c>
      <c r="D1155">
        <v>1037</v>
      </c>
      <c r="E1155" t="str">
        <f>IFERROR(IF(OR(HLOOKUP($A1155,'Z-scores'!$C$2:$UD$20,3,FALSE)&gt;2,HLOOKUP(A1155,'Z-scores'!$C$2:$UD$20,3,FALSE)&lt;-2),"",'Total-corrected counts'!E1155),"")</f>
        <v/>
      </c>
      <c r="F1155" t="str">
        <f>IFERROR(IF(OR(HLOOKUP($A1155,'Z-scores'!$C$2:$UD$20,4,FALSE)&gt;2,HLOOKUP($A1155,'Z-scores'!$C$2:$UD$20,4,FALSE)&lt;-2),"",'Total-corrected counts'!F1155),"")</f>
        <v/>
      </c>
      <c r="G1155" t="str">
        <f>IFERROR(IF(OR(HLOOKUP($A1155,'Z-scores'!$C$2:$UD$20,5,FALSE)&gt;2,HLOOKUP($A1155,'Z-scores'!$C$2:$UD$20,5,FALSE)&lt;-2),"",'Total-corrected counts'!G1155),"")</f>
        <v/>
      </c>
      <c r="H1155" t="str">
        <f>IFERROR(IF(OR(HLOOKUP($A1155,'Z-scores'!$C$2:$UD$20,6,FALSE)&gt;2,HLOOKUP($A1155,'Z-scores'!$C$2:$UD$20,6,FALSE)&lt;-2),"",'Total-corrected counts'!H1155),"")</f>
        <v/>
      </c>
      <c r="I1155" t="str">
        <f>IFERROR(IF(OR(HLOOKUP($A1155,'Z-scores'!$C$2:$UD$20,7,FALSE)&gt;2,HLOOKUP($A1155,'Z-scores'!$C$2:$UD$20,7,FALSE)&lt;-2),"",'Total-corrected counts'!I1155),"")</f>
        <v/>
      </c>
      <c r="J1155" t="str">
        <f>IFERROR(IF(OR(HLOOKUP($A1155,'Z-scores'!$C$2:$UD$20,8,FALSE)&gt;2,HLOOKUP($A1155,'Z-scores'!$C$2:$UD$20,8,FALSE)&lt;-2),"",'Total-corrected counts'!J1155),"")</f>
        <v/>
      </c>
      <c r="K1155" t="str">
        <f>IFERROR(IF(OR(HLOOKUP($A1155,'Z-scores'!$C$2:$UD$20,9,FALSE)&gt;2,HLOOKUP($A1155,'Z-scores'!$C$2:$UD$20,9,FALSE)&lt;-2),"",'Total-corrected counts'!K1155),"")</f>
        <v/>
      </c>
      <c r="L1155" t="str">
        <f>IFERROR(IF(OR(HLOOKUP($A1155,'Z-scores'!$C$2:$UD$20,10,FALSE)&gt;2,HLOOKUP($A1155,'Z-scores'!$C$2:$UD$20,10,FALSE)&lt;-2),"",'Total-corrected counts'!L1155),"")</f>
        <v/>
      </c>
      <c r="M1155" t="str">
        <f>IFERROR(IF(OR(HLOOKUP($A1155,'Z-scores'!$C$2:$UD$20,11,FALSE)&gt;2,HLOOKUP($A1155,'Z-scores'!$C$2:$UD$20,11,FALSE)&lt;-2),"",'Total-corrected counts'!M1155),"")</f>
        <v/>
      </c>
      <c r="N1155" t="str">
        <f>IFERROR(IF(OR(HLOOKUP($A1155,'Z-scores'!$C$2:$UD$20,12,FALSE)&gt;2,HLOOKUP($A1155,'Z-scores'!$C$2:$UD$20,12,FALSE)&lt;-2),"",'Total-corrected counts'!N1155),"")</f>
        <v/>
      </c>
      <c r="O1155" t="str">
        <f>IFERROR(IF(OR(HLOOKUP($A1155,'Z-scores'!$C$2:$UD$20,13,FALSE)&gt;2,HLOOKUP($A1155,'Z-scores'!$C$2:$UD$20,13,FALSE)&lt;-2),"",'Total-corrected counts'!O1155),"")</f>
        <v/>
      </c>
      <c r="P1155" t="str">
        <f>IFERROR(IF(OR(HLOOKUP($A1155,'Z-scores'!$C$2:$UD$20,14,FALSE)&gt;2,HLOOKUP($A1155,'Z-scores'!$C$2:$UD$20,14,FALSE)&lt;-2),"",'Total-corrected counts'!P1155),"")</f>
        <v/>
      </c>
      <c r="Q1155" t="str">
        <f>IFERROR(IF(OR(HLOOKUP($A1155,'Z-scores'!$C$2:$UD$20,15,FALSE)&gt;2,HLOOKUP($A1155,'Z-scores'!$C$2:$UD$20,15,FALSE)&lt;-2),"",'Total-corrected counts'!Q1155),"")</f>
        <v/>
      </c>
      <c r="R1155" t="str">
        <f>IFERROR(IF(OR(HLOOKUP($A1155,'Z-scores'!$C$2:$UD$20,16,FALSE)&gt;2,HLOOKUP($A1155,'Z-scores'!$C$2:$UD$20,16,FALSE)&lt;-2),"",'Total-corrected counts'!R1155),"")</f>
        <v/>
      </c>
      <c r="S1155" t="str">
        <f>IFERROR(IF(OR(HLOOKUP($A1155,'Z-scores'!$C$2:$UD$20,17,FALSE)&gt;2,HLOOKUP($A1155,'Z-scores'!$C$2:$UD$20,17,FALSE)&lt;-2),"",'Total-corrected counts'!S1155),"")</f>
        <v/>
      </c>
      <c r="T1155" t="str">
        <f>IFERROR(IF(OR(HLOOKUP($A1155,'Z-scores'!$C$2:$UD$20,18,FALSE)&gt;2,HLOOKUP($A1155,'Z-scores'!$C$2:$UD$20,18,FALSE)&lt;-2),"",'Total-corrected counts'!T1155),"")</f>
        <v/>
      </c>
      <c r="U1155" t="str">
        <f>IFERROR(IF(OR(HLOOKUP($A1155,'Z-scores'!$C$2:$UD$20,19,FALSE)&gt;2,HLOOKUP($A1155,'Z-scores'!$C$2:$UD$20,19,FALSE)&lt;-2),"",'Total-corrected counts'!U1155),"")</f>
        <v/>
      </c>
      <c r="V1155">
        <f t="shared" si="68"/>
        <v>1</v>
      </c>
      <c r="W1155" t="str">
        <f t="shared" si="69"/>
        <v/>
      </c>
      <c r="X1155" t="str">
        <f t="shared" si="70"/>
        <v/>
      </c>
      <c r="Y1155" t="str">
        <f t="shared" si="71"/>
        <v/>
      </c>
    </row>
    <row r="1156" spans="1:25" x14ac:dyDescent="0.25">
      <c r="A1156">
        <v>10698</v>
      </c>
      <c r="B1156" t="s">
        <v>1199</v>
      </c>
      <c r="C1156">
        <v>45000</v>
      </c>
      <c r="D1156">
        <v>1037</v>
      </c>
      <c r="E1156" t="str">
        <f>IFERROR(IF(OR(HLOOKUP($A1156,'Z-scores'!$C$2:$UD$20,3,FALSE)&gt;2,HLOOKUP(A1156,'Z-scores'!$C$2:$UD$20,3,FALSE)&lt;-2),"",'Total-corrected counts'!E1156),"")</f>
        <v/>
      </c>
      <c r="F1156" t="str">
        <f>IFERROR(IF(OR(HLOOKUP($A1156,'Z-scores'!$C$2:$UD$20,4,FALSE)&gt;2,HLOOKUP($A1156,'Z-scores'!$C$2:$UD$20,4,FALSE)&lt;-2),"",'Total-corrected counts'!F1156),"")</f>
        <v/>
      </c>
      <c r="G1156" t="str">
        <f>IFERROR(IF(OR(HLOOKUP($A1156,'Z-scores'!$C$2:$UD$20,5,FALSE)&gt;2,HLOOKUP($A1156,'Z-scores'!$C$2:$UD$20,5,FALSE)&lt;-2),"",'Total-corrected counts'!G1156),"")</f>
        <v/>
      </c>
      <c r="H1156" t="str">
        <f>IFERROR(IF(OR(HLOOKUP($A1156,'Z-scores'!$C$2:$UD$20,6,FALSE)&gt;2,HLOOKUP($A1156,'Z-scores'!$C$2:$UD$20,6,FALSE)&lt;-2),"",'Total-corrected counts'!H1156),"")</f>
        <v/>
      </c>
      <c r="I1156" t="str">
        <f>IFERROR(IF(OR(HLOOKUP($A1156,'Z-scores'!$C$2:$UD$20,7,FALSE)&gt;2,HLOOKUP($A1156,'Z-scores'!$C$2:$UD$20,7,FALSE)&lt;-2),"",'Total-corrected counts'!I1156),"")</f>
        <v/>
      </c>
      <c r="J1156" t="str">
        <f>IFERROR(IF(OR(HLOOKUP($A1156,'Z-scores'!$C$2:$UD$20,8,FALSE)&gt;2,HLOOKUP($A1156,'Z-scores'!$C$2:$UD$20,8,FALSE)&lt;-2),"",'Total-corrected counts'!J1156),"")</f>
        <v/>
      </c>
      <c r="K1156" t="str">
        <f>IFERROR(IF(OR(HLOOKUP($A1156,'Z-scores'!$C$2:$UD$20,9,FALSE)&gt;2,HLOOKUP($A1156,'Z-scores'!$C$2:$UD$20,9,FALSE)&lt;-2),"",'Total-corrected counts'!K1156),"")</f>
        <v/>
      </c>
      <c r="L1156" t="str">
        <f>IFERROR(IF(OR(HLOOKUP($A1156,'Z-scores'!$C$2:$UD$20,10,FALSE)&gt;2,HLOOKUP($A1156,'Z-scores'!$C$2:$UD$20,10,FALSE)&lt;-2),"",'Total-corrected counts'!L1156),"")</f>
        <v/>
      </c>
      <c r="M1156" t="str">
        <f>IFERROR(IF(OR(HLOOKUP($A1156,'Z-scores'!$C$2:$UD$20,11,FALSE)&gt;2,HLOOKUP($A1156,'Z-scores'!$C$2:$UD$20,11,FALSE)&lt;-2),"",'Total-corrected counts'!M1156),"")</f>
        <v/>
      </c>
      <c r="N1156" t="str">
        <f>IFERROR(IF(OR(HLOOKUP($A1156,'Z-scores'!$C$2:$UD$20,12,FALSE)&gt;2,HLOOKUP($A1156,'Z-scores'!$C$2:$UD$20,12,FALSE)&lt;-2),"",'Total-corrected counts'!N1156),"")</f>
        <v/>
      </c>
      <c r="O1156" t="str">
        <f>IFERROR(IF(OR(HLOOKUP($A1156,'Z-scores'!$C$2:$UD$20,13,FALSE)&gt;2,HLOOKUP($A1156,'Z-scores'!$C$2:$UD$20,13,FALSE)&lt;-2),"",'Total-corrected counts'!O1156),"")</f>
        <v/>
      </c>
      <c r="P1156" t="str">
        <f>IFERROR(IF(OR(HLOOKUP($A1156,'Z-scores'!$C$2:$UD$20,14,FALSE)&gt;2,HLOOKUP($A1156,'Z-scores'!$C$2:$UD$20,14,FALSE)&lt;-2),"",'Total-corrected counts'!P1156),"")</f>
        <v/>
      </c>
      <c r="Q1156" t="str">
        <f>IFERROR(IF(OR(HLOOKUP($A1156,'Z-scores'!$C$2:$UD$20,15,FALSE)&gt;2,HLOOKUP($A1156,'Z-scores'!$C$2:$UD$20,15,FALSE)&lt;-2),"",'Total-corrected counts'!Q1156),"")</f>
        <v/>
      </c>
      <c r="R1156" t="str">
        <f>IFERROR(IF(OR(HLOOKUP($A1156,'Z-scores'!$C$2:$UD$20,16,FALSE)&gt;2,HLOOKUP($A1156,'Z-scores'!$C$2:$UD$20,16,FALSE)&lt;-2),"",'Total-corrected counts'!R1156),"")</f>
        <v/>
      </c>
      <c r="S1156" t="str">
        <f>IFERROR(IF(OR(HLOOKUP($A1156,'Z-scores'!$C$2:$UD$20,17,FALSE)&gt;2,HLOOKUP($A1156,'Z-scores'!$C$2:$UD$20,17,FALSE)&lt;-2),"",'Total-corrected counts'!S1156),"")</f>
        <v/>
      </c>
      <c r="T1156" t="str">
        <f>IFERROR(IF(OR(HLOOKUP($A1156,'Z-scores'!$C$2:$UD$20,18,FALSE)&gt;2,HLOOKUP($A1156,'Z-scores'!$C$2:$UD$20,18,FALSE)&lt;-2),"",'Total-corrected counts'!T1156),"")</f>
        <v/>
      </c>
      <c r="U1156" t="str">
        <f>IFERROR(IF(OR(HLOOKUP($A1156,'Z-scores'!$C$2:$UD$20,19,FALSE)&gt;2,HLOOKUP($A1156,'Z-scores'!$C$2:$UD$20,19,FALSE)&lt;-2),"",'Total-corrected counts'!U1156),"")</f>
        <v/>
      </c>
      <c r="V1156">
        <f t="shared" ref="V1156:V1219" si="72">IFERROR(IF(AND(X1156=0,Y1156=0),0,1),0)</f>
        <v>1</v>
      </c>
      <c r="W1156" t="str">
        <f t="shared" ref="W1156:W1244" si="73">IFERROR(_xlfn.T.TEST(E1156:M1156,N1156:U1156,2,2),"")</f>
        <v/>
      </c>
      <c r="X1156" t="str">
        <f t="shared" ref="X1156:X1219" si="74">IFERROR(AVERAGE(E1156:M1156),"")</f>
        <v/>
      </c>
      <c r="Y1156" t="str">
        <f t="shared" ref="Y1156:Y1219" si="75">IFERROR(AVERAGE(N1156:U1156),"")</f>
        <v/>
      </c>
    </row>
    <row r="1157" spans="1:25" x14ac:dyDescent="0.25">
      <c r="A1157">
        <v>10699</v>
      </c>
      <c r="B1157" t="s">
        <v>1200</v>
      </c>
      <c r="C1157">
        <v>45200</v>
      </c>
      <c r="D1157">
        <v>1084</v>
      </c>
      <c r="E1157" t="str">
        <f>IFERROR(IF(OR(HLOOKUP($A1157,'Z-scores'!$C$2:$UD$20,3,FALSE)&gt;2,HLOOKUP(A1157,'Z-scores'!$C$2:$UD$20,3,FALSE)&lt;-2),"",'Total-corrected counts'!E1157),"")</f>
        <v/>
      </c>
      <c r="F1157" t="str">
        <f>IFERROR(IF(OR(HLOOKUP($A1157,'Z-scores'!$C$2:$UD$20,4,FALSE)&gt;2,HLOOKUP($A1157,'Z-scores'!$C$2:$UD$20,4,FALSE)&lt;-2),"",'Total-corrected counts'!F1157),"")</f>
        <v/>
      </c>
      <c r="G1157" t="str">
        <f>IFERROR(IF(OR(HLOOKUP($A1157,'Z-scores'!$C$2:$UD$20,5,FALSE)&gt;2,HLOOKUP($A1157,'Z-scores'!$C$2:$UD$20,5,FALSE)&lt;-2),"",'Total-corrected counts'!G1157),"")</f>
        <v/>
      </c>
      <c r="H1157" t="str">
        <f>IFERROR(IF(OR(HLOOKUP($A1157,'Z-scores'!$C$2:$UD$20,6,FALSE)&gt;2,HLOOKUP($A1157,'Z-scores'!$C$2:$UD$20,6,FALSE)&lt;-2),"",'Total-corrected counts'!H1157),"")</f>
        <v/>
      </c>
      <c r="I1157" t="str">
        <f>IFERROR(IF(OR(HLOOKUP($A1157,'Z-scores'!$C$2:$UD$20,7,FALSE)&gt;2,HLOOKUP($A1157,'Z-scores'!$C$2:$UD$20,7,FALSE)&lt;-2),"",'Total-corrected counts'!I1157),"")</f>
        <v/>
      </c>
      <c r="J1157" t="str">
        <f>IFERROR(IF(OR(HLOOKUP($A1157,'Z-scores'!$C$2:$UD$20,8,FALSE)&gt;2,HLOOKUP($A1157,'Z-scores'!$C$2:$UD$20,8,FALSE)&lt;-2),"",'Total-corrected counts'!J1157),"")</f>
        <v/>
      </c>
      <c r="K1157" t="str">
        <f>IFERROR(IF(OR(HLOOKUP($A1157,'Z-scores'!$C$2:$UD$20,9,FALSE)&gt;2,HLOOKUP($A1157,'Z-scores'!$C$2:$UD$20,9,FALSE)&lt;-2),"",'Total-corrected counts'!K1157),"")</f>
        <v/>
      </c>
      <c r="L1157" t="str">
        <f>IFERROR(IF(OR(HLOOKUP($A1157,'Z-scores'!$C$2:$UD$20,10,FALSE)&gt;2,HLOOKUP($A1157,'Z-scores'!$C$2:$UD$20,10,FALSE)&lt;-2),"",'Total-corrected counts'!L1157),"")</f>
        <v/>
      </c>
      <c r="M1157" t="str">
        <f>IFERROR(IF(OR(HLOOKUP($A1157,'Z-scores'!$C$2:$UD$20,11,FALSE)&gt;2,HLOOKUP($A1157,'Z-scores'!$C$2:$UD$20,11,FALSE)&lt;-2),"",'Total-corrected counts'!M1157),"")</f>
        <v/>
      </c>
      <c r="N1157" t="str">
        <f>IFERROR(IF(OR(HLOOKUP($A1157,'Z-scores'!$C$2:$UD$20,12,FALSE)&gt;2,HLOOKUP($A1157,'Z-scores'!$C$2:$UD$20,12,FALSE)&lt;-2),"",'Total-corrected counts'!N1157),"")</f>
        <v/>
      </c>
      <c r="O1157" t="str">
        <f>IFERROR(IF(OR(HLOOKUP($A1157,'Z-scores'!$C$2:$UD$20,13,FALSE)&gt;2,HLOOKUP($A1157,'Z-scores'!$C$2:$UD$20,13,FALSE)&lt;-2),"",'Total-corrected counts'!O1157),"")</f>
        <v/>
      </c>
      <c r="P1157" t="str">
        <f>IFERROR(IF(OR(HLOOKUP($A1157,'Z-scores'!$C$2:$UD$20,14,FALSE)&gt;2,HLOOKUP($A1157,'Z-scores'!$C$2:$UD$20,14,FALSE)&lt;-2),"",'Total-corrected counts'!P1157),"")</f>
        <v/>
      </c>
      <c r="Q1157" t="str">
        <f>IFERROR(IF(OR(HLOOKUP($A1157,'Z-scores'!$C$2:$UD$20,15,FALSE)&gt;2,HLOOKUP($A1157,'Z-scores'!$C$2:$UD$20,15,FALSE)&lt;-2),"",'Total-corrected counts'!Q1157),"")</f>
        <v/>
      </c>
      <c r="R1157" t="str">
        <f>IFERROR(IF(OR(HLOOKUP($A1157,'Z-scores'!$C$2:$UD$20,16,FALSE)&gt;2,HLOOKUP($A1157,'Z-scores'!$C$2:$UD$20,16,FALSE)&lt;-2),"",'Total-corrected counts'!R1157),"")</f>
        <v/>
      </c>
      <c r="S1157" t="str">
        <f>IFERROR(IF(OR(HLOOKUP($A1157,'Z-scores'!$C$2:$UD$20,17,FALSE)&gt;2,HLOOKUP($A1157,'Z-scores'!$C$2:$UD$20,17,FALSE)&lt;-2),"",'Total-corrected counts'!S1157),"")</f>
        <v/>
      </c>
      <c r="T1157" t="str">
        <f>IFERROR(IF(OR(HLOOKUP($A1157,'Z-scores'!$C$2:$UD$20,18,FALSE)&gt;2,HLOOKUP($A1157,'Z-scores'!$C$2:$UD$20,18,FALSE)&lt;-2),"",'Total-corrected counts'!T1157),"")</f>
        <v/>
      </c>
      <c r="U1157" t="str">
        <f>IFERROR(IF(OR(HLOOKUP($A1157,'Z-scores'!$C$2:$UD$20,19,FALSE)&gt;2,HLOOKUP($A1157,'Z-scores'!$C$2:$UD$20,19,FALSE)&lt;-2),"",'Total-corrected counts'!U1157),"")</f>
        <v/>
      </c>
      <c r="V1157">
        <f t="shared" si="72"/>
        <v>1</v>
      </c>
      <c r="W1157" t="str">
        <f t="shared" si="73"/>
        <v/>
      </c>
      <c r="X1157" t="str">
        <f t="shared" si="74"/>
        <v/>
      </c>
      <c r="Y1157" t="str">
        <f t="shared" si="75"/>
        <v/>
      </c>
    </row>
    <row r="1158" spans="1:25" x14ac:dyDescent="0.25">
      <c r="A1158">
        <v>10700</v>
      </c>
      <c r="B1158" t="s">
        <v>1201</v>
      </c>
      <c r="C1158">
        <v>45300</v>
      </c>
      <c r="D1158">
        <v>1084</v>
      </c>
      <c r="E1158" t="str">
        <f>IFERROR(IF(OR(HLOOKUP($A1158,'Z-scores'!$C$2:$UD$20,3,FALSE)&gt;2,HLOOKUP(A1158,'Z-scores'!$C$2:$UD$20,3,FALSE)&lt;-2),"",'Total-corrected counts'!E1158),"")</f>
        <v/>
      </c>
      <c r="F1158" t="str">
        <f>IFERROR(IF(OR(HLOOKUP($A1158,'Z-scores'!$C$2:$UD$20,4,FALSE)&gt;2,HLOOKUP($A1158,'Z-scores'!$C$2:$UD$20,4,FALSE)&lt;-2),"",'Total-corrected counts'!F1158),"")</f>
        <v/>
      </c>
      <c r="G1158" t="str">
        <f>IFERROR(IF(OR(HLOOKUP($A1158,'Z-scores'!$C$2:$UD$20,5,FALSE)&gt;2,HLOOKUP($A1158,'Z-scores'!$C$2:$UD$20,5,FALSE)&lt;-2),"",'Total-corrected counts'!G1158),"")</f>
        <v/>
      </c>
      <c r="H1158" t="str">
        <f>IFERROR(IF(OR(HLOOKUP($A1158,'Z-scores'!$C$2:$UD$20,6,FALSE)&gt;2,HLOOKUP($A1158,'Z-scores'!$C$2:$UD$20,6,FALSE)&lt;-2),"",'Total-corrected counts'!H1158),"")</f>
        <v/>
      </c>
      <c r="I1158" t="str">
        <f>IFERROR(IF(OR(HLOOKUP($A1158,'Z-scores'!$C$2:$UD$20,7,FALSE)&gt;2,HLOOKUP($A1158,'Z-scores'!$C$2:$UD$20,7,FALSE)&lt;-2),"",'Total-corrected counts'!I1158),"")</f>
        <v/>
      </c>
      <c r="J1158" t="str">
        <f>IFERROR(IF(OR(HLOOKUP($A1158,'Z-scores'!$C$2:$UD$20,8,FALSE)&gt;2,HLOOKUP($A1158,'Z-scores'!$C$2:$UD$20,8,FALSE)&lt;-2),"",'Total-corrected counts'!J1158),"")</f>
        <v/>
      </c>
      <c r="K1158" t="str">
        <f>IFERROR(IF(OR(HLOOKUP($A1158,'Z-scores'!$C$2:$UD$20,9,FALSE)&gt;2,HLOOKUP($A1158,'Z-scores'!$C$2:$UD$20,9,FALSE)&lt;-2),"",'Total-corrected counts'!K1158),"")</f>
        <v/>
      </c>
      <c r="L1158" t="str">
        <f>IFERROR(IF(OR(HLOOKUP($A1158,'Z-scores'!$C$2:$UD$20,10,FALSE)&gt;2,HLOOKUP($A1158,'Z-scores'!$C$2:$UD$20,10,FALSE)&lt;-2),"",'Total-corrected counts'!L1158),"")</f>
        <v/>
      </c>
      <c r="M1158" t="str">
        <f>IFERROR(IF(OR(HLOOKUP($A1158,'Z-scores'!$C$2:$UD$20,11,FALSE)&gt;2,HLOOKUP($A1158,'Z-scores'!$C$2:$UD$20,11,FALSE)&lt;-2),"",'Total-corrected counts'!M1158),"")</f>
        <v/>
      </c>
      <c r="N1158" t="str">
        <f>IFERROR(IF(OR(HLOOKUP($A1158,'Z-scores'!$C$2:$UD$20,12,FALSE)&gt;2,HLOOKUP($A1158,'Z-scores'!$C$2:$UD$20,12,FALSE)&lt;-2),"",'Total-corrected counts'!N1158),"")</f>
        <v/>
      </c>
      <c r="O1158" t="str">
        <f>IFERROR(IF(OR(HLOOKUP($A1158,'Z-scores'!$C$2:$UD$20,13,FALSE)&gt;2,HLOOKUP($A1158,'Z-scores'!$C$2:$UD$20,13,FALSE)&lt;-2),"",'Total-corrected counts'!O1158),"")</f>
        <v/>
      </c>
      <c r="P1158" t="str">
        <f>IFERROR(IF(OR(HLOOKUP($A1158,'Z-scores'!$C$2:$UD$20,14,FALSE)&gt;2,HLOOKUP($A1158,'Z-scores'!$C$2:$UD$20,14,FALSE)&lt;-2),"",'Total-corrected counts'!P1158),"")</f>
        <v/>
      </c>
      <c r="Q1158" t="str">
        <f>IFERROR(IF(OR(HLOOKUP($A1158,'Z-scores'!$C$2:$UD$20,15,FALSE)&gt;2,HLOOKUP($A1158,'Z-scores'!$C$2:$UD$20,15,FALSE)&lt;-2),"",'Total-corrected counts'!Q1158),"")</f>
        <v/>
      </c>
      <c r="R1158" t="str">
        <f>IFERROR(IF(OR(HLOOKUP($A1158,'Z-scores'!$C$2:$UD$20,16,FALSE)&gt;2,HLOOKUP($A1158,'Z-scores'!$C$2:$UD$20,16,FALSE)&lt;-2),"",'Total-corrected counts'!R1158),"")</f>
        <v/>
      </c>
      <c r="S1158" t="str">
        <f>IFERROR(IF(OR(HLOOKUP($A1158,'Z-scores'!$C$2:$UD$20,17,FALSE)&gt;2,HLOOKUP($A1158,'Z-scores'!$C$2:$UD$20,17,FALSE)&lt;-2),"",'Total-corrected counts'!S1158),"")</f>
        <v/>
      </c>
      <c r="T1158" t="str">
        <f>IFERROR(IF(OR(HLOOKUP($A1158,'Z-scores'!$C$2:$UD$20,18,FALSE)&gt;2,HLOOKUP($A1158,'Z-scores'!$C$2:$UD$20,18,FALSE)&lt;-2),"",'Total-corrected counts'!T1158),"")</f>
        <v/>
      </c>
      <c r="U1158" t="str">
        <f>IFERROR(IF(OR(HLOOKUP($A1158,'Z-scores'!$C$2:$UD$20,19,FALSE)&gt;2,HLOOKUP($A1158,'Z-scores'!$C$2:$UD$20,19,FALSE)&lt;-2),"",'Total-corrected counts'!U1158),"")</f>
        <v/>
      </c>
      <c r="V1158">
        <f t="shared" si="72"/>
        <v>1</v>
      </c>
      <c r="W1158" t="str">
        <f t="shared" si="73"/>
        <v/>
      </c>
      <c r="X1158" t="str">
        <f t="shared" si="74"/>
        <v/>
      </c>
      <c r="Y1158" t="str">
        <f t="shared" si="75"/>
        <v/>
      </c>
    </row>
    <row r="1159" spans="1:25" x14ac:dyDescent="0.25">
      <c r="A1159">
        <v>10701</v>
      </c>
      <c r="B1159" t="s">
        <v>1202</v>
      </c>
      <c r="C1159">
        <v>45400</v>
      </c>
      <c r="D1159">
        <v>1084</v>
      </c>
      <c r="E1159" t="str">
        <f>IFERROR(IF(OR(HLOOKUP($A1159,'Z-scores'!$C$2:$UD$20,3,FALSE)&gt;2,HLOOKUP(A1159,'Z-scores'!$C$2:$UD$20,3,FALSE)&lt;-2),"",'Total-corrected counts'!E1159),"")</f>
        <v/>
      </c>
      <c r="F1159" t="str">
        <f>IFERROR(IF(OR(HLOOKUP($A1159,'Z-scores'!$C$2:$UD$20,4,FALSE)&gt;2,HLOOKUP($A1159,'Z-scores'!$C$2:$UD$20,4,FALSE)&lt;-2),"",'Total-corrected counts'!F1159),"")</f>
        <v/>
      </c>
      <c r="G1159" t="str">
        <f>IFERROR(IF(OR(HLOOKUP($A1159,'Z-scores'!$C$2:$UD$20,5,FALSE)&gt;2,HLOOKUP($A1159,'Z-scores'!$C$2:$UD$20,5,FALSE)&lt;-2),"",'Total-corrected counts'!G1159),"")</f>
        <v/>
      </c>
      <c r="H1159" t="str">
        <f>IFERROR(IF(OR(HLOOKUP($A1159,'Z-scores'!$C$2:$UD$20,6,FALSE)&gt;2,HLOOKUP($A1159,'Z-scores'!$C$2:$UD$20,6,FALSE)&lt;-2),"",'Total-corrected counts'!H1159),"")</f>
        <v/>
      </c>
      <c r="I1159" t="str">
        <f>IFERROR(IF(OR(HLOOKUP($A1159,'Z-scores'!$C$2:$UD$20,7,FALSE)&gt;2,HLOOKUP($A1159,'Z-scores'!$C$2:$UD$20,7,FALSE)&lt;-2),"",'Total-corrected counts'!I1159),"")</f>
        <v/>
      </c>
      <c r="J1159" t="str">
        <f>IFERROR(IF(OR(HLOOKUP($A1159,'Z-scores'!$C$2:$UD$20,8,FALSE)&gt;2,HLOOKUP($A1159,'Z-scores'!$C$2:$UD$20,8,FALSE)&lt;-2),"",'Total-corrected counts'!J1159),"")</f>
        <v/>
      </c>
      <c r="K1159" t="str">
        <f>IFERROR(IF(OR(HLOOKUP($A1159,'Z-scores'!$C$2:$UD$20,9,FALSE)&gt;2,HLOOKUP($A1159,'Z-scores'!$C$2:$UD$20,9,FALSE)&lt;-2),"",'Total-corrected counts'!K1159),"")</f>
        <v/>
      </c>
      <c r="L1159" t="str">
        <f>IFERROR(IF(OR(HLOOKUP($A1159,'Z-scores'!$C$2:$UD$20,10,FALSE)&gt;2,HLOOKUP($A1159,'Z-scores'!$C$2:$UD$20,10,FALSE)&lt;-2),"",'Total-corrected counts'!L1159),"")</f>
        <v/>
      </c>
      <c r="M1159" t="str">
        <f>IFERROR(IF(OR(HLOOKUP($A1159,'Z-scores'!$C$2:$UD$20,11,FALSE)&gt;2,HLOOKUP($A1159,'Z-scores'!$C$2:$UD$20,11,FALSE)&lt;-2),"",'Total-corrected counts'!M1159),"")</f>
        <v/>
      </c>
      <c r="N1159" t="str">
        <f>IFERROR(IF(OR(HLOOKUP($A1159,'Z-scores'!$C$2:$UD$20,12,FALSE)&gt;2,HLOOKUP($A1159,'Z-scores'!$C$2:$UD$20,12,FALSE)&lt;-2),"",'Total-corrected counts'!N1159),"")</f>
        <v/>
      </c>
      <c r="O1159" t="str">
        <f>IFERROR(IF(OR(HLOOKUP($A1159,'Z-scores'!$C$2:$UD$20,13,FALSE)&gt;2,HLOOKUP($A1159,'Z-scores'!$C$2:$UD$20,13,FALSE)&lt;-2),"",'Total-corrected counts'!O1159),"")</f>
        <v/>
      </c>
      <c r="P1159" t="str">
        <f>IFERROR(IF(OR(HLOOKUP($A1159,'Z-scores'!$C$2:$UD$20,14,FALSE)&gt;2,HLOOKUP($A1159,'Z-scores'!$C$2:$UD$20,14,FALSE)&lt;-2),"",'Total-corrected counts'!P1159),"")</f>
        <v/>
      </c>
      <c r="Q1159" t="str">
        <f>IFERROR(IF(OR(HLOOKUP($A1159,'Z-scores'!$C$2:$UD$20,15,FALSE)&gt;2,HLOOKUP($A1159,'Z-scores'!$C$2:$UD$20,15,FALSE)&lt;-2),"",'Total-corrected counts'!Q1159),"")</f>
        <v/>
      </c>
      <c r="R1159" t="str">
        <f>IFERROR(IF(OR(HLOOKUP($A1159,'Z-scores'!$C$2:$UD$20,16,FALSE)&gt;2,HLOOKUP($A1159,'Z-scores'!$C$2:$UD$20,16,FALSE)&lt;-2),"",'Total-corrected counts'!R1159),"")</f>
        <v/>
      </c>
      <c r="S1159" t="str">
        <f>IFERROR(IF(OR(HLOOKUP($A1159,'Z-scores'!$C$2:$UD$20,17,FALSE)&gt;2,HLOOKUP($A1159,'Z-scores'!$C$2:$UD$20,17,FALSE)&lt;-2),"",'Total-corrected counts'!S1159),"")</f>
        <v/>
      </c>
      <c r="T1159" t="str">
        <f>IFERROR(IF(OR(HLOOKUP($A1159,'Z-scores'!$C$2:$UD$20,18,FALSE)&gt;2,HLOOKUP($A1159,'Z-scores'!$C$2:$UD$20,18,FALSE)&lt;-2),"",'Total-corrected counts'!T1159),"")</f>
        <v/>
      </c>
      <c r="U1159" t="str">
        <f>IFERROR(IF(OR(HLOOKUP($A1159,'Z-scores'!$C$2:$UD$20,19,FALSE)&gt;2,HLOOKUP($A1159,'Z-scores'!$C$2:$UD$20,19,FALSE)&lt;-2),"",'Total-corrected counts'!U1159),"")</f>
        <v/>
      </c>
      <c r="V1159">
        <f t="shared" si="72"/>
        <v>1</v>
      </c>
      <c r="W1159" t="str">
        <f t="shared" si="73"/>
        <v/>
      </c>
      <c r="X1159" t="str">
        <f t="shared" si="74"/>
        <v/>
      </c>
      <c r="Y1159" t="str">
        <f t="shared" si="75"/>
        <v/>
      </c>
    </row>
    <row r="1160" spans="1:25" x14ac:dyDescent="0.25">
      <c r="A1160">
        <v>10702</v>
      </c>
      <c r="B1160" t="s">
        <v>1203</v>
      </c>
      <c r="C1160">
        <v>39700</v>
      </c>
      <c r="D1160">
        <v>726</v>
      </c>
      <c r="E1160" t="str">
        <f>IFERROR(IF(OR(HLOOKUP($A1160,'Z-scores'!$C$2:$UD$20,3,FALSE)&gt;2,HLOOKUP(A1160,'Z-scores'!$C$2:$UD$20,3,FALSE)&lt;-2),"",'Total-corrected counts'!E1160),"")</f>
        <v/>
      </c>
      <c r="F1160" t="str">
        <f>IFERROR(IF(OR(HLOOKUP($A1160,'Z-scores'!$C$2:$UD$20,4,FALSE)&gt;2,HLOOKUP($A1160,'Z-scores'!$C$2:$UD$20,4,FALSE)&lt;-2),"",'Total-corrected counts'!F1160),"")</f>
        <v/>
      </c>
      <c r="G1160" t="str">
        <f>IFERROR(IF(OR(HLOOKUP($A1160,'Z-scores'!$C$2:$UD$20,5,FALSE)&gt;2,HLOOKUP($A1160,'Z-scores'!$C$2:$UD$20,5,FALSE)&lt;-2),"",'Total-corrected counts'!G1160),"")</f>
        <v/>
      </c>
      <c r="H1160" t="str">
        <f>IFERROR(IF(OR(HLOOKUP($A1160,'Z-scores'!$C$2:$UD$20,6,FALSE)&gt;2,HLOOKUP($A1160,'Z-scores'!$C$2:$UD$20,6,FALSE)&lt;-2),"",'Total-corrected counts'!H1160),"")</f>
        <v/>
      </c>
      <c r="I1160" t="str">
        <f>IFERROR(IF(OR(HLOOKUP($A1160,'Z-scores'!$C$2:$UD$20,7,FALSE)&gt;2,HLOOKUP($A1160,'Z-scores'!$C$2:$UD$20,7,FALSE)&lt;-2),"",'Total-corrected counts'!I1160),"")</f>
        <v/>
      </c>
      <c r="J1160" t="str">
        <f>IFERROR(IF(OR(HLOOKUP($A1160,'Z-scores'!$C$2:$UD$20,8,FALSE)&gt;2,HLOOKUP($A1160,'Z-scores'!$C$2:$UD$20,8,FALSE)&lt;-2),"",'Total-corrected counts'!J1160),"")</f>
        <v/>
      </c>
      <c r="K1160" t="str">
        <f>IFERROR(IF(OR(HLOOKUP($A1160,'Z-scores'!$C$2:$UD$20,9,FALSE)&gt;2,HLOOKUP($A1160,'Z-scores'!$C$2:$UD$20,9,FALSE)&lt;-2),"",'Total-corrected counts'!K1160),"")</f>
        <v/>
      </c>
      <c r="L1160" t="str">
        <f>IFERROR(IF(OR(HLOOKUP($A1160,'Z-scores'!$C$2:$UD$20,10,FALSE)&gt;2,HLOOKUP($A1160,'Z-scores'!$C$2:$UD$20,10,FALSE)&lt;-2),"",'Total-corrected counts'!L1160),"")</f>
        <v/>
      </c>
      <c r="M1160" t="str">
        <f>IFERROR(IF(OR(HLOOKUP($A1160,'Z-scores'!$C$2:$UD$20,11,FALSE)&gt;2,HLOOKUP($A1160,'Z-scores'!$C$2:$UD$20,11,FALSE)&lt;-2),"",'Total-corrected counts'!M1160),"")</f>
        <v/>
      </c>
      <c r="N1160" t="str">
        <f>IFERROR(IF(OR(HLOOKUP($A1160,'Z-scores'!$C$2:$UD$20,12,FALSE)&gt;2,HLOOKUP($A1160,'Z-scores'!$C$2:$UD$20,12,FALSE)&lt;-2),"",'Total-corrected counts'!N1160),"")</f>
        <v/>
      </c>
      <c r="O1160" t="str">
        <f>IFERROR(IF(OR(HLOOKUP($A1160,'Z-scores'!$C$2:$UD$20,13,FALSE)&gt;2,HLOOKUP($A1160,'Z-scores'!$C$2:$UD$20,13,FALSE)&lt;-2),"",'Total-corrected counts'!O1160),"")</f>
        <v/>
      </c>
      <c r="P1160" t="str">
        <f>IFERROR(IF(OR(HLOOKUP($A1160,'Z-scores'!$C$2:$UD$20,14,FALSE)&gt;2,HLOOKUP($A1160,'Z-scores'!$C$2:$UD$20,14,FALSE)&lt;-2),"",'Total-corrected counts'!P1160),"")</f>
        <v/>
      </c>
      <c r="Q1160" t="str">
        <f>IFERROR(IF(OR(HLOOKUP($A1160,'Z-scores'!$C$2:$UD$20,15,FALSE)&gt;2,HLOOKUP($A1160,'Z-scores'!$C$2:$UD$20,15,FALSE)&lt;-2),"",'Total-corrected counts'!Q1160),"")</f>
        <v/>
      </c>
      <c r="R1160" t="str">
        <f>IFERROR(IF(OR(HLOOKUP($A1160,'Z-scores'!$C$2:$UD$20,16,FALSE)&gt;2,HLOOKUP($A1160,'Z-scores'!$C$2:$UD$20,16,FALSE)&lt;-2),"",'Total-corrected counts'!R1160),"")</f>
        <v/>
      </c>
      <c r="S1160" t="str">
        <f>IFERROR(IF(OR(HLOOKUP($A1160,'Z-scores'!$C$2:$UD$20,17,FALSE)&gt;2,HLOOKUP($A1160,'Z-scores'!$C$2:$UD$20,17,FALSE)&lt;-2),"",'Total-corrected counts'!S1160),"")</f>
        <v/>
      </c>
      <c r="T1160" t="str">
        <f>IFERROR(IF(OR(HLOOKUP($A1160,'Z-scores'!$C$2:$UD$20,18,FALSE)&gt;2,HLOOKUP($A1160,'Z-scores'!$C$2:$UD$20,18,FALSE)&lt;-2),"",'Total-corrected counts'!T1160),"")</f>
        <v/>
      </c>
      <c r="U1160" t="str">
        <f>IFERROR(IF(OR(HLOOKUP($A1160,'Z-scores'!$C$2:$UD$20,19,FALSE)&gt;2,HLOOKUP($A1160,'Z-scores'!$C$2:$UD$20,19,FALSE)&lt;-2),"",'Total-corrected counts'!U1160),"")</f>
        <v/>
      </c>
      <c r="V1160">
        <f t="shared" si="72"/>
        <v>1</v>
      </c>
      <c r="W1160" t="str">
        <f t="shared" si="73"/>
        <v/>
      </c>
      <c r="X1160" t="str">
        <f t="shared" si="74"/>
        <v/>
      </c>
      <c r="Y1160" t="str">
        <f t="shared" si="75"/>
        <v/>
      </c>
    </row>
    <row r="1161" spans="1:25" x14ac:dyDescent="0.25">
      <c r="A1161">
        <v>10703</v>
      </c>
      <c r="B1161" t="s">
        <v>560</v>
      </c>
      <c r="C1161">
        <v>39400</v>
      </c>
      <c r="D1161">
        <v>726</v>
      </c>
      <c r="E1161">
        <f>IFERROR(IF(OR(HLOOKUP($A1161,'Z-scores'!$C$2:$UD$20,3,FALSE)&gt;2,HLOOKUP(A1161,'Z-scores'!$C$2:$UD$20,3,FALSE)&lt;-2),"",'Total-corrected counts'!E1161),"")</f>
        <v>3.4143742916294038</v>
      </c>
      <c r="F1161">
        <f>IFERROR(IF(OR(HLOOKUP($A1161,'Z-scores'!$C$2:$UD$20,4,FALSE)&gt;2,HLOOKUP($A1161,'Z-scores'!$C$2:$UD$20,4,FALSE)&lt;-2),"",'Total-corrected counts'!F1161),"")</f>
        <v>1.5503647048400908</v>
      </c>
      <c r="G1161">
        <f>IFERROR(IF(OR(HLOOKUP($A1161,'Z-scores'!$C$2:$UD$20,5,FALSE)&gt;2,HLOOKUP($A1161,'Z-scores'!$C$2:$UD$20,5,FALSE)&lt;-2),"",'Total-corrected counts'!G1161),"")</f>
        <v>7.8266335201518187</v>
      </c>
      <c r="H1161">
        <f>IFERROR(IF(OR(HLOOKUP($A1161,'Z-scores'!$C$2:$UD$20,6,FALSE)&gt;2,HLOOKUP($A1161,'Z-scores'!$C$2:$UD$20,6,FALSE)&lt;-2),"",'Total-corrected counts'!H1161),"")</f>
        <v>6.4009448548479302</v>
      </c>
      <c r="I1161">
        <f>IFERROR(IF(OR(HLOOKUP($A1161,'Z-scores'!$C$2:$UD$20,7,FALSE)&gt;2,HLOOKUP($A1161,'Z-scores'!$C$2:$UD$20,7,FALSE)&lt;-2),"",'Total-corrected counts'!I1161),"")</f>
        <v>4.1004928595396493</v>
      </c>
      <c r="J1161">
        <f>IFERROR(IF(OR(HLOOKUP($A1161,'Z-scores'!$C$2:$UD$20,8,FALSE)&gt;2,HLOOKUP($A1161,'Z-scores'!$C$2:$UD$20,8,FALSE)&lt;-2),"",'Total-corrected counts'!J1161),"")</f>
        <v>7.6919890892093221</v>
      </c>
      <c r="K1161">
        <f>IFERROR(IF(OR(HLOOKUP($A1161,'Z-scores'!$C$2:$UD$20,9,FALSE)&gt;2,HLOOKUP($A1161,'Z-scores'!$C$2:$UD$20,9,FALSE)&lt;-2),"",'Total-corrected counts'!K1161),"")</f>
        <v>9.2580411394169122</v>
      </c>
      <c r="L1161">
        <f>IFERROR(IF(OR(HLOOKUP($A1161,'Z-scores'!$C$2:$UD$20,10,FALSE)&gt;2,HLOOKUP($A1161,'Z-scores'!$C$2:$UD$20,10,FALSE)&lt;-2),"",'Total-corrected counts'!L1161),"")</f>
        <v>3.9247367780468743</v>
      </c>
      <c r="M1161">
        <f>IFERROR(IF(OR(HLOOKUP($A1161,'Z-scores'!$C$2:$UD$20,11,FALSE)&gt;2,HLOOKUP($A1161,'Z-scores'!$C$2:$UD$20,11,FALSE)&lt;-2),"",'Total-corrected counts'!M1161),"")</f>
        <v>2.14716265816894</v>
      </c>
      <c r="N1161" t="str">
        <f>IFERROR(IF(OR(HLOOKUP($A1161,'Z-scores'!$C$2:$UD$20,12,FALSE)&gt;2,HLOOKUP($A1161,'Z-scores'!$C$2:$UD$20,12,FALSE)&lt;-2),"",'Total-corrected counts'!N1161),"")</f>
        <v/>
      </c>
      <c r="O1161">
        <f>IFERROR(IF(OR(HLOOKUP($A1161,'Z-scores'!$C$2:$UD$20,13,FALSE)&gt;2,HLOOKUP($A1161,'Z-scores'!$C$2:$UD$20,13,FALSE)&lt;-2),"",'Total-corrected counts'!O1161),"")</f>
        <v>12.993581958002562</v>
      </c>
      <c r="P1161">
        <f>IFERROR(IF(OR(HLOOKUP($A1161,'Z-scores'!$C$2:$UD$20,14,FALSE)&gt;2,HLOOKUP($A1161,'Z-scores'!$C$2:$UD$20,14,FALSE)&lt;-2),"",'Total-corrected counts'!P1161),"")</f>
        <v>2.2052705110457982</v>
      </c>
      <c r="Q1161">
        <f>IFERROR(IF(OR(HLOOKUP($A1161,'Z-scores'!$C$2:$UD$20,15,FALSE)&gt;2,HLOOKUP($A1161,'Z-scores'!$C$2:$UD$20,15,FALSE)&lt;-2),"",'Total-corrected counts'!Q1161),"")</f>
        <v>3.4518803972197736</v>
      </c>
      <c r="R1161">
        <f>IFERROR(IF(OR(HLOOKUP($A1161,'Z-scores'!$C$2:$UD$20,16,FALSE)&gt;2,HLOOKUP($A1161,'Z-scores'!$C$2:$UD$20,16,FALSE)&lt;-2),"",'Total-corrected counts'!R1161),"")</f>
        <v>7.5731621558268269</v>
      </c>
      <c r="S1161">
        <f>IFERROR(IF(OR(HLOOKUP($A1161,'Z-scores'!$C$2:$UD$20,17,FALSE)&gt;2,HLOOKUP($A1161,'Z-scores'!$C$2:$UD$20,17,FALSE)&lt;-2),"",'Total-corrected counts'!S1161),"")</f>
        <v>4.663059987905358</v>
      </c>
      <c r="T1161">
        <f>IFERROR(IF(OR(HLOOKUP($A1161,'Z-scores'!$C$2:$UD$20,18,FALSE)&gt;2,HLOOKUP($A1161,'Z-scores'!$C$2:$UD$20,18,FALSE)&lt;-2),"",'Total-corrected counts'!T1161),"")</f>
        <v>16.829810155617754</v>
      </c>
      <c r="U1161">
        <f>IFERROR(IF(OR(HLOOKUP($A1161,'Z-scores'!$C$2:$UD$20,19,FALSE)&gt;2,HLOOKUP($A1161,'Z-scores'!$C$2:$UD$20,19,FALSE)&lt;-2),"",'Total-corrected counts'!U1161),"")</f>
        <v>4.8298277665192693</v>
      </c>
      <c r="V1161">
        <f t="shared" si="72"/>
        <v>1</v>
      </c>
      <c r="W1161">
        <f t="shared" si="73"/>
        <v>0.27353697232402036</v>
      </c>
      <c r="X1161">
        <f t="shared" si="74"/>
        <v>5.1460822106501034</v>
      </c>
      <c r="Y1161">
        <f t="shared" si="75"/>
        <v>7.5066561331624779</v>
      </c>
    </row>
    <row r="1162" spans="1:25" x14ac:dyDescent="0.25">
      <c r="A1162">
        <v>10704</v>
      </c>
      <c r="B1162" t="s">
        <v>561</v>
      </c>
      <c r="C1162">
        <v>39500</v>
      </c>
      <c r="D1162">
        <v>726</v>
      </c>
      <c r="E1162">
        <f>IFERROR(IF(OR(HLOOKUP($A1162,'Z-scores'!$C$2:$UD$20,3,FALSE)&gt;2,HLOOKUP(A1162,'Z-scores'!$C$2:$UD$20,3,FALSE)&lt;-2),"",'Total-corrected counts'!E1162),"")</f>
        <v>0.41092031956152558</v>
      </c>
      <c r="F1162">
        <f>IFERROR(IF(OR(HLOOKUP($A1162,'Z-scores'!$C$2:$UD$20,4,FALSE)&gt;2,HLOOKUP($A1162,'Z-scores'!$C$2:$UD$20,4,FALSE)&lt;-2),"",'Total-corrected counts'!F1162),"")</f>
        <v>0.17226274498223232</v>
      </c>
      <c r="G1162">
        <f>IFERROR(IF(OR(HLOOKUP($A1162,'Z-scores'!$C$2:$UD$20,5,FALSE)&gt;2,HLOOKUP($A1162,'Z-scores'!$C$2:$UD$20,5,FALSE)&lt;-2),"",'Total-corrected counts'!G1162),"")</f>
        <v>3.73704123034276</v>
      </c>
      <c r="H1162">
        <f>IFERROR(IF(OR(HLOOKUP($A1162,'Z-scores'!$C$2:$UD$20,6,FALSE)&gt;2,HLOOKUP($A1162,'Z-scores'!$C$2:$UD$20,6,FALSE)&lt;-2),"",'Total-corrected counts'!H1162),"")</f>
        <v>3.9299148890723932</v>
      </c>
      <c r="I1162">
        <f>IFERROR(IF(OR(HLOOKUP($A1162,'Z-scores'!$C$2:$UD$20,7,FALSE)&gt;2,HLOOKUP($A1162,'Z-scores'!$C$2:$UD$20,7,FALSE)&lt;-2),"",'Total-corrected counts'!I1162),"")</f>
        <v>1.9517360908019048</v>
      </c>
      <c r="J1162">
        <f>IFERROR(IF(OR(HLOOKUP($A1162,'Z-scores'!$C$2:$UD$20,8,FALSE)&gt;2,HLOOKUP($A1162,'Z-scores'!$C$2:$UD$20,8,FALSE)&lt;-2),"",'Total-corrected counts'!J1162),"")</f>
        <v>2.6823346567499176</v>
      </c>
      <c r="K1162">
        <f>IFERROR(IF(OR(HLOOKUP($A1162,'Z-scores'!$C$2:$UD$20,9,FALSE)&gt;2,HLOOKUP($A1162,'Z-scores'!$C$2:$UD$20,9,FALSE)&lt;-2),"",'Total-corrected counts'!K1162),"")</f>
        <v>2.6177601873014105</v>
      </c>
      <c r="L1162">
        <f>IFERROR(IF(OR(HLOOKUP($A1162,'Z-scores'!$C$2:$UD$20,10,FALSE)&gt;2,HLOOKUP($A1162,'Z-scores'!$C$2:$UD$20,10,FALSE)&lt;-2),"",'Total-corrected counts'!L1162),"")</f>
        <v>0.19844174720461727</v>
      </c>
      <c r="M1162">
        <f>IFERROR(IF(OR(HLOOKUP($A1162,'Z-scores'!$C$2:$UD$20,11,FALSE)&gt;2,HLOOKUP($A1162,'Z-scores'!$C$2:$UD$20,11,FALSE)&lt;-2),"",'Total-corrected counts'!M1162),"")</f>
        <v>0.26724342097381659</v>
      </c>
      <c r="N1162" t="str">
        <f>IFERROR(IF(OR(HLOOKUP($A1162,'Z-scores'!$C$2:$UD$20,12,FALSE)&gt;2,HLOOKUP($A1162,'Z-scores'!$C$2:$UD$20,12,FALSE)&lt;-2),"",'Total-corrected counts'!N1162),"")</f>
        <v/>
      </c>
      <c r="O1162">
        <f>IFERROR(IF(OR(HLOOKUP($A1162,'Z-scores'!$C$2:$UD$20,13,FALSE)&gt;2,HLOOKUP($A1162,'Z-scores'!$C$2:$UD$20,13,FALSE)&lt;-2),"",'Total-corrected counts'!O1162),"")</f>
        <v>2.06968477186521</v>
      </c>
      <c r="P1162">
        <f>IFERROR(IF(OR(HLOOKUP($A1162,'Z-scores'!$C$2:$UD$20,14,FALSE)&gt;2,HLOOKUP($A1162,'Z-scores'!$C$2:$UD$20,14,FALSE)&lt;-2),"",'Total-corrected counts'!P1162),"")</f>
        <v>1.9274748071349903</v>
      </c>
      <c r="Q1162">
        <f>IFERROR(IF(OR(HLOOKUP($A1162,'Z-scores'!$C$2:$UD$20,15,FALSE)&gt;2,HLOOKUP($A1162,'Z-scores'!$C$2:$UD$20,15,FALSE)&lt;-2),"",'Total-corrected counts'!Q1162),"")</f>
        <v>0.59481554867346376</v>
      </c>
      <c r="R1162">
        <f>IFERROR(IF(OR(HLOOKUP($A1162,'Z-scores'!$C$2:$UD$20,16,FALSE)&gt;2,HLOOKUP($A1162,'Z-scores'!$C$2:$UD$20,16,FALSE)&lt;-2),"",'Total-corrected counts'!R1162),"")</f>
        <v>4.7722942474019847</v>
      </c>
      <c r="S1162">
        <f>IFERROR(IF(OR(HLOOKUP($A1162,'Z-scores'!$C$2:$UD$20,17,FALSE)&gt;2,HLOOKUP($A1162,'Z-scores'!$C$2:$UD$20,17,FALSE)&lt;-2),"",'Total-corrected counts'!S1162),"")</f>
        <v>1.0585526165792141</v>
      </c>
      <c r="T1162">
        <f>IFERROR(IF(OR(HLOOKUP($A1162,'Z-scores'!$C$2:$UD$20,18,FALSE)&gt;2,HLOOKUP($A1162,'Z-scores'!$C$2:$UD$20,18,FALSE)&lt;-2),"",'Total-corrected counts'!T1162),"")</f>
        <v>4.3986027563431804</v>
      </c>
      <c r="U1162">
        <f>IFERROR(IF(OR(HLOOKUP($A1162,'Z-scores'!$C$2:$UD$20,19,FALSE)&gt;2,HLOOKUP($A1162,'Z-scores'!$C$2:$UD$20,19,FALSE)&lt;-2),"",'Total-corrected counts'!U1162),"")</f>
        <v>1.1673168636061846</v>
      </c>
      <c r="V1162">
        <f t="shared" si="72"/>
        <v>1</v>
      </c>
      <c r="W1162">
        <f t="shared" si="73"/>
        <v>0.53644306573426381</v>
      </c>
      <c r="X1162">
        <f t="shared" si="74"/>
        <v>1.7741839207767309</v>
      </c>
      <c r="Y1162">
        <f t="shared" si="75"/>
        <v>2.2841059445148901</v>
      </c>
    </row>
    <row r="1163" spans="1:25" x14ac:dyDescent="0.25">
      <c r="A1163">
        <v>10705</v>
      </c>
      <c r="B1163" t="s">
        <v>1204</v>
      </c>
      <c r="C1163">
        <v>55300</v>
      </c>
      <c r="D1163">
        <v>912</v>
      </c>
      <c r="E1163" t="str">
        <f>IFERROR(IF(OR(HLOOKUP($A1163,'Z-scores'!$C$2:$UD$20,3,FALSE)&gt;2,HLOOKUP(A1163,'Z-scores'!$C$2:$UD$20,3,FALSE)&lt;-2),"",'Total-corrected counts'!E1163),"")</f>
        <v/>
      </c>
      <c r="F1163" t="str">
        <f>IFERROR(IF(OR(HLOOKUP($A1163,'Z-scores'!$C$2:$UD$20,4,FALSE)&gt;2,HLOOKUP($A1163,'Z-scores'!$C$2:$UD$20,4,FALSE)&lt;-2),"",'Total-corrected counts'!F1163),"")</f>
        <v/>
      </c>
      <c r="G1163" t="str">
        <f>IFERROR(IF(OR(HLOOKUP($A1163,'Z-scores'!$C$2:$UD$20,5,FALSE)&gt;2,HLOOKUP($A1163,'Z-scores'!$C$2:$UD$20,5,FALSE)&lt;-2),"",'Total-corrected counts'!G1163),"")</f>
        <v/>
      </c>
      <c r="H1163" t="str">
        <f>IFERROR(IF(OR(HLOOKUP($A1163,'Z-scores'!$C$2:$UD$20,6,FALSE)&gt;2,HLOOKUP($A1163,'Z-scores'!$C$2:$UD$20,6,FALSE)&lt;-2),"",'Total-corrected counts'!H1163),"")</f>
        <v/>
      </c>
      <c r="I1163" t="str">
        <f>IFERROR(IF(OR(HLOOKUP($A1163,'Z-scores'!$C$2:$UD$20,7,FALSE)&gt;2,HLOOKUP($A1163,'Z-scores'!$C$2:$UD$20,7,FALSE)&lt;-2),"",'Total-corrected counts'!I1163),"")</f>
        <v/>
      </c>
      <c r="J1163" t="str">
        <f>IFERROR(IF(OR(HLOOKUP($A1163,'Z-scores'!$C$2:$UD$20,8,FALSE)&gt;2,HLOOKUP($A1163,'Z-scores'!$C$2:$UD$20,8,FALSE)&lt;-2),"",'Total-corrected counts'!J1163),"")</f>
        <v/>
      </c>
      <c r="K1163" t="str">
        <f>IFERROR(IF(OR(HLOOKUP($A1163,'Z-scores'!$C$2:$UD$20,9,FALSE)&gt;2,HLOOKUP($A1163,'Z-scores'!$C$2:$UD$20,9,FALSE)&lt;-2),"",'Total-corrected counts'!K1163),"")</f>
        <v/>
      </c>
      <c r="L1163" t="str">
        <f>IFERROR(IF(OR(HLOOKUP($A1163,'Z-scores'!$C$2:$UD$20,10,FALSE)&gt;2,HLOOKUP($A1163,'Z-scores'!$C$2:$UD$20,10,FALSE)&lt;-2),"",'Total-corrected counts'!L1163),"")</f>
        <v/>
      </c>
      <c r="M1163" t="str">
        <f>IFERROR(IF(OR(HLOOKUP($A1163,'Z-scores'!$C$2:$UD$20,11,FALSE)&gt;2,HLOOKUP($A1163,'Z-scores'!$C$2:$UD$20,11,FALSE)&lt;-2),"",'Total-corrected counts'!M1163),"")</f>
        <v/>
      </c>
      <c r="N1163" t="str">
        <f>IFERROR(IF(OR(HLOOKUP($A1163,'Z-scores'!$C$2:$UD$20,12,FALSE)&gt;2,HLOOKUP($A1163,'Z-scores'!$C$2:$UD$20,12,FALSE)&lt;-2),"",'Total-corrected counts'!N1163),"")</f>
        <v/>
      </c>
      <c r="O1163" t="str">
        <f>IFERROR(IF(OR(HLOOKUP($A1163,'Z-scores'!$C$2:$UD$20,13,FALSE)&gt;2,HLOOKUP($A1163,'Z-scores'!$C$2:$UD$20,13,FALSE)&lt;-2),"",'Total-corrected counts'!O1163),"")</f>
        <v/>
      </c>
      <c r="P1163" t="str">
        <f>IFERROR(IF(OR(HLOOKUP($A1163,'Z-scores'!$C$2:$UD$20,14,FALSE)&gt;2,HLOOKUP($A1163,'Z-scores'!$C$2:$UD$20,14,FALSE)&lt;-2),"",'Total-corrected counts'!P1163),"")</f>
        <v/>
      </c>
      <c r="Q1163" t="str">
        <f>IFERROR(IF(OR(HLOOKUP($A1163,'Z-scores'!$C$2:$UD$20,15,FALSE)&gt;2,HLOOKUP($A1163,'Z-scores'!$C$2:$UD$20,15,FALSE)&lt;-2),"",'Total-corrected counts'!Q1163),"")</f>
        <v/>
      </c>
      <c r="R1163" t="str">
        <f>IFERROR(IF(OR(HLOOKUP($A1163,'Z-scores'!$C$2:$UD$20,16,FALSE)&gt;2,HLOOKUP($A1163,'Z-scores'!$C$2:$UD$20,16,FALSE)&lt;-2),"",'Total-corrected counts'!R1163),"")</f>
        <v/>
      </c>
      <c r="S1163" t="str">
        <f>IFERROR(IF(OR(HLOOKUP($A1163,'Z-scores'!$C$2:$UD$20,17,FALSE)&gt;2,HLOOKUP($A1163,'Z-scores'!$C$2:$UD$20,17,FALSE)&lt;-2),"",'Total-corrected counts'!S1163),"")</f>
        <v/>
      </c>
      <c r="T1163" t="str">
        <f>IFERROR(IF(OR(HLOOKUP($A1163,'Z-scores'!$C$2:$UD$20,18,FALSE)&gt;2,HLOOKUP($A1163,'Z-scores'!$C$2:$UD$20,18,FALSE)&lt;-2),"",'Total-corrected counts'!T1163),"")</f>
        <v/>
      </c>
      <c r="U1163" t="str">
        <f>IFERROR(IF(OR(HLOOKUP($A1163,'Z-scores'!$C$2:$UD$20,19,FALSE)&gt;2,HLOOKUP($A1163,'Z-scores'!$C$2:$UD$20,19,FALSE)&lt;-2),"",'Total-corrected counts'!U1163),"")</f>
        <v/>
      </c>
      <c r="V1163">
        <f t="shared" si="72"/>
        <v>1</v>
      </c>
      <c r="W1163" t="str">
        <f t="shared" si="73"/>
        <v/>
      </c>
      <c r="X1163" t="str">
        <f t="shared" si="74"/>
        <v/>
      </c>
      <c r="Y1163" t="str">
        <f t="shared" si="75"/>
        <v/>
      </c>
    </row>
    <row r="1164" spans="1:25" x14ac:dyDescent="0.25">
      <c r="A1164">
        <v>10706</v>
      </c>
      <c r="B1164" t="s">
        <v>1205</v>
      </c>
      <c r="C1164">
        <v>55200</v>
      </c>
      <c r="D1164">
        <v>912</v>
      </c>
      <c r="E1164" t="str">
        <f>IFERROR(IF(OR(HLOOKUP($A1164,'Z-scores'!$C$2:$UD$20,3,FALSE)&gt;2,HLOOKUP(A1164,'Z-scores'!$C$2:$UD$20,3,FALSE)&lt;-2),"",'Total-corrected counts'!E1164),"")</f>
        <v/>
      </c>
      <c r="F1164" t="str">
        <f>IFERROR(IF(OR(HLOOKUP($A1164,'Z-scores'!$C$2:$UD$20,4,FALSE)&gt;2,HLOOKUP($A1164,'Z-scores'!$C$2:$UD$20,4,FALSE)&lt;-2),"",'Total-corrected counts'!F1164),"")</f>
        <v/>
      </c>
      <c r="G1164" t="str">
        <f>IFERROR(IF(OR(HLOOKUP($A1164,'Z-scores'!$C$2:$UD$20,5,FALSE)&gt;2,HLOOKUP($A1164,'Z-scores'!$C$2:$UD$20,5,FALSE)&lt;-2),"",'Total-corrected counts'!G1164),"")</f>
        <v/>
      </c>
      <c r="H1164" t="str">
        <f>IFERROR(IF(OR(HLOOKUP($A1164,'Z-scores'!$C$2:$UD$20,6,FALSE)&gt;2,HLOOKUP($A1164,'Z-scores'!$C$2:$UD$20,6,FALSE)&lt;-2),"",'Total-corrected counts'!H1164),"")</f>
        <v/>
      </c>
      <c r="I1164" t="str">
        <f>IFERROR(IF(OR(HLOOKUP($A1164,'Z-scores'!$C$2:$UD$20,7,FALSE)&gt;2,HLOOKUP($A1164,'Z-scores'!$C$2:$UD$20,7,FALSE)&lt;-2),"",'Total-corrected counts'!I1164),"")</f>
        <v/>
      </c>
      <c r="J1164" t="str">
        <f>IFERROR(IF(OR(HLOOKUP($A1164,'Z-scores'!$C$2:$UD$20,8,FALSE)&gt;2,HLOOKUP($A1164,'Z-scores'!$C$2:$UD$20,8,FALSE)&lt;-2),"",'Total-corrected counts'!J1164),"")</f>
        <v/>
      </c>
      <c r="K1164" t="str">
        <f>IFERROR(IF(OR(HLOOKUP($A1164,'Z-scores'!$C$2:$UD$20,9,FALSE)&gt;2,HLOOKUP($A1164,'Z-scores'!$C$2:$UD$20,9,FALSE)&lt;-2),"",'Total-corrected counts'!K1164),"")</f>
        <v/>
      </c>
      <c r="L1164" t="str">
        <f>IFERROR(IF(OR(HLOOKUP($A1164,'Z-scores'!$C$2:$UD$20,10,FALSE)&gt;2,HLOOKUP($A1164,'Z-scores'!$C$2:$UD$20,10,FALSE)&lt;-2),"",'Total-corrected counts'!L1164),"")</f>
        <v/>
      </c>
      <c r="M1164" t="str">
        <f>IFERROR(IF(OR(HLOOKUP($A1164,'Z-scores'!$C$2:$UD$20,11,FALSE)&gt;2,HLOOKUP($A1164,'Z-scores'!$C$2:$UD$20,11,FALSE)&lt;-2),"",'Total-corrected counts'!M1164),"")</f>
        <v/>
      </c>
      <c r="N1164" t="str">
        <f>IFERROR(IF(OR(HLOOKUP($A1164,'Z-scores'!$C$2:$UD$20,12,FALSE)&gt;2,HLOOKUP($A1164,'Z-scores'!$C$2:$UD$20,12,FALSE)&lt;-2),"",'Total-corrected counts'!N1164),"")</f>
        <v/>
      </c>
      <c r="O1164" t="str">
        <f>IFERROR(IF(OR(HLOOKUP($A1164,'Z-scores'!$C$2:$UD$20,13,FALSE)&gt;2,HLOOKUP($A1164,'Z-scores'!$C$2:$UD$20,13,FALSE)&lt;-2),"",'Total-corrected counts'!O1164),"")</f>
        <v/>
      </c>
      <c r="P1164" t="str">
        <f>IFERROR(IF(OR(HLOOKUP($A1164,'Z-scores'!$C$2:$UD$20,14,FALSE)&gt;2,HLOOKUP($A1164,'Z-scores'!$C$2:$UD$20,14,FALSE)&lt;-2),"",'Total-corrected counts'!P1164),"")</f>
        <v/>
      </c>
      <c r="Q1164" t="str">
        <f>IFERROR(IF(OR(HLOOKUP($A1164,'Z-scores'!$C$2:$UD$20,15,FALSE)&gt;2,HLOOKUP($A1164,'Z-scores'!$C$2:$UD$20,15,FALSE)&lt;-2),"",'Total-corrected counts'!Q1164),"")</f>
        <v/>
      </c>
      <c r="R1164" t="str">
        <f>IFERROR(IF(OR(HLOOKUP($A1164,'Z-scores'!$C$2:$UD$20,16,FALSE)&gt;2,HLOOKUP($A1164,'Z-scores'!$C$2:$UD$20,16,FALSE)&lt;-2),"",'Total-corrected counts'!R1164),"")</f>
        <v/>
      </c>
      <c r="S1164" t="str">
        <f>IFERROR(IF(OR(HLOOKUP($A1164,'Z-scores'!$C$2:$UD$20,17,FALSE)&gt;2,HLOOKUP($A1164,'Z-scores'!$C$2:$UD$20,17,FALSE)&lt;-2),"",'Total-corrected counts'!S1164),"")</f>
        <v/>
      </c>
      <c r="T1164" t="str">
        <f>IFERROR(IF(OR(HLOOKUP($A1164,'Z-scores'!$C$2:$UD$20,18,FALSE)&gt;2,HLOOKUP($A1164,'Z-scores'!$C$2:$UD$20,18,FALSE)&lt;-2),"",'Total-corrected counts'!T1164),"")</f>
        <v/>
      </c>
      <c r="U1164" t="str">
        <f>IFERROR(IF(OR(HLOOKUP($A1164,'Z-scores'!$C$2:$UD$20,19,FALSE)&gt;2,HLOOKUP($A1164,'Z-scores'!$C$2:$UD$20,19,FALSE)&lt;-2),"",'Total-corrected counts'!U1164),"")</f>
        <v/>
      </c>
      <c r="V1164">
        <f t="shared" si="72"/>
        <v>1</v>
      </c>
      <c r="W1164" t="str">
        <f t="shared" si="73"/>
        <v/>
      </c>
      <c r="X1164" t="str">
        <f t="shared" si="74"/>
        <v/>
      </c>
      <c r="Y1164" t="str">
        <f t="shared" si="75"/>
        <v/>
      </c>
    </row>
    <row r="1165" spans="1:25" x14ac:dyDescent="0.25">
      <c r="A1165">
        <v>10707</v>
      </c>
      <c r="B1165" t="s">
        <v>1206</v>
      </c>
      <c r="C1165">
        <v>55100</v>
      </c>
      <c r="D1165">
        <v>912</v>
      </c>
      <c r="E1165" t="str">
        <f>IFERROR(IF(OR(HLOOKUP($A1165,'Z-scores'!$C$2:$UD$20,3,FALSE)&gt;2,HLOOKUP(A1165,'Z-scores'!$C$2:$UD$20,3,FALSE)&lt;-2),"",'Total-corrected counts'!E1165),"")</f>
        <v/>
      </c>
      <c r="F1165" t="str">
        <f>IFERROR(IF(OR(HLOOKUP($A1165,'Z-scores'!$C$2:$UD$20,4,FALSE)&gt;2,HLOOKUP($A1165,'Z-scores'!$C$2:$UD$20,4,FALSE)&lt;-2),"",'Total-corrected counts'!F1165),"")</f>
        <v/>
      </c>
      <c r="G1165" t="str">
        <f>IFERROR(IF(OR(HLOOKUP($A1165,'Z-scores'!$C$2:$UD$20,5,FALSE)&gt;2,HLOOKUP($A1165,'Z-scores'!$C$2:$UD$20,5,FALSE)&lt;-2),"",'Total-corrected counts'!G1165),"")</f>
        <v/>
      </c>
      <c r="H1165" t="str">
        <f>IFERROR(IF(OR(HLOOKUP($A1165,'Z-scores'!$C$2:$UD$20,6,FALSE)&gt;2,HLOOKUP($A1165,'Z-scores'!$C$2:$UD$20,6,FALSE)&lt;-2),"",'Total-corrected counts'!H1165),"")</f>
        <v/>
      </c>
      <c r="I1165" t="str">
        <f>IFERROR(IF(OR(HLOOKUP($A1165,'Z-scores'!$C$2:$UD$20,7,FALSE)&gt;2,HLOOKUP($A1165,'Z-scores'!$C$2:$UD$20,7,FALSE)&lt;-2),"",'Total-corrected counts'!I1165),"")</f>
        <v/>
      </c>
      <c r="J1165" t="str">
        <f>IFERROR(IF(OR(HLOOKUP($A1165,'Z-scores'!$C$2:$UD$20,8,FALSE)&gt;2,HLOOKUP($A1165,'Z-scores'!$C$2:$UD$20,8,FALSE)&lt;-2),"",'Total-corrected counts'!J1165),"")</f>
        <v/>
      </c>
      <c r="K1165" t="str">
        <f>IFERROR(IF(OR(HLOOKUP($A1165,'Z-scores'!$C$2:$UD$20,9,FALSE)&gt;2,HLOOKUP($A1165,'Z-scores'!$C$2:$UD$20,9,FALSE)&lt;-2),"",'Total-corrected counts'!K1165),"")</f>
        <v/>
      </c>
      <c r="L1165" t="str">
        <f>IFERROR(IF(OR(HLOOKUP($A1165,'Z-scores'!$C$2:$UD$20,10,FALSE)&gt;2,HLOOKUP($A1165,'Z-scores'!$C$2:$UD$20,10,FALSE)&lt;-2),"",'Total-corrected counts'!L1165),"")</f>
        <v/>
      </c>
      <c r="M1165" t="str">
        <f>IFERROR(IF(OR(HLOOKUP($A1165,'Z-scores'!$C$2:$UD$20,11,FALSE)&gt;2,HLOOKUP($A1165,'Z-scores'!$C$2:$UD$20,11,FALSE)&lt;-2),"",'Total-corrected counts'!M1165),"")</f>
        <v/>
      </c>
      <c r="N1165" t="str">
        <f>IFERROR(IF(OR(HLOOKUP($A1165,'Z-scores'!$C$2:$UD$20,12,FALSE)&gt;2,HLOOKUP($A1165,'Z-scores'!$C$2:$UD$20,12,FALSE)&lt;-2),"",'Total-corrected counts'!N1165),"")</f>
        <v/>
      </c>
      <c r="O1165" t="str">
        <f>IFERROR(IF(OR(HLOOKUP($A1165,'Z-scores'!$C$2:$UD$20,13,FALSE)&gt;2,HLOOKUP($A1165,'Z-scores'!$C$2:$UD$20,13,FALSE)&lt;-2),"",'Total-corrected counts'!O1165),"")</f>
        <v/>
      </c>
      <c r="P1165" t="str">
        <f>IFERROR(IF(OR(HLOOKUP($A1165,'Z-scores'!$C$2:$UD$20,14,FALSE)&gt;2,HLOOKUP($A1165,'Z-scores'!$C$2:$UD$20,14,FALSE)&lt;-2),"",'Total-corrected counts'!P1165),"")</f>
        <v/>
      </c>
      <c r="Q1165" t="str">
        <f>IFERROR(IF(OR(HLOOKUP($A1165,'Z-scores'!$C$2:$UD$20,15,FALSE)&gt;2,HLOOKUP($A1165,'Z-scores'!$C$2:$UD$20,15,FALSE)&lt;-2),"",'Total-corrected counts'!Q1165),"")</f>
        <v/>
      </c>
      <c r="R1165" t="str">
        <f>IFERROR(IF(OR(HLOOKUP($A1165,'Z-scores'!$C$2:$UD$20,16,FALSE)&gt;2,HLOOKUP($A1165,'Z-scores'!$C$2:$UD$20,16,FALSE)&lt;-2),"",'Total-corrected counts'!R1165),"")</f>
        <v/>
      </c>
      <c r="S1165" t="str">
        <f>IFERROR(IF(OR(HLOOKUP($A1165,'Z-scores'!$C$2:$UD$20,17,FALSE)&gt;2,HLOOKUP($A1165,'Z-scores'!$C$2:$UD$20,17,FALSE)&lt;-2),"",'Total-corrected counts'!S1165),"")</f>
        <v/>
      </c>
      <c r="T1165" t="str">
        <f>IFERROR(IF(OR(HLOOKUP($A1165,'Z-scores'!$C$2:$UD$20,18,FALSE)&gt;2,HLOOKUP($A1165,'Z-scores'!$C$2:$UD$20,18,FALSE)&lt;-2),"",'Total-corrected counts'!T1165),"")</f>
        <v/>
      </c>
      <c r="U1165" t="str">
        <f>IFERROR(IF(OR(HLOOKUP($A1165,'Z-scores'!$C$2:$UD$20,19,FALSE)&gt;2,HLOOKUP($A1165,'Z-scores'!$C$2:$UD$20,19,FALSE)&lt;-2),"",'Total-corrected counts'!U1165),"")</f>
        <v/>
      </c>
      <c r="V1165">
        <f t="shared" si="72"/>
        <v>1</v>
      </c>
      <c r="W1165" t="str">
        <f t="shared" si="73"/>
        <v/>
      </c>
      <c r="X1165" t="str">
        <f t="shared" si="74"/>
        <v/>
      </c>
      <c r="Y1165" t="str">
        <f t="shared" si="75"/>
        <v/>
      </c>
    </row>
    <row r="1166" spans="1:25" x14ac:dyDescent="0.25">
      <c r="A1166">
        <v>10708</v>
      </c>
      <c r="B1166" t="s">
        <v>1207</v>
      </c>
      <c r="C1166">
        <v>55800</v>
      </c>
      <c r="D1166">
        <v>976</v>
      </c>
      <c r="E1166" t="str">
        <f>IFERROR(IF(OR(HLOOKUP($A1166,'Z-scores'!$C$2:$UD$20,3,FALSE)&gt;2,HLOOKUP(A1166,'Z-scores'!$C$2:$UD$20,3,FALSE)&lt;-2),"",'Total-corrected counts'!E1166),"")</f>
        <v/>
      </c>
      <c r="F1166" t="str">
        <f>IFERROR(IF(OR(HLOOKUP($A1166,'Z-scores'!$C$2:$UD$20,4,FALSE)&gt;2,HLOOKUP($A1166,'Z-scores'!$C$2:$UD$20,4,FALSE)&lt;-2),"",'Total-corrected counts'!F1166),"")</f>
        <v/>
      </c>
      <c r="G1166" t="str">
        <f>IFERROR(IF(OR(HLOOKUP($A1166,'Z-scores'!$C$2:$UD$20,5,FALSE)&gt;2,HLOOKUP($A1166,'Z-scores'!$C$2:$UD$20,5,FALSE)&lt;-2),"",'Total-corrected counts'!G1166),"")</f>
        <v/>
      </c>
      <c r="H1166" t="str">
        <f>IFERROR(IF(OR(HLOOKUP($A1166,'Z-scores'!$C$2:$UD$20,6,FALSE)&gt;2,HLOOKUP($A1166,'Z-scores'!$C$2:$UD$20,6,FALSE)&lt;-2),"",'Total-corrected counts'!H1166),"")</f>
        <v/>
      </c>
      <c r="I1166" t="str">
        <f>IFERROR(IF(OR(HLOOKUP($A1166,'Z-scores'!$C$2:$UD$20,7,FALSE)&gt;2,HLOOKUP($A1166,'Z-scores'!$C$2:$UD$20,7,FALSE)&lt;-2),"",'Total-corrected counts'!I1166),"")</f>
        <v/>
      </c>
      <c r="J1166" t="str">
        <f>IFERROR(IF(OR(HLOOKUP($A1166,'Z-scores'!$C$2:$UD$20,8,FALSE)&gt;2,HLOOKUP($A1166,'Z-scores'!$C$2:$UD$20,8,FALSE)&lt;-2),"",'Total-corrected counts'!J1166),"")</f>
        <v/>
      </c>
      <c r="K1166" t="str">
        <f>IFERROR(IF(OR(HLOOKUP($A1166,'Z-scores'!$C$2:$UD$20,9,FALSE)&gt;2,HLOOKUP($A1166,'Z-scores'!$C$2:$UD$20,9,FALSE)&lt;-2),"",'Total-corrected counts'!K1166),"")</f>
        <v/>
      </c>
      <c r="L1166" t="str">
        <f>IFERROR(IF(OR(HLOOKUP($A1166,'Z-scores'!$C$2:$UD$20,10,FALSE)&gt;2,HLOOKUP($A1166,'Z-scores'!$C$2:$UD$20,10,FALSE)&lt;-2),"",'Total-corrected counts'!L1166),"")</f>
        <v/>
      </c>
      <c r="M1166" t="str">
        <f>IFERROR(IF(OR(HLOOKUP($A1166,'Z-scores'!$C$2:$UD$20,11,FALSE)&gt;2,HLOOKUP($A1166,'Z-scores'!$C$2:$UD$20,11,FALSE)&lt;-2),"",'Total-corrected counts'!M1166),"")</f>
        <v/>
      </c>
      <c r="N1166" t="str">
        <f>IFERROR(IF(OR(HLOOKUP($A1166,'Z-scores'!$C$2:$UD$20,12,FALSE)&gt;2,HLOOKUP($A1166,'Z-scores'!$C$2:$UD$20,12,FALSE)&lt;-2),"",'Total-corrected counts'!N1166),"")</f>
        <v/>
      </c>
      <c r="O1166" t="str">
        <f>IFERROR(IF(OR(HLOOKUP($A1166,'Z-scores'!$C$2:$UD$20,13,FALSE)&gt;2,HLOOKUP($A1166,'Z-scores'!$C$2:$UD$20,13,FALSE)&lt;-2),"",'Total-corrected counts'!O1166),"")</f>
        <v/>
      </c>
      <c r="P1166" t="str">
        <f>IFERROR(IF(OR(HLOOKUP($A1166,'Z-scores'!$C$2:$UD$20,14,FALSE)&gt;2,HLOOKUP($A1166,'Z-scores'!$C$2:$UD$20,14,FALSE)&lt;-2),"",'Total-corrected counts'!P1166),"")</f>
        <v/>
      </c>
      <c r="Q1166" t="str">
        <f>IFERROR(IF(OR(HLOOKUP($A1166,'Z-scores'!$C$2:$UD$20,15,FALSE)&gt;2,HLOOKUP($A1166,'Z-scores'!$C$2:$UD$20,15,FALSE)&lt;-2),"",'Total-corrected counts'!Q1166),"")</f>
        <v/>
      </c>
      <c r="R1166" t="str">
        <f>IFERROR(IF(OR(HLOOKUP($A1166,'Z-scores'!$C$2:$UD$20,16,FALSE)&gt;2,HLOOKUP($A1166,'Z-scores'!$C$2:$UD$20,16,FALSE)&lt;-2),"",'Total-corrected counts'!R1166),"")</f>
        <v/>
      </c>
      <c r="S1166" t="str">
        <f>IFERROR(IF(OR(HLOOKUP($A1166,'Z-scores'!$C$2:$UD$20,17,FALSE)&gt;2,HLOOKUP($A1166,'Z-scores'!$C$2:$UD$20,17,FALSE)&lt;-2),"",'Total-corrected counts'!S1166),"")</f>
        <v/>
      </c>
      <c r="T1166" t="str">
        <f>IFERROR(IF(OR(HLOOKUP($A1166,'Z-scores'!$C$2:$UD$20,18,FALSE)&gt;2,HLOOKUP($A1166,'Z-scores'!$C$2:$UD$20,18,FALSE)&lt;-2),"",'Total-corrected counts'!T1166),"")</f>
        <v/>
      </c>
      <c r="U1166" t="str">
        <f>IFERROR(IF(OR(HLOOKUP($A1166,'Z-scores'!$C$2:$UD$20,19,FALSE)&gt;2,HLOOKUP($A1166,'Z-scores'!$C$2:$UD$20,19,FALSE)&lt;-2),"",'Total-corrected counts'!U1166),"")</f>
        <v/>
      </c>
      <c r="V1166">
        <f t="shared" si="72"/>
        <v>1</v>
      </c>
      <c r="W1166" t="str">
        <f t="shared" si="73"/>
        <v/>
      </c>
      <c r="X1166" t="str">
        <f t="shared" si="74"/>
        <v/>
      </c>
      <c r="Y1166" t="str">
        <f t="shared" si="75"/>
        <v/>
      </c>
    </row>
    <row r="1167" spans="1:25" x14ac:dyDescent="0.25">
      <c r="A1167">
        <v>10709</v>
      </c>
      <c r="B1167" t="s">
        <v>1208</v>
      </c>
      <c r="C1167">
        <v>55700</v>
      </c>
      <c r="D1167">
        <v>976</v>
      </c>
      <c r="E1167" t="str">
        <f>IFERROR(IF(OR(HLOOKUP($A1167,'Z-scores'!$C$2:$UD$20,3,FALSE)&gt;2,HLOOKUP(A1167,'Z-scores'!$C$2:$UD$20,3,FALSE)&lt;-2),"",'Total-corrected counts'!E1167),"")</f>
        <v/>
      </c>
      <c r="F1167" t="str">
        <f>IFERROR(IF(OR(HLOOKUP($A1167,'Z-scores'!$C$2:$UD$20,4,FALSE)&gt;2,HLOOKUP($A1167,'Z-scores'!$C$2:$UD$20,4,FALSE)&lt;-2),"",'Total-corrected counts'!F1167),"")</f>
        <v/>
      </c>
      <c r="G1167" t="str">
        <f>IFERROR(IF(OR(HLOOKUP($A1167,'Z-scores'!$C$2:$UD$20,5,FALSE)&gt;2,HLOOKUP($A1167,'Z-scores'!$C$2:$UD$20,5,FALSE)&lt;-2),"",'Total-corrected counts'!G1167),"")</f>
        <v/>
      </c>
      <c r="H1167" t="str">
        <f>IFERROR(IF(OR(HLOOKUP($A1167,'Z-scores'!$C$2:$UD$20,6,FALSE)&gt;2,HLOOKUP($A1167,'Z-scores'!$C$2:$UD$20,6,FALSE)&lt;-2),"",'Total-corrected counts'!H1167),"")</f>
        <v/>
      </c>
      <c r="I1167" t="str">
        <f>IFERROR(IF(OR(HLOOKUP($A1167,'Z-scores'!$C$2:$UD$20,7,FALSE)&gt;2,HLOOKUP($A1167,'Z-scores'!$C$2:$UD$20,7,FALSE)&lt;-2),"",'Total-corrected counts'!I1167),"")</f>
        <v/>
      </c>
      <c r="J1167" t="str">
        <f>IFERROR(IF(OR(HLOOKUP($A1167,'Z-scores'!$C$2:$UD$20,8,FALSE)&gt;2,HLOOKUP($A1167,'Z-scores'!$C$2:$UD$20,8,FALSE)&lt;-2),"",'Total-corrected counts'!J1167),"")</f>
        <v/>
      </c>
      <c r="K1167" t="str">
        <f>IFERROR(IF(OR(HLOOKUP($A1167,'Z-scores'!$C$2:$UD$20,9,FALSE)&gt;2,HLOOKUP($A1167,'Z-scores'!$C$2:$UD$20,9,FALSE)&lt;-2),"",'Total-corrected counts'!K1167),"")</f>
        <v/>
      </c>
      <c r="L1167" t="str">
        <f>IFERROR(IF(OR(HLOOKUP($A1167,'Z-scores'!$C$2:$UD$20,10,FALSE)&gt;2,HLOOKUP($A1167,'Z-scores'!$C$2:$UD$20,10,FALSE)&lt;-2),"",'Total-corrected counts'!L1167),"")</f>
        <v/>
      </c>
      <c r="M1167" t="str">
        <f>IFERROR(IF(OR(HLOOKUP($A1167,'Z-scores'!$C$2:$UD$20,11,FALSE)&gt;2,HLOOKUP($A1167,'Z-scores'!$C$2:$UD$20,11,FALSE)&lt;-2),"",'Total-corrected counts'!M1167),"")</f>
        <v/>
      </c>
      <c r="N1167" t="str">
        <f>IFERROR(IF(OR(HLOOKUP($A1167,'Z-scores'!$C$2:$UD$20,12,FALSE)&gt;2,HLOOKUP($A1167,'Z-scores'!$C$2:$UD$20,12,FALSE)&lt;-2),"",'Total-corrected counts'!N1167),"")</f>
        <v/>
      </c>
      <c r="O1167" t="str">
        <f>IFERROR(IF(OR(HLOOKUP($A1167,'Z-scores'!$C$2:$UD$20,13,FALSE)&gt;2,HLOOKUP($A1167,'Z-scores'!$C$2:$UD$20,13,FALSE)&lt;-2),"",'Total-corrected counts'!O1167),"")</f>
        <v/>
      </c>
      <c r="P1167" t="str">
        <f>IFERROR(IF(OR(HLOOKUP($A1167,'Z-scores'!$C$2:$UD$20,14,FALSE)&gt;2,HLOOKUP($A1167,'Z-scores'!$C$2:$UD$20,14,FALSE)&lt;-2),"",'Total-corrected counts'!P1167),"")</f>
        <v/>
      </c>
      <c r="Q1167" t="str">
        <f>IFERROR(IF(OR(HLOOKUP($A1167,'Z-scores'!$C$2:$UD$20,15,FALSE)&gt;2,HLOOKUP($A1167,'Z-scores'!$C$2:$UD$20,15,FALSE)&lt;-2),"",'Total-corrected counts'!Q1167),"")</f>
        <v/>
      </c>
      <c r="R1167" t="str">
        <f>IFERROR(IF(OR(HLOOKUP($A1167,'Z-scores'!$C$2:$UD$20,16,FALSE)&gt;2,HLOOKUP($A1167,'Z-scores'!$C$2:$UD$20,16,FALSE)&lt;-2),"",'Total-corrected counts'!R1167),"")</f>
        <v/>
      </c>
      <c r="S1167" t="str">
        <f>IFERROR(IF(OR(HLOOKUP($A1167,'Z-scores'!$C$2:$UD$20,17,FALSE)&gt;2,HLOOKUP($A1167,'Z-scores'!$C$2:$UD$20,17,FALSE)&lt;-2),"",'Total-corrected counts'!S1167),"")</f>
        <v/>
      </c>
      <c r="T1167" t="str">
        <f>IFERROR(IF(OR(HLOOKUP($A1167,'Z-scores'!$C$2:$UD$20,18,FALSE)&gt;2,HLOOKUP($A1167,'Z-scores'!$C$2:$UD$20,18,FALSE)&lt;-2),"",'Total-corrected counts'!T1167),"")</f>
        <v/>
      </c>
      <c r="U1167" t="str">
        <f>IFERROR(IF(OR(HLOOKUP($A1167,'Z-scores'!$C$2:$UD$20,19,FALSE)&gt;2,HLOOKUP($A1167,'Z-scores'!$C$2:$UD$20,19,FALSE)&lt;-2),"",'Total-corrected counts'!U1167),"")</f>
        <v/>
      </c>
      <c r="V1167">
        <f t="shared" si="72"/>
        <v>1</v>
      </c>
      <c r="W1167" t="str">
        <f t="shared" si="73"/>
        <v/>
      </c>
      <c r="X1167" t="str">
        <f t="shared" si="74"/>
        <v/>
      </c>
      <c r="Y1167" t="str">
        <f t="shared" si="75"/>
        <v/>
      </c>
    </row>
    <row r="1168" spans="1:25" x14ac:dyDescent="0.25">
      <c r="A1168">
        <v>10710</v>
      </c>
      <c r="B1168" t="s">
        <v>1209</v>
      </c>
      <c r="C1168">
        <v>55600</v>
      </c>
      <c r="D1168">
        <v>976</v>
      </c>
      <c r="E1168" t="str">
        <f>IFERROR(IF(OR(HLOOKUP($A1168,'Z-scores'!$C$2:$UD$20,3,FALSE)&gt;2,HLOOKUP(A1168,'Z-scores'!$C$2:$UD$20,3,FALSE)&lt;-2),"",'Total-corrected counts'!E1168),"")</f>
        <v/>
      </c>
      <c r="F1168" t="str">
        <f>IFERROR(IF(OR(HLOOKUP($A1168,'Z-scores'!$C$2:$UD$20,4,FALSE)&gt;2,HLOOKUP($A1168,'Z-scores'!$C$2:$UD$20,4,FALSE)&lt;-2),"",'Total-corrected counts'!F1168),"")</f>
        <v/>
      </c>
      <c r="G1168" t="str">
        <f>IFERROR(IF(OR(HLOOKUP($A1168,'Z-scores'!$C$2:$UD$20,5,FALSE)&gt;2,HLOOKUP($A1168,'Z-scores'!$C$2:$UD$20,5,FALSE)&lt;-2),"",'Total-corrected counts'!G1168),"")</f>
        <v/>
      </c>
      <c r="H1168" t="str">
        <f>IFERROR(IF(OR(HLOOKUP($A1168,'Z-scores'!$C$2:$UD$20,6,FALSE)&gt;2,HLOOKUP($A1168,'Z-scores'!$C$2:$UD$20,6,FALSE)&lt;-2),"",'Total-corrected counts'!H1168),"")</f>
        <v/>
      </c>
      <c r="I1168" t="str">
        <f>IFERROR(IF(OR(HLOOKUP($A1168,'Z-scores'!$C$2:$UD$20,7,FALSE)&gt;2,HLOOKUP($A1168,'Z-scores'!$C$2:$UD$20,7,FALSE)&lt;-2),"",'Total-corrected counts'!I1168),"")</f>
        <v/>
      </c>
      <c r="J1168" t="str">
        <f>IFERROR(IF(OR(HLOOKUP($A1168,'Z-scores'!$C$2:$UD$20,8,FALSE)&gt;2,HLOOKUP($A1168,'Z-scores'!$C$2:$UD$20,8,FALSE)&lt;-2),"",'Total-corrected counts'!J1168),"")</f>
        <v/>
      </c>
      <c r="K1168" t="str">
        <f>IFERROR(IF(OR(HLOOKUP($A1168,'Z-scores'!$C$2:$UD$20,9,FALSE)&gt;2,HLOOKUP($A1168,'Z-scores'!$C$2:$UD$20,9,FALSE)&lt;-2),"",'Total-corrected counts'!K1168),"")</f>
        <v/>
      </c>
      <c r="L1168" t="str">
        <f>IFERROR(IF(OR(HLOOKUP($A1168,'Z-scores'!$C$2:$UD$20,10,FALSE)&gt;2,HLOOKUP($A1168,'Z-scores'!$C$2:$UD$20,10,FALSE)&lt;-2),"",'Total-corrected counts'!L1168),"")</f>
        <v/>
      </c>
      <c r="M1168" t="str">
        <f>IFERROR(IF(OR(HLOOKUP($A1168,'Z-scores'!$C$2:$UD$20,11,FALSE)&gt;2,HLOOKUP($A1168,'Z-scores'!$C$2:$UD$20,11,FALSE)&lt;-2),"",'Total-corrected counts'!M1168),"")</f>
        <v/>
      </c>
      <c r="N1168" t="str">
        <f>IFERROR(IF(OR(HLOOKUP($A1168,'Z-scores'!$C$2:$UD$20,12,FALSE)&gt;2,HLOOKUP($A1168,'Z-scores'!$C$2:$UD$20,12,FALSE)&lt;-2),"",'Total-corrected counts'!N1168),"")</f>
        <v/>
      </c>
      <c r="O1168" t="str">
        <f>IFERROR(IF(OR(HLOOKUP($A1168,'Z-scores'!$C$2:$UD$20,13,FALSE)&gt;2,HLOOKUP($A1168,'Z-scores'!$C$2:$UD$20,13,FALSE)&lt;-2),"",'Total-corrected counts'!O1168),"")</f>
        <v/>
      </c>
      <c r="P1168" t="str">
        <f>IFERROR(IF(OR(HLOOKUP($A1168,'Z-scores'!$C$2:$UD$20,14,FALSE)&gt;2,HLOOKUP($A1168,'Z-scores'!$C$2:$UD$20,14,FALSE)&lt;-2),"",'Total-corrected counts'!P1168),"")</f>
        <v/>
      </c>
      <c r="Q1168" t="str">
        <f>IFERROR(IF(OR(HLOOKUP($A1168,'Z-scores'!$C$2:$UD$20,15,FALSE)&gt;2,HLOOKUP($A1168,'Z-scores'!$C$2:$UD$20,15,FALSE)&lt;-2),"",'Total-corrected counts'!Q1168),"")</f>
        <v/>
      </c>
      <c r="R1168" t="str">
        <f>IFERROR(IF(OR(HLOOKUP($A1168,'Z-scores'!$C$2:$UD$20,16,FALSE)&gt;2,HLOOKUP($A1168,'Z-scores'!$C$2:$UD$20,16,FALSE)&lt;-2),"",'Total-corrected counts'!R1168),"")</f>
        <v/>
      </c>
      <c r="S1168" t="str">
        <f>IFERROR(IF(OR(HLOOKUP($A1168,'Z-scores'!$C$2:$UD$20,17,FALSE)&gt;2,HLOOKUP($A1168,'Z-scores'!$C$2:$UD$20,17,FALSE)&lt;-2),"",'Total-corrected counts'!S1168),"")</f>
        <v/>
      </c>
      <c r="T1168" t="str">
        <f>IFERROR(IF(OR(HLOOKUP($A1168,'Z-scores'!$C$2:$UD$20,18,FALSE)&gt;2,HLOOKUP($A1168,'Z-scores'!$C$2:$UD$20,18,FALSE)&lt;-2),"",'Total-corrected counts'!T1168),"")</f>
        <v/>
      </c>
      <c r="U1168" t="str">
        <f>IFERROR(IF(OR(HLOOKUP($A1168,'Z-scores'!$C$2:$UD$20,19,FALSE)&gt;2,HLOOKUP($A1168,'Z-scores'!$C$2:$UD$20,19,FALSE)&lt;-2),"",'Total-corrected counts'!U1168),"")</f>
        <v/>
      </c>
      <c r="V1168">
        <f t="shared" si="72"/>
        <v>1</v>
      </c>
      <c r="W1168" t="str">
        <f t="shared" si="73"/>
        <v/>
      </c>
      <c r="X1168" t="str">
        <f t="shared" si="74"/>
        <v/>
      </c>
      <c r="Y1168" t="str">
        <f t="shared" si="75"/>
        <v/>
      </c>
    </row>
    <row r="1169" spans="1:25" x14ac:dyDescent="0.25">
      <c r="A1169">
        <v>10711</v>
      </c>
      <c r="B1169" t="s">
        <v>1210</v>
      </c>
      <c r="C1169">
        <v>56200</v>
      </c>
      <c r="D1169">
        <v>984</v>
      </c>
      <c r="E1169" t="str">
        <f>IFERROR(IF(OR(HLOOKUP($A1169,'Z-scores'!$C$2:$UD$20,3,FALSE)&gt;2,HLOOKUP(A1169,'Z-scores'!$C$2:$UD$20,3,FALSE)&lt;-2),"",'Total-corrected counts'!E1169),"")</f>
        <v/>
      </c>
      <c r="F1169" t="str">
        <f>IFERROR(IF(OR(HLOOKUP($A1169,'Z-scores'!$C$2:$UD$20,4,FALSE)&gt;2,HLOOKUP($A1169,'Z-scores'!$C$2:$UD$20,4,FALSE)&lt;-2),"",'Total-corrected counts'!F1169),"")</f>
        <v/>
      </c>
      <c r="G1169" t="str">
        <f>IFERROR(IF(OR(HLOOKUP($A1169,'Z-scores'!$C$2:$UD$20,5,FALSE)&gt;2,HLOOKUP($A1169,'Z-scores'!$C$2:$UD$20,5,FALSE)&lt;-2),"",'Total-corrected counts'!G1169),"")</f>
        <v/>
      </c>
      <c r="H1169" t="str">
        <f>IFERROR(IF(OR(HLOOKUP($A1169,'Z-scores'!$C$2:$UD$20,6,FALSE)&gt;2,HLOOKUP($A1169,'Z-scores'!$C$2:$UD$20,6,FALSE)&lt;-2),"",'Total-corrected counts'!H1169),"")</f>
        <v/>
      </c>
      <c r="I1169" t="str">
        <f>IFERROR(IF(OR(HLOOKUP($A1169,'Z-scores'!$C$2:$UD$20,7,FALSE)&gt;2,HLOOKUP($A1169,'Z-scores'!$C$2:$UD$20,7,FALSE)&lt;-2),"",'Total-corrected counts'!I1169),"")</f>
        <v/>
      </c>
      <c r="J1169" t="str">
        <f>IFERROR(IF(OR(HLOOKUP($A1169,'Z-scores'!$C$2:$UD$20,8,FALSE)&gt;2,HLOOKUP($A1169,'Z-scores'!$C$2:$UD$20,8,FALSE)&lt;-2),"",'Total-corrected counts'!J1169),"")</f>
        <v/>
      </c>
      <c r="K1169" t="str">
        <f>IFERROR(IF(OR(HLOOKUP($A1169,'Z-scores'!$C$2:$UD$20,9,FALSE)&gt;2,HLOOKUP($A1169,'Z-scores'!$C$2:$UD$20,9,FALSE)&lt;-2),"",'Total-corrected counts'!K1169),"")</f>
        <v/>
      </c>
      <c r="L1169" t="str">
        <f>IFERROR(IF(OR(HLOOKUP($A1169,'Z-scores'!$C$2:$UD$20,10,FALSE)&gt;2,HLOOKUP($A1169,'Z-scores'!$C$2:$UD$20,10,FALSE)&lt;-2),"",'Total-corrected counts'!L1169),"")</f>
        <v/>
      </c>
      <c r="M1169" t="str">
        <f>IFERROR(IF(OR(HLOOKUP($A1169,'Z-scores'!$C$2:$UD$20,11,FALSE)&gt;2,HLOOKUP($A1169,'Z-scores'!$C$2:$UD$20,11,FALSE)&lt;-2),"",'Total-corrected counts'!M1169),"")</f>
        <v/>
      </c>
      <c r="N1169" t="str">
        <f>IFERROR(IF(OR(HLOOKUP($A1169,'Z-scores'!$C$2:$UD$20,12,FALSE)&gt;2,HLOOKUP($A1169,'Z-scores'!$C$2:$UD$20,12,FALSE)&lt;-2),"",'Total-corrected counts'!N1169),"")</f>
        <v/>
      </c>
      <c r="O1169" t="str">
        <f>IFERROR(IF(OR(HLOOKUP($A1169,'Z-scores'!$C$2:$UD$20,13,FALSE)&gt;2,HLOOKUP($A1169,'Z-scores'!$C$2:$UD$20,13,FALSE)&lt;-2),"",'Total-corrected counts'!O1169),"")</f>
        <v/>
      </c>
      <c r="P1169" t="str">
        <f>IFERROR(IF(OR(HLOOKUP($A1169,'Z-scores'!$C$2:$UD$20,14,FALSE)&gt;2,HLOOKUP($A1169,'Z-scores'!$C$2:$UD$20,14,FALSE)&lt;-2),"",'Total-corrected counts'!P1169),"")</f>
        <v/>
      </c>
      <c r="Q1169" t="str">
        <f>IFERROR(IF(OR(HLOOKUP($A1169,'Z-scores'!$C$2:$UD$20,15,FALSE)&gt;2,HLOOKUP($A1169,'Z-scores'!$C$2:$UD$20,15,FALSE)&lt;-2),"",'Total-corrected counts'!Q1169),"")</f>
        <v/>
      </c>
      <c r="R1169" t="str">
        <f>IFERROR(IF(OR(HLOOKUP($A1169,'Z-scores'!$C$2:$UD$20,16,FALSE)&gt;2,HLOOKUP($A1169,'Z-scores'!$C$2:$UD$20,16,FALSE)&lt;-2),"",'Total-corrected counts'!R1169),"")</f>
        <v/>
      </c>
      <c r="S1169" t="str">
        <f>IFERROR(IF(OR(HLOOKUP($A1169,'Z-scores'!$C$2:$UD$20,17,FALSE)&gt;2,HLOOKUP($A1169,'Z-scores'!$C$2:$UD$20,17,FALSE)&lt;-2),"",'Total-corrected counts'!S1169),"")</f>
        <v/>
      </c>
      <c r="T1169" t="str">
        <f>IFERROR(IF(OR(HLOOKUP($A1169,'Z-scores'!$C$2:$UD$20,18,FALSE)&gt;2,HLOOKUP($A1169,'Z-scores'!$C$2:$UD$20,18,FALSE)&lt;-2),"",'Total-corrected counts'!T1169),"")</f>
        <v/>
      </c>
      <c r="U1169" t="str">
        <f>IFERROR(IF(OR(HLOOKUP($A1169,'Z-scores'!$C$2:$UD$20,19,FALSE)&gt;2,HLOOKUP($A1169,'Z-scores'!$C$2:$UD$20,19,FALSE)&lt;-2),"",'Total-corrected counts'!U1169),"")</f>
        <v/>
      </c>
      <c r="V1169">
        <f t="shared" si="72"/>
        <v>1</v>
      </c>
      <c r="W1169" t="str">
        <f t="shared" si="73"/>
        <v/>
      </c>
      <c r="X1169" t="str">
        <f t="shared" si="74"/>
        <v/>
      </c>
      <c r="Y1169" t="str">
        <f t="shared" si="75"/>
        <v/>
      </c>
    </row>
    <row r="1170" spans="1:25" x14ac:dyDescent="0.25">
      <c r="A1170">
        <v>10712</v>
      </c>
      <c r="B1170" t="s">
        <v>1211</v>
      </c>
      <c r="C1170">
        <v>56100</v>
      </c>
      <c r="D1170">
        <v>984</v>
      </c>
      <c r="E1170" t="str">
        <f>IFERROR(IF(OR(HLOOKUP($A1170,'Z-scores'!$C$2:$UD$20,3,FALSE)&gt;2,HLOOKUP(A1170,'Z-scores'!$C$2:$UD$20,3,FALSE)&lt;-2),"",'Total-corrected counts'!E1170),"")</f>
        <v/>
      </c>
      <c r="F1170" t="str">
        <f>IFERROR(IF(OR(HLOOKUP($A1170,'Z-scores'!$C$2:$UD$20,4,FALSE)&gt;2,HLOOKUP($A1170,'Z-scores'!$C$2:$UD$20,4,FALSE)&lt;-2),"",'Total-corrected counts'!F1170),"")</f>
        <v/>
      </c>
      <c r="G1170" t="str">
        <f>IFERROR(IF(OR(HLOOKUP($A1170,'Z-scores'!$C$2:$UD$20,5,FALSE)&gt;2,HLOOKUP($A1170,'Z-scores'!$C$2:$UD$20,5,FALSE)&lt;-2),"",'Total-corrected counts'!G1170),"")</f>
        <v/>
      </c>
      <c r="H1170" t="str">
        <f>IFERROR(IF(OR(HLOOKUP($A1170,'Z-scores'!$C$2:$UD$20,6,FALSE)&gt;2,HLOOKUP($A1170,'Z-scores'!$C$2:$UD$20,6,FALSE)&lt;-2),"",'Total-corrected counts'!H1170),"")</f>
        <v/>
      </c>
      <c r="I1170" t="str">
        <f>IFERROR(IF(OR(HLOOKUP($A1170,'Z-scores'!$C$2:$UD$20,7,FALSE)&gt;2,HLOOKUP($A1170,'Z-scores'!$C$2:$UD$20,7,FALSE)&lt;-2),"",'Total-corrected counts'!I1170),"")</f>
        <v/>
      </c>
      <c r="J1170" t="str">
        <f>IFERROR(IF(OR(HLOOKUP($A1170,'Z-scores'!$C$2:$UD$20,8,FALSE)&gt;2,HLOOKUP($A1170,'Z-scores'!$C$2:$UD$20,8,FALSE)&lt;-2),"",'Total-corrected counts'!J1170),"")</f>
        <v/>
      </c>
      <c r="K1170" t="str">
        <f>IFERROR(IF(OR(HLOOKUP($A1170,'Z-scores'!$C$2:$UD$20,9,FALSE)&gt;2,HLOOKUP($A1170,'Z-scores'!$C$2:$UD$20,9,FALSE)&lt;-2),"",'Total-corrected counts'!K1170),"")</f>
        <v/>
      </c>
      <c r="L1170" t="str">
        <f>IFERROR(IF(OR(HLOOKUP($A1170,'Z-scores'!$C$2:$UD$20,10,FALSE)&gt;2,HLOOKUP($A1170,'Z-scores'!$C$2:$UD$20,10,FALSE)&lt;-2),"",'Total-corrected counts'!L1170),"")</f>
        <v/>
      </c>
      <c r="M1170" t="str">
        <f>IFERROR(IF(OR(HLOOKUP($A1170,'Z-scores'!$C$2:$UD$20,11,FALSE)&gt;2,HLOOKUP($A1170,'Z-scores'!$C$2:$UD$20,11,FALSE)&lt;-2),"",'Total-corrected counts'!M1170),"")</f>
        <v/>
      </c>
      <c r="N1170" t="str">
        <f>IFERROR(IF(OR(HLOOKUP($A1170,'Z-scores'!$C$2:$UD$20,12,FALSE)&gt;2,HLOOKUP($A1170,'Z-scores'!$C$2:$UD$20,12,FALSE)&lt;-2),"",'Total-corrected counts'!N1170),"")</f>
        <v/>
      </c>
      <c r="O1170" t="str">
        <f>IFERROR(IF(OR(HLOOKUP($A1170,'Z-scores'!$C$2:$UD$20,13,FALSE)&gt;2,HLOOKUP($A1170,'Z-scores'!$C$2:$UD$20,13,FALSE)&lt;-2),"",'Total-corrected counts'!O1170),"")</f>
        <v/>
      </c>
      <c r="P1170" t="str">
        <f>IFERROR(IF(OR(HLOOKUP($A1170,'Z-scores'!$C$2:$UD$20,14,FALSE)&gt;2,HLOOKUP($A1170,'Z-scores'!$C$2:$UD$20,14,FALSE)&lt;-2),"",'Total-corrected counts'!P1170),"")</f>
        <v/>
      </c>
      <c r="Q1170" t="str">
        <f>IFERROR(IF(OR(HLOOKUP($A1170,'Z-scores'!$C$2:$UD$20,15,FALSE)&gt;2,HLOOKUP($A1170,'Z-scores'!$C$2:$UD$20,15,FALSE)&lt;-2),"",'Total-corrected counts'!Q1170),"")</f>
        <v/>
      </c>
      <c r="R1170" t="str">
        <f>IFERROR(IF(OR(HLOOKUP($A1170,'Z-scores'!$C$2:$UD$20,16,FALSE)&gt;2,HLOOKUP($A1170,'Z-scores'!$C$2:$UD$20,16,FALSE)&lt;-2),"",'Total-corrected counts'!R1170),"")</f>
        <v/>
      </c>
      <c r="S1170" t="str">
        <f>IFERROR(IF(OR(HLOOKUP($A1170,'Z-scores'!$C$2:$UD$20,17,FALSE)&gt;2,HLOOKUP($A1170,'Z-scores'!$C$2:$UD$20,17,FALSE)&lt;-2),"",'Total-corrected counts'!S1170),"")</f>
        <v/>
      </c>
      <c r="T1170" t="str">
        <f>IFERROR(IF(OR(HLOOKUP($A1170,'Z-scores'!$C$2:$UD$20,18,FALSE)&gt;2,HLOOKUP($A1170,'Z-scores'!$C$2:$UD$20,18,FALSE)&lt;-2),"",'Total-corrected counts'!T1170),"")</f>
        <v/>
      </c>
      <c r="U1170" t="str">
        <f>IFERROR(IF(OR(HLOOKUP($A1170,'Z-scores'!$C$2:$UD$20,19,FALSE)&gt;2,HLOOKUP($A1170,'Z-scores'!$C$2:$UD$20,19,FALSE)&lt;-2),"",'Total-corrected counts'!U1170),"")</f>
        <v/>
      </c>
      <c r="V1170">
        <f t="shared" si="72"/>
        <v>1</v>
      </c>
      <c r="W1170" t="str">
        <f t="shared" si="73"/>
        <v/>
      </c>
      <c r="X1170" t="str">
        <f t="shared" si="74"/>
        <v/>
      </c>
      <c r="Y1170" t="str">
        <f t="shared" si="75"/>
        <v/>
      </c>
    </row>
    <row r="1171" spans="1:25" x14ac:dyDescent="0.25">
      <c r="A1171">
        <v>10713</v>
      </c>
      <c r="B1171" t="s">
        <v>1212</v>
      </c>
      <c r="C1171">
        <v>56000</v>
      </c>
      <c r="D1171">
        <v>984</v>
      </c>
      <c r="E1171" t="str">
        <f>IFERROR(IF(OR(HLOOKUP($A1171,'Z-scores'!$C$2:$UD$20,3,FALSE)&gt;2,HLOOKUP(A1171,'Z-scores'!$C$2:$UD$20,3,FALSE)&lt;-2),"",'Total-corrected counts'!E1171),"")</f>
        <v/>
      </c>
      <c r="F1171" t="str">
        <f>IFERROR(IF(OR(HLOOKUP($A1171,'Z-scores'!$C$2:$UD$20,4,FALSE)&gt;2,HLOOKUP($A1171,'Z-scores'!$C$2:$UD$20,4,FALSE)&lt;-2),"",'Total-corrected counts'!F1171),"")</f>
        <v/>
      </c>
      <c r="G1171" t="str">
        <f>IFERROR(IF(OR(HLOOKUP($A1171,'Z-scores'!$C$2:$UD$20,5,FALSE)&gt;2,HLOOKUP($A1171,'Z-scores'!$C$2:$UD$20,5,FALSE)&lt;-2),"",'Total-corrected counts'!G1171),"")</f>
        <v/>
      </c>
      <c r="H1171" t="str">
        <f>IFERROR(IF(OR(HLOOKUP($A1171,'Z-scores'!$C$2:$UD$20,6,FALSE)&gt;2,HLOOKUP($A1171,'Z-scores'!$C$2:$UD$20,6,FALSE)&lt;-2),"",'Total-corrected counts'!H1171),"")</f>
        <v/>
      </c>
      <c r="I1171" t="str">
        <f>IFERROR(IF(OR(HLOOKUP($A1171,'Z-scores'!$C$2:$UD$20,7,FALSE)&gt;2,HLOOKUP($A1171,'Z-scores'!$C$2:$UD$20,7,FALSE)&lt;-2),"",'Total-corrected counts'!I1171),"")</f>
        <v/>
      </c>
      <c r="J1171" t="str">
        <f>IFERROR(IF(OR(HLOOKUP($A1171,'Z-scores'!$C$2:$UD$20,8,FALSE)&gt;2,HLOOKUP($A1171,'Z-scores'!$C$2:$UD$20,8,FALSE)&lt;-2),"",'Total-corrected counts'!J1171),"")</f>
        <v/>
      </c>
      <c r="K1171" t="str">
        <f>IFERROR(IF(OR(HLOOKUP($A1171,'Z-scores'!$C$2:$UD$20,9,FALSE)&gt;2,HLOOKUP($A1171,'Z-scores'!$C$2:$UD$20,9,FALSE)&lt;-2),"",'Total-corrected counts'!K1171),"")</f>
        <v/>
      </c>
      <c r="L1171" t="str">
        <f>IFERROR(IF(OR(HLOOKUP($A1171,'Z-scores'!$C$2:$UD$20,10,FALSE)&gt;2,HLOOKUP($A1171,'Z-scores'!$C$2:$UD$20,10,FALSE)&lt;-2),"",'Total-corrected counts'!L1171),"")</f>
        <v/>
      </c>
      <c r="M1171" t="str">
        <f>IFERROR(IF(OR(HLOOKUP($A1171,'Z-scores'!$C$2:$UD$20,11,FALSE)&gt;2,HLOOKUP($A1171,'Z-scores'!$C$2:$UD$20,11,FALSE)&lt;-2),"",'Total-corrected counts'!M1171),"")</f>
        <v/>
      </c>
      <c r="N1171" t="str">
        <f>IFERROR(IF(OR(HLOOKUP($A1171,'Z-scores'!$C$2:$UD$20,12,FALSE)&gt;2,HLOOKUP($A1171,'Z-scores'!$C$2:$UD$20,12,FALSE)&lt;-2),"",'Total-corrected counts'!N1171),"")</f>
        <v/>
      </c>
      <c r="O1171" t="str">
        <f>IFERROR(IF(OR(HLOOKUP($A1171,'Z-scores'!$C$2:$UD$20,13,FALSE)&gt;2,HLOOKUP($A1171,'Z-scores'!$C$2:$UD$20,13,FALSE)&lt;-2),"",'Total-corrected counts'!O1171),"")</f>
        <v/>
      </c>
      <c r="P1171" t="str">
        <f>IFERROR(IF(OR(HLOOKUP($A1171,'Z-scores'!$C$2:$UD$20,14,FALSE)&gt;2,HLOOKUP($A1171,'Z-scores'!$C$2:$UD$20,14,FALSE)&lt;-2),"",'Total-corrected counts'!P1171),"")</f>
        <v/>
      </c>
      <c r="Q1171" t="str">
        <f>IFERROR(IF(OR(HLOOKUP($A1171,'Z-scores'!$C$2:$UD$20,15,FALSE)&gt;2,HLOOKUP($A1171,'Z-scores'!$C$2:$UD$20,15,FALSE)&lt;-2),"",'Total-corrected counts'!Q1171),"")</f>
        <v/>
      </c>
      <c r="R1171" t="str">
        <f>IFERROR(IF(OR(HLOOKUP($A1171,'Z-scores'!$C$2:$UD$20,16,FALSE)&gt;2,HLOOKUP($A1171,'Z-scores'!$C$2:$UD$20,16,FALSE)&lt;-2),"",'Total-corrected counts'!R1171),"")</f>
        <v/>
      </c>
      <c r="S1171" t="str">
        <f>IFERROR(IF(OR(HLOOKUP($A1171,'Z-scores'!$C$2:$UD$20,17,FALSE)&gt;2,HLOOKUP($A1171,'Z-scores'!$C$2:$UD$20,17,FALSE)&lt;-2),"",'Total-corrected counts'!S1171),"")</f>
        <v/>
      </c>
      <c r="T1171" t="str">
        <f>IFERROR(IF(OR(HLOOKUP($A1171,'Z-scores'!$C$2:$UD$20,18,FALSE)&gt;2,HLOOKUP($A1171,'Z-scores'!$C$2:$UD$20,18,FALSE)&lt;-2),"",'Total-corrected counts'!T1171),"")</f>
        <v/>
      </c>
      <c r="U1171" t="str">
        <f>IFERROR(IF(OR(HLOOKUP($A1171,'Z-scores'!$C$2:$UD$20,19,FALSE)&gt;2,HLOOKUP($A1171,'Z-scores'!$C$2:$UD$20,19,FALSE)&lt;-2),"",'Total-corrected counts'!U1171),"")</f>
        <v/>
      </c>
      <c r="V1171">
        <f t="shared" si="72"/>
        <v>1</v>
      </c>
      <c r="W1171" t="str">
        <f t="shared" si="73"/>
        <v/>
      </c>
      <c r="X1171" t="str">
        <f t="shared" si="74"/>
        <v/>
      </c>
      <c r="Y1171" t="str">
        <f t="shared" si="75"/>
        <v/>
      </c>
    </row>
    <row r="1172" spans="1:25" x14ac:dyDescent="0.25">
      <c r="A1172">
        <v>10714</v>
      </c>
      <c r="B1172" t="s">
        <v>1213</v>
      </c>
      <c r="C1172">
        <v>56700</v>
      </c>
      <c r="D1172">
        <v>992</v>
      </c>
      <c r="E1172" t="str">
        <f>IFERROR(IF(OR(HLOOKUP($A1172,'Z-scores'!$C$2:$UD$20,3,FALSE)&gt;2,HLOOKUP(A1172,'Z-scores'!$C$2:$UD$20,3,FALSE)&lt;-2),"",'Total-corrected counts'!E1172),"")</f>
        <v/>
      </c>
      <c r="F1172" t="str">
        <f>IFERROR(IF(OR(HLOOKUP($A1172,'Z-scores'!$C$2:$UD$20,4,FALSE)&gt;2,HLOOKUP($A1172,'Z-scores'!$C$2:$UD$20,4,FALSE)&lt;-2),"",'Total-corrected counts'!F1172),"")</f>
        <v/>
      </c>
      <c r="G1172" t="str">
        <f>IFERROR(IF(OR(HLOOKUP($A1172,'Z-scores'!$C$2:$UD$20,5,FALSE)&gt;2,HLOOKUP($A1172,'Z-scores'!$C$2:$UD$20,5,FALSE)&lt;-2),"",'Total-corrected counts'!G1172),"")</f>
        <v/>
      </c>
      <c r="H1172" t="str">
        <f>IFERROR(IF(OR(HLOOKUP($A1172,'Z-scores'!$C$2:$UD$20,6,FALSE)&gt;2,HLOOKUP($A1172,'Z-scores'!$C$2:$UD$20,6,FALSE)&lt;-2),"",'Total-corrected counts'!H1172),"")</f>
        <v/>
      </c>
      <c r="I1172" t="str">
        <f>IFERROR(IF(OR(HLOOKUP($A1172,'Z-scores'!$C$2:$UD$20,7,FALSE)&gt;2,HLOOKUP($A1172,'Z-scores'!$C$2:$UD$20,7,FALSE)&lt;-2),"",'Total-corrected counts'!I1172),"")</f>
        <v/>
      </c>
      <c r="J1172" t="str">
        <f>IFERROR(IF(OR(HLOOKUP($A1172,'Z-scores'!$C$2:$UD$20,8,FALSE)&gt;2,HLOOKUP($A1172,'Z-scores'!$C$2:$UD$20,8,FALSE)&lt;-2),"",'Total-corrected counts'!J1172),"")</f>
        <v/>
      </c>
      <c r="K1172" t="str">
        <f>IFERROR(IF(OR(HLOOKUP($A1172,'Z-scores'!$C$2:$UD$20,9,FALSE)&gt;2,HLOOKUP($A1172,'Z-scores'!$C$2:$UD$20,9,FALSE)&lt;-2),"",'Total-corrected counts'!K1172),"")</f>
        <v/>
      </c>
      <c r="L1172" t="str">
        <f>IFERROR(IF(OR(HLOOKUP($A1172,'Z-scores'!$C$2:$UD$20,10,FALSE)&gt;2,HLOOKUP($A1172,'Z-scores'!$C$2:$UD$20,10,FALSE)&lt;-2),"",'Total-corrected counts'!L1172),"")</f>
        <v/>
      </c>
      <c r="M1172" t="str">
        <f>IFERROR(IF(OR(HLOOKUP($A1172,'Z-scores'!$C$2:$UD$20,11,FALSE)&gt;2,HLOOKUP($A1172,'Z-scores'!$C$2:$UD$20,11,FALSE)&lt;-2),"",'Total-corrected counts'!M1172),"")</f>
        <v/>
      </c>
      <c r="N1172" t="str">
        <f>IFERROR(IF(OR(HLOOKUP($A1172,'Z-scores'!$C$2:$UD$20,12,FALSE)&gt;2,HLOOKUP($A1172,'Z-scores'!$C$2:$UD$20,12,FALSE)&lt;-2),"",'Total-corrected counts'!N1172),"")</f>
        <v/>
      </c>
      <c r="O1172" t="str">
        <f>IFERROR(IF(OR(HLOOKUP($A1172,'Z-scores'!$C$2:$UD$20,13,FALSE)&gt;2,HLOOKUP($A1172,'Z-scores'!$C$2:$UD$20,13,FALSE)&lt;-2),"",'Total-corrected counts'!O1172),"")</f>
        <v/>
      </c>
      <c r="P1172" t="str">
        <f>IFERROR(IF(OR(HLOOKUP($A1172,'Z-scores'!$C$2:$UD$20,14,FALSE)&gt;2,HLOOKUP($A1172,'Z-scores'!$C$2:$UD$20,14,FALSE)&lt;-2),"",'Total-corrected counts'!P1172),"")</f>
        <v/>
      </c>
      <c r="Q1172" t="str">
        <f>IFERROR(IF(OR(HLOOKUP($A1172,'Z-scores'!$C$2:$UD$20,15,FALSE)&gt;2,HLOOKUP($A1172,'Z-scores'!$C$2:$UD$20,15,FALSE)&lt;-2),"",'Total-corrected counts'!Q1172),"")</f>
        <v/>
      </c>
      <c r="R1172" t="str">
        <f>IFERROR(IF(OR(HLOOKUP($A1172,'Z-scores'!$C$2:$UD$20,16,FALSE)&gt;2,HLOOKUP($A1172,'Z-scores'!$C$2:$UD$20,16,FALSE)&lt;-2),"",'Total-corrected counts'!R1172),"")</f>
        <v/>
      </c>
      <c r="S1172" t="str">
        <f>IFERROR(IF(OR(HLOOKUP($A1172,'Z-scores'!$C$2:$UD$20,17,FALSE)&gt;2,HLOOKUP($A1172,'Z-scores'!$C$2:$UD$20,17,FALSE)&lt;-2),"",'Total-corrected counts'!S1172),"")</f>
        <v/>
      </c>
      <c r="T1172" t="str">
        <f>IFERROR(IF(OR(HLOOKUP($A1172,'Z-scores'!$C$2:$UD$20,18,FALSE)&gt;2,HLOOKUP($A1172,'Z-scores'!$C$2:$UD$20,18,FALSE)&lt;-2),"",'Total-corrected counts'!T1172),"")</f>
        <v/>
      </c>
      <c r="U1172" t="str">
        <f>IFERROR(IF(OR(HLOOKUP($A1172,'Z-scores'!$C$2:$UD$20,19,FALSE)&gt;2,HLOOKUP($A1172,'Z-scores'!$C$2:$UD$20,19,FALSE)&lt;-2),"",'Total-corrected counts'!U1172),"")</f>
        <v/>
      </c>
      <c r="V1172">
        <f t="shared" si="72"/>
        <v>1</v>
      </c>
      <c r="W1172" t="str">
        <f t="shared" si="73"/>
        <v/>
      </c>
      <c r="X1172" t="str">
        <f t="shared" si="74"/>
        <v/>
      </c>
      <c r="Y1172" t="str">
        <f t="shared" si="75"/>
        <v/>
      </c>
    </row>
    <row r="1173" spans="1:25" x14ac:dyDescent="0.25">
      <c r="A1173">
        <v>10715</v>
      </c>
      <c r="B1173" t="s">
        <v>1214</v>
      </c>
      <c r="C1173">
        <v>56600</v>
      </c>
      <c r="D1173">
        <v>992</v>
      </c>
      <c r="E1173" t="str">
        <f>IFERROR(IF(OR(HLOOKUP($A1173,'Z-scores'!$C$2:$UD$20,3,FALSE)&gt;2,HLOOKUP(A1173,'Z-scores'!$C$2:$UD$20,3,FALSE)&lt;-2),"",'Total-corrected counts'!E1173),"")</f>
        <v/>
      </c>
      <c r="F1173" t="str">
        <f>IFERROR(IF(OR(HLOOKUP($A1173,'Z-scores'!$C$2:$UD$20,4,FALSE)&gt;2,HLOOKUP($A1173,'Z-scores'!$C$2:$UD$20,4,FALSE)&lt;-2),"",'Total-corrected counts'!F1173),"")</f>
        <v/>
      </c>
      <c r="G1173" t="str">
        <f>IFERROR(IF(OR(HLOOKUP($A1173,'Z-scores'!$C$2:$UD$20,5,FALSE)&gt;2,HLOOKUP($A1173,'Z-scores'!$C$2:$UD$20,5,FALSE)&lt;-2),"",'Total-corrected counts'!G1173),"")</f>
        <v/>
      </c>
      <c r="H1173" t="str">
        <f>IFERROR(IF(OR(HLOOKUP($A1173,'Z-scores'!$C$2:$UD$20,6,FALSE)&gt;2,HLOOKUP($A1173,'Z-scores'!$C$2:$UD$20,6,FALSE)&lt;-2),"",'Total-corrected counts'!H1173),"")</f>
        <v/>
      </c>
      <c r="I1173" t="str">
        <f>IFERROR(IF(OR(HLOOKUP($A1173,'Z-scores'!$C$2:$UD$20,7,FALSE)&gt;2,HLOOKUP($A1173,'Z-scores'!$C$2:$UD$20,7,FALSE)&lt;-2),"",'Total-corrected counts'!I1173),"")</f>
        <v/>
      </c>
      <c r="J1173" t="str">
        <f>IFERROR(IF(OR(HLOOKUP($A1173,'Z-scores'!$C$2:$UD$20,8,FALSE)&gt;2,HLOOKUP($A1173,'Z-scores'!$C$2:$UD$20,8,FALSE)&lt;-2),"",'Total-corrected counts'!J1173),"")</f>
        <v/>
      </c>
      <c r="K1173" t="str">
        <f>IFERROR(IF(OR(HLOOKUP($A1173,'Z-scores'!$C$2:$UD$20,9,FALSE)&gt;2,HLOOKUP($A1173,'Z-scores'!$C$2:$UD$20,9,FALSE)&lt;-2),"",'Total-corrected counts'!K1173),"")</f>
        <v/>
      </c>
      <c r="L1173" t="str">
        <f>IFERROR(IF(OR(HLOOKUP($A1173,'Z-scores'!$C$2:$UD$20,10,FALSE)&gt;2,HLOOKUP($A1173,'Z-scores'!$C$2:$UD$20,10,FALSE)&lt;-2),"",'Total-corrected counts'!L1173),"")</f>
        <v/>
      </c>
      <c r="M1173" t="str">
        <f>IFERROR(IF(OR(HLOOKUP($A1173,'Z-scores'!$C$2:$UD$20,11,FALSE)&gt;2,HLOOKUP($A1173,'Z-scores'!$C$2:$UD$20,11,FALSE)&lt;-2),"",'Total-corrected counts'!M1173),"")</f>
        <v/>
      </c>
      <c r="N1173" t="str">
        <f>IFERROR(IF(OR(HLOOKUP($A1173,'Z-scores'!$C$2:$UD$20,12,FALSE)&gt;2,HLOOKUP($A1173,'Z-scores'!$C$2:$UD$20,12,FALSE)&lt;-2),"",'Total-corrected counts'!N1173),"")</f>
        <v/>
      </c>
      <c r="O1173" t="str">
        <f>IFERROR(IF(OR(HLOOKUP($A1173,'Z-scores'!$C$2:$UD$20,13,FALSE)&gt;2,HLOOKUP($A1173,'Z-scores'!$C$2:$UD$20,13,FALSE)&lt;-2),"",'Total-corrected counts'!O1173),"")</f>
        <v/>
      </c>
      <c r="P1173" t="str">
        <f>IFERROR(IF(OR(HLOOKUP($A1173,'Z-scores'!$C$2:$UD$20,14,FALSE)&gt;2,HLOOKUP($A1173,'Z-scores'!$C$2:$UD$20,14,FALSE)&lt;-2),"",'Total-corrected counts'!P1173),"")</f>
        <v/>
      </c>
      <c r="Q1173" t="str">
        <f>IFERROR(IF(OR(HLOOKUP($A1173,'Z-scores'!$C$2:$UD$20,15,FALSE)&gt;2,HLOOKUP($A1173,'Z-scores'!$C$2:$UD$20,15,FALSE)&lt;-2),"",'Total-corrected counts'!Q1173),"")</f>
        <v/>
      </c>
      <c r="R1173" t="str">
        <f>IFERROR(IF(OR(HLOOKUP($A1173,'Z-scores'!$C$2:$UD$20,16,FALSE)&gt;2,HLOOKUP($A1173,'Z-scores'!$C$2:$UD$20,16,FALSE)&lt;-2),"",'Total-corrected counts'!R1173),"")</f>
        <v/>
      </c>
      <c r="S1173" t="str">
        <f>IFERROR(IF(OR(HLOOKUP($A1173,'Z-scores'!$C$2:$UD$20,17,FALSE)&gt;2,HLOOKUP($A1173,'Z-scores'!$C$2:$UD$20,17,FALSE)&lt;-2),"",'Total-corrected counts'!S1173),"")</f>
        <v/>
      </c>
      <c r="T1173" t="str">
        <f>IFERROR(IF(OR(HLOOKUP($A1173,'Z-scores'!$C$2:$UD$20,18,FALSE)&gt;2,HLOOKUP($A1173,'Z-scores'!$C$2:$UD$20,18,FALSE)&lt;-2),"",'Total-corrected counts'!T1173),"")</f>
        <v/>
      </c>
      <c r="U1173" t="str">
        <f>IFERROR(IF(OR(HLOOKUP($A1173,'Z-scores'!$C$2:$UD$20,19,FALSE)&gt;2,HLOOKUP($A1173,'Z-scores'!$C$2:$UD$20,19,FALSE)&lt;-2),"",'Total-corrected counts'!U1173),"")</f>
        <v/>
      </c>
      <c r="V1173">
        <f t="shared" si="72"/>
        <v>1</v>
      </c>
      <c r="W1173" t="str">
        <f t="shared" si="73"/>
        <v/>
      </c>
      <c r="X1173" t="str">
        <f t="shared" si="74"/>
        <v/>
      </c>
      <c r="Y1173" t="str">
        <f t="shared" si="75"/>
        <v/>
      </c>
    </row>
    <row r="1174" spans="1:25" x14ac:dyDescent="0.25">
      <c r="A1174">
        <v>10716</v>
      </c>
      <c r="B1174" t="s">
        <v>1215</v>
      </c>
      <c r="C1174">
        <v>56500</v>
      </c>
      <c r="D1174">
        <v>992</v>
      </c>
      <c r="E1174" t="str">
        <f>IFERROR(IF(OR(HLOOKUP($A1174,'Z-scores'!$C$2:$UD$20,3,FALSE)&gt;2,HLOOKUP(A1174,'Z-scores'!$C$2:$UD$20,3,FALSE)&lt;-2),"",'Total-corrected counts'!E1174),"")</f>
        <v/>
      </c>
      <c r="F1174" t="str">
        <f>IFERROR(IF(OR(HLOOKUP($A1174,'Z-scores'!$C$2:$UD$20,4,FALSE)&gt;2,HLOOKUP($A1174,'Z-scores'!$C$2:$UD$20,4,FALSE)&lt;-2),"",'Total-corrected counts'!F1174),"")</f>
        <v/>
      </c>
      <c r="G1174" t="str">
        <f>IFERROR(IF(OR(HLOOKUP($A1174,'Z-scores'!$C$2:$UD$20,5,FALSE)&gt;2,HLOOKUP($A1174,'Z-scores'!$C$2:$UD$20,5,FALSE)&lt;-2),"",'Total-corrected counts'!G1174),"")</f>
        <v/>
      </c>
      <c r="H1174" t="str">
        <f>IFERROR(IF(OR(HLOOKUP($A1174,'Z-scores'!$C$2:$UD$20,6,FALSE)&gt;2,HLOOKUP($A1174,'Z-scores'!$C$2:$UD$20,6,FALSE)&lt;-2),"",'Total-corrected counts'!H1174),"")</f>
        <v/>
      </c>
      <c r="I1174" t="str">
        <f>IFERROR(IF(OR(HLOOKUP($A1174,'Z-scores'!$C$2:$UD$20,7,FALSE)&gt;2,HLOOKUP($A1174,'Z-scores'!$C$2:$UD$20,7,FALSE)&lt;-2),"",'Total-corrected counts'!I1174),"")</f>
        <v/>
      </c>
      <c r="J1174" t="str">
        <f>IFERROR(IF(OR(HLOOKUP($A1174,'Z-scores'!$C$2:$UD$20,8,FALSE)&gt;2,HLOOKUP($A1174,'Z-scores'!$C$2:$UD$20,8,FALSE)&lt;-2),"",'Total-corrected counts'!J1174),"")</f>
        <v/>
      </c>
      <c r="K1174" t="str">
        <f>IFERROR(IF(OR(HLOOKUP($A1174,'Z-scores'!$C$2:$UD$20,9,FALSE)&gt;2,HLOOKUP($A1174,'Z-scores'!$C$2:$UD$20,9,FALSE)&lt;-2),"",'Total-corrected counts'!K1174),"")</f>
        <v/>
      </c>
      <c r="L1174" t="str">
        <f>IFERROR(IF(OR(HLOOKUP($A1174,'Z-scores'!$C$2:$UD$20,10,FALSE)&gt;2,HLOOKUP($A1174,'Z-scores'!$C$2:$UD$20,10,FALSE)&lt;-2),"",'Total-corrected counts'!L1174),"")</f>
        <v/>
      </c>
      <c r="M1174" t="str">
        <f>IFERROR(IF(OR(HLOOKUP($A1174,'Z-scores'!$C$2:$UD$20,11,FALSE)&gt;2,HLOOKUP($A1174,'Z-scores'!$C$2:$UD$20,11,FALSE)&lt;-2),"",'Total-corrected counts'!M1174),"")</f>
        <v/>
      </c>
      <c r="N1174" t="str">
        <f>IFERROR(IF(OR(HLOOKUP($A1174,'Z-scores'!$C$2:$UD$20,12,FALSE)&gt;2,HLOOKUP($A1174,'Z-scores'!$C$2:$UD$20,12,FALSE)&lt;-2),"",'Total-corrected counts'!N1174),"")</f>
        <v/>
      </c>
      <c r="O1174" t="str">
        <f>IFERROR(IF(OR(HLOOKUP($A1174,'Z-scores'!$C$2:$UD$20,13,FALSE)&gt;2,HLOOKUP($A1174,'Z-scores'!$C$2:$UD$20,13,FALSE)&lt;-2),"",'Total-corrected counts'!O1174),"")</f>
        <v/>
      </c>
      <c r="P1174" t="str">
        <f>IFERROR(IF(OR(HLOOKUP($A1174,'Z-scores'!$C$2:$UD$20,14,FALSE)&gt;2,HLOOKUP($A1174,'Z-scores'!$C$2:$UD$20,14,FALSE)&lt;-2),"",'Total-corrected counts'!P1174),"")</f>
        <v/>
      </c>
      <c r="Q1174" t="str">
        <f>IFERROR(IF(OR(HLOOKUP($A1174,'Z-scores'!$C$2:$UD$20,15,FALSE)&gt;2,HLOOKUP($A1174,'Z-scores'!$C$2:$UD$20,15,FALSE)&lt;-2),"",'Total-corrected counts'!Q1174),"")</f>
        <v/>
      </c>
      <c r="R1174" t="str">
        <f>IFERROR(IF(OR(HLOOKUP($A1174,'Z-scores'!$C$2:$UD$20,16,FALSE)&gt;2,HLOOKUP($A1174,'Z-scores'!$C$2:$UD$20,16,FALSE)&lt;-2),"",'Total-corrected counts'!R1174),"")</f>
        <v/>
      </c>
      <c r="S1174" t="str">
        <f>IFERROR(IF(OR(HLOOKUP($A1174,'Z-scores'!$C$2:$UD$20,17,FALSE)&gt;2,HLOOKUP($A1174,'Z-scores'!$C$2:$UD$20,17,FALSE)&lt;-2),"",'Total-corrected counts'!S1174),"")</f>
        <v/>
      </c>
      <c r="T1174" t="str">
        <f>IFERROR(IF(OR(HLOOKUP($A1174,'Z-scores'!$C$2:$UD$20,18,FALSE)&gt;2,HLOOKUP($A1174,'Z-scores'!$C$2:$UD$20,18,FALSE)&lt;-2),"",'Total-corrected counts'!T1174),"")</f>
        <v/>
      </c>
      <c r="U1174" t="str">
        <f>IFERROR(IF(OR(HLOOKUP($A1174,'Z-scores'!$C$2:$UD$20,19,FALSE)&gt;2,HLOOKUP($A1174,'Z-scores'!$C$2:$UD$20,19,FALSE)&lt;-2),"",'Total-corrected counts'!U1174),"")</f>
        <v/>
      </c>
      <c r="V1174">
        <f t="shared" si="72"/>
        <v>1</v>
      </c>
      <c r="W1174" t="str">
        <f t="shared" si="73"/>
        <v/>
      </c>
      <c r="X1174" t="str">
        <f t="shared" si="74"/>
        <v/>
      </c>
      <c r="Y1174" t="str">
        <f t="shared" si="75"/>
        <v/>
      </c>
    </row>
    <row r="1175" spans="1:25" x14ac:dyDescent="0.25">
      <c r="A1175">
        <v>10717</v>
      </c>
      <c r="B1175" t="s">
        <v>1216</v>
      </c>
      <c r="C1175">
        <v>57100</v>
      </c>
      <c r="D1175">
        <v>1001</v>
      </c>
      <c r="E1175" t="str">
        <f>IFERROR(IF(OR(HLOOKUP($A1175,'Z-scores'!$C$2:$UD$20,3,FALSE)&gt;2,HLOOKUP(A1175,'Z-scores'!$C$2:$UD$20,3,FALSE)&lt;-2),"",'Total-corrected counts'!E1175),"")</f>
        <v/>
      </c>
      <c r="F1175" t="str">
        <f>IFERROR(IF(OR(HLOOKUP($A1175,'Z-scores'!$C$2:$UD$20,4,FALSE)&gt;2,HLOOKUP($A1175,'Z-scores'!$C$2:$UD$20,4,FALSE)&lt;-2),"",'Total-corrected counts'!F1175),"")</f>
        <v/>
      </c>
      <c r="G1175" t="str">
        <f>IFERROR(IF(OR(HLOOKUP($A1175,'Z-scores'!$C$2:$UD$20,5,FALSE)&gt;2,HLOOKUP($A1175,'Z-scores'!$C$2:$UD$20,5,FALSE)&lt;-2),"",'Total-corrected counts'!G1175),"")</f>
        <v/>
      </c>
      <c r="H1175" t="str">
        <f>IFERROR(IF(OR(HLOOKUP($A1175,'Z-scores'!$C$2:$UD$20,6,FALSE)&gt;2,HLOOKUP($A1175,'Z-scores'!$C$2:$UD$20,6,FALSE)&lt;-2),"",'Total-corrected counts'!H1175),"")</f>
        <v/>
      </c>
      <c r="I1175" t="str">
        <f>IFERROR(IF(OR(HLOOKUP($A1175,'Z-scores'!$C$2:$UD$20,7,FALSE)&gt;2,HLOOKUP($A1175,'Z-scores'!$C$2:$UD$20,7,FALSE)&lt;-2),"",'Total-corrected counts'!I1175),"")</f>
        <v/>
      </c>
      <c r="J1175" t="str">
        <f>IFERROR(IF(OR(HLOOKUP($A1175,'Z-scores'!$C$2:$UD$20,8,FALSE)&gt;2,HLOOKUP($A1175,'Z-scores'!$C$2:$UD$20,8,FALSE)&lt;-2),"",'Total-corrected counts'!J1175),"")</f>
        <v/>
      </c>
      <c r="K1175" t="str">
        <f>IFERROR(IF(OR(HLOOKUP($A1175,'Z-scores'!$C$2:$UD$20,9,FALSE)&gt;2,HLOOKUP($A1175,'Z-scores'!$C$2:$UD$20,9,FALSE)&lt;-2),"",'Total-corrected counts'!K1175),"")</f>
        <v/>
      </c>
      <c r="L1175" t="str">
        <f>IFERROR(IF(OR(HLOOKUP($A1175,'Z-scores'!$C$2:$UD$20,10,FALSE)&gt;2,HLOOKUP($A1175,'Z-scores'!$C$2:$UD$20,10,FALSE)&lt;-2),"",'Total-corrected counts'!L1175),"")</f>
        <v/>
      </c>
      <c r="M1175" t="str">
        <f>IFERROR(IF(OR(HLOOKUP($A1175,'Z-scores'!$C$2:$UD$20,11,FALSE)&gt;2,HLOOKUP($A1175,'Z-scores'!$C$2:$UD$20,11,FALSE)&lt;-2),"",'Total-corrected counts'!M1175),"")</f>
        <v/>
      </c>
      <c r="N1175" t="str">
        <f>IFERROR(IF(OR(HLOOKUP($A1175,'Z-scores'!$C$2:$UD$20,12,FALSE)&gt;2,HLOOKUP($A1175,'Z-scores'!$C$2:$UD$20,12,FALSE)&lt;-2),"",'Total-corrected counts'!N1175),"")</f>
        <v/>
      </c>
      <c r="O1175" t="str">
        <f>IFERROR(IF(OR(HLOOKUP($A1175,'Z-scores'!$C$2:$UD$20,13,FALSE)&gt;2,HLOOKUP($A1175,'Z-scores'!$C$2:$UD$20,13,FALSE)&lt;-2),"",'Total-corrected counts'!O1175),"")</f>
        <v/>
      </c>
      <c r="P1175" t="str">
        <f>IFERROR(IF(OR(HLOOKUP($A1175,'Z-scores'!$C$2:$UD$20,14,FALSE)&gt;2,HLOOKUP($A1175,'Z-scores'!$C$2:$UD$20,14,FALSE)&lt;-2),"",'Total-corrected counts'!P1175),"")</f>
        <v/>
      </c>
      <c r="Q1175" t="str">
        <f>IFERROR(IF(OR(HLOOKUP($A1175,'Z-scores'!$C$2:$UD$20,15,FALSE)&gt;2,HLOOKUP($A1175,'Z-scores'!$C$2:$UD$20,15,FALSE)&lt;-2),"",'Total-corrected counts'!Q1175),"")</f>
        <v/>
      </c>
      <c r="R1175" t="str">
        <f>IFERROR(IF(OR(HLOOKUP($A1175,'Z-scores'!$C$2:$UD$20,16,FALSE)&gt;2,HLOOKUP($A1175,'Z-scores'!$C$2:$UD$20,16,FALSE)&lt;-2),"",'Total-corrected counts'!R1175),"")</f>
        <v/>
      </c>
      <c r="S1175" t="str">
        <f>IFERROR(IF(OR(HLOOKUP($A1175,'Z-scores'!$C$2:$UD$20,17,FALSE)&gt;2,HLOOKUP($A1175,'Z-scores'!$C$2:$UD$20,17,FALSE)&lt;-2),"",'Total-corrected counts'!S1175),"")</f>
        <v/>
      </c>
      <c r="T1175" t="str">
        <f>IFERROR(IF(OR(HLOOKUP($A1175,'Z-scores'!$C$2:$UD$20,18,FALSE)&gt;2,HLOOKUP($A1175,'Z-scores'!$C$2:$UD$20,18,FALSE)&lt;-2),"",'Total-corrected counts'!T1175),"")</f>
        <v/>
      </c>
      <c r="U1175" t="str">
        <f>IFERROR(IF(OR(HLOOKUP($A1175,'Z-scores'!$C$2:$UD$20,19,FALSE)&gt;2,HLOOKUP($A1175,'Z-scores'!$C$2:$UD$20,19,FALSE)&lt;-2),"",'Total-corrected counts'!U1175),"")</f>
        <v/>
      </c>
      <c r="V1175">
        <f t="shared" si="72"/>
        <v>1</v>
      </c>
      <c r="W1175" t="str">
        <f t="shared" si="73"/>
        <v/>
      </c>
      <c r="X1175" t="str">
        <f t="shared" si="74"/>
        <v/>
      </c>
      <c r="Y1175" t="str">
        <f t="shared" si="75"/>
        <v/>
      </c>
    </row>
    <row r="1176" spans="1:25" x14ac:dyDescent="0.25">
      <c r="A1176">
        <v>10718</v>
      </c>
      <c r="B1176" t="s">
        <v>1217</v>
      </c>
      <c r="C1176">
        <v>57000</v>
      </c>
      <c r="D1176">
        <v>1001</v>
      </c>
      <c r="E1176" t="str">
        <f>IFERROR(IF(OR(HLOOKUP($A1176,'Z-scores'!$C$2:$UD$20,3,FALSE)&gt;2,HLOOKUP(A1176,'Z-scores'!$C$2:$UD$20,3,FALSE)&lt;-2),"",'Total-corrected counts'!E1176),"")</f>
        <v/>
      </c>
      <c r="F1176" t="str">
        <f>IFERROR(IF(OR(HLOOKUP($A1176,'Z-scores'!$C$2:$UD$20,4,FALSE)&gt;2,HLOOKUP($A1176,'Z-scores'!$C$2:$UD$20,4,FALSE)&lt;-2),"",'Total-corrected counts'!F1176),"")</f>
        <v/>
      </c>
      <c r="G1176" t="str">
        <f>IFERROR(IF(OR(HLOOKUP($A1176,'Z-scores'!$C$2:$UD$20,5,FALSE)&gt;2,HLOOKUP($A1176,'Z-scores'!$C$2:$UD$20,5,FALSE)&lt;-2),"",'Total-corrected counts'!G1176),"")</f>
        <v/>
      </c>
      <c r="H1176" t="str">
        <f>IFERROR(IF(OR(HLOOKUP($A1176,'Z-scores'!$C$2:$UD$20,6,FALSE)&gt;2,HLOOKUP($A1176,'Z-scores'!$C$2:$UD$20,6,FALSE)&lt;-2),"",'Total-corrected counts'!H1176),"")</f>
        <v/>
      </c>
      <c r="I1176" t="str">
        <f>IFERROR(IF(OR(HLOOKUP($A1176,'Z-scores'!$C$2:$UD$20,7,FALSE)&gt;2,HLOOKUP($A1176,'Z-scores'!$C$2:$UD$20,7,FALSE)&lt;-2),"",'Total-corrected counts'!I1176),"")</f>
        <v/>
      </c>
      <c r="J1176" t="str">
        <f>IFERROR(IF(OR(HLOOKUP($A1176,'Z-scores'!$C$2:$UD$20,8,FALSE)&gt;2,HLOOKUP($A1176,'Z-scores'!$C$2:$UD$20,8,FALSE)&lt;-2),"",'Total-corrected counts'!J1176),"")</f>
        <v/>
      </c>
      <c r="K1176" t="str">
        <f>IFERROR(IF(OR(HLOOKUP($A1176,'Z-scores'!$C$2:$UD$20,9,FALSE)&gt;2,HLOOKUP($A1176,'Z-scores'!$C$2:$UD$20,9,FALSE)&lt;-2),"",'Total-corrected counts'!K1176),"")</f>
        <v/>
      </c>
      <c r="L1176" t="str">
        <f>IFERROR(IF(OR(HLOOKUP($A1176,'Z-scores'!$C$2:$UD$20,10,FALSE)&gt;2,HLOOKUP($A1176,'Z-scores'!$C$2:$UD$20,10,FALSE)&lt;-2),"",'Total-corrected counts'!L1176),"")</f>
        <v/>
      </c>
      <c r="M1176" t="str">
        <f>IFERROR(IF(OR(HLOOKUP($A1176,'Z-scores'!$C$2:$UD$20,11,FALSE)&gt;2,HLOOKUP($A1176,'Z-scores'!$C$2:$UD$20,11,FALSE)&lt;-2),"",'Total-corrected counts'!M1176),"")</f>
        <v/>
      </c>
      <c r="N1176" t="str">
        <f>IFERROR(IF(OR(HLOOKUP($A1176,'Z-scores'!$C$2:$UD$20,12,FALSE)&gt;2,HLOOKUP($A1176,'Z-scores'!$C$2:$UD$20,12,FALSE)&lt;-2),"",'Total-corrected counts'!N1176),"")</f>
        <v/>
      </c>
      <c r="O1176" t="str">
        <f>IFERROR(IF(OR(HLOOKUP($A1176,'Z-scores'!$C$2:$UD$20,13,FALSE)&gt;2,HLOOKUP($A1176,'Z-scores'!$C$2:$UD$20,13,FALSE)&lt;-2),"",'Total-corrected counts'!O1176),"")</f>
        <v/>
      </c>
      <c r="P1176" t="str">
        <f>IFERROR(IF(OR(HLOOKUP($A1176,'Z-scores'!$C$2:$UD$20,14,FALSE)&gt;2,HLOOKUP($A1176,'Z-scores'!$C$2:$UD$20,14,FALSE)&lt;-2),"",'Total-corrected counts'!P1176),"")</f>
        <v/>
      </c>
      <c r="Q1176" t="str">
        <f>IFERROR(IF(OR(HLOOKUP($A1176,'Z-scores'!$C$2:$UD$20,15,FALSE)&gt;2,HLOOKUP($A1176,'Z-scores'!$C$2:$UD$20,15,FALSE)&lt;-2),"",'Total-corrected counts'!Q1176),"")</f>
        <v/>
      </c>
      <c r="R1176" t="str">
        <f>IFERROR(IF(OR(HLOOKUP($A1176,'Z-scores'!$C$2:$UD$20,16,FALSE)&gt;2,HLOOKUP($A1176,'Z-scores'!$C$2:$UD$20,16,FALSE)&lt;-2),"",'Total-corrected counts'!R1176),"")</f>
        <v/>
      </c>
      <c r="S1176" t="str">
        <f>IFERROR(IF(OR(HLOOKUP($A1176,'Z-scores'!$C$2:$UD$20,17,FALSE)&gt;2,HLOOKUP($A1176,'Z-scores'!$C$2:$UD$20,17,FALSE)&lt;-2),"",'Total-corrected counts'!S1176),"")</f>
        <v/>
      </c>
      <c r="T1176" t="str">
        <f>IFERROR(IF(OR(HLOOKUP($A1176,'Z-scores'!$C$2:$UD$20,18,FALSE)&gt;2,HLOOKUP($A1176,'Z-scores'!$C$2:$UD$20,18,FALSE)&lt;-2),"",'Total-corrected counts'!T1176),"")</f>
        <v/>
      </c>
      <c r="U1176" t="str">
        <f>IFERROR(IF(OR(HLOOKUP($A1176,'Z-scores'!$C$2:$UD$20,19,FALSE)&gt;2,HLOOKUP($A1176,'Z-scores'!$C$2:$UD$20,19,FALSE)&lt;-2),"",'Total-corrected counts'!U1176),"")</f>
        <v/>
      </c>
      <c r="V1176">
        <f t="shared" si="72"/>
        <v>1</v>
      </c>
      <c r="W1176" t="str">
        <f t="shared" si="73"/>
        <v/>
      </c>
      <c r="X1176" t="str">
        <f t="shared" si="74"/>
        <v/>
      </c>
      <c r="Y1176" t="str">
        <f t="shared" si="75"/>
        <v/>
      </c>
    </row>
    <row r="1177" spans="1:25" x14ac:dyDescent="0.25">
      <c r="A1177">
        <v>10719</v>
      </c>
      <c r="B1177" t="s">
        <v>1218</v>
      </c>
      <c r="C1177">
        <v>56900</v>
      </c>
      <c r="D1177">
        <v>1001</v>
      </c>
      <c r="E1177" t="str">
        <f>IFERROR(IF(OR(HLOOKUP($A1177,'Z-scores'!$C$2:$UD$20,3,FALSE)&gt;2,HLOOKUP(A1177,'Z-scores'!$C$2:$UD$20,3,FALSE)&lt;-2),"",'Total-corrected counts'!E1177),"")</f>
        <v/>
      </c>
      <c r="F1177" t="str">
        <f>IFERROR(IF(OR(HLOOKUP($A1177,'Z-scores'!$C$2:$UD$20,4,FALSE)&gt;2,HLOOKUP($A1177,'Z-scores'!$C$2:$UD$20,4,FALSE)&lt;-2),"",'Total-corrected counts'!F1177),"")</f>
        <v/>
      </c>
      <c r="G1177" t="str">
        <f>IFERROR(IF(OR(HLOOKUP($A1177,'Z-scores'!$C$2:$UD$20,5,FALSE)&gt;2,HLOOKUP($A1177,'Z-scores'!$C$2:$UD$20,5,FALSE)&lt;-2),"",'Total-corrected counts'!G1177),"")</f>
        <v/>
      </c>
      <c r="H1177" t="str">
        <f>IFERROR(IF(OR(HLOOKUP($A1177,'Z-scores'!$C$2:$UD$20,6,FALSE)&gt;2,HLOOKUP($A1177,'Z-scores'!$C$2:$UD$20,6,FALSE)&lt;-2),"",'Total-corrected counts'!H1177),"")</f>
        <v/>
      </c>
      <c r="I1177" t="str">
        <f>IFERROR(IF(OR(HLOOKUP($A1177,'Z-scores'!$C$2:$UD$20,7,FALSE)&gt;2,HLOOKUP($A1177,'Z-scores'!$C$2:$UD$20,7,FALSE)&lt;-2),"",'Total-corrected counts'!I1177),"")</f>
        <v/>
      </c>
      <c r="J1177" t="str">
        <f>IFERROR(IF(OR(HLOOKUP($A1177,'Z-scores'!$C$2:$UD$20,8,FALSE)&gt;2,HLOOKUP($A1177,'Z-scores'!$C$2:$UD$20,8,FALSE)&lt;-2),"",'Total-corrected counts'!J1177),"")</f>
        <v/>
      </c>
      <c r="K1177" t="str">
        <f>IFERROR(IF(OR(HLOOKUP($A1177,'Z-scores'!$C$2:$UD$20,9,FALSE)&gt;2,HLOOKUP($A1177,'Z-scores'!$C$2:$UD$20,9,FALSE)&lt;-2),"",'Total-corrected counts'!K1177),"")</f>
        <v/>
      </c>
      <c r="L1177" t="str">
        <f>IFERROR(IF(OR(HLOOKUP($A1177,'Z-scores'!$C$2:$UD$20,10,FALSE)&gt;2,HLOOKUP($A1177,'Z-scores'!$C$2:$UD$20,10,FALSE)&lt;-2),"",'Total-corrected counts'!L1177),"")</f>
        <v/>
      </c>
      <c r="M1177" t="str">
        <f>IFERROR(IF(OR(HLOOKUP($A1177,'Z-scores'!$C$2:$UD$20,11,FALSE)&gt;2,HLOOKUP($A1177,'Z-scores'!$C$2:$UD$20,11,FALSE)&lt;-2),"",'Total-corrected counts'!M1177),"")</f>
        <v/>
      </c>
      <c r="N1177" t="str">
        <f>IFERROR(IF(OR(HLOOKUP($A1177,'Z-scores'!$C$2:$UD$20,12,FALSE)&gt;2,HLOOKUP($A1177,'Z-scores'!$C$2:$UD$20,12,FALSE)&lt;-2),"",'Total-corrected counts'!N1177),"")</f>
        <v/>
      </c>
      <c r="O1177" t="str">
        <f>IFERROR(IF(OR(HLOOKUP($A1177,'Z-scores'!$C$2:$UD$20,13,FALSE)&gt;2,HLOOKUP($A1177,'Z-scores'!$C$2:$UD$20,13,FALSE)&lt;-2),"",'Total-corrected counts'!O1177),"")</f>
        <v/>
      </c>
      <c r="P1177" t="str">
        <f>IFERROR(IF(OR(HLOOKUP($A1177,'Z-scores'!$C$2:$UD$20,14,FALSE)&gt;2,HLOOKUP($A1177,'Z-scores'!$C$2:$UD$20,14,FALSE)&lt;-2),"",'Total-corrected counts'!P1177),"")</f>
        <v/>
      </c>
      <c r="Q1177" t="str">
        <f>IFERROR(IF(OR(HLOOKUP($A1177,'Z-scores'!$C$2:$UD$20,15,FALSE)&gt;2,HLOOKUP($A1177,'Z-scores'!$C$2:$UD$20,15,FALSE)&lt;-2),"",'Total-corrected counts'!Q1177),"")</f>
        <v/>
      </c>
      <c r="R1177" t="str">
        <f>IFERROR(IF(OR(HLOOKUP($A1177,'Z-scores'!$C$2:$UD$20,16,FALSE)&gt;2,HLOOKUP($A1177,'Z-scores'!$C$2:$UD$20,16,FALSE)&lt;-2),"",'Total-corrected counts'!R1177),"")</f>
        <v/>
      </c>
      <c r="S1177" t="str">
        <f>IFERROR(IF(OR(HLOOKUP($A1177,'Z-scores'!$C$2:$UD$20,17,FALSE)&gt;2,HLOOKUP($A1177,'Z-scores'!$C$2:$UD$20,17,FALSE)&lt;-2),"",'Total-corrected counts'!S1177),"")</f>
        <v/>
      </c>
      <c r="T1177" t="str">
        <f>IFERROR(IF(OR(HLOOKUP($A1177,'Z-scores'!$C$2:$UD$20,18,FALSE)&gt;2,HLOOKUP($A1177,'Z-scores'!$C$2:$UD$20,18,FALSE)&lt;-2),"",'Total-corrected counts'!T1177),"")</f>
        <v/>
      </c>
      <c r="U1177" t="str">
        <f>IFERROR(IF(OR(HLOOKUP($A1177,'Z-scores'!$C$2:$UD$20,19,FALSE)&gt;2,HLOOKUP($A1177,'Z-scores'!$C$2:$UD$20,19,FALSE)&lt;-2),"",'Total-corrected counts'!U1177),"")</f>
        <v/>
      </c>
      <c r="V1177">
        <f t="shared" si="72"/>
        <v>1</v>
      </c>
      <c r="W1177" t="str">
        <f t="shared" si="73"/>
        <v/>
      </c>
      <c r="X1177" t="str">
        <f t="shared" si="74"/>
        <v/>
      </c>
      <c r="Y1177" t="str">
        <f t="shared" si="75"/>
        <v/>
      </c>
    </row>
    <row r="1178" spans="1:25" x14ac:dyDescent="0.25">
      <c r="A1178">
        <v>10720</v>
      </c>
      <c r="B1178" t="s">
        <v>1219</v>
      </c>
      <c r="C1178">
        <v>57500</v>
      </c>
      <c r="D1178">
        <v>1091</v>
      </c>
      <c r="E1178" t="str">
        <f>IFERROR(IF(OR(HLOOKUP($A1178,'Z-scores'!$C$2:$UD$20,3,FALSE)&gt;2,HLOOKUP(A1178,'Z-scores'!$C$2:$UD$20,3,FALSE)&lt;-2),"",'Total-corrected counts'!E1178),"")</f>
        <v/>
      </c>
      <c r="F1178" t="str">
        <f>IFERROR(IF(OR(HLOOKUP($A1178,'Z-scores'!$C$2:$UD$20,4,FALSE)&gt;2,HLOOKUP($A1178,'Z-scores'!$C$2:$UD$20,4,FALSE)&lt;-2),"",'Total-corrected counts'!F1178),"")</f>
        <v/>
      </c>
      <c r="G1178" t="str">
        <f>IFERROR(IF(OR(HLOOKUP($A1178,'Z-scores'!$C$2:$UD$20,5,FALSE)&gt;2,HLOOKUP($A1178,'Z-scores'!$C$2:$UD$20,5,FALSE)&lt;-2),"",'Total-corrected counts'!G1178),"")</f>
        <v/>
      </c>
      <c r="H1178" t="str">
        <f>IFERROR(IF(OR(HLOOKUP($A1178,'Z-scores'!$C$2:$UD$20,6,FALSE)&gt;2,HLOOKUP($A1178,'Z-scores'!$C$2:$UD$20,6,FALSE)&lt;-2),"",'Total-corrected counts'!H1178),"")</f>
        <v/>
      </c>
      <c r="I1178" t="str">
        <f>IFERROR(IF(OR(HLOOKUP($A1178,'Z-scores'!$C$2:$UD$20,7,FALSE)&gt;2,HLOOKUP($A1178,'Z-scores'!$C$2:$UD$20,7,FALSE)&lt;-2),"",'Total-corrected counts'!I1178),"")</f>
        <v/>
      </c>
      <c r="J1178" t="str">
        <f>IFERROR(IF(OR(HLOOKUP($A1178,'Z-scores'!$C$2:$UD$20,8,FALSE)&gt;2,HLOOKUP($A1178,'Z-scores'!$C$2:$UD$20,8,FALSE)&lt;-2),"",'Total-corrected counts'!J1178),"")</f>
        <v/>
      </c>
      <c r="K1178" t="str">
        <f>IFERROR(IF(OR(HLOOKUP($A1178,'Z-scores'!$C$2:$UD$20,9,FALSE)&gt;2,HLOOKUP($A1178,'Z-scores'!$C$2:$UD$20,9,FALSE)&lt;-2),"",'Total-corrected counts'!K1178),"")</f>
        <v/>
      </c>
      <c r="L1178" t="str">
        <f>IFERROR(IF(OR(HLOOKUP($A1178,'Z-scores'!$C$2:$UD$20,10,FALSE)&gt;2,HLOOKUP($A1178,'Z-scores'!$C$2:$UD$20,10,FALSE)&lt;-2),"",'Total-corrected counts'!L1178),"")</f>
        <v/>
      </c>
      <c r="M1178" t="str">
        <f>IFERROR(IF(OR(HLOOKUP($A1178,'Z-scores'!$C$2:$UD$20,11,FALSE)&gt;2,HLOOKUP($A1178,'Z-scores'!$C$2:$UD$20,11,FALSE)&lt;-2),"",'Total-corrected counts'!M1178),"")</f>
        <v/>
      </c>
      <c r="N1178" t="str">
        <f>IFERROR(IF(OR(HLOOKUP($A1178,'Z-scores'!$C$2:$UD$20,12,FALSE)&gt;2,HLOOKUP($A1178,'Z-scores'!$C$2:$UD$20,12,FALSE)&lt;-2),"",'Total-corrected counts'!N1178),"")</f>
        <v/>
      </c>
      <c r="O1178" t="str">
        <f>IFERROR(IF(OR(HLOOKUP($A1178,'Z-scores'!$C$2:$UD$20,13,FALSE)&gt;2,HLOOKUP($A1178,'Z-scores'!$C$2:$UD$20,13,FALSE)&lt;-2),"",'Total-corrected counts'!O1178),"")</f>
        <v/>
      </c>
      <c r="P1178" t="str">
        <f>IFERROR(IF(OR(HLOOKUP($A1178,'Z-scores'!$C$2:$UD$20,14,FALSE)&gt;2,HLOOKUP($A1178,'Z-scores'!$C$2:$UD$20,14,FALSE)&lt;-2),"",'Total-corrected counts'!P1178),"")</f>
        <v/>
      </c>
      <c r="Q1178" t="str">
        <f>IFERROR(IF(OR(HLOOKUP($A1178,'Z-scores'!$C$2:$UD$20,15,FALSE)&gt;2,HLOOKUP($A1178,'Z-scores'!$C$2:$UD$20,15,FALSE)&lt;-2),"",'Total-corrected counts'!Q1178),"")</f>
        <v/>
      </c>
      <c r="R1178" t="str">
        <f>IFERROR(IF(OR(HLOOKUP($A1178,'Z-scores'!$C$2:$UD$20,16,FALSE)&gt;2,HLOOKUP($A1178,'Z-scores'!$C$2:$UD$20,16,FALSE)&lt;-2),"",'Total-corrected counts'!R1178),"")</f>
        <v/>
      </c>
      <c r="S1178" t="str">
        <f>IFERROR(IF(OR(HLOOKUP($A1178,'Z-scores'!$C$2:$UD$20,17,FALSE)&gt;2,HLOOKUP($A1178,'Z-scores'!$C$2:$UD$20,17,FALSE)&lt;-2),"",'Total-corrected counts'!S1178),"")</f>
        <v/>
      </c>
      <c r="T1178" t="str">
        <f>IFERROR(IF(OR(HLOOKUP($A1178,'Z-scores'!$C$2:$UD$20,18,FALSE)&gt;2,HLOOKUP($A1178,'Z-scores'!$C$2:$UD$20,18,FALSE)&lt;-2),"",'Total-corrected counts'!T1178),"")</f>
        <v/>
      </c>
      <c r="U1178" t="str">
        <f>IFERROR(IF(OR(HLOOKUP($A1178,'Z-scores'!$C$2:$UD$20,19,FALSE)&gt;2,HLOOKUP($A1178,'Z-scores'!$C$2:$UD$20,19,FALSE)&lt;-2),"",'Total-corrected counts'!U1178),"")</f>
        <v/>
      </c>
      <c r="V1178">
        <f t="shared" si="72"/>
        <v>1</v>
      </c>
      <c r="W1178" t="str">
        <f t="shared" si="73"/>
        <v/>
      </c>
      <c r="X1178" t="str">
        <f t="shared" si="74"/>
        <v/>
      </c>
      <c r="Y1178" t="str">
        <f t="shared" si="75"/>
        <v/>
      </c>
    </row>
    <row r="1179" spans="1:25" x14ac:dyDescent="0.25">
      <c r="A1179">
        <v>10721</v>
      </c>
      <c r="B1179" t="s">
        <v>1220</v>
      </c>
      <c r="C1179">
        <v>57400</v>
      </c>
      <c r="D1179">
        <v>1091</v>
      </c>
      <c r="E1179" t="str">
        <f>IFERROR(IF(OR(HLOOKUP($A1179,'Z-scores'!$C$2:$UD$20,3,FALSE)&gt;2,HLOOKUP(A1179,'Z-scores'!$C$2:$UD$20,3,FALSE)&lt;-2),"",'Total-corrected counts'!E1179),"")</f>
        <v/>
      </c>
      <c r="F1179" t="str">
        <f>IFERROR(IF(OR(HLOOKUP($A1179,'Z-scores'!$C$2:$UD$20,4,FALSE)&gt;2,HLOOKUP($A1179,'Z-scores'!$C$2:$UD$20,4,FALSE)&lt;-2),"",'Total-corrected counts'!F1179),"")</f>
        <v/>
      </c>
      <c r="G1179" t="str">
        <f>IFERROR(IF(OR(HLOOKUP($A1179,'Z-scores'!$C$2:$UD$20,5,FALSE)&gt;2,HLOOKUP($A1179,'Z-scores'!$C$2:$UD$20,5,FALSE)&lt;-2),"",'Total-corrected counts'!G1179),"")</f>
        <v/>
      </c>
      <c r="H1179" t="str">
        <f>IFERROR(IF(OR(HLOOKUP($A1179,'Z-scores'!$C$2:$UD$20,6,FALSE)&gt;2,HLOOKUP($A1179,'Z-scores'!$C$2:$UD$20,6,FALSE)&lt;-2),"",'Total-corrected counts'!H1179),"")</f>
        <v/>
      </c>
      <c r="I1179" t="str">
        <f>IFERROR(IF(OR(HLOOKUP($A1179,'Z-scores'!$C$2:$UD$20,7,FALSE)&gt;2,HLOOKUP($A1179,'Z-scores'!$C$2:$UD$20,7,FALSE)&lt;-2),"",'Total-corrected counts'!I1179),"")</f>
        <v/>
      </c>
      <c r="J1179" t="str">
        <f>IFERROR(IF(OR(HLOOKUP($A1179,'Z-scores'!$C$2:$UD$20,8,FALSE)&gt;2,HLOOKUP($A1179,'Z-scores'!$C$2:$UD$20,8,FALSE)&lt;-2),"",'Total-corrected counts'!J1179),"")</f>
        <v/>
      </c>
      <c r="K1179" t="str">
        <f>IFERROR(IF(OR(HLOOKUP($A1179,'Z-scores'!$C$2:$UD$20,9,FALSE)&gt;2,HLOOKUP($A1179,'Z-scores'!$C$2:$UD$20,9,FALSE)&lt;-2),"",'Total-corrected counts'!K1179),"")</f>
        <v/>
      </c>
      <c r="L1179" t="str">
        <f>IFERROR(IF(OR(HLOOKUP($A1179,'Z-scores'!$C$2:$UD$20,10,FALSE)&gt;2,HLOOKUP($A1179,'Z-scores'!$C$2:$UD$20,10,FALSE)&lt;-2),"",'Total-corrected counts'!L1179),"")</f>
        <v/>
      </c>
      <c r="M1179" t="str">
        <f>IFERROR(IF(OR(HLOOKUP($A1179,'Z-scores'!$C$2:$UD$20,11,FALSE)&gt;2,HLOOKUP($A1179,'Z-scores'!$C$2:$UD$20,11,FALSE)&lt;-2),"",'Total-corrected counts'!M1179),"")</f>
        <v/>
      </c>
      <c r="N1179" t="str">
        <f>IFERROR(IF(OR(HLOOKUP($A1179,'Z-scores'!$C$2:$UD$20,12,FALSE)&gt;2,HLOOKUP($A1179,'Z-scores'!$C$2:$UD$20,12,FALSE)&lt;-2),"",'Total-corrected counts'!N1179),"")</f>
        <v/>
      </c>
      <c r="O1179" t="str">
        <f>IFERROR(IF(OR(HLOOKUP($A1179,'Z-scores'!$C$2:$UD$20,13,FALSE)&gt;2,HLOOKUP($A1179,'Z-scores'!$C$2:$UD$20,13,FALSE)&lt;-2),"",'Total-corrected counts'!O1179),"")</f>
        <v/>
      </c>
      <c r="P1179" t="str">
        <f>IFERROR(IF(OR(HLOOKUP($A1179,'Z-scores'!$C$2:$UD$20,14,FALSE)&gt;2,HLOOKUP($A1179,'Z-scores'!$C$2:$UD$20,14,FALSE)&lt;-2),"",'Total-corrected counts'!P1179),"")</f>
        <v/>
      </c>
      <c r="Q1179" t="str">
        <f>IFERROR(IF(OR(HLOOKUP($A1179,'Z-scores'!$C$2:$UD$20,15,FALSE)&gt;2,HLOOKUP($A1179,'Z-scores'!$C$2:$UD$20,15,FALSE)&lt;-2),"",'Total-corrected counts'!Q1179),"")</f>
        <v/>
      </c>
      <c r="R1179" t="str">
        <f>IFERROR(IF(OR(HLOOKUP($A1179,'Z-scores'!$C$2:$UD$20,16,FALSE)&gt;2,HLOOKUP($A1179,'Z-scores'!$C$2:$UD$20,16,FALSE)&lt;-2),"",'Total-corrected counts'!R1179),"")</f>
        <v/>
      </c>
      <c r="S1179" t="str">
        <f>IFERROR(IF(OR(HLOOKUP($A1179,'Z-scores'!$C$2:$UD$20,17,FALSE)&gt;2,HLOOKUP($A1179,'Z-scores'!$C$2:$UD$20,17,FALSE)&lt;-2),"",'Total-corrected counts'!S1179),"")</f>
        <v/>
      </c>
      <c r="T1179" t="str">
        <f>IFERROR(IF(OR(HLOOKUP($A1179,'Z-scores'!$C$2:$UD$20,18,FALSE)&gt;2,HLOOKUP($A1179,'Z-scores'!$C$2:$UD$20,18,FALSE)&lt;-2),"",'Total-corrected counts'!T1179),"")</f>
        <v/>
      </c>
      <c r="U1179" t="str">
        <f>IFERROR(IF(OR(HLOOKUP($A1179,'Z-scores'!$C$2:$UD$20,19,FALSE)&gt;2,HLOOKUP($A1179,'Z-scores'!$C$2:$UD$20,19,FALSE)&lt;-2),"",'Total-corrected counts'!U1179),"")</f>
        <v/>
      </c>
      <c r="V1179">
        <f t="shared" si="72"/>
        <v>1</v>
      </c>
      <c r="W1179" t="str">
        <f t="shared" si="73"/>
        <v/>
      </c>
      <c r="X1179" t="str">
        <f t="shared" si="74"/>
        <v/>
      </c>
      <c r="Y1179" t="str">
        <f t="shared" si="75"/>
        <v/>
      </c>
    </row>
    <row r="1180" spans="1:25" x14ac:dyDescent="0.25">
      <c r="A1180">
        <v>10722</v>
      </c>
      <c r="B1180" t="s">
        <v>1221</v>
      </c>
      <c r="C1180">
        <v>57300</v>
      </c>
      <c r="D1180">
        <v>1091</v>
      </c>
      <c r="E1180" t="str">
        <f>IFERROR(IF(OR(HLOOKUP($A1180,'Z-scores'!$C$2:$UD$20,3,FALSE)&gt;2,HLOOKUP(A1180,'Z-scores'!$C$2:$UD$20,3,FALSE)&lt;-2),"",'Total-corrected counts'!E1180),"")</f>
        <v/>
      </c>
      <c r="F1180" t="str">
        <f>IFERROR(IF(OR(HLOOKUP($A1180,'Z-scores'!$C$2:$UD$20,4,FALSE)&gt;2,HLOOKUP($A1180,'Z-scores'!$C$2:$UD$20,4,FALSE)&lt;-2),"",'Total-corrected counts'!F1180),"")</f>
        <v/>
      </c>
      <c r="G1180" t="str">
        <f>IFERROR(IF(OR(HLOOKUP($A1180,'Z-scores'!$C$2:$UD$20,5,FALSE)&gt;2,HLOOKUP($A1180,'Z-scores'!$C$2:$UD$20,5,FALSE)&lt;-2),"",'Total-corrected counts'!G1180),"")</f>
        <v/>
      </c>
      <c r="H1180" t="str">
        <f>IFERROR(IF(OR(HLOOKUP($A1180,'Z-scores'!$C$2:$UD$20,6,FALSE)&gt;2,HLOOKUP($A1180,'Z-scores'!$C$2:$UD$20,6,FALSE)&lt;-2),"",'Total-corrected counts'!H1180),"")</f>
        <v/>
      </c>
      <c r="I1180" t="str">
        <f>IFERROR(IF(OR(HLOOKUP($A1180,'Z-scores'!$C$2:$UD$20,7,FALSE)&gt;2,HLOOKUP($A1180,'Z-scores'!$C$2:$UD$20,7,FALSE)&lt;-2),"",'Total-corrected counts'!I1180),"")</f>
        <v/>
      </c>
      <c r="J1180" t="str">
        <f>IFERROR(IF(OR(HLOOKUP($A1180,'Z-scores'!$C$2:$UD$20,8,FALSE)&gt;2,HLOOKUP($A1180,'Z-scores'!$C$2:$UD$20,8,FALSE)&lt;-2),"",'Total-corrected counts'!J1180),"")</f>
        <v/>
      </c>
      <c r="K1180" t="str">
        <f>IFERROR(IF(OR(HLOOKUP($A1180,'Z-scores'!$C$2:$UD$20,9,FALSE)&gt;2,HLOOKUP($A1180,'Z-scores'!$C$2:$UD$20,9,FALSE)&lt;-2),"",'Total-corrected counts'!K1180),"")</f>
        <v/>
      </c>
      <c r="L1180" t="str">
        <f>IFERROR(IF(OR(HLOOKUP($A1180,'Z-scores'!$C$2:$UD$20,10,FALSE)&gt;2,HLOOKUP($A1180,'Z-scores'!$C$2:$UD$20,10,FALSE)&lt;-2),"",'Total-corrected counts'!L1180),"")</f>
        <v/>
      </c>
      <c r="M1180" t="str">
        <f>IFERROR(IF(OR(HLOOKUP($A1180,'Z-scores'!$C$2:$UD$20,11,FALSE)&gt;2,HLOOKUP($A1180,'Z-scores'!$C$2:$UD$20,11,FALSE)&lt;-2),"",'Total-corrected counts'!M1180),"")</f>
        <v/>
      </c>
      <c r="N1180" t="str">
        <f>IFERROR(IF(OR(HLOOKUP($A1180,'Z-scores'!$C$2:$UD$20,12,FALSE)&gt;2,HLOOKUP($A1180,'Z-scores'!$C$2:$UD$20,12,FALSE)&lt;-2),"",'Total-corrected counts'!N1180),"")</f>
        <v/>
      </c>
      <c r="O1180" t="str">
        <f>IFERROR(IF(OR(HLOOKUP($A1180,'Z-scores'!$C$2:$UD$20,13,FALSE)&gt;2,HLOOKUP($A1180,'Z-scores'!$C$2:$UD$20,13,FALSE)&lt;-2),"",'Total-corrected counts'!O1180),"")</f>
        <v/>
      </c>
      <c r="P1180" t="str">
        <f>IFERROR(IF(OR(HLOOKUP($A1180,'Z-scores'!$C$2:$UD$20,14,FALSE)&gt;2,HLOOKUP($A1180,'Z-scores'!$C$2:$UD$20,14,FALSE)&lt;-2),"",'Total-corrected counts'!P1180),"")</f>
        <v/>
      </c>
      <c r="Q1180" t="str">
        <f>IFERROR(IF(OR(HLOOKUP($A1180,'Z-scores'!$C$2:$UD$20,15,FALSE)&gt;2,HLOOKUP($A1180,'Z-scores'!$C$2:$UD$20,15,FALSE)&lt;-2),"",'Total-corrected counts'!Q1180),"")</f>
        <v/>
      </c>
      <c r="R1180" t="str">
        <f>IFERROR(IF(OR(HLOOKUP($A1180,'Z-scores'!$C$2:$UD$20,16,FALSE)&gt;2,HLOOKUP($A1180,'Z-scores'!$C$2:$UD$20,16,FALSE)&lt;-2),"",'Total-corrected counts'!R1180),"")</f>
        <v/>
      </c>
      <c r="S1180" t="str">
        <f>IFERROR(IF(OR(HLOOKUP($A1180,'Z-scores'!$C$2:$UD$20,17,FALSE)&gt;2,HLOOKUP($A1180,'Z-scores'!$C$2:$UD$20,17,FALSE)&lt;-2),"",'Total-corrected counts'!S1180),"")</f>
        <v/>
      </c>
      <c r="T1180" t="str">
        <f>IFERROR(IF(OR(HLOOKUP($A1180,'Z-scores'!$C$2:$UD$20,18,FALSE)&gt;2,HLOOKUP($A1180,'Z-scores'!$C$2:$UD$20,18,FALSE)&lt;-2),"",'Total-corrected counts'!T1180),"")</f>
        <v/>
      </c>
      <c r="U1180" t="str">
        <f>IFERROR(IF(OR(HLOOKUP($A1180,'Z-scores'!$C$2:$UD$20,19,FALSE)&gt;2,HLOOKUP($A1180,'Z-scores'!$C$2:$UD$20,19,FALSE)&lt;-2),"",'Total-corrected counts'!U1180),"")</f>
        <v/>
      </c>
      <c r="V1180">
        <f t="shared" si="72"/>
        <v>1</v>
      </c>
      <c r="W1180" t="str">
        <f t="shared" si="73"/>
        <v/>
      </c>
      <c r="X1180" t="str">
        <f t="shared" si="74"/>
        <v/>
      </c>
      <c r="Y1180" t="str">
        <f t="shared" si="75"/>
        <v/>
      </c>
    </row>
    <row r="1181" spans="1:25" x14ac:dyDescent="0.25">
      <c r="A1181">
        <v>10723</v>
      </c>
      <c r="B1181" t="s">
        <v>1222</v>
      </c>
      <c r="C1181">
        <v>57900</v>
      </c>
      <c r="D1181">
        <v>936</v>
      </c>
      <c r="E1181" t="str">
        <f>IFERROR(IF(OR(HLOOKUP($A1181,'Z-scores'!$C$2:$UD$20,3,FALSE)&gt;2,HLOOKUP(A1181,'Z-scores'!$C$2:$UD$20,3,FALSE)&lt;-2),"",'Total-corrected counts'!E1181),"")</f>
        <v/>
      </c>
      <c r="F1181" t="str">
        <f>IFERROR(IF(OR(HLOOKUP($A1181,'Z-scores'!$C$2:$UD$20,4,FALSE)&gt;2,HLOOKUP($A1181,'Z-scores'!$C$2:$UD$20,4,FALSE)&lt;-2),"",'Total-corrected counts'!F1181),"")</f>
        <v/>
      </c>
      <c r="G1181" t="str">
        <f>IFERROR(IF(OR(HLOOKUP($A1181,'Z-scores'!$C$2:$UD$20,5,FALSE)&gt;2,HLOOKUP($A1181,'Z-scores'!$C$2:$UD$20,5,FALSE)&lt;-2),"",'Total-corrected counts'!G1181),"")</f>
        <v/>
      </c>
      <c r="H1181" t="str">
        <f>IFERROR(IF(OR(HLOOKUP($A1181,'Z-scores'!$C$2:$UD$20,6,FALSE)&gt;2,HLOOKUP($A1181,'Z-scores'!$C$2:$UD$20,6,FALSE)&lt;-2),"",'Total-corrected counts'!H1181),"")</f>
        <v/>
      </c>
      <c r="I1181" t="str">
        <f>IFERROR(IF(OR(HLOOKUP($A1181,'Z-scores'!$C$2:$UD$20,7,FALSE)&gt;2,HLOOKUP($A1181,'Z-scores'!$C$2:$UD$20,7,FALSE)&lt;-2),"",'Total-corrected counts'!I1181),"")</f>
        <v/>
      </c>
      <c r="J1181" t="str">
        <f>IFERROR(IF(OR(HLOOKUP($A1181,'Z-scores'!$C$2:$UD$20,8,FALSE)&gt;2,HLOOKUP($A1181,'Z-scores'!$C$2:$UD$20,8,FALSE)&lt;-2),"",'Total-corrected counts'!J1181),"")</f>
        <v/>
      </c>
      <c r="K1181" t="str">
        <f>IFERROR(IF(OR(HLOOKUP($A1181,'Z-scores'!$C$2:$UD$20,9,FALSE)&gt;2,HLOOKUP($A1181,'Z-scores'!$C$2:$UD$20,9,FALSE)&lt;-2),"",'Total-corrected counts'!K1181),"")</f>
        <v/>
      </c>
      <c r="L1181" t="str">
        <f>IFERROR(IF(OR(HLOOKUP($A1181,'Z-scores'!$C$2:$UD$20,10,FALSE)&gt;2,HLOOKUP($A1181,'Z-scores'!$C$2:$UD$20,10,FALSE)&lt;-2),"",'Total-corrected counts'!L1181),"")</f>
        <v/>
      </c>
      <c r="M1181" t="str">
        <f>IFERROR(IF(OR(HLOOKUP($A1181,'Z-scores'!$C$2:$UD$20,11,FALSE)&gt;2,HLOOKUP($A1181,'Z-scores'!$C$2:$UD$20,11,FALSE)&lt;-2),"",'Total-corrected counts'!M1181),"")</f>
        <v/>
      </c>
      <c r="N1181" t="str">
        <f>IFERROR(IF(OR(HLOOKUP($A1181,'Z-scores'!$C$2:$UD$20,12,FALSE)&gt;2,HLOOKUP($A1181,'Z-scores'!$C$2:$UD$20,12,FALSE)&lt;-2),"",'Total-corrected counts'!N1181),"")</f>
        <v/>
      </c>
      <c r="O1181" t="str">
        <f>IFERROR(IF(OR(HLOOKUP($A1181,'Z-scores'!$C$2:$UD$20,13,FALSE)&gt;2,HLOOKUP($A1181,'Z-scores'!$C$2:$UD$20,13,FALSE)&lt;-2),"",'Total-corrected counts'!O1181),"")</f>
        <v/>
      </c>
      <c r="P1181" t="str">
        <f>IFERROR(IF(OR(HLOOKUP($A1181,'Z-scores'!$C$2:$UD$20,14,FALSE)&gt;2,HLOOKUP($A1181,'Z-scores'!$C$2:$UD$20,14,FALSE)&lt;-2),"",'Total-corrected counts'!P1181),"")</f>
        <v/>
      </c>
      <c r="Q1181" t="str">
        <f>IFERROR(IF(OR(HLOOKUP($A1181,'Z-scores'!$C$2:$UD$20,15,FALSE)&gt;2,HLOOKUP($A1181,'Z-scores'!$C$2:$UD$20,15,FALSE)&lt;-2),"",'Total-corrected counts'!Q1181),"")</f>
        <v/>
      </c>
      <c r="R1181" t="str">
        <f>IFERROR(IF(OR(HLOOKUP($A1181,'Z-scores'!$C$2:$UD$20,16,FALSE)&gt;2,HLOOKUP($A1181,'Z-scores'!$C$2:$UD$20,16,FALSE)&lt;-2),"",'Total-corrected counts'!R1181),"")</f>
        <v/>
      </c>
      <c r="S1181" t="str">
        <f>IFERROR(IF(OR(HLOOKUP($A1181,'Z-scores'!$C$2:$UD$20,17,FALSE)&gt;2,HLOOKUP($A1181,'Z-scores'!$C$2:$UD$20,17,FALSE)&lt;-2),"",'Total-corrected counts'!S1181),"")</f>
        <v/>
      </c>
      <c r="T1181" t="str">
        <f>IFERROR(IF(OR(HLOOKUP($A1181,'Z-scores'!$C$2:$UD$20,18,FALSE)&gt;2,HLOOKUP($A1181,'Z-scores'!$C$2:$UD$20,18,FALSE)&lt;-2),"",'Total-corrected counts'!T1181),"")</f>
        <v/>
      </c>
      <c r="U1181" t="str">
        <f>IFERROR(IF(OR(HLOOKUP($A1181,'Z-scores'!$C$2:$UD$20,19,FALSE)&gt;2,HLOOKUP($A1181,'Z-scores'!$C$2:$UD$20,19,FALSE)&lt;-2),"",'Total-corrected counts'!U1181),"")</f>
        <v/>
      </c>
      <c r="V1181">
        <f t="shared" si="72"/>
        <v>1</v>
      </c>
      <c r="W1181" t="str">
        <f t="shared" si="73"/>
        <v/>
      </c>
      <c r="X1181" t="str">
        <f t="shared" si="74"/>
        <v/>
      </c>
      <c r="Y1181" t="str">
        <f t="shared" si="75"/>
        <v/>
      </c>
    </row>
    <row r="1182" spans="1:25" x14ac:dyDescent="0.25">
      <c r="A1182">
        <v>10724</v>
      </c>
      <c r="B1182" t="s">
        <v>1223</v>
      </c>
      <c r="C1182">
        <v>57800</v>
      </c>
      <c r="D1182">
        <v>936</v>
      </c>
      <c r="E1182" t="str">
        <f>IFERROR(IF(OR(HLOOKUP($A1182,'Z-scores'!$C$2:$UD$20,3,FALSE)&gt;2,HLOOKUP(A1182,'Z-scores'!$C$2:$UD$20,3,FALSE)&lt;-2),"",'Total-corrected counts'!E1182),"")</f>
        <v/>
      </c>
      <c r="F1182" t="str">
        <f>IFERROR(IF(OR(HLOOKUP($A1182,'Z-scores'!$C$2:$UD$20,4,FALSE)&gt;2,HLOOKUP($A1182,'Z-scores'!$C$2:$UD$20,4,FALSE)&lt;-2),"",'Total-corrected counts'!F1182),"")</f>
        <v/>
      </c>
      <c r="G1182" t="str">
        <f>IFERROR(IF(OR(HLOOKUP($A1182,'Z-scores'!$C$2:$UD$20,5,FALSE)&gt;2,HLOOKUP($A1182,'Z-scores'!$C$2:$UD$20,5,FALSE)&lt;-2),"",'Total-corrected counts'!G1182),"")</f>
        <v/>
      </c>
      <c r="H1182" t="str">
        <f>IFERROR(IF(OR(HLOOKUP($A1182,'Z-scores'!$C$2:$UD$20,6,FALSE)&gt;2,HLOOKUP($A1182,'Z-scores'!$C$2:$UD$20,6,FALSE)&lt;-2),"",'Total-corrected counts'!H1182),"")</f>
        <v/>
      </c>
      <c r="I1182" t="str">
        <f>IFERROR(IF(OR(HLOOKUP($A1182,'Z-scores'!$C$2:$UD$20,7,FALSE)&gt;2,HLOOKUP($A1182,'Z-scores'!$C$2:$UD$20,7,FALSE)&lt;-2),"",'Total-corrected counts'!I1182),"")</f>
        <v/>
      </c>
      <c r="J1182" t="str">
        <f>IFERROR(IF(OR(HLOOKUP($A1182,'Z-scores'!$C$2:$UD$20,8,FALSE)&gt;2,HLOOKUP($A1182,'Z-scores'!$C$2:$UD$20,8,FALSE)&lt;-2),"",'Total-corrected counts'!J1182),"")</f>
        <v/>
      </c>
      <c r="K1182" t="str">
        <f>IFERROR(IF(OR(HLOOKUP($A1182,'Z-scores'!$C$2:$UD$20,9,FALSE)&gt;2,HLOOKUP($A1182,'Z-scores'!$C$2:$UD$20,9,FALSE)&lt;-2),"",'Total-corrected counts'!K1182),"")</f>
        <v/>
      </c>
      <c r="L1182" t="str">
        <f>IFERROR(IF(OR(HLOOKUP($A1182,'Z-scores'!$C$2:$UD$20,10,FALSE)&gt;2,HLOOKUP($A1182,'Z-scores'!$C$2:$UD$20,10,FALSE)&lt;-2),"",'Total-corrected counts'!L1182),"")</f>
        <v/>
      </c>
      <c r="M1182" t="str">
        <f>IFERROR(IF(OR(HLOOKUP($A1182,'Z-scores'!$C$2:$UD$20,11,FALSE)&gt;2,HLOOKUP($A1182,'Z-scores'!$C$2:$UD$20,11,FALSE)&lt;-2),"",'Total-corrected counts'!M1182),"")</f>
        <v/>
      </c>
      <c r="N1182" t="str">
        <f>IFERROR(IF(OR(HLOOKUP($A1182,'Z-scores'!$C$2:$UD$20,12,FALSE)&gt;2,HLOOKUP($A1182,'Z-scores'!$C$2:$UD$20,12,FALSE)&lt;-2),"",'Total-corrected counts'!N1182),"")</f>
        <v/>
      </c>
      <c r="O1182" t="str">
        <f>IFERROR(IF(OR(HLOOKUP($A1182,'Z-scores'!$C$2:$UD$20,13,FALSE)&gt;2,HLOOKUP($A1182,'Z-scores'!$C$2:$UD$20,13,FALSE)&lt;-2),"",'Total-corrected counts'!O1182),"")</f>
        <v/>
      </c>
      <c r="P1182" t="str">
        <f>IFERROR(IF(OR(HLOOKUP($A1182,'Z-scores'!$C$2:$UD$20,14,FALSE)&gt;2,HLOOKUP($A1182,'Z-scores'!$C$2:$UD$20,14,FALSE)&lt;-2),"",'Total-corrected counts'!P1182),"")</f>
        <v/>
      </c>
      <c r="Q1182" t="str">
        <f>IFERROR(IF(OR(HLOOKUP($A1182,'Z-scores'!$C$2:$UD$20,15,FALSE)&gt;2,HLOOKUP($A1182,'Z-scores'!$C$2:$UD$20,15,FALSE)&lt;-2),"",'Total-corrected counts'!Q1182),"")</f>
        <v/>
      </c>
      <c r="R1182" t="str">
        <f>IFERROR(IF(OR(HLOOKUP($A1182,'Z-scores'!$C$2:$UD$20,16,FALSE)&gt;2,HLOOKUP($A1182,'Z-scores'!$C$2:$UD$20,16,FALSE)&lt;-2),"",'Total-corrected counts'!R1182),"")</f>
        <v/>
      </c>
      <c r="S1182" t="str">
        <f>IFERROR(IF(OR(HLOOKUP($A1182,'Z-scores'!$C$2:$UD$20,17,FALSE)&gt;2,HLOOKUP($A1182,'Z-scores'!$C$2:$UD$20,17,FALSE)&lt;-2),"",'Total-corrected counts'!S1182),"")</f>
        <v/>
      </c>
      <c r="T1182" t="str">
        <f>IFERROR(IF(OR(HLOOKUP($A1182,'Z-scores'!$C$2:$UD$20,18,FALSE)&gt;2,HLOOKUP($A1182,'Z-scores'!$C$2:$UD$20,18,FALSE)&lt;-2),"",'Total-corrected counts'!T1182),"")</f>
        <v/>
      </c>
      <c r="U1182" t="str">
        <f>IFERROR(IF(OR(HLOOKUP($A1182,'Z-scores'!$C$2:$UD$20,19,FALSE)&gt;2,HLOOKUP($A1182,'Z-scores'!$C$2:$UD$20,19,FALSE)&lt;-2),"",'Total-corrected counts'!U1182),"")</f>
        <v/>
      </c>
      <c r="V1182">
        <f t="shared" si="72"/>
        <v>1</v>
      </c>
      <c r="W1182" t="str">
        <f t="shared" si="73"/>
        <v/>
      </c>
      <c r="X1182" t="str">
        <f t="shared" si="74"/>
        <v/>
      </c>
      <c r="Y1182" t="str">
        <f t="shared" si="75"/>
        <v/>
      </c>
    </row>
    <row r="1183" spans="1:25" x14ac:dyDescent="0.25">
      <c r="A1183">
        <v>10725</v>
      </c>
      <c r="B1183" t="s">
        <v>1224</v>
      </c>
      <c r="C1183">
        <v>57700</v>
      </c>
      <c r="D1183">
        <v>936</v>
      </c>
      <c r="E1183" t="str">
        <f>IFERROR(IF(OR(HLOOKUP($A1183,'Z-scores'!$C$2:$UD$20,3,FALSE)&gt;2,HLOOKUP(A1183,'Z-scores'!$C$2:$UD$20,3,FALSE)&lt;-2),"",'Total-corrected counts'!E1183),"")</f>
        <v/>
      </c>
      <c r="F1183" t="str">
        <f>IFERROR(IF(OR(HLOOKUP($A1183,'Z-scores'!$C$2:$UD$20,4,FALSE)&gt;2,HLOOKUP($A1183,'Z-scores'!$C$2:$UD$20,4,FALSE)&lt;-2),"",'Total-corrected counts'!F1183),"")</f>
        <v/>
      </c>
      <c r="G1183" t="str">
        <f>IFERROR(IF(OR(HLOOKUP($A1183,'Z-scores'!$C$2:$UD$20,5,FALSE)&gt;2,HLOOKUP($A1183,'Z-scores'!$C$2:$UD$20,5,FALSE)&lt;-2),"",'Total-corrected counts'!G1183),"")</f>
        <v/>
      </c>
      <c r="H1183" t="str">
        <f>IFERROR(IF(OR(HLOOKUP($A1183,'Z-scores'!$C$2:$UD$20,6,FALSE)&gt;2,HLOOKUP($A1183,'Z-scores'!$C$2:$UD$20,6,FALSE)&lt;-2),"",'Total-corrected counts'!H1183),"")</f>
        <v/>
      </c>
      <c r="I1183" t="str">
        <f>IFERROR(IF(OR(HLOOKUP($A1183,'Z-scores'!$C$2:$UD$20,7,FALSE)&gt;2,HLOOKUP($A1183,'Z-scores'!$C$2:$UD$20,7,FALSE)&lt;-2),"",'Total-corrected counts'!I1183),"")</f>
        <v/>
      </c>
      <c r="J1183" t="str">
        <f>IFERROR(IF(OR(HLOOKUP($A1183,'Z-scores'!$C$2:$UD$20,8,FALSE)&gt;2,HLOOKUP($A1183,'Z-scores'!$C$2:$UD$20,8,FALSE)&lt;-2),"",'Total-corrected counts'!J1183),"")</f>
        <v/>
      </c>
      <c r="K1183" t="str">
        <f>IFERROR(IF(OR(HLOOKUP($A1183,'Z-scores'!$C$2:$UD$20,9,FALSE)&gt;2,HLOOKUP($A1183,'Z-scores'!$C$2:$UD$20,9,FALSE)&lt;-2),"",'Total-corrected counts'!K1183),"")</f>
        <v/>
      </c>
      <c r="L1183" t="str">
        <f>IFERROR(IF(OR(HLOOKUP($A1183,'Z-scores'!$C$2:$UD$20,10,FALSE)&gt;2,HLOOKUP($A1183,'Z-scores'!$C$2:$UD$20,10,FALSE)&lt;-2),"",'Total-corrected counts'!L1183),"")</f>
        <v/>
      </c>
      <c r="M1183" t="str">
        <f>IFERROR(IF(OR(HLOOKUP($A1183,'Z-scores'!$C$2:$UD$20,11,FALSE)&gt;2,HLOOKUP($A1183,'Z-scores'!$C$2:$UD$20,11,FALSE)&lt;-2),"",'Total-corrected counts'!M1183),"")</f>
        <v/>
      </c>
      <c r="N1183" t="str">
        <f>IFERROR(IF(OR(HLOOKUP($A1183,'Z-scores'!$C$2:$UD$20,12,FALSE)&gt;2,HLOOKUP($A1183,'Z-scores'!$C$2:$UD$20,12,FALSE)&lt;-2),"",'Total-corrected counts'!N1183),"")</f>
        <v/>
      </c>
      <c r="O1183" t="str">
        <f>IFERROR(IF(OR(HLOOKUP($A1183,'Z-scores'!$C$2:$UD$20,13,FALSE)&gt;2,HLOOKUP($A1183,'Z-scores'!$C$2:$UD$20,13,FALSE)&lt;-2),"",'Total-corrected counts'!O1183),"")</f>
        <v/>
      </c>
      <c r="P1183" t="str">
        <f>IFERROR(IF(OR(HLOOKUP($A1183,'Z-scores'!$C$2:$UD$20,14,FALSE)&gt;2,HLOOKUP($A1183,'Z-scores'!$C$2:$UD$20,14,FALSE)&lt;-2),"",'Total-corrected counts'!P1183),"")</f>
        <v/>
      </c>
      <c r="Q1183" t="str">
        <f>IFERROR(IF(OR(HLOOKUP($A1183,'Z-scores'!$C$2:$UD$20,15,FALSE)&gt;2,HLOOKUP($A1183,'Z-scores'!$C$2:$UD$20,15,FALSE)&lt;-2),"",'Total-corrected counts'!Q1183),"")</f>
        <v/>
      </c>
      <c r="R1183" t="str">
        <f>IFERROR(IF(OR(HLOOKUP($A1183,'Z-scores'!$C$2:$UD$20,16,FALSE)&gt;2,HLOOKUP($A1183,'Z-scores'!$C$2:$UD$20,16,FALSE)&lt;-2),"",'Total-corrected counts'!R1183),"")</f>
        <v/>
      </c>
      <c r="S1183" t="str">
        <f>IFERROR(IF(OR(HLOOKUP($A1183,'Z-scores'!$C$2:$UD$20,17,FALSE)&gt;2,HLOOKUP($A1183,'Z-scores'!$C$2:$UD$20,17,FALSE)&lt;-2),"",'Total-corrected counts'!S1183),"")</f>
        <v/>
      </c>
      <c r="T1183" t="str">
        <f>IFERROR(IF(OR(HLOOKUP($A1183,'Z-scores'!$C$2:$UD$20,18,FALSE)&gt;2,HLOOKUP($A1183,'Z-scores'!$C$2:$UD$20,18,FALSE)&lt;-2),"",'Total-corrected counts'!T1183),"")</f>
        <v/>
      </c>
      <c r="U1183" t="str">
        <f>IFERROR(IF(OR(HLOOKUP($A1183,'Z-scores'!$C$2:$UD$20,19,FALSE)&gt;2,HLOOKUP($A1183,'Z-scores'!$C$2:$UD$20,19,FALSE)&lt;-2),"",'Total-corrected counts'!U1183),"")</f>
        <v/>
      </c>
      <c r="V1183">
        <f t="shared" si="72"/>
        <v>1</v>
      </c>
      <c r="W1183" t="str">
        <f t="shared" si="73"/>
        <v/>
      </c>
      <c r="X1183" t="str">
        <f t="shared" si="74"/>
        <v/>
      </c>
      <c r="Y1183" t="str">
        <f t="shared" si="75"/>
        <v/>
      </c>
    </row>
    <row r="1184" spans="1:25" x14ac:dyDescent="0.25">
      <c r="A1184">
        <v>10726</v>
      </c>
      <c r="B1184" t="s">
        <v>1225</v>
      </c>
      <c r="C1184">
        <v>58300</v>
      </c>
      <c r="D1184">
        <v>944</v>
      </c>
      <c r="E1184" t="str">
        <f>IFERROR(IF(OR(HLOOKUP($A1184,'Z-scores'!$C$2:$UD$20,3,FALSE)&gt;2,HLOOKUP(A1184,'Z-scores'!$C$2:$UD$20,3,FALSE)&lt;-2),"",'Total-corrected counts'!E1184),"")</f>
        <v/>
      </c>
      <c r="F1184" t="str">
        <f>IFERROR(IF(OR(HLOOKUP($A1184,'Z-scores'!$C$2:$UD$20,4,FALSE)&gt;2,HLOOKUP($A1184,'Z-scores'!$C$2:$UD$20,4,FALSE)&lt;-2),"",'Total-corrected counts'!F1184),"")</f>
        <v/>
      </c>
      <c r="G1184" t="str">
        <f>IFERROR(IF(OR(HLOOKUP($A1184,'Z-scores'!$C$2:$UD$20,5,FALSE)&gt;2,HLOOKUP($A1184,'Z-scores'!$C$2:$UD$20,5,FALSE)&lt;-2),"",'Total-corrected counts'!G1184),"")</f>
        <v/>
      </c>
      <c r="H1184" t="str">
        <f>IFERROR(IF(OR(HLOOKUP($A1184,'Z-scores'!$C$2:$UD$20,6,FALSE)&gt;2,HLOOKUP($A1184,'Z-scores'!$C$2:$UD$20,6,FALSE)&lt;-2),"",'Total-corrected counts'!H1184),"")</f>
        <v/>
      </c>
      <c r="I1184" t="str">
        <f>IFERROR(IF(OR(HLOOKUP($A1184,'Z-scores'!$C$2:$UD$20,7,FALSE)&gt;2,HLOOKUP($A1184,'Z-scores'!$C$2:$UD$20,7,FALSE)&lt;-2),"",'Total-corrected counts'!I1184),"")</f>
        <v/>
      </c>
      <c r="J1184" t="str">
        <f>IFERROR(IF(OR(HLOOKUP($A1184,'Z-scores'!$C$2:$UD$20,8,FALSE)&gt;2,HLOOKUP($A1184,'Z-scores'!$C$2:$UD$20,8,FALSE)&lt;-2),"",'Total-corrected counts'!J1184),"")</f>
        <v/>
      </c>
      <c r="K1184" t="str">
        <f>IFERROR(IF(OR(HLOOKUP($A1184,'Z-scores'!$C$2:$UD$20,9,FALSE)&gt;2,HLOOKUP($A1184,'Z-scores'!$C$2:$UD$20,9,FALSE)&lt;-2),"",'Total-corrected counts'!K1184),"")</f>
        <v/>
      </c>
      <c r="L1184" t="str">
        <f>IFERROR(IF(OR(HLOOKUP($A1184,'Z-scores'!$C$2:$UD$20,10,FALSE)&gt;2,HLOOKUP($A1184,'Z-scores'!$C$2:$UD$20,10,FALSE)&lt;-2),"",'Total-corrected counts'!L1184),"")</f>
        <v/>
      </c>
      <c r="M1184" t="str">
        <f>IFERROR(IF(OR(HLOOKUP($A1184,'Z-scores'!$C$2:$UD$20,11,FALSE)&gt;2,HLOOKUP($A1184,'Z-scores'!$C$2:$UD$20,11,FALSE)&lt;-2),"",'Total-corrected counts'!M1184),"")</f>
        <v/>
      </c>
      <c r="N1184" t="str">
        <f>IFERROR(IF(OR(HLOOKUP($A1184,'Z-scores'!$C$2:$UD$20,12,FALSE)&gt;2,HLOOKUP($A1184,'Z-scores'!$C$2:$UD$20,12,FALSE)&lt;-2),"",'Total-corrected counts'!N1184),"")</f>
        <v/>
      </c>
      <c r="O1184" t="str">
        <f>IFERROR(IF(OR(HLOOKUP($A1184,'Z-scores'!$C$2:$UD$20,13,FALSE)&gt;2,HLOOKUP($A1184,'Z-scores'!$C$2:$UD$20,13,FALSE)&lt;-2),"",'Total-corrected counts'!O1184),"")</f>
        <v/>
      </c>
      <c r="P1184" t="str">
        <f>IFERROR(IF(OR(HLOOKUP($A1184,'Z-scores'!$C$2:$UD$20,14,FALSE)&gt;2,HLOOKUP($A1184,'Z-scores'!$C$2:$UD$20,14,FALSE)&lt;-2),"",'Total-corrected counts'!P1184),"")</f>
        <v/>
      </c>
      <c r="Q1184" t="str">
        <f>IFERROR(IF(OR(HLOOKUP($A1184,'Z-scores'!$C$2:$UD$20,15,FALSE)&gt;2,HLOOKUP($A1184,'Z-scores'!$C$2:$UD$20,15,FALSE)&lt;-2),"",'Total-corrected counts'!Q1184),"")</f>
        <v/>
      </c>
      <c r="R1184" t="str">
        <f>IFERROR(IF(OR(HLOOKUP($A1184,'Z-scores'!$C$2:$UD$20,16,FALSE)&gt;2,HLOOKUP($A1184,'Z-scores'!$C$2:$UD$20,16,FALSE)&lt;-2),"",'Total-corrected counts'!R1184),"")</f>
        <v/>
      </c>
      <c r="S1184" t="str">
        <f>IFERROR(IF(OR(HLOOKUP($A1184,'Z-scores'!$C$2:$UD$20,17,FALSE)&gt;2,HLOOKUP($A1184,'Z-scores'!$C$2:$UD$20,17,FALSE)&lt;-2),"",'Total-corrected counts'!S1184),"")</f>
        <v/>
      </c>
      <c r="T1184" t="str">
        <f>IFERROR(IF(OR(HLOOKUP($A1184,'Z-scores'!$C$2:$UD$20,18,FALSE)&gt;2,HLOOKUP($A1184,'Z-scores'!$C$2:$UD$20,18,FALSE)&lt;-2),"",'Total-corrected counts'!T1184),"")</f>
        <v/>
      </c>
      <c r="U1184" t="str">
        <f>IFERROR(IF(OR(HLOOKUP($A1184,'Z-scores'!$C$2:$UD$20,19,FALSE)&gt;2,HLOOKUP($A1184,'Z-scores'!$C$2:$UD$20,19,FALSE)&lt;-2),"",'Total-corrected counts'!U1184),"")</f>
        <v/>
      </c>
      <c r="V1184">
        <f t="shared" si="72"/>
        <v>1</v>
      </c>
      <c r="W1184" t="str">
        <f t="shared" si="73"/>
        <v/>
      </c>
      <c r="X1184" t="str">
        <f t="shared" si="74"/>
        <v/>
      </c>
      <c r="Y1184" t="str">
        <f t="shared" si="75"/>
        <v/>
      </c>
    </row>
    <row r="1185" spans="1:25" x14ac:dyDescent="0.25">
      <c r="A1185">
        <v>10727</v>
      </c>
      <c r="B1185" t="s">
        <v>1226</v>
      </c>
      <c r="C1185">
        <v>58200</v>
      </c>
      <c r="D1185">
        <v>944</v>
      </c>
      <c r="E1185" t="str">
        <f>IFERROR(IF(OR(HLOOKUP($A1185,'Z-scores'!$C$2:$UD$20,3,FALSE)&gt;2,HLOOKUP(A1185,'Z-scores'!$C$2:$UD$20,3,FALSE)&lt;-2),"",'Total-corrected counts'!E1185),"")</f>
        <v/>
      </c>
      <c r="F1185" t="str">
        <f>IFERROR(IF(OR(HLOOKUP($A1185,'Z-scores'!$C$2:$UD$20,4,FALSE)&gt;2,HLOOKUP($A1185,'Z-scores'!$C$2:$UD$20,4,FALSE)&lt;-2),"",'Total-corrected counts'!F1185),"")</f>
        <v/>
      </c>
      <c r="G1185" t="str">
        <f>IFERROR(IF(OR(HLOOKUP($A1185,'Z-scores'!$C$2:$UD$20,5,FALSE)&gt;2,HLOOKUP($A1185,'Z-scores'!$C$2:$UD$20,5,FALSE)&lt;-2),"",'Total-corrected counts'!G1185),"")</f>
        <v/>
      </c>
      <c r="H1185" t="str">
        <f>IFERROR(IF(OR(HLOOKUP($A1185,'Z-scores'!$C$2:$UD$20,6,FALSE)&gt;2,HLOOKUP($A1185,'Z-scores'!$C$2:$UD$20,6,FALSE)&lt;-2),"",'Total-corrected counts'!H1185),"")</f>
        <v/>
      </c>
      <c r="I1185" t="str">
        <f>IFERROR(IF(OR(HLOOKUP($A1185,'Z-scores'!$C$2:$UD$20,7,FALSE)&gt;2,HLOOKUP($A1185,'Z-scores'!$C$2:$UD$20,7,FALSE)&lt;-2),"",'Total-corrected counts'!I1185),"")</f>
        <v/>
      </c>
      <c r="J1185" t="str">
        <f>IFERROR(IF(OR(HLOOKUP($A1185,'Z-scores'!$C$2:$UD$20,8,FALSE)&gt;2,HLOOKUP($A1185,'Z-scores'!$C$2:$UD$20,8,FALSE)&lt;-2),"",'Total-corrected counts'!J1185),"")</f>
        <v/>
      </c>
      <c r="K1185" t="str">
        <f>IFERROR(IF(OR(HLOOKUP($A1185,'Z-scores'!$C$2:$UD$20,9,FALSE)&gt;2,HLOOKUP($A1185,'Z-scores'!$C$2:$UD$20,9,FALSE)&lt;-2),"",'Total-corrected counts'!K1185),"")</f>
        <v/>
      </c>
      <c r="L1185" t="str">
        <f>IFERROR(IF(OR(HLOOKUP($A1185,'Z-scores'!$C$2:$UD$20,10,FALSE)&gt;2,HLOOKUP($A1185,'Z-scores'!$C$2:$UD$20,10,FALSE)&lt;-2),"",'Total-corrected counts'!L1185),"")</f>
        <v/>
      </c>
      <c r="M1185" t="str">
        <f>IFERROR(IF(OR(HLOOKUP($A1185,'Z-scores'!$C$2:$UD$20,11,FALSE)&gt;2,HLOOKUP($A1185,'Z-scores'!$C$2:$UD$20,11,FALSE)&lt;-2),"",'Total-corrected counts'!M1185),"")</f>
        <v/>
      </c>
      <c r="N1185" t="str">
        <f>IFERROR(IF(OR(HLOOKUP($A1185,'Z-scores'!$C$2:$UD$20,12,FALSE)&gt;2,HLOOKUP($A1185,'Z-scores'!$C$2:$UD$20,12,FALSE)&lt;-2),"",'Total-corrected counts'!N1185),"")</f>
        <v/>
      </c>
      <c r="O1185" t="str">
        <f>IFERROR(IF(OR(HLOOKUP($A1185,'Z-scores'!$C$2:$UD$20,13,FALSE)&gt;2,HLOOKUP($A1185,'Z-scores'!$C$2:$UD$20,13,FALSE)&lt;-2),"",'Total-corrected counts'!O1185),"")</f>
        <v/>
      </c>
      <c r="P1185" t="str">
        <f>IFERROR(IF(OR(HLOOKUP($A1185,'Z-scores'!$C$2:$UD$20,14,FALSE)&gt;2,HLOOKUP($A1185,'Z-scores'!$C$2:$UD$20,14,FALSE)&lt;-2),"",'Total-corrected counts'!P1185),"")</f>
        <v/>
      </c>
      <c r="Q1185" t="str">
        <f>IFERROR(IF(OR(HLOOKUP($A1185,'Z-scores'!$C$2:$UD$20,15,FALSE)&gt;2,HLOOKUP($A1185,'Z-scores'!$C$2:$UD$20,15,FALSE)&lt;-2),"",'Total-corrected counts'!Q1185),"")</f>
        <v/>
      </c>
      <c r="R1185" t="str">
        <f>IFERROR(IF(OR(HLOOKUP($A1185,'Z-scores'!$C$2:$UD$20,16,FALSE)&gt;2,HLOOKUP($A1185,'Z-scores'!$C$2:$UD$20,16,FALSE)&lt;-2),"",'Total-corrected counts'!R1185),"")</f>
        <v/>
      </c>
      <c r="S1185" t="str">
        <f>IFERROR(IF(OR(HLOOKUP($A1185,'Z-scores'!$C$2:$UD$20,17,FALSE)&gt;2,HLOOKUP($A1185,'Z-scores'!$C$2:$UD$20,17,FALSE)&lt;-2),"",'Total-corrected counts'!S1185),"")</f>
        <v/>
      </c>
      <c r="T1185" t="str">
        <f>IFERROR(IF(OR(HLOOKUP($A1185,'Z-scores'!$C$2:$UD$20,18,FALSE)&gt;2,HLOOKUP($A1185,'Z-scores'!$C$2:$UD$20,18,FALSE)&lt;-2),"",'Total-corrected counts'!T1185),"")</f>
        <v/>
      </c>
      <c r="U1185" t="str">
        <f>IFERROR(IF(OR(HLOOKUP($A1185,'Z-scores'!$C$2:$UD$20,19,FALSE)&gt;2,HLOOKUP($A1185,'Z-scores'!$C$2:$UD$20,19,FALSE)&lt;-2),"",'Total-corrected counts'!U1185),"")</f>
        <v/>
      </c>
      <c r="V1185">
        <f t="shared" si="72"/>
        <v>1</v>
      </c>
      <c r="W1185" t="str">
        <f t="shared" si="73"/>
        <v/>
      </c>
      <c r="X1185" t="str">
        <f t="shared" si="74"/>
        <v/>
      </c>
      <c r="Y1185" t="str">
        <f t="shared" si="75"/>
        <v/>
      </c>
    </row>
    <row r="1186" spans="1:25" x14ac:dyDescent="0.25">
      <c r="A1186">
        <v>10728</v>
      </c>
      <c r="B1186" t="s">
        <v>1227</v>
      </c>
      <c r="C1186">
        <v>58100</v>
      </c>
      <c r="D1186">
        <v>944</v>
      </c>
      <c r="E1186" t="str">
        <f>IFERROR(IF(OR(HLOOKUP($A1186,'Z-scores'!$C$2:$UD$20,3,FALSE)&gt;2,HLOOKUP(A1186,'Z-scores'!$C$2:$UD$20,3,FALSE)&lt;-2),"",'Total-corrected counts'!E1186),"")</f>
        <v/>
      </c>
      <c r="F1186" t="str">
        <f>IFERROR(IF(OR(HLOOKUP($A1186,'Z-scores'!$C$2:$UD$20,4,FALSE)&gt;2,HLOOKUP($A1186,'Z-scores'!$C$2:$UD$20,4,FALSE)&lt;-2),"",'Total-corrected counts'!F1186),"")</f>
        <v/>
      </c>
      <c r="G1186" t="str">
        <f>IFERROR(IF(OR(HLOOKUP($A1186,'Z-scores'!$C$2:$UD$20,5,FALSE)&gt;2,HLOOKUP($A1186,'Z-scores'!$C$2:$UD$20,5,FALSE)&lt;-2),"",'Total-corrected counts'!G1186),"")</f>
        <v/>
      </c>
      <c r="H1186" t="str">
        <f>IFERROR(IF(OR(HLOOKUP($A1186,'Z-scores'!$C$2:$UD$20,6,FALSE)&gt;2,HLOOKUP($A1186,'Z-scores'!$C$2:$UD$20,6,FALSE)&lt;-2),"",'Total-corrected counts'!H1186),"")</f>
        <v/>
      </c>
      <c r="I1186" t="str">
        <f>IFERROR(IF(OR(HLOOKUP($A1186,'Z-scores'!$C$2:$UD$20,7,FALSE)&gt;2,HLOOKUP($A1186,'Z-scores'!$C$2:$UD$20,7,FALSE)&lt;-2),"",'Total-corrected counts'!I1186),"")</f>
        <v/>
      </c>
      <c r="J1186" t="str">
        <f>IFERROR(IF(OR(HLOOKUP($A1186,'Z-scores'!$C$2:$UD$20,8,FALSE)&gt;2,HLOOKUP($A1186,'Z-scores'!$C$2:$UD$20,8,FALSE)&lt;-2),"",'Total-corrected counts'!J1186),"")</f>
        <v/>
      </c>
      <c r="K1186" t="str">
        <f>IFERROR(IF(OR(HLOOKUP($A1186,'Z-scores'!$C$2:$UD$20,9,FALSE)&gt;2,HLOOKUP($A1186,'Z-scores'!$C$2:$UD$20,9,FALSE)&lt;-2),"",'Total-corrected counts'!K1186),"")</f>
        <v/>
      </c>
      <c r="L1186" t="str">
        <f>IFERROR(IF(OR(HLOOKUP($A1186,'Z-scores'!$C$2:$UD$20,10,FALSE)&gt;2,HLOOKUP($A1186,'Z-scores'!$C$2:$UD$20,10,FALSE)&lt;-2),"",'Total-corrected counts'!L1186),"")</f>
        <v/>
      </c>
      <c r="M1186" t="str">
        <f>IFERROR(IF(OR(HLOOKUP($A1186,'Z-scores'!$C$2:$UD$20,11,FALSE)&gt;2,HLOOKUP($A1186,'Z-scores'!$C$2:$UD$20,11,FALSE)&lt;-2),"",'Total-corrected counts'!M1186),"")</f>
        <v/>
      </c>
      <c r="N1186" t="str">
        <f>IFERROR(IF(OR(HLOOKUP($A1186,'Z-scores'!$C$2:$UD$20,12,FALSE)&gt;2,HLOOKUP($A1186,'Z-scores'!$C$2:$UD$20,12,FALSE)&lt;-2),"",'Total-corrected counts'!N1186),"")</f>
        <v/>
      </c>
      <c r="O1186" t="str">
        <f>IFERROR(IF(OR(HLOOKUP($A1186,'Z-scores'!$C$2:$UD$20,13,FALSE)&gt;2,HLOOKUP($A1186,'Z-scores'!$C$2:$UD$20,13,FALSE)&lt;-2),"",'Total-corrected counts'!O1186),"")</f>
        <v/>
      </c>
      <c r="P1186" t="str">
        <f>IFERROR(IF(OR(HLOOKUP($A1186,'Z-scores'!$C$2:$UD$20,14,FALSE)&gt;2,HLOOKUP($A1186,'Z-scores'!$C$2:$UD$20,14,FALSE)&lt;-2),"",'Total-corrected counts'!P1186),"")</f>
        <v/>
      </c>
      <c r="Q1186" t="str">
        <f>IFERROR(IF(OR(HLOOKUP($A1186,'Z-scores'!$C$2:$UD$20,15,FALSE)&gt;2,HLOOKUP($A1186,'Z-scores'!$C$2:$UD$20,15,FALSE)&lt;-2),"",'Total-corrected counts'!Q1186),"")</f>
        <v/>
      </c>
      <c r="R1186" t="str">
        <f>IFERROR(IF(OR(HLOOKUP($A1186,'Z-scores'!$C$2:$UD$20,16,FALSE)&gt;2,HLOOKUP($A1186,'Z-scores'!$C$2:$UD$20,16,FALSE)&lt;-2),"",'Total-corrected counts'!R1186),"")</f>
        <v/>
      </c>
      <c r="S1186" t="str">
        <f>IFERROR(IF(OR(HLOOKUP($A1186,'Z-scores'!$C$2:$UD$20,17,FALSE)&gt;2,HLOOKUP($A1186,'Z-scores'!$C$2:$UD$20,17,FALSE)&lt;-2),"",'Total-corrected counts'!S1186),"")</f>
        <v/>
      </c>
      <c r="T1186" t="str">
        <f>IFERROR(IF(OR(HLOOKUP($A1186,'Z-scores'!$C$2:$UD$20,18,FALSE)&gt;2,HLOOKUP($A1186,'Z-scores'!$C$2:$UD$20,18,FALSE)&lt;-2),"",'Total-corrected counts'!T1186),"")</f>
        <v/>
      </c>
      <c r="U1186" t="str">
        <f>IFERROR(IF(OR(HLOOKUP($A1186,'Z-scores'!$C$2:$UD$20,19,FALSE)&gt;2,HLOOKUP($A1186,'Z-scores'!$C$2:$UD$20,19,FALSE)&lt;-2),"",'Total-corrected counts'!U1186),"")</f>
        <v/>
      </c>
      <c r="V1186">
        <f t="shared" si="72"/>
        <v>1</v>
      </c>
      <c r="W1186" t="str">
        <f t="shared" si="73"/>
        <v/>
      </c>
      <c r="X1186" t="str">
        <f t="shared" si="74"/>
        <v/>
      </c>
      <c r="Y1186" t="str">
        <f t="shared" si="75"/>
        <v/>
      </c>
    </row>
    <row r="1187" spans="1:25" x14ac:dyDescent="0.25">
      <c r="A1187">
        <v>10729</v>
      </c>
      <c r="B1187" t="s">
        <v>1228</v>
      </c>
      <c r="C1187">
        <v>58700</v>
      </c>
      <c r="D1187">
        <v>951</v>
      </c>
      <c r="E1187" t="str">
        <f>IFERROR(IF(OR(HLOOKUP($A1187,'Z-scores'!$C$2:$UD$20,3,FALSE)&gt;2,HLOOKUP(A1187,'Z-scores'!$C$2:$UD$20,3,FALSE)&lt;-2),"",'Total-corrected counts'!E1187),"")</f>
        <v/>
      </c>
      <c r="F1187" t="str">
        <f>IFERROR(IF(OR(HLOOKUP($A1187,'Z-scores'!$C$2:$UD$20,4,FALSE)&gt;2,HLOOKUP($A1187,'Z-scores'!$C$2:$UD$20,4,FALSE)&lt;-2),"",'Total-corrected counts'!F1187),"")</f>
        <v/>
      </c>
      <c r="G1187" t="str">
        <f>IFERROR(IF(OR(HLOOKUP($A1187,'Z-scores'!$C$2:$UD$20,5,FALSE)&gt;2,HLOOKUP($A1187,'Z-scores'!$C$2:$UD$20,5,FALSE)&lt;-2),"",'Total-corrected counts'!G1187),"")</f>
        <v/>
      </c>
      <c r="H1187" t="str">
        <f>IFERROR(IF(OR(HLOOKUP($A1187,'Z-scores'!$C$2:$UD$20,6,FALSE)&gt;2,HLOOKUP($A1187,'Z-scores'!$C$2:$UD$20,6,FALSE)&lt;-2),"",'Total-corrected counts'!H1187),"")</f>
        <v/>
      </c>
      <c r="I1187" t="str">
        <f>IFERROR(IF(OR(HLOOKUP($A1187,'Z-scores'!$C$2:$UD$20,7,FALSE)&gt;2,HLOOKUP($A1187,'Z-scores'!$C$2:$UD$20,7,FALSE)&lt;-2),"",'Total-corrected counts'!I1187),"")</f>
        <v/>
      </c>
      <c r="J1187" t="str">
        <f>IFERROR(IF(OR(HLOOKUP($A1187,'Z-scores'!$C$2:$UD$20,8,FALSE)&gt;2,HLOOKUP($A1187,'Z-scores'!$C$2:$UD$20,8,FALSE)&lt;-2),"",'Total-corrected counts'!J1187),"")</f>
        <v/>
      </c>
      <c r="K1187" t="str">
        <f>IFERROR(IF(OR(HLOOKUP($A1187,'Z-scores'!$C$2:$UD$20,9,FALSE)&gt;2,HLOOKUP($A1187,'Z-scores'!$C$2:$UD$20,9,FALSE)&lt;-2),"",'Total-corrected counts'!K1187),"")</f>
        <v/>
      </c>
      <c r="L1187" t="str">
        <f>IFERROR(IF(OR(HLOOKUP($A1187,'Z-scores'!$C$2:$UD$20,10,FALSE)&gt;2,HLOOKUP($A1187,'Z-scores'!$C$2:$UD$20,10,FALSE)&lt;-2),"",'Total-corrected counts'!L1187),"")</f>
        <v/>
      </c>
      <c r="M1187" t="str">
        <f>IFERROR(IF(OR(HLOOKUP($A1187,'Z-scores'!$C$2:$UD$20,11,FALSE)&gt;2,HLOOKUP($A1187,'Z-scores'!$C$2:$UD$20,11,FALSE)&lt;-2),"",'Total-corrected counts'!M1187),"")</f>
        <v/>
      </c>
      <c r="N1187" t="str">
        <f>IFERROR(IF(OR(HLOOKUP($A1187,'Z-scores'!$C$2:$UD$20,12,FALSE)&gt;2,HLOOKUP($A1187,'Z-scores'!$C$2:$UD$20,12,FALSE)&lt;-2),"",'Total-corrected counts'!N1187),"")</f>
        <v/>
      </c>
      <c r="O1187" t="str">
        <f>IFERROR(IF(OR(HLOOKUP($A1187,'Z-scores'!$C$2:$UD$20,13,FALSE)&gt;2,HLOOKUP($A1187,'Z-scores'!$C$2:$UD$20,13,FALSE)&lt;-2),"",'Total-corrected counts'!O1187),"")</f>
        <v/>
      </c>
      <c r="P1187" t="str">
        <f>IFERROR(IF(OR(HLOOKUP($A1187,'Z-scores'!$C$2:$UD$20,14,FALSE)&gt;2,HLOOKUP($A1187,'Z-scores'!$C$2:$UD$20,14,FALSE)&lt;-2),"",'Total-corrected counts'!P1187),"")</f>
        <v/>
      </c>
      <c r="Q1187" t="str">
        <f>IFERROR(IF(OR(HLOOKUP($A1187,'Z-scores'!$C$2:$UD$20,15,FALSE)&gt;2,HLOOKUP($A1187,'Z-scores'!$C$2:$UD$20,15,FALSE)&lt;-2),"",'Total-corrected counts'!Q1187),"")</f>
        <v/>
      </c>
      <c r="R1187" t="str">
        <f>IFERROR(IF(OR(HLOOKUP($A1187,'Z-scores'!$C$2:$UD$20,16,FALSE)&gt;2,HLOOKUP($A1187,'Z-scores'!$C$2:$UD$20,16,FALSE)&lt;-2),"",'Total-corrected counts'!R1187),"")</f>
        <v/>
      </c>
      <c r="S1187" t="str">
        <f>IFERROR(IF(OR(HLOOKUP($A1187,'Z-scores'!$C$2:$UD$20,17,FALSE)&gt;2,HLOOKUP($A1187,'Z-scores'!$C$2:$UD$20,17,FALSE)&lt;-2),"",'Total-corrected counts'!S1187),"")</f>
        <v/>
      </c>
      <c r="T1187" t="str">
        <f>IFERROR(IF(OR(HLOOKUP($A1187,'Z-scores'!$C$2:$UD$20,18,FALSE)&gt;2,HLOOKUP($A1187,'Z-scores'!$C$2:$UD$20,18,FALSE)&lt;-2),"",'Total-corrected counts'!T1187),"")</f>
        <v/>
      </c>
      <c r="U1187" t="str">
        <f>IFERROR(IF(OR(HLOOKUP($A1187,'Z-scores'!$C$2:$UD$20,19,FALSE)&gt;2,HLOOKUP($A1187,'Z-scores'!$C$2:$UD$20,19,FALSE)&lt;-2),"",'Total-corrected counts'!U1187),"")</f>
        <v/>
      </c>
      <c r="V1187">
        <f t="shared" si="72"/>
        <v>1</v>
      </c>
      <c r="W1187" t="str">
        <f t="shared" si="73"/>
        <v/>
      </c>
      <c r="X1187" t="str">
        <f t="shared" si="74"/>
        <v/>
      </c>
      <c r="Y1187" t="str">
        <f t="shared" si="75"/>
        <v/>
      </c>
    </row>
    <row r="1188" spans="1:25" x14ac:dyDescent="0.25">
      <c r="A1188">
        <v>10730</v>
      </c>
      <c r="B1188" t="s">
        <v>1229</v>
      </c>
      <c r="C1188">
        <v>58600</v>
      </c>
      <c r="D1188">
        <v>951</v>
      </c>
      <c r="E1188" t="str">
        <f>IFERROR(IF(OR(HLOOKUP($A1188,'Z-scores'!$C$2:$UD$20,3,FALSE)&gt;2,HLOOKUP(A1188,'Z-scores'!$C$2:$UD$20,3,FALSE)&lt;-2),"",'Total-corrected counts'!E1188),"")</f>
        <v/>
      </c>
      <c r="F1188" t="str">
        <f>IFERROR(IF(OR(HLOOKUP($A1188,'Z-scores'!$C$2:$UD$20,4,FALSE)&gt;2,HLOOKUP($A1188,'Z-scores'!$C$2:$UD$20,4,FALSE)&lt;-2),"",'Total-corrected counts'!F1188),"")</f>
        <v/>
      </c>
      <c r="G1188" t="str">
        <f>IFERROR(IF(OR(HLOOKUP($A1188,'Z-scores'!$C$2:$UD$20,5,FALSE)&gt;2,HLOOKUP($A1188,'Z-scores'!$C$2:$UD$20,5,FALSE)&lt;-2),"",'Total-corrected counts'!G1188),"")</f>
        <v/>
      </c>
      <c r="H1188" t="str">
        <f>IFERROR(IF(OR(HLOOKUP($A1188,'Z-scores'!$C$2:$UD$20,6,FALSE)&gt;2,HLOOKUP($A1188,'Z-scores'!$C$2:$UD$20,6,FALSE)&lt;-2),"",'Total-corrected counts'!H1188),"")</f>
        <v/>
      </c>
      <c r="I1188" t="str">
        <f>IFERROR(IF(OR(HLOOKUP($A1188,'Z-scores'!$C$2:$UD$20,7,FALSE)&gt;2,HLOOKUP($A1188,'Z-scores'!$C$2:$UD$20,7,FALSE)&lt;-2),"",'Total-corrected counts'!I1188),"")</f>
        <v/>
      </c>
      <c r="J1188" t="str">
        <f>IFERROR(IF(OR(HLOOKUP($A1188,'Z-scores'!$C$2:$UD$20,8,FALSE)&gt;2,HLOOKUP($A1188,'Z-scores'!$C$2:$UD$20,8,FALSE)&lt;-2),"",'Total-corrected counts'!J1188),"")</f>
        <v/>
      </c>
      <c r="K1188" t="str">
        <f>IFERROR(IF(OR(HLOOKUP($A1188,'Z-scores'!$C$2:$UD$20,9,FALSE)&gt;2,HLOOKUP($A1188,'Z-scores'!$C$2:$UD$20,9,FALSE)&lt;-2),"",'Total-corrected counts'!K1188),"")</f>
        <v/>
      </c>
      <c r="L1188" t="str">
        <f>IFERROR(IF(OR(HLOOKUP($A1188,'Z-scores'!$C$2:$UD$20,10,FALSE)&gt;2,HLOOKUP($A1188,'Z-scores'!$C$2:$UD$20,10,FALSE)&lt;-2),"",'Total-corrected counts'!L1188),"")</f>
        <v/>
      </c>
      <c r="M1188" t="str">
        <f>IFERROR(IF(OR(HLOOKUP($A1188,'Z-scores'!$C$2:$UD$20,11,FALSE)&gt;2,HLOOKUP($A1188,'Z-scores'!$C$2:$UD$20,11,FALSE)&lt;-2),"",'Total-corrected counts'!M1188),"")</f>
        <v/>
      </c>
      <c r="N1188" t="str">
        <f>IFERROR(IF(OR(HLOOKUP($A1188,'Z-scores'!$C$2:$UD$20,12,FALSE)&gt;2,HLOOKUP($A1188,'Z-scores'!$C$2:$UD$20,12,FALSE)&lt;-2),"",'Total-corrected counts'!N1188),"")</f>
        <v/>
      </c>
      <c r="O1188" t="str">
        <f>IFERROR(IF(OR(HLOOKUP($A1188,'Z-scores'!$C$2:$UD$20,13,FALSE)&gt;2,HLOOKUP($A1188,'Z-scores'!$C$2:$UD$20,13,FALSE)&lt;-2),"",'Total-corrected counts'!O1188),"")</f>
        <v/>
      </c>
      <c r="P1188" t="str">
        <f>IFERROR(IF(OR(HLOOKUP($A1188,'Z-scores'!$C$2:$UD$20,14,FALSE)&gt;2,HLOOKUP($A1188,'Z-scores'!$C$2:$UD$20,14,FALSE)&lt;-2),"",'Total-corrected counts'!P1188),"")</f>
        <v/>
      </c>
      <c r="Q1188" t="str">
        <f>IFERROR(IF(OR(HLOOKUP($A1188,'Z-scores'!$C$2:$UD$20,15,FALSE)&gt;2,HLOOKUP($A1188,'Z-scores'!$C$2:$UD$20,15,FALSE)&lt;-2),"",'Total-corrected counts'!Q1188),"")</f>
        <v/>
      </c>
      <c r="R1188" t="str">
        <f>IFERROR(IF(OR(HLOOKUP($A1188,'Z-scores'!$C$2:$UD$20,16,FALSE)&gt;2,HLOOKUP($A1188,'Z-scores'!$C$2:$UD$20,16,FALSE)&lt;-2),"",'Total-corrected counts'!R1188),"")</f>
        <v/>
      </c>
      <c r="S1188" t="str">
        <f>IFERROR(IF(OR(HLOOKUP($A1188,'Z-scores'!$C$2:$UD$20,17,FALSE)&gt;2,HLOOKUP($A1188,'Z-scores'!$C$2:$UD$20,17,FALSE)&lt;-2),"",'Total-corrected counts'!S1188),"")</f>
        <v/>
      </c>
      <c r="T1188" t="str">
        <f>IFERROR(IF(OR(HLOOKUP($A1188,'Z-scores'!$C$2:$UD$20,18,FALSE)&gt;2,HLOOKUP($A1188,'Z-scores'!$C$2:$UD$20,18,FALSE)&lt;-2),"",'Total-corrected counts'!T1188),"")</f>
        <v/>
      </c>
      <c r="U1188" t="str">
        <f>IFERROR(IF(OR(HLOOKUP($A1188,'Z-scores'!$C$2:$UD$20,19,FALSE)&gt;2,HLOOKUP($A1188,'Z-scores'!$C$2:$UD$20,19,FALSE)&lt;-2),"",'Total-corrected counts'!U1188),"")</f>
        <v/>
      </c>
      <c r="V1188">
        <f t="shared" si="72"/>
        <v>1</v>
      </c>
      <c r="W1188" t="str">
        <f t="shared" si="73"/>
        <v/>
      </c>
      <c r="X1188" t="str">
        <f t="shared" si="74"/>
        <v/>
      </c>
      <c r="Y1188" t="str">
        <f t="shared" si="75"/>
        <v/>
      </c>
    </row>
    <row r="1189" spans="1:25" x14ac:dyDescent="0.25">
      <c r="A1189">
        <v>10731</v>
      </c>
      <c r="B1189" t="s">
        <v>1230</v>
      </c>
      <c r="C1189">
        <v>58500</v>
      </c>
      <c r="D1189">
        <v>951</v>
      </c>
      <c r="E1189" t="str">
        <f>IFERROR(IF(OR(HLOOKUP($A1189,'Z-scores'!$C$2:$UD$20,3,FALSE)&gt;2,HLOOKUP(A1189,'Z-scores'!$C$2:$UD$20,3,FALSE)&lt;-2),"",'Total-corrected counts'!E1189),"")</f>
        <v/>
      </c>
      <c r="F1189" t="str">
        <f>IFERROR(IF(OR(HLOOKUP($A1189,'Z-scores'!$C$2:$UD$20,4,FALSE)&gt;2,HLOOKUP($A1189,'Z-scores'!$C$2:$UD$20,4,FALSE)&lt;-2),"",'Total-corrected counts'!F1189),"")</f>
        <v/>
      </c>
      <c r="G1189" t="str">
        <f>IFERROR(IF(OR(HLOOKUP($A1189,'Z-scores'!$C$2:$UD$20,5,FALSE)&gt;2,HLOOKUP($A1189,'Z-scores'!$C$2:$UD$20,5,FALSE)&lt;-2),"",'Total-corrected counts'!G1189),"")</f>
        <v/>
      </c>
      <c r="H1189" t="str">
        <f>IFERROR(IF(OR(HLOOKUP($A1189,'Z-scores'!$C$2:$UD$20,6,FALSE)&gt;2,HLOOKUP($A1189,'Z-scores'!$C$2:$UD$20,6,FALSE)&lt;-2),"",'Total-corrected counts'!H1189),"")</f>
        <v/>
      </c>
      <c r="I1189" t="str">
        <f>IFERROR(IF(OR(HLOOKUP($A1189,'Z-scores'!$C$2:$UD$20,7,FALSE)&gt;2,HLOOKUP($A1189,'Z-scores'!$C$2:$UD$20,7,FALSE)&lt;-2),"",'Total-corrected counts'!I1189),"")</f>
        <v/>
      </c>
      <c r="J1189" t="str">
        <f>IFERROR(IF(OR(HLOOKUP($A1189,'Z-scores'!$C$2:$UD$20,8,FALSE)&gt;2,HLOOKUP($A1189,'Z-scores'!$C$2:$UD$20,8,FALSE)&lt;-2),"",'Total-corrected counts'!J1189),"")</f>
        <v/>
      </c>
      <c r="K1189" t="str">
        <f>IFERROR(IF(OR(HLOOKUP($A1189,'Z-scores'!$C$2:$UD$20,9,FALSE)&gt;2,HLOOKUP($A1189,'Z-scores'!$C$2:$UD$20,9,FALSE)&lt;-2),"",'Total-corrected counts'!K1189),"")</f>
        <v/>
      </c>
      <c r="L1189" t="str">
        <f>IFERROR(IF(OR(HLOOKUP($A1189,'Z-scores'!$C$2:$UD$20,10,FALSE)&gt;2,HLOOKUP($A1189,'Z-scores'!$C$2:$UD$20,10,FALSE)&lt;-2),"",'Total-corrected counts'!L1189),"")</f>
        <v/>
      </c>
      <c r="M1189" t="str">
        <f>IFERROR(IF(OR(HLOOKUP($A1189,'Z-scores'!$C$2:$UD$20,11,FALSE)&gt;2,HLOOKUP($A1189,'Z-scores'!$C$2:$UD$20,11,FALSE)&lt;-2),"",'Total-corrected counts'!M1189),"")</f>
        <v/>
      </c>
      <c r="N1189" t="str">
        <f>IFERROR(IF(OR(HLOOKUP($A1189,'Z-scores'!$C$2:$UD$20,12,FALSE)&gt;2,HLOOKUP($A1189,'Z-scores'!$C$2:$UD$20,12,FALSE)&lt;-2),"",'Total-corrected counts'!N1189),"")</f>
        <v/>
      </c>
      <c r="O1189" t="str">
        <f>IFERROR(IF(OR(HLOOKUP($A1189,'Z-scores'!$C$2:$UD$20,13,FALSE)&gt;2,HLOOKUP($A1189,'Z-scores'!$C$2:$UD$20,13,FALSE)&lt;-2),"",'Total-corrected counts'!O1189),"")</f>
        <v/>
      </c>
      <c r="P1189" t="str">
        <f>IFERROR(IF(OR(HLOOKUP($A1189,'Z-scores'!$C$2:$UD$20,14,FALSE)&gt;2,HLOOKUP($A1189,'Z-scores'!$C$2:$UD$20,14,FALSE)&lt;-2),"",'Total-corrected counts'!P1189),"")</f>
        <v/>
      </c>
      <c r="Q1189" t="str">
        <f>IFERROR(IF(OR(HLOOKUP($A1189,'Z-scores'!$C$2:$UD$20,15,FALSE)&gt;2,HLOOKUP($A1189,'Z-scores'!$C$2:$UD$20,15,FALSE)&lt;-2),"",'Total-corrected counts'!Q1189),"")</f>
        <v/>
      </c>
      <c r="R1189" t="str">
        <f>IFERROR(IF(OR(HLOOKUP($A1189,'Z-scores'!$C$2:$UD$20,16,FALSE)&gt;2,HLOOKUP($A1189,'Z-scores'!$C$2:$UD$20,16,FALSE)&lt;-2),"",'Total-corrected counts'!R1189),"")</f>
        <v/>
      </c>
      <c r="S1189" t="str">
        <f>IFERROR(IF(OR(HLOOKUP($A1189,'Z-scores'!$C$2:$UD$20,17,FALSE)&gt;2,HLOOKUP($A1189,'Z-scores'!$C$2:$UD$20,17,FALSE)&lt;-2),"",'Total-corrected counts'!S1189),"")</f>
        <v/>
      </c>
      <c r="T1189" t="str">
        <f>IFERROR(IF(OR(HLOOKUP($A1189,'Z-scores'!$C$2:$UD$20,18,FALSE)&gt;2,HLOOKUP($A1189,'Z-scores'!$C$2:$UD$20,18,FALSE)&lt;-2),"",'Total-corrected counts'!T1189),"")</f>
        <v/>
      </c>
      <c r="U1189" t="str">
        <f>IFERROR(IF(OR(HLOOKUP($A1189,'Z-scores'!$C$2:$UD$20,19,FALSE)&gt;2,HLOOKUP($A1189,'Z-scores'!$C$2:$UD$20,19,FALSE)&lt;-2),"",'Total-corrected counts'!U1189),"")</f>
        <v/>
      </c>
      <c r="V1189">
        <f t="shared" si="72"/>
        <v>1</v>
      </c>
      <c r="W1189" t="str">
        <f t="shared" si="73"/>
        <v/>
      </c>
      <c r="X1189" t="str">
        <f t="shared" si="74"/>
        <v/>
      </c>
      <c r="Y1189" t="str">
        <f t="shared" si="75"/>
        <v/>
      </c>
    </row>
    <row r="1190" spans="1:25" x14ac:dyDescent="0.25">
      <c r="A1190">
        <v>10732</v>
      </c>
      <c r="B1190" t="s">
        <v>1231</v>
      </c>
      <c r="C1190">
        <v>59100</v>
      </c>
      <c r="D1190">
        <v>957</v>
      </c>
      <c r="E1190" t="str">
        <f>IFERROR(IF(OR(HLOOKUP($A1190,'Z-scores'!$C$2:$UD$20,3,FALSE)&gt;2,HLOOKUP(A1190,'Z-scores'!$C$2:$UD$20,3,FALSE)&lt;-2),"",'Total-corrected counts'!E1190),"")</f>
        <v/>
      </c>
      <c r="F1190" t="str">
        <f>IFERROR(IF(OR(HLOOKUP($A1190,'Z-scores'!$C$2:$UD$20,4,FALSE)&gt;2,HLOOKUP($A1190,'Z-scores'!$C$2:$UD$20,4,FALSE)&lt;-2),"",'Total-corrected counts'!F1190),"")</f>
        <v/>
      </c>
      <c r="G1190" t="str">
        <f>IFERROR(IF(OR(HLOOKUP($A1190,'Z-scores'!$C$2:$UD$20,5,FALSE)&gt;2,HLOOKUP($A1190,'Z-scores'!$C$2:$UD$20,5,FALSE)&lt;-2),"",'Total-corrected counts'!G1190),"")</f>
        <v/>
      </c>
      <c r="H1190" t="str">
        <f>IFERROR(IF(OR(HLOOKUP($A1190,'Z-scores'!$C$2:$UD$20,6,FALSE)&gt;2,HLOOKUP($A1190,'Z-scores'!$C$2:$UD$20,6,FALSE)&lt;-2),"",'Total-corrected counts'!H1190),"")</f>
        <v/>
      </c>
      <c r="I1190" t="str">
        <f>IFERROR(IF(OR(HLOOKUP($A1190,'Z-scores'!$C$2:$UD$20,7,FALSE)&gt;2,HLOOKUP($A1190,'Z-scores'!$C$2:$UD$20,7,FALSE)&lt;-2),"",'Total-corrected counts'!I1190),"")</f>
        <v/>
      </c>
      <c r="J1190" t="str">
        <f>IFERROR(IF(OR(HLOOKUP($A1190,'Z-scores'!$C$2:$UD$20,8,FALSE)&gt;2,HLOOKUP($A1190,'Z-scores'!$C$2:$UD$20,8,FALSE)&lt;-2),"",'Total-corrected counts'!J1190),"")</f>
        <v/>
      </c>
      <c r="K1190" t="str">
        <f>IFERROR(IF(OR(HLOOKUP($A1190,'Z-scores'!$C$2:$UD$20,9,FALSE)&gt;2,HLOOKUP($A1190,'Z-scores'!$C$2:$UD$20,9,FALSE)&lt;-2),"",'Total-corrected counts'!K1190),"")</f>
        <v/>
      </c>
      <c r="L1190" t="str">
        <f>IFERROR(IF(OR(HLOOKUP($A1190,'Z-scores'!$C$2:$UD$20,10,FALSE)&gt;2,HLOOKUP($A1190,'Z-scores'!$C$2:$UD$20,10,FALSE)&lt;-2),"",'Total-corrected counts'!L1190),"")</f>
        <v/>
      </c>
      <c r="M1190" t="str">
        <f>IFERROR(IF(OR(HLOOKUP($A1190,'Z-scores'!$C$2:$UD$20,11,FALSE)&gt;2,HLOOKUP($A1190,'Z-scores'!$C$2:$UD$20,11,FALSE)&lt;-2),"",'Total-corrected counts'!M1190),"")</f>
        <v/>
      </c>
      <c r="N1190" t="str">
        <f>IFERROR(IF(OR(HLOOKUP($A1190,'Z-scores'!$C$2:$UD$20,12,FALSE)&gt;2,HLOOKUP($A1190,'Z-scores'!$C$2:$UD$20,12,FALSE)&lt;-2),"",'Total-corrected counts'!N1190),"")</f>
        <v/>
      </c>
      <c r="O1190" t="str">
        <f>IFERROR(IF(OR(HLOOKUP($A1190,'Z-scores'!$C$2:$UD$20,13,FALSE)&gt;2,HLOOKUP($A1190,'Z-scores'!$C$2:$UD$20,13,FALSE)&lt;-2),"",'Total-corrected counts'!O1190),"")</f>
        <v/>
      </c>
      <c r="P1190" t="str">
        <f>IFERROR(IF(OR(HLOOKUP($A1190,'Z-scores'!$C$2:$UD$20,14,FALSE)&gt;2,HLOOKUP($A1190,'Z-scores'!$C$2:$UD$20,14,FALSE)&lt;-2),"",'Total-corrected counts'!P1190),"")</f>
        <v/>
      </c>
      <c r="Q1190" t="str">
        <f>IFERROR(IF(OR(HLOOKUP($A1190,'Z-scores'!$C$2:$UD$20,15,FALSE)&gt;2,HLOOKUP($A1190,'Z-scores'!$C$2:$UD$20,15,FALSE)&lt;-2),"",'Total-corrected counts'!Q1190),"")</f>
        <v/>
      </c>
      <c r="R1190" t="str">
        <f>IFERROR(IF(OR(HLOOKUP($A1190,'Z-scores'!$C$2:$UD$20,16,FALSE)&gt;2,HLOOKUP($A1190,'Z-scores'!$C$2:$UD$20,16,FALSE)&lt;-2),"",'Total-corrected counts'!R1190),"")</f>
        <v/>
      </c>
      <c r="S1190" t="str">
        <f>IFERROR(IF(OR(HLOOKUP($A1190,'Z-scores'!$C$2:$UD$20,17,FALSE)&gt;2,HLOOKUP($A1190,'Z-scores'!$C$2:$UD$20,17,FALSE)&lt;-2),"",'Total-corrected counts'!S1190),"")</f>
        <v/>
      </c>
      <c r="T1190" t="str">
        <f>IFERROR(IF(OR(HLOOKUP($A1190,'Z-scores'!$C$2:$UD$20,18,FALSE)&gt;2,HLOOKUP($A1190,'Z-scores'!$C$2:$UD$20,18,FALSE)&lt;-2),"",'Total-corrected counts'!T1190),"")</f>
        <v/>
      </c>
      <c r="U1190" t="str">
        <f>IFERROR(IF(OR(HLOOKUP($A1190,'Z-scores'!$C$2:$UD$20,19,FALSE)&gt;2,HLOOKUP($A1190,'Z-scores'!$C$2:$UD$20,19,FALSE)&lt;-2),"",'Total-corrected counts'!U1190),"")</f>
        <v/>
      </c>
      <c r="V1190">
        <f t="shared" si="72"/>
        <v>1</v>
      </c>
      <c r="W1190" t="str">
        <f t="shared" si="73"/>
        <v/>
      </c>
      <c r="X1190" t="str">
        <f t="shared" si="74"/>
        <v/>
      </c>
      <c r="Y1190" t="str">
        <f t="shared" si="75"/>
        <v/>
      </c>
    </row>
    <row r="1191" spans="1:25" x14ac:dyDescent="0.25">
      <c r="A1191">
        <v>10733</v>
      </c>
      <c r="B1191" t="s">
        <v>1232</v>
      </c>
      <c r="C1191">
        <v>59000</v>
      </c>
      <c r="D1191">
        <v>957</v>
      </c>
      <c r="E1191" t="str">
        <f>IFERROR(IF(OR(HLOOKUP($A1191,'Z-scores'!$C$2:$UD$20,3,FALSE)&gt;2,HLOOKUP(A1191,'Z-scores'!$C$2:$UD$20,3,FALSE)&lt;-2),"",'Total-corrected counts'!E1191),"")</f>
        <v/>
      </c>
      <c r="F1191" t="str">
        <f>IFERROR(IF(OR(HLOOKUP($A1191,'Z-scores'!$C$2:$UD$20,4,FALSE)&gt;2,HLOOKUP($A1191,'Z-scores'!$C$2:$UD$20,4,FALSE)&lt;-2),"",'Total-corrected counts'!F1191),"")</f>
        <v/>
      </c>
      <c r="G1191" t="str">
        <f>IFERROR(IF(OR(HLOOKUP($A1191,'Z-scores'!$C$2:$UD$20,5,FALSE)&gt;2,HLOOKUP($A1191,'Z-scores'!$C$2:$UD$20,5,FALSE)&lt;-2),"",'Total-corrected counts'!G1191),"")</f>
        <v/>
      </c>
      <c r="H1191" t="str">
        <f>IFERROR(IF(OR(HLOOKUP($A1191,'Z-scores'!$C$2:$UD$20,6,FALSE)&gt;2,HLOOKUP($A1191,'Z-scores'!$C$2:$UD$20,6,FALSE)&lt;-2),"",'Total-corrected counts'!H1191),"")</f>
        <v/>
      </c>
      <c r="I1191" t="str">
        <f>IFERROR(IF(OR(HLOOKUP($A1191,'Z-scores'!$C$2:$UD$20,7,FALSE)&gt;2,HLOOKUP($A1191,'Z-scores'!$C$2:$UD$20,7,FALSE)&lt;-2),"",'Total-corrected counts'!I1191),"")</f>
        <v/>
      </c>
      <c r="J1191" t="str">
        <f>IFERROR(IF(OR(HLOOKUP($A1191,'Z-scores'!$C$2:$UD$20,8,FALSE)&gt;2,HLOOKUP($A1191,'Z-scores'!$C$2:$UD$20,8,FALSE)&lt;-2),"",'Total-corrected counts'!J1191),"")</f>
        <v/>
      </c>
      <c r="K1191" t="str">
        <f>IFERROR(IF(OR(HLOOKUP($A1191,'Z-scores'!$C$2:$UD$20,9,FALSE)&gt;2,HLOOKUP($A1191,'Z-scores'!$C$2:$UD$20,9,FALSE)&lt;-2),"",'Total-corrected counts'!K1191),"")</f>
        <v/>
      </c>
      <c r="L1191" t="str">
        <f>IFERROR(IF(OR(HLOOKUP($A1191,'Z-scores'!$C$2:$UD$20,10,FALSE)&gt;2,HLOOKUP($A1191,'Z-scores'!$C$2:$UD$20,10,FALSE)&lt;-2),"",'Total-corrected counts'!L1191),"")</f>
        <v/>
      </c>
      <c r="M1191" t="str">
        <f>IFERROR(IF(OR(HLOOKUP($A1191,'Z-scores'!$C$2:$UD$20,11,FALSE)&gt;2,HLOOKUP($A1191,'Z-scores'!$C$2:$UD$20,11,FALSE)&lt;-2),"",'Total-corrected counts'!M1191),"")</f>
        <v/>
      </c>
      <c r="N1191" t="str">
        <f>IFERROR(IF(OR(HLOOKUP($A1191,'Z-scores'!$C$2:$UD$20,12,FALSE)&gt;2,HLOOKUP($A1191,'Z-scores'!$C$2:$UD$20,12,FALSE)&lt;-2),"",'Total-corrected counts'!N1191),"")</f>
        <v/>
      </c>
      <c r="O1191" t="str">
        <f>IFERROR(IF(OR(HLOOKUP($A1191,'Z-scores'!$C$2:$UD$20,13,FALSE)&gt;2,HLOOKUP($A1191,'Z-scores'!$C$2:$UD$20,13,FALSE)&lt;-2),"",'Total-corrected counts'!O1191),"")</f>
        <v/>
      </c>
      <c r="P1191" t="str">
        <f>IFERROR(IF(OR(HLOOKUP($A1191,'Z-scores'!$C$2:$UD$20,14,FALSE)&gt;2,HLOOKUP($A1191,'Z-scores'!$C$2:$UD$20,14,FALSE)&lt;-2),"",'Total-corrected counts'!P1191),"")</f>
        <v/>
      </c>
      <c r="Q1191" t="str">
        <f>IFERROR(IF(OR(HLOOKUP($A1191,'Z-scores'!$C$2:$UD$20,15,FALSE)&gt;2,HLOOKUP($A1191,'Z-scores'!$C$2:$UD$20,15,FALSE)&lt;-2),"",'Total-corrected counts'!Q1191),"")</f>
        <v/>
      </c>
      <c r="R1191" t="str">
        <f>IFERROR(IF(OR(HLOOKUP($A1191,'Z-scores'!$C$2:$UD$20,16,FALSE)&gt;2,HLOOKUP($A1191,'Z-scores'!$C$2:$UD$20,16,FALSE)&lt;-2),"",'Total-corrected counts'!R1191),"")</f>
        <v/>
      </c>
      <c r="S1191" t="str">
        <f>IFERROR(IF(OR(HLOOKUP($A1191,'Z-scores'!$C$2:$UD$20,17,FALSE)&gt;2,HLOOKUP($A1191,'Z-scores'!$C$2:$UD$20,17,FALSE)&lt;-2),"",'Total-corrected counts'!S1191),"")</f>
        <v/>
      </c>
      <c r="T1191" t="str">
        <f>IFERROR(IF(OR(HLOOKUP($A1191,'Z-scores'!$C$2:$UD$20,18,FALSE)&gt;2,HLOOKUP($A1191,'Z-scores'!$C$2:$UD$20,18,FALSE)&lt;-2),"",'Total-corrected counts'!T1191),"")</f>
        <v/>
      </c>
      <c r="U1191" t="str">
        <f>IFERROR(IF(OR(HLOOKUP($A1191,'Z-scores'!$C$2:$UD$20,19,FALSE)&gt;2,HLOOKUP($A1191,'Z-scores'!$C$2:$UD$20,19,FALSE)&lt;-2),"",'Total-corrected counts'!U1191),"")</f>
        <v/>
      </c>
      <c r="V1191">
        <f t="shared" si="72"/>
        <v>1</v>
      </c>
      <c r="W1191" t="str">
        <f t="shared" si="73"/>
        <v/>
      </c>
      <c r="X1191" t="str">
        <f t="shared" si="74"/>
        <v/>
      </c>
      <c r="Y1191" t="str">
        <f t="shared" si="75"/>
        <v/>
      </c>
    </row>
    <row r="1192" spans="1:25" x14ac:dyDescent="0.25">
      <c r="A1192">
        <v>10734</v>
      </c>
      <c r="B1192" t="s">
        <v>1233</v>
      </c>
      <c r="C1192">
        <v>58900</v>
      </c>
      <c r="D1192">
        <v>957</v>
      </c>
      <c r="E1192" t="str">
        <f>IFERROR(IF(OR(HLOOKUP($A1192,'Z-scores'!$C$2:$UD$20,3,FALSE)&gt;2,HLOOKUP(A1192,'Z-scores'!$C$2:$UD$20,3,FALSE)&lt;-2),"",'Total-corrected counts'!E1192),"")</f>
        <v/>
      </c>
      <c r="F1192" t="str">
        <f>IFERROR(IF(OR(HLOOKUP($A1192,'Z-scores'!$C$2:$UD$20,4,FALSE)&gt;2,HLOOKUP($A1192,'Z-scores'!$C$2:$UD$20,4,FALSE)&lt;-2),"",'Total-corrected counts'!F1192),"")</f>
        <v/>
      </c>
      <c r="G1192" t="str">
        <f>IFERROR(IF(OR(HLOOKUP($A1192,'Z-scores'!$C$2:$UD$20,5,FALSE)&gt;2,HLOOKUP($A1192,'Z-scores'!$C$2:$UD$20,5,FALSE)&lt;-2),"",'Total-corrected counts'!G1192),"")</f>
        <v/>
      </c>
      <c r="H1192" t="str">
        <f>IFERROR(IF(OR(HLOOKUP($A1192,'Z-scores'!$C$2:$UD$20,6,FALSE)&gt;2,HLOOKUP($A1192,'Z-scores'!$C$2:$UD$20,6,FALSE)&lt;-2),"",'Total-corrected counts'!H1192),"")</f>
        <v/>
      </c>
      <c r="I1192" t="str">
        <f>IFERROR(IF(OR(HLOOKUP($A1192,'Z-scores'!$C$2:$UD$20,7,FALSE)&gt;2,HLOOKUP($A1192,'Z-scores'!$C$2:$UD$20,7,FALSE)&lt;-2),"",'Total-corrected counts'!I1192),"")</f>
        <v/>
      </c>
      <c r="J1192" t="str">
        <f>IFERROR(IF(OR(HLOOKUP($A1192,'Z-scores'!$C$2:$UD$20,8,FALSE)&gt;2,HLOOKUP($A1192,'Z-scores'!$C$2:$UD$20,8,FALSE)&lt;-2),"",'Total-corrected counts'!J1192),"")</f>
        <v/>
      </c>
      <c r="K1192" t="str">
        <f>IFERROR(IF(OR(HLOOKUP($A1192,'Z-scores'!$C$2:$UD$20,9,FALSE)&gt;2,HLOOKUP($A1192,'Z-scores'!$C$2:$UD$20,9,FALSE)&lt;-2),"",'Total-corrected counts'!K1192),"")</f>
        <v/>
      </c>
      <c r="L1192" t="str">
        <f>IFERROR(IF(OR(HLOOKUP($A1192,'Z-scores'!$C$2:$UD$20,10,FALSE)&gt;2,HLOOKUP($A1192,'Z-scores'!$C$2:$UD$20,10,FALSE)&lt;-2),"",'Total-corrected counts'!L1192),"")</f>
        <v/>
      </c>
      <c r="M1192" t="str">
        <f>IFERROR(IF(OR(HLOOKUP($A1192,'Z-scores'!$C$2:$UD$20,11,FALSE)&gt;2,HLOOKUP($A1192,'Z-scores'!$C$2:$UD$20,11,FALSE)&lt;-2),"",'Total-corrected counts'!M1192),"")</f>
        <v/>
      </c>
      <c r="N1192" t="str">
        <f>IFERROR(IF(OR(HLOOKUP($A1192,'Z-scores'!$C$2:$UD$20,12,FALSE)&gt;2,HLOOKUP($A1192,'Z-scores'!$C$2:$UD$20,12,FALSE)&lt;-2),"",'Total-corrected counts'!N1192),"")</f>
        <v/>
      </c>
      <c r="O1192" t="str">
        <f>IFERROR(IF(OR(HLOOKUP($A1192,'Z-scores'!$C$2:$UD$20,13,FALSE)&gt;2,HLOOKUP($A1192,'Z-scores'!$C$2:$UD$20,13,FALSE)&lt;-2),"",'Total-corrected counts'!O1192),"")</f>
        <v/>
      </c>
      <c r="P1192" t="str">
        <f>IFERROR(IF(OR(HLOOKUP($A1192,'Z-scores'!$C$2:$UD$20,14,FALSE)&gt;2,HLOOKUP($A1192,'Z-scores'!$C$2:$UD$20,14,FALSE)&lt;-2),"",'Total-corrected counts'!P1192),"")</f>
        <v/>
      </c>
      <c r="Q1192" t="str">
        <f>IFERROR(IF(OR(HLOOKUP($A1192,'Z-scores'!$C$2:$UD$20,15,FALSE)&gt;2,HLOOKUP($A1192,'Z-scores'!$C$2:$UD$20,15,FALSE)&lt;-2),"",'Total-corrected counts'!Q1192),"")</f>
        <v/>
      </c>
      <c r="R1192" t="str">
        <f>IFERROR(IF(OR(HLOOKUP($A1192,'Z-scores'!$C$2:$UD$20,16,FALSE)&gt;2,HLOOKUP($A1192,'Z-scores'!$C$2:$UD$20,16,FALSE)&lt;-2),"",'Total-corrected counts'!R1192),"")</f>
        <v/>
      </c>
      <c r="S1192" t="str">
        <f>IFERROR(IF(OR(HLOOKUP($A1192,'Z-scores'!$C$2:$UD$20,17,FALSE)&gt;2,HLOOKUP($A1192,'Z-scores'!$C$2:$UD$20,17,FALSE)&lt;-2),"",'Total-corrected counts'!S1192),"")</f>
        <v/>
      </c>
      <c r="T1192" t="str">
        <f>IFERROR(IF(OR(HLOOKUP($A1192,'Z-scores'!$C$2:$UD$20,18,FALSE)&gt;2,HLOOKUP($A1192,'Z-scores'!$C$2:$UD$20,18,FALSE)&lt;-2),"",'Total-corrected counts'!T1192),"")</f>
        <v/>
      </c>
      <c r="U1192" t="str">
        <f>IFERROR(IF(OR(HLOOKUP($A1192,'Z-scores'!$C$2:$UD$20,19,FALSE)&gt;2,HLOOKUP($A1192,'Z-scores'!$C$2:$UD$20,19,FALSE)&lt;-2),"",'Total-corrected counts'!U1192),"")</f>
        <v/>
      </c>
      <c r="V1192">
        <f t="shared" si="72"/>
        <v>1</v>
      </c>
      <c r="W1192" t="str">
        <f t="shared" si="73"/>
        <v/>
      </c>
      <c r="X1192" t="str">
        <f t="shared" si="74"/>
        <v/>
      </c>
      <c r="Y1192" t="str">
        <f t="shared" si="75"/>
        <v/>
      </c>
    </row>
    <row r="1193" spans="1:25" x14ac:dyDescent="0.25">
      <c r="A1193">
        <v>10735</v>
      </c>
      <c r="B1193" t="s">
        <v>1234</v>
      </c>
      <c r="C1193">
        <v>59500</v>
      </c>
      <c r="D1193">
        <v>968</v>
      </c>
      <c r="E1193" t="str">
        <f>IFERROR(IF(OR(HLOOKUP($A1193,'Z-scores'!$C$2:$UD$20,3,FALSE)&gt;2,HLOOKUP(A1193,'Z-scores'!$C$2:$UD$20,3,FALSE)&lt;-2),"",'Total-corrected counts'!E1193),"")</f>
        <v/>
      </c>
      <c r="F1193" t="str">
        <f>IFERROR(IF(OR(HLOOKUP($A1193,'Z-scores'!$C$2:$UD$20,4,FALSE)&gt;2,HLOOKUP($A1193,'Z-scores'!$C$2:$UD$20,4,FALSE)&lt;-2),"",'Total-corrected counts'!F1193),"")</f>
        <v/>
      </c>
      <c r="G1193" t="str">
        <f>IFERROR(IF(OR(HLOOKUP($A1193,'Z-scores'!$C$2:$UD$20,5,FALSE)&gt;2,HLOOKUP($A1193,'Z-scores'!$C$2:$UD$20,5,FALSE)&lt;-2),"",'Total-corrected counts'!G1193),"")</f>
        <v/>
      </c>
      <c r="H1193" t="str">
        <f>IFERROR(IF(OR(HLOOKUP($A1193,'Z-scores'!$C$2:$UD$20,6,FALSE)&gt;2,HLOOKUP($A1193,'Z-scores'!$C$2:$UD$20,6,FALSE)&lt;-2),"",'Total-corrected counts'!H1193),"")</f>
        <v/>
      </c>
      <c r="I1193" t="str">
        <f>IFERROR(IF(OR(HLOOKUP($A1193,'Z-scores'!$C$2:$UD$20,7,FALSE)&gt;2,HLOOKUP($A1193,'Z-scores'!$C$2:$UD$20,7,FALSE)&lt;-2),"",'Total-corrected counts'!I1193),"")</f>
        <v/>
      </c>
      <c r="J1193" t="str">
        <f>IFERROR(IF(OR(HLOOKUP($A1193,'Z-scores'!$C$2:$UD$20,8,FALSE)&gt;2,HLOOKUP($A1193,'Z-scores'!$C$2:$UD$20,8,FALSE)&lt;-2),"",'Total-corrected counts'!J1193),"")</f>
        <v/>
      </c>
      <c r="K1193" t="str">
        <f>IFERROR(IF(OR(HLOOKUP($A1193,'Z-scores'!$C$2:$UD$20,9,FALSE)&gt;2,HLOOKUP($A1193,'Z-scores'!$C$2:$UD$20,9,FALSE)&lt;-2),"",'Total-corrected counts'!K1193),"")</f>
        <v/>
      </c>
      <c r="L1193" t="str">
        <f>IFERROR(IF(OR(HLOOKUP($A1193,'Z-scores'!$C$2:$UD$20,10,FALSE)&gt;2,HLOOKUP($A1193,'Z-scores'!$C$2:$UD$20,10,FALSE)&lt;-2),"",'Total-corrected counts'!L1193),"")</f>
        <v/>
      </c>
      <c r="M1193" t="str">
        <f>IFERROR(IF(OR(HLOOKUP($A1193,'Z-scores'!$C$2:$UD$20,11,FALSE)&gt;2,HLOOKUP($A1193,'Z-scores'!$C$2:$UD$20,11,FALSE)&lt;-2),"",'Total-corrected counts'!M1193),"")</f>
        <v/>
      </c>
      <c r="N1193" t="str">
        <f>IFERROR(IF(OR(HLOOKUP($A1193,'Z-scores'!$C$2:$UD$20,12,FALSE)&gt;2,HLOOKUP($A1193,'Z-scores'!$C$2:$UD$20,12,FALSE)&lt;-2),"",'Total-corrected counts'!N1193),"")</f>
        <v/>
      </c>
      <c r="O1193" t="str">
        <f>IFERROR(IF(OR(HLOOKUP($A1193,'Z-scores'!$C$2:$UD$20,13,FALSE)&gt;2,HLOOKUP($A1193,'Z-scores'!$C$2:$UD$20,13,FALSE)&lt;-2),"",'Total-corrected counts'!O1193),"")</f>
        <v/>
      </c>
      <c r="P1193" t="str">
        <f>IFERROR(IF(OR(HLOOKUP($A1193,'Z-scores'!$C$2:$UD$20,14,FALSE)&gt;2,HLOOKUP($A1193,'Z-scores'!$C$2:$UD$20,14,FALSE)&lt;-2),"",'Total-corrected counts'!P1193),"")</f>
        <v/>
      </c>
      <c r="Q1193" t="str">
        <f>IFERROR(IF(OR(HLOOKUP($A1193,'Z-scores'!$C$2:$UD$20,15,FALSE)&gt;2,HLOOKUP($A1193,'Z-scores'!$C$2:$UD$20,15,FALSE)&lt;-2),"",'Total-corrected counts'!Q1193),"")</f>
        <v/>
      </c>
      <c r="R1193" t="str">
        <f>IFERROR(IF(OR(HLOOKUP($A1193,'Z-scores'!$C$2:$UD$20,16,FALSE)&gt;2,HLOOKUP($A1193,'Z-scores'!$C$2:$UD$20,16,FALSE)&lt;-2),"",'Total-corrected counts'!R1193),"")</f>
        <v/>
      </c>
      <c r="S1193" t="str">
        <f>IFERROR(IF(OR(HLOOKUP($A1193,'Z-scores'!$C$2:$UD$20,17,FALSE)&gt;2,HLOOKUP($A1193,'Z-scores'!$C$2:$UD$20,17,FALSE)&lt;-2),"",'Total-corrected counts'!S1193),"")</f>
        <v/>
      </c>
      <c r="T1193" t="str">
        <f>IFERROR(IF(OR(HLOOKUP($A1193,'Z-scores'!$C$2:$UD$20,18,FALSE)&gt;2,HLOOKUP($A1193,'Z-scores'!$C$2:$UD$20,18,FALSE)&lt;-2),"",'Total-corrected counts'!T1193),"")</f>
        <v/>
      </c>
      <c r="U1193" t="str">
        <f>IFERROR(IF(OR(HLOOKUP($A1193,'Z-scores'!$C$2:$UD$20,19,FALSE)&gt;2,HLOOKUP($A1193,'Z-scores'!$C$2:$UD$20,19,FALSE)&lt;-2),"",'Total-corrected counts'!U1193),"")</f>
        <v/>
      </c>
      <c r="V1193">
        <f t="shared" si="72"/>
        <v>1</v>
      </c>
      <c r="W1193" t="str">
        <f t="shared" si="73"/>
        <v/>
      </c>
      <c r="X1193" t="str">
        <f t="shared" si="74"/>
        <v/>
      </c>
      <c r="Y1193" t="str">
        <f t="shared" si="75"/>
        <v/>
      </c>
    </row>
    <row r="1194" spans="1:25" x14ac:dyDescent="0.25">
      <c r="A1194">
        <v>10736</v>
      </c>
      <c r="B1194" t="s">
        <v>1235</v>
      </c>
      <c r="C1194">
        <v>59400</v>
      </c>
      <c r="D1194">
        <v>968</v>
      </c>
      <c r="E1194" t="str">
        <f>IFERROR(IF(OR(HLOOKUP($A1194,'Z-scores'!$C$2:$UD$20,3,FALSE)&gt;2,HLOOKUP(A1194,'Z-scores'!$C$2:$UD$20,3,FALSE)&lt;-2),"",'Total-corrected counts'!E1194),"")</f>
        <v/>
      </c>
      <c r="F1194" t="str">
        <f>IFERROR(IF(OR(HLOOKUP($A1194,'Z-scores'!$C$2:$UD$20,4,FALSE)&gt;2,HLOOKUP($A1194,'Z-scores'!$C$2:$UD$20,4,FALSE)&lt;-2),"",'Total-corrected counts'!F1194),"")</f>
        <v/>
      </c>
      <c r="G1194" t="str">
        <f>IFERROR(IF(OR(HLOOKUP($A1194,'Z-scores'!$C$2:$UD$20,5,FALSE)&gt;2,HLOOKUP($A1194,'Z-scores'!$C$2:$UD$20,5,FALSE)&lt;-2),"",'Total-corrected counts'!G1194),"")</f>
        <v/>
      </c>
      <c r="H1194" t="str">
        <f>IFERROR(IF(OR(HLOOKUP($A1194,'Z-scores'!$C$2:$UD$20,6,FALSE)&gt;2,HLOOKUP($A1194,'Z-scores'!$C$2:$UD$20,6,FALSE)&lt;-2),"",'Total-corrected counts'!H1194),"")</f>
        <v/>
      </c>
      <c r="I1194" t="str">
        <f>IFERROR(IF(OR(HLOOKUP($A1194,'Z-scores'!$C$2:$UD$20,7,FALSE)&gt;2,HLOOKUP($A1194,'Z-scores'!$C$2:$UD$20,7,FALSE)&lt;-2),"",'Total-corrected counts'!I1194),"")</f>
        <v/>
      </c>
      <c r="J1194" t="str">
        <f>IFERROR(IF(OR(HLOOKUP($A1194,'Z-scores'!$C$2:$UD$20,8,FALSE)&gt;2,HLOOKUP($A1194,'Z-scores'!$C$2:$UD$20,8,FALSE)&lt;-2),"",'Total-corrected counts'!J1194),"")</f>
        <v/>
      </c>
      <c r="K1194" t="str">
        <f>IFERROR(IF(OR(HLOOKUP($A1194,'Z-scores'!$C$2:$UD$20,9,FALSE)&gt;2,HLOOKUP($A1194,'Z-scores'!$C$2:$UD$20,9,FALSE)&lt;-2),"",'Total-corrected counts'!K1194),"")</f>
        <v/>
      </c>
      <c r="L1194" t="str">
        <f>IFERROR(IF(OR(HLOOKUP($A1194,'Z-scores'!$C$2:$UD$20,10,FALSE)&gt;2,HLOOKUP($A1194,'Z-scores'!$C$2:$UD$20,10,FALSE)&lt;-2),"",'Total-corrected counts'!L1194),"")</f>
        <v/>
      </c>
      <c r="M1194" t="str">
        <f>IFERROR(IF(OR(HLOOKUP($A1194,'Z-scores'!$C$2:$UD$20,11,FALSE)&gt;2,HLOOKUP($A1194,'Z-scores'!$C$2:$UD$20,11,FALSE)&lt;-2),"",'Total-corrected counts'!M1194),"")</f>
        <v/>
      </c>
      <c r="N1194" t="str">
        <f>IFERROR(IF(OR(HLOOKUP($A1194,'Z-scores'!$C$2:$UD$20,12,FALSE)&gt;2,HLOOKUP($A1194,'Z-scores'!$C$2:$UD$20,12,FALSE)&lt;-2),"",'Total-corrected counts'!N1194),"")</f>
        <v/>
      </c>
      <c r="O1194" t="str">
        <f>IFERROR(IF(OR(HLOOKUP($A1194,'Z-scores'!$C$2:$UD$20,13,FALSE)&gt;2,HLOOKUP($A1194,'Z-scores'!$C$2:$UD$20,13,FALSE)&lt;-2),"",'Total-corrected counts'!O1194),"")</f>
        <v/>
      </c>
      <c r="P1194" t="str">
        <f>IFERROR(IF(OR(HLOOKUP($A1194,'Z-scores'!$C$2:$UD$20,14,FALSE)&gt;2,HLOOKUP($A1194,'Z-scores'!$C$2:$UD$20,14,FALSE)&lt;-2),"",'Total-corrected counts'!P1194),"")</f>
        <v/>
      </c>
      <c r="Q1194" t="str">
        <f>IFERROR(IF(OR(HLOOKUP($A1194,'Z-scores'!$C$2:$UD$20,15,FALSE)&gt;2,HLOOKUP($A1194,'Z-scores'!$C$2:$UD$20,15,FALSE)&lt;-2),"",'Total-corrected counts'!Q1194),"")</f>
        <v/>
      </c>
      <c r="R1194" t="str">
        <f>IFERROR(IF(OR(HLOOKUP($A1194,'Z-scores'!$C$2:$UD$20,16,FALSE)&gt;2,HLOOKUP($A1194,'Z-scores'!$C$2:$UD$20,16,FALSE)&lt;-2),"",'Total-corrected counts'!R1194),"")</f>
        <v/>
      </c>
      <c r="S1194" t="str">
        <f>IFERROR(IF(OR(HLOOKUP($A1194,'Z-scores'!$C$2:$UD$20,17,FALSE)&gt;2,HLOOKUP($A1194,'Z-scores'!$C$2:$UD$20,17,FALSE)&lt;-2),"",'Total-corrected counts'!S1194),"")</f>
        <v/>
      </c>
      <c r="T1194" t="str">
        <f>IFERROR(IF(OR(HLOOKUP($A1194,'Z-scores'!$C$2:$UD$20,18,FALSE)&gt;2,HLOOKUP($A1194,'Z-scores'!$C$2:$UD$20,18,FALSE)&lt;-2),"",'Total-corrected counts'!T1194),"")</f>
        <v/>
      </c>
      <c r="U1194" t="str">
        <f>IFERROR(IF(OR(HLOOKUP($A1194,'Z-scores'!$C$2:$UD$20,19,FALSE)&gt;2,HLOOKUP($A1194,'Z-scores'!$C$2:$UD$20,19,FALSE)&lt;-2),"",'Total-corrected counts'!U1194),"")</f>
        <v/>
      </c>
      <c r="V1194">
        <f t="shared" si="72"/>
        <v>1</v>
      </c>
      <c r="W1194" t="str">
        <f t="shared" si="73"/>
        <v/>
      </c>
      <c r="X1194" t="str">
        <f t="shared" si="74"/>
        <v/>
      </c>
      <c r="Y1194" t="str">
        <f t="shared" si="75"/>
        <v/>
      </c>
    </row>
    <row r="1195" spans="1:25" x14ac:dyDescent="0.25">
      <c r="A1195">
        <v>10737</v>
      </c>
      <c r="B1195" t="s">
        <v>1236</v>
      </c>
      <c r="C1195">
        <v>59300</v>
      </c>
      <c r="D1195">
        <v>968</v>
      </c>
      <c r="E1195" t="str">
        <f>IFERROR(IF(OR(HLOOKUP($A1195,'Z-scores'!$C$2:$UD$20,3,FALSE)&gt;2,HLOOKUP(A1195,'Z-scores'!$C$2:$UD$20,3,FALSE)&lt;-2),"",'Total-corrected counts'!E1195),"")</f>
        <v/>
      </c>
      <c r="F1195" t="str">
        <f>IFERROR(IF(OR(HLOOKUP($A1195,'Z-scores'!$C$2:$UD$20,4,FALSE)&gt;2,HLOOKUP($A1195,'Z-scores'!$C$2:$UD$20,4,FALSE)&lt;-2),"",'Total-corrected counts'!F1195),"")</f>
        <v/>
      </c>
      <c r="G1195" t="str">
        <f>IFERROR(IF(OR(HLOOKUP($A1195,'Z-scores'!$C$2:$UD$20,5,FALSE)&gt;2,HLOOKUP($A1195,'Z-scores'!$C$2:$UD$20,5,FALSE)&lt;-2),"",'Total-corrected counts'!G1195),"")</f>
        <v/>
      </c>
      <c r="H1195" t="str">
        <f>IFERROR(IF(OR(HLOOKUP($A1195,'Z-scores'!$C$2:$UD$20,6,FALSE)&gt;2,HLOOKUP($A1195,'Z-scores'!$C$2:$UD$20,6,FALSE)&lt;-2),"",'Total-corrected counts'!H1195),"")</f>
        <v/>
      </c>
      <c r="I1195" t="str">
        <f>IFERROR(IF(OR(HLOOKUP($A1195,'Z-scores'!$C$2:$UD$20,7,FALSE)&gt;2,HLOOKUP($A1195,'Z-scores'!$C$2:$UD$20,7,FALSE)&lt;-2),"",'Total-corrected counts'!I1195),"")</f>
        <v/>
      </c>
      <c r="J1195" t="str">
        <f>IFERROR(IF(OR(HLOOKUP($A1195,'Z-scores'!$C$2:$UD$20,8,FALSE)&gt;2,HLOOKUP($A1195,'Z-scores'!$C$2:$UD$20,8,FALSE)&lt;-2),"",'Total-corrected counts'!J1195),"")</f>
        <v/>
      </c>
      <c r="K1195" t="str">
        <f>IFERROR(IF(OR(HLOOKUP($A1195,'Z-scores'!$C$2:$UD$20,9,FALSE)&gt;2,HLOOKUP($A1195,'Z-scores'!$C$2:$UD$20,9,FALSE)&lt;-2),"",'Total-corrected counts'!K1195),"")</f>
        <v/>
      </c>
      <c r="L1195" t="str">
        <f>IFERROR(IF(OR(HLOOKUP($A1195,'Z-scores'!$C$2:$UD$20,10,FALSE)&gt;2,HLOOKUP($A1195,'Z-scores'!$C$2:$UD$20,10,FALSE)&lt;-2),"",'Total-corrected counts'!L1195),"")</f>
        <v/>
      </c>
      <c r="M1195" t="str">
        <f>IFERROR(IF(OR(HLOOKUP($A1195,'Z-scores'!$C$2:$UD$20,11,FALSE)&gt;2,HLOOKUP($A1195,'Z-scores'!$C$2:$UD$20,11,FALSE)&lt;-2),"",'Total-corrected counts'!M1195),"")</f>
        <v/>
      </c>
      <c r="N1195" t="str">
        <f>IFERROR(IF(OR(HLOOKUP($A1195,'Z-scores'!$C$2:$UD$20,12,FALSE)&gt;2,HLOOKUP($A1195,'Z-scores'!$C$2:$UD$20,12,FALSE)&lt;-2),"",'Total-corrected counts'!N1195),"")</f>
        <v/>
      </c>
      <c r="O1195" t="str">
        <f>IFERROR(IF(OR(HLOOKUP($A1195,'Z-scores'!$C$2:$UD$20,13,FALSE)&gt;2,HLOOKUP($A1195,'Z-scores'!$C$2:$UD$20,13,FALSE)&lt;-2),"",'Total-corrected counts'!O1195),"")</f>
        <v/>
      </c>
      <c r="P1195" t="str">
        <f>IFERROR(IF(OR(HLOOKUP($A1195,'Z-scores'!$C$2:$UD$20,14,FALSE)&gt;2,HLOOKUP($A1195,'Z-scores'!$C$2:$UD$20,14,FALSE)&lt;-2),"",'Total-corrected counts'!P1195),"")</f>
        <v/>
      </c>
      <c r="Q1195" t="str">
        <f>IFERROR(IF(OR(HLOOKUP($A1195,'Z-scores'!$C$2:$UD$20,15,FALSE)&gt;2,HLOOKUP($A1195,'Z-scores'!$C$2:$UD$20,15,FALSE)&lt;-2),"",'Total-corrected counts'!Q1195),"")</f>
        <v/>
      </c>
      <c r="R1195" t="str">
        <f>IFERROR(IF(OR(HLOOKUP($A1195,'Z-scores'!$C$2:$UD$20,16,FALSE)&gt;2,HLOOKUP($A1195,'Z-scores'!$C$2:$UD$20,16,FALSE)&lt;-2),"",'Total-corrected counts'!R1195),"")</f>
        <v/>
      </c>
      <c r="S1195" t="str">
        <f>IFERROR(IF(OR(HLOOKUP($A1195,'Z-scores'!$C$2:$UD$20,17,FALSE)&gt;2,HLOOKUP($A1195,'Z-scores'!$C$2:$UD$20,17,FALSE)&lt;-2),"",'Total-corrected counts'!S1195),"")</f>
        <v/>
      </c>
      <c r="T1195" t="str">
        <f>IFERROR(IF(OR(HLOOKUP($A1195,'Z-scores'!$C$2:$UD$20,18,FALSE)&gt;2,HLOOKUP($A1195,'Z-scores'!$C$2:$UD$20,18,FALSE)&lt;-2),"",'Total-corrected counts'!T1195),"")</f>
        <v/>
      </c>
      <c r="U1195" t="str">
        <f>IFERROR(IF(OR(HLOOKUP($A1195,'Z-scores'!$C$2:$UD$20,19,FALSE)&gt;2,HLOOKUP($A1195,'Z-scores'!$C$2:$UD$20,19,FALSE)&lt;-2),"",'Total-corrected counts'!U1195),"")</f>
        <v/>
      </c>
      <c r="V1195">
        <f t="shared" si="72"/>
        <v>1</v>
      </c>
      <c r="W1195" t="str">
        <f t="shared" si="73"/>
        <v/>
      </c>
      <c r="X1195" t="str">
        <f t="shared" si="74"/>
        <v/>
      </c>
      <c r="Y1195" t="str">
        <f t="shared" si="75"/>
        <v/>
      </c>
    </row>
    <row r="1196" spans="1:25" x14ac:dyDescent="0.25">
      <c r="A1196">
        <v>12993</v>
      </c>
      <c r="B1196" t="s">
        <v>1237</v>
      </c>
      <c r="C1196">
        <v>2701</v>
      </c>
      <c r="D1196">
        <v>453</v>
      </c>
      <c r="E1196" t="str">
        <f>IFERROR(IF(OR(HLOOKUP($A1196,'Z-scores'!$C$2:$UD$20,3,FALSE)&gt;2,HLOOKUP(A1196,'Z-scores'!$C$2:$UD$20,3,FALSE)&lt;-2),"",'Total-corrected counts'!E1196),"")</f>
        <v/>
      </c>
      <c r="F1196" t="str">
        <f>IFERROR(IF(OR(HLOOKUP($A1196,'Z-scores'!$C$2:$UD$20,4,FALSE)&gt;2,HLOOKUP($A1196,'Z-scores'!$C$2:$UD$20,4,FALSE)&lt;-2),"",'Total-corrected counts'!F1196),"")</f>
        <v/>
      </c>
      <c r="G1196" t="str">
        <f>IFERROR(IF(OR(HLOOKUP($A1196,'Z-scores'!$C$2:$UD$20,5,FALSE)&gt;2,HLOOKUP($A1196,'Z-scores'!$C$2:$UD$20,5,FALSE)&lt;-2),"",'Total-corrected counts'!G1196),"")</f>
        <v/>
      </c>
      <c r="H1196" t="str">
        <f>IFERROR(IF(OR(HLOOKUP($A1196,'Z-scores'!$C$2:$UD$20,6,FALSE)&gt;2,HLOOKUP($A1196,'Z-scores'!$C$2:$UD$20,6,FALSE)&lt;-2),"",'Total-corrected counts'!H1196),"")</f>
        <v/>
      </c>
      <c r="I1196" t="str">
        <f>IFERROR(IF(OR(HLOOKUP($A1196,'Z-scores'!$C$2:$UD$20,7,FALSE)&gt;2,HLOOKUP($A1196,'Z-scores'!$C$2:$UD$20,7,FALSE)&lt;-2),"",'Total-corrected counts'!I1196),"")</f>
        <v/>
      </c>
      <c r="J1196" t="str">
        <f>IFERROR(IF(OR(HLOOKUP($A1196,'Z-scores'!$C$2:$UD$20,8,FALSE)&gt;2,HLOOKUP($A1196,'Z-scores'!$C$2:$UD$20,8,FALSE)&lt;-2),"",'Total-corrected counts'!J1196),"")</f>
        <v/>
      </c>
      <c r="K1196" t="str">
        <f>IFERROR(IF(OR(HLOOKUP($A1196,'Z-scores'!$C$2:$UD$20,9,FALSE)&gt;2,HLOOKUP($A1196,'Z-scores'!$C$2:$UD$20,9,FALSE)&lt;-2),"",'Total-corrected counts'!K1196),"")</f>
        <v/>
      </c>
      <c r="L1196" t="str">
        <f>IFERROR(IF(OR(HLOOKUP($A1196,'Z-scores'!$C$2:$UD$20,10,FALSE)&gt;2,HLOOKUP($A1196,'Z-scores'!$C$2:$UD$20,10,FALSE)&lt;-2),"",'Total-corrected counts'!L1196),"")</f>
        <v/>
      </c>
      <c r="M1196" t="str">
        <f>IFERROR(IF(OR(HLOOKUP($A1196,'Z-scores'!$C$2:$UD$20,11,FALSE)&gt;2,HLOOKUP($A1196,'Z-scores'!$C$2:$UD$20,11,FALSE)&lt;-2),"",'Total-corrected counts'!M1196),"")</f>
        <v/>
      </c>
      <c r="N1196" t="str">
        <f>IFERROR(IF(OR(HLOOKUP($A1196,'Z-scores'!$C$2:$UD$20,12,FALSE)&gt;2,HLOOKUP($A1196,'Z-scores'!$C$2:$UD$20,12,FALSE)&lt;-2),"",'Total-corrected counts'!N1196),"")</f>
        <v/>
      </c>
      <c r="O1196" t="str">
        <f>IFERROR(IF(OR(HLOOKUP($A1196,'Z-scores'!$C$2:$UD$20,13,FALSE)&gt;2,HLOOKUP($A1196,'Z-scores'!$C$2:$UD$20,13,FALSE)&lt;-2),"",'Total-corrected counts'!O1196),"")</f>
        <v/>
      </c>
      <c r="P1196" t="str">
        <f>IFERROR(IF(OR(HLOOKUP($A1196,'Z-scores'!$C$2:$UD$20,14,FALSE)&gt;2,HLOOKUP($A1196,'Z-scores'!$C$2:$UD$20,14,FALSE)&lt;-2),"",'Total-corrected counts'!P1196),"")</f>
        <v/>
      </c>
      <c r="Q1196" t="str">
        <f>IFERROR(IF(OR(HLOOKUP($A1196,'Z-scores'!$C$2:$UD$20,15,FALSE)&gt;2,HLOOKUP($A1196,'Z-scores'!$C$2:$UD$20,15,FALSE)&lt;-2),"",'Total-corrected counts'!Q1196),"")</f>
        <v/>
      </c>
      <c r="R1196" t="str">
        <f>IFERROR(IF(OR(HLOOKUP($A1196,'Z-scores'!$C$2:$UD$20,16,FALSE)&gt;2,HLOOKUP($A1196,'Z-scores'!$C$2:$UD$20,16,FALSE)&lt;-2),"",'Total-corrected counts'!R1196),"")</f>
        <v/>
      </c>
      <c r="S1196" t="str">
        <f>IFERROR(IF(OR(HLOOKUP($A1196,'Z-scores'!$C$2:$UD$20,17,FALSE)&gt;2,HLOOKUP($A1196,'Z-scores'!$C$2:$UD$20,17,FALSE)&lt;-2),"",'Total-corrected counts'!S1196),"")</f>
        <v/>
      </c>
      <c r="T1196" t="str">
        <f>IFERROR(IF(OR(HLOOKUP($A1196,'Z-scores'!$C$2:$UD$20,18,FALSE)&gt;2,HLOOKUP($A1196,'Z-scores'!$C$2:$UD$20,18,FALSE)&lt;-2),"",'Total-corrected counts'!T1196),"")</f>
        <v/>
      </c>
      <c r="U1196" t="str">
        <f>IFERROR(IF(OR(HLOOKUP($A1196,'Z-scores'!$C$2:$UD$20,19,FALSE)&gt;2,HLOOKUP($A1196,'Z-scores'!$C$2:$UD$20,19,FALSE)&lt;-2),"",'Total-corrected counts'!U1196),"")</f>
        <v/>
      </c>
      <c r="V1196">
        <f t="shared" si="72"/>
        <v>1</v>
      </c>
      <c r="W1196" t="str">
        <f t="shared" si="73"/>
        <v/>
      </c>
      <c r="X1196" t="str">
        <f t="shared" si="74"/>
        <v/>
      </c>
      <c r="Y1196" t="str">
        <f t="shared" si="75"/>
        <v/>
      </c>
    </row>
    <row r="1197" spans="1:25" x14ac:dyDescent="0.25">
      <c r="A1197">
        <v>12994</v>
      </c>
      <c r="B1197" t="s">
        <v>1238</v>
      </c>
      <c r="C1197">
        <v>2702</v>
      </c>
      <c r="D1197">
        <v>453</v>
      </c>
      <c r="E1197" t="str">
        <f>IFERROR(IF(OR(HLOOKUP($A1197,'Z-scores'!$C$2:$UD$20,3,FALSE)&gt;2,HLOOKUP(A1197,'Z-scores'!$C$2:$UD$20,3,FALSE)&lt;-2),"",'Total-corrected counts'!E1197),"")</f>
        <v/>
      </c>
      <c r="F1197" t="str">
        <f>IFERROR(IF(OR(HLOOKUP($A1197,'Z-scores'!$C$2:$UD$20,4,FALSE)&gt;2,HLOOKUP($A1197,'Z-scores'!$C$2:$UD$20,4,FALSE)&lt;-2),"",'Total-corrected counts'!F1197),"")</f>
        <v/>
      </c>
      <c r="G1197" t="str">
        <f>IFERROR(IF(OR(HLOOKUP($A1197,'Z-scores'!$C$2:$UD$20,5,FALSE)&gt;2,HLOOKUP($A1197,'Z-scores'!$C$2:$UD$20,5,FALSE)&lt;-2),"",'Total-corrected counts'!G1197),"")</f>
        <v/>
      </c>
      <c r="H1197" t="str">
        <f>IFERROR(IF(OR(HLOOKUP($A1197,'Z-scores'!$C$2:$UD$20,6,FALSE)&gt;2,HLOOKUP($A1197,'Z-scores'!$C$2:$UD$20,6,FALSE)&lt;-2),"",'Total-corrected counts'!H1197),"")</f>
        <v/>
      </c>
      <c r="I1197" t="str">
        <f>IFERROR(IF(OR(HLOOKUP($A1197,'Z-scores'!$C$2:$UD$20,7,FALSE)&gt;2,HLOOKUP($A1197,'Z-scores'!$C$2:$UD$20,7,FALSE)&lt;-2),"",'Total-corrected counts'!I1197),"")</f>
        <v/>
      </c>
      <c r="J1197" t="str">
        <f>IFERROR(IF(OR(HLOOKUP($A1197,'Z-scores'!$C$2:$UD$20,8,FALSE)&gt;2,HLOOKUP($A1197,'Z-scores'!$C$2:$UD$20,8,FALSE)&lt;-2),"",'Total-corrected counts'!J1197),"")</f>
        <v/>
      </c>
      <c r="K1197" t="str">
        <f>IFERROR(IF(OR(HLOOKUP($A1197,'Z-scores'!$C$2:$UD$20,9,FALSE)&gt;2,HLOOKUP($A1197,'Z-scores'!$C$2:$UD$20,9,FALSE)&lt;-2),"",'Total-corrected counts'!K1197),"")</f>
        <v/>
      </c>
      <c r="L1197" t="str">
        <f>IFERROR(IF(OR(HLOOKUP($A1197,'Z-scores'!$C$2:$UD$20,10,FALSE)&gt;2,HLOOKUP($A1197,'Z-scores'!$C$2:$UD$20,10,FALSE)&lt;-2),"",'Total-corrected counts'!L1197),"")</f>
        <v/>
      </c>
      <c r="M1197" t="str">
        <f>IFERROR(IF(OR(HLOOKUP($A1197,'Z-scores'!$C$2:$UD$20,11,FALSE)&gt;2,HLOOKUP($A1197,'Z-scores'!$C$2:$UD$20,11,FALSE)&lt;-2),"",'Total-corrected counts'!M1197),"")</f>
        <v/>
      </c>
      <c r="N1197" t="str">
        <f>IFERROR(IF(OR(HLOOKUP($A1197,'Z-scores'!$C$2:$UD$20,12,FALSE)&gt;2,HLOOKUP($A1197,'Z-scores'!$C$2:$UD$20,12,FALSE)&lt;-2),"",'Total-corrected counts'!N1197),"")</f>
        <v/>
      </c>
      <c r="O1197" t="str">
        <f>IFERROR(IF(OR(HLOOKUP($A1197,'Z-scores'!$C$2:$UD$20,13,FALSE)&gt;2,HLOOKUP($A1197,'Z-scores'!$C$2:$UD$20,13,FALSE)&lt;-2),"",'Total-corrected counts'!O1197),"")</f>
        <v/>
      </c>
      <c r="P1197" t="str">
        <f>IFERROR(IF(OR(HLOOKUP($A1197,'Z-scores'!$C$2:$UD$20,14,FALSE)&gt;2,HLOOKUP($A1197,'Z-scores'!$C$2:$UD$20,14,FALSE)&lt;-2),"",'Total-corrected counts'!P1197),"")</f>
        <v/>
      </c>
      <c r="Q1197" t="str">
        <f>IFERROR(IF(OR(HLOOKUP($A1197,'Z-scores'!$C$2:$UD$20,15,FALSE)&gt;2,HLOOKUP($A1197,'Z-scores'!$C$2:$UD$20,15,FALSE)&lt;-2),"",'Total-corrected counts'!Q1197),"")</f>
        <v/>
      </c>
      <c r="R1197" t="str">
        <f>IFERROR(IF(OR(HLOOKUP($A1197,'Z-scores'!$C$2:$UD$20,16,FALSE)&gt;2,HLOOKUP($A1197,'Z-scores'!$C$2:$UD$20,16,FALSE)&lt;-2),"",'Total-corrected counts'!R1197),"")</f>
        <v/>
      </c>
      <c r="S1197" t="str">
        <f>IFERROR(IF(OR(HLOOKUP($A1197,'Z-scores'!$C$2:$UD$20,17,FALSE)&gt;2,HLOOKUP($A1197,'Z-scores'!$C$2:$UD$20,17,FALSE)&lt;-2),"",'Total-corrected counts'!S1197),"")</f>
        <v/>
      </c>
      <c r="T1197" t="str">
        <f>IFERROR(IF(OR(HLOOKUP($A1197,'Z-scores'!$C$2:$UD$20,18,FALSE)&gt;2,HLOOKUP($A1197,'Z-scores'!$C$2:$UD$20,18,FALSE)&lt;-2),"",'Total-corrected counts'!T1197),"")</f>
        <v/>
      </c>
      <c r="U1197" t="str">
        <f>IFERROR(IF(OR(HLOOKUP($A1197,'Z-scores'!$C$2:$UD$20,19,FALSE)&gt;2,HLOOKUP($A1197,'Z-scores'!$C$2:$UD$20,19,FALSE)&lt;-2),"",'Total-corrected counts'!U1197),"")</f>
        <v/>
      </c>
      <c r="V1197">
        <f t="shared" si="72"/>
        <v>1</v>
      </c>
      <c r="W1197" t="str">
        <f t="shared" si="73"/>
        <v/>
      </c>
      <c r="X1197" t="str">
        <f t="shared" si="74"/>
        <v/>
      </c>
      <c r="Y1197" t="str">
        <f t="shared" si="75"/>
        <v/>
      </c>
    </row>
    <row r="1198" spans="1:25" x14ac:dyDescent="0.25">
      <c r="A1198">
        <v>12995</v>
      </c>
      <c r="B1198" t="s">
        <v>1239</v>
      </c>
      <c r="C1198">
        <v>2703</v>
      </c>
      <c r="D1198">
        <v>453</v>
      </c>
      <c r="E1198" t="str">
        <f>IFERROR(IF(OR(HLOOKUP($A1198,'Z-scores'!$C$2:$UD$20,3,FALSE)&gt;2,HLOOKUP(A1198,'Z-scores'!$C$2:$UD$20,3,FALSE)&lt;-2),"",'Total-corrected counts'!E1198),"")</f>
        <v/>
      </c>
      <c r="F1198" t="str">
        <f>IFERROR(IF(OR(HLOOKUP($A1198,'Z-scores'!$C$2:$UD$20,4,FALSE)&gt;2,HLOOKUP($A1198,'Z-scores'!$C$2:$UD$20,4,FALSE)&lt;-2),"",'Total-corrected counts'!F1198),"")</f>
        <v/>
      </c>
      <c r="G1198" t="str">
        <f>IFERROR(IF(OR(HLOOKUP($A1198,'Z-scores'!$C$2:$UD$20,5,FALSE)&gt;2,HLOOKUP($A1198,'Z-scores'!$C$2:$UD$20,5,FALSE)&lt;-2),"",'Total-corrected counts'!G1198),"")</f>
        <v/>
      </c>
      <c r="H1198" t="str">
        <f>IFERROR(IF(OR(HLOOKUP($A1198,'Z-scores'!$C$2:$UD$20,6,FALSE)&gt;2,HLOOKUP($A1198,'Z-scores'!$C$2:$UD$20,6,FALSE)&lt;-2),"",'Total-corrected counts'!H1198),"")</f>
        <v/>
      </c>
      <c r="I1198" t="str">
        <f>IFERROR(IF(OR(HLOOKUP($A1198,'Z-scores'!$C$2:$UD$20,7,FALSE)&gt;2,HLOOKUP($A1198,'Z-scores'!$C$2:$UD$20,7,FALSE)&lt;-2),"",'Total-corrected counts'!I1198),"")</f>
        <v/>
      </c>
      <c r="J1198" t="str">
        <f>IFERROR(IF(OR(HLOOKUP($A1198,'Z-scores'!$C$2:$UD$20,8,FALSE)&gt;2,HLOOKUP($A1198,'Z-scores'!$C$2:$UD$20,8,FALSE)&lt;-2),"",'Total-corrected counts'!J1198),"")</f>
        <v/>
      </c>
      <c r="K1198" t="str">
        <f>IFERROR(IF(OR(HLOOKUP($A1198,'Z-scores'!$C$2:$UD$20,9,FALSE)&gt;2,HLOOKUP($A1198,'Z-scores'!$C$2:$UD$20,9,FALSE)&lt;-2),"",'Total-corrected counts'!K1198),"")</f>
        <v/>
      </c>
      <c r="L1198" t="str">
        <f>IFERROR(IF(OR(HLOOKUP($A1198,'Z-scores'!$C$2:$UD$20,10,FALSE)&gt;2,HLOOKUP($A1198,'Z-scores'!$C$2:$UD$20,10,FALSE)&lt;-2),"",'Total-corrected counts'!L1198),"")</f>
        <v/>
      </c>
      <c r="M1198" t="str">
        <f>IFERROR(IF(OR(HLOOKUP($A1198,'Z-scores'!$C$2:$UD$20,11,FALSE)&gt;2,HLOOKUP($A1198,'Z-scores'!$C$2:$UD$20,11,FALSE)&lt;-2),"",'Total-corrected counts'!M1198),"")</f>
        <v/>
      </c>
      <c r="N1198" t="str">
        <f>IFERROR(IF(OR(HLOOKUP($A1198,'Z-scores'!$C$2:$UD$20,12,FALSE)&gt;2,HLOOKUP($A1198,'Z-scores'!$C$2:$UD$20,12,FALSE)&lt;-2),"",'Total-corrected counts'!N1198),"")</f>
        <v/>
      </c>
      <c r="O1198" t="str">
        <f>IFERROR(IF(OR(HLOOKUP($A1198,'Z-scores'!$C$2:$UD$20,13,FALSE)&gt;2,HLOOKUP($A1198,'Z-scores'!$C$2:$UD$20,13,FALSE)&lt;-2),"",'Total-corrected counts'!O1198),"")</f>
        <v/>
      </c>
      <c r="P1198" t="str">
        <f>IFERROR(IF(OR(HLOOKUP($A1198,'Z-scores'!$C$2:$UD$20,14,FALSE)&gt;2,HLOOKUP($A1198,'Z-scores'!$C$2:$UD$20,14,FALSE)&lt;-2),"",'Total-corrected counts'!P1198),"")</f>
        <v/>
      </c>
      <c r="Q1198" t="str">
        <f>IFERROR(IF(OR(HLOOKUP($A1198,'Z-scores'!$C$2:$UD$20,15,FALSE)&gt;2,HLOOKUP($A1198,'Z-scores'!$C$2:$UD$20,15,FALSE)&lt;-2),"",'Total-corrected counts'!Q1198),"")</f>
        <v/>
      </c>
      <c r="R1198" t="str">
        <f>IFERROR(IF(OR(HLOOKUP($A1198,'Z-scores'!$C$2:$UD$20,16,FALSE)&gt;2,HLOOKUP($A1198,'Z-scores'!$C$2:$UD$20,16,FALSE)&lt;-2),"",'Total-corrected counts'!R1198),"")</f>
        <v/>
      </c>
      <c r="S1198" t="str">
        <f>IFERROR(IF(OR(HLOOKUP($A1198,'Z-scores'!$C$2:$UD$20,17,FALSE)&gt;2,HLOOKUP($A1198,'Z-scores'!$C$2:$UD$20,17,FALSE)&lt;-2),"",'Total-corrected counts'!S1198),"")</f>
        <v/>
      </c>
      <c r="T1198" t="str">
        <f>IFERROR(IF(OR(HLOOKUP($A1198,'Z-scores'!$C$2:$UD$20,18,FALSE)&gt;2,HLOOKUP($A1198,'Z-scores'!$C$2:$UD$20,18,FALSE)&lt;-2),"",'Total-corrected counts'!T1198),"")</f>
        <v/>
      </c>
      <c r="U1198" t="str">
        <f>IFERROR(IF(OR(HLOOKUP($A1198,'Z-scores'!$C$2:$UD$20,19,FALSE)&gt;2,HLOOKUP($A1198,'Z-scores'!$C$2:$UD$20,19,FALSE)&lt;-2),"",'Total-corrected counts'!U1198),"")</f>
        <v/>
      </c>
      <c r="V1198">
        <f t="shared" si="72"/>
        <v>1</v>
      </c>
      <c r="W1198" t="str">
        <f t="shared" si="73"/>
        <v/>
      </c>
      <c r="X1198" t="str">
        <f t="shared" si="74"/>
        <v/>
      </c>
      <c r="Y1198" t="str">
        <f t="shared" si="75"/>
        <v/>
      </c>
    </row>
    <row r="1199" spans="1:25" x14ac:dyDescent="0.25">
      <c r="A1199">
        <v>12996</v>
      </c>
      <c r="B1199" t="s">
        <v>1240</v>
      </c>
      <c r="C1199">
        <v>2704</v>
      </c>
      <c r="D1199">
        <v>453</v>
      </c>
      <c r="E1199" t="str">
        <f>IFERROR(IF(OR(HLOOKUP($A1199,'Z-scores'!$C$2:$UD$20,3,FALSE)&gt;2,HLOOKUP(A1199,'Z-scores'!$C$2:$UD$20,3,FALSE)&lt;-2),"",'Total-corrected counts'!E1199),"")</f>
        <v/>
      </c>
      <c r="F1199" t="str">
        <f>IFERROR(IF(OR(HLOOKUP($A1199,'Z-scores'!$C$2:$UD$20,4,FALSE)&gt;2,HLOOKUP($A1199,'Z-scores'!$C$2:$UD$20,4,FALSE)&lt;-2),"",'Total-corrected counts'!F1199),"")</f>
        <v/>
      </c>
      <c r="G1199" t="str">
        <f>IFERROR(IF(OR(HLOOKUP($A1199,'Z-scores'!$C$2:$UD$20,5,FALSE)&gt;2,HLOOKUP($A1199,'Z-scores'!$C$2:$UD$20,5,FALSE)&lt;-2),"",'Total-corrected counts'!G1199),"")</f>
        <v/>
      </c>
      <c r="H1199" t="str">
        <f>IFERROR(IF(OR(HLOOKUP($A1199,'Z-scores'!$C$2:$UD$20,6,FALSE)&gt;2,HLOOKUP($A1199,'Z-scores'!$C$2:$UD$20,6,FALSE)&lt;-2),"",'Total-corrected counts'!H1199),"")</f>
        <v/>
      </c>
      <c r="I1199" t="str">
        <f>IFERROR(IF(OR(HLOOKUP($A1199,'Z-scores'!$C$2:$UD$20,7,FALSE)&gt;2,HLOOKUP($A1199,'Z-scores'!$C$2:$UD$20,7,FALSE)&lt;-2),"",'Total-corrected counts'!I1199),"")</f>
        <v/>
      </c>
      <c r="J1199" t="str">
        <f>IFERROR(IF(OR(HLOOKUP($A1199,'Z-scores'!$C$2:$UD$20,8,FALSE)&gt;2,HLOOKUP($A1199,'Z-scores'!$C$2:$UD$20,8,FALSE)&lt;-2),"",'Total-corrected counts'!J1199),"")</f>
        <v/>
      </c>
      <c r="K1199" t="str">
        <f>IFERROR(IF(OR(HLOOKUP($A1199,'Z-scores'!$C$2:$UD$20,9,FALSE)&gt;2,HLOOKUP($A1199,'Z-scores'!$C$2:$UD$20,9,FALSE)&lt;-2),"",'Total-corrected counts'!K1199),"")</f>
        <v/>
      </c>
      <c r="L1199" t="str">
        <f>IFERROR(IF(OR(HLOOKUP($A1199,'Z-scores'!$C$2:$UD$20,10,FALSE)&gt;2,HLOOKUP($A1199,'Z-scores'!$C$2:$UD$20,10,FALSE)&lt;-2),"",'Total-corrected counts'!L1199),"")</f>
        <v/>
      </c>
      <c r="M1199" t="str">
        <f>IFERROR(IF(OR(HLOOKUP($A1199,'Z-scores'!$C$2:$UD$20,11,FALSE)&gt;2,HLOOKUP($A1199,'Z-scores'!$C$2:$UD$20,11,FALSE)&lt;-2),"",'Total-corrected counts'!M1199),"")</f>
        <v/>
      </c>
      <c r="N1199" t="str">
        <f>IFERROR(IF(OR(HLOOKUP($A1199,'Z-scores'!$C$2:$UD$20,12,FALSE)&gt;2,HLOOKUP($A1199,'Z-scores'!$C$2:$UD$20,12,FALSE)&lt;-2),"",'Total-corrected counts'!N1199),"")</f>
        <v/>
      </c>
      <c r="O1199" t="str">
        <f>IFERROR(IF(OR(HLOOKUP($A1199,'Z-scores'!$C$2:$UD$20,13,FALSE)&gt;2,HLOOKUP($A1199,'Z-scores'!$C$2:$UD$20,13,FALSE)&lt;-2),"",'Total-corrected counts'!O1199),"")</f>
        <v/>
      </c>
      <c r="P1199" t="str">
        <f>IFERROR(IF(OR(HLOOKUP($A1199,'Z-scores'!$C$2:$UD$20,14,FALSE)&gt;2,HLOOKUP($A1199,'Z-scores'!$C$2:$UD$20,14,FALSE)&lt;-2),"",'Total-corrected counts'!P1199),"")</f>
        <v/>
      </c>
      <c r="Q1199" t="str">
        <f>IFERROR(IF(OR(HLOOKUP($A1199,'Z-scores'!$C$2:$UD$20,15,FALSE)&gt;2,HLOOKUP($A1199,'Z-scores'!$C$2:$UD$20,15,FALSE)&lt;-2),"",'Total-corrected counts'!Q1199),"")</f>
        <v/>
      </c>
      <c r="R1199" t="str">
        <f>IFERROR(IF(OR(HLOOKUP($A1199,'Z-scores'!$C$2:$UD$20,16,FALSE)&gt;2,HLOOKUP($A1199,'Z-scores'!$C$2:$UD$20,16,FALSE)&lt;-2),"",'Total-corrected counts'!R1199),"")</f>
        <v/>
      </c>
      <c r="S1199" t="str">
        <f>IFERROR(IF(OR(HLOOKUP($A1199,'Z-scores'!$C$2:$UD$20,17,FALSE)&gt;2,HLOOKUP($A1199,'Z-scores'!$C$2:$UD$20,17,FALSE)&lt;-2),"",'Total-corrected counts'!S1199),"")</f>
        <v/>
      </c>
      <c r="T1199" t="str">
        <f>IFERROR(IF(OR(HLOOKUP($A1199,'Z-scores'!$C$2:$UD$20,18,FALSE)&gt;2,HLOOKUP($A1199,'Z-scores'!$C$2:$UD$20,18,FALSE)&lt;-2),"",'Total-corrected counts'!T1199),"")</f>
        <v/>
      </c>
      <c r="U1199" t="str">
        <f>IFERROR(IF(OR(HLOOKUP($A1199,'Z-scores'!$C$2:$UD$20,19,FALSE)&gt;2,HLOOKUP($A1199,'Z-scores'!$C$2:$UD$20,19,FALSE)&lt;-2),"",'Total-corrected counts'!U1199),"")</f>
        <v/>
      </c>
      <c r="V1199">
        <f t="shared" si="72"/>
        <v>1</v>
      </c>
      <c r="W1199" t="str">
        <f t="shared" si="73"/>
        <v/>
      </c>
      <c r="X1199" t="str">
        <f t="shared" si="74"/>
        <v/>
      </c>
      <c r="Y1199" t="str">
        <f t="shared" si="75"/>
        <v/>
      </c>
    </row>
    <row r="1200" spans="1:25" x14ac:dyDescent="0.25">
      <c r="A1200">
        <v>12997</v>
      </c>
      <c r="B1200" t="s">
        <v>1241</v>
      </c>
      <c r="C1200">
        <v>2705</v>
      </c>
      <c r="D1200">
        <v>453</v>
      </c>
      <c r="E1200" t="str">
        <f>IFERROR(IF(OR(HLOOKUP($A1200,'Z-scores'!$C$2:$UD$20,3,FALSE)&gt;2,HLOOKUP(A1200,'Z-scores'!$C$2:$UD$20,3,FALSE)&lt;-2),"",'Total-corrected counts'!E1200),"")</f>
        <v/>
      </c>
      <c r="F1200" t="str">
        <f>IFERROR(IF(OR(HLOOKUP($A1200,'Z-scores'!$C$2:$UD$20,4,FALSE)&gt;2,HLOOKUP($A1200,'Z-scores'!$C$2:$UD$20,4,FALSE)&lt;-2),"",'Total-corrected counts'!F1200),"")</f>
        <v/>
      </c>
      <c r="G1200" t="str">
        <f>IFERROR(IF(OR(HLOOKUP($A1200,'Z-scores'!$C$2:$UD$20,5,FALSE)&gt;2,HLOOKUP($A1200,'Z-scores'!$C$2:$UD$20,5,FALSE)&lt;-2),"",'Total-corrected counts'!G1200),"")</f>
        <v/>
      </c>
      <c r="H1200" t="str">
        <f>IFERROR(IF(OR(HLOOKUP($A1200,'Z-scores'!$C$2:$UD$20,6,FALSE)&gt;2,HLOOKUP($A1200,'Z-scores'!$C$2:$UD$20,6,FALSE)&lt;-2),"",'Total-corrected counts'!H1200),"")</f>
        <v/>
      </c>
      <c r="I1200" t="str">
        <f>IFERROR(IF(OR(HLOOKUP($A1200,'Z-scores'!$C$2:$UD$20,7,FALSE)&gt;2,HLOOKUP($A1200,'Z-scores'!$C$2:$UD$20,7,FALSE)&lt;-2),"",'Total-corrected counts'!I1200),"")</f>
        <v/>
      </c>
      <c r="J1200" t="str">
        <f>IFERROR(IF(OR(HLOOKUP($A1200,'Z-scores'!$C$2:$UD$20,8,FALSE)&gt;2,HLOOKUP($A1200,'Z-scores'!$C$2:$UD$20,8,FALSE)&lt;-2),"",'Total-corrected counts'!J1200),"")</f>
        <v/>
      </c>
      <c r="K1200" t="str">
        <f>IFERROR(IF(OR(HLOOKUP($A1200,'Z-scores'!$C$2:$UD$20,9,FALSE)&gt;2,HLOOKUP($A1200,'Z-scores'!$C$2:$UD$20,9,FALSE)&lt;-2),"",'Total-corrected counts'!K1200),"")</f>
        <v/>
      </c>
      <c r="L1200" t="str">
        <f>IFERROR(IF(OR(HLOOKUP($A1200,'Z-scores'!$C$2:$UD$20,10,FALSE)&gt;2,HLOOKUP($A1200,'Z-scores'!$C$2:$UD$20,10,FALSE)&lt;-2),"",'Total-corrected counts'!L1200),"")</f>
        <v/>
      </c>
      <c r="M1200" t="str">
        <f>IFERROR(IF(OR(HLOOKUP($A1200,'Z-scores'!$C$2:$UD$20,11,FALSE)&gt;2,HLOOKUP($A1200,'Z-scores'!$C$2:$UD$20,11,FALSE)&lt;-2),"",'Total-corrected counts'!M1200),"")</f>
        <v/>
      </c>
      <c r="N1200" t="str">
        <f>IFERROR(IF(OR(HLOOKUP($A1200,'Z-scores'!$C$2:$UD$20,12,FALSE)&gt;2,HLOOKUP($A1200,'Z-scores'!$C$2:$UD$20,12,FALSE)&lt;-2),"",'Total-corrected counts'!N1200),"")</f>
        <v/>
      </c>
      <c r="O1200" t="str">
        <f>IFERROR(IF(OR(HLOOKUP($A1200,'Z-scores'!$C$2:$UD$20,13,FALSE)&gt;2,HLOOKUP($A1200,'Z-scores'!$C$2:$UD$20,13,FALSE)&lt;-2),"",'Total-corrected counts'!O1200),"")</f>
        <v/>
      </c>
      <c r="P1200" t="str">
        <f>IFERROR(IF(OR(HLOOKUP($A1200,'Z-scores'!$C$2:$UD$20,14,FALSE)&gt;2,HLOOKUP($A1200,'Z-scores'!$C$2:$UD$20,14,FALSE)&lt;-2),"",'Total-corrected counts'!P1200),"")</f>
        <v/>
      </c>
      <c r="Q1200" t="str">
        <f>IFERROR(IF(OR(HLOOKUP($A1200,'Z-scores'!$C$2:$UD$20,15,FALSE)&gt;2,HLOOKUP($A1200,'Z-scores'!$C$2:$UD$20,15,FALSE)&lt;-2),"",'Total-corrected counts'!Q1200),"")</f>
        <v/>
      </c>
      <c r="R1200" t="str">
        <f>IFERROR(IF(OR(HLOOKUP($A1200,'Z-scores'!$C$2:$UD$20,16,FALSE)&gt;2,HLOOKUP($A1200,'Z-scores'!$C$2:$UD$20,16,FALSE)&lt;-2),"",'Total-corrected counts'!R1200),"")</f>
        <v/>
      </c>
      <c r="S1200" t="str">
        <f>IFERROR(IF(OR(HLOOKUP($A1200,'Z-scores'!$C$2:$UD$20,17,FALSE)&gt;2,HLOOKUP($A1200,'Z-scores'!$C$2:$UD$20,17,FALSE)&lt;-2),"",'Total-corrected counts'!S1200),"")</f>
        <v/>
      </c>
      <c r="T1200" t="str">
        <f>IFERROR(IF(OR(HLOOKUP($A1200,'Z-scores'!$C$2:$UD$20,18,FALSE)&gt;2,HLOOKUP($A1200,'Z-scores'!$C$2:$UD$20,18,FALSE)&lt;-2),"",'Total-corrected counts'!T1200),"")</f>
        <v/>
      </c>
      <c r="U1200" t="str">
        <f>IFERROR(IF(OR(HLOOKUP($A1200,'Z-scores'!$C$2:$UD$20,19,FALSE)&gt;2,HLOOKUP($A1200,'Z-scores'!$C$2:$UD$20,19,FALSE)&lt;-2),"",'Total-corrected counts'!U1200),"")</f>
        <v/>
      </c>
      <c r="V1200">
        <f t="shared" si="72"/>
        <v>1</v>
      </c>
      <c r="W1200" t="str">
        <f t="shared" si="73"/>
        <v/>
      </c>
      <c r="X1200" t="str">
        <f t="shared" si="74"/>
        <v/>
      </c>
      <c r="Y1200" t="str">
        <f t="shared" si="75"/>
        <v/>
      </c>
    </row>
    <row r="1201" spans="1:25" x14ac:dyDescent="0.25">
      <c r="A1201">
        <v>12998</v>
      </c>
      <c r="B1201" t="s">
        <v>1242</v>
      </c>
      <c r="C1201">
        <v>2706</v>
      </c>
      <c r="D1201">
        <v>453</v>
      </c>
      <c r="E1201" t="str">
        <f>IFERROR(IF(OR(HLOOKUP($A1201,'Z-scores'!$C$2:$UD$20,3,FALSE)&gt;2,HLOOKUP(A1201,'Z-scores'!$C$2:$UD$20,3,FALSE)&lt;-2),"",'Total-corrected counts'!E1201),"")</f>
        <v/>
      </c>
      <c r="F1201" t="str">
        <f>IFERROR(IF(OR(HLOOKUP($A1201,'Z-scores'!$C$2:$UD$20,4,FALSE)&gt;2,HLOOKUP($A1201,'Z-scores'!$C$2:$UD$20,4,FALSE)&lt;-2),"",'Total-corrected counts'!F1201),"")</f>
        <v/>
      </c>
      <c r="G1201" t="str">
        <f>IFERROR(IF(OR(HLOOKUP($A1201,'Z-scores'!$C$2:$UD$20,5,FALSE)&gt;2,HLOOKUP($A1201,'Z-scores'!$C$2:$UD$20,5,FALSE)&lt;-2),"",'Total-corrected counts'!G1201),"")</f>
        <v/>
      </c>
      <c r="H1201" t="str">
        <f>IFERROR(IF(OR(HLOOKUP($A1201,'Z-scores'!$C$2:$UD$20,6,FALSE)&gt;2,HLOOKUP($A1201,'Z-scores'!$C$2:$UD$20,6,FALSE)&lt;-2),"",'Total-corrected counts'!H1201),"")</f>
        <v/>
      </c>
      <c r="I1201" t="str">
        <f>IFERROR(IF(OR(HLOOKUP($A1201,'Z-scores'!$C$2:$UD$20,7,FALSE)&gt;2,HLOOKUP($A1201,'Z-scores'!$C$2:$UD$20,7,FALSE)&lt;-2),"",'Total-corrected counts'!I1201),"")</f>
        <v/>
      </c>
      <c r="J1201" t="str">
        <f>IFERROR(IF(OR(HLOOKUP($A1201,'Z-scores'!$C$2:$UD$20,8,FALSE)&gt;2,HLOOKUP($A1201,'Z-scores'!$C$2:$UD$20,8,FALSE)&lt;-2),"",'Total-corrected counts'!J1201),"")</f>
        <v/>
      </c>
      <c r="K1201" t="str">
        <f>IFERROR(IF(OR(HLOOKUP($A1201,'Z-scores'!$C$2:$UD$20,9,FALSE)&gt;2,HLOOKUP($A1201,'Z-scores'!$C$2:$UD$20,9,FALSE)&lt;-2),"",'Total-corrected counts'!K1201),"")</f>
        <v/>
      </c>
      <c r="L1201" t="str">
        <f>IFERROR(IF(OR(HLOOKUP($A1201,'Z-scores'!$C$2:$UD$20,10,FALSE)&gt;2,HLOOKUP($A1201,'Z-scores'!$C$2:$UD$20,10,FALSE)&lt;-2),"",'Total-corrected counts'!L1201),"")</f>
        <v/>
      </c>
      <c r="M1201" t="str">
        <f>IFERROR(IF(OR(HLOOKUP($A1201,'Z-scores'!$C$2:$UD$20,11,FALSE)&gt;2,HLOOKUP($A1201,'Z-scores'!$C$2:$UD$20,11,FALSE)&lt;-2),"",'Total-corrected counts'!M1201),"")</f>
        <v/>
      </c>
      <c r="N1201" t="str">
        <f>IFERROR(IF(OR(HLOOKUP($A1201,'Z-scores'!$C$2:$UD$20,12,FALSE)&gt;2,HLOOKUP($A1201,'Z-scores'!$C$2:$UD$20,12,FALSE)&lt;-2),"",'Total-corrected counts'!N1201),"")</f>
        <v/>
      </c>
      <c r="O1201" t="str">
        <f>IFERROR(IF(OR(HLOOKUP($A1201,'Z-scores'!$C$2:$UD$20,13,FALSE)&gt;2,HLOOKUP($A1201,'Z-scores'!$C$2:$UD$20,13,FALSE)&lt;-2),"",'Total-corrected counts'!O1201),"")</f>
        <v/>
      </c>
      <c r="P1201" t="str">
        <f>IFERROR(IF(OR(HLOOKUP($A1201,'Z-scores'!$C$2:$UD$20,14,FALSE)&gt;2,HLOOKUP($A1201,'Z-scores'!$C$2:$UD$20,14,FALSE)&lt;-2),"",'Total-corrected counts'!P1201),"")</f>
        <v/>
      </c>
      <c r="Q1201" t="str">
        <f>IFERROR(IF(OR(HLOOKUP($A1201,'Z-scores'!$C$2:$UD$20,15,FALSE)&gt;2,HLOOKUP($A1201,'Z-scores'!$C$2:$UD$20,15,FALSE)&lt;-2),"",'Total-corrected counts'!Q1201),"")</f>
        <v/>
      </c>
      <c r="R1201" t="str">
        <f>IFERROR(IF(OR(HLOOKUP($A1201,'Z-scores'!$C$2:$UD$20,16,FALSE)&gt;2,HLOOKUP($A1201,'Z-scores'!$C$2:$UD$20,16,FALSE)&lt;-2),"",'Total-corrected counts'!R1201),"")</f>
        <v/>
      </c>
      <c r="S1201" t="str">
        <f>IFERROR(IF(OR(HLOOKUP($A1201,'Z-scores'!$C$2:$UD$20,17,FALSE)&gt;2,HLOOKUP($A1201,'Z-scores'!$C$2:$UD$20,17,FALSE)&lt;-2),"",'Total-corrected counts'!S1201),"")</f>
        <v/>
      </c>
      <c r="T1201" t="str">
        <f>IFERROR(IF(OR(HLOOKUP($A1201,'Z-scores'!$C$2:$UD$20,18,FALSE)&gt;2,HLOOKUP($A1201,'Z-scores'!$C$2:$UD$20,18,FALSE)&lt;-2),"",'Total-corrected counts'!T1201),"")</f>
        <v/>
      </c>
      <c r="U1201" t="str">
        <f>IFERROR(IF(OR(HLOOKUP($A1201,'Z-scores'!$C$2:$UD$20,19,FALSE)&gt;2,HLOOKUP($A1201,'Z-scores'!$C$2:$UD$20,19,FALSE)&lt;-2),"",'Total-corrected counts'!U1201),"")</f>
        <v/>
      </c>
      <c r="V1201">
        <f t="shared" si="72"/>
        <v>1</v>
      </c>
      <c r="W1201" t="str">
        <f t="shared" si="73"/>
        <v/>
      </c>
      <c r="X1201" t="str">
        <f t="shared" si="74"/>
        <v/>
      </c>
      <c r="Y1201" t="str">
        <f t="shared" si="75"/>
        <v/>
      </c>
    </row>
    <row r="1202" spans="1:25" x14ac:dyDescent="0.25">
      <c r="A1202">
        <v>2375</v>
      </c>
      <c r="B1202" t="s">
        <v>1244</v>
      </c>
      <c r="C1202">
        <v>37600</v>
      </c>
      <c r="D1202">
        <v>1080</v>
      </c>
      <c r="E1202" t="str">
        <f>IFERROR(IF(OR(HLOOKUP($A1202,'Z-scores'!$C$2:$UD$20,3,FALSE)&gt;2,HLOOKUP(A1202,'Z-scores'!$C$2:$UD$20,3,FALSE)&lt;-2),"",'Total-corrected counts'!E1202),"")</f>
        <v/>
      </c>
      <c r="F1202" t="str">
        <f>IFERROR(IF(OR(HLOOKUP($A1202,'Z-scores'!$C$2:$UD$20,4,FALSE)&gt;2,HLOOKUP($A1202,'Z-scores'!$C$2:$UD$20,4,FALSE)&lt;-2),"",'Total-corrected counts'!F1202),"")</f>
        <v/>
      </c>
      <c r="G1202" t="str">
        <f>IFERROR(IF(OR(HLOOKUP($A1202,'Z-scores'!$C$2:$UD$20,5,FALSE)&gt;2,HLOOKUP($A1202,'Z-scores'!$C$2:$UD$20,5,FALSE)&lt;-2),"",'Total-corrected counts'!G1202),"")</f>
        <v/>
      </c>
      <c r="H1202" t="str">
        <f>IFERROR(IF(OR(HLOOKUP($A1202,'Z-scores'!$C$2:$UD$20,6,FALSE)&gt;2,HLOOKUP($A1202,'Z-scores'!$C$2:$UD$20,6,FALSE)&lt;-2),"",'Total-corrected counts'!H1202),"")</f>
        <v/>
      </c>
      <c r="I1202" t="str">
        <f>IFERROR(IF(OR(HLOOKUP($A1202,'Z-scores'!$C$2:$UD$20,7,FALSE)&gt;2,HLOOKUP($A1202,'Z-scores'!$C$2:$UD$20,7,FALSE)&lt;-2),"",'Total-corrected counts'!I1202),"")</f>
        <v/>
      </c>
      <c r="J1202" t="str">
        <f>IFERROR(IF(OR(HLOOKUP($A1202,'Z-scores'!$C$2:$UD$20,8,FALSE)&gt;2,HLOOKUP($A1202,'Z-scores'!$C$2:$UD$20,8,FALSE)&lt;-2),"",'Total-corrected counts'!J1202),"")</f>
        <v/>
      </c>
      <c r="K1202" t="str">
        <f>IFERROR(IF(OR(HLOOKUP($A1202,'Z-scores'!$C$2:$UD$20,9,FALSE)&gt;2,HLOOKUP($A1202,'Z-scores'!$C$2:$UD$20,9,FALSE)&lt;-2),"",'Total-corrected counts'!K1202),"")</f>
        <v/>
      </c>
      <c r="L1202" t="str">
        <f>IFERROR(IF(OR(HLOOKUP($A1202,'Z-scores'!$C$2:$UD$20,10,FALSE)&gt;2,HLOOKUP($A1202,'Z-scores'!$C$2:$UD$20,10,FALSE)&lt;-2),"",'Total-corrected counts'!L1202),"")</f>
        <v/>
      </c>
      <c r="M1202" t="str">
        <f>IFERROR(IF(OR(HLOOKUP($A1202,'Z-scores'!$C$2:$UD$20,11,FALSE)&gt;2,HLOOKUP($A1202,'Z-scores'!$C$2:$UD$20,11,FALSE)&lt;-2),"",'Total-corrected counts'!M1202),"")</f>
        <v/>
      </c>
      <c r="N1202" t="str">
        <f>IFERROR(IF(OR(HLOOKUP($A1202,'Z-scores'!$C$2:$UD$20,12,FALSE)&gt;2,HLOOKUP($A1202,'Z-scores'!$C$2:$UD$20,12,FALSE)&lt;-2),"",'Total-corrected counts'!N1202),"")</f>
        <v/>
      </c>
      <c r="O1202" t="str">
        <f>IFERROR(IF(OR(HLOOKUP($A1202,'Z-scores'!$C$2:$UD$20,13,FALSE)&gt;2,HLOOKUP($A1202,'Z-scores'!$C$2:$UD$20,13,FALSE)&lt;-2),"",'Total-corrected counts'!O1202),"")</f>
        <v/>
      </c>
      <c r="P1202" t="str">
        <f>IFERROR(IF(OR(HLOOKUP($A1202,'Z-scores'!$C$2:$UD$20,14,FALSE)&gt;2,HLOOKUP($A1202,'Z-scores'!$C$2:$UD$20,14,FALSE)&lt;-2),"",'Total-corrected counts'!P1202),"")</f>
        <v/>
      </c>
      <c r="Q1202" t="str">
        <f>IFERROR(IF(OR(HLOOKUP($A1202,'Z-scores'!$C$2:$UD$20,15,FALSE)&gt;2,HLOOKUP($A1202,'Z-scores'!$C$2:$UD$20,15,FALSE)&lt;-2),"",'Total-corrected counts'!Q1202),"")</f>
        <v/>
      </c>
      <c r="R1202" t="str">
        <f>IFERROR(IF(OR(HLOOKUP($A1202,'Z-scores'!$C$2:$UD$20,16,FALSE)&gt;2,HLOOKUP($A1202,'Z-scores'!$C$2:$UD$20,16,FALSE)&lt;-2),"",'Total-corrected counts'!R1202),"")</f>
        <v/>
      </c>
      <c r="S1202" t="str">
        <f>IFERROR(IF(OR(HLOOKUP($A1202,'Z-scores'!$C$2:$UD$20,17,FALSE)&gt;2,HLOOKUP($A1202,'Z-scores'!$C$2:$UD$20,17,FALSE)&lt;-2),"",'Total-corrected counts'!S1202),"")</f>
        <v/>
      </c>
      <c r="T1202" t="str">
        <f>IFERROR(IF(OR(HLOOKUP($A1202,'Z-scores'!$C$2:$UD$20,18,FALSE)&gt;2,HLOOKUP($A1202,'Z-scores'!$C$2:$UD$20,18,FALSE)&lt;-2),"",'Total-corrected counts'!T1202),"")</f>
        <v/>
      </c>
      <c r="U1202" t="str">
        <f>IFERROR(IF(OR(HLOOKUP($A1202,'Z-scores'!$C$2:$UD$20,19,FALSE)&gt;2,HLOOKUP($A1202,'Z-scores'!$C$2:$UD$20,19,FALSE)&lt;-2),"",'Total-corrected counts'!U1202),"")</f>
        <v/>
      </c>
      <c r="V1202">
        <f t="shared" si="72"/>
        <v>1</v>
      </c>
      <c r="W1202" t="str">
        <f t="shared" si="73"/>
        <v/>
      </c>
      <c r="X1202" t="str">
        <f t="shared" si="74"/>
        <v/>
      </c>
      <c r="Y1202" t="str">
        <f t="shared" si="75"/>
        <v/>
      </c>
    </row>
    <row r="1203" spans="1:25" x14ac:dyDescent="0.25">
      <c r="A1203">
        <v>2382</v>
      </c>
      <c r="B1203" t="s">
        <v>563</v>
      </c>
      <c r="C1203">
        <v>37700</v>
      </c>
      <c r="D1203">
        <v>2375</v>
      </c>
      <c r="E1203" t="str">
        <f>IFERROR(IF(OR(HLOOKUP($A1203,'Z-scores'!$C$2:$UD$20,3,FALSE)&gt;2,HLOOKUP(A1203,'Z-scores'!$C$2:$UD$20,3,FALSE)&lt;-2),"",'Total-corrected counts'!E1203),"")</f>
        <v/>
      </c>
      <c r="F1203">
        <f>IFERROR(IF(OR(HLOOKUP($A1203,'Z-scores'!$C$2:$UD$20,4,FALSE)&gt;2,HLOOKUP($A1203,'Z-scores'!$C$2:$UD$20,4,FALSE)&lt;-2),"",'Total-corrected counts'!F1203),"")</f>
        <v>67.166064567358006</v>
      </c>
      <c r="G1203">
        <f>IFERROR(IF(OR(HLOOKUP($A1203,'Z-scores'!$C$2:$UD$20,5,FALSE)&gt;2,HLOOKUP($A1203,'Z-scores'!$C$2:$UD$20,5,FALSE)&lt;-2),"",'Total-corrected counts'!G1203),"")</f>
        <v>51.341507145706331</v>
      </c>
      <c r="H1203">
        <f>IFERROR(IF(OR(HLOOKUP($A1203,'Z-scores'!$C$2:$UD$20,6,FALSE)&gt;2,HLOOKUP($A1203,'Z-scores'!$C$2:$UD$20,6,FALSE)&lt;-2),"",'Total-corrected counts'!H1203),"")</f>
        <v>41.83998196287731</v>
      </c>
      <c r="I1203">
        <f>IFERROR(IF(OR(HLOOKUP($A1203,'Z-scores'!$C$2:$UD$20,7,FALSE)&gt;2,HLOOKUP($A1203,'Z-scores'!$C$2:$UD$20,7,FALSE)&lt;-2),"",'Total-corrected counts'!I1203),"")</f>
        <v>57.283762109845185</v>
      </c>
      <c r="J1203">
        <f>IFERROR(IF(OR(HLOOKUP($A1203,'Z-scores'!$C$2:$UD$20,8,FALSE)&gt;2,HLOOKUP($A1203,'Z-scores'!$C$2:$UD$20,8,FALSE)&lt;-2),"",'Total-corrected counts'!J1203),"")</f>
        <v>80.440455129077492</v>
      </c>
      <c r="K1203">
        <f>IFERROR(IF(OR(HLOOKUP($A1203,'Z-scores'!$C$2:$UD$20,9,FALSE)&gt;2,HLOOKUP($A1203,'Z-scores'!$C$2:$UD$20,9,FALSE)&lt;-2),"",'Total-corrected counts'!K1203),"")</f>
        <v>85.962428228998263</v>
      </c>
      <c r="L1203">
        <f>IFERROR(IF(OR(HLOOKUP($A1203,'Z-scores'!$C$2:$UD$20,10,FALSE)&gt;2,HLOOKUP($A1203,'Z-scores'!$C$2:$UD$20,10,FALSE)&lt;-2),"",'Total-corrected counts'!L1203),"")</f>
        <v>128.7798743025875</v>
      </c>
      <c r="M1203">
        <f>IFERROR(IF(OR(HLOOKUP($A1203,'Z-scores'!$C$2:$UD$20,11,FALSE)&gt;2,HLOOKUP($A1203,'Z-scores'!$C$2:$UD$20,11,FALSE)&lt;-2),"",'Total-corrected counts'!M1203),"")</f>
        <v>181.12653238759879</v>
      </c>
      <c r="N1203">
        <f>IFERROR(IF(OR(HLOOKUP($A1203,'Z-scores'!$C$2:$UD$20,12,FALSE)&gt;2,HLOOKUP($A1203,'Z-scores'!$C$2:$UD$20,12,FALSE)&lt;-2),"",'Total-corrected counts'!N1203),"")</f>
        <v>130.55268157187407</v>
      </c>
      <c r="O1203">
        <f>IFERROR(IF(OR(HLOOKUP($A1203,'Z-scores'!$C$2:$UD$20,13,FALSE)&gt;2,HLOOKUP($A1203,'Z-scores'!$C$2:$UD$20,13,FALSE)&lt;-2),"",'Total-corrected counts'!O1203),"")</f>
        <v>83.702763651758545</v>
      </c>
      <c r="P1203">
        <f>IFERROR(IF(OR(HLOOKUP($A1203,'Z-scores'!$C$2:$UD$20,14,FALSE)&gt;2,HLOOKUP($A1203,'Z-scores'!$C$2:$UD$20,14,FALSE)&lt;-2),"",'Total-corrected counts'!P1203),"")</f>
        <v>57.311390606829754</v>
      </c>
      <c r="Q1203">
        <f>IFERROR(IF(OR(HLOOKUP($A1203,'Z-scores'!$C$2:$UD$20,15,FALSE)&gt;2,HLOOKUP($A1203,'Z-scores'!$C$2:$UD$20,15,FALSE)&lt;-2),"",'Total-corrected counts'!Q1203),"")</f>
        <v>63.6842680063343</v>
      </c>
      <c r="R1203">
        <f>IFERROR(IF(OR(HLOOKUP($A1203,'Z-scores'!$C$2:$UD$20,16,FALSE)&gt;2,HLOOKUP($A1203,'Z-scores'!$C$2:$UD$20,16,FALSE)&lt;-2),"",'Total-corrected counts'!R1203),"")</f>
        <v>48.360049766494164</v>
      </c>
      <c r="S1203">
        <f>IFERROR(IF(OR(HLOOKUP($A1203,'Z-scores'!$C$2:$UD$20,17,FALSE)&gt;2,HLOOKUP($A1203,'Z-scores'!$C$2:$UD$20,17,FALSE)&lt;-2),"",'Total-corrected counts'!S1203),"")</f>
        <v>58.638386483531633</v>
      </c>
      <c r="T1203">
        <f>IFERROR(IF(OR(HLOOKUP($A1203,'Z-scores'!$C$2:$UD$20,18,FALSE)&gt;2,HLOOKUP($A1203,'Z-scores'!$C$2:$UD$20,18,FALSE)&lt;-2),"",'Total-corrected counts'!T1203),"")</f>
        <v>86.073439483988906</v>
      </c>
      <c r="U1203">
        <f>IFERROR(IF(OR(HLOOKUP($A1203,'Z-scores'!$C$2:$UD$20,19,FALSE)&gt;2,HLOOKUP($A1203,'Z-scores'!$C$2:$UD$20,19,FALSE)&lt;-2),"",'Total-corrected counts'!U1203),"")</f>
        <v>61.264607733799679</v>
      </c>
      <c r="V1203">
        <f t="shared" si="72"/>
        <v>1</v>
      </c>
      <c r="W1203">
        <f t="shared" si="73"/>
        <v>0.50253007791420345</v>
      </c>
      <c r="X1203">
        <f t="shared" si="74"/>
        <v>86.742575729256103</v>
      </c>
      <c r="Y1203">
        <f t="shared" si="75"/>
        <v>73.698448413076392</v>
      </c>
    </row>
    <row r="1204" spans="1:25" x14ac:dyDescent="0.25">
      <c r="A1204">
        <v>2391</v>
      </c>
      <c r="B1204" t="s">
        <v>1245</v>
      </c>
      <c r="C1204">
        <v>37800</v>
      </c>
      <c r="D1204">
        <v>2382</v>
      </c>
      <c r="E1204" t="str">
        <f>IFERROR(IF(OR(HLOOKUP($A1204,'Z-scores'!$C$2:$UD$20,3,FALSE)&gt;2,HLOOKUP(A1204,'Z-scores'!$C$2:$UD$20,3,FALSE)&lt;-2),"",'Total-corrected counts'!E1204),"")</f>
        <v/>
      </c>
      <c r="F1204" t="str">
        <f>IFERROR(IF(OR(HLOOKUP($A1204,'Z-scores'!$C$2:$UD$20,4,FALSE)&gt;2,HLOOKUP($A1204,'Z-scores'!$C$2:$UD$20,4,FALSE)&lt;-2),"",'Total-corrected counts'!F1204),"")</f>
        <v/>
      </c>
      <c r="G1204" t="str">
        <f>IFERROR(IF(OR(HLOOKUP($A1204,'Z-scores'!$C$2:$UD$20,5,FALSE)&gt;2,HLOOKUP($A1204,'Z-scores'!$C$2:$UD$20,5,FALSE)&lt;-2),"",'Total-corrected counts'!G1204),"")</f>
        <v/>
      </c>
      <c r="H1204" t="str">
        <f>IFERROR(IF(OR(HLOOKUP($A1204,'Z-scores'!$C$2:$UD$20,6,FALSE)&gt;2,HLOOKUP($A1204,'Z-scores'!$C$2:$UD$20,6,FALSE)&lt;-2),"",'Total-corrected counts'!H1204),"")</f>
        <v/>
      </c>
      <c r="I1204" t="str">
        <f>IFERROR(IF(OR(HLOOKUP($A1204,'Z-scores'!$C$2:$UD$20,7,FALSE)&gt;2,HLOOKUP($A1204,'Z-scores'!$C$2:$UD$20,7,FALSE)&lt;-2),"",'Total-corrected counts'!I1204),"")</f>
        <v/>
      </c>
      <c r="J1204" t="str">
        <f>IFERROR(IF(OR(HLOOKUP($A1204,'Z-scores'!$C$2:$UD$20,8,FALSE)&gt;2,HLOOKUP($A1204,'Z-scores'!$C$2:$UD$20,8,FALSE)&lt;-2),"",'Total-corrected counts'!J1204),"")</f>
        <v/>
      </c>
      <c r="K1204" t="str">
        <f>IFERROR(IF(OR(HLOOKUP($A1204,'Z-scores'!$C$2:$UD$20,9,FALSE)&gt;2,HLOOKUP($A1204,'Z-scores'!$C$2:$UD$20,9,FALSE)&lt;-2),"",'Total-corrected counts'!K1204),"")</f>
        <v/>
      </c>
      <c r="L1204" t="str">
        <f>IFERROR(IF(OR(HLOOKUP($A1204,'Z-scores'!$C$2:$UD$20,10,FALSE)&gt;2,HLOOKUP($A1204,'Z-scores'!$C$2:$UD$20,10,FALSE)&lt;-2),"",'Total-corrected counts'!L1204),"")</f>
        <v/>
      </c>
      <c r="M1204" t="str">
        <f>IFERROR(IF(OR(HLOOKUP($A1204,'Z-scores'!$C$2:$UD$20,11,FALSE)&gt;2,HLOOKUP($A1204,'Z-scores'!$C$2:$UD$20,11,FALSE)&lt;-2),"",'Total-corrected counts'!M1204),"")</f>
        <v/>
      </c>
      <c r="N1204" t="str">
        <f>IFERROR(IF(OR(HLOOKUP($A1204,'Z-scores'!$C$2:$UD$20,12,FALSE)&gt;2,HLOOKUP($A1204,'Z-scores'!$C$2:$UD$20,12,FALSE)&lt;-2),"",'Total-corrected counts'!N1204),"")</f>
        <v/>
      </c>
      <c r="O1204" t="str">
        <f>IFERROR(IF(OR(HLOOKUP($A1204,'Z-scores'!$C$2:$UD$20,13,FALSE)&gt;2,HLOOKUP($A1204,'Z-scores'!$C$2:$UD$20,13,FALSE)&lt;-2),"",'Total-corrected counts'!O1204),"")</f>
        <v/>
      </c>
      <c r="P1204" t="str">
        <f>IFERROR(IF(OR(HLOOKUP($A1204,'Z-scores'!$C$2:$UD$20,14,FALSE)&gt;2,HLOOKUP($A1204,'Z-scores'!$C$2:$UD$20,14,FALSE)&lt;-2),"",'Total-corrected counts'!P1204),"")</f>
        <v/>
      </c>
      <c r="Q1204" t="str">
        <f>IFERROR(IF(OR(HLOOKUP($A1204,'Z-scores'!$C$2:$UD$20,15,FALSE)&gt;2,HLOOKUP($A1204,'Z-scores'!$C$2:$UD$20,15,FALSE)&lt;-2),"",'Total-corrected counts'!Q1204),"")</f>
        <v/>
      </c>
      <c r="R1204" t="str">
        <f>IFERROR(IF(OR(HLOOKUP($A1204,'Z-scores'!$C$2:$UD$20,16,FALSE)&gt;2,HLOOKUP($A1204,'Z-scores'!$C$2:$UD$20,16,FALSE)&lt;-2),"",'Total-corrected counts'!R1204),"")</f>
        <v/>
      </c>
      <c r="S1204" t="str">
        <f>IFERROR(IF(OR(HLOOKUP($A1204,'Z-scores'!$C$2:$UD$20,17,FALSE)&gt;2,HLOOKUP($A1204,'Z-scores'!$C$2:$UD$20,17,FALSE)&lt;-2),"",'Total-corrected counts'!S1204),"")</f>
        <v/>
      </c>
      <c r="T1204" t="str">
        <f>IFERROR(IF(OR(HLOOKUP($A1204,'Z-scores'!$C$2:$UD$20,18,FALSE)&gt;2,HLOOKUP($A1204,'Z-scores'!$C$2:$UD$20,18,FALSE)&lt;-2),"",'Total-corrected counts'!T1204),"")</f>
        <v/>
      </c>
      <c r="U1204" t="str">
        <f>IFERROR(IF(OR(HLOOKUP($A1204,'Z-scores'!$C$2:$UD$20,19,FALSE)&gt;2,HLOOKUP($A1204,'Z-scores'!$C$2:$UD$20,19,FALSE)&lt;-2),"",'Total-corrected counts'!U1204),"")</f>
        <v/>
      </c>
      <c r="V1204">
        <f t="shared" si="72"/>
        <v>1</v>
      </c>
      <c r="W1204" t="str">
        <f t="shared" si="73"/>
        <v/>
      </c>
      <c r="X1204" t="str">
        <f t="shared" si="74"/>
        <v/>
      </c>
      <c r="Y1204" t="str">
        <f t="shared" si="75"/>
        <v/>
      </c>
    </row>
    <row r="1205" spans="1:25" x14ac:dyDescent="0.25">
      <c r="A1205">
        <v>2399</v>
      </c>
      <c r="B1205" t="s">
        <v>1246</v>
      </c>
      <c r="C1205">
        <v>37900</v>
      </c>
      <c r="D1205">
        <v>2382</v>
      </c>
      <c r="E1205" t="str">
        <f>IFERROR(IF(OR(HLOOKUP($A1205,'Z-scores'!$C$2:$UD$20,3,FALSE)&gt;2,HLOOKUP(A1205,'Z-scores'!$C$2:$UD$20,3,FALSE)&lt;-2),"",'Total-corrected counts'!E1205),"")</f>
        <v/>
      </c>
      <c r="F1205" t="str">
        <f>IFERROR(IF(OR(HLOOKUP($A1205,'Z-scores'!$C$2:$UD$20,4,FALSE)&gt;2,HLOOKUP($A1205,'Z-scores'!$C$2:$UD$20,4,FALSE)&lt;-2),"",'Total-corrected counts'!F1205),"")</f>
        <v/>
      </c>
      <c r="G1205" t="str">
        <f>IFERROR(IF(OR(HLOOKUP($A1205,'Z-scores'!$C$2:$UD$20,5,FALSE)&gt;2,HLOOKUP($A1205,'Z-scores'!$C$2:$UD$20,5,FALSE)&lt;-2),"",'Total-corrected counts'!G1205),"")</f>
        <v/>
      </c>
      <c r="H1205" t="str">
        <f>IFERROR(IF(OR(HLOOKUP($A1205,'Z-scores'!$C$2:$UD$20,6,FALSE)&gt;2,HLOOKUP($A1205,'Z-scores'!$C$2:$UD$20,6,FALSE)&lt;-2),"",'Total-corrected counts'!H1205),"")</f>
        <v/>
      </c>
      <c r="I1205" t="str">
        <f>IFERROR(IF(OR(HLOOKUP($A1205,'Z-scores'!$C$2:$UD$20,7,FALSE)&gt;2,HLOOKUP($A1205,'Z-scores'!$C$2:$UD$20,7,FALSE)&lt;-2),"",'Total-corrected counts'!I1205),"")</f>
        <v/>
      </c>
      <c r="J1205" t="str">
        <f>IFERROR(IF(OR(HLOOKUP($A1205,'Z-scores'!$C$2:$UD$20,8,FALSE)&gt;2,HLOOKUP($A1205,'Z-scores'!$C$2:$UD$20,8,FALSE)&lt;-2),"",'Total-corrected counts'!J1205),"")</f>
        <v/>
      </c>
      <c r="K1205" t="str">
        <f>IFERROR(IF(OR(HLOOKUP($A1205,'Z-scores'!$C$2:$UD$20,9,FALSE)&gt;2,HLOOKUP($A1205,'Z-scores'!$C$2:$UD$20,9,FALSE)&lt;-2),"",'Total-corrected counts'!K1205),"")</f>
        <v/>
      </c>
      <c r="L1205" t="str">
        <f>IFERROR(IF(OR(HLOOKUP($A1205,'Z-scores'!$C$2:$UD$20,10,FALSE)&gt;2,HLOOKUP($A1205,'Z-scores'!$C$2:$UD$20,10,FALSE)&lt;-2),"",'Total-corrected counts'!L1205),"")</f>
        <v/>
      </c>
      <c r="M1205" t="str">
        <f>IFERROR(IF(OR(HLOOKUP($A1205,'Z-scores'!$C$2:$UD$20,11,FALSE)&gt;2,HLOOKUP($A1205,'Z-scores'!$C$2:$UD$20,11,FALSE)&lt;-2),"",'Total-corrected counts'!M1205),"")</f>
        <v/>
      </c>
      <c r="N1205" t="str">
        <f>IFERROR(IF(OR(HLOOKUP($A1205,'Z-scores'!$C$2:$UD$20,12,FALSE)&gt;2,HLOOKUP($A1205,'Z-scores'!$C$2:$UD$20,12,FALSE)&lt;-2),"",'Total-corrected counts'!N1205),"")</f>
        <v/>
      </c>
      <c r="O1205" t="str">
        <f>IFERROR(IF(OR(HLOOKUP($A1205,'Z-scores'!$C$2:$UD$20,13,FALSE)&gt;2,HLOOKUP($A1205,'Z-scores'!$C$2:$UD$20,13,FALSE)&lt;-2),"",'Total-corrected counts'!O1205),"")</f>
        <v/>
      </c>
      <c r="P1205" t="str">
        <f>IFERROR(IF(OR(HLOOKUP($A1205,'Z-scores'!$C$2:$UD$20,14,FALSE)&gt;2,HLOOKUP($A1205,'Z-scores'!$C$2:$UD$20,14,FALSE)&lt;-2),"",'Total-corrected counts'!P1205),"")</f>
        <v/>
      </c>
      <c r="Q1205" t="str">
        <f>IFERROR(IF(OR(HLOOKUP($A1205,'Z-scores'!$C$2:$UD$20,15,FALSE)&gt;2,HLOOKUP($A1205,'Z-scores'!$C$2:$UD$20,15,FALSE)&lt;-2),"",'Total-corrected counts'!Q1205),"")</f>
        <v/>
      </c>
      <c r="R1205" t="str">
        <f>IFERROR(IF(OR(HLOOKUP($A1205,'Z-scores'!$C$2:$UD$20,16,FALSE)&gt;2,HLOOKUP($A1205,'Z-scores'!$C$2:$UD$20,16,FALSE)&lt;-2),"",'Total-corrected counts'!R1205),"")</f>
        <v/>
      </c>
      <c r="S1205" t="str">
        <f>IFERROR(IF(OR(HLOOKUP($A1205,'Z-scores'!$C$2:$UD$20,17,FALSE)&gt;2,HLOOKUP($A1205,'Z-scores'!$C$2:$UD$20,17,FALSE)&lt;-2),"",'Total-corrected counts'!S1205),"")</f>
        <v/>
      </c>
      <c r="T1205" t="str">
        <f>IFERROR(IF(OR(HLOOKUP($A1205,'Z-scores'!$C$2:$UD$20,18,FALSE)&gt;2,HLOOKUP($A1205,'Z-scores'!$C$2:$UD$20,18,FALSE)&lt;-2),"",'Total-corrected counts'!T1205),"")</f>
        <v/>
      </c>
      <c r="U1205" t="str">
        <f>IFERROR(IF(OR(HLOOKUP($A1205,'Z-scores'!$C$2:$UD$20,19,FALSE)&gt;2,HLOOKUP($A1205,'Z-scores'!$C$2:$UD$20,19,FALSE)&lt;-2),"",'Total-corrected counts'!U1205),"")</f>
        <v/>
      </c>
      <c r="V1205">
        <f t="shared" si="72"/>
        <v>1</v>
      </c>
      <c r="W1205" t="str">
        <f t="shared" si="73"/>
        <v/>
      </c>
      <c r="X1205" t="str">
        <f t="shared" si="74"/>
        <v/>
      </c>
      <c r="Y1205" t="str">
        <f t="shared" si="75"/>
        <v/>
      </c>
    </row>
    <row r="1206" spans="1:25" x14ac:dyDescent="0.25">
      <c r="A1206">
        <v>2407</v>
      </c>
      <c r="B1206" t="s">
        <v>1247</v>
      </c>
      <c r="C1206">
        <v>38000</v>
      </c>
      <c r="D1206">
        <v>2382</v>
      </c>
      <c r="E1206" t="str">
        <f>IFERROR(IF(OR(HLOOKUP($A1206,'Z-scores'!$C$2:$UD$20,3,FALSE)&gt;2,HLOOKUP(A1206,'Z-scores'!$C$2:$UD$20,3,FALSE)&lt;-2),"",'Total-corrected counts'!E1206),"")</f>
        <v/>
      </c>
      <c r="F1206" t="str">
        <f>IFERROR(IF(OR(HLOOKUP($A1206,'Z-scores'!$C$2:$UD$20,4,FALSE)&gt;2,HLOOKUP($A1206,'Z-scores'!$C$2:$UD$20,4,FALSE)&lt;-2),"",'Total-corrected counts'!F1206),"")</f>
        <v/>
      </c>
      <c r="G1206" t="str">
        <f>IFERROR(IF(OR(HLOOKUP($A1206,'Z-scores'!$C$2:$UD$20,5,FALSE)&gt;2,HLOOKUP($A1206,'Z-scores'!$C$2:$UD$20,5,FALSE)&lt;-2),"",'Total-corrected counts'!G1206),"")</f>
        <v/>
      </c>
      <c r="H1206" t="str">
        <f>IFERROR(IF(OR(HLOOKUP($A1206,'Z-scores'!$C$2:$UD$20,6,FALSE)&gt;2,HLOOKUP($A1206,'Z-scores'!$C$2:$UD$20,6,FALSE)&lt;-2),"",'Total-corrected counts'!H1206),"")</f>
        <v/>
      </c>
      <c r="I1206" t="str">
        <f>IFERROR(IF(OR(HLOOKUP($A1206,'Z-scores'!$C$2:$UD$20,7,FALSE)&gt;2,HLOOKUP($A1206,'Z-scores'!$C$2:$UD$20,7,FALSE)&lt;-2),"",'Total-corrected counts'!I1206),"")</f>
        <v/>
      </c>
      <c r="J1206" t="str">
        <f>IFERROR(IF(OR(HLOOKUP($A1206,'Z-scores'!$C$2:$UD$20,8,FALSE)&gt;2,HLOOKUP($A1206,'Z-scores'!$C$2:$UD$20,8,FALSE)&lt;-2),"",'Total-corrected counts'!J1206),"")</f>
        <v/>
      </c>
      <c r="K1206" t="str">
        <f>IFERROR(IF(OR(HLOOKUP($A1206,'Z-scores'!$C$2:$UD$20,9,FALSE)&gt;2,HLOOKUP($A1206,'Z-scores'!$C$2:$UD$20,9,FALSE)&lt;-2),"",'Total-corrected counts'!K1206),"")</f>
        <v/>
      </c>
      <c r="L1206" t="str">
        <f>IFERROR(IF(OR(HLOOKUP($A1206,'Z-scores'!$C$2:$UD$20,10,FALSE)&gt;2,HLOOKUP($A1206,'Z-scores'!$C$2:$UD$20,10,FALSE)&lt;-2),"",'Total-corrected counts'!L1206),"")</f>
        <v/>
      </c>
      <c r="M1206" t="str">
        <f>IFERROR(IF(OR(HLOOKUP($A1206,'Z-scores'!$C$2:$UD$20,11,FALSE)&gt;2,HLOOKUP($A1206,'Z-scores'!$C$2:$UD$20,11,FALSE)&lt;-2),"",'Total-corrected counts'!M1206),"")</f>
        <v/>
      </c>
      <c r="N1206" t="str">
        <f>IFERROR(IF(OR(HLOOKUP($A1206,'Z-scores'!$C$2:$UD$20,12,FALSE)&gt;2,HLOOKUP($A1206,'Z-scores'!$C$2:$UD$20,12,FALSE)&lt;-2),"",'Total-corrected counts'!N1206),"")</f>
        <v/>
      </c>
      <c r="O1206" t="str">
        <f>IFERROR(IF(OR(HLOOKUP($A1206,'Z-scores'!$C$2:$UD$20,13,FALSE)&gt;2,HLOOKUP($A1206,'Z-scores'!$C$2:$UD$20,13,FALSE)&lt;-2),"",'Total-corrected counts'!O1206),"")</f>
        <v/>
      </c>
      <c r="P1206" t="str">
        <f>IFERROR(IF(OR(HLOOKUP($A1206,'Z-scores'!$C$2:$UD$20,14,FALSE)&gt;2,HLOOKUP($A1206,'Z-scores'!$C$2:$UD$20,14,FALSE)&lt;-2),"",'Total-corrected counts'!P1206),"")</f>
        <v/>
      </c>
      <c r="Q1206" t="str">
        <f>IFERROR(IF(OR(HLOOKUP($A1206,'Z-scores'!$C$2:$UD$20,15,FALSE)&gt;2,HLOOKUP($A1206,'Z-scores'!$C$2:$UD$20,15,FALSE)&lt;-2),"",'Total-corrected counts'!Q1206),"")</f>
        <v/>
      </c>
      <c r="R1206" t="str">
        <f>IFERROR(IF(OR(HLOOKUP($A1206,'Z-scores'!$C$2:$UD$20,16,FALSE)&gt;2,HLOOKUP($A1206,'Z-scores'!$C$2:$UD$20,16,FALSE)&lt;-2),"",'Total-corrected counts'!R1206),"")</f>
        <v/>
      </c>
      <c r="S1206" t="str">
        <f>IFERROR(IF(OR(HLOOKUP($A1206,'Z-scores'!$C$2:$UD$20,17,FALSE)&gt;2,HLOOKUP($A1206,'Z-scores'!$C$2:$UD$20,17,FALSE)&lt;-2),"",'Total-corrected counts'!S1206),"")</f>
        <v/>
      </c>
      <c r="T1206" t="str">
        <f>IFERROR(IF(OR(HLOOKUP($A1206,'Z-scores'!$C$2:$UD$20,18,FALSE)&gt;2,HLOOKUP($A1206,'Z-scores'!$C$2:$UD$20,18,FALSE)&lt;-2),"",'Total-corrected counts'!T1206),"")</f>
        <v/>
      </c>
      <c r="U1206" t="str">
        <f>IFERROR(IF(OR(HLOOKUP($A1206,'Z-scores'!$C$2:$UD$20,19,FALSE)&gt;2,HLOOKUP($A1206,'Z-scores'!$C$2:$UD$20,19,FALSE)&lt;-2),"",'Total-corrected counts'!U1206),"")</f>
        <v/>
      </c>
      <c r="V1206">
        <f t="shared" si="72"/>
        <v>1</v>
      </c>
      <c r="W1206" t="str">
        <f t="shared" si="73"/>
        <v/>
      </c>
      <c r="X1206" t="str">
        <f t="shared" si="74"/>
        <v/>
      </c>
      <c r="Y1206" t="str">
        <f t="shared" si="75"/>
        <v/>
      </c>
    </row>
    <row r="1207" spans="1:25" x14ac:dyDescent="0.25">
      <c r="A1207">
        <v>2415</v>
      </c>
      <c r="B1207" t="s">
        <v>1248</v>
      </c>
      <c r="C1207">
        <v>38100</v>
      </c>
      <c r="D1207">
        <v>2382</v>
      </c>
      <c r="E1207" t="str">
        <f>IFERROR(IF(OR(HLOOKUP($A1207,'Z-scores'!$C$2:$UD$20,3,FALSE)&gt;2,HLOOKUP(A1207,'Z-scores'!$C$2:$UD$20,3,FALSE)&lt;-2),"",'Total-corrected counts'!E1207),"")</f>
        <v/>
      </c>
      <c r="F1207" t="str">
        <f>IFERROR(IF(OR(HLOOKUP($A1207,'Z-scores'!$C$2:$UD$20,4,FALSE)&gt;2,HLOOKUP($A1207,'Z-scores'!$C$2:$UD$20,4,FALSE)&lt;-2),"",'Total-corrected counts'!F1207),"")</f>
        <v/>
      </c>
      <c r="G1207" t="str">
        <f>IFERROR(IF(OR(HLOOKUP($A1207,'Z-scores'!$C$2:$UD$20,5,FALSE)&gt;2,HLOOKUP($A1207,'Z-scores'!$C$2:$UD$20,5,FALSE)&lt;-2),"",'Total-corrected counts'!G1207),"")</f>
        <v/>
      </c>
      <c r="H1207" t="str">
        <f>IFERROR(IF(OR(HLOOKUP($A1207,'Z-scores'!$C$2:$UD$20,6,FALSE)&gt;2,HLOOKUP($A1207,'Z-scores'!$C$2:$UD$20,6,FALSE)&lt;-2),"",'Total-corrected counts'!H1207),"")</f>
        <v/>
      </c>
      <c r="I1207" t="str">
        <f>IFERROR(IF(OR(HLOOKUP($A1207,'Z-scores'!$C$2:$UD$20,7,FALSE)&gt;2,HLOOKUP($A1207,'Z-scores'!$C$2:$UD$20,7,FALSE)&lt;-2),"",'Total-corrected counts'!I1207),"")</f>
        <v/>
      </c>
      <c r="J1207" t="str">
        <f>IFERROR(IF(OR(HLOOKUP($A1207,'Z-scores'!$C$2:$UD$20,8,FALSE)&gt;2,HLOOKUP($A1207,'Z-scores'!$C$2:$UD$20,8,FALSE)&lt;-2),"",'Total-corrected counts'!J1207),"")</f>
        <v/>
      </c>
      <c r="K1207" t="str">
        <f>IFERROR(IF(OR(HLOOKUP($A1207,'Z-scores'!$C$2:$UD$20,9,FALSE)&gt;2,HLOOKUP($A1207,'Z-scores'!$C$2:$UD$20,9,FALSE)&lt;-2),"",'Total-corrected counts'!K1207),"")</f>
        <v/>
      </c>
      <c r="L1207" t="str">
        <f>IFERROR(IF(OR(HLOOKUP($A1207,'Z-scores'!$C$2:$UD$20,10,FALSE)&gt;2,HLOOKUP($A1207,'Z-scores'!$C$2:$UD$20,10,FALSE)&lt;-2),"",'Total-corrected counts'!L1207),"")</f>
        <v/>
      </c>
      <c r="M1207" t="str">
        <f>IFERROR(IF(OR(HLOOKUP($A1207,'Z-scores'!$C$2:$UD$20,11,FALSE)&gt;2,HLOOKUP($A1207,'Z-scores'!$C$2:$UD$20,11,FALSE)&lt;-2),"",'Total-corrected counts'!M1207),"")</f>
        <v/>
      </c>
      <c r="N1207" t="str">
        <f>IFERROR(IF(OR(HLOOKUP($A1207,'Z-scores'!$C$2:$UD$20,12,FALSE)&gt;2,HLOOKUP($A1207,'Z-scores'!$C$2:$UD$20,12,FALSE)&lt;-2),"",'Total-corrected counts'!N1207),"")</f>
        <v/>
      </c>
      <c r="O1207" t="str">
        <f>IFERROR(IF(OR(HLOOKUP($A1207,'Z-scores'!$C$2:$UD$20,13,FALSE)&gt;2,HLOOKUP($A1207,'Z-scores'!$C$2:$UD$20,13,FALSE)&lt;-2),"",'Total-corrected counts'!O1207),"")</f>
        <v/>
      </c>
      <c r="P1207" t="str">
        <f>IFERROR(IF(OR(HLOOKUP($A1207,'Z-scores'!$C$2:$UD$20,14,FALSE)&gt;2,HLOOKUP($A1207,'Z-scores'!$C$2:$UD$20,14,FALSE)&lt;-2),"",'Total-corrected counts'!P1207),"")</f>
        <v/>
      </c>
      <c r="Q1207" t="str">
        <f>IFERROR(IF(OR(HLOOKUP($A1207,'Z-scores'!$C$2:$UD$20,15,FALSE)&gt;2,HLOOKUP($A1207,'Z-scores'!$C$2:$UD$20,15,FALSE)&lt;-2),"",'Total-corrected counts'!Q1207),"")</f>
        <v/>
      </c>
      <c r="R1207" t="str">
        <f>IFERROR(IF(OR(HLOOKUP($A1207,'Z-scores'!$C$2:$UD$20,16,FALSE)&gt;2,HLOOKUP($A1207,'Z-scores'!$C$2:$UD$20,16,FALSE)&lt;-2),"",'Total-corrected counts'!R1207),"")</f>
        <v/>
      </c>
      <c r="S1207" t="str">
        <f>IFERROR(IF(OR(HLOOKUP($A1207,'Z-scores'!$C$2:$UD$20,17,FALSE)&gt;2,HLOOKUP($A1207,'Z-scores'!$C$2:$UD$20,17,FALSE)&lt;-2),"",'Total-corrected counts'!S1207),"")</f>
        <v/>
      </c>
      <c r="T1207" t="str">
        <f>IFERROR(IF(OR(HLOOKUP($A1207,'Z-scores'!$C$2:$UD$20,18,FALSE)&gt;2,HLOOKUP($A1207,'Z-scores'!$C$2:$UD$20,18,FALSE)&lt;-2),"",'Total-corrected counts'!T1207),"")</f>
        <v/>
      </c>
      <c r="U1207" t="str">
        <f>IFERROR(IF(OR(HLOOKUP($A1207,'Z-scores'!$C$2:$UD$20,19,FALSE)&gt;2,HLOOKUP($A1207,'Z-scores'!$C$2:$UD$20,19,FALSE)&lt;-2),"",'Total-corrected counts'!U1207),"")</f>
        <v/>
      </c>
      <c r="V1207">
        <f t="shared" si="72"/>
        <v>1</v>
      </c>
      <c r="W1207" t="str">
        <f t="shared" si="73"/>
        <v/>
      </c>
      <c r="X1207" t="str">
        <f t="shared" si="74"/>
        <v/>
      </c>
      <c r="Y1207" t="str">
        <f t="shared" si="75"/>
        <v/>
      </c>
    </row>
    <row r="1208" spans="1:25" x14ac:dyDescent="0.25">
      <c r="A1208">
        <v>2423</v>
      </c>
      <c r="B1208" t="s">
        <v>564</v>
      </c>
      <c r="C1208">
        <v>38200</v>
      </c>
      <c r="D1208">
        <v>2375</v>
      </c>
      <c r="E1208" t="str">
        <f>IFERROR(IF(OR(HLOOKUP($A1208,'Z-scores'!$C$2:$UD$20,3,FALSE)&gt;2,HLOOKUP(A1208,'Z-scores'!$C$2:$UD$20,3,FALSE)&lt;-2),"",'Total-corrected counts'!E1208),"")</f>
        <v/>
      </c>
      <c r="F1208">
        <f>IFERROR(IF(OR(HLOOKUP($A1208,'Z-scores'!$C$2:$UD$20,4,FALSE)&gt;2,HLOOKUP($A1208,'Z-scores'!$C$2:$UD$20,4,FALSE)&lt;-2),"",'Total-corrected counts'!F1208),"")</f>
        <v>8.7689940183812549</v>
      </c>
      <c r="G1208">
        <f>IFERROR(IF(OR(HLOOKUP($A1208,'Z-scores'!$C$2:$UD$20,5,FALSE)&gt;2,HLOOKUP($A1208,'Z-scores'!$C$2:$UD$20,5,FALSE)&lt;-2),"",'Total-corrected counts'!G1208),"")</f>
        <v>2.2563267805843079</v>
      </c>
      <c r="H1208">
        <f>IFERROR(IF(OR(HLOOKUP($A1208,'Z-scores'!$C$2:$UD$20,6,FALSE)&gt;2,HLOOKUP($A1208,'Z-scores'!$C$2:$UD$20,6,FALSE)&lt;-2),"",'Total-corrected counts'!H1208),"")</f>
        <v>0.54446422974715225</v>
      </c>
      <c r="I1208">
        <f>IFERROR(IF(OR(HLOOKUP($A1208,'Z-scores'!$C$2:$UD$20,7,FALSE)&gt;2,HLOOKUP($A1208,'Z-scores'!$C$2:$UD$20,7,FALSE)&lt;-2),"",'Total-corrected counts'!I1208),"")</f>
        <v>1.2744775103974584</v>
      </c>
      <c r="J1208">
        <f>IFERROR(IF(OR(HLOOKUP($A1208,'Z-scores'!$C$2:$UD$20,8,FALSE)&gt;2,HLOOKUP($A1208,'Z-scores'!$C$2:$UD$20,8,FALSE)&lt;-2),"",'Total-corrected counts'!J1208),"")</f>
        <v>0.48814546143059168</v>
      </c>
      <c r="K1208">
        <f>IFERROR(IF(OR(HLOOKUP($A1208,'Z-scores'!$C$2:$UD$20,9,FALSE)&gt;2,HLOOKUP($A1208,'Z-scores'!$C$2:$UD$20,9,FALSE)&lt;-2),"",'Total-corrected counts'!K1208),"")</f>
        <v>1.3066503149562405</v>
      </c>
      <c r="L1208">
        <f>IFERROR(IF(OR(HLOOKUP($A1208,'Z-scores'!$C$2:$UD$20,10,FALSE)&gt;2,HLOOKUP($A1208,'Z-scores'!$C$2:$UD$20,10,FALSE)&lt;-2),"",'Total-corrected counts'!L1208),"")</f>
        <v>26.736718073368763</v>
      </c>
      <c r="M1208">
        <f>IFERROR(IF(OR(HLOOKUP($A1208,'Z-scores'!$C$2:$UD$20,11,FALSE)&gt;2,HLOOKUP($A1208,'Z-scores'!$C$2:$UD$20,11,FALSE)&lt;-2),"",'Total-corrected counts'!M1208),"")</f>
        <v>11.850863426632005</v>
      </c>
      <c r="N1208">
        <f>IFERROR(IF(OR(HLOOKUP($A1208,'Z-scores'!$C$2:$UD$20,12,FALSE)&gt;2,HLOOKUP($A1208,'Z-scores'!$C$2:$UD$20,12,FALSE)&lt;-2),"",'Total-corrected counts'!N1208),"")</f>
        <v>2.8042342103743834</v>
      </c>
      <c r="O1208">
        <f>IFERROR(IF(OR(HLOOKUP($A1208,'Z-scores'!$C$2:$UD$20,13,FALSE)&gt;2,HLOOKUP($A1208,'Z-scores'!$C$2:$UD$20,13,FALSE)&lt;-2),"",'Total-corrected counts'!O1208),"")</f>
        <v>4.2537911408741875</v>
      </c>
      <c r="P1208">
        <f>IFERROR(IF(OR(HLOOKUP($A1208,'Z-scores'!$C$2:$UD$20,14,FALSE)&gt;2,HLOOKUP($A1208,'Z-scores'!$C$2:$UD$20,14,FALSE)&lt;-2),"",'Total-corrected counts'!P1208),"")</f>
        <v>3.4703094088550159</v>
      </c>
      <c r="Q1208">
        <f>IFERROR(IF(OR(HLOOKUP($A1208,'Z-scores'!$C$2:$UD$20,15,FALSE)&gt;2,HLOOKUP($A1208,'Z-scores'!$C$2:$UD$20,15,FALSE)&lt;-2),"",'Total-corrected counts'!Q1208),"")</f>
        <v>1.9209616899782358</v>
      </c>
      <c r="R1208">
        <f>IFERROR(IF(OR(HLOOKUP($A1208,'Z-scores'!$C$2:$UD$20,16,FALSE)&gt;2,HLOOKUP($A1208,'Z-scores'!$C$2:$UD$20,16,FALSE)&lt;-2),"",'Total-corrected counts'!R1208),"")</f>
        <v>1.1259569131149938</v>
      </c>
      <c r="S1208">
        <f>IFERROR(IF(OR(HLOOKUP($A1208,'Z-scores'!$C$2:$UD$20,17,FALSE)&gt;2,HLOOKUP($A1208,'Z-scores'!$C$2:$UD$20,17,FALSE)&lt;-2),"",'Total-corrected counts'!S1208),"")</f>
        <v>2.3939574559560683</v>
      </c>
      <c r="T1208">
        <f>IFERROR(IF(OR(HLOOKUP($A1208,'Z-scores'!$C$2:$UD$20,18,FALSE)&gt;2,HLOOKUP($A1208,'Z-scores'!$C$2:$UD$20,18,FALSE)&lt;-2),"",'Total-corrected counts'!T1208),"")</f>
        <v>5.1975677101320787</v>
      </c>
      <c r="U1208">
        <f>IFERROR(IF(OR(HLOOKUP($A1208,'Z-scores'!$C$2:$UD$20,19,FALSE)&gt;2,HLOOKUP($A1208,'Z-scores'!$C$2:$UD$20,19,FALSE)&lt;-2),"",'Total-corrected counts'!U1208),"")</f>
        <v>1.1673168636061846</v>
      </c>
      <c r="V1208">
        <f t="shared" si="72"/>
        <v>1</v>
      </c>
      <c r="W1208">
        <f t="shared" si="73"/>
        <v>0.25842103114893678</v>
      </c>
      <c r="X1208">
        <f t="shared" si="74"/>
        <v>6.6533299769372212</v>
      </c>
      <c r="Y1208">
        <f t="shared" si="75"/>
        <v>2.7917619241113933</v>
      </c>
    </row>
    <row r="1209" spans="1:25" x14ac:dyDescent="0.25">
      <c r="A1209">
        <v>2431</v>
      </c>
      <c r="B1209" t="s">
        <v>1249</v>
      </c>
      <c r="C1209">
        <v>38300</v>
      </c>
      <c r="D1209">
        <v>2423</v>
      </c>
      <c r="E1209" t="str">
        <f>IFERROR(IF(OR(HLOOKUP($A1209,'Z-scores'!$C$2:$UD$20,3,FALSE)&gt;2,HLOOKUP(A1209,'Z-scores'!$C$2:$UD$20,3,FALSE)&lt;-2),"",'Total-corrected counts'!E1209),"")</f>
        <v/>
      </c>
      <c r="F1209" t="str">
        <f>IFERROR(IF(OR(HLOOKUP($A1209,'Z-scores'!$C$2:$UD$20,4,FALSE)&gt;2,HLOOKUP($A1209,'Z-scores'!$C$2:$UD$20,4,FALSE)&lt;-2),"",'Total-corrected counts'!F1209),"")</f>
        <v/>
      </c>
      <c r="G1209" t="str">
        <f>IFERROR(IF(OR(HLOOKUP($A1209,'Z-scores'!$C$2:$UD$20,5,FALSE)&gt;2,HLOOKUP($A1209,'Z-scores'!$C$2:$UD$20,5,FALSE)&lt;-2),"",'Total-corrected counts'!G1209),"")</f>
        <v/>
      </c>
      <c r="H1209" t="str">
        <f>IFERROR(IF(OR(HLOOKUP($A1209,'Z-scores'!$C$2:$UD$20,6,FALSE)&gt;2,HLOOKUP($A1209,'Z-scores'!$C$2:$UD$20,6,FALSE)&lt;-2),"",'Total-corrected counts'!H1209),"")</f>
        <v/>
      </c>
      <c r="I1209" t="str">
        <f>IFERROR(IF(OR(HLOOKUP($A1209,'Z-scores'!$C$2:$UD$20,7,FALSE)&gt;2,HLOOKUP($A1209,'Z-scores'!$C$2:$UD$20,7,FALSE)&lt;-2),"",'Total-corrected counts'!I1209),"")</f>
        <v/>
      </c>
      <c r="J1209" t="str">
        <f>IFERROR(IF(OR(HLOOKUP($A1209,'Z-scores'!$C$2:$UD$20,8,FALSE)&gt;2,HLOOKUP($A1209,'Z-scores'!$C$2:$UD$20,8,FALSE)&lt;-2),"",'Total-corrected counts'!J1209),"")</f>
        <v/>
      </c>
      <c r="K1209" t="str">
        <f>IFERROR(IF(OR(HLOOKUP($A1209,'Z-scores'!$C$2:$UD$20,9,FALSE)&gt;2,HLOOKUP($A1209,'Z-scores'!$C$2:$UD$20,9,FALSE)&lt;-2),"",'Total-corrected counts'!K1209),"")</f>
        <v/>
      </c>
      <c r="L1209" t="str">
        <f>IFERROR(IF(OR(HLOOKUP($A1209,'Z-scores'!$C$2:$UD$20,10,FALSE)&gt;2,HLOOKUP($A1209,'Z-scores'!$C$2:$UD$20,10,FALSE)&lt;-2),"",'Total-corrected counts'!L1209),"")</f>
        <v/>
      </c>
      <c r="M1209" t="str">
        <f>IFERROR(IF(OR(HLOOKUP($A1209,'Z-scores'!$C$2:$UD$20,11,FALSE)&gt;2,HLOOKUP($A1209,'Z-scores'!$C$2:$UD$20,11,FALSE)&lt;-2),"",'Total-corrected counts'!M1209),"")</f>
        <v/>
      </c>
      <c r="N1209" t="str">
        <f>IFERROR(IF(OR(HLOOKUP($A1209,'Z-scores'!$C$2:$UD$20,12,FALSE)&gt;2,HLOOKUP($A1209,'Z-scores'!$C$2:$UD$20,12,FALSE)&lt;-2),"",'Total-corrected counts'!N1209),"")</f>
        <v/>
      </c>
      <c r="O1209" t="str">
        <f>IFERROR(IF(OR(HLOOKUP($A1209,'Z-scores'!$C$2:$UD$20,13,FALSE)&gt;2,HLOOKUP($A1209,'Z-scores'!$C$2:$UD$20,13,FALSE)&lt;-2),"",'Total-corrected counts'!O1209),"")</f>
        <v/>
      </c>
      <c r="P1209" t="str">
        <f>IFERROR(IF(OR(HLOOKUP($A1209,'Z-scores'!$C$2:$UD$20,14,FALSE)&gt;2,HLOOKUP($A1209,'Z-scores'!$C$2:$UD$20,14,FALSE)&lt;-2),"",'Total-corrected counts'!P1209),"")</f>
        <v/>
      </c>
      <c r="Q1209" t="str">
        <f>IFERROR(IF(OR(HLOOKUP($A1209,'Z-scores'!$C$2:$UD$20,15,FALSE)&gt;2,HLOOKUP($A1209,'Z-scores'!$C$2:$UD$20,15,FALSE)&lt;-2),"",'Total-corrected counts'!Q1209),"")</f>
        <v/>
      </c>
      <c r="R1209" t="str">
        <f>IFERROR(IF(OR(HLOOKUP($A1209,'Z-scores'!$C$2:$UD$20,16,FALSE)&gt;2,HLOOKUP($A1209,'Z-scores'!$C$2:$UD$20,16,FALSE)&lt;-2),"",'Total-corrected counts'!R1209),"")</f>
        <v/>
      </c>
      <c r="S1209" t="str">
        <f>IFERROR(IF(OR(HLOOKUP($A1209,'Z-scores'!$C$2:$UD$20,17,FALSE)&gt;2,HLOOKUP($A1209,'Z-scores'!$C$2:$UD$20,17,FALSE)&lt;-2),"",'Total-corrected counts'!S1209),"")</f>
        <v/>
      </c>
      <c r="T1209" t="str">
        <f>IFERROR(IF(OR(HLOOKUP($A1209,'Z-scores'!$C$2:$UD$20,18,FALSE)&gt;2,HLOOKUP($A1209,'Z-scores'!$C$2:$UD$20,18,FALSE)&lt;-2),"",'Total-corrected counts'!T1209),"")</f>
        <v/>
      </c>
      <c r="U1209" t="str">
        <f>IFERROR(IF(OR(HLOOKUP($A1209,'Z-scores'!$C$2:$UD$20,19,FALSE)&gt;2,HLOOKUP($A1209,'Z-scores'!$C$2:$UD$20,19,FALSE)&lt;-2),"",'Total-corrected counts'!U1209),"")</f>
        <v/>
      </c>
      <c r="V1209">
        <f t="shared" si="72"/>
        <v>1</v>
      </c>
      <c r="W1209" t="str">
        <f t="shared" si="73"/>
        <v/>
      </c>
      <c r="X1209" t="str">
        <f t="shared" si="74"/>
        <v/>
      </c>
      <c r="Y1209" t="str">
        <f t="shared" si="75"/>
        <v/>
      </c>
    </row>
    <row r="1210" spans="1:25" x14ac:dyDescent="0.25">
      <c r="A1210">
        <v>2438</v>
      </c>
      <c r="B1210" t="s">
        <v>1250</v>
      </c>
      <c r="C1210">
        <v>38400</v>
      </c>
      <c r="D1210">
        <v>2423</v>
      </c>
      <c r="E1210" t="str">
        <f>IFERROR(IF(OR(HLOOKUP($A1210,'Z-scores'!$C$2:$UD$20,3,FALSE)&gt;2,HLOOKUP(A1210,'Z-scores'!$C$2:$UD$20,3,FALSE)&lt;-2),"",'Total-corrected counts'!E1210),"")</f>
        <v/>
      </c>
      <c r="F1210" t="str">
        <f>IFERROR(IF(OR(HLOOKUP($A1210,'Z-scores'!$C$2:$UD$20,4,FALSE)&gt;2,HLOOKUP($A1210,'Z-scores'!$C$2:$UD$20,4,FALSE)&lt;-2),"",'Total-corrected counts'!F1210),"")</f>
        <v/>
      </c>
      <c r="G1210" t="str">
        <f>IFERROR(IF(OR(HLOOKUP($A1210,'Z-scores'!$C$2:$UD$20,5,FALSE)&gt;2,HLOOKUP($A1210,'Z-scores'!$C$2:$UD$20,5,FALSE)&lt;-2),"",'Total-corrected counts'!G1210),"")</f>
        <v/>
      </c>
      <c r="H1210" t="str">
        <f>IFERROR(IF(OR(HLOOKUP($A1210,'Z-scores'!$C$2:$UD$20,6,FALSE)&gt;2,HLOOKUP($A1210,'Z-scores'!$C$2:$UD$20,6,FALSE)&lt;-2),"",'Total-corrected counts'!H1210),"")</f>
        <v/>
      </c>
      <c r="I1210" t="str">
        <f>IFERROR(IF(OR(HLOOKUP($A1210,'Z-scores'!$C$2:$UD$20,7,FALSE)&gt;2,HLOOKUP($A1210,'Z-scores'!$C$2:$UD$20,7,FALSE)&lt;-2),"",'Total-corrected counts'!I1210),"")</f>
        <v/>
      </c>
      <c r="J1210" t="str">
        <f>IFERROR(IF(OR(HLOOKUP($A1210,'Z-scores'!$C$2:$UD$20,8,FALSE)&gt;2,HLOOKUP($A1210,'Z-scores'!$C$2:$UD$20,8,FALSE)&lt;-2),"",'Total-corrected counts'!J1210),"")</f>
        <v/>
      </c>
      <c r="K1210" t="str">
        <f>IFERROR(IF(OR(HLOOKUP($A1210,'Z-scores'!$C$2:$UD$20,9,FALSE)&gt;2,HLOOKUP($A1210,'Z-scores'!$C$2:$UD$20,9,FALSE)&lt;-2),"",'Total-corrected counts'!K1210),"")</f>
        <v/>
      </c>
      <c r="L1210" t="str">
        <f>IFERROR(IF(OR(HLOOKUP($A1210,'Z-scores'!$C$2:$UD$20,10,FALSE)&gt;2,HLOOKUP($A1210,'Z-scores'!$C$2:$UD$20,10,FALSE)&lt;-2),"",'Total-corrected counts'!L1210),"")</f>
        <v/>
      </c>
      <c r="M1210" t="str">
        <f>IFERROR(IF(OR(HLOOKUP($A1210,'Z-scores'!$C$2:$UD$20,11,FALSE)&gt;2,HLOOKUP($A1210,'Z-scores'!$C$2:$UD$20,11,FALSE)&lt;-2),"",'Total-corrected counts'!M1210),"")</f>
        <v/>
      </c>
      <c r="N1210" t="str">
        <f>IFERROR(IF(OR(HLOOKUP($A1210,'Z-scores'!$C$2:$UD$20,12,FALSE)&gt;2,HLOOKUP($A1210,'Z-scores'!$C$2:$UD$20,12,FALSE)&lt;-2),"",'Total-corrected counts'!N1210),"")</f>
        <v/>
      </c>
      <c r="O1210" t="str">
        <f>IFERROR(IF(OR(HLOOKUP($A1210,'Z-scores'!$C$2:$UD$20,13,FALSE)&gt;2,HLOOKUP($A1210,'Z-scores'!$C$2:$UD$20,13,FALSE)&lt;-2),"",'Total-corrected counts'!O1210),"")</f>
        <v/>
      </c>
      <c r="P1210" t="str">
        <f>IFERROR(IF(OR(HLOOKUP($A1210,'Z-scores'!$C$2:$UD$20,14,FALSE)&gt;2,HLOOKUP($A1210,'Z-scores'!$C$2:$UD$20,14,FALSE)&lt;-2),"",'Total-corrected counts'!P1210),"")</f>
        <v/>
      </c>
      <c r="Q1210" t="str">
        <f>IFERROR(IF(OR(HLOOKUP($A1210,'Z-scores'!$C$2:$UD$20,15,FALSE)&gt;2,HLOOKUP($A1210,'Z-scores'!$C$2:$UD$20,15,FALSE)&lt;-2),"",'Total-corrected counts'!Q1210),"")</f>
        <v/>
      </c>
      <c r="R1210" t="str">
        <f>IFERROR(IF(OR(HLOOKUP($A1210,'Z-scores'!$C$2:$UD$20,16,FALSE)&gt;2,HLOOKUP($A1210,'Z-scores'!$C$2:$UD$20,16,FALSE)&lt;-2),"",'Total-corrected counts'!R1210),"")</f>
        <v/>
      </c>
      <c r="S1210" t="str">
        <f>IFERROR(IF(OR(HLOOKUP($A1210,'Z-scores'!$C$2:$UD$20,17,FALSE)&gt;2,HLOOKUP($A1210,'Z-scores'!$C$2:$UD$20,17,FALSE)&lt;-2),"",'Total-corrected counts'!S1210),"")</f>
        <v/>
      </c>
      <c r="T1210" t="str">
        <f>IFERROR(IF(OR(HLOOKUP($A1210,'Z-scores'!$C$2:$UD$20,18,FALSE)&gt;2,HLOOKUP($A1210,'Z-scores'!$C$2:$UD$20,18,FALSE)&lt;-2),"",'Total-corrected counts'!T1210),"")</f>
        <v/>
      </c>
      <c r="U1210" t="str">
        <f>IFERROR(IF(OR(HLOOKUP($A1210,'Z-scores'!$C$2:$UD$20,19,FALSE)&gt;2,HLOOKUP($A1210,'Z-scores'!$C$2:$UD$20,19,FALSE)&lt;-2),"",'Total-corrected counts'!U1210),"")</f>
        <v/>
      </c>
      <c r="V1210">
        <f t="shared" si="72"/>
        <v>1</v>
      </c>
      <c r="W1210" t="str">
        <f t="shared" si="73"/>
        <v/>
      </c>
      <c r="X1210" t="str">
        <f t="shared" si="74"/>
        <v/>
      </c>
      <c r="Y1210" t="str">
        <f t="shared" si="75"/>
        <v/>
      </c>
    </row>
    <row r="1211" spans="1:25" x14ac:dyDescent="0.25">
      <c r="A1211">
        <v>2446</v>
      </c>
      <c r="B1211" t="s">
        <v>1251</v>
      </c>
      <c r="C1211">
        <v>38500</v>
      </c>
      <c r="D1211">
        <v>2423</v>
      </c>
      <c r="E1211" t="str">
        <f>IFERROR(IF(OR(HLOOKUP($A1211,'Z-scores'!$C$2:$UD$20,3,FALSE)&gt;2,HLOOKUP(A1211,'Z-scores'!$C$2:$UD$20,3,FALSE)&lt;-2),"",'Total-corrected counts'!E1211),"")</f>
        <v/>
      </c>
      <c r="F1211" t="str">
        <f>IFERROR(IF(OR(HLOOKUP($A1211,'Z-scores'!$C$2:$UD$20,4,FALSE)&gt;2,HLOOKUP($A1211,'Z-scores'!$C$2:$UD$20,4,FALSE)&lt;-2),"",'Total-corrected counts'!F1211),"")</f>
        <v/>
      </c>
      <c r="G1211" t="str">
        <f>IFERROR(IF(OR(HLOOKUP($A1211,'Z-scores'!$C$2:$UD$20,5,FALSE)&gt;2,HLOOKUP($A1211,'Z-scores'!$C$2:$UD$20,5,FALSE)&lt;-2),"",'Total-corrected counts'!G1211),"")</f>
        <v/>
      </c>
      <c r="H1211" t="str">
        <f>IFERROR(IF(OR(HLOOKUP($A1211,'Z-scores'!$C$2:$UD$20,6,FALSE)&gt;2,HLOOKUP($A1211,'Z-scores'!$C$2:$UD$20,6,FALSE)&lt;-2),"",'Total-corrected counts'!H1211),"")</f>
        <v/>
      </c>
      <c r="I1211" t="str">
        <f>IFERROR(IF(OR(HLOOKUP($A1211,'Z-scores'!$C$2:$UD$20,7,FALSE)&gt;2,HLOOKUP($A1211,'Z-scores'!$C$2:$UD$20,7,FALSE)&lt;-2),"",'Total-corrected counts'!I1211),"")</f>
        <v/>
      </c>
      <c r="J1211" t="str">
        <f>IFERROR(IF(OR(HLOOKUP($A1211,'Z-scores'!$C$2:$UD$20,8,FALSE)&gt;2,HLOOKUP($A1211,'Z-scores'!$C$2:$UD$20,8,FALSE)&lt;-2),"",'Total-corrected counts'!J1211),"")</f>
        <v/>
      </c>
      <c r="K1211" t="str">
        <f>IFERROR(IF(OR(HLOOKUP($A1211,'Z-scores'!$C$2:$UD$20,9,FALSE)&gt;2,HLOOKUP($A1211,'Z-scores'!$C$2:$UD$20,9,FALSE)&lt;-2),"",'Total-corrected counts'!K1211),"")</f>
        <v/>
      </c>
      <c r="L1211" t="str">
        <f>IFERROR(IF(OR(HLOOKUP($A1211,'Z-scores'!$C$2:$UD$20,10,FALSE)&gt;2,HLOOKUP($A1211,'Z-scores'!$C$2:$UD$20,10,FALSE)&lt;-2),"",'Total-corrected counts'!L1211),"")</f>
        <v/>
      </c>
      <c r="M1211" t="str">
        <f>IFERROR(IF(OR(HLOOKUP($A1211,'Z-scores'!$C$2:$UD$20,11,FALSE)&gt;2,HLOOKUP($A1211,'Z-scores'!$C$2:$UD$20,11,FALSE)&lt;-2),"",'Total-corrected counts'!M1211),"")</f>
        <v/>
      </c>
      <c r="N1211" t="str">
        <f>IFERROR(IF(OR(HLOOKUP($A1211,'Z-scores'!$C$2:$UD$20,12,FALSE)&gt;2,HLOOKUP($A1211,'Z-scores'!$C$2:$UD$20,12,FALSE)&lt;-2),"",'Total-corrected counts'!N1211),"")</f>
        <v/>
      </c>
      <c r="O1211" t="str">
        <f>IFERROR(IF(OR(HLOOKUP($A1211,'Z-scores'!$C$2:$UD$20,13,FALSE)&gt;2,HLOOKUP($A1211,'Z-scores'!$C$2:$UD$20,13,FALSE)&lt;-2),"",'Total-corrected counts'!O1211),"")</f>
        <v/>
      </c>
      <c r="P1211" t="str">
        <f>IFERROR(IF(OR(HLOOKUP($A1211,'Z-scores'!$C$2:$UD$20,14,FALSE)&gt;2,HLOOKUP($A1211,'Z-scores'!$C$2:$UD$20,14,FALSE)&lt;-2),"",'Total-corrected counts'!P1211),"")</f>
        <v/>
      </c>
      <c r="Q1211" t="str">
        <f>IFERROR(IF(OR(HLOOKUP($A1211,'Z-scores'!$C$2:$UD$20,15,FALSE)&gt;2,HLOOKUP($A1211,'Z-scores'!$C$2:$UD$20,15,FALSE)&lt;-2),"",'Total-corrected counts'!Q1211),"")</f>
        <v/>
      </c>
      <c r="R1211" t="str">
        <f>IFERROR(IF(OR(HLOOKUP($A1211,'Z-scores'!$C$2:$UD$20,16,FALSE)&gt;2,HLOOKUP($A1211,'Z-scores'!$C$2:$UD$20,16,FALSE)&lt;-2),"",'Total-corrected counts'!R1211),"")</f>
        <v/>
      </c>
      <c r="S1211" t="str">
        <f>IFERROR(IF(OR(HLOOKUP($A1211,'Z-scores'!$C$2:$UD$20,17,FALSE)&gt;2,HLOOKUP($A1211,'Z-scores'!$C$2:$UD$20,17,FALSE)&lt;-2),"",'Total-corrected counts'!S1211),"")</f>
        <v/>
      </c>
      <c r="T1211" t="str">
        <f>IFERROR(IF(OR(HLOOKUP($A1211,'Z-scores'!$C$2:$UD$20,18,FALSE)&gt;2,HLOOKUP($A1211,'Z-scores'!$C$2:$UD$20,18,FALSE)&lt;-2),"",'Total-corrected counts'!T1211),"")</f>
        <v/>
      </c>
      <c r="U1211" t="str">
        <f>IFERROR(IF(OR(HLOOKUP($A1211,'Z-scores'!$C$2:$UD$20,19,FALSE)&gt;2,HLOOKUP($A1211,'Z-scores'!$C$2:$UD$20,19,FALSE)&lt;-2),"",'Total-corrected counts'!U1211),"")</f>
        <v/>
      </c>
      <c r="V1211">
        <f t="shared" si="72"/>
        <v>1</v>
      </c>
      <c r="W1211" t="str">
        <f t="shared" si="73"/>
        <v/>
      </c>
      <c r="X1211" t="str">
        <f t="shared" si="74"/>
        <v/>
      </c>
      <c r="Y1211" t="str">
        <f t="shared" si="75"/>
        <v/>
      </c>
    </row>
    <row r="1212" spans="1:25" x14ac:dyDescent="0.25">
      <c r="A1212">
        <v>2454</v>
      </c>
      <c r="B1212" t="s">
        <v>1252</v>
      </c>
      <c r="C1212">
        <v>38600</v>
      </c>
      <c r="D1212">
        <v>2423</v>
      </c>
      <c r="E1212" t="str">
        <f>IFERROR(IF(OR(HLOOKUP($A1212,'Z-scores'!$C$2:$UD$20,3,FALSE)&gt;2,HLOOKUP(A1212,'Z-scores'!$C$2:$UD$20,3,FALSE)&lt;-2),"",'Total-corrected counts'!E1212),"")</f>
        <v/>
      </c>
      <c r="F1212" t="str">
        <f>IFERROR(IF(OR(HLOOKUP($A1212,'Z-scores'!$C$2:$UD$20,4,FALSE)&gt;2,HLOOKUP($A1212,'Z-scores'!$C$2:$UD$20,4,FALSE)&lt;-2),"",'Total-corrected counts'!F1212),"")</f>
        <v/>
      </c>
      <c r="G1212" t="str">
        <f>IFERROR(IF(OR(HLOOKUP($A1212,'Z-scores'!$C$2:$UD$20,5,FALSE)&gt;2,HLOOKUP($A1212,'Z-scores'!$C$2:$UD$20,5,FALSE)&lt;-2),"",'Total-corrected counts'!G1212),"")</f>
        <v/>
      </c>
      <c r="H1212" t="str">
        <f>IFERROR(IF(OR(HLOOKUP($A1212,'Z-scores'!$C$2:$UD$20,6,FALSE)&gt;2,HLOOKUP($A1212,'Z-scores'!$C$2:$UD$20,6,FALSE)&lt;-2),"",'Total-corrected counts'!H1212),"")</f>
        <v/>
      </c>
      <c r="I1212" t="str">
        <f>IFERROR(IF(OR(HLOOKUP($A1212,'Z-scores'!$C$2:$UD$20,7,FALSE)&gt;2,HLOOKUP($A1212,'Z-scores'!$C$2:$UD$20,7,FALSE)&lt;-2),"",'Total-corrected counts'!I1212),"")</f>
        <v/>
      </c>
      <c r="J1212" t="str">
        <f>IFERROR(IF(OR(HLOOKUP($A1212,'Z-scores'!$C$2:$UD$20,8,FALSE)&gt;2,HLOOKUP($A1212,'Z-scores'!$C$2:$UD$20,8,FALSE)&lt;-2),"",'Total-corrected counts'!J1212),"")</f>
        <v/>
      </c>
      <c r="K1212" t="str">
        <f>IFERROR(IF(OR(HLOOKUP($A1212,'Z-scores'!$C$2:$UD$20,9,FALSE)&gt;2,HLOOKUP($A1212,'Z-scores'!$C$2:$UD$20,9,FALSE)&lt;-2),"",'Total-corrected counts'!K1212),"")</f>
        <v/>
      </c>
      <c r="L1212" t="str">
        <f>IFERROR(IF(OR(HLOOKUP($A1212,'Z-scores'!$C$2:$UD$20,10,FALSE)&gt;2,HLOOKUP($A1212,'Z-scores'!$C$2:$UD$20,10,FALSE)&lt;-2),"",'Total-corrected counts'!L1212),"")</f>
        <v/>
      </c>
      <c r="M1212" t="str">
        <f>IFERROR(IF(OR(HLOOKUP($A1212,'Z-scores'!$C$2:$UD$20,11,FALSE)&gt;2,HLOOKUP($A1212,'Z-scores'!$C$2:$UD$20,11,FALSE)&lt;-2),"",'Total-corrected counts'!M1212),"")</f>
        <v/>
      </c>
      <c r="N1212" t="str">
        <f>IFERROR(IF(OR(HLOOKUP($A1212,'Z-scores'!$C$2:$UD$20,12,FALSE)&gt;2,HLOOKUP($A1212,'Z-scores'!$C$2:$UD$20,12,FALSE)&lt;-2),"",'Total-corrected counts'!N1212),"")</f>
        <v/>
      </c>
      <c r="O1212" t="str">
        <f>IFERROR(IF(OR(HLOOKUP($A1212,'Z-scores'!$C$2:$UD$20,13,FALSE)&gt;2,HLOOKUP($A1212,'Z-scores'!$C$2:$UD$20,13,FALSE)&lt;-2),"",'Total-corrected counts'!O1212),"")</f>
        <v/>
      </c>
      <c r="P1212" t="str">
        <f>IFERROR(IF(OR(HLOOKUP($A1212,'Z-scores'!$C$2:$UD$20,14,FALSE)&gt;2,HLOOKUP($A1212,'Z-scores'!$C$2:$UD$20,14,FALSE)&lt;-2),"",'Total-corrected counts'!P1212),"")</f>
        <v/>
      </c>
      <c r="Q1212" t="str">
        <f>IFERROR(IF(OR(HLOOKUP($A1212,'Z-scores'!$C$2:$UD$20,15,FALSE)&gt;2,HLOOKUP($A1212,'Z-scores'!$C$2:$UD$20,15,FALSE)&lt;-2),"",'Total-corrected counts'!Q1212),"")</f>
        <v/>
      </c>
      <c r="R1212" t="str">
        <f>IFERROR(IF(OR(HLOOKUP($A1212,'Z-scores'!$C$2:$UD$20,16,FALSE)&gt;2,HLOOKUP($A1212,'Z-scores'!$C$2:$UD$20,16,FALSE)&lt;-2),"",'Total-corrected counts'!R1212),"")</f>
        <v/>
      </c>
      <c r="S1212" t="str">
        <f>IFERROR(IF(OR(HLOOKUP($A1212,'Z-scores'!$C$2:$UD$20,17,FALSE)&gt;2,HLOOKUP($A1212,'Z-scores'!$C$2:$UD$20,17,FALSE)&lt;-2),"",'Total-corrected counts'!S1212),"")</f>
        <v/>
      </c>
      <c r="T1212" t="str">
        <f>IFERROR(IF(OR(HLOOKUP($A1212,'Z-scores'!$C$2:$UD$20,18,FALSE)&gt;2,HLOOKUP($A1212,'Z-scores'!$C$2:$UD$20,18,FALSE)&lt;-2),"",'Total-corrected counts'!T1212),"")</f>
        <v/>
      </c>
      <c r="U1212" t="str">
        <f>IFERROR(IF(OR(HLOOKUP($A1212,'Z-scores'!$C$2:$UD$20,19,FALSE)&gt;2,HLOOKUP($A1212,'Z-scores'!$C$2:$UD$20,19,FALSE)&lt;-2),"",'Total-corrected counts'!U1212),"")</f>
        <v/>
      </c>
      <c r="V1212">
        <f t="shared" si="72"/>
        <v>1</v>
      </c>
      <c r="W1212" t="str">
        <f t="shared" si="73"/>
        <v/>
      </c>
      <c r="X1212" t="str">
        <f t="shared" si="74"/>
        <v/>
      </c>
      <c r="Y1212" t="str">
        <f t="shared" si="75"/>
        <v/>
      </c>
    </row>
    <row r="1213" spans="1:25" x14ac:dyDescent="0.25">
      <c r="A1213">
        <v>2463</v>
      </c>
      <c r="B1213" t="s">
        <v>565</v>
      </c>
      <c r="C1213">
        <v>38700</v>
      </c>
      <c r="D1213">
        <v>2375</v>
      </c>
      <c r="E1213" t="str">
        <f>IFERROR(IF(OR(HLOOKUP($A1213,'Z-scores'!$C$2:$UD$20,3,FALSE)&gt;2,HLOOKUP(A1213,'Z-scores'!$C$2:$UD$20,3,FALSE)&lt;-2),"",'Total-corrected counts'!E1213),"")</f>
        <v/>
      </c>
      <c r="F1213">
        <f>IFERROR(IF(OR(HLOOKUP($A1213,'Z-scores'!$C$2:$UD$20,4,FALSE)&gt;2,HLOOKUP($A1213,'Z-scores'!$C$2:$UD$20,4,FALSE)&lt;-2),"",'Total-corrected counts'!F1213),"")</f>
        <v>38.800132560283757</v>
      </c>
      <c r="G1213">
        <f>IFERROR(IF(OR(HLOOKUP($A1213,'Z-scores'!$C$2:$UD$20,5,FALSE)&gt;2,HLOOKUP($A1213,'Z-scores'!$C$2:$UD$20,5,FALSE)&lt;-2),"",'Total-corrected counts'!G1213),"")</f>
        <v>27.629930174744452</v>
      </c>
      <c r="H1213">
        <f>IFERROR(IF(OR(HLOOKUP($A1213,'Z-scores'!$C$2:$UD$20,6,FALSE)&gt;2,HLOOKUP($A1213,'Z-scores'!$C$2:$UD$20,6,FALSE)&lt;-2),"",'Total-corrected counts'!H1213),"")</f>
        <v>12.871692816073701</v>
      </c>
      <c r="I1213">
        <f>IFERROR(IF(OR(HLOOKUP($A1213,'Z-scores'!$C$2:$UD$20,7,FALSE)&gt;2,HLOOKUP($A1213,'Z-scores'!$C$2:$UD$20,7,FALSE)&lt;-2),"",'Total-corrected counts'!I1213),"")</f>
        <v>13.206542317886706</v>
      </c>
      <c r="J1213">
        <f>IFERROR(IF(OR(HLOOKUP($A1213,'Z-scores'!$C$2:$UD$20,8,FALSE)&gt;2,HLOOKUP($A1213,'Z-scores'!$C$2:$UD$20,8,FALSE)&lt;-2),"",'Total-corrected counts'!J1213),"")</f>
        <v>6.5924291104313228</v>
      </c>
      <c r="K1213">
        <f>IFERROR(IF(OR(HLOOKUP($A1213,'Z-scores'!$C$2:$UD$20,9,FALSE)&gt;2,HLOOKUP($A1213,'Z-scores'!$C$2:$UD$20,9,FALSE)&lt;-2),"",'Total-corrected counts'!K1213),"")</f>
        <v>19.385695969675009</v>
      </c>
      <c r="L1213">
        <f>IFERROR(IF(OR(HLOOKUP($A1213,'Z-scores'!$C$2:$UD$20,10,FALSE)&gt;2,HLOOKUP($A1213,'Z-scores'!$C$2:$UD$20,10,FALSE)&lt;-2),"",'Total-corrected counts'!L1213),"")</f>
        <v>106.53675934925218</v>
      </c>
      <c r="M1213">
        <f>IFERROR(IF(OR(HLOOKUP($A1213,'Z-scores'!$C$2:$UD$20,11,FALSE)&gt;2,HLOOKUP($A1213,'Z-scores'!$C$2:$UD$20,11,FALSE)&lt;-2),"",'Total-corrected counts'!M1213),"")</f>
        <v>58.858059646888506</v>
      </c>
      <c r="N1213">
        <f>IFERROR(IF(OR(HLOOKUP($A1213,'Z-scores'!$C$2:$UD$20,12,FALSE)&gt;2,HLOOKUP($A1213,'Z-scores'!$C$2:$UD$20,12,FALSE)&lt;-2),"",'Total-corrected counts'!N1213),"")</f>
        <v>40.523933589135702</v>
      </c>
      <c r="O1213">
        <f>IFERROR(IF(OR(HLOOKUP($A1213,'Z-scores'!$C$2:$UD$20,13,FALSE)&gt;2,HLOOKUP($A1213,'Z-scores'!$C$2:$UD$20,13,FALSE)&lt;-2),"",'Total-corrected counts'!O1213),"")</f>
        <v>23.52709957741412</v>
      </c>
      <c r="P1213">
        <f>IFERROR(IF(OR(HLOOKUP($A1213,'Z-scores'!$C$2:$UD$20,14,FALSE)&gt;2,HLOOKUP($A1213,'Z-scores'!$C$2:$UD$20,14,FALSE)&lt;-2),"",'Total-corrected counts'!P1213),"")</f>
        <v>32.185837633112222</v>
      </c>
      <c r="Q1213">
        <f>IFERROR(IF(OR(HLOOKUP($A1213,'Z-scores'!$C$2:$UD$20,15,FALSE)&gt;2,HLOOKUP($A1213,'Z-scores'!$C$2:$UD$20,15,FALSE)&lt;-2),"",'Total-corrected counts'!Q1213),"")</f>
        <v>37.249104851354616</v>
      </c>
      <c r="R1213">
        <f>IFERROR(IF(OR(HLOOKUP($A1213,'Z-scores'!$C$2:$UD$20,16,FALSE)&gt;2,HLOOKUP($A1213,'Z-scores'!$C$2:$UD$20,16,FALSE)&lt;-2),"",'Total-corrected counts'!R1213),"")</f>
        <v>20.411475143799922</v>
      </c>
      <c r="S1213">
        <f>IFERROR(IF(OR(HLOOKUP($A1213,'Z-scores'!$C$2:$UD$20,17,FALSE)&gt;2,HLOOKUP($A1213,'Z-scores'!$C$2:$UD$20,17,FALSE)&lt;-2),"",'Total-corrected counts'!S1213),"")</f>
        <v>29.514618340211211</v>
      </c>
      <c r="T1213">
        <f>IFERROR(IF(OR(HLOOKUP($A1213,'Z-scores'!$C$2:$UD$20,18,FALSE)&gt;2,HLOOKUP($A1213,'Z-scores'!$C$2:$UD$20,18,FALSE)&lt;-2),"",'Total-corrected counts'!T1213),"")</f>
        <v>25.609833626287148</v>
      </c>
      <c r="U1213">
        <f>IFERROR(IF(OR(HLOOKUP($A1213,'Z-scores'!$C$2:$UD$20,19,FALSE)&gt;2,HLOOKUP($A1213,'Z-scores'!$C$2:$UD$20,19,FALSE)&lt;-2),"",'Total-corrected counts'!U1213),"")</f>
        <v>15.964902383669715</v>
      </c>
      <c r="V1213">
        <f t="shared" si="72"/>
        <v>1</v>
      </c>
      <c r="W1213">
        <f t="shared" si="73"/>
        <v>0.55409151428923975</v>
      </c>
      <c r="X1213">
        <f t="shared" si="74"/>
        <v>35.485155243154452</v>
      </c>
      <c r="Y1213">
        <f t="shared" si="75"/>
        <v>28.123350643123079</v>
      </c>
    </row>
    <row r="1214" spans="1:25" x14ac:dyDescent="0.25">
      <c r="A1214">
        <v>2471</v>
      </c>
      <c r="B1214" t="s">
        <v>1253</v>
      </c>
      <c r="C1214">
        <v>38800</v>
      </c>
      <c r="D1214">
        <v>2463</v>
      </c>
      <c r="E1214" t="str">
        <f>IFERROR(IF(OR(HLOOKUP($A1214,'Z-scores'!$C$2:$UD$20,3,FALSE)&gt;2,HLOOKUP(A1214,'Z-scores'!$C$2:$UD$20,3,FALSE)&lt;-2),"",'Total-corrected counts'!E1214),"")</f>
        <v/>
      </c>
      <c r="F1214" t="str">
        <f>IFERROR(IF(OR(HLOOKUP($A1214,'Z-scores'!$C$2:$UD$20,4,FALSE)&gt;2,HLOOKUP($A1214,'Z-scores'!$C$2:$UD$20,4,FALSE)&lt;-2),"",'Total-corrected counts'!F1214),"")</f>
        <v/>
      </c>
      <c r="G1214" t="str">
        <f>IFERROR(IF(OR(HLOOKUP($A1214,'Z-scores'!$C$2:$UD$20,5,FALSE)&gt;2,HLOOKUP($A1214,'Z-scores'!$C$2:$UD$20,5,FALSE)&lt;-2),"",'Total-corrected counts'!G1214),"")</f>
        <v/>
      </c>
      <c r="H1214" t="str">
        <f>IFERROR(IF(OR(HLOOKUP($A1214,'Z-scores'!$C$2:$UD$20,6,FALSE)&gt;2,HLOOKUP($A1214,'Z-scores'!$C$2:$UD$20,6,FALSE)&lt;-2),"",'Total-corrected counts'!H1214),"")</f>
        <v/>
      </c>
      <c r="I1214" t="str">
        <f>IFERROR(IF(OR(HLOOKUP($A1214,'Z-scores'!$C$2:$UD$20,7,FALSE)&gt;2,HLOOKUP($A1214,'Z-scores'!$C$2:$UD$20,7,FALSE)&lt;-2),"",'Total-corrected counts'!I1214),"")</f>
        <v/>
      </c>
      <c r="J1214" t="str">
        <f>IFERROR(IF(OR(HLOOKUP($A1214,'Z-scores'!$C$2:$UD$20,8,FALSE)&gt;2,HLOOKUP($A1214,'Z-scores'!$C$2:$UD$20,8,FALSE)&lt;-2),"",'Total-corrected counts'!J1214),"")</f>
        <v/>
      </c>
      <c r="K1214" t="str">
        <f>IFERROR(IF(OR(HLOOKUP($A1214,'Z-scores'!$C$2:$UD$20,9,FALSE)&gt;2,HLOOKUP($A1214,'Z-scores'!$C$2:$UD$20,9,FALSE)&lt;-2),"",'Total-corrected counts'!K1214),"")</f>
        <v/>
      </c>
      <c r="L1214" t="str">
        <f>IFERROR(IF(OR(HLOOKUP($A1214,'Z-scores'!$C$2:$UD$20,10,FALSE)&gt;2,HLOOKUP($A1214,'Z-scores'!$C$2:$UD$20,10,FALSE)&lt;-2),"",'Total-corrected counts'!L1214),"")</f>
        <v/>
      </c>
      <c r="M1214" t="str">
        <f>IFERROR(IF(OR(HLOOKUP($A1214,'Z-scores'!$C$2:$UD$20,11,FALSE)&gt;2,HLOOKUP($A1214,'Z-scores'!$C$2:$UD$20,11,FALSE)&lt;-2),"",'Total-corrected counts'!M1214),"")</f>
        <v/>
      </c>
      <c r="N1214" t="str">
        <f>IFERROR(IF(OR(HLOOKUP($A1214,'Z-scores'!$C$2:$UD$20,12,FALSE)&gt;2,HLOOKUP($A1214,'Z-scores'!$C$2:$UD$20,12,FALSE)&lt;-2),"",'Total-corrected counts'!N1214),"")</f>
        <v/>
      </c>
      <c r="O1214" t="str">
        <f>IFERROR(IF(OR(HLOOKUP($A1214,'Z-scores'!$C$2:$UD$20,13,FALSE)&gt;2,HLOOKUP($A1214,'Z-scores'!$C$2:$UD$20,13,FALSE)&lt;-2),"",'Total-corrected counts'!O1214),"")</f>
        <v/>
      </c>
      <c r="P1214" t="str">
        <f>IFERROR(IF(OR(HLOOKUP($A1214,'Z-scores'!$C$2:$UD$20,14,FALSE)&gt;2,HLOOKUP($A1214,'Z-scores'!$C$2:$UD$20,14,FALSE)&lt;-2),"",'Total-corrected counts'!P1214),"")</f>
        <v/>
      </c>
      <c r="Q1214" t="str">
        <f>IFERROR(IF(OR(HLOOKUP($A1214,'Z-scores'!$C$2:$UD$20,15,FALSE)&gt;2,HLOOKUP($A1214,'Z-scores'!$C$2:$UD$20,15,FALSE)&lt;-2),"",'Total-corrected counts'!Q1214),"")</f>
        <v/>
      </c>
      <c r="R1214" t="str">
        <f>IFERROR(IF(OR(HLOOKUP($A1214,'Z-scores'!$C$2:$UD$20,16,FALSE)&gt;2,HLOOKUP($A1214,'Z-scores'!$C$2:$UD$20,16,FALSE)&lt;-2),"",'Total-corrected counts'!R1214),"")</f>
        <v/>
      </c>
      <c r="S1214" t="str">
        <f>IFERROR(IF(OR(HLOOKUP($A1214,'Z-scores'!$C$2:$UD$20,17,FALSE)&gt;2,HLOOKUP($A1214,'Z-scores'!$C$2:$UD$20,17,FALSE)&lt;-2),"",'Total-corrected counts'!S1214),"")</f>
        <v/>
      </c>
      <c r="T1214" t="str">
        <f>IFERROR(IF(OR(HLOOKUP($A1214,'Z-scores'!$C$2:$UD$20,18,FALSE)&gt;2,HLOOKUP($A1214,'Z-scores'!$C$2:$UD$20,18,FALSE)&lt;-2),"",'Total-corrected counts'!T1214),"")</f>
        <v/>
      </c>
      <c r="U1214" t="str">
        <f>IFERROR(IF(OR(HLOOKUP($A1214,'Z-scores'!$C$2:$UD$20,19,FALSE)&gt;2,HLOOKUP($A1214,'Z-scores'!$C$2:$UD$20,19,FALSE)&lt;-2),"",'Total-corrected counts'!U1214),"")</f>
        <v/>
      </c>
      <c r="V1214">
        <f t="shared" si="72"/>
        <v>1</v>
      </c>
      <c r="W1214" t="str">
        <f t="shared" si="73"/>
        <v/>
      </c>
      <c r="X1214" t="str">
        <f t="shared" si="74"/>
        <v/>
      </c>
      <c r="Y1214" t="str">
        <f t="shared" si="75"/>
        <v/>
      </c>
    </row>
    <row r="1215" spans="1:25" x14ac:dyDescent="0.25">
      <c r="A1215">
        <v>2479</v>
      </c>
      <c r="B1215" t="s">
        <v>1254</v>
      </c>
      <c r="C1215">
        <v>38900</v>
      </c>
      <c r="D1215">
        <v>2463</v>
      </c>
      <c r="E1215" t="str">
        <f>IFERROR(IF(OR(HLOOKUP($A1215,'Z-scores'!$C$2:$UD$20,3,FALSE)&gt;2,HLOOKUP(A1215,'Z-scores'!$C$2:$UD$20,3,FALSE)&lt;-2),"",'Total-corrected counts'!E1215),"")</f>
        <v/>
      </c>
      <c r="F1215" t="str">
        <f>IFERROR(IF(OR(HLOOKUP($A1215,'Z-scores'!$C$2:$UD$20,4,FALSE)&gt;2,HLOOKUP($A1215,'Z-scores'!$C$2:$UD$20,4,FALSE)&lt;-2),"",'Total-corrected counts'!F1215),"")</f>
        <v/>
      </c>
      <c r="G1215" t="str">
        <f>IFERROR(IF(OR(HLOOKUP($A1215,'Z-scores'!$C$2:$UD$20,5,FALSE)&gt;2,HLOOKUP($A1215,'Z-scores'!$C$2:$UD$20,5,FALSE)&lt;-2),"",'Total-corrected counts'!G1215),"")</f>
        <v/>
      </c>
      <c r="H1215" t="str">
        <f>IFERROR(IF(OR(HLOOKUP($A1215,'Z-scores'!$C$2:$UD$20,6,FALSE)&gt;2,HLOOKUP($A1215,'Z-scores'!$C$2:$UD$20,6,FALSE)&lt;-2),"",'Total-corrected counts'!H1215),"")</f>
        <v/>
      </c>
      <c r="I1215" t="str">
        <f>IFERROR(IF(OR(HLOOKUP($A1215,'Z-scores'!$C$2:$UD$20,7,FALSE)&gt;2,HLOOKUP($A1215,'Z-scores'!$C$2:$UD$20,7,FALSE)&lt;-2),"",'Total-corrected counts'!I1215),"")</f>
        <v/>
      </c>
      <c r="J1215" t="str">
        <f>IFERROR(IF(OR(HLOOKUP($A1215,'Z-scores'!$C$2:$UD$20,8,FALSE)&gt;2,HLOOKUP($A1215,'Z-scores'!$C$2:$UD$20,8,FALSE)&lt;-2),"",'Total-corrected counts'!J1215),"")</f>
        <v/>
      </c>
      <c r="K1215" t="str">
        <f>IFERROR(IF(OR(HLOOKUP($A1215,'Z-scores'!$C$2:$UD$20,9,FALSE)&gt;2,HLOOKUP($A1215,'Z-scores'!$C$2:$UD$20,9,FALSE)&lt;-2),"",'Total-corrected counts'!K1215),"")</f>
        <v/>
      </c>
      <c r="L1215" t="str">
        <f>IFERROR(IF(OR(HLOOKUP($A1215,'Z-scores'!$C$2:$UD$20,10,FALSE)&gt;2,HLOOKUP($A1215,'Z-scores'!$C$2:$UD$20,10,FALSE)&lt;-2),"",'Total-corrected counts'!L1215),"")</f>
        <v/>
      </c>
      <c r="M1215" t="str">
        <f>IFERROR(IF(OR(HLOOKUP($A1215,'Z-scores'!$C$2:$UD$20,11,FALSE)&gt;2,HLOOKUP($A1215,'Z-scores'!$C$2:$UD$20,11,FALSE)&lt;-2),"",'Total-corrected counts'!M1215),"")</f>
        <v/>
      </c>
      <c r="N1215" t="str">
        <f>IFERROR(IF(OR(HLOOKUP($A1215,'Z-scores'!$C$2:$UD$20,12,FALSE)&gt;2,HLOOKUP($A1215,'Z-scores'!$C$2:$UD$20,12,FALSE)&lt;-2),"",'Total-corrected counts'!N1215),"")</f>
        <v/>
      </c>
      <c r="O1215" t="str">
        <f>IFERROR(IF(OR(HLOOKUP($A1215,'Z-scores'!$C$2:$UD$20,13,FALSE)&gt;2,HLOOKUP($A1215,'Z-scores'!$C$2:$UD$20,13,FALSE)&lt;-2),"",'Total-corrected counts'!O1215),"")</f>
        <v/>
      </c>
      <c r="P1215" t="str">
        <f>IFERROR(IF(OR(HLOOKUP($A1215,'Z-scores'!$C$2:$UD$20,14,FALSE)&gt;2,HLOOKUP($A1215,'Z-scores'!$C$2:$UD$20,14,FALSE)&lt;-2),"",'Total-corrected counts'!P1215),"")</f>
        <v/>
      </c>
      <c r="Q1215" t="str">
        <f>IFERROR(IF(OR(HLOOKUP($A1215,'Z-scores'!$C$2:$UD$20,15,FALSE)&gt;2,HLOOKUP($A1215,'Z-scores'!$C$2:$UD$20,15,FALSE)&lt;-2),"",'Total-corrected counts'!Q1215),"")</f>
        <v/>
      </c>
      <c r="R1215" t="str">
        <f>IFERROR(IF(OR(HLOOKUP($A1215,'Z-scores'!$C$2:$UD$20,16,FALSE)&gt;2,HLOOKUP($A1215,'Z-scores'!$C$2:$UD$20,16,FALSE)&lt;-2),"",'Total-corrected counts'!R1215),"")</f>
        <v/>
      </c>
      <c r="S1215" t="str">
        <f>IFERROR(IF(OR(HLOOKUP($A1215,'Z-scores'!$C$2:$UD$20,17,FALSE)&gt;2,HLOOKUP($A1215,'Z-scores'!$C$2:$UD$20,17,FALSE)&lt;-2),"",'Total-corrected counts'!S1215),"")</f>
        <v/>
      </c>
      <c r="T1215" t="str">
        <f>IFERROR(IF(OR(HLOOKUP($A1215,'Z-scores'!$C$2:$UD$20,18,FALSE)&gt;2,HLOOKUP($A1215,'Z-scores'!$C$2:$UD$20,18,FALSE)&lt;-2),"",'Total-corrected counts'!T1215),"")</f>
        <v/>
      </c>
      <c r="U1215" t="str">
        <f>IFERROR(IF(OR(HLOOKUP($A1215,'Z-scores'!$C$2:$UD$20,19,FALSE)&gt;2,HLOOKUP($A1215,'Z-scores'!$C$2:$UD$20,19,FALSE)&lt;-2),"",'Total-corrected counts'!U1215),"")</f>
        <v/>
      </c>
      <c r="V1215">
        <f t="shared" si="72"/>
        <v>1</v>
      </c>
      <c r="W1215" t="str">
        <f t="shared" si="73"/>
        <v/>
      </c>
      <c r="X1215" t="str">
        <f t="shared" si="74"/>
        <v/>
      </c>
      <c r="Y1215" t="str">
        <f t="shared" si="75"/>
        <v/>
      </c>
    </row>
    <row r="1216" spans="1:25" x14ac:dyDescent="0.25">
      <c r="A1216">
        <v>2486</v>
      </c>
      <c r="B1216" t="s">
        <v>1255</v>
      </c>
      <c r="C1216">
        <v>39000</v>
      </c>
      <c r="D1216">
        <v>2463</v>
      </c>
      <c r="E1216" t="str">
        <f>IFERROR(IF(OR(HLOOKUP($A1216,'Z-scores'!$C$2:$UD$20,3,FALSE)&gt;2,HLOOKUP(A1216,'Z-scores'!$C$2:$UD$20,3,FALSE)&lt;-2),"",'Total-corrected counts'!E1216),"")</f>
        <v/>
      </c>
      <c r="F1216" t="str">
        <f>IFERROR(IF(OR(HLOOKUP($A1216,'Z-scores'!$C$2:$UD$20,4,FALSE)&gt;2,HLOOKUP($A1216,'Z-scores'!$C$2:$UD$20,4,FALSE)&lt;-2),"",'Total-corrected counts'!F1216),"")</f>
        <v/>
      </c>
      <c r="G1216" t="str">
        <f>IFERROR(IF(OR(HLOOKUP($A1216,'Z-scores'!$C$2:$UD$20,5,FALSE)&gt;2,HLOOKUP($A1216,'Z-scores'!$C$2:$UD$20,5,FALSE)&lt;-2),"",'Total-corrected counts'!G1216),"")</f>
        <v/>
      </c>
      <c r="H1216" t="str">
        <f>IFERROR(IF(OR(HLOOKUP($A1216,'Z-scores'!$C$2:$UD$20,6,FALSE)&gt;2,HLOOKUP($A1216,'Z-scores'!$C$2:$UD$20,6,FALSE)&lt;-2),"",'Total-corrected counts'!H1216),"")</f>
        <v/>
      </c>
      <c r="I1216" t="str">
        <f>IFERROR(IF(OR(HLOOKUP($A1216,'Z-scores'!$C$2:$UD$20,7,FALSE)&gt;2,HLOOKUP($A1216,'Z-scores'!$C$2:$UD$20,7,FALSE)&lt;-2),"",'Total-corrected counts'!I1216),"")</f>
        <v/>
      </c>
      <c r="J1216" t="str">
        <f>IFERROR(IF(OR(HLOOKUP($A1216,'Z-scores'!$C$2:$UD$20,8,FALSE)&gt;2,HLOOKUP($A1216,'Z-scores'!$C$2:$UD$20,8,FALSE)&lt;-2),"",'Total-corrected counts'!J1216),"")</f>
        <v/>
      </c>
      <c r="K1216" t="str">
        <f>IFERROR(IF(OR(HLOOKUP($A1216,'Z-scores'!$C$2:$UD$20,9,FALSE)&gt;2,HLOOKUP($A1216,'Z-scores'!$C$2:$UD$20,9,FALSE)&lt;-2),"",'Total-corrected counts'!K1216),"")</f>
        <v/>
      </c>
      <c r="L1216" t="str">
        <f>IFERROR(IF(OR(HLOOKUP($A1216,'Z-scores'!$C$2:$UD$20,10,FALSE)&gt;2,HLOOKUP($A1216,'Z-scores'!$C$2:$UD$20,10,FALSE)&lt;-2),"",'Total-corrected counts'!L1216),"")</f>
        <v/>
      </c>
      <c r="M1216" t="str">
        <f>IFERROR(IF(OR(HLOOKUP($A1216,'Z-scores'!$C$2:$UD$20,11,FALSE)&gt;2,HLOOKUP($A1216,'Z-scores'!$C$2:$UD$20,11,FALSE)&lt;-2),"",'Total-corrected counts'!M1216),"")</f>
        <v/>
      </c>
      <c r="N1216" t="str">
        <f>IFERROR(IF(OR(HLOOKUP($A1216,'Z-scores'!$C$2:$UD$20,12,FALSE)&gt;2,HLOOKUP($A1216,'Z-scores'!$C$2:$UD$20,12,FALSE)&lt;-2),"",'Total-corrected counts'!N1216),"")</f>
        <v/>
      </c>
      <c r="O1216" t="str">
        <f>IFERROR(IF(OR(HLOOKUP($A1216,'Z-scores'!$C$2:$UD$20,13,FALSE)&gt;2,HLOOKUP($A1216,'Z-scores'!$C$2:$UD$20,13,FALSE)&lt;-2),"",'Total-corrected counts'!O1216),"")</f>
        <v/>
      </c>
      <c r="P1216" t="str">
        <f>IFERROR(IF(OR(HLOOKUP($A1216,'Z-scores'!$C$2:$UD$20,14,FALSE)&gt;2,HLOOKUP($A1216,'Z-scores'!$C$2:$UD$20,14,FALSE)&lt;-2),"",'Total-corrected counts'!P1216),"")</f>
        <v/>
      </c>
      <c r="Q1216" t="str">
        <f>IFERROR(IF(OR(HLOOKUP($A1216,'Z-scores'!$C$2:$UD$20,15,FALSE)&gt;2,HLOOKUP($A1216,'Z-scores'!$C$2:$UD$20,15,FALSE)&lt;-2),"",'Total-corrected counts'!Q1216),"")</f>
        <v/>
      </c>
      <c r="R1216" t="str">
        <f>IFERROR(IF(OR(HLOOKUP($A1216,'Z-scores'!$C$2:$UD$20,16,FALSE)&gt;2,HLOOKUP($A1216,'Z-scores'!$C$2:$UD$20,16,FALSE)&lt;-2),"",'Total-corrected counts'!R1216),"")</f>
        <v/>
      </c>
      <c r="S1216" t="str">
        <f>IFERROR(IF(OR(HLOOKUP($A1216,'Z-scores'!$C$2:$UD$20,17,FALSE)&gt;2,HLOOKUP($A1216,'Z-scores'!$C$2:$UD$20,17,FALSE)&lt;-2),"",'Total-corrected counts'!S1216),"")</f>
        <v/>
      </c>
      <c r="T1216" t="str">
        <f>IFERROR(IF(OR(HLOOKUP($A1216,'Z-scores'!$C$2:$UD$20,18,FALSE)&gt;2,HLOOKUP($A1216,'Z-scores'!$C$2:$UD$20,18,FALSE)&lt;-2),"",'Total-corrected counts'!T1216),"")</f>
        <v/>
      </c>
      <c r="U1216" t="str">
        <f>IFERROR(IF(OR(HLOOKUP($A1216,'Z-scores'!$C$2:$UD$20,19,FALSE)&gt;2,HLOOKUP($A1216,'Z-scores'!$C$2:$UD$20,19,FALSE)&lt;-2),"",'Total-corrected counts'!U1216),"")</f>
        <v/>
      </c>
      <c r="V1216">
        <f t="shared" si="72"/>
        <v>1</v>
      </c>
      <c r="W1216" t="str">
        <f t="shared" si="73"/>
        <v/>
      </c>
      <c r="X1216" t="str">
        <f t="shared" si="74"/>
        <v/>
      </c>
      <c r="Y1216" t="str">
        <f t="shared" si="75"/>
        <v/>
      </c>
    </row>
    <row r="1217" spans="1:25" x14ac:dyDescent="0.25">
      <c r="A1217">
        <v>2495</v>
      </c>
      <c r="B1217" t="s">
        <v>1256</v>
      </c>
      <c r="C1217">
        <v>39100</v>
      </c>
      <c r="D1217">
        <v>2463</v>
      </c>
      <c r="E1217" t="str">
        <f>IFERROR(IF(OR(HLOOKUP($A1217,'Z-scores'!$C$2:$UD$20,3,FALSE)&gt;2,HLOOKUP(A1217,'Z-scores'!$C$2:$UD$20,3,FALSE)&lt;-2),"",'Total-corrected counts'!E1217),"")</f>
        <v/>
      </c>
      <c r="F1217" t="str">
        <f>IFERROR(IF(OR(HLOOKUP($A1217,'Z-scores'!$C$2:$UD$20,4,FALSE)&gt;2,HLOOKUP($A1217,'Z-scores'!$C$2:$UD$20,4,FALSE)&lt;-2),"",'Total-corrected counts'!F1217),"")</f>
        <v/>
      </c>
      <c r="G1217" t="str">
        <f>IFERROR(IF(OR(HLOOKUP($A1217,'Z-scores'!$C$2:$UD$20,5,FALSE)&gt;2,HLOOKUP($A1217,'Z-scores'!$C$2:$UD$20,5,FALSE)&lt;-2),"",'Total-corrected counts'!G1217),"")</f>
        <v/>
      </c>
      <c r="H1217" t="str">
        <f>IFERROR(IF(OR(HLOOKUP($A1217,'Z-scores'!$C$2:$UD$20,6,FALSE)&gt;2,HLOOKUP($A1217,'Z-scores'!$C$2:$UD$20,6,FALSE)&lt;-2),"",'Total-corrected counts'!H1217),"")</f>
        <v/>
      </c>
      <c r="I1217" t="str">
        <f>IFERROR(IF(OR(HLOOKUP($A1217,'Z-scores'!$C$2:$UD$20,7,FALSE)&gt;2,HLOOKUP($A1217,'Z-scores'!$C$2:$UD$20,7,FALSE)&lt;-2),"",'Total-corrected counts'!I1217),"")</f>
        <v/>
      </c>
      <c r="J1217" t="str">
        <f>IFERROR(IF(OR(HLOOKUP($A1217,'Z-scores'!$C$2:$UD$20,8,FALSE)&gt;2,HLOOKUP($A1217,'Z-scores'!$C$2:$UD$20,8,FALSE)&lt;-2),"",'Total-corrected counts'!J1217),"")</f>
        <v/>
      </c>
      <c r="K1217" t="str">
        <f>IFERROR(IF(OR(HLOOKUP($A1217,'Z-scores'!$C$2:$UD$20,9,FALSE)&gt;2,HLOOKUP($A1217,'Z-scores'!$C$2:$UD$20,9,FALSE)&lt;-2),"",'Total-corrected counts'!K1217),"")</f>
        <v/>
      </c>
      <c r="L1217" t="str">
        <f>IFERROR(IF(OR(HLOOKUP($A1217,'Z-scores'!$C$2:$UD$20,10,FALSE)&gt;2,HLOOKUP($A1217,'Z-scores'!$C$2:$UD$20,10,FALSE)&lt;-2),"",'Total-corrected counts'!L1217),"")</f>
        <v/>
      </c>
      <c r="M1217" t="str">
        <f>IFERROR(IF(OR(HLOOKUP($A1217,'Z-scores'!$C$2:$UD$20,11,FALSE)&gt;2,HLOOKUP($A1217,'Z-scores'!$C$2:$UD$20,11,FALSE)&lt;-2),"",'Total-corrected counts'!M1217),"")</f>
        <v/>
      </c>
      <c r="N1217" t="str">
        <f>IFERROR(IF(OR(HLOOKUP($A1217,'Z-scores'!$C$2:$UD$20,12,FALSE)&gt;2,HLOOKUP($A1217,'Z-scores'!$C$2:$UD$20,12,FALSE)&lt;-2),"",'Total-corrected counts'!N1217),"")</f>
        <v/>
      </c>
      <c r="O1217" t="str">
        <f>IFERROR(IF(OR(HLOOKUP($A1217,'Z-scores'!$C$2:$UD$20,13,FALSE)&gt;2,HLOOKUP($A1217,'Z-scores'!$C$2:$UD$20,13,FALSE)&lt;-2),"",'Total-corrected counts'!O1217),"")</f>
        <v/>
      </c>
      <c r="P1217" t="str">
        <f>IFERROR(IF(OR(HLOOKUP($A1217,'Z-scores'!$C$2:$UD$20,14,FALSE)&gt;2,HLOOKUP($A1217,'Z-scores'!$C$2:$UD$20,14,FALSE)&lt;-2),"",'Total-corrected counts'!P1217),"")</f>
        <v/>
      </c>
      <c r="Q1217" t="str">
        <f>IFERROR(IF(OR(HLOOKUP($A1217,'Z-scores'!$C$2:$UD$20,15,FALSE)&gt;2,HLOOKUP($A1217,'Z-scores'!$C$2:$UD$20,15,FALSE)&lt;-2),"",'Total-corrected counts'!Q1217),"")</f>
        <v/>
      </c>
      <c r="R1217" t="str">
        <f>IFERROR(IF(OR(HLOOKUP($A1217,'Z-scores'!$C$2:$UD$20,16,FALSE)&gt;2,HLOOKUP($A1217,'Z-scores'!$C$2:$UD$20,16,FALSE)&lt;-2),"",'Total-corrected counts'!R1217),"")</f>
        <v/>
      </c>
      <c r="S1217" t="str">
        <f>IFERROR(IF(OR(HLOOKUP($A1217,'Z-scores'!$C$2:$UD$20,17,FALSE)&gt;2,HLOOKUP($A1217,'Z-scores'!$C$2:$UD$20,17,FALSE)&lt;-2),"",'Total-corrected counts'!S1217),"")</f>
        <v/>
      </c>
      <c r="T1217" t="str">
        <f>IFERROR(IF(OR(HLOOKUP($A1217,'Z-scores'!$C$2:$UD$20,18,FALSE)&gt;2,HLOOKUP($A1217,'Z-scores'!$C$2:$UD$20,18,FALSE)&lt;-2),"",'Total-corrected counts'!T1217),"")</f>
        <v/>
      </c>
      <c r="U1217" t="str">
        <f>IFERROR(IF(OR(HLOOKUP($A1217,'Z-scores'!$C$2:$UD$20,19,FALSE)&gt;2,HLOOKUP($A1217,'Z-scores'!$C$2:$UD$20,19,FALSE)&lt;-2),"",'Total-corrected counts'!U1217),"")</f>
        <v/>
      </c>
      <c r="V1217">
        <f t="shared" si="72"/>
        <v>1</v>
      </c>
      <c r="W1217" t="str">
        <f t="shared" si="73"/>
        <v/>
      </c>
      <c r="X1217" t="str">
        <f t="shared" si="74"/>
        <v/>
      </c>
      <c r="Y1217" t="str">
        <f t="shared" si="75"/>
        <v/>
      </c>
    </row>
    <row r="1218" spans="1:25" x14ac:dyDescent="0.25">
      <c r="A1218">
        <v>2504</v>
      </c>
      <c r="B1218" t="s">
        <v>1257</v>
      </c>
      <c r="C1218">
        <v>39200</v>
      </c>
      <c r="D1218">
        <v>2463</v>
      </c>
      <c r="E1218" t="str">
        <f>IFERROR(IF(OR(HLOOKUP($A1218,'Z-scores'!$C$2:$UD$20,3,FALSE)&gt;2,HLOOKUP(A1218,'Z-scores'!$C$2:$UD$20,3,FALSE)&lt;-2),"",'Total-corrected counts'!E1218),"")</f>
        <v/>
      </c>
      <c r="F1218" t="str">
        <f>IFERROR(IF(OR(HLOOKUP($A1218,'Z-scores'!$C$2:$UD$20,4,FALSE)&gt;2,HLOOKUP($A1218,'Z-scores'!$C$2:$UD$20,4,FALSE)&lt;-2),"",'Total-corrected counts'!F1218),"")</f>
        <v/>
      </c>
      <c r="G1218" t="str">
        <f>IFERROR(IF(OR(HLOOKUP($A1218,'Z-scores'!$C$2:$UD$20,5,FALSE)&gt;2,HLOOKUP($A1218,'Z-scores'!$C$2:$UD$20,5,FALSE)&lt;-2),"",'Total-corrected counts'!G1218),"")</f>
        <v/>
      </c>
      <c r="H1218" t="str">
        <f>IFERROR(IF(OR(HLOOKUP($A1218,'Z-scores'!$C$2:$UD$20,6,FALSE)&gt;2,HLOOKUP($A1218,'Z-scores'!$C$2:$UD$20,6,FALSE)&lt;-2),"",'Total-corrected counts'!H1218),"")</f>
        <v/>
      </c>
      <c r="I1218" t="str">
        <f>IFERROR(IF(OR(HLOOKUP($A1218,'Z-scores'!$C$2:$UD$20,7,FALSE)&gt;2,HLOOKUP($A1218,'Z-scores'!$C$2:$UD$20,7,FALSE)&lt;-2),"",'Total-corrected counts'!I1218),"")</f>
        <v/>
      </c>
      <c r="J1218" t="str">
        <f>IFERROR(IF(OR(HLOOKUP($A1218,'Z-scores'!$C$2:$UD$20,8,FALSE)&gt;2,HLOOKUP($A1218,'Z-scores'!$C$2:$UD$20,8,FALSE)&lt;-2),"",'Total-corrected counts'!J1218),"")</f>
        <v/>
      </c>
      <c r="K1218" t="str">
        <f>IFERROR(IF(OR(HLOOKUP($A1218,'Z-scores'!$C$2:$UD$20,9,FALSE)&gt;2,HLOOKUP($A1218,'Z-scores'!$C$2:$UD$20,9,FALSE)&lt;-2),"",'Total-corrected counts'!K1218),"")</f>
        <v/>
      </c>
      <c r="L1218" t="str">
        <f>IFERROR(IF(OR(HLOOKUP($A1218,'Z-scores'!$C$2:$UD$20,10,FALSE)&gt;2,HLOOKUP($A1218,'Z-scores'!$C$2:$UD$20,10,FALSE)&lt;-2),"",'Total-corrected counts'!L1218),"")</f>
        <v/>
      </c>
      <c r="M1218" t="str">
        <f>IFERROR(IF(OR(HLOOKUP($A1218,'Z-scores'!$C$2:$UD$20,11,FALSE)&gt;2,HLOOKUP($A1218,'Z-scores'!$C$2:$UD$20,11,FALSE)&lt;-2),"",'Total-corrected counts'!M1218),"")</f>
        <v/>
      </c>
      <c r="N1218" t="str">
        <f>IFERROR(IF(OR(HLOOKUP($A1218,'Z-scores'!$C$2:$UD$20,12,FALSE)&gt;2,HLOOKUP($A1218,'Z-scores'!$C$2:$UD$20,12,FALSE)&lt;-2),"",'Total-corrected counts'!N1218),"")</f>
        <v/>
      </c>
      <c r="O1218" t="str">
        <f>IFERROR(IF(OR(HLOOKUP($A1218,'Z-scores'!$C$2:$UD$20,13,FALSE)&gt;2,HLOOKUP($A1218,'Z-scores'!$C$2:$UD$20,13,FALSE)&lt;-2),"",'Total-corrected counts'!O1218),"")</f>
        <v/>
      </c>
      <c r="P1218" t="str">
        <f>IFERROR(IF(OR(HLOOKUP($A1218,'Z-scores'!$C$2:$UD$20,14,FALSE)&gt;2,HLOOKUP($A1218,'Z-scores'!$C$2:$UD$20,14,FALSE)&lt;-2),"",'Total-corrected counts'!P1218),"")</f>
        <v/>
      </c>
      <c r="Q1218" t="str">
        <f>IFERROR(IF(OR(HLOOKUP($A1218,'Z-scores'!$C$2:$UD$20,15,FALSE)&gt;2,HLOOKUP($A1218,'Z-scores'!$C$2:$UD$20,15,FALSE)&lt;-2),"",'Total-corrected counts'!Q1218),"")</f>
        <v/>
      </c>
      <c r="R1218" t="str">
        <f>IFERROR(IF(OR(HLOOKUP($A1218,'Z-scores'!$C$2:$UD$20,16,FALSE)&gt;2,HLOOKUP($A1218,'Z-scores'!$C$2:$UD$20,16,FALSE)&lt;-2),"",'Total-corrected counts'!R1218),"")</f>
        <v/>
      </c>
      <c r="S1218" t="str">
        <f>IFERROR(IF(OR(HLOOKUP($A1218,'Z-scores'!$C$2:$UD$20,17,FALSE)&gt;2,HLOOKUP($A1218,'Z-scores'!$C$2:$UD$20,17,FALSE)&lt;-2),"",'Total-corrected counts'!S1218),"")</f>
        <v/>
      </c>
      <c r="T1218" t="str">
        <f>IFERROR(IF(OR(HLOOKUP($A1218,'Z-scores'!$C$2:$UD$20,18,FALSE)&gt;2,HLOOKUP($A1218,'Z-scores'!$C$2:$UD$20,18,FALSE)&lt;-2),"",'Total-corrected counts'!T1218),"")</f>
        <v/>
      </c>
      <c r="U1218" t="str">
        <f>IFERROR(IF(OR(HLOOKUP($A1218,'Z-scores'!$C$2:$UD$20,19,FALSE)&gt;2,HLOOKUP($A1218,'Z-scores'!$C$2:$UD$20,19,FALSE)&lt;-2),"",'Total-corrected counts'!U1218),"")</f>
        <v/>
      </c>
      <c r="V1218">
        <f t="shared" si="72"/>
        <v>1</v>
      </c>
      <c r="W1218" t="str">
        <f t="shared" si="73"/>
        <v/>
      </c>
      <c r="X1218" t="str">
        <f t="shared" si="74"/>
        <v/>
      </c>
      <c r="Y1218" t="str">
        <f t="shared" si="75"/>
        <v/>
      </c>
    </row>
    <row r="1219" spans="1:25" x14ac:dyDescent="0.25">
      <c r="A1219">
        <v>2632</v>
      </c>
      <c r="B1219" t="s">
        <v>566</v>
      </c>
      <c r="C1219">
        <v>39600</v>
      </c>
      <c r="D1219">
        <v>2726</v>
      </c>
      <c r="E1219" t="str">
        <f>IFERROR(IF(OR(HLOOKUP($A1219,'Z-scores'!$C$2:$UD$20,3,FALSE)&gt;2,HLOOKUP(A1219,'Z-scores'!$C$2:$UD$20,3,FALSE)&lt;-2),"",'Total-corrected counts'!E1219),"")</f>
        <v/>
      </c>
      <c r="F1219">
        <f>IFERROR(IF(OR(HLOOKUP($A1219,'Z-scores'!$C$2:$UD$20,4,FALSE)&gt;2,HLOOKUP($A1219,'Z-scores'!$C$2:$UD$20,4,FALSE)&lt;-2),"",'Total-corrected counts'!F1219),"")</f>
        <v>13.64156880502154</v>
      </c>
      <c r="G1219">
        <f>IFERROR(IF(OR(HLOOKUP($A1219,'Z-scores'!$C$2:$UD$20,5,FALSE)&gt;2,HLOOKUP($A1219,'Z-scores'!$C$2:$UD$20,5,FALSE)&lt;-2),"",'Total-corrected counts'!G1219),"")</f>
        <v>32.464916133139397</v>
      </c>
      <c r="H1219">
        <f>IFERROR(IF(OR(HLOOKUP($A1219,'Z-scores'!$C$2:$UD$20,6,FALSE)&gt;2,HLOOKUP($A1219,'Z-scores'!$C$2:$UD$20,6,FALSE)&lt;-2),"",'Total-corrected counts'!H1219),"")</f>
        <v>17.960339271018238</v>
      </c>
      <c r="I1219">
        <f>IFERROR(IF(OR(HLOOKUP($A1219,'Z-scores'!$C$2:$UD$20,7,FALSE)&gt;2,HLOOKUP($A1219,'Z-scores'!$C$2:$UD$20,7,FALSE)&lt;-2),"",'Total-corrected counts'!I1219),"")</f>
        <v>22.103257305926935</v>
      </c>
      <c r="J1219">
        <f>IFERROR(IF(OR(HLOOKUP($A1219,'Z-scores'!$C$2:$UD$20,8,FALSE)&gt;2,HLOOKUP($A1219,'Z-scores'!$C$2:$UD$20,8,FALSE)&lt;-2),"",'Total-corrected counts'!J1219),"")</f>
        <v>12.178982724581427</v>
      </c>
      <c r="K1219">
        <f>IFERROR(IF(OR(HLOOKUP($A1219,'Z-scores'!$C$2:$UD$20,9,FALSE)&gt;2,HLOOKUP($A1219,'Z-scores'!$C$2:$UD$20,9,FALSE)&lt;-2),"",'Total-corrected counts'!K1219),"")</f>
        <v>24.037014326328112</v>
      </c>
      <c r="L1219">
        <f>IFERROR(IF(OR(HLOOKUP($A1219,'Z-scores'!$C$2:$UD$20,10,FALSE)&gt;2,HLOOKUP($A1219,'Z-scores'!$C$2:$UD$20,10,FALSE)&lt;-2),"",'Total-corrected counts'!L1219),"")</f>
        <v>15.57547224726018</v>
      </c>
      <c r="M1219">
        <f>IFERROR(IF(OR(HLOOKUP($A1219,'Z-scores'!$C$2:$UD$20,11,FALSE)&gt;2,HLOOKUP($A1219,'Z-scores'!$C$2:$UD$20,11,FALSE)&lt;-2),"",'Total-corrected counts'!M1219),"")</f>
        <v>18.928206437248942</v>
      </c>
      <c r="N1219">
        <f>IFERROR(IF(OR(HLOOKUP($A1219,'Z-scores'!$C$2:$UD$20,12,FALSE)&gt;2,HLOOKUP($A1219,'Z-scores'!$C$2:$UD$20,12,FALSE)&lt;-2),"",'Total-corrected counts'!N1219),"")</f>
        <v>34.924629332473124</v>
      </c>
      <c r="O1219">
        <f>IFERROR(IF(OR(HLOOKUP($A1219,'Z-scores'!$C$2:$UD$20,13,FALSE)&gt;2,HLOOKUP($A1219,'Z-scores'!$C$2:$UD$20,13,FALSE)&lt;-2),"",'Total-corrected counts'!O1219),"")</f>
        <v>24.092476880948031</v>
      </c>
      <c r="P1219">
        <f>IFERROR(IF(OR(HLOOKUP($A1219,'Z-scores'!$C$2:$UD$20,14,FALSE)&gt;2,HLOOKUP($A1219,'Z-scores'!$C$2:$UD$20,14,FALSE)&lt;-2),"",'Total-corrected counts'!P1219),"")</f>
        <v>20.556882089399785</v>
      </c>
      <c r="Q1219">
        <f>IFERROR(IF(OR(HLOOKUP($A1219,'Z-scores'!$C$2:$UD$20,15,FALSE)&gt;2,HLOOKUP($A1219,'Z-scores'!$C$2:$UD$20,15,FALSE)&lt;-2),"",'Total-corrected counts'!Q1219),"")</f>
        <v>41.559079810595129</v>
      </c>
      <c r="R1219">
        <f>IFERROR(IF(OR(HLOOKUP($A1219,'Z-scores'!$C$2:$UD$20,16,FALSE)&gt;2,HLOOKUP($A1219,'Z-scores'!$C$2:$UD$20,16,FALSE)&lt;-2),"",'Total-corrected counts'!R1219),"")</f>
        <v>31.134111085065843</v>
      </c>
      <c r="S1219">
        <f>IFERROR(IF(OR(HLOOKUP($A1219,'Z-scores'!$C$2:$UD$20,17,FALSE)&gt;2,HLOOKUP($A1219,'Z-scores'!$C$2:$UD$20,17,FALSE)&lt;-2),"",'Total-corrected counts'!S1219),"")</f>
        <v>17.137695438669635</v>
      </c>
      <c r="T1219">
        <f>IFERROR(IF(OR(HLOOKUP($A1219,'Z-scores'!$C$2:$UD$20,18,FALSE)&gt;2,HLOOKUP($A1219,'Z-scores'!$C$2:$UD$20,18,FALSE)&lt;-2),"",'Total-corrected counts'!T1219),"")</f>
        <v>28.676828126315499</v>
      </c>
      <c r="U1219">
        <f>IFERROR(IF(OR(HLOOKUP($A1219,'Z-scores'!$C$2:$UD$20,19,FALSE)&gt;2,HLOOKUP($A1219,'Z-scores'!$C$2:$UD$20,19,FALSE)&lt;-2),"",'Total-corrected counts'!U1219),"")</f>
        <v>10.154354873005472</v>
      </c>
      <c r="V1219">
        <f t="shared" si="72"/>
        <v>1</v>
      </c>
      <c r="W1219">
        <f t="shared" si="73"/>
        <v>0.15474190482710123</v>
      </c>
      <c r="X1219">
        <f t="shared" si="74"/>
        <v>19.611219656315598</v>
      </c>
      <c r="Y1219">
        <f t="shared" si="75"/>
        <v>26.029507204559064</v>
      </c>
    </row>
    <row r="1220" spans="1:25" x14ac:dyDescent="0.25">
      <c r="A1220">
        <v>2726</v>
      </c>
      <c r="B1220" t="s">
        <v>567</v>
      </c>
      <c r="C1220">
        <v>39300</v>
      </c>
      <c r="D1220">
        <v>1080</v>
      </c>
      <c r="E1220" t="str">
        <f>IFERROR(IF(OR(HLOOKUP($A1220,'Z-scores'!$C$2:$UD$20,3,FALSE)&gt;2,HLOOKUP(A1220,'Z-scores'!$C$2:$UD$20,3,FALSE)&lt;-2),"",'Total-corrected counts'!E1220),"")</f>
        <v/>
      </c>
      <c r="F1220" t="str">
        <f>IFERROR(IF(OR(HLOOKUP($A1220,'Z-scores'!$C$2:$UD$20,4,FALSE)&gt;2,HLOOKUP($A1220,'Z-scores'!$C$2:$UD$20,4,FALSE)&lt;-2),"",'Total-corrected counts'!F1220),"")</f>
        <v/>
      </c>
      <c r="G1220" t="str">
        <f>IFERROR(IF(OR(HLOOKUP($A1220,'Z-scores'!$C$2:$UD$20,5,FALSE)&gt;2,HLOOKUP($A1220,'Z-scores'!$C$2:$UD$20,5,FALSE)&lt;-2),"",'Total-corrected counts'!G1220),"")</f>
        <v/>
      </c>
      <c r="H1220" t="str">
        <f>IFERROR(IF(OR(HLOOKUP($A1220,'Z-scores'!$C$2:$UD$20,6,FALSE)&gt;2,HLOOKUP($A1220,'Z-scores'!$C$2:$UD$20,6,FALSE)&lt;-2),"",'Total-corrected counts'!H1220),"")</f>
        <v/>
      </c>
      <c r="I1220" t="str">
        <f>IFERROR(IF(OR(HLOOKUP($A1220,'Z-scores'!$C$2:$UD$20,7,FALSE)&gt;2,HLOOKUP($A1220,'Z-scores'!$C$2:$UD$20,7,FALSE)&lt;-2),"",'Total-corrected counts'!I1220),"")</f>
        <v/>
      </c>
      <c r="J1220" t="str">
        <f>IFERROR(IF(OR(HLOOKUP($A1220,'Z-scores'!$C$2:$UD$20,8,FALSE)&gt;2,HLOOKUP($A1220,'Z-scores'!$C$2:$UD$20,8,FALSE)&lt;-2),"",'Total-corrected counts'!J1220),"")</f>
        <v/>
      </c>
      <c r="K1220" t="str">
        <f>IFERROR(IF(OR(HLOOKUP($A1220,'Z-scores'!$C$2:$UD$20,9,FALSE)&gt;2,HLOOKUP($A1220,'Z-scores'!$C$2:$UD$20,9,FALSE)&lt;-2),"",'Total-corrected counts'!K1220),"")</f>
        <v/>
      </c>
      <c r="L1220" t="str">
        <f>IFERROR(IF(OR(HLOOKUP($A1220,'Z-scores'!$C$2:$UD$20,10,FALSE)&gt;2,HLOOKUP($A1220,'Z-scores'!$C$2:$UD$20,10,FALSE)&lt;-2),"",'Total-corrected counts'!L1220),"")</f>
        <v/>
      </c>
      <c r="M1220" t="str">
        <f>IFERROR(IF(OR(HLOOKUP($A1220,'Z-scores'!$C$2:$UD$20,11,FALSE)&gt;2,HLOOKUP($A1220,'Z-scores'!$C$2:$UD$20,11,FALSE)&lt;-2),"",'Total-corrected counts'!M1220),"")</f>
        <v/>
      </c>
      <c r="N1220" t="str">
        <f>IFERROR(IF(OR(HLOOKUP($A1220,'Z-scores'!$C$2:$UD$20,12,FALSE)&gt;2,HLOOKUP($A1220,'Z-scores'!$C$2:$UD$20,12,FALSE)&lt;-2),"",'Total-corrected counts'!N1220),"")</f>
        <v/>
      </c>
      <c r="O1220" t="str">
        <f>IFERROR(IF(OR(HLOOKUP($A1220,'Z-scores'!$C$2:$UD$20,13,FALSE)&gt;2,HLOOKUP($A1220,'Z-scores'!$C$2:$UD$20,13,FALSE)&lt;-2),"",'Total-corrected counts'!O1220),"")</f>
        <v/>
      </c>
      <c r="P1220" t="str">
        <f>IFERROR(IF(OR(HLOOKUP($A1220,'Z-scores'!$C$2:$UD$20,14,FALSE)&gt;2,HLOOKUP($A1220,'Z-scores'!$C$2:$UD$20,14,FALSE)&lt;-2),"",'Total-corrected counts'!P1220),"")</f>
        <v/>
      </c>
      <c r="Q1220" t="str">
        <f>IFERROR(IF(OR(HLOOKUP($A1220,'Z-scores'!$C$2:$UD$20,15,FALSE)&gt;2,HLOOKUP($A1220,'Z-scores'!$C$2:$UD$20,15,FALSE)&lt;-2),"",'Total-corrected counts'!Q1220),"")</f>
        <v/>
      </c>
      <c r="R1220" t="str">
        <f>IFERROR(IF(OR(HLOOKUP($A1220,'Z-scores'!$C$2:$UD$20,16,FALSE)&gt;2,HLOOKUP($A1220,'Z-scores'!$C$2:$UD$20,16,FALSE)&lt;-2),"",'Total-corrected counts'!R1220),"")</f>
        <v/>
      </c>
      <c r="S1220" t="str">
        <f>IFERROR(IF(OR(HLOOKUP($A1220,'Z-scores'!$C$2:$UD$20,17,FALSE)&gt;2,HLOOKUP($A1220,'Z-scores'!$C$2:$UD$20,17,FALSE)&lt;-2),"",'Total-corrected counts'!S1220),"")</f>
        <v/>
      </c>
      <c r="T1220" t="str">
        <f>IFERROR(IF(OR(HLOOKUP($A1220,'Z-scores'!$C$2:$UD$20,18,FALSE)&gt;2,HLOOKUP($A1220,'Z-scores'!$C$2:$UD$20,18,FALSE)&lt;-2),"",'Total-corrected counts'!T1220),"")</f>
        <v/>
      </c>
      <c r="U1220" t="str">
        <f>IFERROR(IF(OR(HLOOKUP($A1220,'Z-scores'!$C$2:$UD$20,19,FALSE)&gt;2,HLOOKUP($A1220,'Z-scores'!$C$2:$UD$20,19,FALSE)&lt;-2),"",'Total-corrected counts'!U1220),"")</f>
        <v/>
      </c>
      <c r="V1220">
        <f t="shared" ref="V1220:V1244" si="76">IFERROR(IF(AND(X1220=0,Y1220=0),0,1),0)</f>
        <v>1</v>
      </c>
      <c r="W1220" t="str">
        <f t="shared" si="73"/>
        <v/>
      </c>
      <c r="X1220" t="str">
        <f t="shared" ref="X1220:X1244" si="77">IFERROR(AVERAGE(E1220:M1220),"")</f>
        <v/>
      </c>
      <c r="Y1220" t="str">
        <f t="shared" ref="Y1220:Y1244" si="78">IFERROR(AVERAGE(N1220:U1220),"")</f>
        <v/>
      </c>
    </row>
    <row r="1221" spans="1:25" x14ac:dyDescent="0.25">
      <c r="A1221">
        <v>2734</v>
      </c>
      <c r="B1221" t="s">
        <v>1258</v>
      </c>
      <c r="C1221">
        <v>39800</v>
      </c>
      <c r="D1221">
        <v>2726</v>
      </c>
      <c r="E1221" t="str">
        <f>IFERROR(IF(OR(HLOOKUP($A1221,'Z-scores'!$C$2:$UD$20,3,FALSE)&gt;2,HLOOKUP(A1221,'Z-scores'!$C$2:$UD$20,3,FALSE)&lt;-2),"",'Total-corrected counts'!E1221),"")</f>
        <v/>
      </c>
      <c r="F1221" t="str">
        <f>IFERROR(IF(OR(HLOOKUP($A1221,'Z-scores'!$C$2:$UD$20,4,FALSE)&gt;2,HLOOKUP($A1221,'Z-scores'!$C$2:$UD$20,4,FALSE)&lt;-2),"",'Total-corrected counts'!F1221),"")</f>
        <v/>
      </c>
      <c r="G1221" t="str">
        <f>IFERROR(IF(OR(HLOOKUP($A1221,'Z-scores'!$C$2:$UD$20,5,FALSE)&gt;2,HLOOKUP($A1221,'Z-scores'!$C$2:$UD$20,5,FALSE)&lt;-2),"",'Total-corrected counts'!G1221),"")</f>
        <v/>
      </c>
      <c r="H1221" t="str">
        <f>IFERROR(IF(OR(HLOOKUP($A1221,'Z-scores'!$C$2:$UD$20,6,FALSE)&gt;2,HLOOKUP($A1221,'Z-scores'!$C$2:$UD$20,6,FALSE)&lt;-2),"",'Total-corrected counts'!H1221),"")</f>
        <v/>
      </c>
      <c r="I1221" t="str">
        <f>IFERROR(IF(OR(HLOOKUP($A1221,'Z-scores'!$C$2:$UD$20,7,FALSE)&gt;2,HLOOKUP($A1221,'Z-scores'!$C$2:$UD$20,7,FALSE)&lt;-2),"",'Total-corrected counts'!I1221),"")</f>
        <v/>
      </c>
      <c r="J1221" t="str">
        <f>IFERROR(IF(OR(HLOOKUP($A1221,'Z-scores'!$C$2:$UD$20,8,FALSE)&gt;2,HLOOKUP($A1221,'Z-scores'!$C$2:$UD$20,8,FALSE)&lt;-2),"",'Total-corrected counts'!J1221),"")</f>
        <v/>
      </c>
      <c r="K1221" t="str">
        <f>IFERROR(IF(OR(HLOOKUP($A1221,'Z-scores'!$C$2:$UD$20,9,FALSE)&gt;2,HLOOKUP($A1221,'Z-scores'!$C$2:$UD$20,9,FALSE)&lt;-2),"",'Total-corrected counts'!K1221),"")</f>
        <v/>
      </c>
      <c r="L1221" t="str">
        <f>IFERROR(IF(OR(HLOOKUP($A1221,'Z-scores'!$C$2:$UD$20,10,FALSE)&gt;2,HLOOKUP($A1221,'Z-scores'!$C$2:$UD$20,10,FALSE)&lt;-2),"",'Total-corrected counts'!L1221),"")</f>
        <v/>
      </c>
      <c r="M1221" t="str">
        <f>IFERROR(IF(OR(HLOOKUP($A1221,'Z-scores'!$C$2:$UD$20,11,FALSE)&gt;2,HLOOKUP($A1221,'Z-scores'!$C$2:$UD$20,11,FALSE)&lt;-2),"",'Total-corrected counts'!M1221),"")</f>
        <v/>
      </c>
      <c r="N1221" t="str">
        <f>IFERROR(IF(OR(HLOOKUP($A1221,'Z-scores'!$C$2:$UD$20,12,FALSE)&gt;2,HLOOKUP($A1221,'Z-scores'!$C$2:$UD$20,12,FALSE)&lt;-2),"",'Total-corrected counts'!N1221),"")</f>
        <v/>
      </c>
      <c r="O1221" t="str">
        <f>IFERROR(IF(OR(HLOOKUP($A1221,'Z-scores'!$C$2:$UD$20,13,FALSE)&gt;2,HLOOKUP($A1221,'Z-scores'!$C$2:$UD$20,13,FALSE)&lt;-2),"",'Total-corrected counts'!O1221),"")</f>
        <v/>
      </c>
      <c r="P1221" t="str">
        <f>IFERROR(IF(OR(HLOOKUP($A1221,'Z-scores'!$C$2:$UD$20,14,FALSE)&gt;2,HLOOKUP($A1221,'Z-scores'!$C$2:$UD$20,14,FALSE)&lt;-2),"",'Total-corrected counts'!P1221),"")</f>
        <v/>
      </c>
      <c r="Q1221" t="str">
        <f>IFERROR(IF(OR(HLOOKUP($A1221,'Z-scores'!$C$2:$UD$20,15,FALSE)&gt;2,HLOOKUP($A1221,'Z-scores'!$C$2:$UD$20,15,FALSE)&lt;-2),"",'Total-corrected counts'!Q1221),"")</f>
        <v/>
      </c>
      <c r="R1221" t="str">
        <f>IFERROR(IF(OR(HLOOKUP($A1221,'Z-scores'!$C$2:$UD$20,16,FALSE)&gt;2,HLOOKUP($A1221,'Z-scores'!$C$2:$UD$20,16,FALSE)&lt;-2),"",'Total-corrected counts'!R1221),"")</f>
        <v/>
      </c>
      <c r="S1221" t="str">
        <f>IFERROR(IF(OR(HLOOKUP($A1221,'Z-scores'!$C$2:$UD$20,17,FALSE)&gt;2,HLOOKUP($A1221,'Z-scores'!$C$2:$UD$20,17,FALSE)&lt;-2),"",'Total-corrected counts'!S1221),"")</f>
        <v/>
      </c>
      <c r="T1221" t="str">
        <f>IFERROR(IF(OR(HLOOKUP($A1221,'Z-scores'!$C$2:$UD$20,18,FALSE)&gt;2,HLOOKUP($A1221,'Z-scores'!$C$2:$UD$20,18,FALSE)&lt;-2),"",'Total-corrected counts'!T1221),"")</f>
        <v/>
      </c>
      <c r="U1221" t="str">
        <f>IFERROR(IF(OR(HLOOKUP($A1221,'Z-scores'!$C$2:$UD$20,19,FALSE)&gt;2,HLOOKUP($A1221,'Z-scores'!$C$2:$UD$20,19,FALSE)&lt;-2),"",'Total-corrected counts'!U1221),"")</f>
        <v/>
      </c>
      <c r="V1221">
        <f t="shared" si="76"/>
        <v>1</v>
      </c>
      <c r="W1221" t="str">
        <f t="shared" si="73"/>
        <v/>
      </c>
      <c r="X1221" t="str">
        <f t="shared" si="77"/>
        <v/>
      </c>
      <c r="Y1221" t="str">
        <f t="shared" si="78"/>
        <v/>
      </c>
    </row>
    <row r="1222" spans="1:25" x14ac:dyDescent="0.25">
      <c r="A1222">
        <v>2742</v>
      </c>
      <c r="B1222" t="s">
        <v>1259</v>
      </c>
      <c r="C1222">
        <v>39900</v>
      </c>
      <c r="D1222">
        <v>2734</v>
      </c>
      <c r="E1222" t="str">
        <f>IFERROR(IF(OR(HLOOKUP($A1222,'Z-scores'!$C$2:$UD$20,3,FALSE)&gt;2,HLOOKUP(A1222,'Z-scores'!$C$2:$UD$20,3,FALSE)&lt;-2),"",'Total-corrected counts'!E1222),"")</f>
        <v/>
      </c>
      <c r="F1222" t="str">
        <f>IFERROR(IF(OR(HLOOKUP($A1222,'Z-scores'!$C$2:$UD$20,4,FALSE)&gt;2,HLOOKUP($A1222,'Z-scores'!$C$2:$UD$20,4,FALSE)&lt;-2),"",'Total-corrected counts'!F1222),"")</f>
        <v/>
      </c>
      <c r="G1222" t="str">
        <f>IFERROR(IF(OR(HLOOKUP($A1222,'Z-scores'!$C$2:$UD$20,5,FALSE)&gt;2,HLOOKUP($A1222,'Z-scores'!$C$2:$UD$20,5,FALSE)&lt;-2),"",'Total-corrected counts'!G1222),"")</f>
        <v/>
      </c>
      <c r="H1222" t="str">
        <f>IFERROR(IF(OR(HLOOKUP($A1222,'Z-scores'!$C$2:$UD$20,6,FALSE)&gt;2,HLOOKUP($A1222,'Z-scores'!$C$2:$UD$20,6,FALSE)&lt;-2),"",'Total-corrected counts'!H1222),"")</f>
        <v/>
      </c>
      <c r="I1222" t="str">
        <f>IFERROR(IF(OR(HLOOKUP($A1222,'Z-scores'!$C$2:$UD$20,7,FALSE)&gt;2,HLOOKUP($A1222,'Z-scores'!$C$2:$UD$20,7,FALSE)&lt;-2),"",'Total-corrected counts'!I1222),"")</f>
        <v/>
      </c>
      <c r="J1222" t="str">
        <f>IFERROR(IF(OR(HLOOKUP($A1222,'Z-scores'!$C$2:$UD$20,8,FALSE)&gt;2,HLOOKUP($A1222,'Z-scores'!$C$2:$UD$20,8,FALSE)&lt;-2),"",'Total-corrected counts'!J1222),"")</f>
        <v/>
      </c>
      <c r="K1222" t="str">
        <f>IFERROR(IF(OR(HLOOKUP($A1222,'Z-scores'!$C$2:$UD$20,9,FALSE)&gt;2,HLOOKUP($A1222,'Z-scores'!$C$2:$UD$20,9,FALSE)&lt;-2),"",'Total-corrected counts'!K1222),"")</f>
        <v/>
      </c>
      <c r="L1222" t="str">
        <f>IFERROR(IF(OR(HLOOKUP($A1222,'Z-scores'!$C$2:$UD$20,10,FALSE)&gt;2,HLOOKUP($A1222,'Z-scores'!$C$2:$UD$20,10,FALSE)&lt;-2),"",'Total-corrected counts'!L1222),"")</f>
        <v/>
      </c>
      <c r="M1222" t="str">
        <f>IFERROR(IF(OR(HLOOKUP($A1222,'Z-scores'!$C$2:$UD$20,11,FALSE)&gt;2,HLOOKUP($A1222,'Z-scores'!$C$2:$UD$20,11,FALSE)&lt;-2),"",'Total-corrected counts'!M1222),"")</f>
        <v/>
      </c>
      <c r="N1222" t="str">
        <f>IFERROR(IF(OR(HLOOKUP($A1222,'Z-scores'!$C$2:$UD$20,12,FALSE)&gt;2,HLOOKUP($A1222,'Z-scores'!$C$2:$UD$20,12,FALSE)&lt;-2),"",'Total-corrected counts'!N1222),"")</f>
        <v/>
      </c>
      <c r="O1222" t="str">
        <f>IFERROR(IF(OR(HLOOKUP($A1222,'Z-scores'!$C$2:$UD$20,13,FALSE)&gt;2,HLOOKUP($A1222,'Z-scores'!$C$2:$UD$20,13,FALSE)&lt;-2),"",'Total-corrected counts'!O1222),"")</f>
        <v/>
      </c>
      <c r="P1222" t="str">
        <f>IFERROR(IF(OR(HLOOKUP($A1222,'Z-scores'!$C$2:$UD$20,14,FALSE)&gt;2,HLOOKUP($A1222,'Z-scores'!$C$2:$UD$20,14,FALSE)&lt;-2),"",'Total-corrected counts'!P1222),"")</f>
        <v/>
      </c>
      <c r="Q1222" t="str">
        <f>IFERROR(IF(OR(HLOOKUP($A1222,'Z-scores'!$C$2:$UD$20,15,FALSE)&gt;2,HLOOKUP($A1222,'Z-scores'!$C$2:$UD$20,15,FALSE)&lt;-2),"",'Total-corrected counts'!Q1222),"")</f>
        <v/>
      </c>
      <c r="R1222" t="str">
        <f>IFERROR(IF(OR(HLOOKUP($A1222,'Z-scores'!$C$2:$UD$20,16,FALSE)&gt;2,HLOOKUP($A1222,'Z-scores'!$C$2:$UD$20,16,FALSE)&lt;-2),"",'Total-corrected counts'!R1222),"")</f>
        <v/>
      </c>
      <c r="S1222" t="str">
        <f>IFERROR(IF(OR(HLOOKUP($A1222,'Z-scores'!$C$2:$UD$20,17,FALSE)&gt;2,HLOOKUP($A1222,'Z-scores'!$C$2:$UD$20,17,FALSE)&lt;-2),"",'Total-corrected counts'!S1222),"")</f>
        <v/>
      </c>
      <c r="T1222" t="str">
        <f>IFERROR(IF(OR(HLOOKUP($A1222,'Z-scores'!$C$2:$UD$20,18,FALSE)&gt;2,HLOOKUP($A1222,'Z-scores'!$C$2:$UD$20,18,FALSE)&lt;-2),"",'Total-corrected counts'!T1222),"")</f>
        <v/>
      </c>
      <c r="U1222" t="str">
        <f>IFERROR(IF(OR(HLOOKUP($A1222,'Z-scores'!$C$2:$UD$20,19,FALSE)&gt;2,HLOOKUP($A1222,'Z-scores'!$C$2:$UD$20,19,FALSE)&lt;-2),"",'Total-corrected counts'!U1222),"")</f>
        <v/>
      </c>
      <c r="V1222">
        <f t="shared" si="76"/>
        <v>1</v>
      </c>
      <c r="W1222" t="str">
        <f t="shared" si="73"/>
        <v/>
      </c>
      <c r="X1222" t="str">
        <f t="shared" si="77"/>
        <v/>
      </c>
      <c r="Y1222" t="str">
        <f t="shared" si="78"/>
        <v/>
      </c>
    </row>
    <row r="1223" spans="1:25" x14ac:dyDescent="0.25">
      <c r="A1223">
        <v>2751</v>
      </c>
      <c r="B1223" t="s">
        <v>1260</v>
      </c>
      <c r="C1223">
        <v>40000</v>
      </c>
      <c r="D1223">
        <v>2734</v>
      </c>
      <c r="E1223" t="str">
        <f>IFERROR(IF(OR(HLOOKUP($A1223,'Z-scores'!$C$2:$UD$20,3,FALSE)&gt;2,HLOOKUP(A1223,'Z-scores'!$C$2:$UD$20,3,FALSE)&lt;-2),"",'Total-corrected counts'!E1223),"")</f>
        <v/>
      </c>
      <c r="F1223" t="str">
        <f>IFERROR(IF(OR(HLOOKUP($A1223,'Z-scores'!$C$2:$UD$20,4,FALSE)&gt;2,HLOOKUP($A1223,'Z-scores'!$C$2:$UD$20,4,FALSE)&lt;-2),"",'Total-corrected counts'!F1223),"")</f>
        <v/>
      </c>
      <c r="G1223" t="str">
        <f>IFERROR(IF(OR(HLOOKUP($A1223,'Z-scores'!$C$2:$UD$20,5,FALSE)&gt;2,HLOOKUP($A1223,'Z-scores'!$C$2:$UD$20,5,FALSE)&lt;-2),"",'Total-corrected counts'!G1223),"")</f>
        <v/>
      </c>
      <c r="H1223" t="str">
        <f>IFERROR(IF(OR(HLOOKUP($A1223,'Z-scores'!$C$2:$UD$20,6,FALSE)&gt;2,HLOOKUP($A1223,'Z-scores'!$C$2:$UD$20,6,FALSE)&lt;-2),"",'Total-corrected counts'!H1223),"")</f>
        <v/>
      </c>
      <c r="I1223" t="str">
        <f>IFERROR(IF(OR(HLOOKUP($A1223,'Z-scores'!$C$2:$UD$20,7,FALSE)&gt;2,HLOOKUP($A1223,'Z-scores'!$C$2:$UD$20,7,FALSE)&lt;-2),"",'Total-corrected counts'!I1223),"")</f>
        <v/>
      </c>
      <c r="J1223" t="str">
        <f>IFERROR(IF(OR(HLOOKUP($A1223,'Z-scores'!$C$2:$UD$20,8,FALSE)&gt;2,HLOOKUP($A1223,'Z-scores'!$C$2:$UD$20,8,FALSE)&lt;-2),"",'Total-corrected counts'!J1223),"")</f>
        <v/>
      </c>
      <c r="K1223" t="str">
        <f>IFERROR(IF(OR(HLOOKUP($A1223,'Z-scores'!$C$2:$UD$20,9,FALSE)&gt;2,HLOOKUP($A1223,'Z-scores'!$C$2:$UD$20,9,FALSE)&lt;-2),"",'Total-corrected counts'!K1223),"")</f>
        <v/>
      </c>
      <c r="L1223" t="str">
        <f>IFERROR(IF(OR(HLOOKUP($A1223,'Z-scores'!$C$2:$UD$20,10,FALSE)&gt;2,HLOOKUP($A1223,'Z-scores'!$C$2:$UD$20,10,FALSE)&lt;-2),"",'Total-corrected counts'!L1223),"")</f>
        <v/>
      </c>
      <c r="M1223" t="str">
        <f>IFERROR(IF(OR(HLOOKUP($A1223,'Z-scores'!$C$2:$UD$20,11,FALSE)&gt;2,HLOOKUP($A1223,'Z-scores'!$C$2:$UD$20,11,FALSE)&lt;-2),"",'Total-corrected counts'!M1223),"")</f>
        <v/>
      </c>
      <c r="N1223" t="str">
        <f>IFERROR(IF(OR(HLOOKUP($A1223,'Z-scores'!$C$2:$UD$20,12,FALSE)&gt;2,HLOOKUP($A1223,'Z-scores'!$C$2:$UD$20,12,FALSE)&lt;-2),"",'Total-corrected counts'!N1223),"")</f>
        <v/>
      </c>
      <c r="O1223" t="str">
        <f>IFERROR(IF(OR(HLOOKUP($A1223,'Z-scores'!$C$2:$UD$20,13,FALSE)&gt;2,HLOOKUP($A1223,'Z-scores'!$C$2:$UD$20,13,FALSE)&lt;-2),"",'Total-corrected counts'!O1223),"")</f>
        <v/>
      </c>
      <c r="P1223" t="str">
        <f>IFERROR(IF(OR(HLOOKUP($A1223,'Z-scores'!$C$2:$UD$20,14,FALSE)&gt;2,HLOOKUP($A1223,'Z-scores'!$C$2:$UD$20,14,FALSE)&lt;-2),"",'Total-corrected counts'!P1223),"")</f>
        <v/>
      </c>
      <c r="Q1223" t="str">
        <f>IFERROR(IF(OR(HLOOKUP($A1223,'Z-scores'!$C$2:$UD$20,15,FALSE)&gt;2,HLOOKUP($A1223,'Z-scores'!$C$2:$UD$20,15,FALSE)&lt;-2),"",'Total-corrected counts'!Q1223),"")</f>
        <v/>
      </c>
      <c r="R1223" t="str">
        <f>IFERROR(IF(OR(HLOOKUP($A1223,'Z-scores'!$C$2:$UD$20,16,FALSE)&gt;2,HLOOKUP($A1223,'Z-scores'!$C$2:$UD$20,16,FALSE)&lt;-2),"",'Total-corrected counts'!R1223),"")</f>
        <v/>
      </c>
      <c r="S1223" t="str">
        <f>IFERROR(IF(OR(HLOOKUP($A1223,'Z-scores'!$C$2:$UD$20,17,FALSE)&gt;2,HLOOKUP($A1223,'Z-scores'!$C$2:$UD$20,17,FALSE)&lt;-2),"",'Total-corrected counts'!S1223),"")</f>
        <v/>
      </c>
      <c r="T1223" t="str">
        <f>IFERROR(IF(OR(HLOOKUP($A1223,'Z-scores'!$C$2:$UD$20,18,FALSE)&gt;2,HLOOKUP($A1223,'Z-scores'!$C$2:$UD$20,18,FALSE)&lt;-2),"",'Total-corrected counts'!T1223),"")</f>
        <v/>
      </c>
      <c r="U1223" t="str">
        <f>IFERROR(IF(OR(HLOOKUP($A1223,'Z-scores'!$C$2:$UD$20,19,FALSE)&gt;2,HLOOKUP($A1223,'Z-scores'!$C$2:$UD$20,19,FALSE)&lt;-2),"",'Total-corrected counts'!U1223),"")</f>
        <v/>
      </c>
      <c r="V1223">
        <f t="shared" si="76"/>
        <v>1</v>
      </c>
      <c r="W1223" t="str">
        <f t="shared" si="73"/>
        <v/>
      </c>
      <c r="X1223" t="str">
        <f t="shared" si="77"/>
        <v/>
      </c>
      <c r="Y1223" t="str">
        <f t="shared" si="78"/>
        <v/>
      </c>
    </row>
    <row r="1224" spans="1:25" x14ac:dyDescent="0.25">
      <c r="A1224">
        <v>2758</v>
      </c>
      <c r="B1224" t="s">
        <v>1261</v>
      </c>
      <c r="C1224">
        <v>40100</v>
      </c>
      <c r="D1224">
        <v>2734</v>
      </c>
      <c r="E1224" t="str">
        <f>IFERROR(IF(OR(HLOOKUP($A1224,'Z-scores'!$C$2:$UD$20,3,FALSE)&gt;2,HLOOKUP(A1224,'Z-scores'!$C$2:$UD$20,3,FALSE)&lt;-2),"",'Total-corrected counts'!E1224),"")</f>
        <v/>
      </c>
      <c r="F1224" t="str">
        <f>IFERROR(IF(OR(HLOOKUP($A1224,'Z-scores'!$C$2:$UD$20,4,FALSE)&gt;2,HLOOKUP($A1224,'Z-scores'!$C$2:$UD$20,4,FALSE)&lt;-2),"",'Total-corrected counts'!F1224),"")</f>
        <v/>
      </c>
      <c r="G1224" t="str">
        <f>IFERROR(IF(OR(HLOOKUP($A1224,'Z-scores'!$C$2:$UD$20,5,FALSE)&gt;2,HLOOKUP($A1224,'Z-scores'!$C$2:$UD$20,5,FALSE)&lt;-2),"",'Total-corrected counts'!G1224),"")</f>
        <v/>
      </c>
      <c r="H1224" t="str">
        <f>IFERROR(IF(OR(HLOOKUP($A1224,'Z-scores'!$C$2:$UD$20,6,FALSE)&gt;2,HLOOKUP($A1224,'Z-scores'!$C$2:$UD$20,6,FALSE)&lt;-2),"",'Total-corrected counts'!H1224),"")</f>
        <v/>
      </c>
      <c r="I1224" t="str">
        <f>IFERROR(IF(OR(HLOOKUP($A1224,'Z-scores'!$C$2:$UD$20,7,FALSE)&gt;2,HLOOKUP($A1224,'Z-scores'!$C$2:$UD$20,7,FALSE)&lt;-2),"",'Total-corrected counts'!I1224),"")</f>
        <v/>
      </c>
      <c r="J1224" t="str">
        <f>IFERROR(IF(OR(HLOOKUP($A1224,'Z-scores'!$C$2:$UD$20,8,FALSE)&gt;2,HLOOKUP($A1224,'Z-scores'!$C$2:$UD$20,8,FALSE)&lt;-2),"",'Total-corrected counts'!J1224),"")</f>
        <v/>
      </c>
      <c r="K1224" t="str">
        <f>IFERROR(IF(OR(HLOOKUP($A1224,'Z-scores'!$C$2:$UD$20,9,FALSE)&gt;2,HLOOKUP($A1224,'Z-scores'!$C$2:$UD$20,9,FALSE)&lt;-2),"",'Total-corrected counts'!K1224),"")</f>
        <v/>
      </c>
      <c r="L1224" t="str">
        <f>IFERROR(IF(OR(HLOOKUP($A1224,'Z-scores'!$C$2:$UD$20,10,FALSE)&gt;2,HLOOKUP($A1224,'Z-scores'!$C$2:$UD$20,10,FALSE)&lt;-2),"",'Total-corrected counts'!L1224),"")</f>
        <v/>
      </c>
      <c r="M1224" t="str">
        <f>IFERROR(IF(OR(HLOOKUP($A1224,'Z-scores'!$C$2:$UD$20,11,FALSE)&gt;2,HLOOKUP($A1224,'Z-scores'!$C$2:$UD$20,11,FALSE)&lt;-2),"",'Total-corrected counts'!M1224),"")</f>
        <v/>
      </c>
      <c r="N1224" t="str">
        <f>IFERROR(IF(OR(HLOOKUP($A1224,'Z-scores'!$C$2:$UD$20,12,FALSE)&gt;2,HLOOKUP($A1224,'Z-scores'!$C$2:$UD$20,12,FALSE)&lt;-2),"",'Total-corrected counts'!N1224),"")</f>
        <v/>
      </c>
      <c r="O1224" t="str">
        <f>IFERROR(IF(OR(HLOOKUP($A1224,'Z-scores'!$C$2:$UD$20,13,FALSE)&gt;2,HLOOKUP($A1224,'Z-scores'!$C$2:$UD$20,13,FALSE)&lt;-2),"",'Total-corrected counts'!O1224),"")</f>
        <v/>
      </c>
      <c r="P1224" t="str">
        <f>IFERROR(IF(OR(HLOOKUP($A1224,'Z-scores'!$C$2:$UD$20,14,FALSE)&gt;2,HLOOKUP($A1224,'Z-scores'!$C$2:$UD$20,14,FALSE)&lt;-2),"",'Total-corrected counts'!P1224),"")</f>
        <v/>
      </c>
      <c r="Q1224" t="str">
        <f>IFERROR(IF(OR(HLOOKUP($A1224,'Z-scores'!$C$2:$UD$20,15,FALSE)&gt;2,HLOOKUP($A1224,'Z-scores'!$C$2:$UD$20,15,FALSE)&lt;-2),"",'Total-corrected counts'!Q1224),"")</f>
        <v/>
      </c>
      <c r="R1224" t="str">
        <f>IFERROR(IF(OR(HLOOKUP($A1224,'Z-scores'!$C$2:$UD$20,16,FALSE)&gt;2,HLOOKUP($A1224,'Z-scores'!$C$2:$UD$20,16,FALSE)&lt;-2),"",'Total-corrected counts'!R1224),"")</f>
        <v/>
      </c>
      <c r="S1224" t="str">
        <f>IFERROR(IF(OR(HLOOKUP($A1224,'Z-scores'!$C$2:$UD$20,17,FALSE)&gt;2,HLOOKUP($A1224,'Z-scores'!$C$2:$UD$20,17,FALSE)&lt;-2),"",'Total-corrected counts'!S1224),"")</f>
        <v/>
      </c>
      <c r="T1224" t="str">
        <f>IFERROR(IF(OR(HLOOKUP($A1224,'Z-scores'!$C$2:$UD$20,18,FALSE)&gt;2,HLOOKUP($A1224,'Z-scores'!$C$2:$UD$20,18,FALSE)&lt;-2),"",'Total-corrected counts'!T1224),"")</f>
        <v/>
      </c>
      <c r="U1224" t="str">
        <f>IFERROR(IF(OR(HLOOKUP($A1224,'Z-scores'!$C$2:$UD$20,19,FALSE)&gt;2,HLOOKUP($A1224,'Z-scores'!$C$2:$UD$20,19,FALSE)&lt;-2),"",'Total-corrected counts'!U1224),"")</f>
        <v/>
      </c>
      <c r="V1224">
        <f t="shared" si="76"/>
        <v>1</v>
      </c>
      <c r="W1224" t="str">
        <f t="shared" si="73"/>
        <v/>
      </c>
      <c r="X1224" t="str">
        <f t="shared" si="77"/>
        <v/>
      </c>
      <c r="Y1224" t="str">
        <f t="shared" si="78"/>
        <v/>
      </c>
    </row>
    <row r="1225" spans="1:25" x14ac:dyDescent="0.25">
      <c r="A1225">
        <v>2766</v>
      </c>
      <c r="B1225" t="s">
        <v>1262</v>
      </c>
      <c r="C1225">
        <v>40200</v>
      </c>
      <c r="D1225">
        <v>2726</v>
      </c>
      <c r="E1225" t="str">
        <f>IFERROR(IF(OR(HLOOKUP($A1225,'Z-scores'!$C$2:$UD$20,3,FALSE)&gt;2,HLOOKUP(A1225,'Z-scores'!$C$2:$UD$20,3,FALSE)&lt;-2),"",'Total-corrected counts'!E1225),"")</f>
        <v/>
      </c>
      <c r="F1225" t="str">
        <f>IFERROR(IF(OR(HLOOKUP($A1225,'Z-scores'!$C$2:$UD$20,4,FALSE)&gt;2,HLOOKUP($A1225,'Z-scores'!$C$2:$UD$20,4,FALSE)&lt;-2),"",'Total-corrected counts'!F1225),"")</f>
        <v/>
      </c>
      <c r="G1225" t="str">
        <f>IFERROR(IF(OR(HLOOKUP($A1225,'Z-scores'!$C$2:$UD$20,5,FALSE)&gt;2,HLOOKUP($A1225,'Z-scores'!$C$2:$UD$20,5,FALSE)&lt;-2),"",'Total-corrected counts'!G1225),"")</f>
        <v/>
      </c>
      <c r="H1225" t="str">
        <f>IFERROR(IF(OR(HLOOKUP($A1225,'Z-scores'!$C$2:$UD$20,6,FALSE)&gt;2,HLOOKUP($A1225,'Z-scores'!$C$2:$UD$20,6,FALSE)&lt;-2),"",'Total-corrected counts'!H1225),"")</f>
        <v/>
      </c>
      <c r="I1225" t="str">
        <f>IFERROR(IF(OR(HLOOKUP($A1225,'Z-scores'!$C$2:$UD$20,7,FALSE)&gt;2,HLOOKUP($A1225,'Z-scores'!$C$2:$UD$20,7,FALSE)&lt;-2),"",'Total-corrected counts'!I1225),"")</f>
        <v/>
      </c>
      <c r="J1225" t="str">
        <f>IFERROR(IF(OR(HLOOKUP($A1225,'Z-scores'!$C$2:$UD$20,8,FALSE)&gt;2,HLOOKUP($A1225,'Z-scores'!$C$2:$UD$20,8,FALSE)&lt;-2),"",'Total-corrected counts'!J1225),"")</f>
        <v/>
      </c>
      <c r="K1225" t="str">
        <f>IFERROR(IF(OR(HLOOKUP($A1225,'Z-scores'!$C$2:$UD$20,9,FALSE)&gt;2,HLOOKUP($A1225,'Z-scores'!$C$2:$UD$20,9,FALSE)&lt;-2),"",'Total-corrected counts'!K1225),"")</f>
        <v/>
      </c>
      <c r="L1225" t="str">
        <f>IFERROR(IF(OR(HLOOKUP($A1225,'Z-scores'!$C$2:$UD$20,10,FALSE)&gt;2,HLOOKUP($A1225,'Z-scores'!$C$2:$UD$20,10,FALSE)&lt;-2),"",'Total-corrected counts'!L1225),"")</f>
        <v/>
      </c>
      <c r="M1225" t="str">
        <f>IFERROR(IF(OR(HLOOKUP($A1225,'Z-scores'!$C$2:$UD$20,11,FALSE)&gt;2,HLOOKUP($A1225,'Z-scores'!$C$2:$UD$20,11,FALSE)&lt;-2),"",'Total-corrected counts'!M1225),"")</f>
        <v/>
      </c>
      <c r="N1225" t="str">
        <f>IFERROR(IF(OR(HLOOKUP($A1225,'Z-scores'!$C$2:$UD$20,12,FALSE)&gt;2,HLOOKUP($A1225,'Z-scores'!$C$2:$UD$20,12,FALSE)&lt;-2),"",'Total-corrected counts'!N1225),"")</f>
        <v/>
      </c>
      <c r="O1225" t="str">
        <f>IFERROR(IF(OR(HLOOKUP($A1225,'Z-scores'!$C$2:$UD$20,13,FALSE)&gt;2,HLOOKUP($A1225,'Z-scores'!$C$2:$UD$20,13,FALSE)&lt;-2),"",'Total-corrected counts'!O1225),"")</f>
        <v/>
      </c>
      <c r="P1225" t="str">
        <f>IFERROR(IF(OR(HLOOKUP($A1225,'Z-scores'!$C$2:$UD$20,14,FALSE)&gt;2,HLOOKUP($A1225,'Z-scores'!$C$2:$UD$20,14,FALSE)&lt;-2),"",'Total-corrected counts'!P1225),"")</f>
        <v/>
      </c>
      <c r="Q1225" t="str">
        <f>IFERROR(IF(OR(HLOOKUP($A1225,'Z-scores'!$C$2:$UD$20,15,FALSE)&gt;2,HLOOKUP($A1225,'Z-scores'!$C$2:$UD$20,15,FALSE)&lt;-2),"",'Total-corrected counts'!Q1225),"")</f>
        <v/>
      </c>
      <c r="R1225" t="str">
        <f>IFERROR(IF(OR(HLOOKUP($A1225,'Z-scores'!$C$2:$UD$20,16,FALSE)&gt;2,HLOOKUP($A1225,'Z-scores'!$C$2:$UD$20,16,FALSE)&lt;-2),"",'Total-corrected counts'!R1225),"")</f>
        <v/>
      </c>
      <c r="S1225" t="str">
        <f>IFERROR(IF(OR(HLOOKUP($A1225,'Z-scores'!$C$2:$UD$20,17,FALSE)&gt;2,HLOOKUP($A1225,'Z-scores'!$C$2:$UD$20,17,FALSE)&lt;-2),"",'Total-corrected counts'!S1225),"")</f>
        <v/>
      </c>
      <c r="T1225" t="str">
        <f>IFERROR(IF(OR(HLOOKUP($A1225,'Z-scores'!$C$2:$UD$20,18,FALSE)&gt;2,HLOOKUP($A1225,'Z-scores'!$C$2:$UD$20,18,FALSE)&lt;-2),"",'Total-corrected counts'!T1225),"")</f>
        <v/>
      </c>
      <c r="U1225" t="str">
        <f>IFERROR(IF(OR(HLOOKUP($A1225,'Z-scores'!$C$2:$UD$20,19,FALSE)&gt;2,HLOOKUP($A1225,'Z-scores'!$C$2:$UD$20,19,FALSE)&lt;-2),"",'Total-corrected counts'!U1225),"")</f>
        <v/>
      </c>
      <c r="V1225">
        <f t="shared" si="76"/>
        <v>1</v>
      </c>
      <c r="W1225" t="str">
        <f t="shared" si="73"/>
        <v/>
      </c>
      <c r="X1225" t="str">
        <f t="shared" si="77"/>
        <v/>
      </c>
      <c r="Y1225" t="str">
        <f t="shared" si="78"/>
        <v/>
      </c>
    </row>
    <row r="1226" spans="1:25" x14ac:dyDescent="0.25">
      <c r="A1226">
        <v>2775</v>
      </c>
      <c r="B1226" t="s">
        <v>1263</v>
      </c>
      <c r="C1226">
        <v>40300</v>
      </c>
      <c r="D1226">
        <v>2766</v>
      </c>
      <c r="E1226" t="str">
        <f>IFERROR(IF(OR(HLOOKUP($A1226,'Z-scores'!$C$2:$UD$20,3,FALSE)&gt;2,HLOOKUP(A1226,'Z-scores'!$C$2:$UD$20,3,FALSE)&lt;-2),"",'Total-corrected counts'!E1226),"")</f>
        <v/>
      </c>
      <c r="F1226" t="str">
        <f>IFERROR(IF(OR(HLOOKUP($A1226,'Z-scores'!$C$2:$UD$20,4,FALSE)&gt;2,HLOOKUP($A1226,'Z-scores'!$C$2:$UD$20,4,FALSE)&lt;-2),"",'Total-corrected counts'!F1226),"")</f>
        <v/>
      </c>
      <c r="G1226" t="str">
        <f>IFERROR(IF(OR(HLOOKUP($A1226,'Z-scores'!$C$2:$UD$20,5,FALSE)&gt;2,HLOOKUP($A1226,'Z-scores'!$C$2:$UD$20,5,FALSE)&lt;-2),"",'Total-corrected counts'!G1226),"")</f>
        <v/>
      </c>
      <c r="H1226" t="str">
        <f>IFERROR(IF(OR(HLOOKUP($A1226,'Z-scores'!$C$2:$UD$20,6,FALSE)&gt;2,HLOOKUP($A1226,'Z-scores'!$C$2:$UD$20,6,FALSE)&lt;-2),"",'Total-corrected counts'!H1226),"")</f>
        <v/>
      </c>
      <c r="I1226" t="str">
        <f>IFERROR(IF(OR(HLOOKUP($A1226,'Z-scores'!$C$2:$UD$20,7,FALSE)&gt;2,HLOOKUP($A1226,'Z-scores'!$C$2:$UD$20,7,FALSE)&lt;-2),"",'Total-corrected counts'!I1226),"")</f>
        <v/>
      </c>
      <c r="J1226" t="str">
        <f>IFERROR(IF(OR(HLOOKUP($A1226,'Z-scores'!$C$2:$UD$20,8,FALSE)&gt;2,HLOOKUP($A1226,'Z-scores'!$C$2:$UD$20,8,FALSE)&lt;-2),"",'Total-corrected counts'!J1226),"")</f>
        <v/>
      </c>
      <c r="K1226" t="str">
        <f>IFERROR(IF(OR(HLOOKUP($A1226,'Z-scores'!$C$2:$UD$20,9,FALSE)&gt;2,HLOOKUP($A1226,'Z-scores'!$C$2:$UD$20,9,FALSE)&lt;-2),"",'Total-corrected counts'!K1226),"")</f>
        <v/>
      </c>
      <c r="L1226" t="str">
        <f>IFERROR(IF(OR(HLOOKUP($A1226,'Z-scores'!$C$2:$UD$20,10,FALSE)&gt;2,HLOOKUP($A1226,'Z-scores'!$C$2:$UD$20,10,FALSE)&lt;-2),"",'Total-corrected counts'!L1226),"")</f>
        <v/>
      </c>
      <c r="M1226" t="str">
        <f>IFERROR(IF(OR(HLOOKUP($A1226,'Z-scores'!$C$2:$UD$20,11,FALSE)&gt;2,HLOOKUP($A1226,'Z-scores'!$C$2:$UD$20,11,FALSE)&lt;-2),"",'Total-corrected counts'!M1226),"")</f>
        <v/>
      </c>
      <c r="N1226" t="str">
        <f>IFERROR(IF(OR(HLOOKUP($A1226,'Z-scores'!$C$2:$UD$20,12,FALSE)&gt;2,HLOOKUP($A1226,'Z-scores'!$C$2:$UD$20,12,FALSE)&lt;-2),"",'Total-corrected counts'!N1226),"")</f>
        <v/>
      </c>
      <c r="O1226" t="str">
        <f>IFERROR(IF(OR(HLOOKUP($A1226,'Z-scores'!$C$2:$UD$20,13,FALSE)&gt;2,HLOOKUP($A1226,'Z-scores'!$C$2:$UD$20,13,FALSE)&lt;-2),"",'Total-corrected counts'!O1226),"")</f>
        <v/>
      </c>
      <c r="P1226" t="str">
        <f>IFERROR(IF(OR(HLOOKUP($A1226,'Z-scores'!$C$2:$UD$20,14,FALSE)&gt;2,HLOOKUP($A1226,'Z-scores'!$C$2:$UD$20,14,FALSE)&lt;-2),"",'Total-corrected counts'!P1226),"")</f>
        <v/>
      </c>
      <c r="Q1226" t="str">
        <f>IFERROR(IF(OR(HLOOKUP($A1226,'Z-scores'!$C$2:$UD$20,15,FALSE)&gt;2,HLOOKUP($A1226,'Z-scores'!$C$2:$UD$20,15,FALSE)&lt;-2),"",'Total-corrected counts'!Q1226),"")</f>
        <v/>
      </c>
      <c r="R1226" t="str">
        <f>IFERROR(IF(OR(HLOOKUP($A1226,'Z-scores'!$C$2:$UD$20,16,FALSE)&gt;2,HLOOKUP($A1226,'Z-scores'!$C$2:$UD$20,16,FALSE)&lt;-2),"",'Total-corrected counts'!R1226),"")</f>
        <v/>
      </c>
      <c r="S1226" t="str">
        <f>IFERROR(IF(OR(HLOOKUP($A1226,'Z-scores'!$C$2:$UD$20,17,FALSE)&gt;2,HLOOKUP($A1226,'Z-scores'!$C$2:$UD$20,17,FALSE)&lt;-2),"",'Total-corrected counts'!S1226),"")</f>
        <v/>
      </c>
      <c r="T1226" t="str">
        <f>IFERROR(IF(OR(HLOOKUP($A1226,'Z-scores'!$C$2:$UD$20,18,FALSE)&gt;2,HLOOKUP($A1226,'Z-scores'!$C$2:$UD$20,18,FALSE)&lt;-2),"",'Total-corrected counts'!T1226),"")</f>
        <v/>
      </c>
      <c r="U1226" t="str">
        <f>IFERROR(IF(OR(HLOOKUP($A1226,'Z-scores'!$C$2:$UD$20,19,FALSE)&gt;2,HLOOKUP($A1226,'Z-scores'!$C$2:$UD$20,19,FALSE)&lt;-2),"",'Total-corrected counts'!U1226),"")</f>
        <v/>
      </c>
      <c r="V1226">
        <f t="shared" si="76"/>
        <v>1</v>
      </c>
      <c r="W1226" t="str">
        <f t="shared" si="73"/>
        <v/>
      </c>
      <c r="X1226" t="str">
        <f t="shared" si="77"/>
        <v/>
      </c>
      <c r="Y1226" t="str">
        <f t="shared" si="78"/>
        <v/>
      </c>
    </row>
    <row r="1227" spans="1:25" x14ac:dyDescent="0.25">
      <c r="A1227">
        <v>2782</v>
      </c>
      <c r="B1227" t="s">
        <v>1264</v>
      </c>
      <c r="C1227">
        <v>40400</v>
      </c>
      <c r="D1227">
        <v>2766</v>
      </c>
      <c r="E1227" t="str">
        <f>IFERROR(IF(OR(HLOOKUP($A1227,'Z-scores'!$C$2:$UD$20,3,FALSE)&gt;2,HLOOKUP(A1227,'Z-scores'!$C$2:$UD$20,3,FALSE)&lt;-2),"",'Total-corrected counts'!E1227),"")</f>
        <v/>
      </c>
      <c r="F1227" t="str">
        <f>IFERROR(IF(OR(HLOOKUP($A1227,'Z-scores'!$C$2:$UD$20,4,FALSE)&gt;2,HLOOKUP($A1227,'Z-scores'!$C$2:$UD$20,4,FALSE)&lt;-2),"",'Total-corrected counts'!F1227),"")</f>
        <v/>
      </c>
      <c r="G1227" t="str">
        <f>IFERROR(IF(OR(HLOOKUP($A1227,'Z-scores'!$C$2:$UD$20,5,FALSE)&gt;2,HLOOKUP($A1227,'Z-scores'!$C$2:$UD$20,5,FALSE)&lt;-2),"",'Total-corrected counts'!G1227),"")</f>
        <v/>
      </c>
      <c r="H1227" t="str">
        <f>IFERROR(IF(OR(HLOOKUP($A1227,'Z-scores'!$C$2:$UD$20,6,FALSE)&gt;2,HLOOKUP($A1227,'Z-scores'!$C$2:$UD$20,6,FALSE)&lt;-2),"",'Total-corrected counts'!H1227),"")</f>
        <v/>
      </c>
      <c r="I1227" t="str">
        <f>IFERROR(IF(OR(HLOOKUP($A1227,'Z-scores'!$C$2:$UD$20,7,FALSE)&gt;2,HLOOKUP($A1227,'Z-scores'!$C$2:$UD$20,7,FALSE)&lt;-2),"",'Total-corrected counts'!I1227),"")</f>
        <v/>
      </c>
      <c r="J1227" t="str">
        <f>IFERROR(IF(OR(HLOOKUP($A1227,'Z-scores'!$C$2:$UD$20,8,FALSE)&gt;2,HLOOKUP($A1227,'Z-scores'!$C$2:$UD$20,8,FALSE)&lt;-2),"",'Total-corrected counts'!J1227),"")</f>
        <v/>
      </c>
      <c r="K1227" t="str">
        <f>IFERROR(IF(OR(HLOOKUP($A1227,'Z-scores'!$C$2:$UD$20,9,FALSE)&gt;2,HLOOKUP($A1227,'Z-scores'!$C$2:$UD$20,9,FALSE)&lt;-2),"",'Total-corrected counts'!K1227),"")</f>
        <v/>
      </c>
      <c r="L1227" t="str">
        <f>IFERROR(IF(OR(HLOOKUP($A1227,'Z-scores'!$C$2:$UD$20,10,FALSE)&gt;2,HLOOKUP($A1227,'Z-scores'!$C$2:$UD$20,10,FALSE)&lt;-2),"",'Total-corrected counts'!L1227),"")</f>
        <v/>
      </c>
      <c r="M1227" t="str">
        <f>IFERROR(IF(OR(HLOOKUP($A1227,'Z-scores'!$C$2:$UD$20,11,FALSE)&gt;2,HLOOKUP($A1227,'Z-scores'!$C$2:$UD$20,11,FALSE)&lt;-2),"",'Total-corrected counts'!M1227),"")</f>
        <v/>
      </c>
      <c r="N1227" t="str">
        <f>IFERROR(IF(OR(HLOOKUP($A1227,'Z-scores'!$C$2:$UD$20,12,FALSE)&gt;2,HLOOKUP($A1227,'Z-scores'!$C$2:$UD$20,12,FALSE)&lt;-2),"",'Total-corrected counts'!N1227),"")</f>
        <v/>
      </c>
      <c r="O1227" t="str">
        <f>IFERROR(IF(OR(HLOOKUP($A1227,'Z-scores'!$C$2:$UD$20,13,FALSE)&gt;2,HLOOKUP($A1227,'Z-scores'!$C$2:$UD$20,13,FALSE)&lt;-2),"",'Total-corrected counts'!O1227),"")</f>
        <v/>
      </c>
      <c r="P1227" t="str">
        <f>IFERROR(IF(OR(HLOOKUP($A1227,'Z-scores'!$C$2:$UD$20,14,FALSE)&gt;2,HLOOKUP($A1227,'Z-scores'!$C$2:$UD$20,14,FALSE)&lt;-2),"",'Total-corrected counts'!P1227),"")</f>
        <v/>
      </c>
      <c r="Q1227" t="str">
        <f>IFERROR(IF(OR(HLOOKUP($A1227,'Z-scores'!$C$2:$UD$20,15,FALSE)&gt;2,HLOOKUP($A1227,'Z-scores'!$C$2:$UD$20,15,FALSE)&lt;-2),"",'Total-corrected counts'!Q1227),"")</f>
        <v/>
      </c>
      <c r="R1227" t="str">
        <f>IFERROR(IF(OR(HLOOKUP($A1227,'Z-scores'!$C$2:$UD$20,16,FALSE)&gt;2,HLOOKUP($A1227,'Z-scores'!$C$2:$UD$20,16,FALSE)&lt;-2),"",'Total-corrected counts'!R1227),"")</f>
        <v/>
      </c>
      <c r="S1227" t="str">
        <f>IFERROR(IF(OR(HLOOKUP($A1227,'Z-scores'!$C$2:$UD$20,17,FALSE)&gt;2,HLOOKUP($A1227,'Z-scores'!$C$2:$UD$20,17,FALSE)&lt;-2),"",'Total-corrected counts'!S1227),"")</f>
        <v/>
      </c>
      <c r="T1227" t="str">
        <f>IFERROR(IF(OR(HLOOKUP($A1227,'Z-scores'!$C$2:$UD$20,18,FALSE)&gt;2,HLOOKUP($A1227,'Z-scores'!$C$2:$UD$20,18,FALSE)&lt;-2),"",'Total-corrected counts'!T1227),"")</f>
        <v/>
      </c>
      <c r="U1227" t="str">
        <f>IFERROR(IF(OR(HLOOKUP($A1227,'Z-scores'!$C$2:$UD$20,19,FALSE)&gt;2,HLOOKUP($A1227,'Z-scores'!$C$2:$UD$20,19,FALSE)&lt;-2),"",'Total-corrected counts'!U1227),"")</f>
        <v/>
      </c>
      <c r="V1227">
        <f t="shared" si="76"/>
        <v>1</v>
      </c>
      <c r="W1227" t="str">
        <f t="shared" si="73"/>
        <v/>
      </c>
      <c r="X1227" t="str">
        <f t="shared" si="77"/>
        <v/>
      </c>
      <c r="Y1227" t="str">
        <f t="shared" si="78"/>
        <v/>
      </c>
    </row>
    <row r="1228" spans="1:25" x14ac:dyDescent="0.25">
      <c r="A1228">
        <v>2790</v>
      </c>
      <c r="B1228" t="s">
        <v>1265</v>
      </c>
      <c r="C1228">
        <v>40500</v>
      </c>
      <c r="D1228">
        <v>2766</v>
      </c>
      <c r="E1228" t="str">
        <f>IFERROR(IF(OR(HLOOKUP($A1228,'Z-scores'!$C$2:$UD$20,3,FALSE)&gt;2,HLOOKUP(A1228,'Z-scores'!$C$2:$UD$20,3,FALSE)&lt;-2),"",'Total-corrected counts'!E1228),"")</f>
        <v/>
      </c>
      <c r="F1228" t="str">
        <f>IFERROR(IF(OR(HLOOKUP($A1228,'Z-scores'!$C$2:$UD$20,4,FALSE)&gt;2,HLOOKUP($A1228,'Z-scores'!$C$2:$UD$20,4,FALSE)&lt;-2),"",'Total-corrected counts'!F1228),"")</f>
        <v/>
      </c>
      <c r="G1228" t="str">
        <f>IFERROR(IF(OR(HLOOKUP($A1228,'Z-scores'!$C$2:$UD$20,5,FALSE)&gt;2,HLOOKUP($A1228,'Z-scores'!$C$2:$UD$20,5,FALSE)&lt;-2),"",'Total-corrected counts'!G1228),"")</f>
        <v/>
      </c>
      <c r="H1228" t="str">
        <f>IFERROR(IF(OR(HLOOKUP($A1228,'Z-scores'!$C$2:$UD$20,6,FALSE)&gt;2,HLOOKUP($A1228,'Z-scores'!$C$2:$UD$20,6,FALSE)&lt;-2),"",'Total-corrected counts'!H1228),"")</f>
        <v/>
      </c>
      <c r="I1228" t="str">
        <f>IFERROR(IF(OR(HLOOKUP($A1228,'Z-scores'!$C$2:$UD$20,7,FALSE)&gt;2,HLOOKUP($A1228,'Z-scores'!$C$2:$UD$20,7,FALSE)&lt;-2),"",'Total-corrected counts'!I1228),"")</f>
        <v/>
      </c>
      <c r="J1228" t="str">
        <f>IFERROR(IF(OR(HLOOKUP($A1228,'Z-scores'!$C$2:$UD$20,8,FALSE)&gt;2,HLOOKUP($A1228,'Z-scores'!$C$2:$UD$20,8,FALSE)&lt;-2),"",'Total-corrected counts'!J1228),"")</f>
        <v/>
      </c>
      <c r="K1228" t="str">
        <f>IFERROR(IF(OR(HLOOKUP($A1228,'Z-scores'!$C$2:$UD$20,9,FALSE)&gt;2,HLOOKUP($A1228,'Z-scores'!$C$2:$UD$20,9,FALSE)&lt;-2),"",'Total-corrected counts'!K1228),"")</f>
        <v/>
      </c>
      <c r="L1228" t="str">
        <f>IFERROR(IF(OR(HLOOKUP($A1228,'Z-scores'!$C$2:$UD$20,10,FALSE)&gt;2,HLOOKUP($A1228,'Z-scores'!$C$2:$UD$20,10,FALSE)&lt;-2),"",'Total-corrected counts'!L1228),"")</f>
        <v/>
      </c>
      <c r="M1228" t="str">
        <f>IFERROR(IF(OR(HLOOKUP($A1228,'Z-scores'!$C$2:$UD$20,11,FALSE)&gt;2,HLOOKUP($A1228,'Z-scores'!$C$2:$UD$20,11,FALSE)&lt;-2),"",'Total-corrected counts'!M1228),"")</f>
        <v/>
      </c>
      <c r="N1228" t="str">
        <f>IFERROR(IF(OR(HLOOKUP($A1228,'Z-scores'!$C$2:$UD$20,12,FALSE)&gt;2,HLOOKUP($A1228,'Z-scores'!$C$2:$UD$20,12,FALSE)&lt;-2),"",'Total-corrected counts'!N1228),"")</f>
        <v/>
      </c>
      <c r="O1228" t="str">
        <f>IFERROR(IF(OR(HLOOKUP($A1228,'Z-scores'!$C$2:$UD$20,13,FALSE)&gt;2,HLOOKUP($A1228,'Z-scores'!$C$2:$UD$20,13,FALSE)&lt;-2),"",'Total-corrected counts'!O1228),"")</f>
        <v/>
      </c>
      <c r="P1228" t="str">
        <f>IFERROR(IF(OR(HLOOKUP($A1228,'Z-scores'!$C$2:$UD$20,14,FALSE)&gt;2,HLOOKUP($A1228,'Z-scores'!$C$2:$UD$20,14,FALSE)&lt;-2),"",'Total-corrected counts'!P1228),"")</f>
        <v/>
      </c>
      <c r="Q1228" t="str">
        <f>IFERROR(IF(OR(HLOOKUP($A1228,'Z-scores'!$C$2:$UD$20,15,FALSE)&gt;2,HLOOKUP($A1228,'Z-scores'!$C$2:$UD$20,15,FALSE)&lt;-2),"",'Total-corrected counts'!Q1228),"")</f>
        <v/>
      </c>
      <c r="R1228" t="str">
        <f>IFERROR(IF(OR(HLOOKUP($A1228,'Z-scores'!$C$2:$UD$20,16,FALSE)&gt;2,HLOOKUP($A1228,'Z-scores'!$C$2:$UD$20,16,FALSE)&lt;-2),"",'Total-corrected counts'!R1228),"")</f>
        <v/>
      </c>
      <c r="S1228" t="str">
        <f>IFERROR(IF(OR(HLOOKUP($A1228,'Z-scores'!$C$2:$UD$20,17,FALSE)&gt;2,HLOOKUP($A1228,'Z-scores'!$C$2:$UD$20,17,FALSE)&lt;-2),"",'Total-corrected counts'!S1228),"")</f>
        <v/>
      </c>
      <c r="T1228" t="str">
        <f>IFERROR(IF(OR(HLOOKUP($A1228,'Z-scores'!$C$2:$UD$20,18,FALSE)&gt;2,HLOOKUP($A1228,'Z-scores'!$C$2:$UD$20,18,FALSE)&lt;-2),"",'Total-corrected counts'!T1228),"")</f>
        <v/>
      </c>
      <c r="U1228" t="str">
        <f>IFERROR(IF(OR(HLOOKUP($A1228,'Z-scores'!$C$2:$UD$20,19,FALSE)&gt;2,HLOOKUP($A1228,'Z-scores'!$C$2:$UD$20,19,FALSE)&lt;-2),"",'Total-corrected counts'!U1228),"")</f>
        <v/>
      </c>
      <c r="V1228">
        <f t="shared" si="76"/>
        <v>1</v>
      </c>
      <c r="W1228" t="str">
        <f t="shared" si="73"/>
        <v/>
      </c>
      <c r="X1228" t="str">
        <f t="shared" si="77"/>
        <v/>
      </c>
      <c r="Y1228" t="str">
        <f t="shared" si="78"/>
        <v/>
      </c>
    </row>
    <row r="1229" spans="1:25" x14ac:dyDescent="0.25">
      <c r="A1229">
        <v>2799</v>
      </c>
      <c r="B1229" t="s">
        <v>1266</v>
      </c>
      <c r="C1229">
        <v>40600</v>
      </c>
      <c r="D1229">
        <v>2726</v>
      </c>
      <c r="E1229" t="str">
        <f>IFERROR(IF(OR(HLOOKUP($A1229,'Z-scores'!$C$2:$UD$20,3,FALSE)&gt;2,HLOOKUP(A1229,'Z-scores'!$C$2:$UD$20,3,FALSE)&lt;-2),"",'Total-corrected counts'!E1229),"")</f>
        <v/>
      </c>
      <c r="F1229" t="str">
        <f>IFERROR(IF(OR(HLOOKUP($A1229,'Z-scores'!$C$2:$UD$20,4,FALSE)&gt;2,HLOOKUP($A1229,'Z-scores'!$C$2:$UD$20,4,FALSE)&lt;-2),"",'Total-corrected counts'!F1229),"")</f>
        <v/>
      </c>
      <c r="G1229" t="str">
        <f>IFERROR(IF(OR(HLOOKUP($A1229,'Z-scores'!$C$2:$UD$20,5,FALSE)&gt;2,HLOOKUP($A1229,'Z-scores'!$C$2:$UD$20,5,FALSE)&lt;-2),"",'Total-corrected counts'!G1229),"")</f>
        <v/>
      </c>
      <c r="H1229" t="str">
        <f>IFERROR(IF(OR(HLOOKUP($A1229,'Z-scores'!$C$2:$UD$20,6,FALSE)&gt;2,HLOOKUP($A1229,'Z-scores'!$C$2:$UD$20,6,FALSE)&lt;-2),"",'Total-corrected counts'!H1229),"")</f>
        <v/>
      </c>
      <c r="I1229" t="str">
        <f>IFERROR(IF(OR(HLOOKUP($A1229,'Z-scores'!$C$2:$UD$20,7,FALSE)&gt;2,HLOOKUP($A1229,'Z-scores'!$C$2:$UD$20,7,FALSE)&lt;-2),"",'Total-corrected counts'!I1229),"")</f>
        <v/>
      </c>
      <c r="J1229" t="str">
        <f>IFERROR(IF(OR(HLOOKUP($A1229,'Z-scores'!$C$2:$UD$20,8,FALSE)&gt;2,HLOOKUP($A1229,'Z-scores'!$C$2:$UD$20,8,FALSE)&lt;-2),"",'Total-corrected counts'!J1229),"")</f>
        <v/>
      </c>
      <c r="K1229" t="str">
        <f>IFERROR(IF(OR(HLOOKUP($A1229,'Z-scores'!$C$2:$UD$20,9,FALSE)&gt;2,HLOOKUP($A1229,'Z-scores'!$C$2:$UD$20,9,FALSE)&lt;-2),"",'Total-corrected counts'!K1229),"")</f>
        <v/>
      </c>
      <c r="L1229" t="str">
        <f>IFERROR(IF(OR(HLOOKUP($A1229,'Z-scores'!$C$2:$UD$20,10,FALSE)&gt;2,HLOOKUP($A1229,'Z-scores'!$C$2:$UD$20,10,FALSE)&lt;-2),"",'Total-corrected counts'!L1229),"")</f>
        <v/>
      </c>
      <c r="M1229" t="str">
        <f>IFERROR(IF(OR(HLOOKUP($A1229,'Z-scores'!$C$2:$UD$20,11,FALSE)&gt;2,HLOOKUP($A1229,'Z-scores'!$C$2:$UD$20,11,FALSE)&lt;-2),"",'Total-corrected counts'!M1229),"")</f>
        <v/>
      </c>
      <c r="N1229" t="str">
        <f>IFERROR(IF(OR(HLOOKUP($A1229,'Z-scores'!$C$2:$UD$20,12,FALSE)&gt;2,HLOOKUP($A1229,'Z-scores'!$C$2:$UD$20,12,FALSE)&lt;-2),"",'Total-corrected counts'!N1229),"")</f>
        <v/>
      </c>
      <c r="O1229" t="str">
        <f>IFERROR(IF(OR(HLOOKUP($A1229,'Z-scores'!$C$2:$UD$20,13,FALSE)&gt;2,HLOOKUP($A1229,'Z-scores'!$C$2:$UD$20,13,FALSE)&lt;-2),"",'Total-corrected counts'!O1229),"")</f>
        <v/>
      </c>
      <c r="P1229" t="str">
        <f>IFERROR(IF(OR(HLOOKUP($A1229,'Z-scores'!$C$2:$UD$20,14,FALSE)&gt;2,HLOOKUP($A1229,'Z-scores'!$C$2:$UD$20,14,FALSE)&lt;-2),"",'Total-corrected counts'!P1229),"")</f>
        <v/>
      </c>
      <c r="Q1229" t="str">
        <f>IFERROR(IF(OR(HLOOKUP($A1229,'Z-scores'!$C$2:$UD$20,15,FALSE)&gt;2,HLOOKUP($A1229,'Z-scores'!$C$2:$UD$20,15,FALSE)&lt;-2),"",'Total-corrected counts'!Q1229),"")</f>
        <v/>
      </c>
      <c r="R1229" t="str">
        <f>IFERROR(IF(OR(HLOOKUP($A1229,'Z-scores'!$C$2:$UD$20,16,FALSE)&gt;2,HLOOKUP($A1229,'Z-scores'!$C$2:$UD$20,16,FALSE)&lt;-2),"",'Total-corrected counts'!R1229),"")</f>
        <v/>
      </c>
      <c r="S1229" t="str">
        <f>IFERROR(IF(OR(HLOOKUP($A1229,'Z-scores'!$C$2:$UD$20,17,FALSE)&gt;2,HLOOKUP($A1229,'Z-scores'!$C$2:$UD$20,17,FALSE)&lt;-2),"",'Total-corrected counts'!S1229),"")</f>
        <v/>
      </c>
      <c r="T1229" t="str">
        <f>IFERROR(IF(OR(HLOOKUP($A1229,'Z-scores'!$C$2:$UD$20,18,FALSE)&gt;2,HLOOKUP($A1229,'Z-scores'!$C$2:$UD$20,18,FALSE)&lt;-2),"",'Total-corrected counts'!T1229),"")</f>
        <v/>
      </c>
      <c r="U1229" t="str">
        <f>IFERROR(IF(OR(HLOOKUP($A1229,'Z-scores'!$C$2:$UD$20,19,FALSE)&gt;2,HLOOKUP($A1229,'Z-scores'!$C$2:$UD$20,19,FALSE)&lt;-2),"",'Total-corrected counts'!U1229),"")</f>
        <v/>
      </c>
      <c r="V1229">
        <f t="shared" si="76"/>
        <v>1</v>
      </c>
      <c r="W1229" t="str">
        <f t="shared" si="73"/>
        <v/>
      </c>
      <c r="X1229" t="str">
        <f t="shared" si="77"/>
        <v/>
      </c>
      <c r="Y1229" t="str">
        <f t="shared" si="78"/>
        <v/>
      </c>
    </row>
    <row r="1230" spans="1:25" x14ac:dyDescent="0.25">
      <c r="A1230">
        <v>2807</v>
      </c>
      <c r="B1230" t="s">
        <v>1267</v>
      </c>
      <c r="C1230">
        <v>40700</v>
      </c>
      <c r="D1230">
        <v>2799</v>
      </c>
      <c r="E1230" t="str">
        <f>IFERROR(IF(OR(HLOOKUP($A1230,'Z-scores'!$C$2:$UD$20,3,FALSE)&gt;2,HLOOKUP(A1230,'Z-scores'!$C$2:$UD$20,3,FALSE)&lt;-2),"",'Total-corrected counts'!E1230),"")</f>
        <v/>
      </c>
      <c r="F1230" t="str">
        <f>IFERROR(IF(OR(HLOOKUP($A1230,'Z-scores'!$C$2:$UD$20,4,FALSE)&gt;2,HLOOKUP($A1230,'Z-scores'!$C$2:$UD$20,4,FALSE)&lt;-2),"",'Total-corrected counts'!F1230),"")</f>
        <v/>
      </c>
      <c r="G1230" t="str">
        <f>IFERROR(IF(OR(HLOOKUP($A1230,'Z-scores'!$C$2:$UD$20,5,FALSE)&gt;2,HLOOKUP($A1230,'Z-scores'!$C$2:$UD$20,5,FALSE)&lt;-2),"",'Total-corrected counts'!G1230),"")</f>
        <v/>
      </c>
      <c r="H1230" t="str">
        <f>IFERROR(IF(OR(HLOOKUP($A1230,'Z-scores'!$C$2:$UD$20,6,FALSE)&gt;2,HLOOKUP($A1230,'Z-scores'!$C$2:$UD$20,6,FALSE)&lt;-2),"",'Total-corrected counts'!H1230),"")</f>
        <v/>
      </c>
      <c r="I1230" t="str">
        <f>IFERROR(IF(OR(HLOOKUP($A1230,'Z-scores'!$C$2:$UD$20,7,FALSE)&gt;2,HLOOKUP($A1230,'Z-scores'!$C$2:$UD$20,7,FALSE)&lt;-2),"",'Total-corrected counts'!I1230),"")</f>
        <v/>
      </c>
      <c r="J1230" t="str">
        <f>IFERROR(IF(OR(HLOOKUP($A1230,'Z-scores'!$C$2:$UD$20,8,FALSE)&gt;2,HLOOKUP($A1230,'Z-scores'!$C$2:$UD$20,8,FALSE)&lt;-2),"",'Total-corrected counts'!J1230),"")</f>
        <v/>
      </c>
      <c r="K1230" t="str">
        <f>IFERROR(IF(OR(HLOOKUP($A1230,'Z-scores'!$C$2:$UD$20,9,FALSE)&gt;2,HLOOKUP($A1230,'Z-scores'!$C$2:$UD$20,9,FALSE)&lt;-2),"",'Total-corrected counts'!K1230),"")</f>
        <v/>
      </c>
      <c r="L1230" t="str">
        <f>IFERROR(IF(OR(HLOOKUP($A1230,'Z-scores'!$C$2:$UD$20,10,FALSE)&gt;2,HLOOKUP($A1230,'Z-scores'!$C$2:$UD$20,10,FALSE)&lt;-2),"",'Total-corrected counts'!L1230),"")</f>
        <v/>
      </c>
      <c r="M1230" t="str">
        <f>IFERROR(IF(OR(HLOOKUP($A1230,'Z-scores'!$C$2:$UD$20,11,FALSE)&gt;2,HLOOKUP($A1230,'Z-scores'!$C$2:$UD$20,11,FALSE)&lt;-2),"",'Total-corrected counts'!M1230),"")</f>
        <v/>
      </c>
      <c r="N1230" t="str">
        <f>IFERROR(IF(OR(HLOOKUP($A1230,'Z-scores'!$C$2:$UD$20,12,FALSE)&gt;2,HLOOKUP($A1230,'Z-scores'!$C$2:$UD$20,12,FALSE)&lt;-2),"",'Total-corrected counts'!N1230),"")</f>
        <v/>
      </c>
      <c r="O1230" t="str">
        <f>IFERROR(IF(OR(HLOOKUP($A1230,'Z-scores'!$C$2:$UD$20,13,FALSE)&gt;2,HLOOKUP($A1230,'Z-scores'!$C$2:$UD$20,13,FALSE)&lt;-2),"",'Total-corrected counts'!O1230),"")</f>
        <v/>
      </c>
      <c r="P1230" t="str">
        <f>IFERROR(IF(OR(HLOOKUP($A1230,'Z-scores'!$C$2:$UD$20,14,FALSE)&gt;2,HLOOKUP($A1230,'Z-scores'!$C$2:$UD$20,14,FALSE)&lt;-2),"",'Total-corrected counts'!P1230),"")</f>
        <v/>
      </c>
      <c r="Q1230" t="str">
        <f>IFERROR(IF(OR(HLOOKUP($A1230,'Z-scores'!$C$2:$UD$20,15,FALSE)&gt;2,HLOOKUP($A1230,'Z-scores'!$C$2:$UD$20,15,FALSE)&lt;-2),"",'Total-corrected counts'!Q1230),"")</f>
        <v/>
      </c>
      <c r="R1230" t="str">
        <f>IFERROR(IF(OR(HLOOKUP($A1230,'Z-scores'!$C$2:$UD$20,16,FALSE)&gt;2,HLOOKUP($A1230,'Z-scores'!$C$2:$UD$20,16,FALSE)&lt;-2),"",'Total-corrected counts'!R1230),"")</f>
        <v/>
      </c>
      <c r="S1230" t="str">
        <f>IFERROR(IF(OR(HLOOKUP($A1230,'Z-scores'!$C$2:$UD$20,17,FALSE)&gt;2,HLOOKUP($A1230,'Z-scores'!$C$2:$UD$20,17,FALSE)&lt;-2),"",'Total-corrected counts'!S1230),"")</f>
        <v/>
      </c>
      <c r="T1230" t="str">
        <f>IFERROR(IF(OR(HLOOKUP($A1230,'Z-scores'!$C$2:$UD$20,18,FALSE)&gt;2,HLOOKUP($A1230,'Z-scores'!$C$2:$UD$20,18,FALSE)&lt;-2),"",'Total-corrected counts'!T1230),"")</f>
        <v/>
      </c>
      <c r="U1230" t="str">
        <f>IFERROR(IF(OR(HLOOKUP($A1230,'Z-scores'!$C$2:$UD$20,19,FALSE)&gt;2,HLOOKUP($A1230,'Z-scores'!$C$2:$UD$20,19,FALSE)&lt;-2),"",'Total-corrected counts'!U1230),"")</f>
        <v/>
      </c>
      <c r="V1230">
        <f t="shared" si="76"/>
        <v>1</v>
      </c>
      <c r="W1230" t="str">
        <f t="shared" si="73"/>
        <v/>
      </c>
      <c r="X1230" t="str">
        <f t="shared" si="77"/>
        <v/>
      </c>
      <c r="Y1230" t="str">
        <f t="shared" si="78"/>
        <v/>
      </c>
    </row>
    <row r="1231" spans="1:25" x14ac:dyDescent="0.25">
      <c r="A1231">
        <v>2815</v>
      </c>
      <c r="B1231" t="s">
        <v>1268</v>
      </c>
      <c r="C1231">
        <v>40800</v>
      </c>
      <c r="D1231">
        <v>2799</v>
      </c>
      <c r="E1231" t="str">
        <f>IFERROR(IF(OR(HLOOKUP($A1231,'Z-scores'!$C$2:$UD$20,3,FALSE)&gt;2,HLOOKUP(A1231,'Z-scores'!$C$2:$UD$20,3,FALSE)&lt;-2),"",'Total-corrected counts'!E1231),"")</f>
        <v/>
      </c>
      <c r="F1231" t="str">
        <f>IFERROR(IF(OR(HLOOKUP($A1231,'Z-scores'!$C$2:$UD$20,4,FALSE)&gt;2,HLOOKUP($A1231,'Z-scores'!$C$2:$UD$20,4,FALSE)&lt;-2),"",'Total-corrected counts'!F1231),"")</f>
        <v/>
      </c>
      <c r="G1231" t="str">
        <f>IFERROR(IF(OR(HLOOKUP($A1231,'Z-scores'!$C$2:$UD$20,5,FALSE)&gt;2,HLOOKUP($A1231,'Z-scores'!$C$2:$UD$20,5,FALSE)&lt;-2),"",'Total-corrected counts'!G1231),"")</f>
        <v/>
      </c>
      <c r="H1231" t="str">
        <f>IFERROR(IF(OR(HLOOKUP($A1231,'Z-scores'!$C$2:$UD$20,6,FALSE)&gt;2,HLOOKUP($A1231,'Z-scores'!$C$2:$UD$20,6,FALSE)&lt;-2),"",'Total-corrected counts'!H1231),"")</f>
        <v/>
      </c>
      <c r="I1231" t="str">
        <f>IFERROR(IF(OR(HLOOKUP($A1231,'Z-scores'!$C$2:$UD$20,7,FALSE)&gt;2,HLOOKUP($A1231,'Z-scores'!$C$2:$UD$20,7,FALSE)&lt;-2),"",'Total-corrected counts'!I1231),"")</f>
        <v/>
      </c>
      <c r="J1231" t="str">
        <f>IFERROR(IF(OR(HLOOKUP($A1231,'Z-scores'!$C$2:$UD$20,8,FALSE)&gt;2,HLOOKUP($A1231,'Z-scores'!$C$2:$UD$20,8,FALSE)&lt;-2),"",'Total-corrected counts'!J1231),"")</f>
        <v/>
      </c>
      <c r="K1231" t="str">
        <f>IFERROR(IF(OR(HLOOKUP($A1231,'Z-scores'!$C$2:$UD$20,9,FALSE)&gt;2,HLOOKUP($A1231,'Z-scores'!$C$2:$UD$20,9,FALSE)&lt;-2),"",'Total-corrected counts'!K1231),"")</f>
        <v/>
      </c>
      <c r="L1231" t="str">
        <f>IFERROR(IF(OR(HLOOKUP($A1231,'Z-scores'!$C$2:$UD$20,10,FALSE)&gt;2,HLOOKUP($A1231,'Z-scores'!$C$2:$UD$20,10,FALSE)&lt;-2),"",'Total-corrected counts'!L1231),"")</f>
        <v/>
      </c>
      <c r="M1231" t="str">
        <f>IFERROR(IF(OR(HLOOKUP($A1231,'Z-scores'!$C$2:$UD$20,11,FALSE)&gt;2,HLOOKUP($A1231,'Z-scores'!$C$2:$UD$20,11,FALSE)&lt;-2),"",'Total-corrected counts'!M1231),"")</f>
        <v/>
      </c>
      <c r="N1231" t="str">
        <f>IFERROR(IF(OR(HLOOKUP($A1231,'Z-scores'!$C$2:$UD$20,12,FALSE)&gt;2,HLOOKUP($A1231,'Z-scores'!$C$2:$UD$20,12,FALSE)&lt;-2),"",'Total-corrected counts'!N1231),"")</f>
        <v/>
      </c>
      <c r="O1231" t="str">
        <f>IFERROR(IF(OR(HLOOKUP($A1231,'Z-scores'!$C$2:$UD$20,13,FALSE)&gt;2,HLOOKUP($A1231,'Z-scores'!$C$2:$UD$20,13,FALSE)&lt;-2),"",'Total-corrected counts'!O1231),"")</f>
        <v/>
      </c>
      <c r="P1231" t="str">
        <f>IFERROR(IF(OR(HLOOKUP($A1231,'Z-scores'!$C$2:$UD$20,14,FALSE)&gt;2,HLOOKUP($A1231,'Z-scores'!$C$2:$UD$20,14,FALSE)&lt;-2),"",'Total-corrected counts'!P1231),"")</f>
        <v/>
      </c>
      <c r="Q1231" t="str">
        <f>IFERROR(IF(OR(HLOOKUP($A1231,'Z-scores'!$C$2:$UD$20,15,FALSE)&gt;2,HLOOKUP($A1231,'Z-scores'!$C$2:$UD$20,15,FALSE)&lt;-2),"",'Total-corrected counts'!Q1231),"")</f>
        <v/>
      </c>
      <c r="R1231" t="str">
        <f>IFERROR(IF(OR(HLOOKUP($A1231,'Z-scores'!$C$2:$UD$20,16,FALSE)&gt;2,HLOOKUP($A1231,'Z-scores'!$C$2:$UD$20,16,FALSE)&lt;-2),"",'Total-corrected counts'!R1231),"")</f>
        <v/>
      </c>
      <c r="S1231" t="str">
        <f>IFERROR(IF(OR(HLOOKUP($A1231,'Z-scores'!$C$2:$UD$20,17,FALSE)&gt;2,HLOOKUP($A1231,'Z-scores'!$C$2:$UD$20,17,FALSE)&lt;-2),"",'Total-corrected counts'!S1231),"")</f>
        <v/>
      </c>
      <c r="T1231" t="str">
        <f>IFERROR(IF(OR(HLOOKUP($A1231,'Z-scores'!$C$2:$UD$20,18,FALSE)&gt;2,HLOOKUP($A1231,'Z-scores'!$C$2:$UD$20,18,FALSE)&lt;-2),"",'Total-corrected counts'!T1231),"")</f>
        <v/>
      </c>
      <c r="U1231" t="str">
        <f>IFERROR(IF(OR(HLOOKUP($A1231,'Z-scores'!$C$2:$UD$20,19,FALSE)&gt;2,HLOOKUP($A1231,'Z-scores'!$C$2:$UD$20,19,FALSE)&lt;-2),"",'Total-corrected counts'!U1231),"")</f>
        <v/>
      </c>
      <c r="V1231">
        <f t="shared" si="76"/>
        <v>1</v>
      </c>
      <c r="W1231" t="str">
        <f t="shared" si="73"/>
        <v/>
      </c>
      <c r="X1231" t="str">
        <f t="shared" si="77"/>
        <v/>
      </c>
      <c r="Y1231" t="str">
        <f t="shared" si="78"/>
        <v/>
      </c>
    </row>
    <row r="1232" spans="1:25" x14ac:dyDescent="0.25">
      <c r="A1232">
        <v>2823</v>
      </c>
      <c r="B1232" t="s">
        <v>1269</v>
      </c>
      <c r="C1232">
        <v>40900</v>
      </c>
      <c r="D1232">
        <v>2799</v>
      </c>
      <c r="E1232" t="str">
        <f>IFERROR(IF(OR(HLOOKUP($A1232,'Z-scores'!$C$2:$UD$20,3,FALSE)&gt;2,HLOOKUP(A1232,'Z-scores'!$C$2:$UD$20,3,FALSE)&lt;-2),"",'Total-corrected counts'!E1232),"")</f>
        <v/>
      </c>
      <c r="F1232" t="str">
        <f>IFERROR(IF(OR(HLOOKUP($A1232,'Z-scores'!$C$2:$UD$20,4,FALSE)&gt;2,HLOOKUP($A1232,'Z-scores'!$C$2:$UD$20,4,FALSE)&lt;-2),"",'Total-corrected counts'!F1232),"")</f>
        <v/>
      </c>
      <c r="G1232" t="str">
        <f>IFERROR(IF(OR(HLOOKUP($A1232,'Z-scores'!$C$2:$UD$20,5,FALSE)&gt;2,HLOOKUP($A1232,'Z-scores'!$C$2:$UD$20,5,FALSE)&lt;-2),"",'Total-corrected counts'!G1232),"")</f>
        <v/>
      </c>
      <c r="H1232" t="str">
        <f>IFERROR(IF(OR(HLOOKUP($A1232,'Z-scores'!$C$2:$UD$20,6,FALSE)&gt;2,HLOOKUP($A1232,'Z-scores'!$C$2:$UD$20,6,FALSE)&lt;-2),"",'Total-corrected counts'!H1232),"")</f>
        <v/>
      </c>
      <c r="I1232" t="str">
        <f>IFERROR(IF(OR(HLOOKUP($A1232,'Z-scores'!$C$2:$UD$20,7,FALSE)&gt;2,HLOOKUP($A1232,'Z-scores'!$C$2:$UD$20,7,FALSE)&lt;-2),"",'Total-corrected counts'!I1232),"")</f>
        <v/>
      </c>
      <c r="J1232" t="str">
        <f>IFERROR(IF(OR(HLOOKUP($A1232,'Z-scores'!$C$2:$UD$20,8,FALSE)&gt;2,HLOOKUP($A1232,'Z-scores'!$C$2:$UD$20,8,FALSE)&lt;-2),"",'Total-corrected counts'!J1232),"")</f>
        <v/>
      </c>
      <c r="K1232" t="str">
        <f>IFERROR(IF(OR(HLOOKUP($A1232,'Z-scores'!$C$2:$UD$20,9,FALSE)&gt;2,HLOOKUP($A1232,'Z-scores'!$C$2:$UD$20,9,FALSE)&lt;-2),"",'Total-corrected counts'!K1232),"")</f>
        <v/>
      </c>
      <c r="L1232" t="str">
        <f>IFERROR(IF(OR(HLOOKUP($A1232,'Z-scores'!$C$2:$UD$20,10,FALSE)&gt;2,HLOOKUP($A1232,'Z-scores'!$C$2:$UD$20,10,FALSE)&lt;-2),"",'Total-corrected counts'!L1232),"")</f>
        <v/>
      </c>
      <c r="M1232" t="str">
        <f>IFERROR(IF(OR(HLOOKUP($A1232,'Z-scores'!$C$2:$UD$20,11,FALSE)&gt;2,HLOOKUP($A1232,'Z-scores'!$C$2:$UD$20,11,FALSE)&lt;-2),"",'Total-corrected counts'!M1232),"")</f>
        <v/>
      </c>
      <c r="N1232" t="str">
        <f>IFERROR(IF(OR(HLOOKUP($A1232,'Z-scores'!$C$2:$UD$20,12,FALSE)&gt;2,HLOOKUP($A1232,'Z-scores'!$C$2:$UD$20,12,FALSE)&lt;-2),"",'Total-corrected counts'!N1232),"")</f>
        <v/>
      </c>
      <c r="O1232" t="str">
        <f>IFERROR(IF(OR(HLOOKUP($A1232,'Z-scores'!$C$2:$UD$20,13,FALSE)&gt;2,HLOOKUP($A1232,'Z-scores'!$C$2:$UD$20,13,FALSE)&lt;-2),"",'Total-corrected counts'!O1232),"")</f>
        <v/>
      </c>
      <c r="P1232" t="str">
        <f>IFERROR(IF(OR(HLOOKUP($A1232,'Z-scores'!$C$2:$UD$20,14,FALSE)&gt;2,HLOOKUP($A1232,'Z-scores'!$C$2:$UD$20,14,FALSE)&lt;-2),"",'Total-corrected counts'!P1232),"")</f>
        <v/>
      </c>
      <c r="Q1232" t="str">
        <f>IFERROR(IF(OR(HLOOKUP($A1232,'Z-scores'!$C$2:$UD$20,15,FALSE)&gt;2,HLOOKUP($A1232,'Z-scores'!$C$2:$UD$20,15,FALSE)&lt;-2),"",'Total-corrected counts'!Q1232),"")</f>
        <v/>
      </c>
      <c r="R1232" t="str">
        <f>IFERROR(IF(OR(HLOOKUP($A1232,'Z-scores'!$C$2:$UD$20,16,FALSE)&gt;2,HLOOKUP($A1232,'Z-scores'!$C$2:$UD$20,16,FALSE)&lt;-2),"",'Total-corrected counts'!R1232),"")</f>
        <v/>
      </c>
      <c r="S1232" t="str">
        <f>IFERROR(IF(OR(HLOOKUP($A1232,'Z-scores'!$C$2:$UD$20,17,FALSE)&gt;2,HLOOKUP($A1232,'Z-scores'!$C$2:$UD$20,17,FALSE)&lt;-2),"",'Total-corrected counts'!S1232),"")</f>
        <v/>
      </c>
      <c r="T1232" t="str">
        <f>IFERROR(IF(OR(HLOOKUP($A1232,'Z-scores'!$C$2:$UD$20,18,FALSE)&gt;2,HLOOKUP($A1232,'Z-scores'!$C$2:$UD$20,18,FALSE)&lt;-2),"",'Total-corrected counts'!T1232),"")</f>
        <v/>
      </c>
      <c r="U1232" t="str">
        <f>IFERROR(IF(OR(HLOOKUP($A1232,'Z-scores'!$C$2:$UD$20,19,FALSE)&gt;2,HLOOKUP($A1232,'Z-scores'!$C$2:$UD$20,19,FALSE)&lt;-2),"",'Total-corrected counts'!U1232),"")</f>
        <v/>
      </c>
      <c r="V1232">
        <f t="shared" si="76"/>
        <v>1</v>
      </c>
      <c r="W1232" t="str">
        <f t="shared" si="73"/>
        <v/>
      </c>
      <c r="X1232" t="str">
        <f t="shared" si="77"/>
        <v/>
      </c>
      <c r="Y1232" t="str">
        <f t="shared" si="78"/>
        <v/>
      </c>
    </row>
    <row r="1233" spans="1:25" x14ac:dyDescent="0.25">
      <c r="A1233">
        <v>12702</v>
      </c>
      <c r="B1233" t="s">
        <v>1203</v>
      </c>
      <c r="C1233">
        <v>39700</v>
      </c>
      <c r="D1233">
        <v>2726</v>
      </c>
      <c r="E1233" t="str">
        <f>IFERROR(IF(OR(HLOOKUP($A1233,'Z-scores'!$C$2:$UD$20,3,FALSE)&gt;2,HLOOKUP(A1233,'Z-scores'!$C$2:$UD$20,3,FALSE)&lt;-2),"",'Total-corrected counts'!E1233),"")</f>
        <v/>
      </c>
      <c r="F1233" t="str">
        <f>IFERROR(IF(OR(HLOOKUP($A1233,'Z-scores'!$C$2:$UD$20,4,FALSE)&gt;2,HLOOKUP($A1233,'Z-scores'!$C$2:$UD$20,4,FALSE)&lt;-2),"",'Total-corrected counts'!F1233),"")</f>
        <v/>
      </c>
      <c r="G1233" t="str">
        <f>IFERROR(IF(OR(HLOOKUP($A1233,'Z-scores'!$C$2:$UD$20,5,FALSE)&gt;2,HLOOKUP($A1233,'Z-scores'!$C$2:$UD$20,5,FALSE)&lt;-2),"",'Total-corrected counts'!G1233),"")</f>
        <v/>
      </c>
      <c r="H1233" t="str">
        <f>IFERROR(IF(OR(HLOOKUP($A1233,'Z-scores'!$C$2:$UD$20,6,FALSE)&gt;2,HLOOKUP($A1233,'Z-scores'!$C$2:$UD$20,6,FALSE)&lt;-2),"",'Total-corrected counts'!H1233),"")</f>
        <v/>
      </c>
      <c r="I1233" t="str">
        <f>IFERROR(IF(OR(HLOOKUP($A1233,'Z-scores'!$C$2:$UD$20,7,FALSE)&gt;2,HLOOKUP($A1233,'Z-scores'!$C$2:$UD$20,7,FALSE)&lt;-2),"",'Total-corrected counts'!I1233),"")</f>
        <v/>
      </c>
      <c r="J1233" t="str">
        <f>IFERROR(IF(OR(HLOOKUP($A1233,'Z-scores'!$C$2:$UD$20,8,FALSE)&gt;2,HLOOKUP($A1233,'Z-scores'!$C$2:$UD$20,8,FALSE)&lt;-2),"",'Total-corrected counts'!J1233),"")</f>
        <v/>
      </c>
      <c r="K1233" t="str">
        <f>IFERROR(IF(OR(HLOOKUP($A1233,'Z-scores'!$C$2:$UD$20,9,FALSE)&gt;2,HLOOKUP($A1233,'Z-scores'!$C$2:$UD$20,9,FALSE)&lt;-2),"",'Total-corrected counts'!K1233),"")</f>
        <v/>
      </c>
      <c r="L1233" t="str">
        <f>IFERROR(IF(OR(HLOOKUP($A1233,'Z-scores'!$C$2:$UD$20,10,FALSE)&gt;2,HLOOKUP($A1233,'Z-scores'!$C$2:$UD$20,10,FALSE)&lt;-2),"",'Total-corrected counts'!L1233),"")</f>
        <v/>
      </c>
      <c r="M1233" t="str">
        <f>IFERROR(IF(OR(HLOOKUP($A1233,'Z-scores'!$C$2:$UD$20,11,FALSE)&gt;2,HLOOKUP($A1233,'Z-scores'!$C$2:$UD$20,11,FALSE)&lt;-2),"",'Total-corrected counts'!M1233),"")</f>
        <v/>
      </c>
      <c r="N1233" t="str">
        <f>IFERROR(IF(OR(HLOOKUP($A1233,'Z-scores'!$C$2:$UD$20,12,FALSE)&gt;2,HLOOKUP($A1233,'Z-scores'!$C$2:$UD$20,12,FALSE)&lt;-2),"",'Total-corrected counts'!N1233),"")</f>
        <v/>
      </c>
      <c r="O1233" t="str">
        <f>IFERROR(IF(OR(HLOOKUP($A1233,'Z-scores'!$C$2:$UD$20,13,FALSE)&gt;2,HLOOKUP($A1233,'Z-scores'!$C$2:$UD$20,13,FALSE)&lt;-2),"",'Total-corrected counts'!O1233),"")</f>
        <v/>
      </c>
      <c r="P1233" t="str">
        <f>IFERROR(IF(OR(HLOOKUP($A1233,'Z-scores'!$C$2:$UD$20,14,FALSE)&gt;2,HLOOKUP($A1233,'Z-scores'!$C$2:$UD$20,14,FALSE)&lt;-2),"",'Total-corrected counts'!P1233),"")</f>
        <v/>
      </c>
      <c r="Q1233" t="str">
        <f>IFERROR(IF(OR(HLOOKUP($A1233,'Z-scores'!$C$2:$UD$20,15,FALSE)&gt;2,HLOOKUP($A1233,'Z-scores'!$C$2:$UD$20,15,FALSE)&lt;-2),"",'Total-corrected counts'!Q1233),"")</f>
        <v/>
      </c>
      <c r="R1233" t="str">
        <f>IFERROR(IF(OR(HLOOKUP($A1233,'Z-scores'!$C$2:$UD$20,16,FALSE)&gt;2,HLOOKUP($A1233,'Z-scores'!$C$2:$UD$20,16,FALSE)&lt;-2),"",'Total-corrected counts'!R1233),"")</f>
        <v/>
      </c>
      <c r="S1233" t="str">
        <f>IFERROR(IF(OR(HLOOKUP($A1233,'Z-scores'!$C$2:$UD$20,17,FALSE)&gt;2,HLOOKUP($A1233,'Z-scores'!$C$2:$UD$20,17,FALSE)&lt;-2),"",'Total-corrected counts'!S1233),"")</f>
        <v/>
      </c>
      <c r="T1233" t="str">
        <f>IFERROR(IF(OR(HLOOKUP($A1233,'Z-scores'!$C$2:$UD$20,18,FALSE)&gt;2,HLOOKUP($A1233,'Z-scores'!$C$2:$UD$20,18,FALSE)&lt;-2),"",'Total-corrected counts'!T1233),"")</f>
        <v/>
      </c>
      <c r="U1233" t="str">
        <f>IFERROR(IF(OR(HLOOKUP($A1233,'Z-scores'!$C$2:$UD$20,19,FALSE)&gt;2,HLOOKUP($A1233,'Z-scores'!$C$2:$UD$20,19,FALSE)&lt;-2),"",'Total-corrected counts'!U1233),"")</f>
        <v/>
      </c>
      <c r="V1233">
        <f t="shared" si="76"/>
        <v>1</v>
      </c>
      <c r="W1233" t="str">
        <f t="shared" si="73"/>
        <v/>
      </c>
      <c r="X1233" t="str">
        <f t="shared" si="77"/>
        <v/>
      </c>
      <c r="Y1233" t="str">
        <f t="shared" si="78"/>
        <v/>
      </c>
    </row>
    <row r="1234" spans="1:25" x14ac:dyDescent="0.25">
      <c r="A1234">
        <v>12703</v>
      </c>
      <c r="B1234" t="s">
        <v>560</v>
      </c>
      <c r="C1234">
        <v>39400</v>
      </c>
      <c r="D1234">
        <v>2726</v>
      </c>
      <c r="E1234" t="str">
        <f>IFERROR(IF(OR(HLOOKUP($A1234,'Z-scores'!$C$2:$UD$20,3,FALSE)&gt;2,HLOOKUP(A1234,'Z-scores'!$C$2:$UD$20,3,FALSE)&lt;-2),"",'Total-corrected counts'!E1234),"")</f>
        <v/>
      </c>
      <c r="F1234">
        <f>IFERROR(IF(OR(HLOOKUP($A1234,'Z-scores'!$C$2:$UD$20,4,FALSE)&gt;2,HLOOKUP($A1234,'Z-scores'!$C$2:$UD$20,4,FALSE)&lt;-2),"",'Total-corrected counts'!F1234),"")</f>
        <v>30.195198299028441</v>
      </c>
      <c r="G1234">
        <f>IFERROR(IF(OR(HLOOKUP($A1234,'Z-scores'!$C$2:$UD$20,5,FALSE)&gt;2,HLOOKUP($A1234,'Z-scores'!$C$2:$UD$20,5,FALSE)&lt;-2),"",'Total-corrected counts'!G1234),"")</f>
        <v>29.694872094475624</v>
      </c>
      <c r="H1234">
        <f>IFERROR(IF(OR(HLOOKUP($A1234,'Z-scores'!$C$2:$UD$20,6,FALSE)&gt;2,HLOOKUP($A1234,'Z-scores'!$C$2:$UD$20,6,FALSE)&lt;-2),"",'Total-corrected counts'!H1234),"")</f>
        <v>25.917893398092001</v>
      </c>
      <c r="I1234">
        <f>IFERROR(IF(OR(HLOOKUP($A1234,'Z-scores'!$C$2:$UD$20,7,FALSE)&gt;2,HLOOKUP($A1234,'Z-scores'!$C$2:$UD$20,7,FALSE)&lt;-2),"",'Total-corrected counts'!I1234),"")</f>
        <v>25.347941595682784</v>
      </c>
      <c r="J1234">
        <f>IFERROR(IF(OR(HLOOKUP($A1234,'Z-scores'!$C$2:$UD$20,8,FALSE)&gt;2,HLOOKUP($A1234,'Z-scores'!$C$2:$UD$20,8,FALSE)&lt;-2),"",'Total-corrected counts'!J1234),"")</f>
        <v>27.390384224716531</v>
      </c>
      <c r="K1234">
        <f>IFERROR(IF(OR(HLOOKUP($A1234,'Z-scores'!$C$2:$UD$20,9,FALSE)&gt;2,HLOOKUP($A1234,'Z-scores'!$C$2:$UD$20,9,FALSE)&lt;-2),"",'Total-corrected counts'!K1234),"")</f>
        <v>32.180166118512737</v>
      </c>
      <c r="L1234">
        <f>IFERROR(IF(OR(HLOOKUP($A1234,'Z-scores'!$C$2:$UD$20,10,FALSE)&gt;2,HLOOKUP($A1234,'Z-scores'!$C$2:$UD$20,10,FALSE)&lt;-2),"",'Total-corrected counts'!L1234),"")</f>
        <v>40.605591294669232</v>
      </c>
      <c r="M1234">
        <f>IFERROR(IF(OR(HLOOKUP($A1234,'Z-scores'!$C$2:$UD$20,11,FALSE)&gt;2,HLOOKUP($A1234,'Z-scores'!$C$2:$UD$20,11,FALSE)&lt;-2),"",'Total-corrected counts'!M1234),"")</f>
        <v>77.330109210406277</v>
      </c>
      <c r="N1234">
        <f>IFERROR(IF(OR(HLOOKUP($A1234,'Z-scores'!$C$2:$UD$20,12,FALSE)&gt;2,HLOOKUP($A1234,'Z-scores'!$C$2:$UD$20,12,FALSE)&lt;-2),"",'Total-corrected counts'!N1234),"")</f>
        <v>53.637852396474734</v>
      </c>
      <c r="O1234">
        <f>IFERROR(IF(OR(HLOOKUP($A1234,'Z-scores'!$C$2:$UD$20,13,FALSE)&gt;2,HLOOKUP($A1234,'Z-scores'!$C$2:$UD$20,13,FALSE)&lt;-2),"",'Total-corrected counts'!O1234),"")</f>
        <v>46.155653083140415</v>
      </c>
      <c r="P1234">
        <f>IFERROR(IF(OR(HLOOKUP($A1234,'Z-scores'!$C$2:$UD$20,14,FALSE)&gt;2,HLOOKUP($A1234,'Z-scores'!$C$2:$UD$20,14,FALSE)&lt;-2),"",'Total-corrected counts'!P1234),"")</f>
        <v>18.937119446596768</v>
      </c>
      <c r="Q1234">
        <f>IFERROR(IF(OR(HLOOKUP($A1234,'Z-scores'!$C$2:$UD$20,15,FALSE)&gt;2,HLOOKUP($A1234,'Z-scores'!$C$2:$UD$20,15,FALSE)&lt;-2),"",'Total-corrected counts'!Q1234),"")</f>
        <v>51.349158677286233</v>
      </c>
      <c r="R1234">
        <f>IFERROR(IF(OR(HLOOKUP($A1234,'Z-scores'!$C$2:$UD$20,16,FALSE)&gt;2,HLOOKUP($A1234,'Z-scores'!$C$2:$UD$20,16,FALSE)&lt;-2),"",'Total-corrected counts'!R1234),"")</f>
        <v>45.987927017155812</v>
      </c>
      <c r="S1234">
        <f>IFERROR(IF(OR(HLOOKUP($A1234,'Z-scores'!$C$2:$UD$20,17,FALSE)&gt;2,HLOOKUP($A1234,'Z-scores'!$C$2:$UD$20,17,FALSE)&lt;-2),"",'Total-corrected counts'!S1234),"")</f>
        <v>28.472351148502447</v>
      </c>
      <c r="T1234">
        <f>IFERROR(IF(OR(HLOOKUP($A1234,'Z-scores'!$C$2:$UD$20,18,FALSE)&gt;2,HLOOKUP($A1234,'Z-scores'!$C$2:$UD$20,18,FALSE)&lt;-2),"",'Total-corrected counts'!T1234),"")</f>
        <v>28.719783231357916</v>
      </c>
      <c r="U1234">
        <f>IFERROR(IF(OR(HLOOKUP($A1234,'Z-scores'!$C$2:$UD$20,19,FALSE)&gt;2,HLOOKUP($A1234,'Z-scores'!$C$2:$UD$20,19,FALSE)&lt;-2),"",'Total-corrected counts'!U1234),"")</f>
        <v>24.956279860963452</v>
      </c>
      <c r="V1234">
        <f t="shared" si="76"/>
        <v>1</v>
      </c>
      <c r="W1234">
        <f t="shared" si="73"/>
        <v>0.87977618493401211</v>
      </c>
      <c r="X1234">
        <f t="shared" si="77"/>
        <v>36.082769529447958</v>
      </c>
      <c r="Y1234">
        <f t="shared" si="78"/>
        <v>37.277015607684717</v>
      </c>
    </row>
    <row r="1235" spans="1:25" x14ac:dyDescent="0.25">
      <c r="A1235">
        <v>12704</v>
      </c>
      <c r="B1235" t="s">
        <v>568</v>
      </c>
      <c r="C1235">
        <v>39700</v>
      </c>
      <c r="D1235">
        <v>2726</v>
      </c>
      <c r="E1235" t="str">
        <f>IFERROR(IF(OR(HLOOKUP($A1235,'Z-scores'!$C$2:$UD$20,3,FALSE)&gt;2,HLOOKUP(A1235,'Z-scores'!$C$2:$UD$20,3,FALSE)&lt;-2),"",'Total-corrected counts'!E1235),"")</f>
        <v/>
      </c>
      <c r="F1235">
        <f>IFERROR(IF(OR(HLOOKUP($A1235,'Z-scores'!$C$2:$UD$20,4,FALSE)&gt;2,HLOOKUP($A1235,'Z-scores'!$C$2:$UD$20,4,FALSE)&lt;-2),"",'Total-corrected counts'!F1235),"")</f>
        <v>5.1842883251795628</v>
      </c>
      <c r="G1235">
        <f>IFERROR(IF(OR(HLOOKUP($A1235,'Z-scores'!$C$2:$UD$20,5,FALSE)&gt;2,HLOOKUP($A1235,'Z-scores'!$C$2:$UD$20,5,FALSE)&lt;-2),"",'Total-corrected counts'!G1235),"")</f>
        <v>14.76685294793123</v>
      </c>
      <c r="H1235">
        <f>IFERROR(IF(OR(HLOOKUP($A1235,'Z-scores'!$C$2:$UD$20,6,FALSE)&gt;2,HLOOKUP($A1235,'Z-scores'!$C$2:$UD$20,6,FALSE)&lt;-2),"",'Total-corrected counts'!H1235),"")</f>
        <v>10.568190305604981</v>
      </c>
      <c r="I1235">
        <f>IFERROR(IF(OR(HLOOKUP($A1235,'Z-scores'!$C$2:$UD$20,7,FALSE)&gt;2,HLOOKUP($A1235,'Z-scores'!$C$2:$UD$20,7,FALSE)&lt;-2),"",'Total-corrected counts'!I1235),"")</f>
        <v>9.9987994052438296</v>
      </c>
      <c r="J1235">
        <f>IFERROR(IF(OR(HLOOKUP($A1235,'Z-scores'!$C$2:$UD$20,8,FALSE)&gt;2,HLOOKUP($A1235,'Z-scores'!$C$2:$UD$20,8,FALSE)&lt;-2),"",'Total-corrected counts'!J1235),"")</f>
        <v>6.8143134110815922</v>
      </c>
      <c r="K1235">
        <f>IFERROR(IF(OR(HLOOKUP($A1235,'Z-scores'!$C$2:$UD$20,9,FALSE)&gt;2,HLOOKUP($A1235,'Z-scores'!$C$2:$UD$20,9,FALSE)&lt;-2),"",'Total-corrected counts'!K1235),"")</f>
        <v>17.035509225709347</v>
      </c>
      <c r="L1235">
        <f>IFERROR(IF(OR(HLOOKUP($A1235,'Z-scores'!$C$2:$UD$20,10,FALSE)&gt;2,HLOOKUP($A1235,'Z-scores'!$C$2:$UD$20,10,FALSE)&lt;-2),"",'Total-corrected counts'!L1235),"")</f>
        <v>10.914296096253949</v>
      </c>
      <c r="M1235">
        <f>IFERROR(IF(OR(HLOOKUP($A1235,'Z-scores'!$C$2:$UD$20,11,FALSE)&gt;2,HLOOKUP($A1235,'Z-scores'!$C$2:$UD$20,11,FALSE)&lt;-2),"",'Total-corrected counts'!M1235),"")</f>
        <v>16.675067939728315</v>
      </c>
      <c r="N1235">
        <f>IFERROR(IF(OR(HLOOKUP($A1235,'Z-scores'!$C$2:$UD$20,12,FALSE)&gt;2,HLOOKUP($A1235,'Z-scores'!$C$2:$UD$20,12,FALSE)&lt;-2),"",'Total-corrected counts'!N1235),"")</f>
        <v>21.37083064899694</v>
      </c>
      <c r="O1235">
        <f>IFERROR(IF(OR(HLOOKUP($A1235,'Z-scores'!$C$2:$UD$20,13,FALSE)&gt;2,HLOOKUP($A1235,'Z-scores'!$C$2:$UD$20,13,FALSE)&lt;-2),"",'Total-corrected counts'!O1235),"")</f>
        <v>14.693079209696759</v>
      </c>
      <c r="P1235">
        <f>IFERROR(IF(OR(HLOOKUP($A1235,'Z-scores'!$C$2:$UD$20,14,FALSE)&gt;2,HLOOKUP($A1235,'Z-scores'!$C$2:$UD$20,14,FALSE)&lt;-2),"",'Total-corrected counts'!P1235),"")</f>
        <v>7.1671291608988437</v>
      </c>
      <c r="Q1235">
        <f>IFERROR(IF(OR(HLOOKUP($A1235,'Z-scores'!$C$2:$UD$20,15,FALSE)&gt;2,HLOOKUP($A1235,'Z-scores'!$C$2:$UD$20,15,FALSE)&lt;-2),"",'Total-corrected counts'!Q1235),"")</f>
        <v>16.323298827530795</v>
      </c>
      <c r="R1235">
        <f>IFERROR(IF(OR(HLOOKUP($A1235,'Z-scores'!$C$2:$UD$20,16,FALSE)&gt;2,HLOOKUP($A1235,'Z-scores'!$C$2:$UD$20,16,FALSE)&lt;-2),"",'Total-corrected counts'!R1235),"")</f>
        <v>20.447537820732432</v>
      </c>
      <c r="S1235">
        <f>IFERROR(IF(OR(HLOOKUP($A1235,'Z-scores'!$C$2:$UD$20,17,FALSE)&gt;2,HLOOKUP($A1235,'Z-scores'!$C$2:$UD$20,17,FALSE)&lt;-2),"",'Total-corrected counts'!S1235),"")</f>
        <v>15.112874279777085</v>
      </c>
      <c r="T1235">
        <f>IFERROR(IF(OR(HLOOKUP($A1235,'Z-scores'!$C$2:$UD$20,18,FALSE)&gt;2,HLOOKUP($A1235,'Z-scores'!$C$2:$UD$20,18,FALSE)&lt;-2),"",'Total-corrected counts'!T1235),"")</f>
        <v>12.018838390867401</v>
      </c>
      <c r="U1235">
        <f>IFERROR(IF(OR(HLOOKUP($A1235,'Z-scores'!$C$2:$UD$20,19,FALSE)&gt;2,HLOOKUP($A1235,'Z-scores'!$C$2:$UD$20,19,FALSE)&lt;-2),"",'Total-corrected counts'!U1235),"")</f>
        <v>5.3939585927973521</v>
      </c>
      <c r="V1235">
        <f t="shared" si="76"/>
        <v>1</v>
      </c>
      <c r="W1235">
        <f t="shared" si="73"/>
        <v>0.32841787442234582</v>
      </c>
      <c r="X1235">
        <f t="shared" si="77"/>
        <v>11.494664707091601</v>
      </c>
      <c r="Y1235">
        <f t="shared" si="78"/>
        <v>14.065943366412201</v>
      </c>
    </row>
    <row r="1236" spans="1:25" x14ac:dyDescent="0.25">
      <c r="A1236">
        <v>12705</v>
      </c>
      <c r="B1236" t="s">
        <v>561</v>
      </c>
      <c r="C1236">
        <v>39500</v>
      </c>
      <c r="D1236">
        <v>2726</v>
      </c>
      <c r="E1236" t="str">
        <f>IFERROR(IF(OR(HLOOKUP($A1236,'Z-scores'!$C$2:$UD$20,3,FALSE)&gt;2,HLOOKUP(A1236,'Z-scores'!$C$2:$UD$20,3,FALSE)&lt;-2),"",'Total-corrected counts'!E1236),"")</f>
        <v/>
      </c>
      <c r="F1236" t="str">
        <f>IFERROR(IF(OR(HLOOKUP($A1236,'Z-scores'!$C$2:$UD$20,4,FALSE)&gt;2,HLOOKUP($A1236,'Z-scores'!$C$2:$UD$20,4,FALSE)&lt;-2),"",'Total-corrected counts'!F1236),"")</f>
        <v/>
      </c>
      <c r="G1236" t="str">
        <f>IFERROR(IF(OR(HLOOKUP($A1236,'Z-scores'!$C$2:$UD$20,5,FALSE)&gt;2,HLOOKUP($A1236,'Z-scores'!$C$2:$UD$20,5,FALSE)&lt;-2),"",'Total-corrected counts'!G1236),"")</f>
        <v/>
      </c>
      <c r="H1236" t="str">
        <f>IFERROR(IF(OR(HLOOKUP($A1236,'Z-scores'!$C$2:$UD$20,6,FALSE)&gt;2,HLOOKUP($A1236,'Z-scores'!$C$2:$UD$20,6,FALSE)&lt;-2),"",'Total-corrected counts'!H1236),"")</f>
        <v/>
      </c>
      <c r="I1236" t="str">
        <f>IFERROR(IF(OR(HLOOKUP($A1236,'Z-scores'!$C$2:$UD$20,7,FALSE)&gt;2,HLOOKUP($A1236,'Z-scores'!$C$2:$UD$20,7,FALSE)&lt;-2),"",'Total-corrected counts'!I1236),"")</f>
        <v/>
      </c>
      <c r="J1236" t="str">
        <f>IFERROR(IF(OR(HLOOKUP($A1236,'Z-scores'!$C$2:$UD$20,8,FALSE)&gt;2,HLOOKUP($A1236,'Z-scores'!$C$2:$UD$20,8,FALSE)&lt;-2),"",'Total-corrected counts'!J1236),"")</f>
        <v/>
      </c>
      <c r="K1236" t="str">
        <f>IFERROR(IF(OR(HLOOKUP($A1236,'Z-scores'!$C$2:$UD$20,9,FALSE)&gt;2,HLOOKUP($A1236,'Z-scores'!$C$2:$UD$20,9,FALSE)&lt;-2),"",'Total-corrected counts'!K1236),"")</f>
        <v/>
      </c>
      <c r="L1236" t="str">
        <f>IFERROR(IF(OR(HLOOKUP($A1236,'Z-scores'!$C$2:$UD$20,10,FALSE)&gt;2,HLOOKUP($A1236,'Z-scores'!$C$2:$UD$20,10,FALSE)&lt;-2),"",'Total-corrected counts'!L1236),"")</f>
        <v/>
      </c>
      <c r="M1236" t="str">
        <f>IFERROR(IF(OR(HLOOKUP($A1236,'Z-scores'!$C$2:$UD$20,11,FALSE)&gt;2,HLOOKUP($A1236,'Z-scores'!$C$2:$UD$20,11,FALSE)&lt;-2),"",'Total-corrected counts'!M1236),"")</f>
        <v/>
      </c>
      <c r="N1236" t="str">
        <f>IFERROR(IF(OR(HLOOKUP($A1236,'Z-scores'!$C$2:$UD$20,12,FALSE)&gt;2,HLOOKUP($A1236,'Z-scores'!$C$2:$UD$20,12,FALSE)&lt;-2),"",'Total-corrected counts'!N1236),"")</f>
        <v/>
      </c>
      <c r="O1236" t="str">
        <f>IFERROR(IF(OR(HLOOKUP($A1236,'Z-scores'!$C$2:$UD$20,13,FALSE)&gt;2,HLOOKUP($A1236,'Z-scores'!$C$2:$UD$20,13,FALSE)&lt;-2),"",'Total-corrected counts'!O1236),"")</f>
        <v/>
      </c>
      <c r="P1236" t="str">
        <f>IFERROR(IF(OR(HLOOKUP($A1236,'Z-scores'!$C$2:$UD$20,14,FALSE)&gt;2,HLOOKUP($A1236,'Z-scores'!$C$2:$UD$20,14,FALSE)&lt;-2),"",'Total-corrected counts'!P1236),"")</f>
        <v/>
      </c>
      <c r="Q1236" t="str">
        <f>IFERROR(IF(OR(HLOOKUP($A1236,'Z-scores'!$C$2:$UD$20,15,FALSE)&gt;2,HLOOKUP($A1236,'Z-scores'!$C$2:$UD$20,15,FALSE)&lt;-2),"",'Total-corrected counts'!Q1236),"")</f>
        <v/>
      </c>
      <c r="R1236" t="str">
        <f>IFERROR(IF(OR(HLOOKUP($A1236,'Z-scores'!$C$2:$UD$20,16,FALSE)&gt;2,HLOOKUP($A1236,'Z-scores'!$C$2:$UD$20,16,FALSE)&lt;-2),"",'Total-corrected counts'!R1236),"")</f>
        <v/>
      </c>
      <c r="S1236" t="str">
        <f>IFERROR(IF(OR(HLOOKUP($A1236,'Z-scores'!$C$2:$UD$20,17,FALSE)&gt;2,HLOOKUP($A1236,'Z-scores'!$C$2:$UD$20,17,FALSE)&lt;-2),"",'Total-corrected counts'!S1236),"")</f>
        <v/>
      </c>
      <c r="T1236" t="str">
        <f>IFERROR(IF(OR(HLOOKUP($A1236,'Z-scores'!$C$2:$UD$20,18,FALSE)&gt;2,HLOOKUP($A1236,'Z-scores'!$C$2:$UD$20,18,FALSE)&lt;-2),"",'Total-corrected counts'!T1236),"")</f>
        <v/>
      </c>
      <c r="U1236" t="str">
        <f>IFERROR(IF(OR(HLOOKUP($A1236,'Z-scores'!$C$2:$UD$20,19,FALSE)&gt;2,HLOOKUP($A1236,'Z-scores'!$C$2:$UD$20,19,FALSE)&lt;-2),"",'Total-corrected counts'!U1236),"")</f>
        <v/>
      </c>
      <c r="V1236">
        <f t="shared" si="76"/>
        <v>1</v>
      </c>
      <c r="W1236" t="str">
        <f t="shared" si="73"/>
        <v/>
      </c>
      <c r="X1236" t="str">
        <f t="shared" si="77"/>
        <v/>
      </c>
      <c r="Y1236" t="str">
        <f t="shared" si="78"/>
        <v/>
      </c>
    </row>
    <row r="1237" spans="1:25" x14ac:dyDescent="0.25">
      <c r="A1237">
        <v>12706</v>
      </c>
      <c r="B1237" t="s">
        <v>1270</v>
      </c>
      <c r="C1237">
        <v>39400</v>
      </c>
      <c r="D1237">
        <v>2726</v>
      </c>
      <c r="E1237" t="str">
        <f>IFERROR(IF(OR(HLOOKUP($A1237,'Z-scores'!$C$2:$UD$20,3,FALSE)&gt;2,HLOOKUP(A1237,'Z-scores'!$C$2:$UD$20,3,FALSE)&lt;-2),"",'Total-corrected counts'!E1237),"")</f>
        <v/>
      </c>
      <c r="F1237" t="str">
        <f>IFERROR(IF(OR(HLOOKUP($A1237,'Z-scores'!$C$2:$UD$20,4,FALSE)&gt;2,HLOOKUP($A1237,'Z-scores'!$C$2:$UD$20,4,FALSE)&lt;-2),"",'Total-corrected counts'!F1237),"")</f>
        <v/>
      </c>
      <c r="G1237" t="str">
        <f>IFERROR(IF(OR(HLOOKUP($A1237,'Z-scores'!$C$2:$UD$20,5,FALSE)&gt;2,HLOOKUP($A1237,'Z-scores'!$C$2:$UD$20,5,FALSE)&lt;-2),"",'Total-corrected counts'!G1237),"")</f>
        <v/>
      </c>
      <c r="H1237" t="str">
        <f>IFERROR(IF(OR(HLOOKUP($A1237,'Z-scores'!$C$2:$UD$20,6,FALSE)&gt;2,HLOOKUP($A1237,'Z-scores'!$C$2:$UD$20,6,FALSE)&lt;-2),"",'Total-corrected counts'!H1237),"")</f>
        <v/>
      </c>
      <c r="I1237" t="str">
        <f>IFERROR(IF(OR(HLOOKUP($A1237,'Z-scores'!$C$2:$UD$20,7,FALSE)&gt;2,HLOOKUP($A1237,'Z-scores'!$C$2:$UD$20,7,FALSE)&lt;-2),"",'Total-corrected counts'!I1237),"")</f>
        <v/>
      </c>
      <c r="J1237" t="str">
        <f>IFERROR(IF(OR(HLOOKUP($A1237,'Z-scores'!$C$2:$UD$20,8,FALSE)&gt;2,HLOOKUP($A1237,'Z-scores'!$C$2:$UD$20,8,FALSE)&lt;-2),"",'Total-corrected counts'!J1237),"")</f>
        <v/>
      </c>
      <c r="K1237" t="str">
        <f>IFERROR(IF(OR(HLOOKUP($A1237,'Z-scores'!$C$2:$UD$20,9,FALSE)&gt;2,HLOOKUP($A1237,'Z-scores'!$C$2:$UD$20,9,FALSE)&lt;-2),"",'Total-corrected counts'!K1237),"")</f>
        <v/>
      </c>
      <c r="L1237" t="str">
        <f>IFERROR(IF(OR(HLOOKUP($A1237,'Z-scores'!$C$2:$UD$20,10,FALSE)&gt;2,HLOOKUP($A1237,'Z-scores'!$C$2:$UD$20,10,FALSE)&lt;-2),"",'Total-corrected counts'!L1237),"")</f>
        <v/>
      </c>
      <c r="M1237" t="str">
        <f>IFERROR(IF(OR(HLOOKUP($A1237,'Z-scores'!$C$2:$UD$20,11,FALSE)&gt;2,HLOOKUP($A1237,'Z-scores'!$C$2:$UD$20,11,FALSE)&lt;-2),"",'Total-corrected counts'!M1237),"")</f>
        <v/>
      </c>
      <c r="N1237" t="str">
        <f>IFERROR(IF(OR(HLOOKUP($A1237,'Z-scores'!$C$2:$UD$20,12,FALSE)&gt;2,HLOOKUP($A1237,'Z-scores'!$C$2:$UD$20,12,FALSE)&lt;-2),"",'Total-corrected counts'!N1237),"")</f>
        <v/>
      </c>
      <c r="O1237" t="str">
        <f>IFERROR(IF(OR(HLOOKUP($A1237,'Z-scores'!$C$2:$UD$20,13,FALSE)&gt;2,HLOOKUP($A1237,'Z-scores'!$C$2:$UD$20,13,FALSE)&lt;-2),"",'Total-corrected counts'!O1237),"")</f>
        <v/>
      </c>
      <c r="P1237" t="str">
        <f>IFERROR(IF(OR(HLOOKUP($A1237,'Z-scores'!$C$2:$UD$20,14,FALSE)&gt;2,HLOOKUP($A1237,'Z-scores'!$C$2:$UD$20,14,FALSE)&lt;-2),"",'Total-corrected counts'!P1237),"")</f>
        <v/>
      </c>
      <c r="Q1237" t="str">
        <f>IFERROR(IF(OR(HLOOKUP($A1237,'Z-scores'!$C$2:$UD$20,15,FALSE)&gt;2,HLOOKUP($A1237,'Z-scores'!$C$2:$UD$20,15,FALSE)&lt;-2),"",'Total-corrected counts'!Q1237),"")</f>
        <v/>
      </c>
      <c r="R1237" t="str">
        <f>IFERROR(IF(OR(HLOOKUP($A1237,'Z-scores'!$C$2:$UD$20,16,FALSE)&gt;2,HLOOKUP($A1237,'Z-scores'!$C$2:$UD$20,16,FALSE)&lt;-2),"",'Total-corrected counts'!R1237),"")</f>
        <v/>
      </c>
      <c r="S1237" t="str">
        <f>IFERROR(IF(OR(HLOOKUP($A1237,'Z-scores'!$C$2:$UD$20,17,FALSE)&gt;2,HLOOKUP($A1237,'Z-scores'!$C$2:$UD$20,17,FALSE)&lt;-2),"",'Total-corrected counts'!S1237),"")</f>
        <v/>
      </c>
      <c r="T1237" t="str">
        <f>IFERROR(IF(OR(HLOOKUP($A1237,'Z-scores'!$C$2:$UD$20,18,FALSE)&gt;2,HLOOKUP($A1237,'Z-scores'!$C$2:$UD$20,18,FALSE)&lt;-2),"",'Total-corrected counts'!T1237),"")</f>
        <v/>
      </c>
      <c r="U1237" t="str">
        <f>IFERROR(IF(OR(HLOOKUP($A1237,'Z-scores'!$C$2:$UD$20,19,FALSE)&gt;2,HLOOKUP($A1237,'Z-scores'!$C$2:$UD$20,19,FALSE)&lt;-2),"",'Total-corrected counts'!U1237),"")</f>
        <v/>
      </c>
      <c r="V1237">
        <f t="shared" si="76"/>
        <v>1</v>
      </c>
      <c r="W1237" t="str">
        <f t="shared" si="73"/>
        <v/>
      </c>
      <c r="X1237" t="str">
        <f t="shared" si="77"/>
        <v/>
      </c>
      <c r="Y1237" t="str">
        <f t="shared" si="78"/>
        <v/>
      </c>
    </row>
    <row r="1238" spans="1:25" x14ac:dyDescent="0.25">
      <c r="A1238">
        <v>12707</v>
      </c>
      <c r="B1238" t="s">
        <v>1271</v>
      </c>
      <c r="C1238">
        <v>39500</v>
      </c>
      <c r="D1238">
        <v>2726</v>
      </c>
      <c r="E1238" t="str">
        <f>IFERROR(IF(OR(HLOOKUP($A1238,'Z-scores'!$C$2:$UD$20,3,FALSE)&gt;2,HLOOKUP(A1238,'Z-scores'!$C$2:$UD$20,3,FALSE)&lt;-2),"",'Total-corrected counts'!E1238),"")</f>
        <v/>
      </c>
      <c r="F1238" t="str">
        <f>IFERROR(IF(OR(HLOOKUP($A1238,'Z-scores'!$C$2:$UD$20,4,FALSE)&gt;2,HLOOKUP($A1238,'Z-scores'!$C$2:$UD$20,4,FALSE)&lt;-2),"",'Total-corrected counts'!F1238),"")</f>
        <v/>
      </c>
      <c r="G1238" t="str">
        <f>IFERROR(IF(OR(HLOOKUP($A1238,'Z-scores'!$C$2:$UD$20,5,FALSE)&gt;2,HLOOKUP($A1238,'Z-scores'!$C$2:$UD$20,5,FALSE)&lt;-2),"",'Total-corrected counts'!G1238),"")</f>
        <v/>
      </c>
      <c r="H1238" t="str">
        <f>IFERROR(IF(OR(HLOOKUP($A1238,'Z-scores'!$C$2:$UD$20,6,FALSE)&gt;2,HLOOKUP($A1238,'Z-scores'!$C$2:$UD$20,6,FALSE)&lt;-2),"",'Total-corrected counts'!H1238),"")</f>
        <v/>
      </c>
      <c r="I1238" t="str">
        <f>IFERROR(IF(OR(HLOOKUP($A1238,'Z-scores'!$C$2:$UD$20,7,FALSE)&gt;2,HLOOKUP($A1238,'Z-scores'!$C$2:$UD$20,7,FALSE)&lt;-2),"",'Total-corrected counts'!I1238),"")</f>
        <v/>
      </c>
      <c r="J1238" t="str">
        <f>IFERROR(IF(OR(HLOOKUP($A1238,'Z-scores'!$C$2:$UD$20,8,FALSE)&gt;2,HLOOKUP($A1238,'Z-scores'!$C$2:$UD$20,8,FALSE)&lt;-2),"",'Total-corrected counts'!J1238),"")</f>
        <v/>
      </c>
      <c r="K1238" t="str">
        <f>IFERROR(IF(OR(HLOOKUP($A1238,'Z-scores'!$C$2:$UD$20,9,FALSE)&gt;2,HLOOKUP($A1238,'Z-scores'!$C$2:$UD$20,9,FALSE)&lt;-2),"",'Total-corrected counts'!K1238),"")</f>
        <v/>
      </c>
      <c r="L1238" t="str">
        <f>IFERROR(IF(OR(HLOOKUP($A1238,'Z-scores'!$C$2:$UD$20,10,FALSE)&gt;2,HLOOKUP($A1238,'Z-scores'!$C$2:$UD$20,10,FALSE)&lt;-2),"",'Total-corrected counts'!L1238),"")</f>
        <v/>
      </c>
      <c r="M1238" t="str">
        <f>IFERROR(IF(OR(HLOOKUP($A1238,'Z-scores'!$C$2:$UD$20,11,FALSE)&gt;2,HLOOKUP($A1238,'Z-scores'!$C$2:$UD$20,11,FALSE)&lt;-2),"",'Total-corrected counts'!M1238),"")</f>
        <v/>
      </c>
      <c r="N1238" t="str">
        <f>IFERROR(IF(OR(HLOOKUP($A1238,'Z-scores'!$C$2:$UD$20,12,FALSE)&gt;2,HLOOKUP($A1238,'Z-scores'!$C$2:$UD$20,12,FALSE)&lt;-2),"",'Total-corrected counts'!N1238),"")</f>
        <v/>
      </c>
      <c r="O1238" t="str">
        <f>IFERROR(IF(OR(HLOOKUP($A1238,'Z-scores'!$C$2:$UD$20,13,FALSE)&gt;2,HLOOKUP($A1238,'Z-scores'!$C$2:$UD$20,13,FALSE)&lt;-2),"",'Total-corrected counts'!O1238),"")</f>
        <v/>
      </c>
      <c r="P1238" t="str">
        <f>IFERROR(IF(OR(HLOOKUP($A1238,'Z-scores'!$C$2:$UD$20,14,FALSE)&gt;2,HLOOKUP($A1238,'Z-scores'!$C$2:$UD$20,14,FALSE)&lt;-2),"",'Total-corrected counts'!P1238),"")</f>
        <v/>
      </c>
      <c r="Q1238" t="str">
        <f>IFERROR(IF(OR(HLOOKUP($A1238,'Z-scores'!$C$2:$UD$20,15,FALSE)&gt;2,HLOOKUP($A1238,'Z-scores'!$C$2:$UD$20,15,FALSE)&lt;-2),"",'Total-corrected counts'!Q1238),"")</f>
        <v/>
      </c>
      <c r="R1238" t="str">
        <f>IFERROR(IF(OR(HLOOKUP($A1238,'Z-scores'!$C$2:$UD$20,16,FALSE)&gt;2,HLOOKUP($A1238,'Z-scores'!$C$2:$UD$20,16,FALSE)&lt;-2),"",'Total-corrected counts'!R1238),"")</f>
        <v/>
      </c>
      <c r="S1238" t="str">
        <f>IFERROR(IF(OR(HLOOKUP($A1238,'Z-scores'!$C$2:$UD$20,17,FALSE)&gt;2,HLOOKUP($A1238,'Z-scores'!$C$2:$UD$20,17,FALSE)&lt;-2),"",'Total-corrected counts'!S1238),"")</f>
        <v/>
      </c>
      <c r="T1238" t="str">
        <f>IFERROR(IF(OR(HLOOKUP($A1238,'Z-scores'!$C$2:$UD$20,18,FALSE)&gt;2,HLOOKUP($A1238,'Z-scores'!$C$2:$UD$20,18,FALSE)&lt;-2),"",'Total-corrected counts'!T1238),"")</f>
        <v/>
      </c>
      <c r="U1238" t="str">
        <f>IFERROR(IF(OR(HLOOKUP($A1238,'Z-scores'!$C$2:$UD$20,19,FALSE)&gt;2,HLOOKUP($A1238,'Z-scores'!$C$2:$UD$20,19,FALSE)&lt;-2),"",'Total-corrected counts'!U1238),"")</f>
        <v/>
      </c>
      <c r="V1238">
        <f t="shared" si="76"/>
        <v>1</v>
      </c>
      <c r="W1238" t="str">
        <f t="shared" si="73"/>
        <v/>
      </c>
      <c r="X1238" t="str">
        <f t="shared" si="77"/>
        <v/>
      </c>
      <c r="Y1238" t="str">
        <f t="shared" si="78"/>
        <v/>
      </c>
    </row>
    <row r="1239" spans="1:25" x14ac:dyDescent="0.25">
      <c r="A1239">
        <v>182305696</v>
      </c>
      <c r="B1239" t="s">
        <v>562</v>
      </c>
      <c r="C1239">
        <v>300</v>
      </c>
      <c r="D1239">
        <v>688</v>
      </c>
      <c r="E1239" t="str">
        <f>IFERROR(IF(OR(HLOOKUP($A1239,'Z-scores'!$C$2:$UD$20,3,FALSE)&gt;2,HLOOKUP(A1239,'Z-scores'!$C$2:$UD$20,3,FALSE)&lt;-2),"",'Total-corrected counts'!E1239),"")</f>
        <v/>
      </c>
      <c r="F1239" t="str">
        <f>IFERROR(IF(OR(HLOOKUP($A1239,'Z-scores'!$C$2:$UD$20,4,FALSE)&gt;2,HLOOKUP($A1239,'Z-scores'!$C$2:$UD$20,4,FALSE)&lt;-2),"",'Total-corrected counts'!F1239),"")</f>
        <v/>
      </c>
      <c r="G1239" t="str">
        <f>IFERROR(IF(OR(HLOOKUP($A1239,'Z-scores'!$C$2:$UD$20,5,FALSE)&gt;2,HLOOKUP($A1239,'Z-scores'!$C$2:$UD$20,5,FALSE)&lt;-2),"",'Total-corrected counts'!G1239),"")</f>
        <v/>
      </c>
      <c r="H1239" t="str">
        <f>IFERROR(IF(OR(HLOOKUP($A1239,'Z-scores'!$C$2:$UD$20,6,FALSE)&gt;2,HLOOKUP($A1239,'Z-scores'!$C$2:$UD$20,6,FALSE)&lt;-2),"",'Total-corrected counts'!H1239),"")</f>
        <v/>
      </c>
      <c r="I1239" t="str">
        <f>IFERROR(IF(OR(HLOOKUP($A1239,'Z-scores'!$C$2:$UD$20,7,FALSE)&gt;2,HLOOKUP($A1239,'Z-scores'!$C$2:$UD$20,7,FALSE)&lt;-2),"",'Total-corrected counts'!I1239),"")</f>
        <v/>
      </c>
      <c r="J1239" t="str">
        <f>IFERROR(IF(OR(HLOOKUP($A1239,'Z-scores'!$C$2:$UD$20,8,FALSE)&gt;2,HLOOKUP($A1239,'Z-scores'!$C$2:$UD$20,8,FALSE)&lt;-2),"",'Total-corrected counts'!J1239),"")</f>
        <v/>
      </c>
      <c r="K1239" t="str">
        <f>IFERROR(IF(OR(HLOOKUP($A1239,'Z-scores'!$C$2:$UD$20,9,FALSE)&gt;2,HLOOKUP($A1239,'Z-scores'!$C$2:$UD$20,9,FALSE)&lt;-2),"",'Total-corrected counts'!K1239),"")</f>
        <v/>
      </c>
      <c r="L1239" t="str">
        <f>IFERROR(IF(OR(HLOOKUP($A1239,'Z-scores'!$C$2:$UD$20,10,FALSE)&gt;2,HLOOKUP($A1239,'Z-scores'!$C$2:$UD$20,10,FALSE)&lt;-2),"",'Total-corrected counts'!L1239),"")</f>
        <v/>
      </c>
      <c r="M1239" t="str">
        <f>IFERROR(IF(OR(HLOOKUP($A1239,'Z-scores'!$C$2:$UD$20,11,FALSE)&gt;2,HLOOKUP($A1239,'Z-scores'!$C$2:$UD$20,11,FALSE)&lt;-2),"",'Total-corrected counts'!M1239),"")</f>
        <v/>
      </c>
      <c r="N1239" t="str">
        <f>IFERROR(IF(OR(HLOOKUP($A1239,'Z-scores'!$C$2:$UD$20,12,FALSE)&gt;2,HLOOKUP($A1239,'Z-scores'!$C$2:$UD$20,12,FALSE)&lt;-2),"",'Total-corrected counts'!N1239),"")</f>
        <v/>
      </c>
      <c r="O1239" t="str">
        <f>IFERROR(IF(OR(HLOOKUP($A1239,'Z-scores'!$C$2:$UD$20,13,FALSE)&gt;2,HLOOKUP($A1239,'Z-scores'!$C$2:$UD$20,13,FALSE)&lt;-2),"",'Total-corrected counts'!O1239),"")</f>
        <v/>
      </c>
      <c r="P1239" t="str">
        <f>IFERROR(IF(OR(HLOOKUP($A1239,'Z-scores'!$C$2:$UD$20,14,FALSE)&gt;2,HLOOKUP($A1239,'Z-scores'!$C$2:$UD$20,14,FALSE)&lt;-2),"",'Total-corrected counts'!P1239),"")</f>
        <v/>
      </c>
      <c r="Q1239" t="str">
        <f>IFERROR(IF(OR(HLOOKUP($A1239,'Z-scores'!$C$2:$UD$20,15,FALSE)&gt;2,HLOOKUP($A1239,'Z-scores'!$C$2:$UD$20,15,FALSE)&lt;-2),"",'Total-corrected counts'!Q1239),"")</f>
        <v/>
      </c>
      <c r="R1239" t="str">
        <f>IFERROR(IF(OR(HLOOKUP($A1239,'Z-scores'!$C$2:$UD$20,16,FALSE)&gt;2,HLOOKUP($A1239,'Z-scores'!$C$2:$UD$20,16,FALSE)&lt;-2),"",'Total-corrected counts'!R1239),"")</f>
        <v/>
      </c>
      <c r="S1239" t="str">
        <f>IFERROR(IF(OR(HLOOKUP($A1239,'Z-scores'!$C$2:$UD$20,17,FALSE)&gt;2,HLOOKUP($A1239,'Z-scores'!$C$2:$UD$20,17,FALSE)&lt;-2),"",'Total-corrected counts'!S1239),"")</f>
        <v/>
      </c>
      <c r="T1239" t="str">
        <f>IFERROR(IF(OR(HLOOKUP($A1239,'Z-scores'!$C$2:$UD$20,18,FALSE)&gt;2,HLOOKUP($A1239,'Z-scores'!$C$2:$UD$20,18,FALSE)&lt;-2),"",'Total-corrected counts'!T1239),"")</f>
        <v/>
      </c>
      <c r="U1239" t="str">
        <f>IFERROR(IF(OR(HLOOKUP($A1239,'Z-scores'!$C$2:$UD$20,19,FALSE)&gt;2,HLOOKUP($A1239,'Z-scores'!$C$2:$UD$20,19,FALSE)&lt;-2),"",'Total-corrected counts'!U1239),"")</f>
        <v/>
      </c>
      <c r="V1239">
        <f t="shared" si="76"/>
        <v>1</v>
      </c>
      <c r="W1239" t="str">
        <f t="shared" si="73"/>
        <v/>
      </c>
      <c r="X1239" t="str">
        <f t="shared" si="77"/>
        <v/>
      </c>
      <c r="Y1239" t="str">
        <f t="shared" si="78"/>
        <v/>
      </c>
    </row>
    <row r="1240" spans="1:25" x14ac:dyDescent="0.25">
      <c r="A1240">
        <v>182305712</v>
      </c>
      <c r="B1240" t="s">
        <v>562</v>
      </c>
      <c r="C1240">
        <v>300</v>
      </c>
      <c r="D1240">
        <v>688</v>
      </c>
      <c r="E1240" t="str">
        <f>IFERROR(IF(OR(HLOOKUP($A1240,'Z-scores'!$C$2:$UD$20,3,FALSE)&gt;2,HLOOKUP(A1240,'Z-scores'!$C$2:$UD$20,3,FALSE)&lt;-2),"",'Total-corrected counts'!E1240),"")</f>
        <v/>
      </c>
      <c r="F1240" t="str">
        <f>IFERROR(IF(OR(HLOOKUP($A1240,'Z-scores'!$C$2:$UD$20,4,FALSE)&gt;2,HLOOKUP($A1240,'Z-scores'!$C$2:$UD$20,4,FALSE)&lt;-2),"",'Total-corrected counts'!F1240),"")</f>
        <v/>
      </c>
      <c r="G1240" t="str">
        <f>IFERROR(IF(OR(HLOOKUP($A1240,'Z-scores'!$C$2:$UD$20,5,FALSE)&gt;2,HLOOKUP($A1240,'Z-scores'!$C$2:$UD$20,5,FALSE)&lt;-2),"",'Total-corrected counts'!G1240),"")</f>
        <v/>
      </c>
      <c r="H1240" t="str">
        <f>IFERROR(IF(OR(HLOOKUP($A1240,'Z-scores'!$C$2:$UD$20,6,FALSE)&gt;2,HLOOKUP($A1240,'Z-scores'!$C$2:$UD$20,6,FALSE)&lt;-2),"",'Total-corrected counts'!H1240),"")</f>
        <v/>
      </c>
      <c r="I1240" t="str">
        <f>IFERROR(IF(OR(HLOOKUP($A1240,'Z-scores'!$C$2:$UD$20,7,FALSE)&gt;2,HLOOKUP($A1240,'Z-scores'!$C$2:$UD$20,7,FALSE)&lt;-2),"",'Total-corrected counts'!I1240),"")</f>
        <v/>
      </c>
      <c r="J1240" t="str">
        <f>IFERROR(IF(OR(HLOOKUP($A1240,'Z-scores'!$C$2:$UD$20,8,FALSE)&gt;2,HLOOKUP($A1240,'Z-scores'!$C$2:$UD$20,8,FALSE)&lt;-2),"",'Total-corrected counts'!J1240),"")</f>
        <v/>
      </c>
      <c r="K1240" t="str">
        <f>IFERROR(IF(OR(HLOOKUP($A1240,'Z-scores'!$C$2:$UD$20,9,FALSE)&gt;2,HLOOKUP($A1240,'Z-scores'!$C$2:$UD$20,9,FALSE)&lt;-2),"",'Total-corrected counts'!K1240),"")</f>
        <v/>
      </c>
      <c r="L1240" t="str">
        <f>IFERROR(IF(OR(HLOOKUP($A1240,'Z-scores'!$C$2:$UD$20,10,FALSE)&gt;2,HLOOKUP($A1240,'Z-scores'!$C$2:$UD$20,10,FALSE)&lt;-2),"",'Total-corrected counts'!L1240),"")</f>
        <v/>
      </c>
      <c r="M1240" t="str">
        <f>IFERROR(IF(OR(HLOOKUP($A1240,'Z-scores'!$C$2:$UD$20,11,FALSE)&gt;2,HLOOKUP($A1240,'Z-scores'!$C$2:$UD$20,11,FALSE)&lt;-2),"",'Total-corrected counts'!M1240),"")</f>
        <v/>
      </c>
      <c r="N1240" t="str">
        <f>IFERROR(IF(OR(HLOOKUP($A1240,'Z-scores'!$C$2:$UD$20,12,FALSE)&gt;2,HLOOKUP($A1240,'Z-scores'!$C$2:$UD$20,12,FALSE)&lt;-2),"",'Total-corrected counts'!N1240),"")</f>
        <v/>
      </c>
      <c r="O1240" t="str">
        <f>IFERROR(IF(OR(HLOOKUP($A1240,'Z-scores'!$C$2:$UD$20,13,FALSE)&gt;2,HLOOKUP($A1240,'Z-scores'!$C$2:$UD$20,13,FALSE)&lt;-2),"",'Total-corrected counts'!O1240),"")</f>
        <v/>
      </c>
      <c r="P1240" t="str">
        <f>IFERROR(IF(OR(HLOOKUP($A1240,'Z-scores'!$C$2:$UD$20,14,FALSE)&gt;2,HLOOKUP($A1240,'Z-scores'!$C$2:$UD$20,14,FALSE)&lt;-2),"",'Total-corrected counts'!P1240),"")</f>
        <v/>
      </c>
      <c r="Q1240" t="str">
        <f>IFERROR(IF(OR(HLOOKUP($A1240,'Z-scores'!$C$2:$UD$20,15,FALSE)&gt;2,HLOOKUP($A1240,'Z-scores'!$C$2:$UD$20,15,FALSE)&lt;-2),"",'Total-corrected counts'!Q1240),"")</f>
        <v/>
      </c>
      <c r="R1240" t="str">
        <f>IFERROR(IF(OR(HLOOKUP($A1240,'Z-scores'!$C$2:$UD$20,16,FALSE)&gt;2,HLOOKUP($A1240,'Z-scores'!$C$2:$UD$20,16,FALSE)&lt;-2),"",'Total-corrected counts'!R1240),"")</f>
        <v/>
      </c>
      <c r="S1240" t="str">
        <f>IFERROR(IF(OR(HLOOKUP($A1240,'Z-scores'!$C$2:$UD$20,17,FALSE)&gt;2,HLOOKUP($A1240,'Z-scores'!$C$2:$UD$20,17,FALSE)&lt;-2),"",'Total-corrected counts'!S1240),"")</f>
        <v/>
      </c>
      <c r="T1240" t="str">
        <f>IFERROR(IF(OR(HLOOKUP($A1240,'Z-scores'!$C$2:$UD$20,18,FALSE)&gt;2,HLOOKUP($A1240,'Z-scores'!$C$2:$UD$20,18,FALSE)&lt;-2),"",'Total-corrected counts'!T1240),"")</f>
        <v/>
      </c>
      <c r="U1240" t="str">
        <f>IFERROR(IF(OR(HLOOKUP($A1240,'Z-scores'!$C$2:$UD$20,19,FALSE)&gt;2,HLOOKUP($A1240,'Z-scores'!$C$2:$UD$20,19,FALSE)&lt;-2),"",'Total-corrected counts'!U1240),"")</f>
        <v/>
      </c>
      <c r="V1240">
        <f t="shared" si="76"/>
        <v>1</v>
      </c>
      <c r="W1240" t="str">
        <f t="shared" si="73"/>
        <v/>
      </c>
      <c r="X1240" t="str">
        <f t="shared" si="77"/>
        <v/>
      </c>
      <c r="Y1240" t="str">
        <f t="shared" si="78"/>
        <v/>
      </c>
    </row>
    <row r="1241" spans="1:25" x14ac:dyDescent="0.25">
      <c r="A1241">
        <v>312782560</v>
      </c>
      <c r="B1241" t="s">
        <v>562</v>
      </c>
      <c r="C1241">
        <v>300</v>
      </c>
      <c r="D1241">
        <v>688</v>
      </c>
      <c r="E1241" t="str">
        <f>IFERROR(IF(OR(HLOOKUP($A1241,'Z-scores'!$C$2:$UD$20,3,FALSE)&gt;2,HLOOKUP(A1241,'Z-scores'!$C$2:$UD$20,3,FALSE)&lt;-2),"",'Total-corrected counts'!E1241),"")</f>
        <v/>
      </c>
      <c r="F1241" t="str">
        <f>IFERROR(IF(OR(HLOOKUP($A1241,'Z-scores'!$C$2:$UD$20,4,FALSE)&gt;2,HLOOKUP($A1241,'Z-scores'!$C$2:$UD$20,4,FALSE)&lt;-2),"",'Total-corrected counts'!F1241),"")</f>
        <v/>
      </c>
      <c r="G1241" t="str">
        <f>IFERROR(IF(OR(HLOOKUP($A1241,'Z-scores'!$C$2:$UD$20,5,FALSE)&gt;2,HLOOKUP($A1241,'Z-scores'!$C$2:$UD$20,5,FALSE)&lt;-2),"",'Total-corrected counts'!G1241),"")</f>
        <v/>
      </c>
      <c r="H1241" t="str">
        <f>IFERROR(IF(OR(HLOOKUP($A1241,'Z-scores'!$C$2:$UD$20,6,FALSE)&gt;2,HLOOKUP($A1241,'Z-scores'!$C$2:$UD$20,6,FALSE)&lt;-2),"",'Total-corrected counts'!H1241),"")</f>
        <v/>
      </c>
      <c r="I1241" t="str">
        <f>IFERROR(IF(OR(HLOOKUP($A1241,'Z-scores'!$C$2:$UD$20,7,FALSE)&gt;2,HLOOKUP($A1241,'Z-scores'!$C$2:$UD$20,7,FALSE)&lt;-2),"",'Total-corrected counts'!I1241),"")</f>
        <v/>
      </c>
      <c r="J1241" t="str">
        <f>IFERROR(IF(OR(HLOOKUP($A1241,'Z-scores'!$C$2:$UD$20,8,FALSE)&gt;2,HLOOKUP($A1241,'Z-scores'!$C$2:$UD$20,8,FALSE)&lt;-2),"",'Total-corrected counts'!J1241),"")</f>
        <v/>
      </c>
      <c r="K1241" t="str">
        <f>IFERROR(IF(OR(HLOOKUP($A1241,'Z-scores'!$C$2:$UD$20,9,FALSE)&gt;2,HLOOKUP($A1241,'Z-scores'!$C$2:$UD$20,9,FALSE)&lt;-2),"",'Total-corrected counts'!K1241),"")</f>
        <v/>
      </c>
      <c r="L1241" t="str">
        <f>IFERROR(IF(OR(HLOOKUP($A1241,'Z-scores'!$C$2:$UD$20,10,FALSE)&gt;2,HLOOKUP($A1241,'Z-scores'!$C$2:$UD$20,10,FALSE)&lt;-2),"",'Total-corrected counts'!L1241),"")</f>
        <v/>
      </c>
      <c r="M1241" t="str">
        <f>IFERROR(IF(OR(HLOOKUP($A1241,'Z-scores'!$C$2:$UD$20,11,FALSE)&gt;2,HLOOKUP($A1241,'Z-scores'!$C$2:$UD$20,11,FALSE)&lt;-2),"",'Total-corrected counts'!M1241),"")</f>
        <v/>
      </c>
      <c r="N1241" t="str">
        <f>IFERROR(IF(OR(HLOOKUP($A1241,'Z-scores'!$C$2:$UD$20,12,FALSE)&gt;2,HLOOKUP($A1241,'Z-scores'!$C$2:$UD$20,12,FALSE)&lt;-2),"",'Total-corrected counts'!N1241),"")</f>
        <v/>
      </c>
      <c r="O1241" t="str">
        <f>IFERROR(IF(OR(HLOOKUP($A1241,'Z-scores'!$C$2:$UD$20,13,FALSE)&gt;2,HLOOKUP($A1241,'Z-scores'!$C$2:$UD$20,13,FALSE)&lt;-2),"",'Total-corrected counts'!O1241),"")</f>
        <v/>
      </c>
      <c r="P1241" t="str">
        <f>IFERROR(IF(OR(HLOOKUP($A1241,'Z-scores'!$C$2:$UD$20,14,FALSE)&gt;2,HLOOKUP($A1241,'Z-scores'!$C$2:$UD$20,14,FALSE)&lt;-2),"",'Total-corrected counts'!P1241),"")</f>
        <v/>
      </c>
      <c r="Q1241" t="str">
        <f>IFERROR(IF(OR(HLOOKUP($A1241,'Z-scores'!$C$2:$UD$20,15,FALSE)&gt;2,HLOOKUP($A1241,'Z-scores'!$C$2:$UD$20,15,FALSE)&lt;-2),"",'Total-corrected counts'!Q1241),"")</f>
        <v/>
      </c>
      <c r="R1241" t="str">
        <f>IFERROR(IF(OR(HLOOKUP($A1241,'Z-scores'!$C$2:$UD$20,16,FALSE)&gt;2,HLOOKUP($A1241,'Z-scores'!$C$2:$UD$20,16,FALSE)&lt;-2),"",'Total-corrected counts'!R1241),"")</f>
        <v/>
      </c>
      <c r="S1241" t="str">
        <f>IFERROR(IF(OR(HLOOKUP($A1241,'Z-scores'!$C$2:$UD$20,17,FALSE)&gt;2,HLOOKUP($A1241,'Z-scores'!$C$2:$UD$20,17,FALSE)&lt;-2),"",'Total-corrected counts'!S1241),"")</f>
        <v/>
      </c>
      <c r="T1241" t="str">
        <f>IFERROR(IF(OR(HLOOKUP($A1241,'Z-scores'!$C$2:$UD$20,18,FALSE)&gt;2,HLOOKUP($A1241,'Z-scores'!$C$2:$UD$20,18,FALSE)&lt;-2),"",'Total-corrected counts'!T1241),"")</f>
        <v/>
      </c>
      <c r="U1241" t="str">
        <f>IFERROR(IF(OR(HLOOKUP($A1241,'Z-scores'!$C$2:$UD$20,19,FALSE)&gt;2,HLOOKUP($A1241,'Z-scores'!$C$2:$UD$20,19,FALSE)&lt;-2),"",'Total-corrected counts'!U1241),"")</f>
        <v/>
      </c>
      <c r="V1241">
        <f t="shared" si="76"/>
        <v>1</v>
      </c>
      <c r="W1241" t="str">
        <f t="shared" si="73"/>
        <v/>
      </c>
      <c r="X1241" t="str">
        <f t="shared" si="77"/>
        <v/>
      </c>
      <c r="Y1241" t="str">
        <f t="shared" si="78"/>
        <v/>
      </c>
    </row>
    <row r="1242" spans="1:25" x14ac:dyDescent="0.25">
      <c r="A1242">
        <v>312782592</v>
      </c>
      <c r="B1242" t="s">
        <v>562</v>
      </c>
      <c r="C1242">
        <v>300</v>
      </c>
      <c r="D1242">
        <v>688</v>
      </c>
      <c r="E1242" t="str">
        <f>IFERROR(IF(OR(HLOOKUP($A1242,'Z-scores'!$C$2:$UD$20,3,FALSE)&gt;2,HLOOKUP(A1242,'Z-scores'!$C$2:$UD$20,3,FALSE)&lt;-2),"",'Total-corrected counts'!E1242),"")</f>
        <v/>
      </c>
      <c r="F1242" t="str">
        <f>IFERROR(IF(OR(HLOOKUP($A1242,'Z-scores'!$C$2:$UD$20,4,FALSE)&gt;2,HLOOKUP($A1242,'Z-scores'!$C$2:$UD$20,4,FALSE)&lt;-2),"",'Total-corrected counts'!F1242),"")</f>
        <v/>
      </c>
      <c r="G1242" t="str">
        <f>IFERROR(IF(OR(HLOOKUP($A1242,'Z-scores'!$C$2:$UD$20,5,FALSE)&gt;2,HLOOKUP($A1242,'Z-scores'!$C$2:$UD$20,5,FALSE)&lt;-2),"",'Total-corrected counts'!G1242),"")</f>
        <v/>
      </c>
      <c r="H1242" t="str">
        <f>IFERROR(IF(OR(HLOOKUP($A1242,'Z-scores'!$C$2:$UD$20,6,FALSE)&gt;2,HLOOKUP($A1242,'Z-scores'!$C$2:$UD$20,6,FALSE)&lt;-2),"",'Total-corrected counts'!H1242),"")</f>
        <v/>
      </c>
      <c r="I1242" t="str">
        <f>IFERROR(IF(OR(HLOOKUP($A1242,'Z-scores'!$C$2:$UD$20,7,FALSE)&gt;2,HLOOKUP($A1242,'Z-scores'!$C$2:$UD$20,7,FALSE)&lt;-2),"",'Total-corrected counts'!I1242),"")</f>
        <v/>
      </c>
      <c r="J1242" t="str">
        <f>IFERROR(IF(OR(HLOOKUP($A1242,'Z-scores'!$C$2:$UD$20,8,FALSE)&gt;2,HLOOKUP($A1242,'Z-scores'!$C$2:$UD$20,8,FALSE)&lt;-2),"",'Total-corrected counts'!J1242),"")</f>
        <v/>
      </c>
      <c r="K1242" t="str">
        <f>IFERROR(IF(OR(HLOOKUP($A1242,'Z-scores'!$C$2:$UD$20,9,FALSE)&gt;2,HLOOKUP($A1242,'Z-scores'!$C$2:$UD$20,9,FALSE)&lt;-2),"",'Total-corrected counts'!K1242),"")</f>
        <v/>
      </c>
      <c r="L1242" t="str">
        <f>IFERROR(IF(OR(HLOOKUP($A1242,'Z-scores'!$C$2:$UD$20,10,FALSE)&gt;2,HLOOKUP($A1242,'Z-scores'!$C$2:$UD$20,10,FALSE)&lt;-2),"",'Total-corrected counts'!L1242),"")</f>
        <v/>
      </c>
      <c r="M1242" t="str">
        <f>IFERROR(IF(OR(HLOOKUP($A1242,'Z-scores'!$C$2:$UD$20,11,FALSE)&gt;2,HLOOKUP($A1242,'Z-scores'!$C$2:$UD$20,11,FALSE)&lt;-2),"",'Total-corrected counts'!M1242),"")</f>
        <v/>
      </c>
      <c r="N1242" t="str">
        <f>IFERROR(IF(OR(HLOOKUP($A1242,'Z-scores'!$C$2:$UD$20,12,FALSE)&gt;2,HLOOKUP($A1242,'Z-scores'!$C$2:$UD$20,12,FALSE)&lt;-2),"",'Total-corrected counts'!N1242),"")</f>
        <v/>
      </c>
      <c r="O1242" t="str">
        <f>IFERROR(IF(OR(HLOOKUP($A1242,'Z-scores'!$C$2:$UD$20,13,FALSE)&gt;2,HLOOKUP($A1242,'Z-scores'!$C$2:$UD$20,13,FALSE)&lt;-2),"",'Total-corrected counts'!O1242),"")</f>
        <v/>
      </c>
      <c r="P1242" t="str">
        <f>IFERROR(IF(OR(HLOOKUP($A1242,'Z-scores'!$C$2:$UD$20,14,FALSE)&gt;2,HLOOKUP($A1242,'Z-scores'!$C$2:$UD$20,14,FALSE)&lt;-2),"",'Total-corrected counts'!P1242),"")</f>
        <v/>
      </c>
      <c r="Q1242" t="str">
        <f>IFERROR(IF(OR(HLOOKUP($A1242,'Z-scores'!$C$2:$UD$20,15,FALSE)&gt;2,HLOOKUP($A1242,'Z-scores'!$C$2:$UD$20,15,FALSE)&lt;-2),"",'Total-corrected counts'!Q1242),"")</f>
        <v/>
      </c>
      <c r="R1242" t="str">
        <f>IFERROR(IF(OR(HLOOKUP($A1242,'Z-scores'!$C$2:$UD$20,16,FALSE)&gt;2,HLOOKUP($A1242,'Z-scores'!$C$2:$UD$20,16,FALSE)&lt;-2),"",'Total-corrected counts'!R1242),"")</f>
        <v/>
      </c>
      <c r="S1242" t="str">
        <f>IFERROR(IF(OR(HLOOKUP($A1242,'Z-scores'!$C$2:$UD$20,17,FALSE)&gt;2,HLOOKUP($A1242,'Z-scores'!$C$2:$UD$20,17,FALSE)&lt;-2),"",'Total-corrected counts'!S1242),"")</f>
        <v/>
      </c>
      <c r="T1242" t="str">
        <f>IFERROR(IF(OR(HLOOKUP($A1242,'Z-scores'!$C$2:$UD$20,18,FALSE)&gt;2,HLOOKUP($A1242,'Z-scores'!$C$2:$UD$20,18,FALSE)&lt;-2),"",'Total-corrected counts'!T1242),"")</f>
        <v/>
      </c>
      <c r="U1242" t="str">
        <f>IFERROR(IF(OR(HLOOKUP($A1242,'Z-scores'!$C$2:$UD$20,19,FALSE)&gt;2,HLOOKUP($A1242,'Z-scores'!$C$2:$UD$20,19,FALSE)&lt;-2),"",'Total-corrected counts'!U1242),"")</f>
        <v/>
      </c>
      <c r="V1242">
        <f t="shared" si="76"/>
        <v>1</v>
      </c>
      <c r="W1242" t="str">
        <f t="shared" si="73"/>
        <v/>
      </c>
      <c r="X1242" t="str">
        <f t="shared" si="77"/>
        <v/>
      </c>
      <c r="Y1242" t="str">
        <f t="shared" si="78"/>
        <v/>
      </c>
    </row>
    <row r="1243" spans="1:25" x14ac:dyDescent="0.25">
      <c r="A1243">
        <v>312782624</v>
      </c>
      <c r="B1243" t="s">
        <v>562</v>
      </c>
      <c r="C1243">
        <v>300</v>
      </c>
      <c r="D1243">
        <v>688</v>
      </c>
      <c r="E1243" t="str">
        <f>IFERROR(IF(OR(HLOOKUP($A1243,'Z-scores'!$C$2:$UD$20,3,FALSE)&gt;2,HLOOKUP(A1243,'Z-scores'!$C$2:$UD$20,3,FALSE)&lt;-2),"",'Total-corrected counts'!E1243),"")</f>
        <v/>
      </c>
      <c r="F1243" t="str">
        <f>IFERROR(IF(OR(HLOOKUP($A1243,'Z-scores'!$C$2:$UD$20,4,FALSE)&gt;2,HLOOKUP($A1243,'Z-scores'!$C$2:$UD$20,4,FALSE)&lt;-2),"",'Total-corrected counts'!F1243),"")</f>
        <v/>
      </c>
      <c r="G1243" t="str">
        <f>IFERROR(IF(OR(HLOOKUP($A1243,'Z-scores'!$C$2:$UD$20,5,FALSE)&gt;2,HLOOKUP($A1243,'Z-scores'!$C$2:$UD$20,5,FALSE)&lt;-2),"",'Total-corrected counts'!G1243),"")</f>
        <v/>
      </c>
      <c r="H1243" t="str">
        <f>IFERROR(IF(OR(HLOOKUP($A1243,'Z-scores'!$C$2:$UD$20,6,FALSE)&gt;2,HLOOKUP($A1243,'Z-scores'!$C$2:$UD$20,6,FALSE)&lt;-2),"",'Total-corrected counts'!H1243),"")</f>
        <v/>
      </c>
      <c r="I1243" t="str">
        <f>IFERROR(IF(OR(HLOOKUP($A1243,'Z-scores'!$C$2:$UD$20,7,FALSE)&gt;2,HLOOKUP($A1243,'Z-scores'!$C$2:$UD$20,7,FALSE)&lt;-2),"",'Total-corrected counts'!I1243),"")</f>
        <v/>
      </c>
      <c r="J1243" t="str">
        <f>IFERROR(IF(OR(HLOOKUP($A1243,'Z-scores'!$C$2:$UD$20,8,FALSE)&gt;2,HLOOKUP($A1243,'Z-scores'!$C$2:$UD$20,8,FALSE)&lt;-2),"",'Total-corrected counts'!J1243),"")</f>
        <v/>
      </c>
      <c r="K1243" t="str">
        <f>IFERROR(IF(OR(HLOOKUP($A1243,'Z-scores'!$C$2:$UD$20,9,FALSE)&gt;2,HLOOKUP($A1243,'Z-scores'!$C$2:$UD$20,9,FALSE)&lt;-2),"",'Total-corrected counts'!K1243),"")</f>
        <v/>
      </c>
      <c r="L1243" t="str">
        <f>IFERROR(IF(OR(HLOOKUP($A1243,'Z-scores'!$C$2:$UD$20,10,FALSE)&gt;2,HLOOKUP($A1243,'Z-scores'!$C$2:$UD$20,10,FALSE)&lt;-2),"",'Total-corrected counts'!L1243),"")</f>
        <v/>
      </c>
      <c r="M1243" t="str">
        <f>IFERROR(IF(OR(HLOOKUP($A1243,'Z-scores'!$C$2:$UD$20,11,FALSE)&gt;2,HLOOKUP($A1243,'Z-scores'!$C$2:$UD$20,11,FALSE)&lt;-2),"",'Total-corrected counts'!M1243),"")</f>
        <v/>
      </c>
      <c r="N1243" t="str">
        <f>IFERROR(IF(OR(HLOOKUP($A1243,'Z-scores'!$C$2:$UD$20,12,FALSE)&gt;2,HLOOKUP($A1243,'Z-scores'!$C$2:$UD$20,12,FALSE)&lt;-2),"",'Total-corrected counts'!N1243),"")</f>
        <v/>
      </c>
      <c r="O1243" t="str">
        <f>IFERROR(IF(OR(HLOOKUP($A1243,'Z-scores'!$C$2:$UD$20,13,FALSE)&gt;2,HLOOKUP($A1243,'Z-scores'!$C$2:$UD$20,13,FALSE)&lt;-2),"",'Total-corrected counts'!O1243),"")</f>
        <v/>
      </c>
      <c r="P1243" t="str">
        <f>IFERROR(IF(OR(HLOOKUP($A1243,'Z-scores'!$C$2:$UD$20,14,FALSE)&gt;2,HLOOKUP($A1243,'Z-scores'!$C$2:$UD$20,14,FALSE)&lt;-2),"",'Total-corrected counts'!P1243),"")</f>
        <v/>
      </c>
      <c r="Q1243" t="str">
        <f>IFERROR(IF(OR(HLOOKUP($A1243,'Z-scores'!$C$2:$UD$20,15,FALSE)&gt;2,HLOOKUP($A1243,'Z-scores'!$C$2:$UD$20,15,FALSE)&lt;-2),"",'Total-corrected counts'!Q1243),"")</f>
        <v/>
      </c>
      <c r="R1243" t="str">
        <f>IFERROR(IF(OR(HLOOKUP($A1243,'Z-scores'!$C$2:$UD$20,16,FALSE)&gt;2,HLOOKUP($A1243,'Z-scores'!$C$2:$UD$20,16,FALSE)&lt;-2),"",'Total-corrected counts'!R1243),"")</f>
        <v/>
      </c>
      <c r="S1243" t="str">
        <f>IFERROR(IF(OR(HLOOKUP($A1243,'Z-scores'!$C$2:$UD$20,17,FALSE)&gt;2,HLOOKUP($A1243,'Z-scores'!$C$2:$UD$20,17,FALSE)&lt;-2),"",'Total-corrected counts'!S1243),"")</f>
        <v/>
      </c>
      <c r="T1243" t="str">
        <f>IFERROR(IF(OR(HLOOKUP($A1243,'Z-scores'!$C$2:$UD$20,18,FALSE)&gt;2,HLOOKUP($A1243,'Z-scores'!$C$2:$UD$20,18,FALSE)&lt;-2),"",'Total-corrected counts'!T1243),"")</f>
        <v/>
      </c>
      <c r="U1243" t="str">
        <f>IFERROR(IF(OR(HLOOKUP($A1243,'Z-scores'!$C$2:$UD$20,19,FALSE)&gt;2,HLOOKUP($A1243,'Z-scores'!$C$2:$UD$20,19,FALSE)&lt;-2),"",'Total-corrected counts'!U1243),"")</f>
        <v/>
      </c>
      <c r="V1243">
        <f t="shared" si="76"/>
        <v>1</v>
      </c>
      <c r="W1243" t="str">
        <f t="shared" si="73"/>
        <v/>
      </c>
      <c r="X1243" t="str">
        <f t="shared" si="77"/>
        <v/>
      </c>
      <c r="Y1243" t="str">
        <f t="shared" si="78"/>
        <v/>
      </c>
    </row>
    <row r="1244" spans="1:25" x14ac:dyDescent="0.25">
      <c r="A1244">
        <v>312782656</v>
      </c>
      <c r="B1244" t="s">
        <v>562</v>
      </c>
      <c r="C1244">
        <v>300</v>
      </c>
      <c r="D1244">
        <v>688</v>
      </c>
      <c r="E1244" t="str">
        <f>IFERROR(IF(OR(HLOOKUP($A1244,'Z-scores'!$C$2:$UD$20,3,FALSE)&gt;2,HLOOKUP(A1244,'Z-scores'!$C$2:$UD$20,3,FALSE)&lt;-2),"",'Total-corrected counts'!E1244),"")</f>
        <v/>
      </c>
      <c r="F1244" t="str">
        <f>IFERROR(IF(OR(HLOOKUP($A1244,'Z-scores'!$C$2:$UD$20,4,FALSE)&gt;2,HLOOKUP($A1244,'Z-scores'!$C$2:$UD$20,4,FALSE)&lt;-2),"",'Total-corrected counts'!F1244),"")</f>
        <v/>
      </c>
      <c r="G1244" t="str">
        <f>IFERROR(IF(OR(HLOOKUP($A1244,'Z-scores'!$C$2:$UD$20,5,FALSE)&gt;2,HLOOKUP($A1244,'Z-scores'!$C$2:$UD$20,5,FALSE)&lt;-2),"",'Total-corrected counts'!G1244),"")</f>
        <v/>
      </c>
      <c r="H1244" t="str">
        <f>IFERROR(IF(OR(HLOOKUP($A1244,'Z-scores'!$C$2:$UD$20,6,FALSE)&gt;2,HLOOKUP($A1244,'Z-scores'!$C$2:$UD$20,6,FALSE)&lt;-2),"",'Total-corrected counts'!H1244),"")</f>
        <v/>
      </c>
      <c r="I1244" t="str">
        <f>IFERROR(IF(OR(HLOOKUP($A1244,'Z-scores'!$C$2:$UD$20,7,FALSE)&gt;2,HLOOKUP($A1244,'Z-scores'!$C$2:$UD$20,7,FALSE)&lt;-2),"",'Total-corrected counts'!I1244),"")</f>
        <v/>
      </c>
      <c r="J1244" t="str">
        <f>IFERROR(IF(OR(HLOOKUP($A1244,'Z-scores'!$C$2:$UD$20,8,FALSE)&gt;2,HLOOKUP($A1244,'Z-scores'!$C$2:$UD$20,8,FALSE)&lt;-2),"",'Total-corrected counts'!J1244),"")</f>
        <v/>
      </c>
      <c r="K1244" t="str">
        <f>IFERROR(IF(OR(HLOOKUP($A1244,'Z-scores'!$C$2:$UD$20,9,FALSE)&gt;2,HLOOKUP($A1244,'Z-scores'!$C$2:$UD$20,9,FALSE)&lt;-2),"",'Total-corrected counts'!K1244),"")</f>
        <v/>
      </c>
      <c r="L1244" t="str">
        <f>IFERROR(IF(OR(HLOOKUP($A1244,'Z-scores'!$C$2:$UD$20,10,FALSE)&gt;2,HLOOKUP($A1244,'Z-scores'!$C$2:$UD$20,10,FALSE)&lt;-2),"",'Total-corrected counts'!L1244),"")</f>
        <v/>
      </c>
      <c r="M1244" t="str">
        <f>IFERROR(IF(OR(HLOOKUP($A1244,'Z-scores'!$C$2:$UD$20,11,FALSE)&gt;2,HLOOKUP($A1244,'Z-scores'!$C$2:$UD$20,11,FALSE)&lt;-2),"",'Total-corrected counts'!M1244),"")</f>
        <v/>
      </c>
      <c r="N1244" t="str">
        <f>IFERROR(IF(OR(HLOOKUP($A1244,'Z-scores'!$C$2:$UD$20,12,FALSE)&gt;2,HLOOKUP($A1244,'Z-scores'!$C$2:$UD$20,12,FALSE)&lt;-2),"",'Total-corrected counts'!N1244),"")</f>
        <v/>
      </c>
      <c r="O1244" t="str">
        <f>IFERROR(IF(OR(HLOOKUP($A1244,'Z-scores'!$C$2:$UD$20,13,FALSE)&gt;2,HLOOKUP($A1244,'Z-scores'!$C$2:$UD$20,13,FALSE)&lt;-2),"",'Total-corrected counts'!O1244),"")</f>
        <v/>
      </c>
      <c r="P1244" t="str">
        <f>IFERROR(IF(OR(HLOOKUP($A1244,'Z-scores'!$C$2:$UD$20,14,FALSE)&gt;2,HLOOKUP($A1244,'Z-scores'!$C$2:$UD$20,14,FALSE)&lt;-2),"",'Total-corrected counts'!P1244),"")</f>
        <v/>
      </c>
      <c r="Q1244" t="str">
        <f>IFERROR(IF(OR(HLOOKUP($A1244,'Z-scores'!$C$2:$UD$20,15,FALSE)&gt;2,HLOOKUP($A1244,'Z-scores'!$C$2:$UD$20,15,FALSE)&lt;-2),"",'Total-corrected counts'!Q1244),"")</f>
        <v/>
      </c>
      <c r="R1244" t="str">
        <f>IFERROR(IF(OR(HLOOKUP($A1244,'Z-scores'!$C$2:$UD$20,16,FALSE)&gt;2,HLOOKUP($A1244,'Z-scores'!$C$2:$UD$20,16,FALSE)&lt;-2),"",'Total-corrected counts'!R1244),"")</f>
        <v/>
      </c>
      <c r="S1244" t="str">
        <f>IFERROR(IF(OR(HLOOKUP($A1244,'Z-scores'!$C$2:$UD$20,17,FALSE)&gt;2,HLOOKUP($A1244,'Z-scores'!$C$2:$UD$20,17,FALSE)&lt;-2),"",'Total-corrected counts'!S1244),"")</f>
        <v/>
      </c>
      <c r="T1244" t="str">
        <f>IFERROR(IF(OR(HLOOKUP($A1244,'Z-scores'!$C$2:$UD$20,18,FALSE)&gt;2,HLOOKUP($A1244,'Z-scores'!$C$2:$UD$20,18,FALSE)&lt;-2),"",'Total-corrected counts'!T1244),"")</f>
        <v/>
      </c>
      <c r="U1244" t="str">
        <f>IFERROR(IF(OR(HLOOKUP($A1244,'Z-scores'!$C$2:$UD$20,19,FALSE)&gt;2,HLOOKUP($A1244,'Z-scores'!$C$2:$UD$20,19,FALSE)&lt;-2),"",'Total-corrected counts'!U1244),"")</f>
        <v/>
      </c>
      <c r="V1244">
        <f t="shared" si="76"/>
        <v>1</v>
      </c>
      <c r="W1244" t="str">
        <f t="shared" si="73"/>
        <v/>
      </c>
      <c r="X1244" t="str">
        <f t="shared" si="77"/>
        <v/>
      </c>
      <c r="Y1244" t="str">
        <f t="shared" si="78"/>
        <v/>
      </c>
    </row>
    <row r="1246" spans="1:25" x14ac:dyDescent="0.25">
      <c r="E1246">
        <f>SUM(E3:E1244)</f>
        <v>637.14503021758605</v>
      </c>
      <c r="F1246">
        <f>SUM(F3:F1244)</f>
        <v>8594.0899113093037</v>
      </c>
      <c r="G1246">
        <v>1076303</v>
      </c>
      <c r="H1246">
        <v>1434543</v>
      </c>
      <c r="I1246">
        <v>1633704</v>
      </c>
      <c r="J1246">
        <v>2028084</v>
      </c>
      <c r="K1246">
        <v>2345788</v>
      </c>
      <c r="L1246">
        <v>2272135</v>
      </c>
      <c r="M1246">
        <v>2192933</v>
      </c>
      <c r="N1246">
        <v>1111912</v>
      </c>
      <c r="O1246">
        <v>2971467</v>
      </c>
      <c r="P1246">
        <v>2339849</v>
      </c>
      <c r="Q1246">
        <v>1025955</v>
      </c>
      <c r="R1246">
        <v>2536998</v>
      </c>
      <c r="S1246">
        <v>1890459</v>
      </c>
      <c r="T1246">
        <v>1187552</v>
      </c>
      <c r="U1246">
        <v>2399985</v>
      </c>
    </row>
  </sheetData>
  <autoFilter ref="A2:Y1244" xr:uid="{F4CC18BC-C26E-4371-94DA-4714810B0D34}"/>
  <conditionalFormatting sqref="W3:W1244">
    <cfRule type="cellIs" dxfId="21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DDA8-69D9-4D2F-A9B2-3F8A4BE575F6}">
  <dimension ref="A1:AB63"/>
  <sheetViews>
    <sheetView workbookViewId="0"/>
  </sheetViews>
  <sheetFormatPr defaultRowHeight="15" x14ac:dyDescent="0.25"/>
  <cols>
    <col min="3" max="3" width="37" bestFit="1" customWidth="1"/>
    <col min="15" max="15" width="10.5703125" bestFit="1" customWidth="1"/>
  </cols>
  <sheetData>
    <row r="1" spans="1:28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25">
      <c r="A3" t="s">
        <v>569</v>
      </c>
      <c r="B3">
        <v>382</v>
      </c>
      <c r="C3" t="s">
        <v>202</v>
      </c>
      <c r="D3">
        <v>37700</v>
      </c>
      <c r="E3">
        <v>375</v>
      </c>
      <c r="F3">
        <f>SUMIFS('Total-corrected counts'!E:E,'Total-corrected counts'!$A:$A,'Activation map corrected'!$B3)</f>
        <v>2.4505793602941894</v>
      </c>
      <c r="G3">
        <f>SUMIFS('Total-corrected counts'!F:F,'Total-corrected counts'!$A:$A,'Activation map corrected'!$B3)</f>
        <v>0.20507469640741943</v>
      </c>
      <c r="H3">
        <f>SUMIFS('Total-corrected counts'!G:G,'Total-corrected counts'!$A:$A,'Activation map corrected'!$B3)</f>
        <v>15.602902603237023</v>
      </c>
      <c r="I3">
        <f>SUMIFS('Total-corrected counts'!H:H,'Total-corrected counts'!$A:$A,'Activation map corrected'!$B3)</f>
        <v>3.8461511614189856</v>
      </c>
      <c r="J3">
        <f>SUMIFS('Total-corrected counts'!I:I,'Total-corrected counts'!$A:$A,'Activation map corrected'!$B3)</f>
        <v>2.0748740145118041</v>
      </c>
      <c r="K3">
        <f>SUMIFS('Total-corrected counts'!J:J,'Total-corrected counts'!$A:$A,'Activation map corrected'!$B3)</f>
        <v>15.916500499979289</v>
      </c>
      <c r="L3">
        <f>SUMIFS('Total-corrected counts'!K:K,'Total-corrected counts'!$A:$A,'Activation map corrected'!$B3)</f>
        <v>8.9012765483025813</v>
      </c>
      <c r="M3">
        <f>SUMIFS('Total-corrected counts'!L:L,'Total-corrected counts'!$A:$A,'Activation map corrected'!$B3)</f>
        <v>4.6038485351471206</v>
      </c>
      <c r="N3">
        <f>SUMIFS('Total-corrected counts'!M:M,'Total-corrected counts'!$A:$A,'Activation map corrected'!$B3)</f>
        <v>5.0269409014212743</v>
      </c>
      <c r="O3">
        <f>SUMIFS('Total-corrected counts'!N:N,'Total-corrected counts'!$A:$A,'Activation map corrected'!$B3)</f>
        <v>31.460575307893002</v>
      </c>
      <c r="P3">
        <f>SUMIFS('Total-corrected counts'!O:O,'Total-corrected counts'!$A:$A,'Activation map corrected'!$B3)</f>
        <v>23.345371158421074</v>
      </c>
      <c r="Q3">
        <f>SUMIFS('Total-corrected counts'!P:P,'Total-corrected counts'!$A:$A,'Activation map corrected'!$B3)</f>
        <v>6.9577139379506967</v>
      </c>
      <c r="R3">
        <f>SUMIFS('Total-corrected counts'!Q:Q,'Total-corrected counts'!$A:$A,'Activation map corrected'!$B3)</f>
        <v>4.1149534678721595</v>
      </c>
      <c r="S3">
        <f>SUMIFS('Total-corrected counts'!R:R,'Total-corrected counts'!$A:$A,'Activation map corrected'!$B3)</f>
        <v>6.8799573659019373</v>
      </c>
      <c r="T3">
        <f>SUMIFS('Total-corrected counts'!S:S,'Total-corrected counts'!$A:$A,'Activation map corrected'!$B3)</f>
        <v>3.3656544732262184</v>
      </c>
      <c r="U3">
        <f>SUMIFS('Total-corrected counts'!T:T,'Total-corrected counts'!$A:$A,'Activation map corrected'!$B3)</f>
        <v>11.065235058925815</v>
      </c>
      <c r="V3">
        <f>SUMIFS('Total-corrected counts'!U:U,'Total-corrected counts'!$A:$A,'Activation map corrected'!$B3)</f>
        <v>6.0709155843310487</v>
      </c>
      <c r="X3">
        <f t="shared" ref="X3:X14" si="0">_xlfn.T.TEST(F3:N3,O3:V3,2,2)</f>
        <v>0.21369677976805806</v>
      </c>
      <c r="Y3">
        <f>AVERAGE(F3:N3)</f>
        <v>6.5142387023021886</v>
      </c>
      <c r="Z3">
        <f>AVERAGE(O3:V3)</f>
        <v>11.657547044315242</v>
      </c>
      <c r="AA3">
        <f>STDEV(F3:N3)/SQRT(COUNT(F3:N3))</f>
        <v>1.9210510039063964</v>
      </c>
      <c r="AB3">
        <f>STDEV(O3:V3)/SQRT(COUNT(O3:V3))</f>
        <v>3.6126920120026087</v>
      </c>
    </row>
    <row r="4" spans="1:28" x14ac:dyDescent="0.25">
      <c r="A4" t="s">
        <v>570</v>
      </c>
      <c r="B4">
        <v>463</v>
      </c>
      <c r="C4" t="s">
        <v>234</v>
      </c>
      <c r="D4">
        <v>38700</v>
      </c>
      <c r="E4">
        <v>375</v>
      </c>
      <c r="F4">
        <f>SUMIFS('Total-corrected counts'!E:E,'Total-corrected counts'!$A:$A,'Activation map corrected'!$B4)</f>
        <v>4.3931117800395825</v>
      </c>
      <c r="G4">
        <f>SUMIFS('Total-corrected counts'!F:F,'Total-corrected counts'!$A:$A,'Activation map corrected'!$B4)</f>
        <v>0.17226274498223232</v>
      </c>
      <c r="H4">
        <f>SUMIFS('Total-corrected counts'!G:G,'Total-corrected counts'!$A:$A,'Activation map corrected'!$B4)</f>
        <v>5.1573183556212756</v>
      </c>
      <c r="I4">
        <f>SUMIFS('Total-corrected counts'!H:H,'Total-corrected counts'!$A:$A,'Activation map corrected'!$B4)</f>
        <v>1.1657118765099284</v>
      </c>
      <c r="J4">
        <f>SUMIFS('Total-corrected counts'!I:I,'Total-corrected counts'!$A:$A,'Activation map corrected'!$B4)</f>
        <v>1.5084395654462672</v>
      </c>
      <c r="K4">
        <f>SUMIFS('Total-corrected counts'!J:J,'Total-corrected counts'!$A:$A,'Activation map corrected'!$B4)</f>
        <v>13.244027367702719</v>
      </c>
      <c r="L4">
        <f>SUMIFS('Total-corrected counts'!K:K,'Total-corrected counts'!$A:$A,'Activation map corrected'!$B4)</f>
        <v>7.5009755281788282</v>
      </c>
      <c r="M4">
        <f>SUMIFS('Total-corrected counts'!L:L,'Total-corrected counts'!$A:$A,'Activation map corrected'!$B4)</f>
        <v>6.0105800319976295</v>
      </c>
      <c r="N4">
        <f>SUMIFS('Total-corrected counts'!M:M,'Total-corrected counts'!$A:$A,'Activation map corrected'!$B4)</f>
        <v>4.1192347991481384</v>
      </c>
      <c r="O4">
        <f>SUMIFS('Total-corrected counts'!N:N,'Total-corrected counts'!$A:$A,'Activation map corrected'!$B4)</f>
        <v>12.903143033356642</v>
      </c>
      <c r="P4">
        <f>SUMIFS('Total-corrected counts'!O:O,'Total-corrected counts'!$A:$A,'Activation map corrected'!$B4)</f>
        <v>6.723951502742584</v>
      </c>
      <c r="Q4">
        <f>SUMIFS('Total-corrected counts'!P:P,'Total-corrected counts'!$A:$A,'Activation map corrected'!$B4)</f>
        <v>4.4233623622720959</v>
      </c>
      <c r="R4">
        <f>SUMIFS('Total-corrected counts'!Q:Q,'Total-corrected counts'!$A:$A,'Activation map corrected'!$B4)</f>
        <v>3.6469018885881224</v>
      </c>
      <c r="S4">
        <f>SUMIFS('Total-corrected counts'!R:R,'Total-corrected counts'!$A:$A,'Activation map corrected'!$B4)</f>
        <v>6.7837902274152482</v>
      </c>
      <c r="T4">
        <f>SUMIFS('Total-corrected counts'!S:S,'Total-corrected counts'!$A:$A,'Activation map corrected'!$B4)</f>
        <v>1.5254014628654313</v>
      </c>
      <c r="U4">
        <f>SUMIFS('Total-corrected counts'!T:T,'Total-corrected counts'!$A:$A,'Activation map corrected'!$B4)</f>
        <v>9.5618063824413273</v>
      </c>
      <c r="V4">
        <f>SUMIFS('Total-corrected counts'!U:U,'Total-corrected counts'!$A:$A,'Activation map corrected'!$B4)</f>
        <v>4.8645435096748439</v>
      </c>
      <c r="X4">
        <f t="shared" si="0"/>
        <v>0.43018803544711914</v>
      </c>
      <c r="Y4">
        <f t="shared" ref="Y4:Y14" si="1">AVERAGE(F4:N4)</f>
        <v>4.8079624499585112</v>
      </c>
      <c r="Z4">
        <f t="shared" ref="Z4:Z14" si="2">AVERAGE(O4:V4)</f>
        <v>6.3041125461695371</v>
      </c>
      <c r="AA4">
        <f t="shared" ref="AA4:AA14" si="3">STDEV(F4:N4)/SQRT(COUNT(F4:N4))</f>
        <v>1.3243281758465622</v>
      </c>
      <c r="AB4">
        <f t="shared" ref="AB4:AB14" si="4">STDEV(O4:V4)/SQRT(COUNT(O4:V4))</f>
        <v>1.2682422896232348</v>
      </c>
    </row>
    <row r="5" spans="1:28" x14ac:dyDescent="0.25">
      <c r="A5" t="s">
        <v>571</v>
      </c>
      <c r="C5" t="s">
        <v>356</v>
      </c>
      <c r="E5">
        <v>726</v>
      </c>
      <c r="F5">
        <f>SUMPRODUCT(SUMIFS('Total-corrected counts'!E:E,'Total-corrected counts'!$A:$A,$B18:$B20))</f>
        <v>4.5369338918861173</v>
      </c>
      <c r="G5">
        <f>SUMPRODUCT(SUMIFS('Total-corrected counts'!F:F,'Total-corrected counts'!$A:$A,$B18:$B20))</f>
        <v>3.0843234339675885</v>
      </c>
      <c r="H5">
        <f>SUMPRODUCT(SUMIFS('Total-corrected counts'!G:G,'Total-corrected counts'!$A:$A,$B18:$B20))</f>
        <v>40.210966553984633</v>
      </c>
      <c r="I5">
        <f>SUMPRODUCT(SUMIFS('Total-corrected counts'!H:H,'Total-corrected counts'!$A:$A,$B18:$B20))</f>
        <v>18.455941326300902</v>
      </c>
      <c r="J5">
        <f>SUMPRODUCT(SUMIFS('Total-corrected counts'!I:I,'Total-corrected counts'!$A:$A,$B18:$B20))</f>
        <v>16.051028355585384</v>
      </c>
      <c r="K5">
        <f>SUMPRODUCT(SUMIFS('Total-corrected counts'!J:J,'Total-corrected counts'!$A:$A,$B18:$B20))</f>
        <v>17.864151583464984</v>
      </c>
      <c r="L5">
        <f>SUMPRODUCT(SUMIFS('Total-corrected counts'!K:K,'Total-corrected counts'!$A:$A,$B18:$B20))</f>
        <v>27.867774123418251</v>
      </c>
      <c r="M5">
        <f>SUMPRODUCT(SUMIFS('Total-corrected counts'!L:L,'Total-corrected counts'!$A:$A,$B18:$B20))</f>
        <v>4.6391270679834964</v>
      </c>
      <c r="N5">
        <f>SUMPRODUCT(SUMIFS('Total-corrected counts'!M:M,'Total-corrected counts'!$A:$A,$B18:$B20))</f>
        <v>6.9575442356976378</v>
      </c>
      <c r="O5">
        <f>SUMPRODUCT(SUMIFS('Total-corrected counts'!N:N,'Total-corrected counts'!$A:$A,$B18:$B20))</f>
        <v>75.054503865902603</v>
      </c>
      <c r="P5">
        <f>SUMPRODUCT(SUMIFS('Total-corrected counts'!O:O,'Total-corrected counts'!$A:$A,$B18:$B20))</f>
        <v>30.449606204612063</v>
      </c>
      <c r="Q5">
        <f>SUMPRODUCT(SUMIFS('Total-corrected counts'!P:P,'Total-corrected counts'!$A:$A,$B18:$B20))</f>
        <v>8.4193467185275637</v>
      </c>
      <c r="R5">
        <f>SUMPRODUCT(SUMIFS('Total-corrected counts'!Q:Q,'Total-corrected counts'!$A:$A,$B18:$B20))</f>
        <v>7.0987822858078955</v>
      </c>
      <c r="S5">
        <f>SUMPRODUCT(SUMIFS('Total-corrected counts'!R:R,'Total-corrected counts'!$A:$A,$B18:$B20))</f>
        <v>31.434633392836748</v>
      </c>
      <c r="T5">
        <f>SUMPRODUCT(SUMIFS('Total-corrected counts'!S:S,'Total-corrected counts'!$A:$A,$B18:$B20))</f>
        <v>15.324584803092929</v>
      </c>
      <c r="U5">
        <f>SUMPRODUCT(SUMIFS('Total-corrected counts'!T:T,'Total-corrected counts'!$A:$A,$B18:$B20))</f>
        <v>40.197387298690899</v>
      </c>
      <c r="V5">
        <f>SUMPRODUCT(SUMIFS('Total-corrected counts'!U:U,'Total-corrected counts'!$A:$A,$B18:$B20))</f>
        <v>17.518431889881665</v>
      </c>
      <c r="X5">
        <f t="shared" si="0"/>
        <v>0.16207174663314416</v>
      </c>
      <c r="Y5">
        <f t="shared" si="1"/>
        <v>15.518643396921002</v>
      </c>
      <c r="Z5">
        <f t="shared" si="2"/>
        <v>28.187159557419047</v>
      </c>
      <c r="AA5">
        <f t="shared" si="3"/>
        <v>4.155804115782372</v>
      </c>
      <c r="AB5">
        <f t="shared" si="4"/>
        <v>7.8731142229745501</v>
      </c>
    </row>
    <row r="6" spans="1:28" x14ac:dyDescent="0.25">
      <c r="A6" t="s">
        <v>572</v>
      </c>
      <c r="B6">
        <v>2382</v>
      </c>
      <c r="C6" t="s">
        <v>563</v>
      </c>
      <c r="D6">
        <v>37700</v>
      </c>
      <c r="E6">
        <v>2375</v>
      </c>
      <c r="F6">
        <f>SUMIFS('Total-corrected counts'!E:E,'Total-corrected counts'!$A:$A,'Activation map corrected'!$B6)</f>
        <v>140.72526689274756</v>
      </c>
      <c r="G6">
        <f>SUMIFS('Total-corrected counts'!F:F,'Total-corrected counts'!$A:$A,'Activation map corrected'!$B6)</f>
        <v>67.166064567358006</v>
      </c>
      <c r="H6">
        <f>SUMIFS('Total-corrected counts'!G:G,'Total-corrected counts'!$A:$A,'Activation map corrected'!$B6)</f>
        <v>51.341507145706331</v>
      </c>
      <c r="I6">
        <f>SUMIFS('Total-corrected counts'!H:H,'Total-corrected counts'!$A:$A,'Activation map corrected'!$B6)</f>
        <v>41.83998196287731</v>
      </c>
      <c r="J6">
        <f>SUMIFS('Total-corrected counts'!I:I,'Total-corrected counts'!$A:$A,'Activation map corrected'!$B6)</f>
        <v>57.283762109845185</v>
      </c>
      <c r="K6">
        <f>SUMIFS('Total-corrected counts'!J:J,'Total-corrected counts'!$A:$A,'Activation map corrected'!$B6)</f>
        <v>80.440455129077492</v>
      </c>
      <c r="L6">
        <f>SUMIFS('Total-corrected counts'!K:K,'Total-corrected counts'!$A:$A,'Activation map corrected'!$B6)</f>
        <v>85.962428228998263</v>
      </c>
      <c r="M6">
        <f>SUMIFS('Total-corrected counts'!L:L,'Total-corrected counts'!$A:$A,'Activation map corrected'!$B6)</f>
        <v>128.7798743025875</v>
      </c>
      <c r="N6">
        <f>SUMIFS('Total-corrected counts'!M:M,'Total-corrected counts'!$A:$A,'Activation map corrected'!$B6)</f>
        <v>181.12653238759879</v>
      </c>
      <c r="O6">
        <f>SUMIFS('Total-corrected counts'!N:N,'Total-corrected counts'!$A:$A,'Activation map corrected'!$B6)</f>
        <v>130.55268157187407</v>
      </c>
      <c r="P6">
        <f>SUMIFS('Total-corrected counts'!O:O,'Total-corrected counts'!$A:$A,'Activation map corrected'!$B6)</f>
        <v>83.702763651758545</v>
      </c>
      <c r="Q6">
        <f>SUMIFS('Total-corrected counts'!P:P,'Total-corrected counts'!$A:$A,'Activation map corrected'!$B6)</f>
        <v>57.311390606829754</v>
      </c>
      <c r="R6">
        <f>SUMIFS('Total-corrected counts'!Q:Q,'Total-corrected counts'!$A:$A,'Activation map corrected'!$B6)</f>
        <v>63.6842680063343</v>
      </c>
      <c r="S6">
        <f>SUMIFS('Total-corrected counts'!R:R,'Total-corrected counts'!$A:$A,'Activation map corrected'!$B6)</f>
        <v>48.360049766494164</v>
      </c>
      <c r="T6">
        <f>SUMIFS('Total-corrected counts'!S:S,'Total-corrected counts'!$A:$A,'Activation map corrected'!$B6)</f>
        <v>58.638386483531633</v>
      </c>
      <c r="U6">
        <f>SUMIFS('Total-corrected counts'!T:T,'Total-corrected counts'!$A:$A,'Activation map corrected'!$B6)</f>
        <v>86.073439483988906</v>
      </c>
      <c r="V6">
        <f>SUMIFS('Total-corrected counts'!U:U,'Total-corrected counts'!$A:$A,'Activation map corrected'!$B6)</f>
        <v>61.264607733799679</v>
      </c>
      <c r="X6">
        <f t="shared" si="0"/>
        <v>0.32977597356458965</v>
      </c>
      <c r="Y6">
        <f t="shared" si="1"/>
        <v>92.740652525199593</v>
      </c>
      <c r="Z6">
        <f t="shared" si="2"/>
        <v>73.698448413076392</v>
      </c>
      <c r="AA6">
        <f t="shared" si="3"/>
        <v>15.735076611997949</v>
      </c>
      <c r="AB6">
        <f t="shared" si="4"/>
        <v>9.3330158324125421</v>
      </c>
    </row>
    <row r="7" spans="1:28" x14ac:dyDescent="0.25">
      <c r="A7" t="s">
        <v>573</v>
      </c>
      <c r="B7">
        <v>2463</v>
      </c>
      <c r="C7" t="s">
        <v>565</v>
      </c>
      <c r="D7">
        <v>38700</v>
      </c>
      <c r="E7">
        <v>2375</v>
      </c>
      <c r="F7">
        <f>SUMIFS('Total-corrected counts'!E:E,'Total-corrected counts'!$A:$A,'Activation map corrected'!$B7)</f>
        <v>101.32174388606599</v>
      </c>
      <c r="G7">
        <f>SUMIFS('Total-corrected counts'!F:F,'Total-corrected counts'!$A:$A,'Activation map corrected'!$B7)</f>
        <v>38.800132560283757</v>
      </c>
      <c r="H7">
        <f>SUMIFS('Total-corrected counts'!G:G,'Total-corrected counts'!$A:$A,'Activation map corrected'!$B7)</f>
        <v>27.629930174744452</v>
      </c>
      <c r="I7">
        <f>SUMIFS('Total-corrected counts'!H:H,'Total-corrected counts'!$A:$A,'Activation map corrected'!$B7)</f>
        <v>12.871692816073701</v>
      </c>
      <c r="J7">
        <f>SUMIFS('Total-corrected counts'!I:I,'Total-corrected counts'!$A:$A,'Activation map corrected'!$B7)</f>
        <v>13.206542317886706</v>
      </c>
      <c r="K7">
        <f>SUMIFS('Total-corrected counts'!J:J,'Total-corrected counts'!$A:$A,'Activation map corrected'!$B7)</f>
        <v>6.5924291104313228</v>
      </c>
      <c r="L7">
        <f>SUMIFS('Total-corrected counts'!K:K,'Total-corrected counts'!$A:$A,'Activation map corrected'!$B7)</f>
        <v>19.385695969675009</v>
      </c>
      <c r="M7">
        <f>SUMIFS('Total-corrected counts'!L:L,'Total-corrected counts'!$A:$A,'Activation map corrected'!$B7)</f>
        <v>106.53675934925218</v>
      </c>
      <c r="N7">
        <f>SUMIFS('Total-corrected counts'!M:M,'Total-corrected counts'!$A:$A,'Activation map corrected'!$B7)</f>
        <v>58.858059646888506</v>
      </c>
      <c r="O7">
        <f>SUMIFS('Total-corrected counts'!N:N,'Total-corrected counts'!$A:$A,'Activation map corrected'!$B7)</f>
        <v>40.523933589135702</v>
      </c>
      <c r="P7">
        <f>SUMIFS('Total-corrected counts'!O:O,'Total-corrected counts'!$A:$A,'Activation map corrected'!$B7)</f>
        <v>23.52709957741412</v>
      </c>
      <c r="Q7">
        <f>SUMIFS('Total-corrected counts'!P:P,'Total-corrected counts'!$A:$A,'Activation map corrected'!$B7)</f>
        <v>32.185837633112222</v>
      </c>
      <c r="R7">
        <f>SUMIFS('Total-corrected counts'!Q:Q,'Total-corrected counts'!$A:$A,'Activation map corrected'!$B7)</f>
        <v>37.249104851354616</v>
      </c>
      <c r="S7">
        <f>SUMIFS('Total-corrected counts'!R:R,'Total-corrected counts'!$A:$A,'Activation map corrected'!$B7)</f>
        <v>20.411475143799922</v>
      </c>
      <c r="T7">
        <f>SUMIFS('Total-corrected counts'!S:S,'Total-corrected counts'!$A:$A,'Activation map corrected'!$B7)</f>
        <v>29.514618340211211</v>
      </c>
      <c r="U7">
        <f>SUMIFS('Total-corrected counts'!T:T,'Total-corrected counts'!$A:$A,'Activation map corrected'!$B7)</f>
        <v>25.609833626287148</v>
      </c>
      <c r="V7">
        <f>SUMIFS('Total-corrected counts'!U:U,'Total-corrected counts'!$A:$A,'Activation map corrected'!$B7)</f>
        <v>15.964902383669715</v>
      </c>
      <c r="X7">
        <f t="shared" si="0"/>
        <v>0.30461670130058255</v>
      </c>
      <c r="Y7">
        <f t="shared" si="1"/>
        <v>42.800331759033512</v>
      </c>
      <c r="Z7">
        <f t="shared" si="2"/>
        <v>28.123350643123079</v>
      </c>
      <c r="AA7">
        <f t="shared" si="3"/>
        <v>12.704906296337624</v>
      </c>
      <c r="AB7">
        <f t="shared" si="4"/>
        <v>2.9587565349876757</v>
      </c>
    </row>
    <row r="8" spans="1:28" x14ac:dyDescent="0.25">
      <c r="A8" t="s">
        <v>574</v>
      </c>
      <c r="C8" t="s">
        <v>567</v>
      </c>
      <c r="E8">
        <v>2726</v>
      </c>
      <c r="F8">
        <f>SUMPRODUCT(SUMIFS('Total-corrected counts'!E:E,'Total-corrected counts'!$A:$A,$B21:$B23))</f>
        <v>107.67980192146342</v>
      </c>
      <c r="G8">
        <f>SUMPRODUCT(SUMIFS('Total-corrected counts'!F:F,'Total-corrected counts'!$A:$A,$B21:$B23))</f>
        <v>49.021055429229548</v>
      </c>
      <c r="H8">
        <f>SUMPRODUCT(SUMIFS('Total-corrected counts'!G:G,'Total-corrected counts'!$A:$A,$B21:$B23))</f>
        <v>76.926641175546251</v>
      </c>
      <c r="I8">
        <f>SUMPRODUCT(SUMIFS('Total-corrected counts'!H:H,'Total-corrected counts'!$A:$A,$B21:$B23))</f>
        <v>54.446422974715219</v>
      </c>
      <c r="J8">
        <f>SUMPRODUCT(SUMIFS('Total-corrected counts'!I:I,'Total-corrected counts'!$A:$A,$B21:$B23))</f>
        <v>57.449998306853544</v>
      </c>
      <c r="K8">
        <f>SUMPRODUCT(SUMIFS('Total-corrected counts'!J:J,'Total-corrected counts'!$A:$A,$B21:$B23))</f>
        <v>46.38368036037955</v>
      </c>
      <c r="L8">
        <f>SUMPRODUCT(SUMIFS('Total-corrected counts'!K:K,'Total-corrected counts'!$A:$A,$B21:$B23))</f>
        <v>73.252689670550197</v>
      </c>
      <c r="M8">
        <f>SUMPRODUCT(SUMIFS('Total-corrected counts'!L:L,'Total-corrected counts'!$A:$A,$B21:$B23))</f>
        <v>67.095359638183368</v>
      </c>
      <c r="N8">
        <f>SUMPRODUCT(SUMIFS('Total-corrected counts'!M:M,'Total-corrected counts'!$A:$A,$B21:$B23))</f>
        <v>112.93338358738353</v>
      </c>
      <c r="O8">
        <f>SUMPRODUCT(SUMIFS('Total-corrected counts'!N:N,'Total-corrected counts'!$A:$A,$B21:$B23))</f>
        <v>109.9333123779448</v>
      </c>
      <c r="P8">
        <f>SUMPRODUCT(SUMIFS('Total-corrected counts'!O:O,'Total-corrected counts'!$A:$A,$B21:$B23))</f>
        <v>84.941209173785211</v>
      </c>
      <c r="Q8">
        <f>SUMPRODUCT(SUMIFS('Total-corrected counts'!P:P,'Total-corrected counts'!$A:$A,$B21:$B23))</f>
        <v>46.661130696895398</v>
      </c>
      <c r="R8">
        <f>SUMPRODUCT(SUMIFS('Total-corrected counts'!Q:Q,'Total-corrected counts'!$A:$A,$B21:$B23))</f>
        <v>109.23153731541215</v>
      </c>
      <c r="S8">
        <f>SUMPRODUCT(SUMIFS('Total-corrected counts'!R:R,'Total-corrected counts'!$A:$A,$B21:$B23))</f>
        <v>97.569575922954087</v>
      </c>
      <c r="T8">
        <f>SUMPRODUCT(SUMIFS('Total-corrected counts'!S:S,'Total-corrected counts'!$A:$A,$B21:$B23))</f>
        <v>60.722920866949167</v>
      </c>
      <c r="U8">
        <f>SUMPRODUCT(SUMIFS('Total-corrected counts'!T:T,'Total-corrected counts'!$A:$A,$B21:$B23))</f>
        <v>69.415449748540823</v>
      </c>
      <c r="V8">
        <f>SUMPRODUCT(SUMIFS('Total-corrected counts'!U:U,'Total-corrected counts'!$A:$A,$B21:$B23))</f>
        <v>40.504593326766276</v>
      </c>
      <c r="X8">
        <f t="shared" si="0"/>
        <v>0.65510788869149561</v>
      </c>
      <c r="Y8">
        <f t="shared" si="1"/>
        <v>71.687670340478292</v>
      </c>
      <c r="Z8">
        <f t="shared" si="2"/>
        <v>77.372466178655998</v>
      </c>
      <c r="AA8">
        <f t="shared" si="3"/>
        <v>8.0808991795482914</v>
      </c>
      <c r="AB8">
        <f t="shared" si="4"/>
        <v>9.6208162305123288</v>
      </c>
    </row>
    <row r="9" spans="1:28" x14ac:dyDescent="0.25">
      <c r="A9" t="s">
        <v>575</v>
      </c>
      <c r="C9" t="s">
        <v>140</v>
      </c>
      <c r="F9">
        <f>SUMPRODUCT(SUMIFS('Total-corrected counts'!E:E,'Total-corrected counts'!$A:$A,$B24:$B40))</f>
        <v>30.05135009738812</v>
      </c>
      <c r="G9">
        <f>SUMPRODUCT(SUMIFS('Total-corrected counts'!F:F,'Total-corrected counts'!$A:$A,$B24:$B40))</f>
        <v>2.739797944003123</v>
      </c>
      <c r="H9">
        <f>SUMPRODUCT(SUMIFS('Total-corrected counts'!G:G,'Total-corrected counts'!$A:$A,$B24:$B40))</f>
        <v>246.1612226067827</v>
      </c>
      <c r="I9">
        <f>SUMPRODUCT(SUMIFS('Total-corrected counts'!H:H,'Total-corrected counts'!$A:$A,$B24:$B40))</f>
        <v>120.71749216983653</v>
      </c>
      <c r="J9">
        <f>SUMPRODUCT(SUMIFS('Total-corrected counts'!I:I,'Total-corrected counts'!$A:$A,$B24:$B40))</f>
        <v>83.863082942626974</v>
      </c>
      <c r="K9">
        <f>SUMPRODUCT(SUMIFS('Total-corrected counts'!J:J,'Total-corrected counts'!$A:$A,$B24:$B40))</f>
        <v>94.567088937144604</v>
      </c>
      <c r="L9">
        <f>SUMPRODUCT(SUMIFS('Total-corrected counts'!K:K,'Total-corrected counts'!$A:$A,$B24:$B40))</f>
        <v>182.73036401137193</v>
      </c>
      <c r="M9">
        <f>SUMPRODUCT(SUMIFS('Total-corrected counts'!L:L,'Total-corrected counts'!$A:$A,$B24:$B40))</f>
        <v>16.801401263324259</v>
      </c>
      <c r="N9">
        <f>SUMPRODUCT(SUMIFS('Total-corrected counts'!M:M,'Total-corrected counts'!$A:$A,$B24:$B40))</f>
        <v>63.696087095552436</v>
      </c>
      <c r="O9">
        <f>SUMPRODUCT(SUMIFS('Total-corrected counts'!N:N,'Total-corrected counts'!$A:$A,$B24:$B40))</f>
        <v>215.58696012763852</v>
      </c>
      <c r="P9">
        <f>SUMPRODUCT(SUMIFS('Total-corrected counts'!O:O,'Total-corrected counts'!$A:$A,$B24:$B40))</f>
        <v>211.60928255302855</v>
      </c>
      <c r="Q9">
        <f>SUMPRODUCT(SUMIFS('Total-corrected counts'!P:P,'Total-corrected counts'!$A:$A,$B24:$B40))</f>
        <v>152.31324756426588</v>
      </c>
      <c r="R9">
        <f>SUMPRODUCT(SUMIFS('Total-corrected counts'!Q:Q,'Total-corrected counts'!$A:$A,$B24:$B40))</f>
        <v>129.36750629919416</v>
      </c>
      <c r="S9">
        <f>SUMPRODUCT(SUMIFS('Total-corrected counts'!R:R,'Total-corrected counts'!$A:$A,$B24:$B40))</f>
        <v>208.46631445452195</v>
      </c>
      <c r="T9">
        <f>SUMPRODUCT(SUMIFS('Total-corrected counts'!S:S,'Total-corrected counts'!$A:$A,$B24:$B40))</f>
        <v>166.3990428512956</v>
      </c>
      <c r="U9">
        <f>SUMPRODUCT(SUMIFS('Total-corrected counts'!T:T,'Total-corrected counts'!$A:$A,$B24:$B40))</f>
        <v>289.55177206990339</v>
      </c>
      <c r="V9">
        <f>SUMPRODUCT(SUMIFS('Total-corrected counts'!U:U,'Total-corrected counts'!$A:$A,$B24:$B40))</f>
        <v>177.65781559865133</v>
      </c>
      <c r="X9">
        <f t="shared" si="0"/>
        <v>7.8750448378739294E-3</v>
      </c>
      <c r="Y9">
        <f t="shared" si="1"/>
        <v>93.480876340892294</v>
      </c>
      <c r="Z9">
        <f t="shared" si="2"/>
        <v>193.86899268981242</v>
      </c>
      <c r="AA9">
        <f t="shared" si="3"/>
        <v>26.650098475805972</v>
      </c>
      <c r="AB9">
        <f t="shared" si="4"/>
        <v>17.453707226450863</v>
      </c>
    </row>
    <row r="10" spans="1:28" x14ac:dyDescent="0.25">
      <c r="A10" t="s">
        <v>576</v>
      </c>
      <c r="C10" t="s">
        <v>35</v>
      </c>
      <c r="F10">
        <f>SUMPRODUCT(SUMIFS('Total-corrected counts'!E:E,'Total-corrected counts'!$A:$A,$B41:$B50))</f>
        <v>40.608266670850583</v>
      </c>
      <c r="G10">
        <f>SUMPRODUCT(SUMIFS('Total-corrected counts'!F:F,'Total-corrected counts'!$A:$A,$B41:$B50))</f>
        <v>72.260120026118315</v>
      </c>
      <c r="H10">
        <f>SUMPRODUCT(SUMIFS('Total-corrected counts'!G:G,'Total-corrected counts'!$A:$A,$B41:$B50))</f>
        <v>100.14464666325533</v>
      </c>
      <c r="I10">
        <f>SUMPRODUCT(SUMIFS('Total-corrected counts'!H:H,'Total-corrected counts'!$A:$A,$B41:$B50))</f>
        <v>25.373429168344849</v>
      </c>
      <c r="J10">
        <f>SUMPRODUCT(SUMIFS('Total-corrected counts'!I:I,'Total-corrected counts'!$A:$A,$B41:$B50))</f>
        <v>7.1050581980611929</v>
      </c>
      <c r="K10">
        <f>SUMPRODUCT(SUMIFS('Total-corrected counts'!J:J,'Total-corrected counts'!$A:$A,$B41:$B50))</f>
        <v>26.039355371868229</v>
      </c>
      <c r="L10">
        <f>SUMPRODUCT(SUMIFS('Total-corrected counts'!K:K,'Total-corrected counts'!$A:$A,$B41:$B50))</f>
        <v>42.593232621662303</v>
      </c>
      <c r="M10">
        <f>SUMPRODUCT(SUMIFS('Total-corrected counts'!L:L,'Total-corrected counts'!$A:$A,$B41:$B50))</f>
        <v>3.3250017198284758</v>
      </c>
      <c r="N10">
        <f>SUMPRODUCT(SUMIFS('Total-corrected counts'!M:M,'Total-corrected counts'!$A:$A,$B41:$B50))</f>
        <v>5.4600595492064263</v>
      </c>
      <c r="O10">
        <f>SUMPRODUCT(SUMIFS('Total-corrected counts'!N:N,'Total-corrected counts'!$A:$A,$B41:$B50))</f>
        <v>82.770730026475263</v>
      </c>
      <c r="P10">
        <f>SUMPRODUCT(SUMIFS('Total-corrected counts'!O:O,'Total-corrected counts'!$A:$A,$B41:$B50))</f>
        <v>32.664000643453221</v>
      </c>
      <c r="Q10">
        <f>SUMPRODUCT(SUMIFS('Total-corrected counts'!P:P,'Total-corrected counts'!$A:$A,$B41:$B50))</f>
        <v>13.124778564770633</v>
      </c>
      <c r="R10">
        <f>SUMPRODUCT(SUMIFS('Total-corrected counts'!Q:Q,'Total-corrected counts'!$A:$A,$B41:$B50))</f>
        <v>0.39979405730511502</v>
      </c>
      <c r="S10">
        <f>SUMPRODUCT(SUMIFS('Total-corrected counts'!R:R,'Total-corrected counts'!$A:$A,$B41:$B50))</f>
        <v>8.3304783714095105</v>
      </c>
      <c r="T10">
        <f>SUMPRODUCT(SUMIFS('Total-corrected counts'!S:S,'Total-corrected counts'!$A:$A,$B41:$B50))</f>
        <v>42.651527735707091</v>
      </c>
      <c r="U10">
        <f>SUMPRODUCT(SUMIFS('Total-corrected counts'!T:T,'Total-corrected counts'!$A:$A,$B41:$B50))</f>
        <v>52.6629587819994</v>
      </c>
      <c r="V10">
        <f>SUMPRODUCT(SUMIFS('Total-corrected counts'!U:U,'Total-corrected counts'!$A:$A,$B41:$B50))</f>
        <v>72.564582130939101</v>
      </c>
      <c r="X10">
        <f t="shared" si="0"/>
        <v>0.88434611780536176</v>
      </c>
      <c r="Y10">
        <f t="shared" si="1"/>
        <v>35.87879666546619</v>
      </c>
      <c r="Z10">
        <f t="shared" si="2"/>
        <v>38.14610628900742</v>
      </c>
      <c r="AA10">
        <f t="shared" si="3"/>
        <v>10.891705694825164</v>
      </c>
      <c r="AB10">
        <f t="shared" si="4"/>
        <v>10.671141348711719</v>
      </c>
    </row>
    <row r="11" spans="1:28" x14ac:dyDescent="0.25">
      <c r="A11" t="s">
        <v>577</v>
      </c>
      <c r="C11" t="s">
        <v>478</v>
      </c>
      <c r="E11">
        <v>972</v>
      </c>
      <c r="F11">
        <f>SUMPRODUCT(SUMIFS('Total-corrected counts'!E:E,'Total-corrected counts'!$A:$A,$B51:$B55))</f>
        <v>22.21584673120357</v>
      </c>
      <c r="G11">
        <f>SUMPRODUCT(SUMIFS('Total-corrected counts'!F:F,'Total-corrected counts'!$A:$A,$B51:$B55))</f>
        <v>23.624605026134716</v>
      </c>
      <c r="H11">
        <f>SUMPRODUCT(SUMIFS('Total-corrected counts'!G:G,'Total-corrected counts'!$A:$A,$B51:$B55))</f>
        <v>47.846215213283315</v>
      </c>
      <c r="I11">
        <f>SUMPRODUCT(SUMIFS('Total-corrected counts'!H:H,'Total-corrected counts'!$A:$A,$B51:$B55))</f>
        <v>17.408894730633303</v>
      </c>
      <c r="J11">
        <f>SUMPRODUCT(SUMIFS('Total-corrected counts'!I:I,'Total-corrected counts'!$A:$A,$B51:$B55))</f>
        <v>5.3934410584935923</v>
      </c>
      <c r="K11">
        <f>SUMPRODUCT(SUMIFS('Total-corrected counts'!J:J,'Total-corrected counts'!$A:$A,$B51:$B55))</f>
        <v>7.2482204879087853</v>
      </c>
      <c r="L11">
        <f>SUMPRODUCT(SUMIFS('Total-corrected counts'!K:K,'Total-corrected counts'!$A:$A,$B51:$B55))</f>
        <v>14.903840793801216</v>
      </c>
      <c r="M11">
        <f>SUMPRODUCT(SUMIFS('Total-corrected counts'!L:L,'Total-corrected counts'!$A:$A,$B51:$B55))</f>
        <v>0.78935717221392199</v>
      </c>
      <c r="N11">
        <f>SUMPRODUCT(SUMIFS('Total-corrected counts'!M:M,'Total-corrected counts'!$A:$A,$B51:$B55))</f>
        <v>4.9209650620695884</v>
      </c>
      <c r="O11">
        <f>SUMPRODUCT(SUMIFS('Total-corrected counts'!N:N,'Total-corrected counts'!$A:$A,$B51:$B55))</f>
        <v>17.36609094333156</v>
      </c>
      <c r="P11">
        <f>SUMPRODUCT(SUMIFS('Total-corrected counts'!O:O,'Total-corrected counts'!$A:$A,$B51:$B55))</f>
        <v>7.4205771088825818</v>
      </c>
      <c r="Q11">
        <f>SUMPRODUCT(SUMIFS('Total-corrected counts'!P:P,'Total-corrected counts'!$A:$A,$B51:$B55))</f>
        <v>25.604216340456158</v>
      </c>
      <c r="R11">
        <f>SUMPRODUCT(SUMIFS('Total-corrected counts'!Q:Q,'Total-corrected counts'!$A:$A,$B51:$B55))</f>
        <v>0.66307307065238585</v>
      </c>
      <c r="S11">
        <f>SUMPRODUCT(SUMIFS('Total-corrected counts'!R:R,'Total-corrected counts'!$A:$A,$B51:$B55))</f>
        <v>2.003482051806039</v>
      </c>
      <c r="T11">
        <f>SUMPRODUCT(SUMIFS('Total-corrected counts'!S:S,'Total-corrected counts'!$A:$A,$B51:$B55))</f>
        <v>11.106659761646522</v>
      </c>
      <c r="U11">
        <f>SUMPRODUCT(SUMIFS('Total-corrected counts'!T:T,'Total-corrected counts'!$A:$A,$B51:$B55))</f>
        <v>9.2095745210935345</v>
      </c>
      <c r="V11">
        <f>SUMPRODUCT(SUMIFS('Total-corrected counts'!U:U,'Total-corrected counts'!$A:$A,$B51:$B55))</f>
        <v>17.223348073059285</v>
      </c>
      <c r="X11">
        <f t="shared" si="0"/>
        <v>0.4306823648850675</v>
      </c>
      <c r="Y11">
        <f t="shared" si="1"/>
        <v>16.039042919526892</v>
      </c>
      <c r="Z11">
        <f t="shared" si="2"/>
        <v>11.324627733866008</v>
      </c>
      <c r="AA11">
        <f t="shared" si="3"/>
        <v>4.7977526764862883</v>
      </c>
      <c r="AB11">
        <f t="shared" si="4"/>
        <v>2.974642554156361</v>
      </c>
    </row>
    <row r="12" spans="1:28" x14ac:dyDescent="0.25">
      <c r="A12" t="s">
        <v>578</v>
      </c>
      <c r="C12" t="s">
        <v>42</v>
      </c>
      <c r="E12">
        <v>44</v>
      </c>
      <c r="F12">
        <f>SUMPRODUCT(SUMIFS('Total-corrected counts'!E:E,'Total-corrected counts'!$A:$A,$B56:$B60))</f>
        <v>30.131666341666055</v>
      </c>
      <c r="G12">
        <f>SUMPRODUCT(SUMIFS('Total-corrected counts'!F:F,'Total-corrected counts'!$A:$A,$B56:$B60))</f>
        <v>40.571977937243865</v>
      </c>
      <c r="H12">
        <f>SUMPRODUCT(SUMIFS('Total-corrected counts'!G:G,'Total-corrected counts'!$A:$A,$B56:$B60))</f>
        <v>41.973721851316128</v>
      </c>
      <c r="I12">
        <f>SUMPRODUCT(SUMIFS('Total-corrected counts'!H:H,'Total-corrected counts'!$A:$A,$B56:$B60))</f>
        <v>8.208845310033988</v>
      </c>
      <c r="J12">
        <f>SUMPRODUCT(SUMIFS('Total-corrected counts'!I:I,'Total-corrected counts'!$A:$A,$B56:$B60))</f>
        <v>8.4103201893861268</v>
      </c>
      <c r="K12">
        <f>SUMPRODUCT(SUMIFS('Total-corrected counts'!J:J,'Total-corrected counts'!$A:$A,$B56:$B60))</f>
        <v>8.5647340051003802</v>
      </c>
      <c r="L12">
        <f>SUMPRODUCT(SUMIFS('Total-corrected counts'!K:K,'Total-corrected counts'!$A:$A,$B56:$B60))</f>
        <v>14.676403366965829</v>
      </c>
      <c r="M12">
        <f>SUMPRODUCT(SUMIFS('Total-corrected counts'!L:L,'Total-corrected counts'!$A:$A,$B56:$B60))</f>
        <v>5.5740081881474719</v>
      </c>
      <c r="N12">
        <f>SUMPRODUCT(SUMIFS('Total-corrected counts'!M:M,'Total-corrected counts'!$A:$A,$B56:$B60))</f>
        <v>7.6072222073753668</v>
      </c>
      <c r="O12">
        <f>SUMPRODUCT(SUMIFS('Total-corrected counts'!N:N,'Total-corrected counts'!$A:$A,$B56:$B60))</f>
        <v>14.131141020906206</v>
      </c>
      <c r="P12">
        <f>SUMPRODUCT(SUMIFS('Total-corrected counts'!O:O,'Total-corrected counts'!$A:$A,$B56:$B60))</f>
        <v>9.4364164232683727</v>
      </c>
      <c r="Q12">
        <f>SUMPRODUCT(SUMIFS('Total-corrected counts'!P:P,'Total-corrected counts'!$A:$A,$B56:$B60))</f>
        <v>7.8509339705254497</v>
      </c>
      <c r="R12">
        <f>SUMPRODUCT(SUMIFS('Total-corrected counts'!Q:Q,'Total-corrected counts'!$A:$A,$B56:$B60))</f>
        <v>1.0531160533890835</v>
      </c>
      <c r="S12">
        <f>SUMPRODUCT(SUMIFS('Total-corrected counts'!R:R,'Total-corrected counts'!$A:$A,$B56:$B60))</f>
        <v>7.6372735814846209</v>
      </c>
      <c r="T12">
        <f>SUMPRODUCT(SUMIFS('Total-corrected counts'!S:S,'Total-corrected counts'!$A:$A,$B56:$B60))</f>
        <v>7.0027326942932611</v>
      </c>
      <c r="U12">
        <f>SUMPRODUCT(SUMIFS('Total-corrected counts'!T:T,'Total-corrected counts'!$A:$A,$B56:$B60))</f>
        <v>13.37621971020768</v>
      </c>
      <c r="V12">
        <f>SUMPRODUCT(SUMIFS('Total-corrected counts'!U:U,'Total-corrected counts'!$A:$A,$B56:$B60))</f>
        <v>19.714202644471737</v>
      </c>
      <c r="X12">
        <f t="shared" si="0"/>
        <v>0.15591234076534988</v>
      </c>
      <c r="Y12">
        <f t="shared" si="1"/>
        <v>18.413211044137242</v>
      </c>
      <c r="Z12">
        <f t="shared" si="2"/>
        <v>10.025254512318302</v>
      </c>
      <c r="AA12">
        <f t="shared" si="3"/>
        <v>4.9724078619583567</v>
      </c>
      <c r="AB12">
        <f t="shared" si="4"/>
        <v>1.9927311991364804</v>
      </c>
    </row>
    <row r="13" spans="1:28" x14ac:dyDescent="0.25">
      <c r="A13" t="s">
        <v>579</v>
      </c>
      <c r="B13">
        <v>536</v>
      </c>
      <c r="C13" t="s">
        <v>261</v>
      </c>
      <c r="D13">
        <v>50300</v>
      </c>
      <c r="E13">
        <v>278</v>
      </c>
      <c r="F13">
        <f>SUMIFS('Total-corrected counts'!E:E,'Total-corrected counts'!$A:$A,'Activation map corrected'!$B13)</f>
        <v>18.885524323120844</v>
      </c>
      <c r="G13">
        <f>SUMIFS('Total-corrected counts'!F:F,'Total-corrected counts'!$A:$A,'Activation map corrected'!$B13)</f>
        <v>3.2237742275246335</v>
      </c>
      <c r="H13">
        <f>SUMIFS('Total-corrected counts'!G:G,'Total-corrected counts'!$A:$A,'Activation map corrected'!$B13)</f>
        <v>6.9905838648460259</v>
      </c>
      <c r="I13">
        <f>SUMIFS('Total-corrected counts'!H:H,'Total-corrected counts'!$A:$A,'Activation map corrected'!$B13)</f>
        <v>16.473533105170247</v>
      </c>
      <c r="J13">
        <f>SUMIFS('Total-corrected counts'!I:I,'Total-corrected counts'!$A:$A,'Activation map corrected'!$B13)</f>
        <v>28.118544879155522</v>
      </c>
      <c r="K13">
        <f>SUMIFS('Total-corrected counts'!J:J,'Total-corrected counts'!$A:$A,'Activation map corrected'!$B13)</f>
        <v>22.045437960163387</v>
      </c>
      <c r="L13">
        <f>SUMIFS('Total-corrected counts'!K:K,'Total-corrected counts'!$A:$A,'Activation map corrected'!$B13)</f>
        <v>26.50314956240593</v>
      </c>
      <c r="M13">
        <f>SUMIFS('Total-corrected counts'!L:L,'Total-corrected counts'!$A:$A,'Activation map corrected'!$B13)</f>
        <v>99.026841671708553</v>
      </c>
      <c r="N13">
        <f>SUMIFS('Total-corrected counts'!M:M,'Total-corrected counts'!$A:$A,'Activation map corrected'!$B13)</f>
        <v>45.403735694413598</v>
      </c>
      <c r="O13">
        <f>SUMIFS('Total-corrected counts'!N:N,'Total-corrected counts'!$A:$A,'Activation map corrected'!$B13)</f>
        <v>17.146151005262979</v>
      </c>
      <c r="P13">
        <f>SUMIFS('Total-corrected counts'!O:O,'Total-corrected counts'!$A:$A,'Activation map corrected'!$B13)</f>
        <v>20.710309083021954</v>
      </c>
      <c r="Q13">
        <f>SUMIFS('Total-corrected counts'!P:P,'Total-corrected counts'!$A:$A,'Activation map corrected'!$B13)</f>
        <v>37.639180989884395</v>
      </c>
      <c r="R13">
        <f>SUMIFS('Total-corrected counts'!Q:Q,'Total-corrected counts'!$A:$A,'Activation map corrected'!$B13)</f>
        <v>7.5960870887971854</v>
      </c>
      <c r="S13">
        <f>SUMIFS('Total-corrected counts'!R:R,'Total-corrected counts'!$A:$A,'Activation map corrected'!$B13)</f>
        <v>18.980988958810411</v>
      </c>
      <c r="T13">
        <f>SUMIFS('Total-corrected counts'!S:S,'Total-corrected counts'!$A:$A,'Activation map corrected'!$B13)</f>
        <v>10.466099716742177</v>
      </c>
      <c r="U13">
        <f>SUMIFS('Total-corrected counts'!T:T,'Total-corrected counts'!$A:$A,'Activation map corrected'!$B13)</f>
        <v>37.370941386900071</v>
      </c>
      <c r="V13">
        <f>SUMIFS('Total-corrected counts'!U:U,'Total-corrected counts'!$A:$A,'Activation map corrected'!$B13)</f>
        <v>24.491956796257643</v>
      </c>
      <c r="X13">
        <f t="shared" si="0"/>
        <v>0.48205174887331104</v>
      </c>
      <c r="Y13">
        <f t="shared" si="1"/>
        <v>29.630125032056526</v>
      </c>
      <c r="Z13">
        <f t="shared" si="2"/>
        <v>21.800214378209606</v>
      </c>
      <c r="AA13">
        <f t="shared" si="3"/>
        <v>9.5979511300413431</v>
      </c>
      <c r="AB13">
        <f t="shared" si="4"/>
        <v>3.9224206692342483</v>
      </c>
    </row>
    <row r="14" spans="1:28" x14ac:dyDescent="0.25">
      <c r="A14" t="s">
        <v>580</v>
      </c>
      <c r="C14" t="s">
        <v>160</v>
      </c>
      <c r="E14">
        <v>295</v>
      </c>
      <c r="F14">
        <f>SUMPRODUCT(SUMIFS('Total-corrected counts'!E:E,'Total-corrected counts'!$A:$A,$B61:$B63))</f>
        <v>57.717494521685005</v>
      </c>
      <c r="G14">
        <f>SUMPRODUCT(SUMIFS('Total-corrected counts'!F:F,'Total-corrected counts'!$A:$A,$B61:$B63))</f>
        <v>22.394156847690205</v>
      </c>
      <c r="H14">
        <f>SUMPRODUCT(SUMIFS('Total-corrected counts'!G:G,'Total-corrected counts'!$A:$A,$B61:$B63))</f>
        <v>6.4365750571132718</v>
      </c>
      <c r="I14">
        <f>SUMPRODUCT(SUMIFS('Total-corrected counts'!H:H,'Total-corrected counts'!$A:$A,$B61:$B63))</f>
        <v>34.657242316597568</v>
      </c>
      <c r="J14">
        <f>SUMPRODUCT(SUMIFS('Total-corrected counts'!I:I,'Total-corrected counts'!$A:$A,$B61:$B63))</f>
        <v>35.549918575047947</v>
      </c>
      <c r="K14">
        <f>SUMPRODUCT(SUMIFS('Total-corrected counts'!J:J,'Total-corrected counts'!$A:$A,$B61:$B63))</f>
        <v>5.3843923624465253</v>
      </c>
      <c r="L14">
        <f>SUMPRODUCT(SUMIFS('Total-corrected counts'!K:K,'Total-corrected counts'!$A:$A,$B61:$B63))</f>
        <v>18.351078655443445</v>
      </c>
      <c r="M14">
        <f>SUMPRODUCT(SUMIFS('Total-corrected counts'!L:L,'Total-corrected counts'!$A:$A,$B61:$B63))</f>
        <v>74.349507952663259</v>
      </c>
      <c r="N14">
        <f>SUMPRODUCT(SUMIFS('Total-corrected counts'!M:M,'Total-corrected counts'!$A:$A,$B61:$B63))</f>
        <v>23.393014625587362</v>
      </c>
      <c r="O14">
        <f>SUMPRODUCT(SUMIFS('Total-corrected counts'!N:N,'Total-corrected counts'!$A:$A,$B61:$B63))</f>
        <v>38.746085756414693</v>
      </c>
      <c r="P14">
        <f>SUMPRODUCT(SUMIFS('Total-corrected counts'!O:O,'Total-corrected counts'!$A:$A,$B61:$B63))</f>
        <v>18.118996441824862</v>
      </c>
      <c r="Q14">
        <f>SUMPRODUCT(SUMIFS('Total-corrected counts'!P:P,'Total-corrected counts'!$A:$A,$B61:$B63))</f>
        <v>18.672145082866457</v>
      </c>
      <c r="R14">
        <f>SUMPRODUCT(SUMIFS('Total-corrected counts'!Q:Q,'Total-corrected counts'!$A:$A,$B61:$B63))</f>
        <v>5.5776146531347761</v>
      </c>
      <c r="S14">
        <f>SUMPRODUCT(SUMIFS('Total-corrected counts'!R:R,'Total-corrected counts'!$A:$A,$B61:$B63))</f>
        <v>19.089176989607939</v>
      </c>
      <c r="T14">
        <f>SUMPRODUCT(SUMIFS('Total-corrected counts'!S:S,'Total-corrected counts'!$A:$A,$B61:$B63))</f>
        <v>11.616936407587271</v>
      </c>
      <c r="U14">
        <f>SUMPRODUCT(SUMIFS('Total-corrected counts'!T:T,'Total-corrected counts'!$A:$A,$B61:$B63))</f>
        <v>63.69382975689129</v>
      </c>
      <c r="V14">
        <f>SUMPRODUCT(SUMIFS('Total-corrected counts'!U:U,'Total-corrected counts'!$A:$A,$B61:$B63))</f>
        <v>18.551225248759998</v>
      </c>
      <c r="X14">
        <f t="shared" si="0"/>
        <v>0.52298298874128535</v>
      </c>
      <c r="Y14">
        <f t="shared" si="1"/>
        <v>30.914820101586063</v>
      </c>
      <c r="Z14">
        <f t="shared" si="2"/>
        <v>24.258251292135913</v>
      </c>
      <c r="AA14">
        <f t="shared" si="3"/>
        <v>7.6180153863461664</v>
      </c>
      <c r="AB14">
        <f t="shared" si="4"/>
        <v>6.5492853095177708</v>
      </c>
    </row>
    <row r="15" spans="1:28" x14ac:dyDescent="0.25">
      <c r="A15" t="s">
        <v>1416</v>
      </c>
      <c r="B15">
        <v>571</v>
      </c>
      <c r="C15" t="s">
        <v>1417</v>
      </c>
      <c r="D15">
        <v>67900</v>
      </c>
      <c r="E15">
        <v>856</v>
      </c>
      <c r="F15">
        <f>SUMIFS('Total-corrected counts'!E:E,'Total-corrected counts'!$A:$A,'Activation map corrected'!$B15)</f>
        <v>0</v>
      </c>
      <c r="G15">
        <f>SUMIFS('Total-corrected counts'!F:F,'Total-corrected counts'!$A:$A,'Activation map corrected'!$B15)</f>
        <v>0</v>
      </c>
      <c r="H15">
        <f>SUMIFS('Total-corrected counts'!G:G,'Total-corrected counts'!$A:$A,'Activation map corrected'!$B15)</f>
        <v>0</v>
      </c>
      <c r="I15">
        <f>SUMIFS('Total-corrected counts'!H:H,'Total-corrected counts'!$A:$A,'Activation map corrected'!$B15)</f>
        <v>0</v>
      </c>
      <c r="J15">
        <f>SUMIFS('Total-corrected counts'!I:I,'Total-corrected counts'!$A:$A,'Activation map corrected'!$B15)</f>
        <v>0</v>
      </c>
      <c r="K15">
        <f>SUMIFS('Total-corrected counts'!J:J,'Total-corrected counts'!$A:$A,'Activation map corrected'!$B15)</f>
        <v>0</v>
      </c>
      <c r="L15">
        <f>SUMIFS('Total-corrected counts'!K:K,'Total-corrected counts'!$A:$A,'Activation map corrected'!$B15)</f>
        <v>0</v>
      </c>
      <c r="M15">
        <f>SUMIFS('Total-corrected counts'!L:L,'Total-corrected counts'!$A:$A,'Activation map corrected'!$B15)</f>
        <v>0</v>
      </c>
      <c r="N15">
        <f>SUMIFS('Total-corrected counts'!M:M,'Total-corrected counts'!$A:$A,'Activation map corrected'!$B15)</f>
        <v>0</v>
      </c>
      <c r="O15">
        <f>SUMIFS('Total-corrected counts'!N:N,'Total-corrected counts'!$A:$A,'Activation map corrected'!$B15)</f>
        <v>0</v>
      </c>
      <c r="P15">
        <f>SUMIFS('Total-corrected counts'!O:O,'Total-corrected counts'!$A:$A,'Activation map corrected'!$B15)</f>
        <v>0</v>
      </c>
      <c r="Q15">
        <f>SUMIFS('Total-corrected counts'!P:P,'Total-corrected counts'!$A:$A,'Activation map corrected'!$B15)</f>
        <v>0</v>
      </c>
      <c r="R15">
        <f>SUMIFS('Total-corrected counts'!Q:Q,'Total-corrected counts'!$A:$A,'Activation map corrected'!$B15)</f>
        <v>0</v>
      </c>
      <c r="S15">
        <f>SUMIFS('Total-corrected counts'!R:R,'Total-corrected counts'!$A:$A,'Activation map corrected'!$B15)</f>
        <v>0</v>
      </c>
      <c r="T15">
        <f>SUMIFS('Total-corrected counts'!S:S,'Total-corrected counts'!$A:$A,'Activation map corrected'!$B15)</f>
        <v>0</v>
      </c>
      <c r="U15">
        <f>SUMIFS('Total-corrected counts'!T:T,'Total-corrected counts'!$A:$A,'Activation map corrected'!$B15)</f>
        <v>0</v>
      </c>
      <c r="V15">
        <f>SUMIFS('Total-corrected counts'!U:U,'Total-corrected counts'!$A:$A,'Activation map corrected'!$B15)</f>
        <v>0</v>
      </c>
      <c r="X15" t="e">
        <f>_xlfn.T.TEST(F15:N15,O15:V15,2,2)</f>
        <v>#DIV/0!</v>
      </c>
      <c r="Y15">
        <f>AVERAGE(F15:N15)</f>
        <v>0</v>
      </c>
      <c r="Z15">
        <f>AVERAGE(O15:V15)</f>
        <v>0</v>
      </c>
      <c r="AA15">
        <f>STDEV(F15:N15)/SQRT(COUNT(F15:N15))</f>
        <v>0</v>
      </c>
      <c r="AB15">
        <f>STDEV(O15:V15)/SQRT(COUNT(O15:V15))</f>
        <v>0</v>
      </c>
    </row>
    <row r="16" spans="1:28" x14ac:dyDescent="0.25">
      <c r="A16" t="s">
        <v>1418</v>
      </c>
      <c r="B16">
        <v>181</v>
      </c>
      <c r="C16" t="s">
        <v>106</v>
      </c>
      <c r="D16">
        <v>174</v>
      </c>
      <c r="E16">
        <v>181</v>
      </c>
      <c r="F16">
        <f>SUMIFS('Total-corrected counts'!E:E,'Total-corrected counts'!$A:$A,'Activation map corrected'!$B16)</f>
        <v>5.0431130128005409E-2</v>
      </c>
      <c r="G16">
        <f>SUMIFS('Total-corrected counts'!F:F,'Total-corrected counts'!$A:$A,'Activation map corrected'!$B16)</f>
        <v>8.2029878562967784E-3</v>
      </c>
      <c r="H16">
        <f>SUMIFS('Total-corrected counts'!G:G,'Total-corrected counts'!$A:$A,'Activation map corrected'!$B16)</f>
        <v>0.2618950727463929</v>
      </c>
      <c r="I16">
        <f>SUMIFS('Total-corrected counts'!H:H,'Total-corrected counts'!$A:$A,'Activation map corrected'!$B16)</f>
        <v>0</v>
      </c>
      <c r="J16">
        <f>SUMIFS('Total-corrected counts'!I:I,'Total-corrected counts'!$A:$A,'Activation map corrected'!$B16)</f>
        <v>0.34478618638771819</v>
      </c>
      <c r="K16">
        <f>SUMIFS('Total-corrected counts'!J:J,'Total-corrected counts'!$A:$A,'Activation map corrected'!$B16)</f>
        <v>0.83329881799767658</v>
      </c>
      <c r="L16">
        <f>SUMIFS('Total-corrected counts'!K:K,'Total-corrected counts'!$A:$A,'Activation map corrected'!$B16)</f>
        <v>0.14270583644573276</v>
      </c>
      <c r="M16">
        <f>SUMIFS('Total-corrected counts'!L:L,'Total-corrected counts'!$A:$A,'Activation map corrected'!$B16)</f>
        <v>1.76392664181882E-2</v>
      </c>
      <c r="N16">
        <f>SUMIFS('Total-corrected counts'!M:M,'Total-corrected counts'!$A:$A,'Activation map corrected'!$B16)</f>
        <v>0</v>
      </c>
      <c r="O16">
        <f>SUMIFS('Total-corrected counts'!N:N,'Total-corrected counts'!$A:$A,'Activation map corrected'!$B16)</f>
        <v>0</v>
      </c>
      <c r="P16">
        <f>SUMIFS('Total-corrected counts'!O:O,'Total-corrected counts'!$A:$A,'Activation map corrected'!$B16)</f>
        <v>4.0485053342338988</v>
      </c>
      <c r="Q16">
        <f>SUMIFS('Total-corrected counts'!P:P,'Total-corrected counts'!$A:$A,'Activation map corrected'!$B16)</f>
        <v>0</v>
      </c>
      <c r="R16">
        <f>SUMIFS('Total-corrected counts'!Q:Q,'Total-corrected counts'!$A:$A,'Activation map corrected'!$B16)</f>
        <v>0</v>
      </c>
      <c r="S16">
        <f>SUMIFS('Total-corrected counts'!R:R,'Total-corrected counts'!$A:$A,'Activation map corrected'!$B16)</f>
        <v>0</v>
      </c>
      <c r="T16">
        <f>SUMIFS('Total-corrected counts'!S:S,'Total-corrected counts'!$A:$A,'Activation map corrected'!$B16)</f>
        <v>0</v>
      </c>
      <c r="U16">
        <f>SUMIFS('Total-corrected counts'!T:T,'Total-corrected counts'!$A:$A,'Activation map corrected'!$B16)</f>
        <v>0.35223186134779372</v>
      </c>
      <c r="V16">
        <f>SUMIFS('Total-corrected counts'!U:U,'Total-corrected counts'!$A:$A,'Activation map corrected'!$B16)</f>
        <v>0.12584456893895671</v>
      </c>
      <c r="X16">
        <f>_xlfn.T.TEST(F16:N16,O16:V16,2,2)</f>
        <v>0.43808083802292197</v>
      </c>
      <c r="Y16">
        <f>AVERAGE(F16:N16)</f>
        <v>0.18432881088666786</v>
      </c>
      <c r="Z16">
        <f>AVERAGE(O16:V16)</f>
        <v>0.56582272056508121</v>
      </c>
      <c r="AA16">
        <f>STDEV(F16:N16)/SQRT(COUNT(F16:N16))</f>
        <v>9.1237339775789003E-2</v>
      </c>
      <c r="AB16">
        <f>STDEV(O16:V16)/SQRT(COUNT(O16:V16))</f>
        <v>0.4994471367017973</v>
      </c>
    </row>
    <row r="18" spans="2:5" x14ac:dyDescent="0.25">
      <c r="B18">
        <v>632</v>
      </c>
      <c r="C18" t="s">
        <v>308</v>
      </c>
      <c r="D18">
        <v>39600</v>
      </c>
      <c r="E18">
        <v>726</v>
      </c>
    </row>
    <row r="19" spans="2:5" x14ac:dyDescent="0.25">
      <c r="B19">
        <v>10703</v>
      </c>
      <c r="C19" t="s">
        <v>560</v>
      </c>
      <c r="D19">
        <v>39400</v>
      </c>
      <c r="E19">
        <v>726</v>
      </c>
    </row>
    <row r="20" spans="2:5" x14ac:dyDescent="0.25">
      <c r="B20">
        <v>10704</v>
      </c>
      <c r="C20" t="s">
        <v>561</v>
      </c>
      <c r="D20">
        <v>39500</v>
      </c>
      <c r="E20">
        <v>726</v>
      </c>
    </row>
    <row r="21" spans="2:5" x14ac:dyDescent="0.25">
      <c r="B21">
        <v>2632</v>
      </c>
      <c r="C21" t="s">
        <v>566</v>
      </c>
      <c r="D21">
        <v>39600</v>
      </c>
      <c r="E21">
        <v>2726</v>
      </c>
    </row>
    <row r="22" spans="2:5" x14ac:dyDescent="0.25">
      <c r="B22">
        <v>12703</v>
      </c>
      <c r="C22" t="s">
        <v>560</v>
      </c>
      <c r="D22">
        <v>39400</v>
      </c>
      <c r="E22">
        <v>2726</v>
      </c>
    </row>
    <row r="23" spans="2:5" x14ac:dyDescent="0.25">
      <c r="B23">
        <v>12704</v>
      </c>
      <c r="C23" t="s">
        <v>568</v>
      </c>
      <c r="D23">
        <v>39700</v>
      </c>
      <c r="E23">
        <v>2726</v>
      </c>
    </row>
    <row r="24" spans="2:5" x14ac:dyDescent="0.25">
      <c r="B24">
        <v>894</v>
      </c>
      <c r="C24" t="s">
        <v>430</v>
      </c>
      <c r="D24">
        <v>25300</v>
      </c>
      <c r="E24">
        <v>254</v>
      </c>
    </row>
    <row r="25" spans="2:5" x14ac:dyDescent="0.25">
      <c r="B25">
        <v>274</v>
      </c>
      <c r="C25" t="s">
        <v>151</v>
      </c>
      <c r="D25">
        <v>26400</v>
      </c>
      <c r="E25">
        <v>879</v>
      </c>
    </row>
    <row r="26" spans="2:5" x14ac:dyDescent="0.25">
      <c r="B26">
        <v>330</v>
      </c>
      <c r="C26" t="s">
        <v>179</v>
      </c>
      <c r="D26">
        <v>26500</v>
      </c>
      <c r="E26">
        <v>879</v>
      </c>
    </row>
    <row r="27" spans="2:5" x14ac:dyDescent="0.25">
      <c r="B27">
        <v>434</v>
      </c>
      <c r="C27" t="s">
        <v>218</v>
      </c>
      <c r="D27">
        <v>26100</v>
      </c>
      <c r="E27">
        <v>879</v>
      </c>
    </row>
    <row r="28" spans="2:5" x14ac:dyDescent="0.25">
      <c r="B28">
        <v>442</v>
      </c>
      <c r="C28" t="s">
        <v>223</v>
      </c>
      <c r="D28">
        <v>26000</v>
      </c>
      <c r="E28">
        <v>879</v>
      </c>
    </row>
    <row r="29" spans="2:5" x14ac:dyDescent="0.25">
      <c r="B29">
        <v>545</v>
      </c>
      <c r="C29" t="s">
        <v>264</v>
      </c>
      <c r="D29">
        <v>26200</v>
      </c>
      <c r="E29">
        <v>879</v>
      </c>
    </row>
    <row r="30" spans="2:5" x14ac:dyDescent="0.25">
      <c r="B30">
        <v>610</v>
      </c>
      <c r="C30" t="s">
        <v>295</v>
      </c>
      <c r="D30">
        <v>26300</v>
      </c>
      <c r="E30">
        <v>879</v>
      </c>
    </row>
    <row r="31" spans="2:5" x14ac:dyDescent="0.25">
      <c r="B31">
        <v>430</v>
      </c>
      <c r="C31" t="s">
        <v>216</v>
      </c>
      <c r="D31">
        <v>26900</v>
      </c>
      <c r="E31">
        <v>886</v>
      </c>
    </row>
    <row r="32" spans="2:5" x14ac:dyDescent="0.25">
      <c r="B32">
        <v>542</v>
      </c>
      <c r="C32" t="s">
        <v>263</v>
      </c>
      <c r="D32">
        <v>26700</v>
      </c>
      <c r="E32">
        <v>886</v>
      </c>
    </row>
    <row r="33" spans="2:5" x14ac:dyDescent="0.25">
      <c r="B33">
        <v>590</v>
      </c>
      <c r="C33" t="s">
        <v>283</v>
      </c>
      <c r="D33">
        <v>27100</v>
      </c>
      <c r="E33">
        <v>886</v>
      </c>
    </row>
    <row r="34" spans="2:5" x14ac:dyDescent="0.25">
      <c r="B34">
        <v>622</v>
      </c>
      <c r="C34" t="s">
        <v>303</v>
      </c>
      <c r="D34">
        <v>27200</v>
      </c>
      <c r="E34">
        <v>886</v>
      </c>
    </row>
    <row r="35" spans="2:5" x14ac:dyDescent="0.25">
      <c r="B35">
        <v>687</v>
      </c>
      <c r="C35" t="s">
        <v>337</v>
      </c>
      <c r="D35">
        <v>27000</v>
      </c>
      <c r="E35">
        <v>886</v>
      </c>
    </row>
    <row r="36" spans="2:5" x14ac:dyDescent="0.25">
      <c r="B36">
        <v>279</v>
      </c>
      <c r="C36" t="s">
        <v>153</v>
      </c>
      <c r="D36">
        <v>25800</v>
      </c>
      <c r="E36">
        <v>894</v>
      </c>
    </row>
    <row r="37" spans="2:5" x14ac:dyDescent="0.25">
      <c r="B37">
        <v>671</v>
      </c>
      <c r="C37" t="s">
        <v>329</v>
      </c>
      <c r="D37">
        <v>25400</v>
      </c>
      <c r="E37">
        <v>894</v>
      </c>
    </row>
    <row r="38" spans="2:5" x14ac:dyDescent="0.25">
      <c r="B38">
        <v>774</v>
      </c>
      <c r="C38" t="s">
        <v>373</v>
      </c>
      <c r="D38">
        <v>25600</v>
      </c>
      <c r="E38">
        <v>894</v>
      </c>
    </row>
    <row r="39" spans="2:5" x14ac:dyDescent="0.25">
      <c r="B39">
        <v>906</v>
      </c>
      <c r="C39" t="s">
        <v>438</v>
      </c>
      <c r="D39">
        <v>25700</v>
      </c>
      <c r="E39">
        <v>894</v>
      </c>
    </row>
    <row r="40" spans="2:5" x14ac:dyDescent="0.25">
      <c r="B40">
        <v>965</v>
      </c>
      <c r="C40" t="s">
        <v>473</v>
      </c>
      <c r="D40">
        <v>25500</v>
      </c>
      <c r="E40">
        <v>894</v>
      </c>
    </row>
    <row r="41" spans="2:5" x14ac:dyDescent="0.25">
      <c r="B41">
        <v>211</v>
      </c>
      <c r="C41" t="s">
        <v>121</v>
      </c>
      <c r="D41">
        <v>19100</v>
      </c>
      <c r="E41">
        <v>39</v>
      </c>
    </row>
    <row r="42" spans="2:5" x14ac:dyDescent="0.25">
      <c r="B42">
        <v>919</v>
      </c>
      <c r="C42" t="s">
        <v>446</v>
      </c>
      <c r="D42">
        <v>19300</v>
      </c>
      <c r="E42">
        <v>39</v>
      </c>
    </row>
    <row r="43" spans="2:5" x14ac:dyDescent="0.25">
      <c r="B43">
        <v>927</v>
      </c>
      <c r="C43" t="s">
        <v>450</v>
      </c>
      <c r="D43">
        <v>19400</v>
      </c>
      <c r="E43">
        <v>39</v>
      </c>
    </row>
    <row r="44" spans="2:5" x14ac:dyDescent="0.25">
      <c r="B44">
        <v>935</v>
      </c>
      <c r="C44" t="s">
        <v>456</v>
      </c>
      <c r="D44">
        <v>19000</v>
      </c>
      <c r="E44">
        <v>39</v>
      </c>
    </row>
    <row r="45" spans="2:5" x14ac:dyDescent="0.25">
      <c r="B45">
        <v>1015</v>
      </c>
      <c r="C45" t="s">
        <v>499</v>
      </c>
      <c r="D45">
        <v>19200</v>
      </c>
      <c r="E45">
        <v>39</v>
      </c>
    </row>
    <row r="46" spans="2:5" x14ac:dyDescent="0.25">
      <c r="B46">
        <v>296</v>
      </c>
      <c r="C46" t="s">
        <v>161</v>
      </c>
      <c r="D46">
        <v>19700</v>
      </c>
      <c r="E46">
        <v>48</v>
      </c>
    </row>
    <row r="47" spans="2:5" x14ac:dyDescent="0.25">
      <c r="B47">
        <v>588</v>
      </c>
      <c r="C47" t="s">
        <v>281</v>
      </c>
      <c r="D47">
        <v>19600</v>
      </c>
      <c r="E47">
        <v>48</v>
      </c>
    </row>
    <row r="48" spans="2:5" x14ac:dyDescent="0.25">
      <c r="B48">
        <v>772</v>
      </c>
      <c r="C48" t="s">
        <v>371</v>
      </c>
      <c r="D48">
        <v>19800</v>
      </c>
      <c r="E48">
        <v>48</v>
      </c>
    </row>
    <row r="49" spans="2:5" x14ac:dyDescent="0.25">
      <c r="B49">
        <v>810</v>
      </c>
      <c r="C49" t="s">
        <v>393</v>
      </c>
      <c r="D49">
        <v>19900</v>
      </c>
      <c r="E49">
        <v>48</v>
      </c>
    </row>
    <row r="50" spans="2:5" x14ac:dyDescent="0.25">
      <c r="B50">
        <v>819</v>
      </c>
      <c r="C50" t="s">
        <v>396</v>
      </c>
      <c r="D50">
        <v>20000</v>
      </c>
      <c r="E50">
        <v>48</v>
      </c>
    </row>
    <row r="51" spans="2:5" x14ac:dyDescent="0.25">
      <c r="B51">
        <v>84</v>
      </c>
      <c r="C51" t="s">
        <v>57</v>
      </c>
      <c r="D51">
        <v>20600</v>
      </c>
      <c r="E51">
        <v>972</v>
      </c>
    </row>
    <row r="52" spans="2:5" x14ac:dyDescent="0.25">
      <c r="B52">
        <v>132</v>
      </c>
      <c r="C52" t="s">
        <v>82</v>
      </c>
      <c r="D52">
        <v>20700</v>
      </c>
      <c r="E52">
        <v>972</v>
      </c>
    </row>
    <row r="53" spans="2:5" x14ac:dyDescent="0.25">
      <c r="B53">
        <v>171</v>
      </c>
      <c r="C53" t="s">
        <v>101</v>
      </c>
      <c r="D53">
        <v>20200</v>
      </c>
      <c r="E53">
        <v>972</v>
      </c>
    </row>
    <row r="54" spans="2:5" x14ac:dyDescent="0.25">
      <c r="B54">
        <v>304</v>
      </c>
      <c r="C54" t="s">
        <v>165</v>
      </c>
      <c r="D54">
        <v>20400</v>
      </c>
      <c r="E54">
        <v>972</v>
      </c>
    </row>
    <row r="55" spans="2:5" x14ac:dyDescent="0.25">
      <c r="B55">
        <v>363</v>
      </c>
      <c r="C55" t="s">
        <v>193</v>
      </c>
      <c r="D55">
        <v>20500</v>
      </c>
      <c r="E55">
        <v>972</v>
      </c>
    </row>
    <row r="56" spans="2:5" x14ac:dyDescent="0.25">
      <c r="B56">
        <v>556</v>
      </c>
      <c r="C56" t="s">
        <v>266</v>
      </c>
      <c r="D56">
        <v>8700</v>
      </c>
      <c r="E56">
        <v>44</v>
      </c>
    </row>
    <row r="57" spans="2:5" x14ac:dyDescent="0.25">
      <c r="B57">
        <v>707</v>
      </c>
      <c r="C57" t="s">
        <v>351</v>
      </c>
      <c r="D57">
        <v>8500</v>
      </c>
      <c r="E57">
        <v>44</v>
      </c>
    </row>
    <row r="58" spans="2:5" x14ac:dyDescent="0.25">
      <c r="B58">
        <v>827</v>
      </c>
      <c r="C58" t="s">
        <v>398</v>
      </c>
      <c r="D58">
        <v>8800</v>
      </c>
      <c r="E58">
        <v>44</v>
      </c>
    </row>
    <row r="59" spans="2:5" x14ac:dyDescent="0.25">
      <c r="B59">
        <v>1054</v>
      </c>
      <c r="C59" t="s">
        <v>524</v>
      </c>
      <c r="D59">
        <v>8900</v>
      </c>
      <c r="E59">
        <v>44</v>
      </c>
    </row>
    <row r="60" spans="2:5" x14ac:dyDescent="0.25">
      <c r="B60">
        <v>1081</v>
      </c>
      <c r="C60" t="s">
        <v>533</v>
      </c>
      <c r="D60">
        <v>9000</v>
      </c>
      <c r="E60">
        <v>44</v>
      </c>
    </row>
    <row r="61" spans="2:5" x14ac:dyDescent="0.25">
      <c r="B61">
        <v>303</v>
      </c>
      <c r="C61" t="s">
        <v>164</v>
      </c>
      <c r="D61">
        <v>47200</v>
      </c>
      <c r="E61">
        <v>295</v>
      </c>
    </row>
    <row r="62" spans="2:5" x14ac:dyDescent="0.25">
      <c r="B62">
        <v>311</v>
      </c>
      <c r="C62" t="s">
        <v>169</v>
      </c>
      <c r="D62">
        <v>47300</v>
      </c>
      <c r="E62">
        <v>295</v>
      </c>
    </row>
    <row r="63" spans="2:5" x14ac:dyDescent="0.25">
      <c r="B63">
        <v>451</v>
      </c>
      <c r="C63" t="s">
        <v>229</v>
      </c>
      <c r="D63">
        <v>47400</v>
      </c>
      <c r="E63">
        <v>295</v>
      </c>
    </row>
  </sheetData>
  <conditionalFormatting sqref="X3:X16">
    <cfRule type="cellIs" dxfId="20" priority="1" operator="lessThan">
      <formula>0.05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6154-489F-4AF5-AE41-D10AED8832A4}">
  <dimension ref="A1:Z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6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6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</row>
    <row r="3" spans="1:26" x14ac:dyDescent="0.25">
      <c r="A3" s="6" t="s">
        <v>1289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5"/>
      <c r="Y3" s="5"/>
      <c r="Z3" s="5"/>
    </row>
    <row r="4" spans="1:26" x14ac:dyDescent="0.25">
      <c r="A4" t="s">
        <v>574</v>
      </c>
      <c r="C4" t="s">
        <v>356</v>
      </c>
      <c r="E4">
        <v>726</v>
      </c>
      <c r="F4">
        <f>SUMPRODUCT(SUMIFS('Raw counts'!E:E,'Raw counts'!$A:$A,$B29:$B31))</f>
        <v>2429</v>
      </c>
      <c r="G4">
        <f>SUMPRODUCT(SUMIFS('Raw counts'!F:F,'Raw counts'!$A:$A,$B29:$B31))</f>
        <v>376</v>
      </c>
      <c r="H4">
        <f>SUMPRODUCT(SUMIFS('Raw counts'!G:G,'Raw counts'!$A:$A,$B29:$B31))</f>
        <v>3992</v>
      </c>
      <c r="I4">
        <f>SUMPRODUCT(SUMIFS('Raw counts'!H:H,'Raw counts'!$A:$A,$B29:$B31))</f>
        <v>2644</v>
      </c>
      <c r="J4">
        <f>SUMPRODUCT(SUMIFS('Raw counts'!I:I,'Raw counts'!$A:$A,$B29:$B31))</f>
        <v>2607</v>
      </c>
      <c r="K4">
        <f>SUMPRODUCT(SUMIFS('Raw counts'!J:J,'Raw counts'!$A:$A,$B29:$B31))</f>
        <v>3623</v>
      </c>
      <c r="L4">
        <f>SUMPRODUCT(SUMIFS('Raw counts'!K:K,'Raw counts'!$A:$A,$B29:$B31))</f>
        <v>6249</v>
      </c>
      <c r="M4">
        <f>SUMPRODUCT(SUMIFS('Raw counts'!L:L,'Raw counts'!$A:$A,$B29:$B31))</f>
        <v>1052</v>
      </c>
      <c r="N4">
        <f>SUMPRODUCT(SUMIFS('Raw counts'!M:M,'Raw counts'!$A:$A,$B29:$B31))</f>
        <v>1510</v>
      </c>
      <c r="O4">
        <f>SUMPRODUCT(SUMIFS('Raw counts'!N:N,'Raw counts'!$A:$A,$B29:$B31))</f>
        <v>8190</v>
      </c>
      <c r="P4">
        <f>SUMPRODUCT(SUMIFS('Raw counts'!O:O,'Raw counts'!$A:$A,$B29:$B31))</f>
        <v>9048</v>
      </c>
      <c r="Q4">
        <f>SUMPRODUCT(SUMIFS('Raw counts'!P:P,'Raw counts'!$A:$A,$B29:$B31))</f>
        <v>1970</v>
      </c>
      <c r="R4">
        <f>SUMPRODUCT(SUMIFS('Raw counts'!Q:Q,'Raw counts'!$A:$A,$B29:$B31))</f>
        <v>728</v>
      </c>
      <c r="S4">
        <f>SUMPRODUCT(SUMIFS('Raw counts'!R:R,'Raw counts'!$A:$A,$B29:$B31))</f>
        <v>7845</v>
      </c>
      <c r="T4">
        <f>SUMPRODUCT(SUMIFS('Raw counts'!S:S,'Raw counts'!$A:$A,$B29:$B31))</f>
        <v>2823</v>
      </c>
      <c r="U4">
        <f>SUMPRODUCT(SUMIFS('Raw counts'!T:T,'Raw counts'!$A:$A,$B29:$B31))</f>
        <v>4679</v>
      </c>
      <c r="V4">
        <f>SUMPRODUCT(SUMIFS('Raw counts'!U:U,'Raw counts'!$A:$A,$B29:$B31))</f>
        <v>4037</v>
      </c>
      <c r="X4">
        <f t="shared" ref="X4:X27" si="0">_xlfn.T.TEST(F4:N4,O4:V4,2,2)</f>
        <v>8.8994352753736711E-2</v>
      </c>
      <c r="Y4">
        <f t="shared" ref="Y4:Y27" si="1">AVERAGE(F4:N4)</f>
        <v>2720.2222222222222</v>
      </c>
      <c r="Z4">
        <f t="shared" ref="Z4:Z27" si="2">AVERAGE(O4:V4)</f>
        <v>4915</v>
      </c>
    </row>
    <row r="5" spans="1:26" x14ac:dyDescent="0.25">
      <c r="A5" t="s">
        <v>572</v>
      </c>
      <c r="B5">
        <v>2382</v>
      </c>
      <c r="C5" t="s">
        <v>563</v>
      </c>
      <c r="D5">
        <v>37700</v>
      </c>
      <c r="E5">
        <v>2375</v>
      </c>
      <c r="F5">
        <f>SUMIFS('Raw counts'!E:E,'Raw counts'!$A:$A,'Brain networks'!$B5)</f>
        <v>75342</v>
      </c>
      <c r="G5">
        <f>SUMIFS('Raw counts'!F:F,'Raw counts'!$A:$A,'Brain networks'!$B5)</f>
        <v>8188</v>
      </c>
      <c r="H5">
        <f>SUMIFS('Raw counts'!G:G,'Raw counts'!$A:$A,'Brain networks'!$B5)</f>
        <v>5097</v>
      </c>
      <c r="I5">
        <f>SUMIFS('Raw counts'!H:H,'Raw counts'!$A:$A,'Brain networks'!$B5)</f>
        <v>5994</v>
      </c>
      <c r="J5">
        <f>SUMIFS('Raw counts'!I:I,'Raw counts'!$A:$A,'Brain networks'!$B5)</f>
        <v>9304</v>
      </c>
      <c r="K5">
        <f>SUMIFS('Raw counts'!J:J,'Raw counts'!$A:$A,'Brain networks'!$B5)</f>
        <v>16314</v>
      </c>
      <c r="L5">
        <f>SUMIFS('Raw counts'!K:K,'Raw counts'!$A:$A,'Brain networks'!$B5)</f>
        <v>19276</v>
      </c>
      <c r="M5">
        <f>SUMIFS('Raw counts'!L:L,'Raw counts'!$A:$A,'Brain networks'!$B5)</f>
        <v>29203</v>
      </c>
      <c r="N5">
        <f>SUMIFS('Raw counts'!M:M,'Raw counts'!$A:$A,'Brain networks'!$B5)</f>
        <v>39310</v>
      </c>
      <c r="O5">
        <f>SUMIFS('Raw counts'!N:N,'Raw counts'!$A:$A,'Brain networks'!$B5)</f>
        <v>14246</v>
      </c>
      <c r="P5">
        <f>SUMIFS('Raw counts'!O:O,'Raw counts'!$A:$A,'Brain networks'!$B5)</f>
        <v>24872</v>
      </c>
      <c r="Q5">
        <f>SUMIFS('Raw counts'!P:P,'Raw counts'!$A:$A,'Brain networks'!$B5)</f>
        <v>13410</v>
      </c>
      <c r="R5">
        <f>SUMIFS('Raw counts'!Q:Q,'Raw counts'!$A:$A,'Brain networks'!$B5)</f>
        <v>6531</v>
      </c>
      <c r="S5">
        <f>SUMIFS('Raw counts'!R:R,'Raw counts'!$A:$A,'Brain networks'!$B5)</f>
        <v>12069</v>
      </c>
      <c r="T5">
        <f>SUMIFS('Raw counts'!S:S,'Raw counts'!$A:$A,'Brain networks'!$B5)</f>
        <v>10802</v>
      </c>
      <c r="U5">
        <f>SUMIFS('Raw counts'!T:T,'Raw counts'!$A:$A,'Brain networks'!$B5)</f>
        <v>10019</v>
      </c>
      <c r="V5">
        <f>SUMIFS('Raw counts'!U:U,'Raw counts'!$A:$A,'Brain networks'!$B5)</f>
        <v>14118</v>
      </c>
      <c r="X5">
        <f t="shared" si="0"/>
        <v>0.25052010260705149</v>
      </c>
      <c r="Y5">
        <f t="shared" si="1"/>
        <v>23114.222222222223</v>
      </c>
      <c r="Z5">
        <f t="shared" si="2"/>
        <v>13258.375</v>
      </c>
    </row>
    <row r="6" spans="1:26" x14ac:dyDescent="0.25">
      <c r="A6" t="s">
        <v>573</v>
      </c>
      <c r="B6">
        <v>2463</v>
      </c>
      <c r="C6" t="s">
        <v>565</v>
      </c>
      <c r="D6">
        <v>38700</v>
      </c>
      <c r="E6">
        <v>2375</v>
      </c>
      <c r="F6">
        <f>SUMIFS('Raw counts'!E:E,'Raw counts'!$A:$A,'Brain networks'!$B6)</f>
        <v>54246</v>
      </c>
      <c r="G6">
        <f>SUMIFS('Raw counts'!F:F,'Raw counts'!$A:$A,'Brain networks'!$B6)</f>
        <v>4730</v>
      </c>
      <c r="H6">
        <f>SUMIFS('Raw counts'!G:G,'Raw counts'!$A:$A,'Brain networks'!$B6)</f>
        <v>2743</v>
      </c>
      <c r="I6">
        <f>SUMIFS('Raw counts'!H:H,'Raw counts'!$A:$A,'Brain networks'!$B6)</f>
        <v>1844</v>
      </c>
      <c r="J6">
        <f>SUMIFS('Raw counts'!I:I,'Raw counts'!$A:$A,'Brain networks'!$B6)</f>
        <v>2145</v>
      </c>
      <c r="K6">
        <f>SUMIFS('Raw counts'!J:J,'Raw counts'!$A:$A,'Brain networks'!$B6)</f>
        <v>1337</v>
      </c>
      <c r="L6">
        <f>SUMIFS('Raw counts'!K:K,'Raw counts'!$A:$A,'Brain networks'!$B6)</f>
        <v>4347</v>
      </c>
      <c r="M6">
        <f>SUMIFS('Raw counts'!L:L,'Raw counts'!$A:$A,'Brain networks'!$B6)</f>
        <v>24159</v>
      </c>
      <c r="N6">
        <f>SUMIFS('Raw counts'!M:M,'Raw counts'!$A:$A,'Brain networks'!$B6)</f>
        <v>12774</v>
      </c>
      <c r="O6">
        <f>SUMIFS('Raw counts'!N:N,'Raw counts'!$A:$A,'Brain networks'!$B6)</f>
        <v>4422</v>
      </c>
      <c r="P6">
        <f>SUMIFS('Raw counts'!O:O,'Raw counts'!$A:$A,'Brain networks'!$B6)</f>
        <v>6991</v>
      </c>
      <c r="Q6">
        <f>SUMIFS('Raw counts'!P:P,'Raw counts'!$A:$A,'Brain networks'!$B6)</f>
        <v>7531</v>
      </c>
      <c r="R6">
        <f>SUMIFS('Raw counts'!Q:Q,'Raw counts'!$A:$A,'Brain networks'!$B6)</f>
        <v>3820</v>
      </c>
      <c r="S6">
        <f>SUMIFS('Raw counts'!R:R,'Raw counts'!$A:$A,'Brain networks'!$B6)</f>
        <v>5094</v>
      </c>
      <c r="T6">
        <f>SUMIFS('Raw counts'!S:S,'Raw counts'!$A:$A,'Brain networks'!$B6)</f>
        <v>5437</v>
      </c>
      <c r="U6">
        <f>SUMIFS('Raw counts'!T:T,'Raw counts'!$A:$A,'Brain networks'!$B6)</f>
        <v>2981</v>
      </c>
      <c r="V6">
        <f>SUMIFS('Raw counts'!U:U,'Raw counts'!$A:$A,'Brain networks'!$B6)</f>
        <v>3679</v>
      </c>
      <c r="X6">
        <f t="shared" si="0"/>
        <v>0.27578289978603365</v>
      </c>
      <c r="Y6">
        <f t="shared" si="1"/>
        <v>12036.111111111111</v>
      </c>
      <c r="Z6">
        <f t="shared" si="2"/>
        <v>4994.375</v>
      </c>
    </row>
    <row r="7" spans="1:26" x14ac:dyDescent="0.25">
      <c r="A7" t="s">
        <v>1272</v>
      </c>
      <c r="C7" t="s">
        <v>1283</v>
      </c>
      <c r="F7">
        <f>SUMPRODUCT(SUMIFS('Raw counts'!E:E,'Raw counts'!$A:$A,$B62:$B76))</f>
        <v>103716</v>
      </c>
      <c r="G7">
        <f>SUMPRODUCT(SUMIFS('Raw counts'!F:F,'Raw counts'!$A:$A,$B62:$B76))</f>
        <v>26213</v>
      </c>
      <c r="H7">
        <f>SUMPRODUCT(SUMIFS('Raw counts'!G:G,'Raw counts'!$A:$A,$B62:$B76))</f>
        <v>14262</v>
      </c>
      <c r="I7">
        <f>SUMPRODUCT(SUMIFS('Raw counts'!H:H,'Raw counts'!$A:$A,$B62:$B76))</f>
        <v>26207</v>
      </c>
      <c r="J7">
        <f>SUMPRODUCT(SUMIFS('Raw counts'!I:I,'Raw counts'!$A:$A,$B62:$B76))</f>
        <v>49239</v>
      </c>
      <c r="K7">
        <f>SUMPRODUCT(SUMIFS('Raw counts'!J:J,'Raw counts'!$A:$A,$B62:$B76))</f>
        <v>22918</v>
      </c>
      <c r="L7">
        <f>SUMPRODUCT(SUMIFS('Raw counts'!K:K,'Raw counts'!$A:$A,$B62:$B76))</f>
        <v>33991</v>
      </c>
      <c r="M7">
        <f>SUMPRODUCT(SUMIFS('Raw counts'!L:L,'Raw counts'!$A:$A,$B62:$B76))</f>
        <v>84792</v>
      </c>
      <c r="N7">
        <f>SUMPRODUCT(SUMIFS('Raw counts'!M:M,'Raw counts'!$A:$A,$B62:$B76))</f>
        <v>40826</v>
      </c>
      <c r="O7">
        <f>SUMPRODUCT(SUMIFS('Raw counts'!N:N,'Raw counts'!$A:$A,$B62:$B76))</f>
        <v>21741</v>
      </c>
      <c r="P7">
        <f>SUMPRODUCT(SUMIFS('Raw counts'!O:O,'Raw counts'!$A:$A,$B62:$B76))</f>
        <v>38012</v>
      </c>
      <c r="Q7">
        <f>SUMPRODUCT(SUMIFS('Raw counts'!P:P,'Raw counts'!$A:$A,$B62:$B76))</f>
        <v>46031</v>
      </c>
      <c r="R7">
        <f>SUMPRODUCT(SUMIFS('Raw counts'!Q:Q,'Raw counts'!$A:$A,$B62:$B76))</f>
        <v>15650</v>
      </c>
      <c r="S7">
        <f>SUMPRODUCT(SUMIFS('Raw counts'!R:R,'Raw counts'!$A:$A,$B62:$B76))</f>
        <v>32880</v>
      </c>
      <c r="T7">
        <f>SUMPRODUCT(SUMIFS('Raw counts'!S:S,'Raw counts'!$A:$A,$B62:$B76))</f>
        <v>25322</v>
      </c>
      <c r="U7">
        <f>SUMPRODUCT(SUMIFS('Raw counts'!T:T,'Raw counts'!$A:$A,$B62:$B76))</f>
        <v>38856</v>
      </c>
      <c r="V7">
        <f>SUMPRODUCT(SUMIFS('Raw counts'!U:U,'Raw counts'!$A:$A,$B62:$B76))</f>
        <v>30113</v>
      </c>
      <c r="X7">
        <f t="shared" si="0"/>
        <v>0.24453407387504714</v>
      </c>
      <c r="Y7">
        <f t="shared" si="1"/>
        <v>44684.888888888891</v>
      </c>
      <c r="Z7">
        <f t="shared" si="2"/>
        <v>31075.625</v>
      </c>
    </row>
    <row r="8" spans="1:26" x14ac:dyDescent="0.25">
      <c r="A8" t="s">
        <v>1273</v>
      </c>
      <c r="C8" t="s">
        <v>1284</v>
      </c>
      <c r="F8">
        <f>SUMPRODUCT(SUMIFS('Raw counts'!E:E,'Raw counts'!$A:$A,$B77:$B91))</f>
        <v>92506</v>
      </c>
      <c r="G8">
        <f>SUMPRODUCT(SUMIFS('Raw counts'!F:F,'Raw counts'!$A:$A,$B77:$B91))</f>
        <v>33715</v>
      </c>
      <c r="H8">
        <f>SUMPRODUCT(SUMIFS('Raw counts'!G:G,'Raw counts'!$A:$A,$B77:$B91))</f>
        <v>18435</v>
      </c>
      <c r="I8">
        <f>SUMPRODUCT(SUMIFS('Raw counts'!H:H,'Raw counts'!$A:$A,$B77:$B91))</f>
        <v>44090</v>
      </c>
      <c r="J8">
        <f>SUMPRODUCT(SUMIFS('Raw counts'!I:I,'Raw counts'!$A:$A,$B77:$B91))</f>
        <v>26576</v>
      </c>
      <c r="K8">
        <f>SUMPRODUCT(SUMIFS('Raw counts'!J:J,'Raw counts'!$A:$A,$B77:$B91))</f>
        <v>42146</v>
      </c>
      <c r="L8">
        <f>SUMPRODUCT(SUMIFS('Raw counts'!K:K,'Raw counts'!$A:$A,$B77:$B91))</f>
        <v>41321</v>
      </c>
      <c r="M8">
        <f>SUMPRODUCT(SUMIFS('Raw counts'!L:L,'Raw counts'!$A:$A,$B77:$B91))</f>
        <v>50728</v>
      </c>
      <c r="N8">
        <f>SUMPRODUCT(SUMIFS('Raw counts'!M:M,'Raw counts'!$A:$A,$B77:$B91))</f>
        <v>46186</v>
      </c>
      <c r="O8">
        <f>SUMPRODUCT(SUMIFS('Raw counts'!N:N,'Raw counts'!$A:$A,$B77:$B91))</f>
        <v>14800</v>
      </c>
      <c r="P8">
        <f>SUMPRODUCT(SUMIFS('Raw counts'!O:O,'Raw counts'!$A:$A,$B77:$B91))</f>
        <v>45550</v>
      </c>
      <c r="Q8">
        <f>SUMPRODUCT(SUMIFS('Raw counts'!P:P,'Raw counts'!$A:$A,$B77:$B91))</f>
        <v>31548</v>
      </c>
      <c r="R8">
        <f>SUMPRODUCT(SUMIFS('Raw counts'!Q:Q,'Raw counts'!$A:$A,$B77:$B91))</f>
        <v>14451</v>
      </c>
      <c r="S8">
        <f>SUMPRODUCT(SUMIFS('Raw counts'!R:R,'Raw counts'!$A:$A,$B77:$B91))</f>
        <v>58476</v>
      </c>
      <c r="T8">
        <f>SUMPRODUCT(SUMIFS('Raw counts'!S:S,'Raw counts'!$A:$A,$B77:$B91))</f>
        <v>38001</v>
      </c>
      <c r="U8">
        <f>SUMPRODUCT(SUMIFS('Raw counts'!T:T,'Raw counts'!$A:$A,$B77:$B91))</f>
        <v>17181</v>
      </c>
      <c r="V8">
        <f>SUMPRODUCT(SUMIFS('Raw counts'!U:U,'Raw counts'!$A:$A,$B77:$B91))</f>
        <v>27706</v>
      </c>
      <c r="X8">
        <f t="shared" si="0"/>
        <v>0.17236215973435665</v>
      </c>
      <c r="Y8">
        <f t="shared" si="1"/>
        <v>43967</v>
      </c>
      <c r="Z8">
        <f t="shared" si="2"/>
        <v>30964.125</v>
      </c>
    </row>
    <row r="9" spans="1:26" x14ac:dyDescent="0.25">
      <c r="A9" t="s">
        <v>1274</v>
      </c>
      <c r="B9">
        <v>672</v>
      </c>
      <c r="C9" t="s">
        <v>330</v>
      </c>
      <c r="D9">
        <v>48200</v>
      </c>
      <c r="E9">
        <v>485</v>
      </c>
      <c r="F9">
        <f>SUMIFS('Raw counts'!E:E,'Raw counts'!$A:$A,'Brain networks'!$B9)</f>
        <v>243382</v>
      </c>
      <c r="G9">
        <f>SUMIFS('Raw counts'!F:F,'Raw counts'!$A:$A,'Brain networks'!$B9)</f>
        <v>112336</v>
      </c>
      <c r="H9">
        <f>SUMIFS('Raw counts'!G:G,'Raw counts'!$A:$A,'Brain networks'!$B9)</f>
        <v>41961</v>
      </c>
      <c r="I9">
        <f>SUMIFS('Raw counts'!H:H,'Raw counts'!$A:$A,'Brain networks'!$B9)</f>
        <v>113402</v>
      </c>
      <c r="J9">
        <f>SUMIFS('Raw counts'!I:I,'Raw counts'!$A:$A,'Brain networks'!$B9)</f>
        <v>99622</v>
      </c>
      <c r="K9">
        <f>SUMIFS('Raw counts'!J:J,'Raw counts'!$A:$A,'Brain networks'!$B9)</f>
        <v>132208</v>
      </c>
      <c r="L9">
        <f>SUMIFS('Raw counts'!K:K,'Raw counts'!$A:$A,'Brain networks'!$B9)</f>
        <v>112021</v>
      </c>
      <c r="M9">
        <f>SUMIFS('Raw counts'!L:L,'Raw counts'!$A:$A,'Brain networks'!$B9)</f>
        <v>234040</v>
      </c>
      <c r="N9">
        <f>SUMIFS('Raw counts'!M:M,'Raw counts'!$A:$A,'Brain networks'!$B9)</f>
        <v>159329</v>
      </c>
      <c r="O9">
        <f>SUMIFS('Raw counts'!N:N,'Raw counts'!$A:$A,'Brain networks'!$B9)</f>
        <v>68460</v>
      </c>
      <c r="P9">
        <f>SUMIFS('Raw counts'!O:O,'Raw counts'!$A:$A,'Brain networks'!$B9)</f>
        <v>122272</v>
      </c>
      <c r="Q9">
        <f>SUMIFS('Raw counts'!P:P,'Raw counts'!$A:$A,'Brain networks'!$B9)</f>
        <v>122740</v>
      </c>
      <c r="R9">
        <f>SUMIFS('Raw counts'!Q:Q,'Raw counts'!$A:$A,'Brain networks'!$B9)</f>
        <v>35135</v>
      </c>
      <c r="S9">
        <f>SUMIFS('Raw counts'!R:R,'Raw counts'!$A:$A,'Brain networks'!$B9)</f>
        <v>124070</v>
      </c>
      <c r="T9">
        <f>SUMIFS('Raw counts'!S:S,'Raw counts'!$A:$A,'Brain networks'!$B9)</f>
        <v>104355</v>
      </c>
      <c r="U9">
        <f>SUMIFS('Raw counts'!T:T,'Raw counts'!$A:$A,'Brain networks'!$B9)</f>
        <v>79456</v>
      </c>
      <c r="V9">
        <f>SUMIFS('Raw counts'!U:U,'Raw counts'!$A:$A,'Brain networks'!$B9)</f>
        <v>150936</v>
      </c>
      <c r="X9">
        <f t="shared" si="0"/>
        <v>0.16838927607038642</v>
      </c>
      <c r="Y9">
        <f t="shared" si="1"/>
        <v>138700.11111111112</v>
      </c>
      <c r="Z9">
        <f t="shared" si="2"/>
        <v>100928</v>
      </c>
    </row>
    <row r="10" spans="1:26" x14ac:dyDescent="0.25">
      <c r="A10" t="s">
        <v>1275</v>
      </c>
      <c r="B10">
        <v>56</v>
      </c>
      <c r="C10" t="s">
        <v>44</v>
      </c>
      <c r="D10">
        <v>48400</v>
      </c>
      <c r="E10">
        <v>493</v>
      </c>
      <c r="F10">
        <f>SUMIFS('Raw counts'!E:E,'Raw counts'!$A:$A,'Brain networks'!$B10)</f>
        <v>47214</v>
      </c>
      <c r="G10">
        <f>SUMIFS('Raw counts'!F:F,'Raw counts'!$A:$A,'Brain networks'!$B10)</f>
        <v>18166</v>
      </c>
      <c r="H10">
        <f>SUMIFS('Raw counts'!G:G,'Raw counts'!$A:$A,'Brain networks'!$B10)</f>
        <v>16475</v>
      </c>
      <c r="I10">
        <f>SUMIFS('Raw counts'!H:H,'Raw counts'!$A:$A,'Brain networks'!$B10)</f>
        <v>11537</v>
      </c>
      <c r="J10">
        <f>SUMIFS('Raw counts'!I:I,'Raw counts'!$A:$A,'Brain networks'!$B10)</f>
        <v>27372</v>
      </c>
      <c r="K10">
        <f>SUMIFS('Raw counts'!J:J,'Raw counts'!$A:$A,'Brain networks'!$B10)</f>
        <v>42377</v>
      </c>
      <c r="L10">
        <f>SUMIFS('Raw counts'!K:K,'Raw counts'!$A:$A,'Brain networks'!$B10)</f>
        <v>21344</v>
      </c>
      <c r="M10">
        <f>SUMIFS('Raw counts'!L:L,'Raw counts'!$A:$A,'Brain networks'!$B10)</f>
        <v>22151</v>
      </c>
      <c r="N10">
        <f>SUMIFS('Raw counts'!M:M,'Raw counts'!$A:$A,'Brain networks'!$B10)</f>
        <v>27314</v>
      </c>
      <c r="O10">
        <f>SUMIFS('Raw counts'!N:N,'Raw counts'!$A:$A,'Brain networks'!$B10)</f>
        <v>3303</v>
      </c>
      <c r="P10">
        <f>SUMIFS('Raw counts'!O:O,'Raw counts'!$A:$A,'Brain networks'!$B10)</f>
        <v>16115</v>
      </c>
      <c r="Q10">
        <f>SUMIFS('Raw counts'!P:P,'Raw counts'!$A:$A,'Brain networks'!$B10)</f>
        <v>19885</v>
      </c>
      <c r="R10">
        <f>SUMIFS('Raw counts'!Q:Q,'Raw counts'!$A:$A,'Brain networks'!$B10)</f>
        <v>749</v>
      </c>
      <c r="S10">
        <f>SUMIFS('Raw counts'!R:R,'Raw counts'!$A:$A,'Brain networks'!$B10)</f>
        <v>46712</v>
      </c>
      <c r="T10">
        <f>SUMIFS('Raw counts'!S:S,'Raw counts'!$A:$A,'Brain networks'!$B10)</f>
        <v>11336</v>
      </c>
      <c r="U10">
        <f>SUMIFS('Raw counts'!T:T,'Raw counts'!$A:$A,'Brain networks'!$B10)</f>
        <v>8978</v>
      </c>
      <c r="V10">
        <f>SUMIFS('Raw counts'!U:U,'Raw counts'!$A:$A,'Brain networks'!$B10)</f>
        <v>17001</v>
      </c>
      <c r="X10">
        <f t="shared" si="0"/>
        <v>0.11817541674059862</v>
      </c>
      <c r="Y10">
        <f t="shared" si="1"/>
        <v>25994.444444444445</v>
      </c>
      <c r="Z10">
        <f t="shared" si="2"/>
        <v>15509.875</v>
      </c>
    </row>
    <row r="11" spans="1:26" x14ac:dyDescent="0.25">
      <c r="A11" t="s">
        <v>1276</v>
      </c>
      <c r="B11">
        <v>351</v>
      </c>
      <c r="C11" t="s">
        <v>188</v>
      </c>
      <c r="D11">
        <v>52900</v>
      </c>
      <c r="E11">
        <v>809</v>
      </c>
      <c r="F11">
        <f>SUMIFS('Raw counts'!E:E,'Raw counts'!$A:$A,'Brain networks'!$B11)</f>
        <v>3157</v>
      </c>
      <c r="G11">
        <f>SUMIFS('Raw counts'!F:F,'Raw counts'!$A:$A,'Brain networks'!$B11)</f>
        <v>3296</v>
      </c>
      <c r="H11">
        <f>SUMIFS('Raw counts'!G:G,'Raw counts'!$A:$A,'Brain networks'!$B11)</f>
        <v>4452</v>
      </c>
      <c r="I11">
        <f>SUMIFS('Raw counts'!H:H,'Raw counts'!$A:$A,'Brain networks'!$B11)</f>
        <v>2060</v>
      </c>
      <c r="J11">
        <f>SUMIFS('Raw counts'!I:I,'Raw counts'!$A:$A,'Brain networks'!$B11)</f>
        <v>6064</v>
      </c>
      <c r="K11">
        <f>SUMIFS('Raw counts'!J:J,'Raw counts'!$A:$A,'Brain networks'!$B11)</f>
        <v>7826</v>
      </c>
      <c r="L11">
        <f>SUMIFS('Raw counts'!K:K,'Raw counts'!$A:$A,'Brain networks'!$B11)</f>
        <v>3182</v>
      </c>
      <c r="M11">
        <f>SUMIFS('Raw counts'!L:L,'Raw counts'!$A:$A,'Brain networks'!$B11)</f>
        <v>5786</v>
      </c>
      <c r="N11">
        <f>SUMIFS('Raw counts'!M:M,'Raw counts'!$A:$A,'Brain networks'!$B11)</f>
        <v>1809</v>
      </c>
      <c r="O11">
        <f>SUMIFS('Raw counts'!N:N,'Raw counts'!$A:$A,'Brain networks'!$B11)</f>
        <v>955</v>
      </c>
      <c r="P11">
        <f>SUMIFS('Raw counts'!O:O,'Raw counts'!$A:$A,'Brain networks'!$B11)</f>
        <v>11637</v>
      </c>
      <c r="Q11">
        <f>SUMIFS('Raw counts'!P:P,'Raw counts'!$A:$A,'Brain networks'!$B11)</f>
        <v>2249</v>
      </c>
      <c r="R11">
        <f>SUMIFS('Raw counts'!Q:Q,'Raw counts'!$A:$A,'Brain networks'!$B11)</f>
        <v>0</v>
      </c>
      <c r="S11">
        <f>SUMIFS('Raw counts'!R:R,'Raw counts'!$A:$A,'Brain networks'!$B11)</f>
        <v>5134</v>
      </c>
      <c r="T11">
        <f>SUMIFS('Raw counts'!S:S,'Raw counts'!$A:$A,'Brain networks'!$B11)</f>
        <v>256</v>
      </c>
      <c r="U11">
        <f>SUMIFS('Raw counts'!T:T,'Raw counts'!$A:$A,'Brain networks'!$B11)</f>
        <v>2705</v>
      </c>
      <c r="V11">
        <f>SUMIFS('Raw counts'!U:U,'Raw counts'!$A:$A,'Brain networks'!$B11)</f>
        <v>4697</v>
      </c>
      <c r="X11">
        <f t="shared" si="0"/>
        <v>0.624067336408483</v>
      </c>
      <c r="Y11">
        <f t="shared" si="1"/>
        <v>4181.333333333333</v>
      </c>
      <c r="Z11">
        <f t="shared" si="2"/>
        <v>3454.125</v>
      </c>
    </row>
    <row r="12" spans="1:26" x14ac:dyDescent="0.25">
      <c r="A12" t="s">
        <v>1277</v>
      </c>
      <c r="B12">
        <v>795</v>
      </c>
      <c r="C12" t="s">
        <v>384</v>
      </c>
      <c r="D12">
        <v>81500</v>
      </c>
      <c r="E12">
        <v>323</v>
      </c>
      <c r="F12">
        <f>SUMIFS('Raw counts'!E:E,'Raw counts'!$A:$A,'Brain networks'!$B12)</f>
        <v>9388</v>
      </c>
      <c r="G12">
        <f>SUMIFS('Raw counts'!F:F,'Raw counts'!$A:$A,'Brain networks'!$B12)</f>
        <v>180</v>
      </c>
      <c r="H12">
        <f>SUMIFS('Raw counts'!G:G,'Raw counts'!$A:$A,'Brain networks'!$B12)</f>
        <v>4374</v>
      </c>
      <c r="I12">
        <f>SUMIFS('Raw counts'!H:H,'Raw counts'!$A:$A,'Brain networks'!$B12)</f>
        <v>14</v>
      </c>
      <c r="J12">
        <f>SUMIFS('Raw counts'!I:I,'Raw counts'!$A:$A,'Brain networks'!$B12)</f>
        <v>4115</v>
      </c>
      <c r="K12">
        <f>SUMIFS('Raw counts'!J:J,'Raw counts'!$A:$A,'Brain networks'!$B12)</f>
        <v>10981</v>
      </c>
      <c r="L12">
        <f>SUMIFS('Raw counts'!K:K,'Raw counts'!$A:$A,'Brain networks'!$B12)</f>
        <v>5737</v>
      </c>
      <c r="M12">
        <f>SUMIFS('Raw counts'!L:L,'Raw counts'!$A:$A,'Brain networks'!$B12)</f>
        <v>673</v>
      </c>
      <c r="N12">
        <f>SUMIFS('Raw counts'!M:M,'Raw counts'!$A:$A,'Brain networks'!$B12)</f>
        <v>1668</v>
      </c>
      <c r="O12">
        <f>SUMIFS('Raw counts'!N:N,'Raw counts'!$A:$A,'Brain networks'!$B12)</f>
        <v>647</v>
      </c>
      <c r="P12">
        <f>SUMIFS('Raw counts'!O:O,'Raw counts'!$A:$A,'Brain networks'!$B12)</f>
        <v>6095</v>
      </c>
      <c r="Q12">
        <f>SUMIFS('Raw counts'!P:P,'Raw counts'!$A:$A,'Brain networks'!$B12)</f>
        <v>394</v>
      </c>
      <c r="R12">
        <f>SUMIFS('Raw counts'!Q:Q,'Raw counts'!$A:$A,'Brain networks'!$B12)</f>
        <v>14</v>
      </c>
      <c r="S12">
        <f>SUMIFS('Raw counts'!R:R,'Raw counts'!$A:$A,'Brain networks'!$B12)</f>
        <v>17467</v>
      </c>
      <c r="T12">
        <f>SUMIFS('Raw counts'!S:S,'Raw counts'!$A:$A,'Brain networks'!$B12)</f>
        <v>244</v>
      </c>
      <c r="U12">
        <f>SUMIFS('Raw counts'!T:T,'Raw counts'!$A:$A,'Brain networks'!$B12)</f>
        <v>348</v>
      </c>
      <c r="V12">
        <f>SUMIFS('Raw counts'!U:U,'Raw counts'!$A:$A,'Brain networks'!$B12)</f>
        <v>13657</v>
      </c>
      <c r="X12">
        <f t="shared" si="0"/>
        <v>0.79097842070082636</v>
      </c>
      <c r="Y12">
        <f t="shared" si="1"/>
        <v>4125.5555555555557</v>
      </c>
      <c r="Z12">
        <f t="shared" si="2"/>
        <v>4858.25</v>
      </c>
    </row>
    <row r="13" spans="1:26" x14ac:dyDescent="0.25">
      <c r="A13" t="s">
        <v>1278</v>
      </c>
      <c r="B13">
        <v>88</v>
      </c>
      <c r="C13" t="s">
        <v>58</v>
      </c>
      <c r="D13">
        <v>74100</v>
      </c>
      <c r="E13">
        <v>467</v>
      </c>
      <c r="F13">
        <f>SUMIFS('Raw counts'!E:E,'Raw counts'!$A:$A,'Brain networks'!$B13)</f>
        <v>58</v>
      </c>
      <c r="G13">
        <f>SUMIFS('Raw counts'!F:F,'Raw counts'!$A:$A,'Brain networks'!$B13)</f>
        <v>476</v>
      </c>
      <c r="H13">
        <f>SUMIFS('Raw counts'!G:G,'Raw counts'!$A:$A,'Brain networks'!$B13)</f>
        <v>922</v>
      </c>
      <c r="I13">
        <f>SUMIFS('Raw counts'!H:H,'Raw counts'!$A:$A,'Brain networks'!$B13)</f>
        <v>222</v>
      </c>
      <c r="J13">
        <f>SUMIFS('Raw counts'!I:I,'Raw counts'!$A:$A,'Brain networks'!$B13)</f>
        <v>1929</v>
      </c>
      <c r="K13">
        <f>SUMIFS('Raw counts'!J:J,'Raw counts'!$A:$A,'Brain networks'!$B13)</f>
        <v>824</v>
      </c>
      <c r="L13">
        <f>SUMIFS('Raw counts'!K:K,'Raw counts'!$A:$A,'Brain networks'!$B13)</f>
        <v>1665</v>
      </c>
      <c r="M13">
        <f>SUMIFS('Raw counts'!L:L,'Raw counts'!$A:$A,'Brain networks'!$B13)</f>
        <v>7690</v>
      </c>
      <c r="N13">
        <f>SUMIFS('Raw counts'!M:M,'Raw counts'!$A:$A,'Brain networks'!$B13)</f>
        <v>409</v>
      </c>
      <c r="O13">
        <f>SUMIFS('Raw counts'!N:N,'Raw counts'!$A:$A,'Brain networks'!$B13)</f>
        <v>34</v>
      </c>
      <c r="P13">
        <f>SUMIFS('Raw counts'!O:O,'Raw counts'!$A:$A,'Brain networks'!$B13)</f>
        <v>4153</v>
      </c>
      <c r="Q13">
        <f>SUMIFS('Raw counts'!P:P,'Raw counts'!$A:$A,'Brain networks'!$B13)</f>
        <v>406</v>
      </c>
      <c r="R13">
        <f>SUMIFS('Raw counts'!Q:Q,'Raw counts'!$A:$A,'Brain networks'!$B13)</f>
        <v>0</v>
      </c>
      <c r="S13">
        <f>SUMIFS('Raw counts'!R:R,'Raw counts'!$A:$A,'Brain networks'!$B13)</f>
        <v>326</v>
      </c>
      <c r="T13">
        <f>SUMIFS('Raw counts'!S:S,'Raw counts'!$A:$A,'Brain networks'!$B13)</f>
        <v>6</v>
      </c>
      <c r="U13">
        <f>SUMIFS('Raw counts'!T:T,'Raw counts'!$A:$A,'Brain networks'!$B13)</f>
        <v>719</v>
      </c>
      <c r="V13">
        <f>SUMIFS('Raw counts'!U:U,'Raw counts'!$A:$A,'Brain networks'!$B13)</f>
        <v>615</v>
      </c>
      <c r="X13">
        <f t="shared" si="0"/>
        <v>0.4213872450386672</v>
      </c>
      <c r="Y13">
        <f t="shared" si="1"/>
        <v>1577.2222222222222</v>
      </c>
      <c r="Z13">
        <f t="shared" si="2"/>
        <v>782.375</v>
      </c>
    </row>
    <row r="15" spans="1:26" x14ac:dyDescent="0.25">
      <c r="A15" s="6" t="s">
        <v>1290</v>
      </c>
    </row>
    <row r="16" spans="1:26" x14ac:dyDescent="0.25">
      <c r="A16" t="s">
        <v>1282</v>
      </c>
      <c r="C16" t="s">
        <v>1285</v>
      </c>
      <c r="E16">
        <v>993</v>
      </c>
      <c r="F16">
        <f>SUMPRODUCT(SUMIFS('Raw counts'!E:E,'Raw counts'!$A:$A,$B92:$B96))</f>
        <v>72132</v>
      </c>
      <c r="G16">
        <f>SUMPRODUCT(SUMIFS('Raw counts'!F:F,'Raw counts'!$A:$A,$B92:$B96))</f>
        <v>44221</v>
      </c>
      <c r="H16">
        <f>SUMPRODUCT(SUMIFS('Raw counts'!G:G,'Raw counts'!$A:$A,$B92:$B96))</f>
        <v>27190</v>
      </c>
      <c r="I16">
        <f>SUMPRODUCT(SUMIFS('Raw counts'!H:H,'Raw counts'!$A:$A,$B92:$B96))</f>
        <v>25270</v>
      </c>
      <c r="J16">
        <f>SUMPRODUCT(SUMIFS('Raw counts'!I:I,'Raw counts'!$A:$A,$B92:$B96))</f>
        <v>39059</v>
      </c>
      <c r="K16">
        <f>SUMPRODUCT(SUMIFS('Raw counts'!J:J,'Raw counts'!$A:$A,$B92:$B96))</f>
        <v>21286</v>
      </c>
      <c r="L16">
        <f>SUMPRODUCT(SUMIFS('Raw counts'!K:K,'Raw counts'!$A:$A,$B92:$B96))</f>
        <v>54977</v>
      </c>
      <c r="M16">
        <f>SUMPRODUCT(SUMIFS('Raw counts'!L:L,'Raw counts'!$A:$A,$B92:$B96))</f>
        <v>6312</v>
      </c>
      <c r="N16">
        <f>SUMPRODUCT(SUMIFS('Raw counts'!M:M,'Raw counts'!$A:$A,$B92:$B96))</f>
        <v>32160</v>
      </c>
      <c r="O16">
        <f>SUMPRODUCT(SUMIFS('Raw counts'!N:N,'Raw counts'!$A:$A,$B92:$B96))</f>
        <v>26691</v>
      </c>
      <c r="P16">
        <f>SUMPRODUCT(SUMIFS('Raw counts'!O:O,'Raw counts'!$A:$A,$B92:$B96))</f>
        <v>44732</v>
      </c>
      <c r="Q16">
        <f>SUMPRODUCT(SUMIFS('Raw counts'!P:P,'Raw counts'!$A:$A,$B92:$B96))</f>
        <v>50193</v>
      </c>
      <c r="R16">
        <f>SUMPRODUCT(SUMIFS('Raw counts'!Q:Q,'Raw counts'!$A:$A,$B92:$B96))</f>
        <v>13483</v>
      </c>
      <c r="S16">
        <f>SUMPRODUCT(SUMIFS('Raw counts'!R:R,'Raw counts'!$A:$A,$B92:$B96))</f>
        <v>49018</v>
      </c>
      <c r="T16">
        <f>SUMPRODUCT(SUMIFS('Raw counts'!S:S,'Raw counts'!$A:$A,$B92:$B96))</f>
        <v>46828</v>
      </c>
      <c r="U16">
        <f>SUMPRODUCT(SUMIFS('Raw counts'!T:T,'Raw counts'!$A:$A,$B92:$B96))</f>
        <v>32941</v>
      </c>
      <c r="V16">
        <f>SUMPRODUCT(SUMIFS('Raw counts'!U:U,'Raw counts'!$A:$A,$B92:$B96))</f>
        <v>43771</v>
      </c>
      <c r="X16">
        <f t="shared" si="0"/>
        <v>0.75323748070950314</v>
      </c>
      <c r="Y16">
        <f t="shared" si="1"/>
        <v>35845.222222222219</v>
      </c>
      <c r="Z16">
        <f t="shared" si="2"/>
        <v>38457.125</v>
      </c>
    </row>
    <row r="17" spans="1:26" x14ac:dyDescent="0.25">
      <c r="A17" t="s">
        <v>578</v>
      </c>
      <c r="C17" t="s">
        <v>42</v>
      </c>
      <c r="E17">
        <v>44</v>
      </c>
      <c r="F17">
        <f>SUMPRODUCT(SUMIFS('Raw counts'!E:E,'Raw counts'!$A:$A,$B57:$B61))</f>
        <v>16132</v>
      </c>
      <c r="G17">
        <f>SUMPRODUCT(SUMIFS('Raw counts'!F:F,'Raw counts'!$A:$A,$B57:$B61))</f>
        <v>4946</v>
      </c>
      <c r="H17">
        <f>SUMPRODUCT(SUMIFS('Raw counts'!G:G,'Raw counts'!$A:$A,$B57:$B61))</f>
        <v>4167</v>
      </c>
      <c r="I17">
        <f>SUMPRODUCT(SUMIFS('Raw counts'!H:H,'Raw counts'!$A:$A,$B57:$B61))</f>
        <v>1176</v>
      </c>
      <c r="J17">
        <f>SUMPRODUCT(SUMIFS('Raw counts'!I:I,'Raw counts'!$A:$A,$B57:$B61))</f>
        <v>1366</v>
      </c>
      <c r="K17">
        <f>SUMPRODUCT(SUMIFS('Raw counts'!J:J,'Raw counts'!$A:$A,$B57:$B61))</f>
        <v>1737</v>
      </c>
      <c r="L17">
        <f>SUMPRODUCT(SUMIFS('Raw counts'!K:K,'Raw counts'!$A:$A,$B57:$B61))</f>
        <v>3291</v>
      </c>
      <c r="M17">
        <f>SUMPRODUCT(SUMIFS('Raw counts'!L:L,'Raw counts'!$A:$A,$B57:$B61))</f>
        <v>1264</v>
      </c>
      <c r="N17">
        <f>SUMPRODUCT(SUMIFS('Raw counts'!M:M,'Raw counts'!$A:$A,$B57:$B61))</f>
        <v>1651</v>
      </c>
      <c r="O17">
        <f>SUMPRODUCT(SUMIFS('Raw counts'!N:N,'Raw counts'!$A:$A,$B57:$B61))</f>
        <v>1542</v>
      </c>
      <c r="P17">
        <f>SUMPRODUCT(SUMIFS('Raw counts'!O:O,'Raw counts'!$A:$A,$B57:$B61))</f>
        <v>2804</v>
      </c>
      <c r="Q17">
        <f>SUMPRODUCT(SUMIFS('Raw counts'!P:P,'Raw counts'!$A:$A,$B57:$B61))</f>
        <v>1837</v>
      </c>
      <c r="R17">
        <f>SUMPRODUCT(SUMIFS('Raw counts'!Q:Q,'Raw counts'!$A:$A,$B57:$B61))</f>
        <v>108</v>
      </c>
      <c r="S17">
        <f>SUMPRODUCT(SUMIFS('Raw counts'!R:R,'Raw counts'!$A:$A,$B57:$B61))</f>
        <v>1906</v>
      </c>
      <c r="T17">
        <f>SUMPRODUCT(SUMIFS('Raw counts'!S:S,'Raw counts'!$A:$A,$B57:$B61))</f>
        <v>1290</v>
      </c>
      <c r="U17">
        <f>SUMPRODUCT(SUMIFS('Raw counts'!T:T,'Raw counts'!$A:$A,$B57:$B61))</f>
        <v>1557</v>
      </c>
      <c r="V17">
        <f>SUMPRODUCT(SUMIFS('Raw counts'!U:U,'Raw counts'!$A:$A,$B57:$B61))</f>
        <v>4543</v>
      </c>
      <c r="X17">
        <f t="shared" si="0"/>
        <v>0.26453654417666994</v>
      </c>
      <c r="Y17">
        <f t="shared" si="1"/>
        <v>3970</v>
      </c>
      <c r="Z17">
        <f t="shared" si="2"/>
        <v>1948.375</v>
      </c>
    </row>
    <row r="19" spans="1:26" x14ac:dyDescent="0.25">
      <c r="A19" s="6" t="s">
        <v>1291</v>
      </c>
    </row>
    <row r="20" spans="1:26" x14ac:dyDescent="0.25">
      <c r="A20" t="s">
        <v>577</v>
      </c>
      <c r="C20" t="s">
        <v>478</v>
      </c>
      <c r="E20">
        <v>972</v>
      </c>
      <c r="F20">
        <f>SUMPRODUCT(SUMIFS('Raw counts'!E:E,'Raw counts'!$A:$A,$B52:$B56))</f>
        <v>11894</v>
      </c>
      <c r="G20">
        <f>SUMPRODUCT(SUMIFS('Raw counts'!F:F,'Raw counts'!$A:$A,$B52:$B56))</f>
        <v>2880</v>
      </c>
      <c r="H20">
        <f>SUMPRODUCT(SUMIFS('Raw counts'!G:G,'Raw counts'!$A:$A,$B52:$B56))</f>
        <v>4750</v>
      </c>
      <c r="I20">
        <f>SUMPRODUCT(SUMIFS('Raw counts'!H:H,'Raw counts'!$A:$A,$B52:$B56))</f>
        <v>2494</v>
      </c>
      <c r="J20">
        <f>SUMPRODUCT(SUMIFS('Raw counts'!I:I,'Raw counts'!$A:$A,$B52:$B56))</f>
        <v>876</v>
      </c>
      <c r="K20">
        <f>SUMPRODUCT(SUMIFS('Raw counts'!J:J,'Raw counts'!$A:$A,$B52:$B56))</f>
        <v>1470</v>
      </c>
      <c r="L20">
        <f>SUMPRODUCT(SUMIFS('Raw counts'!K:K,'Raw counts'!$A:$A,$B52:$B56))</f>
        <v>3342</v>
      </c>
      <c r="M20">
        <f>SUMPRODUCT(SUMIFS('Raw counts'!L:L,'Raw counts'!$A:$A,$B52:$B56))</f>
        <v>179</v>
      </c>
      <c r="N20">
        <f>SUMPRODUCT(SUMIFS('Raw counts'!M:M,'Raw counts'!$A:$A,$B52:$B56))</f>
        <v>1068</v>
      </c>
      <c r="O20">
        <f>SUMPRODUCT(SUMIFS('Raw counts'!N:N,'Raw counts'!$A:$A,$B52:$B56))</f>
        <v>1895</v>
      </c>
      <c r="P20">
        <f>SUMPRODUCT(SUMIFS('Raw counts'!O:O,'Raw counts'!$A:$A,$B52:$B56))</f>
        <v>2205</v>
      </c>
      <c r="Q20">
        <f>SUMPRODUCT(SUMIFS('Raw counts'!P:P,'Raw counts'!$A:$A,$B52:$B56))</f>
        <v>5991</v>
      </c>
      <c r="R20">
        <f>SUMPRODUCT(SUMIFS('Raw counts'!Q:Q,'Raw counts'!$A:$A,$B52:$B56))</f>
        <v>68</v>
      </c>
      <c r="S20">
        <f>SUMPRODUCT(SUMIFS('Raw counts'!R:R,'Raw counts'!$A:$A,$B52:$B56))</f>
        <v>500</v>
      </c>
      <c r="T20">
        <f>SUMPRODUCT(SUMIFS('Raw counts'!S:S,'Raw counts'!$A:$A,$B52:$B56))</f>
        <v>2046</v>
      </c>
      <c r="U20">
        <f>SUMPRODUCT(SUMIFS('Raw counts'!T:T,'Raw counts'!$A:$A,$B52:$B56))</f>
        <v>1072</v>
      </c>
      <c r="V20">
        <f>SUMPRODUCT(SUMIFS('Raw counts'!U:U,'Raw counts'!$A:$A,$B52:$B56))</f>
        <v>3969</v>
      </c>
      <c r="X20">
        <f t="shared" si="0"/>
        <v>0.49076741359704923</v>
      </c>
      <c r="Y20">
        <f t="shared" si="1"/>
        <v>3217</v>
      </c>
      <c r="Z20">
        <f t="shared" si="2"/>
        <v>2218.25</v>
      </c>
    </row>
    <row r="21" spans="1:26" x14ac:dyDescent="0.25">
      <c r="A21" t="s">
        <v>1279</v>
      </c>
      <c r="C21" t="s">
        <v>1286</v>
      </c>
      <c r="F21">
        <f>SUMPRODUCT(SUMIFS('Raw counts'!E:E,'Raw counts'!$A:$A,$B97:$B106))</f>
        <v>21741</v>
      </c>
      <c r="G21">
        <f>SUMPRODUCT(SUMIFS('Raw counts'!F:F,'Raw counts'!$A:$A,$B97:$B106))</f>
        <v>8809</v>
      </c>
      <c r="H21">
        <f>SUMPRODUCT(SUMIFS('Raw counts'!G:G,'Raw counts'!$A:$A,$B97:$B106))</f>
        <v>9942</v>
      </c>
      <c r="I21">
        <f>SUMPRODUCT(SUMIFS('Raw counts'!H:H,'Raw counts'!$A:$A,$B97:$B106))</f>
        <v>3635</v>
      </c>
      <c r="J21">
        <f>SUMPRODUCT(SUMIFS('Raw counts'!I:I,'Raw counts'!$A:$A,$B97:$B106))</f>
        <v>1154</v>
      </c>
      <c r="K21">
        <f>SUMPRODUCT(SUMIFS('Raw counts'!J:J,'Raw counts'!$A:$A,$B97:$B106))</f>
        <v>5281</v>
      </c>
      <c r="L21">
        <f>SUMPRODUCT(SUMIFS('Raw counts'!K:K,'Raw counts'!$A:$A,$B97:$B106))</f>
        <v>9551</v>
      </c>
      <c r="M21">
        <f>SUMPRODUCT(SUMIFS('Raw counts'!L:L,'Raw counts'!$A:$A,$B97:$B106))</f>
        <v>754</v>
      </c>
      <c r="N21">
        <f>SUMPRODUCT(SUMIFS('Raw counts'!M:M,'Raw counts'!$A:$A,$B97:$B106))</f>
        <v>1185</v>
      </c>
      <c r="O21">
        <f>SUMPRODUCT(SUMIFS('Raw counts'!N:N,'Raw counts'!$A:$A,$B97:$B106))</f>
        <v>9032</v>
      </c>
      <c r="P21">
        <f>SUMPRODUCT(SUMIFS('Raw counts'!O:O,'Raw counts'!$A:$A,$B97:$B106))</f>
        <v>9706</v>
      </c>
      <c r="Q21">
        <f>SUMPRODUCT(SUMIFS('Raw counts'!P:P,'Raw counts'!$A:$A,$B97:$B106))</f>
        <v>3071</v>
      </c>
      <c r="R21">
        <f>SUMPRODUCT(SUMIFS('Raw counts'!Q:Q,'Raw counts'!$A:$A,$B97:$B106))</f>
        <v>41</v>
      </c>
      <c r="S21">
        <f>SUMPRODUCT(SUMIFS('Raw counts'!R:R,'Raw counts'!$A:$A,$B97:$B106))</f>
        <v>2079</v>
      </c>
      <c r="T21">
        <f>SUMPRODUCT(SUMIFS('Raw counts'!S:S,'Raw counts'!$A:$A,$B97:$B106))</f>
        <v>7857</v>
      </c>
      <c r="U21">
        <f>SUMPRODUCT(SUMIFS('Raw counts'!T:T,'Raw counts'!$A:$A,$B97:$B106))</f>
        <v>6130</v>
      </c>
      <c r="V21">
        <f>SUMPRODUCT(SUMIFS('Raw counts'!U:U,'Raw counts'!$A:$A,$B97:$B106))</f>
        <v>16722</v>
      </c>
      <c r="X21">
        <f t="shared" si="0"/>
        <v>0.98272347838524454</v>
      </c>
      <c r="Y21">
        <f t="shared" si="1"/>
        <v>6894.666666666667</v>
      </c>
      <c r="Z21">
        <f t="shared" si="2"/>
        <v>6829.75</v>
      </c>
    </row>
    <row r="22" spans="1:26" x14ac:dyDescent="0.25">
      <c r="A22" t="s">
        <v>1280</v>
      </c>
      <c r="C22" t="s">
        <v>1287</v>
      </c>
      <c r="E22">
        <v>731</v>
      </c>
      <c r="F22">
        <f>SUMPRODUCT(SUMIFS('Raw counts'!E:E,'Raw counts'!$A:$A,$B107:$B110))</f>
        <v>6116</v>
      </c>
      <c r="G22">
        <f>SUMPRODUCT(SUMIFS('Raw counts'!F:F,'Raw counts'!$A:$A,$B107:$B110))</f>
        <v>1381</v>
      </c>
      <c r="H22">
        <f>SUMPRODUCT(SUMIFS('Raw counts'!G:G,'Raw counts'!$A:$A,$B107:$B110))</f>
        <v>3122</v>
      </c>
      <c r="I22">
        <f>SUMPRODUCT(SUMIFS('Raw counts'!H:H,'Raw counts'!$A:$A,$B107:$B110))</f>
        <v>1374</v>
      </c>
      <c r="J22">
        <f>SUMPRODUCT(SUMIFS('Raw counts'!I:I,'Raw counts'!$A:$A,$B107:$B110))</f>
        <v>915</v>
      </c>
      <c r="K22">
        <f>SUMPRODUCT(SUMIFS('Raw counts'!J:J,'Raw counts'!$A:$A,$B107:$B110))</f>
        <v>1355</v>
      </c>
      <c r="L22">
        <f>SUMPRODUCT(SUMIFS('Raw counts'!K:K,'Raw counts'!$A:$A,$B107:$B110))</f>
        <v>2723</v>
      </c>
      <c r="M22">
        <f>SUMPRODUCT(SUMIFS('Raw counts'!L:L,'Raw counts'!$A:$A,$B107:$B110))</f>
        <v>4</v>
      </c>
      <c r="N22">
        <f>SUMPRODUCT(SUMIFS('Raw counts'!M:M,'Raw counts'!$A:$A,$B107:$B110))</f>
        <v>880</v>
      </c>
      <c r="O22">
        <f>SUMPRODUCT(SUMIFS('Raw counts'!N:N,'Raw counts'!$A:$A,$B107:$B110))</f>
        <v>966</v>
      </c>
      <c r="P22">
        <f>SUMPRODUCT(SUMIFS('Raw counts'!O:O,'Raw counts'!$A:$A,$B107:$B110))</f>
        <v>2134</v>
      </c>
      <c r="Q22">
        <f>SUMPRODUCT(SUMIFS('Raw counts'!P:P,'Raw counts'!$A:$A,$B107:$B110))</f>
        <v>7735</v>
      </c>
      <c r="R22">
        <f>SUMPRODUCT(SUMIFS('Raw counts'!Q:Q,'Raw counts'!$A:$A,$B107:$B110))</f>
        <v>41</v>
      </c>
      <c r="S22">
        <f>SUMPRODUCT(SUMIFS('Raw counts'!R:R,'Raw counts'!$A:$A,$B107:$B110))</f>
        <v>481</v>
      </c>
      <c r="T22">
        <f>SUMPRODUCT(SUMIFS('Raw counts'!S:S,'Raw counts'!$A:$A,$B107:$B110))</f>
        <v>1039</v>
      </c>
      <c r="U22">
        <f>SUMPRODUCT(SUMIFS('Raw counts'!T:T,'Raw counts'!$A:$A,$B107:$B110))</f>
        <v>369</v>
      </c>
      <c r="V22">
        <f>SUMPRODUCT(SUMIFS('Raw counts'!U:U,'Raw counts'!$A:$A,$B107:$B110))</f>
        <v>2828</v>
      </c>
      <c r="X22">
        <f t="shared" si="0"/>
        <v>0.97290668328064855</v>
      </c>
      <c r="Y22">
        <f t="shared" si="1"/>
        <v>1985.5555555555557</v>
      </c>
      <c r="Z22">
        <f t="shared" si="2"/>
        <v>1949.125</v>
      </c>
    </row>
    <row r="23" spans="1:26" x14ac:dyDescent="0.25">
      <c r="A23" t="s">
        <v>575</v>
      </c>
      <c r="C23" t="s">
        <v>140</v>
      </c>
      <c r="F23">
        <f>SUMPRODUCT(SUMIFS('Raw counts'!E:E,'Raw counts'!$A:$A,$B35:$B51))</f>
        <v>16089</v>
      </c>
      <c r="G23">
        <f>SUMPRODUCT(SUMIFS('Raw counts'!F:F,'Raw counts'!$A:$A,$B35:$B51))</f>
        <v>334</v>
      </c>
      <c r="H23">
        <f>SUMPRODUCT(SUMIFS('Raw counts'!G:G,'Raw counts'!$A:$A,$B35:$B51))</f>
        <v>24438</v>
      </c>
      <c r="I23">
        <f>SUMPRODUCT(SUMIFS('Raw counts'!H:H,'Raw counts'!$A:$A,$B35:$B51))</f>
        <v>17294</v>
      </c>
      <c r="J23">
        <f>SUMPRODUCT(SUMIFS('Raw counts'!I:I,'Raw counts'!$A:$A,$B35:$B51))</f>
        <v>13621</v>
      </c>
      <c r="K23">
        <f>SUMPRODUCT(SUMIFS('Raw counts'!J:J,'Raw counts'!$A:$A,$B35:$B51))</f>
        <v>19179</v>
      </c>
      <c r="L23">
        <f>SUMPRODUCT(SUMIFS('Raw counts'!K:K,'Raw counts'!$A:$A,$B35:$B51))</f>
        <v>40975</v>
      </c>
      <c r="M23">
        <f>SUMPRODUCT(SUMIFS('Raw counts'!L:L,'Raw counts'!$A:$A,$B35:$B51))</f>
        <v>3810</v>
      </c>
      <c r="N23">
        <f>SUMPRODUCT(SUMIFS('Raw counts'!M:M,'Raw counts'!$A:$A,$B35:$B51))</f>
        <v>13824</v>
      </c>
      <c r="O23">
        <f>SUMPRODUCT(SUMIFS('Raw counts'!N:N,'Raw counts'!$A:$A,$B35:$B51))</f>
        <v>23525</v>
      </c>
      <c r="P23">
        <f>SUMPRODUCT(SUMIFS('Raw counts'!O:O,'Raw counts'!$A:$A,$B35:$B51))</f>
        <v>62879</v>
      </c>
      <c r="Q23">
        <f>SUMPRODUCT(SUMIFS('Raw counts'!P:P,'Raw counts'!$A:$A,$B35:$B51))</f>
        <v>35639</v>
      </c>
      <c r="R23">
        <f>SUMPRODUCT(SUMIFS('Raw counts'!Q:Q,'Raw counts'!$A:$A,$B35:$B51))</f>
        <v>13267</v>
      </c>
      <c r="S23">
        <f>SUMPRODUCT(SUMIFS('Raw counts'!R:R,'Raw counts'!$A:$A,$B35:$B51))</f>
        <v>52026</v>
      </c>
      <c r="T23">
        <f>SUMPRODUCT(SUMIFS('Raw counts'!S:S,'Raw counts'!$A:$A,$B35:$B51))</f>
        <v>30653</v>
      </c>
      <c r="U23">
        <f>SUMPRODUCT(SUMIFS('Raw counts'!T:T,'Raw counts'!$A:$A,$B35:$B51))</f>
        <v>33704</v>
      </c>
      <c r="V23">
        <f>SUMPRODUCT(SUMIFS('Raw counts'!U:U,'Raw counts'!$A:$A,$B35:$B51))</f>
        <v>40940</v>
      </c>
      <c r="X23">
        <f t="shared" si="0"/>
        <v>8.9986115577613147E-3</v>
      </c>
      <c r="Y23">
        <f t="shared" si="1"/>
        <v>16618.222222222223</v>
      </c>
      <c r="Z23">
        <f t="shared" si="2"/>
        <v>36579.125</v>
      </c>
    </row>
    <row r="24" spans="1:26" x14ac:dyDescent="0.25">
      <c r="A24" t="s">
        <v>1281</v>
      </c>
      <c r="C24" t="s">
        <v>1288</v>
      </c>
      <c r="E24">
        <v>909</v>
      </c>
      <c r="F24">
        <f>SUMPRODUCT(SUMIFS('Raw counts'!E:E,'Raw counts'!$A:$A,$B111:$B113))</f>
        <v>221667</v>
      </c>
      <c r="G24">
        <f>SUMPRODUCT(SUMIFS('Raw counts'!F:F,'Raw counts'!$A:$A,$B111:$B113))</f>
        <v>33468</v>
      </c>
      <c r="H24">
        <f>SUMPRODUCT(SUMIFS('Raw counts'!G:G,'Raw counts'!$A:$A,$B111:$B113))</f>
        <v>41620</v>
      </c>
      <c r="I24">
        <f>SUMPRODUCT(SUMIFS('Raw counts'!H:H,'Raw counts'!$A:$A,$B111:$B113))</f>
        <v>48447</v>
      </c>
      <c r="J24">
        <f>SUMPRODUCT(SUMIFS('Raw counts'!I:I,'Raw counts'!$A:$A,$B111:$B113))</f>
        <v>49306</v>
      </c>
      <c r="K24">
        <f>SUMPRODUCT(SUMIFS('Raw counts'!J:J,'Raw counts'!$A:$A,$B111:$B113))</f>
        <v>23898</v>
      </c>
      <c r="L24">
        <f>SUMPRODUCT(SUMIFS('Raw counts'!K:K,'Raw counts'!$A:$A,$B111:$B113))</f>
        <v>39761</v>
      </c>
      <c r="M24">
        <f>SUMPRODUCT(SUMIFS('Raw counts'!L:L,'Raw counts'!$A:$A,$B111:$B113))</f>
        <v>56258</v>
      </c>
      <c r="N24">
        <f>SUMPRODUCT(SUMIFS('Raw counts'!M:M,'Raw counts'!$A:$A,$B111:$B113))</f>
        <v>68061</v>
      </c>
      <c r="O24">
        <f>SUMPRODUCT(SUMIFS('Raw counts'!N:N,'Raw counts'!$A:$A,$B111:$B113))</f>
        <v>25482</v>
      </c>
      <c r="P24">
        <f>SUMPRODUCT(SUMIFS('Raw counts'!O:O,'Raw counts'!$A:$A,$B111:$B113))</f>
        <v>78135</v>
      </c>
      <c r="Q24">
        <f>SUMPRODUCT(SUMIFS('Raw counts'!P:P,'Raw counts'!$A:$A,$B111:$B113))</f>
        <v>50902</v>
      </c>
      <c r="R24">
        <f>SUMPRODUCT(SUMIFS('Raw counts'!Q:Q,'Raw counts'!$A:$A,$B111:$B113))</f>
        <v>27678</v>
      </c>
      <c r="S24">
        <f>SUMPRODUCT(SUMIFS('Raw counts'!R:R,'Raw counts'!$A:$A,$B111:$B113))</f>
        <v>61018</v>
      </c>
      <c r="T24">
        <f>SUMPRODUCT(SUMIFS('Raw counts'!S:S,'Raw counts'!$A:$A,$B111:$B113))</f>
        <v>65307</v>
      </c>
      <c r="U24">
        <f>SUMPRODUCT(SUMIFS('Raw counts'!T:T,'Raw counts'!$A:$A,$B111:$B113))</f>
        <v>20413</v>
      </c>
      <c r="V24">
        <f>SUMPRODUCT(SUMIFS('Raw counts'!U:U,'Raw counts'!$A:$A,$B111:$B113))</f>
        <v>34194</v>
      </c>
      <c r="X24">
        <f t="shared" si="0"/>
        <v>0.40422615233820025</v>
      </c>
      <c r="Y24">
        <f t="shared" si="1"/>
        <v>64720.666666666664</v>
      </c>
      <c r="Z24">
        <f t="shared" si="2"/>
        <v>45391.125</v>
      </c>
    </row>
    <row r="25" spans="1:26" x14ac:dyDescent="0.25">
      <c r="A25" t="s">
        <v>571</v>
      </c>
      <c r="C25" t="s">
        <v>356</v>
      </c>
      <c r="E25">
        <v>726</v>
      </c>
      <c r="F25">
        <f>SUMPRODUCT(SUMIFS('Raw counts'!E:E,'Raw counts'!$A:$A,$B32:$B34))</f>
        <v>57650</v>
      </c>
      <c r="G25">
        <f>SUMPRODUCT(SUMIFS('Raw counts'!F:F,'Raw counts'!$A:$A,$B32:$B34))</f>
        <v>5976</v>
      </c>
      <c r="H25">
        <f>SUMPRODUCT(SUMIFS('Raw counts'!G:G,'Raw counts'!$A:$A,$B32:$B34))</f>
        <v>7637</v>
      </c>
      <c r="I25">
        <f>SUMPRODUCT(SUMIFS('Raw counts'!H:H,'Raw counts'!$A:$A,$B32:$B34))</f>
        <v>7800</v>
      </c>
      <c r="J25">
        <f>SUMPRODUCT(SUMIFS('Raw counts'!I:I,'Raw counts'!$A:$A,$B32:$B34))</f>
        <v>9331</v>
      </c>
      <c r="K25">
        <f>SUMPRODUCT(SUMIFS('Raw counts'!J:J,'Raw counts'!$A:$A,$B32:$B34))</f>
        <v>9407</v>
      </c>
      <c r="L25">
        <f>SUMPRODUCT(SUMIFS('Raw counts'!K:K,'Raw counts'!$A:$A,$B32:$B34))</f>
        <v>16426</v>
      </c>
      <c r="M25">
        <f>SUMPRODUCT(SUMIFS('Raw counts'!L:L,'Raw counts'!$A:$A,$B32:$B34))</f>
        <v>15215</v>
      </c>
      <c r="N25">
        <f>SUMPRODUCT(SUMIFS('Raw counts'!M:M,'Raw counts'!$A:$A,$B32:$B34))</f>
        <v>24510</v>
      </c>
      <c r="O25">
        <f>SUMPRODUCT(SUMIFS('Raw counts'!N:N,'Raw counts'!$A:$A,$B32:$B34))</f>
        <v>11996</v>
      </c>
      <c r="P25">
        <f>SUMPRODUCT(SUMIFS('Raw counts'!O:O,'Raw counts'!$A:$A,$B32:$B34))</f>
        <v>25240</v>
      </c>
      <c r="Q25">
        <f>SUMPRODUCT(SUMIFS('Raw counts'!P:P,'Raw counts'!$A:$A,$B32:$B34))</f>
        <v>10918</v>
      </c>
      <c r="R25">
        <f>SUMPRODUCT(SUMIFS('Raw counts'!Q:Q,'Raw counts'!$A:$A,$B32:$B34))</f>
        <v>11202</v>
      </c>
      <c r="S25">
        <f>SUMPRODUCT(SUMIFS('Raw counts'!R:R,'Raw counts'!$A:$A,$B32:$B34))</f>
        <v>24350</v>
      </c>
      <c r="T25">
        <f>SUMPRODUCT(SUMIFS('Raw counts'!S:S,'Raw counts'!$A:$A,$B32:$B34))</f>
        <v>11186</v>
      </c>
      <c r="U25">
        <f>SUMPRODUCT(SUMIFS('Raw counts'!T:T,'Raw counts'!$A:$A,$B32:$B34))</f>
        <v>8080</v>
      </c>
      <c r="V25">
        <f>SUMPRODUCT(SUMIFS('Raw counts'!U:U,'Raw counts'!$A:$A,$B32:$B34))</f>
        <v>9334</v>
      </c>
      <c r="X25">
        <f t="shared" si="0"/>
        <v>0.62793564086052078</v>
      </c>
      <c r="Y25">
        <f t="shared" si="1"/>
        <v>17105.777777777777</v>
      </c>
      <c r="Z25">
        <f t="shared" si="2"/>
        <v>14038.25</v>
      </c>
    </row>
    <row r="26" spans="1:26" x14ac:dyDescent="0.25">
      <c r="A26" t="s">
        <v>569</v>
      </c>
      <c r="B26">
        <v>382</v>
      </c>
      <c r="C26" t="s">
        <v>202</v>
      </c>
      <c r="D26">
        <v>37700</v>
      </c>
      <c r="E26">
        <v>375</v>
      </c>
      <c r="F26">
        <f>SUMIFS('Raw counts'!E:E,'Raw counts'!$A:$A,'Brain networks'!$B26)</f>
        <v>1312</v>
      </c>
      <c r="G26">
        <f>SUMIFS('Raw counts'!F:F,'Raw counts'!$A:$A,'Brain networks'!$B26)</f>
        <v>25</v>
      </c>
      <c r="H26">
        <f>SUMIFS('Raw counts'!G:G,'Raw counts'!$A:$A,'Brain networks'!$B26)</f>
        <v>1549</v>
      </c>
      <c r="I26">
        <f>SUMIFS('Raw counts'!H:H,'Raw counts'!$A:$A,'Brain networks'!$B26)</f>
        <v>551</v>
      </c>
      <c r="J26">
        <f>SUMIFS('Raw counts'!I:I,'Raw counts'!$A:$A,'Brain networks'!$B26)</f>
        <v>337</v>
      </c>
      <c r="K26">
        <f>SUMIFS('Raw counts'!J:J,'Raw counts'!$A:$A,'Brain networks'!$B26)</f>
        <v>3228</v>
      </c>
      <c r="L26">
        <f>SUMIFS('Raw counts'!K:K,'Raw counts'!$A:$A,'Brain networks'!$B26)</f>
        <v>1996</v>
      </c>
      <c r="M26">
        <f>SUMIFS('Raw counts'!L:L,'Raw counts'!$A:$A,'Brain networks'!$B26)</f>
        <v>1044</v>
      </c>
      <c r="N26">
        <f>SUMIFS('Raw counts'!M:M,'Raw counts'!$A:$A,'Brain networks'!$B26)</f>
        <v>1091</v>
      </c>
      <c r="O26">
        <f>SUMIFS('Raw counts'!N:N,'Raw counts'!$A:$A,'Brain networks'!$B26)</f>
        <v>3433</v>
      </c>
      <c r="P26">
        <f>SUMIFS('Raw counts'!O:O,'Raw counts'!$A:$A,'Brain networks'!$B26)</f>
        <v>6937</v>
      </c>
      <c r="Q26">
        <f>SUMIFS('Raw counts'!P:P,'Raw counts'!$A:$A,'Brain networks'!$B26)</f>
        <v>1628</v>
      </c>
      <c r="R26">
        <f>SUMIFS('Raw counts'!Q:Q,'Raw counts'!$A:$A,'Brain networks'!$B26)</f>
        <v>422</v>
      </c>
      <c r="S26">
        <f>SUMIFS('Raw counts'!R:R,'Raw counts'!$A:$A,'Brain networks'!$B26)</f>
        <v>1717</v>
      </c>
      <c r="T26">
        <f>SUMIFS('Raw counts'!S:S,'Raw counts'!$A:$A,'Brain networks'!$B26)</f>
        <v>620</v>
      </c>
      <c r="U26">
        <f>SUMIFS('Raw counts'!T:T,'Raw counts'!$A:$A,'Brain networks'!$B26)</f>
        <v>1288</v>
      </c>
      <c r="V26">
        <f>SUMIFS('Raw counts'!U:U,'Raw counts'!$A:$A,'Brain networks'!$B26)</f>
        <v>1399</v>
      </c>
      <c r="X26">
        <f t="shared" si="0"/>
        <v>0.24774591102073965</v>
      </c>
      <c r="Y26">
        <f t="shared" si="1"/>
        <v>1237</v>
      </c>
      <c r="Z26">
        <f t="shared" si="2"/>
        <v>2180.5</v>
      </c>
    </row>
    <row r="27" spans="1:26" x14ac:dyDescent="0.25">
      <c r="A27" t="s">
        <v>570</v>
      </c>
      <c r="B27">
        <v>463</v>
      </c>
      <c r="C27" t="s">
        <v>234</v>
      </c>
      <c r="D27">
        <v>38700</v>
      </c>
      <c r="E27">
        <v>375</v>
      </c>
      <c r="F27">
        <f>SUMIFS('Raw counts'!E:E,'Raw counts'!$A:$A,'Brain networks'!$B27)</f>
        <v>2352</v>
      </c>
      <c r="G27">
        <f>SUMIFS('Raw counts'!F:F,'Raw counts'!$A:$A,'Brain networks'!$B27)</f>
        <v>21</v>
      </c>
      <c r="H27">
        <f>SUMIFS('Raw counts'!G:G,'Raw counts'!$A:$A,'Brain networks'!$B27)</f>
        <v>512</v>
      </c>
      <c r="I27">
        <f>SUMIFS('Raw counts'!H:H,'Raw counts'!$A:$A,'Brain networks'!$B27)</f>
        <v>167</v>
      </c>
      <c r="J27">
        <f>SUMIFS('Raw counts'!I:I,'Raw counts'!$A:$A,'Brain networks'!$B27)</f>
        <v>245</v>
      </c>
      <c r="K27">
        <f>SUMIFS('Raw counts'!J:J,'Raw counts'!$A:$A,'Brain networks'!$B27)</f>
        <v>2686</v>
      </c>
      <c r="L27">
        <f>SUMIFS('Raw counts'!K:K,'Raw counts'!$A:$A,'Brain networks'!$B27)</f>
        <v>1682</v>
      </c>
      <c r="M27">
        <f>SUMIFS('Raw counts'!L:L,'Raw counts'!$A:$A,'Brain networks'!$B27)</f>
        <v>1363</v>
      </c>
      <c r="N27">
        <f>SUMIFS('Raw counts'!M:M,'Raw counts'!$A:$A,'Brain networks'!$B27)</f>
        <v>894</v>
      </c>
      <c r="O27">
        <f>SUMIFS('Raw counts'!N:N,'Raw counts'!$A:$A,'Brain networks'!$B27)</f>
        <v>1408</v>
      </c>
      <c r="P27">
        <f>SUMIFS('Raw counts'!O:O,'Raw counts'!$A:$A,'Brain networks'!$B27)</f>
        <v>1998</v>
      </c>
      <c r="Q27">
        <f>SUMIFS('Raw counts'!P:P,'Raw counts'!$A:$A,'Brain networks'!$B27)</f>
        <v>1035</v>
      </c>
      <c r="R27">
        <f>SUMIFS('Raw counts'!Q:Q,'Raw counts'!$A:$A,'Brain networks'!$B27)</f>
        <v>374</v>
      </c>
      <c r="S27">
        <f>SUMIFS('Raw counts'!R:R,'Raw counts'!$A:$A,'Brain networks'!$B27)</f>
        <v>1693</v>
      </c>
      <c r="T27">
        <f>SUMIFS('Raw counts'!S:S,'Raw counts'!$A:$A,'Brain networks'!$B27)</f>
        <v>281</v>
      </c>
      <c r="U27">
        <f>SUMIFS('Raw counts'!T:T,'Raw counts'!$A:$A,'Brain networks'!$B27)</f>
        <v>1113</v>
      </c>
      <c r="V27">
        <f>SUMIFS('Raw counts'!U:U,'Raw counts'!$A:$A,'Brain networks'!$B27)</f>
        <v>1121</v>
      </c>
      <c r="X27">
        <f t="shared" si="0"/>
        <v>0.94997309722356427</v>
      </c>
      <c r="Y27">
        <f t="shared" si="1"/>
        <v>1102.4444444444443</v>
      </c>
      <c r="Z27">
        <f t="shared" si="2"/>
        <v>1127.875</v>
      </c>
    </row>
    <row r="29" spans="1:26" x14ac:dyDescent="0.25">
      <c r="B29">
        <v>632</v>
      </c>
      <c r="C29" t="s">
        <v>308</v>
      </c>
      <c r="D29">
        <v>39600</v>
      </c>
      <c r="E29">
        <v>726</v>
      </c>
    </row>
    <row r="30" spans="1:26" x14ac:dyDescent="0.25">
      <c r="B30">
        <v>10703</v>
      </c>
      <c r="C30" t="s">
        <v>560</v>
      </c>
      <c r="D30">
        <v>39400</v>
      </c>
      <c r="E30">
        <v>726</v>
      </c>
    </row>
    <row r="31" spans="1:26" x14ac:dyDescent="0.25">
      <c r="B31">
        <v>10704</v>
      </c>
      <c r="C31" t="s">
        <v>561</v>
      </c>
      <c r="D31">
        <v>39500</v>
      </c>
      <c r="E31">
        <v>726</v>
      </c>
    </row>
    <row r="32" spans="1:26" x14ac:dyDescent="0.25">
      <c r="B32">
        <v>2632</v>
      </c>
      <c r="C32" t="s">
        <v>566</v>
      </c>
      <c r="D32">
        <v>39600</v>
      </c>
      <c r="E32">
        <v>2726</v>
      </c>
    </row>
    <row r="33" spans="2:5" x14ac:dyDescent="0.25">
      <c r="B33">
        <v>12703</v>
      </c>
      <c r="C33" t="s">
        <v>560</v>
      </c>
      <c r="D33">
        <v>39400</v>
      </c>
      <c r="E33">
        <v>2726</v>
      </c>
    </row>
    <row r="34" spans="2:5" x14ac:dyDescent="0.25">
      <c r="B34">
        <v>12704</v>
      </c>
      <c r="C34" t="s">
        <v>568</v>
      </c>
      <c r="D34">
        <v>39700</v>
      </c>
      <c r="E34">
        <v>2726</v>
      </c>
    </row>
    <row r="35" spans="2:5" x14ac:dyDescent="0.25">
      <c r="B35">
        <v>894</v>
      </c>
      <c r="C35" t="s">
        <v>430</v>
      </c>
      <c r="D35">
        <v>25300</v>
      </c>
      <c r="E35">
        <v>254</v>
      </c>
    </row>
    <row r="36" spans="2:5" x14ac:dyDescent="0.25">
      <c r="B36">
        <v>274</v>
      </c>
      <c r="C36" t="s">
        <v>151</v>
      </c>
      <c r="D36">
        <v>26400</v>
      </c>
      <c r="E36">
        <v>879</v>
      </c>
    </row>
    <row r="37" spans="2:5" x14ac:dyDescent="0.25">
      <c r="B37">
        <v>330</v>
      </c>
      <c r="C37" t="s">
        <v>179</v>
      </c>
      <c r="D37">
        <v>26500</v>
      </c>
      <c r="E37">
        <v>879</v>
      </c>
    </row>
    <row r="38" spans="2:5" x14ac:dyDescent="0.25">
      <c r="B38">
        <v>434</v>
      </c>
      <c r="C38" t="s">
        <v>218</v>
      </c>
      <c r="D38">
        <v>26100</v>
      </c>
      <c r="E38">
        <v>879</v>
      </c>
    </row>
    <row r="39" spans="2:5" x14ac:dyDescent="0.25">
      <c r="B39">
        <v>442</v>
      </c>
      <c r="C39" t="s">
        <v>223</v>
      </c>
      <c r="D39">
        <v>26000</v>
      </c>
      <c r="E39">
        <v>879</v>
      </c>
    </row>
    <row r="40" spans="2:5" x14ac:dyDescent="0.25">
      <c r="B40">
        <v>545</v>
      </c>
      <c r="C40" t="s">
        <v>264</v>
      </c>
      <c r="D40">
        <v>26200</v>
      </c>
      <c r="E40">
        <v>879</v>
      </c>
    </row>
    <row r="41" spans="2:5" x14ac:dyDescent="0.25">
      <c r="B41">
        <v>610</v>
      </c>
      <c r="C41" t="s">
        <v>295</v>
      </c>
      <c r="D41">
        <v>26300</v>
      </c>
      <c r="E41">
        <v>879</v>
      </c>
    </row>
    <row r="42" spans="2:5" x14ac:dyDescent="0.25">
      <c r="B42">
        <v>430</v>
      </c>
      <c r="C42" t="s">
        <v>216</v>
      </c>
      <c r="D42">
        <v>26900</v>
      </c>
      <c r="E42">
        <v>886</v>
      </c>
    </row>
    <row r="43" spans="2:5" x14ac:dyDescent="0.25">
      <c r="B43">
        <v>542</v>
      </c>
      <c r="C43" t="s">
        <v>263</v>
      </c>
      <c r="D43">
        <v>26700</v>
      </c>
      <c r="E43">
        <v>886</v>
      </c>
    </row>
    <row r="44" spans="2:5" x14ac:dyDescent="0.25">
      <c r="B44">
        <v>590</v>
      </c>
      <c r="C44" t="s">
        <v>283</v>
      </c>
      <c r="D44">
        <v>27100</v>
      </c>
      <c r="E44">
        <v>886</v>
      </c>
    </row>
    <row r="45" spans="2:5" x14ac:dyDescent="0.25">
      <c r="B45">
        <v>622</v>
      </c>
      <c r="C45" t="s">
        <v>303</v>
      </c>
      <c r="D45">
        <v>27200</v>
      </c>
      <c r="E45">
        <v>886</v>
      </c>
    </row>
    <row r="46" spans="2:5" x14ac:dyDescent="0.25">
      <c r="B46">
        <v>687</v>
      </c>
      <c r="C46" t="s">
        <v>337</v>
      </c>
      <c r="D46">
        <v>27000</v>
      </c>
      <c r="E46">
        <v>886</v>
      </c>
    </row>
    <row r="47" spans="2:5" x14ac:dyDescent="0.25">
      <c r="B47">
        <v>279</v>
      </c>
      <c r="C47" t="s">
        <v>153</v>
      </c>
      <c r="D47">
        <v>25800</v>
      </c>
      <c r="E47">
        <v>894</v>
      </c>
    </row>
    <row r="48" spans="2:5" x14ac:dyDescent="0.25">
      <c r="B48">
        <v>671</v>
      </c>
      <c r="C48" t="s">
        <v>329</v>
      </c>
      <c r="D48">
        <v>25400</v>
      </c>
      <c r="E48">
        <v>894</v>
      </c>
    </row>
    <row r="49" spans="2:5" x14ac:dyDescent="0.25">
      <c r="B49">
        <v>774</v>
      </c>
      <c r="C49" t="s">
        <v>373</v>
      </c>
      <c r="D49">
        <v>25600</v>
      </c>
      <c r="E49">
        <v>894</v>
      </c>
    </row>
    <row r="50" spans="2:5" x14ac:dyDescent="0.25">
      <c r="B50">
        <v>906</v>
      </c>
      <c r="C50" t="s">
        <v>438</v>
      </c>
      <c r="D50">
        <v>25700</v>
      </c>
      <c r="E50">
        <v>894</v>
      </c>
    </row>
    <row r="51" spans="2:5" x14ac:dyDescent="0.25">
      <c r="B51">
        <v>965</v>
      </c>
      <c r="C51" t="s">
        <v>473</v>
      </c>
      <c r="D51">
        <v>25500</v>
      </c>
      <c r="E51">
        <v>894</v>
      </c>
    </row>
    <row r="52" spans="2:5" x14ac:dyDescent="0.25">
      <c r="B52">
        <v>84</v>
      </c>
      <c r="C52" t="s">
        <v>57</v>
      </c>
      <c r="D52">
        <v>20600</v>
      </c>
      <c r="E52">
        <v>972</v>
      </c>
    </row>
    <row r="53" spans="2:5" x14ac:dyDescent="0.25">
      <c r="B53">
        <v>132</v>
      </c>
      <c r="C53" t="s">
        <v>82</v>
      </c>
      <c r="D53">
        <v>20700</v>
      </c>
      <c r="E53">
        <v>972</v>
      </c>
    </row>
    <row r="54" spans="2:5" x14ac:dyDescent="0.25">
      <c r="B54">
        <v>171</v>
      </c>
      <c r="C54" t="s">
        <v>101</v>
      </c>
      <c r="D54">
        <v>20200</v>
      </c>
      <c r="E54">
        <v>972</v>
      </c>
    </row>
    <row r="55" spans="2:5" x14ac:dyDescent="0.25">
      <c r="B55">
        <v>304</v>
      </c>
      <c r="C55" t="s">
        <v>165</v>
      </c>
      <c r="D55">
        <v>20400</v>
      </c>
      <c r="E55">
        <v>972</v>
      </c>
    </row>
    <row r="56" spans="2:5" x14ac:dyDescent="0.25">
      <c r="B56">
        <v>363</v>
      </c>
      <c r="C56" t="s">
        <v>193</v>
      </c>
      <c r="D56">
        <v>20500</v>
      </c>
      <c r="E56">
        <v>972</v>
      </c>
    </row>
    <row r="57" spans="2:5" x14ac:dyDescent="0.25">
      <c r="B57">
        <v>556</v>
      </c>
      <c r="C57" t="s">
        <v>266</v>
      </c>
      <c r="D57">
        <v>8700</v>
      </c>
      <c r="E57">
        <v>44</v>
      </c>
    </row>
    <row r="58" spans="2:5" x14ac:dyDescent="0.25">
      <c r="B58">
        <v>707</v>
      </c>
      <c r="C58" t="s">
        <v>351</v>
      </c>
      <c r="D58">
        <v>8500</v>
      </c>
      <c r="E58">
        <v>44</v>
      </c>
    </row>
    <row r="59" spans="2:5" x14ac:dyDescent="0.25">
      <c r="B59">
        <v>827</v>
      </c>
      <c r="C59" t="s">
        <v>398</v>
      </c>
      <c r="D59">
        <v>8800</v>
      </c>
      <c r="E59">
        <v>44</v>
      </c>
    </row>
    <row r="60" spans="2:5" x14ac:dyDescent="0.25">
      <c r="B60">
        <v>1054</v>
      </c>
      <c r="C60" t="s">
        <v>524</v>
      </c>
      <c r="D60">
        <v>8900</v>
      </c>
      <c r="E60">
        <v>44</v>
      </c>
    </row>
    <row r="61" spans="2:5" x14ac:dyDescent="0.25">
      <c r="B61">
        <v>1081</v>
      </c>
      <c r="C61" t="s">
        <v>533</v>
      </c>
      <c r="D61">
        <v>9000</v>
      </c>
      <c r="E61">
        <v>44</v>
      </c>
    </row>
    <row r="62" spans="2:5" x14ac:dyDescent="0.25">
      <c r="B62">
        <v>23</v>
      </c>
      <c r="C62" t="s">
        <v>32</v>
      </c>
      <c r="D62">
        <v>50100</v>
      </c>
      <c r="E62">
        <v>278</v>
      </c>
    </row>
    <row r="63" spans="2:5" x14ac:dyDescent="0.25">
      <c r="B63">
        <v>131</v>
      </c>
      <c r="C63" t="s">
        <v>81</v>
      </c>
      <c r="D63">
        <v>47000</v>
      </c>
      <c r="E63">
        <v>703</v>
      </c>
    </row>
    <row r="64" spans="2:5" x14ac:dyDescent="0.25">
      <c r="B64">
        <v>278</v>
      </c>
      <c r="C64" t="s">
        <v>152</v>
      </c>
      <c r="D64">
        <v>50000</v>
      </c>
      <c r="E64">
        <v>477</v>
      </c>
    </row>
    <row r="65" spans="2:5" x14ac:dyDescent="0.25">
      <c r="B65">
        <v>303</v>
      </c>
      <c r="C65" t="s">
        <v>164</v>
      </c>
      <c r="D65">
        <v>47200</v>
      </c>
      <c r="E65">
        <v>295</v>
      </c>
    </row>
    <row r="66" spans="2:5" x14ac:dyDescent="0.25">
      <c r="B66">
        <v>311</v>
      </c>
      <c r="C66" t="s">
        <v>169</v>
      </c>
      <c r="D66">
        <v>47300</v>
      </c>
      <c r="E66">
        <v>295</v>
      </c>
    </row>
    <row r="67" spans="2:5" x14ac:dyDescent="0.25">
      <c r="B67">
        <v>319</v>
      </c>
      <c r="C67" t="s">
        <v>173</v>
      </c>
      <c r="D67">
        <v>47500</v>
      </c>
      <c r="E67">
        <v>703</v>
      </c>
    </row>
    <row r="68" spans="2:5" x14ac:dyDescent="0.25">
      <c r="B68">
        <v>403</v>
      </c>
      <c r="C68" t="s">
        <v>207</v>
      </c>
      <c r="D68">
        <v>50800</v>
      </c>
      <c r="E68">
        <v>278</v>
      </c>
    </row>
    <row r="69" spans="2:5" x14ac:dyDescent="0.25">
      <c r="B69">
        <v>451</v>
      </c>
      <c r="C69" t="s">
        <v>229</v>
      </c>
      <c r="D69">
        <v>47400</v>
      </c>
      <c r="E69">
        <v>295</v>
      </c>
    </row>
    <row r="70" spans="2:5" x14ac:dyDescent="0.25">
      <c r="B70">
        <v>536</v>
      </c>
      <c r="C70" t="s">
        <v>261</v>
      </c>
      <c r="D70">
        <v>50300</v>
      </c>
      <c r="E70">
        <v>278</v>
      </c>
    </row>
    <row r="71" spans="2:5" x14ac:dyDescent="0.25">
      <c r="B71">
        <v>639</v>
      </c>
      <c r="C71" t="s">
        <v>312</v>
      </c>
      <c r="D71">
        <v>34700</v>
      </c>
      <c r="E71">
        <v>631</v>
      </c>
    </row>
    <row r="72" spans="2:5" x14ac:dyDescent="0.25">
      <c r="B72">
        <v>647</v>
      </c>
      <c r="C72" t="s">
        <v>315</v>
      </c>
      <c r="D72">
        <v>35100</v>
      </c>
      <c r="E72">
        <v>631</v>
      </c>
    </row>
    <row r="73" spans="2:5" x14ac:dyDescent="0.25">
      <c r="B73">
        <v>780</v>
      </c>
      <c r="C73" t="s">
        <v>376</v>
      </c>
      <c r="D73">
        <v>47800</v>
      </c>
      <c r="E73">
        <v>703</v>
      </c>
    </row>
    <row r="74" spans="2:5" x14ac:dyDescent="0.25">
      <c r="B74">
        <v>788</v>
      </c>
      <c r="C74" t="s">
        <v>381</v>
      </c>
      <c r="D74">
        <v>36400</v>
      </c>
      <c r="E74">
        <v>698</v>
      </c>
    </row>
    <row r="75" spans="2:5" x14ac:dyDescent="0.25">
      <c r="B75">
        <v>884</v>
      </c>
      <c r="C75" t="s">
        <v>426</v>
      </c>
      <c r="D75">
        <v>110700</v>
      </c>
      <c r="E75">
        <v>768</v>
      </c>
    </row>
    <row r="76" spans="2:5" x14ac:dyDescent="0.25">
      <c r="B76">
        <v>1105</v>
      </c>
      <c r="C76" t="s">
        <v>546</v>
      </c>
      <c r="D76">
        <v>50700</v>
      </c>
      <c r="E76">
        <v>278</v>
      </c>
    </row>
    <row r="77" spans="2:5" x14ac:dyDescent="0.25">
      <c r="B77">
        <v>104</v>
      </c>
      <c r="C77" t="s">
        <v>65</v>
      </c>
      <c r="D77">
        <v>23400</v>
      </c>
      <c r="E77">
        <v>95</v>
      </c>
    </row>
    <row r="78" spans="2:5" x14ac:dyDescent="0.25">
      <c r="B78">
        <v>120</v>
      </c>
      <c r="C78" t="s">
        <v>73</v>
      </c>
      <c r="D78">
        <v>24100</v>
      </c>
      <c r="E78">
        <v>111</v>
      </c>
    </row>
    <row r="79" spans="2:5" x14ac:dyDescent="0.25">
      <c r="B79">
        <v>163</v>
      </c>
      <c r="C79" t="s">
        <v>97</v>
      </c>
      <c r="D79">
        <v>24200</v>
      </c>
      <c r="E79">
        <v>111</v>
      </c>
    </row>
    <row r="80" spans="2:5" x14ac:dyDescent="0.25">
      <c r="B80">
        <v>314</v>
      </c>
      <c r="C80" t="s">
        <v>171</v>
      </c>
      <c r="D80">
        <v>24400</v>
      </c>
      <c r="E80">
        <v>111</v>
      </c>
    </row>
    <row r="81" spans="2:5" x14ac:dyDescent="0.25">
      <c r="B81">
        <v>328</v>
      </c>
      <c r="C81" t="s">
        <v>178</v>
      </c>
      <c r="D81">
        <v>23600</v>
      </c>
      <c r="E81">
        <v>104</v>
      </c>
    </row>
    <row r="82" spans="2:5" x14ac:dyDescent="0.25">
      <c r="B82">
        <v>344</v>
      </c>
      <c r="C82" t="s">
        <v>185</v>
      </c>
      <c r="D82">
        <v>24300</v>
      </c>
      <c r="E82">
        <v>111</v>
      </c>
    </row>
    <row r="83" spans="2:5" x14ac:dyDescent="0.25">
      <c r="B83">
        <v>675</v>
      </c>
      <c r="C83" t="s">
        <v>332</v>
      </c>
      <c r="D83">
        <v>25000</v>
      </c>
      <c r="E83">
        <v>119</v>
      </c>
    </row>
    <row r="84" spans="2:5" x14ac:dyDescent="0.25">
      <c r="B84">
        <v>694</v>
      </c>
      <c r="C84" t="s">
        <v>342</v>
      </c>
      <c r="D84">
        <v>24800</v>
      </c>
      <c r="E84">
        <v>119</v>
      </c>
    </row>
    <row r="85" spans="2:5" x14ac:dyDescent="0.25">
      <c r="B85">
        <v>699</v>
      </c>
      <c r="C85" t="s">
        <v>948</v>
      </c>
      <c r="D85">
        <v>25100</v>
      </c>
      <c r="E85">
        <v>119</v>
      </c>
    </row>
    <row r="86" spans="2:5" x14ac:dyDescent="0.25">
      <c r="B86">
        <v>704</v>
      </c>
      <c r="C86" t="s">
        <v>348</v>
      </c>
      <c r="D86">
        <v>24700</v>
      </c>
      <c r="E86">
        <v>119</v>
      </c>
    </row>
    <row r="87" spans="2:5" x14ac:dyDescent="0.25">
      <c r="B87">
        <v>783</v>
      </c>
      <c r="C87" t="s">
        <v>378</v>
      </c>
      <c r="D87">
        <v>23800</v>
      </c>
      <c r="E87">
        <v>104</v>
      </c>
    </row>
    <row r="88" spans="2:5" x14ac:dyDescent="0.25">
      <c r="B88">
        <v>800</v>
      </c>
      <c r="C88" t="s">
        <v>387</v>
      </c>
      <c r="D88">
        <v>24900</v>
      </c>
      <c r="E88">
        <v>119</v>
      </c>
    </row>
    <row r="89" spans="2:5" x14ac:dyDescent="0.25">
      <c r="B89">
        <v>831</v>
      </c>
      <c r="C89" t="s">
        <v>400</v>
      </c>
      <c r="D89">
        <v>23900</v>
      </c>
      <c r="E89">
        <v>104</v>
      </c>
    </row>
    <row r="90" spans="2:5" x14ac:dyDescent="0.25">
      <c r="B90">
        <v>996</v>
      </c>
      <c r="C90" t="s">
        <v>490</v>
      </c>
      <c r="D90">
        <v>23500</v>
      </c>
      <c r="E90">
        <v>104</v>
      </c>
    </row>
    <row r="91" spans="2:5" x14ac:dyDescent="0.25">
      <c r="B91">
        <v>1101</v>
      </c>
      <c r="C91" t="s">
        <v>544</v>
      </c>
      <c r="D91">
        <v>23700</v>
      </c>
      <c r="E91">
        <v>104</v>
      </c>
    </row>
    <row r="92" spans="2:5" x14ac:dyDescent="0.25">
      <c r="B92">
        <v>656</v>
      </c>
      <c r="C92" t="s">
        <v>321</v>
      </c>
      <c r="D92">
        <v>2200</v>
      </c>
      <c r="E92">
        <v>993</v>
      </c>
    </row>
    <row r="93" spans="2:5" x14ac:dyDescent="0.25">
      <c r="B93">
        <v>767</v>
      </c>
      <c r="C93" t="s">
        <v>369</v>
      </c>
      <c r="D93">
        <v>2400</v>
      </c>
      <c r="E93">
        <v>993</v>
      </c>
    </row>
    <row r="94" spans="2:5" x14ac:dyDescent="0.25">
      <c r="B94">
        <v>962</v>
      </c>
      <c r="C94" t="s">
        <v>472</v>
      </c>
      <c r="D94">
        <v>2300</v>
      </c>
      <c r="E94">
        <v>993</v>
      </c>
    </row>
    <row r="95" spans="2:5" x14ac:dyDescent="0.25">
      <c r="B95">
        <v>1021</v>
      </c>
      <c r="C95" t="s">
        <v>503</v>
      </c>
      <c r="D95">
        <v>2500</v>
      </c>
      <c r="E95">
        <v>993</v>
      </c>
    </row>
    <row r="96" spans="2:5" x14ac:dyDescent="0.25">
      <c r="B96">
        <v>1085</v>
      </c>
      <c r="C96" t="s">
        <v>535</v>
      </c>
      <c r="D96">
        <v>2600</v>
      </c>
      <c r="E96">
        <v>993</v>
      </c>
    </row>
    <row r="97" spans="2:5" x14ac:dyDescent="0.25">
      <c r="B97">
        <v>211</v>
      </c>
      <c r="C97" t="s">
        <v>121</v>
      </c>
      <c r="D97">
        <v>19100</v>
      </c>
      <c r="E97">
        <v>39</v>
      </c>
    </row>
    <row r="98" spans="2:5" x14ac:dyDescent="0.25">
      <c r="B98">
        <v>296</v>
      </c>
      <c r="C98" t="s">
        <v>161</v>
      </c>
      <c r="D98">
        <v>19700</v>
      </c>
      <c r="E98">
        <v>48</v>
      </c>
    </row>
    <row r="99" spans="2:5" x14ac:dyDescent="0.25">
      <c r="B99">
        <v>588</v>
      </c>
      <c r="C99" t="s">
        <v>281</v>
      </c>
      <c r="D99">
        <v>19600</v>
      </c>
      <c r="E99">
        <v>48</v>
      </c>
    </row>
    <row r="100" spans="2:5" x14ac:dyDescent="0.25">
      <c r="B100">
        <v>772</v>
      </c>
      <c r="C100" t="s">
        <v>371</v>
      </c>
      <c r="D100">
        <v>19800</v>
      </c>
      <c r="E100">
        <v>48</v>
      </c>
    </row>
    <row r="101" spans="2:5" x14ac:dyDescent="0.25">
      <c r="B101">
        <v>810</v>
      </c>
      <c r="C101" t="s">
        <v>393</v>
      </c>
      <c r="D101">
        <v>19900</v>
      </c>
      <c r="E101">
        <v>48</v>
      </c>
    </row>
    <row r="102" spans="2:5" x14ac:dyDescent="0.25">
      <c r="B102">
        <v>819</v>
      </c>
      <c r="C102" t="s">
        <v>396</v>
      </c>
      <c r="D102">
        <v>20000</v>
      </c>
      <c r="E102">
        <v>48</v>
      </c>
    </row>
    <row r="103" spans="2:5" x14ac:dyDescent="0.25">
      <c r="B103">
        <v>919</v>
      </c>
      <c r="C103" t="s">
        <v>446</v>
      </c>
      <c r="D103">
        <v>19300</v>
      </c>
      <c r="E103">
        <v>39</v>
      </c>
    </row>
    <row r="104" spans="2:5" x14ac:dyDescent="0.25">
      <c r="B104">
        <v>927</v>
      </c>
      <c r="C104" t="s">
        <v>450</v>
      </c>
      <c r="D104">
        <v>19400</v>
      </c>
      <c r="E104">
        <v>39</v>
      </c>
    </row>
    <row r="105" spans="2:5" x14ac:dyDescent="0.25">
      <c r="B105">
        <v>935</v>
      </c>
      <c r="C105" t="s">
        <v>456</v>
      </c>
      <c r="D105">
        <v>19000</v>
      </c>
      <c r="E105">
        <v>39</v>
      </c>
    </row>
    <row r="106" spans="2:5" x14ac:dyDescent="0.25">
      <c r="B106">
        <v>1015</v>
      </c>
      <c r="C106" t="s">
        <v>499</v>
      </c>
      <c r="D106">
        <v>19200</v>
      </c>
      <c r="E106">
        <v>39</v>
      </c>
    </row>
    <row r="107" spans="2:5" x14ac:dyDescent="0.25">
      <c r="B107">
        <v>484</v>
      </c>
      <c r="C107" t="s">
        <v>243</v>
      </c>
      <c r="D107">
        <v>22100</v>
      </c>
      <c r="E107">
        <v>731</v>
      </c>
    </row>
    <row r="108" spans="2:5" x14ac:dyDescent="0.25">
      <c r="B108">
        <v>582</v>
      </c>
      <c r="C108" t="s">
        <v>278</v>
      </c>
      <c r="D108">
        <v>22300</v>
      </c>
      <c r="E108">
        <v>731</v>
      </c>
    </row>
    <row r="109" spans="2:5" x14ac:dyDescent="0.25">
      <c r="B109">
        <v>620</v>
      </c>
      <c r="C109" t="s">
        <v>301</v>
      </c>
      <c r="D109">
        <v>22400</v>
      </c>
      <c r="E109">
        <v>731</v>
      </c>
    </row>
    <row r="110" spans="2:5" x14ac:dyDescent="0.25">
      <c r="B110">
        <v>910</v>
      </c>
      <c r="C110" t="s">
        <v>441</v>
      </c>
      <c r="D110">
        <v>22500</v>
      </c>
      <c r="E110">
        <v>731</v>
      </c>
    </row>
    <row r="111" spans="2:5" x14ac:dyDescent="0.25">
      <c r="B111">
        <v>918</v>
      </c>
      <c r="C111" t="s">
        <v>445</v>
      </c>
      <c r="D111">
        <v>41350</v>
      </c>
      <c r="E111">
        <v>909</v>
      </c>
    </row>
    <row r="112" spans="2:5" x14ac:dyDescent="0.25">
      <c r="B112">
        <v>926</v>
      </c>
      <c r="C112" t="s">
        <v>449</v>
      </c>
      <c r="D112">
        <v>42700</v>
      </c>
      <c r="E112">
        <v>909</v>
      </c>
    </row>
    <row r="113" spans="2:5" x14ac:dyDescent="0.25">
      <c r="B113">
        <v>934</v>
      </c>
      <c r="C113" t="s">
        <v>455</v>
      </c>
      <c r="D113">
        <v>43700</v>
      </c>
      <c r="E113">
        <v>909</v>
      </c>
    </row>
  </sheetData>
  <conditionalFormatting sqref="X4:X13 X16:X17 X20:X27">
    <cfRule type="cellIs" dxfId="19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AB09-C0ED-4BAD-A71D-59E8A15E26B3}">
  <dimension ref="A1:AB63"/>
  <sheetViews>
    <sheetView workbookViewId="0"/>
  </sheetViews>
  <sheetFormatPr defaultRowHeight="15" x14ac:dyDescent="0.25"/>
  <cols>
    <col min="3" max="3" width="37" bestFit="1" customWidth="1"/>
    <col min="15" max="15" width="10.5703125" bestFit="1" customWidth="1"/>
  </cols>
  <sheetData>
    <row r="1" spans="1:28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25">
      <c r="A3" t="s">
        <v>569</v>
      </c>
      <c r="B3">
        <v>382</v>
      </c>
      <c r="C3" t="s">
        <v>202</v>
      </c>
      <c r="D3">
        <v>37700</v>
      </c>
      <c r="E3">
        <v>375</v>
      </c>
      <c r="F3">
        <f>SUMIFS('Total-corrected counts Z&lt;3'!E:E,'Total-corrected counts Z&lt;3'!$A:$A,'Activation map corrected Z&lt;3'!$B3)</f>
        <v>2.4505793602941894</v>
      </c>
      <c r="G3">
        <f>SUMIFS('Total-corrected counts Z&lt;3'!F:F,'Total-corrected counts Z&lt;3'!$A:$A,'Activation map corrected Z&lt;3'!$B3)</f>
        <v>0.20507469640741943</v>
      </c>
      <c r="H3">
        <f>SUMIFS('Total-corrected counts Z&lt;3'!G:G,'Total-corrected counts Z&lt;3'!$A:$A,'Activation map corrected Z&lt;3'!$B3)</f>
        <v>15.602902603237023</v>
      </c>
      <c r="I3">
        <f>SUMIFS('Total-corrected counts Z&lt;3'!H:H,'Total-corrected counts Z&lt;3'!$A:$A,'Activation map corrected Z&lt;3'!$B3)</f>
        <v>3.8461511614189856</v>
      </c>
      <c r="J3">
        <f>SUMIFS('Total-corrected counts Z&lt;3'!I:I,'Total-corrected counts Z&lt;3'!$A:$A,'Activation map corrected Z&lt;3'!$B3)</f>
        <v>2.0748740145118041</v>
      </c>
      <c r="K3">
        <f>SUMIFS('Total-corrected counts Z&lt;3'!J:J,'Total-corrected counts Z&lt;3'!$A:$A,'Activation map corrected Z&lt;3'!$B3)</f>
        <v>15.916500499979289</v>
      </c>
      <c r="L3">
        <f>SUMIFS('Total-corrected counts Z&lt;3'!K:K,'Total-corrected counts Z&lt;3'!$A:$A,'Activation map corrected Z&lt;3'!$B3)</f>
        <v>8.9012765483025813</v>
      </c>
      <c r="M3">
        <f>SUMIFS('Total-corrected counts Z&lt;3'!L:L,'Total-corrected counts Z&lt;3'!$A:$A,'Activation map corrected Z&lt;3'!$B3)</f>
        <v>4.6038485351471206</v>
      </c>
      <c r="N3">
        <f>SUMIFS('Total-corrected counts Z&lt;3'!M:M,'Total-corrected counts Z&lt;3'!$A:$A,'Activation map corrected Z&lt;3'!$B3)</f>
        <v>5.0269409014212743</v>
      </c>
      <c r="O3">
        <f>SUMIFS('Total-corrected counts Z&lt;3'!N:N,'Total-corrected counts Z&lt;3'!$A:$A,'Activation map corrected Z&lt;3'!$B3)</f>
        <v>31.460575307893002</v>
      </c>
      <c r="P3">
        <f>SUMIFS('Total-corrected counts Z&lt;3'!O:O,'Total-corrected counts Z&lt;3'!$A:$A,'Activation map corrected Z&lt;3'!$B3)</f>
        <v>23.345371158421074</v>
      </c>
      <c r="Q3">
        <f>SUMIFS('Total-corrected counts Z&lt;3'!P:P,'Total-corrected counts Z&lt;3'!$A:$A,'Activation map corrected Z&lt;3'!$B3)</f>
        <v>6.9577139379506967</v>
      </c>
      <c r="R3">
        <f>SUMIFS('Total-corrected counts Z&lt;3'!Q:Q,'Total-corrected counts Z&lt;3'!$A:$A,'Activation map corrected Z&lt;3'!$B3)</f>
        <v>4.1149534678721595</v>
      </c>
      <c r="S3">
        <f>SUMIFS('Total-corrected counts Z&lt;3'!R:R,'Total-corrected counts Z&lt;3'!$A:$A,'Activation map corrected Z&lt;3'!$B3)</f>
        <v>6.8799573659019373</v>
      </c>
      <c r="T3">
        <f>SUMIFS('Total-corrected counts Z&lt;3'!S:S,'Total-corrected counts Z&lt;3'!$A:$A,'Activation map corrected Z&lt;3'!$B3)</f>
        <v>3.3656544732262184</v>
      </c>
      <c r="U3">
        <f>SUMIFS('Total-corrected counts Z&lt;3'!T:T,'Total-corrected counts Z&lt;3'!$A:$A,'Activation map corrected Z&lt;3'!$B3)</f>
        <v>11.065235058925815</v>
      </c>
      <c r="V3">
        <f>SUMIFS('Total-corrected counts Z&lt;3'!U:U,'Total-corrected counts Z&lt;3'!$A:$A,'Activation map corrected Z&lt;3'!$B3)</f>
        <v>6.0709155843310487</v>
      </c>
      <c r="X3">
        <f t="shared" ref="X3:X16" si="0">_xlfn.T.TEST(F3:N3,O3:V3,2,2)</f>
        <v>0.21369677976805806</v>
      </c>
      <c r="Y3">
        <f>AVERAGE(F3:N3)</f>
        <v>6.5142387023021886</v>
      </c>
      <c r="Z3">
        <f>AVERAGE(O3:V3)</f>
        <v>11.657547044315242</v>
      </c>
      <c r="AA3">
        <f>STDEV(F3:N3)/SQRT(COUNT(F3:N3))</f>
        <v>1.9210510039063964</v>
      </c>
      <c r="AB3">
        <f>STDEV(O3:V3)/SQRT(COUNT(O3:V3))</f>
        <v>3.6126920120026087</v>
      </c>
    </row>
    <row r="4" spans="1:28" x14ac:dyDescent="0.25">
      <c r="A4" t="s">
        <v>570</v>
      </c>
      <c r="B4">
        <v>463</v>
      </c>
      <c r="C4" t="s">
        <v>234</v>
      </c>
      <c r="D4">
        <v>38700</v>
      </c>
      <c r="E4">
        <v>375</v>
      </c>
      <c r="F4">
        <f>SUMIFS('Total-corrected counts Z&lt;3'!E:E,'Total-corrected counts Z&lt;3'!$A:$A,'Activation map corrected Z&lt;3'!$B4)</f>
        <v>4.3931117800395825</v>
      </c>
      <c r="G4">
        <f>SUMIFS('Total-corrected counts Z&lt;3'!F:F,'Total-corrected counts Z&lt;3'!$A:$A,'Activation map corrected Z&lt;3'!$B4)</f>
        <v>0.17226274498223232</v>
      </c>
      <c r="H4">
        <f>SUMIFS('Total-corrected counts Z&lt;3'!G:G,'Total-corrected counts Z&lt;3'!$A:$A,'Activation map corrected Z&lt;3'!$B4)</f>
        <v>5.1573183556212756</v>
      </c>
      <c r="I4">
        <f>SUMIFS('Total-corrected counts Z&lt;3'!H:H,'Total-corrected counts Z&lt;3'!$A:$A,'Activation map corrected Z&lt;3'!$B4)</f>
        <v>1.1657118765099284</v>
      </c>
      <c r="J4">
        <f>SUMIFS('Total-corrected counts Z&lt;3'!I:I,'Total-corrected counts Z&lt;3'!$A:$A,'Activation map corrected Z&lt;3'!$B4)</f>
        <v>1.5084395654462672</v>
      </c>
      <c r="K4">
        <f>SUMIFS('Total-corrected counts Z&lt;3'!J:J,'Total-corrected counts Z&lt;3'!$A:$A,'Activation map corrected Z&lt;3'!$B4)</f>
        <v>13.244027367702719</v>
      </c>
      <c r="L4">
        <f>SUMIFS('Total-corrected counts Z&lt;3'!K:K,'Total-corrected counts Z&lt;3'!$A:$A,'Activation map corrected Z&lt;3'!$B4)</f>
        <v>7.5009755281788282</v>
      </c>
      <c r="M4">
        <f>SUMIFS('Total-corrected counts Z&lt;3'!L:L,'Total-corrected counts Z&lt;3'!$A:$A,'Activation map corrected Z&lt;3'!$B4)</f>
        <v>6.0105800319976295</v>
      </c>
      <c r="N4">
        <f>SUMIFS('Total-corrected counts Z&lt;3'!M:M,'Total-corrected counts Z&lt;3'!$A:$A,'Activation map corrected Z&lt;3'!$B4)</f>
        <v>4.1192347991481384</v>
      </c>
      <c r="O4">
        <f>SUMIFS('Total-corrected counts Z&lt;3'!N:N,'Total-corrected counts Z&lt;3'!$A:$A,'Activation map corrected Z&lt;3'!$B4)</f>
        <v>12.903143033356642</v>
      </c>
      <c r="P4">
        <f>SUMIFS('Total-corrected counts Z&lt;3'!O:O,'Total-corrected counts Z&lt;3'!$A:$A,'Activation map corrected Z&lt;3'!$B4)</f>
        <v>6.723951502742584</v>
      </c>
      <c r="Q4">
        <f>SUMIFS('Total-corrected counts Z&lt;3'!P:P,'Total-corrected counts Z&lt;3'!$A:$A,'Activation map corrected Z&lt;3'!$B4)</f>
        <v>4.4233623622720959</v>
      </c>
      <c r="R4">
        <f>SUMIFS('Total-corrected counts Z&lt;3'!Q:Q,'Total-corrected counts Z&lt;3'!$A:$A,'Activation map corrected Z&lt;3'!$B4)</f>
        <v>3.6469018885881224</v>
      </c>
      <c r="S4">
        <f>SUMIFS('Total-corrected counts Z&lt;3'!R:R,'Total-corrected counts Z&lt;3'!$A:$A,'Activation map corrected Z&lt;3'!$B4)</f>
        <v>6.7837902274152482</v>
      </c>
      <c r="T4">
        <f>SUMIFS('Total-corrected counts Z&lt;3'!S:S,'Total-corrected counts Z&lt;3'!$A:$A,'Activation map corrected Z&lt;3'!$B4)</f>
        <v>1.5254014628654313</v>
      </c>
      <c r="U4">
        <f>SUMIFS('Total-corrected counts Z&lt;3'!T:T,'Total-corrected counts Z&lt;3'!$A:$A,'Activation map corrected Z&lt;3'!$B4)</f>
        <v>9.5618063824413273</v>
      </c>
      <c r="V4">
        <f>SUMIFS('Total-corrected counts Z&lt;3'!U:U,'Total-corrected counts Z&lt;3'!$A:$A,'Activation map corrected Z&lt;3'!$B4)</f>
        <v>4.8645435096748439</v>
      </c>
      <c r="X4">
        <f t="shared" si="0"/>
        <v>0.43018803544711914</v>
      </c>
      <c r="Y4">
        <f t="shared" ref="Y4:Y16" si="1">AVERAGE(F4:N4)</f>
        <v>4.8079624499585112</v>
      </c>
      <c r="Z4">
        <f t="shared" ref="Z4:Z16" si="2">AVERAGE(O4:V4)</f>
        <v>6.3041125461695371</v>
      </c>
      <c r="AA4">
        <f t="shared" ref="AA4:AA16" si="3">STDEV(F4:N4)/SQRT(COUNT(F4:N4))</f>
        <v>1.3243281758465622</v>
      </c>
      <c r="AB4">
        <f t="shared" ref="AB4:AB16" si="4">STDEV(O4:V4)/SQRT(COUNT(O4:V4))</f>
        <v>1.2682422896232348</v>
      </c>
    </row>
    <row r="5" spans="1:28" x14ac:dyDescent="0.25">
      <c r="A5" t="s">
        <v>571</v>
      </c>
      <c r="C5" t="s">
        <v>356</v>
      </c>
      <c r="E5">
        <v>726</v>
      </c>
      <c r="F5">
        <f>SUMPRODUCT(SUMIFS('Total-corrected counts Z&lt;3'!E:E,'Total-corrected counts Z&lt;3'!$A:$A,$B18:$B20))</f>
        <v>4.5369338918861173</v>
      </c>
      <c r="G5">
        <f>SUMPRODUCT(SUMIFS('Total-corrected counts Z&lt;3'!F:F,'Total-corrected counts Z&lt;3'!$A:$A,$B18:$B20))</f>
        <v>3.0843234339675885</v>
      </c>
      <c r="H5">
        <f>SUMPRODUCT(SUMIFS('Total-corrected counts Z&lt;3'!G:G,'Total-corrected counts Z&lt;3'!$A:$A,$B18:$B20))</f>
        <v>40.210966553984633</v>
      </c>
      <c r="I5">
        <f>SUMPRODUCT(SUMIFS('Total-corrected counts Z&lt;3'!H:H,'Total-corrected counts Z&lt;3'!$A:$A,$B18:$B20))</f>
        <v>18.455941326300902</v>
      </c>
      <c r="J5">
        <f>SUMPRODUCT(SUMIFS('Total-corrected counts Z&lt;3'!I:I,'Total-corrected counts Z&lt;3'!$A:$A,$B18:$B20))</f>
        <v>16.051028355585384</v>
      </c>
      <c r="K5">
        <f>SUMPRODUCT(SUMIFS('Total-corrected counts Z&lt;3'!J:J,'Total-corrected counts Z&lt;3'!$A:$A,$B18:$B20))</f>
        <v>17.864151583464984</v>
      </c>
      <c r="L5">
        <f>SUMPRODUCT(SUMIFS('Total-corrected counts Z&lt;3'!K:K,'Total-corrected counts Z&lt;3'!$A:$A,$B18:$B20))</f>
        <v>27.867774123418251</v>
      </c>
      <c r="M5">
        <f>SUMPRODUCT(SUMIFS('Total-corrected counts Z&lt;3'!L:L,'Total-corrected counts Z&lt;3'!$A:$A,$B18:$B20))</f>
        <v>4.6391270679834964</v>
      </c>
      <c r="N5">
        <f>SUMPRODUCT(SUMIFS('Total-corrected counts Z&lt;3'!M:M,'Total-corrected counts Z&lt;3'!$A:$A,$B18:$B20))</f>
        <v>6.9575442356976378</v>
      </c>
      <c r="O5">
        <f>SUMPRODUCT(SUMIFS('Total-corrected counts Z&lt;3'!N:N,'Total-corrected counts Z&lt;3'!$A:$A,$B18:$B20))</f>
        <v>28.931266020104342</v>
      </c>
      <c r="P5">
        <f>SUMPRODUCT(SUMIFS('Total-corrected counts Z&lt;3'!O:O,'Total-corrected counts Z&lt;3'!$A:$A,$B18:$B20))</f>
        <v>30.449606204612063</v>
      </c>
      <c r="Q5">
        <f>SUMPRODUCT(SUMIFS('Total-corrected counts Z&lt;3'!P:P,'Total-corrected counts Z&lt;3'!$A:$A,$B18:$B20))</f>
        <v>8.4193467185275637</v>
      </c>
      <c r="R5">
        <f>SUMPRODUCT(SUMIFS('Total-corrected counts Z&lt;3'!Q:Q,'Total-corrected counts Z&lt;3'!$A:$A,$B18:$B20))</f>
        <v>7.0987822858078955</v>
      </c>
      <c r="S5">
        <f>SUMPRODUCT(SUMIFS('Total-corrected counts Z&lt;3'!R:R,'Total-corrected counts Z&lt;3'!$A:$A,$B18:$B20))</f>
        <v>31.434633392836748</v>
      </c>
      <c r="T5">
        <f>SUMPRODUCT(SUMIFS('Total-corrected counts Z&lt;3'!S:S,'Total-corrected counts Z&lt;3'!$A:$A,$B18:$B20))</f>
        <v>15.324584803092929</v>
      </c>
      <c r="U5">
        <f>SUMPRODUCT(SUMIFS('Total-corrected counts Z&lt;3'!T:T,'Total-corrected counts Z&lt;3'!$A:$A,$B18:$B20))</f>
        <v>40.197387298690899</v>
      </c>
      <c r="V5">
        <f>SUMPRODUCT(SUMIFS('Total-corrected counts Z&lt;3'!U:U,'Total-corrected counts Z&lt;3'!$A:$A,$B18:$B20))</f>
        <v>17.518431889881665</v>
      </c>
      <c r="X5">
        <f t="shared" si="0"/>
        <v>0.26448151161764422</v>
      </c>
      <c r="Y5">
        <f t="shared" si="1"/>
        <v>15.518643396921002</v>
      </c>
      <c r="Z5">
        <f t="shared" si="2"/>
        <v>22.421754826694265</v>
      </c>
      <c r="AA5">
        <f t="shared" si="3"/>
        <v>4.155804115782372</v>
      </c>
      <c r="AB5">
        <f t="shared" si="4"/>
        <v>4.2453725691156681</v>
      </c>
    </row>
    <row r="6" spans="1:28" x14ac:dyDescent="0.25">
      <c r="A6" t="s">
        <v>572</v>
      </c>
      <c r="B6">
        <v>2382</v>
      </c>
      <c r="C6" t="s">
        <v>563</v>
      </c>
      <c r="D6">
        <v>37700</v>
      </c>
      <c r="E6">
        <v>2375</v>
      </c>
      <c r="F6">
        <f>SUMIFS('Total-corrected counts Z&lt;3'!E:E,'Total-corrected counts Z&lt;3'!$A:$A,'Activation map corrected Z&lt;3'!$B6)</f>
        <v>0</v>
      </c>
      <c r="G6">
        <f>SUMIFS('Total-corrected counts Z&lt;3'!F:F,'Total-corrected counts Z&lt;3'!$A:$A,'Activation map corrected Z&lt;3'!$B6)</f>
        <v>67.166064567358006</v>
      </c>
      <c r="H6">
        <f>SUMIFS('Total-corrected counts Z&lt;3'!G:G,'Total-corrected counts Z&lt;3'!$A:$A,'Activation map corrected Z&lt;3'!$B6)</f>
        <v>51.341507145706331</v>
      </c>
      <c r="I6">
        <f>SUMIFS('Total-corrected counts Z&lt;3'!H:H,'Total-corrected counts Z&lt;3'!$A:$A,'Activation map corrected Z&lt;3'!$B6)</f>
        <v>41.83998196287731</v>
      </c>
      <c r="J6">
        <f>SUMIFS('Total-corrected counts Z&lt;3'!I:I,'Total-corrected counts Z&lt;3'!$A:$A,'Activation map corrected Z&lt;3'!$B6)</f>
        <v>57.283762109845185</v>
      </c>
      <c r="K6">
        <f>SUMIFS('Total-corrected counts Z&lt;3'!J:J,'Total-corrected counts Z&lt;3'!$A:$A,'Activation map corrected Z&lt;3'!$B6)</f>
        <v>80.440455129077492</v>
      </c>
      <c r="L6">
        <f>SUMIFS('Total-corrected counts Z&lt;3'!K:K,'Total-corrected counts Z&lt;3'!$A:$A,'Activation map corrected Z&lt;3'!$B6)</f>
        <v>85.962428228998263</v>
      </c>
      <c r="M6">
        <f>SUMIFS('Total-corrected counts Z&lt;3'!L:L,'Total-corrected counts Z&lt;3'!$A:$A,'Activation map corrected Z&lt;3'!$B6)</f>
        <v>128.7798743025875</v>
      </c>
      <c r="N6">
        <f>SUMIFS('Total-corrected counts Z&lt;3'!M:M,'Total-corrected counts Z&lt;3'!$A:$A,'Activation map corrected Z&lt;3'!$B6)</f>
        <v>181.12653238759879</v>
      </c>
      <c r="O6">
        <f>SUMIFS('Total-corrected counts Z&lt;3'!N:N,'Total-corrected counts Z&lt;3'!$A:$A,'Activation map corrected Z&lt;3'!$B6)</f>
        <v>130.55268157187407</v>
      </c>
      <c r="P6">
        <f>SUMIFS('Total-corrected counts Z&lt;3'!O:O,'Total-corrected counts Z&lt;3'!$A:$A,'Activation map corrected Z&lt;3'!$B6)</f>
        <v>83.702763651758545</v>
      </c>
      <c r="Q6">
        <f>SUMIFS('Total-corrected counts Z&lt;3'!P:P,'Total-corrected counts Z&lt;3'!$A:$A,'Activation map corrected Z&lt;3'!$B6)</f>
        <v>57.311390606829754</v>
      </c>
      <c r="R6">
        <f>SUMIFS('Total-corrected counts Z&lt;3'!Q:Q,'Total-corrected counts Z&lt;3'!$A:$A,'Activation map corrected Z&lt;3'!$B6)</f>
        <v>63.6842680063343</v>
      </c>
      <c r="S6">
        <f>SUMIFS('Total-corrected counts Z&lt;3'!R:R,'Total-corrected counts Z&lt;3'!$A:$A,'Activation map corrected Z&lt;3'!$B6)</f>
        <v>48.360049766494164</v>
      </c>
      <c r="T6">
        <f>SUMIFS('Total-corrected counts Z&lt;3'!S:S,'Total-corrected counts Z&lt;3'!$A:$A,'Activation map corrected Z&lt;3'!$B6)</f>
        <v>58.638386483531633</v>
      </c>
      <c r="U6">
        <f>SUMIFS('Total-corrected counts Z&lt;3'!T:T,'Total-corrected counts Z&lt;3'!$A:$A,'Activation map corrected Z&lt;3'!$B6)</f>
        <v>86.073439483988906</v>
      </c>
      <c r="V6">
        <f>SUMIFS('Total-corrected counts Z&lt;3'!U:U,'Total-corrected counts Z&lt;3'!$A:$A,'Activation map corrected Z&lt;3'!$B6)</f>
        <v>61.264607733799679</v>
      </c>
      <c r="X6">
        <f t="shared" si="0"/>
        <v>0.87050823751749695</v>
      </c>
      <c r="Y6">
        <f t="shared" si="1"/>
        <v>77.104511759338763</v>
      </c>
      <c r="Z6">
        <f t="shared" si="2"/>
        <v>73.698448413076392</v>
      </c>
      <c r="AA6">
        <f t="shared" si="3"/>
        <v>17.450157243521549</v>
      </c>
      <c r="AB6">
        <f t="shared" si="4"/>
        <v>9.3330158324125421</v>
      </c>
    </row>
    <row r="7" spans="1:28" x14ac:dyDescent="0.25">
      <c r="A7" t="s">
        <v>573</v>
      </c>
      <c r="B7">
        <v>2463</v>
      </c>
      <c r="C7" t="s">
        <v>565</v>
      </c>
      <c r="D7">
        <v>38700</v>
      </c>
      <c r="E7">
        <v>2375</v>
      </c>
      <c r="F7">
        <f>SUMIFS('Total-corrected counts Z&lt;3'!E:E,'Total-corrected counts Z&lt;3'!$A:$A,'Activation map corrected Z&lt;3'!$B7)</f>
        <v>0</v>
      </c>
      <c r="G7">
        <f>SUMIFS('Total-corrected counts Z&lt;3'!F:F,'Total-corrected counts Z&lt;3'!$A:$A,'Activation map corrected Z&lt;3'!$B7)</f>
        <v>38.800132560283757</v>
      </c>
      <c r="H7">
        <f>SUMIFS('Total-corrected counts Z&lt;3'!G:G,'Total-corrected counts Z&lt;3'!$A:$A,'Activation map corrected Z&lt;3'!$B7)</f>
        <v>27.629930174744452</v>
      </c>
      <c r="I7">
        <f>SUMIFS('Total-corrected counts Z&lt;3'!H:H,'Total-corrected counts Z&lt;3'!$A:$A,'Activation map corrected Z&lt;3'!$B7)</f>
        <v>12.871692816073701</v>
      </c>
      <c r="J7">
        <f>SUMIFS('Total-corrected counts Z&lt;3'!I:I,'Total-corrected counts Z&lt;3'!$A:$A,'Activation map corrected Z&lt;3'!$B7)</f>
        <v>13.206542317886706</v>
      </c>
      <c r="K7">
        <f>SUMIFS('Total-corrected counts Z&lt;3'!J:J,'Total-corrected counts Z&lt;3'!$A:$A,'Activation map corrected Z&lt;3'!$B7)</f>
        <v>6.5924291104313228</v>
      </c>
      <c r="L7">
        <f>SUMIFS('Total-corrected counts Z&lt;3'!K:K,'Total-corrected counts Z&lt;3'!$A:$A,'Activation map corrected Z&lt;3'!$B7)</f>
        <v>19.385695969675009</v>
      </c>
      <c r="M7">
        <f>SUMIFS('Total-corrected counts Z&lt;3'!L:L,'Total-corrected counts Z&lt;3'!$A:$A,'Activation map corrected Z&lt;3'!$B7)</f>
        <v>106.53675934925218</v>
      </c>
      <c r="N7">
        <f>SUMIFS('Total-corrected counts Z&lt;3'!M:M,'Total-corrected counts Z&lt;3'!$A:$A,'Activation map corrected Z&lt;3'!$B7)</f>
        <v>58.858059646888506</v>
      </c>
      <c r="O7">
        <f>SUMIFS('Total-corrected counts Z&lt;3'!N:N,'Total-corrected counts Z&lt;3'!$A:$A,'Activation map corrected Z&lt;3'!$B7)</f>
        <v>40.523933589135702</v>
      </c>
      <c r="P7">
        <f>SUMIFS('Total-corrected counts Z&lt;3'!O:O,'Total-corrected counts Z&lt;3'!$A:$A,'Activation map corrected Z&lt;3'!$B7)</f>
        <v>23.52709957741412</v>
      </c>
      <c r="Q7">
        <f>SUMIFS('Total-corrected counts Z&lt;3'!P:P,'Total-corrected counts Z&lt;3'!$A:$A,'Activation map corrected Z&lt;3'!$B7)</f>
        <v>32.185837633112222</v>
      </c>
      <c r="R7">
        <f>SUMIFS('Total-corrected counts Z&lt;3'!Q:Q,'Total-corrected counts Z&lt;3'!$A:$A,'Activation map corrected Z&lt;3'!$B7)</f>
        <v>37.249104851354616</v>
      </c>
      <c r="S7">
        <f>SUMIFS('Total-corrected counts Z&lt;3'!R:R,'Total-corrected counts Z&lt;3'!$A:$A,'Activation map corrected Z&lt;3'!$B7)</f>
        <v>20.411475143799922</v>
      </c>
      <c r="T7">
        <f>SUMIFS('Total-corrected counts Z&lt;3'!S:S,'Total-corrected counts Z&lt;3'!$A:$A,'Activation map corrected Z&lt;3'!$B7)</f>
        <v>29.514618340211211</v>
      </c>
      <c r="U7">
        <f>SUMIFS('Total-corrected counts Z&lt;3'!T:T,'Total-corrected counts Z&lt;3'!$A:$A,'Activation map corrected Z&lt;3'!$B7)</f>
        <v>25.609833626287148</v>
      </c>
      <c r="V7">
        <f>SUMIFS('Total-corrected counts Z&lt;3'!U:U,'Total-corrected counts Z&lt;3'!$A:$A,'Activation map corrected Z&lt;3'!$B7)</f>
        <v>15.964902383669715</v>
      </c>
      <c r="X7">
        <f t="shared" si="0"/>
        <v>0.78225022077202155</v>
      </c>
      <c r="Y7">
        <f t="shared" si="1"/>
        <v>31.54236021613729</v>
      </c>
      <c r="Z7">
        <f t="shared" si="2"/>
        <v>28.123350643123079</v>
      </c>
      <c r="AA7">
        <f t="shared" si="3"/>
        <v>11.110736661685493</v>
      </c>
      <c r="AB7">
        <f t="shared" si="4"/>
        <v>2.9587565349876757</v>
      </c>
    </row>
    <row r="8" spans="1:28" x14ac:dyDescent="0.25">
      <c r="A8" t="s">
        <v>574</v>
      </c>
      <c r="C8" t="s">
        <v>567</v>
      </c>
      <c r="E8">
        <v>2726</v>
      </c>
      <c r="F8">
        <f>SUMPRODUCT(SUMIFS('Total-corrected counts Z&lt;3'!E:E,'Total-corrected counts Z&lt;3'!$A:$A,$B21:$B23))</f>
        <v>0</v>
      </c>
      <c r="G8">
        <f>SUMPRODUCT(SUMIFS('Total-corrected counts Z&lt;3'!F:F,'Total-corrected counts Z&lt;3'!$A:$A,$B21:$B23))</f>
        <v>49.021055429229548</v>
      </c>
      <c r="H8">
        <f>SUMPRODUCT(SUMIFS('Total-corrected counts Z&lt;3'!G:G,'Total-corrected counts Z&lt;3'!$A:$A,$B21:$B23))</f>
        <v>76.926641175546251</v>
      </c>
      <c r="I8">
        <f>SUMPRODUCT(SUMIFS('Total-corrected counts Z&lt;3'!H:H,'Total-corrected counts Z&lt;3'!$A:$A,$B21:$B23))</f>
        <v>54.446422974715219</v>
      </c>
      <c r="J8">
        <f>SUMPRODUCT(SUMIFS('Total-corrected counts Z&lt;3'!I:I,'Total-corrected counts Z&lt;3'!$A:$A,$B21:$B23))</f>
        <v>57.449998306853544</v>
      </c>
      <c r="K8">
        <f>SUMPRODUCT(SUMIFS('Total-corrected counts Z&lt;3'!J:J,'Total-corrected counts Z&lt;3'!$A:$A,$B21:$B23))</f>
        <v>46.38368036037955</v>
      </c>
      <c r="L8">
        <f>SUMPRODUCT(SUMIFS('Total-corrected counts Z&lt;3'!K:K,'Total-corrected counts Z&lt;3'!$A:$A,$B21:$B23))</f>
        <v>73.252689670550197</v>
      </c>
      <c r="M8">
        <f>SUMPRODUCT(SUMIFS('Total-corrected counts Z&lt;3'!L:L,'Total-corrected counts Z&lt;3'!$A:$A,$B21:$B23))</f>
        <v>67.095359638183368</v>
      </c>
      <c r="N8">
        <f>SUMPRODUCT(SUMIFS('Total-corrected counts Z&lt;3'!M:M,'Total-corrected counts Z&lt;3'!$A:$A,$B21:$B23))</f>
        <v>112.93338358738353</v>
      </c>
      <c r="O8">
        <f>SUMPRODUCT(SUMIFS('Total-corrected counts Z&lt;3'!N:N,'Total-corrected counts Z&lt;3'!$A:$A,$B21:$B23))</f>
        <v>109.9333123779448</v>
      </c>
      <c r="P8">
        <f>SUMPRODUCT(SUMIFS('Total-corrected counts Z&lt;3'!O:O,'Total-corrected counts Z&lt;3'!$A:$A,$B21:$B23))</f>
        <v>84.941209173785211</v>
      </c>
      <c r="Q8">
        <f>SUMPRODUCT(SUMIFS('Total-corrected counts Z&lt;3'!P:P,'Total-corrected counts Z&lt;3'!$A:$A,$B21:$B23))</f>
        <v>46.661130696895398</v>
      </c>
      <c r="R8">
        <f>SUMPRODUCT(SUMIFS('Total-corrected counts Z&lt;3'!Q:Q,'Total-corrected counts Z&lt;3'!$A:$A,$B21:$B23))</f>
        <v>109.23153731541215</v>
      </c>
      <c r="S8">
        <f>SUMPRODUCT(SUMIFS('Total-corrected counts Z&lt;3'!R:R,'Total-corrected counts Z&lt;3'!$A:$A,$B21:$B23))</f>
        <v>97.569575922954087</v>
      </c>
      <c r="T8">
        <f>SUMPRODUCT(SUMIFS('Total-corrected counts Z&lt;3'!S:S,'Total-corrected counts Z&lt;3'!$A:$A,$B21:$B23))</f>
        <v>60.722920866949167</v>
      </c>
      <c r="U8">
        <f>SUMPRODUCT(SUMIFS('Total-corrected counts Z&lt;3'!T:T,'Total-corrected counts Z&lt;3'!$A:$A,$B21:$B23))</f>
        <v>69.415449748540823</v>
      </c>
      <c r="V8">
        <f>SUMPRODUCT(SUMIFS('Total-corrected counts Z&lt;3'!U:U,'Total-corrected counts Z&lt;3'!$A:$A,$B21:$B23))</f>
        <v>40.504593326766276</v>
      </c>
      <c r="X8">
        <f t="shared" si="0"/>
        <v>0.22648753281590436</v>
      </c>
      <c r="Y8">
        <f t="shared" si="1"/>
        <v>59.723247904760143</v>
      </c>
      <c r="Z8">
        <f t="shared" si="2"/>
        <v>77.372466178655998</v>
      </c>
      <c r="AA8">
        <f t="shared" si="3"/>
        <v>10.039525343417678</v>
      </c>
      <c r="AB8">
        <f t="shared" si="4"/>
        <v>9.6208162305123288</v>
      </c>
    </row>
    <row r="9" spans="1:28" x14ac:dyDescent="0.25">
      <c r="A9" t="s">
        <v>575</v>
      </c>
      <c r="C9" t="s">
        <v>140</v>
      </c>
      <c r="F9">
        <f>SUMPRODUCT(SUMIFS('Total-corrected counts Z&lt;3'!E:E,'Total-corrected counts Z&lt;3'!$A:$A,$B24:$B40))</f>
        <v>30.05135009738812</v>
      </c>
      <c r="G9">
        <f>SUMPRODUCT(SUMIFS('Total-corrected counts Z&lt;3'!F:F,'Total-corrected counts Z&lt;3'!$A:$A,$B24:$B40))</f>
        <v>2.739797944003123</v>
      </c>
      <c r="H9">
        <f>SUMPRODUCT(SUMIFS('Total-corrected counts Z&lt;3'!G:G,'Total-corrected counts Z&lt;3'!$A:$A,$B24:$B40))</f>
        <v>246.1612226067827</v>
      </c>
      <c r="I9">
        <f>SUMPRODUCT(SUMIFS('Total-corrected counts Z&lt;3'!H:H,'Total-corrected counts Z&lt;3'!$A:$A,$B24:$B40))</f>
        <v>120.71749216983653</v>
      </c>
      <c r="J9">
        <f>SUMPRODUCT(SUMIFS('Total-corrected counts Z&lt;3'!I:I,'Total-corrected counts Z&lt;3'!$A:$A,$B24:$B40))</f>
        <v>83.863082942626974</v>
      </c>
      <c r="K9">
        <f>SUMPRODUCT(SUMIFS('Total-corrected counts Z&lt;3'!J:J,'Total-corrected counts Z&lt;3'!$A:$A,$B24:$B40))</f>
        <v>94.567088937144604</v>
      </c>
      <c r="L9">
        <f>SUMPRODUCT(SUMIFS('Total-corrected counts Z&lt;3'!K:K,'Total-corrected counts Z&lt;3'!$A:$A,$B24:$B40))</f>
        <v>182.73036401137193</v>
      </c>
      <c r="M9">
        <f>SUMPRODUCT(SUMIFS('Total-corrected counts Z&lt;3'!L:L,'Total-corrected counts Z&lt;3'!$A:$A,$B24:$B40))</f>
        <v>16.801401263324259</v>
      </c>
      <c r="N9">
        <f>SUMPRODUCT(SUMIFS('Total-corrected counts Z&lt;3'!M:M,'Total-corrected counts Z&lt;3'!$A:$A,$B24:$B40))</f>
        <v>63.696087095552436</v>
      </c>
      <c r="O9">
        <f>SUMPRODUCT(SUMIFS('Total-corrected counts Z&lt;3'!N:N,'Total-corrected counts Z&lt;3'!$A:$A,$B24:$B40))</f>
        <v>214.13902220202036</v>
      </c>
      <c r="P9">
        <f>SUMPRODUCT(SUMIFS('Total-corrected counts Z&lt;3'!O:O,'Total-corrected counts Z&lt;3'!$A:$A,$B24:$B40))</f>
        <v>211.60928255302855</v>
      </c>
      <c r="Q9">
        <f>SUMPRODUCT(SUMIFS('Total-corrected counts Z&lt;3'!P:P,'Total-corrected counts Z&lt;3'!$A:$A,$B24:$B40))</f>
        <v>152.31324756426588</v>
      </c>
      <c r="R9">
        <f>SUMPRODUCT(SUMIFS('Total-corrected counts Z&lt;3'!Q:Q,'Total-corrected counts Z&lt;3'!$A:$A,$B24:$B40))</f>
        <v>129.36750629919416</v>
      </c>
      <c r="S9">
        <f>SUMPRODUCT(SUMIFS('Total-corrected counts Z&lt;3'!R:R,'Total-corrected counts Z&lt;3'!$A:$A,$B24:$B40))</f>
        <v>208.46631445452195</v>
      </c>
      <c r="T9">
        <f>SUMPRODUCT(SUMIFS('Total-corrected counts Z&lt;3'!S:S,'Total-corrected counts Z&lt;3'!$A:$A,$B24:$B40))</f>
        <v>166.3990428512956</v>
      </c>
      <c r="U9">
        <f>SUMPRODUCT(SUMIFS('Total-corrected counts Z&lt;3'!T:T,'Total-corrected counts Z&lt;3'!$A:$A,$B24:$B40))</f>
        <v>289.55177206990339</v>
      </c>
      <c r="V9">
        <f>SUMPRODUCT(SUMIFS('Total-corrected counts Z&lt;3'!U:U,'Total-corrected counts Z&lt;3'!$A:$A,$B24:$B40))</f>
        <v>177.65781559865133</v>
      </c>
      <c r="X9">
        <f t="shared" si="0"/>
        <v>7.9420780435108616E-3</v>
      </c>
      <c r="Y9">
        <f t="shared" si="1"/>
        <v>93.480876340892294</v>
      </c>
      <c r="Z9">
        <f t="shared" si="2"/>
        <v>193.68800044911015</v>
      </c>
      <c r="AA9">
        <f t="shared" si="3"/>
        <v>26.650098475805972</v>
      </c>
      <c r="AB9">
        <f t="shared" si="4"/>
        <v>17.422444521711718</v>
      </c>
    </row>
    <row r="10" spans="1:28" x14ac:dyDescent="0.25">
      <c r="A10" t="s">
        <v>576</v>
      </c>
      <c r="C10" t="s">
        <v>35</v>
      </c>
      <c r="F10">
        <f>SUMPRODUCT(SUMIFS('Total-corrected counts Z&lt;3'!E:E,'Total-corrected counts Z&lt;3'!$A:$A,$B41:$B50))</f>
        <v>23.220733694494935</v>
      </c>
      <c r="G10">
        <f>SUMPRODUCT(SUMIFS('Total-corrected counts Z&lt;3'!F:F,'Total-corrected counts Z&lt;3'!$A:$A,$B41:$B50))</f>
        <v>72.260120026118315</v>
      </c>
      <c r="H10">
        <f>SUMPRODUCT(SUMIFS('Total-corrected counts Z&lt;3'!G:G,'Total-corrected counts Z&lt;3'!$A:$A,$B41:$B50))</f>
        <v>100.14464666325533</v>
      </c>
      <c r="I10">
        <f>SUMPRODUCT(SUMIFS('Total-corrected counts Z&lt;3'!H:H,'Total-corrected counts Z&lt;3'!$A:$A,$B41:$B50))</f>
        <v>25.373429168344849</v>
      </c>
      <c r="J10">
        <f>SUMPRODUCT(SUMIFS('Total-corrected counts Z&lt;3'!I:I,'Total-corrected counts Z&lt;3'!$A:$A,$B41:$B50))</f>
        <v>7.1050581980611929</v>
      </c>
      <c r="K10">
        <f>SUMPRODUCT(SUMIFS('Total-corrected counts Z&lt;3'!J:J,'Total-corrected counts Z&lt;3'!$A:$A,$B41:$B50))</f>
        <v>26.039355371868229</v>
      </c>
      <c r="L10">
        <f>SUMPRODUCT(SUMIFS('Total-corrected counts Z&lt;3'!K:K,'Total-corrected counts Z&lt;3'!$A:$A,$B41:$B50))</f>
        <v>42.593232621662303</v>
      </c>
      <c r="M10">
        <f>SUMPRODUCT(SUMIFS('Total-corrected counts Z&lt;3'!L:L,'Total-corrected counts Z&lt;3'!$A:$A,$B41:$B50))</f>
        <v>3.3250017198284758</v>
      </c>
      <c r="N10">
        <f>SUMPRODUCT(SUMIFS('Total-corrected counts Z&lt;3'!M:M,'Total-corrected counts Z&lt;3'!$A:$A,$B41:$B50))</f>
        <v>5.4600595492064263</v>
      </c>
      <c r="O10">
        <f>SUMPRODUCT(SUMIFS('Total-corrected counts Z&lt;3'!N:N,'Total-corrected counts Z&lt;3'!$A:$A,$B41:$B50))</f>
        <v>82.770730026475263</v>
      </c>
      <c r="P10">
        <f>SUMPRODUCT(SUMIFS('Total-corrected counts Z&lt;3'!O:O,'Total-corrected counts Z&lt;3'!$A:$A,$B41:$B50))</f>
        <v>32.559675069586845</v>
      </c>
      <c r="Q10">
        <f>SUMPRODUCT(SUMIFS('Total-corrected counts Z&lt;3'!P:P,'Total-corrected counts Z&lt;3'!$A:$A,$B41:$B50))</f>
        <v>13.124778564770633</v>
      </c>
      <c r="R10">
        <f>SUMPRODUCT(SUMIFS('Total-corrected counts Z&lt;3'!Q:Q,'Total-corrected counts Z&lt;3'!$A:$A,$B41:$B50))</f>
        <v>0.39979405730511502</v>
      </c>
      <c r="S10">
        <f>SUMPRODUCT(SUMIFS('Total-corrected counts Z&lt;3'!R:R,'Total-corrected counts Z&lt;3'!$A:$A,$B41:$B50))</f>
        <v>8.3304783714095105</v>
      </c>
      <c r="T10">
        <f>SUMPRODUCT(SUMIFS('Total-corrected counts Z&lt;3'!S:S,'Total-corrected counts Z&lt;3'!$A:$A,$B41:$B50))</f>
        <v>42.651527735707091</v>
      </c>
      <c r="U10">
        <f>SUMPRODUCT(SUMIFS('Total-corrected counts Z&lt;3'!T:T,'Total-corrected counts Z&lt;3'!$A:$A,$B41:$B50))</f>
        <v>52.6629587819994</v>
      </c>
      <c r="V10">
        <f>SUMPRODUCT(SUMIFS('Total-corrected counts Z&lt;3'!U:U,'Total-corrected counts Z&lt;3'!$A:$A,$B41:$B50))</f>
        <v>72.564582130939101</v>
      </c>
      <c r="X10">
        <f t="shared" si="0"/>
        <v>0.78916347168440171</v>
      </c>
      <c r="Y10">
        <f t="shared" si="1"/>
        <v>33.946848556982232</v>
      </c>
      <c r="Z10">
        <f t="shared" si="2"/>
        <v>38.133065592274122</v>
      </c>
      <c r="AA10">
        <f t="shared" si="3"/>
        <v>10.957983563539562</v>
      </c>
      <c r="AB10">
        <f t="shared" si="4"/>
        <v>10.672106333549166</v>
      </c>
    </row>
    <row r="11" spans="1:28" x14ac:dyDescent="0.25">
      <c r="A11" t="s">
        <v>577</v>
      </c>
      <c r="C11" t="s">
        <v>478</v>
      </c>
      <c r="E11">
        <v>972</v>
      </c>
      <c r="F11">
        <f>SUMPRODUCT(SUMIFS('Total-corrected counts Z&lt;3'!E:E,'Total-corrected counts Z&lt;3'!$A:$A,$B51:$B55))</f>
        <v>11.494562029916494</v>
      </c>
      <c r="G11">
        <f>SUMPRODUCT(SUMIFS('Total-corrected counts Z&lt;3'!F:F,'Total-corrected counts Z&lt;3'!$A:$A,$B51:$B55))</f>
        <v>23.624605026134716</v>
      </c>
      <c r="H11">
        <f>SUMPRODUCT(SUMIFS('Total-corrected counts Z&lt;3'!G:G,'Total-corrected counts Z&lt;3'!$A:$A,$B51:$B55))</f>
        <v>47.846215213283315</v>
      </c>
      <c r="I11">
        <f>SUMPRODUCT(SUMIFS('Total-corrected counts Z&lt;3'!H:H,'Total-corrected counts Z&lt;3'!$A:$A,$B51:$B55))</f>
        <v>17.408894730633303</v>
      </c>
      <c r="J11">
        <f>SUMPRODUCT(SUMIFS('Total-corrected counts Z&lt;3'!I:I,'Total-corrected counts Z&lt;3'!$A:$A,$B51:$B55))</f>
        <v>5.3934410584935923</v>
      </c>
      <c r="K11">
        <f>SUMPRODUCT(SUMIFS('Total-corrected counts Z&lt;3'!J:J,'Total-corrected counts Z&lt;3'!$A:$A,$B51:$B55))</f>
        <v>7.2482204879087853</v>
      </c>
      <c r="L11">
        <f>SUMPRODUCT(SUMIFS('Total-corrected counts Z&lt;3'!K:K,'Total-corrected counts Z&lt;3'!$A:$A,$B51:$B55))</f>
        <v>14.903840793801216</v>
      </c>
      <c r="M11">
        <f>SUMPRODUCT(SUMIFS('Total-corrected counts Z&lt;3'!L:L,'Total-corrected counts Z&lt;3'!$A:$A,$B51:$B55))</f>
        <v>0.78935717221392199</v>
      </c>
      <c r="N11">
        <f>SUMPRODUCT(SUMIFS('Total-corrected counts Z&lt;3'!M:M,'Total-corrected counts Z&lt;3'!$A:$A,$B51:$B55))</f>
        <v>4.9209650620695884</v>
      </c>
      <c r="O11">
        <f>SUMPRODUCT(SUMIFS('Total-corrected counts Z&lt;3'!N:N,'Total-corrected counts Z&lt;3'!$A:$A,$B51:$B55))</f>
        <v>17.36609094333156</v>
      </c>
      <c r="P11">
        <f>SUMPRODUCT(SUMIFS('Total-corrected counts Z&lt;3'!O:O,'Total-corrected counts Z&lt;3'!$A:$A,$B51:$B55))</f>
        <v>7.4205771088825818</v>
      </c>
      <c r="Q11">
        <f>SUMPRODUCT(SUMIFS('Total-corrected counts Z&lt;3'!P:P,'Total-corrected counts Z&lt;3'!$A:$A,$B51:$B55))</f>
        <v>22.740783700144753</v>
      </c>
      <c r="R11">
        <f>SUMPRODUCT(SUMIFS('Total-corrected counts Z&lt;3'!Q:Q,'Total-corrected counts Z&lt;3'!$A:$A,$B51:$B55))</f>
        <v>0.66307307065238585</v>
      </c>
      <c r="S11">
        <f>SUMPRODUCT(SUMIFS('Total-corrected counts Z&lt;3'!R:R,'Total-corrected counts Z&lt;3'!$A:$A,$B51:$B55))</f>
        <v>2.003482051806039</v>
      </c>
      <c r="T11">
        <f>SUMPRODUCT(SUMIFS('Total-corrected counts Z&lt;3'!S:S,'Total-corrected counts Z&lt;3'!$A:$A,$B51:$B55))</f>
        <v>11.106659761646522</v>
      </c>
      <c r="U11">
        <f>SUMPRODUCT(SUMIFS('Total-corrected counts Z&lt;3'!T:T,'Total-corrected counts Z&lt;3'!$A:$A,$B51:$B55))</f>
        <v>9.2095745210935345</v>
      </c>
      <c r="V11">
        <f>SUMPRODUCT(SUMIFS('Total-corrected counts Z&lt;3'!U:U,'Total-corrected counts Z&lt;3'!$A:$A,$B51:$B55))</f>
        <v>17.223348073059285</v>
      </c>
      <c r="X11">
        <f t="shared" si="0"/>
        <v>0.50467311363075762</v>
      </c>
      <c r="Y11">
        <f t="shared" si="1"/>
        <v>14.847789063828328</v>
      </c>
      <c r="Z11">
        <f t="shared" si="2"/>
        <v>10.966698653827082</v>
      </c>
      <c r="AA11">
        <f t="shared" si="3"/>
        <v>4.753733391168427</v>
      </c>
      <c r="AB11">
        <f t="shared" si="4"/>
        <v>2.7415876743429797</v>
      </c>
    </row>
    <row r="12" spans="1:28" x14ac:dyDescent="0.25">
      <c r="A12" t="s">
        <v>578</v>
      </c>
      <c r="C12" t="s">
        <v>42</v>
      </c>
      <c r="E12">
        <v>44</v>
      </c>
      <c r="F12">
        <f>SUMPRODUCT(SUMIFS('Total-corrected counts Z&lt;3'!E:E,'Total-corrected counts Z&lt;3'!$A:$A,$B56:$B60))</f>
        <v>0.10833353879349311</v>
      </c>
      <c r="G12">
        <f>SUMPRODUCT(SUMIFS('Total-corrected counts Z&lt;3'!F:F,'Total-corrected counts Z&lt;3'!$A:$A,$B56:$B60))</f>
        <v>40.571977937243865</v>
      </c>
      <c r="H12">
        <f>SUMPRODUCT(SUMIFS('Total-corrected counts Z&lt;3'!G:G,'Total-corrected counts Z&lt;3'!$A:$A,$B56:$B60))</f>
        <v>41.973721851316128</v>
      </c>
      <c r="I12">
        <f>SUMPRODUCT(SUMIFS('Total-corrected counts Z&lt;3'!H:H,'Total-corrected counts Z&lt;3'!$A:$A,$B56:$B60))</f>
        <v>8.208845310033988</v>
      </c>
      <c r="J12">
        <f>SUMPRODUCT(SUMIFS('Total-corrected counts Z&lt;3'!I:I,'Total-corrected counts Z&lt;3'!$A:$A,$B56:$B60))</f>
        <v>8.4103201893861268</v>
      </c>
      <c r="K12">
        <f>SUMPRODUCT(SUMIFS('Total-corrected counts Z&lt;3'!J:J,'Total-corrected counts Z&lt;3'!$A:$A,$B56:$B60))</f>
        <v>8.5647340051003802</v>
      </c>
      <c r="L12">
        <f>SUMPRODUCT(SUMIFS('Total-corrected counts Z&lt;3'!K:K,'Total-corrected counts Z&lt;3'!$A:$A,$B56:$B60))</f>
        <v>14.676403366965829</v>
      </c>
      <c r="M12">
        <f>SUMPRODUCT(SUMIFS('Total-corrected counts Z&lt;3'!L:L,'Total-corrected counts Z&lt;3'!$A:$A,$B56:$B60))</f>
        <v>5.5740081881474719</v>
      </c>
      <c r="N12">
        <f>SUMPRODUCT(SUMIFS('Total-corrected counts Z&lt;3'!M:M,'Total-corrected counts Z&lt;3'!$A:$A,$B56:$B60))</f>
        <v>7.6072222073753668</v>
      </c>
      <c r="O12">
        <f>SUMPRODUCT(SUMIFS('Total-corrected counts Z&lt;3'!N:N,'Total-corrected counts Z&lt;3'!$A:$A,$B56:$B60))</f>
        <v>14.131141020906206</v>
      </c>
      <c r="P12">
        <f>SUMPRODUCT(SUMIFS('Total-corrected counts Z&lt;3'!O:O,'Total-corrected counts Z&lt;3'!$A:$A,$B56:$B60))</f>
        <v>7.8345140632556252</v>
      </c>
      <c r="Q12">
        <f>SUMPRODUCT(SUMIFS('Total-corrected counts Z&lt;3'!P:P,'Total-corrected counts Z&lt;3'!$A:$A,$B56:$B60))</f>
        <v>7.8509339705254497</v>
      </c>
      <c r="R12">
        <f>SUMPRODUCT(SUMIFS('Total-corrected counts Z&lt;3'!Q:Q,'Total-corrected counts Z&lt;3'!$A:$A,$B56:$B60))</f>
        <v>1.0531160533890835</v>
      </c>
      <c r="S12">
        <f>SUMPRODUCT(SUMIFS('Total-corrected counts Z&lt;3'!R:R,'Total-corrected counts Z&lt;3'!$A:$A,$B56:$B60))</f>
        <v>7.6372735814846209</v>
      </c>
      <c r="T12">
        <f>SUMPRODUCT(SUMIFS('Total-corrected counts Z&lt;3'!S:S,'Total-corrected counts Z&lt;3'!$A:$A,$B56:$B60))</f>
        <v>7.0027326942932611</v>
      </c>
      <c r="U12">
        <f>SUMPRODUCT(SUMIFS('Total-corrected counts Z&lt;3'!T:T,'Total-corrected counts Z&lt;3'!$A:$A,$B56:$B60))</f>
        <v>13.37621971020768</v>
      </c>
      <c r="V12">
        <f>SUMPRODUCT(SUMIFS('Total-corrected counts Z&lt;3'!U:U,'Total-corrected counts Z&lt;3'!$A:$A,$B56:$B60))</f>
        <v>19.714202644471737</v>
      </c>
      <c r="X12">
        <f t="shared" si="0"/>
        <v>0.37588616862374447</v>
      </c>
      <c r="Y12">
        <f t="shared" si="1"/>
        <v>15.077285177151404</v>
      </c>
      <c r="Z12">
        <f t="shared" si="2"/>
        <v>9.8250167173167071</v>
      </c>
      <c r="AA12">
        <f t="shared" si="3"/>
        <v>5.1068842554589562</v>
      </c>
      <c r="AB12">
        <f t="shared" si="4"/>
        <v>2.0111590448950341</v>
      </c>
    </row>
    <row r="13" spans="1:28" x14ac:dyDescent="0.25">
      <c r="A13" t="s">
        <v>579</v>
      </c>
      <c r="B13">
        <v>536</v>
      </c>
      <c r="C13" t="s">
        <v>261</v>
      </c>
      <c r="D13">
        <v>50300</v>
      </c>
      <c r="E13">
        <v>278</v>
      </c>
      <c r="F13">
        <f>SUMIFS('Total-corrected counts Z&lt;3'!E:E,'Total-corrected counts Z&lt;3'!$A:$A,'Activation map corrected Z&lt;3'!$B13)</f>
        <v>18.885524323120844</v>
      </c>
      <c r="G13">
        <f>SUMIFS('Total-corrected counts Z&lt;3'!F:F,'Total-corrected counts Z&lt;3'!$A:$A,'Activation map corrected Z&lt;3'!$B13)</f>
        <v>3.2237742275246335</v>
      </c>
      <c r="H13">
        <f>SUMIFS('Total-corrected counts Z&lt;3'!G:G,'Total-corrected counts Z&lt;3'!$A:$A,'Activation map corrected Z&lt;3'!$B13)</f>
        <v>6.9905838648460259</v>
      </c>
      <c r="I13">
        <f>SUMIFS('Total-corrected counts Z&lt;3'!H:H,'Total-corrected counts Z&lt;3'!$A:$A,'Activation map corrected Z&lt;3'!$B13)</f>
        <v>16.473533105170247</v>
      </c>
      <c r="J13">
        <f>SUMIFS('Total-corrected counts Z&lt;3'!I:I,'Total-corrected counts Z&lt;3'!$A:$A,'Activation map corrected Z&lt;3'!$B13)</f>
        <v>28.118544879155522</v>
      </c>
      <c r="K13">
        <f>SUMIFS('Total-corrected counts Z&lt;3'!J:J,'Total-corrected counts Z&lt;3'!$A:$A,'Activation map corrected Z&lt;3'!$B13)</f>
        <v>22.045437960163387</v>
      </c>
      <c r="L13">
        <f>SUMIFS('Total-corrected counts Z&lt;3'!K:K,'Total-corrected counts Z&lt;3'!$A:$A,'Activation map corrected Z&lt;3'!$B13)</f>
        <v>26.50314956240593</v>
      </c>
      <c r="M13">
        <f>SUMIFS('Total-corrected counts Z&lt;3'!L:L,'Total-corrected counts Z&lt;3'!$A:$A,'Activation map corrected Z&lt;3'!$B13)</f>
        <v>99.026841671708553</v>
      </c>
      <c r="N13">
        <f>SUMIFS('Total-corrected counts Z&lt;3'!M:M,'Total-corrected counts Z&lt;3'!$A:$A,'Activation map corrected Z&lt;3'!$B13)</f>
        <v>45.403735694413598</v>
      </c>
      <c r="O13">
        <f>SUMIFS('Total-corrected counts Z&lt;3'!N:N,'Total-corrected counts Z&lt;3'!$A:$A,'Activation map corrected Z&lt;3'!$B13)</f>
        <v>17.146151005262979</v>
      </c>
      <c r="P13">
        <f>SUMIFS('Total-corrected counts Z&lt;3'!O:O,'Total-corrected counts Z&lt;3'!$A:$A,'Activation map corrected Z&lt;3'!$B13)</f>
        <v>20.710309083021954</v>
      </c>
      <c r="Q13">
        <f>SUMIFS('Total-corrected counts Z&lt;3'!P:P,'Total-corrected counts Z&lt;3'!$A:$A,'Activation map corrected Z&lt;3'!$B13)</f>
        <v>37.639180989884395</v>
      </c>
      <c r="R13">
        <f>SUMIFS('Total-corrected counts Z&lt;3'!Q:Q,'Total-corrected counts Z&lt;3'!$A:$A,'Activation map corrected Z&lt;3'!$B13)</f>
        <v>7.5960870887971854</v>
      </c>
      <c r="S13">
        <f>SUMIFS('Total-corrected counts Z&lt;3'!R:R,'Total-corrected counts Z&lt;3'!$A:$A,'Activation map corrected Z&lt;3'!$B13)</f>
        <v>18.980988958810411</v>
      </c>
      <c r="T13">
        <f>SUMIFS('Total-corrected counts Z&lt;3'!S:S,'Total-corrected counts Z&lt;3'!$A:$A,'Activation map corrected Z&lt;3'!$B13)</f>
        <v>10.466099716742177</v>
      </c>
      <c r="U13">
        <f>SUMIFS('Total-corrected counts Z&lt;3'!T:T,'Total-corrected counts Z&lt;3'!$A:$A,'Activation map corrected Z&lt;3'!$B13)</f>
        <v>37.370941386900071</v>
      </c>
      <c r="V13">
        <f>SUMIFS('Total-corrected counts Z&lt;3'!U:U,'Total-corrected counts Z&lt;3'!$A:$A,'Activation map corrected Z&lt;3'!$B13)</f>
        <v>24.491956796257643</v>
      </c>
      <c r="X13">
        <f t="shared" si="0"/>
        <v>0.48205174887331104</v>
      </c>
      <c r="Y13">
        <f t="shared" si="1"/>
        <v>29.630125032056526</v>
      </c>
      <c r="Z13">
        <f t="shared" si="2"/>
        <v>21.800214378209606</v>
      </c>
      <c r="AA13">
        <f t="shared" si="3"/>
        <v>9.5979511300413431</v>
      </c>
      <c r="AB13">
        <f t="shared" si="4"/>
        <v>3.9224206692342483</v>
      </c>
    </row>
    <row r="14" spans="1:28" x14ac:dyDescent="0.25">
      <c r="A14" t="s">
        <v>580</v>
      </c>
      <c r="C14" t="s">
        <v>160</v>
      </c>
      <c r="E14">
        <v>295</v>
      </c>
      <c r="F14">
        <f>SUMPRODUCT(SUMIFS('Total-corrected counts Z&lt;3'!E:E,'Total-corrected counts Z&lt;3'!$A:$A,$B61:$B63))</f>
        <v>15.762529894453246</v>
      </c>
      <c r="G14">
        <f>SUMPRODUCT(SUMIFS('Total-corrected counts Z&lt;3'!F:F,'Total-corrected counts Z&lt;3'!$A:$A,$B61:$B63))</f>
        <v>22.394156847690205</v>
      </c>
      <c r="H14">
        <f>SUMPRODUCT(SUMIFS('Total-corrected counts Z&lt;3'!G:G,'Total-corrected counts Z&lt;3'!$A:$A,$B61:$B63))</f>
        <v>6.4365750571132718</v>
      </c>
      <c r="I14">
        <f>SUMPRODUCT(SUMIFS('Total-corrected counts Z&lt;3'!H:H,'Total-corrected counts Z&lt;3'!$A:$A,$B61:$B63))</f>
        <v>34.657242316597568</v>
      </c>
      <c r="J14">
        <f>SUMPRODUCT(SUMIFS('Total-corrected counts Z&lt;3'!I:I,'Total-corrected counts Z&lt;3'!$A:$A,$B61:$B63))</f>
        <v>35.549918575047947</v>
      </c>
      <c r="K14">
        <f>SUMPRODUCT(SUMIFS('Total-corrected counts Z&lt;3'!J:J,'Total-corrected counts Z&lt;3'!$A:$A,$B61:$B63))</f>
        <v>5.3843923624465253</v>
      </c>
      <c r="L14">
        <f>SUMPRODUCT(SUMIFS('Total-corrected counts Z&lt;3'!K:K,'Total-corrected counts Z&lt;3'!$A:$A,$B61:$B63))</f>
        <v>18.351078655443445</v>
      </c>
      <c r="M14">
        <f>SUMPRODUCT(SUMIFS('Total-corrected counts Z&lt;3'!L:L,'Total-corrected counts Z&lt;3'!$A:$A,$B61:$B63))</f>
        <v>74.349507952663259</v>
      </c>
      <c r="N14">
        <f>SUMPRODUCT(SUMIFS('Total-corrected counts Z&lt;3'!M:M,'Total-corrected counts Z&lt;3'!$A:$A,$B61:$B63))</f>
        <v>23.393014625587362</v>
      </c>
      <c r="O14">
        <f>SUMPRODUCT(SUMIFS('Total-corrected counts Z&lt;3'!N:N,'Total-corrected counts Z&lt;3'!$A:$A,$B61:$B63))</f>
        <v>38.746085756414693</v>
      </c>
      <c r="P14">
        <f>SUMPRODUCT(SUMIFS('Total-corrected counts Z&lt;3'!O:O,'Total-corrected counts Z&lt;3'!$A:$A,$B61:$B63))</f>
        <v>18.118996441824862</v>
      </c>
      <c r="Q14">
        <f>SUMPRODUCT(SUMIFS('Total-corrected counts Z&lt;3'!P:P,'Total-corrected counts Z&lt;3'!$A:$A,$B61:$B63))</f>
        <v>18.672145082866457</v>
      </c>
      <c r="R14">
        <f>SUMPRODUCT(SUMIFS('Total-corrected counts Z&lt;3'!Q:Q,'Total-corrected counts Z&lt;3'!$A:$A,$B61:$B63))</f>
        <v>5.5776146531347761</v>
      </c>
      <c r="S14">
        <f>SUMPRODUCT(SUMIFS('Total-corrected counts Z&lt;3'!R:R,'Total-corrected counts Z&lt;3'!$A:$A,$B61:$B63))</f>
        <v>19.089176989607939</v>
      </c>
      <c r="T14">
        <f>SUMPRODUCT(SUMIFS('Total-corrected counts Z&lt;3'!S:S,'Total-corrected counts Z&lt;3'!$A:$A,$B61:$B63))</f>
        <v>11.616936407587271</v>
      </c>
      <c r="U14">
        <f>SUMPRODUCT(SUMIFS('Total-corrected counts Z&lt;3'!T:T,'Total-corrected counts Z&lt;3'!$A:$A,$B61:$B63))</f>
        <v>63.69382975689129</v>
      </c>
      <c r="V14">
        <f>SUMPRODUCT(SUMIFS('Total-corrected counts Z&lt;3'!U:U,'Total-corrected counts Z&lt;3'!$A:$A,$B61:$B63))</f>
        <v>18.551225248759998</v>
      </c>
      <c r="X14">
        <f t="shared" si="0"/>
        <v>0.83873627749966362</v>
      </c>
      <c r="Y14">
        <f t="shared" si="1"/>
        <v>26.253157365226979</v>
      </c>
      <c r="Z14">
        <f t="shared" si="2"/>
        <v>24.258251292135913</v>
      </c>
      <c r="AA14">
        <f t="shared" si="3"/>
        <v>6.9662759598964206</v>
      </c>
      <c r="AB14">
        <f t="shared" si="4"/>
        <v>6.5492853095177708</v>
      </c>
    </row>
    <row r="15" spans="1:28" x14ac:dyDescent="0.25">
      <c r="A15" t="s">
        <v>1416</v>
      </c>
      <c r="B15">
        <v>571</v>
      </c>
      <c r="C15" t="s">
        <v>1417</v>
      </c>
      <c r="D15">
        <v>67900</v>
      </c>
      <c r="E15">
        <v>856</v>
      </c>
      <c r="F15">
        <f>SUMIFS('Total-corrected counts Z&lt;3'!E:E,'Total-corrected counts Z&lt;3'!$A:$A,'Activation map corrected Z&lt;3'!$B15)</f>
        <v>0</v>
      </c>
      <c r="G15">
        <f>SUMIFS('Total-corrected counts Z&lt;3'!F:F,'Total-corrected counts Z&lt;3'!$A:$A,'Activation map corrected Z&lt;3'!$B15)</f>
        <v>0</v>
      </c>
      <c r="H15">
        <f>SUMIFS('Total-corrected counts Z&lt;3'!G:G,'Total-corrected counts Z&lt;3'!$A:$A,'Activation map corrected Z&lt;3'!$B15)</f>
        <v>0</v>
      </c>
      <c r="I15">
        <f>SUMIFS('Total-corrected counts Z&lt;3'!H:H,'Total-corrected counts Z&lt;3'!$A:$A,'Activation map corrected Z&lt;3'!$B15)</f>
        <v>0</v>
      </c>
      <c r="J15">
        <f>SUMIFS('Total-corrected counts Z&lt;3'!I:I,'Total-corrected counts Z&lt;3'!$A:$A,'Activation map corrected Z&lt;3'!$B15)</f>
        <v>0</v>
      </c>
      <c r="K15">
        <f>SUMIFS('Total-corrected counts Z&lt;3'!J:J,'Total-corrected counts Z&lt;3'!$A:$A,'Activation map corrected Z&lt;3'!$B15)</f>
        <v>0</v>
      </c>
      <c r="L15">
        <f>SUMIFS('Total-corrected counts Z&lt;3'!K:K,'Total-corrected counts Z&lt;3'!$A:$A,'Activation map corrected Z&lt;3'!$B15)</f>
        <v>0</v>
      </c>
      <c r="M15">
        <f>SUMIFS('Total-corrected counts Z&lt;3'!L:L,'Total-corrected counts Z&lt;3'!$A:$A,'Activation map corrected Z&lt;3'!$B15)</f>
        <v>0</v>
      </c>
      <c r="N15">
        <f>SUMIFS('Total-corrected counts Z&lt;3'!M:M,'Total-corrected counts Z&lt;3'!$A:$A,'Activation map corrected Z&lt;3'!$B15)</f>
        <v>0</v>
      </c>
      <c r="O15">
        <f>SUMIFS('Total-corrected counts Z&lt;3'!N:N,'Total-corrected counts Z&lt;3'!$A:$A,'Activation map corrected Z&lt;3'!$B15)</f>
        <v>0</v>
      </c>
      <c r="P15">
        <f>SUMIFS('Total-corrected counts Z&lt;3'!O:O,'Total-corrected counts Z&lt;3'!$A:$A,'Activation map corrected Z&lt;3'!$B15)</f>
        <v>0</v>
      </c>
      <c r="Q15">
        <f>SUMIFS('Total-corrected counts Z&lt;3'!P:P,'Total-corrected counts Z&lt;3'!$A:$A,'Activation map corrected Z&lt;3'!$B15)</f>
        <v>0</v>
      </c>
      <c r="R15">
        <f>SUMIFS('Total-corrected counts Z&lt;3'!Q:Q,'Total-corrected counts Z&lt;3'!$A:$A,'Activation map corrected Z&lt;3'!$B15)</f>
        <v>0</v>
      </c>
      <c r="S15">
        <f>SUMIFS('Total-corrected counts Z&lt;3'!R:R,'Total-corrected counts Z&lt;3'!$A:$A,'Activation map corrected Z&lt;3'!$B15)</f>
        <v>0</v>
      </c>
      <c r="T15">
        <f>SUMIFS('Total-corrected counts Z&lt;3'!S:S,'Total-corrected counts Z&lt;3'!$A:$A,'Activation map corrected Z&lt;3'!$B15)</f>
        <v>0</v>
      </c>
      <c r="U15">
        <f>SUMIFS('Total-corrected counts Z&lt;3'!T:T,'Total-corrected counts Z&lt;3'!$A:$A,'Activation map corrected Z&lt;3'!$B15)</f>
        <v>0</v>
      </c>
      <c r="V15">
        <f>SUMIFS('Total-corrected counts Z&lt;3'!U:U,'Total-corrected counts Z&lt;3'!$A:$A,'Activation map corrected Z&lt;3'!$B15)</f>
        <v>0</v>
      </c>
      <c r="X15" t="e">
        <f t="shared" si="0"/>
        <v>#DIV/0!</v>
      </c>
      <c r="Y15">
        <f t="shared" si="1"/>
        <v>0</v>
      </c>
      <c r="Z15">
        <f t="shared" si="2"/>
        <v>0</v>
      </c>
      <c r="AA15">
        <f t="shared" si="3"/>
        <v>0</v>
      </c>
      <c r="AB15">
        <f t="shared" si="4"/>
        <v>0</v>
      </c>
    </row>
    <row r="16" spans="1:28" x14ac:dyDescent="0.25">
      <c r="A16" t="s">
        <v>1418</v>
      </c>
      <c r="B16">
        <v>181</v>
      </c>
      <c r="C16" t="s">
        <v>106</v>
      </c>
      <c r="D16">
        <v>174</v>
      </c>
      <c r="E16">
        <v>181</v>
      </c>
      <c r="F16">
        <f>SUMIFS('Total-corrected counts Z&lt;3'!E:E,'Total-corrected counts Z&lt;3'!$A:$A,'Activation map corrected Z&lt;3'!$B16)</f>
        <v>5.0431130128005409E-2</v>
      </c>
      <c r="G16">
        <f>SUMIFS('Total-corrected counts Z&lt;3'!F:F,'Total-corrected counts Z&lt;3'!$A:$A,'Activation map corrected Z&lt;3'!$B16)</f>
        <v>8.2029878562967784E-3</v>
      </c>
      <c r="H16">
        <f>SUMIFS('Total-corrected counts Z&lt;3'!G:G,'Total-corrected counts Z&lt;3'!$A:$A,'Activation map corrected Z&lt;3'!$B16)</f>
        <v>0.2618950727463929</v>
      </c>
      <c r="I16">
        <f>SUMIFS('Total-corrected counts Z&lt;3'!H:H,'Total-corrected counts Z&lt;3'!$A:$A,'Activation map corrected Z&lt;3'!$B16)</f>
        <v>0</v>
      </c>
      <c r="J16">
        <f>SUMIFS('Total-corrected counts Z&lt;3'!I:I,'Total-corrected counts Z&lt;3'!$A:$A,'Activation map corrected Z&lt;3'!$B16)</f>
        <v>0.34478618638771819</v>
      </c>
      <c r="K16">
        <f>SUMIFS('Total-corrected counts Z&lt;3'!J:J,'Total-corrected counts Z&lt;3'!$A:$A,'Activation map corrected Z&lt;3'!$B16)</f>
        <v>0.83329881799767658</v>
      </c>
      <c r="L16">
        <f>SUMIFS('Total-corrected counts Z&lt;3'!K:K,'Total-corrected counts Z&lt;3'!$A:$A,'Activation map corrected Z&lt;3'!$B16)</f>
        <v>0.14270583644573276</v>
      </c>
      <c r="M16">
        <f>SUMIFS('Total-corrected counts Z&lt;3'!L:L,'Total-corrected counts Z&lt;3'!$A:$A,'Activation map corrected Z&lt;3'!$B16)</f>
        <v>1.76392664181882E-2</v>
      </c>
      <c r="N16">
        <f>SUMIFS('Total-corrected counts Z&lt;3'!M:M,'Total-corrected counts Z&lt;3'!$A:$A,'Activation map corrected Z&lt;3'!$B16)</f>
        <v>0</v>
      </c>
      <c r="O16">
        <f>SUMIFS('Total-corrected counts Z&lt;3'!N:N,'Total-corrected counts Z&lt;3'!$A:$A,'Activation map corrected Z&lt;3'!$B16)</f>
        <v>0</v>
      </c>
      <c r="P16">
        <f>SUMIFS('Total-corrected counts Z&lt;3'!O:O,'Total-corrected counts Z&lt;3'!$A:$A,'Activation map corrected Z&lt;3'!$B16)</f>
        <v>0</v>
      </c>
      <c r="Q16">
        <f>SUMIFS('Total-corrected counts Z&lt;3'!P:P,'Total-corrected counts Z&lt;3'!$A:$A,'Activation map corrected Z&lt;3'!$B16)</f>
        <v>0</v>
      </c>
      <c r="R16">
        <f>SUMIFS('Total-corrected counts Z&lt;3'!Q:Q,'Total-corrected counts Z&lt;3'!$A:$A,'Activation map corrected Z&lt;3'!$B16)</f>
        <v>0</v>
      </c>
      <c r="S16">
        <f>SUMIFS('Total-corrected counts Z&lt;3'!R:R,'Total-corrected counts Z&lt;3'!$A:$A,'Activation map corrected Z&lt;3'!$B16)</f>
        <v>0</v>
      </c>
      <c r="T16">
        <f>SUMIFS('Total-corrected counts Z&lt;3'!S:S,'Total-corrected counts Z&lt;3'!$A:$A,'Activation map corrected Z&lt;3'!$B16)</f>
        <v>0</v>
      </c>
      <c r="U16">
        <f>SUMIFS('Total-corrected counts Z&lt;3'!T:T,'Total-corrected counts Z&lt;3'!$A:$A,'Activation map corrected Z&lt;3'!$B16)</f>
        <v>0.35223186134779372</v>
      </c>
      <c r="V16">
        <f>SUMIFS('Total-corrected counts Z&lt;3'!U:U,'Total-corrected counts Z&lt;3'!$A:$A,'Activation map corrected Z&lt;3'!$B16)</f>
        <v>0.12584456893895671</v>
      </c>
      <c r="X16">
        <f t="shared" si="0"/>
        <v>0.25723676831780562</v>
      </c>
      <c r="Y16">
        <f t="shared" si="1"/>
        <v>0.18432881088666786</v>
      </c>
      <c r="Z16">
        <f t="shared" si="2"/>
        <v>5.97595537858438E-2</v>
      </c>
      <c r="AA16">
        <f t="shared" si="3"/>
        <v>9.1237339775789003E-2</v>
      </c>
      <c r="AB16">
        <f t="shared" si="4"/>
        <v>4.4588296336454294E-2</v>
      </c>
    </row>
    <row r="18" spans="2:5" x14ac:dyDescent="0.25">
      <c r="B18">
        <v>632</v>
      </c>
      <c r="C18" t="s">
        <v>308</v>
      </c>
      <c r="D18">
        <v>39600</v>
      </c>
      <c r="E18">
        <v>726</v>
      </c>
    </row>
    <row r="19" spans="2:5" x14ac:dyDescent="0.25">
      <c r="B19">
        <v>10703</v>
      </c>
      <c r="C19" t="s">
        <v>560</v>
      </c>
      <c r="D19">
        <v>39400</v>
      </c>
      <c r="E19">
        <v>726</v>
      </c>
    </row>
    <row r="20" spans="2:5" x14ac:dyDescent="0.25">
      <c r="B20">
        <v>10704</v>
      </c>
      <c r="C20" t="s">
        <v>561</v>
      </c>
      <c r="D20">
        <v>39500</v>
      </c>
      <c r="E20">
        <v>726</v>
      </c>
    </row>
    <row r="21" spans="2:5" x14ac:dyDescent="0.25">
      <c r="B21">
        <v>2632</v>
      </c>
      <c r="C21" t="s">
        <v>566</v>
      </c>
      <c r="D21">
        <v>39600</v>
      </c>
      <c r="E21">
        <v>2726</v>
      </c>
    </row>
    <row r="22" spans="2:5" x14ac:dyDescent="0.25">
      <c r="B22">
        <v>12703</v>
      </c>
      <c r="C22" t="s">
        <v>560</v>
      </c>
      <c r="D22">
        <v>39400</v>
      </c>
      <c r="E22">
        <v>2726</v>
      </c>
    </row>
    <row r="23" spans="2:5" x14ac:dyDescent="0.25">
      <c r="B23">
        <v>12704</v>
      </c>
      <c r="C23" t="s">
        <v>568</v>
      </c>
      <c r="D23">
        <v>39700</v>
      </c>
      <c r="E23">
        <v>2726</v>
      </c>
    </row>
    <row r="24" spans="2:5" x14ac:dyDescent="0.25">
      <c r="B24">
        <v>894</v>
      </c>
      <c r="C24" t="s">
        <v>430</v>
      </c>
      <c r="D24">
        <v>25300</v>
      </c>
      <c r="E24">
        <v>254</v>
      </c>
    </row>
    <row r="25" spans="2:5" x14ac:dyDescent="0.25">
      <c r="B25">
        <v>274</v>
      </c>
      <c r="C25" t="s">
        <v>151</v>
      </c>
      <c r="D25">
        <v>26400</v>
      </c>
      <c r="E25">
        <v>879</v>
      </c>
    </row>
    <row r="26" spans="2:5" x14ac:dyDescent="0.25">
      <c r="B26">
        <v>330</v>
      </c>
      <c r="C26" t="s">
        <v>179</v>
      </c>
      <c r="D26">
        <v>26500</v>
      </c>
      <c r="E26">
        <v>879</v>
      </c>
    </row>
    <row r="27" spans="2:5" x14ac:dyDescent="0.25">
      <c r="B27">
        <v>434</v>
      </c>
      <c r="C27" t="s">
        <v>218</v>
      </c>
      <c r="D27">
        <v>26100</v>
      </c>
      <c r="E27">
        <v>879</v>
      </c>
    </row>
    <row r="28" spans="2:5" x14ac:dyDescent="0.25">
      <c r="B28">
        <v>442</v>
      </c>
      <c r="C28" t="s">
        <v>223</v>
      </c>
      <c r="D28">
        <v>26000</v>
      </c>
      <c r="E28">
        <v>879</v>
      </c>
    </row>
    <row r="29" spans="2:5" x14ac:dyDescent="0.25">
      <c r="B29">
        <v>545</v>
      </c>
      <c r="C29" t="s">
        <v>264</v>
      </c>
      <c r="D29">
        <v>26200</v>
      </c>
      <c r="E29">
        <v>879</v>
      </c>
    </row>
    <row r="30" spans="2:5" x14ac:dyDescent="0.25">
      <c r="B30">
        <v>610</v>
      </c>
      <c r="C30" t="s">
        <v>295</v>
      </c>
      <c r="D30">
        <v>26300</v>
      </c>
      <c r="E30">
        <v>879</v>
      </c>
    </row>
    <row r="31" spans="2:5" x14ac:dyDescent="0.25">
      <c r="B31">
        <v>430</v>
      </c>
      <c r="C31" t="s">
        <v>216</v>
      </c>
      <c r="D31">
        <v>26900</v>
      </c>
      <c r="E31">
        <v>886</v>
      </c>
    </row>
    <row r="32" spans="2:5" x14ac:dyDescent="0.25">
      <c r="B32">
        <v>542</v>
      </c>
      <c r="C32" t="s">
        <v>263</v>
      </c>
      <c r="D32">
        <v>26700</v>
      </c>
      <c r="E32">
        <v>886</v>
      </c>
    </row>
    <row r="33" spans="2:5" x14ac:dyDescent="0.25">
      <c r="B33">
        <v>590</v>
      </c>
      <c r="C33" t="s">
        <v>283</v>
      </c>
      <c r="D33">
        <v>27100</v>
      </c>
      <c r="E33">
        <v>886</v>
      </c>
    </row>
    <row r="34" spans="2:5" x14ac:dyDescent="0.25">
      <c r="B34">
        <v>622</v>
      </c>
      <c r="C34" t="s">
        <v>303</v>
      </c>
      <c r="D34">
        <v>27200</v>
      </c>
      <c r="E34">
        <v>886</v>
      </c>
    </row>
    <row r="35" spans="2:5" x14ac:dyDescent="0.25">
      <c r="B35">
        <v>687</v>
      </c>
      <c r="C35" t="s">
        <v>337</v>
      </c>
      <c r="D35">
        <v>27000</v>
      </c>
      <c r="E35">
        <v>886</v>
      </c>
    </row>
    <row r="36" spans="2:5" x14ac:dyDescent="0.25">
      <c r="B36">
        <v>279</v>
      </c>
      <c r="C36" t="s">
        <v>153</v>
      </c>
      <c r="D36">
        <v>25800</v>
      </c>
      <c r="E36">
        <v>894</v>
      </c>
    </row>
    <row r="37" spans="2:5" x14ac:dyDescent="0.25">
      <c r="B37">
        <v>671</v>
      </c>
      <c r="C37" t="s">
        <v>329</v>
      </c>
      <c r="D37">
        <v>25400</v>
      </c>
      <c r="E37">
        <v>894</v>
      </c>
    </row>
    <row r="38" spans="2:5" x14ac:dyDescent="0.25">
      <c r="B38">
        <v>774</v>
      </c>
      <c r="C38" t="s">
        <v>373</v>
      </c>
      <c r="D38">
        <v>25600</v>
      </c>
      <c r="E38">
        <v>894</v>
      </c>
    </row>
    <row r="39" spans="2:5" x14ac:dyDescent="0.25">
      <c r="B39">
        <v>906</v>
      </c>
      <c r="C39" t="s">
        <v>438</v>
      </c>
      <c r="D39">
        <v>25700</v>
      </c>
      <c r="E39">
        <v>894</v>
      </c>
    </row>
    <row r="40" spans="2:5" x14ac:dyDescent="0.25">
      <c r="B40">
        <v>965</v>
      </c>
      <c r="C40" t="s">
        <v>473</v>
      </c>
      <c r="D40">
        <v>25500</v>
      </c>
      <c r="E40">
        <v>894</v>
      </c>
    </row>
    <row r="41" spans="2:5" x14ac:dyDescent="0.25">
      <c r="B41">
        <v>211</v>
      </c>
      <c r="C41" t="s">
        <v>121</v>
      </c>
      <c r="D41">
        <v>19100</v>
      </c>
      <c r="E41">
        <v>39</v>
      </c>
    </row>
    <row r="42" spans="2:5" x14ac:dyDescent="0.25">
      <c r="B42">
        <v>919</v>
      </c>
      <c r="C42" t="s">
        <v>446</v>
      </c>
      <c r="D42">
        <v>19300</v>
      </c>
      <c r="E42">
        <v>39</v>
      </c>
    </row>
    <row r="43" spans="2:5" x14ac:dyDescent="0.25">
      <c r="B43">
        <v>927</v>
      </c>
      <c r="C43" t="s">
        <v>450</v>
      </c>
      <c r="D43">
        <v>19400</v>
      </c>
      <c r="E43">
        <v>39</v>
      </c>
    </row>
    <row r="44" spans="2:5" x14ac:dyDescent="0.25">
      <c r="B44">
        <v>935</v>
      </c>
      <c r="C44" t="s">
        <v>456</v>
      </c>
      <c r="D44">
        <v>19000</v>
      </c>
      <c r="E44">
        <v>39</v>
      </c>
    </row>
    <row r="45" spans="2:5" x14ac:dyDescent="0.25">
      <c r="B45">
        <v>1015</v>
      </c>
      <c r="C45" t="s">
        <v>499</v>
      </c>
      <c r="D45">
        <v>19200</v>
      </c>
      <c r="E45">
        <v>39</v>
      </c>
    </row>
    <row r="46" spans="2:5" x14ac:dyDescent="0.25">
      <c r="B46">
        <v>296</v>
      </c>
      <c r="C46" t="s">
        <v>161</v>
      </c>
      <c r="D46">
        <v>19700</v>
      </c>
      <c r="E46">
        <v>48</v>
      </c>
    </row>
    <row r="47" spans="2:5" x14ac:dyDescent="0.25">
      <c r="B47">
        <v>588</v>
      </c>
      <c r="C47" t="s">
        <v>281</v>
      </c>
      <c r="D47">
        <v>19600</v>
      </c>
      <c r="E47">
        <v>48</v>
      </c>
    </row>
    <row r="48" spans="2:5" x14ac:dyDescent="0.25">
      <c r="B48">
        <v>772</v>
      </c>
      <c r="C48" t="s">
        <v>371</v>
      </c>
      <c r="D48">
        <v>19800</v>
      </c>
      <c r="E48">
        <v>48</v>
      </c>
    </row>
    <row r="49" spans="2:5" x14ac:dyDescent="0.25">
      <c r="B49">
        <v>810</v>
      </c>
      <c r="C49" t="s">
        <v>393</v>
      </c>
      <c r="D49">
        <v>19900</v>
      </c>
      <c r="E49">
        <v>48</v>
      </c>
    </row>
    <row r="50" spans="2:5" x14ac:dyDescent="0.25">
      <c r="B50">
        <v>819</v>
      </c>
      <c r="C50" t="s">
        <v>396</v>
      </c>
      <c r="D50">
        <v>20000</v>
      </c>
      <c r="E50">
        <v>48</v>
      </c>
    </row>
    <row r="51" spans="2:5" x14ac:dyDescent="0.25">
      <c r="B51">
        <v>84</v>
      </c>
      <c r="C51" t="s">
        <v>57</v>
      </c>
      <c r="D51">
        <v>20600</v>
      </c>
      <c r="E51">
        <v>972</v>
      </c>
    </row>
    <row r="52" spans="2:5" x14ac:dyDescent="0.25">
      <c r="B52">
        <v>132</v>
      </c>
      <c r="C52" t="s">
        <v>82</v>
      </c>
      <c r="D52">
        <v>20700</v>
      </c>
      <c r="E52">
        <v>972</v>
      </c>
    </row>
    <row r="53" spans="2:5" x14ac:dyDescent="0.25">
      <c r="B53">
        <v>171</v>
      </c>
      <c r="C53" t="s">
        <v>101</v>
      </c>
      <c r="D53">
        <v>20200</v>
      </c>
      <c r="E53">
        <v>972</v>
      </c>
    </row>
    <row r="54" spans="2:5" x14ac:dyDescent="0.25">
      <c r="B54">
        <v>304</v>
      </c>
      <c r="C54" t="s">
        <v>165</v>
      </c>
      <c r="D54">
        <v>20400</v>
      </c>
      <c r="E54">
        <v>972</v>
      </c>
    </row>
    <row r="55" spans="2:5" x14ac:dyDescent="0.25">
      <c r="B55">
        <v>363</v>
      </c>
      <c r="C55" t="s">
        <v>193</v>
      </c>
      <c r="D55">
        <v>20500</v>
      </c>
      <c r="E55">
        <v>972</v>
      </c>
    </row>
    <row r="56" spans="2:5" x14ac:dyDescent="0.25">
      <c r="B56">
        <v>556</v>
      </c>
      <c r="C56" t="s">
        <v>266</v>
      </c>
      <c r="D56">
        <v>8700</v>
      </c>
      <c r="E56">
        <v>44</v>
      </c>
    </row>
    <row r="57" spans="2:5" x14ac:dyDescent="0.25">
      <c r="B57">
        <v>707</v>
      </c>
      <c r="C57" t="s">
        <v>351</v>
      </c>
      <c r="D57">
        <v>8500</v>
      </c>
      <c r="E57">
        <v>44</v>
      </c>
    </row>
    <row r="58" spans="2:5" x14ac:dyDescent="0.25">
      <c r="B58">
        <v>827</v>
      </c>
      <c r="C58" t="s">
        <v>398</v>
      </c>
      <c r="D58">
        <v>8800</v>
      </c>
      <c r="E58">
        <v>44</v>
      </c>
    </row>
    <row r="59" spans="2:5" x14ac:dyDescent="0.25">
      <c r="B59">
        <v>1054</v>
      </c>
      <c r="C59" t="s">
        <v>524</v>
      </c>
      <c r="D59">
        <v>8900</v>
      </c>
      <c r="E59">
        <v>44</v>
      </c>
    </row>
    <row r="60" spans="2:5" x14ac:dyDescent="0.25">
      <c r="B60">
        <v>1081</v>
      </c>
      <c r="C60" t="s">
        <v>533</v>
      </c>
      <c r="D60">
        <v>9000</v>
      </c>
      <c r="E60">
        <v>44</v>
      </c>
    </row>
    <row r="61" spans="2:5" x14ac:dyDescent="0.25">
      <c r="B61">
        <v>303</v>
      </c>
      <c r="C61" t="s">
        <v>164</v>
      </c>
      <c r="D61">
        <v>47200</v>
      </c>
      <c r="E61">
        <v>295</v>
      </c>
    </row>
    <row r="62" spans="2:5" x14ac:dyDescent="0.25">
      <c r="B62">
        <v>311</v>
      </c>
      <c r="C62" t="s">
        <v>169</v>
      </c>
      <c r="D62">
        <v>47300</v>
      </c>
      <c r="E62">
        <v>295</v>
      </c>
    </row>
    <row r="63" spans="2:5" x14ac:dyDescent="0.25">
      <c r="B63">
        <v>451</v>
      </c>
      <c r="C63" t="s">
        <v>229</v>
      </c>
      <c r="D63">
        <v>47400</v>
      </c>
      <c r="E63">
        <v>295</v>
      </c>
    </row>
  </sheetData>
  <conditionalFormatting sqref="X3:X16">
    <cfRule type="cellIs" dxfId="18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83C8-559A-44F1-850D-D22C60D0C1FD}">
  <dimension ref="A1:AB63"/>
  <sheetViews>
    <sheetView topLeftCell="A8" workbookViewId="0"/>
  </sheetViews>
  <sheetFormatPr defaultRowHeight="15" x14ac:dyDescent="0.25"/>
  <cols>
    <col min="3" max="3" width="37" bestFit="1" customWidth="1"/>
    <col min="15" max="15" width="10.5703125" bestFit="1" customWidth="1"/>
  </cols>
  <sheetData>
    <row r="1" spans="1:28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25">
      <c r="A3" t="s">
        <v>569</v>
      </c>
      <c r="B3">
        <v>382</v>
      </c>
      <c r="C3" t="s">
        <v>202</v>
      </c>
      <c r="D3">
        <v>37700</v>
      </c>
      <c r="E3">
        <v>375</v>
      </c>
      <c r="F3">
        <f>SUMIFS('Total-corrected counts Z&lt;2'!E:E,'Total-corrected counts Z&lt;2'!$A:$A,'Activation map corrected Z&lt;2'!$B3)</f>
        <v>2.4505793602941894</v>
      </c>
      <c r="G3">
        <f>SUMIFS('Total-corrected counts Z&lt;2'!F:F,'Total-corrected counts Z&lt;2'!$A:$A,'Activation map corrected Z&lt;2'!$B3)</f>
        <v>0.20507469640741943</v>
      </c>
      <c r="H3">
        <f>SUMIFS('Total-corrected counts Z&lt;2'!G:G,'Total-corrected counts Z&lt;2'!$A:$A,'Activation map corrected Z&lt;2'!$B3)</f>
        <v>15.602902603237023</v>
      </c>
      <c r="I3">
        <f>SUMIFS('Total-corrected counts Z&lt;2'!H:H,'Total-corrected counts Z&lt;2'!$A:$A,'Activation map corrected Z&lt;2'!$B3)</f>
        <v>3.8461511614189856</v>
      </c>
      <c r="J3">
        <f>SUMIFS('Total-corrected counts Z&lt;2'!I:I,'Total-corrected counts Z&lt;2'!$A:$A,'Activation map corrected Z&lt;2'!$B3)</f>
        <v>2.0748740145118041</v>
      </c>
      <c r="K3">
        <f>SUMIFS('Total-corrected counts Z&lt;2'!J:J,'Total-corrected counts Z&lt;2'!$A:$A,'Activation map corrected Z&lt;2'!$B3)</f>
        <v>15.916500499979289</v>
      </c>
      <c r="L3">
        <f>SUMIFS('Total-corrected counts Z&lt;2'!K:K,'Total-corrected counts Z&lt;2'!$A:$A,'Activation map corrected Z&lt;2'!$B3)</f>
        <v>8.9012765483025813</v>
      </c>
      <c r="M3">
        <f>SUMIFS('Total-corrected counts Z&lt;2'!L:L,'Total-corrected counts Z&lt;2'!$A:$A,'Activation map corrected Z&lt;2'!$B3)</f>
        <v>4.6038485351471206</v>
      </c>
      <c r="N3">
        <f>SUMIFS('Total-corrected counts Z&lt;2'!M:M,'Total-corrected counts Z&lt;2'!$A:$A,'Activation map corrected Z&lt;2'!$B3)</f>
        <v>5.0269409014212743</v>
      </c>
      <c r="O3">
        <f>SUMIFS('Total-corrected counts Z&lt;2'!N:N,'Total-corrected counts Z&lt;2'!$A:$A,'Activation map corrected Z&lt;2'!$B3)</f>
        <v>0</v>
      </c>
      <c r="P3">
        <f>SUMIFS('Total-corrected counts Z&lt;2'!O:O,'Total-corrected counts Z&lt;2'!$A:$A,'Activation map corrected Z&lt;2'!$B3)</f>
        <v>23.345371158421074</v>
      </c>
      <c r="Q3">
        <f>SUMIFS('Total-corrected counts Z&lt;2'!P:P,'Total-corrected counts Z&lt;2'!$A:$A,'Activation map corrected Z&lt;2'!$B3)</f>
        <v>6.9577139379506967</v>
      </c>
      <c r="R3">
        <f>SUMIFS('Total-corrected counts Z&lt;2'!Q:Q,'Total-corrected counts Z&lt;2'!$A:$A,'Activation map corrected Z&lt;2'!$B3)</f>
        <v>4.1149534678721595</v>
      </c>
      <c r="S3">
        <f>SUMIFS('Total-corrected counts Z&lt;2'!R:R,'Total-corrected counts Z&lt;2'!$A:$A,'Activation map corrected Z&lt;2'!$B3)</f>
        <v>6.8799573659019373</v>
      </c>
      <c r="T3">
        <f>SUMIFS('Total-corrected counts Z&lt;2'!S:S,'Total-corrected counts Z&lt;2'!$A:$A,'Activation map corrected Z&lt;2'!$B3)</f>
        <v>3.3656544732262184</v>
      </c>
      <c r="U3">
        <f>SUMIFS('Total-corrected counts Z&lt;2'!T:T,'Total-corrected counts Z&lt;2'!$A:$A,'Activation map corrected Z&lt;2'!$B3)</f>
        <v>11.065235058925815</v>
      </c>
      <c r="V3">
        <f>SUMIFS('Total-corrected counts Z&lt;2'!U:U,'Total-corrected counts Z&lt;2'!$A:$A,'Activation map corrected Z&lt;2'!$B3)</f>
        <v>6.0709155843310487</v>
      </c>
      <c r="X3">
        <f t="shared" ref="X3:X16" si="0">_xlfn.T.TEST(F3:N3,O3:V3,2,2)</f>
        <v>0.70301469444284881</v>
      </c>
      <c r="Y3">
        <f>AVERAGE(F3:N3)</f>
        <v>6.5142387023021886</v>
      </c>
      <c r="Z3">
        <f>AVERAGE(O3:V3)</f>
        <v>7.7249751308286188</v>
      </c>
      <c r="AA3">
        <f>STDEV(F3:N3)/SQRT(COUNT(F3:N3))</f>
        <v>1.9210510039063964</v>
      </c>
      <c r="AB3">
        <f>STDEV(O3:V3)/SQRT(COUNT(O3:V3))</f>
        <v>2.5032262752485699</v>
      </c>
    </row>
    <row r="4" spans="1:28" x14ac:dyDescent="0.25">
      <c r="A4" t="s">
        <v>570</v>
      </c>
      <c r="B4">
        <v>463</v>
      </c>
      <c r="C4" t="s">
        <v>234</v>
      </c>
      <c r="D4">
        <v>38700</v>
      </c>
      <c r="E4">
        <v>375</v>
      </c>
      <c r="F4">
        <f>SUMIFS('Total-corrected counts Z&lt;2'!E:E,'Total-corrected counts Z&lt;2'!$A:$A,'Activation map corrected Z&lt;2'!$B4)</f>
        <v>0</v>
      </c>
      <c r="G4">
        <f>SUMIFS('Total-corrected counts Z&lt;2'!F:F,'Total-corrected counts Z&lt;2'!$A:$A,'Activation map corrected Z&lt;2'!$B4)</f>
        <v>0.17226274498223232</v>
      </c>
      <c r="H4">
        <f>SUMIFS('Total-corrected counts Z&lt;2'!G:G,'Total-corrected counts Z&lt;2'!$A:$A,'Activation map corrected Z&lt;2'!$B4)</f>
        <v>5.1573183556212756</v>
      </c>
      <c r="I4">
        <f>SUMIFS('Total-corrected counts Z&lt;2'!H:H,'Total-corrected counts Z&lt;2'!$A:$A,'Activation map corrected Z&lt;2'!$B4)</f>
        <v>1.1657118765099284</v>
      </c>
      <c r="J4">
        <f>SUMIFS('Total-corrected counts Z&lt;2'!I:I,'Total-corrected counts Z&lt;2'!$A:$A,'Activation map corrected Z&lt;2'!$B4)</f>
        <v>1.5084395654462672</v>
      </c>
      <c r="K4">
        <f>SUMIFS('Total-corrected counts Z&lt;2'!J:J,'Total-corrected counts Z&lt;2'!$A:$A,'Activation map corrected Z&lt;2'!$B4)</f>
        <v>13.244027367702719</v>
      </c>
      <c r="L4">
        <f>SUMIFS('Total-corrected counts Z&lt;2'!K:K,'Total-corrected counts Z&lt;2'!$A:$A,'Activation map corrected Z&lt;2'!$B4)</f>
        <v>7.5009755281788282</v>
      </c>
      <c r="M4">
        <f>SUMIFS('Total-corrected counts Z&lt;2'!L:L,'Total-corrected counts Z&lt;2'!$A:$A,'Activation map corrected Z&lt;2'!$B4)</f>
        <v>6.0105800319976295</v>
      </c>
      <c r="N4">
        <f>SUMIFS('Total-corrected counts Z&lt;2'!M:M,'Total-corrected counts Z&lt;2'!$A:$A,'Activation map corrected Z&lt;2'!$B4)</f>
        <v>4.1192347991481384</v>
      </c>
      <c r="O4">
        <f>SUMIFS('Total-corrected counts Z&lt;2'!N:N,'Total-corrected counts Z&lt;2'!$A:$A,'Activation map corrected Z&lt;2'!$B4)</f>
        <v>12.903143033356642</v>
      </c>
      <c r="P4">
        <f>SUMIFS('Total-corrected counts Z&lt;2'!O:O,'Total-corrected counts Z&lt;2'!$A:$A,'Activation map corrected Z&lt;2'!$B4)</f>
        <v>6.723951502742584</v>
      </c>
      <c r="Q4">
        <f>SUMIFS('Total-corrected counts Z&lt;2'!P:P,'Total-corrected counts Z&lt;2'!$A:$A,'Activation map corrected Z&lt;2'!$B4)</f>
        <v>4.4233623622720959</v>
      </c>
      <c r="R4">
        <f>SUMIFS('Total-corrected counts Z&lt;2'!Q:Q,'Total-corrected counts Z&lt;2'!$A:$A,'Activation map corrected Z&lt;2'!$B4)</f>
        <v>3.6469018885881224</v>
      </c>
      <c r="S4">
        <f>SUMIFS('Total-corrected counts Z&lt;2'!R:R,'Total-corrected counts Z&lt;2'!$A:$A,'Activation map corrected Z&lt;2'!$B4)</f>
        <v>6.7837902274152482</v>
      </c>
      <c r="T4">
        <f>SUMIFS('Total-corrected counts Z&lt;2'!S:S,'Total-corrected counts Z&lt;2'!$A:$A,'Activation map corrected Z&lt;2'!$B4)</f>
        <v>1.5254014628654313</v>
      </c>
      <c r="U4">
        <f>SUMIFS('Total-corrected counts Z&lt;2'!T:T,'Total-corrected counts Z&lt;2'!$A:$A,'Activation map corrected Z&lt;2'!$B4)</f>
        <v>9.5618063824413273</v>
      </c>
      <c r="V4">
        <f>SUMIFS('Total-corrected counts Z&lt;2'!U:U,'Total-corrected counts Z&lt;2'!$A:$A,'Activation map corrected Z&lt;2'!$B4)</f>
        <v>4.8645435096748439</v>
      </c>
      <c r="X4">
        <f t="shared" si="0"/>
        <v>0.32068978690134359</v>
      </c>
      <c r="Y4">
        <f t="shared" ref="Y4:Y16" si="1">AVERAGE(F4:N4)</f>
        <v>4.3198389188430015</v>
      </c>
      <c r="Z4">
        <f t="shared" ref="Z4:Z16" si="2">AVERAGE(O4:V4)</f>
        <v>6.3041125461695371</v>
      </c>
      <c r="AA4">
        <f t="shared" ref="AA4:AA16" si="3">STDEV(F4:N4)/SQRT(COUNT(F4:N4))</f>
        <v>1.4292425589945787</v>
      </c>
      <c r="AB4">
        <f t="shared" ref="AB4:AB16" si="4">STDEV(O4:V4)/SQRT(COUNT(O4:V4))</f>
        <v>1.2682422896232348</v>
      </c>
    </row>
    <row r="5" spans="1:28" x14ac:dyDescent="0.25">
      <c r="A5" t="s">
        <v>571</v>
      </c>
      <c r="C5" t="s">
        <v>356</v>
      </c>
      <c r="E5">
        <v>726</v>
      </c>
      <c r="F5">
        <f>SUMPRODUCT(SUMIFS('Total-corrected counts Z&lt;2'!E:E,'Total-corrected counts Z&lt;2'!$A:$A,$B18:$B20))</f>
        <v>4.5369338918861173</v>
      </c>
      <c r="G5">
        <f>SUMPRODUCT(SUMIFS('Total-corrected counts Z&lt;2'!F:F,'Total-corrected counts Z&lt;2'!$A:$A,$B18:$B20))</f>
        <v>3.0843234339675885</v>
      </c>
      <c r="H5">
        <f>SUMPRODUCT(SUMIFS('Total-corrected counts Z&lt;2'!G:G,'Total-corrected counts Z&lt;2'!$A:$A,$B18:$B20))</f>
        <v>40.210966553984633</v>
      </c>
      <c r="I5">
        <f>SUMPRODUCT(SUMIFS('Total-corrected counts Z&lt;2'!H:H,'Total-corrected counts Z&lt;2'!$A:$A,$B18:$B20))</f>
        <v>18.455941326300902</v>
      </c>
      <c r="J5">
        <f>SUMPRODUCT(SUMIFS('Total-corrected counts Z&lt;2'!I:I,'Total-corrected counts Z&lt;2'!$A:$A,$B18:$B20))</f>
        <v>16.051028355585384</v>
      </c>
      <c r="K5">
        <f>SUMPRODUCT(SUMIFS('Total-corrected counts Z&lt;2'!J:J,'Total-corrected counts Z&lt;2'!$A:$A,$B18:$B20))</f>
        <v>17.864151583464984</v>
      </c>
      <c r="L5">
        <f>SUMPRODUCT(SUMIFS('Total-corrected counts Z&lt;2'!K:K,'Total-corrected counts Z&lt;2'!$A:$A,$B18:$B20))</f>
        <v>27.867774123418251</v>
      </c>
      <c r="M5">
        <f>SUMPRODUCT(SUMIFS('Total-corrected counts Z&lt;2'!L:L,'Total-corrected counts Z&lt;2'!$A:$A,$B18:$B20))</f>
        <v>4.6391270679834964</v>
      </c>
      <c r="N5">
        <f>SUMPRODUCT(SUMIFS('Total-corrected counts Z&lt;2'!M:M,'Total-corrected counts Z&lt;2'!$A:$A,$B18:$B20))</f>
        <v>6.9575442356976378</v>
      </c>
      <c r="O5">
        <f>SUMPRODUCT(SUMIFS('Total-corrected counts Z&lt;2'!N:N,'Total-corrected counts Z&lt;2'!$A:$A,$B18:$B20))</f>
        <v>0</v>
      </c>
      <c r="P5">
        <f>SUMPRODUCT(SUMIFS('Total-corrected counts Z&lt;2'!O:O,'Total-corrected counts Z&lt;2'!$A:$A,$B18:$B20))</f>
        <v>30.449606204612063</v>
      </c>
      <c r="Q5">
        <f>SUMPRODUCT(SUMIFS('Total-corrected counts Z&lt;2'!P:P,'Total-corrected counts Z&lt;2'!$A:$A,$B18:$B20))</f>
        <v>8.4193467185275637</v>
      </c>
      <c r="R5">
        <f>SUMPRODUCT(SUMIFS('Total-corrected counts Z&lt;2'!Q:Q,'Total-corrected counts Z&lt;2'!$A:$A,$B18:$B20))</f>
        <v>7.0987822858078955</v>
      </c>
      <c r="S5">
        <f>SUMPRODUCT(SUMIFS('Total-corrected counts Z&lt;2'!R:R,'Total-corrected counts Z&lt;2'!$A:$A,$B18:$B20))</f>
        <v>31.434633392836748</v>
      </c>
      <c r="T5">
        <f>SUMPRODUCT(SUMIFS('Total-corrected counts Z&lt;2'!S:S,'Total-corrected counts Z&lt;2'!$A:$A,$B18:$B20))</f>
        <v>15.324584803092929</v>
      </c>
      <c r="U5">
        <f>SUMPRODUCT(SUMIFS('Total-corrected counts Z&lt;2'!T:T,'Total-corrected counts Z&lt;2'!$A:$A,$B18:$B20))</f>
        <v>40.197387298690899</v>
      </c>
      <c r="V5">
        <f>SUMPRODUCT(SUMIFS('Total-corrected counts Z&lt;2'!U:U,'Total-corrected counts Z&lt;2'!$A:$A,$B18:$B20))</f>
        <v>17.518431889881665</v>
      </c>
      <c r="X5">
        <f t="shared" si="0"/>
        <v>0.61547706612849296</v>
      </c>
      <c r="Y5">
        <f t="shared" si="1"/>
        <v>15.518643396921002</v>
      </c>
      <c r="Z5">
        <f t="shared" si="2"/>
        <v>18.805346574181222</v>
      </c>
      <c r="AA5">
        <f t="shared" si="3"/>
        <v>4.155804115782372</v>
      </c>
      <c r="AB5">
        <f t="shared" si="4"/>
        <v>4.9371634177757366</v>
      </c>
    </row>
    <row r="6" spans="1:28" x14ac:dyDescent="0.25">
      <c r="A6" t="s">
        <v>572</v>
      </c>
      <c r="B6">
        <v>2382</v>
      </c>
      <c r="C6" t="s">
        <v>563</v>
      </c>
      <c r="D6">
        <v>37700</v>
      </c>
      <c r="E6">
        <v>2375</v>
      </c>
      <c r="F6">
        <f>SUMIFS('Total-corrected counts Z&lt;2'!E:E,'Total-corrected counts Z&lt;2'!$A:$A,'Activation map corrected Z&lt;2'!$B6)</f>
        <v>0</v>
      </c>
      <c r="G6">
        <f>SUMIFS('Total-corrected counts Z&lt;2'!F:F,'Total-corrected counts Z&lt;2'!$A:$A,'Activation map corrected Z&lt;2'!$B6)</f>
        <v>67.166064567358006</v>
      </c>
      <c r="H6">
        <f>SUMIFS('Total-corrected counts Z&lt;2'!G:G,'Total-corrected counts Z&lt;2'!$A:$A,'Activation map corrected Z&lt;2'!$B6)</f>
        <v>51.341507145706331</v>
      </c>
      <c r="I6">
        <f>SUMIFS('Total-corrected counts Z&lt;2'!H:H,'Total-corrected counts Z&lt;2'!$A:$A,'Activation map corrected Z&lt;2'!$B6)</f>
        <v>41.83998196287731</v>
      </c>
      <c r="J6">
        <f>SUMIFS('Total-corrected counts Z&lt;2'!I:I,'Total-corrected counts Z&lt;2'!$A:$A,'Activation map corrected Z&lt;2'!$B6)</f>
        <v>57.283762109845185</v>
      </c>
      <c r="K6">
        <f>SUMIFS('Total-corrected counts Z&lt;2'!J:J,'Total-corrected counts Z&lt;2'!$A:$A,'Activation map corrected Z&lt;2'!$B6)</f>
        <v>80.440455129077492</v>
      </c>
      <c r="L6">
        <f>SUMIFS('Total-corrected counts Z&lt;2'!K:K,'Total-corrected counts Z&lt;2'!$A:$A,'Activation map corrected Z&lt;2'!$B6)</f>
        <v>85.962428228998263</v>
      </c>
      <c r="M6">
        <f>SUMIFS('Total-corrected counts Z&lt;2'!L:L,'Total-corrected counts Z&lt;2'!$A:$A,'Activation map corrected Z&lt;2'!$B6)</f>
        <v>128.7798743025875</v>
      </c>
      <c r="N6">
        <f>SUMIFS('Total-corrected counts Z&lt;2'!M:M,'Total-corrected counts Z&lt;2'!$A:$A,'Activation map corrected Z&lt;2'!$B6)</f>
        <v>181.12653238759879</v>
      </c>
      <c r="O6">
        <f>SUMIFS('Total-corrected counts Z&lt;2'!N:N,'Total-corrected counts Z&lt;2'!$A:$A,'Activation map corrected Z&lt;2'!$B6)</f>
        <v>130.55268157187407</v>
      </c>
      <c r="P6">
        <f>SUMIFS('Total-corrected counts Z&lt;2'!O:O,'Total-corrected counts Z&lt;2'!$A:$A,'Activation map corrected Z&lt;2'!$B6)</f>
        <v>83.702763651758545</v>
      </c>
      <c r="Q6">
        <f>SUMIFS('Total-corrected counts Z&lt;2'!P:P,'Total-corrected counts Z&lt;2'!$A:$A,'Activation map corrected Z&lt;2'!$B6)</f>
        <v>57.311390606829754</v>
      </c>
      <c r="R6">
        <f>SUMIFS('Total-corrected counts Z&lt;2'!Q:Q,'Total-corrected counts Z&lt;2'!$A:$A,'Activation map corrected Z&lt;2'!$B6)</f>
        <v>63.6842680063343</v>
      </c>
      <c r="S6">
        <f>SUMIFS('Total-corrected counts Z&lt;2'!R:R,'Total-corrected counts Z&lt;2'!$A:$A,'Activation map corrected Z&lt;2'!$B6)</f>
        <v>48.360049766494164</v>
      </c>
      <c r="T6">
        <f>SUMIFS('Total-corrected counts Z&lt;2'!S:S,'Total-corrected counts Z&lt;2'!$A:$A,'Activation map corrected Z&lt;2'!$B6)</f>
        <v>58.638386483531633</v>
      </c>
      <c r="U6">
        <f>SUMIFS('Total-corrected counts Z&lt;2'!T:T,'Total-corrected counts Z&lt;2'!$A:$A,'Activation map corrected Z&lt;2'!$B6)</f>
        <v>86.073439483988906</v>
      </c>
      <c r="V6">
        <f>SUMIFS('Total-corrected counts Z&lt;2'!U:U,'Total-corrected counts Z&lt;2'!$A:$A,'Activation map corrected Z&lt;2'!$B6)</f>
        <v>61.264607733799679</v>
      </c>
      <c r="X6">
        <f t="shared" si="0"/>
        <v>0.87050823751749695</v>
      </c>
      <c r="Y6">
        <f t="shared" si="1"/>
        <v>77.104511759338763</v>
      </c>
      <c r="Z6">
        <f t="shared" si="2"/>
        <v>73.698448413076392</v>
      </c>
      <c r="AA6">
        <f t="shared" si="3"/>
        <v>17.450157243521549</v>
      </c>
      <c r="AB6">
        <f t="shared" si="4"/>
        <v>9.3330158324125421</v>
      </c>
    </row>
    <row r="7" spans="1:28" x14ac:dyDescent="0.25">
      <c r="A7" t="s">
        <v>573</v>
      </c>
      <c r="B7">
        <v>2463</v>
      </c>
      <c r="C7" t="s">
        <v>565</v>
      </c>
      <c r="D7">
        <v>38700</v>
      </c>
      <c r="E7">
        <v>2375</v>
      </c>
      <c r="F7">
        <f>SUMIFS('Total-corrected counts Z&lt;2'!E:E,'Total-corrected counts Z&lt;2'!$A:$A,'Activation map corrected Z&lt;2'!$B7)</f>
        <v>0</v>
      </c>
      <c r="G7">
        <f>SUMIFS('Total-corrected counts Z&lt;2'!F:F,'Total-corrected counts Z&lt;2'!$A:$A,'Activation map corrected Z&lt;2'!$B7)</f>
        <v>38.800132560283757</v>
      </c>
      <c r="H7">
        <f>SUMIFS('Total-corrected counts Z&lt;2'!G:G,'Total-corrected counts Z&lt;2'!$A:$A,'Activation map corrected Z&lt;2'!$B7)</f>
        <v>27.629930174744452</v>
      </c>
      <c r="I7">
        <f>SUMIFS('Total-corrected counts Z&lt;2'!H:H,'Total-corrected counts Z&lt;2'!$A:$A,'Activation map corrected Z&lt;2'!$B7)</f>
        <v>12.871692816073701</v>
      </c>
      <c r="J7">
        <f>SUMIFS('Total-corrected counts Z&lt;2'!I:I,'Total-corrected counts Z&lt;2'!$A:$A,'Activation map corrected Z&lt;2'!$B7)</f>
        <v>13.206542317886706</v>
      </c>
      <c r="K7">
        <f>SUMIFS('Total-corrected counts Z&lt;2'!J:J,'Total-corrected counts Z&lt;2'!$A:$A,'Activation map corrected Z&lt;2'!$B7)</f>
        <v>6.5924291104313228</v>
      </c>
      <c r="L7">
        <f>SUMIFS('Total-corrected counts Z&lt;2'!K:K,'Total-corrected counts Z&lt;2'!$A:$A,'Activation map corrected Z&lt;2'!$B7)</f>
        <v>19.385695969675009</v>
      </c>
      <c r="M7">
        <f>SUMIFS('Total-corrected counts Z&lt;2'!L:L,'Total-corrected counts Z&lt;2'!$A:$A,'Activation map corrected Z&lt;2'!$B7)</f>
        <v>106.53675934925218</v>
      </c>
      <c r="N7">
        <f>SUMIFS('Total-corrected counts Z&lt;2'!M:M,'Total-corrected counts Z&lt;2'!$A:$A,'Activation map corrected Z&lt;2'!$B7)</f>
        <v>58.858059646888506</v>
      </c>
      <c r="O7">
        <f>SUMIFS('Total-corrected counts Z&lt;2'!N:N,'Total-corrected counts Z&lt;2'!$A:$A,'Activation map corrected Z&lt;2'!$B7)</f>
        <v>40.523933589135702</v>
      </c>
      <c r="P7">
        <f>SUMIFS('Total-corrected counts Z&lt;2'!O:O,'Total-corrected counts Z&lt;2'!$A:$A,'Activation map corrected Z&lt;2'!$B7)</f>
        <v>23.52709957741412</v>
      </c>
      <c r="Q7">
        <f>SUMIFS('Total-corrected counts Z&lt;2'!P:P,'Total-corrected counts Z&lt;2'!$A:$A,'Activation map corrected Z&lt;2'!$B7)</f>
        <v>32.185837633112222</v>
      </c>
      <c r="R7">
        <f>SUMIFS('Total-corrected counts Z&lt;2'!Q:Q,'Total-corrected counts Z&lt;2'!$A:$A,'Activation map corrected Z&lt;2'!$B7)</f>
        <v>37.249104851354616</v>
      </c>
      <c r="S7">
        <f>SUMIFS('Total-corrected counts Z&lt;2'!R:R,'Total-corrected counts Z&lt;2'!$A:$A,'Activation map corrected Z&lt;2'!$B7)</f>
        <v>20.411475143799922</v>
      </c>
      <c r="T7">
        <f>SUMIFS('Total-corrected counts Z&lt;2'!S:S,'Total-corrected counts Z&lt;2'!$A:$A,'Activation map corrected Z&lt;2'!$B7)</f>
        <v>29.514618340211211</v>
      </c>
      <c r="U7">
        <f>SUMIFS('Total-corrected counts Z&lt;2'!T:T,'Total-corrected counts Z&lt;2'!$A:$A,'Activation map corrected Z&lt;2'!$B7)</f>
        <v>25.609833626287148</v>
      </c>
      <c r="V7">
        <f>SUMIFS('Total-corrected counts Z&lt;2'!U:U,'Total-corrected counts Z&lt;2'!$A:$A,'Activation map corrected Z&lt;2'!$B7)</f>
        <v>15.964902383669715</v>
      </c>
      <c r="X7">
        <f t="shared" si="0"/>
        <v>0.78225022077202155</v>
      </c>
      <c r="Y7">
        <f t="shared" si="1"/>
        <v>31.54236021613729</v>
      </c>
      <c r="Z7">
        <f t="shared" si="2"/>
        <v>28.123350643123079</v>
      </c>
      <c r="AA7">
        <f t="shared" si="3"/>
        <v>11.110736661685493</v>
      </c>
      <c r="AB7">
        <f t="shared" si="4"/>
        <v>2.9587565349876757</v>
      </c>
    </row>
    <row r="8" spans="1:28" x14ac:dyDescent="0.25">
      <c r="A8" t="s">
        <v>574</v>
      </c>
      <c r="C8" t="s">
        <v>567</v>
      </c>
      <c r="E8">
        <v>2726</v>
      </c>
      <c r="F8">
        <f>SUMPRODUCT(SUMIFS('Total-corrected counts Z&lt;2'!E:E,'Total-corrected counts Z&lt;2'!$A:$A,$B21:$B23))</f>
        <v>0</v>
      </c>
      <c r="G8">
        <f>SUMPRODUCT(SUMIFS('Total-corrected counts Z&lt;2'!F:F,'Total-corrected counts Z&lt;2'!$A:$A,$B21:$B23))</f>
        <v>49.021055429229548</v>
      </c>
      <c r="H8">
        <f>SUMPRODUCT(SUMIFS('Total-corrected counts Z&lt;2'!G:G,'Total-corrected counts Z&lt;2'!$A:$A,$B21:$B23))</f>
        <v>76.926641175546251</v>
      </c>
      <c r="I8">
        <f>SUMPRODUCT(SUMIFS('Total-corrected counts Z&lt;2'!H:H,'Total-corrected counts Z&lt;2'!$A:$A,$B21:$B23))</f>
        <v>54.446422974715219</v>
      </c>
      <c r="J8">
        <f>SUMPRODUCT(SUMIFS('Total-corrected counts Z&lt;2'!I:I,'Total-corrected counts Z&lt;2'!$A:$A,$B21:$B23))</f>
        <v>57.449998306853544</v>
      </c>
      <c r="K8">
        <f>SUMPRODUCT(SUMIFS('Total-corrected counts Z&lt;2'!J:J,'Total-corrected counts Z&lt;2'!$A:$A,$B21:$B23))</f>
        <v>46.38368036037955</v>
      </c>
      <c r="L8">
        <f>SUMPRODUCT(SUMIFS('Total-corrected counts Z&lt;2'!K:K,'Total-corrected counts Z&lt;2'!$A:$A,$B21:$B23))</f>
        <v>73.252689670550197</v>
      </c>
      <c r="M8">
        <f>SUMPRODUCT(SUMIFS('Total-corrected counts Z&lt;2'!L:L,'Total-corrected counts Z&lt;2'!$A:$A,$B21:$B23))</f>
        <v>67.095359638183368</v>
      </c>
      <c r="N8">
        <f>SUMPRODUCT(SUMIFS('Total-corrected counts Z&lt;2'!M:M,'Total-corrected counts Z&lt;2'!$A:$A,$B21:$B23))</f>
        <v>112.93338358738353</v>
      </c>
      <c r="O8">
        <f>SUMPRODUCT(SUMIFS('Total-corrected counts Z&lt;2'!N:N,'Total-corrected counts Z&lt;2'!$A:$A,$B21:$B23))</f>
        <v>109.9333123779448</v>
      </c>
      <c r="P8">
        <f>SUMPRODUCT(SUMIFS('Total-corrected counts Z&lt;2'!O:O,'Total-corrected counts Z&lt;2'!$A:$A,$B21:$B23))</f>
        <v>84.941209173785211</v>
      </c>
      <c r="Q8">
        <f>SUMPRODUCT(SUMIFS('Total-corrected counts Z&lt;2'!P:P,'Total-corrected counts Z&lt;2'!$A:$A,$B21:$B23))</f>
        <v>46.661130696895398</v>
      </c>
      <c r="R8">
        <f>SUMPRODUCT(SUMIFS('Total-corrected counts Z&lt;2'!Q:Q,'Total-corrected counts Z&lt;2'!$A:$A,$B21:$B23))</f>
        <v>109.23153731541215</v>
      </c>
      <c r="S8">
        <f>SUMPRODUCT(SUMIFS('Total-corrected counts Z&lt;2'!R:R,'Total-corrected counts Z&lt;2'!$A:$A,$B21:$B23))</f>
        <v>97.569575922954087</v>
      </c>
      <c r="T8">
        <f>SUMPRODUCT(SUMIFS('Total-corrected counts Z&lt;2'!S:S,'Total-corrected counts Z&lt;2'!$A:$A,$B21:$B23))</f>
        <v>60.722920866949167</v>
      </c>
      <c r="U8">
        <f>SUMPRODUCT(SUMIFS('Total-corrected counts Z&lt;2'!T:T,'Total-corrected counts Z&lt;2'!$A:$A,$B21:$B23))</f>
        <v>69.415449748540823</v>
      </c>
      <c r="V8">
        <f>SUMPRODUCT(SUMIFS('Total-corrected counts Z&lt;2'!U:U,'Total-corrected counts Z&lt;2'!$A:$A,$B21:$B23))</f>
        <v>40.504593326766276</v>
      </c>
      <c r="X8">
        <f t="shared" si="0"/>
        <v>0.22648753281590436</v>
      </c>
      <c r="Y8">
        <f t="shared" si="1"/>
        <v>59.723247904760143</v>
      </c>
      <c r="Z8">
        <f t="shared" si="2"/>
        <v>77.372466178655998</v>
      </c>
      <c r="AA8">
        <f t="shared" si="3"/>
        <v>10.039525343417678</v>
      </c>
      <c r="AB8">
        <f t="shared" si="4"/>
        <v>9.6208162305123288</v>
      </c>
    </row>
    <row r="9" spans="1:28" x14ac:dyDescent="0.25">
      <c r="A9" t="s">
        <v>575</v>
      </c>
      <c r="C9" t="s">
        <v>140</v>
      </c>
      <c r="F9">
        <f>SUMPRODUCT(SUMIFS('Total-corrected counts Z&lt;2'!E:E,'Total-corrected counts Z&lt;2'!$A:$A,$B24:$B40))</f>
        <v>30.05135009738812</v>
      </c>
      <c r="G9">
        <f>SUMPRODUCT(SUMIFS('Total-corrected counts Z&lt;2'!F:F,'Total-corrected counts Z&lt;2'!$A:$A,$B24:$B40))</f>
        <v>2.739797944003123</v>
      </c>
      <c r="H9">
        <f>SUMPRODUCT(SUMIFS('Total-corrected counts Z&lt;2'!G:G,'Total-corrected counts Z&lt;2'!$A:$A,$B24:$B40))</f>
        <v>128.03647191074617</v>
      </c>
      <c r="I9">
        <f>SUMPRODUCT(SUMIFS('Total-corrected counts Z&lt;2'!H:H,'Total-corrected counts Z&lt;2'!$A:$A,$B24:$B40))</f>
        <v>120.71749216983653</v>
      </c>
      <c r="J9">
        <f>SUMPRODUCT(SUMIFS('Total-corrected counts Z&lt;2'!I:I,'Total-corrected counts Z&lt;2'!$A:$A,$B24:$B40))</f>
        <v>83.863082942626974</v>
      </c>
      <c r="K9">
        <f>SUMPRODUCT(SUMIFS('Total-corrected counts Z&lt;2'!J:J,'Total-corrected counts Z&lt;2'!$A:$A,$B24:$B40))</f>
        <v>94.567088937144604</v>
      </c>
      <c r="L9">
        <f>SUMPRODUCT(SUMIFS('Total-corrected counts Z&lt;2'!K:K,'Total-corrected counts Z&lt;2'!$A:$A,$B24:$B40))</f>
        <v>182.73036401137193</v>
      </c>
      <c r="M9">
        <f>SUMPRODUCT(SUMIFS('Total-corrected counts Z&lt;2'!L:L,'Total-corrected counts Z&lt;2'!$A:$A,$B24:$B40))</f>
        <v>16.801401263324259</v>
      </c>
      <c r="N9">
        <f>SUMPRODUCT(SUMIFS('Total-corrected counts Z&lt;2'!M:M,'Total-corrected counts Z&lt;2'!$A:$A,$B24:$B40))</f>
        <v>63.696087095552436</v>
      </c>
      <c r="O9">
        <f>SUMPRODUCT(SUMIFS('Total-corrected counts Z&lt;2'!N:N,'Total-corrected counts Z&lt;2'!$A:$A,$B24:$B40))</f>
        <v>165.51396756069198</v>
      </c>
      <c r="P9">
        <f>SUMPRODUCT(SUMIFS('Total-corrected counts Z&lt;2'!O:O,'Total-corrected counts Z&lt;2'!$A:$A,$B24:$B40))</f>
        <v>211.60928255302855</v>
      </c>
      <c r="Q9">
        <f>SUMPRODUCT(SUMIFS('Total-corrected counts Z&lt;2'!P:P,'Total-corrected counts Z&lt;2'!$A:$A,$B24:$B40))</f>
        <v>152.31324756426588</v>
      </c>
      <c r="R9">
        <f>SUMPRODUCT(SUMIFS('Total-corrected counts Z&lt;2'!Q:Q,'Total-corrected counts Z&lt;2'!$A:$A,$B24:$B40))</f>
        <v>129.36750629919416</v>
      </c>
      <c r="S9">
        <f>SUMPRODUCT(SUMIFS('Total-corrected counts Z&lt;2'!R:R,'Total-corrected counts Z&lt;2'!$A:$A,$B24:$B40))</f>
        <v>208.46631445452195</v>
      </c>
      <c r="T9">
        <f>SUMPRODUCT(SUMIFS('Total-corrected counts Z&lt;2'!S:S,'Total-corrected counts Z&lt;2'!$A:$A,$B24:$B40))</f>
        <v>164.77050036425067</v>
      </c>
      <c r="U9">
        <f>SUMPRODUCT(SUMIFS('Total-corrected counts Z&lt;2'!T:T,'Total-corrected counts Z&lt;2'!$A:$A,$B24:$B40))</f>
        <v>260.76326067047768</v>
      </c>
      <c r="V9">
        <f>SUMPRODUCT(SUMIFS('Total-corrected counts Z&lt;2'!U:U,'Total-corrected counts Z&lt;2'!$A:$A,$B24:$B40))</f>
        <v>177.65781559865133</v>
      </c>
      <c r="X9">
        <f t="shared" si="0"/>
        <v>8.5370991602969754E-4</v>
      </c>
      <c r="Y9">
        <f t="shared" si="1"/>
        <v>80.355904041332693</v>
      </c>
      <c r="Z9">
        <f t="shared" si="2"/>
        <v>183.80773688313525</v>
      </c>
      <c r="AA9">
        <f t="shared" si="3"/>
        <v>19.532314706086865</v>
      </c>
      <c r="AB9">
        <f t="shared" si="4"/>
        <v>14.634636932668059</v>
      </c>
    </row>
    <row r="10" spans="1:28" x14ac:dyDescent="0.25">
      <c r="A10" t="s">
        <v>576</v>
      </c>
      <c r="C10" t="s">
        <v>35</v>
      </c>
      <c r="F10">
        <f>SUMPRODUCT(SUMIFS('Total-corrected counts Z&lt;2'!E:E,'Total-corrected counts Z&lt;2'!$A:$A,$B41:$B50))</f>
        <v>4.6023075790890866</v>
      </c>
      <c r="G10">
        <f>SUMPRODUCT(SUMIFS('Total-corrected counts Z&lt;2'!F:F,'Total-corrected counts Z&lt;2'!$A:$A,$B41:$B50))</f>
        <v>72.260120026118315</v>
      </c>
      <c r="H10">
        <f>SUMPRODUCT(SUMIFS('Total-corrected counts Z&lt;2'!G:G,'Total-corrected counts Z&lt;2'!$A:$A,$B41:$B50))</f>
        <v>45.982731041818596</v>
      </c>
      <c r="I10">
        <f>SUMPRODUCT(SUMIFS('Total-corrected counts Z&lt;2'!H:H,'Total-corrected counts Z&lt;2'!$A:$A,$B41:$B50))</f>
        <v>25.373429168344849</v>
      </c>
      <c r="J10">
        <f>SUMPRODUCT(SUMIFS('Total-corrected counts Z&lt;2'!I:I,'Total-corrected counts Z&lt;2'!$A:$A,$B41:$B50))</f>
        <v>7.1050581980611929</v>
      </c>
      <c r="K10">
        <f>SUMPRODUCT(SUMIFS('Total-corrected counts Z&lt;2'!J:J,'Total-corrected counts Z&lt;2'!$A:$A,$B41:$B50))</f>
        <v>24.5847805120498</v>
      </c>
      <c r="L10">
        <f>SUMPRODUCT(SUMIFS('Total-corrected counts Z&lt;2'!K:K,'Total-corrected counts Z&lt;2'!$A:$A,$B41:$B50))</f>
        <v>42.593232621662303</v>
      </c>
      <c r="M10">
        <f>SUMPRODUCT(SUMIFS('Total-corrected counts Z&lt;2'!L:L,'Total-corrected counts Z&lt;2'!$A:$A,$B41:$B50))</f>
        <v>3.3250017198284758</v>
      </c>
      <c r="N10">
        <f>SUMPRODUCT(SUMIFS('Total-corrected counts Z&lt;2'!M:M,'Total-corrected counts Z&lt;2'!$A:$A,$B41:$B50))</f>
        <v>5.4600595492064263</v>
      </c>
      <c r="O10">
        <f>SUMPRODUCT(SUMIFS('Total-corrected counts Z&lt;2'!N:N,'Total-corrected counts Z&lt;2'!$A:$A,$B41:$B50))</f>
        <v>82.770730026475263</v>
      </c>
      <c r="P10">
        <f>SUMPRODUCT(SUMIFS('Total-corrected counts Z&lt;2'!O:O,'Total-corrected counts Z&lt;2'!$A:$A,$B41:$B50))</f>
        <v>32.559675069586845</v>
      </c>
      <c r="Q10">
        <f>SUMPRODUCT(SUMIFS('Total-corrected counts Z&lt;2'!P:P,'Total-corrected counts Z&lt;2'!$A:$A,$B41:$B50))</f>
        <v>13.124778564770633</v>
      </c>
      <c r="R10">
        <f>SUMPRODUCT(SUMIFS('Total-corrected counts Z&lt;2'!Q:Q,'Total-corrected counts Z&lt;2'!$A:$A,$B41:$B50))</f>
        <v>0.39979405730511502</v>
      </c>
      <c r="S10">
        <f>SUMPRODUCT(SUMIFS('Total-corrected counts Z&lt;2'!R:R,'Total-corrected counts Z&lt;2'!$A:$A,$B41:$B50))</f>
        <v>8.3304783714095105</v>
      </c>
      <c r="T10">
        <f>SUMPRODUCT(SUMIFS('Total-corrected counts Z&lt;2'!S:S,'Total-corrected counts Z&lt;2'!$A:$A,$B41:$B50))</f>
        <v>42.651527735707091</v>
      </c>
      <c r="U10">
        <f>SUMPRODUCT(SUMIFS('Total-corrected counts Z&lt;2'!T:T,'Total-corrected counts Z&lt;2'!$A:$A,$B41:$B50))</f>
        <v>52.6629587819994</v>
      </c>
      <c r="V10">
        <f>SUMPRODUCT(SUMIFS('Total-corrected counts Z&lt;2'!U:U,'Total-corrected counts Z&lt;2'!$A:$A,$B41:$B50))</f>
        <v>72.564582130939101</v>
      </c>
      <c r="X10">
        <f t="shared" si="0"/>
        <v>0.35847914973669703</v>
      </c>
      <c r="Y10">
        <f t="shared" si="1"/>
        <v>25.698524490686559</v>
      </c>
      <c r="Z10">
        <f t="shared" si="2"/>
        <v>38.133065592274122</v>
      </c>
      <c r="AA10">
        <f t="shared" si="3"/>
        <v>7.9644573564763128</v>
      </c>
      <c r="AB10">
        <f t="shared" si="4"/>
        <v>10.672106333549166</v>
      </c>
    </row>
    <row r="11" spans="1:28" x14ac:dyDescent="0.25">
      <c r="A11" t="s">
        <v>577</v>
      </c>
      <c r="C11" t="s">
        <v>478</v>
      </c>
      <c r="E11">
        <v>972</v>
      </c>
      <c r="F11">
        <f>SUMPRODUCT(SUMIFS('Total-corrected counts Z&lt;2'!E:E,'Total-corrected counts Z&lt;2'!$A:$A,$B51:$B55))</f>
        <v>0.32873625564922049</v>
      </c>
      <c r="G11">
        <f>SUMPRODUCT(SUMIFS('Total-corrected counts Z&lt;2'!F:F,'Total-corrected counts Z&lt;2'!$A:$A,$B51:$B55))</f>
        <v>23.624605026134716</v>
      </c>
      <c r="H11">
        <f>SUMPRODUCT(SUMIFS('Total-corrected counts Z&lt;2'!G:G,'Total-corrected counts Z&lt;2'!$A:$A,$B51:$B55))</f>
        <v>2.2764725554109537</v>
      </c>
      <c r="I11">
        <f>SUMPRODUCT(SUMIFS('Total-corrected counts Z&lt;2'!H:H,'Total-corrected counts Z&lt;2'!$A:$A,$B51:$B55))</f>
        <v>17.408894730633303</v>
      </c>
      <c r="J11">
        <f>SUMPRODUCT(SUMIFS('Total-corrected counts Z&lt;2'!I:I,'Total-corrected counts Z&lt;2'!$A:$A,$B51:$B55))</f>
        <v>5.3934410584935923</v>
      </c>
      <c r="K11">
        <f>SUMPRODUCT(SUMIFS('Total-corrected counts Z&lt;2'!J:J,'Total-corrected counts Z&lt;2'!$A:$A,$B51:$B55))</f>
        <v>7.2482204879087853</v>
      </c>
      <c r="L11">
        <f>SUMPRODUCT(SUMIFS('Total-corrected counts Z&lt;2'!K:K,'Total-corrected counts Z&lt;2'!$A:$A,$B51:$B55))</f>
        <v>14.903840793801216</v>
      </c>
      <c r="M11">
        <f>SUMPRODUCT(SUMIFS('Total-corrected counts Z&lt;2'!L:L,'Total-corrected counts Z&lt;2'!$A:$A,$B51:$B55))</f>
        <v>0.78935717221392199</v>
      </c>
      <c r="N11">
        <f>SUMPRODUCT(SUMIFS('Total-corrected counts Z&lt;2'!M:M,'Total-corrected counts Z&lt;2'!$A:$A,$B51:$B55))</f>
        <v>4.9209650620695884</v>
      </c>
      <c r="O11">
        <f>SUMPRODUCT(SUMIFS('Total-corrected counts Z&lt;2'!N:N,'Total-corrected counts Z&lt;2'!$A:$A,$B51:$B55))</f>
        <v>17.36609094333156</v>
      </c>
      <c r="P11">
        <f>SUMPRODUCT(SUMIFS('Total-corrected counts Z&lt;2'!O:O,'Total-corrected counts Z&lt;2'!$A:$A,$B51:$B55))</f>
        <v>7.4205771088825818</v>
      </c>
      <c r="Q11">
        <f>SUMPRODUCT(SUMIFS('Total-corrected counts Z&lt;2'!P:P,'Total-corrected counts Z&lt;2'!$A:$A,$B51:$B55))</f>
        <v>22.740783700144753</v>
      </c>
      <c r="R11">
        <f>SUMPRODUCT(SUMIFS('Total-corrected counts Z&lt;2'!Q:Q,'Total-corrected counts Z&lt;2'!$A:$A,$B51:$B55))</f>
        <v>0.66307307065238585</v>
      </c>
      <c r="S11">
        <f>SUMPRODUCT(SUMIFS('Total-corrected counts Z&lt;2'!R:R,'Total-corrected counts Z&lt;2'!$A:$A,$B51:$B55))</f>
        <v>2.003482051806039</v>
      </c>
      <c r="T11">
        <f>SUMPRODUCT(SUMIFS('Total-corrected counts Z&lt;2'!S:S,'Total-corrected counts Z&lt;2'!$A:$A,$B51:$B55))</f>
        <v>11.106659761646522</v>
      </c>
      <c r="U11">
        <f>SUMPRODUCT(SUMIFS('Total-corrected counts Z&lt;2'!T:T,'Total-corrected counts Z&lt;2'!$A:$A,$B51:$B55))</f>
        <v>9.2095745210935345</v>
      </c>
      <c r="V11">
        <f>SUMPRODUCT(SUMIFS('Total-corrected counts Z&lt;2'!U:U,'Total-corrected counts Z&lt;2'!$A:$A,$B51:$B55))</f>
        <v>17.223348073059285</v>
      </c>
      <c r="X11">
        <f t="shared" si="0"/>
        <v>0.54225913228964717</v>
      </c>
      <c r="Y11">
        <f t="shared" si="1"/>
        <v>8.5438370158128105</v>
      </c>
      <c r="Z11">
        <f t="shared" si="2"/>
        <v>10.966698653827082</v>
      </c>
      <c r="AA11">
        <f t="shared" si="3"/>
        <v>2.7337829244491316</v>
      </c>
      <c r="AB11">
        <f t="shared" si="4"/>
        <v>2.7415876743429797</v>
      </c>
    </row>
    <row r="12" spans="1:28" x14ac:dyDescent="0.25">
      <c r="A12" t="s">
        <v>578</v>
      </c>
      <c r="C12" t="s">
        <v>42</v>
      </c>
      <c r="E12">
        <v>44</v>
      </c>
      <c r="F12">
        <f>SUMPRODUCT(SUMIFS('Total-corrected counts Z&lt;2'!E:E,'Total-corrected counts Z&lt;2'!$A:$A,$B56:$B60))</f>
        <v>0.10833353879349311</v>
      </c>
      <c r="G12">
        <f>SUMPRODUCT(SUMIFS('Total-corrected counts Z&lt;2'!F:F,'Total-corrected counts Z&lt;2'!$A:$A,$B56:$B60))</f>
        <v>40.571977937243865</v>
      </c>
      <c r="H12">
        <f>SUMPRODUCT(SUMIFS('Total-corrected counts Z&lt;2'!G:G,'Total-corrected counts Z&lt;2'!$A:$A,$B56:$B60))</f>
        <v>41.973721851316128</v>
      </c>
      <c r="I12">
        <f>SUMPRODUCT(SUMIFS('Total-corrected counts Z&lt;2'!H:H,'Total-corrected counts Z&lt;2'!$A:$A,$B56:$B60))</f>
        <v>8.208845310033988</v>
      </c>
      <c r="J12">
        <f>SUMPRODUCT(SUMIFS('Total-corrected counts Z&lt;2'!I:I,'Total-corrected counts Z&lt;2'!$A:$A,$B56:$B60))</f>
        <v>8.4103201893861268</v>
      </c>
      <c r="K12">
        <f>SUMPRODUCT(SUMIFS('Total-corrected counts Z&lt;2'!J:J,'Total-corrected counts Z&lt;2'!$A:$A,$B56:$B60))</f>
        <v>8.5647340051003802</v>
      </c>
      <c r="L12">
        <f>SUMPRODUCT(SUMIFS('Total-corrected counts Z&lt;2'!K:K,'Total-corrected counts Z&lt;2'!$A:$A,$B56:$B60))</f>
        <v>14.676403366965829</v>
      </c>
      <c r="M12">
        <f>SUMPRODUCT(SUMIFS('Total-corrected counts Z&lt;2'!L:L,'Total-corrected counts Z&lt;2'!$A:$A,$B56:$B60))</f>
        <v>5.5740081881474719</v>
      </c>
      <c r="N12">
        <f>SUMPRODUCT(SUMIFS('Total-corrected counts Z&lt;2'!M:M,'Total-corrected counts Z&lt;2'!$A:$A,$B56:$B60))</f>
        <v>7.6072222073753668</v>
      </c>
      <c r="O12">
        <f>SUMPRODUCT(SUMIFS('Total-corrected counts Z&lt;2'!N:N,'Total-corrected counts Z&lt;2'!$A:$A,$B56:$B60))</f>
        <v>14.131141020906206</v>
      </c>
      <c r="P12">
        <f>SUMPRODUCT(SUMIFS('Total-corrected counts Z&lt;2'!O:O,'Total-corrected counts Z&lt;2'!$A:$A,$B56:$B60))</f>
        <v>7.8345140632556252</v>
      </c>
      <c r="Q12">
        <f>SUMPRODUCT(SUMIFS('Total-corrected counts Z&lt;2'!P:P,'Total-corrected counts Z&lt;2'!$A:$A,$B56:$B60))</f>
        <v>7.8509339705254497</v>
      </c>
      <c r="R12">
        <f>SUMPRODUCT(SUMIFS('Total-corrected counts Z&lt;2'!Q:Q,'Total-corrected counts Z&lt;2'!$A:$A,$B56:$B60))</f>
        <v>1.0531160533890835</v>
      </c>
      <c r="S12">
        <f>SUMPRODUCT(SUMIFS('Total-corrected counts Z&lt;2'!R:R,'Total-corrected counts Z&lt;2'!$A:$A,$B56:$B60))</f>
        <v>7.6372735814846209</v>
      </c>
      <c r="T12">
        <f>SUMPRODUCT(SUMIFS('Total-corrected counts Z&lt;2'!S:S,'Total-corrected counts Z&lt;2'!$A:$A,$B56:$B60))</f>
        <v>7.0027326942932611</v>
      </c>
      <c r="U12">
        <f>SUMPRODUCT(SUMIFS('Total-corrected counts Z&lt;2'!T:T,'Total-corrected counts Z&lt;2'!$A:$A,$B56:$B60))</f>
        <v>13.37621971020768</v>
      </c>
      <c r="V12">
        <f>SUMPRODUCT(SUMIFS('Total-corrected counts Z&lt;2'!U:U,'Total-corrected counts Z&lt;2'!$A:$A,$B56:$B60))</f>
        <v>19.714202644471737</v>
      </c>
      <c r="X12">
        <f t="shared" si="0"/>
        <v>0.37588616862374447</v>
      </c>
      <c r="Y12">
        <f t="shared" si="1"/>
        <v>15.077285177151404</v>
      </c>
      <c r="Z12">
        <f t="shared" si="2"/>
        <v>9.8250167173167071</v>
      </c>
      <c r="AA12">
        <f t="shared" si="3"/>
        <v>5.1068842554589562</v>
      </c>
      <c r="AB12">
        <f t="shared" si="4"/>
        <v>2.0111590448950341</v>
      </c>
    </row>
    <row r="13" spans="1:28" x14ac:dyDescent="0.25">
      <c r="A13" t="s">
        <v>579</v>
      </c>
      <c r="B13">
        <v>536</v>
      </c>
      <c r="C13" t="s">
        <v>261</v>
      </c>
      <c r="D13">
        <v>50300</v>
      </c>
      <c r="E13">
        <v>278</v>
      </c>
      <c r="F13">
        <f>SUMIFS('Total-corrected counts Z&lt;2'!E:E,'Total-corrected counts Z&lt;2'!$A:$A,'Activation map corrected Z&lt;2'!$B13)</f>
        <v>0</v>
      </c>
      <c r="G13">
        <f>SUMIFS('Total-corrected counts Z&lt;2'!F:F,'Total-corrected counts Z&lt;2'!$A:$A,'Activation map corrected Z&lt;2'!$B13)</f>
        <v>3.2237742275246335</v>
      </c>
      <c r="H13">
        <f>SUMIFS('Total-corrected counts Z&lt;2'!G:G,'Total-corrected counts Z&lt;2'!$A:$A,'Activation map corrected Z&lt;2'!$B13)</f>
        <v>6.9905838648460259</v>
      </c>
      <c r="I13">
        <f>SUMIFS('Total-corrected counts Z&lt;2'!H:H,'Total-corrected counts Z&lt;2'!$A:$A,'Activation map corrected Z&lt;2'!$B13)</f>
        <v>16.473533105170247</v>
      </c>
      <c r="J13">
        <f>SUMIFS('Total-corrected counts Z&lt;2'!I:I,'Total-corrected counts Z&lt;2'!$A:$A,'Activation map corrected Z&lt;2'!$B13)</f>
        <v>28.118544879155522</v>
      </c>
      <c r="K13">
        <f>SUMIFS('Total-corrected counts Z&lt;2'!J:J,'Total-corrected counts Z&lt;2'!$A:$A,'Activation map corrected Z&lt;2'!$B13)</f>
        <v>22.045437960163387</v>
      </c>
      <c r="L13">
        <f>SUMIFS('Total-corrected counts Z&lt;2'!K:K,'Total-corrected counts Z&lt;2'!$A:$A,'Activation map corrected Z&lt;2'!$B13)</f>
        <v>26.50314956240593</v>
      </c>
      <c r="M13">
        <f>SUMIFS('Total-corrected counts Z&lt;2'!L:L,'Total-corrected counts Z&lt;2'!$A:$A,'Activation map corrected Z&lt;2'!$B13)</f>
        <v>0</v>
      </c>
      <c r="N13">
        <f>SUMIFS('Total-corrected counts Z&lt;2'!M:M,'Total-corrected counts Z&lt;2'!$A:$A,'Activation map corrected Z&lt;2'!$B13)</f>
        <v>45.403735694413598</v>
      </c>
      <c r="O13">
        <f>SUMIFS('Total-corrected counts Z&lt;2'!N:N,'Total-corrected counts Z&lt;2'!$A:$A,'Activation map corrected Z&lt;2'!$B13)</f>
        <v>17.146151005262979</v>
      </c>
      <c r="P13">
        <f>SUMIFS('Total-corrected counts Z&lt;2'!O:O,'Total-corrected counts Z&lt;2'!$A:$A,'Activation map corrected Z&lt;2'!$B13)</f>
        <v>20.710309083021954</v>
      </c>
      <c r="Q13">
        <f>SUMIFS('Total-corrected counts Z&lt;2'!P:P,'Total-corrected counts Z&lt;2'!$A:$A,'Activation map corrected Z&lt;2'!$B13)</f>
        <v>37.639180989884395</v>
      </c>
      <c r="R13">
        <f>SUMIFS('Total-corrected counts Z&lt;2'!Q:Q,'Total-corrected counts Z&lt;2'!$A:$A,'Activation map corrected Z&lt;2'!$B13)</f>
        <v>7.5960870887971854</v>
      </c>
      <c r="S13">
        <f>SUMIFS('Total-corrected counts Z&lt;2'!R:R,'Total-corrected counts Z&lt;2'!$A:$A,'Activation map corrected Z&lt;2'!$B13)</f>
        <v>18.980988958810411</v>
      </c>
      <c r="T13">
        <f>SUMIFS('Total-corrected counts Z&lt;2'!S:S,'Total-corrected counts Z&lt;2'!$A:$A,'Activation map corrected Z&lt;2'!$B13)</f>
        <v>10.466099716742177</v>
      </c>
      <c r="U13">
        <f>SUMIFS('Total-corrected counts Z&lt;2'!T:T,'Total-corrected counts Z&lt;2'!$A:$A,'Activation map corrected Z&lt;2'!$B13)</f>
        <v>37.370941386900071</v>
      </c>
      <c r="V13">
        <f>SUMIFS('Total-corrected counts Z&lt;2'!U:U,'Total-corrected counts Z&lt;2'!$A:$A,'Activation map corrected Z&lt;2'!$B13)</f>
        <v>24.491956796257643</v>
      </c>
      <c r="X13">
        <f t="shared" si="0"/>
        <v>0.43746398241504214</v>
      </c>
      <c r="Y13">
        <f t="shared" si="1"/>
        <v>16.528751032631035</v>
      </c>
      <c r="Z13">
        <f t="shared" si="2"/>
        <v>21.800214378209606</v>
      </c>
      <c r="AA13">
        <f t="shared" si="3"/>
        <v>5.1537632318964599</v>
      </c>
      <c r="AB13">
        <f t="shared" si="4"/>
        <v>3.9224206692342483</v>
      </c>
    </row>
    <row r="14" spans="1:28" x14ac:dyDescent="0.25">
      <c r="A14" t="s">
        <v>580</v>
      </c>
      <c r="C14" t="s">
        <v>160</v>
      </c>
      <c r="E14">
        <v>295</v>
      </c>
      <c r="F14">
        <f>SUMPRODUCT(SUMIFS('Total-corrected counts Z&lt;2'!E:E,'Total-corrected counts Z&lt;2'!$A:$A,$B61:$B63))</f>
        <v>0</v>
      </c>
      <c r="G14">
        <f>SUMPRODUCT(SUMIFS('Total-corrected counts Z&lt;2'!F:F,'Total-corrected counts Z&lt;2'!$A:$A,$B61:$B63))</f>
        <v>22.394156847690205</v>
      </c>
      <c r="H14">
        <f>SUMPRODUCT(SUMIFS('Total-corrected counts Z&lt;2'!G:G,'Total-corrected counts Z&lt;2'!$A:$A,$B61:$B63))</f>
        <v>6.4365750571132718</v>
      </c>
      <c r="I14">
        <f>SUMPRODUCT(SUMIFS('Total-corrected counts Z&lt;2'!H:H,'Total-corrected counts Z&lt;2'!$A:$A,$B61:$B63))</f>
        <v>34.657242316597568</v>
      </c>
      <c r="J14">
        <f>SUMPRODUCT(SUMIFS('Total-corrected counts Z&lt;2'!I:I,'Total-corrected counts Z&lt;2'!$A:$A,$B61:$B63))</f>
        <v>35.549918575047947</v>
      </c>
      <c r="K14">
        <f>SUMPRODUCT(SUMIFS('Total-corrected counts Z&lt;2'!J:J,'Total-corrected counts Z&lt;2'!$A:$A,$B61:$B63))</f>
        <v>5.3843923624465253</v>
      </c>
      <c r="L14">
        <f>SUMPRODUCT(SUMIFS('Total-corrected counts Z&lt;2'!K:K,'Total-corrected counts Z&lt;2'!$A:$A,$B61:$B63))</f>
        <v>18.351078655443445</v>
      </c>
      <c r="M14">
        <f>SUMPRODUCT(SUMIFS('Total-corrected counts Z&lt;2'!L:L,'Total-corrected counts Z&lt;2'!$A:$A,$B61:$B63))</f>
        <v>74.349507952663259</v>
      </c>
      <c r="N14">
        <f>SUMPRODUCT(SUMIFS('Total-corrected counts Z&lt;2'!M:M,'Total-corrected counts Z&lt;2'!$A:$A,$B61:$B63))</f>
        <v>23.393014625587362</v>
      </c>
      <c r="O14">
        <f>SUMPRODUCT(SUMIFS('Total-corrected counts Z&lt;2'!N:N,'Total-corrected counts Z&lt;2'!$A:$A,$B61:$B63))</f>
        <v>38.746085756414693</v>
      </c>
      <c r="P14">
        <f>SUMPRODUCT(SUMIFS('Total-corrected counts Z&lt;2'!O:O,'Total-corrected counts Z&lt;2'!$A:$A,$B61:$B63))</f>
        <v>18.118996441824862</v>
      </c>
      <c r="Q14">
        <f>SUMPRODUCT(SUMIFS('Total-corrected counts Z&lt;2'!P:P,'Total-corrected counts Z&lt;2'!$A:$A,$B61:$B63))</f>
        <v>18.672145082866457</v>
      </c>
      <c r="R14">
        <f>SUMPRODUCT(SUMIFS('Total-corrected counts Z&lt;2'!Q:Q,'Total-corrected counts Z&lt;2'!$A:$A,$B61:$B63))</f>
        <v>5.5776146531347761</v>
      </c>
      <c r="S14">
        <f>SUMPRODUCT(SUMIFS('Total-corrected counts Z&lt;2'!R:R,'Total-corrected counts Z&lt;2'!$A:$A,$B61:$B63))</f>
        <v>19.089176989607939</v>
      </c>
      <c r="T14">
        <f>SUMPRODUCT(SUMIFS('Total-corrected counts Z&lt;2'!S:S,'Total-corrected counts Z&lt;2'!$A:$A,$B61:$B63))</f>
        <v>11.616936407587271</v>
      </c>
      <c r="U14">
        <f>SUMPRODUCT(SUMIFS('Total-corrected counts Z&lt;2'!T:T,'Total-corrected counts Z&lt;2'!$A:$A,$B61:$B63))</f>
        <v>63.69382975689129</v>
      </c>
      <c r="V14">
        <f>SUMPRODUCT(SUMIFS('Total-corrected counts Z&lt;2'!U:U,'Total-corrected counts Z&lt;2'!$A:$A,$B61:$B63))</f>
        <v>18.551225248759998</v>
      </c>
      <c r="X14">
        <f t="shared" si="0"/>
        <v>0.98103417804083382</v>
      </c>
      <c r="Y14">
        <f t="shared" si="1"/>
        <v>24.501765154732176</v>
      </c>
      <c r="Z14">
        <f t="shared" si="2"/>
        <v>24.258251292135913</v>
      </c>
      <c r="AA14">
        <f t="shared" si="3"/>
        <v>7.4959773367648097</v>
      </c>
      <c r="AB14">
        <f t="shared" si="4"/>
        <v>6.5492853095177708</v>
      </c>
    </row>
    <row r="15" spans="1:28" x14ac:dyDescent="0.25">
      <c r="A15" t="s">
        <v>1416</v>
      </c>
      <c r="B15">
        <v>571</v>
      </c>
      <c r="C15" t="s">
        <v>1417</v>
      </c>
      <c r="D15">
        <v>67900</v>
      </c>
      <c r="E15">
        <v>856</v>
      </c>
      <c r="F15">
        <f>SUMIFS('Total-corrected counts Z&lt;2'!E:E,'Total-corrected counts Z&lt;2'!$A:$A,'Activation map corrected Z&lt;2'!$B15)</f>
        <v>0</v>
      </c>
      <c r="G15">
        <f>SUMIFS('Total-corrected counts Z&lt;2'!F:F,'Total-corrected counts Z&lt;2'!$A:$A,'Activation map corrected Z&lt;2'!$B15)</f>
        <v>0</v>
      </c>
      <c r="H15">
        <f>SUMIFS('Total-corrected counts Z&lt;2'!G:G,'Total-corrected counts Z&lt;2'!$A:$A,'Activation map corrected Z&lt;2'!$B15)</f>
        <v>0</v>
      </c>
      <c r="I15">
        <f>SUMIFS('Total-corrected counts Z&lt;2'!H:H,'Total-corrected counts Z&lt;2'!$A:$A,'Activation map corrected Z&lt;2'!$B15)</f>
        <v>0</v>
      </c>
      <c r="J15">
        <f>SUMIFS('Total-corrected counts Z&lt;2'!I:I,'Total-corrected counts Z&lt;2'!$A:$A,'Activation map corrected Z&lt;2'!$B15)</f>
        <v>0</v>
      </c>
      <c r="K15">
        <f>SUMIFS('Total-corrected counts Z&lt;2'!J:J,'Total-corrected counts Z&lt;2'!$A:$A,'Activation map corrected Z&lt;2'!$B15)</f>
        <v>0</v>
      </c>
      <c r="L15">
        <f>SUMIFS('Total-corrected counts Z&lt;2'!K:K,'Total-corrected counts Z&lt;2'!$A:$A,'Activation map corrected Z&lt;2'!$B15)</f>
        <v>0</v>
      </c>
      <c r="M15">
        <f>SUMIFS('Total-corrected counts Z&lt;2'!L:L,'Total-corrected counts Z&lt;2'!$A:$A,'Activation map corrected Z&lt;2'!$B15)</f>
        <v>0</v>
      </c>
      <c r="N15">
        <f>SUMIFS('Total-corrected counts Z&lt;2'!M:M,'Total-corrected counts Z&lt;2'!$A:$A,'Activation map corrected Z&lt;2'!$B15)</f>
        <v>0</v>
      </c>
      <c r="O15">
        <f>SUMIFS('Total-corrected counts Z&lt;2'!N:N,'Total-corrected counts Z&lt;2'!$A:$A,'Activation map corrected Z&lt;2'!$B15)</f>
        <v>0</v>
      </c>
      <c r="P15">
        <f>SUMIFS('Total-corrected counts Z&lt;2'!O:O,'Total-corrected counts Z&lt;2'!$A:$A,'Activation map corrected Z&lt;2'!$B15)</f>
        <v>0</v>
      </c>
      <c r="Q15">
        <f>SUMIFS('Total-corrected counts Z&lt;2'!P:P,'Total-corrected counts Z&lt;2'!$A:$A,'Activation map corrected Z&lt;2'!$B15)</f>
        <v>0</v>
      </c>
      <c r="R15">
        <f>SUMIFS('Total-corrected counts Z&lt;2'!Q:Q,'Total-corrected counts Z&lt;2'!$A:$A,'Activation map corrected Z&lt;2'!$B15)</f>
        <v>0</v>
      </c>
      <c r="S15">
        <f>SUMIFS('Total-corrected counts Z&lt;2'!R:R,'Total-corrected counts Z&lt;2'!$A:$A,'Activation map corrected Z&lt;2'!$B15)</f>
        <v>0</v>
      </c>
      <c r="T15">
        <f>SUMIFS('Total-corrected counts Z&lt;2'!S:S,'Total-corrected counts Z&lt;2'!$A:$A,'Activation map corrected Z&lt;2'!$B15)</f>
        <v>0</v>
      </c>
      <c r="U15">
        <f>SUMIFS('Total-corrected counts Z&lt;2'!T:T,'Total-corrected counts Z&lt;2'!$A:$A,'Activation map corrected Z&lt;2'!$B15)</f>
        <v>0</v>
      </c>
      <c r="V15">
        <f>SUMIFS('Total-corrected counts Z&lt;2'!U:U,'Total-corrected counts Z&lt;2'!$A:$A,'Activation map corrected Z&lt;2'!$B15)</f>
        <v>0</v>
      </c>
      <c r="X15" t="e">
        <f t="shared" si="0"/>
        <v>#DIV/0!</v>
      </c>
      <c r="Y15">
        <f t="shared" si="1"/>
        <v>0</v>
      </c>
      <c r="Z15">
        <f t="shared" si="2"/>
        <v>0</v>
      </c>
      <c r="AA15">
        <f t="shared" si="3"/>
        <v>0</v>
      </c>
      <c r="AB15">
        <f t="shared" si="4"/>
        <v>0</v>
      </c>
    </row>
    <row r="16" spans="1:28" x14ac:dyDescent="0.25">
      <c r="A16" t="s">
        <v>1418</v>
      </c>
      <c r="B16">
        <v>181</v>
      </c>
      <c r="C16" t="s">
        <v>106</v>
      </c>
      <c r="D16">
        <v>174</v>
      </c>
      <c r="E16">
        <v>181</v>
      </c>
      <c r="F16">
        <f>SUMIFS('Total-corrected counts Z&lt;2'!E:E,'Total-corrected counts Z&lt;2'!$A:$A,'Activation map corrected Z&lt;2'!$B16)</f>
        <v>5.0431130128005409E-2</v>
      </c>
      <c r="G16">
        <f>SUMIFS('Total-corrected counts Z&lt;2'!F:F,'Total-corrected counts Z&lt;2'!$A:$A,'Activation map corrected Z&lt;2'!$B16)</f>
        <v>8.2029878562967784E-3</v>
      </c>
      <c r="H16">
        <f>SUMIFS('Total-corrected counts Z&lt;2'!G:G,'Total-corrected counts Z&lt;2'!$A:$A,'Activation map corrected Z&lt;2'!$B16)</f>
        <v>0.2618950727463929</v>
      </c>
      <c r="I16">
        <f>SUMIFS('Total-corrected counts Z&lt;2'!H:H,'Total-corrected counts Z&lt;2'!$A:$A,'Activation map corrected Z&lt;2'!$B16)</f>
        <v>0</v>
      </c>
      <c r="J16">
        <f>SUMIFS('Total-corrected counts Z&lt;2'!I:I,'Total-corrected counts Z&lt;2'!$A:$A,'Activation map corrected Z&lt;2'!$B16)</f>
        <v>0.34478618638771819</v>
      </c>
      <c r="K16">
        <f>SUMIFS('Total-corrected counts Z&lt;2'!J:J,'Total-corrected counts Z&lt;2'!$A:$A,'Activation map corrected Z&lt;2'!$B16)</f>
        <v>0.83329881799767658</v>
      </c>
      <c r="L16">
        <f>SUMIFS('Total-corrected counts Z&lt;2'!K:K,'Total-corrected counts Z&lt;2'!$A:$A,'Activation map corrected Z&lt;2'!$B16)</f>
        <v>0.14270583644573276</v>
      </c>
      <c r="M16">
        <f>SUMIFS('Total-corrected counts Z&lt;2'!L:L,'Total-corrected counts Z&lt;2'!$A:$A,'Activation map corrected Z&lt;2'!$B16)</f>
        <v>1.76392664181882E-2</v>
      </c>
      <c r="N16">
        <f>SUMIFS('Total-corrected counts Z&lt;2'!M:M,'Total-corrected counts Z&lt;2'!$A:$A,'Activation map corrected Z&lt;2'!$B16)</f>
        <v>0</v>
      </c>
      <c r="O16">
        <f>SUMIFS('Total-corrected counts Z&lt;2'!N:N,'Total-corrected counts Z&lt;2'!$A:$A,'Activation map corrected Z&lt;2'!$B16)</f>
        <v>0</v>
      </c>
      <c r="P16">
        <f>SUMIFS('Total-corrected counts Z&lt;2'!O:O,'Total-corrected counts Z&lt;2'!$A:$A,'Activation map corrected Z&lt;2'!$B16)</f>
        <v>0</v>
      </c>
      <c r="Q16">
        <f>SUMIFS('Total-corrected counts Z&lt;2'!P:P,'Total-corrected counts Z&lt;2'!$A:$A,'Activation map corrected Z&lt;2'!$B16)</f>
        <v>0</v>
      </c>
      <c r="R16">
        <f>SUMIFS('Total-corrected counts Z&lt;2'!Q:Q,'Total-corrected counts Z&lt;2'!$A:$A,'Activation map corrected Z&lt;2'!$B16)</f>
        <v>0</v>
      </c>
      <c r="S16">
        <f>SUMIFS('Total-corrected counts Z&lt;2'!R:R,'Total-corrected counts Z&lt;2'!$A:$A,'Activation map corrected Z&lt;2'!$B16)</f>
        <v>0</v>
      </c>
      <c r="T16">
        <f>SUMIFS('Total-corrected counts Z&lt;2'!S:S,'Total-corrected counts Z&lt;2'!$A:$A,'Activation map corrected Z&lt;2'!$B16)</f>
        <v>0</v>
      </c>
      <c r="U16">
        <f>SUMIFS('Total-corrected counts Z&lt;2'!T:T,'Total-corrected counts Z&lt;2'!$A:$A,'Activation map corrected Z&lt;2'!$B16)</f>
        <v>0.35223186134779372</v>
      </c>
      <c r="V16">
        <f>SUMIFS('Total-corrected counts Z&lt;2'!U:U,'Total-corrected counts Z&lt;2'!$A:$A,'Activation map corrected Z&lt;2'!$B16)</f>
        <v>0.12584456893895671</v>
      </c>
      <c r="X16">
        <f t="shared" si="0"/>
        <v>0.25723676831780562</v>
      </c>
      <c r="Y16">
        <f t="shared" si="1"/>
        <v>0.18432881088666786</v>
      </c>
      <c r="Z16">
        <f t="shared" si="2"/>
        <v>5.97595537858438E-2</v>
      </c>
      <c r="AA16">
        <f t="shared" si="3"/>
        <v>9.1237339775789003E-2</v>
      </c>
      <c r="AB16">
        <f t="shared" si="4"/>
        <v>4.4588296336454294E-2</v>
      </c>
    </row>
    <row r="18" spans="2:5" x14ac:dyDescent="0.25">
      <c r="B18">
        <v>632</v>
      </c>
      <c r="C18" t="s">
        <v>308</v>
      </c>
      <c r="D18">
        <v>39600</v>
      </c>
      <c r="E18">
        <v>726</v>
      </c>
    </row>
    <row r="19" spans="2:5" x14ac:dyDescent="0.25">
      <c r="B19">
        <v>10703</v>
      </c>
      <c r="C19" t="s">
        <v>560</v>
      </c>
      <c r="D19">
        <v>39400</v>
      </c>
      <c r="E19">
        <v>726</v>
      </c>
    </row>
    <row r="20" spans="2:5" x14ac:dyDescent="0.25">
      <c r="B20">
        <v>10704</v>
      </c>
      <c r="C20" t="s">
        <v>561</v>
      </c>
      <c r="D20">
        <v>39500</v>
      </c>
      <c r="E20">
        <v>726</v>
      </c>
    </row>
    <row r="21" spans="2:5" x14ac:dyDescent="0.25">
      <c r="B21">
        <v>2632</v>
      </c>
      <c r="C21" t="s">
        <v>566</v>
      </c>
      <c r="D21">
        <v>39600</v>
      </c>
      <c r="E21">
        <v>2726</v>
      </c>
    </row>
    <row r="22" spans="2:5" x14ac:dyDescent="0.25">
      <c r="B22">
        <v>12703</v>
      </c>
      <c r="C22" t="s">
        <v>560</v>
      </c>
      <c r="D22">
        <v>39400</v>
      </c>
      <c r="E22">
        <v>2726</v>
      </c>
    </row>
    <row r="23" spans="2:5" x14ac:dyDescent="0.25">
      <c r="B23">
        <v>12704</v>
      </c>
      <c r="C23" t="s">
        <v>568</v>
      </c>
      <c r="D23">
        <v>39700</v>
      </c>
      <c r="E23">
        <v>2726</v>
      </c>
    </row>
    <row r="24" spans="2:5" x14ac:dyDescent="0.25">
      <c r="B24">
        <v>894</v>
      </c>
      <c r="C24" t="s">
        <v>430</v>
      </c>
      <c r="D24">
        <v>25300</v>
      </c>
      <c r="E24">
        <v>254</v>
      </c>
    </row>
    <row r="25" spans="2:5" x14ac:dyDescent="0.25">
      <c r="B25">
        <v>274</v>
      </c>
      <c r="C25" t="s">
        <v>151</v>
      </c>
      <c r="D25">
        <v>26400</v>
      </c>
      <c r="E25">
        <v>879</v>
      </c>
    </row>
    <row r="26" spans="2:5" x14ac:dyDescent="0.25">
      <c r="B26">
        <v>330</v>
      </c>
      <c r="C26" t="s">
        <v>179</v>
      </c>
      <c r="D26">
        <v>26500</v>
      </c>
      <c r="E26">
        <v>879</v>
      </c>
    </row>
    <row r="27" spans="2:5" x14ac:dyDescent="0.25">
      <c r="B27">
        <v>434</v>
      </c>
      <c r="C27" t="s">
        <v>218</v>
      </c>
      <c r="D27">
        <v>26100</v>
      </c>
      <c r="E27">
        <v>879</v>
      </c>
    </row>
    <row r="28" spans="2:5" x14ac:dyDescent="0.25">
      <c r="B28">
        <v>442</v>
      </c>
      <c r="C28" t="s">
        <v>223</v>
      </c>
      <c r="D28">
        <v>26000</v>
      </c>
      <c r="E28">
        <v>879</v>
      </c>
    </row>
    <row r="29" spans="2:5" x14ac:dyDescent="0.25">
      <c r="B29">
        <v>545</v>
      </c>
      <c r="C29" t="s">
        <v>264</v>
      </c>
      <c r="D29">
        <v>26200</v>
      </c>
      <c r="E29">
        <v>879</v>
      </c>
    </row>
    <row r="30" spans="2:5" x14ac:dyDescent="0.25">
      <c r="B30">
        <v>610</v>
      </c>
      <c r="C30" t="s">
        <v>295</v>
      </c>
      <c r="D30">
        <v>26300</v>
      </c>
      <c r="E30">
        <v>879</v>
      </c>
    </row>
    <row r="31" spans="2:5" x14ac:dyDescent="0.25">
      <c r="B31">
        <v>430</v>
      </c>
      <c r="C31" t="s">
        <v>216</v>
      </c>
      <c r="D31">
        <v>26900</v>
      </c>
      <c r="E31">
        <v>886</v>
      </c>
    </row>
    <row r="32" spans="2:5" x14ac:dyDescent="0.25">
      <c r="B32">
        <v>542</v>
      </c>
      <c r="C32" t="s">
        <v>263</v>
      </c>
      <c r="D32">
        <v>26700</v>
      </c>
      <c r="E32">
        <v>886</v>
      </c>
    </row>
    <row r="33" spans="2:5" x14ac:dyDescent="0.25">
      <c r="B33">
        <v>590</v>
      </c>
      <c r="C33" t="s">
        <v>283</v>
      </c>
      <c r="D33">
        <v>27100</v>
      </c>
      <c r="E33">
        <v>886</v>
      </c>
    </row>
    <row r="34" spans="2:5" x14ac:dyDescent="0.25">
      <c r="B34">
        <v>622</v>
      </c>
      <c r="C34" t="s">
        <v>303</v>
      </c>
      <c r="D34">
        <v>27200</v>
      </c>
      <c r="E34">
        <v>886</v>
      </c>
    </row>
    <row r="35" spans="2:5" x14ac:dyDescent="0.25">
      <c r="B35">
        <v>687</v>
      </c>
      <c r="C35" t="s">
        <v>337</v>
      </c>
      <c r="D35">
        <v>27000</v>
      </c>
      <c r="E35">
        <v>886</v>
      </c>
    </row>
    <row r="36" spans="2:5" x14ac:dyDescent="0.25">
      <c r="B36">
        <v>279</v>
      </c>
      <c r="C36" t="s">
        <v>153</v>
      </c>
      <c r="D36">
        <v>25800</v>
      </c>
      <c r="E36">
        <v>894</v>
      </c>
    </row>
    <row r="37" spans="2:5" x14ac:dyDescent="0.25">
      <c r="B37">
        <v>671</v>
      </c>
      <c r="C37" t="s">
        <v>329</v>
      </c>
      <c r="D37">
        <v>25400</v>
      </c>
      <c r="E37">
        <v>894</v>
      </c>
    </row>
    <row r="38" spans="2:5" x14ac:dyDescent="0.25">
      <c r="B38">
        <v>774</v>
      </c>
      <c r="C38" t="s">
        <v>373</v>
      </c>
      <c r="D38">
        <v>25600</v>
      </c>
      <c r="E38">
        <v>894</v>
      </c>
    </row>
    <row r="39" spans="2:5" x14ac:dyDescent="0.25">
      <c r="B39">
        <v>906</v>
      </c>
      <c r="C39" t="s">
        <v>438</v>
      </c>
      <c r="D39">
        <v>25700</v>
      </c>
      <c r="E39">
        <v>894</v>
      </c>
    </row>
    <row r="40" spans="2:5" x14ac:dyDescent="0.25">
      <c r="B40">
        <v>965</v>
      </c>
      <c r="C40" t="s">
        <v>473</v>
      </c>
      <c r="D40">
        <v>25500</v>
      </c>
      <c r="E40">
        <v>894</v>
      </c>
    </row>
    <row r="41" spans="2:5" x14ac:dyDescent="0.25">
      <c r="B41">
        <v>211</v>
      </c>
      <c r="C41" t="s">
        <v>121</v>
      </c>
      <c r="D41">
        <v>19100</v>
      </c>
      <c r="E41">
        <v>39</v>
      </c>
    </row>
    <row r="42" spans="2:5" x14ac:dyDescent="0.25">
      <c r="B42">
        <v>919</v>
      </c>
      <c r="C42" t="s">
        <v>446</v>
      </c>
      <c r="D42">
        <v>19300</v>
      </c>
      <c r="E42">
        <v>39</v>
      </c>
    </row>
    <row r="43" spans="2:5" x14ac:dyDescent="0.25">
      <c r="B43">
        <v>927</v>
      </c>
      <c r="C43" t="s">
        <v>450</v>
      </c>
      <c r="D43">
        <v>19400</v>
      </c>
      <c r="E43">
        <v>39</v>
      </c>
    </row>
    <row r="44" spans="2:5" x14ac:dyDescent="0.25">
      <c r="B44">
        <v>935</v>
      </c>
      <c r="C44" t="s">
        <v>456</v>
      </c>
      <c r="D44">
        <v>19000</v>
      </c>
      <c r="E44">
        <v>39</v>
      </c>
    </row>
    <row r="45" spans="2:5" x14ac:dyDescent="0.25">
      <c r="B45">
        <v>1015</v>
      </c>
      <c r="C45" t="s">
        <v>499</v>
      </c>
      <c r="D45">
        <v>19200</v>
      </c>
      <c r="E45">
        <v>39</v>
      </c>
    </row>
    <row r="46" spans="2:5" x14ac:dyDescent="0.25">
      <c r="B46">
        <v>296</v>
      </c>
      <c r="C46" t="s">
        <v>161</v>
      </c>
      <c r="D46">
        <v>19700</v>
      </c>
      <c r="E46">
        <v>48</v>
      </c>
    </row>
    <row r="47" spans="2:5" x14ac:dyDescent="0.25">
      <c r="B47">
        <v>588</v>
      </c>
      <c r="C47" t="s">
        <v>281</v>
      </c>
      <c r="D47">
        <v>19600</v>
      </c>
      <c r="E47">
        <v>48</v>
      </c>
    </row>
    <row r="48" spans="2:5" x14ac:dyDescent="0.25">
      <c r="B48">
        <v>772</v>
      </c>
      <c r="C48" t="s">
        <v>371</v>
      </c>
      <c r="D48">
        <v>19800</v>
      </c>
      <c r="E48">
        <v>48</v>
      </c>
    </row>
    <row r="49" spans="2:5" x14ac:dyDescent="0.25">
      <c r="B49">
        <v>810</v>
      </c>
      <c r="C49" t="s">
        <v>393</v>
      </c>
      <c r="D49">
        <v>19900</v>
      </c>
      <c r="E49">
        <v>48</v>
      </c>
    </row>
    <row r="50" spans="2:5" x14ac:dyDescent="0.25">
      <c r="B50">
        <v>819</v>
      </c>
      <c r="C50" t="s">
        <v>396</v>
      </c>
      <c r="D50">
        <v>20000</v>
      </c>
      <c r="E50">
        <v>48</v>
      </c>
    </row>
    <row r="51" spans="2:5" x14ac:dyDescent="0.25">
      <c r="B51">
        <v>84</v>
      </c>
      <c r="C51" t="s">
        <v>57</v>
      </c>
      <c r="D51">
        <v>20600</v>
      </c>
      <c r="E51">
        <v>972</v>
      </c>
    </row>
    <row r="52" spans="2:5" x14ac:dyDescent="0.25">
      <c r="B52">
        <v>132</v>
      </c>
      <c r="C52" t="s">
        <v>82</v>
      </c>
      <c r="D52">
        <v>20700</v>
      </c>
      <c r="E52">
        <v>972</v>
      </c>
    </row>
    <row r="53" spans="2:5" x14ac:dyDescent="0.25">
      <c r="B53">
        <v>171</v>
      </c>
      <c r="C53" t="s">
        <v>101</v>
      </c>
      <c r="D53">
        <v>20200</v>
      </c>
      <c r="E53">
        <v>972</v>
      </c>
    </row>
    <row r="54" spans="2:5" x14ac:dyDescent="0.25">
      <c r="B54">
        <v>304</v>
      </c>
      <c r="C54" t="s">
        <v>165</v>
      </c>
      <c r="D54">
        <v>20400</v>
      </c>
      <c r="E54">
        <v>972</v>
      </c>
    </row>
    <row r="55" spans="2:5" x14ac:dyDescent="0.25">
      <c r="B55">
        <v>363</v>
      </c>
      <c r="C55" t="s">
        <v>193</v>
      </c>
      <c r="D55">
        <v>20500</v>
      </c>
      <c r="E55">
        <v>972</v>
      </c>
    </row>
    <row r="56" spans="2:5" x14ac:dyDescent="0.25">
      <c r="B56">
        <v>556</v>
      </c>
      <c r="C56" t="s">
        <v>266</v>
      </c>
      <c r="D56">
        <v>8700</v>
      </c>
      <c r="E56">
        <v>44</v>
      </c>
    </row>
    <row r="57" spans="2:5" x14ac:dyDescent="0.25">
      <c r="B57">
        <v>707</v>
      </c>
      <c r="C57" t="s">
        <v>351</v>
      </c>
      <c r="D57">
        <v>8500</v>
      </c>
      <c r="E57">
        <v>44</v>
      </c>
    </row>
    <row r="58" spans="2:5" x14ac:dyDescent="0.25">
      <c r="B58">
        <v>827</v>
      </c>
      <c r="C58" t="s">
        <v>398</v>
      </c>
      <c r="D58">
        <v>8800</v>
      </c>
      <c r="E58">
        <v>44</v>
      </c>
    </row>
    <row r="59" spans="2:5" x14ac:dyDescent="0.25">
      <c r="B59">
        <v>1054</v>
      </c>
      <c r="C59" t="s">
        <v>524</v>
      </c>
      <c r="D59">
        <v>8900</v>
      </c>
      <c r="E59">
        <v>44</v>
      </c>
    </row>
    <row r="60" spans="2:5" x14ac:dyDescent="0.25">
      <c r="B60">
        <v>1081</v>
      </c>
      <c r="C60" t="s">
        <v>533</v>
      </c>
      <c r="D60">
        <v>9000</v>
      </c>
      <c r="E60">
        <v>44</v>
      </c>
    </row>
    <row r="61" spans="2:5" x14ac:dyDescent="0.25">
      <c r="B61">
        <v>303</v>
      </c>
      <c r="C61" t="s">
        <v>164</v>
      </c>
      <c r="D61">
        <v>47200</v>
      </c>
      <c r="E61">
        <v>295</v>
      </c>
    </row>
    <row r="62" spans="2:5" x14ac:dyDescent="0.25">
      <c r="B62">
        <v>311</v>
      </c>
      <c r="C62" t="s">
        <v>169</v>
      </c>
      <c r="D62">
        <v>47300</v>
      </c>
      <c r="E62">
        <v>295</v>
      </c>
    </row>
    <row r="63" spans="2:5" x14ac:dyDescent="0.25">
      <c r="B63">
        <v>451</v>
      </c>
      <c r="C63" t="s">
        <v>229</v>
      </c>
      <c r="D63">
        <v>47400</v>
      </c>
      <c r="E63">
        <v>295</v>
      </c>
    </row>
  </sheetData>
  <conditionalFormatting sqref="X3:X16">
    <cfRule type="cellIs" dxfId="17" priority="1" operator="lessThan">
      <formula>0.05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A3E5-42D0-4C79-A878-587A4585DA9E}">
  <dimension ref="A1:AB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8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25">
      <c r="A3" s="6" t="s">
        <v>1289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5"/>
      <c r="Y3" s="5"/>
      <c r="Z3" s="5"/>
    </row>
    <row r="4" spans="1:28" x14ac:dyDescent="0.25">
      <c r="A4" t="s">
        <v>574</v>
      </c>
      <c r="C4" t="s">
        <v>356</v>
      </c>
      <c r="E4">
        <v>726</v>
      </c>
      <c r="F4">
        <f>SUMPRODUCT(SUMIFS('Total-corrected counts'!E:E,'Total-corrected counts'!$A:$A,$B29:$B31))</f>
        <v>4.5369338918861173</v>
      </c>
      <c r="G4">
        <f>SUMPRODUCT(SUMIFS('Total-corrected counts'!F:F,'Total-corrected counts'!$A:$A,$B29:$B31))</f>
        <v>3.0843234339675885</v>
      </c>
      <c r="H4">
        <f>SUMPRODUCT(SUMIFS('Total-corrected counts'!G:G,'Total-corrected counts'!$A:$A,$B29:$B31))</f>
        <v>40.210966553984633</v>
      </c>
      <c r="I4">
        <f>SUMPRODUCT(SUMIFS('Total-corrected counts'!H:H,'Total-corrected counts'!$A:$A,$B29:$B31))</f>
        <v>18.455941326300902</v>
      </c>
      <c r="J4">
        <f>SUMPRODUCT(SUMIFS('Total-corrected counts'!I:I,'Total-corrected counts'!$A:$A,$B29:$B31))</f>
        <v>16.051028355585384</v>
      </c>
      <c r="K4">
        <f>SUMPRODUCT(SUMIFS('Total-corrected counts'!J:J,'Total-corrected counts'!$A:$A,$B29:$B31))</f>
        <v>17.864151583464984</v>
      </c>
      <c r="L4">
        <f>SUMPRODUCT(SUMIFS('Total-corrected counts'!K:K,'Total-corrected counts'!$A:$A,$B29:$B31))</f>
        <v>27.867774123418251</v>
      </c>
      <c r="M4">
        <f>SUMPRODUCT(SUMIFS('Total-corrected counts'!L:L,'Total-corrected counts'!$A:$A,$B29:$B31))</f>
        <v>4.6391270679834964</v>
      </c>
      <c r="N4">
        <f>SUMPRODUCT(SUMIFS('Total-corrected counts'!M:M,'Total-corrected counts'!$A:$A,$B29:$B31))</f>
        <v>6.9575442356976378</v>
      </c>
      <c r="O4">
        <f>SUMPRODUCT(SUMIFS('Total-corrected counts'!N:N,'Total-corrected counts'!$A:$A,$B29:$B31))</f>
        <v>75.054503865902603</v>
      </c>
      <c r="P4">
        <f>SUMPRODUCT(SUMIFS('Total-corrected counts'!O:O,'Total-corrected counts'!$A:$A,$B29:$B31))</f>
        <v>30.449606204612063</v>
      </c>
      <c r="Q4">
        <f>SUMPRODUCT(SUMIFS('Total-corrected counts'!P:P,'Total-corrected counts'!$A:$A,$B29:$B31))</f>
        <v>8.4193467185275637</v>
      </c>
      <c r="R4">
        <f>SUMPRODUCT(SUMIFS('Total-corrected counts'!Q:Q,'Total-corrected counts'!$A:$A,$B29:$B31))</f>
        <v>7.0987822858078955</v>
      </c>
      <c r="S4">
        <f>SUMPRODUCT(SUMIFS('Total-corrected counts'!R:R,'Total-corrected counts'!$A:$A,$B29:$B31))</f>
        <v>31.434633392836748</v>
      </c>
      <c r="T4">
        <f>SUMPRODUCT(SUMIFS('Total-corrected counts'!S:S,'Total-corrected counts'!$A:$A,$B29:$B31))</f>
        <v>15.324584803092929</v>
      </c>
      <c r="U4">
        <f>SUMPRODUCT(SUMIFS('Total-corrected counts'!T:T,'Total-corrected counts'!$A:$A,$B29:$B31))</f>
        <v>40.197387298690899</v>
      </c>
      <c r="V4">
        <f>SUMPRODUCT(SUMIFS('Total-corrected counts'!U:U,'Total-corrected counts'!$A:$A,$B29:$B31))</f>
        <v>17.518431889881665</v>
      </c>
      <c r="X4">
        <f t="shared" ref="X4:X27" si="0">_xlfn.T.TEST(F4:N4,O4:V4,2,2)</f>
        <v>0.16207174663314416</v>
      </c>
      <c r="Y4">
        <f t="shared" ref="Y4:Y27" si="1">AVERAGE(F4:N4)</f>
        <v>15.518643396921002</v>
      </c>
      <c r="Z4">
        <f t="shared" ref="Z4:Z27" si="2">AVERAGE(O4:V4)</f>
        <v>28.187159557419047</v>
      </c>
      <c r="AA4">
        <f>STDEV(F4:N4)/SQRT(COUNT(F4:N4))</f>
        <v>4.155804115782372</v>
      </c>
      <c r="AB4">
        <f>STDEV(O4:V4)/SQRT(COUNT(O4:V4))</f>
        <v>7.8731142229745501</v>
      </c>
    </row>
    <row r="5" spans="1:28" x14ac:dyDescent="0.25">
      <c r="A5" t="s">
        <v>572</v>
      </c>
      <c r="B5">
        <v>2382</v>
      </c>
      <c r="C5" t="s">
        <v>563</v>
      </c>
      <c r="D5">
        <v>37700</v>
      </c>
      <c r="E5">
        <v>2375</v>
      </c>
      <c r="F5">
        <f>SUMIFS('Total-corrected counts'!E:E,'Total-corrected counts'!$A:$A,'Brain networks corrected'!$B5)</f>
        <v>140.72526689274756</v>
      </c>
      <c r="G5">
        <f>SUMIFS('Total-corrected counts'!F:F,'Total-corrected counts'!$A:$A,'Brain networks corrected'!$B5)</f>
        <v>67.166064567358006</v>
      </c>
      <c r="H5">
        <f>SUMIFS('Total-corrected counts'!G:G,'Total-corrected counts'!$A:$A,'Brain networks corrected'!$B5)</f>
        <v>51.341507145706331</v>
      </c>
      <c r="I5">
        <f>SUMIFS('Total-corrected counts'!H:H,'Total-corrected counts'!$A:$A,'Brain networks corrected'!$B5)</f>
        <v>41.83998196287731</v>
      </c>
      <c r="J5">
        <f>SUMIFS('Total-corrected counts'!I:I,'Total-corrected counts'!$A:$A,'Brain networks corrected'!$B5)</f>
        <v>57.283762109845185</v>
      </c>
      <c r="K5">
        <f>SUMIFS('Total-corrected counts'!J:J,'Total-corrected counts'!$A:$A,'Brain networks corrected'!$B5)</f>
        <v>80.440455129077492</v>
      </c>
      <c r="L5">
        <f>SUMIFS('Total-corrected counts'!K:K,'Total-corrected counts'!$A:$A,'Brain networks corrected'!$B5)</f>
        <v>85.962428228998263</v>
      </c>
      <c r="M5">
        <f>SUMIFS('Total-corrected counts'!L:L,'Total-corrected counts'!$A:$A,'Brain networks corrected'!$B5)</f>
        <v>128.7798743025875</v>
      </c>
      <c r="N5">
        <f>SUMIFS('Total-corrected counts'!M:M,'Total-corrected counts'!$A:$A,'Brain networks corrected'!$B5)</f>
        <v>181.12653238759879</v>
      </c>
      <c r="O5">
        <f>SUMIFS('Total-corrected counts'!N:N,'Total-corrected counts'!$A:$A,'Brain networks corrected'!$B5)</f>
        <v>130.55268157187407</v>
      </c>
      <c r="P5">
        <f>SUMIFS('Total-corrected counts'!O:O,'Total-corrected counts'!$A:$A,'Brain networks corrected'!$B5)</f>
        <v>83.702763651758545</v>
      </c>
      <c r="Q5">
        <f>SUMIFS('Total-corrected counts'!P:P,'Total-corrected counts'!$A:$A,'Brain networks corrected'!$B5)</f>
        <v>57.311390606829754</v>
      </c>
      <c r="R5">
        <f>SUMIFS('Total-corrected counts'!Q:Q,'Total-corrected counts'!$A:$A,'Brain networks corrected'!$B5)</f>
        <v>63.6842680063343</v>
      </c>
      <c r="S5">
        <f>SUMIFS('Total-corrected counts'!R:R,'Total-corrected counts'!$A:$A,'Brain networks corrected'!$B5)</f>
        <v>48.360049766494164</v>
      </c>
      <c r="T5">
        <f>SUMIFS('Total-corrected counts'!S:S,'Total-corrected counts'!$A:$A,'Brain networks corrected'!$B5)</f>
        <v>58.638386483531633</v>
      </c>
      <c r="U5">
        <f>SUMIFS('Total-corrected counts'!T:T,'Total-corrected counts'!$A:$A,'Brain networks corrected'!$B5)</f>
        <v>86.073439483988906</v>
      </c>
      <c r="V5">
        <f>SUMIFS('Total-corrected counts'!U:U,'Total-corrected counts'!$A:$A,'Brain networks corrected'!$B5)</f>
        <v>61.264607733799679</v>
      </c>
      <c r="X5">
        <f t="shared" si="0"/>
        <v>0.32977597356458965</v>
      </c>
      <c r="Y5">
        <f t="shared" si="1"/>
        <v>92.740652525199593</v>
      </c>
      <c r="Z5">
        <f t="shared" si="2"/>
        <v>73.698448413076392</v>
      </c>
      <c r="AA5">
        <f t="shared" ref="AA5:AA27" si="3">STDEV(F5:N5)/SQRT(COUNT(F5:N5))</f>
        <v>15.735076611997949</v>
      </c>
      <c r="AB5">
        <f t="shared" ref="AB5:AB27" si="4">STDEV(O5:V5)/SQRT(COUNT(O5:V5))</f>
        <v>9.3330158324125421</v>
      </c>
    </row>
    <row r="6" spans="1:28" x14ac:dyDescent="0.25">
      <c r="A6" t="s">
        <v>573</v>
      </c>
      <c r="B6">
        <v>2463</v>
      </c>
      <c r="C6" t="s">
        <v>565</v>
      </c>
      <c r="D6">
        <v>38700</v>
      </c>
      <c r="E6">
        <v>2375</v>
      </c>
      <c r="F6">
        <f>SUMIFS('Total-corrected counts'!E:E,'Total-corrected counts'!$A:$A,'Brain networks corrected'!$B6)</f>
        <v>101.32174388606599</v>
      </c>
      <c r="G6">
        <f>SUMIFS('Total-corrected counts'!F:F,'Total-corrected counts'!$A:$A,'Brain networks corrected'!$B6)</f>
        <v>38.800132560283757</v>
      </c>
      <c r="H6">
        <f>SUMIFS('Total-corrected counts'!G:G,'Total-corrected counts'!$A:$A,'Brain networks corrected'!$B6)</f>
        <v>27.629930174744452</v>
      </c>
      <c r="I6">
        <f>SUMIFS('Total-corrected counts'!H:H,'Total-corrected counts'!$A:$A,'Brain networks corrected'!$B6)</f>
        <v>12.871692816073701</v>
      </c>
      <c r="J6">
        <f>SUMIFS('Total-corrected counts'!I:I,'Total-corrected counts'!$A:$A,'Brain networks corrected'!$B6)</f>
        <v>13.206542317886706</v>
      </c>
      <c r="K6">
        <f>SUMIFS('Total-corrected counts'!J:J,'Total-corrected counts'!$A:$A,'Brain networks corrected'!$B6)</f>
        <v>6.5924291104313228</v>
      </c>
      <c r="L6">
        <f>SUMIFS('Total-corrected counts'!K:K,'Total-corrected counts'!$A:$A,'Brain networks corrected'!$B6)</f>
        <v>19.385695969675009</v>
      </c>
      <c r="M6">
        <f>SUMIFS('Total-corrected counts'!L:L,'Total-corrected counts'!$A:$A,'Brain networks corrected'!$B6)</f>
        <v>106.53675934925218</v>
      </c>
      <c r="N6">
        <f>SUMIFS('Total-corrected counts'!M:M,'Total-corrected counts'!$A:$A,'Brain networks corrected'!$B6)</f>
        <v>58.858059646888506</v>
      </c>
      <c r="O6">
        <f>SUMIFS('Total-corrected counts'!N:N,'Total-corrected counts'!$A:$A,'Brain networks corrected'!$B6)</f>
        <v>40.523933589135702</v>
      </c>
      <c r="P6">
        <f>SUMIFS('Total-corrected counts'!O:O,'Total-corrected counts'!$A:$A,'Brain networks corrected'!$B6)</f>
        <v>23.52709957741412</v>
      </c>
      <c r="Q6">
        <f>SUMIFS('Total-corrected counts'!P:P,'Total-corrected counts'!$A:$A,'Brain networks corrected'!$B6)</f>
        <v>32.185837633112222</v>
      </c>
      <c r="R6">
        <f>SUMIFS('Total-corrected counts'!Q:Q,'Total-corrected counts'!$A:$A,'Brain networks corrected'!$B6)</f>
        <v>37.249104851354616</v>
      </c>
      <c r="S6">
        <f>SUMIFS('Total-corrected counts'!R:R,'Total-corrected counts'!$A:$A,'Brain networks corrected'!$B6)</f>
        <v>20.411475143799922</v>
      </c>
      <c r="T6">
        <f>SUMIFS('Total-corrected counts'!S:S,'Total-corrected counts'!$A:$A,'Brain networks corrected'!$B6)</f>
        <v>29.514618340211211</v>
      </c>
      <c r="U6">
        <f>SUMIFS('Total-corrected counts'!T:T,'Total-corrected counts'!$A:$A,'Brain networks corrected'!$B6)</f>
        <v>25.609833626287148</v>
      </c>
      <c r="V6">
        <f>SUMIFS('Total-corrected counts'!U:U,'Total-corrected counts'!$A:$A,'Brain networks corrected'!$B6)</f>
        <v>15.964902383669715</v>
      </c>
      <c r="X6">
        <f t="shared" si="0"/>
        <v>0.30461670130058255</v>
      </c>
      <c r="Y6">
        <f t="shared" si="1"/>
        <v>42.800331759033512</v>
      </c>
      <c r="Z6">
        <f t="shared" si="2"/>
        <v>28.123350643123079</v>
      </c>
      <c r="AA6">
        <f t="shared" si="3"/>
        <v>12.704906296337624</v>
      </c>
      <c r="AB6">
        <f t="shared" si="4"/>
        <v>2.9587565349876757</v>
      </c>
    </row>
    <row r="7" spans="1:28" x14ac:dyDescent="0.25">
      <c r="A7" t="s">
        <v>1272</v>
      </c>
      <c r="C7" t="s">
        <v>1283</v>
      </c>
      <c r="F7">
        <f>SUMPRODUCT(SUMIFS('Total-corrected counts'!E:E,'Total-corrected counts'!$A:$A,$B62:$B76))</f>
        <v>193.72278119837813</v>
      </c>
      <c r="G7">
        <f>SUMPRODUCT(SUMIFS('Total-corrected counts'!F:F,'Total-corrected counts'!$A:$A,$B62:$B76))</f>
        <v>215.02492067710742</v>
      </c>
      <c r="H7">
        <f>SUMPRODUCT(SUMIFS('Total-corrected counts'!G:G,'Total-corrected counts'!$A:$A,$B62:$B76))</f>
        <v>143.65952028880986</v>
      </c>
      <c r="I7">
        <f>SUMPRODUCT(SUMIFS('Total-corrected counts'!H:H,'Total-corrected counts'!$A:$A,$B62:$B76))</f>
        <v>182.93300088440535</v>
      </c>
      <c r="J7">
        <f>SUMPRODUCT(SUMIFS('Total-corrected counts'!I:I,'Total-corrected counts'!$A:$A,$B62:$B76))</f>
        <v>303.15941127758674</v>
      </c>
      <c r="K7">
        <f>SUMPRODUCT(SUMIFS('Total-corrected counts'!J:J,'Total-corrected counts'!$A:$A,$B62:$B76))</f>
        <v>113.00320894006364</v>
      </c>
      <c r="L7">
        <f>SUMPRODUCT(SUMIFS('Total-corrected counts'!K:K,'Total-corrected counts'!$A:$A,$B62:$B76))</f>
        <v>151.58481520709068</v>
      </c>
      <c r="M7">
        <f>SUMPRODUCT(SUMIFS('Total-corrected counts'!L:L,'Total-corrected counts'!$A:$A,$B62:$B76))</f>
        <v>373.91716953275341</v>
      </c>
      <c r="N7">
        <f>SUMPRODUCT(SUMIFS('Total-corrected counts'!M:M,'Total-corrected counts'!$A:$A,$B62:$B76))</f>
        <v>188.11172249443163</v>
      </c>
      <c r="O7">
        <f>SUMPRODUCT(SUMIFS('Total-corrected counts'!N:N,'Total-corrected counts'!$A:$A,$B62:$B76))</f>
        <v>199.23809139787411</v>
      </c>
      <c r="P7">
        <f>SUMPRODUCT(SUMIFS('Total-corrected counts'!O:O,'Total-corrected counts'!$A:$A,$B62:$B76))</f>
        <v>127.9233456067323</v>
      </c>
      <c r="Q7">
        <f>SUMPRODUCT(SUMIFS('Total-corrected counts'!P:P,'Total-corrected counts'!$A:$A,$B62:$B76))</f>
        <v>196.72636994951381</v>
      </c>
      <c r="R7">
        <f>SUMPRODUCT(SUMIFS('Total-corrected counts'!Q:Q,'Total-corrected counts'!$A:$A,$B62:$B76))</f>
        <v>152.60431699573292</v>
      </c>
      <c r="S7">
        <f>SUMPRODUCT(SUMIFS('Total-corrected counts'!R:R,'Total-corrected counts'!$A:$A,$B62:$B76))</f>
        <v>131.74897972676513</v>
      </c>
      <c r="T7">
        <f>SUMPRODUCT(SUMIFS('Total-corrected counts'!S:S,'Total-corrected counts'!$A:$A,$B62:$B76))</f>
        <v>137.45984285650698</v>
      </c>
      <c r="U7">
        <f>SUMPRODUCT(SUMIFS('Total-corrected counts'!T:T,'Total-corrected counts'!$A:$A,$B62:$B76))</f>
        <v>333.81271230560668</v>
      </c>
      <c r="V7">
        <f>SUMPRODUCT(SUMIFS('Total-corrected counts'!U:U,'Total-corrected counts'!$A:$A,$B62:$B76))</f>
        <v>130.67439670547597</v>
      </c>
      <c r="X7">
        <f t="shared" si="0"/>
        <v>0.41962965123265916</v>
      </c>
      <c r="Y7">
        <f t="shared" si="1"/>
        <v>207.23517227784743</v>
      </c>
      <c r="Z7">
        <f t="shared" si="2"/>
        <v>176.27350694302598</v>
      </c>
      <c r="AA7">
        <f t="shared" si="3"/>
        <v>27.437404334901387</v>
      </c>
      <c r="AB7">
        <f t="shared" si="4"/>
        <v>24.723641997494372</v>
      </c>
    </row>
    <row r="8" spans="1:28" x14ac:dyDescent="0.25">
      <c r="A8" t="s">
        <v>1273</v>
      </c>
      <c r="C8" t="s">
        <v>1284</v>
      </c>
      <c r="F8">
        <f>SUMPRODUCT(SUMIFS('Total-corrected counts'!E:E,'Total-corrected counts'!$A:$A,$B77:$B91))</f>
        <v>172.78452309708405</v>
      </c>
      <c r="G8">
        <f>SUMPRODUCT(SUMIFS('Total-corrected counts'!F:F,'Total-corrected counts'!$A:$A,$B77:$B91))</f>
        <v>276.56373557504583</v>
      </c>
      <c r="H8">
        <f>SUMPRODUCT(SUMIFS('Total-corrected counts'!G:G,'Total-corrected counts'!$A:$A,$B77:$B91))</f>
        <v>185.69367946460588</v>
      </c>
      <c r="I8">
        <f>SUMPRODUCT(SUMIFS('Total-corrected counts'!H:H,'Total-corrected counts'!$A:$A,$B77:$B91))</f>
        <v>307.76189601989665</v>
      </c>
      <c r="J8">
        <f>SUMPRODUCT(SUMIFS('Total-corrected counts'!I:I,'Total-corrected counts'!$A:$A,$B77:$B91))</f>
        <v>163.62567302571429</v>
      </c>
      <c r="K8">
        <f>SUMPRODUCT(SUMIFS('Total-corrected counts'!J:J,'Total-corrected counts'!$A:$A,$B77:$B91))</f>
        <v>207.81190522680518</v>
      </c>
      <c r="L8">
        <f>SUMPRODUCT(SUMIFS('Total-corrected counts'!K:K,'Total-corrected counts'!$A:$A,$B77:$B91))</f>
        <v>184.27337086794134</v>
      </c>
      <c r="M8">
        <f>SUMPRODUCT(SUMIFS('Total-corrected counts'!L:L,'Total-corrected counts'!$A:$A,$B77:$B91))</f>
        <v>223.70117671546274</v>
      </c>
      <c r="N8">
        <f>SUMPRODUCT(SUMIFS('Total-corrected counts'!M:M,'Total-corrected counts'!$A:$A,$B77:$B91))</f>
        <v>212.80870070856369</v>
      </c>
      <c r="O8">
        <f>SUMPRODUCT(SUMIFS('Total-corrected counts'!N:N,'Total-corrected counts'!$A:$A,$B77:$B91))</f>
        <v>135.62962847562378</v>
      </c>
      <c r="P8">
        <f>SUMPRODUCT(SUMIFS('Total-corrected counts'!O:O,'Total-corrected counts'!$A:$A,$B77:$B91))</f>
        <v>153.29128676172408</v>
      </c>
      <c r="Q8">
        <f>SUMPRODUCT(SUMIFS('Total-corrected counts'!P:P,'Total-corrected counts'!$A:$A,$B77:$B91))</f>
        <v>134.82921333812567</v>
      </c>
      <c r="R8">
        <f>SUMPRODUCT(SUMIFS('Total-corrected counts'!Q:Q,'Total-corrected counts'!$A:$A,$B77:$B91))</f>
        <v>140.91277858820041</v>
      </c>
      <c r="S8">
        <f>SUMPRODUCT(SUMIFS('Total-corrected counts'!R:R,'Total-corrected counts'!$A:$A,$B77:$B91))</f>
        <v>234.31123292281987</v>
      </c>
      <c r="T8">
        <f>SUMPRODUCT(SUMIFS('Total-corrected counts'!S:S,'Total-corrected counts'!$A:$A,$B77:$B91))</f>
        <v>206.28747683398313</v>
      </c>
      <c r="U8">
        <f>SUMPRODUCT(SUMIFS('Total-corrected counts'!T:T,'Total-corrected counts'!$A:$A,$B77:$B91))</f>
        <v>147.60233194674254</v>
      </c>
      <c r="V8">
        <f>SUMPRODUCT(SUMIFS('Total-corrected counts'!U:U,'Total-corrected counts'!$A:$A,$B77:$B91))</f>
        <v>120.22929748354257</v>
      </c>
      <c r="X8">
        <f t="shared" si="0"/>
        <v>2.0905850432361241E-2</v>
      </c>
      <c r="Y8">
        <f t="shared" si="1"/>
        <v>215.00274007790219</v>
      </c>
      <c r="Z8">
        <f t="shared" si="2"/>
        <v>159.13665579384522</v>
      </c>
      <c r="AA8">
        <f t="shared" si="3"/>
        <v>16.138075199413489</v>
      </c>
      <c r="AB8">
        <f t="shared" si="4"/>
        <v>14.035001056148682</v>
      </c>
    </row>
    <row r="9" spans="1:28" x14ac:dyDescent="0.25">
      <c r="A9" t="s">
        <v>1274</v>
      </c>
      <c r="B9">
        <v>672</v>
      </c>
      <c r="C9" t="s">
        <v>330</v>
      </c>
      <c r="D9">
        <v>48200</v>
      </c>
      <c r="E9">
        <v>485</v>
      </c>
      <c r="F9">
        <f>SUMIFS('Total-corrected counts'!E:E,'Total-corrected counts'!$A:$A,'Brain networks corrected'!$B9)</f>
        <v>454.59367825237831</v>
      </c>
      <c r="G9">
        <f>SUMIFS('Total-corrected counts'!F:F,'Total-corrected counts'!$A:$A,'Brain networks corrected'!$B9)</f>
        <v>921.49084382495482</v>
      </c>
      <c r="H9">
        <f>SUMIFS('Total-corrected counts'!G:G,'Total-corrected counts'!$A:$A,'Brain networks corrected'!$B9)</f>
        <v>422.66842875043812</v>
      </c>
      <c r="I9">
        <f>SUMIFS('Total-corrected counts'!H:H,'Total-corrected counts'!$A:$A,'Brain networks corrected'!$B9)</f>
        <v>791.58118694598147</v>
      </c>
      <c r="J9">
        <f>SUMIFS('Total-corrected counts'!I:I,'Total-corrected counts'!$A:$A,'Brain networks corrected'!$B9)</f>
        <v>613.36231179137974</v>
      </c>
      <c r="K9">
        <f>SUMIFS('Total-corrected counts'!J:J,'Total-corrected counts'!$A:$A,'Brain networks corrected'!$B9)</f>
        <v>651.88621378601681</v>
      </c>
      <c r="L9">
        <f>SUMIFS('Total-corrected counts'!K:K,'Total-corrected counts'!$A:$A,'Brain networks corrected'!$B9)</f>
        <v>499.56407826523218</v>
      </c>
      <c r="M9">
        <f>SUMIFS('Total-corrected counts'!L:L,'Total-corrected counts'!$A:$A,'Brain networks corrected'!$B9)</f>
        <v>1032.0734781281917</v>
      </c>
      <c r="N9">
        <f>SUMIFS('Total-corrected counts'!M:M,'Total-corrected counts'!$A:$A,'Brain networks corrected'!$B9)</f>
        <v>734.13150035064189</v>
      </c>
      <c r="O9">
        <f>SUMIFS('Total-corrected counts'!N:N,'Total-corrected counts'!$A:$A,'Brain networks corrected'!$B9)</f>
        <v>627.37867334062184</v>
      </c>
      <c r="P9">
        <f>SUMIFS('Total-corrected counts'!O:O,'Total-corrected counts'!$A:$A,'Brain networks corrected'!$B9)</f>
        <v>411.48698605772842</v>
      </c>
      <c r="Q9">
        <f>SUMIFS('Total-corrected counts'!P:P,'Total-corrected counts'!$A:$A,'Brain networks corrected'!$B9)</f>
        <v>524.56376458480872</v>
      </c>
      <c r="R9">
        <f>SUMIFS('Total-corrected counts'!Q:Q,'Total-corrected counts'!$A:$A,'Brain networks corrected'!$B9)</f>
        <v>342.60400496134673</v>
      </c>
      <c r="S9">
        <f>SUMIFS('Total-corrected counts'!R:R,'Total-corrected counts'!$A:$A,'Brain networks corrected'!$B9)</f>
        <v>497.14403633515047</v>
      </c>
      <c r="T9">
        <f>SUMIFS('Total-corrected counts'!S:S,'Total-corrected counts'!$A:$A,'Brain networks corrected'!$B9)</f>
        <v>566.48850411858393</v>
      </c>
      <c r="U9">
        <f>SUMIFS('Total-corrected counts'!T:T,'Total-corrected counts'!$A:$A,'Brain networks corrected'!$B9)</f>
        <v>682.60816525000723</v>
      </c>
      <c r="V9">
        <f>SUMIFS('Total-corrected counts'!U:U,'Total-corrected counts'!$A:$A,'Brain networks corrected'!$B9)</f>
        <v>654.9819261162196</v>
      </c>
      <c r="X9">
        <f t="shared" si="0"/>
        <v>0.11353658039574642</v>
      </c>
      <c r="Y9">
        <f t="shared" si="1"/>
        <v>680.15019112169057</v>
      </c>
      <c r="Z9">
        <f t="shared" si="2"/>
        <v>538.4070075955583</v>
      </c>
      <c r="AA9">
        <f t="shared" si="3"/>
        <v>69.967212064097296</v>
      </c>
      <c r="AB9">
        <f t="shared" si="4"/>
        <v>42.137103842150722</v>
      </c>
    </row>
    <row r="10" spans="1:28" x14ac:dyDescent="0.25">
      <c r="A10" t="s">
        <v>1275</v>
      </c>
      <c r="B10">
        <v>56</v>
      </c>
      <c r="C10" t="s">
        <v>44</v>
      </c>
      <c r="D10">
        <v>48400</v>
      </c>
      <c r="E10">
        <v>493</v>
      </c>
      <c r="F10">
        <f>SUMIFS('Total-corrected counts'!E:E,'Total-corrected counts'!$A:$A,'Brain networks corrected'!$B10)</f>
        <v>88.187236217172128</v>
      </c>
      <c r="G10">
        <f>SUMIFS('Total-corrected counts'!F:F,'Total-corrected counts'!$A:$A,'Brain networks corrected'!$B10)</f>
        <v>149.01547739748727</v>
      </c>
      <c r="H10">
        <f>SUMIFS('Total-corrected counts'!G:G,'Total-corrected counts'!$A:$A,'Brain networks corrected'!$B10)</f>
        <v>165.9508201344932</v>
      </c>
      <c r="I10">
        <f>SUMIFS('Total-corrected counts'!H:H,'Total-corrected counts'!$A:$A,'Brain networks corrected'!$B10)</f>
        <v>80.531843828114035</v>
      </c>
      <c r="J10">
        <f>SUMIFS('Total-corrected counts'!I:I,'Total-corrected counts'!$A:$A,'Brain networks corrected'!$B10)</f>
        <v>168.52656238936825</v>
      </c>
      <c r="K10">
        <f>SUMIFS('Total-corrected counts'!J:J,'Total-corrected counts'!$A:$A,'Brain networks corrected'!$B10)</f>
        <v>208.95091130347657</v>
      </c>
      <c r="L10">
        <f>SUMIFS('Total-corrected counts'!K:K,'Total-corrected counts'!$A:$A,'Brain networks corrected'!$B10)</f>
        <v>95.184792909303752</v>
      </c>
      <c r="M10">
        <f>SUMIFS('Total-corrected counts'!L:L,'Total-corrected counts'!$A:$A,'Brain networks corrected'!$B10)</f>
        <v>97.681847607321714</v>
      </c>
      <c r="N10">
        <f>SUMIFS('Total-corrected counts'!M:M,'Total-corrected counts'!$A:$A,'Brain networks corrected'!$B10)</f>
        <v>125.8532206979108</v>
      </c>
      <c r="O10">
        <f>SUMIFS('Total-corrected counts'!N:N,'Total-corrected counts'!$A:$A,'Brain networks corrected'!$B10)</f>
        <v>30.269233976688202</v>
      </c>
      <c r="P10">
        <f>SUMIFS('Total-corrected counts'!O:O,'Total-corrected counts'!$A:$A,'Brain networks corrected'!$B10)</f>
        <v>54.232471705053435</v>
      </c>
      <c r="Q10">
        <f>SUMIFS('Total-corrected counts'!P:P,'Total-corrected counts'!$A:$A,'Brain networks corrected'!$B10)</f>
        <v>84.984116496406386</v>
      </c>
      <c r="R10">
        <f>SUMIFS('Total-corrected counts'!Q:Q,'Total-corrected counts'!$A:$A,'Brain networks corrected'!$B10)</f>
        <v>7.3035548517446625</v>
      </c>
      <c r="S10">
        <f>SUMIFS('Total-corrected counts'!R:R,'Total-corrected counts'!$A:$A,'Brain networks corrected'!$B10)</f>
        <v>187.17330720792739</v>
      </c>
      <c r="T10">
        <f>SUMIFS('Total-corrected counts'!S:S,'Total-corrected counts'!$A:$A,'Brain networks corrected'!$B10)</f>
        <v>61.537192110471636</v>
      </c>
      <c r="U10">
        <f>SUMIFS('Total-corrected counts'!T:T,'Total-corrected counts'!$A:$A,'Brain networks corrected'!$B10)</f>
        <v>77.130186614158347</v>
      </c>
      <c r="V10">
        <f>SUMIFS('Total-corrected counts'!U:U,'Total-corrected counts'!$A:$A,'Brain networks corrected'!$B10)</f>
        <v>73.775293673489756</v>
      </c>
      <c r="X10">
        <f t="shared" si="0"/>
        <v>2.4856126552211266E-2</v>
      </c>
      <c r="Y10">
        <f t="shared" si="1"/>
        <v>131.09807916496084</v>
      </c>
      <c r="Z10">
        <f t="shared" si="2"/>
        <v>72.050669579492478</v>
      </c>
      <c r="AA10">
        <f t="shared" si="3"/>
        <v>14.827669022034939</v>
      </c>
      <c r="AB10">
        <f t="shared" si="4"/>
        <v>18.810697078218222</v>
      </c>
    </row>
    <row r="11" spans="1:28" x14ac:dyDescent="0.25">
      <c r="A11" t="s">
        <v>1276</v>
      </c>
      <c r="B11">
        <v>351</v>
      </c>
      <c r="C11" t="s">
        <v>188</v>
      </c>
      <c r="D11">
        <v>52900</v>
      </c>
      <c r="E11">
        <v>809</v>
      </c>
      <c r="F11">
        <f>SUMIFS('Total-corrected counts'!E:E,'Total-corrected counts'!$A:$A,'Brain networks corrected'!$B11)</f>
        <v>5.896706585707892</v>
      </c>
      <c r="G11">
        <f>SUMIFS('Total-corrected counts'!F:F,'Total-corrected counts'!$A:$A,'Brain networks corrected'!$B11)</f>
        <v>27.037047974354181</v>
      </c>
      <c r="H11">
        <f>SUMIFS('Total-corrected counts'!G:G,'Total-corrected counts'!$A:$A,'Brain networks corrected'!$B11)</f>
        <v>44.844494764113122</v>
      </c>
      <c r="I11">
        <f>SUMIFS('Total-corrected counts'!H:H,'Total-corrected counts'!$A:$A,'Brain networks corrected'!$B11)</f>
        <v>14.379439913835045</v>
      </c>
      <c r="J11">
        <f>SUMIFS('Total-corrected counts'!I:I,'Total-corrected counts'!$A:$A,'Brain networks corrected'!$B11)</f>
        <v>37.335418468841489</v>
      </c>
      <c r="K11">
        <f>SUMIFS('Total-corrected counts'!J:J,'Total-corrected counts'!$A:$A,'Brain networks corrected'!$B11)</f>
        <v>38.588145264200101</v>
      </c>
      <c r="L11">
        <f>SUMIFS('Total-corrected counts'!K:K,'Total-corrected counts'!$A:$A,'Brain networks corrected'!$B11)</f>
        <v>14.190311611572552</v>
      </c>
      <c r="M11">
        <f>SUMIFS('Total-corrected counts'!L:L,'Total-corrected counts'!$A:$A,'Brain networks corrected'!$B11)</f>
        <v>25.515198873909231</v>
      </c>
      <c r="N11">
        <f>SUMIFS('Total-corrected counts'!M:M,'Total-corrected counts'!$A:$A,'Brain networks corrected'!$B11)</f>
        <v>8.3352301472695558</v>
      </c>
      <c r="O11">
        <f>SUMIFS('Total-corrected counts'!N:N,'Total-corrected counts'!$A:$A,'Brain networks corrected'!$B11)</f>
        <v>8.7517767023122097</v>
      </c>
      <c r="P11">
        <f>SUMIFS('Total-corrected counts'!O:O,'Total-corrected counts'!$A:$A,'Brain networks corrected'!$B11)</f>
        <v>39.162474293000734</v>
      </c>
      <c r="Q11">
        <f>SUMIFS('Total-corrected counts'!P:P,'Total-corrected counts'!$A:$A,'Brain networks corrected'!$B11)</f>
        <v>9.6117313553139549</v>
      </c>
      <c r="R11">
        <f>SUMIFS('Total-corrected counts'!Q:Q,'Total-corrected counts'!$A:$A,'Brain networks corrected'!$B11)</f>
        <v>0</v>
      </c>
      <c r="S11">
        <f>SUMIFS('Total-corrected counts'!R:R,'Total-corrected counts'!$A:$A,'Brain networks corrected'!$B11)</f>
        <v>20.571753707944406</v>
      </c>
      <c r="T11">
        <f>SUMIFS('Total-corrected counts'!S:S,'Total-corrected counts'!$A:$A,'Brain networks corrected'!$B11)</f>
        <v>1.3896895889450194</v>
      </c>
      <c r="U11">
        <f>SUMIFS('Total-corrected counts'!T:T,'Total-corrected counts'!$A:$A,'Brain networks corrected'!$B11)</f>
        <v>23.238711827945906</v>
      </c>
      <c r="V11">
        <f>SUMIFS('Total-corrected counts'!U:U,'Total-corrected counts'!$A:$A,'Brain networks corrected'!$B11)</f>
        <v>20.38248070021654</v>
      </c>
      <c r="X11">
        <f t="shared" si="0"/>
        <v>0.21251989168554447</v>
      </c>
      <c r="Y11">
        <f t="shared" si="1"/>
        <v>24.01355484486702</v>
      </c>
      <c r="Z11">
        <f t="shared" si="2"/>
        <v>15.388577271959846</v>
      </c>
      <c r="AA11">
        <f t="shared" si="3"/>
        <v>4.711919834628973</v>
      </c>
      <c r="AB11">
        <f t="shared" si="4"/>
        <v>4.6074927697294816</v>
      </c>
    </row>
    <row r="12" spans="1:28" x14ac:dyDescent="0.25">
      <c r="A12" t="s">
        <v>1277</v>
      </c>
      <c r="B12">
        <v>795</v>
      </c>
      <c r="C12" t="s">
        <v>384</v>
      </c>
      <c r="D12">
        <v>81500</v>
      </c>
      <c r="E12">
        <v>323</v>
      </c>
      <c r="F12">
        <f>SUMIFS('Total-corrected counts'!E:E,'Total-corrected counts'!$A:$A,'Brain networks corrected'!$B12)</f>
        <v>17.535090727470919</v>
      </c>
      <c r="G12">
        <f>SUMIFS('Total-corrected counts'!F:F,'Total-corrected counts'!$A:$A,'Brain networks corrected'!$B12)</f>
        <v>1.47653781413342</v>
      </c>
      <c r="H12">
        <f>SUMIFS('Total-corrected counts'!G:G,'Total-corrected counts'!$A:$A,'Brain networks corrected'!$B12)</f>
        <v>44.058809545873942</v>
      </c>
      <c r="I12">
        <f>SUMIFS('Total-corrected counts'!H:H,'Total-corrected counts'!$A:$A,'Brain networks corrected'!$B12)</f>
        <v>9.7724348928976038E-2</v>
      </c>
      <c r="J12">
        <f>SUMIFS('Total-corrected counts'!I:I,'Total-corrected counts'!$A:$A,'Brain networks corrected'!$B12)</f>
        <v>25.335627803311795</v>
      </c>
      <c r="K12">
        <f>SUMIFS('Total-corrected counts'!J:J,'Total-corrected counts'!$A:$A,'Brain networks corrected'!$B12)</f>
        <v>54.144700120902293</v>
      </c>
      <c r="L12">
        <f>SUMIFS('Total-corrected counts'!K:K,'Total-corrected counts'!$A:$A,'Brain networks corrected'!$B12)</f>
        <v>25.584480740286526</v>
      </c>
      <c r="M12">
        <f>SUMIFS('Total-corrected counts'!L:L,'Total-corrected counts'!$A:$A,'Brain networks corrected'!$B12)</f>
        <v>2.9678065748601647</v>
      </c>
      <c r="N12">
        <f>SUMIFS('Total-corrected counts'!M:M,'Total-corrected counts'!$A:$A,'Brain networks corrected'!$B12)</f>
        <v>7.6855521755918286</v>
      </c>
      <c r="O12">
        <f>SUMIFS('Total-corrected counts'!N:N,'Total-corrected counts'!$A:$A,'Brain networks corrected'!$B12)</f>
        <v>5.9292141637654447</v>
      </c>
      <c r="P12">
        <f>SUMIFS('Total-corrected counts'!O:O,'Total-corrected counts'!$A:$A,'Brain networks corrected'!$B12)</f>
        <v>20.511753958566594</v>
      </c>
      <c r="Q12">
        <f>SUMIFS('Total-corrected counts'!P:P,'Total-corrected counts'!$A:$A,'Brain networks corrected'!$B12)</f>
        <v>1.6838693437055126</v>
      </c>
      <c r="R12">
        <f>SUMIFS('Total-corrected counts'!Q:Q,'Total-corrected counts'!$A:$A,'Brain networks corrected'!$B12)</f>
        <v>0.13651504395784417</v>
      </c>
      <c r="S12">
        <f>SUMIFS('Total-corrected counts'!R:R,'Total-corrected counts'!$A:$A,'Brain networks corrected'!$B12)</f>
        <v>69.989641997792162</v>
      </c>
      <c r="T12">
        <f>SUMIFS('Total-corrected counts'!S:S,'Total-corrected counts'!$A:$A,'Brain networks corrected'!$B12)</f>
        <v>1.3245478894632214</v>
      </c>
      <c r="U12">
        <f>SUMIFS('Total-corrected counts'!T:T,'Total-corrected counts'!$A:$A,'Brain networks corrected'!$B12)</f>
        <v>2.9896753109520056</v>
      </c>
      <c r="V12">
        <f>SUMIFS('Total-corrected counts'!U:U,'Total-corrected counts'!$A:$A,'Brain networks corrected'!$B12)</f>
        <v>59.264113034459719</v>
      </c>
      <c r="X12">
        <f t="shared" si="0"/>
        <v>0.97623305095802571</v>
      </c>
      <c r="Y12">
        <f t="shared" si="1"/>
        <v>19.876258872373317</v>
      </c>
      <c r="Z12">
        <f t="shared" si="2"/>
        <v>20.228666342832813</v>
      </c>
      <c r="AA12">
        <f t="shared" si="3"/>
        <v>6.4455417934077808</v>
      </c>
      <c r="AB12">
        <f t="shared" si="4"/>
        <v>10.005915940814303</v>
      </c>
    </row>
    <row r="13" spans="1:28" x14ac:dyDescent="0.25">
      <c r="A13" t="s">
        <v>1278</v>
      </c>
      <c r="B13">
        <v>88</v>
      </c>
      <c r="C13" t="s">
        <v>58</v>
      </c>
      <c r="D13">
        <v>74100</v>
      </c>
      <c r="E13">
        <v>467</v>
      </c>
      <c r="F13">
        <f>SUMIFS('Total-corrected counts'!E:E,'Total-corrected counts'!$A:$A,'Brain networks corrected'!$B13)</f>
        <v>0.10833353879349311</v>
      </c>
      <c r="G13">
        <f>SUMIFS('Total-corrected counts'!F:F,'Total-corrected counts'!$A:$A,'Brain networks corrected'!$B13)</f>
        <v>3.904622219597266</v>
      </c>
      <c r="H13">
        <f>SUMIFS('Total-corrected counts'!G:G,'Total-corrected counts'!$A:$A,'Brain networks corrected'!$B13)</f>
        <v>9.2872021950836245</v>
      </c>
      <c r="I13">
        <f>SUMIFS('Total-corrected counts'!H:H,'Total-corrected counts'!$A:$A,'Brain networks corrected'!$B13)</f>
        <v>1.5496289615880485</v>
      </c>
      <c r="J13">
        <f>SUMIFS('Total-corrected counts'!I:I,'Total-corrected counts'!$A:$A,'Brain networks corrected'!$B13)</f>
        <v>11.876652741819793</v>
      </c>
      <c r="K13">
        <f>SUMIFS('Total-corrected counts'!J:J,'Total-corrected counts'!$A:$A,'Brain networks corrected'!$B13)</f>
        <v>4.0629480830182576</v>
      </c>
      <c r="L13">
        <f>SUMIFS('Total-corrected counts'!K:K,'Total-corrected counts'!$A:$A,'Brain networks corrected'!$B13)</f>
        <v>7.4251630525670329</v>
      </c>
      <c r="M13">
        <f>SUMIFS('Total-corrected counts'!L:L,'Total-corrected counts'!$A:$A,'Brain networks corrected'!$B13)</f>
        <v>33.911489688966817</v>
      </c>
      <c r="N13">
        <f>SUMIFS('Total-corrected counts'!M:M,'Total-corrected counts'!$A:$A,'Brain networks corrected'!$B13)</f>
        <v>1.8845268823843275</v>
      </c>
      <c r="O13">
        <f>SUMIFS('Total-corrected counts'!N:N,'Total-corrected counts'!$A:$A,'Brain networks corrected'!$B13)</f>
        <v>0.3115815789304871</v>
      </c>
      <c r="P13">
        <f>SUMIFS('Total-corrected counts'!O:O,'Total-corrected counts'!$A:$A,'Brain networks corrected'!$B13)</f>
        <v>13.976261557001978</v>
      </c>
      <c r="Q13">
        <f>SUMIFS('Total-corrected counts'!P:P,'Total-corrected counts'!$A:$A,'Brain networks corrected'!$B13)</f>
        <v>1.735154704427508</v>
      </c>
      <c r="R13">
        <f>SUMIFS('Total-corrected counts'!Q:Q,'Total-corrected counts'!$A:$A,'Brain networks corrected'!$B13)</f>
        <v>0</v>
      </c>
      <c r="S13">
        <f>SUMIFS('Total-corrected counts'!R:R,'Total-corrected counts'!$A:$A,'Brain networks corrected'!$B13)</f>
        <v>1.3062702977775373</v>
      </c>
      <c r="T13">
        <f>SUMIFS('Total-corrected counts'!S:S,'Total-corrected counts'!$A:$A,'Brain networks corrected'!$B13)</f>
        <v>3.257084974089889E-2</v>
      </c>
      <c r="U13">
        <f>SUMIFS('Total-corrected counts'!T:T,'Total-corrected counts'!$A:$A,'Brain networks corrected'!$B13)</f>
        <v>6.1769441050991141</v>
      </c>
      <c r="V13">
        <f>SUMIFS('Total-corrected counts'!U:U,'Total-corrected counts'!$A:$A,'Brain networks corrected'!$B13)</f>
        <v>2.6687727550847713</v>
      </c>
      <c r="X13">
        <f t="shared" si="0"/>
        <v>0.23616862007863912</v>
      </c>
      <c r="Y13">
        <f t="shared" si="1"/>
        <v>8.2233963737576286</v>
      </c>
      <c r="Z13">
        <f t="shared" si="2"/>
        <v>3.2759444810077869</v>
      </c>
      <c r="AA13">
        <f t="shared" si="3"/>
        <v>3.4591446887854853</v>
      </c>
      <c r="AB13">
        <f t="shared" si="4"/>
        <v>1.6880547952773934</v>
      </c>
    </row>
    <row r="15" spans="1:28" x14ac:dyDescent="0.25">
      <c r="A15" s="6" t="s">
        <v>1290</v>
      </c>
    </row>
    <row r="16" spans="1:28" x14ac:dyDescent="0.25">
      <c r="A16" t="s">
        <v>1282</v>
      </c>
      <c r="C16" t="s">
        <v>1285</v>
      </c>
      <c r="E16">
        <v>993</v>
      </c>
      <c r="F16">
        <f>SUMPRODUCT(SUMIFS('Total-corrected counts'!E:E,'Total-corrected counts'!$A:$A,$B92:$B96))</f>
        <v>134.72956586641806</v>
      </c>
      <c r="G16">
        <f>SUMPRODUCT(SUMIFS('Total-corrected counts'!F:F,'Total-corrected counts'!$A:$A,$B92:$B96))</f>
        <v>362.74432599329981</v>
      </c>
      <c r="H16">
        <f>SUMPRODUCT(SUMIFS('Total-corrected counts'!G:G,'Total-corrected counts'!$A:$A,$B92:$B96))</f>
        <v>273.88180876824708</v>
      </c>
      <c r="I16">
        <f>SUMPRODUCT(SUMIFS('Total-corrected counts'!H:H,'Total-corrected counts'!$A:$A,$B92:$B96))</f>
        <v>176.39244981680173</v>
      </c>
      <c r="J16">
        <f>SUMPRODUCT(SUMIFS('Total-corrected counts'!I:I,'Total-corrected counts'!$A:$A,$B92:$B96))</f>
        <v>240.48220810924795</v>
      </c>
      <c r="K16">
        <f>SUMPRODUCT(SUMIFS('Total-corrected counts'!J:J,'Total-corrected counts'!$A:$A,$B92:$B96))</f>
        <v>104.95620496981388</v>
      </c>
      <c r="L16">
        <f>SUMPRODUCT(SUMIFS('Total-corrected counts'!K:K,'Total-corrected counts'!$A:$A,$B92:$B96))</f>
        <v>245.17308657115785</v>
      </c>
      <c r="M16">
        <f>SUMPRODUCT(SUMIFS('Total-corrected counts'!L:L,'Total-corrected counts'!$A:$A,$B92:$B96))</f>
        <v>27.834762407900982</v>
      </c>
      <c r="N16">
        <f>SUMPRODUCT(SUMIFS('Total-corrected counts'!M:M,'Total-corrected counts'!$A:$A,$B92:$B96))</f>
        <v>148.1818692847921</v>
      </c>
      <c r="O16">
        <f>SUMPRODUCT(SUMIFS('Total-corrected counts'!N:N,'Total-corrected counts'!$A:$A,$B92:$B96))</f>
        <v>244.6007036245185</v>
      </c>
      <c r="P16">
        <f>SUMPRODUCT(SUMIFS('Total-corrected counts'!O:O,'Total-corrected counts'!$A:$A,$B92:$B96))</f>
        <v>150.53843774808874</v>
      </c>
      <c r="Q16">
        <f>SUMPRODUCT(SUMIFS('Total-corrected counts'!P:P,'Total-corrected counts'!$A:$A,$B92:$B96))</f>
        <v>214.51384255992585</v>
      </c>
      <c r="R16">
        <f>SUMPRODUCT(SUMIFS('Total-corrected counts'!Q:Q,'Total-corrected counts'!$A:$A,$B92:$B96))</f>
        <v>131.47373840597234</v>
      </c>
      <c r="S16">
        <f>SUMPRODUCT(SUMIFS('Total-corrected counts'!R:R,'Total-corrected counts'!$A:$A,$B92:$B96))</f>
        <v>196.41336643085683</v>
      </c>
      <c r="T16">
        <f>SUMPRODUCT(SUMIFS('Total-corrected counts'!S:S,'Total-corrected counts'!$A:$A,$B92:$B96))</f>
        <v>254.20462527780222</v>
      </c>
      <c r="U16">
        <f>SUMPRODUCT(SUMIFS('Total-corrected counts'!T:T,'Total-corrected counts'!$A:$A,$B92:$B96))</f>
        <v>282.99682304043108</v>
      </c>
      <c r="V16">
        <f>SUMPRODUCT(SUMIFS('Total-corrected counts'!U:U,'Total-corrected counts'!$A:$A,$B92:$B96))</f>
        <v>189.94284920783014</v>
      </c>
      <c r="X16">
        <f t="shared" si="0"/>
        <v>0.66327047613426449</v>
      </c>
      <c r="Y16">
        <f t="shared" si="1"/>
        <v>190.48625353196439</v>
      </c>
      <c r="Z16">
        <f t="shared" si="2"/>
        <v>208.0855482869282</v>
      </c>
      <c r="AA16">
        <f t="shared" si="3"/>
        <v>33.53810199779938</v>
      </c>
      <c r="AB16">
        <f t="shared" si="4"/>
        <v>18.302900135163306</v>
      </c>
    </row>
    <row r="17" spans="1:28" x14ac:dyDescent="0.25">
      <c r="A17" t="s">
        <v>578</v>
      </c>
      <c r="C17" t="s">
        <v>42</v>
      </c>
      <c r="E17">
        <v>44</v>
      </c>
      <c r="F17">
        <f>SUMPRODUCT(SUMIFS('Total-corrected counts'!E:E,'Total-corrected counts'!$A:$A,$B57:$B61))</f>
        <v>30.131666341666055</v>
      </c>
      <c r="G17">
        <f>SUMPRODUCT(SUMIFS('Total-corrected counts'!F:F,'Total-corrected counts'!$A:$A,$B57:$B61))</f>
        <v>40.571977937243865</v>
      </c>
      <c r="H17">
        <f>SUMPRODUCT(SUMIFS('Total-corrected counts'!G:G,'Total-corrected counts'!$A:$A,$B57:$B61))</f>
        <v>41.973721851316128</v>
      </c>
      <c r="I17">
        <f>SUMPRODUCT(SUMIFS('Total-corrected counts'!H:H,'Total-corrected counts'!$A:$A,$B57:$B61))</f>
        <v>8.208845310033988</v>
      </c>
      <c r="J17">
        <f>SUMPRODUCT(SUMIFS('Total-corrected counts'!I:I,'Total-corrected counts'!$A:$A,$B57:$B61))</f>
        <v>8.4103201893861268</v>
      </c>
      <c r="K17">
        <f>SUMPRODUCT(SUMIFS('Total-corrected counts'!J:J,'Total-corrected counts'!$A:$A,$B57:$B61))</f>
        <v>8.5647340051003802</v>
      </c>
      <c r="L17">
        <f>SUMPRODUCT(SUMIFS('Total-corrected counts'!K:K,'Total-corrected counts'!$A:$A,$B57:$B61))</f>
        <v>14.676403366965829</v>
      </c>
      <c r="M17">
        <f>SUMPRODUCT(SUMIFS('Total-corrected counts'!L:L,'Total-corrected counts'!$A:$A,$B57:$B61))</f>
        <v>5.5740081881474719</v>
      </c>
      <c r="N17">
        <f>SUMPRODUCT(SUMIFS('Total-corrected counts'!M:M,'Total-corrected counts'!$A:$A,$B57:$B61))</f>
        <v>7.6072222073753668</v>
      </c>
      <c r="O17">
        <f>SUMPRODUCT(SUMIFS('Total-corrected counts'!N:N,'Total-corrected counts'!$A:$A,$B57:$B61))</f>
        <v>14.131141020906206</v>
      </c>
      <c r="P17">
        <f>SUMPRODUCT(SUMIFS('Total-corrected counts'!O:O,'Total-corrected counts'!$A:$A,$B57:$B61))</f>
        <v>9.4364164232683727</v>
      </c>
      <c r="Q17">
        <f>SUMPRODUCT(SUMIFS('Total-corrected counts'!P:P,'Total-corrected counts'!$A:$A,$B57:$B61))</f>
        <v>7.8509339705254497</v>
      </c>
      <c r="R17">
        <f>SUMPRODUCT(SUMIFS('Total-corrected counts'!Q:Q,'Total-corrected counts'!$A:$A,$B57:$B61))</f>
        <v>1.0531160533890835</v>
      </c>
      <c r="S17">
        <f>SUMPRODUCT(SUMIFS('Total-corrected counts'!R:R,'Total-corrected counts'!$A:$A,$B57:$B61))</f>
        <v>7.6372735814846209</v>
      </c>
      <c r="T17">
        <f>SUMPRODUCT(SUMIFS('Total-corrected counts'!S:S,'Total-corrected counts'!$A:$A,$B57:$B61))</f>
        <v>7.0027326942932611</v>
      </c>
      <c r="U17">
        <f>SUMPRODUCT(SUMIFS('Total-corrected counts'!T:T,'Total-corrected counts'!$A:$A,$B57:$B61))</f>
        <v>13.37621971020768</v>
      </c>
      <c r="V17">
        <f>SUMPRODUCT(SUMIFS('Total-corrected counts'!U:U,'Total-corrected counts'!$A:$A,$B57:$B61))</f>
        <v>19.714202644471737</v>
      </c>
      <c r="X17">
        <f t="shared" si="0"/>
        <v>0.15591234076534988</v>
      </c>
      <c r="Y17">
        <f t="shared" si="1"/>
        <v>18.413211044137242</v>
      </c>
      <c r="Z17">
        <f t="shared" si="2"/>
        <v>10.025254512318302</v>
      </c>
      <c r="AA17">
        <f t="shared" si="3"/>
        <v>4.9724078619583567</v>
      </c>
      <c r="AB17">
        <f t="shared" si="4"/>
        <v>1.9927311991364804</v>
      </c>
    </row>
    <row r="19" spans="1:28" x14ac:dyDescent="0.25">
      <c r="A19" s="6" t="s">
        <v>1291</v>
      </c>
    </row>
    <row r="20" spans="1:28" x14ac:dyDescent="0.25">
      <c r="A20" t="s">
        <v>577</v>
      </c>
      <c r="C20" t="s">
        <v>478</v>
      </c>
      <c r="E20">
        <v>972</v>
      </c>
      <c r="F20">
        <f>SUMPRODUCT(SUMIFS('Total-corrected counts'!E:E,'Total-corrected counts'!$A:$A,$B52:$B56))</f>
        <v>22.21584673120357</v>
      </c>
      <c r="G20">
        <f>SUMPRODUCT(SUMIFS('Total-corrected counts'!F:F,'Total-corrected counts'!$A:$A,$B52:$B56))</f>
        <v>23.624605026134716</v>
      </c>
      <c r="H20">
        <f>SUMPRODUCT(SUMIFS('Total-corrected counts'!G:G,'Total-corrected counts'!$A:$A,$B52:$B56))</f>
        <v>47.846215213283315</v>
      </c>
      <c r="I20">
        <f>SUMPRODUCT(SUMIFS('Total-corrected counts'!H:H,'Total-corrected counts'!$A:$A,$B52:$B56))</f>
        <v>17.408894730633303</v>
      </c>
      <c r="J20">
        <f>SUMPRODUCT(SUMIFS('Total-corrected counts'!I:I,'Total-corrected counts'!$A:$A,$B52:$B56))</f>
        <v>5.3934410584935923</v>
      </c>
      <c r="K20">
        <f>SUMPRODUCT(SUMIFS('Total-corrected counts'!J:J,'Total-corrected counts'!$A:$A,$B52:$B56))</f>
        <v>7.2482204879087853</v>
      </c>
      <c r="L20">
        <f>SUMPRODUCT(SUMIFS('Total-corrected counts'!K:K,'Total-corrected counts'!$A:$A,$B52:$B56))</f>
        <v>14.903840793801216</v>
      </c>
      <c r="M20">
        <f>SUMPRODUCT(SUMIFS('Total-corrected counts'!L:L,'Total-corrected counts'!$A:$A,$B52:$B56))</f>
        <v>0.78935717221392199</v>
      </c>
      <c r="N20">
        <f>SUMPRODUCT(SUMIFS('Total-corrected counts'!M:M,'Total-corrected counts'!$A:$A,$B52:$B56))</f>
        <v>4.9209650620695884</v>
      </c>
      <c r="O20">
        <f>SUMPRODUCT(SUMIFS('Total-corrected counts'!N:N,'Total-corrected counts'!$A:$A,$B52:$B56))</f>
        <v>17.36609094333156</v>
      </c>
      <c r="P20">
        <f>SUMPRODUCT(SUMIFS('Total-corrected counts'!O:O,'Total-corrected counts'!$A:$A,$B52:$B56))</f>
        <v>7.4205771088825818</v>
      </c>
      <c r="Q20">
        <f>SUMPRODUCT(SUMIFS('Total-corrected counts'!P:P,'Total-corrected counts'!$A:$A,$B52:$B56))</f>
        <v>25.604216340456158</v>
      </c>
      <c r="R20">
        <f>SUMPRODUCT(SUMIFS('Total-corrected counts'!Q:Q,'Total-corrected counts'!$A:$A,$B52:$B56))</f>
        <v>0.66307307065238585</v>
      </c>
      <c r="S20">
        <f>SUMPRODUCT(SUMIFS('Total-corrected counts'!R:R,'Total-corrected counts'!$A:$A,$B52:$B56))</f>
        <v>2.003482051806039</v>
      </c>
      <c r="T20">
        <f>SUMPRODUCT(SUMIFS('Total-corrected counts'!S:S,'Total-corrected counts'!$A:$A,$B52:$B56))</f>
        <v>11.106659761646522</v>
      </c>
      <c r="U20">
        <f>SUMPRODUCT(SUMIFS('Total-corrected counts'!T:T,'Total-corrected counts'!$A:$A,$B52:$B56))</f>
        <v>9.2095745210935345</v>
      </c>
      <c r="V20">
        <f>SUMPRODUCT(SUMIFS('Total-corrected counts'!U:U,'Total-corrected counts'!$A:$A,$B52:$B56))</f>
        <v>17.223348073059285</v>
      </c>
      <c r="X20">
        <f t="shared" si="0"/>
        <v>0.4306823648850675</v>
      </c>
      <c r="Y20">
        <f t="shared" si="1"/>
        <v>16.039042919526892</v>
      </c>
      <c r="Z20">
        <f t="shared" si="2"/>
        <v>11.324627733866008</v>
      </c>
      <c r="AA20">
        <f t="shared" si="3"/>
        <v>4.7977526764862883</v>
      </c>
      <c r="AB20">
        <f t="shared" si="4"/>
        <v>2.974642554156361</v>
      </c>
    </row>
    <row r="21" spans="1:28" x14ac:dyDescent="0.25">
      <c r="A21" t="s">
        <v>1279</v>
      </c>
      <c r="C21" t="s">
        <v>1286</v>
      </c>
      <c r="F21">
        <f>SUMPRODUCT(SUMIFS('Total-corrected counts'!E:E,'Total-corrected counts'!$A:$A,$B97:$B106))</f>
        <v>40.608266670850583</v>
      </c>
      <c r="G21">
        <f>SUMPRODUCT(SUMIFS('Total-corrected counts'!F:F,'Total-corrected counts'!$A:$A,$B97:$B106))</f>
        <v>72.260120026118315</v>
      </c>
      <c r="H21">
        <f>SUMPRODUCT(SUMIFS('Total-corrected counts'!G:G,'Total-corrected counts'!$A:$A,$B97:$B106))</f>
        <v>100.14464666325533</v>
      </c>
      <c r="I21">
        <f>SUMPRODUCT(SUMIFS('Total-corrected counts'!H:H,'Total-corrected counts'!$A:$A,$B97:$B106))</f>
        <v>25.373429168344853</v>
      </c>
      <c r="J21">
        <f>SUMPRODUCT(SUMIFS('Total-corrected counts'!I:I,'Total-corrected counts'!$A:$A,$B97:$B106))</f>
        <v>7.1050581980611938</v>
      </c>
      <c r="K21">
        <f>SUMPRODUCT(SUMIFS('Total-corrected counts'!J:J,'Total-corrected counts'!$A:$A,$B97:$B106))</f>
        <v>26.039355371868226</v>
      </c>
      <c r="L21">
        <f>SUMPRODUCT(SUMIFS('Total-corrected counts'!K:K,'Total-corrected counts'!$A:$A,$B97:$B106))</f>
        <v>42.593232621662295</v>
      </c>
      <c r="M21">
        <f>SUMPRODUCT(SUMIFS('Total-corrected counts'!L:L,'Total-corrected counts'!$A:$A,$B97:$B106))</f>
        <v>3.3250017198284758</v>
      </c>
      <c r="N21">
        <f>SUMPRODUCT(SUMIFS('Total-corrected counts'!M:M,'Total-corrected counts'!$A:$A,$B97:$B106))</f>
        <v>5.4600595492064254</v>
      </c>
      <c r="O21">
        <f>SUMPRODUCT(SUMIFS('Total-corrected counts'!N:N,'Total-corrected counts'!$A:$A,$B97:$B106))</f>
        <v>82.770730026475277</v>
      </c>
      <c r="P21">
        <f>SUMPRODUCT(SUMIFS('Total-corrected counts'!O:O,'Total-corrected counts'!$A:$A,$B97:$B106))</f>
        <v>32.664000643453214</v>
      </c>
      <c r="Q21">
        <f>SUMPRODUCT(SUMIFS('Total-corrected counts'!P:P,'Total-corrected counts'!$A:$A,$B97:$B106))</f>
        <v>13.124778564770633</v>
      </c>
      <c r="R21">
        <f>SUMPRODUCT(SUMIFS('Total-corrected counts'!Q:Q,'Total-corrected counts'!$A:$A,$B97:$B106))</f>
        <v>0.39979405730511497</v>
      </c>
      <c r="S21">
        <f>SUMPRODUCT(SUMIFS('Total-corrected counts'!R:R,'Total-corrected counts'!$A:$A,$B97:$B106))</f>
        <v>8.3304783714095105</v>
      </c>
      <c r="T21">
        <f>SUMPRODUCT(SUMIFS('Total-corrected counts'!S:S,'Total-corrected counts'!$A:$A,$B97:$B106))</f>
        <v>42.651527735707091</v>
      </c>
      <c r="U21">
        <f>SUMPRODUCT(SUMIFS('Total-corrected counts'!T:T,'Total-corrected counts'!$A:$A,$B97:$B106))</f>
        <v>52.662958781999407</v>
      </c>
      <c r="V21">
        <f>SUMPRODUCT(SUMIFS('Total-corrected counts'!U:U,'Total-corrected counts'!$A:$A,$B97:$B106))</f>
        <v>72.564582130939101</v>
      </c>
      <c r="X21">
        <f t="shared" si="0"/>
        <v>0.88434611780536176</v>
      </c>
      <c r="Y21">
        <f t="shared" si="1"/>
        <v>35.87879666546619</v>
      </c>
      <c r="Z21">
        <f t="shared" si="2"/>
        <v>38.14610628900742</v>
      </c>
      <c r="AA21">
        <f t="shared" si="3"/>
        <v>10.891705694825164</v>
      </c>
      <c r="AB21">
        <f t="shared" si="4"/>
        <v>10.671141348711723</v>
      </c>
    </row>
    <row r="22" spans="1:28" x14ac:dyDescent="0.25">
      <c r="A22" t="s">
        <v>1280</v>
      </c>
      <c r="C22" t="s">
        <v>1287</v>
      </c>
      <c r="E22">
        <v>731</v>
      </c>
      <c r="F22">
        <f>SUMPRODUCT(SUMIFS('Total-corrected counts'!E:E,'Total-corrected counts'!$A:$A,$B107:$B110))</f>
        <v>11.423584883810411</v>
      </c>
      <c r="G22">
        <f>SUMPRODUCT(SUMIFS('Total-corrected counts'!F:F,'Total-corrected counts'!$A:$A,$B107:$B110))</f>
        <v>11.328326229545851</v>
      </c>
      <c r="H22">
        <f>SUMPRODUCT(SUMIFS('Total-corrected counts'!G:G,'Total-corrected counts'!$A:$A,$B107:$B110))</f>
        <v>31.447554504393796</v>
      </c>
      <c r="I22">
        <f>SUMPRODUCT(SUMIFS('Total-corrected counts'!H:H,'Total-corrected counts'!$A:$A,$B107:$B110))</f>
        <v>9.5909468163152187</v>
      </c>
      <c r="J22">
        <f>SUMPRODUCT(SUMIFS('Total-corrected counts'!I:I,'Total-corrected counts'!$A:$A,$B107:$B110))</f>
        <v>5.6335600097278959</v>
      </c>
      <c r="K22">
        <f>SUMPRODUCT(SUMIFS('Total-corrected counts'!J:J,'Total-corrected counts'!$A:$A,$B107:$B110))</f>
        <v>6.6811828306914309</v>
      </c>
      <c r="L22">
        <f>SUMPRODUCT(SUMIFS('Total-corrected counts'!K:K,'Total-corrected counts'!$A:$A,$B107:$B110))</f>
        <v>12.143374770054072</v>
      </c>
      <c r="M22">
        <f>SUMPRODUCT(SUMIFS('Total-corrected counts'!L:L,'Total-corrected counts'!$A:$A,$B107:$B110))</f>
        <v>1.76392664181882E-2</v>
      </c>
      <c r="N22">
        <f>SUMPRODUCT(SUMIFS('Total-corrected counts'!M:M,'Total-corrected counts'!$A:$A,$B107:$B110))</f>
        <v>4.054727766499286</v>
      </c>
      <c r="O22">
        <f>SUMPRODUCT(SUMIFS('Total-corrected counts'!N:N,'Total-corrected counts'!$A:$A,$B107:$B110))</f>
        <v>8.8525825072603084</v>
      </c>
      <c r="P22">
        <f>SUMPRODUCT(SUMIFS('Total-corrected counts'!O:O,'Total-corrected counts'!$A:$A,$B107:$B110))</f>
        <v>7.1816378913176564</v>
      </c>
      <c r="Q22">
        <f>SUMPRODUCT(SUMIFS('Total-corrected counts'!P:P,'Total-corrected counts'!$A:$A,$B107:$B110))</f>
        <v>33.057688765386139</v>
      </c>
      <c r="R22">
        <f>SUMPRODUCT(SUMIFS('Total-corrected counts'!Q:Q,'Total-corrected counts'!$A:$A,$B107:$B110))</f>
        <v>0.39979405730511502</v>
      </c>
      <c r="S22">
        <f>SUMPRODUCT(SUMIFS('Total-corrected counts'!R:R,'Total-corrected counts'!$A:$A,$B107:$B110))</f>
        <v>1.9273497338374095</v>
      </c>
      <c r="T22">
        <f>SUMPRODUCT(SUMIFS('Total-corrected counts'!S:S,'Total-corrected counts'!$A:$A,$B107:$B110))</f>
        <v>5.6401854801323239</v>
      </c>
      <c r="U22">
        <f>SUMPRODUCT(SUMIFS('Total-corrected counts'!T:T,'Total-corrected counts'!$A:$A,$B107:$B110))</f>
        <v>3.1700867521301435</v>
      </c>
      <c r="V22">
        <f>SUMPRODUCT(SUMIFS('Total-corrected counts'!U:U,'Total-corrected counts'!$A:$A,$B107:$B110))</f>
        <v>12.272015205495503</v>
      </c>
      <c r="X22">
        <f t="shared" si="0"/>
        <v>0.80214418121275888</v>
      </c>
      <c r="Y22">
        <f t="shared" si="1"/>
        <v>10.257877453050682</v>
      </c>
      <c r="Z22">
        <f t="shared" si="2"/>
        <v>9.0626675491080757</v>
      </c>
      <c r="AA22">
        <f t="shared" si="3"/>
        <v>2.9651345410149861</v>
      </c>
      <c r="AB22">
        <f t="shared" si="4"/>
        <v>3.6888766032608178</v>
      </c>
    </row>
    <row r="23" spans="1:28" x14ac:dyDescent="0.25">
      <c r="A23" t="s">
        <v>575</v>
      </c>
      <c r="C23" t="s">
        <v>140</v>
      </c>
      <c r="F23">
        <f>SUMPRODUCT(SUMIFS('Total-corrected counts'!E:E,'Total-corrected counts'!$A:$A,$B35:$B51))</f>
        <v>30.05135009738812</v>
      </c>
      <c r="G23">
        <f>SUMPRODUCT(SUMIFS('Total-corrected counts'!F:F,'Total-corrected counts'!$A:$A,$B35:$B51))</f>
        <v>2.739797944003123</v>
      </c>
      <c r="H23">
        <f>SUMPRODUCT(SUMIFS('Total-corrected counts'!G:G,'Total-corrected counts'!$A:$A,$B35:$B51))</f>
        <v>246.1612226067827</v>
      </c>
      <c r="I23">
        <f>SUMPRODUCT(SUMIFS('Total-corrected counts'!H:H,'Total-corrected counts'!$A:$A,$B35:$B51))</f>
        <v>120.71749216983653</v>
      </c>
      <c r="J23">
        <f>SUMPRODUCT(SUMIFS('Total-corrected counts'!I:I,'Total-corrected counts'!$A:$A,$B35:$B51))</f>
        <v>83.863082942626974</v>
      </c>
      <c r="K23">
        <f>SUMPRODUCT(SUMIFS('Total-corrected counts'!J:J,'Total-corrected counts'!$A:$A,$B35:$B51))</f>
        <v>94.567088937144604</v>
      </c>
      <c r="L23">
        <f>SUMPRODUCT(SUMIFS('Total-corrected counts'!K:K,'Total-corrected counts'!$A:$A,$B35:$B51))</f>
        <v>182.73036401137193</v>
      </c>
      <c r="M23">
        <f>SUMPRODUCT(SUMIFS('Total-corrected counts'!L:L,'Total-corrected counts'!$A:$A,$B35:$B51))</f>
        <v>16.801401263324259</v>
      </c>
      <c r="N23">
        <f>SUMPRODUCT(SUMIFS('Total-corrected counts'!M:M,'Total-corrected counts'!$A:$A,$B35:$B51))</f>
        <v>63.696087095552436</v>
      </c>
      <c r="O23">
        <f>SUMPRODUCT(SUMIFS('Total-corrected counts'!N:N,'Total-corrected counts'!$A:$A,$B35:$B51))</f>
        <v>215.58696012763852</v>
      </c>
      <c r="P23">
        <f>SUMPRODUCT(SUMIFS('Total-corrected counts'!O:O,'Total-corrected counts'!$A:$A,$B35:$B51))</f>
        <v>211.60928255302855</v>
      </c>
      <c r="Q23">
        <f>SUMPRODUCT(SUMIFS('Total-corrected counts'!P:P,'Total-corrected counts'!$A:$A,$B35:$B51))</f>
        <v>152.31324756426588</v>
      </c>
      <c r="R23">
        <f>SUMPRODUCT(SUMIFS('Total-corrected counts'!Q:Q,'Total-corrected counts'!$A:$A,$B35:$B51))</f>
        <v>129.36750629919416</v>
      </c>
      <c r="S23">
        <f>SUMPRODUCT(SUMIFS('Total-corrected counts'!R:R,'Total-corrected counts'!$A:$A,$B35:$B51))</f>
        <v>208.46631445452195</v>
      </c>
      <c r="T23">
        <f>SUMPRODUCT(SUMIFS('Total-corrected counts'!S:S,'Total-corrected counts'!$A:$A,$B35:$B51))</f>
        <v>166.3990428512956</v>
      </c>
      <c r="U23">
        <f>SUMPRODUCT(SUMIFS('Total-corrected counts'!T:T,'Total-corrected counts'!$A:$A,$B35:$B51))</f>
        <v>289.55177206990339</v>
      </c>
      <c r="V23">
        <f>SUMPRODUCT(SUMIFS('Total-corrected counts'!U:U,'Total-corrected counts'!$A:$A,$B35:$B51))</f>
        <v>177.65781559865133</v>
      </c>
      <c r="X23">
        <f t="shared" si="0"/>
        <v>7.8750448378739294E-3</v>
      </c>
      <c r="Y23">
        <f t="shared" si="1"/>
        <v>93.480876340892294</v>
      </c>
      <c r="Z23">
        <f t="shared" si="2"/>
        <v>193.86899268981242</v>
      </c>
      <c r="AA23">
        <f t="shared" si="3"/>
        <v>26.650098475805972</v>
      </c>
      <c r="AB23">
        <f t="shared" si="4"/>
        <v>17.453707226450863</v>
      </c>
    </row>
    <row r="24" spans="1:28" x14ac:dyDescent="0.25">
      <c r="A24" t="s">
        <v>1281</v>
      </c>
      <c r="C24" t="s">
        <v>1288</v>
      </c>
      <c r="E24">
        <v>909</v>
      </c>
      <c r="F24">
        <f>SUMPRODUCT(SUMIFS('Total-corrected counts'!E:E,'Total-corrected counts'!$A:$A,$B111:$B113))</f>
        <v>414.03397489202138</v>
      </c>
      <c r="G24">
        <f>SUMPRODUCT(SUMIFS('Total-corrected counts'!F:F,'Total-corrected counts'!$A:$A,$B111:$B113))</f>
        <v>274.53759757454054</v>
      </c>
      <c r="H24">
        <f>SUMPRODUCT(SUMIFS('Total-corrected counts'!G:G,'Total-corrected counts'!$A:$A,$B111:$B113))</f>
        <v>419.23357414249506</v>
      </c>
      <c r="I24">
        <f>SUMPRODUCT(SUMIFS('Total-corrected counts'!H:H,'Total-corrected counts'!$A:$A,$B111:$B113))</f>
        <v>338.17510946872153</v>
      </c>
      <c r="J24">
        <f>SUMPRODUCT(SUMIFS('Total-corrected counts'!I:I,'Total-corrected counts'!$A:$A,$B111:$B113))</f>
        <v>303.57192332201492</v>
      </c>
      <c r="K24">
        <f>SUMPRODUCT(SUMIFS('Total-corrected counts'!J:J,'Total-corrected counts'!$A:$A,$B111:$B113))</f>
        <v>117.83535593200281</v>
      </c>
      <c r="L24">
        <f>SUMPRODUCT(SUMIFS('Total-corrected counts'!K:K,'Total-corrected counts'!$A:$A,$B111:$B113))</f>
        <v>177.31646134121189</v>
      </c>
      <c r="M24">
        <f>SUMPRODUCT(SUMIFS('Total-corrected counts'!L:L,'Total-corrected counts'!$A:$A,$B111:$B113))</f>
        <v>248.08746253860795</v>
      </c>
      <c r="N24">
        <f>SUMPRODUCT(SUMIFS('Total-corrected counts'!M:M,'Total-corrected counts'!$A:$A,$B111:$B113))</f>
        <v>313.60093922239537</v>
      </c>
      <c r="O24">
        <f>SUMPRODUCT(SUMIFS('Total-corrected counts'!N:N,'Total-corrected counts'!$A:$A,$B111:$B113))</f>
        <v>233.52122924431387</v>
      </c>
      <c r="P24">
        <f>SUMPRODUCT(SUMIFS('Total-corrected counts'!O:O,'Total-corrected counts'!$A:$A,$B111:$B113))</f>
        <v>262.9509262596556</v>
      </c>
      <c r="Q24">
        <f>SUMPRODUCT(SUMIFS('Total-corrected counts'!P:P,'Total-corrected counts'!$A:$A,$B111:$B113))</f>
        <v>217.54395262258379</v>
      </c>
      <c r="R24">
        <f>SUMPRODUCT(SUMIFS('Total-corrected counts'!Q:Q,'Total-corrected counts'!$A:$A,$B111:$B113))</f>
        <v>269.8902419046579</v>
      </c>
      <c r="S24">
        <f>SUMPRODUCT(SUMIFS('Total-corrected counts'!R:R,'Total-corrected counts'!$A:$A,$B111:$B113))</f>
        <v>244.49693567420175</v>
      </c>
      <c r="T24">
        <f>SUMPRODUCT(SUMIFS('Total-corrected counts'!S:S,'Total-corrected counts'!$A:$A,$B111:$B113))</f>
        <v>354.51741400481393</v>
      </c>
      <c r="U24">
        <f>SUMPRODUCT(SUMIFS('Total-corrected counts'!T:T,'Total-corrected counts'!$A:$A,$B111:$B113))</f>
        <v>175.36851184615887</v>
      </c>
      <c r="V24">
        <f>SUMPRODUCT(SUMIFS('Total-corrected counts'!U:U,'Total-corrected counts'!$A:$A,$B111:$B113))</f>
        <v>148.38376518271329</v>
      </c>
      <c r="X24">
        <f t="shared" si="0"/>
        <v>0.23101960359813381</v>
      </c>
      <c r="Y24">
        <f t="shared" si="1"/>
        <v>289.59915538155678</v>
      </c>
      <c r="Z24">
        <f t="shared" si="2"/>
        <v>238.33412209238733</v>
      </c>
      <c r="AA24">
        <f t="shared" si="3"/>
        <v>33.224892644587122</v>
      </c>
      <c r="AB24">
        <f t="shared" si="4"/>
        <v>22.220262311151156</v>
      </c>
    </row>
    <row r="25" spans="1:28" x14ac:dyDescent="0.25">
      <c r="A25" t="s">
        <v>571</v>
      </c>
      <c r="C25" t="s">
        <v>356</v>
      </c>
      <c r="E25">
        <v>726</v>
      </c>
      <c r="F25">
        <f>SUMPRODUCT(SUMIFS('Total-corrected counts'!E:E,'Total-corrected counts'!$A:$A,$B32:$B34))</f>
        <v>107.67980192146342</v>
      </c>
      <c r="G25">
        <f>SUMPRODUCT(SUMIFS('Total-corrected counts'!F:F,'Total-corrected counts'!$A:$A,$B32:$B34))</f>
        <v>49.021055429229548</v>
      </c>
      <c r="H25">
        <f>SUMPRODUCT(SUMIFS('Total-corrected counts'!G:G,'Total-corrected counts'!$A:$A,$B32:$B34))</f>
        <v>76.926641175546251</v>
      </c>
      <c r="I25">
        <f>SUMPRODUCT(SUMIFS('Total-corrected counts'!H:H,'Total-corrected counts'!$A:$A,$B32:$B34))</f>
        <v>54.446422974715219</v>
      </c>
      <c r="J25">
        <f>SUMPRODUCT(SUMIFS('Total-corrected counts'!I:I,'Total-corrected counts'!$A:$A,$B32:$B34))</f>
        <v>57.449998306853544</v>
      </c>
      <c r="K25">
        <f>SUMPRODUCT(SUMIFS('Total-corrected counts'!J:J,'Total-corrected counts'!$A:$A,$B32:$B34))</f>
        <v>46.38368036037955</v>
      </c>
      <c r="L25">
        <f>SUMPRODUCT(SUMIFS('Total-corrected counts'!K:K,'Total-corrected counts'!$A:$A,$B32:$B34))</f>
        <v>73.252689670550197</v>
      </c>
      <c r="M25">
        <f>SUMPRODUCT(SUMIFS('Total-corrected counts'!L:L,'Total-corrected counts'!$A:$A,$B32:$B34))</f>
        <v>67.095359638183368</v>
      </c>
      <c r="N25">
        <f>SUMPRODUCT(SUMIFS('Total-corrected counts'!M:M,'Total-corrected counts'!$A:$A,$B32:$B34))</f>
        <v>112.93338358738353</v>
      </c>
      <c r="O25">
        <f>SUMPRODUCT(SUMIFS('Total-corrected counts'!N:N,'Total-corrected counts'!$A:$A,$B32:$B34))</f>
        <v>109.9333123779448</v>
      </c>
      <c r="P25">
        <f>SUMPRODUCT(SUMIFS('Total-corrected counts'!O:O,'Total-corrected counts'!$A:$A,$B32:$B34))</f>
        <v>84.941209173785211</v>
      </c>
      <c r="Q25">
        <f>SUMPRODUCT(SUMIFS('Total-corrected counts'!P:P,'Total-corrected counts'!$A:$A,$B32:$B34))</f>
        <v>46.661130696895398</v>
      </c>
      <c r="R25">
        <f>SUMPRODUCT(SUMIFS('Total-corrected counts'!Q:Q,'Total-corrected counts'!$A:$A,$B32:$B34))</f>
        <v>109.23153731541215</v>
      </c>
      <c r="S25">
        <f>SUMPRODUCT(SUMIFS('Total-corrected counts'!R:R,'Total-corrected counts'!$A:$A,$B32:$B34))</f>
        <v>97.569575922954087</v>
      </c>
      <c r="T25">
        <f>SUMPRODUCT(SUMIFS('Total-corrected counts'!S:S,'Total-corrected counts'!$A:$A,$B32:$B34))</f>
        <v>60.722920866949167</v>
      </c>
      <c r="U25">
        <f>SUMPRODUCT(SUMIFS('Total-corrected counts'!T:T,'Total-corrected counts'!$A:$A,$B32:$B34))</f>
        <v>69.415449748540823</v>
      </c>
      <c r="V25">
        <f>SUMPRODUCT(SUMIFS('Total-corrected counts'!U:U,'Total-corrected counts'!$A:$A,$B32:$B34))</f>
        <v>40.504593326766276</v>
      </c>
      <c r="X25">
        <f t="shared" si="0"/>
        <v>0.65510788869149561</v>
      </c>
      <c r="Y25">
        <f t="shared" si="1"/>
        <v>71.687670340478292</v>
      </c>
      <c r="Z25">
        <f t="shared" si="2"/>
        <v>77.372466178655998</v>
      </c>
      <c r="AA25">
        <f t="shared" si="3"/>
        <v>8.0808991795482914</v>
      </c>
      <c r="AB25">
        <f t="shared" si="4"/>
        <v>9.6208162305123288</v>
      </c>
    </row>
    <row r="26" spans="1:28" x14ac:dyDescent="0.25">
      <c r="A26" t="s">
        <v>569</v>
      </c>
      <c r="B26">
        <v>382</v>
      </c>
      <c r="C26" t="s">
        <v>202</v>
      </c>
      <c r="D26">
        <v>37700</v>
      </c>
      <c r="E26">
        <v>375</v>
      </c>
      <c r="F26">
        <f>SUMIFS('Total-corrected counts'!E:E,'Total-corrected counts'!$A:$A,'Brain networks corrected'!$B26)</f>
        <v>2.4505793602941894</v>
      </c>
      <c r="G26">
        <f>SUMIFS('Total-corrected counts'!F:F,'Total-corrected counts'!$A:$A,'Brain networks corrected'!$B26)</f>
        <v>0.20507469640741943</v>
      </c>
      <c r="H26">
        <f>SUMIFS('Total-corrected counts'!G:G,'Total-corrected counts'!$A:$A,'Brain networks corrected'!$B26)</f>
        <v>15.602902603237023</v>
      </c>
      <c r="I26">
        <f>SUMIFS('Total-corrected counts'!H:H,'Total-corrected counts'!$A:$A,'Brain networks corrected'!$B26)</f>
        <v>3.8461511614189856</v>
      </c>
      <c r="J26">
        <f>SUMIFS('Total-corrected counts'!I:I,'Total-corrected counts'!$A:$A,'Brain networks corrected'!$B26)</f>
        <v>2.0748740145118041</v>
      </c>
      <c r="K26">
        <f>SUMIFS('Total-corrected counts'!J:J,'Total-corrected counts'!$A:$A,'Brain networks corrected'!$B26)</f>
        <v>15.916500499979289</v>
      </c>
      <c r="L26">
        <f>SUMIFS('Total-corrected counts'!K:K,'Total-corrected counts'!$A:$A,'Brain networks corrected'!$B26)</f>
        <v>8.9012765483025813</v>
      </c>
      <c r="M26">
        <f>SUMIFS('Total-corrected counts'!L:L,'Total-corrected counts'!$A:$A,'Brain networks corrected'!$B26)</f>
        <v>4.6038485351471206</v>
      </c>
      <c r="N26">
        <f>SUMIFS('Total-corrected counts'!M:M,'Total-corrected counts'!$A:$A,'Brain networks corrected'!$B26)</f>
        <v>5.0269409014212743</v>
      </c>
      <c r="O26">
        <f>SUMIFS('Total-corrected counts'!N:N,'Total-corrected counts'!$A:$A,'Brain networks corrected'!$B26)</f>
        <v>31.460575307893002</v>
      </c>
      <c r="P26">
        <f>SUMIFS('Total-corrected counts'!O:O,'Total-corrected counts'!$A:$A,'Brain networks corrected'!$B26)</f>
        <v>23.345371158421074</v>
      </c>
      <c r="Q26">
        <f>SUMIFS('Total-corrected counts'!P:P,'Total-corrected counts'!$A:$A,'Brain networks corrected'!$B26)</f>
        <v>6.9577139379506967</v>
      </c>
      <c r="R26">
        <f>SUMIFS('Total-corrected counts'!Q:Q,'Total-corrected counts'!$A:$A,'Brain networks corrected'!$B26)</f>
        <v>4.1149534678721595</v>
      </c>
      <c r="S26">
        <f>SUMIFS('Total-corrected counts'!R:R,'Total-corrected counts'!$A:$A,'Brain networks corrected'!$B26)</f>
        <v>6.8799573659019373</v>
      </c>
      <c r="T26">
        <f>SUMIFS('Total-corrected counts'!S:S,'Total-corrected counts'!$A:$A,'Brain networks corrected'!$B26)</f>
        <v>3.3656544732262184</v>
      </c>
      <c r="U26">
        <f>SUMIFS('Total-corrected counts'!T:T,'Total-corrected counts'!$A:$A,'Brain networks corrected'!$B26)</f>
        <v>11.065235058925815</v>
      </c>
      <c r="V26">
        <f>SUMIFS('Total-corrected counts'!U:U,'Total-corrected counts'!$A:$A,'Brain networks corrected'!$B26)</f>
        <v>6.0709155843310487</v>
      </c>
      <c r="X26">
        <f t="shared" si="0"/>
        <v>0.21369677976805806</v>
      </c>
      <c r="Y26">
        <f t="shared" si="1"/>
        <v>6.5142387023021886</v>
      </c>
      <c r="Z26">
        <f t="shared" si="2"/>
        <v>11.657547044315242</v>
      </c>
      <c r="AA26">
        <f t="shared" si="3"/>
        <v>1.9210510039063964</v>
      </c>
      <c r="AB26">
        <f t="shared" si="4"/>
        <v>3.6126920120026087</v>
      </c>
    </row>
    <row r="27" spans="1:28" x14ac:dyDescent="0.25">
      <c r="A27" t="s">
        <v>570</v>
      </c>
      <c r="B27">
        <v>463</v>
      </c>
      <c r="C27" t="s">
        <v>234</v>
      </c>
      <c r="D27">
        <v>38700</v>
      </c>
      <c r="E27">
        <v>375</v>
      </c>
      <c r="F27">
        <f>SUMIFS('Total-corrected counts'!E:E,'Total-corrected counts'!$A:$A,'Brain networks corrected'!$B27)</f>
        <v>4.3931117800395825</v>
      </c>
      <c r="G27">
        <f>SUMIFS('Total-corrected counts'!F:F,'Total-corrected counts'!$A:$A,'Brain networks corrected'!$B27)</f>
        <v>0.17226274498223232</v>
      </c>
      <c r="H27">
        <f>SUMIFS('Total-corrected counts'!G:G,'Total-corrected counts'!$A:$A,'Brain networks corrected'!$B27)</f>
        <v>5.1573183556212756</v>
      </c>
      <c r="I27">
        <f>SUMIFS('Total-corrected counts'!H:H,'Total-corrected counts'!$A:$A,'Brain networks corrected'!$B27)</f>
        <v>1.1657118765099284</v>
      </c>
      <c r="J27">
        <f>SUMIFS('Total-corrected counts'!I:I,'Total-corrected counts'!$A:$A,'Brain networks corrected'!$B27)</f>
        <v>1.5084395654462672</v>
      </c>
      <c r="K27">
        <f>SUMIFS('Total-corrected counts'!J:J,'Total-corrected counts'!$A:$A,'Brain networks corrected'!$B27)</f>
        <v>13.244027367702719</v>
      </c>
      <c r="L27">
        <f>SUMIFS('Total-corrected counts'!K:K,'Total-corrected counts'!$A:$A,'Brain networks corrected'!$B27)</f>
        <v>7.5009755281788282</v>
      </c>
      <c r="M27">
        <f>SUMIFS('Total-corrected counts'!L:L,'Total-corrected counts'!$A:$A,'Brain networks corrected'!$B27)</f>
        <v>6.0105800319976295</v>
      </c>
      <c r="N27">
        <f>SUMIFS('Total-corrected counts'!M:M,'Total-corrected counts'!$A:$A,'Brain networks corrected'!$B27)</f>
        <v>4.1192347991481384</v>
      </c>
      <c r="O27">
        <f>SUMIFS('Total-corrected counts'!N:N,'Total-corrected counts'!$A:$A,'Brain networks corrected'!$B27)</f>
        <v>12.903143033356642</v>
      </c>
      <c r="P27">
        <f>SUMIFS('Total-corrected counts'!O:O,'Total-corrected counts'!$A:$A,'Brain networks corrected'!$B27)</f>
        <v>6.723951502742584</v>
      </c>
      <c r="Q27">
        <f>SUMIFS('Total-corrected counts'!P:P,'Total-corrected counts'!$A:$A,'Brain networks corrected'!$B27)</f>
        <v>4.4233623622720959</v>
      </c>
      <c r="R27">
        <f>SUMIFS('Total-corrected counts'!Q:Q,'Total-corrected counts'!$A:$A,'Brain networks corrected'!$B27)</f>
        <v>3.6469018885881224</v>
      </c>
      <c r="S27">
        <f>SUMIFS('Total-corrected counts'!R:R,'Total-corrected counts'!$A:$A,'Brain networks corrected'!$B27)</f>
        <v>6.7837902274152482</v>
      </c>
      <c r="T27">
        <f>SUMIFS('Total-corrected counts'!S:S,'Total-corrected counts'!$A:$A,'Brain networks corrected'!$B27)</f>
        <v>1.5254014628654313</v>
      </c>
      <c r="U27">
        <f>SUMIFS('Total-corrected counts'!T:T,'Total-corrected counts'!$A:$A,'Brain networks corrected'!$B27)</f>
        <v>9.5618063824413273</v>
      </c>
      <c r="V27">
        <f>SUMIFS('Total-corrected counts'!U:U,'Total-corrected counts'!$A:$A,'Brain networks corrected'!$B27)</f>
        <v>4.8645435096748439</v>
      </c>
      <c r="X27">
        <f t="shared" si="0"/>
        <v>0.43018803544711914</v>
      </c>
      <c r="Y27">
        <f t="shared" si="1"/>
        <v>4.8079624499585112</v>
      </c>
      <c r="Z27">
        <f t="shared" si="2"/>
        <v>6.3041125461695371</v>
      </c>
      <c r="AA27">
        <f t="shared" si="3"/>
        <v>1.3243281758465622</v>
      </c>
      <c r="AB27">
        <f t="shared" si="4"/>
        <v>1.2682422896232348</v>
      </c>
    </row>
    <row r="29" spans="1:28" x14ac:dyDescent="0.25">
      <c r="B29">
        <v>632</v>
      </c>
      <c r="C29" t="s">
        <v>308</v>
      </c>
      <c r="D29">
        <v>39600</v>
      </c>
      <c r="E29">
        <v>726</v>
      </c>
    </row>
    <row r="30" spans="1:28" x14ac:dyDescent="0.25">
      <c r="B30">
        <v>10703</v>
      </c>
      <c r="C30" t="s">
        <v>560</v>
      </c>
      <c r="D30">
        <v>39400</v>
      </c>
      <c r="E30">
        <v>726</v>
      </c>
    </row>
    <row r="31" spans="1:28" x14ac:dyDescent="0.25">
      <c r="B31">
        <v>10704</v>
      </c>
      <c r="C31" t="s">
        <v>561</v>
      </c>
      <c r="D31">
        <v>39500</v>
      </c>
      <c r="E31">
        <v>726</v>
      </c>
    </row>
    <row r="32" spans="1:28" x14ac:dyDescent="0.25">
      <c r="B32">
        <v>2632</v>
      </c>
      <c r="C32" t="s">
        <v>566</v>
      </c>
      <c r="D32">
        <v>39600</v>
      </c>
      <c r="E32">
        <v>2726</v>
      </c>
    </row>
    <row r="33" spans="2:5" x14ac:dyDescent="0.25">
      <c r="B33">
        <v>12703</v>
      </c>
      <c r="C33" t="s">
        <v>560</v>
      </c>
      <c r="D33">
        <v>39400</v>
      </c>
      <c r="E33">
        <v>2726</v>
      </c>
    </row>
    <row r="34" spans="2:5" x14ac:dyDescent="0.25">
      <c r="B34">
        <v>12704</v>
      </c>
      <c r="C34" t="s">
        <v>568</v>
      </c>
      <c r="D34">
        <v>39700</v>
      </c>
      <c r="E34">
        <v>2726</v>
      </c>
    </row>
    <row r="35" spans="2:5" x14ac:dyDescent="0.25">
      <c r="B35">
        <v>894</v>
      </c>
      <c r="C35" t="s">
        <v>430</v>
      </c>
      <c r="D35">
        <v>25300</v>
      </c>
      <c r="E35">
        <v>254</v>
      </c>
    </row>
    <row r="36" spans="2:5" x14ac:dyDescent="0.25">
      <c r="B36">
        <v>274</v>
      </c>
      <c r="C36" t="s">
        <v>151</v>
      </c>
      <c r="D36">
        <v>26400</v>
      </c>
      <c r="E36">
        <v>879</v>
      </c>
    </row>
    <row r="37" spans="2:5" x14ac:dyDescent="0.25">
      <c r="B37">
        <v>330</v>
      </c>
      <c r="C37" t="s">
        <v>179</v>
      </c>
      <c r="D37">
        <v>26500</v>
      </c>
      <c r="E37">
        <v>879</v>
      </c>
    </row>
    <row r="38" spans="2:5" x14ac:dyDescent="0.25">
      <c r="B38">
        <v>434</v>
      </c>
      <c r="C38" t="s">
        <v>218</v>
      </c>
      <c r="D38">
        <v>26100</v>
      </c>
      <c r="E38">
        <v>879</v>
      </c>
    </row>
    <row r="39" spans="2:5" x14ac:dyDescent="0.25">
      <c r="B39">
        <v>442</v>
      </c>
      <c r="C39" t="s">
        <v>223</v>
      </c>
      <c r="D39">
        <v>26000</v>
      </c>
      <c r="E39">
        <v>879</v>
      </c>
    </row>
    <row r="40" spans="2:5" x14ac:dyDescent="0.25">
      <c r="B40">
        <v>545</v>
      </c>
      <c r="C40" t="s">
        <v>264</v>
      </c>
      <c r="D40">
        <v>26200</v>
      </c>
      <c r="E40">
        <v>879</v>
      </c>
    </row>
    <row r="41" spans="2:5" x14ac:dyDescent="0.25">
      <c r="B41">
        <v>610</v>
      </c>
      <c r="C41" t="s">
        <v>295</v>
      </c>
      <c r="D41">
        <v>26300</v>
      </c>
      <c r="E41">
        <v>879</v>
      </c>
    </row>
    <row r="42" spans="2:5" x14ac:dyDescent="0.25">
      <c r="B42">
        <v>430</v>
      </c>
      <c r="C42" t="s">
        <v>216</v>
      </c>
      <c r="D42">
        <v>26900</v>
      </c>
      <c r="E42">
        <v>886</v>
      </c>
    </row>
    <row r="43" spans="2:5" x14ac:dyDescent="0.25">
      <c r="B43">
        <v>542</v>
      </c>
      <c r="C43" t="s">
        <v>263</v>
      </c>
      <c r="D43">
        <v>26700</v>
      </c>
      <c r="E43">
        <v>886</v>
      </c>
    </row>
    <row r="44" spans="2:5" x14ac:dyDescent="0.25">
      <c r="B44">
        <v>590</v>
      </c>
      <c r="C44" t="s">
        <v>283</v>
      </c>
      <c r="D44">
        <v>27100</v>
      </c>
      <c r="E44">
        <v>886</v>
      </c>
    </row>
    <row r="45" spans="2:5" x14ac:dyDescent="0.25">
      <c r="B45">
        <v>622</v>
      </c>
      <c r="C45" t="s">
        <v>303</v>
      </c>
      <c r="D45">
        <v>27200</v>
      </c>
      <c r="E45">
        <v>886</v>
      </c>
    </row>
    <row r="46" spans="2:5" x14ac:dyDescent="0.25">
      <c r="B46">
        <v>687</v>
      </c>
      <c r="C46" t="s">
        <v>337</v>
      </c>
      <c r="D46">
        <v>27000</v>
      </c>
      <c r="E46">
        <v>886</v>
      </c>
    </row>
    <row r="47" spans="2:5" x14ac:dyDescent="0.25">
      <c r="B47">
        <v>279</v>
      </c>
      <c r="C47" t="s">
        <v>153</v>
      </c>
      <c r="D47">
        <v>25800</v>
      </c>
      <c r="E47">
        <v>894</v>
      </c>
    </row>
    <row r="48" spans="2:5" x14ac:dyDescent="0.25">
      <c r="B48">
        <v>671</v>
      </c>
      <c r="C48" t="s">
        <v>329</v>
      </c>
      <c r="D48">
        <v>25400</v>
      </c>
      <c r="E48">
        <v>894</v>
      </c>
    </row>
    <row r="49" spans="2:5" x14ac:dyDescent="0.25">
      <c r="B49">
        <v>774</v>
      </c>
      <c r="C49" t="s">
        <v>373</v>
      </c>
      <c r="D49">
        <v>25600</v>
      </c>
      <c r="E49">
        <v>894</v>
      </c>
    </row>
    <row r="50" spans="2:5" x14ac:dyDescent="0.25">
      <c r="B50">
        <v>906</v>
      </c>
      <c r="C50" t="s">
        <v>438</v>
      </c>
      <c r="D50">
        <v>25700</v>
      </c>
      <c r="E50">
        <v>894</v>
      </c>
    </row>
    <row r="51" spans="2:5" x14ac:dyDescent="0.25">
      <c r="B51">
        <v>965</v>
      </c>
      <c r="C51" t="s">
        <v>473</v>
      </c>
      <c r="D51">
        <v>25500</v>
      </c>
      <c r="E51">
        <v>894</v>
      </c>
    </row>
    <row r="52" spans="2:5" x14ac:dyDescent="0.25">
      <c r="B52">
        <v>84</v>
      </c>
      <c r="C52" t="s">
        <v>57</v>
      </c>
      <c r="D52">
        <v>20600</v>
      </c>
      <c r="E52">
        <v>972</v>
      </c>
    </row>
    <row r="53" spans="2:5" x14ac:dyDescent="0.25">
      <c r="B53">
        <v>132</v>
      </c>
      <c r="C53" t="s">
        <v>82</v>
      </c>
      <c r="D53">
        <v>20700</v>
      </c>
      <c r="E53">
        <v>972</v>
      </c>
    </row>
    <row r="54" spans="2:5" x14ac:dyDescent="0.25">
      <c r="B54">
        <v>171</v>
      </c>
      <c r="C54" t="s">
        <v>101</v>
      </c>
      <c r="D54">
        <v>20200</v>
      </c>
      <c r="E54">
        <v>972</v>
      </c>
    </row>
    <row r="55" spans="2:5" x14ac:dyDescent="0.25">
      <c r="B55">
        <v>304</v>
      </c>
      <c r="C55" t="s">
        <v>165</v>
      </c>
      <c r="D55">
        <v>20400</v>
      </c>
      <c r="E55">
        <v>972</v>
      </c>
    </row>
    <row r="56" spans="2:5" x14ac:dyDescent="0.25">
      <c r="B56">
        <v>363</v>
      </c>
      <c r="C56" t="s">
        <v>193</v>
      </c>
      <c r="D56">
        <v>20500</v>
      </c>
      <c r="E56">
        <v>972</v>
      </c>
    </row>
    <row r="57" spans="2:5" x14ac:dyDescent="0.25">
      <c r="B57">
        <v>556</v>
      </c>
      <c r="C57" t="s">
        <v>266</v>
      </c>
      <c r="D57">
        <v>8700</v>
      </c>
      <c r="E57">
        <v>44</v>
      </c>
    </row>
    <row r="58" spans="2:5" x14ac:dyDescent="0.25">
      <c r="B58">
        <v>707</v>
      </c>
      <c r="C58" t="s">
        <v>351</v>
      </c>
      <c r="D58">
        <v>8500</v>
      </c>
      <c r="E58">
        <v>44</v>
      </c>
    </row>
    <row r="59" spans="2:5" x14ac:dyDescent="0.25">
      <c r="B59">
        <v>827</v>
      </c>
      <c r="C59" t="s">
        <v>398</v>
      </c>
      <c r="D59">
        <v>8800</v>
      </c>
      <c r="E59">
        <v>44</v>
      </c>
    </row>
    <row r="60" spans="2:5" x14ac:dyDescent="0.25">
      <c r="B60">
        <v>1054</v>
      </c>
      <c r="C60" t="s">
        <v>524</v>
      </c>
      <c r="D60">
        <v>8900</v>
      </c>
      <c r="E60">
        <v>44</v>
      </c>
    </row>
    <row r="61" spans="2:5" x14ac:dyDescent="0.25">
      <c r="B61">
        <v>1081</v>
      </c>
      <c r="C61" t="s">
        <v>533</v>
      </c>
      <c r="D61">
        <v>9000</v>
      </c>
      <c r="E61">
        <v>44</v>
      </c>
    </row>
    <row r="62" spans="2:5" x14ac:dyDescent="0.25">
      <c r="B62">
        <v>23</v>
      </c>
      <c r="C62" t="s">
        <v>32</v>
      </c>
      <c r="D62">
        <v>50100</v>
      </c>
      <c r="E62">
        <v>278</v>
      </c>
    </row>
    <row r="63" spans="2:5" x14ac:dyDescent="0.25">
      <c r="B63">
        <v>131</v>
      </c>
      <c r="C63" t="s">
        <v>81</v>
      </c>
      <c r="D63">
        <v>47000</v>
      </c>
      <c r="E63">
        <v>703</v>
      </c>
    </row>
    <row r="64" spans="2:5" x14ac:dyDescent="0.25">
      <c r="B64">
        <v>278</v>
      </c>
      <c r="C64" t="s">
        <v>152</v>
      </c>
      <c r="D64">
        <v>50000</v>
      </c>
      <c r="E64">
        <v>477</v>
      </c>
    </row>
    <row r="65" spans="2:5" x14ac:dyDescent="0.25">
      <c r="B65">
        <v>303</v>
      </c>
      <c r="C65" t="s">
        <v>164</v>
      </c>
      <c r="D65">
        <v>47200</v>
      </c>
      <c r="E65">
        <v>295</v>
      </c>
    </row>
    <row r="66" spans="2:5" x14ac:dyDescent="0.25">
      <c r="B66">
        <v>311</v>
      </c>
      <c r="C66" t="s">
        <v>169</v>
      </c>
      <c r="D66">
        <v>47300</v>
      </c>
      <c r="E66">
        <v>295</v>
      </c>
    </row>
    <row r="67" spans="2:5" x14ac:dyDescent="0.25">
      <c r="B67">
        <v>319</v>
      </c>
      <c r="C67" t="s">
        <v>173</v>
      </c>
      <c r="D67">
        <v>47500</v>
      </c>
      <c r="E67">
        <v>703</v>
      </c>
    </row>
    <row r="68" spans="2:5" x14ac:dyDescent="0.25">
      <c r="B68">
        <v>403</v>
      </c>
      <c r="C68" t="s">
        <v>207</v>
      </c>
      <c r="D68">
        <v>50800</v>
      </c>
      <c r="E68">
        <v>278</v>
      </c>
    </row>
    <row r="69" spans="2:5" x14ac:dyDescent="0.25">
      <c r="B69">
        <v>451</v>
      </c>
      <c r="C69" t="s">
        <v>229</v>
      </c>
      <c r="D69">
        <v>47400</v>
      </c>
      <c r="E69">
        <v>295</v>
      </c>
    </row>
    <row r="70" spans="2:5" x14ac:dyDescent="0.25">
      <c r="B70">
        <v>536</v>
      </c>
      <c r="C70" t="s">
        <v>261</v>
      </c>
      <c r="D70">
        <v>50300</v>
      </c>
      <c r="E70">
        <v>278</v>
      </c>
    </row>
    <row r="71" spans="2:5" x14ac:dyDescent="0.25">
      <c r="B71">
        <v>639</v>
      </c>
      <c r="C71" t="s">
        <v>312</v>
      </c>
      <c r="D71">
        <v>34700</v>
      </c>
      <c r="E71">
        <v>631</v>
      </c>
    </row>
    <row r="72" spans="2:5" x14ac:dyDescent="0.25">
      <c r="B72">
        <v>647</v>
      </c>
      <c r="C72" t="s">
        <v>315</v>
      </c>
      <c r="D72">
        <v>35100</v>
      </c>
      <c r="E72">
        <v>631</v>
      </c>
    </row>
    <row r="73" spans="2:5" x14ac:dyDescent="0.25">
      <c r="B73">
        <v>780</v>
      </c>
      <c r="C73" t="s">
        <v>376</v>
      </c>
      <c r="D73">
        <v>47800</v>
      </c>
      <c r="E73">
        <v>703</v>
      </c>
    </row>
    <row r="74" spans="2:5" x14ac:dyDescent="0.25">
      <c r="B74">
        <v>788</v>
      </c>
      <c r="C74" t="s">
        <v>381</v>
      </c>
      <c r="D74">
        <v>36400</v>
      </c>
      <c r="E74">
        <v>698</v>
      </c>
    </row>
    <row r="75" spans="2:5" x14ac:dyDescent="0.25">
      <c r="B75">
        <v>884</v>
      </c>
      <c r="C75" t="s">
        <v>426</v>
      </c>
      <c r="D75">
        <v>110700</v>
      </c>
      <c r="E75">
        <v>768</v>
      </c>
    </row>
    <row r="76" spans="2:5" x14ac:dyDescent="0.25">
      <c r="B76">
        <v>1105</v>
      </c>
      <c r="C76" t="s">
        <v>546</v>
      </c>
      <c r="D76">
        <v>50700</v>
      </c>
      <c r="E76">
        <v>278</v>
      </c>
    </row>
    <row r="77" spans="2:5" x14ac:dyDescent="0.25">
      <c r="B77">
        <v>104</v>
      </c>
      <c r="C77" t="s">
        <v>65</v>
      </c>
      <c r="D77">
        <v>23400</v>
      </c>
      <c r="E77">
        <v>95</v>
      </c>
    </row>
    <row r="78" spans="2:5" x14ac:dyDescent="0.25">
      <c r="B78">
        <v>120</v>
      </c>
      <c r="C78" t="s">
        <v>73</v>
      </c>
      <c r="D78">
        <v>24100</v>
      </c>
      <c r="E78">
        <v>111</v>
      </c>
    </row>
    <row r="79" spans="2:5" x14ac:dyDescent="0.25">
      <c r="B79">
        <v>163</v>
      </c>
      <c r="C79" t="s">
        <v>97</v>
      </c>
      <c r="D79">
        <v>24200</v>
      </c>
      <c r="E79">
        <v>111</v>
      </c>
    </row>
    <row r="80" spans="2:5" x14ac:dyDescent="0.25">
      <c r="B80">
        <v>314</v>
      </c>
      <c r="C80" t="s">
        <v>171</v>
      </c>
      <c r="D80">
        <v>24400</v>
      </c>
      <c r="E80">
        <v>111</v>
      </c>
    </row>
    <row r="81" spans="2:5" x14ac:dyDescent="0.25">
      <c r="B81">
        <v>328</v>
      </c>
      <c r="C81" t="s">
        <v>178</v>
      </c>
      <c r="D81">
        <v>23600</v>
      </c>
      <c r="E81">
        <v>104</v>
      </c>
    </row>
    <row r="82" spans="2:5" x14ac:dyDescent="0.25">
      <c r="B82">
        <v>344</v>
      </c>
      <c r="C82" t="s">
        <v>185</v>
      </c>
      <c r="D82">
        <v>24300</v>
      </c>
      <c r="E82">
        <v>111</v>
      </c>
    </row>
    <row r="83" spans="2:5" x14ac:dyDescent="0.25">
      <c r="B83">
        <v>675</v>
      </c>
      <c r="C83" t="s">
        <v>332</v>
      </c>
      <c r="D83">
        <v>25000</v>
      </c>
      <c r="E83">
        <v>119</v>
      </c>
    </row>
    <row r="84" spans="2:5" x14ac:dyDescent="0.25">
      <c r="B84">
        <v>694</v>
      </c>
      <c r="C84" t="s">
        <v>342</v>
      </c>
      <c r="D84">
        <v>24800</v>
      </c>
      <c r="E84">
        <v>119</v>
      </c>
    </row>
    <row r="85" spans="2:5" x14ac:dyDescent="0.25">
      <c r="B85">
        <v>699</v>
      </c>
      <c r="C85" t="s">
        <v>948</v>
      </c>
      <c r="D85">
        <v>25100</v>
      </c>
      <c r="E85">
        <v>119</v>
      </c>
    </row>
    <row r="86" spans="2:5" x14ac:dyDescent="0.25">
      <c r="B86">
        <v>704</v>
      </c>
      <c r="C86" t="s">
        <v>348</v>
      </c>
      <c r="D86">
        <v>24700</v>
      </c>
      <c r="E86">
        <v>119</v>
      </c>
    </row>
    <row r="87" spans="2:5" x14ac:dyDescent="0.25">
      <c r="B87">
        <v>783</v>
      </c>
      <c r="C87" t="s">
        <v>378</v>
      </c>
      <c r="D87">
        <v>23800</v>
      </c>
      <c r="E87">
        <v>104</v>
      </c>
    </row>
    <row r="88" spans="2:5" x14ac:dyDescent="0.25">
      <c r="B88">
        <v>800</v>
      </c>
      <c r="C88" t="s">
        <v>387</v>
      </c>
      <c r="D88">
        <v>24900</v>
      </c>
      <c r="E88">
        <v>119</v>
      </c>
    </row>
    <row r="89" spans="2:5" x14ac:dyDescent="0.25">
      <c r="B89">
        <v>831</v>
      </c>
      <c r="C89" t="s">
        <v>400</v>
      </c>
      <c r="D89">
        <v>23900</v>
      </c>
      <c r="E89">
        <v>104</v>
      </c>
    </row>
    <row r="90" spans="2:5" x14ac:dyDescent="0.25">
      <c r="B90">
        <v>996</v>
      </c>
      <c r="C90" t="s">
        <v>490</v>
      </c>
      <c r="D90">
        <v>23500</v>
      </c>
      <c r="E90">
        <v>104</v>
      </c>
    </row>
    <row r="91" spans="2:5" x14ac:dyDescent="0.25">
      <c r="B91">
        <v>1101</v>
      </c>
      <c r="C91" t="s">
        <v>544</v>
      </c>
      <c r="D91">
        <v>23700</v>
      </c>
      <c r="E91">
        <v>104</v>
      </c>
    </row>
    <row r="92" spans="2:5" x14ac:dyDescent="0.25">
      <c r="B92">
        <v>656</v>
      </c>
      <c r="C92" t="s">
        <v>321</v>
      </c>
      <c r="D92">
        <v>2200</v>
      </c>
      <c r="E92">
        <v>993</v>
      </c>
    </row>
    <row r="93" spans="2:5" x14ac:dyDescent="0.25">
      <c r="B93">
        <v>767</v>
      </c>
      <c r="C93" t="s">
        <v>369</v>
      </c>
      <c r="D93">
        <v>2400</v>
      </c>
      <c r="E93">
        <v>993</v>
      </c>
    </row>
    <row r="94" spans="2:5" x14ac:dyDescent="0.25">
      <c r="B94">
        <v>962</v>
      </c>
      <c r="C94" t="s">
        <v>472</v>
      </c>
      <c r="D94">
        <v>2300</v>
      </c>
      <c r="E94">
        <v>993</v>
      </c>
    </row>
    <row r="95" spans="2:5" x14ac:dyDescent="0.25">
      <c r="B95">
        <v>1021</v>
      </c>
      <c r="C95" t="s">
        <v>503</v>
      </c>
      <c r="D95">
        <v>2500</v>
      </c>
      <c r="E95">
        <v>993</v>
      </c>
    </row>
    <row r="96" spans="2:5" x14ac:dyDescent="0.25">
      <c r="B96">
        <v>1085</v>
      </c>
      <c r="C96" t="s">
        <v>535</v>
      </c>
      <c r="D96">
        <v>2600</v>
      </c>
      <c r="E96">
        <v>993</v>
      </c>
    </row>
    <row r="97" spans="2:5" x14ac:dyDescent="0.25">
      <c r="B97">
        <v>211</v>
      </c>
      <c r="C97" t="s">
        <v>121</v>
      </c>
      <c r="D97">
        <v>19100</v>
      </c>
      <c r="E97">
        <v>39</v>
      </c>
    </row>
    <row r="98" spans="2:5" x14ac:dyDescent="0.25">
      <c r="B98">
        <v>296</v>
      </c>
      <c r="C98" t="s">
        <v>161</v>
      </c>
      <c r="D98">
        <v>19700</v>
      </c>
      <c r="E98">
        <v>48</v>
      </c>
    </row>
    <row r="99" spans="2:5" x14ac:dyDescent="0.25">
      <c r="B99">
        <v>588</v>
      </c>
      <c r="C99" t="s">
        <v>281</v>
      </c>
      <c r="D99">
        <v>19600</v>
      </c>
      <c r="E99">
        <v>48</v>
      </c>
    </row>
    <row r="100" spans="2:5" x14ac:dyDescent="0.25">
      <c r="B100">
        <v>772</v>
      </c>
      <c r="C100" t="s">
        <v>371</v>
      </c>
      <c r="D100">
        <v>19800</v>
      </c>
      <c r="E100">
        <v>48</v>
      </c>
    </row>
    <row r="101" spans="2:5" x14ac:dyDescent="0.25">
      <c r="B101">
        <v>810</v>
      </c>
      <c r="C101" t="s">
        <v>393</v>
      </c>
      <c r="D101">
        <v>19900</v>
      </c>
      <c r="E101">
        <v>48</v>
      </c>
    </row>
    <row r="102" spans="2:5" x14ac:dyDescent="0.25">
      <c r="B102">
        <v>819</v>
      </c>
      <c r="C102" t="s">
        <v>396</v>
      </c>
      <c r="D102">
        <v>20000</v>
      </c>
      <c r="E102">
        <v>48</v>
      </c>
    </row>
    <row r="103" spans="2:5" x14ac:dyDescent="0.25">
      <c r="B103">
        <v>919</v>
      </c>
      <c r="C103" t="s">
        <v>446</v>
      </c>
      <c r="D103">
        <v>19300</v>
      </c>
      <c r="E103">
        <v>39</v>
      </c>
    </row>
    <row r="104" spans="2:5" x14ac:dyDescent="0.25">
      <c r="B104">
        <v>927</v>
      </c>
      <c r="C104" t="s">
        <v>450</v>
      </c>
      <c r="D104">
        <v>19400</v>
      </c>
      <c r="E104">
        <v>39</v>
      </c>
    </row>
    <row r="105" spans="2:5" x14ac:dyDescent="0.25">
      <c r="B105">
        <v>935</v>
      </c>
      <c r="C105" t="s">
        <v>456</v>
      </c>
      <c r="D105">
        <v>19000</v>
      </c>
      <c r="E105">
        <v>39</v>
      </c>
    </row>
    <row r="106" spans="2:5" x14ac:dyDescent="0.25">
      <c r="B106">
        <v>1015</v>
      </c>
      <c r="C106" t="s">
        <v>499</v>
      </c>
      <c r="D106">
        <v>19200</v>
      </c>
      <c r="E106">
        <v>39</v>
      </c>
    </row>
    <row r="107" spans="2:5" x14ac:dyDescent="0.25">
      <c r="B107">
        <v>484</v>
      </c>
      <c r="C107" t="s">
        <v>243</v>
      </c>
      <c r="D107">
        <v>22100</v>
      </c>
      <c r="E107">
        <v>731</v>
      </c>
    </row>
    <row r="108" spans="2:5" x14ac:dyDescent="0.25">
      <c r="B108">
        <v>582</v>
      </c>
      <c r="C108" t="s">
        <v>278</v>
      </c>
      <c r="D108">
        <v>22300</v>
      </c>
      <c r="E108">
        <v>731</v>
      </c>
    </row>
    <row r="109" spans="2:5" x14ac:dyDescent="0.25">
      <c r="B109">
        <v>620</v>
      </c>
      <c r="C109" t="s">
        <v>301</v>
      </c>
      <c r="D109">
        <v>22400</v>
      </c>
      <c r="E109">
        <v>731</v>
      </c>
    </row>
    <row r="110" spans="2:5" x14ac:dyDescent="0.25">
      <c r="B110">
        <v>910</v>
      </c>
      <c r="C110" t="s">
        <v>441</v>
      </c>
      <c r="D110">
        <v>22500</v>
      </c>
      <c r="E110">
        <v>731</v>
      </c>
    </row>
    <row r="111" spans="2:5" x14ac:dyDescent="0.25">
      <c r="B111">
        <v>918</v>
      </c>
      <c r="C111" t="s">
        <v>445</v>
      </c>
      <c r="D111">
        <v>41350</v>
      </c>
      <c r="E111">
        <v>909</v>
      </c>
    </row>
    <row r="112" spans="2:5" x14ac:dyDescent="0.25">
      <c r="B112">
        <v>926</v>
      </c>
      <c r="C112" t="s">
        <v>449</v>
      </c>
      <c r="D112">
        <v>42700</v>
      </c>
      <c r="E112">
        <v>909</v>
      </c>
    </row>
    <row r="113" spans="2:5" x14ac:dyDescent="0.25">
      <c r="B113">
        <v>934</v>
      </c>
      <c r="C113" t="s">
        <v>455</v>
      </c>
      <c r="D113">
        <v>43700</v>
      </c>
      <c r="E113">
        <v>909</v>
      </c>
    </row>
  </sheetData>
  <conditionalFormatting sqref="X4:X13 X16:X17 X20:X27">
    <cfRule type="cellIs" dxfId="16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78A5-A8A3-402B-8845-F306A46E3843}">
  <dimension ref="A1:AB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8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25">
      <c r="A3" s="6" t="s">
        <v>1289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5"/>
      <c r="Y3" s="5"/>
      <c r="Z3" s="5"/>
    </row>
    <row r="4" spans="1:28" x14ac:dyDescent="0.25">
      <c r="A4" t="s">
        <v>574</v>
      </c>
      <c r="C4" t="s">
        <v>356</v>
      </c>
      <c r="E4">
        <v>726</v>
      </c>
      <c r="F4">
        <f>SUMPRODUCT(SUMIFS('Total-corrected counts Z&lt;3'!E:E,'Total-corrected counts Z&lt;3'!$A:$A,$B29:$B31))</f>
        <v>4.5369338918861173</v>
      </c>
      <c r="G4">
        <f>SUMPRODUCT(SUMIFS('Total-corrected counts Z&lt;3'!F:F,'Total-corrected counts Z&lt;3'!$A:$A,$B29:$B31))</f>
        <v>3.0843234339675885</v>
      </c>
      <c r="H4">
        <f>SUMPRODUCT(SUMIFS('Total-corrected counts Z&lt;3'!G:G,'Total-corrected counts Z&lt;3'!$A:$A,$B29:$B31))</f>
        <v>40.210966553984633</v>
      </c>
      <c r="I4">
        <f>SUMPRODUCT(SUMIFS('Total-corrected counts Z&lt;3'!H:H,'Total-corrected counts Z&lt;3'!$A:$A,$B29:$B31))</f>
        <v>18.455941326300902</v>
      </c>
      <c r="J4">
        <f>SUMPRODUCT(SUMIFS('Total-corrected counts Z&lt;3'!I:I,'Total-corrected counts Z&lt;3'!$A:$A,$B29:$B31))</f>
        <v>16.051028355585384</v>
      </c>
      <c r="K4">
        <f>SUMPRODUCT(SUMIFS('Total-corrected counts Z&lt;3'!J:J,'Total-corrected counts Z&lt;3'!$A:$A,$B29:$B31))</f>
        <v>17.864151583464984</v>
      </c>
      <c r="L4">
        <f>SUMPRODUCT(SUMIFS('Total-corrected counts Z&lt;3'!K:K,'Total-corrected counts Z&lt;3'!$A:$A,$B29:$B31))</f>
        <v>27.867774123418251</v>
      </c>
      <c r="M4">
        <f>SUMPRODUCT(SUMIFS('Total-corrected counts Z&lt;3'!L:L,'Total-corrected counts Z&lt;3'!$A:$A,$B29:$B31))</f>
        <v>4.6391270679834964</v>
      </c>
      <c r="N4">
        <f>SUMPRODUCT(SUMIFS('Total-corrected counts Z&lt;3'!M:M,'Total-corrected counts Z&lt;3'!$A:$A,$B29:$B31))</f>
        <v>6.9575442356976378</v>
      </c>
      <c r="O4">
        <f>SUMPRODUCT(SUMIFS('Total-corrected counts Z&lt;3'!N:N,'Total-corrected counts Z&lt;3'!$A:$A,$B29:$B31))</f>
        <v>28.931266020104342</v>
      </c>
      <c r="P4">
        <f>SUMPRODUCT(SUMIFS('Total-corrected counts Z&lt;3'!O:O,'Total-corrected counts Z&lt;3'!$A:$A,$B29:$B31))</f>
        <v>30.449606204612063</v>
      </c>
      <c r="Q4">
        <f>SUMPRODUCT(SUMIFS('Total-corrected counts Z&lt;3'!P:P,'Total-corrected counts Z&lt;3'!$A:$A,$B29:$B31))</f>
        <v>8.4193467185275637</v>
      </c>
      <c r="R4">
        <f>SUMPRODUCT(SUMIFS('Total-corrected counts Z&lt;3'!Q:Q,'Total-corrected counts Z&lt;3'!$A:$A,$B29:$B31))</f>
        <v>7.0987822858078955</v>
      </c>
      <c r="S4">
        <f>SUMPRODUCT(SUMIFS('Total-corrected counts Z&lt;3'!R:R,'Total-corrected counts Z&lt;3'!$A:$A,$B29:$B31))</f>
        <v>31.434633392836748</v>
      </c>
      <c r="T4">
        <f>SUMPRODUCT(SUMIFS('Total-corrected counts Z&lt;3'!S:S,'Total-corrected counts Z&lt;3'!$A:$A,$B29:$B31))</f>
        <v>15.324584803092929</v>
      </c>
      <c r="U4">
        <f>SUMPRODUCT(SUMIFS('Total-corrected counts Z&lt;3'!T:T,'Total-corrected counts Z&lt;3'!$A:$A,$B29:$B31))</f>
        <v>40.197387298690899</v>
      </c>
      <c r="V4">
        <f>SUMPRODUCT(SUMIFS('Total-corrected counts Z&lt;3'!U:U,'Total-corrected counts Z&lt;3'!$A:$A,$B29:$B31))</f>
        <v>17.518431889881665</v>
      </c>
      <c r="X4">
        <f t="shared" ref="X4:X27" si="0">_xlfn.T.TEST(F4:N4,O4:V4,2,2)</f>
        <v>0.26448151161764422</v>
      </c>
      <c r="Y4">
        <f t="shared" ref="Y4:Y27" si="1">AVERAGE(F4:N4)</f>
        <v>15.518643396921002</v>
      </c>
      <c r="Z4">
        <f t="shared" ref="Z4:Z27" si="2">AVERAGE(O4:V4)</f>
        <v>22.421754826694265</v>
      </c>
      <c r="AA4">
        <f>STDEV(F4:N4)/SQRT(COUNT(F4:N4))</f>
        <v>4.155804115782372</v>
      </c>
      <c r="AB4">
        <f>STDEV(O4:V4)/SQRT(COUNT(O4:V4))</f>
        <v>4.2453725691156681</v>
      </c>
    </row>
    <row r="5" spans="1:28" x14ac:dyDescent="0.25">
      <c r="A5" t="s">
        <v>572</v>
      </c>
      <c r="B5">
        <v>2382</v>
      </c>
      <c r="C5" t="s">
        <v>563</v>
      </c>
      <c r="D5">
        <v>37700</v>
      </c>
      <c r="E5">
        <v>2375</v>
      </c>
      <c r="F5">
        <f>SUMIFS('Total-corrected counts Z&lt;3'!E:E,'Total-corrected counts Z&lt;3'!$A:$A,'Brain networks corrected Z&lt;3'!$B5)</f>
        <v>0</v>
      </c>
      <c r="G5">
        <f>SUMIFS('Total-corrected counts Z&lt;3'!F:F,'Total-corrected counts Z&lt;3'!$A:$A,'Brain networks corrected Z&lt;3'!$B5)</f>
        <v>67.166064567358006</v>
      </c>
      <c r="H5">
        <f>SUMIFS('Total-corrected counts Z&lt;3'!G:G,'Total-corrected counts Z&lt;3'!$A:$A,'Brain networks corrected Z&lt;3'!$B5)</f>
        <v>51.341507145706331</v>
      </c>
      <c r="I5">
        <f>SUMIFS('Total-corrected counts Z&lt;3'!H:H,'Total-corrected counts Z&lt;3'!$A:$A,'Brain networks corrected Z&lt;3'!$B5)</f>
        <v>41.83998196287731</v>
      </c>
      <c r="J5">
        <f>SUMIFS('Total-corrected counts Z&lt;3'!I:I,'Total-corrected counts Z&lt;3'!$A:$A,'Brain networks corrected Z&lt;3'!$B5)</f>
        <v>57.283762109845185</v>
      </c>
      <c r="K5">
        <f>SUMIFS('Total-corrected counts Z&lt;3'!J:J,'Total-corrected counts Z&lt;3'!$A:$A,'Brain networks corrected Z&lt;3'!$B5)</f>
        <v>80.440455129077492</v>
      </c>
      <c r="L5">
        <f>SUMIFS('Total-corrected counts Z&lt;3'!K:K,'Total-corrected counts Z&lt;3'!$A:$A,'Brain networks corrected Z&lt;3'!$B5)</f>
        <v>85.962428228998263</v>
      </c>
      <c r="M5">
        <f>SUMIFS('Total-corrected counts Z&lt;3'!L:L,'Total-corrected counts Z&lt;3'!$A:$A,'Brain networks corrected Z&lt;3'!$B5)</f>
        <v>128.7798743025875</v>
      </c>
      <c r="N5">
        <f>SUMIFS('Total-corrected counts Z&lt;3'!M:M,'Total-corrected counts Z&lt;3'!$A:$A,'Brain networks corrected Z&lt;3'!$B5)</f>
        <v>181.12653238759879</v>
      </c>
      <c r="O5">
        <f>SUMIFS('Total-corrected counts Z&lt;3'!N:N,'Total-corrected counts Z&lt;3'!$A:$A,'Brain networks corrected Z&lt;3'!$B5)</f>
        <v>130.55268157187407</v>
      </c>
      <c r="P5">
        <f>SUMIFS('Total-corrected counts Z&lt;3'!O:O,'Total-corrected counts Z&lt;3'!$A:$A,'Brain networks corrected Z&lt;3'!$B5)</f>
        <v>83.702763651758545</v>
      </c>
      <c r="Q5">
        <f>SUMIFS('Total-corrected counts Z&lt;3'!P:P,'Total-corrected counts Z&lt;3'!$A:$A,'Brain networks corrected Z&lt;3'!$B5)</f>
        <v>57.311390606829754</v>
      </c>
      <c r="R5">
        <f>SUMIFS('Total-corrected counts Z&lt;3'!Q:Q,'Total-corrected counts Z&lt;3'!$A:$A,'Brain networks corrected Z&lt;3'!$B5)</f>
        <v>63.6842680063343</v>
      </c>
      <c r="S5">
        <f>SUMIFS('Total-corrected counts Z&lt;3'!R:R,'Total-corrected counts Z&lt;3'!$A:$A,'Brain networks corrected Z&lt;3'!$B5)</f>
        <v>48.360049766494164</v>
      </c>
      <c r="T5">
        <f>SUMIFS('Total-corrected counts Z&lt;3'!S:S,'Total-corrected counts Z&lt;3'!$A:$A,'Brain networks corrected Z&lt;3'!$B5)</f>
        <v>58.638386483531633</v>
      </c>
      <c r="U5">
        <f>SUMIFS('Total-corrected counts Z&lt;3'!T:T,'Total-corrected counts Z&lt;3'!$A:$A,'Brain networks corrected Z&lt;3'!$B5)</f>
        <v>86.073439483988906</v>
      </c>
      <c r="V5">
        <f>SUMIFS('Total-corrected counts Z&lt;3'!U:U,'Total-corrected counts Z&lt;3'!$A:$A,'Brain networks corrected Z&lt;3'!$B5)</f>
        <v>61.264607733799679</v>
      </c>
      <c r="X5">
        <f t="shared" si="0"/>
        <v>0.87050823751749695</v>
      </c>
      <c r="Y5">
        <f t="shared" si="1"/>
        <v>77.104511759338763</v>
      </c>
      <c r="Z5">
        <f t="shared" si="2"/>
        <v>73.698448413076392</v>
      </c>
      <c r="AA5">
        <f t="shared" ref="AA5:AA27" si="3">STDEV(F5:N5)/SQRT(COUNT(F5:N5))</f>
        <v>17.450157243521549</v>
      </c>
      <c r="AB5">
        <f t="shared" ref="AB5:AB27" si="4">STDEV(O5:V5)/SQRT(COUNT(O5:V5))</f>
        <v>9.3330158324125421</v>
      </c>
    </row>
    <row r="6" spans="1:28" x14ac:dyDescent="0.25">
      <c r="A6" t="s">
        <v>573</v>
      </c>
      <c r="B6">
        <v>2463</v>
      </c>
      <c r="C6" t="s">
        <v>565</v>
      </c>
      <c r="D6">
        <v>38700</v>
      </c>
      <c r="E6">
        <v>2375</v>
      </c>
      <c r="F6">
        <f>SUMIFS('Total-corrected counts Z&lt;3'!E:E,'Total-corrected counts Z&lt;3'!$A:$A,'Brain networks corrected Z&lt;3'!$B6)</f>
        <v>0</v>
      </c>
      <c r="G6">
        <f>SUMIFS('Total-corrected counts Z&lt;3'!F:F,'Total-corrected counts Z&lt;3'!$A:$A,'Brain networks corrected Z&lt;3'!$B6)</f>
        <v>38.800132560283757</v>
      </c>
      <c r="H6">
        <f>SUMIFS('Total-corrected counts Z&lt;3'!G:G,'Total-corrected counts Z&lt;3'!$A:$A,'Brain networks corrected Z&lt;3'!$B6)</f>
        <v>27.629930174744452</v>
      </c>
      <c r="I6">
        <f>SUMIFS('Total-corrected counts Z&lt;3'!H:H,'Total-corrected counts Z&lt;3'!$A:$A,'Brain networks corrected Z&lt;3'!$B6)</f>
        <v>12.871692816073701</v>
      </c>
      <c r="J6">
        <f>SUMIFS('Total-corrected counts Z&lt;3'!I:I,'Total-corrected counts Z&lt;3'!$A:$A,'Brain networks corrected Z&lt;3'!$B6)</f>
        <v>13.206542317886706</v>
      </c>
      <c r="K6">
        <f>SUMIFS('Total-corrected counts Z&lt;3'!J:J,'Total-corrected counts Z&lt;3'!$A:$A,'Brain networks corrected Z&lt;3'!$B6)</f>
        <v>6.5924291104313228</v>
      </c>
      <c r="L6">
        <f>SUMIFS('Total-corrected counts Z&lt;3'!K:K,'Total-corrected counts Z&lt;3'!$A:$A,'Brain networks corrected Z&lt;3'!$B6)</f>
        <v>19.385695969675009</v>
      </c>
      <c r="M6">
        <f>SUMIFS('Total-corrected counts Z&lt;3'!L:L,'Total-corrected counts Z&lt;3'!$A:$A,'Brain networks corrected Z&lt;3'!$B6)</f>
        <v>106.53675934925218</v>
      </c>
      <c r="N6">
        <f>SUMIFS('Total-corrected counts Z&lt;3'!M:M,'Total-corrected counts Z&lt;3'!$A:$A,'Brain networks corrected Z&lt;3'!$B6)</f>
        <v>58.858059646888506</v>
      </c>
      <c r="O6">
        <f>SUMIFS('Total-corrected counts Z&lt;3'!N:N,'Total-corrected counts Z&lt;3'!$A:$A,'Brain networks corrected Z&lt;3'!$B6)</f>
        <v>40.523933589135702</v>
      </c>
      <c r="P6">
        <f>SUMIFS('Total-corrected counts Z&lt;3'!O:O,'Total-corrected counts Z&lt;3'!$A:$A,'Brain networks corrected Z&lt;3'!$B6)</f>
        <v>23.52709957741412</v>
      </c>
      <c r="Q6">
        <f>SUMIFS('Total-corrected counts Z&lt;3'!P:P,'Total-corrected counts Z&lt;3'!$A:$A,'Brain networks corrected Z&lt;3'!$B6)</f>
        <v>32.185837633112222</v>
      </c>
      <c r="R6">
        <f>SUMIFS('Total-corrected counts Z&lt;3'!Q:Q,'Total-corrected counts Z&lt;3'!$A:$A,'Brain networks corrected Z&lt;3'!$B6)</f>
        <v>37.249104851354616</v>
      </c>
      <c r="S6">
        <f>SUMIFS('Total-corrected counts Z&lt;3'!R:R,'Total-corrected counts Z&lt;3'!$A:$A,'Brain networks corrected Z&lt;3'!$B6)</f>
        <v>20.411475143799922</v>
      </c>
      <c r="T6">
        <f>SUMIFS('Total-corrected counts Z&lt;3'!S:S,'Total-corrected counts Z&lt;3'!$A:$A,'Brain networks corrected Z&lt;3'!$B6)</f>
        <v>29.514618340211211</v>
      </c>
      <c r="U6">
        <f>SUMIFS('Total-corrected counts Z&lt;3'!T:T,'Total-corrected counts Z&lt;3'!$A:$A,'Brain networks corrected Z&lt;3'!$B6)</f>
        <v>25.609833626287148</v>
      </c>
      <c r="V6">
        <f>SUMIFS('Total-corrected counts Z&lt;3'!U:U,'Total-corrected counts Z&lt;3'!$A:$A,'Brain networks corrected Z&lt;3'!$B6)</f>
        <v>15.964902383669715</v>
      </c>
      <c r="X6">
        <f t="shared" si="0"/>
        <v>0.78225022077202155</v>
      </c>
      <c r="Y6">
        <f t="shared" si="1"/>
        <v>31.54236021613729</v>
      </c>
      <c r="Z6">
        <f t="shared" si="2"/>
        <v>28.123350643123079</v>
      </c>
      <c r="AA6">
        <f t="shared" si="3"/>
        <v>11.110736661685493</v>
      </c>
      <c r="AB6">
        <f t="shared" si="4"/>
        <v>2.9587565349876757</v>
      </c>
    </row>
    <row r="7" spans="1:28" x14ac:dyDescent="0.25">
      <c r="A7" t="s">
        <v>1272</v>
      </c>
      <c r="C7" t="s">
        <v>1283</v>
      </c>
      <c r="F7">
        <f>SUMPRODUCT(SUMIFS('Total-corrected counts Z&lt;3'!E:E,'Total-corrected counts Z&lt;3'!$A:$A,$B62:$B76))</f>
        <v>69.645390706775487</v>
      </c>
      <c r="G7">
        <f>SUMPRODUCT(SUMIFS('Total-corrected counts Z&lt;3'!F:F,'Total-corrected counts Z&lt;3'!$A:$A,$B62:$B76))</f>
        <v>215.02492067710742</v>
      </c>
      <c r="H7">
        <f>SUMPRODUCT(SUMIFS('Total-corrected counts Z&lt;3'!G:G,'Total-corrected counts Z&lt;3'!$A:$A,$B62:$B76))</f>
        <v>143.65952028880986</v>
      </c>
      <c r="I7">
        <f>SUMPRODUCT(SUMIFS('Total-corrected counts Z&lt;3'!H:H,'Total-corrected counts Z&lt;3'!$A:$A,$B62:$B76))</f>
        <v>182.93300088440535</v>
      </c>
      <c r="J7">
        <f>SUMPRODUCT(SUMIFS('Total-corrected counts Z&lt;3'!I:I,'Total-corrected counts Z&lt;3'!$A:$A,$B62:$B76))</f>
        <v>303.15941127758674</v>
      </c>
      <c r="K7">
        <f>SUMPRODUCT(SUMIFS('Total-corrected counts Z&lt;3'!J:J,'Total-corrected counts Z&lt;3'!$A:$A,$B62:$B76))</f>
        <v>113.00320894006364</v>
      </c>
      <c r="L7">
        <f>SUMPRODUCT(SUMIFS('Total-corrected counts Z&lt;3'!K:K,'Total-corrected counts Z&lt;3'!$A:$A,$B62:$B76))</f>
        <v>151.58481520709068</v>
      </c>
      <c r="M7">
        <f>SUMPRODUCT(SUMIFS('Total-corrected counts Z&lt;3'!L:L,'Total-corrected counts Z&lt;3'!$A:$A,$B62:$B76))</f>
        <v>373.91716953275341</v>
      </c>
      <c r="N7">
        <f>SUMPRODUCT(SUMIFS('Total-corrected counts Z&lt;3'!M:M,'Total-corrected counts Z&lt;3'!$A:$A,$B62:$B76))</f>
        <v>188.11172249443163</v>
      </c>
      <c r="O7">
        <f>SUMPRODUCT(SUMIFS('Total-corrected counts Z&lt;3'!N:N,'Total-corrected counts Z&lt;3'!$A:$A,$B62:$B76))</f>
        <v>199.23809139787411</v>
      </c>
      <c r="P7">
        <f>SUMPRODUCT(SUMIFS('Total-corrected counts Z&lt;3'!O:O,'Total-corrected counts Z&lt;3'!$A:$A,$B62:$B76))</f>
        <v>127.9233456067323</v>
      </c>
      <c r="Q7">
        <f>SUMPRODUCT(SUMIFS('Total-corrected counts Z&lt;3'!P:P,'Total-corrected counts Z&lt;3'!$A:$A,$B62:$B76))</f>
        <v>196.72636994951381</v>
      </c>
      <c r="R7">
        <f>SUMPRODUCT(SUMIFS('Total-corrected counts Z&lt;3'!Q:Q,'Total-corrected counts Z&lt;3'!$A:$A,$B62:$B76))</f>
        <v>94.682934059333334</v>
      </c>
      <c r="S7">
        <f>SUMPRODUCT(SUMIFS('Total-corrected counts Z&lt;3'!R:R,'Total-corrected counts Z&lt;3'!$A:$A,$B62:$B76))</f>
        <v>131.74897972676513</v>
      </c>
      <c r="T7">
        <f>SUMPRODUCT(SUMIFS('Total-corrected counts Z&lt;3'!S:S,'Total-corrected counts Z&lt;3'!$A:$A,$B62:$B76))</f>
        <v>137.45984285650698</v>
      </c>
      <c r="U7">
        <f>SUMPRODUCT(SUMIFS('Total-corrected counts Z&lt;3'!T:T,'Total-corrected counts Z&lt;3'!$A:$A,$B62:$B76))</f>
        <v>333.81271230560668</v>
      </c>
      <c r="V7">
        <f>SUMPRODUCT(SUMIFS('Total-corrected counts Z&lt;3'!U:U,'Total-corrected counts Z&lt;3'!$A:$A,$B62:$B76))</f>
        <v>130.67439670547597</v>
      </c>
      <c r="X7">
        <f t="shared" si="0"/>
        <v>0.56808600445487833</v>
      </c>
      <c r="Y7">
        <f t="shared" si="1"/>
        <v>193.44879555655825</v>
      </c>
      <c r="Z7">
        <f t="shared" si="2"/>
        <v>169.03333407597603</v>
      </c>
      <c r="AA7">
        <f t="shared" si="3"/>
        <v>31.455477554710679</v>
      </c>
      <c r="AB7">
        <f t="shared" si="4"/>
        <v>26.695339590696147</v>
      </c>
    </row>
    <row r="8" spans="1:28" x14ac:dyDescent="0.25">
      <c r="A8" t="s">
        <v>1273</v>
      </c>
      <c r="C8" t="s">
        <v>1284</v>
      </c>
      <c r="F8">
        <f>SUMPRODUCT(SUMIFS('Total-corrected counts Z&lt;3'!E:E,'Total-corrected counts Z&lt;3'!$A:$A,$B77:$B91))</f>
        <v>32.132101170076936</v>
      </c>
      <c r="G8">
        <f>SUMPRODUCT(SUMIFS('Total-corrected counts Z&lt;3'!F:F,'Total-corrected counts Z&lt;3'!$A:$A,$B77:$B91))</f>
        <v>276.56373557504583</v>
      </c>
      <c r="H8">
        <f>SUMPRODUCT(SUMIFS('Total-corrected counts Z&lt;3'!G:G,'Total-corrected counts Z&lt;3'!$A:$A,$B77:$B91))</f>
        <v>185.69367946460588</v>
      </c>
      <c r="I8">
        <f>SUMPRODUCT(SUMIFS('Total-corrected counts Z&lt;3'!H:H,'Total-corrected counts Z&lt;3'!$A:$A,$B77:$B91))</f>
        <v>307.76189601989665</v>
      </c>
      <c r="J8">
        <f>SUMPRODUCT(SUMIFS('Total-corrected counts Z&lt;3'!I:I,'Total-corrected counts Z&lt;3'!$A:$A,$B77:$B91))</f>
        <v>163.62567302571429</v>
      </c>
      <c r="K8">
        <f>SUMPRODUCT(SUMIFS('Total-corrected counts Z&lt;3'!J:J,'Total-corrected counts Z&lt;3'!$A:$A,$B77:$B91))</f>
        <v>207.81190522680518</v>
      </c>
      <c r="L8">
        <f>SUMPRODUCT(SUMIFS('Total-corrected counts Z&lt;3'!K:K,'Total-corrected counts Z&lt;3'!$A:$A,$B77:$B91))</f>
        <v>184.27337086794134</v>
      </c>
      <c r="M8">
        <f>SUMPRODUCT(SUMIFS('Total-corrected counts Z&lt;3'!L:L,'Total-corrected counts Z&lt;3'!$A:$A,$B77:$B91))</f>
        <v>201.05676845111367</v>
      </c>
      <c r="N8">
        <f>SUMPRODUCT(SUMIFS('Total-corrected counts Z&lt;3'!M:M,'Total-corrected counts Z&lt;3'!$A:$A,$B77:$B91))</f>
        <v>212.80870070856369</v>
      </c>
      <c r="O8">
        <f>SUMPRODUCT(SUMIFS('Total-corrected counts Z&lt;3'!N:N,'Total-corrected counts Z&lt;3'!$A:$A,$B77:$B91))</f>
        <v>135.62962847562378</v>
      </c>
      <c r="P8">
        <f>SUMPRODUCT(SUMIFS('Total-corrected counts Z&lt;3'!O:O,'Total-corrected counts Z&lt;3'!$A:$A,$B77:$B91))</f>
        <v>153.29128676172408</v>
      </c>
      <c r="Q8">
        <f>SUMPRODUCT(SUMIFS('Total-corrected counts Z&lt;3'!P:P,'Total-corrected counts Z&lt;3'!$A:$A,$B77:$B91))</f>
        <v>134.82921333812567</v>
      </c>
      <c r="R8">
        <f>SUMPRODUCT(SUMIFS('Total-corrected counts Z&lt;3'!Q:Q,'Total-corrected counts Z&lt;3'!$A:$A,$B77:$B91))</f>
        <v>140.91277858820041</v>
      </c>
      <c r="S8">
        <f>SUMPRODUCT(SUMIFS('Total-corrected counts Z&lt;3'!R:R,'Total-corrected counts Z&lt;3'!$A:$A,$B77:$B91))</f>
        <v>234.31123292281987</v>
      </c>
      <c r="T8">
        <f>SUMPRODUCT(SUMIFS('Total-corrected counts Z&lt;3'!S:S,'Total-corrected counts Z&lt;3'!$A:$A,$B77:$B91))</f>
        <v>206.28747683398313</v>
      </c>
      <c r="U8">
        <f>SUMPRODUCT(SUMIFS('Total-corrected counts Z&lt;3'!T:T,'Total-corrected counts Z&lt;3'!$A:$A,$B77:$B91))</f>
        <v>147.60233194674254</v>
      </c>
      <c r="V8">
        <f>SUMPRODUCT(SUMIFS('Total-corrected counts Z&lt;3'!U:U,'Total-corrected counts Z&lt;3'!$A:$A,$B77:$B91))</f>
        <v>120.22929748354257</v>
      </c>
      <c r="X8">
        <f t="shared" si="0"/>
        <v>0.23328496842083118</v>
      </c>
      <c r="Y8">
        <f t="shared" si="1"/>
        <v>196.85864783441815</v>
      </c>
      <c r="Z8">
        <f t="shared" si="2"/>
        <v>159.13665579384522</v>
      </c>
      <c r="AA8">
        <f t="shared" si="3"/>
        <v>25.703097853272386</v>
      </c>
      <c r="AB8">
        <f t="shared" si="4"/>
        <v>14.035001056148682</v>
      </c>
    </row>
    <row r="9" spans="1:28" x14ac:dyDescent="0.25">
      <c r="A9" t="s">
        <v>1274</v>
      </c>
      <c r="B9">
        <v>672</v>
      </c>
      <c r="C9" t="s">
        <v>330</v>
      </c>
      <c r="D9">
        <v>48200</v>
      </c>
      <c r="E9">
        <v>485</v>
      </c>
      <c r="F9">
        <f>SUMIFS('Total-corrected counts Z&lt;3'!E:E,'Total-corrected counts Z&lt;3'!$A:$A,'Brain networks corrected Z&lt;3'!$B9)</f>
        <v>0</v>
      </c>
      <c r="G9">
        <f>SUMIFS('Total-corrected counts Z&lt;3'!F:F,'Total-corrected counts Z&lt;3'!$A:$A,'Brain networks corrected Z&lt;3'!$B9)</f>
        <v>921.49084382495482</v>
      </c>
      <c r="H9">
        <f>SUMIFS('Total-corrected counts Z&lt;3'!G:G,'Total-corrected counts Z&lt;3'!$A:$A,'Brain networks corrected Z&lt;3'!$B9)</f>
        <v>422.66842875043812</v>
      </c>
      <c r="I9">
        <f>SUMIFS('Total-corrected counts Z&lt;3'!H:H,'Total-corrected counts Z&lt;3'!$A:$A,'Brain networks corrected Z&lt;3'!$B9)</f>
        <v>791.58118694598147</v>
      </c>
      <c r="J9">
        <f>SUMIFS('Total-corrected counts Z&lt;3'!I:I,'Total-corrected counts Z&lt;3'!$A:$A,'Brain networks corrected Z&lt;3'!$B9)</f>
        <v>613.36231179137974</v>
      </c>
      <c r="K9">
        <f>SUMIFS('Total-corrected counts Z&lt;3'!J:J,'Total-corrected counts Z&lt;3'!$A:$A,'Brain networks corrected Z&lt;3'!$B9)</f>
        <v>651.88621378601681</v>
      </c>
      <c r="L9">
        <f>SUMIFS('Total-corrected counts Z&lt;3'!K:K,'Total-corrected counts Z&lt;3'!$A:$A,'Brain networks corrected Z&lt;3'!$B9)</f>
        <v>499.56407826523218</v>
      </c>
      <c r="M9">
        <f>SUMIFS('Total-corrected counts Z&lt;3'!L:L,'Total-corrected counts Z&lt;3'!$A:$A,'Brain networks corrected Z&lt;3'!$B9)</f>
        <v>1032.0734781281917</v>
      </c>
      <c r="N9">
        <f>SUMIFS('Total-corrected counts Z&lt;3'!M:M,'Total-corrected counts Z&lt;3'!$A:$A,'Brain networks corrected Z&lt;3'!$B9)</f>
        <v>734.13150035064189</v>
      </c>
      <c r="O9">
        <f>SUMIFS('Total-corrected counts Z&lt;3'!N:N,'Total-corrected counts Z&lt;3'!$A:$A,'Brain networks corrected Z&lt;3'!$B9)</f>
        <v>627.37867334062184</v>
      </c>
      <c r="P9">
        <f>SUMIFS('Total-corrected counts Z&lt;3'!O:O,'Total-corrected counts Z&lt;3'!$A:$A,'Brain networks corrected Z&lt;3'!$B9)</f>
        <v>411.48698605772842</v>
      </c>
      <c r="Q9">
        <f>SUMIFS('Total-corrected counts Z&lt;3'!P:P,'Total-corrected counts Z&lt;3'!$A:$A,'Brain networks corrected Z&lt;3'!$B9)</f>
        <v>524.56376458480872</v>
      </c>
      <c r="R9">
        <f>SUMIFS('Total-corrected counts Z&lt;3'!Q:Q,'Total-corrected counts Z&lt;3'!$A:$A,'Brain networks corrected Z&lt;3'!$B9)</f>
        <v>342.60400496134673</v>
      </c>
      <c r="S9">
        <f>SUMIFS('Total-corrected counts Z&lt;3'!R:R,'Total-corrected counts Z&lt;3'!$A:$A,'Brain networks corrected Z&lt;3'!$B9)</f>
        <v>497.14403633515047</v>
      </c>
      <c r="T9">
        <f>SUMIFS('Total-corrected counts Z&lt;3'!S:S,'Total-corrected counts Z&lt;3'!$A:$A,'Brain networks corrected Z&lt;3'!$B9)</f>
        <v>566.48850411858393</v>
      </c>
      <c r="U9">
        <f>SUMIFS('Total-corrected counts Z&lt;3'!T:T,'Total-corrected counts Z&lt;3'!$A:$A,'Brain networks corrected Z&lt;3'!$B9)</f>
        <v>682.60816525000723</v>
      </c>
      <c r="V9">
        <f>SUMIFS('Total-corrected counts Z&lt;3'!U:U,'Total-corrected counts Z&lt;3'!$A:$A,'Brain networks corrected Z&lt;3'!$B9)</f>
        <v>654.9819261162196</v>
      </c>
      <c r="X9">
        <f t="shared" si="0"/>
        <v>0.44008649056876403</v>
      </c>
      <c r="Y9">
        <f t="shared" si="1"/>
        <v>629.63978242698192</v>
      </c>
      <c r="Z9">
        <f t="shared" si="2"/>
        <v>538.4070075955583</v>
      </c>
      <c r="AA9">
        <f t="shared" si="3"/>
        <v>101.46403334543935</v>
      </c>
      <c r="AB9">
        <f t="shared" si="4"/>
        <v>42.137103842150722</v>
      </c>
    </row>
    <row r="10" spans="1:28" x14ac:dyDescent="0.25">
      <c r="A10" t="s">
        <v>1275</v>
      </c>
      <c r="B10">
        <v>56</v>
      </c>
      <c r="C10" t="s">
        <v>44</v>
      </c>
      <c r="D10">
        <v>48400</v>
      </c>
      <c r="E10">
        <v>493</v>
      </c>
      <c r="F10">
        <f>SUMIFS('Total-corrected counts Z&lt;3'!E:E,'Total-corrected counts Z&lt;3'!$A:$A,'Brain networks corrected Z&lt;3'!$B10)</f>
        <v>0</v>
      </c>
      <c r="G10">
        <f>SUMIFS('Total-corrected counts Z&lt;3'!F:F,'Total-corrected counts Z&lt;3'!$A:$A,'Brain networks corrected Z&lt;3'!$B10)</f>
        <v>149.01547739748727</v>
      </c>
      <c r="H10">
        <f>SUMIFS('Total-corrected counts Z&lt;3'!G:G,'Total-corrected counts Z&lt;3'!$A:$A,'Brain networks corrected Z&lt;3'!$B10)</f>
        <v>165.9508201344932</v>
      </c>
      <c r="I10">
        <f>SUMIFS('Total-corrected counts Z&lt;3'!H:H,'Total-corrected counts Z&lt;3'!$A:$A,'Brain networks corrected Z&lt;3'!$B10)</f>
        <v>80.531843828114035</v>
      </c>
      <c r="J10">
        <f>SUMIFS('Total-corrected counts Z&lt;3'!I:I,'Total-corrected counts Z&lt;3'!$A:$A,'Brain networks corrected Z&lt;3'!$B10)</f>
        <v>168.52656238936825</v>
      </c>
      <c r="K10">
        <f>SUMIFS('Total-corrected counts Z&lt;3'!J:J,'Total-corrected counts Z&lt;3'!$A:$A,'Brain networks corrected Z&lt;3'!$B10)</f>
        <v>208.95091130347657</v>
      </c>
      <c r="L10">
        <f>SUMIFS('Total-corrected counts Z&lt;3'!K:K,'Total-corrected counts Z&lt;3'!$A:$A,'Brain networks corrected Z&lt;3'!$B10)</f>
        <v>95.184792909303752</v>
      </c>
      <c r="M10">
        <f>SUMIFS('Total-corrected counts Z&lt;3'!L:L,'Total-corrected counts Z&lt;3'!$A:$A,'Brain networks corrected Z&lt;3'!$B10)</f>
        <v>97.681847607321714</v>
      </c>
      <c r="N10">
        <f>SUMIFS('Total-corrected counts Z&lt;3'!M:M,'Total-corrected counts Z&lt;3'!$A:$A,'Brain networks corrected Z&lt;3'!$B10)</f>
        <v>125.8532206979108</v>
      </c>
      <c r="O10">
        <f>SUMIFS('Total-corrected counts Z&lt;3'!N:N,'Total-corrected counts Z&lt;3'!$A:$A,'Brain networks corrected Z&lt;3'!$B10)</f>
        <v>30.269233976688202</v>
      </c>
      <c r="P10">
        <f>SUMIFS('Total-corrected counts Z&lt;3'!O:O,'Total-corrected counts Z&lt;3'!$A:$A,'Brain networks corrected Z&lt;3'!$B10)</f>
        <v>54.232471705053435</v>
      </c>
      <c r="Q10">
        <f>SUMIFS('Total-corrected counts Z&lt;3'!P:P,'Total-corrected counts Z&lt;3'!$A:$A,'Brain networks corrected Z&lt;3'!$B10)</f>
        <v>84.984116496406386</v>
      </c>
      <c r="R10">
        <f>SUMIFS('Total-corrected counts Z&lt;3'!Q:Q,'Total-corrected counts Z&lt;3'!$A:$A,'Brain networks corrected Z&lt;3'!$B10)</f>
        <v>7.3035548517446625</v>
      </c>
      <c r="S10">
        <f>SUMIFS('Total-corrected counts Z&lt;3'!R:R,'Total-corrected counts Z&lt;3'!$A:$A,'Brain networks corrected Z&lt;3'!$B10)</f>
        <v>187.17330720792739</v>
      </c>
      <c r="T10">
        <f>SUMIFS('Total-corrected counts Z&lt;3'!S:S,'Total-corrected counts Z&lt;3'!$A:$A,'Brain networks corrected Z&lt;3'!$B10)</f>
        <v>61.537192110471636</v>
      </c>
      <c r="U10">
        <f>SUMIFS('Total-corrected counts Z&lt;3'!T:T,'Total-corrected counts Z&lt;3'!$A:$A,'Brain networks corrected Z&lt;3'!$B10)</f>
        <v>77.130186614158347</v>
      </c>
      <c r="V10">
        <f>SUMIFS('Total-corrected counts Z&lt;3'!U:U,'Total-corrected counts Z&lt;3'!$A:$A,'Brain networks corrected Z&lt;3'!$B10)</f>
        <v>73.775293673489756</v>
      </c>
      <c r="X10">
        <f t="shared" si="0"/>
        <v>9.9960089672731192E-2</v>
      </c>
      <c r="Y10">
        <f t="shared" si="1"/>
        <v>121.29949736305282</v>
      </c>
      <c r="Z10">
        <f t="shared" si="2"/>
        <v>72.050669579492478</v>
      </c>
      <c r="AA10">
        <f t="shared" si="3"/>
        <v>20.518000028240596</v>
      </c>
      <c r="AB10">
        <f t="shared" si="4"/>
        <v>18.810697078218222</v>
      </c>
    </row>
    <row r="11" spans="1:28" x14ac:dyDescent="0.25">
      <c r="A11" t="s">
        <v>1276</v>
      </c>
      <c r="B11">
        <v>351</v>
      </c>
      <c r="C11" t="s">
        <v>188</v>
      </c>
      <c r="D11">
        <v>52900</v>
      </c>
      <c r="E11">
        <v>809</v>
      </c>
      <c r="F11">
        <f>SUMIFS('Total-corrected counts Z&lt;3'!E:E,'Total-corrected counts Z&lt;3'!$A:$A,'Brain networks corrected Z&lt;3'!$B11)</f>
        <v>5.896706585707892</v>
      </c>
      <c r="G11">
        <f>SUMIFS('Total-corrected counts Z&lt;3'!F:F,'Total-corrected counts Z&lt;3'!$A:$A,'Brain networks corrected Z&lt;3'!$B11)</f>
        <v>27.037047974354181</v>
      </c>
      <c r="H11">
        <f>SUMIFS('Total-corrected counts Z&lt;3'!G:G,'Total-corrected counts Z&lt;3'!$A:$A,'Brain networks corrected Z&lt;3'!$B11)</f>
        <v>44.844494764113122</v>
      </c>
      <c r="I11">
        <f>SUMIFS('Total-corrected counts Z&lt;3'!H:H,'Total-corrected counts Z&lt;3'!$A:$A,'Brain networks corrected Z&lt;3'!$B11)</f>
        <v>14.379439913835045</v>
      </c>
      <c r="J11">
        <f>SUMIFS('Total-corrected counts Z&lt;3'!I:I,'Total-corrected counts Z&lt;3'!$A:$A,'Brain networks corrected Z&lt;3'!$B11)</f>
        <v>37.335418468841489</v>
      </c>
      <c r="K11">
        <f>SUMIFS('Total-corrected counts Z&lt;3'!J:J,'Total-corrected counts Z&lt;3'!$A:$A,'Brain networks corrected Z&lt;3'!$B11)</f>
        <v>38.588145264200101</v>
      </c>
      <c r="L11">
        <f>SUMIFS('Total-corrected counts Z&lt;3'!K:K,'Total-corrected counts Z&lt;3'!$A:$A,'Brain networks corrected Z&lt;3'!$B11)</f>
        <v>14.190311611572552</v>
      </c>
      <c r="M11">
        <f>SUMIFS('Total-corrected counts Z&lt;3'!L:L,'Total-corrected counts Z&lt;3'!$A:$A,'Brain networks corrected Z&lt;3'!$B11)</f>
        <v>25.515198873909231</v>
      </c>
      <c r="N11">
        <f>SUMIFS('Total-corrected counts Z&lt;3'!M:M,'Total-corrected counts Z&lt;3'!$A:$A,'Brain networks corrected Z&lt;3'!$B11)</f>
        <v>8.3352301472695558</v>
      </c>
      <c r="O11">
        <f>SUMIFS('Total-corrected counts Z&lt;3'!N:N,'Total-corrected counts Z&lt;3'!$A:$A,'Brain networks corrected Z&lt;3'!$B11)</f>
        <v>8.7517767023122097</v>
      </c>
      <c r="P11">
        <f>SUMIFS('Total-corrected counts Z&lt;3'!O:O,'Total-corrected counts Z&lt;3'!$A:$A,'Brain networks corrected Z&lt;3'!$B11)</f>
        <v>39.162474293000734</v>
      </c>
      <c r="Q11">
        <f>SUMIFS('Total-corrected counts Z&lt;3'!P:P,'Total-corrected counts Z&lt;3'!$A:$A,'Brain networks corrected Z&lt;3'!$B11)</f>
        <v>9.6117313553139549</v>
      </c>
      <c r="R11">
        <f>SUMIFS('Total-corrected counts Z&lt;3'!Q:Q,'Total-corrected counts Z&lt;3'!$A:$A,'Brain networks corrected Z&lt;3'!$B11)</f>
        <v>0</v>
      </c>
      <c r="S11">
        <f>SUMIFS('Total-corrected counts Z&lt;3'!R:R,'Total-corrected counts Z&lt;3'!$A:$A,'Brain networks corrected Z&lt;3'!$B11)</f>
        <v>20.571753707944406</v>
      </c>
      <c r="T11">
        <f>SUMIFS('Total-corrected counts Z&lt;3'!S:S,'Total-corrected counts Z&lt;3'!$A:$A,'Brain networks corrected Z&lt;3'!$B11)</f>
        <v>1.3896895889450194</v>
      </c>
      <c r="U11">
        <f>SUMIFS('Total-corrected counts Z&lt;3'!T:T,'Total-corrected counts Z&lt;3'!$A:$A,'Brain networks corrected Z&lt;3'!$B11)</f>
        <v>23.238711827945906</v>
      </c>
      <c r="V11">
        <f>SUMIFS('Total-corrected counts Z&lt;3'!U:U,'Total-corrected counts Z&lt;3'!$A:$A,'Brain networks corrected Z&lt;3'!$B11)</f>
        <v>20.38248070021654</v>
      </c>
      <c r="X11">
        <f t="shared" si="0"/>
        <v>0.21251989168554447</v>
      </c>
      <c r="Y11">
        <f t="shared" si="1"/>
        <v>24.01355484486702</v>
      </c>
      <c r="Z11">
        <f t="shared" si="2"/>
        <v>15.388577271959846</v>
      </c>
      <c r="AA11">
        <f t="shared" si="3"/>
        <v>4.711919834628973</v>
      </c>
      <c r="AB11">
        <f t="shared" si="4"/>
        <v>4.6074927697294816</v>
      </c>
    </row>
    <row r="12" spans="1:28" x14ac:dyDescent="0.25">
      <c r="A12" t="s">
        <v>1277</v>
      </c>
      <c r="B12">
        <v>795</v>
      </c>
      <c r="C12" t="s">
        <v>384</v>
      </c>
      <c r="D12">
        <v>81500</v>
      </c>
      <c r="E12">
        <v>323</v>
      </c>
      <c r="F12">
        <f>SUMIFS('Total-corrected counts Z&lt;3'!E:E,'Total-corrected counts Z&lt;3'!$A:$A,'Brain networks corrected Z&lt;3'!$B12)</f>
        <v>17.535090727470919</v>
      </c>
      <c r="G12">
        <f>SUMIFS('Total-corrected counts Z&lt;3'!F:F,'Total-corrected counts Z&lt;3'!$A:$A,'Brain networks corrected Z&lt;3'!$B12)</f>
        <v>1.47653781413342</v>
      </c>
      <c r="H12">
        <f>SUMIFS('Total-corrected counts Z&lt;3'!G:G,'Total-corrected counts Z&lt;3'!$A:$A,'Brain networks corrected Z&lt;3'!$B12)</f>
        <v>44.058809545873942</v>
      </c>
      <c r="I12">
        <f>SUMIFS('Total-corrected counts Z&lt;3'!H:H,'Total-corrected counts Z&lt;3'!$A:$A,'Brain networks corrected Z&lt;3'!$B12)</f>
        <v>9.7724348928976038E-2</v>
      </c>
      <c r="J12">
        <f>SUMIFS('Total-corrected counts Z&lt;3'!I:I,'Total-corrected counts Z&lt;3'!$A:$A,'Brain networks corrected Z&lt;3'!$B12)</f>
        <v>25.335627803311795</v>
      </c>
      <c r="K12">
        <f>SUMIFS('Total-corrected counts Z&lt;3'!J:J,'Total-corrected counts Z&lt;3'!$A:$A,'Brain networks corrected Z&lt;3'!$B12)</f>
        <v>54.144700120902293</v>
      </c>
      <c r="L12">
        <f>SUMIFS('Total-corrected counts Z&lt;3'!K:K,'Total-corrected counts Z&lt;3'!$A:$A,'Brain networks corrected Z&lt;3'!$B12)</f>
        <v>25.584480740286526</v>
      </c>
      <c r="M12">
        <f>SUMIFS('Total-corrected counts Z&lt;3'!L:L,'Total-corrected counts Z&lt;3'!$A:$A,'Brain networks corrected Z&lt;3'!$B12)</f>
        <v>2.9678065748601647</v>
      </c>
      <c r="N12">
        <f>SUMIFS('Total-corrected counts Z&lt;3'!M:M,'Total-corrected counts Z&lt;3'!$A:$A,'Brain networks corrected Z&lt;3'!$B12)</f>
        <v>7.6855521755918286</v>
      </c>
      <c r="O12">
        <f>SUMIFS('Total-corrected counts Z&lt;3'!N:N,'Total-corrected counts Z&lt;3'!$A:$A,'Brain networks corrected Z&lt;3'!$B12)</f>
        <v>5.9292141637654447</v>
      </c>
      <c r="P12">
        <f>SUMIFS('Total-corrected counts Z&lt;3'!O:O,'Total-corrected counts Z&lt;3'!$A:$A,'Brain networks corrected Z&lt;3'!$B12)</f>
        <v>20.511753958566594</v>
      </c>
      <c r="Q12">
        <f>SUMIFS('Total-corrected counts Z&lt;3'!P:P,'Total-corrected counts Z&lt;3'!$A:$A,'Brain networks corrected Z&lt;3'!$B12)</f>
        <v>1.6838693437055126</v>
      </c>
      <c r="R12">
        <f>SUMIFS('Total-corrected counts Z&lt;3'!Q:Q,'Total-corrected counts Z&lt;3'!$A:$A,'Brain networks corrected Z&lt;3'!$B12)</f>
        <v>0.13651504395784417</v>
      </c>
      <c r="S12">
        <f>SUMIFS('Total-corrected counts Z&lt;3'!R:R,'Total-corrected counts Z&lt;3'!$A:$A,'Brain networks corrected Z&lt;3'!$B12)</f>
        <v>69.989641997792162</v>
      </c>
      <c r="T12">
        <f>SUMIFS('Total-corrected counts Z&lt;3'!S:S,'Total-corrected counts Z&lt;3'!$A:$A,'Brain networks corrected Z&lt;3'!$B12)</f>
        <v>1.3245478894632214</v>
      </c>
      <c r="U12">
        <f>SUMIFS('Total-corrected counts Z&lt;3'!T:T,'Total-corrected counts Z&lt;3'!$A:$A,'Brain networks corrected Z&lt;3'!$B12)</f>
        <v>2.9896753109520056</v>
      </c>
      <c r="V12">
        <f>SUMIFS('Total-corrected counts Z&lt;3'!U:U,'Total-corrected counts Z&lt;3'!$A:$A,'Brain networks corrected Z&lt;3'!$B12)</f>
        <v>59.264113034459719</v>
      </c>
      <c r="X12">
        <f t="shared" si="0"/>
        <v>0.97623305095802571</v>
      </c>
      <c r="Y12">
        <f t="shared" si="1"/>
        <v>19.876258872373317</v>
      </c>
      <c r="Z12">
        <f t="shared" si="2"/>
        <v>20.228666342832813</v>
      </c>
      <c r="AA12">
        <f t="shared" si="3"/>
        <v>6.4455417934077808</v>
      </c>
      <c r="AB12">
        <f t="shared" si="4"/>
        <v>10.005915940814303</v>
      </c>
    </row>
    <row r="13" spans="1:28" x14ac:dyDescent="0.25">
      <c r="A13" t="s">
        <v>1278</v>
      </c>
      <c r="B13">
        <v>88</v>
      </c>
      <c r="C13" t="s">
        <v>58</v>
      </c>
      <c r="D13">
        <v>74100</v>
      </c>
      <c r="E13">
        <v>467</v>
      </c>
      <c r="F13">
        <f>SUMIFS('Total-corrected counts Z&lt;3'!E:E,'Total-corrected counts Z&lt;3'!$A:$A,'Brain networks corrected Z&lt;3'!$B13)</f>
        <v>0.10833353879349311</v>
      </c>
      <c r="G13">
        <f>SUMIFS('Total-corrected counts Z&lt;3'!F:F,'Total-corrected counts Z&lt;3'!$A:$A,'Brain networks corrected Z&lt;3'!$B13)</f>
        <v>3.904622219597266</v>
      </c>
      <c r="H13">
        <f>SUMIFS('Total-corrected counts Z&lt;3'!G:G,'Total-corrected counts Z&lt;3'!$A:$A,'Brain networks corrected Z&lt;3'!$B13)</f>
        <v>9.2872021950836245</v>
      </c>
      <c r="I13">
        <f>SUMIFS('Total-corrected counts Z&lt;3'!H:H,'Total-corrected counts Z&lt;3'!$A:$A,'Brain networks corrected Z&lt;3'!$B13)</f>
        <v>1.5496289615880485</v>
      </c>
      <c r="J13">
        <f>SUMIFS('Total-corrected counts Z&lt;3'!I:I,'Total-corrected counts Z&lt;3'!$A:$A,'Brain networks corrected Z&lt;3'!$B13)</f>
        <v>11.876652741819793</v>
      </c>
      <c r="K13">
        <f>SUMIFS('Total-corrected counts Z&lt;3'!J:J,'Total-corrected counts Z&lt;3'!$A:$A,'Brain networks corrected Z&lt;3'!$B13)</f>
        <v>4.0629480830182576</v>
      </c>
      <c r="L13">
        <f>SUMIFS('Total-corrected counts Z&lt;3'!K:K,'Total-corrected counts Z&lt;3'!$A:$A,'Brain networks corrected Z&lt;3'!$B13)</f>
        <v>7.4251630525670329</v>
      </c>
      <c r="M13">
        <f>SUMIFS('Total-corrected counts Z&lt;3'!L:L,'Total-corrected counts Z&lt;3'!$A:$A,'Brain networks corrected Z&lt;3'!$B13)</f>
        <v>0</v>
      </c>
      <c r="N13">
        <f>SUMIFS('Total-corrected counts Z&lt;3'!M:M,'Total-corrected counts Z&lt;3'!$A:$A,'Brain networks corrected Z&lt;3'!$B13)</f>
        <v>1.8845268823843275</v>
      </c>
      <c r="O13">
        <f>SUMIFS('Total-corrected counts Z&lt;3'!N:N,'Total-corrected counts Z&lt;3'!$A:$A,'Brain networks corrected Z&lt;3'!$B13)</f>
        <v>0.3115815789304871</v>
      </c>
      <c r="P13">
        <f>SUMIFS('Total-corrected counts Z&lt;3'!O:O,'Total-corrected counts Z&lt;3'!$A:$A,'Brain networks corrected Z&lt;3'!$B13)</f>
        <v>13.976261557001978</v>
      </c>
      <c r="Q13">
        <f>SUMIFS('Total-corrected counts Z&lt;3'!P:P,'Total-corrected counts Z&lt;3'!$A:$A,'Brain networks corrected Z&lt;3'!$B13)</f>
        <v>1.735154704427508</v>
      </c>
      <c r="R13">
        <f>SUMIFS('Total-corrected counts Z&lt;3'!Q:Q,'Total-corrected counts Z&lt;3'!$A:$A,'Brain networks corrected Z&lt;3'!$B13)</f>
        <v>0</v>
      </c>
      <c r="S13">
        <f>SUMIFS('Total-corrected counts Z&lt;3'!R:R,'Total-corrected counts Z&lt;3'!$A:$A,'Brain networks corrected Z&lt;3'!$B13)</f>
        <v>1.3062702977775373</v>
      </c>
      <c r="T13">
        <f>SUMIFS('Total-corrected counts Z&lt;3'!S:S,'Total-corrected counts Z&lt;3'!$A:$A,'Brain networks corrected Z&lt;3'!$B13)</f>
        <v>3.257084974089889E-2</v>
      </c>
      <c r="U13">
        <f>SUMIFS('Total-corrected counts Z&lt;3'!T:T,'Total-corrected counts Z&lt;3'!$A:$A,'Brain networks corrected Z&lt;3'!$B13)</f>
        <v>6.1769441050991141</v>
      </c>
      <c r="V13">
        <f>SUMIFS('Total-corrected counts Z&lt;3'!U:U,'Total-corrected counts Z&lt;3'!$A:$A,'Brain networks corrected Z&lt;3'!$B13)</f>
        <v>2.6687727550847713</v>
      </c>
      <c r="X13">
        <f t="shared" si="0"/>
        <v>0.5959014919654525</v>
      </c>
      <c r="Y13">
        <f t="shared" si="1"/>
        <v>4.4554530749835388</v>
      </c>
      <c r="Z13">
        <f t="shared" si="2"/>
        <v>3.2759444810077869</v>
      </c>
      <c r="AA13">
        <f t="shared" si="3"/>
        <v>1.4018769255529919</v>
      </c>
      <c r="AB13">
        <f t="shared" si="4"/>
        <v>1.6880547952773934</v>
      </c>
    </row>
    <row r="15" spans="1:28" x14ac:dyDescent="0.25">
      <c r="A15" s="6" t="s">
        <v>1290</v>
      </c>
    </row>
    <row r="16" spans="1:28" x14ac:dyDescent="0.25">
      <c r="A16" t="s">
        <v>1282</v>
      </c>
      <c r="C16" t="s">
        <v>1285</v>
      </c>
      <c r="E16">
        <v>993</v>
      </c>
      <c r="F16">
        <f>SUMPRODUCT(SUMIFS('Total-corrected counts Z&lt;3'!E:E,'Total-corrected counts Z&lt;3'!$A:$A,$B92:$B96))</f>
        <v>91.66885201563889</v>
      </c>
      <c r="G16">
        <f>SUMPRODUCT(SUMIFS('Total-corrected counts Z&lt;3'!F:F,'Total-corrected counts Z&lt;3'!$A:$A,$B92:$B96))</f>
        <v>362.74432599329981</v>
      </c>
      <c r="H16">
        <f>SUMPRODUCT(SUMIFS('Total-corrected counts Z&lt;3'!G:G,'Total-corrected counts Z&lt;3'!$A:$A,$B92:$B96))</f>
        <v>273.88180876824708</v>
      </c>
      <c r="I16">
        <f>SUMPRODUCT(SUMIFS('Total-corrected counts Z&lt;3'!H:H,'Total-corrected counts Z&lt;3'!$A:$A,$B92:$B96))</f>
        <v>176.39244981680173</v>
      </c>
      <c r="J16">
        <f>SUMPRODUCT(SUMIFS('Total-corrected counts Z&lt;3'!I:I,'Total-corrected counts Z&lt;3'!$A:$A,$B92:$B96))</f>
        <v>240.48220810924795</v>
      </c>
      <c r="K16">
        <f>SUMPRODUCT(SUMIFS('Total-corrected counts Z&lt;3'!J:J,'Total-corrected counts Z&lt;3'!$A:$A,$B92:$B96))</f>
        <v>104.95620496981388</v>
      </c>
      <c r="L16">
        <f>SUMPRODUCT(SUMIFS('Total-corrected counts Z&lt;3'!K:K,'Total-corrected counts Z&lt;3'!$A:$A,$B92:$B96))</f>
        <v>245.17308657115785</v>
      </c>
      <c r="M16">
        <f>SUMPRODUCT(SUMIFS('Total-corrected counts Z&lt;3'!L:L,'Total-corrected counts Z&lt;3'!$A:$A,$B92:$B96))</f>
        <v>27.834762407900982</v>
      </c>
      <c r="N16">
        <f>SUMPRODUCT(SUMIFS('Total-corrected counts Z&lt;3'!M:M,'Total-corrected counts Z&lt;3'!$A:$A,$B92:$B96))</f>
        <v>148.1818692847921</v>
      </c>
      <c r="O16">
        <f>SUMPRODUCT(SUMIFS('Total-corrected counts Z&lt;3'!N:N,'Total-corrected counts Z&lt;3'!$A:$A,$B92:$B96))</f>
        <v>244.6007036245185</v>
      </c>
      <c r="P16">
        <f>SUMPRODUCT(SUMIFS('Total-corrected counts Z&lt;3'!O:O,'Total-corrected counts Z&lt;3'!$A:$A,$B92:$B96))</f>
        <v>150.53843774808874</v>
      </c>
      <c r="Q16">
        <f>SUMPRODUCT(SUMIFS('Total-corrected counts Z&lt;3'!P:P,'Total-corrected counts Z&lt;3'!$A:$A,$B92:$B96))</f>
        <v>214.51384255992585</v>
      </c>
      <c r="R16">
        <f>SUMPRODUCT(SUMIFS('Total-corrected counts Z&lt;3'!Q:Q,'Total-corrected counts Z&lt;3'!$A:$A,$B92:$B96))</f>
        <v>131.47373840597234</v>
      </c>
      <c r="S16">
        <f>SUMPRODUCT(SUMIFS('Total-corrected counts Z&lt;3'!R:R,'Total-corrected counts Z&lt;3'!$A:$A,$B92:$B96))</f>
        <v>196.41336643085683</v>
      </c>
      <c r="T16">
        <f>SUMPRODUCT(SUMIFS('Total-corrected counts Z&lt;3'!S:S,'Total-corrected counts Z&lt;3'!$A:$A,$B92:$B96))</f>
        <v>254.20462527780222</v>
      </c>
      <c r="U16">
        <f>SUMPRODUCT(SUMIFS('Total-corrected counts Z&lt;3'!T:T,'Total-corrected counts Z&lt;3'!$A:$A,$B92:$B96))</f>
        <v>282.99682304043108</v>
      </c>
      <c r="V16">
        <f>SUMPRODUCT(SUMIFS('Total-corrected counts Z&lt;3'!U:U,'Total-corrected counts Z&lt;3'!$A:$A,$B92:$B96))</f>
        <v>189.94284920783014</v>
      </c>
      <c r="X16">
        <f t="shared" si="0"/>
        <v>0.59210271324358621</v>
      </c>
      <c r="Y16">
        <f t="shared" si="1"/>
        <v>185.70172977076672</v>
      </c>
      <c r="Z16">
        <f t="shared" si="2"/>
        <v>208.0855482869282</v>
      </c>
      <c r="AA16">
        <f t="shared" si="3"/>
        <v>34.848073870468518</v>
      </c>
      <c r="AB16">
        <f t="shared" si="4"/>
        <v>18.302900135163306</v>
      </c>
    </row>
    <row r="17" spans="1:28" x14ac:dyDescent="0.25">
      <c r="A17" t="s">
        <v>578</v>
      </c>
      <c r="C17" t="s">
        <v>42</v>
      </c>
      <c r="E17">
        <v>44</v>
      </c>
      <c r="F17">
        <f>SUMPRODUCT(SUMIFS('Total-corrected counts Z&lt;3'!E:E,'Total-corrected counts Z&lt;3'!$A:$A,$B57:$B61))</f>
        <v>0.10833353879349311</v>
      </c>
      <c r="G17">
        <f>SUMPRODUCT(SUMIFS('Total-corrected counts Z&lt;3'!F:F,'Total-corrected counts Z&lt;3'!$A:$A,$B57:$B61))</f>
        <v>40.571977937243865</v>
      </c>
      <c r="H17">
        <f>SUMPRODUCT(SUMIFS('Total-corrected counts Z&lt;3'!G:G,'Total-corrected counts Z&lt;3'!$A:$A,$B57:$B61))</f>
        <v>41.973721851316128</v>
      </c>
      <c r="I17">
        <f>SUMPRODUCT(SUMIFS('Total-corrected counts Z&lt;3'!H:H,'Total-corrected counts Z&lt;3'!$A:$A,$B57:$B61))</f>
        <v>8.208845310033988</v>
      </c>
      <c r="J17">
        <f>SUMPRODUCT(SUMIFS('Total-corrected counts Z&lt;3'!I:I,'Total-corrected counts Z&lt;3'!$A:$A,$B57:$B61))</f>
        <v>8.4103201893861268</v>
      </c>
      <c r="K17">
        <f>SUMPRODUCT(SUMIFS('Total-corrected counts Z&lt;3'!J:J,'Total-corrected counts Z&lt;3'!$A:$A,$B57:$B61))</f>
        <v>8.5647340051003802</v>
      </c>
      <c r="L17">
        <f>SUMPRODUCT(SUMIFS('Total-corrected counts Z&lt;3'!K:K,'Total-corrected counts Z&lt;3'!$A:$A,$B57:$B61))</f>
        <v>14.676403366965829</v>
      </c>
      <c r="M17">
        <f>SUMPRODUCT(SUMIFS('Total-corrected counts Z&lt;3'!L:L,'Total-corrected counts Z&lt;3'!$A:$A,$B57:$B61))</f>
        <v>5.5740081881474719</v>
      </c>
      <c r="N17">
        <f>SUMPRODUCT(SUMIFS('Total-corrected counts Z&lt;3'!M:M,'Total-corrected counts Z&lt;3'!$A:$A,$B57:$B61))</f>
        <v>7.6072222073753668</v>
      </c>
      <c r="O17">
        <f>SUMPRODUCT(SUMIFS('Total-corrected counts Z&lt;3'!N:N,'Total-corrected counts Z&lt;3'!$A:$A,$B57:$B61))</f>
        <v>14.131141020906206</v>
      </c>
      <c r="P17">
        <f>SUMPRODUCT(SUMIFS('Total-corrected counts Z&lt;3'!O:O,'Total-corrected counts Z&lt;3'!$A:$A,$B57:$B61))</f>
        <v>7.8345140632556252</v>
      </c>
      <c r="Q17">
        <f>SUMPRODUCT(SUMIFS('Total-corrected counts Z&lt;3'!P:P,'Total-corrected counts Z&lt;3'!$A:$A,$B57:$B61))</f>
        <v>7.8509339705254497</v>
      </c>
      <c r="R17">
        <f>SUMPRODUCT(SUMIFS('Total-corrected counts Z&lt;3'!Q:Q,'Total-corrected counts Z&lt;3'!$A:$A,$B57:$B61))</f>
        <v>1.0531160533890835</v>
      </c>
      <c r="S17">
        <f>SUMPRODUCT(SUMIFS('Total-corrected counts Z&lt;3'!R:R,'Total-corrected counts Z&lt;3'!$A:$A,$B57:$B61))</f>
        <v>7.6372735814846209</v>
      </c>
      <c r="T17">
        <f>SUMPRODUCT(SUMIFS('Total-corrected counts Z&lt;3'!S:S,'Total-corrected counts Z&lt;3'!$A:$A,$B57:$B61))</f>
        <v>7.0027326942932611</v>
      </c>
      <c r="U17">
        <f>SUMPRODUCT(SUMIFS('Total-corrected counts Z&lt;3'!T:T,'Total-corrected counts Z&lt;3'!$A:$A,$B57:$B61))</f>
        <v>13.37621971020768</v>
      </c>
      <c r="V17">
        <f>SUMPRODUCT(SUMIFS('Total-corrected counts Z&lt;3'!U:U,'Total-corrected counts Z&lt;3'!$A:$A,$B57:$B61))</f>
        <v>19.714202644471737</v>
      </c>
      <c r="X17">
        <f t="shared" si="0"/>
        <v>0.37588616862374447</v>
      </c>
      <c r="Y17">
        <f t="shared" si="1"/>
        <v>15.077285177151404</v>
      </c>
      <c r="Z17">
        <f t="shared" si="2"/>
        <v>9.8250167173167071</v>
      </c>
      <c r="AA17">
        <f t="shared" si="3"/>
        <v>5.1068842554589562</v>
      </c>
      <c r="AB17">
        <f t="shared" si="4"/>
        <v>2.0111590448950341</v>
      </c>
    </row>
    <row r="19" spans="1:28" x14ac:dyDescent="0.25">
      <c r="A19" s="6" t="s">
        <v>1291</v>
      </c>
    </row>
    <row r="20" spans="1:28" x14ac:dyDescent="0.25">
      <c r="A20" t="s">
        <v>577</v>
      </c>
      <c r="C20" t="s">
        <v>478</v>
      </c>
      <c r="E20">
        <v>972</v>
      </c>
      <c r="F20">
        <f>SUMPRODUCT(SUMIFS('Total-corrected counts Z&lt;3'!E:E,'Total-corrected counts Z&lt;3'!$A:$A,$B52:$B56))</f>
        <v>11.494562029916494</v>
      </c>
      <c r="G20">
        <f>SUMPRODUCT(SUMIFS('Total-corrected counts Z&lt;3'!F:F,'Total-corrected counts Z&lt;3'!$A:$A,$B52:$B56))</f>
        <v>23.624605026134716</v>
      </c>
      <c r="H20">
        <f>SUMPRODUCT(SUMIFS('Total-corrected counts Z&lt;3'!G:G,'Total-corrected counts Z&lt;3'!$A:$A,$B52:$B56))</f>
        <v>47.846215213283315</v>
      </c>
      <c r="I20">
        <f>SUMPRODUCT(SUMIFS('Total-corrected counts Z&lt;3'!H:H,'Total-corrected counts Z&lt;3'!$A:$A,$B52:$B56))</f>
        <v>17.408894730633303</v>
      </c>
      <c r="J20">
        <f>SUMPRODUCT(SUMIFS('Total-corrected counts Z&lt;3'!I:I,'Total-corrected counts Z&lt;3'!$A:$A,$B52:$B56))</f>
        <v>5.3934410584935923</v>
      </c>
      <c r="K20">
        <f>SUMPRODUCT(SUMIFS('Total-corrected counts Z&lt;3'!J:J,'Total-corrected counts Z&lt;3'!$A:$A,$B52:$B56))</f>
        <v>7.2482204879087853</v>
      </c>
      <c r="L20">
        <f>SUMPRODUCT(SUMIFS('Total-corrected counts Z&lt;3'!K:K,'Total-corrected counts Z&lt;3'!$A:$A,$B52:$B56))</f>
        <v>14.903840793801216</v>
      </c>
      <c r="M20">
        <f>SUMPRODUCT(SUMIFS('Total-corrected counts Z&lt;3'!L:L,'Total-corrected counts Z&lt;3'!$A:$A,$B52:$B56))</f>
        <v>0.78935717221392199</v>
      </c>
      <c r="N20">
        <f>SUMPRODUCT(SUMIFS('Total-corrected counts Z&lt;3'!M:M,'Total-corrected counts Z&lt;3'!$A:$A,$B52:$B56))</f>
        <v>4.9209650620695884</v>
      </c>
      <c r="O20">
        <f>SUMPRODUCT(SUMIFS('Total-corrected counts Z&lt;3'!N:N,'Total-corrected counts Z&lt;3'!$A:$A,$B52:$B56))</f>
        <v>17.36609094333156</v>
      </c>
      <c r="P20">
        <f>SUMPRODUCT(SUMIFS('Total-corrected counts Z&lt;3'!O:O,'Total-corrected counts Z&lt;3'!$A:$A,$B52:$B56))</f>
        <v>7.4205771088825818</v>
      </c>
      <c r="Q20">
        <f>SUMPRODUCT(SUMIFS('Total-corrected counts Z&lt;3'!P:P,'Total-corrected counts Z&lt;3'!$A:$A,$B52:$B56))</f>
        <v>22.740783700144753</v>
      </c>
      <c r="R20">
        <f>SUMPRODUCT(SUMIFS('Total-corrected counts Z&lt;3'!Q:Q,'Total-corrected counts Z&lt;3'!$A:$A,$B52:$B56))</f>
        <v>0.66307307065238585</v>
      </c>
      <c r="S20">
        <f>SUMPRODUCT(SUMIFS('Total-corrected counts Z&lt;3'!R:R,'Total-corrected counts Z&lt;3'!$A:$A,$B52:$B56))</f>
        <v>2.003482051806039</v>
      </c>
      <c r="T20">
        <f>SUMPRODUCT(SUMIFS('Total-corrected counts Z&lt;3'!S:S,'Total-corrected counts Z&lt;3'!$A:$A,$B52:$B56))</f>
        <v>11.106659761646522</v>
      </c>
      <c r="U20">
        <f>SUMPRODUCT(SUMIFS('Total-corrected counts Z&lt;3'!T:T,'Total-corrected counts Z&lt;3'!$A:$A,$B52:$B56))</f>
        <v>9.2095745210935345</v>
      </c>
      <c r="V20">
        <f>SUMPRODUCT(SUMIFS('Total-corrected counts Z&lt;3'!U:U,'Total-corrected counts Z&lt;3'!$A:$A,$B52:$B56))</f>
        <v>17.223348073059285</v>
      </c>
      <c r="X20">
        <f t="shared" si="0"/>
        <v>0.50467311363075762</v>
      </c>
      <c r="Y20">
        <f t="shared" si="1"/>
        <v>14.847789063828328</v>
      </c>
      <c r="Z20">
        <f t="shared" si="2"/>
        <v>10.966698653827082</v>
      </c>
      <c r="AA20">
        <f t="shared" si="3"/>
        <v>4.753733391168427</v>
      </c>
      <c r="AB20">
        <f t="shared" si="4"/>
        <v>2.7415876743429797</v>
      </c>
    </row>
    <row r="21" spans="1:28" x14ac:dyDescent="0.25">
      <c r="A21" t="s">
        <v>1279</v>
      </c>
      <c r="C21" t="s">
        <v>1286</v>
      </c>
      <c r="F21">
        <f>SUMPRODUCT(SUMIFS('Total-corrected counts Z&lt;3'!E:E,'Total-corrected counts Z&lt;3'!$A:$A,$B97:$B106))</f>
        <v>23.220733694494939</v>
      </c>
      <c r="G21">
        <f>SUMPRODUCT(SUMIFS('Total-corrected counts Z&lt;3'!F:F,'Total-corrected counts Z&lt;3'!$A:$A,$B97:$B106))</f>
        <v>72.260120026118315</v>
      </c>
      <c r="H21">
        <f>SUMPRODUCT(SUMIFS('Total-corrected counts Z&lt;3'!G:G,'Total-corrected counts Z&lt;3'!$A:$A,$B97:$B106))</f>
        <v>100.14464666325533</v>
      </c>
      <c r="I21">
        <f>SUMPRODUCT(SUMIFS('Total-corrected counts Z&lt;3'!H:H,'Total-corrected counts Z&lt;3'!$A:$A,$B97:$B106))</f>
        <v>25.373429168344853</v>
      </c>
      <c r="J21">
        <f>SUMPRODUCT(SUMIFS('Total-corrected counts Z&lt;3'!I:I,'Total-corrected counts Z&lt;3'!$A:$A,$B97:$B106))</f>
        <v>7.1050581980611938</v>
      </c>
      <c r="K21">
        <f>SUMPRODUCT(SUMIFS('Total-corrected counts Z&lt;3'!J:J,'Total-corrected counts Z&lt;3'!$A:$A,$B97:$B106))</f>
        <v>26.039355371868226</v>
      </c>
      <c r="L21">
        <f>SUMPRODUCT(SUMIFS('Total-corrected counts Z&lt;3'!K:K,'Total-corrected counts Z&lt;3'!$A:$A,$B97:$B106))</f>
        <v>42.593232621662295</v>
      </c>
      <c r="M21">
        <f>SUMPRODUCT(SUMIFS('Total-corrected counts Z&lt;3'!L:L,'Total-corrected counts Z&lt;3'!$A:$A,$B97:$B106))</f>
        <v>3.3250017198284758</v>
      </c>
      <c r="N21">
        <f>SUMPRODUCT(SUMIFS('Total-corrected counts Z&lt;3'!M:M,'Total-corrected counts Z&lt;3'!$A:$A,$B97:$B106))</f>
        <v>5.4600595492064254</v>
      </c>
      <c r="O21">
        <f>SUMPRODUCT(SUMIFS('Total-corrected counts Z&lt;3'!N:N,'Total-corrected counts Z&lt;3'!$A:$A,$B97:$B106))</f>
        <v>82.770730026475277</v>
      </c>
      <c r="P21">
        <f>SUMPRODUCT(SUMIFS('Total-corrected counts Z&lt;3'!O:O,'Total-corrected counts Z&lt;3'!$A:$A,$B97:$B106))</f>
        <v>32.559675069586838</v>
      </c>
      <c r="Q21">
        <f>SUMPRODUCT(SUMIFS('Total-corrected counts Z&lt;3'!P:P,'Total-corrected counts Z&lt;3'!$A:$A,$B97:$B106))</f>
        <v>13.124778564770633</v>
      </c>
      <c r="R21">
        <f>SUMPRODUCT(SUMIFS('Total-corrected counts Z&lt;3'!Q:Q,'Total-corrected counts Z&lt;3'!$A:$A,$B97:$B106))</f>
        <v>0.39979405730511497</v>
      </c>
      <c r="S21">
        <f>SUMPRODUCT(SUMIFS('Total-corrected counts Z&lt;3'!R:R,'Total-corrected counts Z&lt;3'!$A:$A,$B97:$B106))</f>
        <v>8.3304783714095105</v>
      </c>
      <c r="T21">
        <f>SUMPRODUCT(SUMIFS('Total-corrected counts Z&lt;3'!S:S,'Total-corrected counts Z&lt;3'!$A:$A,$B97:$B106))</f>
        <v>42.651527735707091</v>
      </c>
      <c r="U21">
        <f>SUMPRODUCT(SUMIFS('Total-corrected counts Z&lt;3'!T:T,'Total-corrected counts Z&lt;3'!$A:$A,$B97:$B106))</f>
        <v>52.662958781999407</v>
      </c>
      <c r="V21">
        <f>SUMPRODUCT(SUMIFS('Total-corrected counts Z&lt;3'!U:U,'Total-corrected counts Z&lt;3'!$A:$A,$B97:$B106))</f>
        <v>72.564582130939101</v>
      </c>
      <c r="X21">
        <f t="shared" si="0"/>
        <v>0.78916347168440171</v>
      </c>
      <c r="Y21">
        <f t="shared" si="1"/>
        <v>33.946848556982232</v>
      </c>
      <c r="Z21">
        <f t="shared" si="2"/>
        <v>38.133065592274122</v>
      </c>
      <c r="AA21">
        <f t="shared" si="3"/>
        <v>10.957983563539562</v>
      </c>
      <c r="AB21">
        <f t="shared" si="4"/>
        <v>10.672106333549168</v>
      </c>
    </row>
    <row r="22" spans="1:28" x14ac:dyDescent="0.25">
      <c r="A22" t="s">
        <v>1280</v>
      </c>
      <c r="C22" t="s">
        <v>1287</v>
      </c>
      <c r="E22">
        <v>731</v>
      </c>
      <c r="F22">
        <f>SUMPRODUCT(SUMIFS('Total-corrected counts Z&lt;3'!E:E,'Total-corrected counts Z&lt;3'!$A:$A,$B107:$B110))</f>
        <v>8.1044693935339076</v>
      </c>
      <c r="G22">
        <f>SUMPRODUCT(SUMIFS('Total-corrected counts Z&lt;3'!F:F,'Total-corrected counts Z&lt;3'!$A:$A,$B107:$B110))</f>
        <v>11.328326229545851</v>
      </c>
      <c r="H22">
        <f>SUMPRODUCT(SUMIFS('Total-corrected counts Z&lt;3'!G:G,'Total-corrected counts Z&lt;3'!$A:$A,$B107:$B110))</f>
        <v>31.447554504393796</v>
      </c>
      <c r="I22">
        <f>SUMPRODUCT(SUMIFS('Total-corrected counts Z&lt;3'!H:H,'Total-corrected counts Z&lt;3'!$A:$A,$B107:$B110))</f>
        <v>9.5909468163152187</v>
      </c>
      <c r="J22">
        <f>SUMPRODUCT(SUMIFS('Total-corrected counts Z&lt;3'!I:I,'Total-corrected counts Z&lt;3'!$A:$A,$B107:$B110))</f>
        <v>5.6335600097278959</v>
      </c>
      <c r="K22">
        <f>SUMPRODUCT(SUMIFS('Total-corrected counts Z&lt;3'!J:J,'Total-corrected counts Z&lt;3'!$A:$A,$B107:$B110))</f>
        <v>6.6811828306914309</v>
      </c>
      <c r="L22">
        <f>SUMPRODUCT(SUMIFS('Total-corrected counts Z&lt;3'!K:K,'Total-corrected counts Z&lt;3'!$A:$A,$B107:$B110))</f>
        <v>12.143374770054072</v>
      </c>
      <c r="M22">
        <f>SUMPRODUCT(SUMIFS('Total-corrected counts Z&lt;3'!L:L,'Total-corrected counts Z&lt;3'!$A:$A,$B107:$B110))</f>
        <v>1.76392664181882E-2</v>
      </c>
      <c r="N22">
        <f>SUMPRODUCT(SUMIFS('Total-corrected counts Z&lt;3'!M:M,'Total-corrected counts Z&lt;3'!$A:$A,$B107:$B110))</f>
        <v>4.054727766499286</v>
      </c>
      <c r="O22">
        <f>SUMPRODUCT(SUMIFS('Total-corrected counts Z&lt;3'!N:N,'Total-corrected counts Z&lt;3'!$A:$A,$B107:$B110))</f>
        <v>8.8525825072603084</v>
      </c>
      <c r="P22">
        <f>SUMPRODUCT(SUMIFS('Total-corrected counts Z&lt;3'!O:O,'Total-corrected counts Z&lt;3'!$A:$A,$B107:$B110))</f>
        <v>7.1816378913176564</v>
      </c>
      <c r="Q22">
        <f>SUMPRODUCT(SUMIFS('Total-corrected counts Z&lt;3'!P:P,'Total-corrected counts Z&lt;3'!$A:$A,$B107:$B110))</f>
        <v>29.937829321464761</v>
      </c>
      <c r="R22">
        <f>SUMPRODUCT(SUMIFS('Total-corrected counts Z&lt;3'!Q:Q,'Total-corrected counts Z&lt;3'!$A:$A,$B107:$B110))</f>
        <v>0.39979405730511502</v>
      </c>
      <c r="S22">
        <f>SUMPRODUCT(SUMIFS('Total-corrected counts Z&lt;3'!R:R,'Total-corrected counts Z&lt;3'!$A:$A,$B107:$B110))</f>
        <v>1.9273497338374095</v>
      </c>
      <c r="T22">
        <f>SUMPRODUCT(SUMIFS('Total-corrected counts Z&lt;3'!S:S,'Total-corrected counts Z&lt;3'!$A:$A,$B107:$B110))</f>
        <v>5.6401854801323239</v>
      </c>
      <c r="U22">
        <f>SUMPRODUCT(SUMIFS('Total-corrected counts Z&lt;3'!T:T,'Total-corrected counts Z&lt;3'!$A:$A,$B107:$B110))</f>
        <v>3.1700867521301435</v>
      </c>
      <c r="V22">
        <f>SUMPRODUCT(SUMIFS('Total-corrected counts Z&lt;3'!U:U,'Total-corrected counts Z&lt;3'!$A:$A,$B107:$B110))</f>
        <v>12.272015205495503</v>
      </c>
      <c r="X22">
        <f t="shared" si="0"/>
        <v>0.78813829308399197</v>
      </c>
      <c r="Y22">
        <f t="shared" si="1"/>
        <v>9.8890868430199603</v>
      </c>
      <c r="Z22">
        <f t="shared" si="2"/>
        <v>8.6726851186179026</v>
      </c>
      <c r="AA22">
        <f t="shared" si="3"/>
        <v>2.9699417286775471</v>
      </c>
      <c r="AB22">
        <f t="shared" si="4"/>
        <v>3.3296075453863909</v>
      </c>
    </row>
    <row r="23" spans="1:28" x14ac:dyDescent="0.25">
      <c r="A23" t="s">
        <v>575</v>
      </c>
      <c r="C23" t="s">
        <v>140</v>
      </c>
      <c r="F23">
        <f>SUMPRODUCT(SUMIFS('Total-corrected counts Z&lt;3'!E:E,'Total-corrected counts Z&lt;3'!$A:$A,$B35:$B51))</f>
        <v>30.05135009738812</v>
      </c>
      <c r="G23">
        <f>SUMPRODUCT(SUMIFS('Total-corrected counts Z&lt;3'!F:F,'Total-corrected counts Z&lt;3'!$A:$A,$B35:$B51))</f>
        <v>2.739797944003123</v>
      </c>
      <c r="H23">
        <f>SUMPRODUCT(SUMIFS('Total-corrected counts Z&lt;3'!G:G,'Total-corrected counts Z&lt;3'!$A:$A,$B35:$B51))</f>
        <v>246.1612226067827</v>
      </c>
      <c r="I23">
        <f>SUMPRODUCT(SUMIFS('Total-corrected counts Z&lt;3'!H:H,'Total-corrected counts Z&lt;3'!$A:$A,$B35:$B51))</f>
        <v>120.71749216983653</v>
      </c>
      <c r="J23">
        <f>SUMPRODUCT(SUMIFS('Total-corrected counts Z&lt;3'!I:I,'Total-corrected counts Z&lt;3'!$A:$A,$B35:$B51))</f>
        <v>83.863082942626974</v>
      </c>
      <c r="K23">
        <f>SUMPRODUCT(SUMIFS('Total-corrected counts Z&lt;3'!J:J,'Total-corrected counts Z&lt;3'!$A:$A,$B35:$B51))</f>
        <v>94.567088937144604</v>
      </c>
      <c r="L23">
        <f>SUMPRODUCT(SUMIFS('Total-corrected counts Z&lt;3'!K:K,'Total-corrected counts Z&lt;3'!$A:$A,$B35:$B51))</f>
        <v>182.73036401137193</v>
      </c>
      <c r="M23">
        <f>SUMPRODUCT(SUMIFS('Total-corrected counts Z&lt;3'!L:L,'Total-corrected counts Z&lt;3'!$A:$A,$B35:$B51))</f>
        <v>16.801401263324259</v>
      </c>
      <c r="N23">
        <f>SUMPRODUCT(SUMIFS('Total-corrected counts Z&lt;3'!M:M,'Total-corrected counts Z&lt;3'!$A:$A,$B35:$B51))</f>
        <v>63.696087095552436</v>
      </c>
      <c r="O23">
        <f>SUMPRODUCT(SUMIFS('Total-corrected counts Z&lt;3'!N:N,'Total-corrected counts Z&lt;3'!$A:$A,$B35:$B51))</f>
        <v>214.13902220202036</v>
      </c>
      <c r="P23">
        <f>SUMPRODUCT(SUMIFS('Total-corrected counts Z&lt;3'!O:O,'Total-corrected counts Z&lt;3'!$A:$A,$B35:$B51))</f>
        <v>211.60928255302855</v>
      </c>
      <c r="Q23">
        <f>SUMPRODUCT(SUMIFS('Total-corrected counts Z&lt;3'!P:P,'Total-corrected counts Z&lt;3'!$A:$A,$B35:$B51))</f>
        <v>152.31324756426588</v>
      </c>
      <c r="R23">
        <f>SUMPRODUCT(SUMIFS('Total-corrected counts Z&lt;3'!Q:Q,'Total-corrected counts Z&lt;3'!$A:$A,$B35:$B51))</f>
        <v>129.36750629919416</v>
      </c>
      <c r="S23">
        <f>SUMPRODUCT(SUMIFS('Total-corrected counts Z&lt;3'!R:R,'Total-corrected counts Z&lt;3'!$A:$A,$B35:$B51))</f>
        <v>208.46631445452195</v>
      </c>
      <c r="T23">
        <f>SUMPRODUCT(SUMIFS('Total-corrected counts Z&lt;3'!S:S,'Total-corrected counts Z&lt;3'!$A:$A,$B35:$B51))</f>
        <v>166.3990428512956</v>
      </c>
      <c r="U23">
        <f>SUMPRODUCT(SUMIFS('Total-corrected counts Z&lt;3'!T:T,'Total-corrected counts Z&lt;3'!$A:$A,$B35:$B51))</f>
        <v>289.55177206990339</v>
      </c>
      <c r="V23">
        <f>SUMPRODUCT(SUMIFS('Total-corrected counts Z&lt;3'!U:U,'Total-corrected counts Z&lt;3'!$A:$A,$B35:$B51))</f>
        <v>177.65781559865133</v>
      </c>
      <c r="X23">
        <f t="shared" si="0"/>
        <v>7.9420780435108616E-3</v>
      </c>
      <c r="Y23">
        <f t="shared" si="1"/>
        <v>93.480876340892294</v>
      </c>
      <c r="Z23">
        <f t="shared" si="2"/>
        <v>193.68800044911015</v>
      </c>
      <c r="AA23">
        <f t="shared" si="3"/>
        <v>26.650098475805972</v>
      </c>
      <c r="AB23">
        <f t="shared" si="4"/>
        <v>17.422444521711718</v>
      </c>
    </row>
    <row r="24" spans="1:28" x14ac:dyDescent="0.25">
      <c r="A24" t="s">
        <v>1281</v>
      </c>
      <c r="C24" t="s">
        <v>1288</v>
      </c>
      <c r="E24">
        <v>909</v>
      </c>
      <c r="F24">
        <f>SUMPRODUCT(SUMIFS('Total-corrected counts Z&lt;3'!E:E,'Total-corrected counts Z&lt;3'!$A:$A,$B111:$B113))</f>
        <v>0</v>
      </c>
      <c r="G24">
        <f>SUMPRODUCT(SUMIFS('Total-corrected counts Z&lt;3'!F:F,'Total-corrected counts Z&lt;3'!$A:$A,$B111:$B113))</f>
        <v>274.53759757454054</v>
      </c>
      <c r="H24">
        <f>SUMPRODUCT(SUMIFS('Total-corrected counts Z&lt;3'!G:G,'Total-corrected counts Z&lt;3'!$A:$A,$B111:$B113))</f>
        <v>419.23357414249506</v>
      </c>
      <c r="I24">
        <f>SUMPRODUCT(SUMIFS('Total-corrected counts Z&lt;3'!H:H,'Total-corrected counts Z&lt;3'!$A:$A,$B111:$B113))</f>
        <v>338.17510946872153</v>
      </c>
      <c r="J24">
        <f>SUMPRODUCT(SUMIFS('Total-corrected counts Z&lt;3'!I:I,'Total-corrected counts Z&lt;3'!$A:$A,$B111:$B113))</f>
        <v>303.57192332201492</v>
      </c>
      <c r="K24">
        <f>SUMPRODUCT(SUMIFS('Total-corrected counts Z&lt;3'!J:J,'Total-corrected counts Z&lt;3'!$A:$A,$B111:$B113))</f>
        <v>117.83535593200281</v>
      </c>
      <c r="L24">
        <f>SUMPRODUCT(SUMIFS('Total-corrected counts Z&lt;3'!K:K,'Total-corrected counts Z&lt;3'!$A:$A,$B111:$B113))</f>
        <v>177.31646134121189</v>
      </c>
      <c r="M24">
        <f>SUMPRODUCT(SUMIFS('Total-corrected counts Z&lt;3'!L:L,'Total-corrected counts Z&lt;3'!$A:$A,$B111:$B113))</f>
        <v>248.08746253860795</v>
      </c>
      <c r="N24">
        <f>SUMPRODUCT(SUMIFS('Total-corrected counts Z&lt;3'!M:M,'Total-corrected counts Z&lt;3'!$A:$A,$B111:$B113))</f>
        <v>313.60093922239537</v>
      </c>
      <c r="O24">
        <f>SUMPRODUCT(SUMIFS('Total-corrected counts Z&lt;3'!N:N,'Total-corrected counts Z&lt;3'!$A:$A,$B111:$B113))</f>
        <v>233.52122924431387</v>
      </c>
      <c r="P24">
        <f>SUMPRODUCT(SUMIFS('Total-corrected counts Z&lt;3'!O:O,'Total-corrected counts Z&lt;3'!$A:$A,$B111:$B113))</f>
        <v>262.9509262596556</v>
      </c>
      <c r="Q24">
        <f>SUMPRODUCT(SUMIFS('Total-corrected counts Z&lt;3'!P:P,'Total-corrected counts Z&lt;3'!$A:$A,$B111:$B113))</f>
        <v>217.54395262258379</v>
      </c>
      <c r="R24">
        <f>SUMPRODUCT(SUMIFS('Total-corrected counts Z&lt;3'!Q:Q,'Total-corrected counts Z&lt;3'!$A:$A,$B111:$B113))</f>
        <v>269.8902419046579</v>
      </c>
      <c r="S24">
        <f>SUMPRODUCT(SUMIFS('Total-corrected counts Z&lt;3'!R:R,'Total-corrected counts Z&lt;3'!$A:$A,$B111:$B113))</f>
        <v>244.49693567420175</v>
      </c>
      <c r="T24">
        <f>SUMPRODUCT(SUMIFS('Total-corrected counts Z&lt;3'!S:S,'Total-corrected counts Z&lt;3'!$A:$A,$B111:$B113))</f>
        <v>354.51741400481393</v>
      </c>
      <c r="U24">
        <f>SUMPRODUCT(SUMIFS('Total-corrected counts Z&lt;3'!T:T,'Total-corrected counts Z&lt;3'!$A:$A,$B111:$B113))</f>
        <v>175.36851184615887</v>
      </c>
      <c r="V24">
        <f>SUMPRODUCT(SUMIFS('Total-corrected counts Z&lt;3'!U:U,'Total-corrected counts Z&lt;3'!$A:$A,$B111:$B113))</f>
        <v>148.38376518271329</v>
      </c>
      <c r="X24">
        <f t="shared" si="0"/>
        <v>0.91697537327363143</v>
      </c>
      <c r="Y24">
        <f t="shared" si="1"/>
        <v>243.59538039355442</v>
      </c>
      <c r="Z24">
        <f t="shared" si="2"/>
        <v>238.33412209238733</v>
      </c>
      <c r="AA24">
        <f t="shared" si="3"/>
        <v>42.298025308908578</v>
      </c>
      <c r="AB24">
        <f t="shared" si="4"/>
        <v>22.220262311151156</v>
      </c>
    </row>
    <row r="25" spans="1:28" x14ac:dyDescent="0.25">
      <c r="A25" t="s">
        <v>571</v>
      </c>
      <c r="C25" t="s">
        <v>356</v>
      </c>
      <c r="E25">
        <v>726</v>
      </c>
      <c r="F25">
        <f>SUMPRODUCT(SUMIFS('Total-corrected counts Z&lt;3'!E:E,'Total-corrected counts Z&lt;3'!$A:$A,$B32:$B34))</f>
        <v>0</v>
      </c>
      <c r="G25">
        <f>SUMPRODUCT(SUMIFS('Total-corrected counts Z&lt;3'!F:F,'Total-corrected counts Z&lt;3'!$A:$A,$B32:$B34))</f>
        <v>49.021055429229548</v>
      </c>
      <c r="H25">
        <f>SUMPRODUCT(SUMIFS('Total-corrected counts Z&lt;3'!G:G,'Total-corrected counts Z&lt;3'!$A:$A,$B32:$B34))</f>
        <v>76.926641175546251</v>
      </c>
      <c r="I25">
        <f>SUMPRODUCT(SUMIFS('Total-corrected counts Z&lt;3'!H:H,'Total-corrected counts Z&lt;3'!$A:$A,$B32:$B34))</f>
        <v>54.446422974715219</v>
      </c>
      <c r="J25">
        <f>SUMPRODUCT(SUMIFS('Total-corrected counts Z&lt;3'!I:I,'Total-corrected counts Z&lt;3'!$A:$A,$B32:$B34))</f>
        <v>57.449998306853544</v>
      </c>
      <c r="K25">
        <f>SUMPRODUCT(SUMIFS('Total-corrected counts Z&lt;3'!J:J,'Total-corrected counts Z&lt;3'!$A:$A,$B32:$B34))</f>
        <v>46.38368036037955</v>
      </c>
      <c r="L25">
        <f>SUMPRODUCT(SUMIFS('Total-corrected counts Z&lt;3'!K:K,'Total-corrected counts Z&lt;3'!$A:$A,$B32:$B34))</f>
        <v>73.252689670550197</v>
      </c>
      <c r="M25">
        <f>SUMPRODUCT(SUMIFS('Total-corrected counts Z&lt;3'!L:L,'Total-corrected counts Z&lt;3'!$A:$A,$B32:$B34))</f>
        <v>67.095359638183368</v>
      </c>
      <c r="N25">
        <f>SUMPRODUCT(SUMIFS('Total-corrected counts Z&lt;3'!M:M,'Total-corrected counts Z&lt;3'!$A:$A,$B32:$B34))</f>
        <v>112.93338358738353</v>
      </c>
      <c r="O25">
        <f>SUMPRODUCT(SUMIFS('Total-corrected counts Z&lt;3'!N:N,'Total-corrected counts Z&lt;3'!$A:$A,$B32:$B34))</f>
        <v>109.9333123779448</v>
      </c>
      <c r="P25">
        <f>SUMPRODUCT(SUMIFS('Total-corrected counts Z&lt;3'!O:O,'Total-corrected counts Z&lt;3'!$A:$A,$B32:$B34))</f>
        <v>84.941209173785211</v>
      </c>
      <c r="Q25">
        <f>SUMPRODUCT(SUMIFS('Total-corrected counts Z&lt;3'!P:P,'Total-corrected counts Z&lt;3'!$A:$A,$B32:$B34))</f>
        <v>46.661130696895398</v>
      </c>
      <c r="R25">
        <f>SUMPRODUCT(SUMIFS('Total-corrected counts Z&lt;3'!Q:Q,'Total-corrected counts Z&lt;3'!$A:$A,$B32:$B34))</f>
        <v>109.23153731541215</v>
      </c>
      <c r="S25">
        <f>SUMPRODUCT(SUMIFS('Total-corrected counts Z&lt;3'!R:R,'Total-corrected counts Z&lt;3'!$A:$A,$B32:$B34))</f>
        <v>97.569575922954087</v>
      </c>
      <c r="T25">
        <f>SUMPRODUCT(SUMIFS('Total-corrected counts Z&lt;3'!S:S,'Total-corrected counts Z&lt;3'!$A:$A,$B32:$B34))</f>
        <v>60.722920866949167</v>
      </c>
      <c r="U25">
        <f>SUMPRODUCT(SUMIFS('Total-corrected counts Z&lt;3'!T:T,'Total-corrected counts Z&lt;3'!$A:$A,$B32:$B34))</f>
        <v>69.415449748540823</v>
      </c>
      <c r="V25">
        <f>SUMPRODUCT(SUMIFS('Total-corrected counts Z&lt;3'!U:U,'Total-corrected counts Z&lt;3'!$A:$A,$B32:$B34))</f>
        <v>40.504593326766276</v>
      </c>
      <c r="X25">
        <f t="shared" si="0"/>
        <v>0.22648753281590436</v>
      </c>
      <c r="Y25">
        <f t="shared" si="1"/>
        <v>59.723247904760143</v>
      </c>
      <c r="Z25">
        <f t="shared" si="2"/>
        <v>77.372466178655998</v>
      </c>
      <c r="AA25">
        <f t="shared" si="3"/>
        <v>10.039525343417678</v>
      </c>
      <c r="AB25">
        <f t="shared" si="4"/>
        <v>9.6208162305123288</v>
      </c>
    </row>
    <row r="26" spans="1:28" x14ac:dyDescent="0.25">
      <c r="A26" t="s">
        <v>569</v>
      </c>
      <c r="B26">
        <v>382</v>
      </c>
      <c r="C26" t="s">
        <v>202</v>
      </c>
      <c r="D26">
        <v>37700</v>
      </c>
      <c r="E26">
        <v>375</v>
      </c>
      <c r="F26">
        <f>SUMIFS('Total-corrected counts Z&lt;3'!E:E,'Total-corrected counts Z&lt;3'!$A:$A,'Brain networks corrected Z&lt;3'!$B26)</f>
        <v>2.4505793602941894</v>
      </c>
      <c r="G26">
        <f>SUMIFS('Total-corrected counts Z&lt;3'!F:F,'Total-corrected counts Z&lt;3'!$A:$A,'Brain networks corrected Z&lt;3'!$B26)</f>
        <v>0.20507469640741943</v>
      </c>
      <c r="H26">
        <f>SUMIFS('Total-corrected counts Z&lt;3'!G:G,'Total-corrected counts Z&lt;3'!$A:$A,'Brain networks corrected Z&lt;3'!$B26)</f>
        <v>15.602902603237023</v>
      </c>
      <c r="I26">
        <f>SUMIFS('Total-corrected counts Z&lt;3'!H:H,'Total-corrected counts Z&lt;3'!$A:$A,'Brain networks corrected Z&lt;3'!$B26)</f>
        <v>3.8461511614189856</v>
      </c>
      <c r="J26">
        <f>SUMIFS('Total-corrected counts Z&lt;3'!I:I,'Total-corrected counts Z&lt;3'!$A:$A,'Brain networks corrected Z&lt;3'!$B26)</f>
        <v>2.0748740145118041</v>
      </c>
      <c r="K26">
        <f>SUMIFS('Total-corrected counts Z&lt;3'!J:J,'Total-corrected counts Z&lt;3'!$A:$A,'Brain networks corrected Z&lt;3'!$B26)</f>
        <v>15.916500499979289</v>
      </c>
      <c r="L26">
        <f>SUMIFS('Total-corrected counts Z&lt;3'!K:K,'Total-corrected counts Z&lt;3'!$A:$A,'Brain networks corrected Z&lt;3'!$B26)</f>
        <v>8.9012765483025813</v>
      </c>
      <c r="M26">
        <f>SUMIFS('Total-corrected counts Z&lt;3'!L:L,'Total-corrected counts Z&lt;3'!$A:$A,'Brain networks corrected Z&lt;3'!$B26)</f>
        <v>4.6038485351471206</v>
      </c>
      <c r="N26">
        <f>SUMIFS('Total-corrected counts Z&lt;3'!M:M,'Total-corrected counts Z&lt;3'!$A:$A,'Brain networks corrected Z&lt;3'!$B26)</f>
        <v>5.0269409014212743</v>
      </c>
      <c r="O26">
        <f>SUMIFS('Total-corrected counts Z&lt;3'!N:N,'Total-corrected counts Z&lt;3'!$A:$A,'Brain networks corrected Z&lt;3'!$B26)</f>
        <v>31.460575307893002</v>
      </c>
      <c r="P26">
        <f>SUMIFS('Total-corrected counts Z&lt;3'!O:O,'Total-corrected counts Z&lt;3'!$A:$A,'Brain networks corrected Z&lt;3'!$B26)</f>
        <v>23.345371158421074</v>
      </c>
      <c r="Q26">
        <f>SUMIFS('Total-corrected counts Z&lt;3'!P:P,'Total-corrected counts Z&lt;3'!$A:$A,'Brain networks corrected Z&lt;3'!$B26)</f>
        <v>6.9577139379506967</v>
      </c>
      <c r="R26">
        <f>SUMIFS('Total-corrected counts Z&lt;3'!Q:Q,'Total-corrected counts Z&lt;3'!$A:$A,'Brain networks corrected Z&lt;3'!$B26)</f>
        <v>4.1149534678721595</v>
      </c>
      <c r="S26">
        <f>SUMIFS('Total-corrected counts Z&lt;3'!R:R,'Total-corrected counts Z&lt;3'!$A:$A,'Brain networks corrected Z&lt;3'!$B26)</f>
        <v>6.8799573659019373</v>
      </c>
      <c r="T26">
        <f>SUMIFS('Total-corrected counts Z&lt;3'!S:S,'Total-corrected counts Z&lt;3'!$A:$A,'Brain networks corrected Z&lt;3'!$B26)</f>
        <v>3.3656544732262184</v>
      </c>
      <c r="U26">
        <f>SUMIFS('Total-corrected counts Z&lt;3'!T:T,'Total-corrected counts Z&lt;3'!$A:$A,'Brain networks corrected Z&lt;3'!$B26)</f>
        <v>11.065235058925815</v>
      </c>
      <c r="V26">
        <f>SUMIFS('Total-corrected counts Z&lt;3'!U:U,'Total-corrected counts Z&lt;3'!$A:$A,'Brain networks corrected Z&lt;3'!$B26)</f>
        <v>6.0709155843310487</v>
      </c>
      <c r="X26">
        <f t="shared" si="0"/>
        <v>0.21369677976805806</v>
      </c>
      <c r="Y26">
        <f t="shared" si="1"/>
        <v>6.5142387023021886</v>
      </c>
      <c r="Z26">
        <f t="shared" si="2"/>
        <v>11.657547044315242</v>
      </c>
      <c r="AA26">
        <f t="shared" si="3"/>
        <v>1.9210510039063964</v>
      </c>
      <c r="AB26">
        <f t="shared" si="4"/>
        <v>3.6126920120026087</v>
      </c>
    </row>
    <row r="27" spans="1:28" x14ac:dyDescent="0.25">
      <c r="A27" t="s">
        <v>570</v>
      </c>
      <c r="B27">
        <v>463</v>
      </c>
      <c r="C27" t="s">
        <v>234</v>
      </c>
      <c r="D27">
        <v>38700</v>
      </c>
      <c r="E27">
        <v>375</v>
      </c>
      <c r="F27">
        <f>SUMIFS('Total-corrected counts Z&lt;3'!E:E,'Total-corrected counts Z&lt;3'!$A:$A,'Brain networks corrected Z&lt;3'!$B27)</f>
        <v>4.3931117800395825</v>
      </c>
      <c r="G27">
        <f>SUMIFS('Total-corrected counts Z&lt;3'!F:F,'Total-corrected counts Z&lt;3'!$A:$A,'Brain networks corrected Z&lt;3'!$B27)</f>
        <v>0.17226274498223232</v>
      </c>
      <c r="H27">
        <f>SUMIFS('Total-corrected counts Z&lt;3'!G:G,'Total-corrected counts Z&lt;3'!$A:$A,'Brain networks corrected Z&lt;3'!$B27)</f>
        <v>5.1573183556212756</v>
      </c>
      <c r="I27">
        <f>SUMIFS('Total-corrected counts Z&lt;3'!H:H,'Total-corrected counts Z&lt;3'!$A:$A,'Brain networks corrected Z&lt;3'!$B27)</f>
        <v>1.1657118765099284</v>
      </c>
      <c r="J27">
        <f>SUMIFS('Total-corrected counts Z&lt;3'!I:I,'Total-corrected counts Z&lt;3'!$A:$A,'Brain networks corrected Z&lt;3'!$B27)</f>
        <v>1.5084395654462672</v>
      </c>
      <c r="K27">
        <f>SUMIFS('Total-corrected counts Z&lt;3'!J:J,'Total-corrected counts Z&lt;3'!$A:$A,'Brain networks corrected Z&lt;3'!$B27)</f>
        <v>13.244027367702719</v>
      </c>
      <c r="L27">
        <f>SUMIFS('Total-corrected counts Z&lt;3'!K:K,'Total-corrected counts Z&lt;3'!$A:$A,'Brain networks corrected Z&lt;3'!$B27)</f>
        <v>7.5009755281788282</v>
      </c>
      <c r="M27">
        <f>SUMIFS('Total-corrected counts Z&lt;3'!L:L,'Total-corrected counts Z&lt;3'!$A:$A,'Brain networks corrected Z&lt;3'!$B27)</f>
        <v>6.0105800319976295</v>
      </c>
      <c r="N27">
        <f>SUMIFS('Total-corrected counts Z&lt;3'!M:M,'Total-corrected counts Z&lt;3'!$A:$A,'Brain networks corrected Z&lt;3'!$B27)</f>
        <v>4.1192347991481384</v>
      </c>
      <c r="O27">
        <f>SUMIFS('Total-corrected counts Z&lt;3'!N:N,'Total-corrected counts Z&lt;3'!$A:$A,'Brain networks corrected Z&lt;3'!$B27)</f>
        <v>12.903143033356642</v>
      </c>
      <c r="P27">
        <f>SUMIFS('Total-corrected counts Z&lt;3'!O:O,'Total-corrected counts Z&lt;3'!$A:$A,'Brain networks corrected Z&lt;3'!$B27)</f>
        <v>6.723951502742584</v>
      </c>
      <c r="Q27">
        <f>SUMIFS('Total-corrected counts Z&lt;3'!P:P,'Total-corrected counts Z&lt;3'!$A:$A,'Brain networks corrected Z&lt;3'!$B27)</f>
        <v>4.4233623622720959</v>
      </c>
      <c r="R27">
        <f>SUMIFS('Total-corrected counts Z&lt;3'!Q:Q,'Total-corrected counts Z&lt;3'!$A:$A,'Brain networks corrected Z&lt;3'!$B27)</f>
        <v>3.6469018885881224</v>
      </c>
      <c r="S27">
        <f>SUMIFS('Total-corrected counts Z&lt;3'!R:R,'Total-corrected counts Z&lt;3'!$A:$A,'Brain networks corrected Z&lt;3'!$B27)</f>
        <v>6.7837902274152482</v>
      </c>
      <c r="T27">
        <f>SUMIFS('Total-corrected counts Z&lt;3'!S:S,'Total-corrected counts Z&lt;3'!$A:$A,'Brain networks corrected Z&lt;3'!$B27)</f>
        <v>1.5254014628654313</v>
      </c>
      <c r="U27">
        <f>SUMIFS('Total-corrected counts Z&lt;3'!T:T,'Total-corrected counts Z&lt;3'!$A:$A,'Brain networks corrected Z&lt;3'!$B27)</f>
        <v>9.5618063824413273</v>
      </c>
      <c r="V27">
        <f>SUMIFS('Total-corrected counts Z&lt;3'!U:U,'Total-corrected counts Z&lt;3'!$A:$A,'Brain networks corrected Z&lt;3'!$B27)</f>
        <v>4.8645435096748439</v>
      </c>
      <c r="X27">
        <f t="shared" si="0"/>
        <v>0.43018803544711914</v>
      </c>
      <c r="Y27">
        <f t="shared" si="1"/>
        <v>4.8079624499585112</v>
      </c>
      <c r="Z27">
        <f t="shared" si="2"/>
        <v>6.3041125461695371</v>
      </c>
      <c r="AA27">
        <f t="shared" si="3"/>
        <v>1.3243281758465622</v>
      </c>
      <c r="AB27">
        <f t="shared" si="4"/>
        <v>1.2682422896232348</v>
      </c>
    </row>
    <row r="29" spans="1:28" x14ac:dyDescent="0.25">
      <c r="B29">
        <v>632</v>
      </c>
      <c r="C29" t="s">
        <v>308</v>
      </c>
      <c r="D29">
        <v>39600</v>
      </c>
      <c r="E29">
        <v>726</v>
      </c>
    </row>
    <row r="30" spans="1:28" x14ac:dyDescent="0.25">
      <c r="B30">
        <v>10703</v>
      </c>
      <c r="C30" t="s">
        <v>560</v>
      </c>
      <c r="D30">
        <v>39400</v>
      </c>
      <c r="E30">
        <v>726</v>
      </c>
    </row>
    <row r="31" spans="1:28" x14ac:dyDescent="0.25">
      <c r="B31">
        <v>10704</v>
      </c>
      <c r="C31" t="s">
        <v>561</v>
      </c>
      <c r="D31">
        <v>39500</v>
      </c>
      <c r="E31">
        <v>726</v>
      </c>
    </row>
    <row r="32" spans="1:28" x14ac:dyDescent="0.25">
      <c r="B32">
        <v>2632</v>
      </c>
      <c r="C32" t="s">
        <v>566</v>
      </c>
      <c r="D32">
        <v>39600</v>
      </c>
      <c r="E32">
        <v>2726</v>
      </c>
    </row>
    <row r="33" spans="2:5" x14ac:dyDescent="0.25">
      <c r="B33">
        <v>12703</v>
      </c>
      <c r="C33" t="s">
        <v>560</v>
      </c>
      <c r="D33">
        <v>39400</v>
      </c>
      <c r="E33">
        <v>2726</v>
      </c>
    </row>
    <row r="34" spans="2:5" x14ac:dyDescent="0.25">
      <c r="B34">
        <v>12704</v>
      </c>
      <c r="C34" t="s">
        <v>568</v>
      </c>
      <c r="D34">
        <v>39700</v>
      </c>
      <c r="E34">
        <v>2726</v>
      </c>
    </row>
    <row r="35" spans="2:5" x14ac:dyDescent="0.25">
      <c r="B35">
        <v>894</v>
      </c>
      <c r="C35" t="s">
        <v>430</v>
      </c>
      <c r="D35">
        <v>25300</v>
      </c>
      <c r="E35">
        <v>254</v>
      </c>
    </row>
    <row r="36" spans="2:5" x14ac:dyDescent="0.25">
      <c r="B36">
        <v>274</v>
      </c>
      <c r="C36" t="s">
        <v>151</v>
      </c>
      <c r="D36">
        <v>26400</v>
      </c>
      <c r="E36">
        <v>879</v>
      </c>
    </row>
    <row r="37" spans="2:5" x14ac:dyDescent="0.25">
      <c r="B37">
        <v>330</v>
      </c>
      <c r="C37" t="s">
        <v>179</v>
      </c>
      <c r="D37">
        <v>26500</v>
      </c>
      <c r="E37">
        <v>879</v>
      </c>
    </row>
    <row r="38" spans="2:5" x14ac:dyDescent="0.25">
      <c r="B38">
        <v>434</v>
      </c>
      <c r="C38" t="s">
        <v>218</v>
      </c>
      <c r="D38">
        <v>26100</v>
      </c>
      <c r="E38">
        <v>879</v>
      </c>
    </row>
    <row r="39" spans="2:5" x14ac:dyDescent="0.25">
      <c r="B39">
        <v>442</v>
      </c>
      <c r="C39" t="s">
        <v>223</v>
      </c>
      <c r="D39">
        <v>26000</v>
      </c>
      <c r="E39">
        <v>879</v>
      </c>
    </row>
    <row r="40" spans="2:5" x14ac:dyDescent="0.25">
      <c r="B40">
        <v>545</v>
      </c>
      <c r="C40" t="s">
        <v>264</v>
      </c>
      <c r="D40">
        <v>26200</v>
      </c>
      <c r="E40">
        <v>879</v>
      </c>
    </row>
    <row r="41" spans="2:5" x14ac:dyDescent="0.25">
      <c r="B41">
        <v>610</v>
      </c>
      <c r="C41" t="s">
        <v>295</v>
      </c>
      <c r="D41">
        <v>26300</v>
      </c>
      <c r="E41">
        <v>879</v>
      </c>
    </row>
    <row r="42" spans="2:5" x14ac:dyDescent="0.25">
      <c r="B42">
        <v>430</v>
      </c>
      <c r="C42" t="s">
        <v>216</v>
      </c>
      <c r="D42">
        <v>26900</v>
      </c>
      <c r="E42">
        <v>886</v>
      </c>
    </row>
    <row r="43" spans="2:5" x14ac:dyDescent="0.25">
      <c r="B43">
        <v>542</v>
      </c>
      <c r="C43" t="s">
        <v>263</v>
      </c>
      <c r="D43">
        <v>26700</v>
      </c>
      <c r="E43">
        <v>886</v>
      </c>
    </row>
    <row r="44" spans="2:5" x14ac:dyDescent="0.25">
      <c r="B44">
        <v>590</v>
      </c>
      <c r="C44" t="s">
        <v>283</v>
      </c>
      <c r="D44">
        <v>27100</v>
      </c>
      <c r="E44">
        <v>886</v>
      </c>
    </row>
    <row r="45" spans="2:5" x14ac:dyDescent="0.25">
      <c r="B45">
        <v>622</v>
      </c>
      <c r="C45" t="s">
        <v>303</v>
      </c>
      <c r="D45">
        <v>27200</v>
      </c>
      <c r="E45">
        <v>886</v>
      </c>
    </row>
    <row r="46" spans="2:5" x14ac:dyDescent="0.25">
      <c r="B46">
        <v>687</v>
      </c>
      <c r="C46" t="s">
        <v>337</v>
      </c>
      <c r="D46">
        <v>27000</v>
      </c>
      <c r="E46">
        <v>886</v>
      </c>
    </row>
    <row r="47" spans="2:5" x14ac:dyDescent="0.25">
      <c r="B47">
        <v>279</v>
      </c>
      <c r="C47" t="s">
        <v>153</v>
      </c>
      <c r="D47">
        <v>25800</v>
      </c>
      <c r="E47">
        <v>894</v>
      </c>
    </row>
    <row r="48" spans="2:5" x14ac:dyDescent="0.25">
      <c r="B48">
        <v>671</v>
      </c>
      <c r="C48" t="s">
        <v>329</v>
      </c>
      <c r="D48">
        <v>25400</v>
      </c>
      <c r="E48">
        <v>894</v>
      </c>
    </row>
    <row r="49" spans="2:5" x14ac:dyDescent="0.25">
      <c r="B49">
        <v>774</v>
      </c>
      <c r="C49" t="s">
        <v>373</v>
      </c>
      <c r="D49">
        <v>25600</v>
      </c>
      <c r="E49">
        <v>894</v>
      </c>
    </row>
    <row r="50" spans="2:5" x14ac:dyDescent="0.25">
      <c r="B50">
        <v>906</v>
      </c>
      <c r="C50" t="s">
        <v>438</v>
      </c>
      <c r="D50">
        <v>25700</v>
      </c>
      <c r="E50">
        <v>894</v>
      </c>
    </row>
    <row r="51" spans="2:5" x14ac:dyDescent="0.25">
      <c r="B51">
        <v>965</v>
      </c>
      <c r="C51" t="s">
        <v>473</v>
      </c>
      <c r="D51">
        <v>25500</v>
      </c>
      <c r="E51">
        <v>894</v>
      </c>
    </row>
    <row r="52" spans="2:5" x14ac:dyDescent="0.25">
      <c r="B52">
        <v>84</v>
      </c>
      <c r="C52" t="s">
        <v>57</v>
      </c>
      <c r="D52">
        <v>20600</v>
      </c>
      <c r="E52">
        <v>972</v>
      </c>
    </row>
    <row r="53" spans="2:5" x14ac:dyDescent="0.25">
      <c r="B53">
        <v>132</v>
      </c>
      <c r="C53" t="s">
        <v>82</v>
      </c>
      <c r="D53">
        <v>20700</v>
      </c>
      <c r="E53">
        <v>972</v>
      </c>
    </row>
    <row r="54" spans="2:5" x14ac:dyDescent="0.25">
      <c r="B54">
        <v>171</v>
      </c>
      <c r="C54" t="s">
        <v>101</v>
      </c>
      <c r="D54">
        <v>20200</v>
      </c>
      <c r="E54">
        <v>972</v>
      </c>
    </row>
    <row r="55" spans="2:5" x14ac:dyDescent="0.25">
      <c r="B55">
        <v>304</v>
      </c>
      <c r="C55" t="s">
        <v>165</v>
      </c>
      <c r="D55">
        <v>20400</v>
      </c>
      <c r="E55">
        <v>972</v>
      </c>
    </row>
    <row r="56" spans="2:5" x14ac:dyDescent="0.25">
      <c r="B56">
        <v>363</v>
      </c>
      <c r="C56" t="s">
        <v>193</v>
      </c>
      <c r="D56">
        <v>20500</v>
      </c>
      <c r="E56">
        <v>972</v>
      </c>
    </row>
    <row r="57" spans="2:5" x14ac:dyDescent="0.25">
      <c r="B57">
        <v>556</v>
      </c>
      <c r="C57" t="s">
        <v>266</v>
      </c>
      <c r="D57">
        <v>8700</v>
      </c>
      <c r="E57">
        <v>44</v>
      </c>
    </row>
    <row r="58" spans="2:5" x14ac:dyDescent="0.25">
      <c r="B58">
        <v>707</v>
      </c>
      <c r="C58" t="s">
        <v>351</v>
      </c>
      <c r="D58">
        <v>8500</v>
      </c>
      <c r="E58">
        <v>44</v>
      </c>
    </row>
    <row r="59" spans="2:5" x14ac:dyDescent="0.25">
      <c r="B59">
        <v>827</v>
      </c>
      <c r="C59" t="s">
        <v>398</v>
      </c>
      <c r="D59">
        <v>8800</v>
      </c>
      <c r="E59">
        <v>44</v>
      </c>
    </row>
    <row r="60" spans="2:5" x14ac:dyDescent="0.25">
      <c r="B60">
        <v>1054</v>
      </c>
      <c r="C60" t="s">
        <v>524</v>
      </c>
      <c r="D60">
        <v>8900</v>
      </c>
      <c r="E60">
        <v>44</v>
      </c>
    </row>
    <row r="61" spans="2:5" x14ac:dyDescent="0.25">
      <c r="B61">
        <v>1081</v>
      </c>
      <c r="C61" t="s">
        <v>533</v>
      </c>
      <c r="D61">
        <v>9000</v>
      </c>
      <c r="E61">
        <v>44</v>
      </c>
    </row>
    <row r="62" spans="2:5" x14ac:dyDescent="0.25">
      <c r="B62">
        <v>23</v>
      </c>
      <c r="C62" t="s">
        <v>32</v>
      </c>
      <c r="D62">
        <v>50100</v>
      </c>
      <c r="E62">
        <v>278</v>
      </c>
    </row>
    <row r="63" spans="2:5" x14ac:dyDescent="0.25">
      <c r="B63">
        <v>131</v>
      </c>
      <c r="C63" t="s">
        <v>81</v>
      </c>
      <c r="D63">
        <v>47000</v>
      </c>
      <c r="E63">
        <v>703</v>
      </c>
    </row>
    <row r="64" spans="2:5" x14ac:dyDescent="0.25">
      <c r="B64">
        <v>278</v>
      </c>
      <c r="C64" t="s">
        <v>152</v>
      </c>
      <c r="D64">
        <v>50000</v>
      </c>
      <c r="E64">
        <v>477</v>
      </c>
    </row>
    <row r="65" spans="2:5" x14ac:dyDescent="0.25">
      <c r="B65">
        <v>303</v>
      </c>
      <c r="C65" t="s">
        <v>164</v>
      </c>
      <c r="D65">
        <v>47200</v>
      </c>
      <c r="E65">
        <v>295</v>
      </c>
    </row>
    <row r="66" spans="2:5" x14ac:dyDescent="0.25">
      <c r="B66">
        <v>311</v>
      </c>
      <c r="C66" t="s">
        <v>169</v>
      </c>
      <c r="D66">
        <v>47300</v>
      </c>
      <c r="E66">
        <v>295</v>
      </c>
    </row>
    <row r="67" spans="2:5" x14ac:dyDescent="0.25">
      <c r="B67">
        <v>319</v>
      </c>
      <c r="C67" t="s">
        <v>173</v>
      </c>
      <c r="D67">
        <v>47500</v>
      </c>
      <c r="E67">
        <v>703</v>
      </c>
    </row>
    <row r="68" spans="2:5" x14ac:dyDescent="0.25">
      <c r="B68">
        <v>403</v>
      </c>
      <c r="C68" t="s">
        <v>207</v>
      </c>
      <c r="D68">
        <v>50800</v>
      </c>
      <c r="E68">
        <v>278</v>
      </c>
    </row>
    <row r="69" spans="2:5" x14ac:dyDescent="0.25">
      <c r="B69">
        <v>451</v>
      </c>
      <c r="C69" t="s">
        <v>229</v>
      </c>
      <c r="D69">
        <v>47400</v>
      </c>
      <c r="E69">
        <v>295</v>
      </c>
    </row>
    <row r="70" spans="2:5" x14ac:dyDescent="0.25">
      <c r="B70">
        <v>536</v>
      </c>
      <c r="C70" t="s">
        <v>261</v>
      </c>
      <c r="D70">
        <v>50300</v>
      </c>
      <c r="E70">
        <v>278</v>
      </c>
    </row>
    <row r="71" spans="2:5" x14ac:dyDescent="0.25">
      <c r="B71">
        <v>639</v>
      </c>
      <c r="C71" t="s">
        <v>312</v>
      </c>
      <c r="D71">
        <v>34700</v>
      </c>
      <c r="E71">
        <v>631</v>
      </c>
    </row>
    <row r="72" spans="2:5" x14ac:dyDescent="0.25">
      <c r="B72">
        <v>647</v>
      </c>
      <c r="C72" t="s">
        <v>315</v>
      </c>
      <c r="D72">
        <v>35100</v>
      </c>
      <c r="E72">
        <v>631</v>
      </c>
    </row>
    <row r="73" spans="2:5" x14ac:dyDescent="0.25">
      <c r="B73">
        <v>780</v>
      </c>
      <c r="C73" t="s">
        <v>376</v>
      </c>
      <c r="D73">
        <v>47800</v>
      </c>
      <c r="E73">
        <v>703</v>
      </c>
    </row>
    <row r="74" spans="2:5" x14ac:dyDescent="0.25">
      <c r="B74">
        <v>788</v>
      </c>
      <c r="C74" t="s">
        <v>381</v>
      </c>
      <c r="D74">
        <v>36400</v>
      </c>
      <c r="E74">
        <v>698</v>
      </c>
    </row>
    <row r="75" spans="2:5" x14ac:dyDescent="0.25">
      <c r="B75">
        <v>884</v>
      </c>
      <c r="C75" t="s">
        <v>426</v>
      </c>
      <c r="D75">
        <v>110700</v>
      </c>
      <c r="E75">
        <v>768</v>
      </c>
    </row>
    <row r="76" spans="2:5" x14ac:dyDescent="0.25">
      <c r="B76">
        <v>1105</v>
      </c>
      <c r="C76" t="s">
        <v>546</v>
      </c>
      <c r="D76">
        <v>50700</v>
      </c>
      <c r="E76">
        <v>278</v>
      </c>
    </row>
    <row r="77" spans="2:5" x14ac:dyDescent="0.25">
      <c r="B77">
        <v>104</v>
      </c>
      <c r="C77" t="s">
        <v>65</v>
      </c>
      <c r="D77">
        <v>23400</v>
      </c>
      <c r="E77">
        <v>95</v>
      </c>
    </row>
    <row r="78" spans="2:5" x14ac:dyDescent="0.25">
      <c r="B78">
        <v>120</v>
      </c>
      <c r="C78" t="s">
        <v>73</v>
      </c>
      <c r="D78">
        <v>24100</v>
      </c>
      <c r="E78">
        <v>111</v>
      </c>
    </row>
    <row r="79" spans="2:5" x14ac:dyDescent="0.25">
      <c r="B79">
        <v>163</v>
      </c>
      <c r="C79" t="s">
        <v>97</v>
      </c>
      <c r="D79">
        <v>24200</v>
      </c>
      <c r="E79">
        <v>111</v>
      </c>
    </row>
    <row r="80" spans="2:5" x14ac:dyDescent="0.25">
      <c r="B80">
        <v>314</v>
      </c>
      <c r="C80" t="s">
        <v>171</v>
      </c>
      <c r="D80">
        <v>24400</v>
      </c>
      <c r="E80">
        <v>111</v>
      </c>
    </row>
    <row r="81" spans="2:5" x14ac:dyDescent="0.25">
      <c r="B81">
        <v>328</v>
      </c>
      <c r="C81" t="s">
        <v>178</v>
      </c>
      <c r="D81">
        <v>23600</v>
      </c>
      <c r="E81">
        <v>104</v>
      </c>
    </row>
    <row r="82" spans="2:5" x14ac:dyDescent="0.25">
      <c r="B82">
        <v>344</v>
      </c>
      <c r="C82" t="s">
        <v>185</v>
      </c>
      <c r="D82">
        <v>24300</v>
      </c>
      <c r="E82">
        <v>111</v>
      </c>
    </row>
    <row r="83" spans="2:5" x14ac:dyDescent="0.25">
      <c r="B83">
        <v>675</v>
      </c>
      <c r="C83" t="s">
        <v>332</v>
      </c>
      <c r="D83">
        <v>25000</v>
      </c>
      <c r="E83">
        <v>119</v>
      </c>
    </row>
    <row r="84" spans="2:5" x14ac:dyDescent="0.25">
      <c r="B84">
        <v>694</v>
      </c>
      <c r="C84" t="s">
        <v>342</v>
      </c>
      <c r="D84">
        <v>24800</v>
      </c>
      <c r="E84">
        <v>119</v>
      </c>
    </row>
    <row r="85" spans="2:5" x14ac:dyDescent="0.25">
      <c r="B85">
        <v>699</v>
      </c>
      <c r="C85" t="s">
        <v>948</v>
      </c>
      <c r="D85">
        <v>25100</v>
      </c>
      <c r="E85">
        <v>119</v>
      </c>
    </row>
    <row r="86" spans="2:5" x14ac:dyDescent="0.25">
      <c r="B86">
        <v>704</v>
      </c>
      <c r="C86" t="s">
        <v>348</v>
      </c>
      <c r="D86">
        <v>24700</v>
      </c>
      <c r="E86">
        <v>119</v>
      </c>
    </row>
    <row r="87" spans="2:5" x14ac:dyDescent="0.25">
      <c r="B87">
        <v>783</v>
      </c>
      <c r="C87" t="s">
        <v>378</v>
      </c>
      <c r="D87">
        <v>23800</v>
      </c>
      <c r="E87">
        <v>104</v>
      </c>
    </row>
    <row r="88" spans="2:5" x14ac:dyDescent="0.25">
      <c r="B88">
        <v>800</v>
      </c>
      <c r="C88" t="s">
        <v>387</v>
      </c>
      <c r="D88">
        <v>24900</v>
      </c>
      <c r="E88">
        <v>119</v>
      </c>
    </row>
    <row r="89" spans="2:5" x14ac:dyDescent="0.25">
      <c r="B89">
        <v>831</v>
      </c>
      <c r="C89" t="s">
        <v>400</v>
      </c>
      <c r="D89">
        <v>23900</v>
      </c>
      <c r="E89">
        <v>104</v>
      </c>
    </row>
    <row r="90" spans="2:5" x14ac:dyDescent="0.25">
      <c r="B90">
        <v>996</v>
      </c>
      <c r="C90" t="s">
        <v>490</v>
      </c>
      <c r="D90">
        <v>23500</v>
      </c>
      <c r="E90">
        <v>104</v>
      </c>
    </row>
    <row r="91" spans="2:5" x14ac:dyDescent="0.25">
      <c r="B91">
        <v>1101</v>
      </c>
      <c r="C91" t="s">
        <v>544</v>
      </c>
      <c r="D91">
        <v>23700</v>
      </c>
      <c r="E91">
        <v>104</v>
      </c>
    </row>
    <row r="92" spans="2:5" x14ac:dyDescent="0.25">
      <c r="B92">
        <v>656</v>
      </c>
      <c r="C92" t="s">
        <v>321</v>
      </c>
      <c r="D92">
        <v>2200</v>
      </c>
      <c r="E92">
        <v>993</v>
      </c>
    </row>
    <row r="93" spans="2:5" x14ac:dyDescent="0.25">
      <c r="B93">
        <v>767</v>
      </c>
      <c r="C93" t="s">
        <v>369</v>
      </c>
      <c r="D93">
        <v>2400</v>
      </c>
      <c r="E93">
        <v>993</v>
      </c>
    </row>
    <row r="94" spans="2:5" x14ac:dyDescent="0.25">
      <c r="B94">
        <v>962</v>
      </c>
      <c r="C94" t="s">
        <v>472</v>
      </c>
      <c r="D94">
        <v>2300</v>
      </c>
      <c r="E94">
        <v>993</v>
      </c>
    </row>
    <row r="95" spans="2:5" x14ac:dyDescent="0.25">
      <c r="B95">
        <v>1021</v>
      </c>
      <c r="C95" t="s">
        <v>503</v>
      </c>
      <c r="D95">
        <v>2500</v>
      </c>
      <c r="E95">
        <v>993</v>
      </c>
    </row>
    <row r="96" spans="2:5" x14ac:dyDescent="0.25">
      <c r="B96">
        <v>1085</v>
      </c>
      <c r="C96" t="s">
        <v>535</v>
      </c>
      <c r="D96">
        <v>2600</v>
      </c>
      <c r="E96">
        <v>993</v>
      </c>
    </row>
    <row r="97" spans="2:5" x14ac:dyDescent="0.25">
      <c r="B97">
        <v>211</v>
      </c>
      <c r="C97" t="s">
        <v>121</v>
      </c>
      <c r="D97">
        <v>19100</v>
      </c>
      <c r="E97">
        <v>39</v>
      </c>
    </row>
    <row r="98" spans="2:5" x14ac:dyDescent="0.25">
      <c r="B98">
        <v>296</v>
      </c>
      <c r="C98" t="s">
        <v>161</v>
      </c>
      <c r="D98">
        <v>19700</v>
      </c>
      <c r="E98">
        <v>48</v>
      </c>
    </row>
    <row r="99" spans="2:5" x14ac:dyDescent="0.25">
      <c r="B99">
        <v>588</v>
      </c>
      <c r="C99" t="s">
        <v>281</v>
      </c>
      <c r="D99">
        <v>19600</v>
      </c>
      <c r="E99">
        <v>48</v>
      </c>
    </row>
    <row r="100" spans="2:5" x14ac:dyDescent="0.25">
      <c r="B100">
        <v>772</v>
      </c>
      <c r="C100" t="s">
        <v>371</v>
      </c>
      <c r="D100">
        <v>19800</v>
      </c>
      <c r="E100">
        <v>48</v>
      </c>
    </row>
    <row r="101" spans="2:5" x14ac:dyDescent="0.25">
      <c r="B101">
        <v>810</v>
      </c>
      <c r="C101" t="s">
        <v>393</v>
      </c>
      <c r="D101">
        <v>19900</v>
      </c>
      <c r="E101">
        <v>48</v>
      </c>
    </row>
    <row r="102" spans="2:5" x14ac:dyDescent="0.25">
      <c r="B102">
        <v>819</v>
      </c>
      <c r="C102" t="s">
        <v>396</v>
      </c>
      <c r="D102">
        <v>20000</v>
      </c>
      <c r="E102">
        <v>48</v>
      </c>
    </row>
    <row r="103" spans="2:5" x14ac:dyDescent="0.25">
      <c r="B103">
        <v>919</v>
      </c>
      <c r="C103" t="s">
        <v>446</v>
      </c>
      <c r="D103">
        <v>19300</v>
      </c>
      <c r="E103">
        <v>39</v>
      </c>
    </row>
    <row r="104" spans="2:5" x14ac:dyDescent="0.25">
      <c r="B104">
        <v>927</v>
      </c>
      <c r="C104" t="s">
        <v>450</v>
      </c>
      <c r="D104">
        <v>19400</v>
      </c>
      <c r="E104">
        <v>39</v>
      </c>
    </row>
    <row r="105" spans="2:5" x14ac:dyDescent="0.25">
      <c r="B105">
        <v>935</v>
      </c>
      <c r="C105" t="s">
        <v>456</v>
      </c>
      <c r="D105">
        <v>19000</v>
      </c>
      <c r="E105">
        <v>39</v>
      </c>
    </row>
    <row r="106" spans="2:5" x14ac:dyDescent="0.25">
      <c r="B106">
        <v>1015</v>
      </c>
      <c r="C106" t="s">
        <v>499</v>
      </c>
      <c r="D106">
        <v>19200</v>
      </c>
      <c r="E106">
        <v>39</v>
      </c>
    </row>
    <row r="107" spans="2:5" x14ac:dyDescent="0.25">
      <c r="B107">
        <v>484</v>
      </c>
      <c r="C107" t="s">
        <v>243</v>
      </c>
      <c r="D107">
        <v>22100</v>
      </c>
      <c r="E107">
        <v>731</v>
      </c>
    </row>
    <row r="108" spans="2:5" x14ac:dyDescent="0.25">
      <c r="B108">
        <v>582</v>
      </c>
      <c r="C108" t="s">
        <v>278</v>
      </c>
      <c r="D108">
        <v>22300</v>
      </c>
      <c r="E108">
        <v>731</v>
      </c>
    </row>
    <row r="109" spans="2:5" x14ac:dyDescent="0.25">
      <c r="B109">
        <v>620</v>
      </c>
      <c r="C109" t="s">
        <v>301</v>
      </c>
      <c r="D109">
        <v>22400</v>
      </c>
      <c r="E109">
        <v>731</v>
      </c>
    </row>
    <row r="110" spans="2:5" x14ac:dyDescent="0.25">
      <c r="B110">
        <v>910</v>
      </c>
      <c r="C110" t="s">
        <v>441</v>
      </c>
      <c r="D110">
        <v>22500</v>
      </c>
      <c r="E110">
        <v>731</v>
      </c>
    </row>
    <row r="111" spans="2:5" x14ac:dyDescent="0.25">
      <c r="B111">
        <v>918</v>
      </c>
      <c r="C111" t="s">
        <v>445</v>
      </c>
      <c r="D111">
        <v>41350</v>
      </c>
      <c r="E111">
        <v>909</v>
      </c>
    </row>
    <row r="112" spans="2:5" x14ac:dyDescent="0.25">
      <c r="B112">
        <v>926</v>
      </c>
      <c r="C112" t="s">
        <v>449</v>
      </c>
      <c r="D112">
        <v>42700</v>
      </c>
      <c r="E112">
        <v>909</v>
      </c>
    </row>
    <row r="113" spans="2:5" x14ac:dyDescent="0.25">
      <c r="B113">
        <v>934</v>
      </c>
      <c r="C113" t="s">
        <v>455</v>
      </c>
      <c r="D113">
        <v>43700</v>
      </c>
      <c r="E113">
        <v>909</v>
      </c>
    </row>
  </sheetData>
  <conditionalFormatting sqref="X4:X13 X16:X17 X20:X27">
    <cfRule type="cellIs" dxfId="15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6AA1-B618-4E07-8FEE-9261856B5B05}">
  <dimension ref="A1:AB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8" x14ac:dyDescent="0.2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2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25">
      <c r="A3" s="6" t="s">
        <v>1289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5"/>
      <c r="Y3" s="5"/>
      <c r="Z3" s="5"/>
    </row>
    <row r="4" spans="1:28" x14ac:dyDescent="0.25">
      <c r="A4" t="s">
        <v>574</v>
      </c>
      <c r="C4" t="s">
        <v>356</v>
      </c>
      <c r="E4">
        <v>726</v>
      </c>
      <c r="F4">
        <f>SUMPRODUCT(SUMIFS('Total-corrected counts Z&lt;2'!E:E,'Total-corrected counts Z&lt;2'!$A:$A,$B29:$B31))</f>
        <v>4.5369338918861173</v>
      </c>
      <c r="G4">
        <f>SUMPRODUCT(SUMIFS('Total-corrected counts Z&lt;2'!F:F,'Total-corrected counts Z&lt;2'!$A:$A,$B29:$B31))</f>
        <v>3.0843234339675885</v>
      </c>
      <c r="H4">
        <f>SUMPRODUCT(SUMIFS('Total-corrected counts Z&lt;2'!G:G,'Total-corrected counts Z&lt;2'!$A:$A,$B29:$B31))</f>
        <v>40.210966553984633</v>
      </c>
      <c r="I4">
        <f>SUMPRODUCT(SUMIFS('Total-corrected counts Z&lt;2'!H:H,'Total-corrected counts Z&lt;2'!$A:$A,$B29:$B31))</f>
        <v>18.455941326300902</v>
      </c>
      <c r="J4">
        <f>SUMPRODUCT(SUMIFS('Total-corrected counts Z&lt;2'!I:I,'Total-corrected counts Z&lt;2'!$A:$A,$B29:$B31))</f>
        <v>16.051028355585384</v>
      </c>
      <c r="K4">
        <f>SUMPRODUCT(SUMIFS('Total-corrected counts Z&lt;2'!J:J,'Total-corrected counts Z&lt;2'!$A:$A,$B29:$B31))</f>
        <v>17.864151583464984</v>
      </c>
      <c r="L4">
        <f>SUMPRODUCT(SUMIFS('Total-corrected counts Z&lt;2'!K:K,'Total-corrected counts Z&lt;2'!$A:$A,$B29:$B31))</f>
        <v>27.867774123418251</v>
      </c>
      <c r="M4">
        <f>SUMPRODUCT(SUMIFS('Total-corrected counts Z&lt;2'!L:L,'Total-corrected counts Z&lt;2'!$A:$A,$B29:$B31))</f>
        <v>4.6391270679834964</v>
      </c>
      <c r="N4">
        <f>SUMPRODUCT(SUMIFS('Total-corrected counts Z&lt;2'!M:M,'Total-corrected counts Z&lt;2'!$A:$A,$B29:$B31))</f>
        <v>6.9575442356976378</v>
      </c>
      <c r="O4">
        <f>SUMPRODUCT(SUMIFS('Total-corrected counts Z&lt;2'!N:N,'Total-corrected counts Z&lt;2'!$A:$A,$B29:$B31))</f>
        <v>0</v>
      </c>
      <c r="P4">
        <f>SUMPRODUCT(SUMIFS('Total-corrected counts Z&lt;2'!O:O,'Total-corrected counts Z&lt;2'!$A:$A,$B29:$B31))</f>
        <v>30.449606204612063</v>
      </c>
      <c r="Q4">
        <f>SUMPRODUCT(SUMIFS('Total-corrected counts Z&lt;2'!P:P,'Total-corrected counts Z&lt;2'!$A:$A,$B29:$B31))</f>
        <v>8.4193467185275637</v>
      </c>
      <c r="R4">
        <f>SUMPRODUCT(SUMIFS('Total-corrected counts Z&lt;2'!Q:Q,'Total-corrected counts Z&lt;2'!$A:$A,$B29:$B31))</f>
        <v>7.0987822858078955</v>
      </c>
      <c r="S4">
        <f>SUMPRODUCT(SUMIFS('Total-corrected counts Z&lt;2'!R:R,'Total-corrected counts Z&lt;2'!$A:$A,$B29:$B31))</f>
        <v>31.434633392836748</v>
      </c>
      <c r="T4">
        <f>SUMPRODUCT(SUMIFS('Total-corrected counts Z&lt;2'!S:S,'Total-corrected counts Z&lt;2'!$A:$A,$B29:$B31))</f>
        <v>15.324584803092929</v>
      </c>
      <c r="U4">
        <f>SUMPRODUCT(SUMIFS('Total-corrected counts Z&lt;2'!T:T,'Total-corrected counts Z&lt;2'!$A:$A,$B29:$B31))</f>
        <v>40.197387298690899</v>
      </c>
      <c r="V4">
        <f>SUMPRODUCT(SUMIFS('Total-corrected counts Z&lt;2'!U:U,'Total-corrected counts Z&lt;2'!$A:$A,$B29:$B31))</f>
        <v>17.518431889881665</v>
      </c>
      <c r="X4">
        <f t="shared" ref="X4:X27" si="0">_xlfn.T.TEST(F4:N4,O4:V4,2,2)</f>
        <v>0.61547706612849296</v>
      </c>
      <c r="Y4">
        <f t="shared" ref="Y4:Y27" si="1">AVERAGE(F4:N4)</f>
        <v>15.518643396921002</v>
      </c>
      <c r="Z4">
        <f t="shared" ref="Z4:Z27" si="2">AVERAGE(O4:V4)</f>
        <v>18.805346574181222</v>
      </c>
      <c r="AA4">
        <f>STDEV(F4:N4)/SQRT(COUNT(F4:N4))</f>
        <v>4.155804115782372</v>
      </c>
      <c r="AB4">
        <f>STDEV(O4:V4)/SQRT(COUNT(O4:V4))</f>
        <v>4.9371634177757366</v>
      </c>
    </row>
    <row r="5" spans="1:28" x14ac:dyDescent="0.25">
      <c r="A5" t="s">
        <v>572</v>
      </c>
      <c r="B5">
        <v>2382</v>
      </c>
      <c r="C5" t="s">
        <v>563</v>
      </c>
      <c r="D5">
        <v>37700</v>
      </c>
      <c r="E5">
        <v>2375</v>
      </c>
      <c r="F5">
        <f>SUMIFS('Total-corrected counts Z&lt;2'!E:E,'Total-corrected counts Z&lt;2'!$A:$A,'Brain networks corrected Z&lt;2'!$B5)</f>
        <v>0</v>
      </c>
      <c r="G5">
        <f>SUMIFS('Total-corrected counts Z&lt;2'!F:F,'Total-corrected counts Z&lt;2'!$A:$A,'Brain networks corrected Z&lt;2'!$B5)</f>
        <v>67.166064567358006</v>
      </c>
      <c r="H5">
        <f>SUMIFS('Total-corrected counts Z&lt;2'!G:G,'Total-corrected counts Z&lt;2'!$A:$A,'Brain networks corrected Z&lt;2'!$B5)</f>
        <v>51.341507145706331</v>
      </c>
      <c r="I5">
        <f>SUMIFS('Total-corrected counts Z&lt;2'!H:H,'Total-corrected counts Z&lt;2'!$A:$A,'Brain networks corrected Z&lt;2'!$B5)</f>
        <v>41.83998196287731</v>
      </c>
      <c r="J5">
        <f>SUMIFS('Total-corrected counts Z&lt;2'!I:I,'Total-corrected counts Z&lt;2'!$A:$A,'Brain networks corrected Z&lt;2'!$B5)</f>
        <v>57.283762109845185</v>
      </c>
      <c r="K5">
        <f>SUMIFS('Total-corrected counts Z&lt;2'!J:J,'Total-corrected counts Z&lt;2'!$A:$A,'Brain networks corrected Z&lt;2'!$B5)</f>
        <v>80.440455129077492</v>
      </c>
      <c r="L5">
        <f>SUMIFS('Total-corrected counts Z&lt;2'!K:K,'Total-corrected counts Z&lt;2'!$A:$A,'Brain networks corrected Z&lt;2'!$B5)</f>
        <v>85.962428228998263</v>
      </c>
      <c r="M5">
        <f>SUMIFS('Total-corrected counts Z&lt;2'!L:L,'Total-corrected counts Z&lt;2'!$A:$A,'Brain networks corrected Z&lt;2'!$B5)</f>
        <v>128.7798743025875</v>
      </c>
      <c r="N5">
        <f>SUMIFS('Total-corrected counts Z&lt;2'!M:M,'Total-corrected counts Z&lt;2'!$A:$A,'Brain networks corrected Z&lt;2'!$B5)</f>
        <v>181.12653238759879</v>
      </c>
      <c r="O5">
        <f>SUMIFS('Total-corrected counts Z&lt;2'!N:N,'Total-corrected counts Z&lt;2'!$A:$A,'Brain networks corrected Z&lt;2'!$B5)</f>
        <v>130.55268157187407</v>
      </c>
      <c r="P5">
        <f>SUMIFS('Total-corrected counts Z&lt;2'!O:O,'Total-corrected counts Z&lt;2'!$A:$A,'Brain networks corrected Z&lt;2'!$B5)</f>
        <v>83.702763651758545</v>
      </c>
      <c r="Q5">
        <f>SUMIFS('Total-corrected counts Z&lt;2'!P:P,'Total-corrected counts Z&lt;2'!$A:$A,'Brain networks corrected Z&lt;2'!$B5)</f>
        <v>57.311390606829754</v>
      </c>
      <c r="R5">
        <f>SUMIFS('Total-corrected counts Z&lt;2'!Q:Q,'Total-corrected counts Z&lt;2'!$A:$A,'Brain networks corrected Z&lt;2'!$B5)</f>
        <v>63.6842680063343</v>
      </c>
      <c r="S5">
        <f>SUMIFS('Total-corrected counts Z&lt;2'!R:R,'Total-corrected counts Z&lt;2'!$A:$A,'Brain networks corrected Z&lt;2'!$B5)</f>
        <v>48.360049766494164</v>
      </c>
      <c r="T5">
        <f>SUMIFS('Total-corrected counts Z&lt;2'!S:S,'Total-corrected counts Z&lt;2'!$A:$A,'Brain networks corrected Z&lt;2'!$B5)</f>
        <v>58.638386483531633</v>
      </c>
      <c r="U5">
        <f>SUMIFS('Total-corrected counts Z&lt;2'!T:T,'Total-corrected counts Z&lt;2'!$A:$A,'Brain networks corrected Z&lt;2'!$B5)</f>
        <v>86.073439483988906</v>
      </c>
      <c r="V5">
        <f>SUMIFS('Total-corrected counts Z&lt;2'!U:U,'Total-corrected counts Z&lt;2'!$A:$A,'Brain networks corrected Z&lt;2'!$B5)</f>
        <v>61.264607733799679</v>
      </c>
      <c r="X5">
        <f t="shared" si="0"/>
        <v>0.87050823751749695</v>
      </c>
      <c r="Y5">
        <f t="shared" si="1"/>
        <v>77.104511759338763</v>
      </c>
      <c r="Z5">
        <f t="shared" si="2"/>
        <v>73.698448413076392</v>
      </c>
      <c r="AA5">
        <f t="shared" ref="AA5:AA27" si="3">STDEV(F5:N5)/SQRT(COUNT(F5:N5))</f>
        <v>17.450157243521549</v>
      </c>
      <c r="AB5">
        <f t="shared" ref="AB5:AB27" si="4">STDEV(O5:V5)/SQRT(COUNT(O5:V5))</f>
        <v>9.3330158324125421</v>
      </c>
    </row>
    <row r="6" spans="1:28" x14ac:dyDescent="0.25">
      <c r="A6" t="s">
        <v>573</v>
      </c>
      <c r="B6">
        <v>2463</v>
      </c>
      <c r="C6" t="s">
        <v>565</v>
      </c>
      <c r="D6">
        <v>38700</v>
      </c>
      <c r="E6">
        <v>2375</v>
      </c>
      <c r="F6">
        <f>SUMIFS('Total-corrected counts Z&lt;2'!E:E,'Total-corrected counts Z&lt;2'!$A:$A,'Brain networks corrected Z&lt;2'!$B6)</f>
        <v>0</v>
      </c>
      <c r="G6">
        <f>SUMIFS('Total-corrected counts Z&lt;2'!F:F,'Total-corrected counts Z&lt;2'!$A:$A,'Brain networks corrected Z&lt;2'!$B6)</f>
        <v>38.800132560283757</v>
      </c>
      <c r="H6">
        <f>SUMIFS('Total-corrected counts Z&lt;2'!G:G,'Total-corrected counts Z&lt;2'!$A:$A,'Brain networks corrected Z&lt;2'!$B6)</f>
        <v>27.629930174744452</v>
      </c>
      <c r="I6">
        <f>SUMIFS('Total-corrected counts Z&lt;2'!H:H,'Total-corrected counts Z&lt;2'!$A:$A,'Brain networks corrected Z&lt;2'!$B6)</f>
        <v>12.871692816073701</v>
      </c>
      <c r="J6">
        <f>SUMIFS('Total-corrected counts Z&lt;2'!I:I,'Total-corrected counts Z&lt;2'!$A:$A,'Brain networks corrected Z&lt;2'!$B6)</f>
        <v>13.206542317886706</v>
      </c>
      <c r="K6">
        <f>SUMIFS('Total-corrected counts Z&lt;2'!J:J,'Total-corrected counts Z&lt;2'!$A:$A,'Brain networks corrected Z&lt;2'!$B6)</f>
        <v>6.5924291104313228</v>
      </c>
      <c r="L6">
        <f>SUMIFS('Total-corrected counts Z&lt;2'!K:K,'Total-corrected counts Z&lt;2'!$A:$A,'Brain networks corrected Z&lt;2'!$B6)</f>
        <v>19.385695969675009</v>
      </c>
      <c r="M6">
        <f>SUMIFS('Total-corrected counts Z&lt;2'!L:L,'Total-corrected counts Z&lt;2'!$A:$A,'Brain networks corrected Z&lt;2'!$B6)</f>
        <v>106.53675934925218</v>
      </c>
      <c r="N6">
        <f>SUMIFS('Total-corrected counts Z&lt;2'!M:M,'Total-corrected counts Z&lt;2'!$A:$A,'Brain networks corrected Z&lt;2'!$B6)</f>
        <v>58.858059646888506</v>
      </c>
      <c r="O6">
        <f>SUMIFS('Total-corrected counts Z&lt;2'!N:N,'Total-corrected counts Z&lt;2'!$A:$A,'Brain networks corrected Z&lt;2'!$B6)</f>
        <v>40.523933589135702</v>
      </c>
      <c r="P6">
        <f>SUMIFS('Total-corrected counts Z&lt;2'!O:O,'Total-corrected counts Z&lt;2'!$A:$A,'Brain networks corrected Z&lt;2'!$B6)</f>
        <v>23.52709957741412</v>
      </c>
      <c r="Q6">
        <f>SUMIFS('Total-corrected counts Z&lt;2'!P:P,'Total-corrected counts Z&lt;2'!$A:$A,'Brain networks corrected Z&lt;2'!$B6)</f>
        <v>32.185837633112222</v>
      </c>
      <c r="R6">
        <f>SUMIFS('Total-corrected counts Z&lt;2'!Q:Q,'Total-corrected counts Z&lt;2'!$A:$A,'Brain networks corrected Z&lt;2'!$B6)</f>
        <v>37.249104851354616</v>
      </c>
      <c r="S6">
        <f>SUMIFS('Total-corrected counts Z&lt;2'!R:R,'Total-corrected counts Z&lt;2'!$A:$A,'Brain networks corrected Z&lt;2'!$B6)</f>
        <v>20.411475143799922</v>
      </c>
      <c r="T6">
        <f>SUMIFS('Total-corrected counts Z&lt;2'!S:S,'Total-corrected counts Z&lt;2'!$A:$A,'Brain networks corrected Z&lt;2'!$B6)</f>
        <v>29.514618340211211</v>
      </c>
      <c r="U6">
        <f>SUMIFS('Total-corrected counts Z&lt;2'!T:T,'Total-corrected counts Z&lt;2'!$A:$A,'Brain networks corrected Z&lt;2'!$B6)</f>
        <v>25.609833626287148</v>
      </c>
      <c r="V6">
        <f>SUMIFS('Total-corrected counts Z&lt;2'!U:U,'Total-corrected counts Z&lt;2'!$A:$A,'Brain networks corrected Z&lt;2'!$B6)</f>
        <v>15.964902383669715</v>
      </c>
      <c r="X6">
        <f t="shared" si="0"/>
        <v>0.78225022077202155</v>
      </c>
      <c r="Y6">
        <f t="shared" si="1"/>
        <v>31.54236021613729</v>
      </c>
      <c r="Z6">
        <f t="shared" si="2"/>
        <v>28.123350643123079</v>
      </c>
      <c r="AA6">
        <f t="shared" si="3"/>
        <v>11.110736661685493</v>
      </c>
      <c r="AB6">
        <f t="shared" si="4"/>
        <v>2.9587565349876757</v>
      </c>
    </row>
    <row r="7" spans="1:28" x14ac:dyDescent="0.25">
      <c r="A7" t="s">
        <v>1272</v>
      </c>
      <c r="C7" t="s">
        <v>1283</v>
      </c>
      <c r="F7">
        <f>SUMPRODUCT(SUMIFS('Total-corrected counts Z&lt;2'!E:E,'Total-corrected counts Z&lt;2'!$A:$A,$B62:$B76))</f>
        <v>16.597445271016895</v>
      </c>
      <c r="G7">
        <f>SUMPRODUCT(SUMIFS('Total-corrected counts Z&lt;2'!F:F,'Total-corrected counts Z&lt;2'!$A:$A,$B62:$B76))</f>
        <v>215.02492067710742</v>
      </c>
      <c r="H7">
        <f>SUMPRODUCT(SUMIFS('Total-corrected counts Z&lt;2'!G:G,'Total-corrected counts Z&lt;2'!$A:$A,$B62:$B76))</f>
        <v>143.65952028880986</v>
      </c>
      <c r="I7">
        <f>SUMPRODUCT(SUMIFS('Total-corrected counts Z&lt;2'!H:H,'Total-corrected counts Z&lt;2'!$A:$A,$B62:$B76))</f>
        <v>182.93300088440535</v>
      </c>
      <c r="J7">
        <f>SUMPRODUCT(SUMIFS('Total-corrected counts Z&lt;2'!I:I,'Total-corrected counts Z&lt;2'!$A:$A,$B62:$B76))</f>
        <v>269.80134774457503</v>
      </c>
      <c r="K7">
        <f>SUMPRODUCT(SUMIFS('Total-corrected counts Z&lt;2'!J:J,'Total-corrected counts Z&lt;2'!$A:$A,$B62:$B76))</f>
        <v>113.00320894006364</v>
      </c>
      <c r="L7">
        <f>SUMPRODUCT(SUMIFS('Total-corrected counts Z&lt;2'!K:K,'Total-corrected counts Z&lt;2'!$A:$A,$B62:$B76))</f>
        <v>151.58481520709068</v>
      </c>
      <c r="M7">
        <f>SUMPRODUCT(SUMIFS('Total-corrected counts Z&lt;2'!L:L,'Total-corrected counts Z&lt;2'!$A:$A,$B62:$B76))</f>
        <v>212.63694685465418</v>
      </c>
      <c r="N7">
        <f>SUMPRODUCT(SUMIFS('Total-corrected counts Z&lt;2'!M:M,'Total-corrected counts Z&lt;2'!$A:$A,$B62:$B76))</f>
        <v>188.11172249443163</v>
      </c>
      <c r="O7">
        <f>SUMPRODUCT(SUMIFS('Total-corrected counts Z&lt;2'!N:N,'Total-corrected counts Z&lt;2'!$A:$A,$B62:$B76))</f>
        <v>199.23809139787411</v>
      </c>
      <c r="P7">
        <f>SUMPRODUCT(SUMIFS('Total-corrected counts Z&lt;2'!O:O,'Total-corrected counts Z&lt;2'!$A:$A,$B62:$B76))</f>
        <v>127.9233456067323</v>
      </c>
      <c r="Q7">
        <f>SUMPRODUCT(SUMIFS('Total-corrected counts Z&lt;2'!P:P,'Total-corrected counts Z&lt;2'!$A:$A,$B62:$B76))</f>
        <v>196.72636994951381</v>
      </c>
      <c r="R7">
        <f>SUMPRODUCT(SUMIFS('Total-corrected counts Z&lt;2'!Q:Q,'Total-corrected counts Z&lt;2'!$A:$A,$B62:$B76))</f>
        <v>94.682934059333334</v>
      </c>
      <c r="S7">
        <f>SUMPRODUCT(SUMIFS('Total-corrected counts Z&lt;2'!R:R,'Total-corrected counts Z&lt;2'!$A:$A,$B62:$B76))</f>
        <v>131.74897972676513</v>
      </c>
      <c r="T7">
        <f>SUMPRODUCT(SUMIFS('Total-corrected counts Z&lt;2'!S:S,'Total-corrected counts Z&lt;2'!$A:$A,$B62:$B76))</f>
        <v>137.45984285650698</v>
      </c>
      <c r="U7">
        <f>SUMPRODUCT(SUMIFS('Total-corrected counts Z&lt;2'!T:T,'Total-corrected counts Z&lt;2'!$A:$A,$B62:$B76))</f>
        <v>333.81271230560668</v>
      </c>
      <c r="V7">
        <f>SUMPRODUCT(SUMIFS('Total-corrected counts Z&lt;2'!U:U,'Total-corrected counts Z&lt;2'!$A:$A,$B62:$B76))</f>
        <v>130.67439670547597</v>
      </c>
      <c r="X7">
        <f t="shared" si="0"/>
        <v>0.93221401801589654</v>
      </c>
      <c r="Y7">
        <f t="shared" si="1"/>
        <v>165.92810315135054</v>
      </c>
      <c r="Z7">
        <f t="shared" si="2"/>
        <v>169.03333407597603</v>
      </c>
      <c r="AA7">
        <f t="shared" si="3"/>
        <v>24.142359479662574</v>
      </c>
      <c r="AB7">
        <f t="shared" si="4"/>
        <v>26.695339590696147</v>
      </c>
    </row>
    <row r="8" spans="1:28" x14ac:dyDescent="0.25">
      <c r="A8" t="s">
        <v>1273</v>
      </c>
      <c r="C8" t="s">
        <v>1284</v>
      </c>
      <c r="F8">
        <f>SUMPRODUCT(SUMIFS('Total-corrected counts Z&lt;2'!E:E,'Total-corrected counts Z&lt;2'!$A:$A,$B77:$B91))</f>
        <v>18.050608946557197</v>
      </c>
      <c r="G8">
        <f>SUMPRODUCT(SUMIFS('Total-corrected counts Z&lt;2'!F:F,'Total-corrected counts Z&lt;2'!$A:$A,$B77:$B91))</f>
        <v>276.56373557504583</v>
      </c>
      <c r="H8">
        <f>SUMPRODUCT(SUMIFS('Total-corrected counts Z&lt;2'!G:G,'Total-corrected counts Z&lt;2'!$A:$A,$B77:$B91))</f>
        <v>185.69367946460588</v>
      </c>
      <c r="I8">
        <f>SUMPRODUCT(SUMIFS('Total-corrected counts Z&lt;2'!H:H,'Total-corrected counts Z&lt;2'!$A:$A,$B77:$B91))</f>
        <v>307.74095508798331</v>
      </c>
      <c r="J8">
        <f>SUMPRODUCT(SUMIFS('Total-corrected counts Z&lt;2'!I:I,'Total-corrected counts Z&lt;2'!$A:$A,$B77:$B91))</f>
        <v>163.62567302571429</v>
      </c>
      <c r="K8">
        <f>SUMPRODUCT(SUMIFS('Total-corrected counts Z&lt;2'!J:J,'Total-corrected counts Z&lt;2'!$A:$A,$B77:$B91))</f>
        <v>207.81190522680518</v>
      </c>
      <c r="L8">
        <f>SUMPRODUCT(SUMIFS('Total-corrected counts Z&lt;2'!K:K,'Total-corrected counts Z&lt;2'!$A:$A,$B77:$B91))</f>
        <v>184.27337086794134</v>
      </c>
      <c r="M8">
        <f>SUMPRODUCT(SUMIFS('Total-corrected counts Z&lt;2'!L:L,'Total-corrected counts Z&lt;2'!$A:$A,$B77:$B91))</f>
        <v>166.3956099393738</v>
      </c>
      <c r="N8">
        <f>SUMPRODUCT(SUMIFS('Total-corrected counts Z&lt;2'!M:M,'Total-corrected counts Z&lt;2'!$A:$A,$B77:$B91))</f>
        <v>212.80870070856369</v>
      </c>
      <c r="O8">
        <f>SUMPRODUCT(SUMIFS('Total-corrected counts Z&lt;2'!N:N,'Total-corrected counts Z&lt;2'!$A:$A,$B77:$B91))</f>
        <v>135.62962847562378</v>
      </c>
      <c r="P8">
        <f>SUMPRODUCT(SUMIFS('Total-corrected counts Z&lt;2'!O:O,'Total-corrected counts Z&lt;2'!$A:$A,$B77:$B91))</f>
        <v>153.29128676172408</v>
      </c>
      <c r="Q8">
        <f>SUMPRODUCT(SUMIFS('Total-corrected counts Z&lt;2'!P:P,'Total-corrected counts Z&lt;2'!$A:$A,$B77:$B91))</f>
        <v>134.82921333812567</v>
      </c>
      <c r="R8">
        <f>SUMPRODUCT(SUMIFS('Total-corrected counts Z&lt;2'!Q:Q,'Total-corrected counts Z&lt;2'!$A:$A,$B77:$B91))</f>
        <v>140.91277858820041</v>
      </c>
      <c r="S8">
        <f>SUMPRODUCT(SUMIFS('Total-corrected counts Z&lt;2'!R:R,'Total-corrected counts Z&lt;2'!$A:$A,$B77:$B91))</f>
        <v>234.31123292281987</v>
      </c>
      <c r="T8">
        <f>SUMPRODUCT(SUMIFS('Total-corrected counts Z&lt;2'!S:S,'Total-corrected counts Z&lt;2'!$A:$A,$B77:$B91))</f>
        <v>206.28747683398313</v>
      </c>
      <c r="U8">
        <f>SUMPRODUCT(SUMIFS('Total-corrected counts Z&lt;2'!T:T,'Total-corrected counts Z&lt;2'!$A:$A,$B77:$B91))</f>
        <v>147.60233194674254</v>
      </c>
      <c r="V8">
        <f>SUMPRODUCT(SUMIFS('Total-corrected counts Z&lt;2'!U:U,'Total-corrected counts Z&lt;2'!$A:$A,$B77:$B91))</f>
        <v>120.22929748354257</v>
      </c>
      <c r="X8">
        <f t="shared" si="0"/>
        <v>0.32520179889090728</v>
      </c>
      <c r="Y8">
        <f t="shared" si="1"/>
        <v>191.44047098251005</v>
      </c>
      <c r="Z8">
        <f t="shared" si="2"/>
        <v>159.13665579384522</v>
      </c>
      <c r="AA8">
        <f t="shared" si="3"/>
        <v>27.143073375324914</v>
      </c>
      <c r="AB8">
        <f t="shared" si="4"/>
        <v>14.035001056148682</v>
      </c>
    </row>
    <row r="9" spans="1:28" x14ac:dyDescent="0.25">
      <c r="A9" t="s">
        <v>1274</v>
      </c>
      <c r="B9">
        <v>672</v>
      </c>
      <c r="C9" t="s">
        <v>330</v>
      </c>
      <c r="D9">
        <v>48200</v>
      </c>
      <c r="E9">
        <v>485</v>
      </c>
      <c r="F9">
        <f>SUMIFS('Total-corrected counts Z&lt;2'!E:E,'Total-corrected counts Z&lt;2'!$A:$A,'Brain networks corrected Z&lt;2'!$B9)</f>
        <v>0</v>
      </c>
      <c r="G9">
        <f>SUMIFS('Total-corrected counts Z&lt;2'!F:F,'Total-corrected counts Z&lt;2'!$A:$A,'Brain networks corrected Z&lt;2'!$B9)</f>
        <v>921.49084382495482</v>
      </c>
      <c r="H9">
        <f>SUMIFS('Total-corrected counts Z&lt;2'!G:G,'Total-corrected counts Z&lt;2'!$A:$A,'Brain networks corrected Z&lt;2'!$B9)</f>
        <v>422.66842875043812</v>
      </c>
      <c r="I9">
        <f>SUMIFS('Total-corrected counts Z&lt;2'!H:H,'Total-corrected counts Z&lt;2'!$A:$A,'Brain networks corrected Z&lt;2'!$B9)</f>
        <v>791.58118694598147</v>
      </c>
      <c r="J9">
        <f>SUMIFS('Total-corrected counts Z&lt;2'!I:I,'Total-corrected counts Z&lt;2'!$A:$A,'Brain networks corrected Z&lt;2'!$B9)</f>
        <v>613.36231179137974</v>
      </c>
      <c r="K9">
        <f>SUMIFS('Total-corrected counts Z&lt;2'!J:J,'Total-corrected counts Z&lt;2'!$A:$A,'Brain networks corrected Z&lt;2'!$B9)</f>
        <v>651.88621378601681</v>
      </c>
      <c r="L9">
        <f>SUMIFS('Total-corrected counts Z&lt;2'!K:K,'Total-corrected counts Z&lt;2'!$A:$A,'Brain networks corrected Z&lt;2'!$B9)</f>
        <v>499.56407826523218</v>
      </c>
      <c r="M9">
        <f>SUMIFS('Total-corrected counts Z&lt;2'!L:L,'Total-corrected counts Z&lt;2'!$A:$A,'Brain networks corrected Z&lt;2'!$B9)</f>
        <v>1032.0734781281917</v>
      </c>
      <c r="N9">
        <f>SUMIFS('Total-corrected counts Z&lt;2'!M:M,'Total-corrected counts Z&lt;2'!$A:$A,'Brain networks corrected Z&lt;2'!$B9)</f>
        <v>734.13150035064189</v>
      </c>
      <c r="O9">
        <f>SUMIFS('Total-corrected counts Z&lt;2'!N:N,'Total-corrected counts Z&lt;2'!$A:$A,'Brain networks corrected Z&lt;2'!$B9)</f>
        <v>627.37867334062184</v>
      </c>
      <c r="P9">
        <f>SUMIFS('Total-corrected counts Z&lt;2'!O:O,'Total-corrected counts Z&lt;2'!$A:$A,'Brain networks corrected Z&lt;2'!$B9)</f>
        <v>411.48698605772842</v>
      </c>
      <c r="Q9">
        <f>SUMIFS('Total-corrected counts Z&lt;2'!P:P,'Total-corrected counts Z&lt;2'!$A:$A,'Brain networks corrected Z&lt;2'!$B9)</f>
        <v>524.56376458480872</v>
      </c>
      <c r="R9">
        <f>SUMIFS('Total-corrected counts Z&lt;2'!Q:Q,'Total-corrected counts Z&lt;2'!$A:$A,'Brain networks corrected Z&lt;2'!$B9)</f>
        <v>342.60400496134673</v>
      </c>
      <c r="S9">
        <f>SUMIFS('Total-corrected counts Z&lt;2'!R:R,'Total-corrected counts Z&lt;2'!$A:$A,'Brain networks corrected Z&lt;2'!$B9)</f>
        <v>497.14403633515047</v>
      </c>
      <c r="T9">
        <f>SUMIFS('Total-corrected counts Z&lt;2'!S:S,'Total-corrected counts Z&lt;2'!$A:$A,'Brain networks corrected Z&lt;2'!$B9)</f>
        <v>566.48850411858393</v>
      </c>
      <c r="U9">
        <f>SUMIFS('Total-corrected counts Z&lt;2'!T:T,'Total-corrected counts Z&lt;2'!$A:$A,'Brain networks corrected Z&lt;2'!$B9)</f>
        <v>682.60816525000723</v>
      </c>
      <c r="V9">
        <f>SUMIFS('Total-corrected counts Z&lt;2'!U:U,'Total-corrected counts Z&lt;2'!$A:$A,'Brain networks corrected Z&lt;2'!$B9)</f>
        <v>654.9819261162196</v>
      </c>
      <c r="X9">
        <f t="shared" si="0"/>
        <v>0.44008649056876403</v>
      </c>
      <c r="Y9">
        <f t="shared" si="1"/>
        <v>629.63978242698192</v>
      </c>
      <c r="Z9">
        <f t="shared" si="2"/>
        <v>538.4070075955583</v>
      </c>
      <c r="AA9">
        <f t="shared" si="3"/>
        <v>101.46403334543935</v>
      </c>
      <c r="AB9">
        <f t="shared" si="4"/>
        <v>42.137103842150722</v>
      </c>
    </row>
    <row r="10" spans="1:28" x14ac:dyDescent="0.25">
      <c r="A10" t="s">
        <v>1275</v>
      </c>
      <c r="B10">
        <v>56</v>
      </c>
      <c r="C10" t="s">
        <v>44</v>
      </c>
      <c r="D10">
        <v>48400</v>
      </c>
      <c r="E10">
        <v>493</v>
      </c>
      <c r="F10">
        <f>SUMIFS('Total-corrected counts Z&lt;2'!E:E,'Total-corrected counts Z&lt;2'!$A:$A,'Brain networks corrected Z&lt;2'!$B10)</f>
        <v>0</v>
      </c>
      <c r="G10">
        <f>SUMIFS('Total-corrected counts Z&lt;2'!F:F,'Total-corrected counts Z&lt;2'!$A:$A,'Brain networks corrected Z&lt;2'!$B10)</f>
        <v>149.01547739748727</v>
      </c>
      <c r="H10">
        <f>SUMIFS('Total-corrected counts Z&lt;2'!G:G,'Total-corrected counts Z&lt;2'!$A:$A,'Brain networks corrected Z&lt;2'!$B10)</f>
        <v>165.9508201344932</v>
      </c>
      <c r="I10">
        <f>SUMIFS('Total-corrected counts Z&lt;2'!H:H,'Total-corrected counts Z&lt;2'!$A:$A,'Brain networks corrected Z&lt;2'!$B10)</f>
        <v>80.531843828114035</v>
      </c>
      <c r="J10">
        <f>SUMIFS('Total-corrected counts Z&lt;2'!I:I,'Total-corrected counts Z&lt;2'!$A:$A,'Brain networks corrected Z&lt;2'!$B10)</f>
        <v>168.52656238936825</v>
      </c>
      <c r="K10">
        <f>SUMIFS('Total-corrected counts Z&lt;2'!J:J,'Total-corrected counts Z&lt;2'!$A:$A,'Brain networks corrected Z&lt;2'!$B10)</f>
        <v>208.95091130347657</v>
      </c>
      <c r="L10">
        <f>SUMIFS('Total-corrected counts Z&lt;2'!K:K,'Total-corrected counts Z&lt;2'!$A:$A,'Brain networks corrected Z&lt;2'!$B10)</f>
        <v>95.184792909303752</v>
      </c>
      <c r="M10">
        <f>SUMIFS('Total-corrected counts Z&lt;2'!L:L,'Total-corrected counts Z&lt;2'!$A:$A,'Brain networks corrected Z&lt;2'!$B10)</f>
        <v>97.681847607321714</v>
      </c>
      <c r="N10">
        <f>SUMIFS('Total-corrected counts Z&lt;2'!M:M,'Total-corrected counts Z&lt;2'!$A:$A,'Brain networks corrected Z&lt;2'!$B10)</f>
        <v>125.8532206979108</v>
      </c>
      <c r="O10">
        <f>SUMIFS('Total-corrected counts Z&lt;2'!N:N,'Total-corrected counts Z&lt;2'!$A:$A,'Brain networks corrected Z&lt;2'!$B10)</f>
        <v>30.269233976688202</v>
      </c>
      <c r="P10">
        <f>SUMIFS('Total-corrected counts Z&lt;2'!O:O,'Total-corrected counts Z&lt;2'!$A:$A,'Brain networks corrected Z&lt;2'!$B10)</f>
        <v>54.232471705053435</v>
      </c>
      <c r="Q10">
        <f>SUMIFS('Total-corrected counts Z&lt;2'!P:P,'Total-corrected counts Z&lt;2'!$A:$A,'Brain networks corrected Z&lt;2'!$B10)</f>
        <v>84.984116496406386</v>
      </c>
      <c r="R10">
        <f>SUMIFS('Total-corrected counts Z&lt;2'!Q:Q,'Total-corrected counts Z&lt;2'!$A:$A,'Brain networks corrected Z&lt;2'!$B10)</f>
        <v>7.3035548517446625</v>
      </c>
      <c r="S10">
        <f>SUMIFS('Total-corrected counts Z&lt;2'!R:R,'Total-corrected counts Z&lt;2'!$A:$A,'Brain networks corrected Z&lt;2'!$B10)</f>
        <v>187.17330720792739</v>
      </c>
      <c r="T10">
        <f>SUMIFS('Total-corrected counts Z&lt;2'!S:S,'Total-corrected counts Z&lt;2'!$A:$A,'Brain networks corrected Z&lt;2'!$B10)</f>
        <v>61.537192110471636</v>
      </c>
      <c r="U10">
        <f>SUMIFS('Total-corrected counts Z&lt;2'!T:T,'Total-corrected counts Z&lt;2'!$A:$A,'Brain networks corrected Z&lt;2'!$B10)</f>
        <v>77.130186614158347</v>
      </c>
      <c r="V10">
        <f>SUMIFS('Total-corrected counts Z&lt;2'!U:U,'Total-corrected counts Z&lt;2'!$A:$A,'Brain networks corrected Z&lt;2'!$B10)</f>
        <v>73.775293673489756</v>
      </c>
      <c r="X10">
        <f t="shared" si="0"/>
        <v>9.9960089672731192E-2</v>
      </c>
      <c r="Y10">
        <f t="shared" si="1"/>
        <v>121.29949736305282</v>
      </c>
      <c r="Z10">
        <f t="shared" si="2"/>
        <v>72.050669579492478</v>
      </c>
      <c r="AA10">
        <f t="shared" si="3"/>
        <v>20.518000028240596</v>
      </c>
      <c r="AB10">
        <f t="shared" si="4"/>
        <v>18.810697078218222</v>
      </c>
    </row>
    <row r="11" spans="1:28" x14ac:dyDescent="0.25">
      <c r="A11" t="s">
        <v>1276</v>
      </c>
      <c r="B11">
        <v>351</v>
      </c>
      <c r="C11" t="s">
        <v>188</v>
      </c>
      <c r="D11">
        <v>52900</v>
      </c>
      <c r="E11">
        <v>809</v>
      </c>
      <c r="F11">
        <f>SUMIFS('Total-corrected counts Z&lt;2'!E:E,'Total-corrected counts Z&lt;2'!$A:$A,'Brain networks corrected Z&lt;2'!$B11)</f>
        <v>5.896706585707892</v>
      </c>
      <c r="G11">
        <f>SUMIFS('Total-corrected counts Z&lt;2'!F:F,'Total-corrected counts Z&lt;2'!$A:$A,'Brain networks corrected Z&lt;2'!$B11)</f>
        <v>27.037047974354181</v>
      </c>
      <c r="H11">
        <f>SUMIFS('Total-corrected counts Z&lt;2'!G:G,'Total-corrected counts Z&lt;2'!$A:$A,'Brain networks corrected Z&lt;2'!$B11)</f>
        <v>44.844494764113122</v>
      </c>
      <c r="I11">
        <f>SUMIFS('Total-corrected counts Z&lt;2'!H:H,'Total-corrected counts Z&lt;2'!$A:$A,'Brain networks corrected Z&lt;2'!$B11)</f>
        <v>14.379439913835045</v>
      </c>
      <c r="J11">
        <f>SUMIFS('Total-corrected counts Z&lt;2'!I:I,'Total-corrected counts Z&lt;2'!$A:$A,'Brain networks corrected Z&lt;2'!$B11)</f>
        <v>37.335418468841489</v>
      </c>
      <c r="K11">
        <f>SUMIFS('Total-corrected counts Z&lt;2'!J:J,'Total-corrected counts Z&lt;2'!$A:$A,'Brain networks corrected Z&lt;2'!$B11)</f>
        <v>38.588145264200101</v>
      </c>
      <c r="L11">
        <f>SUMIFS('Total-corrected counts Z&lt;2'!K:K,'Total-corrected counts Z&lt;2'!$A:$A,'Brain networks corrected Z&lt;2'!$B11)</f>
        <v>14.190311611572552</v>
      </c>
      <c r="M11">
        <f>SUMIFS('Total-corrected counts Z&lt;2'!L:L,'Total-corrected counts Z&lt;2'!$A:$A,'Brain networks corrected Z&lt;2'!$B11)</f>
        <v>25.515198873909231</v>
      </c>
      <c r="N11">
        <f>SUMIFS('Total-corrected counts Z&lt;2'!M:M,'Total-corrected counts Z&lt;2'!$A:$A,'Brain networks corrected Z&lt;2'!$B11)</f>
        <v>8.3352301472695558</v>
      </c>
      <c r="O11">
        <f>SUMIFS('Total-corrected counts Z&lt;2'!N:N,'Total-corrected counts Z&lt;2'!$A:$A,'Brain networks corrected Z&lt;2'!$B11)</f>
        <v>8.7517767023122097</v>
      </c>
      <c r="P11">
        <f>SUMIFS('Total-corrected counts Z&lt;2'!O:O,'Total-corrected counts Z&lt;2'!$A:$A,'Brain networks corrected Z&lt;2'!$B11)</f>
        <v>39.162474293000734</v>
      </c>
      <c r="Q11">
        <f>SUMIFS('Total-corrected counts Z&lt;2'!P:P,'Total-corrected counts Z&lt;2'!$A:$A,'Brain networks corrected Z&lt;2'!$B11)</f>
        <v>9.6117313553139549</v>
      </c>
      <c r="R11">
        <f>SUMIFS('Total-corrected counts Z&lt;2'!Q:Q,'Total-corrected counts Z&lt;2'!$A:$A,'Brain networks corrected Z&lt;2'!$B11)</f>
        <v>0</v>
      </c>
      <c r="S11">
        <f>SUMIFS('Total-corrected counts Z&lt;2'!R:R,'Total-corrected counts Z&lt;2'!$A:$A,'Brain networks corrected Z&lt;2'!$B11)</f>
        <v>20.571753707944406</v>
      </c>
      <c r="T11">
        <f>SUMIFS('Total-corrected counts Z&lt;2'!S:S,'Total-corrected counts Z&lt;2'!$A:$A,'Brain networks corrected Z&lt;2'!$B11)</f>
        <v>1.3896895889450194</v>
      </c>
      <c r="U11">
        <f>SUMIFS('Total-corrected counts Z&lt;2'!T:T,'Total-corrected counts Z&lt;2'!$A:$A,'Brain networks corrected Z&lt;2'!$B11)</f>
        <v>23.238711827945906</v>
      </c>
      <c r="V11">
        <f>SUMIFS('Total-corrected counts Z&lt;2'!U:U,'Total-corrected counts Z&lt;2'!$A:$A,'Brain networks corrected Z&lt;2'!$B11)</f>
        <v>20.38248070021654</v>
      </c>
      <c r="X11">
        <f t="shared" si="0"/>
        <v>0.21251989168554447</v>
      </c>
      <c r="Y11">
        <f t="shared" si="1"/>
        <v>24.01355484486702</v>
      </c>
      <c r="Z11">
        <f t="shared" si="2"/>
        <v>15.388577271959846</v>
      </c>
      <c r="AA11">
        <f t="shared" si="3"/>
        <v>4.711919834628973</v>
      </c>
      <c r="AB11">
        <f t="shared" si="4"/>
        <v>4.6074927697294816</v>
      </c>
    </row>
    <row r="12" spans="1:28" x14ac:dyDescent="0.25">
      <c r="A12" t="s">
        <v>1277</v>
      </c>
      <c r="B12">
        <v>795</v>
      </c>
      <c r="C12" t="s">
        <v>384</v>
      </c>
      <c r="D12">
        <v>81500</v>
      </c>
      <c r="E12">
        <v>323</v>
      </c>
      <c r="F12">
        <f>SUMIFS('Total-corrected counts Z&lt;2'!E:E,'Total-corrected counts Z&lt;2'!$A:$A,'Brain networks corrected Z&lt;2'!$B12)</f>
        <v>0</v>
      </c>
      <c r="G12">
        <f>SUMIFS('Total-corrected counts Z&lt;2'!F:F,'Total-corrected counts Z&lt;2'!$A:$A,'Brain networks corrected Z&lt;2'!$B12)</f>
        <v>1.47653781413342</v>
      </c>
      <c r="H12">
        <f>SUMIFS('Total-corrected counts Z&lt;2'!G:G,'Total-corrected counts Z&lt;2'!$A:$A,'Brain networks corrected Z&lt;2'!$B12)</f>
        <v>44.058809545873942</v>
      </c>
      <c r="I12">
        <f>SUMIFS('Total-corrected counts Z&lt;2'!H:H,'Total-corrected counts Z&lt;2'!$A:$A,'Brain networks corrected Z&lt;2'!$B12)</f>
        <v>9.7724348928976038E-2</v>
      </c>
      <c r="J12">
        <f>SUMIFS('Total-corrected counts Z&lt;2'!I:I,'Total-corrected counts Z&lt;2'!$A:$A,'Brain networks corrected Z&lt;2'!$B12)</f>
        <v>25.335627803311795</v>
      </c>
      <c r="K12">
        <f>SUMIFS('Total-corrected counts Z&lt;2'!J:J,'Total-corrected counts Z&lt;2'!$A:$A,'Brain networks corrected Z&lt;2'!$B12)</f>
        <v>54.144700120902293</v>
      </c>
      <c r="L12">
        <f>SUMIFS('Total-corrected counts Z&lt;2'!K:K,'Total-corrected counts Z&lt;2'!$A:$A,'Brain networks corrected Z&lt;2'!$B12)</f>
        <v>25.584480740286526</v>
      </c>
      <c r="M12">
        <f>SUMIFS('Total-corrected counts Z&lt;2'!L:L,'Total-corrected counts Z&lt;2'!$A:$A,'Brain networks corrected Z&lt;2'!$B12)</f>
        <v>2.9678065748601647</v>
      </c>
      <c r="N12">
        <f>SUMIFS('Total-corrected counts Z&lt;2'!M:M,'Total-corrected counts Z&lt;2'!$A:$A,'Brain networks corrected Z&lt;2'!$B12)</f>
        <v>7.6855521755918286</v>
      </c>
      <c r="O12">
        <f>SUMIFS('Total-corrected counts Z&lt;2'!N:N,'Total-corrected counts Z&lt;2'!$A:$A,'Brain networks corrected Z&lt;2'!$B12)</f>
        <v>5.9292141637654447</v>
      </c>
      <c r="P12">
        <f>SUMIFS('Total-corrected counts Z&lt;2'!O:O,'Total-corrected counts Z&lt;2'!$A:$A,'Brain networks corrected Z&lt;2'!$B12)</f>
        <v>20.511753958566594</v>
      </c>
      <c r="Q12">
        <f>SUMIFS('Total-corrected counts Z&lt;2'!P:P,'Total-corrected counts Z&lt;2'!$A:$A,'Brain networks corrected Z&lt;2'!$B12)</f>
        <v>1.6838693437055126</v>
      </c>
      <c r="R12">
        <f>SUMIFS('Total-corrected counts Z&lt;2'!Q:Q,'Total-corrected counts Z&lt;2'!$A:$A,'Brain networks corrected Z&lt;2'!$B12)</f>
        <v>0.13651504395784417</v>
      </c>
      <c r="S12">
        <f>SUMIFS('Total-corrected counts Z&lt;2'!R:R,'Total-corrected counts Z&lt;2'!$A:$A,'Brain networks corrected Z&lt;2'!$B12)</f>
        <v>69.989641997792162</v>
      </c>
      <c r="T12">
        <f>SUMIFS('Total-corrected counts Z&lt;2'!S:S,'Total-corrected counts Z&lt;2'!$A:$A,'Brain networks corrected Z&lt;2'!$B12)</f>
        <v>1.3245478894632214</v>
      </c>
      <c r="U12">
        <f>SUMIFS('Total-corrected counts Z&lt;2'!T:T,'Total-corrected counts Z&lt;2'!$A:$A,'Brain networks corrected Z&lt;2'!$B12)</f>
        <v>2.9896753109520056</v>
      </c>
      <c r="V12">
        <f>SUMIFS('Total-corrected counts Z&lt;2'!U:U,'Total-corrected counts Z&lt;2'!$A:$A,'Brain networks corrected Z&lt;2'!$B12)</f>
        <v>59.264113034459719</v>
      </c>
      <c r="X12">
        <f t="shared" si="0"/>
        <v>0.84892840951842752</v>
      </c>
      <c r="Y12">
        <f t="shared" si="1"/>
        <v>17.927915458209881</v>
      </c>
      <c r="Z12">
        <f t="shared" si="2"/>
        <v>20.228666342832813</v>
      </c>
      <c r="AA12">
        <f t="shared" si="3"/>
        <v>6.8177269638951428</v>
      </c>
      <c r="AB12">
        <f t="shared" si="4"/>
        <v>10.005915940814303</v>
      </c>
    </row>
    <row r="13" spans="1:28" x14ac:dyDescent="0.25">
      <c r="A13" t="s">
        <v>1278</v>
      </c>
      <c r="B13">
        <v>88</v>
      </c>
      <c r="C13" t="s">
        <v>58</v>
      </c>
      <c r="D13">
        <v>74100</v>
      </c>
      <c r="E13">
        <v>467</v>
      </c>
      <c r="F13">
        <f>SUMIFS('Total-corrected counts Z&lt;2'!E:E,'Total-corrected counts Z&lt;2'!$A:$A,'Brain networks corrected Z&lt;2'!$B13)</f>
        <v>0.10833353879349311</v>
      </c>
      <c r="G13">
        <f>SUMIFS('Total-corrected counts Z&lt;2'!F:F,'Total-corrected counts Z&lt;2'!$A:$A,'Brain networks corrected Z&lt;2'!$B13)</f>
        <v>3.904622219597266</v>
      </c>
      <c r="H13">
        <f>SUMIFS('Total-corrected counts Z&lt;2'!G:G,'Total-corrected counts Z&lt;2'!$A:$A,'Brain networks corrected Z&lt;2'!$B13)</f>
        <v>9.2872021950836245</v>
      </c>
      <c r="I13">
        <f>SUMIFS('Total-corrected counts Z&lt;2'!H:H,'Total-corrected counts Z&lt;2'!$A:$A,'Brain networks corrected Z&lt;2'!$B13)</f>
        <v>1.5496289615880485</v>
      </c>
      <c r="J13">
        <f>SUMIFS('Total-corrected counts Z&lt;2'!I:I,'Total-corrected counts Z&lt;2'!$A:$A,'Brain networks corrected Z&lt;2'!$B13)</f>
        <v>11.876652741819793</v>
      </c>
      <c r="K13">
        <f>SUMIFS('Total-corrected counts Z&lt;2'!J:J,'Total-corrected counts Z&lt;2'!$A:$A,'Brain networks corrected Z&lt;2'!$B13)</f>
        <v>4.0629480830182576</v>
      </c>
      <c r="L13">
        <f>SUMIFS('Total-corrected counts Z&lt;2'!K:K,'Total-corrected counts Z&lt;2'!$A:$A,'Brain networks corrected Z&lt;2'!$B13)</f>
        <v>7.4251630525670329</v>
      </c>
      <c r="M13">
        <f>SUMIFS('Total-corrected counts Z&lt;2'!L:L,'Total-corrected counts Z&lt;2'!$A:$A,'Brain networks corrected Z&lt;2'!$B13)</f>
        <v>0</v>
      </c>
      <c r="N13">
        <f>SUMIFS('Total-corrected counts Z&lt;2'!M:M,'Total-corrected counts Z&lt;2'!$A:$A,'Brain networks corrected Z&lt;2'!$B13)</f>
        <v>1.8845268823843275</v>
      </c>
      <c r="O13">
        <f>SUMIFS('Total-corrected counts Z&lt;2'!N:N,'Total-corrected counts Z&lt;2'!$A:$A,'Brain networks corrected Z&lt;2'!$B13)</f>
        <v>0.3115815789304871</v>
      </c>
      <c r="P13">
        <f>SUMIFS('Total-corrected counts Z&lt;2'!O:O,'Total-corrected counts Z&lt;2'!$A:$A,'Brain networks corrected Z&lt;2'!$B13)</f>
        <v>13.976261557001978</v>
      </c>
      <c r="Q13">
        <f>SUMIFS('Total-corrected counts Z&lt;2'!P:P,'Total-corrected counts Z&lt;2'!$A:$A,'Brain networks corrected Z&lt;2'!$B13)</f>
        <v>1.735154704427508</v>
      </c>
      <c r="R13">
        <f>SUMIFS('Total-corrected counts Z&lt;2'!Q:Q,'Total-corrected counts Z&lt;2'!$A:$A,'Brain networks corrected Z&lt;2'!$B13)</f>
        <v>0</v>
      </c>
      <c r="S13">
        <f>SUMIFS('Total-corrected counts Z&lt;2'!R:R,'Total-corrected counts Z&lt;2'!$A:$A,'Brain networks corrected Z&lt;2'!$B13)</f>
        <v>1.3062702977775373</v>
      </c>
      <c r="T13">
        <f>SUMIFS('Total-corrected counts Z&lt;2'!S:S,'Total-corrected counts Z&lt;2'!$A:$A,'Brain networks corrected Z&lt;2'!$B13)</f>
        <v>3.257084974089889E-2</v>
      </c>
      <c r="U13">
        <f>SUMIFS('Total-corrected counts Z&lt;2'!T:T,'Total-corrected counts Z&lt;2'!$A:$A,'Brain networks corrected Z&lt;2'!$B13)</f>
        <v>6.1769441050991141</v>
      </c>
      <c r="V13">
        <f>SUMIFS('Total-corrected counts Z&lt;2'!U:U,'Total-corrected counts Z&lt;2'!$A:$A,'Brain networks corrected Z&lt;2'!$B13)</f>
        <v>2.6687727550847713</v>
      </c>
      <c r="X13">
        <f t="shared" si="0"/>
        <v>0.5959014919654525</v>
      </c>
      <c r="Y13">
        <f t="shared" si="1"/>
        <v>4.4554530749835388</v>
      </c>
      <c r="Z13">
        <f t="shared" si="2"/>
        <v>3.2759444810077869</v>
      </c>
      <c r="AA13">
        <f t="shared" si="3"/>
        <v>1.4018769255529919</v>
      </c>
      <c r="AB13">
        <f t="shared" si="4"/>
        <v>1.6880547952773934</v>
      </c>
    </row>
    <row r="15" spans="1:28" x14ac:dyDescent="0.25">
      <c r="A15" s="6" t="s">
        <v>1290</v>
      </c>
    </row>
    <row r="16" spans="1:28" x14ac:dyDescent="0.25">
      <c r="A16" t="s">
        <v>1282</v>
      </c>
      <c r="C16" t="s">
        <v>1285</v>
      </c>
      <c r="E16">
        <v>993</v>
      </c>
      <c r="F16">
        <f>SUMPRODUCT(SUMIFS('Total-corrected counts Z&lt;2'!E:E,'Total-corrected counts Z&lt;2'!$A:$A,$B92:$B96))</f>
        <v>0</v>
      </c>
      <c r="G16">
        <f>SUMPRODUCT(SUMIFS('Total-corrected counts Z&lt;2'!F:F,'Total-corrected counts Z&lt;2'!$A:$A,$B92:$B96))</f>
        <v>362.74432599329981</v>
      </c>
      <c r="H16">
        <f>SUMPRODUCT(SUMIFS('Total-corrected counts Z&lt;2'!G:G,'Total-corrected counts Z&lt;2'!$A:$A,$B92:$B96))</f>
        <v>273.88180876824708</v>
      </c>
      <c r="I16">
        <f>SUMPRODUCT(SUMIFS('Total-corrected counts Z&lt;2'!H:H,'Total-corrected counts Z&lt;2'!$A:$A,$B92:$B96))</f>
        <v>176.39244981680173</v>
      </c>
      <c r="J16">
        <f>SUMPRODUCT(SUMIFS('Total-corrected counts Z&lt;2'!I:I,'Total-corrected counts Z&lt;2'!$A:$A,$B92:$B96))</f>
        <v>240.48220810924795</v>
      </c>
      <c r="K16">
        <f>SUMPRODUCT(SUMIFS('Total-corrected counts Z&lt;2'!J:J,'Total-corrected counts Z&lt;2'!$A:$A,$B92:$B96))</f>
        <v>104.95620496981388</v>
      </c>
      <c r="L16">
        <f>SUMPRODUCT(SUMIFS('Total-corrected counts Z&lt;2'!K:K,'Total-corrected counts Z&lt;2'!$A:$A,$B92:$B96))</f>
        <v>245.17308657115785</v>
      </c>
      <c r="M16">
        <f>SUMPRODUCT(SUMIFS('Total-corrected counts Z&lt;2'!L:L,'Total-corrected counts Z&lt;2'!$A:$A,$B92:$B96))</f>
        <v>27.834762407900982</v>
      </c>
      <c r="N16">
        <f>SUMPRODUCT(SUMIFS('Total-corrected counts Z&lt;2'!M:M,'Total-corrected counts Z&lt;2'!$A:$A,$B92:$B96))</f>
        <v>148.1818692847921</v>
      </c>
      <c r="O16">
        <f>SUMPRODUCT(SUMIFS('Total-corrected counts Z&lt;2'!N:N,'Total-corrected counts Z&lt;2'!$A:$A,$B92:$B96))</f>
        <v>244.6007036245185</v>
      </c>
      <c r="P16">
        <f>SUMPRODUCT(SUMIFS('Total-corrected counts Z&lt;2'!O:O,'Total-corrected counts Z&lt;2'!$A:$A,$B92:$B96))</f>
        <v>150.53843774808874</v>
      </c>
      <c r="Q16">
        <f>SUMPRODUCT(SUMIFS('Total-corrected counts Z&lt;2'!P:P,'Total-corrected counts Z&lt;2'!$A:$A,$B92:$B96))</f>
        <v>214.51384255992585</v>
      </c>
      <c r="R16">
        <f>SUMPRODUCT(SUMIFS('Total-corrected counts Z&lt;2'!Q:Q,'Total-corrected counts Z&lt;2'!$A:$A,$B92:$B96))</f>
        <v>131.47373840597234</v>
      </c>
      <c r="S16">
        <f>SUMPRODUCT(SUMIFS('Total-corrected counts Z&lt;2'!R:R,'Total-corrected counts Z&lt;2'!$A:$A,$B92:$B96))</f>
        <v>196.41336643085683</v>
      </c>
      <c r="T16">
        <f>SUMPRODUCT(SUMIFS('Total-corrected counts Z&lt;2'!S:S,'Total-corrected counts Z&lt;2'!$A:$A,$B92:$B96))</f>
        <v>254.20462527780222</v>
      </c>
      <c r="U16">
        <f>SUMPRODUCT(SUMIFS('Total-corrected counts Z&lt;2'!T:T,'Total-corrected counts Z&lt;2'!$A:$A,$B92:$B96))</f>
        <v>282.99682304043108</v>
      </c>
      <c r="V16">
        <f>SUMPRODUCT(SUMIFS('Total-corrected counts Z&lt;2'!U:U,'Total-corrected counts Z&lt;2'!$A:$A,$B92:$B96))</f>
        <v>189.94284920783014</v>
      </c>
      <c r="X16">
        <f t="shared" si="0"/>
        <v>0.48409532842896708</v>
      </c>
      <c r="Y16">
        <f t="shared" si="1"/>
        <v>175.51630176902904</v>
      </c>
      <c r="Z16">
        <f t="shared" si="2"/>
        <v>208.0855482869282</v>
      </c>
      <c r="AA16">
        <f t="shared" si="3"/>
        <v>39.466092694906806</v>
      </c>
      <c r="AB16">
        <f t="shared" si="4"/>
        <v>18.302900135163306</v>
      </c>
    </row>
    <row r="17" spans="1:28" x14ac:dyDescent="0.25">
      <c r="A17" t="s">
        <v>578</v>
      </c>
      <c r="C17" t="s">
        <v>42</v>
      </c>
      <c r="E17">
        <v>44</v>
      </c>
      <c r="F17">
        <f>SUMPRODUCT(SUMIFS('Total-corrected counts Z&lt;2'!E:E,'Total-corrected counts Z&lt;2'!$A:$A,$B57:$B61))</f>
        <v>0.10833353879349311</v>
      </c>
      <c r="G17">
        <f>SUMPRODUCT(SUMIFS('Total-corrected counts Z&lt;2'!F:F,'Total-corrected counts Z&lt;2'!$A:$A,$B57:$B61))</f>
        <v>40.571977937243865</v>
      </c>
      <c r="H17">
        <f>SUMPRODUCT(SUMIFS('Total-corrected counts Z&lt;2'!G:G,'Total-corrected counts Z&lt;2'!$A:$A,$B57:$B61))</f>
        <v>41.973721851316128</v>
      </c>
      <c r="I17">
        <f>SUMPRODUCT(SUMIFS('Total-corrected counts Z&lt;2'!H:H,'Total-corrected counts Z&lt;2'!$A:$A,$B57:$B61))</f>
        <v>8.208845310033988</v>
      </c>
      <c r="J17">
        <f>SUMPRODUCT(SUMIFS('Total-corrected counts Z&lt;2'!I:I,'Total-corrected counts Z&lt;2'!$A:$A,$B57:$B61))</f>
        <v>8.4103201893861268</v>
      </c>
      <c r="K17">
        <f>SUMPRODUCT(SUMIFS('Total-corrected counts Z&lt;2'!J:J,'Total-corrected counts Z&lt;2'!$A:$A,$B57:$B61))</f>
        <v>8.5647340051003802</v>
      </c>
      <c r="L17">
        <f>SUMPRODUCT(SUMIFS('Total-corrected counts Z&lt;2'!K:K,'Total-corrected counts Z&lt;2'!$A:$A,$B57:$B61))</f>
        <v>14.676403366965829</v>
      </c>
      <c r="M17">
        <f>SUMPRODUCT(SUMIFS('Total-corrected counts Z&lt;2'!L:L,'Total-corrected counts Z&lt;2'!$A:$A,$B57:$B61))</f>
        <v>5.5740081881474719</v>
      </c>
      <c r="N17">
        <f>SUMPRODUCT(SUMIFS('Total-corrected counts Z&lt;2'!M:M,'Total-corrected counts Z&lt;2'!$A:$A,$B57:$B61))</f>
        <v>7.6072222073753668</v>
      </c>
      <c r="O17">
        <f>SUMPRODUCT(SUMIFS('Total-corrected counts Z&lt;2'!N:N,'Total-corrected counts Z&lt;2'!$A:$A,$B57:$B61))</f>
        <v>14.131141020906206</v>
      </c>
      <c r="P17">
        <f>SUMPRODUCT(SUMIFS('Total-corrected counts Z&lt;2'!O:O,'Total-corrected counts Z&lt;2'!$A:$A,$B57:$B61))</f>
        <v>7.8345140632556252</v>
      </c>
      <c r="Q17">
        <f>SUMPRODUCT(SUMIFS('Total-corrected counts Z&lt;2'!P:P,'Total-corrected counts Z&lt;2'!$A:$A,$B57:$B61))</f>
        <v>7.8509339705254497</v>
      </c>
      <c r="R17">
        <f>SUMPRODUCT(SUMIFS('Total-corrected counts Z&lt;2'!Q:Q,'Total-corrected counts Z&lt;2'!$A:$A,$B57:$B61))</f>
        <v>1.0531160533890835</v>
      </c>
      <c r="S17">
        <f>SUMPRODUCT(SUMIFS('Total-corrected counts Z&lt;2'!R:R,'Total-corrected counts Z&lt;2'!$A:$A,$B57:$B61))</f>
        <v>7.6372735814846209</v>
      </c>
      <c r="T17">
        <f>SUMPRODUCT(SUMIFS('Total-corrected counts Z&lt;2'!S:S,'Total-corrected counts Z&lt;2'!$A:$A,$B57:$B61))</f>
        <v>7.0027326942932611</v>
      </c>
      <c r="U17">
        <f>SUMPRODUCT(SUMIFS('Total-corrected counts Z&lt;2'!T:T,'Total-corrected counts Z&lt;2'!$A:$A,$B57:$B61))</f>
        <v>13.37621971020768</v>
      </c>
      <c r="V17">
        <f>SUMPRODUCT(SUMIFS('Total-corrected counts Z&lt;2'!U:U,'Total-corrected counts Z&lt;2'!$A:$A,$B57:$B61))</f>
        <v>19.714202644471737</v>
      </c>
      <c r="X17">
        <f t="shared" si="0"/>
        <v>0.37588616862374447</v>
      </c>
      <c r="Y17">
        <f t="shared" si="1"/>
        <v>15.077285177151404</v>
      </c>
      <c r="Z17">
        <f t="shared" si="2"/>
        <v>9.8250167173167071</v>
      </c>
      <c r="AA17">
        <f t="shared" si="3"/>
        <v>5.1068842554589562</v>
      </c>
      <c r="AB17">
        <f t="shared" si="4"/>
        <v>2.0111590448950341</v>
      </c>
    </row>
    <row r="19" spans="1:28" x14ac:dyDescent="0.25">
      <c r="A19" s="6" t="s">
        <v>1291</v>
      </c>
    </row>
    <row r="20" spans="1:28" x14ac:dyDescent="0.25">
      <c r="A20" t="s">
        <v>577</v>
      </c>
      <c r="C20" t="s">
        <v>478</v>
      </c>
      <c r="E20">
        <v>972</v>
      </c>
      <c r="F20">
        <f>SUMPRODUCT(SUMIFS('Total-corrected counts Z&lt;2'!E:E,'Total-corrected counts Z&lt;2'!$A:$A,$B52:$B56))</f>
        <v>0.32873625564922049</v>
      </c>
      <c r="G20">
        <f>SUMPRODUCT(SUMIFS('Total-corrected counts Z&lt;2'!F:F,'Total-corrected counts Z&lt;2'!$A:$A,$B52:$B56))</f>
        <v>23.624605026134716</v>
      </c>
      <c r="H20">
        <f>SUMPRODUCT(SUMIFS('Total-corrected counts Z&lt;2'!G:G,'Total-corrected counts Z&lt;2'!$A:$A,$B52:$B56))</f>
        <v>2.2764725554109537</v>
      </c>
      <c r="I20">
        <f>SUMPRODUCT(SUMIFS('Total-corrected counts Z&lt;2'!H:H,'Total-corrected counts Z&lt;2'!$A:$A,$B52:$B56))</f>
        <v>17.408894730633303</v>
      </c>
      <c r="J20">
        <f>SUMPRODUCT(SUMIFS('Total-corrected counts Z&lt;2'!I:I,'Total-corrected counts Z&lt;2'!$A:$A,$B52:$B56))</f>
        <v>5.3934410584935923</v>
      </c>
      <c r="K20">
        <f>SUMPRODUCT(SUMIFS('Total-corrected counts Z&lt;2'!J:J,'Total-corrected counts Z&lt;2'!$A:$A,$B52:$B56))</f>
        <v>7.2482204879087853</v>
      </c>
      <c r="L20">
        <f>SUMPRODUCT(SUMIFS('Total-corrected counts Z&lt;2'!K:K,'Total-corrected counts Z&lt;2'!$A:$A,$B52:$B56))</f>
        <v>14.903840793801216</v>
      </c>
      <c r="M20">
        <f>SUMPRODUCT(SUMIFS('Total-corrected counts Z&lt;2'!L:L,'Total-corrected counts Z&lt;2'!$A:$A,$B52:$B56))</f>
        <v>0.78935717221392199</v>
      </c>
      <c r="N20">
        <f>SUMPRODUCT(SUMIFS('Total-corrected counts Z&lt;2'!M:M,'Total-corrected counts Z&lt;2'!$A:$A,$B52:$B56))</f>
        <v>4.9209650620695884</v>
      </c>
      <c r="O20">
        <f>SUMPRODUCT(SUMIFS('Total-corrected counts Z&lt;2'!N:N,'Total-corrected counts Z&lt;2'!$A:$A,$B52:$B56))</f>
        <v>17.36609094333156</v>
      </c>
      <c r="P20">
        <f>SUMPRODUCT(SUMIFS('Total-corrected counts Z&lt;2'!O:O,'Total-corrected counts Z&lt;2'!$A:$A,$B52:$B56))</f>
        <v>7.4205771088825818</v>
      </c>
      <c r="Q20">
        <f>SUMPRODUCT(SUMIFS('Total-corrected counts Z&lt;2'!P:P,'Total-corrected counts Z&lt;2'!$A:$A,$B52:$B56))</f>
        <v>22.740783700144753</v>
      </c>
      <c r="R20">
        <f>SUMPRODUCT(SUMIFS('Total-corrected counts Z&lt;2'!Q:Q,'Total-corrected counts Z&lt;2'!$A:$A,$B52:$B56))</f>
        <v>0.66307307065238585</v>
      </c>
      <c r="S20">
        <f>SUMPRODUCT(SUMIFS('Total-corrected counts Z&lt;2'!R:R,'Total-corrected counts Z&lt;2'!$A:$A,$B52:$B56))</f>
        <v>2.003482051806039</v>
      </c>
      <c r="T20">
        <f>SUMPRODUCT(SUMIFS('Total-corrected counts Z&lt;2'!S:S,'Total-corrected counts Z&lt;2'!$A:$A,$B52:$B56))</f>
        <v>11.106659761646522</v>
      </c>
      <c r="U20">
        <f>SUMPRODUCT(SUMIFS('Total-corrected counts Z&lt;2'!T:T,'Total-corrected counts Z&lt;2'!$A:$A,$B52:$B56))</f>
        <v>9.2095745210935345</v>
      </c>
      <c r="V20">
        <f>SUMPRODUCT(SUMIFS('Total-corrected counts Z&lt;2'!U:U,'Total-corrected counts Z&lt;2'!$A:$A,$B52:$B56))</f>
        <v>17.223348073059285</v>
      </c>
      <c r="X20">
        <f t="shared" si="0"/>
        <v>0.54225913228964717</v>
      </c>
      <c r="Y20">
        <f t="shared" si="1"/>
        <v>8.5438370158128105</v>
      </c>
      <c r="Z20">
        <f t="shared" si="2"/>
        <v>10.966698653827082</v>
      </c>
      <c r="AA20">
        <f t="shared" si="3"/>
        <v>2.7337829244491316</v>
      </c>
      <c r="AB20">
        <f t="shared" si="4"/>
        <v>2.7415876743429797</v>
      </c>
    </row>
    <row r="21" spans="1:28" x14ac:dyDescent="0.25">
      <c r="A21" t="s">
        <v>1279</v>
      </c>
      <c r="C21" t="s">
        <v>1286</v>
      </c>
      <c r="F21">
        <f>SUMPRODUCT(SUMIFS('Total-corrected counts Z&lt;2'!E:E,'Total-corrected counts Z&lt;2'!$A:$A,$B97:$B106))</f>
        <v>4.6023075790890866</v>
      </c>
      <c r="G21">
        <f>SUMPRODUCT(SUMIFS('Total-corrected counts Z&lt;2'!F:F,'Total-corrected counts Z&lt;2'!$A:$A,$B97:$B106))</f>
        <v>72.260120026118315</v>
      </c>
      <c r="H21">
        <f>SUMPRODUCT(SUMIFS('Total-corrected counts Z&lt;2'!G:G,'Total-corrected counts Z&lt;2'!$A:$A,$B97:$B106))</f>
        <v>45.982731041818596</v>
      </c>
      <c r="I21">
        <f>SUMPRODUCT(SUMIFS('Total-corrected counts Z&lt;2'!H:H,'Total-corrected counts Z&lt;2'!$A:$A,$B97:$B106))</f>
        <v>25.373429168344853</v>
      </c>
      <c r="J21">
        <f>SUMPRODUCT(SUMIFS('Total-corrected counts Z&lt;2'!I:I,'Total-corrected counts Z&lt;2'!$A:$A,$B97:$B106))</f>
        <v>7.1050581980611938</v>
      </c>
      <c r="K21">
        <f>SUMPRODUCT(SUMIFS('Total-corrected counts Z&lt;2'!J:J,'Total-corrected counts Z&lt;2'!$A:$A,$B97:$B106))</f>
        <v>24.584780512049797</v>
      </c>
      <c r="L21">
        <f>SUMPRODUCT(SUMIFS('Total-corrected counts Z&lt;2'!K:K,'Total-corrected counts Z&lt;2'!$A:$A,$B97:$B106))</f>
        <v>42.593232621662295</v>
      </c>
      <c r="M21">
        <f>SUMPRODUCT(SUMIFS('Total-corrected counts Z&lt;2'!L:L,'Total-corrected counts Z&lt;2'!$A:$A,$B97:$B106))</f>
        <v>3.3250017198284758</v>
      </c>
      <c r="N21">
        <f>SUMPRODUCT(SUMIFS('Total-corrected counts Z&lt;2'!M:M,'Total-corrected counts Z&lt;2'!$A:$A,$B97:$B106))</f>
        <v>5.4600595492064254</v>
      </c>
      <c r="O21">
        <f>SUMPRODUCT(SUMIFS('Total-corrected counts Z&lt;2'!N:N,'Total-corrected counts Z&lt;2'!$A:$A,$B97:$B106))</f>
        <v>82.770730026475277</v>
      </c>
      <c r="P21">
        <f>SUMPRODUCT(SUMIFS('Total-corrected counts Z&lt;2'!O:O,'Total-corrected counts Z&lt;2'!$A:$A,$B97:$B106))</f>
        <v>32.559675069586838</v>
      </c>
      <c r="Q21">
        <f>SUMPRODUCT(SUMIFS('Total-corrected counts Z&lt;2'!P:P,'Total-corrected counts Z&lt;2'!$A:$A,$B97:$B106))</f>
        <v>13.124778564770633</v>
      </c>
      <c r="R21">
        <f>SUMPRODUCT(SUMIFS('Total-corrected counts Z&lt;2'!Q:Q,'Total-corrected counts Z&lt;2'!$A:$A,$B97:$B106))</f>
        <v>0.39979405730511497</v>
      </c>
      <c r="S21">
        <f>SUMPRODUCT(SUMIFS('Total-corrected counts Z&lt;2'!R:R,'Total-corrected counts Z&lt;2'!$A:$A,$B97:$B106))</f>
        <v>8.3304783714095105</v>
      </c>
      <c r="T21">
        <f>SUMPRODUCT(SUMIFS('Total-corrected counts Z&lt;2'!S:S,'Total-corrected counts Z&lt;2'!$A:$A,$B97:$B106))</f>
        <v>42.651527735707091</v>
      </c>
      <c r="U21">
        <f>SUMPRODUCT(SUMIFS('Total-corrected counts Z&lt;2'!T:T,'Total-corrected counts Z&lt;2'!$A:$A,$B97:$B106))</f>
        <v>52.662958781999407</v>
      </c>
      <c r="V21">
        <f>SUMPRODUCT(SUMIFS('Total-corrected counts Z&lt;2'!U:U,'Total-corrected counts Z&lt;2'!$A:$A,$B97:$B106))</f>
        <v>72.564582130939101</v>
      </c>
      <c r="X21">
        <f t="shared" si="0"/>
        <v>0.35847914973669703</v>
      </c>
      <c r="Y21">
        <f t="shared" si="1"/>
        <v>25.698524490686559</v>
      </c>
      <c r="Z21">
        <f t="shared" si="2"/>
        <v>38.133065592274122</v>
      </c>
      <c r="AA21">
        <f t="shared" si="3"/>
        <v>7.9644573564763128</v>
      </c>
      <c r="AB21">
        <f t="shared" si="4"/>
        <v>10.672106333549168</v>
      </c>
    </row>
    <row r="22" spans="1:28" x14ac:dyDescent="0.25">
      <c r="A22" t="s">
        <v>1280</v>
      </c>
      <c r="C22" t="s">
        <v>1287</v>
      </c>
      <c r="E22">
        <v>731</v>
      </c>
      <c r="F22">
        <f>SUMPRODUCT(SUMIFS('Total-corrected counts Z&lt;2'!E:E,'Total-corrected counts Z&lt;2'!$A:$A,$B107:$B110))</f>
        <v>0.2614947488118799</v>
      </c>
      <c r="G22">
        <f>SUMPRODUCT(SUMIFS('Total-corrected counts Z&lt;2'!F:F,'Total-corrected counts Z&lt;2'!$A:$A,$B107:$B110))</f>
        <v>11.328326229545851</v>
      </c>
      <c r="H22">
        <f>SUMPRODUCT(SUMIFS('Total-corrected counts Z&lt;2'!G:G,'Total-corrected counts Z&lt;2'!$A:$A,$B107:$B110))</f>
        <v>31.447554504393796</v>
      </c>
      <c r="I22">
        <f>SUMPRODUCT(SUMIFS('Total-corrected counts Z&lt;2'!H:H,'Total-corrected counts Z&lt;2'!$A:$A,$B107:$B110))</f>
        <v>9.5909468163152187</v>
      </c>
      <c r="J22">
        <f>SUMPRODUCT(SUMIFS('Total-corrected counts Z&lt;2'!I:I,'Total-corrected counts Z&lt;2'!$A:$A,$B107:$B110))</f>
        <v>5.6335600097278959</v>
      </c>
      <c r="K22">
        <f>SUMPRODUCT(SUMIFS('Total-corrected counts Z&lt;2'!J:J,'Total-corrected counts Z&lt;2'!$A:$A,$B107:$B110))</f>
        <v>6.6811828306914309</v>
      </c>
      <c r="L22">
        <f>SUMPRODUCT(SUMIFS('Total-corrected counts Z&lt;2'!K:K,'Total-corrected counts Z&lt;2'!$A:$A,$B107:$B110))</f>
        <v>12.143374770054072</v>
      </c>
      <c r="M22">
        <f>SUMPRODUCT(SUMIFS('Total-corrected counts Z&lt;2'!L:L,'Total-corrected counts Z&lt;2'!$A:$A,$B107:$B110))</f>
        <v>1.76392664181882E-2</v>
      </c>
      <c r="N22">
        <f>SUMPRODUCT(SUMIFS('Total-corrected counts Z&lt;2'!M:M,'Total-corrected counts Z&lt;2'!$A:$A,$B107:$B110))</f>
        <v>4.054727766499286</v>
      </c>
      <c r="O22">
        <f>SUMPRODUCT(SUMIFS('Total-corrected counts Z&lt;2'!N:N,'Total-corrected counts Z&lt;2'!$A:$A,$B107:$B110))</f>
        <v>8.8525825072603084</v>
      </c>
      <c r="P22">
        <f>SUMPRODUCT(SUMIFS('Total-corrected counts Z&lt;2'!O:O,'Total-corrected counts Z&lt;2'!$A:$A,$B107:$B110))</f>
        <v>7.1816378913176564</v>
      </c>
      <c r="Q22">
        <f>SUMPRODUCT(SUMIFS('Total-corrected counts Z&lt;2'!P:P,'Total-corrected counts Z&lt;2'!$A:$A,$B107:$B110))</f>
        <v>29.937829321464761</v>
      </c>
      <c r="R22">
        <f>SUMPRODUCT(SUMIFS('Total-corrected counts Z&lt;2'!Q:Q,'Total-corrected counts Z&lt;2'!$A:$A,$B107:$B110))</f>
        <v>0.39979405730511502</v>
      </c>
      <c r="S22">
        <f>SUMPRODUCT(SUMIFS('Total-corrected counts Z&lt;2'!R:R,'Total-corrected counts Z&lt;2'!$A:$A,$B107:$B110))</f>
        <v>1.9273497338374095</v>
      </c>
      <c r="T22">
        <f>SUMPRODUCT(SUMIFS('Total-corrected counts Z&lt;2'!S:S,'Total-corrected counts Z&lt;2'!$A:$A,$B107:$B110))</f>
        <v>5.6401854801323239</v>
      </c>
      <c r="U22">
        <f>SUMPRODUCT(SUMIFS('Total-corrected counts Z&lt;2'!T:T,'Total-corrected counts Z&lt;2'!$A:$A,$B107:$B110))</f>
        <v>3.1700867521301435</v>
      </c>
      <c r="V22">
        <f>SUMPRODUCT(SUMIFS('Total-corrected counts Z&lt;2'!U:U,'Total-corrected counts Z&lt;2'!$A:$A,$B107:$B110))</f>
        <v>12.272015205495503</v>
      </c>
      <c r="X22">
        <f t="shared" si="0"/>
        <v>0.94108783564079679</v>
      </c>
      <c r="Y22">
        <f t="shared" si="1"/>
        <v>9.0176452158286224</v>
      </c>
      <c r="Z22">
        <f t="shared" si="2"/>
        <v>8.6726851186179026</v>
      </c>
      <c r="AA22">
        <f t="shared" si="3"/>
        <v>3.1573346140163241</v>
      </c>
      <c r="AB22">
        <f t="shared" si="4"/>
        <v>3.3296075453863909</v>
      </c>
    </row>
    <row r="23" spans="1:28" x14ac:dyDescent="0.25">
      <c r="A23" t="s">
        <v>575</v>
      </c>
      <c r="C23" t="s">
        <v>140</v>
      </c>
      <c r="F23">
        <f>SUMPRODUCT(SUMIFS('Total-corrected counts Z&lt;2'!E:E,'Total-corrected counts Z&lt;2'!$A:$A,$B35:$B51))</f>
        <v>30.05135009738812</v>
      </c>
      <c r="G23">
        <f>SUMPRODUCT(SUMIFS('Total-corrected counts Z&lt;2'!F:F,'Total-corrected counts Z&lt;2'!$A:$A,$B35:$B51))</f>
        <v>2.739797944003123</v>
      </c>
      <c r="H23">
        <f>SUMPRODUCT(SUMIFS('Total-corrected counts Z&lt;2'!G:G,'Total-corrected counts Z&lt;2'!$A:$A,$B35:$B51))</f>
        <v>128.03647191074617</v>
      </c>
      <c r="I23">
        <f>SUMPRODUCT(SUMIFS('Total-corrected counts Z&lt;2'!H:H,'Total-corrected counts Z&lt;2'!$A:$A,$B35:$B51))</f>
        <v>120.71749216983653</v>
      </c>
      <c r="J23">
        <f>SUMPRODUCT(SUMIFS('Total-corrected counts Z&lt;2'!I:I,'Total-corrected counts Z&lt;2'!$A:$A,$B35:$B51))</f>
        <v>83.863082942626974</v>
      </c>
      <c r="K23">
        <f>SUMPRODUCT(SUMIFS('Total-corrected counts Z&lt;2'!J:J,'Total-corrected counts Z&lt;2'!$A:$A,$B35:$B51))</f>
        <v>94.567088937144604</v>
      </c>
      <c r="L23">
        <f>SUMPRODUCT(SUMIFS('Total-corrected counts Z&lt;2'!K:K,'Total-corrected counts Z&lt;2'!$A:$A,$B35:$B51))</f>
        <v>182.73036401137193</v>
      </c>
      <c r="M23">
        <f>SUMPRODUCT(SUMIFS('Total-corrected counts Z&lt;2'!L:L,'Total-corrected counts Z&lt;2'!$A:$A,$B35:$B51))</f>
        <v>16.801401263324259</v>
      </c>
      <c r="N23">
        <f>SUMPRODUCT(SUMIFS('Total-corrected counts Z&lt;2'!M:M,'Total-corrected counts Z&lt;2'!$A:$A,$B35:$B51))</f>
        <v>63.696087095552436</v>
      </c>
      <c r="O23">
        <f>SUMPRODUCT(SUMIFS('Total-corrected counts Z&lt;2'!N:N,'Total-corrected counts Z&lt;2'!$A:$A,$B35:$B51))</f>
        <v>165.51396756069198</v>
      </c>
      <c r="P23">
        <f>SUMPRODUCT(SUMIFS('Total-corrected counts Z&lt;2'!O:O,'Total-corrected counts Z&lt;2'!$A:$A,$B35:$B51))</f>
        <v>211.60928255302855</v>
      </c>
      <c r="Q23">
        <f>SUMPRODUCT(SUMIFS('Total-corrected counts Z&lt;2'!P:P,'Total-corrected counts Z&lt;2'!$A:$A,$B35:$B51))</f>
        <v>152.31324756426588</v>
      </c>
      <c r="R23">
        <f>SUMPRODUCT(SUMIFS('Total-corrected counts Z&lt;2'!Q:Q,'Total-corrected counts Z&lt;2'!$A:$A,$B35:$B51))</f>
        <v>129.36750629919416</v>
      </c>
      <c r="S23">
        <f>SUMPRODUCT(SUMIFS('Total-corrected counts Z&lt;2'!R:R,'Total-corrected counts Z&lt;2'!$A:$A,$B35:$B51))</f>
        <v>208.46631445452195</v>
      </c>
      <c r="T23">
        <f>SUMPRODUCT(SUMIFS('Total-corrected counts Z&lt;2'!S:S,'Total-corrected counts Z&lt;2'!$A:$A,$B35:$B51))</f>
        <v>164.77050036425067</v>
      </c>
      <c r="U23">
        <f>SUMPRODUCT(SUMIFS('Total-corrected counts Z&lt;2'!T:T,'Total-corrected counts Z&lt;2'!$A:$A,$B35:$B51))</f>
        <v>260.76326067047768</v>
      </c>
      <c r="V23">
        <f>SUMPRODUCT(SUMIFS('Total-corrected counts Z&lt;2'!U:U,'Total-corrected counts Z&lt;2'!$A:$A,$B35:$B51))</f>
        <v>177.65781559865133</v>
      </c>
      <c r="X23">
        <f t="shared" si="0"/>
        <v>8.5370991602969754E-4</v>
      </c>
      <c r="Y23">
        <f t="shared" si="1"/>
        <v>80.355904041332693</v>
      </c>
      <c r="Z23">
        <f t="shared" si="2"/>
        <v>183.80773688313525</v>
      </c>
      <c r="AA23">
        <f t="shared" si="3"/>
        <v>19.532314706086865</v>
      </c>
      <c r="AB23">
        <f t="shared" si="4"/>
        <v>14.634636932668059</v>
      </c>
    </row>
    <row r="24" spans="1:28" x14ac:dyDescent="0.25">
      <c r="A24" t="s">
        <v>1281</v>
      </c>
      <c r="C24" t="s">
        <v>1288</v>
      </c>
      <c r="E24">
        <v>909</v>
      </c>
      <c r="F24">
        <f>SUMPRODUCT(SUMIFS('Total-corrected counts Z&lt;2'!E:E,'Total-corrected counts Z&lt;2'!$A:$A,$B111:$B113))</f>
        <v>0</v>
      </c>
      <c r="G24">
        <f>SUMPRODUCT(SUMIFS('Total-corrected counts Z&lt;2'!F:F,'Total-corrected counts Z&lt;2'!$A:$A,$B111:$B113))</f>
        <v>274.53759757454054</v>
      </c>
      <c r="H24">
        <f>SUMPRODUCT(SUMIFS('Total-corrected counts Z&lt;2'!G:G,'Total-corrected counts Z&lt;2'!$A:$A,$B111:$B113))</f>
        <v>419.23357414249506</v>
      </c>
      <c r="I24">
        <f>SUMPRODUCT(SUMIFS('Total-corrected counts Z&lt;2'!H:H,'Total-corrected counts Z&lt;2'!$A:$A,$B111:$B113))</f>
        <v>338.17510946872153</v>
      </c>
      <c r="J24">
        <f>SUMPRODUCT(SUMIFS('Total-corrected counts Z&lt;2'!I:I,'Total-corrected counts Z&lt;2'!$A:$A,$B111:$B113))</f>
        <v>303.57192332201492</v>
      </c>
      <c r="K24">
        <f>SUMPRODUCT(SUMIFS('Total-corrected counts Z&lt;2'!J:J,'Total-corrected counts Z&lt;2'!$A:$A,$B111:$B113))</f>
        <v>117.83535593200281</v>
      </c>
      <c r="L24">
        <f>SUMPRODUCT(SUMIFS('Total-corrected counts Z&lt;2'!K:K,'Total-corrected counts Z&lt;2'!$A:$A,$B111:$B113))</f>
        <v>177.31646134121189</v>
      </c>
      <c r="M24">
        <f>SUMPRODUCT(SUMIFS('Total-corrected counts Z&lt;2'!L:L,'Total-corrected counts Z&lt;2'!$A:$A,$B111:$B113))</f>
        <v>248.08746253860795</v>
      </c>
      <c r="N24">
        <f>SUMPRODUCT(SUMIFS('Total-corrected counts Z&lt;2'!M:M,'Total-corrected counts Z&lt;2'!$A:$A,$B111:$B113))</f>
        <v>313.60093922239537</v>
      </c>
      <c r="O24">
        <f>SUMPRODUCT(SUMIFS('Total-corrected counts Z&lt;2'!N:N,'Total-corrected counts Z&lt;2'!$A:$A,$B111:$B113))</f>
        <v>233.52122924431387</v>
      </c>
      <c r="P24">
        <f>SUMPRODUCT(SUMIFS('Total-corrected counts Z&lt;2'!O:O,'Total-corrected counts Z&lt;2'!$A:$A,$B111:$B113))</f>
        <v>262.9509262596556</v>
      </c>
      <c r="Q24">
        <f>SUMPRODUCT(SUMIFS('Total-corrected counts Z&lt;2'!P:P,'Total-corrected counts Z&lt;2'!$A:$A,$B111:$B113))</f>
        <v>217.54395262258379</v>
      </c>
      <c r="R24">
        <f>SUMPRODUCT(SUMIFS('Total-corrected counts Z&lt;2'!Q:Q,'Total-corrected counts Z&lt;2'!$A:$A,$B111:$B113))</f>
        <v>269.8902419046579</v>
      </c>
      <c r="S24">
        <f>SUMPRODUCT(SUMIFS('Total-corrected counts Z&lt;2'!R:R,'Total-corrected counts Z&lt;2'!$A:$A,$B111:$B113))</f>
        <v>244.49693567420175</v>
      </c>
      <c r="T24">
        <f>SUMPRODUCT(SUMIFS('Total-corrected counts Z&lt;2'!S:S,'Total-corrected counts Z&lt;2'!$A:$A,$B111:$B113))</f>
        <v>354.51741400481393</v>
      </c>
      <c r="U24">
        <f>SUMPRODUCT(SUMIFS('Total-corrected counts Z&lt;2'!T:T,'Total-corrected counts Z&lt;2'!$A:$A,$B111:$B113))</f>
        <v>175.36851184615887</v>
      </c>
      <c r="V24">
        <f>SUMPRODUCT(SUMIFS('Total-corrected counts Z&lt;2'!U:U,'Total-corrected counts Z&lt;2'!$A:$A,$B111:$B113))</f>
        <v>148.38376518271329</v>
      </c>
      <c r="X24">
        <f t="shared" si="0"/>
        <v>0.91697537327363143</v>
      </c>
      <c r="Y24">
        <f t="shared" si="1"/>
        <v>243.59538039355442</v>
      </c>
      <c r="Z24">
        <f t="shared" si="2"/>
        <v>238.33412209238733</v>
      </c>
      <c r="AA24">
        <f t="shared" si="3"/>
        <v>42.298025308908578</v>
      </c>
      <c r="AB24">
        <f t="shared" si="4"/>
        <v>22.220262311151156</v>
      </c>
    </row>
    <row r="25" spans="1:28" x14ac:dyDescent="0.25">
      <c r="A25" t="s">
        <v>571</v>
      </c>
      <c r="C25" t="s">
        <v>356</v>
      </c>
      <c r="E25">
        <v>726</v>
      </c>
      <c r="F25">
        <f>SUMPRODUCT(SUMIFS('Total-corrected counts Z&lt;2'!E:E,'Total-corrected counts Z&lt;2'!$A:$A,$B32:$B34))</f>
        <v>0</v>
      </c>
      <c r="G25">
        <f>SUMPRODUCT(SUMIFS('Total-corrected counts Z&lt;2'!F:F,'Total-corrected counts Z&lt;2'!$A:$A,$B32:$B34))</f>
        <v>49.021055429229548</v>
      </c>
      <c r="H25">
        <f>SUMPRODUCT(SUMIFS('Total-corrected counts Z&lt;2'!G:G,'Total-corrected counts Z&lt;2'!$A:$A,$B32:$B34))</f>
        <v>76.926641175546251</v>
      </c>
      <c r="I25">
        <f>SUMPRODUCT(SUMIFS('Total-corrected counts Z&lt;2'!H:H,'Total-corrected counts Z&lt;2'!$A:$A,$B32:$B34))</f>
        <v>54.446422974715219</v>
      </c>
      <c r="J25">
        <f>SUMPRODUCT(SUMIFS('Total-corrected counts Z&lt;2'!I:I,'Total-corrected counts Z&lt;2'!$A:$A,$B32:$B34))</f>
        <v>57.449998306853544</v>
      </c>
      <c r="K25">
        <f>SUMPRODUCT(SUMIFS('Total-corrected counts Z&lt;2'!J:J,'Total-corrected counts Z&lt;2'!$A:$A,$B32:$B34))</f>
        <v>46.38368036037955</v>
      </c>
      <c r="L25">
        <f>SUMPRODUCT(SUMIFS('Total-corrected counts Z&lt;2'!K:K,'Total-corrected counts Z&lt;2'!$A:$A,$B32:$B34))</f>
        <v>73.252689670550197</v>
      </c>
      <c r="M25">
        <f>SUMPRODUCT(SUMIFS('Total-corrected counts Z&lt;2'!L:L,'Total-corrected counts Z&lt;2'!$A:$A,$B32:$B34))</f>
        <v>67.095359638183368</v>
      </c>
      <c r="N25">
        <f>SUMPRODUCT(SUMIFS('Total-corrected counts Z&lt;2'!M:M,'Total-corrected counts Z&lt;2'!$A:$A,$B32:$B34))</f>
        <v>112.93338358738353</v>
      </c>
      <c r="O25">
        <f>SUMPRODUCT(SUMIFS('Total-corrected counts Z&lt;2'!N:N,'Total-corrected counts Z&lt;2'!$A:$A,$B32:$B34))</f>
        <v>109.9333123779448</v>
      </c>
      <c r="P25">
        <f>SUMPRODUCT(SUMIFS('Total-corrected counts Z&lt;2'!O:O,'Total-corrected counts Z&lt;2'!$A:$A,$B32:$B34))</f>
        <v>84.941209173785211</v>
      </c>
      <c r="Q25">
        <f>SUMPRODUCT(SUMIFS('Total-corrected counts Z&lt;2'!P:P,'Total-corrected counts Z&lt;2'!$A:$A,$B32:$B34))</f>
        <v>46.661130696895398</v>
      </c>
      <c r="R25">
        <f>SUMPRODUCT(SUMIFS('Total-corrected counts Z&lt;2'!Q:Q,'Total-corrected counts Z&lt;2'!$A:$A,$B32:$B34))</f>
        <v>109.23153731541215</v>
      </c>
      <c r="S25">
        <f>SUMPRODUCT(SUMIFS('Total-corrected counts Z&lt;2'!R:R,'Total-corrected counts Z&lt;2'!$A:$A,$B32:$B34))</f>
        <v>97.569575922954087</v>
      </c>
      <c r="T25">
        <f>SUMPRODUCT(SUMIFS('Total-corrected counts Z&lt;2'!S:S,'Total-corrected counts Z&lt;2'!$A:$A,$B32:$B34))</f>
        <v>60.722920866949167</v>
      </c>
      <c r="U25">
        <f>SUMPRODUCT(SUMIFS('Total-corrected counts Z&lt;2'!T:T,'Total-corrected counts Z&lt;2'!$A:$A,$B32:$B34))</f>
        <v>69.415449748540823</v>
      </c>
      <c r="V25">
        <f>SUMPRODUCT(SUMIFS('Total-corrected counts Z&lt;2'!U:U,'Total-corrected counts Z&lt;2'!$A:$A,$B32:$B34))</f>
        <v>40.504593326766276</v>
      </c>
      <c r="X25">
        <f t="shared" si="0"/>
        <v>0.22648753281590436</v>
      </c>
      <c r="Y25">
        <f t="shared" si="1"/>
        <v>59.723247904760143</v>
      </c>
      <c r="Z25">
        <f t="shared" si="2"/>
        <v>77.372466178655998</v>
      </c>
      <c r="AA25">
        <f t="shared" si="3"/>
        <v>10.039525343417678</v>
      </c>
      <c r="AB25">
        <f t="shared" si="4"/>
        <v>9.6208162305123288</v>
      </c>
    </row>
    <row r="26" spans="1:28" x14ac:dyDescent="0.25">
      <c r="A26" t="s">
        <v>569</v>
      </c>
      <c r="B26">
        <v>382</v>
      </c>
      <c r="C26" t="s">
        <v>202</v>
      </c>
      <c r="D26">
        <v>37700</v>
      </c>
      <c r="E26">
        <v>375</v>
      </c>
      <c r="F26">
        <f>SUMIFS('Total-corrected counts Z&lt;2'!E:E,'Total-corrected counts Z&lt;2'!$A:$A,'Brain networks corrected Z&lt;2'!$B26)</f>
        <v>2.4505793602941894</v>
      </c>
      <c r="G26">
        <f>SUMIFS('Total-corrected counts Z&lt;2'!F:F,'Total-corrected counts Z&lt;2'!$A:$A,'Brain networks corrected Z&lt;2'!$B26)</f>
        <v>0.20507469640741943</v>
      </c>
      <c r="H26">
        <f>SUMIFS('Total-corrected counts Z&lt;2'!G:G,'Total-corrected counts Z&lt;2'!$A:$A,'Brain networks corrected Z&lt;2'!$B26)</f>
        <v>15.602902603237023</v>
      </c>
      <c r="I26">
        <f>SUMIFS('Total-corrected counts Z&lt;2'!H:H,'Total-corrected counts Z&lt;2'!$A:$A,'Brain networks corrected Z&lt;2'!$B26)</f>
        <v>3.8461511614189856</v>
      </c>
      <c r="J26">
        <f>SUMIFS('Total-corrected counts Z&lt;2'!I:I,'Total-corrected counts Z&lt;2'!$A:$A,'Brain networks corrected Z&lt;2'!$B26)</f>
        <v>2.0748740145118041</v>
      </c>
      <c r="K26">
        <f>SUMIFS('Total-corrected counts Z&lt;2'!J:J,'Total-corrected counts Z&lt;2'!$A:$A,'Brain networks corrected Z&lt;2'!$B26)</f>
        <v>15.916500499979289</v>
      </c>
      <c r="L26">
        <f>SUMIFS('Total-corrected counts Z&lt;2'!K:K,'Total-corrected counts Z&lt;2'!$A:$A,'Brain networks corrected Z&lt;2'!$B26)</f>
        <v>8.9012765483025813</v>
      </c>
      <c r="M26">
        <f>SUMIFS('Total-corrected counts Z&lt;2'!L:L,'Total-corrected counts Z&lt;2'!$A:$A,'Brain networks corrected Z&lt;2'!$B26)</f>
        <v>4.6038485351471206</v>
      </c>
      <c r="N26">
        <f>SUMIFS('Total-corrected counts Z&lt;2'!M:M,'Total-corrected counts Z&lt;2'!$A:$A,'Brain networks corrected Z&lt;2'!$B26)</f>
        <v>5.0269409014212743</v>
      </c>
      <c r="O26">
        <f>SUMIFS('Total-corrected counts Z&lt;2'!N:N,'Total-corrected counts Z&lt;2'!$A:$A,'Brain networks corrected Z&lt;2'!$B26)</f>
        <v>0</v>
      </c>
      <c r="P26">
        <f>SUMIFS('Total-corrected counts Z&lt;2'!O:O,'Total-corrected counts Z&lt;2'!$A:$A,'Brain networks corrected Z&lt;2'!$B26)</f>
        <v>23.345371158421074</v>
      </c>
      <c r="Q26">
        <f>SUMIFS('Total-corrected counts Z&lt;2'!P:P,'Total-corrected counts Z&lt;2'!$A:$A,'Brain networks corrected Z&lt;2'!$B26)</f>
        <v>6.9577139379506967</v>
      </c>
      <c r="R26">
        <f>SUMIFS('Total-corrected counts Z&lt;2'!Q:Q,'Total-corrected counts Z&lt;2'!$A:$A,'Brain networks corrected Z&lt;2'!$B26)</f>
        <v>4.1149534678721595</v>
      </c>
      <c r="S26">
        <f>SUMIFS('Total-corrected counts Z&lt;2'!R:R,'Total-corrected counts Z&lt;2'!$A:$A,'Brain networks corrected Z&lt;2'!$B26)</f>
        <v>6.8799573659019373</v>
      </c>
      <c r="T26">
        <f>SUMIFS('Total-corrected counts Z&lt;2'!S:S,'Total-corrected counts Z&lt;2'!$A:$A,'Brain networks corrected Z&lt;2'!$B26)</f>
        <v>3.3656544732262184</v>
      </c>
      <c r="U26">
        <f>SUMIFS('Total-corrected counts Z&lt;2'!T:T,'Total-corrected counts Z&lt;2'!$A:$A,'Brain networks corrected Z&lt;2'!$B26)</f>
        <v>11.065235058925815</v>
      </c>
      <c r="V26">
        <f>SUMIFS('Total-corrected counts Z&lt;2'!U:U,'Total-corrected counts Z&lt;2'!$A:$A,'Brain networks corrected Z&lt;2'!$B26)</f>
        <v>6.0709155843310487</v>
      </c>
      <c r="X26">
        <f t="shared" si="0"/>
        <v>0.70301469444284881</v>
      </c>
      <c r="Y26">
        <f t="shared" si="1"/>
        <v>6.5142387023021886</v>
      </c>
      <c r="Z26">
        <f t="shared" si="2"/>
        <v>7.7249751308286188</v>
      </c>
      <c r="AA26">
        <f t="shared" si="3"/>
        <v>1.9210510039063964</v>
      </c>
      <c r="AB26">
        <f t="shared" si="4"/>
        <v>2.5032262752485699</v>
      </c>
    </row>
    <row r="27" spans="1:28" x14ac:dyDescent="0.25">
      <c r="A27" t="s">
        <v>570</v>
      </c>
      <c r="B27">
        <v>463</v>
      </c>
      <c r="C27" t="s">
        <v>234</v>
      </c>
      <c r="D27">
        <v>38700</v>
      </c>
      <c r="E27">
        <v>375</v>
      </c>
      <c r="F27">
        <f>SUMIFS('Total-corrected counts Z&lt;2'!E:E,'Total-corrected counts Z&lt;2'!$A:$A,'Brain networks corrected Z&lt;2'!$B27)</f>
        <v>0</v>
      </c>
      <c r="G27">
        <f>SUMIFS('Total-corrected counts Z&lt;2'!F:F,'Total-corrected counts Z&lt;2'!$A:$A,'Brain networks corrected Z&lt;2'!$B27)</f>
        <v>0.17226274498223232</v>
      </c>
      <c r="H27">
        <f>SUMIFS('Total-corrected counts Z&lt;2'!G:G,'Total-corrected counts Z&lt;2'!$A:$A,'Brain networks corrected Z&lt;2'!$B27)</f>
        <v>5.1573183556212756</v>
      </c>
      <c r="I27">
        <f>SUMIFS('Total-corrected counts Z&lt;2'!H:H,'Total-corrected counts Z&lt;2'!$A:$A,'Brain networks corrected Z&lt;2'!$B27)</f>
        <v>1.1657118765099284</v>
      </c>
      <c r="J27">
        <f>SUMIFS('Total-corrected counts Z&lt;2'!I:I,'Total-corrected counts Z&lt;2'!$A:$A,'Brain networks corrected Z&lt;2'!$B27)</f>
        <v>1.5084395654462672</v>
      </c>
      <c r="K27">
        <f>SUMIFS('Total-corrected counts Z&lt;2'!J:J,'Total-corrected counts Z&lt;2'!$A:$A,'Brain networks corrected Z&lt;2'!$B27)</f>
        <v>13.244027367702719</v>
      </c>
      <c r="L27">
        <f>SUMIFS('Total-corrected counts Z&lt;2'!K:K,'Total-corrected counts Z&lt;2'!$A:$A,'Brain networks corrected Z&lt;2'!$B27)</f>
        <v>7.5009755281788282</v>
      </c>
      <c r="M27">
        <f>SUMIFS('Total-corrected counts Z&lt;2'!L:L,'Total-corrected counts Z&lt;2'!$A:$A,'Brain networks corrected Z&lt;2'!$B27)</f>
        <v>6.0105800319976295</v>
      </c>
      <c r="N27">
        <f>SUMIFS('Total-corrected counts Z&lt;2'!M:M,'Total-corrected counts Z&lt;2'!$A:$A,'Brain networks corrected Z&lt;2'!$B27)</f>
        <v>4.1192347991481384</v>
      </c>
      <c r="O27">
        <f>SUMIFS('Total-corrected counts Z&lt;2'!N:N,'Total-corrected counts Z&lt;2'!$A:$A,'Brain networks corrected Z&lt;2'!$B27)</f>
        <v>12.903143033356642</v>
      </c>
      <c r="P27">
        <f>SUMIFS('Total-corrected counts Z&lt;2'!O:O,'Total-corrected counts Z&lt;2'!$A:$A,'Brain networks corrected Z&lt;2'!$B27)</f>
        <v>6.723951502742584</v>
      </c>
      <c r="Q27">
        <f>SUMIFS('Total-corrected counts Z&lt;2'!P:P,'Total-corrected counts Z&lt;2'!$A:$A,'Brain networks corrected Z&lt;2'!$B27)</f>
        <v>4.4233623622720959</v>
      </c>
      <c r="R27">
        <f>SUMIFS('Total-corrected counts Z&lt;2'!Q:Q,'Total-corrected counts Z&lt;2'!$A:$A,'Brain networks corrected Z&lt;2'!$B27)</f>
        <v>3.6469018885881224</v>
      </c>
      <c r="S27">
        <f>SUMIFS('Total-corrected counts Z&lt;2'!R:R,'Total-corrected counts Z&lt;2'!$A:$A,'Brain networks corrected Z&lt;2'!$B27)</f>
        <v>6.7837902274152482</v>
      </c>
      <c r="T27">
        <f>SUMIFS('Total-corrected counts Z&lt;2'!S:S,'Total-corrected counts Z&lt;2'!$A:$A,'Brain networks corrected Z&lt;2'!$B27)</f>
        <v>1.5254014628654313</v>
      </c>
      <c r="U27">
        <f>SUMIFS('Total-corrected counts Z&lt;2'!T:T,'Total-corrected counts Z&lt;2'!$A:$A,'Brain networks corrected Z&lt;2'!$B27)</f>
        <v>9.5618063824413273</v>
      </c>
      <c r="V27">
        <f>SUMIFS('Total-corrected counts Z&lt;2'!U:U,'Total-corrected counts Z&lt;2'!$A:$A,'Brain networks corrected Z&lt;2'!$B27)</f>
        <v>4.8645435096748439</v>
      </c>
      <c r="X27">
        <f t="shared" si="0"/>
        <v>0.32068978690134359</v>
      </c>
      <c r="Y27">
        <f t="shared" si="1"/>
        <v>4.3198389188430015</v>
      </c>
      <c r="Z27">
        <f t="shared" si="2"/>
        <v>6.3041125461695371</v>
      </c>
      <c r="AA27">
        <f t="shared" si="3"/>
        <v>1.4292425589945787</v>
      </c>
      <c r="AB27">
        <f t="shared" si="4"/>
        <v>1.2682422896232348</v>
      </c>
    </row>
    <row r="29" spans="1:28" x14ac:dyDescent="0.25">
      <c r="B29">
        <v>632</v>
      </c>
      <c r="C29" t="s">
        <v>308</v>
      </c>
      <c r="D29">
        <v>39600</v>
      </c>
      <c r="E29">
        <v>726</v>
      </c>
    </row>
    <row r="30" spans="1:28" x14ac:dyDescent="0.25">
      <c r="B30">
        <v>10703</v>
      </c>
      <c r="C30" t="s">
        <v>560</v>
      </c>
      <c r="D30">
        <v>39400</v>
      </c>
      <c r="E30">
        <v>726</v>
      </c>
    </row>
    <row r="31" spans="1:28" x14ac:dyDescent="0.25">
      <c r="B31">
        <v>10704</v>
      </c>
      <c r="C31" t="s">
        <v>561</v>
      </c>
      <c r="D31">
        <v>39500</v>
      </c>
      <c r="E31">
        <v>726</v>
      </c>
    </row>
    <row r="32" spans="1:28" x14ac:dyDescent="0.25">
      <c r="B32">
        <v>2632</v>
      </c>
      <c r="C32" t="s">
        <v>566</v>
      </c>
      <c r="D32">
        <v>39600</v>
      </c>
      <c r="E32">
        <v>2726</v>
      </c>
    </row>
    <row r="33" spans="2:5" x14ac:dyDescent="0.25">
      <c r="B33">
        <v>12703</v>
      </c>
      <c r="C33" t="s">
        <v>560</v>
      </c>
      <c r="D33">
        <v>39400</v>
      </c>
      <c r="E33">
        <v>2726</v>
      </c>
    </row>
    <row r="34" spans="2:5" x14ac:dyDescent="0.25">
      <c r="B34">
        <v>12704</v>
      </c>
      <c r="C34" t="s">
        <v>568</v>
      </c>
      <c r="D34">
        <v>39700</v>
      </c>
      <c r="E34">
        <v>2726</v>
      </c>
    </row>
    <row r="35" spans="2:5" x14ac:dyDescent="0.25">
      <c r="B35">
        <v>894</v>
      </c>
      <c r="C35" t="s">
        <v>430</v>
      </c>
      <c r="D35">
        <v>25300</v>
      </c>
      <c r="E35">
        <v>254</v>
      </c>
    </row>
    <row r="36" spans="2:5" x14ac:dyDescent="0.25">
      <c r="B36">
        <v>274</v>
      </c>
      <c r="C36" t="s">
        <v>151</v>
      </c>
      <c r="D36">
        <v>26400</v>
      </c>
      <c r="E36">
        <v>879</v>
      </c>
    </row>
    <row r="37" spans="2:5" x14ac:dyDescent="0.25">
      <c r="B37">
        <v>330</v>
      </c>
      <c r="C37" t="s">
        <v>179</v>
      </c>
      <c r="D37">
        <v>26500</v>
      </c>
      <c r="E37">
        <v>879</v>
      </c>
    </row>
    <row r="38" spans="2:5" x14ac:dyDescent="0.25">
      <c r="B38">
        <v>434</v>
      </c>
      <c r="C38" t="s">
        <v>218</v>
      </c>
      <c r="D38">
        <v>26100</v>
      </c>
      <c r="E38">
        <v>879</v>
      </c>
    </row>
    <row r="39" spans="2:5" x14ac:dyDescent="0.25">
      <c r="B39">
        <v>442</v>
      </c>
      <c r="C39" t="s">
        <v>223</v>
      </c>
      <c r="D39">
        <v>26000</v>
      </c>
      <c r="E39">
        <v>879</v>
      </c>
    </row>
    <row r="40" spans="2:5" x14ac:dyDescent="0.25">
      <c r="B40">
        <v>545</v>
      </c>
      <c r="C40" t="s">
        <v>264</v>
      </c>
      <c r="D40">
        <v>26200</v>
      </c>
      <c r="E40">
        <v>879</v>
      </c>
    </row>
    <row r="41" spans="2:5" x14ac:dyDescent="0.25">
      <c r="B41">
        <v>610</v>
      </c>
      <c r="C41" t="s">
        <v>295</v>
      </c>
      <c r="D41">
        <v>26300</v>
      </c>
      <c r="E41">
        <v>879</v>
      </c>
    </row>
    <row r="42" spans="2:5" x14ac:dyDescent="0.25">
      <c r="B42">
        <v>430</v>
      </c>
      <c r="C42" t="s">
        <v>216</v>
      </c>
      <c r="D42">
        <v>26900</v>
      </c>
      <c r="E42">
        <v>886</v>
      </c>
    </row>
    <row r="43" spans="2:5" x14ac:dyDescent="0.25">
      <c r="B43">
        <v>542</v>
      </c>
      <c r="C43" t="s">
        <v>263</v>
      </c>
      <c r="D43">
        <v>26700</v>
      </c>
      <c r="E43">
        <v>886</v>
      </c>
    </row>
    <row r="44" spans="2:5" x14ac:dyDescent="0.25">
      <c r="B44">
        <v>590</v>
      </c>
      <c r="C44" t="s">
        <v>283</v>
      </c>
      <c r="D44">
        <v>27100</v>
      </c>
      <c r="E44">
        <v>886</v>
      </c>
    </row>
    <row r="45" spans="2:5" x14ac:dyDescent="0.25">
      <c r="B45">
        <v>622</v>
      </c>
      <c r="C45" t="s">
        <v>303</v>
      </c>
      <c r="D45">
        <v>27200</v>
      </c>
      <c r="E45">
        <v>886</v>
      </c>
    </row>
    <row r="46" spans="2:5" x14ac:dyDescent="0.25">
      <c r="B46">
        <v>687</v>
      </c>
      <c r="C46" t="s">
        <v>337</v>
      </c>
      <c r="D46">
        <v>27000</v>
      </c>
      <c r="E46">
        <v>886</v>
      </c>
    </row>
    <row r="47" spans="2:5" x14ac:dyDescent="0.25">
      <c r="B47">
        <v>279</v>
      </c>
      <c r="C47" t="s">
        <v>153</v>
      </c>
      <c r="D47">
        <v>25800</v>
      </c>
      <c r="E47">
        <v>894</v>
      </c>
    </row>
    <row r="48" spans="2:5" x14ac:dyDescent="0.25">
      <c r="B48">
        <v>671</v>
      </c>
      <c r="C48" t="s">
        <v>329</v>
      </c>
      <c r="D48">
        <v>25400</v>
      </c>
      <c r="E48">
        <v>894</v>
      </c>
    </row>
    <row r="49" spans="2:5" x14ac:dyDescent="0.25">
      <c r="B49">
        <v>774</v>
      </c>
      <c r="C49" t="s">
        <v>373</v>
      </c>
      <c r="D49">
        <v>25600</v>
      </c>
      <c r="E49">
        <v>894</v>
      </c>
    </row>
    <row r="50" spans="2:5" x14ac:dyDescent="0.25">
      <c r="B50">
        <v>906</v>
      </c>
      <c r="C50" t="s">
        <v>438</v>
      </c>
      <c r="D50">
        <v>25700</v>
      </c>
      <c r="E50">
        <v>894</v>
      </c>
    </row>
    <row r="51" spans="2:5" x14ac:dyDescent="0.25">
      <c r="B51">
        <v>965</v>
      </c>
      <c r="C51" t="s">
        <v>473</v>
      </c>
      <c r="D51">
        <v>25500</v>
      </c>
      <c r="E51">
        <v>894</v>
      </c>
    </row>
    <row r="52" spans="2:5" x14ac:dyDescent="0.25">
      <c r="B52">
        <v>84</v>
      </c>
      <c r="C52" t="s">
        <v>57</v>
      </c>
      <c r="D52">
        <v>20600</v>
      </c>
      <c r="E52">
        <v>972</v>
      </c>
    </row>
    <row r="53" spans="2:5" x14ac:dyDescent="0.25">
      <c r="B53">
        <v>132</v>
      </c>
      <c r="C53" t="s">
        <v>82</v>
      </c>
      <c r="D53">
        <v>20700</v>
      </c>
      <c r="E53">
        <v>972</v>
      </c>
    </row>
    <row r="54" spans="2:5" x14ac:dyDescent="0.25">
      <c r="B54">
        <v>171</v>
      </c>
      <c r="C54" t="s">
        <v>101</v>
      </c>
      <c r="D54">
        <v>20200</v>
      </c>
      <c r="E54">
        <v>972</v>
      </c>
    </row>
    <row r="55" spans="2:5" x14ac:dyDescent="0.25">
      <c r="B55">
        <v>304</v>
      </c>
      <c r="C55" t="s">
        <v>165</v>
      </c>
      <c r="D55">
        <v>20400</v>
      </c>
      <c r="E55">
        <v>972</v>
      </c>
    </row>
    <row r="56" spans="2:5" x14ac:dyDescent="0.25">
      <c r="B56">
        <v>363</v>
      </c>
      <c r="C56" t="s">
        <v>193</v>
      </c>
      <c r="D56">
        <v>20500</v>
      </c>
      <c r="E56">
        <v>972</v>
      </c>
    </row>
    <row r="57" spans="2:5" x14ac:dyDescent="0.25">
      <c r="B57">
        <v>556</v>
      </c>
      <c r="C57" t="s">
        <v>266</v>
      </c>
      <c r="D57">
        <v>8700</v>
      </c>
      <c r="E57">
        <v>44</v>
      </c>
    </row>
    <row r="58" spans="2:5" x14ac:dyDescent="0.25">
      <c r="B58">
        <v>707</v>
      </c>
      <c r="C58" t="s">
        <v>351</v>
      </c>
      <c r="D58">
        <v>8500</v>
      </c>
      <c r="E58">
        <v>44</v>
      </c>
    </row>
    <row r="59" spans="2:5" x14ac:dyDescent="0.25">
      <c r="B59">
        <v>827</v>
      </c>
      <c r="C59" t="s">
        <v>398</v>
      </c>
      <c r="D59">
        <v>8800</v>
      </c>
      <c r="E59">
        <v>44</v>
      </c>
    </row>
    <row r="60" spans="2:5" x14ac:dyDescent="0.25">
      <c r="B60">
        <v>1054</v>
      </c>
      <c r="C60" t="s">
        <v>524</v>
      </c>
      <c r="D60">
        <v>8900</v>
      </c>
      <c r="E60">
        <v>44</v>
      </c>
    </row>
    <row r="61" spans="2:5" x14ac:dyDescent="0.25">
      <c r="B61">
        <v>1081</v>
      </c>
      <c r="C61" t="s">
        <v>533</v>
      </c>
      <c r="D61">
        <v>9000</v>
      </c>
      <c r="E61">
        <v>44</v>
      </c>
    </row>
    <row r="62" spans="2:5" x14ac:dyDescent="0.25">
      <c r="B62">
        <v>23</v>
      </c>
      <c r="C62" t="s">
        <v>32</v>
      </c>
      <c r="D62">
        <v>50100</v>
      </c>
      <c r="E62">
        <v>278</v>
      </c>
    </row>
    <row r="63" spans="2:5" x14ac:dyDescent="0.25">
      <c r="B63">
        <v>131</v>
      </c>
      <c r="C63" t="s">
        <v>81</v>
      </c>
      <c r="D63">
        <v>47000</v>
      </c>
      <c r="E63">
        <v>703</v>
      </c>
    </row>
    <row r="64" spans="2:5" x14ac:dyDescent="0.25">
      <c r="B64">
        <v>278</v>
      </c>
      <c r="C64" t="s">
        <v>152</v>
      </c>
      <c r="D64">
        <v>50000</v>
      </c>
      <c r="E64">
        <v>477</v>
      </c>
    </row>
    <row r="65" spans="2:5" x14ac:dyDescent="0.25">
      <c r="B65">
        <v>303</v>
      </c>
      <c r="C65" t="s">
        <v>164</v>
      </c>
      <c r="D65">
        <v>47200</v>
      </c>
      <c r="E65">
        <v>295</v>
      </c>
    </row>
    <row r="66" spans="2:5" x14ac:dyDescent="0.25">
      <c r="B66">
        <v>311</v>
      </c>
      <c r="C66" t="s">
        <v>169</v>
      </c>
      <c r="D66">
        <v>47300</v>
      </c>
      <c r="E66">
        <v>295</v>
      </c>
    </row>
    <row r="67" spans="2:5" x14ac:dyDescent="0.25">
      <c r="B67">
        <v>319</v>
      </c>
      <c r="C67" t="s">
        <v>173</v>
      </c>
      <c r="D67">
        <v>47500</v>
      </c>
      <c r="E67">
        <v>703</v>
      </c>
    </row>
    <row r="68" spans="2:5" x14ac:dyDescent="0.25">
      <c r="B68">
        <v>403</v>
      </c>
      <c r="C68" t="s">
        <v>207</v>
      </c>
      <c r="D68">
        <v>50800</v>
      </c>
      <c r="E68">
        <v>278</v>
      </c>
    </row>
    <row r="69" spans="2:5" x14ac:dyDescent="0.25">
      <c r="B69">
        <v>451</v>
      </c>
      <c r="C69" t="s">
        <v>229</v>
      </c>
      <c r="D69">
        <v>47400</v>
      </c>
      <c r="E69">
        <v>295</v>
      </c>
    </row>
    <row r="70" spans="2:5" x14ac:dyDescent="0.25">
      <c r="B70">
        <v>536</v>
      </c>
      <c r="C70" t="s">
        <v>261</v>
      </c>
      <c r="D70">
        <v>50300</v>
      </c>
      <c r="E70">
        <v>278</v>
      </c>
    </row>
    <row r="71" spans="2:5" x14ac:dyDescent="0.25">
      <c r="B71">
        <v>639</v>
      </c>
      <c r="C71" t="s">
        <v>312</v>
      </c>
      <c r="D71">
        <v>34700</v>
      </c>
      <c r="E71">
        <v>631</v>
      </c>
    </row>
    <row r="72" spans="2:5" x14ac:dyDescent="0.25">
      <c r="B72">
        <v>647</v>
      </c>
      <c r="C72" t="s">
        <v>315</v>
      </c>
      <c r="D72">
        <v>35100</v>
      </c>
      <c r="E72">
        <v>631</v>
      </c>
    </row>
    <row r="73" spans="2:5" x14ac:dyDescent="0.25">
      <c r="B73">
        <v>780</v>
      </c>
      <c r="C73" t="s">
        <v>376</v>
      </c>
      <c r="D73">
        <v>47800</v>
      </c>
      <c r="E73">
        <v>703</v>
      </c>
    </row>
    <row r="74" spans="2:5" x14ac:dyDescent="0.25">
      <c r="B74">
        <v>788</v>
      </c>
      <c r="C74" t="s">
        <v>381</v>
      </c>
      <c r="D74">
        <v>36400</v>
      </c>
      <c r="E74">
        <v>698</v>
      </c>
    </row>
    <row r="75" spans="2:5" x14ac:dyDescent="0.25">
      <c r="B75">
        <v>884</v>
      </c>
      <c r="C75" t="s">
        <v>426</v>
      </c>
      <c r="D75">
        <v>110700</v>
      </c>
      <c r="E75">
        <v>768</v>
      </c>
    </row>
    <row r="76" spans="2:5" x14ac:dyDescent="0.25">
      <c r="B76">
        <v>1105</v>
      </c>
      <c r="C76" t="s">
        <v>546</v>
      </c>
      <c r="D76">
        <v>50700</v>
      </c>
      <c r="E76">
        <v>278</v>
      </c>
    </row>
    <row r="77" spans="2:5" x14ac:dyDescent="0.25">
      <c r="B77">
        <v>104</v>
      </c>
      <c r="C77" t="s">
        <v>65</v>
      </c>
      <c r="D77">
        <v>23400</v>
      </c>
      <c r="E77">
        <v>95</v>
      </c>
    </row>
    <row r="78" spans="2:5" x14ac:dyDescent="0.25">
      <c r="B78">
        <v>120</v>
      </c>
      <c r="C78" t="s">
        <v>73</v>
      </c>
      <c r="D78">
        <v>24100</v>
      </c>
      <c r="E78">
        <v>111</v>
      </c>
    </row>
    <row r="79" spans="2:5" x14ac:dyDescent="0.25">
      <c r="B79">
        <v>163</v>
      </c>
      <c r="C79" t="s">
        <v>97</v>
      </c>
      <c r="D79">
        <v>24200</v>
      </c>
      <c r="E79">
        <v>111</v>
      </c>
    </row>
    <row r="80" spans="2:5" x14ac:dyDescent="0.25">
      <c r="B80">
        <v>314</v>
      </c>
      <c r="C80" t="s">
        <v>171</v>
      </c>
      <c r="D80">
        <v>24400</v>
      </c>
      <c r="E80">
        <v>111</v>
      </c>
    </row>
    <row r="81" spans="2:5" x14ac:dyDescent="0.25">
      <c r="B81">
        <v>328</v>
      </c>
      <c r="C81" t="s">
        <v>178</v>
      </c>
      <c r="D81">
        <v>23600</v>
      </c>
      <c r="E81">
        <v>104</v>
      </c>
    </row>
    <row r="82" spans="2:5" x14ac:dyDescent="0.25">
      <c r="B82">
        <v>344</v>
      </c>
      <c r="C82" t="s">
        <v>185</v>
      </c>
      <c r="D82">
        <v>24300</v>
      </c>
      <c r="E82">
        <v>111</v>
      </c>
    </row>
    <row r="83" spans="2:5" x14ac:dyDescent="0.25">
      <c r="B83">
        <v>675</v>
      </c>
      <c r="C83" t="s">
        <v>332</v>
      </c>
      <c r="D83">
        <v>25000</v>
      </c>
      <c r="E83">
        <v>119</v>
      </c>
    </row>
    <row r="84" spans="2:5" x14ac:dyDescent="0.25">
      <c r="B84">
        <v>694</v>
      </c>
      <c r="C84" t="s">
        <v>342</v>
      </c>
      <c r="D84">
        <v>24800</v>
      </c>
      <c r="E84">
        <v>119</v>
      </c>
    </row>
    <row r="85" spans="2:5" x14ac:dyDescent="0.25">
      <c r="B85">
        <v>699</v>
      </c>
      <c r="C85" t="s">
        <v>948</v>
      </c>
      <c r="D85">
        <v>25100</v>
      </c>
      <c r="E85">
        <v>119</v>
      </c>
    </row>
    <row r="86" spans="2:5" x14ac:dyDescent="0.25">
      <c r="B86">
        <v>704</v>
      </c>
      <c r="C86" t="s">
        <v>348</v>
      </c>
      <c r="D86">
        <v>24700</v>
      </c>
      <c r="E86">
        <v>119</v>
      </c>
    </row>
    <row r="87" spans="2:5" x14ac:dyDescent="0.25">
      <c r="B87">
        <v>783</v>
      </c>
      <c r="C87" t="s">
        <v>378</v>
      </c>
      <c r="D87">
        <v>23800</v>
      </c>
      <c r="E87">
        <v>104</v>
      </c>
    </row>
    <row r="88" spans="2:5" x14ac:dyDescent="0.25">
      <c r="B88">
        <v>800</v>
      </c>
      <c r="C88" t="s">
        <v>387</v>
      </c>
      <c r="D88">
        <v>24900</v>
      </c>
      <c r="E88">
        <v>119</v>
      </c>
    </row>
    <row r="89" spans="2:5" x14ac:dyDescent="0.25">
      <c r="B89">
        <v>831</v>
      </c>
      <c r="C89" t="s">
        <v>400</v>
      </c>
      <c r="D89">
        <v>23900</v>
      </c>
      <c r="E89">
        <v>104</v>
      </c>
    </row>
    <row r="90" spans="2:5" x14ac:dyDescent="0.25">
      <c r="B90">
        <v>996</v>
      </c>
      <c r="C90" t="s">
        <v>490</v>
      </c>
      <c r="D90">
        <v>23500</v>
      </c>
      <c r="E90">
        <v>104</v>
      </c>
    </row>
    <row r="91" spans="2:5" x14ac:dyDescent="0.25">
      <c r="B91">
        <v>1101</v>
      </c>
      <c r="C91" t="s">
        <v>544</v>
      </c>
      <c r="D91">
        <v>23700</v>
      </c>
      <c r="E91">
        <v>104</v>
      </c>
    </row>
    <row r="92" spans="2:5" x14ac:dyDescent="0.25">
      <c r="B92">
        <v>656</v>
      </c>
      <c r="C92" t="s">
        <v>321</v>
      </c>
      <c r="D92">
        <v>2200</v>
      </c>
      <c r="E92">
        <v>993</v>
      </c>
    </row>
    <row r="93" spans="2:5" x14ac:dyDescent="0.25">
      <c r="B93">
        <v>767</v>
      </c>
      <c r="C93" t="s">
        <v>369</v>
      </c>
      <c r="D93">
        <v>2400</v>
      </c>
      <c r="E93">
        <v>993</v>
      </c>
    </row>
    <row r="94" spans="2:5" x14ac:dyDescent="0.25">
      <c r="B94">
        <v>962</v>
      </c>
      <c r="C94" t="s">
        <v>472</v>
      </c>
      <c r="D94">
        <v>2300</v>
      </c>
      <c r="E94">
        <v>993</v>
      </c>
    </row>
    <row r="95" spans="2:5" x14ac:dyDescent="0.25">
      <c r="B95">
        <v>1021</v>
      </c>
      <c r="C95" t="s">
        <v>503</v>
      </c>
      <c r="D95">
        <v>2500</v>
      </c>
      <c r="E95">
        <v>993</v>
      </c>
    </row>
    <row r="96" spans="2:5" x14ac:dyDescent="0.25">
      <c r="B96">
        <v>1085</v>
      </c>
      <c r="C96" t="s">
        <v>535</v>
      </c>
      <c r="D96">
        <v>2600</v>
      </c>
      <c r="E96">
        <v>993</v>
      </c>
    </row>
    <row r="97" spans="2:5" x14ac:dyDescent="0.25">
      <c r="B97">
        <v>211</v>
      </c>
      <c r="C97" t="s">
        <v>121</v>
      </c>
      <c r="D97">
        <v>19100</v>
      </c>
      <c r="E97">
        <v>39</v>
      </c>
    </row>
    <row r="98" spans="2:5" x14ac:dyDescent="0.25">
      <c r="B98">
        <v>296</v>
      </c>
      <c r="C98" t="s">
        <v>161</v>
      </c>
      <c r="D98">
        <v>19700</v>
      </c>
      <c r="E98">
        <v>48</v>
      </c>
    </row>
    <row r="99" spans="2:5" x14ac:dyDescent="0.25">
      <c r="B99">
        <v>588</v>
      </c>
      <c r="C99" t="s">
        <v>281</v>
      </c>
      <c r="D99">
        <v>19600</v>
      </c>
      <c r="E99">
        <v>48</v>
      </c>
    </row>
    <row r="100" spans="2:5" x14ac:dyDescent="0.25">
      <c r="B100">
        <v>772</v>
      </c>
      <c r="C100" t="s">
        <v>371</v>
      </c>
      <c r="D100">
        <v>19800</v>
      </c>
      <c r="E100">
        <v>48</v>
      </c>
    </row>
    <row r="101" spans="2:5" x14ac:dyDescent="0.25">
      <c r="B101">
        <v>810</v>
      </c>
      <c r="C101" t="s">
        <v>393</v>
      </c>
      <c r="D101">
        <v>19900</v>
      </c>
      <c r="E101">
        <v>48</v>
      </c>
    </row>
    <row r="102" spans="2:5" x14ac:dyDescent="0.25">
      <c r="B102">
        <v>819</v>
      </c>
      <c r="C102" t="s">
        <v>396</v>
      </c>
      <c r="D102">
        <v>20000</v>
      </c>
      <c r="E102">
        <v>48</v>
      </c>
    </row>
    <row r="103" spans="2:5" x14ac:dyDescent="0.25">
      <c r="B103">
        <v>919</v>
      </c>
      <c r="C103" t="s">
        <v>446</v>
      </c>
      <c r="D103">
        <v>19300</v>
      </c>
      <c r="E103">
        <v>39</v>
      </c>
    </row>
    <row r="104" spans="2:5" x14ac:dyDescent="0.25">
      <c r="B104">
        <v>927</v>
      </c>
      <c r="C104" t="s">
        <v>450</v>
      </c>
      <c r="D104">
        <v>19400</v>
      </c>
      <c r="E104">
        <v>39</v>
      </c>
    </row>
    <row r="105" spans="2:5" x14ac:dyDescent="0.25">
      <c r="B105">
        <v>935</v>
      </c>
      <c r="C105" t="s">
        <v>456</v>
      </c>
      <c r="D105">
        <v>19000</v>
      </c>
      <c r="E105">
        <v>39</v>
      </c>
    </row>
    <row r="106" spans="2:5" x14ac:dyDescent="0.25">
      <c r="B106">
        <v>1015</v>
      </c>
      <c r="C106" t="s">
        <v>499</v>
      </c>
      <c r="D106">
        <v>19200</v>
      </c>
      <c r="E106">
        <v>39</v>
      </c>
    </row>
    <row r="107" spans="2:5" x14ac:dyDescent="0.25">
      <c r="B107">
        <v>484</v>
      </c>
      <c r="C107" t="s">
        <v>243</v>
      </c>
      <c r="D107">
        <v>22100</v>
      </c>
      <c r="E107">
        <v>731</v>
      </c>
    </row>
    <row r="108" spans="2:5" x14ac:dyDescent="0.25">
      <c r="B108">
        <v>582</v>
      </c>
      <c r="C108" t="s">
        <v>278</v>
      </c>
      <c r="D108">
        <v>22300</v>
      </c>
      <c r="E108">
        <v>731</v>
      </c>
    </row>
    <row r="109" spans="2:5" x14ac:dyDescent="0.25">
      <c r="B109">
        <v>620</v>
      </c>
      <c r="C109" t="s">
        <v>301</v>
      </c>
      <c r="D109">
        <v>22400</v>
      </c>
      <c r="E109">
        <v>731</v>
      </c>
    </row>
    <row r="110" spans="2:5" x14ac:dyDescent="0.25">
      <c r="B110">
        <v>910</v>
      </c>
      <c r="C110" t="s">
        <v>441</v>
      </c>
      <c r="D110">
        <v>22500</v>
      </c>
      <c r="E110">
        <v>731</v>
      </c>
    </row>
    <row r="111" spans="2:5" x14ac:dyDescent="0.25">
      <c r="B111">
        <v>918</v>
      </c>
      <c r="C111" t="s">
        <v>445</v>
      </c>
      <c r="D111">
        <v>41350</v>
      </c>
      <c r="E111">
        <v>909</v>
      </c>
    </row>
    <row r="112" spans="2:5" x14ac:dyDescent="0.25">
      <c r="B112">
        <v>926</v>
      </c>
      <c r="C112" t="s">
        <v>449</v>
      </c>
      <c r="D112">
        <v>42700</v>
      </c>
      <c r="E112">
        <v>909</v>
      </c>
    </row>
    <row r="113" spans="2:5" x14ac:dyDescent="0.25">
      <c r="B113">
        <v>934</v>
      </c>
      <c r="C113" t="s">
        <v>455</v>
      </c>
      <c r="D113">
        <v>43700</v>
      </c>
      <c r="E113">
        <v>909</v>
      </c>
    </row>
  </sheetData>
  <conditionalFormatting sqref="X4:X13 X16:X17 X20:X27">
    <cfRule type="cellIs" dxfId="14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DDCA-4467-4E0F-B355-B479E41694DF}">
  <sheetPr>
    <pageSetUpPr fitToPage="1"/>
  </sheetPr>
  <dimension ref="A1:UD38"/>
  <sheetViews>
    <sheetView zoomScale="85" zoomScaleNormal="85" workbookViewId="0"/>
  </sheetViews>
  <sheetFormatPr defaultRowHeight="15" x14ac:dyDescent="0.25"/>
  <cols>
    <col min="3" max="3" width="17" bestFit="1" customWidth="1"/>
    <col min="4" max="4" width="9.85546875" bestFit="1" customWidth="1"/>
    <col min="5" max="5" width="16.7109375" bestFit="1" customWidth="1"/>
    <col min="6" max="8" width="9.28515625" bestFit="1" customWidth="1"/>
    <col min="9" max="9" width="16.7109375" bestFit="1" customWidth="1"/>
    <col min="10" max="11" width="9.28515625" bestFit="1" customWidth="1"/>
    <col min="12" max="12" width="16.7109375" bestFit="1" customWidth="1"/>
    <col min="13" max="15" width="9.28515625" bestFit="1" customWidth="1"/>
    <col min="16" max="16" width="16.7109375" bestFit="1" customWidth="1"/>
    <col min="17" max="17" width="9.28515625" bestFit="1" customWidth="1"/>
    <col min="18" max="19" width="16.7109375" bestFit="1" customWidth="1"/>
    <col min="20" max="20" width="9.28515625" bestFit="1" customWidth="1"/>
    <col min="21" max="21" width="16.7109375" bestFit="1" customWidth="1"/>
    <col min="22" max="22" width="9.28515625" bestFit="1" customWidth="1"/>
    <col min="23" max="23" width="16.7109375" bestFit="1" customWidth="1"/>
    <col min="24" max="25" width="9.28515625" bestFit="1" customWidth="1"/>
    <col min="26" max="26" width="16.7109375" bestFit="1" customWidth="1"/>
    <col min="27" max="27" width="9.28515625" bestFit="1" customWidth="1"/>
    <col min="28" max="28" width="16.7109375" bestFit="1" customWidth="1"/>
    <col min="29" max="30" width="9.28515625" bestFit="1" customWidth="1"/>
    <col min="31" max="37" width="16.7109375" bestFit="1" customWidth="1"/>
    <col min="38" max="38" width="9.28515625" bestFit="1" customWidth="1"/>
    <col min="39" max="43" width="16.7109375" bestFit="1" customWidth="1"/>
    <col min="44" max="44" width="9.28515625" bestFit="1" customWidth="1"/>
    <col min="45" max="46" width="16.7109375" bestFit="1" customWidth="1"/>
    <col min="47" max="47" width="9.28515625" bestFit="1" customWidth="1"/>
    <col min="48" max="49" width="16.7109375" bestFit="1" customWidth="1"/>
    <col min="50" max="52" width="9.28515625" bestFit="1" customWidth="1"/>
    <col min="53" max="53" width="16.7109375" bestFit="1" customWidth="1"/>
    <col min="54" max="56" width="9.28515625" bestFit="1" customWidth="1"/>
    <col min="57" max="59" width="16.7109375" bestFit="1" customWidth="1"/>
    <col min="60" max="62" width="9.28515625" bestFit="1" customWidth="1"/>
    <col min="63" max="65" width="16.7109375" bestFit="1" customWidth="1"/>
    <col min="66" max="66" width="9.28515625" bestFit="1" customWidth="1"/>
    <col min="67" max="68" width="16.7109375" bestFit="1" customWidth="1"/>
    <col min="69" max="69" width="9.28515625" bestFit="1" customWidth="1"/>
    <col min="70" max="70" width="16.7109375" bestFit="1" customWidth="1"/>
    <col min="71" max="72" width="9.28515625" bestFit="1" customWidth="1"/>
    <col min="73" max="75" width="16.7109375" bestFit="1" customWidth="1"/>
    <col min="76" max="76" width="9.28515625" bestFit="1" customWidth="1"/>
    <col min="77" max="78" width="16.7109375" bestFit="1" customWidth="1"/>
    <col min="79" max="79" width="9.28515625" bestFit="1" customWidth="1"/>
    <col min="80" max="80" width="16.7109375" bestFit="1" customWidth="1"/>
    <col min="81" max="81" width="9.28515625" bestFit="1" customWidth="1"/>
    <col min="82" max="83" width="16.7109375" bestFit="1" customWidth="1"/>
    <col min="84" max="85" width="9.28515625" bestFit="1" customWidth="1"/>
    <col min="86" max="87" width="16.7109375" bestFit="1" customWidth="1"/>
    <col min="88" max="89" width="9.28515625" bestFit="1" customWidth="1"/>
    <col min="90" max="91" width="16.7109375" bestFit="1" customWidth="1"/>
    <col min="92" max="94" width="9.28515625" bestFit="1" customWidth="1"/>
    <col min="95" max="100" width="16.7109375" bestFit="1" customWidth="1"/>
    <col min="101" max="103" width="9.28515625" bestFit="1" customWidth="1"/>
    <col min="104" max="104" width="16.7109375" bestFit="1" customWidth="1"/>
    <col min="105" max="106" width="9.28515625" bestFit="1" customWidth="1"/>
    <col min="107" max="107" width="16.7109375" bestFit="1" customWidth="1"/>
    <col min="108" max="110" width="9.28515625" bestFit="1" customWidth="1"/>
    <col min="111" max="112" width="16.7109375" bestFit="1" customWidth="1"/>
    <col min="113" max="117" width="9.28515625" bestFit="1" customWidth="1"/>
    <col min="118" max="118" width="16.7109375" bestFit="1" customWidth="1"/>
    <col min="119" max="121" width="9.28515625" bestFit="1" customWidth="1"/>
    <col min="122" max="123" width="16.7109375" bestFit="1" customWidth="1"/>
    <col min="124" max="124" width="9.28515625" bestFit="1" customWidth="1"/>
    <col min="125" max="127" width="16.7109375" bestFit="1" customWidth="1"/>
    <col min="128" max="128" width="9.28515625" bestFit="1" customWidth="1"/>
    <col min="129" max="130" width="16.7109375" bestFit="1" customWidth="1"/>
    <col min="131" max="131" width="9.28515625" bestFit="1" customWidth="1"/>
    <col min="132" max="132" width="16.7109375" bestFit="1" customWidth="1"/>
    <col min="133" max="137" width="9.28515625" bestFit="1" customWidth="1"/>
    <col min="138" max="140" width="16.7109375" bestFit="1" customWidth="1"/>
    <col min="141" max="141" width="9.28515625" bestFit="1" customWidth="1"/>
    <col min="142" max="142" width="16.7109375" bestFit="1" customWidth="1"/>
    <col min="143" max="144" width="9.28515625" bestFit="1" customWidth="1"/>
    <col min="145" max="145" width="16.7109375" bestFit="1" customWidth="1"/>
    <col min="146" max="147" width="9.28515625" bestFit="1" customWidth="1"/>
    <col min="148" max="149" width="16.7109375" bestFit="1" customWidth="1"/>
    <col min="150" max="152" width="9.28515625" bestFit="1" customWidth="1"/>
    <col min="153" max="156" width="16.7109375" bestFit="1" customWidth="1"/>
    <col min="157" max="160" width="9.28515625" bestFit="1" customWidth="1"/>
    <col min="161" max="162" width="16.7109375" bestFit="1" customWidth="1"/>
    <col min="163" max="164" width="9.28515625" bestFit="1" customWidth="1"/>
    <col min="165" max="165" width="16.7109375" bestFit="1" customWidth="1"/>
    <col min="166" max="167" width="9.28515625" bestFit="1" customWidth="1"/>
    <col min="168" max="171" width="16.7109375" bestFit="1" customWidth="1"/>
    <col min="172" max="176" width="9.28515625" bestFit="1" customWidth="1"/>
    <col min="177" max="179" width="16.7109375" bestFit="1" customWidth="1"/>
    <col min="180" max="180" width="9.28515625" bestFit="1" customWidth="1"/>
    <col min="181" max="181" width="16.7109375" bestFit="1" customWidth="1"/>
    <col min="182" max="183" width="9.28515625" bestFit="1" customWidth="1"/>
    <col min="184" max="186" width="16.7109375" bestFit="1" customWidth="1"/>
    <col min="187" max="190" width="9.28515625" bestFit="1" customWidth="1"/>
    <col min="191" max="191" width="16.7109375" bestFit="1" customWidth="1"/>
    <col min="192" max="193" width="9.28515625" bestFit="1" customWidth="1"/>
    <col min="194" max="194" width="16.7109375" bestFit="1" customWidth="1"/>
    <col min="195" max="197" width="9.28515625" bestFit="1" customWidth="1"/>
    <col min="198" max="199" width="16.7109375" bestFit="1" customWidth="1"/>
    <col min="200" max="201" width="9.28515625" bestFit="1" customWidth="1"/>
    <col min="202" max="202" width="16.7109375" bestFit="1" customWidth="1"/>
    <col min="203" max="204" width="9.28515625" bestFit="1" customWidth="1"/>
    <col min="205" max="207" width="16.7109375" bestFit="1" customWidth="1"/>
    <col min="208" max="209" width="9.28515625" bestFit="1" customWidth="1"/>
    <col min="210" max="210" width="16.7109375" bestFit="1" customWidth="1"/>
    <col min="211" max="212" width="9.28515625" bestFit="1" customWidth="1"/>
    <col min="213" max="215" width="16.7109375" bestFit="1" customWidth="1"/>
    <col min="216" max="217" width="9.28515625" bestFit="1" customWidth="1"/>
    <col min="218" max="218" width="16.7109375" bestFit="1" customWidth="1"/>
    <col min="219" max="221" width="9.28515625" bestFit="1" customWidth="1"/>
    <col min="222" max="222" width="16.7109375" bestFit="1" customWidth="1"/>
    <col min="223" max="224" width="9.28515625" bestFit="1" customWidth="1"/>
    <col min="225" max="228" width="16.7109375" bestFit="1" customWidth="1"/>
    <col min="229" max="229" width="9.28515625" bestFit="1" customWidth="1"/>
    <col min="230" max="231" width="16.7109375" bestFit="1" customWidth="1"/>
    <col min="232" max="232" width="9.28515625" bestFit="1" customWidth="1"/>
    <col min="233" max="234" width="16.7109375" bestFit="1" customWidth="1"/>
    <col min="235" max="238" width="9.28515625" bestFit="1" customWidth="1"/>
    <col min="239" max="240" width="16.7109375" bestFit="1" customWidth="1"/>
    <col min="241" max="241" width="9.28515625" bestFit="1" customWidth="1"/>
    <col min="242" max="242" width="16.7109375" bestFit="1" customWidth="1"/>
    <col min="243" max="244" width="9.28515625" bestFit="1" customWidth="1"/>
    <col min="245" max="245" width="16.7109375" bestFit="1" customWidth="1"/>
    <col min="246" max="246" width="9.28515625" bestFit="1" customWidth="1"/>
    <col min="247" max="247" width="16.7109375" bestFit="1" customWidth="1"/>
    <col min="248" max="249" width="9.28515625" bestFit="1" customWidth="1"/>
    <col min="250" max="250" width="16.7109375" bestFit="1" customWidth="1"/>
    <col min="251" max="251" width="9.28515625" bestFit="1" customWidth="1"/>
    <col min="252" max="253" width="16.7109375" bestFit="1" customWidth="1"/>
    <col min="254" max="254" width="9.28515625" bestFit="1" customWidth="1"/>
    <col min="255" max="255" width="16.7109375" bestFit="1" customWidth="1"/>
    <col min="256" max="258" width="9.28515625" bestFit="1" customWidth="1"/>
    <col min="259" max="261" width="16.7109375" bestFit="1" customWidth="1"/>
    <col min="262" max="265" width="9.28515625" bestFit="1" customWidth="1"/>
    <col min="266" max="268" width="16.7109375" bestFit="1" customWidth="1"/>
    <col min="269" max="272" width="9.28515625" bestFit="1" customWidth="1"/>
    <col min="273" max="274" width="16.7109375" bestFit="1" customWidth="1"/>
    <col min="275" max="275" width="9.28515625" bestFit="1" customWidth="1"/>
    <col min="276" max="278" width="16.7109375" bestFit="1" customWidth="1"/>
    <col min="279" max="279" width="9.28515625" bestFit="1" customWidth="1"/>
    <col min="280" max="280" width="16.7109375" bestFit="1" customWidth="1"/>
    <col min="281" max="281" width="9.28515625" bestFit="1" customWidth="1"/>
    <col min="282" max="283" width="16.7109375" bestFit="1" customWidth="1"/>
    <col min="284" max="284" width="9.28515625" bestFit="1" customWidth="1"/>
    <col min="285" max="285" width="16.7109375" bestFit="1" customWidth="1"/>
    <col min="286" max="288" width="9.28515625" bestFit="1" customWidth="1"/>
    <col min="289" max="289" width="16.7109375" bestFit="1" customWidth="1"/>
    <col min="290" max="290" width="9.28515625" bestFit="1" customWidth="1"/>
    <col min="291" max="292" width="16.7109375" bestFit="1" customWidth="1"/>
    <col min="293" max="294" width="9.28515625" bestFit="1" customWidth="1"/>
    <col min="295" max="295" width="16.7109375" bestFit="1" customWidth="1"/>
    <col min="296" max="297" width="9.28515625" bestFit="1" customWidth="1"/>
    <col min="298" max="300" width="16.7109375" bestFit="1" customWidth="1"/>
    <col min="301" max="304" width="9.28515625" bestFit="1" customWidth="1"/>
    <col min="305" max="307" width="16.7109375" bestFit="1" customWidth="1"/>
    <col min="308" max="309" width="9.28515625" bestFit="1" customWidth="1"/>
    <col min="310" max="310" width="16.7109375" bestFit="1" customWidth="1"/>
    <col min="311" max="311" width="9.28515625" bestFit="1" customWidth="1"/>
    <col min="312" max="312" width="16.7109375" bestFit="1" customWidth="1"/>
    <col min="313" max="313" width="9.28515625" bestFit="1" customWidth="1"/>
    <col min="314" max="314" width="16.7109375" bestFit="1" customWidth="1"/>
    <col min="315" max="316" width="9.28515625" bestFit="1" customWidth="1"/>
    <col min="317" max="317" width="16.7109375" bestFit="1" customWidth="1"/>
    <col min="318" max="318" width="9.28515625" bestFit="1" customWidth="1"/>
    <col min="319" max="320" width="16.7109375" bestFit="1" customWidth="1"/>
    <col min="321" max="321" width="9.28515625" bestFit="1" customWidth="1"/>
    <col min="322" max="323" width="16.7109375" bestFit="1" customWidth="1"/>
    <col min="324" max="325" width="9.28515625" bestFit="1" customWidth="1"/>
    <col min="326" max="326" width="16.7109375" bestFit="1" customWidth="1"/>
    <col min="327" max="327" width="9.28515625" bestFit="1" customWidth="1"/>
    <col min="328" max="329" width="16.7109375" bestFit="1" customWidth="1"/>
    <col min="330" max="330" width="9.28515625" bestFit="1" customWidth="1"/>
    <col min="331" max="332" width="16.7109375" bestFit="1" customWidth="1"/>
    <col min="333" max="334" width="9.28515625" bestFit="1" customWidth="1"/>
    <col min="335" max="336" width="16.7109375" bestFit="1" customWidth="1"/>
    <col min="337" max="337" width="9.28515625" bestFit="1" customWidth="1"/>
    <col min="338" max="338" width="16.7109375" bestFit="1" customWidth="1"/>
    <col min="339" max="339" width="9.28515625" bestFit="1" customWidth="1"/>
    <col min="340" max="340" width="16.7109375" bestFit="1" customWidth="1"/>
    <col min="341" max="341" width="9.28515625" bestFit="1" customWidth="1"/>
    <col min="342" max="344" width="16.7109375" bestFit="1" customWidth="1"/>
    <col min="345" max="347" width="9.28515625" bestFit="1" customWidth="1"/>
    <col min="348" max="348" width="16.7109375" bestFit="1" customWidth="1"/>
    <col min="349" max="349" width="9.28515625" bestFit="1" customWidth="1"/>
    <col min="350" max="350" width="16.7109375" bestFit="1" customWidth="1"/>
    <col min="351" max="351" width="9.28515625" bestFit="1" customWidth="1"/>
    <col min="352" max="354" width="16.7109375" bestFit="1" customWidth="1"/>
    <col min="355" max="355" width="9.28515625" bestFit="1" customWidth="1"/>
    <col min="356" max="356" width="16.7109375" bestFit="1" customWidth="1"/>
    <col min="357" max="357" width="9.28515625" bestFit="1" customWidth="1"/>
    <col min="358" max="359" width="16.7109375" bestFit="1" customWidth="1"/>
    <col min="360" max="360" width="9.28515625" bestFit="1" customWidth="1"/>
    <col min="361" max="362" width="16.7109375" bestFit="1" customWidth="1"/>
    <col min="363" max="365" width="9.28515625" bestFit="1" customWidth="1"/>
    <col min="366" max="372" width="16.7109375" bestFit="1" customWidth="1"/>
    <col min="373" max="373" width="9.28515625" bestFit="1" customWidth="1"/>
    <col min="374" max="375" width="16.7109375" bestFit="1" customWidth="1"/>
    <col min="376" max="376" width="9.28515625" bestFit="1" customWidth="1"/>
    <col min="377" max="379" width="16.7109375" bestFit="1" customWidth="1"/>
    <col min="380" max="380" width="9.28515625" bestFit="1" customWidth="1"/>
    <col min="381" max="383" width="16.7109375" bestFit="1" customWidth="1"/>
    <col min="384" max="384" width="9.28515625" bestFit="1" customWidth="1"/>
    <col min="385" max="385" width="16.7109375" bestFit="1" customWidth="1"/>
    <col min="386" max="386" width="9.28515625" bestFit="1" customWidth="1"/>
    <col min="387" max="394" width="16.7109375" bestFit="1" customWidth="1"/>
    <col min="395" max="397" width="9.28515625" bestFit="1" customWidth="1"/>
    <col min="398" max="402" width="16.7109375" bestFit="1" customWidth="1"/>
    <col min="403" max="405" width="9.28515625" bestFit="1" customWidth="1"/>
    <col min="406" max="408" width="16.7109375" bestFit="1" customWidth="1"/>
    <col min="409" max="409" width="9.28515625" bestFit="1" customWidth="1"/>
    <col min="410" max="410" width="16.7109375" bestFit="1" customWidth="1"/>
    <col min="411" max="412" width="9.28515625" bestFit="1" customWidth="1"/>
    <col min="413" max="414" width="16.7109375" bestFit="1" customWidth="1"/>
    <col min="415" max="416" width="9.28515625" bestFit="1" customWidth="1"/>
    <col min="417" max="417" width="16.7109375" bestFit="1" customWidth="1"/>
    <col min="418" max="419" width="9.28515625" bestFit="1" customWidth="1"/>
    <col min="420" max="421" width="16.7109375" bestFit="1" customWidth="1"/>
    <col min="422" max="425" width="9.28515625" bestFit="1" customWidth="1"/>
    <col min="426" max="426" width="16.7109375" bestFit="1" customWidth="1"/>
    <col min="427" max="427" width="9.28515625" bestFit="1" customWidth="1"/>
    <col min="428" max="429" width="16.7109375" bestFit="1" customWidth="1"/>
    <col min="430" max="434" width="9.28515625" bestFit="1" customWidth="1"/>
    <col min="435" max="437" width="16.7109375" bestFit="1" customWidth="1"/>
    <col min="438" max="438" width="9.28515625" bestFit="1" customWidth="1"/>
    <col min="439" max="441" width="16.7109375" bestFit="1" customWidth="1"/>
    <col min="442" max="443" width="9.28515625" bestFit="1" customWidth="1"/>
    <col min="444" max="444" width="16.7109375" bestFit="1" customWidth="1"/>
    <col min="445" max="445" width="9.28515625" bestFit="1" customWidth="1"/>
    <col min="446" max="447" width="16.7109375" bestFit="1" customWidth="1"/>
    <col min="448" max="448" width="9.28515625" bestFit="1" customWidth="1"/>
    <col min="449" max="450" width="16.7109375" bestFit="1" customWidth="1"/>
    <col min="451" max="452" width="9.28515625" bestFit="1" customWidth="1"/>
    <col min="453" max="456" width="16.7109375" bestFit="1" customWidth="1"/>
    <col min="457" max="457" width="9.28515625" bestFit="1" customWidth="1"/>
    <col min="458" max="458" width="16.7109375" bestFit="1" customWidth="1"/>
    <col min="459" max="459" width="9.28515625" bestFit="1" customWidth="1"/>
    <col min="460" max="460" width="9.28515625" customWidth="1"/>
    <col min="461" max="463" width="16.7109375" bestFit="1" customWidth="1"/>
    <col min="464" max="466" width="9.28515625" bestFit="1" customWidth="1"/>
    <col min="467" max="469" width="16.7109375" bestFit="1" customWidth="1"/>
    <col min="470" max="470" width="9.28515625" bestFit="1" customWidth="1"/>
    <col min="471" max="472" width="16.7109375" bestFit="1" customWidth="1"/>
    <col min="473" max="473" width="9.28515625" bestFit="1" customWidth="1"/>
    <col min="474" max="475" width="16.7109375" bestFit="1" customWidth="1"/>
    <col min="476" max="476" width="9.28515625" bestFit="1" customWidth="1"/>
    <col min="477" max="482" width="16.7109375" bestFit="1" customWidth="1"/>
    <col min="483" max="485" width="9.28515625" bestFit="1" customWidth="1"/>
    <col min="486" max="488" width="16.7109375" bestFit="1" customWidth="1"/>
    <col min="489" max="489" width="9.28515625" bestFit="1" customWidth="1"/>
    <col min="490" max="491" width="16.7109375" bestFit="1" customWidth="1"/>
    <col min="492" max="493" width="9.28515625" bestFit="1" customWidth="1"/>
    <col min="494" max="496" width="16.7109375" bestFit="1" customWidth="1"/>
    <col min="497" max="497" width="9.28515625" bestFit="1" customWidth="1"/>
    <col min="498" max="501" width="16.7109375" bestFit="1" customWidth="1"/>
    <col min="502" max="502" width="9.28515625" bestFit="1" customWidth="1"/>
    <col min="503" max="504" width="16.7109375" bestFit="1" customWidth="1"/>
    <col min="505" max="505" width="9.28515625" bestFit="1" customWidth="1"/>
    <col min="506" max="506" width="16.7109375" bestFit="1" customWidth="1"/>
    <col min="507" max="507" width="9.28515625" bestFit="1" customWidth="1"/>
    <col min="508" max="508" width="16.7109375" bestFit="1" customWidth="1"/>
    <col min="509" max="509" width="9.28515625" bestFit="1" customWidth="1"/>
    <col min="510" max="511" width="16.7109375" bestFit="1" customWidth="1"/>
    <col min="512" max="513" width="9.28515625" bestFit="1" customWidth="1"/>
    <col min="514" max="515" width="16.7109375" bestFit="1" customWidth="1"/>
    <col min="516" max="516" width="9.28515625" bestFit="1" customWidth="1"/>
    <col min="517" max="517" width="16.7109375" bestFit="1" customWidth="1"/>
    <col min="518" max="518" width="9.28515625" bestFit="1" customWidth="1"/>
    <col min="519" max="521" width="16.7109375" bestFit="1" customWidth="1"/>
    <col min="522" max="522" width="9.28515625" bestFit="1" customWidth="1"/>
    <col min="523" max="523" width="16.7109375" bestFit="1" customWidth="1"/>
    <col min="524" max="524" width="9.28515625" bestFit="1" customWidth="1"/>
    <col min="525" max="526" width="16.7109375" bestFit="1" customWidth="1"/>
    <col min="527" max="527" width="9.28515625" bestFit="1" customWidth="1"/>
    <col min="528" max="530" width="16.7109375" bestFit="1" customWidth="1"/>
    <col min="531" max="531" width="9.28515625" bestFit="1" customWidth="1"/>
    <col min="532" max="537" width="16.7109375" bestFit="1" customWidth="1"/>
    <col min="538" max="538" width="9.28515625" bestFit="1" customWidth="1"/>
    <col min="539" max="539" width="16.7109375" bestFit="1" customWidth="1"/>
    <col min="540" max="540" width="9.28515625" bestFit="1" customWidth="1"/>
    <col min="541" max="545" width="16.7109375" bestFit="1" customWidth="1"/>
    <col min="546" max="548" width="9.28515625" bestFit="1" customWidth="1"/>
    <col min="549" max="550" width="16.7109375" bestFit="1" customWidth="1"/>
  </cols>
  <sheetData>
    <row r="1" spans="1:550" x14ac:dyDescent="0.25">
      <c r="B1" s="6" t="s">
        <v>1295</v>
      </c>
      <c r="C1">
        <v>7</v>
      </c>
      <c r="D1">
        <v>8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  <c r="K1">
        <v>22</v>
      </c>
      <c r="L1">
        <v>23</v>
      </c>
      <c r="M1">
        <v>24</v>
      </c>
      <c r="N1">
        <v>25</v>
      </c>
      <c r="O1">
        <v>26</v>
      </c>
      <c r="P1">
        <v>42</v>
      </c>
      <c r="Q1">
        <v>43</v>
      </c>
      <c r="R1">
        <v>44</v>
      </c>
      <c r="S1">
        <v>45</v>
      </c>
      <c r="T1">
        <v>46</v>
      </c>
      <c r="U1">
        <v>47</v>
      </c>
      <c r="V1">
        <v>49</v>
      </c>
      <c r="W1">
        <v>50</v>
      </c>
      <c r="X1">
        <v>51</v>
      </c>
      <c r="Y1">
        <v>52</v>
      </c>
      <c r="Z1">
        <v>53</v>
      </c>
      <c r="AA1">
        <v>54</v>
      </c>
      <c r="AB1">
        <v>56</v>
      </c>
      <c r="AC1">
        <v>57</v>
      </c>
      <c r="AD1">
        <v>58</v>
      </c>
      <c r="AE1">
        <v>59</v>
      </c>
      <c r="AF1">
        <v>60</v>
      </c>
      <c r="AG1">
        <v>61</v>
      </c>
      <c r="AH1">
        <v>63</v>
      </c>
      <c r="AI1">
        <v>64</v>
      </c>
      <c r="AJ1">
        <v>65</v>
      </c>
      <c r="AK1">
        <v>66</v>
      </c>
      <c r="AL1">
        <v>67</v>
      </c>
      <c r="AM1">
        <v>68</v>
      </c>
      <c r="AN1">
        <v>70</v>
      </c>
      <c r="AO1">
        <v>71</v>
      </c>
      <c r="AP1">
        <v>72</v>
      </c>
      <c r="AQ1">
        <v>73</v>
      </c>
      <c r="AR1">
        <v>74</v>
      </c>
      <c r="AS1">
        <v>75</v>
      </c>
      <c r="AT1">
        <v>77</v>
      </c>
      <c r="AU1">
        <v>78</v>
      </c>
      <c r="AV1">
        <v>79</v>
      </c>
      <c r="AW1">
        <v>80</v>
      </c>
      <c r="AX1">
        <v>81</v>
      </c>
      <c r="AY1">
        <v>82</v>
      </c>
      <c r="AZ1">
        <v>84</v>
      </c>
      <c r="BA1">
        <v>85</v>
      </c>
      <c r="BB1">
        <v>86</v>
      </c>
      <c r="BC1">
        <v>87</v>
      </c>
      <c r="BD1">
        <v>88</v>
      </c>
      <c r="BE1">
        <v>89</v>
      </c>
      <c r="BF1">
        <v>91</v>
      </c>
      <c r="BG1">
        <v>92</v>
      </c>
      <c r="BH1">
        <v>93</v>
      </c>
      <c r="BI1">
        <v>94</v>
      </c>
      <c r="BJ1">
        <v>95</v>
      </c>
      <c r="BK1">
        <v>96</v>
      </c>
      <c r="BL1">
        <v>98</v>
      </c>
      <c r="BM1">
        <v>99</v>
      </c>
      <c r="BN1">
        <v>100</v>
      </c>
      <c r="BO1">
        <v>101</v>
      </c>
      <c r="BP1">
        <v>102</v>
      </c>
      <c r="BQ1">
        <v>103</v>
      </c>
      <c r="BR1">
        <v>106</v>
      </c>
      <c r="BS1">
        <v>107</v>
      </c>
      <c r="BT1">
        <v>108</v>
      </c>
      <c r="BU1">
        <v>109</v>
      </c>
      <c r="BV1">
        <v>110</v>
      </c>
      <c r="BW1">
        <v>111</v>
      </c>
      <c r="BX1">
        <v>113</v>
      </c>
      <c r="BY1">
        <v>114</v>
      </c>
      <c r="BZ1">
        <v>115</v>
      </c>
      <c r="CA1">
        <v>116</v>
      </c>
      <c r="CB1">
        <v>117</v>
      </c>
      <c r="CC1">
        <v>118</v>
      </c>
      <c r="CD1">
        <v>120</v>
      </c>
      <c r="CE1">
        <v>121</v>
      </c>
      <c r="CF1">
        <v>122</v>
      </c>
      <c r="CG1">
        <v>123</v>
      </c>
      <c r="CH1">
        <v>124</v>
      </c>
      <c r="CI1">
        <v>125</v>
      </c>
      <c r="CJ1">
        <v>127</v>
      </c>
      <c r="CK1">
        <v>128</v>
      </c>
      <c r="CL1">
        <v>129</v>
      </c>
      <c r="CM1">
        <v>130</v>
      </c>
      <c r="CN1">
        <v>131</v>
      </c>
      <c r="CO1">
        <v>132</v>
      </c>
      <c r="CP1">
        <v>141</v>
      </c>
      <c r="CQ1">
        <v>142</v>
      </c>
      <c r="CR1">
        <v>143</v>
      </c>
      <c r="CS1">
        <v>144</v>
      </c>
      <c r="CT1">
        <v>145</v>
      </c>
      <c r="CU1">
        <v>146</v>
      </c>
      <c r="CV1">
        <v>148</v>
      </c>
      <c r="CW1">
        <v>149</v>
      </c>
      <c r="CX1">
        <v>150</v>
      </c>
      <c r="CY1">
        <v>151</v>
      </c>
      <c r="CZ1">
        <v>152</v>
      </c>
      <c r="DA1">
        <v>153</v>
      </c>
      <c r="DB1">
        <v>155</v>
      </c>
      <c r="DC1">
        <v>156</v>
      </c>
      <c r="DD1">
        <v>157</v>
      </c>
      <c r="DE1">
        <v>158</v>
      </c>
      <c r="DF1">
        <v>159</v>
      </c>
      <c r="DG1">
        <v>160</v>
      </c>
      <c r="DH1">
        <v>162</v>
      </c>
      <c r="DI1">
        <v>163</v>
      </c>
      <c r="DJ1">
        <v>164</v>
      </c>
      <c r="DK1">
        <v>165</v>
      </c>
      <c r="DL1">
        <v>166</v>
      </c>
      <c r="DM1">
        <v>167</v>
      </c>
      <c r="DN1">
        <v>169</v>
      </c>
      <c r="DO1">
        <v>170</v>
      </c>
      <c r="DP1">
        <v>171</v>
      </c>
      <c r="DQ1">
        <v>172</v>
      </c>
      <c r="DR1">
        <v>173</v>
      </c>
      <c r="DS1">
        <v>174</v>
      </c>
      <c r="DT1">
        <v>176</v>
      </c>
      <c r="DU1">
        <v>177</v>
      </c>
      <c r="DV1">
        <v>178</v>
      </c>
      <c r="DW1">
        <v>179</v>
      </c>
      <c r="DX1">
        <v>180</v>
      </c>
      <c r="DY1">
        <v>181</v>
      </c>
      <c r="DZ1">
        <v>189</v>
      </c>
      <c r="EA1">
        <v>190</v>
      </c>
      <c r="EB1">
        <v>191</v>
      </c>
      <c r="EC1">
        <v>192</v>
      </c>
      <c r="ED1">
        <v>193</v>
      </c>
      <c r="EE1">
        <v>195</v>
      </c>
      <c r="EF1">
        <v>196</v>
      </c>
      <c r="EG1">
        <v>197</v>
      </c>
      <c r="EH1">
        <v>198</v>
      </c>
      <c r="EI1">
        <v>199</v>
      </c>
      <c r="EJ1">
        <v>201</v>
      </c>
      <c r="EK1">
        <v>203</v>
      </c>
      <c r="EL1">
        <v>204</v>
      </c>
      <c r="EM1">
        <v>205</v>
      </c>
      <c r="EN1">
        <v>206</v>
      </c>
      <c r="EO1">
        <v>208</v>
      </c>
      <c r="EP1">
        <v>210</v>
      </c>
      <c r="EQ1">
        <v>211</v>
      </c>
      <c r="ER1">
        <v>212</v>
      </c>
      <c r="ES1">
        <v>213</v>
      </c>
      <c r="ET1">
        <v>221</v>
      </c>
      <c r="EU1">
        <v>222</v>
      </c>
      <c r="EV1">
        <v>223</v>
      </c>
      <c r="EW1">
        <v>224</v>
      </c>
      <c r="EX1">
        <v>225</v>
      </c>
      <c r="EY1">
        <v>227</v>
      </c>
      <c r="EZ1">
        <v>229</v>
      </c>
      <c r="FA1">
        <v>230</v>
      </c>
      <c r="FB1">
        <v>231</v>
      </c>
      <c r="FC1">
        <v>234</v>
      </c>
      <c r="FD1">
        <v>235</v>
      </c>
      <c r="FE1">
        <v>236</v>
      </c>
      <c r="FF1">
        <v>237</v>
      </c>
      <c r="FG1">
        <v>238</v>
      </c>
      <c r="FH1">
        <v>240</v>
      </c>
      <c r="FI1">
        <v>241</v>
      </c>
      <c r="FJ1">
        <v>242</v>
      </c>
      <c r="FK1">
        <v>243</v>
      </c>
      <c r="FL1">
        <v>244</v>
      </c>
      <c r="FM1">
        <v>245</v>
      </c>
      <c r="FN1">
        <v>247</v>
      </c>
      <c r="FO1">
        <v>248</v>
      </c>
      <c r="FP1">
        <v>249</v>
      </c>
      <c r="FQ1">
        <v>250</v>
      </c>
      <c r="FR1">
        <v>253</v>
      </c>
      <c r="FS1">
        <v>254</v>
      </c>
      <c r="FT1">
        <v>255</v>
      </c>
      <c r="FU1">
        <v>256</v>
      </c>
      <c r="FV1">
        <v>257</v>
      </c>
      <c r="FW1">
        <v>259</v>
      </c>
      <c r="FX1">
        <v>260</v>
      </c>
      <c r="FY1">
        <v>261</v>
      </c>
      <c r="FZ1">
        <v>262</v>
      </c>
      <c r="GA1">
        <v>263</v>
      </c>
      <c r="GB1">
        <v>264</v>
      </c>
      <c r="GC1">
        <v>266</v>
      </c>
      <c r="GD1">
        <v>267</v>
      </c>
      <c r="GE1">
        <v>268</v>
      </c>
      <c r="GF1">
        <v>269</v>
      </c>
      <c r="GG1">
        <v>270</v>
      </c>
      <c r="GH1">
        <v>271</v>
      </c>
      <c r="GI1">
        <v>273</v>
      </c>
      <c r="GJ1">
        <v>275</v>
      </c>
      <c r="GK1">
        <v>276</v>
      </c>
      <c r="GL1">
        <v>277</v>
      </c>
      <c r="GM1">
        <v>278</v>
      </c>
      <c r="GN1">
        <v>287</v>
      </c>
      <c r="GO1">
        <v>288</v>
      </c>
      <c r="GP1">
        <v>289</v>
      </c>
      <c r="GQ1">
        <v>290</v>
      </c>
      <c r="GR1">
        <v>291</v>
      </c>
      <c r="GS1">
        <v>292</v>
      </c>
      <c r="GT1">
        <v>294</v>
      </c>
      <c r="GU1">
        <v>295</v>
      </c>
      <c r="GV1">
        <v>296</v>
      </c>
      <c r="GW1">
        <v>297</v>
      </c>
      <c r="GX1">
        <v>298</v>
      </c>
      <c r="GY1">
        <v>299</v>
      </c>
      <c r="GZ1">
        <v>300</v>
      </c>
      <c r="HA1">
        <v>301</v>
      </c>
      <c r="HB1">
        <v>302</v>
      </c>
      <c r="HC1">
        <v>303</v>
      </c>
      <c r="HD1">
        <v>304</v>
      </c>
      <c r="HE1">
        <v>305</v>
      </c>
      <c r="HF1">
        <v>306</v>
      </c>
      <c r="HG1">
        <v>313</v>
      </c>
      <c r="HH1">
        <v>314</v>
      </c>
      <c r="HI1">
        <v>315</v>
      </c>
      <c r="HJ1">
        <v>316</v>
      </c>
      <c r="HK1">
        <v>323</v>
      </c>
      <c r="HL1">
        <v>335</v>
      </c>
      <c r="HM1">
        <v>341</v>
      </c>
      <c r="HN1">
        <v>348</v>
      </c>
      <c r="HO1">
        <v>350</v>
      </c>
      <c r="HP1">
        <v>352</v>
      </c>
      <c r="HQ1">
        <v>355</v>
      </c>
      <c r="HR1">
        <v>368</v>
      </c>
      <c r="HS1">
        <v>373</v>
      </c>
      <c r="HT1">
        <v>378</v>
      </c>
      <c r="HU1">
        <v>381</v>
      </c>
      <c r="HV1">
        <v>386</v>
      </c>
      <c r="HW1">
        <v>391</v>
      </c>
      <c r="HX1">
        <v>397</v>
      </c>
      <c r="HY1">
        <v>402</v>
      </c>
      <c r="HZ1">
        <v>407</v>
      </c>
      <c r="IA1">
        <v>414</v>
      </c>
      <c r="IB1">
        <v>415</v>
      </c>
      <c r="IC1">
        <v>416</v>
      </c>
      <c r="ID1">
        <v>418</v>
      </c>
      <c r="IE1">
        <v>437</v>
      </c>
      <c r="IF1">
        <v>451</v>
      </c>
      <c r="IG1">
        <v>452</v>
      </c>
      <c r="IH1">
        <v>455</v>
      </c>
      <c r="II1">
        <v>468</v>
      </c>
      <c r="IJ1">
        <v>478</v>
      </c>
      <c r="IK1">
        <v>484</v>
      </c>
      <c r="IL1">
        <v>488</v>
      </c>
      <c r="IM1">
        <v>492</v>
      </c>
      <c r="IN1">
        <v>496</v>
      </c>
      <c r="IO1">
        <v>505</v>
      </c>
      <c r="IP1">
        <v>507</v>
      </c>
      <c r="IQ1">
        <v>509</v>
      </c>
      <c r="IR1">
        <v>510</v>
      </c>
      <c r="IS1">
        <v>511</v>
      </c>
      <c r="IT1">
        <v>513</v>
      </c>
      <c r="IU1">
        <v>514</v>
      </c>
      <c r="IV1">
        <v>515</v>
      </c>
      <c r="IW1">
        <v>516</v>
      </c>
      <c r="IX1">
        <v>519</v>
      </c>
      <c r="IY1">
        <v>521</v>
      </c>
      <c r="IZ1">
        <v>523</v>
      </c>
      <c r="JA1">
        <v>525</v>
      </c>
      <c r="JB1">
        <v>526</v>
      </c>
      <c r="JC1">
        <v>527</v>
      </c>
      <c r="JD1">
        <v>535</v>
      </c>
      <c r="JE1">
        <v>536</v>
      </c>
      <c r="JF1">
        <v>537</v>
      </c>
      <c r="JG1">
        <v>538</v>
      </c>
      <c r="JH1">
        <v>539</v>
      </c>
      <c r="JI1">
        <v>540</v>
      </c>
      <c r="JJ1">
        <v>541</v>
      </c>
      <c r="JK1">
        <v>542</v>
      </c>
      <c r="JL1">
        <v>543</v>
      </c>
      <c r="JM1">
        <v>547</v>
      </c>
      <c r="JN1">
        <v>548</v>
      </c>
      <c r="JO1">
        <v>556</v>
      </c>
      <c r="JP1">
        <v>558</v>
      </c>
      <c r="JQ1">
        <v>559</v>
      </c>
      <c r="JR1">
        <v>560</v>
      </c>
      <c r="JS1">
        <v>562</v>
      </c>
      <c r="JT1">
        <v>565</v>
      </c>
      <c r="JU1">
        <v>566</v>
      </c>
      <c r="JV1">
        <v>567</v>
      </c>
      <c r="JW1">
        <v>569</v>
      </c>
      <c r="JX1">
        <v>586</v>
      </c>
      <c r="JY1">
        <v>589</v>
      </c>
      <c r="JZ1">
        <v>592</v>
      </c>
      <c r="KA1">
        <v>593</v>
      </c>
      <c r="KB1">
        <v>595</v>
      </c>
      <c r="KC1">
        <v>596</v>
      </c>
      <c r="KD1">
        <v>597</v>
      </c>
      <c r="KE1">
        <v>598</v>
      </c>
      <c r="KF1">
        <v>600</v>
      </c>
      <c r="KG1">
        <v>601</v>
      </c>
      <c r="KH1">
        <v>602</v>
      </c>
      <c r="KI1">
        <v>603</v>
      </c>
      <c r="KJ1">
        <v>605</v>
      </c>
      <c r="KK1">
        <v>609</v>
      </c>
      <c r="KL1">
        <v>612</v>
      </c>
      <c r="KM1">
        <v>613</v>
      </c>
      <c r="KN1">
        <v>614</v>
      </c>
      <c r="KO1">
        <v>615</v>
      </c>
      <c r="KP1">
        <v>617</v>
      </c>
      <c r="KQ1">
        <v>618</v>
      </c>
      <c r="KR1">
        <v>621</v>
      </c>
      <c r="KS1">
        <v>622</v>
      </c>
      <c r="KT1">
        <v>623</v>
      </c>
      <c r="KU1">
        <v>624</v>
      </c>
      <c r="KV1">
        <v>627</v>
      </c>
      <c r="KW1">
        <v>631</v>
      </c>
      <c r="KX1">
        <v>632</v>
      </c>
      <c r="KY1">
        <v>634</v>
      </c>
      <c r="KZ1">
        <v>635</v>
      </c>
      <c r="LA1">
        <v>636</v>
      </c>
      <c r="LB1">
        <v>638</v>
      </c>
      <c r="LC1">
        <v>639</v>
      </c>
      <c r="LD1">
        <v>640</v>
      </c>
      <c r="LE1">
        <v>641</v>
      </c>
      <c r="LF1">
        <v>642</v>
      </c>
      <c r="LG1">
        <v>643</v>
      </c>
      <c r="LH1">
        <v>645</v>
      </c>
      <c r="LI1">
        <v>646</v>
      </c>
      <c r="LJ1">
        <v>649</v>
      </c>
      <c r="LK1">
        <v>650</v>
      </c>
      <c r="LL1">
        <v>651</v>
      </c>
      <c r="LM1">
        <v>653</v>
      </c>
      <c r="LN1">
        <v>655</v>
      </c>
      <c r="LO1">
        <v>656</v>
      </c>
      <c r="LP1">
        <v>658</v>
      </c>
      <c r="LQ1">
        <v>671</v>
      </c>
      <c r="LR1">
        <v>673</v>
      </c>
      <c r="LS1">
        <v>675</v>
      </c>
      <c r="LT1">
        <v>676</v>
      </c>
      <c r="LU1">
        <v>677</v>
      </c>
      <c r="LV1">
        <v>681</v>
      </c>
      <c r="LW1">
        <v>682</v>
      </c>
      <c r="LX1">
        <v>683</v>
      </c>
      <c r="LY1">
        <v>684</v>
      </c>
      <c r="LZ1">
        <v>685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694</v>
      </c>
      <c r="MH1">
        <v>700</v>
      </c>
      <c r="MI1">
        <v>701</v>
      </c>
      <c r="MJ1">
        <v>703</v>
      </c>
      <c r="MK1">
        <v>707</v>
      </c>
      <c r="ML1">
        <v>708</v>
      </c>
      <c r="MM1">
        <v>709</v>
      </c>
      <c r="MN1">
        <v>713</v>
      </c>
      <c r="MO1">
        <v>714</v>
      </c>
      <c r="MP1">
        <v>715</v>
      </c>
      <c r="MQ1">
        <v>720</v>
      </c>
      <c r="MR1">
        <v>725</v>
      </c>
      <c r="MS1">
        <v>726</v>
      </c>
      <c r="MT1">
        <v>728</v>
      </c>
      <c r="MU1">
        <v>729</v>
      </c>
      <c r="MV1">
        <v>730</v>
      </c>
      <c r="MW1">
        <v>731</v>
      </c>
      <c r="MX1">
        <v>732</v>
      </c>
      <c r="MY1">
        <v>733</v>
      </c>
      <c r="MZ1">
        <v>734</v>
      </c>
      <c r="NA1">
        <v>736</v>
      </c>
      <c r="NB1">
        <v>737</v>
      </c>
      <c r="NC1">
        <v>740</v>
      </c>
      <c r="ND1">
        <v>741</v>
      </c>
      <c r="NE1">
        <v>743</v>
      </c>
      <c r="NF1">
        <v>747</v>
      </c>
      <c r="NG1">
        <v>748</v>
      </c>
      <c r="NH1">
        <v>749</v>
      </c>
      <c r="NI1">
        <v>750</v>
      </c>
      <c r="NJ1">
        <v>752</v>
      </c>
      <c r="NK1">
        <v>753</v>
      </c>
      <c r="NL1">
        <v>754</v>
      </c>
      <c r="NM1">
        <v>758</v>
      </c>
      <c r="NN1">
        <v>760</v>
      </c>
      <c r="NO1">
        <v>761</v>
      </c>
      <c r="NP1">
        <v>762</v>
      </c>
      <c r="NQ1">
        <v>763</v>
      </c>
      <c r="NR1">
        <v>764</v>
      </c>
      <c r="NS1">
        <v>765</v>
      </c>
      <c r="NT1">
        <v>766</v>
      </c>
      <c r="NU1">
        <v>767</v>
      </c>
      <c r="NV1">
        <v>768</v>
      </c>
      <c r="NW1">
        <v>769</v>
      </c>
      <c r="NX1">
        <v>770</v>
      </c>
      <c r="NY1">
        <v>772</v>
      </c>
      <c r="NZ1">
        <v>773</v>
      </c>
      <c r="OA1">
        <v>774</v>
      </c>
      <c r="OB1">
        <v>775</v>
      </c>
      <c r="OC1">
        <v>776</v>
      </c>
      <c r="OD1">
        <v>777</v>
      </c>
      <c r="OE1">
        <v>778</v>
      </c>
      <c r="OF1">
        <v>779</v>
      </c>
      <c r="OG1">
        <v>780</v>
      </c>
      <c r="OH1">
        <v>782</v>
      </c>
      <c r="OI1">
        <v>783</v>
      </c>
      <c r="OJ1">
        <v>784</v>
      </c>
      <c r="OK1">
        <v>785</v>
      </c>
      <c r="OL1">
        <v>790</v>
      </c>
      <c r="OM1">
        <v>791</v>
      </c>
      <c r="ON1">
        <v>794</v>
      </c>
      <c r="OO1">
        <v>795</v>
      </c>
      <c r="OP1">
        <v>796</v>
      </c>
      <c r="OQ1">
        <v>798</v>
      </c>
      <c r="OR1">
        <v>799</v>
      </c>
      <c r="OS1">
        <v>804</v>
      </c>
      <c r="OT1">
        <v>805</v>
      </c>
      <c r="OU1">
        <v>818</v>
      </c>
      <c r="OV1">
        <v>819</v>
      </c>
      <c r="OW1">
        <v>820</v>
      </c>
      <c r="OX1">
        <v>822</v>
      </c>
      <c r="OY1">
        <v>823</v>
      </c>
      <c r="OZ1">
        <v>825</v>
      </c>
      <c r="PA1">
        <v>826</v>
      </c>
      <c r="PB1">
        <v>827</v>
      </c>
      <c r="PC1">
        <v>829</v>
      </c>
      <c r="PD1">
        <v>831</v>
      </c>
      <c r="PE1">
        <v>832</v>
      </c>
      <c r="PF1">
        <v>833</v>
      </c>
      <c r="PG1">
        <v>835</v>
      </c>
      <c r="PH1">
        <v>838</v>
      </c>
      <c r="PI1">
        <v>839</v>
      </c>
      <c r="PJ1">
        <v>840</v>
      </c>
      <c r="PK1">
        <v>841</v>
      </c>
      <c r="PL1">
        <v>842</v>
      </c>
      <c r="PM1">
        <v>843</v>
      </c>
      <c r="PN1">
        <v>844</v>
      </c>
      <c r="PO1">
        <v>845</v>
      </c>
      <c r="PP1">
        <v>847</v>
      </c>
      <c r="PQ1">
        <v>851</v>
      </c>
      <c r="PR1">
        <v>852</v>
      </c>
      <c r="PS1">
        <v>854</v>
      </c>
      <c r="PT1">
        <v>855</v>
      </c>
      <c r="PU1">
        <v>856</v>
      </c>
      <c r="PV1">
        <v>857</v>
      </c>
      <c r="PW1">
        <v>857</v>
      </c>
      <c r="PX1">
        <v>858</v>
      </c>
      <c r="PY1">
        <v>864</v>
      </c>
      <c r="PZ1">
        <v>865</v>
      </c>
      <c r="QA1">
        <v>866</v>
      </c>
      <c r="QB1">
        <v>874</v>
      </c>
      <c r="QC1">
        <v>876</v>
      </c>
      <c r="QD1">
        <v>877</v>
      </c>
      <c r="QE1">
        <v>880</v>
      </c>
      <c r="QF1">
        <v>881</v>
      </c>
      <c r="QG1">
        <v>882</v>
      </c>
      <c r="QH1">
        <v>884</v>
      </c>
      <c r="QI1">
        <v>885</v>
      </c>
      <c r="QJ1">
        <v>886</v>
      </c>
      <c r="QK1">
        <v>887</v>
      </c>
      <c r="QL1">
        <v>888</v>
      </c>
      <c r="QM1">
        <v>889</v>
      </c>
      <c r="QN1">
        <v>890</v>
      </c>
      <c r="QO1">
        <v>893</v>
      </c>
      <c r="QP1">
        <v>895</v>
      </c>
      <c r="QQ1">
        <v>896</v>
      </c>
      <c r="QR1">
        <v>897</v>
      </c>
      <c r="QS1">
        <v>898</v>
      </c>
      <c r="QT1">
        <v>900</v>
      </c>
      <c r="QU1">
        <v>901</v>
      </c>
      <c r="QV1">
        <v>904</v>
      </c>
      <c r="QW1">
        <v>905</v>
      </c>
      <c r="QX1">
        <v>907</v>
      </c>
      <c r="QY1">
        <v>911</v>
      </c>
      <c r="QZ1">
        <v>912</v>
      </c>
      <c r="RA1">
        <v>913</v>
      </c>
      <c r="RB1">
        <v>914</v>
      </c>
      <c r="RC1">
        <v>915</v>
      </c>
      <c r="RD1">
        <v>916</v>
      </c>
      <c r="RE1">
        <v>917</v>
      </c>
      <c r="RF1">
        <v>929</v>
      </c>
      <c r="RG1">
        <v>933</v>
      </c>
      <c r="RH1">
        <v>942</v>
      </c>
      <c r="RI1">
        <v>955</v>
      </c>
      <c r="RJ1">
        <v>959</v>
      </c>
      <c r="RK1">
        <v>963</v>
      </c>
      <c r="RL1">
        <v>967</v>
      </c>
      <c r="RM1">
        <v>971</v>
      </c>
      <c r="RN1">
        <v>975</v>
      </c>
      <c r="RO1">
        <v>979</v>
      </c>
      <c r="RP1">
        <v>988</v>
      </c>
      <c r="RQ1">
        <v>992</v>
      </c>
      <c r="RR1">
        <v>996</v>
      </c>
      <c r="RS1">
        <v>1000</v>
      </c>
      <c r="RT1">
        <v>1005</v>
      </c>
      <c r="RU1">
        <v>1006</v>
      </c>
      <c r="RV1">
        <v>1007</v>
      </c>
      <c r="RW1">
        <v>1008</v>
      </c>
      <c r="RX1">
        <v>1009</v>
      </c>
      <c r="RY1">
        <v>1010</v>
      </c>
      <c r="RZ1">
        <v>1011</v>
      </c>
      <c r="SA1">
        <v>1014</v>
      </c>
      <c r="SB1">
        <v>1017</v>
      </c>
      <c r="SC1">
        <v>1018</v>
      </c>
      <c r="SD1">
        <v>1019</v>
      </c>
      <c r="SE1">
        <v>1020</v>
      </c>
      <c r="SF1">
        <v>1021</v>
      </c>
      <c r="SG1">
        <v>1023</v>
      </c>
      <c r="SH1">
        <v>1024</v>
      </c>
      <c r="SI1">
        <v>1025</v>
      </c>
      <c r="SJ1">
        <v>1026</v>
      </c>
      <c r="SK1">
        <v>1027</v>
      </c>
      <c r="SL1">
        <v>1029</v>
      </c>
      <c r="SM1">
        <v>1030</v>
      </c>
      <c r="SN1">
        <v>1031</v>
      </c>
      <c r="SO1">
        <v>1032</v>
      </c>
      <c r="SP1">
        <v>1033</v>
      </c>
      <c r="SQ1">
        <v>1037</v>
      </c>
      <c r="SR1">
        <v>1038</v>
      </c>
      <c r="SS1">
        <v>1042</v>
      </c>
      <c r="ST1">
        <v>1043</v>
      </c>
      <c r="SU1">
        <v>1044</v>
      </c>
      <c r="SV1">
        <v>1046</v>
      </c>
      <c r="SW1">
        <v>1047</v>
      </c>
      <c r="SX1">
        <v>1048</v>
      </c>
      <c r="SY1">
        <v>1049</v>
      </c>
      <c r="SZ1">
        <v>1050</v>
      </c>
      <c r="TA1">
        <v>1051</v>
      </c>
      <c r="TB1">
        <v>1052</v>
      </c>
      <c r="TC1">
        <v>1054</v>
      </c>
      <c r="TD1">
        <v>1055</v>
      </c>
      <c r="TE1">
        <v>1056</v>
      </c>
      <c r="TF1">
        <v>1058</v>
      </c>
      <c r="TG1">
        <v>1060</v>
      </c>
      <c r="TH1">
        <v>1062</v>
      </c>
      <c r="TI1">
        <v>1063</v>
      </c>
      <c r="TJ1">
        <v>1064</v>
      </c>
      <c r="TK1">
        <v>1065</v>
      </c>
      <c r="TL1">
        <v>1066</v>
      </c>
      <c r="TM1">
        <v>1067</v>
      </c>
      <c r="TN1">
        <v>1068</v>
      </c>
      <c r="TO1">
        <v>1069</v>
      </c>
      <c r="TP1">
        <v>1071</v>
      </c>
      <c r="TQ1">
        <v>1072</v>
      </c>
      <c r="TR1">
        <v>1073</v>
      </c>
      <c r="TS1">
        <v>1074</v>
      </c>
      <c r="TT1">
        <v>1075</v>
      </c>
      <c r="TU1">
        <v>1076</v>
      </c>
      <c r="TV1">
        <v>1077</v>
      </c>
      <c r="TW1">
        <v>1078</v>
      </c>
      <c r="TX1">
        <v>1079</v>
      </c>
      <c r="TY1">
        <v>1080</v>
      </c>
      <c r="TZ1">
        <v>1083</v>
      </c>
      <c r="UA1">
        <v>1084</v>
      </c>
      <c r="UB1">
        <v>1085</v>
      </c>
      <c r="UC1">
        <v>1086</v>
      </c>
      <c r="UD1">
        <v>1088</v>
      </c>
    </row>
    <row r="2" spans="1:550" x14ac:dyDescent="0.25">
      <c r="B2" s="6" t="s">
        <v>1296</v>
      </c>
      <c r="C2">
        <v>68</v>
      </c>
      <c r="D2">
        <v>667</v>
      </c>
      <c r="E2">
        <v>985</v>
      </c>
      <c r="F2">
        <v>320</v>
      </c>
      <c r="G2">
        <v>943</v>
      </c>
      <c r="H2">
        <v>648</v>
      </c>
      <c r="I2">
        <v>844</v>
      </c>
      <c r="J2">
        <v>882</v>
      </c>
      <c r="K2">
        <v>656</v>
      </c>
      <c r="L2">
        <v>962</v>
      </c>
      <c r="M2">
        <v>767</v>
      </c>
      <c r="N2">
        <v>1021</v>
      </c>
      <c r="O2">
        <v>1085</v>
      </c>
      <c r="P2">
        <v>558</v>
      </c>
      <c r="Q2">
        <v>838</v>
      </c>
      <c r="R2">
        <v>654</v>
      </c>
      <c r="S2">
        <v>702</v>
      </c>
      <c r="T2">
        <v>889</v>
      </c>
      <c r="U2">
        <v>929</v>
      </c>
      <c r="V2">
        <v>981</v>
      </c>
      <c r="W2">
        <v>201</v>
      </c>
      <c r="X2">
        <v>1047</v>
      </c>
      <c r="Y2">
        <v>1070</v>
      </c>
      <c r="Z2">
        <v>1038</v>
      </c>
      <c r="AA2">
        <v>1062</v>
      </c>
      <c r="AB2">
        <v>1030</v>
      </c>
      <c r="AC2">
        <v>113</v>
      </c>
      <c r="AD2">
        <v>1094</v>
      </c>
      <c r="AE2">
        <v>1128</v>
      </c>
      <c r="AF2">
        <v>478</v>
      </c>
      <c r="AG2">
        <v>510</v>
      </c>
      <c r="AH2">
        <v>878</v>
      </c>
      <c r="AI2">
        <v>657</v>
      </c>
      <c r="AJ2">
        <v>950</v>
      </c>
      <c r="AK2">
        <v>974</v>
      </c>
      <c r="AL2">
        <v>1102</v>
      </c>
      <c r="AM2">
        <v>2</v>
      </c>
      <c r="AN2">
        <v>450</v>
      </c>
      <c r="AO2">
        <v>854</v>
      </c>
      <c r="AP2">
        <v>577</v>
      </c>
      <c r="AQ2">
        <v>625</v>
      </c>
      <c r="AR2">
        <v>945</v>
      </c>
      <c r="AS2">
        <v>1026</v>
      </c>
      <c r="AT2">
        <v>1006</v>
      </c>
      <c r="AU2">
        <v>670</v>
      </c>
      <c r="AV2">
        <v>1086</v>
      </c>
      <c r="AW2">
        <v>1111</v>
      </c>
      <c r="AX2">
        <v>9</v>
      </c>
      <c r="AY2">
        <v>461</v>
      </c>
      <c r="AZ2">
        <v>873</v>
      </c>
      <c r="BA2">
        <v>806</v>
      </c>
      <c r="BB2">
        <v>1035</v>
      </c>
      <c r="BC2">
        <v>1090</v>
      </c>
      <c r="BD2">
        <v>862</v>
      </c>
      <c r="BE2">
        <v>893</v>
      </c>
      <c r="BF2">
        <v>36</v>
      </c>
      <c r="BG2">
        <v>180</v>
      </c>
      <c r="BH2">
        <v>148</v>
      </c>
      <c r="BI2">
        <v>187</v>
      </c>
      <c r="BJ2">
        <v>638</v>
      </c>
      <c r="BK2">
        <v>662</v>
      </c>
      <c r="BL2">
        <v>897</v>
      </c>
      <c r="BM2">
        <v>1106</v>
      </c>
      <c r="BN2">
        <v>1010</v>
      </c>
      <c r="BO2">
        <v>1058</v>
      </c>
      <c r="BP2">
        <v>857</v>
      </c>
      <c r="BQ2">
        <v>849</v>
      </c>
      <c r="BR2">
        <v>527</v>
      </c>
      <c r="BS2">
        <v>600</v>
      </c>
      <c r="BT2">
        <v>678</v>
      </c>
      <c r="BU2">
        <v>252</v>
      </c>
      <c r="BV2">
        <v>156</v>
      </c>
      <c r="BW2">
        <v>243</v>
      </c>
      <c r="BX2">
        <v>735</v>
      </c>
      <c r="BY2">
        <v>251</v>
      </c>
      <c r="BZ2">
        <v>816</v>
      </c>
      <c r="CA2">
        <v>847</v>
      </c>
      <c r="CB2">
        <v>954</v>
      </c>
      <c r="CC2">
        <v>1005</v>
      </c>
      <c r="CD2">
        <v>696</v>
      </c>
      <c r="CE2">
        <v>643</v>
      </c>
      <c r="CF2">
        <v>759</v>
      </c>
      <c r="CG2">
        <v>791</v>
      </c>
      <c r="CH2">
        <v>249</v>
      </c>
      <c r="CI2">
        <v>456</v>
      </c>
      <c r="CJ2">
        <v>959</v>
      </c>
      <c r="CK2">
        <v>755</v>
      </c>
      <c r="CL2">
        <v>990</v>
      </c>
      <c r="CM2">
        <v>1023</v>
      </c>
      <c r="CN2">
        <v>520</v>
      </c>
      <c r="CO2">
        <v>598</v>
      </c>
      <c r="CP2">
        <v>1074</v>
      </c>
      <c r="CQ2">
        <v>905</v>
      </c>
      <c r="CR2">
        <v>1114</v>
      </c>
      <c r="CS2">
        <v>233</v>
      </c>
      <c r="CT2">
        <v>601</v>
      </c>
      <c r="CU2">
        <v>649</v>
      </c>
      <c r="CV2">
        <v>281</v>
      </c>
      <c r="CW2">
        <v>1066</v>
      </c>
      <c r="CX2">
        <v>401</v>
      </c>
      <c r="CY2">
        <v>433</v>
      </c>
      <c r="CZ2">
        <v>1046</v>
      </c>
      <c r="DA2">
        <v>441</v>
      </c>
      <c r="DB2">
        <v>421</v>
      </c>
      <c r="DC2">
        <v>973</v>
      </c>
      <c r="DD2">
        <v>573</v>
      </c>
      <c r="DE2">
        <v>613</v>
      </c>
      <c r="DF2">
        <v>74</v>
      </c>
      <c r="DG2">
        <v>121</v>
      </c>
      <c r="DH2">
        <v>593</v>
      </c>
      <c r="DI2">
        <v>821</v>
      </c>
      <c r="DJ2">
        <v>721</v>
      </c>
      <c r="DK2">
        <v>778</v>
      </c>
      <c r="DL2">
        <v>33</v>
      </c>
      <c r="DM2">
        <v>305</v>
      </c>
      <c r="DN2">
        <v>750</v>
      </c>
      <c r="DO2">
        <v>269</v>
      </c>
      <c r="DP2">
        <v>869</v>
      </c>
      <c r="DQ2">
        <v>902</v>
      </c>
      <c r="DR2">
        <v>377</v>
      </c>
      <c r="DS2">
        <v>393</v>
      </c>
      <c r="DT2">
        <v>805</v>
      </c>
      <c r="DU2">
        <v>41</v>
      </c>
      <c r="DV2">
        <v>501</v>
      </c>
      <c r="DW2">
        <v>565</v>
      </c>
      <c r="DX2">
        <v>257</v>
      </c>
      <c r="DY2">
        <v>469</v>
      </c>
      <c r="DZ2">
        <v>935</v>
      </c>
      <c r="EA2">
        <v>211</v>
      </c>
      <c r="EB2">
        <v>1015</v>
      </c>
      <c r="EC2">
        <v>919</v>
      </c>
      <c r="ED2">
        <v>927</v>
      </c>
      <c r="EE2">
        <v>588</v>
      </c>
      <c r="EF2">
        <v>296</v>
      </c>
      <c r="EG2">
        <v>772</v>
      </c>
      <c r="EH2">
        <v>810</v>
      </c>
      <c r="EI2">
        <v>819</v>
      </c>
      <c r="EJ2">
        <v>171</v>
      </c>
      <c r="EK2">
        <v>304</v>
      </c>
      <c r="EL2">
        <v>363</v>
      </c>
      <c r="EM2">
        <v>84</v>
      </c>
      <c r="EN2">
        <v>132</v>
      </c>
      <c r="EO2">
        <v>707</v>
      </c>
      <c r="EP2">
        <v>556</v>
      </c>
      <c r="EQ2">
        <v>827</v>
      </c>
      <c r="ER2">
        <v>1054</v>
      </c>
      <c r="ES2">
        <v>1081</v>
      </c>
      <c r="ET2">
        <v>448</v>
      </c>
      <c r="EU2">
        <v>412</v>
      </c>
      <c r="EV2">
        <v>630</v>
      </c>
      <c r="EW2">
        <v>440</v>
      </c>
      <c r="EX2">
        <v>488</v>
      </c>
      <c r="EY2">
        <v>484</v>
      </c>
      <c r="EZ2">
        <v>582</v>
      </c>
      <c r="FA2">
        <v>620</v>
      </c>
      <c r="FB2">
        <v>910</v>
      </c>
      <c r="FC2">
        <v>969</v>
      </c>
      <c r="FD2">
        <v>288</v>
      </c>
      <c r="FE2">
        <v>1125</v>
      </c>
      <c r="FF2">
        <v>608</v>
      </c>
      <c r="FG2">
        <v>680</v>
      </c>
      <c r="FH2">
        <v>104</v>
      </c>
      <c r="FI2">
        <v>996</v>
      </c>
      <c r="FJ2">
        <v>328</v>
      </c>
      <c r="FK2">
        <v>1101</v>
      </c>
      <c r="FL2">
        <v>783</v>
      </c>
      <c r="FM2">
        <v>831</v>
      </c>
      <c r="FN2">
        <v>120</v>
      </c>
      <c r="FO2">
        <v>163</v>
      </c>
      <c r="FP2">
        <v>344</v>
      </c>
      <c r="FQ2">
        <v>314</v>
      </c>
      <c r="FR2">
        <v>704</v>
      </c>
      <c r="FS2">
        <v>694</v>
      </c>
      <c r="FT2">
        <v>800</v>
      </c>
      <c r="FU2">
        <v>675</v>
      </c>
      <c r="FV2">
        <v>699</v>
      </c>
      <c r="FW2">
        <v>894</v>
      </c>
      <c r="FX2">
        <v>671</v>
      </c>
      <c r="FY2">
        <v>965</v>
      </c>
      <c r="FZ2">
        <v>774</v>
      </c>
      <c r="GA2">
        <v>906</v>
      </c>
      <c r="GB2">
        <v>279</v>
      </c>
      <c r="GC2">
        <v>442</v>
      </c>
      <c r="GD2">
        <v>434</v>
      </c>
      <c r="GE2">
        <v>545</v>
      </c>
      <c r="GF2">
        <v>610</v>
      </c>
      <c r="GG2">
        <v>274</v>
      </c>
      <c r="GH2">
        <v>330</v>
      </c>
      <c r="GI2">
        <v>542</v>
      </c>
      <c r="GJ2">
        <v>430</v>
      </c>
      <c r="GK2">
        <v>687</v>
      </c>
      <c r="GL2">
        <v>590</v>
      </c>
      <c r="GM2">
        <v>622</v>
      </c>
      <c r="GN2">
        <v>97</v>
      </c>
      <c r="GO2">
        <v>1127</v>
      </c>
      <c r="GP2">
        <v>234</v>
      </c>
      <c r="GQ2">
        <v>289</v>
      </c>
      <c r="GR2">
        <v>729</v>
      </c>
      <c r="GS2">
        <v>786</v>
      </c>
      <c r="GT2">
        <v>540</v>
      </c>
      <c r="GU2">
        <v>888</v>
      </c>
      <c r="GV2">
        <v>692</v>
      </c>
      <c r="GW2">
        <v>335</v>
      </c>
      <c r="GX2">
        <v>368</v>
      </c>
      <c r="GY2">
        <v>895</v>
      </c>
      <c r="GZ2">
        <v>836</v>
      </c>
      <c r="HA2">
        <v>427</v>
      </c>
      <c r="HB2">
        <v>988</v>
      </c>
      <c r="HC2">
        <v>977</v>
      </c>
      <c r="HD2">
        <v>1045</v>
      </c>
      <c r="HE2">
        <v>698</v>
      </c>
      <c r="HF2">
        <v>507</v>
      </c>
      <c r="HG2">
        <v>188</v>
      </c>
      <c r="HH2">
        <v>196</v>
      </c>
      <c r="HI2">
        <v>204</v>
      </c>
      <c r="HJ2">
        <v>159</v>
      </c>
      <c r="HK2">
        <v>589</v>
      </c>
      <c r="HL2">
        <v>814</v>
      </c>
      <c r="HM2">
        <v>961</v>
      </c>
      <c r="HN2">
        <v>260</v>
      </c>
      <c r="HO2">
        <v>1139</v>
      </c>
      <c r="HP2">
        <v>639</v>
      </c>
      <c r="HQ2">
        <v>647</v>
      </c>
      <c r="HR2">
        <v>788</v>
      </c>
      <c r="HS2">
        <v>566</v>
      </c>
      <c r="HT2">
        <v>1089</v>
      </c>
      <c r="HU2">
        <v>382</v>
      </c>
      <c r="HV2">
        <v>423</v>
      </c>
      <c r="HW2">
        <v>463</v>
      </c>
      <c r="HX2">
        <v>2382</v>
      </c>
      <c r="HY2">
        <v>2423</v>
      </c>
      <c r="HZ2">
        <v>2463</v>
      </c>
      <c r="IA2">
        <v>10703</v>
      </c>
      <c r="IB2">
        <v>12703</v>
      </c>
      <c r="IC2">
        <v>10704</v>
      </c>
      <c r="ID2">
        <v>632</v>
      </c>
      <c r="IE2">
        <v>2632</v>
      </c>
      <c r="IF2">
        <v>982</v>
      </c>
      <c r="IG2">
        <v>19</v>
      </c>
      <c r="IH2">
        <v>918</v>
      </c>
      <c r="II2">
        <v>926</v>
      </c>
      <c r="IJ2">
        <v>934</v>
      </c>
      <c r="IK2">
        <v>843</v>
      </c>
      <c r="IL2">
        <v>1037</v>
      </c>
      <c r="IM2">
        <v>1084</v>
      </c>
      <c r="IN2">
        <v>502</v>
      </c>
      <c r="IO2">
        <v>703</v>
      </c>
      <c r="IP2">
        <v>583</v>
      </c>
      <c r="IQ2">
        <v>952</v>
      </c>
      <c r="IR2">
        <v>966</v>
      </c>
      <c r="IS2">
        <v>131</v>
      </c>
      <c r="IT2">
        <v>303</v>
      </c>
      <c r="IU2">
        <v>311</v>
      </c>
      <c r="IV2">
        <v>451</v>
      </c>
      <c r="IW2">
        <v>319</v>
      </c>
      <c r="IX2">
        <v>780</v>
      </c>
      <c r="IY2">
        <v>477</v>
      </c>
      <c r="IZ2">
        <v>672</v>
      </c>
      <c r="JA2">
        <v>56</v>
      </c>
      <c r="JB2">
        <v>998</v>
      </c>
      <c r="JC2">
        <v>754</v>
      </c>
      <c r="JD2">
        <v>250</v>
      </c>
      <c r="JE2">
        <v>258</v>
      </c>
      <c r="JF2">
        <v>266</v>
      </c>
      <c r="JG2">
        <v>310</v>
      </c>
      <c r="JH2">
        <v>333</v>
      </c>
      <c r="JI2">
        <v>278</v>
      </c>
      <c r="JJ2">
        <v>23</v>
      </c>
      <c r="JK2">
        <v>292</v>
      </c>
      <c r="JL2">
        <v>536</v>
      </c>
      <c r="JM2">
        <v>1105</v>
      </c>
      <c r="JN2">
        <v>403</v>
      </c>
      <c r="JO2">
        <v>803</v>
      </c>
      <c r="JP2">
        <v>1031</v>
      </c>
      <c r="JQ2">
        <v>1022</v>
      </c>
      <c r="JR2">
        <v>342</v>
      </c>
      <c r="JS2">
        <v>298</v>
      </c>
      <c r="JT2">
        <v>564</v>
      </c>
      <c r="JU2">
        <v>596</v>
      </c>
      <c r="JV2">
        <v>581</v>
      </c>
      <c r="JW2">
        <v>351</v>
      </c>
      <c r="JX2">
        <v>287</v>
      </c>
      <c r="JY2">
        <v>549</v>
      </c>
      <c r="JZ2">
        <v>629</v>
      </c>
      <c r="KA2">
        <v>685</v>
      </c>
      <c r="KB2">
        <v>718</v>
      </c>
      <c r="KC2">
        <v>725</v>
      </c>
      <c r="KD2">
        <v>733</v>
      </c>
      <c r="KE2">
        <v>741</v>
      </c>
      <c r="KF2">
        <v>414</v>
      </c>
      <c r="KG2">
        <v>422</v>
      </c>
      <c r="KH2">
        <v>609</v>
      </c>
      <c r="KI2">
        <v>1044</v>
      </c>
      <c r="KJ2">
        <v>475</v>
      </c>
      <c r="KK2">
        <v>170</v>
      </c>
      <c r="KL2">
        <v>218</v>
      </c>
      <c r="KM2">
        <v>1020</v>
      </c>
      <c r="KN2">
        <v>1029</v>
      </c>
      <c r="KO2">
        <v>325</v>
      </c>
      <c r="KP2">
        <v>255</v>
      </c>
      <c r="KQ2">
        <v>127</v>
      </c>
      <c r="KR2">
        <v>64</v>
      </c>
      <c r="KS2">
        <v>1120</v>
      </c>
      <c r="KT2">
        <v>1113</v>
      </c>
      <c r="KU2">
        <v>155</v>
      </c>
      <c r="KV2">
        <v>362</v>
      </c>
      <c r="KW2">
        <v>366</v>
      </c>
      <c r="KX2">
        <v>1077</v>
      </c>
      <c r="KY2">
        <v>149</v>
      </c>
      <c r="KZ2">
        <v>15</v>
      </c>
      <c r="LA2">
        <v>181</v>
      </c>
      <c r="LB2">
        <v>189</v>
      </c>
      <c r="LC2">
        <v>599</v>
      </c>
      <c r="LD2">
        <v>907</v>
      </c>
      <c r="LE2">
        <v>575</v>
      </c>
      <c r="LF2">
        <v>930</v>
      </c>
      <c r="LG2">
        <v>262</v>
      </c>
      <c r="LH2">
        <v>27</v>
      </c>
      <c r="LI2">
        <v>178</v>
      </c>
      <c r="LJ2">
        <v>321</v>
      </c>
      <c r="LK2">
        <v>483</v>
      </c>
      <c r="LL2">
        <v>186</v>
      </c>
      <c r="LM2">
        <v>1097</v>
      </c>
      <c r="LN2">
        <v>390</v>
      </c>
      <c r="LO2">
        <v>332</v>
      </c>
      <c r="LP2">
        <v>38</v>
      </c>
      <c r="LQ2">
        <v>223</v>
      </c>
      <c r="LR2">
        <v>72</v>
      </c>
      <c r="LS2">
        <v>263</v>
      </c>
      <c r="LT2">
        <v>272</v>
      </c>
      <c r="LU2">
        <v>830</v>
      </c>
      <c r="LV2">
        <v>452</v>
      </c>
      <c r="LW2">
        <v>523</v>
      </c>
      <c r="LX2">
        <v>763</v>
      </c>
      <c r="LY2">
        <v>914</v>
      </c>
      <c r="LZ2">
        <v>1109</v>
      </c>
      <c r="MA2">
        <v>126</v>
      </c>
      <c r="MB2">
        <v>133</v>
      </c>
      <c r="MC2">
        <v>347</v>
      </c>
      <c r="MD2">
        <v>286</v>
      </c>
      <c r="ME2">
        <v>338</v>
      </c>
      <c r="MF2">
        <v>689</v>
      </c>
      <c r="MG2">
        <v>88</v>
      </c>
      <c r="MH2">
        <v>210</v>
      </c>
      <c r="MI2">
        <v>491</v>
      </c>
      <c r="MJ2">
        <v>525</v>
      </c>
      <c r="MK2">
        <v>1126</v>
      </c>
      <c r="ML2">
        <v>1</v>
      </c>
      <c r="MM2">
        <v>515</v>
      </c>
      <c r="MN2">
        <v>980</v>
      </c>
      <c r="MO2">
        <v>1004</v>
      </c>
      <c r="MP2">
        <v>63</v>
      </c>
      <c r="MQ2">
        <v>693</v>
      </c>
      <c r="MR2">
        <v>946</v>
      </c>
      <c r="MS2">
        <v>194</v>
      </c>
      <c r="MT2">
        <v>226</v>
      </c>
      <c r="MU2">
        <v>356</v>
      </c>
      <c r="MV2">
        <v>364</v>
      </c>
      <c r="MW2">
        <v>173</v>
      </c>
      <c r="MX2">
        <v>470</v>
      </c>
      <c r="MY2">
        <v>614</v>
      </c>
      <c r="MZ2">
        <v>797</v>
      </c>
      <c r="NA2">
        <v>804</v>
      </c>
      <c r="NB2">
        <v>313</v>
      </c>
      <c r="NC2">
        <v>851</v>
      </c>
      <c r="ND2">
        <v>842</v>
      </c>
      <c r="NE2">
        <v>4</v>
      </c>
      <c r="NF2">
        <v>580</v>
      </c>
      <c r="NG2">
        <v>271</v>
      </c>
      <c r="NH2">
        <v>874</v>
      </c>
      <c r="NI2">
        <v>460</v>
      </c>
      <c r="NJ2">
        <v>381</v>
      </c>
      <c r="NK2">
        <v>749</v>
      </c>
      <c r="NL2">
        <v>128</v>
      </c>
      <c r="NM2">
        <v>246</v>
      </c>
      <c r="NN2">
        <v>26</v>
      </c>
      <c r="NO2">
        <v>42</v>
      </c>
      <c r="NP2">
        <v>17</v>
      </c>
      <c r="NQ2">
        <v>10</v>
      </c>
      <c r="NR2">
        <v>494</v>
      </c>
      <c r="NS2">
        <v>503</v>
      </c>
      <c r="NT2">
        <v>511</v>
      </c>
      <c r="NU2">
        <v>795</v>
      </c>
      <c r="NV2">
        <v>50</v>
      </c>
      <c r="NW2">
        <v>67</v>
      </c>
      <c r="NX2">
        <v>587</v>
      </c>
      <c r="NY2">
        <v>215</v>
      </c>
      <c r="NZ2">
        <v>531</v>
      </c>
      <c r="OA2">
        <v>628</v>
      </c>
      <c r="OB2">
        <v>634</v>
      </c>
      <c r="OC2">
        <v>706</v>
      </c>
      <c r="OD2">
        <v>1061</v>
      </c>
      <c r="OE2">
        <v>616</v>
      </c>
      <c r="OF2">
        <v>214</v>
      </c>
      <c r="OG2">
        <v>35</v>
      </c>
      <c r="OH2">
        <v>115</v>
      </c>
      <c r="OI2">
        <v>757</v>
      </c>
      <c r="OJ2">
        <v>231</v>
      </c>
      <c r="OK2">
        <v>66</v>
      </c>
      <c r="OL2">
        <v>374</v>
      </c>
      <c r="OM2">
        <v>1052</v>
      </c>
      <c r="ON2">
        <v>100</v>
      </c>
      <c r="OO2">
        <v>591</v>
      </c>
      <c r="OP2">
        <v>872</v>
      </c>
      <c r="OQ2">
        <v>771</v>
      </c>
      <c r="OR2">
        <v>612</v>
      </c>
      <c r="OS2">
        <v>7</v>
      </c>
      <c r="OT2">
        <v>867</v>
      </c>
      <c r="OU2">
        <v>122</v>
      </c>
      <c r="OV2">
        <v>105</v>
      </c>
      <c r="OW2">
        <v>114</v>
      </c>
      <c r="OX2">
        <v>280</v>
      </c>
      <c r="OY2">
        <v>880</v>
      </c>
      <c r="OZ2">
        <v>898</v>
      </c>
      <c r="PA2">
        <v>931</v>
      </c>
      <c r="PB2">
        <v>1093</v>
      </c>
      <c r="PC2">
        <v>318</v>
      </c>
      <c r="PD2">
        <v>534</v>
      </c>
      <c r="PE2">
        <v>574</v>
      </c>
      <c r="PF2">
        <v>621</v>
      </c>
      <c r="PG2">
        <v>679</v>
      </c>
      <c r="PH2">
        <v>147</v>
      </c>
      <c r="PI2">
        <v>162</v>
      </c>
      <c r="PJ2">
        <v>604</v>
      </c>
      <c r="PK2">
        <v>146</v>
      </c>
      <c r="PL2">
        <v>238</v>
      </c>
      <c r="PM2">
        <v>350</v>
      </c>
      <c r="PN2">
        <v>358</v>
      </c>
      <c r="PO2">
        <v>354</v>
      </c>
      <c r="PP2">
        <v>207</v>
      </c>
      <c r="PQ2">
        <v>96</v>
      </c>
      <c r="PR2">
        <v>101</v>
      </c>
      <c r="PS2">
        <v>711</v>
      </c>
      <c r="PT2">
        <v>1039</v>
      </c>
      <c r="PU2">
        <v>903</v>
      </c>
      <c r="PV2">
        <v>642</v>
      </c>
      <c r="PW2">
        <v>12704</v>
      </c>
      <c r="PX2">
        <v>651</v>
      </c>
      <c r="PY2">
        <v>429</v>
      </c>
      <c r="PZ2">
        <v>437</v>
      </c>
      <c r="QA2">
        <v>445</v>
      </c>
      <c r="QB2">
        <v>653</v>
      </c>
      <c r="QC2">
        <v>661</v>
      </c>
      <c r="QD2">
        <v>576</v>
      </c>
      <c r="QE2">
        <v>939</v>
      </c>
      <c r="QF2">
        <v>143</v>
      </c>
      <c r="QG2">
        <v>839</v>
      </c>
      <c r="QH2">
        <v>1048</v>
      </c>
      <c r="QI2">
        <v>372</v>
      </c>
      <c r="QJ2">
        <v>83</v>
      </c>
      <c r="QK2">
        <v>136</v>
      </c>
      <c r="QL2">
        <v>106</v>
      </c>
      <c r="QM2">
        <v>203</v>
      </c>
      <c r="QN2">
        <v>235</v>
      </c>
      <c r="QO2">
        <v>307</v>
      </c>
      <c r="QP2">
        <v>1098</v>
      </c>
      <c r="QQ2">
        <v>1107</v>
      </c>
      <c r="QR2">
        <v>852</v>
      </c>
      <c r="QS2">
        <v>859</v>
      </c>
      <c r="QT2">
        <v>970</v>
      </c>
      <c r="QU2">
        <v>978</v>
      </c>
      <c r="QV2">
        <v>177</v>
      </c>
      <c r="QW2">
        <v>169</v>
      </c>
      <c r="QX2">
        <v>1069</v>
      </c>
      <c r="QY2">
        <v>209</v>
      </c>
      <c r="QZ2">
        <v>202</v>
      </c>
      <c r="RA2">
        <v>225</v>
      </c>
      <c r="RB2">
        <v>217</v>
      </c>
      <c r="RC2">
        <v>765</v>
      </c>
      <c r="RD2">
        <v>773</v>
      </c>
      <c r="RE2">
        <v>781</v>
      </c>
      <c r="RF2">
        <v>912</v>
      </c>
      <c r="RG2">
        <v>920</v>
      </c>
      <c r="RH2">
        <v>928</v>
      </c>
      <c r="RI2">
        <v>936</v>
      </c>
      <c r="RJ2">
        <v>944</v>
      </c>
      <c r="RK2">
        <v>951</v>
      </c>
      <c r="RL2">
        <v>957</v>
      </c>
      <c r="RM2">
        <v>968</v>
      </c>
      <c r="RN2">
        <v>1007</v>
      </c>
      <c r="RO2">
        <v>1017</v>
      </c>
      <c r="RP2">
        <v>1025</v>
      </c>
      <c r="RQ2">
        <v>1033</v>
      </c>
      <c r="RR2">
        <v>1041</v>
      </c>
      <c r="RS2">
        <v>1049</v>
      </c>
      <c r="RT2">
        <v>989</v>
      </c>
      <c r="RU2">
        <v>91</v>
      </c>
      <c r="RV2">
        <v>846</v>
      </c>
      <c r="RW2">
        <v>1009</v>
      </c>
      <c r="RX2">
        <v>949</v>
      </c>
      <c r="RY2">
        <v>1016</v>
      </c>
      <c r="RZ2">
        <v>665</v>
      </c>
      <c r="SA2">
        <v>900</v>
      </c>
      <c r="SB2">
        <v>117</v>
      </c>
      <c r="SC2">
        <v>125</v>
      </c>
      <c r="SD2">
        <v>62</v>
      </c>
      <c r="SE2">
        <v>158</v>
      </c>
      <c r="SF2">
        <v>911</v>
      </c>
      <c r="SG2">
        <v>93</v>
      </c>
      <c r="SH2">
        <v>705</v>
      </c>
      <c r="SI2">
        <v>794</v>
      </c>
      <c r="SJ2">
        <v>798</v>
      </c>
      <c r="SK2">
        <v>413</v>
      </c>
      <c r="SL2">
        <v>841</v>
      </c>
      <c r="SM2">
        <v>658</v>
      </c>
      <c r="SN2">
        <v>633</v>
      </c>
      <c r="SO2">
        <v>482</v>
      </c>
      <c r="SP2">
        <v>237</v>
      </c>
      <c r="SQ2">
        <v>380</v>
      </c>
      <c r="SR2">
        <v>697</v>
      </c>
      <c r="SS2">
        <v>326</v>
      </c>
      <c r="ST2">
        <v>78</v>
      </c>
      <c r="SU2">
        <v>1123</v>
      </c>
      <c r="SV2">
        <v>728</v>
      </c>
      <c r="SW2">
        <v>776</v>
      </c>
      <c r="SX2">
        <v>784</v>
      </c>
      <c r="SY2">
        <v>1092</v>
      </c>
      <c r="SZ2">
        <v>6</v>
      </c>
      <c r="TA2">
        <v>924</v>
      </c>
      <c r="TB2">
        <v>190</v>
      </c>
      <c r="TC2">
        <v>877</v>
      </c>
      <c r="TD2">
        <v>1060</v>
      </c>
      <c r="TE2">
        <v>863</v>
      </c>
      <c r="TF2">
        <v>397</v>
      </c>
      <c r="TG2">
        <v>884</v>
      </c>
      <c r="TH2">
        <v>908</v>
      </c>
      <c r="TI2">
        <v>940</v>
      </c>
      <c r="TJ2">
        <v>466</v>
      </c>
      <c r="TK2">
        <v>530</v>
      </c>
      <c r="TL2">
        <v>603</v>
      </c>
      <c r="TM2">
        <v>436</v>
      </c>
      <c r="TN2">
        <v>443</v>
      </c>
      <c r="TO2">
        <v>449</v>
      </c>
      <c r="TP2">
        <v>301</v>
      </c>
      <c r="TQ2">
        <v>341</v>
      </c>
      <c r="TR2">
        <v>690</v>
      </c>
      <c r="TS2">
        <v>681</v>
      </c>
      <c r="TT2">
        <v>673</v>
      </c>
      <c r="TU2">
        <v>802</v>
      </c>
      <c r="TV2">
        <v>595</v>
      </c>
      <c r="TW2">
        <v>611</v>
      </c>
      <c r="TX2">
        <v>73</v>
      </c>
      <c r="TY2">
        <v>81</v>
      </c>
      <c r="TZ2">
        <v>129</v>
      </c>
      <c r="UA2">
        <v>140</v>
      </c>
      <c r="UB2">
        <v>145</v>
      </c>
      <c r="UC2">
        <v>153</v>
      </c>
      <c r="UD2">
        <v>997</v>
      </c>
    </row>
    <row r="3" spans="1:550" s="6" customFormat="1" x14ac:dyDescent="0.25">
      <c r="A3" s="6" t="s">
        <v>1297</v>
      </c>
      <c r="B3" s="6" t="s">
        <v>581</v>
      </c>
      <c r="C3" t="s">
        <v>50</v>
      </c>
      <c r="D3" t="s">
        <v>327</v>
      </c>
      <c r="E3" t="s">
        <v>486</v>
      </c>
      <c r="F3" t="s">
        <v>174</v>
      </c>
      <c r="G3" t="s">
        <v>460</v>
      </c>
      <c r="H3" t="s">
        <v>316</v>
      </c>
      <c r="I3" t="s">
        <v>407</v>
      </c>
      <c r="J3" t="s">
        <v>425</v>
      </c>
      <c r="K3" t="s">
        <v>321</v>
      </c>
      <c r="L3" t="s">
        <v>472</v>
      </c>
      <c r="M3" t="s">
        <v>369</v>
      </c>
      <c r="N3" t="s">
        <v>503</v>
      </c>
      <c r="O3" t="s">
        <v>535</v>
      </c>
      <c r="P3" t="s">
        <v>267</v>
      </c>
      <c r="Q3" t="s">
        <v>402</v>
      </c>
      <c r="R3" t="s">
        <v>320</v>
      </c>
      <c r="S3" t="s">
        <v>346</v>
      </c>
      <c r="T3" t="s">
        <v>428</v>
      </c>
      <c r="U3" t="s">
        <v>452</v>
      </c>
      <c r="V3" t="s">
        <v>484</v>
      </c>
      <c r="W3" t="s">
        <v>114</v>
      </c>
      <c r="X3" t="s">
        <v>520</v>
      </c>
      <c r="Y3" t="s">
        <v>1298</v>
      </c>
      <c r="Z3" t="s">
        <v>514</v>
      </c>
      <c r="AA3" t="s">
        <v>528</v>
      </c>
      <c r="AB3" t="s">
        <v>509</v>
      </c>
      <c r="AC3" t="s">
        <v>68</v>
      </c>
      <c r="AD3" t="s">
        <v>541</v>
      </c>
      <c r="AE3" t="s">
        <v>558</v>
      </c>
      <c r="AF3" t="s">
        <v>240</v>
      </c>
      <c r="AG3" t="s">
        <v>251</v>
      </c>
      <c r="AH3" t="s">
        <v>423</v>
      </c>
      <c r="AI3" t="s">
        <v>322</v>
      </c>
      <c r="AJ3" t="s">
        <v>465</v>
      </c>
      <c r="AK3" t="s">
        <v>480</v>
      </c>
      <c r="AL3" t="s">
        <v>545</v>
      </c>
      <c r="AM3" t="s">
        <v>23</v>
      </c>
      <c r="AN3" t="s">
        <v>228</v>
      </c>
      <c r="AO3" t="s">
        <v>413</v>
      </c>
      <c r="AP3" t="s">
        <v>275</v>
      </c>
      <c r="AQ3" t="s">
        <v>304</v>
      </c>
      <c r="AR3" t="s">
        <v>462</v>
      </c>
      <c r="AS3" t="s">
        <v>507</v>
      </c>
      <c r="AT3" t="s">
        <v>495</v>
      </c>
      <c r="AU3" t="s">
        <v>328</v>
      </c>
      <c r="AV3" t="s">
        <v>536</v>
      </c>
      <c r="AW3" t="s">
        <v>550</v>
      </c>
      <c r="AX3" t="s">
        <v>27</v>
      </c>
      <c r="AY3" t="s">
        <v>233</v>
      </c>
      <c r="AZ3" t="s">
        <v>420</v>
      </c>
      <c r="BA3" t="s">
        <v>392</v>
      </c>
      <c r="BB3" t="s">
        <v>512</v>
      </c>
      <c r="BC3" t="s">
        <v>538</v>
      </c>
      <c r="BD3" t="s">
        <v>416</v>
      </c>
      <c r="BE3" t="s">
        <v>429</v>
      </c>
      <c r="BF3" t="s">
        <v>38</v>
      </c>
      <c r="BG3" t="s">
        <v>105</v>
      </c>
      <c r="BH3" t="s">
        <v>90</v>
      </c>
      <c r="BI3" t="s">
        <v>108</v>
      </c>
      <c r="BJ3" t="s">
        <v>311</v>
      </c>
      <c r="BK3" t="s">
        <v>325</v>
      </c>
      <c r="BL3" t="s">
        <v>432</v>
      </c>
      <c r="BM3" t="s">
        <v>547</v>
      </c>
      <c r="BN3" t="s">
        <v>498</v>
      </c>
      <c r="BO3" t="s">
        <v>525</v>
      </c>
      <c r="BP3" t="s">
        <v>414</v>
      </c>
      <c r="BQ3" t="s">
        <v>410</v>
      </c>
      <c r="BR3" t="s">
        <v>257</v>
      </c>
      <c r="BS3" t="s">
        <v>289</v>
      </c>
      <c r="BT3" t="s">
        <v>333</v>
      </c>
      <c r="BU3" t="s">
        <v>139</v>
      </c>
      <c r="BV3" t="s">
        <v>93</v>
      </c>
      <c r="BW3" t="s">
        <v>134</v>
      </c>
      <c r="BX3" t="s">
        <v>360</v>
      </c>
      <c r="BY3" t="s">
        <v>138</v>
      </c>
      <c r="BZ3" t="s">
        <v>395</v>
      </c>
      <c r="CA3" t="s">
        <v>409</v>
      </c>
      <c r="CB3" t="s">
        <v>468</v>
      </c>
      <c r="CC3" t="s">
        <v>494</v>
      </c>
      <c r="CD3" t="s">
        <v>343</v>
      </c>
      <c r="CE3" t="s">
        <v>314</v>
      </c>
      <c r="CF3" t="s">
        <v>367</v>
      </c>
      <c r="CG3" t="s">
        <v>382</v>
      </c>
      <c r="CH3" t="s">
        <v>136</v>
      </c>
      <c r="CI3" t="s">
        <v>231</v>
      </c>
      <c r="CJ3" t="s">
        <v>470</v>
      </c>
      <c r="CK3" t="s">
        <v>365</v>
      </c>
      <c r="CL3" t="s">
        <v>489</v>
      </c>
      <c r="CM3" t="s">
        <v>505</v>
      </c>
      <c r="CN3" t="s">
        <v>254</v>
      </c>
      <c r="CO3" t="s">
        <v>287</v>
      </c>
      <c r="CP3" t="s">
        <v>531</v>
      </c>
      <c r="CQ3" t="s">
        <v>437</v>
      </c>
      <c r="CR3" t="s">
        <v>552</v>
      </c>
      <c r="CS3" t="s">
        <v>130</v>
      </c>
      <c r="CT3" t="s">
        <v>290</v>
      </c>
      <c r="CU3" t="s">
        <v>317</v>
      </c>
      <c r="CV3" t="s">
        <v>155</v>
      </c>
      <c r="CW3" t="s">
        <v>529</v>
      </c>
      <c r="CX3" t="s">
        <v>206</v>
      </c>
      <c r="CY3" t="s">
        <v>217</v>
      </c>
      <c r="CZ3" t="s">
        <v>519</v>
      </c>
      <c r="DA3" t="s">
        <v>222</v>
      </c>
      <c r="DB3" t="s">
        <v>211</v>
      </c>
      <c r="DC3" t="s">
        <v>479</v>
      </c>
      <c r="DD3" t="s">
        <v>271</v>
      </c>
      <c r="DE3" t="s">
        <v>298</v>
      </c>
      <c r="DF3" t="s">
        <v>53</v>
      </c>
      <c r="DG3" t="s">
        <v>74</v>
      </c>
      <c r="DH3" t="s">
        <v>284</v>
      </c>
      <c r="DI3" t="s">
        <v>397</v>
      </c>
      <c r="DJ3" t="s">
        <v>354</v>
      </c>
      <c r="DK3" t="s">
        <v>375</v>
      </c>
      <c r="DL3" t="s">
        <v>36</v>
      </c>
      <c r="DM3" t="s">
        <v>166</v>
      </c>
      <c r="DN3" t="s">
        <v>363</v>
      </c>
      <c r="DO3" t="s">
        <v>148</v>
      </c>
      <c r="DP3" t="s">
        <v>419</v>
      </c>
      <c r="DQ3" t="s">
        <v>435</v>
      </c>
      <c r="DR3" t="s">
        <v>199</v>
      </c>
      <c r="DS3" t="s">
        <v>204</v>
      </c>
      <c r="DT3" t="s">
        <v>391</v>
      </c>
      <c r="DU3" t="s">
        <v>40</v>
      </c>
      <c r="DV3" t="s">
        <v>247</v>
      </c>
      <c r="DW3" t="s">
        <v>269</v>
      </c>
      <c r="DX3" t="s">
        <v>142</v>
      </c>
      <c r="DY3" t="s">
        <v>236</v>
      </c>
      <c r="DZ3" t="s">
        <v>456</v>
      </c>
      <c r="EA3" t="s">
        <v>121</v>
      </c>
      <c r="EB3" t="s">
        <v>499</v>
      </c>
      <c r="EC3" t="s">
        <v>446</v>
      </c>
      <c r="ED3" t="s">
        <v>450</v>
      </c>
      <c r="EE3" t="s">
        <v>281</v>
      </c>
      <c r="EF3" t="s">
        <v>161</v>
      </c>
      <c r="EG3" t="s">
        <v>371</v>
      </c>
      <c r="EH3" t="s">
        <v>393</v>
      </c>
      <c r="EI3" t="s">
        <v>396</v>
      </c>
      <c r="EJ3" t="s">
        <v>101</v>
      </c>
      <c r="EK3" t="s">
        <v>165</v>
      </c>
      <c r="EL3" t="s">
        <v>193</v>
      </c>
      <c r="EM3" t="s">
        <v>57</v>
      </c>
      <c r="EN3" t="s">
        <v>82</v>
      </c>
      <c r="EO3" t="s">
        <v>351</v>
      </c>
      <c r="EP3" t="s">
        <v>266</v>
      </c>
      <c r="EQ3" t="s">
        <v>398</v>
      </c>
      <c r="ER3" t="s">
        <v>524</v>
      </c>
      <c r="ES3" t="s">
        <v>533</v>
      </c>
      <c r="ET3" t="s">
        <v>226</v>
      </c>
      <c r="EU3" t="s">
        <v>208</v>
      </c>
      <c r="EV3" t="s">
        <v>307</v>
      </c>
      <c r="EW3" t="s">
        <v>221</v>
      </c>
      <c r="EX3" t="s">
        <v>244</v>
      </c>
      <c r="EY3" t="s">
        <v>243</v>
      </c>
      <c r="EZ3" t="s">
        <v>278</v>
      </c>
      <c r="FA3" t="s">
        <v>301</v>
      </c>
      <c r="FB3" t="s">
        <v>441</v>
      </c>
      <c r="FC3" t="s">
        <v>476</v>
      </c>
      <c r="FD3" t="s">
        <v>157</v>
      </c>
      <c r="FE3" t="s">
        <v>555</v>
      </c>
      <c r="FF3" t="s">
        <v>293</v>
      </c>
      <c r="FG3" t="s">
        <v>334</v>
      </c>
      <c r="FH3" t="s">
        <v>65</v>
      </c>
      <c r="FI3" t="s">
        <v>490</v>
      </c>
      <c r="FJ3" t="s">
        <v>178</v>
      </c>
      <c r="FK3" t="s">
        <v>544</v>
      </c>
      <c r="FL3" t="s">
        <v>378</v>
      </c>
      <c r="FM3" t="s">
        <v>400</v>
      </c>
      <c r="FN3" t="s">
        <v>73</v>
      </c>
      <c r="FO3" t="s">
        <v>97</v>
      </c>
      <c r="FP3" t="s">
        <v>185</v>
      </c>
      <c r="FQ3" t="s">
        <v>171</v>
      </c>
      <c r="FR3" t="s">
        <v>348</v>
      </c>
      <c r="FS3" t="s">
        <v>342</v>
      </c>
      <c r="FT3" t="s">
        <v>387</v>
      </c>
      <c r="FU3" t="s">
        <v>332</v>
      </c>
      <c r="FV3" t="s">
        <v>948</v>
      </c>
      <c r="FW3" t="s">
        <v>430</v>
      </c>
      <c r="FX3" t="s">
        <v>329</v>
      </c>
      <c r="FY3" t="s">
        <v>473</v>
      </c>
      <c r="FZ3" t="s">
        <v>373</v>
      </c>
      <c r="GA3" t="s">
        <v>438</v>
      </c>
      <c r="GB3" t="s">
        <v>153</v>
      </c>
      <c r="GC3" t="s">
        <v>223</v>
      </c>
      <c r="GD3" t="s">
        <v>218</v>
      </c>
      <c r="GE3" t="s">
        <v>264</v>
      </c>
      <c r="GF3" t="s">
        <v>295</v>
      </c>
      <c r="GG3" t="s">
        <v>151</v>
      </c>
      <c r="GH3" t="s">
        <v>179</v>
      </c>
      <c r="GI3" t="s">
        <v>263</v>
      </c>
      <c r="GJ3" t="s">
        <v>216</v>
      </c>
      <c r="GK3" t="s">
        <v>337</v>
      </c>
      <c r="GL3" t="s">
        <v>283</v>
      </c>
      <c r="GM3" t="s">
        <v>303</v>
      </c>
      <c r="GN3" t="s">
        <v>62</v>
      </c>
      <c r="GO3" t="s">
        <v>557</v>
      </c>
      <c r="GP3" t="s">
        <v>131</v>
      </c>
      <c r="GQ3" t="s">
        <v>158</v>
      </c>
      <c r="GR3" t="s">
        <v>358</v>
      </c>
      <c r="GS3" t="s">
        <v>380</v>
      </c>
      <c r="GT3" t="s">
        <v>262</v>
      </c>
      <c r="GU3" t="s">
        <v>427</v>
      </c>
      <c r="GV3" t="s">
        <v>340</v>
      </c>
      <c r="GW3" t="s">
        <v>182</v>
      </c>
      <c r="GX3" t="s">
        <v>196</v>
      </c>
      <c r="GY3" t="s">
        <v>431</v>
      </c>
      <c r="GZ3" t="s">
        <v>401</v>
      </c>
      <c r="HA3" t="s">
        <v>214</v>
      </c>
      <c r="HB3" t="s">
        <v>487</v>
      </c>
      <c r="HC3" t="s">
        <v>481</v>
      </c>
      <c r="HD3" t="s">
        <v>518</v>
      </c>
      <c r="HE3" t="s">
        <v>345</v>
      </c>
      <c r="HF3" t="s">
        <v>250</v>
      </c>
      <c r="HG3" t="s">
        <v>109</v>
      </c>
      <c r="HH3" t="s">
        <v>113</v>
      </c>
      <c r="HI3" t="s">
        <v>117</v>
      </c>
      <c r="HJ3" t="s">
        <v>95</v>
      </c>
      <c r="HK3" t="s">
        <v>282</v>
      </c>
      <c r="HL3" t="s">
        <v>394</v>
      </c>
      <c r="HM3" t="s">
        <v>471</v>
      </c>
      <c r="HN3" t="s">
        <v>144</v>
      </c>
      <c r="HO3" t="s">
        <v>559</v>
      </c>
      <c r="HP3" t="s">
        <v>312</v>
      </c>
      <c r="HQ3" t="s">
        <v>315</v>
      </c>
      <c r="HR3" t="s">
        <v>381</v>
      </c>
      <c r="HS3" t="s">
        <v>270</v>
      </c>
      <c r="HT3" t="s">
        <v>537</v>
      </c>
      <c r="HU3" t="s">
        <v>202</v>
      </c>
      <c r="HV3" t="s">
        <v>213</v>
      </c>
      <c r="HW3" t="s">
        <v>234</v>
      </c>
      <c r="HX3" t="s">
        <v>563</v>
      </c>
      <c r="HY3" t="s">
        <v>564</v>
      </c>
      <c r="HZ3" t="s">
        <v>565</v>
      </c>
      <c r="IA3" t="s">
        <v>560</v>
      </c>
      <c r="IB3" t="s">
        <v>560</v>
      </c>
      <c r="IC3" t="s">
        <v>561</v>
      </c>
      <c r="ID3" t="s">
        <v>308</v>
      </c>
      <c r="IE3" t="s">
        <v>566</v>
      </c>
      <c r="IF3" t="s">
        <v>485</v>
      </c>
      <c r="IG3" t="s">
        <v>31</v>
      </c>
      <c r="IH3" t="s">
        <v>445</v>
      </c>
      <c r="II3" t="s">
        <v>449</v>
      </c>
      <c r="IJ3" t="s">
        <v>455</v>
      </c>
      <c r="IK3" t="s">
        <v>406</v>
      </c>
      <c r="IL3" t="s">
        <v>513</v>
      </c>
      <c r="IM3" t="s">
        <v>534</v>
      </c>
      <c r="IN3" t="s">
        <v>248</v>
      </c>
      <c r="IO3" t="s">
        <v>347</v>
      </c>
      <c r="IP3" t="s">
        <v>279</v>
      </c>
      <c r="IQ3" t="s">
        <v>467</v>
      </c>
      <c r="IR3" t="s">
        <v>474</v>
      </c>
      <c r="IS3" t="s">
        <v>81</v>
      </c>
      <c r="IT3" t="s">
        <v>164</v>
      </c>
      <c r="IU3" t="s">
        <v>169</v>
      </c>
      <c r="IV3" t="s">
        <v>492</v>
      </c>
      <c r="IW3" t="s">
        <v>173</v>
      </c>
      <c r="IX3" t="s">
        <v>376</v>
      </c>
      <c r="IY3" t="s">
        <v>239</v>
      </c>
      <c r="IZ3" t="s">
        <v>330</v>
      </c>
      <c r="JA3" t="s">
        <v>44</v>
      </c>
      <c r="JB3" t="s">
        <v>492</v>
      </c>
      <c r="JC3" t="s">
        <v>364</v>
      </c>
      <c r="JD3" t="s">
        <v>137</v>
      </c>
      <c r="JE3" t="s">
        <v>143</v>
      </c>
      <c r="JF3" t="s">
        <v>147</v>
      </c>
      <c r="JG3" t="s">
        <v>168</v>
      </c>
      <c r="JH3" t="s">
        <v>181</v>
      </c>
      <c r="JI3" t="s">
        <v>152</v>
      </c>
      <c r="JJ3" t="s">
        <v>32</v>
      </c>
      <c r="JK3" t="s">
        <v>159</v>
      </c>
      <c r="JL3" t="s">
        <v>261</v>
      </c>
      <c r="JM3" t="s">
        <v>546</v>
      </c>
      <c r="JN3" t="s">
        <v>207</v>
      </c>
      <c r="JO3" t="s">
        <v>389</v>
      </c>
      <c r="JP3" t="s">
        <v>510</v>
      </c>
      <c r="JQ3" t="s">
        <v>504</v>
      </c>
      <c r="JR3" t="s">
        <v>184</v>
      </c>
      <c r="JS3" t="s">
        <v>162</v>
      </c>
      <c r="JT3" t="s">
        <v>268</v>
      </c>
      <c r="JU3" t="s">
        <v>286</v>
      </c>
      <c r="JV3" t="s">
        <v>277</v>
      </c>
      <c r="JW3" t="s">
        <v>188</v>
      </c>
      <c r="JX3" t="s">
        <v>156</v>
      </c>
      <c r="JY3" t="s">
        <v>265</v>
      </c>
      <c r="JZ3" t="s">
        <v>306</v>
      </c>
      <c r="KA3" t="s">
        <v>336</v>
      </c>
      <c r="KB3" t="s">
        <v>353</v>
      </c>
      <c r="KC3" t="s">
        <v>355</v>
      </c>
      <c r="KD3" t="s">
        <v>359</v>
      </c>
      <c r="KE3" t="s">
        <v>361</v>
      </c>
      <c r="KF3" t="s">
        <v>210</v>
      </c>
      <c r="KG3" t="s">
        <v>212</v>
      </c>
      <c r="KH3" t="s">
        <v>294</v>
      </c>
      <c r="KI3" t="s">
        <v>517</v>
      </c>
      <c r="KJ3" t="s">
        <v>238</v>
      </c>
      <c r="KK3" t="s">
        <v>100</v>
      </c>
      <c r="KL3" t="s">
        <v>125</v>
      </c>
      <c r="KM3" t="s">
        <v>502</v>
      </c>
      <c r="KN3" t="s">
        <v>508</v>
      </c>
      <c r="KO3" t="s">
        <v>176</v>
      </c>
      <c r="KP3" t="s">
        <v>141</v>
      </c>
      <c r="KQ3" t="s">
        <v>78</v>
      </c>
      <c r="KR3" t="s">
        <v>47</v>
      </c>
      <c r="KS3" t="s">
        <v>553</v>
      </c>
      <c r="KT3" t="s">
        <v>551</v>
      </c>
      <c r="KU3" t="s">
        <v>92</v>
      </c>
      <c r="KV3" t="s">
        <v>192</v>
      </c>
      <c r="KW3" t="s">
        <v>195</v>
      </c>
      <c r="KX3" t="s">
        <v>532</v>
      </c>
      <c r="KY3" t="s">
        <v>659</v>
      </c>
      <c r="KZ3" t="s">
        <v>29</v>
      </c>
      <c r="LA3" t="s">
        <v>106</v>
      </c>
      <c r="LB3" t="s">
        <v>110</v>
      </c>
      <c r="LC3" t="s">
        <v>288</v>
      </c>
      <c r="LD3" t="s">
        <v>439</v>
      </c>
      <c r="LE3" t="s">
        <v>273</v>
      </c>
      <c r="LF3" t="s">
        <v>453</v>
      </c>
      <c r="LG3" t="s">
        <v>145</v>
      </c>
      <c r="LH3" t="s">
        <v>34</v>
      </c>
      <c r="LI3" t="s">
        <v>104</v>
      </c>
      <c r="LJ3" t="s">
        <v>175</v>
      </c>
      <c r="LK3" t="s">
        <v>242</v>
      </c>
      <c r="LL3" t="s">
        <v>107</v>
      </c>
      <c r="LM3" t="s">
        <v>542</v>
      </c>
      <c r="LN3" t="s">
        <v>203</v>
      </c>
      <c r="LO3" t="s">
        <v>180</v>
      </c>
      <c r="LP3" t="s">
        <v>39</v>
      </c>
      <c r="LQ3" t="s">
        <v>126</v>
      </c>
      <c r="LR3" t="s">
        <v>51</v>
      </c>
      <c r="LS3" t="s">
        <v>146</v>
      </c>
      <c r="LT3" t="s">
        <v>150</v>
      </c>
      <c r="LU3" t="s">
        <v>399</v>
      </c>
      <c r="LV3" t="s">
        <v>230</v>
      </c>
      <c r="LW3" t="s">
        <v>255</v>
      </c>
      <c r="LX3" t="s">
        <v>990</v>
      </c>
      <c r="LY3" t="s">
        <v>444</v>
      </c>
      <c r="LZ3" t="s">
        <v>549</v>
      </c>
      <c r="MA3" t="s">
        <v>77</v>
      </c>
      <c r="MB3" t="s">
        <v>83</v>
      </c>
      <c r="MC3" t="s">
        <v>186</v>
      </c>
      <c r="MD3" t="s">
        <v>726</v>
      </c>
      <c r="ME3" t="s">
        <v>751</v>
      </c>
      <c r="MF3" t="s">
        <v>338</v>
      </c>
      <c r="MG3" t="s">
        <v>58</v>
      </c>
      <c r="MH3" t="s">
        <v>120</v>
      </c>
      <c r="MI3" t="s">
        <v>245</v>
      </c>
      <c r="MJ3" t="s">
        <v>256</v>
      </c>
      <c r="MK3" t="s">
        <v>556</v>
      </c>
      <c r="ML3" t="s">
        <v>22</v>
      </c>
      <c r="MM3" t="s">
        <v>253</v>
      </c>
      <c r="MN3" t="s">
        <v>483</v>
      </c>
      <c r="MO3" t="s">
        <v>493</v>
      </c>
      <c r="MP3" t="s">
        <v>46</v>
      </c>
      <c r="MQ3" t="s">
        <v>341</v>
      </c>
      <c r="MR3" t="s">
        <v>463</v>
      </c>
      <c r="MS3" t="s">
        <v>112</v>
      </c>
      <c r="MT3" t="s">
        <v>128</v>
      </c>
      <c r="MU3" t="s">
        <v>190</v>
      </c>
      <c r="MV3" t="s">
        <v>194</v>
      </c>
      <c r="MW3" t="s">
        <v>102</v>
      </c>
      <c r="MX3" t="s">
        <v>237</v>
      </c>
      <c r="MY3" t="s">
        <v>299</v>
      </c>
      <c r="MZ3" t="s">
        <v>385</v>
      </c>
      <c r="NA3" t="s">
        <v>390</v>
      </c>
      <c r="NB3" t="s">
        <v>170</v>
      </c>
      <c r="NC3" t="s">
        <v>411</v>
      </c>
      <c r="ND3" t="s">
        <v>405</v>
      </c>
      <c r="NE3" t="s">
        <v>24</v>
      </c>
      <c r="NF3" t="s">
        <v>276</v>
      </c>
      <c r="NG3" t="s">
        <v>149</v>
      </c>
      <c r="NH3" t="s">
        <v>421</v>
      </c>
      <c r="NI3" t="s">
        <v>232</v>
      </c>
      <c r="NJ3" t="s">
        <v>201</v>
      </c>
      <c r="NK3" t="s">
        <v>362</v>
      </c>
      <c r="NL3" t="s">
        <v>79</v>
      </c>
      <c r="NM3" t="s">
        <v>135</v>
      </c>
      <c r="NN3" t="s">
        <v>33</v>
      </c>
      <c r="NO3" t="s">
        <v>41</v>
      </c>
      <c r="NP3" t="s">
        <v>30</v>
      </c>
      <c r="NQ3" t="s">
        <v>28</v>
      </c>
      <c r="NR3" t="s">
        <v>246</v>
      </c>
      <c r="NS3" t="s">
        <v>249</v>
      </c>
      <c r="NT3" t="s">
        <v>252</v>
      </c>
      <c r="NU3" t="s">
        <v>384</v>
      </c>
      <c r="NV3" t="s">
        <v>43</v>
      </c>
      <c r="NW3" t="s">
        <v>49</v>
      </c>
      <c r="NX3" t="s">
        <v>280</v>
      </c>
      <c r="NY3" t="s">
        <v>123</v>
      </c>
      <c r="NZ3" t="s">
        <v>259</v>
      </c>
      <c r="OA3" t="s">
        <v>305</v>
      </c>
      <c r="OB3" t="s">
        <v>310</v>
      </c>
      <c r="OC3" t="s">
        <v>350</v>
      </c>
      <c r="OD3" t="s">
        <v>527</v>
      </c>
      <c r="OE3" t="s">
        <v>300</v>
      </c>
      <c r="OF3" t="s">
        <v>122</v>
      </c>
      <c r="OG3" t="s">
        <v>37</v>
      </c>
      <c r="OH3" t="s">
        <v>70</v>
      </c>
      <c r="OI3" t="s">
        <v>366</v>
      </c>
      <c r="OJ3" t="s">
        <v>129</v>
      </c>
      <c r="OK3" t="s">
        <v>48</v>
      </c>
      <c r="OL3" t="s">
        <v>198</v>
      </c>
      <c r="OM3" t="s">
        <v>523</v>
      </c>
      <c r="ON3" t="s">
        <v>63</v>
      </c>
      <c r="OO3" t="s">
        <v>1300</v>
      </c>
      <c r="OP3" t="s">
        <v>1301</v>
      </c>
      <c r="OQ3" t="s">
        <v>370</v>
      </c>
      <c r="OR3" t="s">
        <v>297</v>
      </c>
      <c r="OS3" t="s">
        <v>26</v>
      </c>
      <c r="OT3" t="s">
        <v>418</v>
      </c>
      <c r="OU3" t="s">
        <v>75</v>
      </c>
      <c r="OV3" t="s">
        <v>66</v>
      </c>
      <c r="OW3" t="s">
        <v>69</v>
      </c>
      <c r="OX3" t="s">
        <v>154</v>
      </c>
      <c r="OY3" t="s">
        <v>424</v>
      </c>
      <c r="OZ3" t="s">
        <v>433</v>
      </c>
      <c r="PA3" t="s">
        <v>454</v>
      </c>
      <c r="PB3" t="s">
        <v>540</v>
      </c>
      <c r="PC3" t="s">
        <v>172</v>
      </c>
      <c r="PD3" t="s">
        <v>260</v>
      </c>
      <c r="PE3" t="s">
        <v>272</v>
      </c>
      <c r="PF3" t="s">
        <v>302</v>
      </c>
      <c r="PG3" t="s">
        <v>1302</v>
      </c>
      <c r="PH3" t="s">
        <v>89</v>
      </c>
      <c r="PI3" t="s">
        <v>96</v>
      </c>
      <c r="PJ3" t="s">
        <v>292</v>
      </c>
      <c r="PK3" t="s">
        <v>88</v>
      </c>
      <c r="PL3" t="s">
        <v>1303</v>
      </c>
      <c r="PM3" t="s">
        <v>187</v>
      </c>
      <c r="PN3" t="s">
        <v>191</v>
      </c>
      <c r="PO3" t="s">
        <v>189</v>
      </c>
      <c r="PP3" t="s">
        <v>118</v>
      </c>
      <c r="PQ3" t="s">
        <v>61</v>
      </c>
      <c r="PR3" t="s">
        <v>64</v>
      </c>
      <c r="PS3" t="s">
        <v>352</v>
      </c>
      <c r="PT3" t="s">
        <v>515</v>
      </c>
      <c r="PU3" t="s">
        <v>436</v>
      </c>
      <c r="PV3" t="s">
        <v>313</v>
      </c>
      <c r="PW3" t="s">
        <v>313</v>
      </c>
      <c r="PX3" t="s">
        <v>318</v>
      </c>
      <c r="PY3" t="s">
        <v>215</v>
      </c>
      <c r="PZ3" t="s">
        <v>220</v>
      </c>
      <c r="QA3" t="s">
        <v>225</v>
      </c>
      <c r="QB3" t="s">
        <v>319</v>
      </c>
      <c r="QC3" t="s">
        <v>324</v>
      </c>
      <c r="QD3" t="s">
        <v>274</v>
      </c>
      <c r="QE3" t="s">
        <v>458</v>
      </c>
      <c r="QF3" t="s">
        <v>86</v>
      </c>
      <c r="QG3" t="s">
        <v>403</v>
      </c>
      <c r="QH3" t="s">
        <v>521</v>
      </c>
      <c r="QI3" t="s">
        <v>197</v>
      </c>
      <c r="QJ3" t="s">
        <v>56</v>
      </c>
      <c r="QK3" t="s">
        <v>84</v>
      </c>
      <c r="QL3" t="s">
        <v>67</v>
      </c>
      <c r="QM3" t="s">
        <v>116</v>
      </c>
      <c r="QN3" t="s">
        <v>132</v>
      </c>
      <c r="QO3" t="s">
        <v>167</v>
      </c>
      <c r="QP3" t="s">
        <v>543</v>
      </c>
      <c r="QQ3" t="s">
        <v>548</v>
      </c>
      <c r="QR3" t="s">
        <v>412</v>
      </c>
      <c r="QS3" t="s">
        <v>415</v>
      </c>
      <c r="QT3" t="s">
        <v>477</v>
      </c>
      <c r="QU3" t="s">
        <v>482</v>
      </c>
      <c r="QV3" t="s">
        <v>103</v>
      </c>
      <c r="QW3" t="s">
        <v>99</v>
      </c>
      <c r="QX3" t="s">
        <v>530</v>
      </c>
      <c r="QY3" t="s">
        <v>119</v>
      </c>
      <c r="QZ3" t="s">
        <v>115</v>
      </c>
      <c r="RA3" t="s">
        <v>127</v>
      </c>
      <c r="RB3" t="s">
        <v>124</v>
      </c>
      <c r="RC3" t="s">
        <v>368</v>
      </c>
      <c r="RD3" t="s">
        <v>372</v>
      </c>
      <c r="RE3" t="s">
        <v>377</v>
      </c>
      <c r="RF3" t="s">
        <v>443</v>
      </c>
      <c r="RG3" t="s">
        <v>447</v>
      </c>
      <c r="RH3" t="s">
        <v>451</v>
      </c>
      <c r="RI3" t="s">
        <v>457</v>
      </c>
      <c r="RJ3" t="s">
        <v>461</v>
      </c>
      <c r="RK3" t="s">
        <v>466</v>
      </c>
      <c r="RL3" t="s">
        <v>469</v>
      </c>
      <c r="RM3" t="s">
        <v>475</v>
      </c>
      <c r="RN3" t="s">
        <v>496</v>
      </c>
      <c r="RO3" t="s">
        <v>501</v>
      </c>
      <c r="RP3" t="s">
        <v>506</v>
      </c>
      <c r="RQ3" t="s">
        <v>511</v>
      </c>
      <c r="RR3" t="s">
        <v>516</v>
      </c>
      <c r="RS3" t="s">
        <v>522</v>
      </c>
      <c r="RT3" t="s">
        <v>488</v>
      </c>
      <c r="RU3" t="s">
        <v>59</v>
      </c>
      <c r="RV3" t="s">
        <v>408</v>
      </c>
      <c r="RW3" t="s">
        <v>497</v>
      </c>
      <c r="RX3" t="s">
        <v>464</v>
      </c>
      <c r="RY3" t="s">
        <v>500</v>
      </c>
      <c r="RZ3" t="s">
        <v>326</v>
      </c>
      <c r="SA3" t="s">
        <v>434</v>
      </c>
      <c r="SB3" t="s">
        <v>71</v>
      </c>
      <c r="SC3" t="s">
        <v>76</v>
      </c>
      <c r="SD3" t="s">
        <v>45</v>
      </c>
      <c r="SE3" t="s">
        <v>94</v>
      </c>
      <c r="SF3" t="s">
        <v>442</v>
      </c>
      <c r="SG3" t="s">
        <v>60</v>
      </c>
      <c r="SH3" t="s">
        <v>349</v>
      </c>
      <c r="SI3" t="s">
        <v>383</v>
      </c>
      <c r="SJ3" t="s">
        <v>386</v>
      </c>
      <c r="SK3" t="s">
        <v>209</v>
      </c>
      <c r="SL3" t="s">
        <v>404</v>
      </c>
      <c r="SM3" t="s">
        <v>323</v>
      </c>
      <c r="SN3" t="s">
        <v>309</v>
      </c>
      <c r="SO3" t="s">
        <v>241</v>
      </c>
      <c r="SP3" t="s">
        <v>133</v>
      </c>
      <c r="SQ3" t="s">
        <v>200</v>
      </c>
      <c r="SR3" t="s">
        <v>344</v>
      </c>
      <c r="SS3" t="s">
        <v>177</v>
      </c>
      <c r="ST3" t="s">
        <v>54</v>
      </c>
      <c r="SU3" t="s">
        <v>554</v>
      </c>
      <c r="SV3" t="s">
        <v>357</v>
      </c>
      <c r="SW3" t="s">
        <v>374</v>
      </c>
      <c r="SX3" t="s">
        <v>379</v>
      </c>
      <c r="SY3" t="s">
        <v>539</v>
      </c>
      <c r="SZ3" t="s">
        <v>25</v>
      </c>
      <c r="TA3" t="s">
        <v>448</v>
      </c>
      <c r="TB3" t="s">
        <v>111</v>
      </c>
      <c r="TC3" t="s">
        <v>422</v>
      </c>
      <c r="TD3" t="s">
        <v>526</v>
      </c>
      <c r="TE3" t="s">
        <v>417</v>
      </c>
      <c r="TF3" t="s">
        <v>205</v>
      </c>
      <c r="TG3" t="s">
        <v>426</v>
      </c>
      <c r="TH3" t="s">
        <v>440</v>
      </c>
      <c r="TI3" t="s">
        <v>459</v>
      </c>
      <c r="TJ3" t="s">
        <v>235</v>
      </c>
      <c r="TK3" t="s">
        <v>258</v>
      </c>
      <c r="TL3" t="s">
        <v>291</v>
      </c>
      <c r="TM3" t="s">
        <v>219</v>
      </c>
      <c r="TN3" t="s">
        <v>224</v>
      </c>
      <c r="TO3" t="s">
        <v>227</v>
      </c>
      <c r="TP3" t="s">
        <v>163</v>
      </c>
      <c r="TQ3" t="s">
        <v>183</v>
      </c>
      <c r="TR3" t="s">
        <v>339</v>
      </c>
      <c r="TS3" t="s">
        <v>335</v>
      </c>
      <c r="TT3" t="s">
        <v>331</v>
      </c>
      <c r="TU3" t="s">
        <v>388</v>
      </c>
      <c r="TV3" t="s">
        <v>285</v>
      </c>
      <c r="TW3" t="s">
        <v>296</v>
      </c>
      <c r="TX3" t="s">
        <v>52</v>
      </c>
      <c r="TY3" t="s">
        <v>55</v>
      </c>
      <c r="TZ3" t="s">
        <v>80</v>
      </c>
      <c r="UA3" t="s">
        <v>85</v>
      </c>
      <c r="UB3" t="s">
        <v>87</v>
      </c>
      <c r="UC3" t="s">
        <v>91</v>
      </c>
      <c r="UD3" t="s">
        <v>491</v>
      </c>
    </row>
    <row r="4" spans="1:550" x14ac:dyDescent="0.25">
      <c r="A4">
        <v>124</v>
      </c>
      <c r="B4">
        <v>0</v>
      </c>
      <c r="C4" s="7">
        <v>3.1667999999999998</v>
      </c>
      <c r="D4">
        <v>3.01274</v>
      </c>
      <c r="E4">
        <v>3.8499099999999999</v>
      </c>
      <c r="F4" s="7">
        <v>2.6915300000000002</v>
      </c>
      <c r="G4">
        <v>3.22296</v>
      </c>
      <c r="H4">
        <v>3.8231099999999998</v>
      </c>
      <c r="I4">
        <v>3.78843</v>
      </c>
      <c r="J4">
        <v>3.7318199999999999</v>
      </c>
      <c r="K4">
        <v>2.7588599999999999</v>
      </c>
      <c r="L4">
        <v>2.2921499999999999</v>
      </c>
      <c r="M4">
        <v>2.8506100000000001</v>
      </c>
      <c r="N4">
        <v>3.6782400000000002</v>
      </c>
      <c r="O4">
        <v>3.7633700000000001</v>
      </c>
      <c r="P4" s="7">
        <v>2.0498599999999998</v>
      </c>
      <c r="Q4">
        <v>-0.30845</v>
      </c>
      <c r="R4">
        <v>2.9010600000000002</v>
      </c>
      <c r="S4">
        <v>2.8456700000000001</v>
      </c>
      <c r="T4">
        <v>1.57802</v>
      </c>
      <c r="U4">
        <v>2.6240000000000001</v>
      </c>
      <c r="V4">
        <v>1.7485299999999999</v>
      </c>
      <c r="W4" s="7">
        <v>4.0500000000000001E-2</v>
      </c>
      <c r="X4">
        <v>1.4845600000000001</v>
      </c>
      <c r="Y4">
        <v>3.3471600000000001</v>
      </c>
      <c r="Z4">
        <v>0.40460000000000002</v>
      </c>
      <c r="AA4">
        <v>2.6397699999999999</v>
      </c>
      <c r="AB4">
        <v>-0.73526999999999998</v>
      </c>
      <c r="AC4" s="7">
        <v>-0.59787000000000001</v>
      </c>
      <c r="AD4">
        <v>-0.10435</v>
      </c>
      <c r="AE4">
        <v>0.86160000000000003</v>
      </c>
      <c r="AF4" s="7">
        <v>1.6499299999999999</v>
      </c>
      <c r="AG4" s="7">
        <v>0.27717000000000003</v>
      </c>
      <c r="AH4">
        <v>3.4910700000000001</v>
      </c>
      <c r="AI4">
        <v>2.3648099999999999</v>
      </c>
      <c r="AJ4">
        <v>3.79358</v>
      </c>
      <c r="AK4">
        <v>3.5769600000000001</v>
      </c>
      <c r="AL4">
        <v>3.50319</v>
      </c>
      <c r="AM4" s="7">
        <v>3.7339799999999999</v>
      </c>
      <c r="AN4" s="7">
        <v>0.12992000000000001</v>
      </c>
      <c r="AO4">
        <v>0.49735000000000001</v>
      </c>
      <c r="AP4">
        <v>3.4046599999999998</v>
      </c>
      <c r="AQ4">
        <v>3.4964</v>
      </c>
      <c r="AR4">
        <v>2.0336500000000002</v>
      </c>
      <c r="AS4">
        <v>2.1995</v>
      </c>
      <c r="AT4">
        <v>0.26362999999999998</v>
      </c>
      <c r="AU4">
        <v>0.25422</v>
      </c>
      <c r="AV4">
        <v>0.17533000000000001</v>
      </c>
      <c r="AW4">
        <v>6.8419999999999995E-2</v>
      </c>
      <c r="AX4" s="7">
        <v>-0.31297999999999998</v>
      </c>
      <c r="AY4" s="7">
        <v>-0.39979999999999999</v>
      </c>
      <c r="AZ4">
        <v>0.88824999999999998</v>
      </c>
      <c r="BA4">
        <v>-0.65251999999999999</v>
      </c>
      <c r="BB4">
        <v>1.44381</v>
      </c>
      <c r="BC4">
        <v>2.34423</v>
      </c>
      <c r="BD4">
        <v>1.7016500000000001</v>
      </c>
      <c r="BE4">
        <v>0.54827999999999999</v>
      </c>
      <c r="BF4" s="7">
        <v>2.3266499999999999</v>
      </c>
      <c r="BG4" s="7">
        <v>3.3761299999999999</v>
      </c>
      <c r="BH4" s="7">
        <v>3.6560100000000002</v>
      </c>
      <c r="BI4" s="7">
        <v>3.6689600000000002</v>
      </c>
      <c r="BJ4">
        <v>3.6105399999999999</v>
      </c>
      <c r="BK4">
        <v>3.7821899999999999</v>
      </c>
      <c r="BL4">
        <v>0.67662</v>
      </c>
      <c r="BM4">
        <v>0.57845000000000002</v>
      </c>
      <c r="BN4">
        <v>0.11966</v>
      </c>
      <c r="BO4">
        <v>0.44129000000000002</v>
      </c>
      <c r="BP4">
        <v>1.4556800000000001</v>
      </c>
      <c r="BQ4">
        <v>1.9895700000000001</v>
      </c>
      <c r="BR4" s="7">
        <v>0.17801</v>
      </c>
      <c r="BS4">
        <v>-0.58962000000000003</v>
      </c>
      <c r="BT4">
        <v>0.3553</v>
      </c>
      <c r="BU4" s="7">
        <v>3.6085400000000001</v>
      </c>
      <c r="BV4" s="7">
        <v>3.25223</v>
      </c>
      <c r="BW4" s="7">
        <v>2.01396</v>
      </c>
      <c r="BX4">
        <v>1.8477300000000001</v>
      </c>
      <c r="BY4" s="7">
        <v>-0.42032999999999998</v>
      </c>
      <c r="BZ4">
        <v>-0.13761000000000001</v>
      </c>
      <c r="CA4">
        <v>2.9666299999999999</v>
      </c>
      <c r="CB4">
        <v>3.41005</v>
      </c>
      <c r="CC4">
        <v>3.44103</v>
      </c>
      <c r="CD4">
        <v>0.38591999999999999</v>
      </c>
      <c r="CE4">
        <v>-0.12342</v>
      </c>
      <c r="CF4">
        <v>0.5675</v>
      </c>
      <c r="CG4">
        <v>2.5291800000000002</v>
      </c>
      <c r="CH4" s="7">
        <v>0.7994</v>
      </c>
      <c r="CI4" s="7">
        <v>2.9607899999999998</v>
      </c>
      <c r="CJ4">
        <v>1.6459600000000001</v>
      </c>
      <c r="CK4">
        <v>6.0819999999999999E-2</v>
      </c>
      <c r="CL4">
        <v>2.436E-2</v>
      </c>
      <c r="CM4">
        <v>1.4567699999999999</v>
      </c>
      <c r="CN4" s="7">
        <v>2.6222300000000001</v>
      </c>
      <c r="CO4">
        <v>3.40761</v>
      </c>
      <c r="CP4">
        <v>0.24207999999999999</v>
      </c>
      <c r="CQ4">
        <v>-0.77866999999999997</v>
      </c>
      <c r="CR4">
        <v>0.65759000000000001</v>
      </c>
      <c r="CS4" s="7">
        <v>3.0802299999999998</v>
      </c>
      <c r="CT4">
        <v>2.6166499999999999</v>
      </c>
      <c r="CU4">
        <v>2.2480600000000002</v>
      </c>
      <c r="CV4" s="7">
        <v>-4.2599999999999999E-3</v>
      </c>
      <c r="CW4">
        <v>-0.93727000000000005</v>
      </c>
      <c r="CX4" s="7">
        <v>-0.12864999999999999</v>
      </c>
      <c r="CY4" s="7">
        <v>0.8427</v>
      </c>
      <c r="CZ4">
        <v>-0.20113</v>
      </c>
      <c r="DA4" s="7">
        <v>-5.5359999999999999E-2</v>
      </c>
      <c r="DB4" s="7">
        <v>-1.02973</v>
      </c>
      <c r="DC4">
        <v>-0.32239000000000001</v>
      </c>
      <c r="DD4">
        <v>2.2257199999999999</v>
      </c>
      <c r="DE4">
        <v>3.5536599999999998</v>
      </c>
      <c r="DF4" s="7">
        <v>0.12925</v>
      </c>
      <c r="DG4" s="7">
        <v>-0.12629000000000001</v>
      </c>
      <c r="DH4">
        <v>0.31442999999999999</v>
      </c>
      <c r="DI4">
        <v>-0.56491000000000002</v>
      </c>
      <c r="DJ4">
        <v>5.2080000000000001E-2</v>
      </c>
      <c r="DK4">
        <v>2.2288999999999999</v>
      </c>
      <c r="DL4" s="7">
        <v>0.13680999999999999</v>
      </c>
      <c r="DM4" s="7">
        <v>-0.24398</v>
      </c>
      <c r="DN4">
        <v>-0.29042000000000001</v>
      </c>
      <c r="DO4" s="7">
        <v>-0.15504999999999999</v>
      </c>
      <c r="DP4">
        <v>0.81564000000000003</v>
      </c>
      <c r="DQ4">
        <v>2.1257799999999998</v>
      </c>
      <c r="DR4" s="7">
        <v>1.28284</v>
      </c>
      <c r="DS4" s="7">
        <v>-0.68852000000000002</v>
      </c>
      <c r="DT4">
        <v>3.0169999999999999E-2</v>
      </c>
      <c r="DU4" s="7">
        <v>-0.51688999999999996</v>
      </c>
      <c r="DV4" s="7">
        <v>-0.42724000000000001</v>
      </c>
      <c r="DW4" s="7">
        <v>-0.45256999999999997</v>
      </c>
      <c r="DX4" s="7">
        <v>-0.32343</v>
      </c>
      <c r="DY4" s="7">
        <v>-0.90090000000000003</v>
      </c>
      <c r="DZ4">
        <v>1.7835099999999999</v>
      </c>
      <c r="EA4" s="7">
        <v>1.9486600000000001</v>
      </c>
      <c r="EB4">
        <v>2.87948</v>
      </c>
      <c r="EC4">
        <v>3.6234700000000002</v>
      </c>
      <c r="ED4">
        <v>3.6703399999999999</v>
      </c>
      <c r="EE4">
        <v>0.21514</v>
      </c>
      <c r="EF4" s="7">
        <v>2.2867600000000001</v>
      </c>
      <c r="EG4">
        <v>2.2919900000000002</v>
      </c>
      <c r="EH4">
        <v>3.3894099999999998</v>
      </c>
      <c r="EI4">
        <v>3.7466900000000001</v>
      </c>
      <c r="EJ4" s="7">
        <v>1.5709599999999999</v>
      </c>
      <c r="EK4" s="7">
        <v>2.4978400000000001</v>
      </c>
      <c r="EL4" s="7">
        <v>2.9030200000000002</v>
      </c>
      <c r="EM4" s="7">
        <v>3.8024399999999998</v>
      </c>
      <c r="EN4" s="7">
        <v>3.8451599999999999</v>
      </c>
      <c r="EO4">
        <v>0.96825000000000006</v>
      </c>
      <c r="EP4" s="7">
        <v>3.41269</v>
      </c>
      <c r="EQ4">
        <v>3.54331</v>
      </c>
      <c r="ER4">
        <v>3.8192900000000001</v>
      </c>
      <c r="ES4">
        <v>3.8061199999999999</v>
      </c>
      <c r="ET4" s="7">
        <v>3.26309</v>
      </c>
      <c r="EU4" s="7">
        <v>3.4847800000000002</v>
      </c>
      <c r="EV4">
        <v>3.6585999999999999</v>
      </c>
      <c r="EW4" s="7">
        <v>3.60419</v>
      </c>
      <c r="EX4" s="7">
        <v>3.6492900000000001</v>
      </c>
      <c r="EY4" s="7">
        <v>1.1384300000000001</v>
      </c>
      <c r="EZ4">
        <v>2.7908200000000001</v>
      </c>
      <c r="FA4">
        <v>2.3885200000000002</v>
      </c>
      <c r="FB4">
        <v>3.6890800000000001</v>
      </c>
      <c r="FC4">
        <v>2.9043700000000001</v>
      </c>
      <c r="FD4" s="7">
        <v>3.5412499999999998</v>
      </c>
      <c r="FE4">
        <v>3.5393500000000002</v>
      </c>
      <c r="FF4">
        <v>3.8089900000000001</v>
      </c>
      <c r="FG4">
        <v>3.85181</v>
      </c>
      <c r="FH4" s="7">
        <v>3.0121600000000002</v>
      </c>
      <c r="FI4">
        <v>3.0711900000000001</v>
      </c>
      <c r="FJ4" s="7">
        <v>3.6353800000000001</v>
      </c>
      <c r="FK4">
        <v>3.7917800000000002</v>
      </c>
      <c r="FL4">
        <v>3.62981</v>
      </c>
      <c r="FM4">
        <v>3.5197400000000001</v>
      </c>
      <c r="FN4" s="7">
        <v>0.46650999999999998</v>
      </c>
      <c r="FO4" s="7">
        <v>1.4495899999999999</v>
      </c>
      <c r="FP4" s="7">
        <v>1.244</v>
      </c>
      <c r="FQ4" s="7">
        <v>0.20301</v>
      </c>
      <c r="FR4">
        <v>2.8388800000000001</v>
      </c>
      <c r="FS4">
        <v>3.7619500000000001</v>
      </c>
      <c r="FT4">
        <v>3.8215499999999998</v>
      </c>
      <c r="FU4">
        <v>3.7086000000000001</v>
      </c>
      <c r="FV4">
        <v>3.8690899999999999</v>
      </c>
      <c r="FW4">
        <v>-2.938E-2</v>
      </c>
      <c r="FX4">
        <v>0.60536000000000001</v>
      </c>
      <c r="FY4">
        <v>-8.6849999999999997E-2</v>
      </c>
      <c r="FZ4">
        <v>-0.38146000000000002</v>
      </c>
      <c r="GA4">
        <v>-0.69425000000000003</v>
      </c>
      <c r="GB4" s="7">
        <v>-0.8407</v>
      </c>
      <c r="GC4" s="7">
        <v>1.3164400000000001</v>
      </c>
      <c r="GD4" s="7">
        <v>2.0959999999999999E-2</v>
      </c>
      <c r="GE4" s="7">
        <v>2.4109999999999999E-2</v>
      </c>
      <c r="GF4">
        <v>-0.46385999999999999</v>
      </c>
      <c r="GG4" s="7">
        <v>-0.22453999999999999</v>
      </c>
      <c r="GH4" s="7">
        <v>-7.6660000000000006E-2</v>
      </c>
      <c r="GI4" s="7">
        <v>1.13222</v>
      </c>
      <c r="GJ4" s="7">
        <v>0.89622000000000002</v>
      </c>
      <c r="GK4">
        <v>-5.1529999999999999E-2</v>
      </c>
      <c r="GL4">
        <v>6.6439999999999999E-2</v>
      </c>
      <c r="GM4">
        <v>-0.58072000000000001</v>
      </c>
      <c r="GN4" s="7">
        <v>2.64758</v>
      </c>
      <c r="GO4">
        <v>1.0379799999999999</v>
      </c>
      <c r="GP4" s="7">
        <v>0.40092</v>
      </c>
      <c r="GQ4" s="7">
        <v>2.7684700000000002</v>
      </c>
      <c r="GR4">
        <v>2.8082500000000001</v>
      </c>
      <c r="GS4">
        <v>3.5888399999999998</v>
      </c>
      <c r="GT4" s="7">
        <v>2.96319</v>
      </c>
      <c r="GU4">
        <v>3.1754699999999998</v>
      </c>
      <c r="GV4">
        <v>3.6402000000000001</v>
      </c>
      <c r="GW4" s="7">
        <v>3.72824</v>
      </c>
      <c r="GX4" s="7">
        <v>3.7955000000000001</v>
      </c>
      <c r="GY4">
        <v>1.7656000000000001</v>
      </c>
      <c r="GZ4">
        <v>2.8359899999999998</v>
      </c>
      <c r="HA4" s="7">
        <v>2.5673699999999999</v>
      </c>
      <c r="HB4">
        <v>3.45607</v>
      </c>
      <c r="HC4">
        <v>3.5115599999999998</v>
      </c>
      <c r="HD4">
        <v>3.7670699999999999</v>
      </c>
      <c r="HE4">
        <v>3.7911000000000001</v>
      </c>
      <c r="HF4" s="7">
        <v>3.69651</v>
      </c>
      <c r="HG4" s="7">
        <v>0.47667999999999999</v>
      </c>
      <c r="HH4" s="7">
        <v>3.3104100000000001</v>
      </c>
      <c r="HI4" s="7">
        <v>2.9154300000000002</v>
      </c>
      <c r="HJ4" s="7">
        <v>3.6569099999999999</v>
      </c>
      <c r="HK4">
        <v>3.4460000000000002</v>
      </c>
      <c r="HL4">
        <v>3.7599399999999998</v>
      </c>
      <c r="HM4">
        <v>3.5680999999999998</v>
      </c>
      <c r="HN4" s="7">
        <v>-0.84662999999999999</v>
      </c>
      <c r="HO4">
        <v>1.39835</v>
      </c>
      <c r="HP4">
        <v>0.39766000000000001</v>
      </c>
      <c r="HQ4">
        <v>3.5095000000000001</v>
      </c>
      <c r="HR4">
        <v>1.67167</v>
      </c>
      <c r="HS4" s="7">
        <v>3.8196599999999998</v>
      </c>
      <c r="HT4">
        <v>3.68092</v>
      </c>
      <c r="HU4" s="7">
        <v>0.30945</v>
      </c>
      <c r="HV4" s="7">
        <v>3.6187999999999998</v>
      </c>
      <c r="HW4" s="7">
        <v>2.7860200000000002</v>
      </c>
      <c r="HX4">
        <v>3.7521</v>
      </c>
      <c r="HY4">
        <v>3.7576200000000002</v>
      </c>
      <c r="HZ4">
        <v>3.7991600000000001</v>
      </c>
      <c r="IA4">
        <v>0.94921999999999995</v>
      </c>
      <c r="IB4">
        <v>3.7870699999999999</v>
      </c>
      <c r="IC4">
        <v>-0.22309999999999999</v>
      </c>
      <c r="ID4">
        <v>-0.86573</v>
      </c>
      <c r="IE4">
        <v>3.5054099999999999</v>
      </c>
      <c r="IF4">
        <v>-0.27045999999999998</v>
      </c>
      <c r="IG4" s="7">
        <v>-0.24254000000000001</v>
      </c>
      <c r="IH4">
        <v>3.8151999999999999</v>
      </c>
      <c r="II4">
        <v>3.7067000000000001</v>
      </c>
      <c r="IJ4">
        <v>3.5332699999999999</v>
      </c>
      <c r="IK4">
        <v>3.54061</v>
      </c>
      <c r="IL4">
        <v>2.7969999999999998E-2</v>
      </c>
      <c r="IM4">
        <v>2.2536700000000001</v>
      </c>
      <c r="IN4" s="7">
        <v>3.80999</v>
      </c>
      <c r="IO4">
        <v>3.8134899999999998</v>
      </c>
      <c r="IP4">
        <v>1.75135</v>
      </c>
      <c r="IQ4">
        <v>3.6452</v>
      </c>
      <c r="IR4">
        <v>3.5209800000000002</v>
      </c>
      <c r="IS4" s="7">
        <v>3.6537500000000001</v>
      </c>
      <c r="IT4" s="7">
        <v>2.8111199999999998</v>
      </c>
      <c r="IU4" s="7">
        <v>3.8526199999999999</v>
      </c>
      <c r="IV4" s="7">
        <v>3.7122899999999999</v>
      </c>
      <c r="IW4" s="7">
        <v>3.52128</v>
      </c>
      <c r="IX4">
        <v>3.5548999999999999</v>
      </c>
      <c r="IY4" s="7">
        <v>3.10643</v>
      </c>
      <c r="IZ4">
        <v>3.5155799999999999</v>
      </c>
      <c r="JA4" s="7">
        <v>3.1756899999999999</v>
      </c>
      <c r="JB4">
        <v>1.93726</v>
      </c>
      <c r="JC4">
        <v>1.47855</v>
      </c>
      <c r="JD4" s="7">
        <v>2.1289799999999999</v>
      </c>
      <c r="JE4" s="7">
        <v>0.94981000000000004</v>
      </c>
      <c r="JF4" s="7">
        <v>0.36535000000000001</v>
      </c>
      <c r="JG4" s="7">
        <v>-1.9429999999999999E-2</v>
      </c>
      <c r="JH4" s="7">
        <v>-0.29460999999999998</v>
      </c>
      <c r="JI4" s="7">
        <v>2.6479300000000001</v>
      </c>
      <c r="JJ4" s="7">
        <v>0.92823</v>
      </c>
      <c r="JK4" s="7">
        <v>0.39850000000000002</v>
      </c>
      <c r="JL4" s="7">
        <v>2.2852800000000002</v>
      </c>
      <c r="JM4">
        <v>2.3148599999999999</v>
      </c>
      <c r="JN4" s="7">
        <v>2.26762</v>
      </c>
      <c r="JO4">
        <v>1.61564</v>
      </c>
      <c r="JP4">
        <v>0.81991999999999998</v>
      </c>
      <c r="JQ4">
        <v>1.84768</v>
      </c>
      <c r="JR4" s="7">
        <v>1.0508</v>
      </c>
      <c r="JS4" s="7">
        <v>-0.11029</v>
      </c>
      <c r="JT4" s="7">
        <v>-0.13388</v>
      </c>
      <c r="JU4">
        <v>-1.2829999999999999E-2</v>
      </c>
      <c r="JV4">
        <v>0.30481999999999998</v>
      </c>
      <c r="JW4" s="7">
        <v>0.63321000000000005</v>
      </c>
      <c r="JX4" s="7">
        <v>-0.44022</v>
      </c>
      <c r="JY4" s="7">
        <v>3.3342900000000002</v>
      </c>
      <c r="JZ4">
        <v>1.2585200000000001</v>
      </c>
      <c r="KA4">
        <v>2.6856300000000002</v>
      </c>
      <c r="KB4">
        <v>2.4459900000000001</v>
      </c>
      <c r="KC4">
        <v>3.4714499999999999</v>
      </c>
      <c r="KD4">
        <v>3.1238600000000001</v>
      </c>
      <c r="KE4">
        <v>3.6389100000000001</v>
      </c>
      <c r="KF4" s="7">
        <v>0.31252999999999997</v>
      </c>
      <c r="KG4" s="7">
        <v>3.4330799999999999</v>
      </c>
      <c r="KH4">
        <v>-0.24254000000000001</v>
      </c>
      <c r="KI4">
        <v>3.74274</v>
      </c>
      <c r="KJ4" s="7">
        <v>3.35791</v>
      </c>
      <c r="KK4" s="7">
        <v>3.5644999999999998</v>
      </c>
      <c r="KL4" s="7">
        <v>3.7595000000000001</v>
      </c>
      <c r="KM4">
        <v>3.59023</v>
      </c>
      <c r="KN4">
        <v>3.2355</v>
      </c>
      <c r="KO4" s="7">
        <v>3.0468700000000002</v>
      </c>
      <c r="KP4" s="7">
        <v>0.93798999999999999</v>
      </c>
      <c r="KQ4" s="7">
        <v>0.81345999999999996</v>
      </c>
      <c r="KR4" s="7">
        <v>-0.2898</v>
      </c>
      <c r="KS4">
        <v>-0.24460999999999999</v>
      </c>
      <c r="KT4">
        <v>0.61265000000000003</v>
      </c>
      <c r="KU4" s="7">
        <v>1.5673999999999999</v>
      </c>
      <c r="KV4" s="7">
        <v>1.63019</v>
      </c>
      <c r="KW4" s="7">
        <v>0.14996000000000001</v>
      </c>
      <c r="KX4">
        <v>0.72938999999999998</v>
      </c>
      <c r="KY4" s="7">
        <v>-0.27972000000000002</v>
      </c>
      <c r="KZ4" s="7">
        <v>-0.39792</v>
      </c>
      <c r="LA4" s="7">
        <v>-0.13138</v>
      </c>
      <c r="LB4" s="7">
        <v>-0.25918999999999998</v>
      </c>
      <c r="LC4">
        <v>-0.26021</v>
      </c>
      <c r="LD4">
        <v>1.9773400000000001</v>
      </c>
      <c r="LE4">
        <v>2.4758599999999999</v>
      </c>
      <c r="LF4">
        <v>3.7658299999999998</v>
      </c>
      <c r="LG4" s="7">
        <v>1.5136099999999999</v>
      </c>
      <c r="LH4" s="7">
        <v>2.97004</v>
      </c>
      <c r="LI4" s="7">
        <v>3.4846599999999999</v>
      </c>
      <c r="LJ4" s="7">
        <v>3.4267500000000002</v>
      </c>
      <c r="LK4" s="7">
        <v>0.54222000000000004</v>
      </c>
      <c r="LL4" s="7">
        <v>3.7339999999999998E-2</v>
      </c>
      <c r="LM4">
        <v>3.0985499999999999</v>
      </c>
      <c r="LN4" s="7">
        <v>-7.1559999999999999E-2</v>
      </c>
      <c r="LO4" s="7">
        <v>-0.65429000000000004</v>
      </c>
      <c r="LP4" s="7">
        <v>-0.46383999999999997</v>
      </c>
      <c r="LQ4" s="7">
        <v>3.8341799999999999</v>
      </c>
      <c r="LR4" s="7">
        <v>0.48042000000000001</v>
      </c>
      <c r="LS4" s="7">
        <v>-0.30586000000000002</v>
      </c>
      <c r="LT4" s="7">
        <v>1.5450900000000001</v>
      </c>
      <c r="LU4">
        <v>0.27229999999999999</v>
      </c>
      <c r="LV4" s="7">
        <v>-0.24648</v>
      </c>
      <c r="LW4" s="7">
        <v>-0.58923000000000003</v>
      </c>
      <c r="LX4">
        <v>-0.24254000000000001</v>
      </c>
      <c r="LY4">
        <v>-0.63666</v>
      </c>
      <c r="LZ4">
        <v>-0.49273</v>
      </c>
      <c r="MA4" s="7">
        <v>3.79358</v>
      </c>
      <c r="MB4" s="7">
        <v>-0.24254000000000001</v>
      </c>
      <c r="MC4" s="7">
        <v>-0.33438000000000001</v>
      </c>
      <c r="MD4" s="7">
        <v>-0.30580000000000002</v>
      </c>
      <c r="ME4" s="7">
        <v>-0.25263000000000002</v>
      </c>
      <c r="MF4">
        <v>-0.20769000000000001</v>
      </c>
      <c r="MG4" s="7">
        <v>-0.61716000000000004</v>
      </c>
      <c r="MH4" s="7">
        <v>3.4948600000000001</v>
      </c>
      <c r="MI4" s="7">
        <v>2.1828799999999999</v>
      </c>
      <c r="MJ4" s="7">
        <v>3.54941</v>
      </c>
      <c r="MK4">
        <v>-0.24254000000000001</v>
      </c>
      <c r="ML4" s="7">
        <v>2.8063400000000001</v>
      </c>
      <c r="MM4" s="7">
        <v>-0.52188999999999997</v>
      </c>
      <c r="MN4">
        <v>3.8230400000000002</v>
      </c>
      <c r="MO4">
        <v>1.81168</v>
      </c>
      <c r="MP4" s="7">
        <v>-0.65786</v>
      </c>
      <c r="MQ4">
        <v>1.9839599999999999</v>
      </c>
      <c r="MR4">
        <v>3.0776599999999998</v>
      </c>
      <c r="MS4" s="7">
        <v>2.0009399999999999</v>
      </c>
      <c r="MT4" s="7">
        <v>-0.46801999999999999</v>
      </c>
      <c r="MU4" s="7">
        <v>3.1951999999999998</v>
      </c>
      <c r="MV4" s="7">
        <v>3.6847099999999999</v>
      </c>
      <c r="MW4" s="7">
        <v>1.18008</v>
      </c>
      <c r="MX4" s="7">
        <v>2.9335200000000001</v>
      </c>
      <c r="MY4">
        <v>3.07619</v>
      </c>
      <c r="MZ4">
        <v>2.8002199999999999</v>
      </c>
      <c r="NA4">
        <v>3.48651</v>
      </c>
      <c r="NB4" s="7">
        <v>3.5061900000000001</v>
      </c>
      <c r="NC4">
        <v>0.75495000000000001</v>
      </c>
      <c r="ND4">
        <v>2.27826</v>
      </c>
      <c r="NE4" s="7">
        <v>3.24586</v>
      </c>
      <c r="NF4">
        <v>3.3754499999999998</v>
      </c>
      <c r="NG4" s="7">
        <v>3.3748100000000001</v>
      </c>
      <c r="NH4">
        <v>3.57822</v>
      </c>
      <c r="NI4" s="7">
        <v>3.5261300000000002</v>
      </c>
      <c r="NJ4" s="7">
        <v>3.7728000000000002</v>
      </c>
      <c r="NK4">
        <v>3.3773599999999999</v>
      </c>
      <c r="NL4" s="7">
        <v>3.2511399999999999</v>
      </c>
      <c r="NM4" s="7">
        <v>3.3562099999999999</v>
      </c>
      <c r="NN4" s="7">
        <v>1.8361499999999999</v>
      </c>
      <c r="NO4" s="7">
        <v>1.45394</v>
      </c>
      <c r="NP4" s="7">
        <v>2.3405999999999998</v>
      </c>
      <c r="NQ4" s="7">
        <v>2.2656800000000001</v>
      </c>
      <c r="NR4" s="7">
        <v>2.70092</v>
      </c>
      <c r="NS4" s="7">
        <v>2.7516799999999999</v>
      </c>
      <c r="NT4" s="7">
        <v>2.34883</v>
      </c>
      <c r="NU4">
        <v>2.1996199999999999</v>
      </c>
      <c r="NV4" s="7">
        <v>2.88368</v>
      </c>
      <c r="NW4" s="7">
        <v>2.17639</v>
      </c>
      <c r="NX4">
        <v>2.2141799999999998</v>
      </c>
      <c r="NY4" s="7">
        <v>3.36869</v>
      </c>
      <c r="NZ4" s="7">
        <v>2.4694799999999999</v>
      </c>
      <c r="OA4">
        <v>3.0226500000000001</v>
      </c>
      <c r="OB4">
        <v>3.56839</v>
      </c>
      <c r="OC4">
        <v>2.1507700000000001</v>
      </c>
      <c r="OD4">
        <v>2.69502</v>
      </c>
      <c r="OE4">
        <v>3.6232899999999999</v>
      </c>
      <c r="OF4" s="7">
        <v>3.0559599999999998</v>
      </c>
      <c r="OG4" s="7">
        <v>-0.28908</v>
      </c>
      <c r="OH4" s="7">
        <v>-0.52302999999999999</v>
      </c>
      <c r="OI4">
        <v>0.90976000000000001</v>
      </c>
      <c r="OJ4" s="7">
        <v>2.4512100000000001</v>
      </c>
      <c r="OK4" s="7">
        <v>3.7747799999999998</v>
      </c>
      <c r="OL4" s="7">
        <v>3.6707700000000001</v>
      </c>
      <c r="OM4">
        <v>3.2370100000000002</v>
      </c>
      <c r="ON4" s="7">
        <v>0.31885000000000002</v>
      </c>
      <c r="OO4">
        <v>-0.26956999999999998</v>
      </c>
      <c r="OP4">
        <v>-0.24254000000000001</v>
      </c>
      <c r="OQ4">
        <v>3.6810299999999998</v>
      </c>
      <c r="OR4">
        <v>3.5121600000000002</v>
      </c>
      <c r="OS4" s="7">
        <v>3.5060500000000001</v>
      </c>
      <c r="OT4">
        <v>3.5937399999999999</v>
      </c>
      <c r="OU4" s="7">
        <v>3.74349</v>
      </c>
      <c r="OV4" s="7">
        <v>3.7256</v>
      </c>
      <c r="OW4" s="7">
        <v>3.7952300000000001</v>
      </c>
      <c r="OX4" s="7">
        <v>-0.43819000000000002</v>
      </c>
      <c r="OY4">
        <v>-0.48791000000000001</v>
      </c>
      <c r="OZ4">
        <v>1.84903</v>
      </c>
      <c r="PA4">
        <v>2.9717199999999999</v>
      </c>
      <c r="PB4">
        <v>3.56134</v>
      </c>
      <c r="PC4" s="7">
        <v>-0.42587000000000003</v>
      </c>
      <c r="PD4" s="7">
        <v>3.3992300000000002</v>
      </c>
      <c r="PE4">
        <v>3.0586600000000002</v>
      </c>
      <c r="PF4">
        <v>3.45085</v>
      </c>
      <c r="PG4">
        <v>-0.15987000000000001</v>
      </c>
      <c r="PH4" s="7">
        <v>3.19902</v>
      </c>
      <c r="PI4" s="7">
        <v>-3.1E-2</v>
      </c>
      <c r="PJ4">
        <v>1.62008</v>
      </c>
      <c r="PK4" s="7">
        <v>3.3989699999999998</v>
      </c>
      <c r="PL4" s="7">
        <v>-2.9860000000000001E-2</v>
      </c>
      <c r="PM4" s="7">
        <v>2.6450399999999998</v>
      </c>
      <c r="PN4" s="7">
        <v>3.2122099999999998</v>
      </c>
      <c r="PO4" s="7">
        <v>3.6034899999999999</v>
      </c>
      <c r="PP4" s="7">
        <v>-0.24254000000000001</v>
      </c>
      <c r="PQ4" s="7">
        <v>2.7334900000000002</v>
      </c>
      <c r="PR4" s="7">
        <v>3.4010099999999999</v>
      </c>
      <c r="PS4">
        <v>2.7091799999999999</v>
      </c>
      <c r="PT4">
        <v>-0.41909999999999997</v>
      </c>
      <c r="PU4">
        <v>0.59148000000000001</v>
      </c>
      <c r="PV4">
        <v>3.3295599999999999</v>
      </c>
      <c r="PW4">
        <v>3.7274500000000002</v>
      </c>
      <c r="PX4">
        <v>2.3487499999999999</v>
      </c>
      <c r="PY4" s="7">
        <v>3.1957300000000002</v>
      </c>
      <c r="PZ4" s="7">
        <v>2.85236</v>
      </c>
      <c r="QA4" s="7">
        <v>3.1681400000000002</v>
      </c>
      <c r="QB4">
        <v>-0.39019999999999999</v>
      </c>
      <c r="QC4">
        <v>3.4968499999999998</v>
      </c>
      <c r="QD4">
        <v>3.0777000000000001</v>
      </c>
      <c r="QE4">
        <v>3.54454</v>
      </c>
      <c r="QF4" s="7">
        <v>3.4984000000000002</v>
      </c>
      <c r="QG4">
        <v>-0.29171999999999998</v>
      </c>
      <c r="QH4">
        <v>1.98658</v>
      </c>
      <c r="QI4" s="7">
        <v>1.8903799999999999</v>
      </c>
      <c r="QJ4" s="7">
        <v>0.76041999999999998</v>
      </c>
      <c r="QK4" s="7">
        <v>3.0257399999999999</v>
      </c>
      <c r="QL4" s="7">
        <v>2.5139900000000002</v>
      </c>
      <c r="QM4" s="7">
        <v>2.6522199999999998</v>
      </c>
      <c r="QN4" s="7">
        <v>3.0063900000000001</v>
      </c>
      <c r="QO4" s="7">
        <v>1.7059</v>
      </c>
      <c r="QP4">
        <v>3.6443300000000001</v>
      </c>
      <c r="QQ4">
        <v>3.6262300000000001</v>
      </c>
      <c r="QR4">
        <v>3.1194199999999999</v>
      </c>
      <c r="QS4">
        <v>-0.47231000000000001</v>
      </c>
      <c r="QT4">
        <v>-0.23038</v>
      </c>
      <c r="QU4">
        <v>2.8853599999999999</v>
      </c>
      <c r="QV4" s="7">
        <v>-0.45196999999999998</v>
      </c>
      <c r="QW4" s="7">
        <v>-0.56154999999999999</v>
      </c>
      <c r="QX4">
        <v>3.4534799999999999</v>
      </c>
      <c r="QY4" s="7">
        <v>2.544</v>
      </c>
      <c r="QZ4" s="7">
        <v>1.60371</v>
      </c>
      <c r="RA4" s="7">
        <v>3.1863999999999999</v>
      </c>
      <c r="RB4" s="7">
        <v>3.0581999999999998</v>
      </c>
      <c r="RC4">
        <v>3.3041</v>
      </c>
      <c r="RD4">
        <v>1.9599999999999999E-2</v>
      </c>
      <c r="RE4">
        <v>1.15665</v>
      </c>
      <c r="RF4">
        <v>2.9152200000000001</v>
      </c>
      <c r="RG4">
        <v>1.33474</v>
      </c>
      <c r="RH4">
        <v>3.4870899999999998</v>
      </c>
      <c r="RI4">
        <v>0.36586999999999997</v>
      </c>
      <c r="RJ4">
        <v>-0.47904000000000002</v>
      </c>
      <c r="RK4">
        <v>-0.60614999999999997</v>
      </c>
      <c r="RL4">
        <v>0.56362999999999996</v>
      </c>
      <c r="RM4">
        <v>1.4828600000000001</v>
      </c>
      <c r="RN4">
        <v>3.77813</v>
      </c>
      <c r="RO4">
        <v>3.72221</v>
      </c>
      <c r="RP4">
        <v>3.4488599999999998</v>
      </c>
      <c r="RQ4">
        <v>3.3506100000000001</v>
      </c>
      <c r="RR4">
        <v>3.5641799999999999</v>
      </c>
      <c r="RS4">
        <v>3.7713899999999998</v>
      </c>
      <c r="RT4">
        <v>2.47255</v>
      </c>
      <c r="RU4" s="7">
        <v>2.8514599999999999</v>
      </c>
      <c r="RV4">
        <v>2.8958699999999999</v>
      </c>
      <c r="RW4">
        <v>3.7382399999999998</v>
      </c>
      <c r="RX4">
        <v>-0.30325999999999997</v>
      </c>
      <c r="RY4">
        <v>3.8703599999999998</v>
      </c>
      <c r="RZ4">
        <v>2.9681999999999999</v>
      </c>
      <c r="SA4">
        <v>3.78809</v>
      </c>
      <c r="SB4" s="7">
        <v>-0.27415</v>
      </c>
      <c r="SC4" s="7">
        <v>0.92074</v>
      </c>
      <c r="SD4" s="7">
        <v>1.7934399999999999</v>
      </c>
      <c r="SE4" s="7">
        <v>-0.38402999999999998</v>
      </c>
      <c r="SF4">
        <v>2.1166900000000002</v>
      </c>
      <c r="SG4" s="7">
        <v>2.9664700000000002</v>
      </c>
      <c r="SH4">
        <v>3.4596900000000002</v>
      </c>
      <c r="SI4">
        <v>3.6415999999999999</v>
      </c>
      <c r="SJ4">
        <v>3.1743100000000002</v>
      </c>
      <c r="SK4" s="7">
        <v>3.7559100000000001</v>
      </c>
      <c r="SL4">
        <v>3.7326800000000002</v>
      </c>
      <c r="SM4">
        <v>3.5197799999999999</v>
      </c>
      <c r="SN4">
        <v>-3.875E-2</v>
      </c>
      <c r="SO4" s="7">
        <v>3.2059799999999998</v>
      </c>
      <c r="SP4" s="7">
        <v>-0.48698000000000002</v>
      </c>
      <c r="SQ4" s="7">
        <v>1.7654799999999999</v>
      </c>
      <c r="SR4">
        <v>3.4646699999999999</v>
      </c>
      <c r="SS4" s="7">
        <v>3.4218700000000002</v>
      </c>
      <c r="ST4" s="7">
        <v>3.2199599999999999</v>
      </c>
      <c r="SU4">
        <v>3.7772299999999999</v>
      </c>
      <c r="SV4">
        <v>3.23509</v>
      </c>
      <c r="SW4">
        <v>3.3597999999999999</v>
      </c>
      <c r="SX4">
        <v>3.0447899999999999</v>
      </c>
      <c r="SY4">
        <v>1.87079</v>
      </c>
      <c r="SZ4" s="7">
        <v>2.9846200000000001</v>
      </c>
      <c r="TA4">
        <v>3.8268900000000001</v>
      </c>
      <c r="TB4" s="7">
        <v>3.0219399999999998</v>
      </c>
      <c r="TC4">
        <v>2.9590100000000001</v>
      </c>
      <c r="TD4">
        <v>-0.53659000000000001</v>
      </c>
      <c r="TE4">
        <v>3.5321099999999999</v>
      </c>
      <c r="TF4" s="7">
        <v>0.11615</v>
      </c>
      <c r="TG4">
        <v>3.2184300000000001</v>
      </c>
      <c r="TH4">
        <v>1.36957</v>
      </c>
      <c r="TI4">
        <v>2.29182</v>
      </c>
      <c r="TJ4" s="7">
        <v>3.76146</v>
      </c>
      <c r="TK4" s="7">
        <v>-0.31146000000000001</v>
      </c>
      <c r="TL4">
        <v>1.6079600000000001</v>
      </c>
      <c r="TM4" s="7">
        <v>2.0371100000000002</v>
      </c>
      <c r="TN4" s="7">
        <v>2.4112800000000001</v>
      </c>
      <c r="TO4" s="7">
        <v>-0.65064</v>
      </c>
      <c r="TP4" s="7">
        <v>3.7961399999999998</v>
      </c>
      <c r="TQ4" s="7">
        <v>0.64549999999999996</v>
      </c>
      <c r="TR4">
        <v>2.9442200000000001</v>
      </c>
      <c r="TS4">
        <v>1.3478600000000001</v>
      </c>
      <c r="TT4">
        <v>2.2999999999999998</v>
      </c>
      <c r="TU4">
        <v>0.29437999999999998</v>
      </c>
      <c r="TV4">
        <v>3.3497499999999998</v>
      </c>
      <c r="TW4">
        <v>1.4984</v>
      </c>
      <c r="TX4" s="7">
        <v>-0.10649</v>
      </c>
      <c r="TY4" s="7">
        <v>3.7012900000000002</v>
      </c>
      <c r="TZ4" s="7">
        <v>-0.22789999999999999</v>
      </c>
      <c r="UA4" s="7">
        <v>-0.44912999999999997</v>
      </c>
      <c r="UB4" s="7">
        <v>0.80471999999999999</v>
      </c>
      <c r="UC4" s="7">
        <v>0.90795999999999999</v>
      </c>
      <c r="UD4">
        <v>2.5845799999999999</v>
      </c>
    </row>
    <row r="5" spans="1:550" x14ac:dyDescent="0.25">
      <c r="A5">
        <v>143</v>
      </c>
      <c r="B5">
        <v>0</v>
      </c>
      <c r="C5" s="7">
        <v>-0.38882</v>
      </c>
      <c r="D5">
        <v>-0.34815000000000002</v>
      </c>
      <c r="E5">
        <v>-0.46360000000000001</v>
      </c>
      <c r="F5" s="7">
        <v>-1.31575</v>
      </c>
      <c r="G5">
        <v>-1.27556</v>
      </c>
      <c r="H5">
        <v>-0.47255999999999998</v>
      </c>
      <c r="I5">
        <v>-0.48820000000000002</v>
      </c>
      <c r="J5">
        <v>-0.62285000000000001</v>
      </c>
      <c r="K5">
        <v>-0.67954999999999999</v>
      </c>
      <c r="L5">
        <v>-1.17594</v>
      </c>
      <c r="M5">
        <v>-1.1998500000000001</v>
      </c>
      <c r="N5">
        <v>-0.39241999999999999</v>
      </c>
      <c r="O5">
        <v>-0.32638</v>
      </c>
      <c r="P5" s="7">
        <v>-1.284</v>
      </c>
      <c r="Q5">
        <v>-1.7997099999999999</v>
      </c>
      <c r="R5">
        <v>-1.35524</v>
      </c>
      <c r="S5">
        <v>-0.77776000000000001</v>
      </c>
      <c r="T5">
        <v>-1.0886800000000001</v>
      </c>
      <c r="U5">
        <v>-1.2062200000000001</v>
      </c>
      <c r="V5">
        <v>-1.47818</v>
      </c>
      <c r="W5" s="7">
        <v>-1.8496300000000001</v>
      </c>
      <c r="X5">
        <v>-1.79125</v>
      </c>
      <c r="Y5">
        <v>-0.90747999999999995</v>
      </c>
      <c r="Z5">
        <v>-0.88139000000000001</v>
      </c>
      <c r="AA5">
        <v>-0.66722999999999999</v>
      </c>
      <c r="AB5">
        <v>-1.1851499999999999</v>
      </c>
      <c r="AC5" s="7">
        <v>-1.36171</v>
      </c>
      <c r="AD5">
        <v>-1.31474</v>
      </c>
      <c r="AE5">
        <v>-1.6620999999999999</v>
      </c>
      <c r="AF5" s="7">
        <v>-0.91452</v>
      </c>
      <c r="AG5" s="7">
        <v>-0.74653000000000003</v>
      </c>
      <c r="AH5">
        <v>-0.37962000000000001</v>
      </c>
      <c r="AI5">
        <v>-0.52817999999999998</v>
      </c>
      <c r="AJ5">
        <v>-0.43162</v>
      </c>
      <c r="AK5">
        <v>-0.63277000000000005</v>
      </c>
      <c r="AL5">
        <v>-0.71769000000000005</v>
      </c>
      <c r="AM5" s="7">
        <v>-0.50004999999999999</v>
      </c>
      <c r="AN5" s="7">
        <v>-0.98046</v>
      </c>
      <c r="AO5">
        <v>-1.55582</v>
      </c>
      <c r="AP5">
        <v>-1.0581</v>
      </c>
      <c r="AQ5">
        <v>-0.69543999999999995</v>
      </c>
      <c r="AR5">
        <v>-0.98236999999999997</v>
      </c>
      <c r="AS5">
        <v>-1.17401</v>
      </c>
      <c r="AT5">
        <v>-1.1158699999999999</v>
      </c>
      <c r="AU5">
        <v>-1.1182700000000001</v>
      </c>
      <c r="AV5">
        <v>-1.1479200000000001</v>
      </c>
      <c r="AW5">
        <v>-1.6916</v>
      </c>
      <c r="AX5" s="7">
        <v>-0.93374000000000001</v>
      </c>
      <c r="AY5" s="7">
        <v>-0.42342999999999997</v>
      </c>
      <c r="AZ5">
        <v>-1.5615699999999999</v>
      </c>
      <c r="BA5">
        <v>-1.76058</v>
      </c>
      <c r="BB5">
        <v>-1.6716</v>
      </c>
      <c r="BC5">
        <v>-1.2139800000000001</v>
      </c>
      <c r="BD5">
        <v>-1.2049099999999999</v>
      </c>
      <c r="BE5">
        <v>-1.1491499999999999</v>
      </c>
      <c r="BF5" s="7">
        <v>-1.1596299999999999</v>
      </c>
      <c r="BG5" s="7">
        <v>-0.90917999999999999</v>
      </c>
      <c r="BH5" s="7">
        <v>-0.77893999999999997</v>
      </c>
      <c r="BI5" s="7">
        <v>-0.62763000000000002</v>
      </c>
      <c r="BJ5">
        <v>-0.47383999999999998</v>
      </c>
      <c r="BK5">
        <v>-0.28974</v>
      </c>
      <c r="BL5">
        <v>-1.69631</v>
      </c>
      <c r="BM5">
        <v>-1.6772400000000001</v>
      </c>
      <c r="BN5">
        <v>-1.5058100000000001</v>
      </c>
      <c r="BO5">
        <v>-1.5960799999999999</v>
      </c>
      <c r="BP5">
        <v>-1.2357800000000001</v>
      </c>
      <c r="BQ5">
        <v>-0.97846999999999995</v>
      </c>
      <c r="BR5" s="7">
        <v>-1.2361200000000001</v>
      </c>
      <c r="BS5">
        <v>-1.1941600000000001</v>
      </c>
      <c r="BT5">
        <v>-1.25522</v>
      </c>
      <c r="BU5" s="7">
        <v>-0.90432999999999997</v>
      </c>
      <c r="BV5" s="7">
        <v>-0.81138999999999994</v>
      </c>
      <c r="BW5" s="7">
        <v>-1.04983</v>
      </c>
      <c r="BX5">
        <v>-1.25712</v>
      </c>
      <c r="BY5" s="7">
        <v>-1.53074</v>
      </c>
      <c r="BZ5">
        <v>-1.25108</v>
      </c>
      <c r="CA5">
        <v>-0.95394000000000001</v>
      </c>
      <c r="CB5">
        <v>-0.78946000000000005</v>
      </c>
      <c r="CC5">
        <v>-0.72611999999999999</v>
      </c>
      <c r="CD5">
        <v>-1.73709</v>
      </c>
      <c r="CE5">
        <v>-0.98341000000000001</v>
      </c>
      <c r="CF5">
        <v>-1.0638099999999999</v>
      </c>
      <c r="CG5">
        <v>-0.97240000000000004</v>
      </c>
      <c r="CH5" s="7">
        <v>-0.56389</v>
      </c>
      <c r="CI5" s="7">
        <v>-0.58450999999999997</v>
      </c>
      <c r="CJ5">
        <v>-1.56507</v>
      </c>
      <c r="CK5">
        <v>-1.57369</v>
      </c>
      <c r="CL5">
        <v>-1.1574599999999999</v>
      </c>
      <c r="CM5">
        <v>-1.46993</v>
      </c>
      <c r="CN5" s="7">
        <v>-1.02281</v>
      </c>
      <c r="CO5">
        <v>-0.71011999999999997</v>
      </c>
      <c r="CP5">
        <v>-0.63224999999999998</v>
      </c>
      <c r="CQ5">
        <v>-1.12598</v>
      </c>
      <c r="CR5">
        <v>-1.5715300000000001</v>
      </c>
      <c r="CS5" s="7">
        <v>-1.3507199999999999</v>
      </c>
      <c r="CT5">
        <v>-0.98956999999999995</v>
      </c>
      <c r="CU5">
        <v>-0.66144000000000003</v>
      </c>
      <c r="CV5" s="7">
        <v>-0.85833999999999999</v>
      </c>
      <c r="CW5">
        <v>-1.4005000000000001</v>
      </c>
      <c r="CX5" s="7">
        <v>-1.2333000000000001</v>
      </c>
      <c r="CY5" s="7">
        <v>-1.06559</v>
      </c>
      <c r="CZ5">
        <v>-0.85816999999999999</v>
      </c>
      <c r="DA5" s="7">
        <v>-0.64598</v>
      </c>
      <c r="DB5" s="7">
        <v>-1.2506999999999999</v>
      </c>
      <c r="DC5">
        <v>-1.21017</v>
      </c>
      <c r="DD5">
        <v>-1.31714</v>
      </c>
      <c r="DE5">
        <v>-0.94628999999999996</v>
      </c>
      <c r="DF5" s="7">
        <v>-1.2298100000000001</v>
      </c>
      <c r="DG5" s="7">
        <v>-0.89534999999999998</v>
      </c>
      <c r="DH5">
        <v>-1.41882</v>
      </c>
      <c r="DI5">
        <v>-1.5508500000000001</v>
      </c>
      <c r="DJ5">
        <v>-1.7139500000000001</v>
      </c>
      <c r="DK5">
        <v>-1.6627400000000001</v>
      </c>
      <c r="DL5" s="7">
        <v>-1.4209700000000001</v>
      </c>
      <c r="DM5" s="7">
        <v>-1.2401199999999999</v>
      </c>
      <c r="DN5">
        <v>-0.65847999999999995</v>
      </c>
      <c r="DO5" s="7">
        <v>-1.16387</v>
      </c>
      <c r="DP5">
        <v>-1.37747</v>
      </c>
      <c r="DQ5">
        <v>-1.4721299999999999</v>
      </c>
      <c r="DR5" s="7">
        <v>-1.3432200000000001</v>
      </c>
      <c r="DS5" s="7">
        <v>-1.0778799999999999</v>
      </c>
      <c r="DT5">
        <v>-0.84538999999999997</v>
      </c>
      <c r="DU5" s="7">
        <v>-1.0068299999999999</v>
      </c>
      <c r="DV5" s="7">
        <v>-0.93459000000000003</v>
      </c>
      <c r="DW5" s="7">
        <v>-1.03301</v>
      </c>
      <c r="DX5" s="7">
        <v>-0.95923999999999998</v>
      </c>
      <c r="DY5" s="7">
        <v>-0.91081000000000001</v>
      </c>
      <c r="DZ5">
        <v>-0.75590000000000002</v>
      </c>
      <c r="EA5" s="7">
        <v>-0.85470000000000002</v>
      </c>
      <c r="EB5">
        <v>-0.49769000000000002</v>
      </c>
      <c r="EC5">
        <v>-0.31397999999999998</v>
      </c>
      <c r="ED5">
        <v>-0.16564999999999999</v>
      </c>
      <c r="EE5">
        <v>-0.49431000000000003</v>
      </c>
      <c r="EF5" s="7">
        <v>-0.72682000000000002</v>
      </c>
      <c r="EG5">
        <v>-0.47752</v>
      </c>
      <c r="EH5">
        <v>-0.25625999999999999</v>
      </c>
      <c r="EI5">
        <v>-9.7360000000000002E-2</v>
      </c>
      <c r="EJ5" s="7">
        <v>-0.54837000000000002</v>
      </c>
      <c r="EK5" s="7">
        <v>-0.68667</v>
      </c>
      <c r="EL5" s="7">
        <v>-0.46377000000000002</v>
      </c>
      <c r="EM5" s="7">
        <v>-0.31736999999999999</v>
      </c>
      <c r="EN5" s="7">
        <v>-0.18925</v>
      </c>
      <c r="EO5">
        <v>-0.37252000000000002</v>
      </c>
      <c r="EP5" s="7">
        <v>-0.39695999999999998</v>
      </c>
      <c r="EQ5">
        <v>-0.29679</v>
      </c>
      <c r="ER5">
        <v>-0.22756999999999999</v>
      </c>
      <c r="ES5">
        <v>-0.24918999999999999</v>
      </c>
      <c r="ET5" s="7">
        <v>-0.33645999999999998</v>
      </c>
      <c r="EU5" s="7">
        <v>-0.35083999999999999</v>
      </c>
      <c r="EV5">
        <v>-0.45645000000000002</v>
      </c>
      <c r="EW5" s="7">
        <v>-0.45322000000000001</v>
      </c>
      <c r="EX5" s="7">
        <v>-0.33661000000000002</v>
      </c>
      <c r="EY5" s="7">
        <v>-0.48403000000000002</v>
      </c>
      <c r="EZ5">
        <v>-0.64263999999999999</v>
      </c>
      <c r="FA5">
        <v>-0.60582000000000003</v>
      </c>
      <c r="FB5">
        <v>-0.44801999999999997</v>
      </c>
      <c r="FC5">
        <v>-0.43741999999999998</v>
      </c>
      <c r="FD5" s="7">
        <v>-0.43230000000000002</v>
      </c>
      <c r="FE5">
        <v>-0.38707000000000003</v>
      </c>
      <c r="FF5">
        <v>-0.28608</v>
      </c>
      <c r="FG5">
        <v>-0.17362</v>
      </c>
      <c r="FH5" s="7">
        <v>-0.38286999999999999</v>
      </c>
      <c r="FI5">
        <v>-0.84860000000000002</v>
      </c>
      <c r="FJ5" s="7">
        <v>-0.56244000000000005</v>
      </c>
      <c r="FK5">
        <v>-0.49340000000000001</v>
      </c>
      <c r="FL5">
        <v>-0.40676000000000001</v>
      </c>
      <c r="FM5">
        <v>-0.61002999999999996</v>
      </c>
      <c r="FN5" s="7">
        <v>-1.8457300000000001</v>
      </c>
      <c r="FO5" s="7">
        <v>-1.8689800000000001</v>
      </c>
      <c r="FP5" s="7">
        <v>-1.6778599999999999</v>
      </c>
      <c r="FQ5" s="7">
        <v>-1.0927800000000001</v>
      </c>
      <c r="FR5">
        <v>-0.88590000000000002</v>
      </c>
      <c r="FS5">
        <v>-0.63992000000000004</v>
      </c>
      <c r="FT5">
        <v>-0.38951000000000002</v>
      </c>
      <c r="FU5">
        <v>-0.27650999999999998</v>
      </c>
      <c r="FV5">
        <v>-0.26166</v>
      </c>
      <c r="FW5">
        <v>-1.4386099999999999</v>
      </c>
      <c r="FX5">
        <v>-1.2821800000000001</v>
      </c>
      <c r="FY5">
        <v>-1.6942600000000001</v>
      </c>
      <c r="FZ5">
        <v>-1.47471</v>
      </c>
      <c r="GA5">
        <v>-1.5685</v>
      </c>
      <c r="GB5" s="7">
        <v>-0.8407</v>
      </c>
      <c r="GC5" s="7">
        <v>-1.1824600000000001</v>
      </c>
      <c r="GD5" s="7">
        <v>-1.6047</v>
      </c>
      <c r="GE5" s="7">
        <v>-0.85951</v>
      </c>
      <c r="GF5">
        <v>-1.8277300000000001</v>
      </c>
      <c r="GG5" s="7">
        <v>-1.74034</v>
      </c>
      <c r="GH5" s="7">
        <v>-1.25498</v>
      </c>
      <c r="GI5" s="7">
        <v>-1.2181299999999999</v>
      </c>
      <c r="GJ5" s="7">
        <v>-1.5262800000000001</v>
      </c>
      <c r="GK5">
        <v>-1.099</v>
      </c>
      <c r="GL5">
        <v>-1.3166500000000001</v>
      </c>
      <c r="GM5">
        <v>-0.89698</v>
      </c>
      <c r="GN5" s="7">
        <v>-1.1584399999999999</v>
      </c>
      <c r="GO5">
        <v>-1.6149800000000001</v>
      </c>
      <c r="GP5" s="7">
        <v>-1.27979</v>
      </c>
      <c r="GQ5" s="7">
        <v>-1.4188700000000001</v>
      </c>
      <c r="GR5">
        <v>-0.90390000000000004</v>
      </c>
      <c r="GS5">
        <v>-0.54698999999999998</v>
      </c>
      <c r="GT5" s="7">
        <v>-0.89365000000000006</v>
      </c>
      <c r="GU5">
        <v>-0.83115000000000006</v>
      </c>
      <c r="GV5">
        <v>-0.63092999999999999</v>
      </c>
      <c r="GW5" s="7">
        <v>-0.59109</v>
      </c>
      <c r="GX5" s="7">
        <v>-0.50595000000000001</v>
      </c>
      <c r="GY5">
        <v>-0.68079000000000001</v>
      </c>
      <c r="GZ5">
        <v>-0.97607999999999995</v>
      </c>
      <c r="HA5" s="7">
        <v>-1.4474</v>
      </c>
      <c r="HB5">
        <v>-0.94020999999999999</v>
      </c>
      <c r="HC5">
        <v>-0.78542000000000001</v>
      </c>
      <c r="HD5">
        <v>-0.49015999999999998</v>
      </c>
      <c r="HE5">
        <v>-0.77044000000000001</v>
      </c>
      <c r="HF5" s="7">
        <v>-0.44452000000000003</v>
      </c>
      <c r="HG5" s="7">
        <v>8.455E-2</v>
      </c>
      <c r="HH5" s="7">
        <v>-2.1499999999999998E-2</v>
      </c>
      <c r="HI5" s="7">
        <v>-0.25072</v>
      </c>
      <c r="HJ5" s="7">
        <v>-0.38097999999999999</v>
      </c>
      <c r="HK5">
        <v>-0.63990000000000002</v>
      </c>
      <c r="HL5">
        <v>-0.37611</v>
      </c>
      <c r="HM5">
        <v>-1.2868900000000001</v>
      </c>
      <c r="HN5" s="7">
        <v>-0.88560000000000005</v>
      </c>
      <c r="HO5">
        <v>-1.67455</v>
      </c>
      <c r="HP5">
        <v>-1.4410400000000001</v>
      </c>
      <c r="HQ5">
        <v>-0.51502000000000003</v>
      </c>
      <c r="HR5">
        <v>-0.58735999999999999</v>
      </c>
      <c r="HS5" s="7">
        <v>-0.37102000000000002</v>
      </c>
      <c r="HT5">
        <v>-0.84431999999999996</v>
      </c>
      <c r="HU5" s="7">
        <v>-1.1525700000000001</v>
      </c>
      <c r="HV5" s="7">
        <v>-0.79847999999999997</v>
      </c>
      <c r="HW5" s="7">
        <v>-1.1993</v>
      </c>
      <c r="HX5">
        <v>-0.63536000000000004</v>
      </c>
      <c r="HY5">
        <v>-0.3251</v>
      </c>
      <c r="HZ5">
        <v>-0.41972999999999999</v>
      </c>
      <c r="IA5">
        <v>-0.97248000000000001</v>
      </c>
      <c r="IB5">
        <v>-0.61917</v>
      </c>
      <c r="IC5">
        <v>-1.0382100000000001</v>
      </c>
      <c r="ID5">
        <v>-1.2242599999999999</v>
      </c>
      <c r="IE5">
        <v>-1.0684899999999999</v>
      </c>
      <c r="IF5">
        <v>-0.27045999999999998</v>
      </c>
      <c r="IG5" s="7">
        <v>-0.24254000000000001</v>
      </c>
      <c r="IH5">
        <v>-0.60714999999999997</v>
      </c>
      <c r="II5">
        <v>-0.74248999999999998</v>
      </c>
      <c r="IJ5">
        <v>-0.54757</v>
      </c>
      <c r="IK5">
        <v>-0.88880000000000003</v>
      </c>
      <c r="IL5">
        <v>-1.56917</v>
      </c>
      <c r="IM5">
        <v>-1.57734</v>
      </c>
      <c r="IN5" s="7">
        <v>-0.70237000000000005</v>
      </c>
      <c r="IO5">
        <v>-0.42252000000000001</v>
      </c>
      <c r="IP5">
        <v>-0.86148999999999998</v>
      </c>
      <c r="IQ5">
        <v>-0.59157999999999999</v>
      </c>
      <c r="IR5">
        <v>-0.69649000000000005</v>
      </c>
      <c r="IS5" s="7">
        <v>-0.64927000000000001</v>
      </c>
      <c r="IT5" s="7">
        <v>-0.84121999999999997</v>
      </c>
      <c r="IU5" s="7">
        <v>-0.32943</v>
      </c>
      <c r="IV5" s="7">
        <v>-0.50302999999999998</v>
      </c>
      <c r="IW5" s="7">
        <v>-0.65544000000000002</v>
      </c>
      <c r="IX5">
        <v>-0.28978999999999999</v>
      </c>
      <c r="IY5" s="7">
        <v>-1.17899</v>
      </c>
      <c r="IZ5">
        <v>-1.0544800000000001</v>
      </c>
      <c r="JA5" s="7">
        <v>-0.83320000000000005</v>
      </c>
      <c r="JB5">
        <v>-1.2325699999999999</v>
      </c>
      <c r="JC5">
        <v>-1.3325499999999999</v>
      </c>
      <c r="JD5" s="7">
        <v>-0.71040999999999999</v>
      </c>
      <c r="JE5" s="7">
        <v>-0.22736000000000001</v>
      </c>
      <c r="JF5" s="7">
        <v>-0.22802</v>
      </c>
      <c r="JG5" s="7">
        <v>-0.51229000000000002</v>
      </c>
      <c r="JH5" s="7">
        <v>-0.29460999999999998</v>
      </c>
      <c r="JI5" s="7">
        <v>-0.93125999999999998</v>
      </c>
      <c r="JJ5" s="7">
        <v>-1.1805699999999999</v>
      </c>
      <c r="JK5" s="7">
        <v>-1.5979300000000001</v>
      </c>
      <c r="JL5" s="7">
        <v>-1.07481</v>
      </c>
      <c r="JM5">
        <v>-1.0624</v>
      </c>
      <c r="JN5" s="7">
        <v>-1.2952300000000001</v>
      </c>
      <c r="JO5">
        <v>-1.4824900000000001</v>
      </c>
      <c r="JP5">
        <v>-1.4576100000000001</v>
      </c>
      <c r="JQ5">
        <v>-1.9100999999999999</v>
      </c>
      <c r="JR5" s="7">
        <v>-1.2946</v>
      </c>
      <c r="JS5" s="7">
        <v>-1.48037</v>
      </c>
      <c r="JT5" s="7">
        <v>-0.36901</v>
      </c>
      <c r="JU5">
        <v>-0.77871000000000001</v>
      </c>
      <c r="JV5">
        <v>-0.57140999999999997</v>
      </c>
      <c r="JW5" s="7">
        <v>-0.99634</v>
      </c>
      <c r="JX5" s="7">
        <v>-0.50546000000000002</v>
      </c>
      <c r="JY5" s="7">
        <v>-0.80874000000000001</v>
      </c>
      <c r="JZ5">
        <v>-1.0866400000000001</v>
      </c>
      <c r="KA5">
        <v>-0.72201000000000004</v>
      </c>
      <c r="KB5">
        <v>-1.3578600000000001</v>
      </c>
      <c r="KC5">
        <v>0.17083999999999999</v>
      </c>
      <c r="KD5">
        <v>-0.73024999999999995</v>
      </c>
      <c r="KE5">
        <v>-1.4489999999999999E-2</v>
      </c>
      <c r="KF5" s="7">
        <v>-0.69852000000000003</v>
      </c>
      <c r="KG5" s="7">
        <v>-0.51214000000000004</v>
      </c>
      <c r="KH5">
        <v>-0.24254000000000001</v>
      </c>
      <c r="KI5">
        <v>-0.40538999999999997</v>
      </c>
      <c r="KJ5" s="7">
        <v>-0.65505999999999998</v>
      </c>
      <c r="KK5" s="7">
        <v>-0.46088000000000001</v>
      </c>
      <c r="KL5" s="7">
        <v>-0.47627999999999998</v>
      </c>
      <c r="KM5">
        <v>-0.43746000000000002</v>
      </c>
      <c r="KN5">
        <v>-0.75217999999999996</v>
      </c>
      <c r="KO5" s="7">
        <v>-0.50443000000000005</v>
      </c>
      <c r="KP5" s="7">
        <v>-0.75000999999999995</v>
      </c>
      <c r="KQ5" s="7">
        <v>-0.50631000000000004</v>
      </c>
      <c r="KR5" s="7">
        <v>-0.66893999999999998</v>
      </c>
      <c r="KS5">
        <v>-0.24460999999999999</v>
      </c>
      <c r="KT5">
        <v>-0.54035999999999995</v>
      </c>
      <c r="KU5" s="7">
        <v>-1.1821699999999999</v>
      </c>
      <c r="KV5" s="7">
        <v>-0.57969999999999999</v>
      </c>
      <c r="KW5" s="7">
        <v>-0.45942</v>
      </c>
      <c r="KX5">
        <v>-0.73319000000000001</v>
      </c>
      <c r="KY5" s="7">
        <v>-0.29593999999999998</v>
      </c>
      <c r="KZ5" s="7">
        <v>-0.39068000000000003</v>
      </c>
      <c r="LA5" s="7">
        <v>-0.38413000000000003</v>
      </c>
      <c r="LB5" s="7">
        <v>-0.25918999999999998</v>
      </c>
      <c r="LC5">
        <v>-0.26021</v>
      </c>
      <c r="LD5">
        <v>-0.63754</v>
      </c>
      <c r="LE5">
        <v>-0.59967000000000004</v>
      </c>
      <c r="LF5">
        <v>-0.33148</v>
      </c>
      <c r="LG5" s="7">
        <v>-1.73037</v>
      </c>
      <c r="LH5" s="7">
        <v>-0.55489999999999995</v>
      </c>
      <c r="LI5" s="7">
        <v>-0.48353000000000002</v>
      </c>
      <c r="LJ5" s="7">
        <v>-0.38177</v>
      </c>
      <c r="LK5" s="7">
        <v>-0.67591000000000001</v>
      </c>
      <c r="LL5" s="7">
        <v>-0.68742999999999999</v>
      </c>
      <c r="LM5">
        <v>-0.78774</v>
      </c>
      <c r="LN5" s="7">
        <v>-0.96340000000000003</v>
      </c>
      <c r="LO5" s="7">
        <v>-0.16161</v>
      </c>
      <c r="LP5" s="7">
        <v>-0.50051999999999996</v>
      </c>
      <c r="LQ5" s="7">
        <v>-0.28899000000000002</v>
      </c>
      <c r="LR5" s="7">
        <v>-0.27350000000000002</v>
      </c>
      <c r="LS5" s="7">
        <v>1.17645</v>
      </c>
      <c r="LT5" s="7">
        <v>-0.39473000000000003</v>
      </c>
      <c r="LU5">
        <v>-0.67940999999999996</v>
      </c>
      <c r="LV5" s="7">
        <v>-0.24648</v>
      </c>
      <c r="LW5" s="7">
        <v>-0.45139000000000001</v>
      </c>
      <c r="LX5">
        <v>-0.24254000000000001</v>
      </c>
      <c r="LY5">
        <v>-0.63666</v>
      </c>
      <c r="LZ5">
        <v>-0.40057999999999999</v>
      </c>
      <c r="MA5" s="7">
        <v>-0.33855000000000002</v>
      </c>
      <c r="MB5" s="7">
        <v>-0.24254000000000001</v>
      </c>
      <c r="MC5" s="7">
        <v>-0.39505000000000001</v>
      </c>
      <c r="MD5" s="7">
        <v>-0.30580000000000002</v>
      </c>
      <c r="ME5" s="7">
        <v>-0.25263000000000002</v>
      </c>
      <c r="MF5">
        <v>-0.37534000000000001</v>
      </c>
      <c r="MG5" s="7">
        <v>-0.57482</v>
      </c>
      <c r="MH5" s="7">
        <v>-0.67176000000000002</v>
      </c>
      <c r="MI5" s="7">
        <v>-0.68140000000000001</v>
      </c>
      <c r="MJ5" s="7">
        <v>-0.36037999999999998</v>
      </c>
      <c r="MK5">
        <v>-0.24254000000000001</v>
      </c>
      <c r="ML5" s="7">
        <v>-0.72338000000000002</v>
      </c>
      <c r="MM5" s="7">
        <v>-0.53859000000000001</v>
      </c>
      <c r="MN5">
        <v>-0.31635000000000002</v>
      </c>
      <c r="MO5">
        <v>-0.77886</v>
      </c>
      <c r="MP5" s="7">
        <v>-0.70694000000000001</v>
      </c>
      <c r="MQ5">
        <v>-0.87226000000000004</v>
      </c>
      <c r="MR5">
        <v>-0.60048999999999997</v>
      </c>
      <c r="MS5" s="7">
        <v>-1.1522699999999999</v>
      </c>
      <c r="MT5" s="7">
        <v>-0.95204</v>
      </c>
      <c r="MU5" s="7">
        <v>-0.67512000000000005</v>
      </c>
      <c r="MV5" s="7">
        <v>-0.48643999999999998</v>
      </c>
      <c r="MW5" s="7">
        <v>-0.59299999999999997</v>
      </c>
      <c r="MX5" s="7">
        <v>-0.65974999999999995</v>
      </c>
      <c r="MY5">
        <v>-0.52891999999999995</v>
      </c>
      <c r="MZ5">
        <v>-0.90102000000000004</v>
      </c>
      <c r="NA5">
        <v>-0.59031999999999996</v>
      </c>
      <c r="NB5" s="7">
        <v>-0.86845000000000006</v>
      </c>
      <c r="NC5">
        <v>-1.3434900000000001</v>
      </c>
      <c r="ND5">
        <v>-1.0975999999999999</v>
      </c>
      <c r="NE5" s="7">
        <v>-1.25139</v>
      </c>
      <c r="NF5">
        <v>-1.01542</v>
      </c>
      <c r="NG5" s="7">
        <v>-0.94635000000000002</v>
      </c>
      <c r="NH5">
        <v>-0.81244000000000005</v>
      </c>
      <c r="NI5" s="7">
        <v>-0.61102000000000001</v>
      </c>
      <c r="NJ5" s="7">
        <v>-0.53159999999999996</v>
      </c>
      <c r="NK5">
        <v>-0.60945000000000005</v>
      </c>
      <c r="NL5" s="7">
        <v>-0.98204999999999998</v>
      </c>
      <c r="NM5" s="7">
        <v>-0.99363999999999997</v>
      </c>
      <c r="NN5" s="7">
        <v>-0.90713999999999995</v>
      </c>
      <c r="NO5" s="7">
        <v>-0.82793000000000005</v>
      </c>
      <c r="NP5" s="7">
        <v>-1.18875</v>
      </c>
      <c r="NQ5" s="7">
        <v>-1.2410699999999999</v>
      </c>
      <c r="NR5" s="7">
        <v>-0.82188000000000005</v>
      </c>
      <c r="NS5" s="7">
        <v>-0.73151999999999995</v>
      </c>
      <c r="NT5" s="7">
        <v>-0.62638000000000005</v>
      </c>
      <c r="NU5">
        <v>-0.83930000000000005</v>
      </c>
      <c r="NV5" s="7">
        <v>-0.50283999999999995</v>
      </c>
      <c r="NW5" s="7">
        <v>-0.67571999999999999</v>
      </c>
      <c r="NX5">
        <v>-0.50558000000000003</v>
      </c>
      <c r="NY5" s="7">
        <v>-0.63434000000000001</v>
      </c>
      <c r="NZ5" s="7">
        <v>-0.66410000000000002</v>
      </c>
      <c r="OA5">
        <v>-0.68813999999999997</v>
      </c>
      <c r="OB5">
        <v>-0.32412000000000002</v>
      </c>
      <c r="OC5">
        <v>-0.50300999999999996</v>
      </c>
      <c r="OD5">
        <v>-0.47877999999999998</v>
      </c>
      <c r="OE5">
        <v>-0.61946999999999997</v>
      </c>
      <c r="OF5" s="7">
        <v>-0.93828999999999996</v>
      </c>
      <c r="OG5" s="7">
        <v>-0.28908</v>
      </c>
      <c r="OH5" s="7">
        <v>-0.52302999999999999</v>
      </c>
      <c r="OI5">
        <v>-0.61724999999999997</v>
      </c>
      <c r="OJ5" s="7">
        <v>-0.75351000000000001</v>
      </c>
      <c r="OK5" s="7">
        <v>-0.37827</v>
      </c>
      <c r="OL5" s="7">
        <v>-0.70008999999999999</v>
      </c>
      <c r="OM5">
        <v>-1.0677399999999999</v>
      </c>
      <c r="ON5" s="7">
        <v>-0.40123999999999999</v>
      </c>
      <c r="OO5">
        <v>-0.26956999999999998</v>
      </c>
      <c r="OP5">
        <v>-0.24254000000000001</v>
      </c>
      <c r="OQ5">
        <v>-0.70147000000000004</v>
      </c>
      <c r="OR5">
        <v>-1.02725</v>
      </c>
      <c r="OS5" s="7">
        <v>-0.70669999999999999</v>
      </c>
      <c r="OT5">
        <v>-0.75492000000000004</v>
      </c>
      <c r="OU5" s="7">
        <v>-8.8190000000000004E-2</v>
      </c>
      <c r="OV5" s="7">
        <v>-0.21342</v>
      </c>
      <c r="OW5" s="7">
        <v>-0.23072999999999999</v>
      </c>
      <c r="OX5" s="7">
        <v>-0.40564</v>
      </c>
      <c r="OY5">
        <v>-0.48791000000000001</v>
      </c>
      <c r="OZ5">
        <v>-0.78929000000000005</v>
      </c>
      <c r="PA5">
        <v>-0.54386000000000001</v>
      </c>
      <c r="PB5">
        <v>-0.73455999999999999</v>
      </c>
      <c r="PC5" s="7">
        <v>-0.42587000000000003</v>
      </c>
      <c r="PD5" s="7">
        <v>-0.77166999999999997</v>
      </c>
      <c r="PE5">
        <v>-0.67122999999999999</v>
      </c>
      <c r="PF5">
        <v>-0.85496000000000005</v>
      </c>
      <c r="PG5">
        <v>-0.71455999999999997</v>
      </c>
      <c r="PH5" s="7">
        <v>-0.59377999999999997</v>
      </c>
      <c r="PI5" s="7">
        <v>-0.70874000000000004</v>
      </c>
      <c r="PJ5">
        <v>-0.62263000000000002</v>
      </c>
      <c r="PK5" s="7">
        <v>-0.97974000000000006</v>
      </c>
      <c r="PL5" s="7">
        <v>-0.31169000000000002</v>
      </c>
      <c r="PM5" s="7">
        <v>-0.77856999999999998</v>
      </c>
      <c r="PN5" s="7">
        <v>-0.65858000000000005</v>
      </c>
      <c r="PO5" s="7">
        <v>-0.56006</v>
      </c>
      <c r="PP5" s="7">
        <v>-0.24254000000000001</v>
      </c>
      <c r="PQ5" s="7">
        <v>-0.95038</v>
      </c>
      <c r="PR5" s="7">
        <v>-0.62104999999999999</v>
      </c>
      <c r="PS5">
        <v>-0.28026000000000001</v>
      </c>
      <c r="PT5">
        <v>-0.13072</v>
      </c>
      <c r="PU5">
        <v>-0.32395000000000002</v>
      </c>
      <c r="PV5">
        <v>-0.31580000000000003</v>
      </c>
      <c r="PW5">
        <v>-0.81955</v>
      </c>
      <c r="PX5">
        <v>-0.55013999999999996</v>
      </c>
      <c r="PY5" s="7">
        <v>-0.38553999999999999</v>
      </c>
      <c r="PZ5" s="7">
        <v>-0.41299000000000002</v>
      </c>
      <c r="QA5" s="7">
        <v>-0.41871999999999998</v>
      </c>
      <c r="QB5">
        <v>-0.50873999999999997</v>
      </c>
      <c r="QC5">
        <v>-0.23577999999999999</v>
      </c>
      <c r="QD5">
        <v>-0.47405999999999998</v>
      </c>
      <c r="QE5">
        <v>-0.46010000000000001</v>
      </c>
      <c r="QF5" s="7">
        <v>-0.38743</v>
      </c>
      <c r="QG5">
        <v>-2.9430000000000001E-2</v>
      </c>
      <c r="QH5">
        <v>-0.42901</v>
      </c>
      <c r="QI5" s="7">
        <v>-0.88529999999999998</v>
      </c>
      <c r="QJ5" s="7">
        <v>-0.22184000000000001</v>
      </c>
      <c r="QK5" s="7">
        <v>-0.39800000000000002</v>
      </c>
      <c r="QL5" s="7">
        <v>-0.37298999999999999</v>
      </c>
      <c r="QM5" s="7">
        <v>-0.43142999999999998</v>
      </c>
      <c r="QN5" s="7">
        <v>-0.39584000000000003</v>
      </c>
      <c r="QO5" s="7">
        <v>-9.5820000000000002E-2</v>
      </c>
      <c r="QP5">
        <v>-0.37237999999999999</v>
      </c>
      <c r="QQ5">
        <v>-0.31984000000000001</v>
      </c>
      <c r="QR5">
        <v>-0.43669000000000002</v>
      </c>
      <c r="QS5">
        <v>-0.35731000000000002</v>
      </c>
      <c r="QT5">
        <v>-0.47717999999999999</v>
      </c>
      <c r="QU5">
        <v>-0.25163999999999997</v>
      </c>
      <c r="QV5" s="7">
        <v>-0.21793000000000001</v>
      </c>
      <c r="QW5" s="7">
        <v>-0.56154999999999999</v>
      </c>
      <c r="QX5">
        <v>1.13497</v>
      </c>
      <c r="QY5" s="7">
        <v>-0.59216000000000002</v>
      </c>
      <c r="QZ5" s="7">
        <v>-0.85438999999999998</v>
      </c>
      <c r="RA5" s="7">
        <v>-0.60080999999999996</v>
      </c>
      <c r="RB5" s="7">
        <v>-0.63027999999999995</v>
      </c>
      <c r="RC5">
        <v>-0.61168</v>
      </c>
      <c r="RD5">
        <v>3.3360000000000001E-2</v>
      </c>
      <c r="RE5">
        <v>-1.0439099999999999</v>
      </c>
      <c r="RF5">
        <v>-0.57989999999999997</v>
      </c>
      <c r="RG5">
        <v>-1.29558</v>
      </c>
      <c r="RH5">
        <v>-1.1214200000000001</v>
      </c>
      <c r="RI5">
        <v>-1.45208</v>
      </c>
      <c r="RJ5">
        <v>-0.91254000000000002</v>
      </c>
      <c r="RK5">
        <v>-0.60872000000000004</v>
      </c>
      <c r="RL5">
        <v>-0.50915999999999995</v>
      </c>
      <c r="RM5">
        <v>-0.65668000000000004</v>
      </c>
      <c r="RN5">
        <v>-0.79161000000000004</v>
      </c>
      <c r="RO5">
        <v>-0.69328999999999996</v>
      </c>
      <c r="RP5">
        <v>-0.85529999999999995</v>
      </c>
      <c r="RQ5">
        <v>-0.86856999999999995</v>
      </c>
      <c r="RR5">
        <v>-0.68683000000000005</v>
      </c>
      <c r="RS5">
        <v>-0.51446999999999998</v>
      </c>
      <c r="RT5">
        <v>-0.91700000000000004</v>
      </c>
      <c r="RU5" s="7">
        <v>-1.09497</v>
      </c>
      <c r="RV5">
        <v>-1.08334</v>
      </c>
      <c r="RW5">
        <v>-0.83357000000000003</v>
      </c>
      <c r="RX5">
        <v>-0.21579000000000001</v>
      </c>
      <c r="RY5">
        <v>-0.26189000000000001</v>
      </c>
      <c r="RZ5">
        <v>-0.87680999999999998</v>
      </c>
      <c r="SA5">
        <v>-0.48155999999999999</v>
      </c>
      <c r="SB5" s="7">
        <v>-0.50963999999999998</v>
      </c>
      <c r="SC5" s="7">
        <v>-1.21875</v>
      </c>
      <c r="SD5" s="7">
        <v>-0.78419000000000005</v>
      </c>
      <c r="SE5" s="7">
        <v>-0.55662</v>
      </c>
      <c r="SF5">
        <v>-0.68369000000000002</v>
      </c>
      <c r="SG5" s="7">
        <v>-0.96723999999999999</v>
      </c>
      <c r="SH5">
        <v>-0.64976999999999996</v>
      </c>
      <c r="SI5">
        <v>-0.40493000000000001</v>
      </c>
      <c r="SJ5">
        <v>-0.68452000000000002</v>
      </c>
      <c r="SK5" s="7">
        <v>-0.53847999999999996</v>
      </c>
      <c r="SL5">
        <v>-0.36803999999999998</v>
      </c>
      <c r="SM5">
        <v>-1.04206</v>
      </c>
      <c r="SN5">
        <v>-0.50455000000000005</v>
      </c>
      <c r="SO5" s="7">
        <v>-1.0941700000000001</v>
      </c>
      <c r="SP5" s="7">
        <v>-2.724E-2</v>
      </c>
      <c r="SQ5" s="7">
        <v>-0.41012999999999999</v>
      </c>
      <c r="SR5">
        <v>-0.61231000000000002</v>
      </c>
      <c r="SS5" s="7">
        <v>-0.77134000000000003</v>
      </c>
      <c r="ST5" s="7">
        <v>-1.01894</v>
      </c>
      <c r="SU5">
        <v>-0.46578999999999998</v>
      </c>
      <c r="SV5">
        <v>-0.99470000000000003</v>
      </c>
      <c r="SW5">
        <v>-0.91857999999999995</v>
      </c>
      <c r="SX5">
        <v>-0.49303000000000002</v>
      </c>
      <c r="SY5">
        <v>-1.8337600000000001</v>
      </c>
      <c r="SZ5" s="7">
        <v>-1.4452199999999999</v>
      </c>
      <c r="TA5">
        <v>-0.37806000000000001</v>
      </c>
      <c r="TB5" s="7">
        <v>0.23988999999999999</v>
      </c>
      <c r="TC5">
        <v>-0.75705999999999996</v>
      </c>
      <c r="TD5">
        <v>-0.53659000000000001</v>
      </c>
      <c r="TE5">
        <v>-0.74480000000000002</v>
      </c>
      <c r="TF5" s="7">
        <v>-0.61712</v>
      </c>
      <c r="TG5">
        <v>-0.99141000000000001</v>
      </c>
      <c r="TH5">
        <v>-1.2584900000000001</v>
      </c>
      <c r="TI5">
        <v>-0.99155000000000004</v>
      </c>
      <c r="TJ5" s="7">
        <v>-0.56225999999999998</v>
      </c>
      <c r="TK5" s="7">
        <v>-0.31146000000000001</v>
      </c>
      <c r="TL5">
        <v>-1.2748699999999999</v>
      </c>
      <c r="TM5" s="7">
        <v>-0.84079000000000004</v>
      </c>
      <c r="TN5" s="7">
        <v>-1.5592999999999999</v>
      </c>
      <c r="TO5" s="7">
        <v>-0.72509999999999997</v>
      </c>
      <c r="TP5" s="7">
        <v>-0.59018000000000004</v>
      </c>
      <c r="TQ5" s="7">
        <v>-0.49314000000000002</v>
      </c>
      <c r="TR5">
        <v>-0.60963000000000001</v>
      </c>
      <c r="TS5">
        <v>-0.59241999999999995</v>
      </c>
      <c r="TT5">
        <v>-0.59421000000000002</v>
      </c>
      <c r="TU5">
        <v>-0.72604999999999997</v>
      </c>
      <c r="TV5">
        <v>-0.62236999999999998</v>
      </c>
      <c r="TW5">
        <v>-0.88821000000000006</v>
      </c>
      <c r="TX5" s="7">
        <v>-0.45229999999999998</v>
      </c>
      <c r="TY5" s="7">
        <v>-0.53881999999999997</v>
      </c>
      <c r="TZ5" s="7">
        <v>-0.64766999999999997</v>
      </c>
      <c r="UA5" s="7">
        <v>-0.44771</v>
      </c>
      <c r="UB5" s="7">
        <v>-1.0989800000000001</v>
      </c>
      <c r="UC5" s="7">
        <v>-0.89876999999999996</v>
      </c>
      <c r="UD5">
        <v>-0.82484000000000002</v>
      </c>
    </row>
    <row r="6" spans="1:550" x14ac:dyDescent="0.25">
      <c r="A6">
        <v>146</v>
      </c>
      <c r="B6">
        <v>0</v>
      </c>
      <c r="C6" s="7">
        <v>0.45788000000000001</v>
      </c>
      <c r="D6">
        <v>1.2916700000000001</v>
      </c>
      <c r="E6">
        <v>-0.28826000000000002</v>
      </c>
      <c r="F6" s="7">
        <v>-0.18285000000000001</v>
      </c>
      <c r="G6">
        <v>0.44703999999999999</v>
      </c>
      <c r="H6">
        <v>-0.46577000000000002</v>
      </c>
      <c r="I6">
        <v>-0.56091999999999997</v>
      </c>
      <c r="J6">
        <v>-0.76480999999999999</v>
      </c>
      <c r="K6">
        <v>-0.4173</v>
      </c>
      <c r="L6">
        <v>1.57657</v>
      </c>
      <c r="M6">
        <v>0.6744</v>
      </c>
      <c r="N6">
        <v>-0.61228000000000005</v>
      </c>
      <c r="O6">
        <v>-0.55452999999999997</v>
      </c>
      <c r="P6" s="7">
        <v>-0.44783000000000001</v>
      </c>
      <c r="Q6">
        <v>1.45607</v>
      </c>
      <c r="R6">
        <v>-0.24304999999999999</v>
      </c>
      <c r="S6">
        <v>-0.76082000000000005</v>
      </c>
      <c r="T6">
        <v>-1.06741</v>
      </c>
      <c r="U6">
        <v>-0.90342</v>
      </c>
      <c r="V6">
        <v>-0.94779000000000002</v>
      </c>
      <c r="W6" s="7">
        <v>1.03033</v>
      </c>
      <c r="X6">
        <v>0.36042999999999997</v>
      </c>
      <c r="Y6">
        <v>-0.77644999999999997</v>
      </c>
      <c r="Z6">
        <v>-0.86590999999999996</v>
      </c>
      <c r="AA6">
        <v>-0.64839000000000002</v>
      </c>
      <c r="AB6">
        <v>-1.0119199999999999</v>
      </c>
      <c r="AC6" s="7">
        <v>-0.87511000000000005</v>
      </c>
      <c r="AD6">
        <v>-1.0094700000000001</v>
      </c>
      <c r="AE6">
        <v>-1.5384100000000001</v>
      </c>
      <c r="AF6" s="7">
        <v>-0.89924999999999999</v>
      </c>
      <c r="AG6" s="7">
        <v>-0.74653000000000003</v>
      </c>
      <c r="AH6">
        <v>0.42193999999999998</v>
      </c>
      <c r="AI6">
        <v>2.2832699999999999</v>
      </c>
      <c r="AJ6">
        <v>-0.25746999999999998</v>
      </c>
      <c r="AK6">
        <v>-0.69408000000000003</v>
      </c>
      <c r="AL6">
        <v>-0.85365000000000002</v>
      </c>
      <c r="AM6" s="7">
        <v>-0.50124999999999997</v>
      </c>
      <c r="AN6" s="7">
        <v>-0.77695999999999998</v>
      </c>
      <c r="AO6">
        <v>-0.73334999999999995</v>
      </c>
      <c r="AP6">
        <v>-0.80301</v>
      </c>
      <c r="AQ6">
        <v>-0.65668000000000004</v>
      </c>
      <c r="AR6">
        <v>-0.96982000000000002</v>
      </c>
      <c r="AS6">
        <v>-1.0954900000000001</v>
      </c>
      <c r="AT6">
        <v>-0.76576</v>
      </c>
      <c r="AU6">
        <v>0.66705000000000003</v>
      </c>
      <c r="AV6">
        <v>0.16134000000000001</v>
      </c>
      <c r="AW6">
        <v>-1.13927</v>
      </c>
      <c r="AX6" s="7">
        <v>-0.90071999999999997</v>
      </c>
      <c r="AY6" s="7">
        <v>-0.42342999999999997</v>
      </c>
      <c r="AZ6">
        <v>4.514E-2</v>
      </c>
      <c r="BA6">
        <v>1.9769699999999999</v>
      </c>
      <c r="BB6">
        <v>0.84009999999999996</v>
      </c>
      <c r="BC6">
        <v>-1.1775800000000001</v>
      </c>
      <c r="BD6">
        <v>-1.2075800000000001</v>
      </c>
      <c r="BE6">
        <v>-1.1714100000000001</v>
      </c>
      <c r="BF6" s="7">
        <v>-0.73304999999999998</v>
      </c>
      <c r="BG6" s="7">
        <v>-0.30908000000000002</v>
      </c>
      <c r="BH6" s="7">
        <v>8.3000000000000004E-2</v>
      </c>
      <c r="BI6" s="7">
        <v>0.22509000000000001</v>
      </c>
      <c r="BJ6">
        <v>-0.52302000000000004</v>
      </c>
      <c r="BK6">
        <v>-0.49740000000000001</v>
      </c>
      <c r="BL6">
        <v>-0.76380000000000003</v>
      </c>
      <c r="BM6">
        <v>-0.12392</v>
      </c>
      <c r="BN6">
        <v>0.41710000000000003</v>
      </c>
      <c r="BO6">
        <v>-0.95748</v>
      </c>
      <c r="BP6">
        <v>-1.1575599999999999</v>
      </c>
      <c r="BQ6">
        <v>-1.0106900000000001</v>
      </c>
      <c r="BR6" s="7">
        <v>0.40299000000000001</v>
      </c>
      <c r="BS6">
        <v>1.50718</v>
      </c>
      <c r="BT6">
        <v>2.782</v>
      </c>
      <c r="BU6" s="7">
        <v>-0.29524</v>
      </c>
      <c r="BV6" s="7">
        <v>-0.60651999999999995</v>
      </c>
      <c r="BW6" s="7">
        <v>-0.57586000000000004</v>
      </c>
      <c r="BX6">
        <v>1.2501199999999999</v>
      </c>
      <c r="BY6" s="7">
        <v>1.5383199999999999</v>
      </c>
      <c r="BZ6">
        <v>2.1833499999999999</v>
      </c>
      <c r="CA6">
        <v>-0.11899</v>
      </c>
      <c r="CB6">
        <v>5.0729999999999997E-2</v>
      </c>
      <c r="CC6">
        <v>0.31545000000000001</v>
      </c>
      <c r="CD6">
        <v>-0.66920000000000002</v>
      </c>
      <c r="CE6">
        <v>-0.41858000000000001</v>
      </c>
      <c r="CF6">
        <v>-0.64783000000000002</v>
      </c>
      <c r="CG6">
        <v>-0.12679000000000001</v>
      </c>
      <c r="CH6" s="7">
        <v>-0.54881999999999997</v>
      </c>
      <c r="CI6" s="7">
        <v>-0.60953000000000002</v>
      </c>
      <c r="CJ6">
        <v>0.69818000000000002</v>
      </c>
      <c r="CK6">
        <v>1.11033</v>
      </c>
      <c r="CL6">
        <v>1.2100299999999999</v>
      </c>
      <c r="CM6">
        <v>-0.92791000000000001</v>
      </c>
      <c r="CN6" s="7">
        <v>-0.98651</v>
      </c>
      <c r="CO6">
        <v>-0.80115999999999998</v>
      </c>
      <c r="CP6">
        <v>-0.48338999999999999</v>
      </c>
      <c r="CQ6">
        <v>-0.32513999999999998</v>
      </c>
      <c r="CR6">
        <v>0.41859000000000002</v>
      </c>
      <c r="CS6" s="7">
        <v>-0.52098</v>
      </c>
      <c r="CT6">
        <v>-0.37095</v>
      </c>
      <c r="CU6">
        <v>-0.15085999999999999</v>
      </c>
      <c r="CV6" s="7">
        <v>-0.63214000000000004</v>
      </c>
      <c r="CW6">
        <v>1.25376</v>
      </c>
      <c r="CX6" s="7">
        <v>0.38445000000000001</v>
      </c>
      <c r="CY6" s="7">
        <v>-0.98385</v>
      </c>
      <c r="CZ6">
        <v>-0.83213999999999999</v>
      </c>
      <c r="DA6" s="7">
        <v>-0.64598</v>
      </c>
      <c r="DB6" s="7">
        <v>1.38201</v>
      </c>
      <c r="DC6">
        <v>0.68923000000000001</v>
      </c>
      <c r="DD6">
        <v>-1.231E-2</v>
      </c>
      <c r="DE6">
        <v>-0.27997</v>
      </c>
      <c r="DF6" s="7">
        <v>-0.49641999999999997</v>
      </c>
      <c r="DG6" s="7">
        <v>-0.24215</v>
      </c>
      <c r="DH6">
        <v>-0.26050000000000001</v>
      </c>
      <c r="DI6">
        <v>0.81759000000000004</v>
      </c>
      <c r="DJ6">
        <v>-0.29626999999999998</v>
      </c>
      <c r="DK6">
        <v>-0.89742</v>
      </c>
      <c r="DL6" s="7">
        <v>-1.11443</v>
      </c>
      <c r="DM6" s="7">
        <v>-0.62844</v>
      </c>
      <c r="DN6">
        <v>-0.22148999999999999</v>
      </c>
      <c r="DO6" s="7">
        <v>0.34871000000000002</v>
      </c>
      <c r="DP6">
        <v>-0.39590999999999998</v>
      </c>
      <c r="DQ6">
        <v>1.5232399999999999</v>
      </c>
      <c r="DR6" s="7">
        <v>-0.48938999999999999</v>
      </c>
      <c r="DS6" s="7">
        <v>-1.0778799999999999</v>
      </c>
      <c r="DT6">
        <v>-0.32114999999999999</v>
      </c>
      <c r="DU6" s="7">
        <v>4.8469999999999999E-2</v>
      </c>
      <c r="DV6" s="7">
        <v>-0.56396000000000002</v>
      </c>
      <c r="DW6" s="7">
        <v>-0.90529000000000004</v>
      </c>
      <c r="DX6" s="7">
        <v>-0.74695999999999996</v>
      </c>
      <c r="DY6" s="7">
        <v>-0.69896000000000003</v>
      </c>
      <c r="DZ6">
        <v>-2.1360000000000001E-2</v>
      </c>
      <c r="EA6" s="7">
        <v>2.0768800000000001</v>
      </c>
      <c r="EB6">
        <v>1.53932</v>
      </c>
      <c r="EC6">
        <v>-0.62519999999999998</v>
      </c>
      <c r="ED6">
        <v>-0.58853999999999995</v>
      </c>
      <c r="EE6">
        <v>0.28549000000000002</v>
      </c>
      <c r="EF6" s="7">
        <v>1.96157</v>
      </c>
      <c r="EG6">
        <v>2.2088399999999999</v>
      </c>
      <c r="EH6">
        <v>-0.10569000000000001</v>
      </c>
      <c r="EI6">
        <v>-0.54625000000000001</v>
      </c>
      <c r="EJ6" s="7">
        <v>-0.21748000000000001</v>
      </c>
      <c r="EK6" s="7">
        <v>2.19781</v>
      </c>
      <c r="EL6" s="7">
        <v>2.1900300000000001</v>
      </c>
      <c r="EM6" s="7">
        <v>-0.34982999999999997</v>
      </c>
      <c r="EN6" s="7">
        <v>-0.36265999999999998</v>
      </c>
      <c r="EO6">
        <v>-0.11842999999999999</v>
      </c>
      <c r="EP6" s="7">
        <v>1.5771299999999999</v>
      </c>
      <c r="EQ6">
        <v>1.28914</v>
      </c>
      <c r="ER6">
        <v>-0.29671999999999998</v>
      </c>
      <c r="ES6">
        <v>-0.38445000000000001</v>
      </c>
      <c r="ET6" s="7">
        <v>-0.38368999999999998</v>
      </c>
      <c r="EU6" s="7">
        <v>-0.42970000000000003</v>
      </c>
      <c r="EV6">
        <v>-0.66098000000000001</v>
      </c>
      <c r="EW6" s="7">
        <v>-0.62165000000000004</v>
      </c>
      <c r="EX6" s="7">
        <v>-0.41954000000000002</v>
      </c>
      <c r="EY6" s="7">
        <v>0.31847999999999999</v>
      </c>
      <c r="EZ6">
        <v>1.66747</v>
      </c>
      <c r="FA6">
        <v>1.9783999999999999</v>
      </c>
      <c r="FB6">
        <v>-0.48007</v>
      </c>
      <c r="FC6">
        <v>1.45313</v>
      </c>
      <c r="FD6" s="7">
        <v>3.4410000000000003E-2</v>
      </c>
      <c r="FE6">
        <v>-0.36603999999999998</v>
      </c>
      <c r="FF6">
        <v>-0.48659000000000002</v>
      </c>
      <c r="FG6">
        <v>-0.35299000000000003</v>
      </c>
      <c r="FH6" s="7">
        <v>-0.38286999999999999</v>
      </c>
      <c r="FI6">
        <v>0.18742</v>
      </c>
      <c r="FJ6" s="7">
        <v>0.29726000000000002</v>
      </c>
      <c r="FK6">
        <v>-0.1663</v>
      </c>
      <c r="FL6">
        <v>-0.54305999999999999</v>
      </c>
      <c r="FM6">
        <v>-0.73434999999999995</v>
      </c>
      <c r="FN6" s="7">
        <v>-1.12639</v>
      </c>
      <c r="FO6" s="7">
        <v>-1.23732</v>
      </c>
      <c r="FP6" s="7">
        <v>-0.13245000000000001</v>
      </c>
      <c r="FQ6" s="7">
        <v>0.65998000000000001</v>
      </c>
      <c r="FR6">
        <v>-0.47819</v>
      </c>
      <c r="FS6">
        <v>-2.4E-2</v>
      </c>
      <c r="FT6">
        <v>-0.19094</v>
      </c>
      <c r="FU6">
        <v>-0.48076999999999998</v>
      </c>
      <c r="FV6">
        <v>-0.26166</v>
      </c>
      <c r="FW6">
        <v>0.54273000000000005</v>
      </c>
      <c r="FX6">
        <v>-0.70581000000000005</v>
      </c>
      <c r="FY6">
        <v>0.72199999999999998</v>
      </c>
      <c r="FZ6">
        <v>-0.44951999999999998</v>
      </c>
      <c r="GA6">
        <v>-0.13264999999999999</v>
      </c>
      <c r="GB6" s="7">
        <v>6.4000000000000001E-2</v>
      </c>
      <c r="GC6" s="7">
        <v>-0.48148999999999997</v>
      </c>
      <c r="GD6" s="7">
        <v>0.77405000000000002</v>
      </c>
      <c r="GE6" s="7">
        <v>2.59151</v>
      </c>
      <c r="GF6">
        <v>0.49181000000000002</v>
      </c>
      <c r="GG6" s="7">
        <v>0.55745</v>
      </c>
      <c r="GH6" s="7">
        <v>-0.40206999999999998</v>
      </c>
      <c r="GI6" s="7">
        <v>0.45589000000000002</v>
      </c>
      <c r="GJ6" s="7">
        <v>2.0040499999999999</v>
      </c>
      <c r="GK6">
        <v>2.2595100000000001</v>
      </c>
      <c r="GL6">
        <v>2.5381800000000001</v>
      </c>
      <c r="GM6">
        <v>1.1986000000000001</v>
      </c>
      <c r="GN6" s="7">
        <v>0.14804999999999999</v>
      </c>
      <c r="GO6">
        <v>0.16003999999999999</v>
      </c>
      <c r="GP6" s="7">
        <v>0.48266999999999999</v>
      </c>
      <c r="GQ6" s="7">
        <v>0.21535000000000001</v>
      </c>
      <c r="GR6">
        <v>-0.82282</v>
      </c>
      <c r="GS6">
        <v>-0.61314999999999997</v>
      </c>
      <c r="GT6" s="7">
        <v>0.21373</v>
      </c>
      <c r="GU6">
        <v>8.3650000000000002E-2</v>
      </c>
      <c r="GV6">
        <v>0.56723000000000001</v>
      </c>
      <c r="GW6" s="7">
        <v>-0.43086999999999998</v>
      </c>
      <c r="GX6" s="7">
        <v>-0.59040000000000004</v>
      </c>
      <c r="GY6">
        <v>-0.65473000000000003</v>
      </c>
      <c r="GZ6">
        <v>-0.14285</v>
      </c>
      <c r="HA6" s="7">
        <v>0.59431999999999996</v>
      </c>
      <c r="HB6">
        <v>0.72165000000000001</v>
      </c>
      <c r="HC6">
        <v>-0.42081000000000002</v>
      </c>
      <c r="HD6">
        <v>-0.57681000000000004</v>
      </c>
      <c r="HE6">
        <v>-4.2549999999999998E-2</v>
      </c>
      <c r="HF6" s="7">
        <v>-0.13882</v>
      </c>
      <c r="HG6" s="7">
        <v>-0.28066999999999998</v>
      </c>
      <c r="HH6" s="7">
        <v>-0.62031999999999998</v>
      </c>
      <c r="HI6" s="7">
        <v>-0.70542000000000005</v>
      </c>
      <c r="HJ6" s="7">
        <v>0.79384999999999994</v>
      </c>
      <c r="HK6">
        <v>0.63080000000000003</v>
      </c>
      <c r="HL6">
        <v>0.32443</v>
      </c>
      <c r="HM6">
        <v>-0.20335</v>
      </c>
      <c r="HN6" s="7">
        <v>-0.98877999999999999</v>
      </c>
      <c r="HO6">
        <v>-1.6595</v>
      </c>
      <c r="HP6">
        <v>-1.6797200000000001</v>
      </c>
      <c r="HQ6">
        <v>0.49954999999999999</v>
      </c>
      <c r="HR6">
        <v>-0.68391000000000002</v>
      </c>
      <c r="HS6" s="7">
        <v>0.21667</v>
      </c>
      <c r="HT6">
        <v>0.1835</v>
      </c>
      <c r="HU6" s="7">
        <v>0.74641000000000002</v>
      </c>
      <c r="HV6" s="7">
        <v>0.16694000000000001</v>
      </c>
      <c r="HW6" s="7">
        <v>-0.25124999999999997</v>
      </c>
      <c r="HX6">
        <v>-0.40111000000000002</v>
      </c>
      <c r="HY6">
        <v>-0.31491999999999998</v>
      </c>
      <c r="HZ6">
        <v>-0.25733</v>
      </c>
      <c r="IA6">
        <v>-9.6699999999999994E-2</v>
      </c>
      <c r="IB6">
        <v>-0.31126999999999999</v>
      </c>
      <c r="IC6">
        <v>0.48647000000000001</v>
      </c>
      <c r="ID6">
        <v>1.9691700000000001</v>
      </c>
      <c r="IE6">
        <v>0.24016999999999999</v>
      </c>
      <c r="IF6">
        <v>-0.27045999999999998</v>
      </c>
      <c r="IG6" s="7">
        <v>-0.24254000000000001</v>
      </c>
      <c r="IH6">
        <v>5.9749999999999998E-2</v>
      </c>
      <c r="II6">
        <v>0.38085999999999998</v>
      </c>
      <c r="IJ6">
        <v>0.98560999999999999</v>
      </c>
      <c r="IK6">
        <v>-0.60882999999999998</v>
      </c>
      <c r="IL6">
        <v>1.73468</v>
      </c>
      <c r="IM6">
        <v>7.2550000000000003E-2</v>
      </c>
      <c r="IN6" s="7">
        <v>9.8320000000000005E-2</v>
      </c>
      <c r="IO6">
        <v>-0.33454</v>
      </c>
      <c r="IP6">
        <v>-7.6350000000000001E-2</v>
      </c>
      <c r="IQ6">
        <v>-0.24643000000000001</v>
      </c>
      <c r="IR6">
        <v>-0.52371000000000001</v>
      </c>
      <c r="IS6" s="7">
        <v>-0.62363999999999997</v>
      </c>
      <c r="IT6" s="7">
        <v>-0.72960000000000003</v>
      </c>
      <c r="IU6" s="7">
        <v>-0.40533000000000002</v>
      </c>
      <c r="IV6" s="7">
        <v>-0.26358999999999999</v>
      </c>
      <c r="IW6" s="7">
        <v>-0.20585999999999999</v>
      </c>
      <c r="IX6">
        <v>0.92225000000000001</v>
      </c>
      <c r="IY6" s="7">
        <v>-4.48E-2</v>
      </c>
      <c r="IZ6">
        <v>-0.57308000000000003</v>
      </c>
      <c r="JA6" s="7">
        <v>0.49408999999999997</v>
      </c>
      <c r="JB6">
        <v>-0.36229</v>
      </c>
      <c r="JC6">
        <v>-1.69693</v>
      </c>
      <c r="JD6" s="7">
        <v>0.44601000000000002</v>
      </c>
      <c r="JE6" s="7">
        <v>3.29948</v>
      </c>
      <c r="JF6" s="7">
        <v>2.9563700000000002</v>
      </c>
      <c r="JG6" s="7">
        <v>1.7742199999999999</v>
      </c>
      <c r="JH6" s="7">
        <v>-0.1368</v>
      </c>
      <c r="JI6" s="7">
        <v>-0.43147000000000002</v>
      </c>
      <c r="JJ6" s="7">
        <v>-1.1093900000000001</v>
      </c>
      <c r="JK6" s="7">
        <v>-0.70404999999999995</v>
      </c>
      <c r="JL6" s="7">
        <v>-0.84611999999999998</v>
      </c>
      <c r="JM6">
        <v>-0.58248999999999995</v>
      </c>
      <c r="JN6" s="7">
        <v>0.80659999999999998</v>
      </c>
      <c r="JO6">
        <v>-1.16778</v>
      </c>
      <c r="JP6">
        <v>-1.2328699999999999</v>
      </c>
      <c r="JQ6">
        <v>-0.67623</v>
      </c>
      <c r="JR6" s="7">
        <v>-1.2154799999999999</v>
      </c>
      <c r="JS6" s="7">
        <v>-1.55925</v>
      </c>
      <c r="JT6" s="7">
        <v>0.82670999999999994</v>
      </c>
      <c r="JU6">
        <v>-0.92515999999999998</v>
      </c>
      <c r="JV6">
        <v>0.39696999999999999</v>
      </c>
      <c r="JW6" s="7">
        <v>1.7718</v>
      </c>
      <c r="JX6" s="7">
        <v>1.00047</v>
      </c>
      <c r="JY6" s="7">
        <v>-0.80662</v>
      </c>
      <c r="JZ6">
        <v>-1.30267</v>
      </c>
      <c r="KA6">
        <v>-0.89317999999999997</v>
      </c>
      <c r="KB6">
        <v>-1.1606300000000001</v>
      </c>
      <c r="KC6">
        <v>-0.77115</v>
      </c>
      <c r="KD6">
        <v>-1.0023899999999999</v>
      </c>
      <c r="KE6">
        <v>-0.45928000000000002</v>
      </c>
      <c r="KF6" s="7">
        <v>2.4727700000000001</v>
      </c>
      <c r="KG6" s="7">
        <v>-0.58443999999999996</v>
      </c>
      <c r="KH6">
        <v>-0.24254000000000001</v>
      </c>
      <c r="KI6">
        <v>-0.40900999999999998</v>
      </c>
      <c r="KJ6" s="7">
        <v>-0.70960999999999996</v>
      </c>
      <c r="KK6" s="7">
        <v>-0.46398</v>
      </c>
      <c r="KL6" s="7">
        <v>-0.38680999999999999</v>
      </c>
      <c r="KM6">
        <v>-0.62983</v>
      </c>
      <c r="KN6">
        <v>-0.82072999999999996</v>
      </c>
      <c r="KO6" s="7">
        <v>-0.56032000000000004</v>
      </c>
      <c r="KP6" s="7">
        <v>-0.73807</v>
      </c>
      <c r="KQ6" s="7">
        <v>-0.66579999999999995</v>
      </c>
      <c r="KR6" s="7">
        <v>0.53108</v>
      </c>
      <c r="KS6">
        <v>-0.24460999999999999</v>
      </c>
      <c r="KT6">
        <v>-0.52571000000000001</v>
      </c>
      <c r="KU6" s="7">
        <v>-1.1109100000000001</v>
      </c>
      <c r="KV6" s="7">
        <v>-0.54083999999999999</v>
      </c>
      <c r="KW6" s="7">
        <v>-0.37728</v>
      </c>
      <c r="KX6">
        <v>-0.19732</v>
      </c>
      <c r="KY6" s="7">
        <v>-0.29593999999999998</v>
      </c>
      <c r="KZ6" s="7">
        <v>-5.1459999999999999E-2</v>
      </c>
      <c r="LA6" s="7">
        <v>-0.11649</v>
      </c>
      <c r="LB6" s="7">
        <v>-0.25918999999999998</v>
      </c>
      <c r="LC6">
        <v>-0.26021</v>
      </c>
      <c r="LD6">
        <v>-0.66922000000000004</v>
      </c>
      <c r="LE6">
        <v>-0.65602000000000005</v>
      </c>
      <c r="LF6">
        <v>-0.35319</v>
      </c>
      <c r="LG6" s="7">
        <v>-1.1104400000000001</v>
      </c>
      <c r="LH6" s="7">
        <v>-0.58848</v>
      </c>
      <c r="LI6" s="7">
        <v>-0.57428000000000001</v>
      </c>
      <c r="LJ6" s="7">
        <v>-0.56252999999999997</v>
      </c>
      <c r="LK6" s="7">
        <v>0.51673999999999998</v>
      </c>
      <c r="LL6" s="7">
        <v>-0.46542</v>
      </c>
      <c r="LM6">
        <v>-0.55159999999999998</v>
      </c>
      <c r="LN6" s="7">
        <v>-0.95448</v>
      </c>
      <c r="LO6" s="7">
        <v>0.93989</v>
      </c>
      <c r="LP6" s="7">
        <v>0.38536999999999999</v>
      </c>
      <c r="LQ6" s="7">
        <v>-0.29819000000000001</v>
      </c>
      <c r="LR6" s="7">
        <v>0.32068000000000002</v>
      </c>
      <c r="LS6" s="7">
        <v>-0.95082999999999995</v>
      </c>
      <c r="LT6" s="7">
        <v>-0.59863</v>
      </c>
      <c r="LU6">
        <v>1.96332</v>
      </c>
      <c r="LV6" s="7">
        <v>-0.24648</v>
      </c>
      <c r="LW6" s="7">
        <v>-0.12225999999999999</v>
      </c>
      <c r="LX6">
        <v>-0.24254000000000001</v>
      </c>
      <c r="LY6">
        <v>1.273E-2</v>
      </c>
      <c r="LZ6">
        <v>-0.21049999999999999</v>
      </c>
      <c r="MA6" s="7">
        <v>8.1629999999999994E-2</v>
      </c>
      <c r="MB6" s="7">
        <v>-0.24254000000000001</v>
      </c>
      <c r="MC6" s="7">
        <v>-0.32835999999999999</v>
      </c>
      <c r="MD6" s="7">
        <v>-0.30580000000000002</v>
      </c>
      <c r="ME6" s="7">
        <v>-0.25263000000000002</v>
      </c>
      <c r="MF6">
        <v>-1.1152599999999999</v>
      </c>
      <c r="MG6" s="7">
        <v>0.41977999999999999</v>
      </c>
      <c r="MH6" s="7">
        <v>-0.67176000000000002</v>
      </c>
      <c r="MI6" s="7">
        <v>-0.24131</v>
      </c>
      <c r="MJ6" s="7">
        <v>-0.32106000000000001</v>
      </c>
      <c r="MK6">
        <v>-0.24254000000000001</v>
      </c>
      <c r="ML6" s="7">
        <v>-7.4440000000000006E-2</v>
      </c>
      <c r="MM6" s="7">
        <v>-2.0209999999999999E-2</v>
      </c>
      <c r="MN6">
        <v>-0.32140000000000002</v>
      </c>
      <c r="MO6">
        <v>1.2490399999999999</v>
      </c>
      <c r="MP6" s="7">
        <v>0.36447000000000002</v>
      </c>
      <c r="MQ6">
        <v>0.27871000000000001</v>
      </c>
      <c r="MR6">
        <v>0.8276</v>
      </c>
      <c r="MS6" s="7">
        <v>-0.71206999999999998</v>
      </c>
      <c r="MT6" s="7">
        <v>-0.65034000000000003</v>
      </c>
      <c r="MU6" s="7">
        <v>-0.59665000000000001</v>
      </c>
      <c r="MV6" s="7">
        <v>0.13528000000000001</v>
      </c>
      <c r="MW6" s="7">
        <v>-1.00528</v>
      </c>
      <c r="MX6" s="7">
        <v>-0.86758999999999997</v>
      </c>
      <c r="MY6">
        <v>-0.55269000000000001</v>
      </c>
      <c r="MZ6">
        <v>-0.85845000000000005</v>
      </c>
      <c r="NA6">
        <v>-0.61775000000000002</v>
      </c>
      <c r="NB6" s="7">
        <v>-0.37020999999999998</v>
      </c>
      <c r="NC6">
        <v>0.91200000000000003</v>
      </c>
      <c r="ND6">
        <v>1.34301</v>
      </c>
      <c r="NE6" s="7">
        <v>8.9590000000000003E-2</v>
      </c>
      <c r="NF6">
        <v>-0.75788</v>
      </c>
      <c r="NG6" s="7">
        <v>-0.56906999999999996</v>
      </c>
      <c r="NH6">
        <v>-0.74492000000000003</v>
      </c>
      <c r="NI6" s="7">
        <v>-0.29974000000000001</v>
      </c>
      <c r="NJ6" s="7">
        <v>-0.54288999999999998</v>
      </c>
      <c r="NK6">
        <v>-0.17821999999999999</v>
      </c>
      <c r="NL6" s="7">
        <v>-0.25013000000000002</v>
      </c>
      <c r="NM6" s="7">
        <v>-0.49275000000000002</v>
      </c>
      <c r="NN6" s="7">
        <v>1.41997</v>
      </c>
      <c r="NO6" s="7">
        <v>1.4876799999999999</v>
      </c>
      <c r="NP6" s="7">
        <v>0.46404000000000001</v>
      </c>
      <c r="NQ6" s="7">
        <v>0.21534</v>
      </c>
      <c r="NR6" s="7">
        <v>0.45923000000000003</v>
      </c>
      <c r="NS6" s="7">
        <v>-0.16617999999999999</v>
      </c>
      <c r="NT6" s="7">
        <v>0.31251000000000001</v>
      </c>
      <c r="NU6">
        <v>0.71116000000000001</v>
      </c>
      <c r="NV6" s="7">
        <v>0.50007999999999997</v>
      </c>
      <c r="NW6" s="7">
        <v>0.48643999999999998</v>
      </c>
      <c r="NX6">
        <v>0.28234999999999999</v>
      </c>
      <c r="NY6" s="7">
        <v>-0.35043000000000002</v>
      </c>
      <c r="NZ6" s="7">
        <v>-0.54566000000000003</v>
      </c>
      <c r="OA6">
        <v>-0.25742999999999999</v>
      </c>
      <c r="OB6">
        <v>-0.38169999999999998</v>
      </c>
      <c r="OC6">
        <v>0.20613999999999999</v>
      </c>
      <c r="OD6">
        <v>-0.3115</v>
      </c>
      <c r="OE6">
        <v>-0.43530999999999997</v>
      </c>
      <c r="OF6" s="7">
        <v>-0.14810999999999999</v>
      </c>
      <c r="OG6" s="7">
        <v>-0.20371</v>
      </c>
      <c r="OH6" s="7">
        <v>1.83548</v>
      </c>
      <c r="OI6">
        <v>2.7150000000000001E-2</v>
      </c>
      <c r="OJ6" s="7">
        <v>0.22497</v>
      </c>
      <c r="OK6" s="7">
        <v>-0.39140000000000003</v>
      </c>
      <c r="OL6" s="7">
        <v>-0.69016999999999995</v>
      </c>
      <c r="OM6">
        <v>-9.2460000000000001E-2</v>
      </c>
      <c r="ON6" s="7">
        <v>0.37661</v>
      </c>
      <c r="OO6">
        <v>-0.26956999999999998</v>
      </c>
      <c r="OP6">
        <v>-0.24254000000000001</v>
      </c>
      <c r="OQ6">
        <v>-9.3100000000000002E-2</v>
      </c>
      <c r="OR6">
        <v>0.12161</v>
      </c>
      <c r="OS6" s="7">
        <v>-0.1278</v>
      </c>
      <c r="OT6">
        <v>-0.30079</v>
      </c>
      <c r="OU6" s="7">
        <v>6.5159999999999996E-2</v>
      </c>
      <c r="OV6" s="7">
        <v>0.33961000000000002</v>
      </c>
      <c r="OW6" s="7">
        <v>0.14249000000000001</v>
      </c>
      <c r="OX6" s="7">
        <v>0.30708000000000002</v>
      </c>
      <c r="OY6">
        <v>0.58069999999999999</v>
      </c>
      <c r="OZ6">
        <v>-0.25951999999999997</v>
      </c>
      <c r="PA6">
        <v>0.57577</v>
      </c>
      <c r="PB6">
        <v>0.48460999999999999</v>
      </c>
      <c r="PC6" s="7">
        <v>1.1627099999999999</v>
      </c>
      <c r="PD6" s="7">
        <v>-2.554E-2</v>
      </c>
      <c r="PE6">
        <v>0.48834</v>
      </c>
      <c r="PF6">
        <v>-0.13169</v>
      </c>
      <c r="PG6">
        <v>0.92976000000000003</v>
      </c>
      <c r="PH6" s="7">
        <v>0.36142999999999997</v>
      </c>
      <c r="PI6" s="7">
        <v>1.09704</v>
      </c>
      <c r="PJ6">
        <v>-0.50002000000000002</v>
      </c>
      <c r="PK6" s="7">
        <v>0.22117999999999999</v>
      </c>
      <c r="PL6" s="7">
        <v>0.2046</v>
      </c>
      <c r="PM6" s="7">
        <v>-0.45857999999999999</v>
      </c>
      <c r="PN6" s="7">
        <v>-0.25374000000000002</v>
      </c>
      <c r="PO6" s="7">
        <v>0.10945000000000001</v>
      </c>
      <c r="PP6" s="7">
        <v>-0.24254000000000001</v>
      </c>
      <c r="PQ6" s="7">
        <v>-0.21185999999999999</v>
      </c>
      <c r="PR6" s="7">
        <v>-0.40855000000000002</v>
      </c>
      <c r="PS6">
        <v>-0.34970000000000001</v>
      </c>
      <c r="PT6">
        <v>-0.41909999999999997</v>
      </c>
      <c r="PU6">
        <v>0.35045999999999999</v>
      </c>
      <c r="PV6">
        <v>1.3134399999999999</v>
      </c>
      <c r="PW6">
        <v>-0.11736000000000001</v>
      </c>
      <c r="PX6">
        <v>0.98453000000000002</v>
      </c>
      <c r="PY6" s="7">
        <v>8.3750000000000005E-2</v>
      </c>
      <c r="PZ6" s="7">
        <v>0.11088000000000001</v>
      </c>
      <c r="QA6" s="7">
        <v>0.46794999999999998</v>
      </c>
      <c r="QB6">
        <v>0.86831000000000003</v>
      </c>
      <c r="QC6">
        <v>0.37108999999999998</v>
      </c>
      <c r="QD6">
        <v>0.82025999999999999</v>
      </c>
      <c r="QE6">
        <v>0.23907999999999999</v>
      </c>
      <c r="QF6" s="7">
        <v>-0.15619</v>
      </c>
      <c r="QG6">
        <v>1.2483500000000001</v>
      </c>
      <c r="QH6">
        <v>1.6682999999999999</v>
      </c>
      <c r="QI6" s="7">
        <v>-0.60346999999999995</v>
      </c>
      <c r="QJ6" s="7">
        <v>-0.37641999999999998</v>
      </c>
      <c r="QK6" s="7">
        <v>0.36738999999999999</v>
      </c>
      <c r="QL6" s="7">
        <v>-0.52939999999999998</v>
      </c>
      <c r="QM6" s="7">
        <v>4.3700000000000003E-2</v>
      </c>
      <c r="QN6" s="7">
        <v>1.0330000000000001E-2</v>
      </c>
      <c r="QO6" s="7">
        <v>0.77585000000000004</v>
      </c>
      <c r="QP6">
        <v>-8.9410000000000003E-2</v>
      </c>
      <c r="QQ6">
        <v>0.28410999999999997</v>
      </c>
      <c r="QR6">
        <v>0.27514</v>
      </c>
      <c r="QS6">
        <v>0.54815000000000003</v>
      </c>
      <c r="QT6">
        <v>0.71148999999999996</v>
      </c>
      <c r="QU6">
        <v>0.22362000000000001</v>
      </c>
      <c r="QV6" s="7">
        <v>3.3344800000000001</v>
      </c>
      <c r="QW6" s="7">
        <v>1.46173</v>
      </c>
      <c r="QX6">
        <v>-0.39845000000000003</v>
      </c>
      <c r="QY6" s="7">
        <v>1.0152600000000001</v>
      </c>
      <c r="QZ6" s="7">
        <v>2.15096</v>
      </c>
      <c r="RA6" s="7">
        <v>0.86324000000000001</v>
      </c>
      <c r="RB6" s="7">
        <v>0.13292000000000001</v>
      </c>
      <c r="RC6">
        <v>-0.18869</v>
      </c>
      <c r="RD6">
        <v>3.41899</v>
      </c>
      <c r="RE6">
        <v>-7.2100000000000003E-3</v>
      </c>
      <c r="RF6">
        <v>-0.34786</v>
      </c>
      <c r="RG6">
        <v>-0.15928</v>
      </c>
      <c r="RH6">
        <v>0.38297999999999999</v>
      </c>
      <c r="RI6">
        <v>1.4087700000000001</v>
      </c>
      <c r="RJ6">
        <v>2.7641100000000001</v>
      </c>
      <c r="RK6">
        <v>1.2293000000000001</v>
      </c>
      <c r="RL6">
        <v>1.52386</v>
      </c>
      <c r="RM6">
        <v>0.33165</v>
      </c>
      <c r="RN6">
        <v>6.3000000000000003E-4</v>
      </c>
      <c r="RO6">
        <v>-9.0799999999999995E-3</v>
      </c>
      <c r="RP6">
        <v>-0.31518000000000002</v>
      </c>
      <c r="RQ6">
        <v>-0.50402999999999998</v>
      </c>
      <c r="RR6">
        <v>-0.13841999999999999</v>
      </c>
      <c r="RS6">
        <v>0.13331000000000001</v>
      </c>
      <c r="RT6">
        <v>0.52419000000000004</v>
      </c>
      <c r="RU6" s="7">
        <v>0.51307999999999998</v>
      </c>
      <c r="RV6">
        <v>0.65020999999999995</v>
      </c>
      <c r="RW6">
        <v>-0.29372999999999999</v>
      </c>
      <c r="RX6">
        <v>-0.30325999999999997</v>
      </c>
      <c r="RY6">
        <v>-0.28705999999999998</v>
      </c>
      <c r="RZ6">
        <v>-0.55891999999999997</v>
      </c>
      <c r="SA6">
        <v>-0.17024</v>
      </c>
      <c r="SB6" s="7">
        <v>-0.65644999999999998</v>
      </c>
      <c r="SC6" s="7">
        <v>-1.0301</v>
      </c>
      <c r="SD6" s="7">
        <v>0.44846000000000003</v>
      </c>
      <c r="SE6" s="7">
        <v>1.2489999999999999E-2</v>
      </c>
      <c r="SF6">
        <v>-8.8959999999999997E-2</v>
      </c>
      <c r="SG6" s="7">
        <v>-0.91856000000000004</v>
      </c>
      <c r="SH6">
        <v>-8.8389999999999996E-2</v>
      </c>
      <c r="SI6">
        <v>-9.6379999999999993E-2</v>
      </c>
      <c r="SJ6">
        <v>0.50334999999999996</v>
      </c>
      <c r="SK6" s="7">
        <v>-0.36337000000000003</v>
      </c>
      <c r="SL6">
        <v>-0.27611000000000002</v>
      </c>
      <c r="SM6">
        <v>-0.53139000000000003</v>
      </c>
      <c r="SN6">
        <v>1.6714</v>
      </c>
      <c r="SO6" s="7">
        <v>-0.90893999999999997</v>
      </c>
      <c r="SP6" s="7">
        <v>1.1172899999999999</v>
      </c>
      <c r="SQ6" s="7">
        <v>-0.67679</v>
      </c>
      <c r="SR6">
        <v>-0.51768999999999998</v>
      </c>
      <c r="SS6" s="7">
        <v>-0.28512999999999999</v>
      </c>
      <c r="ST6" s="7">
        <v>-0.67205000000000004</v>
      </c>
      <c r="SU6">
        <v>-0.22058</v>
      </c>
      <c r="SV6">
        <v>-0.10234</v>
      </c>
      <c r="SW6">
        <v>-0.61087000000000002</v>
      </c>
      <c r="SX6">
        <v>-0.31868000000000002</v>
      </c>
      <c r="SY6">
        <v>-0.65766000000000002</v>
      </c>
      <c r="SZ6" s="7">
        <v>-0.34294000000000002</v>
      </c>
      <c r="TA6">
        <v>-0.43258999999999997</v>
      </c>
      <c r="TB6" s="7">
        <v>-0.38033</v>
      </c>
      <c r="TC6">
        <v>0.94881000000000004</v>
      </c>
      <c r="TD6">
        <v>0.70364000000000004</v>
      </c>
      <c r="TE6">
        <v>0.11588</v>
      </c>
      <c r="TF6" s="7">
        <v>1.99047</v>
      </c>
      <c r="TG6">
        <v>-0.96148999999999996</v>
      </c>
      <c r="TH6">
        <v>-0.2989</v>
      </c>
      <c r="TI6">
        <v>-0.43042999999999998</v>
      </c>
      <c r="TJ6" s="7">
        <v>-0.19364999999999999</v>
      </c>
      <c r="TK6" s="7">
        <v>-0.16239999999999999</v>
      </c>
      <c r="TL6">
        <v>0.15110999999999999</v>
      </c>
      <c r="TM6" s="7">
        <v>-5.6320000000000002E-2</v>
      </c>
      <c r="TN6" s="7">
        <v>0.14307</v>
      </c>
      <c r="TO6" s="7">
        <v>0.37330999999999998</v>
      </c>
      <c r="TP6" s="7">
        <v>-0.39633000000000002</v>
      </c>
      <c r="TQ6" s="7">
        <v>-0.49314000000000002</v>
      </c>
      <c r="TR6">
        <v>-0.22605</v>
      </c>
      <c r="TS6">
        <v>-0.50710999999999995</v>
      </c>
      <c r="TT6">
        <v>-0.24717</v>
      </c>
      <c r="TU6">
        <v>-0.24907000000000001</v>
      </c>
      <c r="TV6">
        <v>-0.34609000000000001</v>
      </c>
      <c r="TW6">
        <v>2.19035</v>
      </c>
      <c r="TX6" s="7">
        <v>3.7784300000000002</v>
      </c>
      <c r="TY6" s="7">
        <v>-0.39833000000000002</v>
      </c>
      <c r="TZ6" s="7">
        <v>9.4270000000000007E-2</v>
      </c>
      <c r="UA6" s="7">
        <v>3.50197</v>
      </c>
      <c r="UB6" s="7">
        <v>0.61106000000000005</v>
      </c>
      <c r="UC6" s="7">
        <v>-0.55596000000000001</v>
      </c>
      <c r="UD6">
        <v>-0.37567</v>
      </c>
    </row>
    <row r="7" spans="1:550" x14ac:dyDescent="0.25">
      <c r="A7">
        <v>152</v>
      </c>
      <c r="B7">
        <v>0</v>
      </c>
      <c r="C7" s="7">
        <v>0.24418000000000001</v>
      </c>
      <c r="D7">
        <v>-4.9930000000000002E-2</v>
      </c>
      <c r="E7">
        <v>-0.16968</v>
      </c>
      <c r="F7" s="7">
        <v>0.21362</v>
      </c>
      <c r="G7">
        <v>0.26502999999999999</v>
      </c>
      <c r="H7">
        <v>-0.24531</v>
      </c>
      <c r="I7">
        <v>-0.41309000000000001</v>
      </c>
      <c r="J7">
        <v>-0.10446</v>
      </c>
      <c r="K7">
        <v>-0.18253</v>
      </c>
      <c r="L7">
        <v>-0.18368999999999999</v>
      </c>
      <c r="M7">
        <v>-0.30754999999999999</v>
      </c>
      <c r="N7">
        <v>-0.27786</v>
      </c>
      <c r="O7">
        <v>-0.48697000000000001</v>
      </c>
      <c r="P7" s="7">
        <v>0.37472</v>
      </c>
      <c r="Q7">
        <v>0.65403</v>
      </c>
      <c r="R7">
        <v>9.0279999999999999E-2</v>
      </c>
      <c r="S7">
        <v>-0.73412999999999995</v>
      </c>
      <c r="T7">
        <v>-0.97740000000000005</v>
      </c>
      <c r="U7">
        <v>-0.63265000000000005</v>
      </c>
      <c r="V7">
        <v>-0.45534000000000002</v>
      </c>
      <c r="W7" s="7">
        <v>1.5852200000000001</v>
      </c>
      <c r="X7">
        <v>0.63246999999999998</v>
      </c>
      <c r="Y7">
        <v>-0.63807000000000003</v>
      </c>
      <c r="Z7">
        <v>-0.85784000000000005</v>
      </c>
      <c r="AA7">
        <v>-0.36825000000000002</v>
      </c>
      <c r="AB7">
        <v>-3.8890000000000001E-2</v>
      </c>
      <c r="AC7" s="7">
        <v>0.13683999999999999</v>
      </c>
      <c r="AD7">
        <v>0.23988000000000001</v>
      </c>
      <c r="AE7">
        <v>-0.46206999999999998</v>
      </c>
      <c r="AF7" s="7">
        <v>-0.88144999999999996</v>
      </c>
      <c r="AG7" s="7">
        <v>-0.74653000000000003</v>
      </c>
      <c r="AH7">
        <v>0.87707000000000002</v>
      </c>
      <c r="AI7">
        <v>-7.6099999999999996E-3</v>
      </c>
      <c r="AJ7">
        <v>-0.19472</v>
      </c>
      <c r="AK7">
        <v>-0.28643000000000002</v>
      </c>
      <c r="AL7">
        <v>-0.27655000000000002</v>
      </c>
      <c r="AM7" s="7">
        <v>0.40620000000000001</v>
      </c>
      <c r="AN7" s="7">
        <v>-0.46993000000000001</v>
      </c>
      <c r="AO7">
        <v>0.27822000000000002</v>
      </c>
      <c r="AP7">
        <v>3.3550000000000003E-2</v>
      </c>
      <c r="AQ7">
        <v>-0.57404999999999995</v>
      </c>
      <c r="AR7">
        <v>-0.89368999999999998</v>
      </c>
      <c r="AS7">
        <v>-1.02315</v>
      </c>
      <c r="AT7">
        <v>0.57276000000000005</v>
      </c>
      <c r="AU7">
        <v>0.6351</v>
      </c>
      <c r="AV7">
        <v>0.45291999999999999</v>
      </c>
      <c r="AW7">
        <v>-0.49536000000000002</v>
      </c>
      <c r="AX7" s="7">
        <v>-0.84984999999999999</v>
      </c>
      <c r="AY7" s="7">
        <v>-0.40543000000000001</v>
      </c>
      <c r="AZ7">
        <v>-6.5100000000000002E-3</v>
      </c>
      <c r="BA7">
        <v>-0.53407000000000004</v>
      </c>
      <c r="BB7">
        <v>0.27588000000000001</v>
      </c>
      <c r="BC7">
        <v>-0.35915999999999998</v>
      </c>
      <c r="BD7">
        <v>-0.53025999999999995</v>
      </c>
      <c r="BE7">
        <v>-0.81635999999999997</v>
      </c>
      <c r="BF7" s="7">
        <v>1.5388900000000001</v>
      </c>
      <c r="BG7" s="7">
        <v>1.13218</v>
      </c>
      <c r="BH7" s="7">
        <v>0.59487999999999996</v>
      </c>
      <c r="BI7" s="7">
        <v>-0.11426</v>
      </c>
      <c r="BJ7">
        <v>-0.23621</v>
      </c>
      <c r="BK7">
        <v>0.15373000000000001</v>
      </c>
      <c r="BL7">
        <v>0.62556999999999996</v>
      </c>
      <c r="BM7">
        <v>0.55203999999999998</v>
      </c>
      <c r="BN7">
        <v>0.45732</v>
      </c>
      <c r="BO7">
        <v>-0.59699000000000002</v>
      </c>
      <c r="BP7">
        <v>-0.74077000000000004</v>
      </c>
      <c r="BQ7">
        <v>-0.47172999999999998</v>
      </c>
      <c r="BR7" s="7">
        <v>-0.32369999999999999</v>
      </c>
      <c r="BS7">
        <v>-0.56410000000000005</v>
      </c>
      <c r="BT7">
        <v>-6.6919999999999993E-2</v>
      </c>
      <c r="BU7" s="7">
        <v>-0.39711999999999997</v>
      </c>
      <c r="BV7" s="7">
        <v>-0.57228000000000001</v>
      </c>
      <c r="BW7" s="7">
        <v>-0.17594000000000001</v>
      </c>
      <c r="BX7">
        <v>-0.36626999999999998</v>
      </c>
      <c r="BY7" s="7">
        <v>-0.62890000000000001</v>
      </c>
      <c r="BZ7">
        <v>-0.39711000000000002</v>
      </c>
      <c r="CA7">
        <v>-0.31473000000000001</v>
      </c>
      <c r="CB7">
        <v>-0.39350000000000002</v>
      </c>
      <c r="CC7">
        <v>-0.43036000000000002</v>
      </c>
      <c r="CD7">
        <v>0.12667999999999999</v>
      </c>
      <c r="CE7">
        <v>-0.31519000000000003</v>
      </c>
      <c r="CF7">
        <v>-0.69013999999999998</v>
      </c>
      <c r="CG7">
        <v>-0.54869000000000001</v>
      </c>
      <c r="CH7" s="7">
        <v>-0.30448999999999998</v>
      </c>
      <c r="CI7" s="7">
        <v>-0.33584999999999998</v>
      </c>
      <c r="CJ7">
        <v>-0.74419000000000002</v>
      </c>
      <c r="CK7">
        <v>-0.63277000000000005</v>
      </c>
      <c r="CL7">
        <v>-0.34693000000000002</v>
      </c>
      <c r="CM7">
        <v>-2.214E-2</v>
      </c>
      <c r="CN7" s="7">
        <v>-0.43197999999999998</v>
      </c>
      <c r="CO7">
        <v>-0.51197999999999999</v>
      </c>
      <c r="CP7">
        <v>-0.51180999999999999</v>
      </c>
      <c r="CQ7">
        <v>0.21068999999999999</v>
      </c>
      <c r="CR7">
        <v>1.2237499999999999</v>
      </c>
      <c r="CS7" s="7">
        <v>-0.23591000000000001</v>
      </c>
      <c r="CT7">
        <v>-0.70837000000000006</v>
      </c>
      <c r="CU7">
        <v>-0.62239</v>
      </c>
      <c r="CV7" s="7">
        <v>0.50573000000000001</v>
      </c>
      <c r="CW7">
        <v>1.13348</v>
      </c>
      <c r="CX7" s="7">
        <v>0.17332</v>
      </c>
      <c r="CY7" s="7">
        <v>-0.46396999999999999</v>
      </c>
      <c r="CZ7">
        <v>-0.75671999999999995</v>
      </c>
      <c r="DA7" s="7">
        <v>-0.61138000000000003</v>
      </c>
      <c r="DB7" s="7">
        <v>-1.08005</v>
      </c>
      <c r="DC7">
        <v>-0.29524</v>
      </c>
      <c r="DD7">
        <v>-9.3200000000000002E-3</v>
      </c>
      <c r="DE7">
        <v>-0.22241</v>
      </c>
      <c r="DF7" s="7">
        <v>0.30576999999999999</v>
      </c>
      <c r="DG7" s="7">
        <v>-0.54920000000000002</v>
      </c>
      <c r="DH7">
        <v>0.29228999999999999</v>
      </c>
      <c r="DI7">
        <v>0.40115000000000001</v>
      </c>
      <c r="DJ7">
        <v>0.47370000000000001</v>
      </c>
      <c r="DK7">
        <v>-6.3409999999999994E-2</v>
      </c>
      <c r="DL7" s="7">
        <v>-0.22423999999999999</v>
      </c>
      <c r="DM7" s="7">
        <v>-0.84609000000000001</v>
      </c>
      <c r="DN7">
        <v>-0.11035</v>
      </c>
      <c r="DO7" s="7">
        <v>-0.19428999999999999</v>
      </c>
      <c r="DP7">
        <v>0.72265000000000001</v>
      </c>
      <c r="DQ7">
        <v>4.15E-3</v>
      </c>
      <c r="DR7" s="7">
        <v>0.68384999999999996</v>
      </c>
      <c r="DS7" s="7">
        <v>0.99814000000000003</v>
      </c>
      <c r="DT7">
        <v>-0.41485</v>
      </c>
      <c r="DU7" s="7">
        <v>-0.72782000000000002</v>
      </c>
      <c r="DV7" s="7">
        <v>-0.877</v>
      </c>
      <c r="DW7" s="7">
        <v>-1.02528</v>
      </c>
      <c r="DX7" s="7">
        <v>-0.91151000000000004</v>
      </c>
      <c r="DY7" s="7">
        <v>-0.86722999999999995</v>
      </c>
      <c r="DZ7">
        <v>-0.46744999999999998</v>
      </c>
      <c r="EA7" s="7">
        <v>-0.8004</v>
      </c>
      <c r="EB7">
        <v>-0.61016000000000004</v>
      </c>
      <c r="EC7">
        <v>0.13483999999999999</v>
      </c>
      <c r="ED7">
        <v>-0.40749999999999997</v>
      </c>
      <c r="EE7">
        <v>-0.49431000000000003</v>
      </c>
      <c r="EF7" s="7">
        <v>-0.78444000000000003</v>
      </c>
      <c r="EG7">
        <v>-0.52022999999999997</v>
      </c>
      <c r="EH7">
        <v>0.65600999999999998</v>
      </c>
      <c r="EI7">
        <v>0.10692</v>
      </c>
      <c r="EJ7" s="7">
        <v>-1.6389999999999998E-2</v>
      </c>
      <c r="EK7" s="7">
        <v>5.4359999999999999E-2</v>
      </c>
      <c r="EL7" s="7">
        <v>-0.22356999999999999</v>
      </c>
      <c r="EM7" s="7">
        <v>0.19836000000000001</v>
      </c>
      <c r="EN7" s="7">
        <v>-0.33951999999999999</v>
      </c>
      <c r="EO7">
        <v>-0.33729999999999999</v>
      </c>
      <c r="EP7" s="7">
        <v>-0.32868999999999998</v>
      </c>
      <c r="EQ7">
        <v>-0.32454</v>
      </c>
      <c r="ER7">
        <v>-0.28675</v>
      </c>
      <c r="ES7">
        <v>-0.39972000000000002</v>
      </c>
      <c r="ET7" s="7">
        <v>1.1660299999999999</v>
      </c>
      <c r="EU7" s="7">
        <v>0.39834000000000003</v>
      </c>
      <c r="EV7">
        <v>0.60794000000000004</v>
      </c>
      <c r="EW7" s="7">
        <v>-0.18151999999999999</v>
      </c>
      <c r="EX7" s="7">
        <v>-0.41954000000000002</v>
      </c>
      <c r="EY7" s="7">
        <v>-0.36926999999999999</v>
      </c>
      <c r="EZ7">
        <v>-0.20918999999999999</v>
      </c>
      <c r="FA7">
        <v>-0.24745</v>
      </c>
      <c r="FB7">
        <v>0.19725999999999999</v>
      </c>
      <c r="FC7">
        <v>0.11529</v>
      </c>
      <c r="FD7" s="7">
        <v>-0.10552</v>
      </c>
      <c r="FE7">
        <v>0.92850999999999995</v>
      </c>
      <c r="FF7">
        <v>-0.13547999999999999</v>
      </c>
      <c r="FG7">
        <v>-0.35299000000000003</v>
      </c>
      <c r="FH7" s="7">
        <v>2.2031100000000001</v>
      </c>
      <c r="FI7">
        <v>1.13184</v>
      </c>
      <c r="FJ7" s="7">
        <v>0.42792999999999998</v>
      </c>
      <c r="FK7">
        <v>6.5570000000000003E-2</v>
      </c>
      <c r="FL7">
        <v>-0.18342</v>
      </c>
      <c r="FM7">
        <v>-0.10073</v>
      </c>
      <c r="FN7" s="7">
        <v>1.73712</v>
      </c>
      <c r="FO7" s="7">
        <v>1.58205</v>
      </c>
      <c r="FP7" s="7">
        <v>-0.53620000000000001</v>
      </c>
      <c r="FQ7" s="7">
        <v>-0.72199999999999998</v>
      </c>
      <c r="FR7">
        <v>1.6761600000000001</v>
      </c>
      <c r="FS7">
        <v>8.2720000000000002E-2</v>
      </c>
      <c r="FT7">
        <v>9.128E-2</v>
      </c>
      <c r="FU7">
        <v>-0.20483000000000001</v>
      </c>
      <c r="FV7">
        <v>-0.26166</v>
      </c>
      <c r="FW7">
        <v>0.23400000000000001</v>
      </c>
      <c r="FX7">
        <v>0.27517999999999998</v>
      </c>
      <c r="FY7">
        <v>0.42703000000000002</v>
      </c>
      <c r="FZ7">
        <v>-0.56059000000000003</v>
      </c>
      <c r="GA7">
        <v>-0.38128000000000001</v>
      </c>
      <c r="GB7" s="7">
        <v>-0.8407</v>
      </c>
      <c r="GC7" s="7">
        <v>0.20435</v>
      </c>
      <c r="GD7" s="7">
        <v>0.27794999999999997</v>
      </c>
      <c r="GE7" s="7">
        <v>0.24315000000000001</v>
      </c>
      <c r="GF7">
        <v>0.10403</v>
      </c>
      <c r="GG7" s="7">
        <v>-0.11661000000000001</v>
      </c>
      <c r="GH7" s="7">
        <v>-0.11666</v>
      </c>
      <c r="GI7" s="7">
        <v>-0.97816999999999998</v>
      </c>
      <c r="GJ7" s="7">
        <v>-0.93579999999999997</v>
      </c>
      <c r="GK7">
        <v>-0.94482999999999995</v>
      </c>
      <c r="GL7">
        <v>-0.87334000000000001</v>
      </c>
      <c r="GM7">
        <v>-0.70233000000000001</v>
      </c>
      <c r="GN7" s="7">
        <v>-0.57567000000000002</v>
      </c>
      <c r="GO7">
        <v>0.1158</v>
      </c>
      <c r="GP7" s="7">
        <v>-1.077E-2</v>
      </c>
      <c r="GQ7" s="7">
        <v>-0.13202</v>
      </c>
      <c r="GR7">
        <v>-0.37687999999999999</v>
      </c>
      <c r="GS7">
        <v>-0.41626999999999997</v>
      </c>
      <c r="GT7" s="7">
        <v>-8.1369999999999998E-2</v>
      </c>
      <c r="GU7">
        <v>-0.49768000000000001</v>
      </c>
      <c r="GV7">
        <v>-0.44983000000000001</v>
      </c>
      <c r="GW7" s="7">
        <v>-0.3503</v>
      </c>
      <c r="GX7" s="7">
        <v>-0.18468000000000001</v>
      </c>
      <c r="GY7">
        <v>-0.53944000000000003</v>
      </c>
      <c r="GZ7">
        <v>-8.2729999999999998E-2</v>
      </c>
      <c r="HA7" s="7">
        <v>0.67954000000000003</v>
      </c>
      <c r="HB7">
        <v>-0.22073999999999999</v>
      </c>
      <c r="HC7">
        <v>-0.37841000000000002</v>
      </c>
      <c r="HD7">
        <v>-0.34193000000000001</v>
      </c>
      <c r="HE7">
        <v>4.9090000000000002E-2</v>
      </c>
      <c r="HF7" s="7">
        <v>-0.30830000000000002</v>
      </c>
      <c r="HG7" s="7">
        <v>2.4091999999999998</v>
      </c>
      <c r="HH7" s="7">
        <v>-0.59487000000000001</v>
      </c>
      <c r="HI7" s="7">
        <v>2.9099999999999998E-3</v>
      </c>
      <c r="HJ7" s="7">
        <v>8.0499999999999999E-3</v>
      </c>
      <c r="HK7">
        <v>-1.874E-2</v>
      </c>
      <c r="HL7">
        <v>-0.47375</v>
      </c>
      <c r="HM7">
        <v>-0.18282000000000001</v>
      </c>
      <c r="HN7" s="7">
        <v>-0.75133000000000005</v>
      </c>
      <c r="HO7">
        <v>0.46243000000000001</v>
      </c>
      <c r="HP7">
        <v>-0.41671999999999998</v>
      </c>
      <c r="HQ7">
        <v>-0.19439999999999999</v>
      </c>
      <c r="HR7">
        <v>-0.22062000000000001</v>
      </c>
      <c r="HS7" s="7">
        <v>-0.18920000000000001</v>
      </c>
      <c r="HT7">
        <v>-0.22423999999999999</v>
      </c>
      <c r="HU7" s="7">
        <v>-0.68876000000000004</v>
      </c>
      <c r="HV7" s="7">
        <v>-0.60611999999999999</v>
      </c>
      <c r="HW7" s="7">
        <v>-0.99063000000000001</v>
      </c>
      <c r="HX7">
        <v>-0.46284999999999998</v>
      </c>
      <c r="HY7">
        <v>-0.38201000000000002</v>
      </c>
      <c r="HZ7">
        <v>-0.38485000000000003</v>
      </c>
      <c r="IA7">
        <v>-0.26377</v>
      </c>
      <c r="IB7">
        <v>-0.36224000000000001</v>
      </c>
      <c r="IC7">
        <v>0.56598999999999999</v>
      </c>
      <c r="ID7">
        <v>-0.34355999999999998</v>
      </c>
      <c r="IE7">
        <v>-0.40637000000000001</v>
      </c>
      <c r="IF7">
        <v>-0.27045999999999998</v>
      </c>
      <c r="IG7" s="7">
        <v>-0.24254000000000001</v>
      </c>
      <c r="IH7">
        <v>-8.2220000000000001E-2</v>
      </c>
      <c r="II7">
        <v>0.15185000000000001</v>
      </c>
      <c r="IJ7">
        <v>-0.18640000000000001</v>
      </c>
      <c r="IK7">
        <v>-1.196E-2</v>
      </c>
      <c r="IL7">
        <v>0.41592000000000001</v>
      </c>
      <c r="IM7">
        <v>0.12478</v>
      </c>
      <c r="IN7" s="7">
        <v>-0.25486999999999999</v>
      </c>
      <c r="IO7">
        <v>-0.23425000000000001</v>
      </c>
      <c r="IP7">
        <v>-0.53025999999999995</v>
      </c>
      <c r="IQ7">
        <v>-0.48555999999999999</v>
      </c>
      <c r="IR7">
        <v>-0.45606999999999998</v>
      </c>
      <c r="IS7" s="7">
        <v>-5.0340000000000003E-2</v>
      </c>
      <c r="IT7" s="7">
        <v>-6.6299999999999996E-3</v>
      </c>
      <c r="IU7" s="7">
        <v>-8.9660000000000004E-2</v>
      </c>
      <c r="IV7" s="7">
        <v>-0.19818</v>
      </c>
      <c r="IW7" s="7">
        <v>-0.20751</v>
      </c>
      <c r="IX7">
        <v>-0.39840999999999999</v>
      </c>
      <c r="IY7" s="7">
        <v>-0.44780999999999999</v>
      </c>
      <c r="IZ7">
        <v>0.26132</v>
      </c>
      <c r="JA7" s="7">
        <v>-0.36469000000000001</v>
      </c>
      <c r="JB7">
        <v>-0.92062999999999995</v>
      </c>
      <c r="JC7">
        <v>-0.86970999999999998</v>
      </c>
      <c r="JD7" s="7">
        <v>-0.56528</v>
      </c>
      <c r="JE7" s="7">
        <v>-0.70125000000000004</v>
      </c>
      <c r="JF7" s="7">
        <v>-0.78580000000000005</v>
      </c>
      <c r="JG7" s="7">
        <v>-0.73880000000000001</v>
      </c>
      <c r="JH7" s="7">
        <v>-0.29460999999999998</v>
      </c>
      <c r="JI7" s="7">
        <v>0.12794</v>
      </c>
      <c r="JJ7" s="7">
        <v>-0.64237</v>
      </c>
      <c r="JK7" s="7">
        <v>-0.2427</v>
      </c>
      <c r="JL7" s="7">
        <v>-0.49948999999999999</v>
      </c>
      <c r="JM7">
        <v>-0.38945000000000002</v>
      </c>
      <c r="JN7" s="7">
        <v>0.37883</v>
      </c>
      <c r="JO7">
        <v>-0.19939999999999999</v>
      </c>
      <c r="JP7">
        <v>0.4476</v>
      </c>
      <c r="JQ7">
        <v>1.0079800000000001</v>
      </c>
      <c r="JR7" s="7">
        <v>-0.53885000000000005</v>
      </c>
      <c r="JS7" s="7">
        <v>-0.35165999999999997</v>
      </c>
      <c r="JT7" s="7">
        <v>-0.38915</v>
      </c>
      <c r="JU7">
        <v>-0.54176000000000002</v>
      </c>
      <c r="JV7">
        <v>-5.8189999999999999E-2</v>
      </c>
      <c r="JW7" s="7">
        <v>-0.40798000000000001</v>
      </c>
      <c r="JX7" s="7">
        <v>-0.50546000000000002</v>
      </c>
      <c r="JY7" s="7">
        <v>-0.58853</v>
      </c>
      <c r="JZ7">
        <v>0.11744</v>
      </c>
      <c r="KA7">
        <v>-0.70482999999999996</v>
      </c>
      <c r="KB7">
        <v>0.51053000000000004</v>
      </c>
      <c r="KC7">
        <v>-0.64739000000000002</v>
      </c>
      <c r="KD7">
        <v>-0.48598000000000002</v>
      </c>
      <c r="KE7">
        <v>-0.48937999999999998</v>
      </c>
      <c r="KF7" s="7">
        <v>-0.69852000000000003</v>
      </c>
      <c r="KG7" s="7">
        <v>-0.59836</v>
      </c>
      <c r="KH7">
        <v>-0.24254000000000001</v>
      </c>
      <c r="KI7">
        <v>-0.44269999999999998</v>
      </c>
      <c r="KJ7" s="7">
        <v>-0.64870000000000005</v>
      </c>
      <c r="KK7" s="7">
        <v>-0.50334999999999996</v>
      </c>
      <c r="KL7" s="7">
        <v>-0.54437000000000002</v>
      </c>
      <c r="KM7">
        <v>-0.63549999999999995</v>
      </c>
      <c r="KN7">
        <v>-0.84863999999999995</v>
      </c>
      <c r="KO7" s="7">
        <v>-0.56032000000000004</v>
      </c>
      <c r="KP7" s="7">
        <v>0.129</v>
      </c>
      <c r="KQ7" s="7">
        <v>-0.54461000000000004</v>
      </c>
      <c r="KR7" s="7">
        <v>-0.64222999999999997</v>
      </c>
      <c r="KS7">
        <v>-0.24460999999999999</v>
      </c>
      <c r="KT7">
        <v>-0.59802999999999995</v>
      </c>
      <c r="KU7" s="7">
        <v>-0.80040999999999995</v>
      </c>
      <c r="KV7" s="7">
        <v>-0.58918999999999999</v>
      </c>
      <c r="KW7" s="7">
        <v>-0.47811999999999999</v>
      </c>
      <c r="KX7">
        <v>-0.73319000000000001</v>
      </c>
      <c r="KY7" s="7">
        <v>-0.29593999999999998</v>
      </c>
      <c r="KZ7" s="7">
        <v>-0.40373999999999999</v>
      </c>
      <c r="LA7" s="7">
        <v>-0.38605</v>
      </c>
      <c r="LB7" s="7">
        <v>-0.25918999999999998</v>
      </c>
      <c r="LC7">
        <v>-0.26021</v>
      </c>
      <c r="LD7">
        <v>-0.75892000000000004</v>
      </c>
      <c r="LE7">
        <v>-0.65949999999999998</v>
      </c>
      <c r="LF7">
        <v>-0.39335999999999999</v>
      </c>
      <c r="LG7" s="7">
        <v>1.4034</v>
      </c>
      <c r="LH7" s="7">
        <v>-0.55396999999999996</v>
      </c>
      <c r="LI7" s="7">
        <v>-0.55971000000000004</v>
      </c>
      <c r="LJ7" s="7">
        <v>-0.54020000000000001</v>
      </c>
      <c r="LK7" s="7">
        <v>-0.52776999999999996</v>
      </c>
      <c r="LL7" s="7">
        <v>-0.67174</v>
      </c>
      <c r="LM7">
        <v>-0.63856999999999997</v>
      </c>
      <c r="LN7" s="7">
        <v>-0.14538999999999999</v>
      </c>
      <c r="LO7" s="7">
        <v>-0.65429000000000004</v>
      </c>
      <c r="LP7" s="7">
        <v>-0.46106999999999998</v>
      </c>
      <c r="LQ7" s="7">
        <v>-0.23435</v>
      </c>
      <c r="LR7" s="7">
        <v>-0.42907000000000001</v>
      </c>
      <c r="LS7" s="7">
        <v>-0.95567999999999997</v>
      </c>
      <c r="LT7" s="7">
        <v>-0.57686000000000004</v>
      </c>
      <c r="LU7">
        <v>-0.64144999999999996</v>
      </c>
      <c r="LV7" s="7">
        <v>-0.24648</v>
      </c>
      <c r="LW7" s="7">
        <v>-0.68635999999999997</v>
      </c>
      <c r="LX7">
        <v>-0.24254000000000001</v>
      </c>
      <c r="LY7">
        <v>-0.63666</v>
      </c>
      <c r="LZ7">
        <v>-0.50775999999999999</v>
      </c>
      <c r="MA7" s="7">
        <v>0.47950999999999999</v>
      </c>
      <c r="MB7" s="7">
        <v>-0.24254000000000001</v>
      </c>
      <c r="MC7" s="7">
        <v>-0.25640000000000002</v>
      </c>
      <c r="MD7" s="7">
        <v>-0.19414000000000001</v>
      </c>
      <c r="ME7" s="7">
        <v>-0.25263000000000002</v>
      </c>
      <c r="MF7">
        <v>-1.1152599999999999</v>
      </c>
      <c r="MG7" s="7">
        <v>-0.49658999999999998</v>
      </c>
      <c r="MH7" s="7">
        <v>-0.67176000000000002</v>
      </c>
      <c r="MI7" s="7">
        <v>-0.68979999999999997</v>
      </c>
      <c r="MJ7" s="7">
        <v>-0.45701999999999998</v>
      </c>
      <c r="MK7">
        <v>-0.24254000000000001</v>
      </c>
      <c r="ML7" s="7">
        <v>-0.82821</v>
      </c>
      <c r="MM7" s="7">
        <v>-0.59755999999999998</v>
      </c>
      <c r="MN7">
        <v>-0.32042999999999999</v>
      </c>
      <c r="MO7">
        <v>-0.73453000000000002</v>
      </c>
      <c r="MP7" s="7">
        <v>-0.71950000000000003</v>
      </c>
      <c r="MQ7">
        <v>6.8949999999999997E-2</v>
      </c>
      <c r="MR7">
        <v>-0.56635999999999997</v>
      </c>
      <c r="MS7" s="7">
        <v>-0.77964</v>
      </c>
      <c r="MT7" s="7">
        <v>-0.72697999999999996</v>
      </c>
      <c r="MU7" s="7">
        <v>-0.63617000000000001</v>
      </c>
      <c r="MV7" s="7">
        <v>-0.51017999999999997</v>
      </c>
      <c r="MW7" s="7">
        <v>0.44423000000000001</v>
      </c>
      <c r="MX7" s="7">
        <v>0.11124000000000001</v>
      </c>
      <c r="MY7">
        <v>-0.61599000000000004</v>
      </c>
      <c r="MZ7">
        <v>-0.58809999999999996</v>
      </c>
      <c r="NA7">
        <v>-0.58479999999999999</v>
      </c>
      <c r="NB7" s="7">
        <v>-0.78317000000000003</v>
      </c>
      <c r="NC7">
        <v>-1.1523000000000001</v>
      </c>
      <c r="ND7">
        <v>-0.96736999999999995</v>
      </c>
      <c r="NE7" s="7">
        <v>-0.65998000000000001</v>
      </c>
      <c r="NF7">
        <v>-0.39045000000000002</v>
      </c>
      <c r="NG7" s="7">
        <v>-0.78159999999999996</v>
      </c>
      <c r="NH7">
        <v>-0.59792999999999996</v>
      </c>
      <c r="NI7" s="7">
        <v>-0.62021999999999999</v>
      </c>
      <c r="NJ7" s="7">
        <v>-0.54605000000000004</v>
      </c>
      <c r="NK7">
        <v>-0.64342999999999995</v>
      </c>
      <c r="NL7" s="7">
        <v>-0.93367</v>
      </c>
      <c r="NM7" s="7">
        <v>-0.78417999999999999</v>
      </c>
      <c r="NN7" s="7">
        <v>-0.81835000000000002</v>
      </c>
      <c r="NO7" s="7">
        <v>-0.82840000000000003</v>
      </c>
      <c r="NP7" s="7">
        <v>-0.77644999999999997</v>
      </c>
      <c r="NQ7" s="7">
        <v>-0.91903999999999997</v>
      </c>
      <c r="NR7" s="7">
        <v>-0.84567999999999999</v>
      </c>
      <c r="NS7" s="7">
        <v>-0.77163000000000004</v>
      </c>
      <c r="NT7" s="7">
        <v>-0.65146000000000004</v>
      </c>
      <c r="NU7">
        <v>-0.84775999999999996</v>
      </c>
      <c r="NV7" s="7">
        <v>-0.61431000000000002</v>
      </c>
      <c r="NW7" s="7">
        <v>-0.71528999999999998</v>
      </c>
      <c r="NX7">
        <v>-0.55103000000000002</v>
      </c>
      <c r="NY7" s="7">
        <v>-0.74787999999999999</v>
      </c>
      <c r="NZ7" s="7">
        <v>-0.72099999999999997</v>
      </c>
      <c r="OA7">
        <v>-0.73426000000000002</v>
      </c>
      <c r="OB7">
        <v>-0.49785000000000001</v>
      </c>
      <c r="OC7">
        <v>-0.51565000000000005</v>
      </c>
      <c r="OD7">
        <v>-0.48436000000000001</v>
      </c>
      <c r="OE7">
        <v>-0.59352000000000005</v>
      </c>
      <c r="OF7" s="7">
        <v>-0.95264000000000004</v>
      </c>
      <c r="OG7" s="7">
        <v>-0.28908</v>
      </c>
      <c r="OH7" s="7">
        <v>-0.52302999999999999</v>
      </c>
      <c r="OI7">
        <v>-0.61724999999999997</v>
      </c>
      <c r="OJ7" s="7">
        <v>-0.75351000000000001</v>
      </c>
      <c r="OK7" s="7">
        <v>-0.39140000000000003</v>
      </c>
      <c r="OL7" s="7">
        <v>-0.70079999999999998</v>
      </c>
      <c r="OM7">
        <v>-0.58337000000000006</v>
      </c>
      <c r="ON7" s="7">
        <v>-0.38231999999999999</v>
      </c>
      <c r="OO7">
        <v>-0.26956999999999998</v>
      </c>
      <c r="OP7">
        <v>-0.24254000000000001</v>
      </c>
      <c r="OQ7">
        <v>-8.1699999999999995E-2</v>
      </c>
      <c r="OR7">
        <v>-0.28201999999999999</v>
      </c>
      <c r="OS7" s="7">
        <v>0.45943000000000001</v>
      </c>
      <c r="OT7">
        <v>-0.42374000000000001</v>
      </c>
      <c r="OU7" s="7">
        <v>0.15723999999999999</v>
      </c>
      <c r="OV7" s="7">
        <v>0.40833999999999998</v>
      </c>
      <c r="OW7" s="7">
        <v>0.15758</v>
      </c>
      <c r="OX7" s="7">
        <v>-0.60087000000000002</v>
      </c>
      <c r="OY7">
        <v>-0.48791000000000001</v>
      </c>
      <c r="OZ7">
        <v>-0.89993999999999996</v>
      </c>
      <c r="PA7">
        <v>-0.50905</v>
      </c>
      <c r="PB7">
        <v>-0.30325000000000002</v>
      </c>
      <c r="PC7" s="7">
        <v>-0.42587000000000003</v>
      </c>
      <c r="PD7" s="7">
        <v>-0.36709000000000003</v>
      </c>
      <c r="PE7">
        <v>-0.66535</v>
      </c>
      <c r="PF7">
        <v>-0.20816000000000001</v>
      </c>
      <c r="PG7">
        <v>-0.71455999999999997</v>
      </c>
      <c r="PH7" s="7">
        <v>-0.72907</v>
      </c>
      <c r="PI7" s="7">
        <v>-0.77464</v>
      </c>
      <c r="PJ7">
        <v>-0.71955000000000002</v>
      </c>
      <c r="PK7" s="7">
        <v>-0.61373</v>
      </c>
      <c r="PL7" s="7">
        <v>-0.31169000000000002</v>
      </c>
      <c r="PM7" s="7">
        <v>-0.48699999999999999</v>
      </c>
      <c r="PN7" s="7">
        <v>-0.68459000000000003</v>
      </c>
      <c r="PO7" s="7">
        <v>-6.6100000000000006E-2</v>
      </c>
      <c r="PP7" s="7">
        <v>-0.24254000000000001</v>
      </c>
      <c r="PQ7" s="7">
        <v>0.85399999999999998</v>
      </c>
      <c r="PR7" s="7">
        <v>-0.35159000000000001</v>
      </c>
      <c r="PS7">
        <v>0.92013999999999996</v>
      </c>
      <c r="PT7">
        <v>-0.41909999999999997</v>
      </c>
      <c r="PU7">
        <v>2.14927</v>
      </c>
      <c r="PV7">
        <v>-0.47437000000000001</v>
      </c>
      <c r="PW7">
        <v>-0.33435999999999999</v>
      </c>
      <c r="PX7">
        <v>-0.33498</v>
      </c>
      <c r="PY7" s="7">
        <v>1.0528599999999999</v>
      </c>
      <c r="PZ7" s="7">
        <v>0.93623999999999996</v>
      </c>
      <c r="QA7" s="7">
        <v>0.49684</v>
      </c>
      <c r="QB7">
        <v>-0.53908999999999996</v>
      </c>
      <c r="QC7">
        <v>8.6129999999999998E-2</v>
      </c>
      <c r="QD7">
        <v>-0.22797999999999999</v>
      </c>
      <c r="QE7">
        <v>5.6699999999999997E-3</v>
      </c>
      <c r="QF7" s="7">
        <v>-0.44006000000000001</v>
      </c>
      <c r="QG7">
        <v>-0.25891999999999998</v>
      </c>
      <c r="QH7">
        <v>-0.46660000000000001</v>
      </c>
      <c r="QI7" s="7">
        <v>-1.0411999999999999</v>
      </c>
      <c r="QJ7" s="7">
        <v>-0.46577000000000002</v>
      </c>
      <c r="QK7" s="7">
        <v>-0.15323000000000001</v>
      </c>
      <c r="QL7" s="7">
        <v>1.4883200000000001</v>
      </c>
      <c r="QM7" s="7">
        <v>-8.4059999999999996E-2</v>
      </c>
      <c r="QN7" s="7">
        <v>-0.55596999999999996</v>
      </c>
      <c r="QO7" s="7">
        <v>-0.59477000000000002</v>
      </c>
      <c r="QP7">
        <v>-0.12894</v>
      </c>
      <c r="QQ7">
        <v>-0.44901999999999997</v>
      </c>
      <c r="QR7">
        <v>0.45751999999999998</v>
      </c>
      <c r="QS7">
        <v>-0.23791999999999999</v>
      </c>
      <c r="QT7">
        <v>-0.49281999999999998</v>
      </c>
      <c r="QU7">
        <v>-0.56884999999999997</v>
      </c>
      <c r="QV7" s="7">
        <v>-0.45196999999999998</v>
      </c>
      <c r="QW7" s="7">
        <v>-0.56154999999999999</v>
      </c>
      <c r="QX7">
        <v>-0.39845000000000003</v>
      </c>
      <c r="QY7" s="7">
        <v>-0.33234000000000002</v>
      </c>
      <c r="QZ7" s="7">
        <v>-0.72697999999999996</v>
      </c>
      <c r="RA7" s="7">
        <v>7.3249999999999996E-2</v>
      </c>
      <c r="RB7" s="7">
        <v>-0.55484</v>
      </c>
      <c r="RC7">
        <v>0.13319</v>
      </c>
      <c r="RD7">
        <v>-0.45832000000000001</v>
      </c>
      <c r="RE7">
        <v>-0.71204999999999996</v>
      </c>
      <c r="RF7">
        <v>1.05708</v>
      </c>
      <c r="RG7">
        <v>-0.60235000000000005</v>
      </c>
      <c r="RH7">
        <v>-0.3352</v>
      </c>
      <c r="RI7">
        <v>0.39184000000000002</v>
      </c>
      <c r="RJ7">
        <v>0.53393999999999997</v>
      </c>
      <c r="RK7">
        <v>-0.58252000000000004</v>
      </c>
      <c r="RL7">
        <v>0.16142000000000001</v>
      </c>
      <c r="RM7">
        <v>-1.05663</v>
      </c>
      <c r="RN7">
        <v>0.12642</v>
      </c>
      <c r="RO7">
        <v>0.13125000000000001</v>
      </c>
      <c r="RP7">
        <v>0.41957</v>
      </c>
      <c r="RQ7">
        <v>-0.14113000000000001</v>
      </c>
      <c r="RR7">
        <v>0.74929000000000001</v>
      </c>
      <c r="RS7">
        <v>-0.15428</v>
      </c>
      <c r="RT7">
        <v>-0.84994000000000003</v>
      </c>
      <c r="RU7" s="7">
        <v>0.46335999999999999</v>
      </c>
      <c r="RV7">
        <v>0.57876000000000005</v>
      </c>
      <c r="RW7">
        <v>-0.36120999999999998</v>
      </c>
      <c r="RX7">
        <v>-0.30325999999999997</v>
      </c>
      <c r="RY7">
        <v>-0.28594000000000003</v>
      </c>
      <c r="RZ7">
        <v>1.13557</v>
      </c>
      <c r="SA7">
        <v>-7.4620000000000006E-2</v>
      </c>
      <c r="SB7" s="7">
        <v>-0.65644999999999998</v>
      </c>
      <c r="SC7" s="7">
        <v>0.15043999999999999</v>
      </c>
      <c r="SD7" s="7">
        <v>-0.81023000000000001</v>
      </c>
      <c r="SE7" s="7">
        <v>-0.55662</v>
      </c>
      <c r="SF7">
        <v>-0.69491999999999998</v>
      </c>
      <c r="SG7" s="7">
        <v>-0.29747000000000001</v>
      </c>
      <c r="SH7">
        <v>-0.68496000000000001</v>
      </c>
      <c r="SI7">
        <v>0.42874000000000001</v>
      </c>
      <c r="SJ7">
        <v>-0.54061999999999999</v>
      </c>
      <c r="SK7" s="7">
        <v>-6.898E-2</v>
      </c>
      <c r="SL7">
        <v>-0.24907000000000001</v>
      </c>
      <c r="SM7">
        <v>-0.40697</v>
      </c>
      <c r="SN7">
        <v>-0.50455000000000005</v>
      </c>
      <c r="SO7" s="7">
        <v>-0.54790000000000005</v>
      </c>
      <c r="SP7" s="7">
        <v>0.22048000000000001</v>
      </c>
      <c r="SQ7" s="7">
        <v>1.7482</v>
      </c>
      <c r="SR7">
        <v>-0.63685999999999998</v>
      </c>
      <c r="SS7" s="7">
        <v>-0.66925999999999997</v>
      </c>
      <c r="ST7" s="7">
        <v>0.97506999999999999</v>
      </c>
      <c r="SU7">
        <v>0.40477000000000002</v>
      </c>
      <c r="SV7">
        <v>0.69238</v>
      </c>
      <c r="SW7">
        <v>-0.18890999999999999</v>
      </c>
      <c r="SX7">
        <v>-0.53954000000000002</v>
      </c>
      <c r="SY7">
        <v>0.75290999999999997</v>
      </c>
      <c r="SZ7" s="7">
        <v>0.82237000000000005</v>
      </c>
      <c r="TA7">
        <v>-0.47149999999999997</v>
      </c>
      <c r="TB7" s="7">
        <v>-0.47188000000000002</v>
      </c>
      <c r="TC7">
        <v>-0.76105</v>
      </c>
      <c r="TD7">
        <v>-0.53659000000000001</v>
      </c>
      <c r="TE7">
        <v>0.49658000000000002</v>
      </c>
      <c r="TF7" s="7">
        <v>-0.61712</v>
      </c>
      <c r="TG7">
        <v>-0.14903</v>
      </c>
      <c r="TH7">
        <v>-0.12189999999999999</v>
      </c>
      <c r="TI7">
        <v>-0.99904999999999999</v>
      </c>
      <c r="TJ7" s="7">
        <v>-0.40268999999999999</v>
      </c>
      <c r="TK7" s="7">
        <v>-0.31146000000000001</v>
      </c>
      <c r="TL7">
        <v>-0.70779000000000003</v>
      </c>
      <c r="TM7" s="7">
        <v>-0.6784</v>
      </c>
      <c r="TN7" s="7">
        <v>1.42567</v>
      </c>
      <c r="TO7" s="7">
        <v>-0.43529000000000001</v>
      </c>
      <c r="TP7" s="7">
        <v>-0.10085</v>
      </c>
      <c r="TQ7" s="7">
        <v>-0.49314000000000002</v>
      </c>
      <c r="TR7">
        <v>-0.69198000000000004</v>
      </c>
      <c r="TS7">
        <v>-0.59241999999999995</v>
      </c>
      <c r="TT7">
        <v>-0.59421000000000002</v>
      </c>
      <c r="TU7">
        <v>-0.65952</v>
      </c>
      <c r="TV7">
        <v>-0.56361000000000006</v>
      </c>
      <c r="TW7">
        <v>0.95460999999999996</v>
      </c>
      <c r="TX7" s="7">
        <v>-0.37585000000000002</v>
      </c>
      <c r="TY7" s="7">
        <v>-0.55481999999999998</v>
      </c>
      <c r="TZ7" s="7">
        <v>-0.49370999999999998</v>
      </c>
      <c r="UA7" s="7">
        <v>-0.44912999999999997</v>
      </c>
      <c r="UB7" s="7">
        <v>0.19694</v>
      </c>
      <c r="UC7" s="7">
        <v>-0.84985999999999995</v>
      </c>
      <c r="UD7">
        <v>0.21926999999999999</v>
      </c>
    </row>
    <row r="8" spans="1:550" x14ac:dyDescent="0.25">
      <c r="A8">
        <v>170</v>
      </c>
      <c r="B8">
        <v>0</v>
      </c>
      <c r="C8" s="7">
        <v>-0.49106</v>
      </c>
      <c r="D8">
        <v>-0.66164999999999996</v>
      </c>
      <c r="E8">
        <v>-0.17063</v>
      </c>
      <c r="F8" s="7">
        <v>-0.11061</v>
      </c>
      <c r="G8">
        <v>0.23871000000000001</v>
      </c>
      <c r="H8">
        <v>-0.41145999999999999</v>
      </c>
      <c r="I8">
        <v>-0.46090999999999999</v>
      </c>
      <c r="J8">
        <v>-0.52527999999999997</v>
      </c>
      <c r="K8">
        <v>1.19092</v>
      </c>
      <c r="L8">
        <v>0.61592000000000002</v>
      </c>
      <c r="M8">
        <v>-0.32697999999999999</v>
      </c>
      <c r="N8">
        <v>-0.54749000000000003</v>
      </c>
      <c r="O8">
        <v>-0.40883999999999998</v>
      </c>
      <c r="P8" s="7">
        <v>-1.3871800000000001</v>
      </c>
      <c r="Q8">
        <v>-1.3184899999999999</v>
      </c>
      <c r="R8">
        <v>-1.12174</v>
      </c>
      <c r="S8">
        <v>-0.71369000000000005</v>
      </c>
      <c r="T8">
        <v>-1.0210600000000001</v>
      </c>
      <c r="U8">
        <v>-0.68464999999999998</v>
      </c>
      <c r="V8">
        <v>1.08588</v>
      </c>
      <c r="W8" s="7">
        <v>0.91649000000000003</v>
      </c>
      <c r="X8">
        <v>4.2169999999999999E-2</v>
      </c>
      <c r="Y8">
        <v>-0.74909000000000003</v>
      </c>
      <c r="Z8">
        <v>-0.86256999999999995</v>
      </c>
      <c r="AA8">
        <v>-0.55633999999999995</v>
      </c>
      <c r="AB8">
        <v>0.91373000000000004</v>
      </c>
      <c r="AC8" s="7">
        <v>1.1484300000000001</v>
      </c>
      <c r="AD8">
        <v>1.93197</v>
      </c>
      <c r="AE8">
        <v>-0.11902</v>
      </c>
      <c r="AF8" s="7">
        <v>-0.67771999999999999</v>
      </c>
      <c r="AG8" s="7">
        <v>-0.56852000000000003</v>
      </c>
      <c r="AH8">
        <v>-0.48598000000000002</v>
      </c>
      <c r="AI8">
        <v>-1.05325</v>
      </c>
      <c r="AJ8">
        <v>-0.63949999999999996</v>
      </c>
      <c r="AK8">
        <v>-0.68681000000000003</v>
      </c>
      <c r="AL8">
        <v>-0.84316000000000002</v>
      </c>
      <c r="AM8" s="7">
        <v>-0.46716000000000002</v>
      </c>
      <c r="AN8" s="7">
        <v>1.7090700000000001</v>
      </c>
      <c r="AO8">
        <v>2.3226900000000001</v>
      </c>
      <c r="AP8">
        <v>0.86824000000000001</v>
      </c>
      <c r="AQ8">
        <v>-0.47614000000000001</v>
      </c>
      <c r="AR8">
        <v>-0.93516999999999995</v>
      </c>
      <c r="AS8">
        <v>-1.1543699999999999</v>
      </c>
      <c r="AT8">
        <v>1.2409999999999999E-2</v>
      </c>
      <c r="AU8">
        <v>-0.624</v>
      </c>
      <c r="AV8">
        <v>0.14434</v>
      </c>
      <c r="AW8">
        <v>0.12102</v>
      </c>
      <c r="AX8" s="7">
        <v>-0.61421999999999999</v>
      </c>
      <c r="AY8" s="7">
        <v>-0.29638999999999999</v>
      </c>
      <c r="AZ8">
        <v>-1.1105400000000001</v>
      </c>
      <c r="BA8">
        <v>-0.92320999999999998</v>
      </c>
      <c r="BB8">
        <v>-1.0894900000000001</v>
      </c>
      <c r="BC8">
        <v>-1.1297600000000001</v>
      </c>
      <c r="BD8">
        <v>-1.15286</v>
      </c>
      <c r="BE8">
        <v>-1.06284</v>
      </c>
      <c r="BF8" s="7">
        <v>3.7629999999999997E-2</v>
      </c>
      <c r="BG8" s="7">
        <v>-5.1270000000000003E-2</v>
      </c>
      <c r="BH8" s="7">
        <v>-9.0069999999999997E-2</v>
      </c>
      <c r="BI8" s="7">
        <v>-0.27057999999999999</v>
      </c>
      <c r="BJ8">
        <v>-0.55332000000000003</v>
      </c>
      <c r="BK8">
        <v>-0.48813000000000001</v>
      </c>
      <c r="BL8">
        <v>-0.35353000000000001</v>
      </c>
      <c r="BM8">
        <v>1.17014</v>
      </c>
      <c r="BN8">
        <v>1.5452900000000001</v>
      </c>
      <c r="BO8">
        <v>-0.84062000000000003</v>
      </c>
      <c r="BP8">
        <v>-1.06565</v>
      </c>
      <c r="BQ8">
        <v>-0.94389000000000001</v>
      </c>
      <c r="BR8" s="7">
        <v>-0.61006000000000005</v>
      </c>
      <c r="BS8">
        <v>-0.89514000000000005</v>
      </c>
      <c r="BT8">
        <v>-1.5067699999999999</v>
      </c>
      <c r="BU8" s="7">
        <v>-0.85497999999999996</v>
      </c>
      <c r="BV8" s="7">
        <v>-0.75246999999999997</v>
      </c>
      <c r="BW8" s="7">
        <v>-0.75382000000000005</v>
      </c>
      <c r="BX8">
        <v>-0.99838000000000005</v>
      </c>
      <c r="BY8" s="7">
        <v>0.37984000000000001</v>
      </c>
      <c r="BZ8">
        <v>0.28854000000000002</v>
      </c>
      <c r="CA8">
        <v>-0.71955999999999998</v>
      </c>
      <c r="CB8">
        <v>-0.76641000000000004</v>
      </c>
      <c r="CC8">
        <v>-0.74160999999999999</v>
      </c>
      <c r="CD8">
        <v>-0.20197000000000001</v>
      </c>
      <c r="CE8">
        <v>-0.40000999999999998</v>
      </c>
      <c r="CF8">
        <v>0.92135999999999996</v>
      </c>
      <c r="CG8">
        <v>-0.73341000000000001</v>
      </c>
      <c r="CH8" s="7">
        <v>-0.73001000000000005</v>
      </c>
      <c r="CI8" s="7">
        <v>-0.64693999999999996</v>
      </c>
      <c r="CJ8">
        <v>-0.50797999999999999</v>
      </c>
      <c r="CK8">
        <v>0.50836999999999999</v>
      </c>
      <c r="CL8">
        <v>0.61434</v>
      </c>
      <c r="CM8">
        <v>-0.59075999999999995</v>
      </c>
      <c r="CN8" s="7">
        <v>-1.0032799999999999</v>
      </c>
      <c r="CO8">
        <v>-0.68130000000000002</v>
      </c>
      <c r="CP8">
        <v>-0.71516999999999997</v>
      </c>
      <c r="CQ8">
        <v>-1.48858</v>
      </c>
      <c r="CR8">
        <v>-2.0197799999999999</v>
      </c>
      <c r="CS8" s="7">
        <v>-1.3365100000000001</v>
      </c>
      <c r="CT8">
        <v>-0.98577999999999999</v>
      </c>
      <c r="CU8">
        <v>-0.66424000000000005</v>
      </c>
      <c r="CV8" s="7">
        <v>-0.78495999999999999</v>
      </c>
      <c r="CW8">
        <v>-1.12487</v>
      </c>
      <c r="CX8" s="7">
        <v>-0.79956000000000005</v>
      </c>
      <c r="CY8" s="7">
        <v>-0.72035000000000005</v>
      </c>
      <c r="CZ8">
        <v>-0.78061999999999998</v>
      </c>
      <c r="DA8" s="7">
        <v>-0.64598</v>
      </c>
      <c r="DB8" s="7">
        <v>-0.11139</v>
      </c>
      <c r="DC8">
        <v>-1.0417000000000001</v>
      </c>
      <c r="DD8">
        <v>-1.29681</v>
      </c>
      <c r="DE8">
        <v>-0.81174999999999997</v>
      </c>
      <c r="DF8" s="7">
        <v>-1.06105</v>
      </c>
      <c r="DG8" s="7">
        <v>-0.88751999999999998</v>
      </c>
      <c r="DH8">
        <v>-0.22938</v>
      </c>
      <c r="DI8">
        <v>-1.17317</v>
      </c>
      <c r="DJ8">
        <v>-1.2527600000000001</v>
      </c>
      <c r="DK8">
        <v>-1.3332200000000001</v>
      </c>
      <c r="DL8" s="7">
        <v>-1.0331699999999999</v>
      </c>
      <c r="DM8" s="7">
        <v>-1.11907</v>
      </c>
      <c r="DN8">
        <v>5.2929999999999998E-2</v>
      </c>
      <c r="DO8" s="7">
        <v>-0.56176000000000004</v>
      </c>
      <c r="DP8">
        <v>-0.84358999999999995</v>
      </c>
      <c r="DQ8">
        <v>-1.13452</v>
      </c>
      <c r="DR8" s="7">
        <v>-0.61773999999999996</v>
      </c>
      <c r="DS8" s="7">
        <v>-0.94708999999999999</v>
      </c>
      <c r="DT8">
        <v>-0.50829000000000002</v>
      </c>
      <c r="DU8" s="7">
        <v>-0.71092</v>
      </c>
      <c r="DV8" s="7">
        <v>-0.83967000000000003</v>
      </c>
      <c r="DW8" s="7">
        <v>-0.53258000000000005</v>
      </c>
      <c r="DX8" s="7">
        <v>-0.85379000000000005</v>
      </c>
      <c r="DY8" s="7">
        <v>-0.92110999999999998</v>
      </c>
      <c r="DZ8">
        <v>7.3499999999999998E-3</v>
      </c>
      <c r="EA8" s="7">
        <v>-0.67464000000000002</v>
      </c>
      <c r="EB8">
        <v>-0.56654000000000004</v>
      </c>
      <c r="EC8">
        <v>-0.61323000000000005</v>
      </c>
      <c r="ED8">
        <v>-0.54969999999999997</v>
      </c>
      <c r="EE8">
        <v>-0.49431000000000003</v>
      </c>
      <c r="EF8" s="7">
        <v>-0.78480000000000005</v>
      </c>
      <c r="EG8">
        <v>-0.72928999999999999</v>
      </c>
      <c r="EH8">
        <v>-0.72057000000000004</v>
      </c>
      <c r="EI8">
        <v>-0.48876999999999998</v>
      </c>
      <c r="EJ8" s="7">
        <v>-0.54837000000000002</v>
      </c>
      <c r="EK8" s="7">
        <v>-0.40821000000000002</v>
      </c>
      <c r="EL8" s="7">
        <v>-0.43528</v>
      </c>
      <c r="EM8" s="7">
        <v>-0.46174999999999999</v>
      </c>
      <c r="EN8" s="7">
        <v>-0.23502000000000001</v>
      </c>
      <c r="EO8">
        <v>-0.37252000000000002</v>
      </c>
      <c r="EP8" s="7">
        <v>-0.41219</v>
      </c>
      <c r="EQ8">
        <v>-0.2427</v>
      </c>
      <c r="ER8">
        <v>-0.32017000000000001</v>
      </c>
      <c r="ES8">
        <v>-0.32125999999999999</v>
      </c>
      <c r="ET8" s="7">
        <v>-0.59287999999999996</v>
      </c>
      <c r="EU8" s="7">
        <v>-0.67010999999999998</v>
      </c>
      <c r="EV8">
        <v>-0.52024000000000004</v>
      </c>
      <c r="EW8" s="7">
        <v>-0.54837999999999998</v>
      </c>
      <c r="EX8" s="7">
        <v>-0.41954000000000002</v>
      </c>
      <c r="EY8" s="7">
        <v>-0.42174</v>
      </c>
      <c r="EZ8">
        <v>-0.30614999999999998</v>
      </c>
      <c r="FA8">
        <v>-0.30315999999999999</v>
      </c>
      <c r="FB8">
        <v>-0.63019999999999998</v>
      </c>
      <c r="FC8">
        <v>-0.312</v>
      </c>
      <c r="FD8" s="7">
        <v>-0.35315000000000002</v>
      </c>
      <c r="FE8">
        <v>-0.46489000000000003</v>
      </c>
      <c r="FF8">
        <v>-0.40771000000000002</v>
      </c>
      <c r="FG8">
        <v>-0.35299000000000003</v>
      </c>
      <c r="FH8" s="7">
        <v>-0.38286999999999999</v>
      </c>
      <c r="FI8">
        <v>-0.44013999999999998</v>
      </c>
      <c r="FJ8" s="7">
        <v>-0.45652999999999999</v>
      </c>
      <c r="FK8">
        <v>-0.39734000000000003</v>
      </c>
      <c r="FL8">
        <v>-0.54957</v>
      </c>
      <c r="FM8">
        <v>-0.69327000000000005</v>
      </c>
      <c r="FN8" s="7">
        <v>0.31425999999999998</v>
      </c>
      <c r="FO8" s="7">
        <v>1.2743500000000001</v>
      </c>
      <c r="FP8" s="7">
        <v>0.97431999999999996</v>
      </c>
      <c r="FQ8" s="7">
        <v>0.11768000000000001</v>
      </c>
      <c r="FR8">
        <v>-0.76270000000000004</v>
      </c>
      <c r="FS8">
        <v>-0.30309000000000003</v>
      </c>
      <c r="FT8">
        <v>-0.27544000000000002</v>
      </c>
      <c r="FU8">
        <v>-0.43907000000000002</v>
      </c>
      <c r="FV8">
        <v>-0.26166</v>
      </c>
      <c r="FW8">
        <v>-0.83377999999999997</v>
      </c>
      <c r="FX8">
        <v>-6.7710000000000006E-2</v>
      </c>
      <c r="FY8">
        <v>-0.96245999999999998</v>
      </c>
      <c r="FZ8">
        <v>-0.61095999999999995</v>
      </c>
      <c r="GA8">
        <v>-1.09951</v>
      </c>
      <c r="GB8" s="7">
        <v>-0.8407</v>
      </c>
      <c r="GC8" s="7">
        <v>-7.8899999999999998E-2</v>
      </c>
      <c r="GD8" s="7">
        <v>-0.73553999999999997</v>
      </c>
      <c r="GE8" s="7">
        <v>-0.48058000000000001</v>
      </c>
      <c r="GF8">
        <v>-0.70103000000000004</v>
      </c>
      <c r="GG8" s="7">
        <v>-1.1303099999999999</v>
      </c>
      <c r="GH8" s="7">
        <v>-0.28954999999999997</v>
      </c>
      <c r="GI8" s="7">
        <v>1.7855799999999999</v>
      </c>
      <c r="GJ8" s="7">
        <v>0.30657000000000001</v>
      </c>
      <c r="GK8">
        <v>-0.59287999999999996</v>
      </c>
      <c r="GL8">
        <v>-0.82808000000000004</v>
      </c>
      <c r="GM8">
        <v>-0.47719</v>
      </c>
      <c r="GN8" s="7">
        <v>-0.89359999999999995</v>
      </c>
      <c r="GO8">
        <v>0.52822000000000002</v>
      </c>
      <c r="GP8" s="7">
        <v>1.39784</v>
      </c>
      <c r="GQ8" s="7">
        <v>-0.34848000000000001</v>
      </c>
      <c r="GR8">
        <v>-0.84526999999999997</v>
      </c>
      <c r="GS8">
        <v>-0.51343000000000005</v>
      </c>
      <c r="GT8" s="7">
        <v>-0.58884000000000003</v>
      </c>
      <c r="GU8">
        <v>0.65500999999999998</v>
      </c>
      <c r="GV8">
        <v>-4.3529999999999999E-2</v>
      </c>
      <c r="GW8" s="7">
        <v>-0.27527000000000001</v>
      </c>
      <c r="GX8" s="7">
        <v>-0.2195</v>
      </c>
      <c r="GY8">
        <v>-0.76402999999999999</v>
      </c>
      <c r="GZ8">
        <v>-0.71140000000000003</v>
      </c>
      <c r="HA8" s="7">
        <v>-0.16048999999999999</v>
      </c>
      <c r="HB8">
        <v>-0.1993</v>
      </c>
      <c r="HC8">
        <v>-0.37198999999999999</v>
      </c>
      <c r="HD8">
        <v>-0.21557000000000001</v>
      </c>
      <c r="HE8">
        <v>-0.27187</v>
      </c>
      <c r="HF8" s="7">
        <v>-0.15941</v>
      </c>
      <c r="HG8" s="7">
        <v>-0.52383000000000002</v>
      </c>
      <c r="HH8" s="7">
        <v>-0.62651000000000001</v>
      </c>
      <c r="HI8" s="7">
        <v>-0.71389999999999998</v>
      </c>
      <c r="HJ8" s="7">
        <v>-0.19586999999999999</v>
      </c>
      <c r="HK8">
        <v>0.19738</v>
      </c>
      <c r="HL8">
        <v>0.12565999999999999</v>
      </c>
      <c r="HM8">
        <v>-8.8500000000000002E-3</v>
      </c>
      <c r="HN8" s="7">
        <v>3.2888299999999999</v>
      </c>
      <c r="HO8">
        <v>0.75314000000000003</v>
      </c>
      <c r="HP8">
        <v>2.9955599999999998</v>
      </c>
      <c r="HQ8">
        <v>0.62639</v>
      </c>
      <c r="HR8">
        <v>0.14193</v>
      </c>
      <c r="HS8" s="7">
        <v>-0.12261</v>
      </c>
      <c r="HT8">
        <v>-0.55818000000000001</v>
      </c>
      <c r="HU8" s="7">
        <v>-0.90498999999999996</v>
      </c>
      <c r="HV8" s="7">
        <v>-0.72226999999999997</v>
      </c>
      <c r="HW8" s="7">
        <v>-0.92715000000000003</v>
      </c>
      <c r="HX8">
        <v>-0.36248999999999998</v>
      </c>
      <c r="HY8">
        <v>-0.35339999999999999</v>
      </c>
      <c r="HZ8">
        <v>-0.38195000000000001</v>
      </c>
      <c r="IA8">
        <v>-0.53334000000000004</v>
      </c>
      <c r="IB8">
        <v>-0.36992999999999998</v>
      </c>
      <c r="IC8">
        <v>-0.24965000000000001</v>
      </c>
      <c r="ID8">
        <v>-0.13239999999999999</v>
      </c>
      <c r="IE8">
        <v>-0.22170000000000001</v>
      </c>
      <c r="IF8">
        <v>-0.27045999999999998</v>
      </c>
      <c r="IG8" s="7">
        <v>-0.24254000000000001</v>
      </c>
      <c r="IH8">
        <v>-2.2720000000000001E-2</v>
      </c>
      <c r="II8">
        <v>-0.33179999999999998</v>
      </c>
      <c r="IJ8">
        <v>0.20907000000000001</v>
      </c>
      <c r="IK8">
        <v>1.993E-2</v>
      </c>
      <c r="IL8">
        <v>-1.1744399999999999</v>
      </c>
      <c r="IM8">
        <v>-1.11372</v>
      </c>
      <c r="IN8" s="7">
        <v>-0.2485</v>
      </c>
      <c r="IO8">
        <v>-3.5200000000000002E-2</v>
      </c>
      <c r="IP8">
        <v>-0.51551000000000002</v>
      </c>
      <c r="IQ8">
        <v>-6.1510000000000002E-2</v>
      </c>
      <c r="IR8">
        <v>0.13725000000000001</v>
      </c>
      <c r="IS8" s="7">
        <v>-0.39707999999999999</v>
      </c>
      <c r="IT8" s="7">
        <v>-0.28438000000000002</v>
      </c>
      <c r="IU8" s="7">
        <v>-8.1350000000000006E-2</v>
      </c>
      <c r="IV8" s="7">
        <v>0.55847000000000002</v>
      </c>
      <c r="IW8" s="7">
        <v>0.62922</v>
      </c>
      <c r="IX8">
        <v>0.14929999999999999</v>
      </c>
      <c r="IY8" s="7">
        <v>7.4599999999999996E-3</v>
      </c>
      <c r="IZ8">
        <v>-0.14177000000000001</v>
      </c>
      <c r="JA8" s="7">
        <v>0.51998999999999995</v>
      </c>
      <c r="JB8">
        <v>7.8030000000000002E-2</v>
      </c>
      <c r="JC8">
        <v>1.6079699999999999</v>
      </c>
      <c r="JD8" s="7">
        <v>-3.7499999999999999E-2</v>
      </c>
      <c r="JE8" s="7">
        <v>-0.64434000000000002</v>
      </c>
      <c r="JF8" s="7">
        <v>-0.74567000000000005</v>
      </c>
      <c r="JG8" s="7">
        <v>-0.74641000000000002</v>
      </c>
      <c r="JH8" s="7">
        <v>-0.29460999999999998</v>
      </c>
      <c r="JI8" s="7">
        <v>0.36403000000000002</v>
      </c>
      <c r="JJ8" s="7">
        <v>0.70921000000000001</v>
      </c>
      <c r="JK8" s="7">
        <v>1.68194</v>
      </c>
      <c r="JL8" s="7">
        <v>-7.3840000000000003E-2</v>
      </c>
      <c r="JM8">
        <v>1.3663000000000001</v>
      </c>
      <c r="JN8" s="7">
        <v>1.1113999999999999</v>
      </c>
      <c r="JO8">
        <v>-1.992E-2</v>
      </c>
      <c r="JP8">
        <v>-0.42224</v>
      </c>
      <c r="JQ8">
        <v>-0.44797999999999999</v>
      </c>
      <c r="JR8" s="7">
        <v>-0.34428999999999998</v>
      </c>
      <c r="JS8" s="7">
        <v>1.1329499999999999</v>
      </c>
      <c r="JT8" s="7">
        <v>-0.38730999999999999</v>
      </c>
      <c r="JU8">
        <v>0.20904</v>
      </c>
      <c r="JV8">
        <v>-0.61819999999999997</v>
      </c>
      <c r="JW8" s="7">
        <v>1.2345200000000001</v>
      </c>
      <c r="JX8" s="7">
        <v>-0.50546000000000002</v>
      </c>
      <c r="JY8" s="7">
        <v>-0.54779</v>
      </c>
      <c r="JZ8">
        <v>-0.35674</v>
      </c>
      <c r="KA8">
        <v>-0.60902000000000001</v>
      </c>
      <c r="KB8">
        <v>-0.42620000000000002</v>
      </c>
      <c r="KC8">
        <v>-0.64985999999999999</v>
      </c>
      <c r="KD8">
        <v>-0.42213000000000001</v>
      </c>
      <c r="KE8">
        <v>-0.30301</v>
      </c>
      <c r="KF8" s="7">
        <v>-0.23463000000000001</v>
      </c>
      <c r="KG8" s="7">
        <v>-0.56910000000000005</v>
      </c>
      <c r="KH8">
        <v>-0.24254000000000001</v>
      </c>
      <c r="KI8">
        <v>-0.43268000000000001</v>
      </c>
      <c r="KJ8" s="7">
        <v>-0.65825999999999996</v>
      </c>
      <c r="KK8" s="7">
        <v>-0.29120000000000001</v>
      </c>
      <c r="KL8" s="7">
        <v>-0.14427000000000001</v>
      </c>
      <c r="KM8">
        <v>-0.30997000000000002</v>
      </c>
      <c r="KN8">
        <v>-0.74160999999999999</v>
      </c>
      <c r="KO8" s="7">
        <v>-0.34733000000000003</v>
      </c>
      <c r="KP8" s="7">
        <v>-0.72958000000000001</v>
      </c>
      <c r="KQ8" s="7">
        <v>-0.59489999999999998</v>
      </c>
      <c r="KR8" s="7">
        <v>-0.76651999999999998</v>
      </c>
      <c r="KS8">
        <v>-0.24460999999999999</v>
      </c>
      <c r="KT8">
        <v>-0.45656999999999998</v>
      </c>
      <c r="KU8" s="7">
        <v>0.38739000000000001</v>
      </c>
      <c r="KV8" s="7">
        <v>-0.4304</v>
      </c>
      <c r="KW8" s="7">
        <v>9.0829999999999994E-2</v>
      </c>
      <c r="KX8">
        <v>0.11842</v>
      </c>
      <c r="KY8" s="7">
        <v>-0.24148</v>
      </c>
      <c r="KZ8" s="7">
        <v>-0.36459000000000003</v>
      </c>
      <c r="LA8" s="7">
        <v>-3.117E-2</v>
      </c>
      <c r="LB8" s="7">
        <v>-0.25918999999999998</v>
      </c>
      <c r="LC8">
        <v>-0.26021</v>
      </c>
      <c r="LD8">
        <v>-0.18139</v>
      </c>
      <c r="LE8">
        <v>-0.43041000000000001</v>
      </c>
      <c r="LF8">
        <v>-0.25629999999999997</v>
      </c>
      <c r="LG8" s="7">
        <v>-0.40666000000000002</v>
      </c>
      <c r="LH8" s="7">
        <v>-0.43629000000000001</v>
      </c>
      <c r="LI8" s="7">
        <v>-0.40475</v>
      </c>
      <c r="LJ8" s="7">
        <v>-0.43143999999999999</v>
      </c>
      <c r="LK8" s="7">
        <v>0.14935999999999999</v>
      </c>
      <c r="LL8" s="7">
        <v>0.57284000000000002</v>
      </c>
      <c r="LM8">
        <v>0.23924000000000001</v>
      </c>
      <c r="LN8" s="7">
        <v>0.66308</v>
      </c>
      <c r="LO8" s="7">
        <v>1.9441600000000001</v>
      </c>
      <c r="LP8" s="7">
        <v>-0.15753</v>
      </c>
      <c r="LQ8" s="7">
        <v>0.34283000000000002</v>
      </c>
      <c r="LR8" s="7">
        <v>-0.42907000000000001</v>
      </c>
      <c r="LS8" s="7">
        <v>-0.18493000000000001</v>
      </c>
      <c r="LT8" s="7">
        <v>-0.48341000000000001</v>
      </c>
      <c r="LU8">
        <v>1.5491900000000001</v>
      </c>
      <c r="LV8" s="7">
        <v>-0.24648</v>
      </c>
      <c r="LW8" s="7">
        <v>0.30120000000000002</v>
      </c>
      <c r="LX8">
        <v>-0.24254000000000001</v>
      </c>
      <c r="LY8">
        <v>-0.63666</v>
      </c>
      <c r="LZ8">
        <v>-0.25540000000000002</v>
      </c>
      <c r="MA8" s="7">
        <v>-0.24071000000000001</v>
      </c>
      <c r="MB8" s="7">
        <v>-0.24254000000000001</v>
      </c>
      <c r="MC8" s="7">
        <v>0.33875</v>
      </c>
      <c r="MD8" s="7">
        <v>0.28515000000000001</v>
      </c>
      <c r="ME8" s="7">
        <v>-0.25263000000000002</v>
      </c>
      <c r="MF8">
        <v>1.6989700000000001</v>
      </c>
      <c r="MG8" s="7">
        <v>0.72645000000000004</v>
      </c>
      <c r="MH8" s="7">
        <v>4.385E-2</v>
      </c>
      <c r="MI8" s="7">
        <v>0.48148999999999997</v>
      </c>
      <c r="MJ8" s="7">
        <v>1.18201</v>
      </c>
      <c r="MK8">
        <v>-0.24254000000000001</v>
      </c>
      <c r="ML8" s="7">
        <v>1.47542</v>
      </c>
      <c r="MM8" s="7">
        <v>1.2925199999999999</v>
      </c>
      <c r="MN8">
        <v>0.10573</v>
      </c>
      <c r="MO8">
        <v>0.35825000000000001</v>
      </c>
      <c r="MP8" s="7">
        <v>0.79886999999999997</v>
      </c>
      <c r="MQ8">
        <v>1.4623900000000001</v>
      </c>
      <c r="MR8">
        <v>1.1192800000000001</v>
      </c>
      <c r="MS8" s="7">
        <v>0.67954999999999999</v>
      </c>
      <c r="MT8" s="7">
        <v>0.65517000000000003</v>
      </c>
      <c r="MU8" s="7">
        <v>-2.5090000000000001E-2</v>
      </c>
      <c r="MV8" s="7">
        <v>3.5009999999999999E-2</v>
      </c>
      <c r="MW8" s="7">
        <v>2.0135700000000001</v>
      </c>
      <c r="MX8" s="7">
        <v>-0.46975</v>
      </c>
      <c r="MY8">
        <v>1.1400999999999999</v>
      </c>
      <c r="MZ8">
        <v>-0.37717000000000001</v>
      </c>
      <c r="NA8">
        <v>-0.12374</v>
      </c>
      <c r="NB8" s="7">
        <v>8.5900000000000004E-3</v>
      </c>
      <c r="NC8">
        <v>-1.1809799999999999</v>
      </c>
      <c r="ND8">
        <v>-0.94616999999999996</v>
      </c>
      <c r="NE8" s="7">
        <v>-0.4078</v>
      </c>
      <c r="NF8">
        <v>0.11315</v>
      </c>
      <c r="NG8" s="7">
        <v>0.87166999999999994</v>
      </c>
      <c r="NH8">
        <v>-0.14837</v>
      </c>
      <c r="NI8" s="7">
        <v>0.65695999999999999</v>
      </c>
      <c r="NJ8" s="7">
        <v>-0.25377</v>
      </c>
      <c r="NK8">
        <v>0.50819999999999999</v>
      </c>
      <c r="NL8" s="7">
        <v>0.33534999999999998</v>
      </c>
      <c r="NM8" s="7">
        <v>0.58059000000000005</v>
      </c>
      <c r="NN8" s="7">
        <v>-0.79423999999999995</v>
      </c>
      <c r="NO8" s="7">
        <v>-0.80328999999999995</v>
      </c>
      <c r="NP8" s="7">
        <v>-0.66437999999999997</v>
      </c>
      <c r="NQ8" s="7">
        <v>-0.95970999999999995</v>
      </c>
      <c r="NR8" s="7">
        <v>-0.66566999999999998</v>
      </c>
      <c r="NS8" s="7">
        <v>-0.51505999999999996</v>
      </c>
      <c r="NT8" s="7">
        <v>-0.65146000000000004</v>
      </c>
      <c r="NU8">
        <v>4.7210000000000002E-2</v>
      </c>
      <c r="NV8" s="7">
        <v>1.9272100000000001</v>
      </c>
      <c r="NW8" s="7">
        <v>-0.21415000000000001</v>
      </c>
      <c r="NX8">
        <v>-0.52107000000000003</v>
      </c>
      <c r="NY8" s="7">
        <v>-0.51039000000000001</v>
      </c>
      <c r="NZ8" s="7">
        <v>0.99380000000000002</v>
      </c>
      <c r="OA8">
        <v>-0.69130000000000003</v>
      </c>
      <c r="OB8">
        <v>-0.1177</v>
      </c>
      <c r="OC8">
        <v>-7.7399999999999997E-2</v>
      </c>
      <c r="OD8">
        <v>-0.17199</v>
      </c>
      <c r="OE8">
        <v>0.31142999999999998</v>
      </c>
      <c r="OF8" s="7">
        <v>0.61824000000000001</v>
      </c>
      <c r="OG8" s="7">
        <v>-0.28908</v>
      </c>
      <c r="OH8" s="7">
        <v>-0.52302999999999999</v>
      </c>
      <c r="OI8">
        <v>-0.61724999999999997</v>
      </c>
      <c r="OJ8" s="7">
        <v>6.386E-2</v>
      </c>
      <c r="OK8" s="7">
        <v>-0.31925999999999999</v>
      </c>
      <c r="OL8" s="7">
        <v>0.15473999999999999</v>
      </c>
      <c r="OM8">
        <v>0.77239000000000002</v>
      </c>
      <c r="ON8" s="7">
        <v>0.17430000000000001</v>
      </c>
      <c r="OO8">
        <v>-0.26956999999999998</v>
      </c>
      <c r="OP8">
        <v>-0.24254000000000001</v>
      </c>
      <c r="OQ8">
        <v>0.65390000000000004</v>
      </c>
      <c r="OR8">
        <v>0.86407</v>
      </c>
      <c r="OS8" s="7">
        <v>0.57862000000000002</v>
      </c>
      <c r="OT8">
        <v>0.48870000000000002</v>
      </c>
      <c r="OU8" s="7">
        <v>0.43280999999999997</v>
      </c>
      <c r="OV8" s="7">
        <v>-1.2279999999999999E-2</v>
      </c>
      <c r="OW8" s="7">
        <v>9.9900000000000003E-2</v>
      </c>
      <c r="OX8" s="7">
        <v>3.0611999999999999</v>
      </c>
      <c r="OY8">
        <v>-0.48791000000000001</v>
      </c>
      <c r="OZ8">
        <v>1.2031099999999999</v>
      </c>
      <c r="PA8">
        <v>1.64229</v>
      </c>
      <c r="PB8">
        <v>0.63949</v>
      </c>
      <c r="PC8" s="7">
        <v>-0.42587000000000003</v>
      </c>
      <c r="PD8" s="7">
        <v>0.51124000000000003</v>
      </c>
      <c r="PE8">
        <v>1.77352</v>
      </c>
      <c r="PF8">
        <v>0.72284000000000004</v>
      </c>
      <c r="PG8">
        <v>-0.49717</v>
      </c>
      <c r="PH8" s="7">
        <v>1.21424</v>
      </c>
      <c r="PI8" s="7">
        <v>0.52144999999999997</v>
      </c>
      <c r="PJ8">
        <v>-0.20837</v>
      </c>
      <c r="PK8" s="7">
        <v>1.10727</v>
      </c>
      <c r="PL8" s="7">
        <v>-0.31169000000000002</v>
      </c>
      <c r="PM8" s="7">
        <v>1.448</v>
      </c>
      <c r="PN8" s="7">
        <v>0.94399</v>
      </c>
      <c r="PO8" s="7">
        <v>1.873E-2</v>
      </c>
      <c r="PP8" s="7">
        <v>-0.24254000000000001</v>
      </c>
      <c r="PQ8" s="7">
        <v>1.9346000000000001</v>
      </c>
      <c r="PR8" s="7">
        <v>0.25974000000000003</v>
      </c>
      <c r="PS8">
        <v>-0.11029</v>
      </c>
      <c r="PT8">
        <v>-0.41909999999999997</v>
      </c>
      <c r="PU8">
        <v>1.38079</v>
      </c>
      <c r="PV8">
        <v>-9.0069999999999997E-2</v>
      </c>
      <c r="PW8">
        <v>-0.36379</v>
      </c>
      <c r="PX8">
        <v>-0.35731000000000002</v>
      </c>
      <c r="PY8" s="7">
        <v>-2.9329999999999998E-2</v>
      </c>
      <c r="PZ8" s="7">
        <v>0.12534000000000001</v>
      </c>
      <c r="QA8" s="7">
        <v>0.36304999999999998</v>
      </c>
      <c r="QB8">
        <v>-0.53908999999999996</v>
      </c>
      <c r="QC8">
        <v>-0.50527</v>
      </c>
      <c r="QD8">
        <v>1.5551600000000001</v>
      </c>
      <c r="QE8">
        <v>-0.46250999999999998</v>
      </c>
      <c r="QF8" s="7">
        <v>-0.44006000000000001</v>
      </c>
      <c r="QG8">
        <v>-0.52178000000000002</v>
      </c>
      <c r="QH8">
        <v>-0.43930999999999998</v>
      </c>
      <c r="QI8" s="7">
        <v>-0.16205</v>
      </c>
      <c r="QJ8" s="7">
        <v>-0.46577000000000002</v>
      </c>
      <c r="QK8" s="7">
        <v>-1.856E-2</v>
      </c>
      <c r="QL8" s="7">
        <v>1.2413700000000001</v>
      </c>
      <c r="QM8" s="7">
        <v>-0.27354000000000001</v>
      </c>
      <c r="QN8" s="7">
        <v>-0.56372999999999995</v>
      </c>
      <c r="QO8" s="7">
        <v>-0.59772000000000003</v>
      </c>
      <c r="QP8">
        <v>-0.22511999999999999</v>
      </c>
      <c r="QQ8">
        <v>-0.46738000000000002</v>
      </c>
      <c r="QR8">
        <v>0.18478</v>
      </c>
      <c r="QS8">
        <v>-0.65469999999999995</v>
      </c>
      <c r="QT8">
        <v>-0.51865000000000006</v>
      </c>
      <c r="QU8">
        <v>-0.58370999999999995</v>
      </c>
      <c r="QV8" s="7">
        <v>-0.45196999999999998</v>
      </c>
      <c r="QW8" s="7">
        <v>-0.56154999999999999</v>
      </c>
      <c r="QX8">
        <v>-0.39845000000000003</v>
      </c>
      <c r="QY8" s="7">
        <v>1.28386</v>
      </c>
      <c r="QZ8" s="7">
        <v>0.34881000000000001</v>
      </c>
      <c r="RA8" s="7">
        <v>3.1579999999999997E-2</v>
      </c>
      <c r="RB8" s="7">
        <v>0.4269</v>
      </c>
      <c r="RC8">
        <v>6.94E-3</v>
      </c>
      <c r="RD8">
        <v>-0.45832000000000001</v>
      </c>
      <c r="RE8">
        <v>2.7453500000000002</v>
      </c>
      <c r="RF8">
        <v>-0.72614999999999996</v>
      </c>
      <c r="RG8">
        <v>-0.34154000000000001</v>
      </c>
      <c r="RH8">
        <v>-0.22192999999999999</v>
      </c>
      <c r="RI8">
        <v>0.25777</v>
      </c>
      <c r="RJ8">
        <v>-0.79791999999999996</v>
      </c>
      <c r="RK8">
        <v>-0.64658000000000004</v>
      </c>
      <c r="RL8">
        <v>-0.84843999999999997</v>
      </c>
      <c r="RM8">
        <v>-0.53603999999999996</v>
      </c>
      <c r="RN8">
        <v>2.9360000000000001E-2</v>
      </c>
      <c r="RO8">
        <v>-2.58E-2</v>
      </c>
      <c r="RP8">
        <v>-0.10538</v>
      </c>
      <c r="RQ8">
        <v>0.74905999999999995</v>
      </c>
      <c r="RR8">
        <v>-0.30452000000000001</v>
      </c>
      <c r="RS8">
        <v>-0.17337</v>
      </c>
      <c r="RT8">
        <v>-0.74902000000000002</v>
      </c>
      <c r="RU8" s="7">
        <v>-0.33310000000000001</v>
      </c>
      <c r="RV8">
        <v>-0.11103</v>
      </c>
      <c r="RW8">
        <v>-0.51878000000000002</v>
      </c>
      <c r="RX8">
        <v>-0.30325999999999997</v>
      </c>
      <c r="RY8">
        <v>-0.17251</v>
      </c>
      <c r="RZ8">
        <v>-0.67654999999999998</v>
      </c>
      <c r="SA8">
        <v>-0.44089</v>
      </c>
      <c r="SB8" s="7">
        <v>0.41559000000000001</v>
      </c>
      <c r="SC8" s="7">
        <v>1.07376</v>
      </c>
      <c r="SD8" s="7">
        <v>-0.21579999999999999</v>
      </c>
      <c r="SE8" s="7">
        <v>-0.55662</v>
      </c>
      <c r="SF8">
        <v>0.23104</v>
      </c>
      <c r="SG8" s="7">
        <v>1.63192</v>
      </c>
      <c r="SH8">
        <v>0.47527000000000003</v>
      </c>
      <c r="SI8">
        <v>5.2249999999999998E-2</v>
      </c>
      <c r="SJ8">
        <v>0.63326000000000005</v>
      </c>
      <c r="SK8" s="7">
        <v>0.10958</v>
      </c>
      <c r="SL8">
        <v>0.44344</v>
      </c>
      <c r="SM8">
        <v>0.76851999999999998</v>
      </c>
      <c r="SN8">
        <v>-0.50455000000000005</v>
      </c>
      <c r="SO8" s="7">
        <v>0.21009</v>
      </c>
      <c r="SP8" s="7">
        <v>-0.48698000000000002</v>
      </c>
      <c r="SQ8" s="7">
        <v>-0.20798</v>
      </c>
      <c r="SR8">
        <v>0.28975000000000001</v>
      </c>
      <c r="SS8" s="7">
        <v>0.65825999999999996</v>
      </c>
      <c r="ST8" s="7">
        <v>0.47522999999999999</v>
      </c>
      <c r="SU8">
        <v>-2.4760000000000001E-2</v>
      </c>
      <c r="SV8">
        <v>-0.40793000000000001</v>
      </c>
      <c r="SW8">
        <v>-0.86248000000000002</v>
      </c>
      <c r="SX8">
        <v>0.64937999999999996</v>
      </c>
      <c r="SY8">
        <v>-0.37813000000000002</v>
      </c>
      <c r="SZ8" s="7">
        <v>-0.53456999999999999</v>
      </c>
      <c r="TA8">
        <v>-5.398E-2</v>
      </c>
      <c r="TB8" s="7">
        <v>-0.47316999999999998</v>
      </c>
      <c r="TC8">
        <v>0.30097000000000002</v>
      </c>
      <c r="TD8">
        <v>0.81996000000000002</v>
      </c>
      <c r="TE8">
        <v>0.81135000000000002</v>
      </c>
      <c r="TF8" s="7">
        <v>0.10735</v>
      </c>
      <c r="TG8">
        <v>-0.59196000000000004</v>
      </c>
      <c r="TH8">
        <v>-0.32806000000000002</v>
      </c>
      <c r="TI8">
        <v>-0.84362999999999999</v>
      </c>
      <c r="TJ8" s="7">
        <v>-0.37057000000000001</v>
      </c>
      <c r="TK8" s="7">
        <v>-0.31146000000000001</v>
      </c>
      <c r="TL8">
        <v>-1.2580499999999999</v>
      </c>
      <c r="TM8" s="7">
        <v>-0.14832999999999999</v>
      </c>
      <c r="TN8" s="7">
        <v>-1.3826499999999999</v>
      </c>
      <c r="TO8" s="7">
        <v>-0.65544999999999998</v>
      </c>
      <c r="TP8" s="7">
        <v>-0.43489</v>
      </c>
      <c r="TQ8" s="7">
        <v>1.80183</v>
      </c>
      <c r="TR8">
        <v>1.1814100000000001</v>
      </c>
      <c r="TS8">
        <v>3.0575700000000001</v>
      </c>
      <c r="TT8">
        <v>0.14821999999999999</v>
      </c>
      <c r="TU8">
        <v>-0.52066999999999997</v>
      </c>
      <c r="TV8">
        <v>-0.41626999999999997</v>
      </c>
      <c r="TW8">
        <v>0.78585000000000005</v>
      </c>
      <c r="TX8" s="7">
        <v>-0.32119999999999999</v>
      </c>
      <c r="TY8" s="7">
        <v>-0.44705</v>
      </c>
      <c r="TZ8" s="7">
        <v>0.48716999999999999</v>
      </c>
      <c r="UA8" s="7">
        <v>-0.44912999999999997</v>
      </c>
      <c r="UB8" s="7">
        <v>1.7186300000000001</v>
      </c>
      <c r="UC8" s="7">
        <v>3.0861399999999999</v>
      </c>
      <c r="UD8">
        <v>1.76925</v>
      </c>
    </row>
    <row r="9" spans="1:550" x14ac:dyDescent="0.25">
      <c r="A9">
        <v>171</v>
      </c>
      <c r="B9">
        <v>0</v>
      </c>
      <c r="C9" s="7">
        <v>-7.3249999999999996E-2</v>
      </c>
      <c r="D9">
        <v>6.1839999999999999E-2</v>
      </c>
      <c r="E9">
        <v>-0.33260000000000001</v>
      </c>
      <c r="F9" s="7">
        <v>-0.84082999999999997</v>
      </c>
      <c r="G9">
        <v>-0.92810999999999999</v>
      </c>
      <c r="H9">
        <v>-0.31813000000000002</v>
      </c>
      <c r="I9">
        <v>-0.19542000000000001</v>
      </c>
      <c r="J9">
        <v>0.10248</v>
      </c>
      <c r="K9">
        <v>-0.65486999999999995</v>
      </c>
      <c r="L9">
        <v>-0.95318999999999998</v>
      </c>
      <c r="M9">
        <v>-0.83789000000000002</v>
      </c>
      <c r="N9">
        <v>-0.40309</v>
      </c>
      <c r="O9">
        <v>-0.1153</v>
      </c>
      <c r="P9" s="7">
        <v>-0.66207000000000005</v>
      </c>
      <c r="Q9">
        <v>-1.04932</v>
      </c>
      <c r="R9">
        <v>-0.91844000000000003</v>
      </c>
      <c r="S9">
        <v>0.20386000000000001</v>
      </c>
      <c r="T9">
        <v>0.57952999999999999</v>
      </c>
      <c r="U9">
        <v>-0.47598000000000001</v>
      </c>
      <c r="V9">
        <v>0.34461000000000003</v>
      </c>
      <c r="W9" s="7">
        <v>-1.10931</v>
      </c>
      <c r="X9">
        <v>-0.99736000000000002</v>
      </c>
      <c r="Y9">
        <v>0.93401999999999996</v>
      </c>
      <c r="Z9">
        <v>0.55327999999999999</v>
      </c>
      <c r="AA9">
        <v>0.16936999999999999</v>
      </c>
      <c r="AB9">
        <v>-0.89527999999999996</v>
      </c>
      <c r="AC9" s="7">
        <v>-1.0363100000000001</v>
      </c>
      <c r="AD9">
        <v>-0.90676000000000001</v>
      </c>
      <c r="AE9">
        <v>-0.26055</v>
      </c>
      <c r="AF9" s="7">
        <v>0.69976000000000005</v>
      </c>
      <c r="AG9" s="7">
        <v>1.163E-2</v>
      </c>
      <c r="AH9">
        <v>-0.41809000000000002</v>
      </c>
      <c r="AI9">
        <v>-0.65359</v>
      </c>
      <c r="AJ9">
        <v>-0.13788</v>
      </c>
      <c r="AK9">
        <v>-6.7629999999999996E-2</v>
      </c>
      <c r="AL9">
        <v>0.35354999999999998</v>
      </c>
      <c r="AM9" s="7">
        <v>-0.27174999999999999</v>
      </c>
      <c r="AN9" s="7">
        <v>-0.77134999999999998</v>
      </c>
      <c r="AO9">
        <v>-1.1476900000000001</v>
      </c>
      <c r="AP9">
        <v>-0.77759</v>
      </c>
      <c r="AQ9">
        <v>-0.10487</v>
      </c>
      <c r="AR9">
        <v>0.95430999999999999</v>
      </c>
      <c r="AS9">
        <v>0.28122999999999998</v>
      </c>
      <c r="AT9">
        <v>-0.51305000000000001</v>
      </c>
      <c r="AU9">
        <v>-0.67430999999999996</v>
      </c>
      <c r="AV9">
        <v>-0.67008999999999996</v>
      </c>
      <c r="AW9">
        <v>-4.0890000000000003E-2</v>
      </c>
      <c r="AX9" s="7">
        <v>0.65544000000000002</v>
      </c>
      <c r="AY9" s="7">
        <v>0.70845000000000002</v>
      </c>
      <c r="AZ9">
        <v>-0.69533</v>
      </c>
      <c r="BA9">
        <v>-0.50261999999999996</v>
      </c>
      <c r="BB9">
        <v>-0.40666000000000002</v>
      </c>
      <c r="BC9">
        <v>-0.15317</v>
      </c>
      <c r="BD9">
        <v>-0.36684</v>
      </c>
      <c r="BE9">
        <v>-0.1754</v>
      </c>
      <c r="BF9" s="7">
        <v>-7.3510000000000006E-2</v>
      </c>
      <c r="BG9" s="7">
        <v>0.20732</v>
      </c>
      <c r="BH9" s="7">
        <v>6.3E-3</v>
      </c>
      <c r="BI9" s="7">
        <v>-0.25406000000000001</v>
      </c>
      <c r="BJ9">
        <v>-0.37652000000000002</v>
      </c>
      <c r="BK9">
        <v>-0.33173999999999998</v>
      </c>
      <c r="BL9">
        <v>-0.47305999999999998</v>
      </c>
      <c r="BM9">
        <v>1.3886099999999999</v>
      </c>
      <c r="BN9">
        <v>1.4069199999999999</v>
      </c>
      <c r="BO9">
        <v>-0.19403999999999999</v>
      </c>
      <c r="BP9">
        <v>-0.64956000000000003</v>
      </c>
      <c r="BQ9">
        <v>-0.52090000000000003</v>
      </c>
      <c r="BR9" s="7">
        <v>-0.11797000000000001</v>
      </c>
      <c r="BS9">
        <v>-0.86597999999999997</v>
      </c>
      <c r="BT9">
        <v>-1.0421800000000001</v>
      </c>
      <c r="BU9" s="7">
        <v>-0.23016</v>
      </c>
      <c r="BV9" s="7">
        <v>-0.14335000000000001</v>
      </c>
      <c r="BW9" s="7">
        <v>-0.12687999999999999</v>
      </c>
      <c r="BX9">
        <v>-0.52539999999999998</v>
      </c>
      <c r="BY9" s="7">
        <v>-1.1267100000000001</v>
      </c>
      <c r="BZ9">
        <v>-1.2756099999999999</v>
      </c>
      <c r="CA9">
        <v>-0.40249000000000001</v>
      </c>
      <c r="CB9">
        <v>-0.39401000000000003</v>
      </c>
      <c r="CC9">
        <v>-0.31949</v>
      </c>
      <c r="CD9">
        <v>-0.3528</v>
      </c>
      <c r="CE9">
        <v>-0.7762</v>
      </c>
      <c r="CF9">
        <v>-0.77300000000000002</v>
      </c>
      <c r="CG9">
        <v>-0.34338999999999997</v>
      </c>
      <c r="CH9" s="7">
        <v>-0.65610000000000002</v>
      </c>
      <c r="CI9" s="7">
        <v>-0.61031000000000002</v>
      </c>
      <c r="CJ9">
        <v>-0.63966999999999996</v>
      </c>
      <c r="CK9">
        <v>-0.89398</v>
      </c>
      <c r="CL9">
        <v>-1.01722</v>
      </c>
      <c r="CM9">
        <v>-0.73592999999999997</v>
      </c>
      <c r="CN9" s="7">
        <v>-0.80866000000000005</v>
      </c>
      <c r="CO9">
        <v>-0.53320999999999996</v>
      </c>
      <c r="CP9">
        <v>-0.36043999999999998</v>
      </c>
      <c r="CQ9">
        <v>-0.91559000000000001</v>
      </c>
      <c r="CR9">
        <v>-1.14516</v>
      </c>
      <c r="CS9" s="7">
        <v>-0.39929999999999999</v>
      </c>
      <c r="CT9">
        <v>0.16642000000000001</v>
      </c>
      <c r="CU9">
        <v>0.12662999999999999</v>
      </c>
      <c r="CV9" s="7">
        <v>0.71457999999999999</v>
      </c>
      <c r="CW9">
        <v>0.19986999999999999</v>
      </c>
      <c r="CX9" s="7">
        <v>0.11990000000000001</v>
      </c>
      <c r="CY9" s="7">
        <v>0.21808</v>
      </c>
      <c r="CZ9">
        <v>0.59889999999999999</v>
      </c>
      <c r="DA9" s="7">
        <v>0.53959000000000001</v>
      </c>
      <c r="DB9" s="7">
        <v>7.8899999999999998E-2</v>
      </c>
      <c r="DC9">
        <v>-0.87133000000000005</v>
      </c>
      <c r="DD9">
        <v>-1.02162</v>
      </c>
      <c r="DE9">
        <v>-0.20568</v>
      </c>
      <c r="DF9" s="7">
        <v>-0.49156</v>
      </c>
      <c r="DG9" s="7">
        <v>-0.41886000000000001</v>
      </c>
      <c r="DH9">
        <v>-0.74204999999999999</v>
      </c>
      <c r="DI9">
        <v>-1.02864</v>
      </c>
      <c r="DJ9">
        <v>-1.28189</v>
      </c>
      <c r="DK9">
        <v>-0.73404999999999998</v>
      </c>
      <c r="DL9" s="7">
        <v>-0.27611999999999998</v>
      </c>
      <c r="DM9" s="7">
        <v>-8.3070000000000005E-2</v>
      </c>
      <c r="DN9">
        <v>0.10537000000000001</v>
      </c>
      <c r="DO9" s="7">
        <v>-0.54986999999999997</v>
      </c>
      <c r="DP9">
        <v>-0.94255999999999995</v>
      </c>
      <c r="DQ9">
        <v>-0.52549999999999997</v>
      </c>
      <c r="DR9" s="7">
        <v>-0.37180999999999997</v>
      </c>
      <c r="DS9" s="7">
        <v>1.0170699999999999</v>
      </c>
      <c r="DT9">
        <v>-0.66173000000000004</v>
      </c>
      <c r="DU9" s="7">
        <v>-0.76202000000000003</v>
      </c>
      <c r="DV9" s="7">
        <v>-0.64305999999999996</v>
      </c>
      <c r="DW9" s="7">
        <v>-0.57937000000000005</v>
      </c>
      <c r="DX9" s="7">
        <v>-0.62468000000000001</v>
      </c>
      <c r="DY9" s="7">
        <v>-0.48070000000000002</v>
      </c>
      <c r="DZ9">
        <v>2.7797700000000001</v>
      </c>
      <c r="EA9" s="7">
        <v>-0.34218999999999999</v>
      </c>
      <c r="EB9">
        <v>-0.29604999999999998</v>
      </c>
      <c r="EC9">
        <v>-0.42157</v>
      </c>
      <c r="ED9">
        <v>-0.27748</v>
      </c>
      <c r="EE9">
        <v>0.8417</v>
      </c>
      <c r="EF9" s="7">
        <v>-8.8480000000000003E-2</v>
      </c>
      <c r="EG9">
        <v>-0.31713000000000002</v>
      </c>
      <c r="EH9">
        <v>-0.43787999999999999</v>
      </c>
      <c r="EI9">
        <v>-0.34048</v>
      </c>
      <c r="EJ9" s="7">
        <v>-0.45118000000000003</v>
      </c>
      <c r="EK9" s="7">
        <v>-0.54725999999999997</v>
      </c>
      <c r="EL9" s="7">
        <v>-0.31252000000000002</v>
      </c>
      <c r="EM9" s="7">
        <v>-0.35548000000000002</v>
      </c>
      <c r="EN9" s="7">
        <v>-0.27559</v>
      </c>
      <c r="EO9">
        <v>-0.37252000000000002</v>
      </c>
      <c r="EP9" s="7">
        <v>-0.32280999999999999</v>
      </c>
      <c r="EQ9">
        <v>-0.34394000000000002</v>
      </c>
      <c r="ER9">
        <v>-0.32014999999999999</v>
      </c>
      <c r="ES9">
        <v>-8.2309999999999994E-2</v>
      </c>
      <c r="ET9" s="7">
        <v>-0.33284000000000002</v>
      </c>
      <c r="EU9" s="7">
        <v>-0.27795999999999998</v>
      </c>
      <c r="EV9">
        <v>-0.24807000000000001</v>
      </c>
      <c r="EW9" s="7">
        <v>-0.36925999999999998</v>
      </c>
      <c r="EX9" s="7">
        <v>-0.41954000000000002</v>
      </c>
      <c r="EY9" s="7">
        <v>-0.47778999999999999</v>
      </c>
      <c r="EZ9">
        <v>-0.50788999999999995</v>
      </c>
      <c r="FA9">
        <v>-0.13952000000000001</v>
      </c>
      <c r="FB9">
        <v>-0.31140000000000001</v>
      </c>
      <c r="FC9">
        <v>-0.26779999999999998</v>
      </c>
      <c r="FD9" s="7">
        <v>-0.25467000000000001</v>
      </c>
      <c r="FE9">
        <v>-0.35943000000000003</v>
      </c>
      <c r="FF9">
        <v>-0.30732999999999999</v>
      </c>
      <c r="FG9">
        <v>-0.19514999999999999</v>
      </c>
      <c r="FH9" s="7">
        <v>-0.38286999999999999</v>
      </c>
      <c r="FI9">
        <v>-0.41328999999999999</v>
      </c>
      <c r="FJ9" s="7">
        <v>-0.22966</v>
      </c>
      <c r="FK9">
        <v>-0.12973000000000001</v>
      </c>
      <c r="FL9">
        <v>-0.38251000000000002</v>
      </c>
      <c r="FM9">
        <v>0.10878</v>
      </c>
      <c r="FN9" s="7">
        <v>0.68649000000000004</v>
      </c>
      <c r="FO9" s="7">
        <v>0.83584999999999998</v>
      </c>
      <c r="FP9" s="7">
        <v>0.19109999999999999</v>
      </c>
      <c r="FQ9" s="7">
        <v>-0.26229999999999998</v>
      </c>
      <c r="FR9">
        <v>-2.7349999999999999E-2</v>
      </c>
      <c r="FS9">
        <v>0.22062999999999999</v>
      </c>
      <c r="FT9">
        <v>1.4959999999999999E-2</v>
      </c>
      <c r="FU9">
        <v>-0.34659000000000001</v>
      </c>
      <c r="FV9">
        <v>5.5840000000000001E-2</v>
      </c>
      <c r="FW9">
        <v>-0.57372000000000001</v>
      </c>
      <c r="FX9">
        <v>-0.63246000000000002</v>
      </c>
      <c r="FY9">
        <v>-0.82171000000000005</v>
      </c>
      <c r="FZ9">
        <v>-0.45856000000000002</v>
      </c>
      <c r="GA9">
        <v>0.30635000000000001</v>
      </c>
      <c r="GB9" s="7">
        <v>0.48787000000000003</v>
      </c>
      <c r="GC9" s="7">
        <v>-0.79857</v>
      </c>
      <c r="GD9" s="7">
        <v>-0.60496000000000005</v>
      </c>
      <c r="GE9" s="7">
        <v>-0.59650999999999998</v>
      </c>
      <c r="GF9">
        <v>-0.83230999999999999</v>
      </c>
      <c r="GG9" s="7">
        <v>-0.69266000000000005</v>
      </c>
      <c r="GH9" s="7">
        <v>-0.82201000000000002</v>
      </c>
      <c r="GI9" s="7">
        <v>-0.46154000000000001</v>
      </c>
      <c r="GJ9" s="7">
        <v>-0.48513000000000001</v>
      </c>
      <c r="GK9">
        <v>-0.17133000000000001</v>
      </c>
      <c r="GL9">
        <v>-0.35547000000000001</v>
      </c>
      <c r="GM9">
        <v>-0.30679000000000001</v>
      </c>
      <c r="GN9" s="7">
        <v>-0.35776000000000002</v>
      </c>
      <c r="GO9">
        <v>-1.0437799999999999</v>
      </c>
      <c r="GP9" s="7">
        <v>-0.83455999999999997</v>
      </c>
      <c r="GQ9" s="7">
        <v>-0.65981000000000001</v>
      </c>
      <c r="GR9">
        <v>-0.80633999999999995</v>
      </c>
      <c r="GS9">
        <v>-0.49175000000000002</v>
      </c>
      <c r="GT9" s="7">
        <v>-0.43923000000000001</v>
      </c>
      <c r="GU9">
        <v>-0.62719999999999998</v>
      </c>
      <c r="GV9">
        <v>-0.53910000000000002</v>
      </c>
      <c r="GW9" s="7">
        <v>-0.51663000000000003</v>
      </c>
      <c r="GX9" s="7">
        <v>-0.42604999999999998</v>
      </c>
      <c r="GY9">
        <v>-0.15719</v>
      </c>
      <c r="GZ9">
        <v>-0.44153999999999999</v>
      </c>
      <c r="HA9" s="7">
        <v>-0.91491999999999996</v>
      </c>
      <c r="HB9">
        <v>-0.60824999999999996</v>
      </c>
      <c r="HC9">
        <v>-0.70491000000000004</v>
      </c>
      <c r="HD9">
        <v>-0.44327</v>
      </c>
      <c r="HE9">
        <v>-0.21123</v>
      </c>
      <c r="HF9" s="7">
        <v>-0.29769000000000001</v>
      </c>
      <c r="HG9" s="7">
        <v>-0.55423</v>
      </c>
      <c r="HH9" s="7">
        <v>-0.56025999999999998</v>
      </c>
      <c r="HI9" s="7">
        <v>-0.65930999999999995</v>
      </c>
      <c r="HJ9" s="7">
        <v>4.0070000000000001E-2</v>
      </c>
      <c r="HK9">
        <v>-2.317E-2</v>
      </c>
      <c r="HL9">
        <v>-0.11215</v>
      </c>
      <c r="HM9">
        <v>4.4049999999999999E-2</v>
      </c>
      <c r="HN9" s="7">
        <v>-0.45069999999999999</v>
      </c>
      <c r="HO9">
        <v>-0.45290000000000002</v>
      </c>
      <c r="HP9">
        <v>-0.36107</v>
      </c>
      <c r="HQ9">
        <v>-0.77212000000000003</v>
      </c>
      <c r="HR9">
        <v>-0.75072000000000005</v>
      </c>
      <c r="HS9" s="7">
        <v>-0.42170000000000002</v>
      </c>
      <c r="HT9">
        <v>-0.64095999999999997</v>
      </c>
      <c r="HU9" s="7">
        <v>0.78469</v>
      </c>
      <c r="HV9" s="7">
        <v>-9.4909999999999994E-2</v>
      </c>
      <c r="HW9" s="7">
        <v>1.2466999999999999</v>
      </c>
      <c r="HX9">
        <v>-0.21201</v>
      </c>
      <c r="HY9">
        <v>-0.38422000000000001</v>
      </c>
      <c r="HZ9">
        <v>-0.43909999999999999</v>
      </c>
      <c r="IA9">
        <v>-0.11248</v>
      </c>
      <c r="IB9">
        <v>-0.34237000000000001</v>
      </c>
      <c r="IC9">
        <v>5.1589999999999997E-2</v>
      </c>
      <c r="ID9">
        <v>-0.41515000000000002</v>
      </c>
      <c r="IE9">
        <v>-0.66408</v>
      </c>
      <c r="IF9">
        <v>0.20177999999999999</v>
      </c>
      <c r="IG9" s="7">
        <v>-0.24254000000000001</v>
      </c>
      <c r="IH9">
        <v>-0.51949999999999996</v>
      </c>
      <c r="II9">
        <v>-0.51375999999999999</v>
      </c>
      <c r="IJ9">
        <v>-0.48753000000000002</v>
      </c>
      <c r="IK9">
        <v>-0.40661999999999998</v>
      </c>
      <c r="IL9">
        <v>-1.2851900000000001</v>
      </c>
      <c r="IM9">
        <v>-1.24709</v>
      </c>
      <c r="IN9" s="7">
        <v>-0.39012999999999998</v>
      </c>
      <c r="IO9">
        <v>-0.26856999999999998</v>
      </c>
      <c r="IP9">
        <v>-9.0799999999999995E-3</v>
      </c>
      <c r="IQ9">
        <v>8.5639999999999994E-2</v>
      </c>
      <c r="IR9">
        <v>-0.36713000000000001</v>
      </c>
      <c r="IS9" s="7">
        <v>-0.34662999999999999</v>
      </c>
      <c r="IT9" s="7">
        <v>-0.70481000000000005</v>
      </c>
      <c r="IU9" s="7">
        <v>-0.38307000000000002</v>
      </c>
      <c r="IV9" s="7">
        <v>-0.55505000000000004</v>
      </c>
      <c r="IW9" s="7">
        <v>-0.52371000000000001</v>
      </c>
      <c r="IX9">
        <v>-0.63931000000000004</v>
      </c>
      <c r="IY9" s="7">
        <v>0.15645000000000001</v>
      </c>
      <c r="IZ9">
        <v>-5.4640000000000001E-2</v>
      </c>
      <c r="JA9" s="7">
        <v>0.92640999999999996</v>
      </c>
      <c r="JB9">
        <v>0.71765999999999996</v>
      </c>
      <c r="JC9">
        <v>-0.22641</v>
      </c>
      <c r="JD9" s="7">
        <v>-0.11934</v>
      </c>
      <c r="JE9" s="7">
        <v>4.3189999999999999E-2</v>
      </c>
      <c r="JF9" s="7">
        <v>0.78015999999999996</v>
      </c>
      <c r="JG9" s="7">
        <v>0.55135000000000001</v>
      </c>
      <c r="JH9" s="7">
        <v>-0.17874000000000001</v>
      </c>
      <c r="JI9" s="7">
        <v>-9.1939999999999994E-2</v>
      </c>
      <c r="JJ9" s="7">
        <v>0.44805</v>
      </c>
      <c r="JK9" s="7">
        <v>0.52239999999999998</v>
      </c>
      <c r="JL9" s="7">
        <v>-0.29582999999999998</v>
      </c>
      <c r="JM9">
        <v>-0.58182</v>
      </c>
      <c r="JN9" s="7">
        <v>-0.51780999999999999</v>
      </c>
      <c r="JO9">
        <v>1.33571</v>
      </c>
      <c r="JP9">
        <v>0.81428</v>
      </c>
      <c r="JQ9">
        <v>0.29259000000000002</v>
      </c>
      <c r="JR9" s="7">
        <v>1.71069</v>
      </c>
      <c r="JS9" s="7">
        <v>0.93611999999999995</v>
      </c>
      <c r="JT9" s="7">
        <v>-0.10707</v>
      </c>
      <c r="JU9">
        <v>1.49919</v>
      </c>
      <c r="JV9">
        <v>1.903</v>
      </c>
      <c r="JW9" s="7">
        <v>1.32416</v>
      </c>
      <c r="JX9" s="7">
        <v>2.68892</v>
      </c>
      <c r="JY9" s="7">
        <v>0.52688000000000001</v>
      </c>
      <c r="JZ9">
        <v>1.1851400000000001</v>
      </c>
      <c r="KA9">
        <v>0.78907000000000005</v>
      </c>
      <c r="KB9">
        <v>0.38308999999999999</v>
      </c>
      <c r="KC9">
        <v>0.25850000000000001</v>
      </c>
      <c r="KD9">
        <v>0.23546</v>
      </c>
      <c r="KE9">
        <v>0.95157000000000003</v>
      </c>
      <c r="KF9" s="7">
        <v>-0.28720000000000001</v>
      </c>
      <c r="KG9" s="7">
        <v>-0.26839000000000002</v>
      </c>
      <c r="KH9">
        <v>-0.24254000000000001</v>
      </c>
      <c r="KI9">
        <v>-0.40106999999999998</v>
      </c>
      <c r="KJ9" s="7">
        <v>-0.36154999999999998</v>
      </c>
      <c r="KK9" s="7">
        <v>-0.44431999999999999</v>
      </c>
      <c r="KL9" s="7">
        <v>1.247E-2</v>
      </c>
      <c r="KM9">
        <v>0.30360999999999999</v>
      </c>
      <c r="KN9">
        <v>1.0300000000000001E-3</v>
      </c>
      <c r="KO9" s="7">
        <v>-0.29754000000000003</v>
      </c>
      <c r="KP9" s="7">
        <v>1.30216</v>
      </c>
      <c r="KQ9" s="7">
        <v>2.3948900000000002</v>
      </c>
      <c r="KR9" s="7">
        <v>1.54464</v>
      </c>
      <c r="KS9">
        <v>-0.21121999999999999</v>
      </c>
      <c r="KT9">
        <v>2.6023399999999999</v>
      </c>
      <c r="KU9" s="7">
        <v>2.946E-2</v>
      </c>
      <c r="KV9" s="7">
        <v>2.4019400000000002</v>
      </c>
      <c r="KW9" s="7">
        <v>2.10005</v>
      </c>
      <c r="KX9">
        <v>1.2079200000000001</v>
      </c>
      <c r="KY9" s="7">
        <v>0.12714</v>
      </c>
      <c r="KZ9" s="7">
        <v>1.1624000000000001</v>
      </c>
      <c r="LA9" s="7">
        <v>0.47165000000000001</v>
      </c>
      <c r="LB9" s="7">
        <v>1.593E-2</v>
      </c>
      <c r="LC9">
        <v>6.5300000000000002E-3</v>
      </c>
      <c r="LD9">
        <v>2.3463799999999999</v>
      </c>
      <c r="LE9">
        <v>1.4264699999999999</v>
      </c>
      <c r="LF9">
        <v>0.53693000000000002</v>
      </c>
      <c r="LG9" s="7">
        <v>0.82457000000000003</v>
      </c>
      <c r="LH9" s="7">
        <v>-0.55967</v>
      </c>
      <c r="LI9" s="7">
        <v>-0.46110000000000001</v>
      </c>
      <c r="LJ9" s="7">
        <v>-0.29959999999999998</v>
      </c>
      <c r="LK9" s="7">
        <v>1.5381800000000001</v>
      </c>
      <c r="LL9" s="7">
        <v>0.93737999999999999</v>
      </c>
      <c r="LM9">
        <v>0.23178000000000001</v>
      </c>
      <c r="LN9" s="7">
        <v>-0.24290999999999999</v>
      </c>
      <c r="LO9" s="7">
        <v>0.64631000000000005</v>
      </c>
      <c r="LP9" s="7">
        <v>-7.8469999999999998E-2</v>
      </c>
      <c r="LQ9" s="7">
        <v>-0.24268999999999999</v>
      </c>
      <c r="LR9" s="7">
        <v>-7.0800000000000002E-2</v>
      </c>
      <c r="LS9" s="7">
        <v>1.2592300000000001</v>
      </c>
      <c r="LT9" s="7">
        <v>-0.35256999999999999</v>
      </c>
      <c r="LU9">
        <v>-0.59114</v>
      </c>
      <c r="LV9" s="7">
        <v>-0.18284</v>
      </c>
      <c r="LW9" s="7">
        <v>1.3158700000000001</v>
      </c>
      <c r="LX9">
        <v>-0.24254000000000001</v>
      </c>
      <c r="LY9">
        <v>0.47593000000000002</v>
      </c>
      <c r="LZ9">
        <v>2.7176999999999998</v>
      </c>
      <c r="MA9" s="7">
        <v>-0.24060000000000001</v>
      </c>
      <c r="MB9" s="7">
        <v>-0.24254000000000001</v>
      </c>
      <c r="MC9" s="7">
        <v>-0.36241000000000001</v>
      </c>
      <c r="MD9" s="7">
        <v>-0.30580000000000002</v>
      </c>
      <c r="ME9" s="7">
        <v>-8.7970000000000007E-2</v>
      </c>
      <c r="MF9">
        <v>0.1118</v>
      </c>
      <c r="MG9" s="7">
        <v>-0.19893</v>
      </c>
      <c r="MH9" s="7">
        <v>-0.50319999999999998</v>
      </c>
      <c r="MI9" s="7">
        <v>-0.55452000000000001</v>
      </c>
      <c r="MJ9" s="7">
        <v>-0.44592999999999999</v>
      </c>
      <c r="MK9">
        <v>-0.24254000000000001</v>
      </c>
      <c r="ML9" s="7">
        <v>-0.42233999999999999</v>
      </c>
      <c r="MM9" s="7">
        <v>-0.32213000000000003</v>
      </c>
      <c r="MN9">
        <v>-0.34604000000000001</v>
      </c>
      <c r="MO9">
        <v>0.77854000000000001</v>
      </c>
      <c r="MP9" s="7">
        <v>-0.40998000000000001</v>
      </c>
      <c r="MQ9">
        <v>-0.57847000000000004</v>
      </c>
      <c r="MR9">
        <v>-0.57706999999999997</v>
      </c>
      <c r="MS9" s="7">
        <v>0.71472999999999998</v>
      </c>
      <c r="MT9" s="7">
        <v>1.73942</v>
      </c>
      <c r="MU9" s="7">
        <v>-9.4880000000000006E-2</v>
      </c>
      <c r="MV9" s="7">
        <v>-0.18007000000000001</v>
      </c>
      <c r="MW9" s="7">
        <v>-0.42385</v>
      </c>
      <c r="MX9" s="7">
        <v>-7.1389999999999995E-2</v>
      </c>
      <c r="MY9">
        <v>-0.27587</v>
      </c>
      <c r="MZ9">
        <v>0.85126999999999997</v>
      </c>
      <c r="NA9">
        <v>0.49414999999999998</v>
      </c>
      <c r="NB9" s="7">
        <v>0.61648999999999998</v>
      </c>
      <c r="NC9">
        <v>1.3763000000000001</v>
      </c>
      <c r="ND9">
        <v>-0.58767000000000003</v>
      </c>
      <c r="NE9" s="7">
        <v>0.72363999999999995</v>
      </c>
      <c r="NF9">
        <v>-0.12322</v>
      </c>
      <c r="NG9" s="7">
        <v>0.32367000000000001</v>
      </c>
      <c r="NH9">
        <v>-0.14101</v>
      </c>
      <c r="NI9" s="7">
        <v>0.24611</v>
      </c>
      <c r="NJ9" s="7">
        <v>-0.26822000000000001</v>
      </c>
      <c r="NK9">
        <v>-0.25699</v>
      </c>
      <c r="NL9" s="7">
        <v>0.63014999999999999</v>
      </c>
      <c r="NM9" s="7">
        <v>0.21615000000000001</v>
      </c>
      <c r="NN9" s="7">
        <v>1.95549</v>
      </c>
      <c r="NO9" s="7">
        <v>1.8676900000000001</v>
      </c>
      <c r="NP9" s="7">
        <v>1.7379800000000001</v>
      </c>
      <c r="NQ9" s="7">
        <v>1.8744099999999999</v>
      </c>
      <c r="NR9" s="7">
        <v>0.87783999999999995</v>
      </c>
      <c r="NS9" s="7">
        <v>0.62970000000000004</v>
      </c>
      <c r="NT9" s="7">
        <v>1.0870200000000001</v>
      </c>
      <c r="NU9">
        <v>1.06881</v>
      </c>
      <c r="NV9" s="7">
        <v>-6.1870000000000001E-2</v>
      </c>
      <c r="NW9" s="7">
        <v>1.5058</v>
      </c>
      <c r="NX9">
        <v>2.83256</v>
      </c>
      <c r="NY9" s="7">
        <v>-0.17458000000000001</v>
      </c>
      <c r="NZ9" s="7">
        <v>-0.50641999999999998</v>
      </c>
      <c r="OA9">
        <v>-0.39954000000000001</v>
      </c>
      <c r="OB9">
        <v>-0.11035</v>
      </c>
      <c r="OC9">
        <v>-0.43794</v>
      </c>
      <c r="OD9">
        <v>-0.41446</v>
      </c>
      <c r="OE9">
        <v>0.35471000000000003</v>
      </c>
      <c r="OF9" s="7">
        <v>0.58928999999999998</v>
      </c>
      <c r="OG9" s="7">
        <v>3.8479899999999998</v>
      </c>
      <c r="OH9" s="7">
        <v>2.4786899999999998</v>
      </c>
      <c r="OI9">
        <v>2.7718699999999998</v>
      </c>
      <c r="OJ9" s="7">
        <v>0.63551000000000002</v>
      </c>
      <c r="OK9" s="7">
        <v>-0.37984000000000001</v>
      </c>
      <c r="OL9" s="7">
        <v>-4.3290000000000002E-2</v>
      </c>
      <c r="OM9">
        <v>0.38191999999999998</v>
      </c>
      <c r="ON9" s="7">
        <v>-0.12736</v>
      </c>
      <c r="OO9">
        <v>0.18667</v>
      </c>
      <c r="OP9">
        <v>3.8805700000000001</v>
      </c>
      <c r="OQ9">
        <v>-8.8050000000000003E-2</v>
      </c>
      <c r="OR9">
        <v>-7.7590000000000006E-2</v>
      </c>
      <c r="OS9" s="7">
        <v>-0.32233000000000001</v>
      </c>
      <c r="OT9">
        <v>0.42437000000000002</v>
      </c>
      <c r="OU9" s="7">
        <v>-0.43347999999999998</v>
      </c>
      <c r="OV9" s="7">
        <v>-0.44485999999999998</v>
      </c>
      <c r="OW9" s="7">
        <v>-0.40928999999999999</v>
      </c>
      <c r="OX9" s="7">
        <v>0.35980000000000001</v>
      </c>
      <c r="OY9">
        <v>3.2858299999999998</v>
      </c>
      <c r="OZ9">
        <v>0.57311000000000001</v>
      </c>
      <c r="PA9">
        <v>-0.65905999999999998</v>
      </c>
      <c r="PB9">
        <v>8.8000000000000005E-3</v>
      </c>
      <c r="PC9" s="7">
        <v>-0.42587000000000003</v>
      </c>
      <c r="PD9" s="7">
        <v>0.40819</v>
      </c>
      <c r="PE9">
        <v>-0.29760999999999999</v>
      </c>
      <c r="PF9">
        <v>0.13369</v>
      </c>
      <c r="PG9">
        <v>2.0506099999999998</v>
      </c>
      <c r="PH9" s="7">
        <v>0.16220999999999999</v>
      </c>
      <c r="PI9" s="7">
        <v>1.8347899999999999</v>
      </c>
      <c r="PJ9">
        <v>1.27617</v>
      </c>
      <c r="PK9" s="7">
        <v>5.9249999999999997E-2</v>
      </c>
      <c r="PL9" s="7">
        <v>3.8330600000000001</v>
      </c>
      <c r="PM9" s="7">
        <v>1.2745</v>
      </c>
      <c r="PN9" s="7">
        <v>0.80120999999999998</v>
      </c>
      <c r="PO9" s="7">
        <v>-0.25072</v>
      </c>
      <c r="PP9" s="7">
        <v>3.8805700000000001</v>
      </c>
      <c r="PQ9" s="7">
        <v>-0.47381000000000001</v>
      </c>
      <c r="PR9" s="7">
        <v>-0.62988</v>
      </c>
      <c r="PS9">
        <v>-0.17974999999999999</v>
      </c>
      <c r="PT9">
        <v>-0.41909999999999997</v>
      </c>
      <c r="PU9">
        <v>2.1011600000000001</v>
      </c>
      <c r="PV9">
        <v>-0.51504000000000005</v>
      </c>
      <c r="PW9">
        <v>-0.52837999999999996</v>
      </c>
      <c r="PX9">
        <v>-0.62309000000000003</v>
      </c>
      <c r="PY9" s="7">
        <v>-0.67481999999999998</v>
      </c>
      <c r="PZ9" s="7">
        <v>-0.79118999999999995</v>
      </c>
      <c r="QA9" s="7">
        <v>-0.73534999999999995</v>
      </c>
      <c r="QB9">
        <v>3.0657899999999998</v>
      </c>
      <c r="QC9">
        <v>-0.51922000000000001</v>
      </c>
      <c r="QD9">
        <v>-0.51207000000000003</v>
      </c>
      <c r="QE9">
        <v>-0.46250999999999998</v>
      </c>
      <c r="QF9" s="7">
        <v>-0.44006000000000001</v>
      </c>
      <c r="QG9">
        <v>-0.15043000000000001</v>
      </c>
      <c r="QH9">
        <v>-0.53241000000000005</v>
      </c>
      <c r="QI9" s="7">
        <v>-0.84070999999999996</v>
      </c>
      <c r="QJ9" s="7">
        <v>-0.46577000000000002</v>
      </c>
      <c r="QK9" s="7">
        <v>-0.55679000000000001</v>
      </c>
      <c r="QL9" s="7">
        <v>-0.82099</v>
      </c>
      <c r="QM9" s="7">
        <v>-0.48875999999999997</v>
      </c>
      <c r="QN9" s="7">
        <v>-0.56372999999999995</v>
      </c>
      <c r="QO9" s="7">
        <v>-0.59772000000000003</v>
      </c>
      <c r="QP9">
        <v>-0.49508000000000002</v>
      </c>
      <c r="QQ9">
        <v>-0.46738000000000002</v>
      </c>
      <c r="QR9">
        <v>-0.64966999999999997</v>
      </c>
      <c r="QS9">
        <v>-0.45843</v>
      </c>
      <c r="QT9">
        <v>0.19298999999999999</v>
      </c>
      <c r="QU9">
        <v>-0.58370999999999995</v>
      </c>
      <c r="QV9" s="7">
        <v>-0.45196999999999998</v>
      </c>
      <c r="QW9" s="7">
        <v>0.41086</v>
      </c>
      <c r="QX9">
        <v>-0.39845000000000003</v>
      </c>
      <c r="QY9" s="7">
        <v>1.1373200000000001</v>
      </c>
      <c r="QZ9" s="7">
        <v>1.10643</v>
      </c>
      <c r="RA9" s="7">
        <v>1.0496300000000001</v>
      </c>
      <c r="RB9" s="7">
        <v>0.97146999999999994</v>
      </c>
      <c r="RC9">
        <v>0.55510000000000004</v>
      </c>
      <c r="RD9">
        <v>-0.45832000000000001</v>
      </c>
      <c r="RE9">
        <v>-0.15112</v>
      </c>
      <c r="RF9">
        <v>1.2789299999999999</v>
      </c>
      <c r="RG9">
        <v>1.41547</v>
      </c>
      <c r="RH9">
        <v>0.47322999999999998</v>
      </c>
      <c r="RI9">
        <v>1.16245</v>
      </c>
      <c r="RJ9">
        <v>1.2408399999999999</v>
      </c>
      <c r="RK9">
        <v>1.1768000000000001</v>
      </c>
      <c r="RL9">
        <v>0.62539999999999996</v>
      </c>
      <c r="RM9">
        <v>0.17241999999999999</v>
      </c>
      <c r="RN9">
        <v>-0.29397000000000001</v>
      </c>
      <c r="RO9">
        <v>-0.29136000000000001</v>
      </c>
      <c r="RP9">
        <v>-0.30519000000000002</v>
      </c>
      <c r="RQ9">
        <v>-5.7110000000000001E-2</v>
      </c>
      <c r="RR9">
        <v>-0.41143000000000002</v>
      </c>
      <c r="RS9">
        <v>-0.32005</v>
      </c>
      <c r="RT9">
        <v>1.1603699999999999</v>
      </c>
      <c r="RU9" s="7">
        <v>1.0609200000000001</v>
      </c>
      <c r="RV9">
        <v>1.1539699999999999</v>
      </c>
      <c r="RW9">
        <v>-0.15046000000000001</v>
      </c>
      <c r="RX9">
        <v>-0.30325999999999997</v>
      </c>
      <c r="RY9">
        <v>-0.23565</v>
      </c>
      <c r="RZ9">
        <v>-0.77815999999999996</v>
      </c>
      <c r="SA9">
        <v>0.11554</v>
      </c>
      <c r="SB9" s="7">
        <v>-0.51485000000000003</v>
      </c>
      <c r="SC9" s="7">
        <v>0.37147000000000002</v>
      </c>
      <c r="SD9" s="7">
        <v>1.09266</v>
      </c>
      <c r="SE9" s="7">
        <v>0.65058000000000005</v>
      </c>
      <c r="SF9">
        <v>0.37291999999999997</v>
      </c>
      <c r="SG9" s="7">
        <v>-0.28866000000000003</v>
      </c>
      <c r="SH9">
        <v>0.50968999999999998</v>
      </c>
      <c r="SI9">
        <v>-0.4274</v>
      </c>
      <c r="SJ9">
        <v>0.32063000000000003</v>
      </c>
      <c r="SK9" s="7">
        <v>-0.12851000000000001</v>
      </c>
      <c r="SL9">
        <v>-0.41537000000000002</v>
      </c>
      <c r="SM9">
        <v>0.16434000000000001</v>
      </c>
      <c r="SN9">
        <v>-0.31657999999999997</v>
      </c>
      <c r="SO9" s="7">
        <v>-9.7699999999999995E-2</v>
      </c>
      <c r="SP9" s="7">
        <v>-0.48698000000000002</v>
      </c>
      <c r="SQ9" s="7">
        <v>-0.62985999999999998</v>
      </c>
      <c r="SR9">
        <v>0.12601000000000001</v>
      </c>
      <c r="SS9" s="7">
        <v>0.30592999999999998</v>
      </c>
      <c r="ST9" s="7">
        <v>-0.1033</v>
      </c>
      <c r="SU9">
        <v>-1.9189999999999999E-2</v>
      </c>
      <c r="SV9">
        <v>0.74811000000000005</v>
      </c>
      <c r="SW9">
        <v>-0.34638000000000002</v>
      </c>
      <c r="SX9">
        <v>-0.43084</v>
      </c>
      <c r="SY9">
        <v>0.81316999999999995</v>
      </c>
      <c r="SZ9" s="7">
        <v>0.38039000000000001</v>
      </c>
      <c r="TA9">
        <v>-0.27979999999999999</v>
      </c>
      <c r="TB9" s="7">
        <v>-0.47316999999999998</v>
      </c>
      <c r="TC9">
        <v>0.69054000000000004</v>
      </c>
      <c r="TD9">
        <v>-0.21706</v>
      </c>
      <c r="TE9">
        <v>-0.11154</v>
      </c>
      <c r="TF9" s="7">
        <v>-1.372E-2</v>
      </c>
      <c r="TG9">
        <v>-0.68777999999999995</v>
      </c>
      <c r="TH9">
        <v>1.68971</v>
      </c>
      <c r="TI9">
        <v>0.17671000000000001</v>
      </c>
      <c r="TJ9" s="7">
        <v>-0.46450000000000002</v>
      </c>
      <c r="TK9" s="7">
        <v>-0.26767999999999997</v>
      </c>
      <c r="TL9">
        <v>-0.14663000000000001</v>
      </c>
      <c r="TM9" s="7">
        <v>0.58440000000000003</v>
      </c>
      <c r="TN9" s="7">
        <v>-0.53420000000000001</v>
      </c>
      <c r="TO9" s="7">
        <v>1.5715399999999999</v>
      </c>
      <c r="TP9" s="7">
        <v>-0.21278</v>
      </c>
      <c r="TQ9" s="7">
        <v>-0.49314000000000002</v>
      </c>
      <c r="TR9">
        <v>0.62302000000000002</v>
      </c>
      <c r="TS9">
        <v>-0.50890000000000002</v>
      </c>
      <c r="TT9">
        <v>-0.28277000000000002</v>
      </c>
      <c r="TU9">
        <v>0.81530999999999998</v>
      </c>
      <c r="TV9">
        <v>1.21478</v>
      </c>
      <c r="TW9">
        <v>0.16671</v>
      </c>
      <c r="TX9" s="7">
        <v>-0.10821</v>
      </c>
      <c r="TY9" s="7">
        <v>-0.17415</v>
      </c>
      <c r="TZ9" s="7">
        <v>0.50938000000000005</v>
      </c>
      <c r="UA9" s="7">
        <v>-6.6070000000000004E-2</v>
      </c>
      <c r="UB9" s="7">
        <v>2.0506099999999998</v>
      </c>
      <c r="UC9" s="7">
        <v>-5.0819999999999997E-2</v>
      </c>
      <c r="UD9">
        <v>-0.38723999999999997</v>
      </c>
    </row>
    <row r="10" spans="1:550" x14ac:dyDescent="0.25">
      <c r="A10">
        <v>175</v>
      </c>
      <c r="B10">
        <v>0</v>
      </c>
      <c r="C10" s="7">
        <v>0.33027000000000001</v>
      </c>
      <c r="D10">
        <v>0.99012</v>
      </c>
      <c r="E10">
        <v>-0.10059999999999999</v>
      </c>
      <c r="F10" s="7">
        <v>1.3992800000000001</v>
      </c>
      <c r="G10">
        <v>0.50692000000000004</v>
      </c>
      <c r="H10">
        <v>-0.13389999999999999</v>
      </c>
      <c r="I10">
        <v>-0.15648000000000001</v>
      </c>
      <c r="J10">
        <v>1.166E-2</v>
      </c>
      <c r="K10">
        <v>-0.38866000000000001</v>
      </c>
      <c r="L10">
        <v>0.69572000000000001</v>
      </c>
      <c r="M10">
        <v>0.42936999999999997</v>
      </c>
      <c r="N10">
        <v>-0.13947000000000001</v>
      </c>
      <c r="O10">
        <v>1.4880000000000001E-2</v>
      </c>
      <c r="P10" s="7">
        <v>-0.35610999999999998</v>
      </c>
      <c r="Q10">
        <v>1.2796000000000001</v>
      </c>
      <c r="R10">
        <v>-7.2840000000000002E-2</v>
      </c>
      <c r="S10">
        <v>-0.52998000000000001</v>
      </c>
      <c r="T10">
        <v>-0.49930999999999998</v>
      </c>
      <c r="U10">
        <v>-0.12341000000000001</v>
      </c>
      <c r="V10">
        <v>-0.39282</v>
      </c>
      <c r="W10" s="7">
        <v>0.95728999999999997</v>
      </c>
      <c r="X10">
        <v>0.32861000000000001</v>
      </c>
      <c r="Y10">
        <v>-0.18507000000000001</v>
      </c>
      <c r="Z10">
        <v>0.20086999999999999</v>
      </c>
      <c r="AA10">
        <v>-0.39454</v>
      </c>
      <c r="AB10">
        <v>0.60314999999999996</v>
      </c>
      <c r="AC10" s="7">
        <v>-1.508E-2</v>
      </c>
      <c r="AD10">
        <v>0.43532999999999999</v>
      </c>
      <c r="AE10">
        <v>-0.37114999999999998</v>
      </c>
      <c r="AF10" s="7">
        <v>-0.60611999999999999</v>
      </c>
      <c r="AG10" s="7">
        <v>-0.65276000000000001</v>
      </c>
      <c r="AH10">
        <v>-0.54188000000000003</v>
      </c>
      <c r="AI10">
        <v>0.26751999999999998</v>
      </c>
      <c r="AJ10">
        <v>-0.26506000000000002</v>
      </c>
      <c r="AK10">
        <v>-0.17458000000000001</v>
      </c>
      <c r="AL10">
        <v>-0.35796</v>
      </c>
      <c r="AM10" s="7">
        <v>-0.499</v>
      </c>
      <c r="AN10" s="7">
        <v>-0.82125000000000004</v>
      </c>
      <c r="AO10">
        <v>0.33405000000000001</v>
      </c>
      <c r="AP10">
        <v>0.19056999999999999</v>
      </c>
      <c r="AQ10">
        <v>-0.45315</v>
      </c>
      <c r="AR10">
        <v>-0.78244000000000002</v>
      </c>
      <c r="AS10">
        <v>-0.77268000000000003</v>
      </c>
      <c r="AT10">
        <v>-0.70696999999999999</v>
      </c>
      <c r="AU10">
        <v>0.13616</v>
      </c>
      <c r="AV10">
        <v>0.25622</v>
      </c>
      <c r="AW10">
        <v>0.65669</v>
      </c>
      <c r="AX10" s="7">
        <v>0.75692999999999999</v>
      </c>
      <c r="AY10" s="7">
        <v>0.85333999999999999</v>
      </c>
      <c r="AZ10">
        <v>0.30104999999999998</v>
      </c>
      <c r="BA10">
        <v>0.93911</v>
      </c>
      <c r="BB10">
        <v>-0.95569000000000004</v>
      </c>
      <c r="BC10">
        <v>-0.40383000000000002</v>
      </c>
      <c r="BD10">
        <v>-0.34294999999999998</v>
      </c>
      <c r="BE10">
        <v>-0.79937999999999998</v>
      </c>
      <c r="BF10" s="7">
        <v>-0.15382000000000001</v>
      </c>
      <c r="BG10" s="7">
        <v>-0.33577000000000001</v>
      </c>
      <c r="BH10" s="7">
        <v>-0.54024000000000005</v>
      </c>
      <c r="BI10" s="7">
        <v>-0.41259000000000001</v>
      </c>
      <c r="BJ10">
        <v>-0.39216000000000001</v>
      </c>
      <c r="BK10">
        <v>-0.34172999999999998</v>
      </c>
      <c r="BL10">
        <v>0.27316000000000001</v>
      </c>
      <c r="BM10">
        <v>8.1479999999999997E-2</v>
      </c>
      <c r="BN10">
        <v>-0.95586000000000004</v>
      </c>
      <c r="BO10">
        <v>-0.73165000000000002</v>
      </c>
      <c r="BP10">
        <v>-0.44373000000000001</v>
      </c>
      <c r="BQ10">
        <v>-0.41225000000000001</v>
      </c>
      <c r="BR10" s="7">
        <v>-6.9540000000000005E-2</v>
      </c>
      <c r="BS10">
        <v>0.69721</v>
      </c>
      <c r="BT10">
        <v>0.76205999999999996</v>
      </c>
      <c r="BU10" s="7">
        <v>-0.28022000000000002</v>
      </c>
      <c r="BV10" s="7">
        <v>-0.28192</v>
      </c>
      <c r="BW10" s="7">
        <v>-0.65012999999999999</v>
      </c>
      <c r="BX10">
        <v>-0.26261000000000001</v>
      </c>
      <c r="BY10" s="7">
        <v>-0.11912</v>
      </c>
      <c r="BZ10">
        <v>-0.32550000000000001</v>
      </c>
      <c r="CA10">
        <v>-0.44500000000000001</v>
      </c>
      <c r="CB10">
        <v>-0.15353</v>
      </c>
      <c r="CC10">
        <v>-0.21654000000000001</v>
      </c>
      <c r="CD10">
        <v>0.93327000000000004</v>
      </c>
      <c r="CE10">
        <v>1.78579</v>
      </c>
      <c r="CF10">
        <v>2.59348</v>
      </c>
      <c r="CG10">
        <v>-0.49145</v>
      </c>
      <c r="CH10" s="7">
        <v>-0.42696000000000001</v>
      </c>
      <c r="CI10" s="7">
        <v>-0.26600000000000001</v>
      </c>
      <c r="CJ10">
        <v>-0.88144</v>
      </c>
      <c r="CK10">
        <v>-0.13925999999999999</v>
      </c>
      <c r="CL10">
        <v>-0.47716999999999998</v>
      </c>
      <c r="CM10">
        <v>-0.69371000000000005</v>
      </c>
      <c r="CN10" s="7">
        <v>-0.35238999999999998</v>
      </c>
      <c r="CO10">
        <v>-0.38508999999999999</v>
      </c>
      <c r="CP10">
        <v>-0.55937999999999999</v>
      </c>
      <c r="CQ10">
        <v>1.23207</v>
      </c>
      <c r="CR10">
        <v>0.16721</v>
      </c>
      <c r="CS10" s="7">
        <v>0.88944000000000001</v>
      </c>
      <c r="CT10">
        <v>0.46593000000000001</v>
      </c>
      <c r="CU10">
        <v>0.10453</v>
      </c>
      <c r="CV10" s="7">
        <v>-0.56923999999999997</v>
      </c>
      <c r="CW10">
        <v>1.8868199999999999</v>
      </c>
      <c r="CX10" s="7">
        <v>2.0868500000000001</v>
      </c>
      <c r="CY10" s="7">
        <v>0.59708000000000006</v>
      </c>
      <c r="CZ10">
        <v>0.86292000000000002</v>
      </c>
      <c r="DA10" s="7">
        <v>1.23325</v>
      </c>
      <c r="DB10" s="7">
        <v>1.2328399999999999</v>
      </c>
      <c r="DC10">
        <v>1.3959600000000001</v>
      </c>
      <c r="DD10">
        <v>1.3525499999999999</v>
      </c>
      <c r="DE10">
        <v>0.12629000000000001</v>
      </c>
      <c r="DF10" s="7">
        <v>1.71438</v>
      </c>
      <c r="DG10" s="7">
        <v>2.64866</v>
      </c>
      <c r="DH10">
        <v>0.39232</v>
      </c>
      <c r="DI10">
        <v>1.5648500000000001</v>
      </c>
      <c r="DJ10">
        <v>1.7559800000000001</v>
      </c>
      <c r="DK10">
        <v>0.90446000000000004</v>
      </c>
      <c r="DL10" s="7">
        <v>1.67126</v>
      </c>
      <c r="DM10" s="7">
        <v>2.3226599999999999</v>
      </c>
      <c r="DN10">
        <v>-0.62387000000000004</v>
      </c>
      <c r="DO10" s="7">
        <v>-0.18114</v>
      </c>
      <c r="DP10">
        <v>5.1389999999999998E-2</v>
      </c>
      <c r="DQ10">
        <v>-0.36031999999999997</v>
      </c>
      <c r="DR10" s="7">
        <v>0.38544</v>
      </c>
      <c r="DS10" s="7">
        <v>1.48003</v>
      </c>
      <c r="DT10">
        <v>2.3487100000000001</v>
      </c>
      <c r="DU10" s="7">
        <v>1.6241000000000001</v>
      </c>
      <c r="DV10" s="7">
        <v>1.46051</v>
      </c>
      <c r="DW10" s="7">
        <v>1.6969700000000001</v>
      </c>
      <c r="DX10" s="7">
        <v>2.8669099999999998</v>
      </c>
      <c r="DY10" s="7">
        <v>1.15903</v>
      </c>
      <c r="DZ10">
        <v>-0.54993999999999998</v>
      </c>
      <c r="EA10" s="7">
        <v>2.6769999999999999E-2</v>
      </c>
      <c r="EB10">
        <v>0.15761</v>
      </c>
      <c r="EC10">
        <v>-0.13164999999999999</v>
      </c>
      <c r="ED10">
        <v>-1.9619999999999999E-2</v>
      </c>
      <c r="EE10">
        <v>-0.14907000000000001</v>
      </c>
      <c r="EF10" s="7">
        <v>0.11786000000000001</v>
      </c>
      <c r="EG10">
        <v>-2.64E-2</v>
      </c>
      <c r="EH10">
        <v>-0.13775000000000001</v>
      </c>
      <c r="EI10">
        <v>-0.11366999999999999</v>
      </c>
      <c r="EJ10" s="7">
        <v>2.589E-2</v>
      </c>
      <c r="EK10" s="7">
        <v>0.12575</v>
      </c>
      <c r="EL10" s="7">
        <v>-0.16658000000000001</v>
      </c>
      <c r="EM10" s="7">
        <v>-0.12792999999999999</v>
      </c>
      <c r="EN10" s="7">
        <v>-0.28905999999999998</v>
      </c>
      <c r="EO10">
        <v>-1.2899999999999999E-3</v>
      </c>
      <c r="EP10" s="7">
        <v>-0.18515000000000001</v>
      </c>
      <c r="EQ10">
        <v>-0.17379</v>
      </c>
      <c r="ER10">
        <v>-2.8559999999999999E-2</v>
      </c>
      <c r="ES10">
        <v>-0.33161000000000002</v>
      </c>
      <c r="ET10" s="7">
        <v>0.30295</v>
      </c>
      <c r="EU10" s="7">
        <v>0.38746000000000003</v>
      </c>
      <c r="EV10">
        <v>-0.18234</v>
      </c>
      <c r="EW10" s="7">
        <v>-2.904E-2</v>
      </c>
      <c r="EX10" s="7">
        <v>-0.41954000000000002</v>
      </c>
      <c r="EY10" s="7">
        <v>-2.1590000000000002E-2</v>
      </c>
      <c r="EZ10">
        <v>0.11515</v>
      </c>
      <c r="FA10">
        <v>-9.3219999999999997E-2</v>
      </c>
      <c r="FB10">
        <v>8.3040000000000003E-2</v>
      </c>
      <c r="FC10">
        <v>0.73714000000000002</v>
      </c>
      <c r="FD10" s="7">
        <v>0.82555999999999996</v>
      </c>
      <c r="FE10">
        <v>-0.11777</v>
      </c>
      <c r="FF10">
        <v>-4.4760000000000001E-2</v>
      </c>
      <c r="FG10">
        <v>-0.25781999999999999</v>
      </c>
      <c r="FH10" s="7">
        <v>-0.38286999999999999</v>
      </c>
      <c r="FI10">
        <v>0.42817</v>
      </c>
      <c r="FJ10" s="7">
        <v>9.2749999999999999E-2</v>
      </c>
      <c r="FK10">
        <v>-0.41880000000000001</v>
      </c>
      <c r="FL10">
        <v>-0.34660999999999997</v>
      </c>
      <c r="FM10">
        <v>-0.19464000000000001</v>
      </c>
      <c r="FN10" s="7">
        <v>0.57476000000000005</v>
      </c>
      <c r="FO10" s="7">
        <v>-0.50595000000000001</v>
      </c>
      <c r="FP10" s="7">
        <v>-1.1950700000000001</v>
      </c>
      <c r="FQ10" s="7">
        <v>-0.80527000000000004</v>
      </c>
      <c r="FR10">
        <v>4.7629999999999999E-2</v>
      </c>
      <c r="FS10">
        <v>-0.21708</v>
      </c>
      <c r="FT10">
        <v>-0.40910000000000002</v>
      </c>
      <c r="FU10">
        <v>-0.26191999999999999</v>
      </c>
      <c r="FV10">
        <v>-0.26166</v>
      </c>
      <c r="FW10">
        <v>1.1185499999999999</v>
      </c>
      <c r="FX10">
        <v>0.65702000000000005</v>
      </c>
      <c r="FY10">
        <v>0.75943000000000005</v>
      </c>
      <c r="FZ10">
        <v>0.61753999999999998</v>
      </c>
      <c r="GA10">
        <v>0.80764000000000002</v>
      </c>
      <c r="GB10" s="7">
        <v>1.16198</v>
      </c>
      <c r="GC10" s="7">
        <v>1.6231199999999999</v>
      </c>
      <c r="GD10" s="7">
        <v>0.54224000000000006</v>
      </c>
      <c r="GE10" s="7">
        <v>-0.66737999999999997</v>
      </c>
      <c r="GF10">
        <v>-7.9530000000000003E-2</v>
      </c>
      <c r="GG10" s="7">
        <v>0.38385000000000002</v>
      </c>
      <c r="GH10" s="7">
        <v>-0.3599</v>
      </c>
      <c r="GI10" s="7">
        <v>-0.45324999999999999</v>
      </c>
      <c r="GJ10" s="7">
        <v>-0.434</v>
      </c>
      <c r="GK10">
        <v>0.33234999999999998</v>
      </c>
      <c r="GL10">
        <v>5.3269999999999998E-2</v>
      </c>
      <c r="GM10">
        <v>-0.54320999999999997</v>
      </c>
      <c r="GN10" s="7">
        <v>-0.61834</v>
      </c>
      <c r="GO10">
        <v>0.27979999999999999</v>
      </c>
      <c r="GP10" s="7">
        <v>-5.2290000000000003E-2</v>
      </c>
      <c r="GQ10" s="7">
        <v>-0.72341</v>
      </c>
      <c r="GR10">
        <v>-0.30342000000000002</v>
      </c>
      <c r="GS10">
        <v>-0.39776</v>
      </c>
      <c r="GT10" s="7">
        <v>-0.50604000000000005</v>
      </c>
      <c r="GU10">
        <v>-0.58994999999999997</v>
      </c>
      <c r="GV10">
        <v>-0.50702999999999998</v>
      </c>
      <c r="GW10" s="7">
        <v>-0.31015999999999999</v>
      </c>
      <c r="GX10" s="7">
        <v>-0.44096000000000002</v>
      </c>
      <c r="GY10">
        <v>0.58164000000000005</v>
      </c>
      <c r="GZ10">
        <v>-0.58686000000000005</v>
      </c>
      <c r="HA10" s="7">
        <v>-0.40910999999999997</v>
      </c>
      <c r="HB10">
        <v>-0.63519999999999999</v>
      </c>
      <c r="HC10">
        <v>-0.31263000000000002</v>
      </c>
      <c r="HD10">
        <v>-0.48257</v>
      </c>
      <c r="HE10">
        <v>-0.23544999999999999</v>
      </c>
      <c r="HF10" s="7">
        <v>-0.41339999999999999</v>
      </c>
      <c r="HG10" s="7">
        <v>-0.49707000000000001</v>
      </c>
      <c r="HH10" s="7">
        <v>-0.59572000000000003</v>
      </c>
      <c r="HI10" s="7">
        <v>-0.69804999999999995</v>
      </c>
      <c r="HJ10" s="7">
        <v>-3.3590000000000002E-2</v>
      </c>
      <c r="HK10">
        <v>0.18473999999999999</v>
      </c>
      <c r="HL10">
        <v>-0.20379</v>
      </c>
      <c r="HM10">
        <v>-0.25490000000000002</v>
      </c>
      <c r="HN10" s="7">
        <v>-0.25333</v>
      </c>
      <c r="HO10">
        <v>-0.37652000000000002</v>
      </c>
      <c r="HP10">
        <v>-0.33439000000000002</v>
      </c>
      <c r="HQ10">
        <v>-0.36765999999999999</v>
      </c>
      <c r="HR10">
        <v>-0.49728</v>
      </c>
      <c r="HS10" s="7">
        <v>-0.37247999999999998</v>
      </c>
      <c r="HT10">
        <v>-0.26798</v>
      </c>
      <c r="HU10" s="7">
        <v>-7.1669999999999998E-2</v>
      </c>
      <c r="HV10" s="7">
        <v>9.2000000000000003E-4</v>
      </c>
      <c r="HW10" s="7">
        <v>0.18287999999999999</v>
      </c>
      <c r="HX10">
        <v>-0.17612</v>
      </c>
      <c r="HY10">
        <v>-0.35214000000000001</v>
      </c>
      <c r="HZ10">
        <v>-0.32856000000000002</v>
      </c>
      <c r="IA10">
        <v>7.1040000000000006E-2</v>
      </c>
      <c r="IB10">
        <v>-0.27773999999999999</v>
      </c>
      <c r="IC10">
        <v>2.4969999999999999E-2</v>
      </c>
      <c r="ID10">
        <v>0.54298999999999997</v>
      </c>
      <c r="IE10">
        <v>-0.13550999999999999</v>
      </c>
      <c r="IF10">
        <v>-0.27045999999999998</v>
      </c>
      <c r="IG10" s="7">
        <v>-0.24254000000000001</v>
      </c>
      <c r="IH10">
        <v>-0.39202999999999999</v>
      </c>
      <c r="II10">
        <v>-0.3599</v>
      </c>
      <c r="IJ10">
        <v>-0.40600000000000003</v>
      </c>
      <c r="IK10">
        <v>-0.23810999999999999</v>
      </c>
      <c r="IL10">
        <v>0.38535999999999998</v>
      </c>
      <c r="IM10">
        <v>0.43312</v>
      </c>
      <c r="IN10" s="7">
        <v>-0.35737999999999998</v>
      </c>
      <c r="IO10">
        <v>-0.38052999999999998</v>
      </c>
      <c r="IP10">
        <v>-0.80030000000000001</v>
      </c>
      <c r="IQ10">
        <v>-0.49913000000000002</v>
      </c>
      <c r="IR10">
        <v>-0.52485999999999999</v>
      </c>
      <c r="IS10" s="7">
        <v>-0.35032999999999997</v>
      </c>
      <c r="IT10" s="7">
        <v>-0.39465</v>
      </c>
      <c r="IU10" s="7">
        <v>-0.28449999999999998</v>
      </c>
      <c r="IV10" s="7">
        <v>-0.25112000000000001</v>
      </c>
      <c r="IW10" s="7">
        <v>-0.21257999999999999</v>
      </c>
      <c r="IX10">
        <v>-0.21112</v>
      </c>
      <c r="IY10" s="7">
        <v>-0.19312000000000001</v>
      </c>
      <c r="IZ10">
        <v>-0.39916000000000001</v>
      </c>
      <c r="JA10" s="7">
        <v>-0.21737000000000001</v>
      </c>
      <c r="JB10">
        <v>-0.46678999999999998</v>
      </c>
      <c r="JC10">
        <v>0.60697999999999996</v>
      </c>
      <c r="JD10" s="7">
        <v>-0.21970000000000001</v>
      </c>
      <c r="JE10" s="7">
        <v>0.20680000000000001</v>
      </c>
      <c r="JF10" s="7">
        <v>-6.4430000000000001E-2</v>
      </c>
      <c r="JG10" s="7">
        <v>-0.60502999999999996</v>
      </c>
      <c r="JH10" s="7">
        <v>-0.11994</v>
      </c>
      <c r="JI10" s="7">
        <v>-0.57430000000000003</v>
      </c>
      <c r="JJ10" s="7">
        <v>-0.61712</v>
      </c>
      <c r="JK10" s="7">
        <v>1.0891900000000001</v>
      </c>
      <c r="JL10" s="7">
        <v>-0.13289000000000001</v>
      </c>
      <c r="JM10">
        <v>-0.29471999999999998</v>
      </c>
      <c r="JN10" s="7">
        <v>-4.6530000000000002E-2</v>
      </c>
      <c r="JO10">
        <v>0.34567999999999999</v>
      </c>
      <c r="JP10">
        <v>0.17537</v>
      </c>
      <c r="JQ10">
        <v>-0.16622999999999999</v>
      </c>
      <c r="JR10" s="7">
        <v>0.27976000000000001</v>
      </c>
      <c r="JS10" s="7">
        <v>0.4481</v>
      </c>
      <c r="JT10" s="7">
        <v>-1.515E-2</v>
      </c>
      <c r="JU10">
        <v>1.4442200000000001</v>
      </c>
      <c r="JV10">
        <v>-0.50687000000000004</v>
      </c>
      <c r="JW10" s="7">
        <v>-0.42151</v>
      </c>
      <c r="JX10" s="7">
        <v>-0.18798000000000001</v>
      </c>
      <c r="JY10" s="7">
        <v>-0.33046999999999999</v>
      </c>
      <c r="JZ10">
        <v>0.48838999999999999</v>
      </c>
      <c r="KA10">
        <v>0.24698000000000001</v>
      </c>
      <c r="KB10">
        <v>5.008E-2</v>
      </c>
      <c r="KC10">
        <v>-0.43730000000000002</v>
      </c>
      <c r="KD10">
        <v>-0.14798</v>
      </c>
      <c r="KE10">
        <v>-0.35687999999999998</v>
      </c>
      <c r="KF10" s="7">
        <v>0.48949999999999999</v>
      </c>
      <c r="KG10" s="7">
        <v>-0.32258999999999999</v>
      </c>
      <c r="KH10">
        <v>-0.24254000000000001</v>
      </c>
      <c r="KI10">
        <v>-0.28094999999999998</v>
      </c>
      <c r="KJ10" s="7">
        <v>-0.29591000000000001</v>
      </c>
      <c r="KK10" s="7">
        <v>-0.51571</v>
      </c>
      <c r="KL10" s="7">
        <v>-0.49975000000000003</v>
      </c>
      <c r="KM10">
        <v>-0.35304999999999997</v>
      </c>
      <c r="KN10">
        <v>-1.6129999999999999E-2</v>
      </c>
      <c r="KO10" s="7">
        <v>-0.39354</v>
      </c>
      <c r="KP10" s="7">
        <v>-0.4194</v>
      </c>
      <c r="KQ10" s="7">
        <v>-0.43403999999999998</v>
      </c>
      <c r="KR10" s="7">
        <v>0.10757</v>
      </c>
      <c r="KS10">
        <v>-0.24460999999999999</v>
      </c>
      <c r="KT10">
        <v>-0.42192000000000002</v>
      </c>
      <c r="KU10" s="7">
        <v>-0.61473999999999995</v>
      </c>
      <c r="KV10" s="7">
        <v>-0.25191000000000002</v>
      </c>
      <c r="KW10" s="7">
        <v>-0.32357999999999998</v>
      </c>
      <c r="KX10">
        <v>-0.35360000000000003</v>
      </c>
      <c r="KY10" s="7">
        <v>-0.11053</v>
      </c>
      <c r="KZ10" s="7">
        <v>-0.17121</v>
      </c>
      <c r="LA10" s="7">
        <v>-0.23916999999999999</v>
      </c>
      <c r="LB10" s="7">
        <v>-0.25918999999999998</v>
      </c>
      <c r="LC10">
        <v>-0.23608999999999999</v>
      </c>
      <c r="LD10">
        <v>-0.31537999999999999</v>
      </c>
      <c r="LE10">
        <v>-0.34799999999999998</v>
      </c>
      <c r="LF10">
        <v>-0.36623</v>
      </c>
      <c r="LG10" s="7">
        <v>4.7870000000000003E-2</v>
      </c>
      <c r="LH10" s="7">
        <v>-0.56242999999999999</v>
      </c>
      <c r="LI10" s="7">
        <v>-0.49353999999999998</v>
      </c>
      <c r="LJ10" s="7">
        <v>-0.50992999999999999</v>
      </c>
      <c r="LK10" s="7">
        <v>-0.57628999999999997</v>
      </c>
      <c r="LL10" s="7">
        <v>-0.59731999999999996</v>
      </c>
      <c r="LM10">
        <v>-0.13544999999999999</v>
      </c>
      <c r="LN10" s="7">
        <v>0.28737000000000001</v>
      </c>
      <c r="LO10" s="7">
        <v>0.28676000000000001</v>
      </c>
      <c r="LP10" s="7">
        <v>-2.5749999999999999E-2</v>
      </c>
      <c r="LQ10" s="7">
        <v>-0.27309</v>
      </c>
      <c r="LR10" s="7">
        <v>-0.20777999999999999</v>
      </c>
      <c r="LS10" s="7">
        <v>1.17933</v>
      </c>
      <c r="LT10" s="7">
        <v>0.16638</v>
      </c>
      <c r="LU10">
        <v>-3.304E-2</v>
      </c>
      <c r="LV10" s="7">
        <v>-0.24648</v>
      </c>
      <c r="LW10" s="7">
        <v>0.37315999999999999</v>
      </c>
      <c r="LX10">
        <v>-0.24254000000000001</v>
      </c>
      <c r="LY10">
        <v>0.51336000000000004</v>
      </c>
      <c r="LZ10">
        <v>-0.12756999999999999</v>
      </c>
      <c r="MA10" s="7">
        <v>-0.32968999999999998</v>
      </c>
      <c r="MB10" s="7">
        <v>-0.24254000000000001</v>
      </c>
      <c r="MC10" s="7">
        <v>-2.5950000000000001E-2</v>
      </c>
      <c r="MD10" s="7">
        <v>-0.16311999999999999</v>
      </c>
      <c r="ME10" s="7">
        <v>-0.25263000000000002</v>
      </c>
      <c r="MF10">
        <v>0.97975999999999996</v>
      </c>
      <c r="MG10" s="7">
        <v>0.19925999999999999</v>
      </c>
      <c r="MH10" s="7">
        <v>-6.1960000000000001E-2</v>
      </c>
      <c r="MI10" s="7">
        <v>0.72016999999999998</v>
      </c>
      <c r="MJ10" s="7">
        <v>-2.2200000000000002E-3</v>
      </c>
      <c r="MK10">
        <v>-0.24254000000000001</v>
      </c>
      <c r="ML10" s="7">
        <v>-0.19414999999999999</v>
      </c>
      <c r="MM10" s="7">
        <v>2.8459999999999999E-2</v>
      </c>
      <c r="MN10">
        <v>0.2266</v>
      </c>
      <c r="MO10">
        <v>-0.16854</v>
      </c>
      <c r="MP10" s="7">
        <v>-7.9630000000000006E-2</v>
      </c>
      <c r="MQ10">
        <v>1.4499999999999999E-3</v>
      </c>
      <c r="MR10">
        <v>5.6180000000000001E-2</v>
      </c>
      <c r="MS10" s="7">
        <v>-0.15235000000000001</v>
      </c>
      <c r="MT10" s="7">
        <v>0.23472000000000001</v>
      </c>
      <c r="MU10" s="7">
        <v>0.37755</v>
      </c>
      <c r="MV10" s="7">
        <v>-0.38141000000000003</v>
      </c>
      <c r="MW10" s="7">
        <v>8.1839999999999996E-2</v>
      </c>
      <c r="MX10" s="7">
        <v>0.14221</v>
      </c>
      <c r="MY10">
        <v>-0.30986000000000002</v>
      </c>
      <c r="MZ10">
        <v>-0.36720999999999998</v>
      </c>
      <c r="NA10">
        <v>-0.35815000000000002</v>
      </c>
      <c r="NB10" s="7">
        <v>0.14152999999999999</v>
      </c>
      <c r="NC10">
        <v>0.62529000000000001</v>
      </c>
      <c r="ND10">
        <v>-0.16556999999999999</v>
      </c>
      <c r="NE10" s="7">
        <v>0.90156999999999998</v>
      </c>
      <c r="NF10">
        <v>-7.2190000000000004E-2</v>
      </c>
      <c r="NG10" s="7">
        <v>-0.22902</v>
      </c>
      <c r="NH10">
        <v>-0.40265000000000001</v>
      </c>
      <c r="NI10" s="7">
        <v>-0.21043000000000001</v>
      </c>
      <c r="NJ10" s="7">
        <v>-0.15581999999999999</v>
      </c>
      <c r="NK10">
        <v>0.95401999999999998</v>
      </c>
      <c r="NL10" s="7">
        <v>0.34253</v>
      </c>
      <c r="NM10" s="7">
        <v>0.47925000000000001</v>
      </c>
      <c r="NN10" s="7">
        <v>0.18731999999999999</v>
      </c>
      <c r="NO10" s="7">
        <v>0.27656999999999998</v>
      </c>
      <c r="NP10" s="7">
        <v>0.88905999999999996</v>
      </c>
      <c r="NQ10" s="7">
        <v>0.51243000000000005</v>
      </c>
      <c r="NR10" s="7">
        <v>0.82191000000000003</v>
      </c>
      <c r="NS10" s="7">
        <v>1.5597300000000001</v>
      </c>
      <c r="NT10" s="7">
        <v>1.8343400000000001</v>
      </c>
      <c r="NU10">
        <v>5.6030000000000003E-2</v>
      </c>
      <c r="NV10" s="7">
        <v>-0.43479000000000001</v>
      </c>
      <c r="NW10" s="7">
        <v>1.97973</v>
      </c>
      <c r="NX10">
        <v>-7.3550000000000004E-2</v>
      </c>
      <c r="NY10" s="7">
        <v>0.34810999999999998</v>
      </c>
      <c r="NZ10" s="7">
        <v>0.96743000000000001</v>
      </c>
      <c r="OA10">
        <v>2.376E-2</v>
      </c>
      <c r="OB10">
        <v>0.41599000000000003</v>
      </c>
      <c r="OC10">
        <v>-0.30631999999999998</v>
      </c>
      <c r="OD10">
        <v>0.11788</v>
      </c>
      <c r="OE10">
        <v>-0.23355000000000001</v>
      </c>
      <c r="OF10" s="7">
        <v>0.79261999999999999</v>
      </c>
      <c r="OG10" s="7">
        <v>-0.23238</v>
      </c>
      <c r="OH10" s="7">
        <v>-0.45341999999999999</v>
      </c>
      <c r="OI10">
        <v>-0.15282000000000001</v>
      </c>
      <c r="OJ10" s="7">
        <v>4.0689999999999997E-2</v>
      </c>
      <c r="OK10" s="7">
        <v>-0.39140000000000003</v>
      </c>
      <c r="OL10" s="7">
        <v>0.19836000000000001</v>
      </c>
      <c r="OM10">
        <v>-0.17269999999999999</v>
      </c>
      <c r="ON10" s="7">
        <v>3.7433399999999999</v>
      </c>
      <c r="OO10">
        <v>3.85683</v>
      </c>
      <c r="OP10">
        <v>-0.24254000000000001</v>
      </c>
      <c r="OQ10">
        <v>-0.37065999999999999</v>
      </c>
      <c r="OR10">
        <v>-0.51551999999999998</v>
      </c>
      <c r="OS10" s="7">
        <v>-0.60368999999999995</v>
      </c>
      <c r="OT10">
        <v>-0.19500999999999999</v>
      </c>
      <c r="OU10" s="7">
        <v>-0.43347999999999998</v>
      </c>
      <c r="OV10" s="7">
        <v>-0.44485999999999998</v>
      </c>
      <c r="OW10" s="7">
        <v>-0.40928999999999999</v>
      </c>
      <c r="OX10" s="7">
        <v>-0.55115000000000003</v>
      </c>
      <c r="OY10">
        <v>-0.14998</v>
      </c>
      <c r="OZ10">
        <v>-2.5839999999999998E-2</v>
      </c>
      <c r="PA10">
        <v>-0.55450999999999995</v>
      </c>
      <c r="PB10">
        <v>-0.56935000000000002</v>
      </c>
      <c r="PC10" s="7">
        <v>-0.28521000000000002</v>
      </c>
      <c r="PD10" s="7">
        <v>5.4510000000000003E-2</v>
      </c>
      <c r="PE10">
        <v>-0.53037000000000001</v>
      </c>
      <c r="PF10">
        <v>-0.37909999999999999</v>
      </c>
      <c r="PG10">
        <v>1.4653099999999999</v>
      </c>
      <c r="PH10" s="7">
        <v>0.45145000000000002</v>
      </c>
      <c r="PI10" s="7">
        <v>-0.14529</v>
      </c>
      <c r="PJ10">
        <v>0.19220999999999999</v>
      </c>
      <c r="PK10" s="7">
        <v>4.6390000000000001E-2</v>
      </c>
      <c r="PL10" s="7">
        <v>-0.31169000000000002</v>
      </c>
      <c r="PM10" s="7">
        <v>-0.38735999999999998</v>
      </c>
      <c r="PN10" s="7">
        <v>-0.36203000000000002</v>
      </c>
      <c r="PO10" s="7">
        <v>-0.69232000000000005</v>
      </c>
      <c r="PP10" s="7">
        <v>-0.24254000000000001</v>
      </c>
      <c r="PQ10" s="7">
        <v>-0.90595000000000003</v>
      </c>
      <c r="PR10" s="7">
        <v>-0.92244999999999999</v>
      </c>
      <c r="PS10">
        <v>-0.82884000000000002</v>
      </c>
      <c r="PT10">
        <v>-0.41909999999999997</v>
      </c>
      <c r="PU10">
        <v>-0.8952</v>
      </c>
      <c r="PV10">
        <v>-0.51504000000000005</v>
      </c>
      <c r="PW10">
        <v>-1.1E-4</v>
      </c>
      <c r="PX10">
        <v>-0.91803000000000001</v>
      </c>
      <c r="PY10" s="7">
        <v>-0.67481999999999998</v>
      </c>
      <c r="PZ10" s="7">
        <v>-0.79118999999999995</v>
      </c>
      <c r="QA10" s="7">
        <v>-0.73534999999999995</v>
      </c>
      <c r="QB10">
        <v>-0.53908999999999996</v>
      </c>
      <c r="QC10">
        <v>-0.51922000000000001</v>
      </c>
      <c r="QD10">
        <v>-0.51207000000000003</v>
      </c>
      <c r="QE10">
        <v>-0.46250999999999998</v>
      </c>
      <c r="QF10" s="7">
        <v>-0.44006000000000001</v>
      </c>
      <c r="QG10">
        <v>-0.52178000000000002</v>
      </c>
      <c r="QH10">
        <v>-0.56945000000000001</v>
      </c>
      <c r="QI10" s="7">
        <v>-0.38729000000000002</v>
      </c>
      <c r="QJ10" s="7">
        <v>-0.46577000000000002</v>
      </c>
      <c r="QK10" s="7">
        <v>-0.56174999999999997</v>
      </c>
      <c r="QL10" s="7">
        <v>-0.82099</v>
      </c>
      <c r="QM10" s="7">
        <v>-0.48875999999999997</v>
      </c>
      <c r="QN10" s="7">
        <v>-0.56372999999999995</v>
      </c>
      <c r="QO10" s="7">
        <v>-0.59772000000000003</v>
      </c>
      <c r="QP10">
        <v>-0.49508000000000002</v>
      </c>
      <c r="QQ10">
        <v>-0.46738000000000002</v>
      </c>
      <c r="QR10">
        <v>-0.69335000000000002</v>
      </c>
      <c r="QS10">
        <v>-0.65469999999999995</v>
      </c>
      <c r="QT10">
        <v>-0.51865000000000006</v>
      </c>
      <c r="QU10">
        <v>-0.58370999999999995</v>
      </c>
      <c r="QV10" s="7">
        <v>-0.45196999999999998</v>
      </c>
      <c r="QW10" s="7">
        <v>-0.56154999999999999</v>
      </c>
      <c r="QX10">
        <v>-0.39845000000000003</v>
      </c>
      <c r="QY10" s="7">
        <v>-0.99897999999999998</v>
      </c>
      <c r="QZ10" s="7">
        <v>-0.95648</v>
      </c>
      <c r="RA10" s="7">
        <v>-0.92876000000000003</v>
      </c>
      <c r="RB10" s="7">
        <v>0.34908</v>
      </c>
      <c r="RC10">
        <v>-0.82018999999999997</v>
      </c>
      <c r="RD10">
        <v>-0.45832000000000001</v>
      </c>
      <c r="RE10">
        <v>-0.22211</v>
      </c>
      <c r="RF10">
        <v>0.38579000000000002</v>
      </c>
      <c r="RG10">
        <v>1.8764400000000001</v>
      </c>
      <c r="RH10">
        <v>0.32250000000000001</v>
      </c>
      <c r="RI10">
        <v>1.65988</v>
      </c>
      <c r="RJ10">
        <v>1.28548</v>
      </c>
      <c r="RK10">
        <v>1.3844799999999999</v>
      </c>
      <c r="RL10">
        <v>0.99614000000000003</v>
      </c>
      <c r="RM10">
        <v>0.66427999999999998</v>
      </c>
      <c r="RN10">
        <v>-9.7540000000000002E-2</v>
      </c>
      <c r="RO10">
        <v>2.0729999999999998E-2</v>
      </c>
      <c r="RP10">
        <v>-0.3523</v>
      </c>
      <c r="RQ10">
        <v>-0.24521000000000001</v>
      </c>
      <c r="RR10">
        <v>-0.35644999999999999</v>
      </c>
      <c r="RS10">
        <v>-0.25201000000000001</v>
      </c>
      <c r="RT10">
        <v>1.0338700000000001</v>
      </c>
      <c r="RU10" s="7">
        <v>-0.22708999999999999</v>
      </c>
      <c r="RV10">
        <v>-0.15293999999999999</v>
      </c>
      <c r="RW10">
        <v>-0.33817999999999998</v>
      </c>
      <c r="RX10">
        <v>-0.30325999999999997</v>
      </c>
      <c r="RY10">
        <v>-0.28383999999999998</v>
      </c>
      <c r="RZ10">
        <v>-7.77E-3</v>
      </c>
      <c r="SA10">
        <v>-5.015E-2</v>
      </c>
      <c r="SB10" s="7">
        <v>0.33573999999999998</v>
      </c>
      <c r="SC10" s="7">
        <v>0.70975999999999995</v>
      </c>
      <c r="SD10" s="7">
        <v>-0.10632999999999999</v>
      </c>
      <c r="SE10" s="7">
        <v>2.5508999999999999</v>
      </c>
      <c r="SF10">
        <v>-0.45346999999999998</v>
      </c>
      <c r="SG10" s="7">
        <v>-0.67862</v>
      </c>
      <c r="SH10">
        <v>-0.30079</v>
      </c>
      <c r="SI10">
        <v>-0.65676999999999996</v>
      </c>
      <c r="SJ10">
        <v>-0.85421000000000002</v>
      </c>
      <c r="SK10" s="7">
        <v>-0.73750000000000004</v>
      </c>
      <c r="SL10">
        <v>-0.60219</v>
      </c>
      <c r="SM10">
        <v>-0.1394</v>
      </c>
      <c r="SN10">
        <v>3.1222099999999999</v>
      </c>
      <c r="SO10" s="7">
        <v>-0.31589</v>
      </c>
      <c r="SP10" s="7">
        <v>-0.48698000000000002</v>
      </c>
      <c r="SQ10" s="7">
        <v>-0.67679</v>
      </c>
      <c r="SR10">
        <v>0.78927999999999998</v>
      </c>
      <c r="SS10" s="7">
        <v>0.23130999999999999</v>
      </c>
      <c r="ST10" s="7">
        <v>0.12845000000000001</v>
      </c>
      <c r="SU10">
        <v>-0.53915999999999997</v>
      </c>
      <c r="SV10">
        <v>0.37458999999999998</v>
      </c>
      <c r="SW10">
        <v>-0.36813000000000001</v>
      </c>
      <c r="SX10">
        <v>-0.22806999999999999</v>
      </c>
      <c r="SY10">
        <v>0.27678999999999998</v>
      </c>
      <c r="SZ10" s="7">
        <v>-0.13682</v>
      </c>
      <c r="TA10">
        <v>0.16788</v>
      </c>
      <c r="TB10" s="7">
        <v>-0.47316999999999998</v>
      </c>
      <c r="TC10">
        <v>0.69045000000000001</v>
      </c>
      <c r="TD10">
        <v>1.86206</v>
      </c>
      <c r="TE10">
        <v>-0.34744999999999998</v>
      </c>
      <c r="TF10" s="7">
        <v>2.0486200000000001</v>
      </c>
      <c r="TG10">
        <v>-0.54515000000000002</v>
      </c>
      <c r="TH10">
        <v>-0.32363999999999998</v>
      </c>
      <c r="TI10">
        <v>-0.12859000000000001</v>
      </c>
      <c r="TJ10" s="7">
        <v>-0.38623000000000002</v>
      </c>
      <c r="TK10" s="7">
        <v>-0.28506999999999999</v>
      </c>
      <c r="TL10">
        <v>-0.44580999999999998</v>
      </c>
      <c r="TM10" s="7">
        <v>-0.12862999999999999</v>
      </c>
      <c r="TN10" s="7">
        <v>0.17802000000000001</v>
      </c>
      <c r="TO10" s="7">
        <v>0.75173999999999996</v>
      </c>
      <c r="TP10" s="7">
        <v>-0.40050000000000002</v>
      </c>
      <c r="TQ10" s="7">
        <v>1.1691499999999999</v>
      </c>
      <c r="TR10">
        <v>-0.21818000000000001</v>
      </c>
      <c r="TS10">
        <v>0.35177999999999998</v>
      </c>
      <c r="TT10">
        <v>2.4530699999999999</v>
      </c>
      <c r="TU10">
        <v>0.32602999999999999</v>
      </c>
      <c r="TV10">
        <v>0.44408999999999998</v>
      </c>
      <c r="TW10">
        <v>-0.57477</v>
      </c>
      <c r="TX10" s="7">
        <v>0.14419999999999999</v>
      </c>
      <c r="TY10" s="7">
        <v>-0.23139000000000001</v>
      </c>
      <c r="TZ10" s="7">
        <v>1.2639199999999999</v>
      </c>
      <c r="UA10" s="7">
        <v>0.96726000000000001</v>
      </c>
      <c r="UB10" s="7">
        <v>1.39829</v>
      </c>
      <c r="UC10" s="7">
        <v>-0.98389000000000004</v>
      </c>
      <c r="UD10">
        <v>-0.92708999999999997</v>
      </c>
    </row>
    <row r="11" spans="1:550" x14ac:dyDescent="0.25">
      <c r="A11">
        <v>183</v>
      </c>
      <c r="B11">
        <v>0</v>
      </c>
      <c r="C11" s="7">
        <v>-0.73816999999999999</v>
      </c>
      <c r="D11">
        <v>-0.67283000000000004</v>
      </c>
      <c r="E11">
        <v>-0.34442</v>
      </c>
      <c r="F11" s="7">
        <v>-1.3895599999999999</v>
      </c>
      <c r="G11">
        <v>-0.44855</v>
      </c>
      <c r="H11">
        <v>-0.19092000000000001</v>
      </c>
      <c r="I11">
        <v>8.2299999999999995E-3</v>
      </c>
      <c r="J11">
        <v>0.23044000000000001</v>
      </c>
      <c r="K11">
        <v>-1.3769</v>
      </c>
      <c r="L11">
        <v>-1.6601699999999999</v>
      </c>
      <c r="M11">
        <v>-1.59053</v>
      </c>
      <c r="N11">
        <v>-0.41648000000000002</v>
      </c>
      <c r="O11">
        <v>-0.28188000000000002</v>
      </c>
      <c r="P11" s="7">
        <v>0.80928</v>
      </c>
      <c r="Q11">
        <v>0.92708000000000002</v>
      </c>
      <c r="R11">
        <v>0.88353999999999999</v>
      </c>
      <c r="S11">
        <v>1.8246</v>
      </c>
      <c r="T11">
        <v>0.89473000000000003</v>
      </c>
      <c r="U11">
        <v>0.87356</v>
      </c>
      <c r="V11">
        <v>-1.3678900000000001</v>
      </c>
      <c r="W11" s="7">
        <v>-1.7296899999999999</v>
      </c>
      <c r="X11">
        <v>-0.94510000000000005</v>
      </c>
      <c r="Y11">
        <v>-2.759E-2</v>
      </c>
      <c r="Z11">
        <v>-0.27733000000000002</v>
      </c>
      <c r="AA11">
        <v>-5.4339999999999999E-2</v>
      </c>
      <c r="AB11">
        <v>-0.88990999999999998</v>
      </c>
      <c r="AC11" s="7">
        <v>-1.2644599999999999</v>
      </c>
      <c r="AD11">
        <v>-0.53400999999999998</v>
      </c>
      <c r="AE11">
        <v>0.16217999999999999</v>
      </c>
      <c r="AF11" s="7">
        <v>0.46822000000000003</v>
      </c>
      <c r="AG11" s="7">
        <v>-0.36982999999999999</v>
      </c>
      <c r="AH11">
        <v>-0.67313999999999996</v>
      </c>
      <c r="AI11">
        <v>0.48826999999999998</v>
      </c>
      <c r="AJ11">
        <v>0.29037000000000002</v>
      </c>
      <c r="AK11">
        <v>0.41037000000000001</v>
      </c>
      <c r="AL11">
        <v>-2.7050000000000001E-2</v>
      </c>
      <c r="AM11" s="7">
        <v>-0.14635000000000001</v>
      </c>
      <c r="AN11" s="7">
        <v>-0.86228000000000005</v>
      </c>
      <c r="AO11">
        <v>-1.3818299999999999</v>
      </c>
      <c r="AP11">
        <v>-0.2989</v>
      </c>
      <c r="AQ11">
        <v>0.86399999999999999</v>
      </c>
      <c r="AR11">
        <v>1.4804900000000001</v>
      </c>
      <c r="AS11">
        <v>1.26803</v>
      </c>
      <c r="AT11">
        <v>-1.1591100000000001</v>
      </c>
      <c r="AU11">
        <v>-1.1033500000000001</v>
      </c>
      <c r="AV11">
        <v>-1.0707199999999999</v>
      </c>
      <c r="AW11">
        <v>-1.36036</v>
      </c>
      <c r="AX11" s="7">
        <v>-0.60611999999999999</v>
      </c>
      <c r="AY11" s="7">
        <v>-0.37794</v>
      </c>
      <c r="AZ11">
        <v>-1.0786899999999999</v>
      </c>
      <c r="BA11">
        <v>0.45910000000000001</v>
      </c>
      <c r="BB11">
        <v>1.7886599999999999</v>
      </c>
      <c r="BC11">
        <v>0.97631000000000001</v>
      </c>
      <c r="BD11">
        <v>1.1596200000000001</v>
      </c>
      <c r="BE11">
        <v>0.95421</v>
      </c>
      <c r="BF11" s="7">
        <v>-0.45050000000000001</v>
      </c>
      <c r="BG11" s="7">
        <v>0.40612999999999999</v>
      </c>
      <c r="BH11" s="7">
        <v>9.9409999999999998E-2</v>
      </c>
      <c r="BI11" s="7">
        <v>0.16278000000000001</v>
      </c>
      <c r="BJ11">
        <v>0.44552999999999998</v>
      </c>
      <c r="BK11">
        <v>-0.19242000000000001</v>
      </c>
      <c r="BL11">
        <v>-0.2399</v>
      </c>
      <c r="BM11">
        <v>-0.59641999999999995</v>
      </c>
      <c r="BN11">
        <v>-0.86184000000000005</v>
      </c>
      <c r="BO11">
        <v>1.64832</v>
      </c>
      <c r="BP11">
        <v>2.0569099999999998</v>
      </c>
      <c r="BQ11">
        <v>1.2289399999999999</v>
      </c>
      <c r="BR11" s="7">
        <v>-1.1414599999999999</v>
      </c>
      <c r="BS11">
        <v>-0.40962999999999999</v>
      </c>
      <c r="BT11">
        <v>0.37863999999999998</v>
      </c>
      <c r="BU11" s="7">
        <v>0.15423000000000001</v>
      </c>
      <c r="BV11" s="7">
        <v>-5.9020000000000003E-2</v>
      </c>
      <c r="BW11" s="7">
        <v>-0.30024000000000001</v>
      </c>
      <c r="BX11">
        <v>-0.96870000000000001</v>
      </c>
      <c r="BY11" s="7">
        <v>0.55274999999999996</v>
      </c>
      <c r="BZ11">
        <v>1.88517</v>
      </c>
      <c r="CA11">
        <v>1.8465</v>
      </c>
      <c r="CB11">
        <v>0.60719999999999996</v>
      </c>
      <c r="CC11">
        <v>0.59797</v>
      </c>
      <c r="CD11">
        <v>-1.29555</v>
      </c>
      <c r="CE11">
        <v>-0.33323999999999998</v>
      </c>
      <c r="CF11">
        <v>0.18964</v>
      </c>
      <c r="CG11">
        <v>-0.84282999999999997</v>
      </c>
      <c r="CH11" s="7">
        <v>-0.68593999999999999</v>
      </c>
      <c r="CI11" s="7">
        <v>-0.64693999999999996</v>
      </c>
      <c r="CJ11">
        <v>-0.65825</v>
      </c>
      <c r="CK11">
        <v>0.16070000000000001</v>
      </c>
      <c r="CL11">
        <v>0.88024000000000002</v>
      </c>
      <c r="CM11">
        <v>2.5005500000000001</v>
      </c>
      <c r="CN11" s="7">
        <v>1.14788</v>
      </c>
      <c r="CO11">
        <v>9.1249999999999998E-2</v>
      </c>
      <c r="CP11">
        <v>-0.50068000000000001</v>
      </c>
      <c r="CQ11">
        <v>-0.12009</v>
      </c>
      <c r="CR11">
        <v>-8.7239999999999998E-2</v>
      </c>
      <c r="CS11" s="7">
        <v>-0.45878999999999998</v>
      </c>
      <c r="CT11">
        <v>1.515E-2</v>
      </c>
      <c r="CU11">
        <v>-0.22795000000000001</v>
      </c>
      <c r="CV11" s="7">
        <v>-0.82855000000000001</v>
      </c>
      <c r="CW11">
        <v>-1.32403</v>
      </c>
      <c r="CX11" s="7">
        <v>-1.17052</v>
      </c>
      <c r="CY11" s="7">
        <v>-0.89215</v>
      </c>
      <c r="CZ11">
        <v>-0.58330000000000004</v>
      </c>
      <c r="DA11" s="7">
        <v>-0.58040000000000003</v>
      </c>
      <c r="DB11" s="7">
        <v>-1.1322000000000001</v>
      </c>
      <c r="DC11">
        <v>-0.97604999999999997</v>
      </c>
      <c r="DD11">
        <v>-0.57979999999999998</v>
      </c>
      <c r="DE11">
        <v>-0.71853999999999996</v>
      </c>
      <c r="DF11" s="7">
        <v>-0.90039999999999998</v>
      </c>
      <c r="DG11" s="7">
        <v>-0.57013000000000003</v>
      </c>
      <c r="DH11">
        <v>-0.45573000000000002</v>
      </c>
      <c r="DI11">
        <v>-0.79366999999999999</v>
      </c>
      <c r="DJ11">
        <v>-0.85975000000000001</v>
      </c>
      <c r="DK11">
        <v>-0.83923000000000003</v>
      </c>
      <c r="DL11" s="7">
        <v>-0.95279000000000003</v>
      </c>
      <c r="DM11" s="7">
        <v>-0.71635000000000004</v>
      </c>
      <c r="DN11">
        <v>-0.89949999999999997</v>
      </c>
      <c r="DO11" s="7">
        <v>-0.94882999999999995</v>
      </c>
      <c r="DP11">
        <v>-0.42431999999999997</v>
      </c>
      <c r="DQ11">
        <v>-0.65649999999999997</v>
      </c>
      <c r="DR11" s="7">
        <v>-0.94355999999999995</v>
      </c>
      <c r="DS11" s="7">
        <v>-0.70316000000000001</v>
      </c>
      <c r="DT11">
        <v>-0.54168000000000005</v>
      </c>
      <c r="DU11" s="7">
        <v>-0.77456999999999998</v>
      </c>
      <c r="DV11" s="7">
        <v>-0.74782000000000004</v>
      </c>
      <c r="DW11" s="7">
        <v>-0.54073000000000004</v>
      </c>
      <c r="DX11" s="7">
        <v>-0.76802999999999999</v>
      </c>
      <c r="DY11" s="7">
        <v>-0.64393</v>
      </c>
      <c r="DZ11">
        <v>-0.75590000000000002</v>
      </c>
      <c r="EA11" s="7">
        <v>-0.88024000000000002</v>
      </c>
      <c r="EB11">
        <v>-0.89866999999999997</v>
      </c>
      <c r="EC11">
        <v>-0.51983999999999997</v>
      </c>
      <c r="ED11">
        <v>-0.20834</v>
      </c>
      <c r="EE11">
        <v>-0.49431000000000003</v>
      </c>
      <c r="EF11" s="7">
        <v>-0.78746000000000005</v>
      </c>
      <c r="EG11">
        <v>-0.77688000000000001</v>
      </c>
      <c r="EH11">
        <v>-0.64122000000000001</v>
      </c>
      <c r="EI11">
        <v>-0.15495</v>
      </c>
      <c r="EJ11" s="7">
        <v>-0.54837000000000002</v>
      </c>
      <c r="EK11" s="7">
        <v>-0.69406000000000001</v>
      </c>
      <c r="EL11" s="7">
        <v>-0.71557999999999999</v>
      </c>
      <c r="EM11" s="7">
        <v>-0.49497999999999998</v>
      </c>
      <c r="EN11" s="7">
        <v>-8.3949999999999997E-2</v>
      </c>
      <c r="EO11">
        <v>-0.37252000000000002</v>
      </c>
      <c r="EP11" s="7">
        <v>-0.49661</v>
      </c>
      <c r="EQ11">
        <v>-0.49913999999999997</v>
      </c>
      <c r="ER11">
        <v>-0.34143000000000001</v>
      </c>
      <c r="ES11">
        <v>6.3869999999999996E-2</v>
      </c>
      <c r="ET11" s="7">
        <v>-0.62450000000000006</v>
      </c>
      <c r="EU11" s="7">
        <v>-0.60741000000000001</v>
      </c>
      <c r="EV11">
        <v>-0.41546</v>
      </c>
      <c r="EW11" s="7">
        <v>-0.56345000000000001</v>
      </c>
      <c r="EX11" s="7">
        <v>-0.41954000000000002</v>
      </c>
      <c r="EY11" s="7">
        <v>-0.48403000000000002</v>
      </c>
      <c r="EZ11">
        <v>-0.65405999999999997</v>
      </c>
      <c r="FA11">
        <v>-0.84569000000000005</v>
      </c>
      <c r="FB11">
        <v>-0.72635000000000005</v>
      </c>
      <c r="FC11">
        <v>-0.76219000000000003</v>
      </c>
      <c r="FD11" s="7">
        <v>-0.65695999999999999</v>
      </c>
      <c r="FE11">
        <v>-0.64278000000000002</v>
      </c>
      <c r="FF11">
        <v>-0.25724000000000002</v>
      </c>
      <c r="FG11">
        <v>-0.35299000000000003</v>
      </c>
      <c r="FH11" s="7">
        <v>-0.38286999999999999</v>
      </c>
      <c r="FI11">
        <v>-0.46039000000000002</v>
      </c>
      <c r="FJ11" s="7">
        <v>-0.25839000000000001</v>
      </c>
      <c r="FK11">
        <v>7.2830000000000006E-2</v>
      </c>
      <c r="FL11">
        <v>6.6790000000000002E-2</v>
      </c>
      <c r="FM11">
        <v>0.51061999999999996</v>
      </c>
      <c r="FN11" s="7">
        <v>0.23094999999999999</v>
      </c>
      <c r="FO11" s="7">
        <v>-0.34933999999999998</v>
      </c>
      <c r="FP11" s="7">
        <v>2.2073299999999998</v>
      </c>
      <c r="FQ11" s="7">
        <v>3.1370499999999999</v>
      </c>
      <c r="FR11">
        <v>-0.40066000000000002</v>
      </c>
      <c r="FS11">
        <v>-0.12570000000000001</v>
      </c>
      <c r="FT11">
        <v>1.5939999999999999E-2</v>
      </c>
      <c r="FU11">
        <v>-0.14491000000000001</v>
      </c>
      <c r="FV11">
        <v>-0.26166</v>
      </c>
      <c r="FW11">
        <v>-1.4444300000000001</v>
      </c>
      <c r="FX11">
        <v>-1.2251799999999999</v>
      </c>
      <c r="FY11">
        <v>-1.61399</v>
      </c>
      <c r="FZ11">
        <v>-1.41361</v>
      </c>
      <c r="GA11">
        <v>-1.4551099999999999</v>
      </c>
      <c r="GB11" s="7">
        <v>-0.8407</v>
      </c>
      <c r="GC11" s="7">
        <v>-1.1837599999999999</v>
      </c>
      <c r="GD11" s="7">
        <v>-1.3931199999999999</v>
      </c>
      <c r="GE11" s="7">
        <v>-0.37097999999999998</v>
      </c>
      <c r="GF11">
        <v>-1.55955</v>
      </c>
      <c r="GG11" s="7">
        <v>-1.5082599999999999</v>
      </c>
      <c r="GH11" s="7">
        <v>-0.63265000000000005</v>
      </c>
      <c r="GI11" s="7">
        <v>-1.05358</v>
      </c>
      <c r="GJ11" s="7">
        <v>-1.31403</v>
      </c>
      <c r="GK11">
        <v>-1.08477</v>
      </c>
      <c r="GL11">
        <v>-1.0102800000000001</v>
      </c>
      <c r="GM11">
        <v>-0.72089000000000003</v>
      </c>
      <c r="GN11" s="7">
        <v>-0.55698999999999999</v>
      </c>
      <c r="GO11">
        <v>-0.62304999999999999</v>
      </c>
      <c r="GP11" s="7">
        <v>0.19431999999999999</v>
      </c>
      <c r="GQ11" s="7">
        <v>1.2622899999999999</v>
      </c>
      <c r="GR11">
        <v>0.78613</v>
      </c>
      <c r="GS11">
        <v>-0.10705000000000001</v>
      </c>
      <c r="GT11" s="7">
        <v>-0.38091000000000003</v>
      </c>
      <c r="GU11">
        <v>-0.33261000000000002</v>
      </c>
      <c r="GV11">
        <v>0.29759999999999998</v>
      </c>
      <c r="GW11" s="7">
        <v>0.41593999999999998</v>
      </c>
      <c r="GX11" s="7">
        <v>-1.915E-2</v>
      </c>
      <c r="GY11">
        <v>-0.32976</v>
      </c>
      <c r="GZ11">
        <v>-0.40123999999999999</v>
      </c>
      <c r="HA11" s="7">
        <v>-0.49038999999999999</v>
      </c>
      <c r="HB11">
        <v>0.49585000000000001</v>
      </c>
      <c r="HC11">
        <v>0.49210999999999999</v>
      </c>
      <c r="HD11">
        <v>-8.727E-2</v>
      </c>
      <c r="HE11">
        <v>-0.24581</v>
      </c>
      <c r="HF11" s="7">
        <v>-0.56669000000000003</v>
      </c>
      <c r="HG11" s="7">
        <v>-0.67647000000000002</v>
      </c>
      <c r="HH11" s="7">
        <v>-0.63624000000000003</v>
      </c>
      <c r="HI11" s="7">
        <v>-0.76014999999999999</v>
      </c>
      <c r="HJ11" s="7">
        <v>-0.55647999999999997</v>
      </c>
      <c r="HK11">
        <v>-0.42587999999999998</v>
      </c>
      <c r="HL11">
        <v>-8.7970000000000007E-2</v>
      </c>
      <c r="HM11">
        <v>0.27765000000000001</v>
      </c>
      <c r="HN11" s="7">
        <v>0.41050999999999999</v>
      </c>
      <c r="HO11">
        <v>1.36226</v>
      </c>
      <c r="HP11">
        <v>0.58023999999999998</v>
      </c>
      <c r="HQ11">
        <v>-0.41093000000000002</v>
      </c>
      <c r="HR11">
        <v>-0.80032999999999999</v>
      </c>
      <c r="HS11" s="7">
        <v>-0.28787000000000001</v>
      </c>
      <c r="HT11">
        <v>-0.47045999999999999</v>
      </c>
      <c r="HU11" s="7">
        <v>-0.59626999999999997</v>
      </c>
      <c r="HV11" s="7">
        <v>0.17122000000000001</v>
      </c>
      <c r="HW11" s="7">
        <v>-9.3189999999999995E-2</v>
      </c>
      <c r="HX11">
        <v>0.10212</v>
      </c>
      <c r="HY11">
        <v>0.64453000000000005</v>
      </c>
      <c r="HZ11">
        <v>0.42443999999999998</v>
      </c>
      <c r="IA11">
        <v>-0.55393999999999999</v>
      </c>
      <c r="IB11">
        <v>-0.16406000000000001</v>
      </c>
      <c r="IC11">
        <v>-0.97255999999999998</v>
      </c>
      <c r="ID11">
        <v>-1.20106</v>
      </c>
      <c r="IE11">
        <v>-0.51268000000000002</v>
      </c>
      <c r="IF11">
        <v>-0.27045999999999998</v>
      </c>
      <c r="IG11" s="7">
        <v>-0.24254000000000001</v>
      </c>
      <c r="IH11">
        <v>-0.19763</v>
      </c>
      <c r="II11">
        <v>-0.29797000000000001</v>
      </c>
      <c r="IJ11">
        <v>-0.24401</v>
      </c>
      <c r="IK11">
        <v>-9.9979999999999999E-2</v>
      </c>
      <c r="IL11">
        <v>-1.2578499999999999</v>
      </c>
      <c r="IM11">
        <v>-1.0789800000000001</v>
      </c>
      <c r="IN11" s="7">
        <v>-0.15679000000000001</v>
      </c>
      <c r="IO11">
        <v>0.23333999999999999</v>
      </c>
      <c r="IP11">
        <v>2.6498300000000001</v>
      </c>
      <c r="IQ11">
        <v>0.86182999999999998</v>
      </c>
      <c r="IR11">
        <v>1.08239</v>
      </c>
      <c r="IS11" s="7">
        <v>-2.6950000000000002E-2</v>
      </c>
      <c r="IT11" s="7">
        <v>1.8610599999999999</v>
      </c>
      <c r="IU11" s="7">
        <v>-9.7019999999999995E-2</v>
      </c>
      <c r="IV11" s="7">
        <v>-9.1170000000000001E-2</v>
      </c>
      <c r="IW11" s="7">
        <v>0.23007</v>
      </c>
      <c r="IX11">
        <v>0.36107</v>
      </c>
      <c r="IY11" s="7">
        <v>1.48966</v>
      </c>
      <c r="IZ11">
        <v>0.80525999999999998</v>
      </c>
      <c r="JA11" s="7">
        <v>-0.19225999999999999</v>
      </c>
      <c r="JB11">
        <v>2.4710200000000002</v>
      </c>
      <c r="JC11">
        <v>0.44652999999999998</v>
      </c>
      <c r="JD11" s="7">
        <v>-0.69898000000000005</v>
      </c>
      <c r="JE11" s="7">
        <v>-0.14779999999999999</v>
      </c>
      <c r="JF11" s="7">
        <v>-0.17960999999999999</v>
      </c>
      <c r="JG11" s="7">
        <v>0.30077999999999999</v>
      </c>
      <c r="JH11" s="7">
        <v>-0.29460999999999998</v>
      </c>
      <c r="JI11" s="7">
        <v>2.0906199999999999</v>
      </c>
      <c r="JJ11" s="7">
        <v>2.5798399999999999</v>
      </c>
      <c r="JK11" s="7">
        <v>-0.18986</v>
      </c>
      <c r="JL11" s="7">
        <v>2.5180500000000001</v>
      </c>
      <c r="JM11">
        <v>1.67638</v>
      </c>
      <c r="JN11" s="7">
        <v>0.67554000000000003</v>
      </c>
      <c r="JO11">
        <v>1.7653300000000001</v>
      </c>
      <c r="JP11">
        <v>1.82741</v>
      </c>
      <c r="JQ11">
        <v>1.7049700000000001</v>
      </c>
      <c r="JR11" s="7">
        <v>1.69509</v>
      </c>
      <c r="JS11" s="7">
        <v>2.36835</v>
      </c>
      <c r="JT11" s="7">
        <v>-0.37858999999999998</v>
      </c>
      <c r="JU11">
        <v>1.9430700000000001</v>
      </c>
      <c r="JV11">
        <v>-0.47016999999999998</v>
      </c>
      <c r="JW11" s="7">
        <v>0.38879000000000002</v>
      </c>
      <c r="JX11" s="7">
        <v>-0.47406999999999999</v>
      </c>
      <c r="JY11" s="7">
        <v>0.64015</v>
      </c>
      <c r="JZ11">
        <v>1.37053</v>
      </c>
      <c r="KA11">
        <v>1.68838</v>
      </c>
      <c r="KB11">
        <v>0.42869000000000002</v>
      </c>
      <c r="KC11">
        <v>0.33215</v>
      </c>
      <c r="KD11">
        <v>0.75039999999999996</v>
      </c>
      <c r="KE11">
        <v>-0.16137000000000001</v>
      </c>
      <c r="KF11" s="7">
        <v>0.52371000000000001</v>
      </c>
      <c r="KG11" s="7">
        <v>1.2199599999999999</v>
      </c>
      <c r="KH11">
        <v>-0.24254000000000001</v>
      </c>
      <c r="KI11">
        <v>0.52910000000000001</v>
      </c>
      <c r="KJ11" s="7">
        <v>0.32902999999999999</v>
      </c>
      <c r="KK11" s="7">
        <v>0.83133999999999997</v>
      </c>
      <c r="KL11" s="7">
        <v>-0.25092999999999999</v>
      </c>
      <c r="KM11">
        <v>0.27495000000000003</v>
      </c>
      <c r="KN11">
        <v>0.17455999999999999</v>
      </c>
      <c r="KO11" s="7">
        <v>0.22306000000000001</v>
      </c>
      <c r="KP11" s="7">
        <v>-2.3900000000000001E-2</v>
      </c>
      <c r="KQ11" s="7">
        <v>-0.34444000000000002</v>
      </c>
      <c r="KR11" s="7">
        <v>-0.75575000000000003</v>
      </c>
      <c r="KS11">
        <v>-0.24460999999999999</v>
      </c>
      <c r="KT11">
        <v>0.46898000000000001</v>
      </c>
      <c r="KU11" s="7">
        <v>-0.96691000000000005</v>
      </c>
      <c r="KV11" s="7">
        <v>-0.49552000000000002</v>
      </c>
      <c r="KW11" s="7">
        <v>-0.23361999999999999</v>
      </c>
      <c r="KX11">
        <v>-0.40475</v>
      </c>
      <c r="KY11" s="7">
        <v>-0.29593999999999998</v>
      </c>
      <c r="KZ11" s="7">
        <v>-0.39954000000000001</v>
      </c>
      <c r="LA11" s="7">
        <v>-0.3679</v>
      </c>
      <c r="LB11" s="7">
        <v>-0.25918999999999998</v>
      </c>
      <c r="LC11">
        <v>-0.26021</v>
      </c>
      <c r="LD11">
        <v>0.12325999999999999</v>
      </c>
      <c r="LE11">
        <v>-0.31772</v>
      </c>
      <c r="LF11">
        <v>-0.19395000000000001</v>
      </c>
      <c r="LG11" s="7">
        <v>1.06593</v>
      </c>
      <c r="LH11" s="7">
        <v>1.07236</v>
      </c>
      <c r="LI11" s="7">
        <v>0.81603000000000003</v>
      </c>
      <c r="LJ11" s="7">
        <v>0.35439999999999999</v>
      </c>
      <c r="LK11" s="7">
        <v>-0.67591000000000001</v>
      </c>
      <c r="LL11" s="7">
        <v>-0.62961999999999996</v>
      </c>
      <c r="LM11">
        <v>1.1001300000000001</v>
      </c>
      <c r="LN11" s="7">
        <v>2.2401399999999998</v>
      </c>
      <c r="LO11" s="7">
        <v>2.6026600000000002</v>
      </c>
      <c r="LP11" s="7">
        <v>-0.22011</v>
      </c>
      <c r="LQ11" s="7">
        <v>-0.29819000000000001</v>
      </c>
      <c r="LR11" s="7">
        <v>-0.31966</v>
      </c>
      <c r="LS11" s="7">
        <v>1.5908599999999999</v>
      </c>
      <c r="LT11" s="7">
        <v>1.01061</v>
      </c>
      <c r="LU11">
        <v>2.1661800000000002</v>
      </c>
      <c r="LV11" s="7">
        <v>-0.24648</v>
      </c>
      <c r="LW11" s="7">
        <v>2.00014</v>
      </c>
      <c r="LX11">
        <v>-0.24254000000000001</v>
      </c>
      <c r="LY11">
        <v>1.3534200000000001</v>
      </c>
      <c r="LZ11">
        <v>0.32367000000000001</v>
      </c>
      <c r="MA11" s="7">
        <v>-0.28599000000000002</v>
      </c>
      <c r="MB11" s="7">
        <v>-0.24254000000000001</v>
      </c>
      <c r="MC11" s="7">
        <v>0.56850999999999996</v>
      </c>
      <c r="MD11" s="7">
        <v>-0.23526</v>
      </c>
      <c r="ME11" s="7">
        <v>-0.25263000000000002</v>
      </c>
      <c r="MF11">
        <v>1.79626</v>
      </c>
      <c r="MG11" s="7">
        <v>3.3360500000000002</v>
      </c>
      <c r="MH11" s="7">
        <v>0.51917000000000002</v>
      </c>
      <c r="MI11" s="7">
        <v>0.14913000000000001</v>
      </c>
      <c r="MJ11" s="7">
        <v>0.18451000000000001</v>
      </c>
      <c r="MK11">
        <v>-0.24254000000000001</v>
      </c>
      <c r="ML11" s="7">
        <v>-0.54771999999999998</v>
      </c>
      <c r="MM11" s="7">
        <v>2.1056599999999999</v>
      </c>
      <c r="MN11">
        <v>-0.24897</v>
      </c>
      <c r="MO11">
        <v>-0.64209000000000005</v>
      </c>
      <c r="MP11" s="7">
        <v>3.19556</v>
      </c>
      <c r="MQ11">
        <v>0.37092999999999998</v>
      </c>
      <c r="MR11">
        <v>1.09511</v>
      </c>
      <c r="MS11" s="7">
        <v>1.8879699999999999</v>
      </c>
      <c r="MT11" s="7">
        <v>1.8491500000000001</v>
      </c>
      <c r="MU11" s="7">
        <v>0.13161</v>
      </c>
      <c r="MV11" s="7">
        <v>0.38114999999999999</v>
      </c>
      <c r="MW11" s="7">
        <v>1.71424</v>
      </c>
      <c r="MX11" s="7">
        <v>0.63188999999999995</v>
      </c>
      <c r="MY11">
        <v>-0.21154000000000001</v>
      </c>
      <c r="MZ11">
        <v>1.33457</v>
      </c>
      <c r="NA11">
        <v>0.47843000000000002</v>
      </c>
      <c r="NB11" s="7">
        <v>-0.26143</v>
      </c>
      <c r="NC11">
        <v>-0.79215000000000002</v>
      </c>
      <c r="ND11">
        <v>-0.91749000000000003</v>
      </c>
      <c r="NE11" s="7">
        <v>-0.68013999999999997</v>
      </c>
      <c r="NF11">
        <v>-0.89692000000000005</v>
      </c>
      <c r="NG11" s="7">
        <v>0.22908000000000001</v>
      </c>
      <c r="NH11">
        <v>0.34921000000000002</v>
      </c>
      <c r="NI11" s="7">
        <v>-0.46933999999999998</v>
      </c>
      <c r="NJ11" s="7">
        <v>0.17508000000000001</v>
      </c>
      <c r="NK11">
        <v>0.66125999999999996</v>
      </c>
      <c r="NL11" s="7">
        <v>-0.37486000000000003</v>
      </c>
      <c r="NM11" s="7">
        <v>-0.67132000000000003</v>
      </c>
      <c r="NN11" s="7">
        <v>-0.77059</v>
      </c>
      <c r="NO11" s="7">
        <v>-0.76432999999999995</v>
      </c>
      <c r="NP11" s="7">
        <v>-0.96089000000000002</v>
      </c>
      <c r="NQ11" s="7">
        <v>-1.03424</v>
      </c>
      <c r="NR11" s="7">
        <v>-0.67978000000000005</v>
      </c>
      <c r="NS11" s="7">
        <v>-1.8839999999999999E-2</v>
      </c>
      <c r="NT11" s="7">
        <v>-0.63666</v>
      </c>
      <c r="NU11">
        <v>-0.74597999999999998</v>
      </c>
      <c r="NV11" s="7">
        <v>-0.64971999999999996</v>
      </c>
      <c r="NW11" s="7">
        <v>-0.70054000000000005</v>
      </c>
      <c r="NX11">
        <v>-0.55103000000000002</v>
      </c>
      <c r="NY11" s="7">
        <v>-0.13344</v>
      </c>
      <c r="NZ11" s="7">
        <v>-0.72099999999999997</v>
      </c>
      <c r="OA11">
        <v>-0.66652</v>
      </c>
      <c r="OB11">
        <v>-0.28098000000000001</v>
      </c>
      <c r="OC11">
        <v>-0.52319000000000004</v>
      </c>
      <c r="OD11">
        <v>-0.48436000000000001</v>
      </c>
      <c r="OE11">
        <v>-0.42194999999999999</v>
      </c>
      <c r="OF11" s="7">
        <v>-0.12934000000000001</v>
      </c>
      <c r="OG11" s="7">
        <v>-0.28908</v>
      </c>
      <c r="OH11" s="7">
        <v>-0.52302999999999999</v>
      </c>
      <c r="OI11">
        <v>-0.61724999999999997</v>
      </c>
      <c r="OJ11" s="7">
        <v>-0.75351000000000001</v>
      </c>
      <c r="OK11" s="7">
        <v>0.29064000000000001</v>
      </c>
      <c r="OL11" s="7">
        <v>7.8280000000000002E-2</v>
      </c>
      <c r="OM11">
        <v>-0.99568000000000001</v>
      </c>
      <c r="ON11" s="7">
        <v>-0.29370000000000002</v>
      </c>
      <c r="OO11">
        <v>-0.26956999999999998</v>
      </c>
      <c r="OP11">
        <v>-0.24254000000000001</v>
      </c>
      <c r="OQ11">
        <v>-0.49312</v>
      </c>
      <c r="OR11">
        <v>-0.52112000000000003</v>
      </c>
      <c r="OS11" s="7">
        <v>-0.36193999999999998</v>
      </c>
      <c r="OT11">
        <v>-0.48931999999999998</v>
      </c>
      <c r="OU11" s="7">
        <v>-0.43347999999999998</v>
      </c>
      <c r="OV11" s="7">
        <v>-0.44485999999999998</v>
      </c>
      <c r="OW11" s="7">
        <v>-0.40928999999999999</v>
      </c>
      <c r="OX11" s="7">
        <v>0.13116</v>
      </c>
      <c r="OY11">
        <v>-0.48791000000000001</v>
      </c>
      <c r="OZ11">
        <v>1.205E-2</v>
      </c>
      <c r="PA11">
        <v>-0.62763000000000002</v>
      </c>
      <c r="PB11">
        <v>-0.70394000000000001</v>
      </c>
      <c r="PC11" s="7">
        <v>-0.42587000000000003</v>
      </c>
      <c r="PD11" s="7">
        <v>-0.62917000000000001</v>
      </c>
      <c r="PE11">
        <v>-0.62482000000000004</v>
      </c>
      <c r="PF11">
        <v>-0.54688999999999999</v>
      </c>
      <c r="PG11">
        <v>-0.68625000000000003</v>
      </c>
      <c r="PH11" s="7">
        <v>-7.2730000000000003E-2</v>
      </c>
      <c r="PI11" s="7">
        <v>-0.75907999999999998</v>
      </c>
      <c r="PJ11">
        <v>-0.71955000000000002</v>
      </c>
      <c r="PK11" s="7">
        <v>-0.74297000000000002</v>
      </c>
      <c r="PL11" s="7">
        <v>-0.31169000000000002</v>
      </c>
      <c r="PM11" s="7">
        <v>-0.77793999999999996</v>
      </c>
      <c r="PN11" s="7">
        <v>-0.44511000000000001</v>
      </c>
      <c r="PO11" s="7">
        <v>-0.55805000000000005</v>
      </c>
      <c r="PP11" s="7">
        <v>-0.24254000000000001</v>
      </c>
      <c r="PQ11" s="7">
        <v>-0.27506999999999998</v>
      </c>
      <c r="PR11" s="7">
        <v>-0.59892999999999996</v>
      </c>
      <c r="PS11">
        <v>-0.82884000000000002</v>
      </c>
      <c r="PT11">
        <v>-0.41909999999999997</v>
      </c>
      <c r="PU11">
        <v>-0.83069999999999999</v>
      </c>
      <c r="PV11">
        <v>-0.51504000000000005</v>
      </c>
      <c r="PW11">
        <v>-0.31646999999999997</v>
      </c>
      <c r="PX11">
        <v>-0.91803000000000001</v>
      </c>
      <c r="PY11" s="7">
        <v>-0.67481999999999998</v>
      </c>
      <c r="PZ11" s="7">
        <v>-0.79118999999999995</v>
      </c>
      <c r="QA11" s="7">
        <v>-0.73534999999999995</v>
      </c>
      <c r="QB11">
        <v>-0.53908999999999996</v>
      </c>
      <c r="QC11">
        <v>-0.51922000000000001</v>
      </c>
      <c r="QD11">
        <v>-0.51207000000000003</v>
      </c>
      <c r="QE11">
        <v>-0.46250999999999998</v>
      </c>
      <c r="QF11" s="7">
        <v>-0.44006000000000001</v>
      </c>
      <c r="QG11">
        <v>-0.52178000000000002</v>
      </c>
      <c r="QH11">
        <v>-0.56945000000000001</v>
      </c>
      <c r="QI11" s="7">
        <v>-0.23558000000000001</v>
      </c>
      <c r="QJ11" s="7">
        <v>-0.46577000000000002</v>
      </c>
      <c r="QK11" s="7">
        <v>-0.56174999999999997</v>
      </c>
      <c r="QL11" s="7">
        <v>-0.82099</v>
      </c>
      <c r="QM11" s="7">
        <v>-0.48875999999999997</v>
      </c>
      <c r="QN11" s="7">
        <v>-0.56372999999999995</v>
      </c>
      <c r="QO11" s="7">
        <v>-0.59772000000000003</v>
      </c>
      <c r="QP11">
        <v>-0.49508000000000002</v>
      </c>
      <c r="QQ11">
        <v>-0.46738000000000002</v>
      </c>
      <c r="QR11">
        <v>-0.66686000000000001</v>
      </c>
      <c r="QS11">
        <v>-0.65469999999999995</v>
      </c>
      <c r="QT11">
        <v>-0.51865000000000006</v>
      </c>
      <c r="QU11">
        <v>-0.58370999999999995</v>
      </c>
      <c r="QV11" s="7">
        <v>-0.45196999999999998</v>
      </c>
      <c r="QW11" s="7">
        <v>-0.56154999999999999</v>
      </c>
      <c r="QX11">
        <v>-0.39845000000000003</v>
      </c>
      <c r="QY11" s="7">
        <v>0.71357999999999999</v>
      </c>
      <c r="QZ11" s="7">
        <v>0.85458999999999996</v>
      </c>
      <c r="RA11" s="7">
        <v>-0.59008000000000005</v>
      </c>
      <c r="RB11" s="7">
        <v>-0.21088999999999999</v>
      </c>
      <c r="RC11">
        <v>-0.61707000000000001</v>
      </c>
      <c r="RD11">
        <v>-0.45832000000000001</v>
      </c>
      <c r="RE11">
        <v>-0.14186000000000001</v>
      </c>
      <c r="RF11">
        <v>-0.80181999999999998</v>
      </c>
      <c r="RG11">
        <v>-0.31507000000000002</v>
      </c>
      <c r="RH11">
        <v>-0.49625000000000002</v>
      </c>
      <c r="RI11">
        <v>-1.40327</v>
      </c>
      <c r="RJ11">
        <v>-0.88024000000000002</v>
      </c>
      <c r="RK11">
        <v>-0.65598000000000001</v>
      </c>
      <c r="RL11">
        <v>-0.39319999999999999</v>
      </c>
      <c r="RM11">
        <v>0.58643999999999996</v>
      </c>
      <c r="RN11">
        <v>-0.51893999999999996</v>
      </c>
      <c r="RO11">
        <v>-0.66056000000000004</v>
      </c>
      <c r="RP11">
        <v>-0.74873999999999996</v>
      </c>
      <c r="RQ11">
        <v>-0.49482999999999999</v>
      </c>
      <c r="RR11">
        <v>-0.15920999999999999</v>
      </c>
      <c r="RS11">
        <v>-0.16236999999999999</v>
      </c>
      <c r="RT11">
        <v>-1.0042599999999999</v>
      </c>
      <c r="RU11" s="7">
        <v>-0.88946000000000003</v>
      </c>
      <c r="RV11">
        <v>-0.83381000000000005</v>
      </c>
      <c r="RW11">
        <v>0.23332</v>
      </c>
      <c r="RX11">
        <v>-0.30325999999999997</v>
      </c>
      <c r="RY11">
        <v>-0.28705999999999998</v>
      </c>
      <c r="RZ11">
        <v>-0.1477</v>
      </c>
      <c r="SA11">
        <v>-0.41782000000000002</v>
      </c>
      <c r="SB11" s="7">
        <v>1.09917</v>
      </c>
      <c r="SC11" s="7">
        <v>-0.16858000000000001</v>
      </c>
      <c r="SD11" s="7">
        <v>-0.81023000000000001</v>
      </c>
      <c r="SE11" s="7">
        <v>-0.55662</v>
      </c>
      <c r="SF11">
        <v>-0.66839999999999999</v>
      </c>
      <c r="SG11" s="7">
        <v>-0.15668000000000001</v>
      </c>
      <c r="SH11">
        <v>-0.48315000000000002</v>
      </c>
      <c r="SI11">
        <v>-0.60282999999999998</v>
      </c>
      <c r="SJ11">
        <v>-0.43451000000000001</v>
      </c>
      <c r="SK11" s="7">
        <v>-0.27156000000000002</v>
      </c>
      <c r="SL11">
        <v>-0.49392000000000003</v>
      </c>
      <c r="SM11">
        <v>-0.37418000000000001</v>
      </c>
      <c r="SN11">
        <v>-0.50455000000000005</v>
      </c>
      <c r="SO11" s="7">
        <v>-0.93020999999999998</v>
      </c>
      <c r="SP11" s="7">
        <v>-0.48698000000000002</v>
      </c>
      <c r="SQ11" s="7">
        <v>-0.67679</v>
      </c>
      <c r="SR11">
        <v>0.34377000000000002</v>
      </c>
      <c r="SS11" s="7">
        <v>-0.69840999999999998</v>
      </c>
      <c r="ST11" s="7">
        <v>-0.76627000000000001</v>
      </c>
      <c r="SU11">
        <v>-0.30353999999999998</v>
      </c>
      <c r="SV11">
        <v>-0.61638000000000004</v>
      </c>
      <c r="SW11">
        <v>-0.25873000000000002</v>
      </c>
      <c r="SX11">
        <v>-0.49352000000000001</v>
      </c>
      <c r="SY11">
        <v>0.21664</v>
      </c>
      <c r="SZ11" s="7">
        <v>0.59162999999999999</v>
      </c>
      <c r="TA11">
        <v>-0.12282999999999999</v>
      </c>
      <c r="TB11" s="7">
        <v>-0.47316999999999998</v>
      </c>
      <c r="TC11">
        <v>-0.67235</v>
      </c>
      <c r="TD11">
        <v>-0.53659000000000001</v>
      </c>
      <c r="TE11">
        <v>-0.58943999999999996</v>
      </c>
      <c r="TF11" s="7">
        <v>-0.57560999999999996</v>
      </c>
      <c r="TG11">
        <v>0.66024000000000005</v>
      </c>
      <c r="TH11">
        <v>2.2589199999999998</v>
      </c>
      <c r="TI11">
        <v>-0.18301999999999999</v>
      </c>
      <c r="TJ11" s="7">
        <v>-0.22264999999999999</v>
      </c>
      <c r="TK11" s="7">
        <v>-0.31146000000000001</v>
      </c>
      <c r="TL11">
        <v>-7.7130000000000004E-2</v>
      </c>
      <c r="TM11" s="7">
        <v>1.002</v>
      </c>
      <c r="TN11" s="7">
        <v>-1.2246699999999999</v>
      </c>
      <c r="TO11" s="7">
        <v>-0.72391000000000005</v>
      </c>
      <c r="TP11" s="7">
        <v>-3.8850000000000003E-2</v>
      </c>
      <c r="TQ11" s="7">
        <v>2.7943500000000001</v>
      </c>
      <c r="TR11">
        <v>0.95259000000000005</v>
      </c>
      <c r="TS11">
        <v>0.64002000000000003</v>
      </c>
      <c r="TT11">
        <v>1.2542800000000001</v>
      </c>
      <c r="TU11">
        <v>-6.028E-2</v>
      </c>
      <c r="TV11">
        <v>0.21859999999999999</v>
      </c>
      <c r="TW11">
        <v>-0.90351000000000004</v>
      </c>
      <c r="TX11" s="7">
        <v>-0.48022999999999999</v>
      </c>
      <c r="TY11" s="7">
        <v>0.18651000000000001</v>
      </c>
      <c r="TZ11" s="7">
        <v>-0.42243999999999998</v>
      </c>
      <c r="UA11" s="7">
        <v>-0.44912999999999997</v>
      </c>
      <c r="UB11" s="7">
        <v>-0.98368</v>
      </c>
      <c r="UC11" s="7">
        <v>-5.8400000000000001E-2</v>
      </c>
      <c r="UD11">
        <v>-0.68567999999999996</v>
      </c>
    </row>
    <row r="12" spans="1:550" x14ac:dyDescent="0.25">
      <c r="A12">
        <v>200</v>
      </c>
      <c r="B12">
        <v>0</v>
      </c>
      <c r="C12" s="7">
        <v>-0.55056000000000005</v>
      </c>
      <c r="D12">
        <v>-7.6539999999999997E-2</v>
      </c>
      <c r="E12">
        <v>-0.24798999999999999</v>
      </c>
      <c r="F12" s="7">
        <v>0.70992</v>
      </c>
      <c r="G12">
        <v>-0.78247</v>
      </c>
      <c r="H12">
        <v>-0.11285000000000001</v>
      </c>
      <c r="I12">
        <v>-3.9399999999999999E-3</v>
      </c>
      <c r="J12">
        <v>-7.4429999999999996E-2</v>
      </c>
      <c r="K12">
        <v>-0.22269</v>
      </c>
      <c r="L12">
        <v>-0.82501000000000002</v>
      </c>
      <c r="M12">
        <v>-0.63812000000000002</v>
      </c>
      <c r="N12">
        <v>3.567E-2</v>
      </c>
      <c r="O12">
        <v>-0.12764</v>
      </c>
      <c r="P12" s="7">
        <v>-0.20387</v>
      </c>
      <c r="Q12">
        <v>-0.92249000000000003</v>
      </c>
      <c r="R12">
        <v>-0.42986999999999997</v>
      </c>
      <c r="S12">
        <v>0.75507999999999997</v>
      </c>
      <c r="T12">
        <v>0.60768999999999995</v>
      </c>
      <c r="U12">
        <v>-0.68857999999999997</v>
      </c>
      <c r="V12">
        <v>-1.1147</v>
      </c>
      <c r="W12" s="7">
        <v>-0.84770000000000001</v>
      </c>
      <c r="X12">
        <v>-0.70726999999999995</v>
      </c>
      <c r="Y12">
        <v>6.5570000000000003E-2</v>
      </c>
      <c r="Z12">
        <v>1.7010000000000001E-2</v>
      </c>
      <c r="AA12">
        <v>-0.55188999999999999</v>
      </c>
      <c r="AB12">
        <v>-0.31174000000000002</v>
      </c>
      <c r="AC12" s="7">
        <v>-0.83857000000000004</v>
      </c>
      <c r="AD12">
        <v>-0.82891999999999999</v>
      </c>
      <c r="AE12">
        <v>0.31358000000000003</v>
      </c>
      <c r="AF12" s="7">
        <v>1.8205</v>
      </c>
      <c r="AG12" s="7">
        <v>-3.8059999999999997E-2</v>
      </c>
      <c r="AH12">
        <v>0.19364999999999999</v>
      </c>
      <c r="AI12">
        <v>-0.92478000000000005</v>
      </c>
      <c r="AJ12">
        <v>-0.11994</v>
      </c>
      <c r="AK12">
        <v>3.304E-2</v>
      </c>
      <c r="AL12">
        <v>0.20466999999999999</v>
      </c>
      <c r="AM12" s="7">
        <v>-0.17388000000000001</v>
      </c>
      <c r="AN12" s="7">
        <v>-0.29914000000000002</v>
      </c>
      <c r="AO12">
        <v>-0.77256999999999998</v>
      </c>
      <c r="AP12">
        <v>-0.41560000000000002</v>
      </c>
      <c r="AQ12">
        <v>0.46093000000000001</v>
      </c>
      <c r="AR12">
        <v>1.2612399999999999</v>
      </c>
      <c r="AS12">
        <v>0.25280000000000002</v>
      </c>
      <c r="AT12">
        <v>-0.34394000000000002</v>
      </c>
      <c r="AU12">
        <v>-0.71836999999999995</v>
      </c>
      <c r="AV12">
        <v>-0.60341999999999996</v>
      </c>
      <c r="AW12">
        <v>-0.38212000000000002</v>
      </c>
      <c r="AX12" s="7">
        <v>0.29455999999999999</v>
      </c>
      <c r="AY12" s="7">
        <v>-0.42342999999999997</v>
      </c>
      <c r="AZ12">
        <v>-0.34255000000000002</v>
      </c>
      <c r="BA12">
        <v>-0.49447999999999998</v>
      </c>
      <c r="BB12">
        <v>-0.69801000000000002</v>
      </c>
      <c r="BC12">
        <v>1.1208</v>
      </c>
      <c r="BD12">
        <v>1.9951700000000001</v>
      </c>
      <c r="BE12">
        <v>1.9090199999999999</v>
      </c>
      <c r="BF12" s="7">
        <v>0.13653000000000001</v>
      </c>
      <c r="BG12" s="7">
        <v>-0.28275</v>
      </c>
      <c r="BH12" s="7">
        <v>-0.34139999999999998</v>
      </c>
      <c r="BI12" s="7">
        <v>-0.48577999999999999</v>
      </c>
      <c r="BJ12">
        <v>-0.43204999999999999</v>
      </c>
      <c r="BK12">
        <v>-0.26656999999999997</v>
      </c>
      <c r="BL12">
        <v>-0.12143</v>
      </c>
      <c r="BM12">
        <v>0.72304000000000002</v>
      </c>
      <c r="BN12">
        <v>-6.0069999999999998E-2</v>
      </c>
      <c r="BO12">
        <v>0.15368000000000001</v>
      </c>
      <c r="BP12">
        <v>0.20169999999999999</v>
      </c>
      <c r="BQ12">
        <v>1.76735</v>
      </c>
      <c r="BR12" s="7">
        <v>-0.86722999999999995</v>
      </c>
      <c r="BS12">
        <v>-0.85763</v>
      </c>
      <c r="BT12">
        <v>-0.81750999999999996</v>
      </c>
      <c r="BU12" s="7">
        <v>6.7299999999999999E-3</v>
      </c>
      <c r="BV12" s="7">
        <v>0.52636000000000005</v>
      </c>
      <c r="BW12" s="7">
        <v>-0.12289</v>
      </c>
      <c r="BX12">
        <v>-0.80840999999999996</v>
      </c>
      <c r="BY12" s="7">
        <v>-0.91054999999999997</v>
      </c>
      <c r="BZ12">
        <v>-0.90925999999999996</v>
      </c>
      <c r="CA12">
        <v>-0.17019999999999999</v>
      </c>
      <c r="CB12">
        <v>0.1169</v>
      </c>
      <c r="CC12">
        <v>-0.42437000000000002</v>
      </c>
      <c r="CD12">
        <v>0.18065999999999999</v>
      </c>
      <c r="CE12">
        <v>-0.44668999999999998</v>
      </c>
      <c r="CF12">
        <v>-0.73055999999999999</v>
      </c>
      <c r="CG12">
        <v>-0.42676999999999998</v>
      </c>
      <c r="CH12" s="7">
        <v>-0.26955000000000001</v>
      </c>
      <c r="CI12" s="7">
        <v>-0.37314000000000003</v>
      </c>
      <c r="CJ12">
        <v>-5.4530000000000002E-2</v>
      </c>
      <c r="CK12">
        <v>-0.41597000000000001</v>
      </c>
      <c r="CL12">
        <v>-0.96145999999999998</v>
      </c>
      <c r="CM12">
        <v>-0.16417000000000001</v>
      </c>
      <c r="CN12" s="7">
        <v>0.53712000000000004</v>
      </c>
      <c r="CO12">
        <v>0.79037000000000002</v>
      </c>
      <c r="CP12">
        <v>-0.58382000000000001</v>
      </c>
      <c r="CQ12">
        <v>-1.0456700000000001</v>
      </c>
      <c r="CR12">
        <v>-1.0742700000000001</v>
      </c>
      <c r="CS12" s="7">
        <v>-0.23025000000000001</v>
      </c>
      <c r="CT12">
        <v>0.39688000000000001</v>
      </c>
      <c r="CU12">
        <v>-0.62280000000000002</v>
      </c>
      <c r="CV12" s="7">
        <v>-0.74145000000000005</v>
      </c>
      <c r="CW12">
        <v>-0.70360999999999996</v>
      </c>
      <c r="CX12" s="7">
        <v>-0.59187999999999996</v>
      </c>
      <c r="CY12" s="7">
        <v>-0.54652999999999996</v>
      </c>
      <c r="CZ12">
        <v>-0.68703999999999998</v>
      </c>
      <c r="DA12" s="7">
        <v>-0.44040000000000001</v>
      </c>
      <c r="DB12" s="7">
        <v>-1.1335599999999999</v>
      </c>
      <c r="DC12">
        <v>-0.85955000000000004</v>
      </c>
      <c r="DD12">
        <v>-0.91247</v>
      </c>
      <c r="DE12">
        <v>-0.20635000000000001</v>
      </c>
      <c r="DF12" s="7">
        <v>1.3183400000000001</v>
      </c>
      <c r="DG12" s="7">
        <v>1.10833</v>
      </c>
      <c r="DH12">
        <v>-1.1919500000000001</v>
      </c>
      <c r="DI12">
        <v>-0.89398999999999995</v>
      </c>
      <c r="DJ12">
        <v>-0.92306999999999995</v>
      </c>
      <c r="DK12">
        <v>-0.44738</v>
      </c>
      <c r="DL12" s="7">
        <v>0.38107000000000002</v>
      </c>
      <c r="DM12" s="7">
        <v>0.57786999999999999</v>
      </c>
      <c r="DN12">
        <v>-0.77585000000000004</v>
      </c>
      <c r="DO12" s="7">
        <v>-1.16869</v>
      </c>
      <c r="DP12">
        <v>-1.28711</v>
      </c>
      <c r="DQ12">
        <v>-1.1227799999999999</v>
      </c>
      <c r="DR12" s="7">
        <v>-1.1873499999999999</v>
      </c>
      <c r="DS12" s="7">
        <v>-0.49058000000000002</v>
      </c>
      <c r="DT12">
        <v>-0.48564000000000002</v>
      </c>
      <c r="DU12" s="7">
        <v>-0.63765000000000005</v>
      </c>
      <c r="DV12" s="7">
        <v>-0.54371000000000003</v>
      </c>
      <c r="DW12" s="7">
        <v>-0.55328999999999995</v>
      </c>
      <c r="DX12" s="7">
        <v>-0.19939000000000001</v>
      </c>
      <c r="DY12" s="7">
        <v>-2.179E-2</v>
      </c>
      <c r="DZ12">
        <v>-0.75590000000000002</v>
      </c>
      <c r="EA12" s="7">
        <v>-0.83420000000000005</v>
      </c>
      <c r="EB12">
        <v>-0.80335999999999996</v>
      </c>
      <c r="EC12">
        <v>-0.43101</v>
      </c>
      <c r="ED12">
        <v>-0.26556999999999997</v>
      </c>
      <c r="EE12">
        <v>-0.49431000000000003</v>
      </c>
      <c r="EF12" s="7">
        <v>-0.78547</v>
      </c>
      <c r="EG12">
        <v>-0.76732999999999996</v>
      </c>
      <c r="EH12">
        <v>-0.62844999999999995</v>
      </c>
      <c r="EI12">
        <v>-0.42649999999999999</v>
      </c>
      <c r="EJ12" s="7">
        <v>-0.46966000000000002</v>
      </c>
      <c r="EK12" s="7">
        <v>-0.63073999999999997</v>
      </c>
      <c r="EL12" s="7">
        <v>-0.50168999999999997</v>
      </c>
      <c r="EM12" s="7">
        <v>-0.34014</v>
      </c>
      <c r="EN12" s="7">
        <v>-0.28978999999999999</v>
      </c>
      <c r="EO12">
        <v>-0.24467</v>
      </c>
      <c r="EP12" s="7">
        <v>-0.21117</v>
      </c>
      <c r="EQ12">
        <v>-0.41331000000000001</v>
      </c>
      <c r="ER12">
        <v>-0.35962</v>
      </c>
      <c r="ES12">
        <v>-0.23902000000000001</v>
      </c>
      <c r="ET12" s="7">
        <v>-0.32373000000000002</v>
      </c>
      <c r="EU12" s="7">
        <v>-0.34773999999999999</v>
      </c>
      <c r="EV12">
        <v>-0.34459000000000001</v>
      </c>
      <c r="EW12" s="7">
        <v>-0.34272000000000002</v>
      </c>
      <c r="EX12" s="7">
        <v>-1.039E-2</v>
      </c>
      <c r="EY12" s="7">
        <v>-0.48403000000000002</v>
      </c>
      <c r="EZ12">
        <v>-0.50722999999999996</v>
      </c>
      <c r="FA12">
        <v>-0.50900999999999996</v>
      </c>
      <c r="FB12">
        <v>-0.40749999999999997</v>
      </c>
      <c r="FC12">
        <v>-0.61885999999999997</v>
      </c>
      <c r="FD12" s="7">
        <v>-0.50553000000000003</v>
      </c>
      <c r="FE12">
        <v>-0.40272000000000002</v>
      </c>
      <c r="FF12">
        <v>-0.35941000000000001</v>
      </c>
      <c r="FG12">
        <v>-0.10716000000000001</v>
      </c>
      <c r="FH12" s="7">
        <v>-0.38286999999999999</v>
      </c>
      <c r="FI12">
        <v>0.28677000000000002</v>
      </c>
      <c r="FJ12" s="7">
        <v>-0.28262999999999999</v>
      </c>
      <c r="FK12">
        <v>-0.29942999999999997</v>
      </c>
      <c r="FL12">
        <v>-0.35718</v>
      </c>
      <c r="FM12">
        <v>0.54613999999999996</v>
      </c>
      <c r="FN12" s="7">
        <v>0.97382999999999997</v>
      </c>
      <c r="FO12" s="7">
        <v>0.63761999999999996</v>
      </c>
      <c r="FP12" s="7">
        <v>0.49764999999999998</v>
      </c>
      <c r="FQ12" s="7">
        <v>-0.22069</v>
      </c>
      <c r="FR12">
        <v>0.57432000000000005</v>
      </c>
      <c r="FS12">
        <v>-0.13986000000000001</v>
      </c>
      <c r="FT12">
        <v>-0.27340999999999999</v>
      </c>
      <c r="FU12">
        <v>-0.45738000000000001</v>
      </c>
      <c r="FV12">
        <v>-0.26166</v>
      </c>
      <c r="FW12">
        <v>-1.0943499999999999</v>
      </c>
      <c r="FX12">
        <v>-0.64144999999999996</v>
      </c>
      <c r="FY12">
        <v>-1.1165</v>
      </c>
      <c r="FZ12">
        <v>-0.84194999999999998</v>
      </c>
      <c r="GA12">
        <v>-0.72950000000000004</v>
      </c>
      <c r="GB12" s="7">
        <v>-0.42687000000000003</v>
      </c>
      <c r="GC12" s="7">
        <v>-0.35848000000000002</v>
      </c>
      <c r="GD12" s="7">
        <v>-1.0025599999999999</v>
      </c>
      <c r="GE12" s="7">
        <v>-0.46250000000000002</v>
      </c>
      <c r="GF12">
        <v>-1.2239800000000001</v>
      </c>
      <c r="GG12" s="7">
        <v>-0.63280000000000003</v>
      </c>
      <c r="GH12" s="7">
        <v>-0.61917999999999995</v>
      </c>
      <c r="GI12" s="7">
        <v>-0.58318000000000003</v>
      </c>
      <c r="GJ12" s="7">
        <v>-0.89881999999999995</v>
      </c>
      <c r="GK12">
        <v>-0.91576999999999997</v>
      </c>
      <c r="GL12">
        <v>-0.46590999999999999</v>
      </c>
      <c r="GM12">
        <v>-0.62648000000000004</v>
      </c>
      <c r="GN12" s="7">
        <v>-3.288E-2</v>
      </c>
      <c r="GO12">
        <v>-0.44224000000000002</v>
      </c>
      <c r="GP12" s="7">
        <v>-0.81257999999999997</v>
      </c>
      <c r="GQ12" s="7">
        <v>-0.44152000000000002</v>
      </c>
      <c r="GR12">
        <v>-0.14631</v>
      </c>
      <c r="GS12">
        <v>3.5360000000000003E-2</v>
      </c>
      <c r="GT12" s="7">
        <v>-1.145E-2</v>
      </c>
      <c r="GU12">
        <v>-0.41787000000000002</v>
      </c>
      <c r="GV12">
        <v>-0.37678</v>
      </c>
      <c r="GW12" s="7">
        <v>-0.21759000000000001</v>
      </c>
      <c r="GX12" s="7">
        <v>0.10501000000000001</v>
      </c>
      <c r="GY12">
        <v>-0.63212999999999997</v>
      </c>
      <c r="GZ12">
        <v>0.21684</v>
      </c>
      <c r="HA12" s="7">
        <v>-0.20629</v>
      </c>
      <c r="HB12">
        <v>-0.26101000000000002</v>
      </c>
      <c r="HC12">
        <v>-0.34366999999999998</v>
      </c>
      <c r="HD12">
        <v>1.363E-2</v>
      </c>
      <c r="HE12">
        <v>5.7829999999999999E-2</v>
      </c>
      <c r="HF12" s="7">
        <v>0.13750999999999999</v>
      </c>
      <c r="HG12" s="7">
        <v>0.19645000000000001</v>
      </c>
      <c r="HH12" s="7">
        <v>2.7499999999999998E-3</v>
      </c>
      <c r="HI12" s="7">
        <v>0.19492000000000001</v>
      </c>
      <c r="HJ12" s="7">
        <v>-0.21717</v>
      </c>
      <c r="HK12">
        <v>-0.31822</v>
      </c>
      <c r="HL12">
        <v>-0.27399000000000001</v>
      </c>
      <c r="HM12">
        <v>5.1380000000000002E-2</v>
      </c>
      <c r="HN12" s="7">
        <v>-5.5870000000000003E-2</v>
      </c>
      <c r="HO12">
        <v>1.2040200000000001</v>
      </c>
      <c r="HP12">
        <v>-0.34144000000000002</v>
      </c>
      <c r="HQ12">
        <v>-0.79518999999999995</v>
      </c>
      <c r="HR12">
        <v>-0.57796999999999998</v>
      </c>
      <c r="HS12" s="7">
        <v>-0.37203000000000003</v>
      </c>
      <c r="HT12">
        <v>-0.21027000000000001</v>
      </c>
      <c r="HU12" s="7">
        <v>-0.54461999999999999</v>
      </c>
      <c r="HV12" s="7">
        <v>-0.41693999999999998</v>
      </c>
      <c r="HW12" s="7">
        <v>-0.44352999999999998</v>
      </c>
      <c r="HX12">
        <v>0.44230000000000003</v>
      </c>
      <c r="HY12">
        <v>6.1120000000000001E-2</v>
      </c>
      <c r="HZ12">
        <v>1.2489999999999999E-2</v>
      </c>
      <c r="IA12">
        <v>-0.76224000000000003</v>
      </c>
      <c r="IB12">
        <v>0.33145999999999998</v>
      </c>
      <c r="IC12">
        <v>-0.94418999999999997</v>
      </c>
      <c r="ID12">
        <v>-0.74722</v>
      </c>
      <c r="IE12">
        <v>-0.36323</v>
      </c>
      <c r="IF12">
        <v>-0.27045999999999998</v>
      </c>
      <c r="IG12" s="7">
        <v>-0.24254000000000001</v>
      </c>
      <c r="IH12">
        <v>-0.13403000000000001</v>
      </c>
      <c r="II12">
        <v>0.1153</v>
      </c>
      <c r="IJ12">
        <v>-0.68040999999999996</v>
      </c>
      <c r="IK12">
        <v>-0.24515000000000001</v>
      </c>
      <c r="IL12">
        <v>-0.71899999999999997</v>
      </c>
      <c r="IM12">
        <v>-0.6825</v>
      </c>
      <c r="IN12" s="7">
        <v>-7.5569999999999998E-2</v>
      </c>
      <c r="IO12">
        <v>-0.21662000000000001</v>
      </c>
      <c r="IP12">
        <v>-0.15847</v>
      </c>
      <c r="IQ12">
        <v>0.10052999999999999</v>
      </c>
      <c r="IR12">
        <v>0.30358000000000002</v>
      </c>
      <c r="IS12" s="7">
        <v>-9.7280000000000005E-2</v>
      </c>
      <c r="IT12" s="7">
        <v>-3.6209999999999999E-2</v>
      </c>
      <c r="IU12" s="7">
        <v>-0.30929000000000001</v>
      </c>
      <c r="IV12" s="7">
        <v>-0.42608000000000001</v>
      </c>
      <c r="IW12" s="7">
        <v>-0.42687999999999998</v>
      </c>
      <c r="IX12">
        <v>-0.58326</v>
      </c>
      <c r="IY12" s="7">
        <v>0.19675000000000001</v>
      </c>
      <c r="IZ12">
        <v>0.13138</v>
      </c>
      <c r="JA12" s="7">
        <v>9.0959999999999999E-2</v>
      </c>
      <c r="JB12">
        <v>0.37712000000000001</v>
      </c>
      <c r="JC12">
        <v>0.57696999999999998</v>
      </c>
      <c r="JD12" s="7">
        <v>-0.81181000000000003</v>
      </c>
      <c r="JE12" s="7">
        <v>-0.49025000000000002</v>
      </c>
      <c r="JF12" s="7">
        <v>-0.72574000000000005</v>
      </c>
      <c r="JG12" s="7">
        <v>-0.66664999999999996</v>
      </c>
      <c r="JH12" s="7">
        <v>-0.29460999999999998</v>
      </c>
      <c r="JI12" s="7">
        <v>0.13202</v>
      </c>
      <c r="JJ12" s="7">
        <v>1.5875699999999999</v>
      </c>
      <c r="JK12" s="7">
        <v>0.37559999999999999</v>
      </c>
      <c r="JL12" s="7">
        <v>0.55798000000000003</v>
      </c>
      <c r="JM12">
        <v>-0.35661999999999999</v>
      </c>
      <c r="JN12" s="7">
        <v>-0.24088999999999999</v>
      </c>
      <c r="JO12">
        <v>0.20913999999999999</v>
      </c>
      <c r="JP12">
        <v>0.99226999999999999</v>
      </c>
      <c r="JQ12">
        <v>0.48276000000000002</v>
      </c>
      <c r="JR12" s="7">
        <v>0.29715000000000003</v>
      </c>
      <c r="JS12" s="7">
        <v>0.61843999999999999</v>
      </c>
      <c r="JT12" s="7">
        <v>-0.38224999999999998</v>
      </c>
      <c r="JU12">
        <v>-0.65554999999999997</v>
      </c>
      <c r="JV12">
        <v>-0.62209999999999999</v>
      </c>
      <c r="JW12" s="7">
        <v>-0.84043999999999996</v>
      </c>
      <c r="JX12" s="7">
        <v>-0.50546000000000002</v>
      </c>
      <c r="JY12" s="7">
        <v>-5.7750000000000003E-2</v>
      </c>
      <c r="JZ12">
        <v>0.32996999999999999</v>
      </c>
      <c r="KA12">
        <v>-0.18054999999999999</v>
      </c>
      <c r="KB12">
        <v>0.72387000000000001</v>
      </c>
      <c r="KC12">
        <v>-0.57145000000000001</v>
      </c>
      <c r="KD12">
        <v>0.23552999999999999</v>
      </c>
      <c r="KE12">
        <v>-0.49246000000000001</v>
      </c>
      <c r="KF12" s="7">
        <v>-0.69852000000000003</v>
      </c>
      <c r="KG12" s="7">
        <v>-7.3469999999999994E-2</v>
      </c>
      <c r="KH12">
        <v>-0.24254000000000001</v>
      </c>
      <c r="KI12">
        <v>-0.20118</v>
      </c>
      <c r="KJ12" s="7">
        <v>1.1514899999999999</v>
      </c>
      <c r="KK12" s="7">
        <v>-0.12728999999999999</v>
      </c>
      <c r="KL12" s="7">
        <v>-0.29859000000000002</v>
      </c>
      <c r="KM12">
        <v>-0.33978999999999998</v>
      </c>
      <c r="KN12">
        <v>5.5629999999999999E-2</v>
      </c>
      <c r="KO12" s="7">
        <v>0.38313000000000003</v>
      </c>
      <c r="KP12" s="7">
        <v>0.38523000000000002</v>
      </c>
      <c r="KQ12" s="7">
        <v>-0.36513000000000001</v>
      </c>
      <c r="KR12" s="7">
        <v>-0.54274999999999995</v>
      </c>
      <c r="KS12">
        <v>-0.24460999999999999</v>
      </c>
      <c r="KT12">
        <v>-0.59802999999999995</v>
      </c>
      <c r="KU12" s="7">
        <v>0.75046999999999997</v>
      </c>
      <c r="KV12" s="7">
        <v>-0.54615000000000002</v>
      </c>
      <c r="KW12" s="7">
        <v>-0.47811999999999999</v>
      </c>
      <c r="KX12">
        <v>-0.73319000000000001</v>
      </c>
      <c r="KY12" s="7">
        <v>-0.29593999999999998</v>
      </c>
      <c r="KZ12" s="7">
        <v>-0.40228000000000003</v>
      </c>
      <c r="LA12" s="7">
        <v>-0.38605</v>
      </c>
      <c r="LB12" s="7">
        <v>-0.25918999999999998</v>
      </c>
      <c r="LC12">
        <v>-0.26021</v>
      </c>
      <c r="LD12">
        <v>-0.64632999999999996</v>
      </c>
      <c r="LE12">
        <v>-0.48365000000000002</v>
      </c>
      <c r="LF12">
        <v>-0.35763</v>
      </c>
      <c r="LG12" s="7">
        <v>0.62060999999999999</v>
      </c>
      <c r="LH12" s="7">
        <v>-0.20952000000000001</v>
      </c>
      <c r="LI12" s="7">
        <v>-0.21343999999999999</v>
      </c>
      <c r="LJ12" s="7">
        <v>4.1509999999999998E-2</v>
      </c>
      <c r="LK12" s="7">
        <v>-0.66561999999999999</v>
      </c>
      <c r="LL12" s="7">
        <v>-0.69210000000000005</v>
      </c>
      <c r="LM12">
        <v>-8.6690000000000003E-2</v>
      </c>
      <c r="LN12" s="7">
        <v>-5.1540000000000002E-2</v>
      </c>
      <c r="LO12" s="7">
        <v>-0.65429000000000004</v>
      </c>
      <c r="LP12" s="7">
        <v>-0.48042000000000001</v>
      </c>
      <c r="LQ12" s="7">
        <v>-0.29819000000000001</v>
      </c>
      <c r="LR12" s="7">
        <v>-0.42907000000000001</v>
      </c>
      <c r="LS12" s="7">
        <v>-0.93772999999999995</v>
      </c>
      <c r="LT12" s="7">
        <v>-0.54113999999999995</v>
      </c>
      <c r="LU12">
        <v>-0.60006000000000004</v>
      </c>
      <c r="LV12" s="7">
        <v>-0.24648</v>
      </c>
      <c r="LW12" s="7">
        <v>-0.77383999999999997</v>
      </c>
      <c r="LX12">
        <v>-0.24254000000000001</v>
      </c>
      <c r="LY12">
        <v>-4.2560000000000001E-2</v>
      </c>
      <c r="LZ12">
        <v>-0.49264999999999998</v>
      </c>
      <c r="MA12" s="7">
        <v>-0.32024000000000002</v>
      </c>
      <c r="MB12" s="7">
        <v>-0.24254000000000001</v>
      </c>
      <c r="MC12" s="7">
        <v>-0.39505000000000001</v>
      </c>
      <c r="MD12" s="7">
        <v>-0.30580000000000002</v>
      </c>
      <c r="ME12" s="7">
        <v>-0.25263000000000002</v>
      </c>
      <c r="MF12">
        <v>-0.62383999999999995</v>
      </c>
      <c r="MG12" s="7">
        <v>-0.45691999999999999</v>
      </c>
      <c r="MH12" s="7">
        <v>0.27332000000000001</v>
      </c>
      <c r="MI12" s="7">
        <v>-0.17795</v>
      </c>
      <c r="MJ12" s="7">
        <v>-0.33609</v>
      </c>
      <c r="MK12">
        <v>-0.24254000000000001</v>
      </c>
      <c r="ML12" s="7">
        <v>0.25789000000000001</v>
      </c>
      <c r="MM12" s="7">
        <v>-0.57069999999999999</v>
      </c>
      <c r="MN12">
        <v>-0.33477000000000001</v>
      </c>
      <c r="MO12">
        <v>-0.39546999999999999</v>
      </c>
      <c r="MP12" s="7">
        <v>-0.58521000000000001</v>
      </c>
      <c r="MQ12">
        <v>-0.28877000000000003</v>
      </c>
      <c r="MR12">
        <v>-0.46453</v>
      </c>
      <c r="MS12" s="7">
        <v>0.12155000000000001</v>
      </c>
      <c r="MT12" s="7">
        <v>-0.73499999999999999</v>
      </c>
      <c r="MU12" s="7">
        <v>-0.61307</v>
      </c>
      <c r="MV12" s="7">
        <v>-0.48513000000000001</v>
      </c>
      <c r="MW12" s="7">
        <v>-0.75378000000000001</v>
      </c>
      <c r="MX12" s="7">
        <v>4.1540000000000001E-2</v>
      </c>
      <c r="MY12">
        <v>0.24399999999999999</v>
      </c>
      <c r="MZ12">
        <v>-9.5640000000000003E-2</v>
      </c>
      <c r="NA12">
        <v>-0.61292000000000002</v>
      </c>
      <c r="NB12" s="7">
        <v>-0.18626999999999999</v>
      </c>
      <c r="NC12">
        <v>1.0187999999999999</v>
      </c>
      <c r="ND12">
        <v>-0.43025000000000002</v>
      </c>
      <c r="NE12" s="7">
        <v>-0.45922000000000002</v>
      </c>
      <c r="NF12">
        <v>0.24235999999999999</v>
      </c>
      <c r="NG12" s="7">
        <v>0.46149000000000001</v>
      </c>
      <c r="NH12">
        <v>0.51358999999999999</v>
      </c>
      <c r="NI12" s="7">
        <v>-0.1724</v>
      </c>
      <c r="NJ12" s="7">
        <v>0.10328</v>
      </c>
      <c r="NK12">
        <v>-0.59828999999999999</v>
      </c>
      <c r="NL12" s="7">
        <v>-0.1153</v>
      </c>
      <c r="NM12" s="7">
        <v>6.1740000000000003E-2</v>
      </c>
      <c r="NN12" s="7">
        <v>-8.7090000000000001E-2</v>
      </c>
      <c r="NO12" s="7">
        <v>-0.16125</v>
      </c>
      <c r="NP12" s="7">
        <v>0.35213</v>
      </c>
      <c r="NQ12" s="7">
        <v>0.55388000000000004</v>
      </c>
      <c r="NR12" s="7">
        <v>0.39406000000000002</v>
      </c>
      <c r="NS12" s="7">
        <v>-0.51402000000000003</v>
      </c>
      <c r="NT12" s="7">
        <v>-0.65146000000000004</v>
      </c>
      <c r="NU12">
        <v>-0.57867999999999997</v>
      </c>
      <c r="NV12" s="7">
        <v>-0.64971999999999996</v>
      </c>
      <c r="NW12" s="7">
        <v>-0.71528999999999998</v>
      </c>
      <c r="NX12">
        <v>-0.55103000000000002</v>
      </c>
      <c r="NY12" s="7">
        <v>-0.4647</v>
      </c>
      <c r="NZ12" s="7">
        <v>-0.72099999999999997</v>
      </c>
      <c r="OA12">
        <v>0.61631999999999998</v>
      </c>
      <c r="OB12">
        <v>-0.49740000000000001</v>
      </c>
      <c r="OC12">
        <v>-0.52319000000000004</v>
      </c>
      <c r="OD12">
        <v>-0.48436000000000001</v>
      </c>
      <c r="OE12">
        <v>2.0469999999999999E-2</v>
      </c>
      <c r="OF12" s="7">
        <v>-0.55581999999999998</v>
      </c>
      <c r="OG12" s="7">
        <v>-0.28908</v>
      </c>
      <c r="OH12" s="7">
        <v>-0.52302999999999999</v>
      </c>
      <c r="OI12">
        <v>-0.61724999999999997</v>
      </c>
      <c r="OJ12" s="7">
        <v>-0.75351000000000001</v>
      </c>
      <c r="OK12" s="7">
        <v>-0.19703999999999999</v>
      </c>
      <c r="OL12" s="7">
        <v>-2.1909999999999999E-2</v>
      </c>
      <c r="OM12">
        <v>0.15307000000000001</v>
      </c>
      <c r="ON12" s="7">
        <v>-0.40123999999999999</v>
      </c>
      <c r="OO12">
        <v>-0.26956999999999998</v>
      </c>
      <c r="OP12">
        <v>-0.24254000000000001</v>
      </c>
      <c r="OQ12">
        <v>-0.10949</v>
      </c>
      <c r="OR12">
        <v>0.17849000000000001</v>
      </c>
      <c r="OS12" s="7">
        <v>0.10883</v>
      </c>
      <c r="OT12">
        <v>-7.4310000000000001E-2</v>
      </c>
      <c r="OU12" s="7">
        <v>-0.43347999999999998</v>
      </c>
      <c r="OV12" s="7">
        <v>-0.44485999999999998</v>
      </c>
      <c r="OW12" s="7">
        <v>-0.40928999999999999</v>
      </c>
      <c r="OX12" s="7">
        <v>-0.51924999999999999</v>
      </c>
      <c r="OY12">
        <v>-0.48791000000000001</v>
      </c>
      <c r="OZ12">
        <v>-0.73685999999999996</v>
      </c>
      <c r="PA12">
        <v>-0.28143000000000001</v>
      </c>
      <c r="PB12">
        <v>-0.23261999999999999</v>
      </c>
      <c r="PC12" s="7">
        <v>-0.42587000000000003</v>
      </c>
      <c r="PD12" s="7">
        <v>0.30259000000000003</v>
      </c>
      <c r="PE12">
        <v>-0.45940999999999999</v>
      </c>
      <c r="PF12">
        <v>0.63080000000000003</v>
      </c>
      <c r="PG12">
        <v>-0.71455999999999997</v>
      </c>
      <c r="PH12" s="7">
        <v>-0.67806999999999995</v>
      </c>
      <c r="PI12" s="7">
        <v>-0.54705000000000004</v>
      </c>
      <c r="PJ12">
        <v>-0.71955000000000002</v>
      </c>
      <c r="PK12" s="7">
        <v>-4.3270000000000003E-2</v>
      </c>
      <c r="PL12" s="7">
        <v>-0.31169000000000002</v>
      </c>
      <c r="PM12" s="7">
        <v>-4.1889999999999997E-2</v>
      </c>
      <c r="PN12" s="7">
        <v>-0.45528999999999997</v>
      </c>
      <c r="PO12" s="7">
        <v>-0.54124000000000005</v>
      </c>
      <c r="PP12" s="7">
        <v>-0.24254000000000001</v>
      </c>
      <c r="PQ12" s="7">
        <v>-0.31492999999999999</v>
      </c>
      <c r="PR12" s="7">
        <v>0.23884</v>
      </c>
      <c r="PS12">
        <v>-0.55359999999999998</v>
      </c>
      <c r="PT12">
        <v>-0.41909999999999997</v>
      </c>
      <c r="PU12">
        <v>-0.84618000000000004</v>
      </c>
      <c r="PV12">
        <v>-0.51504000000000005</v>
      </c>
      <c r="PW12">
        <v>-1.874E-2</v>
      </c>
      <c r="PX12">
        <v>-0.64737999999999996</v>
      </c>
      <c r="PY12" s="7">
        <v>-0.67481999999999998</v>
      </c>
      <c r="PZ12" s="7">
        <v>-0.78764000000000001</v>
      </c>
      <c r="QA12" s="7">
        <v>-0.73534999999999995</v>
      </c>
      <c r="QB12">
        <v>-0.53908999999999996</v>
      </c>
      <c r="QC12">
        <v>-0.51922000000000001</v>
      </c>
      <c r="QD12">
        <v>-0.51207000000000003</v>
      </c>
      <c r="QE12">
        <v>-0.46250999999999998</v>
      </c>
      <c r="QF12" s="7">
        <v>-0.44006000000000001</v>
      </c>
      <c r="QG12">
        <v>-0.52178000000000002</v>
      </c>
      <c r="QH12">
        <v>-0.56945000000000001</v>
      </c>
      <c r="QI12" s="7">
        <v>1.02566</v>
      </c>
      <c r="QJ12" s="7">
        <v>-0.46577000000000002</v>
      </c>
      <c r="QK12" s="7">
        <v>-0.54549999999999998</v>
      </c>
      <c r="QL12" s="7">
        <v>-0.49706</v>
      </c>
      <c r="QM12" s="7">
        <v>-0.48875999999999997</v>
      </c>
      <c r="QN12" s="7">
        <v>-0.56372999999999995</v>
      </c>
      <c r="QO12" s="7">
        <v>-0.59772000000000003</v>
      </c>
      <c r="QP12">
        <v>-0.49508000000000002</v>
      </c>
      <c r="QQ12">
        <v>-0.46738000000000002</v>
      </c>
      <c r="QR12">
        <v>-0.61526000000000003</v>
      </c>
      <c r="QS12">
        <v>-0.47128999999999999</v>
      </c>
      <c r="QT12">
        <v>-0.51865000000000006</v>
      </c>
      <c r="QU12">
        <v>-0.58370999999999995</v>
      </c>
      <c r="QV12" s="7">
        <v>-0.45196999999999998</v>
      </c>
      <c r="QW12" s="7">
        <v>-0.56154999999999999</v>
      </c>
      <c r="QX12">
        <v>-0.39845000000000003</v>
      </c>
      <c r="QY12" s="7">
        <v>-1.00499</v>
      </c>
      <c r="QZ12" s="7">
        <v>-0.90622999999999998</v>
      </c>
      <c r="RA12" s="7">
        <v>-0.62607999999999997</v>
      </c>
      <c r="RB12" s="7">
        <v>-0.62829999999999997</v>
      </c>
      <c r="RC12">
        <v>-0.26604</v>
      </c>
      <c r="RD12">
        <v>-0.45832000000000001</v>
      </c>
      <c r="RE12">
        <v>-0.32889000000000002</v>
      </c>
      <c r="RF12">
        <v>-0.80181999999999998</v>
      </c>
      <c r="RG12">
        <v>-0.56828999999999996</v>
      </c>
      <c r="RH12">
        <v>-0.43082999999999999</v>
      </c>
      <c r="RI12">
        <v>-1.2676099999999999</v>
      </c>
      <c r="RJ12">
        <v>-0.72692000000000001</v>
      </c>
      <c r="RK12">
        <v>-0.56925999999999999</v>
      </c>
      <c r="RL12">
        <v>-1.1132500000000001</v>
      </c>
      <c r="RM12">
        <v>-1.1303700000000001</v>
      </c>
      <c r="RN12">
        <v>-0.29225000000000001</v>
      </c>
      <c r="RO12">
        <v>-0.32846999999999998</v>
      </c>
      <c r="RP12">
        <v>-0.15445999999999999</v>
      </c>
      <c r="RQ12">
        <v>-0.59094000000000002</v>
      </c>
      <c r="RR12">
        <v>0.36781000000000003</v>
      </c>
      <c r="RS12">
        <v>8.0140000000000003E-2</v>
      </c>
      <c r="RT12">
        <v>-0.15017</v>
      </c>
      <c r="RU12" s="7">
        <v>0.28383999999999998</v>
      </c>
      <c r="RV12">
        <v>0.35643999999999998</v>
      </c>
      <c r="RW12">
        <v>-2.6100000000000002E-2</v>
      </c>
      <c r="RX12">
        <v>-0.30325999999999997</v>
      </c>
      <c r="RY12">
        <v>-0.26082</v>
      </c>
      <c r="RZ12">
        <v>0.51563000000000003</v>
      </c>
      <c r="SA12">
        <v>0.16936000000000001</v>
      </c>
      <c r="SB12" s="7">
        <v>0.26144000000000001</v>
      </c>
      <c r="SC12" s="7">
        <v>0.85001000000000004</v>
      </c>
      <c r="SD12" s="7">
        <v>-0.80417000000000005</v>
      </c>
      <c r="SE12" s="7">
        <v>-0.55662</v>
      </c>
      <c r="SF12">
        <v>-5.74E-2</v>
      </c>
      <c r="SG12" s="7">
        <v>0.53654999999999997</v>
      </c>
      <c r="SH12">
        <v>4.6879999999999998E-2</v>
      </c>
      <c r="SI12">
        <v>-0.36853999999999998</v>
      </c>
      <c r="SJ12">
        <v>-0.37275000000000003</v>
      </c>
      <c r="SK12" s="7">
        <v>-3.4610000000000002E-2</v>
      </c>
      <c r="SL12">
        <v>-0.14269999999999999</v>
      </c>
      <c r="SM12">
        <v>0.14066999999999999</v>
      </c>
      <c r="SN12">
        <v>-0.50455000000000005</v>
      </c>
      <c r="SO12" s="7">
        <v>0.50983000000000001</v>
      </c>
      <c r="SP12" s="7">
        <v>-0.48698000000000002</v>
      </c>
      <c r="SQ12" s="7">
        <v>-0.67679</v>
      </c>
      <c r="SR12">
        <v>-0.42603000000000002</v>
      </c>
      <c r="SS12" s="7">
        <v>-0.15926000000000001</v>
      </c>
      <c r="ST12" s="7">
        <v>0.31789000000000001</v>
      </c>
      <c r="SU12">
        <v>-0.30210999999999999</v>
      </c>
      <c r="SV12">
        <v>9.3939999999999996E-2</v>
      </c>
      <c r="SW12">
        <v>8.974E-2</v>
      </c>
      <c r="SX12">
        <v>-0.53268000000000004</v>
      </c>
      <c r="SY12">
        <v>1.17384</v>
      </c>
      <c r="SZ12" s="7">
        <v>0.34870000000000001</v>
      </c>
      <c r="TA12">
        <v>-0.16378000000000001</v>
      </c>
      <c r="TB12" s="7">
        <v>-0.47316999999999998</v>
      </c>
      <c r="TC12">
        <v>-0.72033000000000003</v>
      </c>
      <c r="TD12">
        <v>-0.53659000000000001</v>
      </c>
      <c r="TE12">
        <v>-0.41933999999999999</v>
      </c>
      <c r="TF12" s="7">
        <v>-0.61712</v>
      </c>
      <c r="TG12">
        <v>0.92340999999999995</v>
      </c>
      <c r="TH12">
        <v>-0.26593</v>
      </c>
      <c r="TI12">
        <v>-0.25522</v>
      </c>
      <c r="TJ12" s="7">
        <v>-0.11856999999999999</v>
      </c>
      <c r="TK12" s="7">
        <v>-0.31146000000000001</v>
      </c>
      <c r="TL12">
        <v>-0.42069000000000001</v>
      </c>
      <c r="TM12" s="7">
        <v>-0.27907999999999999</v>
      </c>
      <c r="TN12" s="7">
        <v>0.85216000000000003</v>
      </c>
      <c r="TO12" s="7">
        <v>-0.73170999999999997</v>
      </c>
      <c r="TP12" s="7">
        <v>-0.10947999999999999</v>
      </c>
      <c r="TQ12" s="7">
        <v>-0.49314000000000002</v>
      </c>
      <c r="TR12">
        <v>-0.69198000000000004</v>
      </c>
      <c r="TS12">
        <v>-0.59241999999999995</v>
      </c>
      <c r="TT12">
        <v>-0.56774999999999998</v>
      </c>
      <c r="TU12">
        <v>-0.55181999999999998</v>
      </c>
      <c r="TV12">
        <v>-0.65695999999999999</v>
      </c>
      <c r="TW12">
        <v>-0.90351000000000004</v>
      </c>
      <c r="TX12" s="7">
        <v>-0.42072999999999999</v>
      </c>
      <c r="TY12" s="7">
        <v>-0.42254999999999998</v>
      </c>
      <c r="TZ12" s="7">
        <v>-0.35885</v>
      </c>
      <c r="UA12" s="7">
        <v>-0.44912999999999997</v>
      </c>
      <c r="UB12" s="7">
        <v>-0.73575000000000002</v>
      </c>
      <c r="UC12" s="7">
        <v>-0.22167999999999999</v>
      </c>
      <c r="UD12">
        <v>-0.17039000000000001</v>
      </c>
    </row>
    <row r="13" spans="1:550" x14ac:dyDescent="0.25">
      <c r="A13">
        <v>113</v>
      </c>
      <c r="B13">
        <v>1</v>
      </c>
      <c r="C13" s="7">
        <v>1.4926699999999999</v>
      </c>
      <c r="D13">
        <v>0.76105999999999996</v>
      </c>
      <c r="E13">
        <v>-0.17867</v>
      </c>
      <c r="F13" s="7">
        <v>0.49476999999999999</v>
      </c>
      <c r="G13">
        <v>-0.17116999999999999</v>
      </c>
      <c r="H13">
        <v>6.7629999999999996E-2</v>
      </c>
      <c r="I13">
        <v>0.15656</v>
      </c>
      <c r="J13">
        <v>0.16761000000000001</v>
      </c>
      <c r="K13">
        <v>0.43887999999999999</v>
      </c>
      <c r="L13">
        <v>0.18046999999999999</v>
      </c>
      <c r="M13">
        <v>0.47355999999999998</v>
      </c>
      <c r="N13">
        <v>-5.2440000000000001E-2</v>
      </c>
      <c r="O13">
        <v>4.1640000000000003E-2</v>
      </c>
      <c r="P13" s="7">
        <v>0.60384000000000004</v>
      </c>
      <c r="Q13">
        <v>0.22519</v>
      </c>
      <c r="R13">
        <v>-0.46435999999999999</v>
      </c>
      <c r="S13">
        <v>0.43991999999999998</v>
      </c>
      <c r="T13">
        <v>0.53347999999999995</v>
      </c>
      <c r="U13">
        <v>0.57943</v>
      </c>
      <c r="V13">
        <v>0.65893000000000002</v>
      </c>
      <c r="W13" s="7">
        <v>-0.16389999999999999</v>
      </c>
      <c r="X13">
        <v>-1.00528</v>
      </c>
      <c r="Y13">
        <v>0.51441999999999999</v>
      </c>
      <c r="Z13">
        <v>2.1397499999999998</v>
      </c>
      <c r="AA13">
        <v>2.3174000000000001</v>
      </c>
      <c r="AB13">
        <v>-2.6009999999999998E-2</v>
      </c>
      <c r="AC13" s="7">
        <v>-0.40278000000000003</v>
      </c>
      <c r="AD13">
        <v>-0.62105999999999995</v>
      </c>
      <c r="AE13">
        <v>1.03501</v>
      </c>
      <c r="AF13" s="7">
        <v>0.82694000000000001</v>
      </c>
      <c r="AG13" s="7">
        <v>3.15557</v>
      </c>
      <c r="AH13">
        <v>-0.49639</v>
      </c>
      <c r="AI13">
        <v>-4.376E-2</v>
      </c>
      <c r="AJ13">
        <v>0.14791000000000001</v>
      </c>
      <c r="AK13">
        <v>0.70935000000000004</v>
      </c>
      <c r="AL13">
        <v>6.4839999999999995E-2</v>
      </c>
      <c r="AM13" s="7">
        <v>-9.0200000000000002E-3</v>
      </c>
      <c r="AN13" s="7">
        <v>-9.851E-2</v>
      </c>
      <c r="AO13">
        <v>-0.30248000000000003</v>
      </c>
      <c r="AP13">
        <v>-0.48394999999999999</v>
      </c>
      <c r="AQ13">
        <v>-6.7989999999999995E-2</v>
      </c>
      <c r="AR13">
        <v>1.20295</v>
      </c>
      <c r="AS13">
        <v>0.85528999999999999</v>
      </c>
      <c r="AT13">
        <v>-0.23771</v>
      </c>
      <c r="AU13">
        <v>-0.30324000000000001</v>
      </c>
      <c r="AV13">
        <v>-0.51002000000000003</v>
      </c>
      <c r="AW13">
        <v>1.5859799999999999</v>
      </c>
      <c r="AX13" s="7">
        <v>2.0999500000000002</v>
      </c>
      <c r="AY13" s="7">
        <v>3.5712100000000002</v>
      </c>
      <c r="AZ13">
        <v>-0.58838999999999997</v>
      </c>
      <c r="BA13">
        <v>-0.70752000000000004</v>
      </c>
      <c r="BB13">
        <v>1.3026199999999999</v>
      </c>
      <c r="BC13">
        <v>1.5347</v>
      </c>
      <c r="BD13">
        <v>-0.52603</v>
      </c>
      <c r="BE13">
        <v>-0.59343999999999997</v>
      </c>
      <c r="BF13" s="7">
        <v>-1.1192599999999999</v>
      </c>
      <c r="BG13" s="7">
        <v>-0.70543999999999996</v>
      </c>
      <c r="BH13" s="7">
        <v>-0.16633000000000001</v>
      </c>
      <c r="BI13" s="7">
        <v>0.65444000000000002</v>
      </c>
      <c r="BJ13">
        <v>0.77878000000000003</v>
      </c>
      <c r="BK13">
        <v>0.36797000000000002</v>
      </c>
      <c r="BL13">
        <v>-1.3624799999999999</v>
      </c>
      <c r="BM13">
        <v>-1.47176</v>
      </c>
      <c r="BN13">
        <v>0.18618999999999999</v>
      </c>
      <c r="BO13">
        <v>2.5761699999999998</v>
      </c>
      <c r="BP13">
        <v>1.3932</v>
      </c>
      <c r="BQ13">
        <v>-0.71347000000000005</v>
      </c>
      <c r="BR13" s="7">
        <v>-0.16542999999999999</v>
      </c>
      <c r="BS13">
        <v>-0.34193000000000001</v>
      </c>
      <c r="BT13">
        <v>-0.46518999999999999</v>
      </c>
      <c r="BU13" s="7">
        <v>0.64873999999999998</v>
      </c>
      <c r="BV13" s="7">
        <v>1.16215</v>
      </c>
      <c r="BW13" s="7">
        <v>1.20994</v>
      </c>
      <c r="BX13">
        <v>-8.0960000000000004E-2</v>
      </c>
      <c r="BY13" s="7">
        <v>-0.24288999999999999</v>
      </c>
      <c r="BZ13">
        <v>-0.10460999999999999</v>
      </c>
      <c r="CA13">
        <v>0.68498999999999999</v>
      </c>
      <c r="CB13">
        <v>0.88539999999999996</v>
      </c>
      <c r="CC13">
        <v>0.36931000000000003</v>
      </c>
      <c r="CD13">
        <v>-0.60362000000000005</v>
      </c>
      <c r="CE13">
        <v>-0.57816999999999996</v>
      </c>
      <c r="CF13">
        <v>0.11754000000000001</v>
      </c>
      <c r="CG13">
        <v>1.2540800000000001</v>
      </c>
      <c r="CH13" s="7">
        <v>3.1072500000000001</v>
      </c>
      <c r="CI13" s="7">
        <v>2.0418400000000001</v>
      </c>
      <c r="CJ13">
        <v>9.8650000000000002E-2</v>
      </c>
      <c r="CK13">
        <v>-0.32961000000000001</v>
      </c>
      <c r="CL13">
        <v>-0.24839</v>
      </c>
      <c r="CM13">
        <v>1.5682199999999999</v>
      </c>
      <c r="CN13" s="7">
        <v>1.01406</v>
      </c>
      <c r="CO13">
        <v>-1.584E-2</v>
      </c>
      <c r="CP13">
        <v>-0.39056000000000002</v>
      </c>
      <c r="CQ13">
        <v>-0.19742999999999999</v>
      </c>
      <c r="CR13">
        <v>-0.70021999999999995</v>
      </c>
      <c r="CS13" s="7">
        <v>0.53702000000000005</v>
      </c>
      <c r="CT13">
        <v>1.5589500000000001</v>
      </c>
      <c r="CU13">
        <v>2.5502799999999999</v>
      </c>
      <c r="CV13" s="7">
        <v>2.1353599999999999</v>
      </c>
      <c r="CW13">
        <v>0.33121</v>
      </c>
      <c r="CX13" s="7">
        <v>0.62612999999999996</v>
      </c>
      <c r="CY13" s="7">
        <v>1.3700699999999999</v>
      </c>
      <c r="CZ13">
        <v>1.90316</v>
      </c>
      <c r="DA13" s="7">
        <v>2.4661200000000001</v>
      </c>
      <c r="DB13" s="7">
        <v>1.29687</v>
      </c>
      <c r="DC13">
        <v>-0.33482000000000001</v>
      </c>
      <c r="DD13">
        <v>-0.58438000000000001</v>
      </c>
      <c r="DE13">
        <v>0.22461999999999999</v>
      </c>
      <c r="DF13" s="7">
        <v>1.4230799999999999</v>
      </c>
      <c r="DG13" s="7">
        <v>1.6448799999999999</v>
      </c>
      <c r="DH13">
        <v>-0.13946</v>
      </c>
      <c r="DI13">
        <v>-0.16087000000000001</v>
      </c>
      <c r="DJ13">
        <v>0.14731</v>
      </c>
      <c r="DK13">
        <v>0.60560000000000003</v>
      </c>
      <c r="DL13" s="7">
        <v>1.1620900000000001</v>
      </c>
      <c r="DM13" s="7">
        <v>1.7536099999999999</v>
      </c>
      <c r="DN13">
        <v>0.29015000000000002</v>
      </c>
      <c r="DO13" s="7">
        <v>-0.37164000000000003</v>
      </c>
      <c r="DP13">
        <v>-0.12245</v>
      </c>
      <c r="DQ13">
        <v>0.47125</v>
      </c>
      <c r="DR13" s="7">
        <v>1.02264</v>
      </c>
      <c r="DS13" s="7">
        <v>9.0200000000000002E-2</v>
      </c>
      <c r="DT13">
        <v>-0.21510000000000001</v>
      </c>
      <c r="DU13" s="7">
        <v>0.15432999999999999</v>
      </c>
      <c r="DV13" s="7">
        <v>0.27832000000000001</v>
      </c>
      <c r="DW13" s="7">
        <v>0.75236000000000003</v>
      </c>
      <c r="DX13" s="7">
        <v>0.83257999999999999</v>
      </c>
      <c r="DY13" s="7">
        <v>1.43344</v>
      </c>
      <c r="DZ13">
        <v>0.40243000000000001</v>
      </c>
      <c r="EA13" s="7">
        <v>0.72457000000000005</v>
      </c>
      <c r="EB13">
        <v>0.88985999999999998</v>
      </c>
      <c r="EC13">
        <v>0.18572</v>
      </c>
      <c r="ED13">
        <v>0.10521</v>
      </c>
      <c r="EE13">
        <v>-0.13958999999999999</v>
      </c>
      <c r="EF13" s="7">
        <v>1.0511200000000001</v>
      </c>
      <c r="EG13">
        <v>1.10833</v>
      </c>
      <c r="EH13">
        <v>0.71350000000000002</v>
      </c>
      <c r="EI13">
        <v>0.31558000000000003</v>
      </c>
      <c r="EJ13" s="7">
        <v>0.70396000000000003</v>
      </c>
      <c r="EK13" s="7">
        <v>5.5739999999999998E-2</v>
      </c>
      <c r="EL13" s="7">
        <v>-1.0670000000000001E-2</v>
      </c>
      <c r="EM13" s="7">
        <v>-9.1200000000000003E-2</v>
      </c>
      <c r="EN13" s="7">
        <v>-0.14258999999999999</v>
      </c>
      <c r="EO13">
        <v>-0.37252000000000002</v>
      </c>
      <c r="EP13" s="7">
        <v>-0.42551</v>
      </c>
      <c r="EQ13">
        <v>-0.24116000000000001</v>
      </c>
      <c r="ER13">
        <v>7.6550000000000007E-2</v>
      </c>
      <c r="ES13">
        <v>-4.7390000000000002E-2</v>
      </c>
      <c r="ET13" s="7">
        <v>-0.46932000000000001</v>
      </c>
      <c r="EU13" s="7">
        <v>-0.35420000000000001</v>
      </c>
      <c r="EV13">
        <v>-0.15528</v>
      </c>
      <c r="EW13" s="7">
        <v>0.35227000000000003</v>
      </c>
      <c r="EX13" s="7">
        <v>0.39422000000000001</v>
      </c>
      <c r="EY13" s="7">
        <v>-0.32178000000000001</v>
      </c>
      <c r="EZ13">
        <v>-0.35183999999999999</v>
      </c>
      <c r="FA13">
        <v>-0.20447000000000001</v>
      </c>
      <c r="FB13">
        <v>0.12399</v>
      </c>
      <c r="FC13">
        <v>-0.67232999999999998</v>
      </c>
      <c r="FD13" s="7">
        <v>-0.3664</v>
      </c>
      <c r="FE13">
        <v>-0.17000999999999999</v>
      </c>
      <c r="FF13">
        <v>2.4590000000000001E-2</v>
      </c>
      <c r="FG13">
        <v>-5.9630000000000002E-2</v>
      </c>
      <c r="FH13" s="7">
        <v>-0.38286999999999999</v>
      </c>
      <c r="FI13">
        <v>-1.05697</v>
      </c>
      <c r="FJ13" s="7">
        <v>-0.61902999999999997</v>
      </c>
      <c r="FK13">
        <v>1.6330000000000001E-2</v>
      </c>
      <c r="FL13">
        <v>0.47799000000000003</v>
      </c>
      <c r="FM13">
        <v>0.33705000000000002</v>
      </c>
      <c r="FN13" s="7">
        <v>-1.49325</v>
      </c>
      <c r="FO13" s="7">
        <v>-0.98714999999999997</v>
      </c>
      <c r="FP13" s="7">
        <v>0.63104000000000005</v>
      </c>
      <c r="FQ13" s="7">
        <v>1.18225</v>
      </c>
      <c r="FR13">
        <v>-0.91403999999999996</v>
      </c>
      <c r="FS13">
        <v>-0.53166999999999998</v>
      </c>
      <c r="FT13">
        <v>-0.20016</v>
      </c>
      <c r="FU13">
        <v>0.62104999999999999</v>
      </c>
      <c r="FV13">
        <v>-0.26166</v>
      </c>
      <c r="FW13">
        <v>0.34261000000000003</v>
      </c>
      <c r="FX13">
        <v>-0.63590000000000002</v>
      </c>
      <c r="FY13">
        <v>0.59987999999999997</v>
      </c>
      <c r="FZ13">
        <v>1.3710500000000001</v>
      </c>
      <c r="GA13">
        <v>1.4780199999999999</v>
      </c>
      <c r="GB13" s="7">
        <v>2.0400900000000002</v>
      </c>
      <c r="GC13" s="7">
        <v>-0.78849999999999998</v>
      </c>
      <c r="GD13" s="7">
        <v>-0.56708999999999998</v>
      </c>
      <c r="GE13" s="7">
        <v>-0.20149</v>
      </c>
      <c r="GF13">
        <v>0.51207999999999998</v>
      </c>
      <c r="GG13" s="7">
        <v>2.0905499999999999</v>
      </c>
      <c r="GH13" s="7">
        <v>3.28586</v>
      </c>
      <c r="GI13" s="7">
        <v>1.33297</v>
      </c>
      <c r="GJ13" s="7">
        <v>1.96662</v>
      </c>
      <c r="GK13">
        <v>0.46162999999999998</v>
      </c>
      <c r="GL13">
        <v>1.12636</v>
      </c>
      <c r="GM13">
        <v>2.54792</v>
      </c>
      <c r="GN13" s="7">
        <v>0.21337999999999999</v>
      </c>
      <c r="GO13">
        <v>-0.43032999999999999</v>
      </c>
      <c r="GP13" s="7">
        <v>-0.12606999999999999</v>
      </c>
      <c r="GQ13" s="7">
        <v>0.87139</v>
      </c>
      <c r="GR13">
        <v>1.4954700000000001</v>
      </c>
      <c r="GS13">
        <v>0.27927000000000002</v>
      </c>
      <c r="GT13" s="7">
        <v>-0.33048</v>
      </c>
      <c r="GU13">
        <v>-0.18675</v>
      </c>
      <c r="GV13">
        <v>0.17846000000000001</v>
      </c>
      <c r="GW13" s="7">
        <v>0.32763999999999999</v>
      </c>
      <c r="GX13" s="7">
        <v>-5.6140000000000002E-2</v>
      </c>
      <c r="GY13">
        <v>0.90634999999999999</v>
      </c>
      <c r="GZ13">
        <v>-0.25089</v>
      </c>
      <c r="HA13" s="7">
        <v>-0.40706999999999999</v>
      </c>
      <c r="HB13">
        <v>0.37741999999999998</v>
      </c>
      <c r="HC13">
        <v>0.83708000000000005</v>
      </c>
      <c r="HD13">
        <v>0.12744</v>
      </c>
      <c r="HE13">
        <v>-0.44395000000000001</v>
      </c>
      <c r="HF13" s="7">
        <v>-0.38852999999999999</v>
      </c>
      <c r="HG13" s="7">
        <v>-0.26923000000000002</v>
      </c>
      <c r="HH13" s="7">
        <v>0.86275999999999997</v>
      </c>
      <c r="HI13" s="7">
        <v>3.9300000000000003E-3</v>
      </c>
      <c r="HJ13" s="7">
        <v>-0.39828000000000002</v>
      </c>
      <c r="HK13">
        <v>-0.76680999999999999</v>
      </c>
      <c r="HL13">
        <v>-0.38512000000000002</v>
      </c>
      <c r="HM13">
        <v>-0.63551999999999997</v>
      </c>
      <c r="HN13" s="7">
        <v>-0.39273999999999998</v>
      </c>
      <c r="HO13">
        <v>-0.99316000000000004</v>
      </c>
      <c r="HP13">
        <v>-0.22758</v>
      </c>
      <c r="HQ13">
        <v>8.9499999999999996E-2</v>
      </c>
      <c r="HR13">
        <v>0.38263999999999998</v>
      </c>
      <c r="HS13" s="7">
        <v>7.9909999999999995E-2</v>
      </c>
      <c r="HT13">
        <v>-0.24840000000000001</v>
      </c>
      <c r="HU13" s="7">
        <v>2.6821899999999999</v>
      </c>
      <c r="HV13" s="7">
        <v>0.48486000000000001</v>
      </c>
      <c r="HW13" s="7">
        <v>1.1835500000000001</v>
      </c>
      <c r="HX13">
        <v>0.11364</v>
      </c>
      <c r="HY13">
        <v>-0.29344999999999999</v>
      </c>
      <c r="HZ13">
        <v>-0.14593</v>
      </c>
      <c r="IA13">
        <v>3.2140399999999998</v>
      </c>
      <c r="IB13">
        <v>1.1780000000000001E-2</v>
      </c>
      <c r="IC13">
        <v>3.08691</v>
      </c>
      <c r="ID13">
        <v>2.0011700000000001</v>
      </c>
      <c r="IE13">
        <v>0.34981000000000001</v>
      </c>
      <c r="IF13">
        <v>-0.27045999999999998</v>
      </c>
      <c r="IG13" s="7">
        <v>-0.24254000000000001</v>
      </c>
      <c r="IH13">
        <v>-0.21956000000000001</v>
      </c>
      <c r="II13">
        <v>-0.38274999999999998</v>
      </c>
      <c r="IJ13">
        <v>7.6160000000000005E-2</v>
      </c>
      <c r="IK13">
        <v>-0.45090000000000002</v>
      </c>
      <c r="IL13">
        <v>-0.70708000000000004</v>
      </c>
      <c r="IM13">
        <v>-0.40806999999999999</v>
      </c>
      <c r="IN13" s="7">
        <v>-0.10667</v>
      </c>
      <c r="IO13">
        <v>-0.26205000000000001</v>
      </c>
      <c r="IP13">
        <v>0.13539000000000001</v>
      </c>
      <c r="IQ13">
        <v>-0.27287</v>
      </c>
      <c r="IR13">
        <v>-0.39623999999999998</v>
      </c>
      <c r="IS13" s="7">
        <v>0.62390000000000001</v>
      </c>
      <c r="IT13" s="7">
        <v>0.1971</v>
      </c>
      <c r="IU13" s="7">
        <v>-9.9379999999999996E-2</v>
      </c>
      <c r="IV13" s="7">
        <v>-0.17305999999999999</v>
      </c>
      <c r="IW13" s="7">
        <v>-0.32321</v>
      </c>
      <c r="IX13">
        <v>-0.47320000000000001</v>
      </c>
      <c r="IY13" s="7">
        <v>-0.35805999999999999</v>
      </c>
      <c r="IZ13">
        <v>-0.11007</v>
      </c>
      <c r="JA13" s="7">
        <v>-0.87000999999999995</v>
      </c>
      <c r="JB13">
        <v>-0.95413000000000003</v>
      </c>
      <c r="JC13">
        <v>-0.94321999999999995</v>
      </c>
      <c r="JD13" s="7">
        <v>0.73912999999999995</v>
      </c>
      <c r="JE13" s="7">
        <v>-0.25174999999999997</v>
      </c>
      <c r="JF13" s="7">
        <v>0.26218000000000002</v>
      </c>
      <c r="JG13" s="7">
        <v>-0.46601999999999999</v>
      </c>
      <c r="JH13" s="7">
        <v>-0.29460999999999998</v>
      </c>
      <c r="JI13" s="7">
        <v>-0.54759000000000002</v>
      </c>
      <c r="JJ13" s="7">
        <v>-0.78591999999999995</v>
      </c>
      <c r="JK13" s="7">
        <v>-0.99031000000000002</v>
      </c>
      <c r="JL13" s="7">
        <v>-0.47491</v>
      </c>
      <c r="JM13">
        <v>-0.31286000000000003</v>
      </c>
      <c r="JN13" s="7">
        <v>-0.92205000000000004</v>
      </c>
      <c r="JO13">
        <v>-1.06429</v>
      </c>
      <c r="JP13">
        <v>-1.0282100000000001</v>
      </c>
      <c r="JQ13">
        <v>-0.98887999999999998</v>
      </c>
      <c r="JR13" s="7">
        <v>-1.01783</v>
      </c>
      <c r="JS13" s="7">
        <v>-0.79932999999999998</v>
      </c>
      <c r="JT13" s="7">
        <v>-0.38915</v>
      </c>
      <c r="JU13">
        <v>-0.81203999999999998</v>
      </c>
      <c r="JV13">
        <v>-0.50827999999999995</v>
      </c>
      <c r="JW13" s="7">
        <v>-0.81064000000000003</v>
      </c>
      <c r="JX13" s="7">
        <v>-0.50546000000000002</v>
      </c>
      <c r="JY13" s="7">
        <v>-0.81662999999999997</v>
      </c>
      <c r="JZ13">
        <v>-1.2489399999999999</v>
      </c>
      <c r="KA13">
        <v>-0.80279999999999996</v>
      </c>
      <c r="KB13">
        <v>-1.4104399999999999</v>
      </c>
      <c r="KC13">
        <v>-0.71699000000000002</v>
      </c>
      <c r="KD13">
        <v>-0.92556000000000005</v>
      </c>
      <c r="KE13">
        <v>-0.35596</v>
      </c>
      <c r="KF13" s="7">
        <v>-0.69852000000000003</v>
      </c>
      <c r="KG13" s="7">
        <v>-0.28839999999999999</v>
      </c>
      <c r="KH13">
        <v>-0.24254000000000001</v>
      </c>
      <c r="KI13">
        <v>-0.39641999999999999</v>
      </c>
      <c r="KJ13" s="7">
        <v>-0.52466999999999997</v>
      </c>
      <c r="KK13" s="7">
        <v>-0.55483000000000005</v>
      </c>
      <c r="KL13" s="7">
        <v>-0.37924999999999998</v>
      </c>
      <c r="KM13">
        <v>-0.61939</v>
      </c>
      <c r="KN13">
        <v>-0.59006000000000003</v>
      </c>
      <c r="KO13" s="7">
        <v>-0.55174999999999996</v>
      </c>
      <c r="KP13" s="7">
        <v>-0.86389000000000005</v>
      </c>
      <c r="KQ13" s="7">
        <v>-0.55406</v>
      </c>
      <c r="KR13" s="7">
        <v>-0.27326</v>
      </c>
      <c r="KS13">
        <v>-0.24460999999999999</v>
      </c>
      <c r="KT13">
        <v>-0.57828999999999997</v>
      </c>
      <c r="KU13" s="7">
        <v>-0.70077999999999996</v>
      </c>
      <c r="KV13" s="7">
        <v>-0.29924000000000001</v>
      </c>
      <c r="KW13" s="7">
        <v>-0.45695000000000002</v>
      </c>
      <c r="KX13">
        <v>-0.73319000000000001</v>
      </c>
      <c r="KY13" s="7">
        <v>-0.13381000000000001</v>
      </c>
      <c r="KZ13" s="7">
        <v>-0.37461</v>
      </c>
      <c r="LA13" s="7">
        <v>-0.38605</v>
      </c>
      <c r="LB13" s="7">
        <v>-0.25918999999999998</v>
      </c>
      <c r="LC13">
        <v>-0.26021</v>
      </c>
      <c r="LD13">
        <v>-0.50175999999999998</v>
      </c>
      <c r="LE13">
        <v>-0.25951000000000002</v>
      </c>
      <c r="LF13">
        <v>-0.36355999999999999</v>
      </c>
      <c r="LG13" s="7">
        <v>-1.36738</v>
      </c>
      <c r="LH13" s="7">
        <v>-0.58023999999999998</v>
      </c>
      <c r="LI13" s="7">
        <v>-0.52822000000000002</v>
      </c>
      <c r="LJ13" s="7">
        <v>-0.50792000000000004</v>
      </c>
      <c r="LK13" s="7">
        <v>0.21465000000000001</v>
      </c>
      <c r="LL13" s="7">
        <v>0.17100000000000001</v>
      </c>
      <c r="LM13">
        <v>-0.85946</v>
      </c>
      <c r="LN13" s="7">
        <v>-0.68942000000000003</v>
      </c>
      <c r="LO13" s="7">
        <v>-0.65429000000000004</v>
      </c>
      <c r="LP13" s="7">
        <v>-0.50563000000000002</v>
      </c>
      <c r="LQ13" s="7">
        <v>-0.29819000000000001</v>
      </c>
      <c r="LR13" s="7">
        <v>-0.42907000000000001</v>
      </c>
      <c r="LS13" s="7">
        <v>-0.95225000000000004</v>
      </c>
      <c r="LT13" s="7">
        <v>-0.59863</v>
      </c>
      <c r="LU13">
        <v>-0.69759000000000004</v>
      </c>
      <c r="LV13" s="7">
        <v>-0.24648</v>
      </c>
      <c r="LW13" s="7">
        <v>-0.82337000000000005</v>
      </c>
      <c r="LX13">
        <v>-0.24254000000000001</v>
      </c>
      <c r="LY13">
        <v>-0.63666</v>
      </c>
      <c r="LZ13">
        <v>-0.50775999999999999</v>
      </c>
      <c r="MA13" s="7">
        <v>-0.33855000000000002</v>
      </c>
      <c r="MB13" s="7">
        <v>-0.24254000000000001</v>
      </c>
      <c r="MC13" s="7">
        <v>-0.39505000000000001</v>
      </c>
      <c r="MD13" s="7">
        <v>-0.30580000000000002</v>
      </c>
      <c r="ME13" s="7">
        <v>-0.25263000000000002</v>
      </c>
      <c r="MF13">
        <v>-0.64983999999999997</v>
      </c>
      <c r="MG13" s="7">
        <v>-0.64320999999999995</v>
      </c>
      <c r="MH13" s="7">
        <v>-0.67176000000000002</v>
      </c>
      <c r="MI13" s="7">
        <v>-0.68979999999999997</v>
      </c>
      <c r="MJ13" s="7">
        <v>-0.45701999999999998</v>
      </c>
      <c r="MK13">
        <v>-0.24254000000000001</v>
      </c>
      <c r="ML13" s="7">
        <v>-0.69105000000000005</v>
      </c>
      <c r="MM13" s="7">
        <v>-0.59755999999999998</v>
      </c>
      <c r="MN13">
        <v>-0.34604000000000001</v>
      </c>
      <c r="MO13">
        <v>-0.73148000000000002</v>
      </c>
      <c r="MP13" s="7">
        <v>-0.45240999999999998</v>
      </c>
      <c r="MQ13">
        <v>-0.87448999999999999</v>
      </c>
      <c r="MR13">
        <v>-0.60219</v>
      </c>
      <c r="MS13" s="7">
        <v>-1.00891</v>
      </c>
      <c r="MT13" s="7">
        <v>-0.95852000000000004</v>
      </c>
      <c r="MU13" s="7">
        <v>-0.58535999999999999</v>
      </c>
      <c r="MV13" s="7">
        <v>-0.45014999999999999</v>
      </c>
      <c r="MW13" s="7">
        <v>-0.99885000000000002</v>
      </c>
      <c r="MX13" s="7">
        <v>-0.75046999999999997</v>
      </c>
      <c r="MY13">
        <v>-0.60506000000000004</v>
      </c>
      <c r="MZ13">
        <v>-1.05586</v>
      </c>
      <c r="NA13">
        <v>-0.53605000000000003</v>
      </c>
      <c r="NB13" s="7">
        <v>-0.52056999999999998</v>
      </c>
      <c r="NC13">
        <v>-0.68525999999999998</v>
      </c>
      <c r="ND13">
        <v>0.30249999999999999</v>
      </c>
      <c r="NE13" s="7">
        <v>-0.61121000000000003</v>
      </c>
      <c r="NF13">
        <v>-0.54074</v>
      </c>
      <c r="NG13" s="7">
        <v>-0.30453000000000002</v>
      </c>
      <c r="NH13">
        <v>-0.27483000000000002</v>
      </c>
      <c r="NI13" s="7">
        <v>-0.56633</v>
      </c>
      <c r="NJ13" s="7">
        <v>-0.32573999999999997</v>
      </c>
      <c r="NK13">
        <v>-0.58635999999999999</v>
      </c>
      <c r="NL13" s="7">
        <v>-0.52471999999999996</v>
      </c>
      <c r="NM13" s="7">
        <v>-0.48048999999999997</v>
      </c>
      <c r="NN13" s="7">
        <v>-0.29820999999999998</v>
      </c>
      <c r="NO13" s="7">
        <v>-0.75597999999999999</v>
      </c>
      <c r="NP13" s="7">
        <v>-0.12952</v>
      </c>
      <c r="NQ13" s="7">
        <v>5.7709999999999997E-2</v>
      </c>
      <c r="NR13" s="7">
        <v>-0.35143999999999997</v>
      </c>
      <c r="NS13" s="7">
        <v>-0.68308999999999997</v>
      </c>
      <c r="NT13" s="7">
        <v>-0.55915000000000004</v>
      </c>
      <c r="NU13">
        <v>-0.64095999999999997</v>
      </c>
      <c r="NV13" s="7">
        <v>-0.30103000000000002</v>
      </c>
      <c r="NW13" s="7">
        <v>-0.57223999999999997</v>
      </c>
      <c r="NX13">
        <v>-0.50643000000000005</v>
      </c>
      <c r="NY13" s="7">
        <v>-0.44202999999999998</v>
      </c>
      <c r="NZ13" s="7">
        <v>0.11650000000000001</v>
      </c>
      <c r="OA13">
        <v>0.16197</v>
      </c>
      <c r="OB13">
        <v>-0.33515</v>
      </c>
      <c r="OC13">
        <v>0.27899000000000002</v>
      </c>
      <c r="OD13">
        <v>-0.12198000000000001</v>
      </c>
      <c r="OE13">
        <v>-0.54239999999999999</v>
      </c>
      <c r="OF13" s="7">
        <v>-3.934E-2</v>
      </c>
      <c r="OG13" s="7">
        <v>-0.28908</v>
      </c>
      <c r="OH13" s="7">
        <v>-0.52302999999999999</v>
      </c>
      <c r="OI13">
        <v>-0.49453999999999998</v>
      </c>
      <c r="OJ13" s="7">
        <v>-0.30841000000000002</v>
      </c>
      <c r="OK13" s="7">
        <v>-0.32696999999999998</v>
      </c>
      <c r="OL13" s="7">
        <v>-0.25901000000000002</v>
      </c>
      <c r="OM13">
        <v>-0.62500999999999995</v>
      </c>
      <c r="ON13" s="7">
        <v>-0.40123999999999999</v>
      </c>
      <c r="OO13">
        <v>-0.26956999999999998</v>
      </c>
      <c r="OP13">
        <v>-0.24254000000000001</v>
      </c>
      <c r="OQ13">
        <v>-0.56694</v>
      </c>
      <c r="OR13">
        <v>-0.30714000000000002</v>
      </c>
      <c r="OS13" s="7">
        <v>-0.85319</v>
      </c>
      <c r="OT13">
        <v>-0.61636000000000002</v>
      </c>
      <c r="OU13" s="7">
        <v>-0.41277000000000003</v>
      </c>
      <c r="OV13" s="7">
        <v>-0.43089</v>
      </c>
      <c r="OW13" s="7">
        <v>-0.40538000000000002</v>
      </c>
      <c r="OX13" s="7">
        <v>-0.52017000000000002</v>
      </c>
      <c r="OY13">
        <v>0.13708000000000001</v>
      </c>
      <c r="OZ13">
        <v>-0.48147000000000001</v>
      </c>
      <c r="PA13">
        <v>-0.29533999999999999</v>
      </c>
      <c r="PB13">
        <v>-0.40167000000000003</v>
      </c>
      <c r="PC13" s="7">
        <v>1.01939</v>
      </c>
      <c r="PD13" s="7">
        <v>-0.71672000000000002</v>
      </c>
      <c r="PE13">
        <v>-0.60006999999999999</v>
      </c>
      <c r="PF13">
        <v>-0.63497000000000003</v>
      </c>
      <c r="PG13">
        <v>-0.67674000000000001</v>
      </c>
      <c r="PH13" s="7">
        <v>-0.35199999999999998</v>
      </c>
      <c r="PI13" s="7">
        <v>-0.59141999999999995</v>
      </c>
      <c r="PJ13">
        <v>-0.48177999999999999</v>
      </c>
      <c r="PK13" s="7">
        <v>-0.14258999999999999</v>
      </c>
      <c r="PL13" s="7">
        <v>-0.31169000000000002</v>
      </c>
      <c r="PM13" s="7">
        <v>-0.75690999999999997</v>
      </c>
      <c r="PN13" s="7">
        <v>-0.54510999999999998</v>
      </c>
      <c r="PO13" s="7">
        <v>-0.17335</v>
      </c>
      <c r="PP13" s="7">
        <v>-0.24254000000000001</v>
      </c>
      <c r="PQ13" s="7">
        <v>-0.62350000000000005</v>
      </c>
      <c r="PR13" s="7">
        <v>-0.29164000000000001</v>
      </c>
      <c r="PS13">
        <v>-0.12428</v>
      </c>
      <c r="PT13">
        <v>3.4719199999999999</v>
      </c>
      <c r="PU13">
        <v>-0.32246000000000002</v>
      </c>
      <c r="PV13">
        <v>-0.50683</v>
      </c>
      <c r="PW13">
        <v>0.22395999999999999</v>
      </c>
      <c r="PX13">
        <v>-0.22911999999999999</v>
      </c>
      <c r="PY13" s="7">
        <v>1.0998699999999999</v>
      </c>
      <c r="PZ13" s="7">
        <v>1.1097399999999999</v>
      </c>
      <c r="QA13" s="7">
        <v>-0.19333</v>
      </c>
      <c r="QB13">
        <v>-0.44975999999999999</v>
      </c>
      <c r="QC13">
        <v>-0.21107999999999999</v>
      </c>
      <c r="QD13">
        <v>-0.51207000000000003</v>
      </c>
      <c r="QE13">
        <v>-0.41522999999999999</v>
      </c>
      <c r="QF13" s="7">
        <v>-0.44006000000000001</v>
      </c>
      <c r="QG13">
        <v>5.3379999999999997E-2</v>
      </c>
      <c r="QH13">
        <v>-0.55327000000000004</v>
      </c>
      <c r="QI13" s="7">
        <v>1.2639</v>
      </c>
      <c r="QJ13" s="7">
        <v>-0.45019999999999999</v>
      </c>
      <c r="QK13" s="7">
        <v>-0.49170000000000003</v>
      </c>
      <c r="QL13" s="7">
        <v>-0.82099</v>
      </c>
      <c r="QM13" s="7">
        <v>-0.44968999999999998</v>
      </c>
      <c r="QN13" s="7">
        <v>-7.7979999999999994E-2</v>
      </c>
      <c r="QO13" s="7">
        <v>-0.53378999999999999</v>
      </c>
      <c r="QP13">
        <v>0.86067000000000005</v>
      </c>
      <c r="QQ13">
        <v>-5.6419999999999998E-2</v>
      </c>
      <c r="QR13">
        <v>-0.34073999999999999</v>
      </c>
      <c r="QS13">
        <v>-0.65469999999999995</v>
      </c>
      <c r="QT13">
        <v>-0.13711999999999999</v>
      </c>
      <c r="QU13">
        <v>-0.40216000000000002</v>
      </c>
      <c r="QV13" s="7">
        <v>-0.32439000000000001</v>
      </c>
      <c r="QW13" s="7">
        <v>1.21227</v>
      </c>
      <c r="QX13">
        <v>-0.39845000000000003</v>
      </c>
      <c r="QY13" s="7">
        <v>-0.64226000000000005</v>
      </c>
      <c r="QZ13" s="7">
        <v>-0.33776</v>
      </c>
      <c r="RA13" s="7">
        <v>-3.6580000000000001E-2</v>
      </c>
      <c r="RB13" s="7">
        <v>-0.63490999999999997</v>
      </c>
      <c r="RC13">
        <v>-0.5212</v>
      </c>
      <c r="RD13">
        <v>-0.39005000000000001</v>
      </c>
      <c r="RE13">
        <v>-0.62465000000000004</v>
      </c>
      <c r="RF13">
        <v>0.36209999999999998</v>
      </c>
      <c r="RG13">
        <v>0.60233999999999999</v>
      </c>
      <c r="RH13">
        <v>3.9510000000000003E-2</v>
      </c>
      <c r="RI13">
        <v>0.75646999999999998</v>
      </c>
      <c r="RJ13">
        <v>-0.23291999999999999</v>
      </c>
      <c r="RK13">
        <v>0.38986999999999999</v>
      </c>
      <c r="RL13">
        <v>-0.71736999999999995</v>
      </c>
      <c r="RM13">
        <v>-0.73724999999999996</v>
      </c>
      <c r="RN13">
        <v>-0.18629000000000001</v>
      </c>
      <c r="RO13">
        <v>-0.38840999999999998</v>
      </c>
      <c r="RP13">
        <v>-1.7559999999999999E-2</v>
      </c>
      <c r="RQ13">
        <v>-0.31435000000000002</v>
      </c>
      <c r="RR13">
        <v>-0.41184999999999999</v>
      </c>
      <c r="RS13">
        <v>-0.45532</v>
      </c>
      <c r="RT13">
        <v>0.15298999999999999</v>
      </c>
      <c r="RU13" s="7">
        <v>-0.74334999999999996</v>
      </c>
      <c r="RV13">
        <v>-0.83348</v>
      </c>
      <c r="RW13">
        <v>-1.242E-2</v>
      </c>
      <c r="RX13">
        <v>-0.30325999999999997</v>
      </c>
      <c r="RY13">
        <v>-0.25840000000000002</v>
      </c>
      <c r="RZ13">
        <v>-0.54</v>
      </c>
      <c r="SA13">
        <v>-0.47832000000000002</v>
      </c>
      <c r="SB13" s="7">
        <v>-0.65644999999999998</v>
      </c>
      <c r="SC13" s="7">
        <v>-0.99609999999999999</v>
      </c>
      <c r="SD13" s="7">
        <v>-0.42691000000000001</v>
      </c>
      <c r="SE13" s="7">
        <v>-0.21143999999999999</v>
      </c>
      <c r="SF13">
        <v>-0.47441</v>
      </c>
      <c r="SG13" s="7">
        <v>-0.64451000000000003</v>
      </c>
      <c r="SH13">
        <v>-0.66029000000000004</v>
      </c>
      <c r="SI13">
        <v>-0.18365000000000001</v>
      </c>
      <c r="SJ13">
        <v>-0.76576999999999995</v>
      </c>
      <c r="SK13" s="7">
        <v>-0.44619999999999999</v>
      </c>
      <c r="SL13">
        <v>-0.49524000000000001</v>
      </c>
      <c r="SM13">
        <v>-0.39876</v>
      </c>
      <c r="SN13">
        <v>-0.50455000000000005</v>
      </c>
      <c r="SO13" s="7">
        <v>-0.25800000000000001</v>
      </c>
      <c r="SP13" s="7">
        <v>-0.22161</v>
      </c>
      <c r="SQ13" s="7">
        <v>-0.10983999999999999</v>
      </c>
      <c r="SR13">
        <v>-0.56064999999999998</v>
      </c>
      <c r="SS13" s="7">
        <v>-0.49559999999999998</v>
      </c>
      <c r="ST13" s="7">
        <v>-0.65905999999999998</v>
      </c>
      <c r="SU13">
        <v>-0.26549</v>
      </c>
      <c r="SV13">
        <v>-0.69110000000000005</v>
      </c>
      <c r="SW13">
        <v>0.68838999999999995</v>
      </c>
      <c r="SX13">
        <v>-0.53861000000000003</v>
      </c>
      <c r="SY13">
        <v>-1.3125800000000001</v>
      </c>
      <c r="SZ13" s="7">
        <v>-0.96562000000000003</v>
      </c>
      <c r="TA13">
        <v>-0.26873000000000002</v>
      </c>
      <c r="TB13" s="7">
        <v>-0.47316999999999998</v>
      </c>
      <c r="TC13">
        <v>-0.62141000000000002</v>
      </c>
      <c r="TD13">
        <v>-0.53659000000000001</v>
      </c>
      <c r="TE13">
        <v>-0.3508</v>
      </c>
      <c r="TF13" s="7">
        <v>-0.61712</v>
      </c>
      <c r="TG13">
        <v>0.23627000000000001</v>
      </c>
      <c r="TH13">
        <v>-1.02369</v>
      </c>
      <c r="TI13">
        <v>2.5002399999999998</v>
      </c>
      <c r="TJ13" s="7">
        <v>5.185E-2</v>
      </c>
      <c r="TK13" s="7">
        <v>-0.14871999999999999</v>
      </c>
      <c r="TL13">
        <v>-0.58911000000000002</v>
      </c>
      <c r="TM13" s="7">
        <v>-0.85045999999999999</v>
      </c>
      <c r="TN13" s="7">
        <v>-8.5389999999999994E-2</v>
      </c>
      <c r="TO13" s="7">
        <v>0.30604999999999999</v>
      </c>
      <c r="TP13" s="7">
        <v>-0.45616000000000001</v>
      </c>
      <c r="TQ13" s="7">
        <v>-0.49314000000000002</v>
      </c>
      <c r="TR13">
        <v>-0.67210999999999999</v>
      </c>
      <c r="TS13">
        <v>-0.59241999999999995</v>
      </c>
      <c r="TT13">
        <v>-0.54159000000000002</v>
      </c>
      <c r="TU13">
        <v>0.2102</v>
      </c>
      <c r="TV13">
        <v>-0.35527999999999998</v>
      </c>
      <c r="TW13">
        <v>-0.34055999999999997</v>
      </c>
      <c r="TX13" s="7">
        <v>-0.20615</v>
      </c>
      <c r="TY13" s="7">
        <v>0.33296999999999999</v>
      </c>
      <c r="TZ13" s="7">
        <v>9.375E-2</v>
      </c>
      <c r="UA13" s="7">
        <v>6.7379999999999995E-2</v>
      </c>
      <c r="UB13" s="7">
        <v>-0.14480999999999999</v>
      </c>
      <c r="UC13" s="7">
        <v>0.42585000000000001</v>
      </c>
      <c r="UD13">
        <v>-0.92708999999999997</v>
      </c>
    </row>
    <row r="14" spans="1:550" x14ac:dyDescent="0.25">
      <c r="A14">
        <v>172</v>
      </c>
      <c r="B14">
        <v>1</v>
      </c>
      <c r="C14" s="7">
        <v>-0.62971999999999995</v>
      </c>
      <c r="D14">
        <v>-0.51588000000000001</v>
      </c>
      <c r="E14">
        <v>-0.37883</v>
      </c>
      <c r="F14" s="7">
        <v>-6.0740000000000002E-2</v>
      </c>
      <c r="G14">
        <v>-0.45125999999999999</v>
      </c>
      <c r="H14">
        <v>-0.29372999999999999</v>
      </c>
      <c r="I14">
        <v>-0.20047000000000001</v>
      </c>
      <c r="J14">
        <v>-0.20096</v>
      </c>
      <c r="K14">
        <v>-0.80964999999999998</v>
      </c>
      <c r="L14">
        <v>-0.17041000000000001</v>
      </c>
      <c r="M14">
        <v>-0.33138000000000001</v>
      </c>
      <c r="N14">
        <v>-0.50085999999999997</v>
      </c>
      <c r="O14">
        <v>-0.39545000000000002</v>
      </c>
      <c r="P14" s="7">
        <v>5.7799999999999997E-2</v>
      </c>
      <c r="Q14">
        <v>-0.19964000000000001</v>
      </c>
      <c r="R14">
        <v>-0.57796999999999998</v>
      </c>
      <c r="S14">
        <v>-0.26261000000000001</v>
      </c>
      <c r="T14">
        <v>1.4579999999999999E-2</v>
      </c>
      <c r="U14">
        <v>-0.73160999999999998</v>
      </c>
      <c r="V14">
        <v>-0.83858999999999995</v>
      </c>
      <c r="W14" s="7">
        <v>-0.31483</v>
      </c>
      <c r="X14">
        <v>-0.47674</v>
      </c>
      <c r="Y14">
        <v>-0.44513000000000003</v>
      </c>
      <c r="Z14">
        <v>-0.67889999999999995</v>
      </c>
      <c r="AA14">
        <v>-0.59257000000000004</v>
      </c>
      <c r="AB14">
        <v>-0.21640000000000001</v>
      </c>
      <c r="AC14" s="7">
        <v>-3.7249999999999998E-2</v>
      </c>
      <c r="AD14">
        <v>-0.25783</v>
      </c>
      <c r="AE14">
        <v>0.95291999999999999</v>
      </c>
      <c r="AF14" s="7">
        <v>1.7340800000000001</v>
      </c>
      <c r="AG14" s="7">
        <v>0.31934000000000001</v>
      </c>
      <c r="AH14">
        <v>-4.5690000000000001E-2</v>
      </c>
      <c r="AI14">
        <v>-0.46727000000000002</v>
      </c>
      <c r="AJ14">
        <v>-0.39361000000000002</v>
      </c>
      <c r="AK14">
        <v>-0.23630999999999999</v>
      </c>
      <c r="AL14">
        <v>-0.15162999999999999</v>
      </c>
      <c r="AM14" s="7">
        <v>-0.48852000000000001</v>
      </c>
      <c r="AN14" s="7">
        <v>-0.33589000000000002</v>
      </c>
      <c r="AO14">
        <v>0.12776999999999999</v>
      </c>
      <c r="AP14">
        <v>-0.37827</v>
      </c>
      <c r="AQ14">
        <v>0.28036</v>
      </c>
      <c r="AR14">
        <v>-0.19131000000000001</v>
      </c>
      <c r="AS14">
        <v>-0.41328999999999999</v>
      </c>
      <c r="AT14">
        <v>-0.41210999999999998</v>
      </c>
      <c r="AU14">
        <v>-0.16516</v>
      </c>
      <c r="AV14">
        <v>-0.29377999999999999</v>
      </c>
      <c r="AW14">
        <v>0.51519999999999999</v>
      </c>
      <c r="AX14" s="7">
        <v>1.93597</v>
      </c>
      <c r="AY14" s="7">
        <v>-3.2829999999999998E-2</v>
      </c>
      <c r="AZ14">
        <v>2.2713000000000001</v>
      </c>
      <c r="BA14">
        <v>0.83531</v>
      </c>
      <c r="BB14">
        <v>-0.84252000000000005</v>
      </c>
      <c r="BC14">
        <v>8.9069999999999996E-2</v>
      </c>
      <c r="BD14">
        <v>0.36348000000000003</v>
      </c>
      <c r="BE14">
        <v>0.52237</v>
      </c>
      <c r="BF14" s="7">
        <v>0.44717000000000001</v>
      </c>
      <c r="BG14" s="7">
        <v>-0.13475999999999999</v>
      </c>
      <c r="BH14" s="7">
        <v>-0.39456000000000002</v>
      </c>
      <c r="BI14" s="7">
        <v>-0.47006999999999999</v>
      </c>
      <c r="BJ14">
        <v>-0.35630000000000001</v>
      </c>
      <c r="BK14">
        <v>-0.22203999999999999</v>
      </c>
      <c r="BL14">
        <v>0.60450000000000004</v>
      </c>
      <c r="BM14">
        <v>1.70242</v>
      </c>
      <c r="BN14">
        <v>-8.26E-3</v>
      </c>
      <c r="BO14">
        <v>-0.13930000000000001</v>
      </c>
      <c r="BP14">
        <v>-0.24723000000000001</v>
      </c>
      <c r="BQ14">
        <v>0.6381</v>
      </c>
      <c r="BR14" s="7">
        <v>-4.4000000000000002E-4</v>
      </c>
      <c r="BS14">
        <v>-1.9869999999999999E-2</v>
      </c>
      <c r="BT14">
        <v>-0.40508</v>
      </c>
      <c r="BU14" s="7">
        <v>-0.38479000000000002</v>
      </c>
      <c r="BV14" s="7">
        <v>-0.37828000000000001</v>
      </c>
      <c r="BW14" s="7">
        <v>-0.69533999999999996</v>
      </c>
      <c r="BX14">
        <v>0.13214999999999999</v>
      </c>
      <c r="BY14" s="7">
        <v>-8.4099999999999994E-2</v>
      </c>
      <c r="BZ14">
        <v>-0.81994999999999996</v>
      </c>
      <c r="CA14">
        <v>-0.60306999999999999</v>
      </c>
      <c r="CB14">
        <v>-0.26463999999999999</v>
      </c>
      <c r="CC14">
        <v>-0.4138</v>
      </c>
      <c r="CD14">
        <v>-0.11837</v>
      </c>
      <c r="CE14">
        <v>-0.18015</v>
      </c>
      <c r="CF14">
        <v>-0.38319999999999999</v>
      </c>
      <c r="CG14">
        <v>-0.55461000000000005</v>
      </c>
      <c r="CH14" s="7">
        <v>-0.55176999999999998</v>
      </c>
      <c r="CI14" s="7">
        <v>-0.45945999999999998</v>
      </c>
      <c r="CJ14">
        <v>0.11379</v>
      </c>
      <c r="CK14">
        <v>0.33812999999999999</v>
      </c>
      <c r="CL14">
        <v>-0.72118000000000004</v>
      </c>
      <c r="CM14">
        <v>-0.33104</v>
      </c>
      <c r="CN14" s="7">
        <v>-0.13830000000000001</v>
      </c>
      <c r="CO14">
        <v>-0.36653999999999998</v>
      </c>
      <c r="CP14">
        <v>0.12731999999999999</v>
      </c>
      <c r="CQ14">
        <v>1.2324900000000001</v>
      </c>
      <c r="CR14">
        <v>0.52952999999999995</v>
      </c>
      <c r="CS14" s="7">
        <v>-0.31997999999999999</v>
      </c>
      <c r="CT14">
        <v>0.12556</v>
      </c>
      <c r="CU14">
        <v>0.4456</v>
      </c>
      <c r="CV14" s="7">
        <v>-0.46181</v>
      </c>
      <c r="CW14">
        <v>1.975E-2</v>
      </c>
      <c r="CX14" s="7">
        <v>0.11388</v>
      </c>
      <c r="CY14" s="7">
        <v>0.27457999999999999</v>
      </c>
      <c r="CZ14">
        <v>0.37433</v>
      </c>
      <c r="DA14" s="7">
        <v>-0.2122</v>
      </c>
      <c r="DB14" s="7">
        <v>0.98273999999999995</v>
      </c>
      <c r="DC14">
        <v>0.33825</v>
      </c>
      <c r="DD14">
        <v>1.5088200000000001</v>
      </c>
      <c r="DE14">
        <v>-0.13668</v>
      </c>
      <c r="DF14" s="7">
        <v>-0.51280000000000003</v>
      </c>
      <c r="DG14" s="7">
        <v>-0.27060000000000001</v>
      </c>
      <c r="DH14">
        <v>1.8729</v>
      </c>
      <c r="DI14">
        <v>0.14321999999999999</v>
      </c>
      <c r="DJ14">
        <v>0.67374999999999996</v>
      </c>
      <c r="DK14">
        <v>0.14809</v>
      </c>
      <c r="DL14" s="7">
        <v>0.83562999999999998</v>
      </c>
      <c r="DM14" s="7">
        <v>0.39859</v>
      </c>
      <c r="DN14">
        <v>3.6013600000000001</v>
      </c>
      <c r="DO14" s="7">
        <v>0.92537000000000003</v>
      </c>
      <c r="DP14">
        <v>0.16777</v>
      </c>
      <c r="DQ14">
        <v>1.1310100000000001</v>
      </c>
      <c r="DR14" s="7">
        <v>2.6593599999999999</v>
      </c>
      <c r="DS14" s="7">
        <v>0.70942000000000005</v>
      </c>
      <c r="DT14">
        <v>-2.3900000000000001E-2</v>
      </c>
      <c r="DU14" s="7">
        <v>7.1999999999999995E-2</v>
      </c>
      <c r="DV14" s="7">
        <v>-0.27665000000000001</v>
      </c>
      <c r="DW14" s="7">
        <v>-0.45484000000000002</v>
      </c>
      <c r="DX14" s="7">
        <v>-0.28526000000000001</v>
      </c>
      <c r="DY14" s="7">
        <v>0.15135999999999999</v>
      </c>
      <c r="DZ14">
        <v>-0.70681000000000005</v>
      </c>
      <c r="EA14" s="7">
        <v>2.3230000000000001E-2</v>
      </c>
      <c r="EB14">
        <v>-0.24035000000000001</v>
      </c>
      <c r="EC14">
        <v>-0.40893000000000002</v>
      </c>
      <c r="ED14">
        <v>-0.46587000000000001</v>
      </c>
      <c r="EE14">
        <v>3.5438999999999998</v>
      </c>
      <c r="EF14" s="7">
        <v>0.25990000000000002</v>
      </c>
      <c r="EG14">
        <v>-3.8890000000000001E-2</v>
      </c>
      <c r="EH14">
        <v>-0.41192000000000001</v>
      </c>
      <c r="EI14">
        <v>-0.36282999999999999</v>
      </c>
      <c r="EJ14" s="7">
        <v>-0.18576000000000001</v>
      </c>
      <c r="EK14" s="7">
        <v>-0.45234000000000002</v>
      </c>
      <c r="EL14" s="7">
        <v>-0.3977</v>
      </c>
      <c r="EM14" s="7">
        <v>-0.31490000000000001</v>
      </c>
      <c r="EN14" s="7">
        <v>-0.27584999999999998</v>
      </c>
      <c r="EO14">
        <v>3.6682899999999998</v>
      </c>
      <c r="EP14" s="7">
        <v>-0.13381999999999999</v>
      </c>
      <c r="EQ14">
        <v>-0.38662000000000002</v>
      </c>
      <c r="ER14">
        <v>-0.39484999999999998</v>
      </c>
      <c r="ES14">
        <v>-0.29618</v>
      </c>
      <c r="ET14" s="7">
        <v>-0.48974000000000001</v>
      </c>
      <c r="EU14" s="7">
        <v>-0.61409000000000002</v>
      </c>
      <c r="EV14">
        <v>-0.45550000000000002</v>
      </c>
      <c r="EW14" s="7">
        <v>-0.45839000000000002</v>
      </c>
      <c r="EX14" s="7">
        <v>0.62639</v>
      </c>
      <c r="EY14" s="7">
        <v>0.45224999999999999</v>
      </c>
      <c r="EZ14">
        <v>-0.29181000000000001</v>
      </c>
      <c r="FA14">
        <v>-0.35759999999999997</v>
      </c>
      <c r="FB14">
        <v>-0.32795000000000002</v>
      </c>
      <c r="FC14">
        <v>-0.21510000000000001</v>
      </c>
      <c r="FD14" s="7">
        <v>-0.64434999999999998</v>
      </c>
      <c r="FE14">
        <v>-0.47888999999999998</v>
      </c>
      <c r="FF14">
        <v>-0.38771</v>
      </c>
      <c r="FG14">
        <v>-2.98E-2</v>
      </c>
      <c r="FH14" s="7">
        <v>-0.38286999999999999</v>
      </c>
      <c r="FI14">
        <v>-0.20885000000000001</v>
      </c>
      <c r="FJ14" s="7">
        <v>-0.40336</v>
      </c>
      <c r="FK14">
        <v>-0.4894</v>
      </c>
      <c r="FL14">
        <v>-0.44362000000000001</v>
      </c>
      <c r="FM14">
        <v>-0.20746000000000001</v>
      </c>
      <c r="FN14" s="7">
        <v>0.73485999999999996</v>
      </c>
      <c r="FO14" s="7">
        <v>0.50468999999999997</v>
      </c>
      <c r="FP14" s="7">
        <v>-0.40855000000000002</v>
      </c>
      <c r="FQ14" s="7">
        <v>-0.68211999999999995</v>
      </c>
      <c r="FR14">
        <v>-0.15775</v>
      </c>
      <c r="FS14">
        <v>-0.45976</v>
      </c>
      <c r="FT14">
        <v>-0.51298999999999995</v>
      </c>
      <c r="FU14">
        <v>-0.39868999999999999</v>
      </c>
      <c r="FV14">
        <v>-0.26166</v>
      </c>
      <c r="FW14">
        <v>-0.15365999999999999</v>
      </c>
      <c r="FX14">
        <v>0.80196999999999996</v>
      </c>
      <c r="FY14">
        <v>0.57921</v>
      </c>
      <c r="FZ14">
        <v>6.1400000000000003E-2</v>
      </c>
      <c r="GA14">
        <v>0.22167000000000001</v>
      </c>
      <c r="GB14" s="7">
        <v>1.12398</v>
      </c>
      <c r="GC14" s="7">
        <v>0.60692000000000002</v>
      </c>
      <c r="GD14" s="7">
        <v>1.25318</v>
      </c>
      <c r="GE14" s="7">
        <v>-0.42454999999999998</v>
      </c>
      <c r="GF14">
        <v>0.85138000000000003</v>
      </c>
      <c r="GG14" s="7">
        <v>0.25750000000000001</v>
      </c>
      <c r="GH14" s="7">
        <v>-9.6100000000000005E-3</v>
      </c>
      <c r="GI14" s="7">
        <v>-0.47406999999999999</v>
      </c>
      <c r="GJ14" s="7">
        <v>0.11526</v>
      </c>
      <c r="GK14">
        <v>1.13198</v>
      </c>
      <c r="GL14">
        <v>0.22761000000000001</v>
      </c>
      <c r="GM14">
        <v>0.29753000000000002</v>
      </c>
      <c r="GN14" s="7">
        <v>-0.56811999999999996</v>
      </c>
      <c r="GO14">
        <v>0.12013</v>
      </c>
      <c r="GP14" s="7">
        <v>-0.44278000000000001</v>
      </c>
      <c r="GQ14" s="7">
        <v>-0.83076000000000005</v>
      </c>
      <c r="GR14">
        <v>-0.39822000000000002</v>
      </c>
      <c r="GS14">
        <v>-0.36617</v>
      </c>
      <c r="GT14" s="7">
        <v>-0.15726000000000001</v>
      </c>
      <c r="GU14">
        <v>-0.46223999999999998</v>
      </c>
      <c r="GV14">
        <v>-0.56538999999999995</v>
      </c>
      <c r="GW14" s="7">
        <v>-0.48297000000000001</v>
      </c>
      <c r="GX14" s="7">
        <v>-0.35977999999999999</v>
      </c>
      <c r="GY14">
        <v>-0.75954999999999995</v>
      </c>
      <c r="GZ14">
        <v>-0.17063999999999999</v>
      </c>
      <c r="HA14" s="7">
        <v>-0.17968000000000001</v>
      </c>
      <c r="HB14">
        <v>-0.58648</v>
      </c>
      <c r="HC14">
        <v>-0.53041000000000005</v>
      </c>
      <c r="HD14">
        <v>-0.38754</v>
      </c>
      <c r="HE14">
        <v>-0.29222999999999999</v>
      </c>
      <c r="HF14" s="7">
        <v>0.4234</v>
      </c>
      <c r="HG14" s="7">
        <v>-1.686E-2</v>
      </c>
      <c r="HH14" s="7">
        <v>0.80244000000000004</v>
      </c>
      <c r="HI14" s="7">
        <v>0.81052000000000002</v>
      </c>
      <c r="HJ14" s="7">
        <v>-0.34576000000000001</v>
      </c>
      <c r="HK14">
        <v>0.4274</v>
      </c>
      <c r="HL14">
        <v>8.7559999999999999E-2</v>
      </c>
      <c r="HM14">
        <v>-0.50133000000000005</v>
      </c>
      <c r="HN14" s="7">
        <v>-0.30191000000000001</v>
      </c>
      <c r="HO14">
        <v>-0.34959000000000001</v>
      </c>
      <c r="HP14">
        <v>-0.43343999999999999</v>
      </c>
      <c r="HQ14">
        <v>-0.42055999999999999</v>
      </c>
      <c r="HR14">
        <v>-0.41022999999999998</v>
      </c>
      <c r="HS14" s="7">
        <v>-0.37387999999999999</v>
      </c>
      <c r="HT14">
        <v>0.29050999999999999</v>
      </c>
      <c r="HU14" s="7">
        <v>1.6915500000000001</v>
      </c>
      <c r="HV14" s="7">
        <v>9.5899999999999999E-2</v>
      </c>
      <c r="HW14" s="7">
        <v>3.8949999999999999E-2</v>
      </c>
      <c r="HX14">
        <v>-0.19081000000000001</v>
      </c>
      <c r="HY14">
        <v>-0.23663000000000001</v>
      </c>
      <c r="HZ14">
        <v>-0.29277999999999998</v>
      </c>
      <c r="IA14">
        <v>0.50878000000000001</v>
      </c>
      <c r="IB14">
        <v>-8.9169999999999999E-2</v>
      </c>
      <c r="IC14">
        <v>-0.20100999999999999</v>
      </c>
      <c r="ID14">
        <v>0.47474</v>
      </c>
      <c r="IE14">
        <v>-0.13303000000000001</v>
      </c>
      <c r="IF14">
        <v>3.8551299999999999</v>
      </c>
      <c r="IG14" s="7">
        <v>3.8805700000000001</v>
      </c>
      <c r="IH14">
        <v>-0.20760000000000001</v>
      </c>
      <c r="II14">
        <v>-0.12703999999999999</v>
      </c>
      <c r="IJ14">
        <v>-0.50578999999999996</v>
      </c>
      <c r="IK14">
        <v>-0.88627999999999996</v>
      </c>
      <c r="IL14">
        <v>-0.10131</v>
      </c>
      <c r="IM14">
        <v>-0.34643000000000002</v>
      </c>
      <c r="IN14" s="7">
        <v>-0.41791</v>
      </c>
      <c r="IO14">
        <v>-0.40175</v>
      </c>
      <c r="IP14">
        <v>-0.68796000000000002</v>
      </c>
      <c r="IQ14">
        <v>-0.45551000000000003</v>
      </c>
      <c r="IR14">
        <v>-0.43992999999999999</v>
      </c>
      <c r="IS14" s="7">
        <v>-0.33666000000000001</v>
      </c>
      <c r="IT14" s="7">
        <v>-0.42481000000000002</v>
      </c>
      <c r="IU14" s="7">
        <v>-0.26002999999999998</v>
      </c>
      <c r="IV14" s="7">
        <v>-0.31914999999999999</v>
      </c>
      <c r="IW14" s="7">
        <v>-0.38039000000000001</v>
      </c>
      <c r="IX14">
        <v>-0.41316999999999998</v>
      </c>
      <c r="IY14" s="7">
        <v>-1.7250000000000001E-2</v>
      </c>
      <c r="IZ14">
        <v>-0.59836999999999996</v>
      </c>
      <c r="JA14" s="7">
        <v>-0.62909000000000004</v>
      </c>
      <c r="JB14">
        <v>-0.61792000000000002</v>
      </c>
      <c r="JC14">
        <v>-0.77475000000000005</v>
      </c>
      <c r="JD14" s="7">
        <v>2.5165799999999998</v>
      </c>
      <c r="JE14" s="7">
        <v>0.83638999999999997</v>
      </c>
      <c r="JF14" s="7">
        <v>1.5412300000000001</v>
      </c>
      <c r="JG14" s="7">
        <v>2.4563700000000002</v>
      </c>
      <c r="JH14" s="7">
        <v>3.8575300000000001</v>
      </c>
      <c r="JI14" s="7">
        <v>-0.62297000000000002</v>
      </c>
      <c r="JJ14" s="7">
        <v>-0.80606999999999995</v>
      </c>
      <c r="JK14" s="7">
        <v>-0.46150999999999998</v>
      </c>
      <c r="JL14" s="7">
        <v>-0.34462999999999999</v>
      </c>
      <c r="JM14">
        <v>-0.46400000000000002</v>
      </c>
      <c r="JN14" s="7">
        <v>-0.63751999999999998</v>
      </c>
      <c r="JO14">
        <v>0.32484000000000002</v>
      </c>
      <c r="JP14">
        <v>-0.15473000000000001</v>
      </c>
      <c r="JQ14">
        <v>-0.53674999999999995</v>
      </c>
      <c r="JR14" s="7">
        <v>0.30532999999999999</v>
      </c>
      <c r="JS14" s="7">
        <v>5.4799999999999996E-3</v>
      </c>
      <c r="JT14" s="7">
        <v>3.7022699999999999</v>
      </c>
      <c r="JU14">
        <v>1.66411</v>
      </c>
      <c r="JV14">
        <v>2.7761300000000002</v>
      </c>
      <c r="JW14" s="7">
        <v>1.3652500000000001</v>
      </c>
      <c r="JX14" s="7">
        <v>2.2018499999999999</v>
      </c>
      <c r="JY14" s="7">
        <v>8.4129999999999996E-2</v>
      </c>
      <c r="JZ14">
        <v>0.57328000000000001</v>
      </c>
      <c r="KA14">
        <v>0.25041000000000002</v>
      </c>
      <c r="KB14">
        <v>-0.37154999999999999</v>
      </c>
      <c r="KC14">
        <v>-0.28054000000000001</v>
      </c>
      <c r="KD14">
        <v>-0.15884999999999999</v>
      </c>
      <c r="KE14">
        <v>-0.20633000000000001</v>
      </c>
      <c r="KF14" s="7">
        <v>0.10745</v>
      </c>
      <c r="KG14" s="7">
        <v>-0.52844999999999998</v>
      </c>
      <c r="KH14">
        <v>-0.24254000000000001</v>
      </c>
      <c r="KI14">
        <v>-0.30664000000000002</v>
      </c>
      <c r="KJ14" s="7">
        <v>-0.39407999999999999</v>
      </c>
      <c r="KK14" s="7">
        <v>-0.39648</v>
      </c>
      <c r="KL14" s="7">
        <v>-0.12578</v>
      </c>
      <c r="KM14">
        <v>8.9599999999999992E-3</v>
      </c>
      <c r="KN14">
        <v>-0.19242000000000001</v>
      </c>
      <c r="KO14" s="7">
        <v>-0.41243000000000002</v>
      </c>
      <c r="KP14" s="7">
        <v>1.58267</v>
      </c>
      <c r="KQ14" s="7">
        <v>2.2659600000000002</v>
      </c>
      <c r="KR14" s="7">
        <v>1.9277899999999999</v>
      </c>
      <c r="KS14">
        <v>3.8804400000000001</v>
      </c>
      <c r="KT14">
        <v>2.2676699999999999</v>
      </c>
      <c r="KU14" s="7">
        <v>0.95108000000000004</v>
      </c>
      <c r="KV14" s="7">
        <v>2.0628700000000002</v>
      </c>
      <c r="KW14" s="7">
        <v>3.036</v>
      </c>
      <c r="KX14">
        <v>2.3819900000000001</v>
      </c>
      <c r="KY14" s="7">
        <v>3.8568099999999998</v>
      </c>
      <c r="KZ14" s="7">
        <v>3.5723500000000001</v>
      </c>
      <c r="LA14" s="7">
        <v>3.7810100000000002</v>
      </c>
      <c r="LB14" s="7">
        <v>3.87195</v>
      </c>
      <c r="LC14">
        <v>3.8725000000000001</v>
      </c>
      <c r="LD14">
        <v>1.13442</v>
      </c>
      <c r="LE14">
        <v>0.37161</v>
      </c>
      <c r="LF14">
        <v>4.7640000000000002E-2</v>
      </c>
      <c r="LG14" s="7">
        <v>-2.4580000000000001E-2</v>
      </c>
      <c r="LH14" s="7">
        <v>-0.57184000000000001</v>
      </c>
      <c r="LI14" s="7">
        <v>-0.42898999999999998</v>
      </c>
      <c r="LJ14" s="7">
        <v>-0.34816000000000003</v>
      </c>
      <c r="LK14" s="7">
        <v>3.0418400000000001</v>
      </c>
      <c r="LL14" s="7">
        <v>2.9500999999999999</v>
      </c>
      <c r="LM14">
        <v>6.2190000000000002E-2</v>
      </c>
      <c r="LN14" s="7">
        <v>-8.7760000000000005E-2</v>
      </c>
      <c r="LO14" s="7">
        <v>5.586E-2</v>
      </c>
      <c r="LP14" s="7">
        <v>3.4777900000000002</v>
      </c>
      <c r="LQ14" s="7">
        <v>-0.29819000000000001</v>
      </c>
      <c r="LR14" s="7">
        <v>3.7160000000000002</v>
      </c>
      <c r="LS14" s="7">
        <v>0.47344000000000003</v>
      </c>
      <c r="LT14" s="7">
        <v>3.0121600000000002</v>
      </c>
      <c r="LU14">
        <v>-0.33429999999999999</v>
      </c>
      <c r="LV14" s="7">
        <v>3.8801100000000002</v>
      </c>
      <c r="LW14" s="7">
        <v>2.4114300000000002</v>
      </c>
      <c r="LX14">
        <v>3.8805700000000001</v>
      </c>
      <c r="LY14">
        <v>3.1601599999999999</v>
      </c>
      <c r="LZ14">
        <v>2.4661200000000001</v>
      </c>
      <c r="MA14" s="7">
        <v>-0.33185999999999999</v>
      </c>
      <c r="MB14" s="7">
        <v>3.8805700000000001</v>
      </c>
      <c r="MC14" s="7">
        <v>3.7273100000000001</v>
      </c>
      <c r="MD14" s="7">
        <v>3.83954</v>
      </c>
      <c r="ME14" s="7">
        <v>3.8774899999999999</v>
      </c>
      <c r="MF14">
        <v>-0.39740999999999999</v>
      </c>
      <c r="MG14" s="7">
        <v>0.97511000000000003</v>
      </c>
      <c r="MH14" s="7">
        <v>-0.20008000000000001</v>
      </c>
      <c r="MI14" s="7">
        <v>-7.6819999999999999E-2</v>
      </c>
      <c r="MJ14" s="7">
        <v>-0.36870000000000003</v>
      </c>
      <c r="MK14">
        <v>-0.24254000000000001</v>
      </c>
      <c r="ML14" s="7">
        <v>-0.12307999999999999</v>
      </c>
      <c r="MM14" s="7">
        <v>2.5753300000000001</v>
      </c>
      <c r="MN14">
        <v>-0.30488999999999999</v>
      </c>
      <c r="MO14">
        <v>-0.57325000000000004</v>
      </c>
      <c r="MP14" s="7">
        <v>1.046</v>
      </c>
      <c r="MQ14">
        <v>-0.15589</v>
      </c>
      <c r="MR14">
        <v>-0.25102000000000002</v>
      </c>
      <c r="MS14" s="7">
        <v>-5.0070000000000003E-2</v>
      </c>
      <c r="MT14" s="7">
        <v>1.3327899999999999</v>
      </c>
      <c r="MU14" s="7">
        <v>-0.25968999999999998</v>
      </c>
      <c r="MV14" s="7">
        <v>-0.40944000000000003</v>
      </c>
      <c r="MW14" s="7">
        <v>9.6619999999999998E-2</v>
      </c>
      <c r="MX14" s="7">
        <v>-0.47616999999999998</v>
      </c>
      <c r="MY14">
        <v>-0.46076</v>
      </c>
      <c r="MZ14">
        <v>-0.1278</v>
      </c>
      <c r="NA14">
        <v>-0.13064000000000001</v>
      </c>
      <c r="NB14" s="7">
        <v>-0.14821000000000001</v>
      </c>
      <c r="NC14">
        <v>0.30130000000000001</v>
      </c>
      <c r="ND14">
        <v>-0.23943</v>
      </c>
      <c r="NE14" s="7">
        <v>4.5629999999999997E-2</v>
      </c>
      <c r="NF14">
        <v>0.27901999999999999</v>
      </c>
      <c r="NG14" s="7">
        <v>-0.42315999999999998</v>
      </c>
      <c r="NH14">
        <v>-0.42530000000000001</v>
      </c>
      <c r="NI14" s="7">
        <v>-4.9630000000000001E-2</v>
      </c>
      <c r="NJ14" s="7">
        <v>-0.43057000000000001</v>
      </c>
      <c r="NK14">
        <v>-0.34082000000000001</v>
      </c>
      <c r="NL14" s="7">
        <v>-2.5760000000000002E-2</v>
      </c>
      <c r="NM14" s="7">
        <v>-0.19289000000000001</v>
      </c>
      <c r="NN14" s="7">
        <v>-0.52680000000000005</v>
      </c>
      <c r="NO14" s="7">
        <v>-0.50583999999999996</v>
      </c>
      <c r="NP14" s="7">
        <v>-0.14810999999999999</v>
      </c>
      <c r="NQ14" s="7">
        <v>-0.10972</v>
      </c>
      <c r="NR14" s="7">
        <v>-0.68930000000000002</v>
      </c>
      <c r="NS14" s="7">
        <v>-0.24176</v>
      </c>
      <c r="NT14" s="7">
        <v>-0.48760999999999999</v>
      </c>
      <c r="NU14">
        <v>-0.12385</v>
      </c>
      <c r="NV14" s="7">
        <v>-0.23996000000000001</v>
      </c>
      <c r="NW14" s="7">
        <v>-0.27251999999999998</v>
      </c>
      <c r="NX14">
        <v>-0.55103000000000002</v>
      </c>
      <c r="NY14" s="7">
        <v>-0.31236000000000003</v>
      </c>
      <c r="NZ14" s="7">
        <v>1.0218100000000001</v>
      </c>
      <c r="OA14">
        <v>-0.51044</v>
      </c>
      <c r="OB14">
        <v>-0.23719999999999999</v>
      </c>
      <c r="OC14">
        <v>-0.29043999999999998</v>
      </c>
      <c r="OD14">
        <v>-0.34375</v>
      </c>
      <c r="OE14">
        <v>-0.14879000000000001</v>
      </c>
      <c r="OF14" s="7">
        <v>5.6210000000000003E-2</v>
      </c>
      <c r="OG14" s="7">
        <v>-0.28908</v>
      </c>
      <c r="OH14" s="7">
        <v>-0.52302999999999999</v>
      </c>
      <c r="OI14">
        <v>-0.61724999999999997</v>
      </c>
      <c r="OJ14" s="7">
        <v>-0.32852999999999999</v>
      </c>
      <c r="OK14" s="7">
        <v>-0.39140000000000003</v>
      </c>
      <c r="OL14" s="7">
        <v>-0.21240999999999999</v>
      </c>
      <c r="OM14">
        <v>-0.15828999999999999</v>
      </c>
      <c r="ON14" s="7">
        <v>-0.35109000000000001</v>
      </c>
      <c r="OO14">
        <v>-0.26956999999999998</v>
      </c>
      <c r="OP14">
        <v>-0.24254000000000001</v>
      </c>
      <c r="OQ14">
        <v>-0.37559999999999999</v>
      </c>
      <c r="OR14">
        <v>-0.45688000000000001</v>
      </c>
      <c r="OS14" s="7">
        <v>-0.47631000000000001</v>
      </c>
      <c r="OT14">
        <v>-0.2414</v>
      </c>
      <c r="OU14" s="7">
        <v>-6.5040000000000001E-2</v>
      </c>
      <c r="OV14" s="7">
        <v>-8.8910000000000003E-2</v>
      </c>
      <c r="OW14" s="7">
        <v>-0.20665</v>
      </c>
      <c r="OX14" s="7">
        <v>-0.32285999999999998</v>
      </c>
      <c r="OY14">
        <v>-0.48791000000000001</v>
      </c>
      <c r="OZ14">
        <v>-0.69611000000000001</v>
      </c>
      <c r="PA14">
        <v>-0.18629000000000001</v>
      </c>
      <c r="PB14">
        <v>-0.41027000000000002</v>
      </c>
      <c r="PC14" s="7">
        <v>-0.42587000000000003</v>
      </c>
      <c r="PD14" s="7">
        <v>-0.71657999999999999</v>
      </c>
      <c r="PE14">
        <v>-1.482E-2</v>
      </c>
      <c r="PF14">
        <v>-0.67037000000000002</v>
      </c>
      <c r="PG14">
        <v>-0.71455999999999997</v>
      </c>
      <c r="PH14" s="7">
        <v>-0.32547999999999999</v>
      </c>
      <c r="PI14" s="7">
        <v>0.84011999999999998</v>
      </c>
      <c r="PJ14">
        <v>-0.70557999999999998</v>
      </c>
      <c r="PK14" s="7">
        <v>-0.53344000000000003</v>
      </c>
      <c r="PL14" s="7">
        <v>-0.31169000000000002</v>
      </c>
      <c r="PM14" s="7">
        <v>-0.78808</v>
      </c>
      <c r="PN14" s="7">
        <v>-0.47647</v>
      </c>
      <c r="PO14" s="7">
        <v>-4.6019999999999998E-2</v>
      </c>
      <c r="PP14" s="7">
        <v>-0.24254000000000001</v>
      </c>
      <c r="PQ14" s="7">
        <v>-0.69044000000000005</v>
      </c>
      <c r="PR14" s="7">
        <v>-0.42847000000000002</v>
      </c>
      <c r="PS14">
        <v>0.77568999999999999</v>
      </c>
      <c r="PT14">
        <v>-0.41909999999999997</v>
      </c>
      <c r="PU14">
        <v>-0.10313</v>
      </c>
      <c r="PV14">
        <v>0.26027</v>
      </c>
      <c r="PW14">
        <v>-0.12117</v>
      </c>
      <c r="PX14">
        <v>-0.18808</v>
      </c>
      <c r="PY14" s="7">
        <v>-6.9870000000000002E-2</v>
      </c>
      <c r="PZ14" s="7">
        <v>2.283E-2</v>
      </c>
      <c r="QA14" s="7">
        <v>-7.9100000000000004E-2</v>
      </c>
      <c r="QB14">
        <v>-0.53908999999999996</v>
      </c>
      <c r="QC14">
        <v>1.342E-2</v>
      </c>
      <c r="QD14">
        <v>-0.37509999999999999</v>
      </c>
      <c r="QE14">
        <v>0.10179000000000001</v>
      </c>
      <c r="QF14" s="7">
        <v>0.43720999999999999</v>
      </c>
      <c r="QG14">
        <v>-0.47954000000000002</v>
      </c>
      <c r="QH14">
        <v>-0.13561999999999999</v>
      </c>
      <c r="QI14" s="7">
        <v>1.6218300000000001</v>
      </c>
      <c r="QJ14" s="7">
        <v>0.45133000000000001</v>
      </c>
      <c r="QK14" s="7">
        <v>0.10353</v>
      </c>
      <c r="QL14" s="7">
        <v>-0.61223000000000005</v>
      </c>
      <c r="QM14" s="7">
        <v>0.11379</v>
      </c>
      <c r="QN14" s="7">
        <v>0.83899999999999997</v>
      </c>
      <c r="QO14" s="7">
        <v>0.61677999999999999</v>
      </c>
      <c r="QP14">
        <v>-2.0709999999999999E-2</v>
      </c>
      <c r="QQ14">
        <v>0.28092</v>
      </c>
      <c r="QR14">
        <v>-7.4959999999999999E-2</v>
      </c>
      <c r="QS14">
        <v>0.55091000000000001</v>
      </c>
      <c r="QT14">
        <v>-0.51243000000000005</v>
      </c>
      <c r="QU14">
        <v>0.75039</v>
      </c>
      <c r="QV14" s="7">
        <v>-0.45196999999999998</v>
      </c>
      <c r="QW14" s="7">
        <v>-0.56154999999999999</v>
      </c>
      <c r="QX14">
        <v>0.82211999999999996</v>
      </c>
      <c r="QY14" s="7">
        <v>-0.28378999999999999</v>
      </c>
      <c r="QZ14" s="7">
        <v>-0.43879000000000001</v>
      </c>
      <c r="RA14" s="7">
        <v>-0.2324</v>
      </c>
      <c r="RB14" s="7">
        <v>-0.45276</v>
      </c>
      <c r="RC14">
        <v>-0.36915999999999999</v>
      </c>
      <c r="RD14">
        <v>-0.45832000000000001</v>
      </c>
      <c r="RE14">
        <v>0.36652000000000001</v>
      </c>
      <c r="RF14">
        <v>-0.18137</v>
      </c>
      <c r="RG14">
        <v>0.22258</v>
      </c>
      <c r="RH14">
        <v>0.24356</v>
      </c>
      <c r="RI14">
        <v>0.57411000000000001</v>
      </c>
      <c r="RJ14">
        <v>-0.14327000000000001</v>
      </c>
      <c r="RK14">
        <v>-0.35076000000000002</v>
      </c>
      <c r="RL14">
        <v>-0.10187</v>
      </c>
      <c r="RM14">
        <v>0.28462999999999999</v>
      </c>
      <c r="RN14">
        <v>-0.27660000000000001</v>
      </c>
      <c r="RO14">
        <v>-5.4980000000000001E-2</v>
      </c>
      <c r="RP14">
        <v>0.26862999999999998</v>
      </c>
      <c r="RQ14">
        <v>8.7970000000000007E-2</v>
      </c>
      <c r="RR14">
        <v>-8.2500000000000004E-3</v>
      </c>
      <c r="RS14">
        <v>-0.37275999999999998</v>
      </c>
      <c r="RT14">
        <v>0.74453000000000003</v>
      </c>
      <c r="RU14" s="7">
        <v>8.2000000000000003E-2</v>
      </c>
      <c r="RV14">
        <v>-9.5299999999999996E-2</v>
      </c>
      <c r="RW14">
        <v>-0.37036999999999998</v>
      </c>
      <c r="RX14">
        <v>-0.14566000000000001</v>
      </c>
      <c r="RY14">
        <v>-0.27733999999999998</v>
      </c>
      <c r="RZ14">
        <v>-0.23508999999999999</v>
      </c>
      <c r="SA14">
        <v>-0.10414</v>
      </c>
      <c r="SB14" s="7">
        <v>-8.6749999999999994E-2</v>
      </c>
      <c r="SC14" s="7">
        <v>-0.51436999999999999</v>
      </c>
      <c r="SD14" s="7">
        <v>-1.7000000000000001E-4</v>
      </c>
      <c r="SE14" s="7">
        <v>7.7179999999999999E-2</v>
      </c>
      <c r="SF14">
        <v>0.17562</v>
      </c>
      <c r="SG14" s="7">
        <v>-0.42170999999999997</v>
      </c>
      <c r="SH14">
        <v>-0.34068999999999999</v>
      </c>
      <c r="SI14">
        <v>-0.25505</v>
      </c>
      <c r="SJ14">
        <v>-0.2293</v>
      </c>
      <c r="SK14" s="7">
        <v>-0.35165000000000002</v>
      </c>
      <c r="SL14">
        <v>-0.20322000000000001</v>
      </c>
      <c r="SM14">
        <v>-0.44291000000000003</v>
      </c>
      <c r="SN14">
        <v>-3.415E-2</v>
      </c>
      <c r="SO14" s="7">
        <v>0.62761999999999996</v>
      </c>
      <c r="SP14" s="7">
        <v>0.48753999999999997</v>
      </c>
      <c r="SQ14" s="7">
        <v>-5.219E-2</v>
      </c>
      <c r="SR14">
        <v>-0.21815000000000001</v>
      </c>
      <c r="SS14" s="7">
        <v>0.11636000000000001</v>
      </c>
      <c r="ST14" s="7">
        <v>-0.53491</v>
      </c>
      <c r="SU14">
        <v>-0.30131000000000002</v>
      </c>
      <c r="SV14">
        <v>-0.19211</v>
      </c>
      <c r="SW14">
        <v>-0.26802999999999999</v>
      </c>
      <c r="SX14">
        <v>-0.15853</v>
      </c>
      <c r="SY14">
        <v>-0.53222000000000003</v>
      </c>
      <c r="SZ14" s="7">
        <v>-0.38109999999999999</v>
      </c>
      <c r="TA14">
        <v>-0.46043000000000001</v>
      </c>
      <c r="TB14" s="7">
        <v>-0.39500000000000002</v>
      </c>
      <c r="TC14">
        <v>-0.74360999999999999</v>
      </c>
      <c r="TD14">
        <v>-0.53659000000000001</v>
      </c>
      <c r="TE14">
        <v>-0.12334000000000001</v>
      </c>
      <c r="TF14" s="7">
        <v>-0.5696</v>
      </c>
      <c r="TG14">
        <v>-0.28216999999999998</v>
      </c>
      <c r="TH14">
        <v>0.11126</v>
      </c>
      <c r="TI14">
        <v>-0.10745</v>
      </c>
      <c r="TJ14" s="7">
        <v>-0.43547999999999998</v>
      </c>
      <c r="TK14" s="7">
        <v>3.8321200000000002</v>
      </c>
      <c r="TL14">
        <v>0.29559000000000002</v>
      </c>
      <c r="TM14" s="7">
        <v>2.4748000000000001</v>
      </c>
      <c r="TN14" s="7">
        <v>-0.75890000000000002</v>
      </c>
      <c r="TO14" s="7">
        <v>2.7636400000000001</v>
      </c>
      <c r="TP14" s="7">
        <v>-0.22014</v>
      </c>
      <c r="TQ14" s="7">
        <v>-0.49314000000000002</v>
      </c>
      <c r="TR14">
        <v>0.80630000000000002</v>
      </c>
      <c r="TS14">
        <v>-2.24E-2</v>
      </c>
      <c r="TT14">
        <v>-0.43962000000000001</v>
      </c>
      <c r="TU14">
        <v>3.2564299999999999</v>
      </c>
      <c r="TV14">
        <v>2.5069999999999999E-2</v>
      </c>
      <c r="TW14">
        <v>1.0948899999999999</v>
      </c>
      <c r="TX14" s="7">
        <v>0.32039000000000001</v>
      </c>
      <c r="TY14" s="7">
        <v>-0.27251999999999998</v>
      </c>
      <c r="TZ14" s="7">
        <v>3.2198000000000002</v>
      </c>
      <c r="UA14" s="7">
        <v>-0.43630999999999998</v>
      </c>
      <c r="UB14" s="7">
        <v>-0.17807999999999999</v>
      </c>
      <c r="UC14" s="7">
        <v>-0.79146000000000005</v>
      </c>
      <c r="UD14">
        <v>-0.37441000000000002</v>
      </c>
    </row>
    <row r="15" spans="1:550" x14ac:dyDescent="0.25">
      <c r="A15">
        <v>177</v>
      </c>
      <c r="B15">
        <v>1</v>
      </c>
      <c r="C15" s="7">
        <v>-8.2739999999999994E-2</v>
      </c>
      <c r="D15">
        <v>-0.60467000000000004</v>
      </c>
      <c r="E15">
        <v>-0.32539000000000001</v>
      </c>
      <c r="F15" s="7">
        <v>-0.11692</v>
      </c>
      <c r="G15">
        <v>-0.68418000000000001</v>
      </c>
      <c r="H15">
        <v>-0.23499</v>
      </c>
      <c r="I15">
        <v>-0.25542999999999999</v>
      </c>
      <c r="J15">
        <v>-0.48630000000000001</v>
      </c>
      <c r="K15">
        <v>0.77244000000000002</v>
      </c>
      <c r="L15">
        <v>-0.17601</v>
      </c>
      <c r="M15">
        <v>0.21188000000000001</v>
      </c>
      <c r="N15">
        <v>-0.30235000000000001</v>
      </c>
      <c r="O15">
        <v>-0.40603</v>
      </c>
      <c r="P15" s="7">
        <v>-0.61438999999999999</v>
      </c>
      <c r="Q15">
        <v>0.10467</v>
      </c>
      <c r="R15">
        <v>-0.4234</v>
      </c>
      <c r="S15">
        <v>-0.30880999999999997</v>
      </c>
      <c r="T15">
        <v>0.13299</v>
      </c>
      <c r="U15">
        <v>0.65310000000000001</v>
      </c>
      <c r="V15">
        <v>0.86624999999999996</v>
      </c>
      <c r="W15" s="7">
        <v>0.40690999999999999</v>
      </c>
      <c r="X15">
        <v>0.46121000000000001</v>
      </c>
      <c r="Y15">
        <v>0.33167999999999997</v>
      </c>
      <c r="Z15">
        <v>8.4970000000000004E-2</v>
      </c>
      <c r="AA15">
        <v>-0.53776999999999997</v>
      </c>
      <c r="AB15">
        <v>-0.15575</v>
      </c>
      <c r="AC15" s="7">
        <v>1.37565</v>
      </c>
      <c r="AD15">
        <v>0.25278</v>
      </c>
      <c r="AE15">
        <v>2.30321</v>
      </c>
      <c r="AF15" s="7">
        <v>4.904E-2</v>
      </c>
      <c r="AG15" s="7">
        <v>-0.21856999999999999</v>
      </c>
      <c r="AH15">
        <v>-0.61456</v>
      </c>
      <c r="AI15">
        <v>-0.74358000000000002</v>
      </c>
      <c r="AJ15">
        <v>-0.35236000000000001</v>
      </c>
      <c r="AK15">
        <v>-0.11479</v>
      </c>
      <c r="AL15">
        <v>0.31469000000000003</v>
      </c>
      <c r="AM15" s="7">
        <v>0.21257000000000001</v>
      </c>
      <c r="AN15" s="7">
        <v>-0.79213999999999996</v>
      </c>
      <c r="AO15">
        <v>0.18121000000000001</v>
      </c>
      <c r="AP15">
        <v>-0.12525</v>
      </c>
      <c r="AQ15">
        <v>9.2499999999999999E-2</v>
      </c>
      <c r="AR15">
        <v>-4.684E-2</v>
      </c>
      <c r="AS15">
        <v>0.26751999999999998</v>
      </c>
      <c r="AT15">
        <v>2.9456699999999998</v>
      </c>
      <c r="AU15">
        <v>3.0879099999999999</v>
      </c>
      <c r="AV15">
        <v>3.2274099999999999</v>
      </c>
      <c r="AW15">
        <v>1.4299900000000001</v>
      </c>
      <c r="AX15" s="7">
        <v>0.54174999999999995</v>
      </c>
      <c r="AY15" s="7">
        <v>-0.36831999999999998</v>
      </c>
      <c r="AZ15">
        <v>-0.51961000000000002</v>
      </c>
      <c r="BA15">
        <v>-0.18631</v>
      </c>
      <c r="BB15">
        <v>-0.68847999999999998</v>
      </c>
      <c r="BC15">
        <v>-0.14187</v>
      </c>
      <c r="BD15">
        <v>0.32011000000000001</v>
      </c>
      <c r="BE15">
        <v>0.57833000000000001</v>
      </c>
      <c r="BF15" s="7">
        <v>-0.61899999999999999</v>
      </c>
      <c r="BG15" s="7">
        <v>-0.66366000000000003</v>
      </c>
      <c r="BH15" s="7">
        <v>-0.62377000000000005</v>
      </c>
      <c r="BI15" s="7">
        <v>-0.52822000000000002</v>
      </c>
      <c r="BJ15">
        <v>-0.49118000000000001</v>
      </c>
      <c r="BK15">
        <v>-0.34793000000000002</v>
      </c>
      <c r="BL15">
        <v>0.31758999999999998</v>
      </c>
      <c r="BM15">
        <v>-0.53410999999999997</v>
      </c>
      <c r="BN15">
        <v>-0.71982999999999997</v>
      </c>
      <c r="BO15">
        <v>-0.38529000000000002</v>
      </c>
      <c r="BP15">
        <v>-0.25611</v>
      </c>
      <c r="BQ15">
        <v>0.24626000000000001</v>
      </c>
      <c r="BR15" s="7">
        <v>-0.13969000000000001</v>
      </c>
      <c r="BS15">
        <v>0.67942999999999998</v>
      </c>
      <c r="BT15">
        <v>-0.16320999999999999</v>
      </c>
      <c r="BU15" s="7">
        <v>2.6589999999999999E-2</v>
      </c>
      <c r="BV15" s="7">
        <v>-4.6399999999999997E-2</v>
      </c>
      <c r="BW15" s="7">
        <v>-8.165E-2</v>
      </c>
      <c r="BX15">
        <v>-0.25695000000000001</v>
      </c>
      <c r="BY15" s="7">
        <v>0.15468000000000001</v>
      </c>
      <c r="BZ15">
        <v>-0.35835</v>
      </c>
      <c r="CA15">
        <v>-0.12457</v>
      </c>
      <c r="CB15">
        <v>-0.13746</v>
      </c>
      <c r="CC15">
        <v>-0.50890999999999997</v>
      </c>
      <c r="CD15">
        <v>-0.37781999999999999</v>
      </c>
      <c r="CE15">
        <v>-0.37307000000000001</v>
      </c>
      <c r="CF15">
        <v>-0.51568999999999998</v>
      </c>
      <c r="CG15">
        <v>-0.25700000000000001</v>
      </c>
      <c r="CH15" s="7">
        <v>6.8659999999999999E-2</v>
      </c>
      <c r="CI15" s="7">
        <v>-5.9650000000000002E-2</v>
      </c>
      <c r="CJ15">
        <v>-0.45505000000000001</v>
      </c>
      <c r="CK15">
        <v>-0.42320000000000002</v>
      </c>
      <c r="CL15">
        <v>-0.30708000000000002</v>
      </c>
      <c r="CM15">
        <v>0.17892</v>
      </c>
      <c r="CN15" s="7">
        <v>0.39606999999999998</v>
      </c>
      <c r="CO15">
        <v>0.70752999999999999</v>
      </c>
      <c r="CP15">
        <v>9.7000000000000003E-3</v>
      </c>
      <c r="CQ15">
        <v>0.32826</v>
      </c>
      <c r="CR15">
        <v>0.94121999999999995</v>
      </c>
      <c r="CS15" s="7">
        <v>0.85672999999999999</v>
      </c>
      <c r="CT15">
        <v>0.90139999999999998</v>
      </c>
      <c r="CU15">
        <v>0.66830999999999996</v>
      </c>
      <c r="CV15" s="7">
        <v>-0.1111</v>
      </c>
      <c r="CW15">
        <v>1.0264200000000001</v>
      </c>
      <c r="CX15" s="7">
        <v>1.5450699999999999</v>
      </c>
      <c r="CY15" s="7">
        <v>2.4279600000000001</v>
      </c>
      <c r="CZ15">
        <v>2.0803699999999998</v>
      </c>
      <c r="DA15" s="7">
        <v>2.1190099999999998</v>
      </c>
      <c r="DB15" s="7">
        <v>-0.1457</v>
      </c>
      <c r="DC15">
        <v>0.97774000000000005</v>
      </c>
      <c r="DD15">
        <v>6.8129999999999996E-2</v>
      </c>
      <c r="DE15">
        <v>0.52327000000000001</v>
      </c>
      <c r="DF15" s="7">
        <v>1.09226</v>
      </c>
      <c r="DG15" s="7">
        <v>0.35994999999999999</v>
      </c>
      <c r="DH15">
        <v>1.5332699999999999</v>
      </c>
      <c r="DI15">
        <v>0.82957000000000003</v>
      </c>
      <c r="DJ15">
        <v>1.6469100000000001</v>
      </c>
      <c r="DK15">
        <v>1.47207</v>
      </c>
      <c r="DL15" s="7">
        <v>1.44364</v>
      </c>
      <c r="DM15" s="7">
        <v>0.84308000000000005</v>
      </c>
      <c r="DN15">
        <v>0.25197999999999998</v>
      </c>
      <c r="DO15" s="7">
        <v>0.99034</v>
      </c>
      <c r="DP15">
        <v>1.9550700000000001</v>
      </c>
      <c r="DQ15">
        <v>0.98170999999999997</v>
      </c>
      <c r="DR15" s="7">
        <v>0.25822000000000001</v>
      </c>
      <c r="DS15" s="7">
        <v>1.28268</v>
      </c>
      <c r="DT15">
        <v>-0.77661999999999998</v>
      </c>
      <c r="DU15" s="7">
        <v>-0.94625000000000004</v>
      </c>
      <c r="DV15" s="7">
        <v>-0.87704000000000004</v>
      </c>
      <c r="DW15" s="7">
        <v>-0.67710999999999999</v>
      </c>
      <c r="DX15" s="7">
        <v>0.28534999999999999</v>
      </c>
      <c r="DY15" s="7">
        <v>1.61433</v>
      </c>
      <c r="DZ15">
        <v>1.0308999999999999</v>
      </c>
      <c r="EA15" s="7">
        <v>-0.53749000000000002</v>
      </c>
      <c r="EB15">
        <v>-0.43293999999999999</v>
      </c>
      <c r="EC15">
        <v>-0.37191999999999997</v>
      </c>
      <c r="ED15">
        <v>-0.50766</v>
      </c>
      <c r="EE15">
        <v>-0.49431000000000003</v>
      </c>
      <c r="EF15" s="7">
        <v>-0.78376000000000001</v>
      </c>
      <c r="EG15">
        <v>-0.74263999999999997</v>
      </c>
      <c r="EH15">
        <v>-0.65488999999999997</v>
      </c>
      <c r="EI15">
        <v>-0.50305</v>
      </c>
      <c r="EJ15" s="7">
        <v>3.2141600000000001</v>
      </c>
      <c r="EK15" s="7">
        <v>1.1513</v>
      </c>
      <c r="EL15" s="7">
        <v>0.24335000000000001</v>
      </c>
      <c r="EM15" s="7">
        <v>-0.22111</v>
      </c>
      <c r="EN15" s="7">
        <v>-0.37201000000000001</v>
      </c>
      <c r="EO15">
        <v>-0.28627000000000002</v>
      </c>
      <c r="EP15" s="7">
        <v>-0.23863000000000001</v>
      </c>
      <c r="EQ15">
        <v>-0.35241</v>
      </c>
      <c r="ER15">
        <v>-0.33898</v>
      </c>
      <c r="ES15">
        <v>-0.41437000000000002</v>
      </c>
      <c r="ET15" s="7">
        <v>0.82987</v>
      </c>
      <c r="EU15" s="7">
        <v>-0.15164</v>
      </c>
      <c r="EV15">
        <v>-9.0609999999999996E-2</v>
      </c>
      <c r="EW15" s="7">
        <v>-0.15372</v>
      </c>
      <c r="EX15" s="7">
        <v>-0.41954000000000002</v>
      </c>
      <c r="EY15" s="7">
        <v>3.4613399999999999</v>
      </c>
      <c r="EZ15">
        <v>1.48299</v>
      </c>
      <c r="FA15">
        <v>1.62147</v>
      </c>
      <c r="FB15">
        <v>0.14777999999999999</v>
      </c>
      <c r="FC15">
        <v>1.1057399999999999</v>
      </c>
      <c r="FD15" s="7">
        <v>0.26302999999999999</v>
      </c>
      <c r="FE15">
        <v>-2.4279999999999999E-2</v>
      </c>
      <c r="FF15">
        <v>-0.22839999999999999</v>
      </c>
      <c r="FG15">
        <v>-0.35299000000000003</v>
      </c>
      <c r="FH15" s="7">
        <v>0.1449</v>
      </c>
      <c r="FI15">
        <v>-0.2334</v>
      </c>
      <c r="FJ15" s="7">
        <v>-0.41582999999999998</v>
      </c>
      <c r="FK15">
        <v>-0.45478000000000002</v>
      </c>
      <c r="FL15">
        <v>-0.48759999999999998</v>
      </c>
      <c r="FM15">
        <v>-0.42823</v>
      </c>
      <c r="FN15" s="7">
        <v>-8.9899999999999994E-2</v>
      </c>
      <c r="FO15" s="7">
        <v>-3.6060000000000002E-2</v>
      </c>
      <c r="FP15" s="7">
        <v>-0.37502999999999997</v>
      </c>
      <c r="FQ15" s="7">
        <v>-0.51165000000000005</v>
      </c>
      <c r="FR15">
        <v>-0.51534999999999997</v>
      </c>
      <c r="FS15">
        <v>-0.52417999999999998</v>
      </c>
      <c r="FT15">
        <v>-0.43525999999999998</v>
      </c>
      <c r="FU15">
        <v>-0.39517999999999998</v>
      </c>
      <c r="FV15">
        <v>-0.26166</v>
      </c>
      <c r="FW15">
        <v>6.1629999999999997E-2</v>
      </c>
      <c r="FX15">
        <v>1.57941</v>
      </c>
      <c r="FY15">
        <v>0.49858999999999998</v>
      </c>
      <c r="FZ15">
        <v>0.64520999999999995</v>
      </c>
      <c r="GA15">
        <v>0.84592999999999996</v>
      </c>
      <c r="GB15" s="7">
        <v>0.31085000000000002</v>
      </c>
      <c r="GC15" s="7">
        <v>1.26718</v>
      </c>
      <c r="GD15" s="7">
        <v>0.44794</v>
      </c>
      <c r="GE15" s="7">
        <v>-0.57894000000000001</v>
      </c>
      <c r="GF15">
        <v>-3.9170000000000003E-2</v>
      </c>
      <c r="GG15" s="7">
        <v>-0.26356000000000002</v>
      </c>
      <c r="GH15" s="7">
        <v>-0.75907000000000002</v>
      </c>
      <c r="GI15" s="7">
        <v>0.15819</v>
      </c>
      <c r="GJ15" s="7">
        <v>3.4160000000000003E-2</v>
      </c>
      <c r="GK15">
        <v>-0.71474000000000004</v>
      </c>
      <c r="GL15">
        <v>-0.58709</v>
      </c>
      <c r="GM15">
        <v>-0.66224000000000005</v>
      </c>
      <c r="GN15" s="7">
        <v>0.37889</v>
      </c>
      <c r="GO15">
        <v>-0.18135000000000001</v>
      </c>
      <c r="GP15" s="7">
        <v>-0.34788000000000002</v>
      </c>
      <c r="GQ15" s="7">
        <v>-7.4730000000000005E-2</v>
      </c>
      <c r="GR15">
        <v>0.41588999999999998</v>
      </c>
      <c r="GS15">
        <v>-2.8830000000000001E-2</v>
      </c>
      <c r="GT15" s="7">
        <v>1.7340000000000001E-2</v>
      </c>
      <c r="GU15">
        <v>-0.22131999999999999</v>
      </c>
      <c r="GV15">
        <v>-0.37348999999999999</v>
      </c>
      <c r="GW15" s="7">
        <v>-0.23568</v>
      </c>
      <c r="GX15" s="7">
        <v>-7.5300000000000002E-3</v>
      </c>
      <c r="GY15">
        <v>0.4234</v>
      </c>
      <c r="GZ15">
        <v>0.30162</v>
      </c>
      <c r="HA15" s="7">
        <v>-0.41338999999999998</v>
      </c>
      <c r="HB15">
        <v>-0.41211999999999999</v>
      </c>
      <c r="HC15">
        <v>3.8999999999999999E-4</v>
      </c>
      <c r="HD15">
        <v>-0.11937</v>
      </c>
      <c r="HE15">
        <v>-7.8359999999999999E-2</v>
      </c>
      <c r="HF15" s="7">
        <v>-0.46656999999999998</v>
      </c>
      <c r="HG15" s="7">
        <v>2.5942099999999999</v>
      </c>
      <c r="HH15" s="7">
        <v>-0.36945</v>
      </c>
      <c r="HI15" s="7">
        <v>1.5680400000000001</v>
      </c>
      <c r="HJ15" s="7">
        <v>-6.3689999999999997E-2</v>
      </c>
      <c r="HK15">
        <v>0.27927999999999997</v>
      </c>
      <c r="HL15">
        <v>-0.37713999999999998</v>
      </c>
      <c r="HM15">
        <v>-8.3400000000000002E-3</v>
      </c>
      <c r="HN15" s="7">
        <v>0.90932999999999997</v>
      </c>
      <c r="HO15">
        <v>0.21856</v>
      </c>
      <c r="HP15">
        <v>0.37716</v>
      </c>
      <c r="HQ15">
        <v>-0.40067000000000003</v>
      </c>
      <c r="HR15">
        <v>-0.52475000000000005</v>
      </c>
      <c r="HS15" s="7">
        <v>-0.35846</v>
      </c>
      <c r="HT15">
        <v>-0.27523999999999998</v>
      </c>
      <c r="HU15" s="7">
        <v>-0.30892999999999998</v>
      </c>
      <c r="HV15" s="7">
        <v>-0.46007999999999999</v>
      </c>
      <c r="HW15" s="7">
        <v>-0.38719999999999999</v>
      </c>
      <c r="HX15">
        <v>-0.36231000000000002</v>
      </c>
      <c r="HY15">
        <v>-0.26734000000000002</v>
      </c>
      <c r="HZ15">
        <v>-0.21797</v>
      </c>
      <c r="IA15">
        <v>-0.75543000000000005</v>
      </c>
      <c r="IB15">
        <v>-0.45643</v>
      </c>
      <c r="IC15">
        <v>-0.25964999999999999</v>
      </c>
      <c r="ID15">
        <v>-0.77612999999999999</v>
      </c>
      <c r="IE15">
        <v>-0.29063</v>
      </c>
      <c r="IF15">
        <v>-0.27045999999999998</v>
      </c>
      <c r="IG15" s="7">
        <v>-0.24254000000000001</v>
      </c>
      <c r="IH15">
        <v>-0.27083000000000002</v>
      </c>
      <c r="II15">
        <v>-0.34514</v>
      </c>
      <c r="IJ15">
        <v>-0.45284999999999997</v>
      </c>
      <c r="IK15">
        <v>0.19500000000000001</v>
      </c>
      <c r="IL15">
        <v>0.81113999999999997</v>
      </c>
      <c r="IM15">
        <v>1.54281</v>
      </c>
      <c r="IN15" s="7">
        <v>-0.33389000000000002</v>
      </c>
      <c r="IO15">
        <v>-0.26473000000000002</v>
      </c>
      <c r="IP15">
        <v>-0.85924</v>
      </c>
      <c r="IQ15">
        <v>-0.45834999999999998</v>
      </c>
      <c r="IR15">
        <v>-0.11243</v>
      </c>
      <c r="IS15" s="7">
        <v>4.3159999999999997E-2</v>
      </c>
      <c r="IT15" s="7">
        <v>-0.28987000000000002</v>
      </c>
      <c r="IU15" s="7">
        <v>-0.31090000000000001</v>
      </c>
      <c r="IV15" s="7">
        <v>-0.34877999999999998</v>
      </c>
      <c r="IW15" s="7">
        <v>-0.40389999999999998</v>
      </c>
      <c r="IX15">
        <v>-0.41674</v>
      </c>
      <c r="IY15" s="7">
        <v>-0.10499</v>
      </c>
      <c r="IZ15">
        <v>-0.34261000000000003</v>
      </c>
      <c r="JA15" s="7">
        <v>-0.31991999999999998</v>
      </c>
      <c r="JB15">
        <v>0.12909000000000001</v>
      </c>
      <c r="JC15">
        <v>0.33416000000000001</v>
      </c>
      <c r="JD15" s="7">
        <v>-0.82908000000000004</v>
      </c>
      <c r="JE15" s="7">
        <v>-0.54047999999999996</v>
      </c>
      <c r="JF15" s="7">
        <v>-0.70982999999999996</v>
      </c>
      <c r="JG15" s="7">
        <v>-0.72858999999999996</v>
      </c>
      <c r="JH15" s="7">
        <v>-0.29460999999999998</v>
      </c>
      <c r="JI15" s="7">
        <v>0.34131</v>
      </c>
      <c r="JJ15" s="7">
        <v>0.32774999999999999</v>
      </c>
      <c r="JK15" s="7">
        <v>1.5944400000000001</v>
      </c>
      <c r="JL15" s="7">
        <v>0.27417000000000002</v>
      </c>
      <c r="JM15">
        <v>-0.45238</v>
      </c>
      <c r="JN15" s="7">
        <v>0.62185000000000001</v>
      </c>
      <c r="JO15">
        <v>0.56464999999999999</v>
      </c>
      <c r="JP15">
        <v>1.5660099999999999</v>
      </c>
      <c r="JQ15">
        <v>0.44277</v>
      </c>
      <c r="JR15" s="7">
        <v>0.82079000000000002</v>
      </c>
      <c r="JS15" s="7">
        <v>0.57608000000000004</v>
      </c>
      <c r="JT15" s="7">
        <v>-0.38915</v>
      </c>
      <c r="JU15">
        <v>0.13139000000000001</v>
      </c>
      <c r="JV15">
        <v>-0.62444</v>
      </c>
      <c r="JW15" s="7">
        <v>-0.74911000000000005</v>
      </c>
      <c r="JX15" s="7">
        <v>-0.50546000000000002</v>
      </c>
      <c r="JY15" s="7">
        <v>0.65724000000000005</v>
      </c>
      <c r="JZ15">
        <v>8.4199999999999997E-2</v>
      </c>
      <c r="KA15">
        <v>0.33788000000000001</v>
      </c>
      <c r="KB15">
        <v>1.42875</v>
      </c>
      <c r="KC15">
        <v>8.763E-2</v>
      </c>
      <c r="KD15">
        <v>1.1588799999999999</v>
      </c>
      <c r="KE15">
        <v>-0.41260999999999998</v>
      </c>
      <c r="KF15" s="7">
        <v>-0.69852000000000003</v>
      </c>
      <c r="KG15" s="7">
        <v>0.39439000000000002</v>
      </c>
      <c r="KH15">
        <v>-0.24254000000000001</v>
      </c>
      <c r="KI15">
        <v>-0.27531</v>
      </c>
      <c r="KJ15" s="7">
        <v>0.24673999999999999</v>
      </c>
      <c r="KK15" s="7">
        <v>0.32855000000000001</v>
      </c>
      <c r="KL15" s="7">
        <v>0.17365</v>
      </c>
      <c r="KM15">
        <v>0.50161999999999995</v>
      </c>
      <c r="KN15">
        <v>0.80732000000000004</v>
      </c>
      <c r="KO15" s="7">
        <v>1.9730300000000001</v>
      </c>
      <c r="KP15" s="7">
        <v>-0.70055000000000001</v>
      </c>
      <c r="KQ15" s="7">
        <v>-0.61231999999999998</v>
      </c>
      <c r="KR15" s="7">
        <v>-0.39589000000000002</v>
      </c>
      <c r="KS15">
        <v>-0.24460999999999999</v>
      </c>
      <c r="KT15">
        <v>-0.59496000000000004</v>
      </c>
      <c r="KU15" s="7">
        <v>0.10621</v>
      </c>
      <c r="KV15" s="7">
        <v>-0.58967999999999998</v>
      </c>
      <c r="KW15" s="7">
        <v>-0.47811999999999999</v>
      </c>
      <c r="KX15">
        <v>-0.64224999999999999</v>
      </c>
      <c r="KY15" s="7">
        <v>-0.29593999999999998</v>
      </c>
      <c r="KZ15" s="7">
        <v>-0.40373999999999999</v>
      </c>
      <c r="LA15" s="7">
        <v>-0.38605</v>
      </c>
      <c r="LB15" s="7">
        <v>-0.25918999999999998</v>
      </c>
      <c r="LC15">
        <v>-0.26021</v>
      </c>
      <c r="LD15">
        <v>-0.74683999999999995</v>
      </c>
      <c r="LE15">
        <v>-0.58796999999999999</v>
      </c>
      <c r="LF15">
        <v>-0.37940000000000002</v>
      </c>
      <c r="LG15" s="7">
        <v>0.87327999999999995</v>
      </c>
      <c r="LH15" s="7">
        <v>1.66842</v>
      </c>
      <c r="LI15" s="7">
        <v>0.84211000000000003</v>
      </c>
      <c r="LJ15" s="7">
        <v>1.36588</v>
      </c>
      <c r="LK15" s="7">
        <v>-0.67591000000000001</v>
      </c>
      <c r="LL15" s="7">
        <v>-0.68676000000000004</v>
      </c>
      <c r="LM15">
        <v>0.85324</v>
      </c>
      <c r="LN15" s="7">
        <v>1.6297600000000001</v>
      </c>
      <c r="LO15" s="7">
        <v>-0.65429000000000004</v>
      </c>
      <c r="LP15" s="7">
        <v>-0.50563000000000002</v>
      </c>
      <c r="LQ15" s="7">
        <v>-0.29819000000000001</v>
      </c>
      <c r="LR15" s="7">
        <v>-0.42907000000000001</v>
      </c>
      <c r="LS15" s="7">
        <v>-0.50439999999999996</v>
      </c>
      <c r="LT15" s="7">
        <v>-0.59863</v>
      </c>
      <c r="LU15">
        <v>-0.68674000000000002</v>
      </c>
      <c r="LV15" s="7">
        <v>-0.24648</v>
      </c>
      <c r="LW15" s="7">
        <v>-0.40329999999999999</v>
      </c>
      <c r="LX15">
        <v>-0.24254000000000001</v>
      </c>
      <c r="LY15">
        <v>-0.63666</v>
      </c>
      <c r="LZ15">
        <v>-0.49374000000000001</v>
      </c>
      <c r="MA15" s="7">
        <v>-0.33855000000000002</v>
      </c>
      <c r="MB15" s="7">
        <v>-0.24254000000000001</v>
      </c>
      <c r="MC15" s="7">
        <v>-0.39505000000000001</v>
      </c>
      <c r="MD15" s="7">
        <v>-0.30580000000000002</v>
      </c>
      <c r="ME15" s="7">
        <v>-0.25263000000000002</v>
      </c>
      <c r="MF15">
        <v>1.2940400000000001</v>
      </c>
      <c r="MG15" s="7">
        <v>-0.47460999999999998</v>
      </c>
      <c r="MH15" s="7">
        <v>0.35093999999999997</v>
      </c>
      <c r="MI15" s="7">
        <v>-0.64366999999999996</v>
      </c>
      <c r="MJ15" s="7">
        <v>-0.35447000000000001</v>
      </c>
      <c r="MK15">
        <v>-0.24254000000000001</v>
      </c>
      <c r="ML15" s="7">
        <v>0.56296999999999997</v>
      </c>
      <c r="MM15" s="7">
        <v>-0.59755999999999998</v>
      </c>
      <c r="MN15">
        <v>-0.34604000000000001</v>
      </c>
      <c r="MO15">
        <v>-0.72835000000000005</v>
      </c>
      <c r="MP15" s="7">
        <v>-8.8999999999999995E-4</v>
      </c>
      <c r="MQ15">
        <v>-0.67259999999999998</v>
      </c>
      <c r="MR15">
        <v>-0.57611000000000001</v>
      </c>
      <c r="MS15" s="7">
        <v>1.0948899999999999</v>
      </c>
      <c r="MT15" s="7">
        <v>0.18001</v>
      </c>
      <c r="MU15" s="7">
        <v>1.5816699999999999</v>
      </c>
      <c r="MV15" s="7">
        <v>0.40914</v>
      </c>
      <c r="MW15" s="7">
        <v>0.47538999999999998</v>
      </c>
      <c r="MX15" s="7">
        <v>1.7940100000000001</v>
      </c>
      <c r="MY15">
        <v>0.72231000000000001</v>
      </c>
      <c r="MZ15">
        <v>1.00082</v>
      </c>
      <c r="NA15">
        <v>0.76288</v>
      </c>
      <c r="NB15" s="7">
        <v>-0.25840000000000002</v>
      </c>
      <c r="NC15">
        <v>-0.96482000000000001</v>
      </c>
      <c r="ND15">
        <v>-0.53759999999999997</v>
      </c>
      <c r="NE15" s="7">
        <v>-0.34010000000000001</v>
      </c>
      <c r="NF15">
        <v>-0.28282000000000002</v>
      </c>
      <c r="NG15" s="7">
        <v>5.1380000000000002E-2</v>
      </c>
      <c r="NH15">
        <v>0.41427000000000003</v>
      </c>
      <c r="NI15" s="7">
        <v>-0.47905999999999999</v>
      </c>
      <c r="NJ15" s="7">
        <v>0.15509999999999999</v>
      </c>
      <c r="NK15">
        <v>-5.2780000000000001E-2</v>
      </c>
      <c r="NL15" s="7">
        <v>-0.51676</v>
      </c>
      <c r="NM15" s="7">
        <v>-5.4359999999999999E-2</v>
      </c>
      <c r="NN15" s="7">
        <v>-0.69094</v>
      </c>
      <c r="NO15" s="7">
        <v>-0.62794000000000005</v>
      </c>
      <c r="NP15" s="7">
        <v>-0.76268000000000002</v>
      </c>
      <c r="NQ15" s="7">
        <v>-0.99665000000000004</v>
      </c>
      <c r="NR15" s="7">
        <v>-0.85460000000000003</v>
      </c>
      <c r="NS15" s="7">
        <v>-0.66315000000000002</v>
      </c>
      <c r="NT15" s="7">
        <v>-0.65146000000000004</v>
      </c>
      <c r="NU15">
        <v>-0.79151000000000005</v>
      </c>
      <c r="NV15" s="7">
        <v>-0.64971999999999996</v>
      </c>
      <c r="NW15" s="7">
        <v>-0.71528999999999998</v>
      </c>
      <c r="NX15">
        <v>-0.55103000000000002</v>
      </c>
      <c r="NY15" s="7">
        <v>-1.436E-2</v>
      </c>
      <c r="NZ15" s="7">
        <v>-0.72099999999999997</v>
      </c>
      <c r="OA15">
        <v>-0.67649000000000004</v>
      </c>
      <c r="OB15">
        <v>-0.45884000000000003</v>
      </c>
      <c r="OC15">
        <v>-0.47238999999999998</v>
      </c>
      <c r="OD15">
        <v>-0.48436000000000001</v>
      </c>
      <c r="OE15">
        <v>-0.38479999999999998</v>
      </c>
      <c r="OF15" s="7">
        <v>-0.76732999999999996</v>
      </c>
      <c r="OG15" s="7">
        <v>-0.28908</v>
      </c>
      <c r="OH15" s="7">
        <v>-0.52302999999999999</v>
      </c>
      <c r="OI15">
        <v>-0.61724999999999997</v>
      </c>
      <c r="OJ15" s="7">
        <v>-0.75351000000000001</v>
      </c>
      <c r="OK15" s="7">
        <v>0.37975999999999999</v>
      </c>
      <c r="OL15" s="7">
        <v>5.1270000000000003E-2</v>
      </c>
      <c r="OM15">
        <v>0.13188</v>
      </c>
      <c r="ON15" s="7">
        <v>-0.40123999999999999</v>
      </c>
      <c r="OO15">
        <v>-0.26956999999999998</v>
      </c>
      <c r="OP15">
        <v>-0.24254000000000001</v>
      </c>
      <c r="OQ15">
        <v>-0.16095000000000001</v>
      </c>
      <c r="OR15">
        <v>0.16675000000000001</v>
      </c>
      <c r="OS15" s="7">
        <v>-7.2929999999999995E-2</v>
      </c>
      <c r="OT15">
        <v>-0.25711000000000001</v>
      </c>
      <c r="OU15" s="7">
        <v>-0.43259999999999998</v>
      </c>
      <c r="OV15" s="7">
        <v>-0.44485999999999998</v>
      </c>
      <c r="OW15" s="7">
        <v>-0.40928999999999999</v>
      </c>
      <c r="OX15" s="7">
        <v>-0.68413000000000002</v>
      </c>
      <c r="OY15">
        <v>-0.48791000000000001</v>
      </c>
      <c r="OZ15">
        <v>-0.94133999999999995</v>
      </c>
      <c r="PA15">
        <v>-0.68045</v>
      </c>
      <c r="PB15">
        <v>-0.37587999999999999</v>
      </c>
      <c r="PC15" s="7">
        <v>-0.42587000000000003</v>
      </c>
      <c r="PD15" s="7">
        <v>-0.13729</v>
      </c>
      <c r="PE15">
        <v>-0.46464</v>
      </c>
      <c r="PF15">
        <v>0.15895000000000001</v>
      </c>
      <c r="PG15">
        <v>-0.71455999999999997</v>
      </c>
      <c r="PH15" s="7">
        <v>-0.36042000000000002</v>
      </c>
      <c r="PI15" s="7">
        <v>-0.77464</v>
      </c>
      <c r="PJ15">
        <v>-0.71955000000000002</v>
      </c>
      <c r="PK15" s="7">
        <v>-0.10886</v>
      </c>
      <c r="PL15" s="7">
        <v>-0.31169000000000002</v>
      </c>
      <c r="PM15" s="7">
        <v>-0.50461999999999996</v>
      </c>
      <c r="PN15" s="7">
        <v>-0.60379000000000005</v>
      </c>
      <c r="PO15" s="7">
        <v>-0.39776</v>
      </c>
      <c r="PP15" s="7">
        <v>-0.24254000000000001</v>
      </c>
      <c r="PQ15" s="7">
        <v>-0.19969000000000001</v>
      </c>
      <c r="PR15" s="7">
        <v>0.11692</v>
      </c>
      <c r="PS15">
        <v>-0.76265000000000005</v>
      </c>
      <c r="PT15">
        <v>-0.41909999999999997</v>
      </c>
      <c r="PU15">
        <v>-0.46328999999999998</v>
      </c>
      <c r="PV15">
        <v>-0.51504000000000005</v>
      </c>
      <c r="PW15">
        <v>-0.51014000000000004</v>
      </c>
      <c r="PX15">
        <v>-4.7460000000000002E-2</v>
      </c>
      <c r="PY15" s="7">
        <v>-0.64493</v>
      </c>
      <c r="PZ15" s="7">
        <v>-0.68937000000000004</v>
      </c>
      <c r="QA15" s="7">
        <v>-0.52988000000000002</v>
      </c>
      <c r="QB15">
        <v>-0.53908999999999996</v>
      </c>
      <c r="QC15">
        <v>-0.51922000000000001</v>
      </c>
      <c r="QD15">
        <v>-0.51207000000000003</v>
      </c>
      <c r="QE15">
        <v>-0.46250999999999998</v>
      </c>
      <c r="QF15" s="7">
        <v>-0.44006000000000001</v>
      </c>
      <c r="QG15">
        <v>-0.52178000000000002</v>
      </c>
      <c r="QH15">
        <v>-0.56945000000000001</v>
      </c>
      <c r="QI15" s="7">
        <v>0.55273000000000005</v>
      </c>
      <c r="QJ15" s="7">
        <v>-0.46577000000000002</v>
      </c>
      <c r="QK15" s="7">
        <v>-0.53266999999999998</v>
      </c>
      <c r="QL15" s="7">
        <v>0.22176000000000001</v>
      </c>
      <c r="QM15" s="7">
        <v>-0.48875999999999997</v>
      </c>
      <c r="QN15" s="7">
        <v>-0.56372999999999995</v>
      </c>
      <c r="QO15" s="7">
        <v>-0.59772000000000003</v>
      </c>
      <c r="QP15">
        <v>-0.49369000000000002</v>
      </c>
      <c r="QQ15">
        <v>-0.46738000000000002</v>
      </c>
      <c r="QR15">
        <v>-0.50065000000000004</v>
      </c>
      <c r="QS15">
        <v>-0.65469999999999995</v>
      </c>
      <c r="QT15">
        <v>-0.51865000000000006</v>
      </c>
      <c r="QU15">
        <v>-0.58370999999999995</v>
      </c>
      <c r="QV15" s="7">
        <v>-0.45196999999999998</v>
      </c>
      <c r="QW15" s="7">
        <v>-0.56154999999999999</v>
      </c>
      <c r="QX15">
        <v>-0.39845000000000003</v>
      </c>
      <c r="QY15" s="7">
        <v>-0.20344000000000001</v>
      </c>
      <c r="QZ15" s="7">
        <v>-0.89949000000000001</v>
      </c>
      <c r="RA15" s="7">
        <v>-0.51527000000000001</v>
      </c>
      <c r="RB15" s="7">
        <v>4.8579999999999998E-2</v>
      </c>
      <c r="RC15">
        <v>-0.37043999999999999</v>
      </c>
      <c r="RD15">
        <v>-0.45832000000000001</v>
      </c>
      <c r="RE15">
        <v>1.52826</v>
      </c>
      <c r="RF15">
        <v>-0.80181999999999998</v>
      </c>
      <c r="RG15">
        <v>-0.73956999999999995</v>
      </c>
      <c r="RH15">
        <v>-0.32500000000000001</v>
      </c>
      <c r="RI15">
        <v>-0.56981000000000004</v>
      </c>
      <c r="RJ15">
        <v>-0.53690000000000004</v>
      </c>
      <c r="RK15">
        <v>-0.66959000000000002</v>
      </c>
      <c r="RL15">
        <v>-0.71267999999999998</v>
      </c>
      <c r="RM15">
        <v>0.33717999999999998</v>
      </c>
      <c r="RN15">
        <v>-0.12673000000000001</v>
      </c>
      <c r="RO15">
        <v>-0.16511999999999999</v>
      </c>
      <c r="RP15">
        <v>-0.22334999999999999</v>
      </c>
      <c r="RQ15">
        <v>0.51266999999999996</v>
      </c>
      <c r="RR15">
        <v>-0.74172000000000005</v>
      </c>
      <c r="RS15">
        <v>-0.53627000000000002</v>
      </c>
      <c r="RT15">
        <v>-0.54698999999999998</v>
      </c>
      <c r="RU15" s="7">
        <v>0.55279999999999996</v>
      </c>
      <c r="RV15">
        <v>-0.47288000000000002</v>
      </c>
      <c r="RW15">
        <v>5.9080000000000001E-2</v>
      </c>
      <c r="RX15">
        <v>0.49730000000000002</v>
      </c>
      <c r="RY15">
        <v>-0.28055000000000002</v>
      </c>
      <c r="RZ15">
        <v>-0.16433</v>
      </c>
      <c r="SA15">
        <v>-0.30031000000000002</v>
      </c>
      <c r="SB15" s="7">
        <v>-0.50141000000000002</v>
      </c>
      <c r="SC15" s="7">
        <v>2.4556200000000001</v>
      </c>
      <c r="SD15" s="7">
        <v>-0.81023000000000001</v>
      </c>
      <c r="SE15" s="7">
        <v>-0.55662</v>
      </c>
      <c r="SF15">
        <v>-0.56637000000000004</v>
      </c>
      <c r="SG15" s="7">
        <v>0.34348000000000001</v>
      </c>
      <c r="SH15">
        <v>-0.60443000000000002</v>
      </c>
      <c r="SI15">
        <v>-0.3407</v>
      </c>
      <c r="SJ15">
        <v>-0.60958999999999997</v>
      </c>
      <c r="SK15" s="7">
        <v>-1.6289999999999999E-2</v>
      </c>
      <c r="SL15">
        <v>-4.0590000000000001E-2</v>
      </c>
      <c r="SM15">
        <v>0.14602999999999999</v>
      </c>
      <c r="SN15">
        <v>-0.50455000000000005</v>
      </c>
      <c r="SO15" s="7">
        <v>-0.44219999999999998</v>
      </c>
      <c r="SP15" s="7">
        <v>-0.48698000000000002</v>
      </c>
      <c r="SQ15" s="7">
        <v>0.25879000000000002</v>
      </c>
      <c r="SR15">
        <v>5.849E-2</v>
      </c>
      <c r="SS15" s="7">
        <v>-0.35599999999999998</v>
      </c>
      <c r="ST15" s="7">
        <v>-0.31561</v>
      </c>
      <c r="SU15">
        <v>-0.27972000000000002</v>
      </c>
      <c r="SV15">
        <v>-0.50699000000000005</v>
      </c>
      <c r="SW15">
        <v>-0.14544000000000001</v>
      </c>
      <c r="SX15">
        <v>-0.50417000000000001</v>
      </c>
      <c r="SY15">
        <v>1.5130600000000001</v>
      </c>
      <c r="SZ15" s="7">
        <v>0.65022999999999997</v>
      </c>
      <c r="TA15">
        <v>-0.12554000000000001</v>
      </c>
      <c r="TB15" s="7">
        <v>-0.47316999999999998</v>
      </c>
      <c r="TC15">
        <v>-0.75322999999999996</v>
      </c>
      <c r="TD15">
        <v>-0.53659000000000001</v>
      </c>
      <c r="TE15">
        <v>-0.38472000000000001</v>
      </c>
      <c r="TF15" s="7">
        <v>-0.61712</v>
      </c>
      <c r="TG15">
        <v>0.24787000000000001</v>
      </c>
      <c r="TH15">
        <v>0.24415000000000001</v>
      </c>
      <c r="TI15">
        <v>-0.40344000000000002</v>
      </c>
      <c r="TJ15" s="7">
        <v>-0.44761000000000001</v>
      </c>
      <c r="TK15" s="7">
        <v>-0.31146000000000001</v>
      </c>
      <c r="TL15">
        <v>-3.4199999999999999E-3</v>
      </c>
      <c r="TM15" s="7">
        <v>-0.30114000000000002</v>
      </c>
      <c r="TN15" s="7">
        <v>-0.13729</v>
      </c>
      <c r="TO15" s="7">
        <v>-0.73170999999999997</v>
      </c>
      <c r="TP15" s="7">
        <v>-9.1359999999999997E-2</v>
      </c>
      <c r="TQ15" s="7">
        <v>-0.49314000000000002</v>
      </c>
      <c r="TR15">
        <v>-0.69198000000000004</v>
      </c>
      <c r="TS15">
        <v>-0.59241999999999995</v>
      </c>
      <c r="TT15">
        <v>-0.37334000000000001</v>
      </c>
      <c r="TU15">
        <v>-0.70243</v>
      </c>
      <c r="TV15">
        <v>-0.65695999999999999</v>
      </c>
      <c r="TW15">
        <v>-0.90351000000000004</v>
      </c>
      <c r="TX15" s="7">
        <v>-0.48022999999999999</v>
      </c>
      <c r="TY15" s="7">
        <v>-0.40433999999999998</v>
      </c>
      <c r="TZ15" s="7">
        <v>-0.77573999999999999</v>
      </c>
      <c r="UA15" s="7">
        <v>-0.44912999999999997</v>
      </c>
      <c r="UB15" s="7">
        <v>-0.78337999999999997</v>
      </c>
      <c r="UC15" s="7">
        <v>0.42343999999999998</v>
      </c>
      <c r="UD15">
        <v>0.71060999999999996</v>
      </c>
    </row>
    <row r="16" spans="1:550" x14ac:dyDescent="0.25">
      <c r="A16">
        <v>178</v>
      </c>
      <c r="B16">
        <v>1</v>
      </c>
      <c r="C16" s="7">
        <v>-0.50038000000000005</v>
      </c>
      <c r="D16">
        <v>-0.62558999999999998</v>
      </c>
      <c r="E16">
        <v>7.62E-3</v>
      </c>
      <c r="F16" s="7">
        <v>-4.3970000000000002E-2</v>
      </c>
      <c r="G16">
        <v>0.45143</v>
      </c>
      <c r="H16">
        <v>-0.40421000000000001</v>
      </c>
      <c r="I16">
        <v>-0.47949000000000003</v>
      </c>
      <c r="J16">
        <v>-0.27338000000000001</v>
      </c>
      <c r="K16">
        <v>-0.55347999999999997</v>
      </c>
      <c r="L16">
        <v>-0.48420999999999997</v>
      </c>
      <c r="M16">
        <v>-0.51729000000000003</v>
      </c>
      <c r="N16">
        <v>-0.58077999999999996</v>
      </c>
      <c r="O16">
        <v>-0.53839999999999999</v>
      </c>
      <c r="P16" s="7">
        <v>1.7445999999999999</v>
      </c>
      <c r="Q16">
        <v>1.1609700000000001</v>
      </c>
      <c r="R16">
        <v>1.00864</v>
      </c>
      <c r="S16">
        <v>-0.70186999999999999</v>
      </c>
      <c r="T16">
        <v>-0.75544999999999995</v>
      </c>
      <c r="U16">
        <v>-0.47617999999999999</v>
      </c>
      <c r="V16">
        <v>1.4571400000000001</v>
      </c>
      <c r="W16" s="7">
        <v>0.16066</v>
      </c>
      <c r="X16">
        <v>2.879E-2</v>
      </c>
      <c r="Y16">
        <v>-0.33812999999999999</v>
      </c>
      <c r="Z16">
        <v>1.07934</v>
      </c>
      <c r="AA16">
        <v>0.1915</v>
      </c>
      <c r="AB16">
        <v>0.21351999999999999</v>
      </c>
      <c r="AC16" s="7">
        <v>2.2651300000000001</v>
      </c>
      <c r="AD16">
        <v>2.42666</v>
      </c>
      <c r="AE16">
        <v>0.37741000000000002</v>
      </c>
      <c r="AF16" s="7">
        <v>-0.63924999999999998</v>
      </c>
      <c r="AG16" s="7">
        <v>1.5985799999999999</v>
      </c>
      <c r="AH16">
        <v>-0.29572999999999999</v>
      </c>
      <c r="AI16">
        <v>-0.53435999999999995</v>
      </c>
      <c r="AJ16">
        <v>-0.33903</v>
      </c>
      <c r="AK16">
        <v>-0.66452999999999995</v>
      </c>
      <c r="AL16">
        <v>-0.79403000000000001</v>
      </c>
      <c r="AM16" s="7">
        <v>-0.58720000000000006</v>
      </c>
      <c r="AN16" s="7">
        <v>1.94035</v>
      </c>
      <c r="AO16">
        <v>0.35737999999999998</v>
      </c>
      <c r="AP16">
        <v>-4.5900000000000003E-2</v>
      </c>
      <c r="AQ16">
        <v>-0.52571000000000001</v>
      </c>
      <c r="AR16">
        <v>4.614E-2</v>
      </c>
      <c r="AS16">
        <v>0.71577999999999997</v>
      </c>
      <c r="AT16">
        <v>1.303E-2</v>
      </c>
      <c r="AU16">
        <v>-1.05975</v>
      </c>
      <c r="AV16">
        <v>-1.10921</v>
      </c>
      <c r="AW16">
        <v>-1.26518</v>
      </c>
      <c r="AX16" s="7">
        <v>-0.83252999999999999</v>
      </c>
      <c r="AY16" s="7">
        <v>-0.39828000000000002</v>
      </c>
      <c r="AZ16">
        <v>0.27928999999999998</v>
      </c>
      <c r="BA16">
        <v>1.26237</v>
      </c>
      <c r="BB16">
        <v>0.46101999999999999</v>
      </c>
      <c r="BC16">
        <v>-0.97484000000000004</v>
      </c>
      <c r="BD16">
        <v>-0.99955000000000005</v>
      </c>
      <c r="BE16">
        <v>-0.82887</v>
      </c>
      <c r="BF16" s="7">
        <v>-0.96813000000000005</v>
      </c>
      <c r="BG16" s="7">
        <v>-0.16597999999999999</v>
      </c>
      <c r="BH16" s="7">
        <v>0.10065</v>
      </c>
      <c r="BI16" s="7">
        <v>-0.19388</v>
      </c>
      <c r="BJ16">
        <v>-0.50771999999999995</v>
      </c>
      <c r="BK16">
        <v>-0.49818000000000001</v>
      </c>
      <c r="BL16">
        <v>-0.38435999999999998</v>
      </c>
      <c r="BM16">
        <v>-0.14918000000000001</v>
      </c>
      <c r="BN16">
        <v>2.22201</v>
      </c>
      <c r="BO16">
        <v>0.79125000000000001</v>
      </c>
      <c r="BP16">
        <v>-0.89839999999999998</v>
      </c>
      <c r="BQ16">
        <v>-0.84028000000000003</v>
      </c>
      <c r="BR16" s="7">
        <v>1.5177</v>
      </c>
      <c r="BS16">
        <v>2.6354899999999999</v>
      </c>
      <c r="BT16">
        <v>0.27272000000000002</v>
      </c>
      <c r="BU16" s="7">
        <v>-0.4703</v>
      </c>
      <c r="BV16" s="7">
        <v>-0.76046999999999998</v>
      </c>
      <c r="BW16" s="7">
        <v>-0.44747999999999999</v>
      </c>
      <c r="BX16">
        <v>1.65503</v>
      </c>
      <c r="BY16" s="7">
        <v>2.4159700000000002</v>
      </c>
      <c r="BZ16">
        <v>1.35303</v>
      </c>
      <c r="CA16">
        <v>-0.64303999999999994</v>
      </c>
      <c r="CB16">
        <v>-0.77959000000000001</v>
      </c>
      <c r="CC16">
        <v>-0.33423000000000003</v>
      </c>
      <c r="CD16">
        <v>0.54103000000000001</v>
      </c>
      <c r="CE16">
        <v>1.3913800000000001</v>
      </c>
      <c r="CF16">
        <v>1.4889300000000001</v>
      </c>
      <c r="CG16">
        <v>1.7136499999999999</v>
      </c>
      <c r="CH16" s="7">
        <v>-0.67154999999999998</v>
      </c>
      <c r="CI16" s="7">
        <v>-0.57450999999999997</v>
      </c>
      <c r="CJ16">
        <v>1.8815</v>
      </c>
      <c r="CK16">
        <v>2.7206800000000002</v>
      </c>
      <c r="CL16">
        <v>2.6578200000000001</v>
      </c>
      <c r="CM16">
        <v>-0.35336000000000001</v>
      </c>
      <c r="CN16" s="7">
        <v>-0.95872000000000002</v>
      </c>
      <c r="CO16">
        <v>-0.59494999999999998</v>
      </c>
      <c r="CP16">
        <v>1.01495</v>
      </c>
      <c r="CQ16">
        <v>1.8944799999999999</v>
      </c>
      <c r="CR16">
        <v>1.0325500000000001</v>
      </c>
      <c r="CS16" s="7">
        <v>-0.28698000000000001</v>
      </c>
      <c r="CT16">
        <v>-0.80737000000000003</v>
      </c>
      <c r="CU16">
        <v>-0.63500999999999996</v>
      </c>
      <c r="CV16" s="7">
        <v>2.1318999999999999</v>
      </c>
      <c r="CW16">
        <v>-0.60701000000000005</v>
      </c>
      <c r="CX16" s="7">
        <v>-0.94281000000000004</v>
      </c>
      <c r="CY16" s="7">
        <v>-0.55791000000000002</v>
      </c>
      <c r="CZ16">
        <v>-0.84557000000000004</v>
      </c>
      <c r="DA16" s="7">
        <v>-0.64598</v>
      </c>
      <c r="DB16" s="7">
        <v>1.47156</v>
      </c>
      <c r="DC16">
        <v>2.2075300000000002</v>
      </c>
      <c r="DD16">
        <v>0.27439999999999998</v>
      </c>
      <c r="DE16">
        <v>-0.52027000000000001</v>
      </c>
      <c r="DF16" s="7">
        <v>-1.10968</v>
      </c>
      <c r="DG16" s="7">
        <v>-0.79615999999999998</v>
      </c>
      <c r="DH16">
        <v>1.8512</v>
      </c>
      <c r="DI16">
        <v>1.8582099999999999</v>
      </c>
      <c r="DJ16">
        <v>-0.14496000000000001</v>
      </c>
      <c r="DK16">
        <v>-0.19663</v>
      </c>
      <c r="DL16" s="7">
        <v>-0.73324</v>
      </c>
      <c r="DM16" s="7">
        <v>-0.74824999999999997</v>
      </c>
      <c r="DN16">
        <v>0.33665</v>
      </c>
      <c r="DO16" s="7">
        <v>2.78999</v>
      </c>
      <c r="DP16">
        <v>1.89307</v>
      </c>
      <c r="DQ16">
        <v>0.54937000000000002</v>
      </c>
      <c r="DR16" s="7">
        <v>0.13347000000000001</v>
      </c>
      <c r="DS16" s="7">
        <v>-1.0778799999999999</v>
      </c>
      <c r="DT16">
        <v>1.42082</v>
      </c>
      <c r="DU16" s="7">
        <v>1.8487</v>
      </c>
      <c r="DV16" s="7">
        <v>1.0589200000000001</v>
      </c>
      <c r="DW16" s="7">
        <v>0.66425999999999996</v>
      </c>
      <c r="DX16" s="7">
        <v>0.66159000000000001</v>
      </c>
      <c r="DY16" s="7">
        <v>-0.18994</v>
      </c>
      <c r="DZ16">
        <v>-0.75590000000000002</v>
      </c>
      <c r="EA16" s="7">
        <v>-0.88024000000000002</v>
      </c>
      <c r="EB16">
        <v>-0.89444999999999997</v>
      </c>
      <c r="EC16">
        <v>-0.62875000000000003</v>
      </c>
      <c r="ED16">
        <v>-0.56803000000000003</v>
      </c>
      <c r="EE16">
        <v>-0.49431000000000003</v>
      </c>
      <c r="EF16" s="7">
        <v>-0.78746000000000005</v>
      </c>
      <c r="EG16">
        <v>-0.77688000000000001</v>
      </c>
      <c r="EH16">
        <v>-0.73541000000000001</v>
      </c>
      <c r="EI16">
        <v>-0.58450000000000002</v>
      </c>
      <c r="EJ16" s="7">
        <v>-0.54837000000000002</v>
      </c>
      <c r="EK16" s="7">
        <v>-0.69406000000000001</v>
      </c>
      <c r="EL16" s="7">
        <v>-0.71060999999999996</v>
      </c>
      <c r="EM16" s="7">
        <v>-0.48959000000000003</v>
      </c>
      <c r="EN16" s="7">
        <v>-0.27675</v>
      </c>
      <c r="EO16">
        <v>-0.37252000000000002</v>
      </c>
      <c r="EP16" s="7">
        <v>-0.54091999999999996</v>
      </c>
      <c r="EQ16">
        <v>-0.58387999999999995</v>
      </c>
      <c r="ER16">
        <v>-0.48609999999999998</v>
      </c>
      <c r="ES16">
        <v>-0.37319000000000002</v>
      </c>
      <c r="ET16" s="7">
        <v>-0.64773999999999998</v>
      </c>
      <c r="EU16" s="7">
        <v>-0.71809000000000001</v>
      </c>
      <c r="EV16">
        <v>-0.62758000000000003</v>
      </c>
      <c r="EW16" s="7">
        <v>-0.60114000000000001</v>
      </c>
      <c r="EX16" s="7">
        <v>-0.41954000000000002</v>
      </c>
      <c r="EY16" s="7">
        <v>-0.48403000000000002</v>
      </c>
      <c r="EZ16">
        <v>-0.65405999999999997</v>
      </c>
      <c r="FA16">
        <v>-0.84394999999999998</v>
      </c>
      <c r="FB16">
        <v>-0.62558000000000002</v>
      </c>
      <c r="FC16">
        <v>-0.57703000000000004</v>
      </c>
      <c r="FD16" s="7">
        <v>-0.71458999999999995</v>
      </c>
      <c r="FE16">
        <v>-0.76932</v>
      </c>
      <c r="FF16">
        <v>-0.48109000000000002</v>
      </c>
      <c r="FG16">
        <v>-0.35299000000000003</v>
      </c>
      <c r="FH16" s="7">
        <v>-0.38286999999999999</v>
      </c>
      <c r="FI16">
        <v>-1.09918</v>
      </c>
      <c r="FJ16" s="7">
        <v>-0.40051999999999999</v>
      </c>
      <c r="FK16">
        <v>-0.39323000000000002</v>
      </c>
      <c r="FL16">
        <v>-0.58416999999999997</v>
      </c>
      <c r="FM16">
        <v>-0.78361999999999998</v>
      </c>
      <c r="FN16" s="7">
        <v>-0.88912000000000002</v>
      </c>
      <c r="FO16" s="7">
        <v>0.64656000000000002</v>
      </c>
      <c r="FP16" s="7">
        <v>1.15324</v>
      </c>
      <c r="FQ16" s="7">
        <v>0.35548000000000002</v>
      </c>
      <c r="FR16">
        <v>-0.67703999999999998</v>
      </c>
      <c r="FS16">
        <v>-0.19811999999999999</v>
      </c>
      <c r="FT16">
        <v>-0.35952000000000001</v>
      </c>
      <c r="FU16">
        <v>-0.61892999999999998</v>
      </c>
      <c r="FV16">
        <v>-0.26166</v>
      </c>
      <c r="FW16">
        <v>0.99958999999999998</v>
      </c>
      <c r="FX16">
        <v>1.8353900000000001</v>
      </c>
      <c r="FY16">
        <v>0.80774999999999997</v>
      </c>
      <c r="FZ16">
        <v>-0.15758</v>
      </c>
      <c r="GA16">
        <v>-0.42669000000000001</v>
      </c>
      <c r="GB16" s="7">
        <v>-0.8407</v>
      </c>
      <c r="GC16" s="7">
        <v>-0.99988999999999995</v>
      </c>
      <c r="GD16" s="7">
        <v>-1.2978400000000001</v>
      </c>
      <c r="GE16" s="7">
        <v>-0.25936999999999999</v>
      </c>
      <c r="GF16">
        <v>0.89937999999999996</v>
      </c>
      <c r="GG16" s="7">
        <v>0.29325000000000001</v>
      </c>
      <c r="GH16" s="7">
        <v>0.67157</v>
      </c>
      <c r="GI16" s="7">
        <v>-1.11985</v>
      </c>
      <c r="GJ16" s="7">
        <v>-0.78176999999999996</v>
      </c>
      <c r="GK16">
        <v>-0.86199000000000003</v>
      </c>
      <c r="GL16">
        <v>-0.80518000000000001</v>
      </c>
      <c r="GM16">
        <v>-0.44146000000000002</v>
      </c>
      <c r="GN16" s="7">
        <v>1.40716</v>
      </c>
      <c r="GO16">
        <v>2.8372999999999999</v>
      </c>
      <c r="GP16" s="7">
        <v>2.9928499999999998</v>
      </c>
      <c r="GQ16" s="7">
        <v>0.97616999999999998</v>
      </c>
      <c r="GR16">
        <v>-0.79901</v>
      </c>
      <c r="GS16">
        <v>-0.48520000000000002</v>
      </c>
      <c r="GT16" s="7">
        <v>0.93720999999999999</v>
      </c>
      <c r="GU16">
        <v>1.6071500000000001</v>
      </c>
      <c r="GV16">
        <v>0.13546</v>
      </c>
      <c r="GW16" s="7">
        <v>-0.28955999999999998</v>
      </c>
      <c r="GX16" s="7">
        <v>-0.33950000000000002</v>
      </c>
      <c r="GY16">
        <v>-0.50738000000000005</v>
      </c>
      <c r="GZ16">
        <v>0.68203999999999998</v>
      </c>
      <c r="HA16" s="7">
        <v>1.8431900000000001</v>
      </c>
      <c r="HB16">
        <v>0.26708999999999999</v>
      </c>
      <c r="HC16">
        <v>-0.38059999999999999</v>
      </c>
      <c r="HD16">
        <v>-0.22570000000000001</v>
      </c>
      <c r="HE16">
        <v>-0.26216</v>
      </c>
      <c r="HF16" s="7">
        <v>-0.19406000000000001</v>
      </c>
      <c r="HG16" s="7">
        <v>-0.45296999999999998</v>
      </c>
      <c r="HH16" s="7">
        <v>0.53112000000000004</v>
      </c>
      <c r="HI16" s="7">
        <v>0.48732999999999999</v>
      </c>
      <c r="HJ16" s="7">
        <v>-0.65803</v>
      </c>
      <c r="HK16">
        <v>-0.85846</v>
      </c>
      <c r="HL16">
        <v>-0.57565</v>
      </c>
      <c r="HM16">
        <v>3.0460000000000001E-2</v>
      </c>
      <c r="HN16" s="7">
        <v>0.54501999999999995</v>
      </c>
      <c r="HO16">
        <v>1.51579</v>
      </c>
      <c r="HP16">
        <v>0.62177000000000004</v>
      </c>
      <c r="HQ16">
        <v>0.14374999999999999</v>
      </c>
      <c r="HR16">
        <v>3.0181</v>
      </c>
      <c r="HS16" s="7">
        <v>-0.12523000000000001</v>
      </c>
      <c r="HT16">
        <v>-8.8980000000000004E-2</v>
      </c>
      <c r="HU16" s="7">
        <v>-0.65595000000000003</v>
      </c>
      <c r="HV16" s="7">
        <v>-0.37756000000000001</v>
      </c>
      <c r="HW16" s="7">
        <v>-0.53103</v>
      </c>
      <c r="HX16">
        <v>-0.32090000000000002</v>
      </c>
      <c r="HY16">
        <v>-0.32806000000000002</v>
      </c>
      <c r="HZ16">
        <v>-0.17422000000000001</v>
      </c>
      <c r="IA16">
        <v>-0.60934999999999995</v>
      </c>
      <c r="IB16">
        <v>-1.9099999999999999E-2</v>
      </c>
      <c r="IC16">
        <v>-0.80913000000000002</v>
      </c>
      <c r="ID16">
        <v>-0.91525000000000001</v>
      </c>
      <c r="IE16">
        <v>0.64554</v>
      </c>
      <c r="IF16">
        <v>-0.27045999999999998</v>
      </c>
      <c r="IG16" s="7">
        <v>-0.24254000000000001</v>
      </c>
      <c r="IH16">
        <v>-8.8300000000000003E-2</v>
      </c>
      <c r="II16">
        <v>-0.3992</v>
      </c>
      <c r="IJ16">
        <v>-0.43057000000000001</v>
      </c>
      <c r="IK16">
        <v>0.66325999999999996</v>
      </c>
      <c r="IL16">
        <v>0.99758999999999998</v>
      </c>
      <c r="IM16">
        <v>3.0620000000000001E-2</v>
      </c>
      <c r="IN16" s="7">
        <v>-0.27334999999999998</v>
      </c>
      <c r="IO16">
        <v>-0.49437999999999999</v>
      </c>
      <c r="IP16">
        <v>0.43476999999999999</v>
      </c>
      <c r="IQ16">
        <v>-0.29615000000000002</v>
      </c>
      <c r="IR16">
        <v>-0.36284</v>
      </c>
      <c r="IS16" s="7">
        <v>-0.59511000000000003</v>
      </c>
      <c r="IT16" s="7">
        <v>-0.82121999999999995</v>
      </c>
      <c r="IU16" s="7">
        <v>-0.32071</v>
      </c>
      <c r="IV16" s="7">
        <v>-0.53702000000000005</v>
      </c>
      <c r="IW16" s="7">
        <v>-0.73090999999999995</v>
      </c>
      <c r="IX16">
        <v>-0.49358000000000002</v>
      </c>
      <c r="IY16" s="7">
        <v>-1.35738</v>
      </c>
      <c r="IZ16">
        <v>-0.75416000000000005</v>
      </c>
      <c r="JA16" s="7">
        <v>-1.1009</v>
      </c>
      <c r="JB16">
        <v>-1.07586</v>
      </c>
      <c r="JC16">
        <v>-0.26724999999999999</v>
      </c>
      <c r="JD16" s="7">
        <v>-0.87209999999999999</v>
      </c>
      <c r="JE16" s="7">
        <v>-0.78381999999999996</v>
      </c>
      <c r="JF16" s="7">
        <v>-0.78580000000000005</v>
      </c>
      <c r="JG16" s="7">
        <v>-0.76129000000000002</v>
      </c>
      <c r="JH16" s="7">
        <v>-0.29460999999999998</v>
      </c>
      <c r="JI16" s="7">
        <v>-1.02515</v>
      </c>
      <c r="JJ16" s="7">
        <v>-0.31115999999999999</v>
      </c>
      <c r="JK16" s="7">
        <v>-1.6334</v>
      </c>
      <c r="JL16" s="7">
        <v>-0.82399</v>
      </c>
      <c r="JM16">
        <v>-1.0906899999999999</v>
      </c>
      <c r="JN16" s="7">
        <v>-1.54634</v>
      </c>
      <c r="JO16">
        <v>-1.46851</v>
      </c>
      <c r="JP16">
        <v>-1.37592</v>
      </c>
      <c r="JQ16">
        <v>-1.26119</v>
      </c>
      <c r="JR16" s="7">
        <v>-0.93067999999999995</v>
      </c>
      <c r="JS16" s="7">
        <v>-0.85351999999999995</v>
      </c>
      <c r="JT16" s="7">
        <v>-0.38915</v>
      </c>
      <c r="JU16">
        <v>-0.96416000000000002</v>
      </c>
      <c r="JV16">
        <v>-0.62444</v>
      </c>
      <c r="JW16" s="7">
        <v>-1.4368300000000001</v>
      </c>
      <c r="JX16" s="7">
        <v>-0.50546000000000002</v>
      </c>
      <c r="JY16" s="7">
        <v>-0.89463000000000004</v>
      </c>
      <c r="JZ16">
        <v>-1.33331</v>
      </c>
      <c r="KA16">
        <v>-0.94235999999999998</v>
      </c>
      <c r="KB16">
        <v>-1.1131599999999999</v>
      </c>
      <c r="KC16">
        <v>-0.77115</v>
      </c>
      <c r="KD16">
        <v>-0.9012</v>
      </c>
      <c r="KE16">
        <v>-0.49841999999999997</v>
      </c>
      <c r="KF16" s="7">
        <v>-0.69852000000000003</v>
      </c>
      <c r="KG16" s="7">
        <v>-0.59511000000000003</v>
      </c>
      <c r="KH16">
        <v>-0.24254000000000001</v>
      </c>
      <c r="KI16">
        <v>4.2860000000000002E-2</v>
      </c>
      <c r="KJ16" s="7">
        <v>-0.56777999999999995</v>
      </c>
      <c r="KK16" s="7">
        <v>-0.39983999999999997</v>
      </c>
      <c r="KL16" s="7">
        <v>-0.47489999999999999</v>
      </c>
      <c r="KM16">
        <v>-0.65244999999999997</v>
      </c>
      <c r="KN16">
        <v>-0.81916</v>
      </c>
      <c r="KO16" s="7">
        <v>-0.51473000000000002</v>
      </c>
      <c r="KP16" s="7">
        <v>-1.0429299999999999</v>
      </c>
      <c r="KQ16" s="7">
        <v>-0.67239000000000004</v>
      </c>
      <c r="KR16" s="7">
        <v>-0.77763000000000004</v>
      </c>
      <c r="KS16">
        <v>-0.24460999999999999</v>
      </c>
      <c r="KT16">
        <v>-0.59802999999999995</v>
      </c>
      <c r="KU16" s="7">
        <v>-1.1166799999999999</v>
      </c>
      <c r="KV16" s="7">
        <v>-0.59125000000000005</v>
      </c>
      <c r="KW16" s="7">
        <v>-0.47811999999999999</v>
      </c>
      <c r="KX16">
        <v>-0.73319000000000001</v>
      </c>
      <c r="KY16" s="7">
        <v>-0.29593999999999998</v>
      </c>
      <c r="KZ16" s="7">
        <v>-0.40373999999999999</v>
      </c>
      <c r="LA16" s="7">
        <v>-0.38605</v>
      </c>
      <c r="LB16" s="7">
        <v>-0.25918999999999998</v>
      </c>
      <c r="LC16">
        <v>-0.26021</v>
      </c>
      <c r="LD16">
        <v>-0.77334999999999998</v>
      </c>
      <c r="LE16">
        <v>-0.66134999999999999</v>
      </c>
      <c r="LF16">
        <v>-0.39407999999999999</v>
      </c>
      <c r="LG16" s="7">
        <v>-1.4189799999999999</v>
      </c>
      <c r="LH16" s="7">
        <v>-0.41317999999999999</v>
      </c>
      <c r="LI16" s="7">
        <v>-0.32797999999999999</v>
      </c>
      <c r="LJ16" s="7">
        <v>-0.15254000000000001</v>
      </c>
      <c r="LK16" s="7">
        <v>-0.67591000000000001</v>
      </c>
      <c r="LL16" s="7">
        <v>-0.69210000000000005</v>
      </c>
      <c r="LM16">
        <v>-1.0505599999999999</v>
      </c>
      <c r="LN16" s="7">
        <v>-1.0895600000000001</v>
      </c>
      <c r="LO16" s="7">
        <v>-0.65429000000000004</v>
      </c>
      <c r="LP16" s="7">
        <v>-0.50563000000000002</v>
      </c>
      <c r="LQ16" s="7">
        <v>-0.29819000000000001</v>
      </c>
      <c r="LR16" s="7">
        <v>-0.42907000000000001</v>
      </c>
      <c r="LS16" s="7">
        <v>-0.96662000000000003</v>
      </c>
      <c r="LT16" s="7">
        <v>-0.59863</v>
      </c>
      <c r="LU16">
        <v>-0.69759000000000004</v>
      </c>
      <c r="LV16" s="7">
        <v>-0.24648</v>
      </c>
      <c r="LW16" s="7">
        <v>-0.86802999999999997</v>
      </c>
      <c r="LX16">
        <v>-0.24254000000000001</v>
      </c>
      <c r="LY16">
        <v>-0.63666</v>
      </c>
      <c r="LZ16">
        <v>-0.50775999999999999</v>
      </c>
      <c r="MA16" s="7">
        <v>-0.33855000000000002</v>
      </c>
      <c r="MB16" s="7">
        <v>-0.24254000000000001</v>
      </c>
      <c r="MC16" s="7">
        <v>-0.39505000000000001</v>
      </c>
      <c r="MD16" s="7">
        <v>-0.30580000000000002</v>
      </c>
      <c r="ME16" s="7">
        <v>-0.25263000000000002</v>
      </c>
      <c r="MF16">
        <v>-1.1152599999999999</v>
      </c>
      <c r="MG16" s="7">
        <v>-0.68010999999999999</v>
      </c>
      <c r="MH16" s="7">
        <v>-0.67176000000000002</v>
      </c>
      <c r="MI16" s="7">
        <v>-0.68979999999999997</v>
      </c>
      <c r="MJ16" s="7">
        <v>-0.45701999999999998</v>
      </c>
      <c r="MK16">
        <v>-0.24254000000000001</v>
      </c>
      <c r="ML16" s="7">
        <v>-0.82821</v>
      </c>
      <c r="MM16" s="7">
        <v>-0.59755999999999998</v>
      </c>
      <c r="MN16">
        <v>-0.34604000000000001</v>
      </c>
      <c r="MO16">
        <v>-0.79505999999999999</v>
      </c>
      <c r="MP16" s="7">
        <v>-0.71950000000000003</v>
      </c>
      <c r="MQ16">
        <v>-0.88746999999999998</v>
      </c>
      <c r="MR16">
        <v>-0.60979000000000005</v>
      </c>
      <c r="MS16" s="7">
        <v>-1.14419</v>
      </c>
      <c r="MT16" s="7">
        <v>-1.0251999999999999</v>
      </c>
      <c r="MU16" s="7">
        <v>-0.67893999999999999</v>
      </c>
      <c r="MV16" s="7">
        <v>-0.54091</v>
      </c>
      <c r="MW16" s="7">
        <v>-1.04312</v>
      </c>
      <c r="MX16" s="7">
        <v>-0.97924</v>
      </c>
      <c r="MY16">
        <v>-0.84489000000000003</v>
      </c>
      <c r="MZ16">
        <v>-1.07203</v>
      </c>
      <c r="NA16">
        <v>-0.61775000000000002</v>
      </c>
      <c r="NB16" s="7">
        <v>-0.64027999999999996</v>
      </c>
      <c r="NC16">
        <v>-0.50736000000000003</v>
      </c>
      <c r="ND16">
        <v>-0.61578999999999995</v>
      </c>
      <c r="NE16" s="7">
        <v>0.10535</v>
      </c>
      <c r="NF16">
        <v>-0.17499999999999999</v>
      </c>
      <c r="NG16" s="7">
        <v>-0.73872000000000004</v>
      </c>
      <c r="NH16">
        <v>-0.11684</v>
      </c>
      <c r="NI16" s="7">
        <v>-0.64176999999999995</v>
      </c>
      <c r="NJ16" s="7">
        <v>-0.18964</v>
      </c>
      <c r="NK16">
        <v>-0.59975999999999996</v>
      </c>
      <c r="NL16" s="7">
        <v>-0.98212999999999995</v>
      </c>
      <c r="NM16" s="7">
        <v>-0.86680999999999997</v>
      </c>
      <c r="NN16" s="7">
        <v>-0.85687000000000002</v>
      </c>
      <c r="NO16" s="7">
        <v>-0.82840000000000003</v>
      </c>
      <c r="NP16" s="7">
        <v>-0.95942000000000005</v>
      </c>
      <c r="NQ16" s="7">
        <v>-0.51731000000000005</v>
      </c>
      <c r="NR16" s="7">
        <v>-0.72113000000000005</v>
      </c>
      <c r="NS16" s="7">
        <v>-0.79044999999999999</v>
      </c>
      <c r="NT16" s="7">
        <v>-0.65146000000000004</v>
      </c>
      <c r="NU16">
        <v>-0.84638000000000002</v>
      </c>
      <c r="NV16" s="7">
        <v>-0.64971999999999996</v>
      </c>
      <c r="NW16" s="7">
        <v>-0.71528999999999998</v>
      </c>
      <c r="NX16">
        <v>-0.55103000000000002</v>
      </c>
      <c r="NY16" s="7">
        <v>-0.72246999999999995</v>
      </c>
      <c r="NZ16" s="7">
        <v>-0.72099999999999997</v>
      </c>
      <c r="OA16">
        <v>-0.50483999999999996</v>
      </c>
      <c r="OB16">
        <v>-0.49925000000000003</v>
      </c>
      <c r="OC16">
        <v>-0.52319000000000004</v>
      </c>
      <c r="OD16">
        <v>-0.48436000000000001</v>
      </c>
      <c r="OE16">
        <v>-0.57193000000000005</v>
      </c>
      <c r="OF16" s="7">
        <v>-0.95264000000000004</v>
      </c>
      <c r="OG16" s="7">
        <v>-0.28908</v>
      </c>
      <c r="OH16" s="7">
        <v>-0.52302999999999999</v>
      </c>
      <c r="OI16">
        <v>-0.61724999999999997</v>
      </c>
      <c r="OJ16" s="7">
        <v>-0.75351000000000001</v>
      </c>
      <c r="OK16" s="7">
        <v>-0.34570000000000001</v>
      </c>
      <c r="OL16" s="7">
        <v>-0.57838000000000001</v>
      </c>
      <c r="OM16">
        <v>-0.94642999999999999</v>
      </c>
      <c r="ON16" s="7">
        <v>-0.40123999999999999</v>
      </c>
      <c r="OO16">
        <v>-0.26956999999999998</v>
      </c>
      <c r="OP16">
        <v>-0.24254000000000001</v>
      </c>
      <c r="OQ16">
        <v>-5.3659999999999999E-2</v>
      </c>
      <c r="OR16">
        <v>-0.45628000000000002</v>
      </c>
      <c r="OS16" s="7">
        <v>0.39100000000000001</v>
      </c>
      <c r="OT16">
        <v>-0.61614999999999998</v>
      </c>
      <c r="OU16" s="7">
        <v>-0.40344000000000002</v>
      </c>
      <c r="OV16" s="7">
        <v>-4.5089999999999998E-2</v>
      </c>
      <c r="OW16" s="7">
        <v>-0.28354000000000001</v>
      </c>
      <c r="OX16" s="7">
        <v>-0.27705000000000002</v>
      </c>
      <c r="OY16">
        <v>-0.48791000000000001</v>
      </c>
      <c r="OZ16">
        <v>-0.56440000000000001</v>
      </c>
      <c r="PA16">
        <v>0.85723000000000005</v>
      </c>
      <c r="PB16">
        <v>-1.3050000000000001E-2</v>
      </c>
      <c r="PC16" s="7">
        <v>-0.42587000000000003</v>
      </c>
      <c r="PD16" s="7">
        <v>-0.83891000000000004</v>
      </c>
      <c r="PE16">
        <v>5.2729999999999999E-2</v>
      </c>
      <c r="PF16">
        <v>-5.6579999999999998E-2</v>
      </c>
      <c r="PG16">
        <v>-0.71455999999999997</v>
      </c>
      <c r="PH16" s="7">
        <v>-0.76015999999999995</v>
      </c>
      <c r="PI16" s="7">
        <v>-0.77464</v>
      </c>
      <c r="PJ16">
        <v>-0.38558999999999999</v>
      </c>
      <c r="PK16" s="7">
        <v>-0.46593000000000001</v>
      </c>
      <c r="PL16" s="7">
        <v>-0.31169000000000002</v>
      </c>
      <c r="PM16" s="7">
        <v>-0.59118000000000004</v>
      </c>
      <c r="PN16" s="7">
        <v>-0.60294999999999999</v>
      </c>
      <c r="PO16" s="7">
        <v>0.66630999999999996</v>
      </c>
      <c r="PP16" s="7">
        <v>-0.24254000000000001</v>
      </c>
      <c r="PQ16" s="7">
        <v>-0.60899000000000003</v>
      </c>
      <c r="PR16" s="7">
        <v>0.32572000000000001</v>
      </c>
      <c r="PS16">
        <v>1.8139400000000001</v>
      </c>
      <c r="PT16">
        <v>-0.41909999999999997</v>
      </c>
      <c r="PU16">
        <v>-0.88222999999999996</v>
      </c>
      <c r="PV16">
        <v>0.63878000000000001</v>
      </c>
      <c r="PW16">
        <v>-3.6920000000000001E-2</v>
      </c>
      <c r="PX16">
        <v>2.3241299999999998</v>
      </c>
      <c r="PY16" s="7">
        <v>0.18953</v>
      </c>
      <c r="PZ16" s="7">
        <v>1.10687</v>
      </c>
      <c r="QA16" s="7">
        <v>1.26417</v>
      </c>
      <c r="QB16">
        <v>-0.25392999999999999</v>
      </c>
      <c r="QC16">
        <v>1.1007899999999999</v>
      </c>
      <c r="QD16">
        <v>0.67847999999999997</v>
      </c>
      <c r="QE16">
        <v>1.0216099999999999</v>
      </c>
      <c r="QF16" s="7">
        <v>0.39578999999999998</v>
      </c>
      <c r="QG16">
        <v>3.4561600000000001</v>
      </c>
      <c r="QH16">
        <v>2.44482</v>
      </c>
      <c r="QI16" s="7">
        <v>-1.2002600000000001</v>
      </c>
      <c r="QJ16" s="7">
        <v>1.11683</v>
      </c>
      <c r="QK16" s="7">
        <v>1.99512</v>
      </c>
      <c r="QL16" s="7">
        <v>1.0742700000000001</v>
      </c>
      <c r="QM16" s="7">
        <v>2.5540799999999999</v>
      </c>
      <c r="QN16" s="7">
        <v>0.67691999999999997</v>
      </c>
      <c r="QO16" s="7">
        <v>0.72784000000000004</v>
      </c>
      <c r="QP16">
        <v>6.3899999999999998E-2</v>
      </c>
      <c r="QQ16">
        <v>0.24071999999999999</v>
      </c>
      <c r="QR16">
        <v>1.67174</v>
      </c>
      <c r="QS16">
        <v>2.4504199999999998</v>
      </c>
      <c r="QT16">
        <v>3.5951499999999998</v>
      </c>
      <c r="QU16">
        <v>1.4154500000000001</v>
      </c>
      <c r="QV16" s="7">
        <v>-4.4699999999999997E-2</v>
      </c>
      <c r="QW16" s="7">
        <v>-0.56154999999999999</v>
      </c>
      <c r="QX16">
        <v>-0.37103000000000003</v>
      </c>
      <c r="QY16" s="7">
        <v>-0.19425000000000001</v>
      </c>
      <c r="QZ16" s="7">
        <v>0.89954000000000001</v>
      </c>
      <c r="RA16" s="7">
        <v>0.60287000000000002</v>
      </c>
      <c r="RB16" s="7">
        <v>-0.86402000000000001</v>
      </c>
      <c r="RC16">
        <v>1.38182</v>
      </c>
      <c r="RD16">
        <v>1.3336399999999999</v>
      </c>
      <c r="RE16">
        <v>-1.1556200000000001</v>
      </c>
      <c r="RF16">
        <v>-0.80181999999999998</v>
      </c>
      <c r="RG16">
        <v>-1.2453099999999999</v>
      </c>
      <c r="RH16">
        <v>-0.89048000000000005</v>
      </c>
      <c r="RI16">
        <v>-0.92301</v>
      </c>
      <c r="RJ16">
        <v>-0.85599999999999998</v>
      </c>
      <c r="RK16">
        <v>-0.63685999999999998</v>
      </c>
      <c r="RL16">
        <v>-1.0961099999999999</v>
      </c>
      <c r="RM16">
        <v>-1.20001</v>
      </c>
      <c r="RN16">
        <v>-0.54527000000000003</v>
      </c>
      <c r="RO16">
        <v>-0.88510999999999995</v>
      </c>
      <c r="RP16">
        <v>-1.0758300000000001</v>
      </c>
      <c r="RQ16">
        <v>-1.0901099999999999</v>
      </c>
      <c r="RR16">
        <v>-0.75327999999999995</v>
      </c>
      <c r="RS16">
        <v>-0.15156</v>
      </c>
      <c r="RT16">
        <v>-1.04436</v>
      </c>
      <c r="RU16" s="7">
        <v>-1.1375</v>
      </c>
      <c r="RV16">
        <v>-1.18025</v>
      </c>
      <c r="RW16">
        <v>-0.33317999999999998</v>
      </c>
      <c r="RX16">
        <v>3.8064900000000002</v>
      </c>
      <c r="RY16">
        <v>-0.12284</v>
      </c>
      <c r="RZ16">
        <v>-0.56198000000000004</v>
      </c>
      <c r="SA16">
        <v>-0.64024999999999999</v>
      </c>
      <c r="SB16" s="7">
        <v>-0.65644999999999998</v>
      </c>
      <c r="SC16" s="7">
        <v>-1.30122</v>
      </c>
      <c r="SD16" s="7">
        <v>-0.37158000000000002</v>
      </c>
      <c r="SE16" s="7">
        <v>-0.55662</v>
      </c>
      <c r="SF16">
        <v>-0.69491999999999998</v>
      </c>
      <c r="SG16" s="7">
        <v>-0.18509999999999999</v>
      </c>
      <c r="SH16">
        <v>-0.65871000000000002</v>
      </c>
      <c r="SI16">
        <v>0.65817000000000003</v>
      </c>
      <c r="SJ16">
        <v>1.1251800000000001</v>
      </c>
      <c r="SK16" s="7">
        <v>5.3789999999999998E-2</v>
      </c>
      <c r="SL16">
        <v>0.23676</v>
      </c>
      <c r="SM16">
        <v>-0.41691</v>
      </c>
      <c r="SN16">
        <v>-0.50455000000000005</v>
      </c>
      <c r="SO16" s="7">
        <v>0.87078999999999995</v>
      </c>
      <c r="SP16" s="7">
        <v>3.4661499999999998</v>
      </c>
      <c r="SQ16" s="7">
        <v>-0.63039000000000001</v>
      </c>
      <c r="SR16">
        <v>-0.67054999999999998</v>
      </c>
      <c r="SS16" s="7">
        <v>-0.71435999999999999</v>
      </c>
      <c r="ST16" s="7">
        <v>-0.47433999999999998</v>
      </c>
      <c r="SU16">
        <v>1.427E-2</v>
      </c>
      <c r="SV16">
        <v>-1.03349</v>
      </c>
      <c r="SW16">
        <v>-0.46734999999999999</v>
      </c>
      <c r="SX16">
        <v>1.9244000000000001</v>
      </c>
      <c r="SY16">
        <v>-1.17465</v>
      </c>
      <c r="SZ16" s="7">
        <v>-1.1593500000000001</v>
      </c>
      <c r="TA16">
        <v>-0.13563</v>
      </c>
      <c r="TB16" s="7">
        <v>0.93603999999999998</v>
      </c>
      <c r="TC16">
        <v>-0.76105</v>
      </c>
      <c r="TD16">
        <v>-0.53659000000000001</v>
      </c>
      <c r="TE16">
        <v>6.4979999999999996E-2</v>
      </c>
      <c r="TF16" s="7">
        <v>-0.61712</v>
      </c>
      <c r="TG16">
        <v>-0.83426</v>
      </c>
      <c r="TH16">
        <v>-1.50478</v>
      </c>
      <c r="TI16">
        <v>-0.71584000000000003</v>
      </c>
      <c r="TJ16" s="7">
        <v>0.27256000000000002</v>
      </c>
      <c r="TK16" s="7">
        <v>-0.31146000000000001</v>
      </c>
      <c r="TL16">
        <v>-0.97079000000000004</v>
      </c>
      <c r="TM16" s="7">
        <v>-0.89017000000000002</v>
      </c>
      <c r="TN16" s="7">
        <v>-0.31086000000000003</v>
      </c>
      <c r="TO16" s="7">
        <v>-0.73170999999999997</v>
      </c>
      <c r="TP16" s="7">
        <v>-0.42952000000000001</v>
      </c>
      <c r="TQ16" s="7">
        <v>-0.49314000000000002</v>
      </c>
      <c r="TR16">
        <v>-0.69198000000000004</v>
      </c>
      <c r="TS16">
        <v>-0.59241999999999995</v>
      </c>
      <c r="TT16">
        <v>-0.59421000000000002</v>
      </c>
      <c r="TU16">
        <v>-0.89676</v>
      </c>
      <c r="TV16">
        <v>-0.65695999999999999</v>
      </c>
      <c r="TW16">
        <v>-0.90351000000000004</v>
      </c>
      <c r="TX16" s="7">
        <v>-0.48022999999999999</v>
      </c>
      <c r="TY16" s="7">
        <v>-0.31573000000000001</v>
      </c>
      <c r="TZ16" s="7">
        <v>-0.81960999999999995</v>
      </c>
      <c r="UA16" s="7">
        <v>-0.44912999999999997</v>
      </c>
      <c r="UB16" s="7">
        <v>-0.77673999999999999</v>
      </c>
      <c r="UC16" s="7">
        <v>-0.55889</v>
      </c>
      <c r="UD16">
        <v>-0.92708999999999997</v>
      </c>
    </row>
    <row r="17" spans="1:550" x14ac:dyDescent="0.25">
      <c r="A17">
        <v>179</v>
      </c>
      <c r="B17">
        <v>1</v>
      </c>
      <c r="C17" s="7">
        <v>-0.70938000000000001</v>
      </c>
      <c r="D17">
        <v>-0.66635999999999995</v>
      </c>
      <c r="E17">
        <v>-0.11871</v>
      </c>
      <c r="F17" s="7">
        <v>-0.37859999999999999</v>
      </c>
      <c r="G17">
        <v>0.1002</v>
      </c>
      <c r="H17">
        <v>-8.9870000000000005E-2</v>
      </c>
      <c r="I17">
        <v>-0.22436</v>
      </c>
      <c r="J17">
        <v>-0.25908999999999999</v>
      </c>
      <c r="K17">
        <v>-0.1031</v>
      </c>
      <c r="L17">
        <v>-0.28727000000000003</v>
      </c>
      <c r="M17">
        <v>5.219E-2</v>
      </c>
      <c r="N17">
        <v>-1.038E-2</v>
      </c>
      <c r="O17">
        <v>-5.6120000000000003E-2</v>
      </c>
      <c r="P17" s="7">
        <v>1.02826</v>
      </c>
      <c r="Q17">
        <v>1.7590000000000001E-2</v>
      </c>
      <c r="R17">
        <v>-0.25176999999999999</v>
      </c>
      <c r="S17">
        <v>-0.22603999999999999</v>
      </c>
      <c r="T17">
        <v>-0.49120000000000003</v>
      </c>
      <c r="U17">
        <v>-0.48177999999999999</v>
      </c>
      <c r="V17">
        <v>0.75026000000000004</v>
      </c>
      <c r="W17" s="7">
        <v>-0.4647</v>
      </c>
      <c r="X17">
        <v>-1.01997</v>
      </c>
      <c r="Y17">
        <v>-0.66554000000000002</v>
      </c>
      <c r="Z17">
        <v>-0.73424999999999996</v>
      </c>
      <c r="AA17">
        <v>-0.20585999999999999</v>
      </c>
      <c r="AB17">
        <v>3.1099999999999999E-2</v>
      </c>
      <c r="AC17" s="7">
        <v>-8.2849999999999993E-2</v>
      </c>
      <c r="AD17">
        <v>-0.25796999999999998</v>
      </c>
      <c r="AE17">
        <v>-0.73851</v>
      </c>
      <c r="AF17" s="7">
        <v>-0.84846999999999995</v>
      </c>
      <c r="AG17" s="7">
        <v>8.5489999999999997E-2</v>
      </c>
      <c r="AH17">
        <v>-0.45637</v>
      </c>
      <c r="AI17">
        <v>0.17249999999999999</v>
      </c>
      <c r="AJ17">
        <v>-0.23264000000000001</v>
      </c>
      <c r="AK17">
        <v>-0.26662999999999998</v>
      </c>
      <c r="AL17">
        <v>-0.39199000000000001</v>
      </c>
      <c r="AM17" s="7">
        <v>-0.24832000000000001</v>
      </c>
      <c r="AN17" s="7">
        <v>0.8236</v>
      </c>
      <c r="AO17">
        <v>1.15117</v>
      </c>
      <c r="AP17">
        <v>5.1279999999999999E-2</v>
      </c>
      <c r="AQ17">
        <v>-0.40738000000000002</v>
      </c>
      <c r="AR17">
        <v>-0.74434</v>
      </c>
      <c r="AS17">
        <v>1.0847</v>
      </c>
      <c r="AT17">
        <v>8.3470000000000003E-2</v>
      </c>
      <c r="AU17">
        <v>0.38440000000000002</v>
      </c>
      <c r="AV17">
        <v>0.24499000000000001</v>
      </c>
      <c r="AW17">
        <v>0.51468999999999998</v>
      </c>
      <c r="AX17" s="7">
        <v>-0.80896999999999997</v>
      </c>
      <c r="AY17" s="7">
        <v>-0.40276000000000001</v>
      </c>
      <c r="AZ17">
        <v>0.82879000000000003</v>
      </c>
      <c r="BA17">
        <v>5.5629999999999999E-2</v>
      </c>
      <c r="BB17">
        <v>-0.54251000000000005</v>
      </c>
      <c r="BC17">
        <v>0.17655000000000001</v>
      </c>
      <c r="BD17">
        <v>1.92E-3</v>
      </c>
      <c r="BE17">
        <v>0.24342</v>
      </c>
      <c r="BF17" s="7">
        <v>0.56630000000000003</v>
      </c>
      <c r="BG17" s="7">
        <v>-4.7410000000000001E-2</v>
      </c>
      <c r="BH17" s="7">
        <v>-0.36109999999999998</v>
      </c>
      <c r="BI17" s="7">
        <v>-0.40977999999999998</v>
      </c>
      <c r="BJ17">
        <v>-0.35729</v>
      </c>
      <c r="BK17">
        <v>-0.31214999999999998</v>
      </c>
      <c r="BL17">
        <v>1.1810499999999999</v>
      </c>
      <c r="BM17">
        <v>0.3921</v>
      </c>
      <c r="BN17">
        <v>-0.56137000000000004</v>
      </c>
      <c r="BO17">
        <v>-0.47965999999999998</v>
      </c>
      <c r="BP17">
        <v>-0.41450999999999999</v>
      </c>
      <c r="BQ17">
        <v>-0.16563</v>
      </c>
      <c r="BR17" s="7">
        <v>0.76146000000000003</v>
      </c>
      <c r="BS17">
        <v>-9.4490000000000005E-2</v>
      </c>
      <c r="BT17">
        <v>-0.48435</v>
      </c>
      <c r="BU17" s="7">
        <v>-0.40395999999999999</v>
      </c>
      <c r="BV17" s="7">
        <v>-0.42775999999999997</v>
      </c>
      <c r="BW17" s="7">
        <v>-0.40003</v>
      </c>
      <c r="BX17">
        <v>0.70516999999999996</v>
      </c>
      <c r="BY17" s="7">
        <v>-0.42991000000000001</v>
      </c>
      <c r="BZ17">
        <v>-0.72538999999999998</v>
      </c>
      <c r="CA17">
        <v>-0.62663999999999997</v>
      </c>
      <c r="CB17">
        <v>-0.49730000000000002</v>
      </c>
      <c r="CC17">
        <v>-0.22836000000000001</v>
      </c>
      <c r="CD17">
        <v>-0.63575000000000004</v>
      </c>
      <c r="CE17">
        <v>-0.28134999999999999</v>
      </c>
      <c r="CF17">
        <v>-1.05054</v>
      </c>
      <c r="CG17">
        <v>-0.85633999999999999</v>
      </c>
      <c r="CH17" s="7">
        <v>-0.44571</v>
      </c>
      <c r="CI17" s="7">
        <v>-0.27489999999999998</v>
      </c>
      <c r="CJ17">
        <v>0.81208000000000002</v>
      </c>
      <c r="CK17">
        <v>-0.78469</v>
      </c>
      <c r="CL17">
        <v>-0.64115999999999995</v>
      </c>
      <c r="CM17">
        <v>-0.50636999999999999</v>
      </c>
      <c r="CN17" s="7">
        <v>-0.43331999999999998</v>
      </c>
      <c r="CO17">
        <v>-0.40283999999999998</v>
      </c>
      <c r="CP17">
        <v>-0.26717000000000002</v>
      </c>
      <c r="CQ17">
        <v>0.41736000000000001</v>
      </c>
      <c r="CR17">
        <v>0.18218000000000001</v>
      </c>
      <c r="CS17" s="7">
        <v>-0.19805</v>
      </c>
      <c r="CT17">
        <v>-0.74089000000000005</v>
      </c>
      <c r="CU17">
        <v>-0.65222999999999998</v>
      </c>
      <c r="CV17" s="7">
        <v>-0.69633</v>
      </c>
      <c r="CW17">
        <v>-5.77E-3</v>
      </c>
      <c r="CX17" s="7">
        <v>-0.32033</v>
      </c>
      <c r="CY17" s="7">
        <v>-0.19087000000000001</v>
      </c>
      <c r="CZ17">
        <v>0.29874000000000001</v>
      </c>
      <c r="DA17" s="7">
        <v>-0.36786999999999997</v>
      </c>
      <c r="DB17" s="7">
        <v>8.0310000000000006E-2</v>
      </c>
      <c r="DC17">
        <v>0.17801</v>
      </c>
      <c r="DD17">
        <v>-0.24686</v>
      </c>
      <c r="DE17">
        <v>-0.25866</v>
      </c>
      <c r="DF17" s="7">
        <v>-0.56499999999999995</v>
      </c>
      <c r="DG17" s="7">
        <v>-0.82401999999999997</v>
      </c>
      <c r="DH17">
        <v>-0.94377</v>
      </c>
      <c r="DI17">
        <v>0.54152</v>
      </c>
      <c r="DJ17">
        <v>0.38923000000000002</v>
      </c>
      <c r="DK17">
        <v>-0.18787999999999999</v>
      </c>
      <c r="DL17" s="7">
        <v>-0.45517999999999997</v>
      </c>
      <c r="DM17" s="7">
        <v>-0.34994999999999998</v>
      </c>
      <c r="DN17">
        <v>-7.1349999999999997E-2</v>
      </c>
      <c r="DO17" s="7">
        <v>0.35602</v>
      </c>
      <c r="DP17">
        <v>-8.8900000000000003E-3</v>
      </c>
      <c r="DQ17">
        <v>-0.5302</v>
      </c>
      <c r="DR17" s="7">
        <v>-0.23845</v>
      </c>
      <c r="DS17" s="7">
        <v>-0.14152999999999999</v>
      </c>
      <c r="DT17">
        <v>0.13311000000000001</v>
      </c>
      <c r="DU17" s="7">
        <v>1.4934799999999999</v>
      </c>
      <c r="DV17" s="7">
        <v>1.15004</v>
      </c>
      <c r="DW17" s="7">
        <v>0.37556</v>
      </c>
      <c r="DX17" s="7">
        <v>0.66081999999999996</v>
      </c>
      <c r="DY17" s="7">
        <v>2.445E-2</v>
      </c>
      <c r="DZ17">
        <v>-0.65849999999999997</v>
      </c>
      <c r="EA17" s="7">
        <v>-0.88024000000000002</v>
      </c>
      <c r="EB17">
        <v>-0.86987000000000003</v>
      </c>
      <c r="EC17">
        <v>-0.28477000000000002</v>
      </c>
      <c r="ED17">
        <v>9.1160000000000005E-2</v>
      </c>
      <c r="EE17">
        <v>-0.49431000000000003</v>
      </c>
      <c r="EF17" s="7">
        <v>-0.78746000000000005</v>
      </c>
      <c r="EG17">
        <v>-0.75534999999999997</v>
      </c>
      <c r="EH17">
        <v>-0.44771</v>
      </c>
      <c r="EI17">
        <v>-3.2239999999999998E-2</v>
      </c>
      <c r="EJ17" s="7">
        <v>-0.54837000000000002</v>
      </c>
      <c r="EK17" s="7">
        <v>-0.69406000000000001</v>
      </c>
      <c r="EL17" s="7">
        <v>-0.71597999999999995</v>
      </c>
      <c r="EM17" s="7">
        <v>-0.35726000000000002</v>
      </c>
      <c r="EN17" s="7">
        <v>-0.31431999999999999</v>
      </c>
      <c r="EO17">
        <v>-0.37252000000000002</v>
      </c>
      <c r="EP17" s="7">
        <v>-0.35624</v>
      </c>
      <c r="EQ17">
        <v>-0.40736</v>
      </c>
      <c r="ER17">
        <v>-0.23943</v>
      </c>
      <c r="ES17">
        <v>-0.37756000000000001</v>
      </c>
      <c r="ET17" s="7">
        <v>0.35704000000000002</v>
      </c>
      <c r="EU17" s="7">
        <v>0.93211999999999995</v>
      </c>
      <c r="EV17">
        <v>0.10376000000000001</v>
      </c>
      <c r="EW17" s="7">
        <v>0.15584999999999999</v>
      </c>
      <c r="EX17" s="7">
        <v>0.29208000000000001</v>
      </c>
      <c r="EY17" s="7">
        <v>-0.48403000000000002</v>
      </c>
      <c r="EZ17">
        <v>-0.65405999999999997</v>
      </c>
      <c r="FA17">
        <v>-0.84516999999999998</v>
      </c>
      <c r="FB17">
        <v>-0.20913999999999999</v>
      </c>
      <c r="FC17">
        <v>-0.58230999999999999</v>
      </c>
      <c r="FD17" s="7">
        <v>0.39885999999999999</v>
      </c>
      <c r="FE17">
        <v>0.16474</v>
      </c>
      <c r="FF17">
        <v>0.11142000000000001</v>
      </c>
      <c r="FG17">
        <v>-0.26748</v>
      </c>
      <c r="FH17" s="7">
        <v>-0.38286999999999999</v>
      </c>
      <c r="FI17">
        <v>0.34449000000000002</v>
      </c>
      <c r="FJ17" s="7">
        <v>0.49401</v>
      </c>
      <c r="FK17">
        <v>-0.1973</v>
      </c>
      <c r="FL17">
        <v>-0.28287000000000001</v>
      </c>
      <c r="FM17">
        <v>-0.43081999999999998</v>
      </c>
      <c r="FN17" s="7">
        <v>0.75278</v>
      </c>
      <c r="FO17" s="7">
        <v>7.6179999999999998E-2</v>
      </c>
      <c r="FP17" s="7">
        <v>-0.65424000000000004</v>
      </c>
      <c r="FQ17" s="7">
        <v>-0.87412000000000001</v>
      </c>
      <c r="FR17">
        <v>0.40751999999999999</v>
      </c>
      <c r="FS17">
        <v>0.11385000000000001</v>
      </c>
      <c r="FT17">
        <v>-0.30574000000000001</v>
      </c>
      <c r="FU17">
        <v>-0.27782000000000001</v>
      </c>
      <c r="FV17">
        <v>-0.26166</v>
      </c>
      <c r="FW17">
        <v>1.79863</v>
      </c>
      <c r="FX17">
        <v>-0.50119999999999998</v>
      </c>
      <c r="FY17">
        <v>1.4401600000000001</v>
      </c>
      <c r="FZ17">
        <v>1.0567</v>
      </c>
      <c r="GA17">
        <v>0.87224999999999997</v>
      </c>
      <c r="GB17" s="7">
        <v>-0.48082000000000003</v>
      </c>
      <c r="GC17" s="7">
        <v>0.54286999999999996</v>
      </c>
      <c r="GD17" s="7">
        <v>0.91413</v>
      </c>
      <c r="GE17" s="7">
        <v>-6.2129999999999998E-2</v>
      </c>
      <c r="GF17">
        <v>0.65546000000000004</v>
      </c>
      <c r="GG17" s="7">
        <v>0.85858999999999996</v>
      </c>
      <c r="GH17" s="7">
        <v>0.16500000000000001</v>
      </c>
      <c r="GI17" s="7">
        <v>-0.33057999999999998</v>
      </c>
      <c r="GJ17" s="7">
        <v>-8.94E-3</v>
      </c>
      <c r="GK17">
        <v>0.12728999999999999</v>
      </c>
      <c r="GL17">
        <v>0.65312999999999999</v>
      </c>
      <c r="GM17">
        <v>1.7357400000000001</v>
      </c>
      <c r="GN17" s="7">
        <v>-0.45569999999999999</v>
      </c>
      <c r="GO17">
        <v>-0.51480000000000004</v>
      </c>
      <c r="GP17" s="7">
        <v>-0.88980999999999999</v>
      </c>
      <c r="GQ17" s="7">
        <v>-0.94430000000000003</v>
      </c>
      <c r="GR17">
        <v>-0.60799000000000003</v>
      </c>
      <c r="GS17">
        <v>-0.45323999999999998</v>
      </c>
      <c r="GT17" s="7">
        <v>-0.76576999999999995</v>
      </c>
      <c r="GU17">
        <v>-0.48303000000000001</v>
      </c>
      <c r="GV17">
        <v>-0.48526999999999998</v>
      </c>
      <c r="GW17" s="7">
        <v>-0.46211999999999998</v>
      </c>
      <c r="GX17" s="7">
        <v>-0.40454000000000001</v>
      </c>
      <c r="GY17">
        <v>9.5799999999999996E-2</v>
      </c>
      <c r="GZ17">
        <v>-0.70643999999999996</v>
      </c>
      <c r="HA17" s="7">
        <v>-0.55940000000000001</v>
      </c>
      <c r="HB17">
        <v>-0.68323</v>
      </c>
      <c r="HC17">
        <v>-0.57055999999999996</v>
      </c>
      <c r="HD17">
        <v>-0.38630999999999999</v>
      </c>
      <c r="HE17">
        <v>-0.27249000000000001</v>
      </c>
      <c r="HF17" s="7">
        <v>-0.52034000000000002</v>
      </c>
      <c r="HG17" s="7">
        <v>-0.62773999999999996</v>
      </c>
      <c r="HH17" s="7">
        <v>-0.54757999999999996</v>
      </c>
      <c r="HI17" s="7">
        <v>-0.68589999999999995</v>
      </c>
      <c r="HJ17" s="7">
        <v>-0.58726999999999996</v>
      </c>
      <c r="HK17">
        <v>-0.84277000000000002</v>
      </c>
      <c r="HL17">
        <v>-0.51273000000000002</v>
      </c>
      <c r="HM17">
        <v>0.15725</v>
      </c>
      <c r="HN17" s="7">
        <v>0.38518000000000002</v>
      </c>
      <c r="HO17">
        <v>-0.19908999999999999</v>
      </c>
      <c r="HP17">
        <v>-0.40701999999999999</v>
      </c>
      <c r="HQ17">
        <v>-0.47078999999999999</v>
      </c>
      <c r="HR17">
        <v>-0.43264999999999998</v>
      </c>
      <c r="HS17" s="7">
        <v>-0.37701000000000001</v>
      </c>
      <c r="HT17">
        <v>-0.11568000000000001</v>
      </c>
      <c r="HU17" s="7">
        <v>-0.31841999999999998</v>
      </c>
      <c r="HV17" s="7">
        <v>-0.11847000000000001</v>
      </c>
      <c r="HW17" s="7">
        <v>5.0029999999999998E-2</v>
      </c>
      <c r="HX17">
        <v>-0.42048000000000002</v>
      </c>
      <c r="HY17">
        <v>-0.35921999999999998</v>
      </c>
      <c r="HZ17">
        <v>-0.31969999999999998</v>
      </c>
      <c r="IA17">
        <v>-0.12640000000000001</v>
      </c>
      <c r="IB17">
        <v>-9.1439999999999994E-2</v>
      </c>
      <c r="IC17">
        <v>0.91332000000000002</v>
      </c>
      <c r="ID17">
        <v>0.89202999999999999</v>
      </c>
      <c r="IE17">
        <v>0.18085000000000001</v>
      </c>
      <c r="IF17">
        <v>-0.27045999999999998</v>
      </c>
      <c r="IG17" s="7">
        <v>-0.24254000000000001</v>
      </c>
      <c r="IH17">
        <v>-0.27087</v>
      </c>
      <c r="II17">
        <v>-0.11749</v>
      </c>
      <c r="IJ17">
        <v>-0.41082000000000002</v>
      </c>
      <c r="IK17">
        <v>3.3250000000000002E-2</v>
      </c>
      <c r="IL17">
        <v>1.0653999999999999</v>
      </c>
      <c r="IM17">
        <v>0.65190999999999999</v>
      </c>
      <c r="IN17" s="7">
        <v>-0.27966000000000002</v>
      </c>
      <c r="IO17">
        <v>-2.8320000000000001E-2</v>
      </c>
      <c r="IP17">
        <v>-0.75936999999999999</v>
      </c>
      <c r="IQ17">
        <v>-0.31413000000000002</v>
      </c>
      <c r="IR17">
        <v>-0.46356999999999998</v>
      </c>
      <c r="IS17" s="7">
        <v>-0.32643</v>
      </c>
      <c r="IT17" s="7">
        <v>-0.37275999999999998</v>
      </c>
      <c r="IU17" s="7">
        <v>-0.29308000000000001</v>
      </c>
      <c r="IV17" s="7">
        <v>-0.17745</v>
      </c>
      <c r="IW17" s="7">
        <v>-0.39391999999999999</v>
      </c>
      <c r="IX17">
        <v>-0.55625999999999998</v>
      </c>
      <c r="IY17" s="7">
        <v>-0.33479999999999999</v>
      </c>
      <c r="IZ17">
        <v>-0.40462999999999999</v>
      </c>
      <c r="JA17" s="7">
        <v>0.70745999999999998</v>
      </c>
      <c r="JB17">
        <v>0.31226999999999999</v>
      </c>
      <c r="JC17">
        <v>0.18207999999999999</v>
      </c>
      <c r="JD17" s="7">
        <v>-0.65027000000000001</v>
      </c>
      <c r="JE17" s="7">
        <v>-0.69850999999999996</v>
      </c>
      <c r="JF17" s="7">
        <v>-0.61485999999999996</v>
      </c>
      <c r="JG17" s="7">
        <v>-9.8019999999999996E-2</v>
      </c>
      <c r="JH17" s="7">
        <v>-0.29460999999999998</v>
      </c>
      <c r="JI17" s="7">
        <v>-0.63707999999999998</v>
      </c>
      <c r="JJ17" s="7">
        <v>-0.38821</v>
      </c>
      <c r="JK17" s="7">
        <v>0.85136999999999996</v>
      </c>
      <c r="JL17" s="7">
        <v>-0.40783999999999998</v>
      </c>
      <c r="JM17">
        <v>-0.5524</v>
      </c>
      <c r="JN17" s="7">
        <v>-0.46222999999999997</v>
      </c>
      <c r="JO17">
        <v>0.371</v>
      </c>
      <c r="JP17">
        <v>0.21584</v>
      </c>
      <c r="JQ17">
        <v>-0.10577</v>
      </c>
      <c r="JR17" s="7">
        <v>0.95801000000000003</v>
      </c>
      <c r="JS17" s="7">
        <v>0.21492</v>
      </c>
      <c r="JT17" s="7">
        <v>-0.38915</v>
      </c>
      <c r="JU17">
        <v>-0.48250999999999999</v>
      </c>
      <c r="JV17">
        <v>-0.47410000000000002</v>
      </c>
      <c r="JW17" s="7">
        <v>3.508E-2</v>
      </c>
      <c r="JX17" s="7">
        <v>-0.50546000000000002</v>
      </c>
      <c r="JY17" s="7">
        <v>-1.0399999999999999E-3</v>
      </c>
      <c r="JZ17">
        <v>0.61348000000000003</v>
      </c>
      <c r="KA17">
        <v>0.35372999999999999</v>
      </c>
      <c r="KB17">
        <v>-3.005E-2</v>
      </c>
      <c r="KC17">
        <v>0.50765000000000005</v>
      </c>
      <c r="KD17">
        <v>0.21260000000000001</v>
      </c>
      <c r="KE17">
        <v>-0.18956999999999999</v>
      </c>
      <c r="KF17" s="7">
        <v>-0.69852000000000003</v>
      </c>
      <c r="KG17" s="7">
        <v>-0.10291</v>
      </c>
      <c r="KH17">
        <v>-0.24254000000000001</v>
      </c>
      <c r="KI17">
        <v>-0.24568999999999999</v>
      </c>
      <c r="KJ17" s="7">
        <v>-0.15012</v>
      </c>
      <c r="KK17" s="7">
        <v>-0.45963999999999999</v>
      </c>
      <c r="KL17" s="7">
        <v>-0.36817</v>
      </c>
      <c r="KM17">
        <v>0.15173</v>
      </c>
      <c r="KN17">
        <v>0.498</v>
      </c>
      <c r="KO17" s="7">
        <v>-0.49663000000000002</v>
      </c>
      <c r="KP17" s="7">
        <v>0.67352000000000001</v>
      </c>
      <c r="KQ17" s="7">
        <v>0.48222999999999999</v>
      </c>
      <c r="KR17" s="7">
        <v>2.1350000000000001E-2</v>
      </c>
      <c r="KS17">
        <v>-0.24460999999999999</v>
      </c>
      <c r="KT17">
        <v>-7.442E-2</v>
      </c>
      <c r="KU17" s="7">
        <v>-4.9169999999999998E-2</v>
      </c>
      <c r="KV17" s="7">
        <v>-0.22236</v>
      </c>
      <c r="KW17" s="7">
        <v>-0.45651999999999998</v>
      </c>
      <c r="KX17">
        <v>-0.73319000000000001</v>
      </c>
      <c r="KY17" s="7">
        <v>-0.27822000000000002</v>
      </c>
      <c r="KZ17" s="7">
        <v>-0.38718000000000002</v>
      </c>
      <c r="LA17" s="7">
        <v>-0.38605</v>
      </c>
      <c r="LB17" s="7">
        <v>-0.25918999999999998</v>
      </c>
      <c r="LC17">
        <v>-0.26021</v>
      </c>
      <c r="LD17">
        <v>0.69725000000000004</v>
      </c>
      <c r="LE17">
        <v>2.4510000000000001E-2</v>
      </c>
      <c r="LF17">
        <v>-0.19555</v>
      </c>
      <c r="LG17" s="7">
        <v>-8.6190000000000003E-2</v>
      </c>
      <c r="LH17" s="7">
        <v>-0.46422000000000002</v>
      </c>
      <c r="LI17" s="7">
        <v>-0.44879000000000002</v>
      </c>
      <c r="LJ17" s="7">
        <v>-0.20868</v>
      </c>
      <c r="LK17" s="7">
        <v>-0.60429999999999995</v>
      </c>
      <c r="LL17" s="7">
        <v>0.36492000000000002</v>
      </c>
      <c r="LM17">
        <v>-0.37605</v>
      </c>
      <c r="LN17" s="7">
        <v>1.5557399999999999</v>
      </c>
      <c r="LO17" s="7">
        <v>-0.65429000000000004</v>
      </c>
      <c r="LP17" s="7">
        <v>-0.50563000000000002</v>
      </c>
      <c r="LQ17" s="7">
        <v>-0.29819000000000001</v>
      </c>
      <c r="LR17" s="7">
        <v>-0.42907000000000001</v>
      </c>
      <c r="LS17" s="7">
        <v>-0.94777999999999996</v>
      </c>
      <c r="LT17" s="7">
        <v>-0.59863</v>
      </c>
      <c r="LU17">
        <v>-0.69081000000000004</v>
      </c>
      <c r="LV17" s="7">
        <v>-0.24648</v>
      </c>
      <c r="LW17" s="7">
        <v>-0.37089</v>
      </c>
      <c r="LX17">
        <v>-0.24254000000000001</v>
      </c>
      <c r="LY17">
        <v>-0.63666</v>
      </c>
      <c r="LZ17">
        <v>-0.25812000000000002</v>
      </c>
      <c r="MA17" s="7">
        <v>-0.33855000000000002</v>
      </c>
      <c r="MB17" s="7">
        <v>-0.24254000000000001</v>
      </c>
      <c r="MC17" s="7">
        <v>-0.39505000000000001</v>
      </c>
      <c r="MD17" s="7">
        <v>-0.30580000000000002</v>
      </c>
      <c r="ME17" s="7">
        <v>-0.25263000000000002</v>
      </c>
      <c r="MF17">
        <v>-0.68791000000000002</v>
      </c>
      <c r="MG17" s="7">
        <v>-0.52541000000000004</v>
      </c>
      <c r="MH17" s="7">
        <v>-0.53478000000000003</v>
      </c>
      <c r="MI17" s="7">
        <v>-0.61951000000000001</v>
      </c>
      <c r="MJ17" s="7">
        <v>-0.34584999999999999</v>
      </c>
      <c r="MK17">
        <v>-0.24254000000000001</v>
      </c>
      <c r="ML17" s="7">
        <v>-0.73824999999999996</v>
      </c>
      <c r="MM17" s="7">
        <v>-0.59755999999999998</v>
      </c>
      <c r="MN17">
        <v>-0.34604000000000001</v>
      </c>
      <c r="MO17">
        <v>-0.79505999999999999</v>
      </c>
      <c r="MP17" s="7">
        <v>-0.58474999999999999</v>
      </c>
      <c r="MQ17">
        <v>-0.86192999999999997</v>
      </c>
      <c r="MR17">
        <v>-0.60979000000000005</v>
      </c>
      <c r="MS17" s="7">
        <v>6.4990000000000006E-2</v>
      </c>
      <c r="MT17" s="7">
        <v>1.05267</v>
      </c>
      <c r="MU17" s="7">
        <v>8.2110000000000002E-2</v>
      </c>
      <c r="MV17" s="7">
        <v>-0.36231999999999998</v>
      </c>
      <c r="MW17" s="7">
        <v>-0.64095000000000002</v>
      </c>
      <c r="MX17" s="7">
        <v>-0.13794000000000001</v>
      </c>
      <c r="MY17">
        <v>-0.37363000000000002</v>
      </c>
      <c r="MZ17">
        <v>0.1065</v>
      </c>
      <c r="NA17">
        <v>2.1059999999999999E-2</v>
      </c>
      <c r="NB17" s="7">
        <v>0.38197999999999999</v>
      </c>
      <c r="NC17">
        <v>1.8085100000000001</v>
      </c>
      <c r="ND17">
        <v>0.88402999999999998</v>
      </c>
      <c r="NE17" s="7">
        <v>9.3009999999999995E-2</v>
      </c>
      <c r="NF17">
        <v>0.42631000000000002</v>
      </c>
      <c r="NG17" s="7">
        <v>-9.7250000000000003E-2</v>
      </c>
      <c r="NH17">
        <v>2.5799999999999998E-3</v>
      </c>
      <c r="NI17" s="7">
        <v>8.3879999999999996E-2</v>
      </c>
      <c r="NJ17" s="7">
        <v>-0.13356000000000001</v>
      </c>
      <c r="NK17">
        <v>9.5999999999999992E-3</v>
      </c>
      <c r="NL17" s="7">
        <v>0.54164999999999996</v>
      </c>
      <c r="NM17" s="7">
        <v>0.20027</v>
      </c>
      <c r="NN17" s="7">
        <v>0.79915000000000003</v>
      </c>
      <c r="NO17" s="7">
        <v>1.3329500000000001</v>
      </c>
      <c r="NP17" s="7">
        <v>0.26541999999999999</v>
      </c>
      <c r="NQ17" s="7">
        <v>0.20130999999999999</v>
      </c>
      <c r="NR17" s="7">
        <v>1.49264</v>
      </c>
      <c r="NS17" s="7">
        <v>1.26031</v>
      </c>
      <c r="NT17" s="7">
        <v>1.25241</v>
      </c>
      <c r="NU17">
        <v>1.6307</v>
      </c>
      <c r="NV17" s="7">
        <v>-7.0360000000000006E-2</v>
      </c>
      <c r="NW17" s="7">
        <v>0.61162000000000005</v>
      </c>
      <c r="NX17">
        <v>0.24851000000000001</v>
      </c>
      <c r="NY17" s="7">
        <v>1.20641</v>
      </c>
      <c r="NZ17" s="7">
        <v>1.51102</v>
      </c>
      <c r="OA17">
        <v>1.2706599999999999</v>
      </c>
      <c r="OB17">
        <v>1.03017</v>
      </c>
      <c r="OC17">
        <v>2.9410099999999999</v>
      </c>
      <c r="OD17">
        <v>2.5351300000000001</v>
      </c>
      <c r="OE17">
        <v>4.326E-2</v>
      </c>
      <c r="OF17" s="7">
        <v>0.45771000000000001</v>
      </c>
      <c r="OG17" s="7">
        <v>-0.18720000000000001</v>
      </c>
      <c r="OH17" s="7">
        <v>1.79121</v>
      </c>
      <c r="OI17">
        <v>1.27251</v>
      </c>
      <c r="OJ17" s="7">
        <v>1.1796899999999999</v>
      </c>
      <c r="OK17" s="7">
        <v>-0.17543</v>
      </c>
      <c r="OL17" s="7">
        <v>6.191E-2</v>
      </c>
      <c r="OM17">
        <v>0.12254</v>
      </c>
      <c r="ON17" s="7">
        <v>-0.40123999999999999</v>
      </c>
      <c r="OO17">
        <v>-0.26956999999999998</v>
      </c>
      <c r="OP17">
        <v>-0.24254000000000001</v>
      </c>
      <c r="OQ17">
        <v>-2.793E-2</v>
      </c>
      <c r="OR17">
        <v>-0.15149000000000001</v>
      </c>
      <c r="OS17" s="7">
        <v>6.7860000000000004E-2</v>
      </c>
      <c r="OT17">
        <v>9.6140000000000003E-2</v>
      </c>
      <c r="OU17" s="7">
        <v>-0.43347999999999998</v>
      </c>
      <c r="OV17" s="7">
        <v>-0.44485999999999998</v>
      </c>
      <c r="OW17" s="7">
        <v>-0.40928999999999999</v>
      </c>
      <c r="OX17" s="7">
        <v>-7.4759999999999993E-2</v>
      </c>
      <c r="OY17">
        <v>2.827E-2</v>
      </c>
      <c r="OZ17">
        <v>1.4090400000000001</v>
      </c>
      <c r="PA17">
        <v>2.2020000000000001E-2</v>
      </c>
      <c r="PB17">
        <v>0.17510000000000001</v>
      </c>
      <c r="PC17" s="7">
        <v>3.36572</v>
      </c>
      <c r="PD17" s="7">
        <v>0.51375000000000004</v>
      </c>
      <c r="PE17">
        <v>0.32194</v>
      </c>
      <c r="PF17">
        <v>0.10512000000000001</v>
      </c>
      <c r="PG17">
        <v>-0.20377000000000001</v>
      </c>
      <c r="PH17" s="7">
        <v>-0.49246000000000001</v>
      </c>
      <c r="PI17" s="7">
        <v>-0.34582000000000002</v>
      </c>
      <c r="PJ17">
        <v>2.0001000000000002</v>
      </c>
      <c r="PK17" s="7">
        <v>6.9889999999999994E-2</v>
      </c>
      <c r="PL17" s="7">
        <v>-0.31169000000000002</v>
      </c>
      <c r="PM17" s="7">
        <v>0.83347000000000004</v>
      </c>
      <c r="PN17" s="7">
        <v>0.37502000000000002</v>
      </c>
      <c r="PO17" s="7">
        <v>-0.37290000000000001</v>
      </c>
      <c r="PP17" s="7">
        <v>-0.24254000000000001</v>
      </c>
      <c r="PQ17" s="7">
        <v>0.48075000000000001</v>
      </c>
      <c r="PR17" s="7">
        <v>-0.10093000000000001</v>
      </c>
      <c r="PS17">
        <v>-0.75792000000000004</v>
      </c>
      <c r="PT17">
        <v>-0.17163999999999999</v>
      </c>
      <c r="PU17">
        <v>-0.79396</v>
      </c>
      <c r="PV17">
        <v>-0.51504000000000005</v>
      </c>
      <c r="PW17">
        <v>0.17624000000000001</v>
      </c>
      <c r="PX17">
        <v>0.47904000000000002</v>
      </c>
      <c r="PY17" s="7">
        <v>-0.66873000000000005</v>
      </c>
      <c r="PZ17" s="7">
        <v>-0.78308999999999995</v>
      </c>
      <c r="QA17" s="7">
        <v>-0.73250000000000004</v>
      </c>
      <c r="QB17">
        <v>1.27068</v>
      </c>
      <c r="QC17">
        <v>-0.51922000000000001</v>
      </c>
      <c r="QD17">
        <v>-0.51207000000000003</v>
      </c>
      <c r="QE17">
        <v>-0.46250999999999998</v>
      </c>
      <c r="QF17" s="7">
        <v>-0.44006000000000001</v>
      </c>
      <c r="QG17">
        <v>-0.24515000000000001</v>
      </c>
      <c r="QH17">
        <v>-0.34300000000000003</v>
      </c>
      <c r="QI17" s="7">
        <v>0.77198999999999995</v>
      </c>
      <c r="QJ17" s="7">
        <v>-0.46577000000000002</v>
      </c>
      <c r="QK17" s="7">
        <v>-0.44785999999999998</v>
      </c>
      <c r="QL17" s="7">
        <v>0.32236999999999999</v>
      </c>
      <c r="QM17" s="7">
        <v>-0.48875999999999997</v>
      </c>
      <c r="QN17" s="7">
        <v>-0.56372999999999995</v>
      </c>
      <c r="QO17" s="7">
        <v>-0.59772000000000003</v>
      </c>
      <c r="QP17">
        <v>-0.49442999999999998</v>
      </c>
      <c r="QQ17">
        <v>-0.46738000000000002</v>
      </c>
      <c r="QR17">
        <v>-0.53129000000000004</v>
      </c>
      <c r="QS17">
        <v>-0.25596000000000002</v>
      </c>
      <c r="QT17">
        <v>0.25613999999999998</v>
      </c>
      <c r="QU17">
        <v>-0.58370999999999995</v>
      </c>
      <c r="QV17" s="7">
        <v>1.16584</v>
      </c>
      <c r="QW17" s="7">
        <v>0.88719000000000003</v>
      </c>
      <c r="QX17">
        <v>-0.39845000000000003</v>
      </c>
      <c r="QY17" s="7">
        <v>-0.54068000000000005</v>
      </c>
      <c r="QZ17" s="7">
        <v>0.27722000000000002</v>
      </c>
      <c r="RA17" s="7">
        <v>-0.58979000000000004</v>
      </c>
      <c r="RB17" s="7">
        <v>0.10050000000000001</v>
      </c>
      <c r="RC17">
        <v>-0.17422000000000001</v>
      </c>
      <c r="RD17">
        <v>-0.27921000000000001</v>
      </c>
      <c r="RE17">
        <v>0.13999</v>
      </c>
      <c r="RF17">
        <v>-0.12873999999999999</v>
      </c>
      <c r="RG17">
        <v>0.83504999999999996</v>
      </c>
      <c r="RH17">
        <v>-0.11695999999999999</v>
      </c>
      <c r="RI17">
        <v>0.13078000000000001</v>
      </c>
      <c r="RJ17">
        <v>-0.57257999999999998</v>
      </c>
      <c r="RK17">
        <v>-0.43915999999999999</v>
      </c>
      <c r="RL17">
        <v>-0.63224999999999998</v>
      </c>
      <c r="RM17">
        <v>9.3259999999999996E-2</v>
      </c>
      <c r="RN17">
        <v>-0.35188999999999998</v>
      </c>
      <c r="RO17">
        <v>-0.17052</v>
      </c>
      <c r="RP17">
        <v>0.18334</v>
      </c>
      <c r="RQ17">
        <v>5.4919999999999997E-2</v>
      </c>
      <c r="RR17">
        <v>0.26612999999999998</v>
      </c>
      <c r="RS17">
        <v>9.4289999999999999E-2</v>
      </c>
      <c r="RT17">
        <v>-0.48863000000000001</v>
      </c>
      <c r="RU17" s="7">
        <v>2.0070000000000001E-2</v>
      </c>
      <c r="RV17">
        <v>0.18787999999999999</v>
      </c>
      <c r="RW17">
        <v>-0.44211</v>
      </c>
      <c r="RX17">
        <v>-0.30325999999999997</v>
      </c>
      <c r="RY17">
        <v>-0.28127000000000002</v>
      </c>
      <c r="RZ17">
        <v>-0.47878999999999999</v>
      </c>
      <c r="SA17">
        <v>-0.23258000000000001</v>
      </c>
      <c r="SB17" s="7">
        <v>-0.65644999999999998</v>
      </c>
      <c r="SC17" s="7">
        <v>0.22433</v>
      </c>
      <c r="SD17" s="7">
        <v>0.87529000000000001</v>
      </c>
      <c r="SE17" s="7">
        <v>2.46191</v>
      </c>
      <c r="SF17">
        <v>-0.28514</v>
      </c>
      <c r="SG17" s="7">
        <v>0.47727000000000003</v>
      </c>
      <c r="SH17">
        <v>0.31823000000000001</v>
      </c>
      <c r="SI17">
        <v>-0.41759000000000002</v>
      </c>
      <c r="SJ17">
        <v>0.38186999999999999</v>
      </c>
      <c r="SK17" s="7">
        <v>-0.12266000000000001</v>
      </c>
      <c r="SL17">
        <v>-0.28488000000000002</v>
      </c>
      <c r="SM17">
        <v>5.0799999999999998E-2</v>
      </c>
      <c r="SN17">
        <v>0.87021000000000004</v>
      </c>
      <c r="SO17" s="7">
        <v>-0.15590000000000001</v>
      </c>
      <c r="SP17" s="7">
        <v>-0.48698000000000002</v>
      </c>
      <c r="SQ17" s="7">
        <v>-0.61958000000000002</v>
      </c>
      <c r="SR17">
        <v>0.31125000000000003</v>
      </c>
      <c r="SS17" s="7">
        <v>0.19527</v>
      </c>
      <c r="ST17" s="7">
        <v>0.33628999999999998</v>
      </c>
      <c r="SU17">
        <v>-0.41658000000000001</v>
      </c>
      <c r="SV17">
        <v>2.213E-2</v>
      </c>
      <c r="SW17">
        <v>-0.62339999999999995</v>
      </c>
      <c r="SX17">
        <v>-2.7099999999999999E-2</v>
      </c>
      <c r="SY17">
        <v>-0.14901</v>
      </c>
      <c r="SZ17" s="7">
        <v>-0.29171999999999998</v>
      </c>
      <c r="TA17">
        <v>-0.19835</v>
      </c>
      <c r="TB17" s="7">
        <v>-0.47316999999999998</v>
      </c>
      <c r="TC17">
        <v>0.30135000000000001</v>
      </c>
      <c r="TD17">
        <v>-0.35482999999999998</v>
      </c>
      <c r="TE17">
        <v>-0.38191000000000003</v>
      </c>
      <c r="TF17" s="7">
        <v>-0.44739000000000001</v>
      </c>
      <c r="TG17">
        <v>-0.26223000000000002</v>
      </c>
      <c r="TH17">
        <v>7.1319999999999995E-2</v>
      </c>
      <c r="TI17">
        <v>0.43109999999999998</v>
      </c>
      <c r="TJ17" s="7">
        <v>-0.42902000000000001</v>
      </c>
      <c r="TK17" s="7">
        <v>-0.31146000000000001</v>
      </c>
      <c r="TL17">
        <v>-0.40244000000000002</v>
      </c>
      <c r="TM17" s="7">
        <v>-0.71477000000000002</v>
      </c>
      <c r="TN17" s="7">
        <v>-0.10893</v>
      </c>
      <c r="TO17" s="7">
        <v>-0.42685000000000001</v>
      </c>
      <c r="TP17" s="7">
        <v>-0.16183</v>
      </c>
      <c r="TQ17" s="7">
        <v>-0.49314000000000002</v>
      </c>
      <c r="TR17">
        <v>-0.65432999999999997</v>
      </c>
      <c r="TS17">
        <v>-0.59241999999999995</v>
      </c>
      <c r="TT17">
        <v>-0.41014</v>
      </c>
      <c r="TU17">
        <v>0.49270000000000003</v>
      </c>
      <c r="TV17">
        <v>-0.27772999999999998</v>
      </c>
      <c r="TW17">
        <v>-0.72301000000000004</v>
      </c>
      <c r="TX17" s="7">
        <v>-0.29503000000000001</v>
      </c>
      <c r="TY17" s="7">
        <v>-0.42953999999999998</v>
      </c>
      <c r="TZ17" s="7">
        <v>-0.46138000000000001</v>
      </c>
      <c r="UA17" s="7">
        <v>0.71975</v>
      </c>
      <c r="UB17" s="7">
        <v>-0.30704999999999999</v>
      </c>
      <c r="UC17" s="7">
        <v>0.92539000000000005</v>
      </c>
      <c r="UD17">
        <v>-0.26904</v>
      </c>
    </row>
    <row r="18" spans="1:550" x14ac:dyDescent="0.25">
      <c r="A18">
        <v>180</v>
      </c>
      <c r="B18">
        <v>1</v>
      </c>
      <c r="C18" s="7">
        <v>-0.16175999999999999</v>
      </c>
      <c r="D18">
        <v>-0.65529999999999999</v>
      </c>
      <c r="E18">
        <v>-0.38700000000000001</v>
      </c>
      <c r="F18" s="7">
        <v>-7.9920000000000005E-2</v>
      </c>
      <c r="G18">
        <v>8.7760000000000005E-2</v>
      </c>
      <c r="H18">
        <v>-0.46350000000000002</v>
      </c>
      <c r="I18">
        <v>-0.48821999999999999</v>
      </c>
      <c r="J18">
        <v>-0.26243</v>
      </c>
      <c r="K18">
        <v>1.1165700000000001</v>
      </c>
      <c r="L18">
        <v>0.79393000000000002</v>
      </c>
      <c r="M18">
        <v>-0.43409999999999999</v>
      </c>
      <c r="N18">
        <v>-0.34139999999999998</v>
      </c>
      <c r="O18">
        <v>-0.46394000000000002</v>
      </c>
      <c r="P18" s="7">
        <v>-0.48570000000000002</v>
      </c>
      <c r="Q18">
        <v>0.71421000000000001</v>
      </c>
      <c r="R18">
        <v>0.24601000000000001</v>
      </c>
      <c r="S18">
        <v>-0.68798999999999999</v>
      </c>
      <c r="T18">
        <v>-0.84226000000000001</v>
      </c>
      <c r="U18">
        <v>-0.49548999999999999</v>
      </c>
      <c r="V18">
        <v>-0.18936</v>
      </c>
      <c r="W18" s="7">
        <v>1.1513899999999999</v>
      </c>
      <c r="X18">
        <v>0.58045000000000002</v>
      </c>
      <c r="Y18">
        <v>-0.45412999999999998</v>
      </c>
      <c r="Z18">
        <v>-0.84950000000000003</v>
      </c>
      <c r="AA18">
        <v>-0.65154000000000001</v>
      </c>
      <c r="AB18">
        <v>1.3211200000000001</v>
      </c>
      <c r="AC18" s="7">
        <v>0.77915000000000001</v>
      </c>
      <c r="AD18">
        <v>-0.58398000000000005</v>
      </c>
      <c r="AE18">
        <v>-1.2195199999999999</v>
      </c>
      <c r="AF18" s="7">
        <v>-0.81064000000000003</v>
      </c>
      <c r="AG18" s="7">
        <v>-0.66091999999999995</v>
      </c>
      <c r="AH18">
        <v>0.37818000000000002</v>
      </c>
      <c r="AI18">
        <v>0.47205999999999998</v>
      </c>
      <c r="AJ18">
        <v>-0.29532999999999998</v>
      </c>
      <c r="AK18">
        <v>-0.56691999999999998</v>
      </c>
      <c r="AL18">
        <v>-0.4153</v>
      </c>
      <c r="AM18" s="7">
        <v>-0.27771000000000001</v>
      </c>
      <c r="AN18" s="7">
        <v>0.82281000000000004</v>
      </c>
      <c r="AO18">
        <v>0.43543999999999999</v>
      </c>
      <c r="AP18">
        <v>-0.60907</v>
      </c>
      <c r="AQ18">
        <v>-0.63444</v>
      </c>
      <c r="AR18">
        <v>-0.83897999999999995</v>
      </c>
      <c r="AS18">
        <v>-1.0797600000000001</v>
      </c>
      <c r="AT18">
        <v>1.2383999999999999</v>
      </c>
      <c r="AU18">
        <v>0.55200000000000005</v>
      </c>
      <c r="AV18">
        <v>-3.9390000000000001E-2</v>
      </c>
      <c r="AW18">
        <v>-0.25588</v>
      </c>
      <c r="AX18" s="7">
        <v>-0.63422999999999996</v>
      </c>
      <c r="AY18" s="7">
        <v>-0.36742999999999998</v>
      </c>
      <c r="AZ18">
        <v>1.4971000000000001</v>
      </c>
      <c r="BA18">
        <v>1.4397599999999999</v>
      </c>
      <c r="BB18">
        <v>0.95603000000000005</v>
      </c>
      <c r="BC18">
        <v>-0.62578</v>
      </c>
      <c r="BD18">
        <v>-0.59326999999999996</v>
      </c>
      <c r="BE18">
        <v>2.265E-2</v>
      </c>
      <c r="BF18" s="7">
        <v>1.47184</v>
      </c>
      <c r="BG18" s="7">
        <v>-0.11712</v>
      </c>
      <c r="BH18" s="7">
        <v>-0.33705000000000002</v>
      </c>
      <c r="BI18" s="7">
        <v>-0.11827</v>
      </c>
      <c r="BJ18">
        <v>4.9070000000000003E-2</v>
      </c>
      <c r="BK18">
        <v>-0.12623999999999999</v>
      </c>
      <c r="BL18">
        <v>2.35467</v>
      </c>
      <c r="BM18">
        <v>0.30043999999999998</v>
      </c>
      <c r="BN18">
        <v>-4.3810000000000002E-2</v>
      </c>
      <c r="BO18">
        <v>0.43004999999999999</v>
      </c>
      <c r="BP18">
        <v>0.86175999999999997</v>
      </c>
      <c r="BQ18">
        <v>-0.16891</v>
      </c>
      <c r="BR18" s="7">
        <v>0.27104</v>
      </c>
      <c r="BS18">
        <v>0.89951000000000003</v>
      </c>
      <c r="BT18">
        <v>0.84053</v>
      </c>
      <c r="BU18" s="7">
        <v>-0.22136</v>
      </c>
      <c r="BV18" s="7">
        <v>-0.63068999999999997</v>
      </c>
      <c r="BW18" s="7">
        <v>-0.48766999999999999</v>
      </c>
      <c r="BX18">
        <v>-0.20907000000000001</v>
      </c>
      <c r="BY18" s="7">
        <v>1.1637999999999999</v>
      </c>
      <c r="BZ18">
        <v>0.14629</v>
      </c>
      <c r="CA18">
        <v>-0.24854999999999999</v>
      </c>
      <c r="CB18">
        <v>-0.78383999999999998</v>
      </c>
      <c r="CC18">
        <v>-0.72650000000000003</v>
      </c>
      <c r="CD18">
        <v>2.4086799999999999</v>
      </c>
      <c r="CE18">
        <v>2.7723800000000001</v>
      </c>
      <c r="CF18">
        <v>0.77817000000000003</v>
      </c>
      <c r="CG18">
        <v>0.68601000000000001</v>
      </c>
      <c r="CH18" s="7">
        <v>0.96797999999999995</v>
      </c>
      <c r="CI18" s="7">
        <v>7.886E-2</v>
      </c>
      <c r="CJ18">
        <v>1.60547</v>
      </c>
      <c r="CK18">
        <v>1.27766</v>
      </c>
      <c r="CL18">
        <v>1.1645799999999999</v>
      </c>
      <c r="CM18">
        <v>-0.34578999999999999</v>
      </c>
      <c r="CN18" s="7">
        <v>-0.73224</v>
      </c>
      <c r="CO18">
        <v>-0.40479999999999999</v>
      </c>
      <c r="CP18">
        <v>1.0475699999999999</v>
      </c>
      <c r="CQ18">
        <v>1.1186100000000001</v>
      </c>
      <c r="CR18">
        <v>0.92181000000000002</v>
      </c>
      <c r="CS18" s="7">
        <v>-5.1220000000000002E-2</v>
      </c>
      <c r="CT18">
        <v>-0.88366999999999996</v>
      </c>
      <c r="CU18">
        <v>-0.62355000000000005</v>
      </c>
      <c r="CV18" s="7">
        <v>-0.60482999999999998</v>
      </c>
      <c r="CW18">
        <v>-0.88319000000000003</v>
      </c>
      <c r="CX18" s="7">
        <v>-0.91268000000000005</v>
      </c>
      <c r="CY18" s="7">
        <v>-0.76951000000000003</v>
      </c>
      <c r="CZ18">
        <v>-0.81784000000000001</v>
      </c>
      <c r="DA18" s="7">
        <v>-0.61907000000000001</v>
      </c>
      <c r="DB18" s="7">
        <v>0.62561999999999995</v>
      </c>
      <c r="DC18">
        <v>1.26318</v>
      </c>
      <c r="DD18">
        <v>0.69132000000000005</v>
      </c>
      <c r="DE18">
        <v>-0.25151000000000001</v>
      </c>
      <c r="DF18" s="7">
        <v>-1.0249200000000001</v>
      </c>
      <c r="DG18" s="7">
        <v>-0.88154999999999994</v>
      </c>
      <c r="DH18">
        <v>0.31902999999999998</v>
      </c>
      <c r="DI18">
        <v>0.88722000000000001</v>
      </c>
      <c r="DJ18">
        <v>1.2219899999999999</v>
      </c>
      <c r="DK18">
        <v>-2.0629999999999999E-2</v>
      </c>
      <c r="DL18" s="7">
        <v>-0.76088999999999996</v>
      </c>
      <c r="DM18" s="7">
        <v>-0.71014999999999995</v>
      </c>
      <c r="DN18">
        <v>-0.15454000000000001</v>
      </c>
      <c r="DO18" s="7">
        <v>0.93981000000000003</v>
      </c>
      <c r="DP18">
        <v>0.96909999999999996</v>
      </c>
      <c r="DQ18">
        <v>6.9559999999999997E-2</v>
      </c>
      <c r="DR18" s="7">
        <v>-0.63382000000000005</v>
      </c>
      <c r="DS18" s="7">
        <v>-1.0778799999999999</v>
      </c>
      <c r="DT18">
        <v>-0.76436000000000004</v>
      </c>
      <c r="DU18" s="7">
        <v>-0.59677999999999998</v>
      </c>
      <c r="DV18" s="7">
        <v>0.45012999999999997</v>
      </c>
      <c r="DW18" s="7">
        <v>0.80323</v>
      </c>
      <c r="DX18" s="7">
        <v>-0.70711000000000002</v>
      </c>
      <c r="DY18" s="7">
        <v>-0.63378000000000001</v>
      </c>
      <c r="DZ18">
        <v>-0.13572999999999999</v>
      </c>
      <c r="EA18" s="7">
        <v>1.3435900000000001</v>
      </c>
      <c r="EB18">
        <v>-2.8129999999999999E-2</v>
      </c>
      <c r="EC18">
        <v>-0.17957999999999999</v>
      </c>
      <c r="ED18">
        <v>-0.52385000000000004</v>
      </c>
      <c r="EE18">
        <v>-0.49431000000000003</v>
      </c>
      <c r="EF18" s="7">
        <v>3.2590000000000001E-2</v>
      </c>
      <c r="EG18">
        <v>-0.39867000000000002</v>
      </c>
      <c r="EH18">
        <v>-0.42764000000000002</v>
      </c>
      <c r="EI18">
        <v>-0.48794999999999999</v>
      </c>
      <c r="EJ18" s="7">
        <v>-0.48416999999999999</v>
      </c>
      <c r="EK18" s="7">
        <v>-0.49288999999999999</v>
      </c>
      <c r="EL18" s="7">
        <v>-0.28672999999999998</v>
      </c>
      <c r="EM18" s="7">
        <v>-3.8850000000000003E-2</v>
      </c>
      <c r="EN18" s="7">
        <v>-0.37014999999999998</v>
      </c>
      <c r="EO18">
        <v>-0.37252000000000002</v>
      </c>
      <c r="EP18" s="7">
        <v>-0.43948999999999999</v>
      </c>
      <c r="EQ18">
        <v>-0.29393999999999998</v>
      </c>
      <c r="ER18">
        <v>-0.34478999999999999</v>
      </c>
      <c r="ES18">
        <v>-0.40925</v>
      </c>
      <c r="ET18" s="7">
        <v>-0.59855999999999998</v>
      </c>
      <c r="EU18" s="7">
        <v>7.7649999999999997E-2</v>
      </c>
      <c r="EV18">
        <v>-0.36313000000000001</v>
      </c>
      <c r="EW18" s="7">
        <v>-0.55332000000000003</v>
      </c>
      <c r="EX18" s="7">
        <v>-0.41954000000000002</v>
      </c>
      <c r="EY18" s="7">
        <v>-0.43597000000000002</v>
      </c>
      <c r="EZ18">
        <v>-0.51324999999999998</v>
      </c>
      <c r="FA18">
        <v>-0.43110999999999999</v>
      </c>
      <c r="FB18">
        <v>-0.10875</v>
      </c>
      <c r="FC18">
        <v>-0.71267000000000003</v>
      </c>
      <c r="FD18" s="7">
        <v>-0.50153999999999999</v>
      </c>
      <c r="FE18">
        <v>-0.65442</v>
      </c>
      <c r="FF18">
        <v>-0.46944999999999998</v>
      </c>
      <c r="FG18">
        <v>-0.35299000000000003</v>
      </c>
      <c r="FH18" s="7">
        <v>-0.38286999999999999</v>
      </c>
      <c r="FI18">
        <v>0.58143</v>
      </c>
      <c r="FJ18" s="7">
        <v>-0.22348999999999999</v>
      </c>
      <c r="FK18">
        <v>-0.30743999999999999</v>
      </c>
      <c r="FL18">
        <v>-0.11147</v>
      </c>
      <c r="FM18">
        <v>-1.357E-2</v>
      </c>
      <c r="FN18" s="7">
        <v>0.59940000000000004</v>
      </c>
      <c r="FO18" s="7">
        <v>-0.26821</v>
      </c>
      <c r="FP18" s="7">
        <v>-0.60363999999999995</v>
      </c>
      <c r="FQ18" s="7">
        <v>-9.4990000000000005E-2</v>
      </c>
      <c r="FR18">
        <v>0.61170999999999998</v>
      </c>
      <c r="FS18">
        <v>-0.18615000000000001</v>
      </c>
      <c r="FT18">
        <v>-0.14001</v>
      </c>
      <c r="FU18">
        <v>-0.29296</v>
      </c>
      <c r="FV18">
        <v>-0.26166</v>
      </c>
      <c r="FW18">
        <v>-0.57138</v>
      </c>
      <c r="FX18">
        <v>-0.73841999999999997</v>
      </c>
      <c r="FY18">
        <v>-0.85216999999999998</v>
      </c>
      <c r="FZ18">
        <v>0.85028000000000004</v>
      </c>
      <c r="GA18">
        <v>0.12622</v>
      </c>
      <c r="GB18" s="7">
        <v>-0.8407</v>
      </c>
      <c r="GC18" s="7">
        <v>-0.58343</v>
      </c>
      <c r="GD18" s="7">
        <v>1.3415699999999999</v>
      </c>
      <c r="GE18" s="7">
        <v>2.4814799999999999</v>
      </c>
      <c r="GF18">
        <v>1.49258</v>
      </c>
      <c r="GG18" s="7">
        <v>-1.7000000000000001E-4</v>
      </c>
      <c r="GH18" s="7">
        <v>0.22611999999999999</v>
      </c>
      <c r="GI18" s="7">
        <v>-5.2330000000000002E-2</v>
      </c>
      <c r="GJ18" s="7">
        <v>0.22886999999999999</v>
      </c>
      <c r="GK18">
        <v>-0.45118999999999998</v>
      </c>
      <c r="GL18">
        <v>-0.44941999999999999</v>
      </c>
      <c r="GM18">
        <v>-0.75617999999999996</v>
      </c>
      <c r="GN18" s="7">
        <v>1.5273300000000001</v>
      </c>
      <c r="GO18">
        <v>0.96723000000000003</v>
      </c>
      <c r="GP18" s="7">
        <v>0.26412000000000002</v>
      </c>
      <c r="GQ18" s="7">
        <v>-0.18861</v>
      </c>
      <c r="GR18">
        <v>-0.44912999999999997</v>
      </c>
      <c r="GS18">
        <v>-0.33933999999999997</v>
      </c>
      <c r="GT18" s="7">
        <v>1.6051800000000001</v>
      </c>
      <c r="GU18">
        <v>1.329E-2</v>
      </c>
      <c r="GV18">
        <v>-9.0289999999999995E-2</v>
      </c>
      <c r="GW18" s="7">
        <v>-4.1980000000000003E-2</v>
      </c>
      <c r="GX18" s="7">
        <v>9.8099999999999993E-3</v>
      </c>
      <c r="GY18">
        <v>2.7083200000000001</v>
      </c>
      <c r="GZ18">
        <v>1.8784700000000001</v>
      </c>
      <c r="HA18" s="7">
        <v>0.64683999999999997</v>
      </c>
      <c r="HB18">
        <v>-2.8240000000000001E-2</v>
      </c>
      <c r="HC18">
        <v>-0.16621</v>
      </c>
      <c r="HD18">
        <v>-0.17201</v>
      </c>
      <c r="HE18">
        <v>-0.12515999999999999</v>
      </c>
      <c r="HF18" s="7">
        <v>0.45702999999999999</v>
      </c>
      <c r="HG18" s="7">
        <v>-0.62822999999999996</v>
      </c>
      <c r="HH18" s="7">
        <v>0.22597</v>
      </c>
      <c r="HI18" s="7">
        <v>-4.9480000000000003E-2</v>
      </c>
      <c r="HJ18" s="7">
        <v>-0.39195999999999998</v>
      </c>
      <c r="HK18">
        <v>-0.67596999999999996</v>
      </c>
      <c r="HL18">
        <v>-0.50000999999999995</v>
      </c>
      <c r="HM18">
        <v>-3.9609999999999999E-2</v>
      </c>
      <c r="HN18" s="7">
        <v>-5.9569999999999998E-2</v>
      </c>
      <c r="HO18">
        <v>-0.29866999999999999</v>
      </c>
      <c r="HP18">
        <v>0.29204000000000002</v>
      </c>
      <c r="HQ18">
        <v>-0.30513000000000001</v>
      </c>
      <c r="HR18">
        <v>-6.8159999999999998E-2</v>
      </c>
      <c r="HS18" s="7">
        <v>-0.21797</v>
      </c>
      <c r="HT18">
        <v>0.40328000000000003</v>
      </c>
      <c r="HU18" s="7">
        <v>-0.74741999999999997</v>
      </c>
      <c r="HV18" s="7">
        <v>-0.63771</v>
      </c>
      <c r="HW18" s="7">
        <v>-0.92400000000000004</v>
      </c>
      <c r="HX18">
        <v>-0.35369</v>
      </c>
      <c r="HY18">
        <v>-0.30953000000000003</v>
      </c>
      <c r="HZ18">
        <v>-0.24104999999999999</v>
      </c>
      <c r="IA18">
        <v>-0.46742</v>
      </c>
      <c r="IB18">
        <v>-0.32777000000000001</v>
      </c>
      <c r="IC18">
        <v>-0.61792000000000002</v>
      </c>
      <c r="ID18">
        <v>-0.17701</v>
      </c>
      <c r="IE18">
        <v>-0.44303999999999999</v>
      </c>
      <c r="IF18">
        <v>-0.27045999999999998</v>
      </c>
      <c r="IG18" s="7">
        <v>-0.24254000000000001</v>
      </c>
      <c r="IH18">
        <v>-4.7739999999999998E-2</v>
      </c>
      <c r="II18">
        <v>0.19902</v>
      </c>
      <c r="IJ18">
        <v>-0.21725</v>
      </c>
      <c r="IK18">
        <v>0.13879</v>
      </c>
      <c r="IL18">
        <v>1.29793</v>
      </c>
      <c r="IM18">
        <v>0.6663</v>
      </c>
      <c r="IN18" s="7">
        <v>-0.20102</v>
      </c>
      <c r="IO18">
        <v>-0.33196999999999999</v>
      </c>
      <c r="IP18">
        <v>-0.45929999999999999</v>
      </c>
      <c r="IQ18">
        <v>-0.38350000000000001</v>
      </c>
      <c r="IR18">
        <v>-0.42884</v>
      </c>
      <c r="IS18" s="7">
        <v>-0.39945999999999998</v>
      </c>
      <c r="IT18" s="7">
        <v>-0.65786999999999995</v>
      </c>
      <c r="IU18" s="7">
        <v>-0.31961000000000001</v>
      </c>
      <c r="IV18" s="7">
        <v>-0.23108999999999999</v>
      </c>
      <c r="IW18" s="7">
        <v>-0.24757000000000001</v>
      </c>
      <c r="IX18">
        <v>-0.26834999999999998</v>
      </c>
      <c r="IY18" s="7">
        <v>-0.50736000000000003</v>
      </c>
      <c r="IZ18">
        <v>-0.24779000000000001</v>
      </c>
      <c r="JA18" s="7">
        <v>-0.55564999999999998</v>
      </c>
      <c r="JB18">
        <v>0.10879999999999999</v>
      </c>
      <c r="JC18">
        <v>0.86789000000000005</v>
      </c>
      <c r="JD18" s="7">
        <v>-0.54788999999999999</v>
      </c>
      <c r="JE18" s="7">
        <v>-0.74094000000000004</v>
      </c>
      <c r="JF18" s="7">
        <v>-0.78580000000000005</v>
      </c>
      <c r="JG18" s="7">
        <v>-0.75036000000000003</v>
      </c>
      <c r="JH18" s="7">
        <v>-0.29460999999999998</v>
      </c>
      <c r="JI18" s="7">
        <v>-0.63783000000000001</v>
      </c>
      <c r="JJ18" s="7">
        <v>-0.39778000000000002</v>
      </c>
      <c r="JK18" s="7">
        <v>-0.18956000000000001</v>
      </c>
      <c r="JL18" s="7">
        <v>-0.71908000000000005</v>
      </c>
      <c r="JM18">
        <v>-0.28805999999999998</v>
      </c>
      <c r="JN18" s="7">
        <v>-0.37767000000000001</v>
      </c>
      <c r="JO18">
        <v>-0.50155000000000005</v>
      </c>
      <c r="JP18">
        <v>-0.26619999999999999</v>
      </c>
      <c r="JQ18">
        <v>0.28201999999999999</v>
      </c>
      <c r="JR18" s="7">
        <v>-0.86931999999999998</v>
      </c>
      <c r="JS18" s="7">
        <v>-0.27910000000000001</v>
      </c>
      <c r="JT18" s="7">
        <v>-0.38915</v>
      </c>
      <c r="JU18">
        <v>-0.65412000000000003</v>
      </c>
      <c r="JV18">
        <v>-0.62444</v>
      </c>
      <c r="JW18" s="7">
        <v>-1.3373999999999999</v>
      </c>
      <c r="JX18" s="7">
        <v>-0.50546000000000002</v>
      </c>
      <c r="JY18" s="7">
        <v>-0.25175999999999998</v>
      </c>
      <c r="JZ18">
        <v>-1.26658</v>
      </c>
      <c r="KA18">
        <v>-0.92811999999999995</v>
      </c>
      <c r="KB18">
        <v>-5.11E-3</v>
      </c>
      <c r="KC18">
        <v>4.1610000000000001E-2</v>
      </c>
      <c r="KD18">
        <v>-0.49804999999999999</v>
      </c>
      <c r="KE18">
        <v>-0.49138999999999999</v>
      </c>
      <c r="KF18" s="7">
        <v>-0.69852000000000003</v>
      </c>
      <c r="KG18" s="7">
        <v>0.17121</v>
      </c>
      <c r="KH18">
        <v>-0.24254000000000001</v>
      </c>
      <c r="KI18">
        <v>0.22178999999999999</v>
      </c>
      <c r="KJ18" s="7">
        <v>0.13358999999999999</v>
      </c>
      <c r="KK18" s="7">
        <v>-0.39533000000000001</v>
      </c>
      <c r="KL18" s="7">
        <v>-0.20451</v>
      </c>
      <c r="KM18">
        <v>-0.56720000000000004</v>
      </c>
      <c r="KN18">
        <v>0.52580000000000005</v>
      </c>
      <c r="KO18" s="7">
        <v>-0.23549</v>
      </c>
      <c r="KP18" s="7">
        <v>-1.0049999999999999</v>
      </c>
      <c r="KQ18" s="7">
        <v>-0.67149999999999999</v>
      </c>
      <c r="KR18" s="7">
        <v>-0.68947000000000003</v>
      </c>
      <c r="KS18">
        <v>-0.24460999999999999</v>
      </c>
      <c r="KT18">
        <v>-0.59802999999999995</v>
      </c>
      <c r="KU18" s="7">
        <v>-0.32718999999999998</v>
      </c>
      <c r="KV18" s="7">
        <v>-0.59004999999999996</v>
      </c>
      <c r="KW18" s="7">
        <v>-0.47811999999999999</v>
      </c>
      <c r="KX18">
        <v>-0.73319000000000001</v>
      </c>
      <c r="KY18" s="7">
        <v>-0.29593999999999998</v>
      </c>
      <c r="KZ18" s="7">
        <v>-0.40373999999999999</v>
      </c>
      <c r="LA18" s="7">
        <v>-0.38605</v>
      </c>
      <c r="LB18" s="7">
        <v>-0.25918999999999998</v>
      </c>
      <c r="LC18">
        <v>-0.26021</v>
      </c>
      <c r="LD18">
        <v>-0.76773999999999998</v>
      </c>
      <c r="LE18">
        <v>-0.65991</v>
      </c>
      <c r="LF18">
        <v>-0.39295000000000002</v>
      </c>
      <c r="LG18" s="7">
        <v>-0.29901</v>
      </c>
      <c r="LH18" s="7">
        <v>-0.22252</v>
      </c>
      <c r="LI18" s="7">
        <v>9.8369999999999999E-2</v>
      </c>
      <c r="LJ18" s="7">
        <v>-0.33230999999999999</v>
      </c>
      <c r="LK18" s="7">
        <v>-0.34848000000000001</v>
      </c>
      <c r="LL18" s="7">
        <v>-0.56315000000000004</v>
      </c>
      <c r="LM18">
        <v>-0.91598999999999997</v>
      </c>
      <c r="LN18" s="7">
        <v>-1.1294</v>
      </c>
      <c r="LO18" s="7">
        <v>-0.65429000000000004</v>
      </c>
      <c r="LP18" s="7">
        <v>-0.50563000000000002</v>
      </c>
      <c r="LQ18" s="7">
        <v>-0.29819000000000001</v>
      </c>
      <c r="LR18" s="7">
        <v>-0.42907000000000001</v>
      </c>
      <c r="LS18" s="7">
        <v>-0.63478000000000001</v>
      </c>
      <c r="LT18" s="7">
        <v>-0.59863</v>
      </c>
      <c r="LU18">
        <v>-0.69759000000000004</v>
      </c>
      <c r="LV18" s="7">
        <v>-0.24648</v>
      </c>
      <c r="LW18" s="7">
        <v>-0.86351</v>
      </c>
      <c r="LX18">
        <v>-0.24254000000000001</v>
      </c>
      <c r="LY18">
        <v>-0.63666</v>
      </c>
      <c r="LZ18">
        <v>-0.50775999999999999</v>
      </c>
      <c r="MA18" s="7">
        <v>-0.33855000000000002</v>
      </c>
      <c r="MB18" s="7">
        <v>-0.24254000000000001</v>
      </c>
      <c r="MC18" s="7">
        <v>-0.39505000000000001</v>
      </c>
      <c r="MD18" s="7">
        <v>-0.30580000000000002</v>
      </c>
      <c r="ME18" s="7">
        <v>-0.25263000000000002</v>
      </c>
      <c r="MF18">
        <v>-0.70172000000000001</v>
      </c>
      <c r="MG18" s="7">
        <v>-0.67625000000000002</v>
      </c>
      <c r="MH18" s="7">
        <v>0.42313000000000001</v>
      </c>
      <c r="MI18" s="7">
        <v>-0.68979999999999997</v>
      </c>
      <c r="MJ18" s="7">
        <v>-0.45701999999999998</v>
      </c>
      <c r="MK18">
        <v>-0.24254000000000001</v>
      </c>
      <c r="ML18" s="7">
        <v>-0.70633999999999997</v>
      </c>
      <c r="MM18" s="7">
        <v>-0.59755999999999998</v>
      </c>
      <c r="MN18">
        <v>-0.34604000000000001</v>
      </c>
      <c r="MO18">
        <v>-0.79505999999999999</v>
      </c>
      <c r="MP18" s="7">
        <v>-0.71950000000000003</v>
      </c>
      <c r="MQ18">
        <v>-0.88746999999999998</v>
      </c>
      <c r="MR18">
        <v>-0.60979000000000005</v>
      </c>
      <c r="MS18" s="7">
        <v>-1.1569199999999999</v>
      </c>
      <c r="MT18" s="7">
        <v>-1.2208399999999999</v>
      </c>
      <c r="MU18" s="7">
        <v>-0.64568000000000003</v>
      </c>
      <c r="MV18" s="7">
        <v>-0.53493999999999997</v>
      </c>
      <c r="MW18" s="7">
        <v>-1.0198100000000001</v>
      </c>
      <c r="MX18" s="7">
        <v>-0.43387999999999999</v>
      </c>
      <c r="MY18">
        <v>-0.81064999999999998</v>
      </c>
      <c r="MZ18">
        <v>-0.20280999999999999</v>
      </c>
      <c r="NA18">
        <v>-0.61775000000000002</v>
      </c>
      <c r="NB18" s="7">
        <v>-0.37282999999999999</v>
      </c>
      <c r="NC18">
        <v>-5.0439999999999999E-2</v>
      </c>
      <c r="ND18">
        <v>-0.10299</v>
      </c>
      <c r="NE18" s="7">
        <v>-0.50422999999999996</v>
      </c>
      <c r="NF18">
        <v>0.26071</v>
      </c>
      <c r="NG18" s="7">
        <v>-0.23471</v>
      </c>
      <c r="NH18">
        <v>-0.49876999999999999</v>
      </c>
      <c r="NI18" s="7">
        <v>-0.45744000000000001</v>
      </c>
      <c r="NJ18" s="7">
        <v>-0.17971000000000001</v>
      </c>
      <c r="NK18">
        <v>-0.64039000000000001</v>
      </c>
      <c r="NL18" s="7">
        <v>1.9380000000000001E-2</v>
      </c>
      <c r="NM18" s="7">
        <v>0.30904999999999999</v>
      </c>
      <c r="NN18" s="7">
        <v>-0.79152999999999996</v>
      </c>
      <c r="NO18" s="7">
        <v>-0.82840000000000003</v>
      </c>
      <c r="NP18" s="7">
        <v>-0.28627999999999998</v>
      </c>
      <c r="NQ18" s="7">
        <v>6.139E-2</v>
      </c>
      <c r="NR18" s="7">
        <v>-0.15342</v>
      </c>
      <c r="NS18" s="7">
        <v>-0.41794999999999999</v>
      </c>
      <c r="NT18" s="7">
        <v>-0.64234999999999998</v>
      </c>
      <c r="NU18">
        <v>-0.80425000000000002</v>
      </c>
      <c r="NV18" s="7">
        <v>-0.64971999999999996</v>
      </c>
      <c r="NW18" s="7">
        <v>-0.71528999999999998</v>
      </c>
      <c r="NX18">
        <v>-0.55103000000000002</v>
      </c>
      <c r="NY18" s="7">
        <v>0.38675999999999999</v>
      </c>
      <c r="NZ18" s="7">
        <v>-0.67374999999999996</v>
      </c>
      <c r="OA18">
        <v>1.06819</v>
      </c>
      <c r="OB18">
        <v>-0.49489</v>
      </c>
      <c r="OC18">
        <v>-0.4</v>
      </c>
      <c r="OD18">
        <v>-0.14413999999999999</v>
      </c>
      <c r="OE18">
        <v>-0.28500999999999999</v>
      </c>
      <c r="OF18" s="7">
        <v>-0.69218999999999997</v>
      </c>
      <c r="OG18" s="7">
        <v>-0.28908</v>
      </c>
      <c r="OH18" s="7">
        <v>-0.52302999999999999</v>
      </c>
      <c r="OI18">
        <v>-0.61724999999999997</v>
      </c>
      <c r="OJ18" s="7">
        <v>-0.75351000000000001</v>
      </c>
      <c r="OK18" s="7">
        <v>-0.13697999999999999</v>
      </c>
      <c r="OL18" s="7">
        <v>-0.10188</v>
      </c>
      <c r="OM18">
        <v>2.8510000000000001E-2</v>
      </c>
      <c r="ON18" s="7">
        <v>-0.40123999999999999</v>
      </c>
      <c r="OO18">
        <v>-0.26956999999999998</v>
      </c>
      <c r="OP18">
        <v>-0.24254000000000001</v>
      </c>
      <c r="OQ18">
        <v>-0.40005000000000002</v>
      </c>
      <c r="OR18">
        <v>-0.10363</v>
      </c>
      <c r="OS18" s="7">
        <v>-0.32333000000000001</v>
      </c>
      <c r="OT18">
        <v>-0.44080000000000003</v>
      </c>
      <c r="OU18" s="7">
        <v>-0.32421</v>
      </c>
      <c r="OV18" s="7">
        <v>-0.44155</v>
      </c>
      <c r="OW18" s="7">
        <v>-4.2500000000000003E-2</v>
      </c>
      <c r="OX18" s="7">
        <v>-0.68413000000000002</v>
      </c>
      <c r="OY18">
        <v>-0.48791000000000001</v>
      </c>
      <c r="OZ18">
        <v>-0.90629999999999999</v>
      </c>
      <c r="PA18">
        <v>-0.74478</v>
      </c>
      <c r="PB18">
        <v>-0.65839999999999999</v>
      </c>
      <c r="PC18" s="7">
        <v>-0.42587000000000003</v>
      </c>
      <c r="PD18" s="7">
        <v>-0.55735000000000001</v>
      </c>
      <c r="PE18">
        <v>-0.67759000000000003</v>
      </c>
      <c r="PF18">
        <v>-0.66908000000000001</v>
      </c>
      <c r="PG18">
        <v>-0.71455999999999997</v>
      </c>
      <c r="PH18" s="7">
        <v>-0.76015999999999995</v>
      </c>
      <c r="PI18" s="7">
        <v>-0.77464</v>
      </c>
      <c r="PJ18">
        <v>-0.71955000000000002</v>
      </c>
      <c r="PK18" s="7">
        <v>-0.58581000000000005</v>
      </c>
      <c r="PL18" s="7">
        <v>-0.31169000000000002</v>
      </c>
      <c r="PM18" s="7">
        <v>-0.68920000000000003</v>
      </c>
      <c r="PN18" s="7">
        <v>-0.66249999999999998</v>
      </c>
      <c r="PO18" s="7">
        <v>-0.50843000000000005</v>
      </c>
      <c r="PP18" s="7">
        <v>-0.24254000000000001</v>
      </c>
      <c r="PQ18" s="7">
        <v>-0.11282</v>
      </c>
      <c r="PR18" s="7">
        <v>0.95208999999999999</v>
      </c>
      <c r="PS18">
        <v>-0.77178999999999998</v>
      </c>
      <c r="PT18">
        <v>-0.41909999999999997</v>
      </c>
      <c r="PU18">
        <v>-0.63534000000000002</v>
      </c>
      <c r="PV18">
        <v>-0.51504000000000005</v>
      </c>
      <c r="PW18">
        <v>-9.9479999999999999E-2</v>
      </c>
      <c r="PX18">
        <v>-0.77176</v>
      </c>
      <c r="PY18" s="7">
        <v>-0.35300999999999999</v>
      </c>
      <c r="PZ18" s="7">
        <v>-0.44396999999999998</v>
      </c>
      <c r="QA18" s="7">
        <v>-0.21060999999999999</v>
      </c>
      <c r="QB18">
        <v>-0.53908999999999996</v>
      </c>
      <c r="QC18">
        <v>-0.40875</v>
      </c>
      <c r="QD18">
        <v>-0.51207000000000003</v>
      </c>
      <c r="QE18">
        <v>-0.46250999999999998</v>
      </c>
      <c r="QF18" s="7">
        <v>-0.44006000000000001</v>
      </c>
      <c r="QG18">
        <v>-0.52178000000000002</v>
      </c>
      <c r="QH18">
        <v>-0.56945000000000001</v>
      </c>
      <c r="QI18" s="7">
        <v>-0.16117999999999999</v>
      </c>
      <c r="QJ18" s="7">
        <v>-0.46577000000000002</v>
      </c>
      <c r="QK18" s="7">
        <v>-0.49820999999999999</v>
      </c>
      <c r="QL18" s="7">
        <v>-0.37201000000000001</v>
      </c>
      <c r="QM18" s="7">
        <v>-0.48875999999999997</v>
      </c>
      <c r="QN18" s="7">
        <v>-0.56372999999999995</v>
      </c>
      <c r="QO18" s="7">
        <v>-0.59772000000000003</v>
      </c>
      <c r="QP18">
        <v>-6.4439999999999997E-2</v>
      </c>
      <c r="QQ18">
        <v>-0.46738000000000002</v>
      </c>
      <c r="QR18">
        <v>-0.36692999999999998</v>
      </c>
      <c r="QS18">
        <v>-0.65469999999999995</v>
      </c>
      <c r="QT18">
        <v>-0.51865000000000006</v>
      </c>
      <c r="QU18">
        <v>-0.58370999999999995</v>
      </c>
      <c r="QV18" s="7">
        <v>-0.45196999999999998</v>
      </c>
      <c r="QW18" s="7">
        <v>-0.56154999999999999</v>
      </c>
      <c r="QX18">
        <v>-0.39845000000000003</v>
      </c>
      <c r="QY18" s="7">
        <v>-0.83133000000000001</v>
      </c>
      <c r="QZ18" s="7">
        <v>-0.86353999999999997</v>
      </c>
      <c r="RA18" s="7">
        <v>-0.47366000000000003</v>
      </c>
      <c r="RB18" s="7">
        <v>-1.0285899999999999</v>
      </c>
      <c r="RC18">
        <v>-0.40693000000000001</v>
      </c>
      <c r="RD18">
        <v>-0.45832000000000001</v>
      </c>
      <c r="RE18">
        <v>-0.97299000000000002</v>
      </c>
      <c r="RF18">
        <v>-0.80181999999999998</v>
      </c>
      <c r="RG18">
        <v>-1.1089199999999999</v>
      </c>
      <c r="RH18">
        <v>-0.66246000000000005</v>
      </c>
      <c r="RI18">
        <v>-1.19845</v>
      </c>
      <c r="RJ18">
        <v>-0.21837999999999999</v>
      </c>
      <c r="RK18">
        <v>-0.67176999999999998</v>
      </c>
      <c r="RL18">
        <v>0.22869</v>
      </c>
      <c r="RM18">
        <v>-0.65695000000000003</v>
      </c>
      <c r="RN18">
        <v>-0.12973000000000001</v>
      </c>
      <c r="RO18">
        <v>1.022E-2</v>
      </c>
      <c r="RP18">
        <v>-0.18373999999999999</v>
      </c>
      <c r="RQ18">
        <v>-0.17326</v>
      </c>
      <c r="RR18">
        <v>-0.22828999999999999</v>
      </c>
      <c r="RS18">
        <v>6.4229999999999995E-2</v>
      </c>
      <c r="RT18">
        <v>-0.71836</v>
      </c>
      <c r="RU18" s="7">
        <v>-0.89246000000000003</v>
      </c>
      <c r="RV18">
        <v>-0.61819999999999997</v>
      </c>
      <c r="RW18">
        <v>-0.35732999999999998</v>
      </c>
      <c r="RX18">
        <v>-0.30325999999999997</v>
      </c>
      <c r="RY18">
        <v>-1.976E-2</v>
      </c>
      <c r="RZ18">
        <v>1.3936200000000001</v>
      </c>
      <c r="SA18">
        <v>-0.27578000000000003</v>
      </c>
      <c r="SB18" s="7">
        <v>2.4559999999999998E-2</v>
      </c>
      <c r="SC18" s="7">
        <v>-0.433</v>
      </c>
      <c r="SD18" s="7">
        <v>-0.81023000000000001</v>
      </c>
      <c r="SE18" s="7">
        <v>-0.55662</v>
      </c>
      <c r="SF18">
        <v>-0.46633000000000002</v>
      </c>
      <c r="SG18" s="7">
        <v>-0.13739999999999999</v>
      </c>
      <c r="SH18">
        <v>-0.39268999999999998</v>
      </c>
      <c r="SI18">
        <v>-0.33465</v>
      </c>
      <c r="SJ18">
        <v>-0.65910999999999997</v>
      </c>
      <c r="SK18" s="7">
        <v>-0.20380999999999999</v>
      </c>
      <c r="SL18">
        <v>-3.0849999999999999E-2</v>
      </c>
      <c r="SM18">
        <v>-5.0750000000000003E-2</v>
      </c>
      <c r="SN18">
        <v>-0.50455000000000005</v>
      </c>
      <c r="SO18" s="7">
        <v>-0.28899000000000002</v>
      </c>
      <c r="SP18" s="7">
        <v>-0.48698000000000002</v>
      </c>
      <c r="SQ18" s="7">
        <v>2.4749500000000002</v>
      </c>
      <c r="SR18">
        <v>-0.60091000000000006</v>
      </c>
      <c r="SS18" s="7">
        <v>-0.59628000000000003</v>
      </c>
      <c r="ST18" s="7">
        <v>0.35404000000000002</v>
      </c>
      <c r="SU18">
        <v>-0.4224</v>
      </c>
      <c r="SV18">
        <v>-0.38933000000000001</v>
      </c>
      <c r="SW18">
        <v>-0.30662</v>
      </c>
      <c r="SX18">
        <v>-0.54252</v>
      </c>
      <c r="SY18">
        <v>-0.23222999999999999</v>
      </c>
      <c r="SZ18" s="7">
        <v>0.16819999999999999</v>
      </c>
      <c r="TA18">
        <v>-0.18606</v>
      </c>
      <c r="TB18" s="7">
        <v>-0.47316999999999998</v>
      </c>
      <c r="TC18">
        <v>-0.76105</v>
      </c>
      <c r="TD18">
        <v>-0.53659000000000001</v>
      </c>
      <c r="TE18">
        <v>-0.36706</v>
      </c>
      <c r="TF18" s="7">
        <v>-0.61712</v>
      </c>
      <c r="TG18">
        <v>-0.27849000000000002</v>
      </c>
      <c r="TH18">
        <v>-0.51188</v>
      </c>
      <c r="TI18">
        <v>-0.59172999999999998</v>
      </c>
      <c r="TJ18" s="7">
        <v>-0.18676000000000001</v>
      </c>
      <c r="TK18" s="7">
        <v>-0.31146000000000001</v>
      </c>
      <c r="TL18">
        <v>0.36730000000000002</v>
      </c>
      <c r="TM18" s="7">
        <v>-0.89017000000000002</v>
      </c>
      <c r="TN18" s="7">
        <v>0.24034</v>
      </c>
      <c r="TO18" s="7">
        <v>-0.69328999999999996</v>
      </c>
      <c r="TP18" s="7">
        <v>-0.31119999999999998</v>
      </c>
      <c r="TQ18" s="7">
        <v>-0.49314000000000002</v>
      </c>
      <c r="TR18">
        <v>-0.69198000000000004</v>
      </c>
      <c r="TS18">
        <v>-0.59241999999999995</v>
      </c>
      <c r="TT18">
        <v>-0.59421000000000002</v>
      </c>
      <c r="TU18">
        <v>-0.87431999999999999</v>
      </c>
      <c r="TV18">
        <v>-0.64578999999999998</v>
      </c>
      <c r="TW18">
        <v>0.56374999999999997</v>
      </c>
      <c r="TX18" s="7">
        <v>-7.9299999999999995E-3</v>
      </c>
      <c r="TY18" s="7">
        <v>-0.50478999999999996</v>
      </c>
      <c r="TZ18" s="7">
        <v>-0.80523</v>
      </c>
      <c r="UA18" s="7">
        <v>-0.44912999999999997</v>
      </c>
      <c r="UB18" s="7">
        <v>-0.92681000000000002</v>
      </c>
      <c r="UC18" s="7">
        <v>-4.6210000000000001E-2</v>
      </c>
      <c r="UD18">
        <v>-0.62992000000000004</v>
      </c>
    </row>
    <row r="19" spans="1:550" x14ac:dyDescent="0.25">
      <c r="A19">
        <v>184</v>
      </c>
      <c r="B19">
        <v>1</v>
      </c>
      <c r="C19" s="7">
        <v>-0.72321000000000002</v>
      </c>
      <c r="D19">
        <v>-0.67283000000000004</v>
      </c>
      <c r="E19">
        <v>-9.035E-2</v>
      </c>
      <c r="F19" s="7">
        <v>0.18723999999999999</v>
      </c>
      <c r="G19">
        <v>0.27481</v>
      </c>
      <c r="H19">
        <v>5.074E-2</v>
      </c>
      <c r="I19">
        <v>-5.7200000000000003E-3</v>
      </c>
      <c r="J19">
        <v>-0.28805999999999998</v>
      </c>
      <c r="K19">
        <v>-1.3100000000000001E-2</v>
      </c>
      <c r="L19">
        <v>0.41288000000000002</v>
      </c>
      <c r="M19">
        <v>0.79234000000000004</v>
      </c>
      <c r="N19">
        <v>0.56652999999999998</v>
      </c>
      <c r="O19">
        <v>0.27052999999999999</v>
      </c>
      <c r="P19" s="7">
        <v>1.3780000000000001E-2</v>
      </c>
      <c r="Q19">
        <v>0.40337000000000001</v>
      </c>
      <c r="R19">
        <v>0.85002999999999995</v>
      </c>
      <c r="S19">
        <v>-0.12474</v>
      </c>
      <c r="T19">
        <v>2.3679899999999998</v>
      </c>
      <c r="U19">
        <v>0.82086000000000003</v>
      </c>
      <c r="V19">
        <v>0.4204</v>
      </c>
      <c r="W19" s="7">
        <v>0.57357999999999998</v>
      </c>
      <c r="X19">
        <v>1.7929999999999999</v>
      </c>
      <c r="Y19">
        <v>0.27428000000000002</v>
      </c>
      <c r="Z19">
        <v>2.13625</v>
      </c>
      <c r="AA19">
        <v>0.55147999999999997</v>
      </c>
      <c r="AB19">
        <v>2.8403800000000001</v>
      </c>
      <c r="AC19" s="7">
        <v>0.70538000000000001</v>
      </c>
      <c r="AD19">
        <v>0.64946999999999999</v>
      </c>
      <c r="AE19">
        <v>0.33193</v>
      </c>
      <c r="AF19" s="7">
        <v>-0.31879000000000002</v>
      </c>
      <c r="AG19" s="7">
        <v>-0.27234000000000003</v>
      </c>
      <c r="AH19">
        <v>-0.42531999999999998</v>
      </c>
      <c r="AI19">
        <v>-0.15486</v>
      </c>
      <c r="AJ19">
        <v>-0.28049000000000002</v>
      </c>
      <c r="AK19">
        <v>-0.39432</v>
      </c>
      <c r="AL19">
        <v>-0.15423000000000001</v>
      </c>
      <c r="AM19" s="7">
        <v>-0.17538999999999999</v>
      </c>
      <c r="AN19" s="7">
        <v>1.6153599999999999</v>
      </c>
      <c r="AO19">
        <v>0.99358999999999997</v>
      </c>
      <c r="AP19">
        <v>0.46567999999999998</v>
      </c>
      <c r="AQ19">
        <v>-0.38033</v>
      </c>
      <c r="AR19">
        <v>-0.46675</v>
      </c>
      <c r="AS19">
        <v>-0.15737000000000001</v>
      </c>
      <c r="AT19">
        <v>0.80215999999999998</v>
      </c>
      <c r="AU19">
        <v>-4.3380000000000002E-2</v>
      </c>
      <c r="AV19">
        <v>0.30708999999999997</v>
      </c>
      <c r="AW19">
        <v>1.5319700000000001</v>
      </c>
      <c r="AX19" s="7">
        <v>0.95284999999999997</v>
      </c>
      <c r="AY19" s="7">
        <v>-0.40128000000000003</v>
      </c>
      <c r="AZ19">
        <v>0.55920000000000003</v>
      </c>
      <c r="BA19">
        <v>-0.28112999999999999</v>
      </c>
      <c r="BB19">
        <v>0.10122</v>
      </c>
      <c r="BC19">
        <v>-0.23641999999999999</v>
      </c>
      <c r="BD19">
        <v>0.38397999999999999</v>
      </c>
      <c r="BE19">
        <v>-0.23658000000000001</v>
      </c>
      <c r="BF19" s="7">
        <v>-0.77454999999999996</v>
      </c>
      <c r="BG19" s="7">
        <v>-0.61121999999999999</v>
      </c>
      <c r="BH19" s="7">
        <v>-0.48431999999999997</v>
      </c>
      <c r="BI19" s="7">
        <v>-0.30923</v>
      </c>
      <c r="BJ19">
        <v>5.5730000000000002E-2</v>
      </c>
      <c r="BK19">
        <v>-0.30362</v>
      </c>
      <c r="BL19">
        <v>-1.20821</v>
      </c>
      <c r="BM19">
        <v>-1.2182999999999999</v>
      </c>
      <c r="BN19">
        <v>-0.53639000000000003</v>
      </c>
      <c r="BO19">
        <v>-0.29609999999999997</v>
      </c>
      <c r="BP19">
        <v>0.57065999999999995</v>
      </c>
      <c r="BQ19">
        <v>-0.83982000000000001</v>
      </c>
      <c r="BR19" s="7">
        <v>2.7115</v>
      </c>
      <c r="BS19">
        <v>7.9000000000000008E-3</v>
      </c>
      <c r="BT19">
        <v>0.24879000000000001</v>
      </c>
      <c r="BU19" s="7">
        <v>0.11379</v>
      </c>
      <c r="BV19" s="7">
        <v>0.66942000000000002</v>
      </c>
      <c r="BW19" s="7">
        <v>2.6103000000000001</v>
      </c>
      <c r="BX19">
        <v>1.29545</v>
      </c>
      <c r="BY19" s="7">
        <v>0.1108</v>
      </c>
      <c r="BZ19">
        <v>0.26738000000000001</v>
      </c>
      <c r="CA19">
        <v>0.19622999999999999</v>
      </c>
      <c r="CB19">
        <v>0.16139000000000001</v>
      </c>
      <c r="CC19">
        <v>0.80269999999999997</v>
      </c>
      <c r="CD19">
        <v>1.60246</v>
      </c>
      <c r="CE19">
        <v>-0.3634</v>
      </c>
      <c r="CF19">
        <v>-0.74287000000000003</v>
      </c>
      <c r="CG19">
        <v>-0.49597000000000002</v>
      </c>
      <c r="CH19" s="7">
        <v>-0.24923000000000001</v>
      </c>
      <c r="CI19" s="7">
        <v>-7.2620000000000004E-2</v>
      </c>
      <c r="CJ19">
        <v>-0.70904</v>
      </c>
      <c r="CK19">
        <v>-0.29851</v>
      </c>
      <c r="CL19">
        <v>-0.30525999999999998</v>
      </c>
      <c r="CM19">
        <v>0.27754000000000001</v>
      </c>
      <c r="CN19" s="7">
        <v>0.66908000000000001</v>
      </c>
      <c r="CO19">
        <v>0.36419000000000001</v>
      </c>
      <c r="CP19">
        <v>3.26241</v>
      </c>
      <c r="CQ19">
        <v>0.65337999999999996</v>
      </c>
      <c r="CR19">
        <v>1.0040800000000001</v>
      </c>
      <c r="CS19" s="7">
        <v>-0.22303000000000001</v>
      </c>
      <c r="CT19">
        <v>-0.94182999999999995</v>
      </c>
      <c r="CU19">
        <v>-0.66424000000000005</v>
      </c>
      <c r="CV19" s="7">
        <v>1.24396</v>
      </c>
      <c r="CW19">
        <v>0.90932000000000002</v>
      </c>
      <c r="CX19" s="7">
        <v>1.61764</v>
      </c>
      <c r="CY19" s="7">
        <v>1.24509</v>
      </c>
      <c r="CZ19">
        <v>1.0812299999999999</v>
      </c>
      <c r="DA19" s="7">
        <v>-0.24137</v>
      </c>
      <c r="DB19" s="7">
        <v>-0.35260000000000002</v>
      </c>
      <c r="DC19">
        <v>-0.40566999999999998</v>
      </c>
      <c r="DD19">
        <v>-0.48293000000000003</v>
      </c>
      <c r="DE19">
        <v>-0.33478000000000002</v>
      </c>
      <c r="DF19" s="7">
        <v>0.38694000000000001</v>
      </c>
      <c r="DG19" s="7">
        <v>0.50287999999999999</v>
      </c>
      <c r="DH19">
        <v>-0.18514</v>
      </c>
      <c r="DI19">
        <v>5.1950000000000003E-2</v>
      </c>
      <c r="DJ19">
        <v>6.54E-2</v>
      </c>
      <c r="DK19">
        <v>0.87595000000000001</v>
      </c>
      <c r="DL19" s="7">
        <v>-0.14366000000000001</v>
      </c>
      <c r="DM19" s="7">
        <v>-2.198E-2</v>
      </c>
      <c r="DN19">
        <v>-0.40488000000000002</v>
      </c>
      <c r="DO19" s="7">
        <v>-0.19642000000000001</v>
      </c>
      <c r="DP19">
        <v>-0.2374</v>
      </c>
      <c r="DQ19">
        <v>-0.54303999999999997</v>
      </c>
      <c r="DR19" s="7">
        <v>-0.17169999999999999</v>
      </c>
      <c r="DS19" s="7">
        <v>1.7149999999999999E-2</v>
      </c>
      <c r="DT19">
        <v>2.16845</v>
      </c>
      <c r="DU19" s="7">
        <v>1.58338</v>
      </c>
      <c r="DV19" s="7">
        <v>2.48163</v>
      </c>
      <c r="DW19" s="7">
        <v>2.5097</v>
      </c>
      <c r="DX19" s="7">
        <v>1.1738</v>
      </c>
      <c r="DY19" s="7">
        <v>2.2429999999999999</v>
      </c>
      <c r="DZ19">
        <v>-0.29648000000000002</v>
      </c>
      <c r="EA19" s="7">
        <v>-1.1679999999999999E-2</v>
      </c>
      <c r="EB19">
        <v>0.25741999999999998</v>
      </c>
      <c r="EC19">
        <v>0.47747000000000001</v>
      </c>
      <c r="ED19">
        <v>0.63390999999999997</v>
      </c>
      <c r="EE19">
        <v>-0.49431000000000003</v>
      </c>
      <c r="EF19" s="7">
        <v>-0.28544000000000003</v>
      </c>
      <c r="EG19">
        <v>6.6269999999999996E-2</v>
      </c>
      <c r="EH19">
        <v>0.22503000000000001</v>
      </c>
      <c r="EI19">
        <v>-5.883E-2</v>
      </c>
      <c r="EJ19" s="7">
        <v>-0.54837000000000002</v>
      </c>
      <c r="EK19" s="7">
        <v>-0.54739000000000004</v>
      </c>
      <c r="EL19" s="7">
        <v>-0.33376</v>
      </c>
      <c r="EM19" s="7">
        <v>-0.15503</v>
      </c>
      <c r="EN19" s="7">
        <v>-0.21274999999999999</v>
      </c>
      <c r="EO19">
        <v>-0.37252000000000002</v>
      </c>
      <c r="EP19" s="7">
        <v>-0.30835000000000001</v>
      </c>
      <c r="EQ19">
        <v>-0.13558999999999999</v>
      </c>
      <c r="ER19">
        <v>-0.10715</v>
      </c>
      <c r="ES19">
        <v>-0.24618000000000001</v>
      </c>
      <c r="ET19" s="7">
        <v>-0.59558</v>
      </c>
      <c r="EU19" s="7">
        <v>-0.27983000000000002</v>
      </c>
      <c r="EV19">
        <v>0.3538</v>
      </c>
      <c r="EW19" s="7">
        <v>0.67417000000000005</v>
      </c>
      <c r="EX19" s="7">
        <v>-0.41954000000000002</v>
      </c>
      <c r="EY19" s="7">
        <v>-0.48403000000000002</v>
      </c>
      <c r="EZ19">
        <v>-0.61107999999999996</v>
      </c>
      <c r="FA19">
        <v>-0.66120999999999996</v>
      </c>
      <c r="FB19">
        <v>-0.24163999999999999</v>
      </c>
      <c r="FC19">
        <v>-0.59762000000000004</v>
      </c>
      <c r="FD19" s="7">
        <v>-0.15747</v>
      </c>
      <c r="FE19">
        <v>0.28337000000000001</v>
      </c>
      <c r="FF19">
        <v>-0.15845999999999999</v>
      </c>
      <c r="FG19">
        <v>-0.26132</v>
      </c>
      <c r="FH19" s="7">
        <v>-0.38286999999999999</v>
      </c>
      <c r="FI19">
        <v>-0.60240000000000005</v>
      </c>
      <c r="FJ19" s="7">
        <v>-0.49030000000000001</v>
      </c>
      <c r="FK19">
        <v>0.17177000000000001</v>
      </c>
      <c r="FL19">
        <v>0.70274000000000003</v>
      </c>
      <c r="FM19">
        <v>-0.65754999999999997</v>
      </c>
      <c r="FN19" s="7">
        <v>-1.24339</v>
      </c>
      <c r="FO19" s="7">
        <v>-0.88897999999999999</v>
      </c>
      <c r="FP19" s="7">
        <v>-0.88653000000000004</v>
      </c>
      <c r="FQ19" s="7">
        <v>1.3469999999999999E-2</v>
      </c>
      <c r="FR19">
        <v>-0.77802000000000004</v>
      </c>
      <c r="FS19">
        <v>-0.35172999999999999</v>
      </c>
      <c r="FT19">
        <v>-7.7859999999999999E-2</v>
      </c>
      <c r="FU19">
        <v>9.5659999999999995E-2</v>
      </c>
      <c r="FV19">
        <v>-0.26166</v>
      </c>
      <c r="FW19">
        <v>1.69824</v>
      </c>
      <c r="FX19">
        <v>1.5065900000000001</v>
      </c>
      <c r="FY19">
        <v>1.4081699999999999</v>
      </c>
      <c r="FZ19">
        <v>2.2520500000000001</v>
      </c>
      <c r="GA19">
        <v>2.0784899999999999</v>
      </c>
      <c r="GB19" s="7">
        <v>1.85992</v>
      </c>
      <c r="GC19" s="7">
        <v>1.7035</v>
      </c>
      <c r="GD19" s="7">
        <v>1.4703299999999999</v>
      </c>
      <c r="GE19" s="7">
        <v>0.16272</v>
      </c>
      <c r="GF19">
        <v>1.61382</v>
      </c>
      <c r="GG19" s="7">
        <v>1.62042</v>
      </c>
      <c r="GH19" s="7">
        <v>0.79261999999999999</v>
      </c>
      <c r="GI19" s="7">
        <v>1.9021600000000001</v>
      </c>
      <c r="GJ19" s="7">
        <v>0.53981999999999997</v>
      </c>
      <c r="GK19">
        <v>1.2696000000000001</v>
      </c>
      <c r="GL19">
        <v>0.94601000000000002</v>
      </c>
      <c r="GM19">
        <v>0.18098</v>
      </c>
      <c r="GN19" s="7">
        <v>-0.42571999999999999</v>
      </c>
      <c r="GO19">
        <v>-0.75022999999999995</v>
      </c>
      <c r="GP19" s="7">
        <v>-0.58475999999999995</v>
      </c>
      <c r="GQ19" s="7">
        <v>-0.16175999999999999</v>
      </c>
      <c r="GR19">
        <v>0.74983</v>
      </c>
      <c r="GS19">
        <v>0.90766999999999998</v>
      </c>
      <c r="GT19" s="7">
        <v>-0.76583000000000001</v>
      </c>
      <c r="GU19">
        <v>-0.37230999999999997</v>
      </c>
      <c r="GV19">
        <v>-0.43744</v>
      </c>
      <c r="GW19" s="7">
        <v>2.767E-2</v>
      </c>
      <c r="GX19" s="7">
        <v>-2.827E-2</v>
      </c>
      <c r="GY19">
        <v>-0.67788999999999999</v>
      </c>
      <c r="GZ19">
        <v>-0.77132999999999996</v>
      </c>
      <c r="HA19" s="7">
        <v>-0.44035999999999997</v>
      </c>
      <c r="HB19">
        <v>-0.32965</v>
      </c>
      <c r="HC19">
        <v>0.3367</v>
      </c>
      <c r="HD19">
        <v>0.34560000000000002</v>
      </c>
      <c r="HE19">
        <v>-6.2489999999999997E-2</v>
      </c>
      <c r="HF19" s="7">
        <v>-0.42629</v>
      </c>
      <c r="HG19" s="7">
        <v>-0.61619000000000002</v>
      </c>
      <c r="HH19" s="7">
        <v>-0.61248000000000002</v>
      </c>
      <c r="HI19" s="7">
        <v>-0.74024999999999996</v>
      </c>
      <c r="HJ19" s="7">
        <v>-0.24667</v>
      </c>
      <c r="HK19">
        <v>-0.17360999999999999</v>
      </c>
      <c r="HL19">
        <v>-0.27543000000000001</v>
      </c>
      <c r="HM19">
        <v>-0.18640000000000001</v>
      </c>
      <c r="HN19" s="7">
        <v>-0.15881000000000001</v>
      </c>
      <c r="HO19">
        <v>-0.28821000000000002</v>
      </c>
      <c r="HP19">
        <v>0.26119999999999999</v>
      </c>
      <c r="HQ19">
        <v>0.39273999999999998</v>
      </c>
      <c r="HR19">
        <v>0.71296999999999999</v>
      </c>
      <c r="HS19" s="7">
        <v>-0.16797000000000001</v>
      </c>
      <c r="HT19">
        <v>-0.31814999999999999</v>
      </c>
      <c r="HU19" s="7">
        <v>0.19248999999999999</v>
      </c>
      <c r="HV19" s="7">
        <v>3.6110000000000003E-2</v>
      </c>
      <c r="HW19" s="7">
        <v>0.56462000000000001</v>
      </c>
      <c r="HX19">
        <v>-0.1754</v>
      </c>
      <c r="HY19">
        <v>-0.19964000000000001</v>
      </c>
      <c r="HZ19">
        <v>-0.27478999999999998</v>
      </c>
      <c r="IA19">
        <v>0.95831999999999995</v>
      </c>
      <c r="IB19">
        <v>-0.32443</v>
      </c>
      <c r="IC19">
        <v>0.75924000000000003</v>
      </c>
      <c r="ID19">
        <v>0.87848000000000004</v>
      </c>
      <c r="IE19">
        <v>7.1309999999999998E-2</v>
      </c>
      <c r="IF19">
        <v>-0.27045999999999998</v>
      </c>
      <c r="IG19" s="7">
        <v>-0.24254000000000001</v>
      </c>
      <c r="IH19">
        <v>-0.36188999999999999</v>
      </c>
      <c r="II19">
        <v>-0.50390999999999997</v>
      </c>
      <c r="IJ19">
        <v>0.29825000000000002</v>
      </c>
      <c r="IK19">
        <v>-3.125E-2</v>
      </c>
      <c r="IL19">
        <v>0.25119000000000002</v>
      </c>
      <c r="IM19">
        <v>0.46594999999999998</v>
      </c>
      <c r="IN19" s="7">
        <v>9.8390000000000005E-2</v>
      </c>
      <c r="IO19">
        <v>-1.4400000000000001E-3</v>
      </c>
      <c r="IP19">
        <v>1.22909</v>
      </c>
      <c r="IQ19">
        <v>-0.19178999999999999</v>
      </c>
      <c r="IR19">
        <v>-5.9089999999999997E-2</v>
      </c>
      <c r="IS19" s="7">
        <v>0.32275999999999999</v>
      </c>
      <c r="IT19" s="7">
        <v>1.00637</v>
      </c>
      <c r="IU19" s="7">
        <v>-8.0999999999999996E-4</v>
      </c>
      <c r="IV19" s="7">
        <v>0.31324999999999997</v>
      </c>
      <c r="IW19" s="7">
        <v>0.84284000000000003</v>
      </c>
      <c r="IX19">
        <v>0.10154000000000001</v>
      </c>
      <c r="IY19" s="7">
        <v>-0.23275999999999999</v>
      </c>
      <c r="IZ19">
        <v>1.485E-2</v>
      </c>
      <c r="JA19" s="7">
        <v>-0.39889000000000002</v>
      </c>
      <c r="JB19">
        <v>-0.42458000000000001</v>
      </c>
      <c r="JC19">
        <v>1.10148</v>
      </c>
      <c r="JD19" s="7">
        <v>-0.16299</v>
      </c>
      <c r="JE19" s="7">
        <v>-0.39628999999999998</v>
      </c>
      <c r="JF19" s="7">
        <v>-0.39384000000000002</v>
      </c>
      <c r="JG19" s="7">
        <v>-0.45334999999999998</v>
      </c>
      <c r="JH19" s="7">
        <v>-0.29460999999999998</v>
      </c>
      <c r="JI19" s="7">
        <v>0.32846999999999998</v>
      </c>
      <c r="JJ19" s="7">
        <v>-0.19939999999999999</v>
      </c>
      <c r="JK19" s="7">
        <v>0.44655</v>
      </c>
      <c r="JL19" s="7">
        <v>0.26435999999999998</v>
      </c>
      <c r="JM19">
        <v>1.2847900000000001</v>
      </c>
      <c r="JN19" s="7">
        <v>1.08179</v>
      </c>
      <c r="JO19">
        <v>-0.77463000000000004</v>
      </c>
      <c r="JP19">
        <v>-0.85948999999999998</v>
      </c>
      <c r="JQ19">
        <v>-0.64202999999999999</v>
      </c>
      <c r="JR19" s="7">
        <v>-1.0072099999999999</v>
      </c>
      <c r="JS19" s="7">
        <v>-1.0208299999999999</v>
      </c>
      <c r="JT19" s="7">
        <v>-0.27078999999999998</v>
      </c>
      <c r="JU19">
        <v>-0.70421999999999996</v>
      </c>
      <c r="JV19">
        <v>-0.59394999999999998</v>
      </c>
      <c r="JW19" s="7">
        <v>0.22589999999999999</v>
      </c>
      <c r="JX19" s="7">
        <v>-0.38313999999999998</v>
      </c>
      <c r="JY19" s="7">
        <v>-0.34517999999999999</v>
      </c>
      <c r="JZ19">
        <v>-0.70006999999999997</v>
      </c>
      <c r="KA19">
        <v>-0.58115000000000006</v>
      </c>
      <c r="KB19">
        <v>-0.28633999999999998</v>
      </c>
      <c r="KC19">
        <v>0.39663999999999999</v>
      </c>
      <c r="KD19">
        <v>-0.50861000000000001</v>
      </c>
      <c r="KE19">
        <v>-0.21462999999999999</v>
      </c>
      <c r="KF19" s="7">
        <v>2.2836400000000001</v>
      </c>
      <c r="KG19" s="7">
        <v>-0.53896999999999995</v>
      </c>
      <c r="KH19">
        <v>3.8805700000000001</v>
      </c>
      <c r="KI19">
        <v>-0.42031000000000002</v>
      </c>
      <c r="KJ19" s="7">
        <v>-0.57316999999999996</v>
      </c>
      <c r="KK19" s="7">
        <v>0.47270000000000001</v>
      </c>
      <c r="KL19" s="7">
        <v>-0.17543</v>
      </c>
      <c r="KM19">
        <v>-0.43269000000000002</v>
      </c>
      <c r="KN19">
        <v>-0.81616999999999995</v>
      </c>
      <c r="KO19" s="7">
        <v>-0.54425000000000001</v>
      </c>
      <c r="KP19" s="7">
        <v>-0.84389999999999998</v>
      </c>
      <c r="KQ19" s="7">
        <v>-0.65132999999999996</v>
      </c>
      <c r="KR19" s="7">
        <v>-0.66524000000000005</v>
      </c>
      <c r="KS19">
        <v>-0.24460999999999999</v>
      </c>
      <c r="KT19">
        <v>-0.59802999999999995</v>
      </c>
      <c r="KU19" s="7">
        <v>0.92744000000000004</v>
      </c>
      <c r="KV19" s="7">
        <v>-0.56974999999999998</v>
      </c>
      <c r="KW19" s="7">
        <v>-0.47811999999999999</v>
      </c>
      <c r="KX19">
        <v>1.91761</v>
      </c>
      <c r="KY19" s="7">
        <v>-0.29593999999999998</v>
      </c>
      <c r="KZ19" s="7">
        <v>-0.34638000000000002</v>
      </c>
      <c r="LA19" s="7">
        <v>-2.351E-2</v>
      </c>
      <c r="LB19" s="7">
        <v>-0.25918999999999998</v>
      </c>
      <c r="LC19">
        <v>-0.26021</v>
      </c>
      <c r="LD19">
        <v>-0.76446999999999998</v>
      </c>
      <c r="LE19">
        <v>-0.66134999999999999</v>
      </c>
      <c r="LF19">
        <v>-0.38603999999999999</v>
      </c>
      <c r="LG19" s="7">
        <v>-0.39752999999999999</v>
      </c>
      <c r="LH19" s="7">
        <v>0.40381</v>
      </c>
      <c r="LI19" s="7">
        <v>7.3700000000000002E-2</v>
      </c>
      <c r="LJ19" s="7">
        <v>-0.47732999999999998</v>
      </c>
      <c r="LK19" s="7">
        <v>-0.61834</v>
      </c>
      <c r="LL19" s="7">
        <v>-0.69210000000000005</v>
      </c>
      <c r="LM19">
        <v>0.18043000000000001</v>
      </c>
      <c r="LN19" s="7">
        <v>-0.30446000000000001</v>
      </c>
      <c r="LO19" s="7">
        <v>-0.65429000000000004</v>
      </c>
      <c r="LP19" s="7">
        <v>1.21007</v>
      </c>
      <c r="LQ19" s="7">
        <v>-0.17127000000000001</v>
      </c>
      <c r="LR19" s="7">
        <v>-0.36817</v>
      </c>
      <c r="LS19" s="7">
        <v>2.9860000000000001E-2</v>
      </c>
      <c r="LT19" s="7">
        <v>-0.19670000000000001</v>
      </c>
      <c r="LU19">
        <v>0.82992999999999995</v>
      </c>
      <c r="LV19" s="7">
        <v>-0.24648</v>
      </c>
      <c r="LW19" s="7">
        <v>-0.29119</v>
      </c>
      <c r="LX19">
        <v>-0.24254000000000001</v>
      </c>
      <c r="LY19">
        <v>0.19413</v>
      </c>
      <c r="LZ19">
        <v>-0.50775999999999999</v>
      </c>
      <c r="MA19" s="7">
        <v>-0.27028999999999997</v>
      </c>
      <c r="MB19" s="7">
        <v>-0.24254000000000001</v>
      </c>
      <c r="MC19" s="7">
        <v>-0.25284000000000001</v>
      </c>
      <c r="MD19" s="7">
        <v>-0.16836999999999999</v>
      </c>
      <c r="ME19" s="7">
        <v>-0.25263000000000002</v>
      </c>
      <c r="MF19">
        <v>-6.8099999999999994E-2</v>
      </c>
      <c r="MG19" s="7">
        <v>5.1429999999999997E-2</v>
      </c>
      <c r="MH19" s="7">
        <v>9.1819999999999999E-2</v>
      </c>
      <c r="MI19" s="7">
        <v>2.59823</v>
      </c>
      <c r="MJ19" s="7">
        <v>-0.10914</v>
      </c>
      <c r="MK19">
        <v>-0.24254000000000001</v>
      </c>
      <c r="ML19" s="7">
        <v>1.19685</v>
      </c>
      <c r="MM19" s="7">
        <v>-0.34300999999999998</v>
      </c>
      <c r="MN19">
        <v>-0.15692999999999999</v>
      </c>
      <c r="MO19">
        <v>0.73970999999999998</v>
      </c>
      <c r="MP19" s="7">
        <v>0.53242999999999996</v>
      </c>
      <c r="MQ19">
        <v>2.2089099999999999</v>
      </c>
      <c r="MR19">
        <v>-0.22491</v>
      </c>
      <c r="MS19" s="7">
        <v>-0.31424999999999997</v>
      </c>
      <c r="MT19" s="7">
        <v>-0.27477000000000001</v>
      </c>
      <c r="MU19" s="7">
        <v>-8.2400000000000001E-2</v>
      </c>
      <c r="MV19" s="7">
        <v>1.2160000000000001E-2</v>
      </c>
      <c r="MW19" s="7">
        <v>1.0779300000000001</v>
      </c>
      <c r="MX19" s="7">
        <v>-0.25272</v>
      </c>
      <c r="MY19">
        <v>1.01064</v>
      </c>
      <c r="MZ19">
        <v>-0.36076999999999998</v>
      </c>
      <c r="NA19">
        <v>-0.34292</v>
      </c>
      <c r="NB19" s="7">
        <v>-0.67664999999999997</v>
      </c>
      <c r="NC19">
        <v>-0.79878000000000005</v>
      </c>
      <c r="ND19">
        <v>1.7189099999999999</v>
      </c>
      <c r="NE19" s="7">
        <v>-0.63061</v>
      </c>
      <c r="NF19">
        <v>-0.97072000000000003</v>
      </c>
      <c r="NG19" s="7">
        <v>-0.82954000000000006</v>
      </c>
      <c r="NH19">
        <v>-0.57355999999999996</v>
      </c>
      <c r="NI19" s="7">
        <v>-0.57989000000000002</v>
      </c>
      <c r="NJ19" s="7">
        <v>-0.51993</v>
      </c>
      <c r="NK19">
        <v>-0.57249000000000005</v>
      </c>
      <c r="NL19" s="7">
        <v>-0.86438999999999999</v>
      </c>
      <c r="NM19" s="7">
        <v>-0.80376999999999998</v>
      </c>
      <c r="NN19" s="7">
        <v>-0.57852999999999999</v>
      </c>
      <c r="NO19" s="7">
        <v>-0.44296999999999997</v>
      </c>
      <c r="NP19" s="7">
        <v>-0.8871</v>
      </c>
      <c r="NQ19" s="7">
        <v>-0.70359000000000005</v>
      </c>
      <c r="NR19" s="7">
        <v>-0.35544999999999999</v>
      </c>
      <c r="NS19" s="7">
        <v>-0.74497000000000002</v>
      </c>
      <c r="NT19" s="7">
        <v>-0.62261999999999995</v>
      </c>
      <c r="NU19">
        <v>-0.74519999999999997</v>
      </c>
      <c r="NV19" s="7">
        <v>-0.47538000000000002</v>
      </c>
      <c r="NW19" s="7">
        <v>-0.71528999999999998</v>
      </c>
      <c r="NX19">
        <v>-0.13292999999999999</v>
      </c>
      <c r="NY19" s="7">
        <v>-0.70065</v>
      </c>
      <c r="NZ19" s="7">
        <v>-0.53407000000000004</v>
      </c>
      <c r="OA19">
        <v>-0.39008999999999999</v>
      </c>
      <c r="OB19">
        <v>-0.43702999999999997</v>
      </c>
      <c r="OC19">
        <v>-0.52319000000000004</v>
      </c>
      <c r="OD19">
        <v>-0.47794999999999999</v>
      </c>
      <c r="OE19">
        <v>-0.61004999999999998</v>
      </c>
      <c r="OF19" s="7">
        <v>-0.86814999999999998</v>
      </c>
      <c r="OG19" s="7">
        <v>-0.28908</v>
      </c>
      <c r="OH19" s="7">
        <v>-0.12071999999999999</v>
      </c>
      <c r="OI19">
        <v>-0.23380999999999999</v>
      </c>
      <c r="OJ19" s="7">
        <v>-0.58660000000000001</v>
      </c>
      <c r="OK19" s="7">
        <v>-0.39140000000000003</v>
      </c>
      <c r="OL19" s="7">
        <v>-0.69948999999999995</v>
      </c>
      <c r="OM19">
        <v>-0.75761000000000001</v>
      </c>
      <c r="ON19" s="7">
        <v>-0.36631999999999998</v>
      </c>
      <c r="OO19">
        <v>-0.26956999999999998</v>
      </c>
      <c r="OP19">
        <v>-0.24254000000000001</v>
      </c>
      <c r="OQ19">
        <v>-0.66379999999999995</v>
      </c>
      <c r="OR19">
        <v>-0.76778999999999997</v>
      </c>
      <c r="OS19" s="7">
        <v>-0.71645000000000003</v>
      </c>
      <c r="OT19">
        <v>-0.56398999999999999</v>
      </c>
      <c r="OU19" s="7">
        <v>-0.43347999999999998</v>
      </c>
      <c r="OV19" s="7">
        <v>-0.44485999999999998</v>
      </c>
      <c r="OW19" s="7">
        <v>-0.40928999999999999</v>
      </c>
      <c r="OX19" s="7">
        <v>-0.60728000000000004</v>
      </c>
      <c r="OY19">
        <v>-0.48791000000000001</v>
      </c>
      <c r="OZ19">
        <v>-0.64663000000000004</v>
      </c>
      <c r="PA19">
        <v>-0.55937999999999999</v>
      </c>
      <c r="PB19">
        <v>-0.48185</v>
      </c>
      <c r="PC19" s="7">
        <v>-0.42587000000000003</v>
      </c>
      <c r="PD19" s="7">
        <v>-0.65019000000000005</v>
      </c>
      <c r="PE19">
        <v>-0.43652000000000002</v>
      </c>
      <c r="PF19">
        <v>-0.40814</v>
      </c>
      <c r="PG19">
        <v>1.16452</v>
      </c>
      <c r="PH19" s="7">
        <v>-0.76015999999999995</v>
      </c>
      <c r="PI19" s="7">
        <v>-0.50185000000000002</v>
      </c>
      <c r="PJ19">
        <v>-0.42531999999999998</v>
      </c>
      <c r="PK19" s="7">
        <v>-0.62465000000000004</v>
      </c>
      <c r="PL19" s="7">
        <v>-0.31169000000000002</v>
      </c>
      <c r="PM19" s="7">
        <v>-0.47105999999999998</v>
      </c>
      <c r="PN19" s="7">
        <v>-0.39376</v>
      </c>
      <c r="PO19" s="7">
        <v>-0.60509999999999997</v>
      </c>
      <c r="PP19" s="7">
        <v>-0.24254000000000001</v>
      </c>
      <c r="PQ19" s="7">
        <v>-2.9680000000000002E-2</v>
      </c>
      <c r="PR19" s="7">
        <v>-0.84347000000000005</v>
      </c>
      <c r="PS19">
        <v>-0.37741999999999998</v>
      </c>
      <c r="PT19">
        <v>1.10629</v>
      </c>
      <c r="PU19">
        <v>-0.14122999999999999</v>
      </c>
      <c r="PV19">
        <v>-0.51504000000000005</v>
      </c>
      <c r="PW19">
        <v>-0.25939000000000001</v>
      </c>
      <c r="PX19">
        <v>-0.34627999999999998</v>
      </c>
      <c r="PY19" s="7">
        <v>-0.67295000000000005</v>
      </c>
      <c r="PZ19" s="7">
        <v>-0.73933000000000004</v>
      </c>
      <c r="QA19" s="7">
        <v>-0.72052000000000005</v>
      </c>
      <c r="QB19">
        <v>-0.34367999999999999</v>
      </c>
      <c r="QC19">
        <v>-0.51922000000000001</v>
      </c>
      <c r="QD19">
        <v>-0.51207000000000003</v>
      </c>
      <c r="QE19">
        <v>-0.46250999999999998</v>
      </c>
      <c r="QF19" s="7">
        <v>-0.44006000000000001</v>
      </c>
      <c r="QG19">
        <v>-0.52178000000000002</v>
      </c>
      <c r="QH19">
        <v>-0.55674999999999997</v>
      </c>
      <c r="QI19" s="7">
        <v>-1.2002600000000001</v>
      </c>
      <c r="QJ19" s="7">
        <v>-0.46577000000000002</v>
      </c>
      <c r="QK19" s="7">
        <v>-0.53622999999999998</v>
      </c>
      <c r="QL19" s="7">
        <v>-0.71440999999999999</v>
      </c>
      <c r="QM19" s="7">
        <v>-0.48875999999999997</v>
      </c>
      <c r="QN19" s="7">
        <v>-0.56372999999999995</v>
      </c>
      <c r="QO19" s="7">
        <v>-0.59772000000000003</v>
      </c>
      <c r="QP19">
        <v>-0.49508000000000002</v>
      </c>
      <c r="QQ19">
        <v>-0.46738000000000002</v>
      </c>
      <c r="QR19">
        <v>-0.64305000000000001</v>
      </c>
      <c r="QS19">
        <v>2.4229799999999999</v>
      </c>
      <c r="QT19">
        <v>-9.9699999999999997E-3</v>
      </c>
      <c r="QU19">
        <v>-0.58370999999999995</v>
      </c>
      <c r="QV19" s="7">
        <v>-0.45196999999999998</v>
      </c>
      <c r="QW19" s="7">
        <v>-0.56154999999999999</v>
      </c>
      <c r="QX19">
        <v>-0.39845000000000003</v>
      </c>
      <c r="QY19" s="7">
        <v>-1.00895</v>
      </c>
      <c r="QZ19" s="7">
        <v>-0.93906000000000001</v>
      </c>
      <c r="RA19" s="7">
        <v>-0.74275999999999998</v>
      </c>
      <c r="RB19" s="7">
        <v>-0.99258999999999997</v>
      </c>
      <c r="RC19">
        <v>-0.65256000000000003</v>
      </c>
      <c r="RD19">
        <v>-0.45832000000000001</v>
      </c>
      <c r="RE19">
        <v>-0.28855999999999998</v>
      </c>
      <c r="RF19">
        <v>-0.34425</v>
      </c>
      <c r="RG19">
        <v>-0.86287000000000003</v>
      </c>
      <c r="RH19">
        <v>-0.31879000000000002</v>
      </c>
      <c r="RI19">
        <v>0.46113999999999999</v>
      </c>
      <c r="RJ19">
        <v>0.63173999999999997</v>
      </c>
      <c r="RK19">
        <v>2.6479200000000001</v>
      </c>
      <c r="RL19">
        <v>2.5683199999999999</v>
      </c>
      <c r="RM19">
        <v>2.6078299999999999</v>
      </c>
      <c r="RN19">
        <v>-0.24532000000000001</v>
      </c>
      <c r="RO19">
        <v>-0.12545999999999999</v>
      </c>
      <c r="RP19">
        <v>0.69327000000000005</v>
      </c>
      <c r="RQ19">
        <v>0.53212000000000004</v>
      </c>
      <c r="RR19">
        <v>-0.32213000000000003</v>
      </c>
      <c r="RS19">
        <v>-0.62427999999999995</v>
      </c>
      <c r="RT19">
        <v>-0.59928000000000003</v>
      </c>
      <c r="RU19" s="7">
        <v>-0.94289000000000001</v>
      </c>
      <c r="RV19">
        <v>-0.79429000000000005</v>
      </c>
      <c r="RW19">
        <v>0.20050000000000001</v>
      </c>
      <c r="RX19">
        <v>-0.30325999999999997</v>
      </c>
      <c r="RY19">
        <v>-0.27672000000000002</v>
      </c>
      <c r="RZ19">
        <v>-0.24854999999999999</v>
      </c>
      <c r="SA19">
        <v>-0.29798000000000002</v>
      </c>
      <c r="SB19" s="7">
        <v>3.3636699999999999</v>
      </c>
      <c r="SC19" s="7">
        <v>-0.87961</v>
      </c>
      <c r="SD19" s="7">
        <v>-0.68593000000000004</v>
      </c>
      <c r="SE19" s="7">
        <v>-0.55662</v>
      </c>
      <c r="SF19">
        <v>-0.59155999999999997</v>
      </c>
      <c r="SG19" s="7">
        <v>-0.74646999999999997</v>
      </c>
      <c r="SH19">
        <v>-0.56933</v>
      </c>
      <c r="SI19">
        <v>-0.56020000000000003</v>
      </c>
      <c r="SJ19">
        <v>-0.53400999999999998</v>
      </c>
      <c r="SK19" s="7">
        <v>-0.66022999999999998</v>
      </c>
      <c r="SL19">
        <v>-0.55078000000000005</v>
      </c>
      <c r="SM19">
        <v>-0.83840000000000003</v>
      </c>
      <c r="SN19">
        <v>-0.50455000000000005</v>
      </c>
      <c r="SO19" s="7">
        <v>-0.70379999999999998</v>
      </c>
      <c r="SP19" s="7">
        <v>-0.48698000000000002</v>
      </c>
      <c r="SQ19" s="7">
        <v>-0.51324999999999998</v>
      </c>
      <c r="SR19">
        <v>-0.60348999999999997</v>
      </c>
      <c r="SS19" s="7">
        <v>-0.71070999999999995</v>
      </c>
      <c r="ST19" s="7">
        <v>-0.92237999999999998</v>
      </c>
      <c r="SU19">
        <v>-0.44880999999999999</v>
      </c>
      <c r="SV19">
        <v>-0.74087999999999998</v>
      </c>
      <c r="SW19">
        <v>1.0401400000000001</v>
      </c>
      <c r="SX19">
        <v>-0.47643999999999997</v>
      </c>
      <c r="SY19">
        <v>-0.27544999999999997</v>
      </c>
      <c r="SZ19" s="7">
        <v>-0.56061000000000005</v>
      </c>
      <c r="TA19">
        <v>-0.38608999999999999</v>
      </c>
      <c r="TB19" s="7">
        <v>-0.47316999999999998</v>
      </c>
      <c r="TC19">
        <v>1.1310000000000001E-2</v>
      </c>
      <c r="TD19">
        <v>-0.31390000000000001</v>
      </c>
      <c r="TE19">
        <v>-0.82718000000000003</v>
      </c>
      <c r="TF19" s="7">
        <v>-0.37451000000000001</v>
      </c>
      <c r="TG19">
        <v>0.48004000000000002</v>
      </c>
      <c r="TH19">
        <v>0.46490999999999999</v>
      </c>
      <c r="TI19">
        <v>0.45495999999999998</v>
      </c>
      <c r="TJ19" s="7">
        <v>0.26052999999999998</v>
      </c>
      <c r="TK19" s="7">
        <v>-0.18432999999999999</v>
      </c>
      <c r="TL19">
        <v>2.1596199999999999</v>
      </c>
      <c r="TM19" s="7">
        <v>-0.41728999999999999</v>
      </c>
      <c r="TN19" s="7">
        <v>0.18548000000000001</v>
      </c>
      <c r="TO19" s="7">
        <v>0.84918000000000005</v>
      </c>
      <c r="TP19" s="7">
        <v>0.27967999999999998</v>
      </c>
      <c r="TQ19" s="7">
        <v>-0.49314000000000002</v>
      </c>
      <c r="TR19">
        <v>-0.2263</v>
      </c>
      <c r="TS19">
        <v>0.86273</v>
      </c>
      <c r="TT19">
        <v>-0.39689000000000002</v>
      </c>
      <c r="TU19">
        <v>-0.61267000000000005</v>
      </c>
      <c r="TV19">
        <v>-0.29460999999999998</v>
      </c>
      <c r="TW19">
        <v>-0.90351000000000004</v>
      </c>
      <c r="TX19" s="7">
        <v>-0.26417000000000002</v>
      </c>
      <c r="TY19" s="7">
        <v>0.38978000000000002</v>
      </c>
      <c r="TZ19" s="7">
        <v>-0.60057000000000005</v>
      </c>
      <c r="UA19" s="7">
        <v>-0.44258999999999998</v>
      </c>
      <c r="UB19" s="7">
        <v>-0.93708999999999998</v>
      </c>
      <c r="UC19" s="7">
        <v>4.0559999999999999E-2</v>
      </c>
      <c r="UD19">
        <v>0.95408000000000004</v>
      </c>
    </row>
    <row r="20" spans="1:550" x14ac:dyDescent="0.25">
      <c r="A20">
        <v>207</v>
      </c>
      <c r="B20">
        <v>1</v>
      </c>
      <c r="C20" s="7">
        <v>-0.64273999999999998</v>
      </c>
      <c r="D20">
        <v>-0.56769999999999998</v>
      </c>
      <c r="E20">
        <v>-0.26077</v>
      </c>
      <c r="F20" s="7">
        <v>-1.17662</v>
      </c>
      <c r="G20">
        <v>-0.85353000000000001</v>
      </c>
      <c r="H20">
        <v>-0.10428</v>
      </c>
      <c r="I20">
        <v>-2.0570000000000001E-2</v>
      </c>
      <c r="J20">
        <v>-0.38196000000000002</v>
      </c>
      <c r="K20">
        <v>-0.87583999999999995</v>
      </c>
      <c r="L20">
        <v>-0.65173999999999999</v>
      </c>
      <c r="M20">
        <v>0.69935000000000003</v>
      </c>
      <c r="N20">
        <v>0.29685</v>
      </c>
      <c r="O20">
        <v>7.1059999999999998E-2</v>
      </c>
      <c r="P20" s="7">
        <v>-1.24098</v>
      </c>
      <c r="Q20">
        <v>-1.3446899999999999</v>
      </c>
      <c r="R20">
        <v>-0.12089</v>
      </c>
      <c r="S20">
        <v>-0.24067</v>
      </c>
      <c r="T20">
        <v>3.3779999999999998E-2</v>
      </c>
      <c r="U20">
        <v>1.349</v>
      </c>
      <c r="V20">
        <v>-0.54732999999999998</v>
      </c>
      <c r="W20" s="7">
        <v>-0.34260000000000002</v>
      </c>
      <c r="X20">
        <v>1.23129</v>
      </c>
      <c r="Y20">
        <v>-0.28044999999999998</v>
      </c>
      <c r="Z20">
        <v>-0.60838000000000003</v>
      </c>
      <c r="AA20">
        <v>-0.64081999999999995</v>
      </c>
      <c r="AB20">
        <v>-0.45667000000000002</v>
      </c>
      <c r="AC20" s="7">
        <v>0.10143000000000001</v>
      </c>
      <c r="AD20">
        <v>0.48300999999999999</v>
      </c>
      <c r="AE20">
        <v>3.3489999999999999E-2</v>
      </c>
      <c r="AF20" s="7">
        <v>-0.65225</v>
      </c>
      <c r="AG20" s="7">
        <v>-0.42716999999999999</v>
      </c>
      <c r="AH20">
        <v>-0.52912000000000003</v>
      </c>
      <c r="AI20">
        <v>-0.93718000000000001</v>
      </c>
      <c r="AJ20">
        <v>-0.29220000000000002</v>
      </c>
      <c r="AK20">
        <v>5.6070000000000002E-2</v>
      </c>
      <c r="AL20">
        <v>0.54229000000000005</v>
      </c>
      <c r="AM20" s="7">
        <v>-7.1300000000000001E-3</v>
      </c>
      <c r="AN20" s="7">
        <v>-0.83321000000000001</v>
      </c>
      <c r="AO20">
        <v>-0.78515000000000001</v>
      </c>
      <c r="AP20">
        <v>-1.8339999999999999E-2</v>
      </c>
      <c r="AQ20">
        <v>-0.21801999999999999</v>
      </c>
      <c r="AR20">
        <v>-0.12706000000000001</v>
      </c>
      <c r="AS20">
        <v>-5.4719999999999998E-2</v>
      </c>
      <c r="AT20">
        <v>-0.67701</v>
      </c>
      <c r="AU20">
        <v>9.2990000000000003E-2</v>
      </c>
      <c r="AV20">
        <v>0.47489999999999999</v>
      </c>
      <c r="AW20">
        <v>0.20671</v>
      </c>
      <c r="AX20" s="7">
        <v>-0.74409999999999998</v>
      </c>
      <c r="AY20" s="7">
        <v>-0.41224</v>
      </c>
      <c r="AZ20">
        <v>-0.76693999999999996</v>
      </c>
      <c r="BA20">
        <v>-0.92581999999999998</v>
      </c>
      <c r="BB20">
        <v>-0.27435999999999999</v>
      </c>
      <c r="BC20">
        <v>0.17469999999999999</v>
      </c>
      <c r="BD20">
        <v>0.99831999999999999</v>
      </c>
      <c r="BE20">
        <v>2.0551499999999998</v>
      </c>
      <c r="BF20" s="7">
        <v>-0.47355999999999998</v>
      </c>
      <c r="BG20" s="7">
        <v>-0.78815000000000002</v>
      </c>
      <c r="BH20" s="7">
        <v>-0.42248000000000002</v>
      </c>
      <c r="BI20" s="7">
        <v>-0.51693</v>
      </c>
      <c r="BJ20">
        <v>-0.24002000000000001</v>
      </c>
      <c r="BK20">
        <v>-8.5999999999999993E-2</v>
      </c>
      <c r="BL20">
        <v>0.56993000000000005</v>
      </c>
      <c r="BM20">
        <v>-1.1177900000000001</v>
      </c>
      <c r="BN20">
        <v>-1.1012299999999999</v>
      </c>
      <c r="BO20">
        <v>0.17645</v>
      </c>
      <c r="BP20">
        <v>0.56938</v>
      </c>
      <c r="BQ20">
        <v>1.1958200000000001</v>
      </c>
      <c r="BR20" s="7">
        <v>-1.1710700000000001</v>
      </c>
      <c r="BS20">
        <v>-0.59416000000000002</v>
      </c>
      <c r="BT20">
        <v>0.56637999999999999</v>
      </c>
      <c r="BU20" s="7">
        <v>-0.11616</v>
      </c>
      <c r="BV20" s="7">
        <v>-0.13958999999999999</v>
      </c>
      <c r="BW20" s="7">
        <v>3.3579999999999999E-2</v>
      </c>
      <c r="BX20">
        <v>-1.15178</v>
      </c>
      <c r="BY20" s="7">
        <v>-0.82291000000000003</v>
      </c>
      <c r="BZ20">
        <v>0.18071999999999999</v>
      </c>
      <c r="CA20">
        <v>-0.32357999999999998</v>
      </c>
      <c r="CB20">
        <v>-0.27195000000000003</v>
      </c>
      <c r="CC20">
        <v>-0.45618999999999998</v>
      </c>
      <c r="CD20">
        <v>-0.18654000000000001</v>
      </c>
      <c r="CE20">
        <v>-0.37667</v>
      </c>
      <c r="CF20">
        <v>-5.8990000000000001E-2</v>
      </c>
      <c r="CG20">
        <v>0.46673999999999999</v>
      </c>
      <c r="CH20" s="7">
        <v>1.1607499999999999</v>
      </c>
      <c r="CI20" s="7">
        <v>0.43286999999999998</v>
      </c>
      <c r="CJ20">
        <v>-0.64041000000000003</v>
      </c>
      <c r="CK20">
        <v>-0.68501000000000001</v>
      </c>
      <c r="CL20">
        <v>-0.36804999999999999</v>
      </c>
      <c r="CM20">
        <v>0.15908</v>
      </c>
      <c r="CN20" s="7">
        <v>0.48176999999999998</v>
      </c>
      <c r="CO20">
        <v>4.6870000000000002E-2</v>
      </c>
      <c r="CP20">
        <v>-0.69938</v>
      </c>
      <c r="CQ20">
        <v>-1.0901799999999999</v>
      </c>
      <c r="CR20">
        <v>-0.4803</v>
      </c>
      <c r="CS20" s="7">
        <v>0.24829999999999999</v>
      </c>
      <c r="CT20">
        <v>0.18148</v>
      </c>
      <c r="CU20">
        <v>-0.61870999999999998</v>
      </c>
      <c r="CV20" s="7">
        <v>-0.43852000000000002</v>
      </c>
      <c r="CW20">
        <v>0.22561999999999999</v>
      </c>
      <c r="CX20" s="7">
        <v>-0.5675</v>
      </c>
      <c r="CY20" s="7">
        <v>-0.78486</v>
      </c>
      <c r="CZ20">
        <v>-0.83714</v>
      </c>
      <c r="DA20" s="7">
        <v>-0.64598</v>
      </c>
      <c r="DB20" s="7">
        <v>-0.91491999999999996</v>
      </c>
      <c r="DC20">
        <v>-0.73299000000000003</v>
      </c>
      <c r="DD20">
        <v>0.3427</v>
      </c>
      <c r="DE20">
        <v>0.46505000000000002</v>
      </c>
      <c r="DF20" s="7">
        <v>1.0216000000000001</v>
      </c>
      <c r="DG20" s="7">
        <v>0.19716</v>
      </c>
      <c r="DH20">
        <v>-1.00864</v>
      </c>
      <c r="DI20">
        <v>-0.92918999999999996</v>
      </c>
      <c r="DJ20">
        <v>4.6289999999999998E-2</v>
      </c>
      <c r="DK20">
        <v>0.14752999999999999</v>
      </c>
      <c r="DL20" s="7">
        <v>1.4841899999999999</v>
      </c>
      <c r="DM20" s="7">
        <v>0.81164999999999998</v>
      </c>
      <c r="DN20">
        <v>-0.42770000000000002</v>
      </c>
      <c r="DO20" s="7">
        <v>-0.85868</v>
      </c>
      <c r="DP20">
        <v>-0.93498999999999999</v>
      </c>
      <c r="DQ20">
        <v>-0.5111</v>
      </c>
      <c r="DR20" s="7">
        <v>-0.42875999999999997</v>
      </c>
      <c r="DS20" s="7">
        <v>1.68771</v>
      </c>
      <c r="DT20">
        <v>-0.54254999999999998</v>
      </c>
      <c r="DU20" s="7">
        <v>-0.14471000000000001</v>
      </c>
      <c r="DV20" s="7">
        <v>-0.14881</v>
      </c>
      <c r="DW20" s="7">
        <v>-4.8030000000000003E-2</v>
      </c>
      <c r="DX20" s="7">
        <v>-0.10165</v>
      </c>
      <c r="DY20" s="7">
        <v>-0.35646</v>
      </c>
      <c r="DZ20">
        <v>-0.14410999999999999</v>
      </c>
      <c r="EA20" s="7">
        <v>0.55230999999999997</v>
      </c>
      <c r="EB20">
        <v>0.41450999999999999</v>
      </c>
      <c r="EC20">
        <v>0.50892999999999999</v>
      </c>
      <c r="ED20">
        <v>4.7190000000000003E-2</v>
      </c>
      <c r="EE20">
        <v>0.34554000000000001</v>
      </c>
      <c r="EF20" s="7">
        <v>0.89178000000000002</v>
      </c>
      <c r="EG20">
        <v>0.65176000000000001</v>
      </c>
      <c r="EH20">
        <v>0.62146000000000001</v>
      </c>
      <c r="EI20">
        <v>2.819E-2</v>
      </c>
      <c r="EJ20" s="7">
        <v>-0.40011999999999998</v>
      </c>
      <c r="EK20" s="7">
        <v>-0.23511000000000001</v>
      </c>
      <c r="EL20" s="7">
        <v>-6.1949999999999998E-2</v>
      </c>
      <c r="EM20" s="7">
        <v>0.11462</v>
      </c>
      <c r="EN20" s="7">
        <v>0.18410000000000001</v>
      </c>
      <c r="EO20">
        <v>-0.2959</v>
      </c>
      <c r="EP20" s="7">
        <v>-0.19325999999999999</v>
      </c>
      <c r="EQ20">
        <v>-0.13728000000000001</v>
      </c>
      <c r="ER20">
        <v>0.19642000000000001</v>
      </c>
      <c r="ES20">
        <v>0.30168</v>
      </c>
      <c r="ET20" s="7">
        <v>-0.52393999999999996</v>
      </c>
      <c r="EU20" s="7">
        <v>-0.47874</v>
      </c>
      <c r="EV20">
        <v>-0.20386000000000001</v>
      </c>
      <c r="EW20" s="7">
        <v>8.9319999999999997E-2</v>
      </c>
      <c r="EX20" s="7">
        <v>-0.41954000000000002</v>
      </c>
      <c r="EY20" s="7">
        <v>-0.41818</v>
      </c>
      <c r="EZ20">
        <v>-0.15318999999999999</v>
      </c>
      <c r="FA20">
        <v>9.9000000000000005E-2</v>
      </c>
      <c r="FB20">
        <v>0.27544000000000002</v>
      </c>
      <c r="FC20">
        <v>-0.56035000000000001</v>
      </c>
      <c r="FD20" s="7">
        <v>-0.37064000000000002</v>
      </c>
      <c r="FE20">
        <v>-7.8350000000000003E-2</v>
      </c>
      <c r="FF20">
        <v>6.4710000000000004E-2</v>
      </c>
      <c r="FG20">
        <v>-2.886E-2</v>
      </c>
      <c r="FH20" s="7">
        <v>-0.38286999999999999</v>
      </c>
      <c r="FI20">
        <v>-0.66805999999999999</v>
      </c>
      <c r="FJ20" s="7">
        <v>-0.60514000000000001</v>
      </c>
      <c r="FK20">
        <v>-0.37113000000000002</v>
      </c>
      <c r="FL20">
        <v>-0.19850999999999999</v>
      </c>
      <c r="FM20">
        <v>-0.16805</v>
      </c>
      <c r="FN20" s="7">
        <v>-0.38318999999999998</v>
      </c>
      <c r="FO20" s="7">
        <v>-0.8649</v>
      </c>
      <c r="FP20" s="7">
        <v>-0.42912</v>
      </c>
      <c r="FQ20" s="7">
        <v>-0.40300000000000002</v>
      </c>
      <c r="FR20">
        <v>-0.55920999999999998</v>
      </c>
      <c r="FS20">
        <v>-0.47789999999999999</v>
      </c>
      <c r="FT20">
        <v>-0.37380000000000002</v>
      </c>
      <c r="FU20">
        <v>0.17024</v>
      </c>
      <c r="FV20">
        <v>-0.26166</v>
      </c>
      <c r="FW20">
        <v>-0.65664999999999996</v>
      </c>
      <c r="FX20">
        <v>-0.8306</v>
      </c>
      <c r="FY20">
        <v>-9.4280000000000003E-2</v>
      </c>
      <c r="FZ20">
        <v>-0.50529999999999997</v>
      </c>
      <c r="GA20">
        <v>-0.24909000000000001</v>
      </c>
      <c r="GB20" s="7">
        <v>-0.25607999999999997</v>
      </c>
      <c r="GC20" s="7">
        <v>-0.80888000000000004</v>
      </c>
      <c r="GD20" s="7">
        <v>0.16344</v>
      </c>
      <c r="GE20" s="7">
        <v>-0.53902000000000005</v>
      </c>
      <c r="GF20">
        <v>0.10662000000000001</v>
      </c>
      <c r="GG20" s="7">
        <v>0.24764</v>
      </c>
      <c r="GH20" s="7">
        <v>0.20116999999999999</v>
      </c>
      <c r="GI20" s="7">
        <v>-4.233E-2</v>
      </c>
      <c r="GJ20" s="7">
        <v>0.29321000000000003</v>
      </c>
      <c r="GK20">
        <v>1.3056700000000001</v>
      </c>
      <c r="GL20">
        <v>1.08043</v>
      </c>
      <c r="GM20">
        <v>0.75368999999999997</v>
      </c>
      <c r="GN20" s="7">
        <v>-0.67917000000000005</v>
      </c>
      <c r="GO20">
        <v>-0.44573000000000002</v>
      </c>
      <c r="GP20" s="7">
        <v>-0.35141</v>
      </c>
      <c r="GQ20" s="7">
        <v>-0.1694</v>
      </c>
      <c r="GR20">
        <v>0.20372000000000001</v>
      </c>
      <c r="GS20">
        <v>-5.1950000000000003E-2</v>
      </c>
      <c r="GT20" s="7">
        <v>-0.81579999999999997</v>
      </c>
      <c r="GU20">
        <v>-0.51246000000000003</v>
      </c>
      <c r="GV20">
        <v>-0.31986999999999999</v>
      </c>
      <c r="GW20" s="7">
        <v>-0.29527999999999999</v>
      </c>
      <c r="GX20" s="7">
        <v>-0.32786999999999999</v>
      </c>
      <c r="GY20">
        <v>-0.77822999999999998</v>
      </c>
      <c r="GZ20">
        <v>-0.67296</v>
      </c>
      <c r="HA20" s="7">
        <v>-0.70277000000000001</v>
      </c>
      <c r="HB20">
        <v>-0.41364000000000001</v>
      </c>
      <c r="HC20">
        <v>-0.21221999999999999</v>
      </c>
      <c r="HD20">
        <v>-0.32523999999999997</v>
      </c>
      <c r="HE20">
        <v>-0.58382999999999996</v>
      </c>
      <c r="HF20" s="7">
        <v>-0.38984999999999997</v>
      </c>
      <c r="HG20" s="7">
        <v>-0.61760999999999999</v>
      </c>
      <c r="HH20" s="7">
        <v>-0.55051000000000005</v>
      </c>
      <c r="HI20" s="7">
        <v>-0.71989999999999998</v>
      </c>
      <c r="HJ20" s="7">
        <v>-0.42314000000000002</v>
      </c>
      <c r="HK20">
        <v>-0.42205999999999999</v>
      </c>
      <c r="HL20">
        <v>-0.14374000000000001</v>
      </c>
      <c r="HM20">
        <v>-0.82086999999999999</v>
      </c>
      <c r="HN20" s="7">
        <v>-0.39359</v>
      </c>
      <c r="HO20">
        <v>-0.62236000000000002</v>
      </c>
      <c r="HP20">
        <v>0.11679</v>
      </c>
      <c r="HQ20">
        <v>-0.60895999999999995</v>
      </c>
      <c r="HR20">
        <v>-0.37334000000000001</v>
      </c>
      <c r="HS20" s="7">
        <v>-0.35880000000000001</v>
      </c>
      <c r="HT20">
        <v>-0.29537000000000002</v>
      </c>
      <c r="HU20" s="7">
        <v>-0.41718</v>
      </c>
      <c r="HV20" s="7">
        <v>-0.3422</v>
      </c>
      <c r="HW20" s="7">
        <v>-0.30547999999999997</v>
      </c>
      <c r="HX20">
        <v>-0.33661999999999997</v>
      </c>
      <c r="HY20">
        <v>-0.35759999999999997</v>
      </c>
      <c r="HZ20">
        <v>-0.35811999999999999</v>
      </c>
      <c r="IA20">
        <v>-0.44786999999999999</v>
      </c>
      <c r="IB20">
        <v>-0.37520999999999999</v>
      </c>
      <c r="IC20">
        <v>-0.57308000000000003</v>
      </c>
      <c r="ID20">
        <v>3.9170000000000003E-2</v>
      </c>
      <c r="IE20">
        <v>-0.75431999999999999</v>
      </c>
      <c r="IF20">
        <v>-0.27045999999999998</v>
      </c>
      <c r="IG20" s="7">
        <v>-0.24254000000000001</v>
      </c>
      <c r="IH20">
        <v>-0.45289000000000001</v>
      </c>
      <c r="II20">
        <v>-0.43228</v>
      </c>
      <c r="IJ20">
        <v>-0.53315999999999997</v>
      </c>
      <c r="IK20">
        <v>-0.72297999999999996</v>
      </c>
      <c r="IL20">
        <v>-0.17316000000000001</v>
      </c>
      <c r="IM20">
        <v>0.21240999999999999</v>
      </c>
      <c r="IN20" s="7">
        <v>-0.20860000000000001</v>
      </c>
      <c r="IO20">
        <v>-0.36995</v>
      </c>
      <c r="IP20">
        <v>-0.48308000000000001</v>
      </c>
      <c r="IQ20">
        <v>-0.43668000000000001</v>
      </c>
      <c r="IR20">
        <v>-0.21301</v>
      </c>
      <c r="IS20" s="7">
        <v>-0.44436999999999999</v>
      </c>
      <c r="IT20" s="7">
        <v>-0.31162000000000001</v>
      </c>
      <c r="IU20" s="7">
        <v>-0.26845000000000002</v>
      </c>
      <c r="IV20" s="7">
        <v>-0.50924999999999998</v>
      </c>
      <c r="IW20" s="7">
        <v>-0.51151999999999997</v>
      </c>
      <c r="IX20">
        <v>-0.34588999999999998</v>
      </c>
      <c r="IY20" s="7">
        <v>-0.17943000000000001</v>
      </c>
      <c r="IZ20">
        <v>-4.7640000000000002E-2</v>
      </c>
      <c r="JA20" s="7">
        <v>-0.43260999999999999</v>
      </c>
      <c r="JB20">
        <v>-7.646E-2</v>
      </c>
      <c r="JC20">
        <v>-1.0918000000000001</v>
      </c>
      <c r="JD20" s="7">
        <v>0.39465</v>
      </c>
      <c r="JE20" s="7">
        <v>0.28713</v>
      </c>
      <c r="JF20" s="7">
        <v>0.11412</v>
      </c>
      <c r="JG20" s="7">
        <v>1.46353</v>
      </c>
      <c r="JH20" s="7">
        <v>0.11330999999999999</v>
      </c>
      <c r="JI20" s="7">
        <v>-0.53271999999999997</v>
      </c>
      <c r="JJ20" s="7">
        <v>-0.14266000000000001</v>
      </c>
      <c r="JK20" s="7">
        <v>-0.95067000000000002</v>
      </c>
      <c r="JL20" s="7">
        <v>-0.2064</v>
      </c>
      <c r="JM20">
        <v>-0.21443000000000001</v>
      </c>
      <c r="JN20" s="7">
        <v>-0.89736000000000005</v>
      </c>
      <c r="JO20">
        <v>0.14657999999999999</v>
      </c>
      <c r="JP20">
        <v>-6.1440000000000002E-2</v>
      </c>
      <c r="JQ20">
        <v>0.67439000000000004</v>
      </c>
      <c r="JR20" s="7">
        <v>0.10063</v>
      </c>
      <c r="JS20" s="7">
        <v>0.15390999999999999</v>
      </c>
      <c r="JT20" s="7">
        <v>-0.15</v>
      </c>
      <c r="JU20">
        <v>-0.35996</v>
      </c>
      <c r="JV20">
        <v>0.91566000000000003</v>
      </c>
      <c r="JW20" s="7">
        <v>2.154E-2</v>
      </c>
      <c r="JX20" s="7">
        <v>0.14330000000000001</v>
      </c>
      <c r="JY20" s="7">
        <v>0.20646</v>
      </c>
      <c r="JZ20">
        <v>1.2739799999999999</v>
      </c>
      <c r="KA20">
        <v>1.1950000000000001E-2</v>
      </c>
      <c r="KB20">
        <v>0.19034000000000001</v>
      </c>
      <c r="KC20">
        <v>-0.42065000000000002</v>
      </c>
      <c r="KD20">
        <v>6.4269999999999994E-2</v>
      </c>
      <c r="KE20">
        <v>5.5300000000000002E-2</v>
      </c>
      <c r="KF20" s="7">
        <v>-7.9630000000000006E-2</v>
      </c>
      <c r="KG20" s="7">
        <v>-0.23632</v>
      </c>
      <c r="KH20">
        <v>-0.24254000000000001</v>
      </c>
      <c r="KI20">
        <v>-0.31914999999999999</v>
      </c>
      <c r="KJ20" s="7">
        <v>0.32014999999999999</v>
      </c>
      <c r="KK20" s="7">
        <v>-0.18423999999999999</v>
      </c>
      <c r="KL20" s="7">
        <v>0.38342999999999999</v>
      </c>
      <c r="KM20">
        <v>0.14624000000000001</v>
      </c>
      <c r="KN20">
        <v>0.29926999999999998</v>
      </c>
      <c r="KO20" s="7">
        <v>-0.20734</v>
      </c>
      <c r="KP20" s="7">
        <v>2.1066699999999998</v>
      </c>
      <c r="KQ20" s="7">
        <v>0.66030999999999995</v>
      </c>
      <c r="KR20" s="7">
        <v>2.3350300000000002</v>
      </c>
      <c r="KS20">
        <v>-0.24460999999999999</v>
      </c>
      <c r="KT20">
        <v>0.23074</v>
      </c>
      <c r="KU20" s="7">
        <v>2.1495199999999999</v>
      </c>
      <c r="KV20" s="7">
        <v>0.20104</v>
      </c>
      <c r="KW20" s="7">
        <v>-0.20075999999999999</v>
      </c>
      <c r="KX20">
        <v>0.37491999999999998</v>
      </c>
      <c r="KY20" s="7">
        <v>-0.27673999999999999</v>
      </c>
      <c r="KZ20" s="7">
        <v>0.16608000000000001</v>
      </c>
      <c r="LA20" s="7">
        <v>-0.25652000000000003</v>
      </c>
      <c r="LB20" s="7">
        <v>-0.25918999999999998</v>
      </c>
      <c r="LC20">
        <v>-0.26021</v>
      </c>
      <c r="LD20">
        <v>0.48431000000000002</v>
      </c>
      <c r="LE20">
        <v>2.0266199999999999</v>
      </c>
      <c r="LF20">
        <v>1.3339999999999999E-2</v>
      </c>
      <c r="LG20" s="7">
        <v>0.49186999999999997</v>
      </c>
      <c r="LH20" s="7">
        <v>-0.39734999999999998</v>
      </c>
      <c r="LI20" s="7">
        <v>-0.39052999999999999</v>
      </c>
      <c r="LJ20" s="7">
        <v>-0.43613000000000002</v>
      </c>
      <c r="LK20" s="7">
        <v>4.147E-2</v>
      </c>
      <c r="LL20" s="7">
        <v>1.3441799999999999</v>
      </c>
      <c r="LM20">
        <v>-0.36342999999999998</v>
      </c>
      <c r="LN20" s="7">
        <v>-0.64622000000000002</v>
      </c>
      <c r="LO20" s="7">
        <v>-0.42537000000000003</v>
      </c>
      <c r="LP20" s="7">
        <v>-0.15739</v>
      </c>
      <c r="LQ20" s="7">
        <v>-0.28292</v>
      </c>
      <c r="LR20" s="7">
        <v>0.15540000000000001</v>
      </c>
      <c r="LS20" s="7">
        <v>1.63168</v>
      </c>
      <c r="LT20" s="7">
        <v>0.40294000000000002</v>
      </c>
      <c r="LU20">
        <v>-0.43121999999999999</v>
      </c>
      <c r="LV20" s="7">
        <v>-0.24648</v>
      </c>
      <c r="LW20" s="7">
        <v>-0.15842999999999999</v>
      </c>
      <c r="LX20">
        <v>-0.24254000000000001</v>
      </c>
      <c r="LY20">
        <v>6.275E-2</v>
      </c>
      <c r="LZ20">
        <v>-0.23741000000000001</v>
      </c>
      <c r="MA20" s="7">
        <v>-0.30407000000000001</v>
      </c>
      <c r="MB20" s="7">
        <v>-0.24254000000000001</v>
      </c>
      <c r="MC20" s="7">
        <v>-0.30886000000000002</v>
      </c>
      <c r="MD20" s="7">
        <v>-0.30580000000000002</v>
      </c>
      <c r="ME20" s="7">
        <v>-0.25263000000000002</v>
      </c>
      <c r="MF20">
        <v>1.1768000000000001</v>
      </c>
      <c r="MG20" s="7">
        <v>-0.36404999999999998</v>
      </c>
      <c r="MH20" s="7">
        <v>-0.53825000000000001</v>
      </c>
      <c r="MI20" s="7">
        <v>-0.37753999999999999</v>
      </c>
      <c r="MJ20" s="7">
        <v>-0.44401000000000002</v>
      </c>
      <c r="MK20">
        <v>3.8805700000000001</v>
      </c>
      <c r="ML20" s="7">
        <v>-0.42230000000000001</v>
      </c>
      <c r="MM20" s="7">
        <v>-0.10011</v>
      </c>
      <c r="MN20">
        <v>-7.5389999999999999E-2</v>
      </c>
      <c r="MO20">
        <v>2.20052</v>
      </c>
      <c r="MP20" s="7">
        <v>-0.30115999999999998</v>
      </c>
      <c r="MQ20">
        <v>-0.29596</v>
      </c>
      <c r="MR20">
        <v>-0.48377999999999999</v>
      </c>
      <c r="MS20" s="7">
        <v>-9.3969999999999998E-2</v>
      </c>
      <c r="MT20" s="7">
        <v>-3.2230000000000002E-2</v>
      </c>
      <c r="MU20" s="7">
        <v>-0.47510000000000002</v>
      </c>
      <c r="MV20" s="7">
        <v>-0.31646000000000002</v>
      </c>
      <c r="MW20" s="7">
        <v>-0.60524999999999995</v>
      </c>
      <c r="MX20" s="7">
        <v>-0.55552999999999997</v>
      </c>
      <c r="MY20">
        <v>-0.60338999999999998</v>
      </c>
      <c r="MZ20">
        <v>-8.6510000000000004E-2</v>
      </c>
      <c r="NA20">
        <v>-0.11026</v>
      </c>
      <c r="NB20" s="7">
        <v>0.43167</v>
      </c>
      <c r="NC20">
        <v>0.67842000000000002</v>
      </c>
      <c r="ND20">
        <v>8.1220000000000001E-2</v>
      </c>
      <c r="NE20" s="7">
        <v>0.34003</v>
      </c>
      <c r="NF20">
        <v>0.52834999999999999</v>
      </c>
      <c r="NG20" s="7">
        <v>-0.15816</v>
      </c>
      <c r="NH20">
        <v>-0.12124</v>
      </c>
      <c r="NI20" s="7">
        <v>0.64419999999999999</v>
      </c>
      <c r="NJ20" s="7">
        <v>-0.12875</v>
      </c>
      <c r="NK20">
        <v>-0.43147000000000002</v>
      </c>
      <c r="NL20" s="7">
        <v>0.44957999999999998</v>
      </c>
      <c r="NM20" s="7">
        <v>0.13693</v>
      </c>
      <c r="NN20" s="7">
        <v>0.92220999999999997</v>
      </c>
      <c r="NO20" s="7">
        <v>0.95589000000000002</v>
      </c>
      <c r="NP20" s="7">
        <v>0.71435999999999999</v>
      </c>
      <c r="NQ20" s="7">
        <v>0.73916000000000004</v>
      </c>
      <c r="NR20" s="7">
        <v>-0.60824999999999996</v>
      </c>
      <c r="NS20" s="7">
        <v>5.7180000000000002E-2</v>
      </c>
      <c r="NT20" s="7">
        <v>-3.0300000000000001E-3</v>
      </c>
      <c r="NU20">
        <v>1.2503500000000001</v>
      </c>
      <c r="NV20" s="7">
        <v>0.63817000000000002</v>
      </c>
      <c r="NW20" s="7">
        <v>-3.3070000000000002E-2</v>
      </c>
      <c r="NX20">
        <v>1.9189999999999999E-2</v>
      </c>
      <c r="NY20" s="7">
        <v>-0.10233</v>
      </c>
      <c r="NZ20" s="7">
        <v>-0.55103999999999997</v>
      </c>
      <c r="OA20">
        <v>-0.64451000000000003</v>
      </c>
      <c r="OB20">
        <v>-0.34209000000000001</v>
      </c>
      <c r="OC20">
        <v>-0.48098999999999997</v>
      </c>
      <c r="OD20">
        <v>-0.46168999999999999</v>
      </c>
      <c r="OE20">
        <v>0.49362</v>
      </c>
      <c r="OF20" s="7">
        <v>0.47383999999999998</v>
      </c>
      <c r="OG20" s="7">
        <v>0.2442</v>
      </c>
      <c r="OH20" s="7">
        <v>0.22208</v>
      </c>
      <c r="OI20">
        <v>1.4551499999999999</v>
      </c>
      <c r="OJ20" s="7">
        <v>1.90215</v>
      </c>
      <c r="OK20" s="7">
        <v>-0.22869</v>
      </c>
      <c r="OL20" s="7">
        <v>-0.20791000000000001</v>
      </c>
      <c r="OM20">
        <v>0.57196000000000002</v>
      </c>
      <c r="ON20" s="7">
        <v>-0.28366000000000002</v>
      </c>
      <c r="OO20">
        <v>-0.26956999999999998</v>
      </c>
      <c r="OP20">
        <v>-0.24254000000000001</v>
      </c>
      <c r="OQ20">
        <v>-0.14838999999999999</v>
      </c>
      <c r="OR20">
        <v>-0.17638000000000001</v>
      </c>
      <c r="OS20" s="7">
        <v>-0.54713000000000001</v>
      </c>
      <c r="OT20">
        <v>0.37096000000000001</v>
      </c>
      <c r="OU20" s="7">
        <v>-7.1590000000000001E-2</v>
      </c>
      <c r="OV20" s="7">
        <v>-0.12741</v>
      </c>
      <c r="OW20" s="7">
        <v>-0.16139999999999999</v>
      </c>
      <c r="OX20" s="7">
        <v>1.82623</v>
      </c>
      <c r="OY20">
        <v>1.48508</v>
      </c>
      <c r="OZ20">
        <v>1.90137</v>
      </c>
      <c r="PA20">
        <v>-0.42725000000000002</v>
      </c>
      <c r="PB20">
        <v>1.549E-2</v>
      </c>
      <c r="PC20" s="7">
        <v>-0.15212999999999999</v>
      </c>
      <c r="PD20" s="7">
        <v>0.22098999999999999</v>
      </c>
      <c r="PE20">
        <v>-0.25274999999999997</v>
      </c>
      <c r="PF20">
        <v>-0.64232</v>
      </c>
      <c r="PG20">
        <v>1.61554</v>
      </c>
      <c r="PH20" s="7">
        <v>0.49613000000000002</v>
      </c>
      <c r="PI20" s="7">
        <v>2.4353699999999998</v>
      </c>
      <c r="PJ20">
        <v>1.8384799999999999</v>
      </c>
      <c r="PK20" s="7">
        <v>-6.1960000000000001E-2</v>
      </c>
      <c r="PL20" s="7">
        <v>4.4179999999999997E-2</v>
      </c>
      <c r="PM20" s="7">
        <v>0.53139999999999998</v>
      </c>
      <c r="PN20" s="7">
        <v>0.81149000000000004</v>
      </c>
      <c r="PO20" s="7">
        <v>0.37406</v>
      </c>
      <c r="PP20" s="7">
        <v>-0.24254000000000001</v>
      </c>
      <c r="PQ20" s="7">
        <v>-0.60568999999999995</v>
      </c>
      <c r="PR20" s="7">
        <v>-9.7369999999999998E-2</v>
      </c>
      <c r="PS20">
        <v>-0.29360000000000003</v>
      </c>
      <c r="PT20">
        <v>0.75339999999999996</v>
      </c>
      <c r="PU20">
        <v>-0.33548</v>
      </c>
      <c r="PV20">
        <v>-3.4630000000000001E-2</v>
      </c>
      <c r="PW20">
        <v>-0.60179000000000005</v>
      </c>
      <c r="PX20">
        <v>-0.20479</v>
      </c>
      <c r="PY20" s="7">
        <v>-9.8119999999999999E-2</v>
      </c>
      <c r="PZ20" s="7">
        <v>-3.4290000000000001E-2</v>
      </c>
      <c r="QA20" s="7">
        <v>6.5920000000000006E-2</v>
      </c>
      <c r="QB20">
        <v>1.0542499999999999</v>
      </c>
      <c r="QC20">
        <v>-7.2849999999999998E-2</v>
      </c>
      <c r="QD20">
        <v>-0.44584000000000001</v>
      </c>
      <c r="QE20">
        <v>0.12520000000000001</v>
      </c>
      <c r="QF20" s="7">
        <v>1.0529299999999999</v>
      </c>
      <c r="QG20">
        <v>0.34974</v>
      </c>
      <c r="QH20">
        <v>0.20349</v>
      </c>
      <c r="QI20" s="7">
        <v>-0.40917999999999999</v>
      </c>
      <c r="QJ20" s="7">
        <v>3.3775400000000002</v>
      </c>
      <c r="QK20" s="7">
        <v>-0.18951999999999999</v>
      </c>
      <c r="QL20" s="7">
        <v>-0.48003000000000001</v>
      </c>
      <c r="QM20" s="7">
        <v>-0.21496999999999999</v>
      </c>
      <c r="QN20" s="7">
        <v>1.5707599999999999</v>
      </c>
      <c r="QO20" s="7">
        <v>2.7774999999999999</v>
      </c>
      <c r="QP20">
        <v>-0.20438999999999999</v>
      </c>
      <c r="QQ20">
        <v>0.59977000000000003</v>
      </c>
      <c r="QR20">
        <v>-0.18915999999999999</v>
      </c>
      <c r="QS20">
        <v>0.20896000000000001</v>
      </c>
      <c r="QT20">
        <v>0.21604999999999999</v>
      </c>
      <c r="QU20">
        <v>1.2012400000000001</v>
      </c>
      <c r="QV20" s="7">
        <v>1.0584199999999999</v>
      </c>
      <c r="QW20" s="7">
        <v>2.7665500000000001</v>
      </c>
      <c r="QX20">
        <v>-0.25813999999999998</v>
      </c>
      <c r="QY20" s="7">
        <v>-6.0839999999999998E-2</v>
      </c>
      <c r="QZ20" s="7">
        <v>-0.31852999999999998</v>
      </c>
      <c r="RA20" s="7">
        <v>-0.47076000000000001</v>
      </c>
      <c r="RB20" s="7">
        <v>0.90951000000000004</v>
      </c>
      <c r="RC20">
        <v>-0.38296000000000002</v>
      </c>
      <c r="RD20">
        <v>0.44690999999999997</v>
      </c>
      <c r="RE20">
        <v>-0.2878</v>
      </c>
      <c r="RF20">
        <v>0.31824999999999998</v>
      </c>
      <c r="RG20">
        <v>0.95216000000000001</v>
      </c>
      <c r="RH20">
        <v>-2.9569999999999999E-2</v>
      </c>
      <c r="RI20">
        <v>-0.35487000000000002</v>
      </c>
      <c r="RJ20">
        <v>-9.9390000000000006E-2</v>
      </c>
      <c r="RK20">
        <v>-0.39101000000000002</v>
      </c>
      <c r="RL20">
        <v>-0.54310999999999998</v>
      </c>
      <c r="RM20">
        <v>-0.58660999999999996</v>
      </c>
      <c r="RN20">
        <v>-7.8409999999999994E-2</v>
      </c>
      <c r="RO20">
        <v>-8.6260000000000003E-2</v>
      </c>
      <c r="RP20">
        <v>-0.67666000000000004</v>
      </c>
      <c r="RQ20">
        <v>-0.80781999999999998</v>
      </c>
      <c r="RR20">
        <v>-0.42503999999999997</v>
      </c>
      <c r="RS20">
        <v>-0.42663000000000001</v>
      </c>
      <c r="RT20">
        <v>0.97950000000000004</v>
      </c>
      <c r="RU20" s="7">
        <v>0.43329000000000001</v>
      </c>
      <c r="RV20">
        <v>0.35238000000000003</v>
      </c>
      <c r="RW20">
        <v>-0.19369</v>
      </c>
      <c r="RX20">
        <v>-0.30325999999999997</v>
      </c>
      <c r="RY20">
        <v>-0.27871000000000001</v>
      </c>
      <c r="RZ20">
        <v>-0.73838000000000004</v>
      </c>
      <c r="SA20">
        <v>-0.10834000000000001</v>
      </c>
      <c r="SB20" s="7">
        <v>-0.33112000000000003</v>
      </c>
      <c r="SC20" s="7">
        <v>-0.21440999999999999</v>
      </c>
      <c r="SD20" s="7">
        <v>2.4261499999999998</v>
      </c>
      <c r="SE20" s="7">
        <v>-0.14799000000000001</v>
      </c>
      <c r="SF20">
        <v>2.8292999999999999</v>
      </c>
      <c r="SG20" s="7">
        <v>-0.51327</v>
      </c>
      <c r="SH20">
        <v>0.62343999999999999</v>
      </c>
      <c r="SI20">
        <v>-0.13208</v>
      </c>
      <c r="SJ20">
        <v>-0.45419999999999999</v>
      </c>
      <c r="SK20" s="7">
        <v>2.4580000000000001E-2</v>
      </c>
      <c r="SL20">
        <v>-0.25991999999999998</v>
      </c>
      <c r="SM20">
        <v>-0.14842</v>
      </c>
      <c r="SN20">
        <v>-0.22883999999999999</v>
      </c>
      <c r="SO20" s="7">
        <v>0.31938</v>
      </c>
      <c r="SP20" s="7">
        <v>-0.17283000000000001</v>
      </c>
      <c r="SQ20" s="7">
        <v>-0.36702000000000001</v>
      </c>
      <c r="SR20">
        <v>-0.53657999999999995</v>
      </c>
      <c r="SS20" s="7">
        <v>0.52734999999999999</v>
      </c>
      <c r="ST20" s="7">
        <v>-0.34005999999999997</v>
      </c>
      <c r="SU20">
        <v>-0.18682000000000001</v>
      </c>
      <c r="SV20">
        <v>0.50900999999999996</v>
      </c>
      <c r="SW20">
        <v>0.18682000000000001</v>
      </c>
      <c r="SX20">
        <v>-0.33482000000000001</v>
      </c>
      <c r="SY20">
        <v>-7.1529999999999996E-2</v>
      </c>
      <c r="SZ20" s="7">
        <v>-0.12817000000000001</v>
      </c>
      <c r="TA20">
        <v>-0.33139000000000002</v>
      </c>
      <c r="TB20" s="7">
        <v>1.7809900000000001</v>
      </c>
      <c r="TC20">
        <v>0.64871000000000001</v>
      </c>
      <c r="TD20">
        <v>2.8660700000000001</v>
      </c>
      <c r="TE20">
        <v>-0.37330999999999998</v>
      </c>
      <c r="TF20" s="7">
        <v>2.0381100000000001</v>
      </c>
      <c r="TG20">
        <v>-0.18229000000000001</v>
      </c>
      <c r="TH20">
        <v>-0.57257000000000002</v>
      </c>
      <c r="TI20">
        <v>-0.2049</v>
      </c>
      <c r="TJ20" s="7">
        <v>-0.12639</v>
      </c>
      <c r="TK20" s="7">
        <v>0.33072000000000001</v>
      </c>
      <c r="TL20">
        <v>1.71516</v>
      </c>
      <c r="TM20" s="7">
        <v>9.7239999999999993E-2</v>
      </c>
      <c r="TN20" s="7">
        <v>0.66617000000000004</v>
      </c>
      <c r="TO20" s="7">
        <v>-0.10978</v>
      </c>
      <c r="TP20" s="7">
        <v>-0.12175</v>
      </c>
      <c r="TQ20" s="7">
        <v>-0.49314000000000002</v>
      </c>
      <c r="TR20">
        <v>-0.44107000000000002</v>
      </c>
      <c r="TS20">
        <v>-0.48216999999999999</v>
      </c>
      <c r="TT20">
        <v>-0.51946000000000003</v>
      </c>
      <c r="TU20">
        <v>0.45851999999999998</v>
      </c>
      <c r="TV20">
        <v>0.24034</v>
      </c>
      <c r="TW20">
        <v>-0.21043000000000001</v>
      </c>
      <c r="TX20" s="7">
        <v>-0.24426</v>
      </c>
      <c r="TY20" s="7">
        <v>8.3489999999999995E-2</v>
      </c>
      <c r="TZ20" s="7">
        <v>-5.5190000000000003E-2</v>
      </c>
      <c r="UA20" s="7">
        <v>-0.27065</v>
      </c>
      <c r="UB20" s="7">
        <v>9.214E-2</v>
      </c>
      <c r="UC20" s="7">
        <v>-0.79337999999999997</v>
      </c>
      <c r="UD20">
        <v>0.26067000000000001</v>
      </c>
    </row>
    <row r="21" spans="1:550" x14ac:dyDescent="0.25">
      <c r="C21" s="7"/>
      <c r="F21" s="7"/>
      <c r="P21" s="7"/>
      <c r="W21" s="7"/>
      <c r="AC21" s="7"/>
      <c r="AF21" s="7"/>
      <c r="AG21" s="7"/>
      <c r="AM21" s="7"/>
      <c r="AN21" s="7"/>
      <c r="AX21" s="7"/>
      <c r="AY21" s="7"/>
      <c r="BF21" s="7"/>
      <c r="BG21" s="7"/>
      <c r="BH21" s="7"/>
      <c r="BI21" s="7"/>
      <c r="BR21" s="7"/>
      <c r="BU21" s="7"/>
      <c r="BV21" s="7"/>
      <c r="BW21" s="7"/>
      <c r="BY21" s="7"/>
      <c r="CH21" s="7"/>
      <c r="CI21" s="7"/>
      <c r="CN21" s="7"/>
      <c r="CS21" s="7"/>
      <c r="CV21" s="7"/>
      <c r="CX21" s="7"/>
      <c r="CY21" s="7"/>
      <c r="DA21" s="7"/>
      <c r="DB21" s="7"/>
      <c r="DF21" s="7"/>
      <c r="DG21" s="7"/>
      <c r="DL21" s="7"/>
      <c r="DM21" s="7"/>
      <c r="DO21" s="7"/>
      <c r="DR21" s="7"/>
      <c r="DS21" s="7"/>
      <c r="DU21" s="7"/>
      <c r="DV21" s="7"/>
      <c r="DW21" s="7"/>
      <c r="DX21" s="7"/>
      <c r="DY21" s="7"/>
      <c r="EA21" s="7"/>
      <c r="EF21" s="7"/>
      <c r="EJ21" s="7"/>
      <c r="EK21" s="7"/>
      <c r="EL21" s="7"/>
      <c r="EM21" s="7"/>
      <c r="EN21" s="7"/>
      <c r="EP21" s="7"/>
      <c r="ET21" s="7"/>
      <c r="EU21" s="7"/>
      <c r="EW21" s="7"/>
      <c r="EX21" s="7"/>
      <c r="EY21" s="7"/>
      <c r="FD21" s="7"/>
      <c r="FH21" s="7"/>
      <c r="FJ21" s="7"/>
      <c r="FN21" s="7"/>
      <c r="FO21" s="7"/>
      <c r="FP21" s="7"/>
      <c r="FQ21" s="7"/>
      <c r="GB21" s="7"/>
      <c r="GC21" s="7"/>
      <c r="GD21" s="7"/>
      <c r="GE21" s="7"/>
      <c r="GG21" s="7"/>
      <c r="GH21" s="7"/>
      <c r="GI21" s="7"/>
      <c r="GJ21" s="7"/>
      <c r="GN21" s="7"/>
      <c r="GP21" s="7"/>
      <c r="GQ21" s="7"/>
      <c r="GT21" s="7"/>
      <c r="GW21" s="7"/>
      <c r="GX21" s="7"/>
      <c r="HA21" s="7"/>
      <c r="HF21" s="7"/>
      <c r="HG21" s="7"/>
      <c r="HH21" s="7"/>
      <c r="HI21" s="7"/>
      <c r="HJ21" s="7"/>
      <c r="HN21" s="7"/>
      <c r="HS21" s="7"/>
      <c r="HU21" s="7"/>
      <c r="HV21" s="7"/>
      <c r="HW21" s="7"/>
      <c r="IG21" s="7"/>
      <c r="IN21" s="7"/>
      <c r="IS21" s="7"/>
      <c r="IT21" s="7"/>
      <c r="IU21" s="7"/>
      <c r="IV21" s="7"/>
      <c r="IW21" s="7"/>
      <c r="IY21" s="7"/>
      <c r="JA21" s="7"/>
      <c r="JD21" s="7"/>
      <c r="JE21" s="7"/>
      <c r="JF21" s="7"/>
      <c r="JG21" s="7"/>
      <c r="JH21" s="7"/>
      <c r="JI21" s="7"/>
      <c r="JJ21" s="7"/>
      <c r="JK21" s="7"/>
      <c r="JL21" s="7"/>
      <c r="JN21" s="7"/>
      <c r="JR21" s="7"/>
      <c r="JS21" s="7"/>
      <c r="JT21" s="7"/>
      <c r="JW21" s="7"/>
      <c r="JX21" s="7"/>
      <c r="JY21" s="7"/>
      <c r="KF21" s="7"/>
      <c r="KG21" s="7"/>
      <c r="KJ21" s="7"/>
      <c r="KK21" s="7"/>
      <c r="KL21" s="7"/>
      <c r="KO21" s="7"/>
      <c r="KP21" s="7"/>
      <c r="KQ21" s="7"/>
      <c r="KR21" s="7"/>
      <c r="KU21" s="7"/>
      <c r="KV21" s="7"/>
      <c r="KW21" s="7"/>
      <c r="KY21" s="7"/>
      <c r="KZ21" s="7"/>
      <c r="LA21" s="7"/>
      <c r="LB21" s="7"/>
      <c r="LG21" s="7"/>
      <c r="LH21" s="7"/>
      <c r="LI21" s="7"/>
      <c r="LJ21" s="7"/>
      <c r="LK21" s="7"/>
      <c r="LL21" s="7"/>
      <c r="LN21" s="7"/>
      <c r="LO21" s="7"/>
      <c r="LP21" s="7"/>
      <c r="LQ21" s="7"/>
      <c r="LR21" s="7"/>
      <c r="LS21" s="7"/>
      <c r="LT21" s="7"/>
      <c r="LV21" s="7"/>
      <c r="LW21" s="7"/>
      <c r="MA21" s="7"/>
      <c r="MB21" s="7"/>
      <c r="MC21" s="7"/>
      <c r="MD21" s="7"/>
      <c r="ME21" s="7"/>
      <c r="MG21" s="7"/>
      <c r="MH21" s="7"/>
      <c r="MI21" s="7"/>
      <c r="MJ21" s="7"/>
      <c r="ML21" s="7"/>
      <c r="MM21" s="7"/>
      <c r="MP21" s="7"/>
      <c r="MS21" s="7"/>
      <c r="MT21" s="7"/>
      <c r="MU21" s="7"/>
      <c r="MV21" s="7"/>
      <c r="MW21" s="7"/>
      <c r="MX21" s="7"/>
      <c r="NB21" s="7"/>
      <c r="NE21" s="7"/>
      <c r="NG21" s="7"/>
      <c r="NI21" s="7"/>
      <c r="NJ21" s="7"/>
      <c r="NL21" s="7"/>
      <c r="NM21" s="7"/>
      <c r="NN21" s="7"/>
      <c r="NO21" s="7"/>
      <c r="NP21" s="7"/>
      <c r="NQ21" s="7"/>
      <c r="NR21" s="7"/>
      <c r="NS21" s="7"/>
      <c r="NT21" s="7"/>
      <c r="NV21" s="7"/>
      <c r="NW21" s="7"/>
      <c r="NY21" s="7"/>
      <c r="NZ21" s="7"/>
      <c r="OF21" s="7"/>
      <c r="OG21" s="7"/>
      <c r="OH21" s="7"/>
      <c r="OJ21" s="7"/>
      <c r="OK21" s="7"/>
      <c r="OL21" s="7"/>
      <c r="ON21" s="7"/>
      <c r="OS21" s="7"/>
      <c r="OU21" s="7"/>
      <c r="OV21" s="7"/>
      <c r="OW21" s="7"/>
      <c r="OX21" s="7"/>
      <c r="PC21" s="7"/>
      <c r="PD21" s="7"/>
      <c r="PH21" s="7"/>
      <c r="PI21" s="7"/>
      <c r="PK21" s="7"/>
      <c r="PL21" s="7"/>
      <c r="PM21" s="7"/>
      <c r="PN21" s="7"/>
      <c r="PO21" s="7"/>
      <c r="PP21" s="7"/>
      <c r="PQ21" s="7"/>
      <c r="PR21" s="7"/>
      <c r="PY21" s="7"/>
      <c r="PZ21" s="7"/>
      <c r="QA21" s="7"/>
      <c r="QF21" s="7"/>
      <c r="QI21" s="7"/>
      <c r="QJ21" s="7"/>
      <c r="QK21" s="7"/>
      <c r="QL21" s="7"/>
      <c r="QM21" s="7"/>
      <c r="QN21" s="7"/>
      <c r="QO21" s="7"/>
      <c r="QV21" s="7"/>
      <c r="QW21" s="7"/>
      <c r="QY21" s="7"/>
      <c r="QZ21" s="7"/>
      <c r="RA21" s="7"/>
      <c r="RB21" s="7"/>
      <c r="RU21" s="7"/>
      <c r="SB21" s="7"/>
      <c r="SC21" s="7"/>
      <c r="SD21" s="7"/>
      <c r="SE21" s="7"/>
      <c r="SG21" s="7"/>
      <c r="SK21" s="7"/>
      <c r="SO21" s="7"/>
      <c r="SP21" s="7"/>
      <c r="SQ21" s="7"/>
      <c r="SS21" s="7"/>
      <c r="ST21" s="7"/>
      <c r="SZ21" s="7"/>
      <c r="TB21" s="7"/>
      <c r="TF21" s="7"/>
      <c r="TJ21" s="7"/>
      <c r="TK21" s="7"/>
      <c r="TM21" s="7"/>
      <c r="TN21" s="7"/>
      <c r="TO21" s="7"/>
      <c r="TP21" s="7"/>
      <c r="TQ21" s="7"/>
      <c r="TX21" s="7"/>
      <c r="TY21" s="7"/>
      <c r="TZ21" s="7"/>
      <c r="UA21" s="7"/>
      <c r="UB21" s="7"/>
      <c r="UC21" s="7"/>
    </row>
    <row r="22" spans="1:550" x14ac:dyDescent="0.25">
      <c r="A22" t="s">
        <v>1307</v>
      </c>
      <c r="C22" s="7">
        <f t="shared" ref="C22:BN22" si="0">AVERAGE(C13:C20)-AVERAGE(C4:C12)</f>
        <v>-0.4621319444444445</v>
      </c>
      <c r="D22" s="7">
        <f t="shared" si="0"/>
        <v>-0.83754986111111118</v>
      </c>
      <c r="E22" s="7">
        <f t="shared" si="0"/>
        <v>-0.40897138888888884</v>
      </c>
      <c r="F22" s="7">
        <f t="shared" si="0"/>
        <v>-0.2773727777777778</v>
      </c>
      <c r="G22" s="7">
        <f t="shared" si="0"/>
        <v>-0.29418361111111113</v>
      </c>
      <c r="H22" s="7">
        <f t="shared" si="0"/>
        <v>-0.34760513888888889</v>
      </c>
      <c r="I22" s="7">
        <f t="shared" si="0"/>
        <v>-0.35834583333333336</v>
      </c>
      <c r="J22" s="7">
        <f t="shared" si="0"/>
        <v>-0.46857902777777771</v>
      </c>
      <c r="K22" s="7">
        <f t="shared" si="0"/>
        <v>-6.4411111111110971E-3</v>
      </c>
      <c r="L22" s="7">
        <f t="shared" si="0"/>
        <v>-9.0279444444444495E-2</v>
      </c>
      <c r="M22" s="7">
        <f t="shared" si="0"/>
        <v>0.22348986111111113</v>
      </c>
      <c r="N22" s="7">
        <f t="shared" si="0"/>
        <v>-0.21836152777777779</v>
      </c>
      <c r="O22" s="7">
        <f t="shared" si="0"/>
        <v>-0.34866763888888896</v>
      </c>
      <c r="P22" s="7">
        <f t="shared" si="0"/>
        <v>0.26142347222222223</v>
      </c>
      <c r="Q22" s="7">
        <f t="shared" si="0"/>
        <v>0.25539541666666665</v>
      </c>
      <c r="R22" s="7">
        <f t="shared" si="0"/>
        <v>6.2875138888888862E-2</v>
      </c>
      <c r="S22" s="7">
        <f t="shared" si="0"/>
        <v>-0.49886013888888892</v>
      </c>
      <c r="T22" s="7">
        <f t="shared" si="0"/>
        <v>0.23467097222222216</v>
      </c>
      <c r="U22" s="7">
        <f t="shared" si="0"/>
        <v>0.28742736111111111</v>
      </c>
      <c r="V22" s="7">
        <f t="shared" si="0"/>
        <v>0.60862361111111107</v>
      </c>
      <c r="W22" s="7">
        <f t="shared" si="0"/>
        <v>0.23764708333333334</v>
      </c>
      <c r="X22" s="7">
        <f t="shared" si="0"/>
        <v>0.37606486111111109</v>
      </c>
      <c r="Y22" s="7">
        <f t="shared" si="0"/>
        <v>-0.25098611111111108</v>
      </c>
      <c r="Z22" s="7">
        <f t="shared" si="0"/>
        <v>0.60663555555555559</v>
      </c>
      <c r="AA22" s="7">
        <f t="shared" si="0"/>
        <v>0.10195972222222226</v>
      </c>
      <c r="AB22" s="7">
        <f t="shared" si="0"/>
        <v>0.83849791666666673</v>
      </c>
      <c r="AC22" s="7">
        <f t="shared" si="0"/>
        <v>1.1106313888888888</v>
      </c>
      <c r="AD22" s="7">
        <f t="shared" si="0"/>
        <v>0.4937261111111112</v>
      </c>
      <c r="AE22" s="7">
        <f t="shared" si="0"/>
        <v>0.72626361111111115</v>
      </c>
      <c r="AF22" s="7">
        <f t="shared" si="0"/>
        <v>-0.15567861111111109</v>
      </c>
      <c r="AG22" s="7">
        <f t="shared" si="0"/>
        <v>0.84527083333333342</v>
      </c>
      <c r="AH22" s="7">
        <f t="shared" si="0"/>
        <v>-0.58673833333333325</v>
      </c>
      <c r="AI22" s="7">
        <f t="shared" si="0"/>
        <v>-0.52805180555555542</v>
      </c>
      <c r="AJ22" s="7">
        <f t="shared" si="0"/>
        <v>-0.48113652777777777</v>
      </c>
      <c r="AK22" s="7">
        <f t="shared" si="0"/>
        <v>-0.34898999999999991</v>
      </c>
      <c r="AL22" s="7">
        <f t="shared" si="0"/>
        <v>-0.23265333333333332</v>
      </c>
      <c r="AM22" s="7">
        <f t="shared" si="0"/>
        <v>-0.37322777777777782</v>
      </c>
      <c r="AN22" s="7">
        <f t="shared" si="0"/>
        <v>0.74194958333333338</v>
      </c>
      <c r="AO22" s="7">
        <f t="shared" si="0"/>
        <v>0.50974958333333331</v>
      </c>
      <c r="AP22" s="7">
        <f t="shared" si="0"/>
        <v>-0.27006861111111113</v>
      </c>
      <c r="AQ22" s="7">
        <f t="shared" si="0"/>
        <v>-0.43940402777777776</v>
      </c>
      <c r="AR22" s="7">
        <f t="shared" si="0"/>
        <v>-0.27535152777777783</v>
      </c>
      <c r="AS22" s="7">
        <f t="shared" si="0"/>
        <v>0.2876176388888888</v>
      </c>
      <c r="AT22" s="7">
        <f t="shared" si="0"/>
        <v>0.8868097222222221</v>
      </c>
      <c r="AU22" s="7">
        <f t="shared" si="0"/>
        <v>0.60108458333333337</v>
      </c>
      <c r="AV22" s="7">
        <f t="shared" si="0"/>
        <v>0.54352652777777766</v>
      </c>
      <c r="AW22" s="7">
        <f t="shared" si="0"/>
        <v>1.006653888888889</v>
      </c>
      <c r="AX22" s="7">
        <f t="shared" si="0"/>
        <v>0.5928029166666664</v>
      </c>
      <c r="AY22" s="7">
        <f t="shared" si="0"/>
        <v>0.28051541666666657</v>
      </c>
      <c r="AZ22" s="7">
        <f t="shared" si="0"/>
        <v>0.84073138888888888</v>
      </c>
      <c r="BA22" s="7">
        <f t="shared" si="0"/>
        <v>0.35234736111111109</v>
      </c>
      <c r="BB22" s="7">
        <f t="shared" si="0"/>
        <v>0.11168305555555555</v>
      </c>
      <c r="BC22" s="7">
        <f t="shared" si="0"/>
        <v>-9.1513888888886889E-4</v>
      </c>
      <c r="BD22" s="7">
        <f t="shared" si="0"/>
        <v>-1.2051111111111141E-2</v>
      </c>
      <c r="BE22" s="7">
        <f t="shared" si="0"/>
        <v>0.41627097222222226</v>
      </c>
      <c r="BF22" s="7">
        <f t="shared" si="0"/>
        <v>-0.34689208333333327</v>
      </c>
      <c r="BG22" s="7">
        <f t="shared" si="0"/>
        <v>-0.76351861111111097</v>
      </c>
      <c r="BH22" s="7">
        <f t="shared" si="0"/>
        <v>-0.63489222222222219</v>
      </c>
      <c r="BI22" s="7">
        <f t="shared" si="0"/>
        <v>-0.44670694444444453</v>
      </c>
      <c r="BJ22" s="7">
        <f t="shared" si="0"/>
        <v>-0.25238847222222216</v>
      </c>
      <c r="BK22" s="7">
        <f t="shared" si="0"/>
        <v>-0.36082263888888888</v>
      </c>
      <c r="BL22" s="7">
        <f t="shared" si="0"/>
        <v>0.48938402777777779</v>
      </c>
      <c r="BM22" s="7">
        <f t="shared" si="0"/>
        <v>-0.49493138888888882</v>
      </c>
      <c r="BN22" s="7">
        <f t="shared" si="0"/>
        <v>-0.13285958333333334</v>
      </c>
      <c r="BO22" s="7">
        <f t="shared" ref="BO22:DZ22" si="1">AVERAGE(BO13:BO20)-AVERAGE(BO4:BO12)</f>
        <v>0.63125958333333343</v>
      </c>
      <c r="BP22" s="7">
        <f t="shared" si="1"/>
        <v>0.37276152777777782</v>
      </c>
      <c r="BQ22" s="7">
        <f t="shared" si="1"/>
        <v>-0.15298347222222214</v>
      </c>
      <c r="BR22" s="7">
        <f t="shared" si="1"/>
        <v>0.89369819444444432</v>
      </c>
      <c r="BS22" s="7">
        <f t="shared" si="1"/>
        <v>0.748915</v>
      </c>
      <c r="BT22" s="7">
        <f t="shared" si="1"/>
        <v>9.694597222222226E-2</v>
      </c>
      <c r="BU22" s="7">
        <f t="shared" si="1"/>
        <v>-0.19064791666666667</v>
      </c>
      <c r="BV22" s="7">
        <f t="shared" si="1"/>
        <v>-0.13024583333333334</v>
      </c>
      <c r="BW22" s="7">
        <f t="shared" si="1"/>
        <v>0.41122069444444448</v>
      </c>
      <c r="BX22" s="7">
        <f t="shared" si="1"/>
        <v>0.49324555555555555</v>
      </c>
      <c r="BY22" s="7">
        <f t="shared" si="1"/>
        <v>0.53489555555555546</v>
      </c>
      <c r="BZ22" s="7">
        <f t="shared" si="1"/>
        <v>-1.4375555555555555E-2</v>
      </c>
      <c r="CA22" s="7">
        <f t="shared" si="1"/>
        <v>-0.39860875000000001</v>
      </c>
      <c r="CB22" s="7">
        <f t="shared" si="1"/>
        <v>-0.39855097222222224</v>
      </c>
      <c r="CC22" s="7">
        <f t="shared" si="1"/>
        <v>-0.35321527777777778</v>
      </c>
      <c r="CD22" s="7">
        <f t="shared" si="1"/>
        <v>0.6209898611111111</v>
      </c>
      <c r="CE22" s="7">
        <f t="shared" si="1"/>
        <v>0.47480763888888894</v>
      </c>
      <c r="CF22" s="7">
        <f t="shared" si="1"/>
        <v>-8.6569027777777779E-2</v>
      </c>
      <c r="CG22" s="7">
        <f t="shared" si="1"/>
        <v>0.4619644444444444</v>
      </c>
      <c r="CH22" s="7">
        <f t="shared" si="1"/>
        <v>0.79955972222222216</v>
      </c>
      <c r="CI22" s="7">
        <f t="shared" si="1"/>
        <v>0.26265708333333337</v>
      </c>
      <c r="CJ22" s="7">
        <f t="shared" si="1"/>
        <v>0.63915041666666661</v>
      </c>
      <c r="CK22" s="7">
        <f t="shared" si="1"/>
        <v>0.42864791666666668</v>
      </c>
      <c r="CL22" s="7">
        <f t="shared" si="1"/>
        <v>0.29071777777777785</v>
      </c>
      <c r="CM22" s="7">
        <f t="shared" si="1"/>
        <v>0.15281444444444447</v>
      </c>
      <c r="CN22" s="7">
        <f t="shared" si="1"/>
        <v>7.0455555555555535E-2</v>
      </c>
      <c r="CO22" s="7">
        <f t="shared" si="1"/>
        <v>-0.15733861111111117</v>
      </c>
      <c r="CP22" s="7">
        <f t="shared" si="1"/>
        <v>0.96920055555555562</v>
      </c>
      <c r="CQ22" s="7">
        <f t="shared" si="1"/>
        <v>1.0287279166666665</v>
      </c>
      <c r="CR22" s="7">
        <f t="shared" si="1"/>
        <v>0.8100606944444444</v>
      </c>
      <c r="CS22" s="7">
        <f t="shared" si="1"/>
        <v>0.13288097222222225</v>
      </c>
      <c r="CT22" s="7">
        <f t="shared" si="1"/>
        <v>-0.14316958333333329</v>
      </c>
      <c r="CU22" s="7">
        <f t="shared" si="1"/>
        <v>0.11107958333333329</v>
      </c>
      <c r="CV22" s="7">
        <f t="shared" si="1"/>
        <v>0.75523208333333325</v>
      </c>
      <c r="CW22" s="7">
        <f t="shared" si="1"/>
        <v>0.23997152777777778</v>
      </c>
      <c r="CX22" s="7">
        <f t="shared" si="1"/>
        <v>0.27374611111111113</v>
      </c>
      <c r="CY22" s="7">
        <f t="shared" si="1"/>
        <v>0.71177208333333319</v>
      </c>
      <c r="CZ22" s="7">
        <f t="shared" si="1"/>
        <v>0.76435999999999993</v>
      </c>
      <c r="DA22" s="7">
        <f t="shared" si="1"/>
        <v>0.43743138888888899</v>
      </c>
      <c r="DB22" s="7">
        <f t="shared" si="1"/>
        <v>0.71869388888888874</v>
      </c>
      <c r="DC22" s="7">
        <f t="shared" si="1"/>
        <v>0.82431930555555566</v>
      </c>
      <c r="DD22" s="7">
        <f t="shared" si="1"/>
        <v>0.3709777777777778</v>
      </c>
      <c r="DE22" s="7">
        <f t="shared" si="1"/>
        <v>-6.8226666666666658E-2</v>
      </c>
      <c r="DF22" s="7">
        <f t="shared" si="1"/>
        <v>0.16799055555555553</v>
      </c>
      <c r="DG22" s="7">
        <f t="shared" si="1"/>
        <v>-1.5931388888888891E-2</v>
      </c>
      <c r="DH22" s="7">
        <f t="shared" si="1"/>
        <v>0.77902263888888901</v>
      </c>
      <c r="DI22" s="7">
        <f t="shared" si="1"/>
        <v>0.76066374999999986</v>
      </c>
      <c r="DJ22" s="7">
        <f t="shared" si="1"/>
        <v>0.95528777777777774</v>
      </c>
      <c r="DK22" s="7">
        <f t="shared" si="1"/>
        <v>0.67152250000000002</v>
      </c>
      <c r="DL22" s="7">
        <f t="shared" si="1"/>
        <v>0.6688036111111112</v>
      </c>
      <c r="DM22" s="7">
        <f t="shared" si="1"/>
        <v>0.46669611111111114</v>
      </c>
      <c r="DN22" s="7">
        <f t="shared" si="1"/>
        <v>0.80789319444444441</v>
      </c>
      <c r="DO22" s="7">
        <f t="shared" si="1"/>
        <v>1.0801587500000001</v>
      </c>
      <c r="DP22" s="7">
        <f t="shared" si="1"/>
        <v>0.86919111111111103</v>
      </c>
      <c r="DQ22" s="7">
        <f t="shared" si="1"/>
        <v>0.38216222222222218</v>
      </c>
      <c r="DR22" s="7">
        <f t="shared" si="1"/>
        <v>0.61411333333333329</v>
      </c>
      <c r="DS22" s="7">
        <f t="shared" si="1"/>
        <v>0.35177486111111111</v>
      </c>
      <c r="DT22" s="7">
        <f t="shared" si="1"/>
        <v>0.33052013888888887</v>
      </c>
      <c r="DU22" s="7">
        <f t="shared" si="1"/>
        <v>0.81792208333333338</v>
      </c>
      <c r="DV22" s="7">
        <f t="shared" si="1"/>
        <v>0.97196083333333327</v>
      </c>
      <c r="DW22" s="7">
        <f t="shared" si="1"/>
        <v>0.92676902777777781</v>
      </c>
      <c r="DX22" s="7">
        <f t="shared" si="1"/>
        <v>0.59502833333333327</v>
      </c>
      <c r="DY22" s="7">
        <f t="shared" si="1"/>
        <v>1.0120666666666667</v>
      </c>
      <c r="DZ22" s="7">
        <f t="shared" si="1"/>
        <v>-0.29848944444444447</v>
      </c>
      <c r="EA22" s="7">
        <f t="shared" ref="EA22:GL22" si="2">AVERAGE(EA13:EA20)-AVERAGE(EA4:EA12)</f>
        <v>7.8874027777777772E-2</v>
      </c>
      <c r="EB22" s="7">
        <f t="shared" si="2"/>
        <v>-0.2134315277777778</v>
      </c>
      <c r="EC22" s="7">
        <f t="shared" si="2"/>
        <v>-0.16570986111111113</v>
      </c>
      <c r="ED22" s="7">
        <f t="shared" si="2"/>
        <v>-0.28048583333333332</v>
      </c>
      <c r="EE22" s="7">
        <f t="shared" si="2"/>
        <v>0.3018197222222222</v>
      </c>
      <c r="EF22" s="7">
        <f t="shared" si="2"/>
        <v>-9.6504583333333324E-2</v>
      </c>
      <c r="EG22" s="7">
        <f t="shared" si="2"/>
        <v>-0.20920875000000005</v>
      </c>
      <c r="EH22" s="7">
        <f t="shared" si="2"/>
        <v>-0.26387527777777775</v>
      </c>
      <c r="EI22" s="7">
        <f t="shared" si="2"/>
        <v>-0.39799597222222227</v>
      </c>
      <c r="EJ22" s="7">
        <f t="shared" si="2"/>
        <v>0.2840333333333333</v>
      </c>
      <c r="EK22" s="7">
        <f t="shared" si="2"/>
        <v>-0.45069236111111116</v>
      </c>
      <c r="EL22" s="7">
        <f t="shared" si="2"/>
        <v>-0.53692958333333329</v>
      </c>
      <c r="EM22" s="7">
        <f t="shared" si="2"/>
        <v>-0.36675611111111117</v>
      </c>
      <c r="EN22" s="7">
        <f t="shared" si="2"/>
        <v>-0.42035333333333336</v>
      </c>
      <c r="EO22" s="7">
        <f t="shared" si="2"/>
        <v>0.28888666666666657</v>
      </c>
      <c r="EP22" s="7">
        <f t="shared" si="2"/>
        <v>-0.62244305555555557</v>
      </c>
      <c r="EQ22" s="7">
        <f t="shared" si="2"/>
        <v>-0.59930666666666665</v>
      </c>
      <c r="ER22" s="7">
        <f t="shared" si="2"/>
        <v>-0.38682680555555554</v>
      </c>
      <c r="ES22" s="7">
        <f t="shared" si="2"/>
        <v>-0.4397416666666667</v>
      </c>
      <c r="ET22" s="7">
        <f t="shared" si="2"/>
        <v>-0.50479847222222218</v>
      </c>
      <c r="EU22" s="7">
        <f t="shared" si="2"/>
        <v>-0.37466583333333336</v>
      </c>
      <c r="EV22" s="7">
        <f t="shared" si="2"/>
        <v>-0.33962333333333328</v>
      </c>
      <c r="EW22" s="7">
        <f t="shared" si="2"/>
        <v>-0.11686444444444451</v>
      </c>
      <c r="EX22" s="7">
        <f t="shared" si="2"/>
        <v>-0.18535402777777782</v>
      </c>
      <c r="EY22" s="7">
        <f t="shared" si="2"/>
        <v>0.30353736111111096</v>
      </c>
      <c r="EZ22" s="7">
        <f t="shared" si="2"/>
        <v>-0.41231861111111112</v>
      </c>
      <c r="FA22" s="7">
        <f t="shared" si="2"/>
        <v>-0.38321888888888878</v>
      </c>
      <c r="FB22" s="7">
        <f t="shared" si="2"/>
        <v>-0.22804680555555557</v>
      </c>
      <c r="FC22" s="7">
        <f t="shared" si="2"/>
        <v>-0.66386541666666676</v>
      </c>
      <c r="FD22" s="7">
        <f t="shared" si="2"/>
        <v>-0.49420305555555544</v>
      </c>
      <c r="FE22" s="7">
        <f t="shared" si="2"/>
        <v>-0.40780166666666662</v>
      </c>
      <c r="FF22" s="7">
        <f t="shared" si="2"/>
        <v>-0.35992541666666666</v>
      </c>
      <c r="FG22" s="7">
        <f t="shared" si="2"/>
        <v>-0.40282416666666659</v>
      </c>
      <c r="FH22" s="7">
        <f t="shared" si="2"/>
        <v>-0.59858541666666665</v>
      </c>
      <c r="FI22" s="7">
        <f t="shared" si="2"/>
        <v>-0.69486416666666673</v>
      </c>
      <c r="FJ22" s="7">
        <f t="shared" si="2"/>
        <v>-0.62892083333333337</v>
      </c>
      <c r="FK22" s="7">
        <f t="shared" si="2"/>
        <v>-0.47816750000000008</v>
      </c>
      <c r="FL22" s="7">
        <f t="shared" si="2"/>
        <v>-0.21899319444444437</v>
      </c>
      <c r="FM22" s="7">
        <f t="shared" si="2"/>
        <v>-0.55539347222222224</v>
      </c>
      <c r="FN22" s="7">
        <f t="shared" si="2"/>
        <v>-0.47500958333333332</v>
      </c>
      <c r="FO22" s="7">
        <f t="shared" si="2"/>
        <v>-0.42921930555555554</v>
      </c>
      <c r="FP22" s="7">
        <f t="shared" si="2"/>
        <v>-0.37136152777777776</v>
      </c>
      <c r="FQ22" s="7">
        <f t="shared" si="2"/>
        <v>-0.23957722222222216</v>
      </c>
      <c r="FR22" s="7">
        <f t="shared" si="2"/>
        <v>-0.60968250000000002</v>
      </c>
      <c r="FS22" s="7">
        <f t="shared" si="2"/>
        <v>-0.61758527777777772</v>
      </c>
      <c r="FT22" s="7">
        <f t="shared" si="2"/>
        <v>-0.5679263888888888</v>
      </c>
      <c r="FU22" s="7">
        <f t="shared" si="2"/>
        <v>-0.25892541666666669</v>
      </c>
      <c r="FV22" s="7">
        <f t="shared" si="2"/>
        <v>-0.49424999999999997</v>
      </c>
      <c r="FW22" s="7">
        <f t="shared" si="2"/>
        <v>0.83087513888888886</v>
      </c>
      <c r="FX22" s="7">
        <f t="shared" si="2"/>
        <v>0.71240277777777783</v>
      </c>
      <c r="FY22" s="7">
        <f t="shared" si="2"/>
        <v>1.0358926388888889</v>
      </c>
      <c r="FZ22" s="7">
        <f t="shared" si="2"/>
        <v>1.3160395833333332</v>
      </c>
      <c r="GA22" s="7">
        <f t="shared" si="2"/>
        <v>1.1679955555555557</v>
      </c>
      <c r="GB22" s="7">
        <f t="shared" si="2"/>
        <v>0.68862527777777782</v>
      </c>
      <c r="GC22" s="7">
        <f t="shared" si="2"/>
        <v>0.22188791666666666</v>
      </c>
      <c r="GD22" s="7">
        <f t="shared" si="2"/>
        <v>0.87967194444444441</v>
      </c>
      <c r="GE22" s="7">
        <f t="shared" si="2"/>
        <v>0.13663638888888885</v>
      </c>
      <c r="GF22" s="7">
        <f t="shared" si="2"/>
        <v>1.4384243055555557</v>
      </c>
      <c r="GG22" s="7">
        <f t="shared" si="2"/>
        <v>1.2051630555555555</v>
      </c>
      <c r="GH22" s="7">
        <f t="shared" si="2"/>
        <v>1.0798919444444444</v>
      </c>
      <c r="GI22" s="7">
        <f t="shared" si="2"/>
        <v>0.32445444444444449</v>
      </c>
      <c r="GJ22" s="7">
        <f t="shared" si="2"/>
        <v>0.56365041666666671</v>
      </c>
      <c r="GK22" s="7">
        <f t="shared" si="2"/>
        <v>0.53555902777777775</v>
      </c>
      <c r="GL22" s="7">
        <f t="shared" si="2"/>
        <v>0.51751902777777781</v>
      </c>
      <c r="GM22" s="7">
        <f t="shared" ref="GM22:IX22" si="3">AVERAGE(GM13:GM20)-AVERAGE(GM4:GM12)</f>
        <v>0.86321861111111098</v>
      </c>
      <c r="GN22" s="7">
        <f t="shared" si="3"/>
        <v>0.33009513888888886</v>
      </c>
      <c r="GO22" s="7">
        <f t="shared" si="3"/>
        <v>0.3783008333333332</v>
      </c>
      <c r="GP22" s="7">
        <f t="shared" si="3"/>
        <v>0.12142027777777772</v>
      </c>
      <c r="GQ22" s="7">
        <f t="shared" si="3"/>
        <v>-0.12324999999999997</v>
      </c>
      <c r="GR22" s="7">
        <f t="shared" si="3"/>
        <v>0.14416000000000001</v>
      </c>
      <c r="GS22" s="7">
        <f t="shared" si="3"/>
        <v>-0.12697930555555553</v>
      </c>
      <c r="GT22" s="7">
        <f t="shared" si="3"/>
        <v>-6.5029583333333266E-2</v>
      </c>
      <c r="GU22" s="7">
        <f t="shared" si="3"/>
        <v>-0.14583874999999996</v>
      </c>
      <c r="GV22" s="7">
        <f t="shared" si="3"/>
        <v>-0.46226541666666665</v>
      </c>
      <c r="GW22" s="7">
        <f t="shared" si="3"/>
        <v>-0.34289833333333331</v>
      </c>
      <c r="GX22" s="7">
        <f t="shared" si="3"/>
        <v>-0.35742972222222225</v>
      </c>
      <c r="GY22" s="7">
        <f t="shared" si="3"/>
        <v>0.33311138888888886</v>
      </c>
      <c r="GZ22" s="7">
        <f t="shared" si="3"/>
        <v>6.8441527777777816E-2</v>
      </c>
      <c r="HA22" s="7">
        <f t="shared" si="3"/>
        <v>-5.0205555555555573E-2</v>
      </c>
      <c r="HB22" s="7">
        <f t="shared" si="3"/>
        <v>-0.42709069444444447</v>
      </c>
      <c r="HC22" s="7">
        <f t="shared" si="3"/>
        <v>-0.16193208333333331</v>
      </c>
      <c r="HD22" s="7">
        <f t="shared" si="3"/>
        <v>-0.26990458333333328</v>
      </c>
      <c r="HE22" s="7">
        <f t="shared" si="3"/>
        <v>-0.50071375000000007</v>
      </c>
      <c r="HF22" s="7">
        <f t="shared" si="3"/>
        <v>-0.3553945833333334</v>
      </c>
      <c r="HG22" s="7">
        <f t="shared" si="3"/>
        <v>-0.14983972222222219</v>
      </c>
      <c r="HH22" s="7">
        <f t="shared" si="3"/>
        <v>8.0812638888888927E-2</v>
      </c>
      <c r="HI22" s="7">
        <f t="shared" si="3"/>
        <v>0.15920736111111114</v>
      </c>
      <c r="HJ22" s="7">
        <f t="shared" si="3"/>
        <v>-0.73543777777777775</v>
      </c>
      <c r="HK22" s="7">
        <f t="shared" si="3"/>
        <v>-0.71612611111111124</v>
      </c>
      <c r="HL22" s="7">
        <f t="shared" si="3"/>
        <v>-0.63331249999999994</v>
      </c>
      <c r="HM22" s="7">
        <f t="shared" si="3"/>
        <v>-0.47325277777777774</v>
      </c>
      <c r="HN22" s="7">
        <f t="shared" si="3"/>
        <v>0.12582486111111113</v>
      </c>
      <c r="HO22" s="7">
        <f t="shared" si="3"/>
        <v>-0.24006125000000006</v>
      </c>
      <c r="HP22" s="7">
        <f t="shared" si="3"/>
        <v>0.14188388888888898</v>
      </c>
      <c r="HQ22" s="7">
        <f t="shared" si="3"/>
        <v>-0.37308388888888894</v>
      </c>
      <c r="HR22" s="7">
        <f t="shared" si="3"/>
        <v>0.5441380555555555</v>
      </c>
      <c r="HS22" s="7">
        <f t="shared" si="3"/>
        <v>-0.44847291666666667</v>
      </c>
      <c r="HT22" s="7">
        <f t="shared" si="3"/>
        <v>-0.15300486111111108</v>
      </c>
      <c r="HU22" s="7">
        <f t="shared" si="3"/>
        <v>0.50016124999999989</v>
      </c>
      <c r="HV22" s="7">
        <f t="shared" si="3"/>
        <v>-0.31146708333333323</v>
      </c>
      <c r="HW22" s="7">
        <f t="shared" si="3"/>
        <v>-7.3325555555555533E-2</v>
      </c>
      <c r="HX22" s="7">
        <f t="shared" si="3"/>
        <v>-0.48321902777777781</v>
      </c>
      <c r="HY22" s="7">
        <f t="shared" si="3"/>
        <v>-0.55520930555555559</v>
      </c>
      <c r="HZ22" s="7">
        <f t="shared" si="3"/>
        <v>-0.47802222222222213</v>
      </c>
      <c r="IA22" s="7">
        <f t="shared" si="3"/>
        <v>0.53707708333333326</v>
      </c>
      <c r="IB22" s="7">
        <f t="shared" si="3"/>
        <v>-0.39472124999999997</v>
      </c>
      <c r="IC22" s="7">
        <f t="shared" si="3"/>
        <v>0.54274500000000003</v>
      </c>
      <c r="ID22" s="7">
        <f t="shared" si="3"/>
        <v>0.57072999999999996</v>
      </c>
      <c r="IE22" s="7">
        <f t="shared" si="3"/>
        <v>-8.8190972222222178E-2</v>
      </c>
      <c r="IF22" s="7">
        <f t="shared" si="3"/>
        <v>0.4632276388888889</v>
      </c>
      <c r="IG22" s="7">
        <f t="shared" si="3"/>
        <v>0.51538875000000006</v>
      </c>
      <c r="IH22" s="7">
        <f t="shared" si="3"/>
        <v>-0.45325666666666664</v>
      </c>
      <c r="II22" s="7">
        <f t="shared" si="3"/>
        <v>-0.49790875000000001</v>
      </c>
      <c r="IJ22" s="7">
        <f t="shared" si="3"/>
        <v>-0.5137848611111111</v>
      </c>
      <c r="IK22" s="7">
        <f t="shared" si="3"/>
        <v>-0.25053763888888886</v>
      </c>
      <c r="IL22" s="7">
        <f t="shared" si="3"/>
        <v>0.81262583333333327</v>
      </c>
      <c r="IM22" s="7">
        <f t="shared" si="3"/>
        <v>0.66477194444444443</v>
      </c>
      <c r="IN22" s="7">
        <f t="shared" si="3"/>
        <v>-0.40674986111111111</v>
      </c>
      <c r="IO22" s="7">
        <f t="shared" si="3"/>
        <v>-0.50872375000000003</v>
      </c>
      <c r="IP22" s="7">
        <f t="shared" si="3"/>
        <v>-0.3422925</v>
      </c>
      <c r="IQ22" s="7">
        <f t="shared" si="3"/>
        <v>-0.6632325</v>
      </c>
      <c r="IR22" s="7">
        <f t="shared" si="3"/>
        <v>-0.5845981944444445</v>
      </c>
      <c r="IS22" s="7">
        <f t="shared" si="3"/>
        <v>-0.26260736111111116</v>
      </c>
      <c r="IT22" s="7">
        <f t="shared" si="3"/>
        <v>-0.39541055555555549</v>
      </c>
      <c r="IU22" s="7">
        <f t="shared" si="3"/>
        <v>-0.44222902777777773</v>
      </c>
      <c r="IV22" s="7">
        <f t="shared" si="3"/>
        <v>-0.46810097222222224</v>
      </c>
      <c r="IW22" s="7">
        <f t="shared" si="3"/>
        <v>-0.50730472222222223</v>
      </c>
      <c r="IX22" s="7">
        <f t="shared" si="3"/>
        <v>-0.67660958333333321</v>
      </c>
      <c r="IY22" s="7">
        <f t="shared" ref="IY22:LJ22" si="4">AVERAGE(IY13:IY20)-AVERAGE(IY4:IY12)</f>
        <v>-0.73006263888888889</v>
      </c>
      <c r="IZ22" s="7">
        <f t="shared" si="4"/>
        <v>-0.58801472222222229</v>
      </c>
      <c r="JA22" s="7">
        <f t="shared" si="4"/>
        <v>-0.84990902777777777</v>
      </c>
      <c r="JB22" s="7">
        <f t="shared" si="4"/>
        <v>-0.61360541666666668</v>
      </c>
      <c r="JC22" s="7">
        <f t="shared" si="4"/>
        <v>-0.13963736111111114</v>
      </c>
      <c r="JD22" s="7">
        <f t="shared" si="4"/>
        <v>0.13884041666666661</v>
      </c>
      <c r="JE22" s="7">
        <f t="shared" si="4"/>
        <v>-0.54028708333333331</v>
      </c>
      <c r="JF22" s="7">
        <f t="shared" si="4"/>
        <v>-0.32408722222222219</v>
      </c>
      <c r="JG22" s="7">
        <f t="shared" si="4"/>
        <v>0.15636819444444447</v>
      </c>
      <c r="JH22" s="7">
        <f t="shared" si="4"/>
        <v>0.52019083333333327</v>
      </c>
      <c r="JI22" s="7">
        <f t="shared" si="4"/>
        <v>-0.78709166666666674</v>
      </c>
      <c r="JJ22" s="7">
        <f t="shared" si="4"/>
        <v>-0.63831458333333324</v>
      </c>
      <c r="JK22" s="7">
        <f t="shared" si="4"/>
        <v>-0.31475736111111108</v>
      </c>
      <c r="JL22" s="7">
        <f t="shared" si="4"/>
        <v>-0.57571555555555565</v>
      </c>
      <c r="JM22" s="7">
        <f t="shared" si="4"/>
        <v>-0.49348041666666675</v>
      </c>
      <c r="JN22" s="7">
        <f t="shared" si="4"/>
        <v>-0.74127791666666665</v>
      </c>
      <c r="JO22" s="7">
        <f t="shared" si="4"/>
        <v>-0.56711763888888889</v>
      </c>
      <c r="JP22" s="7">
        <f t="shared" si="4"/>
        <v>-0.46375416666666669</v>
      </c>
      <c r="JQ22" s="7">
        <f t="shared" si="4"/>
        <v>-0.5042011111111111</v>
      </c>
      <c r="JR22" s="7">
        <f t="shared" si="4"/>
        <v>-0.38728722222222223</v>
      </c>
      <c r="JS22" s="7">
        <f t="shared" si="4"/>
        <v>-0.47278652777777774</v>
      </c>
      <c r="JT22" s="7">
        <f t="shared" si="4"/>
        <v>0.31537736111111125</v>
      </c>
      <c r="JU22" s="7">
        <f t="shared" si="4"/>
        <v>-0.51507875000000003</v>
      </c>
      <c r="JV22" s="7">
        <f t="shared" si="4"/>
        <v>5.7173055555555602E-2</v>
      </c>
      <c r="JW22" s="7">
        <f t="shared" si="4"/>
        <v>-0.63424402777777789</v>
      </c>
      <c r="JX22" s="7">
        <f t="shared" si="4"/>
        <v>-0.1334701388888889</v>
      </c>
      <c r="JY22" s="7">
        <f t="shared" si="4"/>
        <v>-0.32144513888888887</v>
      </c>
      <c r="JZ22" s="7">
        <f t="shared" si="4"/>
        <v>-0.47315499999999999</v>
      </c>
      <c r="KA22" s="7">
        <f t="shared" si="4"/>
        <v>-0.54316527777777779</v>
      </c>
      <c r="KB22" s="7">
        <f t="shared" si="4"/>
        <v>-0.37720166666666666</v>
      </c>
      <c r="KC22" s="7">
        <f t="shared" si="4"/>
        <v>-0.27289611111111112</v>
      </c>
      <c r="KD22" s="7">
        <f t="shared" si="4"/>
        <v>-0.36751166666666668</v>
      </c>
      <c r="KE22" s="7">
        <f t="shared" si="4"/>
        <v>-0.54626902777777775</v>
      </c>
      <c r="KF22" s="7">
        <f t="shared" si="4"/>
        <v>-0.27887805555555562</v>
      </c>
      <c r="KG22" s="7">
        <f t="shared" si="4"/>
        <v>-0.4071866666666667</v>
      </c>
      <c r="KH22" s="7">
        <f t="shared" si="4"/>
        <v>0.51538875000000006</v>
      </c>
      <c r="KI22" s="7">
        <f t="shared" si="4"/>
        <v>-0.40112097222222226</v>
      </c>
      <c r="KJ22" s="7">
        <f t="shared" si="4"/>
        <v>-0.35637194444444442</v>
      </c>
      <c r="KK22" s="7">
        <f t="shared" si="4"/>
        <v>-0.3752065277777778</v>
      </c>
      <c r="KL22" s="7">
        <f t="shared" si="4"/>
        <v>-0.27647777777777771</v>
      </c>
      <c r="KM22" s="7">
        <f t="shared" si="4"/>
        <v>-0.34547416666666664</v>
      </c>
      <c r="KN22" s="7">
        <f t="shared" si="4"/>
        <v>-6.786416666666667E-2</v>
      </c>
      <c r="KO22" s="7">
        <f t="shared" si="4"/>
        <v>-0.23365208333333337</v>
      </c>
      <c r="KP22" s="7">
        <f t="shared" si="4"/>
        <v>-2.205625000000002E-2</v>
      </c>
      <c r="KQ22" s="7">
        <f t="shared" si="4"/>
        <v>5.8293611111111102E-2</v>
      </c>
      <c r="KR22" s="7">
        <f t="shared" si="4"/>
        <v>0.35007944444444439</v>
      </c>
      <c r="KS22" s="7">
        <f t="shared" si="4"/>
        <v>0.51192125000000022</v>
      </c>
      <c r="KT22" s="7">
        <f t="shared" si="4"/>
        <v>-0.12829097222222222</v>
      </c>
      <c r="KU22" s="7">
        <f t="shared" si="4"/>
        <v>0.45815597222222226</v>
      </c>
      <c r="KV22" s="7">
        <f t="shared" si="4"/>
        <v>-0.14129361111111108</v>
      </c>
      <c r="KW22" s="7">
        <f t="shared" si="4"/>
        <v>2.1945833333333184E-3</v>
      </c>
      <c r="KX22" s="7">
        <f t="shared" si="4"/>
        <v>0.25960652777777776</v>
      </c>
      <c r="KY22" s="7">
        <f t="shared" si="4"/>
        <v>0.46851166666666666</v>
      </c>
      <c r="KZ22" s="7">
        <f t="shared" si="4"/>
        <v>0.33504888888888884</v>
      </c>
      <c r="LA22" s="7">
        <f t="shared" si="4"/>
        <v>0.37086236111111115</v>
      </c>
      <c r="LB22" s="7">
        <f t="shared" si="4"/>
        <v>0.48582361111111128</v>
      </c>
      <c r="LC22" s="7">
        <f t="shared" si="4"/>
        <v>0.48427097222222237</v>
      </c>
      <c r="LD22" s="7">
        <f t="shared" si="4"/>
        <v>-0.29235027777777778</v>
      </c>
      <c r="LE22" s="7">
        <f t="shared" si="4"/>
        <v>-9.6180972222222189E-2</v>
      </c>
      <c r="LF22" s="7">
        <f t="shared" si="4"/>
        <v>-0.48417166666666661</v>
      </c>
      <c r="LG22" s="7">
        <f t="shared" si="4"/>
        <v>-0.52617833333333341</v>
      </c>
      <c r="LH22" s="7">
        <f t="shared" si="4"/>
        <v>-0.13626666666666665</v>
      </c>
      <c r="LI22" s="7">
        <f t="shared" si="4"/>
        <v>-0.26216236111111113</v>
      </c>
      <c r="LJ22" s="7">
        <f t="shared" si="4"/>
        <v>-0.25905875</v>
      </c>
      <c r="LK22" s="7">
        <f t="shared" ref="LK22:NV22" si="5">AVERAGE(LK13:LK20)-AVERAGE(LK4:LK12)</f>
        <v>8.8544166666666715E-2</v>
      </c>
      <c r="LL22" s="7">
        <f t="shared" si="5"/>
        <v>0.5185190277777777</v>
      </c>
      <c r="LM22" s="7">
        <f t="shared" si="5"/>
        <v>-0.58310930555555562</v>
      </c>
      <c r="LN22" s="7">
        <f t="shared" si="5"/>
        <v>-0.17975499999999994</v>
      </c>
      <c r="LO22" s="7">
        <f t="shared" si="5"/>
        <v>-1.0141618055555557</v>
      </c>
      <c r="LP22" s="7">
        <f t="shared" si="5"/>
        <v>0.4727722222222222</v>
      </c>
      <c r="LQ22" s="7">
        <f t="shared" si="5"/>
        <v>-0.52967402777777783</v>
      </c>
      <c r="LR22" s="7">
        <f t="shared" si="5"/>
        <v>0.32060722222222227</v>
      </c>
      <c r="LS22" s="7">
        <f t="shared" si="5"/>
        <v>-0.44172736111111111</v>
      </c>
      <c r="LT22" s="7">
        <f t="shared" si="5"/>
        <v>5.3185138888888914E-2</v>
      </c>
      <c r="LU22" s="7">
        <f t="shared" si="5"/>
        <v>-0.80417097222222234</v>
      </c>
      <c r="LV22" s="7">
        <f t="shared" si="5"/>
        <v>0.50875263888888889</v>
      </c>
      <c r="LW22" s="7">
        <f t="shared" si="5"/>
        <v>-0.32283236111111119</v>
      </c>
      <c r="LX22" s="7">
        <f t="shared" si="5"/>
        <v>0.51538875000000006</v>
      </c>
      <c r="LY22" s="7">
        <f t="shared" si="5"/>
        <v>5.5190833333333314E-2</v>
      </c>
      <c r="LZ22" s="7">
        <f t="shared" si="5"/>
        <v>-0.13084930555555555</v>
      </c>
      <c r="MA22" s="7">
        <f t="shared" si="5"/>
        <v>-0.61364236111111115</v>
      </c>
      <c r="MB22" s="7">
        <f t="shared" si="5"/>
        <v>0.51538875000000006</v>
      </c>
      <c r="MC22" s="7">
        <f t="shared" si="5"/>
        <v>0.28105500000000005</v>
      </c>
      <c r="MD22" s="7">
        <f t="shared" si="5"/>
        <v>0.43358736111111107</v>
      </c>
      <c r="ME22" s="7">
        <f t="shared" si="5"/>
        <v>0.49796944444444452</v>
      </c>
      <c r="MF22" s="7">
        <f t="shared" si="5"/>
        <v>-0.27138611111111099</v>
      </c>
      <c r="MG22" s="7">
        <f t="shared" si="5"/>
        <v>-0.55181749999999996</v>
      </c>
      <c r="MH22" s="7">
        <f t="shared" si="5"/>
        <v>-0.41337138888888891</v>
      </c>
      <c r="MI22" s="7">
        <f t="shared" si="5"/>
        <v>-0.28066541666666661</v>
      </c>
      <c r="MJ22" s="7">
        <f t="shared" si="5"/>
        <v>-0.70673486111111106</v>
      </c>
      <c r="MK22" s="7">
        <f t="shared" si="5"/>
        <v>0.51538875000000006</v>
      </c>
      <c r="ML22" s="7">
        <f t="shared" si="5"/>
        <v>-0.41305513888888884</v>
      </c>
      <c r="MM22" s="7">
        <f t="shared" si="5"/>
        <v>-0.2020109722222222</v>
      </c>
      <c r="MN22" s="7">
        <f t="shared" si="5"/>
        <v>-0.53536069444444445</v>
      </c>
      <c r="MO22" s="7">
        <f t="shared" si="5"/>
        <v>-0.34897819444444445</v>
      </c>
      <c r="MP22" s="7">
        <f t="shared" si="5"/>
        <v>-0.28328138888888887</v>
      </c>
      <c r="MQ22" s="7">
        <f t="shared" si="5"/>
        <v>-0.57301694444444451</v>
      </c>
      <c r="MR22" s="7">
        <f t="shared" si="5"/>
        <v>-0.93674250000000003</v>
      </c>
      <c r="MS22" s="7">
        <f t="shared" si="5"/>
        <v>-0.61587708333333335</v>
      </c>
      <c r="MT22" s="7">
        <f t="shared" si="5"/>
        <v>-0.22338125000000003</v>
      </c>
      <c r="MU22" s="7">
        <f t="shared" si="5"/>
        <v>-0.25107708333333334</v>
      </c>
      <c r="MV22" s="7">
        <f t="shared" si="5"/>
        <v>-0.51777277777777775</v>
      </c>
      <c r="MW22" s="7">
        <f t="shared" si="5"/>
        <v>-0.6275938888888889</v>
      </c>
      <c r="MX22" s="7">
        <f t="shared" si="5"/>
        <v>-0.42309472222222227</v>
      </c>
      <c r="MY22" s="7">
        <f t="shared" si="5"/>
        <v>-0.46405874999999996</v>
      </c>
      <c r="MZ22" s="7">
        <f t="shared" si="5"/>
        <v>-0.4246375</v>
      </c>
      <c r="NA22" s="7">
        <f t="shared" si="5"/>
        <v>-0.37102986111111114</v>
      </c>
      <c r="NB22" s="7">
        <f t="shared" si="5"/>
        <v>-0.42577458333333329</v>
      </c>
      <c r="NC22" s="7">
        <f t="shared" si="5"/>
        <v>-5.1572638888888911E-2</v>
      </c>
      <c r="ND22" s="7">
        <f t="shared" si="5"/>
        <v>0.35200624999999997</v>
      </c>
      <c r="NE22" s="7">
        <f t="shared" si="5"/>
        <v>-0.35466958333333332</v>
      </c>
      <c r="NF22" s="7">
        <f t="shared" si="5"/>
        <v>-0.11212569444444448</v>
      </c>
      <c r="NG22" s="7">
        <f t="shared" si="5"/>
        <v>-0.64568958333333337</v>
      </c>
      <c r="NH22" s="7">
        <f t="shared" si="5"/>
        <v>-0.37628902777777773</v>
      </c>
      <c r="NI22" s="7">
        <f t="shared" si="5"/>
        <v>-0.48309388888888893</v>
      </c>
      <c r="NJ22" s="7">
        <f t="shared" si="5"/>
        <v>-0.41385666666666665</v>
      </c>
      <c r="NK22" s="7">
        <f t="shared" si="5"/>
        <v>-0.75897097222222221</v>
      </c>
      <c r="NL22" s="7">
        <f t="shared" si="5"/>
        <v>-0.44935597222222223</v>
      </c>
      <c r="NM22" s="7">
        <f t="shared" si="5"/>
        <v>-0.41368097222222217</v>
      </c>
      <c r="NN22" s="7">
        <f t="shared" si="5"/>
        <v>-0.4773033333333333</v>
      </c>
      <c r="NO22" s="7">
        <f t="shared" si="5"/>
        <v>-0.40155069444444447</v>
      </c>
      <c r="NP22" s="7">
        <f t="shared" si="5"/>
        <v>-0.51787069444444445</v>
      </c>
      <c r="NQ22" s="7">
        <f t="shared" si="5"/>
        <v>-0.29931583333333339</v>
      </c>
      <c r="NR22" s="7">
        <f t="shared" si="5"/>
        <v>-0.52911319444444438</v>
      </c>
      <c r="NS22" s="7">
        <f t="shared" si="5"/>
        <v>-0.52508055555555555</v>
      </c>
      <c r="NT22" s="7">
        <f t="shared" si="5"/>
        <v>-0.55846763888888884</v>
      </c>
      <c r="NU22" s="7">
        <f t="shared" si="5"/>
        <v>-0.25289972222222223</v>
      </c>
      <c r="NV22" s="7">
        <f t="shared" si="5"/>
        <v>-0.56612833333333334</v>
      </c>
      <c r="NW22" s="7">
        <f t="shared" ref="NW22:QH22" si="6">AVERAGE(NW13:NW20)-AVERAGE(NW4:NW12)</f>
        <v>-0.73840680555555549</v>
      </c>
      <c r="NX22" s="7">
        <f t="shared" si="6"/>
        <v>-0.6081725</v>
      </c>
      <c r="NY22" s="7">
        <f t="shared" si="6"/>
        <v>-0.16552208333333332</v>
      </c>
      <c r="NZ22" s="7">
        <f t="shared" si="6"/>
        <v>-0.1302223611111111</v>
      </c>
      <c r="OA22" s="7">
        <f t="shared" si="6"/>
        <v>-5.325375000000003E-2</v>
      </c>
      <c r="OB22" s="7">
        <f t="shared" si="6"/>
        <v>-0.41892722222222217</v>
      </c>
      <c r="OC22" s="7">
        <f t="shared" si="6"/>
        <v>0.12509055555555557</v>
      </c>
      <c r="OD22" s="7">
        <f t="shared" si="6"/>
        <v>3.9913888888889601E-3</v>
      </c>
      <c r="OE22" s="7">
        <f t="shared" si="6"/>
        <v>-0.47366249999999999</v>
      </c>
      <c r="OF22" s="7">
        <f t="shared" si="6"/>
        <v>-0.55058736111111106</v>
      </c>
      <c r="OG22" s="7">
        <f t="shared" si="6"/>
        <v>-0.396065</v>
      </c>
      <c r="OH22" s="7">
        <f t="shared" si="6"/>
        <v>-0.17060805555555555</v>
      </c>
      <c r="OI22" s="7">
        <f t="shared" si="6"/>
        <v>-0.11090124999999995</v>
      </c>
      <c r="OJ22" s="7">
        <f t="shared" si="6"/>
        <v>-9.49676388888889E-2</v>
      </c>
      <c r="OK22" s="7">
        <f t="shared" si="6"/>
        <v>-0.38174680555555557</v>
      </c>
      <c r="OL22" s="7">
        <f t="shared" si="6"/>
        <v>-0.45944750000000001</v>
      </c>
      <c r="OM22" s="7">
        <f t="shared" si="6"/>
        <v>-0.38543847222222222</v>
      </c>
      <c r="ON22" s="7">
        <f t="shared" si="6"/>
        <v>-0.71004652777777777</v>
      </c>
      <c r="OO22" s="7">
        <f t="shared" si="6"/>
        <v>-0.5091822222222222</v>
      </c>
      <c r="OP22" s="7">
        <f t="shared" si="6"/>
        <v>-0.45812333333333333</v>
      </c>
      <c r="OQ22" s="7">
        <f t="shared" si="6"/>
        <v>-0.56603611111111107</v>
      </c>
      <c r="OR22" s="7">
        <f t="shared" si="6"/>
        <v>-0.5319194444444445</v>
      </c>
      <c r="OS22" s="7">
        <f t="shared" si="6"/>
        <v>-0.5974733333333333</v>
      </c>
      <c r="OT22" s="7">
        <f t="shared" si="6"/>
        <v>-0.53566875000000003</v>
      </c>
      <c r="OU22" s="7">
        <f t="shared" si="6"/>
        <v>-0.60836402777777776</v>
      </c>
      <c r="OV22" s="7">
        <f t="shared" si="6"/>
        <v>-0.58282152777777796</v>
      </c>
      <c r="OW22" s="7">
        <f t="shared" si="6"/>
        <v>-0.54950750000000004</v>
      </c>
      <c r="OX22" s="7">
        <f t="shared" si="6"/>
        <v>-0.31736763888888886</v>
      </c>
      <c r="OY22" s="7">
        <f t="shared" si="6"/>
        <v>-0.18631666666666663</v>
      </c>
      <c r="OZ22" s="7">
        <f t="shared" si="6"/>
        <v>-0.2186022222222222</v>
      </c>
      <c r="PA22" s="7">
        <f t="shared" si="6"/>
        <v>-0.47558444444444448</v>
      </c>
      <c r="PB22" s="7">
        <f t="shared" si="6"/>
        <v>-0.50776291666666673</v>
      </c>
      <c r="PC22" s="7">
        <f t="shared" si="6"/>
        <v>0.49668597222222216</v>
      </c>
      <c r="PD22" s="7">
        <f t="shared" si="6"/>
        <v>-0.68054194444444449</v>
      </c>
      <c r="PE22" s="7">
        <f t="shared" si="6"/>
        <v>-0.48915722222222219</v>
      </c>
      <c r="PF22" s="7">
        <f t="shared" si="6"/>
        <v>-0.6652159722222224</v>
      </c>
      <c r="PG22" s="7">
        <f t="shared" si="6"/>
        <v>-0.22635958333333334</v>
      </c>
      <c r="PH22" s="7">
        <f t="shared" si="6"/>
        <v>-0.78263875000000005</v>
      </c>
      <c r="PI22" s="7">
        <f t="shared" si="6"/>
        <v>-0.11510444444444448</v>
      </c>
      <c r="PJ22" s="7">
        <f t="shared" si="6"/>
        <v>9.4730138888888926E-2</v>
      </c>
      <c r="PK22" s="7">
        <f t="shared" si="6"/>
        <v>-0.57926319444444441</v>
      </c>
      <c r="PL22" s="7">
        <f t="shared" si="6"/>
        <v>-0.50472402777777781</v>
      </c>
      <c r="PM22" s="7">
        <f t="shared" si="6"/>
        <v>-0.57521138888888879</v>
      </c>
      <c r="PN22" s="7">
        <f t="shared" si="6"/>
        <v>-0.49537763888888875</v>
      </c>
      <c r="PO22" s="7">
        <f t="shared" si="6"/>
        <v>-0.25102986111111109</v>
      </c>
      <c r="PP22" s="7">
        <f t="shared" si="6"/>
        <v>-0.45812333333333333</v>
      </c>
      <c r="PQ22" s="7">
        <f t="shared" si="6"/>
        <v>-0.56432305555555551</v>
      </c>
      <c r="PR22" s="7">
        <f t="shared" si="6"/>
        <v>-8.6687083333333345E-2</v>
      </c>
      <c r="PS22" s="7">
        <f t="shared" si="6"/>
        <v>-0.11759152777777776</v>
      </c>
      <c r="PT22" s="7">
        <f t="shared" si="6"/>
        <v>0.82250402777777776</v>
      </c>
      <c r="PU22" s="7">
        <f t="shared" si="6"/>
        <v>-0.86821000000000004</v>
      </c>
      <c r="PV22" s="7">
        <f t="shared" si="6"/>
        <v>-0.4019990277777778</v>
      </c>
      <c r="PW22" s="7">
        <f t="shared" si="6"/>
        <v>-0.29010736111111113</v>
      </c>
      <c r="PX22" s="7">
        <f t="shared" si="6"/>
        <v>0.2398133333333333</v>
      </c>
      <c r="PY22" s="7">
        <f t="shared" si="6"/>
        <v>-0.28763069444444456</v>
      </c>
      <c r="PZ22" s="7">
        <f t="shared" si="6"/>
        <v>-0.10639513888888893</v>
      </c>
      <c r="QA22" s="7">
        <f t="shared" si="6"/>
        <v>-0.2681879166666668</v>
      </c>
      <c r="QB22" s="7">
        <f t="shared" si="6"/>
        <v>-8.0209305555555555E-2</v>
      </c>
      <c r="QC22" s="7">
        <f t="shared" si="6"/>
        <v>-0.26825402777777774</v>
      </c>
      <c r="QD22" s="7">
        <f t="shared" si="6"/>
        <v>-0.63816236111111113</v>
      </c>
      <c r="QE22" s="7">
        <f t="shared" si="6"/>
        <v>-0.24004374999999997</v>
      </c>
      <c r="QF22" s="7">
        <f t="shared" si="6"/>
        <v>-7.4231805555555627E-2</v>
      </c>
      <c r="QG22" s="7">
        <f t="shared" si="6"/>
        <v>0.37051958333333335</v>
      </c>
      <c r="QH22" s="7">
        <f t="shared" si="6"/>
        <v>-1.8703749999999991E-2</v>
      </c>
      <c r="QI22" s="7">
        <f t="shared" ref="QI22:ST22" si="7">AVERAGE(QI13:QI20)-AVERAGE(QI4:QI12)</f>
        <v>0.29267513888888885</v>
      </c>
      <c r="QJ22" s="7">
        <f t="shared" si="7"/>
        <v>0.62154805555555559</v>
      </c>
      <c r="QK22" s="7">
        <f t="shared" si="7"/>
        <v>-0.14108694444444442</v>
      </c>
      <c r="QL22" s="7">
        <f t="shared" si="7"/>
        <v>-0.32613208333333327</v>
      </c>
      <c r="QM22" s="7">
        <f t="shared" si="7"/>
        <v>1.1371250000000048E-2</v>
      </c>
      <c r="QN22" s="7">
        <f t="shared" si="7"/>
        <v>0.17797138888888886</v>
      </c>
      <c r="QO22" s="7">
        <f t="shared" si="7"/>
        <v>0.28273013888888887</v>
      </c>
      <c r="QP22" s="7">
        <f t="shared" si="7"/>
        <v>-0.20026124999999997</v>
      </c>
      <c r="QQ22" s="7">
        <f t="shared" si="7"/>
        <v>-0.18996402777777782</v>
      </c>
      <c r="QR22" s="7">
        <f t="shared" si="7"/>
        <v>-0.23021666666666663</v>
      </c>
      <c r="QS22" s="7">
        <f t="shared" si="7"/>
        <v>0.80589680555555554</v>
      </c>
      <c r="QT22" s="7">
        <f t="shared" si="7"/>
        <v>0.55970388888888878</v>
      </c>
      <c r="QU22" s="7">
        <f t="shared" si="7"/>
        <v>0.14876666666666671</v>
      </c>
      <c r="QV22" s="7">
        <f t="shared" si="7"/>
        <v>1.1160138888888914E-2</v>
      </c>
      <c r="QW22" s="7">
        <f t="shared" si="7"/>
        <v>0.48597805555555557</v>
      </c>
      <c r="QX22" s="7">
        <f t="shared" si="7"/>
        <v>-0.42483472222222218</v>
      </c>
      <c r="QY22" s="7">
        <f t="shared" si="7"/>
        <v>-0.88908694444444447</v>
      </c>
      <c r="QZ22" s="7">
        <f t="shared" si="7"/>
        <v>-0.61870902777777781</v>
      </c>
      <c r="RA22" s="7">
        <f t="shared" si="7"/>
        <v>-0.58044597222222216</v>
      </c>
      <c r="RB22" s="7">
        <f t="shared" si="7"/>
        <v>-0.68809166666666655</v>
      </c>
      <c r="RC22" s="7">
        <f t="shared" si="7"/>
        <v>-0.35314069444444451</v>
      </c>
      <c r="RD22" s="7">
        <f t="shared" si="7"/>
        <v>-0.17047430555555557</v>
      </c>
      <c r="RE22" s="7">
        <f t="shared" si="7"/>
        <v>-0.30572847222222227</v>
      </c>
      <c r="RF22" s="7">
        <f t="shared" si="7"/>
        <v>-0.56181930555555559</v>
      </c>
      <c r="RG22" s="7">
        <f t="shared" si="7"/>
        <v>-0.3174608333333333</v>
      </c>
      <c r="RH22" s="7">
        <f t="shared" si="7"/>
        <v>-0.48643152777777782</v>
      </c>
      <c r="RI22" s="7">
        <f t="shared" si="7"/>
        <v>-0.26530166666666677</v>
      </c>
      <c r="RJ22" s="7">
        <f t="shared" si="7"/>
        <v>-0.4787636111111111</v>
      </c>
      <c r="RK22" s="7">
        <f t="shared" si="7"/>
        <v>-2.8655555555555517E-2</v>
      </c>
      <c r="RL22" s="7">
        <f t="shared" si="7"/>
        <v>-0.23761972222222222</v>
      </c>
      <c r="RM22" s="7">
        <f t="shared" si="7"/>
        <v>3.354555555555553E-2</v>
      </c>
      <c r="RN22" s="7">
        <f t="shared" si="7"/>
        <v>-0.45811111111111114</v>
      </c>
      <c r="RO22" s="7">
        <f t="shared" si="7"/>
        <v>-0.44049722222222232</v>
      </c>
      <c r="RP22" s="7">
        <f t="shared" si="7"/>
        <v>-0.24364083333333342</v>
      </c>
      <c r="RQ22" s="7">
        <f t="shared" si="7"/>
        <v>-0.28282694444444439</v>
      </c>
      <c r="RR22" s="7">
        <f t="shared" si="7"/>
        <v>-0.61965597222222224</v>
      </c>
      <c r="RS22" s="7">
        <f t="shared" si="7"/>
        <v>-0.56862527777777772</v>
      </c>
      <c r="RT22" s="7">
        <f t="shared" si="7"/>
        <v>-0.3590294444444444</v>
      </c>
      <c r="RU22" s="7">
        <f t="shared" si="7"/>
        <v>-0.62050944444444445</v>
      </c>
      <c r="RV22" s="7">
        <f t="shared" si="7"/>
        <v>-0.81555972222222217</v>
      </c>
      <c r="RW22" s="7">
        <f t="shared" si="7"/>
        <v>-0.34224888888888888</v>
      </c>
      <c r="RX22" s="7">
        <f t="shared" si="7"/>
        <v>0.6237698611111111</v>
      </c>
      <c r="RY22" s="7">
        <f t="shared" si="7"/>
        <v>-0.42395875</v>
      </c>
      <c r="RZ22" s="7">
        <f t="shared" si="7"/>
        <v>-0.37151972222222224</v>
      </c>
      <c r="SA22" s="7">
        <f t="shared" si="7"/>
        <v>-0.57556916666666669</v>
      </c>
      <c r="SB22" s="7">
        <f t="shared" si="7"/>
        <v>0.11796111111111114</v>
      </c>
      <c r="SC22" s="7">
        <f t="shared" si="7"/>
        <v>-0.39165055555555556</v>
      </c>
      <c r="SD22" s="7">
        <f t="shared" si="7"/>
        <v>4.6369861111111146E-2</v>
      </c>
      <c r="SE22" s="7">
        <f t="shared" si="7"/>
        <v>-1.1056944444444472E-2</v>
      </c>
      <c r="SF22" s="7">
        <f t="shared" si="7"/>
        <v>-1.7427361111111143E-2</v>
      </c>
      <c r="SG22" s="7">
        <f t="shared" si="7"/>
        <v>-0.43154263888888889</v>
      </c>
      <c r="SH22" s="7">
        <f t="shared" si="7"/>
        <v>-0.53938875000000008</v>
      </c>
      <c r="SI22" s="7">
        <f t="shared" si="7"/>
        <v>-0.36968986111111113</v>
      </c>
      <c r="SJ22" s="7">
        <f t="shared" si="7"/>
        <v>-0.41199847222222219</v>
      </c>
      <c r="SK22" s="7">
        <f t="shared" si="7"/>
        <v>-0.40669541666666664</v>
      </c>
      <c r="SL22" s="7">
        <f t="shared" si="7"/>
        <v>-0.38455888888888878</v>
      </c>
      <c r="SM22" s="7">
        <f t="shared" si="7"/>
        <v>-0.49567166666666668</v>
      </c>
      <c r="SN22" s="7">
        <f t="shared" si="7"/>
        <v>-0.45227791666666661</v>
      </c>
      <c r="SO22" s="7">
        <f t="shared" si="7"/>
        <v>-7.3419444444444495E-3</v>
      </c>
      <c r="SP22" s="7">
        <f t="shared" si="7"/>
        <v>0.38045513888888888</v>
      </c>
      <c r="SQ22" s="7">
        <f t="shared" si="7"/>
        <v>0.10423375000000003</v>
      </c>
      <c r="SR22" s="7">
        <f t="shared" si="7"/>
        <v>-0.66597263888888891</v>
      </c>
      <c r="SS22" s="7">
        <f t="shared" si="7"/>
        <v>-0.48024291666666657</v>
      </c>
      <c r="ST22" s="7">
        <f t="shared" si="7"/>
        <v>-0.60350819444444437</v>
      </c>
      <c r="SU22" s="7">
        <f t="shared" ref="SU22:UD22" si="8">AVERAGE(SU13:SU20)-AVERAGE(SU4:SU12)</f>
        <v>-0.54467638888888881</v>
      </c>
      <c r="SV22" s="7">
        <f t="shared" si="8"/>
        <v>-0.71370722222222227</v>
      </c>
      <c r="SW22" s="7">
        <f t="shared" si="8"/>
        <v>2.4679305555555552E-2</v>
      </c>
      <c r="SX22" s="7">
        <f t="shared" si="8"/>
        <v>-0.15531374999999994</v>
      </c>
      <c r="SY22" s="7">
        <f t="shared" si="8"/>
        <v>-0.52761402777777777</v>
      </c>
      <c r="SZ22" s="7">
        <f t="shared" si="8"/>
        <v>-0.62997972222222232</v>
      </c>
      <c r="TA22" s="7">
        <f t="shared" si="8"/>
        <v>-0.49399750000000009</v>
      </c>
      <c r="TB22" s="7">
        <f t="shared" si="8"/>
        <v>-1.0340833333333275E-2</v>
      </c>
      <c r="TC22" s="7">
        <f t="shared" si="8"/>
        <v>-0.63253805555555553</v>
      </c>
      <c r="TD22" s="7">
        <f t="shared" si="8"/>
        <v>-0.1146623611111111</v>
      </c>
      <c r="TE22" s="7">
        <f t="shared" si="8"/>
        <v>-0.64773416666666672</v>
      </c>
      <c r="TF22" s="7">
        <f t="shared" si="8"/>
        <v>-0.43016708333333331</v>
      </c>
      <c r="TG22" s="7">
        <f t="shared" si="8"/>
        <v>-0.20665861111111114</v>
      </c>
      <c r="TH22" s="7">
        <f t="shared" si="8"/>
        <v>-0.64252444444444445</v>
      </c>
      <c r="TI22" s="7">
        <f t="shared" si="8"/>
        <v>0.32180749999999997</v>
      </c>
      <c r="TJ22" s="7">
        <f t="shared" si="8"/>
        <v>-0.2456333333333334</v>
      </c>
      <c r="TK22" s="7">
        <f t="shared" si="8"/>
        <v>0.61009486111111122</v>
      </c>
      <c r="TL22" s="7">
        <f t="shared" si="8"/>
        <v>0.6072554166666666</v>
      </c>
      <c r="TM22" s="7">
        <f t="shared" si="8"/>
        <v>-0.35226833333333335</v>
      </c>
      <c r="TN22" s="7">
        <f t="shared" si="8"/>
        <v>-7.3048055555555602E-2</v>
      </c>
      <c r="TO22" s="7">
        <f t="shared" si="8"/>
        <v>0.28935902777777778</v>
      </c>
      <c r="TP22" s="7">
        <f t="shared" si="8"/>
        <v>-0.35706611111111108</v>
      </c>
      <c r="TQ22" s="7">
        <f t="shared" si="8"/>
        <v>-0.93148777777777769</v>
      </c>
      <c r="TR22" s="7">
        <f t="shared" si="8"/>
        <v>-0.77053347222222224</v>
      </c>
      <c r="TS22" s="7">
        <f t="shared" si="8"/>
        <v>-0.61482138888888893</v>
      </c>
      <c r="TT22" s="7">
        <f t="shared" si="8"/>
        <v>-0.9136225</v>
      </c>
      <c r="TU22" s="7">
        <f t="shared" si="8"/>
        <v>0.31442430555555556</v>
      </c>
      <c r="TV22" s="7">
        <f t="shared" si="8"/>
        <v>-0.61906444444444442</v>
      </c>
      <c r="TW22" s="7">
        <f t="shared" si="8"/>
        <v>-0.54917180555555556</v>
      </c>
      <c r="TX22" s="7">
        <f t="shared" si="8"/>
        <v>-0.39138124999999996</v>
      </c>
      <c r="TY22" s="7">
        <f t="shared" si="8"/>
        <v>-0.26460611111111115</v>
      </c>
      <c r="TZ22" s="7">
        <f t="shared" si="8"/>
        <v>-4.8206805555555537E-2</v>
      </c>
      <c r="UA22" s="7">
        <f t="shared" si="8"/>
        <v>-0.40370402777777781</v>
      </c>
      <c r="UB22" s="7">
        <f t="shared" si="8"/>
        <v>-0.93543194444444455</v>
      </c>
      <c r="UC22" s="7">
        <f t="shared" si="8"/>
        <v>-8.8473055555555513E-2</v>
      </c>
      <c r="UD22" s="7">
        <f t="shared" si="8"/>
        <v>-0.28385041666666661</v>
      </c>
    </row>
    <row r="23" spans="1:550" s="8" customFormat="1" x14ac:dyDescent="0.25"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8">
        <v>1</v>
      </c>
      <c r="AY23" s="8">
        <v>1</v>
      </c>
      <c r="AZ23" s="8">
        <v>1</v>
      </c>
      <c r="BA23" s="8">
        <v>1</v>
      </c>
      <c r="BB23" s="8">
        <v>1</v>
      </c>
      <c r="BC23" s="8">
        <v>1</v>
      </c>
      <c r="BD23" s="8">
        <v>1</v>
      </c>
      <c r="BE23" s="8">
        <v>1</v>
      </c>
      <c r="BF23" s="8">
        <v>1</v>
      </c>
      <c r="BG23" s="8">
        <v>1</v>
      </c>
      <c r="BH23" s="8">
        <v>1</v>
      </c>
      <c r="BI23" s="8">
        <v>1</v>
      </c>
      <c r="BJ23" s="8">
        <v>1</v>
      </c>
      <c r="BK23" s="8">
        <v>1</v>
      </c>
      <c r="BL23" s="8">
        <v>1</v>
      </c>
      <c r="BM23" s="8">
        <v>1</v>
      </c>
      <c r="BN23" s="8">
        <v>1</v>
      </c>
      <c r="BO23" s="8">
        <v>1</v>
      </c>
      <c r="BP23" s="8">
        <v>1</v>
      </c>
      <c r="BQ23" s="8">
        <v>1</v>
      </c>
      <c r="BR23" s="8">
        <v>1</v>
      </c>
      <c r="BS23" s="8">
        <v>1</v>
      </c>
      <c r="BT23" s="8">
        <v>1</v>
      </c>
      <c r="BU23" s="8">
        <v>1</v>
      </c>
      <c r="BV23" s="8">
        <v>1</v>
      </c>
      <c r="BW23" s="8">
        <v>1</v>
      </c>
      <c r="BX23" s="8">
        <v>1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1</v>
      </c>
      <c r="CF23" s="8">
        <v>1</v>
      </c>
      <c r="CG23" s="8">
        <v>1</v>
      </c>
      <c r="CH23" s="8">
        <v>1</v>
      </c>
      <c r="CI23" s="8">
        <v>1</v>
      </c>
      <c r="CJ23" s="8">
        <v>1</v>
      </c>
      <c r="CK23" s="8">
        <v>1</v>
      </c>
      <c r="CL23" s="8">
        <v>1</v>
      </c>
      <c r="CM23" s="8">
        <v>1</v>
      </c>
      <c r="CN23" s="8">
        <v>1</v>
      </c>
      <c r="CO23" s="8">
        <v>1</v>
      </c>
      <c r="CP23" s="8">
        <v>1</v>
      </c>
      <c r="CQ23" s="8">
        <v>1</v>
      </c>
      <c r="CR23" s="8">
        <v>1</v>
      </c>
      <c r="CS23" s="8">
        <v>1</v>
      </c>
      <c r="CT23" s="8">
        <v>1</v>
      </c>
      <c r="CU23" s="8">
        <v>1</v>
      </c>
      <c r="CV23" s="8">
        <v>1</v>
      </c>
      <c r="CW23" s="8">
        <v>1</v>
      </c>
      <c r="CX23" s="8">
        <v>1</v>
      </c>
      <c r="CY23" s="8">
        <v>1</v>
      </c>
      <c r="CZ23" s="8">
        <v>1</v>
      </c>
      <c r="DA23" s="8">
        <v>1</v>
      </c>
      <c r="DB23" s="8">
        <v>1</v>
      </c>
      <c r="DC23" s="8">
        <v>1</v>
      </c>
      <c r="DD23" s="8">
        <v>1</v>
      </c>
      <c r="DE23" s="8">
        <v>1</v>
      </c>
      <c r="DF23" s="8">
        <v>1</v>
      </c>
      <c r="DG23" s="8">
        <v>1</v>
      </c>
      <c r="DH23" s="8">
        <v>1</v>
      </c>
      <c r="DI23" s="8">
        <v>1</v>
      </c>
      <c r="DJ23" s="8">
        <v>1</v>
      </c>
      <c r="DK23" s="8">
        <v>1</v>
      </c>
      <c r="DL23" s="8">
        <v>1</v>
      </c>
      <c r="DM23" s="8">
        <v>1</v>
      </c>
      <c r="DN23" s="8">
        <v>1</v>
      </c>
      <c r="DO23" s="8">
        <v>1</v>
      </c>
      <c r="DP23" s="8">
        <v>1</v>
      </c>
      <c r="DQ23" s="8">
        <v>1</v>
      </c>
      <c r="DR23" s="8">
        <v>1</v>
      </c>
      <c r="DS23" s="8">
        <v>1</v>
      </c>
      <c r="DT23" s="8">
        <v>1</v>
      </c>
      <c r="DU23" s="8">
        <v>1</v>
      </c>
      <c r="DV23" s="8">
        <v>1</v>
      </c>
      <c r="DW23" s="8">
        <v>1</v>
      </c>
      <c r="DX23" s="8">
        <v>1</v>
      </c>
      <c r="DY23" s="8">
        <v>1</v>
      </c>
      <c r="DZ23" s="8">
        <v>1</v>
      </c>
      <c r="EA23" s="8">
        <v>1</v>
      </c>
      <c r="EB23" s="8">
        <v>1</v>
      </c>
      <c r="EC23" s="8">
        <v>1</v>
      </c>
      <c r="ED23" s="8">
        <v>1</v>
      </c>
      <c r="EE23" s="8">
        <v>1</v>
      </c>
      <c r="EF23" s="8">
        <v>1</v>
      </c>
      <c r="EG23" s="8">
        <v>1</v>
      </c>
      <c r="EH23" s="8">
        <v>1</v>
      </c>
      <c r="EI23" s="8">
        <v>1</v>
      </c>
      <c r="EJ23" s="8">
        <v>1</v>
      </c>
      <c r="EK23" s="8">
        <v>1</v>
      </c>
      <c r="EL23" s="8">
        <v>1</v>
      </c>
      <c r="EM23" s="8">
        <v>1</v>
      </c>
      <c r="EN23" s="8">
        <v>1</v>
      </c>
      <c r="EO23" s="8">
        <v>1</v>
      </c>
      <c r="EP23" s="8">
        <v>1</v>
      </c>
      <c r="EQ23" s="8">
        <v>1</v>
      </c>
      <c r="ER23" s="8">
        <v>1</v>
      </c>
      <c r="ES23" s="8">
        <v>1</v>
      </c>
      <c r="ET23" s="8">
        <v>1</v>
      </c>
      <c r="EU23" s="8">
        <v>1</v>
      </c>
      <c r="EV23" s="8">
        <v>1</v>
      </c>
      <c r="EW23" s="8">
        <v>1</v>
      </c>
      <c r="EX23" s="8">
        <v>1</v>
      </c>
      <c r="EY23" s="8">
        <v>1</v>
      </c>
      <c r="EZ23" s="8">
        <v>1</v>
      </c>
      <c r="FA23" s="8">
        <v>1</v>
      </c>
      <c r="FB23" s="8">
        <v>1</v>
      </c>
      <c r="FC23" s="8">
        <v>1</v>
      </c>
      <c r="FD23" s="8">
        <v>1</v>
      </c>
      <c r="FE23" s="8">
        <v>1</v>
      </c>
      <c r="FF23" s="8">
        <v>1</v>
      </c>
      <c r="FG23" s="8">
        <v>1</v>
      </c>
      <c r="FH23" s="8">
        <v>1</v>
      </c>
      <c r="FI23" s="8">
        <v>1</v>
      </c>
      <c r="FJ23" s="8">
        <v>1</v>
      </c>
      <c r="FK23" s="8">
        <v>1</v>
      </c>
      <c r="FL23" s="8">
        <v>1</v>
      </c>
      <c r="FM23" s="8">
        <v>1</v>
      </c>
      <c r="FN23" s="8">
        <v>1</v>
      </c>
      <c r="FO23" s="8">
        <v>1</v>
      </c>
      <c r="FP23" s="8">
        <v>1</v>
      </c>
      <c r="FQ23" s="8">
        <v>1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1</v>
      </c>
      <c r="GS23" s="8">
        <v>1</v>
      </c>
      <c r="GT23" s="8">
        <v>1</v>
      </c>
      <c r="GU23" s="8">
        <v>1</v>
      </c>
      <c r="GV23" s="8">
        <v>1</v>
      </c>
      <c r="GW23" s="8">
        <v>1</v>
      </c>
      <c r="GX23" s="8">
        <v>1</v>
      </c>
      <c r="GY23" s="8">
        <v>1</v>
      </c>
      <c r="GZ23" s="8">
        <v>1</v>
      </c>
      <c r="HA23" s="8">
        <v>1</v>
      </c>
      <c r="HB23" s="8">
        <v>1</v>
      </c>
      <c r="HC23" s="8">
        <v>1</v>
      </c>
      <c r="HD23" s="8">
        <v>1</v>
      </c>
      <c r="HE23" s="8">
        <v>1</v>
      </c>
      <c r="HF23" s="8">
        <v>1</v>
      </c>
      <c r="HG23" s="8">
        <v>1</v>
      </c>
      <c r="HH23" s="8">
        <v>1</v>
      </c>
      <c r="HI23" s="8">
        <v>1</v>
      </c>
      <c r="HJ23" s="8">
        <v>1</v>
      </c>
      <c r="HK23" s="8">
        <v>1</v>
      </c>
      <c r="HL23" s="8">
        <v>1</v>
      </c>
      <c r="HM23" s="8">
        <v>1</v>
      </c>
      <c r="HN23" s="8">
        <v>1</v>
      </c>
      <c r="HO23" s="8">
        <v>1</v>
      </c>
      <c r="HP23" s="8">
        <v>1</v>
      </c>
      <c r="HQ23" s="8">
        <v>1</v>
      </c>
      <c r="HR23" s="8">
        <v>1</v>
      </c>
      <c r="HS23" s="8">
        <v>1</v>
      </c>
      <c r="HT23" s="8">
        <v>1</v>
      </c>
      <c r="HU23" s="8">
        <v>1</v>
      </c>
      <c r="HV23" s="8">
        <v>1</v>
      </c>
      <c r="HW23" s="8">
        <v>1</v>
      </c>
      <c r="HX23" s="8">
        <v>1</v>
      </c>
      <c r="HY23" s="8">
        <v>1</v>
      </c>
      <c r="HZ23" s="8">
        <v>1</v>
      </c>
      <c r="IA23" s="8">
        <v>1</v>
      </c>
      <c r="IB23" s="8">
        <v>1</v>
      </c>
      <c r="IC23" s="8">
        <v>1</v>
      </c>
      <c r="ID23" s="8">
        <v>1</v>
      </c>
      <c r="IE23" s="8">
        <v>1</v>
      </c>
      <c r="IF23" s="8">
        <v>1</v>
      </c>
      <c r="IG23" s="8">
        <v>1</v>
      </c>
      <c r="IH23" s="8">
        <v>1</v>
      </c>
      <c r="II23" s="8">
        <v>1</v>
      </c>
      <c r="IJ23" s="8">
        <v>1</v>
      </c>
      <c r="IK23" s="8">
        <v>1</v>
      </c>
      <c r="IL23" s="8">
        <v>1</v>
      </c>
      <c r="IM23" s="8">
        <v>1</v>
      </c>
      <c r="IN23" s="8">
        <v>1</v>
      </c>
      <c r="IO23" s="8">
        <v>1</v>
      </c>
      <c r="IP23" s="8">
        <v>1</v>
      </c>
      <c r="IQ23" s="8">
        <v>1</v>
      </c>
      <c r="IR23" s="8">
        <v>1</v>
      </c>
      <c r="IS23" s="8">
        <v>1</v>
      </c>
      <c r="IT23" s="8">
        <v>1</v>
      </c>
      <c r="IU23" s="8">
        <v>1</v>
      </c>
      <c r="IV23" s="8">
        <v>1</v>
      </c>
      <c r="IW23" s="8">
        <v>1</v>
      </c>
      <c r="IX23" s="8">
        <v>1</v>
      </c>
      <c r="IY23" s="8">
        <v>1</v>
      </c>
      <c r="IZ23" s="8">
        <v>1</v>
      </c>
      <c r="JA23" s="8">
        <v>1</v>
      </c>
      <c r="JB23" s="8">
        <v>1</v>
      </c>
      <c r="JC23" s="8">
        <v>1</v>
      </c>
      <c r="JD23" s="8">
        <v>1</v>
      </c>
      <c r="JE23" s="8">
        <v>1</v>
      </c>
      <c r="JF23" s="8">
        <v>1</v>
      </c>
      <c r="JG23" s="8">
        <v>1</v>
      </c>
      <c r="JH23" s="8">
        <v>1</v>
      </c>
      <c r="JI23" s="8">
        <v>1</v>
      </c>
      <c r="JJ23" s="8">
        <v>1</v>
      </c>
      <c r="JK23" s="8">
        <v>1</v>
      </c>
      <c r="JL23" s="8">
        <v>1</v>
      </c>
      <c r="JM23" s="8">
        <v>1</v>
      </c>
      <c r="JN23" s="8">
        <v>1</v>
      </c>
      <c r="JO23" s="8">
        <v>1</v>
      </c>
      <c r="JP23" s="8">
        <v>1</v>
      </c>
      <c r="JQ23" s="8">
        <v>1</v>
      </c>
      <c r="JR23" s="8">
        <v>1</v>
      </c>
      <c r="JS23" s="8">
        <v>1</v>
      </c>
      <c r="JT23" s="8">
        <v>1</v>
      </c>
      <c r="JU23" s="8">
        <v>1</v>
      </c>
      <c r="JV23" s="8">
        <v>1</v>
      </c>
      <c r="JW23" s="8">
        <v>1</v>
      </c>
      <c r="JX23" s="8">
        <v>1</v>
      </c>
      <c r="JY23" s="8">
        <v>1</v>
      </c>
      <c r="JZ23" s="8">
        <v>1</v>
      </c>
      <c r="KA23" s="8">
        <v>1</v>
      </c>
      <c r="KB23" s="8">
        <v>1</v>
      </c>
      <c r="KC23" s="8">
        <v>1</v>
      </c>
      <c r="KD23" s="8">
        <v>1</v>
      </c>
      <c r="KE23" s="8">
        <v>1</v>
      </c>
      <c r="KF23" s="8">
        <v>1</v>
      </c>
      <c r="KG23" s="8">
        <v>1</v>
      </c>
      <c r="KH23" s="8">
        <v>1</v>
      </c>
      <c r="KI23" s="8">
        <v>1</v>
      </c>
      <c r="KJ23" s="8">
        <v>1</v>
      </c>
      <c r="KK23" s="8">
        <v>1</v>
      </c>
      <c r="KL23" s="8">
        <v>1</v>
      </c>
      <c r="KM23" s="8">
        <v>1</v>
      </c>
      <c r="KN23" s="8">
        <v>1</v>
      </c>
      <c r="KO23" s="8">
        <v>1</v>
      </c>
      <c r="KP23" s="8">
        <v>1</v>
      </c>
      <c r="KQ23" s="8">
        <v>1</v>
      </c>
      <c r="KR23" s="8">
        <v>1</v>
      </c>
      <c r="KS23" s="8">
        <v>1</v>
      </c>
      <c r="KT23" s="8">
        <v>1</v>
      </c>
      <c r="KU23" s="8">
        <v>1</v>
      </c>
      <c r="KV23" s="8">
        <v>1</v>
      </c>
      <c r="KW23" s="8">
        <v>1</v>
      </c>
      <c r="KX23" s="8">
        <v>1</v>
      </c>
      <c r="KY23" s="8">
        <v>1</v>
      </c>
      <c r="KZ23" s="8">
        <v>1</v>
      </c>
      <c r="LA23" s="8">
        <v>1</v>
      </c>
      <c r="LB23" s="8">
        <v>1</v>
      </c>
      <c r="LC23" s="8">
        <v>1</v>
      </c>
      <c r="LD23" s="8">
        <v>1</v>
      </c>
      <c r="LE23" s="8">
        <v>1</v>
      </c>
      <c r="LF23" s="8">
        <v>1</v>
      </c>
      <c r="LG23" s="8">
        <v>1</v>
      </c>
      <c r="LH23" s="8">
        <v>1</v>
      </c>
      <c r="LI23" s="8">
        <v>1</v>
      </c>
      <c r="LJ23" s="8">
        <v>1</v>
      </c>
      <c r="LK23" s="8">
        <v>1</v>
      </c>
      <c r="LL23" s="8">
        <v>1</v>
      </c>
      <c r="LM23" s="8">
        <v>1</v>
      </c>
      <c r="LN23" s="8">
        <v>1</v>
      </c>
      <c r="LO23" s="8">
        <v>1</v>
      </c>
      <c r="LP23" s="8">
        <v>1</v>
      </c>
      <c r="LQ23" s="8">
        <v>1</v>
      </c>
      <c r="LR23" s="8">
        <v>1</v>
      </c>
      <c r="LS23" s="8">
        <v>1</v>
      </c>
      <c r="LT23" s="8">
        <v>1</v>
      </c>
      <c r="LU23" s="8">
        <v>1</v>
      </c>
      <c r="LV23" s="8">
        <v>1</v>
      </c>
      <c r="LW23" s="8">
        <v>1</v>
      </c>
      <c r="LX23" s="8">
        <v>1</v>
      </c>
      <c r="LY23" s="8">
        <v>1</v>
      </c>
      <c r="LZ23" s="8">
        <v>1</v>
      </c>
      <c r="MA23" s="8">
        <v>1</v>
      </c>
      <c r="MB23" s="8">
        <v>1</v>
      </c>
      <c r="MC23" s="8">
        <v>1</v>
      </c>
      <c r="MD23" s="8">
        <v>1</v>
      </c>
      <c r="ME23" s="8">
        <v>1</v>
      </c>
      <c r="MF23" s="8">
        <v>1</v>
      </c>
      <c r="MG23" s="8">
        <v>1</v>
      </c>
      <c r="MH23" s="8">
        <v>1</v>
      </c>
      <c r="MI23" s="8">
        <v>1</v>
      </c>
      <c r="MJ23" s="8">
        <v>1</v>
      </c>
      <c r="MK23" s="8">
        <v>1</v>
      </c>
      <c r="ML23" s="8">
        <v>1</v>
      </c>
      <c r="MM23" s="8">
        <v>1</v>
      </c>
      <c r="MN23" s="8">
        <v>1</v>
      </c>
      <c r="MO23" s="8">
        <v>1</v>
      </c>
      <c r="MP23" s="8">
        <v>1</v>
      </c>
      <c r="MQ23" s="8">
        <v>1</v>
      </c>
      <c r="MR23" s="8">
        <v>1</v>
      </c>
      <c r="MS23" s="8">
        <v>1</v>
      </c>
      <c r="MT23" s="8">
        <v>1</v>
      </c>
      <c r="MU23" s="8">
        <v>1</v>
      </c>
      <c r="MV23" s="8">
        <v>1</v>
      </c>
      <c r="MW23" s="8">
        <v>1</v>
      </c>
      <c r="MX23" s="8">
        <v>1</v>
      </c>
      <c r="MY23" s="8">
        <v>1</v>
      </c>
      <c r="MZ23" s="8">
        <v>1</v>
      </c>
      <c r="NA23" s="8">
        <v>1</v>
      </c>
      <c r="NB23" s="8">
        <v>1</v>
      </c>
      <c r="NC23" s="8">
        <v>1</v>
      </c>
      <c r="ND23" s="8">
        <v>1</v>
      </c>
      <c r="NE23" s="8">
        <v>1</v>
      </c>
      <c r="NF23" s="8">
        <v>1</v>
      </c>
      <c r="NG23" s="8">
        <v>1</v>
      </c>
      <c r="NH23" s="8">
        <v>1</v>
      </c>
      <c r="NI23" s="8">
        <v>1</v>
      </c>
      <c r="NJ23" s="8">
        <v>1</v>
      </c>
      <c r="NK23" s="8">
        <v>1</v>
      </c>
      <c r="NL23" s="8">
        <v>1</v>
      </c>
      <c r="NM23" s="8">
        <v>1</v>
      </c>
      <c r="NN23" s="8">
        <v>1</v>
      </c>
      <c r="NO23" s="8">
        <v>1</v>
      </c>
      <c r="NP23" s="8">
        <v>1</v>
      </c>
      <c r="NQ23" s="8">
        <v>1</v>
      </c>
      <c r="NR23" s="8">
        <v>1</v>
      </c>
      <c r="NS23" s="8">
        <v>1</v>
      </c>
      <c r="NT23" s="8">
        <v>1</v>
      </c>
      <c r="NU23" s="8">
        <v>1</v>
      </c>
      <c r="NV23" s="8">
        <v>1</v>
      </c>
      <c r="NW23" s="8">
        <v>1</v>
      </c>
      <c r="NX23" s="8">
        <v>1</v>
      </c>
      <c r="NY23" s="8">
        <v>1</v>
      </c>
      <c r="NZ23" s="8">
        <v>1</v>
      </c>
      <c r="OA23" s="8">
        <v>1</v>
      </c>
      <c r="OB23" s="8">
        <v>1</v>
      </c>
      <c r="OC23" s="8">
        <v>1</v>
      </c>
      <c r="OD23" s="8">
        <v>1</v>
      </c>
      <c r="OE23" s="8">
        <v>1</v>
      </c>
      <c r="OF23" s="8">
        <v>1</v>
      </c>
      <c r="OG23" s="8">
        <v>1</v>
      </c>
      <c r="OH23" s="8">
        <v>1</v>
      </c>
      <c r="OI23" s="8">
        <v>1</v>
      </c>
      <c r="OJ23" s="8">
        <v>1</v>
      </c>
      <c r="OK23" s="8">
        <v>1</v>
      </c>
      <c r="OL23" s="8">
        <v>1</v>
      </c>
      <c r="OM23" s="8">
        <v>1</v>
      </c>
      <c r="ON23" s="8">
        <v>1</v>
      </c>
      <c r="OO23" s="8">
        <v>1</v>
      </c>
      <c r="OP23" s="8">
        <v>1</v>
      </c>
      <c r="OQ23" s="8">
        <v>1</v>
      </c>
      <c r="OR23" s="8">
        <v>1</v>
      </c>
      <c r="OS23" s="8">
        <v>1</v>
      </c>
      <c r="OT23" s="8">
        <v>1</v>
      </c>
      <c r="OU23" s="8">
        <v>1</v>
      </c>
      <c r="OV23" s="8">
        <v>1</v>
      </c>
      <c r="OW23" s="8">
        <v>1</v>
      </c>
      <c r="OX23" s="8">
        <v>1</v>
      </c>
      <c r="OY23" s="8">
        <v>1</v>
      </c>
      <c r="OZ23" s="8">
        <v>1</v>
      </c>
      <c r="PA23" s="8">
        <v>1</v>
      </c>
      <c r="PB23" s="8">
        <v>1</v>
      </c>
      <c r="PC23" s="8">
        <v>1</v>
      </c>
      <c r="PD23" s="8">
        <v>1</v>
      </c>
      <c r="PE23" s="8">
        <v>1</v>
      </c>
      <c r="PF23" s="8">
        <v>1</v>
      </c>
      <c r="PG23" s="8">
        <v>1</v>
      </c>
      <c r="PH23" s="8">
        <v>1</v>
      </c>
      <c r="PI23" s="8">
        <v>1</v>
      </c>
      <c r="PJ23" s="8">
        <v>1</v>
      </c>
      <c r="PK23" s="8">
        <v>1</v>
      </c>
      <c r="PL23" s="8">
        <v>1</v>
      </c>
      <c r="PM23" s="8">
        <v>1</v>
      </c>
      <c r="PN23" s="8">
        <v>1</v>
      </c>
      <c r="PO23" s="8">
        <v>1</v>
      </c>
      <c r="PP23" s="8">
        <v>1</v>
      </c>
      <c r="PQ23" s="8">
        <v>1</v>
      </c>
      <c r="PR23" s="8">
        <v>1</v>
      </c>
      <c r="PS23" s="8">
        <v>1</v>
      </c>
      <c r="PT23" s="8">
        <v>1</v>
      </c>
      <c r="PU23" s="8">
        <v>1</v>
      </c>
      <c r="PV23" s="8">
        <v>1</v>
      </c>
      <c r="PW23" s="8">
        <v>1</v>
      </c>
      <c r="PX23" s="8">
        <v>1</v>
      </c>
      <c r="PY23" s="8">
        <v>1</v>
      </c>
      <c r="PZ23" s="8">
        <v>1</v>
      </c>
      <c r="QA23" s="8">
        <v>1</v>
      </c>
      <c r="QB23" s="8">
        <v>1</v>
      </c>
      <c r="QC23" s="8">
        <v>1</v>
      </c>
      <c r="QD23" s="8">
        <v>1</v>
      </c>
      <c r="QE23" s="8">
        <v>1</v>
      </c>
      <c r="QF23" s="8">
        <v>1</v>
      </c>
      <c r="QG23" s="8">
        <v>1</v>
      </c>
      <c r="QH23" s="8">
        <v>1</v>
      </c>
      <c r="QI23" s="8">
        <v>1</v>
      </c>
      <c r="QJ23" s="8">
        <v>1</v>
      </c>
      <c r="QK23" s="8">
        <v>1</v>
      </c>
      <c r="QL23" s="8">
        <v>1</v>
      </c>
      <c r="QM23" s="8">
        <v>1</v>
      </c>
      <c r="QN23" s="8">
        <v>1</v>
      </c>
      <c r="QO23" s="8">
        <v>1</v>
      </c>
      <c r="QP23" s="8">
        <v>1</v>
      </c>
      <c r="QQ23" s="8">
        <v>1</v>
      </c>
      <c r="QR23" s="8">
        <v>1</v>
      </c>
      <c r="QS23" s="8">
        <v>1</v>
      </c>
      <c r="QT23" s="8">
        <v>1</v>
      </c>
      <c r="QU23" s="8">
        <v>1</v>
      </c>
      <c r="QV23" s="8">
        <v>1</v>
      </c>
      <c r="QW23" s="8">
        <v>1</v>
      </c>
      <c r="QX23" s="8">
        <v>1</v>
      </c>
      <c r="QY23" s="8">
        <v>1</v>
      </c>
      <c r="QZ23" s="8">
        <v>1</v>
      </c>
      <c r="RA23" s="8">
        <v>1</v>
      </c>
      <c r="RB23" s="8">
        <v>1</v>
      </c>
      <c r="RC23" s="8">
        <v>1</v>
      </c>
      <c r="RD23" s="8">
        <v>1</v>
      </c>
      <c r="RE23" s="8">
        <v>1</v>
      </c>
      <c r="RF23" s="8">
        <v>1</v>
      </c>
      <c r="RG23" s="8">
        <v>1</v>
      </c>
      <c r="RH23" s="8">
        <v>1</v>
      </c>
      <c r="RI23" s="8">
        <v>1</v>
      </c>
      <c r="RJ23" s="8">
        <v>1</v>
      </c>
      <c r="RK23" s="8">
        <v>1</v>
      </c>
      <c r="RL23" s="8">
        <v>1</v>
      </c>
      <c r="RM23" s="8">
        <v>1</v>
      </c>
      <c r="RN23" s="8">
        <v>1</v>
      </c>
      <c r="RO23" s="8">
        <v>1</v>
      </c>
      <c r="RP23" s="8">
        <v>1</v>
      </c>
      <c r="RQ23" s="8">
        <v>1</v>
      </c>
      <c r="RR23" s="8">
        <v>1</v>
      </c>
      <c r="RS23" s="8">
        <v>1</v>
      </c>
      <c r="RT23" s="8">
        <v>1</v>
      </c>
      <c r="RU23" s="8">
        <v>1</v>
      </c>
      <c r="RV23" s="8">
        <v>1</v>
      </c>
      <c r="RW23" s="8">
        <v>1</v>
      </c>
      <c r="RX23" s="8">
        <v>1</v>
      </c>
      <c r="RY23" s="8">
        <v>1</v>
      </c>
      <c r="RZ23" s="8">
        <v>1</v>
      </c>
      <c r="SA23" s="8">
        <v>1</v>
      </c>
      <c r="SB23" s="8">
        <v>1</v>
      </c>
      <c r="SC23" s="8">
        <v>1</v>
      </c>
      <c r="SD23" s="8">
        <v>1</v>
      </c>
      <c r="SE23" s="8">
        <v>1</v>
      </c>
      <c r="SF23" s="8">
        <v>1</v>
      </c>
      <c r="SG23" s="8">
        <v>1</v>
      </c>
      <c r="SH23" s="8">
        <v>1</v>
      </c>
      <c r="SI23" s="8">
        <v>1</v>
      </c>
      <c r="SJ23" s="8">
        <v>1</v>
      </c>
      <c r="SK23" s="8">
        <v>1</v>
      </c>
      <c r="SL23" s="8">
        <v>1</v>
      </c>
      <c r="SM23" s="8">
        <v>1</v>
      </c>
      <c r="SN23" s="8">
        <v>1</v>
      </c>
      <c r="SO23" s="8">
        <v>1</v>
      </c>
      <c r="SP23" s="8">
        <v>1</v>
      </c>
      <c r="SQ23" s="8">
        <v>1</v>
      </c>
      <c r="SR23" s="8">
        <v>1</v>
      </c>
      <c r="SS23" s="8">
        <v>1</v>
      </c>
      <c r="ST23" s="8">
        <v>1</v>
      </c>
      <c r="SU23" s="8">
        <v>1</v>
      </c>
      <c r="SV23" s="8">
        <v>1</v>
      </c>
      <c r="SW23" s="8">
        <v>1</v>
      </c>
      <c r="SX23" s="8">
        <v>1</v>
      </c>
      <c r="SY23" s="8">
        <v>1</v>
      </c>
      <c r="SZ23" s="8">
        <v>1</v>
      </c>
      <c r="TA23" s="8">
        <v>1</v>
      </c>
      <c r="TB23" s="8">
        <v>1</v>
      </c>
      <c r="TC23" s="8">
        <v>1</v>
      </c>
      <c r="TD23" s="8">
        <v>1</v>
      </c>
      <c r="TE23" s="8">
        <v>1</v>
      </c>
      <c r="TF23" s="8">
        <v>1</v>
      </c>
      <c r="TG23" s="8">
        <v>1</v>
      </c>
      <c r="TH23" s="8">
        <v>1</v>
      </c>
      <c r="TI23" s="8">
        <v>1</v>
      </c>
      <c r="TJ23" s="8">
        <v>1</v>
      </c>
      <c r="TK23" s="8">
        <v>1</v>
      </c>
      <c r="TL23" s="8">
        <v>1</v>
      </c>
      <c r="TM23" s="8">
        <v>1</v>
      </c>
      <c r="TN23" s="8">
        <v>1</v>
      </c>
      <c r="TO23" s="8">
        <v>1</v>
      </c>
      <c r="TP23" s="8">
        <v>1</v>
      </c>
      <c r="TQ23" s="8">
        <v>1</v>
      </c>
      <c r="TR23" s="8">
        <v>1</v>
      </c>
      <c r="TS23" s="8">
        <v>1</v>
      </c>
      <c r="TT23" s="8">
        <v>1</v>
      </c>
      <c r="TU23" s="8">
        <v>1</v>
      </c>
      <c r="TV23" s="8">
        <v>1</v>
      </c>
      <c r="TW23" s="8">
        <v>1</v>
      </c>
      <c r="TX23" s="8">
        <v>1</v>
      </c>
      <c r="TY23" s="8">
        <v>1</v>
      </c>
      <c r="TZ23" s="8">
        <v>1</v>
      </c>
      <c r="UA23" s="8">
        <v>1</v>
      </c>
      <c r="UB23" s="8">
        <v>1</v>
      </c>
      <c r="UC23" s="8">
        <v>1</v>
      </c>
      <c r="UD23" s="8">
        <v>1</v>
      </c>
    </row>
    <row r="24" spans="1:550" s="8" customFormat="1" x14ac:dyDescent="0.25">
      <c r="C24" s="8">
        <v>-1</v>
      </c>
      <c r="D24" s="8">
        <v>-1</v>
      </c>
      <c r="E24" s="8">
        <v>-1</v>
      </c>
      <c r="F24" s="8">
        <v>-1</v>
      </c>
      <c r="G24" s="8">
        <v>-1</v>
      </c>
      <c r="H24" s="8">
        <v>-1</v>
      </c>
      <c r="I24" s="8">
        <v>-1</v>
      </c>
      <c r="J24" s="8">
        <v>-1</v>
      </c>
      <c r="K24" s="8">
        <v>-1</v>
      </c>
      <c r="L24" s="8">
        <v>-1</v>
      </c>
      <c r="M24" s="8">
        <v>-1</v>
      </c>
      <c r="N24" s="8">
        <v>-1</v>
      </c>
      <c r="O24" s="8">
        <v>-1</v>
      </c>
      <c r="P24" s="8">
        <v>-1</v>
      </c>
      <c r="Q24" s="8">
        <v>-1</v>
      </c>
      <c r="R24" s="8">
        <v>-1</v>
      </c>
      <c r="S24" s="8">
        <v>-1</v>
      </c>
      <c r="T24" s="8">
        <v>-1</v>
      </c>
      <c r="U24" s="8">
        <v>-1</v>
      </c>
      <c r="V24" s="8">
        <v>-1</v>
      </c>
      <c r="W24" s="8">
        <v>-1</v>
      </c>
      <c r="X24" s="8">
        <v>-1</v>
      </c>
      <c r="Y24" s="8">
        <v>-1</v>
      </c>
      <c r="Z24" s="8">
        <v>-1</v>
      </c>
      <c r="AA24" s="8">
        <v>-1</v>
      </c>
      <c r="AB24" s="8">
        <v>-1</v>
      </c>
      <c r="AC24" s="8">
        <v>-1</v>
      </c>
      <c r="AD24" s="8">
        <v>-1</v>
      </c>
      <c r="AE24" s="8">
        <v>-1</v>
      </c>
      <c r="AF24" s="8">
        <v>-1</v>
      </c>
      <c r="AG24" s="8">
        <v>-1</v>
      </c>
      <c r="AH24" s="8">
        <v>-1</v>
      </c>
      <c r="AI24" s="8">
        <v>-1</v>
      </c>
      <c r="AJ24" s="8">
        <v>-1</v>
      </c>
      <c r="AK24" s="8">
        <v>-1</v>
      </c>
      <c r="AL24" s="8">
        <v>-1</v>
      </c>
      <c r="AM24" s="8">
        <v>-1</v>
      </c>
      <c r="AN24" s="8">
        <v>-1</v>
      </c>
      <c r="AO24" s="8">
        <v>-1</v>
      </c>
      <c r="AP24" s="8">
        <v>-1</v>
      </c>
      <c r="AQ24" s="8">
        <v>-1</v>
      </c>
      <c r="AR24" s="8">
        <v>-1</v>
      </c>
      <c r="AS24" s="8">
        <v>-1</v>
      </c>
      <c r="AT24" s="8">
        <v>-1</v>
      </c>
      <c r="AU24" s="8">
        <v>-1</v>
      </c>
      <c r="AV24" s="8">
        <v>-1</v>
      </c>
      <c r="AW24" s="8">
        <v>-1</v>
      </c>
      <c r="AX24" s="8">
        <v>-1</v>
      </c>
      <c r="AY24" s="8">
        <v>-1</v>
      </c>
      <c r="AZ24" s="8">
        <v>-1</v>
      </c>
      <c r="BA24" s="8">
        <v>-1</v>
      </c>
      <c r="BB24" s="8">
        <v>-1</v>
      </c>
      <c r="BC24" s="8">
        <v>-1</v>
      </c>
      <c r="BD24" s="8">
        <v>-1</v>
      </c>
      <c r="BE24" s="8">
        <v>-1</v>
      </c>
      <c r="BF24" s="8">
        <v>-1</v>
      </c>
      <c r="BG24" s="8">
        <v>-1</v>
      </c>
      <c r="BH24" s="8">
        <v>-1</v>
      </c>
      <c r="BI24" s="8">
        <v>-1</v>
      </c>
      <c r="BJ24" s="8">
        <v>-1</v>
      </c>
      <c r="BK24" s="8">
        <v>-1</v>
      </c>
      <c r="BL24" s="8">
        <v>-1</v>
      </c>
      <c r="BM24" s="8">
        <v>-1</v>
      </c>
      <c r="BN24" s="8">
        <v>-1</v>
      </c>
      <c r="BO24" s="8">
        <v>-1</v>
      </c>
      <c r="BP24" s="8">
        <v>-1</v>
      </c>
      <c r="BQ24" s="8">
        <v>-1</v>
      </c>
      <c r="BR24" s="8">
        <v>-1</v>
      </c>
      <c r="BS24" s="8">
        <v>-1</v>
      </c>
      <c r="BT24" s="8">
        <v>-1</v>
      </c>
      <c r="BU24" s="8">
        <v>-1</v>
      </c>
      <c r="BV24" s="8">
        <v>-1</v>
      </c>
      <c r="BW24" s="8">
        <v>-1</v>
      </c>
      <c r="BX24" s="8">
        <v>-1</v>
      </c>
      <c r="BY24" s="8">
        <v>-1</v>
      </c>
      <c r="BZ24" s="8">
        <v>-1</v>
      </c>
      <c r="CA24" s="8">
        <v>-1</v>
      </c>
      <c r="CB24" s="8">
        <v>-1</v>
      </c>
      <c r="CC24" s="8">
        <v>-1</v>
      </c>
      <c r="CD24" s="8">
        <v>-1</v>
      </c>
      <c r="CE24" s="8">
        <v>-1</v>
      </c>
      <c r="CF24" s="8">
        <v>-1</v>
      </c>
      <c r="CG24" s="8">
        <v>-1</v>
      </c>
      <c r="CH24" s="8">
        <v>-1</v>
      </c>
      <c r="CI24" s="8">
        <v>-1</v>
      </c>
      <c r="CJ24" s="8">
        <v>-1</v>
      </c>
      <c r="CK24" s="8">
        <v>-1</v>
      </c>
      <c r="CL24" s="8">
        <v>-1</v>
      </c>
      <c r="CM24" s="8">
        <v>-1</v>
      </c>
      <c r="CN24" s="8">
        <v>-1</v>
      </c>
      <c r="CO24" s="8">
        <v>-1</v>
      </c>
      <c r="CP24" s="8">
        <v>-1</v>
      </c>
      <c r="CQ24" s="8">
        <v>-1</v>
      </c>
      <c r="CR24" s="8">
        <v>-1</v>
      </c>
      <c r="CS24" s="8">
        <v>-1</v>
      </c>
      <c r="CT24" s="8">
        <v>-1</v>
      </c>
      <c r="CU24" s="8">
        <v>-1</v>
      </c>
      <c r="CV24" s="8">
        <v>-1</v>
      </c>
      <c r="CW24" s="8">
        <v>-1</v>
      </c>
      <c r="CX24" s="8">
        <v>-1</v>
      </c>
      <c r="CY24" s="8">
        <v>-1</v>
      </c>
      <c r="CZ24" s="8">
        <v>-1</v>
      </c>
      <c r="DA24" s="8">
        <v>-1</v>
      </c>
      <c r="DB24" s="8">
        <v>-1</v>
      </c>
      <c r="DC24" s="8">
        <v>-1</v>
      </c>
      <c r="DD24" s="8">
        <v>-1</v>
      </c>
      <c r="DE24" s="8">
        <v>-1</v>
      </c>
      <c r="DF24" s="8">
        <v>-1</v>
      </c>
      <c r="DG24" s="8">
        <v>-1</v>
      </c>
      <c r="DH24" s="8">
        <v>-1</v>
      </c>
      <c r="DI24" s="8">
        <v>-1</v>
      </c>
      <c r="DJ24" s="8">
        <v>-1</v>
      </c>
      <c r="DK24" s="8">
        <v>-1</v>
      </c>
      <c r="DL24" s="8">
        <v>-1</v>
      </c>
      <c r="DM24" s="8">
        <v>-1</v>
      </c>
      <c r="DN24" s="8">
        <v>-1</v>
      </c>
      <c r="DO24" s="8">
        <v>-1</v>
      </c>
      <c r="DP24" s="8">
        <v>-1</v>
      </c>
      <c r="DQ24" s="8">
        <v>-1</v>
      </c>
      <c r="DR24" s="8">
        <v>-1</v>
      </c>
      <c r="DS24" s="8">
        <v>-1</v>
      </c>
      <c r="DT24" s="8">
        <v>-1</v>
      </c>
      <c r="DU24" s="8">
        <v>-1</v>
      </c>
      <c r="DV24" s="8">
        <v>-1</v>
      </c>
      <c r="DW24" s="8">
        <v>-1</v>
      </c>
      <c r="DX24" s="8">
        <v>-1</v>
      </c>
      <c r="DY24" s="8">
        <v>-1</v>
      </c>
      <c r="DZ24" s="8">
        <v>-1</v>
      </c>
      <c r="EA24" s="8">
        <v>-1</v>
      </c>
      <c r="EB24" s="8">
        <v>-1</v>
      </c>
      <c r="EC24" s="8">
        <v>-1</v>
      </c>
      <c r="ED24" s="8">
        <v>-1</v>
      </c>
      <c r="EE24" s="8">
        <v>-1</v>
      </c>
      <c r="EF24" s="8">
        <v>-1</v>
      </c>
      <c r="EG24" s="8">
        <v>-1</v>
      </c>
      <c r="EH24" s="8">
        <v>-1</v>
      </c>
      <c r="EI24" s="8">
        <v>-1</v>
      </c>
      <c r="EJ24" s="8">
        <v>-1</v>
      </c>
      <c r="EK24" s="8">
        <v>-1</v>
      </c>
      <c r="EL24" s="8">
        <v>-1</v>
      </c>
      <c r="EM24" s="8">
        <v>-1</v>
      </c>
      <c r="EN24" s="8">
        <v>-1</v>
      </c>
      <c r="EO24" s="8">
        <v>-1</v>
      </c>
      <c r="EP24" s="8">
        <v>-1</v>
      </c>
      <c r="EQ24" s="8">
        <v>-1</v>
      </c>
      <c r="ER24" s="8">
        <v>-1</v>
      </c>
      <c r="ES24" s="8">
        <v>-1</v>
      </c>
      <c r="ET24" s="8">
        <v>-1</v>
      </c>
      <c r="EU24" s="8">
        <v>-1</v>
      </c>
      <c r="EV24" s="8">
        <v>-1</v>
      </c>
      <c r="EW24" s="8">
        <v>-1</v>
      </c>
      <c r="EX24" s="8">
        <v>-1</v>
      </c>
      <c r="EY24" s="8">
        <v>-1</v>
      </c>
      <c r="EZ24" s="8">
        <v>-1</v>
      </c>
      <c r="FA24" s="8">
        <v>-1</v>
      </c>
      <c r="FB24" s="8">
        <v>-1</v>
      </c>
      <c r="FC24" s="8">
        <v>-1</v>
      </c>
      <c r="FD24" s="8">
        <v>-1</v>
      </c>
      <c r="FE24" s="8">
        <v>-1</v>
      </c>
      <c r="FF24" s="8">
        <v>-1</v>
      </c>
      <c r="FG24" s="8">
        <v>-1</v>
      </c>
      <c r="FH24" s="8">
        <v>-1</v>
      </c>
      <c r="FI24" s="8">
        <v>-1</v>
      </c>
      <c r="FJ24" s="8">
        <v>-1</v>
      </c>
      <c r="FK24" s="8">
        <v>-1</v>
      </c>
      <c r="FL24" s="8">
        <v>-1</v>
      </c>
      <c r="FM24" s="8">
        <v>-1</v>
      </c>
      <c r="FN24" s="8">
        <v>-1</v>
      </c>
      <c r="FO24" s="8">
        <v>-1</v>
      </c>
      <c r="FP24" s="8">
        <v>-1</v>
      </c>
      <c r="FQ24" s="8">
        <v>-1</v>
      </c>
      <c r="FR24" s="8">
        <v>-1</v>
      </c>
      <c r="FS24" s="8">
        <v>-1</v>
      </c>
      <c r="FT24" s="8">
        <v>-1</v>
      </c>
      <c r="FU24" s="8">
        <v>-1</v>
      </c>
      <c r="FV24" s="8">
        <v>-1</v>
      </c>
      <c r="FW24" s="8">
        <v>-1</v>
      </c>
      <c r="FX24" s="8">
        <v>-1</v>
      </c>
      <c r="FY24" s="8">
        <v>-1</v>
      </c>
      <c r="FZ24" s="8">
        <v>-1</v>
      </c>
      <c r="GA24" s="8">
        <v>-1</v>
      </c>
      <c r="GB24" s="8">
        <v>-1</v>
      </c>
      <c r="GC24" s="8">
        <v>-1</v>
      </c>
      <c r="GD24" s="8">
        <v>-1</v>
      </c>
      <c r="GE24" s="8">
        <v>-1</v>
      </c>
      <c r="GF24" s="8">
        <v>-1</v>
      </c>
      <c r="GG24" s="8">
        <v>-1</v>
      </c>
      <c r="GH24" s="8">
        <v>-1</v>
      </c>
      <c r="GI24" s="8">
        <v>-1</v>
      </c>
      <c r="GJ24" s="8">
        <v>-1</v>
      </c>
      <c r="GK24" s="8">
        <v>-1</v>
      </c>
      <c r="GL24" s="8">
        <v>-1</v>
      </c>
      <c r="GM24" s="8">
        <v>-1</v>
      </c>
      <c r="GN24" s="8">
        <v>-1</v>
      </c>
      <c r="GO24" s="8">
        <v>-1</v>
      </c>
      <c r="GP24" s="8">
        <v>-1</v>
      </c>
      <c r="GQ24" s="8">
        <v>-1</v>
      </c>
      <c r="GR24" s="8">
        <v>-1</v>
      </c>
      <c r="GS24" s="8">
        <v>-1</v>
      </c>
      <c r="GT24" s="8">
        <v>-1</v>
      </c>
      <c r="GU24" s="8">
        <v>-1</v>
      </c>
      <c r="GV24" s="8">
        <v>-1</v>
      </c>
      <c r="GW24" s="8">
        <v>-1</v>
      </c>
      <c r="GX24" s="8">
        <v>-1</v>
      </c>
      <c r="GY24" s="8">
        <v>-1</v>
      </c>
      <c r="GZ24" s="8">
        <v>-1</v>
      </c>
      <c r="HA24" s="8">
        <v>-1</v>
      </c>
      <c r="HB24" s="8">
        <v>-1</v>
      </c>
      <c r="HC24" s="8">
        <v>-1</v>
      </c>
      <c r="HD24" s="8">
        <v>-1</v>
      </c>
      <c r="HE24" s="8">
        <v>-1</v>
      </c>
      <c r="HF24" s="8">
        <v>-1</v>
      </c>
      <c r="HG24" s="8">
        <v>-1</v>
      </c>
      <c r="HH24" s="8">
        <v>-1</v>
      </c>
      <c r="HI24" s="8">
        <v>-1</v>
      </c>
      <c r="HJ24" s="8">
        <v>-1</v>
      </c>
      <c r="HK24" s="8">
        <v>-1</v>
      </c>
      <c r="HL24" s="8">
        <v>-1</v>
      </c>
      <c r="HM24" s="8">
        <v>-1</v>
      </c>
      <c r="HN24" s="8">
        <v>-1</v>
      </c>
      <c r="HO24" s="8">
        <v>-1</v>
      </c>
      <c r="HP24" s="8">
        <v>-1</v>
      </c>
      <c r="HQ24" s="8">
        <v>-1</v>
      </c>
      <c r="HR24" s="8">
        <v>-1</v>
      </c>
      <c r="HS24" s="8">
        <v>-1</v>
      </c>
      <c r="HT24" s="8">
        <v>-1</v>
      </c>
      <c r="HU24" s="8">
        <v>-1</v>
      </c>
      <c r="HV24" s="8">
        <v>-1</v>
      </c>
      <c r="HW24" s="8">
        <v>-1</v>
      </c>
      <c r="HX24" s="8">
        <v>-1</v>
      </c>
      <c r="HY24" s="8">
        <v>-1</v>
      </c>
      <c r="HZ24" s="8">
        <v>-1</v>
      </c>
      <c r="IA24" s="8">
        <v>-1</v>
      </c>
      <c r="IB24" s="8">
        <v>-1</v>
      </c>
      <c r="IC24" s="8">
        <v>-1</v>
      </c>
      <c r="ID24" s="8">
        <v>-1</v>
      </c>
      <c r="IE24" s="8">
        <v>-1</v>
      </c>
      <c r="IF24" s="8">
        <v>-1</v>
      </c>
      <c r="IG24" s="8">
        <v>-1</v>
      </c>
      <c r="IH24" s="8">
        <v>-1</v>
      </c>
      <c r="II24" s="8">
        <v>-1</v>
      </c>
      <c r="IJ24" s="8">
        <v>-1</v>
      </c>
      <c r="IK24" s="8">
        <v>-1</v>
      </c>
      <c r="IL24" s="8">
        <v>-1</v>
      </c>
      <c r="IM24" s="8">
        <v>-1</v>
      </c>
      <c r="IN24" s="8">
        <v>-1</v>
      </c>
      <c r="IO24" s="8">
        <v>-1</v>
      </c>
      <c r="IP24" s="8">
        <v>-1</v>
      </c>
      <c r="IQ24" s="8">
        <v>-1</v>
      </c>
      <c r="IR24" s="8">
        <v>-1</v>
      </c>
      <c r="IS24" s="8">
        <v>-1</v>
      </c>
      <c r="IT24" s="8">
        <v>-1</v>
      </c>
      <c r="IU24" s="8">
        <v>-1</v>
      </c>
      <c r="IV24" s="8">
        <v>-1</v>
      </c>
      <c r="IW24" s="8">
        <v>-1</v>
      </c>
      <c r="IX24" s="8">
        <v>-1</v>
      </c>
      <c r="IY24" s="8">
        <v>-1</v>
      </c>
      <c r="IZ24" s="8">
        <v>-1</v>
      </c>
      <c r="JA24" s="8">
        <v>-1</v>
      </c>
      <c r="JB24" s="8">
        <v>-1</v>
      </c>
      <c r="JC24" s="8">
        <v>-1</v>
      </c>
      <c r="JD24" s="8">
        <v>-1</v>
      </c>
      <c r="JE24" s="8">
        <v>-1</v>
      </c>
      <c r="JF24" s="8">
        <v>-1</v>
      </c>
      <c r="JG24" s="8">
        <v>-1</v>
      </c>
      <c r="JH24" s="8">
        <v>-1</v>
      </c>
      <c r="JI24" s="8">
        <v>-1</v>
      </c>
      <c r="JJ24" s="8">
        <v>-1</v>
      </c>
      <c r="JK24" s="8">
        <v>-1</v>
      </c>
      <c r="JL24" s="8">
        <v>-1</v>
      </c>
      <c r="JM24" s="8">
        <v>-1</v>
      </c>
      <c r="JN24" s="8">
        <v>-1</v>
      </c>
      <c r="JO24" s="8">
        <v>-1</v>
      </c>
      <c r="JP24" s="8">
        <v>-1</v>
      </c>
      <c r="JQ24" s="8">
        <v>-1</v>
      </c>
      <c r="JR24" s="8">
        <v>-1</v>
      </c>
      <c r="JS24" s="8">
        <v>-1</v>
      </c>
      <c r="JT24" s="8">
        <v>-1</v>
      </c>
      <c r="JU24" s="8">
        <v>-1</v>
      </c>
      <c r="JV24" s="8">
        <v>-1</v>
      </c>
      <c r="JW24" s="8">
        <v>-1</v>
      </c>
      <c r="JX24" s="8">
        <v>-1</v>
      </c>
      <c r="JY24" s="8">
        <v>-1</v>
      </c>
      <c r="JZ24" s="8">
        <v>-1</v>
      </c>
      <c r="KA24" s="8">
        <v>-1</v>
      </c>
      <c r="KB24" s="8">
        <v>-1</v>
      </c>
      <c r="KC24" s="8">
        <v>-1</v>
      </c>
      <c r="KD24" s="8">
        <v>-1</v>
      </c>
      <c r="KE24" s="8">
        <v>-1</v>
      </c>
      <c r="KF24" s="8">
        <v>-1</v>
      </c>
      <c r="KG24" s="8">
        <v>-1</v>
      </c>
      <c r="KH24" s="8">
        <v>-1</v>
      </c>
      <c r="KI24" s="8">
        <v>-1</v>
      </c>
      <c r="KJ24" s="8">
        <v>-1</v>
      </c>
      <c r="KK24" s="8">
        <v>-1</v>
      </c>
      <c r="KL24" s="8">
        <v>-1</v>
      </c>
      <c r="KM24" s="8">
        <v>-1</v>
      </c>
      <c r="KN24" s="8">
        <v>-1</v>
      </c>
      <c r="KO24" s="8">
        <v>-1</v>
      </c>
      <c r="KP24" s="8">
        <v>-1</v>
      </c>
      <c r="KQ24" s="8">
        <v>-1</v>
      </c>
      <c r="KR24" s="8">
        <v>-1</v>
      </c>
      <c r="KS24" s="8">
        <v>-1</v>
      </c>
      <c r="KT24" s="8">
        <v>-1</v>
      </c>
      <c r="KU24" s="8">
        <v>-1</v>
      </c>
      <c r="KV24" s="8">
        <v>-1</v>
      </c>
      <c r="KW24" s="8">
        <v>-1</v>
      </c>
      <c r="KX24" s="8">
        <v>-1</v>
      </c>
      <c r="KY24" s="8">
        <v>-1</v>
      </c>
      <c r="KZ24" s="8">
        <v>-1</v>
      </c>
      <c r="LA24" s="8">
        <v>-1</v>
      </c>
      <c r="LB24" s="8">
        <v>-1</v>
      </c>
      <c r="LC24" s="8">
        <v>-1</v>
      </c>
      <c r="LD24" s="8">
        <v>-1</v>
      </c>
      <c r="LE24" s="8">
        <v>-1</v>
      </c>
      <c r="LF24" s="8">
        <v>-1</v>
      </c>
      <c r="LG24" s="8">
        <v>-1</v>
      </c>
      <c r="LH24" s="8">
        <v>-1</v>
      </c>
      <c r="LI24" s="8">
        <v>-1</v>
      </c>
      <c r="LJ24" s="8">
        <v>-1</v>
      </c>
      <c r="LK24" s="8">
        <v>-1</v>
      </c>
      <c r="LL24" s="8">
        <v>-1</v>
      </c>
      <c r="LM24" s="8">
        <v>-1</v>
      </c>
      <c r="LN24" s="8">
        <v>-1</v>
      </c>
      <c r="LO24" s="8">
        <v>-1</v>
      </c>
      <c r="LP24" s="8">
        <v>-1</v>
      </c>
      <c r="LQ24" s="8">
        <v>-1</v>
      </c>
      <c r="LR24" s="8">
        <v>-1</v>
      </c>
      <c r="LS24" s="8">
        <v>-1</v>
      </c>
      <c r="LT24" s="8">
        <v>-1</v>
      </c>
      <c r="LU24" s="8">
        <v>-1</v>
      </c>
      <c r="LV24" s="8">
        <v>-1</v>
      </c>
      <c r="LW24" s="8">
        <v>-1</v>
      </c>
      <c r="LX24" s="8">
        <v>-1</v>
      </c>
      <c r="LY24" s="8">
        <v>-1</v>
      </c>
      <c r="LZ24" s="8">
        <v>-1</v>
      </c>
      <c r="MA24" s="8">
        <v>-1</v>
      </c>
      <c r="MB24" s="8">
        <v>-1</v>
      </c>
      <c r="MC24" s="8">
        <v>-1</v>
      </c>
      <c r="MD24" s="8">
        <v>-1</v>
      </c>
      <c r="ME24" s="8">
        <v>-1</v>
      </c>
      <c r="MF24" s="8">
        <v>-1</v>
      </c>
      <c r="MG24" s="8">
        <v>-1</v>
      </c>
      <c r="MH24" s="8">
        <v>-1</v>
      </c>
      <c r="MI24" s="8">
        <v>-1</v>
      </c>
      <c r="MJ24" s="8">
        <v>-1</v>
      </c>
      <c r="MK24" s="8">
        <v>-1</v>
      </c>
      <c r="ML24" s="8">
        <v>-1</v>
      </c>
      <c r="MM24" s="8">
        <v>-1</v>
      </c>
      <c r="MN24" s="8">
        <v>-1</v>
      </c>
      <c r="MO24" s="8">
        <v>-1</v>
      </c>
      <c r="MP24" s="8">
        <v>-1</v>
      </c>
      <c r="MQ24" s="8">
        <v>-1</v>
      </c>
      <c r="MR24" s="8">
        <v>-1</v>
      </c>
      <c r="MS24" s="8">
        <v>-1</v>
      </c>
      <c r="MT24" s="8">
        <v>-1</v>
      </c>
      <c r="MU24" s="8">
        <v>-1</v>
      </c>
      <c r="MV24" s="8">
        <v>-1</v>
      </c>
      <c r="MW24" s="8">
        <v>-1</v>
      </c>
      <c r="MX24" s="8">
        <v>-1</v>
      </c>
      <c r="MY24" s="8">
        <v>-1</v>
      </c>
      <c r="MZ24" s="8">
        <v>-1</v>
      </c>
      <c r="NA24" s="8">
        <v>-1</v>
      </c>
      <c r="NB24" s="8">
        <v>-1</v>
      </c>
      <c r="NC24" s="8">
        <v>-1</v>
      </c>
      <c r="ND24" s="8">
        <v>-1</v>
      </c>
      <c r="NE24" s="8">
        <v>-1</v>
      </c>
      <c r="NF24" s="8">
        <v>-1</v>
      </c>
      <c r="NG24" s="8">
        <v>-1</v>
      </c>
      <c r="NH24" s="8">
        <v>-1</v>
      </c>
      <c r="NI24" s="8">
        <v>-1</v>
      </c>
      <c r="NJ24" s="8">
        <v>-1</v>
      </c>
      <c r="NK24" s="8">
        <v>-1</v>
      </c>
      <c r="NL24" s="8">
        <v>-1</v>
      </c>
      <c r="NM24" s="8">
        <v>-1</v>
      </c>
      <c r="NN24" s="8">
        <v>-1</v>
      </c>
      <c r="NO24" s="8">
        <v>-1</v>
      </c>
      <c r="NP24" s="8">
        <v>-1</v>
      </c>
      <c r="NQ24" s="8">
        <v>-1</v>
      </c>
      <c r="NR24" s="8">
        <v>-1</v>
      </c>
      <c r="NS24" s="8">
        <v>-1</v>
      </c>
      <c r="NT24" s="8">
        <v>-1</v>
      </c>
      <c r="NU24" s="8">
        <v>-1</v>
      </c>
      <c r="NV24" s="8">
        <v>-1</v>
      </c>
      <c r="NW24" s="8">
        <v>-1</v>
      </c>
      <c r="NX24" s="8">
        <v>-1</v>
      </c>
      <c r="NY24" s="8">
        <v>-1</v>
      </c>
      <c r="NZ24" s="8">
        <v>-1</v>
      </c>
      <c r="OA24" s="8">
        <v>-1</v>
      </c>
      <c r="OB24" s="8">
        <v>-1</v>
      </c>
      <c r="OC24" s="8">
        <v>-1</v>
      </c>
      <c r="OD24" s="8">
        <v>-1</v>
      </c>
      <c r="OE24" s="8">
        <v>-1</v>
      </c>
      <c r="OF24" s="8">
        <v>-1</v>
      </c>
      <c r="OG24" s="8">
        <v>-1</v>
      </c>
      <c r="OH24" s="8">
        <v>-1</v>
      </c>
      <c r="OI24" s="8">
        <v>-1</v>
      </c>
      <c r="OJ24" s="8">
        <v>-1</v>
      </c>
      <c r="OK24" s="8">
        <v>-1</v>
      </c>
      <c r="OL24" s="8">
        <v>-1</v>
      </c>
      <c r="OM24" s="8">
        <v>-1</v>
      </c>
      <c r="ON24" s="8">
        <v>-1</v>
      </c>
      <c r="OO24" s="8">
        <v>-1</v>
      </c>
      <c r="OP24" s="8">
        <v>-1</v>
      </c>
      <c r="OQ24" s="8">
        <v>-1</v>
      </c>
      <c r="OR24" s="8">
        <v>-1</v>
      </c>
      <c r="OS24" s="8">
        <v>-1</v>
      </c>
      <c r="OT24" s="8">
        <v>-1</v>
      </c>
      <c r="OU24" s="8">
        <v>-1</v>
      </c>
      <c r="OV24" s="8">
        <v>-1</v>
      </c>
      <c r="OW24" s="8">
        <v>-1</v>
      </c>
      <c r="OX24" s="8">
        <v>-1</v>
      </c>
      <c r="OY24" s="8">
        <v>-1</v>
      </c>
      <c r="OZ24" s="8">
        <v>-1</v>
      </c>
      <c r="PA24" s="8">
        <v>-1</v>
      </c>
      <c r="PB24" s="8">
        <v>-1</v>
      </c>
      <c r="PC24" s="8">
        <v>-1</v>
      </c>
      <c r="PD24" s="8">
        <v>-1</v>
      </c>
      <c r="PE24" s="8">
        <v>-1</v>
      </c>
      <c r="PF24" s="8">
        <v>-1</v>
      </c>
      <c r="PG24" s="8">
        <v>-1</v>
      </c>
      <c r="PH24" s="8">
        <v>-1</v>
      </c>
      <c r="PI24" s="8">
        <v>-1</v>
      </c>
      <c r="PJ24" s="8">
        <v>-1</v>
      </c>
      <c r="PK24" s="8">
        <v>-1</v>
      </c>
      <c r="PL24" s="8">
        <v>-1</v>
      </c>
      <c r="PM24" s="8">
        <v>-1</v>
      </c>
      <c r="PN24" s="8">
        <v>-1</v>
      </c>
      <c r="PO24" s="8">
        <v>-1</v>
      </c>
      <c r="PP24" s="8">
        <v>-1</v>
      </c>
      <c r="PQ24" s="8">
        <v>-1</v>
      </c>
      <c r="PR24" s="8">
        <v>-1</v>
      </c>
      <c r="PS24" s="8">
        <v>-1</v>
      </c>
      <c r="PT24" s="8">
        <v>-1</v>
      </c>
      <c r="PU24" s="8">
        <v>-1</v>
      </c>
      <c r="PV24" s="8">
        <v>-1</v>
      </c>
      <c r="PW24" s="8">
        <v>-1</v>
      </c>
      <c r="PX24" s="8">
        <v>-1</v>
      </c>
      <c r="PY24" s="8">
        <v>-1</v>
      </c>
      <c r="PZ24" s="8">
        <v>-1</v>
      </c>
      <c r="QA24" s="8">
        <v>-1</v>
      </c>
      <c r="QB24" s="8">
        <v>-1</v>
      </c>
      <c r="QC24" s="8">
        <v>-1</v>
      </c>
      <c r="QD24" s="8">
        <v>-1</v>
      </c>
      <c r="QE24" s="8">
        <v>-1</v>
      </c>
      <c r="QF24" s="8">
        <v>-1</v>
      </c>
      <c r="QG24" s="8">
        <v>-1</v>
      </c>
      <c r="QH24" s="8">
        <v>-1</v>
      </c>
      <c r="QI24" s="8">
        <v>-1</v>
      </c>
      <c r="QJ24" s="8">
        <v>-1</v>
      </c>
      <c r="QK24" s="8">
        <v>-1</v>
      </c>
      <c r="QL24" s="8">
        <v>-1</v>
      </c>
      <c r="QM24" s="8">
        <v>-1</v>
      </c>
      <c r="QN24" s="8">
        <v>-1</v>
      </c>
      <c r="QO24" s="8">
        <v>-1</v>
      </c>
      <c r="QP24" s="8">
        <v>-1</v>
      </c>
      <c r="QQ24" s="8">
        <v>-1</v>
      </c>
      <c r="QR24" s="8">
        <v>-1</v>
      </c>
      <c r="QS24" s="8">
        <v>-1</v>
      </c>
      <c r="QT24" s="8">
        <v>-1</v>
      </c>
      <c r="QU24" s="8">
        <v>-1</v>
      </c>
      <c r="QV24" s="8">
        <v>-1</v>
      </c>
      <c r="QW24" s="8">
        <v>-1</v>
      </c>
      <c r="QX24" s="8">
        <v>-1</v>
      </c>
      <c r="QY24" s="8">
        <v>-1</v>
      </c>
      <c r="QZ24" s="8">
        <v>-1</v>
      </c>
      <c r="RA24" s="8">
        <v>-1</v>
      </c>
      <c r="RB24" s="8">
        <v>-1</v>
      </c>
      <c r="RC24" s="8">
        <v>-1</v>
      </c>
      <c r="RD24" s="8">
        <v>-1</v>
      </c>
      <c r="RE24" s="8">
        <v>-1</v>
      </c>
      <c r="RF24" s="8">
        <v>-1</v>
      </c>
      <c r="RG24" s="8">
        <v>-1</v>
      </c>
      <c r="RH24" s="8">
        <v>-1</v>
      </c>
      <c r="RI24" s="8">
        <v>-1</v>
      </c>
      <c r="RJ24" s="8">
        <v>-1</v>
      </c>
      <c r="RK24" s="8">
        <v>-1</v>
      </c>
      <c r="RL24" s="8">
        <v>-1</v>
      </c>
      <c r="RM24" s="8">
        <v>-1</v>
      </c>
      <c r="RN24" s="8">
        <v>-1</v>
      </c>
      <c r="RO24" s="8">
        <v>-1</v>
      </c>
      <c r="RP24" s="8">
        <v>-1</v>
      </c>
      <c r="RQ24" s="8">
        <v>-1</v>
      </c>
      <c r="RR24" s="8">
        <v>-1</v>
      </c>
      <c r="RS24" s="8">
        <v>-1</v>
      </c>
      <c r="RT24" s="8">
        <v>-1</v>
      </c>
      <c r="RU24" s="8">
        <v>-1</v>
      </c>
      <c r="RV24" s="8">
        <v>-1</v>
      </c>
      <c r="RW24" s="8">
        <v>-1</v>
      </c>
      <c r="RX24" s="8">
        <v>-1</v>
      </c>
      <c r="RY24" s="8">
        <v>-1</v>
      </c>
      <c r="RZ24" s="8">
        <v>-1</v>
      </c>
      <c r="SA24" s="8">
        <v>-1</v>
      </c>
      <c r="SB24" s="8">
        <v>-1</v>
      </c>
      <c r="SC24" s="8">
        <v>-1</v>
      </c>
      <c r="SD24" s="8">
        <v>-1</v>
      </c>
      <c r="SE24" s="8">
        <v>-1</v>
      </c>
      <c r="SF24" s="8">
        <v>-1</v>
      </c>
      <c r="SG24" s="8">
        <v>-1</v>
      </c>
      <c r="SH24" s="8">
        <v>-1</v>
      </c>
      <c r="SI24" s="8">
        <v>-1</v>
      </c>
      <c r="SJ24" s="8">
        <v>-1</v>
      </c>
      <c r="SK24" s="8">
        <v>-1</v>
      </c>
      <c r="SL24" s="8">
        <v>-1</v>
      </c>
      <c r="SM24" s="8">
        <v>-1</v>
      </c>
      <c r="SN24" s="8">
        <v>-1</v>
      </c>
      <c r="SO24" s="8">
        <v>-1</v>
      </c>
      <c r="SP24" s="8">
        <v>-1</v>
      </c>
      <c r="SQ24" s="8">
        <v>-1</v>
      </c>
      <c r="SR24" s="8">
        <v>-1</v>
      </c>
      <c r="SS24" s="8">
        <v>-1</v>
      </c>
      <c r="ST24" s="8">
        <v>-1</v>
      </c>
      <c r="SU24" s="8">
        <v>-1</v>
      </c>
      <c r="SV24" s="8">
        <v>-1</v>
      </c>
      <c r="SW24" s="8">
        <v>-1</v>
      </c>
      <c r="SX24" s="8">
        <v>-1</v>
      </c>
      <c r="SY24" s="8">
        <v>-1</v>
      </c>
      <c r="SZ24" s="8">
        <v>-1</v>
      </c>
      <c r="TA24" s="8">
        <v>-1</v>
      </c>
      <c r="TB24" s="8">
        <v>-1</v>
      </c>
      <c r="TC24" s="8">
        <v>-1</v>
      </c>
      <c r="TD24" s="8">
        <v>-1</v>
      </c>
      <c r="TE24" s="8">
        <v>-1</v>
      </c>
      <c r="TF24" s="8">
        <v>-1</v>
      </c>
      <c r="TG24" s="8">
        <v>-1</v>
      </c>
      <c r="TH24" s="8">
        <v>-1</v>
      </c>
      <c r="TI24" s="8">
        <v>-1</v>
      </c>
      <c r="TJ24" s="8">
        <v>-1</v>
      </c>
      <c r="TK24" s="8">
        <v>-1</v>
      </c>
      <c r="TL24" s="8">
        <v>-1</v>
      </c>
      <c r="TM24" s="8">
        <v>-1</v>
      </c>
      <c r="TN24" s="8">
        <v>-1</v>
      </c>
      <c r="TO24" s="8">
        <v>-1</v>
      </c>
      <c r="TP24" s="8">
        <v>-1</v>
      </c>
      <c r="TQ24" s="8">
        <v>-1</v>
      </c>
      <c r="TR24" s="8">
        <v>-1</v>
      </c>
      <c r="TS24" s="8">
        <v>-1</v>
      </c>
      <c r="TT24" s="8">
        <v>-1</v>
      </c>
      <c r="TU24" s="8">
        <v>-1</v>
      </c>
      <c r="TV24" s="8">
        <v>-1</v>
      </c>
      <c r="TW24" s="8">
        <v>-1</v>
      </c>
      <c r="TX24" s="8">
        <v>-1</v>
      </c>
      <c r="TY24" s="8">
        <v>-1</v>
      </c>
      <c r="TZ24" s="8">
        <v>-1</v>
      </c>
      <c r="UA24" s="8">
        <v>-1</v>
      </c>
      <c r="UB24" s="8">
        <v>-1</v>
      </c>
      <c r="UC24" s="8">
        <v>-1</v>
      </c>
      <c r="UD24" s="8">
        <v>-1</v>
      </c>
    </row>
    <row r="26" spans="1:550" x14ac:dyDescent="0.25">
      <c r="R26" s="6" t="s">
        <v>1308</v>
      </c>
      <c r="S26" s="6" t="s">
        <v>1296</v>
      </c>
      <c r="T26" s="6" t="s">
        <v>1295</v>
      </c>
      <c r="U26" s="6" t="s">
        <v>1309</v>
      </c>
    </row>
    <row r="27" spans="1:550" x14ac:dyDescent="0.25">
      <c r="R27">
        <f t="shared" ref="R27:R38" si="9">AVERAGEIFS(C$22:UD$22,C$2:UD$2,S27)</f>
        <v>-1.0141618055555557</v>
      </c>
      <c r="S27">
        <v>332</v>
      </c>
      <c r="T27">
        <f t="shared" ref="T27:T38" si="10">AVERAGEIFS(C$1:UD$1,C$2:UD$2,S27)</f>
        <v>656</v>
      </c>
      <c r="U27" t="str">
        <f t="shared" ref="U27:U38" si="11">HLOOKUP(S27,C$2:UD$3,2,FALSE)</f>
        <v>Accessory supraoptic group</v>
      </c>
    </row>
    <row r="28" spans="1:550" x14ac:dyDescent="0.25">
      <c r="R28">
        <f t="shared" si="9"/>
        <v>1.006653888888889</v>
      </c>
      <c r="S28">
        <v>1111</v>
      </c>
      <c r="T28">
        <f t="shared" si="10"/>
        <v>80</v>
      </c>
      <c r="U28" t="str">
        <f t="shared" si="11"/>
        <v>Primary somatosensory area, trunk, layer 5</v>
      </c>
    </row>
    <row r="29" spans="1:550" x14ac:dyDescent="0.25">
      <c r="R29">
        <f t="shared" si="9"/>
        <v>1.0120666666666667</v>
      </c>
      <c r="S29">
        <v>469</v>
      </c>
      <c r="T29">
        <f t="shared" si="10"/>
        <v>181</v>
      </c>
      <c r="U29" t="str">
        <f t="shared" si="11"/>
        <v>posteromedial visual area, layer 6b</v>
      </c>
    </row>
    <row r="30" spans="1:550" x14ac:dyDescent="0.25">
      <c r="R30">
        <f t="shared" si="9"/>
        <v>1.0287279166666665</v>
      </c>
      <c r="S30">
        <v>905</v>
      </c>
      <c r="T30">
        <f t="shared" si="10"/>
        <v>142</v>
      </c>
      <c r="U30" t="str">
        <f t="shared" si="11"/>
        <v>Anterolateral visual area, layer 2/3</v>
      </c>
    </row>
    <row r="31" spans="1:550" x14ac:dyDescent="0.25">
      <c r="R31">
        <f t="shared" si="9"/>
        <v>1.0358926388888889</v>
      </c>
      <c r="S31">
        <v>965</v>
      </c>
      <c r="T31">
        <f t="shared" si="10"/>
        <v>261</v>
      </c>
      <c r="U31" t="str">
        <f t="shared" si="11"/>
        <v>Retrosplenial area, lateral agranular part, layer 2/3</v>
      </c>
    </row>
    <row r="32" spans="1:550" x14ac:dyDescent="0.25">
      <c r="R32">
        <f t="shared" si="9"/>
        <v>1.0798919444444444</v>
      </c>
      <c r="S32">
        <v>330</v>
      </c>
      <c r="T32">
        <f t="shared" si="10"/>
        <v>271</v>
      </c>
      <c r="U32" t="str">
        <f t="shared" si="11"/>
        <v>Retrosplenial area, dorsal part, layer 6b</v>
      </c>
    </row>
    <row r="33" spans="18:21" x14ac:dyDescent="0.25">
      <c r="R33">
        <f t="shared" si="9"/>
        <v>1.0801587500000001</v>
      </c>
      <c r="S33">
        <v>269</v>
      </c>
      <c r="T33">
        <f t="shared" si="10"/>
        <v>170</v>
      </c>
      <c r="U33" t="str">
        <f t="shared" si="11"/>
        <v>Posterolateral visual area, layer 2/3</v>
      </c>
    </row>
    <row r="34" spans="18:21" x14ac:dyDescent="0.25">
      <c r="R34">
        <f t="shared" si="9"/>
        <v>1.1106313888888888</v>
      </c>
      <c r="S34">
        <v>113</v>
      </c>
      <c r="T34">
        <f t="shared" si="10"/>
        <v>57</v>
      </c>
      <c r="U34" t="str">
        <f t="shared" si="11"/>
        <v>Primary somatosensory area, lower limb, layer 2/3</v>
      </c>
    </row>
    <row r="35" spans="18:21" x14ac:dyDescent="0.25">
      <c r="R35">
        <f t="shared" si="9"/>
        <v>1.1679955555555557</v>
      </c>
      <c r="S35">
        <v>906</v>
      </c>
      <c r="T35">
        <f t="shared" si="10"/>
        <v>263</v>
      </c>
      <c r="U35" t="str">
        <f t="shared" si="11"/>
        <v>Retrosplenial area, lateral agranular part, layer 6a</v>
      </c>
    </row>
    <row r="36" spans="18:21" x14ac:dyDescent="0.25">
      <c r="R36">
        <f t="shared" si="9"/>
        <v>1.2051630555555555</v>
      </c>
      <c r="S36">
        <v>274</v>
      </c>
      <c r="T36">
        <f t="shared" si="10"/>
        <v>270</v>
      </c>
      <c r="U36" t="str">
        <f t="shared" si="11"/>
        <v>Retrosplenial area, dorsal part, layer 6a</v>
      </c>
    </row>
    <row r="37" spans="18:21" x14ac:dyDescent="0.25">
      <c r="R37">
        <f t="shared" si="9"/>
        <v>1.3160395833333332</v>
      </c>
      <c r="S37">
        <v>774</v>
      </c>
      <c r="T37">
        <f t="shared" si="10"/>
        <v>262</v>
      </c>
      <c r="U37" t="str">
        <f t="shared" si="11"/>
        <v>Retrosplenial area, lateral agranular part, layer 5</v>
      </c>
    </row>
    <row r="38" spans="18:21" x14ac:dyDescent="0.25">
      <c r="R38">
        <f t="shared" si="9"/>
        <v>1.4384243055555557</v>
      </c>
      <c r="S38">
        <v>610</v>
      </c>
      <c r="T38">
        <f t="shared" si="10"/>
        <v>269</v>
      </c>
      <c r="U38" t="str">
        <f t="shared" si="11"/>
        <v>Retrosplenial area, dorsal part, layer 5</v>
      </c>
    </row>
  </sheetData>
  <sortState xmlns:xlrd2="http://schemas.microsoft.com/office/spreadsheetml/2017/richdata2" columnSort="1" ref="C1:UD24">
    <sortCondition ref="C1:UD1"/>
  </sortState>
  <conditionalFormatting sqref="C22:UD22">
    <cfRule type="cellIs" dxfId="13" priority="3" operator="lessThan">
      <formula>-1</formula>
    </cfRule>
    <cfRule type="cellIs" dxfId="12" priority="4" operator="greaterThan">
      <formula>1</formula>
    </cfRule>
  </conditionalFormatting>
  <conditionalFormatting sqref="C22:XFD22">
    <cfRule type="cellIs" dxfId="11" priority="1" operator="greaterThan">
      <formula>1</formula>
    </cfRule>
    <cfRule type="cellIs" dxfId="10" priority="2" operator="lessThan">
      <formula>-1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0A07-0C5B-43E4-8F93-76A324A69D3D}">
  <sheetPr>
    <pageSetUpPr fitToPage="1"/>
  </sheetPr>
  <dimension ref="A1:UG37"/>
  <sheetViews>
    <sheetView zoomScale="85" zoomScaleNormal="85" workbookViewId="0"/>
  </sheetViews>
  <sheetFormatPr defaultRowHeight="15" x14ac:dyDescent="0.25"/>
  <cols>
    <col min="3" max="3" width="17" bestFit="1" customWidth="1"/>
    <col min="4" max="4" width="9.85546875" bestFit="1" customWidth="1"/>
    <col min="5" max="5" width="16.7109375" bestFit="1" customWidth="1"/>
    <col min="6" max="8" width="9.28515625" bestFit="1" customWidth="1"/>
    <col min="9" max="9" width="16.7109375" bestFit="1" customWidth="1"/>
    <col min="10" max="11" width="9.28515625" bestFit="1" customWidth="1"/>
    <col min="12" max="12" width="16.7109375" bestFit="1" customWidth="1"/>
    <col min="13" max="15" width="9.28515625" bestFit="1" customWidth="1"/>
    <col min="16" max="16" width="16.7109375" bestFit="1" customWidth="1"/>
    <col min="17" max="17" width="9.28515625" bestFit="1" customWidth="1"/>
    <col min="18" max="19" width="16.7109375" bestFit="1" customWidth="1"/>
    <col min="20" max="20" width="9.28515625" bestFit="1" customWidth="1"/>
    <col min="21" max="21" width="16.7109375" bestFit="1" customWidth="1"/>
    <col min="22" max="22" width="9.28515625" bestFit="1" customWidth="1"/>
    <col min="23" max="23" width="16.7109375" bestFit="1" customWidth="1"/>
    <col min="24" max="25" width="9.28515625" bestFit="1" customWidth="1"/>
    <col min="26" max="26" width="16.7109375" bestFit="1" customWidth="1"/>
    <col min="27" max="27" width="9.28515625" bestFit="1" customWidth="1"/>
    <col min="28" max="28" width="16.7109375" bestFit="1" customWidth="1"/>
    <col min="29" max="30" width="9.28515625" bestFit="1" customWidth="1"/>
    <col min="31" max="37" width="16.7109375" bestFit="1" customWidth="1"/>
    <col min="38" max="38" width="9.28515625" bestFit="1" customWidth="1"/>
    <col min="39" max="43" width="16.7109375" bestFit="1" customWidth="1"/>
    <col min="44" max="44" width="9.28515625" bestFit="1" customWidth="1"/>
    <col min="45" max="46" width="16.7109375" bestFit="1" customWidth="1"/>
    <col min="47" max="47" width="9.28515625" bestFit="1" customWidth="1"/>
    <col min="48" max="49" width="16.7109375" bestFit="1" customWidth="1"/>
    <col min="50" max="52" width="9.28515625" bestFit="1" customWidth="1"/>
    <col min="53" max="53" width="16.7109375" bestFit="1" customWidth="1"/>
    <col min="54" max="56" width="9.28515625" bestFit="1" customWidth="1"/>
    <col min="57" max="59" width="16.7109375" bestFit="1" customWidth="1"/>
    <col min="60" max="62" width="9.28515625" bestFit="1" customWidth="1"/>
    <col min="63" max="65" width="16.7109375" bestFit="1" customWidth="1"/>
    <col min="66" max="66" width="9.28515625" bestFit="1" customWidth="1"/>
    <col min="67" max="68" width="16.7109375" bestFit="1" customWidth="1"/>
    <col min="69" max="69" width="9.28515625" bestFit="1" customWidth="1"/>
    <col min="70" max="70" width="16.7109375" bestFit="1" customWidth="1"/>
    <col min="71" max="72" width="9.28515625" bestFit="1" customWidth="1"/>
    <col min="73" max="75" width="16.7109375" bestFit="1" customWidth="1"/>
    <col min="76" max="76" width="9.28515625" bestFit="1" customWidth="1"/>
    <col min="77" max="78" width="16.7109375" bestFit="1" customWidth="1"/>
    <col min="79" max="79" width="9.28515625" bestFit="1" customWidth="1"/>
    <col min="80" max="80" width="16.7109375" bestFit="1" customWidth="1"/>
    <col min="81" max="81" width="9.28515625" bestFit="1" customWidth="1"/>
    <col min="82" max="83" width="16.7109375" bestFit="1" customWidth="1"/>
    <col min="84" max="85" width="9.28515625" bestFit="1" customWidth="1"/>
    <col min="86" max="87" width="16.7109375" bestFit="1" customWidth="1"/>
    <col min="88" max="89" width="9.28515625" bestFit="1" customWidth="1"/>
    <col min="90" max="91" width="16.7109375" bestFit="1" customWidth="1"/>
    <col min="92" max="94" width="9.28515625" bestFit="1" customWidth="1"/>
    <col min="95" max="100" width="16.7109375" bestFit="1" customWidth="1"/>
    <col min="101" max="103" width="9.28515625" bestFit="1" customWidth="1"/>
    <col min="104" max="104" width="16.7109375" bestFit="1" customWidth="1"/>
    <col min="105" max="106" width="9.28515625" bestFit="1" customWidth="1"/>
    <col min="107" max="107" width="16.7109375" bestFit="1" customWidth="1"/>
    <col min="108" max="110" width="9.28515625" bestFit="1" customWidth="1"/>
    <col min="111" max="112" width="16.7109375" bestFit="1" customWidth="1"/>
    <col min="113" max="117" width="9.28515625" bestFit="1" customWidth="1"/>
    <col min="118" max="118" width="16.7109375" bestFit="1" customWidth="1"/>
    <col min="119" max="121" width="9.28515625" bestFit="1" customWidth="1"/>
    <col min="122" max="123" width="16.7109375" bestFit="1" customWidth="1"/>
    <col min="124" max="124" width="9.28515625" bestFit="1" customWidth="1"/>
    <col min="125" max="127" width="16.7109375" bestFit="1" customWidth="1"/>
    <col min="128" max="128" width="9.28515625" bestFit="1" customWidth="1"/>
    <col min="129" max="130" width="16.7109375" bestFit="1" customWidth="1"/>
    <col min="131" max="131" width="9.28515625" bestFit="1" customWidth="1"/>
    <col min="132" max="132" width="16.7109375" bestFit="1" customWidth="1"/>
    <col min="133" max="137" width="9.28515625" bestFit="1" customWidth="1"/>
    <col min="138" max="140" width="16.7109375" bestFit="1" customWidth="1"/>
    <col min="141" max="141" width="9.28515625" bestFit="1" customWidth="1"/>
    <col min="142" max="142" width="16.7109375" bestFit="1" customWidth="1"/>
    <col min="143" max="144" width="9.28515625" bestFit="1" customWidth="1"/>
    <col min="145" max="145" width="16.7109375" bestFit="1" customWidth="1"/>
    <col min="146" max="147" width="9.28515625" bestFit="1" customWidth="1"/>
    <col min="148" max="149" width="16.7109375" bestFit="1" customWidth="1"/>
    <col min="150" max="152" width="9.28515625" bestFit="1" customWidth="1"/>
    <col min="153" max="156" width="16.7109375" bestFit="1" customWidth="1"/>
    <col min="157" max="160" width="9.28515625" bestFit="1" customWidth="1"/>
    <col min="161" max="162" width="16.7109375" bestFit="1" customWidth="1"/>
    <col min="163" max="164" width="9.28515625" bestFit="1" customWidth="1"/>
    <col min="165" max="165" width="16.7109375" bestFit="1" customWidth="1"/>
    <col min="166" max="167" width="9.28515625" bestFit="1" customWidth="1"/>
    <col min="168" max="171" width="16.7109375" bestFit="1" customWidth="1"/>
    <col min="172" max="176" width="9.28515625" bestFit="1" customWidth="1"/>
    <col min="177" max="179" width="16.7109375" bestFit="1" customWidth="1"/>
    <col min="180" max="180" width="9.28515625" bestFit="1" customWidth="1"/>
    <col min="181" max="181" width="16.7109375" bestFit="1" customWidth="1"/>
    <col min="182" max="183" width="9.28515625" bestFit="1" customWidth="1"/>
    <col min="184" max="186" width="16.7109375" bestFit="1" customWidth="1"/>
    <col min="187" max="190" width="9.28515625" bestFit="1" customWidth="1"/>
    <col min="191" max="191" width="16.7109375" bestFit="1" customWidth="1"/>
    <col min="192" max="193" width="9.28515625" bestFit="1" customWidth="1"/>
    <col min="194" max="194" width="16.7109375" bestFit="1" customWidth="1"/>
    <col min="195" max="197" width="9.28515625" bestFit="1" customWidth="1"/>
    <col min="198" max="199" width="16.7109375" bestFit="1" customWidth="1"/>
    <col min="200" max="201" width="9.28515625" bestFit="1" customWidth="1"/>
    <col min="202" max="202" width="16.7109375" bestFit="1" customWidth="1"/>
    <col min="203" max="204" width="9.28515625" bestFit="1" customWidth="1"/>
    <col min="205" max="207" width="16.7109375" bestFit="1" customWidth="1"/>
    <col min="208" max="209" width="9.28515625" bestFit="1" customWidth="1"/>
    <col min="210" max="210" width="16.7109375" bestFit="1" customWidth="1"/>
    <col min="211" max="212" width="9.28515625" bestFit="1" customWidth="1"/>
    <col min="213" max="215" width="16.7109375" bestFit="1" customWidth="1"/>
    <col min="216" max="217" width="9.28515625" bestFit="1" customWidth="1"/>
    <col min="218" max="218" width="16.7109375" bestFit="1" customWidth="1"/>
    <col min="219" max="221" width="9.28515625" bestFit="1" customWidth="1"/>
    <col min="222" max="222" width="16.7109375" bestFit="1" customWidth="1"/>
    <col min="223" max="224" width="9.28515625" bestFit="1" customWidth="1"/>
    <col min="225" max="228" width="16.7109375" bestFit="1" customWidth="1"/>
    <col min="229" max="229" width="9.28515625" bestFit="1" customWidth="1"/>
    <col min="230" max="231" width="16.7109375" bestFit="1" customWidth="1"/>
    <col min="232" max="232" width="9.28515625" bestFit="1" customWidth="1"/>
    <col min="233" max="234" width="16.7109375" bestFit="1" customWidth="1"/>
    <col min="235" max="238" width="9.28515625" bestFit="1" customWidth="1"/>
    <col min="239" max="240" width="16.7109375" bestFit="1" customWidth="1"/>
    <col min="241" max="241" width="9.28515625" bestFit="1" customWidth="1"/>
    <col min="242" max="242" width="16.7109375" bestFit="1" customWidth="1"/>
    <col min="243" max="244" width="9.28515625" bestFit="1" customWidth="1"/>
    <col min="245" max="245" width="16.7109375" bestFit="1" customWidth="1"/>
    <col min="246" max="246" width="9.28515625" bestFit="1" customWidth="1"/>
    <col min="247" max="247" width="16.7109375" bestFit="1" customWidth="1"/>
    <col min="248" max="249" width="9.28515625" bestFit="1" customWidth="1"/>
    <col min="250" max="250" width="16.7109375" bestFit="1" customWidth="1"/>
    <col min="251" max="251" width="9.28515625" bestFit="1" customWidth="1"/>
    <col min="252" max="253" width="16.7109375" bestFit="1" customWidth="1"/>
    <col min="254" max="254" width="9.28515625" bestFit="1" customWidth="1"/>
    <col min="255" max="255" width="16.7109375" bestFit="1" customWidth="1"/>
    <col min="256" max="258" width="9.28515625" bestFit="1" customWidth="1"/>
    <col min="259" max="261" width="16.7109375" bestFit="1" customWidth="1"/>
    <col min="262" max="265" width="9.28515625" bestFit="1" customWidth="1"/>
    <col min="266" max="268" width="16.7109375" bestFit="1" customWidth="1"/>
    <col min="269" max="272" width="9.28515625" bestFit="1" customWidth="1"/>
    <col min="273" max="274" width="16.7109375" bestFit="1" customWidth="1"/>
    <col min="275" max="275" width="9.28515625" bestFit="1" customWidth="1"/>
    <col min="276" max="278" width="16.7109375" bestFit="1" customWidth="1"/>
    <col min="279" max="279" width="9.28515625" bestFit="1" customWidth="1"/>
    <col min="280" max="280" width="16.7109375" bestFit="1" customWidth="1"/>
    <col min="281" max="281" width="9.28515625" bestFit="1" customWidth="1"/>
    <col min="282" max="283" width="16.7109375" bestFit="1" customWidth="1"/>
    <col min="284" max="284" width="9.28515625" bestFit="1" customWidth="1"/>
    <col min="285" max="285" width="16.7109375" bestFit="1" customWidth="1"/>
    <col min="286" max="288" width="9.28515625" bestFit="1" customWidth="1"/>
    <col min="289" max="289" width="16.7109375" bestFit="1" customWidth="1"/>
    <col min="290" max="290" width="9.28515625" bestFit="1" customWidth="1"/>
    <col min="291" max="292" width="16.7109375" bestFit="1" customWidth="1"/>
    <col min="293" max="294" width="9.28515625" bestFit="1" customWidth="1"/>
    <col min="295" max="295" width="16.7109375" bestFit="1" customWidth="1"/>
    <col min="296" max="297" width="9.28515625" bestFit="1" customWidth="1"/>
    <col min="298" max="300" width="16.7109375" bestFit="1" customWidth="1"/>
    <col min="301" max="304" width="9.28515625" bestFit="1" customWidth="1"/>
    <col min="305" max="307" width="16.7109375" bestFit="1" customWidth="1"/>
    <col min="308" max="309" width="9.28515625" bestFit="1" customWidth="1"/>
    <col min="310" max="310" width="16.7109375" bestFit="1" customWidth="1"/>
    <col min="311" max="311" width="9.28515625" bestFit="1" customWidth="1"/>
    <col min="312" max="312" width="16.7109375" bestFit="1" customWidth="1"/>
    <col min="313" max="313" width="9.28515625" bestFit="1" customWidth="1"/>
    <col min="314" max="314" width="16.7109375" bestFit="1" customWidth="1"/>
    <col min="315" max="316" width="9.28515625" bestFit="1" customWidth="1"/>
    <col min="317" max="317" width="16.7109375" bestFit="1" customWidth="1"/>
    <col min="318" max="318" width="9.28515625" bestFit="1" customWidth="1"/>
    <col min="319" max="320" width="16.7109375" bestFit="1" customWidth="1"/>
    <col min="321" max="321" width="9.28515625" bestFit="1" customWidth="1"/>
    <col min="322" max="323" width="16.7109375" bestFit="1" customWidth="1"/>
    <col min="324" max="325" width="9.28515625" bestFit="1" customWidth="1"/>
    <col min="326" max="326" width="16.7109375" bestFit="1" customWidth="1"/>
    <col min="327" max="327" width="9.28515625" bestFit="1" customWidth="1"/>
    <col min="328" max="329" width="16.7109375" bestFit="1" customWidth="1"/>
    <col min="330" max="330" width="9.28515625" bestFit="1" customWidth="1"/>
    <col min="331" max="332" width="16.7109375" bestFit="1" customWidth="1"/>
    <col min="333" max="334" width="9.28515625" bestFit="1" customWidth="1"/>
    <col min="335" max="336" width="16.7109375" bestFit="1" customWidth="1"/>
    <col min="337" max="337" width="9.28515625" bestFit="1" customWidth="1"/>
    <col min="338" max="338" width="16.7109375" bestFit="1" customWidth="1"/>
    <col min="339" max="339" width="9.28515625" bestFit="1" customWidth="1"/>
    <col min="340" max="340" width="16.7109375" bestFit="1" customWidth="1"/>
    <col min="341" max="341" width="9.28515625" bestFit="1" customWidth="1"/>
    <col min="342" max="344" width="16.7109375" bestFit="1" customWidth="1"/>
    <col min="345" max="347" width="9.28515625" bestFit="1" customWidth="1"/>
    <col min="348" max="348" width="16.7109375" bestFit="1" customWidth="1"/>
    <col min="349" max="349" width="9.28515625" bestFit="1" customWidth="1"/>
    <col min="350" max="350" width="16.7109375" bestFit="1" customWidth="1"/>
    <col min="351" max="351" width="9.28515625" bestFit="1" customWidth="1"/>
    <col min="352" max="354" width="16.7109375" bestFit="1" customWidth="1"/>
    <col min="355" max="355" width="9.28515625" bestFit="1" customWidth="1"/>
    <col min="356" max="356" width="16.7109375" bestFit="1" customWidth="1"/>
    <col min="357" max="357" width="9.28515625" bestFit="1" customWidth="1"/>
    <col min="358" max="359" width="16.7109375" bestFit="1" customWidth="1"/>
    <col min="360" max="360" width="9.28515625" bestFit="1" customWidth="1"/>
    <col min="361" max="362" width="16.7109375" bestFit="1" customWidth="1"/>
    <col min="363" max="365" width="9.28515625" bestFit="1" customWidth="1"/>
    <col min="366" max="372" width="16.7109375" bestFit="1" customWidth="1"/>
    <col min="373" max="373" width="9.28515625" bestFit="1" customWidth="1"/>
    <col min="374" max="375" width="16.7109375" bestFit="1" customWidth="1"/>
    <col min="376" max="376" width="9.28515625" bestFit="1" customWidth="1"/>
    <col min="377" max="379" width="16.7109375" bestFit="1" customWidth="1"/>
    <col min="380" max="380" width="9.28515625" bestFit="1" customWidth="1"/>
    <col min="381" max="383" width="16.7109375" bestFit="1" customWidth="1"/>
    <col min="384" max="384" width="9.28515625" bestFit="1" customWidth="1"/>
    <col min="385" max="385" width="16.7109375" bestFit="1" customWidth="1"/>
    <col min="386" max="386" width="9.28515625" bestFit="1" customWidth="1"/>
    <col min="387" max="394" width="16.7109375" bestFit="1" customWidth="1"/>
    <col min="395" max="397" width="9.28515625" bestFit="1" customWidth="1"/>
    <col min="398" max="402" width="16.7109375" bestFit="1" customWidth="1"/>
    <col min="403" max="405" width="9.28515625" bestFit="1" customWidth="1"/>
    <col min="406" max="408" width="16.7109375" bestFit="1" customWidth="1"/>
    <col min="409" max="409" width="9.28515625" bestFit="1" customWidth="1"/>
    <col min="410" max="410" width="16.7109375" bestFit="1" customWidth="1"/>
    <col min="411" max="412" width="9.28515625" bestFit="1" customWidth="1"/>
    <col min="413" max="414" width="16.7109375" bestFit="1" customWidth="1"/>
    <col min="415" max="416" width="9.28515625" bestFit="1" customWidth="1"/>
    <col min="417" max="417" width="16.7109375" bestFit="1" customWidth="1"/>
    <col min="418" max="419" width="9.28515625" bestFit="1" customWidth="1"/>
    <col min="420" max="421" width="16.7109375" bestFit="1" customWidth="1"/>
    <col min="422" max="425" width="9.28515625" bestFit="1" customWidth="1"/>
    <col min="426" max="426" width="16.7109375" bestFit="1" customWidth="1"/>
    <col min="427" max="427" width="9.28515625" bestFit="1" customWidth="1"/>
    <col min="428" max="429" width="16.7109375" bestFit="1" customWidth="1"/>
    <col min="430" max="434" width="9.28515625" bestFit="1" customWidth="1"/>
    <col min="435" max="437" width="16.7109375" bestFit="1" customWidth="1"/>
    <col min="438" max="438" width="9.28515625" bestFit="1" customWidth="1"/>
    <col min="439" max="441" width="16.7109375" bestFit="1" customWidth="1"/>
    <col min="442" max="443" width="9.28515625" bestFit="1" customWidth="1"/>
    <col min="444" max="444" width="16.7109375" bestFit="1" customWidth="1"/>
    <col min="445" max="445" width="9.28515625" bestFit="1" customWidth="1"/>
    <col min="446" max="447" width="16.7109375" bestFit="1" customWidth="1"/>
    <col min="448" max="448" width="9.28515625" bestFit="1" customWidth="1"/>
    <col min="449" max="450" width="16.7109375" bestFit="1" customWidth="1"/>
    <col min="451" max="452" width="9.28515625" bestFit="1" customWidth="1"/>
    <col min="453" max="456" width="16.7109375" bestFit="1" customWidth="1"/>
    <col min="457" max="457" width="9.28515625" bestFit="1" customWidth="1"/>
    <col min="458" max="458" width="16.7109375" bestFit="1" customWidth="1"/>
    <col min="459" max="459" width="9.28515625" bestFit="1" customWidth="1"/>
    <col min="460" max="460" width="9.28515625" customWidth="1"/>
    <col min="461" max="463" width="16.7109375" bestFit="1" customWidth="1"/>
    <col min="464" max="466" width="9.28515625" bestFit="1" customWidth="1"/>
    <col min="467" max="469" width="16.7109375" bestFit="1" customWidth="1"/>
    <col min="470" max="470" width="9.28515625" bestFit="1" customWidth="1"/>
    <col min="471" max="472" width="16.7109375" bestFit="1" customWidth="1"/>
    <col min="473" max="473" width="9.28515625" bestFit="1" customWidth="1"/>
    <col min="474" max="475" width="16.7109375" bestFit="1" customWidth="1"/>
    <col min="476" max="476" width="9.28515625" bestFit="1" customWidth="1"/>
    <col min="477" max="482" width="16.7109375" bestFit="1" customWidth="1"/>
    <col min="483" max="485" width="9.28515625" bestFit="1" customWidth="1"/>
    <col min="486" max="488" width="16.7109375" bestFit="1" customWidth="1"/>
    <col min="489" max="489" width="9.28515625" bestFit="1" customWidth="1"/>
    <col min="490" max="491" width="16.7109375" bestFit="1" customWidth="1"/>
    <col min="492" max="493" width="9.28515625" bestFit="1" customWidth="1"/>
    <col min="494" max="496" width="16.7109375" bestFit="1" customWidth="1"/>
    <col min="497" max="497" width="9.28515625" bestFit="1" customWidth="1"/>
    <col min="498" max="501" width="16.7109375" bestFit="1" customWidth="1"/>
    <col min="502" max="502" width="9.28515625" bestFit="1" customWidth="1"/>
    <col min="503" max="504" width="16.7109375" bestFit="1" customWidth="1"/>
    <col min="505" max="505" width="9.28515625" bestFit="1" customWidth="1"/>
    <col min="506" max="506" width="16.7109375" bestFit="1" customWidth="1"/>
    <col min="507" max="507" width="9.28515625" bestFit="1" customWidth="1"/>
    <col min="508" max="508" width="16.7109375" bestFit="1" customWidth="1"/>
    <col min="509" max="509" width="9.28515625" bestFit="1" customWidth="1"/>
    <col min="510" max="511" width="16.7109375" bestFit="1" customWidth="1"/>
    <col min="512" max="513" width="9.28515625" bestFit="1" customWidth="1"/>
    <col min="514" max="515" width="16.7109375" bestFit="1" customWidth="1"/>
    <col min="516" max="516" width="9.28515625" bestFit="1" customWidth="1"/>
    <col min="517" max="517" width="16.7109375" bestFit="1" customWidth="1"/>
    <col min="518" max="518" width="9.28515625" bestFit="1" customWidth="1"/>
    <col min="519" max="521" width="16.7109375" bestFit="1" customWidth="1"/>
    <col min="522" max="522" width="9.28515625" bestFit="1" customWidth="1"/>
    <col min="523" max="523" width="16.7109375" bestFit="1" customWidth="1"/>
    <col min="524" max="524" width="9.28515625" bestFit="1" customWidth="1"/>
    <col min="525" max="526" width="16.7109375" bestFit="1" customWidth="1"/>
    <col min="527" max="527" width="9.28515625" bestFit="1" customWidth="1"/>
    <col min="528" max="530" width="16.7109375" bestFit="1" customWidth="1"/>
    <col min="531" max="531" width="9.28515625" bestFit="1" customWidth="1"/>
    <col min="532" max="537" width="16.7109375" bestFit="1" customWidth="1"/>
    <col min="538" max="538" width="9.28515625" bestFit="1" customWidth="1"/>
    <col min="539" max="539" width="16.7109375" bestFit="1" customWidth="1"/>
    <col min="540" max="540" width="9.28515625" bestFit="1" customWidth="1"/>
    <col min="541" max="545" width="16.7109375" bestFit="1" customWidth="1"/>
    <col min="546" max="548" width="9.28515625" bestFit="1" customWidth="1"/>
    <col min="549" max="553" width="16.7109375" bestFit="1" customWidth="1"/>
  </cols>
  <sheetData>
    <row r="1" spans="1:553" x14ac:dyDescent="0.25">
      <c r="B1" s="6" t="s">
        <v>1295</v>
      </c>
      <c r="C1">
        <v>7</v>
      </c>
      <c r="D1">
        <v>8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  <c r="K1">
        <v>22</v>
      </c>
      <c r="L1">
        <v>23</v>
      </c>
      <c r="M1">
        <v>24</v>
      </c>
      <c r="N1">
        <v>25</v>
      </c>
      <c r="O1">
        <v>26</v>
      </c>
      <c r="P1">
        <v>42</v>
      </c>
      <c r="Q1">
        <v>43</v>
      </c>
      <c r="R1">
        <v>44</v>
      </c>
      <c r="S1">
        <v>45</v>
      </c>
      <c r="T1">
        <v>46</v>
      </c>
      <c r="U1">
        <v>47</v>
      </c>
      <c r="V1">
        <v>49</v>
      </c>
      <c r="W1">
        <v>50</v>
      </c>
      <c r="X1">
        <v>51</v>
      </c>
      <c r="Y1">
        <v>52</v>
      </c>
      <c r="Z1">
        <v>53</v>
      </c>
      <c r="AA1">
        <v>54</v>
      </c>
      <c r="AB1">
        <v>56</v>
      </c>
      <c r="AC1">
        <v>57</v>
      </c>
      <c r="AD1">
        <v>58</v>
      </c>
      <c r="AE1">
        <v>59</v>
      </c>
      <c r="AF1">
        <v>60</v>
      </c>
      <c r="AG1">
        <v>61</v>
      </c>
      <c r="AH1">
        <v>63</v>
      </c>
      <c r="AI1">
        <v>64</v>
      </c>
      <c r="AJ1">
        <v>65</v>
      </c>
      <c r="AK1">
        <v>66</v>
      </c>
      <c r="AL1">
        <v>67</v>
      </c>
      <c r="AM1">
        <v>68</v>
      </c>
      <c r="AN1">
        <v>70</v>
      </c>
      <c r="AO1">
        <v>71</v>
      </c>
      <c r="AP1">
        <v>72</v>
      </c>
      <c r="AQ1">
        <v>73</v>
      </c>
      <c r="AR1">
        <v>74</v>
      </c>
      <c r="AS1">
        <v>75</v>
      </c>
      <c r="AT1">
        <v>77</v>
      </c>
      <c r="AU1">
        <v>78</v>
      </c>
      <c r="AV1">
        <v>79</v>
      </c>
      <c r="AW1">
        <v>80</v>
      </c>
      <c r="AX1">
        <v>81</v>
      </c>
      <c r="AY1">
        <v>82</v>
      </c>
      <c r="AZ1">
        <v>84</v>
      </c>
      <c r="BA1">
        <v>85</v>
      </c>
      <c r="BB1">
        <v>86</v>
      </c>
      <c r="BC1">
        <v>87</v>
      </c>
      <c r="BD1">
        <v>88</v>
      </c>
      <c r="BE1">
        <v>89</v>
      </c>
      <c r="BF1">
        <v>91</v>
      </c>
      <c r="BG1">
        <v>92</v>
      </c>
      <c r="BH1">
        <v>93</v>
      </c>
      <c r="BI1">
        <v>94</v>
      </c>
      <c r="BJ1">
        <v>95</v>
      </c>
      <c r="BK1">
        <v>96</v>
      </c>
      <c r="BL1">
        <v>98</v>
      </c>
      <c r="BM1">
        <v>99</v>
      </c>
      <c r="BN1">
        <v>100</v>
      </c>
      <c r="BO1">
        <v>101</v>
      </c>
      <c r="BP1">
        <v>102</v>
      </c>
      <c r="BQ1">
        <v>103</v>
      </c>
      <c r="BR1">
        <v>106</v>
      </c>
      <c r="BS1">
        <v>107</v>
      </c>
      <c r="BT1">
        <v>108</v>
      </c>
      <c r="BU1">
        <v>109</v>
      </c>
      <c r="BV1">
        <v>110</v>
      </c>
      <c r="BW1">
        <v>111</v>
      </c>
      <c r="BX1">
        <v>113</v>
      </c>
      <c r="BY1">
        <v>114</v>
      </c>
      <c r="BZ1">
        <v>115</v>
      </c>
      <c r="CA1">
        <v>116</v>
      </c>
      <c r="CB1">
        <v>117</v>
      </c>
      <c r="CC1">
        <v>118</v>
      </c>
      <c r="CD1">
        <v>120</v>
      </c>
      <c r="CE1">
        <v>121</v>
      </c>
      <c r="CF1">
        <v>122</v>
      </c>
      <c r="CG1">
        <v>123</v>
      </c>
      <c r="CH1">
        <v>124</v>
      </c>
      <c r="CI1">
        <v>125</v>
      </c>
      <c r="CJ1">
        <v>127</v>
      </c>
      <c r="CK1">
        <v>128</v>
      </c>
      <c r="CL1">
        <v>129</v>
      </c>
      <c r="CM1">
        <v>130</v>
      </c>
      <c r="CN1">
        <v>131</v>
      </c>
      <c r="CO1">
        <v>132</v>
      </c>
      <c r="CP1">
        <v>141</v>
      </c>
      <c r="CQ1">
        <v>142</v>
      </c>
      <c r="CR1">
        <v>143</v>
      </c>
      <c r="CS1">
        <v>144</v>
      </c>
      <c r="CT1">
        <v>145</v>
      </c>
      <c r="CU1">
        <v>146</v>
      </c>
      <c r="CV1">
        <v>148</v>
      </c>
      <c r="CW1">
        <v>149</v>
      </c>
      <c r="CX1">
        <v>150</v>
      </c>
      <c r="CY1">
        <v>151</v>
      </c>
      <c r="CZ1">
        <v>152</v>
      </c>
      <c r="DA1">
        <v>153</v>
      </c>
      <c r="DB1">
        <v>155</v>
      </c>
      <c r="DC1">
        <v>156</v>
      </c>
      <c r="DD1">
        <v>157</v>
      </c>
      <c r="DE1">
        <v>158</v>
      </c>
      <c r="DF1">
        <v>159</v>
      </c>
      <c r="DG1">
        <v>160</v>
      </c>
      <c r="DH1">
        <v>162</v>
      </c>
      <c r="DI1">
        <v>163</v>
      </c>
      <c r="DJ1">
        <v>164</v>
      </c>
      <c r="DK1">
        <v>165</v>
      </c>
      <c r="DL1">
        <v>166</v>
      </c>
      <c r="DM1">
        <v>167</v>
      </c>
      <c r="DN1">
        <v>169</v>
      </c>
      <c r="DO1">
        <v>170</v>
      </c>
      <c r="DP1">
        <v>171</v>
      </c>
      <c r="DQ1">
        <v>172</v>
      </c>
      <c r="DR1">
        <v>173</v>
      </c>
      <c r="DS1">
        <v>174</v>
      </c>
      <c r="DT1">
        <v>176</v>
      </c>
      <c r="DU1">
        <v>177</v>
      </c>
      <c r="DV1">
        <v>178</v>
      </c>
      <c r="DW1">
        <v>179</v>
      </c>
      <c r="DX1">
        <v>180</v>
      </c>
      <c r="DY1">
        <v>181</v>
      </c>
      <c r="DZ1">
        <v>189</v>
      </c>
      <c r="EA1">
        <v>190</v>
      </c>
      <c r="EB1">
        <v>191</v>
      </c>
      <c r="EC1">
        <v>192</v>
      </c>
      <c r="ED1">
        <v>193</v>
      </c>
      <c r="EE1">
        <v>195</v>
      </c>
      <c r="EF1">
        <v>196</v>
      </c>
      <c r="EG1">
        <v>197</v>
      </c>
      <c r="EH1">
        <v>198</v>
      </c>
      <c r="EI1">
        <v>199</v>
      </c>
      <c r="EJ1">
        <v>201</v>
      </c>
      <c r="EK1">
        <v>203</v>
      </c>
      <c r="EL1">
        <v>204</v>
      </c>
      <c r="EM1">
        <v>205</v>
      </c>
      <c r="EN1">
        <v>206</v>
      </c>
      <c r="EO1">
        <v>208</v>
      </c>
      <c r="EP1">
        <v>210</v>
      </c>
      <c r="EQ1">
        <v>211</v>
      </c>
      <c r="ER1">
        <v>212</v>
      </c>
      <c r="ES1">
        <v>213</v>
      </c>
      <c r="ET1">
        <v>221</v>
      </c>
      <c r="EU1">
        <v>222</v>
      </c>
      <c r="EV1">
        <v>223</v>
      </c>
      <c r="EW1">
        <v>224</v>
      </c>
      <c r="EX1">
        <v>225</v>
      </c>
      <c r="EY1">
        <v>227</v>
      </c>
      <c r="EZ1">
        <v>229</v>
      </c>
      <c r="FA1">
        <v>230</v>
      </c>
      <c r="FB1">
        <v>231</v>
      </c>
      <c r="FC1">
        <v>234</v>
      </c>
      <c r="FD1">
        <v>235</v>
      </c>
      <c r="FE1">
        <v>236</v>
      </c>
      <c r="FF1">
        <v>237</v>
      </c>
      <c r="FG1">
        <v>238</v>
      </c>
      <c r="FH1">
        <v>240</v>
      </c>
      <c r="FI1">
        <v>241</v>
      </c>
      <c r="FJ1">
        <v>242</v>
      </c>
      <c r="FK1">
        <v>243</v>
      </c>
      <c r="FL1">
        <v>244</v>
      </c>
      <c r="FM1">
        <v>245</v>
      </c>
      <c r="FN1">
        <v>247</v>
      </c>
      <c r="FO1">
        <v>248</v>
      </c>
      <c r="FP1">
        <v>249</v>
      </c>
      <c r="FQ1">
        <v>250</v>
      </c>
      <c r="FR1">
        <v>253</v>
      </c>
      <c r="FS1">
        <v>254</v>
      </c>
      <c r="FT1">
        <v>255</v>
      </c>
      <c r="FU1">
        <v>256</v>
      </c>
      <c r="FV1">
        <v>257</v>
      </c>
      <c r="FW1">
        <v>259</v>
      </c>
      <c r="FX1">
        <v>260</v>
      </c>
      <c r="FY1">
        <v>261</v>
      </c>
      <c r="FZ1">
        <v>262</v>
      </c>
      <c r="GA1">
        <v>263</v>
      </c>
      <c r="GB1">
        <v>264</v>
      </c>
      <c r="GC1">
        <v>266</v>
      </c>
      <c r="GD1">
        <v>267</v>
      </c>
      <c r="GE1">
        <v>268</v>
      </c>
      <c r="GF1">
        <v>269</v>
      </c>
      <c r="GG1">
        <v>270</v>
      </c>
      <c r="GH1">
        <v>271</v>
      </c>
      <c r="GI1">
        <v>273</v>
      </c>
      <c r="GJ1">
        <v>275</v>
      </c>
      <c r="GK1">
        <v>276</v>
      </c>
      <c r="GL1">
        <v>277</v>
      </c>
      <c r="GM1">
        <v>278</v>
      </c>
      <c r="GN1">
        <v>287</v>
      </c>
      <c r="GO1">
        <v>288</v>
      </c>
      <c r="GP1">
        <v>289</v>
      </c>
      <c r="GQ1">
        <v>290</v>
      </c>
      <c r="GR1">
        <v>291</v>
      </c>
      <c r="GS1">
        <v>292</v>
      </c>
      <c r="GT1">
        <v>294</v>
      </c>
      <c r="GU1">
        <v>295</v>
      </c>
      <c r="GV1">
        <v>296</v>
      </c>
      <c r="GW1">
        <v>297</v>
      </c>
      <c r="GX1">
        <v>298</v>
      </c>
      <c r="GY1">
        <v>299</v>
      </c>
      <c r="GZ1">
        <v>300</v>
      </c>
      <c r="HA1">
        <v>301</v>
      </c>
      <c r="HB1">
        <v>302</v>
      </c>
      <c r="HC1">
        <v>303</v>
      </c>
      <c r="HD1">
        <v>304</v>
      </c>
      <c r="HE1">
        <v>305</v>
      </c>
      <c r="HF1">
        <v>306</v>
      </c>
      <c r="HG1">
        <v>313</v>
      </c>
      <c r="HH1">
        <v>314</v>
      </c>
      <c r="HI1">
        <v>315</v>
      </c>
      <c r="HJ1">
        <v>316</v>
      </c>
      <c r="HK1">
        <v>323</v>
      </c>
      <c r="HL1">
        <v>335</v>
      </c>
      <c r="HM1">
        <v>341</v>
      </c>
      <c r="HN1">
        <v>348</v>
      </c>
      <c r="HO1">
        <v>350</v>
      </c>
      <c r="HP1">
        <v>352</v>
      </c>
      <c r="HQ1">
        <v>355</v>
      </c>
      <c r="HR1">
        <v>368</v>
      </c>
      <c r="HS1">
        <v>373</v>
      </c>
      <c r="HT1">
        <v>378</v>
      </c>
      <c r="HU1">
        <v>381</v>
      </c>
      <c r="HV1">
        <v>386</v>
      </c>
      <c r="HW1">
        <v>391</v>
      </c>
      <c r="HX1">
        <v>397</v>
      </c>
      <c r="HY1">
        <v>402</v>
      </c>
      <c r="HZ1">
        <v>407</v>
      </c>
      <c r="IA1">
        <v>414</v>
      </c>
      <c r="IB1">
        <v>415</v>
      </c>
      <c r="IC1">
        <v>416</v>
      </c>
      <c r="ID1">
        <v>418</v>
      </c>
      <c r="IE1">
        <v>437</v>
      </c>
      <c r="IF1">
        <v>451</v>
      </c>
      <c r="IG1">
        <v>452</v>
      </c>
      <c r="IH1">
        <v>455</v>
      </c>
      <c r="II1">
        <v>468</v>
      </c>
      <c r="IJ1">
        <v>478</v>
      </c>
      <c r="IK1">
        <v>484</v>
      </c>
      <c r="IL1">
        <v>488</v>
      </c>
      <c r="IM1">
        <v>492</v>
      </c>
      <c r="IN1">
        <v>496</v>
      </c>
      <c r="IO1">
        <v>505</v>
      </c>
      <c r="IP1">
        <v>507</v>
      </c>
      <c r="IQ1">
        <v>509</v>
      </c>
      <c r="IR1">
        <v>510</v>
      </c>
      <c r="IS1">
        <v>511</v>
      </c>
      <c r="IT1">
        <v>513</v>
      </c>
      <c r="IU1">
        <v>514</v>
      </c>
      <c r="IV1">
        <v>515</v>
      </c>
      <c r="IW1">
        <v>516</v>
      </c>
      <c r="IX1">
        <v>519</v>
      </c>
      <c r="IY1">
        <v>521</v>
      </c>
      <c r="IZ1">
        <v>523</v>
      </c>
      <c r="JA1">
        <v>525</v>
      </c>
      <c r="JB1">
        <v>526</v>
      </c>
      <c r="JC1">
        <v>527</v>
      </c>
      <c r="JD1">
        <v>535</v>
      </c>
      <c r="JE1">
        <v>536</v>
      </c>
      <c r="JF1">
        <v>537</v>
      </c>
      <c r="JG1">
        <v>538</v>
      </c>
      <c r="JH1">
        <v>539</v>
      </c>
      <c r="JI1">
        <v>540</v>
      </c>
      <c r="JJ1">
        <v>541</v>
      </c>
      <c r="JK1">
        <v>542</v>
      </c>
      <c r="JL1">
        <v>543</v>
      </c>
      <c r="JM1">
        <v>547</v>
      </c>
      <c r="JN1">
        <v>548</v>
      </c>
      <c r="JO1">
        <v>556</v>
      </c>
      <c r="JP1">
        <v>558</v>
      </c>
      <c r="JQ1">
        <v>559</v>
      </c>
      <c r="JR1">
        <v>560</v>
      </c>
      <c r="JS1">
        <v>562</v>
      </c>
      <c r="JT1">
        <v>565</v>
      </c>
      <c r="JU1">
        <v>566</v>
      </c>
      <c r="JV1">
        <v>567</v>
      </c>
      <c r="JW1">
        <v>569</v>
      </c>
      <c r="JX1">
        <v>586</v>
      </c>
      <c r="JY1">
        <v>589</v>
      </c>
      <c r="JZ1">
        <v>592</v>
      </c>
      <c r="KA1">
        <v>593</v>
      </c>
      <c r="KB1">
        <v>595</v>
      </c>
      <c r="KC1">
        <v>596</v>
      </c>
      <c r="KD1">
        <v>597</v>
      </c>
      <c r="KE1">
        <v>598</v>
      </c>
      <c r="KF1">
        <v>600</v>
      </c>
      <c r="KG1">
        <v>601</v>
      </c>
      <c r="KH1">
        <v>602</v>
      </c>
      <c r="KI1">
        <v>603</v>
      </c>
      <c r="KJ1">
        <v>605</v>
      </c>
      <c r="KK1">
        <v>609</v>
      </c>
      <c r="KL1">
        <v>612</v>
      </c>
      <c r="KM1">
        <v>613</v>
      </c>
      <c r="KN1">
        <v>614</v>
      </c>
      <c r="KO1">
        <v>615</v>
      </c>
      <c r="KP1">
        <v>617</v>
      </c>
      <c r="KQ1">
        <v>618</v>
      </c>
      <c r="KR1">
        <v>621</v>
      </c>
      <c r="KS1">
        <v>622</v>
      </c>
      <c r="KT1">
        <v>623</v>
      </c>
      <c r="KU1">
        <v>624</v>
      </c>
      <c r="KV1">
        <v>627</v>
      </c>
      <c r="KW1">
        <v>631</v>
      </c>
      <c r="KX1">
        <v>632</v>
      </c>
      <c r="KY1">
        <v>634</v>
      </c>
      <c r="KZ1">
        <v>635</v>
      </c>
      <c r="LA1">
        <v>636</v>
      </c>
      <c r="LB1">
        <v>638</v>
      </c>
      <c r="LC1">
        <v>639</v>
      </c>
      <c r="LD1">
        <v>640</v>
      </c>
      <c r="LE1">
        <v>641</v>
      </c>
      <c r="LF1">
        <v>642</v>
      </c>
      <c r="LG1">
        <v>643</v>
      </c>
      <c r="LH1">
        <v>645</v>
      </c>
      <c r="LI1">
        <v>646</v>
      </c>
      <c r="LJ1">
        <v>649</v>
      </c>
      <c r="LK1">
        <v>650</v>
      </c>
      <c r="LL1">
        <v>651</v>
      </c>
      <c r="LM1">
        <v>653</v>
      </c>
      <c r="LN1">
        <v>655</v>
      </c>
      <c r="LO1">
        <v>656</v>
      </c>
      <c r="LP1">
        <v>658</v>
      </c>
      <c r="LQ1">
        <v>671</v>
      </c>
      <c r="LR1">
        <v>673</v>
      </c>
      <c r="LS1">
        <v>675</v>
      </c>
      <c r="LT1">
        <v>676</v>
      </c>
      <c r="LU1">
        <v>677</v>
      </c>
      <c r="LV1">
        <v>681</v>
      </c>
      <c r="LW1">
        <v>682</v>
      </c>
      <c r="LX1">
        <v>683</v>
      </c>
      <c r="LY1">
        <v>684</v>
      </c>
      <c r="LZ1">
        <v>685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694</v>
      </c>
      <c r="MH1">
        <v>700</v>
      </c>
      <c r="MI1">
        <v>701</v>
      </c>
      <c r="MJ1">
        <v>703</v>
      </c>
      <c r="MK1">
        <v>707</v>
      </c>
      <c r="ML1">
        <v>708</v>
      </c>
      <c r="MM1">
        <v>709</v>
      </c>
      <c r="MN1">
        <v>713</v>
      </c>
      <c r="MO1">
        <v>714</v>
      </c>
      <c r="MP1">
        <v>715</v>
      </c>
      <c r="MQ1">
        <v>720</v>
      </c>
      <c r="MR1">
        <v>725</v>
      </c>
      <c r="MS1">
        <v>726</v>
      </c>
      <c r="MT1">
        <v>728</v>
      </c>
      <c r="MU1">
        <v>729</v>
      </c>
      <c r="MV1">
        <v>730</v>
      </c>
      <c r="MW1">
        <v>731</v>
      </c>
      <c r="MX1">
        <v>732</v>
      </c>
      <c r="MY1">
        <v>733</v>
      </c>
      <c r="MZ1">
        <v>734</v>
      </c>
      <c r="NA1">
        <v>736</v>
      </c>
      <c r="NB1">
        <v>737</v>
      </c>
      <c r="NC1">
        <v>740</v>
      </c>
      <c r="ND1">
        <v>741</v>
      </c>
      <c r="NE1">
        <v>743</v>
      </c>
      <c r="NF1">
        <v>747</v>
      </c>
      <c r="NG1">
        <v>748</v>
      </c>
      <c r="NH1">
        <v>749</v>
      </c>
      <c r="NI1">
        <v>750</v>
      </c>
      <c r="NJ1">
        <v>752</v>
      </c>
      <c r="NK1">
        <v>753</v>
      </c>
      <c r="NL1">
        <v>754</v>
      </c>
      <c r="NM1">
        <v>758</v>
      </c>
      <c r="NN1">
        <v>760</v>
      </c>
      <c r="NO1">
        <v>761</v>
      </c>
      <c r="NP1">
        <v>762</v>
      </c>
      <c r="NQ1">
        <v>763</v>
      </c>
      <c r="NR1">
        <v>764</v>
      </c>
      <c r="NS1">
        <v>765</v>
      </c>
      <c r="NT1">
        <v>766</v>
      </c>
      <c r="NU1">
        <v>767</v>
      </c>
      <c r="NV1">
        <v>768</v>
      </c>
      <c r="NW1">
        <v>769</v>
      </c>
      <c r="NX1">
        <v>770</v>
      </c>
      <c r="NY1">
        <v>772</v>
      </c>
      <c r="NZ1">
        <v>773</v>
      </c>
      <c r="OA1">
        <v>774</v>
      </c>
      <c r="OB1">
        <v>775</v>
      </c>
      <c r="OC1">
        <v>776</v>
      </c>
      <c r="OD1">
        <v>777</v>
      </c>
      <c r="OE1">
        <v>778</v>
      </c>
      <c r="OF1">
        <v>779</v>
      </c>
      <c r="OG1">
        <v>780</v>
      </c>
      <c r="OH1">
        <v>782</v>
      </c>
      <c r="OI1">
        <v>783</v>
      </c>
      <c r="OJ1">
        <v>784</v>
      </c>
      <c r="OK1">
        <v>785</v>
      </c>
      <c r="OL1">
        <v>790</v>
      </c>
      <c r="OM1">
        <v>791</v>
      </c>
      <c r="ON1">
        <v>794</v>
      </c>
      <c r="OO1">
        <v>795</v>
      </c>
      <c r="OP1">
        <v>796</v>
      </c>
      <c r="OQ1">
        <v>798</v>
      </c>
      <c r="OR1">
        <v>799</v>
      </c>
      <c r="OS1">
        <v>804</v>
      </c>
      <c r="OT1">
        <v>805</v>
      </c>
      <c r="OU1">
        <v>818</v>
      </c>
      <c r="OV1">
        <v>819</v>
      </c>
      <c r="OW1">
        <v>820</v>
      </c>
      <c r="OX1">
        <v>822</v>
      </c>
      <c r="OY1">
        <v>823</v>
      </c>
      <c r="OZ1">
        <v>825</v>
      </c>
      <c r="PA1">
        <v>826</v>
      </c>
      <c r="PB1">
        <v>827</v>
      </c>
      <c r="PC1">
        <v>829</v>
      </c>
      <c r="PD1">
        <v>831</v>
      </c>
      <c r="PE1">
        <v>832</v>
      </c>
      <c r="PF1">
        <v>833</v>
      </c>
      <c r="PG1">
        <v>835</v>
      </c>
      <c r="PH1">
        <v>838</v>
      </c>
      <c r="PI1">
        <v>839</v>
      </c>
      <c r="PJ1">
        <v>840</v>
      </c>
      <c r="PK1">
        <v>841</v>
      </c>
      <c r="PL1">
        <v>842</v>
      </c>
      <c r="PM1">
        <v>843</v>
      </c>
      <c r="PN1">
        <v>844</v>
      </c>
      <c r="PO1">
        <v>845</v>
      </c>
      <c r="PP1">
        <v>847</v>
      </c>
      <c r="PQ1">
        <v>851</v>
      </c>
      <c r="PR1">
        <v>852</v>
      </c>
      <c r="PS1">
        <v>854</v>
      </c>
      <c r="PT1">
        <v>855</v>
      </c>
      <c r="PU1">
        <v>856</v>
      </c>
      <c r="PV1">
        <v>857</v>
      </c>
      <c r="PW1">
        <v>857</v>
      </c>
      <c r="PX1">
        <v>858</v>
      </c>
      <c r="PY1">
        <v>864</v>
      </c>
      <c r="PZ1">
        <v>865</v>
      </c>
      <c r="QA1">
        <v>866</v>
      </c>
      <c r="QB1">
        <v>874</v>
      </c>
      <c r="QC1">
        <v>876</v>
      </c>
      <c r="QD1">
        <v>877</v>
      </c>
      <c r="QE1">
        <v>880</v>
      </c>
      <c r="QF1">
        <v>881</v>
      </c>
      <c r="QG1">
        <v>882</v>
      </c>
      <c r="QH1">
        <v>884</v>
      </c>
      <c r="QI1">
        <v>885</v>
      </c>
      <c r="QJ1">
        <v>886</v>
      </c>
      <c r="QK1">
        <v>887</v>
      </c>
      <c r="QL1">
        <v>888</v>
      </c>
      <c r="QM1">
        <v>889</v>
      </c>
      <c r="QN1">
        <v>890</v>
      </c>
      <c r="QO1">
        <v>893</v>
      </c>
      <c r="QP1">
        <v>895</v>
      </c>
      <c r="QQ1">
        <v>896</v>
      </c>
      <c r="QR1">
        <v>897</v>
      </c>
      <c r="QS1">
        <v>898</v>
      </c>
      <c r="QT1">
        <v>900</v>
      </c>
      <c r="QU1">
        <v>901</v>
      </c>
      <c r="QV1">
        <v>904</v>
      </c>
      <c r="QW1">
        <v>905</v>
      </c>
      <c r="QX1">
        <v>907</v>
      </c>
      <c r="QY1">
        <v>911</v>
      </c>
      <c r="QZ1">
        <v>912</v>
      </c>
      <c r="RA1">
        <v>913</v>
      </c>
      <c r="RB1">
        <v>914</v>
      </c>
      <c r="RC1">
        <v>915</v>
      </c>
      <c r="RD1">
        <v>916</v>
      </c>
      <c r="RE1">
        <v>917</v>
      </c>
      <c r="RF1">
        <v>929</v>
      </c>
      <c r="RG1">
        <v>933</v>
      </c>
      <c r="RH1">
        <v>942</v>
      </c>
      <c r="RI1">
        <v>955</v>
      </c>
      <c r="RJ1">
        <v>959</v>
      </c>
      <c r="RK1">
        <v>963</v>
      </c>
      <c r="RL1">
        <v>967</v>
      </c>
      <c r="RM1">
        <v>971</v>
      </c>
      <c r="RN1">
        <v>975</v>
      </c>
      <c r="RO1">
        <v>979</v>
      </c>
      <c r="RP1">
        <v>988</v>
      </c>
      <c r="RQ1">
        <v>992</v>
      </c>
      <c r="RR1">
        <v>996</v>
      </c>
      <c r="RS1">
        <v>1000</v>
      </c>
      <c r="RT1">
        <v>1005</v>
      </c>
      <c r="RU1">
        <v>1006</v>
      </c>
      <c r="RV1">
        <v>1007</v>
      </c>
      <c r="RW1">
        <v>1008</v>
      </c>
      <c r="RX1">
        <v>1009</v>
      </c>
      <c r="RY1">
        <v>1010</v>
      </c>
      <c r="RZ1">
        <v>1011</v>
      </c>
      <c r="SA1">
        <v>1014</v>
      </c>
      <c r="SB1">
        <v>1017</v>
      </c>
      <c r="SC1">
        <v>1018</v>
      </c>
      <c r="SD1">
        <v>1019</v>
      </c>
      <c r="SE1">
        <v>1020</v>
      </c>
      <c r="SF1">
        <v>1021</v>
      </c>
      <c r="SG1">
        <v>1023</v>
      </c>
      <c r="SH1">
        <v>1024</v>
      </c>
      <c r="SI1">
        <v>1025</v>
      </c>
      <c r="SJ1">
        <v>1026</v>
      </c>
      <c r="SK1">
        <v>1027</v>
      </c>
      <c r="SL1">
        <v>1029</v>
      </c>
      <c r="SM1">
        <v>1030</v>
      </c>
      <c r="SN1">
        <v>1031</v>
      </c>
      <c r="SO1">
        <v>1032</v>
      </c>
      <c r="SP1">
        <v>1033</v>
      </c>
      <c r="SQ1">
        <v>1037</v>
      </c>
      <c r="SR1">
        <v>1038</v>
      </c>
      <c r="SS1">
        <v>1042</v>
      </c>
      <c r="ST1">
        <v>1043</v>
      </c>
      <c r="SU1">
        <v>1044</v>
      </c>
      <c r="SV1">
        <v>1046</v>
      </c>
      <c r="SW1">
        <v>1047</v>
      </c>
      <c r="SX1">
        <v>1048</v>
      </c>
      <c r="SY1">
        <v>1049</v>
      </c>
      <c r="SZ1">
        <v>1050</v>
      </c>
      <c r="TA1">
        <v>1051</v>
      </c>
      <c r="TB1">
        <v>1052</v>
      </c>
      <c r="TC1">
        <v>1054</v>
      </c>
      <c r="TD1">
        <v>1055</v>
      </c>
      <c r="TE1">
        <v>1056</v>
      </c>
      <c r="TF1">
        <v>1058</v>
      </c>
      <c r="TG1">
        <v>1060</v>
      </c>
      <c r="TH1">
        <v>1062</v>
      </c>
      <c r="TI1">
        <v>1063</v>
      </c>
      <c r="TJ1">
        <v>1064</v>
      </c>
      <c r="TK1">
        <v>1065</v>
      </c>
      <c r="TL1">
        <v>1066</v>
      </c>
      <c r="TM1">
        <v>1067</v>
      </c>
      <c r="TN1">
        <v>1068</v>
      </c>
      <c r="TO1">
        <v>1069</v>
      </c>
      <c r="TP1">
        <v>1071</v>
      </c>
      <c r="TQ1">
        <v>1072</v>
      </c>
      <c r="TR1">
        <v>1073</v>
      </c>
      <c r="TS1">
        <v>1074</v>
      </c>
      <c r="TT1">
        <v>1075</v>
      </c>
      <c r="TU1">
        <v>1076</v>
      </c>
      <c r="TV1">
        <v>1077</v>
      </c>
      <c r="TW1">
        <v>1078</v>
      </c>
      <c r="TX1">
        <v>1079</v>
      </c>
      <c r="TY1">
        <v>1080</v>
      </c>
      <c r="TZ1">
        <v>1083</v>
      </c>
      <c r="UA1">
        <v>1084</v>
      </c>
      <c r="UB1">
        <v>1085</v>
      </c>
      <c r="UC1">
        <v>1086</v>
      </c>
      <c r="UD1">
        <v>1088</v>
      </c>
    </row>
    <row r="2" spans="1:553" x14ac:dyDescent="0.25">
      <c r="B2" s="6" t="s">
        <v>1296</v>
      </c>
      <c r="C2">
        <v>68</v>
      </c>
      <c r="D2">
        <v>667</v>
      </c>
      <c r="E2">
        <v>985</v>
      </c>
      <c r="F2">
        <v>320</v>
      </c>
      <c r="G2">
        <v>943</v>
      </c>
      <c r="H2">
        <v>648</v>
      </c>
      <c r="I2">
        <v>844</v>
      </c>
      <c r="J2">
        <v>882</v>
      </c>
      <c r="K2">
        <v>656</v>
      </c>
      <c r="L2">
        <v>962</v>
      </c>
      <c r="M2">
        <v>767</v>
      </c>
      <c r="N2">
        <v>1021</v>
      </c>
      <c r="O2">
        <v>1085</v>
      </c>
      <c r="P2">
        <v>558</v>
      </c>
      <c r="Q2">
        <v>838</v>
      </c>
      <c r="R2">
        <v>654</v>
      </c>
      <c r="S2">
        <v>702</v>
      </c>
      <c r="T2">
        <v>889</v>
      </c>
      <c r="U2">
        <v>929</v>
      </c>
      <c r="V2">
        <v>981</v>
      </c>
      <c r="W2">
        <v>201</v>
      </c>
      <c r="X2">
        <v>1047</v>
      </c>
      <c r="Y2">
        <v>1070</v>
      </c>
      <c r="Z2">
        <v>1038</v>
      </c>
      <c r="AA2">
        <v>1062</v>
      </c>
      <c r="AB2">
        <v>1030</v>
      </c>
      <c r="AC2">
        <v>113</v>
      </c>
      <c r="AD2">
        <v>1094</v>
      </c>
      <c r="AE2">
        <v>1128</v>
      </c>
      <c r="AF2">
        <v>478</v>
      </c>
      <c r="AG2">
        <v>510</v>
      </c>
      <c r="AH2">
        <v>878</v>
      </c>
      <c r="AI2">
        <v>657</v>
      </c>
      <c r="AJ2">
        <v>950</v>
      </c>
      <c r="AK2">
        <v>974</v>
      </c>
      <c r="AL2">
        <v>1102</v>
      </c>
      <c r="AM2">
        <v>2</v>
      </c>
      <c r="AN2">
        <v>450</v>
      </c>
      <c r="AO2">
        <v>854</v>
      </c>
      <c r="AP2">
        <v>577</v>
      </c>
      <c r="AQ2">
        <v>625</v>
      </c>
      <c r="AR2">
        <v>945</v>
      </c>
      <c r="AS2">
        <v>1026</v>
      </c>
      <c r="AT2">
        <v>1006</v>
      </c>
      <c r="AU2">
        <v>670</v>
      </c>
      <c r="AV2">
        <v>1086</v>
      </c>
      <c r="AW2">
        <v>1111</v>
      </c>
      <c r="AX2">
        <v>9</v>
      </c>
      <c r="AY2">
        <v>461</v>
      </c>
      <c r="AZ2">
        <v>873</v>
      </c>
      <c r="BA2">
        <v>806</v>
      </c>
      <c r="BB2">
        <v>1035</v>
      </c>
      <c r="BC2">
        <v>1090</v>
      </c>
      <c r="BD2">
        <v>862</v>
      </c>
      <c r="BE2">
        <v>893</v>
      </c>
      <c r="BF2">
        <v>36</v>
      </c>
      <c r="BG2">
        <v>180</v>
      </c>
      <c r="BH2">
        <v>148</v>
      </c>
      <c r="BI2">
        <v>187</v>
      </c>
      <c r="BJ2">
        <v>638</v>
      </c>
      <c r="BK2">
        <v>662</v>
      </c>
      <c r="BL2">
        <v>897</v>
      </c>
      <c r="BM2">
        <v>1106</v>
      </c>
      <c r="BN2">
        <v>1010</v>
      </c>
      <c r="BO2">
        <v>1058</v>
      </c>
      <c r="BP2">
        <v>857</v>
      </c>
      <c r="BQ2">
        <v>849</v>
      </c>
      <c r="BR2">
        <v>527</v>
      </c>
      <c r="BS2">
        <v>600</v>
      </c>
      <c r="BT2">
        <v>678</v>
      </c>
      <c r="BU2">
        <v>252</v>
      </c>
      <c r="BV2">
        <v>156</v>
      </c>
      <c r="BW2">
        <v>243</v>
      </c>
      <c r="BX2">
        <v>735</v>
      </c>
      <c r="BY2">
        <v>251</v>
      </c>
      <c r="BZ2">
        <v>816</v>
      </c>
      <c r="CA2">
        <v>847</v>
      </c>
      <c r="CB2">
        <v>954</v>
      </c>
      <c r="CC2">
        <v>1005</v>
      </c>
      <c r="CD2">
        <v>696</v>
      </c>
      <c r="CE2">
        <v>643</v>
      </c>
      <c r="CF2">
        <v>759</v>
      </c>
      <c r="CG2">
        <v>791</v>
      </c>
      <c r="CH2">
        <v>249</v>
      </c>
      <c r="CI2">
        <v>456</v>
      </c>
      <c r="CJ2">
        <v>959</v>
      </c>
      <c r="CK2">
        <v>755</v>
      </c>
      <c r="CL2">
        <v>990</v>
      </c>
      <c r="CM2">
        <v>1023</v>
      </c>
      <c r="CN2">
        <v>520</v>
      </c>
      <c r="CO2">
        <v>598</v>
      </c>
      <c r="CP2">
        <v>1074</v>
      </c>
      <c r="CQ2">
        <v>905</v>
      </c>
      <c r="CR2">
        <v>1114</v>
      </c>
      <c r="CS2">
        <v>233</v>
      </c>
      <c r="CT2">
        <v>601</v>
      </c>
      <c r="CU2">
        <v>649</v>
      </c>
      <c r="CV2">
        <v>281</v>
      </c>
      <c r="CW2">
        <v>1066</v>
      </c>
      <c r="CX2">
        <v>401</v>
      </c>
      <c r="CY2">
        <v>433</v>
      </c>
      <c r="CZ2">
        <v>1046</v>
      </c>
      <c r="DA2">
        <v>441</v>
      </c>
      <c r="DB2">
        <v>421</v>
      </c>
      <c r="DC2">
        <v>973</v>
      </c>
      <c r="DD2">
        <v>573</v>
      </c>
      <c r="DE2">
        <v>613</v>
      </c>
      <c r="DF2">
        <v>74</v>
      </c>
      <c r="DG2">
        <v>121</v>
      </c>
      <c r="DH2">
        <v>593</v>
      </c>
      <c r="DI2">
        <v>821</v>
      </c>
      <c r="DJ2">
        <v>721</v>
      </c>
      <c r="DK2">
        <v>778</v>
      </c>
      <c r="DL2">
        <v>33</v>
      </c>
      <c r="DM2">
        <v>305</v>
      </c>
      <c r="DN2">
        <v>750</v>
      </c>
      <c r="DO2">
        <v>269</v>
      </c>
      <c r="DP2">
        <v>869</v>
      </c>
      <c r="DQ2">
        <v>902</v>
      </c>
      <c r="DR2">
        <v>377</v>
      </c>
      <c r="DS2">
        <v>393</v>
      </c>
      <c r="DT2">
        <v>805</v>
      </c>
      <c r="DU2">
        <v>41</v>
      </c>
      <c r="DV2">
        <v>501</v>
      </c>
      <c r="DW2">
        <v>565</v>
      </c>
      <c r="DX2">
        <v>257</v>
      </c>
      <c r="DY2">
        <v>469</v>
      </c>
      <c r="DZ2">
        <v>935</v>
      </c>
      <c r="EA2">
        <v>211</v>
      </c>
      <c r="EB2">
        <v>1015</v>
      </c>
      <c r="EC2">
        <v>919</v>
      </c>
      <c r="ED2">
        <v>927</v>
      </c>
      <c r="EE2">
        <v>588</v>
      </c>
      <c r="EF2">
        <v>296</v>
      </c>
      <c r="EG2">
        <v>772</v>
      </c>
      <c r="EH2">
        <v>810</v>
      </c>
      <c r="EI2">
        <v>819</v>
      </c>
      <c r="EJ2">
        <v>171</v>
      </c>
      <c r="EK2">
        <v>304</v>
      </c>
      <c r="EL2">
        <v>363</v>
      </c>
      <c r="EM2">
        <v>84</v>
      </c>
      <c r="EN2">
        <v>132</v>
      </c>
      <c r="EO2">
        <v>707</v>
      </c>
      <c r="EP2">
        <v>556</v>
      </c>
      <c r="EQ2">
        <v>827</v>
      </c>
      <c r="ER2">
        <v>1054</v>
      </c>
      <c r="ES2">
        <v>1081</v>
      </c>
      <c r="ET2">
        <v>448</v>
      </c>
      <c r="EU2">
        <v>412</v>
      </c>
      <c r="EV2">
        <v>630</v>
      </c>
      <c r="EW2">
        <v>440</v>
      </c>
      <c r="EX2">
        <v>488</v>
      </c>
      <c r="EY2">
        <v>484</v>
      </c>
      <c r="EZ2">
        <v>582</v>
      </c>
      <c r="FA2">
        <v>620</v>
      </c>
      <c r="FB2">
        <v>910</v>
      </c>
      <c r="FC2">
        <v>969</v>
      </c>
      <c r="FD2">
        <v>288</v>
      </c>
      <c r="FE2">
        <v>1125</v>
      </c>
      <c r="FF2">
        <v>608</v>
      </c>
      <c r="FG2">
        <v>680</v>
      </c>
      <c r="FH2">
        <v>104</v>
      </c>
      <c r="FI2">
        <v>996</v>
      </c>
      <c r="FJ2">
        <v>328</v>
      </c>
      <c r="FK2">
        <v>1101</v>
      </c>
      <c r="FL2">
        <v>783</v>
      </c>
      <c r="FM2">
        <v>831</v>
      </c>
      <c r="FN2">
        <v>120</v>
      </c>
      <c r="FO2">
        <v>163</v>
      </c>
      <c r="FP2">
        <v>344</v>
      </c>
      <c r="FQ2">
        <v>314</v>
      </c>
      <c r="FR2">
        <v>704</v>
      </c>
      <c r="FS2">
        <v>694</v>
      </c>
      <c r="FT2">
        <v>800</v>
      </c>
      <c r="FU2">
        <v>675</v>
      </c>
      <c r="FV2">
        <v>699</v>
      </c>
      <c r="FW2">
        <v>894</v>
      </c>
      <c r="FX2">
        <v>671</v>
      </c>
      <c r="FY2">
        <v>965</v>
      </c>
      <c r="FZ2">
        <v>774</v>
      </c>
      <c r="GA2">
        <v>906</v>
      </c>
      <c r="GB2">
        <v>279</v>
      </c>
      <c r="GC2">
        <v>442</v>
      </c>
      <c r="GD2">
        <v>434</v>
      </c>
      <c r="GE2">
        <v>545</v>
      </c>
      <c r="GF2">
        <v>610</v>
      </c>
      <c r="GG2">
        <v>274</v>
      </c>
      <c r="GH2">
        <v>330</v>
      </c>
      <c r="GI2">
        <v>542</v>
      </c>
      <c r="GJ2">
        <v>430</v>
      </c>
      <c r="GK2">
        <v>687</v>
      </c>
      <c r="GL2">
        <v>590</v>
      </c>
      <c r="GM2">
        <v>622</v>
      </c>
      <c r="GN2">
        <v>97</v>
      </c>
      <c r="GO2">
        <v>1127</v>
      </c>
      <c r="GP2">
        <v>234</v>
      </c>
      <c r="GQ2">
        <v>289</v>
      </c>
      <c r="GR2">
        <v>729</v>
      </c>
      <c r="GS2">
        <v>786</v>
      </c>
      <c r="GT2">
        <v>540</v>
      </c>
      <c r="GU2">
        <v>888</v>
      </c>
      <c r="GV2">
        <v>692</v>
      </c>
      <c r="GW2">
        <v>335</v>
      </c>
      <c r="GX2">
        <v>368</v>
      </c>
      <c r="GY2">
        <v>895</v>
      </c>
      <c r="GZ2">
        <v>836</v>
      </c>
      <c r="HA2">
        <v>427</v>
      </c>
      <c r="HB2">
        <v>988</v>
      </c>
      <c r="HC2">
        <v>977</v>
      </c>
      <c r="HD2">
        <v>1045</v>
      </c>
      <c r="HE2">
        <v>698</v>
      </c>
      <c r="HF2">
        <v>507</v>
      </c>
      <c r="HG2">
        <v>188</v>
      </c>
      <c r="HH2">
        <v>196</v>
      </c>
      <c r="HI2">
        <v>204</v>
      </c>
      <c r="HJ2">
        <v>159</v>
      </c>
      <c r="HK2">
        <v>589</v>
      </c>
      <c r="HL2">
        <v>814</v>
      </c>
      <c r="HM2">
        <v>961</v>
      </c>
      <c r="HN2">
        <v>260</v>
      </c>
      <c r="HO2">
        <v>1139</v>
      </c>
      <c r="HP2">
        <v>639</v>
      </c>
      <c r="HQ2">
        <v>647</v>
      </c>
      <c r="HR2">
        <v>788</v>
      </c>
      <c r="HS2">
        <v>566</v>
      </c>
      <c r="HT2">
        <v>1089</v>
      </c>
      <c r="HU2">
        <v>382</v>
      </c>
      <c r="HV2">
        <v>423</v>
      </c>
      <c r="HW2">
        <v>463</v>
      </c>
      <c r="HX2">
        <v>2382</v>
      </c>
      <c r="HY2">
        <v>2423</v>
      </c>
      <c r="HZ2">
        <v>2463</v>
      </c>
      <c r="IA2">
        <v>10703</v>
      </c>
      <c r="IB2">
        <v>12703</v>
      </c>
      <c r="IC2">
        <v>10704</v>
      </c>
      <c r="ID2">
        <v>632</v>
      </c>
      <c r="IE2">
        <v>2632</v>
      </c>
      <c r="IF2">
        <v>982</v>
      </c>
      <c r="IG2">
        <v>19</v>
      </c>
      <c r="IH2">
        <v>918</v>
      </c>
      <c r="II2">
        <v>926</v>
      </c>
      <c r="IJ2">
        <v>934</v>
      </c>
      <c r="IK2">
        <v>843</v>
      </c>
      <c r="IL2">
        <v>1037</v>
      </c>
      <c r="IM2">
        <v>1084</v>
      </c>
      <c r="IN2">
        <v>502</v>
      </c>
      <c r="IO2">
        <v>703</v>
      </c>
      <c r="IP2">
        <v>583</v>
      </c>
      <c r="IQ2">
        <v>952</v>
      </c>
      <c r="IR2">
        <v>966</v>
      </c>
      <c r="IS2">
        <v>131</v>
      </c>
      <c r="IT2">
        <v>303</v>
      </c>
      <c r="IU2">
        <v>311</v>
      </c>
      <c r="IV2">
        <v>451</v>
      </c>
      <c r="IW2">
        <v>319</v>
      </c>
      <c r="IX2">
        <v>780</v>
      </c>
      <c r="IY2">
        <v>477</v>
      </c>
      <c r="IZ2">
        <v>672</v>
      </c>
      <c r="JA2">
        <v>56</v>
      </c>
      <c r="JB2">
        <v>998</v>
      </c>
      <c r="JC2">
        <v>754</v>
      </c>
      <c r="JD2">
        <v>250</v>
      </c>
      <c r="JE2">
        <v>258</v>
      </c>
      <c r="JF2">
        <v>266</v>
      </c>
      <c r="JG2">
        <v>310</v>
      </c>
      <c r="JH2">
        <v>333</v>
      </c>
      <c r="JI2">
        <v>278</v>
      </c>
      <c r="JJ2">
        <v>23</v>
      </c>
      <c r="JK2">
        <v>292</v>
      </c>
      <c r="JL2">
        <v>536</v>
      </c>
      <c r="JM2">
        <v>1105</v>
      </c>
      <c r="JN2">
        <v>403</v>
      </c>
      <c r="JO2">
        <v>803</v>
      </c>
      <c r="JP2">
        <v>1031</v>
      </c>
      <c r="JQ2">
        <v>1022</v>
      </c>
      <c r="JR2">
        <v>342</v>
      </c>
      <c r="JS2">
        <v>298</v>
      </c>
      <c r="JT2">
        <v>564</v>
      </c>
      <c r="JU2">
        <v>596</v>
      </c>
      <c r="JV2">
        <v>581</v>
      </c>
      <c r="JW2">
        <v>351</v>
      </c>
      <c r="JX2">
        <v>287</v>
      </c>
      <c r="JY2">
        <v>549</v>
      </c>
      <c r="JZ2">
        <v>629</v>
      </c>
      <c r="KA2">
        <v>685</v>
      </c>
      <c r="KB2">
        <v>718</v>
      </c>
      <c r="KC2">
        <v>725</v>
      </c>
      <c r="KD2">
        <v>733</v>
      </c>
      <c r="KE2">
        <v>741</v>
      </c>
      <c r="KF2">
        <v>414</v>
      </c>
      <c r="KG2">
        <v>422</v>
      </c>
      <c r="KH2">
        <v>609</v>
      </c>
      <c r="KI2">
        <v>1044</v>
      </c>
      <c r="KJ2">
        <v>475</v>
      </c>
      <c r="KK2">
        <v>170</v>
      </c>
      <c r="KL2">
        <v>218</v>
      </c>
      <c r="KM2">
        <v>1020</v>
      </c>
      <c r="KN2">
        <v>1029</v>
      </c>
      <c r="KO2">
        <v>325</v>
      </c>
      <c r="KP2">
        <v>255</v>
      </c>
      <c r="KQ2">
        <v>127</v>
      </c>
      <c r="KR2">
        <v>64</v>
      </c>
      <c r="KS2">
        <v>1120</v>
      </c>
      <c r="KT2">
        <v>1113</v>
      </c>
      <c r="KU2">
        <v>155</v>
      </c>
      <c r="KV2">
        <v>362</v>
      </c>
      <c r="KW2">
        <v>366</v>
      </c>
      <c r="KX2">
        <v>1077</v>
      </c>
      <c r="KY2">
        <v>149</v>
      </c>
      <c r="KZ2">
        <v>15</v>
      </c>
      <c r="LA2">
        <v>181</v>
      </c>
      <c r="LB2">
        <v>189</v>
      </c>
      <c r="LC2">
        <v>599</v>
      </c>
      <c r="LD2">
        <v>907</v>
      </c>
      <c r="LE2">
        <v>575</v>
      </c>
      <c r="LF2">
        <v>930</v>
      </c>
      <c r="LG2">
        <v>262</v>
      </c>
      <c r="LH2">
        <v>27</v>
      </c>
      <c r="LI2">
        <v>178</v>
      </c>
      <c r="LJ2">
        <v>321</v>
      </c>
      <c r="LK2">
        <v>483</v>
      </c>
      <c r="LL2">
        <v>186</v>
      </c>
      <c r="LM2">
        <v>1097</v>
      </c>
      <c r="LN2">
        <v>390</v>
      </c>
      <c r="LO2">
        <v>332</v>
      </c>
      <c r="LP2">
        <v>38</v>
      </c>
      <c r="LQ2">
        <v>223</v>
      </c>
      <c r="LR2">
        <v>72</v>
      </c>
      <c r="LS2">
        <v>263</v>
      </c>
      <c r="LT2">
        <v>272</v>
      </c>
      <c r="LU2">
        <v>830</v>
      </c>
      <c r="LV2">
        <v>452</v>
      </c>
      <c r="LW2">
        <v>523</v>
      </c>
      <c r="LX2">
        <v>763</v>
      </c>
      <c r="LY2">
        <v>914</v>
      </c>
      <c r="LZ2">
        <v>1109</v>
      </c>
      <c r="MA2">
        <v>126</v>
      </c>
      <c r="MB2">
        <v>133</v>
      </c>
      <c r="MC2">
        <v>347</v>
      </c>
      <c r="MD2">
        <v>286</v>
      </c>
      <c r="ME2">
        <v>338</v>
      </c>
      <c r="MF2">
        <v>689</v>
      </c>
      <c r="MG2">
        <v>88</v>
      </c>
      <c r="MH2">
        <v>210</v>
      </c>
      <c r="MI2">
        <v>491</v>
      </c>
      <c r="MJ2">
        <v>525</v>
      </c>
      <c r="MK2">
        <v>1126</v>
      </c>
      <c r="ML2">
        <v>1</v>
      </c>
      <c r="MM2">
        <v>515</v>
      </c>
      <c r="MN2">
        <v>980</v>
      </c>
      <c r="MO2">
        <v>1004</v>
      </c>
      <c r="MP2">
        <v>63</v>
      </c>
      <c r="MQ2">
        <v>693</v>
      </c>
      <c r="MR2">
        <v>946</v>
      </c>
      <c r="MS2">
        <v>194</v>
      </c>
      <c r="MT2">
        <v>226</v>
      </c>
      <c r="MU2">
        <v>356</v>
      </c>
      <c r="MV2">
        <v>364</v>
      </c>
      <c r="MW2">
        <v>173</v>
      </c>
      <c r="MX2">
        <v>470</v>
      </c>
      <c r="MY2">
        <v>614</v>
      </c>
      <c r="MZ2">
        <v>797</v>
      </c>
      <c r="NA2">
        <v>804</v>
      </c>
      <c r="NB2">
        <v>313</v>
      </c>
      <c r="NC2">
        <v>851</v>
      </c>
      <c r="ND2">
        <v>842</v>
      </c>
      <c r="NE2">
        <v>4</v>
      </c>
      <c r="NF2">
        <v>580</v>
      </c>
      <c r="NG2">
        <v>271</v>
      </c>
      <c r="NH2">
        <v>874</v>
      </c>
      <c r="NI2">
        <v>460</v>
      </c>
      <c r="NJ2">
        <v>381</v>
      </c>
      <c r="NK2">
        <v>749</v>
      </c>
      <c r="NL2">
        <v>128</v>
      </c>
      <c r="NM2">
        <v>246</v>
      </c>
      <c r="NN2">
        <v>26</v>
      </c>
      <c r="NO2">
        <v>42</v>
      </c>
      <c r="NP2">
        <v>17</v>
      </c>
      <c r="NQ2">
        <v>10</v>
      </c>
      <c r="NR2">
        <v>494</v>
      </c>
      <c r="NS2">
        <v>503</v>
      </c>
      <c r="NT2">
        <v>511</v>
      </c>
      <c r="NU2">
        <v>795</v>
      </c>
      <c r="NV2">
        <v>50</v>
      </c>
      <c r="NW2">
        <v>67</v>
      </c>
      <c r="NX2">
        <v>587</v>
      </c>
      <c r="NY2">
        <v>215</v>
      </c>
      <c r="NZ2">
        <v>531</v>
      </c>
      <c r="OA2">
        <v>628</v>
      </c>
      <c r="OB2">
        <v>634</v>
      </c>
      <c r="OC2">
        <v>706</v>
      </c>
      <c r="OD2">
        <v>1061</v>
      </c>
      <c r="OE2">
        <v>616</v>
      </c>
      <c r="OF2">
        <v>214</v>
      </c>
      <c r="OG2">
        <v>35</v>
      </c>
      <c r="OH2">
        <v>115</v>
      </c>
      <c r="OI2">
        <v>757</v>
      </c>
      <c r="OJ2">
        <v>231</v>
      </c>
      <c r="OK2">
        <v>66</v>
      </c>
      <c r="OL2">
        <v>374</v>
      </c>
      <c r="OM2">
        <v>1052</v>
      </c>
      <c r="ON2">
        <v>100</v>
      </c>
      <c r="OO2">
        <v>591</v>
      </c>
      <c r="OP2">
        <v>872</v>
      </c>
      <c r="OQ2">
        <v>771</v>
      </c>
      <c r="OR2">
        <v>612</v>
      </c>
      <c r="OS2">
        <v>7</v>
      </c>
      <c r="OT2">
        <v>867</v>
      </c>
      <c r="OU2">
        <v>122</v>
      </c>
      <c r="OV2">
        <v>105</v>
      </c>
      <c r="OW2">
        <v>114</v>
      </c>
      <c r="OX2">
        <v>280</v>
      </c>
      <c r="OY2">
        <v>880</v>
      </c>
      <c r="OZ2">
        <v>898</v>
      </c>
      <c r="PA2">
        <v>931</v>
      </c>
      <c r="PB2">
        <v>1093</v>
      </c>
      <c r="PC2">
        <v>318</v>
      </c>
      <c r="PD2">
        <v>534</v>
      </c>
      <c r="PE2">
        <v>574</v>
      </c>
      <c r="PF2">
        <v>621</v>
      </c>
      <c r="PG2">
        <v>679</v>
      </c>
      <c r="PH2">
        <v>147</v>
      </c>
      <c r="PI2">
        <v>162</v>
      </c>
      <c r="PJ2">
        <v>604</v>
      </c>
      <c r="PK2">
        <v>146</v>
      </c>
      <c r="PL2">
        <v>238</v>
      </c>
      <c r="PM2">
        <v>350</v>
      </c>
      <c r="PN2">
        <v>358</v>
      </c>
      <c r="PO2">
        <v>354</v>
      </c>
      <c r="PP2">
        <v>207</v>
      </c>
      <c r="PQ2">
        <v>96</v>
      </c>
      <c r="PR2">
        <v>101</v>
      </c>
      <c r="PS2">
        <v>711</v>
      </c>
      <c r="PT2">
        <v>1039</v>
      </c>
      <c r="PU2">
        <v>903</v>
      </c>
      <c r="PV2">
        <v>642</v>
      </c>
      <c r="PW2">
        <v>12704</v>
      </c>
      <c r="PX2">
        <v>651</v>
      </c>
      <c r="PY2">
        <v>429</v>
      </c>
      <c r="PZ2">
        <v>437</v>
      </c>
      <c r="QA2">
        <v>445</v>
      </c>
      <c r="QB2">
        <v>653</v>
      </c>
      <c r="QC2">
        <v>661</v>
      </c>
      <c r="QD2">
        <v>576</v>
      </c>
      <c r="QE2">
        <v>939</v>
      </c>
      <c r="QF2">
        <v>143</v>
      </c>
      <c r="QG2">
        <v>839</v>
      </c>
      <c r="QH2">
        <v>1048</v>
      </c>
      <c r="QI2">
        <v>372</v>
      </c>
      <c r="QJ2">
        <v>83</v>
      </c>
      <c r="QK2">
        <v>136</v>
      </c>
      <c r="QL2">
        <v>106</v>
      </c>
      <c r="QM2">
        <v>203</v>
      </c>
      <c r="QN2">
        <v>235</v>
      </c>
      <c r="QO2">
        <v>307</v>
      </c>
      <c r="QP2">
        <v>1098</v>
      </c>
      <c r="QQ2">
        <v>1107</v>
      </c>
      <c r="QR2">
        <v>852</v>
      </c>
      <c r="QS2">
        <v>859</v>
      </c>
      <c r="QT2">
        <v>970</v>
      </c>
      <c r="QU2">
        <v>978</v>
      </c>
      <c r="QV2">
        <v>177</v>
      </c>
      <c r="QW2">
        <v>169</v>
      </c>
      <c r="QX2">
        <v>1069</v>
      </c>
      <c r="QY2">
        <v>209</v>
      </c>
      <c r="QZ2">
        <v>202</v>
      </c>
      <c r="RA2">
        <v>225</v>
      </c>
      <c r="RB2">
        <v>217</v>
      </c>
      <c r="RC2">
        <v>765</v>
      </c>
      <c r="RD2">
        <v>773</v>
      </c>
      <c r="RE2">
        <v>781</v>
      </c>
      <c r="RF2">
        <v>912</v>
      </c>
      <c r="RG2">
        <v>920</v>
      </c>
      <c r="RH2">
        <v>928</v>
      </c>
      <c r="RI2">
        <v>936</v>
      </c>
      <c r="RJ2">
        <v>944</v>
      </c>
      <c r="RK2">
        <v>951</v>
      </c>
      <c r="RL2">
        <v>957</v>
      </c>
      <c r="RM2">
        <v>968</v>
      </c>
      <c r="RN2">
        <v>1007</v>
      </c>
      <c r="RO2">
        <v>1017</v>
      </c>
      <c r="RP2">
        <v>1025</v>
      </c>
      <c r="RQ2">
        <v>1033</v>
      </c>
      <c r="RR2">
        <v>1041</v>
      </c>
      <c r="RS2">
        <v>1049</v>
      </c>
      <c r="RT2">
        <v>989</v>
      </c>
      <c r="RU2">
        <v>91</v>
      </c>
      <c r="RV2">
        <v>846</v>
      </c>
      <c r="RW2">
        <v>1009</v>
      </c>
      <c r="RX2">
        <v>949</v>
      </c>
      <c r="RY2">
        <v>1016</v>
      </c>
      <c r="RZ2">
        <v>665</v>
      </c>
      <c r="SA2">
        <v>900</v>
      </c>
      <c r="SB2">
        <v>117</v>
      </c>
      <c r="SC2">
        <v>125</v>
      </c>
      <c r="SD2">
        <v>62</v>
      </c>
      <c r="SE2">
        <v>158</v>
      </c>
      <c r="SF2">
        <v>911</v>
      </c>
      <c r="SG2">
        <v>93</v>
      </c>
      <c r="SH2">
        <v>705</v>
      </c>
      <c r="SI2">
        <v>794</v>
      </c>
      <c r="SJ2">
        <v>798</v>
      </c>
      <c r="SK2">
        <v>413</v>
      </c>
      <c r="SL2">
        <v>841</v>
      </c>
      <c r="SM2">
        <v>658</v>
      </c>
      <c r="SN2">
        <v>633</v>
      </c>
      <c r="SO2">
        <v>482</v>
      </c>
      <c r="SP2">
        <v>237</v>
      </c>
      <c r="SQ2">
        <v>380</v>
      </c>
      <c r="SR2">
        <v>697</v>
      </c>
      <c r="SS2">
        <v>326</v>
      </c>
      <c r="ST2">
        <v>78</v>
      </c>
      <c r="SU2">
        <v>1123</v>
      </c>
      <c r="SV2">
        <v>728</v>
      </c>
      <c r="SW2">
        <v>776</v>
      </c>
      <c r="SX2">
        <v>784</v>
      </c>
      <c r="SY2">
        <v>1092</v>
      </c>
      <c r="SZ2">
        <v>6</v>
      </c>
      <c r="TA2">
        <v>924</v>
      </c>
      <c r="TB2">
        <v>190</v>
      </c>
      <c r="TC2">
        <v>877</v>
      </c>
      <c r="TD2">
        <v>1060</v>
      </c>
      <c r="TE2">
        <v>863</v>
      </c>
      <c r="TF2">
        <v>397</v>
      </c>
      <c r="TG2">
        <v>884</v>
      </c>
      <c r="TH2">
        <v>908</v>
      </c>
      <c r="TI2">
        <v>940</v>
      </c>
      <c r="TJ2">
        <v>466</v>
      </c>
      <c r="TK2">
        <v>530</v>
      </c>
      <c r="TL2">
        <v>603</v>
      </c>
      <c r="TM2">
        <v>436</v>
      </c>
      <c r="TN2">
        <v>443</v>
      </c>
      <c r="TO2">
        <v>449</v>
      </c>
      <c r="TP2">
        <v>301</v>
      </c>
      <c r="TQ2">
        <v>341</v>
      </c>
      <c r="TR2">
        <v>690</v>
      </c>
      <c r="TS2">
        <v>681</v>
      </c>
      <c r="TT2">
        <v>673</v>
      </c>
      <c r="TU2">
        <v>802</v>
      </c>
      <c r="TV2">
        <v>595</v>
      </c>
      <c r="TW2">
        <v>611</v>
      </c>
      <c r="TX2">
        <v>73</v>
      </c>
      <c r="TY2">
        <v>81</v>
      </c>
      <c r="TZ2">
        <v>129</v>
      </c>
      <c r="UA2">
        <v>140</v>
      </c>
      <c r="UB2">
        <v>145</v>
      </c>
      <c r="UC2">
        <v>153</v>
      </c>
      <c r="UD2">
        <v>997</v>
      </c>
    </row>
    <row r="3" spans="1:553" s="6" customFormat="1" x14ac:dyDescent="0.25">
      <c r="A3" s="6" t="s">
        <v>1297</v>
      </c>
      <c r="B3" s="6" t="s">
        <v>581</v>
      </c>
      <c r="C3" t="s">
        <v>50</v>
      </c>
      <c r="D3" t="s">
        <v>327</v>
      </c>
      <c r="E3" t="s">
        <v>486</v>
      </c>
      <c r="F3" t="s">
        <v>174</v>
      </c>
      <c r="G3" t="s">
        <v>460</v>
      </c>
      <c r="H3" t="s">
        <v>316</v>
      </c>
      <c r="I3" t="s">
        <v>407</v>
      </c>
      <c r="J3" t="s">
        <v>425</v>
      </c>
      <c r="K3" t="s">
        <v>321</v>
      </c>
      <c r="L3" t="s">
        <v>472</v>
      </c>
      <c r="M3" t="s">
        <v>369</v>
      </c>
      <c r="N3" t="s">
        <v>503</v>
      </c>
      <c r="O3" t="s">
        <v>535</v>
      </c>
      <c r="P3" t="s">
        <v>267</v>
      </c>
      <c r="Q3" t="s">
        <v>402</v>
      </c>
      <c r="R3" t="s">
        <v>320</v>
      </c>
      <c r="S3" t="s">
        <v>346</v>
      </c>
      <c r="T3" t="s">
        <v>428</v>
      </c>
      <c r="U3" t="s">
        <v>452</v>
      </c>
      <c r="V3" t="s">
        <v>484</v>
      </c>
      <c r="W3" t="s">
        <v>114</v>
      </c>
      <c r="X3" t="s">
        <v>520</v>
      </c>
      <c r="Y3" t="s">
        <v>1298</v>
      </c>
      <c r="Z3" t="s">
        <v>514</v>
      </c>
      <c r="AA3" t="s">
        <v>528</v>
      </c>
      <c r="AB3" t="s">
        <v>509</v>
      </c>
      <c r="AC3" t="s">
        <v>68</v>
      </c>
      <c r="AD3" t="s">
        <v>541</v>
      </c>
      <c r="AE3" t="s">
        <v>558</v>
      </c>
      <c r="AF3" t="s">
        <v>240</v>
      </c>
      <c r="AG3" t="s">
        <v>251</v>
      </c>
      <c r="AH3" t="s">
        <v>423</v>
      </c>
      <c r="AI3" t="s">
        <v>322</v>
      </c>
      <c r="AJ3" t="s">
        <v>465</v>
      </c>
      <c r="AK3" t="s">
        <v>480</v>
      </c>
      <c r="AL3" t="s">
        <v>545</v>
      </c>
      <c r="AM3" t="s">
        <v>23</v>
      </c>
      <c r="AN3" t="s">
        <v>228</v>
      </c>
      <c r="AO3" t="s">
        <v>413</v>
      </c>
      <c r="AP3" t="s">
        <v>275</v>
      </c>
      <c r="AQ3" t="s">
        <v>304</v>
      </c>
      <c r="AR3" t="s">
        <v>462</v>
      </c>
      <c r="AS3" t="s">
        <v>507</v>
      </c>
      <c r="AT3" t="s">
        <v>495</v>
      </c>
      <c r="AU3" t="s">
        <v>328</v>
      </c>
      <c r="AV3" t="s">
        <v>536</v>
      </c>
      <c r="AW3" t="s">
        <v>550</v>
      </c>
      <c r="AX3" t="s">
        <v>27</v>
      </c>
      <c r="AY3" t="s">
        <v>233</v>
      </c>
      <c r="AZ3" t="s">
        <v>420</v>
      </c>
      <c r="BA3" t="s">
        <v>392</v>
      </c>
      <c r="BB3" t="s">
        <v>512</v>
      </c>
      <c r="BC3" t="s">
        <v>538</v>
      </c>
      <c r="BD3" t="s">
        <v>416</v>
      </c>
      <c r="BE3" t="s">
        <v>429</v>
      </c>
      <c r="BF3" t="s">
        <v>38</v>
      </c>
      <c r="BG3" t="s">
        <v>105</v>
      </c>
      <c r="BH3" t="s">
        <v>90</v>
      </c>
      <c r="BI3" t="s">
        <v>108</v>
      </c>
      <c r="BJ3" t="s">
        <v>311</v>
      </c>
      <c r="BK3" t="s">
        <v>325</v>
      </c>
      <c r="BL3" t="s">
        <v>432</v>
      </c>
      <c r="BM3" t="s">
        <v>547</v>
      </c>
      <c r="BN3" t="s">
        <v>498</v>
      </c>
      <c r="BO3" t="s">
        <v>525</v>
      </c>
      <c r="BP3" t="s">
        <v>414</v>
      </c>
      <c r="BQ3" t="s">
        <v>410</v>
      </c>
      <c r="BR3" t="s">
        <v>257</v>
      </c>
      <c r="BS3" t="s">
        <v>289</v>
      </c>
      <c r="BT3" t="s">
        <v>333</v>
      </c>
      <c r="BU3" t="s">
        <v>139</v>
      </c>
      <c r="BV3" t="s">
        <v>93</v>
      </c>
      <c r="BW3" t="s">
        <v>134</v>
      </c>
      <c r="BX3" t="s">
        <v>360</v>
      </c>
      <c r="BY3" t="s">
        <v>138</v>
      </c>
      <c r="BZ3" t="s">
        <v>395</v>
      </c>
      <c r="CA3" t="s">
        <v>409</v>
      </c>
      <c r="CB3" t="s">
        <v>468</v>
      </c>
      <c r="CC3" t="s">
        <v>494</v>
      </c>
      <c r="CD3" t="s">
        <v>343</v>
      </c>
      <c r="CE3" t="s">
        <v>314</v>
      </c>
      <c r="CF3" t="s">
        <v>367</v>
      </c>
      <c r="CG3" t="s">
        <v>382</v>
      </c>
      <c r="CH3" t="s">
        <v>136</v>
      </c>
      <c r="CI3" t="s">
        <v>231</v>
      </c>
      <c r="CJ3" t="s">
        <v>470</v>
      </c>
      <c r="CK3" t="s">
        <v>365</v>
      </c>
      <c r="CL3" t="s">
        <v>489</v>
      </c>
      <c r="CM3" t="s">
        <v>505</v>
      </c>
      <c r="CN3" t="s">
        <v>254</v>
      </c>
      <c r="CO3" t="s">
        <v>287</v>
      </c>
      <c r="CP3" t="s">
        <v>531</v>
      </c>
      <c r="CQ3" t="s">
        <v>437</v>
      </c>
      <c r="CR3" t="s">
        <v>552</v>
      </c>
      <c r="CS3" t="s">
        <v>130</v>
      </c>
      <c r="CT3" t="s">
        <v>290</v>
      </c>
      <c r="CU3" t="s">
        <v>317</v>
      </c>
      <c r="CV3" t="s">
        <v>155</v>
      </c>
      <c r="CW3" t="s">
        <v>529</v>
      </c>
      <c r="CX3" t="s">
        <v>206</v>
      </c>
      <c r="CY3" t="s">
        <v>217</v>
      </c>
      <c r="CZ3" t="s">
        <v>519</v>
      </c>
      <c r="DA3" t="s">
        <v>222</v>
      </c>
      <c r="DB3" t="s">
        <v>211</v>
      </c>
      <c r="DC3" t="s">
        <v>479</v>
      </c>
      <c r="DD3" t="s">
        <v>271</v>
      </c>
      <c r="DE3" t="s">
        <v>298</v>
      </c>
      <c r="DF3" t="s">
        <v>53</v>
      </c>
      <c r="DG3" t="s">
        <v>74</v>
      </c>
      <c r="DH3" t="s">
        <v>284</v>
      </c>
      <c r="DI3" t="s">
        <v>397</v>
      </c>
      <c r="DJ3" t="s">
        <v>354</v>
      </c>
      <c r="DK3" t="s">
        <v>375</v>
      </c>
      <c r="DL3" t="s">
        <v>36</v>
      </c>
      <c r="DM3" t="s">
        <v>166</v>
      </c>
      <c r="DN3" t="s">
        <v>363</v>
      </c>
      <c r="DO3" t="s">
        <v>148</v>
      </c>
      <c r="DP3" t="s">
        <v>419</v>
      </c>
      <c r="DQ3" t="s">
        <v>435</v>
      </c>
      <c r="DR3" t="s">
        <v>199</v>
      </c>
      <c r="DS3" t="s">
        <v>204</v>
      </c>
      <c r="DT3" t="s">
        <v>391</v>
      </c>
      <c r="DU3" t="s">
        <v>40</v>
      </c>
      <c r="DV3" t="s">
        <v>247</v>
      </c>
      <c r="DW3" t="s">
        <v>269</v>
      </c>
      <c r="DX3" t="s">
        <v>142</v>
      </c>
      <c r="DY3" t="s">
        <v>236</v>
      </c>
      <c r="DZ3" t="s">
        <v>456</v>
      </c>
      <c r="EA3" t="s">
        <v>121</v>
      </c>
      <c r="EB3" t="s">
        <v>499</v>
      </c>
      <c r="EC3" t="s">
        <v>446</v>
      </c>
      <c r="ED3" t="s">
        <v>450</v>
      </c>
      <c r="EE3" t="s">
        <v>281</v>
      </c>
      <c r="EF3" t="s">
        <v>161</v>
      </c>
      <c r="EG3" t="s">
        <v>371</v>
      </c>
      <c r="EH3" t="s">
        <v>393</v>
      </c>
      <c r="EI3" t="s">
        <v>396</v>
      </c>
      <c r="EJ3" t="s">
        <v>101</v>
      </c>
      <c r="EK3" t="s">
        <v>165</v>
      </c>
      <c r="EL3" t="s">
        <v>193</v>
      </c>
      <c r="EM3" t="s">
        <v>57</v>
      </c>
      <c r="EN3" t="s">
        <v>82</v>
      </c>
      <c r="EO3" t="s">
        <v>351</v>
      </c>
      <c r="EP3" t="s">
        <v>266</v>
      </c>
      <c r="EQ3" t="s">
        <v>398</v>
      </c>
      <c r="ER3" t="s">
        <v>524</v>
      </c>
      <c r="ES3" t="s">
        <v>533</v>
      </c>
      <c r="ET3" t="s">
        <v>226</v>
      </c>
      <c r="EU3" t="s">
        <v>208</v>
      </c>
      <c r="EV3" t="s">
        <v>307</v>
      </c>
      <c r="EW3" t="s">
        <v>221</v>
      </c>
      <c r="EX3" t="s">
        <v>244</v>
      </c>
      <c r="EY3" t="s">
        <v>243</v>
      </c>
      <c r="EZ3" t="s">
        <v>278</v>
      </c>
      <c r="FA3" t="s">
        <v>301</v>
      </c>
      <c r="FB3" t="s">
        <v>441</v>
      </c>
      <c r="FC3" t="s">
        <v>476</v>
      </c>
      <c r="FD3" t="s">
        <v>157</v>
      </c>
      <c r="FE3" t="s">
        <v>555</v>
      </c>
      <c r="FF3" t="s">
        <v>293</v>
      </c>
      <c r="FG3" t="s">
        <v>334</v>
      </c>
      <c r="FH3" t="s">
        <v>65</v>
      </c>
      <c r="FI3" t="s">
        <v>490</v>
      </c>
      <c r="FJ3" t="s">
        <v>178</v>
      </c>
      <c r="FK3" t="s">
        <v>544</v>
      </c>
      <c r="FL3" t="s">
        <v>378</v>
      </c>
      <c r="FM3" t="s">
        <v>400</v>
      </c>
      <c r="FN3" t="s">
        <v>73</v>
      </c>
      <c r="FO3" t="s">
        <v>97</v>
      </c>
      <c r="FP3" t="s">
        <v>185</v>
      </c>
      <c r="FQ3" t="s">
        <v>171</v>
      </c>
      <c r="FR3" t="s">
        <v>348</v>
      </c>
      <c r="FS3" t="s">
        <v>342</v>
      </c>
      <c r="FT3" t="s">
        <v>387</v>
      </c>
      <c r="FU3" t="s">
        <v>332</v>
      </c>
      <c r="FV3" t="s">
        <v>948</v>
      </c>
      <c r="FW3" t="s">
        <v>430</v>
      </c>
      <c r="FX3" t="s">
        <v>329</v>
      </c>
      <c r="FY3" t="s">
        <v>473</v>
      </c>
      <c r="FZ3" t="s">
        <v>373</v>
      </c>
      <c r="GA3" t="s">
        <v>438</v>
      </c>
      <c r="GB3" t="s">
        <v>153</v>
      </c>
      <c r="GC3" t="s">
        <v>223</v>
      </c>
      <c r="GD3" t="s">
        <v>218</v>
      </c>
      <c r="GE3" t="s">
        <v>264</v>
      </c>
      <c r="GF3" t="s">
        <v>295</v>
      </c>
      <c r="GG3" t="s">
        <v>151</v>
      </c>
      <c r="GH3" t="s">
        <v>179</v>
      </c>
      <c r="GI3" t="s">
        <v>263</v>
      </c>
      <c r="GJ3" t="s">
        <v>216</v>
      </c>
      <c r="GK3" t="s">
        <v>337</v>
      </c>
      <c r="GL3" t="s">
        <v>283</v>
      </c>
      <c r="GM3" t="s">
        <v>303</v>
      </c>
      <c r="GN3" t="s">
        <v>62</v>
      </c>
      <c r="GO3" t="s">
        <v>557</v>
      </c>
      <c r="GP3" t="s">
        <v>131</v>
      </c>
      <c r="GQ3" t="s">
        <v>158</v>
      </c>
      <c r="GR3" t="s">
        <v>358</v>
      </c>
      <c r="GS3" t="s">
        <v>380</v>
      </c>
      <c r="GT3" t="s">
        <v>262</v>
      </c>
      <c r="GU3" t="s">
        <v>427</v>
      </c>
      <c r="GV3" t="s">
        <v>340</v>
      </c>
      <c r="GW3" t="s">
        <v>182</v>
      </c>
      <c r="GX3" t="s">
        <v>196</v>
      </c>
      <c r="GY3" t="s">
        <v>431</v>
      </c>
      <c r="GZ3" t="s">
        <v>401</v>
      </c>
      <c r="HA3" t="s">
        <v>214</v>
      </c>
      <c r="HB3" t="s">
        <v>487</v>
      </c>
      <c r="HC3" t="s">
        <v>481</v>
      </c>
      <c r="HD3" t="s">
        <v>518</v>
      </c>
      <c r="HE3" t="s">
        <v>345</v>
      </c>
      <c r="HF3" t="s">
        <v>250</v>
      </c>
      <c r="HG3" t="s">
        <v>109</v>
      </c>
      <c r="HH3" t="s">
        <v>113</v>
      </c>
      <c r="HI3" t="s">
        <v>117</v>
      </c>
      <c r="HJ3" t="s">
        <v>95</v>
      </c>
      <c r="HK3" t="s">
        <v>282</v>
      </c>
      <c r="HL3" t="s">
        <v>394</v>
      </c>
      <c r="HM3" t="s">
        <v>471</v>
      </c>
      <c r="HN3" t="s">
        <v>144</v>
      </c>
      <c r="HO3" t="s">
        <v>559</v>
      </c>
      <c r="HP3" t="s">
        <v>312</v>
      </c>
      <c r="HQ3" t="s">
        <v>315</v>
      </c>
      <c r="HR3" t="s">
        <v>381</v>
      </c>
      <c r="HS3" t="s">
        <v>270</v>
      </c>
      <c r="HT3" t="s">
        <v>537</v>
      </c>
      <c r="HU3" t="s">
        <v>202</v>
      </c>
      <c r="HV3" t="s">
        <v>213</v>
      </c>
      <c r="HW3" t="s">
        <v>234</v>
      </c>
      <c r="HX3" t="s">
        <v>563</v>
      </c>
      <c r="HY3" t="s">
        <v>564</v>
      </c>
      <c r="HZ3" t="s">
        <v>565</v>
      </c>
      <c r="IA3" t="s">
        <v>560</v>
      </c>
      <c r="IB3" t="s">
        <v>560</v>
      </c>
      <c r="IC3" t="s">
        <v>561</v>
      </c>
      <c r="ID3" t="s">
        <v>308</v>
      </c>
      <c r="IE3" t="s">
        <v>566</v>
      </c>
      <c r="IF3" t="s">
        <v>485</v>
      </c>
      <c r="IG3" t="s">
        <v>31</v>
      </c>
      <c r="IH3" t="s">
        <v>445</v>
      </c>
      <c r="II3" t="s">
        <v>449</v>
      </c>
      <c r="IJ3" t="s">
        <v>455</v>
      </c>
      <c r="IK3" t="s">
        <v>406</v>
      </c>
      <c r="IL3" t="s">
        <v>513</v>
      </c>
      <c r="IM3" t="s">
        <v>534</v>
      </c>
      <c r="IN3" t="s">
        <v>248</v>
      </c>
      <c r="IO3" t="s">
        <v>347</v>
      </c>
      <c r="IP3" t="s">
        <v>279</v>
      </c>
      <c r="IQ3" t="s">
        <v>467</v>
      </c>
      <c r="IR3" t="s">
        <v>474</v>
      </c>
      <c r="IS3" t="s">
        <v>81</v>
      </c>
      <c r="IT3" t="s">
        <v>164</v>
      </c>
      <c r="IU3" t="s">
        <v>169</v>
      </c>
      <c r="IV3" t="s">
        <v>492</v>
      </c>
      <c r="IW3" t="s">
        <v>173</v>
      </c>
      <c r="IX3" t="s">
        <v>376</v>
      </c>
      <c r="IY3" t="s">
        <v>239</v>
      </c>
      <c r="IZ3" t="s">
        <v>330</v>
      </c>
      <c r="JA3" t="s">
        <v>44</v>
      </c>
      <c r="JB3" t="s">
        <v>492</v>
      </c>
      <c r="JC3" t="s">
        <v>364</v>
      </c>
      <c r="JD3" t="s">
        <v>137</v>
      </c>
      <c r="JE3" t="s">
        <v>143</v>
      </c>
      <c r="JF3" t="s">
        <v>147</v>
      </c>
      <c r="JG3" t="s">
        <v>168</v>
      </c>
      <c r="JH3" t="s">
        <v>181</v>
      </c>
      <c r="JI3" t="s">
        <v>152</v>
      </c>
      <c r="JJ3" t="s">
        <v>32</v>
      </c>
      <c r="JK3" t="s">
        <v>159</v>
      </c>
      <c r="JL3" t="s">
        <v>261</v>
      </c>
      <c r="JM3" t="s">
        <v>546</v>
      </c>
      <c r="JN3" t="s">
        <v>207</v>
      </c>
      <c r="JO3" t="s">
        <v>389</v>
      </c>
      <c r="JP3" t="s">
        <v>510</v>
      </c>
      <c r="JQ3" t="s">
        <v>504</v>
      </c>
      <c r="JR3" t="s">
        <v>184</v>
      </c>
      <c r="JS3" t="s">
        <v>162</v>
      </c>
      <c r="JT3" t="s">
        <v>268</v>
      </c>
      <c r="JU3" t="s">
        <v>286</v>
      </c>
      <c r="JV3" t="s">
        <v>277</v>
      </c>
      <c r="JW3" t="s">
        <v>188</v>
      </c>
      <c r="JX3" t="s">
        <v>156</v>
      </c>
      <c r="JY3" t="s">
        <v>265</v>
      </c>
      <c r="JZ3" t="s">
        <v>306</v>
      </c>
      <c r="KA3" t="s">
        <v>336</v>
      </c>
      <c r="KB3" t="s">
        <v>353</v>
      </c>
      <c r="KC3" t="s">
        <v>355</v>
      </c>
      <c r="KD3" t="s">
        <v>359</v>
      </c>
      <c r="KE3" t="s">
        <v>361</v>
      </c>
      <c r="KF3" t="s">
        <v>210</v>
      </c>
      <c r="KG3" t="s">
        <v>212</v>
      </c>
      <c r="KH3" t="s">
        <v>294</v>
      </c>
      <c r="KI3" t="s">
        <v>517</v>
      </c>
      <c r="KJ3" t="s">
        <v>238</v>
      </c>
      <c r="KK3" t="s">
        <v>100</v>
      </c>
      <c r="KL3" t="s">
        <v>125</v>
      </c>
      <c r="KM3" t="s">
        <v>502</v>
      </c>
      <c r="KN3" t="s">
        <v>508</v>
      </c>
      <c r="KO3" t="s">
        <v>176</v>
      </c>
      <c r="KP3" t="s">
        <v>141</v>
      </c>
      <c r="KQ3" t="s">
        <v>78</v>
      </c>
      <c r="KR3" t="s">
        <v>47</v>
      </c>
      <c r="KS3" t="s">
        <v>553</v>
      </c>
      <c r="KT3" t="s">
        <v>551</v>
      </c>
      <c r="KU3" t="s">
        <v>92</v>
      </c>
      <c r="KV3" t="s">
        <v>192</v>
      </c>
      <c r="KW3" t="s">
        <v>195</v>
      </c>
      <c r="KX3" t="s">
        <v>532</v>
      </c>
      <c r="KY3" t="s">
        <v>659</v>
      </c>
      <c r="KZ3" t="s">
        <v>29</v>
      </c>
      <c r="LA3" t="s">
        <v>106</v>
      </c>
      <c r="LB3" t="s">
        <v>110</v>
      </c>
      <c r="LC3" t="s">
        <v>288</v>
      </c>
      <c r="LD3" t="s">
        <v>439</v>
      </c>
      <c r="LE3" t="s">
        <v>273</v>
      </c>
      <c r="LF3" t="s">
        <v>453</v>
      </c>
      <c r="LG3" t="s">
        <v>145</v>
      </c>
      <c r="LH3" t="s">
        <v>34</v>
      </c>
      <c r="LI3" t="s">
        <v>104</v>
      </c>
      <c r="LJ3" t="s">
        <v>175</v>
      </c>
      <c r="LK3" t="s">
        <v>242</v>
      </c>
      <c r="LL3" t="s">
        <v>107</v>
      </c>
      <c r="LM3" t="s">
        <v>542</v>
      </c>
      <c r="LN3" t="s">
        <v>203</v>
      </c>
      <c r="LO3" t="s">
        <v>180</v>
      </c>
      <c r="LP3" t="s">
        <v>39</v>
      </c>
      <c r="LQ3" t="s">
        <v>126</v>
      </c>
      <c r="LR3" t="s">
        <v>51</v>
      </c>
      <c r="LS3" t="s">
        <v>146</v>
      </c>
      <c r="LT3" t="s">
        <v>150</v>
      </c>
      <c r="LU3" t="s">
        <v>399</v>
      </c>
      <c r="LV3" t="s">
        <v>230</v>
      </c>
      <c r="LW3" t="s">
        <v>255</v>
      </c>
      <c r="LX3" t="s">
        <v>990</v>
      </c>
      <c r="LY3" t="s">
        <v>444</v>
      </c>
      <c r="LZ3" t="s">
        <v>549</v>
      </c>
      <c r="MA3" t="s">
        <v>77</v>
      </c>
      <c r="MB3" t="s">
        <v>83</v>
      </c>
      <c r="MC3" t="s">
        <v>186</v>
      </c>
      <c r="MD3" t="s">
        <v>726</v>
      </c>
      <c r="ME3" t="s">
        <v>751</v>
      </c>
      <c r="MF3" t="s">
        <v>338</v>
      </c>
      <c r="MG3" t="s">
        <v>58</v>
      </c>
      <c r="MH3" t="s">
        <v>120</v>
      </c>
      <c r="MI3" t="s">
        <v>245</v>
      </c>
      <c r="MJ3" t="s">
        <v>256</v>
      </c>
      <c r="MK3" t="s">
        <v>556</v>
      </c>
      <c r="ML3" t="s">
        <v>22</v>
      </c>
      <c r="MM3" t="s">
        <v>253</v>
      </c>
      <c r="MN3" t="s">
        <v>483</v>
      </c>
      <c r="MO3" t="s">
        <v>493</v>
      </c>
      <c r="MP3" t="s">
        <v>46</v>
      </c>
      <c r="MQ3" t="s">
        <v>341</v>
      </c>
      <c r="MR3" t="s">
        <v>463</v>
      </c>
      <c r="MS3" t="s">
        <v>112</v>
      </c>
      <c r="MT3" t="s">
        <v>128</v>
      </c>
      <c r="MU3" t="s">
        <v>190</v>
      </c>
      <c r="MV3" t="s">
        <v>194</v>
      </c>
      <c r="MW3" t="s">
        <v>102</v>
      </c>
      <c r="MX3" t="s">
        <v>237</v>
      </c>
      <c r="MY3" t="s">
        <v>299</v>
      </c>
      <c r="MZ3" t="s">
        <v>385</v>
      </c>
      <c r="NA3" t="s">
        <v>390</v>
      </c>
      <c r="NB3" t="s">
        <v>170</v>
      </c>
      <c r="NC3" t="s">
        <v>411</v>
      </c>
      <c r="ND3" t="s">
        <v>405</v>
      </c>
      <c r="NE3" t="s">
        <v>24</v>
      </c>
      <c r="NF3" t="s">
        <v>276</v>
      </c>
      <c r="NG3" t="s">
        <v>149</v>
      </c>
      <c r="NH3" t="s">
        <v>421</v>
      </c>
      <c r="NI3" t="s">
        <v>232</v>
      </c>
      <c r="NJ3" t="s">
        <v>201</v>
      </c>
      <c r="NK3" t="s">
        <v>362</v>
      </c>
      <c r="NL3" t="s">
        <v>79</v>
      </c>
      <c r="NM3" t="s">
        <v>135</v>
      </c>
      <c r="NN3" t="s">
        <v>33</v>
      </c>
      <c r="NO3" t="s">
        <v>41</v>
      </c>
      <c r="NP3" t="s">
        <v>30</v>
      </c>
      <c r="NQ3" t="s">
        <v>28</v>
      </c>
      <c r="NR3" t="s">
        <v>246</v>
      </c>
      <c r="NS3" t="s">
        <v>249</v>
      </c>
      <c r="NT3" t="s">
        <v>252</v>
      </c>
      <c r="NU3" t="s">
        <v>384</v>
      </c>
      <c r="NV3" t="s">
        <v>43</v>
      </c>
      <c r="NW3" t="s">
        <v>49</v>
      </c>
      <c r="NX3" t="s">
        <v>280</v>
      </c>
      <c r="NY3" t="s">
        <v>123</v>
      </c>
      <c r="NZ3" t="s">
        <v>259</v>
      </c>
      <c r="OA3" t="s">
        <v>305</v>
      </c>
      <c r="OB3" t="s">
        <v>310</v>
      </c>
      <c r="OC3" t="s">
        <v>350</v>
      </c>
      <c r="OD3" t="s">
        <v>527</v>
      </c>
      <c r="OE3" t="s">
        <v>300</v>
      </c>
      <c r="OF3" t="s">
        <v>122</v>
      </c>
      <c r="OG3" t="s">
        <v>37</v>
      </c>
      <c r="OH3" t="s">
        <v>70</v>
      </c>
      <c r="OI3" t="s">
        <v>366</v>
      </c>
      <c r="OJ3" t="s">
        <v>129</v>
      </c>
      <c r="OK3" t="s">
        <v>48</v>
      </c>
      <c r="OL3" t="s">
        <v>198</v>
      </c>
      <c r="OM3" t="s">
        <v>523</v>
      </c>
      <c r="ON3" t="s">
        <v>63</v>
      </c>
      <c r="OO3" t="s">
        <v>1300</v>
      </c>
      <c r="OP3" t="s">
        <v>1301</v>
      </c>
      <c r="OQ3" t="s">
        <v>370</v>
      </c>
      <c r="OR3" t="s">
        <v>297</v>
      </c>
      <c r="OS3" t="s">
        <v>26</v>
      </c>
      <c r="OT3" t="s">
        <v>418</v>
      </c>
      <c r="OU3" t="s">
        <v>75</v>
      </c>
      <c r="OV3" t="s">
        <v>66</v>
      </c>
      <c r="OW3" t="s">
        <v>69</v>
      </c>
      <c r="OX3" t="s">
        <v>154</v>
      </c>
      <c r="OY3" t="s">
        <v>424</v>
      </c>
      <c r="OZ3" t="s">
        <v>433</v>
      </c>
      <c r="PA3" t="s">
        <v>454</v>
      </c>
      <c r="PB3" t="s">
        <v>540</v>
      </c>
      <c r="PC3" t="s">
        <v>172</v>
      </c>
      <c r="PD3" t="s">
        <v>260</v>
      </c>
      <c r="PE3" t="s">
        <v>272</v>
      </c>
      <c r="PF3" t="s">
        <v>302</v>
      </c>
      <c r="PG3" t="s">
        <v>1302</v>
      </c>
      <c r="PH3" t="s">
        <v>89</v>
      </c>
      <c r="PI3" t="s">
        <v>96</v>
      </c>
      <c r="PJ3" t="s">
        <v>292</v>
      </c>
      <c r="PK3" t="s">
        <v>88</v>
      </c>
      <c r="PL3" t="s">
        <v>1303</v>
      </c>
      <c r="PM3" t="s">
        <v>187</v>
      </c>
      <c r="PN3" t="s">
        <v>191</v>
      </c>
      <c r="PO3" t="s">
        <v>189</v>
      </c>
      <c r="PP3" t="s">
        <v>118</v>
      </c>
      <c r="PQ3" t="s">
        <v>61</v>
      </c>
      <c r="PR3" t="s">
        <v>64</v>
      </c>
      <c r="PS3" t="s">
        <v>352</v>
      </c>
      <c r="PT3" t="s">
        <v>515</v>
      </c>
      <c r="PU3" t="s">
        <v>436</v>
      </c>
      <c r="PV3" t="s">
        <v>313</v>
      </c>
      <c r="PW3" t="s">
        <v>313</v>
      </c>
      <c r="PX3" t="s">
        <v>318</v>
      </c>
      <c r="PY3" t="s">
        <v>215</v>
      </c>
      <c r="PZ3" t="s">
        <v>220</v>
      </c>
      <c r="QA3" t="s">
        <v>225</v>
      </c>
      <c r="QB3" t="s">
        <v>319</v>
      </c>
      <c r="QC3" t="s">
        <v>324</v>
      </c>
      <c r="QD3" t="s">
        <v>274</v>
      </c>
      <c r="QE3" t="s">
        <v>458</v>
      </c>
      <c r="QF3" t="s">
        <v>86</v>
      </c>
      <c r="QG3" t="s">
        <v>403</v>
      </c>
      <c r="QH3" t="s">
        <v>521</v>
      </c>
      <c r="QI3" t="s">
        <v>197</v>
      </c>
      <c r="QJ3" t="s">
        <v>56</v>
      </c>
      <c r="QK3" t="s">
        <v>84</v>
      </c>
      <c r="QL3" t="s">
        <v>67</v>
      </c>
      <c r="QM3" t="s">
        <v>116</v>
      </c>
      <c r="QN3" t="s">
        <v>132</v>
      </c>
      <c r="QO3" t="s">
        <v>167</v>
      </c>
      <c r="QP3" t="s">
        <v>543</v>
      </c>
      <c r="QQ3" t="s">
        <v>548</v>
      </c>
      <c r="QR3" t="s">
        <v>412</v>
      </c>
      <c r="QS3" t="s">
        <v>415</v>
      </c>
      <c r="QT3" t="s">
        <v>477</v>
      </c>
      <c r="QU3" t="s">
        <v>482</v>
      </c>
      <c r="QV3" t="s">
        <v>103</v>
      </c>
      <c r="QW3" t="s">
        <v>99</v>
      </c>
      <c r="QX3" t="s">
        <v>530</v>
      </c>
      <c r="QY3" t="s">
        <v>119</v>
      </c>
      <c r="QZ3" t="s">
        <v>115</v>
      </c>
      <c r="RA3" t="s">
        <v>127</v>
      </c>
      <c r="RB3" t="s">
        <v>124</v>
      </c>
      <c r="RC3" t="s">
        <v>368</v>
      </c>
      <c r="RD3" t="s">
        <v>372</v>
      </c>
      <c r="RE3" t="s">
        <v>377</v>
      </c>
      <c r="RF3" t="s">
        <v>443</v>
      </c>
      <c r="RG3" t="s">
        <v>447</v>
      </c>
      <c r="RH3" t="s">
        <v>451</v>
      </c>
      <c r="RI3" t="s">
        <v>457</v>
      </c>
      <c r="RJ3" t="s">
        <v>461</v>
      </c>
      <c r="RK3" t="s">
        <v>466</v>
      </c>
      <c r="RL3" t="s">
        <v>469</v>
      </c>
      <c r="RM3" t="s">
        <v>475</v>
      </c>
      <c r="RN3" t="s">
        <v>496</v>
      </c>
      <c r="RO3" t="s">
        <v>501</v>
      </c>
      <c r="RP3" t="s">
        <v>506</v>
      </c>
      <c r="RQ3" t="s">
        <v>511</v>
      </c>
      <c r="RR3" t="s">
        <v>516</v>
      </c>
      <c r="RS3" t="s">
        <v>522</v>
      </c>
      <c r="RT3" t="s">
        <v>488</v>
      </c>
      <c r="RU3" t="s">
        <v>59</v>
      </c>
      <c r="RV3" t="s">
        <v>408</v>
      </c>
      <c r="RW3" t="s">
        <v>497</v>
      </c>
      <c r="RX3" t="s">
        <v>464</v>
      </c>
      <c r="RY3" t="s">
        <v>500</v>
      </c>
      <c r="RZ3" t="s">
        <v>326</v>
      </c>
      <c r="SA3" t="s">
        <v>434</v>
      </c>
      <c r="SB3" t="s">
        <v>71</v>
      </c>
      <c r="SC3" t="s">
        <v>76</v>
      </c>
      <c r="SD3" t="s">
        <v>45</v>
      </c>
      <c r="SE3" t="s">
        <v>94</v>
      </c>
      <c r="SF3" t="s">
        <v>442</v>
      </c>
      <c r="SG3" t="s">
        <v>60</v>
      </c>
      <c r="SH3" t="s">
        <v>349</v>
      </c>
      <c r="SI3" t="s">
        <v>383</v>
      </c>
      <c r="SJ3" t="s">
        <v>386</v>
      </c>
      <c r="SK3" t="s">
        <v>209</v>
      </c>
      <c r="SL3" t="s">
        <v>404</v>
      </c>
      <c r="SM3" t="s">
        <v>323</v>
      </c>
      <c r="SN3" t="s">
        <v>309</v>
      </c>
      <c r="SO3" t="s">
        <v>241</v>
      </c>
      <c r="SP3" t="s">
        <v>133</v>
      </c>
      <c r="SQ3" t="s">
        <v>200</v>
      </c>
      <c r="SR3" t="s">
        <v>344</v>
      </c>
      <c r="SS3" t="s">
        <v>177</v>
      </c>
      <c r="ST3" t="s">
        <v>54</v>
      </c>
      <c r="SU3" t="s">
        <v>554</v>
      </c>
      <c r="SV3" t="s">
        <v>357</v>
      </c>
      <c r="SW3" t="s">
        <v>374</v>
      </c>
      <c r="SX3" t="s">
        <v>379</v>
      </c>
      <c r="SY3" t="s">
        <v>539</v>
      </c>
      <c r="SZ3" t="s">
        <v>25</v>
      </c>
      <c r="TA3" t="s">
        <v>448</v>
      </c>
      <c r="TB3" t="s">
        <v>111</v>
      </c>
      <c r="TC3" t="s">
        <v>422</v>
      </c>
      <c r="TD3" t="s">
        <v>526</v>
      </c>
      <c r="TE3" t="s">
        <v>417</v>
      </c>
      <c r="TF3" t="s">
        <v>205</v>
      </c>
      <c r="TG3" t="s">
        <v>426</v>
      </c>
      <c r="TH3" t="s">
        <v>440</v>
      </c>
      <c r="TI3" t="s">
        <v>459</v>
      </c>
      <c r="TJ3" t="s">
        <v>235</v>
      </c>
      <c r="TK3" t="s">
        <v>258</v>
      </c>
      <c r="TL3" t="s">
        <v>291</v>
      </c>
      <c r="TM3" t="s">
        <v>219</v>
      </c>
      <c r="TN3" t="s">
        <v>224</v>
      </c>
      <c r="TO3" t="s">
        <v>227</v>
      </c>
      <c r="TP3" t="s">
        <v>163</v>
      </c>
      <c r="TQ3" t="s">
        <v>183</v>
      </c>
      <c r="TR3" t="s">
        <v>339</v>
      </c>
      <c r="TS3" t="s">
        <v>335</v>
      </c>
      <c r="TT3" t="s">
        <v>331</v>
      </c>
      <c r="TU3" t="s">
        <v>388</v>
      </c>
      <c r="TV3" t="s">
        <v>285</v>
      </c>
      <c r="TW3" t="s">
        <v>296</v>
      </c>
      <c r="TX3" t="s">
        <v>52</v>
      </c>
      <c r="TY3" t="s">
        <v>55</v>
      </c>
      <c r="TZ3" t="s">
        <v>80</v>
      </c>
      <c r="UA3" t="s">
        <v>85</v>
      </c>
      <c r="UB3" t="s">
        <v>87</v>
      </c>
      <c r="UC3" t="s">
        <v>91</v>
      </c>
      <c r="UD3" t="s">
        <v>491</v>
      </c>
    </row>
    <row r="4" spans="1:553" x14ac:dyDescent="0.25">
      <c r="A4">
        <v>124</v>
      </c>
      <c r="B4">
        <v>0</v>
      </c>
      <c r="C4" s="7" t="str">
        <f>IF(OR('Z-scores'!C4&gt;3,'Z-scores'!C4&lt;-3),"",'Z-scores'!C4)</f>
        <v/>
      </c>
      <c r="D4" s="7" t="str">
        <f>IF(OR('Z-scores'!D4&gt;3,'Z-scores'!D4&lt;-3),"",'Z-scores'!D4)</f>
        <v/>
      </c>
      <c r="E4" s="7" t="str">
        <f>IF(OR('Z-scores'!E4&gt;3,'Z-scores'!E4&lt;-3),"",'Z-scores'!E4)</f>
        <v/>
      </c>
      <c r="F4" s="7">
        <f>IF(OR('Z-scores'!F4&gt;3,'Z-scores'!F4&lt;-3),"",'Z-scores'!F4)</f>
        <v>2.6915300000000002</v>
      </c>
      <c r="G4" s="7" t="str">
        <f>IF(OR('Z-scores'!G4&gt;3,'Z-scores'!G4&lt;-3),"",'Z-scores'!G4)</f>
        <v/>
      </c>
      <c r="H4" s="7" t="str">
        <f>IF(OR('Z-scores'!H4&gt;3,'Z-scores'!H4&lt;-3),"",'Z-scores'!H4)</f>
        <v/>
      </c>
      <c r="I4" s="7" t="str">
        <f>IF(OR('Z-scores'!I4&gt;3,'Z-scores'!I4&lt;-3),"",'Z-scores'!I4)</f>
        <v/>
      </c>
      <c r="J4" s="7" t="str">
        <f>IF(OR('Z-scores'!J4&gt;3,'Z-scores'!J4&lt;-3),"",'Z-scores'!J4)</f>
        <v/>
      </c>
      <c r="K4" s="7">
        <f>IF(OR('Z-scores'!K4&gt;3,'Z-scores'!K4&lt;-3),"",'Z-scores'!K4)</f>
        <v>2.7588599999999999</v>
      </c>
      <c r="L4" s="7">
        <f>IF(OR('Z-scores'!L4&gt;3,'Z-scores'!L4&lt;-3),"",'Z-scores'!L4)</f>
        <v>2.2921499999999999</v>
      </c>
      <c r="M4" s="7">
        <f>IF(OR('Z-scores'!M4&gt;3,'Z-scores'!M4&lt;-3),"",'Z-scores'!M4)</f>
        <v>2.8506100000000001</v>
      </c>
      <c r="N4" s="7" t="str">
        <f>IF(OR('Z-scores'!N4&gt;3,'Z-scores'!N4&lt;-3),"",'Z-scores'!N4)</f>
        <v/>
      </c>
      <c r="O4" s="7" t="str">
        <f>IF(OR('Z-scores'!O4&gt;3,'Z-scores'!O4&lt;-3),"",'Z-scores'!O4)</f>
        <v/>
      </c>
      <c r="P4" s="7">
        <f>IF(OR('Z-scores'!P4&gt;3,'Z-scores'!P4&lt;-3),"",'Z-scores'!P4)</f>
        <v>2.0498599999999998</v>
      </c>
      <c r="Q4" s="7">
        <f>IF(OR('Z-scores'!Q4&gt;3,'Z-scores'!Q4&lt;-3),"",'Z-scores'!Q4)</f>
        <v>-0.30845</v>
      </c>
      <c r="R4" s="7">
        <f>IF(OR('Z-scores'!R4&gt;3,'Z-scores'!R4&lt;-3),"",'Z-scores'!R4)</f>
        <v>2.9010600000000002</v>
      </c>
      <c r="S4" s="7">
        <f>IF(OR('Z-scores'!S4&gt;3,'Z-scores'!S4&lt;-3),"",'Z-scores'!S4)</f>
        <v>2.8456700000000001</v>
      </c>
      <c r="T4" s="7">
        <f>IF(OR('Z-scores'!T4&gt;3,'Z-scores'!T4&lt;-3),"",'Z-scores'!T4)</f>
        <v>1.57802</v>
      </c>
      <c r="U4" s="7">
        <f>IF(OR('Z-scores'!U4&gt;3,'Z-scores'!U4&lt;-3),"",'Z-scores'!U4)</f>
        <v>2.6240000000000001</v>
      </c>
      <c r="V4" s="7">
        <f>IF(OR('Z-scores'!V4&gt;3,'Z-scores'!V4&lt;-3),"",'Z-scores'!V4)</f>
        <v>1.7485299999999999</v>
      </c>
      <c r="W4" s="7">
        <f>IF(OR('Z-scores'!W4&gt;3,'Z-scores'!W4&lt;-3),"",'Z-scores'!W4)</f>
        <v>4.0500000000000001E-2</v>
      </c>
      <c r="X4" s="7">
        <f>IF(OR('Z-scores'!X4&gt;3,'Z-scores'!X4&lt;-3),"",'Z-scores'!X4)</f>
        <v>1.4845600000000001</v>
      </c>
      <c r="Y4" s="7" t="str">
        <f>IF(OR('Z-scores'!Y4&gt;3,'Z-scores'!Y4&lt;-3),"",'Z-scores'!Y4)</f>
        <v/>
      </c>
      <c r="Z4" s="7">
        <f>IF(OR('Z-scores'!Z4&gt;3,'Z-scores'!Z4&lt;-3),"",'Z-scores'!Z4)</f>
        <v>0.40460000000000002</v>
      </c>
      <c r="AA4" s="7">
        <f>IF(OR('Z-scores'!AA4&gt;3,'Z-scores'!AA4&lt;-3),"",'Z-scores'!AA4)</f>
        <v>2.6397699999999999</v>
      </c>
      <c r="AB4" s="7">
        <f>IF(OR('Z-scores'!AB4&gt;3,'Z-scores'!AB4&lt;-3),"",'Z-scores'!AB4)</f>
        <v>-0.73526999999999998</v>
      </c>
      <c r="AC4" s="7">
        <f>IF(OR('Z-scores'!AC4&gt;3,'Z-scores'!AC4&lt;-3),"",'Z-scores'!AC4)</f>
        <v>-0.59787000000000001</v>
      </c>
      <c r="AD4" s="7">
        <f>IF(OR('Z-scores'!AD4&gt;3,'Z-scores'!AD4&lt;-3),"",'Z-scores'!AD4)</f>
        <v>-0.10435</v>
      </c>
      <c r="AE4" s="7">
        <f>IF(OR('Z-scores'!AE4&gt;3,'Z-scores'!AE4&lt;-3),"",'Z-scores'!AE4)</f>
        <v>0.86160000000000003</v>
      </c>
      <c r="AF4" s="7">
        <f>IF(OR('Z-scores'!AF4&gt;3,'Z-scores'!AF4&lt;-3),"",'Z-scores'!AF4)</f>
        <v>1.6499299999999999</v>
      </c>
      <c r="AG4" s="7">
        <f>IF(OR('Z-scores'!AG4&gt;3,'Z-scores'!AG4&lt;-3),"",'Z-scores'!AG4)</f>
        <v>0.27717000000000003</v>
      </c>
      <c r="AH4" s="7" t="str">
        <f>IF(OR('Z-scores'!AH4&gt;3,'Z-scores'!AH4&lt;-3),"",'Z-scores'!AH4)</f>
        <v/>
      </c>
      <c r="AI4" s="7">
        <f>IF(OR('Z-scores'!AI4&gt;3,'Z-scores'!AI4&lt;-3),"",'Z-scores'!AI4)</f>
        <v>2.3648099999999999</v>
      </c>
      <c r="AJ4" s="7" t="str">
        <f>IF(OR('Z-scores'!AJ4&gt;3,'Z-scores'!AJ4&lt;-3),"",'Z-scores'!AJ4)</f>
        <v/>
      </c>
      <c r="AK4" s="7" t="str">
        <f>IF(OR('Z-scores'!AK4&gt;3,'Z-scores'!AK4&lt;-3),"",'Z-scores'!AK4)</f>
        <v/>
      </c>
      <c r="AL4" s="7" t="str">
        <f>IF(OR('Z-scores'!AL4&gt;3,'Z-scores'!AL4&lt;-3),"",'Z-scores'!AL4)</f>
        <v/>
      </c>
      <c r="AM4" s="7" t="str">
        <f>IF(OR('Z-scores'!AM4&gt;3,'Z-scores'!AM4&lt;-3),"",'Z-scores'!AM4)</f>
        <v/>
      </c>
      <c r="AN4" s="7">
        <f>IF(OR('Z-scores'!AN4&gt;3,'Z-scores'!AN4&lt;-3),"",'Z-scores'!AN4)</f>
        <v>0.12992000000000001</v>
      </c>
      <c r="AO4" s="7">
        <f>IF(OR('Z-scores'!AO4&gt;3,'Z-scores'!AO4&lt;-3),"",'Z-scores'!AO4)</f>
        <v>0.49735000000000001</v>
      </c>
      <c r="AP4" s="7" t="str">
        <f>IF(OR('Z-scores'!AP4&gt;3,'Z-scores'!AP4&lt;-3),"",'Z-scores'!AP4)</f>
        <v/>
      </c>
      <c r="AQ4" s="7" t="str">
        <f>IF(OR('Z-scores'!AQ4&gt;3,'Z-scores'!AQ4&lt;-3),"",'Z-scores'!AQ4)</f>
        <v/>
      </c>
      <c r="AR4" s="7">
        <f>IF(OR('Z-scores'!AR4&gt;3,'Z-scores'!AR4&lt;-3),"",'Z-scores'!AR4)</f>
        <v>2.0336500000000002</v>
      </c>
      <c r="AS4" s="7">
        <f>IF(OR('Z-scores'!AS4&gt;3,'Z-scores'!AS4&lt;-3),"",'Z-scores'!AS4)</f>
        <v>2.1995</v>
      </c>
      <c r="AT4" s="7">
        <f>IF(OR('Z-scores'!AT4&gt;3,'Z-scores'!AT4&lt;-3),"",'Z-scores'!AT4)</f>
        <v>0.26362999999999998</v>
      </c>
      <c r="AU4" s="7">
        <f>IF(OR('Z-scores'!AU4&gt;3,'Z-scores'!AU4&lt;-3),"",'Z-scores'!AU4)</f>
        <v>0.25422</v>
      </c>
      <c r="AV4" s="7">
        <f>IF(OR('Z-scores'!AV4&gt;3,'Z-scores'!AV4&lt;-3),"",'Z-scores'!AV4)</f>
        <v>0.17533000000000001</v>
      </c>
      <c r="AW4" s="7">
        <f>IF(OR('Z-scores'!AW4&gt;3,'Z-scores'!AW4&lt;-3),"",'Z-scores'!AW4)</f>
        <v>6.8419999999999995E-2</v>
      </c>
      <c r="AX4" s="7">
        <f>IF(OR('Z-scores'!AX4&gt;3,'Z-scores'!AX4&lt;-3),"",'Z-scores'!AX4)</f>
        <v>-0.31297999999999998</v>
      </c>
      <c r="AY4" s="7">
        <f>IF(OR('Z-scores'!AY4&gt;3,'Z-scores'!AY4&lt;-3),"",'Z-scores'!AY4)</f>
        <v>-0.39979999999999999</v>
      </c>
      <c r="AZ4" s="7">
        <f>IF(OR('Z-scores'!AZ4&gt;3,'Z-scores'!AZ4&lt;-3),"",'Z-scores'!AZ4)</f>
        <v>0.88824999999999998</v>
      </c>
      <c r="BA4" s="7">
        <f>IF(OR('Z-scores'!BA4&gt;3,'Z-scores'!BA4&lt;-3),"",'Z-scores'!BA4)</f>
        <v>-0.65251999999999999</v>
      </c>
      <c r="BB4" s="7">
        <f>IF(OR('Z-scores'!BB4&gt;3,'Z-scores'!BB4&lt;-3),"",'Z-scores'!BB4)</f>
        <v>1.44381</v>
      </c>
      <c r="BC4" s="7">
        <f>IF(OR('Z-scores'!BC4&gt;3,'Z-scores'!BC4&lt;-3),"",'Z-scores'!BC4)</f>
        <v>2.34423</v>
      </c>
      <c r="BD4" s="7">
        <f>IF(OR('Z-scores'!BD4&gt;3,'Z-scores'!BD4&lt;-3),"",'Z-scores'!BD4)</f>
        <v>1.7016500000000001</v>
      </c>
      <c r="BE4" s="7">
        <f>IF(OR('Z-scores'!BE4&gt;3,'Z-scores'!BE4&lt;-3),"",'Z-scores'!BE4)</f>
        <v>0.54827999999999999</v>
      </c>
      <c r="BF4" s="7">
        <f>IF(OR('Z-scores'!BF4&gt;3,'Z-scores'!BF4&lt;-3),"",'Z-scores'!BF4)</f>
        <v>2.3266499999999999</v>
      </c>
      <c r="BG4" s="7" t="str">
        <f>IF(OR('Z-scores'!BG4&gt;3,'Z-scores'!BG4&lt;-3),"",'Z-scores'!BG4)</f>
        <v/>
      </c>
      <c r="BH4" s="7" t="str">
        <f>IF(OR('Z-scores'!BH4&gt;3,'Z-scores'!BH4&lt;-3),"",'Z-scores'!BH4)</f>
        <v/>
      </c>
      <c r="BI4" s="7" t="str">
        <f>IF(OR('Z-scores'!BI4&gt;3,'Z-scores'!BI4&lt;-3),"",'Z-scores'!BI4)</f>
        <v/>
      </c>
      <c r="BJ4" s="7" t="str">
        <f>IF(OR('Z-scores'!BJ4&gt;3,'Z-scores'!BJ4&lt;-3),"",'Z-scores'!BJ4)</f>
        <v/>
      </c>
      <c r="BK4" s="7" t="str">
        <f>IF(OR('Z-scores'!BK4&gt;3,'Z-scores'!BK4&lt;-3),"",'Z-scores'!BK4)</f>
        <v/>
      </c>
      <c r="BL4" s="7">
        <f>IF(OR('Z-scores'!BL4&gt;3,'Z-scores'!BL4&lt;-3),"",'Z-scores'!BL4)</f>
        <v>0.67662</v>
      </c>
      <c r="BM4" s="7">
        <f>IF(OR('Z-scores'!BM4&gt;3,'Z-scores'!BM4&lt;-3),"",'Z-scores'!BM4)</f>
        <v>0.57845000000000002</v>
      </c>
      <c r="BN4" s="7">
        <f>IF(OR('Z-scores'!BN4&gt;3,'Z-scores'!BN4&lt;-3),"",'Z-scores'!BN4)</f>
        <v>0.11966</v>
      </c>
      <c r="BO4" s="7">
        <f>IF(OR('Z-scores'!BO4&gt;3,'Z-scores'!BO4&lt;-3),"",'Z-scores'!BO4)</f>
        <v>0.44129000000000002</v>
      </c>
      <c r="BP4" s="7">
        <f>IF(OR('Z-scores'!BP4&gt;3,'Z-scores'!BP4&lt;-3),"",'Z-scores'!BP4)</f>
        <v>1.4556800000000001</v>
      </c>
      <c r="BQ4" s="7">
        <f>IF(OR('Z-scores'!BQ4&gt;3,'Z-scores'!BQ4&lt;-3),"",'Z-scores'!BQ4)</f>
        <v>1.9895700000000001</v>
      </c>
      <c r="BR4" s="7">
        <f>IF(OR('Z-scores'!BR4&gt;3,'Z-scores'!BR4&lt;-3),"",'Z-scores'!BR4)</f>
        <v>0.17801</v>
      </c>
      <c r="BS4" s="7">
        <f>IF(OR('Z-scores'!BS4&gt;3,'Z-scores'!BS4&lt;-3),"",'Z-scores'!BS4)</f>
        <v>-0.58962000000000003</v>
      </c>
      <c r="BT4" s="7">
        <f>IF(OR('Z-scores'!BT4&gt;3,'Z-scores'!BT4&lt;-3),"",'Z-scores'!BT4)</f>
        <v>0.3553</v>
      </c>
      <c r="BU4" s="7" t="str">
        <f>IF(OR('Z-scores'!BU4&gt;3,'Z-scores'!BU4&lt;-3),"",'Z-scores'!BU4)</f>
        <v/>
      </c>
      <c r="BV4" s="7" t="str">
        <f>IF(OR('Z-scores'!BV4&gt;3,'Z-scores'!BV4&lt;-3),"",'Z-scores'!BV4)</f>
        <v/>
      </c>
      <c r="BW4" s="7">
        <f>IF(OR('Z-scores'!BW4&gt;3,'Z-scores'!BW4&lt;-3),"",'Z-scores'!BW4)</f>
        <v>2.01396</v>
      </c>
      <c r="BX4" s="7">
        <f>IF(OR('Z-scores'!BX4&gt;3,'Z-scores'!BX4&lt;-3),"",'Z-scores'!BX4)</f>
        <v>1.8477300000000001</v>
      </c>
      <c r="BY4" s="7">
        <f>IF(OR('Z-scores'!BY4&gt;3,'Z-scores'!BY4&lt;-3),"",'Z-scores'!BY4)</f>
        <v>-0.42032999999999998</v>
      </c>
      <c r="BZ4" s="7">
        <f>IF(OR('Z-scores'!BZ4&gt;3,'Z-scores'!BZ4&lt;-3),"",'Z-scores'!BZ4)</f>
        <v>-0.13761000000000001</v>
      </c>
      <c r="CA4" s="7">
        <f>IF(OR('Z-scores'!CA4&gt;3,'Z-scores'!CA4&lt;-3),"",'Z-scores'!CA4)</f>
        <v>2.9666299999999999</v>
      </c>
      <c r="CB4" s="7" t="str">
        <f>IF(OR('Z-scores'!CB4&gt;3,'Z-scores'!CB4&lt;-3),"",'Z-scores'!CB4)</f>
        <v/>
      </c>
      <c r="CC4" s="7" t="str">
        <f>IF(OR('Z-scores'!CC4&gt;3,'Z-scores'!CC4&lt;-3),"",'Z-scores'!CC4)</f>
        <v/>
      </c>
      <c r="CD4" s="7">
        <f>IF(OR('Z-scores'!CD4&gt;3,'Z-scores'!CD4&lt;-3),"",'Z-scores'!CD4)</f>
        <v>0.38591999999999999</v>
      </c>
      <c r="CE4" s="7">
        <f>IF(OR('Z-scores'!CE4&gt;3,'Z-scores'!CE4&lt;-3),"",'Z-scores'!CE4)</f>
        <v>-0.12342</v>
      </c>
      <c r="CF4" s="7">
        <f>IF(OR('Z-scores'!CF4&gt;3,'Z-scores'!CF4&lt;-3),"",'Z-scores'!CF4)</f>
        <v>0.5675</v>
      </c>
      <c r="CG4" s="7">
        <f>IF(OR('Z-scores'!CG4&gt;3,'Z-scores'!CG4&lt;-3),"",'Z-scores'!CG4)</f>
        <v>2.5291800000000002</v>
      </c>
      <c r="CH4" s="7">
        <f>IF(OR('Z-scores'!CH4&gt;3,'Z-scores'!CH4&lt;-3),"",'Z-scores'!CH4)</f>
        <v>0.7994</v>
      </c>
      <c r="CI4" s="7">
        <f>IF(OR('Z-scores'!CI4&gt;3,'Z-scores'!CI4&lt;-3),"",'Z-scores'!CI4)</f>
        <v>2.9607899999999998</v>
      </c>
      <c r="CJ4" s="7">
        <f>IF(OR('Z-scores'!CJ4&gt;3,'Z-scores'!CJ4&lt;-3),"",'Z-scores'!CJ4)</f>
        <v>1.6459600000000001</v>
      </c>
      <c r="CK4" s="7">
        <f>IF(OR('Z-scores'!CK4&gt;3,'Z-scores'!CK4&lt;-3),"",'Z-scores'!CK4)</f>
        <v>6.0819999999999999E-2</v>
      </c>
      <c r="CL4" s="7">
        <f>IF(OR('Z-scores'!CL4&gt;3,'Z-scores'!CL4&lt;-3),"",'Z-scores'!CL4)</f>
        <v>2.436E-2</v>
      </c>
      <c r="CM4" s="7">
        <f>IF(OR('Z-scores'!CM4&gt;3,'Z-scores'!CM4&lt;-3),"",'Z-scores'!CM4)</f>
        <v>1.4567699999999999</v>
      </c>
      <c r="CN4" s="7">
        <f>IF(OR('Z-scores'!CN4&gt;3,'Z-scores'!CN4&lt;-3),"",'Z-scores'!CN4)</f>
        <v>2.6222300000000001</v>
      </c>
      <c r="CO4" s="7" t="str">
        <f>IF(OR('Z-scores'!CO4&gt;3,'Z-scores'!CO4&lt;-3),"",'Z-scores'!CO4)</f>
        <v/>
      </c>
      <c r="CP4" s="7">
        <f>IF(OR('Z-scores'!CP4&gt;3,'Z-scores'!CP4&lt;-3),"",'Z-scores'!CP4)</f>
        <v>0.24207999999999999</v>
      </c>
      <c r="CQ4" s="7">
        <f>IF(OR('Z-scores'!CQ4&gt;3,'Z-scores'!CQ4&lt;-3),"",'Z-scores'!CQ4)</f>
        <v>-0.77866999999999997</v>
      </c>
      <c r="CR4" s="7">
        <f>IF(OR('Z-scores'!CR4&gt;3,'Z-scores'!CR4&lt;-3),"",'Z-scores'!CR4)</f>
        <v>0.65759000000000001</v>
      </c>
      <c r="CS4" s="7" t="str">
        <f>IF(OR('Z-scores'!CS4&gt;3,'Z-scores'!CS4&lt;-3),"",'Z-scores'!CS4)</f>
        <v/>
      </c>
      <c r="CT4" s="7">
        <f>IF(OR('Z-scores'!CT4&gt;3,'Z-scores'!CT4&lt;-3),"",'Z-scores'!CT4)</f>
        <v>2.6166499999999999</v>
      </c>
      <c r="CU4" s="7">
        <f>IF(OR('Z-scores'!CU4&gt;3,'Z-scores'!CU4&lt;-3),"",'Z-scores'!CU4)</f>
        <v>2.2480600000000002</v>
      </c>
      <c r="CV4" s="7">
        <f>IF(OR('Z-scores'!CV4&gt;3,'Z-scores'!CV4&lt;-3),"",'Z-scores'!CV4)</f>
        <v>-4.2599999999999999E-3</v>
      </c>
      <c r="CW4" s="7">
        <f>IF(OR('Z-scores'!CW4&gt;3,'Z-scores'!CW4&lt;-3),"",'Z-scores'!CW4)</f>
        <v>-0.93727000000000005</v>
      </c>
      <c r="CX4" s="7">
        <f>IF(OR('Z-scores'!CX4&gt;3,'Z-scores'!CX4&lt;-3),"",'Z-scores'!CX4)</f>
        <v>-0.12864999999999999</v>
      </c>
      <c r="CY4" s="7">
        <f>IF(OR('Z-scores'!CY4&gt;3,'Z-scores'!CY4&lt;-3),"",'Z-scores'!CY4)</f>
        <v>0.8427</v>
      </c>
      <c r="CZ4" s="7">
        <f>IF(OR('Z-scores'!CZ4&gt;3,'Z-scores'!CZ4&lt;-3),"",'Z-scores'!CZ4)</f>
        <v>-0.20113</v>
      </c>
      <c r="DA4" s="7">
        <f>IF(OR('Z-scores'!DA4&gt;3,'Z-scores'!DA4&lt;-3),"",'Z-scores'!DA4)</f>
        <v>-5.5359999999999999E-2</v>
      </c>
      <c r="DB4" s="7">
        <f>IF(OR('Z-scores'!DB4&gt;3,'Z-scores'!DB4&lt;-3),"",'Z-scores'!DB4)</f>
        <v>-1.02973</v>
      </c>
      <c r="DC4" s="7">
        <f>IF(OR('Z-scores'!DC4&gt;3,'Z-scores'!DC4&lt;-3),"",'Z-scores'!DC4)</f>
        <v>-0.32239000000000001</v>
      </c>
      <c r="DD4" s="7">
        <f>IF(OR('Z-scores'!DD4&gt;3,'Z-scores'!DD4&lt;-3),"",'Z-scores'!DD4)</f>
        <v>2.2257199999999999</v>
      </c>
      <c r="DE4" s="7" t="str">
        <f>IF(OR('Z-scores'!DE4&gt;3,'Z-scores'!DE4&lt;-3),"",'Z-scores'!DE4)</f>
        <v/>
      </c>
      <c r="DF4" s="7">
        <f>IF(OR('Z-scores'!DF4&gt;3,'Z-scores'!DF4&lt;-3),"",'Z-scores'!DF4)</f>
        <v>0.12925</v>
      </c>
      <c r="DG4" s="7">
        <f>IF(OR('Z-scores'!DG4&gt;3,'Z-scores'!DG4&lt;-3),"",'Z-scores'!DG4)</f>
        <v>-0.12629000000000001</v>
      </c>
      <c r="DH4" s="7">
        <f>IF(OR('Z-scores'!DH4&gt;3,'Z-scores'!DH4&lt;-3),"",'Z-scores'!DH4)</f>
        <v>0.31442999999999999</v>
      </c>
      <c r="DI4" s="7">
        <f>IF(OR('Z-scores'!DI4&gt;3,'Z-scores'!DI4&lt;-3),"",'Z-scores'!DI4)</f>
        <v>-0.56491000000000002</v>
      </c>
      <c r="DJ4" s="7">
        <f>IF(OR('Z-scores'!DJ4&gt;3,'Z-scores'!DJ4&lt;-3),"",'Z-scores'!DJ4)</f>
        <v>5.2080000000000001E-2</v>
      </c>
      <c r="DK4" s="7">
        <f>IF(OR('Z-scores'!DK4&gt;3,'Z-scores'!DK4&lt;-3),"",'Z-scores'!DK4)</f>
        <v>2.2288999999999999</v>
      </c>
      <c r="DL4" s="7">
        <f>IF(OR('Z-scores'!DL4&gt;3,'Z-scores'!DL4&lt;-3),"",'Z-scores'!DL4)</f>
        <v>0.13680999999999999</v>
      </c>
      <c r="DM4" s="7">
        <f>IF(OR('Z-scores'!DM4&gt;3,'Z-scores'!DM4&lt;-3),"",'Z-scores'!DM4)</f>
        <v>-0.24398</v>
      </c>
      <c r="DN4" s="7">
        <f>IF(OR('Z-scores'!DN4&gt;3,'Z-scores'!DN4&lt;-3),"",'Z-scores'!DN4)</f>
        <v>-0.29042000000000001</v>
      </c>
      <c r="DO4" s="7">
        <f>IF(OR('Z-scores'!DO4&gt;3,'Z-scores'!DO4&lt;-3),"",'Z-scores'!DO4)</f>
        <v>-0.15504999999999999</v>
      </c>
      <c r="DP4" s="7">
        <f>IF(OR('Z-scores'!DP4&gt;3,'Z-scores'!DP4&lt;-3),"",'Z-scores'!DP4)</f>
        <v>0.81564000000000003</v>
      </c>
      <c r="DQ4" s="7">
        <f>IF(OR('Z-scores'!DQ4&gt;3,'Z-scores'!DQ4&lt;-3),"",'Z-scores'!DQ4)</f>
        <v>2.1257799999999998</v>
      </c>
      <c r="DR4" s="7">
        <f>IF(OR('Z-scores'!DR4&gt;3,'Z-scores'!DR4&lt;-3),"",'Z-scores'!DR4)</f>
        <v>1.28284</v>
      </c>
      <c r="DS4" s="7">
        <f>IF(OR('Z-scores'!DS4&gt;3,'Z-scores'!DS4&lt;-3),"",'Z-scores'!DS4)</f>
        <v>-0.68852000000000002</v>
      </c>
      <c r="DT4" s="7">
        <f>IF(OR('Z-scores'!DT4&gt;3,'Z-scores'!DT4&lt;-3),"",'Z-scores'!DT4)</f>
        <v>3.0169999999999999E-2</v>
      </c>
      <c r="DU4" s="7">
        <f>IF(OR('Z-scores'!DU4&gt;3,'Z-scores'!DU4&lt;-3),"",'Z-scores'!DU4)</f>
        <v>-0.51688999999999996</v>
      </c>
      <c r="DV4" s="7">
        <f>IF(OR('Z-scores'!DV4&gt;3,'Z-scores'!DV4&lt;-3),"",'Z-scores'!DV4)</f>
        <v>-0.42724000000000001</v>
      </c>
      <c r="DW4" s="7">
        <f>IF(OR('Z-scores'!DW4&gt;3,'Z-scores'!DW4&lt;-3),"",'Z-scores'!DW4)</f>
        <v>-0.45256999999999997</v>
      </c>
      <c r="DX4" s="7">
        <f>IF(OR('Z-scores'!DX4&gt;3,'Z-scores'!DX4&lt;-3),"",'Z-scores'!DX4)</f>
        <v>-0.32343</v>
      </c>
      <c r="DY4" s="7">
        <f>IF(OR('Z-scores'!DY4&gt;3,'Z-scores'!DY4&lt;-3),"",'Z-scores'!DY4)</f>
        <v>-0.90090000000000003</v>
      </c>
      <c r="DZ4" s="7">
        <f>IF(OR('Z-scores'!DZ4&gt;3,'Z-scores'!DZ4&lt;-3),"",'Z-scores'!DZ4)</f>
        <v>1.7835099999999999</v>
      </c>
      <c r="EA4" s="7">
        <f>IF(OR('Z-scores'!EA4&gt;3,'Z-scores'!EA4&lt;-3),"",'Z-scores'!EA4)</f>
        <v>1.9486600000000001</v>
      </c>
      <c r="EB4" s="7">
        <f>IF(OR('Z-scores'!EB4&gt;3,'Z-scores'!EB4&lt;-3),"",'Z-scores'!EB4)</f>
        <v>2.87948</v>
      </c>
      <c r="EC4" s="7" t="str">
        <f>IF(OR('Z-scores'!EC4&gt;3,'Z-scores'!EC4&lt;-3),"",'Z-scores'!EC4)</f>
        <v/>
      </c>
      <c r="ED4" s="7" t="str">
        <f>IF(OR('Z-scores'!ED4&gt;3,'Z-scores'!ED4&lt;-3),"",'Z-scores'!ED4)</f>
        <v/>
      </c>
      <c r="EE4" s="7">
        <f>IF(OR('Z-scores'!EE4&gt;3,'Z-scores'!EE4&lt;-3),"",'Z-scores'!EE4)</f>
        <v>0.21514</v>
      </c>
      <c r="EF4" s="7">
        <f>IF(OR('Z-scores'!EF4&gt;3,'Z-scores'!EF4&lt;-3),"",'Z-scores'!EF4)</f>
        <v>2.2867600000000001</v>
      </c>
      <c r="EG4" s="7">
        <f>IF(OR('Z-scores'!EG4&gt;3,'Z-scores'!EG4&lt;-3),"",'Z-scores'!EG4)</f>
        <v>2.2919900000000002</v>
      </c>
      <c r="EH4" s="7" t="str">
        <f>IF(OR('Z-scores'!EH4&gt;3,'Z-scores'!EH4&lt;-3),"",'Z-scores'!EH4)</f>
        <v/>
      </c>
      <c r="EI4" s="7" t="str">
        <f>IF(OR('Z-scores'!EI4&gt;3,'Z-scores'!EI4&lt;-3),"",'Z-scores'!EI4)</f>
        <v/>
      </c>
      <c r="EJ4" s="7">
        <f>IF(OR('Z-scores'!EJ4&gt;3,'Z-scores'!EJ4&lt;-3),"",'Z-scores'!EJ4)</f>
        <v>1.5709599999999999</v>
      </c>
      <c r="EK4" s="7">
        <f>IF(OR('Z-scores'!EK4&gt;3,'Z-scores'!EK4&lt;-3),"",'Z-scores'!EK4)</f>
        <v>2.4978400000000001</v>
      </c>
      <c r="EL4" s="7">
        <f>IF(OR('Z-scores'!EL4&gt;3,'Z-scores'!EL4&lt;-3),"",'Z-scores'!EL4)</f>
        <v>2.9030200000000002</v>
      </c>
      <c r="EM4" s="7" t="str">
        <f>IF(OR('Z-scores'!EM4&gt;3,'Z-scores'!EM4&lt;-3),"",'Z-scores'!EM4)</f>
        <v/>
      </c>
      <c r="EN4" s="7" t="str">
        <f>IF(OR('Z-scores'!EN4&gt;3,'Z-scores'!EN4&lt;-3),"",'Z-scores'!EN4)</f>
        <v/>
      </c>
      <c r="EO4" s="7">
        <f>IF(OR('Z-scores'!EO4&gt;3,'Z-scores'!EO4&lt;-3),"",'Z-scores'!EO4)</f>
        <v>0.96825000000000006</v>
      </c>
      <c r="EP4" s="7" t="str">
        <f>IF(OR('Z-scores'!EP4&gt;3,'Z-scores'!EP4&lt;-3),"",'Z-scores'!EP4)</f>
        <v/>
      </c>
      <c r="EQ4" s="7" t="str">
        <f>IF(OR('Z-scores'!EQ4&gt;3,'Z-scores'!EQ4&lt;-3),"",'Z-scores'!EQ4)</f>
        <v/>
      </c>
      <c r="ER4" s="7" t="str">
        <f>IF(OR('Z-scores'!ER4&gt;3,'Z-scores'!ER4&lt;-3),"",'Z-scores'!ER4)</f>
        <v/>
      </c>
      <c r="ES4" s="7" t="str">
        <f>IF(OR('Z-scores'!ES4&gt;3,'Z-scores'!ES4&lt;-3),"",'Z-scores'!ES4)</f>
        <v/>
      </c>
      <c r="ET4" s="7" t="str">
        <f>IF(OR('Z-scores'!ET4&gt;3,'Z-scores'!ET4&lt;-3),"",'Z-scores'!ET4)</f>
        <v/>
      </c>
      <c r="EU4" s="7" t="str">
        <f>IF(OR('Z-scores'!EU4&gt;3,'Z-scores'!EU4&lt;-3),"",'Z-scores'!EU4)</f>
        <v/>
      </c>
      <c r="EV4" s="7" t="str">
        <f>IF(OR('Z-scores'!EV4&gt;3,'Z-scores'!EV4&lt;-3),"",'Z-scores'!EV4)</f>
        <v/>
      </c>
      <c r="EW4" s="7" t="str">
        <f>IF(OR('Z-scores'!EW4&gt;3,'Z-scores'!EW4&lt;-3),"",'Z-scores'!EW4)</f>
        <v/>
      </c>
      <c r="EX4" s="7" t="str">
        <f>IF(OR('Z-scores'!EX4&gt;3,'Z-scores'!EX4&lt;-3),"",'Z-scores'!EX4)</f>
        <v/>
      </c>
      <c r="EY4" s="7">
        <f>IF(OR('Z-scores'!EY4&gt;3,'Z-scores'!EY4&lt;-3),"",'Z-scores'!EY4)</f>
        <v>1.1384300000000001</v>
      </c>
      <c r="EZ4" s="7">
        <f>IF(OR('Z-scores'!EZ4&gt;3,'Z-scores'!EZ4&lt;-3),"",'Z-scores'!EZ4)</f>
        <v>2.7908200000000001</v>
      </c>
      <c r="FA4" s="7">
        <f>IF(OR('Z-scores'!FA4&gt;3,'Z-scores'!FA4&lt;-3),"",'Z-scores'!FA4)</f>
        <v>2.3885200000000002</v>
      </c>
      <c r="FB4" s="7" t="str">
        <f>IF(OR('Z-scores'!FB4&gt;3,'Z-scores'!FB4&lt;-3),"",'Z-scores'!FB4)</f>
        <v/>
      </c>
      <c r="FC4" s="7">
        <f>IF(OR('Z-scores'!FC4&gt;3,'Z-scores'!FC4&lt;-3),"",'Z-scores'!FC4)</f>
        <v>2.9043700000000001</v>
      </c>
      <c r="FD4" s="7" t="str">
        <f>IF(OR('Z-scores'!FD4&gt;3,'Z-scores'!FD4&lt;-3),"",'Z-scores'!FD4)</f>
        <v/>
      </c>
      <c r="FE4" s="7" t="str">
        <f>IF(OR('Z-scores'!FE4&gt;3,'Z-scores'!FE4&lt;-3),"",'Z-scores'!FE4)</f>
        <v/>
      </c>
      <c r="FF4" s="7" t="str">
        <f>IF(OR('Z-scores'!FF4&gt;3,'Z-scores'!FF4&lt;-3),"",'Z-scores'!FF4)</f>
        <v/>
      </c>
      <c r="FG4" s="7" t="str">
        <f>IF(OR('Z-scores'!FG4&gt;3,'Z-scores'!FG4&lt;-3),"",'Z-scores'!FG4)</f>
        <v/>
      </c>
      <c r="FH4" s="7" t="str">
        <f>IF(OR('Z-scores'!FH4&gt;3,'Z-scores'!FH4&lt;-3),"",'Z-scores'!FH4)</f>
        <v/>
      </c>
      <c r="FI4" s="7" t="str">
        <f>IF(OR('Z-scores'!FI4&gt;3,'Z-scores'!FI4&lt;-3),"",'Z-scores'!FI4)</f>
        <v/>
      </c>
      <c r="FJ4" s="7" t="str">
        <f>IF(OR('Z-scores'!FJ4&gt;3,'Z-scores'!FJ4&lt;-3),"",'Z-scores'!FJ4)</f>
        <v/>
      </c>
      <c r="FK4" s="7" t="str">
        <f>IF(OR('Z-scores'!FK4&gt;3,'Z-scores'!FK4&lt;-3),"",'Z-scores'!FK4)</f>
        <v/>
      </c>
      <c r="FL4" s="7" t="str">
        <f>IF(OR('Z-scores'!FL4&gt;3,'Z-scores'!FL4&lt;-3),"",'Z-scores'!FL4)</f>
        <v/>
      </c>
      <c r="FM4" s="7" t="str">
        <f>IF(OR('Z-scores'!FM4&gt;3,'Z-scores'!FM4&lt;-3),"",'Z-scores'!FM4)</f>
        <v/>
      </c>
      <c r="FN4" s="7">
        <f>IF(OR('Z-scores'!FN4&gt;3,'Z-scores'!FN4&lt;-3),"",'Z-scores'!FN4)</f>
        <v>0.46650999999999998</v>
      </c>
      <c r="FO4" s="7">
        <f>IF(OR('Z-scores'!FO4&gt;3,'Z-scores'!FO4&lt;-3),"",'Z-scores'!FO4)</f>
        <v>1.4495899999999999</v>
      </c>
      <c r="FP4" s="7">
        <f>IF(OR('Z-scores'!FP4&gt;3,'Z-scores'!FP4&lt;-3),"",'Z-scores'!FP4)</f>
        <v>1.244</v>
      </c>
      <c r="FQ4" s="7">
        <f>IF(OR('Z-scores'!FQ4&gt;3,'Z-scores'!FQ4&lt;-3),"",'Z-scores'!FQ4)</f>
        <v>0.20301</v>
      </c>
      <c r="FR4" s="7">
        <f>IF(OR('Z-scores'!FR4&gt;3,'Z-scores'!FR4&lt;-3),"",'Z-scores'!FR4)</f>
        <v>2.8388800000000001</v>
      </c>
      <c r="FS4" s="7" t="str">
        <f>IF(OR('Z-scores'!FS4&gt;3,'Z-scores'!FS4&lt;-3),"",'Z-scores'!FS4)</f>
        <v/>
      </c>
      <c r="FT4" s="7" t="str">
        <f>IF(OR('Z-scores'!FT4&gt;3,'Z-scores'!FT4&lt;-3),"",'Z-scores'!FT4)</f>
        <v/>
      </c>
      <c r="FU4" s="7" t="str">
        <f>IF(OR('Z-scores'!FU4&gt;3,'Z-scores'!FU4&lt;-3),"",'Z-scores'!FU4)</f>
        <v/>
      </c>
      <c r="FV4" s="7" t="str">
        <f>IF(OR('Z-scores'!FV4&gt;3,'Z-scores'!FV4&lt;-3),"",'Z-scores'!FV4)</f>
        <v/>
      </c>
      <c r="FW4" s="7">
        <f>IF(OR('Z-scores'!FW4&gt;3,'Z-scores'!FW4&lt;-3),"",'Z-scores'!FW4)</f>
        <v>-2.938E-2</v>
      </c>
      <c r="FX4" s="7">
        <f>IF(OR('Z-scores'!FX4&gt;3,'Z-scores'!FX4&lt;-3),"",'Z-scores'!FX4)</f>
        <v>0.60536000000000001</v>
      </c>
      <c r="FY4" s="7">
        <f>IF(OR('Z-scores'!FY4&gt;3,'Z-scores'!FY4&lt;-3),"",'Z-scores'!FY4)</f>
        <v>-8.6849999999999997E-2</v>
      </c>
      <c r="FZ4" s="7">
        <f>IF(OR('Z-scores'!FZ4&gt;3,'Z-scores'!FZ4&lt;-3),"",'Z-scores'!FZ4)</f>
        <v>-0.38146000000000002</v>
      </c>
      <c r="GA4" s="7">
        <f>IF(OR('Z-scores'!GA4&gt;3,'Z-scores'!GA4&lt;-3),"",'Z-scores'!GA4)</f>
        <v>-0.69425000000000003</v>
      </c>
      <c r="GB4" s="7">
        <f>IF(OR('Z-scores'!GB4&gt;3,'Z-scores'!GB4&lt;-3),"",'Z-scores'!GB4)</f>
        <v>-0.8407</v>
      </c>
      <c r="GC4" s="7">
        <f>IF(OR('Z-scores'!GC4&gt;3,'Z-scores'!GC4&lt;-3),"",'Z-scores'!GC4)</f>
        <v>1.3164400000000001</v>
      </c>
      <c r="GD4" s="7">
        <f>IF(OR('Z-scores'!GD4&gt;3,'Z-scores'!GD4&lt;-3),"",'Z-scores'!GD4)</f>
        <v>2.0959999999999999E-2</v>
      </c>
      <c r="GE4" s="7">
        <f>IF(OR('Z-scores'!GE4&gt;3,'Z-scores'!GE4&lt;-3),"",'Z-scores'!GE4)</f>
        <v>2.4109999999999999E-2</v>
      </c>
      <c r="GF4" s="7">
        <f>IF(OR('Z-scores'!GF4&gt;3,'Z-scores'!GF4&lt;-3),"",'Z-scores'!GF4)</f>
        <v>-0.46385999999999999</v>
      </c>
      <c r="GG4" s="7">
        <f>IF(OR('Z-scores'!GG4&gt;3,'Z-scores'!GG4&lt;-3),"",'Z-scores'!GG4)</f>
        <v>-0.22453999999999999</v>
      </c>
      <c r="GH4" s="7">
        <f>IF(OR('Z-scores'!GH4&gt;3,'Z-scores'!GH4&lt;-3),"",'Z-scores'!GH4)</f>
        <v>-7.6660000000000006E-2</v>
      </c>
      <c r="GI4" s="7">
        <f>IF(OR('Z-scores'!GI4&gt;3,'Z-scores'!GI4&lt;-3),"",'Z-scores'!GI4)</f>
        <v>1.13222</v>
      </c>
      <c r="GJ4" s="7">
        <f>IF(OR('Z-scores'!GJ4&gt;3,'Z-scores'!GJ4&lt;-3),"",'Z-scores'!GJ4)</f>
        <v>0.89622000000000002</v>
      </c>
      <c r="GK4" s="7">
        <f>IF(OR('Z-scores'!GK4&gt;3,'Z-scores'!GK4&lt;-3),"",'Z-scores'!GK4)</f>
        <v>-5.1529999999999999E-2</v>
      </c>
      <c r="GL4" s="7">
        <f>IF(OR('Z-scores'!GL4&gt;3,'Z-scores'!GL4&lt;-3),"",'Z-scores'!GL4)</f>
        <v>6.6439999999999999E-2</v>
      </c>
      <c r="GM4" s="7">
        <f>IF(OR('Z-scores'!GM4&gt;3,'Z-scores'!GM4&lt;-3),"",'Z-scores'!GM4)</f>
        <v>-0.58072000000000001</v>
      </c>
      <c r="GN4" s="7">
        <f>IF(OR('Z-scores'!GN4&gt;3,'Z-scores'!GN4&lt;-3),"",'Z-scores'!GN4)</f>
        <v>2.64758</v>
      </c>
      <c r="GO4" s="7">
        <f>IF(OR('Z-scores'!GO4&gt;3,'Z-scores'!GO4&lt;-3),"",'Z-scores'!GO4)</f>
        <v>1.0379799999999999</v>
      </c>
      <c r="GP4" s="7">
        <f>IF(OR('Z-scores'!GP4&gt;3,'Z-scores'!GP4&lt;-3),"",'Z-scores'!GP4)</f>
        <v>0.40092</v>
      </c>
      <c r="GQ4" s="7">
        <f>IF(OR('Z-scores'!GQ4&gt;3,'Z-scores'!GQ4&lt;-3),"",'Z-scores'!GQ4)</f>
        <v>2.7684700000000002</v>
      </c>
      <c r="GR4" s="7">
        <f>IF(OR('Z-scores'!GR4&gt;3,'Z-scores'!GR4&lt;-3),"",'Z-scores'!GR4)</f>
        <v>2.8082500000000001</v>
      </c>
      <c r="GS4" s="7" t="str">
        <f>IF(OR('Z-scores'!GS4&gt;3,'Z-scores'!GS4&lt;-3),"",'Z-scores'!GS4)</f>
        <v/>
      </c>
      <c r="GT4" s="7">
        <f>IF(OR('Z-scores'!GT4&gt;3,'Z-scores'!GT4&lt;-3),"",'Z-scores'!GT4)</f>
        <v>2.96319</v>
      </c>
      <c r="GU4" s="7" t="str">
        <f>IF(OR('Z-scores'!GU4&gt;3,'Z-scores'!GU4&lt;-3),"",'Z-scores'!GU4)</f>
        <v/>
      </c>
      <c r="GV4" s="7" t="str">
        <f>IF(OR('Z-scores'!GV4&gt;3,'Z-scores'!GV4&lt;-3),"",'Z-scores'!GV4)</f>
        <v/>
      </c>
      <c r="GW4" s="7" t="str">
        <f>IF(OR('Z-scores'!GW4&gt;3,'Z-scores'!GW4&lt;-3),"",'Z-scores'!GW4)</f>
        <v/>
      </c>
      <c r="GX4" s="7" t="str">
        <f>IF(OR('Z-scores'!GX4&gt;3,'Z-scores'!GX4&lt;-3),"",'Z-scores'!GX4)</f>
        <v/>
      </c>
      <c r="GY4" s="7">
        <f>IF(OR('Z-scores'!GY4&gt;3,'Z-scores'!GY4&lt;-3),"",'Z-scores'!GY4)</f>
        <v>1.7656000000000001</v>
      </c>
      <c r="GZ4" s="7">
        <f>IF(OR('Z-scores'!GZ4&gt;3,'Z-scores'!GZ4&lt;-3),"",'Z-scores'!GZ4)</f>
        <v>2.8359899999999998</v>
      </c>
      <c r="HA4" s="7">
        <f>IF(OR('Z-scores'!HA4&gt;3,'Z-scores'!HA4&lt;-3),"",'Z-scores'!HA4)</f>
        <v>2.5673699999999999</v>
      </c>
      <c r="HB4" s="7" t="str">
        <f>IF(OR('Z-scores'!HB4&gt;3,'Z-scores'!HB4&lt;-3),"",'Z-scores'!HB4)</f>
        <v/>
      </c>
      <c r="HC4" s="7" t="str">
        <f>IF(OR('Z-scores'!HC4&gt;3,'Z-scores'!HC4&lt;-3),"",'Z-scores'!HC4)</f>
        <v/>
      </c>
      <c r="HD4" s="7" t="str">
        <f>IF(OR('Z-scores'!HD4&gt;3,'Z-scores'!HD4&lt;-3),"",'Z-scores'!HD4)</f>
        <v/>
      </c>
      <c r="HE4" s="7" t="str">
        <f>IF(OR('Z-scores'!HE4&gt;3,'Z-scores'!HE4&lt;-3),"",'Z-scores'!HE4)</f>
        <v/>
      </c>
      <c r="HF4" s="7" t="str">
        <f>IF(OR('Z-scores'!HF4&gt;3,'Z-scores'!HF4&lt;-3),"",'Z-scores'!HF4)</f>
        <v/>
      </c>
      <c r="HG4" s="7">
        <f>IF(OR('Z-scores'!HG4&gt;3,'Z-scores'!HG4&lt;-3),"",'Z-scores'!HG4)</f>
        <v>0.47667999999999999</v>
      </c>
      <c r="HH4" s="7" t="str">
        <f>IF(OR('Z-scores'!HH4&gt;3,'Z-scores'!HH4&lt;-3),"",'Z-scores'!HH4)</f>
        <v/>
      </c>
      <c r="HI4" s="7">
        <f>IF(OR('Z-scores'!HI4&gt;3,'Z-scores'!HI4&lt;-3),"",'Z-scores'!HI4)</f>
        <v>2.9154300000000002</v>
      </c>
      <c r="HJ4" s="7" t="str">
        <f>IF(OR('Z-scores'!HJ4&gt;3,'Z-scores'!HJ4&lt;-3),"",'Z-scores'!HJ4)</f>
        <v/>
      </c>
      <c r="HK4" s="7" t="str">
        <f>IF(OR('Z-scores'!HK4&gt;3,'Z-scores'!HK4&lt;-3),"",'Z-scores'!HK4)</f>
        <v/>
      </c>
      <c r="HL4" s="7" t="str">
        <f>IF(OR('Z-scores'!HL4&gt;3,'Z-scores'!HL4&lt;-3),"",'Z-scores'!HL4)</f>
        <v/>
      </c>
      <c r="HM4" s="7" t="str">
        <f>IF(OR('Z-scores'!HM4&gt;3,'Z-scores'!HM4&lt;-3),"",'Z-scores'!HM4)</f>
        <v/>
      </c>
      <c r="HN4" s="7">
        <f>IF(OR('Z-scores'!HN4&gt;3,'Z-scores'!HN4&lt;-3),"",'Z-scores'!HN4)</f>
        <v>-0.84662999999999999</v>
      </c>
      <c r="HO4" s="7">
        <f>IF(OR('Z-scores'!HO4&gt;3,'Z-scores'!HO4&lt;-3),"",'Z-scores'!HO4)</f>
        <v>1.39835</v>
      </c>
      <c r="HP4" s="7">
        <f>IF(OR('Z-scores'!HP4&gt;3,'Z-scores'!HP4&lt;-3),"",'Z-scores'!HP4)</f>
        <v>0.39766000000000001</v>
      </c>
      <c r="HQ4" s="7" t="str">
        <f>IF(OR('Z-scores'!HQ4&gt;3,'Z-scores'!HQ4&lt;-3),"",'Z-scores'!HQ4)</f>
        <v/>
      </c>
      <c r="HR4" s="7">
        <f>IF(OR('Z-scores'!HR4&gt;3,'Z-scores'!HR4&lt;-3),"",'Z-scores'!HR4)</f>
        <v>1.67167</v>
      </c>
      <c r="HS4" s="7" t="str">
        <f>IF(OR('Z-scores'!HS4&gt;3,'Z-scores'!HS4&lt;-3),"",'Z-scores'!HS4)</f>
        <v/>
      </c>
      <c r="HT4" s="7" t="str">
        <f>IF(OR('Z-scores'!HT4&gt;3,'Z-scores'!HT4&lt;-3),"",'Z-scores'!HT4)</f>
        <v/>
      </c>
      <c r="HU4" s="7">
        <f>IF(OR('Z-scores'!HU4&gt;3,'Z-scores'!HU4&lt;-3),"",'Z-scores'!HU4)</f>
        <v>0.30945</v>
      </c>
      <c r="HV4" s="7" t="str">
        <f>IF(OR('Z-scores'!HV4&gt;3,'Z-scores'!HV4&lt;-3),"",'Z-scores'!HV4)</f>
        <v/>
      </c>
      <c r="HW4" s="7">
        <f>IF(OR('Z-scores'!HW4&gt;3,'Z-scores'!HW4&lt;-3),"",'Z-scores'!HW4)</f>
        <v>2.7860200000000002</v>
      </c>
      <c r="HX4" s="7" t="str">
        <f>IF(OR('Z-scores'!HX4&gt;3,'Z-scores'!HX4&lt;-3),"",'Z-scores'!HX4)</f>
        <v/>
      </c>
      <c r="HY4" s="7" t="str">
        <f>IF(OR('Z-scores'!HY4&gt;3,'Z-scores'!HY4&lt;-3),"",'Z-scores'!HY4)</f>
        <v/>
      </c>
      <c r="HZ4" s="7" t="str">
        <f>IF(OR('Z-scores'!HZ4&gt;3,'Z-scores'!HZ4&lt;-3),"",'Z-scores'!HZ4)</f>
        <v/>
      </c>
      <c r="IA4" s="7">
        <f>IF(OR('Z-scores'!IA4&gt;3,'Z-scores'!IA4&lt;-3),"",'Z-scores'!IA4)</f>
        <v>0.94921999999999995</v>
      </c>
      <c r="IB4" s="7" t="str">
        <f>IF(OR('Z-scores'!IB4&gt;3,'Z-scores'!IB4&lt;-3),"",'Z-scores'!IB4)</f>
        <v/>
      </c>
      <c r="IC4" s="7">
        <f>IF(OR('Z-scores'!IC4&gt;3,'Z-scores'!IC4&lt;-3),"",'Z-scores'!IC4)</f>
        <v>-0.22309999999999999</v>
      </c>
      <c r="ID4" s="7">
        <f>IF(OR('Z-scores'!ID4&gt;3,'Z-scores'!ID4&lt;-3),"",'Z-scores'!ID4)</f>
        <v>-0.86573</v>
      </c>
      <c r="IE4" s="7" t="str">
        <f>IF(OR('Z-scores'!IE4&gt;3,'Z-scores'!IE4&lt;-3),"",'Z-scores'!IE4)</f>
        <v/>
      </c>
      <c r="IF4" s="7">
        <f>IF(OR('Z-scores'!IF4&gt;3,'Z-scores'!IF4&lt;-3),"",'Z-scores'!IF4)</f>
        <v>-0.27045999999999998</v>
      </c>
      <c r="IG4" s="7">
        <f>IF(OR('Z-scores'!IG4&gt;3,'Z-scores'!IG4&lt;-3),"",'Z-scores'!IG4)</f>
        <v>-0.24254000000000001</v>
      </c>
      <c r="IH4" s="7" t="str">
        <f>IF(OR('Z-scores'!IH4&gt;3,'Z-scores'!IH4&lt;-3),"",'Z-scores'!IH4)</f>
        <v/>
      </c>
      <c r="II4" s="7" t="str">
        <f>IF(OR('Z-scores'!II4&gt;3,'Z-scores'!II4&lt;-3),"",'Z-scores'!II4)</f>
        <v/>
      </c>
      <c r="IJ4" s="7" t="str">
        <f>IF(OR('Z-scores'!IJ4&gt;3,'Z-scores'!IJ4&lt;-3),"",'Z-scores'!IJ4)</f>
        <v/>
      </c>
      <c r="IK4" s="7" t="str">
        <f>IF(OR('Z-scores'!IK4&gt;3,'Z-scores'!IK4&lt;-3),"",'Z-scores'!IK4)</f>
        <v/>
      </c>
      <c r="IL4" s="7">
        <f>IF(OR('Z-scores'!IL4&gt;3,'Z-scores'!IL4&lt;-3),"",'Z-scores'!IL4)</f>
        <v>2.7969999999999998E-2</v>
      </c>
      <c r="IM4" s="7">
        <f>IF(OR('Z-scores'!IM4&gt;3,'Z-scores'!IM4&lt;-3),"",'Z-scores'!IM4)</f>
        <v>2.2536700000000001</v>
      </c>
      <c r="IN4" s="7" t="str">
        <f>IF(OR('Z-scores'!IN4&gt;3,'Z-scores'!IN4&lt;-3),"",'Z-scores'!IN4)</f>
        <v/>
      </c>
      <c r="IO4" s="7" t="str">
        <f>IF(OR('Z-scores'!IO4&gt;3,'Z-scores'!IO4&lt;-3),"",'Z-scores'!IO4)</f>
        <v/>
      </c>
      <c r="IP4" s="7">
        <f>IF(OR('Z-scores'!IP4&gt;3,'Z-scores'!IP4&lt;-3),"",'Z-scores'!IP4)</f>
        <v>1.75135</v>
      </c>
      <c r="IQ4" s="7" t="str">
        <f>IF(OR('Z-scores'!IQ4&gt;3,'Z-scores'!IQ4&lt;-3),"",'Z-scores'!IQ4)</f>
        <v/>
      </c>
      <c r="IR4" s="7" t="str">
        <f>IF(OR('Z-scores'!IR4&gt;3,'Z-scores'!IR4&lt;-3),"",'Z-scores'!IR4)</f>
        <v/>
      </c>
      <c r="IS4" s="7" t="str">
        <f>IF(OR('Z-scores'!IS4&gt;3,'Z-scores'!IS4&lt;-3),"",'Z-scores'!IS4)</f>
        <v/>
      </c>
      <c r="IT4" s="7">
        <f>IF(OR('Z-scores'!IT4&gt;3,'Z-scores'!IT4&lt;-3),"",'Z-scores'!IT4)</f>
        <v>2.8111199999999998</v>
      </c>
      <c r="IU4" s="7" t="str">
        <f>IF(OR('Z-scores'!IU4&gt;3,'Z-scores'!IU4&lt;-3),"",'Z-scores'!IU4)</f>
        <v/>
      </c>
      <c r="IV4" s="7" t="str">
        <f>IF(OR('Z-scores'!IV4&gt;3,'Z-scores'!IV4&lt;-3),"",'Z-scores'!IV4)</f>
        <v/>
      </c>
      <c r="IW4" s="7" t="str">
        <f>IF(OR('Z-scores'!IW4&gt;3,'Z-scores'!IW4&lt;-3),"",'Z-scores'!IW4)</f>
        <v/>
      </c>
      <c r="IX4" s="7" t="str">
        <f>IF(OR('Z-scores'!IX4&gt;3,'Z-scores'!IX4&lt;-3),"",'Z-scores'!IX4)</f>
        <v/>
      </c>
      <c r="IY4" s="7" t="str">
        <f>IF(OR('Z-scores'!IY4&gt;3,'Z-scores'!IY4&lt;-3),"",'Z-scores'!IY4)</f>
        <v/>
      </c>
      <c r="IZ4" s="7" t="str">
        <f>IF(OR('Z-scores'!IZ4&gt;3,'Z-scores'!IZ4&lt;-3),"",'Z-scores'!IZ4)</f>
        <v/>
      </c>
      <c r="JA4" s="7" t="str">
        <f>IF(OR('Z-scores'!JA4&gt;3,'Z-scores'!JA4&lt;-3),"",'Z-scores'!JA4)</f>
        <v/>
      </c>
      <c r="JB4" s="7">
        <f>IF(OR('Z-scores'!JB4&gt;3,'Z-scores'!JB4&lt;-3),"",'Z-scores'!JB4)</f>
        <v>1.93726</v>
      </c>
      <c r="JC4" s="7">
        <f>IF(OR('Z-scores'!JC4&gt;3,'Z-scores'!JC4&lt;-3),"",'Z-scores'!JC4)</f>
        <v>1.47855</v>
      </c>
      <c r="JD4" s="7">
        <f>IF(OR('Z-scores'!JD4&gt;3,'Z-scores'!JD4&lt;-3),"",'Z-scores'!JD4)</f>
        <v>2.1289799999999999</v>
      </c>
      <c r="JE4" s="7">
        <f>IF(OR('Z-scores'!JE4&gt;3,'Z-scores'!JE4&lt;-3),"",'Z-scores'!JE4)</f>
        <v>0.94981000000000004</v>
      </c>
      <c r="JF4" s="7">
        <f>IF(OR('Z-scores'!JF4&gt;3,'Z-scores'!JF4&lt;-3),"",'Z-scores'!JF4)</f>
        <v>0.36535000000000001</v>
      </c>
      <c r="JG4" s="7">
        <f>IF(OR('Z-scores'!JG4&gt;3,'Z-scores'!JG4&lt;-3),"",'Z-scores'!JG4)</f>
        <v>-1.9429999999999999E-2</v>
      </c>
      <c r="JH4" s="7">
        <f>IF(OR('Z-scores'!JH4&gt;3,'Z-scores'!JH4&lt;-3),"",'Z-scores'!JH4)</f>
        <v>-0.29460999999999998</v>
      </c>
      <c r="JI4" s="7">
        <f>IF(OR('Z-scores'!JI4&gt;3,'Z-scores'!JI4&lt;-3),"",'Z-scores'!JI4)</f>
        <v>2.6479300000000001</v>
      </c>
      <c r="JJ4" s="7">
        <f>IF(OR('Z-scores'!JJ4&gt;3,'Z-scores'!JJ4&lt;-3),"",'Z-scores'!JJ4)</f>
        <v>0.92823</v>
      </c>
      <c r="JK4" s="7">
        <f>IF(OR('Z-scores'!JK4&gt;3,'Z-scores'!JK4&lt;-3),"",'Z-scores'!JK4)</f>
        <v>0.39850000000000002</v>
      </c>
      <c r="JL4" s="7">
        <f>IF(OR('Z-scores'!JL4&gt;3,'Z-scores'!JL4&lt;-3),"",'Z-scores'!JL4)</f>
        <v>2.2852800000000002</v>
      </c>
      <c r="JM4" s="7">
        <f>IF(OR('Z-scores'!JM4&gt;3,'Z-scores'!JM4&lt;-3),"",'Z-scores'!JM4)</f>
        <v>2.3148599999999999</v>
      </c>
      <c r="JN4" s="7">
        <f>IF(OR('Z-scores'!JN4&gt;3,'Z-scores'!JN4&lt;-3),"",'Z-scores'!JN4)</f>
        <v>2.26762</v>
      </c>
      <c r="JO4" s="7">
        <f>IF(OR('Z-scores'!JO4&gt;3,'Z-scores'!JO4&lt;-3),"",'Z-scores'!JO4)</f>
        <v>1.61564</v>
      </c>
      <c r="JP4" s="7">
        <f>IF(OR('Z-scores'!JP4&gt;3,'Z-scores'!JP4&lt;-3),"",'Z-scores'!JP4)</f>
        <v>0.81991999999999998</v>
      </c>
      <c r="JQ4" s="7">
        <f>IF(OR('Z-scores'!JQ4&gt;3,'Z-scores'!JQ4&lt;-3),"",'Z-scores'!JQ4)</f>
        <v>1.84768</v>
      </c>
      <c r="JR4" s="7">
        <f>IF(OR('Z-scores'!JR4&gt;3,'Z-scores'!JR4&lt;-3),"",'Z-scores'!JR4)</f>
        <v>1.0508</v>
      </c>
      <c r="JS4" s="7">
        <f>IF(OR('Z-scores'!JS4&gt;3,'Z-scores'!JS4&lt;-3),"",'Z-scores'!JS4)</f>
        <v>-0.11029</v>
      </c>
      <c r="JT4" s="7">
        <f>IF(OR('Z-scores'!JT4&gt;3,'Z-scores'!JT4&lt;-3),"",'Z-scores'!JT4)</f>
        <v>-0.13388</v>
      </c>
      <c r="JU4" s="7">
        <f>IF(OR('Z-scores'!JU4&gt;3,'Z-scores'!JU4&lt;-3),"",'Z-scores'!JU4)</f>
        <v>-1.2829999999999999E-2</v>
      </c>
      <c r="JV4" s="7">
        <f>IF(OR('Z-scores'!JV4&gt;3,'Z-scores'!JV4&lt;-3),"",'Z-scores'!JV4)</f>
        <v>0.30481999999999998</v>
      </c>
      <c r="JW4" s="7">
        <f>IF(OR('Z-scores'!JW4&gt;3,'Z-scores'!JW4&lt;-3),"",'Z-scores'!JW4)</f>
        <v>0.63321000000000005</v>
      </c>
      <c r="JX4" s="7">
        <f>IF(OR('Z-scores'!JX4&gt;3,'Z-scores'!JX4&lt;-3),"",'Z-scores'!JX4)</f>
        <v>-0.44022</v>
      </c>
      <c r="JY4" s="7" t="str">
        <f>IF(OR('Z-scores'!JY4&gt;3,'Z-scores'!JY4&lt;-3),"",'Z-scores'!JY4)</f>
        <v/>
      </c>
      <c r="JZ4" s="7">
        <f>IF(OR('Z-scores'!JZ4&gt;3,'Z-scores'!JZ4&lt;-3),"",'Z-scores'!JZ4)</f>
        <v>1.2585200000000001</v>
      </c>
      <c r="KA4" s="7">
        <f>IF(OR('Z-scores'!KA4&gt;3,'Z-scores'!KA4&lt;-3),"",'Z-scores'!KA4)</f>
        <v>2.6856300000000002</v>
      </c>
      <c r="KB4" s="7">
        <f>IF(OR('Z-scores'!KB4&gt;3,'Z-scores'!KB4&lt;-3),"",'Z-scores'!KB4)</f>
        <v>2.4459900000000001</v>
      </c>
      <c r="KC4" s="7" t="str">
        <f>IF(OR('Z-scores'!KC4&gt;3,'Z-scores'!KC4&lt;-3),"",'Z-scores'!KC4)</f>
        <v/>
      </c>
      <c r="KD4" s="7" t="str">
        <f>IF(OR('Z-scores'!KD4&gt;3,'Z-scores'!KD4&lt;-3),"",'Z-scores'!KD4)</f>
        <v/>
      </c>
      <c r="KE4" s="7" t="str">
        <f>IF(OR('Z-scores'!KE4&gt;3,'Z-scores'!KE4&lt;-3),"",'Z-scores'!KE4)</f>
        <v/>
      </c>
      <c r="KF4" s="7">
        <f>IF(OR('Z-scores'!KF4&gt;3,'Z-scores'!KF4&lt;-3),"",'Z-scores'!KF4)</f>
        <v>0.31252999999999997</v>
      </c>
      <c r="KG4" s="7" t="str">
        <f>IF(OR('Z-scores'!KG4&gt;3,'Z-scores'!KG4&lt;-3),"",'Z-scores'!KG4)</f>
        <v/>
      </c>
      <c r="KH4" s="7">
        <f>IF(OR('Z-scores'!KH4&gt;3,'Z-scores'!KH4&lt;-3),"",'Z-scores'!KH4)</f>
        <v>-0.24254000000000001</v>
      </c>
      <c r="KI4" s="7" t="str">
        <f>IF(OR('Z-scores'!KI4&gt;3,'Z-scores'!KI4&lt;-3),"",'Z-scores'!KI4)</f>
        <v/>
      </c>
      <c r="KJ4" s="7" t="str">
        <f>IF(OR('Z-scores'!KJ4&gt;3,'Z-scores'!KJ4&lt;-3),"",'Z-scores'!KJ4)</f>
        <v/>
      </c>
      <c r="KK4" s="7" t="str">
        <f>IF(OR('Z-scores'!KK4&gt;3,'Z-scores'!KK4&lt;-3),"",'Z-scores'!KK4)</f>
        <v/>
      </c>
      <c r="KL4" s="7" t="str">
        <f>IF(OR('Z-scores'!KL4&gt;3,'Z-scores'!KL4&lt;-3),"",'Z-scores'!KL4)</f>
        <v/>
      </c>
      <c r="KM4" s="7" t="str">
        <f>IF(OR('Z-scores'!KM4&gt;3,'Z-scores'!KM4&lt;-3),"",'Z-scores'!KM4)</f>
        <v/>
      </c>
      <c r="KN4" s="7" t="str">
        <f>IF(OR('Z-scores'!KN4&gt;3,'Z-scores'!KN4&lt;-3),"",'Z-scores'!KN4)</f>
        <v/>
      </c>
      <c r="KO4" s="7" t="str">
        <f>IF(OR('Z-scores'!KO4&gt;3,'Z-scores'!KO4&lt;-3),"",'Z-scores'!KO4)</f>
        <v/>
      </c>
      <c r="KP4" s="7">
        <f>IF(OR('Z-scores'!KP4&gt;3,'Z-scores'!KP4&lt;-3),"",'Z-scores'!KP4)</f>
        <v>0.93798999999999999</v>
      </c>
      <c r="KQ4" s="7">
        <f>IF(OR('Z-scores'!KQ4&gt;3,'Z-scores'!KQ4&lt;-3),"",'Z-scores'!KQ4)</f>
        <v>0.81345999999999996</v>
      </c>
      <c r="KR4" s="7">
        <f>IF(OR('Z-scores'!KR4&gt;3,'Z-scores'!KR4&lt;-3),"",'Z-scores'!KR4)</f>
        <v>-0.2898</v>
      </c>
      <c r="KS4" s="7">
        <f>IF(OR('Z-scores'!KS4&gt;3,'Z-scores'!KS4&lt;-3),"",'Z-scores'!KS4)</f>
        <v>-0.24460999999999999</v>
      </c>
      <c r="KT4" s="7">
        <f>IF(OR('Z-scores'!KT4&gt;3,'Z-scores'!KT4&lt;-3),"",'Z-scores'!KT4)</f>
        <v>0.61265000000000003</v>
      </c>
      <c r="KU4" s="7">
        <f>IF(OR('Z-scores'!KU4&gt;3,'Z-scores'!KU4&lt;-3),"",'Z-scores'!KU4)</f>
        <v>1.5673999999999999</v>
      </c>
      <c r="KV4" s="7">
        <f>IF(OR('Z-scores'!KV4&gt;3,'Z-scores'!KV4&lt;-3),"",'Z-scores'!KV4)</f>
        <v>1.63019</v>
      </c>
      <c r="KW4" s="7">
        <f>IF(OR('Z-scores'!KW4&gt;3,'Z-scores'!KW4&lt;-3),"",'Z-scores'!KW4)</f>
        <v>0.14996000000000001</v>
      </c>
      <c r="KX4" s="7">
        <f>IF(OR('Z-scores'!KX4&gt;3,'Z-scores'!KX4&lt;-3),"",'Z-scores'!KX4)</f>
        <v>0.72938999999999998</v>
      </c>
      <c r="KY4" s="7">
        <f>IF(OR('Z-scores'!KY4&gt;3,'Z-scores'!KY4&lt;-3),"",'Z-scores'!KY4)</f>
        <v>-0.27972000000000002</v>
      </c>
      <c r="KZ4" s="7">
        <f>IF(OR('Z-scores'!KZ4&gt;3,'Z-scores'!KZ4&lt;-3),"",'Z-scores'!KZ4)</f>
        <v>-0.39792</v>
      </c>
      <c r="LA4" s="7">
        <f>IF(OR('Z-scores'!LA4&gt;3,'Z-scores'!LA4&lt;-3),"",'Z-scores'!LA4)</f>
        <v>-0.13138</v>
      </c>
      <c r="LB4" s="7">
        <f>IF(OR('Z-scores'!LB4&gt;3,'Z-scores'!LB4&lt;-3),"",'Z-scores'!LB4)</f>
        <v>-0.25918999999999998</v>
      </c>
      <c r="LC4" s="7">
        <f>IF(OR('Z-scores'!LC4&gt;3,'Z-scores'!LC4&lt;-3),"",'Z-scores'!LC4)</f>
        <v>-0.26021</v>
      </c>
      <c r="LD4" s="7">
        <f>IF(OR('Z-scores'!LD4&gt;3,'Z-scores'!LD4&lt;-3),"",'Z-scores'!LD4)</f>
        <v>1.9773400000000001</v>
      </c>
      <c r="LE4" s="7">
        <f>IF(OR('Z-scores'!LE4&gt;3,'Z-scores'!LE4&lt;-3),"",'Z-scores'!LE4)</f>
        <v>2.4758599999999999</v>
      </c>
      <c r="LF4" s="7" t="str">
        <f>IF(OR('Z-scores'!LF4&gt;3,'Z-scores'!LF4&lt;-3),"",'Z-scores'!LF4)</f>
        <v/>
      </c>
      <c r="LG4" s="7">
        <f>IF(OR('Z-scores'!LG4&gt;3,'Z-scores'!LG4&lt;-3),"",'Z-scores'!LG4)</f>
        <v>1.5136099999999999</v>
      </c>
      <c r="LH4" s="7">
        <f>IF(OR('Z-scores'!LH4&gt;3,'Z-scores'!LH4&lt;-3),"",'Z-scores'!LH4)</f>
        <v>2.97004</v>
      </c>
      <c r="LI4" s="7" t="str">
        <f>IF(OR('Z-scores'!LI4&gt;3,'Z-scores'!LI4&lt;-3),"",'Z-scores'!LI4)</f>
        <v/>
      </c>
      <c r="LJ4" s="7" t="str">
        <f>IF(OR('Z-scores'!LJ4&gt;3,'Z-scores'!LJ4&lt;-3),"",'Z-scores'!LJ4)</f>
        <v/>
      </c>
      <c r="LK4" s="7">
        <f>IF(OR('Z-scores'!LK4&gt;3,'Z-scores'!LK4&lt;-3),"",'Z-scores'!LK4)</f>
        <v>0.54222000000000004</v>
      </c>
      <c r="LL4" s="7">
        <f>IF(OR('Z-scores'!LL4&gt;3,'Z-scores'!LL4&lt;-3),"",'Z-scores'!LL4)</f>
        <v>3.7339999999999998E-2</v>
      </c>
      <c r="LM4" s="7" t="str">
        <f>IF(OR('Z-scores'!LM4&gt;3,'Z-scores'!LM4&lt;-3),"",'Z-scores'!LM4)</f>
        <v/>
      </c>
      <c r="LN4" s="7">
        <f>IF(OR('Z-scores'!LN4&gt;3,'Z-scores'!LN4&lt;-3),"",'Z-scores'!LN4)</f>
        <v>-7.1559999999999999E-2</v>
      </c>
      <c r="LO4" s="7">
        <f>IF(OR('Z-scores'!LO4&gt;3,'Z-scores'!LO4&lt;-3),"",'Z-scores'!LO4)</f>
        <v>-0.65429000000000004</v>
      </c>
      <c r="LP4" s="7">
        <f>IF(OR('Z-scores'!LP4&gt;3,'Z-scores'!LP4&lt;-3),"",'Z-scores'!LP4)</f>
        <v>-0.46383999999999997</v>
      </c>
      <c r="LQ4" s="7" t="str">
        <f>IF(OR('Z-scores'!LQ4&gt;3,'Z-scores'!LQ4&lt;-3),"",'Z-scores'!LQ4)</f>
        <v/>
      </c>
      <c r="LR4" s="7">
        <f>IF(OR('Z-scores'!LR4&gt;3,'Z-scores'!LR4&lt;-3),"",'Z-scores'!LR4)</f>
        <v>0.48042000000000001</v>
      </c>
      <c r="LS4" s="7">
        <f>IF(OR('Z-scores'!LS4&gt;3,'Z-scores'!LS4&lt;-3),"",'Z-scores'!LS4)</f>
        <v>-0.30586000000000002</v>
      </c>
      <c r="LT4" s="7">
        <f>IF(OR('Z-scores'!LT4&gt;3,'Z-scores'!LT4&lt;-3),"",'Z-scores'!LT4)</f>
        <v>1.5450900000000001</v>
      </c>
      <c r="LU4" s="7">
        <f>IF(OR('Z-scores'!LU4&gt;3,'Z-scores'!LU4&lt;-3),"",'Z-scores'!LU4)</f>
        <v>0.27229999999999999</v>
      </c>
      <c r="LV4" s="7">
        <f>IF(OR('Z-scores'!LV4&gt;3,'Z-scores'!LV4&lt;-3),"",'Z-scores'!LV4)</f>
        <v>-0.24648</v>
      </c>
      <c r="LW4" s="7">
        <f>IF(OR('Z-scores'!LW4&gt;3,'Z-scores'!LW4&lt;-3),"",'Z-scores'!LW4)</f>
        <v>-0.58923000000000003</v>
      </c>
      <c r="LX4" s="7">
        <f>IF(OR('Z-scores'!LX4&gt;3,'Z-scores'!LX4&lt;-3),"",'Z-scores'!LX4)</f>
        <v>-0.24254000000000001</v>
      </c>
      <c r="LY4" s="7">
        <f>IF(OR('Z-scores'!LY4&gt;3,'Z-scores'!LY4&lt;-3),"",'Z-scores'!LY4)</f>
        <v>-0.63666</v>
      </c>
      <c r="LZ4" s="7">
        <f>IF(OR('Z-scores'!LZ4&gt;3,'Z-scores'!LZ4&lt;-3),"",'Z-scores'!LZ4)</f>
        <v>-0.49273</v>
      </c>
      <c r="MA4" s="7" t="str">
        <f>IF(OR('Z-scores'!MA4&gt;3,'Z-scores'!MA4&lt;-3),"",'Z-scores'!MA4)</f>
        <v/>
      </c>
      <c r="MB4" s="7">
        <f>IF(OR('Z-scores'!MB4&gt;3,'Z-scores'!MB4&lt;-3),"",'Z-scores'!MB4)</f>
        <v>-0.24254000000000001</v>
      </c>
      <c r="MC4" s="7">
        <f>IF(OR('Z-scores'!MC4&gt;3,'Z-scores'!MC4&lt;-3),"",'Z-scores'!MC4)</f>
        <v>-0.33438000000000001</v>
      </c>
      <c r="MD4" s="7">
        <f>IF(OR('Z-scores'!MD4&gt;3,'Z-scores'!MD4&lt;-3),"",'Z-scores'!MD4)</f>
        <v>-0.30580000000000002</v>
      </c>
      <c r="ME4" s="7">
        <f>IF(OR('Z-scores'!ME4&gt;3,'Z-scores'!ME4&lt;-3),"",'Z-scores'!ME4)</f>
        <v>-0.25263000000000002</v>
      </c>
      <c r="MF4" s="7">
        <f>IF(OR('Z-scores'!MF4&gt;3,'Z-scores'!MF4&lt;-3),"",'Z-scores'!MF4)</f>
        <v>-0.20769000000000001</v>
      </c>
      <c r="MG4" s="7">
        <f>IF(OR('Z-scores'!MG4&gt;3,'Z-scores'!MG4&lt;-3),"",'Z-scores'!MG4)</f>
        <v>-0.61716000000000004</v>
      </c>
      <c r="MH4" s="7" t="str">
        <f>IF(OR('Z-scores'!MH4&gt;3,'Z-scores'!MH4&lt;-3),"",'Z-scores'!MH4)</f>
        <v/>
      </c>
      <c r="MI4" s="7">
        <f>IF(OR('Z-scores'!MI4&gt;3,'Z-scores'!MI4&lt;-3),"",'Z-scores'!MI4)</f>
        <v>2.1828799999999999</v>
      </c>
      <c r="MJ4" s="7" t="str">
        <f>IF(OR('Z-scores'!MJ4&gt;3,'Z-scores'!MJ4&lt;-3),"",'Z-scores'!MJ4)</f>
        <v/>
      </c>
      <c r="MK4" s="7">
        <f>IF(OR('Z-scores'!MK4&gt;3,'Z-scores'!MK4&lt;-3),"",'Z-scores'!MK4)</f>
        <v>-0.24254000000000001</v>
      </c>
      <c r="ML4" s="7">
        <f>IF(OR('Z-scores'!ML4&gt;3,'Z-scores'!ML4&lt;-3),"",'Z-scores'!ML4)</f>
        <v>2.8063400000000001</v>
      </c>
      <c r="MM4" s="7">
        <f>IF(OR('Z-scores'!MM4&gt;3,'Z-scores'!MM4&lt;-3),"",'Z-scores'!MM4)</f>
        <v>-0.52188999999999997</v>
      </c>
      <c r="MN4" s="7" t="str">
        <f>IF(OR('Z-scores'!MN4&gt;3,'Z-scores'!MN4&lt;-3),"",'Z-scores'!MN4)</f>
        <v/>
      </c>
      <c r="MO4" s="7">
        <f>IF(OR('Z-scores'!MO4&gt;3,'Z-scores'!MO4&lt;-3),"",'Z-scores'!MO4)</f>
        <v>1.81168</v>
      </c>
      <c r="MP4" s="7">
        <f>IF(OR('Z-scores'!MP4&gt;3,'Z-scores'!MP4&lt;-3),"",'Z-scores'!MP4)</f>
        <v>-0.65786</v>
      </c>
      <c r="MQ4" s="7">
        <f>IF(OR('Z-scores'!MQ4&gt;3,'Z-scores'!MQ4&lt;-3),"",'Z-scores'!MQ4)</f>
        <v>1.9839599999999999</v>
      </c>
      <c r="MR4" s="7" t="str">
        <f>IF(OR('Z-scores'!MR4&gt;3,'Z-scores'!MR4&lt;-3),"",'Z-scores'!MR4)</f>
        <v/>
      </c>
      <c r="MS4" s="7">
        <f>IF(OR('Z-scores'!MS4&gt;3,'Z-scores'!MS4&lt;-3),"",'Z-scores'!MS4)</f>
        <v>2.0009399999999999</v>
      </c>
      <c r="MT4" s="7">
        <f>IF(OR('Z-scores'!MT4&gt;3,'Z-scores'!MT4&lt;-3),"",'Z-scores'!MT4)</f>
        <v>-0.46801999999999999</v>
      </c>
      <c r="MU4" s="7" t="str">
        <f>IF(OR('Z-scores'!MU4&gt;3,'Z-scores'!MU4&lt;-3),"",'Z-scores'!MU4)</f>
        <v/>
      </c>
      <c r="MV4" s="7" t="str">
        <f>IF(OR('Z-scores'!MV4&gt;3,'Z-scores'!MV4&lt;-3),"",'Z-scores'!MV4)</f>
        <v/>
      </c>
      <c r="MW4" s="7">
        <f>IF(OR('Z-scores'!MW4&gt;3,'Z-scores'!MW4&lt;-3),"",'Z-scores'!MW4)</f>
        <v>1.18008</v>
      </c>
      <c r="MX4" s="7">
        <f>IF(OR('Z-scores'!MX4&gt;3,'Z-scores'!MX4&lt;-3),"",'Z-scores'!MX4)</f>
        <v>2.9335200000000001</v>
      </c>
      <c r="MY4" s="7" t="str">
        <f>IF(OR('Z-scores'!MY4&gt;3,'Z-scores'!MY4&lt;-3),"",'Z-scores'!MY4)</f>
        <v/>
      </c>
      <c r="MZ4" s="7">
        <f>IF(OR('Z-scores'!MZ4&gt;3,'Z-scores'!MZ4&lt;-3),"",'Z-scores'!MZ4)</f>
        <v>2.8002199999999999</v>
      </c>
      <c r="NA4" s="7" t="str">
        <f>IF(OR('Z-scores'!NA4&gt;3,'Z-scores'!NA4&lt;-3),"",'Z-scores'!NA4)</f>
        <v/>
      </c>
      <c r="NB4" s="7" t="str">
        <f>IF(OR('Z-scores'!NB4&gt;3,'Z-scores'!NB4&lt;-3),"",'Z-scores'!NB4)</f>
        <v/>
      </c>
      <c r="NC4" s="7">
        <f>IF(OR('Z-scores'!NC4&gt;3,'Z-scores'!NC4&lt;-3),"",'Z-scores'!NC4)</f>
        <v>0.75495000000000001</v>
      </c>
      <c r="ND4" s="7">
        <f>IF(OR('Z-scores'!ND4&gt;3,'Z-scores'!ND4&lt;-3),"",'Z-scores'!ND4)</f>
        <v>2.27826</v>
      </c>
      <c r="NE4" s="7" t="str">
        <f>IF(OR('Z-scores'!NE4&gt;3,'Z-scores'!NE4&lt;-3),"",'Z-scores'!NE4)</f>
        <v/>
      </c>
      <c r="NF4" s="7" t="str">
        <f>IF(OR('Z-scores'!NF4&gt;3,'Z-scores'!NF4&lt;-3),"",'Z-scores'!NF4)</f>
        <v/>
      </c>
      <c r="NG4" s="7" t="str">
        <f>IF(OR('Z-scores'!NG4&gt;3,'Z-scores'!NG4&lt;-3),"",'Z-scores'!NG4)</f>
        <v/>
      </c>
      <c r="NH4" s="7" t="str">
        <f>IF(OR('Z-scores'!NH4&gt;3,'Z-scores'!NH4&lt;-3),"",'Z-scores'!NH4)</f>
        <v/>
      </c>
      <c r="NI4" s="7" t="str">
        <f>IF(OR('Z-scores'!NI4&gt;3,'Z-scores'!NI4&lt;-3),"",'Z-scores'!NI4)</f>
        <v/>
      </c>
      <c r="NJ4" s="7" t="str">
        <f>IF(OR('Z-scores'!NJ4&gt;3,'Z-scores'!NJ4&lt;-3),"",'Z-scores'!NJ4)</f>
        <v/>
      </c>
      <c r="NK4" s="7" t="str">
        <f>IF(OR('Z-scores'!NK4&gt;3,'Z-scores'!NK4&lt;-3),"",'Z-scores'!NK4)</f>
        <v/>
      </c>
      <c r="NL4" s="7" t="str">
        <f>IF(OR('Z-scores'!NL4&gt;3,'Z-scores'!NL4&lt;-3),"",'Z-scores'!NL4)</f>
        <v/>
      </c>
      <c r="NM4" s="7" t="str">
        <f>IF(OR('Z-scores'!NM4&gt;3,'Z-scores'!NM4&lt;-3),"",'Z-scores'!NM4)</f>
        <v/>
      </c>
      <c r="NN4" s="7">
        <f>IF(OR('Z-scores'!NN4&gt;3,'Z-scores'!NN4&lt;-3),"",'Z-scores'!NN4)</f>
        <v>1.8361499999999999</v>
      </c>
      <c r="NO4" s="7">
        <f>IF(OR('Z-scores'!NO4&gt;3,'Z-scores'!NO4&lt;-3),"",'Z-scores'!NO4)</f>
        <v>1.45394</v>
      </c>
      <c r="NP4" s="7">
        <f>IF(OR('Z-scores'!NP4&gt;3,'Z-scores'!NP4&lt;-3),"",'Z-scores'!NP4)</f>
        <v>2.3405999999999998</v>
      </c>
      <c r="NQ4" s="7">
        <f>IF(OR('Z-scores'!NQ4&gt;3,'Z-scores'!NQ4&lt;-3),"",'Z-scores'!NQ4)</f>
        <v>2.2656800000000001</v>
      </c>
      <c r="NR4" s="7">
        <f>IF(OR('Z-scores'!NR4&gt;3,'Z-scores'!NR4&lt;-3),"",'Z-scores'!NR4)</f>
        <v>2.70092</v>
      </c>
      <c r="NS4" s="7">
        <f>IF(OR('Z-scores'!NS4&gt;3,'Z-scores'!NS4&lt;-3),"",'Z-scores'!NS4)</f>
        <v>2.7516799999999999</v>
      </c>
      <c r="NT4" s="7">
        <f>IF(OR('Z-scores'!NT4&gt;3,'Z-scores'!NT4&lt;-3),"",'Z-scores'!NT4)</f>
        <v>2.34883</v>
      </c>
      <c r="NU4" s="7">
        <f>IF(OR('Z-scores'!NU4&gt;3,'Z-scores'!NU4&lt;-3),"",'Z-scores'!NU4)</f>
        <v>2.1996199999999999</v>
      </c>
      <c r="NV4" s="7">
        <f>IF(OR('Z-scores'!NV4&gt;3,'Z-scores'!NV4&lt;-3),"",'Z-scores'!NV4)</f>
        <v>2.88368</v>
      </c>
      <c r="NW4" s="7">
        <f>IF(OR('Z-scores'!NW4&gt;3,'Z-scores'!NW4&lt;-3),"",'Z-scores'!NW4)</f>
        <v>2.17639</v>
      </c>
      <c r="NX4" s="7">
        <f>IF(OR('Z-scores'!NX4&gt;3,'Z-scores'!NX4&lt;-3),"",'Z-scores'!NX4)</f>
        <v>2.2141799999999998</v>
      </c>
      <c r="NY4" s="7" t="str">
        <f>IF(OR('Z-scores'!NY4&gt;3,'Z-scores'!NY4&lt;-3),"",'Z-scores'!NY4)</f>
        <v/>
      </c>
      <c r="NZ4" s="7">
        <f>IF(OR('Z-scores'!NZ4&gt;3,'Z-scores'!NZ4&lt;-3),"",'Z-scores'!NZ4)</f>
        <v>2.4694799999999999</v>
      </c>
      <c r="OA4" s="7" t="str">
        <f>IF(OR('Z-scores'!OA4&gt;3,'Z-scores'!OA4&lt;-3),"",'Z-scores'!OA4)</f>
        <v/>
      </c>
      <c r="OB4" s="7" t="str">
        <f>IF(OR('Z-scores'!OB4&gt;3,'Z-scores'!OB4&lt;-3),"",'Z-scores'!OB4)</f>
        <v/>
      </c>
      <c r="OC4" s="7">
        <f>IF(OR('Z-scores'!OC4&gt;3,'Z-scores'!OC4&lt;-3),"",'Z-scores'!OC4)</f>
        <v>2.1507700000000001</v>
      </c>
      <c r="OD4" s="7">
        <f>IF(OR('Z-scores'!OD4&gt;3,'Z-scores'!OD4&lt;-3),"",'Z-scores'!OD4)</f>
        <v>2.69502</v>
      </c>
      <c r="OE4" s="7" t="str">
        <f>IF(OR('Z-scores'!OE4&gt;3,'Z-scores'!OE4&lt;-3),"",'Z-scores'!OE4)</f>
        <v/>
      </c>
      <c r="OF4" s="7" t="str">
        <f>IF(OR('Z-scores'!OF4&gt;3,'Z-scores'!OF4&lt;-3),"",'Z-scores'!OF4)</f>
        <v/>
      </c>
      <c r="OG4" s="7">
        <f>IF(OR('Z-scores'!OG4&gt;3,'Z-scores'!OG4&lt;-3),"",'Z-scores'!OG4)</f>
        <v>-0.28908</v>
      </c>
      <c r="OH4" s="7">
        <f>IF(OR('Z-scores'!OH4&gt;3,'Z-scores'!OH4&lt;-3),"",'Z-scores'!OH4)</f>
        <v>-0.52302999999999999</v>
      </c>
      <c r="OI4" s="7">
        <f>IF(OR('Z-scores'!OI4&gt;3,'Z-scores'!OI4&lt;-3),"",'Z-scores'!OI4)</f>
        <v>0.90976000000000001</v>
      </c>
      <c r="OJ4" s="7">
        <f>IF(OR('Z-scores'!OJ4&gt;3,'Z-scores'!OJ4&lt;-3),"",'Z-scores'!OJ4)</f>
        <v>2.4512100000000001</v>
      </c>
      <c r="OK4" s="7" t="str">
        <f>IF(OR('Z-scores'!OK4&gt;3,'Z-scores'!OK4&lt;-3),"",'Z-scores'!OK4)</f>
        <v/>
      </c>
      <c r="OL4" s="7" t="str">
        <f>IF(OR('Z-scores'!OL4&gt;3,'Z-scores'!OL4&lt;-3),"",'Z-scores'!OL4)</f>
        <v/>
      </c>
      <c r="OM4" s="7" t="str">
        <f>IF(OR('Z-scores'!OM4&gt;3,'Z-scores'!OM4&lt;-3),"",'Z-scores'!OM4)</f>
        <v/>
      </c>
      <c r="ON4" s="7">
        <f>IF(OR('Z-scores'!ON4&gt;3,'Z-scores'!ON4&lt;-3),"",'Z-scores'!ON4)</f>
        <v>0.31885000000000002</v>
      </c>
      <c r="OO4" s="7">
        <f>IF(OR('Z-scores'!OO4&gt;3,'Z-scores'!OO4&lt;-3),"",'Z-scores'!OO4)</f>
        <v>-0.26956999999999998</v>
      </c>
      <c r="OP4" s="7">
        <f>IF(OR('Z-scores'!OP4&gt;3,'Z-scores'!OP4&lt;-3),"",'Z-scores'!OP4)</f>
        <v>-0.24254000000000001</v>
      </c>
      <c r="OQ4" s="7" t="str">
        <f>IF(OR('Z-scores'!OQ4&gt;3,'Z-scores'!OQ4&lt;-3),"",'Z-scores'!OQ4)</f>
        <v/>
      </c>
      <c r="OR4" s="7" t="str">
        <f>IF(OR('Z-scores'!OR4&gt;3,'Z-scores'!OR4&lt;-3),"",'Z-scores'!OR4)</f>
        <v/>
      </c>
      <c r="OS4" s="7" t="str">
        <f>IF(OR('Z-scores'!OS4&gt;3,'Z-scores'!OS4&lt;-3),"",'Z-scores'!OS4)</f>
        <v/>
      </c>
      <c r="OT4" s="7" t="str">
        <f>IF(OR('Z-scores'!OT4&gt;3,'Z-scores'!OT4&lt;-3),"",'Z-scores'!OT4)</f>
        <v/>
      </c>
      <c r="OU4" s="7" t="str">
        <f>IF(OR('Z-scores'!OU4&gt;3,'Z-scores'!OU4&lt;-3),"",'Z-scores'!OU4)</f>
        <v/>
      </c>
      <c r="OV4" s="7" t="str">
        <f>IF(OR('Z-scores'!OV4&gt;3,'Z-scores'!OV4&lt;-3),"",'Z-scores'!OV4)</f>
        <v/>
      </c>
      <c r="OW4" s="7" t="str">
        <f>IF(OR('Z-scores'!OW4&gt;3,'Z-scores'!OW4&lt;-3),"",'Z-scores'!OW4)</f>
        <v/>
      </c>
      <c r="OX4" s="7">
        <f>IF(OR('Z-scores'!OX4&gt;3,'Z-scores'!OX4&lt;-3),"",'Z-scores'!OX4)</f>
        <v>-0.43819000000000002</v>
      </c>
      <c r="OY4" s="7">
        <f>IF(OR('Z-scores'!OY4&gt;3,'Z-scores'!OY4&lt;-3),"",'Z-scores'!OY4)</f>
        <v>-0.48791000000000001</v>
      </c>
      <c r="OZ4" s="7">
        <f>IF(OR('Z-scores'!OZ4&gt;3,'Z-scores'!OZ4&lt;-3),"",'Z-scores'!OZ4)</f>
        <v>1.84903</v>
      </c>
      <c r="PA4" s="7">
        <f>IF(OR('Z-scores'!PA4&gt;3,'Z-scores'!PA4&lt;-3),"",'Z-scores'!PA4)</f>
        <v>2.9717199999999999</v>
      </c>
      <c r="PB4" s="7" t="str">
        <f>IF(OR('Z-scores'!PB4&gt;3,'Z-scores'!PB4&lt;-3),"",'Z-scores'!PB4)</f>
        <v/>
      </c>
      <c r="PC4" s="7">
        <f>IF(OR('Z-scores'!PC4&gt;3,'Z-scores'!PC4&lt;-3),"",'Z-scores'!PC4)</f>
        <v>-0.42587000000000003</v>
      </c>
      <c r="PD4" s="7" t="str">
        <f>IF(OR('Z-scores'!PD4&gt;3,'Z-scores'!PD4&lt;-3),"",'Z-scores'!PD4)</f>
        <v/>
      </c>
      <c r="PE4" s="7" t="str">
        <f>IF(OR('Z-scores'!PE4&gt;3,'Z-scores'!PE4&lt;-3),"",'Z-scores'!PE4)</f>
        <v/>
      </c>
      <c r="PF4" s="7" t="str">
        <f>IF(OR('Z-scores'!PF4&gt;3,'Z-scores'!PF4&lt;-3),"",'Z-scores'!PF4)</f>
        <v/>
      </c>
      <c r="PG4" s="7">
        <f>IF(OR('Z-scores'!PG4&gt;3,'Z-scores'!PG4&lt;-3),"",'Z-scores'!PG4)</f>
        <v>-0.15987000000000001</v>
      </c>
      <c r="PH4" s="7" t="str">
        <f>IF(OR('Z-scores'!PH4&gt;3,'Z-scores'!PH4&lt;-3),"",'Z-scores'!PH4)</f>
        <v/>
      </c>
      <c r="PI4" s="7">
        <f>IF(OR('Z-scores'!PI4&gt;3,'Z-scores'!PI4&lt;-3),"",'Z-scores'!PI4)</f>
        <v>-3.1E-2</v>
      </c>
      <c r="PJ4" s="7">
        <f>IF(OR('Z-scores'!PJ4&gt;3,'Z-scores'!PJ4&lt;-3),"",'Z-scores'!PJ4)</f>
        <v>1.62008</v>
      </c>
      <c r="PK4" s="7" t="str">
        <f>IF(OR('Z-scores'!PK4&gt;3,'Z-scores'!PK4&lt;-3),"",'Z-scores'!PK4)</f>
        <v/>
      </c>
      <c r="PL4" s="7">
        <f>IF(OR('Z-scores'!PL4&gt;3,'Z-scores'!PL4&lt;-3),"",'Z-scores'!PL4)</f>
        <v>-2.9860000000000001E-2</v>
      </c>
      <c r="PM4" s="7">
        <f>IF(OR('Z-scores'!PM4&gt;3,'Z-scores'!PM4&lt;-3),"",'Z-scores'!PM4)</f>
        <v>2.6450399999999998</v>
      </c>
      <c r="PN4" s="7" t="str">
        <f>IF(OR('Z-scores'!PN4&gt;3,'Z-scores'!PN4&lt;-3),"",'Z-scores'!PN4)</f>
        <v/>
      </c>
      <c r="PO4" s="7" t="str">
        <f>IF(OR('Z-scores'!PO4&gt;3,'Z-scores'!PO4&lt;-3),"",'Z-scores'!PO4)</f>
        <v/>
      </c>
      <c r="PP4" s="7">
        <f>IF(OR('Z-scores'!PP4&gt;3,'Z-scores'!PP4&lt;-3),"",'Z-scores'!PP4)</f>
        <v>-0.24254000000000001</v>
      </c>
      <c r="PQ4" s="7">
        <f>IF(OR('Z-scores'!PQ4&gt;3,'Z-scores'!PQ4&lt;-3),"",'Z-scores'!PQ4)</f>
        <v>2.7334900000000002</v>
      </c>
      <c r="PR4" s="7" t="str">
        <f>IF(OR('Z-scores'!PR4&gt;3,'Z-scores'!PR4&lt;-3),"",'Z-scores'!PR4)</f>
        <v/>
      </c>
      <c r="PS4" s="7">
        <f>IF(OR('Z-scores'!PS4&gt;3,'Z-scores'!PS4&lt;-3),"",'Z-scores'!PS4)</f>
        <v>2.7091799999999999</v>
      </c>
      <c r="PT4" s="7">
        <f>IF(OR('Z-scores'!PT4&gt;3,'Z-scores'!PT4&lt;-3),"",'Z-scores'!PT4)</f>
        <v>-0.41909999999999997</v>
      </c>
      <c r="PU4" s="7">
        <f>IF(OR('Z-scores'!PU4&gt;3,'Z-scores'!PU4&lt;-3),"",'Z-scores'!PU4)</f>
        <v>0.59148000000000001</v>
      </c>
      <c r="PV4" s="7" t="str">
        <f>IF(OR('Z-scores'!PV4&gt;3,'Z-scores'!PV4&lt;-3),"",'Z-scores'!PV4)</f>
        <v/>
      </c>
      <c r="PW4" s="7" t="str">
        <f>IF(OR('Z-scores'!PW4&gt;3,'Z-scores'!PW4&lt;-3),"",'Z-scores'!PW4)</f>
        <v/>
      </c>
      <c r="PX4" s="7">
        <f>IF(OR('Z-scores'!PX4&gt;3,'Z-scores'!PX4&lt;-3),"",'Z-scores'!PX4)</f>
        <v>2.3487499999999999</v>
      </c>
      <c r="PY4" s="7" t="str">
        <f>IF(OR('Z-scores'!PY4&gt;3,'Z-scores'!PY4&lt;-3),"",'Z-scores'!PY4)</f>
        <v/>
      </c>
      <c r="PZ4" s="7">
        <f>IF(OR('Z-scores'!PZ4&gt;3,'Z-scores'!PZ4&lt;-3),"",'Z-scores'!PZ4)</f>
        <v>2.85236</v>
      </c>
      <c r="QA4" s="7" t="str">
        <f>IF(OR('Z-scores'!QA4&gt;3,'Z-scores'!QA4&lt;-3),"",'Z-scores'!QA4)</f>
        <v/>
      </c>
      <c r="QB4" s="7">
        <f>IF(OR('Z-scores'!QB4&gt;3,'Z-scores'!QB4&lt;-3),"",'Z-scores'!QB4)</f>
        <v>-0.39019999999999999</v>
      </c>
      <c r="QC4" s="7" t="str">
        <f>IF(OR('Z-scores'!QC4&gt;3,'Z-scores'!QC4&lt;-3),"",'Z-scores'!QC4)</f>
        <v/>
      </c>
      <c r="QD4" s="7" t="str">
        <f>IF(OR('Z-scores'!QD4&gt;3,'Z-scores'!QD4&lt;-3),"",'Z-scores'!QD4)</f>
        <v/>
      </c>
      <c r="QE4" s="7" t="str">
        <f>IF(OR('Z-scores'!QE4&gt;3,'Z-scores'!QE4&lt;-3),"",'Z-scores'!QE4)</f>
        <v/>
      </c>
      <c r="QF4" s="7" t="str">
        <f>IF(OR('Z-scores'!QF4&gt;3,'Z-scores'!QF4&lt;-3),"",'Z-scores'!QF4)</f>
        <v/>
      </c>
      <c r="QG4" s="7">
        <f>IF(OR('Z-scores'!QG4&gt;3,'Z-scores'!QG4&lt;-3),"",'Z-scores'!QG4)</f>
        <v>-0.29171999999999998</v>
      </c>
      <c r="QH4" s="7">
        <f>IF(OR('Z-scores'!QH4&gt;3,'Z-scores'!QH4&lt;-3),"",'Z-scores'!QH4)</f>
        <v>1.98658</v>
      </c>
      <c r="QI4" s="7">
        <f>IF(OR('Z-scores'!QI4&gt;3,'Z-scores'!QI4&lt;-3),"",'Z-scores'!QI4)</f>
        <v>1.8903799999999999</v>
      </c>
      <c r="QJ4" s="7">
        <f>IF(OR('Z-scores'!QJ4&gt;3,'Z-scores'!QJ4&lt;-3),"",'Z-scores'!QJ4)</f>
        <v>0.76041999999999998</v>
      </c>
      <c r="QK4" s="7" t="str">
        <f>IF(OR('Z-scores'!QK4&gt;3,'Z-scores'!QK4&lt;-3),"",'Z-scores'!QK4)</f>
        <v/>
      </c>
      <c r="QL4" s="7">
        <f>IF(OR('Z-scores'!QL4&gt;3,'Z-scores'!QL4&lt;-3),"",'Z-scores'!QL4)</f>
        <v>2.5139900000000002</v>
      </c>
      <c r="QM4" s="7">
        <f>IF(OR('Z-scores'!QM4&gt;3,'Z-scores'!QM4&lt;-3),"",'Z-scores'!QM4)</f>
        <v>2.6522199999999998</v>
      </c>
      <c r="QN4" s="7" t="str">
        <f>IF(OR('Z-scores'!QN4&gt;3,'Z-scores'!QN4&lt;-3),"",'Z-scores'!QN4)</f>
        <v/>
      </c>
      <c r="QO4" s="7">
        <f>IF(OR('Z-scores'!QO4&gt;3,'Z-scores'!QO4&lt;-3),"",'Z-scores'!QO4)</f>
        <v>1.7059</v>
      </c>
      <c r="QP4" s="7" t="str">
        <f>IF(OR('Z-scores'!QP4&gt;3,'Z-scores'!QP4&lt;-3),"",'Z-scores'!QP4)</f>
        <v/>
      </c>
      <c r="QQ4" s="7" t="str">
        <f>IF(OR('Z-scores'!QQ4&gt;3,'Z-scores'!QQ4&lt;-3),"",'Z-scores'!QQ4)</f>
        <v/>
      </c>
      <c r="QR4" s="7" t="str">
        <f>IF(OR('Z-scores'!QR4&gt;3,'Z-scores'!QR4&lt;-3),"",'Z-scores'!QR4)</f>
        <v/>
      </c>
      <c r="QS4" s="7">
        <f>IF(OR('Z-scores'!QS4&gt;3,'Z-scores'!QS4&lt;-3),"",'Z-scores'!QS4)</f>
        <v>-0.47231000000000001</v>
      </c>
      <c r="QT4" s="7">
        <f>IF(OR('Z-scores'!QT4&gt;3,'Z-scores'!QT4&lt;-3),"",'Z-scores'!QT4)</f>
        <v>-0.23038</v>
      </c>
      <c r="QU4" s="7">
        <f>IF(OR('Z-scores'!QU4&gt;3,'Z-scores'!QU4&lt;-3),"",'Z-scores'!QU4)</f>
        <v>2.8853599999999999</v>
      </c>
      <c r="QV4" s="7">
        <f>IF(OR('Z-scores'!QV4&gt;3,'Z-scores'!QV4&lt;-3),"",'Z-scores'!QV4)</f>
        <v>-0.45196999999999998</v>
      </c>
      <c r="QW4" s="7">
        <f>IF(OR('Z-scores'!QW4&gt;3,'Z-scores'!QW4&lt;-3),"",'Z-scores'!QW4)</f>
        <v>-0.56154999999999999</v>
      </c>
      <c r="QX4" s="7" t="str">
        <f>IF(OR('Z-scores'!QX4&gt;3,'Z-scores'!QX4&lt;-3),"",'Z-scores'!QX4)</f>
        <v/>
      </c>
      <c r="QY4" s="7">
        <f>IF(OR('Z-scores'!QY4&gt;3,'Z-scores'!QY4&lt;-3),"",'Z-scores'!QY4)</f>
        <v>2.544</v>
      </c>
      <c r="QZ4" s="7">
        <f>IF(OR('Z-scores'!QZ4&gt;3,'Z-scores'!QZ4&lt;-3),"",'Z-scores'!QZ4)</f>
        <v>1.60371</v>
      </c>
      <c r="RA4" s="7" t="str">
        <f>IF(OR('Z-scores'!RA4&gt;3,'Z-scores'!RA4&lt;-3),"",'Z-scores'!RA4)</f>
        <v/>
      </c>
      <c r="RB4" s="7" t="str">
        <f>IF(OR('Z-scores'!RB4&gt;3,'Z-scores'!RB4&lt;-3),"",'Z-scores'!RB4)</f>
        <v/>
      </c>
      <c r="RC4" s="7" t="str">
        <f>IF(OR('Z-scores'!RC4&gt;3,'Z-scores'!RC4&lt;-3),"",'Z-scores'!RC4)</f>
        <v/>
      </c>
      <c r="RD4" s="7">
        <f>IF(OR('Z-scores'!RD4&gt;3,'Z-scores'!RD4&lt;-3),"",'Z-scores'!RD4)</f>
        <v>1.9599999999999999E-2</v>
      </c>
      <c r="RE4" s="7">
        <f>IF(OR('Z-scores'!RE4&gt;3,'Z-scores'!RE4&lt;-3),"",'Z-scores'!RE4)</f>
        <v>1.15665</v>
      </c>
      <c r="RF4" s="7">
        <f>IF(OR('Z-scores'!RF4&gt;3,'Z-scores'!RF4&lt;-3),"",'Z-scores'!RF4)</f>
        <v>2.9152200000000001</v>
      </c>
      <c r="RG4" s="7">
        <f>IF(OR('Z-scores'!RG4&gt;3,'Z-scores'!RG4&lt;-3),"",'Z-scores'!RG4)</f>
        <v>1.33474</v>
      </c>
      <c r="RH4" s="7" t="str">
        <f>IF(OR('Z-scores'!RH4&gt;3,'Z-scores'!RH4&lt;-3),"",'Z-scores'!RH4)</f>
        <v/>
      </c>
      <c r="RI4" s="7">
        <f>IF(OR('Z-scores'!RI4&gt;3,'Z-scores'!RI4&lt;-3),"",'Z-scores'!RI4)</f>
        <v>0.36586999999999997</v>
      </c>
      <c r="RJ4" s="7">
        <f>IF(OR('Z-scores'!RJ4&gt;3,'Z-scores'!RJ4&lt;-3),"",'Z-scores'!RJ4)</f>
        <v>-0.47904000000000002</v>
      </c>
      <c r="RK4" s="7">
        <f>IF(OR('Z-scores'!RK4&gt;3,'Z-scores'!RK4&lt;-3),"",'Z-scores'!RK4)</f>
        <v>-0.60614999999999997</v>
      </c>
      <c r="RL4" s="7">
        <f>IF(OR('Z-scores'!RL4&gt;3,'Z-scores'!RL4&lt;-3),"",'Z-scores'!RL4)</f>
        <v>0.56362999999999996</v>
      </c>
      <c r="RM4" s="7">
        <f>IF(OR('Z-scores'!RM4&gt;3,'Z-scores'!RM4&lt;-3),"",'Z-scores'!RM4)</f>
        <v>1.4828600000000001</v>
      </c>
      <c r="RN4" s="7" t="str">
        <f>IF(OR('Z-scores'!RN4&gt;3,'Z-scores'!RN4&lt;-3),"",'Z-scores'!RN4)</f>
        <v/>
      </c>
      <c r="RO4" s="7" t="str">
        <f>IF(OR('Z-scores'!RO4&gt;3,'Z-scores'!RO4&lt;-3),"",'Z-scores'!RO4)</f>
        <v/>
      </c>
      <c r="RP4" s="7" t="str">
        <f>IF(OR('Z-scores'!RP4&gt;3,'Z-scores'!RP4&lt;-3),"",'Z-scores'!RP4)</f>
        <v/>
      </c>
      <c r="RQ4" s="7" t="str">
        <f>IF(OR('Z-scores'!RQ4&gt;3,'Z-scores'!RQ4&lt;-3),"",'Z-scores'!RQ4)</f>
        <v/>
      </c>
      <c r="RR4" s="7" t="str">
        <f>IF(OR('Z-scores'!RR4&gt;3,'Z-scores'!RR4&lt;-3),"",'Z-scores'!RR4)</f>
        <v/>
      </c>
      <c r="RS4" s="7" t="str">
        <f>IF(OR('Z-scores'!RS4&gt;3,'Z-scores'!RS4&lt;-3),"",'Z-scores'!RS4)</f>
        <v/>
      </c>
      <c r="RT4" s="7">
        <f>IF(OR('Z-scores'!RT4&gt;3,'Z-scores'!RT4&lt;-3),"",'Z-scores'!RT4)</f>
        <v>2.47255</v>
      </c>
      <c r="RU4" s="7">
        <f>IF(OR('Z-scores'!RU4&gt;3,'Z-scores'!RU4&lt;-3),"",'Z-scores'!RU4)</f>
        <v>2.8514599999999999</v>
      </c>
      <c r="RV4" s="7">
        <f>IF(OR('Z-scores'!RV4&gt;3,'Z-scores'!RV4&lt;-3),"",'Z-scores'!RV4)</f>
        <v>2.8958699999999999</v>
      </c>
      <c r="RW4" s="7" t="str">
        <f>IF(OR('Z-scores'!RW4&gt;3,'Z-scores'!RW4&lt;-3),"",'Z-scores'!RW4)</f>
        <v/>
      </c>
      <c r="RX4" s="7">
        <f>IF(OR('Z-scores'!RX4&gt;3,'Z-scores'!RX4&lt;-3),"",'Z-scores'!RX4)</f>
        <v>-0.30325999999999997</v>
      </c>
      <c r="RY4" s="7" t="str">
        <f>IF(OR('Z-scores'!RY4&gt;3,'Z-scores'!RY4&lt;-3),"",'Z-scores'!RY4)</f>
        <v/>
      </c>
      <c r="RZ4" s="7">
        <f>IF(OR('Z-scores'!RZ4&gt;3,'Z-scores'!RZ4&lt;-3),"",'Z-scores'!RZ4)</f>
        <v>2.9681999999999999</v>
      </c>
      <c r="SA4" s="7" t="str">
        <f>IF(OR('Z-scores'!SA4&gt;3,'Z-scores'!SA4&lt;-3),"",'Z-scores'!SA4)</f>
        <v/>
      </c>
      <c r="SB4" s="7">
        <f>IF(OR('Z-scores'!SB4&gt;3,'Z-scores'!SB4&lt;-3),"",'Z-scores'!SB4)</f>
        <v>-0.27415</v>
      </c>
      <c r="SC4" s="7">
        <f>IF(OR('Z-scores'!SC4&gt;3,'Z-scores'!SC4&lt;-3),"",'Z-scores'!SC4)</f>
        <v>0.92074</v>
      </c>
      <c r="SD4" s="7">
        <f>IF(OR('Z-scores'!SD4&gt;3,'Z-scores'!SD4&lt;-3),"",'Z-scores'!SD4)</f>
        <v>1.7934399999999999</v>
      </c>
      <c r="SE4" s="7">
        <f>IF(OR('Z-scores'!SE4&gt;3,'Z-scores'!SE4&lt;-3),"",'Z-scores'!SE4)</f>
        <v>-0.38402999999999998</v>
      </c>
      <c r="SF4" s="7">
        <f>IF(OR('Z-scores'!SF4&gt;3,'Z-scores'!SF4&lt;-3),"",'Z-scores'!SF4)</f>
        <v>2.1166900000000002</v>
      </c>
      <c r="SG4" s="7">
        <f>IF(OR('Z-scores'!SG4&gt;3,'Z-scores'!SG4&lt;-3),"",'Z-scores'!SG4)</f>
        <v>2.9664700000000002</v>
      </c>
      <c r="SH4" s="7" t="str">
        <f>IF(OR('Z-scores'!SH4&gt;3,'Z-scores'!SH4&lt;-3),"",'Z-scores'!SH4)</f>
        <v/>
      </c>
      <c r="SI4" s="7" t="str">
        <f>IF(OR('Z-scores'!SI4&gt;3,'Z-scores'!SI4&lt;-3),"",'Z-scores'!SI4)</f>
        <v/>
      </c>
      <c r="SJ4" s="7" t="str">
        <f>IF(OR('Z-scores'!SJ4&gt;3,'Z-scores'!SJ4&lt;-3),"",'Z-scores'!SJ4)</f>
        <v/>
      </c>
      <c r="SK4" s="7" t="str">
        <f>IF(OR('Z-scores'!SK4&gt;3,'Z-scores'!SK4&lt;-3),"",'Z-scores'!SK4)</f>
        <v/>
      </c>
      <c r="SL4" s="7" t="str">
        <f>IF(OR('Z-scores'!SL4&gt;3,'Z-scores'!SL4&lt;-3),"",'Z-scores'!SL4)</f>
        <v/>
      </c>
      <c r="SM4" s="7" t="str">
        <f>IF(OR('Z-scores'!SM4&gt;3,'Z-scores'!SM4&lt;-3),"",'Z-scores'!SM4)</f>
        <v/>
      </c>
      <c r="SN4" s="7">
        <f>IF(OR('Z-scores'!SN4&gt;3,'Z-scores'!SN4&lt;-3),"",'Z-scores'!SN4)</f>
        <v>-3.875E-2</v>
      </c>
      <c r="SO4" s="7" t="str">
        <f>IF(OR('Z-scores'!SO4&gt;3,'Z-scores'!SO4&lt;-3),"",'Z-scores'!SO4)</f>
        <v/>
      </c>
      <c r="SP4" s="7">
        <f>IF(OR('Z-scores'!SP4&gt;3,'Z-scores'!SP4&lt;-3),"",'Z-scores'!SP4)</f>
        <v>-0.48698000000000002</v>
      </c>
      <c r="SQ4" s="7">
        <f>IF(OR('Z-scores'!SQ4&gt;3,'Z-scores'!SQ4&lt;-3),"",'Z-scores'!SQ4)</f>
        <v>1.7654799999999999</v>
      </c>
      <c r="SR4" s="7" t="str">
        <f>IF(OR('Z-scores'!SR4&gt;3,'Z-scores'!SR4&lt;-3),"",'Z-scores'!SR4)</f>
        <v/>
      </c>
      <c r="SS4" s="7" t="str">
        <f>IF(OR('Z-scores'!SS4&gt;3,'Z-scores'!SS4&lt;-3),"",'Z-scores'!SS4)</f>
        <v/>
      </c>
      <c r="ST4" s="7" t="str">
        <f>IF(OR('Z-scores'!ST4&gt;3,'Z-scores'!ST4&lt;-3),"",'Z-scores'!ST4)</f>
        <v/>
      </c>
      <c r="SU4" s="7" t="str">
        <f>IF(OR('Z-scores'!SU4&gt;3,'Z-scores'!SU4&lt;-3),"",'Z-scores'!SU4)</f>
        <v/>
      </c>
      <c r="SV4" s="7" t="str">
        <f>IF(OR('Z-scores'!SV4&gt;3,'Z-scores'!SV4&lt;-3),"",'Z-scores'!SV4)</f>
        <v/>
      </c>
      <c r="SW4" s="7" t="str">
        <f>IF(OR('Z-scores'!SW4&gt;3,'Z-scores'!SW4&lt;-3),"",'Z-scores'!SW4)</f>
        <v/>
      </c>
      <c r="SX4" s="7" t="str">
        <f>IF(OR('Z-scores'!SX4&gt;3,'Z-scores'!SX4&lt;-3),"",'Z-scores'!SX4)</f>
        <v/>
      </c>
      <c r="SY4" s="7">
        <f>IF(OR('Z-scores'!SY4&gt;3,'Z-scores'!SY4&lt;-3),"",'Z-scores'!SY4)</f>
        <v>1.87079</v>
      </c>
      <c r="SZ4" s="7">
        <f>IF(OR('Z-scores'!SZ4&gt;3,'Z-scores'!SZ4&lt;-3),"",'Z-scores'!SZ4)</f>
        <v>2.9846200000000001</v>
      </c>
      <c r="TA4" s="7" t="str">
        <f>IF(OR('Z-scores'!TA4&gt;3,'Z-scores'!TA4&lt;-3),"",'Z-scores'!TA4)</f>
        <v/>
      </c>
      <c r="TB4" s="7" t="str">
        <f>IF(OR('Z-scores'!TB4&gt;3,'Z-scores'!TB4&lt;-3),"",'Z-scores'!TB4)</f>
        <v/>
      </c>
      <c r="TC4" s="7">
        <f>IF(OR('Z-scores'!TC4&gt;3,'Z-scores'!TC4&lt;-3),"",'Z-scores'!TC4)</f>
        <v>2.9590100000000001</v>
      </c>
      <c r="TD4" s="7">
        <f>IF(OR('Z-scores'!TD4&gt;3,'Z-scores'!TD4&lt;-3),"",'Z-scores'!TD4)</f>
        <v>-0.53659000000000001</v>
      </c>
      <c r="TE4" s="7" t="str">
        <f>IF(OR('Z-scores'!TE4&gt;3,'Z-scores'!TE4&lt;-3),"",'Z-scores'!TE4)</f>
        <v/>
      </c>
      <c r="TF4" s="7">
        <f>IF(OR('Z-scores'!TF4&gt;3,'Z-scores'!TF4&lt;-3),"",'Z-scores'!TF4)</f>
        <v>0.11615</v>
      </c>
      <c r="TG4" s="7" t="str">
        <f>IF(OR('Z-scores'!TG4&gt;3,'Z-scores'!TG4&lt;-3),"",'Z-scores'!TG4)</f>
        <v/>
      </c>
      <c r="TH4" s="7">
        <f>IF(OR('Z-scores'!TH4&gt;3,'Z-scores'!TH4&lt;-3),"",'Z-scores'!TH4)</f>
        <v>1.36957</v>
      </c>
      <c r="TI4" s="7">
        <f>IF(OR('Z-scores'!TI4&gt;3,'Z-scores'!TI4&lt;-3),"",'Z-scores'!TI4)</f>
        <v>2.29182</v>
      </c>
      <c r="TJ4" s="7" t="str">
        <f>IF(OR('Z-scores'!TJ4&gt;3,'Z-scores'!TJ4&lt;-3),"",'Z-scores'!TJ4)</f>
        <v/>
      </c>
      <c r="TK4" s="7">
        <f>IF(OR('Z-scores'!TK4&gt;3,'Z-scores'!TK4&lt;-3),"",'Z-scores'!TK4)</f>
        <v>-0.31146000000000001</v>
      </c>
      <c r="TL4" s="7">
        <f>IF(OR('Z-scores'!TL4&gt;3,'Z-scores'!TL4&lt;-3),"",'Z-scores'!TL4)</f>
        <v>1.6079600000000001</v>
      </c>
      <c r="TM4" s="7">
        <f>IF(OR('Z-scores'!TM4&gt;3,'Z-scores'!TM4&lt;-3),"",'Z-scores'!TM4)</f>
        <v>2.0371100000000002</v>
      </c>
      <c r="TN4" s="7">
        <f>IF(OR('Z-scores'!TN4&gt;3,'Z-scores'!TN4&lt;-3),"",'Z-scores'!TN4)</f>
        <v>2.4112800000000001</v>
      </c>
      <c r="TO4" s="7">
        <f>IF(OR('Z-scores'!TO4&gt;3,'Z-scores'!TO4&lt;-3),"",'Z-scores'!TO4)</f>
        <v>-0.65064</v>
      </c>
      <c r="TP4" s="7" t="str">
        <f>IF(OR('Z-scores'!TP4&gt;3,'Z-scores'!TP4&lt;-3),"",'Z-scores'!TP4)</f>
        <v/>
      </c>
      <c r="TQ4" s="7">
        <f>IF(OR('Z-scores'!TQ4&gt;3,'Z-scores'!TQ4&lt;-3),"",'Z-scores'!TQ4)</f>
        <v>0.64549999999999996</v>
      </c>
      <c r="TR4" s="7">
        <f>IF(OR('Z-scores'!TR4&gt;3,'Z-scores'!TR4&lt;-3),"",'Z-scores'!TR4)</f>
        <v>2.9442200000000001</v>
      </c>
      <c r="TS4" s="7">
        <f>IF(OR('Z-scores'!TS4&gt;3,'Z-scores'!TS4&lt;-3),"",'Z-scores'!TS4)</f>
        <v>1.3478600000000001</v>
      </c>
      <c r="TT4" s="7">
        <f>IF(OR('Z-scores'!TT4&gt;3,'Z-scores'!TT4&lt;-3),"",'Z-scores'!TT4)</f>
        <v>2.2999999999999998</v>
      </c>
      <c r="TU4" s="7">
        <f>IF(OR('Z-scores'!TU4&gt;3,'Z-scores'!TU4&lt;-3),"",'Z-scores'!TU4)</f>
        <v>0.29437999999999998</v>
      </c>
      <c r="TV4" s="7" t="str">
        <f>IF(OR('Z-scores'!TV4&gt;3,'Z-scores'!TV4&lt;-3),"",'Z-scores'!TV4)</f>
        <v/>
      </c>
      <c r="TW4" s="7">
        <f>IF(OR('Z-scores'!TW4&gt;3,'Z-scores'!TW4&lt;-3),"",'Z-scores'!TW4)</f>
        <v>1.4984</v>
      </c>
      <c r="TX4" s="7">
        <f>IF(OR('Z-scores'!TX4&gt;3,'Z-scores'!TX4&lt;-3),"",'Z-scores'!TX4)</f>
        <v>-0.10649</v>
      </c>
      <c r="TY4" s="7" t="str">
        <f>IF(OR('Z-scores'!TY4&gt;3,'Z-scores'!TY4&lt;-3),"",'Z-scores'!TY4)</f>
        <v/>
      </c>
      <c r="TZ4" s="7">
        <f>IF(OR('Z-scores'!TZ4&gt;3,'Z-scores'!TZ4&lt;-3),"",'Z-scores'!TZ4)</f>
        <v>-0.22789999999999999</v>
      </c>
      <c r="UA4" s="7">
        <f>IF(OR('Z-scores'!UA4&gt;3,'Z-scores'!UA4&lt;-3),"",'Z-scores'!UA4)</f>
        <v>-0.44912999999999997</v>
      </c>
      <c r="UB4" s="7">
        <f>IF(OR('Z-scores'!UB4&gt;3,'Z-scores'!UB4&lt;-3),"",'Z-scores'!UB4)</f>
        <v>0.80471999999999999</v>
      </c>
      <c r="UC4" s="7">
        <f>IF(OR('Z-scores'!UC4&gt;3,'Z-scores'!UC4&lt;-3),"",'Z-scores'!UC4)</f>
        <v>0.90795999999999999</v>
      </c>
      <c r="UD4" s="7">
        <f>IF(OR('Z-scores'!UD4&gt;3,'Z-scores'!UD4&lt;-3),"",'Z-scores'!UD4)</f>
        <v>2.5845799999999999</v>
      </c>
      <c r="UE4" s="7"/>
      <c r="UF4" s="7"/>
      <c r="UG4" s="7"/>
    </row>
    <row r="5" spans="1:553" x14ac:dyDescent="0.25">
      <c r="A5">
        <v>143</v>
      </c>
      <c r="B5">
        <v>0</v>
      </c>
      <c r="C5" s="7">
        <f>IF(OR('Z-scores'!C5&gt;3,'Z-scores'!C5&lt;-3),"",'Z-scores'!C5)</f>
        <v>-0.38882</v>
      </c>
      <c r="D5" s="7">
        <f>IF(OR('Z-scores'!D5&gt;3,'Z-scores'!D5&lt;-3),"",'Z-scores'!D5)</f>
        <v>-0.34815000000000002</v>
      </c>
      <c r="E5" s="7">
        <f>IF(OR('Z-scores'!E5&gt;3,'Z-scores'!E5&lt;-3),"",'Z-scores'!E5)</f>
        <v>-0.46360000000000001</v>
      </c>
      <c r="F5" s="7">
        <f>IF(OR('Z-scores'!F5&gt;3,'Z-scores'!F5&lt;-3),"",'Z-scores'!F5)</f>
        <v>-1.31575</v>
      </c>
      <c r="G5" s="7">
        <f>IF(OR('Z-scores'!G5&gt;3,'Z-scores'!G5&lt;-3),"",'Z-scores'!G5)</f>
        <v>-1.27556</v>
      </c>
      <c r="H5" s="7">
        <f>IF(OR('Z-scores'!H5&gt;3,'Z-scores'!H5&lt;-3),"",'Z-scores'!H5)</f>
        <v>-0.47255999999999998</v>
      </c>
      <c r="I5" s="7">
        <f>IF(OR('Z-scores'!I5&gt;3,'Z-scores'!I5&lt;-3),"",'Z-scores'!I5)</f>
        <v>-0.48820000000000002</v>
      </c>
      <c r="J5" s="7">
        <f>IF(OR('Z-scores'!J5&gt;3,'Z-scores'!J5&lt;-3),"",'Z-scores'!J5)</f>
        <v>-0.62285000000000001</v>
      </c>
      <c r="K5" s="7">
        <f>IF(OR('Z-scores'!K5&gt;3,'Z-scores'!K5&lt;-3),"",'Z-scores'!K5)</f>
        <v>-0.67954999999999999</v>
      </c>
      <c r="L5" s="7">
        <f>IF(OR('Z-scores'!L5&gt;3,'Z-scores'!L5&lt;-3),"",'Z-scores'!L5)</f>
        <v>-1.17594</v>
      </c>
      <c r="M5" s="7">
        <f>IF(OR('Z-scores'!M5&gt;3,'Z-scores'!M5&lt;-3),"",'Z-scores'!M5)</f>
        <v>-1.1998500000000001</v>
      </c>
      <c r="N5" s="7">
        <f>IF(OR('Z-scores'!N5&gt;3,'Z-scores'!N5&lt;-3),"",'Z-scores'!N5)</f>
        <v>-0.39241999999999999</v>
      </c>
      <c r="O5" s="7">
        <f>IF(OR('Z-scores'!O5&gt;3,'Z-scores'!O5&lt;-3),"",'Z-scores'!O5)</f>
        <v>-0.32638</v>
      </c>
      <c r="P5" s="7">
        <f>IF(OR('Z-scores'!P5&gt;3,'Z-scores'!P5&lt;-3),"",'Z-scores'!P5)</f>
        <v>-1.284</v>
      </c>
      <c r="Q5" s="7">
        <f>IF(OR('Z-scores'!Q5&gt;3,'Z-scores'!Q5&lt;-3),"",'Z-scores'!Q5)</f>
        <v>-1.7997099999999999</v>
      </c>
      <c r="R5" s="7">
        <f>IF(OR('Z-scores'!R5&gt;3,'Z-scores'!R5&lt;-3),"",'Z-scores'!R5)</f>
        <v>-1.35524</v>
      </c>
      <c r="S5" s="7">
        <f>IF(OR('Z-scores'!S5&gt;3,'Z-scores'!S5&lt;-3),"",'Z-scores'!S5)</f>
        <v>-0.77776000000000001</v>
      </c>
      <c r="T5" s="7">
        <f>IF(OR('Z-scores'!T5&gt;3,'Z-scores'!T5&lt;-3),"",'Z-scores'!T5)</f>
        <v>-1.0886800000000001</v>
      </c>
      <c r="U5" s="7">
        <f>IF(OR('Z-scores'!U5&gt;3,'Z-scores'!U5&lt;-3),"",'Z-scores'!U5)</f>
        <v>-1.2062200000000001</v>
      </c>
      <c r="V5" s="7">
        <f>IF(OR('Z-scores'!V5&gt;3,'Z-scores'!V5&lt;-3),"",'Z-scores'!V5)</f>
        <v>-1.47818</v>
      </c>
      <c r="W5" s="7">
        <f>IF(OR('Z-scores'!W5&gt;3,'Z-scores'!W5&lt;-3),"",'Z-scores'!W5)</f>
        <v>-1.8496300000000001</v>
      </c>
      <c r="X5" s="7">
        <f>IF(OR('Z-scores'!X5&gt;3,'Z-scores'!X5&lt;-3),"",'Z-scores'!X5)</f>
        <v>-1.79125</v>
      </c>
      <c r="Y5" s="7">
        <f>IF(OR('Z-scores'!Y5&gt;3,'Z-scores'!Y5&lt;-3),"",'Z-scores'!Y5)</f>
        <v>-0.90747999999999995</v>
      </c>
      <c r="Z5" s="7">
        <f>IF(OR('Z-scores'!Z5&gt;3,'Z-scores'!Z5&lt;-3),"",'Z-scores'!Z5)</f>
        <v>-0.88139000000000001</v>
      </c>
      <c r="AA5" s="7">
        <f>IF(OR('Z-scores'!AA5&gt;3,'Z-scores'!AA5&lt;-3),"",'Z-scores'!AA5)</f>
        <v>-0.66722999999999999</v>
      </c>
      <c r="AB5" s="7">
        <f>IF(OR('Z-scores'!AB5&gt;3,'Z-scores'!AB5&lt;-3),"",'Z-scores'!AB5)</f>
        <v>-1.1851499999999999</v>
      </c>
      <c r="AC5" s="7">
        <f>IF(OR('Z-scores'!AC5&gt;3,'Z-scores'!AC5&lt;-3),"",'Z-scores'!AC5)</f>
        <v>-1.36171</v>
      </c>
      <c r="AD5" s="7">
        <f>IF(OR('Z-scores'!AD5&gt;3,'Z-scores'!AD5&lt;-3),"",'Z-scores'!AD5)</f>
        <v>-1.31474</v>
      </c>
      <c r="AE5" s="7">
        <f>IF(OR('Z-scores'!AE5&gt;3,'Z-scores'!AE5&lt;-3),"",'Z-scores'!AE5)</f>
        <v>-1.6620999999999999</v>
      </c>
      <c r="AF5" s="7">
        <f>IF(OR('Z-scores'!AF5&gt;3,'Z-scores'!AF5&lt;-3),"",'Z-scores'!AF5)</f>
        <v>-0.91452</v>
      </c>
      <c r="AG5" s="7">
        <f>IF(OR('Z-scores'!AG5&gt;3,'Z-scores'!AG5&lt;-3),"",'Z-scores'!AG5)</f>
        <v>-0.74653000000000003</v>
      </c>
      <c r="AH5" s="7">
        <f>IF(OR('Z-scores'!AH5&gt;3,'Z-scores'!AH5&lt;-3),"",'Z-scores'!AH5)</f>
        <v>-0.37962000000000001</v>
      </c>
      <c r="AI5" s="7">
        <f>IF(OR('Z-scores'!AI5&gt;3,'Z-scores'!AI5&lt;-3),"",'Z-scores'!AI5)</f>
        <v>-0.52817999999999998</v>
      </c>
      <c r="AJ5" s="7">
        <f>IF(OR('Z-scores'!AJ5&gt;3,'Z-scores'!AJ5&lt;-3),"",'Z-scores'!AJ5)</f>
        <v>-0.43162</v>
      </c>
      <c r="AK5" s="7">
        <f>IF(OR('Z-scores'!AK5&gt;3,'Z-scores'!AK5&lt;-3),"",'Z-scores'!AK5)</f>
        <v>-0.63277000000000005</v>
      </c>
      <c r="AL5" s="7">
        <f>IF(OR('Z-scores'!AL5&gt;3,'Z-scores'!AL5&lt;-3),"",'Z-scores'!AL5)</f>
        <v>-0.71769000000000005</v>
      </c>
      <c r="AM5" s="7">
        <f>IF(OR('Z-scores'!AM5&gt;3,'Z-scores'!AM5&lt;-3),"",'Z-scores'!AM5)</f>
        <v>-0.50004999999999999</v>
      </c>
      <c r="AN5" s="7">
        <f>IF(OR('Z-scores'!AN5&gt;3,'Z-scores'!AN5&lt;-3),"",'Z-scores'!AN5)</f>
        <v>-0.98046</v>
      </c>
      <c r="AO5" s="7">
        <f>IF(OR('Z-scores'!AO5&gt;3,'Z-scores'!AO5&lt;-3),"",'Z-scores'!AO5)</f>
        <v>-1.55582</v>
      </c>
      <c r="AP5" s="7">
        <f>IF(OR('Z-scores'!AP5&gt;3,'Z-scores'!AP5&lt;-3),"",'Z-scores'!AP5)</f>
        <v>-1.0581</v>
      </c>
      <c r="AQ5" s="7">
        <f>IF(OR('Z-scores'!AQ5&gt;3,'Z-scores'!AQ5&lt;-3),"",'Z-scores'!AQ5)</f>
        <v>-0.69543999999999995</v>
      </c>
      <c r="AR5" s="7">
        <f>IF(OR('Z-scores'!AR5&gt;3,'Z-scores'!AR5&lt;-3),"",'Z-scores'!AR5)</f>
        <v>-0.98236999999999997</v>
      </c>
      <c r="AS5" s="7">
        <f>IF(OR('Z-scores'!AS5&gt;3,'Z-scores'!AS5&lt;-3),"",'Z-scores'!AS5)</f>
        <v>-1.17401</v>
      </c>
      <c r="AT5" s="7">
        <f>IF(OR('Z-scores'!AT5&gt;3,'Z-scores'!AT5&lt;-3),"",'Z-scores'!AT5)</f>
        <v>-1.1158699999999999</v>
      </c>
      <c r="AU5" s="7">
        <f>IF(OR('Z-scores'!AU5&gt;3,'Z-scores'!AU5&lt;-3),"",'Z-scores'!AU5)</f>
        <v>-1.1182700000000001</v>
      </c>
      <c r="AV5" s="7">
        <f>IF(OR('Z-scores'!AV5&gt;3,'Z-scores'!AV5&lt;-3),"",'Z-scores'!AV5)</f>
        <v>-1.1479200000000001</v>
      </c>
      <c r="AW5" s="7">
        <f>IF(OR('Z-scores'!AW5&gt;3,'Z-scores'!AW5&lt;-3),"",'Z-scores'!AW5)</f>
        <v>-1.6916</v>
      </c>
      <c r="AX5" s="7">
        <f>IF(OR('Z-scores'!AX5&gt;3,'Z-scores'!AX5&lt;-3),"",'Z-scores'!AX5)</f>
        <v>-0.93374000000000001</v>
      </c>
      <c r="AY5" s="7">
        <f>IF(OR('Z-scores'!AY5&gt;3,'Z-scores'!AY5&lt;-3),"",'Z-scores'!AY5)</f>
        <v>-0.42342999999999997</v>
      </c>
      <c r="AZ5" s="7">
        <f>IF(OR('Z-scores'!AZ5&gt;3,'Z-scores'!AZ5&lt;-3),"",'Z-scores'!AZ5)</f>
        <v>-1.5615699999999999</v>
      </c>
      <c r="BA5" s="7">
        <f>IF(OR('Z-scores'!BA5&gt;3,'Z-scores'!BA5&lt;-3),"",'Z-scores'!BA5)</f>
        <v>-1.76058</v>
      </c>
      <c r="BB5" s="7">
        <f>IF(OR('Z-scores'!BB5&gt;3,'Z-scores'!BB5&lt;-3),"",'Z-scores'!BB5)</f>
        <v>-1.6716</v>
      </c>
      <c r="BC5" s="7">
        <f>IF(OR('Z-scores'!BC5&gt;3,'Z-scores'!BC5&lt;-3),"",'Z-scores'!BC5)</f>
        <v>-1.2139800000000001</v>
      </c>
      <c r="BD5" s="7">
        <f>IF(OR('Z-scores'!BD5&gt;3,'Z-scores'!BD5&lt;-3),"",'Z-scores'!BD5)</f>
        <v>-1.2049099999999999</v>
      </c>
      <c r="BE5" s="7">
        <f>IF(OR('Z-scores'!BE5&gt;3,'Z-scores'!BE5&lt;-3),"",'Z-scores'!BE5)</f>
        <v>-1.1491499999999999</v>
      </c>
      <c r="BF5" s="7">
        <f>IF(OR('Z-scores'!BF5&gt;3,'Z-scores'!BF5&lt;-3),"",'Z-scores'!BF5)</f>
        <v>-1.1596299999999999</v>
      </c>
      <c r="BG5" s="7">
        <f>IF(OR('Z-scores'!BG5&gt;3,'Z-scores'!BG5&lt;-3),"",'Z-scores'!BG5)</f>
        <v>-0.90917999999999999</v>
      </c>
      <c r="BH5" s="7">
        <f>IF(OR('Z-scores'!BH5&gt;3,'Z-scores'!BH5&lt;-3),"",'Z-scores'!BH5)</f>
        <v>-0.77893999999999997</v>
      </c>
      <c r="BI5" s="7">
        <f>IF(OR('Z-scores'!BI5&gt;3,'Z-scores'!BI5&lt;-3),"",'Z-scores'!BI5)</f>
        <v>-0.62763000000000002</v>
      </c>
      <c r="BJ5" s="7">
        <f>IF(OR('Z-scores'!BJ5&gt;3,'Z-scores'!BJ5&lt;-3),"",'Z-scores'!BJ5)</f>
        <v>-0.47383999999999998</v>
      </c>
      <c r="BK5" s="7">
        <f>IF(OR('Z-scores'!BK5&gt;3,'Z-scores'!BK5&lt;-3),"",'Z-scores'!BK5)</f>
        <v>-0.28974</v>
      </c>
      <c r="BL5" s="7">
        <f>IF(OR('Z-scores'!BL5&gt;3,'Z-scores'!BL5&lt;-3),"",'Z-scores'!BL5)</f>
        <v>-1.69631</v>
      </c>
      <c r="BM5" s="7">
        <f>IF(OR('Z-scores'!BM5&gt;3,'Z-scores'!BM5&lt;-3),"",'Z-scores'!BM5)</f>
        <v>-1.6772400000000001</v>
      </c>
      <c r="BN5" s="7">
        <f>IF(OR('Z-scores'!BN5&gt;3,'Z-scores'!BN5&lt;-3),"",'Z-scores'!BN5)</f>
        <v>-1.5058100000000001</v>
      </c>
      <c r="BO5" s="7">
        <f>IF(OR('Z-scores'!BO5&gt;3,'Z-scores'!BO5&lt;-3),"",'Z-scores'!BO5)</f>
        <v>-1.5960799999999999</v>
      </c>
      <c r="BP5" s="7">
        <f>IF(OR('Z-scores'!BP5&gt;3,'Z-scores'!BP5&lt;-3),"",'Z-scores'!BP5)</f>
        <v>-1.2357800000000001</v>
      </c>
      <c r="BQ5" s="7">
        <f>IF(OR('Z-scores'!BQ5&gt;3,'Z-scores'!BQ5&lt;-3),"",'Z-scores'!BQ5)</f>
        <v>-0.97846999999999995</v>
      </c>
      <c r="BR5" s="7">
        <f>IF(OR('Z-scores'!BR5&gt;3,'Z-scores'!BR5&lt;-3),"",'Z-scores'!BR5)</f>
        <v>-1.2361200000000001</v>
      </c>
      <c r="BS5" s="7">
        <f>IF(OR('Z-scores'!BS5&gt;3,'Z-scores'!BS5&lt;-3),"",'Z-scores'!BS5)</f>
        <v>-1.1941600000000001</v>
      </c>
      <c r="BT5" s="7">
        <f>IF(OR('Z-scores'!BT5&gt;3,'Z-scores'!BT5&lt;-3),"",'Z-scores'!BT5)</f>
        <v>-1.25522</v>
      </c>
      <c r="BU5" s="7">
        <f>IF(OR('Z-scores'!BU5&gt;3,'Z-scores'!BU5&lt;-3),"",'Z-scores'!BU5)</f>
        <v>-0.90432999999999997</v>
      </c>
      <c r="BV5" s="7">
        <f>IF(OR('Z-scores'!BV5&gt;3,'Z-scores'!BV5&lt;-3),"",'Z-scores'!BV5)</f>
        <v>-0.81138999999999994</v>
      </c>
      <c r="BW5" s="7">
        <f>IF(OR('Z-scores'!BW5&gt;3,'Z-scores'!BW5&lt;-3),"",'Z-scores'!BW5)</f>
        <v>-1.04983</v>
      </c>
      <c r="BX5" s="7">
        <f>IF(OR('Z-scores'!BX5&gt;3,'Z-scores'!BX5&lt;-3),"",'Z-scores'!BX5)</f>
        <v>-1.25712</v>
      </c>
      <c r="BY5" s="7">
        <f>IF(OR('Z-scores'!BY5&gt;3,'Z-scores'!BY5&lt;-3),"",'Z-scores'!BY5)</f>
        <v>-1.53074</v>
      </c>
      <c r="BZ5" s="7">
        <f>IF(OR('Z-scores'!BZ5&gt;3,'Z-scores'!BZ5&lt;-3),"",'Z-scores'!BZ5)</f>
        <v>-1.25108</v>
      </c>
      <c r="CA5" s="7">
        <f>IF(OR('Z-scores'!CA5&gt;3,'Z-scores'!CA5&lt;-3),"",'Z-scores'!CA5)</f>
        <v>-0.95394000000000001</v>
      </c>
      <c r="CB5" s="7">
        <f>IF(OR('Z-scores'!CB5&gt;3,'Z-scores'!CB5&lt;-3),"",'Z-scores'!CB5)</f>
        <v>-0.78946000000000005</v>
      </c>
      <c r="CC5" s="7">
        <f>IF(OR('Z-scores'!CC5&gt;3,'Z-scores'!CC5&lt;-3),"",'Z-scores'!CC5)</f>
        <v>-0.72611999999999999</v>
      </c>
      <c r="CD5" s="7">
        <f>IF(OR('Z-scores'!CD5&gt;3,'Z-scores'!CD5&lt;-3),"",'Z-scores'!CD5)</f>
        <v>-1.73709</v>
      </c>
      <c r="CE5" s="7">
        <f>IF(OR('Z-scores'!CE5&gt;3,'Z-scores'!CE5&lt;-3),"",'Z-scores'!CE5)</f>
        <v>-0.98341000000000001</v>
      </c>
      <c r="CF5" s="7">
        <f>IF(OR('Z-scores'!CF5&gt;3,'Z-scores'!CF5&lt;-3),"",'Z-scores'!CF5)</f>
        <v>-1.0638099999999999</v>
      </c>
      <c r="CG5" s="7">
        <f>IF(OR('Z-scores'!CG5&gt;3,'Z-scores'!CG5&lt;-3),"",'Z-scores'!CG5)</f>
        <v>-0.97240000000000004</v>
      </c>
      <c r="CH5" s="7">
        <f>IF(OR('Z-scores'!CH5&gt;3,'Z-scores'!CH5&lt;-3),"",'Z-scores'!CH5)</f>
        <v>-0.56389</v>
      </c>
      <c r="CI5" s="7">
        <f>IF(OR('Z-scores'!CI5&gt;3,'Z-scores'!CI5&lt;-3),"",'Z-scores'!CI5)</f>
        <v>-0.58450999999999997</v>
      </c>
      <c r="CJ5" s="7">
        <f>IF(OR('Z-scores'!CJ5&gt;3,'Z-scores'!CJ5&lt;-3),"",'Z-scores'!CJ5)</f>
        <v>-1.56507</v>
      </c>
      <c r="CK5" s="7">
        <f>IF(OR('Z-scores'!CK5&gt;3,'Z-scores'!CK5&lt;-3),"",'Z-scores'!CK5)</f>
        <v>-1.57369</v>
      </c>
      <c r="CL5" s="7">
        <f>IF(OR('Z-scores'!CL5&gt;3,'Z-scores'!CL5&lt;-3),"",'Z-scores'!CL5)</f>
        <v>-1.1574599999999999</v>
      </c>
      <c r="CM5" s="7">
        <f>IF(OR('Z-scores'!CM5&gt;3,'Z-scores'!CM5&lt;-3),"",'Z-scores'!CM5)</f>
        <v>-1.46993</v>
      </c>
      <c r="CN5" s="7">
        <f>IF(OR('Z-scores'!CN5&gt;3,'Z-scores'!CN5&lt;-3),"",'Z-scores'!CN5)</f>
        <v>-1.02281</v>
      </c>
      <c r="CO5" s="7">
        <f>IF(OR('Z-scores'!CO5&gt;3,'Z-scores'!CO5&lt;-3),"",'Z-scores'!CO5)</f>
        <v>-0.71011999999999997</v>
      </c>
      <c r="CP5" s="7">
        <f>IF(OR('Z-scores'!CP5&gt;3,'Z-scores'!CP5&lt;-3),"",'Z-scores'!CP5)</f>
        <v>-0.63224999999999998</v>
      </c>
      <c r="CQ5" s="7">
        <f>IF(OR('Z-scores'!CQ5&gt;3,'Z-scores'!CQ5&lt;-3),"",'Z-scores'!CQ5)</f>
        <v>-1.12598</v>
      </c>
      <c r="CR5" s="7">
        <f>IF(OR('Z-scores'!CR5&gt;3,'Z-scores'!CR5&lt;-3),"",'Z-scores'!CR5)</f>
        <v>-1.5715300000000001</v>
      </c>
      <c r="CS5" s="7">
        <f>IF(OR('Z-scores'!CS5&gt;3,'Z-scores'!CS5&lt;-3),"",'Z-scores'!CS5)</f>
        <v>-1.3507199999999999</v>
      </c>
      <c r="CT5" s="7">
        <f>IF(OR('Z-scores'!CT5&gt;3,'Z-scores'!CT5&lt;-3),"",'Z-scores'!CT5)</f>
        <v>-0.98956999999999995</v>
      </c>
      <c r="CU5" s="7">
        <f>IF(OR('Z-scores'!CU5&gt;3,'Z-scores'!CU5&lt;-3),"",'Z-scores'!CU5)</f>
        <v>-0.66144000000000003</v>
      </c>
      <c r="CV5" s="7">
        <f>IF(OR('Z-scores'!CV5&gt;3,'Z-scores'!CV5&lt;-3),"",'Z-scores'!CV5)</f>
        <v>-0.85833999999999999</v>
      </c>
      <c r="CW5" s="7">
        <f>IF(OR('Z-scores'!CW5&gt;3,'Z-scores'!CW5&lt;-3),"",'Z-scores'!CW5)</f>
        <v>-1.4005000000000001</v>
      </c>
      <c r="CX5" s="7">
        <f>IF(OR('Z-scores'!CX5&gt;3,'Z-scores'!CX5&lt;-3),"",'Z-scores'!CX5)</f>
        <v>-1.2333000000000001</v>
      </c>
      <c r="CY5" s="7">
        <f>IF(OR('Z-scores'!CY5&gt;3,'Z-scores'!CY5&lt;-3),"",'Z-scores'!CY5)</f>
        <v>-1.06559</v>
      </c>
      <c r="CZ5" s="7">
        <f>IF(OR('Z-scores'!CZ5&gt;3,'Z-scores'!CZ5&lt;-3),"",'Z-scores'!CZ5)</f>
        <v>-0.85816999999999999</v>
      </c>
      <c r="DA5" s="7">
        <f>IF(OR('Z-scores'!DA5&gt;3,'Z-scores'!DA5&lt;-3),"",'Z-scores'!DA5)</f>
        <v>-0.64598</v>
      </c>
      <c r="DB5" s="7">
        <f>IF(OR('Z-scores'!DB5&gt;3,'Z-scores'!DB5&lt;-3),"",'Z-scores'!DB5)</f>
        <v>-1.2506999999999999</v>
      </c>
      <c r="DC5" s="7">
        <f>IF(OR('Z-scores'!DC5&gt;3,'Z-scores'!DC5&lt;-3),"",'Z-scores'!DC5)</f>
        <v>-1.21017</v>
      </c>
      <c r="DD5" s="7">
        <f>IF(OR('Z-scores'!DD5&gt;3,'Z-scores'!DD5&lt;-3),"",'Z-scores'!DD5)</f>
        <v>-1.31714</v>
      </c>
      <c r="DE5" s="7">
        <f>IF(OR('Z-scores'!DE5&gt;3,'Z-scores'!DE5&lt;-3),"",'Z-scores'!DE5)</f>
        <v>-0.94628999999999996</v>
      </c>
      <c r="DF5" s="7">
        <f>IF(OR('Z-scores'!DF5&gt;3,'Z-scores'!DF5&lt;-3),"",'Z-scores'!DF5)</f>
        <v>-1.2298100000000001</v>
      </c>
      <c r="DG5" s="7">
        <f>IF(OR('Z-scores'!DG5&gt;3,'Z-scores'!DG5&lt;-3),"",'Z-scores'!DG5)</f>
        <v>-0.89534999999999998</v>
      </c>
      <c r="DH5" s="7">
        <f>IF(OR('Z-scores'!DH5&gt;3,'Z-scores'!DH5&lt;-3),"",'Z-scores'!DH5)</f>
        <v>-1.41882</v>
      </c>
      <c r="DI5" s="7">
        <f>IF(OR('Z-scores'!DI5&gt;3,'Z-scores'!DI5&lt;-3),"",'Z-scores'!DI5)</f>
        <v>-1.5508500000000001</v>
      </c>
      <c r="DJ5" s="7">
        <f>IF(OR('Z-scores'!DJ5&gt;3,'Z-scores'!DJ5&lt;-3),"",'Z-scores'!DJ5)</f>
        <v>-1.7139500000000001</v>
      </c>
      <c r="DK5" s="7">
        <f>IF(OR('Z-scores'!DK5&gt;3,'Z-scores'!DK5&lt;-3),"",'Z-scores'!DK5)</f>
        <v>-1.6627400000000001</v>
      </c>
      <c r="DL5" s="7">
        <f>IF(OR('Z-scores'!DL5&gt;3,'Z-scores'!DL5&lt;-3),"",'Z-scores'!DL5)</f>
        <v>-1.4209700000000001</v>
      </c>
      <c r="DM5" s="7">
        <f>IF(OR('Z-scores'!DM5&gt;3,'Z-scores'!DM5&lt;-3),"",'Z-scores'!DM5)</f>
        <v>-1.2401199999999999</v>
      </c>
      <c r="DN5" s="7">
        <f>IF(OR('Z-scores'!DN5&gt;3,'Z-scores'!DN5&lt;-3),"",'Z-scores'!DN5)</f>
        <v>-0.65847999999999995</v>
      </c>
      <c r="DO5" s="7">
        <f>IF(OR('Z-scores'!DO5&gt;3,'Z-scores'!DO5&lt;-3),"",'Z-scores'!DO5)</f>
        <v>-1.16387</v>
      </c>
      <c r="DP5" s="7">
        <f>IF(OR('Z-scores'!DP5&gt;3,'Z-scores'!DP5&lt;-3),"",'Z-scores'!DP5)</f>
        <v>-1.37747</v>
      </c>
      <c r="DQ5" s="7">
        <f>IF(OR('Z-scores'!DQ5&gt;3,'Z-scores'!DQ5&lt;-3),"",'Z-scores'!DQ5)</f>
        <v>-1.4721299999999999</v>
      </c>
      <c r="DR5" s="7">
        <f>IF(OR('Z-scores'!DR5&gt;3,'Z-scores'!DR5&lt;-3),"",'Z-scores'!DR5)</f>
        <v>-1.3432200000000001</v>
      </c>
      <c r="DS5" s="7">
        <f>IF(OR('Z-scores'!DS5&gt;3,'Z-scores'!DS5&lt;-3),"",'Z-scores'!DS5)</f>
        <v>-1.0778799999999999</v>
      </c>
      <c r="DT5" s="7">
        <f>IF(OR('Z-scores'!DT5&gt;3,'Z-scores'!DT5&lt;-3),"",'Z-scores'!DT5)</f>
        <v>-0.84538999999999997</v>
      </c>
      <c r="DU5" s="7">
        <f>IF(OR('Z-scores'!DU5&gt;3,'Z-scores'!DU5&lt;-3),"",'Z-scores'!DU5)</f>
        <v>-1.0068299999999999</v>
      </c>
      <c r="DV5" s="7">
        <f>IF(OR('Z-scores'!DV5&gt;3,'Z-scores'!DV5&lt;-3),"",'Z-scores'!DV5)</f>
        <v>-0.93459000000000003</v>
      </c>
      <c r="DW5" s="7">
        <f>IF(OR('Z-scores'!DW5&gt;3,'Z-scores'!DW5&lt;-3),"",'Z-scores'!DW5)</f>
        <v>-1.03301</v>
      </c>
      <c r="DX5" s="7">
        <f>IF(OR('Z-scores'!DX5&gt;3,'Z-scores'!DX5&lt;-3),"",'Z-scores'!DX5)</f>
        <v>-0.95923999999999998</v>
      </c>
      <c r="DY5" s="7">
        <f>IF(OR('Z-scores'!DY5&gt;3,'Z-scores'!DY5&lt;-3),"",'Z-scores'!DY5)</f>
        <v>-0.91081000000000001</v>
      </c>
      <c r="DZ5" s="7">
        <f>IF(OR('Z-scores'!DZ5&gt;3,'Z-scores'!DZ5&lt;-3),"",'Z-scores'!DZ5)</f>
        <v>-0.75590000000000002</v>
      </c>
      <c r="EA5" s="7">
        <f>IF(OR('Z-scores'!EA5&gt;3,'Z-scores'!EA5&lt;-3),"",'Z-scores'!EA5)</f>
        <v>-0.85470000000000002</v>
      </c>
      <c r="EB5" s="7">
        <f>IF(OR('Z-scores'!EB5&gt;3,'Z-scores'!EB5&lt;-3),"",'Z-scores'!EB5)</f>
        <v>-0.49769000000000002</v>
      </c>
      <c r="EC5" s="7">
        <f>IF(OR('Z-scores'!EC5&gt;3,'Z-scores'!EC5&lt;-3),"",'Z-scores'!EC5)</f>
        <v>-0.31397999999999998</v>
      </c>
      <c r="ED5" s="7">
        <f>IF(OR('Z-scores'!ED5&gt;3,'Z-scores'!ED5&lt;-3),"",'Z-scores'!ED5)</f>
        <v>-0.16564999999999999</v>
      </c>
      <c r="EE5" s="7">
        <f>IF(OR('Z-scores'!EE5&gt;3,'Z-scores'!EE5&lt;-3),"",'Z-scores'!EE5)</f>
        <v>-0.49431000000000003</v>
      </c>
      <c r="EF5" s="7">
        <f>IF(OR('Z-scores'!EF5&gt;3,'Z-scores'!EF5&lt;-3),"",'Z-scores'!EF5)</f>
        <v>-0.72682000000000002</v>
      </c>
      <c r="EG5" s="7">
        <f>IF(OR('Z-scores'!EG5&gt;3,'Z-scores'!EG5&lt;-3),"",'Z-scores'!EG5)</f>
        <v>-0.47752</v>
      </c>
      <c r="EH5" s="7">
        <f>IF(OR('Z-scores'!EH5&gt;3,'Z-scores'!EH5&lt;-3),"",'Z-scores'!EH5)</f>
        <v>-0.25625999999999999</v>
      </c>
      <c r="EI5" s="7">
        <f>IF(OR('Z-scores'!EI5&gt;3,'Z-scores'!EI5&lt;-3),"",'Z-scores'!EI5)</f>
        <v>-9.7360000000000002E-2</v>
      </c>
      <c r="EJ5" s="7">
        <f>IF(OR('Z-scores'!EJ5&gt;3,'Z-scores'!EJ5&lt;-3),"",'Z-scores'!EJ5)</f>
        <v>-0.54837000000000002</v>
      </c>
      <c r="EK5" s="7">
        <f>IF(OR('Z-scores'!EK5&gt;3,'Z-scores'!EK5&lt;-3),"",'Z-scores'!EK5)</f>
        <v>-0.68667</v>
      </c>
      <c r="EL5" s="7">
        <f>IF(OR('Z-scores'!EL5&gt;3,'Z-scores'!EL5&lt;-3),"",'Z-scores'!EL5)</f>
        <v>-0.46377000000000002</v>
      </c>
      <c r="EM5" s="7">
        <f>IF(OR('Z-scores'!EM5&gt;3,'Z-scores'!EM5&lt;-3),"",'Z-scores'!EM5)</f>
        <v>-0.31736999999999999</v>
      </c>
      <c r="EN5" s="7">
        <f>IF(OR('Z-scores'!EN5&gt;3,'Z-scores'!EN5&lt;-3),"",'Z-scores'!EN5)</f>
        <v>-0.18925</v>
      </c>
      <c r="EO5" s="7">
        <f>IF(OR('Z-scores'!EO5&gt;3,'Z-scores'!EO5&lt;-3),"",'Z-scores'!EO5)</f>
        <v>-0.37252000000000002</v>
      </c>
      <c r="EP5" s="7">
        <f>IF(OR('Z-scores'!EP5&gt;3,'Z-scores'!EP5&lt;-3),"",'Z-scores'!EP5)</f>
        <v>-0.39695999999999998</v>
      </c>
      <c r="EQ5" s="7">
        <f>IF(OR('Z-scores'!EQ5&gt;3,'Z-scores'!EQ5&lt;-3),"",'Z-scores'!EQ5)</f>
        <v>-0.29679</v>
      </c>
      <c r="ER5" s="7">
        <f>IF(OR('Z-scores'!ER5&gt;3,'Z-scores'!ER5&lt;-3),"",'Z-scores'!ER5)</f>
        <v>-0.22756999999999999</v>
      </c>
      <c r="ES5" s="7">
        <f>IF(OR('Z-scores'!ES5&gt;3,'Z-scores'!ES5&lt;-3),"",'Z-scores'!ES5)</f>
        <v>-0.24918999999999999</v>
      </c>
      <c r="ET5" s="7">
        <f>IF(OR('Z-scores'!ET5&gt;3,'Z-scores'!ET5&lt;-3),"",'Z-scores'!ET5)</f>
        <v>-0.33645999999999998</v>
      </c>
      <c r="EU5" s="7">
        <f>IF(OR('Z-scores'!EU5&gt;3,'Z-scores'!EU5&lt;-3),"",'Z-scores'!EU5)</f>
        <v>-0.35083999999999999</v>
      </c>
      <c r="EV5" s="7">
        <f>IF(OR('Z-scores'!EV5&gt;3,'Z-scores'!EV5&lt;-3),"",'Z-scores'!EV5)</f>
        <v>-0.45645000000000002</v>
      </c>
      <c r="EW5" s="7">
        <f>IF(OR('Z-scores'!EW5&gt;3,'Z-scores'!EW5&lt;-3),"",'Z-scores'!EW5)</f>
        <v>-0.45322000000000001</v>
      </c>
      <c r="EX5" s="7">
        <f>IF(OR('Z-scores'!EX5&gt;3,'Z-scores'!EX5&lt;-3),"",'Z-scores'!EX5)</f>
        <v>-0.33661000000000002</v>
      </c>
      <c r="EY5" s="7">
        <f>IF(OR('Z-scores'!EY5&gt;3,'Z-scores'!EY5&lt;-3),"",'Z-scores'!EY5)</f>
        <v>-0.48403000000000002</v>
      </c>
      <c r="EZ5" s="7">
        <f>IF(OR('Z-scores'!EZ5&gt;3,'Z-scores'!EZ5&lt;-3),"",'Z-scores'!EZ5)</f>
        <v>-0.64263999999999999</v>
      </c>
      <c r="FA5" s="7">
        <f>IF(OR('Z-scores'!FA5&gt;3,'Z-scores'!FA5&lt;-3),"",'Z-scores'!FA5)</f>
        <v>-0.60582000000000003</v>
      </c>
      <c r="FB5" s="7">
        <f>IF(OR('Z-scores'!FB5&gt;3,'Z-scores'!FB5&lt;-3),"",'Z-scores'!FB5)</f>
        <v>-0.44801999999999997</v>
      </c>
      <c r="FC5" s="7">
        <f>IF(OR('Z-scores'!FC5&gt;3,'Z-scores'!FC5&lt;-3),"",'Z-scores'!FC5)</f>
        <v>-0.43741999999999998</v>
      </c>
      <c r="FD5" s="7">
        <f>IF(OR('Z-scores'!FD5&gt;3,'Z-scores'!FD5&lt;-3),"",'Z-scores'!FD5)</f>
        <v>-0.43230000000000002</v>
      </c>
      <c r="FE5" s="7">
        <f>IF(OR('Z-scores'!FE5&gt;3,'Z-scores'!FE5&lt;-3),"",'Z-scores'!FE5)</f>
        <v>-0.38707000000000003</v>
      </c>
      <c r="FF5" s="7">
        <f>IF(OR('Z-scores'!FF5&gt;3,'Z-scores'!FF5&lt;-3),"",'Z-scores'!FF5)</f>
        <v>-0.28608</v>
      </c>
      <c r="FG5" s="7">
        <f>IF(OR('Z-scores'!FG5&gt;3,'Z-scores'!FG5&lt;-3),"",'Z-scores'!FG5)</f>
        <v>-0.17362</v>
      </c>
      <c r="FH5" s="7">
        <f>IF(OR('Z-scores'!FH5&gt;3,'Z-scores'!FH5&lt;-3),"",'Z-scores'!FH5)</f>
        <v>-0.38286999999999999</v>
      </c>
      <c r="FI5" s="7">
        <f>IF(OR('Z-scores'!FI5&gt;3,'Z-scores'!FI5&lt;-3),"",'Z-scores'!FI5)</f>
        <v>-0.84860000000000002</v>
      </c>
      <c r="FJ5" s="7">
        <f>IF(OR('Z-scores'!FJ5&gt;3,'Z-scores'!FJ5&lt;-3),"",'Z-scores'!FJ5)</f>
        <v>-0.56244000000000005</v>
      </c>
      <c r="FK5" s="7">
        <f>IF(OR('Z-scores'!FK5&gt;3,'Z-scores'!FK5&lt;-3),"",'Z-scores'!FK5)</f>
        <v>-0.49340000000000001</v>
      </c>
      <c r="FL5" s="7">
        <f>IF(OR('Z-scores'!FL5&gt;3,'Z-scores'!FL5&lt;-3),"",'Z-scores'!FL5)</f>
        <v>-0.40676000000000001</v>
      </c>
      <c r="FM5" s="7">
        <f>IF(OR('Z-scores'!FM5&gt;3,'Z-scores'!FM5&lt;-3),"",'Z-scores'!FM5)</f>
        <v>-0.61002999999999996</v>
      </c>
      <c r="FN5" s="7">
        <f>IF(OR('Z-scores'!FN5&gt;3,'Z-scores'!FN5&lt;-3),"",'Z-scores'!FN5)</f>
        <v>-1.8457300000000001</v>
      </c>
      <c r="FO5" s="7">
        <f>IF(OR('Z-scores'!FO5&gt;3,'Z-scores'!FO5&lt;-3),"",'Z-scores'!FO5)</f>
        <v>-1.8689800000000001</v>
      </c>
      <c r="FP5" s="7">
        <f>IF(OR('Z-scores'!FP5&gt;3,'Z-scores'!FP5&lt;-3),"",'Z-scores'!FP5)</f>
        <v>-1.6778599999999999</v>
      </c>
      <c r="FQ5" s="7">
        <f>IF(OR('Z-scores'!FQ5&gt;3,'Z-scores'!FQ5&lt;-3),"",'Z-scores'!FQ5)</f>
        <v>-1.0927800000000001</v>
      </c>
      <c r="FR5" s="7">
        <f>IF(OR('Z-scores'!FR5&gt;3,'Z-scores'!FR5&lt;-3),"",'Z-scores'!FR5)</f>
        <v>-0.88590000000000002</v>
      </c>
      <c r="FS5" s="7">
        <f>IF(OR('Z-scores'!FS5&gt;3,'Z-scores'!FS5&lt;-3),"",'Z-scores'!FS5)</f>
        <v>-0.63992000000000004</v>
      </c>
      <c r="FT5" s="7">
        <f>IF(OR('Z-scores'!FT5&gt;3,'Z-scores'!FT5&lt;-3),"",'Z-scores'!FT5)</f>
        <v>-0.38951000000000002</v>
      </c>
      <c r="FU5" s="7">
        <f>IF(OR('Z-scores'!FU5&gt;3,'Z-scores'!FU5&lt;-3),"",'Z-scores'!FU5)</f>
        <v>-0.27650999999999998</v>
      </c>
      <c r="FV5" s="7">
        <f>IF(OR('Z-scores'!FV5&gt;3,'Z-scores'!FV5&lt;-3),"",'Z-scores'!FV5)</f>
        <v>-0.26166</v>
      </c>
      <c r="FW5" s="7">
        <f>IF(OR('Z-scores'!FW5&gt;3,'Z-scores'!FW5&lt;-3),"",'Z-scores'!FW5)</f>
        <v>-1.4386099999999999</v>
      </c>
      <c r="FX5" s="7">
        <f>IF(OR('Z-scores'!FX5&gt;3,'Z-scores'!FX5&lt;-3),"",'Z-scores'!FX5)</f>
        <v>-1.2821800000000001</v>
      </c>
      <c r="FY5" s="7">
        <f>IF(OR('Z-scores'!FY5&gt;3,'Z-scores'!FY5&lt;-3),"",'Z-scores'!FY5)</f>
        <v>-1.6942600000000001</v>
      </c>
      <c r="FZ5" s="7">
        <f>IF(OR('Z-scores'!FZ5&gt;3,'Z-scores'!FZ5&lt;-3),"",'Z-scores'!FZ5)</f>
        <v>-1.47471</v>
      </c>
      <c r="GA5" s="7">
        <f>IF(OR('Z-scores'!GA5&gt;3,'Z-scores'!GA5&lt;-3),"",'Z-scores'!GA5)</f>
        <v>-1.5685</v>
      </c>
      <c r="GB5" s="7">
        <f>IF(OR('Z-scores'!GB5&gt;3,'Z-scores'!GB5&lt;-3),"",'Z-scores'!GB5)</f>
        <v>-0.8407</v>
      </c>
      <c r="GC5" s="7">
        <f>IF(OR('Z-scores'!GC5&gt;3,'Z-scores'!GC5&lt;-3),"",'Z-scores'!GC5)</f>
        <v>-1.1824600000000001</v>
      </c>
      <c r="GD5" s="7">
        <f>IF(OR('Z-scores'!GD5&gt;3,'Z-scores'!GD5&lt;-3),"",'Z-scores'!GD5)</f>
        <v>-1.6047</v>
      </c>
      <c r="GE5" s="7">
        <f>IF(OR('Z-scores'!GE5&gt;3,'Z-scores'!GE5&lt;-3),"",'Z-scores'!GE5)</f>
        <v>-0.85951</v>
      </c>
      <c r="GF5" s="7">
        <f>IF(OR('Z-scores'!GF5&gt;3,'Z-scores'!GF5&lt;-3),"",'Z-scores'!GF5)</f>
        <v>-1.8277300000000001</v>
      </c>
      <c r="GG5" s="7">
        <f>IF(OR('Z-scores'!GG5&gt;3,'Z-scores'!GG5&lt;-3),"",'Z-scores'!GG5)</f>
        <v>-1.74034</v>
      </c>
      <c r="GH5" s="7">
        <f>IF(OR('Z-scores'!GH5&gt;3,'Z-scores'!GH5&lt;-3),"",'Z-scores'!GH5)</f>
        <v>-1.25498</v>
      </c>
      <c r="GI5" s="7">
        <f>IF(OR('Z-scores'!GI5&gt;3,'Z-scores'!GI5&lt;-3),"",'Z-scores'!GI5)</f>
        <v>-1.2181299999999999</v>
      </c>
      <c r="GJ5" s="7">
        <f>IF(OR('Z-scores'!GJ5&gt;3,'Z-scores'!GJ5&lt;-3),"",'Z-scores'!GJ5)</f>
        <v>-1.5262800000000001</v>
      </c>
      <c r="GK5" s="7">
        <f>IF(OR('Z-scores'!GK5&gt;3,'Z-scores'!GK5&lt;-3),"",'Z-scores'!GK5)</f>
        <v>-1.099</v>
      </c>
      <c r="GL5" s="7">
        <f>IF(OR('Z-scores'!GL5&gt;3,'Z-scores'!GL5&lt;-3),"",'Z-scores'!GL5)</f>
        <v>-1.3166500000000001</v>
      </c>
      <c r="GM5" s="7">
        <f>IF(OR('Z-scores'!GM5&gt;3,'Z-scores'!GM5&lt;-3),"",'Z-scores'!GM5)</f>
        <v>-0.89698</v>
      </c>
      <c r="GN5" s="7">
        <f>IF(OR('Z-scores'!GN5&gt;3,'Z-scores'!GN5&lt;-3),"",'Z-scores'!GN5)</f>
        <v>-1.1584399999999999</v>
      </c>
      <c r="GO5" s="7">
        <f>IF(OR('Z-scores'!GO5&gt;3,'Z-scores'!GO5&lt;-3),"",'Z-scores'!GO5)</f>
        <v>-1.6149800000000001</v>
      </c>
      <c r="GP5" s="7">
        <f>IF(OR('Z-scores'!GP5&gt;3,'Z-scores'!GP5&lt;-3),"",'Z-scores'!GP5)</f>
        <v>-1.27979</v>
      </c>
      <c r="GQ5" s="7">
        <f>IF(OR('Z-scores'!GQ5&gt;3,'Z-scores'!GQ5&lt;-3),"",'Z-scores'!GQ5)</f>
        <v>-1.4188700000000001</v>
      </c>
      <c r="GR5" s="7">
        <f>IF(OR('Z-scores'!GR5&gt;3,'Z-scores'!GR5&lt;-3),"",'Z-scores'!GR5)</f>
        <v>-0.90390000000000004</v>
      </c>
      <c r="GS5" s="7">
        <f>IF(OR('Z-scores'!GS5&gt;3,'Z-scores'!GS5&lt;-3),"",'Z-scores'!GS5)</f>
        <v>-0.54698999999999998</v>
      </c>
      <c r="GT5" s="7">
        <f>IF(OR('Z-scores'!GT5&gt;3,'Z-scores'!GT5&lt;-3),"",'Z-scores'!GT5)</f>
        <v>-0.89365000000000006</v>
      </c>
      <c r="GU5" s="7">
        <f>IF(OR('Z-scores'!GU5&gt;3,'Z-scores'!GU5&lt;-3),"",'Z-scores'!GU5)</f>
        <v>-0.83115000000000006</v>
      </c>
      <c r="GV5" s="7">
        <f>IF(OR('Z-scores'!GV5&gt;3,'Z-scores'!GV5&lt;-3),"",'Z-scores'!GV5)</f>
        <v>-0.63092999999999999</v>
      </c>
      <c r="GW5" s="7">
        <f>IF(OR('Z-scores'!GW5&gt;3,'Z-scores'!GW5&lt;-3),"",'Z-scores'!GW5)</f>
        <v>-0.59109</v>
      </c>
      <c r="GX5" s="7">
        <f>IF(OR('Z-scores'!GX5&gt;3,'Z-scores'!GX5&lt;-3),"",'Z-scores'!GX5)</f>
        <v>-0.50595000000000001</v>
      </c>
      <c r="GY5" s="7">
        <f>IF(OR('Z-scores'!GY5&gt;3,'Z-scores'!GY5&lt;-3),"",'Z-scores'!GY5)</f>
        <v>-0.68079000000000001</v>
      </c>
      <c r="GZ5" s="7">
        <f>IF(OR('Z-scores'!GZ5&gt;3,'Z-scores'!GZ5&lt;-3),"",'Z-scores'!GZ5)</f>
        <v>-0.97607999999999995</v>
      </c>
      <c r="HA5" s="7">
        <f>IF(OR('Z-scores'!HA5&gt;3,'Z-scores'!HA5&lt;-3),"",'Z-scores'!HA5)</f>
        <v>-1.4474</v>
      </c>
      <c r="HB5" s="7">
        <f>IF(OR('Z-scores'!HB5&gt;3,'Z-scores'!HB5&lt;-3),"",'Z-scores'!HB5)</f>
        <v>-0.94020999999999999</v>
      </c>
      <c r="HC5" s="7">
        <f>IF(OR('Z-scores'!HC5&gt;3,'Z-scores'!HC5&lt;-3),"",'Z-scores'!HC5)</f>
        <v>-0.78542000000000001</v>
      </c>
      <c r="HD5" s="7">
        <f>IF(OR('Z-scores'!HD5&gt;3,'Z-scores'!HD5&lt;-3),"",'Z-scores'!HD5)</f>
        <v>-0.49015999999999998</v>
      </c>
      <c r="HE5" s="7">
        <f>IF(OR('Z-scores'!HE5&gt;3,'Z-scores'!HE5&lt;-3),"",'Z-scores'!HE5)</f>
        <v>-0.77044000000000001</v>
      </c>
      <c r="HF5" s="7">
        <f>IF(OR('Z-scores'!HF5&gt;3,'Z-scores'!HF5&lt;-3),"",'Z-scores'!HF5)</f>
        <v>-0.44452000000000003</v>
      </c>
      <c r="HG5" s="7">
        <f>IF(OR('Z-scores'!HG5&gt;3,'Z-scores'!HG5&lt;-3),"",'Z-scores'!HG5)</f>
        <v>8.455E-2</v>
      </c>
      <c r="HH5" s="7">
        <f>IF(OR('Z-scores'!HH5&gt;3,'Z-scores'!HH5&lt;-3),"",'Z-scores'!HH5)</f>
        <v>-2.1499999999999998E-2</v>
      </c>
      <c r="HI5" s="7">
        <f>IF(OR('Z-scores'!HI5&gt;3,'Z-scores'!HI5&lt;-3),"",'Z-scores'!HI5)</f>
        <v>-0.25072</v>
      </c>
      <c r="HJ5" s="7">
        <f>IF(OR('Z-scores'!HJ5&gt;3,'Z-scores'!HJ5&lt;-3),"",'Z-scores'!HJ5)</f>
        <v>-0.38097999999999999</v>
      </c>
      <c r="HK5" s="7">
        <f>IF(OR('Z-scores'!HK5&gt;3,'Z-scores'!HK5&lt;-3),"",'Z-scores'!HK5)</f>
        <v>-0.63990000000000002</v>
      </c>
      <c r="HL5" s="7">
        <f>IF(OR('Z-scores'!HL5&gt;3,'Z-scores'!HL5&lt;-3),"",'Z-scores'!HL5)</f>
        <v>-0.37611</v>
      </c>
      <c r="HM5" s="7">
        <f>IF(OR('Z-scores'!HM5&gt;3,'Z-scores'!HM5&lt;-3),"",'Z-scores'!HM5)</f>
        <v>-1.2868900000000001</v>
      </c>
      <c r="HN5" s="7">
        <f>IF(OR('Z-scores'!HN5&gt;3,'Z-scores'!HN5&lt;-3),"",'Z-scores'!HN5)</f>
        <v>-0.88560000000000005</v>
      </c>
      <c r="HO5" s="7">
        <f>IF(OR('Z-scores'!HO5&gt;3,'Z-scores'!HO5&lt;-3),"",'Z-scores'!HO5)</f>
        <v>-1.67455</v>
      </c>
      <c r="HP5" s="7">
        <f>IF(OR('Z-scores'!HP5&gt;3,'Z-scores'!HP5&lt;-3),"",'Z-scores'!HP5)</f>
        <v>-1.4410400000000001</v>
      </c>
      <c r="HQ5" s="7">
        <f>IF(OR('Z-scores'!HQ5&gt;3,'Z-scores'!HQ5&lt;-3),"",'Z-scores'!HQ5)</f>
        <v>-0.51502000000000003</v>
      </c>
      <c r="HR5" s="7">
        <f>IF(OR('Z-scores'!HR5&gt;3,'Z-scores'!HR5&lt;-3),"",'Z-scores'!HR5)</f>
        <v>-0.58735999999999999</v>
      </c>
      <c r="HS5" s="7">
        <f>IF(OR('Z-scores'!HS5&gt;3,'Z-scores'!HS5&lt;-3),"",'Z-scores'!HS5)</f>
        <v>-0.37102000000000002</v>
      </c>
      <c r="HT5" s="7">
        <f>IF(OR('Z-scores'!HT5&gt;3,'Z-scores'!HT5&lt;-3),"",'Z-scores'!HT5)</f>
        <v>-0.84431999999999996</v>
      </c>
      <c r="HU5" s="7">
        <f>IF(OR('Z-scores'!HU5&gt;3,'Z-scores'!HU5&lt;-3),"",'Z-scores'!HU5)</f>
        <v>-1.1525700000000001</v>
      </c>
      <c r="HV5" s="7">
        <f>IF(OR('Z-scores'!HV5&gt;3,'Z-scores'!HV5&lt;-3),"",'Z-scores'!HV5)</f>
        <v>-0.79847999999999997</v>
      </c>
      <c r="HW5" s="7">
        <f>IF(OR('Z-scores'!HW5&gt;3,'Z-scores'!HW5&lt;-3),"",'Z-scores'!HW5)</f>
        <v>-1.1993</v>
      </c>
      <c r="HX5" s="7">
        <f>IF(OR('Z-scores'!HX5&gt;3,'Z-scores'!HX5&lt;-3),"",'Z-scores'!HX5)</f>
        <v>-0.63536000000000004</v>
      </c>
      <c r="HY5" s="7">
        <f>IF(OR('Z-scores'!HY5&gt;3,'Z-scores'!HY5&lt;-3),"",'Z-scores'!HY5)</f>
        <v>-0.3251</v>
      </c>
      <c r="HZ5" s="7">
        <f>IF(OR('Z-scores'!HZ5&gt;3,'Z-scores'!HZ5&lt;-3),"",'Z-scores'!HZ5)</f>
        <v>-0.41972999999999999</v>
      </c>
      <c r="IA5" s="7">
        <f>IF(OR('Z-scores'!IA5&gt;3,'Z-scores'!IA5&lt;-3),"",'Z-scores'!IA5)</f>
        <v>-0.97248000000000001</v>
      </c>
      <c r="IB5" s="7">
        <f>IF(OR('Z-scores'!IB5&gt;3,'Z-scores'!IB5&lt;-3),"",'Z-scores'!IB5)</f>
        <v>-0.61917</v>
      </c>
      <c r="IC5" s="7">
        <f>IF(OR('Z-scores'!IC5&gt;3,'Z-scores'!IC5&lt;-3),"",'Z-scores'!IC5)</f>
        <v>-1.0382100000000001</v>
      </c>
      <c r="ID5" s="7">
        <f>IF(OR('Z-scores'!ID5&gt;3,'Z-scores'!ID5&lt;-3),"",'Z-scores'!ID5)</f>
        <v>-1.2242599999999999</v>
      </c>
      <c r="IE5" s="7">
        <f>IF(OR('Z-scores'!IE5&gt;3,'Z-scores'!IE5&lt;-3),"",'Z-scores'!IE5)</f>
        <v>-1.0684899999999999</v>
      </c>
      <c r="IF5" s="7">
        <f>IF(OR('Z-scores'!IF5&gt;3,'Z-scores'!IF5&lt;-3),"",'Z-scores'!IF5)</f>
        <v>-0.27045999999999998</v>
      </c>
      <c r="IG5" s="7">
        <f>IF(OR('Z-scores'!IG5&gt;3,'Z-scores'!IG5&lt;-3),"",'Z-scores'!IG5)</f>
        <v>-0.24254000000000001</v>
      </c>
      <c r="IH5" s="7">
        <f>IF(OR('Z-scores'!IH5&gt;3,'Z-scores'!IH5&lt;-3),"",'Z-scores'!IH5)</f>
        <v>-0.60714999999999997</v>
      </c>
      <c r="II5" s="7">
        <f>IF(OR('Z-scores'!II5&gt;3,'Z-scores'!II5&lt;-3),"",'Z-scores'!II5)</f>
        <v>-0.74248999999999998</v>
      </c>
      <c r="IJ5" s="7">
        <f>IF(OR('Z-scores'!IJ5&gt;3,'Z-scores'!IJ5&lt;-3),"",'Z-scores'!IJ5)</f>
        <v>-0.54757</v>
      </c>
      <c r="IK5" s="7">
        <f>IF(OR('Z-scores'!IK5&gt;3,'Z-scores'!IK5&lt;-3),"",'Z-scores'!IK5)</f>
        <v>-0.88880000000000003</v>
      </c>
      <c r="IL5" s="7">
        <f>IF(OR('Z-scores'!IL5&gt;3,'Z-scores'!IL5&lt;-3),"",'Z-scores'!IL5)</f>
        <v>-1.56917</v>
      </c>
      <c r="IM5" s="7">
        <f>IF(OR('Z-scores'!IM5&gt;3,'Z-scores'!IM5&lt;-3),"",'Z-scores'!IM5)</f>
        <v>-1.57734</v>
      </c>
      <c r="IN5" s="7">
        <f>IF(OR('Z-scores'!IN5&gt;3,'Z-scores'!IN5&lt;-3),"",'Z-scores'!IN5)</f>
        <v>-0.70237000000000005</v>
      </c>
      <c r="IO5" s="7">
        <f>IF(OR('Z-scores'!IO5&gt;3,'Z-scores'!IO5&lt;-3),"",'Z-scores'!IO5)</f>
        <v>-0.42252000000000001</v>
      </c>
      <c r="IP5" s="7">
        <f>IF(OR('Z-scores'!IP5&gt;3,'Z-scores'!IP5&lt;-3),"",'Z-scores'!IP5)</f>
        <v>-0.86148999999999998</v>
      </c>
      <c r="IQ5" s="7">
        <f>IF(OR('Z-scores'!IQ5&gt;3,'Z-scores'!IQ5&lt;-3),"",'Z-scores'!IQ5)</f>
        <v>-0.59157999999999999</v>
      </c>
      <c r="IR5" s="7">
        <f>IF(OR('Z-scores'!IR5&gt;3,'Z-scores'!IR5&lt;-3),"",'Z-scores'!IR5)</f>
        <v>-0.69649000000000005</v>
      </c>
      <c r="IS5" s="7">
        <f>IF(OR('Z-scores'!IS5&gt;3,'Z-scores'!IS5&lt;-3),"",'Z-scores'!IS5)</f>
        <v>-0.64927000000000001</v>
      </c>
      <c r="IT5" s="7">
        <f>IF(OR('Z-scores'!IT5&gt;3,'Z-scores'!IT5&lt;-3),"",'Z-scores'!IT5)</f>
        <v>-0.84121999999999997</v>
      </c>
      <c r="IU5" s="7">
        <f>IF(OR('Z-scores'!IU5&gt;3,'Z-scores'!IU5&lt;-3),"",'Z-scores'!IU5)</f>
        <v>-0.32943</v>
      </c>
      <c r="IV5" s="7">
        <f>IF(OR('Z-scores'!IV5&gt;3,'Z-scores'!IV5&lt;-3),"",'Z-scores'!IV5)</f>
        <v>-0.50302999999999998</v>
      </c>
      <c r="IW5" s="7">
        <f>IF(OR('Z-scores'!IW5&gt;3,'Z-scores'!IW5&lt;-3),"",'Z-scores'!IW5)</f>
        <v>-0.65544000000000002</v>
      </c>
      <c r="IX5" s="7">
        <f>IF(OR('Z-scores'!IX5&gt;3,'Z-scores'!IX5&lt;-3),"",'Z-scores'!IX5)</f>
        <v>-0.28978999999999999</v>
      </c>
      <c r="IY5" s="7">
        <f>IF(OR('Z-scores'!IY5&gt;3,'Z-scores'!IY5&lt;-3),"",'Z-scores'!IY5)</f>
        <v>-1.17899</v>
      </c>
      <c r="IZ5" s="7">
        <f>IF(OR('Z-scores'!IZ5&gt;3,'Z-scores'!IZ5&lt;-3),"",'Z-scores'!IZ5)</f>
        <v>-1.0544800000000001</v>
      </c>
      <c r="JA5" s="7">
        <f>IF(OR('Z-scores'!JA5&gt;3,'Z-scores'!JA5&lt;-3),"",'Z-scores'!JA5)</f>
        <v>-0.83320000000000005</v>
      </c>
      <c r="JB5" s="7">
        <f>IF(OR('Z-scores'!JB5&gt;3,'Z-scores'!JB5&lt;-3),"",'Z-scores'!JB5)</f>
        <v>-1.2325699999999999</v>
      </c>
      <c r="JC5" s="7">
        <f>IF(OR('Z-scores'!JC5&gt;3,'Z-scores'!JC5&lt;-3),"",'Z-scores'!JC5)</f>
        <v>-1.3325499999999999</v>
      </c>
      <c r="JD5" s="7">
        <f>IF(OR('Z-scores'!JD5&gt;3,'Z-scores'!JD5&lt;-3),"",'Z-scores'!JD5)</f>
        <v>-0.71040999999999999</v>
      </c>
      <c r="JE5" s="7">
        <f>IF(OR('Z-scores'!JE5&gt;3,'Z-scores'!JE5&lt;-3),"",'Z-scores'!JE5)</f>
        <v>-0.22736000000000001</v>
      </c>
      <c r="JF5" s="7">
        <f>IF(OR('Z-scores'!JF5&gt;3,'Z-scores'!JF5&lt;-3),"",'Z-scores'!JF5)</f>
        <v>-0.22802</v>
      </c>
      <c r="JG5" s="7">
        <f>IF(OR('Z-scores'!JG5&gt;3,'Z-scores'!JG5&lt;-3),"",'Z-scores'!JG5)</f>
        <v>-0.51229000000000002</v>
      </c>
      <c r="JH5" s="7">
        <f>IF(OR('Z-scores'!JH5&gt;3,'Z-scores'!JH5&lt;-3),"",'Z-scores'!JH5)</f>
        <v>-0.29460999999999998</v>
      </c>
      <c r="JI5" s="7">
        <f>IF(OR('Z-scores'!JI5&gt;3,'Z-scores'!JI5&lt;-3),"",'Z-scores'!JI5)</f>
        <v>-0.93125999999999998</v>
      </c>
      <c r="JJ5" s="7">
        <f>IF(OR('Z-scores'!JJ5&gt;3,'Z-scores'!JJ5&lt;-3),"",'Z-scores'!JJ5)</f>
        <v>-1.1805699999999999</v>
      </c>
      <c r="JK5" s="7">
        <f>IF(OR('Z-scores'!JK5&gt;3,'Z-scores'!JK5&lt;-3),"",'Z-scores'!JK5)</f>
        <v>-1.5979300000000001</v>
      </c>
      <c r="JL5" s="7">
        <f>IF(OR('Z-scores'!JL5&gt;3,'Z-scores'!JL5&lt;-3),"",'Z-scores'!JL5)</f>
        <v>-1.07481</v>
      </c>
      <c r="JM5" s="7">
        <f>IF(OR('Z-scores'!JM5&gt;3,'Z-scores'!JM5&lt;-3),"",'Z-scores'!JM5)</f>
        <v>-1.0624</v>
      </c>
      <c r="JN5" s="7">
        <f>IF(OR('Z-scores'!JN5&gt;3,'Z-scores'!JN5&lt;-3),"",'Z-scores'!JN5)</f>
        <v>-1.2952300000000001</v>
      </c>
      <c r="JO5" s="7">
        <f>IF(OR('Z-scores'!JO5&gt;3,'Z-scores'!JO5&lt;-3),"",'Z-scores'!JO5)</f>
        <v>-1.4824900000000001</v>
      </c>
      <c r="JP5" s="7">
        <f>IF(OR('Z-scores'!JP5&gt;3,'Z-scores'!JP5&lt;-3),"",'Z-scores'!JP5)</f>
        <v>-1.4576100000000001</v>
      </c>
      <c r="JQ5" s="7">
        <f>IF(OR('Z-scores'!JQ5&gt;3,'Z-scores'!JQ5&lt;-3),"",'Z-scores'!JQ5)</f>
        <v>-1.9100999999999999</v>
      </c>
      <c r="JR5" s="7">
        <f>IF(OR('Z-scores'!JR5&gt;3,'Z-scores'!JR5&lt;-3),"",'Z-scores'!JR5)</f>
        <v>-1.2946</v>
      </c>
      <c r="JS5" s="7">
        <f>IF(OR('Z-scores'!JS5&gt;3,'Z-scores'!JS5&lt;-3),"",'Z-scores'!JS5)</f>
        <v>-1.48037</v>
      </c>
      <c r="JT5" s="7">
        <f>IF(OR('Z-scores'!JT5&gt;3,'Z-scores'!JT5&lt;-3),"",'Z-scores'!JT5)</f>
        <v>-0.36901</v>
      </c>
      <c r="JU5" s="7">
        <f>IF(OR('Z-scores'!JU5&gt;3,'Z-scores'!JU5&lt;-3),"",'Z-scores'!JU5)</f>
        <v>-0.77871000000000001</v>
      </c>
      <c r="JV5" s="7">
        <f>IF(OR('Z-scores'!JV5&gt;3,'Z-scores'!JV5&lt;-3),"",'Z-scores'!JV5)</f>
        <v>-0.57140999999999997</v>
      </c>
      <c r="JW5" s="7">
        <f>IF(OR('Z-scores'!JW5&gt;3,'Z-scores'!JW5&lt;-3),"",'Z-scores'!JW5)</f>
        <v>-0.99634</v>
      </c>
      <c r="JX5" s="7">
        <f>IF(OR('Z-scores'!JX5&gt;3,'Z-scores'!JX5&lt;-3),"",'Z-scores'!JX5)</f>
        <v>-0.50546000000000002</v>
      </c>
      <c r="JY5" s="7">
        <f>IF(OR('Z-scores'!JY5&gt;3,'Z-scores'!JY5&lt;-3),"",'Z-scores'!JY5)</f>
        <v>-0.80874000000000001</v>
      </c>
      <c r="JZ5" s="7">
        <f>IF(OR('Z-scores'!JZ5&gt;3,'Z-scores'!JZ5&lt;-3),"",'Z-scores'!JZ5)</f>
        <v>-1.0866400000000001</v>
      </c>
      <c r="KA5" s="7">
        <f>IF(OR('Z-scores'!KA5&gt;3,'Z-scores'!KA5&lt;-3),"",'Z-scores'!KA5)</f>
        <v>-0.72201000000000004</v>
      </c>
      <c r="KB5" s="7">
        <f>IF(OR('Z-scores'!KB5&gt;3,'Z-scores'!KB5&lt;-3),"",'Z-scores'!KB5)</f>
        <v>-1.3578600000000001</v>
      </c>
      <c r="KC5" s="7">
        <f>IF(OR('Z-scores'!KC5&gt;3,'Z-scores'!KC5&lt;-3),"",'Z-scores'!KC5)</f>
        <v>0.17083999999999999</v>
      </c>
      <c r="KD5" s="7">
        <f>IF(OR('Z-scores'!KD5&gt;3,'Z-scores'!KD5&lt;-3),"",'Z-scores'!KD5)</f>
        <v>-0.73024999999999995</v>
      </c>
      <c r="KE5" s="7">
        <f>IF(OR('Z-scores'!KE5&gt;3,'Z-scores'!KE5&lt;-3),"",'Z-scores'!KE5)</f>
        <v>-1.4489999999999999E-2</v>
      </c>
      <c r="KF5" s="7">
        <f>IF(OR('Z-scores'!KF5&gt;3,'Z-scores'!KF5&lt;-3),"",'Z-scores'!KF5)</f>
        <v>-0.69852000000000003</v>
      </c>
      <c r="KG5" s="7">
        <f>IF(OR('Z-scores'!KG5&gt;3,'Z-scores'!KG5&lt;-3),"",'Z-scores'!KG5)</f>
        <v>-0.51214000000000004</v>
      </c>
      <c r="KH5" s="7">
        <f>IF(OR('Z-scores'!KH5&gt;3,'Z-scores'!KH5&lt;-3),"",'Z-scores'!KH5)</f>
        <v>-0.24254000000000001</v>
      </c>
      <c r="KI5" s="7">
        <f>IF(OR('Z-scores'!KI5&gt;3,'Z-scores'!KI5&lt;-3),"",'Z-scores'!KI5)</f>
        <v>-0.40538999999999997</v>
      </c>
      <c r="KJ5" s="7">
        <f>IF(OR('Z-scores'!KJ5&gt;3,'Z-scores'!KJ5&lt;-3),"",'Z-scores'!KJ5)</f>
        <v>-0.65505999999999998</v>
      </c>
      <c r="KK5" s="7">
        <f>IF(OR('Z-scores'!KK5&gt;3,'Z-scores'!KK5&lt;-3),"",'Z-scores'!KK5)</f>
        <v>-0.46088000000000001</v>
      </c>
      <c r="KL5" s="7">
        <f>IF(OR('Z-scores'!KL5&gt;3,'Z-scores'!KL5&lt;-3),"",'Z-scores'!KL5)</f>
        <v>-0.47627999999999998</v>
      </c>
      <c r="KM5" s="7">
        <f>IF(OR('Z-scores'!KM5&gt;3,'Z-scores'!KM5&lt;-3),"",'Z-scores'!KM5)</f>
        <v>-0.43746000000000002</v>
      </c>
      <c r="KN5" s="7">
        <f>IF(OR('Z-scores'!KN5&gt;3,'Z-scores'!KN5&lt;-3),"",'Z-scores'!KN5)</f>
        <v>-0.75217999999999996</v>
      </c>
      <c r="KO5" s="7">
        <f>IF(OR('Z-scores'!KO5&gt;3,'Z-scores'!KO5&lt;-3),"",'Z-scores'!KO5)</f>
        <v>-0.50443000000000005</v>
      </c>
      <c r="KP5" s="7">
        <f>IF(OR('Z-scores'!KP5&gt;3,'Z-scores'!KP5&lt;-3),"",'Z-scores'!KP5)</f>
        <v>-0.75000999999999995</v>
      </c>
      <c r="KQ5" s="7">
        <f>IF(OR('Z-scores'!KQ5&gt;3,'Z-scores'!KQ5&lt;-3),"",'Z-scores'!KQ5)</f>
        <v>-0.50631000000000004</v>
      </c>
      <c r="KR5" s="7">
        <f>IF(OR('Z-scores'!KR5&gt;3,'Z-scores'!KR5&lt;-3),"",'Z-scores'!KR5)</f>
        <v>-0.66893999999999998</v>
      </c>
      <c r="KS5" s="7">
        <f>IF(OR('Z-scores'!KS5&gt;3,'Z-scores'!KS5&lt;-3),"",'Z-scores'!KS5)</f>
        <v>-0.24460999999999999</v>
      </c>
      <c r="KT5" s="7">
        <f>IF(OR('Z-scores'!KT5&gt;3,'Z-scores'!KT5&lt;-3),"",'Z-scores'!KT5)</f>
        <v>-0.54035999999999995</v>
      </c>
      <c r="KU5" s="7">
        <f>IF(OR('Z-scores'!KU5&gt;3,'Z-scores'!KU5&lt;-3),"",'Z-scores'!KU5)</f>
        <v>-1.1821699999999999</v>
      </c>
      <c r="KV5" s="7">
        <f>IF(OR('Z-scores'!KV5&gt;3,'Z-scores'!KV5&lt;-3),"",'Z-scores'!KV5)</f>
        <v>-0.57969999999999999</v>
      </c>
      <c r="KW5" s="7">
        <f>IF(OR('Z-scores'!KW5&gt;3,'Z-scores'!KW5&lt;-3),"",'Z-scores'!KW5)</f>
        <v>-0.45942</v>
      </c>
      <c r="KX5" s="7">
        <f>IF(OR('Z-scores'!KX5&gt;3,'Z-scores'!KX5&lt;-3),"",'Z-scores'!KX5)</f>
        <v>-0.73319000000000001</v>
      </c>
      <c r="KY5" s="7">
        <f>IF(OR('Z-scores'!KY5&gt;3,'Z-scores'!KY5&lt;-3),"",'Z-scores'!KY5)</f>
        <v>-0.29593999999999998</v>
      </c>
      <c r="KZ5" s="7">
        <f>IF(OR('Z-scores'!KZ5&gt;3,'Z-scores'!KZ5&lt;-3),"",'Z-scores'!KZ5)</f>
        <v>-0.39068000000000003</v>
      </c>
      <c r="LA5" s="7">
        <f>IF(OR('Z-scores'!LA5&gt;3,'Z-scores'!LA5&lt;-3),"",'Z-scores'!LA5)</f>
        <v>-0.38413000000000003</v>
      </c>
      <c r="LB5" s="7">
        <f>IF(OR('Z-scores'!LB5&gt;3,'Z-scores'!LB5&lt;-3),"",'Z-scores'!LB5)</f>
        <v>-0.25918999999999998</v>
      </c>
      <c r="LC5" s="7">
        <f>IF(OR('Z-scores'!LC5&gt;3,'Z-scores'!LC5&lt;-3),"",'Z-scores'!LC5)</f>
        <v>-0.26021</v>
      </c>
      <c r="LD5" s="7">
        <f>IF(OR('Z-scores'!LD5&gt;3,'Z-scores'!LD5&lt;-3),"",'Z-scores'!LD5)</f>
        <v>-0.63754</v>
      </c>
      <c r="LE5" s="7">
        <f>IF(OR('Z-scores'!LE5&gt;3,'Z-scores'!LE5&lt;-3),"",'Z-scores'!LE5)</f>
        <v>-0.59967000000000004</v>
      </c>
      <c r="LF5" s="7">
        <f>IF(OR('Z-scores'!LF5&gt;3,'Z-scores'!LF5&lt;-3),"",'Z-scores'!LF5)</f>
        <v>-0.33148</v>
      </c>
      <c r="LG5" s="7">
        <f>IF(OR('Z-scores'!LG5&gt;3,'Z-scores'!LG5&lt;-3),"",'Z-scores'!LG5)</f>
        <v>-1.73037</v>
      </c>
      <c r="LH5" s="7">
        <f>IF(OR('Z-scores'!LH5&gt;3,'Z-scores'!LH5&lt;-3),"",'Z-scores'!LH5)</f>
        <v>-0.55489999999999995</v>
      </c>
      <c r="LI5" s="7">
        <f>IF(OR('Z-scores'!LI5&gt;3,'Z-scores'!LI5&lt;-3),"",'Z-scores'!LI5)</f>
        <v>-0.48353000000000002</v>
      </c>
      <c r="LJ5" s="7">
        <f>IF(OR('Z-scores'!LJ5&gt;3,'Z-scores'!LJ5&lt;-3),"",'Z-scores'!LJ5)</f>
        <v>-0.38177</v>
      </c>
      <c r="LK5" s="7">
        <f>IF(OR('Z-scores'!LK5&gt;3,'Z-scores'!LK5&lt;-3),"",'Z-scores'!LK5)</f>
        <v>-0.67591000000000001</v>
      </c>
      <c r="LL5" s="7">
        <f>IF(OR('Z-scores'!LL5&gt;3,'Z-scores'!LL5&lt;-3),"",'Z-scores'!LL5)</f>
        <v>-0.68742999999999999</v>
      </c>
      <c r="LM5" s="7">
        <f>IF(OR('Z-scores'!LM5&gt;3,'Z-scores'!LM5&lt;-3),"",'Z-scores'!LM5)</f>
        <v>-0.78774</v>
      </c>
      <c r="LN5" s="7">
        <f>IF(OR('Z-scores'!LN5&gt;3,'Z-scores'!LN5&lt;-3),"",'Z-scores'!LN5)</f>
        <v>-0.96340000000000003</v>
      </c>
      <c r="LO5" s="7">
        <f>IF(OR('Z-scores'!LO5&gt;3,'Z-scores'!LO5&lt;-3),"",'Z-scores'!LO5)</f>
        <v>-0.16161</v>
      </c>
      <c r="LP5" s="7">
        <f>IF(OR('Z-scores'!LP5&gt;3,'Z-scores'!LP5&lt;-3),"",'Z-scores'!LP5)</f>
        <v>-0.50051999999999996</v>
      </c>
      <c r="LQ5" s="7">
        <f>IF(OR('Z-scores'!LQ5&gt;3,'Z-scores'!LQ5&lt;-3),"",'Z-scores'!LQ5)</f>
        <v>-0.28899000000000002</v>
      </c>
      <c r="LR5" s="7">
        <f>IF(OR('Z-scores'!LR5&gt;3,'Z-scores'!LR5&lt;-3),"",'Z-scores'!LR5)</f>
        <v>-0.27350000000000002</v>
      </c>
      <c r="LS5" s="7">
        <f>IF(OR('Z-scores'!LS5&gt;3,'Z-scores'!LS5&lt;-3),"",'Z-scores'!LS5)</f>
        <v>1.17645</v>
      </c>
      <c r="LT5" s="7">
        <f>IF(OR('Z-scores'!LT5&gt;3,'Z-scores'!LT5&lt;-3),"",'Z-scores'!LT5)</f>
        <v>-0.39473000000000003</v>
      </c>
      <c r="LU5" s="7">
        <f>IF(OR('Z-scores'!LU5&gt;3,'Z-scores'!LU5&lt;-3),"",'Z-scores'!LU5)</f>
        <v>-0.67940999999999996</v>
      </c>
      <c r="LV5" s="7">
        <f>IF(OR('Z-scores'!LV5&gt;3,'Z-scores'!LV5&lt;-3),"",'Z-scores'!LV5)</f>
        <v>-0.24648</v>
      </c>
      <c r="LW5" s="7">
        <f>IF(OR('Z-scores'!LW5&gt;3,'Z-scores'!LW5&lt;-3),"",'Z-scores'!LW5)</f>
        <v>-0.45139000000000001</v>
      </c>
      <c r="LX5" s="7">
        <f>IF(OR('Z-scores'!LX5&gt;3,'Z-scores'!LX5&lt;-3),"",'Z-scores'!LX5)</f>
        <v>-0.24254000000000001</v>
      </c>
      <c r="LY5" s="7">
        <f>IF(OR('Z-scores'!LY5&gt;3,'Z-scores'!LY5&lt;-3),"",'Z-scores'!LY5)</f>
        <v>-0.63666</v>
      </c>
      <c r="LZ5" s="7">
        <f>IF(OR('Z-scores'!LZ5&gt;3,'Z-scores'!LZ5&lt;-3),"",'Z-scores'!LZ5)</f>
        <v>-0.40057999999999999</v>
      </c>
      <c r="MA5" s="7">
        <f>IF(OR('Z-scores'!MA5&gt;3,'Z-scores'!MA5&lt;-3),"",'Z-scores'!MA5)</f>
        <v>-0.33855000000000002</v>
      </c>
      <c r="MB5" s="7">
        <f>IF(OR('Z-scores'!MB5&gt;3,'Z-scores'!MB5&lt;-3),"",'Z-scores'!MB5)</f>
        <v>-0.24254000000000001</v>
      </c>
      <c r="MC5" s="7">
        <f>IF(OR('Z-scores'!MC5&gt;3,'Z-scores'!MC5&lt;-3),"",'Z-scores'!MC5)</f>
        <v>-0.39505000000000001</v>
      </c>
      <c r="MD5" s="7">
        <f>IF(OR('Z-scores'!MD5&gt;3,'Z-scores'!MD5&lt;-3),"",'Z-scores'!MD5)</f>
        <v>-0.30580000000000002</v>
      </c>
      <c r="ME5" s="7">
        <f>IF(OR('Z-scores'!ME5&gt;3,'Z-scores'!ME5&lt;-3),"",'Z-scores'!ME5)</f>
        <v>-0.25263000000000002</v>
      </c>
      <c r="MF5" s="7">
        <f>IF(OR('Z-scores'!MF5&gt;3,'Z-scores'!MF5&lt;-3),"",'Z-scores'!MF5)</f>
        <v>-0.37534000000000001</v>
      </c>
      <c r="MG5" s="7">
        <f>IF(OR('Z-scores'!MG5&gt;3,'Z-scores'!MG5&lt;-3),"",'Z-scores'!MG5)</f>
        <v>-0.57482</v>
      </c>
      <c r="MH5" s="7">
        <f>IF(OR('Z-scores'!MH5&gt;3,'Z-scores'!MH5&lt;-3),"",'Z-scores'!MH5)</f>
        <v>-0.67176000000000002</v>
      </c>
      <c r="MI5" s="7">
        <f>IF(OR('Z-scores'!MI5&gt;3,'Z-scores'!MI5&lt;-3),"",'Z-scores'!MI5)</f>
        <v>-0.68140000000000001</v>
      </c>
      <c r="MJ5" s="7">
        <f>IF(OR('Z-scores'!MJ5&gt;3,'Z-scores'!MJ5&lt;-3),"",'Z-scores'!MJ5)</f>
        <v>-0.36037999999999998</v>
      </c>
      <c r="MK5" s="7">
        <f>IF(OR('Z-scores'!MK5&gt;3,'Z-scores'!MK5&lt;-3),"",'Z-scores'!MK5)</f>
        <v>-0.24254000000000001</v>
      </c>
      <c r="ML5" s="7">
        <f>IF(OR('Z-scores'!ML5&gt;3,'Z-scores'!ML5&lt;-3),"",'Z-scores'!ML5)</f>
        <v>-0.72338000000000002</v>
      </c>
      <c r="MM5" s="7">
        <f>IF(OR('Z-scores'!MM5&gt;3,'Z-scores'!MM5&lt;-3),"",'Z-scores'!MM5)</f>
        <v>-0.53859000000000001</v>
      </c>
      <c r="MN5" s="7">
        <f>IF(OR('Z-scores'!MN5&gt;3,'Z-scores'!MN5&lt;-3),"",'Z-scores'!MN5)</f>
        <v>-0.31635000000000002</v>
      </c>
      <c r="MO5" s="7">
        <f>IF(OR('Z-scores'!MO5&gt;3,'Z-scores'!MO5&lt;-3),"",'Z-scores'!MO5)</f>
        <v>-0.77886</v>
      </c>
      <c r="MP5" s="7">
        <f>IF(OR('Z-scores'!MP5&gt;3,'Z-scores'!MP5&lt;-3),"",'Z-scores'!MP5)</f>
        <v>-0.70694000000000001</v>
      </c>
      <c r="MQ5" s="7">
        <f>IF(OR('Z-scores'!MQ5&gt;3,'Z-scores'!MQ5&lt;-3),"",'Z-scores'!MQ5)</f>
        <v>-0.87226000000000004</v>
      </c>
      <c r="MR5" s="7">
        <f>IF(OR('Z-scores'!MR5&gt;3,'Z-scores'!MR5&lt;-3),"",'Z-scores'!MR5)</f>
        <v>-0.60048999999999997</v>
      </c>
      <c r="MS5" s="7">
        <f>IF(OR('Z-scores'!MS5&gt;3,'Z-scores'!MS5&lt;-3),"",'Z-scores'!MS5)</f>
        <v>-1.1522699999999999</v>
      </c>
      <c r="MT5" s="7">
        <f>IF(OR('Z-scores'!MT5&gt;3,'Z-scores'!MT5&lt;-3),"",'Z-scores'!MT5)</f>
        <v>-0.95204</v>
      </c>
      <c r="MU5" s="7">
        <f>IF(OR('Z-scores'!MU5&gt;3,'Z-scores'!MU5&lt;-3),"",'Z-scores'!MU5)</f>
        <v>-0.67512000000000005</v>
      </c>
      <c r="MV5" s="7">
        <f>IF(OR('Z-scores'!MV5&gt;3,'Z-scores'!MV5&lt;-3),"",'Z-scores'!MV5)</f>
        <v>-0.48643999999999998</v>
      </c>
      <c r="MW5" s="7">
        <f>IF(OR('Z-scores'!MW5&gt;3,'Z-scores'!MW5&lt;-3),"",'Z-scores'!MW5)</f>
        <v>-0.59299999999999997</v>
      </c>
      <c r="MX5" s="7">
        <f>IF(OR('Z-scores'!MX5&gt;3,'Z-scores'!MX5&lt;-3),"",'Z-scores'!MX5)</f>
        <v>-0.65974999999999995</v>
      </c>
      <c r="MY5" s="7">
        <f>IF(OR('Z-scores'!MY5&gt;3,'Z-scores'!MY5&lt;-3),"",'Z-scores'!MY5)</f>
        <v>-0.52891999999999995</v>
      </c>
      <c r="MZ5" s="7">
        <f>IF(OR('Z-scores'!MZ5&gt;3,'Z-scores'!MZ5&lt;-3),"",'Z-scores'!MZ5)</f>
        <v>-0.90102000000000004</v>
      </c>
      <c r="NA5" s="7">
        <f>IF(OR('Z-scores'!NA5&gt;3,'Z-scores'!NA5&lt;-3),"",'Z-scores'!NA5)</f>
        <v>-0.59031999999999996</v>
      </c>
      <c r="NB5" s="7">
        <f>IF(OR('Z-scores'!NB5&gt;3,'Z-scores'!NB5&lt;-3),"",'Z-scores'!NB5)</f>
        <v>-0.86845000000000006</v>
      </c>
      <c r="NC5" s="7">
        <f>IF(OR('Z-scores'!NC5&gt;3,'Z-scores'!NC5&lt;-3),"",'Z-scores'!NC5)</f>
        <v>-1.3434900000000001</v>
      </c>
      <c r="ND5" s="7">
        <f>IF(OR('Z-scores'!ND5&gt;3,'Z-scores'!ND5&lt;-3),"",'Z-scores'!ND5)</f>
        <v>-1.0975999999999999</v>
      </c>
      <c r="NE5" s="7">
        <f>IF(OR('Z-scores'!NE5&gt;3,'Z-scores'!NE5&lt;-3),"",'Z-scores'!NE5)</f>
        <v>-1.25139</v>
      </c>
      <c r="NF5" s="7">
        <f>IF(OR('Z-scores'!NF5&gt;3,'Z-scores'!NF5&lt;-3),"",'Z-scores'!NF5)</f>
        <v>-1.01542</v>
      </c>
      <c r="NG5" s="7">
        <f>IF(OR('Z-scores'!NG5&gt;3,'Z-scores'!NG5&lt;-3),"",'Z-scores'!NG5)</f>
        <v>-0.94635000000000002</v>
      </c>
      <c r="NH5" s="7">
        <f>IF(OR('Z-scores'!NH5&gt;3,'Z-scores'!NH5&lt;-3),"",'Z-scores'!NH5)</f>
        <v>-0.81244000000000005</v>
      </c>
      <c r="NI5" s="7">
        <f>IF(OR('Z-scores'!NI5&gt;3,'Z-scores'!NI5&lt;-3),"",'Z-scores'!NI5)</f>
        <v>-0.61102000000000001</v>
      </c>
      <c r="NJ5" s="7">
        <f>IF(OR('Z-scores'!NJ5&gt;3,'Z-scores'!NJ5&lt;-3),"",'Z-scores'!NJ5)</f>
        <v>-0.53159999999999996</v>
      </c>
      <c r="NK5" s="7">
        <f>IF(OR('Z-scores'!NK5&gt;3,'Z-scores'!NK5&lt;-3),"",'Z-scores'!NK5)</f>
        <v>-0.60945000000000005</v>
      </c>
      <c r="NL5" s="7">
        <f>IF(OR('Z-scores'!NL5&gt;3,'Z-scores'!NL5&lt;-3),"",'Z-scores'!NL5)</f>
        <v>-0.98204999999999998</v>
      </c>
      <c r="NM5" s="7">
        <f>IF(OR('Z-scores'!NM5&gt;3,'Z-scores'!NM5&lt;-3),"",'Z-scores'!NM5)</f>
        <v>-0.99363999999999997</v>
      </c>
      <c r="NN5" s="7">
        <f>IF(OR('Z-scores'!NN5&gt;3,'Z-scores'!NN5&lt;-3),"",'Z-scores'!NN5)</f>
        <v>-0.90713999999999995</v>
      </c>
      <c r="NO5" s="7">
        <f>IF(OR('Z-scores'!NO5&gt;3,'Z-scores'!NO5&lt;-3),"",'Z-scores'!NO5)</f>
        <v>-0.82793000000000005</v>
      </c>
      <c r="NP5" s="7">
        <f>IF(OR('Z-scores'!NP5&gt;3,'Z-scores'!NP5&lt;-3),"",'Z-scores'!NP5)</f>
        <v>-1.18875</v>
      </c>
      <c r="NQ5" s="7">
        <f>IF(OR('Z-scores'!NQ5&gt;3,'Z-scores'!NQ5&lt;-3),"",'Z-scores'!NQ5)</f>
        <v>-1.2410699999999999</v>
      </c>
      <c r="NR5" s="7">
        <f>IF(OR('Z-scores'!NR5&gt;3,'Z-scores'!NR5&lt;-3),"",'Z-scores'!NR5)</f>
        <v>-0.82188000000000005</v>
      </c>
      <c r="NS5" s="7">
        <f>IF(OR('Z-scores'!NS5&gt;3,'Z-scores'!NS5&lt;-3),"",'Z-scores'!NS5)</f>
        <v>-0.73151999999999995</v>
      </c>
      <c r="NT5" s="7">
        <f>IF(OR('Z-scores'!NT5&gt;3,'Z-scores'!NT5&lt;-3),"",'Z-scores'!NT5)</f>
        <v>-0.62638000000000005</v>
      </c>
      <c r="NU5" s="7">
        <f>IF(OR('Z-scores'!NU5&gt;3,'Z-scores'!NU5&lt;-3),"",'Z-scores'!NU5)</f>
        <v>-0.83930000000000005</v>
      </c>
      <c r="NV5" s="7">
        <f>IF(OR('Z-scores'!NV5&gt;3,'Z-scores'!NV5&lt;-3),"",'Z-scores'!NV5)</f>
        <v>-0.50283999999999995</v>
      </c>
      <c r="NW5" s="7">
        <f>IF(OR('Z-scores'!NW5&gt;3,'Z-scores'!NW5&lt;-3),"",'Z-scores'!NW5)</f>
        <v>-0.67571999999999999</v>
      </c>
      <c r="NX5" s="7">
        <f>IF(OR('Z-scores'!NX5&gt;3,'Z-scores'!NX5&lt;-3),"",'Z-scores'!NX5)</f>
        <v>-0.50558000000000003</v>
      </c>
      <c r="NY5" s="7">
        <f>IF(OR('Z-scores'!NY5&gt;3,'Z-scores'!NY5&lt;-3),"",'Z-scores'!NY5)</f>
        <v>-0.63434000000000001</v>
      </c>
      <c r="NZ5" s="7">
        <f>IF(OR('Z-scores'!NZ5&gt;3,'Z-scores'!NZ5&lt;-3),"",'Z-scores'!NZ5)</f>
        <v>-0.66410000000000002</v>
      </c>
      <c r="OA5" s="7">
        <f>IF(OR('Z-scores'!OA5&gt;3,'Z-scores'!OA5&lt;-3),"",'Z-scores'!OA5)</f>
        <v>-0.68813999999999997</v>
      </c>
      <c r="OB5" s="7">
        <f>IF(OR('Z-scores'!OB5&gt;3,'Z-scores'!OB5&lt;-3),"",'Z-scores'!OB5)</f>
        <v>-0.32412000000000002</v>
      </c>
      <c r="OC5" s="7">
        <f>IF(OR('Z-scores'!OC5&gt;3,'Z-scores'!OC5&lt;-3),"",'Z-scores'!OC5)</f>
        <v>-0.50300999999999996</v>
      </c>
      <c r="OD5" s="7">
        <f>IF(OR('Z-scores'!OD5&gt;3,'Z-scores'!OD5&lt;-3),"",'Z-scores'!OD5)</f>
        <v>-0.47877999999999998</v>
      </c>
      <c r="OE5" s="7">
        <f>IF(OR('Z-scores'!OE5&gt;3,'Z-scores'!OE5&lt;-3),"",'Z-scores'!OE5)</f>
        <v>-0.61946999999999997</v>
      </c>
      <c r="OF5" s="7">
        <f>IF(OR('Z-scores'!OF5&gt;3,'Z-scores'!OF5&lt;-3),"",'Z-scores'!OF5)</f>
        <v>-0.93828999999999996</v>
      </c>
      <c r="OG5" s="7">
        <f>IF(OR('Z-scores'!OG5&gt;3,'Z-scores'!OG5&lt;-3),"",'Z-scores'!OG5)</f>
        <v>-0.28908</v>
      </c>
      <c r="OH5" s="7">
        <f>IF(OR('Z-scores'!OH5&gt;3,'Z-scores'!OH5&lt;-3),"",'Z-scores'!OH5)</f>
        <v>-0.52302999999999999</v>
      </c>
      <c r="OI5" s="7">
        <f>IF(OR('Z-scores'!OI5&gt;3,'Z-scores'!OI5&lt;-3),"",'Z-scores'!OI5)</f>
        <v>-0.61724999999999997</v>
      </c>
      <c r="OJ5" s="7">
        <f>IF(OR('Z-scores'!OJ5&gt;3,'Z-scores'!OJ5&lt;-3),"",'Z-scores'!OJ5)</f>
        <v>-0.75351000000000001</v>
      </c>
      <c r="OK5" s="7">
        <f>IF(OR('Z-scores'!OK5&gt;3,'Z-scores'!OK5&lt;-3),"",'Z-scores'!OK5)</f>
        <v>-0.37827</v>
      </c>
      <c r="OL5" s="7">
        <f>IF(OR('Z-scores'!OL5&gt;3,'Z-scores'!OL5&lt;-3),"",'Z-scores'!OL5)</f>
        <v>-0.70008999999999999</v>
      </c>
      <c r="OM5" s="7">
        <f>IF(OR('Z-scores'!OM5&gt;3,'Z-scores'!OM5&lt;-3),"",'Z-scores'!OM5)</f>
        <v>-1.0677399999999999</v>
      </c>
      <c r="ON5" s="7">
        <f>IF(OR('Z-scores'!ON5&gt;3,'Z-scores'!ON5&lt;-3),"",'Z-scores'!ON5)</f>
        <v>-0.40123999999999999</v>
      </c>
      <c r="OO5" s="7">
        <f>IF(OR('Z-scores'!OO5&gt;3,'Z-scores'!OO5&lt;-3),"",'Z-scores'!OO5)</f>
        <v>-0.26956999999999998</v>
      </c>
      <c r="OP5" s="7">
        <f>IF(OR('Z-scores'!OP5&gt;3,'Z-scores'!OP5&lt;-3),"",'Z-scores'!OP5)</f>
        <v>-0.24254000000000001</v>
      </c>
      <c r="OQ5" s="7">
        <f>IF(OR('Z-scores'!OQ5&gt;3,'Z-scores'!OQ5&lt;-3),"",'Z-scores'!OQ5)</f>
        <v>-0.70147000000000004</v>
      </c>
      <c r="OR5" s="7">
        <f>IF(OR('Z-scores'!OR5&gt;3,'Z-scores'!OR5&lt;-3),"",'Z-scores'!OR5)</f>
        <v>-1.02725</v>
      </c>
      <c r="OS5" s="7">
        <f>IF(OR('Z-scores'!OS5&gt;3,'Z-scores'!OS5&lt;-3),"",'Z-scores'!OS5)</f>
        <v>-0.70669999999999999</v>
      </c>
      <c r="OT5" s="7">
        <f>IF(OR('Z-scores'!OT5&gt;3,'Z-scores'!OT5&lt;-3),"",'Z-scores'!OT5)</f>
        <v>-0.75492000000000004</v>
      </c>
      <c r="OU5" s="7">
        <f>IF(OR('Z-scores'!OU5&gt;3,'Z-scores'!OU5&lt;-3),"",'Z-scores'!OU5)</f>
        <v>-8.8190000000000004E-2</v>
      </c>
      <c r="OV5" s="7">
        <f>IF(OR('Z-scores'!OV5&gt;3,'Z-scores'!OV5&lt;-3),"",'Z-scores'!OV5)</f>
        <v>-0.21342</v>
      </c>
      <c r="OW5" s="7">
        <f>IF(OR('Z-scores'!OW5&gt;3,'Z-scores'!OW5&lt;-3),"",'Z-scores'!OW5)</f>
        <v>-0.23072999999999999</v>
      </c>
      <c r="OX5" s="7">
        <f>IF(OR('Z-scores'!OX5&gt;3,'Z-scores'!OX5&lt;-3),"",'Z-scores'!OX5)</f>
        <v>-0.40564</v>
      </c>
      <c r="OY5" s="7">
        <f>IF(OR('Z-scores'!OY5&gt;3,'Z-scores'!OY5&lt;-3),"",'Z-scores'!OY5)</f>
        <v>-0.48791000000000001</v>
      </c>
      <c r="OZ5" s="7">
        <f>IF(OR('Z-scores'!OZ5&gt;3,'Z-scores'!OZ5&lt;-3),"",'Z-scores'!OZ5)</f>
        <v>-0.78929000000000005</v>
      </c>
      <c r="PA5" s="7">
        <f>IF(OR('Z-scores'!PA5&gt;3,'Z-scores'!PA5&lt;-3),"",'Z-scores'!PA5)</f>
        <v>-0.54386000000000001</v>
      </c>
      <c r="PB5" s="7">
        <f>IF(OR('Z-scores'!PB5&gt;3,'Z-scores'!PB5&lt;-3),"",'Z-scores'!PB5)</f>
        <v>-0.73455999999999999</v>
      </c>
      <c r="PC5" s="7">
        <f>IF(OR('Z-scores'!PC5&gt;3,'Z-scores'!PC5&lt;-3),"",'Z-scores'!PC5)</f>
        <v>-0.42587000000000003</v>
      </c>
      <c r="PD5" s="7">
        <f>IF(OR('Z-scores'!PD5&gt;3,'Z-scores'!PD5&lt;-3),"",'Z-scores'!PD5)</f>
        <v>-0.77166999999999997</v>
      </c>
      <c r="PE5" s="7">
        <f>IF(OR('Z-scores'!PE5&gt;3,'Z-scores'!PE5&lt;-3),"",'Z-scores'!PE5)</f>
        <v>-0.67122999999999999</v>
      </c>
      <c r="PF5" s="7">
        <f>IF(OR('Z-scores'!PF5&gt;3,'Z-scores'!PF5&lt;-3),"",'Z-scores'!PF5)</f>
        <v>-0.85496000000000005</v>
      </c>
      <c r="PG5" s="7">
        <f>IF(OR('Z-scores'!PG5&gt;3,'Z-scores'!PG5&lt;-3),"",'Z-scores'!PG5)</f>
        <v>-0.71455999999999997</v>
      </c>
      <c r="PH5" s="7">
        <f>IF(OR('Z-scores'!PH5&gt;3,'Z-scores'!PH5&lt;-3),"",'Z-scores'!PH5)</f>
        <v>-0.59377999999999997</v>
      </c>
      <c r="PI5" s="7">
        <f>IF(OR('Z-scores'!PI5&gt;3,'Z-scores'!PI5&lt;-3),"",'Z-scores'!PI5)</f>
        <v>-0.70874000000000004</v>
      </c>
      <c r="PJ5" s="7">
        <f>IF(OR('Z-scores'!PJ5&gt;3,'Z-scores'!PJ5&lt;-3),"",'Z-scores'!PJ5)</f>
        <v>-0.62263000000000002</v>
      </c>
      <c r="PK5" s="7">
        <f>IF(OR('Z-scores'!PK5&gt;3,'Z-scores'!PK5&lt;-3),"",'Z-scores'!PK5)</f>
        <v>-0.97974000000000006</v>
      </c>
      <c r="PL5" s="7">
        <f>IF(OR('Z-scores'!PL5&gt;3,'Z-scores'!PL5&lt;-3),"",'Z-scores'!PL5)</f>
        <v>-0.31169000000000002</v>
      </c>
      <c r="PM5" s="7">
        <f>IF(OR('Z-scores'!PM5&gt;3,'Z-scores'!PM5&lt;-3),"",'Z-scores'!PM5)</f>
        <v>-0.77856999999999998</v>
      </c>
      <c r="PN5" s="7">
        <f>IF(OR('Z-scores'!PN5&gt;3,'Z-scores'!PN5&lt;-3),"",'Z-scores'!PN5)</f>
        <v>-0.65858000000000005</v>
      </c>
      <c r="PO5" s="7">
        <f>IF(OR('Z-scores'!PO5&gt;3,'Z-scores'!PO5&lt;-3),"",'Z-scores'!PO5)</f>
        <v>-0.56006</v>
      </c>
      <c r="PP5" s="7">
        <f>IF(OR('Z-scores'!PP5&gt;3,'Z-scores'!PP5&lt;-3),"",'Z-scores'!PP5)</f>
        <v>-0.24254000000000001</v>
      </c>
      <c r="PQ5" s="7">
        <f>IF(OR('Z-scores'!PQ5&gt;3,'Z-scores'!PQ5&lt;-3),"",'Z-scores'!PQ5)</f>
        <v>-0.95038</v>
      </c>
      <c r="PR5" s="7">
        <f>IF(OR('Z-scores'!PR5&gt;3,'Z-scores'!PR5&lt;-3),"",'Z-scores'!PR5)</f>
        <v>-0.62104999999999999</v>
      </c>
      <c r="PS5" s="7">
        <f>IF(OR('Z-scores'!PS5&gt;3,'Z-scores'!PS5&lt;-3),"",'Z-scores'!PS5)</f>
        <v>-0.28026000000000001</v>
      </c>
      <c r="PT5" s="7">
        <f>IF(OR('Z-scores'!PT5&gt;3,'Z-scores'!PT5&lt;-3),"",'Z-scores'!PT5)</f>
        <v>-0.13072</v>
      </c>
      <c r="PU5" s="7">
        <f>IF(OR('Z-scores'!PU5&gt;3,'Z-scores'!PU5&lt;-3),"",'Z-scores'!PU5)</f>
        <v>-0.32395000000000002</v>
      </c>
      <c r="PV5" s="7">
        <f>IF(OR('Z-scores'!PV5&gt;3,'Z-scores'!PV5&lt;-3),"",'Z-scores'!PV5)</f>
        <v>-0.31580000000000003</v>
      </c>
      <c r="PW5" s="7">
        <f>IF(OR('Z-scores'!PW5&gt;3,'Z-scores'!PW5&lt;-3),"",'Z-scores'!PW5)</f>
        <v>-0.81955</v>
      </c>
      <c r="PX5" s="7">
        <f>IF(OR('Z-scores'!PX5&gt;3,'Z-scores'!PX5&lt;-3),"",'Z-scores'!PX5)</f>
        <v>-0.55013999999999996</v>
      </c>
      <c r="PY5" s="7">
        <f>IF(OR('Z-scores'!PY5&gt;3,'Z-scores'!PY5&lt;-3),"",'Z-scores'!PY5)</f>
        <v>-0.38553999999999999</v>
      </c>
      <c r="PZ5" s="7">
        <f>IF(OR('Z-scores'!PZ5&gt;3,'Z-scores'!PZ5&lt;-3),"",'Z-scores'!PZ5)</f>
        <v>-0.41299000000000002</v>
      </c>
      <c r="QA5" s="7">
        <f>IF(OR('Z-scores'!QA5&gt;3,'Z-scores'!QA5&lt;-3),"",'Z-scores'!QA5)</f>
        <v>-0.41871999999999998</v>
      </c>
      <c r="QB5" s="7">
        <f>IF(OR('Z-scores'!QB5&gt;3,'Z-scores'!QB5&lt;-3),"",'Z-scores'!QB5)</f>
        <v>-0.50873999999999997</v>
      </c>
      <c r="QC5" s="7">
        <f>IF(OR('Z-scores'!QC5&gt;3,'Z-scores'!QC5&lt;-3),"",'Z-scores'!QC5)</f>
        <v>-0.23577999999999999</v>
      </c>
      <c r="QD5" s="7">
        <f>IF(OR('Z-scores'!QD5&gt;3,'Z-scores'!QD5&lt;-3),"",'Z-scores'!QD5)</f>
        <v>-0.47405999999999998</v>
      </c>
      <c r="QE5" s="7">
        <f>IF(OR('Z-scores'!QE5&gt;3,'Z-scores'!QE5&lt;-3),"",'Z-scores'!QE5)</f>
        <v>-0.46010000000000001</v>
      </c>
      <c r="QF5" s="7">
        <f>IF(OR('Z-scores'!QF5&gt;3,'Z-scores'!QF5&lt;-3),"",'Z-scores'!QF5)</f>
        <v>-0.38743</v>
      </c>
      <c r="QG5" s="7">
        <f>IF(OR('Z-scores'!QG5&gt;3,'Z-scores'!QG5&lt;-3),"",'Z-scores'!QG5)</f>
        <v>-2.9430000000000001E-2</v>
      </c>
      <c r="QH5" s="7">
        <f>IF(OR('Z-scores'!QH5&gt;3,'Z-scores'!QH5&lt;-3),"",'Z-scores'!QH5)</f>
        <v>-0.42901</v>
      </c>
      <c r="QI5" s="7">
        <f>IF(OR('Z-scores'!QI5&gt;3,'Z-scores'!QI5&lt;-3),"",'Z-scores'!QI5)</f>
        <v>-0.88529999999999998</v>
      </c>
      <c r="QJ5" s="7">
        <f>IF(OR('Z-scores'!QJ5&gt;3,'Z-scores'!QJ5&lt;-3),"",'Z-scores'!QJ5)</f>
        <v>-0.22184000000000001</v>
      </c>
      <c r="QK5" s="7">
        <f>IF(OR('Z-scores'!QK5&gt;3,'Z-scores'!QK5&lt;-3),"",'Z-scores'!QK5)</f>
        <v>-0.39800000000000002</v>
      </c>
      <c r="QL5" s="7">
        <f>IF(OR('Z-scores'!QL5&gt;3,'Z-scores'!QL5&lt;-3),"",'Z-scores'!QL5)</f>
        <v>-0.37298999999999999</v>
      </c>
      <c r="QM5" s="7">
        <f>IF(OR('Z-scores'!QM5&gt;3,'Z-scores'!QM5&lt;-3),"",'Z-scores'!QM5)</f>
        <v>-0.43142999999999998</v>
      </c>
      <c r="QN5" s="7">
        <f>IF(OR('Z-scores'!QN5&gt;3,'Z-scores'!QN5&lt;-3),"",'Z-scores'!QN5)</f>
        <v>-0.39584000000000003</v>
      </c>
      <c r="QO5" s="7">
        <f>IF(OR('Z-scores'!QO5&gt;3,'Z-scores'!QO5&lt;-3),"",'Z-scores'!QO5)</f>
        <v>-9.5820000000000002E-2</v>
      </c>
      <c r="QP5" s="7">
        <f>IF(OR('Z-scores'!QP5&gt;3,'Z-scores'!QP5&lt;-3),"",'Z-scores'!QP5)</f>
        <v>-0.37237999999999999</v>
      </c>
      <c r="QQ5" s="7">
        <f>IF(OR('Z-scores'!QQ5&gt;3,'Z-scores'!QQ5&lt;-3),"",'Z-scores'!QQ5)</f>
        <v>-0.31984000000000001</v>
      </c>
      <c r="QR5" s="7">
        <f>IF(OR('Z-scores'!QR5&gt;3,'Z-scores'!QR5&lt;-3),"",'Z-scores'!QR5)</f>
        <v>-0.43669000000000002</v>
      </c>
      <c r="QS5" s="7">
        <f>IF(OR('Z-scores'!QS5&gt;3,'Z-scores'!QS5&lt;-3),"",'Z-scores'!QS5)</f>
        <v>-0.35731000000000002</v>
      </c>
      <c r="QT5" s="7">
        <f>IF(OR('Z-scores'!QT5&gt;3,'Z-scores'!QT5&lt;-3),"",'Z-scores'!QT5)</f>
        <v>-0.47717999999999999</v>
      </c>
      <c r="QU5" s="7">
        <f>IF(OR('Z-scores'!QU5&gt;3,'Z-scores'!QU5&lt;-3),"",'Z-scores'!QU5)</f>
        <v>-0.25163999999999997</v>
      </c>
      <c r="QV5" s="7">
        <f>IF(OR('Z-scores'!QV5&gt;3,'Z-scores'!QV5&lt;-3),"",'Z-scores'!QV5)</f>
        <v>-0.21793000000000001</v>
      </c>
      <c r="QW5" s="7">
        <f>IF(OR('Z-scores'!QW5&gt;3,'Z-scores'!QW5&lt;-3),"",'Z-scores'!QW5)</f>
        <v>-0.56154999999999999</v>
      </c>
      <c r="QX5" s="7">
        <f>IF(OR('Z-scores'!QX5&gt;3,'Z-scores'!QX5&lt;-3),"",'Z-scores'!QX5)</f>
        <v>1.13497</v>
      </c>
      <c r="QY5" s="7">
        <f>IF(OR('Z-scores'!QY5&gt;3,'Z-scores'!QY5&lt;-3),"",'Z-scores'!QY5)</f>
        <v>-0.59216000000000002</v>
      </c>
      <c r="QZ5" s="7">
        <f>IF(OR('Z-scores'!QZ5&gt;3,'Z-scores'!QZ5&lt;-3),"",'Z-scores'!QZ5)</f>
        <v>-0.85438999999999998</v>
      </c>
      <c r="RA5" s="7">
        <f>IF(OR('Z-scores'!RA5&gt;3,'Z-scores'!RA5&lt;-3),"",'Z-scores'!RA5)</f>
        <v>-0.60080999999999996</v>
      </c>
      <c r="RB5" s="7">
        <f>IF(OR('Z-scores'!RB5&gt;3,'Z-scores'!RB5&lt;-3),"",'Z-scores'!RB5)</f>
        <v>-0.63027999999999995</v>
      </c>
      <c r="RC5" s="7">
        <f>IF(OR('Z-scores'!RC5&gt;3,'Z-scores'!RC5&lt;-3),"",'Z-scores'!RC5)</f>
        <v>-0.61168</v>
      </c>
      <c r="RD5" s="7">
        <f>IF(OR('Z-scores'!RD5&gt;3,'Z-scores'!RD5&lt;-3),"",'Z-scores'!RD5)</f>
        <v>3.3360000000000001E-2</v>
      </c>
      <c r="RE5" s="7">
        <f>IF(OR('Z-scores'!RE5&gt;3,'Z-scores'!RE5&lt;-3),"",'Z-scores'!RE5)</f>
        <v>-1.0439099999999999</v>
      </c>
      <c r="RF5" s="7">
        <f>IF(OR('Z-scores'!RF5&gt;3,'Z-scores'!RF5&lt;-3),"",'Z-scores'!RF5)</f>
        <v>-0.57989999999999997</v>
      </c>
      <c r="RG5" s="7">
        <f>IF(OR('Z-scores'!RG5&gt;3,'Z-scores'!RG5&lt;-3),"",'Z-scores'!RG5)</f>
        <v>-1.29558</v>
      </c>
      <c r="RH5" s="7">
        <f>IF(OR('Z-scores'!RH5&gt;3,'Z-scores'!RH5&lt;-3),"",'Z-scores'!RH5)</f>
        <v>-1.1214200000000001</v>
      </c>
      <c r="RI5" s="7">
        <f>IF(OR('Z-scores'!RI5&gt;3,'Z-scores'!RI5&lt;-3),"",'Z-scores'!RI5)</f>
        <v>-1.45208</v>
      </c>
      <c r="RJ5" s="7">
        <f>IF(OR('Z-scores'!RJ5&gt;3,'Z-scores'!RJ5&lt;-3),"",'Z-scores'!RJ5)</f>
        <v>-0.91254000000000002</v>
      </c>
      <c r="RK5" s="7">
        <f>IF(OR('Z-scores'!RK5&gt;3,'Z-scores'!RK5&lt;-3),"",'Z-scores'!RK5)</f>
        <v>-0.60872000000000004</v>
      </c>
      <c r="RL5" s="7">
        <f>IF(OR('Z-scores'!RL5&gt;3,'Z-scores'!RL5&lt;-3),"",'Z-scores'!RL5)</f>
        <v>-0.50915999999999995</v>
      </c>
      <c r="RM5" s="7">
        <f>IF(OR('Z-scores'!RM5&gt;3,'Z-scores'!RM5&lt;-3),"",'Z-scores'!RM5)</f>
        <v>-0.65668000000000004</v>
      </c>
      <c r="RN5" s="7">
        <f>IF(OR('Z-scores'!RN5&gt;3,'Z-scores'!RN5&lt;-3),"",'Z-scores'!RN5)</f>
        <v>-0.79161000000000004</v>
      </c>
      <c r="RO5" s="7">
        <f>IF(OR('Z-scores'!RO5&gt;3,'Z-scores'!RO5&lt;-3),"",'Z-scores'!RO5)</f>
        <v>-0.69328999999999996</v>
      </c>
      <c r="RP5" s="7">
        <f>IF(OR('Z-scores'!RP5&gt;3,'Z-scores'!RP5&lt;-3),"",'Z-scores'!RP5)</f>
        <v>-0.85529999999999995</v>
      </c>
      <c r="RQ5" s="7">
        <f>IF(OR('Z-scores'!RQ5&gt;3,'Z-scores'!RQ5&lt;-3),"",'Z-scores'!RQ5)</f>
        <v>-0.86856999999999995</v>
      </c>
      <c r="RR5" s="7">
        <f>IF(OR('Z-scores'!RR5&gt;3,'Z-scores'!RR5&lt;-3),"",'Z-scores'!RR5)</f>
        <v>-0.68683000000000005</v>
      </c>
      <c r="RS5" s="7">
        <f>IF(OR('Z-scores'!RS5&gt;3,'Z-scores'!RS5&lt;-3),"",'Z-scores'!RS5)</f>
        <v>-0.51446999999999998</v>
      </c>
      <c r="RT5" s="7">
        <f>IF(OR('Z-scores'!RT5&gt;3,'Z-scores'!RT5&lt;-3),"",'Z-scores'!RT5)</f>
        <v>-0.91700000000000004</v>
      </c>
      <c r="RU5" s="7">
        <f>IF(OR('Z-scores'!RU5&gt;3,'Z-scores'!RU5&lt;-3),"",'Z-scores'!RU5)</f>
        <v>-1.09497</v>
      </c>
      <c r="RV5" s="7">
        <f>IF(OR('Z-scores'!RV5&gt;3,'Z-scores'!RV5&lt;-3),"",'Z-scores'!RV5)</f>
        <v>-1.08334</v>
      </c>
      <c r="RW5" s="7">
        <f>IF(OR('Z-scores'!RW5&gt;3,'Z-scores'!RW5&lt;-3),"",'Z-scores'!RW5)</f>
        <v>-0.83357000000000003</v>
      </c>
      <c r="RX5" s="7">
        <f>IF(OR('Z-scores'!RX5&gt;3,'Z-scores'!RX5&lt;-3),"",'Z-scores'!RX5)</f>
        <v>-0.21579000000000001</v>
      </c>
      <c r="RY5" s="7">
        <f>IF(OR('Z-scores'!RY5&gt;3,'Z-scores'!RY5&lt;-3),"",'Z-scores'!RY5)</f>
        <v>-0.26189000000000001</v>
      </c>
      <c r="RZ5" s="7">
        <f>IF(OR('Z-scores'!RZ5&gt;3,'Z-scores'!RZ5&lt;-3),"",'Z-scores'!RZ5)</f>
        <v>-0.87680999999999998</v>
      </c>
      <c r="SA5" s="7">
        <f>IF(OR('Z-scores'!SA5&gt;3,'Z-scores'!SA5&lt;-3),"",'Z-scores'!SA5)</f>
        <v>-0.48155999999999999</v>
      </c>
      <c r="SB5" s="7">
        <f>IF(OR('Z-scores'!SB5&gt;3,'Z-scores'!SB5&lt;-3),"",'Z-scores'!SB5)</f>
        <v>-0.50963999999999998</v>
      </c>
      <c r="SC5" s="7">
        <f>IF(OR('Z-scores'!SC5&gt;3,'Z-scores'!SC5&lt;-3),"",'Z-scores'!SC5)</f>
        <v>-1.21875</v>
      </c>
      <c r="SD5" s="7">
        <f>IF(OR('Z-scores'!SD5&gt;3,'Z-scores'!SD5&lt;-3),"",'Z-scores'!SD5)</f>
        <v>-0.78419000000000005</v>
      </c>
      <c r="SE5" s="7">
        <f>IF(OR('Z-scores'!SE5&gt;3,'Z-scores'!SE5&lt;-3),"",'Z-scores'!SE5)</f>
        <v>-0.55662</v>
      </c>
      <c r="SF5" s="7">
        <f>IF(OR('Z-scores'!SF5&gt;3,'Z-scores'!SF5&lt;-3),"",'Z-scores'!SF5)</f>
        <v>-0.68369000000000002</v>
      </c>
      <c r="SG5" s="7">
        <f>IF(OR('Z-scores'!SG5&gt;3,'Z-scores'!SG5&lt;-3),"",'Z-scores'!SG5)</f>
        <v>-0.96723999999999999</v>
      </c>
      <c r="SH5" s="7">
        <f>IF(OR('Z-scores'!SH5&gt;3,'Z-scores'!SH5&lt;-3),"",'Z-scores'!SH5)</f>
        <v>-0.64976999999999996</v>
      </c>
      <c r="SI5" s="7">
        <f>IF(OR('Z-scores'!SI5&gt;3,'Z-scores'!SI5&lt;-3),"",'Z-scores'!SI5)</f>
        <v>-0.40493000000000001</v>
      </c>
      <c r="SJ5" s="7">
        <f>IF(OR('Z-scores'!SJ5&gt;3,'Z-scores'!SJ5&lt;-3),"",'Z-scores'!SJ5)</f>
        <v>-0.68452000000000002</v>
      </c>
      <c r="SK5" s="7">
        <f>IF(OR('Z-scores'!SK5&gt;3,'Z-scores'!SK5&lt;-3),"",'Z-scores'!SK5)</f>
        <v>-0.53847999999999996</v>
      </c>
      <c r="SL5" s="7">
        <f>IF(OR('Z-scores'!SL5&gt;3,'Z-scores'!SL5&lt;-3),"",'Z-scores'!SL5)</f>
        <v>-0.36803999999999998</v>
      </c>
      <c r="SM5" s="7">
        <f>IF(OR('Z-scores'!SM5&gt;3,'Z-scores'!SM5&lt;-3),"",'Z-scores'!SM5)</f>
        <v>-1.04206</v>
      </c>
      <c r="SN5" s="7">
        <f>IF(OR('Z-scores'!SN5&gt;3,'Z-scores'!SN5&lt;-3),"",'Z-scores'!SN5)</f>
        <v>-0.50455000000000005</v>
      </c>
      <c r="SO5" s="7">
        <f>IF(OR('Z-scores'!SO5&gt;3,'Z-scores'!SO5&lt;-3),"",'Z-scores'!SO5)</f>
        <v>-1.0941700000000001</v>
      </c>
      <c r="SP5" s="7">
        <f>IF(OR('Z-scores'!SP5&gt;3,'Z-scores'!SP5&lt;-3),"",'Z-scores'!SP5)</f>
        <v>-2.724E-2</v>
      </c>
      <c r="SQ5" s="7">
        <f>IF(OR('Z-scores'!SQ5&gt;3,'Z-scores'!SQ5&lt;-3),"",'Z-scores'!SQ5)</f>
        <v>-0.41012999999999999</v>
      </c>
      <c r="SR5" s="7">
        <f>IF(OR('Z-scores'!SR5&gt;3,'Z-scores'!SR5&lt;-3),"",'Z-scores'!SR5)</f>
        <v>-0.61231000000000002</v>
      </c>
      <c r="SS5" s="7">
        <f>IF(OR('Z-scores'!SS5&gt;3,'Z-scores'!SS5&lt;-3),"",'Z-scores'!SS5)</f>
        <v>-0.77134000000000003</v>
      </c>
      <c r="ST5" s="7">
        <f>IF(OR('Z-scores'!ST5&gt;3,'Z-scores'!ST5&lt;-3),"",'Z-scores'!ST5)</f>
        <v>-1.01894</v>
      </c>
      <c r="SU5" s="7">
        <f>IF(OR('Z-scores'!SU5&gt;3,'Z-scores'!SU5&lt;-3),"",'Z-scores'!SU5)</f>
        <v>-0.46578999999999998</v>
      </c>
      <c r="SV5" s="7">
        <f>IF(OR('Z-scores'!SV5&gt;3,'Z-scores'!SV5&lt;-3),"",'Z-scores'!SV5)</f>
        <v>-0.99470000000000003</v>
      </c>
      <c r="SW5" s="7">
        <f>IF(OR('Z-scores'!SW5&gt;3,'Z-scores'!SW5&lt;-3),"",'Z-scores'!SW5)</f>
        <v>-0.91857999999999995</v>
      </c>
      <c r="SX5" s="7">
        <f>IF(OR('Z-scores'!SX5&gt;3,'Z-scores'!SX5&lt;-3),"",'Z-scores'!SX5)</f>
        <v>-0.49303000000000002</v>
      </c>
      <c r="SY5" s="7">
        <f>IF(OR('Z-scores'!SY5&gt;3,'Z-scores'!SY5&lt;-3),"",'Z-scores'!SY5)</f>
        <v>-1.8337600000000001</v>
      </c>
      <c r="SZ5" s="7">
        <f>IF(OR('Z-scores'!SZ5&gt;3,'Z-scores'!SZ5&lt;-3),"",'Z-scores'!SZ5)</f>
        <v>-1.4452199999999999</v>
      </c>
      <c r="TA5" s="7">
        <f>IF(OR('Z-scores'!TA5&gt;3,'Z-scores'!TA5&lt;-3),"",'Z-scores'!TA5)</f>
        <v>-0.37806000000000001</v>
      </c>
      <c r="TB5" s="7">
        <f>IF(OR('Z-scores'!TB5&gt;3,'Z-scores'!TB5&lt;-3),"",'Z-scores'!TB5)</f>
        <v>0.23988999999999999</v>
      </c>
      <c r="TC5" s="7">
        <f>IF(OR('Z-scores'!TC5&gt;3,'Z-scores'!TC5&lt;-3),"",'Z-scores'!TC5)</f>
        <v>-0.75705999999999996</v>
      </c>
      <c r="TD5" s="7">
        <f>IF(OR('Z-scores'!TD5&gt;3,'Z-scores'!TD5&lt;-3),"",'Z-scores'!TD5)</f>
        <v>-0.53659000000000001</v>
      </c>
      <c r="TE5" s="7">
        <f>IF(OR('Z-scores'!TE5&gt;3,'Z-scores'!TE5&lt;-3),"",'Z-scores'!TE5)</f>
        <v>-0.74480000000000002</v>
      </c>
      <c r="TF5" s="7">
        <f>IF(OR('Z-scores'!TF5&gt;3,'Z-scores'!TF5&lt;-3),"",'Z-scores'!TF5)</f>
        <v>-0.61712</v>
      </c>
      <c r="TG5" s="7">
        <f>IF(OR('Z-scores'!TG5&gt;3,'Z-scores'!TG5&lt;-3),"",'Z-scores'!TG5)</f>
        <v>-0.99141000000000001</v>
      </c>
      <c r="TH5" s="7">
        <f>IF(OR('Z-scores'!TH5&gt;3,'Z-scores'!TH5&lt;-3),"",'Z-scores'!TH5)</f>
        <v>-1.2584900000000001</v>
      </c>
      <c r="TI5" s="7">
        <f>IF(OR('Z-scores'!TI5&gt;3,'Z-scores'!TI5&lt;-3),"",'Z-scores'!TI5)</f>
        <v>-0.99155000000000004</v>
      </c>
      <c r="TJ5" s="7">
        <f>IF(OR('Z-scores'!TJ5&gt;3,'Z-scores'!TJ5&lt;-3),"",'Z-scores'!TJ5)</f>
        <v>-0.56225999999999998</v>
      </c>
      <c r="TK5" s="7">
        <f>IF(OR('Z-scores'!TK5&gt;3,'Z-scores'!TK5&lt;-3),"",'Z-scores'!TK5)</f>
        <v>-0.31146000000000001</v>
      </c>
      <c r="TL5" s="7">
        <f>IF(OR('Z-scores'!TL5&gt;3,'Z-scores'!TL5&lt;-3),"",'Z-scores'!TL5)</f>
        <v>-1.2748699999999999</v>
      </c>
      <c r="TM5" s="7">
        <f>IF(OR('Z-scores'!TM5&gt;3,'Z-scores'!TM5&lt;-3),"",'Z-scores'!TM5)</f>
        <v>-0.84079000000000004</v>
      </c>
      <c r="TN5" s="7">
        <f>IF(OR('Z-scores'!TN5&gt;3,'Z-scores'!TN5&lt;-3),"",'Z-scores'!TN5)</f>
        <v>-1.5592999999999999</v>
      </c>
      <c r="TO5" s="7">
        <f>IF(OR('Z-scores'!TO5&gt;3,'Z-scores'!TO5&lt;-3),"",'Z-scores'!TO5)</f>
        <v>-0.72509999999999997</v>
      </c>
      <c r="TP5" s="7">
        <f>IF(OR('Z-scores'!TP5&gt;3,'Z-scores'!TP5&lt;-3),"",'Z-scores'!TP5)</f>
        <v>-0.59018000000000004</v>
      </c>
      <c r="TQ5" s="7">
        <f>IF(OR('Z-scores'!TQ5&gt;3,'Z-scores'!TQ5&lt;-3),"",'Z-scores'!TQ5)</f>
        <v>-0.49314000000000002</v>
      </c>
      <c r="TR5" s="7">
        <f>IF(OR('Z-scores'!TR5&gt;3,'Z-scores'!TR5&lt;-3),"",'Z-scores'!TR5)</f>
        <v>-0.60963000000000001</v>
      </c>
      <c r="TS5" s="7">
        <f>IF(OR('Z-scores'!TS5&gt;3,'Z-scores'!TS5&lt;-3),"",'Z-scores'!TS5)</f>
        <v>-0.59241999999999995</v>
      </c>
      <c r="TT5" s="7">
        <f>IF(OR('Z-scores'!TT5&gt;3,'Z-scores'!TT5&lt;-3),"",'Z-scores'!TT5)</f>
        <v>-0.59421000000000002</v>
      </c>
      <c r="TU5" s="7">
        <f>IF(OR('Z-scores'!TU5&gt;3,'Z-scores'!TU5&lt;-3),"",'Z-scores'!TU5)</f>
        <v>-0.72604999999999997</v>
      </c>
      <c r="TV5" s="7">
        <f>IF(OR('Z-scores'!TV5&gt;3,'Z-scores'!TV5&lt;-3),"",'Z-scores'!TV5)</f>
        <v>-0.62236999999999998</v>
      </c>
      <c r="TW5" s="7">
        <f>IF(OR('Z-scores'!TW5&gt;3,'Z-scores'!TW5&lt;-3),"",'Z-scores'!TW5)</f>
        <v>-0.88821000000000006</v>
      </c>
      <c r="TX5" s="7">
        <f>IF(OR('Z-scores'!TX5&gt;3,'Z-scores'!TX5&lt;-3),"",'Z-scores'!TX5)</f>
        <v>-0.45229999999999998</v>
      </c>
      <c r="TY5" s="7">
        <f>IF(OR('Z-scores'!TY5&gt;3,'Z-scores'!TY5&lt;-3),"",'Z-scores'!TY5)</f>
        <v>-0.53881999999999997</v>
      </c>
      <c r="TZ5" s="7">
        <f>IF(OR('Z-scores'!TZ5&gt;3,'Z-scores'!TZ5&lt;-3),"",'Z-scores'!TZ5)</f>
        <v>-0.64766999999999997</v>
      </c>
      <c r="UA5" s="7">
        <f>IF(OR('Z-scores'!UA5&gt;3,'Z-scores'!UA5&lt;-3),"",'Z-scores'!UA5)</f>
        <v>-0.44771</v>
      </c>
      <c r="UB5" s="7">
        <f>IF(OR('Z-scores'!UB5&gt;3,'Z-scores'!UB5&lt;-3),"",'Z-scores'!UB5)</f>
        <v>-1.0989800000000001</v>
      </c>
      <c r="UC5" s="7">
        <f>IF(OR('Z-scores'!UC5&gt;3,'Z-scores'!UC5&lt;-3),"",'Z-scores'!UC5)</f>
        <v>-0.89876999999999996</v>
      </c>
      <c r="UD5" s="7">
        <f>IF(OR('Z-scores'!UD5&gt;3,'Z-scores'!UD5&lt;-3),"",'Z-scores'!UD5)</f>
        <v>-0.82484000000000002</v>
      </c>
      <c r="UE5" s="7"/>
      <c r="UF5" s="7"/>
      <c r="UG5" s="7"/>
    </row>
    <row r="6" spans="1:553" x14ac:dyDescent="0.25">
      <c r="A6">
        <v>146</v>
      </c>
      <c r="B6">
        <v>0</v>
      </c>
      <c r="C6" s="7">
        <f>IF(OR('Z-scores'!C6&gt;3,'Z-scores'!C6&lt;-3),"",'Z-scores'!C6)</f>
        <v>0.45788000000000001</v>
      </c>
      <c r="D6" s="7">
        <f>IF(OR('Z-scores'!D6&gt;3,'Z-scores'!D6&lt;-3),"",'Z-scores'!D6)</f>
        <v>1.2916700000000001</v>
      </c>
      <c r="E6" s="7">
        <f>IF(OR('Z-scores'!E6&gt;3,'Z-scores'!E6&lt;-3),"",'Z-scores'!E6)</f>
        <v>-0.28826000000000002</v>
      </c>
      <c r="F6" s="7">
        <f>IF(OR('Z-scores'!F6&gt;3,'Z-scores'!F6&lt;-3),"",'Z-scores'!F6)</f>
        <v>-0.18285000000000001</v>
      </c>
      <c r="G6" s="7">
        <f>IF(OR('Z-scores'!G6&gt;3,'Z-scores'!G6&lt;-3),"",'Z-scores'!G6)</f>
        <v>0.44703999999999999</v>
      </c>
      <c r="H6" s="7">
        <f>IF(OR('Z-scores'!H6&gt;3,'Z-scores'!H6&lt;-3),"",'Z-scores'!H6)</f>
        <v>-0.46577000000000002</v>
      </c>
      <c r="I6" s="7">
        <f>IF(OR('Z-scores'!I6&gt;3,'Z-scores'!I6&lt;-3),"",'Z-scores'!I6)</f>
        <v>-0.56091999999999997</v>
      </c>
      <c r="J6" s="7">
        <f>IF(OR('Z-scores'!J6&gt;3,'Z-scores'!J6&lt;-3),"",'Z-scores'!J6)</f>
        <v>-0.76480999999999999</v>
      </c>
      <c r="K6" s="7">
        <f>IF(OR('Z-scores'!K6&gt;3,'Z-scores'!K6&lt;-3),"",'Z-scores'!K6)</f>
        <v>-0.4173</v>
      </c>
      <c r="L6" s="7">
        <f>IF(OR('Z-scores'!L6&gt;3,'Z-scores'!L6&lt;-3),"",'Z-scores'!L6)</f>
        <v>1.57657</v>
      </c>
      <c r="M6" s="7">
        <f>IF(OR('Z-scores'!M6&gt;3,'Z-scores'!M6&lt;-3),"",'Z-scores'!M6)</f>
        <v>0.6744</v>
      </c>
      <c r="N6" s="7">
        <f>IF(OR('Z-scores'!N6&gt;3,'Z-scores'!N6&lt;-3),"",'Z-scores'!N6)</f>
        <v>-0.61228000000000005</v>
      </c>
      <c r="O6" s="7">
        <f>IF(OR('Z-scores'!O6&gt;3,'Z-scores'!O6&lt;-3),"",'Z-scores'!O6)</f>
        <v>-0.55452999999999997</v>
      </c>
      <c r="P6" s="7">
        <f>IF(OR('Z-scores'!P6&gt;3,'Z-scores'!P6&lt;-3),"",'Z-scores'!P6)</f>
        <v>-0.44783000000000001</v>
      </c>
      <c r="Q6" s="7">
        <f>IF(OR('Z-scores'!Q6&gt;3,'Z-scores'!Q6&lt;-3),"",'Z-scores'!Q6)</f>
        <v>1.45607</v>
      </c>
      <c r="R6" s="7">
        <f>IF(OR('Z-scores'!R6&gt;3,'Z-scores'!R6&lt;-3),"",'Z-scores'!R6)</f>
        <v>-0.24304999999999999</v>
      </c>
      <c r="S6" s="7">
        <f>IF(OR('Z-scores'!S6&gt;3,'Z-scores'!S6&lt;-3),"",'Z-scores'!S6)</f>
        <v>-0.76082000000000005</v>
      </c>
      <c r="T6" s="7">
        <f>IF(OR('Z-scores'!T6&gt;3,'Z-scores'!T6&lt;-3),"",'Z-scores'!T6)</f>
        <v>-1.06741</v>
      </c>
      <c r="U6" s="7">
        <f>IF(OR('Z-scores'!U6&gt;3,'Z-scores'!U6&lt;-3),"",'Z-scores'!U6)</f>
        <v>-0.90342</v>
      </c>
      <c r="V6" s="7">
        <f>IF(OR('Z-scores'!V6&gt;3,'Z-scores'!V6&lt;-3),"",'Z-scores'!V6)</f>
        <v>-0.94779000000000002</v>
      </c>
      <c r="W6" s="7">
        <f>IF(OR('Z-scores'!W6&gt;3,'Z-scores'!W6&lt;-3),"",'Z-scores'!W6)</f>
        <v>1.03033</v>
      </c>
      <c r="X6" s="7">
        <f>IF(OR('Z-scores'!X6&gt;3,'Z-scores'!X6&lt;-3),"",'Z-scores'!X6)</f>
        <v>0.36042999999999997</v>
      </c>
      <c r="Y6" s="7">
        <f>IF(OR('Z-scores'!Y6&gt;3,'Z-scores'!Y6&lt;-3),"",'Z-scores'!Y6)</f>
        <v>-0.77644999999999997</v>
      </c>
      <c r="Z6" s="7">
        <f>IF(OR('Z-scores'!Z6&gt;3,'Z-scores'!Z6&lt;-3),"",'Z-scores'!Z6)</f>
        <v>-0.86590999999999996</v>
      </c>
      <c r="AA6" s="7">
        <f>IF(OR('Z-scores'!AA6&gt;3,'Z-scores'!AA6&lt;-3),"",'Z-scores'!AA6)</f>
        <v>-0.64839000000000002</v>
      </c>
      <c r="AB6" s="7">
        <f>IF(OR('Z-scores'!AB6&gt;3,'Z-scores'!AB6&lt;-3),"",'Z-scores'!AB6)</f>
        <v>-1.0119199999999999</v>
      </c>
      <c r="AC6" s="7">
        <f>IF(OR('Z-scores'!AC6&gt;3,'Z-scores'!AC6&lt;-3),"",'Z-scores'!AC6)</f>
        <v>-0.87511000000000005</v>
      </c>
      <c r="AD6" s="7">
        <f>IF(OR('Z-scores'!AD6&gt;3,'Z-scores'!AD6&lt;-3),"",'Z-scores'!AD6)</f>
        <v>-1.0094700000000001</v>
      </c>
      <c r="AE6" s="7">
        <f>IF(OR('Z-scores'!AE6&gt;3,'Z-scores'!AE6&lt;-3),"",'Z-scores'!AE6)</f>
        <v>-1.5384100000000001</v>
      </c>
      <c r="AF6" s="7">
        <f>IF(OR('Z-scores'!AF6&gt;3,'Z-scores'!AF6&lt;-3),"",'Z-scores'!AF6)</f>
        <v>-0.89924999999999999</v>
      </c>
      <c r="AG6" s="7">
        <f>IF(OR('Z-scores'!AG6&gt;3,'Z-scores'!AG6&lt;-3),"",'Z-scores'!AG6)</f>
        <v>-0.74653000000000003</v>
      </c>
      <c r="AH6" s="7">
        <f>IF(OR('Z-scores'!AH6&gt;3,'Z-scores'!AH6&lt;-3),"",'Z-scores'!AH6)</f>
        <v>0.42193999999999998</v>
      </c>
      <c r="AI6" s="7">
        <f>IF(OR('Z-scores'!AI6&gt;3,'Z-scores'!AI6&lt;-3),"",'Z-scores'!AI6)</f>
        <v>2.2832699999999999</v>
      </c>
      <c r="AJ6" s="7">
        <f>IF(OR('Z-scores'!AJ6&gt;3,'Z-scores'!AJ6&lt;-3),"",'Z-scores'!AJ6)</f>
        <v>-0.25746999999999998</v>
      </c>
      <c r="AK6" s="7">
        <f>IF(OR('Z-scores'!AK6&gt;3,'Z-scores'!AK6&lt;-3),"",'Z-scores'!AK6)</f>
        <v>-0.69408000000000003</v>
      </c>
      <c r="AL6" s="7">
        <f>IF(OR('Z-scores'!AL6&gt;3,'Z-scores'!AL6&lt;-3),"",'Z-scores'!AL6)</f>
        <v>-0.85365000000000002</v>
      </c>
      <c r="AM6" s="7">
        <f>IF(OR('Z-scores'!AM6&gt;3,'Z-scores'!AM6&lt;-3),"",'Z-scores'!AM6)</f>
        <v>-0.50124999999999997</v>
      </c>
      <c r="AN6" s="7">
        <f>IF(OR('Z-scores'!AN6&gt;3,'Z-scores'!AN6&lt;-3),"",'Z-scores'!AN6)</f>
        <v>-0.77695999999999998</v>
      </c>
      <c r="AO6" s="7">
        <f>IF(OR('Z-scores'!AO6&gt;3,'Z-scores'!AO6&lt;-3),"",'Z-scores'!AO6)</f>
        <v>-0.73334999999999995</v>
      </c>
      <c r="AP6" s="7">
        <f>IF(OR('Z-scores'!AP6&gt;3,'Z-scores'!AP6&lt;-3),"",'Z-scores'!AP6)</f>
        <v>-0.80301</v>
      </c>
      <c r="AQ6" s="7">
        <f>IF(OR('Z-scores'!AQ6&gt;3,'Z-scores'!AQ6&lt;-3),"",'Z-scores'!AQ6)</f>
        <v>-0.65668000000000004</v>
      </c>
      <c r="AR6" s="7">
        <f>IF(OR('Z-scores'!AR6&gt;3,'Z-scores'!AR6&lt;-3),"",'Z-scores'!AR6)</f>
        <v>-0.96982000000000002</v>
      </c>
      <c r="AS6" s="7">
        <f>IF(OR('Z-scores'!AS6&gt;3,'Z-scores'!AS6&lt;-3),"",'Z-scores'!AS6)</f>
        <v>-1.0954900000000001</v>
      </c>
      <c r="AT6" s="7">
        <f>IF(OR('Z-scores'!AT6&gt;3,'Z-scores'!AT6&lt;-3),"",'Z-scores'!AT6)</f>
        <v>-0.76576</v>
      </c>
      <c r="AU6" s="7">
        <f>IF(OR('Z-scores'!AU6&gt;3,'Z-scores'!AU6&lt;-3),"",'Z-scores'!AU6)</f>
        <v>0.66705000000000003</v>
      </c>
      <c r="AV6" s="7">
        <f>IF(OR('Z-scores'!AV6&gt;3,'Z-scores'!AV6&lt;-3),"",'Z-scores'!AV6)</f>
        <v>0.16134000000000001</v>
      </c>
      <c r="AW6" s="7">
        <f>IF(OR('Z-scores'!AW6&gt;3,'Z-scores'!AW6&lt;-3),"",'Z-scores'!AW6)</f>
        <v>-1.13927</v>
      </c>
      <c r="AX6" s="7">
        <f>IF(OR('Z-scores'!AX6&gt;3,'Z-scores'!AX6&lt;-3),"",'Z-scores'!AX6)</f>
        <v>-0.90071999999999997</v>
      </c>
      <c r="AY6" s="7">
        <f>IF(OR('Z-scores'!AY6&gt;3,'Z-scores'!AY6&lt;-3),"",'Z-scores'!AY6)</f>
        <v>-0.42342999999999997</v>
      </c>
      <c r="AZ6" s="7">
        <f>IF(OR('Z-scores'!AZ6&gt;3,'Z-scores'!AZ6&lt;-3),"",'Z-scores'!AZ6)</f>
        <v>4.514E-2</v>
      </c>
      <c r="BA6" s="7">
        <f>IF(OR('Z-scores'!BA6&gt;3,'Z-scores'!BA6&lt;-3),"",'Z-scores'!BA6)</f>
        <v>1.9769699999999999</v>
      </c>
      <c r="BB6" s="7">
        <f>IF(OR('Z-scores'!BB6&gt;3,'Z-scores'!BB6&lt;-3),"",'Z-scores'!BB6)</f>
        <v>0.84009999999999996</v>
      </c>
      <c r="BC6" s="7">
        <f>IF(OR('Z-scores'!BC6&gt;3,'Z-scores'!BC6&lt;-3),"",'Z-scores'!BC6)</f>
        <v>-1.1775800000000001</v>
      </c>
      <c r="BD6" s="7">
        <f>IF(OR('Z-scores'!BD6&gt;3,'Z-scores'!BD6&lt;-3),"",'Z-scores'!BD6)</f>
        <v>-1.2075800000000001</v>
      </c>
      <c r="BE6" s="7">
        <f>IF(OR('Z-scores'!BE6&gt;3,'Z-scores'!BE6&lt;-3),"",'Z-scores'!BE6)</f>
        <v>-1.1714100000000001</v>
      </c>
      <c r="BF6" s="7">
        <f>IF(OR('Z-scores'!BF6&gt;3,'Z-scores'!BF6&lt;-3),"",'Z-scores'!BF6)</f>
        <v>-0.73304999999999998</v>
      </c>
      <c r="BG6" s="7">
        <f>IF(OR('Z-scores'!BG6&gt;3,'Z-scores'!BG6&lt;-3),"",'Z-scores'!BG6)</f>
        <v>-0.30908000000000002</v>
      </c>
      <c r="BH6" s="7">
        <f>IF(OR('Z-scores'!BH6&gt;3,'Z-scores'!BH6&lt;-3),"",'Z-scores'!BH6)</f>
        <v>8.3000000000000004E-2</v>
      </c>
      <c r="BI6" s="7">
        <f>IF(OR('Z-scores'!BI6&gt;3,'Z-scores'!BI6&lt;-3),"",'Z-scores'!BI6)</f>
        <v>0.22509000000000001</v>
      </c>
      <c r="BJ6" s="7">
        <f>IF(OR('Z-scores'!BJ6&gt;3,'Z-scores'!BJ6&lt;-3),"",'Z-scores'!BJ6)</f>
        <v>-0.52302000000000004</v>
      </c>
      <c r="BK6" s="7">
        <f>IF(OR('Z-scores'!BK6&gt;3,'Z-scores'!BK6&lt;-3),"",'Z-scores'!BK6)</f>
        <v>-0.49740000000000001</v>
      </c>
      <c r="BL6" s="7">
        <f>IF(OR('Z-scores'!BL6&gt;3,'Z-scores'!BL6&lt;-3),"",'Z-scores'!BL6)</f>
        <v>-0.76380000000000003</v>
      </c>
      <c r="BM6" s="7">
        <f>IF(OR('Z-scores'!BM6&gt;3,'Z-scores'!BM6&lt;-3),"",'Z-scores'!BM6)</f>
        <v>-0.12392</v>
      </c>
      <c r="BN6" s="7">
        <f>IF(OR('Z-scores'!BN6&gt;3,'Z-scores'!BN6&lt;-3),"",'Z-scores'!BN6)</f>
        <v>0.41710000000000003</v>
      </c>
      <c r="BO6" s="7">
        <f>IF(OR('Z-scores'!BO6&gt;3,'Z-scores'!BO6&lt;-3),"",'Z-scores'!BO6)</f>
        <v>-0.95748</v>
      </c>
      <c r="BP6" s="7">
        <f>IF(OR('Z-scores'!BP6&gt;3,'Z-scores'!BP6&lt;-3),"",'Z-scores'!BP6)</f>
        <v>-1.1575599999999999</v>
      </c>
      <c r="BQ6" s="7">
        <f>IF(OR('Z-scores'!BQ6&gt;3,'Z-scores'!BQ6&lt;-3),"",'Z-scores'!BQ6)</f>
        <v>-1.0106900000000001</v>
      </c>
      <c r="BR6" s="7">
        <f>IF(OR('Z-scores'!BR6&gt;3,'Z-scores'!BR6&lt;-3),"",'Z-scores'!BR6)</f>
        <v>0.40299000000000001</v>
      </c>
      <c r="BS6" s="7">
        <f>IF(OR('Z-scores'!BS6&gt;3,'Z-scores'!BS6&lt;-3),"",'Z-scores'!BS6)</f>
        <v>1.50718</v>
      </c>
      <c r="BT6" s="7">
        <f>IF(OR('Z-scores'!BT6&gt;3,'Z-scores'!BT6&lt;-3),"",'Z-scores'!BT6)</f>
        <v>2.782</v>
      </c>
      <c r="BU6" s="7">
        <f>IF(OR('Z-scores'!BU6&gt;3,'Z-scores'!BU6&lt;-3),"",'Z-scores'!BU6)</f>
        <v>-0.29524</v>
      </c>
      <c r="BV6" s="7">
        <f>IF(OR('Z-scores'!BV6&gt;3,'Z-scores'!BV6&lt;-3),"",'Z-scores'!BV6)</f>
        <v>-0.60651999999999995</v>
      </c>
      <c r="BW6" s="7">
        <f>IF(OR('Z-scores'!BW6&gt;3,'Z-scores'!BW6&lt;-3),"",'Z-scores'!BW6)</f>
        <v>-0.57586000000000004</v>
      </c>
      <c r="BX6" s="7">
        <f>IF(OR('Z-scores'!BX6&gt;3,'Z-scores'!BX6&lt;-3),"",'Z-scores'!BX6)</f>
        <v>1.2501199999999999</v>
      </c>
      <c r="BY6" s="7">
        <f>IF(OR('Z-scores'!BY6&gt;3,'Z-scores'!BY6&lt;-3),"",'Z-scores'!BY6)</f>
        <v>1.5383199999999999</v>
      </c>
      <c r="BZ6" s="7">
        <f>IF(OR('Z-scores'!BZ6&gt;3,'Z-scores'!BZ6&lt;-3),"",'Z-scores'!BZ6)</f>
        <v>2.1833499999999999</v>
      </c>
      <c r="CA6" s="7">
        <f>IF(OR('Z-scores'!CA6&gt;3,'Z-scores'!CA6&lt;-3),"",'Z-scores'!CA6)</f>
        <v>-0.11899</v>
      </c>
      <c r="CB6" s="7">
        <f>IF(OR('Z-scores'!CB6&gt;3,'Z-scores'!CB6&lt;-3),"",'Z-scores'!CB6)</f>
        <v>5.0729999999999997E-2</v>
      </c>
      <c r="CC6" s="7">
        <f>IF(OR('Z-scores'!CC6&gt;3,'Z-scores'!CC6&lt;-3),"",'Z-scores'!CC6)</f>
        <v>0.31545000000000001</v>
      </c>
      <c r="CD6" s="7">
        <f>IF(OR('Z-scores'!CD6&gt;3,'Z-scores'!CD6&lt;-3),"",'Z-scores'!CD6)</f>
        <v>-0.66920000000000002</v>
      </c>
      <c r="CE6" s="7">
        <f>IF(OR('Z-scores'!CE6&gt;3,'Z-scores'!CE6&lt;-3),"",'Z-scores'!CE6)</f>
        <v>-0.41858000000000001</v>
      </c>
      <c r="CF6" s="7">
        <f>IF(OR('Z-scores'!CF6&gt;3,'Z-scores'!CF6&lt;-3),"",'Z-scores'!CF6)</f>
        <v>-0.64783000000000002</v>
      </c>
      <c r="CG6" s="7">
        <f>IF(OR('Z-scores'!CG6&gt;3,'Z-scores'!CG6&lt;-3),"",'Z-scores'!CG6)</f>
        <v>-0.12679000000000001</v>
      </c>
      <c r="CH6" s="7">
        <f>IF(OR('Z-scores'!CH6&gt;3,'Z-scores'!CH6&lt;-3),"",'Z-scores'!CH6)</f>
        <v>-0.54881999999999997</v>
      </c>
      <c r="CI6" s="7">
        <f>IF(OR('Z-scores'!CI6&gt;3,'Z-scores'!CI6&lt;-3),"",'Z-scores'!CI6)</f>
        <v>-0.60953000000000002</v>
      </c>
      <c r="CJ6" s="7">
        <f>IF(OR('Z-scores'!CJ6&gt;3,'Z-scores'!CJ6&lt;-3),"",'Z-scores'!CJ6)</f>
        <v>0.69818000000000002</v>
      </c>
      <c r="CK6" s="7">
        <f>IF(OR('Z-scores'!CK6&gt;3,'Z-scores'!CK6&lt;-3),"",'Z-scores'!CK6)</f>
        <v>1.11033</v>
      </c>
      <c r="CL6" s="7">
        <f>IF(OR('Z-scores'!CL6&gt;3,'Z-scores'!CL6&lt;-3),"",'Z-scores'!CL6)</f>
        <v>1.2100299999999999</v>
      </c>
      <c r="CM6" s="7">
        <f>IF(OR('Z-scores'!CM6&gt;3,'Z-scores'!CM6&lt;-3),"",'Z-scores'!CM6)</f>
        <v>-0.92791000000000001</v>
      </c>
      <c r="CN6" s="7">
        <f>IF(OR('Z-scores'!CN6&gt;3,'Z-scores'!CN6&lt;-3),"",'Z-scores'!CN6)</f>
        <v>-0.98651</v>
      </c>
      <c r="CO6" s="7">
        <f>IF(OR('Z-scores'!CO6&gt;3,'Z-scores'!CO6&lt;-3),"",'Z-scores'!CO6)</f>
        <v>-0.80115999999999998</v>
      </c>
      <c r="CP6" s="7">
        <f>IF(OR('Z-scores'!CP6&gt;3,'Z-scores'!CP6&lt;-3),"",'Z-scores'!CP6)</f>
        <v>-0.48338999999999999</v>
      </c>
      <c r="CQ6" s="7">
        <f>IF(OR('Z-scores'!CQ6&gt;3,'Z-scores'!CQ6&lt;-3),"",'Z-scores'!CQ6)</f>
        <v>-0.32513999999999998</v>
      </c>
      <c r="CR6" s="7">
        <f>IF(OR('Z-scores'!CR6&gt;3,'Z-scores'!CR6&lt;-3),"",'Z-scores'!CR6)</f>
        <v>0.41859000000000002</v>
      </c>
      <c r="CS6" s="7">
        <f>IF(OR('Z-scores'!CS6&gt;3,'Z-scores'!CS6&lt;-3),"",'Z-scores'!CS6)</f>
        <v>-0.52098</v>
      </c>
      <c r="CT6" s="7">
        <f>IF(OR('Z-scores'!CT6&gt;3,'Z-scores'!CT6&lt;-3),"",'Z-scores'!CT6)</f>
        <v>-0.37095</v>
      </c>
      <c r="CU6" s="7">
        <f>IF(OR('Z-scores'!CU6&gt;3,'Z-scores'!CU6&lt;-3),"",'Z-scores'!CU6)</f>
        <v>-0.15085999999999999</v>
      </c>
      <c r="CV6" s="7">
        <f>IF(OR('Z-scores'!CV6&gt;3,'Z-scores'!CV6&lt;-3),"",'Z-scores'!CV6)</f>
        <v>-0.63214000000000004</v>
      </c>
      <c r="CW6" s="7">
        <f>IF(OR('Z-scores'!CW6&gt;3,'Z-scores'!CW6&lt;-3),"",'Z-scores'!CW6)</f>
        <v>1.25376</v>
      </c>
      <c r="CX6" s="7">
        <f>IF(OR('Z-scores'!CX6&gt;3,'Z-scores'!CX6&lt;-3),"",'Z-scores'!CX6)</f>
        <v>0.38445000000000001</v>
      </c>
      <c r="CY6" s="7">
        <f>IF(OR('Z-scores'!CY6&gt;3,'Z-scores'!CY6&lt;-3),"",'Z-scores'!CY6)</f>
        <v>-0.98385</v>
      </c>
      <c r="CZ6" s="7">
        <f>IF(OR('Z-scores'!CZ6&gt;3,'Z-scores'!CZ6&lt;-3),"",'Z-scores'!CZ6)</f>
        <v>-0.83213999999999999</v>
      </c>
      <c r="DA6" s="7">
        <f>IF(OR('Z-scores'!DA6&gt;3,'Z-scores'!DA6&lt;-3),"",'Z-scores'!DA6)</f>
        <v>-0.64598</v>
      </c>
      <c r="DB6" s="7">
        <f>IF(OR('Z-scores'!DB6&gt;3,'Z-scores'!DB6&lt;-3),"",'Z-scores'!DB6)</f>
        <v>1.38201</v>
      </c>
      <c r="DC6" s="7">
        <f>IF(OR('Z-scores'!DC6&gt;3,'Z-scores'!DC6&lt;-3),"",'Z-scores'!DC6)</f>
        <v>0.68923000000000001</v>
      </c>
      <c r="DD6" s="7">
        <f>IF(OR('Z-scores'!DD6&gt;3,'Z-scores'!DD6&lt;-3),"",'Z-scores'!DD6)</f>
        <v>-1.231E-2</v>
      </c>
      <c r="DE6" s="7">
        <f>IF(OR('Z-scores'!DE6&gt;3,'Z-scores'!DE6&lt;-3),"",'Z-scores'!DE6)</f>
        <v>-0.27997</v>
      </c>
      <c r="DF6" s="7">
        <f>IF(OR('Z-scores'!DF6&gt;3,'Z-scores'!DF6&lt;-3),"",'Z-scores'!DF6)</f>
        <v>-0.49641999999999997</v>
      </c>
      <c r="DG6" s="7">
        <f>IF(OR('Z-scores'!DG6&gt;3,'Z-scores'!DG6&lt;-3),"",'Z-scores'!DG6)</f>
        <v>-0.24215</v>
      </c>
      <c r="DH6" s="7">
        <f>IF(OR('Z-scores'!DH6&gt;3,'Z-scores'!DH6&lt;-3),"",'Z-scores'!DH6)</f>
        <v>-0.26050000000000001</v>
      </c>
      <c r="DI6" s="7">
        <f>IF(OR('Z-scores'!DI6&gt;3,'Z-scores'!DI6&lt;-3),"",'Z-scores'!DI6)</f>
        <v>0.81759000000000004</v>
      </c>
      <c r="DJ6" s="7">
        <f>IF(OR('Z-scores'!DJ6&gt;3,'Z-scores'!DJ6&lt;-3),"",'Z-scores'!DJ6)</f>
        <v>-0.29626999999999998</v>
      </c>
      <c r="DK6" s="7">
        <f>IF(OR('Z-scores'!DK6&gt;3,'Z-scores'!DK6&lt;-3),"",'Z-scores'!DK6)</f>
        <v>-0.89742</v>
      </c>
      <c r="DL6" s="7">
        <f>IF(OR('Z-scores'!DL6&gt;3,'Z-scores'!DL6&lt;-3),"",'Z-scores'!DL6)</f>
        <v>-1.11443</v>
      </c>
      <c r="DM6" s="7">
        <f>IF(OR('Z-scores'!DM6&gt;3,'Z-scores'!DM6&lt;-3),"",'Z-scores'!DM6)</f>
        <v>-0.62844</v>
      </c>
      <c r="DN6" s="7">
        <f>IF(OR('Z-scores'!DN6&gt;3,'Z-scores'!DN6&lt;-3),"",'Z-scores'!DN6)</f>
        <v>-0.22148999999999999</v>
      </c>
      <c r="DO6" s="7">
        <f>IF(OR('Z-scores'!DO6&gt;3,'Z-scores'!DO6&lt;-3),"",'Z-scores'!DO6)</f>
        <v>0.34871000000000002</v>
      </c>
      <c r="DP6" s="7">
        <f>IF(OR('Z-scores'!DP6&gt;3,'Z-scores'!DP6&lt;-3),"",'Z-scores'!DP6)</f>
        <v>-0.39590999999999998</v>
      </c>
      <c r="DQ6" s="7">
        <f>IF(OR('Z-scores'!DQ6&gt;3,'Z-scores'!DQ6&lt;-3),"",'Z-scores'!DQ6)</f>
        <v>1.5232399999999999</v>
      </c>
      <c r="DR6" s="7">
        <f>IF(OR('Z-scores'!DR6&gt;3,'Z-scores'!DR6&lt;-3),"",'Z-scores'!DR6)</f>
        <v>-0.48938999999999999</v>
      </c>
      <c r="DS6" s="7">
        <f>IF(OR('Z-scores'!DS6&gt;3,'Z-scores'!DS6&lt;-3),"",'Z-scores'!DS6)</f>
        <v>-1.0778799999999999</v>
      </c>
      <c r="DT6" s="7">
        <f>IF(OR('Z-scores'!DT6&gt;3,'Z-scores'!DT6&lt;-3),"",'Z-scores'!DT6)</f>
        <v>-0.32114999999999999</v>
      </c>
      <c r="DU6" s="7">
        <f>IF(OR('Z-scores'!DU6&gt;3,'Z-scores'!DU6&lt;-3),"",'Z-scores'!DU6)</f>
        <v>4.8469999999999999E-2</v>
      </c>
      <c r="DV6" s="7">
        <f>IF(OR('Z-scores'!DV6&gt;3,'Z-scores'!DV6&lt;-3),"",'Z-scores'!DV6)</f>
        <v>-0.56396000000000002</v>
      </c>
      <c r="DW6" s="7">
        <f>IF(OR('Z-scores'!DW6&gt;3,'Z-scores'!DW6&lt;-3),"",'Z-scores'!DW6)</f>
        <v>-0.90529000000000004</v>
      </c>
      <c r="DX6" s="7">
        <f>IF(OR('Z-scores'!DX6&gt;3,'Z-scores'!DX6&lt;-3),"",'Z-scores'!DX6)</f>
        <v>-0.74695999999999996</v>
      </c>
      <c r="DY6" s="7">
        <f>IF(OR('Z-scores'!DY6&gt;3,'Z-scores'!DY6&lt;-3),"",'Z-scores'!DY6)</f>
        <v>-0.69896000000000003</v>
      </c>
      <c r="DZ6" s="7">
        <f>IF(OR('Z-scores'!DZ6&gt;3,'Z-scores'!DZ6&lt;-3),"",'Z-scores'!DZ6)</f>
        <v>-2.1360000000000001E-2</v>
      </c>
      <c r="EA6" s="7">
        <f>IF(OR('Z-scores'!EA6&gt;3,'Z-scores'!EA6&lt;-3),"",'Z-scores'!EA6)</f>
        <v>2.0768800000000001</v>
      </c>
      <c r="EB6" s="7">
        <f>IF(OR('Z-scores'!EB6&gt;3,'Z-scores'!EB6&lt;-3),"",'Z-scores'!EB6)</f>
        <v>1.53932</v>
      </c>
      <c r="EC6" s="7">
        <f>IF(OR('Z-scores'!EC6&gt;3,'Z-scores'!EC6&lt;-3),"",'Z-scores'!EC6)</f>
        <v>-0.62519999999999998</v>
      </c>
      <c r="ED6" s="7">
        <f>IF(OR('Z-scores'!ED6&gt;3,'Z-scores'!ED6&lt;-3),"",'Z-scores'!ED6)</f>
        <v>-0.58853999999999995</v>
      </c>
      <c r="EE6" s="7">
        <f>IF(OR('Z-scores'!EE6&gt;3,'Z-scores'!EE6&lt;-3),"",'Z-scores'!EE6)</f>
        <v>0.28549000000000002</v>
      </c>
      <c r="EF6" s="7">
        <f>IF(OR('Z-scores'!EF6&gt;3,'Z-scores'!EF6&lt;-3),"",'Z-scores'!EF6)</f>
        <v>1.96157</v>
      </c>
      <c r="EG6" s="7">
        <f>IF(OR('Z-scores'!EG6&gt;3,'Z-scores'!EG6&lt;-3),"",'Z-scores'!EG6)</f>
        <v>2.2088399999999999</v>
      </c>
      <c r="EH6" s="7">
        <f>IF(OR('Z-scores'!EH6&gt;3,'Z-scores'!EH6&lt;-3),"",'Z-scores'!EH6)</f>
        <v>-0.10569000000000001</v>
      </c>
      <c r="EI6" s="7">
        <f>IF(OR('Z-scores'!EI6&gt;3,'Z-scores'!EI6&lt;-3),"",'Z-scores'!EI6)</f>
        <v>-0.54625000000000001</v>
      </c>
      <c r="EJ6" s="7">
        <f>IF(OR('Z-scores'!EJ6&gt;3,'Z-scores'!EJ6&lt;-3),"",'Z-scores'!EJ6)</f>
        <v>-0.21748000000000001</v>
      </c>
      <c r="EK6" s="7">
        <f>IF(OR('Z-scores'!EK6&gt;3,'Z-scores'!EK6&lt;-3),"",'Z-scores'!EK6)</f>
        <v>2.19781</v>
      </c>
      <c r="EL6" s="7">
        <f>IF(OR('Z-scores'!EL6&gt;3,'Z-scores'!EL6&lt;-3),"",'Z-scores'!EL6)</f>
        <v>2.1900300000000001</v>
      </c>
      <c r="EM6" s="7">
        <f>IF(OR('Z-scores'!EM6&gt;3,'Z-scores'!EM6&lt;-3),"",'Z-scores'!EM6)</f>
        <v>-0.34982999999999997</v>
      </c>
      <c r="EN6" s="7">
        <f>IF(OR('Z-scores'!EN6&gt;3,'Z-scores'!EN6&lt;-3),"",'Z-scores'!EN6)</f>
        <v>-0.36265999999999998</v>
      </c>
      <c r="EO6" s="7">
        <f>IF(OR('Z-scores'!EO6&gt;3,'Z-scores'!EO6&lt;-3),"",'Z-scores'!EO6)</f>
        <v>-0.11842999999999999</v>
      </c>
      <c r="EP6" s="7">
        <f>IF(OR('Z-scores'!EP6&gt;3,'Z-scores'!EP6&lt;-3),"",'Z-scores'!EP6)</f>
        <v>1.5771299999999999</v>
      </c>
      <c r="EQ6" s="7">
        <f>IF(OR('Z-scores'!EQ6&gt;3,'Z-scores'!EQ6&lt;-3),"",'Z-scores'!EQ6)</f>
        <v>1.28914</v>
      </c>
      <c r="ER6" s="7">
        <f>IF(OR('Z-scores'!ER6&gt;3,'Z-scores'!ER6&lt;-3),"",'Z-scores'!ER6)</f>
        <v>-0.29671999999999998</v>
      </c>
      <c r="ES6" s="7">
        <f>IF(OR('Z-scores'!ES6&gt;3,'Z-scores'!ES6&lt;-3),"",'Z-scores'!ES6)</f>
        <v>-0.38445000000000001</v>
      </c>
      <c r="ET6" s="7">
        <f>IF(OR('Z-scores'!ET6&gt;3,'Z-scores'!ET6&lt;-3),"",'Z-scores'!ET6)</f>
        <v>-0.38368999999999998</v>
      </c>
      <c r="EU6" s="7">
        <f>IF(OR('Z-scores'!EU6&gt;3,'Z-scores'!EU6&lt;-3),"",'Z-scores'!EU6)</f>
        <v>-0.42970000000000003</v>
      </c>
      <c r="EV6" s="7">
        <f>IF(OR('Z-scores'!EV6&gt;3,'Z-scores'!EV6&lt;-3),"",'Z-scores'!EV6)</f>
        <v>-0.66098000000000001</v>
      </c>
      <c r="EW6" s="7">
        <f>IF(OR('Z-scores'!EW6&gt;3,'Z-scores'!EW6&lt;-3),"",'Z-scores'!EW6)</f>
        <v>-0.62165000000000004</v>
      </c>
      <c r="EX6" s="7">
        <f>IF(OR('Z-scores'!EX6&gt;3,'Z-scores'!EX6&lt;-3),"",'Z-scores'!EX6)</f>
        <v>-0.41954000000000002</v>
      </c>
      <c r="EY6" s="7">
        <f>IF(OR('Z-scores'!EY6&gt;3,'Z-scores'!EY6&lt;-3),"",'Z-scores'!EY6)</f>
        <v>0.31847999999999999</v>
      </c>
      <c r="EZ6" s="7">
        <f>IF(OR('Z-scores'!EZ6&gt;3,'Z-scores'!EZ6&lt;-3),"",'Z-scores'!EZ6)</f>
        <v>1.66747</v>
      </c>
      <c r="FA6" s="7">
        <f>IF(OR('Z-scores'!FA6&gt;3,'Z-scores'!FA6&lt;-3),"",'Z-scores'!FA6)</f>
        <v>1.9783999999999999</v>
      </c>
      <c r="FB6" s="7">
        <f>IF(OR('Z-scores'!FB6&gt;3,'Z-scores'!FB6&lt;-3),"",'Z-scores'!FB6)</f>
        <v>-0.48007</v>
      </c>
      <c r="FC6" s="7">
        <f>IF(OR('Z-scores'!FC6&gt;3,'Z-scores'!FC6&lt;-3),"",'Z-scores'!FC6)</f>
        <v>1.45313</v>
      </c>
      <c r="FD6" s="7">
        <f>IF(OR('Z-scores'!FD6&gt;3,'Z-scores'!FD6&lt;-3),"",'Z-scores'!FD6)</f>
        <v>3.4410000000000003E-2</v>
      </c>
      <c r="FE6" s="7">
        <f>IF(OR('Z-scores'!FE6&gt;3,'Z-scores'!FE6&lt;-3),"",'Z-scores'!FE6)</f>
        <v>-0.36603999999999998</v>
      </c>
      <c r="FF6" s="7">
        <f>IF(OR('Z-scores'!FF6&gt;3,'Z-scores'!FF6&lt;-3),"",'Z-scores'!FF6)</f>
        <v>-0.48659000000000002</v>
      </c>
      <c r="FG6" s="7">
        <f>IF(OR('Z-scores'!FG6&gt;3,'Z-scores'!FG6&lt;-3),"",'Z-scores'!FG6)</f>
        <v>-0.35299000000000003</v>
      </c>
      <c r="FH6" s="7">
        <f>IF(OR('Z-scores'!FH6&gt;3,'Z-scores'!FH6&lt;-3),"",'Z-scores'!FH6)</f>
        <v>-0.38286999999999999</v>
      </c>
      <c r="FI6" s="7">
        <f>IF(OR('Z-scores'!FI6&gt;3,'Z-scores'!FI6&lt;-3),"",'Z-scores'!FI6)</f>
        <v>0.18742</v>
      </c>
      <c r="FJ6" s="7">
        <f>IF(OR('Z-scores'!FJ6&gt;3,'Z-scores'!FJ6&lt;-3),"",'Z-scores'!FJ6)</f>
        <v>0.29726000000000002</v>
      </c>
      <c r="FK6" s="7">
        <f>IF(OR('Z-scores'!FK6&gt;3,'Z-scores'!FK6&lt;-3),"",'Z-scores'!FK6)</f>
        <v>-0.1663</v>
      </c>
      <c r="FL6" s="7">
        <f>IF(OR('Z-scores'!FL6&gt;3,'Z-scores'!FL6&lt;-3),"",'Z-scores'!FL6)</f>
        <v>-0.54305999999999999</v>
      </c>
      <c r="FM6" s="7">
        <f>IF(OR('Z-scores'!FM6&gt;3,'Z-scores'!FM6&lt;-3),"",'Z-scores'!FM6)</f>
        <v>-0.73434999999999995</v>
      </c>
      <c r="FN6" s="7">
        <f>IF(OR('Z-scores'!FN6&gt;3,'Z-scores'!FN6&lt;-3),"",'Z-scores'!FN6)</f>
        <v>-1.12639</v>
      </c>
      <c r="FO6" s="7">
        <f>IF(OR('Z-scores'!FO6&gt;3,'Z-scores'!FO6&lt;-3),"",'Z-scores'!FO6)</f>
        <v>-1.23732</v>
      </c>
      <c r="FP6" s="7">
        <f>IF(OR('Z-scores'!FP6&gt;3,'Z-scores'!FP6&lt;-3),"",'Z-scores'!FP6)</f>
        <v>-0.13245000000000001</v>
      </c>
      <c r="FQ6" s="7">
        <f>IF(OR('Z-scores'!FQ6&gt;3,'Z-scores'!FQ6&lt;-3),"",'Z-scores'!FQ6)</f>
        <v>0.65998000000000001</v>
      </c>
      <c r="FR6" s="7">
        <f>IF(OR('Z-scores'!FR6&gt;3,'Z-scores'!FR6&lt;-3),"",'Z-scores'!FR6)</f>
        <v>-0.47819</v>
      </c>
      <c r="FS6" s="7">
        <f>IF(OR('Z-scores'!FS6&gt;3,'Z-scores'!FS6&lt;-3),"",'Z-scores'!FS6)</f>
        <v>-2.4E-2</v>
      </c>
      <c r="FT6" s="7">
        <f>IF(OR('Z-scores'!FT6&gt;3,'Z-scores'!FT6&lt;-3),"",'Z-scores'!FT6)</f>
        <v>-0.19094</v>
      </c>
      <c r="FU6" s="7">
        <f>IF(OR('Z-scores'!FU6&gt;3,'Z-scores'!FU6&lt;-3),"",'Z-scores'!FU6)</f>
        <v>-0.48076999999999998</v>
      </c>
      <c r="FV6" s="7">
        <f>IF(OR('Z-scores'!FV6&gt;3,'Z-scores'!FV6&lt;-3),"",'Z-scores'!FV6)</f>
        <v>-0.26166</v>
      </c>
      <c r="FW6" s="7">
        <f>IF(OR('Z-scores'!FW6&gt;3,'Z-scores'!FW6&lt;-3),"",'Z-scores'!FW6)</f>
        <v>0.54273000000000005</v>
      </c>
      <c r="FX6" s="7">
        <f>IF(OR('Z-scores'!FX6&gt;3,'Z-scores'!FX6&lt;-3),"",'Z-scores'!FX6)</f>
        <v>-0.70581000000000005</v>
      </c>
      <c r="FY6" s="7">
        <f>IF(OR('Z-scores'!FY6&gt;3,'Z-scores'!FY6&lt;-3),"",'Z-scores'!FY6)</f>
        <v>0.72199999999999998</v>
      </c>
      <c r="FZ6" s="7">
        <f>IF(OR('Z-scores'!FZ6&gt;3,'Z-scores'!FZ6&lt;-3),"",'Z-scores'!FZ6)</f>
        <v>-0.44951999999999998</v>
      </c>
      <c r="GA6" s="7">
        <f>IF(OR('Z-scores'!GA6&gt;3,'Z-scores'!GA6&lt;-3),"",'Z-scores'!GA6)</f>
        <v>-0.13264999999999999</v>
      </c>
      <c r="GB6" s="7">
        <f>IF(OR('Z-scores'!GB6&gt;3,'Z-scores'!GB6&lt;-3),"",'Z-scores'!GB6)</f>
        <v>6.4000000000000001E-2</v>
      </c>
      <c r="GC6" s="7">
        <f>IF(OR('Z-scores'!GC6&gt;3,'Z-scores'!GC6&lt;-3),"",'Z-scores'!GC6)</f>
        <v>-0.48148999999999997</v>
      </c>
      <c r="GD6" s="7">
        <f>IF(OR('Z-scores'!GD6&gt;3,'Z-scores'!GD6&lt;-3),"",'Z-scores'!GD6)</f>
        <v>0.77405000000000002</v>
      </c>
      <c r="GE6" s="7">
        <f>IF(OR('Z-scores'!GE6&gt;3,'Z-scores'!GE6&lt;-3),"",'Z-scores'!GE6)</f>
        <v>2.59151</v>
      </c>
      <c r="GF6" s="7">
        <f>IF(OR('Z-scores'!GF6&gt;3,'Z-scores'!GF6&lt;-3),"",'Z-scores'!GF6)</f>
        <v>0.49181000000000002</v>
      </c>
      <c r="GG6" s="7">
        <f>IF(OR('Z-scores'!GG6&gt;3,'Z-scores'!GG6&lt;-3),"",'Z-scores'!GG6)</f>
        <v>0.55745</v>
      </c>
      <c r="GH6" s="7">
        <f>IF(OR('Z-scores'!GH6&gt;3,'Z-scores'!GH6&lt;-3),"",'Z-scores'!GH6)</f>
        <v>-0.40206999999999998</v>
      </c>
      <c r="GI6" s="7">
        <f>IF(OR('Z-scores'!GI6&gt;3,'Z-scores'!GI6&lt;-3),"",'Z-scores'!GI6)</f>
        <v>0.45589000000000002</v>
      </c>
      <c r="GJ6" s="7">
        <f>IF(OR('Z-scores'!GJ6&gt;3,'Z-scores'!GJ6&lt;-3),"",'Z-scores'!GJ6)</f>
        <v>2.0040499999999999</v>
      </c>
      <c r="GK6" s="7">
        <f>IF(OR('Z-scores'!GK6&gt;3,'Z-scores'!GK6&lt;-3),"",'Z-scores'!GK6)</f>
        <v>2.2595100000000001</v>
      </c>
      <c r="GL6" s="7">
        <f>IF(OR('Z-scores'!GL6&gt;3,'Z-scores'!GL6&lt;-3),"",'Z-scores'!GL6)</f>
        <v>2.5381800000000001</v>
      </c>
      <c r="GM6" s="7">
        <f>IF(OR('Z-scores'!GM6&gt;3,'Z-scores'!GM6&lt;-3),"",'Z-scores'!GM6)</f>
        <v>1.1986000000000001</v>
      </c>
      <c r="GN6" s="7">
        <f>IF(OR('Z-scores'!GN6&gt;3,'Z-scores'!GN6&lt;-3),"",'Z-scores'!GN6)</f>
        <v>0.14804999999999999</v>
      </c>
      <c r="GO6" s="7">
        <f>IF(OR('Z-scores'!GO6&gt;3,'Z-scores'!GO6&lt;-3),"",'Z-scores'!GO6)</f>
        <v>0.16003999999999999</v>
      </c>
      <c r="GP6" s="7">
        <f>IF(OR('Z-scores'!GP6&gt;3,'Z-scores'!GP6&lt;-3),"",'Z-scores'!GP6)</f>
        <v>0.48266999999999999</v>
      </c>
      <c r="GQ6" s="7">
        <f>IF(OR('Z-scores'!GQ6&gt;3,'Z-scores'!GQ6&lt;-3),"",'Z-scores'!GQ6)</f>
        <v>0.21535000000000001</v>
      </c>
      <c r="GR6" s="7">
        <f>IF(OR('Z-scores'!GR6&gt;3,'Z-scores'!GR6&lt;-3),"",'Z-scores'!GR6)</f>
        <v>-0.82282</v>
      </c>
      <c r="GS6" s="7">
        <f>IF(OR('Z-scores'!GS6&gt;3,'Z-scores'!GS6&lt;-3),"",'Z-scores'!GS6)</f>
        <v>-0.61314999999999997</v>
      </c>
      <c r="GT6" s="7">
        <f>IF(OR('Z-scores'!GT6&gt;3,'Z-scores'!GT6&lt;-3),"",'Z-scores'!GT6)</f>
        <v>0.21373</v>
      </c>
      <c r="GU6" s="7">
        <f>IF(OR('Z-scores'!GU6&gt;3,'Z-scores'!GU6&lt;-3),"",'Z-scores'!GU6)</f>
        <v>8.3650000000000002E-2</v>
      </c>
      <c r="GV6" s="7">
        <f>IF(OR('Z-scores'!GV6&gt;3,'Z-scores'!GV6&lt;-3),"",'Z-scores'!GV6)</f>
        <v>0.56723000000000001</v>
      </c>
      <c r="GW6" s="7">
        <f>IF(OR('Z-scores'!GW6&gt;3,'Z-scores'!GW6&lt;-3),"",'Z-scores'!GW6)</f>
        <v>-0.43086999999999998</v>
      </c>
      <c r="GX6" s="7">
        <f>IF(OR('Z-scores'!GX6&gt;3,'Z-scores'!GX6&lt;-3),"",'Z-scores'!GX6)</f>
        <v>-0.59040000000000004</v>
      </c>
      <c r="GY6" s="7">
        <f>IF(OR('Z-scores'!GY6&gt;3,'Z-scores'!GY6&lt;-3),"",'Z-scores'!GY6)</f>
        <v>-0.65473000000000003</v>
      </c>
      <c r="GZ6" s="7">
        <f>IF(OR('Z-scores'!GZ6&gt;3,'Z-scores'!GZ6&lt;-3),"",'Z-scores'!GZ6)</f>
        <v>-0.14285</v>
      </c>
      <c r="HA6" s="7">
        <f>IF(OR('Z-scores'!HA6&gt;3,'Z-scores'!HA6&lt;-3),"",'Z-scores'!HA6)</f>
        <v>0.59431999999999996</v>
      </c>
      <c r="HB6" s="7">
        <f>IF(OR('Z-scores'!HB6&gt;3,'Z-scores'!HB6&lt;-3),"",'Z-scores'!HB6)</f>
        <v>0.72165000000000001</v>
      </c>
      <c r="HC6" s="7">
        <f>IF(OR('Z-scores'!HC6&gt;3,'Z-scores'!HC6&lt;-3),"",'Z-scores'!HC6)</f>
        <v>-0.42081000000000002</v>
      </c>
      <c r="HD6" s="7">
        <f>IF(OR('Z-scores'!HD6&gt;3,'Z-scores'!HD6&lt;-3),"",'Z-scores'!HD6)</f>
        <v>-0.57681000000000004</v>
      </c>
      <c r="HE6" s="7">
        <f>IF(OR('Z-scores'!HE6&gt;3,'Z-scores'!HE6&lt;-3),"",'Z-scores'!HE6)</f>
        <v>-4.2549999999999998E-2</v>
      </c>
      <c r="HF6" s="7">
        <f>IF(OR('Z-scores'!HF6&gt;3,'Z-scores'!HF6&lt;-3),"",'Z-scores'!HF6)</f>
        <v>-0.13882</v>
      </c>
      <c r="HG6" s="7">
        <f>IF(OR('Z-scores'!HG6&gt;3,'Z-scores'!HG6&lt;-3),"",'Z-scores'!HG6)</f>
        <v>-0.28066999999999998</v>
      </c>
      <c r="HH6" s="7">
        <f>IF(OR('Z-scores'!HH6&gt;3,'Z-scores'!HH6&lt;-3),"",'Z-scores'!HH6)</f>
        <v>-0.62031999999999998</v>
      </c>
      <c r="HI6" s="7">
        <f>IF(OR('Z-scores'!HI6&gt;3,'Z-scores'!HI6&lt;-3),"",'Z-scores'!HI6)</f>
        <v>-0.70542000000000005</v>
      </c>
      <c r="HJ6" s="7">
        <f>IF(OR('Z-scores'!HJ6&gt;3,'Z-scores'!HJ6&lt;-3),"",'Z-scores'!HJ6)</f>
        <v>0.79384999999999994</v>
      </c>
      <c r="HK6" s="7">
        <f>IF(OR('Z-scores'!HK6&gt;3,'Z-scores'!HK6&lt;-3),"",'Z-scores'!HK6)</f>
        <v>0.63080000000000003</v>
      </c>
      <c r="HL6" s="7">
        <f>IF(OR('Z-scores'!HL6&gt;3,'Z-scores'!HL6&lt;-3),"",'Z-scores'!HL6)</f>
        <v>0.32443</v>
      </c>
      <c r="HM6" s="7">
        <f>IF(OR('Z-scores'!HM6&gt;3,'Z-scores'!HM6&lt;-3),"",'Z-scores'!HM6)</f>
        <v>-0.20335</v>
      </c>
      <c r="HN6" s="7">
        <f>IF(OR('Z-scores'!HN6&gt;3,'Z-scores'!HN6&lt;-3),"",'Z-scores'!HN6)</f>
        <v>-0.98877999999999999</v>
      </c>
      <c r="HO6" s="7">
        <f>IF(OR('Z-scores'!HO6&gt;3,'Z-scores'!HO6&lt;-3),"",'Z-scores'!HO6)</f>
        <v>-1.6595</v>
      </c>
      <c r="HP6" s="7">
        <f>IF(OR('Z-scores'!HP6&gt;3,'Z-scores'!HP6&lt;-3),"",'Z-scores'!HP6)</f>
        <v>-1.6797200000000001</v>
      </c>
      <c r="HQ6" s="7">
        <f>IF(OR('Z-scores'!HQ6&gt;3,'Z-scores'!HQ6&lt;-3),"",'Z-scores'!HQ6)</f>
        <v>0.49954999999999999</v>
      </c>
      <c r="HR6" s="7">
        <f>IF(OR('Z-scores'!HR6&gt;3,'Z-scores'!HR6&lt;-3),"",'Z-scores'!HR6)</f>
        <v>-0.68391000000000002</v>
      </c>
      <c r="HS6" s="7">
        <f>IF(OR('Z-scores'!HS6&gt;3,'Z-scores'!HS6&lt;-3),"",'Z-scores'!HS6)</f>
        <v>0.21667</v>
      </c>
      <c r="HT6" s="7">
        <f>IF(OR('Z-scores'!HT6&gt;3,'Z-scores'!HT6&lt;-3),"",'Z-scores'!HT6)</f>
        <v>0.1835</v>
      </c>
      <c r="HU6" s="7">
        <f>IF(OR('Z-scores'!HU6&gt;3,'Z-scores'!HU6&lt;-3),"",'Z-scores'!HU6)</f>
        <v>0.74641000000000002</v>
      </c>
      <c r="HV6" s="7">
        <f>IF(OR('Z-scores'!HV6&gt;3,'Z-scores'!HV6&lt;-3),"",'Z-scores'!HV6)</f>
        <v>0.16694000000000001</v>
      </c>
      <c r="HW6" s="7">
        <f>IF(OR('Z-scores'!HW6&gt;3,'Z-scores'!HW6&lt;-3),"",'Z-scores'!HW6)</f>
        <v>-0.25124999999999997</v>
      </c>
      <c r="HX6" s="7">
        <f>IF(OR('Z-scores'!HX6&gt;3,'Z-scores'!HX6&lt;-3),"",'Z-scores'!HX6)</f>
        <v>-0.40111000000000002</v>
      </c>
      <c r="HY6" s="7">
        <f>IF(OR('Z-scores'!HY6&gt;3,'Z-scores'!HY6&lt;-3),"",'Z-scores'!HY6)</f>
        <v>-0.31491999999999998</v>
      </c>
      <c r="HZ6" s="7">
        <f>IF(OR('Z-scores'!HZ6&gt;3,'Z-scores'!HZ6&lt;-3),"",'Z-scores'!HZ6)</f>
        <v>-0.25733</v>
      </c>
      <c r="IA6" s="7">
        <f>IF(OR('Z-scores'!IA6&gt;3,'Z-scores'!IA6&lt;-3),"",'Z-scores'!IA6)</f>
        <v>-9.6699999999999994E-2</v>
      </c>
      <c r="IB6" s="7">
        <f>IF(OR('Z-scores'!IB6&gt;3,'Z-scores'!IB6&lt;-3),"",'Z-scores'!IB6)</f>
        <v>-0.31126999999999999</v>
      </c>
      <c r="IC6" s="7">
        <f>IF(OR('Z-scores'!IC6&gt;3,'Z-scores'!IC6&lt;-3),"",'Z-scores'!IC6)</f>
        <v>0.48647000000000001</v>
      </c>
      <c r="ID6" s="7">
        <f>IF(OR('Z-scores'!ID6&gt;3,'Z-scores'!ID6&lt;-3),"",'Z-scores'!ID6)</f>
        <v>1.9691700000000001</v>
      </c>
      <c r="IE6" s="7">
        <f>IF(OR('Z-scores'!IE6&gt;3,'Z-scores'!IE6&lt;-3),"",'Z-scores'!IE6)</f>
        <v>0.24016999999999999</v>
      </c>
      <c r="IF6" s="7">
        <f>IF(OR('Z-scores'!IF6&gt;3,'Z-scores'!IF6&lt;-3),"",'Z-scores'!IF6)</f>
        <v>-0.27045999999999998</v>
      </c>
      <c r="IG6" s="7">
        <f>IF(OR('Z-scores'!IG6&gt;3,'Z-scores'!IG6&lt;-3),"",'Z-scores'!IG6)</f>
        <v>-0.24254000000000001</v>
      </c>
      <c r="IH6" s="7">
        <f>IF(OR('Z-scores'!IH6&gt;3,'Z-scores'!IH6&lt;-3),"",'Z-scores'!IH6)</f>
        <v>5.9749999999999998E-2</v>
      </c>
      <c r="II6" s="7">
        <f>IF(OR('Z-scores'!II6&gt;3,'Z-scores'!II6&lt;-3),"",'Z-scores'!II6)</f>
        <v>0.38085999999999998</v>
      </c>
      <c r="IJ6" s="7">
        <f>IF(OR('Z-scores'!IJ6&gt;3,'Z-scores'!IJ6&lt;-3),"",'Z-scores'!IJ6)</f>
        <v>0.98560999999999999</v>
      </c>
      <c r="IK6" s="7">
        <f>IF(OR('Z-scores'!IK6&gt;3,'Z-scores'!IK6&lt;-3),"",'Z-scores'!IK6)</f>
        <v>-0.60882999999999998</v>
      </c>
      <c r="IL6" s="7">
        <f>IF(OR('Z-scores'!IL6&gt;3,'Z-scores'!IL6&lt;-3),"",'Z-scores'!IL6)</f>
        <v>1.73468</v>
      </c>
      <c r="IM6" s="7">
        <f>IF(OR('Z-scores'!IM6&gt;3,'Z-scores'!IM6&lt;-3),"",'Z-scores'!IM6)</f>
        <v>7.2550000000000003E-2</v>
      </c>
      <c r="IN6" s="7">
        <f>IF(OR('Z-scores'!IN6&gt;3,'Z-scores'!IN6&lt;-3),"",'Z-scores'!IN6)</f>
        <v>9.8320000000000005E-2</v>
      </c>
      <c r="IO6" s="7">
        <f>IF(OR('Z-scores'!IO6&gt;3,'Z-scores'!IO6&lt;-3),"",'Z-scores'!IO6)</f>
        <v>-0.33454</v>
      </c>
      <c r="IP6" s="7">
        <f>IF(OR('Z-scores'!IP6&gt;3,'Z-scores'!IP6&lt;-3),"",'Z-scores'!IP6)</f>
        <v>-7.6350000000000001E-2</v>
      </c>
      <c r="IQ6" s="7">
        <f>IF(OR('Z-scores'!IQ6&gt;3,'Z-scores'!IQ6&lt;-3),"",'Z-scores'!IQ6)</f>
        <v>-0.24643000000000001</v>
      </c>
      <c r="IR6" s="7">
        <f>IF(OR('Z-scores'!IR6&gt;3,'Z-scores'!IR6&lt;-3),"",'Z-scores'!IR6)</f>
        <v>-0.52371000000000001</v>
      </c>
      <c r="IS6" s="7">
        <f>IF(OR('Z-scores'!IS6&gt;3,'Z-scores'!IS6&lt;-3),"",'Z-scores'!IS6)</f>
        <v>-0.62363999999999997</v>
      </c>
      <c r="IT6" s="7">
        <f>IF(OR('Z-scores'!IT6&gt;3,'Z-scores'!IT6&lt;-3),"",'Z-scores'!IT6)</f>
        <v>-0.72960000000000003</v>
      </c>
      <c r="IU6" s="7">
        <f>IF(OR('Z-scores'!IU6&gt;3,'Z-scores'!IU6&lt;-3),"",'Z-scores'!IU6)</f>
        <v>-0.40533000000000002</v>
      </c>
      <c r="IV6" s="7">
        <f>IF(OR('Z-scores'!IV6&gt;3,'Z-scores'!IV6&lt;-3),"",'Z-scores'!IV6)</f>
        <v>-0.26358999999999999</v>
      </c>
      <c r="IW6" s="7">
        <f>IF(OR('Z-scores'!IW6&gt;3,'Z-scores'!IW6&lt;-3),"",'Z-scores'!IW6)</f>
        <v>-0.20585999999999999</v>
      </c>
      <c r="IX6" s="7">
        <f>IF(OR('Z-scores'!IX6&gt;3,'Z-scores'!IX6&lt;-3),"",'Z-scores'!IX6)</f>
        <v>0.92225000000000001</v>
      </c>
      <c r="IY6" s="7">
        <f>IF(OR('Z-scores'!IY6&gt;3,'Z-scores'!IY6&lt;-3),"",'Z-scores'!IY6)</f>
        <v>-4.48E-2</v>
      </c>
      <c r="IZ6" s="7">
        <f>IF(OR('Z-scores'!IZ6&gt;3,'Z-scores'!IZ6&lt;-3),"",'Z-scores'!IZ6)</f>
        <v>-0.57308000000000003</v>
      </c>
      <c r="JA6" s="7">
        <f>IF(OR('Z-scores'!JA6&gt;3,'Z-scores'!JA6&lt;-3),"",'Z-scores'!JA6)</f>
        <v>0.49408999999999997</v>
      </c>
      <c r="JB6" s="7">
        <f>IF(OR('Z-scores'!JB6&gt;3,'Z-scores'!JB6&lt;-3),"",'Z-scores'!JB6)</f>
        <v>-0.36229</v>
      </c>
      <c r="JC6" s="7">
        <f>IF(OR('Z-scores'!JC6&gt;3,'Z-scores'!JC6&lt;-3),"",'Z-scores'!JC6)</f>
        <v>-1.69693</v>
      </c>
      <c r="JD6" s="7">
        <f>IF(OR('Z-scores'!JD6&gt;3,'Z-scores'!JD6&lt;-3),"",'Z-scores'!JD6)</f>
        <v>0.44601000000000002</v>
      </c>
      <c r="JE6" s="7" t="str">
        <f>IF(OR('Z-scores'!JE6&gt;3,'Z-scores'!JE6&lt;-3),"",'Z-scores'!JE6)</f>
        <v/>
      </c>
      <c r="JF6" s="7">
        <f>IF(OR('Z-scores'!JF6&gt;3,'Z-scores'!JF6&lt;-3),"",'Z-scores'!JF6)</f>
        <v>2.9563700000000002</v>
      </c>
      <c r="JG6" s="7">
        <f>IF(OR('Z-scores'!JG6&gt;3,'Z-scores'!JG6&lt;-3),"",'Z-scores'!JG6)</f>
        <v>1.7742199999999999</v>
      </c>
      <c r="JH6" s="7">
        <f>IF(OR('Z-scores'!JH6&gt;3,'Z-scores'!JH6&lt;-3),"",'Z-scores'!JH6)</f>
        <v>-0.1368</v>
      </c>
      <c r="JI6" s="7">
        <f>IF(OR('Z-scores'!JI6&gt;3,'Z-scores'!JI6&lt;-3),"",'Z-scores'!JI6)</f>
        <v>-0.43147000000000002</v>
      </c>
      <c r="JJ6" s="7">
        <f>IF(OR('Z-scores'!JJ6&gt;3,'Z-scores'!JJ6&lt;-3),"",'Z-scores'!JJ6)</f>
        <v>-1.1093900000000001</v>
      </c>
      <c r="JK6" s="7">
        <f>IF(OR('Z-scores'!JK6&gt;3,'Z-scores'!JK6&lt;-3),"",'Z-scores'!JK6)</f>
        <v>-0.70404999999999995</v>
      </c>
      <c r="JL6" s="7">
        <f>IF(OR('Z-scores'!JL6&gt;3,'Z-scores'!JL6&lt;-3),"",'Z-scores'!JL6)</f>
        <v>-0.84611999999999998</v>
      </c>
      <c r="JM6" s="7">
        <f>IF(OR('Z-scores'!JM6&gt;3,'Z-scores'!JM6&lt;-3),"",'Z-scores'!JM6)</f>
        <v>-0.58248999999999995</v>
      </c>
      <c r="JN6" s="7">
        <f>IF(OR('Z-scores'!JN6&gt;3,'Z-scores'!JN6&lt;-3),"",'Z-scores'!JN6)</f>
        <v>0.80659999999999998</v>
      </c>
      <c r="JO6" s="7">
        <f>IF(OR('Z-scores'!JO6&gt;3,'Z-scores'!JO6&lt;-3),"",'Z-scores'!JO6)</f>
        <v>-1.16778</v>
      </c>
      <c r="JP6" s="7">
        <f>IF(OR('Z-scores'!JP6&gt;3,'Z-scores'!JP6&lt;-3),"",'Z-scores'!JP6)</f>
        <v>-1.2328699999999999</v>
      </c>
      <c r="JQ6" s="7">
        <f>IF(OR('Z-scores'!JQ6&gt;3,'Z-scores'!JQ6&lt;-3),"",'Z-scores'!JQ6)</f>
        <v>-0.67623</v>
      </c>
      <c r="JR6" s="7">
        <f>IF(OR('Z-scores'!JR6&gt;3,'Z-scores'!JR6&lt;-3),"",'Z-scores'!JR6)</f>
        <v>-1.2154799999999999</v>
      </c>
      <c r="JS6" s="7">
        <f>IF(OR('Z-scores'!JS6&gt;3,'Z-scores'!JS6&lt;-3),"",'Z-scores'!JS6)</f>
        <v>-1.55925</v>
      </c>
      <c r="JT6" s="7">
        <f>IF(OR('Z-scores'!JT6&gt;3,'Z-scores'!JT6&lt;-3),"",'Z-scores'!JT6)</f>
        <v>0.82670999999999994</v>
      </c>
      <c r="JU6" s="7">
        <f>IF(OR('Z-scores'!JU6&gt;3,'Z-scores'!JU6&lt;-3),"",'Z-scores'!JU6)</f>
        <v>-0.92515999999999998</v>
      </c>
      <c r="JV6" s="7">
        <f>IF(OR('Z-scores'!JV6&gt;3,'Z-scores'!JV6&lt;-3),"",'Z-scores'!JV6)</f>
        <v>0.39696999999999999</v>
      </c>
      <c r="JW6" s="7">
        <f>IF(OR('Z-scores'!JW6&gt;3,'Z-scores'!JW6&lt;-3),"",'Z-scores'!JW6)</f>
        <v>1.7718</v>
      </c>
      <c r="JX6" s="7">
        <f>IF(OR('Z-scores'!JX6&gt;3,'Z-scores'!JX6&lt;-3),"",'Z-scores'!JX6)</f>
        <v>1.00047</v>
      </c>
      <c r="JY6" s="7">
        <f>IF(OR('Z-scores'!JY6&gt;3,'Z-scores'!JY6&lt;-3),"",'Z-scores'!JY6)</f>
        <v>-0.80662</v>
      </c>
      <c r="JZ6" s="7">
        <f>IF(OR('Z-scores'!JZ6&gt;3,'Z-scores'!JZ6&lt;-3),"",'Z-scores'!JZ6)</f>
        <v>-1.30267</v>
      </c>
      <c r="KA6" s="7">
        <f>IF(OR('Z-scores'!KA6&gt;3,'Z-scores'!KA6&lt;-3),"",'Z-scores'!KA6)</f>
        <v>-0.89317999999999997</v>
      </c>
      <c r="KB6" s="7">
        <f>IF(OR('Z-scores'!KB6&gt;3,'Z-scores'!KB6&lt;-3),"",'Z-scores'!KB6)</f>
        <v>-1.1606300000000001</v>
      </c>
      <c r="KC6" s="7">
        <f>IF(OR('Z-scores'!KC6&gt;3,'Z-scores'!KC6&lt;-3),"",'Z-scores'!KC6)</f>
        <v>-0.77115</v>
      </c>
      <c r="KD6" s="7">
        <f>IF(OR('Z-scores'!KD6&gt;3,'Z-scores'!KD6&lt;-3),"",'Z-scores'!KD6)</f>
        <v>-1.0023899999999999</v>
      </c>
      <c r="KE6" s="7">
        <f>IF(OR('Z-scores'!KE6&gt;3,'Z-scores'!KE6&lt;-3),"",'Z-scores'!KE6)</f>
        <v>-0.45928000000000002</v>
      </c>
      <c r="KF6" s="7">
        <f>IF(OR('Z-scores'!KF6&gt;3,'Z-scores'!KF6&lt;-3),"",'Z-scores'!KF6)</f>
        <v>2.4727700000000001</v>
      </c>
      <c r="KG6" s="7">
        <f>IF(OR('Z-scores'!KG6&gt;3,'Z-scores'!KG6&lt;-3),"",'Z-scores'!KG6)</f>
        <v>-0.58443999999999996</v>
      </c>
      <c r="KH6" s="7">
        <f>IF(OR('Z-scores'!KH6&gt;3,'Z-scores'!KH6&lt;-3),"",'Z-scores'!KH6)</f>
        <v>-0.24254000000000001</v>
      </c>
      <c r="KI6" s="7">
        <f>IF(OR('Z-scores'!KI6&gt;3,'Z-scores'!KI6&lt;-3),"",'Z-scores'!KI6)</f>
        <v>-0.40900999999999998</v>
      </c>
      <c r="KJ6" s="7">
        <f>IF(OR('Z-scores'!KJ6&gt;3,'Z-scores'!KJ6&lt;-3),"",'Z-scores'!KJ6)</f>
        <v>-0.70960999999999996</v>
      </c>
      <c r="KK6" s="7">
        <f>IF(OR('Z-scores'!KK6&gt;3,'Z-scores'!KK6&lt;-3),"",'Z-scores'!KK6)</f>
        <v>-0.46398</v>
      </c>
      <c r="KL6" s="7">
        <f>IF(OR('Z-scores'!KL6&gt;3,'Z-scores'!KL6&lt;-3),"",'Z-scores'!KL6)</f>
        <v>-0.38680999999999999</v>
      </c>
      <c r="KM6" s="7">
        <f>IF(OR('Z-scores'!KM6&gt;3,'Z-scores'!KM6&lt;-3),"",'Z-scores'!KM6)</f>
        <v>-0.62983</v>
      </c>
      <c r="KN6" s="7">
        <f>IF(OR('Z-scores'!KN6&gt;3,'Z-scores'!KN6&lt;-3),"",'Z-scores'!KN6)</f>
        <v>-0.82072999999999996</v>
      </c>
      <c r="KO6" s="7">
        <f>IF(OR('Z-scores'!KO6&gt;3,'Z-scores'!KO6&lt;-3),"",'Z-scores'!KO6)</f>
        <v>-0.56032000000000004</v>
      </c>
      <c r="KP6" s="7">
        <f>IF(OR('Z-scores'!KP6&gt;3,'Z-scores'!KP6&lt;-3),"",'Z-scores'!KP6)</f>
        <v>-0.73807</v>
      </c>
      <c r="KQ6" s="7">
        <f>IF(OR('Z-scores'!KQ6&gt;3,'Z-scores'!KQ6&lt;-3),"",'Z-scores'!KQ6)</f>
        <v>-0.66579999999999995</v>
      </c>
      <c r="KR6" s="7">
        <f>IF(OR('Z-scores'!KR6&gt;3,'Z-scores'!KR6&lt;-3),"",'Z-scores'!KR6)</f>
        <v>0.53108</v>
      </c>
      <c r="KS6" s="7">
        <f>IF(OR('Z-scores'!KS6&gt;3,'Z-scores'!KS6&lt;-3),"",'Z-scores'!KS6)</f>
        <v>-0.24460999999999999</v>
      </c>
      <c r="KT6" s="7">
        <f>IF(OR('Z-scores'!KT6&gt;3,'Z-scores'!KT6&lt;-3),"",'Z-scores'!KT6)</f>
        <v>-0.52571000000000001</v>
      </c>
      <c r="KU6" s="7">
        <f>IF(OR('Z-scores'!KU6&gt;3,'Z-scores'!KU6&lt;-3),"",'Z-scores'!KU6)</f>
        <v>-1.1109100000000001</v>
      </c>
      <c r="KV6" s="7">
        <f>IF(OR('Z-scores'!KV6&gt;3,'Z-scores'!KV6&lt;-3),"",'Z-scores'!KV6)</f>
        <v>-0.54083999999999999</v>
      </c>
      <c r="KW6" s="7">
        <f>IF(OR('Z-scores'!KW6&gt;3,'Z-scores'!KW6&lt;-3),"",'Z-scores'!KW6)</f>
        <v>-0.37728</v>
      </c>
      <c r="KX6" s="7">
        <f>IF(OR('Z-scores'!KX6&gt;3,'Z-scores'!KX6&lt;-3),"",'Z-scores'!KX6)</f>
        <v>-0.19732</v>
      </c>
      <c r="KY6" s="7">
        <f>IF(OR('Z-scores'!KY6&gt;3,'Z-scores'!KY6&lt;-3),"",'Z-scores'!KY6)</f>
        <v>-0.29593999999999998</v>
      </c>
      <c r="KZ6" s="7">
        <f>IF(OR('Z-scores'!KZ6&gt;3,'Z-scores'!KZ6&lt;-3),"",'Z-scores'!KZ6)</f>
        <v>-5.1459999999999999E-2</v>
      </c>
      <c r="LA6" s="7">
        <f>IF(OR('Z-scores'!LA6&gt;3,'Z-scores'!LA6&lt;-3),"",'Z-scores'!LA6)</f>
        <v>-0.11649</v>
      </c>
      <c r="LB6" s="7">
        <f>IF(OR('Z-scores'!LB6&gt;3,'Z-scores'!LB6&lt;-3),"",'Z-scores'!LB6)</f>
        <v>-0.25918999999999998</v>
      </c>
      <c r="LC6" s="7">
        <f>IF(OR('Z-scores'!LC6&gt;3,'Z-scores'!LC6&lt;-3),"",'Z-scores'!LC6)</f>
        <v>-0.26021</v>
      </c>
      <c r="LD6" s="7">
        <f>IF(OR('Z-scores'!LD6&gt;3,'Z-scores'!LD6&lt;-3),"",'Z-scores'!LD6)</f>
        <v>-0.66922000000000004</v>
      </c>
      <c r="LE6" s="7">
        <f>IF(OR('Z-scores'!LE6&gt;3,'Z-scores'!LE6&lt;-3),"",'Z-scores'!LE6)</f>
        <v>-0.65602000000000005</v>
      </c>
      <c r="LF6" s="7">
        <f>IF(OR('Z-scores'!LF6&gt;3,'Z-scores'!LF6&lt;-3),"",'Z-scores'!LF6)</f>
        <v>-0.35319</v>
      </c>
      <c r="LG6" s="7">
        <f>IF(OR('Z-scores'!LG6&gt;3,'Z-scores'!LG6&lt;-3),"",'Z-scores'!LG6)</f>
        <v>-1.1104400000000001</v>
      </c>
      <c r="LH6" s="7">
        <f>IF(OR('Z-scores'!LH6&gt;3,'Z-scores'!LH6&lt;-3),"",'Z-scores'!LH6)</f>
        <v>-0.58848</v>
      </c>
      <c r="LI6" s="7">
        <f>IF(OR('Z-scores'!LI6&gt;3,'Z-scores'!LI6&lt;-3),"",'Z-scores'!LI6)</f>
        <v>-0.57428000000000001</v>
      </c>
      <c r="LJ6" s="7">
        <f>IF(OR('Z-scores'!LJ6&gt;3,'Z-scores'!LJ6&lt;-3),"",'Z-scores'!LJ6)</f>
        <v>-0.56252999999999997</v>
      </c>
      <c r="LK6" s="7">
        <f>IF(OR('Z-scores'!LK6&gt;3,'Z-scores'!LK6&lt;-3),"",'Z-scores'!LK6)</f>
        <v>0.51673999999999998</v>
      </c>
      <c r="LL6" s="7">
        <f>IF(OR('Z-scores'!LL6&gt;3,'Z-scores'!LL6&lt;-3),"",'Z-scores'!LL6)</f>
        <v>-0.46542</v>
      </c>
      <c r="LM6" s="7">
        <f>IF(OR('Z-scores'!LM6&gt;3,'Z-scores'!LM6&lt;-3),"",'Z-scores'!LM6)</f>
        <v>-0.55159999999999998</v>
      </c>
      <c r="LN6" s="7">
        <f>IF(OR('Z-scores'!LN6&gt;3,'Z-scores'!LN6&lt;-3),"",'Z-scores'!LN6)</f>
        <v>-0.95448</v>
      </c>
      <c r="LO6" s="7">
        <f>IF(OR('Z-scores'!LO6&gt;3,'Z-scores'!LO6&lt;-3),"",'Z-scores'!LO6)</f>
        <v>0.93989</v>
      </c>
      <c r="LP6" s="7">
        <f>IF(OR('Z-scores'!LP6&gt;3,'Z-scores'!LP6&lt;-3),"",'Z-scores'!LP6)</f>
        <v>0.38536999999999999</v>
      </c>
      <c r="LQ6" s="7">
        <f>IF(OR('Z-scores'!LQ6&gt;3,'Z-scores'!LQ6&lt;-3),"",'Z-scores'!LQ6)</f>
        <v>-0.29819000000000001</v>
      </c>
      <c r="LR6" s="7">
        <f>IF(OR('Z-scores'!LR6&gt;3,'Z-scores'!LR6&lt;-3),"",'Z-scores'!LR6)</f>
        <v>0.32068000000000002</v>
      </c>
      <c r="LS6" s="7">
        <f>IF(OR('Z-scores'!LS6&gt;3,'Z-scores'!LS6&lt;-3),"",'Z-scores'!LS6)</f>
        <v>-0.95082999999999995</v>
      </c>
      <c r="LT6" s="7">
        <f>IF(OR('Z-scores'!LT6&gt;3,'Z-scores'!LT6&lt;-3),"",'Z-scores'!LT6)</f>
        <v>-0.59863</v>
      </c>
      <c r="LU6" s="7">
        <f>IF(OR('Z-scores'!LU6&gt;3,'Z-scores'!LU6&lt;-3),"",'Z-scores'!LU6)</f>
        <v>1.96332</v>
      </c>
      <c r="LV6" s="7">
        <f>IF(OR('Z-scores'!LV6&gt;3,'Z-scores'!LV6&lt;-3),"",'Z-scores'!LV6)</f>
        <v>-0.24648</v>
      </c>
      <c r="LW6" s="7">
        <f>IF(OR('Z-scores'!LW6&gt;3,'Z-scores'!LW6&lt;-3),"",'Z-scores'!LW6)</f>
        <v>-0.12225999999999999</v>
      </c>
      <c r="LX6" s="7">
        <f>IF(OR('Z-scores'!LX6&gt;3,'Z-scores'!LX6&lt;-3),"",'Z-scores'!LX6)</f>
        <v>-0.24254000000000001</v>
      </c>
      <c r="LY6" s="7">
        <f>IF(OR('Z-scores'!LY6&gt;3,'Z-scores'!LY6&lt;-3),"",'Z-scores'!LY6)</f>
        <v>1.273E-2</v>
      </c>
      <c r="LZ6" s="7">
        <f>IF(OR('Z-scores'!LZ6&gt;3,'Z-scores'!LZ6&lt;-3),"",'Z-scores'!LZ6)</f>
        <v>-0.21049999999999999</v>
      </c>
      <c r="MA6" s="7">
        <f>IF(OR('Z-scores'!MA6&gt;3,'Z-scores'!MA6&lt;-3),"",'Z-scores'!MA6)</f>
        <v>8.1629999999999994E-2</v>
      </c>
      <c r="MB6" s="7">
        <f>IF(OR('Z-scores'!MB6&gt;3,'Z-scores'!MB6&lt;-3),"",'Z-scores'!MB6)</f>
        <v>-0.24254000000000001</v>
      </c>
      <c r="MC6" s="7">
        <f>IF(OR('Z-scores'!MC6&gt;3,'Z-scores'!MC6&lt;-3),"",'Z-scores'!MC6)</f>
        <v>-0.32835999999999999</v>
      </c>
      <c r="MD6" s="7">
        <f>IF(OR('Z-scores'!MD6&gt;3,'Z-scores'!MD6&lt;-3),"",'Z-scores'!MD6)</f>
        <v>-0.30580000000000002</v>
      </c>
      <c r="ME6" s="7">
        <f>IF(OR('Z-scores'!ME6&gt;3,'Z-scores'!ME6&lt;-3),"",'Z-scores'!ME6)</f>
        <v>-0.25263000000000002</v>
      </c>
      <c r="MF6" s="7">
        <f>IF(OR('Z-scores'!MF6&gt;3,'Z-scores'!MF6&lt;-3),"",'Z-scores'!MF6)</f>
        <v>-1.1152599999999999</v>
      </c>
      <c r="MG6" s="7">
        <f>IF(OR('Z-scores'!MG6&gt;3,'Z-scores'!MG6&lt;-3),"",'Z-scores'!MG6)</f>
        <v>0.41977999999999999</v>
      </c>
      <c r="MH6" s="7">
        <f>IF(OR('Z-scores'!MH6&gt;3,'Z-scores'!MH6&lt;-3),"",'Z-scores'!MH6)</f>
        <v>-0.67176000000000002</v>
      </c>
      <c r="MI6" s="7">
        <f>IF(OR('Z-scores'!MI6&gt;3,'Z-scores'!MI6&lt;-3),"",'Z-scores'!MI6)</f>
        <v>-0.24131</v>
      </c>
      <c r="MJ6" s="7">
        <f>IF(OR('Z-scores'!MJ6&gt;3,'Z-scores'!MJ6&lt;-3),"",'Z-scores'!MJ6)</f>
        <v>-0.32106000000000001</v>
      </c>
      <c r="MK6" s="7">
        <f>IF(OR('Z-scores'!MK6&gt;3,'Z-scores'!MK6&lt;-3),"",'Z-scores'!MK6)</f>
        <v>-0.24254000000000001</v>
      </c>
      <c r="ML6" s="7">
        <f>IF(OR('Z-scores'!ML6&gt;3,'Z-scores'!ML6&lt;-3),"",'Z-scores'!ML6)</f>
        <v>-7.4440000000000006E-2</v>
      </c>
      <c r="MM6" s="7">
        <f>IF(OR('Z-scores'!MM6&gt;3,'Z-scores'!MM6&lt;-3),"",'Z-scores'!MM6)</f>
        <v>-2.0209999999999999E-2</v>
      </c>
      <c r="MN6" s="7">
        <f>IF(OR('Z-scores'!MN6&gt;3,'Z-scores'!MN6&lt;-3),"",'Z-scores'!MN6)</f>
        <v>-0.32140000000000002</v>
      </c>
      <c r="MO6" s="7">
        <f>IF(OR('Z-scores'!MO6&gt;3,'Z-scores'!MO6&lt;-3),"",'Z-scores'!MO6)</f>
        <v>1.2490399999999999</v>
      </c>
      <c r="MP6" s="7">
        <f>IF(OR('Z-scores'!MP6&gt;3,'Z-scores'!MP6&lt;-3),"",'Z-scores'!MP6)</f>
        <v>0.36447000000000002</v>
      </c>
      <c r="MQ6" s="7">
        <f>IF(OR('Z-scores'!MQ6&gt;3,'Z-scores'!MQ6&lt;-3),"",'Z-scores'!MQ6)</f>
        <v>0.27871000000000001</v>
      </c>
      <c r="MR6" s="7">
        <f>IF(OR('Z-scores'!MR6&gt;3,'Z-scores'!MR6&lt;-3),"",'Z-scores'!MR6)</f>
        <v>0.8276</v>
      </c>
      <c r="MS6" s="7">
        <f>IF(OR('Z-scores'!MS6&gt;3,'Z-scores'!MS6&lt;-3),"",'Z-scores'!MS6)</f>
        <v>-0.71206999999999998</v>
      </c>
      <c r="MT6" s="7">
        <f>IF(OR('Z-scores'!MT6&gt;3,'Z-scores'!MT6&lt;-3),"",'Z-scores'!MT6)</f>
        <v>-0.65034000000000003</v>
      </c>
      <c r="MU6" s="7">
        <f>IF(OR('Z-scores'!MU6&gt;3,'Z-scores'!MU6&lt;-3),"",'Z-scores'!MU6)</f>
        <v>-0.59665000000000001</v>
      </c>
      <c r="MV6" s="7">
        <f>IF(OR('Z-scores'!MV6&gt;3,'Z-scores'!MV6&lt;-3),"",'Z-scores'!MV6)</f>
        <v>0.13528000000000001</v>
      </c>
      <c r="MW6" s="7">
        <f>IF(OR('Z-scores'!MW6&gt;3,'Z-scores'!MW6&lt;-3),"",'Z-scores'!MW6)</f>
        <v>-1.00528</v>
      </c>
      <c r="MX6" s="7">
        <f>IF(OR('Z-scores'!MX6&gt;3,'Z-scores'!MX6&lt;-3),"",'Z-scores'!MX6)</f>
        <v>-0.86758999999999997</v>
      </c>
      <c r="MY6" s="7">
        <f>IF(OR('Z-scores'!MY6&gt;3,'Z-scores'!MY6&lt;-3),"",'Z-scores'!MY6)</f>
        <v>-0.55269000000000001</v>
      </c>
      <c r="MZ6" s="7">
        <f>IF(OR('Z-scores'!MZ6&gt;3,'Z-scores'!MZ6&lt;-3),"",'Z-scores'!MZ6)</f>
        <v>-0.85845000000000005</v>
      </c>
      <c r="NA6" s="7">
        <f>IF(OR('Z-scores'!NA6&gt;3,'Z-scores'!NA6&lt;-3),"",'Z-scores'!NA6)</f>
        <v>-0.61775000000000002</v>
      </c>
      <c r="NB6" s="7">
        <f>IF(OR('Z-scores'!NB6&gt;3,'Z-scores'!NB6&lt;-3),"",'Z-scores'!NB6)</f>
        <v>-0.37020999999999998</v>
      </c>
      <c r="NC6" s="7">
        <f>IF(OR('Z-scores'!NC6&gt;3,'Z-scores'!NC6&lt;-3),"",'Z-scores'!NC6)</f>
        <v>0.91200000000000003</v>
      </c>
      <c r="ND6" s="7">
        <f>IF(OR('Z-scores'!ND6&gt;3,'Z-scores'!ND6&lt;-3),"",'Z-scores'!ND6)</f>
        <v>1.34301</v>
      </c>
      <c r="NE6" s="7">
        <f>IF(OR('Z-scores'!NE6&gt;3,'Z-scores'!NE6&lt;-3),"",'Z-scores'!NE6)</f>
        <v>8.9590000000000003E-2</v>
      </c>
      <c r="NF6" s="7">
        <f>IF(OR('Z-scores'!NF6&gt;3,'Z-scores'!NF6&lt;-3),"",'Z-scores'!NF6)</f>
        <v>-0.75788</v>
      </c>
      <c r="NG6" s="7">
        <f>IF(OR('Z-scores'!NG6&gt;3,'Z-scores'!NG6&lt;-3),"",'Z-scores'!NG6)</f>
        <v>-0.56906999999999996</v>
      </c>
      <c r="NH6" s="7">
        <f>IF(OR('Z-scores'!NH6&gt;3,'Z-scores'!NH6&lt;-3),"",'Z-scores'!NH6)</f>
        <v>-0.74492000000000003</v>
      </c>
      <c r="NI6" s="7">
        <f>IF(OR('Z-scores'!NI6&gt;3,'Z-scores'!NI6&lt;-3),"",'Z-scores'!NI6)</f>
        <v>-0.29974000000000001</v>
      </c>
      <c r="NJ6" s="7">
        <f>IF(OR('Z-scores'!NJ6&gt;3,'Z-scores'!NJ6&lt;-3),"",'Z-scores'!NJ6)</f>
        <v>-0.54288999999999998</v>
      </c>
      <c r="NK6" s="7">
        <f>IF(OR('Z-scores'!NK6&gt;3,'Z-scores'!NK6&lt;-3),"",'Z-scores'!NK6)</f>
        <v>-0.17821999999999999</v>
      </c>
      <c r="NL6" s="7">
        <f>IF(OR('Z-scores'!NL6&gt;3,'Z-scores'!NL6&lt;-3),"",'Z-scores'!NL6)</f>
        <v>-0.25013000000000002</v>
      </c>
      <c r="NM6" s="7">
        <f>IF(OR('Z-scores'!NM6&gt;3,'Z-scores'!NM6&lt;-3),"",'Z-scores'!NM6)</f>
        <v>-0.49275000000000002</v>
      </c>
      <c r="NN6" s="7">
        <f>IF(OR('Z-scores'!NN6&gt;3,'Z-scores'!NN6&lt;-3),"",'Z-scores'!NN6)</f>
        <v>1.41997</v>
      </c>
      <c r="NO6" s="7">
        <f>IF(OR('Z-scores'!NO6&gt;3,'Z-scores'!NO6&lt;-3),"",'Z-scores'!NO6)</f>
        <v>1.4876799999999999</v>
      </c>
      <c r="NP6" s="7">
        <f>IF(OR('Z-scores'!NP6&gt;3,'Z-scores'!NP6&lt;-3),"",'Z-scores'!NP6)</f>
        <v>0.46404000000000001</v>
      </c>
      <c r="NQ6" s="7">
        <f>IF(OR('Z-scores'!NQ6&gt;3,'Z-scores'!NQ6&lt;-3),"",'Z-scores'!NQ6)</f>
        <v>0.21534</v>
      </c>
      <c r="NR6" s="7">
        <f>IF(OR('Z-scores'!NR6&gt;3,'Z-scores'!NR6&lt;-3),"",'Z-scores'!NR6)</f>
        <v>0.45923000000000003</v>
      </c>
      <c r="NS6" s="7">
        <f>IF(OR('Z-scores'!NS6&gt;3,'Z-scores'!NS6&lt;-3),"",'Z-scores'!NS6)</f>
        <v>-0.16617999999999999</v>
      </c>
      <c r="NT6" s="7">
        <f>IF(OR('Z-scores'!NT6&gt;3,'Z-scores'!NT6&lt;-3),"",'Z-scores'!NT6)</f>
        <v>0.31251000000000001</v>
      </c>
      <c r="NU6" s="7">
        <f>IF(OR('Z-scores'!NU6&gt;3,'Z-scores'!NU6&lt;-3),"",'Z-scores'!NU6)</f>
        <v>0.71116000000000001</v>
      </c>
      <c r="NV6" s="7">
        <f>IF(OR('Z-scores'!NV6&gt;3,'Z-scores'!NV6&lt;-3),"",'Z-scores'!NV6)</f>
        <v>0.50007999999999997</v>
      </c>
      <c r="NW6" s="7">
        <f>IF(OR('Z-scores'!NW6&gt;3,'Z-scores'!NW6&lt;-3),"",'Z-scores'!NW6)</f>
        <v>0.48643999999999998</v>
      </c>
      <c r="NX6" s="7">
        <f>IF(OR('Z-scores'!NX6&gt;3,'Z-scores'!NX6&lt;-3),"",'Z-scores'!NX6)</f>
        <v>0.28234999999999999</v>
      </c>
      <c r="NY6" s="7">
        <f>IF(OR('Z-scores'!NY6&gt;3,'Z-scores'!NY6&lt;-3),"",'Z-scores'!NY6)</f>
        <v>-0.35043000000000002</v>
      </c>
      <c r="NZ6" s="7">
        <f>IF(OR('Z-scores'!NZ6&gt;3,'Z-scores'!NZ6&lt;-3),"",'Z-scores'!NZ6)</f>
        <v>-0.54566000000000003</v>
      </c>
      <c r="OA6" s="7">
        <f>IF(OR('Z-scores'!OA6&gt;3,'Z-scores'!OA6&lt;-3),"",'Z-scores'!OA6)</f>
        <v>-0.25742999999999999</v>
      </c>
      <c r="OB6" s="7">
        <f>IF(OR('Z-scores'!OB6&gt;3,'Z-scores'!OB6&lt;-3),"",'Z-scores'!OB6)</f>
        <v>-0.38169999999999998</v>
      </c>
      <c r="OC6" s="7">
        <f>IF(OR('Z-scores'!OC6&gt;3,'Z-scores'!OC6&lt;-3),"",'Z-scores'!OC6)</f>
        <v>0.20613999999999999</v>
      </c>
      <c r="OD6" s="7">
        <f>IF(OR('Z-scores'!OD6&gt;3,'Z-scores'!OD6&lt;-3),"",'Z-scores'!OD6)</f>
        <v>-0.3115</v>
      </c>
      <c r="OE6" s="7">
        <f>IF(OR('Z-scores'!OE6&gt;3,'Z-scores'!OE6&lt;-3),"",'Z-scores'!OE6)</f>
        <v>-0.43530999999999997</v>
      </c>
      <c r="OF6" s="7">
        <f>IF(OR('Z-scores'!OF6&gt;3,'Z-scores'!OF6&lt;-3),"",'Z-scores'!OF6)</f>
        <v>-0.14810999999999999</v>
      </c>
      <c r="OG6" s="7">
        <f>IF(OR('Z-scores'!OG6&gt;3,'Z-scores'!OG6&lt;-3),"",'Z-scores'!OG6)</f>
        <v>-0.20371</v>
      </c>
      <c r="OH6" s="7">
        <f>IF(OR('Z-scores'!OH6&gt;3,'Z-scores'!OH6&lt;-3),"",'Z-scores'!OH6)</f>
        <v>1.83548</v>
      </c>
      <c r="OI6" s="7">
        <f>IF(OR('Z-scores'!OI6&gt;3,'Z-scores'!OI6&lt;-3),"",'Z-scores'!OI6)</f>
        <v>2.7150000000000001E-2</v>
      </c>
      <c r="OJ6" s="7">
        <f>IF(OR('Z-scores'!OJ6&gt;3,'Z-scores'!OJ6&lt;-3),"",'Z-scores'!OJ6)</f>
        <v>0.22497</v>
      </c>
      <c r="OK6" s="7">
        <f>IF(OR('Z-scores'!OK6&gt;3,'Z-scores'!OK6&lt;-3),"",'Z-scores'!OK6)</f>
        <v>-0.39140000000000003</v>
      </c>
      <c r="OL6" s="7">
        <f>IF(OR('Z-scores'!OL6&gt;3,'Z-scores'!OL6&lt;-3),"",'Z-scores'!OL6)</f>
        <v>-0.69016999999999995</v>
      </c>
      <c r="OM6" s="7">
        <f>IF(OR('Z-scores'!OM6&gt;3,'Z-scores'!OM6&lt;-3),"",'Z-scores'!OM6)</f>
        <v>-9.2460000000000001E-2</v>
      </c>
      <c r="ON6" s="7">
        <f>IF(OR('Z-scores'!ON6&gt;3,'Z-scores'!ON6&lt;-3),"",'Z-scores'!ON6)</f>
        <v>0.37661</v>
      </c>
      <c r="OO6" s="7">
        <f>IF(OR('Z-scores'!OO6&gt;3,'Z-scores'!OO6&lt;-3),"",'Z-scores'!OO6)</f>
        <v>-0.26956999999999998</v>
      </c>
      <c r="OP6" s="7">
        <f>IF(OR('Z-scores'!OP6&gt;3,'Z-scores'!OP6&lt;-3),"",'Z-scores'!OP6)</f>
        <v>-0.24254000000000001</v>
      </c>
      <c r="OQ6" s="7">
        <f>IF(OR('Z-scores'!OQ6&gt;3,'Z-scores'!OQ6&lt;-3),"",'Z-scores'!OQ6)</f>
        <v>-9.3100000000000002E-2</v>
      </c>
      <c r="OR6" s="7">
        <f>IF(OR('Z-scores'!OR6&gt;3,'Z-scores'!OR6&lt;-3),"",'Z-scores'!OR6)</f>
        <v>0.12161</v>
      </c>
      <c r="OS6" s="7">
        <f>IF(OR('Z-scores'!OS6&gt;3,'Z-scores'!OS6&lt;-3),"",'Z-scores'!OS6)</f>
        <v>-0.1278</v>
      </c>
      <c r="OT6" s="7">
        <f>IF(OR('Z-scores'!OT6&gt;3,'Z-scores'!OT6&lt;-3),"",'Z-scores'!OT6)</f>
        <v>-0.30079</v>
      </c>
      <c r="OU6" s="7">
        <f>IF(OR('Z-scores'!OU6&gt;3,'Z-scores'!OU6&lt;-3),"",'Z-scores'!OU6)</f>
        <v>6.5159999999999996E-2</v>
      </c>
      <c r="OV6" s="7">
        <f>IF(OR('Z-scores'!OV6&gt;3,'Z-scores'!OV6&lt;-3),"",'Z-scores'!OV6)</f>
        <v>0.33961000000000002</v>
      </c>
      <c r="OW6" s="7">
        <f>IF(OR('Z-scores'!OW6&gt;3,'Z-scores'!OW6&lt;-3),"",'Z-scores'!OW6)</f>
        <v>0.14249000000000001</v>
      </c>
      <c r="OX6" s="7">
        <f>IF(OR('Z-scores'!OX6&gt;3,'Z-scores'!OX6&lt;-3),"",'Z-scores'!OX6)</f>
        <v>0.30708000000000002</v>
      </c>
      <c r="OY6" s="7">
        <f>IF(OR('Z-scores'!OY6&gt;3,'Z-scores'!OY6&lt;-3),"",'Z-scores'!OY6)</f>
        <v>0.58069999999999999</v>
      </c>
      <c r="OZ6" s="7">
        <f>IF(OR('Z-scores'!OZ6&gt;3,'Z-scores'!OZ6&lt;-3),"",'Z-scores'!OZ6)</f>
        <v>-0.25951999999999997</v>
      </c>
      <c r="PA6" s="7">
        <f>IF(OR('Z-scores'!PA6&gt;3,'Z-scores'!PA6&lt;-3),"",'Z-scores'!PA6)</f>
        <v>0.57577</v>
      </c>
      <c r="PB6" s="7">
        <f>IF(OR('Z-scores'!PB6&gt;3,'Z-scores'!PB6&lt;-3),"",'Z-scores'!PB6)</f>
        <v>0.48460999999999999</v>
      </c>
      <c r="PC6" s="7">
        <f>IF(OR('Z-scores'!PC6&gt;3,'Z-scores'!PC6&lt;-3),"",'Z-scores'!PC6)</f>
        <v>1.1627099999999999</v>
      </c>
      <c r="PD6" s="7">
        <f>IF(OR('Z-scores'!PD6&gt;3,'Z-scores'!PD6&lt;-3),"",'Z-scores'!PD6)</f>
        <v>-2.554E-2</v>
      </c>
      <c r="PE6" s="7">
        <f>IF(OR('Z-scores'!PE6&gt;3,'Z-scores'!PE6&lt;-3),"",'Z-scores'!PE6)</f>
        <v>0.48834</v>
      </c>
      <c r="PF6" s="7">
        <f>IF(OR('Z-scores'!PF6&gt;3,'Z-scores'!PF6&lt;-3),"",'Z-scores'!PF6)</f>
        <v>-0.13169</v>
      </c>
      <c r="PG6" s="7">
        <f>IF(OR('Z-scores'!PG6&gt;3,'Z-scores'!PG6&lt;-3),"",'Z-scores'!PG6)</f>
        <v>0.92976000000000003</v>
      </c>
      <c r="PH6" s="7">
        <f>IF(OR('Z-scores'!PH6&gt;3,'Z-scores'!PH6&lt;-3),"",'Z-scores'!PH6)</f>
        <v>0.36142999999999997</v>
      </c>
      <c r="PI6" s="7">
        <f>IF(OR('Z-scores'!PI6&gt;3,'Z-scores'!PI6&lt;-3),"",'Z-scores'!PI6)</f>
        <v>1.09704</v>
      </c>
      <c r="PJ6" s="7">
        <f>IF(OR('Z-scores'!PJ6&gt;3,'Z-scores'!PJ6&lt;-3),"",'Z-scores'!PJ6)</f>
        <v>-0.50002000000000002</v>
      </c>
      <c r="PK6" s="7">
        <f>IF(OR('Z-scores'!PK6&gt;3,'Z-scores'!PK6&lt;-3),"",'Z-scores'!PK6)</f>
        <v>0.22117999999999999</v>
      </c>
      <c r="PL6" s="7">
        <f>IF(OR('Z-scores'!PL6&gt;3,'Z-scores'!PL6&lt;-3),"",'Z-scores'!PL6)</f>
        <v>0.2046</v>
      </c>
      <c r="PM6" s="7">
        <f>IF(OR('Z-scores'!PM6&gt;3,'Z-scores'!PM6&lt;-3),"",'Z-scores'!PM6)</f>
        <v>-0.45857999999999999</v>
      </c>
      <c r="PN6" s="7">
        <f>IF(OR('Z-scores'!PN6&gt;3,'Z-scores'!PN6&lt;-3),"",'Z-scores'!PN6)</f>
        <v>-0.25374000000000002</v>
      </c>
      <c r="PO6" s="7">
        <f>IF(OR('Z-scores'!PO6&gt;3,'Z-scores'!PO6&lt;-3),"",'Z-scores'!PO6)</f>
        <v>0.10945000000000001</v>
      </c>
      <c r="PP6" s="7">
        <f>IF(OR('Z-scores'!PP6&gt;3,'Z-scores'!PP6&lt;-3),"",'Z-scores'!PP6)</f>
        <v>-0.24254000000000001</v>
      </c>
      <c r="PQ6" s="7">
        <f>IF(OR('Z-scores'!PQ6&gt;3,'Z-scores'!PQ6&lt;-3),"",'Z-scores'!PQ6)</f>
        <v>-0.21185999999999999</v>
      </c>
      <c r="PR6" s="7">
        <f>IF(OR('Z-scores'!PR6&gt;3,'Z-scores'!PR6&lt;-3),"",'Z-scores'!PR6)</f>
        <v>-0.40855000000000002</v>
      </c>
      <c r="PS6" s="7">
        <f>IF(OR('Z-scores'!PS6&gt;3,'Z-scores'!PS6&lt;-3),"",'Z-scores'!PS6)</f>
        <v>-0.34970000000000001</v>
      </c>
      <c r="PT6" s="7">
        <f>IF(OR('Z-scores'!PT6&gt;3,'Z-scores'!PT6&lt;-3),"",'Z-scores'!PT6)</f>
        <v>-0.41909999999999997</v>
      </c>
      <c r="PU6" s="7">
        <f>IF(OR('Z-scores'!PU6&gt;3,'Z-scores'!PU6&lt;-3),"",'Z-scores'!PU6)</f>
        <v>0.35045999999999999</v>
      </c>
      <c r="PV6" s="7">
        <f>IF(OR('Z-scores'!PV6&gt;3,'Z-scores'!PV6&lt;-3),"",'Z-scores'!PV6)</f>
        <v>1.3134399999999999</v>
      </c>
      <c r="PW6" s="7">
        <f>IF(OR('Z-scores'!PW6&gt;3,'Z-scores'!PW6&lt;-3),"",'Z-scores'!PW6)</f>
        <v>-0.11736000000000001</v>
      </c>
      <c r="PX6" s="7">
        <f>IF(OR('Z-scores'!PX6&gt;3,'Z-scores'!PX6&lt;-3),"",'Z-scores'!PX6)</f>
        <v>0.98453000000000002</v>
      </c>
      <c r="PY6" s="7">
        <f>IF(OR('Z-scores'!PY6&gt;3,'Z-scores'!PY6&lt;-3),"",'Z-scores'!PY6)</f>
        <v>8.3750000000000005E-2</v>
      </c>
      <c r="PZ6" s="7">
        <f>IF(OR('Z-scores'!PZ6&gt;3,'Z-scores'!PZ6&lt;-3),"",'Z-scores'!PZ6)</f>
        <v>0.11088000000000001</v>
      </c>
      <c r="QA6" s="7">
        <f>IF(OR('Z-scores'!QA6&gt;3,'Z-scores'!QA6&lt;-3),"",'Z-scores'!QA6)</f>
        <v>0.46794999999999998</v>
      </c>
      <c r="QB6" s="7">
        <f>IF(OR('Z-scores'!QB6&gt;3,'Z-scores'!QB6&lt;-3),"",'Z-scores'!QB6)</f>
        <v>0.86831000000000003</v>
      </c>
      <c r="QC6" s="7">
        <f>IF(OR('Z-scores'!QC6&gt;3,'Z-scores'!QC6&lt;-3),"",'Z-scores'!QC6)</f>
        <v>0.37108999999999998</v>
      </c>
      <c r="QD6" s="7">
        <f>IF(OR('Z-scores'!QD6&gt;3,'Z-scores'!QD6&lt;-3),"",'Z-scores'!QD6)</f>
        <v>0.82025999999999999</v>
      </c>
      <c r="QE6" s="7">
        <f>IF(OR('Z-scores'!QE6&gt;3,'Z-scores'!QE6&lt;-3),"",'Z-scores'!QE6)</f>
        <v>0.23907999999999999</v>
      </c>
      <c r="QF6" s="7">
        <f>IF(OR('Z-scores'!QF6&gt;3,'Z-scores'!QF6&lt;-3),"",'Z-scores'!QF6)</f>
        <v>-0.15619</v>
      </c>
      <c r="QG6" s="7">
        <f>IF(OR('Z-scores'!QG6&gt;3,'Z-scores'!QG6&lt;-3),"",'Z-scores'!QG6)</f>
        <v>1.2483500000000001</v>
      </c>
      <c r="QH6" s="7">
        <f>IF(OR('Z-scores'!QH6&gt;3,'Z-scores'!QH6&lt;-3),"",'Z-scores'!QH6)</f>
        <v>1.6682999999999999</v>
      </c>
      <c r="QI6" s="7">
        <f>IF(OR('Z-scores'!QI6&gt;3,'Z-scores'!QI6&lt;-3),"",'Z-scores'!QI6)</f>
        <v>-0.60346999999999995</v>
      </c>
      <c r="QJ6" s="7">
        <f>IF(OR('Z-scores'!QJ6&gt;3,'Z-scores'!QJ6&lt;-3),"",'Z-scores'!QJ6)</f>
        <v>-0.37641999999999998</v>
      </c>
      <c r="QK6" s="7">
        <f>IF(OR('Z-scores'!QK6&gt;3,'Z-scores'!QK6&lt;-3),"",'Z-scores'!QK6)</f>
        <v>0.36738999999999999</v>
      </c>
      <c r="QL6" s="7">
        <f>IF(OR('Z-scores'!QL6&gt;3,'Z-scores'!QL6&lt;-3),"",'Z-scores'!QL6)</f>
        <v>-0.52939999999999998</v>
      </c>
      <c r="QM6" s="7">
        <f>IF(OR('Z-scores'!QM6&gt;3,'Z-scores'!QM6&lt;-3),"",'Z-scores'!QM6)</f>
        <v>4.3700000000000003E-2</v>
      </c>
      <c r="QN6" s="7">
        <f>IF(OR('Z-scores'!QN6&gt;3,'Z-scores'!QN6&lt;-3),"",'Z-scores'!QN6)</f>
        <v>1.0330000000000001E-2</v>
      </c>
      <c r="QO6" s="7">
        <f>IF(OR('Z-scores'!QO6&gt;3,'Z-scores'!QO6&lt;-3),"",'Z-scores'!QO6)</f>
        <v>0.77585000000000004</v>
      </c>
      <c r="QP6" s="7">
        <f>IF(OR('Z-scores'!QP6&gt;3,'Z-scores'!QP6&lt;-3),"",'Z-scores'!QP6)</f>
        <v>-8.9410000000000003E-2</v>
      </c>
      <c r="QQ6" s="7">
        <f>IF(OR('Z-scores'!QQ6&gt;3,'Z-scores'!QQ6&lt;-3),"",'Z-scores'!QQ6)</f>
        <v>0.28410999999999997</v>
      </c>
      <c r="QR6" s="7">
        <f>IF(OR('Z-scores'!QR6&gt;3,'Z-scores'!QR6&lt;-3),"",'Z-scores'!QR6)</f>
        <v>0.27514</v>
      </c>
      <c r="QS6" s="7">
        <f>IF(OR('Z-scores'!QS6&gt;3,'Z-scores'!QS6&lt;-3),"",'Z-scores'!QS6)</f>
        <v>0.54815000000000003</v>
      </c>
      <c r="QT6" s="7">
        <f>IF(OR('Z-scores'!QT6&gt;3,'Z-scores'!QT6&lt;-3),"",'Z-scores'!QT6)</f>
        <v>0.71148999999999996</v>
      </c>
      <c r="QU6" s="7">
        <f>IF(OR('Z-scores'!QU6&gt;3,'Z-scores'!QU6&lt;-3),"",'Z-scores'!QU6)</f>
        <v>0.22362000000000001</v>
      </c>
      <c r="QV6" s="7" t="str">
        <f>IF(OR('Z-scores'!QV6&gt;3,'Z-scores'!QV6&lt;-3),"",'Z-scores'!QV6)</f>
        <v/>
      </c>
      <c r="QW6" s="7">
        <f>IF(OR('Z-scores'!QW6&gt;3,'Z-scores'!QW6&lt;-3),"",'Z-scores'!QW6)</f>
        <v>1.46173</v>
      </c>
      <c r="QX6" s="7">
        <f>IF(OR('Z-scores'!QX6&gt;3,'Z-scores'!QX6&lt;-3),"",'Z-scores'!QX6)</f>
        <v>-0.39845000000000003</v>
      </c>
      <c r="QY6" s="7">
        <f>IF(OR('Z-scores'!QY6&gt;3,'Z-scores'!QY6&lt;-3),"",'Z-scores'!QY6)</f>
        <v>1.0152600000000001</v>
      </c>
      <c r="QZ6" s="7">
        <f>IF(OR('Z-scores'!QZ6&gt;3,'Z-scores'!QZ6&lt;-3),"",'Z-scores'!QZ6)</f>
        <v>2.15096</v>
      </c>
      <c r="RA6" s="7">
        <f>IF(OR('Z-scores'!RA6&gt;3,'Z-scores'!RA6&lt;-3),"",'Z-scores'!RA6)</f>
        <v>0.86324000000000001</v>
      </c>
      <c r="RB6" s="7">
        <f>IF(OR('Z-scores'!RB6&gt;3,'Z-scores'!RB6&lt;-3),"",'Z-scores'!RB6)</f>
        <v>0.13292000000000001</v>
      </c>
      <c r="RC6" s="7">
        <f>IF(OR('Z-scores'!RC6&gt;3,'Z-scores'!RC6&lt;-3),"",'Z-scores'!RC6)</f>
        <v>-0.18869</v>
      </c>
      <c r="RD6" s="7" t="str">
        <f>IF(OR('Z-scores'!RD6&gt;3,'Z-scores'!RD6&lt;-3),"",'Z-scores'!RD6)</f>
        <v/>
      </c>
      <c r="RE6" s="7">
        <f>IF(OR('Z-scores'!RE6&gt;3,'Z-scores'!RE6&lt;-3),"",'Z-scores'!RE6)</f>
        <v>-7.2100000000000003E-3</v>
      </c>
      <c r="RF6" s="7">
        <f>IF(OR('Z-scores'!RF6&gt;3,'Z-scores'!RF6&lt;-3),"",'Z-scores'!RF6)</f>
        <v>-0.34786</v>
      </c>
      <c r="RG6" s="7">
        <f>IF(OR('Z-scores'!RG6&gt;3,'Z-scores'!RG6&lt;-3),"",'Z-scores'!RG6)</f>
        <v>-0.15928</v>
      </c>
      <c r="RH6" s="7">
        <f>IF(OR('Z-scores'!RH6&gt;3,'Z-scores'!RH6&lt;-3),"",'Z-scores'!RH6)</f>
        <v>0.38297999999999999</v>
      </c>
      <c r="RI6" s="7">
        <f>IF(OR('Z-scores'!RI6&gt;3,'Z-scores'!RI6&lt;-3),"",'Z-scores'!RI6)</f>
        <v>1.4087700000000001</v>
      </c>
      <c r="RJ6" s="7">
        <f>IF(OR('Z-scores'!RJ6&gt;3,'Z-scores'!RJ6&lt;-3),"",'Z-scores'!RJ6)</f>
        <v>2.7641100000000001</v>
      </c>
      <c r="RK6" s="7">
        <f>IF(OR('Z-scores'!RK6&gt;3,'Z-scores'!RK6&lt;-3),"",'Z-scores'!RK6)</f>
        <v>1.2293000000000001</v>
      </c>
      <c r="RL6" s="7">
        <f>IF(OR('Z-scores'!RL6&gt;3,'Z-scores'!RL6&lt;-3),"",'Z-scores'!RL6)</f>
        <v>1.52386</v>
      </c>
      <c r="RM6" s="7">
        <f>IF(OR('Z-scores'!RM6&gt;3,'Z-scores'!RM6&lt;-3),"",'Z-scores'!RM6)</f>
        <v>0.33165</v>
      </c>
      <c r="RN6" s="7">
        <f>IF(OR('Z-scores'!RN6&gt;3,'Z-scores'!RN6&lt;-3),"",'Z-scores'!RN6)</f>
        <v>6.3000000000000003E-4</v>
      </c>
      <c r="RO6" s="7">
        <f>IF(OR('Z-scores'!RO6&gt;3,'Z-scores'!RO6&lt;-3),"",'Z-scores'!RO6)</f>
        <v>-9.0799999999999995E-3</v>
      </c>
      <c r="RP6" s="7">
        <f>IF(OR('Z-scores'!RP6&gt;3,'Z-scores'!RP6&lt;-3),"",'Z-scores'!RP6)</f>
        <v>-0.31518000000000002</v>
      </c>
      <c r="RQ6" s="7">
        <f>IF(OR('Z-scores'!RQ6&gt;3,'Z-scores'!RQ6&lt;-3),"",'Z-scores'!RQ6)</f>
        <v>-0.50402999999999998</v>
      </c>
      <c r="RR6" s="7">
        <f>IF(OR('Z-scores'!RR6&gt;3,'Z-scores'!RR6&lt;-3),"",'Z-scores'!RR6)</f>
        <v>-0.13841999999999999</v>
      </c>
      <c r="RS6" s="7">
        <f>IF(OR('Z-scores'!RS6&gt;3,'Z-scores'!RS6&lt;-3),"",'Z-scores'!RS6)</f>
        <v>0.13331000000000001</v>
      </c>
      <c r="RT6" s="7">
        <f>IF(OR('Z-scores'!RT6&gt;3,'Z-scores'!RT6&lt;-3),"",'Z-scores'!RT6)</f>
        <v>0.52419000000000004</v>
      </c>
      <c r="RU6" s="7">
        <f>IF(OR('Z-scores'!RU6&gt;3,'Z-scores'!RU6&lt;-3),"",'Z-scores'!RU6)</f>
        <v>0.51307999999999998</v>
      </c>
      <c r="RV6" s="7">
        <f>IF(OR('Z-scores'!RV6&gt;3,'Z-scores'!RV6&lt;-3),"",'Z-scores'!RV6)</f>
        <v>0.65020999999999995</v>
      </c>
      <c r="RW6" s="7">
        <f>IF(OR('Z-scores'!RW6&gt;3,'Z-scores'!RW6&lt;-3),"",'Z-scores'!RW6)</f>
        <v>-0.29372999999999999</v>
      </c>
      <c r="RX6" s="7">
        <f>IF(OR('Z-scores'!RX6&gt;3,'Z-scores'!RX6&lt;-3),"",'Z-scores'!RX6)</f>
        <v>-0.30325999999999997</v>
      </c>
      <c r="RY6" s="7">
        <f>IF(OR('Z-scores'!RY6&gt;3,'Z-scores'!RY6&lt;-3),"",'Z-scores'!RY6)</f>
        <v>-0.28705999999999998</v>
      </c>
      <c r="RZ6" s="7">
        <f>IF(OR('Z-scores'!RZ6&gt;3,'Z-scores'!RZ6&lt;-3),"",'Z-scores'!RZ6)</f>
        <v>-0.55891999999999997</v>
      </c>
      <c r="SA6" s="7">
        <f>IF(OR('Z-scores'!SA6&gt;3,'Z-scores'!SA6&lt;-3),"",'Z-scores'!SA6)</f>
        <v>-0.17024</v>
      </c>
      <c r="SB6" s="7">
        <f>IF(OR('Z-scores'!SB6&gt;3,'Z-scores'!SB6&lt;-3),"",'Z-scores'!SB6)</f>
        <v>-0.65644999999999998</v>
      </c>
      <c r="SC6" s="7">
        <f>IF(OR('Z-scores'!SC6&gt;3,'Z-scores'!SC6&lt;-3),"",'Z-scores'!SC6)</f>
        <v>-1.0301</v>
      </c>
      <c r="SD6" s="7">
        <f>IF(OR('Z-scores'!SD6&gt;3,'Z-scores'!SD6&lt;-3),"",'Z-scores'!SD6)</f>
        <v>0.44846000000000003</v>
      </c>
      <c r="SE6" s="7">
        <f>IF(OR('Z-scores'!SE6&gt;3,'Z-scores'!SE6&lt;-3),"",'Z-scores'!SE6)</f>
        <v>1.2489999999999999E-2</v>
      </c>
      <c r="SF6" s="7">
        <f>IF(OR('Z-scores'!SF6&gt;3,'Z-scores'!SF6&lt;-3),"",'Z-scores'!SF6)</f>
        <v>-8.8959999999999997E-2</v>
      </c>
      <c r="SG6" s="7">
        <f>IF(OR('Z-scores'!SG6&gt;3,'Z-scores'!SG6&lt;-3),"",'Z-scores'!SG6)</f>
        <v>-0.91856000000000004</v>
      </c>
      <c r="SH6" s="7">
        <f>IF(OR('Z-scores'!SH6&gt;3,'Z-scores'!SH6&lt;-3),"",'Z-scores'!SH6)</f>
        <v>-8.8389999999999996E-2</v>
      </c>
      <c r="SI6" s="7">
        <f>IF(OR('Z-scores'!SI6&gt;3,'Z-scores'!SI6&lt;-3),"",'Z-scores'!SI6)</f>
        <v>-9.6379999999999993E-2</v>
      </c>
      <c r="SJ6" s="7">
        <f>IF(OR('Z-scores'!SJ6&gt;3,'Z-scores'!SJ6&lt;-3),"",'Z-scores'!SJ6)</f>
        <v>0.50334999999999996</v>
      </c>
      <c r="SK6" s="7">
        <f>IF(OR('Z-scores'!SK6&gt;3,'Z-scores'!SK6&lt;-3),"",'Z-scores'!SK6)</f>
        <v>-0.36337000000000003</v>
      </c>
      <c r="SL6" s="7">
        <f>IF(OR('Z-scores'!SL6&gt;3,'Z-scores'!SL6&lt;-3),"",'Z-scores'!SL6)</f>
        <v>-0.27611000000000002</v>
      </c>
      <c r="SM6" s="7">
        <f>IF(OR('Z-scores'!SM6&gt;3,'Z-scores'!SM6&lt;-3),"",'Z-scores'!SM6)</f>
        <v>-0.53139000000000003</v>
      </c>
      <c r="SN6" s="7">
        <f>IF(OR('Z-scores'!SN6&gt;3,'Z-scores'!SN6&lt;-3),"",'Z-scores'!SN6)</f>
        <v>1.6714</v>
      </c>
      <c r="SO6" s="7">
        <f>IF(OR('Z-scores'!SO6&gt;3,'Z-scores'!SO6&lt;-3),"",'Z-scores'!SO6)</f>
        <v>-0.90893999999999997</v>
      </c>
      <c r="SP6" s="7">
        <f>IF(OR('Z-scores'!SP6&gt;3,'Z-scores'!SP6&lt;-3),"",'Z-scores'!SP6)</f>
        <v>1.1172899999999999</v>
      </c>
      <c r="SQ6" s="7">
        <f>IF(OR('Z-scores'!SQ6&gt;3,'Z-scores'!SQ6&lt;-3),"",'Z-scores'!SQ6)</f>
        <v>-0.67679</v>
      </c>
      <c r="SR6" s="7">
        <f>IF(OR('Z-scores'!SR6&gt;3,'Z-scores'!SR6&lt;-3),"",'Z-scores'!SR6)</f>
        <v>-0.51768999999999998</v>
      </c>
      <c r="SS6" s="7">
        <f>IF(OR('Z-scores'!SS6&gt;3,'Z-scores'!SS6&lt;-3),"",'Z-scores'!SS6)</f>
        <v>-0.28512999999999999</v>
      </c>
      <c r="ST6" s="7">
        <f>IF(OR('Z-scores'!ST6&gt;3,'Z-scores'!ST6&lt;-3),"",'Z-scores'!ST6)</f>
        <v>-0.67205000000000004</v>
      </c>
      <c r="SU6" s="7">
        <f>IF(OR('Z-scores'!SU6&gt;3,'Z-scores'!SU6&lt;-3),"",'Z-scores'!SU6)</f>
        <v>-0.22058</v>
      </c>
      <c r="SV6" s="7">
        <f>IF(OR('Z-scores'!SV6&gt;3,'Z-scores'!SV6&lt;-3),"",'Z-scores'!SV6)</f>
        <v>-0.10234</v>
      </c>
      <c r="SW6" s="7">
        <f>IF(OR('Z-scores'!SW6&gt;3,'Z-scores'!SW6&lt;-3),"",'Z-scores'!SW6)</f>
        <v>-0.61087000000000002</v>
      </c>
      <c r="SX6" s="7">
        <f>IF(OR('Z-scores'!SX6&gt;3,'Z-scores'!SX6&lt;-3),"",'Z-scores'!SX6)</f>
        <v>-0.31868000000000002</v>
      </c>
      <c r="SY6" s="7">
        <f>IF(OR('Z-scores'!SY6&gt;3,'Z-scores'!SY6&lt;-3),"",'Z-scores'!SY6)</f>
        <v>-0.65766000000000002</v>
      </c>
      <c r="SZ6" s="7">
        <f>IF(OR('Z-scores'!SZ6&gt;3,'Z-scores'!SZ6&lt;-3),"",'Z-scores'!SZ6)</f>
        <v>-0.34294000000000002</v>
      </c>
      <c r="TA6" s="7">
        <f>IF(OR('Z-scores'!TA6&gt;3,'Z-scores'!TA6&lt;-3),"",'Z-scores'!TA6)</f>
        <v>-0.43258999999999997</v>
      </c>
      <c r="TB6" s="7">
        <f>IF(OR('Z-scores'!TB6&gt;3,'Z-scores'!TB6&lt;-3),"",'Z-scores'!TB6)</f>
        <v>-0.38033</v>
      </c>
      <c r="TC6" s="7">
        <f>IF(OR('Z-scores'!TC6&gt;3,'Z-scores'!TC6&lt;-3),"",'Z-scores'!TC6)</f>
        <v>0.94881000000000004</v>
      </c>
      <c r="TD6" s="7">
        <f>IF(OR('Z-scores'!TD6&gt;3,'Z-scores'!TD6&lt;-3),"",'Z-scores'!TD6)</f>
        <v>0.70364000000000004</v>
      </c>
      <c r="TE6" s="7">
        <f>IF(OR('Z-scores'!TE6&gt;3,'Z-scores'!TE6&lt;-3),"",'Z-scores'!TE6)</f>
        <v>0.11588</v>
      </c>
      <c r="TF6" s="7">
        <f>IF(OR('Z-scores'!TF6&gt;3,'Z-scores'!TF6&lt;-3),"",'Z-scores'!TF6)</f>
        <v>1.99047</v>
      </c>
      <c r="TG6" s="7">
        <f>IF(OR('Z-scores'!TG6&gt;3,'Z-scores'!TG6&lt;-3),"",'Z-scores'!TG6)</f>
        <v>-0.96148999999999996</v>
      </c>
      <c r="TH6" s="7">
        <f>IF(OR('Z-scores'!TH6&gt;3,'Z-scores'!TH6&lt;-3),"",'Z-scores'!TH6)</f>
        <v>-0.2989</v>
      </c>
      <c r="TI6" s="7">
        <f>IF(OR('Z-scores'!TI6&gt;3,'Z-scores'!TI6&lt;-3),"",'Z-scores'!TI6)</f>
        <v>-0.43042999999999998</v>
      </c>
      <c r="TJ6" s="7">
        <f>IF(OR('Z-scores'!TJ6&gt;3,'Z-scores'!TJ6&lt;-3),"",'Z-scores'!TJ6)</f>
        <v>-0.19364999999999999</v>
      </c>
      <c r="TK6" s="7">
        <f>IF(OR('Z-scores'!TK6&gt;3,'Z-scores'!TK6&lt;-3),"",'Z-scores'!TK6)</f>
        <v>-0.16239999999999999</v>
      </c>
      <c r="TL6" s="7">
        <f>IF(OR('Z-scores'!TL6&gt;3,'Z-scores'!TL6&lt;-3),"",'Z-scores'!TL6)</f>
        <v>0.15110999999999999</v>
      </c>
      <c r="TM6" s="7">
        <f>IF(OR('Z-scores'!TM6&gt;3,'Z-scores'!TM6&lt;-3),"",'Z-scores'!TM6)</f>
        <v>-5.6320000000000002E-2</v>
      </c>
      <c r="TN6" s="7">
        <f>IF(OR('Z-scores'!TN6&gt;3,'Z-scores'!TN6&lt;-3),"",'Z-scores'!TN6)</f>
        <v>0.14307</v>
      </c>
      <c r="TO6" s="7">
        <f>IF(OR('Z-scores'!TO6&gt;3,'Z-scores'!TO6&lt;-3),"",'Z-scores'!TO6)</f>
        <v>0.37330999999999998</v>
      </c>
      <c r="TP6" s="7">
        <f>IF(OR('Z-scores'!TP6&gt;3,'Z-scores'!TP6&lt;-3),"",'Z-scores'!TP6)</f>
        <v>-0.39633000000000002</v>
      </c>
      <c r="TQ6" s="7">
        <f>IF(OR('Z-scores'!TQ6&gt;3,'Z-scores'!TQ6&lt;-3),"",'Z-scores'!TQ6)</f>
        <v>-0.49314000000000002</v>
      </c>
      <c r="TR6" s="7">
        <f>IF(OR('Z-scores'!TR6&gt;3,'Z-scores'!TR6&lt;-3),"",'Z-scores'!TR6)</f>
        <v>-0.22605</v>
      </c>
      <c r="TS6" s="7">
        <f>IF(OR('Z-scores'!TS6&gt;3,'Z-scores'!TS6&lt;-3),"",'Z-scores'!TS6)</f>
        <v>-0.50710999999999995</v>
      </c>
      <c r="TT6" s="7">
        <f>IF(OR('Z-scores'!TT6&gt;3,'Z-scores'!TT6&lt;-3),"",'Z-scores'!TT6)</f>
        <v>-0.24717</v>
      </c>
      <c r="TU6" s="7">
        <f>IF(OR('Z-scores'!TU6&gt;3,'Z-scores'!TU6&lt;-3),"",'Z-scores'!TU6)</f>
        <v>-0.24907000000000001</v>
      </c>
      <c r="TV6" s="7">
        <f>IF(OR('Z-scores'!TV6&gt;3,'Z-scores'!TV6&lt;-3),"",'Z-scores'!TV6)</f>
        <v>-0.34609000000000001</v>
      </c>
      <c r="TW6" s="7">
        <f>IF(OR('Z-scores'!TW6&gt;3,'Z-scores'!TW6&lt;-3),"",'Z-scores'!TW6)</f>
        <v>2.19035</v>
      </c>
      <c r="TX6" s="7" t="str">
        <f>IF(OR('Z-scores'!TX6&gt;3,'Z-scores'!TX6&lt;-3),"",'Z-scores'!TX6)</f>
        <v/>
      </c>
      <c r="TY6" s="7">
        <f>IF(OR('Z-scores'!TY6&gt;3,'Z-scores'!TY6&lt;-3),"",'Z-scores'!TY6)</f>
        <v>-0.39833000000000002</v>
      </c>
      <c r="TZ6" s="7">
        <f>IF(OR('Z-scores'!TZ6&gt;3,'Z-scores'!TZ6&lt;-3),"",'Z-scores'!TZ6)</f>
        <v>9.4270000000000007E-2</v>
      </c>
      <c r="UA6" s="7" t="str">
        <f>IF(OR('Z-scores'!UA6&gt;3,'Z-scores'!UA6&lt;-3),"",'Z-scores'!UA6)</f>
        <v/>
      </c>
      <c r="UB6" s="7">
        <f>IF(OR('Z-scores'!UB6&gt;3,'Z-scores'!UB6&lt;-3),"",'Z-scores'!UB6)</f>
        <v>0.61106000000000005</v>
      </c>
      <c r="UC6" s="7">
        <f>IF(OR('Z-scores'!UC6&gt;3,'Z-scores'!UC6&lt;-3),"",'Z-scores'!UC6)</f>
        <v>-0.55596000000000001</v>
      </c>
      <c r="UD6" s="7">
        <f>IF(OR('Z-scores'!UD6&gt;3,'Z-scores'!UD6&lt;-3),"",'Z-scores'!UD6)</f>
        <v>-0.37567</v>
      </c>
      <c r="UE6" s="7"/>
      <c r="UF6" s="7"/>
      <c r="UG6" s="7"/>
    </row>
    <row r="7" spans="1:553" x14ac:dyDescent="0.25">
      <c r="A7">
        <v>152</v>
      </c>
      <c r="B7">
        <v>0</v>
      </c>
      <c r="C7" s="7">
        <f>IF(OR('Z-scores'!C7&gt;3,'Z-scores'!C7&lt;-3),"",'Z-scores'!C7)</f>
        <v>0.24418000000000001</v>
      </c>
      <c r="D7" s="7">
        <f>IF(OR('Z-scores'!D7&gt;3,'Z-scores'!D7&lt;-3),"",'Z-scores'!D7)</f>
        <v>-4.9930000000000002E-2</v>
      </c>
      <c r="E7" s="7">
        <f>IF(OR('Z-scores'!E7&gt;3,'Z-scores'!E7&lt;-3),"",'Z-scores'!E7)</f>
        <v>-0.16968</v>
      </c>
      <c r="F7" s="7">
        <f>IF(OR('Z-scores'!F7&gt;3,'Z-scores'!F7&lt;-3),"",'Z-scores'!F7)</f>
        <v>0.21362</v>
      </c>
      <c r="G7" s="7">
        <f>IF(OR('Z-scores'!G7&gt;3,'Z-scores'!G7&lt;-3),"",'Z-scores'!G7)</f>
        <v>0.26502999999999999</v>
      </c>
      <c r="H7" s="7">
        <f>IF(OR('Z-scores'!H7&gt;3,'Z-scores'!H7&lt;-3),"",'Z-scores'!H7)</f>
        <v>-0.24531</v>
      </c>
      <c r="I7" s="7">
        <f>IF(OR('Z-scores'!I7&gt;3,'Z-scores'!I7&lt;-3),"",'Z-scores'!I7)</f>
        <v>-0.41309000000000001</v>
      </c>
      <c r="J7" s="7">
        <f>IF(OR('Z-scores'!J7&gt;3,'Z-scores'!J7&lt;-3),"",'Z-scores'!J7)</f>
        <v>-0.10446</v>
      </c>
      <c r="K7" s="7">
        <f>IF(OR('Z-scores'!K7&gt;3,'Z-scores'!K7&lt;-3),"",'Z-scores'!K7)</f>
        <v>-0.18253</v>
      </c>
      <c r="L7" s="7">
        <f>IF(OR('Z-scores'!L7&gt;3,'Z-scores'!L7&lt;-3),"",'Z-scores'!L7)</f>
        <v>-0.18368999999999999</v>
      </c>
      <c r="M7" s="7">
        <f>IF(OR('Z-scores'!M7&gt;3,'Z-scores'!M7&lt;-3),"",'Z-scores'!M7)</f>
        <v>-0.30754999999999999</v>
      </c>
      <c r="N7" s="7">
        <f>IF(OR('Z-scores'!N7&gt;3,'Z-scores'!N7&lt;-3),"",'Z-scores'!N7)</f>
        <v>-0.27786</v>
      </c>
      <c r="O7" s="7">
        <f>IF(OR('Z-scores'!O7&gt;3,'Z-scores'!O7&lt;-3),"",'Z-scores'!O7)</f>
        <v>-0.48697000000000001</v>
      </c>
      <c r="P7" s="7">
        <f>IF(OR('Z-scores'!P7&gt;3,'Z-scores'!P7&lt;-3),"",'Z-scores'!P7)</f>
        <v>0.37472</v>
      </c>
      <c r="Q7" s="7">
        <f>IF(OR('Z-scores'!Q7&gt;3,'Z-scores'!Q7&lt;-3),"",'Z-scores'!Q7)</f>
        <v>0.65403</v>
      </c>
      <c r="R7" s="7">
        <f>IF(OR('Z-scores'!R7&gt;3,'Z-scores'!R7&lt;-3),"",'Z-scores'!R7)</f>
        <v>9.0279999999999999E-2</v>
      </c>
      <c r="S7" s="7">
        <f>IF(OR('Z-scores'!S7&gt;3,'Z-scores'!S7&lt;-3),"",'Z-scores'!S7)</f>
        <v>-0.73412999999999995</v>
      </c>
      <c r="T7" s="7">
        <f>IF(OR('Z-scores'!T7&gt;3,'Z-scores'!T7&lt;-3),"",'Z-scores'!T7)</f>
        <v>-0.97740000000000005</v>
      </c>
      <c r="U7" s="7">
        <f>IF(OR('Z-scores'!U7&gt;3,'Z-scores'!U7&lt;-3),"",'Z-scores'!U7)</f>
        <v>-0.63265000000000005</v>
      </c>
      <c r="V7" s="7">
        <f>IF(OR('Z-scores'!V7&gt;3,'Z-scores'!V7&lt;-3),"",'Z-scores'!V7)</f>
        <v>-0.45534000000000002</v>
      </c>
      <c r="W7" s="7">
        <f>IF(OR('Z-scores'!W7&gt;3,'Z-scores'!W7&lt;-3),"",'Z-scores'!W7)</f>
        <v>1.5852200000000001</v>
      </c>
      <c r="X7" s="7">
        <f>IF(OR('Z-scores'!X7&gt;3,'Z-scores'!X7&lt;-3),"",'Z-scores'!X7)</f>
        <v>0.63246999999999998</v>
      </c>
      <c r="Y7" s="7">
        <f>IF(OR('Z-scores'!Y7&gt;3,'Z-scores'!Y7&lt;-3),"",'Z-scores'!Y7)</f>
        <v>-0.63807000000000003</v>
      </c>
      <c r="Z7" s="7">
        <f>IF(OR('Z-scores'!Z7&gt;3,'Z-scores'!Z7&lt;-3),"",'Z-scores'!Z7)</f>
        <v>-0.85784000000000005</v>
      </c>
      <c r="AA7" s="7">
        <f>IF(OR('Z-scores'!AA7&gt;3,'Z-scores'!AA7&lt;-3),"",'Z-scores'!AA7)</f>
        <v>-0.36825000000000002</v>
      </c>
      <c r="AB7" s="7">
        <f>IF(OR('Z-scores'!AB7&gt;3,'Z-scores'!AB7&lt;-3),"",'Z-scores'!AB7)</f>
        <v>-3.8890000000000001E-2</v>
      </c>
      <c r="AC7" s="7">
        <f>IF(OR('Z-scores'!AC7&gt;3,'Z-scores'!AC7&lt;-3),"",'Z-scores'!AC7)</f>
        <v>0.13683999999999999</v>
      </c>
      <c r="AD7" s="7">
        <f>IF(OR('Z-scores'!AD7&gt;3,'Z-scores'!AD7&lt;-3),"",'Z-scores'!AD7)</f>
        <v>0.23988000000000001</v>
      </c>
      <c r="AE7" s="7">
        <f>IF(OR('Z-scores'!AE7&gt;3,'Z-scores'!AE7&lt;-3),"",'Z-scores'!AE7)</f>
        <v>-0.46206999999999998</v>
      </c>
      <c r="AF7" s="7">
        <f>IF(OR('Z-scores'!AF7&gt;3,'Z-scores'!AF7&lt;-3),"",'Z-scores'!AF7)</f>
        <v>-0.88144999999999996</v>
      </c>
      <c r="AG7" s="7">
        <f>IF(OR('Z-scores'!AG7&gt;3,'Z-scores'!AG7&lt;-3),"",'Z-scores'!AG7)</f>
        <v>-0.74653000000000003</v>
      </c>
      <c r="AH7" s="7">
        <f>IF(OR('Z-scores'!AH7&gt;3,'Z-scores'!AH7&lt;-3),"",'Z-scores'!AH7)</f>
        <v>0.87707000000000002</v>
      </c>
      <c r="AI7" s="7">
        <f>IF(OR('Z-scores'!AI7&gt;3,'Z-scores'!AI7&lt;-3),"",'Z-scores'!AI7)</f>
        <v>-7.6099999999999996E-3</v>
      </c>
      <c r="AJ7" s="7">
        <f>IF(OR('Z-scores'!AJ7&gt;3,'Z-scores'!AJ7&lt;-3),"",'Z-scores'!AJ7)</f>
        <v>-0.19472</v>
      </c>
      <c r="AK7" s="7">
        <f>IF(OR('Z-scores'!AK7&gt;3,'Z-scores'!AK7&lt;-3),"",'Z-scores'!AK7)</f>
        <v>-0.28643000000000002</v>
      </c>
      <c r="AL7" s="7">
        <f>IF(OR('Z-scores'!AL7&gt;3,'Z-scores'!AL7&lt;-3),"",'Z-scores'!AL7)</f>
        <v>-0.27655000000000002</v>
      </c>
      <c r="AM7" s="7">
        <f>IF(OR('Z-scores'!AM7&gt;3,'Z-scores'!AM7&lt;-3),"",'Z-scores'!AM7)</f>
        <v>0.40620000000000001</v>
      </c>
      <c r="AN7" s="7">
        <f>IF(OR('Z-scores'!AN7&gt;3,'Z-scores'!AN7&lt;-3),"",'Z-scores'!AN7)</f>
        <v>-0.46993000000000001</v>
      </c>
      <c r="AO7" s="7">
        <f>IF(OR('Z-scores'!AO7&gt;3,'Z-scores'!AO7&lt;-3),"",'Z-scores'!AO7)</f>
        <v>0.27822000000000002</v>
      </c>
      <c r="AP7" s="7">
        <f>IF(OR('Z-scores'!AP7&gt;3,'Z-scores'!AP7&lt;-3),"",'Z-scores'!AP7)</f>
        <v>3.3550000000000003E-2</v>
      </c>
      <c r="AQ7" s="7">
        <f>IF(OR('Z-scores'!AQ7&gt;3,'Z-scores'!AQ7&lt;-3),"",'Z-scores'!AQ7)</f>
        <v>-0.57404999999999995</v>
      </c>
      <c r="AR7" s="7">
        <f>IF(OR('Z-scores'!AR7&gt;3,'Z-scores'!AR7&lt;-3),"",'Z-scores'!AR7)</f>
        <v>-0.89368999999999998</v>
      </c>
      <c r="AS7" s="7">
        <f>IF(OR('Z-scores'!AS7&gt;3,'Z-scores'!AS7&lt;-3),"",'Z-scores'!AS7)</f>
        <v>-1.02315</v>
      </c>
      <c r="AT7" s="7">
        <f>IF(OR('Z-scores'!AT7&gt;3,'Z-scores'!AT7&lt;-3),"",'Z-scores'!AT7)</f>
        <v>0.57276000000000005</v>
      </c>
      <c r="AU7" s="7">
        <f>IF(OR('Z-scores'!AU7&gt;3,'Z-scores'!AU7&lt;-3),"",'Z-scores'!AU7)</f>
        <v>0.6351</v>
      </c>
      <c r="AV7" s="7">
        <f>IF(OR('Z-scores'!AV7&gt;3,'Z-scores'!AV7&lt;-3),"",'Z-scores'!AV7)</f>
        <v>0.45291999999999999</v>
      </c>
      <c r="AW7" s="7">
        <f>IF(OR('Z-scores'!AW7&gt;3,'Z-scores'!AW7&lt;-3),"",'Z-scores'!AW7)</f>
        <v>-0.49536000000000002</v>
      </c>
      <c r="AX7" s="7">
        <f>IF(OR('Z-scores'!AX7&gt;3,'Z-scores'!AX7&lt;-3),"",'Z-scores'!AX7)</f>
        <v>-0.84984999999999999</v>
      </c>
      <c r="AY7" s="7">
        <f>IF(OR('Z-scores'!AY7&gt;3,'Z-scores'!AY7&lt;-3),"",'Z-scores'!AY7)</f>
        <v>-0.40543000000000001</v>
      </c>
      <c r="AZ7" s="7">
        <f>IF(OR('Z-scores'!AZ7&gt;3,'Z-scores'!AZ7&lt;-3),"",'Z-scores'!AZ7)</f>
        <v>-6.5100000000000002E-3</v>
      </c>
      <c r="BA7" s="7">
        <f>IF(OR('Z-scores'!BA7&gt;3,'Z-scores'!BA7&lt;-3),"",'Z-scores'!BA7)</f>
        <v>-0.53407000000000004</v>
      </c>
      <c r="BB7" s="7">
        <f>IF(OR('Z-scores'!BB7&gt;3,'Z-scores'!BB7&lt;-3),"",'Z-scores'!BB7)</f>
        <v>0.27588000000000001</v>
      </c>
      <c r="BC7" s="7">
        <f>IF(OR('Z-scores'!BC7&gt;3,'Z-scores'!BC7&lt;-3),"",'Z-scores'!BC7)</f>
        <v>-0.35915999999999998</v>
      </c>
      <c r="BD7" s="7">
        <f>IF(OR('Z-scores'!BD7&gt;3,'Z-scores'!BD7&lt;-3),"",'Z-scores'!BD7)</f>
        <v>-0.53025999999999995</v>
      </c>
      <c r="BE7" s="7">
        <f>IF(OR('Z-scores'!BE7&gt;3,'Z-scores'!BE7&lt;-3),"",'Z-scores'!BE7)</f>
        <v>-0.81635999999999997</v>
      </c>
      <c r="BF7" s="7">
        <f>IF(OR('Z-scores'!BF7&gt;3,'Z-scores'!BF7&lt;-3),"",'Z-scores'!BF7)</f>
        <v>1.5388900000000001</v>
      </c>
      <c r="BG7" s="7">
        <f>IF(OR('Z-scores'!BG7&gt;3,'Z-scores'!BG7&lt;-3),"",'Z-scores'!BG7)</f>
        <v>1.13218</v>
      </c>
      <c r="BH7" s="7">
        <f>IF(OR('Z-scores'!BH7&gt;3,'Z-scores'!BH7&lt;-3),"",'Z-scores'!BH7)</f>
        <v>0.59487999999999996</v>
      </c>
      <c r="BI7" s="7">
        <f>IF(OR('Z-scores'!BI7&gt;3,'Z-scores'!BI7&lt;-3),"",'Z-scores'!BI7)</f>
        <v>-0.11426</v>
      </c>
      <c r="BJ7" s="7">
        <f>IF(OR('Z-scores'!BJ7&gt;3,'Z-scores'!BJ7&lt;-3),"",'Z-scores'!BJ7)</f>
        <v>-0.23621</v>
      </c>
      <c r="BK7" s="7">
        <f>IF(OR('Z-scores'!BK7&gt;3,'Z-scores'!BK7&lt;-3),"",'Z-scores'!BK7)</f>
        <v>0.15373000000000001</v>
      </c>
      <c r="BL7" s="7">
        <f>IF(OR('Z-scores'!BL7&gt;3,'Z-scores'!BL7&lt;-3),"",'Z-scores'!BL7)</f>
        <v>0.62556999999999996</v>
      </c>
      <c r="BM7" s="7">
        <f>IF(OR('Z-scores'!BM7&gt;3,'Z-scores'!BM7&lt;-3),"",'Z-scores'!BM7)</f>
        <v>0.55203999999999998</v>
      </c>
      <c r="BN7" s="7">
        <f>IF(OR('Z-scores'!BN7&gt;3,'Z-scores'!BN7&lt;-3),"",'Z-scores'!BN7)</f>
        <v>0.45732</v>
      </c>
      <c r="BO7" s="7">
        <f>IF(OR('Z-scores'!BO7&gt;3,'Z-scores'!BO7&lt;-3),"",'Z-scores'!BO7)</f>
        <v>-0.59699000000000002</v>
      </c>
      <c r="BP7" s="7">
        <f>IF(OR('Z-scores'!BP7&gt;3,'Z-scores'!BP7&lt;-3),"",'Z-scores'!BP7)</f>
        <v>-0.74077000000000004</v>
      </c>
      <c r="BQ7" s="7">
        <f>IF(OR('Z-scores'!BQ7&gt;3,'Z-scores'!BQ7&lt;-3),"",'Z-scores'!BQ7)</f>
        <v>-0.47172999999999998</v>
      </c>
      <c r="BR7" s="7">
        <f>IF(OR('Z-scores'!BR7&gt;3,'Z-scores'!BR7&lt;-3),"",'Z-scores'!BR7)</f>
        <v>-0.32369999999999999</v>
      </c>
      <c r="BS7" s="7">
        <f>IF(OR('Z-scores'!BS7&gt;3,'Z-scores'!BS7&lt;-3),"",'Z-scores'!BS7)</f>
        <v>-0.56410000000000005</v>
      </c>
      <c r="BT7" s="7">
        <f>IF(OR('Z-scores'!BT7&gt;3,'Z-scores'!BT7&lt;-3),"",'Z-scores'!BT7)</f>
        <v>-6.6919999999999993E-2</v>
      </c>
      <c r="BU7" s="7">
        <f>IF(OR('Z-scores'!BU7&gt;3,'Z-scores'!BU7&lt;-3),"",'Z-scores'!BU7)</f>
        <v>-0.39711999999999997</v>
      </c>
      <c r="BV7" s="7">
        <f>IF(OR('Z-scores'!BV7&gt;3,'Z-scores'!BV7&lt;-3),"",'Z-scores'!BV7)</f>
        <v>-0.57228000000000001</v>
      </c>
      <c r="BW7" s="7">
        <f>IF(OR('Z-scores'!BW7&gt;3,'Z-scores'!BW7&lt;-3),"",'Z-scores'!BW7)</f>
        <v>-0.17594000000000001</v>
      </c>
      <c r="BX7" s="7">
        <f>IF(OR('Z-scores'!BX7&gt;3,'Z-scores'!BX7&lt;-3),"",'Z-scores'!BX7)</f>
        <v>-0.36626999999999998</v>
      </c>
      <c r="BY7" s="7">
        <f>IF(OR('Z-scores'!BY7&gt;3,'Z-scores'!BY7&lt;-3),"",'Z-scores'!BY7)</f>
        <v>-0.62890000000000001</v>
      </c>
      <c r="BZ7" s="7">
        <f>IF(OR('Z-scores'!BZ7&gt;3,'Z-scores'!BZ7&lt;-3),"",'Z-scores'!BZ7)</f>
        <v>-0.39711000000000002</v>
      </c>
      <c r="CA7" s="7">
        <f>IF(OR('Z-scores'!CA7&gt;3,'Z-scores'!CA7&lt;-3),"",'Z-scores'!CA7)</f>
        <v>-0.31473000000000001</v>
      </c>
      <c r="CB7" s="7">
        <f>IF(OR('Z-scores'!CB7&gt;3,'Z-scores'!CB7&lt;-3),"",'Z-scores'!CB7)</f>
        <v>-0.39350000000000002</v>
      </c>
      <c r="CC7" s="7">
        <f>IF(OR('Z-scores'!CC7&gt;3,'Z-scores'!CC7&lt;-3),"",'Z-scores'!CC7)</f>
        <v>-0.43036000000000002</v>
      </c>
      <c r="CD7" s="7">
        <f>IF(OR('Z-scores'!CD7&gt;3,'Z-scores'!CD7&lt;-3),"",'Z-scores'!CD7)</f>
        <v>0.12667999999999999</v>
      </c>
      <c r="CE7" s="7">
        <f>IF(OR('Z-scores'!CE7&gt;3,'Z-scores'!CE7&lt;-3),"",'Z-scores'!CE7)</f>
        <v>-0.31519000000000003</v>
      </c>
      <c r="CF7" s="7">
        <f>IF(OR('Z-scores'!CF7&gt;3,'Z-scores'!CF7&lt;-3),"",'Z-scores'!CF7)</f>
        <v>-0.69013999999999998</v>
      </c>
      <c r="CG7" s="7">
        <f>IF(OR('Z-scores'!CG7&gt;3,'Z-scores'!CG7&lt;-3),"",'Z-scores'!CG7)</f>
        <v>-0.54869000000000001</v>
      </c>
      <c r="CH7" s="7">
        <f>IF(OR('Z-scores'!CH7&gt;3,'Z-scores'!CH7&lt;-3),"",'Z-scores'!CH7)</f>
        <v>-0.30448999999999998</v>
      </c>
      <c r="CI7" s="7">
        <f>IF(OR('Z-scores'!CI7&gt;3,'Z-scores'!CI7&lt;-3),"",'Z-scores'!CI7)</f>
        <v>-0.33584999999999998</v>
      </c>
      <c r="CJ7" s="7">
        <f>IF(OR('Z-scores'!CJ7&gt;3,'Z-scores'!CJ7&lt;-3),"",'Z-scores'!CJ7)</f>
        <v>-0.74419000000000002</v>
      </c>
      <c r="CK7" s="7">
        <f>IF(OR('Z-scores'!CK7&gt;3,'Z-scores'!CK7&lt;-3),"",'Z-scores'!CK7)</f>
        <v>-0.63277000000000005</v>
      </c>
      <c r="CL7" s="7">
        <f>IF(OR('Z-scores'!CL7&gt;3,'Z-scores'!CL7&lt;-3),"",'Z-scores'!CL7)</f>
        <v>-0.34693000000000002</v>
      </c>
      <c r="CM7" s="7">
        <f>IF(OR('Z-scores'!CM7&gt;3,'Z-scores'!CM7&lt;-3),"",'Z-scores'!CM7)</f>
        <v>-2.214E-2</v>
      </c>
      <c r="CN7" s="7">
        <f>IF(OR('Z-scores'!CN7&gt;3,'Z-scores'!CN7&lt;-3),"",'Z-scores'!CN7)</f>
        <v>-0.43197999999999998</v>
      </c>
      <c r="CO7" s="7">
        <f>IF(OR('Z-scores'!CO7&gt;3,'Z-scores'!CO7&lt;-3),"",'Z-scores'!CO7)</f>
        <v>-0.51197999999999999</v>
      </c>
      <c r="CP7" s="7">
        <f>IF(OR('Z-scores'!CP7&gt;3,'Z-scores'!CP7&lt;-3),"",'Z-scores'!CP7)</f>
        <v>-0.51180999999999999</v>
      </c>
      <c r="CQ7" s="7">
        <f>IF(OR('Z-scores'!CQ7&gt;3,'Z-scores'!CQ7&lt;-3),"",'Z-scores'!CQ7)</f>
        <v>0.21068999999999999</v>
      </c>
      <c r="CR7" s="7">
        <f>IF(OR('Z-scores'!CR7&gt;3,'Z-scores'!CR7&lt;-3),"",'Z-scores'!CR7)</f>
        <v>1.2237499999999999</v>
      </c>
      <c r="CS7" s="7">
        <f>IF(OR('Z-scores'!CS7&gt;3,'Z-scores'!CS7&lt;-3),"",'Z-scores'!CS7)</f>
        <v>-0.23591000000000001</v>
      </c>
      <c r="CT7" s="7">
        <f>IF(OR('Z-scores'!CT7&gt;3,'Z-scores'!CT7&lt;-3),"",'Z-scores'!CT7)</f>
        <v>-0.70837000000000006</v>
      </c>
      <c r="CU7" s="7">
        <f>IF(OR('Z-scores'!CU7&gt;3,'Z-scores'!CU7&lt;-3),"",'Z-scores'!CU7)</f>
        <v>-0.62239</v>
      </c>
      <c r="CV7" s="7">
        <f>IF(OR('Z-scores'!CV7&gt;3,'Z-scores'!CV7&lt;-3),"",'Z-scores'!CV7)</f>
        <v>0.50573000000000001</v>
      </c>
      <c r="CW7" s="7">
        <f>IF(OR('Z-scores'!CW7&gt;3,'Z-scores'!CW7&lt;-3),"",'Z-scores'!CW7)</f>
        <v>1.13348</v>
      </c>
      <c r="CX7" s="7">
        <f>IF(OR('Z-scores'!CX7&gt;3,'Z-scores'!CX7&lt;-3),"",'Z-scores'!CX7)</f>
        <v>0.17332</v>
      </c>
      <c r="CY7" s="7">
        <f>IF(OR('Z-scores'!CY7&gt;3,'Z-scores'!CY7&lt;-3),"",'Z-scores'!CY7)</f>
        <v>-0.46396999999999999</v>
      </c>
      <c r="CZ7" s="7">
        <f>IF(OR('Z-scores'!CZ7&gt;3,'Z-scores'!CZ7&lt;-3),"",'Z-scores'!CZ7)</f>
        <v>-0.75671999999999995</v>
      </c>
      <c r="DA7" s="7">
        <f>IF(OR('Z-scores'!DA7&gt;3,'Z-scores'!DA7&lt;-3),"",'Z-scores'!DA7)</f>
        <v>-0.61138000000000003</v>
      </c>
      <c r="DB7" s="7">
        <f>IF(OR('Z-scores'!DB7&gt;3,'Z-scores'!DB7&lt;-3),"",'Z-scores'!DB7)</f>
        <v>-1.08005</v>
      </c>
      <c r="DC7" s="7">
        <f>IF(OR('Z-scores'!DC7&gt;3,'Z-scores'!DC7&lt;-3),"",'Z-scores'!DC7)</f>
        <v>-0.29524</v>
      </c>
      <c r="DD7" s="7">
        <f>IF(OR('Z-scores'!DD7&gt;3,'Z-scores'!DD7&lt;-3),"",'Z-scores'!DD7)</f>
        <v>-9.3200000000000002E-3</v>
      </c>
      <c r="DE7" s="7">
        <f>IF(OR('Z-scores'!DE7&gt;3,'Z-scores'!DE7&lt;-3),"",'Z-scores'!DE7)</f>
        <v>-0.22241</v>
      </c>
      <c r="DF7" s="7">
        <f>IF(OR('Z-scores'!DF7&gt;3,'Z-scores'!DF7&lt;-3),"",'Z-scores'!DF7)</f>
        <v>0.30576999999999999</v>
      </c>
      <c r="DG7" s="7">
        <f>IF(OR('Z-scores'!DG7&gt;3,'Z-scores'!DG7&lt;-3),"",'Z-scores'!DG7)</f>
        <v>-0.54920000000000002</v>
      </c>
      <c r="DH7" s="7">
        <f>IF(OR('Z-scores'!DH7&gt;3,'Z-scores'!DH7&lt;-3),"",'Z-scores'!DH7)</f>
        <v>0.29228999999999999</v>
      </c>
      <c r="DI7" s="7">
        <f>IF(OR('Z-scores'!DI7&gt;3,'Z-scores'!DI7&lt;-3),"",'Z-scores'!DI7)</f>
        <v>0.40115000000000001</v>
      </c>
      <c r="DJ7" s="7">
        <f>IF(OR('Z-scores'!DJ7&gt;3,'Z-scores'!DJ7&lt;-3),"",'Z-scores'!DJ7)</f>
        <v>0.47370000000000001</v>
      </c>
      <c r="DK7" s="7">
        <f>IF(OR('Z-scores'!DK7&gt;3,'Z-scores'!DK7&lt;-3),"",'Z-scores'!DK7)</f>
        <v>-6.3409999999999994E-2</v>
      </c>
      <c r="DL7" s="7">
        <f>IF(OR('Z-scores'!DL7&gt;3,'Z-scores'!DL7&lt;-3),"",'Z-scores'!DL7)</f>
        <v>-0.22423999999999999</v>
      </c>
      <c r="DM7" s="7">
        <f>IF(OR('Z-scores'!DM7&gt;3,'Z-scores'!DM7&lt;-3),"",'Z-scores'!DM7)</f>
        <v>-0.84609000000000001</v>
      </c>
      <c r="DN7" s="7">
        <f>IF(OR('Z-scores'!DN7&gt;3,'Z-scores'!DN7&lt;-3),"",'Z-scores'!DN7)</f>
        <v>-0.11035</v>
      </c>
      <c r="DO7" s="7">
        <f>IF(OR('Z-scores'!DO7&gt;3,'Z-scores'!DO7&lt;-3),"",'Z-scores'!DO7)</f>
        <v>-0.19428999999999999</v>
      </c>
      <c r="DP7" s="7">
        <f>IF(OR('Z-scores'!DP7&gt;3,'Z-scores'!DP7&lt;-3),"",'Z-scores'!DP7)</f>
        <v>0.72265000000000001</v>
      </c>
      <c r="DQ7" s="7">
        <f>IF(OR('Z-scores'!DQ7&gt;3,'Z-scores'!DQ7&lt;-3),"",'Z-scores'!DQ7)</f>
        <v>4.15E-3</v>
      </c>
      <c r="DR7" s="7">
        <f>IF(OR('Z-scores'!DR7&gt;3,'Z-scores'!DR7&lt;-3),"",'Z-scores'!DR7)</f>
        <v>0.68384999999999996</v>
      </c>
      <c r="DS7" s="7">
        <f>IF(OR('Z-scores'!DS7&gt;3,'Z-scores'!DS7&lt;-3),"",'Z-scores'!DS7)</f>
        <v>0.99814000000000003</v>
      </c>
      <c r="DT7" s="7">
        <f>IF(OR('Z-scores'!DT7&gt;3,'Z-scores'!DT7&lt;-3),"",'Z-scores'!DT7)</f>
        <v>-0.41485</v>
      </c>
      <c r="DU7" s="7">
        <f>IF(OR('Z-scores'!DU7&gt;3,'Z-scores'!DU7&lt;-3),"",'Z-scores'!DU7)</f>
        <v>-0.72782000000000002</v>
      </c>
      <c r="DV7" s="7">
        <f>IF(OR('Z-scores'!DV7&gt;3,'Z-scores'!DV7&lt;-3),"",'Z-scores'!DV7)</f>
        <v>-0.877</v>
      </c>
      <c r="DW7" s="7">
        <f>IF(OR('Z-scores'!DW7&gt;3,'Z-scores'!DW7&lt;-3),"",'Z-scores'!DW7)</f>
        <v>-1.02528</v>
      </c>
      <c r="DX7" s="7">
        <f>IF(OR('Z-scores'!DX7&gt;3,'Z-scores'!DX7&lt;-3),"",'Z-scores'!DX7)</f>
        <v>-0.91151000000000004</v>
      </c>
      <c r="DY7" s="7">
        <f>IF(OR('Z-scores'!DY7&gt;3,'Z-scores'!DY7&lt;-3),"",'Z-scores'!DY7)</f>
        <v>-0.86722999999999995</v>
      </c>
      <c r="DZ7" s="7">
        <f>IF(OR('Z-scores'!DZ7&gt;3,'Z-scores'!DZ7&lt;-3),"",'Z-scores'!DZ7)</f>
        <v>-0.46744999999999998</v>
      </c>
      <c r="EA7" s="7">
        <f>IF(OR('Z-scores'!EA7&gt;3,'Z-scores'!EA7&lt;-3),"",'Z-scores'!EA7)</f>
        <v>-0.8004</v>
      </c>
      <c r="EB7" s="7">
        <f>IF(OR('Z-scores'!EB7&gt;3,'Z-scores'!EB7&lt;-3),"",'Z-scores'!EB7)</f>
        <v>-0.61016000000000004</v>
      </c>
      <c r="EC7" s="7">
        <f>IF(OR('Z-scores'!EC7&gt;3,'Z-scores'!EC7&lt;-3),"",'Z-scores'!EC7)</f>
        <v>0.13483999999999999</v>
      </c>
      <c r="ED7" s="7">
        <f>IF(OR('Z-scores'!ED7&gt;3,'Z-scores'!ED7&lt;-3),"",'Z-scores'!ED7)</f>
        <v>-0.40749999999999997</v>
      </c>
      <c r="EE7" s="7">
        <f>IF(OR('Z-scores'!EE7&gt;3,'Z-scores'!EE7&lt;-3),"",'Z-scores'!EE7)</f>
        <v>-0.49431000000000003</v>
      </c>
      <c r="EF7" s="7">
        <f>IF(OR('Z-scores'!EF7&gt;3,'Z-scores'!EF7&lt;-3),"",'Z-scores'!EF7)</f>
        <v>-0.78444000000000003</v>
      </c>
      <c r="EG7" s="7">
        <f>IF(OR('Z-scores'!EG7&gt;3,'Z-scores'!EG7&lt;-3),"",'Z-scores'!EG7)</f>
        <v>-0.52022999999999997</v>
      </c>
      <c r="EH7" s="7">
        <f>IF(OR('Z-scores'!EH7&gt;3,'Z-scores'!EH7&lt;-3),"",'Z-scores'!EH7)</f>
        <v>0.65600999999999998</v>
      </c>
      <c r="EI7" s="7">
        <f>IF(OR('Z-scores'!EI7&gt;3,'Z-scores'!EI7&lt;-3),"",'Z-scores'!EI7)</f>
        <v>0.10692</v>
      </c>
      <c r="EJ7" s="7">
        <f>IF(OR('Z-scores'!EJ7&gt;3,'Z-scores'!EJ7&lt;-3),"",'Z-scores'!EJ7)</f>
        <v>-1.6389999999999998E-2</v>
      </c>
      <c r="EK7" s="7">
        <f>IF(OR('Z-scores'!EK7&gt;3,'Z-scores'!EK7&lt;-3),"",'Z-scores'!EK7)</f>
        <v>5.4359999999999999E-2</v>
      </c>
      <c r="EL7" s="7">
        <f>IF(OR('Z-scores'!EL7&gt;3,'Z-scores'!EL7&lt;-3),"",'Z-scores'!EL7)</f>
        <v>-0.22356999999999999</v>
      </c>
      <c r="EM7" s="7">
        <f>IF(OR('Z-scores'!EM7&gt;3,'Z-scores'!EM7&lt;-3),"",'Z-scores'!EM7)</f>
        <v>0.19836000000000001</v>
      </c>
      <c r="EN7" s="7">
        <f>IF(OR('Z-scores'!EN7&gt;3,'Z-scores'!EN7&lt;-3),"",'Z-scores'!EN7)</f>
        <v>-0.33951999999999999</v>
      </c>
      <c r="EO7" s="7">
        <f>IF(OR('Z-scores'!EO7&gt;3,'Z-scores'!EO7&lt;-3),"",'Z-scores'!EO7)</f>
        <v>-0.33729999999999999</v>
      </c>
      <c r="EP7" s="7">
        <f>IF(OR('Z-scores'!EP7&gt;3,'Z-scores'!EP7&lt;-3),"",'Z-scores'!EP7)</f>
        <v>-0.32868999999999998</v>
      </c>
      <c r="EQ7" s="7">
        <f>IF(OR('Z-scores'!EQ7&gt;3,'Z-scores'!EQ7&lt;-3),"",'Z-scores'!EQ7)</f>
        <v>-0.32454</v>
      </c>
      <c r="ER7" s="7">
        <f>IF(OR('Z-scores'!ER7&gt;3,'Z-scores'!ER7&lt;-3),"",'Z-scores'!ER7)</f>
        <v>-0.28675</v>
      </c>
      <c r="ES7" s="7">
        <f>IF(OR('Z-scores'!ES7&gt;3,'Z-scores'!ES7&lt;-3),"",'Z-scores'!ES7)</f>
        <v>-0.39972000000000002</v>
      </c>
      <c r="ET7" s="7">
        <f>IF(OR('Z-scores'!ET7&gt;3,'Z-scores'!ET7&lt;-3),"",'Z-scores'!ET7)</f>
        <v>1.1660299999999999</v>
      </c>
      <c r="EU7" s="7">
        <f>IF(OR('Z-scores'!EU7&gt;3,'Z-scores'!EU7&lt;-3),"",'Z-scores'!EU7)</f>
        <v>0.39834000000000003</v>
      </c>
      <c r="EV7" s="7">
        <f>IF(OR('Z-scores'!EV7&gt;3,'Z-scores'!EV7&lt;-3),"",'Z-scores'!EV7)</f>
        <v>0.60794000000000004</v>
      </c>
      <c r="EW7" s="7">
        <f>IF(OR('Z-scores'!EW7&gt;3,'Z-scores'!EW7&lt;-3),"",'Z-scores'!EW7)</f>
        <v>-0.18151999999999999</v>
      </c>
      <c r="EX7" s="7">
        <f>IF(OR('Z-scores'!EX7&gt;3,'Z-scores'!EX7&lt;-3),"",'Z-scores'!EX7)</f>
        <v>-0.41954000000000002</v>
      </c>
      <c r="EY7" s="7">
        <f>IF(OR('Z-scores'!EY7&gt;3,'Z-scores'!EY7&lt;-3),"",'Z-scores'!EY7)</f>
        <v>-0.36926999999999999</v>
      </c>
      <c r="EZ7" s="7">
        <f>IF(OR('Z-scores'!EZ7&gt;3,'Z-scores'!EZ7&lt;-3),"",'Z-scores'!EZ7)</f>
        <v>-0.20918999999999999</v>
      </c>
      <c r="FA7" s="7">
        <f>IF(OR('Z-scores'!FA7&gt;3,'Z-scores'!FA7&lt;-3),"",'Z-scores'!FA7)</f>
        <v>-0.24745</v>
      </c>
      <c r="FB7" s="7">
        <f>IF(OR('Z-scores'!FB7&gt;3,'Z-scores'!FB7&lt;-3),"",'Z-scores'!FB7)</f>
        <v>0.19725999999999999</v>
      </c>
      <c r="FC7" s="7">
        <f>IF(OR('Z-scores'!FC7&gt;3,'Z-scores'!FC7&lt;-3),"",'Z-scores'!FC7)</f>
        <v>0.11529</v>
      </c>
      <c r="FD7" s="7">
        <f>IF(OR('Z-scores'!FD7&gt;3,'Z-scores'!FD7&lt;-3),"",'Z-scores'!FD7)</f>
        <v>-0.10552</v>
      </c>
      <c r="FE7" s="7">
        <f>IF(OR('Z-scores'!FE7&gt;3,'Z-scores'!FE7&lt;-3),"",'Z-scores'!FE7)</f>
        <v>0.92850999999999995</v>
      </c>
      <c r="FF7" s="7">
        <f>IF(OR('Z-scores'!FF7&gt;3,'Z-scores'!FF7&lt;-3),"",'Z-scores'!FF7)</f>
        <v>-0.13547999999999999</v>
      </c>
      <c r="FG7" s="7">
        <f>IF(OR('Z-scores'!FG7&gt;3,'Z-scores'!FG7&lt;-3),"",'Z-scores'!FG7)</f>
        <v>-0.35299000000000003</v>
      </c>
      <c r="FH7" s="7">
        <f>IF(OR('Z-scores'!FH7&gt;3,'Z-scores'!FH7&lt;-3),"",'Z-scores'!FH7)</f>
        <v>2.2031100000000001</v>
      </c>
      <c r="FI7" s="7">
        <f>IF(OR('Z-scores'!FI7&gt;3,'Z-scores'!FI7&lt;-3),"",'Z-scores'!FI7)</f>
        <v>1.13184</v>
      </c>
      <c r="FJ7" s="7">
        <f>IF(OR('Z-scores'!FJ7&gt;3,'Z-scores'!FJ7&lt;-3),"",'Z-scores'!FJ7)</f>
        <v>0.42792999999999998</v>
      </c>
      <c r="FK7" s="7">
        <f>IF(OR('Z-scores'!FK7&gt;3,'Z-scores'!FK7&lt;-3),"",'Z-scores'!FK7)</f>
        <v>6.5570000000000003E-2</v>
      </c>
      <c r="FL7" s="7">
        <f>IF(OR('Z-scores'!FL7&gt;3,'Z-scores'!FL7&lt;-3),"",'Z-scores'!FL7)</f>
        <v>-0.18342</v>
      </c>
      <c r="FM7" s="7">
        <f>IF(OR('Z-scores'!FM7&gt;3,'Z-scores'!FM7&lt;-3),"",'Z-scores'!FM7)</f>
        <v>-0.10073</v>
      </c>
      <c r="FN7" s="7">
        <f>IF(OR('Z-scores'!FN7&gt;3,'Z-scores'!FN7&lt;-3),"",'Z-scores'!FN7)</f>
        <v>1.73712</v>
      </c>
      <c r="FO7" s="7">
        <f>IF(OR('Z-scores'!FO7&gt;3,'Z-scores'!FO7&lt;-3),"",'Z-scores'!FO7)</f>
        <v>1.58205</v>
      </c>
      <c r="FP7" s="7">
        <f>IF(OR('Z-scores'!FP7&gt;3,'Z-scores'!FP7&lt;-3),"",'Z-scores'!FP7)</f>
        <v>-0.53620000000000001</v>
      </c>
      <c r="FQ7" s="7">
        <f>IF(OR('Z-scores'!FQ7&gt;3,'Z-scores'!FQ7&lt;-3),"",'Z-scores'!FQ7)</f>
        <v>-0.72199999999999998</v>
      </c>
      <c r="FR7" s="7">
        <f>IF(OR('Z-scores'!FR7&gt;3,'Z-scores'!FR7&lt;-3),"",'Z-scores'!FR7)</f>
        <v>1.6761600000000001</v>
      </c>
      <c r="FS7" s="7">
        <f>IF(OR('Z-scores'!FS7&gt;3,'Z-scores'!FS7&lt;-3),"",'Z-scores'!FS7)</f>
        <v>8.2720000000000002E-2</v>
      </c>
      <c r="FT7" s="7">
        <f>IF(OR('Z-scores'!FT7&gt;3,'Z-scores'!FT7&lt;-3),"",'Z-scores'!FT7)</f>
        <v>9.128E-2</v>
      </c>
      <c r="FU7" s="7">
        <f>IF(OR('Z-scores'!FU7&gt;3,'Z-scores'!FU7&lt;-3),"",'Z-scores'!FU7)</f>
        <v>-0.20483000000000001</v>
      </c>
      <c r="FV7" s="7">
        <f>IF(OR('Z-scores'!FV7&gt;3,'Z-scores'!FV7&lt;-3),"",'Z-scores'!FV7)</f>
        <v>-0.26166</v>
      </c>
      <c r="FW7" s="7">
        <f>IF(OR('Z-scores'!FW7&gt;3,'Z-scores'!FW7&lt;-3),"",'Z-scores'!FW7)</f>
        <v>0.23400000000000001</v>
      </c>
      <c r="FX7" s="7">
        <f>IF(OR('Z-scores'!FX7&gt;3,'Z-scores'!FX7&lt;-3),"",'Z-scores'!FX7)</f>
        <v>0.27517999999999998</v>
      </c>
      <c r="FY7" s="7">
        <f>IF(OR('Z-scores'!FY7&gt;3,'Z-scores'!FY7&lt;-3),"",'Z-scores'!FY7)</f>
        <v>0.42703000000000002</v>
      </c>
      <c r="FZ7" s="7">
        <f>IF(OR('Z-scores'!FZ7&gt;3,'Z-scores'!FZ7&lt;-3),"",'Z-scores'!FZ7)</f>
        <v>-0.56059000000000003</v>
      </c>
      <c r="GA7" s="7">
        <f>IF(OR('Z-scores'!GA7&gt;3,'Z-scores'!GA7&lt;-3),"",'Z-scores'!GA7)</f>
        <v>-0.38128000000000001</v>
      </c>
      <c r="GB7" s="7">
        <f>IF(OR('Z-scores'!GB7&gt;3,'Z-scores'!GB7&lt;-3),"",'Z-scores'!GB7)</f>
        <v>-0.8407</v>
      </c>
      <c r="GC7" s="7">
        <f>IF(OR('Z-scores'!GC7&gt;3,'Z-scores'!GC7&lt;-3),"",'Z-scores'!GC7)</f>
        <v>0.20435</v>
      </c>
      <c r="GD7" s="7">
        <f>IF(OR('Z-scores'!GD7&gt;3,'Z-scores'!GD7&lt;-3),"",'Z-scores'!GD7)</f>
        <v>0.27794999999999997</v>
      </c>
      <c r="GE7" s="7">
        <f>IF(OR('Z-scores'!GE7&gt;3,'Z-scores'!GE7&lt;-3),"",'Z-scores'!GE7)</f>
        <v>0.24315000000000001</v>
      </c>
      <c r="GF7" s="7">
        <f>IF(OR('Z-scores'!GF7&gt;3,'Z-scores'!GF7&lt;-3),"",'Z-scores'!GF7)</f>
        <v>0.10403</v>
      </c>
      <c r="GG7" s="7">
        <f>IF(OR('Z-scores'!GG7&gt;3,'Z-scores'!GG7&lt;-3),"",'Z-scores'!GG7)</f>
        <v>-0.11661000000000001</v>
      </c>
      <c r="GH7" s="7">
        <f>IF(OR('Z-scores'!GH7&gt;3,'Z-scores'!GH7&lt;-3),"",'Z-scores'!GH7)</f>
        <v>-0.11666</v>
      </c>
      <c r="GI7" s="7">
        <f>IF(OR('Z-scores'!GI7&gt;3,'Z-scores'!GI7&lt;-3),"",'Z-scores'!GI7)</f>
        <v>-0.97816999999999998</v>
      </c>
      <c r="GJ7" s="7">
        <f>IF(OR('Z-scores'!GJ7&gt;3,'Z-scores'!GJ7&lt;-3),"",'Z-scores'!GJ7)</f>
        <v>-0.93579999999999997</v>
      </c>
      <c r="GK7" s="7">
        <f>IF(OR('Z-scores'!GK7&gt;3,'Z-scores'!GK7&lt;-3),"",'Z-scores'!GK7)</f>
        <v>-0.94482999999999995</v>
      </c>
      <c r="GL7" s="7">
        <f>IF(OR('Z-scores'!GL7&gt;3,'Z-scores'!GL7&lt;-3),"",'Z-scores'!GL7)</f>
        <v>-0.87334000000000001</v>
      </c>
      <c r="GM7" s="7">
        <f>IF(OR('Z-scores'!GM7&gt;3,'Z-scores'!GM7&lt;-3),"",'Z-scores'!GM7)</f>
        <v>-0.70233000000000001</v>
      </c>
      <c r="GN7" s="7">
        <f>IF(OR('Z-scores'!GN7&gt;3,'Z-scores'!GN7&lt;-3),"",'Z-scores'!GN7)</f>
        <v>-0.57567000000000002</v>
      </c>
      <c r="GO7" s="7">
        <f>IF(OR('Z-scores'!GO7&gt;3,'Z-scores'!GO7&lt;-3),"",'Z-scores'!GO7)</f>
        <v>0.1158</v>
      </c>
      <c r="GP7" s="7">
        <f>IF(OR('Z-scores'!GP7&gt;3,'Z-scores'!GP7&lt;-3),"",'Z-scores'!GP7)</f>
        <v>-1.077E-2</v>
      </c>
      <c r="GQ7" s="7">
        <f>IF(OR('Z-scores'!GQ7&gt;3,'Z-scores'!GQ7&lt;-3),"",'Z-scores'!GQ7)</f>
        <v>-0.13202</v>
      </c>
      <c r="GR7" s="7">
        <f>IF(OR('Z-scores'!GR7&gt;3,'Z-scores'!GR7&lt;-3),"",'Z-scores'!GR7)</f>
        <v>-0.37687999999999999</v>
      </c>
      <c r="GS7" s="7">
        <f>IF(OR('Z-scores'!GS7&gt;3,'Z-scores'!GS7&lt;-3),"",'Z-scores'!GS7)</f>
        <v>-0.41626999999999997</v>
      </c>
      <c r="GT7" s="7">
        <f>IF(OR('Z-scores'!GT7&gt;3,'Z-scores'!GT7&lt;-3),"",'Z-scores'!GT7)</f>
        <v>-8.1369999999999998E-2</v>
      </c>
      <c r="GU7" s="7">
        <f>IF(OR('Z-scores'!GU7&gt;3,'Z-scores'!GU7&lt;-3),"",'Z-scores'!GU7)</f>
        <v>-0.49768000000000001</v>
      </c>
      <c r="GV7" s="7">
        <f>IF(OR('Z-scores'!GV7&gt;3,'Z-scores'!GV7&lt;-3),"",'Z-scores'!GV7)</f>
        <v>-0.44983000000000001</v>
      </c>
      <c r="GW7" s="7">
        <f>IF(OR('Z-scores'!GW7&gt;3,'Z-scores'!GW7&lt;-3),"",'Z-scores'!GW7)</f>
        <v>-0.3503</v>
      </c>
      <c r="GX7" s="7">
        <f>IF(OR('Z-scores'!GX7&gt;3,'Z-scores'!GX7&lt;-3),"",'Z-scores'!GX7)</f>
        <v>-0.18468000000000001</v>
      </c>
      <c r="GY7" s="7">
        <f>IF(OR('Z-scores'!GY7&gt;3,'Z-scores'!GY7&lt;-3),"",'Z-scores'!GY7)</f>
        <v>-0.53944000000000003</v>
      </c>
      <c r="GZ7" s="7">
        <f>IF(OR('Z-scores'!GZ7&gt;3,'Z-scores'!GZ7&lt;-3),"",'Z-scores'!GZ7)</f>
        <v>-8.2729999999999998E-2</v>
      </c>
      <c r="HA7" s="7">
        <f>IF(OR('Z-scores'!HA7&gt;3,'Z-scores'!HA7&lt;-3),"",'Z-scores'!HA7)</f>
        <v>0.67954000000000003</v>
      </c>
      <c r="HB7" s="7">
        <f>IF(OR('Z-scores'!HB7&gt;3,'Z-scores'!HB7&lt;-3),"",'Z-scores'!HB7)</f>
        <v>-0.22073999999999999</v>
      </c>
      <c r="HC7" s="7">
        <f>IF(OR('Z-scores'!HC7&gt;3,'Z-scores'!HC7&lt;-3),"",'Z-scores'!HC7)</f>
        <v>-0.37841000000000002</v>
      </c>
      <c r="HD7" s="7">
        <f>IF(OR('Z-scores'!HD7&gt;3,'Z-scores'!HD7&lt;-3),"",'Z-scores'!HD7)</f>
        <v>-0.34193000000000001</v>
      </c>
      <c r="HE7" s="7">
        <f>IF(OR('Z-scores'!HE7&gt;3,'Z-scores'!HE7&lt;-3),"",'Z-scores'!HE7)</f>
        <v>4.9090000000000002E-2</v>
      </c>
      <c r="HF7" s="7">
        <f>IF(OR('Z-scores'!HF7&gt;3,'Z-scores'!HF7&lt;-3),"",'Z-scores'!HF7)</f>
        <v>-0.30830000000000002</v>
      </c>
      <c r="HG7" s="7">
        <f>IF(OR('Z-scores'!HG7&gt;3,'Z-scores'!HG7&lt;-3),"",'Z-scores'!HG7)</f>
        <v>2.4091999999999998</v>
      </c>
      <c r="HH7" s="7">
        <f>IF(OR('Z-scores'!HH7&gt;3,'Z-scores'!HH7&lt;-3),"",'Z-scores'!HH7)</f>
        <v>-0.59487000000000001</v>
      </c>
      <c r="HI7" s="7">
        <f>IF(OR('Z-scores'!HI7&gt;3,'Z-scores'!HI7&lt;-3),"",'Z-scores'!HI7)</f>
        <v>2.9099999999999998E-3</v>
      </c>
      <c r="HJ7" s="7">
        <f>IF(OR('Z-scores'!HJ7&gt;3,'Z-scores'!HJ7&lt;-3),"",'Z-scores'!HJ7)</f>
        <v>8.0499999999999999E-3</v>
      </c>
      <c r="HK7" s="7">
        <f>IF(OR('Z-scores'!HK7&gt;3,'Z-scores'!HK7&lt;-3),"",'Z-scores'!HK7)</f>
        <v>-1.874E-2</v>
      </c>
      <c r="HL7" s="7">
        <f>IF(OR('Z-scores'!HL7&gt;3,'Z-scores'!HL7&lt;-3),"",'Z-scores'!HL7)</f>
        <v>-0.47375</v>
      </c>
      <c r="HM7" s="7">
        <f>IF(OR('Z-scores'!HM7&gt;3,'Z-scores'!HM7&lt;-3),"",'Z-scores'!HM7)</f>
        <v>-0.18282000000000001</v>
      </c>
      <c r="HN7" s="7">
        <f>IF(OR('Z-scores'!HN7&gt;3,'Z-scores'!HN7&lt;-3),"",'Z-scores'!HN7)</f>
        <v>-0.75133000000000005</v>
      </c>
      <c r="HO7" s="7">
        <f>IF(OR('Z-scores'!HO7&gt;3,'Z-scores'!HO7&lt;-3),"",'Z-scores'!HO7)</f>
        <v>0.46243000000000001</v>
      </c>
      <c r="HP7" s="7">
        <f>IF(OR('Z-scores'!HP7&gt;3,'Z-scores'!HP7&lt;-3),"",'Z-scores'!HP7)</f>
        <v>-0.41671999999999998</v>
      </c>
      <c r="HQ7" s="7">
        <f>IF(OR('Z-scores'!HQ7&gt;3,'Z-scores'!HQ7&lt;-3),"",'Z-scores'!HQ7)</f>
        <v>-0.19439999999999999</v>
      </c>
      <c r="HR7" s="7">
        <f>IF(OR('Z-scores'!HR7&gt;3,'Z-scores'!HR7&lt;-3),"",'Z-scores'!HR7)</f>
        <v>-0.22062000000000001</v>
      </c>
      <c r="HS7" s="7">
        <f>IF(OR('Z-scores'!HS7&gt;3,'Z-scores'!HS7&lt;-3),"",'Z-scores'!HS7)</f>
        <v>-0.18920000000000001</v>
      </c>
      <c r="HT7" s="7">
        <f>IF(OR('Z-scores'!HT7&gt;3,'Z-scores'!HT7&lt;-3),"",'Z-scores'!HT7)</f>
        <v>-0.22423999999999999</v>
      </c>
      <c r="HU7" s="7">
        <f>IF(OR('Z-scores'!HU7&gt;3,'Z-scores'!HU7&lt;-3),"",'Z-scores'!HU7)</f>
        <v>-0.68876000000000004</v>
      </c>
      <c r="HV7" s="7">
        <f>IF(OR('Z-scores'!HV7&gt;3,'Z-scores'!HV7&lt;-3),"",'Z-scores'!HV7)</f>
        <v>-0.60611999999999999</v>
      </c>
      <c r="HW7" s="7">
        <f>IF(OR('Z-scores'!HW7&gt;3,'Z-scores'!HW7&lt;-3),"",'Z-scores'!HW7)</f>
        <v>-0.99063000000000001</v>
      </c>
      <c r="HX7" s="7">
        <f>IF(OR('Z-scores'!HX7&gt;3,'Z-scores'!HX7&lt;-3),"",'Z-scores'!HX7)</f>
        <v>-0.46284999999999998</v>
      </c>
      <c r="HY7" s="7">
        <f>IF(OR('Z-scores'!HY7&gt;3,'Z-scores'!HY7&lt;-3),"",'Z-scores'!HY7)</f>
        <v>-0.38201000000000002</v>
      </c>
      <c r="HZ7" s="7">
        <f>IF(OR('Z-scores'!HZ7&gt;3,'Z-scores'!HZ7&lt;-3),"",'Z-scores'!HZ7)</f>
        <v>-0.38485000000000003</v>
      </c>
      <c r="IA7" s="7">
        <f>IF(OR('Z-scores'!IA7&gt;3,'Z-scores'!IA7&lt;-3),"",'Z-scores'!IA7)</f>
        <v>-0.26377</v>
      </c>
      <c r="IB7" s="7">
        <f>IF(OR('Z-scores'!IB7&gt;3,'Z-scores'!IB7&lt;-3),"",'Z-scores'!IB7)</f>
        <v>-0.36224000000000001</v>
      </c>
      <c r="IC7" s="7">
        <f>IF(OR('Z-scores'!IC7&gt;3,'Z-scores'!IC7&lt;-3),"",'Z-scores'!IC7)</f>
        <v>0.56598999999999999</v>
      </c>
      <c r="ID7" s="7">
        <f>IF(OR('Z-scores'!ID7&gt;3,'Z-scores'!ID7&lt;-3),"",'Z-scores'!ID7)</f>
        <v>-0.34355999999999998</v>
      </c>
      <c r="IE7" s="7">
        <f>IF(OR('Z-scores'!IE7&gt;3,'Z-scores'!IE7&lt;-3),"",'Z-scores'!IE7)</f>
        <v>-0.40637000000000001</v>
      </c>
      <c r="IF7" s="7">
        <f>IF(OR('Z-scores'!IF7&gt;3,'Z-scores'!IF7&lt;-3),"",'Z-scores'!IF7)</f>
        <v>-0.27045999999999998</v>
      </c>
      <c r="IG7" s="7">
        <f>IF(OR('Z-scores'!IG7&gt;3,'Z-scores'!IG7&lt;-3),"",'Z-scores'!IG7)</f>
        <v>-0.24254000000000001</v>
      </c>
      <c r="IH7" s="7">
        <f>IF(OR('Z-scores'!IH7&gt;3,'Z-scores'!IH7&lt;-3),"",'Z-scores'!IH7)</f>
        <v>-8.2220000000000001E-2</v>
      </c>
      <c r="II7" s="7">
        <f>IF(OR('Z-scores'!II7&gt;3,'Z-scores'!II7&lt;-3),"",'Z-scores'!II7)</f>
        <v>0.15185000000000001</v>
      </c>
      <c r="IJ7" s="7">
        <f>IF(OR('Z-scores'!IJ7&gt;3,'Z-scores'!IJ7&lt;-3),"",'Z-scores'!IJ7)</f>
        <v>-0.18640000000000001</v>
      </c>
      <c r="IK7" s="7">
        <f>IF(OR('Z-scores'!IK7&gt;3,'Z-scores'!IK7&lt;-3),"",'Z-scores'!IK7)</f>
        <v>-1.196E-2</v>
      </c>
      <c r="IL7" s="7">
        <f>IF(OR('Z-scores'!IL7&gt;3,'Z-scores'!IL7&lt;-3),"",'Z-scores'!IL7)</f>
        <v>0.41592000000000001</v>
      </c>
      <c r="IM7" s="7">
        <f>IF(OR('Z-scores'!IM7&gt;3,'Z-scores'!IM7&lt;-3),"",'Z-scores'!IM7)</f>
        <v>0.12478</v>
      </c>
      <c r="IN7" s="7">
        <f>IF(OR('Z-scores'!IN7&gt;3,'Z-scores'!IN7&lt;-3),"",'Z-scores'!IN7)</f>
        <v>-0.25486999999999999</v>
      </c>
      <c r="IO7" s="7">
        <f>IF(OR('Z-scores'!IO7&gt;3,'Z-scores'!IO7&lt;-3),"",'Z-scores'!IO7)</f>
        <v>-0.23425000000000001</v>
      </c>
      <c r="IP7" s="7">
        <f>IF(OR('Z-scores'!IP7&gt;3,'Z-scores'!IP7&lt;-3),"",'Z-scores'!IP7)</f>
        <v>-0.53025999999999995</v>
      </c>
      <c r="IQ7" s="7">
        <f>IF(OR('Z-scores'!IQ7&gt;3,'Z-scores'!IQ7&lt;-3),"",'Z-scores'!IQ7)</f>
        <v>-0.48555999999999999</v>
      </c>
      <c r="IR7" s="7">
        <f>IF(OR('Z-scores'!IR7&gt;3,'Z-scores'!IR7&lt;-3),"",'Z-scores'!IR7)</f>
        <v>-0.45606999999999998</v>
      </c>
      <c r="IS7" s="7">
        <f>IF(OR('Z-scores'!IS7&gt;3,'Z-scores'!IS7&lt;-3),"",'Z-scores'!IS7)</f>
        <v>-5.0340000000000003E-2</v>
      </c>
      <c r="IT7" s="7">
        <f>IF(OR('Z-scores'!IT7&gt;3,'Z-scores'!IT7&lt;-3),"",'Z-scores'!IT7)</f>
        <v>-6.6299999999999996E-3</v>
      </c>
      <c r="IU7" s="7">
        <f>IF(OR('Z-scores'!IU7&gt;3,'Z-scores'!IU7&lt;-3),"",'Z-scores'!IU7)</f>
        <v>-8.9660000000000004E-2</v>
      </c>
      <c r="IV7" s="7">
        <f>IF(OR('Z-scores'!IV7&gt;3,'Z-scores'!IV7&lt;-3),"",'Z-scores'!IV7)</f>
        <v>-0.19818</v>
      </c>
      <c r="IW7" s="7">
        <f>IF(OR('Z-scores'!IW7&gt;3,'Z-scores'!IW7&lt;-3),"",'Z-scores'!IW7)</f>
        <v>-0.20751</v>
      </c>
      <c r="IX7" s="7">
        <f>IF(OR('Z-scores'!IX7&gt;3,'Z-scores'!IX7&lt;-3),"",'Z-scores'!IX7)</f>
        <v>-0.39840999999999999</v>
      </c>
      <c r="IY7" s="7">
        <f>IF(OR('Z-scores'!IY7&gt;3,'Z-scores'!IY7&lt;-3),"",'Z-scores'!IY7)</f>
        <v>-0.44780999999999999</v>
      </c>
      <c r="IZ7" s="7">
        <f>IF(OR('Z-scores'!IZ7&gt;3,'Z-scores'!IZ7&lt;-3),"",'Z-scores'!IZ7)</f>
        <v>0.26132</v>
      </c>
      <c r="JA7" s="7">
        <f>IF(OR('Z-scores'!JA7&gt;3,'Z-scores'!JA7&lt;-3),"",'Z-scores'!JA7)</f>
        <v>-0.36469000000000001</v>
      </c>
      <c r="JB7" s="7">
        <f>IF(OR('Z-scores'!JB7&gt;3,'Z-scores'!JB7&lt;-3),"",'Z-scores'!JB7)</f>
        <v>-0.92062999999999995</v>
      </c>
      <c r="JC7" s="7">
        <f>IF(OR('Z-scores'!JC7&gt;3,'Z-scores'!JC7&lt;-3),"",'Z-scores'!JC7)</f>
        <v>-0.86970999999999998</v>
      </c>
      <c r="JD7" s="7">
        <f>IF(OR('Z-scores'!JD7&gt;3,'Z-scores'!JD7&lt;-3),"",'Z-scores'!JD7)</f>
        <v>-0.56528</v>
      </c>
      <c r="JE7" s="7">
        <f>IF(OR('Z-scores'!JE7&gt;3,'Z-scores'!JE7&lt;-3),"",'Z-scores'!JE7)</f>
        <v>-0.70125000000000004</v>
      </c>
      <c r="JF7" s="7">
        <f>IF(OR('Z-scores'!JF7&gt;3,'Z-scores'!JF7&lt;-3),"",'Z-scores'!JF7)</f>
        <v>-0.78580000000000005</v>
      </c>
      <c r="JG7" s="7">
        <f>IF(OR('Z-scores'!JG7&gt;3,'Z-scores'!JG7&lt;-3),"",'Z-scores'!JG7)</f>
        <v>-0.73880000000000001</v>
      </c>
      <c r="JH7" s="7">
        <f>IF(OR('Z-scores'!JH7&gt;3,'Z-scores'!JH7&lt;-3),"",'Z-scores'!JH7)</f>
        <v>-0.29460999999999998</v>
      </c>
      <c r="JI7" s="7">
        <f>IF(OR('Z-scores'!JI7&gt;3,'Z-scores'!JI7&lt;-3),"",'Z-scores'!JI7)</f>
        <v>0.12794</v>
      </c>
      <c r="JJ7" s="7">
        <f>IF(OR('Z-scores'!JJ7&gt;3,'Z-scores'!JJ7&lt;-3),"",'Z-scores'!JJ7)</f>
        <v>-0.64237</v>
      </c>
      <c r="JK7" s="7">
        <f>IF(OR('Z-scores'!JK7&gt;3,'Z-scores'!JK7&lt;-3),"",'Z-scores'!JK7)</f>
        <v>-0.2427</v>
      </c>
      <c r="JL7" s="7">
        <f>IF(OR('Z-scores'!JL7&gt;3,'Z-scores'!JL7&lt;-3),"",'Z-scores'!JL7)</f>
        <v>-0.49948999999999999</v>
      </c>
      <c r="JM7" s="7">
        <f>IF(OR('Z-scores'!JM7&gt;3,'Z-scores'!JM7&lt;-3),"",'Z-scores'!JM7)</f>
        <v>-0.38945000000000002</v>
      </c>
      <c r="JN7" s="7">
        <f>IF(OR('Z-scores'!JN7&gt;3,'Z-scores'!JN7&lt;-3),"",'Z-scores'!JN7)</f>
        <v>0.37883</v>
      </c>
      <c r="JO7" s="7">
        <f>IF(OR('Z-scores'!JO7&gt;3,'Z-scores'!JO7&lt;-3),"",'Z-scores'!JO7)</f>
        <v>-0.19939999999999999</v>
      </c>
      <c r="JP7" s="7">
        <f>IF(OR('Z-scores'!JP7&gt;3,'Z-scores'!JP7&lt;-3),"",'Z-scores'!JP7)</f>
        <v>0.4476</v>
      </c>
      <c r="JQ7" s="7">
        <f>IF(OR('Z-scores'!JQ7&gt;3,'Z-scores'!JQ7&lt;-3),"",'Z-scores'!JQ7)</f>
        <v>1.0079800000000001</v>
      </c>
      <c r="JR7" s="7">
        <f>IF(OR('Z-scores'!JR7&gt;3,'Z-scores'!JR7&lt;-3),"",'Z-scores'!JR7)</f>
        <v>-0.53885000000000005</v>
      </c>
      <c r="JS7" s="7">
        <f>IF(OR('Z-scores'!JS7&gt;3,'Z-scores'!JS7&lt;-3),"",'Z-scores'!JS7)</f>
        <v>-0.35165999999999997</v>
      </c>
      <c r="JT7" s="7">
        <f>IF(OR('Z-scores'!JT7&gt;3,'Z-scores'!JT7&lt;-3),"",'Z-scores'!JT7)</f>
        <v>-0.38915</v>
      </c>
      <c r="JU7" s="7">
        <f>IF(OR('Z-scores'!JU7&gt;3,'Z-scores'!JU7&lt;-3),"",'Z-scores'!JU7)</f>
        <v>-0.54176000000000002</v>
      </c>
      <c r="JV7" s="7">
        <f>IF(OR('Z-scores'!JV7&gt;3,'Z-scores'!JV7&lt;-3),"",'Z-scores'!JV7)</f>
        <v>-5.8189999999999999E-2</v>
      </c>
      <c r="JW7" s="7">
        <f>IF(OR('Z-scores'!JW7&gt;3,'Z-scores'!JW7&lt;-3),"",'Z-scores'!JW7)</f>
        <v>-0.40798000000000001</v>
      </c>
      <c r="JX7" s="7">
        <f>IF(OR('Z-scores'!JX7&gt;3,'Z-scores'!JX7&lt;-3),"",'Z-scores'!JX7)</f>
        <v>-0.50546000000000002</v>
      </c>
      <c r="JY7" s="7">
        <f>IF(OR('Z-scores'!JY7&gt;3,'Z-scores'!JY7&lt;-3),"",'Z-scores'!JY7)</f>
        <v>-0.58853</v>
      </c>
      <c r="JZ7" s="7">
        <f>IF(OR('Z-scores'!JZ7&gt;3,'Z-scores'!JZ7&lt;-3),"",'Z-scores'!JZ7)</f>
        <v>0.11744</v>
      </c>
      <c r="KA7" s="7">
        <f>IF(OR('Z-scores'!KA7&gt;3,'Z-scores'!KA7&lt;-3),"",'Z-scores'!KA7)</f>
        <v>-0.70482999999999996</v>
      </c>
      <c r="KB7" s="7">
        <f>IF(OR('Z-scores'!KB7&gt;3,'Z-scores'!KB7&lt;-3),"",'Z-scores'!KB7)</f>
        <v>0.51053000000000004</v>
      </c>
      <c r="KC7" s="7">
        <f>IF(OR('Z-scores'!KC7&gt;3,'Z-scores'!KC7&lt;-3),"",'Z-scores'!KC7)</f>
        <v>-0.64739000000000002</v>
      </c>
      <c r="KD7" s="7">
        <f>IF(OR('Z-scores'!KD7&gt;3,'Z-scores'!KD7&lt;-3),"",'Z-scores'!KD7)</f>
        <v>-0.48598000000000002</v>
      </c>
      <c r="KE7" s="7">
        <f>IF(OR('Z-scores'!KE7&gt;3,'Z-scores'!KE7&lt;-3),"",'Z-scores'!KE7)</f>
        <v>-0.48937999999999998</v>
      </c>
      <c r="KF7" s="7">
        <f>IF(OR('Z-scores'!KF7&gt;3,'Z-scores'!KF7&lt;-3),"",'Z-scores'!KF7)</f>
        <v>-0.69852000000000003</v>
      </c>
      <c r="KG7" s="7">
        <f>IF(OR('Z-scores'!KG7&gt;3,'Z-scores'!KG7&lt;-3),"",'Z-scores'!KG7)</f>
        <v>-0.59836</v>
      </c>
      <c r="KH7" s="7">
        <f>IF(OR('Z-scores'!KH7&gt;3,'Z-scores'!KH7&lt;-3),"",'Z-scores'!KH7)</f>
        <v>-0.24254000000000001</v>
      </c>
      <c r="KI7" s="7">
        <f>IF(OR('Z-scores'!KI7&gt;3,'Z-scores'!KI7&lt;-3),"",'Z-scores'!KI7)</f>
        <v>-0.44269999999999998</v>
      </c>
      <c r="KJ7" s="7">
        <f>IF(OR('Z-scores'!KJ7&gt;3,'Z-scores'!KJ7&lt;-3),"",'Z-scores'!KJ7)</f>
        <v>-0.64870000000000005</v>
      </c>
      <c r="KK7" s="7">
        <f>IF(OR('Z-scores'!KK7&gt;3,'Z-scores'!KK7&lt;-3),"",'Z-scores'!KK7)</f>
        <v>-0.50334999999999996</v>
      </c>
      <c r="KL7" s="7">
        <f>IF(OR('Z-scores'!KL7&gt;3,'Z-scores'!KL7&lt;-3),"",'Z-scores'!KL7)</f>
        <v>-0.54437000000000002</v>
      </c>
      <c r="KM7" s="7">
        <f>IF(OR('Z-scores'!KM7&gt;3,'Z-scores'!KM7&lt;-3),"",'Z-scores'!KM7)</f>
        <v>-0.63549999999999995</v>
      </c>
      <c r="KN7" s="7">
        <f>IF(OR('Z-scores'!KN7&gt;3,'Z-scores'!KN7&lt;-3),"",'Z-scores'!KN7)</f>
        <v>-0.84863999999999995</v>
      </c>
      <c r="KO7" s="7">
        <f>IF(OR('Z-scores'!KO7&gt;3,'Z-scores'!KO7&lt;-3),"",'Z-scores'!KO7)</f>
        <v>-0.56032000000000004</v>
      </c>
      <c r="KP7" s="7">
        <f>IF(OR('Z-scores'!KP7&gt;3,'Z-scores'!KP7&lt;-3),"",'Z-scores'!KP7)</f>
        <v>0.129</v>
      </c>
      <c r="KQ7" s="7">
        <f>IF(OR('Z-scores'!KQ7&gt;3,'Z-scores'!KQ7&lt;-3),"",'Z-scores'!KQ7)</f>
        <v>-0.54461000000000004</v>
      </c>
      <c r="KR7" s="7">
        <f>IF(OR('Z-scores'!KR7&gt;3,'Z-scores'!KR7&lt;-3),"",'Z-scores'!KR7)</f>
        <v>-0.64222999999999997</v>
      </c>
      <c r="KS7" s="7">
        <f>IF(OR('Z-scores'!KS7&gt;3,'Z-scores'!KS7&lt;-3),"",'Z-scores'!KS7)</f>
        <v>-0.24460999999999999</v>
      </c>
      <c r="KT7" s="7">
        <f>IF(OR('Z-scores'!KT7&gt;3,'Z-scores'!KT7&lt;-3),"",'Z-scores'!KT7)</f>
        <v>-0.59802999999999995</v>
      </c>
      <c r="KU7" s="7">
        <f>IF(OR('Z-scores'!KU7&gt;3,'Z-scores'!KU7&lt;-3),"",'Z-scores'!KU7)</f>
        <v>-0.80040999999999995</v>
      </c>
      <c r="KV7" s="7">
        <f>IF(OR('Z-scores'!KV7&gt;3,'Z-scores'!KV7&lt;-3),"",'Z-scores'!KV7)</f>
        <v>-0.58918999999999999</v>
      </c>
      <c r="KW7" s="7">
        <f>IF(OR('Z-scores'!KW7&gt;3,'Z-scores'!KW7&lt;-3),"",'Z-scores'!KW7)</f>
        <v>-0.47811999999999999</v>
      </c>
      <c r="KX7" s="7">
        <f>IF(OR('Z-scores'!KX7&gt;3,'Z-scores'!KX7&lt;-3),"",'Z-scores'!KX7)</f>
        <v>-0.73319000000000001</v>
      </c>
      <c r="KY7" s="7">
        <f>IF(OR('Z-scores'!KY7&gt;3,'Z-scores'!KY7&lt;-3),"",'Z-scores'!KY7)</f>
        <v>-0.29593999999999998</v>
      </c>
      <c r="KZ7" s="7">
        <f>IF(OR('Z-scores'!KZ7&gt;3,'Z-scores'!KZ7&lt;-3),"",'Z-scores'!KZ7)</f>
        <v>-0.40373999999999999</v>
      </c>
      <c r="LA7" s="7">
        <f>IF(OR('Z-scores'!LA7&gt;3,'Z-scores'!LA7&lt;-3),"",'Z-scores'!LA7)</f>
        <v>-0.38605</v>
      </c>
      <c r="LB7" s="7">
        <f>IF(OR('Z-scores'!LB7&gt;3,'Z-scores'!LB7&lt;-3),"",'Z-scores'!LB7)</f>
        <v>-0.25918999999999998</v>
      </c>
      <c r="LC7" s="7">
        <f>IF(OR('Z-scores'!LC7&gt;3,'Z-scores'!LC7&lt;-3),"",'Z-scores'!LC7)</f>
        <v>-0.26021</v>
      </c>
      <c r="LD7" s="7">
        <f>IF(OR('Z-scores'!LD7&gt;3,'Z-scores'!LD7&lt;-3),"",'Z-scores'!LD7)</f>
        <v>-0.75892000000000004</v>
      </c>
      <c r="LE7" s="7">
        <f>IF(OR('Z-scores'!LE7&gt;3,'Z-scores'!LE7&lt;-3),"",'Z-scores'!LE7)</f>
        <v>-0.65949999999999998</v>
      </c>
      <c r="LF7" s="7">
        <f>IF(OR('Z-scores'!LF7&gt;3,'Z-scores'!LF7&lt;-3),"",'Z-scores'!LF7)</f>
        <v>-0.39335999999999999</v>
      </c>
      <c r="LG7" s="7">
        <f>IF(OR('Z-scores'!LG7&gt;3,'Z-scores'!LG7&lt;-3),"",'Z-scores'!LG7)</f>
        <v>1.4034</v>
      </c>
      <c r="LH7" s="7">
        <f>IF(OR('Z-scores'!LH7&gt;3,'Z-scores'!LH7&lt;-3),"",'Z-scores'!LH7)</f>
        <v>-0.55396999999999996</v>
      </c>
      <c r="LI7" s="7">
        <f>IF(OR('Z-scores'!LI7&gt;3,'Z-scores'!LI7&lt;-3),"",'Z-scores'!LI7)</f>
        <v>-0.55971000000000004</v>
      </c>
      <c r="LJ7" s="7">
        <f>IF(OR('Z-scores'!LJ7&gt;3,'Z-scores'!LJ7&lt;-3),"",'Z-scores'!LJ7)</f>
        <v>-0.54020000000000001</v>
      </c>
      <c r="LK7" s="7">
        <f>IF(OR('Z-scores'!LK7&gt;3,'Z-scores'!LK7&lt;-3),"",'Z-scores'!LK7)</f>
        <v>-0.52776999999999996</v>
      </c>
      <c r="LL7" s="7">
        <f>IF(OR('Z-scores'!LL7&gt;3,'Z-scores'!LL7&lt;-3),"",'Z-scores'!LL7)</f>
        <v>-0.67174</v>
      </c>
      <c r="LM7" s="7">
        <f>IF(OR('Z-scores'!LM7&gt;3,'Z-scores'!LM7&lt;-3),"",'Z-scores'!LM7)</f>
        <v>-0.63856999999999997</v>
      </c>
      <c r="LN7" s="7">
        <f>IF(OR('Z-scores'!LN7&gt;3,'Z-scores'!LN7&lt;-3),"",'Z-scores'!LN7)</f>
        <v>-0.14538999999999999</v>
      </c>
      <c r="LO7" s="7">
        <f>IF(OR('Z-scores'!LO7&gt;3,'Z-scores'!LO7&lt;-3),"",'Z-scores'!LO7)</f>
        <v>-0.65429000000000004</v>
      </c>
      <c r="LP7" s="7">
        <f>IF(OR('Z-scores'!LP7&gt;3,'Z-scores'!LP7&lt;-3),"",'Z-scores'!LP7)</f>
        <v>-0.46106999999999998</v>
      </c>
      <c r="LQ7" s="7">
        <f>IF(OR('Z-scores'!LQ7&gt;3,'Z-scores'!LQ7&lt;-3),"",'Z-scores'!LQ7)</f>
        <v>-0.23435</v>
      </c>
      <c r="LR7" s="7">
        <f>IF(OR('Z-scores'!LR7&gt;3,'Z-scores'!LR7&lt;-3),"",'Z-scores'!LR7)</f>
        <v>-0.42907000000000001</v>
      </c>
      <c r="LS7" s="7">
        <f>IF(OR('Z-scores'!LS7&gt;3,'Z-scores'!LS7&lt;-3),"",'Z-scores'!LS7)</f>
        <v>-0.95567999999999997</v>
      </c>
      <c r="LT7" s="7">
        <f>IF(OR('Z-scores'!LT7&gt;3,'Z-scores'!LT7&lt;-3),"",'Z-scores'!LT7)</f>
        <v>-0.57686000000000004</v>
      </c>
      <c r="LU7" s="7">
        <f>IF(OR('Z-scores'!LU7&gt;3,'Z-scores'!LU7&lt;-3),"",'Z-scores'!LU7)</f>
        <v>-0.64144999999999996</v>
      </c>
      <c r="LV7" s="7">
        <f>IF(OR('Z-scores'!LV7&gt;3,'Z-scores'!LV7&lt;-3),"",'Z-scores'!LV7)</f>
        <v>-0.24648</v>
      </c>
      <c r="LW7" s="7">
        <f>IF(OR('Z-scores'!LW7&gt;3,'Z-scores'!LW7&lt;-3),"",'Z-scores'!LW7)</f>
        <v>-0.68635999999999997</v>
      </c>
      <c r="LX7" s="7">
        <f>IF(OR('Z-scores'!LX7&gt;3,'Z-scores'!LX7&lt;-3),"",'Z-scores'!LX7)</f>
        <v>-0.24254000000000001</v>
      </c>
      <c r="LY7" s="7">
        <f>IF(OR('Z-scores'!LY7&gt;3,'Z-scores'!LY7&lt;-3),"",'Z-scores'!LY7)</f>
        <v>-0.63666</v>
      </c>
      <c r="LZ7" s="7">
        <f>IF(OR('Z-scores'!LZ7&gt;3,'Z-scores'!LZ7&lt;-3),"",'Z-scores'!LZ7)</f>
        <v>-0.50775999999999999</v>
      </c>
      <c r="MA7" s="7">
        <f>IF(OR('Z-scores'!MA7&gt;3,'Z-scores'!MA7&lt;-3),"",'Z-scores'!MA7)</f>
        <v>0.47950999999999999</v>
      </c>
      <c r="MB7" s="7">
        <f>IF(OR('Z-scores'!MB7&gt;3,'Z-scores'!MB7&lt;-3),"",'Z-scores'!MB7)</f>
        <v>-0.24254000000000001</v>
      </c>
      <c r="MC7" s="7">
        <f>IF(OR('Z-scores'!MC7&gt;3,'Z-scores'!MC7&lt;-3),"",'Z-scores'!MC7)</f>
        <v>-0.25640000000000002</v>
      </c>
      <c r="MD7" s="7">
        <f>IF(OR('Z-scores'!MD7&gt;3,'Z-scores'!MD7&lt;-3),"",'Z-scores'!MD7)</f>
        <v>-0.19414000000000001</v>
      </c>
      <c r="ME7" s="7">
        <f>IF(OR('Z-scores'!ME7&gt;3,'Z-scores'!ME7&lt;-3),"",'Z-scores'!ME7)</f>
        <v>-0.25263000000000002</v>
      </c>
      <c r="MF7" s="7">
        <f>IF(OR('Z-scores'!MF7&gt;3,'Z-scores'!MF7&lt;-3),"",'Z-scores'!MF7)</f>
        <v>-1.1152599999999999</v>
      </c>
      <c r="MG7" s="7">
        <f>IF(OR('Z-scores'!MG7&gt;3,'Z-scores'!MG7&lt;-3),"",'Z-scores'!MG7)</f>
        <v>-0.49658999999999998</v>
      </c>
      <c r="MH7" s="7">
        <f>IF(OR('Z-scores'!MH7&gt;3,'Z-scores'!MH7&lt;-3),"",'Z-scores'!MH7)</f>
        <v>-0.67176000000000002</v>
      </c>
      <c r="MI7" s="7">
        <f>IF(OR('Z-scores'!MI7&gt;3,'Z-scores'!MI7&lt;-3),"",'Z-scores'!MI7)</f>
        <v>-0.68979999999999997</v>
      </c>
      <c r="MJ7" s="7">
        <f>IF(OR('Z-scores'!MJ7&gt;3,'Z-scores'!MJ7&lt;-3),"",'Z-scores'!MJ7)</f>
        <v>-0.45701999999999998</v>
      </c>
      <c r="MK7" s="7">
        <f>IF(OR('Z-scores'!MK7&gt;3,'Z-scores'!MK7&lt;-3),"",'Z-scores'!MK7)</f>
        <v>-0.24254000000000001</v>
      </c>
      <c r="ML7" s="7">
        <f>IF(OR('Z-scores'!ML7&gt;3,'Z-scores'!ML7&lt;-3),"",'Z-scores'!ML7)</f>
        <v>-0.82821</v>
      </c>
      <c r="MM7" s="7">
        <f>IF(OR('Z-scores'!MM7&gt;3,'Z-scores'!MM7&lt;-3),"",'Z-scores'!MM7)</f>
        <v>-0.59755999999999998</v>
      </c>
      <c r="MN7" s="7">
        <f>IF(OR('Z-scores'!MN7&gt;3,'Z-scores'!MN7&lt;-3),"",'Z-scores'!MN7)</f>
        <v>-0.32042999999999999</v>
      </c>
      <c r="MO7" s="7">
        <f>IF(OR('Z-scores'!MO7&gt;3,'Z-scores'!MO7&lt;-3),"",'Z-scores'!MO7)</f>
        <v>-0.73453000000000002</v>
      </c>
      <c r="MP7" s="7">
        <f>IF(OR('Z-scores'!MP7&gt;3,'Z-scores'!MP7&lt;-3),"",'Z-scores'!MP7)</f>
        <v>-0.71950000000000003</v>
      </c>
      <c r="MQ7" s="7">
        <f>IF(OR('Z-scores'!MQ7&gt;3,'Z-scores'!MQ7&lt;-3),"",'Z-scores'!MQ7)</f>
        <v>6.8949999999999997E-2</v>
      </c>
      <c r="MR7" s="7">
        <f>IF(OR('Z-scores'!MR7&gt;3,'Z-scores'!MR7&lt;-3),"",'Z-scores'!MR7)</f>
        <v>-0.56635999999999997</v>
      </c>
      <c r="MS7" s="7">
        <f>IF(OR('Z-scores'!MS7&gt;3,'Z-scores'!MS7&lt;-3),"",'Z-scores'!MS7)</f>
        <v>-0.77964</v>
      </c>
      <c r="MT7" s="7">
        <f>IF(OR('Z-scores'!MT7&gt;3,'Z-scores'!MT7&lt;-3),"",'Z-scores'!MT7)</f>
        <v>-0.72697999999999996</v>
      </c>
      <c r="MU7" s="7">
        <f>IF(OR('Z-scores'!MU7&gt;3,'Z-scores'!MU7&lt;-3),"",'Z-scores'!MU7)</f>
        <v>-0.63617000000000001</v>
      </c>
      <c r="MV7" s="7">
        <f>IF(OR('Z-scores'!MV7&gt;3,'Z-scores'!MV7&lt;-3),"",'Z-scores'!MV7)</f>
        <v>-0.51017999999999997</v>
      </c>
      <c r="MW7" s="7">
        <f>IF(OR('Z-scores'!MW7&gt;3,'Z-scores'!MW7&lt;-3),"",'Z-scores'!MW7)</f>
        <v>0.44423000000000001</v>
      </c>
      <c r="MX7" s="7">
        <f>IF(OR('Z-scores'!MX7&gt;3,'Z-scores'!MX7&lt;-3),"",'Z-scores'!MX7)</f>
        <v>0.11124000000000001</v>
      </c>
      <c r="MY7" s="7">
        <f>IF(OR('Z-scores'!MY7&gt;3,'Z-scores'!MY7&lt;-3),"",'Z-scores'!MY7)</f>
        <v>-0.61599000000000004</v>
      </c>
      <c r="MZ7" s="7">
        <f>IF(OR('Z-scores'!MZ7&gt;3,'Z-scores'!MZ7&lt;-3),"",'Z-scores'!MZ7)</f>
        <v>-0.58809999999999996</v>
      </c>
      <c r="NA7" s="7">
        <f>IF(OR('Z-scores'!NA7&gt;3,'Z-scores'!NA7&lt;-3),"",'Z-scores'!NA7)</f>
        <v>-0.58479999999999999</v>
      </c>
      <c r="NB7" s="7">
        <f>IF(OR('Z-scores'!NB7&gt;3,'Z-scores'!NB7&lt;-3),"",'Z-scores'!NB7)</f>
        <v>-0.78317000000000003</v>
      </c>
      <c r="NC7" s="7">
        <f>IF(OR('Z-scores'!NC7&gt;3,'Z-scores'!NC7&lt;-3),"",'Z-scores'!NC7)</f>
        <v>-1.1523000000000001</v>
      </c>
      <c r="ND7" s="7">
        <f>IF(OR('Z-scores'!ND7&gt;3,'Z-scores'!ND7&lt;-3),"",'Z-scores'!ND7)</f>
        <v>-0.96736999999999995</v>
      </c>
      <c r="NE7" s="7">
        <f>IF(OR('Z-scores'!NE7&gt;3,'Z-scores'!NE7&lt;-3),"",'Z-scores'!NE7)</f>
        <v>-0.65998000000000001</v>
      </c>
      <c r="NF7" s="7">
        <f>IF(OR('Z-scores'!NF7&gt;3,'Z-scores'!NF7&lt;-3),"",'Z-scores'!NF7)</f>
        <v>-0.39045000000000002</v>
      </c>
      <c r="NG7" s="7">
        <f>IF(OR('Z-scores'!NG7&gt;3,'Z-scores'!NG7&lt;-3),"",'Z-scores'!NG7)</f>
        <v>-0.78159999999999996</v>
      </c>
      <c r="NH7" s="7">
        <f>IF(OR('Z-scores'!NH7&gt;3,'Z-scores'!NH7&lt;-3),"",'Z-scores'!NH7)</f>
        <v>-0.59792999999999996</v>
      </c>
      <c r="NI7" s="7">
        <f>IF(OR('Z-scores'!NI7&gt;3,'Z-scores'!NI7&lt;-3),"",'Z-scores'!NI7)</f>
        <v>-0.62021999999999999</v>
      </c>
      <c r="NJ7" s="7">
        <f>IF(OR('Z-scores'!NJ7&gt;3,'Z-scores'!NJ7&lt;-3),"",'Z-scores'!NJ7)</f>
        <v>-0.54605000000000004</v>
      </c>
      <c r="NK7" s="7">
        <f>IF(OR('Z-scores'!NK7&gt;3,'Z-scores'!NK7&lt;-3),"",'Z-scores'!NK7)</f>
        <v>-0.64342999999999995</v>
      </c>
      <c r="NL7" s="7">
        <f>IF(OR('Z-scores'!NL7&gt;3,'Z-scores'!NL7&lt;-3),"",'Z-scores'!NL7)</f>
        <v>-0.93367</v>
      </c>
      <c r="NM7" s="7">
        <f>IF(OR('Z-scores'!NM7&gt;3,'Z-scores'!NM7&lt;-3),"",'Z-scores'!NM7)</f>
        <v>-0.78417999999999999</v>
      </c>
      <c r="NN7" s="7">
        <f>IF(OR('Z-scores'!NN7&gt;3,'Z-scores'!NN7&lt;-3),"",'Z-scores'!NN7)</f>
        <v>-0.81835000000000002</v>
      </c>
      <c r="NO7" s="7">
        <f>IF(OR('Z-scores'!NO7&gt;3,'Z-scores'!NO7&lt;-3),"",'Z-scores'!NO7)</f>
        <v>-0.82840000000000003</v>
      </c>
      <c r="NP7" s="7">
        <f>IF(OR('Z-scores'!NP7&gt;3,'Z-scores'!NP7&lt;-3),"",'Z-scores'!NP7)</f>
        <v>-0.77644999999999997</v>
      </c>
      <c r="NQ7" s="7">
        <f>IF(OR('Z-scores'!NQ7&gt;3,'Z-scores'!NQ7&lt;-3),"",'Z-scores'!NQ7)</f>
        <v>-0.91903999999999997</v>
      </c>
      <c r="NR7" s="7">
        <f>IF(OR('Z-scores'!NR7&gt;3,'Z-scores'!NR7&lt;-3),"",'Z-scores'!NR7)</f>
        <v>-0.84567999999999999</v>
      </c>
      <c r="NS7" s="7">
        <f>IF(OR('Z-scores'!NS7&gt;3,'Z-scores'!NS7&lt;-3),"",'Z-scores'!NS7)</f>
        <v>-0.77163000000000004</v>
      </c>
      <c r="NT7" s="7">
        <f>IF(OR('Z-scores'!NT7&gt;3,'Z-scores'!NT7&lt;-3),"",'Z-scores'!NT7)</f>
        <v>-0.65146000000000004</v>
      </c>
      <c r="NU7" s="7">
        <f>IF(OR('Z-scores'!NU7&gt;3,'Z-scores'!NU7&lt;-3),"",'Z-scores'!NU7)</f>
        <v>-0.84775999999999996</v>
      </c>
      <c r="NV7" s="7">
        <f>IF(OR('Z-scores'!NV7&gt;3,'Z-scores'!NV7&lt;-3),"",'Z-scores'!NV7)</f>
        <v>-0.61431000000000002</v>
      </c>
      <c r="NW7" s="7">
        <f>IF(OR('Z-scores'!NW7&gt;3,'Z-scores'!NW7&lt;-3),"",'Z-scores'!NW7)</f>
        <v>-0.71528999999999998</v>
      </c>
      <c r="NX7" s="7">
        <f>IF(OR('Z-scores'!NX7&gt;3,'Z-scores'!NX7&lt;-3),"",'Z-scores'!NX7)</f>
        <v>-0.55103000000000002</v>
      </c>
      <c r="NY7" s="7">
        <f>IF(OR('Z-scores'!NY7&gt;3,'Z-scores'!NY7&lt;-3),"",'Z-scores'!NY7)</f>
        <v>-0.74787999999999999</v>
      </c>
      <c r="NZ7" s="7">
        <f>IF(OR('Z-scores'!NZ7&gt;3,'Z-scores'!NZ7&lt;-3),"",'Z-scores'!NZ7)</f>
        <v>-0.72099999999999997</v>
      </c>
      <c r="OA7" s="7">
        <f>IF(OR('Z-scores'!OA7&gt;3,'Z-scores'!OA7&lt;-3),"",'Z-scores'!OA7)</f>
        <v>-0.73426000000000002</v>
      </c>
      <c r="OB7" s="7">
        <f>IF(OR('Z-scores'!OB7&gt;3,'Z-scores'!OB7&lt;-3),"",'Z-scores'!OB7)</f>
        <v>-0.49785000000000001</v>
      </c>
      <c r="OC7" s="7">
        <f>IF(OR('Z-scores'!OC7&gt;3,'Z-scores'!OC7&lt;-3),"",'Z-scores'!OC7)</f>
        <v>-0.51565000000000005</v>
      </c>
      <c r="OD7" s="7">
        <f>IF(OR('Z-scores'!OD7&gt;3,'Z-scores'!OD7&lt;-3),"",'Z-scores'!OD7)</f>
        <v>-0.48436000000000001</v>
      </c>
      <c r="OE7" s="7">
        <f>IF(OR('Z-scores'!OE7&gt;3,'Z-scores'!OE7&lt;-3),"",'Z-scores'!OE7)</f>
        <v>-0.59352000000000005</v>
      </c>
      <c r="OF7" s="7">
        <f>IF(OR('Z-scores'!OF7&gt;3,'Z-scores'!OF7&lt;-3),"",'Z-scores'!OF7)</f>
        <v>-0.95264000000000004</v>
      </c>
      <c r="OG7" s="7">
        <f>IF(OR('Z-scores'!OG7&gt;3,'Z-scores'!OG7&lt;-3),"",'Z-scores'!OG7)</f>
        <v>-0.28908</v>
      </c>
      <c r="OH7" s="7">
        <f>IF(OR('Z-scores'!OH7&gt;3,'Z-scores'!OH7&lt;-3),"",'Z-scores'!OH7)</f>
        <v>-0.52302999999999999</v>
      </c>
      <c r="OI7" s="7">
        <f>IF(OR('Z-scores'!OI7&gt;3,'Z-scores'!OI7&lt;-3),"",'Z-scores'!OI7)</f>
        <v>-0.61724999999999997</v>
      </c>
      <c r="OJ7" s="7">
        <f>IF(OR('Z-scores'!OJ7&gt;3,'Z-scores'!OJ7&lt;-3),"",'Z-scores'!OJ7)</f>
        <v>-0.75351000000000001</v>
      </c>
      <c r="OK7" s="7">
        <f>IF(OR('Z-scores'!OK7&gt;3,'Z-scores'!OK7&lt;-3),"",'Z-scores'!OK7)</f>
        <v>-0.39140000000000003</v>
      </c>
      <c r="OL7" s="7">
        <f>IF(OR('Z-scores'!OL7&gt;3,'Z-scores'!OL7&lt;-3),"",'Z-scores'!OL7)</f>
        <v>-0.70079999999999998</v>
      </c>
      <c r="OM7" s="7">
        <f>IF(OR('Z-scores'!OM7&gt;3,'Z-scores'!OM7&lt;-3),"",'Z-scores'!OM7)</f>
        <v>-0.58337000000000006</v>
      </c>
      <c r="ON7" s="7">
        <f>IF(OR('Z-scores'!ON7&gt;3,'Z-scores'!ON7&lt;-3),"",'Z-scores'!ON7)</f>
        <v>-0.38231999999999999</v>
      </c>
      <c r="OO7" s="7">
        <f>IF(OR('Z-scores'!OO7&gt;3,'Z-scores'!OO7&lt;-3),"",'Z-scores'!OO7)</f>
        <v>-0.26956999999999998</v>
      </c>
      <c r="OP7" s="7">
        <f>IF(OR('Z-scores'!OP7&gt;3,'Z-scores'!OP7&lt;-3),"",'Z-scores'!OP7)</f>
        <v>-0.24254000000000001</v>
      </c>
      <c r="OQ7" s="7">
        <f>IF(OR('Z-scores'!OQ7&gt;3,'Z-scores'!OQ7&lt;-3),"",'Z-scores'!OQ7)</f>
        <v>-8.1699999999999995E-2</v>
      </c>
      <c r="OR7" s="7">
        <f>IF(OR('Z-scores'!OR7&gt;3,'Z-scores'!OR7&lt;-3),"",'Z-scores'!OR7)</f>
        <v>-0.28201999999999999</v>
      </c>
      <c r="OS7" s="7">
        <f>IF(OR('Z-scores'!OS7&gt;3,'Z-scores'!OS7&lt;-3),"",'Z-scores'!OS7)</f>
        <v>0.45943000000000001</v>
      </c>
      <c r="OT7" s="7">
        <f>IF(OR('Z-scores'!OT7&gt;3,'Z-scores'!OT7&lt;-3),"",'Z-scores'!OT7)</f>
        <v>-0.42374000000000001</v>
      </c>
      <c r="OU7" s="7">
        <f>IF(OR('Z-scores'!OU7&gt;3,'Z-scores'!OU7&lt;-3),"",'Z-scores'!OU7)</f>
        <v>0.15723999999999999</v>
      </c>
      <c r="OV7" s="7">
        <f>IF(OR('Z-scores'!OV7&gt;3,'Z-scores'!OV7&lt;-3),"",'Z-scores'!OV7)</f>
        <v>0.40833999999999998</v>
      </c>
      <c r="OW7" s="7">
        <f>IF(OR('Z-scores'!OW7&gt;3,'Z-scores'!OW7&lt;-3),"",'Z-scores'!OW7)</f>
        <v>0.15758</v>
      </c>
      <c r="OX7" s="7">
        <f>IF(OR('Z-scores'!OX7&gt;3,'Z-scores'!OX7&lt;-3),"",'Z-scores'!OX7)</f>
        <v>-0.60087000000000002</v>
      </c>
      <c r="OY7" s="7">
        <f>IF(OR('Z-scores'!OY7&gt;3,'Z-scores'!OY7&lt;-3),"",'Z-scores'!OY7)</f>
        <v>-0.48791000000000001</v>
      </c>
      <c r="OZ7" s="7">
        <f>IF(OR('Z-scores'!OZ7&gt;3,'Z-scores'!OZ7&lt;-3),"",'Z-scores'!OZ7)</f>
        <v>-0.89993999999999996</v>
      </c>
      <c r="PA7" s="7">
        <f>IF(OR('Z-scores'!PA7&gt;3,'Z-scores'!PA7&lt;-3),"",'Z-scores'!PA7)</f>
        <v>-0.50905</v>
      </c>
      <c r="PB7" s="7">
        <f>IF(OR('Z-scores'!PB7&gt;3,'Z-scores'!PB7&lt;-3),"",'Z-scores'!PB7)</f>
        <v>-0.30325000000000002</v>
      </c>
      <c r="PC7" s="7">
        <f>IF(OR('Z-scores'!PC7&gt;3,'Z-scores'!PC7&lt;-3),"",'Z-scores'!PC7)</f>
        <v>-0.42587000000000003</v>
      </c>
      <c r="PD7" s="7">
        <f>IF(OR('Z-scores'!PD7&gt;3,'Z-scores'!PD7&lt;-3),"",'Z-scores'!PD7)</f>
        <v>-0.36709000000000003</v>
      </c>
      <c r="PE7" s="7">
        <f>IF(OR('Z-scores'!PE7&gt;3,'Z-scores'!PE7&lt;-3),"",'Z-scores'!PE7)</f>
        <v>-0.66535</v>
      </c>
      <c r="PF7" s="7">
        <f>IF(OR('Z-scores'!PF7&gt;3,'Z-scores'!PF7&lt;-3),"",'Z-scores'!PF7)</f>
        <v>-0.20816000000000001</v>
      </c>
      <c r="PG7" s="7">
        <f>IF(OR('Z-scores'!PG7&gt;3,'Z-scores'!PG7&lt;-3),"",'Z-scores'!PG7)</f>
        <v>-0.71455999999999997</v>
      </c>
      <c r="PH7" s="7">
        <f>IF(OR('Z-scores'!PH7&gt;3,'Z-scores'!PH7&lt;-3),"",'Z-scores'!PH7)</f>
        <v>-0.72907</v>
      </c>
      <c r="PI7" s="7">
        <f>IF(OR('Z-scores'!PI7&gt;3,'Z-scores'!PI7&lt;-3),"",'Z-scores'!PI7)</f>
        <v>-0.77464</v>
      </c>
      <c r="PJ7" s="7">
        <f>IF(OR('Z-scores'!PJ7&gt;3,'Z-scores'!PJ7&lt;-3),"",'Z-scores'!PJ7)</f>
        <v>-0.71955000000000002</v>
      </c>
      <c r="PK7" s="7">
        <f>IF(OR('Z-scores'!PK7&gt;3,'Z-scores'!PK7&lt;-3),"",'Z-scores'!PK7)</f>
        <v>-0.61373</v>
      </c>
      <c r="PL7" s="7">
        <f>IF(OR('Z-scores'!PL7&gt;3,'Z-scores'!PL7&lt;-3),"",'Z-scores'!PL7)</f>
        <v>-0.31169000000000002</v>
      </c>
      <c r="PM7" s="7">
        <f>IF(OR('Z-scores'!PM7&gt;3,'Z-scores'!PM7&lt;-3),"",'Z-scores'!PM7)</f>
        <v>-0.48699999999999999</v>
      </c>
      <c r="PN7" s="7">
        <f>IF(OR('Z-scores'!PN7&gt;3,'Z-scores'!PN7&lt;-3),"",'Z-scores'!PN7)</f>
        <v>-0.68459000000000003</v>
      </c>
      <c r="PO7" s="7">
        <f>IF(OR('Z-scores'!PO7&gt;3,'Z-scores'!PO7&lt;-3),"",'Z-scores'!PO7)</f>
        <v>-6.6100000000000006E-2</v>
      </c>
      <c r="PP7" s="7">
        <f>IF(OR('Z-scores'!PP7&gt;3,'Z-scores'!PP7&lt;-3),"",'Z-scores'!PP7)</f>
        <v>-0.24254000000000001</v>
      </c>
      <c r="PQ7" s="7">
        <f>IF(OR('Z-scores'!PQ7&gt;3,'Z-scores'!PQ7&lt;-3),"",'Z-scores'!PQ7)</f>
        <v>0.85399999999999998</v>
      </c>
      <c r="PR7" s="7">
        <f>IF(OR('Z-scores'!PR7&gt;3,'Z-scores'!PR7&lt;-3),"",'Z-scores'!PR7)</f>
        <v>-0.35159000000000001</v>
      </c>
      <c r="PS7" s="7">
        <f>IF(OR('Z-scores'!PS7&gt;3,'Z-scores'!PS7&lt;-3),"",'Z-scores'!PS7)</f>
        <v>0.92013999999999996</v>
      </c>
      <c r="PT7" s="7">
        <f>IF(OR('Z-scores'!PT7&gt;3,'Z-scores'!PT7&lt;-3),"",'Z-scores'!PT7)</f>
        <v>-0.41909999999999997</v>
      </c>
      <c r="PU7" s="7">
        <f>IF(OR('Z-scores'!PU7&gt;3,'Z-scores'!PU7&lt;-3),"",'Z-scores'!PU7)</f>
        <v>2.14927</v>
      </c>
      <c r="PV7" s="7">
        <f>IF(OR('Z-scores'!PV7&gt;3,'Z-scores'!PV7&lt;-3),"",'Z-scores'!PV7)</f>
        <v>-0.47437000000000001</v>
      </c>
      <c r="PW7" s="7">
        <f>IF(OR('Z-scores'!PW7&gt;3,'Z-scores'!PW7&lt;-3),"",'Z-scores'!PW7)</f>
        <v>-0.33435999999999999</v>
      </c>
      <c r="PX7" s="7">
        <f>IF(OR('Z-scores'!PX7&gt;3,'Z-scores'!PX7&lt;-3),"",'Z-scores'!PX7)</f>
        <v>-0.33498</v>
      </c>
      <c r="PY7" s="7">
        <f>IF(OR('Z-scores'!PY7&gt;3,'Z-scores'!PY7&lt;-3),"",'Z-scores'!PY7)</f>
        <v>1.0528599999999999</v>
      </c>
      <c r="PZ7" s="7">
        <f>IF(OR('Z-scores'!PZ7&gt;3,'Z-scores'!PZ7&lt;-3),"",'Z-scores'!PZ7)</f>
        <v>0.93623999999999996</v>
      </c>
      <c r="QA7" s="7">
        <f>IF(OR('Z-scores'!QA7&gt;3,'Z-scores'!QA7&lt;-3),"",'Z-scores'!QA7)</f>
        <v>0.49684</v>
      </c>
      <c r="QB7" s="7">
        <f>IF(OR('Z-scores'!QB7&gt;3,'Z-scores'!QB7&lt;-3),"",'Z-scores'!QB7)</f>
        <v>-0.53908999999999996</v>
      </c>
      <c r="QC7" s="7">
        <f>IF(OR('Z-scores'!QC7&gt;3,'Z-scores'!QC7&lt;-3),"",'Z-scores'!QC7)</f>
        <v>8.6129999999999998E-2</v>
      </c>
      <c r="QD7" s="7">
        <f>IF(OR('Z-scores'!QD7&gt;3,'Z-scores'!QD7&lt;-3),"",'Z-scores'!QD7)</f>
        <v>-0.22797999999999999</v>
      </c>
      <c r="QE7" s="7">
        <f>IF(OR('Z-scores'!QE7&gt;3,'Z-scores'!QE7&lt;-3),"",'Z-scores'!QE7)</f>
        <v>5.6699999999999997E-3</v>
      </c>
      <c r="QF7" s="7">
        <f>IF(OR('Z-scores'!QF7&gt;3,'Z-scores'!QF7&lt;-3),"",'Z-scores'!QF7)</f>
        <v>-0.44006000000000001</v>
      </c>
      <c r="QG7" s="7">
        <f>IF(OR('Z-scores'!QG7&gt;3,'Z-scores'!QG7&lt;-3),"",'Z-scores'!QG7)</f>
        <v>-0.25891999999999998</v>
      </c>
      <c r="QH7" s="7">
        <f>IF(OR('Z-scores'!QH7&gt;3,'Z-scores'!QH7&lt;-3),"",'Z-scores'!QH7)</f>
        <v>-0.46660000000000001</v>
      </c>
      <c r="QI7" s="7">
        <f>IF(OR('Z-scores'!QI7&gt;3,'Z-scores'!QI7&lt;-3),"",'Z-scores'!QI7)</f>
        <v>-1.0411999999999999</v>
      </c>
      <c r="QJ7" s="7">
        <f>IF(OR('Z-scores'!QJ7&gt;3,'Z-scores'!QJ7&lt;-3),"",'Z-scores'!QJ7)</f>
        <v>-0.46577000000000002</v>
      </c>
      <c r="QK7" s="7">
        <f>IF(OR('Z-scores'!QK7&gt;3,'Z-scores'!QK7&lt;-3),"",'Z-scores'!QK7)</f>
        <v>-0.15323000000000001</v>
      </c>
      <c r="QL7" s="7">
        <f>IF(OR('Z-scores'!QL7&gt;3,'Z-scores'!QL7&lt;-3),"",'Z-scores'!QL7)</f>
        <v>1.4883200000000001</v>
      </c>
      <c r="QM7" s="7">
        <f>IF(OR('Z-scores'!QM7&gt;3,'Z-scores'!QM7&lt;-3),"",'Z-scores'!QM7)</f>
        <v>-8.4059999999999996E-2</v>
      </c>
      <c r="QN7" s="7">
        <f>IF(OR('Z-scores'!QN7&gt;3,'Z-scores'!QN7&lt;-3),"",'Z-scores'!QN7)</f>
        <v>-0.55596999999999996</v>
      </c>
      <c r="QO7" s="7">
        <f>IF(OR('Z-scores'!QO7&gt;3,'Z-scores'!QO7&lt;-3),"",'Z-scores'!QO7)</f>
        <v>-0.59477000000000002</v>
      </c>
      <c r="QP7" s="7">
        <f>IF(OR('Z-scores'!QP7&gt;3,'Z-scores'!QP7&lt;-3),"",'Z-scores'!QP7)</f>
        <v>-0.12894</v>
      </c>
      <c r="QQ7" s="7">
        <f>IF(OR('Z-scores'!QQ7&gt;3,'Z-scores'!QQ7&lt;-3),"",'Z-scores'!QQ7)</f>
        <v>-0.44901999999999997</v>
      </c>
      <c r="QR7" s="7">
        <f>IF(OR('Z-scores'!QR7&gt;3,'Z-scores'!QR7&lt;-3),"",'Z-scores'!QR7)</f>
        <v>0.45751999999999998</v>
      </c>
      <c r="QS7" s="7">
        <f>IF(OR('Z-scores'!QS7&gt;3,'Z-scores'!QS7&lt;-3),"",'Z-scores'!QS7)</f>
        <v>-0.23791999999999999</v>
      </c>
      <c r="QT7" s="7">
        <f>IF(OR('Z-scores'!QT7&gt;3,'Z-scores'!QT7&lt;-3),"",'Z-scores'!QT7)</f>
        <v>-0.49281999999999998</v>
      </c>
      <c r="QU7" s="7">
        <f>IF(OR('Z-scores'!QU7&gt;3,'Z-scores'!QU7&lt;-3),"",'Z-scores'!QU7)</f>
        <v>-0.56884999999999997</v>
      </c>
      <c r="QV7" s="7">
        <f>IF(OR('Z-scores'!QV7&gt;3,'Z-scores'!QV7&lt;-3),"",'Z-scores'!QV7)</f>
        <v>-0.45196999999999998</v>
      </c>
      <c r="QW7" s="7">
        <f>IF(OR('Z-scores'!QW7&gt;3,'Z-scores'!QW7&lt;-3),"",'Z-scores'!QW7)</f>
        <v>-0.56154999999999999</v>
      </c>
      <c r="QX7" s="7">
        <f>IF(OR('Z-scores'!QX7&gt;3,'Z-scores'!QX7&lt;-3),"",'Z-scores'!QX7)</f>
        <v>-0.39845000000000003</v>
      </c>
      <c r="QY7" s="7">
        <f>IF(OR('Z-scores'!QY7&gt;3,'Z-scores'!QY7&lt;-3),"",'Z-scores'!QY7)</f>
        <v>-0.33234000000000002</v>
      </c>
      <c r="QZ7" s="7">
        <f>IF(OR('Z-scores'!QZ7&gt;3,'Z-scores'!QZ7&lt;-3),"",'Z-scores'!QZ7)</f>
        <v>-0.72697999999999996</v>
      </c>
      <c r="RA7" s="7">
        <f>IF(OR('Z-scores'!RA7&gt;3,'Z-scores'!RA7&lt;-3),"",'Z-scores'!RA7)</f>
        <v>7.3249999999999996E-2</v>
      </c>
      <c r="RB7" s="7">
        <f>IF(OR('Z-scores'!RB7&gt;3,'Z-scores'!RB7&lt;-3),"",'Z-scores'!RB7)</f>
        <v>-0.55484</v>
      </c>
      <c r="RC7" s="7">
        <f>IF(OR('Z-scores'!RC7&gt;3,'Z-scores'!RC7&lt;-3),"",'Z-scores'!RC7)</f>
        <v>0.13319</v>
      </c>
      <c r="RD7" s="7">
        <f>IF(OR('Z-scores'!RD7&gt;3,'Z-scores'!RD7&lt;-3),"",'Z-scores'!RD7)</f>
        <v>-0.45832000000000001</v>
      </c>
      <c r="RE7" s="7">
        <f>IF(OR('Z-scores'!RE7&gt;3,'Z-scores'!RE7&lt;-3),"",'Z-scores'!RE7)</f>
        <v>-0.71204999999999996</v>
      </c>
      <c r="RF7" s="7">
        <f>IF(OR('Z-scores'!RF7&gt;3,'Z-scores'!RF7&lt;-3),"",'Z-scores'!RF7)</f>
        <v>1.05708</v>
      </c>
      <c r="RG7" s="7">
        <f>IF(OR('Z-scores'!RG7&gt;3,'Z-scores'!RG7&lt;-3),"",'Z-scores'!RG7)</f>
        <v>-0.60235000000000005</v>
      </c>
      <c r="RH7" s="7">
        <f>IF(OR('Z-scores'!RH7&gt;3,'Z-scores'!RH7&lt;-3),"",'Z-scores'!RH7)</f>
        <v>-0.3352</v>
      </c>
      <c r="RI7" s="7">
        <f>IF(OR('Z-scores'!RI7&gt;3,'Z-scores'!RI7&lt;-3),"",'Z-scores'!RI7)</f>
        <v>0.39184000000000002</v>
      </c>
      <c r="RJ7" s="7">
        <f>IF(OR('Z-scores'!RJ7&gt;3,'Z-scores'!RJ7&lt;-3),"",'Z-scores'!RJ7)</f>
        <v>0.53393999999999997</v>
      </c>
      <c r="RK7" s="7">
        <f>IF(OR('Z-scores'!RK7&gt;3,'Z-scores'!RK7&lt;-3),"",'Z-scores'!RK7)</f>
        <v>-0.58252000000000004</v>
      </c>
      <c r="RL7" s="7">
        <f>IF(OR('Z-scores'!RL7&gt;3,'Z-scores'!RL7&lt;-3),"",'Z-scores'!RL7)</f>
        <v>0.16142000000000001</v>
      </c>
      <c r="RM7" s="7">
        <f>IF(OR('Z-scores'!RM7&gt;3,'Z-scores'!RM7&lt;-3),"",'Z-scores'!RM7)</f>
        <v>-1.05663</v>
      </c>
      <c r="RN7" s="7">
        <f>IF(OR('Z-scores'!RN7&gt;3,'Z-scores'!RN7&lt;-3),"",'Z-scores'!RN7)</f>
        <v>0.12642</v>
      </c>
      <c r="RO7" s="7">
        <f>IF(OR('Z-scores'!RO7&gt;3,'Z-scores'!RO7&lt;-3),"",'Z-scores'!RO7)</f>
        <v>0.13125000000000001</v>
      </c>
      <c r="RP7" s="7">
        <f>IF(OR('Z-scores'!RP7&gt;3,'Z-scores'!RP7&lt;-3),"",'Z-scores'!RP7)</f>
        <v>0.41957</v>
      </c>
      <c r="RQ7" s="7">
        <f>IF(OR('Z-scores'!RQ7&gt;3,'Z-scores'!RQ7&lt;-3),"",'Z-scores'!RQ7)</f>
        <v>-0.14113000000000001</v>
      </c>
      <c r="RR7" s="7">
        <f>IF(OR('Z-scores'!RR7&gt;3,'Z-scores'!RR7&lt;-3),"",'Z-scores'!RR7)</f>
        <v>0.74929000000000001</v>
      </c>
      <c r="RS7" s="7">
        <f>IF(OR('Z-scores'!RS7&gt;3,'Z-scores'!RS7&lt;-3),"",'Z-scores'!RS7)</f>
        <v>-0.15428</v>
      </c>
      <c r="RT7" s="7">
        <f>IF(OR('Z-scores'!RT7&gt;3,'Z-scores'!RT7&lt;-3),"",'Z-scores'!RT7)</f>
        <v>-0.84994000000000003</v>
      </c>
      <c r="RU7" s="7">
        <f>IF(OR('Z-scores'!RU7&gt;3,'Z-scores'!RU7&lt;-3),"",'Z-scores'!RU7)</f>
        <v>0.46335999999999999</v>
      </c>
      <c r="RV7" s="7">
        <f>IF(OR('Z-scores'!RV7&gt;3,'Z-scores'!RV7&lt;-3),"",'Z-scores'!RV7)</f>
        <v>0.57876000000000005</v>
      </c>
      <c r="RW7" s="7">
        <f>IF(OR('Z-scores'!RW7&gt;3,'Z-scores'!RW7&lt;-3),"",'Z-scores'!RW7)</f>
        <v>-0.36120999999999998</v>
      </c>
      <c r="RX7" s="7">
        <f>IF(OR('Z-scores'!RX7&gt;3,'Z-scores'!RX7&lt;-3),"",'Z-scores'!RX7)</f>
        <v>-0.30325999999999997</v>
      </c>
      <c r="RY7" s="7">
        <f>IF(OR('Z-scores'!RY7&gt;3,'Z-scores'!RY7&lt;-3),"",'Z-scores'!RY7)</f>
        <v>-0.28594000000000003</v>
      </c>
      <c r="RZ7" s="7">
        <f>IF(OR('Z-scores'!RZ7&gt;3,'Z-scores'!RZ7&lt;-3),"",'Z-scores'!RZ7)</f>
        <v>1.13557</v>
      </c>
      <c r="SA7" s="7">
        <f>IF(OR('Z-scores'!SA7&gt;3,'Z-scores'!SA7&lt;-3),"",'Z-scores'!SA7)</f>
        <v>-7.4620000000000006E-2</v>
      </c>
      <c r="SB7" s="7">
        <f>IF(OR('Z-scores'!SB7&gt;3,'Z-scores'!SB7&lt;-3),"",'Z-scores'!SB7)</f>
        <v>-0.65644999999999998</v>
      </c>
      <c r="SC7" s="7">
        <f>IF(OR('Z-scores'!SC7&gt;3,'Z-scores'!SC7&lt;-3),"",'Z-scores'!SC7)</f>
        <v>0.15043999999999999</v>
      </c>
      <c r="SD7" s="7">
        <f>IF(OR('Z-scores'!SD7&gt;3,'Z-scores'!SD7&lt;-3),"",'Z-scores'!SD7)</f>
        <v>-0.81023000000000001</v>
      </c>
      <c r="SE7" s="7">
        <f>IF(OR('Z-scores'!SE7&gt;3,'Z-scores'!SE7&lt;-3),"",'Z-scores'!SE7)</f>
        <v>-0.55662</v>
      </c>
      <c r="SF7" s="7">
        <f>IF(OR('Z-scores'!SF7&gt;3,'Z-scores'!SF7&lt;-3),"",'Z-scores'!SF7)</f>
        <v>-0.69491999999999998</v>
      </c>
      <c r="SG7" s="7">
        <f>IF(OR('Z-scores'!SG7&gt;3,'Z-scores'!SG7&lt;-3),"",'Z-scores'!SG7)</f>
        <v>-0.29747000000000001</v>
      </c>
      <c r="SH7" s="7">
        <f>IF(OR('Z-scores'!SH7&gt;3,'Z-scores'!SH7&lt;-3),"",'Z-scores'!SH7)</f>
        <v>-0.68496000000000001</v>
      </c>
      <c r="SI7" s="7">
        <f>IF(OR('Z-scores'!SI7&gt;3,'Z-scores'!SI7&lt;-3),"",'Z-scores'!SI7)</f>
        <v>0.42874000000000001</v>
      </c>
      <c r="SJ7" s="7">
        <f>IF(OR('Z-scores'!SJ7&gt;3,'Z-scores'!SJ7&lt;-3),"",'Z-scores'!SJ7)</f>
        <v>-0.54061999999999999</v>
      </c>
      <c r="SK7" s="7">
        <f>IF(OR('Z-scores'!SK7&gt;3,'Z-scores'!SK7&lt;-3),"",'Z-scores'!SK7)</f>
        <v>-6.898E-2</v>
      </c>
      <c r="SL7" s="7">
        <f>IF(OR('Z-scores'!SL7&gt;3,'Z-scores'!SL7&lt;-3),"",'Z-scores'!SL7)</f>
        <v>-0.24907000000000001</v>
      </c>
      <c r="SM7" s="7">
        <f>IF(OR('Z-scores'!SM7&gt;3,'Z-scores'!SM7&lt;-3),"",'Z-scores'!SM7)</f>
        <v>-0.40697</v>
      </c>
      <c r="SN7" s="7">
        <f>IF(OR('Z-scores'!SN7&gt;3,'Z-scores'!SN7&lt;-3),"",'Z-scores'!SN7)</f>
        <v>-0.50455000000000005</v>
      </c>
      <c r="SO7" s="7">
        <f>IF(OR('Z-scores'!SO7&gt;3,'Z-scores'!SO7&lt;-3),"",'Z-scores'!SO7)</f>
        <v>-0.54790000000000005</v>
      </c>
      <c r="SP7" s="7">
        <f>IF(OR('Z-scores'!SP7&gt;3,'Z-scores'!SP7&lt;-3),"",'Z-scores'!SP7)</f>
        <v>0.22048000000000001</v>
      </c>
      <c r="SQ7" s="7">
        <f>IF(OR('Z-scores'!SQ7&gt;3,'Z-scores'!SQ7&lt;-3),"",'Z-scores'!SQ7)</f>
        <v>1.7482</v>
      </c>
      <c r="SR7" s="7">
        <f>IF(OR('Z-scores'!SR7&gt;3,'Z-scores'!SR7&lt;-3),"",'Z-scores'!SR7)</f>
        <v>-0.63685999999999998</v>
      </c>
      <c r="SS7" s="7">
        <f>IF(OR('Z-scores'!SS7&gt;3,'Z-scores'!SS7&lt;-3),"",'Z-scores'!SS7)</f>
        <v>-0.66925999999999997</v>
      </c>
      <c r="ST7" s="7">
        <f>IF(OR('Z-scores'!ST7&gt;3,'Z-scores'!ST7&lt;-3),"",'Z-scores'!ST7)</f>
        <v>0.97506999999999999</v>
      </c>
      <c r="SU7" s="7">
        <f>IF(OR('Z-scores'!SU7&gt;3,'Z-scores'!SU7&lt;-3),"",'Z-scores'!SU7)</f>
        <v>0.40477000000000002</v>
      </c>
      <c r="SV7" s="7">
        <f>IF(OR('Z-scores'!SV7&gt;3,'Z-scores'!SV7&lt;-3),"",'Z-scores'!SV7)</f>
        <v>0.69238</v>
      </c>
      <c r="SW7" s="7">
        <f>IF(OR('Z-scores'!SW7&gt;3,'Z-scores'!SW7&lt;-3),"",'Z-scores'!SW7)</f>
        <v>-0.18890999999999999</v>
      </c>
      <c r="SX7" s="7">
        <f>IF(OR('Z-scores'!SX7&gt;3,'Z-scores'!SX7&lt;-3),"",'Z-scores'!SX7)</f>
        <v>-0.53954000000000002</v>
      </c>
      <c r="SY7" s="7">
        <f>IF(OR('Z-scores'!SY7&gt;3,'Z-scores'!SY7&lt;-3),"",'Z-scores'!SY7)</f>
        <v>0.75290999999999997</v>
      </c>
      <c r="SZ7" s="7">
        <f>IF(OR('Z-scores'!SZ7&gt;3,'Z-scores'!SZ7&lt;-3),"",'Z-scores'!SZ7)</f>
        <v>0.82237000000000005</v>
      </c>
      <c r="TA7" s="7">
        <f>IF(OR('Z-scores'!TA7&gt;3,'Z-scores'!TA7&lt;-3),"",'Z-scores'!TA7)</f>
        <v>-0.47149999999999997</v>
      </c>
      <c r="TB7" s="7">
        <f>IF(OR('Z-scores'!TB7&gt;3,'Z-scores'!TB7&lt;-3),"",'Z-scores'!TB7)</f>
        <v>-0.47188000000000002</v>
      </c>
      <c r="TC7" s="7">
        <f>IF(OR('Z-scores'!TC7&gt;3,'Z-scores'!TC7&lt;-3),"",'Z-scores'!TC7)</f>
        <v>-0.76105</v>
      </c>
      <c r="TD7" s="7">
        <f>IF(OR('Z-scores'!TD7&gt;3,'Z-scores'!TD7&lt;-3),"",'Z-scores'!TD7)</f>
        <v>-0.53659000000000001</v>
      </c>
      <c r="TE7" s="7">
        <f>IF(OR('Z-scores'!TE7&gt;3,'Z-scores'!TE7&lt;-3),"",'Z-scores'!TE7)</f>
        <v>0.49658000000000002</v>
      </c>
      <c r="TF7" s="7">
        <f>IF(OR('Z-scores'!TF7&gt;3,'Z-scores'!TF7&lt;-3),"",'Z-scores'!TF7)</f>
        <v>-0.61712</v>
      </c>
      <c r="TG7" s="7">
        <f>IF(OR('Z-scores'!TG7&gt;3,'Z-scores'!TG7&lt;-3),"",'Z-scores'!TG7)</f>
        <v>-0.14903</v>
      </c>
      <c r="TH7" s="7">
        <f>IF(OR('Z-scores'!TH7&gt;3,'Z-scores'!TH7&lt;-3),"",'Z-scores'!TH7)</f>
        <v>-0.12189999999999999</v>
      </c>
      <c r="TI7" s="7">
        <f>IF(OR('Z-scores'!TI7&gt;3,'Z-scores'!TI7&lt;-3),"",'Z-scores'!TI7)</f>
        <v>-0.99904999999999999</v>
      </c>
      <c r="TJ7" s="7">
        <f>IF(OR('Z-scores'!TJ7&gt;3,'Z-scores'!TJ7&lt;-3),"",'Z-scores'!TJ7)</f>
        <v>-0.40268999999999999</v>
      </c>
      <c r="TK7" s="7">
        <f>IF(OR('Z-scores'!TK7&gt;3,'Z-scores'!TK7&lt;-3),"",'Z-scores'!TK7)</f>
        <v>-0.31146000000000001</v>
      </c>
      <c r="TL7" s="7">
        <f>IF(OR('Z-scores'!TL7&gt;3,'Z-scores'!TL7&lt;-3),"",'Z-scores'!TL7)</f>
        <v>-0.70779000000000003</v>
      </c>
      <c r="TM7" s="7">
        <f>IF(OR('Z-scores'!TM7&gt;3,'Z-scores'!TM7&lt;-3),"",'Z-scores'!TM7)</f>
        <v>-0.6784</v>
      </c>
      <c r="TN7" s="7">
        <f>IF(OR('Z-scores'!TN7&gt;3,'Z-scores'!TN7&lt;-3),"",'Z-scores'!TN7)</f>
        <v>1.42567</v>
      </c>
      <c r="TO7" s="7">
        <f>IF(OR('Z-scores'!TO7&gt;3,'Z-scores'!TO7&lt;-3),"",'Z-scores'!TO7)</f>
        <v>-0.43529000000000001</v>
      </c>
      <c r="TP7" s="7">
        <f>IF(OR('Z-scores'!TP7&gt;3,'Z-scores'!TP7&lt;-3),"",'Z-scores'!TP7)</f>
        <v>-0.10085</v>
      </c>
      <c r="TQ7" s="7">
        <f>IF(OR('Z-scores'!TQ7&gt;3,'Z-scores'!TQ7&lt;-3),"",'Z-scores'!TQ7)</f>
        <v>-0.49314000000000002</v>
      </c>
      <c r="TR7" s="7">
        <f>IF(OR('Z-scores'!TR7&gt;3,'Z-scores'!TR7&lt;-3),"",'Z-scores'!TR7)</f>
        <v>-0.69198000000000004</v>
      </c>
      <c r="TS7" s="7">
        <f>IF(OR('Z-scores'!TS7&gt;3,'Z-scores'!TS7&lt;-3),"",'Z-scores'!TS7)</f>
        <v>-0.59241999999999995</v>
      </c>
      <c r="TT7" s="7">
        <f>IF(OR('Z-scores'!TT7&gt;3,'Z-scores'!TT7&lt;-3),"",'Z-scores'!TT7)</f>
        <v>-0.59421000000000002</v>
      </c>
      <c r="TU7" s="7">
        <f>IF(OR('Z-scores'!TU7&gt;3,'Z-scores'!TU7&lt;-3),"",'Z-scores'!TU7)</f>
        <v>-0.65952</v>
      </c>
      <c r="TV7" s="7">
        <f>IF(OR('Z-scores'!TV7&gt;3,'Z-scores'!TV7&lt;-3),"",'Z-scores'!TV7)</f>
        <v>-0.56361000000000006</v>
      </c>
      <c r="TW7" s="7">
        <f>IF(OR('Z-scores'!TW7&gt;3,'Z-scores'!TW7&lt;-3),"",'Z-scores'!TW7)</f>
        <v>0.95460999999999996</v>
      </c>
      <c r="TX7" s="7">
        <f>IF(OR('Z-scores'!TX7&gt;3,'Z-scores'!TX7&lt;-3),"",'Z-scores'!TX7)</f>
        <v>-0.37585000000000002</v>
      </c>
      <c r="TY7" s="7">
        <f>IF(OR('Z-scores'!TY7&gt;3,'Z-scores'!TY7&lt;-3),"",'Z-scores'!TY7)</f>
        <v>-0.55481999999999998</v>
      </c>
      <c r="TZ7" s="7">
        <f>IF(OR('Z-scores'!TZ7&gt;3,'Z-scores'!TZ7&lt;-3),"",'Z-scores'!TZ7)</f>
        <v>-0.49370999999999998</v>
      </c>
      <c r="UA7" s="7">
        <f>IF(OR('Z-scores'!UA7&gt;3,'Z-scores'!UA7&lt;-3),"",'Z-scores'!UA7)</f>
        <v>-0.44912999999999997</v>
      </c>
      <c r="UB7" s="7">
        <f>IF(OR('Z-scores'!UB7&gt;3,'Z-scores'!UB7&lt;-3),"",'Z-scores'!UB7)</f>
        <v>0.19694</v>
      </c>
      <c r="UC7" s="7">
        <f>IF(OR('Z-scores'!UC7&gt;3,'Z-scores'!UC7&lt;-3),"",'Z-scores'!UC7)</f>
        <v>-0.84985999999999995</v>
      </c>
      <c r="UD7" s="7">
        <f>IF(OR('Z-scores'!UD7&gt;3,'Z-scores'!UD7&lt;-3),"",'Z-scores'!UD7)</f>
        <v>0.21926999999999999</v>
      </c>
      <c r="UE7" s="7"/>
      <c r="UF7" s="7"/>
      <c r="UG7" s="7"/>
    </row>
    <row r="8" spans="1:553" x14ac:dyDescent="0.25">
      <c r="A8">
        <v>170</v>
      </c>
      <c r="B8">
        <v>0</v>
      </c>
      <c r="C8" s="7">
        <f>IF(OR('Z-scores'!C8&gt;3,'Z-scores'!C8&lt;-3),"",'Z-scores'!C8)</f>
        <v>-0.49106</v>
      </c>
      <c r="D8" s="7">
        <f>IF(OR('Z-scores'!D8&gt;3,'Z-scores'!D8&lt;-3),"",'Z-scores'!D8)</f>
        <v>-0.66164999999999996</v>
      </c>
      <c r="E8" s="7">
        <f>IF(OR('Z-scores'!E8&gt;3,'Z-scores'!E8&lt;-3),"",'Z-scores'!E8)</f>
        <v>-0.17063</v>
      </c>
      <c r="F8" s="7">
        <f>IF(OR('Z-scores'!F8&gt;3,'Z-scores'!F8&lt;-3),"",'Z-scores'!F8)</f>
        <v>-0.11061</v>
      </c>
      <c r="G8" s="7">
        <f>IF(OR('Z-scores'!G8&gt;3,'Z-scores'!G8&lt;-3),"",'Z-scores'!G8)</f>
        <v>0.23871000000000001</v>
      </c>
      <c r="H8" s="7">
        <f>IF(OR('Z-scores'!H8&gt;3,'Z-scores'!H8&lt;-3),"",'Z-scores'!H8)</f>
        <v>-0.41145999999999999</v>
      </c>
      <c r="I8" s="7">
        <f>IF(OR('Z-scores'!I8&gt;3,'Z-scores'!I8&lt;-3),"",'Z-scores'!I8)</f>
        <v>-0.46090999999999999</v>
      </c>
      <c r="J8" s="7">
        <f>IF(OR('Z-scores'!J8&gt;3,'Z-scores'!J8&lt;-3),"",'Z-scores'!J8)</f>
        <v>-0.52527999999999997</v>
      </c>
      <c r="K8" s="7">
        <f>IF(OR('Z-scores'!K8&gt;3,'Z-scores'!K8&lt;-3),"",'Z-scores'!K8)</f>
        <v>1.19092</v>
      </c>
      <c r="L8" s="7">
        <f>IF(OR('Z-scores'!L8&gt;3,'Z-scores'!L8&lt;-3),"",'Z-scores'!L8)</f>
        <v>0.61592000000000002</v>
      </c>
      <c r="M8" s="7">
        <f>IF(OR('Z-scores'!M8&gt;3,'Z-scores'!M8&lt;-3),"",'Z-scores'!M8)</f>
        <v>-0.32697999999999999</v>
      </c>
      <c r="N8" s="7">
        <f>IF(OR('Z-scores'!N8&gt;3,'Z-scores'!N8&lt;-3),"",'Z-scores'!N8)</f>
        <v>-0.54749000000000003</v>
      </c>
      <c r="O8" s="7">
        <f>IF(OR('Z-scores'!O8&gt;3,'Z-scores'!O8&lt;-3),"",'Z-scores'!O8)</f>
        <v>-0.40883999999999998</v>
      </c>
      <c r="P8" s="7">
        <f>IF(OR('Z-scores'!P8&gt;3,'Z-scores'!P8&lt;-3),"",'Z-scores'!P8)</f>
        <v>-1.3871800000000001</v>
      </c>
      <c r="Q8" s="7">
        <f>IF(OR('Z-scores'!Q8&gt;3,'Z-scores'!Q8&lt;-3),"",'Z-scores'!Q8)</f>
        <v>-1.3184899999999999</v>
      </c>
      <c r="R8" s="7">
        <f>IF(OR('Z-scores'!R8&gt;3,'Z-scores'!R8&lt;-3),"",'Z-scores'!R8)</f>
        <v>-1.12174</v>
      </c>
      <c r="S8" s="7">
        <f>IF(OR('Z-scores'!S8&gt;3,'Z-scores'!S8&lt;-3),"",'Z-scores'!S8)</f>
        <v>-0.71369000000000005</v>
      </c>
      <c r="T8" s="7">
        <f>IF(OR('Z-scores'!T8&gt;3,'Z-scores'!T8&lt;-3),"",'Z-scores'!T8)</f>
        <v>-1.0210600000000001</v>
      </c>
      <c r="U8" s="7">
        <f>IF(OR('Z-scores'!U8&gt;3,'Z-scores'!U8&lt;-3),"",'Z-scores'!U8)</f>
        <v>-0.68464999999999998</v>
      </c>
      <c r="V8" s="7">
        <f>IF(OR('Z-scores'!V8&gt;3,'Z-scores'!V8&lt;-3),"",'Z-scores'!V8)</f>
        <v>1.08588</v>
      </c>
      <c r="W8" s="7">
        <f>IF(OR('Z-scores'!W8&gt;3,'Z-scores'!W8&lt;-3),"",'Z-scores'!W8)</f>
        <v>0.91649000000000003</v>
      </c>
      <c r="X8" s="7">
        <f>IF(OR('Z-scores'!X8&gt;3,'Z-scores'!X8&lt;-3),"",'Z-scores'!X8)</f>
        <v>4.2169999999999999E-2</v>
      </c>
      <c r="Y8" s="7">
        <f>IF(OR('Z-scores'!Y8&gt;3,'Z-scores'!Y8&lt;-3),"",'Z-scores'!Y8)</f>
        <v>-0.74909000000000003</v>
      </c>
      <c r="Z8" s="7">
        <f>IF(OR('Z-scores'!Z8&gt;3,'Z-scores'!Z8&lt;-3),"",'Z-scores'!Z8)</f>
        <v>-0.86256999999999995</v>
      </c>
      <c r="AA8" s="7">
        <f>IF(OR('Z-scores'!AA8&gt;3,'Z-scores'!AA8&lt;-3),"",'Z-scores'!AA8)</f>
        <v>-0.55633999999999995</v>
      </c>
      <c r="AB8" s="7">
        <f>IF(OR('Z-scores'!AB8&gt;3,'Z-scores'!AB8&lt;-3),"",'Z-scores'!AB8)</f>
        <v>0.91373000000000004</v>
      </c>
      <c r="AC8" s="7">
        <f>IF(OR('Z-scores'!AC8&gt;3,'Z-scores'!AC8&lt;-3),"",'Z-scores'!AC8)</f>
        <v>1.1484300000000001</v>
      </c>
      <c r="AD8" s="7">
        <f>IF(OR('Z-scores'!AD8&gt;3,'Z-scores'!AD8&lt;-3),"",'Z-scores'!AD8)</f>
        <v>1.93197</v>
      </c>
      <c r="AE8" s="7">
        <f>IF(OR('Z-scores'!AE8&gt;3,'Z-scores'!AE8&lt;-3),"",'Z-scores'!AE8)</f>
        <v>-0.11902</v>
      </c>
      <c r="AF8" s="7">
        <f>IF(OR('Z-scores'!AF8&gt;3,'Z-scores'!AF8&lt;-3),"",'Z-scores'!AF8)</f>
        <v>-0.67771999999999999</v>
      </c>
      <c r="AG8" s="7">
        <f>IF(OR('Z-scores'!AG8&gt;3,'Z-scores'!AG8&lt;-3),"",'Z-scores'!AG8)</f>
        <v>-0.56852000000000003</v>
      </c>
      <c r="AH8" s="7">
        <f>IF(OR('Z-scores'!AH8&gt;3,'Z-scores'!AH8&lt;-3),"",'Z-scores'!AH8)</f>
        <v>-0.48598000000000002</v>
      </c>
      <c r="AI8" s="7">
        <f>IF(OR('Z-scores'!AI8&gt;3,'Z-scores'!AI8&lt;-3),"",'Z-scores'!AI8)</f>
        <v>-1.05325</v>
      </c>
      <c r="AJ8" s="7">
        <f>IF(OR('Z-scores'!AJ8&gt;3,'Z-scores'!AJ8&lt;-3),"",'Z-scores'!AJ8)</f>
        <v>-0.63949999999999996</v>
      </c>
      <c r="AK8" s="7">
        <f>IF(OR('Z-scores'!AK8&gt;3,'Z-scores'!AK8&lt;-3),"",'Z-scores'!AK8)</f>
        <v>-0.68681000000000003</v>
      </c>
      <c r="AL8" s="7">
        <f>IF(OR('Z-scores'!AL8&gt;3,'Z-scores'!AL8&lt;-3),"",'Z-scores'!AL8)</f>
        <v>-0.84316000000000002</v>
      </c>
      <c r="AM8" s="7">
        <f>IF(OR('Z-scores'!AM8&gt;3,'Z-scores'!AM8&lt;-3),"",'Z-scores'!AM8)</f>
        <v>-0.46716000000000002</v>
      </c>
      <c r="AN8" s="7">
        <f>IF(OR('Z-scores'!AN8&gt;3,'Z-scores'!AN8&lt;-3),"",'Z-scores'!AN8)</f>
        <v>1.7090700000000001</v>
      </c>
      <c r="AO8" s="7">
        <f>IF(OR('Z-scores'!AO8&gt;3,'Z-scores'!AO8&lt;-3),"",'Z-scores'!AO8)</f>
        <v>2.3226900000000001</v>
      </c>
      <c r="AP8" s="7">
        <f>IF(OR('Z-scores'!AP8&gt;3,'Z-scores'!AP8&lt;-3),"",'Z-scores'!AP8)</f>
        <v>0.86824000000000001</v>
      </c>
      <c r="AQ8" s="7">
        <f>IF(OR('Z-scores'!AQ8&gt;3,'Z-scores'!AQ8&lt;-3),"",'Z-scores'!AQ8)</f>
        <v>-0.47614000000000001</v>
      </c>
      <c r="AR8" s="7">
        <f>IF(OR('Z-scores'!AR8&gt;3,'Z-scores'!AR8&lt;-3),"",'Z-scores'!AR8)</f>
        <v>-0.93516999999999995</v>
      </c>
      <c r="AS8" s="7">
        <f>IF(OR('Z-scores'!AS8&gt;3,'Z-scores'!AS8&lt;-3),"",'Z-scores'!AS8)</f>
        <v>-1.1543699999999999</v>
      </c>
      <c r="AT8" s="7">
        <f>IF(OR('Z-scores'!AT8&gt;3,'Z-scores'!AT8&lt;-3),"",'Z-scores'!AT8)</f>
        <v>1.2409999999999999E-2</v>
      </c>
      <c r="AU8" s="7">
        <f>IF(OR('Z-scores'!AU8&gt;3,'Z-scores'!AU8&lt;-3),"",'Z-scores'!AU8)</f>
        <v>-0.624</v>
      </c>
      <c r="AV8" s="7">
        <f>IF(OR('Z-scores'!AV8&gt;3,'Z-scores'!AV8&lt;-3),"",'Z-scores'!AV8)</f>
        <v>0.14434</v>
      </c>
      <c r="AW8" s="7">
        <f>IF(OR('Z-scores'!AW8&gt;3,'Z-scores'!AW8&lt;-3),"",'Z-scores'!AW8)</f>
        <v>0.12102</v>
      </c>
      <c r="AX8" s="7">
        <f>IF(OR('Z-scores'!AX8&gt;3,'Z-scores'!AX8&lt;-3),"",'Z-scores'!AX8)</f>
        <v>-0.61421999999999999</v>
      </c>
      <c r="AY8" s="7">
        <f>IF(OR('Z-scores'!AY8&gt;3,'Z-scores'!AY8&lt;-3),"",'Z-scores'!AY8)</f>
        <v>-0.29638999999999999</v>
      </c>
      <c r="AZ8" s="7">
        <f>IF(OR('Z-scores'!AZ8&gt;3,'Z-scores'!AZ8&lt;-3),"",'Z-scores'!AZ8)</f>
        <v>-1.1105400000000001</v>
      </c>
      <c r="BA8" s="7">
        <f>IF(OR('Z-scores'!BA8&gt;3,'Z-scores'!BA8&lt;-3),"",'Z-scores'!BA8)</f>
        <v>-0.92320999999999998</v>
      </c>
      <c r="BB8" s="7">
        <f>IF(OR('Z-scores'!BB8&gt;3,'Z-scores'!BB8&lt;-3),"",'Z-scores'!BB8)</f>
        <v>-1.0894900000000001</v>
      </c>
      <c r="BC8" s="7">
        <f>IF(OR('Z-scores'!BC8&gt;3,'Z-scores'!BC8&lt;-3),"",'Z-scores'!BC8)</f>
        <v>-1.1297600000000001</v>
      </c>
      <c r="BD8" s="7">
        <f>IF(OR('Z-scores'!BD8&gt;3,'Z-scores'!BD8&lt;-3),"",'Z-scores'!BD8)</f>
        <v>-1.15286</v>
      </c>
      <c r="BE8" s="7">
        <f>IF(OR('Z-scores'!BE8&gt;3,'Z-scores'!BE8&lt;-3),"",'Z-scores'!BE8)</f>
        <v>-1.06284</v>
      </c>
      <c r="BF8" s="7">
        <f>IF(OR('Z-scores'!BF8&gt;3,'Z-scores'!BF8&lt;-3),"",'Z-scores'!BF8)</f>
        <v>3.7629999999999997E-2</v>
      </c>
      <c r="BG8" s="7">
        <f>IF(OR('Z-scores'!BG8&gt;3,'Z-scores'!BG8&lt;-3),"",'Z-scores'!BG8)</f>
        <v>-5.1270000000000003E-2</v>
      </c>
      <c r="BH8" s="7">
        <f>IF(OR('Z-scores'!BH8&gt;3,'Z-scores'!BH8&lt;-3),"",'Z-scores'!BH8)</f>
        <v>-9.0069999999999997E-2</v>
      </c>
      <c r="BI8" s="7">
        <f>IF(OR('Z-scores'!BI8&gt;3,'Z-scores'!BI8&lt;-3),"",'Z-scores'!BI8)</f>
        <v>-0.27057999999999999</v>
      </c>
      <c r="BJ8" s="7">
        <f>IF(OR('Z-scores'!BJ8&gt;3,'Z-scores'!BJ8&lt;-3),"",'Z-scores'!BJ8)</f>
        <v>-0.55332000000000003</v>
      </c>
      <c r="BK8" s="7">
        <f>IF(OR('Z-scores'!BK8&gt;3,'Z-scores'!BK8&lt;-3),"",'Z-scores'!BK8)</f>
        <v>-0.48813000000000001</v>
      </c>
      <c r="BL8" s="7">
        <f>IF(OR('Z-scores'!BL8&gt;3,'Z-scores'!BL8&lt;-3),"",'Z-scores'!BL8)</f>
        <v>-0.35353000000000001</v>
      </c>
      <c r="BM8" s="7">
        <f>IF(OR('Z-scores'!BM8&gt;3,'Z-scores'!BM8&lt;-3),"",'Z-scores'!BM8)</f>
        <v>1.17014</v>
      </c>
      <c r="BN8" s="7">
        <f>IF(OR('Z-scores'!BN8&gt;3,'Z-scores'!BN8&lt;-3),"",'Z-scores'!BN8)</f>
        <v>1.5452900000000001</v>
      </c>
      <c r="BO8" s="7">
        <f>IF(OR('Z-scores'!BO8&gt;3,'Z-scores'!BO8&lt;-3),"",'Z-scores'!BO8)</f>
        <v>-0.84062000000000003</v>
      </c>
      <c r="BP8" s="7">
        <f>IF(OR('Z-scores'!BP8&gt;3,'Z-scores'!BP8&lt;-3),"",'Z-scores'!BP8)</f>
        <v>-1.06565</v>
      </c>
      <c r="BQ8" s="7">
        <f>IF(OR('Z-scores'!BQ8&gt;3,'Z-scores'!BQ8&lt;-3),"",'Z-scores'!BQ8)</f>
        <v>-0.94389000000000001</v>
      </c>
      <c r="BR8" s="7">
        <f>IF(OR('Z-scores'!BR8&gt;3,'Z-scores'!BR8&lt;-3),"",'Z-scores'!BR8)</f>
        <v>-0.61006000000000005</v>
      </c>
      <c r="BS8" s="7">
        <f>IF(OR('Z-scores'!BS8&gt;3,'Z-scores'!BS8&lt;-3),"",'Z-scores'!BS8)</f>
        <v>-0.89514000000000005</v>
      </c>
      <c r="BT8" s="7">
        <f>IF(OR('Z-scores'!BT8&gt;3,'Z-scores'!BT8&lt;-3),"",'Z-scores'!BT8)</f>
        <v>-1.5067699999999999</v>
      </c>
      <c r="BU8" s="7">
        <f>IF(OR('Z-scores'!BU8&gt;3,'Z-scores'!BU8&lt;-3),"",'Z-scores'!BU8)</f>
        <v>-0.85497999999999996</v>
      </c>
      <c r="BV8" s="7">
        <f>IF(OR('Z-scores'!BV8&gt;3,'Z-scores'!BV8&lt;-3),"",'Z-scores'!BV8)</f>
        <v>-0.75246999999999997</v>
      </c>
      <c r="BW8" s="7">
        <f>IF(OR('Z-scores'!BW8&gt;3,'Z-scores'!BW8&lt;-3),"",'Z-scores'!BW8)</f>
        <v>-0.75382000000000005</v>
      </c>
      <c r="BX8" s="7">
        <f>IF(OR('Z-scores'!BX8&gt;3,'Z-scores'!BX8&lt;-3),"",'Z-scores'!BX8)</f>
        <v>-0.99838000000000005</v>
      </c>
      <c r="BY8" s="7">
        <f>IF(OR('Z-scores'!BY8&gt;3,'Z-scores'!BY8&lt;-3),"",'Z-scores'!BY8)</f>
        <v>0.37984000000000001</v>
      </c>
      <c r="BZ8" s="7">
        <f>IF(OR('Z-scores'!BZ8&gt;3,'Z-scores'!BZ8&lt;-3),"",'Z-scores'!BZ8)</f>
        <v>0.28854000000000002</v>
      </c>
      <c r="CA8" s="7">
        <f>IF(OR('Z-scores'!CA8&gt;3,'Z-scores'!CA8&lt;-3),"",'Z-scores'!CA8)</f>
        <v>-0.71955999999999998</v>
      </c>
      <c r="CB8" s="7">
        <f>IF(OR('Z-scores'!CB8&gt;3,'Z-scores'!CB8&lt;-3),"",'Z-scores'!CB8)</f>
        <v>-0.76641000000000004</v>
      </c>
      <c r="CC8" s="7">
        <f>IF(OR('Z-scores'!CC8&gt;3,'Z-scores'!CC8&lt;-3),"",'Z-scores'!CC8)</f>
        <v>-0.74160999999999999</v>
      </c>
      <c r="CD8" s="7">
        <f>IF(OR('Z-scores'!CD8&gt;3,'Z-scores'!CD8&lt;-3),"",'Z-scores'!CD8)</f>
        <v>-0.20197000000000001</v>
      </c>
      <c r="CE8" s="7">
        <f>IF(OR('Z-scores'!CE8&gt;3,'Z-scores'!CE8&lt;-3),"",'Z-scores'!CE8)</f>
        <v>-0.40000999999999998</v>
      </c>
      <c r="CF8" s="7">
        <f>IF(OR('Z-scores'!CF8&gt;3,'Z-scores'!CF8&lt;-3),"",'Z-scores'!CF8)</f>
        <v>0.92135999999999996</v>
      </c>
      <c r="CG8" s="7">
        <f>IF(OR('Z-scores'!CG8&gt;3,'Z-scores'!CG8&lt;-3),"",'Z-scores'!CG8)</f>
        <v>-0.73341000000000001</v>
      </c>
      <c r="CH8" s="7">
        <f>IF(OR('Z-scores'!CH8&gt;3,'Z-scores'!CH8&lt;-3),"",'Z-scores'!CH8)</f>
        <v>-0.73001000000000005</v>
      </c>
      <c r="CI8" s="7">
        <f>IF(OR('Z-scores'!CI8&gt;3,'Z-scores'!CI8&lt;-3),"",'Z-scores'!CI8)</f>
        <v>-0.64693999999999996</v>
      </c>
      <c r="CJ8" s="7">
        <f>IF(OR('Z-scores'!CJ8&gt;3,'Z-scores'!CJ8&lt;-3),"",'Z-scores'!CJ8)</f>
        <v>-0.50797999999999999</v>
      </c>
      <c r="CK8" s="7">
        <f>IF(OR('Z-scores'!CK8&gt;3,'Z-scores'!CK8&lt;-3),"",'Z-scores'!CK8)</f>
        <v>0.50836999999999999</v>
      </c>
      <c r="CL8" s="7">
        <f>IF(OR('Z-scores'!CL8&gt;3,'Z-scores'!CL8&lt;-3),"",'Z-scores'!CL8)</f>
        <v>0.61434</v>
      </c>
      <c r="CM8" s="7">
        <f>IF(OR('Z-scores'!CM8&gt;3,'Z-scores'!CM8&lt;-3),"",'Z-scores'!CM8)</f>
        <v>-0.59075999999999995</v>
      </c>
      <c r="CN8" s="7">
        <f>IF(OR('Z-scores'!CN8&gt;3,'Z-scores'!CN8&lt;-3),"",'Z-scores'!CN8)</f>
        <v>-1.0032799999999999</v>
      </c>
      <c r="CO8" s="7">
        <f>IF(OR('Z-scores'!CO8&gt;3,'Z-scores'!CO8&lt;-3),"",'Z-scores'!CO8)</f>
        <v>-0.68130000000000002</v>
      </c>
      <c r="CP8" s="7">
        <f>IF(OR('Z-scores'!CP8&gt;3,'Z-scores'!CP8&lt;-3),"",'Z-scores'!CP8)</f>
        <v>-0.71516999999999997</v>
      </c>
      <c r="CQ8" s="7">
        <f>IF(OR('Z-scores'!CQ8&gt;3,'Z-scores'!CQ8&lt;-3),"",'Z-scores'!CQ8)</f>
        <v>-1.48858</v>
      </c>
      <c r="CR8" s="7">
        <f>IF(OR('Z-scores'!CR8&gt;3,'Z-scores'!CR8&lt;-3),"",'Z-scores'!CR8)</f>
        <v>-2.0197799999999999</v>
      </c>
      <c r="CS8" s="7">
        <f>IF(OR('Z-scores'!CS8&gt;3,'Z-scores'!CS8&lt;-3),"",'Z-scores'!CS8)</f>
        <v>-1.3365100000000001</v>
      </c>
      <c r="CT8" s="7">
        <f>IF(OR('Z-scores'!CT8&gt;3,'Z-scores'!CT8&lt;-3),"",'Z-scores'!CT8)</f>
        <v>-0.98577999999999999</v>
      </c>
      <c r="CU8" s="7">
        <f>IF(OR('Z-scores'!CU8&gt;3,'Z-scores'!CU8&lt;-3),"",'Z-scores'!CU8)</f>
        <v>-0.66424000000000005</v>
      </c>
      <c r="CV8" s="7">
        <f>IF(OR('Z-scores'!CV8&gt;3,'Z-scores'!CV8&lt;-3),"",'Z-scores'!CV8)</f>
        <v>-0.78495999999999999</v>
      </c>
      <c r="CW8" s="7">
        <f>IF(OR('Z-scores'!CW8&gt;3,'Z-scores'!CW8&lt;-3),"",'Z-scores'!CW8)</f>
        <v>-1.12487</v>
      </c>
      <c r="CX8" s="7">
        <f>IF(OR('Z-scores'!CX8&gt;3,'Z-scores'!CX8&lt;-3),"",'Z-scores'!CX8)</f>
        <v>-0.79956000000000005</v>
      </c>
      <c r="CY8" s="7">
        <f>IF(OR('Z-scores'!CY8&gt;3,'Z-scores'!CY8&lt;-3),"",'Z-scores'!CY8)</f>
        <v>-0.72035000000000005</v>
      </c>
      <c r="CZ8" s="7">
        <f>IF(OR('Z-scores'!CZ8&gt;3,'Z-scores'!CZ8&lt;-3),"",'Z-scores'!CZ8)</f>
        <v>-0.78061999999999998</v>
      </c>
      <c r="DA8" s="7">
        <f>IF(OR('Z-scores'!DA8&gt;3,'Z-scores'!DA8&lt;-3),"",'Z-scores'!DA8)</f>
        <v>-0.64598</v>
      </c>
      <c r="DB8" s="7">
        <f>IF(OR('Z-scores'!DB8&gt;3,'Z-scores'!DB8&lt;-3),"",'Z-scores'!DB8)</f>
        <v>-0.11139</v>
      </c>
      <c r="DC8" s="7">
        <f>IF(OR('Z-scores'!DC8&gt;3,'Z-scores'!DC8&lt;-3),"",'Z-scores'!DC8)</f>
        <v>-1.0417000000000001</v>
      </c>
      <c r="DD8" s="7">
        <f>IF(OR('Z-scores'!DD8&gt;3,'Z-scores'!DD8&lt;-3),"",'Z-scores'!DD8)</f>
        <v>-1.29681</v>
      </c>
      <c r="DE8" s="7">
        <f>IF(OR('Z-scores'!DE8&gt;3,'Z-scores'!DE8&lt;-3),"",'Z-scores'!DE8)</f>
        <v>-0.81174999999999997</v>
      </c>
      <c r="DF8" s="7">
        <f>IF(OR('Z-scores'!DF8&gt;3,'Z-scores'!DF8&lt;-3),"",'Z-scores'!DF8)</f>
        <v>-1.06105</v>
      </c>
      <c r="DG8" s="7">
        <f>IF(OR('Z-scores'!DG8&gt;3,'Z-scores'!DG8&lt;-3),"",'Z-scores'!DG8)</f>
        <v>-0.88751999999999998</v>
      </c>
      <c r="DH8" s="7">
        <f>IF(OR('Z-scores'!DH8&gt;3,'Z-scores'!DH8&lt;-3),"",'Z-scores'!DH8)</f>
        <v>-0.22938</v>
      </c>
      <c r="DI8" s="7">
        <f>IF(OR('Z-scores'!DI8&gt;3,'Z-scores'!DI8&lt;-3),"",'Z-scores'!DI8)</f>
        <v>-1.17317</v>
      </c>
      <c r="DJ8" s="7">
        <f>IF(OR('Z-scores'!DJ8&gt;3,'Z-scores'!DJ8&lt;-3),"",'Z-scores'!DJ8)</f>
        <v>-1.2527600000000001</v>
      </c>
      <c r="DK8" s="7">
        <f>IF(OR('Z-scores'!DK8&gt;3,'Z-scores'!DK8&lt;-3),"",'Z-scores'!DK8)</f>
        <v>-1.3332200000000001</v>
      </c>
      <c r="DL8" s="7">
        <f>IF(OR('Z-scores'!DL8&gt;3,'Z-scores'!DL8&lt;-3),"",'Z-scores'!DL8)</f>
        <v>-1.0331699999999999</v>
      </c>
      <c r="DM8" s="7">
        <f>IF(OR('Z-scores'!DM8&gt;3,'Z-scores'!DM8&lt;-3),"",'Z-scores'!DM8)</f>
        <v>-1.11907</v>
      </c>
      <c r="DN8" s="7">
        <f>IF(OR('Z-scores'!DN8&gt;3,'Z-scores'!DN8&lt;-3),"",'Z-scores'!DN8)</f>
        <v>5.2929999999999998E-2</v>
      </c>
      <c r="DO8" s="7">
        <f>IF(OR('Z-scores'!DO8&gt;3,'Z-scores'!DO8&lt;-3),"",'Z-scores'!DO8)</f>
        <v>-0.56176000000000004</v>
      </c>
      <c r="DP8" s="7">
        <f>IF(OR('Z-scores'!DP8&gt;3,'Z-scores'!DP8&lt;-3),"",'Z-scores'!DP8)</f>
        <v>-0.84358999999999995</v>
      </c>
      <c r="DQ8" s="7">
        <f>IF(OR('Z-scores'!DQ8&gt;3,'Z-scores'!DQ8&lt;-3),"",'Z-scores'!DQ8)</f>
        <v>-1.13452</v>
      </c>
      <c r="DR8" s="7">
        <f>IF(OR('Z-scores'!DR8&gt;3,'Z-scores'!DR8&lt;-3),"",'Z-scores'!DR8)</f>
        <v>-0.61773999999999996</v>
      </c>
      <c r="DS8" s="7">
        <f>IF(OR('Z-scores'!DS8&gt;3,'Z-scores'!DS8&lt;-3),"",'Z-scores'!DS8)</f>
        <v>-0.94708999999999999</v>
      </c>
      <c r="DT8" s="7">
        <f>IF(OR('Z-scores'!DT8&gt;3,'Z-scores'!DT8&lt;-3),"",'Z-scores'!DT8)</f>
        <v>-0.50829000000000002</v>
      </c>
      <c r="DU8" s="7">
        <f>IF(OR('Z-scores'!DU8&gt;3,'Z-scores'!DU8&lt;-3),"",'Z-scores'!DU8)</f>
        <v>-0.71092</v>
      </c>
      <c r="DV8" s="7">
        <f>IF(OR('Z-scores'!DV8&gt;3,'Z-scores'!DV8&lt;-3),"",'Z-scores'!DV8)</f>
        <v>-0.83967000000000003</v>
      </c>
      <c r="DW8" s="7">
        <f>IF(OR('Z-scores'!DW8&gt;3,'Z-scores'!DW8&lt;-3),"",'Z-scores'!DW8)</f>
        <v>-0.53258000000000005</v>
      </c>
      <c r="DX8" s="7">
        <f>IF(OR('Z-scores'!DX8&gt;3,'Z-scores'!DX8&lt;-3),"",'Z-scores'!DX8)</f>
        <v>-0.85379000000000005</v>
      </c>
      <c r="DY8" s="7">
        <f>IF(OR('Z-scores'!DY8&gt;3,'Z-scores'!DY8&lt;-3),"",'Z-scores'!DY8)</f>
        <v>-0.92110999999999998</v>
      </c>
      <c r="DZ8" s="7">
        <f>IF(OR('Z-scores'!DZ8&gt;3,'Z-scores'!DZ8&lt;-3),"",'Z-scores'!DZ8)</f>
        <v>7.3499999999999998E-3</v>
      </c>
      <c r="EA8" s="7">
        <f>IF(OR('Z-scores'!EA8&gt;3,'Z-scores'!EA8&lt;-3),"",'Z-scores'!EA8)</f>
        <v>-0.67464000000000002</v>
      </c>
      <c r="EB8" s="7">
        <f>IF(OR('Z-scores'!EB8&gt;3,'Z-scores'!EB8&lt;-3),"",'Z-scores'!EB8)</f>
        <v>-0.56654000000000004</v>
      </c>
      <c r="EC8" s="7">
        <f>IF(OR('Z-scores'!EC8&gt;3,'Z-scores'!EC8&lt;-3),"",'Z-scores'!EC8)</f>
        <v>-0.61323000000000005</v>
      </c>
      <c r="ED8" s="7">
        <f>IF(OR('Z-scores'!ED8&gt;3,'Z-scores'!ED8&lt;-3),"",'Z-scores'!ED8)</f>
        <v>-0.54969999999999997</v>
      </c>
      <c r="EE8" s="7">
        <f>IF(OR('Z-scores'!EE8&gt;3,'Z-scores'!EE8&lt;-3),"",'Z-scores'!EE8)</f>
        <v>-0.49431000000000003</v>
      </c>
      <c r="EF8" s="7">
        <f>IF(OR('Z-scores'!EF8&gt;3,'Z-scores'!EF8&lt;-3),"",'Z-scores'!EF8)</f>
        <v>-0.78480000000000005</v>
      </c>
      <c r="EG8" s="7">
        <f>IF(OR('Z-scores'!EG8&gt;3,'Z-scores'!EG8&lt;-3),"",'Z-scores'!EG8)</f>
        <v>-0.72928999999999999</v>
      </c>
      <c r="EH8" s="7">
        <f>IF(OR('Z-scores'!EH8&gt;3,'Z-scores'!EH8&lt;-3),"",'Z-scores'!EH8)</f>
        <v>-0.72057000000000004</v>
      </c>
      <c r="EI8" s="7">
        <f>IF(OR('Z-scores'!EI8&gt;3,'Z-scores'!EI8&lt;-3),"",'Z-scores'!EI8)</f>
        <v>-0.48876999999999998</v>
      </c>
      <c r="EJ8" s="7">
        <f>IF(OR('Z-scores'!EJ8&gt;3,'Z-scores'!EJ8&lt;-3),"",'Z-scores'!EJ8)</f>
        <v>-0.54837000000000002</v>
      </c>
      <c r="EK8" s="7">
        <f>IF(OR('Z-scores'!EK8&gt;3,'Z-scores'!EK8&lt;-3),"",'Z-scores'!EK8)</f>
        <v>-0.40821000000000002</v>
      </c>
      <c r="EL8" s="7">
        <f>IF(OR('Z-scores'!EL8&gt;3,'Z-scores'!EL8&lt;-3),"",'Z-scores'!EL8)</f>
        <v>-0.43528</v>
      </c>
      <c r="EM8" s="7">
        <f>IF(OR('Z-scores'!EM8&gt;3,'Z-scores'!EM8&lt;-3),"",'Z-scores'!EM8)</f>
        <v>-0.46174999999999999</v>
      </c>
      <c r="EN8" s="7">
        <f>IF(OR('Z-scores'!EN8&gt;3,'Z-scores'!EN8&lt;-3),"",'Z-scores'!EN8)</f>
        <v>-0.23502000000000001</v>
      </c>
      <c r="EO8" s="7">
        <f>IF(OR('Z-scores'!EO8&gt;3,'Z-scores'!EO8&lt;-3),"",'Z-scores'!EO8)</f>
        <v>-0.37252000000000002</v>
      </c>
      <c r="EP8" s="7">
        <f>IF(OR('Z-scores'!EP8&gt;3,'Z-scores'!EP8&lt;-3),"",'Z-scores'!EP8)</f>
        <v>-0.41219</v>
      </c>
      <c r="EQ8" s="7">
        <f>IF(OR('Z-scores'!EQ8&gt;3,'Z-scores'!EQ8&lt;-3),"",'Z-scores'!EQ8)</f>
        <v>-0.2427</v>
      </c>
      <c r="ER8" s="7">
        <f>IF(OR('Z-scores'!ER8&gt;3,'Z-scores'!ER8&lt;-3),"",'Z-scores'!ER8)</f>
        <v>-0.32017000000000001</v>
      </c>
      <c r="ES8" s="7">
        <f>IF(OR('Z-scores'!ES8&gt;3,'Z-scores'!ES8&lt;-3),"",'Z-scores'!ES8)</f>
        <v>-0.32125999999999999</v>
      </c>
      <c r="ET8" s="7">
        <f>IF(OR('Z-scores'!ET8&gt;3,'Z-scores'!ET8&lt;-3),"",'Z-scores'!ET8)</f>
        <v>-0.59287999999999996</v>
      </c>
      <c r="EU8" s="7">
        <f>IF(OR('Z-scores'!EU8&gt;3,'Z-scores'!EU8&lt;-3),"",'Z-scores'!EU8)</f>
        <v>-0.67010999999999998</v>
      </c>
      <c r="EV8" s="7">
        <f>IF(OR('Z-scores'!EV8&gt;3,'Z-scores'!EV8&lt;-3),"",'Z-scores'!EV8)</f>
        <v>-0.52024000000000004</v>
      </c>
      <c r="EW8" s="7">
        <f>IF(OR('Z-scores'!EW8&gt;3,'Z-scores'!EW8&lt;-3),"",'Z-scores'!EW8)</f>
        <v>-0.54837999999999998</v>
      </c>
      <c r="EX8" s="7">
        <f>IF(OR('Z-scores'!EX8&gt;3,'Z-scores'!EX8&lt;-3),"",'Z-scores'!EX8)</f>
        <v>-0.41954000000000002</v>
      </c>
      <c r="EY8" s="7">
        <f>IF(OR('Z-scores'!EY8&gt;3,'Z-scores'!EY8&lt;-3),"",'Z-scores'!EY8)</f>
        <v>-0.42174</v>
      </c>
      <c r="EZ8" s="7">
        <f>IF(OR('Z-scores'!EZ8&gt;3,'Z-scores'!EZ8&lt;-3),"",'Z-scores'!EZ8)</f>
        <v>-0.30614999999999998</v>
      </c>
      <c r="FA8" s="7">
        <f>IF(OR('Z-scores'!FA8&gt;3,'Z-scores'!FA8&lt;-3),"",'Z-scores'!FA8)</f>
        <v>-0.30315999999999999</v>
      </c>
      <c r="FB8" s="7">
        <f>IF(OR('Z-scores'!FB8&gt;3,'Z-scores'!FB8&lt;-3),"",'Z-scores'!FB8)</f>
        <v>-0.63019999999999998</v>
      </c>
      <c r="FC8" s="7">
        <f>IF(OR('Z-scores'!FC8&gt;3,'Z-scores'!FC8&lt;-3),"",'Z-scores'!FC8)</f>
        <v>-0.312</v>
      </c>
      <c r="FD8" s="7">
        <f>IF(OR('Z-scores'!FD8&gt;3,'Z-scores'!FD8&lt;-3),"",'Z-scores'!FD8)</f>
        <v>-0.35315000000000002</v>
      </c>
      <c r="FE8" s="7">
        <f>IF(OR('Z-scores'!FE8&gt;3,'Z-scores'!FE8&lt;-3),"",'Z-scores'!FE8)</f>
        <v>-0.46489000000000003</v>
      </c>
      <c r="FF8" s="7">
        <f>IF(OR('Z-scores'!FF8&gt;3,'Z-scores'!FF8&lt;-3),"",'Z-scores'!FF8)</f>
        <v>-0.40771000000000002</v>
      </c>
      <c r="FG8" s="7">
        <f>IF(OR('Z-scores'!FG8&gt;3,'Z-scores'!FG8&lt;-3),"",'Z-scores'!FG8)</f>
        <v>-0.35299000000000003</v>
      </c>
      <c r="FH8" s="7">
        <f>IF(OR('Z-scores'!FH8&gt;3,'Z-scores'!FH8&lt;-3),"",'Z-scores'!FH8)</f>
        <v>-0.38286999999999999</v>
      </c>
      <c r="FI8" s="7">
        <f>IF(OR('Z-scores'!FI8&gt;3,'Z-scores'!FI8&lt;-3),"",'Z-scores'!FI8)</f>
        <v>-0.44013999999999998</v>
      </c>
      <c r="FJ8" s="7">
        <f>IF(OR('Z-scores'!FJ8&gt;3,'Z-scores'!FJ8&lt;-3),"",'Z-scores'!FJ8)</f>
        <v>-0.45652999999999999</v>
      </c>
      <c r="FK8" s="7">
        <f>IF(OR('Z-scores'!FK8&gt;3,'Z-scores'!FK8&lt;-3),"",'Z-scores'!FK8)</f>
        <v>-0.39734000000000003</v>
      </c>
      <c r="FL8" s="7">
        <f>IF(OR('Z-scores'!FL8&gt;3,'Z-scores'!FL8&lt;-3),"",'Z-scores'!FL8)</f>
        <v>-0.54957</v>
      </c>
      <c r="FM8" s="7">
        <f>IF(OR('Z-scores'!FM8&gt;3,'Z-scores'!FM8&lt;-3),"",'Z-scores'!FM8)</f>
        <v>-0.69327000000000005</v>
      </c>
      <c r="FN8" s="7">
        <f>IF(OR('Z-scores'!FN8&gt;3,'Z-scores'!FN8&lt;-3),"",'Z-scores'!FN8)</f>
        <v>0.31425999999999998</v>
      </c>
      <c r="FO8" s="7">
        <f>IF(OR('Z-scores'!FO8&gt;3,'Z-scores'!FO8&lt;-3),"",'Z-scores'!FO8)</f>
        <v>1.2743500000000001</v>
      </c>
      <c r="FP8" s="7">
        <f>IF(OR('Z-scores'!FP8&gt;3,'Z-scores'!FP8&lt;-3),"",'Z-scores'!FP8)</f>
        <v>0.97431999999999996</v>
      </c>
      <c r="FQ8" s="7">
        <f>IF(OR('Z-scores'!FQ8&gt;3,'Z-scores'!FQ8&lt;-3),"",'Z-scores'!FQ8)</f>
        <v>0.11768000000000001</v>
      </c>
      <c r="FR8" s="7">
        <f>IF(OR('Z-scores'!FR8&gt;3,'Z-scores'!FR8&lt;-3),"",'Z-scores'!FR8)</f>
        <v>-0.76270000000000004</v>
      </c>
      <c r="FS8" s="7">
        <f>IF(OR('Z-scores'!FS8&gt;3,'Z-scores'!FS8&lt;-3),"",'Z-scores'!FS8)</f>
        <v>-0.30309000000000003</v>
      </c>
      <c r="FT8" s="7">
        <f>IF(OR('Z-scores'!FT8&gt;3,'Z-scores'!FT8&lt;-3),"",'Z-scores'!FT8)</f>
        <v>-0.27544000000000002</v>
      </c>
      <c r="FU8" s="7">
        <f>IF(OR('Z-scores'!FU8&gt;3,'Z-scores'!FU8&lt;-3),"",'Z-scores'!FU8)</f>
        <v>-0.43907000000000002</v>
      </c>
      <c r="FV8" s="7">
        <f>IF(OR('Z-scores'!FV8&gt;3,'Z-scores'!FV8&lt;-3),"",'Z-scores'!FV8)</f>
        <v>-0.26166</v>
      </c>
      <c r="FW8" s="7">
        <f>IF(OR('Z-scores'!FW8&gt;3,'Z-scores'!FW8&lt;-3),"",'Z-scores'!FW8)</f>
        <v>-0.83377999999999997</v>
      </c>
      <c r="FX8" s="7">
        <f>IF(OR('Z-scores'!FX8&gt;3,'Z-scores'!FX8&lt;-3),"",'Z-scores'!FX8)</f>
        <v>-6.7710000000000006E-2</v>
      </c>
      <c r="FY8" s="7">
        <f>IF(OR('Z-scores'!FY8&gt;3,'Z-scores'!FY8&lt;-3),"",'Z-scores'!FY8)</f>
        <v>-0.96245999999999998</v>
      </c>
      <c r="FZ8" s="7">
        <f>IF(OR('Z-scores'!FZ8&gt;3,'Z-scores'!FZ8&lt;-3),"",'Z-scores'!FZ8)</f>
        <v>-0.61095999999999995</v>
      </c>
      <c r="GA8" s="7">
        <f>IF(OR('Z-scores'!GA8&gt;3,'Z-scores'!GA8&lt;-3),"",'Z-scores'!GA8)</f>
        <v>-1.09951</v>
      </c>
      <c r="GB8" s="7">
        <f>IF(OR('Z-scores'!GB8&gt;3,'Z-scores'!GB8&lt;-3),"",'Z-scores'!GB8)</f>
        <v>-0.8407</v>
      </c>
      <c r="GC8" s="7">
        <f>IF(OR('Z-scores'!GC8&gt;3,'Z-scores'!GC8&lt;-3),"",'Z-scores'!GC8)</f>
        <v>-7.8899999999999998E-2</v>
      </c>
      <c r="GD8" s="7">
        <f>IF(OR('Z-scores'!GD8&gt;3,'Z-scores'!GD8&lt;-3),"",'Z-scores'!GD8)</f>
        <v>-0.73553999999999997</v>
      </c>
      <c r="GE8" s="7">
        <f>IF(OR('Z-scores'!GE8&gt;3,'Z-scores'!GE8&lt;-3),"",'Z-scores'!GE8)</f>
        <v>-0.48058000000000001</v>
      </c>
      <c r="GF8" s="7">
        <f>IF(OR('Z-scores'!GF8&gt;3,'Z-scores'!GF8&lt;-3),"",'Z-scores'!GF8)</f>
        <v>-0.70103000000000004</v>
      </c>
      <c r="GG8" s="7">
        <f>IF(OR('Z-scores'!GG8&gt;3,'Z-scores'!GG8&lt;-3),"",'Z-scores'!GG8)</f>
        <v>-1.1303099999999999</v>
      </c>
      <c r="GH8" s="7">
        <f>IF(OR('Z-scores'!GH8&gt;3,'Z-scores'!GH8&lt;-3),"",'Z-scores'!GH8)</f>
        <v>-0.28954999999999997</v>
      </c>
      <c r="GI8" s="7">
        <f>IF(OR('Z-scores'!GI8&gt;3,'Z-scores'!GI8&lt;-3),"",'Z-scores'!GI8)</f>
        <v>1.7855799999999999</v>
      </c>
      <c r="GJ8" s="7">
        <f>IF(OR('Z-scores'!GJ8&gt;3,'Z-scores'!GJ8&lt;-3),"",'Z-scores'!GJ8)</f>
        <v>0.30657000000000001</v>
      </c>
      <c r="GK8" s="7">
        <f>IF(OR('Z-scores'!GK8&gt;3,'Z-scores'!GK8&lt;-3),"",'Z-scores'!GK8)</f>
        <v>-0.59287999999999996</v>
      </c>
      <c r="GL8" s="7">
        <f>IF(OR('Z-scores'!GL8&gt;3,'Z-scores'!GL8&lt;-3),"",'Z-scores'!GL8)</f>
        <v>-0.82808000000000004</v>
      </c>
      <c r="GM8" s="7">
        <f>IF(OR('Z-scores'!GM8&gt;3,'Z-scores'!GM8&lt;-3),"",'Z-scores'!GM8)</f>
        <v>-0.47719</v>
      </c>
      <c r="GN8" s="7">
        <f>IF(OR('Z-scores'!GN8&gt;3,'Z-scores'!GN8&lt;-3),"",'Z-scores'!GN8)</f>
        <v>-0.89359999999999995</v>
      </c>
      <c r="GO8" s="7">
        <f>IF(OR('Z-scores'!GO8&gt;3,'Z-scores'!GO8&lt;-3),"",'Z-scores'!GO8)</f>
        <v>0.52822000000000002</v>
      </c>
      <c r="GP8" s="7">
        <f>IF(OR('Z-scores'!GP8&gt;3,'Z-scores'!GP8&lt;-3),"",'Z-scores'!GP8)</f>
        <v>1.39784</v>
      </c>
      <c r="GQ8" s="7">
        <f>IF(OR('Z-scores'!GQ8&gt;3,'Z-scores'!GQ8&lt;-3),"",'Z-scores'!GQ8)</f>
        <v>-0.34848000000000001</v>
      </c>
      <c r="GR8" s="7">
        <f>IF(OR('Z-scores'!GR8&gt;3,'Z-scores'!GR8&lt;-3),"",'Z-scores'!GR8)</f>
        <v>-0.84526999999999997</v>
      </c>
      <c r="GS8" s="7">
        <f>IF(OR('Z-scores'!GS8&gt;3,'Z-scores'!GS8&lt;-3),"",'Z-scores'!GS8)</f>
        <v>-0.51343000000000005</v>
      </c>
      <c r="GT8" s="7">
        <f>IF(OR('Z-scores'!GT8&gt;3,'Z-scores'!GT8&lt;-3),"",'Z-scores'!GT8)</f>
        <v>-0.58884000000000003</v>
      </c>
      <c r="GU8" s="7">
        <f>IF(OR('Z-scores'!GU8&gt;3,'Z-scores'!GU8&lt;-3),"",'Z-scores'!GU8)</f>
        <v>0.65500999999999998</v>
      </c>
      <c r="GV8" s="7">
        <f>IF(OR('Z-scores'!GV8&gt;3,'Z-scores'!GV8&lt;-3),"",'Z-scores'!GV8)</f>
        <v>-4.3529999999999999E-2</v>
      </c>
      <c r="GW8" s="7">
        <f>IF(OR('Z-scores'!GW8&gt;3,'Z-scores'!GW8&lt;-3),"",'Z-scores'!GW8)</f>
        <v>-0.27527000000000001</v>
      </c>
      <c r="GX8" s="7">
        <f>IF(OR('Z-scores'!GX8&gt;3,'Z-scores'!GX8&lt;-3),"",'Z-scores'!GX8)</f>
        <v>-0.2195</v>
      </c>
      <c r="GY8" s="7">
        <f>IF(OR('Z-scores'!GY8&gt;3,'Z-scores'!GY8&lt;-3),"",'Z-scores'!GY8)</f>
        <v>-0.76402999999999999</v>
      </c>
      <c r="GZ8" s="7">
        <f>IF(OR('Z-scores'!GZ8&gt;3,'Z-scores'!GZ8&lt;-3),"",'Z-scores'!GZ8)</f>
        <v>-0.71140000000000003</v>
      </c>
      <c r="HA8" s="7">
        <f>IF(OR('Z-scores'!HA8&gt;3,'Z-scores'!HA8&lt;-3),"",'Z-scores'!HA8)</f>
        <v>-0.16048999999999999</v>
      </c>
      <c r="HB8" s="7">
        <f>IF(OR('Z-scores'!HB8&gt;3,'Z-scores'!HB8&lt;-3),"",'Z-scores'!HB8)</f>
        <v>-0.1993</v>
      </c>
      <c r="HC8" s="7">
        <f>IF(OR('Z-scores'!HC8&gt;3,'Z-scores'!HC8&lt;-3),"",'Z-scores'!HC8)</f>
        <v>-0.37198999999999999</v>
      </c>
      <c r="HD8" s="7">
        <f>IF(OR('Z-scores'!HD8&gt;3,'Z-scores'!HD8&lt;-3),"",'Z-scores'!HD8)</f>
        <v>-0.21557000000000001</v>
      </c>
      <c r="HE8" s="7">
        <f>IF(OR('Z-scores'!HE8&gt;3,'Z-scores'!HE8&lt;-3),"",'Z-scores'!HE8)</f>
        <v>-0.27187</v>
      </c>
      <c r="HF8" s="7">
        <f>IF(OR('Z-scores'!HF8&gt;3,'Z-scores'!HF8&lt;-3),"",'Z-scores'!HF8)</f>
        <v>-0.15941</v>
      </c>
      <c r="HG8" s="7">
        <f>IF(OR('Z-scores'!HG8&gt;3,'Z-scores'!HG8&lt;-3),"",'Z-scores'!HG8)</f>
        <v>-0.52383000000000002</v>
      </c>
      <c r="HH8" s="7">
        <f>IF(OR('Z-scores'!HH8&gt;3,'Z-scores'!HH8&lt;-3),"",'Z-scores'!HH8)</f>
        <v>-0.62651000000000001</v>
      </c>
      <c r="HI8" s="7">
        <f>IF(OR('Z-scores'!HI8&gt;3,'Z-scores'!HI8&lt;-3),"",'Z-scores'!HI8)</f>
        <v>-0.71389999999999998</v>
      </c>
      <c r="HJ8" s="7">
        <f>IF(OR('Z-scores'!HJ8&gt;3,'Z-scores'!HJ8&lt;-3),"",'Z-scores'!HJ8)</f>
        <v>-0.19586999999999999</v>
      </c>
      <c r="HK8" s="7">
        <f>IF(OR('Z-scores'!HK8&gt;3,'Z-scores'!HK8&lt;-3),"",'Z-scores'!HK8)</f>
        <v>0.19738</v>
      </c>
      <c r="HL8" s="7">
        <f>IF(OR('Z-scores'!HL8&gt;3,'Z-scores'!HL8&lt;-3),"",'Z-scores'!HL8)</f>
        <v>0.12565999999999999</v>
      </c>
      <c r="HM8" s="7">
        <f>IF(OR('Z-scores'!HM8&gt;3,'Z-scores'!HM8&lt;-3),"",'Z-scores'!HM8)</f>
        <v>-8.8500000000000002E-3</v>
      </c>
      <c r="HN8" s="7" t="str">
        <f>IF(OR('Z-scores'!HN8&gt;3,'Z-scores'!HN8&lt;-3),"",'Z-scores'!HN8)</f>
        <v/>
      </c>
      <c r="HO8" s="7">
        <f>IF(OR('Z-scores'!HO8&gt;3,'Z-scores'!HO8&lt;-3),"",'Z-scores'!HO8)</f>
        <v>0.75314000000000003</v>
      </c>
      <c r="HP8" s="7">
        <f>IF(OR('Z-scores'!HP8&gt;3,'Z-scores'!HP8&lt;-3),"",'Z-scores'!HP8)</f>
        <v>2.9955599999999998</v>
      </c>
      <c r="HQ8" s="7">
        <f>IF(OR('Z-scores'!HQ8&gt;3,'Z-scores'!HQ8&lt;-3),"",'Z-scores'!HQ8)</f>
        <v>0.62639</v>
      </c>
      <c r="HR8" s="7">
        <f>IF(OR('Z-scores'!HR8&gt;3,'Z-scores'!HR8&lt;-3),"",'Z-scores'!HR8)</f>
        <v>0.14193</v>
      </c>
      <c r="HS8" s="7">
        <f>IF(OR('Z-scores'!HS8&gt;3,'Z-scores'!HS8&lt;-3),"",'Z-scores'!HS8)</f>
        <v>-0.12261</v>
      </c>
      <c r="HT8" s="7">
        <f>IF(OR('Z-scores'!HT8&gt;3,'Z-scores'!HT8&lt;-3),"",'Z-scores'!HT8)</f>
        <v>-0.55818000000000001</v>
      </c>
      <c r="HU8" s="7">
        <f>IF(OR('Z-scores'!HU8&gt;3,'Z-scores'!HU8&lt;-3),"",'Z-scores'!HU8)</f>
        <v>-0.90498999999999996</v>
      </c>
      <c r="HV8" s="7">
        <f>IF(OR('Z-scores'!HV8&gt;3,'Z-scores'!HV8&lt;-3),"",'Z-scores'!HV8)</f>
        <v>-0.72226999999999997</v>
      </c>
      <c r="HW8" s="7">
        <f>IF(OR('Z-scores'!HW8&gt;3,'Z-scores'!HW8&lt;-3),"",'Z-scores'!HW8)</f>
        <v>-0.92715000000000003</v>
      </c>
      <c r="HX8" s="7">
        <f>IF(OR('Z-scores'!HX8&gt;3,'Z-scores'!HX8&lt;-3),"",'Z-scores'!HX8)</f>
        <v>-0.36248999999999998</v>
      </c>
      <c r="HY8" s="7">
        <f>IF(OR('Z-scores'!HY8&gt;3,'Z-scores'!HY8&lt;-3),"",'Z-scores'!HY8)</f>
        <v>-0.35339999999999999</v>
      </c>
      <c r="HZ8" s="7">
        <f>IF(OR('Z-scores'!HZ8&gt;3,'Z-scores'!HZ8&lt;-3),"",'Z-scores'!HZ8)</f>
        <v>-0.38195000000000001</v>
      </c>
      <c r="IA8" s="7">
        <f>IF(OR('Z-scores'!IA8&gt;3,'Z-scores'!IA8&lt;-3),"",'Z-scores'!IA8)</f>
        <v>-0.53334000000000004</v>
      </c>
      <c r="IB8" s="7">
        <f>IF(OR('Z-scores'!IB8&gt;3,'Z-scores'!IB8&lt;-3),"",'Z-scores'!IB8)</f>
        <v>-0.36992999999999998</v>
      </c>
      <c r="IC8" s="7">
        <f>IF(OR('Z-scores'!IC8&gt;3,'Z-scores'!IC8&lt;-3),"",'Z-scores'!IC8)</f>
        <v>-0.24965000000000001</v>
      </c>
      <c r="ID8" s="7">
        <f>IF(OR('Z-scores'!ID8&gt;3,'Z-scores'!ID8&lt;-3),"",'Z-scores'!ID8)</f>
        <v>-0.13239999999999999</v>
      </c>
      <c r="IE8" s="7">
        <f>IF(OR('Z-scores'!IE8&gt;3,'Z-scores'!IE8&lt;-3),"",'Z-scores'!IE8)</f>
        <v>-0.22170000000000001</v>
      </c>
      <c r="IF8" s="7">
        <f>IF(OR('Z-scores'!IF8&gt;3,'Z-scores'!IF8&lt;-3),"",'Z-scores'!IF8)</f>
        <v>-0.27045999999999998</v>
      </c>
      <c r="IG8" s="7">
        <f>IF(OR('Z-scores'!IG8&gt;3,'Z-scores'!IG8&lt;-3),"",'Z-scores'!IG8)</f>
        <v>-0.24254000000000001</v>
      </c>
      <c r="IH8" s="7">
        <f>IF(OR('Z-scores'!IH8&gt;3,'Z-scores'!IH8&lt;-3),"",'Z-scores'!IH8)</f>
        <v>-2.2720000000000001E-2</v>
      </c>
      <c r="II8" s="7">
        <f>IF(OR('Z-scores'!II8&gt;3,'Z-scores'!II8&lt;-3),"",'Z-scores'!II8)</f>
        <v>-0.33179999999999998</v>
      </c>
      <c r="IJ8" s="7">
        <f>IF(OR('Z-scores'!IJ8&gt;3,'Z-scores'!IJ8&lt;-3),"",'Z-scores'!IJ8)</f>
        <v>0.20907000000000001</v>
      </c>
      <c r="IK8" s="7">
        <f>IF(OR('Z-scores'!IK8&gt;3,'Z-scores'!IK8&lt;-3),"",'Z-scores'!IK8)</f>
        <v>1.993E-2</v>
      </c>
      <c r="IL8" s="7">
        <f>IF(OR('Z-scores'!IL8&gt;3,'Z-scores'!IL8&lt;-3),"",'Z-scores'!IL8)</f>
        <v>-1.1744399999999999</v>
      </c>
      <c r="IM8" s="7">
        <f>IF(OR('Z-scores'!IM8&gt;3,'Z-scores'!IM8&lt;-3),"",'Z-scores'!IM8)</f>
        <v>-1.11372</v>
      </c>
      <c r="IN8" s="7">
        <f>IF(OR('Z-scores'!IN8&gt;3,'Z-scores'!IN8&lt;-3),"",'Z-scores'!IN8)</f>
        <v>-0.2485</v>
      </c>
      <c r="IO8" s="7">
        <f>IF(OR('Z-scores'!IO8&gt;3,'Z-scores'!IO8&lt;-3),"",'Z-scores'!IO8)</f>
        <v>-3.5200000000000002E-2</v>
      </c>
      <c r="IP8" s="7">
        <f>IF(OR('Z-scores'!IP8&gt;3,'Z-scores'!IP8&lt;-3),"",'Z-scores'!IP8)</f>
        <v>-0.51551000000000002</v>
      </c>
      <c r="IQ8" s="7">
        <f>IF(OR('Z-scores'!IQ8&gt;3,'Z-scores'!IQ8&lt;-3),"",'Z-scores'!IQ8)</f>
        <v>-6.1510000000000002E-2</v>
      </c>
      <c r="IR8" s="7">
        <f>IF(OR('Z-scores'!IR8&gt;3,'Z-scores'!IR8&lt;-3),"",'Z-scores'!IR8)</f>
        <v>0.13725000000000001</v>
      </c>
      <c r="IS8" s="7">
        <f>IF(OR('Z-scores'!IS8&gt;3,'Z-scores'!IS8&lt;-3),"",'Z-scores'!IS8)</f>
        <v>-0.39707999999999999</v>
      </c>
      <c r="IT8" s="7">
        <f>IF(OR('Z-scores'!IT8&gt;3,'Z-scores'!IT8&lt;-3),"",'Z-scores'!IT8)</f>
        <v>-0.28438000000000002</v>
      </c>
      <c r="IU8" s="7">
        <f>IF(OR('Z-scores'!IU8&gt;3,'Z-scores'!IU8&lt;-3),"",'Z-scores'!IU8)</f>
        <v>-8.1350000000000006E-2</v>
      </c>
      <c r="IV8" s="7">
        <f>IF(OR('Z-scores'!IV8&gt;3,'Z-scores'!IV8&lt;-3),"",'Z-scores'!IV8)</f>
        <v>0.55847000000000002</v>
      </c>
      <c r="IW8" s="7">
        <f>IF(OR('Z-scores'!IW8&gt;3,'Z-scores'!IW8&lt;-3),"",'Z-scores'!IW8)</f>
        <v>0.62922</v>
      </c>
      <c r="IX8" s="7">
        <f>IF(OR('Z-scores'!IX8&gt;3,'Z-scores'!IX8&lt;-3),"",'Z-scores'!IX8)</f>
        <v>0.14929999999999999</v>
      </c>
      <c r="IY8" s="7">
        <f>IF(OR('Z-scores'!IY8&gt;3,'Z-scores'!IY8&lt;-3),"",'Z-scores'!IY8)</f>
        <v>7.4599999999999996E-3</v>
      </c>
      <c r="IZ8" s="7">
        <f>IF(OR('Z-scores'!IZ8&gt;3,'Z-scores'!IZ8&lt;-3),"",'Z-scores'!IZ8)</f>
        <v>-0.14177000000000001</v>
      </c>
      <c r="JA8" s="7">
        <f>IF(OR('Z-scores'!JA8&gt;3,'Z-scores'!JA8&lt;-3),"",'Z-scores'!JA8)</f>
        <v>0.51998999999999995</v>
      </c>
      <c r="JB8" s="7">
        <f>IF(OR('Z-scores'!JB8&gt;3,'Z-scores'!JB8&lt;-3),"",'Z-scores'!JB8)</f>
        <v>7.8030000000000002E-2</v>
      </c>
      <c r="JC8" s="7">
        <f>IF(OR('Z-scores'!JC8&gt;3,'Z-scores'!JC8&lt;-3),"",'Z-scores'!JC8)</f>
        <v>1.6079699999999999</v>
      </c>
      <c r="JD8" s="7">
        <f>IF(OR('Z-scores'!JD8&gt;3,'Z-scores'!JD8&lt;-3),"",'Z-scores'!JD8)</f>
        <v>-3.7499999999999999E-2</v>
      </c>
      <c r="JE8" s="7">
        <f>IF(OR('Z-scores'!JE8&gt;3,'Z-scores'!JE8&lt;-3),"",'Z-scores'!JE8)</f>
        <v>-0.64434000000000002</v>
      </c>
      <c r="JF8" s="7">
        <f>IF(OR('Z-scores'!JF8&gt;3,'Z-scores'!JF8&lt;-3),"",'Z-scores'!JF8)</f>
        <v>-0.74567000000000005</v>
      </c>
      <c r="JG8" s="7">
        <f>IF(OR('Z-scores'!JG8&gt;3,'Z-scores'!JG8&lt;-3),"",'Z-scores'!JG8)</f>
        <v>-0.74641000000000002</v>
      </c>
      <c r="JH8" s="7">
        <f>IF(OR('Z-scores'!JH8&gt;3,'Z-scores'!JH8&lt;-3),"",'Z-scores'!JH8)</f>
        <v>-0.29460999999999998</v>
      </c>
      <c r="JI8" s="7">
        <f>IF(OR('Z-scores'!JI8&gt;3,'Z-scores'!JI8&lt;-3),"",'Z-scores'!JI8)</f>
        <v>0.36403000000000002</v>
      </c>
      <c r="JJ8" s="7">
        <f>IF(OR('Z-scores'!JJ8&gt;3,'Z-scores'!JJ8&lt;-3),"",'Z-scores'!JJ8)</f>
        <v>0.70921000000000001</v>
      </c>
      <c r="JK8" s="7">
        <f>IF(OR('Z-scores'!JK8&gt;3,'Z-scores'!JK8&lt;-3),"",'Z-scores'!JK8)</f>
        <v>1.68194</v>
      </c>
      <c r="JL8" s="7">
        <f>IF(OR('Z-scores'!JL8&gt;3,'Z-scores'!JL8&lt;-3),"",'Z-scores'!JL8)</f>
        <v>-7.3840000000000003E-2</v>
      </c>
      <c r="JM8" s="7">
        <f>IF(OR('Z-scores'!JM8&gt;3,'Z-scores'!JM8&lt;-3),"",'Z-scores'!JM8)</f>
        <v>1.3663000000000001</v>
      </c>
      <c r="JN8" s="7">
        <f>IF(OR('Z-scores'!JN8&gt;3,'Z-scores'!JN8&lt;-3),"",'Z-scores'!JN8)</f>
        <v>1.1113999999999999</v>
      </c>
      <c r="JO8" s="7">
        <f>IF(OR('Z-scores'!JO8&gt;3,'Z-scores'!JO8&lt;-3),"",'Z-scores'!JO8)</f>
        <v>-1.992E-2</v>
      </c>
      <c r="JP8" s="7">
        <f>IF(OR('Z-scores'!JP8&gt;3,'Z-scores'!JP8&lt;-3),"",'Z-scores'!JP8)</f>
        <v>-0.42224</v>
      </c>
      <c r="JQ8" s="7">
        <f>IF(OR('Z-scores'!JQ8&gt;3,'Z-scores'!JQ8&lt;-3),"",'Z-scores'!JQ8)</f>
        <v>-0.44797999999999999</v>
      </c>
      <c r="JR8" s="7">
        <f>IF(OR('Z-scores'!JR8&gt;3,'Z-scores'!JR8&lt;-3),"",'Z-scores'!JR8)</f>
        <v>-0.34428999999999998</v>
      </c>
      <c r="JS8" s="7">
        <f>IF(OR('Z-scores'!JS8&gt;3,'Z-scores'!JS8&lt;-3),"",'Z-scores'!JS8)</f>
        <v>1.1329499999999999</v>
      </c>
      <c r="JT8" s="7">
        <f>IF(OR('Z-scores'!JT8&gt;3,'Z-scores'!JT8&lt;-3),"",'Z-scores'!JT8)</f>
        <v>-0.38730999999999999</v>
      </c>
      <c r="JU8" s="7">
        <f>IF(OR('Z-scores'!JU8&gt;3,'Z-scores'!JU8&lt;-3),"",'Z-scores'!JU8)</f>
        <v>0.20904</v>
      </c>
      <c r="JV8" s="7">
        <f>IF(OR('Z-scores'!JV8&gt;3,'Z-scores'!JV8&lt;-3),"",'Z-scores'!JV8)</f>
        <v>-0.61819999999999997</v>
      </c>
      <c r="JW8" s="7">
        <f>IF(OR('Z-scores'!JW8&gt;3,'Z-scores'!JW8&lt;-3),"",'Z-scores'!JW8)</f>
        <v>1.2345200000000001</v>
      </c>
      <c r="JX8" s="7">
        <f>IF(OR('Z-scores'!JX8&gt;3,'Z-scores'!JX8&lt;-3),"",'Z-scores'!JX8)</f>
        <v>-0.50546000000000002</v>
      </c>
      <c r="JY8" s="7">
        <f>IF(OR('Z-scores'!JY8&gt;3,'Z-scores'!JY8&lt;-3),"",'Z-scores'!JY8)</f>
        <v>-0.54779</v>
      </c>
      <c r="JZ8" s="7">
        <f>IF(OR('Z-scores'!JZ8&gt;3,'Z-scores'!JZ8&lt;-3),"",'Z-scores'!JZ8)</f>
        <v>-0.35674</v>
      </c>
      <c r="KA8" s="7">
        <f>IF(OR('Z-scores'!KA8&gt;3,'Z-scores'!KA8&lt;-3),"",'Z-scores'!KA8)</f>
        <v>-0.60902000000000001</v>
      </c>
      <c r="KB8" s="7">
        <f>IF(OR('Z-scores'!KB8&gt;3,'Z-scores'!KB8&lt;-3),"",'Z-scores'!KB8)</f>
        <v>-0.42620000000000002</v>
      </c>
      <c r="KC8" s="7">
        <f>IF(OR('Z-scores'!KC8&gt;3,'Z-scores'!KC8&lt;-3),"",'Z-scores'!KC8)</f>
        <v>-0.64985999999999999</v>
      </c>
      <c r="KD8" s="7">
        <f>IF(OR('Z-scores'!KD8&gt;3,'Z-scores'!KD8&lt;-3),"",'Z-scores'!KD8)</f>
        <v>-0.42213000000000001</v>
      </c>
      <c r="KE8" s="7">
        <f>IF(OR('Z-scores'!KE8&gt;3,'Z-scores'!KE8&lt;-3),"",'Z-scores'!KE8)</f>
        <v>-0.30301</v>
      </c>
      <c r="KF8" s="7">
        <f>IF(OR('Z-scores'!KF8&gt;3,'Z-scores'!KF8&lt;-3),"",'Z-scores'!KF8)</f>
        <v>-0.23463000000000001</v>
      </c>
      <c r="KG8" s="7">
        <f>IF(OR('Z-scores'!KG8&gt;3,'Z-scores'!KG8&lt;-3),"",'Z-scores'!KG8)</f>
        <v>-0.56910000000000005</v>
      </c>
      <c r="KH8" s="7">
        <f>IF(OR('Z-scores'!KH8&gt;3,'Z-scores'!KH8&lt;-3),"",'Z-scores'!KH8)</f>
        <v>-0.24254000000000001</v>
      </c>
      <c r="KI8" s="7">
        <f>IF(OR('Z-scores'!KI8&gt;3,'Z-scores'!KI8&lt;-3),"",'Z-scores'!KI8)</f>
        <v>-0.43268000000000001</v>
      </c>
      <c r="KJ8" s="7">
        <f>IF(OR('Z-scores'!KJ8&gt;3,'Z-scores'!KJ8&lt;-3),"",'Z-scores'!KJ8)</f>
        <v>-0.65825999999999996</v>
      </c>
      <c r="KK8" s="7">
        <f>IF(OR('Z-scores'!KK8&gt;3,'Z-scores'!KK8&lt;-3),"",'Z-scores'!KK8)</f>
        <v>-0.29120000000000001</v>
      </c>
      <c r="KL8" s="7">
        <f>IF(OR('Z-scores'!KL8&gt;3,'Z-scores'!KL8&lt;-3),"",'Z-scores'!KL8)</f>
        <v>-0.14427000000000001</v>
      </c>
      <c r="KM8" s="7">
        <f>IF(OR('Z-scores'!KM8&gt;3,'Z-scores'!KM8&lt;-3),"",'Z-scores'!KM8)</f>
        <v>-0.30997000000000002</v>
      </c>
      <c r="KN8" s="7">
        <f>IF(OR('Z-scores'!KN8&gt;3,'Z-scores'!KN8&lt;-3),"",'Z-scores'!KN8)</f>
        <v>-0.74160999999999999</v>
      </c>
      <c r="KO8" s="7">
        <f>IF(OR('Z-scores'!KO8&gt;3,'Z-scores'!KO8&lt;-3),"",'Z-scores'!KO8)</f>
        <v>-0.34733000000000003</v>
      </c>
      <c r="KP8" s="7">
        <f>IF(OR('Z-scores'!KP8&gt;3,'Z-scores'!KP8&lt;-3),"",'Z-scores'!KP8)</f>
        <v>-0.72958000000000001</v>
      </c>
      <c r="KQ8" s="7">
        <f>IF(OR('Z-scores'!KQ8&gt;3,'Z-scores'!KQ8&lt;-3),"",'Z-scores'!KQ8)</f>
        <v>-0.59489999999999998</v>
      </c>
      <c r="KR8" s="7">
        <f>IF(OR('Z-scores'!KR8&gt;3,'Z-scores'!KR8&lt;-3),"",'Z-scores'!KR8)</f>
        <v>-0.76651999999999998</v>
      </c>
      <c r="KS8" s="7">
        <f>IF(OR('Z-scores'!KS8&gt;3,'Z-scores'!KS8&lt;-3),"",'Z-scores'!KS8)</f>
        <v>-0.24460999999999999</v>
      </c>
      <c r="KT8" s="7">
        <f>IF(OR('Z-scores'!KT8&gt;3,'Z-scores'!KT8&lt;-3),"",'Z-scores'!KT8)</f>
        <v>-0.45656999999999998</v>
      </c>
      <c r="KU8" s="7">
        <f>IF(OR('Z-scores'!KU8&gt;3,'Z-scores'!KU8&lt;-3),"",'Z-scores'!KU8)</f>
        <v>0.38739000000000001</v>
      </c>
      <c r="KV8" s="7">
        <f>IF(OR('Z-scores'!KV8&gt;3,'Z-scores'!KV8&lt;-3),"",'Z-scores'!KV8)</f>
        <v>-0.4304</v>
      </c>
      <c r="KW8" s="7">
        <f>IF(OR('Z-scores'!KW8&gt;3,'Z-scores'!KW8&lt;-3),"",'Z-scores'!KW8)</f>
        <v>9.0829999999999994E-2</v>
      </c>
      <c r="KX8" s="7">
        <f>IF(OR('Z-scores'!KX8&gt;3,'Z-scores'!KX8&lt;-3),"",'Z-scores'!KX8)</f>
        <v>0.11842</v>
      </c>
      <c r="KY8" s="7">
        <f>IF(OR('Z-scores'!KY8&gt;3,'Z-scores'!KY8&lt;-3),"",'Z-scores'!KY8)</f>
        <v>-0.24148</v>
      </c>
      <c r="KZ8" s="7">
        <f>IF(OR('Z-scores'!KZ8&gt;3,'Z-scores'!KZ8&lt;-3),"",'Z-scores'!KZ8)</f>
        <v>-0.36459000000000003</v>
      </c>
      <c r="LA8" s="7">
        <f>IF(OR('Z-scores'!LA8&gt;3,'Z-scores'!LA8&lt;-3),"",'Z-scores'!LA8)</f>
        <v>-3.117E-2</v>
      </c>
      <c r="LB8" s="7">
        <f>IF(OR('Z-scores'!LB8&gt;3,'Z-scores'!LB8&lt;-3),"",'Z-scores'!LB8)</f>
        <v>-0.25918999999999998</v>
      </c>
      <c r="LC8" s="7">
        <f>IF(OR('Z-scores'!LC8&gt;3,'Z-scores'!LC8&lt;-3),"",'Z-scores'!LC8)</f>
        <v>-0.26021</v>
      </c>
      <c r="LD8" s="7">
        <f>IF(OR('Z-scores'!LD8&gt;3,'Z-scores'!LD8&lt;-3),"",'Z-scores'!LD8)</f>
        <v>-0.18139</v>
      </c>
      <c r="LE8" s="7">
        <f>IF(OR('Z-scores'!LE8&gt;3,'Z-scores'!LE8&lt;-3),"",'Z-scores'!LE8)</f>
        <v>-0.43041000000000001</v>
      </c>
      <c r="LF8" s="7">
        <f>IF(OR('Z-scores'!LF8&gt;3,'Z-scores'!LF8&lt;-3),"",'Z-scores'!LF8)</f>
        <v>-0.25629999999999997</v>
      </c>
      <c r="LG8" s="7">
        <f>IF(OR('Z-scores'!LG8&gt;3,'Z-scores'!LG8&lt;-3),"",'Z-scores'!LG8)</f>
        <v>-0.40666000000000002</v>
      </c>
      <c r="LH8" s="7">
        <f>IF(OR('Z-scores'!LH8&gt;3,'Z-scores'!LH8&lt;-3),"",'Z-scores'!LH8)</f>
        <v>-0.43629000000000001</v>
      </c>
      <c r="LI8" s="7">
        <f>IF(OR('Z-scores'!LI8&gt;3,'Z-scores'!LI8&lt;-3),"",'Z-scores'!LI8)</f>
        <v>-0.40475</v>
      </c>
      <c r="LJ8" s="7">
        <f>IF(OR('Z-scores'!LJ8&gt;3,'Z-scores'!LJ8&lt;-3),"",'Z-scores'!LJ8)</f>
        <v>-0.43143999999999999</v>
      </c>
      <c r="LK8" s="7">
        <f>IF(OR('Z-scores'!LK8&gt;3,'Z-scores'!LK8&lt;-3),"",'Z-scores'!LK8)</f>
        <v>0.14935999999999999</v>
      </c>
      <c r="LL8" s="7">
        <f>IF(OR('Z-scores'!LL8&gt;3,'Z-scores'!LL8&lt;-3),"",'Z-scores'!LL8)</f>
        <v>0.57284000000000002</v>
      </c>
      <c r="LM8" s="7">
        <f>IF(OR('Z-scores'!LM8&gt;3,'Z-scores'!LM8&lt;-3),"",'Z-scores'!LM8)</f>
        <v>0.23924000000000001</v>
      </c>
      <c r="LN8" s="7">
        <f>IF(OR('Z-scores'!LN8&gt;3,'Z-scores'!LN8&lt;-3),"",'Z-scores'!LN8)</f>
        <v>0.66308</v>
      </c>
      <c r="LO8" s="7">
        <f>IF(OR('Z-scores'!LO8&gt;3,'Z-scores'!LO8&lt;-3),"",'Z-scores'!LO8)</f>
        <v>1.9441600000000001</v>
      </c>
      <c r="LP8" s="7">
        <f>IF(OR('Z-scores'!LP8&gt;3,'Z-scores'!LP8&lt;-3),"",'Z-scores'!LP8)</f>
        <v>-0.15753</v>
      </c>
      <c r="LQ8" s="7">
        <f>IF(OR('Z-scores'!LQ8&gt;3,'Z-scores'!LQ8&lt;-3),"",'Z-scores'!LQ8)</f>
        <v>0.34283000000000002</v>
      </c>
      <c r="LR8" s="7">
        <f>IF(OR('Z-scores'!LR8&gt;3,'Z-scores'!LR8&lt;-3),"",'Z-scores'!LR8)</f>
        <v>-0.42907000000000001</v>
      </c>
      <c r="LS8" s="7">
        <f>IF(OR('Z-scores'!LS8&gt;3,'Z-scores'!LS8&lt;-3),"",'Z-scores'!LS8)</f>
        <v>-0.18493000000000001</v>
      </c>
      <c r="LT8" s="7">
        <f>IF(OR('Z-scores'!LT8&gt;3,'Z-scores'!LT8&lt;-3),"",'Z-scores'!LT8)</f>
        <v>-0.48341000000000001</v>
      </c>
      <c r="LU8" s="7">
        <f>IF(OR('Z-scores'!LU8&gt;3,'Z-scores'!LU8&lt;-3),"",'Z-scores'!LU8)</f>
        <v>1.5491900000000001</v>
      </c>
      <c r="LV8" s="7">
        <f>IF(OR('Z-scores'!LV8&gt;3,'Z-scores'!LV8&lt;-3),"",'Z-scores'!LV8)</f>
        <v>-0.24648</v>
      </c>
      <c r="LW8" s="7">
        <f>IF(OR('Z-scores'!LW8&gt;3,'Z-scores'!LW8&lt;-3),"",'Z-scores'!LW8)</f>
        <v>0.30120000000000002</v>
      </c>
      <c r="LX8" s="7">
        <f>IF(OR('Z-scores'!LX8&gt;3,'Z-scores'!LX8&lt;-3),"",'Z-scores'!LX8)</f>
        <v>-0.24254000000000001</v>
      </c>
      <c r="LY8" s="7">
        <f>IF(OR('Z-scores'!LY8&gt;3,'Z-scores'!LY8&lt;-3),"",'Z-scores'!LY8)</f>
        <v>-0.63666</v>
      </c>
      <c r="LZ8" s="7">
        <f>IF(OR('Z-scores'!LZ8&gt;3,'Z-scores'!LZ8&lt;-3),"",'Z-scores'!LZ8)</f>
        <v>-0.25540000000000002</v>
      </c>
      <c r="MA8" s="7">
        <f>IF(OR('Z-scores'!MA8&gt;3,'Z-scores'!MA8&lt;-3),"",'Z-scores'!MA8)</f>
        <v>-0.24071000000000001</v>
      </c>
      <c r="MB8" s="7">
        <f>IF(OR('Z-scores'!MB8&gt;3,'Z-scores'!MB8&lt;-3),"",'Z-scores'!MB8)</f>
        <v>-0.24254000000000001</v>
      </c>
      <c r="MC8" s="7">
        <f>IF(OR('Z-scores'!MC8&gt;3,'Z-scores'!MC8&lt;-3),"",'Z-scores'!MC8)</f>
        <v>0.33875</v>
      </c>
      <c r="MD8" s="7">
        <f>IF(OR('Z-scores'!MD8&gt;3,'Z-scores'!MD8&lt;-3),"",'Z-scores'!MD8)</f>
        <v>0.28515000000000001</v>
      </c>
      <c r="ME8" s="7">
        <f>IF(OR('Z-scores'!ME8&gt;3,'Z-scores'!ME8&lt;-3),"",'Z-scores'!ME8)</f>
        <v>-0.25263000000000002</v>
      </c>
      <c r="MF8" s="7">
        <f>IF(OR('Z-scores'!MF8&gt;3,'Z-scores'!MF8&lt;-3),"",'Z-scores'!MF8)</f>
        <v>1.6989700000000001</v>
      </c>
      <c r="MG8" s="7">
        <f>IF(OR('Z-scores'!MG8&gt;3,'Z-scores'!MG8&lt;-3),"",'Z-scores'!MG8)</f>
        <v>0.72645000000000004</v>
      </c>
      <c r="MH8" s="7">
        <f>IF(OR('Z-scores'!MH8&gt;3,'Z-scores'!MH8&lt;-3),"",'Z-scores'!MH8)</f>
        <v>4.385E-2</v>
      </c>
      <c r="MI8" s="7">
        <f>IF(OR('Z-scores'!MI8&gt;3,'Z-scores'!MI8&lt;-3),"",'Z-scores'!MI8)</f>
        <v>0.48148999999999997</v>
      </c>
      <c r="MJ8" s="7">
        <f>IF(OR('Z-scores'!MJ8&gt;3,'Z-scores'!MJ8&lt;-3),"",'Z-scores'!MJ8)</f>
        <v>1.18201</v>
      </c>
      <c r="MK8" s="7">
        <f>IF(OR('Z-scores'!MK8&gt;3,'Z-scores'!MK8&lt;-3),"",'Z-scores'!MK8)</f>
        <v>-0.24254000000000001</v>
      </c>
      <c r="ML8" s="7">
        <f>IF(OR('Z-scores'!ML8&gt;3,'Z-scores'!ML8&lt;-3),"",'Z-scores'!ML8)</f>
        <v>1.47542</v>
      </c>
      <c r="MM8" s="7">
        <f>IF(OR('Z-scores'!MM8&gt;3,'Z-scores'!MM8&lt;-3),"",'Z-scores'!MM8)</f>
        <v>1.2925199999999999</v>
      </c>
      <c r="MN8" s="7">
        <f>IF(OR('Z-scores'!MN8&gt;3,'Z-scores'!MN8&lt;-3),"",'Z-scores'!MN8)</f>
        <v>0.10573</v>
      </c>
      <c r="MO8" s="7">
        <f>IF(OR('Z-scores'!MO8&gt;3,'Z-scores'!MO8&lt;-3),"",'Z-scores'!MO8)</f>
        <v>0.35825000000000001</v>
      </c>
      <c r="MP8" s="7">
        <f>IF(OR('Z-scores'!MP8&gt;3,'Z-scores'!MP8&lt;-3),"",'Z-scores'!MP8)</f>
        <v>0.79886999999999997</v>
      </c>
      <c r="MQ8" s="7">
        <f>IF(OR('Z-scores'!MQ8&gt;3,'Z-scores'!MQ8&lt;-3),"",'Z-scores'!MQ8)</f>
        <v>1.4623900000000001</v>
      </c>
      <c r="MR8" s="7">
        <f>IF(OR('Z-scores'!MR8&gt;3,'Z-scores'!MR8&lt;-3),"",'Z-scores'!MR8)</f>
        <v>1.1192800000000001</v>
      </c>
      <c r="MS8" s="7">
        <f>IF(OR('Z-scores'!MS8&gt;3,'Z-scores'!MS8&lt;-3),"",'Z-scores'!MS8)</f>
        <v>0.67954999999999999</v>
      </c>
      <c r="MT8" s="7">
        <f>IF(OR('Z-scores'!MT8&gt;3,'Z-scores'!MT8&lt;-3),"",'Z-scores'!MT8)</f>
        <v>0.65517000000000003</v>
      </c>
      <c r="MU8" s="7">
        <f>IF(OR('Z-scores'!MU8&gt;3,'Z-scores'!MU8&lt;-3),"",'Z-scores'!MU8)</f>
        <v>-2.5090000000000001E-2</v>
      </c>
      <c r="MV8" s="7">
        <f>IF(OR('Z-scores'!MV8&gt;3,'Z-scores'!MV8&lt;-3),"",'Z-scores'!MV8)</f>
        <v>3.5009999999999999E-2</v>
      </c>
      <c r="MW8" s="7">
        <f>IF(OR('Z-scores'!MW8&gt;3,'Z-scores'!MW8&lt;-3),"",'Z-scores'!MW8)</f>
        <v>2.0135700000000001</v>
      </c>
      <c r="MX8" s="7">
        <f>IF(OR('Z-scores'!MX8&gt;3,'Z-scores'!MX8&lt;-3),"",'Z-scores'!MX8)</f>
        <v>-0.46975</v>
      </c>
      <c r="MY8" s="7">
        <f>IF(OR('Z-scores'!MY8&gt;3,'Z-scores'!MY8&lt;-3),"",'Z-scores'!MY8)</f>
        <v>1.1400999999999999</v>
      </c>
      <c r="MZ8" s="7">
        <f>IF(OR('Z-scores'!MZ8&gt;3,'Z-scores'!MZ8&lt;-3),"",'Z-scores'!MZ8)</f>
        <v>-0.37717000000000001</v>
      </c>
      <c r="NA8" s="7">
        <f>IF(OR('Z-scores'!NA8&gt;3,'Z-scores'!NA8&lt;-3),"",'Z-scores'!NA8)</f>
        <v>-0.12374</v>
      </c>
      <c r="NB8" s="7">
        <f>IF(OR('Z-scores'!NB8&gt;3,'Z-scores'!NB8&lt;-3),"",'Z-scores'!NB8)</f>
        <v>8.5900000000000004E-3</v>
      </c>
      <c r="NC8" s="7">
        <f>IF(OR('Z-scores'!NC8&gt;3,'Z-scores'!NC8&lt;-3),"",'Z-scores'!NC8)</f>
        <v>-1.1809799999999999</v>
      </c>
      <c r="ND8" s="7">
        <f>IF(OR('Z-scores'!ND8&gt;3,'Z-scores'!ND8&lt;-3),"",'Z-scores'!ND8)</f>
        <v>-0.94616999999999996</v>
      </c>
      <c r="NE8" s="7">
        <f>IF(OR('Z-scores'!NE8&gt;3,'Z-scores'!NE8&lt;-3),"",'Z-scores'!NE8)</f>
        <v>-0.4078</v>
      </c>
      <c r="NF8" s="7">
        <f>IF(OR('Z-scores'!NF8&gt;3,'Z-scores'!NF8&lt;-3),"",'Z-scores'!NF8)</f>
        <v>0.11315</v>
      </c>
      <c r="NG8" s="7">
        <f>IF(OR('Z-scores'!NG8&gt;3,'Z-scores'!NG8&lt;-3),"",'Z-scores'!NG8)</f>
        <v>0.87166999999999994</v>
      </c>
      <c r="NH8" s="7">
        <f>IF(OR('Z-scores'!NH8&gt;3,'Z-scores'!NH8&lt;-3),"",'Z-scores'!NH8)</f>
        <v>-0.14837</v>
      </c>
      <c r="NI8" s="7">
        <f>IF(OR('Z-scores'!NI8&gt;3,'Z-scores'!NI8&lt;-3),"",'Z-scores'!NI8)</f>
        <v>0.65695999999999999</v>
      </c>
      <c r="NJ8" s="7">
        <f>IF(OR('Z-scores'!NJ8&gt;3,'Z-scores'!NJ8&lt;-3),"",'Z-scores'!NJ8)</f>
        <v>-0.25377</v>
      </c>
      <c r="NK8" s="7">
        <f>IF(OR('Z-scores'!NK8&gt;3,'Z-scores'!NK8&lt;-3),"",'Z-scores'!NK8)</f>
        <v>0.50819999999999999</v>
      </c>
      <c r="NL8" s="7">
        <f>IF(OR('Z-scores'!NL8&gt;3,'Z-scores'!NL8&lt;-3),"",'Z-scores'!NL8)</f>
        <v>0.33534999999999998</v>
      </c>
      <c r="NM8" s="7">
        <f>IF(OR('Z-scores'!NM8&gt;3,'Z-scores'!NM8&lt;-3),"",'Z-scores'!NM8)</f>
        <v>0.58059000000000005</v>
      </c>
      <c r="NN8" s="7">
        <f>IF(OR('Z-scores'!NN8&gt;3,'Z-scores'!NN8&lt;-3),"",'Z-scores'!NN8)</f>
        <v>-0.79423999999999995</v>
      </c>
      <c r="NO8" s="7">
        <f>IF(OR('Z-scores'!NO8&gt;3,'Z-scores'!NO8&lt;-3),"",'Z-scores'!NO8)</f>
        <v>-0.80328999999999995</v>
      </c>
      <c r="NP8" s="7">
        <f>IF(OR('Z-scores'!NP8&gt;3,'Z-scores'!NP8&lt;-3),"",'Z-scores'!NP8)</f>
        <v>-0.66437999999999997</v>
      </c>
      <c r="NQ8" s="7">
        <f>IF(OR('Z-scores'!NQ8&gt;3,'Z-scores'!NQ8&lt;-3),"",'Z-scores'!NQ8)</f>
        <v>-0.95970999999999995</v>
      </c>
      <c r="NR8" s="7">
        <f>IF(OR('Z-scores'!NR8&gt;3,'Z-scores'!NR8&lt;-3),"",'Z-scores'!NR8)</f>
        <v>-0.66566999999999998</v>
      </c>
      <c r="NS8" s="7">
        <f>IF(OR('Z-scores'!NS8&gt;3,'Z-scores'!NS8&lt;-3),"",'Z-scores'!NS8)</f>
        <v>-0.51505999999999996</v>
      </c>
      <c r="NT8" s="7">
        <f>IF(OR('Z-scores'!NT8&gt;3,'Z-scores'!NT8&lt;-3),"",'Z-scores'!NT8)</f>
        <v>-0.65146000000000004</v>
      </c>
      <c r="NU8" s="7">
        <f>IF(OR('Z-scores'!NU8&gt;3,'Z-scores'!NU8&lt;-3),"",'Z-scores'!NU8)</f>
        <v>4.7210000000000002E-2</v>
      </c>
      <c r="NV8" s="7">
        <f>IF(OR('Z-scores'!NV8&gt;3,'Z-scores'!NV8&lt;-3),"",'Z-scores'!NV8)</f>
        <v>1.9272100000000001</v>
      </c>
      <c r="NW8" s="7">
        <f>IF(OR('Z-scores'!NW8&gt;3,'Z-scores'!NW8&lt;-3),"",'Z-scores'!NW8)</f>
        <v>-0.21415000000000001</v>
      </c>
      <c r="NX8" s="7">
        <f>IF(OR('Z-scores'!NX8&gt;3,'Z-scores'!NX8&lt;-3),"",'Z-scores'!NX8)</f>
        <v>-0.52107000000000003</v>
      </c>
      <c r="NY8" s="7">
        <f>IF(OR('Z-scores'!NY8&gt;3,'Z-scores'!NY8&lt;-3),"",'Z-scores'!NY8)</f>
        <v>-0.51039000000000001</v>
      </c>
      <c r="NZ8" s="7">
        <f>IF(OR('Z-scores'!NZ8&gt;3,'Z-scores'!NZ8&lt;-3),"",'Z-scores'!NZ8)</f>
        <v>0.99380000000000002</v>
      </c>
      <c r="OA8" s="7">
        <f>IF(OR('Z-scores'!OA8&gt;3,'Z-scores'!OA8&lt;-3),"",'Z-scores'!OA8)</f>
        <v>-0.69130000000000003</v>
      </c>
      <c r="OB8" s="7">
        <f>IF(OR('Z-scores'!OB8&gt;3,'Z-scores'!OB8&lt;-3),"",'Z-scores'!OB8)</f>
        <v>-0.1177</v>
      </c>
      <c r="OC8" s="7">
        <f>IF(OR('Z-scores'!OC8&gt;3,'Z-scores'!OC8&lt;-3),"",'Z-scores'!OC8)</f>
        <v>-7.7399999999999997E-2</v>
      </c>
      <c r="OD8" s="7">
        <f>IF(OR('Z-scores'!OD8&gt;3,'Z-scores'!OD8&lt;-3),"",'Z-scores'!OD8)</f>
        <v>-0.17199</v>
      </c>
      <c r="OE8" s="7">
        <f>IF(OR('Z-scores'!OE8&gt;3,'Z-scores'!OE8&lt;-3),"",'Z-scores'!OE8)</f>
        <v>0.31142999999999998</v>
      </c>
      <c r="OF8" s="7">
        <f>IF(OR('Z-scores'!OF8&gt;3,'Z-scores'!OF8&lt;-3),"",'Z-scores'!OF8)</f>
        <v>0.61824000000000001</v>
      </c>
      <c r="OG8" s="7">
        <f>IF(OR('Z-scores'!OG8&gt;3,'Z-scores'!OG8&lt;-3),"",'Z-scores'!OG8)</f>
        <v>-0.28908</v>
      </c>
      <c r="OH8" s="7">
        <f>IF(OR('Z-scores'!OH8&gt;3,'Z-scores'!OH8&lt;-3),"",'Z-scores'!OH8)</f>
        <v>-0.52302999999999999</v>
      </c>
      <c r="OI8" s="7">
        <f>IF(OR('Z-scores'!OI8&gt;3,'Z-scores'!OI8&lt;-3),"",'Z-scores'!OI8)</f>
        <v>-0.61724999999999997</v>
      </c>
      <c r="OJ8" s="7">
        <f>IF(OR('Z-scores'!OJ8&gt;3,'Z-scores'!OJ8&lt;-3),"",'Z-scores'!OJ8)</f>
        <v>6.386E-2</v>
      </c>
      <c r="OK8" s="7">
        <f>IF(OR('Z-scores'!OK8&gt;3,'Z-scores'!OK8&lt;-3),"",'Z-scores'!OK8)</f>
        <v>-0.31925999999999999</v>
      </c>
      <c r="OL8" s="7">
        <f>IF(OR('Z-scores'!OL8&gt;3,'Z-scores'!OL8&lt;-3),"",'Z-scores'!OL8)</f>
        <v>0.15473999999999999</v>
      </c>
      <c r="OM8" s="7">
        <f>IF(OR('Z-scores'!OM8&gt;3,'Z-scores'!OM8&lt;-3),"",'Z-scores'!OM8)</f>
        <v>0.77239000000000002</v>
      </c>
      <c r="ON8" s="7">
        <f>IF(OR('Z-scores'!ON8&gt;3,'Z-scores'!ON8&lt;-3),"",'Z-scores'!ON8)</f>
        <v>0.17430000000000001</v>
      </c>
      <c r="OO8" s="7">
        <f>IF(OR('Z-scores'!OO8&gt;3,'Z-scores'!OO8&lt;-3),"",'Z-scores'!OO8)</f>
        <v>-0.26956999999999998</v>
      </c>
      <c r="OP8" s="7">
        <f>IF(OR('Z-scores'!OP8&gt;3,'Z-scores'!OP8&lt;-3),"",'Z-scores'!OP8)</f>
        <v>-0.24254000000000001</v>
      </c>
      <c r="OQ8" s="7">
        <f>IF(OR('Z-scores'!OQ8&gt;3,'Z-scores'!OQ8&lt;-3),"",'Z-scores'!OQ8)</f>
        <v>0.65390000000000004</v>
      </c>
      <c r="OR8" s="7">
        <f>IF(OR('Z-scores'!OR8&gt;3,'Z-scores'!OR8&lt;-3),"",'Z-scores'!OR8)</f>
        <v>0.86407</v>
      </c>
      <c r="OS8" s="7">
        <f>IF(OR('Z-scores'!OS8&gt;3,'Z-scores'!OS8&lt;-3),"",'Z-scores'!OS8)</f>
        <v>0.57862000000000002</v>
      </c>
      <c r="OT8" s="7">
        <f>IF(OR('Z-scores'!OT8&gt;3,'Z-scores'!OT8&lt;-3),"",'Z-scores'!OT8)</f>
        <v>0.48870000000000002</v>
      </c>
      <c r="OU8" s="7">
        <f>IF(OR('Z-scores'!OU8&gt;3,'Z-scores'!OU8&lt;-3),"",'Z-scores'!OU8)</f>
        <v>0.43280999999999997</v>
      </c>
      <c r="OV8" s="7">
        <f>IF(OR('Z-scores'!OV8&gt;3,'Z-scores'!OV8&lt;-3),"",'Z-scores'!OV8)</f>
        <v>-1.2279999999999999E-2</v>
      </c>
      <c r="OW8" s="7">
        <f>IF(OR('Z-scores'!OW8&gt;3,'Z-scores'!OW8&lt;-3),"",'Z-scores'!OW8)</f>
        <v>9.9900000000000003E-2</v>
      </c>
      <c r="OX8" s="7" t="str">
        <f>IF(OR('Z-scores'!OX8&gt;3,'Z-scores'!OX8&lt;-3),"",'Z-scores'!OX8)</f>
        <v/>
      </c>
      <c r="OY8" s="7">
        <f>IF(OR('Z-scores'!OY8&gt;3,'Z-scores'!OY8&lt;-3),"",'Z-scores'!OY8)</f>
        <v>-0.48791000000000001</v>
      </c>
      <c r="OZ8" s="7">
        <f>IF(OR('Z-scores'!OZ8&gt;3,'Z-scores'!OZ8&lt;-3),"",'Z-scores'!OZ8)</f>
        <v>1.2031099999999999</v>
      </c>
      <c r="PA8" s="7">
        <f>IF(OR('Z-scores'!PA8&gt;3,'Z-scores'!PA8&lt;-3),"",'Z-scores'!PA8)</f>
        <v>1.64229</v>
      </c>
      <c r="PB8" s="7">
        <f>IF(OR('Z-scores'!PB8&gt;3,'Z-scores'!PB8&lt;-3),"",'Z-scores'!PB8)</f>
        <v>0.63949</v>
      </c>
      <c r="PC8" s="7">
        <f>IF(OR('Z-scores'!PC8&gt;3,'Z-scores'!PC8&lt;-3),"",'Z-scores'!PC8)</f>
        <v>-0.42587000000000003</v>
      </c>
      <c r="PD8" s="7">
        <f>IF(OR('Z-scores'!PD8&gt;3,'Z-scores'!PD8&lt;-3),"",'Z-scores'!PD8)</f>
        <v>0.51124000000000003</v>
      </c>
      <c r="PE8" s="7">
        <f>IF(OR('Z-scores'!PE8&gt;3,'Z-scores'!PE8&lt;-3),"",'Z-scores'!PE8)</f>
        <v>1.77352</v>
      </c>
      <c r="PF8" s="7">
        <f>IF(OR('Z-scores'!PF8&gt;3,'Z-scores'!PF8&lt;-3),"",'Z-scores'!PF8)</f>
        <v>0.72284000000000004</v>
      </c>
      <c r="PG8" s="7">
        <f>IF(OR('Z-scores'!PG8&gt;3,'Z-scores'!PG8&lt;-3),"",'Z-scores'!PG8)</f>
        <v>-0.49717</v>
      </c>
      <c r="PH8" s="7">
        <f>IF(OR('Z-scores'!PH8&gt;3,'Z-scores'!PH8&lt;-3),"",'Z-scores'!PH8)</f>
        <v>1.21424</v>
      </c>
      <c r="PI8" s="7">
        <f>IF(OR('Z-scores'!PI8&gt;3,'Z-scores'!PI8&lt;-3),"",'Z-scores'!PI8)</f>
        <v>0.52144999999999997</v>
      </c>
      <c r="PJ8" s="7">
        <f>IF(OR('Z-scores'!PJ8&gt;3,'Z-scores'!PJ8&lt;-3),"",'Z-scores'!PJ8)</f>
        <v>-0.20837</v>
      </c>
      <c r="PK8" s="7">
        <f>IF(OR('Z-scores'!PK8&gt;3,'Z-scores'!PK8&lt;-3),"",'Z-scores'!PK8)</f>
        <v>1.10727</v>
      </c>
      <c r="PL8" s="7">
        <f>IF(OR('Z-scores'!PL8&gt;3,'Z-scores'!PL8&lt;-3),"",'Z-scores'!PL8)</f>
        <v>-0.31169000000000002</v>
      </c>
      <c r="PM8" s="7">
        <f>IF(OR('Z-scores'!PM8&gt;3,'Z-scores'!PM8&lt;-3),"",'Z-scores'!PM8)</f>
        <v>1.448</v>
      </c>
      <c r="PN8" s="7">
        <f>IF(OR('Z-scores'!PN8&gt;3,'Z-scores'!PN8&lt;-3),"",'Z-scores'!PN8)</f>
        <v>0.94399</v>
      </c>
      <c r="PO8" s="7">
        <f>IF(OR('Z-scores'!PO8&gt;3,'Z-scores'!PO8&lt;-3),"",'Z-scores'!PO8)</f>
        <v>1.873E-2</v>
      </c>
      <c r="PP8" s="7">
        <f>IF(OR('Z-scores'!PP8&gt;3,'Z-scores'!PP8&lt;-3),"",'Z-scores'!PP8)</f>
        <v>-0.24254000000000001</v>
      </c>
      <c r="PQ8" s="7">
        <f>IF(OR('Z-scores'!PQ8&gt;3,'Z-scores'!PQ8&lt;-3),"",'Z-scores'!PQ8)</f>
        <v>1.9346000000000001</v>
      </c>
      <c r="PR8" s="7">
        <f>IF(OR('Z-scores'!PR8&gt;3,'Z-scores'!PR8&lt;-3),"",'Z-scores'!PR8)</f>
        <v>0.25974000000000003</v>
      </c>
      <c r="PS8" s="7">
        <f>IF(OR('Z-scores'!PS8&gt;3,'Z-scores'!PS8&lt;-3),"",'Z-scores'!PS8)</f>
        <v>-0.11029</v>
      </c>
      <c r="PT8" s="7">
        <f>IF(OR('Z-scores'!PT8&gt;3,'Z-scores'!PT8&lt;-3),"",'Z-scores'!PT8)</f>
        <v>-0.41909999999999997</v>
      </c>
      <c r="PU8" s="7">
        <f>IF(OR('Z-scores'!PU8&gt;3,'Z-scores'!PU8&lt;-3),"",'Z-scores'!PU8)</f>
        <v>1.38079</v>
      </c>
      <c r="PV8" s="7">
        <f>IF(OR('Z-scores'!PV8&gt;3,'Z-scores'!PV8&lt;-3),"",'Z-scores'!PV8)</f>
        <v>-9.0069999999999997E-2</v>
      </c>
      <c r="PW8" s="7">
        <f>IF(OR('Z-scores'!PW8&gt;3,'Z-scores'!PW8&lt;-3),"",'Z-scores'!PW8)</f>
        <v>-0.36379</v>
      </c>
      <c r="PX8" s="7">
        <f>IF(OR('Z-scores'!PX8&gt;3,'Z-scores'!PX8&lt;-3),"",'Z-scores'!PX8)</f>
        <v>-0.35731000000000002</v>
      </c>
      <c r="PY8" s="7">
        <f>IF(OR('Z-scores'!PY8&gt;3,'Z-scores'!PY8&lt;-3),"",'Z-scores'!PY8)</f>
        <v>-2.9329999999999998E-2</v>
      </c>
      <c r="PZ8" s="7">
        <f>IF(OR('Z-scores'!PZ8&gt;3,'Z-scores'!PZ8&lt;-3),"",'Z-scores'!PZ8)</f>
        <v>0.12534000000000001</v>
      </c>
      <c r="QA8" s="7">
        <f>IF(OR('Z-scores'!QA8&gt;3,'Z-scores'!QA8&lt;-3),"",'Z-scores'!QA8)</f>
        <v>0.36304999999999998</v>
      </c>
      <c r="QB8" s="7">
        <f>IF(OR('Z-scores'!QB8&gt;3,'Z-scores'!QB8&lt;-3),"",'Z-scores'!QB8)</f>
        <v>-0.53908999999999996</v>
      </c>
      <c r="QC8" s="7">
        <f>IF(OR('Z-scores'!QC8&gt;3,'Z-scores'!QC8&lt;-3),"",'Z-scores'!QC8)</f>
        <v>-0.50527</v>
      </c>
      <c r="QD8" s="7">
        <f>IF(OR('Z-scores'!QD8&gt;3,'Z-scores'!QD8&lt;-3),"",'Z-scores'!QD8)</f>
        <v>1.5551600000000001</v>
      </c>
      <c r="QE8" s="7">
        <f>IF(OR('Z-scores'!QE8&gt;3,'Z-scores'!QE8&lt;-3),"",'Z-scores'!QE8)</f>
        <v>-0.46250999999999998</v>
      </c>
      <c r="QF8" s="7">
        <f>IF(OR('Z-scores'!QF8&gt;3,'Z-scores'!QF8&lt;-3),"",'Z-scores'!QF8)</f>
        <v>-0.44006000000000001</v>
      </c>
      <c r="QG8" s="7">
        <f>IF(OR('Z-scores'!QG8&gt;3,'Z-scores'!QG8&lt;-3),"",'Z-scores'!QG8)</f>
        <v>-0.52178000000000002</v>
      </c>
      <c r="QH8" s="7">
        <f>IF(OR('Z-scores'!QH8&gt;3,'Z-scores'!QH8&lt;-3),"",'Z-scores'!QH8)</f>
        <v>-0.43930999999999998</v>
      </c>
      <c r="QI8" s="7">
        <f>IF(OR('Z-scores'!QI8&gt;3,'Z-scores'!QI8&lt;-3),"",'Z-scores'!QI8)</f>
        <v>-0.16205</v>
      </c>
      <c r="QJ8" s="7">
        <f>IF(OR('Z-scores'!QJ8&gt;3,'Z-scores'!QJ8&lt;-3),"",'Z-scores'!QJ8)</f>
        <v>-0.46577000000000002</v>
      </c>
      <c r="QK8" s="7">
        <f>IF(OR('Z-scores'!QK8&gt;3,'Z-scores'!QK8&lt;-3),"",'Z-scores'!QK8)</f>
        <v>-1.856E-2</v>
      </c>
      <c r="QL8" s="7">
        <f>IF(OR('Z-scores'!QL8&gt;3,'Z-scores'!QL8&lt;-3),"",'Z-scores'!QL8)</f>
        <v>1.2413700000000001</v>
      </c>
      <c r="QM8" s="7">
        <f>IF(OR('Z-scores'!QM8&gt;3,'Z-scores'!QM8&lt;-3),"",'Z-scores'!QM8)</f>
        <v>-0.27354000000000001</v>
      </c>
      <c r="QN8" s="7">
        <f>IF(OR('Z-scores'!QN8&gt;3,'Z-scores'!QN8&lt;-3),"",'Z-scores'!QN8)</f>
        <v>-0.56372999999999995</v>
      </c>
      <c r="QO8" s="7">
        <f>IF(OR('Z-scores'!QO8&gt;3,'Z-scores'!QO8&lt;-3),"",'Z-scores'!QO8)</f>
        <v>-0.59772000000000003</v>
      </c>
      <c r="QP8" s="7">
        <f>IF(OR('Z-scores'!QP8&gt;3,'Z-scores'!QP8&lt;-3),"",'Z-scores'!QP8)</f>
        <v>-0.22511999999999999</v>
      </c>
      <c r="QQ8" s="7">
        <f>IF(OR('Z-scores'!QQ8&gt;3,'Z-scores'!QQ8&lt;-3),"",'Z-scores'!QQ8)</f>
        <v>-0.46738000000000002</v>
      </c>
      <c r="QR8" s="7">
        <f>IF(OR('Z-scores'!QR8&gt;3,'Z-scores'!QR8&lt;-3),"",'Z-scores'!QR8)</f>
        <v>0.18478</v>
      </c>
      <c r="QS8" s="7">
        <f>IF(OR('Z-scores'!QS8&gt;3,'Z-scores'!QS8&lt;-3),"",'Z-scores'!QS8)</f>
        <v>-0.65469999999999995</v>
      </c>
      <c r="QT8" s="7">
        <f>IF(OR('Z-scores'!QT8&gt;3,'Z-scores'!QT8&lt;-3),"",'Z-scores'!QT8)</f>
        <v>-0.51865000000000006</v>
      </c>
      <c r="QU8" s="7">
        <f>IF(OR('Z-scores'!QU8&gt;3,'Z-scores'!QU8&lt;-3),"",'Z-scores'!QU8)</f>
        <v>-0.58370999999999995</v>
      </c>
      <c r="QV8" s="7">
        <f>IF(OR('Z-scores'!QV8&gt;3,'Z-scores'!QV8&lt;-3),"",'Z-scores'!QV8)</f>
        <v>-0.45196999999999998</v>
      </c>
      <c r="QW8" s="7">
        <f>IF(OR('Z-scores'!QW8&gt;3,'Z-scores'!QW8&lt;-3),"",'Z-scores'!QW8)</f>
        <v>-0.56154999999999999</v>
      </c>
      <c r="QX8" s="7">
        <f>IF(OR('Z-scores'!QX8&gt;3,'Z-scores'!QX8&lt;-3),"",'Z-scores'!QX8)</f>
        <v>-0.39845000000000003</v>
      </c>
      <c r="QY8" s="7">
        <f>IF(OR('Z-scores'!QY8&gt;3,'Z-scores'!QY8&lt;-3),"",'Z-scores'!QY8)</f>
        <v>1.28386</v>
      </c>
      <c r="QZ8" s="7">
        <f>IF(OR('Z-scores'!QZ8&gt;3,'Z-scores'!QZ8&lt;-3),"",'Z-scores'!QZ8)</f>
        <v>0.34881000000000001</v>
      </c>
      <c r="RA8" s="7">
        <f>IF(OR('Z-scores'!RA8&gt;3,'Z-scores'!RA8&lt;-3),"",'Z-scores'!RA8)</f>
        <v>3.1579999999999997E-2</v>
      </c>
      <c r="RB8" s="7">
        <f>IF(OR('Z-scores'!RB8&gt;3,'Z-scores'!RB8&lt;-3),"",'Z-scores'!RB8)</f>
        <v>0.4269</v>
      </c>
      <c r="RC8" s="7">
        <f>IF(OR('Z-scores'!RC8&gt;3,'Z-scores'!RC8&lt;-3),"",'Z-scores'!RC8)</f>
        <v>6.94E-3</v>
      </c>
      <c r="RD8" s="7">
        <f>IF(OR('Z-scores'!RD8&gt;3,'Z-scores'!RD8&lt;-3),"",'Z-scores'!RD8)</f>
        <v>-0.45832000000000001</v>
      </c>
      <c r="RE8" s="7">
        <f>IF(OR('Z-scores'!RE8&gt;3,'Z-scores'!RE8&lt;-3),"",'Z-scores'!RE8)</f>
        <v>2.7453500000000002</v>
      </c>
      <c r="RF8" s="7">
        <f>IF(OR('Z-scores'!RF8&gt;3,'Z-scores'!RF8&lt;-3),"",'Z-scores'!RF8)</f>
        <v>-0.72614999999999996</v>
      </c>
      <c r="RG8" s="7">
        <f>IF(OR('Z-scores'!RG8&gt;3,'Z-scores'!RG8&lt;-3),"",'Z-scores'!RG8)</f>
        <v>-0.34154000000000001</v>
      </c>
      <c r="RH8" s="7">
        <f>IF(OR('Z-scores'!RH8&gt;3,'Z-scores'!RH8&lt;-3),"",'Z-scores'!RH8)</f>
        <v>-0.22192999999999999</v>
      </c>
      <c r="RI8" s="7">
        <f>IF(OR('Z-scores'!RI8&gt;3,'Z-scores'!RI8&lt;-3),"",'Z-scores'!RI8)</f>
        <v>0.25777</v>
      </c>
      <c r="RJ8" s="7">
        <f>IF(OR('Z-scores'!RJ8&gt;3,'Z-scores'!RJ8&lt;-3),"",'Z-scores'!RJ8)</f>
        <v>-0.79791999999999996</v>
      </c>
      <c r="RK8" s="7">
        <f>IF(OR('Z-scores'!RK8&gt;3,'Z-scores'!RK8&lt;-3),"",'Z-scores'!RK8)</f>
        <v>-0.64658000000000004</v>
      </c>
      <c r="RL8" s="7">
        <f>IF(OR('Z-scores'!RL8&gt;3,'Z-scores'!RL8&lt;-3),"",'Z-scores'!RL8)</f>
        <v>-0.84843999999999997</v>
      </c>
      <c r="RM8" s="7">
        <f>IF(OR('Z-scores'!RM8&gt;3,'Z-scores'!RM8&lt;-3),"",'Z-scores'!RM8)</f>
        <v>-0.53603999999999996</v>
      </c>
      <c r="RN8" s="7">
        <f>IF(OR('Z-scores'!RN8&gt;3,'Z-scores'!RN8&lt;-3),"",'Z-scores'!RN8)</f>
        <v>2.9360000000000001E-2</v>
      </c>
      <c r="RO8" s="7">
        <f>IF(OR('Z-scores'!RO8&gt;3,'Z-scores'!RO8&lt;-3),"",'Z-scores'!RO8)</f>
        <v>-2.58E-2</v>
      </c>
      <c r="RP8" s="7">
        <f>IF(OR('Z-scores'!RP8&gt;3,'Z-scores'!RP8&lt;-3),"",'Z-scores'!RP8)</f>
        <v>-0.10538</v>
      </c>
      <c r="RQ8" s="7">
        <f>IF(OR('Z-scores'!RQ8&gt;3,'Z-scores'!RQ8&lt;-3),"",'Z-scores'!RQ8)</f>
        <v>0.74905999999999995</v>
      </c>
      <c r="RR8" s="7">
        <f>IF(OR('Z-scores'!RR8&gt;3,'Z-scores'!RR8&lt;-3),"",'Z-scores'!RR8)</f>
        <v>-0.30452000000000001</v>
      </c>
      <c r="RS8" s="7">
        <f>IF(OR('Z-scores'!RS8&gt;3,'Z-scores'!RS8&lt;-3),"",'Z-scores'!RS8)</f>
        <v>-0.17337</v>
      </c>
      <c r="RT8" s="7">
        <f>IF(OR('Z-scores'!RT8&gt;3,'Z-scores'!RT8&lt;-3),"",'Z-scores'!RT8)</f>
        <v>-0.74902000000000002</v>
      </c>
      <c r="RU8" s="7">
        <f>IF(OR('Z-scores'!RU8&gt;3,'Z-scores'!RU8&lt;-3),"",'Z-scores'!RU8)</f>
        <v>-0.33310000000000001</v>
      </c>
      <c r="RV8" s="7">
        <f>IF(OR('Z-scores'!RV8&gt;3,'Z-scores'!RV8&lt;-3),"",'Z-scores'!RV8)</f>
        <v>-0.11103</v>
      </c>
      <c r="RW8" s="7">
        <f>IF(OR('Z-scores'!RW8&gt;3,'Z-scores'!RW8&lt;-3),"",'Z-scores'!RW8)</f>
        <v>-0.51878000000000002</v>
      </c>
      <c r="RX8" s="7">
        <f>IF(OR('Z-scores'!RX8&gt;3,'Z-scores'!RX8&lt;-3),"",'Z-scores'!RX8)</f>
        <v>-0.30325999999999997</v>
      </c>
      <c r="RY8" s="7">
        <f>IF(OR('Z-scores'!RY8&gt;3,'Z-scores'!RY8&lt;-3),"",'Z-scores'!RY8)</f>
        <v>-0.17251</v>
      </c>
      <c r="RZ8" s="7">
        <f>IF(OR('Z-scores'!RZ8&gt;3,'Z-scores'!RZ8&lt;-3),"",'Z-scores'!RZ8)</f>
        <v>-0.67654999999999998</v>
      </c>
      <c r="SA8" s="7">
        <f>IF(OR('Z-scores'!SA8&gt;3,'Z-scores'!SA8&lt;-3),"",'Z-scores'!SA8)</f>
        <v>-0.44089</v>
      </c>
      <c r="SB8" s="7">
        <f>IF(OR('Z-scores'!SB8&gt;3,'Z-scores'!SB8&lt;-3),"",'Z-scores'!SB8)</f>
        <v>0.41559000000000001</v>
      </c>
      <c r="SC8" s="7">
        <f>IF(OR('Z-scores'!SC8&gt;3,'Z-scores'!SC8&lt;-3),"",'Z-scores'!SC8)</f>
        <v>1.07376</v>
      </c>
      <c r="SD8" s="7">
        <f>IF(OR('Z-scores'!SD8&gt;3,'Z-scores'!SD8&lt;-3),"",'Z-scores'!SD8)</f>
        <v>-0.21579999999999999</v>
      </c>
      <c r="SE8" s="7">
        <f>IF(OR('Z-scores'!SE8&gt;3,'Z-scores'!SE8&lt;-3),"",'Z-scores'!SE8)</f>
        <v>-0.55662</v>
      </c>
      <c r="SF8" s="7">
        <f>IF(OR('Z-scores'!SF8&gt;3,'Z-scores'!SF8&lt;-3),"",'Z-scores'!SF8)</f>
        <v>0.23104</v>
      </c>
      <c r="SG8" s="7">
        <f>IF(OR('Z-scores'!SG8&gt;3,'Z-scores'!SG8&lt;-3),"",'Z-scores'!SG8)</f>
        <v>1.63192</v>
      </c>
      <c r="SH8" s="7">
        <f>IF(OR('Z-scores'!SH8&gt;3,'Z-scores'!SH8&lt;-3),"",'Z-scores'!SH8)</f>
        <v>0.47527000000000003</v>
      </c>
      <c r="SI8" s="7">
        <f>IF(OR('Z-scores'!SI8&gt;3,'Z-scores'!SI8&lt;-3),"",'Z-scores'!SI8)</f>
        <v>5.2249999999999998E-2</v>
      </c>
      <c r="SJ8" s="7">
        <f>IF(OR('Z-scores'!SJ8&gt;3,'Z-scores'!SJ8&lt;-3),"",'Z-scores'!SJ8)</f>
        <v>0.63326000000000005</v>
      </c>
      <c r="SK8" s="7">
        <f>IF(OR('Z-scores'!SK8&gt;3,'Z-scores'!SK8&lt;-3),"",'Z-scores'!SK8)</f>
        <v>0.10958</v>
      </c>
      <c r="SL8" s="7">
        <f>IF(OR('Z-scores'!SL8&gt;3,'Z-scores'!SL8&lt;-3),"",'Z-scores'!SL8)</f>
        <v>0.44344</v>
      </c>
      <c r="SM8" s="7">
        <f>IF(OR('Z-scores'!SM8&gt;3,'Z-scores'!SM8&lt;-3),"",'Z-scores'!SM8)</f>
        <v>0.76851999999999998</v>
      </c>
      <c r="SN8" s="7">
        <f>IF(OR('Z-scores'!SN8&gt;3,'Z-scores'!SN8&lt;-3),"",'Z-scores'!SN8)</f>
        <v>-0.50455000000000005</v>
      </c>
      <c r="SO8" s="7">
        <f>IF(OR('Z-scores'!SO8&gt;3,'Z-scores'!SO8&lt;-3),"",'Z-scores'!SO8)</f>
        <v>0.21009</v>
      </c>
      <c r="SP8" s="7">
        <f>IF(OR('Z-scores'!SP8&gt;3,'Z-scores'!SP8&lt;-3),"",'Z-scores'!SP8)</f>
        <v>-0.48698000000000002</v>
      </c>
      <c r="SQ8" s="7">
        <f>IF(OR('Z-scores'!SQ8&gt;3,'Z-scores'!SQ8&lt;-3),"",'Z-scores'!SQ8)</f>
        <v>-0.20798</v>
      </c>
      <c r="SR8" s="7">
        <f>IF(OR('Z-scores'!SR8&gt;3,'Z-scores'!SR8&lt;-3),"",'Z-scores'!SR8)</f>
        <v>0.28975000000000001</v>
      </c>
      <c r="SS8" s="7">
        <f>IF(OR('Z-scores'!SS8&gt;3,'Z-scores'!SS8&lt;-3),"",'Z-scores'!SS8)</f>
        <v>0.65825999999999996</v>
      </c>
      <c r="ST8" s="7">
        <f>IF(OR('Z-scores'!ST8&gt;3,'Z-scores'!ST8&lt;-3),"",'Z-scores'!ST8)</f>
        <v>0.47522999999999999</v>
      </c>
      <c r="SU8" s="7">
        <f>IF(OR('Z-scores'!SU8&gt;3,'Z-scores'!SU8&lt;-3),"",'Z-scores'!SU8)</f>
        <v>-2.4760000000000001E-2</v>
      </c>
      <c r="SV8" s="7">
        <f>IF(OR('Z-scores'!SV8&gt;3,'Z-scores'!SV8&lt;-3),"",'Z-scores'!SV8)</f>
        <v>-0.40793000000000001</v>
      </c>
      <c r="SW8" s="7">
        <f>IF(OR('Z-scores'!SW8&gt;3,'Z-scores'!SW8&lt;-3),"",'Z-scores'!SW8)</f>
        <v>-0.86248000000000002</v>
      </c>
      <c r="SX8" s="7">
        <f>IF(OR('Z-scores'!SX8&gt;3,'Z-scores'!SX8&lt;-3),"",'Z-scores'!SX8)</f>
        <v>0.64937999999999996</v>
      </c>
      <c r="SY8" s="7">
        <f>IF(OR('Z-scores'!SY8&gt;3,'Z-scores'!SY8&lt;-3),"",'Z-scores'!SY8)</f>
        <v>-0.37813000000000002</v>
      </c>
      <c r="SZ8" s="7">
        <f>IF(OR('Z-scores'!SZ8&gt;3,'Z-scores'!SZ8&lt;-3),"",'Z-scores'!SZ8)</f>
        <v>-0.53456999999999999</v>
      </c>
      <c r="TA8" s="7">
        <f>IF(OR('Z-scores'!TA8&gt;3,'Z-scores'!TA8&lt;-3),"",'Z-scores'!TA8)</f>
        <v>-5.398E-2</v>
      </c>
      <c r="TB8" s="7">
        <f>IF(OR('Z-scores'!TB8&gt;3,'Z-scores'!TB8&lt;-3),"",'Z-scores'!TB8)</f>
        <v>-0.47316999999999998</v>
      </c>
      <c r="TC8" s="7">
        <f>IF(OR('Z-scores'!TC8&gt;3,'Z-scores'!TC8&lt;-3),"",'Z-scores'!TC8)</f>
        <v>0.30097000000000002</v>
      </c>
      <c r="TD8" s="7">
        <f>IF(OR('Z-scores'!TD8&gt;3,'Z-scores'!TD8&lt;-3),"",'Z-scores'!TD8)</f>
        <v>0.81996000000000002</v>
      </c>
      <c r="TE8" s="7">
        <f>IF(OR('Z-scores'!TE8&gt;3,'Z-scores'!TE8&lt;-3),"",'Z-scores'!TE8)</f>
        <v>0.81135000000000002</v>
      </c>
      <c r="TF8" s="7">
        <f>IF(OR('Z-scores'!TF8&gt;3,'Z-scores'!TF8&lt;-3),"",'Z-scores'!TF8)</f>
        <v>0.10735</v>
      </c>
      <c r="TG8" s="7">
        <f>IF(OR('Z-scores'!TG8&gt;3,'Z-scores'!TG8&lt;-3),"",'Z-scores'!TG8)</f>
        <v>-0.59196000000000004</v>
      </c>
      <c r="TH8" s="7">
        <f>IF(OR('Z-scores'!TH8&gt;3,'Z-scores'!TH8&lt;-3),"",'Z-scores'!TH8)</f>
        <v>-0.32806000000000002</v>
      </c>
      <c r="TI8" s="7">
        <f>IF(OR('Z-scores'!TI8&gt;3,'Z-scores'!TI8&lt;-3),"",'Z-scores'!TI8)</f>
        <v>-0.84362999999999999</v>
      </c>
      <c r="TJ8" s="7">
        <f>IF(OR('Z-scores'!TJ8&gt;3,'Z-scores'!TJ8&lt;-3),"",'Z-scores'!TJ8)</f>
        <v>-0.37057000000000001</v>
      </c>
      <c r="TK8" s="7">
        <f>IF(OR('Z-scores'!TK8&gt;3,'Z-scores'!TK8&lt;-3),"",'Z-scores'!TK8)</f>
        <v>-0.31146000000000001</v>
      </c>
      <c r="TL8" s="7">
        <f>IF(OR('Z-scores'!TL8&gt;3,'Z-scores'!TL8&lt;-3),"",'Z-scores'!TL8)</f>
        <v>-1.2580499999999999</v>
      </c>
      <c r="TM8" s="7">
        <f>IF(OR('Z-scores'!TM8&gt;3,'Z-scores'!TM8&lt;-3),"",'Z-scores'!TM8)</f>
        <v>-0.14832999999999999</v>
      </c>
      <c r="TN8" s="7">
        <f>IF(OR('Z-scores'!TN8&gt;3,'Z-scores'!TN8&lt;-3),"",'Z-scores'!TN8)</f>
        <v>-1.3826499999999999</v>
      </c>
      <c r="TO8" s="7">
        <f>IF(OR('Z-scores'!TO8&gt;3,'Z-scores'!TO8&lt;-3),"",'Z-scores'!TO8)</f>
        <v>-0.65544999999999998</v>
      </c>
      <c r="TP8" s="7">
        <f>IF(OR('Z-scores'!TP8&gt;3,'Z-scores'!TP8&lt;-3),"",'Z-scores'!TP8)</f>
        <v>-0.43489</v>
      </c>
      <c r="TQ8" s="7">
        <f>IF(OR('Z-scores'!TQ8&gt;3,'Z-scores'!TQ8&lt;-3),"",'Z-scores'!TQ8)</f>
        <v>1.80183</v>
      </c>
      <c r="TR8" s="7">
        <f>IF(OR('Z-scores'!TR8&gt;3,'Z-scores'!TR8&lt;-3),"",'Z-scores'!TR8)</f>
        <v>1.1814100000000001</v>
      </c>
      <c r="TS8" s="7" t="str">
        <f>IF(OR('Z-scores'!TS8&gt;3,'Z-scores'!TS8&lt;-3),"",'Z-scores'!TS8)</f>
        <v/>
      </c>
      <c r="TT8" s="7">
        <f>IF(OR('Z-scores'!TT8&gt;3,'Z-scores'!TT8&lt;-3),"",'Z-scores'!TT8)</f>
        <v>0.14821999999999999</v>
      </c>
      <c r="TU8" s="7">
        <f>IF(OR('Z-scores'!TU8&gt;3,'Z-scores'!TU8&lt;-3),"",'Z-scores'!TU8)</f>
        <v>-0.52066999999999997</v>
      </c>
      <c r="TV8" s="7">
        <f>IF(OR('Z-scores'!TV8&gt;3,'Z-scores'!TV8&lt;-3),"",'Z-scores'!TV8)</f>
        <v>-0.41626999999999997</v>
      </c>
      <c r="TW8" s="7">
        <f>IF(OR('Z-scores'!TW8&gt;3,'Z-scores'!TW8&lt;-3),"",'Z-scores'!TW8)</f>
        <v>0.78585000000000005</v>
      </c>
      <c r="TX8" s="7">
        <f>IF(OR('Z-scores'!TX8&gt;3,'Z-scores'!TX8&lt;-3),"",'Z-scores'!TX8)</f>
        <v>-0.32119999999999999</v>
      </c>
      <c r="TY8" s="7">
        <f>IF(OR('Z-scores'!TY8&gt;3,'Z-scores'!TY8&lt;-3),"",'Z-scores'!TY8)</f>
        <v>-0.44705</v>
      </c>
      <c r="TZ8" s="7">
        <f>IF(OR('Z-scores'!TZ8&gt;3,'Z-scores'!TZ8&lt;-3),"",'Z-scores'!TZ8)</f>
        <v>0.48716999999999999</v>
      </c>
      <c r="UA8" s="7">
        <f>IF(OR('Z-scores'!UA8&gt;3,'Z-scores'!UA8&lt;-3),"",'Z-scores'!UA8)</f>
        <v>-0.44912999999999997</v>
      </c>
      <c r="UB8" s="7">
        <f>IF(OR('Z-scores'!UB8&gt;3,'Z-scores'!UB8&lt;-3),"",'Z-scores'!UB8)</f>
        <v>1.7186300000000001</v>
      </c>
      <c r="UC8" s="7" t="str">
        <f>IF(OR('Z-scores'!UC8&gt;3,'Z-scores'!UC8&lt;-3),"",'Z-scores'!UC8)</f>
        <v/>
      </c>
      <c r="UD8" s="7">
        <f>IF(OR('Z-scores'!UD8&gt;3,'Z-scores'!UD8&lt;-3),"",'Z-scores'!UD8)</f>
        <v>1.76925</v>
      </c>
      <c r="UE8" s="7"/>
      <c r="UF8" s="7"/>
      <c r="UG8" s="7"/>
    </row>
    <row r="9" spans="1:553" x14ac:dyDescent="0.25">
      <c r="A9">
        <v>171</v>
      </c>
      <c r="B9">
        <v>0</v>
      </c>
      <c r="C9" s="7">
        <f>IF(OR('Z-scores'!C9&gt;3,'Z-scores'!C9&lt;-3),"",'Z-scores'!C9)</f>
        <v>-7.3249999999999996E-2</v>
      </c>
      <c r="D9" s="7">
        <f>IF(OR('Z-scores'!D9&gt;3,'Z-scores'!D9&lt;-3),"",'Z-scores'!D9)</f>
        <v>6.1839999999999999E-2</v>
      </c>
      <c r="E9" s="7">
        <f>IF(OR('Z-scores'!E9&gt;3,'Z-scores'!E9&lt;-3),"",'Z-scores'!E9)</f>
        <v>-0.33260000000000001</v>
      </c>
      <c r="F9" s="7">
        <f>IF(OR('Z-scores'!F9&gt;3,'Z-scores'!F9&lt;-3),"",'Z-scores'!F9)</f>
        <v>-0.84082999999999997</v>
      </c>
      <c r="G9" s="7">
        <f>IF(OR('Z-scores'!G9&gt;3,'Z-scores'!G9&lt;-3),"",'Z-scores'!G9)</f>
        <v>-0.92810999999999999</v>
      </c>
      <c r="H9" s="7">
        <f>IF(OR('Z-scores'!H9&gt;3,'Z-scores'!H9&lt;-3),"",'Z-scores'!H9)</f>
        <v>-0.31813000000000002</v>
      </c>
      <c r="I9" s="7">
        <f>IF(OR('Z-scores'!I9&gt;3,'Z-scores'!I9&lt;-3),"",'Z-scores'!I9)</f>
        <v>-0.19542000000000001</v>
      </c>
      <c r="J9" s="7">
        <f>IF(OR('Z-scores'!J9&gt;3,'Z-scores'!J9&lt;-3),"",'Z-scores'!J9)</f>
        <v>0.10248</v>
      </c>
      <c r="K9" s="7">
        <f>IF(OR('Z-scores'!K9&gt;3,'Z-scores'!K9&lt;-3),"",'Z-scores'!K9)</f>
        <v>-0.65486999999999995</v>
      </c>
      <c r="L9" s="7">
        <f>IF(OR('Z-scores'!L9&gt;3,'Z-scores'!L9&lt;-3),"",'Z-scores'!L9)</f>
        <v>-0.95318999999999998</v>
      </c>
      <c r="M9" s="7">
        <f>IF(OR('Z-scores'!M9&gt;3,'Z-scores'!M9&lt;-3),"",'Z-scores'!M9)</f>
        <v>-0.83789000000000002</v>
      </c>
      <c r="N9" s="7">
        <f>IF(OR('Z-scores'!N9&gt;3,'Z-scores'!N9&lt;-3),"",'Z-scores'!N9)</f>
        <v>-0.40309</v>
      </c>
      <c r="O9" s="7">
        <f>IF(OR('Z-scores'!O9&gt;3,'Z-scores'!O9&lt;-3),"",'Z-scores'!O9)</f>
        <v>-0.1153</v>
      </c>
      <c r="P9" s="7">
        <f>IF(OR('Z-scores'!P9&gt;3,'Z-scores'!P9&lt;-3),"",'Z-scores'!P9)</f>
        <v>-0.66207000000000005</v>
      </c>
      <c r="Q9" s="7">
        <f>IF(OR('Z-scores'!Q9&gt;3,'Z-scores'!Q9&lt;-3),"",'Z-scores'!Q9)</f>
        <v>-1.04932</v>
      </c>
      <c r="R9" s="7">
        <f>IF(OR('Z-scores'!R9&gt;3,'Z-scores'!R9&lt;-3),"",'Z-scores'!R9)</f>
        <v>-0.91844000000000003</v>
      </c>
      <c r="S9" s="7">
        <f>IF(OR('Z-scores'!S9&gt;3,'Z-scores'!S9&lt;-3),"",'Z-scores'!S9)</f>
        <v>0.20386000000000001</v>
      </c>
      <c r="T9" s="7">
        <f>IF(OR('Z-scores'!T9&gt;3,'Z-scores'!T9&lt;-3),"",'Z-scores'!T9)</f>
        <v>0.57952999999999999</v>
      </c>
      <c r="U9" s="7">
        <f>IF(OR('Z-scores'!U9&gt;3,'Z-scores'!U9&lt;-3),"",'Z-scores'!U9)</f>
        <v>-0.47598000000000001</v>
      </c>
      <c r="V9" s="7">
        <f>IF(OR('Z-scores'!V9&gt;3,'Z-scores'!V9&lt;-3),"",'Z-scores'!V9)</f>
        <v>0.34461000000000003</v>
      </c>
      <c r="W9" s="7">
        <f>IF(OR('Z-scores'!W9&gt;3,'Z-scores'!W9&lt;-3),"",'Z-scores'!W9)</f>
        <v>-1.10931</v>
      </c>
      <c r="X9" s="7">
        <f>IF(OR('Z-scores'!X9&gt;3,'Z-scores'!X9&lt;-3),"",'Z-scores'!X9)</f>
        <v>-0.99736000000000002</v>
      </c>
      <c r="Y9" s="7">
        <f>IF(OR('Z-scores'!Y9&gt;3,'Z-scores'!Y9&lt;-3),"",'Z-scores'!Y9)</f>
        <v>0.93401999999999996</v>
      </c>
      <c r="Z9" s="7">
        <f>IF(OR('Z-scores'!Z9&gt;3,'Z-scores'!Z9&lt;-3),"",'Z-scores'!Z9)</f>
        <v>0.55327999999999999</v>
      </c>
      <c r="AA9" s="7">
        <f>IF(OR('Z-scores'!AA9&gt;3,'Z-scores'!AA9&lt;-3),"",'Z-scores'!AA9)</f>
        <v>0.16936999999999999</v>
      </c>
      <c r="AB9" s="7">
        <f>IF(OR('Z-scores'!AB9&gt;3,'Z-scores'!AB9&lt;-3),"",'Z-scores'!AB9)</f>
        <v>-0.89527999999999996</v>
      </c>
      <c r="AC9" s="7">
        <f>IF(OR('Z-scores'!AC9&gt;3,'Z-scores'!AC9&lt;-3),"",'Z-scores'!AC9)</f>
        <v>-1.0363100000000001</v>
      </c>
      <c r="AD9" s="7">
        <f>IF(OR('Z-scores'!AD9&gt;3,'Z-scores'!AD9&lt;-3),"",'Z-scores'!AD9)</f>
        <v>-0.90676000000000001</v>
      </c>
      <c r="AE9" s="7">
        <f>IF(OR('Z-scores'!AE9&gt;3,'Z-scores'!AE9&lt;-3),"",'Z-scores'!AE9)</f>
        <v>-0.26055</v>
      </c>
      <c r="AF9" s="7">
        <f>IF(OR('Z-scores'!AF9&gt;3,'Z-scores'!AF9&lt;-3),"",'Z-scores'!AF9)</f>
        <v>0.69976000000000005</v>
      </c>
      <c r="AG9" s="7">
        <f>IF(OR('Z-scores'!AG9&gt;3,'Z-scores'!AG9&lt;-3),"",'Z-scores'!AG9)</f>
        <v>1.163E-2</v>
      </c>
      <c r="AH9" s="7">
        <f>IF(OR('Z-scores'!AH9&gt;3,'Z-scores'!AH9&lt;-3),"",'Z-scores'!AH9)</f>
        <v>-0.41809000000000002</v>
      </c>
      <c r="AI9" s="7">
        <f>IF(OR('Z-scores'!AI9&gt;3,'Z-scores'!AI9&lt;-3),"",'Z-scores'!AI9)</f>
        <v>-0.65359</v>
      </c>
      <c r="AJ9" s="7">
        <f>IF(OR('Z-scores'!AJ9&gt;3,'Z-scores'!AJ9&lt;-3),"",'Z-scores'!AJ9)</f>
        <v>-0.13788</v>
      </c>
      <c r="AK9" s="7">
        <f>IF(OR('Z-scores'!AK9&gt;3,'Z-scores'!AK9&lt;-3),"",'Z-scores'!AK9)</f>
        <v>-6.7629999999999996E-2</v>
      </c>
      <c r="AL9" s="7">
        <f>IF(OR('Z-scores'!AL9&gt;3,'Z-scores'!AL9&lt;-3),"",'Z-scores'!AL9)</f>
        <v>0.35354999999999998</v>
      </c>
      <c r="AM9" s="7">
        <f>IF(OR('Z-scores'!AM9&gt;3,'Z-scores'!AM9&lt;-3),"",'Z-scores'!AM9)</f>
        <v>-0.27174999999999999</v>
      </c>
      <c r="AN9" s="7">
        <f>IF(OR('Z-scores'!AN9&gt;3,'Z-scores'!AN9&lt;-3),"",'Z-scores'!AN9)</f>
        <v>-0.77134999999999998</v>
      </c>
      <c r="AO9" s="7">
        <f>IF(OR('Z-scores'!AO9&gt;3,'Z-scores'!AO9&lt;-3),"",'Z-scores'!AO9)</f>
        <v>-1.1476900000000001</v>
      </c>
      <c r="AP9" s="7">
        <f>IF(OR('Z-scores'!AP9&gt;3,'Z-scores'!AP9&lt;-3),"",'Z-scores'!AP9)</f>
        <v>-0.77759</v>
      </c>
      <c r="AQ9" s="7">
        <f>IF(OR('Z-scores'!AQ9&gt;3,'Z-scores'!AQ9&lt;-3),"",'Z-scores'!AQ9)</f>
        <v>-0.10487</v>
      </c>
      <c r="AR9" s="7">
        <f>IF(OR('Z-scores'!AR9&gt;3,'Z-scores'!AR9&lt;-3),"",'Z-scores'!AR9)</f>
        <v>0.95430999999999999</v>
      </c>
      <c r="AS9" s="7">
        <f>IF(OR('Z-scores'!AS9&gt;3,'Z-scores'!AS9&lt;-3),"",'Z-scores'!AS9)</f>
        <v>0.28122999999999998</v>
      </c>
      <c r="AT9" s="7">
        <f>IF(OR('Z-scores'!AT9&gt;3,'Z-scores'!AT9&lt;-3),"",'Z-scores'!AT9)</f>
        <v>-0.51305000000000001</v>
      </c>
      <c r="AU9" s="7">
        <f>IF(OR('Z-scores'!AU9&gt;3,'Z-scores'!AU9&lt;-3),"",'Z-scores'!AU9)</f>
        <v>-0.67430999999999996</v>
      </c>
      <c r="AV9" s="7">
        <f>IF(OR('Z-scores'!AV9&gt;3,'Z-scores'!AV9&lt;-3),"",'Z-scores'!AV9)</f>
        <v>-0.67008999999999996</v>
      </c>
      <c r="AW9" s="7">
        <f>IF(OR('Z-scores'!AW9&gt;3,'Z-scores'!AW9&lt;-3),"",'Z-scores'!AW9)</f>
        <v>-4.0890000000000003E-2</v>
      </c>
      <c r="AX9" s="7">
        <f>IF(OR('Z-scores'!AX9&gt;3,'Z-scores'!AX9&lt;-3),"",'Z-scores'!AX9)</f>
        <v>0.65544000000000002</v>
      </c>
      <c r="AY9" s="7">
        <f>IF(OR('Z-scores'!AY9&gt;3,'Z-scores'!AY9&lt;-3),"",'Z-scores'!AY9)</f>
        <v>0.70845000000000002</v>
      </c>
      <c r="AZ9" s="7">
        <f>IF(OR('Z-scores'!AZ9&gt;3,'Z-scores'!AZ9&lt;-3),"",'Z-scores'!AZ9)</f>
        <v>-0.69533</v>
      </c>
      <c r="BA9" s="7">
        <f>IF(OR('Z-scores'!BA9&gt;3,'Z-scores'!BA9&lt;-3),"",'Z-scores'!BA9)</f>
        <v>-0.50261999999999996</v>
      </c>
      <c r="BB9" s="7">
        <f>IF(OR('Z-scores'!BB9&gt;3,'Z-scores'!BB9&lt;-3),"",'Z-scores'!BB9)</f>
        <v>-0.40666000000000002</v>
      </c>
      <c r="BC9" s="7">
        <f>IF(OR('Z-scores'!BC9&gt;3,'Z-scores'!BC9&lt;-3),"",'Z-scores'!BC9)</f>
        <v>-0.15317</v>
      </c>
      <c r="BD9" s="7">
        <f>IF(OR('Z-scores'!BD9&gt;3,'Z-scores'!BD9&lt;-3),"",'Z-scores'!BD9)</f>
        <v>-0.36684</v>
      </c>
      <c r="BE9" s="7">
        <f>IF(OR('Z-scores'!BE9&gt;3,'Z-scores'!BE9&lt;-3),"",'Z-scores'!BE9)</f>
        <v>-0.1754</v>
      </c>
      <c r="BF9" s="7">
        <f>IF(OR('Z-scores'!BF9&gt;3,'Z-scores'!BF9&lt;-3),"",'Z-scores'!BF9)</f>
        <v>-7.3510000000000006E-2</v>
      </c>
      <c r="BG9" s="7">
        <f>IF(OR('Z-scores'!BG9&gt;3,'Z-scores'!BG9&lt;-3),"",'Z-scores'!BG9)</f>
        <v>0.20732</v>
      </c>
      <c r="BH9" s="7">
        <f>IF(OR('Z-scores'!BH9&gt;3,'Z-scores'!BH9&lt;-3),"",'Z-scores'!BH9)</f>
        <v>6.3E-3</v>
      </c>
      <c r="BI9" s="7">
        <f>IF(OR('Z-scores'!BI9&gt;3,'Z-scores'!BI9&lt;-3),"",'Z-scores'!BI9)</f>
        <v>-0.25406000000000001</v>
      </c>
      <c r="BJ9" s="7">
        <f>IF(OR('Z-scores'!BJ9&gt;3,'Z-scores'!BJ9&lt;-3),"",'Z-scores'!BJ9)</f>
        <v>-0.37652000000000002</v>
      </c>
      <c r="BK9" s="7">
        <f>IF(OR('Z-scores'!BK9&gt;3,'Z-scores'!BK9&lt;-3),"",'Z-scores'!BK9)</f>
        <v>-0.33173999999999998</v>
      </c>
      <c r="BL9" s="7">
        <f>IF(OR('Z-scores'!BL9&gt;3,'Z-scores'!BL9&lt;-3),"",'Z-scores'!BL9)</f>
        <v>-0.47305999999999998</v>
      </c>
      <c r="BM9" s="7">
        <f>IF(OR('Z-scores'!BM9&gt;3,'Z-scores'!BM9&lt;-3),"",'Z-scores'!BM9)</f>
        <v>1.3886099999999999</v>
      </c>
      <c r="BN9" s="7">
        <f>IF(OR('Z-scores'!BN9&gt;3,'Z-scores'!BN9&lt;-3),"",'Z-scores'!BN9)</f>
        <v>1.4069199999999999</v>
      </c>
      <c r="BO9" s="7">
        <f>IF(OR('Z-scores'!BO9&gt;3,'Z-scores'!BO9&lt;-3),"",'Z-scores'!BO9)</f>
        <v>-0.19403999999999999</v>
      </c>
      <c r="BP9" s="7">
        <f>IF(OR('Z-scores'!BP9&gt;3,'Z-scores'!BP9&lt;-3),"",'Z-scores'!BP9)</f>
        <v>-0.64956000000000003</v>
      </c>
      <c r="BQ9" s="7">
        <f>IF(OR('Z-scores'!BQ9&gt;3,'Z-scores'!BQ9&lt;-3),"",'Z-scores'!BQ9)</f>
        <v>-0.52090000000000003</v>
      </c>
      <c r="BR9" s="7">
        <f>IF(OR('Z-scores'!BR9&gt;3,'Z-scores'!BR9&lt;-3),"",'Z-scores'!BR9)</f>
        <v>-0.11797000000000001</v>
      </c>
      <c r="BS9" s="7">
        <f>IF(OR('Z-scores'!BS9&gt;3,'Z-scores'!BS9&lt;-3),"",'Z-scores'!BS9)</f>
        <v>-0.86597999999999997</v>
      </c>
      <c r="BT9" s="7">
        <f>IF(OR('Z-scores'!BT9&gt;3,'Z-scores'!BT9&lt;-3),"",'Z-scores'!BT9)</f>
        <v>-1.0421800000000001</v>
      </c>
      <c r="BU9" s="7">
        <f>IF(OR('Z-scores'!BU9&gt;3,'Z-scores'!BU9&lt;-3),"",'Z-scores'!BU9)</f>
        <v>-0.23016</v>
      </c>
      <c r="BV9" s="7">
        <f>IF(OR('Z-scores'!BV9&gt;3,'Z-scores'!BV9&lt;-3),"",'Z-scores'!BV9)</f>
        <v>-0.14335000000000001</v>
      </c>
      <c r="BW9" s="7">
        <f>IF(OR('Z-scores'!BW9&gt;3,'Z-scores'!BW9&lt;-3),"",'Z-scores'!BW9)</f>
        <v>-0.12687999999999999</v>
      </c>
      <c r="BX9" s="7">
        <f>IF(OR('Z-scores'!BX9&gt;3,'Z-scores'!BX9&lt;-3),"",'Z-scores'!BX9)</f>
        <v>-0.52539999999999998</v>
      </c>
      <c r="BY9" s="7">
        <f>IF(OR('Z-scores'!BY9&gt;3,'Z-scores'!BY9&lt;-3),"",'Z-scores'!BY9)</f>
        <v>-1.1267100000000001</v>
      </c>
      <c r="BZ9" s="7">
        <f>IF(OR('Z-scores'!BZ9&gt;3,'Z-scores'!BZ9&lt;-3),"",'Z-scores'!BZ9)</f>
        <v>-1.2756099999999999</v>
      </c>
      <c r="CA9" s="7">
        <f>IF(OR('Z-scores'!CA9&gt;3,'Z-scores'!CA9&lt;-3),"",'Z-scores'!CA9)</f>
        <v>-0.40249000000000001</v>
      </c>
      <c r="CB9" s="7">
        <f>IF(OR('Z-scores'!CB9&gt;3,'Z-scores'!CB9&lt;-3),"",'Z-scores'!CB9)</f>
        <v>-0.39401000000000003</v>
      </c>
      <c r="CC9" s="7">
        <f>IF(OR('Z-scores'!CC9&gt;3,'Z-scores'!CC9&lt;-3),"",'Z-scores'!CC9)</f>
        <v>-0.31949</v>
      </c>
      <c r="CD9" s="7">
        <f>IF(OR('Z-scores'!CD9&gt;3,'Z-scores'!CD9&lt;-3),"",'Z-scores'!CD9)</f>
        <v>-0.3528</v>
      </c>
      <c r="CE9" s="7">
        <f>IF(OR('Z-scores'!CE9&gt;3,'Z-scores'!CE9&lt;-3),"",'Z-scores'!CE9)</f>
        <v>-0.7762</v>
      </c>
      <c r="CF9" s="7">
        <f>IF(OR('Z-scores'!CF9&gt;3,'Z-scores'!CF9&lt;-3),"",'Z-scores'!CF9)</f>
        <v>-0.77300000000000002</v>
      </c>
      <c r="CG9" s="7">
        <f>IF(OR('Z-scores'!CG9&gt;3,'Z-scores'!CG9&lt;-3),"",'Z-scores'!CG9)</f>
        <v>-0.34338999999999997</v>
      </c>
      <c r="CH9" s="7">
        <f>IF(OR('Z-scores'!CH9&gt;3,'Z-scores'!CH9&lt;-3),"",'Z-scores'!CH9)</f>
        <v>-0.65610000000000002</v>
      </c>
      <c r="CI9" s="7">
        <f>IF(OR('Z-scores'!CI9&gt;3,'Z-scores'!CI9&lt;-3),"",'Z-scores'!CI9)</f>
        <v>-0.61031000000000002</v>
      </c>
      <c r="CJ9" s="7">
        <f>IF(OR('Z-scores'!CJ9&gt;3,'Z-scores'!CJ9&lt;-3),"",'Z-scores'!CJ9)</f>
        <v>-0.63966999999999996</v>
      </c>
      <c r="CK9" s="7">
        <f>IF(OR('Z-scores'!CK9&gt;3,'Z-scores'!CK9&lt;-3),"",'Z-scores'!CK9)</f>
        <v>-0.89398</v>
      </c>
      <c r="CL9" s="7">
        <f>IF(OR('Z-scores'!CL9&gt;3,'Z-scores'!CL9&lt;-3),"",'Z-scores'!CL9)</f>
        <v>-1.01722</v>
      </c>
      <c r="CM9" s="7">
        <f>IF(OR('Z-scores'!CM9&gt;3,'Z-scores'!CM9&lt;-3),"",'Z-scores'!CM9)</f>
        <v>-0.73592999999999997</v>
      </c>
      <c r="CN9" s="7">
        <f>IF(OR('Z-scores'!CN9&gt;3,'Z-scores'!CN9&lt;-3),"",'Z-scores'!CN9)</f>
        <v>-0.80866000000000005</v>
      </c>
      <c r="CO9" s="7">
        <f>IF(OR('Z-scores'!CO9&gt;3,'Z-scores'!CO9&lt;-3),"",'Z-scores'!CO9)</f>
        <v>-0.53320999999999996</v>
      </c>
      <c r="CP9" s="7">
        <f>IF(OR('Z-scores'!CP9&gt;3,'Z-scores'!CP9&lt;-3),"",'Z-scores'!CP9)</f>
        <v>-0.36043999999999998</v>
      </c>
      <c r="CQ9" s="7">
        <f>IF(OR('Z-scores'!CQ9&gt;3,'Z-scores'!CQ9&lt;-3),"",'Z-scores'!CQ9)</f>
        <v>-0.91559000000000001</v>
      </c>
      <c r="CR9" s="7">
        <f>IF(OR('Z-scores'!CR9&gt;3,'Z-scores'!CR9&lt;-3),"",'Z-scores'!CR9)</f>
        <v>-1.14516</v>
      </c>
      <c r="CS9" s="7">
        <f>IF(OR('Z-scores'!CS9&gt;3,'Z-scores'!CS9&lt;-3),"",'Z-scores'!CS9)</f>
        <v>-0.39929999999999999</v>
      </c>
      <c r="CT9" s="7">
        <f>IF(OR('Z-scores'!CT9&gt;3,'Z-scores'!CT9&lt;-3),"",'Z-scores'!CT9)</f>
        <v>0.16642000000000001</v>
      </c>
      <c r="CU9" s="7">
        <f>IF(OR('Z-scores'!CU9&gt;3,'Z-scores'!CU9&lt;-3),"",'Z-scores'!CU9)</f>
        <v>0.12662999999999999</v>
      </c>
      <c r="CV9" s="7">
        <f>IF(OR('Z-scores'!CV9&gt;3,'Z-scores'!CV9&lt;-3),"",'Z-scores'!CV9)</f>
        <v>0.71457999999999999</v>
      </c>
      <c r="CW9" s="7">
        <f>IF(OR('Z-scores'!CW9&gt;3,'Z-scores'!CW9&lt;-3),"",'Z-scores'!CW9)</f>
        <v>0.19986999999999999</v>
      </c>
      <c r="CX9" s="7">
        <f>IF(OR('Z-scores'!CX9&gt;3,'Z-scores'!CX9&lt;-3),"",'Z-scores'!CX9)</f>
        <v>0.11990000000000001</v>
      </c>
      <c r="CY9" s="7">
        <f>IF(OR('Z-scores'!CY9&gt;3,'Z-scores'!CY9&lt;-3),"",'Z-scores'!CY9)</f>
        <v>0.21808</v>
      </c>
      <c r="CZ9" s="7">
        <f>IF(OR('Z-scores'!CZ9&gt;3,'Z-scores'!CZ9&lt;-3),"",'Z-scores'!CZ9)</f>
        <v>0.59889999999999999</v>
      </c>
      <c r="DA9" s="7">
        <f>IF(OR('Z-scores'!DA9&gt;3,'Z-scores'!DA9&lt;-3),"",'Z-scores'!DA9)</f>
        <v>0.53959000000000001</v>
      </c>
      <c r="DB9" s="7">
        <f>IF(OR('Z-scores'!DB9&gt;3,'Z-scores'!DB9&lt;-3),"",'Z-scores'!DB9)</f>
        <v>7.8899999999999998E-2</v>
      </c>
      <c r="DC9" s="7">
        <f>IF(OR('Z-scores'!DC9&gt;3,'Z-scores'!DC9&lt;-3),"",'Z-scores'!DC9)</f>
        <v>-0.87133000000000005</v>
      </c>
      <c r="DD9" s="7">
        <f>IF(OR('Z-scores'!DD9&gt;3,'Z-scores'!DD9&lt;-3),"",'Z-scores'!DD9)</f>
        <v>-1.02162</v>
      </c>
      <c r="DE9" s="7">
        <f>IF(OR('Z-scores'!DE9&gt;3,'Z-scores'!DE9&lt;-3),"",'Z-scores'!DE9)</f>
        <v>-0.20568</v>
      </c>
      <c r="DF9" s="7">
        <f>IF(OR('Z-scores'!DF9&gt;3,'Z-scores'!DF9&lt;-3),"",'Z-scores'!DF9)</f>
        <v>-0.49156</v>
      </c>
      <c r="DG9" s="7">
        <f>IF(OR('Z-scores'!DG9&gt;3,'Z-scores'!DG9&lt;-3),"",'Z-scores'!DG9)</f>
        <v>-0.41886000000000001</v>
      </c>
      <c r="DH9" s="7">
        <f>IF(OR('Z-scores'!DH9&gt;3,'Z-scores'!DH9&lt;-3),"",'Z-scores'!DH9)</f>
        <v>-0.74204999999999999</v>
      </c>
      <c r="DI9" s="7">
        <f>IF(OR('Z-scores'!DI9&gt;3,'Z-scores'!DI9&lt;-3),"",'Z-scores'!DI9)</f>
        <v>-1.02864</v>
      </c>
      <c r="DJ9" s="7">
        <f>IF(OR('Z-scores'!DJ9&gt;3,'Z-scores'!DJ9&lt;-3),"",'Z-scores'!DJ9)</f>
        <v>-1.28189</v>
      </c>
      <c r="DK9" s="7">
        <f>IF(OR('Z-scores'!DK9&gt;3,'Z-scores'!DK9&lt;-3),"",'Z-scores'!DK9)</f>
        <v>-0.73404999999999998</v>
      </c>
      <c r="DL9" s="7">
        <f>IF(OR('Z-scores'!DL9&gt;3,'Z-scores'!DL9&lt;-3),"",'Z-scores'!DL9)</f>
        <v>-0.27611999999999998</v>
      </c>
      <c r="DM9" s="7">
        <f>IF(OR('Z-scores'!DM9&gt;3,'Z-scores'!DM9&lt;-3),"",'Z-scores'!DM9)</f>
        <v>-8.3070000000000005E-2</v>
      </c>
      <c r="DN9" s="7">
        <f>IF(OR('Z-scores'!DN9&gt;3,'Z-scores'!DN9&lt;-3),"",'Z-scores'!DN9)</f>
        <v>0.10537000000000001</v>
      </c>
      <c r="DO9" s="7">
        <f>IF(OR('Z-scores'!DO9&gt;3,'Z-scores'!DO9&lt;-3),"",'Z-scores'!DO9)</f>
        <v>-0.54986999999999997</v>
      </c>
      <c r="DP9" s="7">
        <f>IF(OR('Z-scores'!DP9&gt;3,'Z-scores'!DP9&lt;-3),"",'Z-scores'!DP9)</f>
        <v>-0.94255999999999995</v>
      </c>
      <c r="DQ9" s="7">
        <f>IF(OR('Z-scores'!DQ9&gt;3,'Z-scores'!DQ9&lt;-3),"",'Z-scores'!DQ9)</f>
        <v>-0.52549999999999997</v>
      </c>
      <c r="DR9" s="7">
        <f>IF(OR('Z-scores'!DR9&gt;3,'Z-scores'!DR9&lt;-3),"",'Z-scores'!DR9)</f>
        <v>-0.37180999999999997</v>
      </c>
      <c r="DS9" s="7">
        <f>IF(OR('Z-scores'!DS9&gt;3,'Z-scores'!DS9&lt;-3),"",'Z-scores'!DS9)</f>
        <v>1.0170699999999999</v>
      </c>
      <c r="DT9" s="7">
        <f>IF(OR('Z-scores'!DT9&gt;3,'Z-scores'!DT9&lt;-3),"",'Z-scores'!DT9)</f>
        <v>-0.66173000000000004</v>
      </c>
      <c r="DU9" s="7">
        <f>IF(OR('Z-scores'!DU9&gt;3,'Z-scores'!DU9&lt;-3),"",'Z-scores'!DU9)</f>
        <v>-0.76202000000000003</v>
      </c>
      <c r="DV9" s="7">
        <f>IF(OR('Z-scores'!DV9&gt;3,'Z-scores'!DV9&lt;-3),"",'Z-scores'!DV9)</f>
        <v>-0.64305999999999996</v>
      </c>
      <c r="DW9" s="7">
        <f>IF(OR('Z-scores'!DW9&gt;3,'Z-scores'!DW9&lt;-3),"",'Z-scores'!DW9)</f>
        <v>-0.57937000000000005</v>
      </c>
      <c r="DX9" s="7">
        <f>IF(OR('Z-scores'!DX9&gt;3,'Z-scores'!DX9&lt;-3),"",'Z-scores'!DX9)</f>
        <v>-0.62468000000000001</v>
      </c>
      <c r="DY9" s="7">
        <f>IF(OR('Z-scores'!DY9&gt;3,'Z-scores'!DY9&lt;-3),"",'Z-scores'!DY9)</f>
        <v>-0.48070000000000002</v>
      </c>
      <c r="DZ9" s="7">
        <f>IF(OR('Z-scores'!DZ9&gt;3,'Z-scores'!DZ9&lt;-3),"",'Z-scores'!DZ9)</f>
        <v>2.7797700000000001</v>
      </c>
      <c r="EA9" s="7">
        <f>IF(OR('Z-scores'!EA9&gt;3,'Z-scores'!EA9&lt;-3),"",'Z-scores'!EA9)</f>
        <v>-0.34218999999999999</v>
      </c>
      <c r="EB9" s="7">
        <f>IF(OR('Z-scores'!EB9&gt;3,'Z-scores'!EB9&lt;-3),"",'Z-scores'!EB9)</f>
        <v>-0.29604999999999998</v>
      </c>
      <c r="EC9" s="7">
        <f>IF(OR('Z-scores'!EC9&gt;3,'Z-scores'!EC9&lt;-3),"",'Z-scores'!EC9)</f>
        <v>-0.42157</v>
      </c>
      <c r="ED9" s="7">
        <f>IF(OR('Z-scores'!ED9&gt;3,'Z-scores'!ED9&lt;-3),"",'Z-scores'!ED9)</f>
        <v>-0.27748</v>
      </c>
      <c r="EE9" s="7">
        <f>IF(OR('Z-scores'!EE9&gt;3,'Z-scores'!EE9&lt;-3),"",'Z-scores'!EE9)</f>
        <v>0.8417</v>
      </c>
      <c r="EF9" s="7">
        <f>IF(OR('Z-scores'!EF9&gt;3,'Z-scores'!EF9&lt;-3),"",'Z-scores'!EF9)</f>
        <v>-8.8480000000000003E-2</v>
      </c>
      <c r="EG9" s="7">
        <f>IF(OR('Z-scores'!EG9&gt;3,'Z-scores'!EG9&lt;-3),"",'Z-scores'!EG9)</f>
        <v>-0.31713000000000002</v>
      </c>
      <c r="EH9" s="7">
        <f>IF(OR('Z-scores'!EH9&gt;3,'Z-scores'!EH9&lt;-3),"",'Z-scores'!EH9)</f>
        <v>-0.43787999999999999</v>
      </c>
      <c r="EI9" s="7">
        <f>IF(OR('Z-scores'!EI9&gt;3,'Z-scores'!EI9&lt;-3),"",'Z-scores'!EI9)</f>
        <v>-0.34048</v>
      </c>
      <c r="EJ9" s="7">
        <f>IF(OR('Z-scores'!EJ9&gt;3,'Z-scores'!EJ9&lt;-3),"",'Z-scores'!EJ9)</f>
        <v>-0.45118000000000003</v>
      </c>
      <c r="EK9" s="7">
        <f>IF(OR('Z-scores'!EK9&gt;3,'Z-scores'!EK9&lt;-3),"",'Z-scores'!EK9)</f>
        <v>-0.54725999999999997</v>
      </c>
      <c r="EL9" s="7">
        <f>IF(OR('Z-scores'!EL9&gt;3,'Z-scores'!EL9&lt;-3),"",'Z-scores'!EL9)</f>
        <v>-0.31252000000000002</v>
      </c>
      <c r="EM9" s="7">
        <f>IF(OR('Z-scores'!EM9&gt;3,'Z-scores'!EM9&lt;-3),"",'Z-scores'!EM9)</f>
        <v>-0.35548000000000002</v>
      </c>
      <c r="EN9" s="7">
        <f>IF(OR('Z-scores'!EN9&gt;3,'Z-scores'!EN9&lt;-3),"",'Z-scores'!EN9)</f>
        <v>-0.27559</v>
      </c>
      <c r="EO9" s="7">
        <f>IF(OR('Z-scores'!EO9&gt;3,'Z-scores'!EO9&lt;-3),"",'Z-scores'!EO9)</f>
        <v>-0.37252000000000002</v>
      </c>
      <c r="EP9" s="7">
        <f>IF(OR('Z-scores'!EP9&gt;3,'Z-scores'!EP9&lt;-3),"",'Z-scores'!EP9)</f>
        <v>-0.32280999999999999</v>
      </c>
      <c r="EQ9" s="7">
        <f>IF(OR('Z-scores'!EQ9&gt;3,'Z-scores'!EQ9&lt;-3),"",'Z-scores'!EQ9)</f>
        <v>-0.34394000000000002</v>
      </c>
      <c r="ER9" s="7">
        <f>IF(OR('Z-scores'!ER9&gt;3,'Z-scores'!ER9&lt;-3),"",'Z-scores'!ER9)</f>
        <v>-0.32014999999999999</v>
      </c>
      <c r="ES9" s="7">
        <f>IF(OR('Z-scores'!ES9&gt;3,'Z-scores'!ES9&lt;-3),"",'Z-scores'!ES9)</f>
        <v>-8.2309999999999994E-2</v>
      </c>
      <c r="ET9" s="7">
        <f>IF(OR('Z-scores'!ET9&gt;3,'Z-scores'!ET9&lt;-3),"",'Z-scores'!ET9)</f>
        <v>-0.33284000000000002</v>
      </c>
      <c r="EU9" s="7">
        <f>IF(OR('Z-scores'!EU9&gt;3,'Z-scores'!EU9&lt;-3),"",'Z-scores'!EU9)</f>
        <v>-0.27795999999999998</v>
      </c>
      <c r="EV9" s="7">
        <f>IF(OR('Z-scores'!EV9&gt;3,'Z-scores'!EV9&lt;-3),"",'Z-scores'!EV9)</f>
        <v>-0.24807000000000001</v>
      </c>
      <c r="EW9" s="7">
        <f>IF(OR('Z-scores'!EW9&gt;3,'Z-scores'!EW9&lt;-3),"",'Z-scores'!EW9)</f>
        <v>-0.36925999999999998</v>
      </c>
      <c r="EX9" s="7">
        <f>IF(OR('Z-scores'!EX9&gt;3,'Z-scores'!EX9&lt;-3),"",'Z-scores'!EX9)</f>
        <v>-0.41954000000000002</v>
      </c>
      <c r="EY9" s="7">
        <f>IF(OR('Z-scores'!EY9&gt;3,'Z-scores'!EY9&lt;-3),"",'Z-scores'!EY9)</f>
        <v>-0.47778999999999999</v>
      </c>
      <c r="EZ9" s="7">
        <f>IF(OR('Z-scores'!EZ9&gt;3,'Z-scores'!EZ9&lt;-3),"",'Z-scores'!EZ9)</f>
        <v>-0.50788999999999995</v>
      </c>
      <c r="FA9" s="7">
        <f>IF(OR('Z-scores'!FA9&gt;3,'Z-scores'!FA9&lt;-3),"",'Z-scores'!FA9)</f>
        <v>-0.13952000000000001</v>
      </c>
      <c r="FB9" s="7">
        <f>IF(OR('Z-scores'!FB9&gt;3,'Z-scores'!FB9&lt;-3),"",'Z-scores'!FB9)</f>
        <v>-0.31140000000000001</v>
      </c>
      <c r="FC9" s="7">
        <f>IF(OR('Z-scores'!FC9&gt;3,'Z-scores'!FC9&lt;-3),"",'Z-scores'!FC9)</f>
        <v>-0.26779999999999998</v>
      </c>
      <c r="FD9" s="7">
        <f>IF(OR('Z-scores'!FD9&gt;3,'Z-scores'!FD9&lt;-3),"",'Z-scores'!FD9)</f>
        <v>-0.25467000000000001</v>
      </c>
      <c r="FE9" s="7">
        <f>IF(OR('Z-scores'!FE9&gt;3,'Z-scores'!FE9&lt;-3),"",'Z-scores'!FE9)</f>
        <v>-0.35943000000000003</v>
      </c>
      <c r="FF9" s="7">
        <f>IF(OR('Z-scores'!FF9&gt;3,'Z-scores'!FF9&lt;-3),"",'Z-scores'!FF9)</f>
        <v>-0.30732999999999999</v>
      </c>
      <c r="FG9" s="7">
        <f>IF(OR('Z-scores'!FG9&gt;3,'Z-scores'!FG9&lt;-3),"",'Z-scores'!FG9)</f>
        <v>-0.19514999999999999</v>
      </c>
      <c r="FH9" s="7">
        <f>IF(OR('Z-scores'!FH9&gt;3,'Z-scores'!FH9&lt;-3),"",'Z-scores'!FH9)</f>
        <v>-0.38286999999999999</v>
      </c>
      <c r="FI9" s="7">
        <f>IF(OR('Z-scores'!FI9&gt;3,'Z-scores'!FI9&lt;-3),"",'Z-scores'!FI9)</f>
        <v>-0.41328999999999999</v>
      </c>
      <c r="FJ9" s="7">
        <f>IF(OR('Z-scores'!FJ9&gt;3,'Z-scores'!FJ9&lt;-3),"",'Z-scores'!FJ9)</f>
        <v>-0.22966</v>
      </c>
      <c r="FK9" s="7">
        <f>IF(OR('Z-scores'!FK9&gt;3,'Z-scores'!FK9&lt;-3),"",'Z-scores'!FK9)</f>
        <v>-0.12973000000000001</v>
      </c>
      <c r="FL9" s="7">
        <f>IF(OR('Z-scores'!FL9&gt;3,'Z-scores'!FL9&lt;-3),"",'Z-scores'!FL9)</f>
        <v>-0.38251000000000002</v>
      </c>
      <c r="FM9" s="7">
        <f>IF(OR('Z-scores'!FM9&gt;3,'Z-scores'!FM9&lt;-3),"",'Z-scores'!FM9)</f>
        <v>0.10878</v>
      </c>
      <c r="FN9" s="7">
        <f>IF(OR('Z-scores'!FN9&gt;3,'Z-scores'!FN9&lt;-3),"",'Z-scores'!FN9)</f>
        <v>0.68649000000000004</v>
      </c>
      <c r="FO9" s="7">
        <f>IF(OR('Z-scores'!FO9&gt;3,'Z-scores'!FO9&lt;-3),"",'Z-scores'!FO9)</f>
        <v>0.83584999999999998</v>
      </c>
      <c r="FP9" s="7">
        <f>IF(OR('Z-scores'!FP9&gt;3,'Z-scores'!FP9&lt;-3),"",'Z-scores'!FP9)</f>
        <v>0.19109999999999999</v>
      </c>
      <c r="FQ9" s="7">
        <f>IF(OR('Z-scores'!FQ9&gt;3,'Z-scores'!FQ9&lt;-3),"",'Z-scores'!FQ9)</f>
        <v>-0.26229999999999998</v>
      </c>
      <c r="FR9" s="7">
        <f>IF(OR('Z-scores'!FR9&gt;3,'Z-scores'!FR9&lt;-3),"",'Z-scores'!FR9)</f>
        <v>-2.7349999999999999E-2</v>
      </c>
      <c r="FS9" s="7">
        <f>IF(OR('Z-scores'!FS9&gt;3,'Z-scores'!FS9&lt;-3),"",'Z-scores'!FS9)</f>
        <v>0.22062999999999999</v>
      </c>
      <c r="FT9" s="7">
        <f>IF(OR('Z-scores'!FT9&gt;3,'Z-scores'!FT9&lt;-3),"",'Z-scores'!FT9)</f>
        <v>1.4959999999999999E-2</v>
      </c>
      <c r="FU9" s="7">
        <f>IF(OR('Z-scores'!FU9&gt;3,'Z-scores'!FU9&lt;-3),"",'Z-scores'!FU9)</f>
        <v>-0.34659000000000001</v>
      </c>
      <c r="FV9" s="7">
        <f>IF(OR('Z-scores'!FV9&gt;3,'Z-scores'!FV9&lt;-3),"",'Z-scores'!FV9)</f>
        <v>5.5840000000000001E-2</v>
      </c>
      <c r="FW9" s="7">
        <f>IF(OR('Z-scores'!FW9&gt;3,'Z-scores'!FW9&lt;-3),"",'Z-scores'!FW9)</f>
        <v>-0.57372000000000001</v>
      </c>
      <c r="FX9" s="7">
        <f>IF(OR('Z-scores'!FX9&gt;3,'Z-scores'!FX9&lt;-3),"",'Z-scores'!FX9)</f>
        <v>-0.63246000000000002</v>
      </c>
      <c r="FY9" s="7">
        <f>IF(OR('Z-scores'!FY9&gt;3,'Z-scores'!FY9&lt;-3),"",'Z-scores'!FY9)</f>
        <v>-0.82171000000000005</v>
      </c>
      <c r="FZ9" s="7">
        <f>IF(OR('Z-scores'!FZ9&gt;3,'Z-scores'!FZ9&lt;-3),"",'Z-scores'!FZ9)</f>
        <v>-0.45856000000000002</v>
      </c>
      <c r="GA9" s="7">
        <f>IF(OR('Z-scores'!GA9&gt;3,'Z-scores'!GA9&lt;-3),"",'Z-scores'!GA9)</f>
        <v>0.30635000000000001</v>
      </c>
      <c r="GB9" s="7">
        <f>IF(OR('Z-scores'!GB9&gt;3,'Z-scores'!GB9&lt;-3),"",'Z-scores'!GB9)</f>
        <v>0.48787000000000003</v>
      </c>
      <c r="GC9" s="7">
        <f>IF(OR('Z-scores'!GC9&gt;3,'Z-scores'!GC9&lt;-3),"",'Z-scores'!GC9)</f>
        <v>-0.79857</v>
      </c>
      <c r="GD9" s="7">
        <f>IF(OR('Z-scores'!GD9&gt;3,'Z-scores'!GD9&lt;-3),"",'Z-scores'!GD9)</f>
        <v>-0.60496000000000005</v>
      </c>
      <c r="GE9" s="7">
        <f>IF(OR('Z-scores'!GE9&gt;3,'Z-scores'!GE9&lt;-3),"",'Z-scores'!GE9)</f>
        <v>-0.59650999999999998</v>
      </c>
      <c r="GF9" s="7">
        <f>IF(OR('Z-scores'!GF9&gt;3,'Z-scores'!GF9&lt;-3),"",'Z-scores'!GF9)</f>
        <v>-0.83230999999999999</v>
      </c>
      <c r="GG9" s="7">
        <f>IF(OR('Z-scores'!GG9&gt;3,'Z-scores'!GG9&lt;-3),"",'Z-scores'!GG9)</f>
        <v>-0.69266000000000005</v>
      </c>
      <c r="GH9" s="7">
        <f>IF(OR('Z-scores'!GH9&gt;3,'Z-scores'!GH9&lt;-3),"",'Z-scores'!GH9)</f>
        <v>-0.82201000000000002</v>
      </c>
      <c r="GI9" s="7">
        <f>IF(OR('Z-scores'!GI9&gt;3,'Z-scores'!GI9&lt;-3),"",'Z-scores'!GI9)</f>
        <v>-0.46154000000000001</v>
      </c>
      <c r="GJ9" s="7">
        <f>IF(OR('Z-scores'!GJ9&gt;3,'Z-scores'!GJ9&lt;-3),"",'Z-scores'!GJ9)</f>
        <v>-0.48513000000000001</v>
      </c>
      <c r="GK9" s="7">
        <f>IF(OR('Z-scores'!GK9&gt;3,'Z-scores'!GK9&lt;-3),"",'Z-scores'!GK9)</f>
        <v>-0.17133000000000001</v>
      </c>
      <c r="GL9" s="7">
        <f>IF(OR('Z-scores'!GL9&gt;3,'Z-scores'!GL9&lt;-3),"",'Z-scores'!GL9)</f>
        <v>-0.35547000000000001</v>
      </c>
      <c r="GM9" s="7">
        <f>IF(OR('Z-scores'!GM9&gt;3,'Z-scores'!GM9&lt;-3),"",'Z-scores'!GM9)</f>
        <v>-0.30679000000000001</v>
      </c>
      <c r="GN9" s="7">
        <f>IF(OR('Z-scores'!GN9&gt;3,'Z-scores'!GN9&lt;-3),"",'Z-scores'!GN9)</f>
        <v>-0.35776000000000002</v>
      </c>
      <c r="GO9" s="7">
        <f>IF(OR('Z-scores'!GO9&gt;3,'Z-scores'!GO9&lt;-3),"",'Z-scores'!GO9)</f>
        <v>-1.0437799999999999</v>
      </c>
      <c r="GP9" s="7">
        <f>IF(OR('Z-scores'!GP9&gt;3,'Z-scores'!GP9&lt;-3),"",'Z-scores'!GP9)</f>
        <v>-0.83455999999999997</v>
      </c>
      <c r="GQ9" s="7">
        <f>IF(OR('Z-scores'!GQ9&gt;3,'Z-scores'!GQ9&lt;-3),"",'Z-scores'!GQ9)</f>
        <v>-0.65981000000000001</v>
      </c>
      <c r="GR9" s="7">
        <f>IF(OR('Z-scores'!GR9&gt;3,'Z-scores'!GR9&lt;-3),"",'Z-scores'!GR9)</f>
        <v>-0.80633999999999995</v>
      </c>
      <c r="GS9" s="7">
        <f>IF(OR('Z-scores'!GS9&gt;3,'Z-scores'!GS9&lt;-3),"",'Z-scores'!GS9)</f>
        <v>-0.49175000000000002</v>
      </c>
      <c r="GT9" s="7">
        <f>IF(OR('Z-scores'!GT9&gt;3,'Z-scores'!GT9&lt;-3),"",'Z-scores'!GT9)</f>
        <v>-0.43923000000000001</v>
      </c>
      <c r="GU9" s="7">
        <f>IF(OR('Z-scores'!GU9&gt;3,'Z-scores'!GU9&lt;-3),"",'Z-scores'!GU9)</f>
        <v>-0.62719999999999998</v>
      </c>
      <c r="GV9" s="7">
        <f>IF(OR('Z-scores'!GV9&gt;3,'Z-scores'!GV9&lt;-3),"",'Z-scores'!GV9)</f>
        <v>-0.53910000000000002</v>
      </c>
      <c r="GW9" s="7">
        <f>IF(OR('Z-scores'!GW9&gt;3,'Z-scores'!GW9&lt;-3),"",'Z-scores'!GW9)</f>
        <v>-0.51663000000000003</v>
      </c>
      <c r="GX9" s="7">
        <f>IF(OR('Z-scores'!GX9&gt;3,'Z-scores'!GX9&lt;-3),"",'Z-scores'!GX9)</f>
        <v>-0.42604999999999998</v>
      </c>
      <c r="GY9" s="7">
        <f>IF(OR('Z-scores'!GY9&gt;3,'Z-scores'!GY9&lt;-3),"",'Z-scores'!GY9)</f>
        <v>-0.15719</v>
      </c>
      <c r="GZ9" s="7">
        <f>IF(OR('Z-scores'!GZ9&gt;3,'Z-scores'!GZ9&lt;-3),"",'Z-scores'!GZ9)</f>
        <v>-0.44153999999999999</v>
      </c>
      <c r="HA9" s="7">
        <f>IF(OR('Z-scores'!HA9&gt;3,'Z-scores'!HA9&lt;-3),"",'Z-scores'!HA9)</f>
        <v>-0.91491999999999996</v>
      </c>
      <c r="HB9" s="7">
        <f>IF(OR('Z-scores'!HB9&gt;3,'Z-scores'!HB9&lt;-3),"",'Z-scores'!HB9)</f>
        <v>-0.60824999999999996</v>
      </c>
      <c r="HC9" s="7">
        <f>IF(OR('Z-scores'!HC9&gt;3,'Z-scores'!HC9&lt;-3),"",'Z-scores'!HC9)</f>
        <v>-0.70491000000000004</v>
      </c>
      <c r="HD9" s="7">
        <f>IF(OR('Z-scores'!HD9&gt;3,'Z-scores'!HD9&lt;-3),"",'Z-scores'!HD9)</f>
        <v>-0.44327</v>
      </c>
      <c r="HE9" s="7">
        <f>IF(OR('Z-scores'!HE9&gt;3,'Z-scores'!HE9&lt;-3),"",'Z-scores'!HE9)</f>
        <v>-0.21123</v>
      </c>
      <c r="HF9" s="7">
        <f>IF(OR('Z-scores'!HF9&gt;3,'Z-scores'!HF9&lt;-3),"",'Z-scores'!HF9)</f>
        <v>-0.29769000000000001</v>
      </c>
      <c r="HG9" s="7">
        <f>IF(OR('Z-scores'!HG9&gt;3,'Z-scores'!HG9&lt;-3),"",'Z-scores'!HG9)</f>
        <v>-0.55423</v>
      </c>
      <c r="HH9" s="7">
        <f>IF(OR('Z-scores'!HH9&gt;3,'Z-scores'!HH9&lt;-3),"",'Z-scores'!HH9)</f>
        <v>-0.56025999999999998</v>
      </c>
      <c r="HI9" s="7">
        <f>IF(OR('Z-scores'!HI9&gt;3,'Z-scores'!HI9&lt;-3),"",'Z-scores'!HI9)</f>
        <v>-0.65930999999999995</v>
      </c>
      <c r="HJ9" s="7">
        <f>IF(OR('Z-scores'!HJ9&gt;3,'Z-scores'!HJ9&lt;-3),"",'Z-scores'!HJ9)</f>
        <v>4.0070000000000001E-2</v>
      </c>
      <c r="HK9" s="7">
        <f>IF(OR('Z-scores'!HK9&gt;3,'Z-scores'!HK9&lt;-3),"",'Z-scores'!HK9)</f>
        <v>-2.317E-2</v>
      </c>
      <c r="HL9" s="7">
        <f>IF(OR('Z-scores'!HL9&gt;3,'Z-scores'!HL9&lt;-3),"",'Z-scores'!HL9)</f>
        <v>-0.11215</v>
      </c>
      <c r="HM9" s="7">
        <f>IF(OR('Z-scores'!HM9&gt;3,'Z-scores'!HM9&lt;-3),"",'Z-scores'!HM9)</f>
        <v>4.4049999999999999E-2</v>
      </c>
      <c r="HN9" s="7">
        <f>IF(OR('Z-scores'!HN9&gt;3,'Z-scores'!HN9&lt;-3),"",'Z-scores'!HN9)</f>
        <v>-0.45069999999999999</v>
      </c>
      <c r="HO9" s="7">
        <f>IF(OR('Z-scores'!HO9&gt;3,'Z-scores'!HO9&lt;-3),"",'Z-scores'!HO9)</f>
        <v>-0.45290000000000002</v>
      </c>
      <c r="HP9" s="7">
        <f>IF(OR('Z-scores'!HP9&gt;3,'Z-scores'!HP9&lt;-3),"",'Z-scores'!HP9)</f>
        <v>-0.36107</v>
      </c>
      <c r="HQ9" s="7">
        <f>IF(OR('Z-scores'!HQ9&gt;3,'Z-scores'!HQ9&lt;-3),"",'Z-scores'!HQ9)</f>
        <v>-0.77212000000000003</v>
      </c>
      <c r="HR9" s="7">
        <f>IF(OR('Z-scores'!HR9&gt;3,'Z-scores'!HR9&lt;-3),"",'Z-scores'!HR9)</f>
        <v>-0.75072000000000005</v>
      </c>
      <c r="HS9" s="7">
        <f>IF(OR('Z-scores'!HS9&gt;3,'Z-scores'!HS9&lt;-3),"",'Z-scores'!HS9)</f>
        <v>-0.42170000000000002</v>
      </c>
      <c r="HT9" s="7">
        <f>IF(OR('Z-scores'!HT9&gt;3,'Z-scores'!HT9&lt;-3),"",'Z-scores'!HT9)</f>
        <v>-0.64095999999999997</v>
      </c>
      <c r="HU9" s="7">
        <f>IF(OR('Z-scores'!HU9&gt;3,'Z-scores'!HU9&lt;-3),"",'Z-scores'!HU9)</f>
        <v>0.78469</v>
      </c>
      <c r="HV9" s="7">
        <f>IF(OR('Z-scores'!HV9&gt;3,'Z-scores'!HV9&lt;-3),"",'Z-scores'!HV9)</f>
        <v>-9.4909999999999994E-2</v>
      </c>
      <c r="HW9" s="7">
        <f>IF(OR('Z-scores'!HW9&gt;3,'Z-scores'!HW9&lt;-3),"",'Z-scores'!HW9)</f>
        <v>1.2466999999999999</v>
      </c>
      <c r="HX9" s="7">
        <f>IF(OR('Z-scores'!HX9&gt;3,'Z-scores'!HX9&lt;-3),"",'Z-scores'!HX9)</f>
        <v>-0.21201</v>
      </c>
      <c r="HY9" s="7">
        <f>IF(OR('Z-scores'!HY9&gt;3,'Z-scores'!HY9&lt;-3),"",'Z-scores'!HY9)</f>
        <v>-0.38422000000000001</v>
      </c>
      <c r="HZ9" s="7">
        <f>IF(OR('Z-scores'!HZ9&gt;3,'Z-scores'!HZ9&lt;-3),"",'Z-scores'!HZ9)</f>
        <v>-0.43909999999999999</v>
      </c>
      <c r="IA9" s="7">
        <f>IF(OR('Z-scores'!IA9&gt;3,'Z-scores'!IA9&lt;-3),"",'Z-scores'!IA9)</f>
        <v>-0.11248</v>
      </c>
      <c r="IB9" s="7">
        <f>IF(OR('Z-scores'!IB9&gt;3,'Z-scores'!IB9&lt;-3),"",'Z-scores'!IB9)</f>
        <v>-0.34237000000000001</v>
      </c>
      <c r="IC9" s="7">
        <f>IF(OR('Z-scores'!IC9&gt;3,'Z-scores'!IC9&lt;-3),"",'Z-scores'!IC9)</f>
        <v>5.1589999999999997E-2</v>
      </c>
      <c r="ID9" s="7">
        <f>IF(OR('Z-scores'!ID9&gt;3,'Z-scores'!ID9&lt;-3),"",'Z-scores'!ID9)</f>
        <v>-0.41515000000000002</v>
      </c>
      <c r="IE9" s="7">
        <f>IF(OR('Z-scores'!IE9&gt;3,'Z-scores'!IE9&lt;-3),"",'Z-scores'!IE9)</f>
        <v>-0.66408</v>
      </c>
      <c r="IF9" s="7">
        <f>IF(OR('Z-scores'!IF9&gt;3,'Z-scores'!IF9&lt;-3),"",'Z-scores'!IF9)</f>
        <v>0.20177999999999999</v>
      </c>
      <c r="IG9" s="7">
        <f>IF(OR('Z-scores'!IG9&gt;3,'Z-scores'!IG9&lt;-3),"",'Z-scores'!IG9)</f>
        <v>-0.24254000000000001</v>
      </c>
      <c r="IH9" s="7">
        <f>IF(OR('Z-scores'!IH9&gt;3,'Z-scores'!IH9&lt;-3),"",'Z-scores'!IH9)</f>
        <v>-0.51949999999999996</v>
      </c>
      <c r="II9" s="7">
        <f>IF(OR('Z-scores'!II9&gt;3,'Z-scores'!II9&lt;-3),"",'Z-scores'!II9)</f>
        <v>-0.51375999999999999</v>
      </c>
      <c r="IJ9" s="7">
        <f>IF(OR('Z-scores'!IJ9&gt;3,'Z-scores'!IJ9&lt;-3),"",'Z-scores'!IJ9)</f>
        <v>-0.48753000000000002</v>
      </c>
      <c r="IK9" s="7">
        <f>IF(OR('Z-scores'!IK9&gt;3,'Z-scores'!IK9&lt;-3),"",'Z-scores'!IK9)</f>
        <v>-0.40661999999999998</v>
      </c>
      <c r="IL9" s="7">
        <f>IF(OR('Z-scores'!IL9&gt;3,'Z-scores'!IL9&lt;-3),"",'Z-scores'!IL9)</f>
        <v>-1.2851900000000001</v>
      </c>
      <c r="IM9" s="7">
        <f>IF(OR('Z-scores'!IM9&gt;3,'Z-scores'!IM9&lt;-3),"",'Z-scores'!IM9)</f>
        <v>-1.24709</v>
      </c>
      <c r="IN9" s="7">
        <f>IF(OR('Z-scores'!IN9&gt;3,'Z-scores'!IN9&lt;-3),"",'Z-scores'!IN9)</f>
        <v>-0.39012999999999998</v>
      </c>
      <c r="IO9" s="7">
        <f>IF(OR('Z-scores'!IO9&gt;3,'Z-scores'!IO9&lt;-3),"",'Z-scores'!IO9)</f>
        <v>-0.26856999999999998</v>
      </c>
      <c r="IP9" s="7">
        <f>IF(OR('Z-scores'!IP9&gt;3,'Z-scores'!IP9&lt;-3),"",'Z-scores'!IP9)</f>
        <v>-9.0799999999999995E-3</v>
      </c>
      <c r="IQ9" s="7">
        <f>IF(OR('Z-scores'!IQ9&gt;3,'Z-scores'!IQ9&lt;-3),"",'Z-scores'!IQ9)</f>
        <v>8.5639999999999994E-2</v>
      </c>
      <c r="IR9" s="7">
        <f>IF(OR('Z-scores'!IR9&gt;3,'Z-scores'!IR9&lt;-3),"",'Z-scores'!IR9)</f>
        <v>-0.36713000000000001</v>
      </c>
      <c r="IS9" s="7">
        <f>IF(OR('Z-scores'!IS9&gt;3,'Z-scores'!IS9&lt;-3),"",'Z-scores'!IS9)</f>
        <v>-0.34662999999999999</v>
      </c>
      <c r="IT9" s="7">
        <f>IF(OR('Z-scores'!IT9&gt;3,'Z-scores'!IT9&lt;-3),"",'Z-scores'!IT9)</f>
        <v>-0.70481000000000005</v>
      </c>
      <c r="IU9" s="7">
        <f>IF(OR('Z-scores'!IU9&gt;3,'Z-scores'!IU9&lt;-3),"",'Z-scores'!IU9)</f>
        <v>-0.38307000000000002</v>
      </c>
      <c r="IV9" s="7">
        <f>IF(OR('Z-scores'!IV9&gt;3,'Z-scores'!IV9&lt;-3),"",'Z-scores'!IV9)</f>
        <v>-0.55505000000000004</v>
      </c>
      <c r="IW9" s="7">
        <f>IF(OR('Z-scores'!IW9&gt;3,'Z-scores'!IW9&lt;-3),"",'Z-scores'!IW9)</f>
        <v>-0.52371000000000001</v>
      </c>
      <c r="IX9" s="7">
        <f>IF(OR('Z-scores'!IX9&gt;3,'Z-scores'!IX9&lt;-3),"",'Z-scores'!IX9)</f>
        <v>-0.63931000000000004</v>
      </c>
      <c r="IY9" s="7">
        <f>IF(OR('Z-scores'!IY9&gt;3,'Z-scores'!IY9&lt;-3),"",'Z-scores'!IY9)</f>
        <v>0.15645000000000001</v>
      </c>
      <c r="IZ9" s="7">
        <f>IF(OR('Z-scores'!IZ9&gt;3,'Z-scores'!IZ9&lt;-3),"",'Z-scores'!IZ9)</f>
        <v>-5.4640000000000001E-2</v>
      </c>
      <c r="JA9" s="7">
        <f>IF(OR('Z-scores'!JA9&gt;3,'Z-scores'!JA9&lt;-3),"",'Z-scores'!JA9)</f>
        <v>0.92640999999999996</v>
      </c>
      <c r="JB9" s="7">
        <f>IF(OR('Z-scores'!JB9&gt;3,'Z-scores'!JB9&lt;-3),"",'Z-scores'!JB9)</f>
        <v>0.71765999999999996</v>
      </c>
      <c r="JC9" s="7">
        <f>IF(OR('Z-scores'!JC9&gt;3,'Z-scores'!JC9&lt;-3),"",'Z-scores'!JC9)</f>
        <v>-0.22641</v>
      </c>
      <c r="JD9" s="7">
        <f>IF(OR('Z-scores'!JD9&gt;3,'Z-scores'!JD9&lt;-3),"",'Z-scores'!JD9)</f>
        <v>-0.11934</v>
      </c>
      <c r="JE9" s="7">
        <f>IF(OR('Z-scores'!JE9&gt;3,'Z-scores'!JE9&lt;-3),"",'Z-scores'!JE9)</f>
        <v>4.3189999999999999E-2</v>
      </c>
      <c r="JF9" s="7">
        <f>IF(OR('Z-scores'!JF9&gt;3,'Z-scores'!JF9&lt;-3),"",'Z-scores'!JF9)</f>
        <v>0.78015999999999996</v>
      </c>
      <c r="JG9" s="7">
        <f>IF(OR('Z-scores'!JG9&gt;3,'Z-scores'!JG9&lt;-3),"",'Z-scores'!JG9)</f>
        <v>0.55135000000000001</v>
      </c>
      <c r="JH9" s="7">
        <f>IF(OR('Z-scores'!JH9&gt;3,'Z-scores'!JH9&lt;-3),"",'Z-scores'!JH9)</f>
        <v>-0.17874000000000001</v>
      </c>
      <c r="JI9" s="7">
        <f>IF(OR('Z-scores'!JI9&gt;3,'Z-scores'!JI9&lt;-3),"",'Z-scores'!JI9)</f>
        <v>-9.1939999999999994E-2</v>
      </c>
      <c r="JJ9" s="7">
        <f>IF(OR('Z-scores'!JJ9&gt;3,'Z-scores'!JJ9&lt;-3),"",'Z-scores'!JJ9)</f>
        <v>0.44805</v>
      </c>
      <c r="JK9" s="7">
        <f>IF(OR('Z-scores'!JK9&gt;3,'Z-scores'!JK9&lt;-3),"",'Z-scores'!JK9)</f>
        <v>0.52239999999999998</v>
      </c>
      <c r="JL9" s="7">
        <f>IF(OR('Z-scores'!JL9&gt;3,'Z-scores'!JL9&lt;-3),"",'Z-scores'!JL9)</f>
        <v>-0.29582999999999998</v>
      </c>
      <c r="JM9" s="7">
        <f>IF(OR('Z-scores'!JM9&gt;3,'Z-scores'!JM9&lt;-3),"",'Z-scores'!JM9)</f>
        <v>-0.58182</v>
      </c>
      <c r="JN9" s="7">
        <f>IF(OR('Z-scores'!JN9&gt;3,'Z-scores'!JN9&lt;-3),"",'Z-scores'!JN9)</f>
        <v>-0.51780999999999999</v>
      </c>
      <c r="JO9" s="7">
        <f>IF(OR('Z-scores'!JO9&gt;3,'Z-scores'!JO9&lt;-3),"",'Z-scores'!JO9)</f>
        <v>1.33571</v>
      </c>
      <c r="JP9" s="7">
        <f>IF(OR('Z-scores'!JP9&gt;3,'Z-scores'!JP9&lt;-3),"",'Z-scores'!JP9)</f>
        <v>0.81428</v>
      </c>
      <c r="JQ9" s="7">
        <f>IF(OR('Z-scores'!JQ9&gt;3,'Z-scores'!JQ9&lt;-3),"",'Z-scores'!JQ9)</f>
        <v>0.29259000000000002</v>
      </c>
      <c r="JR9" s="7">
        <f>IF(OR('Z-scores'!JR9&gt;3,'Z-scores'!JR9&lt;-3),"",'Z-scores'!JR9)</f>
        <v>1.71069</v>
      </c>
      <c r="JS9" s="7">
        <f>IF(OR('Z-scores'!JS9&gt;3,'Z-scores'!JS9&lt;-3),"",'Z-scores'!JS9)</f>
        <v>0.93611999999999995</v>
      </c>
      <c r="JT9" s="7">
        <f>IF(OR('Z-scores'!JT9&gt;3,'Z-scores'!JT9&lt;-3),"",'Z-scores'!JT9)</f>
        <v>-0.10707</v>
      </c>
      <c r="JU9" s="7">
        <f>IF(OR('Z-scores'!JU9&gt;3,'Z-scores'!JU9&lt;-3),"",'Z-scores'!JU9)</f>
        <v>1.49919</v>
      </c>
      <c r="JV9" s="7">
        <f>IF(OR('Z-scores'!JV9&gt;3,'Z-scores'!JV9&lt;-3),"",'Z-scores'!JV9)</f>
        <v>1.903</v>
      </c>
      <c r="JW9" s="7">
        <f>IF(OR('Z-scores'!JW9&gt;3,'Z-scores'!JW9&lt;-3),"",'Z-scores'!JW9)</f>
        <v>1.32416</v>
      </c>
      <c r="JX9" s="7">
        <f>IF(OR('Z-scores'!JX9&gt;3,'Z-scores'!JX9&lt;-3),"",'Z-scores'!JX9)</f>
        <v>2.68892</v>
      </c>
      <c r="JY9" s="7">
        <f>IF(OR('Z-scores'!JY9&gt;3,'Z-scores'!JY9&lt;-3),"",'Z-scores'!JY9)</f>
        <v>0.52688000000000001</v>
      </c>
      <c r="JZ9" s="7">
        <f>IF(OR('Z-scores'!JZ9&gt;3,'Z-scores'!JZ9&lt;-3),"",'Z-scores'!JZ9)</f>
        <v>1.1851400000000001</v>
      </c>
      <c r="KA9" s="7">
        <f>IF(OR('Z-scores'!KA9&gt;3,'Z-scores'!KA9&lt;-3),"",'Z-scores'!KA9)</f>
        <v>0.78907000000000005</v>
      </c>
      <c r="KB9" s="7">
        <f>IF(OR('Z-scores'!KB9&gt;3,'Z-scores'!KB9&lt;-3),"",'Z-scores'!KB9)</f>
        <v>0.38308999999999999</v>
      </c>
      <c r="KC9" s="7">
        <f>IF(OR('Z-scores'!KC9&gt;3,'Z-scores'!KC9&lt;-3),"",'Z-scores'!KC9)</f>
        <v>0.25850000000000001</v>
      </c>
      <c r="KD9" s="7">
        <f>IF(OR('Z-scores'!KD9&gt;3,'Z-scores'!KD9&lt;-3),"",'Z-scores'!KD9)</f>
        <v>0.23546</v>
      </c>
      <c r="KE9" s="7">
        <f>IF(OR('Z-scores'!KE9&gt;3,'Z-scores'!KE9&lt;-3),"",'Z-scores'!KE9)</f>
        <v>0.95157000000000003</v>
      </c>
      <c r="KF9" s="7">
        <f>IF(OR('Z-scores'!KF9&gt;3,'Z-scores'!KF9&lt;-3),"",'Z-scores'!KF9)</f>
        <v>-0.28720000000000001</v>
      </c>
      <c r="KG9" s="7">
        <f>IF(OR('Z-scores'!KG9&gt;3,'Z-scores'!KG9&lt;-3),"",'Z-scores'!KG9)</f>
        <v>-0.26839000000000002</v>
      </c>
      <c r="KH9" s="7">
        <f>IF(OR('Z-scores'!KH9&gt;3,'Z-scores'!KH9&lt;-3),"",'Z-scores'!KH9)</f>
        <v>-0.24254000000000001</v>
      </c>
      <c r="KI9" s="7">
        <f>IF(OR('Z-scores'!KI9&gt;3,'Z-scores'!KI9&lt;-3),"",'Z-scores'!KI9)</f>
        <v>-0.40106999999999998</v>
      </c>
      <c r="KJ9" s="7">
        <f>IF(OR('Z-scores'!KJ9&gt;3,'Z-scores'!KJ9&lt;-3),"",'Z-scores'!KJ9)</f>
        <v>-0.36154999999999998</v>
      </c>
      <c r="KK9" s="7">
        <f>IF(OR('Z-scores'!KK9&gt;3,'Z-scores'!KK9&lt;-3),"",'Z-scores'!KK9)</f>
        <v>-0.44431999999999999</v>
      </c>
      <c r="KL9" s="7">
        <f>IF(OR('Z-scores'!KL9&gt;3,'Z-scores'!KL9&lt;-3),"",'Z-scores'!KL9)</f>
        <v>1.247E-2</v>
      </c>
      <c r="KM9" s="7">
        <f>IF(OR('Z-scores'!KM9&gt;3,'Z-scores'!KM9&lt;-3),"",'Z-scores'!KM9)</f>
        <v>0.30360999999999999</v>
      </c>
      <c r="KN9" s="7">
        <f>IF(OR('Z-scores'!KN9&gt;3,'Z-scores'!KN9&lt;-3),"",'Z-scores'!KN9)</f>
        <v>1.0300000000000001E-3</v>
      </c>
      <c r="KO9" s="7">
        <f>IF(OR('Z-scores'!KO9&gt;3,'Z-scores'!KO9&lt;-3),"",'Z-scores'!KO9)</f>
        <v>-0.29754000000000003</v>
      </c>
      <c r="KP9" s="7">
        <f>IF(OR('Z-scores'!KP9&gt;3,'Z-scores'!KP9&lt;-3),"",'Z-scores'!KP9)</f>
        <v>1.30216</v>
      </c>
      <c r="KQ9" s="7">
        <f>IF(OR('Z-scores'!KQ9&gt;3,'Z-scores'!KQ9&lt;-3),"",'Z-scores'!KQ9)</f>
        <v>2.3948900000000002</v>
      </c>
      <c r="KR9" s="7">
        <f>IF(OR('Z-scores'!KR9&gt;3,'Z-scores'!KR9&lt;-3),"",'Z-scores'!KR9)</f>
        <v>1.54464</v>
      </c>
      <c r="KS9" s="7">
        <f>IF(OR('Z-scores'!KS9&gt;3,'Z-scores'!KS9&lt;-3),"",'Z-scores'!KS9)</f>
        <v>-0.21121999999999999</v>
      </c>
      <c r="KT9" s="7">
        <f>IF(OR('Z-scores'!KT9&gt;3,'Z-scores'!KT9&lt;-3),"",'Z-scores'!KT9)</f>
        <v>2.6023399999999999</v>
      </c>
      <c r="KU9" s="7">
        <f>IF(OR('Z-scores'!KU9&gt;3,'Z-scores'!KU9&lt;-3),"",'Z-scores'!KU9)</f>
        <v>2.946E-2</v>
      </c>
      <c r="KV9" s="7">
        <f>IF(OR('Z-scores'!KV9&gt;3,'Z-scores'!KV9&lt;-3),"",'Z-scores'!KV9)</f>
        <v>2.4019400000000002</v>
      </c>
      <c r="KW9" s="7">
        <f>IF(OR('Z-scores'!KW9&gt;3,'Z-scores'!KW9&lt;-3),"",'Z-scores'!KW9)</f>
        <v>2.10005</v>
      </c>
      <c r="KX9" s="7">
        <f>IF(OR('Z-scores'!KX9&gt;3,'Z-scores'!KX9&lt;-3),"",'Z-scores'!KX9)</f>
        <v>1.2079200000000001</v>
      </c>
      <c r="KY9" s="7">
        <f>IF(OR('Z-scores'!KY9&gt;3,'Z-scores'!KY9&lt;-3),"",'Z-scores'!KY9)</f>
        <v>0.12714</v>
      </c>
      <c r="KZ9" s="7">
        <f>IF(OR('Z-scores'!KZ9&gt;3,'Z-scores'!KZ9&lt;-3),"",'Z-scores'!KZ9)</f>
        <v>1.1624000000000001</v>
      </c>
      <c r="LA9" s="7">
        <f>IF(OR('Z-scores'!LA9&gt;3,'Z-scores'!LA9&lt;-3),"",'Z-scores'!LA9)</f>
        <v>0.47165000000000001</v>
      </c>
      <c r="LB9" s="7">
        <f>IF(OR('Z-scores'!LB9&gt;3,'Z-scores'!LB9&lt;-3),"",'Z-scores'!LB9)</f>
        <v>1.593E-2</v>
      </c>
      <c r="LC9" s="7">
        <f>IF(OR('Z-scores'!LC9&gt;3,'Z-scores'!LC9&lt;-3),"",'Z-scores'!LC9)</f>
        <v>6.5300000000000002E-3</v>
      </c>
      <c r="LD9" s="7">
        <f>IF(OR('Z-scores'!LD9&gt;3,'Z-scores'!LD9&lt;-3),"",'Z-scores'!LD9)</f>
        <v>2.3463799999999999</v>
      </c>
      <c r="LE9" s="7">
        <f>IF(OR('Z-scores'!LE9&gt;3,'Z-scores'!LE9&lt;-3),"",'Z-scores'!LE9)</f>
        <v>1.4264699999999999</v>
      </c>
      <c r="LF9" s="7">
        <f>IF(OR('Z-scores'!LF9&gt;3,'Z-scores'!LF9&lt;-3),"",'Z-scores'!LF9)</f>
        <v>0.53693000000000002</v>
      </c>
      <c r="LG9" s="7">
        <f>IF(OR('Z-scores'!LG9&gt;3,'Z-scores'!LG9&lt;-3),"",'Z-scores'!LG9)</f>
        <v>0.82457000000000003</v>
      </c>
      <c r="LH9" s="7">
        <f>IF(OR('Z-scores'!LH9&gt;3,'Z-scores'!LH9&lt;-3),"",'Z-scores'!LH9)</f>
        <v>-0.55967</v>
      </c>
      <c r="LI9" s="7">
        <f>IF(OR('Z-scores'!LI9&gt;3,'Z-scores'!LI9&lt;-3),"",'Z-scores'!LI9)</f>
        <v>-0.46110000000000001</v>
      </c>
      <c r="LJ9" s="7">
        <f>IF(OR('Z-scores'!LJ9&gt;3,'Z-scores'!LJ9&lt;-3),"",'Z-scores'!LJ9)</f>
        <v>-0.29959999999999998</v>
      </c>
      <c r="LK9" s="7">
        <f>IF(OR('Z-scores'!LK9&gt;3,'Z-scores'!LK9&lt;-3),"",'Z-scores'!LK9)</f>
        <v>1.5381800000000001</v>
      </c>
      <c r="LL9" s="7">
        <f>IF(OR('Z-scores'!LL9&gt;3,'Z-scores'!LL9&lt;-3),"",'Z-scores'!LL9)</f>
        <v>0.93737999999999999</v>
      </c>
      <c r="LM9" s="7">
        <f>IF(OR('Z-scores'!LM9&gt;3,'Z-scores'!LM9&lt;-3),"",'Z-scores'!LM9)</f>
        <v>0.23178000000000001</v>
      </c>
      <c r="LN9" s="7">
        <f>IF(OR('Z-scores'!LN9&gt;3,'Z-scores'!LN9&lt;-3),"",'Z-scores'!LN9)</f>
        <v>-0.24290999999999999</v>
      </c>
      <c r="LO9" s="7">
        <f>IF(OR('Z-scores'!LO9&gt;3,'Z-scores'!LO9&lt;-3),"",'Z-scores'!LO9)</f>
        <v>0.64631000000000005</v>
      </c>
      <c r="LP9" s="7">
        <f>IF(OR('Z-scores'!LP9&gt;3,'Z-scores'!LP9&lt;-3),"",'Z-scores'!LP9)</f>
        <v>-7.8469999999999998E-2</v>
      </c>
      <c r="LQ9" s="7">
        <f>IF(OR('Z-scores'!LQ9&gt;3,'Z-scores'!LQ9&lt;-3),"",'Z-scores'!LQ9)</f>
        <v>-0.24268999999999999</v>
      </c>
      <c r="LR9" s="7">
        <f>IF(OR('Z-scores'!LR9&gt;3,'Z-scores'!LR9&lt;-3),"",'Z-scores'!LR9)</f>
        <v>-7.0800000000000002E-2</v>
      </c>
      <c r="LS9" s="7">
        <f>IF(OR('Z-scores'!LS9&gt;3,'Z-scores'!LS9&lt;-3),"",'Z-scores'!LS9)</f>
        <v>1.2592300000000001</v>
      </c>
      <c r="LT9" s="7">
        <f>IF(OR('Z-scores'!LT9&gt;3,'Z-scores'!LT9&lt;-3),"",'Z-scores'!LT9)</f>
        <v>-0.35256999999999999</v>
      </c>
      <c r="LU9" s="7">
        <f>IF(OR('Z-scores'!LU9&gt;3,'Z-scores'!LU9&lt;-3),"",'Z-scores'!LU9)</f>
        <v>-0.59114</v>
      </c>
      <c r="LV9" s="7">
        <f>IF(OR('Z-scores'!LV9&gt;3,'Z-scores'!LV9&lt;-3),"",'Z-scores'!LV9)</f>
        <v>-0.18284</v>
      </c>
      <c r="LW9" s="7">
        <f>IF(OR('Z-scores'!LW9&gt;3,'Z-scores'!LW9&lt;-3),"",'Z-scores'!LW9)</f>
        <v>1.3158700000000001</v>
      </c>
      <c r="LX9" s="7">
        <f>IF(OR('Z-scores'!LX9&gt;3,'Z-scores'!LX9&lt;-3),"",'Z-scores'!LX9)</f>
        <v>-0.24254000000000001</v>
      </c>
      <c r="LY9" s="7">
        <f>IF(OR('Z-scores'!LY9&gt;3,'Z-scores'!LY9&lt;-3),"",'Z-scores'!LY9)</f>
        <v>0.47593000000000002</v>
      </c>
      <c r="LZ9" s="7">
        <f>IF(OR('Z-scores'!LZ9&gt;3,'Z-scores'!LZ9&lt;-3),"",'Z-scores'!LZ9)</f>
        <v>2.7176999999999998</v>
      </c>
      <c r="MA9" s="7">
        <f>IF(OR('Z-scores'!MA9&gt;3,'Z-scores'!MA9&lt;-3),"",'Z-scores'!MA9)</f>
        <v>-0.24060000000000001</v>
      </c>
      <c r="MB9" s="7">
        <f>IF(OR('Z-scores'!MB9&gt;3,'Z-scores'!MB9&lt;-3),"",'Z-scores'!MB9)</f>
        <v>-0.24254000000000001</v>
      </c>
      <c r="MC9" s="7">
        <f>IF(OR('Z-scores'!MC9&gt;3,'Z-scores'!MC9&lt;-3),"",'Z-scores'!MC9)</f>
        <v>-0.36241000000000001</v>
      </c>
      <c r="MD9" s="7">
        <f>IF(OR('Z-scores'!MD9&gt;3,'Z-scores'!MD9&lt;-3),"",'Z-scores'!MD9)</f>
        <v>-0.30580000000000002</v>
      </c>
      <c r="ME9" s="7">
        <f>IF(OR('Z-scores'!ME9&gt;3,'Z-scores'!ME9&lt;-3),"",'Z-scores'!ME9)</f>
        <v>-8.7970000000000007E-2</v>
      </c>
      <c r="MF9" s="7">
        <f>IF(OR('Z-scores'!MF9&gt;3,'Z-scores'!MF9&lt;-3),"",'Z-scores'!MF9)</f>
        <v>0.1118</v>
      </c>
      <c r="MG9" s="7">
        <f>IF(OR('Z-scores'!MG9&gt;3,'Z-scores'!MG9&lt;-3),"",'Z-scores'!MG9)</f>
        <v>-0.19893</v>
      </c>
      <c r="MH9" s="7">
        <f>IF(OR('Z-scores'!MH9&gt;3,'Z-scores'!MH9&lt;-3),"",'Z-scores'!MH9)</f>
        <v>-0.50319999999999998</v>
      </c>
      <c r="MI9" s="7">
        <f>IF(OR('Z-scores'!MI9&gt;3,'Z-scores'!MI9&lt;-3),"",'Z-scores'!MI9)</f>
        <v>-0.55452000000000001</v>
      </c>
      <c r="MJ9" s="7">
        <f>IF(OR('Z-scores'!MJ9&gt;3,'Z-scores'!MJ9&lt;-3),"",'Z-scores'!MJ9)</f>
        <v>-0.44592999999999999</v>
      </c>
      <c r="MK9" s="7">
        <f>IF(OR('Z-scores'!MK9&gt;3,'Z-scores'!MK9&lt;-3),"",'Z-scores'!MK9)</f>
        <v>-0.24254000000000001</v>
      </c>
      <c r="ML9" s="7">
        <f>IF(OR('Z-scores'!ML9&gt;3,'Z-scores'!ML9&lt;-3),"",'Z-scores'!ML9)</f>
        <v>-0.42233999999999999</v>
      </c>
      <c r="MM9" s="7">
        <f>IF(OR('Z-scores'!MM9&gt;3,'Z-scores'!MM9&lt;-3),"",'Z-scores'!MM9)</f>
        <v>-0.32213000000000003</v>
      </c>
      <c r="MN9" s="7">
        <f>IF(OR('Z-scores'!MN9&gt;3,'Z-scores'!MN9&lt;-3),"",'Z-scores'!MN9)</f>
        <v>-0.34604000000000001</v>
      </c>
      <c r="MO9" s="7">
        <f>IF(OR('Z-scores'!MO9&gt;3,'Z-scores'!MO9&lt;-3),"",'Z-scores'!MO9)</f>
        <v>0.77854000000000001</v>
      </c>
      <c r="MP9" s="7">
        <f>IF(OR('Z-scores'!MP9&gt;3,'Z-scores'!MP9&lt;-3),"",'Z-scores'!MP9)</f>
        <v>-0.40998000000000001</v>
      </c>
      <c r="MQ9" s="7">
        <f>IF(OR('Z-scores'!MQ9&gt;3,'Z-scores'!MQ9&lt;-3),"",'Z-scores'!MQ9)</f>
        <v>-0.57847000000000004</v>
      </c>
      <c r="MR9" s="7">
        <f>IF(OR('Z-scores'!MR9&gt;3,'Z-scores'!MR9&lt;-3),"",'Z-scores'!MR9)</f>
        <v>-0.57706999999999997</v>
      </c>
      <c r="MS9" s="7">
        <f>IF(OR('Z-scores'!MS9&gt;3,'Z-scores'!MS9&lt;-3),"",'Z-scores'!MS9)</f>
        <v>0.71472999999999998</v>
      </c>
      <c r="MT9" s="7">
        <f>IF(OR('Z-scores'!MT9&gt;3,'Z-scores'!MT9&lt;-3),"",'Z-scores'!MT9)</f>
        <v>1.73942</v>
      </c>
      <c r="MU9" s="7">
        <f>IF(OR('Z-scores'!MU9&gt;3,'Z-scores'!MU9&lt;-3),"",'Z-scores'!MU9)</f>
        <v>-9.4880000000000006E-2</v>
      </c>
      <c r="MV9" s="7">
        <f>IF(OR('Z-scores'!MV9&gt;3,'Z-scores'!MV9&lt;-3),"",'Z-scores'!MV9)</f>
        <v>-0.18007000000000001</v>
      </c>
      <c r="MW9" s="7">
        <f>IF(OR('Z-scores'!MW9&gt;3,'Z-scores'!MW9&lt;-3),"",'Z-scores'!MW9)</f>
        <v>-0.42385</v>
      </c>
      <c r="MX9" s="7">
        <f>IF(OR('Z-scores'!MX9&gt;3,'Z-scores'!MX9&lt;-3),"",'Z-scores'!MX9)</f>
        <v>-7.1389999999999995E-2</v>
      </c>
      <c r="MY9" s="7">
        <f>IF(OR('Z-scores'!MY9&gt;3,'Z-scores'!MY9&lt;-3),"",'Z-scores'!MY9)</f>
        <v>-0.27587</v>
      </c>
      <c r="MZ9" s="7">
        <f>IF(OR('Z-scores'!MZ9&gt;3,'Z-scores'!MZ9&lt;-3),"",'Z-scores'!MZ9)</f>
        <v>0.85126999999999997</v>
      </c>
      <c r="NA9" s="7">
        <f>IF(OR('Z-scores'!NA9&gt;3,'Z-scores'!NA9&lt;-3),"",'Z-scores'!NA9)</f>
        <v>0.49414999999999998</v>
      </c>
      <c r="NB9" s="7">
        <f>IF(OR('Z-scores'!NB9&gt;3,'Z-scores'!NB9&lt;-3),"",'Z-scores'!NB9)</f>
        <v>0.61648999999999998</v>
      </c>
      <c r="NC9" s="7">
        <f>IF(OR('Z-scores'!NC9&gt;3,'Z-scores'!NC9&lt;-3),"",'Z-scores'!NC9)</f>
        <v>1.3763000000000001</v>
      </c>
      <c r="ND9" s="7">
        <f>IF(OR('Z-scores'!ND9&gt;3,'Z-scores'!ND9&lt;-3),"",'Z-scores'!ND9)</f>
        <v>-0.58767000000000003</v>
      </c>
      <c r="NE9" s="7">
        <f>IF(OR('Z-scores'!NE9&gt;3,'Z-scores'!NE9&lt;-3),"",'Z-scores'!NE9)</f>
        <v>0.72363999999999995</v>
      </c>
      <c r="NF9" s="7">
        <f>IF(OR('Z-scores'!NF9&gt;3,'Z-scores'!NF9&lt;-3),"",'Z-scores'!NF9)</f>
        <v>-0.12322</v>
      </c>
      <c r="NG9" s="7">
        <f>IF(OR('Z-scores'!NG9&gt;3,'Z-scores'!NG9&lt;-3),"",'Z-scores'!NG9)</f>
        <v>0.32367000000000001</v>
      </c>
      <c r="NH9" s="7">
        <f>IF(OR('Z-scores'!NH9&gt;3,'Z-scores'!NH9&lt;-3),"",'Z-scores'!NH9)</f>
        <v>-0.14101</v>
      </c>
      <c r="NI9" s="7">
        <f>IF(OR('Z-scores'!NI9&gt;3,'Z-scores'!NI9&lt;-3),"",'Z-scores'!NI9)</f>
        <v>0.24611</v>
      </c>
      <c r="NJ9" s="7">
        <f>IF(OR('Z-scores'!NJ9&gt;3,'Z-scores'!NJ9&lt;-3),"",'Z-scores'!NJ9)</f>
        <v>-0.26822000000000001</v>
      </c>
      <c r="NK9" s="7">
        <f>IF(OR('Z-scores'!NK9&gt;3,'Z-scores'!NK9&lt;-3),"",'Z-scores'!NK9)</f>
        <v>-0.25699</v>
      </c>
      <c r="NL9" s="7">
        <f>IF(OR('Z-scores'!NL9&gt;3,'Z-scores'!NL9&lt;-3),"",'Z-scores'!NL9)</f>
        <v>0.63014999999999999</v>
      </c>
      <c r="NM9" s="7">
        <f>IF(OR('Z-scores'!NM9&gt;3,'Z-scores'!NM9&lt;-3),"",'Z-scores'!NM9)</f>
        <v>0.21615000000000001</v>
      </c>
      <c r="NN9" s="7">
        <f>IF(OR('Z-scores'!NN9&gt;3,'Z-scores'!NN9&lt;-3),"",'Z-scores'!NN9)</f>
        <v>1.95549</v>
      </c>
      <c r="NO9" s="7">
        <f>IF(OR('Z-scores'!NO9&gt;3,'Z-scores'!NO9&lt;-3),"",'Z-scores'!NO9)</f>
        <v>1.8676900000000001</v>
      </c>
      <c r="NP9" s="7">
        <f>IF(OR('Z-scores'!NP9&gt;3,'Z-scores'!NP9&lt;-3),"",'Z-scores'!NP9)</f>
        <v>1.7379800000000001</v>
      </c>
      <c r="NQ9" s="7">
        <f>IF(OR('Z-scores'!NQ9&gt;3,'Z-scores'!NQ9&lt;-3),"",'Z-scores'!NQ9)</f>
        <v>1.8744099999999999</v>
      </c>
      <c r="NR9" s="7">
        <f>IF(OR('Z-scores'!NR9&gt;3,'Z-scores'!NR9&lt;-3),"",'Z-scores'!NR9)</f>
        <v>0.87783999999999995</v>
      </c>
      <c r="NS9" s="7">
        <f>IF(OR('Z-scores'!NS9&gt;3,'Z-scores'!NS9&lt;-3),"",'Z-scores'!NS9)</f>
        <v>0.62970000000000004</v>
      </c>
      <c r="NT9" s="7">
        <f>IF(OR('Z-scores'!NT9&gt;3,'Z-scores'!NT9&lt;-3),"",'Z-scores'!NT9)</f>
        <v>1.0870200000000001</v>
      </c>
      <c r="NU9" s="7">
        <f>IF(OR('Z-scores'!NU9&gt;3,'Z-scores'!NU9&lt;-3),"",'Z-scores'!NU9)</f>
        <v>1.06881</v>
      </c>
      <c r="NV9" s="7">
        <f>IF(OR('Z-scores'!NV9&gt;3,'Z-scores'!NV9&lt;-3),"",'Z-scores'!NV9)</f>
        <v>-6.1870000000000001E-2</v>
      </c>
      <c r="NW9" s="7">
        <f>IF(OR('Z-scores'!NW9&gt;3,'Z-scores'!NW9&lt;-3),"",'Z-scores'!NW9)</f>
        <v>1.5058</v>
      </c>
      <c r="NX9" s="7">
        <f>IF(OR('Z-scores'!NX9&gt;3,'Z-scores'!NX9&lt;-3),"",'Z-scores'!NX9)</f>
        <v>2.83256</v>
      </c>
      <c r="NY9" s="7">
        <f>IF(OR('Z-scores'!NY9&gt;3,'Z-scores'!NY9&lt;-3),"",'Z-scores'!NY9)</f>
        <v>-0.17458000000000001</v>
      </c>
      <c r="NZ9" s="7">
        <f>IF(OR('Z-scores'!NZ9&gt;3,'Z-scores'!NZ9&lt;-3),"",'Z-scores'!NZ9)</f>
        <v>-0.50641999999999998</v>
      </c>
      <c r="OA9" s="7">
        <f>IF(OR('Z-scores'!OA9&gt;3,'Z-scores'!OA9&lt;-3),"",'Z-scores'!OA9)</f>
        <v>-0.39954000000000001</v>
      </c>
      <c r="OB9" s="7">
        <f>IF(OR('Z-scores'!OB9&gt;3,'Z-scores'!OB9&lt;-3),"",'Z-scores'!OB9)</f>
        <v>-0.11035</v>
      </c>
      <c r="OC9" s="7">
        <f>IF(OR('Z-scores'!OC9&gt;3,'Z-scores'!OC9&lt;-3),"",'Z-scores'!OC9)</f>
        <v>-0.43794</v>
      </c>
      <c r="OD9" s="7">
        <f>IF(OR('Z-scores'!OD9&gt;3,'Z-scores'!OD9&lt;-3),"",'Z-scores'!OD9)</f>
        <v>-0.41446</v>
      </c>
      <c r="OE9" s="7">
        <f>IF(OR('Z-scores'!OE9&gt;3,'Z-scores'!OE9&lt;-3),"",'Z-scores'!OE9)</f>
        <v>0.35471000000000003</v>
      </c>
      <c r="OF9" s="7">
        <f>IF(OR('Z-scores'!OF9&gt;3,'Z-scores'!OF9&lt;-3),"",'Z-scores'!OF9)</f>
        <v>0.58928999999999998</v>
      </c>
      <c r="OG9" s="7" t="str">
        <f>IF(OR('Z-scores'!OG9&gt;3,'Z-scores'!OG9&lt;-3),"",'Z-scores'!OG9)</f>
        <v/>
      </c>
      <c r="OH9" s="7">
        <f>IF(OR('Z-scores'!OH9&gt;3,'Z-scores'!OH9&lt;-3),"",'Z-scores'!OH9)</f>
        <v>2.4786899999999998</v>
      </c>
      <c r="OI9" s="7">
        <f>IF(OR('Z-scores'!OI9&gt;3,'Z-scores'!OI9&lt;-3),"",'Z-scores'!OI9)</f>
        <v>2.7718699999999998</v>
      </c>
      <c r="OJ9" s="7">
        <f>IF(OR('Z-scores'!OJ9&gt;3,'Z-scores'!OJ9&lt;-3),"",'Z-scores'!OJ9)</f>
        <v>0.63551000000000002</v>
      </c>
      <c r="OK9" s="7">
        <f>IF(OR('Z-scores'!OK9&gt;3,'Z-scores'!OK9&lt;-3),"",'Z-scores'!OK9)</f>
        <v>-0.37984000000000001</v>
      </c>
      <c r="OL9" s="7">
        <f>IF(OR('Z-scores'!OL9&gt;3,'Z-scores'!OL9&lt;-3),"",'Z-scores'!OL9)</f>
        <v>-4.3290000000000002E-2</v>
      </c>
      <c r="OM9" s="7">
        <f>IF(OR('Z-scores'!OM9&gt;3,'Z-scores'!OM9&lt;-3),"",'Z-scores'!OM9)</f>
        <v>0.38191999999999998</v>
      </c>
      <c r="ON9" s="7">
        <f>IF(OR('Z-scores'!ON9&gt;3,'Z-scores'!ON9&lt;-3),"",'Z-scores'!ON9)</f>
        <v>-0.12736</v>
      </c>
      <c r="OO9" s="7">
        <f>IF(OR('Z-scores'!OO9&gt;3,'Z-scores'!OO9&lt;-3),"",'Z-scores'!OO9)</f>
        <v>0.18667</v>
      </c>
      <c r="OP9" s="7" t="str">
        <f>IF(OR('Z-scores'!OP9&gt;3,'Z-scores'!OP9&lt;-3),"",'Z-scores'!OP9)</f>
        <v/>
      </c>
      <c r="OQ9" s="7">
        <f>IF(OR('Z-scores'!OQ9&gt;3,'Z-scores'!OQ9&lt;-3),"",'Z-scores'!OQ9)</f>
        <v>-8.8050000000000003E-2</v>
      </c>
      <c r="OR9" s="7">
        <f>IF(OR('Z-scores'!OR9&gt;3,'Z-scores'!OR9&lt;-3),"",'Z-scores'!OR9)</f>
        <v>-7.7590000000000006E-2</v>
      </c>
      <c r="OS9" s="7">
        <f>IF(OR('Z-scores'!OS9&gt;3,'Z-scores'!OS9&lt;-3),"",'Z-scores'!OS9)</f>
        <v>-0.32233000000000001</v>
      </c>
      <c r="OT9" s="7">
        <f>IF(OR('Z-scores'!OT9&gt;3,'Z-scores'!OT9&lt;-3),"",'Z-scores'!OT9)</f>
        <v>0.42437000000000002</v>
      </c>
      <c r="OU9" s="7">
        <f>IF(OR('Z-scores'!OU9&gt;3,'Z-scores'!OU9&lt;-3),"",'Z-scores'!OU9)</f>
        <v>-0.43347999999999998</v>
      </c>
      <c r="OV9" s="7">
        <f>IF(OR('Z-scores'!OV9&gt;3,'Z-scores'!OV9&lt;-3),"",'Z-scores'!OV9)</f>
        <v>-0.44485999999999998</v>
      </c>
      <c r="OW9" s="7">
        <f>IF(OR('Z-scores'!OW9&gt;3,'Z-scores'!OW9&lt;-3),"",'Z-scores'!OW9)</f>
        <v>-0.40928999999999999</v>
      </c>
      <c r="OX9" s="7">
        <f>IF(OR('Z-scores'!OX9&gt;3,'Z-scores'!OX9&lt;-3),"",'Z-scores'!OX9)</f>
        <v>0.35980000000000001</v>
      </c>
      <c r="OY9" s="7" t="str">
        <f>IF(OR('Z-scores'!OY9&gt;3,'Z-scores'!OY9&lt;-3),"",'Z-scores'!OY9)</f>
        <v/>
      </c>
      <c r="OZ9" s="7">
        <f>IF(OR('Z-scores'!OZ9&gt;3,'Z-scores'!OZ9&lt;-3),"",'Z-scores'!OZ9)</f>
        <v>0.57311000000000001</v>
      </c>
      <c r="PA9" s="7">
        <f>IF(OR('Z-scores'!PA9&gt;3,'Z-scores'!PA9&lt;-3),"",'Z-scores'!PA9)</f>
        <v>-0.65905999999999998</v>
      </c>
      <c r="PB9" s="7">
        <f>IF(OR('Z-scores'!PB9&gt;3,'Z-scores'!PB9&lt;-3),"",'Z-scores'!PB9)</f>
        <v>8.8000000000000005E-3</v>
      </c>
      <c r="PC9" s="7">
        <f>IF(OR('Z-scores'!PC9&gt;3,'Z-scores'!PC9&lt;-3),"",'Z-scores'!PC9)</f>
        <v>-0.42587000000000003</v>
      </c>
      <c r="PD9" s="7">
        <f>IF(OR('Z-scores'!PD9&gt;3,'Z-scores'!PD9&lt;-3),"",'Z-scores'!PD9)</f>
        <v>0.40819</v>
      </c>
      <c r="PE9" s="7">
        <f>IF(OR('Z-scores'!PE9&gt;3,'Z-scores'!PE9&lt;-3),"",'Z-scores'!PE9)</f>
        <v>-0.29760999999999999</v>
      </c>
      <c r="PF9" s="7">
        <f>IF(OR('Z-scores'!PF9&gt;3,'Z-scores'!PF9&lt;-3),"",'Z-scores'!PF9)</f>
        <v>0.13369</v>
      </c>
      <c r="PG9" s="7">
        <f>IF(OR('Z-scores'!PG9&gt;3,'Z-scores'!PG9&lt;-3),"",'Z-scores'!PG9)</f>
        <v>2.0506099999999998</v>
      </c>
      <c r="PH9" s="7">
        <f>IF(OR('Z-scores'!PH9&gt;3,'Z-scores'!PH9&lt;-3),"",'Z-scores'!PH9)</f>
        <v>0.16220999999999999</v>
      </c>
      <c r="PI9" s="7">
        <f>IF(OR('Z-scores'!PI9&gt;3,'Z-scores'!PI9&lt;-3),"",'Z-scores'!PI9)</f>
        <v>1.8347899999999999</v>
      </c>
      <c r="PJ9" s="7">
        <f>IF(OR('Z-scores'!PJ9&gt;3,'Z-scores'!PJ9&lt;-3),"",'Z-scores'!PJ9)</f>
        <v>1.27617</v>
      </c>
      <c r="PK9" s="7">
        <f>IF(OR('Z-scores'!PK9&gt;3,'Z-scores'!PK9&lt;-3),"",'Z-scores'!PK9)</f>
        <v>5.9249999999999997E-2</v>
      </c>
      <c r="PL9" s="7" t="str">
        <f>IF(OR('Z-scores'!PL9&gt;3,'Z-scores'!PL9&lt;-3),"",'Z-scores'!PL9)</f>
        <v/>
      </c>
      <c r="PM9" s="7">
        <f>IF(OR('Z-scores'!PM9&gt;3,'Z-scores'!PM9&lt;-3),"",'Z-scores'!PM9)</f>
        <v>1.2745</v>
      </c>
      <c r="PN9" s="7">
        <f>IF(OR('Z-scores'!PN9&gt;3,'Z-scores'!PN9&lt;-3),"",'Z-scores'!PN9)</f>
        <v>0.80120999999999998</v>
      </c>
      <c r="PO9" s="7">
        <f>IF(OR('Z-scores'!PO9&gt;3,'Z-scores'!PO9&lt;-3),"",'Z-scores'!PO9)</f>
        <v>-0.25072</v>
      </c>
      <c r="PP9" s="7" t="str">
        <f>IF(OR('Z-scores'!PP9&gt;3,'Z-scores'!PP9&lt;-3),"",'Z-scores'!PP9)</f>
        <v/>
      </c>
      <c r="PQ9" s="7">
        <f>IF(OR('Z-scores'!PQ9&gt;3,'Z-scores'!PQ9&lt;-3),"",'Z-scores'!PQ9)</f>
        <v>-0.47381000000000001</v>
      </c>
      <c r="PR9" s="7">
        <f>IF(OR('Z-scores'!PR9&gt;3,'Z-scores'!PR9&lt;-3),"",'Z-scores'!PR9)</f>
        <v>-0.62988</v>
      </c>
      <c r="PS9" s="7">
        <f>IF(OR('Z-scores'!PS9&gt;3,'Z-scores'!PS9&lt;-3),"",'Z-scores'!PS9)</f>
        <v>-0.17974999999999999</v>
      </c>
      <c r="PT9" s="7">
        <f>IF(OR('Z-scores'!PT9&gt;3,'Z-scores'!PT9&lt;-3),"",'Z-scores'!PT9)</f>
        <v>-0.41909999999999997</v>
      </c>
      <c r="PU9" s="7">
        <f>IF(OR('Z-scores'!PU9&gt;3,'Z-scores'!PU9&lt;-3),"",'Z-scores'!PU9)</f>
        <v>2.1011600000000001</v>
      </c>
      <c r="PV9" s="7">
        <f>IF(OR('Z-scores'!PV9&gt;3,'Z-scores'!PV9&lt;-3),"",'Z-scores'!PV9)</f>
        <v>-0.51504000000000005</v>
      </c>
      <c r="PW9" s="7">
        <f>IF(OR('Z-scores'!PW9&gt;3,'Z-scores'!PW9&lt;-3),"",'Z-scores'!PW9)</f>
        <v>-0.52837999999999996</v>
      </c>
      <c r="PX9" s="7">
        <f>IF(OR('Z-scores'!PX9&gt;3,'Z-scores'!PX9&lt;-3),"",'Z-scores'!PX9)</f>
        <v>-0.62309000000000003</v>
      </c>
      <c r="PY9" s="7">
        <f>IF(OR('Z-scores'!PY9&gt;3,'Z-scores'!PY9&lt;-3),"",'Z-scores'!PY9)</f>
        <v>-0.67481999999999998</v>
      </c>
      <c r="PZ9" s="7">
        <f>IF(OR('Z-scores'!PZ9&gt;3,'Z-scores'!PZ9&lt;-3),"",'Z-scores'!PZ9)</f>
        <v>-0.79118999999999995</v>
      </c>
      <c r="QA9" s="7">
        <f>IF(OR('Z-scores'!QA9&gt;3,'Z-scores'!QA9&lt;-3),"",'Z-scores'!QA9)</f>
        <v>-0.73534999999999995</v>
      </c>
      <c r="QB9" s="7" t="str">
        <f>IF(OR('Z-scores'!QB9&gt;3,'Z-scores'!QB9&lt;-3),"",'Z-scores'!QB9)</f>
        <v/>
      </c>
      <c r="QC9" s="7">
        <f>IF(OR('Z-scores'!QC9&gt;3,'Z-scores'!QC9&lt;-3),"",'Z-scores'!QC9)</f>
        <v>-0.51922000000000001</v>
      </c>
      <c r="QD9" s="7">
        <f>IF(OR('Z-scores'!QD9&gt;3,'Z-scores'!QD9&lt;-3),"",'Z-scores'!QD9)</f>
        <v>-0.51207000000000003</v>
      </c>
      <c r="QE9" s="7">
        <f>IF(OR('Z-scores'!QE9&gt;3,'Z-scores'!QE9&lt;-3),"",'Z-scores'!QE9)</f>
        <v>-0.46250999999999998</v>
      </c>
      <c r="QF9" s="7">
        <f>IF(OR('Z-scores'!QF9&gt;3,'Z-scores'!QF9&lt;-3),"",'Z-scores'!QF9)</f>
        <v>-0.44006000000000001</v>
      </c>
      <c r="QG9" s="7">
        <f>IF(OR('Z-scores'!QG9&gt;3,'Z-scores'!QG9&lt;-3),"",'Z-scores'!QG9)</f>
        <v>-0.15043000000000001</v>
      </c>
      <c r="QH9" s="7">
        <f>IF(OR('Z-scores'!QH9&gt;3,'Z-scores'!QH9&lt;-3),"",'Z-scores'!QH9)</f>
        <v>-0.53241000000000005</v>
      </c>
      <c r="QI9" s="7">
        <f>IF(OR('Z-scores'!QI9&gt;3,'Z-scores'!QI9&lt;-3),"",'Z-scores'!QI9)</f>
        <v>-0.84070999999999996</v>
      </c>
      <c r="QJ9" s="7">
        <f>IF(OR('Z-scores'!QJ9&gt;3,'Z-scores'!QJ9&lt;-3),"",'Z-scores'!QJ9)</f>
        <v>-0.46577000000000002</v>
      </c>
      <c r="QK9" s="7">
        <f>IF(OR('Z-scores'!QK9&gt;3,'Z-scores'!QK9&lt;-3),"",'Z-scores'!QK9)</f>
        <v>-0.55679000000000001</v>
      </c>
      <c r="QL9" s="7">
        <f>IF(OR('Z-scores'!QL9&gt;3,'Z-scores'!QL9&lt;-3),"",'Z-scores'!QL9)</f>
        <v>-0.82099</v>
      </c>
      <c r="QM9" s="7">
        <f>IF(OR('Z-scores'!QM9&gt;3,'Z-scores'!QM9&lt;-3),"",'Z-scores'!QM9)</f>
        <v>-0.48875999999999997</v>
      </c>
      <c r="QN9" s="7">
        <f>IF(OR('Z-scores'!QN9&gt;3,'Z-scores'!QN9&lt;-3),"",'Z-scores'!QN9)</f>
        <v>-0.56372999999999995</v>
      </c>
      <c r="QO9" s="7">
        <f>IF(OR('Z-scores'!QO9&gt;3,'Z-scores'!QO9&lt;-3),"",'Z-scores'!QO9)</f>
        <v>-0.59772000000000003</v>
      </c>
      <c r="QP9" s="7">
        <f>IF(OR('Z-scores'!QP9&gt;3,'Z-scores'!QP9&lt;-3),"",'Z-scores'!QP9)</f>
        <v>-0.49508000000000002</v>
      </c>
      <c r="QQ9" s="7">
        <f>IF(OR('Z-scores'!QQ9&gt;3,'Z-scores'!QQ9&lt;-3),"",'Z-scores'!QQ9)</f>
        <v>-0.46738000000000002</v>
      </c>
      <c r="QR9" s="7">
        <f>IF(OR('Z-scores'!QR9&gt;3,'Z-scores'!QR9&lt;-3),"",'Z-scores'!QR9)</f>
        <v>-0.64966999999999997</v>
      </c>
      <c r="QS9" s="7">
        <f>IF(OR('Z-scores'!QS9&gt;3,'Z-scores'!QS9&lt;-3),"",'Z-scores'!QS9)</f>
        <v>-0.45843</v>
      </c>
      <c r="QT9" s="7">
        <f>IF(OR('Z-scores'!QT9&gt;3,'Z-scores'!QT9&lt;-3),"",'Z-scores'!QT9)</f>
        <v>0.19298999999999999</v>
      </c>
      <c r="QU9" s="7">
        <f>IF(OR('Z-scores'!QU9&gt;3,'Z-scores'!QU9&lt;-3),"",'Z-scores'!QU9)</f>
        <v>-0.58370999999999995</v>
      </c>
      <c r="QV9" s="7">
        <f>IF(OR('Z-scores'!QV9&gt;3,'Z-scores'!QV9&lt;-3),"",'Z-scores'!QV9)</f>
        <v>-0.45196999999999998</v>
      </c>
      <c r="QW9" s="7">
        <f>IF(OR('Z-scores'!QW9&gt;3,'Z-scores'!QW9&lt;-3),"",'Z-scores'!QW9)</f>
        <v>0.41086</v>
      </c>
      <c r="QX9" s="7">
        <f>IF(OR('Z-scores'!QX9&gt;3,'Z-scores'!QX9&lt;-3),"",'Z-scores'!QX9)</f>
        <v>-0.39845000000000003</v>
      </c>
      <c r="QY9" s="7">
        <f>IF(OR('Z-scores'!QY9&gt;3,'Z-scores'!QY9&lt;-3),"",'Z-scores'!QY9)</f>
        <v>1.1373200000000001</v>
      </c>
      <c r="QZ9" s="7">
        <f>IF(OR('Z-scores'!QZ9&gt;3,'Z-scores'!QZ9&lt;-3),"",'Z-scores'!QZ9)</f>
        <v>1.10643</v>
      </c>
      <c r="RA9" s="7">
        <f>IF(OR('Z-scores'!RA9&gt;3,'Z-scores'!RA9&lt;-3),"",'Z-scores'!RA9)</f>
        <v>1.0496300000000001</v>
      </c>
      <c r="RB9" s="7">
        <f>IF(OR('Z-scores'!RB9&gt;3,'Z-scores'!RB9&lt;-3),"",'Z-scores'!RB9)</f>
        <v>0.97146999999999994</v>
      </c>
      <c r="RC9" s="7">
        <f>IF(OR('Z-scores'!RC9&gt;3,'Z-scores'!RC9&lt;-3),"",'Z-scores'!RC9)</f>
        <v>0.55510000000000004</v>
      </c>
      <c r="RD9" s="7">
        <f>IF(OR('Z-scores'!RD9&gt;3,'Z-scores'!RD9&lt;-3),"",'Z-scores'!RD9)</f>
        <v>-0.45832000000000001</v>
      </c>
      <c r="RE9" s="7">
        <f>IF(OR('Z-scores'!RE9&gt;3,'Z-scores'!RE9&lt;-3),"",'Z-scores'!RE9)</f>
        <v>-0.15112</v>
      </c>
      <c r="RF9" s="7">
        <f>IF(OR('Z-scores'!RF9&gt;3,'Z-scores'!RF9&lt;-3),"",'Z-scores'!RF9)</f>
        <v>1.2789299999999999</v>
      </c>
      <c r="RG9" s="7">
        <f>IF(OR('Z-scores'!RG9&gt;3,'Z-scores'!RG9&lt;-3),"",'Z-scores'!RG9)</f>
        <v>1.41547</v>
      </c>
      <c r="RH9" s="7">
        <f>IF(OR('Z-scores'!RH9&gt;3,'Z-scores'!RH9&lt;-3),"",'Z-scores'!RH9)</f>
        <v>0.47322999999999998</v>
      </c>
      <c r="RI9" s="7">
        <f>IF(OR('Z-scores'!RI9&gt;3,'Z-scores'!RI9&lt;-3),"",'Z-scores'!RI9)</f>
        <v>1.16245</v>
      </c>
      <c r="RJ9" s="7">
        <f>IF(OR('Z-scores'!RJ9&gt;3,'Z-scores'!RJ9&lt;-3),"",'Z-scores'!RJ9)</f>
        <v>1.2408399999999999</v>
      </c>
      <c r="RK9" s="7">
        <f>IF(OR('Z-scores'!RK9&gt;3,'Z-scores'!RK9&lt;-3),"",'Z-scores'!RK9)</f>
        <v>1.1768000000000001</v>
      </c>
      <c r="RL9" s="7">
        <f>IF(OR('Z-scores'!RL9&gt;3,'Z-scores'!RL9&lt;-3),"",'Z-scores'!RL9)</f>
        <v>0.62539999999999996</v>
      </c>
      <c r="RM9" s="7">
        <f>IF(OR('Z-scores'!RM9&gt;3,'Z-scores'!RM9&lt;-3),"",'Z-scores'!RM9)</f>
        <v>0.17241999999999999</v>
      </c>
      <c r="RN9" s="7">
        <f>IF(OR('Z-scores'!RN9&gt;3,'Z-scores'!RN9&lt;-3),"",'Z-scores'!RN9)</f>
        <v>-0.29397000000000001</v>
      </c>
      <c r="RO9" s="7">
        <f>IF(OR('Z-scores'!RO9&gt;3,'Z-scores'!RO9&lt;-3),"",'Z-scores'!RO9)</f>
        <v>-0.29136000000000001</v>
      </c>
      <c r="RP9" s="7">
        <f>IF(OR('Z-scores'!RP9&gt;3,'Z-scores'!RP9&lt;-3),"",'Z-scores'!RP9)</f>
        <v>-0.30519000000000002</v>
      </c>
      <c r="RQ9" s="7">
        <f>IF(OR('Z-scores'!RQ9&gt;3,'Z-scores'!RQ9&lt;-3),"",'Z-scores'!RQ9)</f>
        <v>-5.7110000000000001E-2</v>
      </c>
      <c r="RR9" s="7">
        <f>IF(OR('Z-scores'!RR9&gt;3,'Z-scores'!RR9&lt;-3),"",'Z-scores'!RR9)</f>
        <v>-0.41143000000000002</v>
      </c>
      <c r="RS9" s="7">
        <f>IF(OR('Z-scores'!RS9&gt;3,'Z-scores'!RS9&lt;-3),"",'Z-scores'!RS9)</f>
        <v>-0.32005</v>
      </c>
      <c r="RT9" s="7">
        <f>IF(OR('Z-scores'!RT9&gt;3,'Z-scores'!RT9&lt;-3),"",'Z-scores'!RT9)</f>
        <v>1.1603699999999999</v>
      </c>
      <c r="RU9" s="7">
        <f>IF(OR('Z-scores'!RU9&gt;3,'Z-scores'!RU9&lt;-3),"",'Z-scores'!RU9)</f>
        <v>1.0609200000000001</v>
      </c>
      <c r="RV9" s="7">
        <f>IF(OR('Z-scores'!RV9&gt;3,'Z-scores'!RV9&lt;-3),"",'Z-scores'!RV9)</f>
        <v>1.1539699999999999</v>
      </c>
      <c r="RW9" s="7">
        <f>IF(OR('Z-scores'!RW9&gt;3,'Z-scores'!RW9&lt;-3),"",'Z-scores'!RW9)</f>
        <v>-0.15046000000000001</v>
      </c>
      <c r="RX9" s="7">
        <f>IF(OR('Z-scores'!RX9&gt;3,'Z-scores'!RX9&lt;-3),"",'Z-scores'!RX9)</f>
        <v>-0.30325999999999997</v>
      </c>
      <c r="RY9" s="7">
        <f>IF(OR('Z-scores'!RY9&gt;3,'Z-scores'!RY9&lt;-3),"",'Z-scores'!RY9)</f>
        <v>-0.23565</v>
      </c>
      <c r="RZ9" s="7">
        <f>IF(OR('Z-scores'!RZ9&gt;3,'Z-scores'!RZ9&lt;-3),"",'Z-scores'!RZ9)</f>
        <v>-0.77815999999999996</v>
      </c>
      <c r="SA9" s="7">
        <f>IF(OR('Z-scores'!SA9&gt;3,'Z-scores'!SA9&lt;-3),"",'Z-scores'!SA9)</f>
        <v>0.11554</v>
      </c>
      <c r="SB9" s="7">
        <f>IF(OR('Z-scores'!SB9&gt;3,'Z-scores'!SB9&lt;-3),"",'Z-scores'!SB9)</f>
        <v>-0.51485000000000003</v>
      </c>
      <c r="SC9" s="7">
        <f>IF(OR('Z-scores'!SC9&gt;3,'Z-scores'!SC9&lt;-3),"",'Z-scores'!SC9)</f>
        <v>0.37147000000000002</v>
      </c>
      <c r="SD9" s="7">
        <f>IF(OR('Z-scores'!SD9&gt;3,'Z-scores'!SD9&lt;-3),"",'Z-scores'!SD9)</f>
        <v>1.09266</v>
      </c>
      <c r="SE9" s="7">
        <f>IF(OR('Z-scores'!SE9&gt;3,'Z-scores'!SE9&lt;-3),"",'Z-scores'!SE9)</f>
        <v>0.65058000000000005</v>
      </c>
      <c r="SF9" s="7">
        <f>IF(OR('Z-scores'!SF9&gt;3,'Z-scores'!SF9&lt;-3),"",'Z-scores'!SF9)</f>
        <v>0.37291999999999997</v>
      </c>
      <c r="SG9" s="7">
        <f>IF(OR('Z-scores'!SG9&gt;3,'Z-scores'!SG9&lt;-3),"",'Z-scores'!SG9)</f>
        <v>-0.28866000000000003</v>
      </c>
      <c r="SH9" s="7">
        <f>IF(OR('Z-scores'!SH9&gt;3,'Z-scores'!SH9&lt;-3),"",'Z-scores'!SH9)</f>
        <v>0.50968999999999998</v>
      </c>
      <c r="SI9" s="7">
        <f>IF(OR('Z-scores'!SI9&gt;3,'Z-scores'!SI9&lt;-3),"",'Z-scores'!SI9)</f>
        <v>-0.4274</v>
      </c>
      <c r="SJ9" s="7">
        <f>IF(OR('Z-scores'!SJ9&gt;3,'Z-scores'!SJ9&lt;-3),"",'Z-scores'!SJ9)</f>
        <v>0.32063000000000003</v>
      </c>
      <c r="SK9" s="7">
        <f>IF(OR('Z-scores'!SK9&gt;3,'Z-scores'!SK9&lt;-3),"",'Z-scores'!SK9)</f>
        <v>-0.12851000000000001</v>
      </c>
      <c r="SL9" s="7">
        <f>IF(OR('Z-scores'!SL9&gt;3,'Z-scores'!SL9&lt;-3),"",'Z-scores'!SL9)</f>
        <v>-0.41537000000000002</v>
      </c>
      <c r="SM9" s="7">
        <f>IF(OR('Z-scores'!SM9&gt;3,'Z-scores'!SM9&lt;-3),"",'Z-scores'!SM9)</f>
        <v>0.16434000000000001</v>
      </c>
      <c r="SN9" s="7">
        <f>IF(OR('Z-scores'!SN9&gt;3,'Z-scores'!SN9&lt;-3),"",'Z-scores'!SN9)</f>
        <v>-0.31657999999999997</v>
      </c>
      <c r="SO9" s="7">
        <f>IF(OR('Z-scores'!SO9&gt;3,'Z-scores'!SO9&lt;-3),"",'Z-scores'!SO9)</f>
        <v>-9.7699999999999995E-2</v>
      </c>
      <c r="SP9" s="7">
        <f>IF(OR('Z-scores'!SP9&gt;3,'Z-scores'!SP9&lt;-3),"",'Z-scores'!SP9)</f>
        <v>-0.48698000000000002</v>
      </c>
      <c r="SQ9" s="7">
        <f>IF(OR('Z-scores'!SQ9&gt;3,'Z-scores'!SQ9&lt;-3),"",'Z-scores'!SQ9)</f>
        <v>-0.62985999999999998</v>
      </c>
      <c r="SR9" s="7">
        <f>IF(OR('Z-scores'!SR9&gt;3,'Z-scores'!SR9&lt;-3),"",'Z-scores'!SR9)</f>
        <v>0.12601000000000001</v>
      </c>
      <c r="SS9" s="7">
        <f>IF(OR('Z-scores'!SS9&gt;3,'Z-scores'!SS9&lt;-3),"",'Z-scores'!SS9)</f>
        <v>0.30592999999999998</v>
      </c>
      <c r="ST9" s="7">
        <f>IF(OR('Z-scores'!ST9&gt;3,'Z-scores'!ST9&lt;-3),"",'Z-scores'!ST9)</f>
        <v>-0.1033</v>
      </c>
      <c r="SU9" s="7">
        <f>IF(OR('Z-scores'!SU9&gt;3,'Z-scores'!SU9&lt;-3),"",'Z-scores'!SU9)</f>
        <v>-1.9189999999999999E-2</v>
      </c>
      <c r="SV9" s="7">
        <f>IF(OR('Z-scores'!SV9&gt;3,'Z-scores'!SV9&lt;-3),"",'Z-scores'!SV9)</f>
        <v>0.74811000000000005</v>
      </c>
      <c r="SW9" s="7">
        <f>IF(OR('Z-scores'!SW9&gt;3,'Z-scores'!SW9&lt;-3),"",'Z-scores'!SW9)</f>
        <v>-0.34638000000000002</v>
      </c>
      <c r="SX9" s="7">
        <f>IF(OR('Z-scores'!SX9&gt;3,'Z-scores'!SX9&lt;-3),"",'Z-scores'!SX9)</f>
        <v>-0.43084</v>
      </c>
      <c r="SY9" s="7">
        <f>IF(OR('Z-scores'!SY9&gt;3,'Z-scores'!SY9&lt;-3),"",'Z-scores'!SY9)</f>
        <v>0.81316999999999995</v>
      </c>
      <c r="SZ9" s="7">
        <f>IF(OR('Z-scores'!SZ9&gt;3,'Z-scores'!SZ9&lt;-3),"",'Z-scores'!SZ9)</f>
        <v>0.38039000000000001</v>
      </c>
      <c r="TA9" s="7">
        <f>IF(OR('Z-scores'!TA9&gt;3,'Z-scores'!TA9&lt;-3),"",'Z-scores'!TA9)</f>
        <v>-0.27979999999999999</v>
      </c>
      <c r="TB9" s="7">
        <f>IF(OR('Z-scores'!TB9&gt;3,'Z-scores'!TB9&lt;-3),"",'Z-scores'!TB9)</f>
        <v>-0.47316999999999998</v>
      </c>
      <c r="TC9" s="7">
        <f>IF(OR('Z-scores'!TC9&gt;3,'Z-scores'!TC9&lt;-3),"",'Z-scores'!TC9)</f>
        <v>0.69054000000000004</v>
      </c>
      <c r="TD9" s="7">
        <f>IF(OR('Z-scores'!TD9&gt;3,'Z-scores'!TD9&lt;-3),"",'Z-scores'!TD9)</f>
        <v>-0.21706</v>
      </c>
      <c r="TE9" s="7">
        <f>IF(OR('Z-scores'!TE9&gt;3,'Z-scores'!TE9&lt;-3),"",'Z-scores'!TE9)</f>
        <v>-0.11154</v>
      </c>
      <c r="TF9" s="7">
        <f>IF(OR('Z-scores'!TF9&gt;3,'Z-scores'!TF9&lt;-3),"",'Z-scores'!TF9)</f>
        <v>-1.372E-2</v>
      </c>
      <c r="TG9" s="7">
        <f>IF(OR('Z-scores'!TG9&gt;3,'Z-scores'!TG9&lt;-3),"",'Z-scores'!TG9)</f>
        <v>-0.68777999999999995</v>
      </c>
      <c r="TH9" s="7">
        <f>IF(OR('Z-scores'!TH9&gt;3,'Z-scores'!TH9&lt;-3),"",'Z-scores'!TH9)</f>
        <v>1.68971</v>
      </c>
      <c r="TI9" s="7">
        <f>IF(OR('Z-scores'!TI9&gt;3,'Z-scores'!TI9&lt;-3),"",'Z-scores'!TI9)</f>
        <v>0.17671000000000001</v>
      </c>
      <c r="TJ9" s="7">
        <f>IF(OR('Z-scores'!TJ9&gt;3,'Z-scores'!TJ9&lt;-3),"",'Z-scores'!TJ9)</f>
        <v>-0.46450000000000002</v>
      </c>
      <c r="TK9" s="7">
        <f>IF(OR('Z-scores'!TK9&gt;3,'Z-scores'!TK9&lt;-3),"",'Z-scores'!TK9)</f>
        <v>-0.26767999999999997</v>
      </c>
      <c r="TL9" s="7">
        <f>IF(OR('Z-scores'!TL9&gt;3,'Z-scores'!TL9&lt;-3),"",'Z-scores'!TL9)</f>
        <v>-0.14663000000000001</v>
      </c>
      <c r="TM9" s="7">
        <f>IF(OR('Z-scores'!TM9&gt;3,'Z-scores'!TM9&lt;-3),"",'Z-scores'!TM9)</f>
        <v>0.58440000000000003</v>
      </c>
      <c r="TN9" s="7">
        <f>IF(OR('Z-scores'!TN9&gt;3,'Z-scores'!TN9&lt;-3),"",'Z-scores'!TN9)</f>
        <v>-0.53420000000000001</v>
      </c>
      <c r="TO9" s="7">
        <f>IF(OR('Z-scores'!TO9&gt;3,'Z-scores'!TO9&lt;-3),"",'Z-scores'!TO9)</f>
        <v>1.5715399999999999</v>
      </c>
      <c r="TP9" s="7">
        <f>IF(OR('Z-scores'!TP9&gt;3,'Z-scores'!TP9&lt;-3),"",'Z-scores'!TP9)</f>
        <v>-0.21278</v>
      </c>
      <c r="TQ9" s="7">
        <f>IF(OR('Z-scores'!TQ9&gt;3,'Z-scores'!TQ9&lt;-3),"",'Z-scores'!TQ9)</f>
        <v>-0.49314000000000002</v>
      </c>
      <c r="TR9" s="7">
        <f>IF(OR('Z-scores'!TR9&gt;3,'Z-scores'!TR9&lt;-3),"",'Z-scores'!TR9)</f>
        <v>0.62302000000000002</v>
      </c>
      <c r="TS9" s="7">
        <f>IF(OR('Z-scores'!TS9&gt;3,'Z-scores'!TS9&lt;-3),"",'Z-scores'!TS9)</f>
        <v>-0.50890000000000002</v>
      </c>
      <c r="TT9" s="7">
        <f>IF(OR('Z-scores'!TT9&gt;3,'Z-scores'!TT9&lt;-3),"",'Z-scores'!TT9)</f>
        <v>-0.28277000000000002</v>
      </c>
      <c r="TU9" s="7">
        <f>IF(OR('Z-scores'!TU9&gt;3,'Z-scores'!TU9&lt;-3),"",'Z-scores'!TU9)</f>
        <v>0.81530999999999998</v>
      </c>
      <c r="TV9" s="7">
        <f>IF(OR('Z-scores'!TV9&gt;3,'Z-scores'!TV9&lt;-3),"",'Z-scores'!TV9)</f>
        <v>1.21478</v>
      </c>
      <c r="TW9" s="7">
        <f>IF(OR('Z-scores'!TW9&gt;3,'Z-scores'!TW9&lt;-3),"",'Z-scores'!TW9)</f>
        <v>0.16671</v>
      </c>
      <c r="TX9" s="7">
        <f>IF(OR('Z-scores'!TX9&gt;3,'Z-scores'!TX9&lt;-3),"",'Z-scores'!TX9)</f>
        <v>-0.10821</v>
      </c>
      <c r="TY9" s="7">
        <f>IF(OR('Z-scores'!TY9&gt;3,'Z-scores'!TY9&lt;-3),"",'Z-scores'!TY9)</f>
        <v>-0.17415</v>
      </c>
      <c r="TZ9" s="7">
        <f>IF(OR('Z-scores'!TZ9&gt;3,'Z-scores'!TZ9&lt;-3),"",'Z-scores'!TZ9)</f>
        <v>0.50938000000000005</v>
      </c>
      <c r="UA9" s="7">
        <f>IF(OR('Z-scores'!UA9&gt;3,'Z-scores'!UA9&lt;-3),"",'Z-scores'!UA9)</f>
        <v>-6.6070000000000004E-2</v>
      </c>
      <c r="UB9" s="7">
        <f>IF(OR('Z-scores'!UB9&gt;3,'Z-scores'!UB9&lt;-3),"",'Z-scores'!UB9)</f>
        <v>2.0506099999999998</v>
      </c>
      <c r="UC9" s="7">
        <f>IF(OR('Z-scores'!UC9&gt;3,'Z-scores'!UC9&lt;-3),"",'Z-scores'!UC9)</f>
        <v>-5.0819999999999997E-2</v>
      </c>
      <c r="UD9" s="7">
        <f>IF(OR('Z-scores'!UD9&gt;3,'Z-scores'!UD9&lt;-3),"",'Z-scores'!UD9)</f>
        <v>-0.38723999999999997</v>
      </c>
      <c r="UE9" s="7"/>
      <c r="UF9" s="7"/>
      <c r="UG9" s="7"/>
    </row>
    <row r="10" spans="1:553" x14ac:dyDescent="0.25">
      <c r="A10">
        <v>175</v>
      </c>
      <c r="B10">
        <v>0</v>
      </c>
      <c r="C10" s="7">
        <f>IF(OR('Z-scores'!C10&gt;3,'Z-scores'!C10&lt;-3),"",'Z-scores'!C10)</f>
        <v>0.33027000000000001</v>
      </c>
      <c r="D10" s="7">
        <f>IF(OR('Z-scores'!D10&gt;3,'Z-scores'!D10&lt;-3),"",'Z-scores'!D10)</f>
        <v>0.99012</v>
      </c>
      <c r="E10" s="7">
        <f>IF(OR('Z-scores'!E10&gt;3,'Z-scores'!E10&lt;-3),"",'Z-scores'!E10)</f>
        <v>-0.10059999999999999</v>
      </c>
      <c r="F10" s="7">
        <f>IF(OR('Z-scores'!F10&gt;3,'Z-scores'!F10&lt;-3),"",'Z-scores'!F10)</f>
        <v>1.3992800000000001</v>
      </c>
      <c r="G10" s="7">
        <f>IF(OR('Z-scores'!G10&gt;3,'Z-scores'!G10&lt;-3),"",'Z-scores'!G10)</f>
        <v>0.50692000000000004</v>
      </c>
      <c r="H10" s="7">
        <f>IF(OR('Z-scores'!H10&gt;3,'Z-scores'!H10&lt;-3),"",'Z-scores'!H10)</f>
        <v>-0.13389999999999999</v>
      </c>
      <c r="I10" s="7">
        <f>IF(OR('Z-scores'!I10&gt;3,'Z-scores'!I10&lt;-3),"",'Z-scores'!I10)</f>
        <v>-0.15648000000000001</v>
      </c>
      <c r="J10" s="7">
        <f>IF(OR('Z-scores'!J10&gt;3,'Z-scores'!J10&lt;-3),"",'Z-scores'!J10)</f>
        <v>1.166E-2</v>
      </c>
      <c r="K10" s="7">
        <f>IF(OR('Z-scores'!K10&gt;3,'Z-scores'!K10&lt;-3),"",'Z-scores'!K10)</f>
        <v>-0.38866000000000001</v>
      </c>
      <c r="L10" s="7">
        <f>IF(OR('Z-scores'!L10&gt;3,'Z-scores'!L10&lt;-3),"",'Z-scores'!L10)</f>
        <v>0.69572000000000001</v>
      </c>
      <c r="M10" s="7">
        <f>IF(OR('Z-scores'!M10&gt;3,'Z-scores'!M10&lt;-3),"",'Z-scores'!M10)</f>
        <v>0.42936999999999997</v>
      </c>
      <c r="N10" s="7">
        <f>IF(OR('Z-scores'!N10&gt;3,'Z-scores'!N10&lt;-3),"",'Z-scores'!N10)</f>
        <v>-0.13947000000000001</v>
      </c>
      <c r="O10" s="7">
        <f>IF(OR('Z-scores'!O10&gt;3,'Z-scores'!O10&lt;-3),"",'Z-scores'!O10)</f>
        <v>1.4880000000000001E-2</v>
      </c>
      <c r="P10" s="7">
        <f>IF(OR('Z-scores'!P10&gt;3,'Z-scores'!P10&lt;-3),"",'Z-scores'!P10)</f>
        <v>-0.35610999999999998</v>
      </c>
      <c r="Q10" s="7">
        <f>IF(OR('Z-scores'!Q10&gt;3,'Z-scores'!Q10&lt;-3),"",'Z-scores'!Q10)</f>
        <v>1.2796000000000001</v>
      </c>
      <c r="R10" s="7">
        <f>IF(OR('Z-scores'!R10&gt;3,'Z-scores'!R10&lt;-3),"",'Z-scores'!R10)</f>
        <v>-7.2840000000000002E-2</v>
      </c>
      <c r="S10" s="7">
        <f>IF(OR('Z-scores'!S10&gt;3,'Z-scores'!S10&lt;-3),"",'Z-scores'!S10)</f>
        <v>-0.52998000000000001</v>
      </c>
      <c r="T10" s="7">
        <f>IF(OR('Z-scores'!T10&gt;3,'Z-scores'!T10&lt;-3),"",'Z-scores'!T10)</f>
        <v>-0.49930999999999998</v>
      </c>
      <c r="U10" s="7">
        <f>IF(OR('Z-scores'!U10&gt;3,'Z-scores'!U10&lt;-3),"",'Z-scores'!U10)</f>
        <v>-0.12341000000000001</v>
      </c>
      <c r="V10" s="7">
        <f>IF(OR('Z-scores'!V10&gt;3,'Z-scores'!V10&lt;-3),"",'Z-scores'!V10)</f>
        <v>-0.39282</v>
      </c>
      <c r="W10" s="7">
        <f>IF(OR('Z-scores'!W10&gt;3,'Z-scores'!W10&lt;-3),"",'Z-scores'!W10)</f>
        <v>0.95728999999999997</v>
      </c>
      <c r="X10" s="7">
        <f>IF(OR('Z-scores'!X10&gt;3,'Z-scores'!X10&lt;-3),"",'Z-scores'!X10)</f>
        <v>0.32861000000000001</v>
      </c>
      <c r="Y10" s="7">
        <f>IF(OR('Z-scores'!Y10&gt;3,'Z-scores'!Y10&lt;-3),"",'Z-scores'!Y10)</f>
        <v>-0.18507000000000001</v>
      </c>
      <c r="Z10" s="7">
        <f>IF(OR('Z-scores'!Z10&gt;3,'Z-scores'!Z10&lt;-3),"",'Z-scores'!Z10)</f>
        <v>0.20086999999999999</v>
      </c>
      <c r="AA10" s="7">
        <f>IF(OR('Z-scores'!AA10&gt;3,'Z-scores'!AA10&lt;-3),"",'Z-scores'!AA10)</f>
        <v>-0.39454</v>
      </c>
      <c r="AB10" s="7">
        <f>IF(OR('Z-scores'!AB10&gt;3,'Z-scores'!AB10&lt;-3),"",'Z-scores'!AB10)</f>
        <v>0.60314999999999996</v>
      </c>
      <c r="AC10" s="7">
        <f>IF(OR('Z-scores'!AC10&gt;3,'Z-scores'!AC10&lt;-3),"",'Z-scores'!AC10)</f>
        <v>-1.508E-2</v>
      </c>
      <c r="AD10" s="7">
        <f>IF(OR('Z-scores'!AD10&gt;3,'Z-scores'!AD10&lt;-3),"",'Z-scores'!AD10)</f>
        <v>0.43532999999999999</v>
      </c>
      <c r="AE10" s="7">
        <f>IF(OR('Z-scores'!AE10&gt;3,'Z-scores'!AE10&lt;-3),"",'Z-scores'!AE10)</f>
        <v>-0.37114999999999998</v>
      </c>
      <c r="AF10" s="7">
        <f>IF(OR('Z-scores'!AF10&gt;3,'Z-scores'!AF10&lt;-3),"",'Z-scores'!AF10)</f>
        <v>-0.60611999999999999</v>
      </c>
      <c r="AG10" s="7">
        <f>IF(OR('Z-scores'!AG10&gt;3,'Z-scores'!AG10&lt;-3),"",'Z-scores'!AG10)</f>
        <v>-0.65276000000000001</v>
      </c>
      <c r="AH10" s="7">
        <f>IF(OR('Z-scores'!AH10&gt;3,'Z-scores'!AH10&lt;-3),"",'Z-scores'!AH10)</f>
        <v>-0.54188000000000003</v>
      </c>
      <c r="AI10" s="7">
        <f>IF(OR('Z-scores'!AI10&gt;3,'Z-scores'!AI10&lt;-3),"",'Z-scores'!AI10)</f>
        <v>0.26751999999999998</v>
      </c>
      <c r="AJ10" s="7">
        <f>IF(OR('Z-scores'!AJ10&gt;3,'Z-scores'!AJ10&lt;-3),"",'Z-scores'!AJ10)</f>
        <v>-0.26506000000000002</v>
      </c>
      <c r="AK10" s="7">
        <f>IF(OR('Z-scores'!AK10&gt;3,'Z-scores'!AK10&lt;-3),"",'Z-scores'!AK10)</f>
        <v>-0.17458000000000001</v>
      </c>
      <c r="AL10" s="7">
        <f>IF(OR('Z-scores'!AL10&gt;3,'Z-scores'!AL10&lt;-3),"",'Z-scores'!AL10)</f>
        <v>-0.35796</v>
      </c>
      <c r="AM10" s="7">
        <f>IF(OR('Z-scores'!AM10&gt;3,'Z-scores'!AM10&lt;-3),"",'Z-scores'!AM10)</f>
        <v>-0.499</v>
      </c>
      <c r="AN10" s="7">
        <f>IF(OR('Z-scores'!AN10&gt;3,'Z-scores'!AN10&lt;-3),"",'Z-scores'!AN10)</f>
        <v>-0.82125000000000004</v>
      </c>
      <c r="AO10" s="7">
        <f>IF(OR('Z-scores'!AO10&gt;3,'Z-scores'!AO10&lt;-3),"",'Z-scores'!AO10)</f>
        <v>0.33405000000000001</v>
      </c>
      <c r="AP10" s="7">
        <f>IF(OR('Z-scores'!AP10&gt;3,'Z-scores'!AP10&lt;-3),"",'Z-scores'!AP10)</f>
        <v>0.19056999999999999</v>
      </c>
      <c r="AQ10" s="7">
        <f>IF(OR('Z-scores'!AQ10&gt;3,'Z-scores'!AQ10&lt;-3),"",'Z-scores'!AQ10)</f>
        <v>-0.45315</v>
      </c>
      <c r="AR10" s="7">
        <f>IF(OR('Z-scores'!AR10&gt;3,'Z-scores'!AR10&lt;-3),"",'Z-scores'!AR10)</f>
        <v>-0.78244000000000002</v>
      </c>
      <c r="AS10" s="7">
        <f>IF(OR('Z-scores'!AS10&gt;3,'Z-scores'!AS10&lt;-3),"",'Z-scores'!AS10)</f>
        <v>-0.77268000000000003</v>
      </c>
      <c r="AT10" s="7">
        <f>IF(OR('Z-scores'!AT10&gt;3,'Z-scores'!AT10&lt;-3),"",'Z-scores'!AT10)</f>
        <v>-0.70696999999999999</v>
      </c>
      <c r="AU10" s="7">
        <f>IF(OR('Z-scores'!AU10&gt;3,'Z-scores'!AU10&lt;-3),"",'Z-scores'!AU10)</f>
        <v>0.13616</v>
      </c>
      <c r="AV10" s="7">
        <f>IF(OR('Z-scores'!AV10&gt;3,'Z-scores'!AV10&lt;-3),"",'Z-scores'!AV10)</f>
        <v>0.25622</v>
      </c>
      <c r="AW10" s="7">
        <f>IF(OR('Z-scores'!AW10&gt;3,'Z-scores'!AW10&lt;-3),"",'Z-scores'!AW10)</f>
        <v>0.65669</v>
      </c>
      <c r="AX10" s="7">
        <f>IF(OR('Z-scores'!AX10&gt;3,'Z-scores'!AX10&lt;-3),"",'Z-scores'!AX10)</f>
        <v>0.75692999999999999</v>
      </c>
      <c r="AY10" s="7">
        <f>IF(OR('Z-scores'!AY10&gt;3,'Z-scores'!AY10&lt;-3),"",'Z-scores'!AY10)</f>
        <v>0.85333999999999999</v>
      </c>
      <c r="AZ10" s="7">
        <f>IF(OR('Z-scores'!AZ10&gt;3,'Z-scores'!AZ10&lt;-3),"",'Z-scores'!AZ10)</f>
        <v>0.30104999999999998</v>
      </c>
      <c r="BA10" s="7">
        <f>IF(OR('Z-scores'!BA10&gt;3,'Z-scores'!BA10&lt;-3),"",'Z-scores'!BA10)</f>
        <v>0.93911</v>
      </c>
      <c r="BB10" s="7">
        <f>IF(OR('Z-scores'!BB10&gt;3,'Z-scores'!BB10&lt;-3),"",'Z-scores'!BB10)</f>
        <v>-0.95569000000000004</v>
      </c>
      <c r="BC10" s="7">
        <f>IF(OR('Z-scores'!BC10&gt;3,'Z-scores'!BC10&lt;-3),"",'Z-scores'!BC10)</f>
        <v>-0.40383000000000002</v>
      </c>
      <c r="BD10" s="7">
        <f>IF(OR('Z-scores'!BD10&gt;3,'Z-scores'!BD10&lt;-3),"",'Z-scores'!BD10)</f>
        <v>-0.34294999999999998</v>
      </c>
      <c r="BE10" s="7">
        <f>IF(OR('Z-scores'!BE10&gt;3,'Z-scores'!BE10&lt;-3),"",'Z-scores'!BE10)</f>
        <v>-0.79937999999999998</v>
      </c>
      <c r="BF10" s="7">
        <f>IF(OR('Z-scores'!BF10&gt;3,'Z-scores'!BF10&lt;-3),"",'Z-scores'!BF10)</f>
        <v>-0.15382000000000001</v>
      </c>
      <c r="BG10" s="7">
        <f>IF(OR('Z-scores'!BG10&gt;3,'Z-scores'!BG10&lt;-3),"",'Z-scores'!BG10)</f>
        <v>-0.33577000000000001</v>
      </c>
      <c r="BH10" s="7">
        <f>IF(OR('Z-scores'!BH10&gt;3,'Z-scores'!BH10&lt;-3),"",'Z-scores'!BH10)</f>
        <v>-0.54024000000000005</v>
      </c>
      <c r="BI10" s="7">
        <f>IF(OR('Z-scores'!BI10&gt;3,'Z-scores'!BI10&lt;-3),"",'Z-scores'!BI10)</f>
        <v>-0.41259000000000001</v>
      </c>
      <c r="BJ10" s="7">
        <f>IF(OR('Z-scores'!BJ10&gt;3,'Z-scores'!BJ10&lt;-3),"",'Z-scores'!BJ10)</f>
        <v>-0.39216000000000001</v>
      </c>
      <c r="BK10" s="7">
        <f>IF(OR('Z-scores'!BK10&gt;3,'Z-scores'!BK10&lt;-3),"",'Z-scores'!BK10)</f>
        <v>-0.34172999999999998</v>
      </c>
      <c r="BL10" s="7">
        <f>IF(OR('Z-scores'!BL10&gt;3,'Z-scores'!BL10&lt;-3),"",'Z-scores'!BL10)</f>
        <v>0.27316000000000001</v>
      </c>
      <c r="BM10" s="7">
        <f>IF(OR('Z-scores'!BM10&gt;3,'Z-scores'!BM10&lt;-3),"",'Z-scores'!BM10)</f>
        <v>8.1479999999999997E-2</v>
      </c>
      <c r="BN10" s="7">
        <f>IF(OR('Z-scores'!BN10&gt;3,'Z-scores'!BN10&lt;-3),"",'Z-scores'!BN10)</f>
        <v>-0.95586000000000004</v>
      </c>
      <c r="BO10" s="7">
        <f>IF(OR('Z-scores'!BO10&gt;3,'Z-scores'!BO10&lt;-3),"",'Z-scores'!BO10)</f>
        <v>-0.73165000000000002</v>
      </c>
      <c r="BP10" s="7">
        <f>IF(OR('Z-scores'!BP10&gt;3,'Z-scores'!BP10&lt;-3),"",'Z-scores'!BP10)</f>
        <v>-0.44373000000000001</v>
      </c>
      <c r="BQ10" s="7">
        <f>IF(OR('Z-scores'!BQ10&gt;3,'Z-scores'!BQ10&lt;-3),"",'Z-scores'!BQ10)</f>
        <v>-0.41225000000000001</v>
      </c>
      <c r="BR10" s="7">
        <f>IF(OR('Z-scores'!BR10&gt;3,'Z-scores'!BR10&lt;-3),"",'Z-scores'!BR10)</f>
        <v>-6.9540000000000005E-2</v>
      </c>
      <c r="BS10" s="7">
        <f>IF(OR('Z-scores'!BS10&gt;3,'Z-scores'!BS10&lt;-3),"",'Z-scores'!BS10)</f>
        <v>0.69721</v>
      </c>
      <c r="BT10" s="7">
        <f>IF(OR('Z-scores'!BT10&gt;3,'Z-scores'!BT10&lt;-3),"",'Z-scores'!BT10)</f>
        <v>0.76205999999999996</v>
      </c>
      <c r="BU10" s="7">
        <f>IF(OR('Z-scores'!BU10&gt;3,'Z-scores'!BU10&lt;-3),"",'Z-scores'!BU10)</f>
        <v>-0.28022000000000002</v>
      </c>
      <c r="BV10" s="7">
        <f>IF(OR('Z-scores'!BV10&gt;3,'Z-scores'!BV10&lt;-3),"",'Z-scores'!BV10)</f>
        <v>-0.28192</v>
      </c>
      <c r="BW10" s="7">
        <f>IF(OR('Z-scores'!BW10&gt;3,'Z-scores'!BW10&lt;-3),"",'Z-scores'!BW10)</f>
        <v>-0.65012999999999999</v>
      </c>
      <c r="BX10" s="7">
        <f>IF(OR('Z-scores'!BX10&gt;3,'Z-scores'!BX10&lt;-3),"",'Z-scores'!BX10)</f>
        <v>-0.26261000000000001</v>
      </c>
      <c r="BY10" s="7">
        <f>IF(OR('Z-scores'!BY10&gt;3,'Z-scores'!BY10&lt;-3),"",'Z-scores'!BY10)</f>
        <v>-0.11912</v>
      </c>
      <c r="BZ10" s="7">
        <f>IF(OR('Z-scores'!BZ10&gt;3,'Z-scores'!BZ10&lt;-3),"",'Z-scores'!BZ10)</f>
        <v>-0.32550000000000001</v>
      </c>
      <c r="CA10" s="7">
        <f>IF(OR('Z-scores'!CA10&gt;3,'Z-scores'!CA10&lt;-3),"",'Z-scores'!CA10)</f>
        <v>-0.44500000000000001</v>
      </c>
      <c r="CB10" s="7">
        <f>IF(OR('Z-scores'!CB10&gt;3,'Z-scores'!CB10&lt;-3),"",'Z-scores'!CB10)</f>
        <v>-0.15353</v>
      </c>
      <c r="CC10" s="7">
        <f>IF(OR('Z-scores'!CC10&gt;3,'Z-scores'!CC10&lt;-3),"",'Z-scores'!CC10)</f>
        <v>-0.21654000000000001</v>
      </c>
      <c r="CD10" s="7">
        <f>IF(OR('Z-scores'!CD10&gt;3,'Z-scores'!CD10&lt;-3),"",'Z-scores'!CD10)</f>
        <v>0.93327000000000004</v>
      </c>
      <c r="CE10" s="7">
        <f>IF(OR('Z-scores'!CE10&gt;3,'Z-scores'!CE10&lt;-3),"",'Z-scores'!CE10)</f>
        <v>1.78579</v>
      </c>
      <c r="CF10" s="7">
        <f>IF(OR('Z-scores'!CF10&gt;3,'Z-scores'!CF10&lt;-3),"",'Z-scores'!CF10)</f>
        <v>2.59348</v>
      </c>
      <c r="CG10" s="7">
        <f>IF(OR('Z-scores'!CG10&gt;3,'Z-scores'!CG10&lt;-3),"",'Z-scores'!CG10)</f>
        <v>-0.49145</v>
      </c>
      <c r="CH10" s="7">
        <f>IF(OR('Z-scores'!CH10&gt;3,'Z-scores'!CH10&lt;-3),"",'Z-scores'!CH10)</f>
        <v>-0.42696000000000001</v>
      </c>
      <c r="CI10" s="7">
        <f>IF(OR('Z-scores'!CI10&gt;3,'Z-scores'!CI10&lt;-3),"",'Z-scores'!CI10)</f>
        <v>-0.26600000000000001</v>
      </c>
      <c r="CJ10" s="7">
        <f>IF(OR('Z-scores'!CJ10&gt;3,'Z-scores'!CJ10&lt;-3),"",'Z-scores'!CJ10)</f>
        <v>-0.88144</v>
      </c>
      <c r="CK10" s="7">
        <f>IF(OR('Z-scores'!CK10&gt;3,'Z-scores'!CK10&lt;-3),"",'Z-scores'!CK10)</f>
        <v>-0.13925999999999999</v>
      </c>
      <c r="CL10" s="7">
        <f>IF(OR('Z-scores'!CL10&gt;3,'Z-scores'!CL10&lt;-3),"",'Z-scores'!CL10)</f>
        <v>-0.47716999999999998</v>
      </c>
      <c r="CM10" s="7">
        <f>IF(OR('Z-scores'!CM10&gt;3,'Z-scores'!CM10&lt;-3),"",'Z-scores'!CM10)</f>
        <v>-0.69371000000000005</v>
      </c>
      <c r="CN10" s="7">
        <f>IF(OR('Z-scores'!CN10&gt;3,'Z-scores'!CN10&lt;-3),"",'Z-scores'!CN10)</f>
        <v>-0.35238999999999998</v>
      </c>
      <c r="CO10" s="7">
        <f>IF(OR('Z-scores'!CO10&gt;3,'Z-scores'!CO10&lt;-3),"",'Z-scores'!CO10)</f>
        <v>-0.38508999999999999</v>
      </c>
      <c r="CP10" s="7">
        <f>IF(OR('Z-scores'!CP10&gt;3,'Z-scores'!CP10&lt;-3),"",'Z-scores'!CP10)</f>
        <v>-0.55937999999999999</v>
      </c>
      <c r="CQ10" s="7">
        <f>IF(OR('Z-scores'!CQ10&gt;3,'Z-scores'!CQ10&lt;-3),"",'Z-scores'!CQ10)</f>
        <v>1.23207</v>
      </c>
      <c r="CR10" s="7">
        <f>IF(OR('Z-scores'!CR10&gt;3,'Z-scores'!CR10&lt;-3),"",'Z-scores'!CR10)</f>
        <v>0.16721</v>
      </c>
      <c r="CS10" s="7">
        <f>IF(OR('Z-scores'!CS10&gt;3,'Z-scores'!CS10&lt;-3),"",'Z-scores'!CS10)</f>
        <v>0.88944000000000001</v>
      </c>
      <c r="CT10" s="7">
        <f>IF(OR('Z-scores'!CT10&gt;3,'Z-scores'!CT10&lt;-3),"",'Z-scores'!CT10)</f>
        <v>0.46593000000000001</v>
      </c>
      <c r="CU10" s="7">
        <f>IF(OR('Z-scores'!CU10&gt;3,'Z-scores'!CU10&lt;-3),"",'Z-scores'!CU10)</f>
        <v>0.10453</v>
      </c>
      <c r="CV10" s="7">
        <f>IF(OR('Z-scores'!CV10&gt;3,'Z-scores'!CV10&lt;-3),"",'Z-scores'!CV10)</f>
        <v>-0.56923999999999997</v>
      </c>
      <c r="CW10" s="7">
        <f>IF(OR('Z-scores'!CW10&gt;3,'Z-scores'!CW10&lt;-3),"",'Z-scores'!CW10)</f>
        <v>1.8868199999999999</v>
      </c>
      <c r="CX10" s="7">
        <f>IF(OR('Z-scores'!CX10&gt;3,'Z-scores'!CX10&lt;-3),"",'Z-scores'!CX10)</f>
        <v>2.0868500000000001</v>
      </c>
      <c r="CY10" s="7">
        <f>IF(OR('Z-scores'!CY10&gt;3,'Z-scores'!CY10&lt;-3),"",'Z-scores'!CY10)</f>
        <v>0.59708000000000006</v>
      </c>
      <c r="CZ10" s="7">
        <f>IF(OR('Z-scores'!CZ10&gt;3,'Z-scores'!CZ10&lt;-3),"",'Z-scores'!CZ10)</f>
        <v>0.86292000000000002</v>
      </c>
      <c r="DA10" s="7">
        <f>IF(OR('Z-scores'!DA10&gt;3,'Z-scores'!DA10&lt;-3),"",'Z-scores'!DA10)</f>
        <v>1.23325</v>
      </c>
      <c r="DB10" s="7">
        <f>IF(OR('Z-scores'!DB10&gt;3,'Z-scores'!DB10&lt;-3),"",'Z-scores'!DB10)</f>
        <v>1.2328399999999999</v>
      </c>
      <c r="DC10" s="7">
        <f>IF(OR('Z-scores'!DC10&gt;3,'Z-scores'!DC10&lt;-3),"",'Z-scores'!DC10)</f>
        <v>1.3959600000000001</v>
      </c>
      <c r="DD10" s="7">
        <f>IF(OR('Z-scores'!DD10&gt;3,'Z-scores'!DD10&lt;-3),"",'Z-scores'!DD10)</f>
        <v>1.3525499999999999</v>
      </c>
      <c r="DE10" s="7">
        <f>IF(OR('Z-scores'!DE10&gt;3,'Z-scores'!DE10&lt;-3),"",'Z-scores'!DE10)</f>
        <v>0.12629000000000001</v>
      </c>
      <c r="DF10" s="7">
        <f>IF(OR('Z-scores'!DF10&gt;3,'Z-scores'!DF10&lt;-3),"",'Z-scores'!DF10)</f>
        <v>1.71438</v>
      </c>
      <c r="DG10" s="7">
        <f>IF(OR('Z-scores'!DG10&gt;3,'Z-scores'!DG10&lt;-3),"",'Z-scores'!DG10)</f>
        <v>2.64866</v>
      </c>
      <c r="DH10" s="7">
        <f>IF(OR('Z-scores'!DH10&gt;3,'Z-scores'!DH10&lt;-3),"",'Z-scores'!DH10)</f>
        <v>0.39232</v>
      </c>
      <c r="DI10" s="7">
        <f>IF(OR('Z-scores'!DI10&gt;3,'Z-scores'!DI10&lt;-3),"",'Z-scores'!DI10)</f>
        <v>1.5648500000000001</v>
      </c>
      <c r="DJ10" s="7">
        <f>IF(OR('Z-scores'!DJ10&gt;3,'Z-scores'!DJ10&lt;-3),"",'Z-scores'!DJ10)</f>
        <v>1.7559800000000001</v>
      </c>
      <c r="DK10" s="7">
        <f>IF(OR('Z-scores'!DK10&gt;3,'Z-scores'!DK10&lt;-3),"",'Z-scores'!DK10)</f>
        <v>0.90446000000000004</v>
      </c>
      <c r="DL10" s="7">
        <f>IF(OR('Z-scores'!DL10&gt;3,'Z-scores'!DL10&lt;-3),"",'Z-scores'!DL10)</f>
        <v>1.67126</v>
      </c>
      <c r="DM10" s="7">
        <f>IF(OR('Z-scores'!DM10&gt;3,'Z-scores'!DM10&lt;-3),"",'Z-scores'!DM10)</f>
        <v>2.3226599999999999</v>
      </c>
      <c r="DN10" s="7">
        <f>IF(OR('Z-scores'!DN10&gt;3,'Z-scores'!DN10&lt;-3),"",'Z-scores'!DN10)</f>
        <v>-0.62387000000000004</v>
      </c>
      <c r="DO10" s="7">
        <f>IF(OR('Z-scores'!DO10&gt;3,'Z-scores'!DO10&lt;-3),"",'Z-scores'!DO10)</f>
        <v>-0.18114</v>
      </c>
      <c r="DP10" s="7">
        <f>IF(OR('Z-scores'!DP10&gt;3,'Z-scores'!DP10&lt;-3),"",'Z-scores'!DP10)</f>
        <v>5.1389999999999998E-2</v>
      </c>
      <c r="DQ10" s="7">
        <f>IF(OR('Z-scores'!DQ10&gt;3,'Z-scores'!DQ10&lt;-3),"",'Z-scores'!DQ10)</f>
        <v>-0.36031999999999997</v>
      </c>
      <c r="DR10" s="7">
        <f>IF(OR('Z-scores'!DR10&gt;3,'Z-scores'!DR10&lt;-3),"",'Z-scores'!DR10)</f>
        <v>0.38544</v>
      </c>
      <c r="DS10" s="7">
        <f>IF(OR('Z-scores'!DS10&gt;3,'Z-scores'!DS10&lt;-3),"",'Z-scores'!DS10)</f>
        <v>1.48003</v>
      </c>
      <c r="DT10" s="7">
        <f>IF(OR('Z-scores'!DT10&gt;3,'Z-scores'!DT10&lt;-3),"",'Z-scores'!DT10)</f>
        <v>2.3487100000000001</v>
      </c>
      <c r="DU10" s="7">
        <f>IF(OR('Z-scores'!DU10&gt;3,'Z-scores'!DU10&lt;-3),"",'Z-scores'!DU10)</f>
        <v>1.6241000000000001</v>
      </c>
      <c r="DV10" s="7">
        <f>IF(OR('Z-scores'!DV10&gt;3,'Z-scores'!DV10&lt;-3),"",'Z-scores'!DV10)</f>
        <v>1.46051</v>
      </c>
      <c r="DW10" s="7">
        <f>IF(OR('Z-scores'!DW10&gt;3,'Z-scores'!DW10&lt;-3),"",'Z-scores'!DW10)</f>
        <v>1.6969700000000001</v>
      </c>
      <c r="DX10" s="7">
        <f>IF(OR('Z-scores'!DX10&gt;3,'Z-scores'!DX10&lt;-3),"",'Z-scores'!DX10)</f>
        <v>2.8669099999999998</v>
      </c>
      <c r="DY10" s="7">
        <f>IF(OR('Z-scores'!DY10&gt;3,'Z-scores'!DY10&lt;-3),"",'Z-scores'!DY10)</f>
        <v>1.15903</v>
      </c>
      <c r="DZ10" s="7">
        <f>IF(OR('Z-scores'!DZ10&gt;3,'Z-scores'!DZ10&lt;-3),"",'Z-scores'!DZ10)</f>
        <v>-0.54993999999999998</v>
      </c>
      <c r="EA10" s="7">
        <f>IF(OR('Z-scores'!EA10&gt;3,'Z-scores'!EA10&lt;-3),"",'Z-scores'!EA10)</f>
        <v>2.6769999999999999E-2</v>
      </c>
      <c r="EB10" s="7">
        <f>IF(OR('Z-scores'!EB10&gt;3,'Z-scores'!EB10&lt;-3),"",'Z-scores'!EB10)</f>
        <v>0.15761</v>
      </c>
      <c r="EC10" s="7">
        <f>IF(OR('Z-scores'!EC10&gt;3,'Z-scores'!EC10&lt;-3),"",'Z-scores'!EC10)</f>
        <v>-0.13164999999999999</v>
      </c>
      <c r="ED10" s="7">
        <f>IF(OR('Z-scores'!ED10&gt;3,'Z-scores'!ED10&lt;-3),"",'Z-scores'!ED10)</f>
        <v>-1.9619999999999999E-2</v>
      </c>
      <c r="EE10" s="7">
        <f>IF(OR('Z-scores'!EE10&gt;3,'Z-scores'!EE10&lt;-3),"",'Z-scores'!EE10)</f>
        <v>-0.14907000000000001</v>
      </c>
      <c r="EF10" s="7">
        <f>IF(OR('Z-scores'!EF10&gt;3,'Z-scores'!EF10&lt;-3),"",'Z-scores'!EF10)</f>
        <v>0.11786000000000001</v>
      </c>
      <c r="EG10" s="7">
        <f>IF(OR('Z-scores'!EG10&gt;3,'Z-scores'!EG10&lt;-3),"",'Z-scores'!EG10)</f>
        <v>-2.64E-2</v>
      </c>
      <c r="EH10" s="7">
        <f>IF(OR('Z-scores'!EH10&gt;3,'Z-scores'!EH10&lt;-3),"",'Z-scores'!EH10)</f>
        <v>-0.13775000000000001</v>
      </c>
      <c r="EI10" s="7">
        <f>IF(OR('Z-scores'!EI10&gt;3,'Z-scores'!EI10&lt;-3),"",'Z-scores'!EI10)</f>
        <v>-0.11366999999999999</v>
      </c>
      <c r="EJ10" s="7">
        <f>IF(OR('Z-scores'!EJ10&gt;3,'Z-scores'!EJ10&lt;-3),"",'Z-scores'!EJ10)</f>
        <v>2.589E-2</v>
      </c>
      <c r="EK10" s="7">
        <f>IF(OR('Z-scores'!EK10&gt;3,'Z-scores'!EK10&lt;-3),"",'Z-scores'!EK10)</f>
        <v>0.12575</v>
      </c>
      <c r="EL10" s="7">
        <f>IF(OR('Z-scores'!EL10&gt;3,'Z-scores'!EL10&lt;-3),"",'Z-scores'!EL10)</f>
        <v>-0.16658000000000001</v>
      </c>
      <c r="EM10" s="7">
        <f>IF(OR('Z-scores'!EM10&gt;3,'Z-scores'!EM10&lt;-3),"",'Z-scores'!EM10)</f>
        <v>-0.12792999999999999</v>
      </c>
      <c r="EN10" s="7">
        <f>IF(OR('Z-scores'!EN10&gt;3,'Z-scores'!EN10&lt;-3),"",'Z-scores'!EN10)</f>
        <v>-0.28905999999999998</v>
      </c>
      <c r="EO10" s="7">
        <f>IF(OR('Z-scores'!EO10&gt;3,'Z-scores'!EO10&lt;-3),"",'Z-scores'!EO10)</f>
        <v>-1.2899999999999999E-3</v>
      </c>
      <c r="EP10" s="7">
        <f>IF(OR('Z-scores'!EP10&gt;3,'Z-scores'!EP10&lt;-3),"",'Z-scores'!EP10)</f>
        <v>-0.18515000000000001</v>
      </c>
      <c r="EQ10" s="7">
        <f>IF(OR('Z-scores'!EQ10&gt;3,'Z-scores'!EQ10&lt;-3),"",'Z-scores'!EQ10)</f>
        <v>-0.17379</v>
      </c>
      <c r="ER10" s="7">
        <f>IF(OR('Z-scores'!ER10&gt;3,'Z-scores'!ER10&lt;-3),"",'Z-scores'!ER10)</f>
        <v>-2.8559999999999999E-2</v>
      </c>
      <c r="ES10" s="7">
        <f>IF(OR('Z-scores'!ES10&gt;3,'Z-scores'!ES10&lt;-3),"",'Z-scores'!ES10)</f>
        <v>-0.33161000000000002</v>
      </c>
      <c r="ET10" s="7">
        <f>IF(OR('Z-scores'!ET10&gt;3,'Z-scores'!ET10&lt;-3),"",'Z-scores'!ET10)</f>
        <v>0.30295</v>
      </c>
      <c r="EU10" s="7">
        <f>IF(OR('Z-scores'!EU10&gt;3,'Z-scores'!EU10&lt;-3),"",'Z-scores'!EU10)</f>
        <v>0.38746000000000003</v>
      </c>
      <c r="EV10" s="7">
        <f>IF(OR('Z-scores'!EV10&gt;3,'Z-scores'!EV10&lt;-3),"",'Z-scores'!EV10)</f>
        <v>-0.18234</v>
      </c>
      <c r="EW10" s="7">
        <f>IF(OR('Z-scores'!EW10&gt;3,'Z-scores'!EW10&lt;-3),"",'Z-scores'!EW10)</f>
        <v>-2.904E-2</v>
      </c>
      <c r="EX10" s="7">
        <f>IF(OR('Z-scores'!EX10&gt;3,'Z-scores'!EX10&lt;-3),"",'Z-scores'!EX10)</f>
        <v>-0.41954000000000002</v>
      </c>
      <c r="EY10" s="7">
        <f>IF(OR('Z-scores'!EY10&gt;3,'Z-scores'!EY10&lt;-3),"",'Z-scores'!EY10)</f>
        <v>-2.1590000000000002E-2</v>
      </c>
      <c r="EZ10" s="7">
        <f>IF(OR('Z-scores'!EZ10&gt;3,'Z-scores'!EZ10&lt;-3),"",'Z-scores'!EZ10)</f>
        <v>0.11515</v>
      </c>
      <c r="FA10" s="7">
        <f>IF(OR('Z-scores'!FA10&gt;3,'Z-scores'!FA10&lt;-3),"",'Z-scores'!FA10)</f>
        <v>-9.3219999999999997E-2</v>
      </c>
      <c r="FB10" s="7">
        <f>IF(OR('Z-scores'!FB10&gt;3,'Z-scores'!FB10&lt;-3),"",'Z-scores'!FB10)</f>
        <v>8.3040000000000003E-2</v>
      </c>
      <c r="FC10" s="7">
        <f>IF(OR('Z-scores'!FC10&gt;3,'Z-scores'!FC10&lt;-3),"",'Z-scores'!FC10)</f>
        <v>0.73714000000000002</v>
      </c>
      <c r="FD10" s="7">
        <f>IF(OR('Z-scores'!FD10&gt;3,'Z-scores'!FD10&lt;-3),"",'Z-scores'!FD10)</f>
        <v>0.82555999999999996</v>
      </c>
      <c r="FE10" s="7">
        <f>IF(OR('Z-scores'!FE10&gt;3,'Z-scores'!FE10&lt;-3),"",'Z-scores'!FE10)</f>
        <v>-0.11777</v>
      </c>
      <c r="FF10" s="7">
        <f>IF(OR('Z-scores'!FF10&gt;3,'Z-scores'!FF10&lt;-3),"",'Z-scores'!FF10)</f>
        <v>-4.4760000000000001E-2</v>
      </c>
      <c r="FG10" s="7">
        <f>IF(OR('Z-scores'!FG10&gt;3,'Z-scores'!FG10&lt;-3),"",'Z-scores'!FG10)</f>
        <v>-0.25781999999999999</v>
      </c>
      <c r="FH10" s="7">
        <f>IF(OR('Z-scores'!FH10&gt;3,'Z-scores'!FH10&lt;-3),"",'Z-scores'!FH10)</f>
        <v>-0.38286999999999999</v>
      </c>
      <c r="FI10" s="7">
        <f>IF(OR('Z-scores'!FI10&gt;3,'Z-scores'!FI10&lt;-3),"",'Z-scores'!FI10)</f>
        <v>0.42817</v>
      </c>
      <c r="FJ10" s="7">
        <f>IF(OR('Z-scores'!FJ10&gt;3,'Z-scores'!FJ10&lt;-3),"",'Z-scores'!FJ10)</f>
        <v>9.2749999999999999E-2</v>
      </c>
      <c r="FK10" s="7">
        <f>IF(OR('Z-scores'!FK10&gt;3,'Z-scores'!FK10&lt;-3),"",'Z-scores'!FK10)</f>
        <v>-0.41880000000000001</v>
      </c>
      <c r="FL10" s="7">
        <f>IF(OR('Z-scores'!FL10&gt;3,'Z-scores'!FL10&lt;-3),"",'Z-scores'!FL10)</f>
        <v>-0.34660999999999997</v>
      </c>
      <c r="FM10" s="7">
        <f>IF(OR('Z-scores'!FM10&gt;3,'Z-scores'!FM10&lt;-3),"",'Z-scores'!FM10)</f>
        <v>-0.19464000000000001</v>
      </c>
      <c r="FN10" s="7">
        <f>IF(OR('Z-scores'!FN10&gt;3,'Z-scores'!FN10&lt;-3),"",'Z-scores'!FN10)</f>
        <v>0.57476000000000005</v>
      </c>
      <c r="FO10" s="7">
        <f>IF(OR('Z-scores'!FO10&gt;3,'Z-scores'!FO10&lt;-3),"",'Z-scores'!FO10)</f>
        <v>-0.50595000000000001</v>
      </c>
      <c r="FP10" s="7">
        <f>IF(OR('Z-scores'!FP10&gt;3,'Z-scores'!FP10&lt;-3),"",'Z-scores'!FP10)</f>
        <v>-1.1950700000000001</v>
      </c>
      <c r="FQ10" s="7">
        <f>IF(OR('Z-scores'!FQ10&gt;3,'Z-scores'!FQ10&lt;-3),"",'Z-scores'!FQ10)</f>
        <v>-0.80527000000000004</v>
      </c>
      <c r="FR10" s="7">
        <f>IF(OR('Z-scores'!FR10&gt;3,'Z-scores'!FR10&lt;-3),"",'Z-scores'!FR10)</f>
        <v>4.7629999999999999E-2</v>
      </c>
      <c r="FS10" s="7">
        <f>IF(OR('Z-scores'!FS10&gt;3,'Z-scores'!FS10&lt;-3),"",'Z-scores'!FS10)</f>
        <v>-0.21708</v>
      </c>
      <c r="FT10" s="7">
        <f>IF(OR('Z-scores'!FT10&gt;3,'Z-scores'!FT10&lt;-3),"",'Z-scores'!FT10)</f>
        <v>-0.40910000000000002</v>
      </c>
      <c r="FU10" s="7">
        <f>IF(OR('Z-scores'!FU10&gt;3,'Z-scores'!FU10&lt;-3),"",'Z-scores'!FU10)</f>
        <v>-0.26191999999999999</v>
      </c>
      <c r="FV10" s="7">
        <f>IF(OR('Z-scores'!FV10&gt;3,'Z-scores'!FV10&lt;-3),"",'Z-scores'!FV10)</f>
        <v>-0.26166</v>
      </c>
      <c r="FW10" s="7">
        <f>IF(OR('Z-scores'!FW10&gt;3,'Z-scores'!FW10&lt;-3),"",'Z-scores'!FW10)</f>
        <v>1.1185499999999999</v>
      </c>
      <c r="FX10" s="7">
        <f>IF(OR('Z-scores'!FX10&gt;3,'Z-scores'!FX10&lt;-3),"",'Z-scores'!FX10)</f>
        <v>0.65702000000000005</v>
      </c>
      <c r="FY10" s="7">
        <f>IF(OR('Z-scores'!FY10&gt;3,'Z-scores'!FY10&lt;-3),"",'Z-scores'!FY10)</f>
        <v>0.75943000000000005</v>
      </c>
      <c r="FZ10" s="7">
        <f>IF(OR('Z-scores'!FZ10&gt;3,'Z-scores'!FZ10&lt;-3),"",'Z-scores'!FZ10)</f>
        <v>0.61753999999999998</v>
      </c>
      <c r="GA10" s="7">
        <f>IF(OR('Z-scores'!GA10&gt;3,'Z-scores'!GA10&lt;-3),"",'Z-scores'!GA10)</f>
        <v>0.80764000000000002</v>
      </c>
      <c r="GB10" s="7">
        <f>IF(OR('Z-scores'!GB10&gt;3,'Z-scores'!GB10&lt;-3),"",'Z-scores'!GB10)</f>
        <v>1.16198</v>
      </c>
      <c r="GC10" s="7">
        <f>IF(OR('Z-scores'!GC10&gt;3,'Z-scores'!GC10&lt;-3),"",'Z-scores'!GC10)</f>
        <v>1.6231199999999999</v>
      </c>
      <c r="GD10" s="7">
        <f>IF(OR('Z-scores'!GD10&gt;3,'Z-scores'!GD10&lt;-3),"",'Z-scores'!GD10)</f>
        <v>0.54224000000000006</v>
      </c>
      <c r="GE10" s="7">
        <f>IF(OR('Z-scores'!GE10&gt;3,'Z-scores'!GE10&lt;-3),"",'Z-scores'!GE10)</f>
        <v>-0.66737999999999997</v>
      </c>
      <c r="GF10" s="7">
        <f>IF(OR('Z-scores'!GF10&gt;3,'Z-scores'!GF10&lt;-3),"",'Z-scores'!GF10)</f>
        <v>-7.9530000000000003E-2</v>
      </c>
      <c r="GG10" s="7">
        <f>IF(OR('Z-scores'!GG10&gt;3,'Z-scores'!GG10&lt;-3),"",'Z-scores'!GG10)</f>
        <v>0.38385000000000002</v>
      </c>
      <c r="GH10" s="7">
        <f>IF(OR('Z-scores'!GH10&gt;3,'Z-scores'!GH10&lt;-3),"",'Z-scores'!GH10)</f>
        <v>-0.3599</v>
      </c>
      <c r="GI10" s="7">
        <f>IF(OR('Z-scores'!GI10&gt;3,'Z-scores'!GI10&lt;-3),"",'Z-scores'!GI10)</f>
        <v>-0.45324999999999999</v>
      </c>
      <c r="GJ10" s="7">
        <f>IF(OR('Z-scores'!GJ10&gt;3,'Z-scores'!GJ10&lt;-3),"",'Z-scores'!GJ10)</f>
        <v>-0.434</v>
      </c>
      <c r="GK10" s="7">
        <f>IF(OR('Z-scores'!GK10&gt;3,'Z-scores'!GK10&lt;-3),"",'Z-scores'!GK10)</f>
        <v>0.33234999999999998</v>
      </c>
      <c r="GL10" s="7">
        <f>IF(OR('Z-scores'!GL10&gt;3,'Z-scores'!GL10&lt;-3),"",'Z-scores'!GL10)</f>
        <v>5.3269999999999998E-2</v>
      </c>
      <c r="GM10" s="7">
        <f>IF(OR('Z-scores'!GM10&gt;3,'Z-scores'!GM10&lt;-3),"",'Z-scores'!GM10)</f>
        <v>-0.54320999999999997</v>
      </c>
      <c r="GN10" s="7">
        <f>IF(OR('Z-scores'!GN10&gt;3,'Z-scores'!GN10&lt;-3),"",'Z-scores'!GN10)</f>
        <v>-0.61834</v>
      </c>
      <c r="GO10" s="7">
        <f>IF(OR('Z-scores'!GO10&gt;3,'Z-scores'!GO10&lt;-3),"",'Z-scores'!GO10)</f>
        <v>0.27979999999999999</v>
      </c>
      <c r="GP10" s="7">
        <f>IF(OR('Z-scores'!GP10&gt;3,'Z-scores'!GP10&lt;-3),"",'Z-scores'!GP10)</f>
        <v>-5.2290000000000003E-2</v>
      </c>
      <c r="GQ10" s="7">
        <f>IF(OR('Z-scores'!GQ10&gt;3,'Z-scores'!GQ10&lt;-3),"",'Z-scores'!GQ10)</f>
        <v>-0.72341</v>
      </c>
      <c r="GR10" s="7">
        <f>IF(OR('Z-scores'!GR10&gt;3,'Z-scores'!GR10&lt;-3),"",'Z-scores'!GR10)</f>
        <v>-0.30342000000000002</v>
      </c>
      <c r="GS10" s="7">
        <f>IF(OR('Z-scores'!GS10&gt;3,'Z-scores'!GS10&lt;-3),"",'Z-scores'!GS10)</f>
        <v>-0.39776</v>
      </c>
      <c r="GT10" s="7">
        <f>IF(OR('Z-scores'!GT10&gt;3,'Z-scores'!GT10&lt;-3),"",'Z-scores'!GT10)</f>
        <v>-0.50604000000000005</v>
      </c>
      <c r="GU10" s="7">
        <f>IF(OR('Z-scores'!GU10&gt;3,'Z-scores'!GU10&lt;-3),"",'Z-scores'!GU10)</f>
        <v>-0.58994999999999997</v>
      </c>
      <c r="GV10" s="7">
        <f>IF(OR('Z-scores'!GV10&gt;3,'Z-scores'!GV10&lt;-3),"",'Z-scores'!GV10)</f>
        <v>-0.50702999999999998</v>
      </c>
      <c r="GW10" s="7">
        <f>IF(OR('Z-scores'!GW10&gt;3,'Z-scores'!GW10&lt;-3),"",'Z-scores'!GW10)</f>
        <v>-0.31015999999999999</v>
      </c>
      <c r="GX10" s="7">
        <f>IF(OR('Z-scores'!GX10&gt;3,'Z-scores'!GX10&lt;-3),"",'Z-scores'!GX10)</f>
        <v>-0.44096000000000002</v>
      </c>
      <c r="GY10" s="7">
        <f>IF(OR('Z-scores'!GY10&gt;3,'Z-scores'!GY10&lt;-3),"",'Z-scores'!GY10)</f>
        <v>0.58164000000000005</v>
      </c>
      <c r="GZ10" s="7">
        <f>IF(OR('Z-scores'!GZ10&gt;3,'Z-scores'!GZ10&lt;-3),"",'Z-scores'!GZ10)</f>
        <v>-0.58686000000000005</v>
      </c>
      <c r="HA10" s="7">
        <f>IF(OR('Z-scores'!HA10&gt;3,'Z-scores'!HA10&lt;-3),"",'Z-scores'!HA10)</f>
        <v>-0.40910999999999997</v>
      </c>
      <c r="HB10" s="7">
        <f>IF(OR('Z-scores'!HB10&gt;3,'Z-scores'!HB10&lt;-3),"",'Z-scores'!HB10)</f>
        <v>-0.63519999999999999</v>
      </c>
      <c r="HC10" s="7">
        <f>IF(OR('Z-scores'!HC10&gt;3,'Z-scores'!HC10&lt;-3),"",'Z-scores'!HC10)</f>
        <v>-0.31263000000000002</v>
      </c>
      <c r="HD10" s="7">
        <f>IF(OR('Z-scores'!HD10&gt;3,'Z-scores'!HD10&lt;-3),"",'Z-scores'!HD10)</f>
        <v>-0.48257</v>
      </c>
      <c r="HE10" s="7">
        <f>IF(OR('Z-scores'!HE10&gt;3,'Z-scores'!HE10&lt;-3),"",'Z-scores'!HE10)</f>
        <v>-0.23544999999999999</v>
      </c>
      <c r="HF10" s="7">
        <f>IF(OR('Z-scores'!HF10&gt;3,'Z-scores'!HF10&lt;-3),"",'Z-scores'!HF10)</f>
        <v>-0.41339999999999999</v>
      </c>
      <c r="HG10" s="7">
        <f>IF(OR('Z-scores'!HG10&gt;3,'Z-scores'!HG10&lt;-3),"",'Z-scores'!HG10)</f>
        <v>-0.49707000000000001</v>
      </c>
      <c r="HH10" s="7">
        <f>IF(OR('Z-scores'!HH10&gt;3,'Z-scores'!HH10&lt;-3),"",'Z-scores'!HH10)</f>
        <v>-0.59572000000000003</v>
      </c>
      <c r="HI10" s="7">
        <f>IF(OR('Z-scores'!HI10&gt;3,'Z-scores'!HI10&lt;-3),"",'Z-scores'!HI10)</f>
        <v>-0.69804999999999995</v>
      </c>
      <c r="HJ10" s="7">
        <f>IF(OR('Z-scores'!HJ10&gt;3,'Z-scores'!HJ10&lt;-3),"",'Z-scores'!HJ10)</f>
        <v>-3.3590000000000002E-2</v>
      </c>
      <c r="HK10" s="7">
        <f>IF(OR('Z-scores'!HK10&gt;3,'Z-scores'!HK10&lt;-3),"",'Z-scores'!HK10)</f>
        <v>0.18473999999999999</v>
      </c>
      <c r="HL10" s="7">
        <f>IF(OR('Z-scores'!HL10&gt;3,'Z-scores'!HL10&lt;-3),"",'Z-scores'!HL10)</f>
        <v>-0.20379</v>
      </c>
      <c r="HM10" s="7">
        <f>IF(OR('Z-scores'!HM10&gt;3,'Z-scores'!HM10&lt;-3),"",'Z-scores'!HM10)</f>
        <v>-0.25490000000000002</v>
      </c>
      <c r="HN10" s="7">
        <f>IF(OR('Z-scores'!HN10&gt;3,'Z-scores'!HN10&lt;-3),"",'Z-scores'!HN10)</f>
        <v>-0.25333</v>
      </c>
      <c r="HO10" s="7">
        <f>IF(OR('Z-scores'!HO10&gt;3,'Z-scores'!HO10&lt;-3),"",'Z-scores'!HO10)</f>
        <v>-0.37652000000000002</v>
      </c>
      <c r="HP10" s="7">
        <f>IF(OR('Z-scores'!HP10&gt;3,'Z-scores'!HP10&lt;-3),"",'Z-scores'!HP10)</f>
        <v>-0.33439000000000002</v>
      </c>
      <c r="HQ10" s="7">
        <f>IF(OR('Z-scores'!HQ10&gt;3,'Z-scores'!HQ10&lt;-3),"",'Z-scores'!HQ10)</f>
        <v>-0.36765999999999999</v>
      </c>
      <c r="HR10" s="7">
        <f>IF(OR('Z-scores'!HR10&gt;3,'Z-scores'!HR10&lt;-3),"",'Z-scores'!HR10)</f>
        <v>-0.49728</v>
      </c>
      <c r="HS10" s="7">
        <f>IF(OR('Z-scores'!HS10&gt;3,'Z-scores'!HS10&lt;-3),"",'Z-scores'!HS10)</f>
        <v>-0.37247999999999998</v>
      </c>
      <c r="HT10" s="7">
        <f>IF(OR('Z-scores'!HT10&gt;3,'Z-scores'!HT10&lt;-3),"",'Z-scores'!HT10)</f>
        <v>-0.26798</v>
      </c>
      <c r="HU10" s="7">
        <f>IF(OR('Z-scores'!HU10&gt;3,'Z-scores'!HU10&lt;-3),"",'Z-scores'!HU10)</f>
        <v>-7.1669999999999998E-2</v>
      </c>
      <c r="HV10" s="7">
        <f>IF(OR('Z-scores'!HV10&gt;3,'Z-scores'!HV10&lt;-3),"",'Z-scores'!HV10)</f>
        <v>9.2000000000000003E-4</v>
      </c>
      <c r="HW10" s="7">
        <f>IF(OR('Z-scores'!HW10&gt;3,'Z-scores'!HW10&lt;-3),"",'Z-scores'!HW10)</f>
        <v>0.18287999999999999</v>
      </c>
      <c r="HX10" s="7">
        <f>IF(OR('Z-scores'!HX10&gt;3,'Z-scores'!HX10&lt;-3),"",'Z-scores'!HX10)</f>
        <v>-0.17612</v>
      </c>
      <c r="HY10" s="7">
        <f>IF(OR('Z-scores'!HY10&gt;3,'Z-scores'!HY10&lt;-3),"",'Z-scores'!HY10)</f>
        <v>-0.35214000000000001</v>
      </c>
      <c r="HZ10" s="7">
        <f>IF(OR('Z-scores'!HZ10&gt;3,'Z-scores'!HZ10&lt;-3),"",'Z-scores'!HZ10)</f>
        <v>-0.32856000000000002</v>
      </c>
      <c r="IA10" s="7">
        <f>IF(OR('Z-scores'!IA10&gt;3,'Z-scores'!IA10&lt;-3),"",'Z-scores'!IA10)</f>
        <v>7.1040000000000006E-2</v>
      </c>
      <c r="IB10" s="7">
        <f>IF(OR('Z-scores'!IB10&gt;3,'Z-scores'!IB10&lt;-3),"",'Z-scores'!IB10)</f>
        <v>-0.27773999999999999</v>
      </c>
      <c r="IC10" s="7">
        <f>IF(OR('Z-scores'!IC10&gt;3,'Z-scores'!IC10&lt;-3),"",'Z-scores'!IC10)</f>
        <v>2.4969999999999999E-2</v>
      </c>
      <c r="ID10" s="7">
        <f>IF(OR('Z-scores'!ID10&gt;3,'Z-scores'!ID10&lt;-3),"",'Z-scores'!ID10)</f>
        <v>0.54298999999999997</v>
      </c>
      <c r="IE10" s="7">
        <f>IF(OR('Z-scores'!IE10&gt;3,'Z-scores'!IE10&lt;-3),"",'Z-scores'!IE10)</f>
        <v>-0.13550999999999999</v>
      </c>
      <c r="IF10" s="7">
        <f>IF(OR('Z-scores'!IF10&gt;3,'Z-scores'!IF10&lt;-3),"",'Z-scores'!IF10)</f>
        <v>-0.27045999999999998</v>
      </c>
      <c r="IG10" s="7">
        <f>IF(OR('Z-scores'!IG10&gt;3,'Z-scores'!IG10&lt;-3),"",'Z-scores'!IG10)</f>
        <v>-0.24254000000000001</v>
      </c>
      <c r="IH10" s="7">
        <f>IF(OR('Z-scores'!IH10&gt;3,'Z-scores'!IH10&lt;-3),"",'Z-scores'!IH10)</f>
        <v>-0.39202999999999999</v>
      </c>
      <c r="II10" s="7">
        <f>IF(OR('Z-scores'!II10&gt;3,'Z-scores'!II10&lt;-3),"",'Z-scores'!II10)</f>
        <v>-0.3599</v>
      </c>
      <c r="IJ10" s="7">
        <f>IF(OR('Z-scores'!IJ10&gt;3,'Z-scores'!IJ10&lt;-3),"",'Z-scores'!IJ10)</f>
        <v>-0.40600000000000003</v>
      </c>
      <c r="IK10" s="7">
        <f>IF(OR('Z-scores'!IK10&gt;3,'Z-scores'!IK10&lt;-3),"",'Z-scores'!IK10)</f>
        <v>-0.23810999999999999</v>
      </c>
      <c r="IL10" s="7">
        <f>IF(OR('Z-scores'!IL10&gt;3,'Z-scores'!IL10&lt;-3),"",'Z-scores'!IL10)</f>
        <v>0.38535999999999998</v>
      </c>
      <c r="IM10" s="7">
        <f>IF(OR('Z-scores'!IM10&gt;3,'Z-scores'!IM10&lt;-3),"",'Z-scores'!IM10)</f>
        <v>0.43312</v>
      </c>
      <c r="IN10" s="7">
        <f>IF(OR('Z-scores'!IN10&gt;3,'Z-scores'!IN10&lt;-3),"",'Z-scores'!IN10)</f>
        <v>-0.35737999999999998</v>
      </c>
      <c r="IO10" s="7">
        <f>IF(OR('Z-scores'!IO10&gt;3,'Z-scores'!IO10&lt;-3),"",'Z-scores'!IO10)</f>
        <v>-0.38052999999999998</v>
      </c>
      <c r="IP10" s="7">
        <f>IF(OR('Z-scores'!IP10&gt;3,'Z-scores'!IP10&lt;-3),"",'Z-scores'!IP10)</f>
        <v>-0.80030000000000001</v>
      </c>
      <c r="IQ10" s="7">
        <f>IF(OR('Z-scores'!IQ10&gt;3,'Z-scores'!IQ10&lt;-3),"",'Z-scores'!IQ10)</f>
        <v>-0.49913000000000002</v>
      </c>
      <c r="IR10" s="7">
        <f>IF(OR('Z-scores'!IR10&gt;3,'Z-scores'!IR10&lt;-3),"",'Z-scores'!IR10)</f>
        <v>-0.52485999999999999</v>
      </c>
      <c r="IS10" s="7">
        <f>IF(OR('Z-scores'!IS10&gt;3,'Z-scores'!IS10&lt;-3),"",'Z-scores'!IS10)</f>
        <v>-0.35032999999999997</v>
      </c>
      <c r="IT10" s="7">
        <f>IF(OR('Z-scores'!IT10&gt;3,'Z-scores'!IT10&lt;-3),"",'Z-scores'!IT10)</f>
        <v>-0.39465</v>
      </c>
      <c r="IU10" s="7">
        <f>IF(OR('Z-scores'!IU10&gt;3,'Z-scores'!IU10&lt;-3),"",'Z-scores'!IU10)</f>
        <v>-0.28449999999999998</v>
      </c>
      <c r="IV10" s="7">
        <f>IF(OR('Z-scores'!IV10&gt;3,'Z-scores'!IV10&lt;-3),"",'Z-scores'!IV10)</f>
        <v>-0.25112000000000001</v>
      </c>
      <c r="IW10" s="7">
        <f>IF(OR('Z-scores'!IW10&gt;3,'Z-scores'!IW10&lt;-3),"",'Z-scores'!IW10)</f>
        <v>-0.21257999999999999</v>
      </c>
      <c r="IX10" s="7">
        <f>IF(OR('Z-scores'!IX10&gt;3,'Z-scores'!IX10&lt;-3),"",'Z-scores'!IX10)</f>
        <v>-0.21112</v>
      </c>
      <c r="IY10" s="7">
        <f>IF(OR('Z-scores'!IY10&gt;3,'Z-scores'!IY10&lt;-3),"",'Z-scores'!IY10)</f>
        <v>-0.19312000000000001</v>
      </c>
      <c r="IZ10" s="7">
        <f>IF(OR('Z-scores'!IZ10&gt;3,'Z-scores'!IZ10&lt;-3),"",'Z-scores'!IZ10)</f>
        <v>-0.39916000000000001</v>
      </c>
      <c r="JA10" s="7">
        <f>IF(OR('Z-scores'!JA10&gt;3,'Z-scores'!JA10&lt;-3),"",'Z-scores'!JA10)</f>
        <v>-0.21737000000000001</v>
      </c>
      <c r="JB10" s="7">
        <f>IF(OR('Z-scores'!JB10&gt;3,'Z-scores'!JB10&lt;-3),"",'Z-scores'!JB10)</f>
        <v>-0.46678999999999998</v>
      </c>
      <c r="JC10" s="7">
        <f>IF(OR('Z-scores'!JC10&gt;3,'Z-scores'!JC10&lt;-3),"",'Z-scores'!JC10)</f>
        <v>0.60697999999999996</v>
      </c>
      <c r="JD10" s="7">
        <f>IF(OR('Z-scores'!JD10&gt;3,'Z-scores'!JD10&lt;-3),"",'Z-scores'!JD10)</f>
        <v>-0.21970000000000001</v>
      </c>
      <c r="JE10" s="7">
        <f>IF(OR('Z-scores'!JE10&gt;3,'Z-scores'!JE10&lt;-3),"",'Z-scores'!JE10)</f>
        <v>0.20680000000000001</v>
      </c>
      <c r="JF10" s="7">
        <f>IF(OR('Z-scores'!JF10&gt;3,'Z-scores'!JF10&lt;-3),"",'Z-scores'!JF10)</f>
        <v>-6.4430000000000001E-2</v>
      </c>
      <c r="JG10" s="7">
        <f>IF(OR('Z-scores'!JG10&gt;3,'Z-scores'!JG10&lt;-3),"",'Z-scores'!JG10)</f>
        <v>-0.60502999999999996</v>
      </c>
      <c r="JH10" s="7">
        <f>IF(OR('Z-scores'!JH10&gt;3,'Z-scores'!JH10&lt;-3),"",'Z-scores'!JH10)</f>
        <v>-0.11994</v>
      </c>
      <c r="JI10" s="7">
        <f>IF(OR('Z-scores'!JI10&gt;3,'Z-scores'!JI10&lt;-3),"",'Z-scores'!JI10)</f>
        <v>-0.57430000000000003</v>
      </c>
      <c r="JJ10" s="7">
        <f>IF(OR('Z-scores'!JJ10&gt;3,'Z-scores'!JJ10&lt;-3),"",'Z-scores'!JJ10)</f>
        <v>-0.61712</v>
      </c>
      <c r="JK10" s="7">
        <f>IF(OR('Z-scores'!JK10&gt;3,'Z-scores'!JK10&lt;-3),"",'Z-scores'!JK10)</f>
        <v>1.0891900000000001</v>
      </c>
      <c r="JL10" s="7">
        <f>IF(OR('Z-scores'!JL10&gt;3,'Z-scores'!JL10&lt;-3),"",'Z-scores'!JL10)</f>
        <v>-0.13289000000000001</v>
      </c>
      <c r="JM10" s="7">
        <f>IF(OR('Z-scores'!JM10&gt;3,'Z-scores'!JM10&lt;-3),"",'Z-scores'!JM10)</f>
        <v>-0.29471999999999998</v>
      </c>
      <c r="JN10" s="7">
        <f>IF(OR('Z-scores'!JN10&gt;3,'Z-scores'!JN10&lt;-3),"",'Z-scores'!JN10)</f>
        <v>-4.6530000000000002E-2</v>
      </c>
      <c r="JO10" s="7">
        <f>IF(OR('Z-scores'!JO10&gt;3,'Z-scores'!JO10&lt;-3),"",'Z-scores'!JO10)</f>
        <v>0.34567999999999999</v>
      </c>
      <c r="JP10" s="7">
        <f>IF(OR('Z-scores'!JP10&gt;3,'Z-scores'!JP10&lt;-3),"",'Z-scores'!JP10)</f>
        <v>0.17537</v>
      </c>
      <c r="JQ10" s="7">
        <f>IF(OR('Z-scores'!JQ10&gt;3,'Z-scores'!JQ10&lt;-3),"",'Z-scores'!JQ10)</f>
        <v>-0.16622999999999999</v>
      </c>
      <c r="JR10" s="7">
        <f>IF(OR('Z-scores'!JR10&gt;3,'Z-scores'!JR10&lt;-3),"",'Z-scores'!JR10)</f>
        <v>0.27976000000000001</v>
      </c>
      <c r="JS10" s="7">
        <f>IF(OR('Z-scores'!JS10&gt;3,'Z-scores'!JS10&lt;-3),"",'Z-scores'!JS10)</f>
        <v>0.4481</v>
      </c>
      <c r="JT10" s="7">
        <f>IF(OR('Z-scores'!JT10&gt;3,'Z-scores'!JT10&lt;-3),"",'Z-scores'!JT10)</f>
        <v>-1.515E-2</v>
      </c>
      <c r="JU10" s="7">
        <f>IF(OR('Z-scores'!JU10&gt;3,'Z-scores'!JU10&lt;-3),"",'Z-scores'!JU10)</f>
        <v>1.4442200000000001</v>
      </c>
      <c r="JV10" s="7">
        <f>IF(OR('Z-scores'!JV10&gt;3,'Z-scores'!JV10&lt;-3),"",'Z-scores'!JV10)</f>
        <v>-0.50687000000000004</v>
      </c>
      <c r="JW10" s="7">
        <f>IF(OR('Z-scores'!JW10&gt;3,'Z-scores'!JW10&lt;-3),"",'Z-scores'!JW10)</f>
        <v>-0.42151</v>
      </c>
      <c r="JX10" s="7">
        <f>IF(OR('Z-scores'!JX10&gt;3,'Z-scores'!JX10&lt;-3),"",'Z-scores'!JX10)</f>
        <v>-0.18798000000000001</v>
      </c>
      <c r="JY10" s="7">
        <f>IF(OR('Z-scores'!JY10&gt;3,'Z-scores'!JY10&lt;-3),"",'Z-scores'!JY10)</f>
        <v>-0.33046999999999999</v>
      </c>
      <c r="JZ10" s="7">
        <f>IF(OR('Z-scores'!JZ10&gt;3,'Z-scores'!JZ10&lt;-3),"",'Z-scores'!JZ10)</f>
        <v>0.48838999999999999</v>
      </c>
      <c r="KA10" s="7">
        <f>IF(OR('Z-scores'!KA10&gt;3,'Z-scores'!KA10&lt;-3),"",'Z-scores'!KA10)</f>
        <v>0.24698000000000001</v>
      </c>
      <c r="KB10" s="7">
        <f>IF(OR('Z-scores'!KB10&gt;3,'Z-scores'!KB10&lt;-3),"",'Z-scores'!KB10)</f>
        <v>5.008E-2</v>
      </c>
      <c r="KC10" s="7">
        <f>IF(OR('Z-scores'!KC10&gt;3,'Z-scores'!KC10&lt;-3),"",'Z-scores'!KC10)</f>
        <v>-0.43730000000000002</v>
      </c>
      <c r="KD10" s="7">
        <f>IF(OR('Z-scores'!KD10&gt;3,'Z-scores'!KD10&lt;-3),"",'Z-scores'!KD10)</f>
        <v>-0.14798</v>
      </c>
      <c r="KE10" s="7">
        <f>IF(OR('Z-scores'!KE10&gt;3,'Z-scores'!KE10&lt;-3),"",'Z-scores'!KE10)</f>
        <v>-0.35687999999999998</v>
      </c>
      <c r="KF10" s="7">
        <f>IF(OR('Z-scores'!KF10&gt;3,'Z-scores'!KF10&lt;-3),"",'Z-scores'!KF10)</f>
        <v>0.48949999999999999</v>
      </c>
      <c r="KG10" s="7">
        <f>IF(OR('Z-scores'!KG10&gt;3,'Z-scores'!KG10&lt;-3),"",'Z-scores'!KG10)</f>
        <v>-0.32258999999999999</v>
      </c>
      <c r="KH10" s="7">
        <f>IF(OR('Z-scores'!KH10&gt;3,'Z-scores'!KH10&lt;-3),"",'Z-scores'!KH10)</f>
        <v>-0.24254000000000001</v>
      </c>
      <c r="KI10" s="7">
        <f>IF(OR('Z-scores'!KI10&gt;3,'Z-scores'!KI10&lt;-3),"",'Z-scores'!KI10)</f>
        <v>-0.28094999999999998</v>
      </c>
      <c r="KJ10" s="7">
        <f>IF(OR('Z-scores'!KJ10&gt;3,'Z-scores'!KJ10&lt;-3),"",'Z-scores'!KJ10)</f>
        <v>-0.29591000000000001</v>
      </c>
      <c r="KK10" s="7">
        <f>IF(OR('Z-scores'!KK10&gt;3,'Z-scores'!KK10&lt;-3),"",'Z-scores'!KK10)</f>
        <v>-0.51571</v>
      </c>
      <c r="KL10" s="7">
        <f>IF(OR('Z-scores'!KL10&gt;3,'Z-scores'!KL10&lt;-3),"",'Z-scores'!KL10)</f>
        <v>-0.49975000000000003</v>
      </c>
      <c r="KM10" s="7">
        <f>IF(OR('Z-scores'!KM10&gt;3,'Z-scores'!KM10&lt;-3),"",'Z-scores'!KM10)</f>
        <v>-0.35304999999999997</v>
      </c>
      <c r="KN10" s="7">
        <f>IF(OR('Z-scores'!KN10&gt;3,'Z-scores'!KN10&lt;-3),"",'Z-scores'!KN10)</f>
        <v>-1.6129999999999999E-2</v>
      </c>
      <c r="KO10" s="7">
        <f>IF(OR('Z-scores'!KO10&gt;3,'Z-scores'!KO10&lt;-3),"",'Z-scores'!KO10)</f>
        <v>-0.39354</v>
      </c>
      <c r="KP10" s="7">
        <f>IF(OR('Z-scores'!KP10&gt;3,'Z-scores'!KP10&lt;-3),"",'Z-scores'!KP10)</f>
        <v>-0.4194</v>
      </c>
      <c r="KQ10" s="7">
        <f>IF(OR('Z-scores'!KQ10&gt;3,'Z-scores'!KQ10&lt;-3),"",'Z-scores'!KQ10)</f>
        <v>-0.43403999999999998</v>
      </c>
      <c r="KR10" s="7">
        <f>IF(OR('Z-scores'!KR10&gt;3,'Z-scores'!KR10&lt;-3),"",'Z-scores'!KR10)</f>
        <v>0.10757</v>
      </c>
      <c r="KS10" s="7">
        <f>IF(OR('Z-scores'!KS10&gt;3,'Z-scores'!KS10&lt;-3),"",'Z-scores'!KS10)</f>
        <v>-0.24460999999999999</v>
      </c>
      <c r="KT10" s="7">
        <f>IF(OR('Z-scores'!KT10&gt;3,'Z-scores'!KT10&lt;-3),"",'Z-scores'!KT10)</f>
        <v>-0.42192000000000002</v>
      </c>
      <c r="KU10" s="7">
        <f>IF(OR('Z-scores'!KU10&gt;3,'Z-scores'!KU10&lt;-3),"",'Z-scores'!KU10)</f>
        <v>-0.61473999999999995</v>
      </c>
      <c r="KV10" s="7">
        <f>IF(OR('Z-scores'!KV10&gt;3,'Z-scores'!KV10&lt;-3),"",'Z-scores'!KV10)</f>
        <v>-0.25191000000000002</v>
      </c>
      <c r="KW10" s="7">
        <f>IF(OR('Z-scores'!KW10&gt;3,'Z-scores'!KW10&lt;-3),"",'Z-scores'!KW10)</f>
        <v>-0.32357999999999998</v>
      </c>
      <c r="KX10" s="7">
        <f>IF(OR('Z-scores'!KX10&gt;3,'Z-scores'!KX10&lt;-3),"",'Z-scores'!KX10)</f>
        <v>-0.35360000000000003</v>
      </c>
      <c r="KY10" s="7">
        <f>IF(OR('Z-scores'!KY10&gt;3,'Z-scores'!KY10&lt;-3),"",'Z-scores'!KY10)</f>
        <v>-0.11053</v>
      </c>
      <c r="KZ10" s="7">
        <f>IF(OR('Z-scores'!KZ10&gt;3,'Z-scores'!KZ10&lt;-3),"",'Z-scores'!KZ10)</f>
        <v>-0.17121</v>
      </c>
      <c r="LA10" s="7">
        <f>IF(OR('Z-scores'!LA10&gt;3,'Z-scores'!LA10&lt;-3),"",'Z-scores'!LA10)</f>
        <v>-0.23916999999999999</v>
      </c>
      <c r="LB10" s="7">
        <f>IF(OR('Z-scores'!LB10&gt;3,'Z-scores'!LB10&lt;-3),"",'Z-scores'!LB10)</f>
        <v>-0.25918999999999998</v>
      </c>
      <c r="LC10" s="7">
        <f>IF(OR('Z-scores'!LC10&gt;3,'Z-scores'!LC10&lt;-3),"",'Z-scores'!LC10)</f>
        <v>-0.23608999999999999</v>
      </c>
      <c r="LD10" s="7">
        <f>IF(OR('Z-scores'!LD10&gt;3,'Z-scores'!LD10&lt;-3),"",'Z-scores'!LD10)</f>
        <v>-0.31537999999999999</v>
      </c>
      <c r="LE10" s="7">
        <f>IF(OR('Z-scores'!LE10&gt;3,'Z-scores'!LE10&lt;-3),"",'Z-scores'!LE10)</f>
        <v>-0.34799999999999998</v>
      </c>
      <c r="LF10" s="7">
        <f>IF(OR('Z-scores'!LF10&gt;3,'Z-scores'!LF10&lt;-3),"",'Z-scores'!LF10)</f>
        <v>-0.36623</v>
      </c>
      <c r="LG10" s="7">
        <f>IF(OR('Z-scores'!LG10&gt;3,'Z-scores'!LG10&lt;-3),"",'Z-scores'!LG10)</f>
        <v>4.7870000000000003E-2</v>
      </c>
      <c r="LH10" s="7">
        <f>IF(OR('Z-scores'!LH10&gt;3,'Z-scores'!LH10&lt;-3),"",'Z-scores'!LH10)</f>
        <v>-0.56242999999999999</v>
      </c>
      <c r="LI10" s="7">
        <f>IF(OR('Z-scores'!LI10&gt;3,'Z-scores'!LI10&lt;-3),"",'Z-scores'!LI10)</f>
        <v>-0.49353999999999998</v>
      </c>
      <c r="LJ10" s="7">
        <f>IF(OR('Z-scores'!LJ10&gt;3,'Z-scores'!LJ10&lt;-3),"",'Z-scores'!LJ10)</f>
        <v>-0.50992999999999999</v>
      </c>
      <c r="LK10" s="7">
        <f>IF(OR('Z-scores'!LK10&gt;3,'Z-scores'!LK10&lt;-3),"",'Z-scores'!LK10)</f>
        <v>-0.57628999999999997</v>
      </c>
      <c r="LL10" s="7">
        <f>IF(OR('Z-scores'!LL10&gt;3,'Z-scores'!LL10&lt;-3),"",'Z-scores'!LL10)</f>
        <v>-0.59731999999999996</v>
      </c>
      <c r="LM10" s="7">
        <f>IF(OR('Z-scores'!LM10&gt;3,'Z-scores'!LM10&lt;-3),"",'Z-scores'!LM10)</f>
        <v>-0.13544999999999999</v>
      </c>
      <c r="LN10" s="7">
        <f>IF(OR('Z-scores'!LN10&gt;3,'Z-scores'!LN10&lt;-3),"",'Z-scores'!LN10)</f>
        <v>0.28737000000000001</v>
      </c>
      <c r="LO10" s="7">
        <f>IF(OR('Z-scores'!LO10&gt;3,'Z-scores'!LO10&lt;-3),"",'Z-scores'!LO10)</f>
        <v>0.28676000000000001</v>
      </c>
      <c r="LP10" s="7">
        <f>IF(OR('Z-scores'!LP10&gt;3,'Z-scores'!LP10&lt;-3),"",'Z-scores'!LP10)</f>
        <v>-2.5749999999999999E-2</v>
      </c>
      <c r="LQ10" s="7">
        <f>IF(OR('Z-scores'!LQ10&gt;3,'Z-scores'!LQ10&lt;-3),"",'Z-scores'!LQ10)</f>
        <v>-0.27309</v>
      </c>
      <c r="LR10" s="7">
        <f>IF(OR('Z-scores'!LR10&gt;3,'Z-scores'!LR10&lt;-3),"",'Z-scores'!LR10)</f>
        <v>-0.20777999999999999</v>
      </c>
      <c r="LS10" s="7">
        <f>IF(OR('Z-scores'!LS10&gt;3,'Z-scores'!LS10&lt;-3),"",'Z-scores'!LS10)</f>
        <v>1.17933</v>
      </c>
      <c r="LT10" s="7">
        <f>IF(OR('Z-scores'!LT10&gt;3,'Z-scores'!LT10&lt;-3),"",'Z-scores'!LT10)</f>
        <v>0.16638</v>
      </c>
      <c r="LU10" s="7">
        <f>IF(OR('Z-scores'!LU10&gt;3,'Z-scores'!LU10&lt;-3),"",'Z-scores'!LU10)</f>
        <v>-3.304E-2</v>
      </c>
      <c r="LV10" s="7">
        <f>IF(OR('Z-scores'!LV10&gt;3,'Z-scores'!LV10&lt;-3),"",'Z-scores'!LV10)</f>
        <v>-0.24648</v>
      </c>
      <c r="LW10" s="7">
        <f>IF(OR('Z-scores'!LW10&gt;3,'Z-scores'!LW10&lt;-3),"",'Z-scores'!LW10)</f>
        <v>0.37315999999999999</v>
      </c>
      <c r="LX10" s="7">
        <f>IF(OR('Z-scores'!LX10&gt;3,'Z-scores'!LX10&lt;-3),"",'Z-scores'!LX10)</f>
        <v>-0.24254000000000001</v>
      </c>
      <c r="LY10" s="7">
        <f>IF(OR('Z-scores'!LY10&gt;3,'Z-scores'!LY10&lt;-3),"",'Z-scores'!LY10)</f>
        <v>0.51336000000000004</v>
      </c>
      <c r="LZ10" s="7">
        <f>IF(OR('Z-scores'!LZ10&gt;3,'Z-scores'!LZ10&lt;-3),"",'Z-scores'!LZ10)</f>
        <v>-0.12756999999999999</v>
      </c>
      <c r="MA10" s="7">
        <f>IF(OR('Z-scores'!MA10&gt;3,'Z-scores'!MA10&lt;-3),"",'Z-scores'!MA10)</f>
        <v>-0.32968999999999998</v>
      </c>
      <c r="MB10" s="7">
        <f>IF(OR('Z-scores'!MB10&gt;3,'Z-scores'!MB10&lt;-3),"",'Z-scores'!MB10)</f>
        <v>-0.24254000000000001</v>
      </c>
      <c r="MC10" s="7">
        <f>IF(OR('Z-scores'!MC10&gt;3,'Z-scores'!MC10&lt;-3),"",'Z-scores'!MC10)</f>
        <v>-2.5950000000000001E-2</v>
      </c>
      <c r="MD10" s="7">
        <f>IF(OR('Z-scores'!MD10&gt;3,'Z-scores'!MD10&lt;-3),"",'Z-scores'!MD10)</f>
        <v>-0.16311999999999999</v>
      </c>
      <c r="ME10" s="7">
        <f>IF(OR('Z-scores'!ME10&gt;3,'Z-scores'!ME10&lt;-3),"",'Z-scores'!ME10)</f>
        <v>-0.25263000000000002</v>
      </c>
      <c r="MF10" s="7">
        <f>IF(OR('Z-scores'!MF10&gt;3,'Z-scores'!MF10&lt;-3),"",'Z-scores'!MF10)</f>
        <v>0.97975999999999996</v>
      </c>
      <c r="MG10" s="7">
        <f>IF(OR('Z-scores'!MG10&gt;3,'Z-scores'!MG10&lt;-3),"",'Z-scores'!MG10)</f>
        <v>0.19925999999999999</v>
      </c>
      <c r="MH10" s="7">
        <f>IF(OR('Z-scores'!MH10&gt;3,'Z-scores'!MH10&lt;-3),"",'Z-scores'!MH10)</f>
        <v>-6.1960000000000001E-2</v>
      </c>
      <c r="MI10" s="7">
        <f>IF(OR('Z-scores'!MI10&gt;3,'Z-scores'!MI10&lt;-3),"",'Z-scores'!MI10)</f>
        <v>0.72016999999999998</v>
      </c>
      <c r="MJ10" s="7">
        <f>IF(OR('Z-scores'!MJ10&gt;3,'Z-scores'!MJ10&lt;-3),"",'Z-scores'!MJ10)</f>
        <v>-2.2200000000000002E-3</v>
      </c>
      <c r="MK10" s="7">
        <f>IF(OR('Z-scores'!MK10&gt;3,'Z-scores'!MK10&lt;-3),"",'Z-scores'!MK10)</f>
        <v>-0.24254000000000001</v>
      </c>
      <c r="ML10" s="7">
        <f>IF(OR('Z-scores'!ML10&gt;3,'Z-scores'!ML10&lt;-3),"",'Z-scores'!ML10)</f>
        <v>-0.19414999999999999</v>
      </c>
      <c r="MM10" s="7">
        <f>IF(OR('Z-scores'!MM10&gt;3,'Z-scores'!MM10&lt;-3),"",'Z-scores'!MM10)</f>
        <v>2.8459999999999999E-2</v>
      </c>
      <c r="MN10" s="7">
        <f>IF(OR('Z-scores'!MN10&gt;3,'Z-scores'!MN10&lt;-3),"",'Z-scores'!MN10)</f>
        <v>0.2266</v>
      </c>
      <c r="MO10" s="7">
        <f>IF(OR('Z-scores'!MO10&gt;3,'Z-scores'!MO10&lt;-3),"",'Z-scores'!MO10)</f>
        <v>-0.16854</v>
      </c>
      <c r="MP10" s="7">
        <f>IF(OR('Z-scores'!MP10&gt;3,'Z-scores'!MP10&lt;-3),"",'Z-scores'!MP10)</f>
        <v>-7.9630000000000006E-2</v>
      </c>
      <c r="MQ10" s="7">
        <f>IF(OR('Z-scores'!MQ10&gt;3,'Z-scores'!MQ10&lt;-3),"",'Z-scores'!MQ10)</f>
        <v>1.4499999999999999E-3</v>
      </c>
      <c r="MR10" s="7">
        <f>IF(OR('Z-scores'!MR10&gt;3,'Z-scores'!MR10&lt;-3),"",'Z-scores'!MR10)</f>
        <v>5.6180000000000001E-2</v>
      </c>
      <c r="MS10" s="7">
        <f>IF(OR('Z-scores'!MS10&gt;3,'Z-scores'!MS10&lt;-3),"",'Z-scores'!MS10)</f>
        <v>-0.15235000000000001</v>
      </c>
      <c r="MT10" s="7">
        <f>IF(OR('Z-scores'!MT10&gt;3,'Z-scores'!MT10&lt;-3),"",'Z-scores'!MT10)</f>
        <v>0.23472000000000001</v>
      </c>
      <c r="MU10" s="7">
        <f>IF(OR('Z-scores'!MU10&gt;3,'Z-scores'!MU10&lt;-3),"",'Z-scores'!MU10)</f>
        <v>0.37755</v>
      </c>
      <c r="MV10" s="7">
        <f>IF(OR('Z-scores'!MV10&gt;3,'Z-scores'!MV10&lt;-3),"",'Z-scores'!MV10)</f>
        <v>-0.38141000000000003</v>
      </c>
      <c r="MW10" s="7">
        <f>IF(OR('Z-scores'!MW10&gt;3,'Z-scores'!MW10&lt;-3),"",'Z-scores'!MW10)</f>
        <v>8.1839999999999996E-2</v>
      </c>
      <c r="MX10" s="7">
        <f>IF(OR('Z-scores'!MX10&gt;3,'Z-scores'!MX10&lt;-3),"",'Z-scores'!MX10)</f>
        <v>0.14221</v>
      </c>
      <c r="MY10" s="7">
        <f>IF(OR('Z-scores'!MY10&gt;3,'Z-scores'!MY10&lt;-3),"",'Z-scores'!MY10)</f>
        <v>-0.30986000000000002</v>
      </c>
      <c r="MZ10" s="7">
        <f>IF(OR('Z-scores'!MZ10&gt;3,'Z-scores'!MZ10&lt;-3),"",'Z-scores'!MZ10)</f>
        <v>-0.36720999999999998</v>
      </c>
      <c r="NA10" s="7">
        <f>IF(OR('Z-scores'!NA10&gt;3,'Z-scores'!NA10&lt;-3),"",'Z-scores'!NA10)</f>
        <v>-0.35815000000000002</v>
      </c>
      <c r="NB10" s="7">
        <f>IF(OR('Z-scores'!NB10&gt;3,'Z-scores'!NB10&lt;-3),"",'Z-scores'!NB10)</f>
        <v>0.14152999999999999</v>
      </c>
      <c r="NC10" s="7">
        <f>IF(OR('Z-scores'!NC10&gt;3,'Z-scores'!NC10&lt;-3),"",'Z-scores'!NC10)</f>
        <v>0.62529000000000001</v>
      </c>
      <c r="ND10" s="7">
        <f>IF(OR('Z-scores'!ND10&gt;3,'Z-scores'!ND10&lt;-3),"",'Z-scores'!ND10)</f>
        <v>-0.16556999999999999</v>
      </c>
      <c r="NE10" s="7">
        <f>IF(OR('Z-scores'!NE10&gt;3,'Z-scores'!NE10&lt;-3),"",'Z-scores'!NE10)</f>
        <v>0.90156999999999998</v>
      </c>
      <c r="NF10" s="7">
        <f>IF(OR('Z-scores'!NF10&gt;3,'Z-scores'!NF10&lt;-3),"",'Z-scores'!NF10)</f>
        <v>-7.2190000000000004E-2</v>
      </c>
      <c r="NG10" s="7">
        <f>IF(OR('Z-scores'!NG10&gt;3,'Z-scores'!NG10&lt;-3),"",'Z-scores'!NG10)</f>
        <v>-0.22902</v>
      </c>
      <c r="NH10" s="7">
        <f>IF(OR('Z-scores'!NH10&gt;3,'Z-scores'!NH10&lt;-3),"",'Z-scores'!NH10)</f>
        <v>-0.40265000000000001</v>
      </c>
      <c r="NI10" s="7">
        <f>IF(OR('Z-scores'!NI10&gt;3,'Z-scores'!NI10&lt;-3),"",'Z-scores'!NI10)</f>
        <v>-0.21043000000000001</v>
      </c>
      <c r="NJ10" s="7">
        <f>IF(OR('Z-scores'!NJ10&gt;3,'Z-scores'!NJ10&lt;-3),"",'Z-scores'!NJ10)</f>
        <v>-0.15581999999999999</v>
      </c>
      <c r="NK10" s="7">
        <f>IF(OR('Z-scores'!NK10&gt;3,'Z-scores'!NK10&lt;-3),"",'Z-scores'!NK10)</f>
        <v>0.95401999999999998</v>
      </c>
      <c r="NL10" s="7">
        <f>IF(OR('Z-scores'!NL10&gt;3,'Z-scores'!NL10&lt;-3),"",'Z-scores'!NL10)</f>
        <v>0.34253</v>
      </c>
      <c r="NM10" s="7">
        <f>IF(OR('Z-scores'!NM10&gt;3,'Z-scores'!NM10&lt;-3),"",'Z-scores'!NM10)</f>
        <v>0.47925000000000001</v>
      </c>
      <c r="NN10" s="7">
        <f>IF(OR('Z-scores'!NN10&gt;3,'Z-scores'!NN10&lt;-3),"",'Z-scores'!NN10)</f>
        <v>0.18731999999999999</v>
      </c>
      <c r="NO10" s="7">
        <f>IF(OR('Z-scores'!NO10&gt;3,'Z-scores'!NO10&lt;-3),"",'Z-scores'!NO10)</f>
        <v>0.27656999999999998</v>
      </c>
      <c r="NP10" s="7">
        <f>IF(OR('Z-scores'!NP10&gt;3,'Z-scores'!NP10&lt;-3),"",'Z-scores'!NP10)</f>
        <v>0.88905999999999996</v>
      </c>
      <c r="NQ10" s="7">
        <f>IF(OR('Z-scores'!NQ10&gt;3,'Z-scores'!NQ10&lt;-3),"",'Z-scores'!NQ10)</f>
        <v>0.51243000000000005</v>
      </c>
      <c r="NR10" s="7">
        <f>IF(OR('Z-scores'!NR10&gt;3,'Z-scores'!NR10&lt;-3),"",'Z-scores'!NR10)</f>
        <v>0.82191000000000003</v>
      </c>
      <c r="NS10" s="7">
        <f>IF(OR('Z-scores'!NS10&gt;3,'Z-scores'!NS10&lt;-3),"",'Z-scores'!NS10)</f>
        <v>1.5597300000000001</v>
      </c>
      <c r="NT10" s="7">
        <f>IF(OR('Z-scores'!NT10&gt;3,'Z-scores'!NT10&lt;-3),"",'Z-scores'!NT10)</f>
        <v>1.8343400000000001</v>
      </c>
      <c r="NU10" s="7">
        <f>IF(OR('Z-scores'!NU10&gt;3,'Z-scores'!NU10&lt;-3),"",'Z-scores'!NU10)</f>
        <v>5.6030000000000003E-2</v>
      </c>
      <c r="NV10" s="7">
        <f>IF(OR('Z-scores'!NV10&gt;3,'Z-scores'!NV10&lt;-3),"",'Z-scores'!NV10)</f>
        <v>-0.43479000000000001</v>
      </c>
      <c r="NW10" s="7">
        <f>IF(OR('Z-scores'!NW10&gt;3,'Z-scores'!NW10&lt;-3),"",'Z-scores'!NW10)</f>
        <v>1.97973</v>
      </c>
      <c r="NX10" s="7">
        <f>IF(OR('Z-scores'!NX10&gt;3,'Z-scores'!NX10&lt;-3),"",'Z-scores'!NX10)</f>
        <v>-7.3550000000000004E-2</v>
      </c>
      <c r="NY10" s="7">
        <f>IF(OR('Z-scores'!NY10&gt;3,'Z-scores'!NY10&lt;-3),"",'Z-scores'!NY10)</f>
        <v>0.34810999999999998</v>
      </c>
      <c r="NZ10" s="7">
        <f>IF(OR('Z-scores'!NZ10&gt;3,'Z-scores'!NZ10&lt;-3),"",'Z-scores'!NZ10)</f>
        <v>0.96743000000000001</v>
      </c>
      <c r="OA10" s="7">
        <f>IF(OR('Z-scores'!OA10&gt;3,'Z-scores'!OA10&lt;-3),"",'Z-scores'!OA10)</f>
        <v>2.376E-2</v>
      </c>
      <c r="OB10" s="7">
        <f>IF(OR('Z-scores'!OB10&gt;3,'Z-scores'!OB10&lt;-3),"",'Z-scores'!OB10)</f>
        <v>0.41599000000000003</v>
      </c>
      <c r="OC10" s="7">
        <f>IF(OR('Z-scores'!OC10&gt;3,'Z-scores'!OC10&lt;-3),"",'Z-scores'!OC10)</f>
        <v>-0.30631999999999998</v>
      </c>
      <c r="OD10" s="7">
        <f>IF(OR('Z-scores'!OD10&gt;3,'Z-scores'!OD10&lt;-3),"",'Z-scores'!OD10)</f>
        <v>0.11788</v>
      </c>
      <c r="OE10" s="7">
        <f>IF(OR('Z-scores'!OE10&gt;3,'Z-scores'!OE10&lt;-3),"",'Z-scores'!OE10)</f>
        <v>-0.23355000000000001</v>
      </c>
      <c r="OF10" s="7">
        <f>IF(OR('Z-scores'!OF10&gt;3,'Z-scores'!OF10&lt;-3),"",'Z-scores'!OF10)</f>
        <v>0.79261999999999999</v>
      </c>
      <c r="OG10" s="7">
        <f>IF(OR('Z-scores'!OG10&gt;3,'Z-scores'!OG10&lt;-3),"",'Z-scores'!OG10)</f>
        <v>-0.23238</v>
      </c>
      <c r="OH10" s="7">
        <f>IF(OR('Z-scores'!OH10&gt;3,'Z-scores'!OH10&lt;-3),"",'Z-scores'!OH10)</f>
        <v>-0.45341999999999999</v>
      </c>
      <c r="OI10" s="7">
        <f>IF(OR('Z-scores'!OI10&gt;3,'Z-scores'!OI10&lt;-3),"",'Z-scores'!OI10)</f>
        <v>-0.15282000000000001</v>
      </c>
      <c r="OJ10" s="7">
        <f>IF(OR('Z-scores'!OJ10&gt;3,'Z-scores'!OJ10&lt;-3),"",'Z-scores'!OJ10)</f>
        <v>4.0689999999999997E-2</v>
      </c>
      <c r="OK10" s="7">
        <f>IF(OR('Z-scores'!OK10&gt;3,'Z-scores'!OK10&lt;-3),"",'Z-scores'!OK10)</f>
        <v>-0.39140000000000003</v>
      </c>
      <c r="OL10" s="7">
        <f>IF(OR('Z-scores'!OL10&gt;3,'Z-scores'!OL10&lt;-3),"",'Z-scores'!OL10)</f>
        <v>0.19836000000000001</v>
      </c>
      <c r="OM10" s="7">
        <f>IF(OR('Z-scores'!OM10&gt;3,'Z-scores'!OM10&lt;-3),"",'Z-scores'!OM10)</f>
        <v>-0.17269999999999999</v>
      </c>
      <c r="ON10" s="7" t="str">
        <f>IF(OR('Z-scores'!ON10&gt;3,'Z-scores'!ON10&lt;-3),"",'Z-scores'!ON10)</f>
        <v/>
      </c>
      <c r="OO10" s="7" t="str">
        <f>IF(OR('Z-scores'!OO10&gt;3,'Z-scores'!OO10&lt;-3),"",'Z-scores'!OO10)</f>
        <v/>
      </c>
      <c r="OP10" s="7">
        <f>IF(OR('Z-scores'!OP10&gt;3,'Z-scores'!OP10&lt;-3),"",'Z-scores'!OP10)</f>
        <v>-0.24254000000000001</v>
      </c>
      <c r="OQ10" s="7">
        <f>IF(OR('Z-scores'!OQ10&gt;3,'Z-scores'!OQ10&lt;-3),"",'Z-scores'!OQ10)</f>
        <v>-0.37065999999999999</v>
      </c>
      <c r="OR10" s="7">
        <f>IF(OR('Z-scores'!OR10&gt;3,'Z-scores'!OR10&lt;-3),"",'Z-scores'!OR10)</f>
        <v>-0.51551999999999998</v>
      </c>
      <c r="OS10" s="7">
        <f>IF(OR('Z-scores'!OS10&gt;3,'Z-scores'!OS10&lt;-3),"",'Z-scores'!OS10)</f>
        <v>-0.60368999999999995</v>
      </c>
      <c r="OT10" s="7">
        <f>IF(OR('Z-scores'!OT10&gt;3,'Z-scores'!OT10&lt;-3),"",'Z-scores'!OT10)</f>
        <v>-0.19500999999999999</v>
      </c>
      <c r="OU10" s="7">
        <f>IF(OR('Z-scores'!OU10&gt;3,'Z-scores'!OU10&lt;-3),"",'Z-scores'!OU10)</f>
        <v>-0.43347999999999998</v>
      </c>
      <c r="OV10" s="7">
        <f>IF(OR('Z-scores'!OV10&gt;3,'Z-scores'!OV10&lt;-3),"",'Z-scores'!OV10)</f>
        <v>-0.44485999999999998</v>
      </c>
      <c r="OW10" s="7">
        <f>IF(OR('Z-scores'!OW10&gt;3,'Z-scores'!OW10&lt;-3),"",'Z-scores'!OW10)</f>
        <v>-0.40928999999999999</v>
      </c>
      <c r="OX10" s="7">
        <f>IF(OR('Z-scores'!OX10&gt;3,'Z-scores'!OX10&lt;-3),"",'Z-scores'!OX10)</f>
        <v>-0.55115000000000003</v>
      </c>
      <c r="OY10" s="7">
        <f>IF(OR('Z-scores'!OY10&gt;3,'Z-scores'!OY10&lt;-3),"",'Z-scores'!OY10)</f>
        <v>-0.14998</v>
      </c>
      <c r="OZ10" s="7">
        <f>IF(OR('Z-scores'!OZ10&gt;3,'Z-scores'!OZ10&lt;-3),"",'Z-scores'!OZ10)</f>
        <v>-2.5839999999999998E-2</v>
      </c>
      <c r="PA10" s="7">
        <f>IF(OR('Z-scores'!PA10&gt;3,'Z-scores'!PA10&lt;-3),"",'Z-scores'!PA10)</f>
        <v>-0.55450999999999995</v>
      </c>
      <c r="PB10" s="7">
        <f>IF(OR('Z-scores'!PB10&gt;3,'Z-scores'!PB10&lt;-3),"",'Z-scores'!PB10)</f>
        <v>-0.56935000000000002</v>
      </c>
      <c r="PC10" s="7">
        <f>IF(OR('Z-scores'!PC10&gt;3,'Z-scores'!PC10&lt;-3),"",'Z-scores'!PC10)</f>
        <v>-0.28521000000000002</v>
      </c>
      <c r="PD10" s="7">
        <f>IF(OR('Z-scores'!PD10&gt;3,'Z-scores'!PD10&lt;-3),"",'Z-scores'!PD10)</f>
        <v>5.4510000000000003E-2</v>
      </c>
      <c r="PE10" s="7">
        <f>IF(OR('Z-scores'!PE10&gt;3,'Z-scores'!PE10&lt;-3),"",'Z-scores'!PE10)</f>
        <v>-0.53037000000000001</v>
      </c>
      <c r="PF10" s="7">
        <f>IF(OR('Z-scores'!PF10&gt;3,'Z-scores'!PF10&lt;-3),"",'Z-scores'!PF10)</f>
        <v>-0.37909999999999999</v>
      </c>
      <c r="PG10" s="7">
        <f>IF(OR('Z-scores'!PG10&gt;3,'Z-scores'!PG10&lt;-3),"",'Z-scores'!PG10)</f>
        <v>1.4653099999999999</v>
      </c>
      <c r="PH10" s="7">
        <f>IF(OR('Z-scores'!PH10&gt;3,'Z-scores'!PH10&lt;-3),"",'Z-scores'!PH10)</f>
        <v>0.45145000000000002</v>
      </c>
      <c r="PI10" s="7">
        <f>IF(OR('Z-scores'!PI10&gt;3,'Z-scores'!PI10&lt;-3),"",'Z-scores'!PI10)</f>
        <v>-0.14529</v>
      </c>
      <c r="PJ10" s="7">
        <f>IF(OR('Z-scores'!PJ10&gt;3,'Z-scores'!PJ10&lt;-3),"",'Z-scores'!PJ10)</f>
        <v>0.19220999999999999</v>
      </c>
      <c r="PK10" s="7">
        <f>IF(OR('Z-scores'!PK10&gt;3,'Z-scores'!PK10&lt;-3),"",'Z-scores'!PK10)</f>
        <v>4.6390000000000001E-2</v>
      </c>
      <c r="PL10" s="7">
        <f>IF(OR('Z-scores'!PL10&gt;3,'Z-scores'!PL10&lt;-3),"",'Z-scores'!PL10)</f>
        <v>-0.31169000000000002</v>
      </c>
      <c r="PM10" s="7">
        <f>IF(OR('Z-scores'!PM10&gt;3,'Z-scores'!PM10&lt;-3),"",'Z-scores'!PM10)</f>
        <v>-0.38735999999999998</v>
      </c>
      <c r="PN10" s="7">
        <f>IF(OR('Z-scores'!PN10&gt;3,'Z-scores'!PN10&lt;-3),"",'Z-scores'!PN10)</f>
        <v>-0.36203000000000002</v>
      </c>
      <c r="PO10" s="7">
        <f>IF(OR('Z-scores'!PO10&gt;3,'Z-scores'!PO10&lt;-3),"",'Z-scores'!PO10)</f>
        <v>-0.69232000000000005</v>
      </c>
      <c r="PP10" s="7">
        <f>IF(OR('Z-scores'!PP10&gt;3,'Z-scores'!PP10&lt;-3),"",'Z-scores'!PP10)</f>
        <v>-0.24254000000000001</v>
      </c>
      <c r="PQ10" s="7">
        <f>IF(OR('Z-scores'!PQ10&gt;3,'Z-scores'!PQ10&lt;-3),"",'Z-scores'!PQ10)</f>
        <v>-0.90595000000000003</v>
      </c>
      <c r="PR10" s="7">
        <f>IF(OR('Z-scores'!PR10&gt;3,'Z-scores'!PR10&lt;-3),"",'Z-scores'!PR10)</f>
        <v>-0.92244999999999999</v>
      </c>
      <c r="PS10" s="7">
        <f>IF(OR('Z-scores'!PS10&gt;3,'Z-scores'!PS10&lt;-3),"",'Z-scores'!PS10)</f>
        <v>-0.82884000000000002</v>
      </c>
      <c r="PT10" s="7">
        <f>IF(OR('Z-scores'!PT10&gt;3,'Z-scores'!PT10&lt;-3),"",'Z-scores'!PT10)</f>
        <v>-0.41909999999999997</v>
      </c>
      <c r="PU10" s="7">
        <f>IF(OR('Z-scores'!PU10&gt;3,'Z-scores'!PU10&lt;-3),"",'Z-scores'!PU10)</f>
        <v>-0.8952</v>
      </c>
      <c r="PV10" s="7">
        <f>IF(OR('Z-scores'!PV10&gt;3,'Z-scores'!PV10&lt;-3),"",'Z-scores'!PV10)</f>
        <v>-0.51504000000000005</v>
      </c>
      <c r="PW10" s="7">
        <f>IF(OR('Z-scores'!PW10&gt;3,'Z-scores'!PW10&lt;-3),"",'Z-scores'!PW10)</f>
        <v>-1.1E-4</v>
      </c>
      <c r="PX10" s="7">
        <f>IF(OR('Z-scores'!PX10&gt;3,'Z-scores'!PX10&lt;-3),"",'Z-scores'!PX10)</f>
        <v>-0.91803000000000001</v>
      </c>
      <c r="PY10" s="7">
        <f>IF(OR('Z-scores'!PY10&gt;3,'Z-scores'!PY10&lt;-3),"",'Z-scores'!PY10)</f>
        <v>-0.67481999999999998</v>
      </c>
      <c r="PZ10" s="7">
        <f>IF(OR('Z-scores'!PZ10&gt;3,'Z-scores'!PZ10&lt;-3),"",'Z-scores'!PZ10)</f>
        <v>-0.79118999999999995</v>
      </c>
      <c r="QA10" s="7">
        <f>IF(OR('Z-scores'!QA10&gt;3,'Z-scores'!QA10&lt;-3),"",'Z-scores'!QA10)</f>
        <v>-0.73534999999999995</v>
      </c>
      <c r="QB10" s="7">
        <f>IF(OR('Z-scores'!QB10&gt;3,'Z-scores'!QB10&lt;-3),"",'Z-scores'!QB10)</f>
        <v>-0.53908999999999996</v>
      </c>
      <c r="QC10" s="7">
        <f>IF(OR('Z-scores'!QC10&gt;3,'Z-scores'!QC10&lt;-3),"",'Z-scores'!QC10)</f>
        <v>-0.51922000000000001</v>
      </c>
      <c r="QD10" s="7">
        <f>IF(OR('Z-scores'!QD10&gt;3,'Z-scores'!QD10&lt;-3),"",'Z-scores'!QD10)</f>
        <v>-0.51207000000000003</v>
      </c>
      <c r="QE10" s="7">
        <f>IF(OR('Z-scores'!QE10&gt;3,'Z-scores'!QE10&lt;-3),"",'Z-scores'!QE10)</f>
        <v>-0.46250999999999998</v>
      </c>
      <c r="QF10" s="7">
        <f>IF(OR('Z-scores'!QF10&gt;3,'Z-scores'!QF10&lt;-3),"",'Z-scores'!QF10)</f>
        <v>-0.44006000000000001</v>
      </c>
      <c r="QG10" s="7">
        <f>IF(OR('Z-scores'!QG10&gt;3,'Z-scores'!QG10&lt;-3),"",'Z-scores'!QG10)</f>
        <v>-0.52178000000000002</v>
      </c>
      <c r="QH10" s="7">
        <f>IF(OR('Z-scores'!QH10&gt;3,'Z-scores'!QH10&lt;-3),"",'Z-scores'!QH10)</f>
        <v>-0.56945000000000001</v>
      </c>
      <c r="QI10" s="7">
        <f>IF(OR('Z-scores'!QI10&gt;3,'Z-scores'!QI10&lt;-3),"",'Z-scores'!QI10)</f>
        <v>-0.38729000000000002</v>
      </c>
      <c r="QJ10" s="7">
        <f>IF(OR('Z-scores'!QJ10&gt;3,'Z-scores'!QJ10&lt;-3),"",'Z-scores'!QJ10)</f>
        <v>-0.46577000000000002</v>
      </c>
      <c r="QK10" s="7">
        <f>IF(OR('Z-scores'!QK10&gt;3,'Z-scores'!QK10&lt;-3),"",'Z-scores'!QK10)</f>
        <v>-0.56174999999999997</v>
      </c>
      <c r="QL10" s="7">
        <f>IF(OR('Z-scores'!QL10&gt;3,'Z-scores'!QL10&lt;-3),"",'Z-scores'!QL10)</f>
        <v>-0.82099</v>
      </c>
      <c r="QM10" s="7">
        <f>IF(OR('Z-scores'!QM10&gt;3,'Z-scores'!QM10&lt;-3),"",'Z-scores'!QM10)</f>
        <v>-0.48875999999999997</v>
      </c>
      <c r="QN10" s="7">
        <f>IF(OR('Z-scores'!QN10&gt;3,'Z-scores'!QN10&lt;-3),"",'Z-scores'!QN10)</f>
        <v>-0.56372999999999995</v>
      </c>
      <c r="QO10" s="7">
        <f>IF(OR('Z-scores'!QO10&gt;3,'Z-scores'!QO10&lt;-3),"",'Z-scores'!QO10)</f>
        <v>-0.59772000000000003</v>
      </c>
      <c r="QP10" s="7">
        <f>IF(OR('Z-scores'!QP10&gt;3,'Z-scores'!QP10&lt;-3),"",'Z-scores'!QP10)</f>
        <v>-0.49508000000000002</v>
      </c>
      <c r="QQ10" s="7">
        <f>IF(OR('Z-scores'!QQ10&gt;3,'Z-scores'!QQ10&lt;-3),"",'Z-scores'!QQ10)</f>
        <v>-0.46738000000000002</v>
      </c>
      <c r="QR10" s="7">
        <f>IF(OR('Z-scores'!QR10&gt;3,'Z-scores'!QR10&lt;-3),"",'Z-scores'!QR10)</f>
        <v>-0.69335000000000002</v>
      </c>
      <c r="QS10" s="7">
        <f>IF(OR('Z-scores'!QS10&gt;3,'Z-scores'!QS10&lt;-3),"",'Z-scores'!QS10)</f>
        <v>-0.65469999999999995</v>
      </c>
      <c r="QT10" s="7">
        <f>IF(OR('Z-scores'!QT10&gt;3,'Z-scores'!QT10&lt;-3),"",'Z-scores'!QT10)</f>
        <v>-0.51865000000000006</v>
      </c>
      <c r="QU10" s="7">
        <f>IF(OR('Z-scores'!QU10&gt;3,'Z-scores'!QU10&lt;-3),"",'Z-scores'!QU10)</f>
        <v>-0.58370999999999995</v>
      </c>
      <c r="QV10" s="7">
        <f>IF(OR('Z-scores'!QV10&gt;3,'Z-scores'!QV10&lt;-3),"",'Z-scores'!QV10)</f>
        <v>-0.45196999999999998</v>
      </c>
      <c r="QW10" s="7">
        <f>IF(OR('Z-scores'!QW10&gt;3,'Z-scores'!QW10&lt;-3),"",'Z-scores'!QW10)</f>
        <v>-0.56154999999999999</v>
      </c>
      <c r="QX10" s="7">
        <f>IF(OR('Z-scores'!QX10&gt;3,'Z-scores'!QX10&lt;-3),"",'Z-scores'!QX10)</f>
        <v>-0.39845000000000003</v>
      </c>
      <c r="QY10" s="7">
        <f>IF(OR('Z-scores'!QY10&gt;3,'Z-scores'!QY10&lt;-3),"",'Z-scores'!QY10)</f>
        <v>-0.99897999999999998</v>
      </c>
      <c r="QZ10" s="7">
        <f>IF(OR('Z-scores'!QZ10&gt;3,'Z-scores'!QZ10&lt;-3),"",'Z-scores'!QZ10)</f>
        <v>-0.95648</v>
      </c>
      <c r="RA10" s="7">
        <f>IF(OR('Z-scores'!RA10&gt;3,'Z-scores'!RA10&lt;-3),"",'Z-scores'!RA10)</f>
        <v>-0.92876000000000003</v>
      </c>
      <c r="RB10" s="7">
        <f>IF(OR('Z-scores'!RB10&gt;3,'Z-scores'!RB10&lt;-3),"",'Z-scores'!RB10)</f>
        <v>0.34908</v>
      </c>
      <c r="RC10" s="7">
        <f>IF(OR('Z-scores'!RC10&gt;3,'Z-scores'!RC10&lt;-3),"",'Z-scores'!RC10)</f>
        <v>-0.82018999999999997</v>
      </c>
      <c r="RD10" s="7">
        <f>IF(OR('Z-scores'!RD10&gt;3,'Z-scores'!RD10&lt;-3),"",'Z-scores'!RD10)</f>
        <v>-0.45832000000000001</v>
      </c>
      <c r="RE10" s="7">
        <f>IF(OR('Z-scores'!RE10&gt;3,'Z-scores'!RE10&lt;-3),"",'Z-scores'!RE10)</f>
        <v>-0.22211</v>
      </c>
      <c r="RF10" s="7">
        <f>IF(OR('Z-scores'!RF10&gt;3,'Z-scores'!RF10&lt;-3),"",'Z-scores'!RF10)</f>
        <v>0.38579000000000002</v>
      </c>
      <c r="RG10" s="7">
        <f>IF(OR('Z-scores'!RG10&gt;3,'Z-scores'!RG10&lt;-3),"",'Z-scores'!RG10)</f>
        <v>1.8764400000000001</v>
      </c>
      <c r="RH10" s="7">
        <f>IF(OR('Z-scores'!RH10&gt;3,'Z-scores'!RH10&lt;-3),"",'Z-scores'!RH10)</f>
        <v>0.32250000000000001</v>
      </c>
      <c r="RI10" s="7">
        <f>IF(OR('Z-scores'!RI10&gt;3,'Z-scores'!RI10&lt;-3),"",'Z-scores'!RI10)</f>
        <v>1.65988</v>
      </c>
      <c r="RJ10" s="7">
        <f>IF(OR('Z-scores'!RJ10&gt;3,'Z-scores'!RJ10&lt;-3),"",'Z-scores'!RJ10)</f>
        <v>1.28548</v>
      </c>
      <c r="RK10" s="7">
        <f>IF(OR('Z-scores'!RK10&gt;3,'Z-scores'!RK10&lt;-3),"",'Z-scores'!RK10)</f>
        <v>1.3844799999999999</v>
      </c>
      <c r="RL10" s="7">
        <f>IF(OR('Z-scores'!RL10&gt;3,'Z-scores'!RL10&lt;-3),"",'Z-scores'!RL10)</f>
        <v>0.99614000000000003</v>
      </c>
      <c r="RM10" s="7">
        <f>IF(OR('Z-scores'!RM10&gt;3,'Z-scores'!RM10&lt;-3),"",'Z-scores'!RM10)</f>
        <v>0.66427999999999998</v>
      </c>
      <c r="RN10" s="7">
        <f>IF(OR('Z-scores'!RN10&gt;3,'Z-scores'!RN10&lt;-3),"",'Z-scores'!RN10)</f>
        <v>-9.7540000000000002E-2</v>
      </c>
      <c r="RO10" s="7">
        <f>IF(OR('Z-scores'!RO10&gt;3,'Z-scores'!RO10&lt;-3),"",'Z-scores'!RO10)</f>
        <v>2.0729999999999998E-2</v>
      </c>
      <c r="RP10" s="7">
        <f>IF(OR('Z-scores'!RP10&gt;3,'Z-scores'!RP10&lt;-3),"",'Z-scores'!RP10)</f>
        <v>-0.3523</v>
      </c>
      <c r="RQ10" s="7">
        <f>IF(OR('Z-scores'!RQ10&gt;3,'Z-scores'!RQ10&lt;-3),"",'Z-scores'!RQ10)</f>
        <v>-0.24521000000000001</v>
      </c>
      <c r="RR10" s="7">
        <f>IF(OR('Z-scores'!RR10&gt;3,'Z-scores'!RR10&lt;-3),"",'Z-scores'!RR10)</f>
        <v>-0.35644999999999999</v>
      </c>
      <c r="RS10" s="7">
        <f>IF(OR('Z-scores'!RS10&gt;3,'Z-scores'!RS10&lt;-3),"",'Z-scores'!RS10)</f>
        <v>-0.25201000000000001</v>
      </c>
      <c r="RT10" s="7">
        <f>IF(OR('Z-scores'!RT10&gt;3,'Z-scores'!RT10&lt;-3),"",'Z-scores'!RT10)</f>
        <v>1.0338700000000001</v>
      </c>
      <c r="RU10" s="7">
        <f>IF(OR('Z-scores'!RU10&gt;3,'Z-scores'!RU10&lt;-3),"",'Z-scores'!RU10)</f>
        <v>-0.22708999999999999</v>
      </c>
      <c r="RV10" s="7">
        <f>IF(OR('Z-scores'!RV10&gt;3,'Z-scores'!RV10&lt;-3),"",'Z-scores'!RV10)</f>
        <v>-0.15293999999999999</v>
      </c>
      <c r="RW10" s="7">
        <f>IF(OR('Z-scores'!RW10&gt;3,'Z-scores'!RW10&lt;-3),"",'Z-scores'!RW10)</f>
        <v>-0.33817999999999998</v>
      </c>
      <c r="RX10" s="7">
        <f>IF(OR('Z-scores'!RX10&gt;3,'Z-scores'!RX10&lt;-3),"",'Z-scores'!RX10)</f>
        <v>-0.30325999999999997</v>
      </c>
      <c r="RY10" s="7">
        <f>IF(OR('Z-scores'!RY10&gt;3,'Z-scores'!RY10&lt;-3),"",'Z-scores'!RY10)</f>
        <v>-0.28383999999999998</v>
      </c>
      <c r="RZ10" s="7">
        <f>IF(OR('Z-scores'!RZ10&gt;3,'Z-scores'!RZ10&lt;-3),"",'Z-scores'!RZ10)</f>
        <v>-7.77E-3</v>
      </c>
      <c r="SA10" s="7">
        <f>IF(OR('Z-scores'!SA10&gt;3,'Z-scores'!SA10&lt;-3),"",'Z-scores'!SA10)</f>
        <v>-5.015E-2</v>
      </c>
      <c r="SB10" s="7">
        <f>IF(OR('Z-scores'!SB10&gt;3,'Z-scores'!SB10&lt;-3),"",'Z-scores'!SB10)</f>
        <v>0.33573999999999998</v>
      </c>
      <c r="SC10" s="7">
        <f>IF(OR('Z-scores'!SC10&gt;3,'Z-scores'!SC10&lt;-3),"",'Z-scores'!SC10)</f>
        <v>0.70975999999999995</v>
      </c>
      <c r="SD10" s="7">
        <f>IF(OR('Z-scores'!SD10&gt;3,'Z-scores'!SD10&lt;-3),"",'Z-scores'!SD10)</f>
        <v>-0.10632999999999999</v>
      </c>
      <c r="SE10" s="7">
        <f>IF(OR('Z-scores'!SE10&gt;3,'Z-scores'!SE10&lt;-3),"",'Z-scores'!SE10)</f>
        <v>2.5508999999999999</v>
      </c>
      <c r="SF10" s="7">
        <f>IF(OR('Z-scores'!SF10&gt;3,'Z-scores'!SF10&lt;-3),"",'Z-scores'!SF10)</f>
        <v>-0.45346999999999998</v>
      </c>
      <c r="SG10" s="7">
        <f>IF(OR('Z-scores'!SG10&gt;3,'Z-scores'!SG10&lt;-3),"",'Z-scores'!SG10)</f>
        <v>-0.67862</v>
      </c>
      <c r="SH10" s="7">
        <f>IF(OR('Z-scores'!SH10&gt;3,'Z-scores'!SH10&lt;-3),"",'Z-scores'!SH10)</f>
        <v>-0.30079</v>
      </c>
      <c r="SI10" s="7">
        <f>IF(OR('Z-scores'!SI10&gt;3,'Z-scores'!SI10&lt;-3),"",'Z-scores'!SI10)</f>
        <v>-0.65676999999999996</v>
      </c>
      <c r="SJ10" s="7">
        <f>IF(OR('Z-scores'!SJ10&gt;3,'Z-scores'!SJ10&lt;-3),"",'Z-scores'!SJ10)</f>
        <v>-0.85421000000000002</v>
      </c>
      <c r="SK10" s="7">
        <f>IF(OR('Z-scores'!SK10&gt;3,'Z-scores'!SK10&lt;-3),"",'Z-scores'!SK10)</f>
        <v>-0.73750000000000004</v>
      </c>
      <c r="SL10" s="7">
        <f>IF(OR('Z-scores'!SL10&gt;3,'Z-scores'!SL10&lt;-3),"",'Z-scores'!SL10)</f>
        <v>-0.60219</v>
      </c>
      <c r="SM10" s="7">
        <f>IF(OR('Z-scores'!SM10&gt;3,'Z-scores'!SM10&lt;-3),"",'Z-scores'!SM10)</f>
        <v>-0.1394</v>
      </c>
      <c r="SN10" s="7" t="str">
        <f>IF(OR('Z-scores'!SN10&gt;3,'Z-scores'!SN10&lt;-3),"",'Z-scores'!SN10)</f>
        <v/>
      </c>
      <c r="SO10" s="7">
        <f>IF(OR('Z-scores'!SO10&gt;3,'Z-scores'!SO10&lt;-3),"",'Z-scores'!SO10)</f>
        <v>-0.31589</v>
      </c>
      <c r="SP10" s="7">
        <f>IF(OR('Z-scores'!SP10&gt;3,'Z-scores'!SP10&lt;-3),"",'Z-scores'!SP10)</f>
        <v>-0.48698000000000002</v>
      </c>
      <c r="SQ10" s="7">
        <f>IF(OR('Z-scores'!SQ10&gt;3,'Z-scores'!SQ10&lt;-3),"",'Z-scores'!SQ10)</f>
        <v>-0.67679</v>
      </c>
      <c r="SR10" s="7">
        <f>IF(OR('Z-scores'!SR10&gt;3,'Z-scores'!SR10&lt;-3),"",'Z-scores'!SR10)</f>
        <v>0.78927999999999998</v>
      </c>
      <c r="SS10" s="7">
        <f>IF(OR('Z-scores'!SS10&gt;3,'Z-scores'!SS10&lt;-3),"",'Z-scores'!SS10)</f>
        <v>0.23130999999999999</v>
      </c>
      <c r="ST10" s="7">
        <f>IF(OR('Z-scores'!ST10&gt;3,'Z-scores'!ST10&lt;-3),"",'Z-scores'!ST10)</f>
        <v>0.12845000000000001</v>
      </c>
      <c r="SU10" s="7">
        <f>IF(OR('Z-scores'!SU10&gt;3,'Z-scores'!SU10&lt;-3),"",'Z-scores'!SU10)</f>
        <v>-0.53915999999999997</v>
      </c>
      <c r="SV10" s="7">
        <f>IF(OR('Z-scores'!SV10&gt;3,'Z-scores'!SV10&lt;-3),"",'Z-scores'!SV10)</f>
        <v>0.37458999999999998</v>
      </c>
      <c r="SW10" s="7">
        <f>IF(OR('Z-scores'!SW10&gt;3,'Z-scores'!SW10&lt;-3),"",'Z-scores'!SW10)</f>
        <v>-0.36813000000000001</v>
      </c>
      <c r="SX10" s="7">
        <f>IF(OR('Z-scores'!SX10&gt;3,'Z-scores'!SX10&lt;-3),"",'Z-scores'!SX10)</f>
        <v>-0.22806999999999999</v>
      </c>
      <c r="SY10" s="7">
        <f>IF(OR('Z-scores'!SY10&gt;3,'Z-scores'!SY10&lt;-3),"",'Z-scores'!SY10)</f>
        <v>0.27678999999999998</v>
      </c>
      <c r="SZ10" s="7">
        <f>IF(OR('Z-scores'!SZ10&gt;3,'Z-scores'!SZ10&lt;-3),"",'Z-scores'!SZ10)</f>
        <v>-0.13682</v>
      </c>
      <c r="TA10" s="7">
        <f>IF(OR('Z-scores'!TA10&gt;3,'Z-scores'!TA10&lt;-3),"",'Z-scores'!TA10)</f>
        <v>0.16788</v>
      </c>
      <c r="TB10" s="7">
        <f>IF(OR('Z-scores'!TB10&gt;3,'Z-scores'!TB10&lt;-3),"",'Z-scores'!TB10)</f>
        <v>-0.47316999999999998</v>
      </c>
      <c r="TC10" s="7">
        <f>IF(OR('Z-scores'!TC10&gt;3,'Z-scores'!TC10&lt;-3),"",'Z-scores'!TC10)</f>
        <v>0.69045000000000001</v>
      </c>
      <c r="TD10" s="7">
        <f>IF(OR('Z-scores'!TD10&gt;3,'Z-scores'!TD10&lt;-3),"",'Z-scores'!TD10)</f>
        <v>1.86206</v>
      </c>
      <c r="TE10" s="7">
        <f>IF(OR('Z-scores'!TE10&gt;3,'Z-scores'!TE10&lt;-3),"",'Z-scores'!TE10)</f>
        <v>-0.34744999999999998</v>
      </c>
      <c r="TF10" s="7">
        <f>IF(OR('Z-scores'!TF10&gt;3,'Z-scores'!TF10&lt;-3),"",'Z-scores'!TF10)</f>
        <v>2.0486200000000001</v>
      </c>
      <c r="TG10" s="7">
        <f>IF(OR('Z-scores'!TG10&gt;3,'Z-scores'!TG10&lt;-3),"",'Z-scores'!TG10)</f>
        <v>-0.54515000000000002</v>
      </c>
      <c r="TH10" s="7">
        <f>IF(OR('Z-scores'!TH10&gt;3,'Z-scores'!TH10&lt;-3),"",'Z-scores'!TH10)</f>
        <v>-0.32363999999999998</v>
      </c>
      <c r="TI10" s="7">
        <f>IF(OR('Z-scores'!TI10&gt;3,'Z-scores'!TI10&lt;-3),"",'Z-scores'!TI10)</f>
        <v>-0.12859000000000001</v>
      </c>
      <c r="TJ10" s="7">
        <f>IF(OR('Z-scores'!TJ10&gt;3,'Z-scores'!TJ10&lt;-3),"",'Z-scores'!TJ10)</f>
        <v>-0.38623000000000002</v>
      </c>
      <c r="TK10" s="7">
        <f>IF(OR('Z-scores'!TK10&gt;3,'Z-scores'!TK10&lt;-3),"",'Z-scores'!TK10)</f>
        <v>-0.28506999999999999</v>
      </c>
      <c r="TL10" s="7">
        <f>IF(OR('Z-scores'!TL10&gt;3,'Z-scores'!TL10&lt;-3),"",'Z-scores'!TL10)</f>
        <v>-0.44580999999999998</v>
      </c>
      <c r="TM10" s="7">
        <f>IF(OR('Z-scores'!TM10&gt;3,'Z-scores'!TM10&lt;-3),"",'Z-scores'!TM10)</f>
        <v>-0.12862999999999999</v>
      </c>
      <c r="TN10" s="7">
        <f>IF(OR('Z-scores'!TN10&gt;3,'Z-scores'!TN10&lt;-3),"",'Z-scores'!TN10)</f>
        <v>0.17802000000000001</v>
      </c>
      <c r="TO10" s="7">
        <f>IF(OR('Z-scores'!TO10&gt;3,'Z-scores'!TO10&lt;-3),"",'Z-scores'!TO10)</f>
        <v>0.75173999999999996</v>
      </c>
      <c r="TP10" s="7">
        <f>IF(OR('Z-scores'!TP10&gt;3,'Z-scores'!TP10&lt;-3),"",'Z-scores'!TP10)</f>
        <v>-0.40050000000000002</v>
      </c>
      <c r="TQ10" s="7">
        <f>IF(OR('Z-scores'!TQ10&gt;3,'Z-scores'!TQ10&lt;-3),"",'Z-scores'!TQ10)</f>
        <v>1.1691499999999999</v>
      </c>
      <c r="TR10" s="7">
        <f>IF(OR('Z-scores'!TR10&gt;3,'Z-scores'!TR10&lt;-3),"",'Z-scores'!TR10)</f>
        <v>-0.21818000000000001</v>
      </c>
      <c r="TS10" s="7">
        <f>IF(OR('Z-scores'!TS10&gt;3,'Z-scores'!TS10&lt;-3),"",'Z-scores'!TS10)</f>
        <v>0.35177999999999998</v>
      </c>
      <c r="TT10" s="7">
        <f>IF(OR('Z-scores'!TT10&gt;3,'Z-scores'!TT10&lt;-3),"",'Z-scores'!TT10)</f>
        <v>2.4530699999999999</v>
      </c>
      <c r="TU10" s="7">
        <f>IF(OR('Z-scores'!TU10&gt;3,'Z-scores'!TU10&lt;-3),"",'Z-scores'!TU10)</f>
        <v>0.32602999999999999</v>
      </c>
      <c r="TV10" s="7">
        <f>IF(OR('Z-scores'!TV10&gt;3,'Z-scores'!TV10&lt;-3),"",'Z-scores'!TV10)</f>
        <v>0.44408999999999998</v>
      </c>
      <c r="TW10" s="7">
        <f>IF(OR('Z-scores'!TW10&gt;3,'Z-scores'!TW10&lt;-3),"",'Z-scores'!TW10)</f>
        <v>-0.57477</v>
      </c>
      <c r="TX10" s="7">
        <f>IF(OR('Z-scores'!TX10&gt;3,'Z-scores'!TX10&lt;-3),"",'Z-scores'!TX10)</f>
        <v>0.14419999999999999</v>
      </c>
      <c r="TY10" s="7">
        <f>IF(OR('Z-scores'!TY10&gt;3,'Z-scores'!TY10&lt;-3),"",'Z-scores'!TY10)</f>
        <v>-0.23139000000000001</v>
      </c>
      <c r="TZ10" s="7">
        <f>IF(OR('Z-scores'!TZ10&gt;3,'Z-scores'!TZ10&lt;-3),"",'Z-scores'!TZ10)</f>
        <v>1.2639199999999999</v>
      </c>
      <c r="UA10" s="7">
        <f>IF(OR('Z-scores'!UA10&gt;3,'Z-scores'!UA10&lt;-3),"",'Z-scores'!UA10)</f>
        <v>0.96726000000000001</v>
      </c>
      <c r="UB10" s="7">
        <f>IF(OR('Z-scores'!UB10&gt;3,'Z-scores'!UB10&lt;-3),"",'Z-scores'!UB10)</f>
        <v>1.39829</v>
      </c>
      <c r="UC10" s="7">
        <f>IF(OR('Z-scores'!UC10&gt;3,'Z-scores'!UC10&lt;-3),"",'Z-scores'!UC10)</f>
        <v>-0.98389000000000004</v>
      </c>
      <c r="UD10" s="7">
        <f>IF(OR('Z-scores'!UD10&gt;3,'Z-scores'!UD10&lt;-3),"",'Z-scores'!UD10)</f>
        <v>-0.92708999999999997</v>
      </c>
      <c r="UE10" s="7"/>
      <c r="UF10" s="7"/>
      <c r="UG10" s="7"/>
    </row>
    <row r="11" spans="1:553" x14ac:dyDescent="0.25">
      <c r="A11">
        <v>183</v>
      </c>
      <c r="B11">
        <v>0</v>
      </c>
      <c r="C11" s="7">
        <f>IF(OR('Z-scores'!C11&gt;3,'Z-scores'!C11&lt;-3),"",'Z-scores'!C11)</f>
        <v>-0.73816999999999999</v>
      </c>
      <c r="D11" s="7">
        <f>IF(OR('Z-scores'!D11&gt;3,'Z-scores'!D11&lt;-3),"",'Z-scores'!D11)</f>
        <v>-0.67283000000000004</v>
      </c>
      <c r="E11" s="7">
        <f>IF(OR('Z-scores'!E11&gt;3,'Z-scores'!E11&lt;-3),"",'Z-scores'!E11)</f>
        <v>-0.34442</v>
      </c>
      <c r="F11" s="7">
        <f>IF(OR('Z-scores'!F11&gt;3,'Z-scores'!F11&lt;-3),"",'Z-scores'!F11)</f>
        <v>-1.3895599999999999</v>
      </c>
      <c r="G11" s="7">
        <f>IF(OR('Z-scores'!G11&gt;3,'Z-scores'!G11&lt;-3),"",'Z-scores'!G11)</f>
        <v>-0.44855</v>
      </c>
      <c r="H11" s="7">
        <f>IF(OR('Z-scores'!H11&gt;3,'Z-scores'!H11&lt;-3),"",'Z-scores'!H11)</f>
        <v>-0.19092000000000001</v>
      </c>
      <c r="I11" s="7">
        <f>IF(OR('Z-scores'!I11&gt;3,'Z-scores'!I11&lt;-3),"",'Z-scores'!I11)</f>
        <v>8.2299999999999995E-3</v>
      </c>
      <c r="J11" s="7">
        <f>IF(OR('Z-scores'!J11&gt;3,'Z-scores'!J11&lt;-3),"",'Z-scores'!J11)</f>
        <v>0.23044000000000001</v>
      </c>
      <c r="K11" s="7">
        <f>IF(OR('Z-scores'!K11&gt;3,'Z-scores'!K11&lt;-3),"",'Z-scores'!K11)</f>
        <v>-1.3769</v>
      </c>
      <c r="L11" s="7">
        <f>IF(OR('Z-scores'!L11&gt;3,'Z-scores'!L11&lt;-3),"",'Z-scores'!L11)</f>
        <v>-1.6601699999999999</v>
      </c>
      <c r="M11" s="7">
        <f>IF(OR('Z-scores'!M11&gt;3,'Z-scores'!M11&lt;-3),"",'Z-scores'!M11)</f>
        <v>-1.59053</v>
      </c>
      <c r="N11" s="7">
        <f>IF(OR('Z-scores'!N11&gt;3,'Z-scores'!N11&lt;-3),"",'Z-scores'!N11)</f>
        <v>-0.41648000000000002</v>
      </c>
      <c r="O11" s="7">
        <f>IF(OR('Z-scores'!O11&gt;3,'Z-scores'!O11&lt;-3),"",'Z-scores'!O11)</f>
        <v>-0.28188000000000002</v>
      </c>
      <c r="P11" s="7">
        <f>IF(OR('Z-scores'!P11&gt;3,'Z-scores'!P11&lt;-3),"",'Z-scores'!P11)</f>
        <v>0.80928</v>
      </c>
      <c r="Q11" s="7">
        <f>IF(OR('Z-scores'!Q11&gt;3,'Z-scores'!Q11&lt;-3),"",'Z-scores'!Q11)</f>
        <v>0.92708000000000002</v>
      </c>
      <c r="R11" s="7">
        <f>IF(OR('Z-scores'!R11&gt;3,'Z-scores'!R11&lt;-3),"",'Z-scores'!R11)</f>
        <v>0.88353999999999999</v>
      </c>
      <c r="S11" s="7">
        <f>IF(OR('Z-scores'!S11&gt;3,'Z-scores'!S11&lt;-3),"",'Z-scores'!S11)</f>
        <v>1.8246</v>
      </c>
      <c r="T11" s="7">
        <f>IF(OR('Z-scores'!T11&gt;3,'Z-scores'!T11&lt;-3),"",'Z-scores'!T11)</f>
        <v>0.89473000000000003</v>
      </c>
      <c r="U11" s="7">
        <f>IF(OR('Z-scores'!U11&gt;3,'Z-scores'!U11&lt;-3),"",'Z-scores'!U11)</f>
        <v>0.87356</v>
      </c>
      <c r="V11" s="7">
        <f>IF(OR('Z-scores'!V11&gt;3,'Z-scores'!V11&lt;-3),"",'Z-scores'!V11)</f>
        <v>-1.3678900000000001</v>
      </c>
      <c r="W11" s="7">
        <f>IF(OR('Z-scores'!W11&gt;3,'Z-scores'!W11&lt;-3),"",'Z-scores'!W11)</f>
        <v>-1.7296899999999999</v>
      </c>
      <c r="X11" s="7">
        <f>IF(OR('Z-scores'!X11&gt;3,'Z-scores'!X11&lt;-3),"",'Z-scores'!X11)</f>
        <v>-0.94510000000000005</v>
      </c>
      <c r="Y11" s="7">
        <f>IF(OR('Z-scores'!Y11&gt;3,'Z-scores'!Y11&lt;-3),"",'Z-scores'!Y11)</f>
        <v>-2.759E-2</v>
      </c>
      <c r="Z11" s="7">
        <f>IF(OR('Z-scores'!Z11&gt;3,'Z-scores'!Z11&lt;-3),"",'Z-scores'!Z11)</f>
        <v>-0.27733000000000002</v>
      </c>
      <c r="AA11" s="7">
        <f>IF(OR('Z-scores'!AA11&gt;3,'Z-scores'!AA11&lt;-3),"",'Z-scores'!AA11)</f>
        <v>-5.4339999999999999E-2</v>
      </c>
      <c r="AB11" s="7">
        <f>IF(OR('Z-scores'!AB11&gt;3,'Z-scores'!AB11&lt;-3),"",'Z-scores'!AB11)</f>
        <v>-0.88990999999999998</v>
      </c>
      <c r="AC11" s="7">
        <f>IF(OR('Z-scores'!AC11&gt;3,'Z-scores'!AC11&lt;-3),"",'Z-scores'!AC11)</f>
        <v>-1.2644599999999999</v>
      </c>
      <c r="AD11" s="7">
        <f>IF(OR('Z-scores'!AD11&gt;3,'Z-scores'!AD11&lt;-3),"",'Z-scores'!AD11)</f>
        <v>-0.53400999999999998</v>
      </c>
      <c r="AE11" s="7">
        <f>IF(OR('Z-scores'!AE11&gt;3,'Z-scores'!AE11&lt;-3),"",'Z-scores'!AE11)</f>
        <v>0.16217999999999999</v>
      </c>
      <c r="AF11" s="7">
        <f>IF(OR('Z-scores'!AF11&gt;3,'Z-scores'!AF11&lt;-3),"",'Z-scores'!AF11)</f>
        <v>0.46822000000000003</v>
      </c>
      <c r="AG11" s="7">
        <f>IF(OR('Z-scores'!AG11&gt;3,'Z-scores'!AG11&lt;-3),"",'Z-scores'!AG11)</f>
        <v>-0.36982999999999999</v>
      </c>
      <c r="AH11" s="7">
        <f>IF(OR('Z-scores'!AH11&gt;3,'Z-scores'!AH11&lt;-3),"",'Z-scores'!AH11)</f>
        <v>-0.67313999999999996</v>
      </c>
      <c r="AI11" s="7">
        <f>IF(OR('Z-scores'!AI11&gt;3,'Z-scores'!AI11&lt;-3),"",'Z-scores'!AI11)</f>
        <v>0.48826999999999998</v>
      </c>
      <c r="AJ11" s="7">
        <f>IF(OR('Z-scores'!AJ11&gt;3,'Z-scores'!AJ11&lt;-3),"",'Z-scores'!AJ11)</f>
        <v>0.29037000000000002</v>
      </c>
      <c r="AK11" s="7">
        <f>IF(OR('Z-scores'!AK11&gt;3,'Z-scores'!AK11&lt;-3),"",'Z-scores'!AK11)</f>
        <v>0.41037000000000001</v>
      </c>
      <c r="AL11" s="7">
        <f>IF(OR('Z-scores'!AL11&gt;3,'Z-scores'!AL11&lt;-3),"",'Z-scores'!AL11)</f>
        <v>-2.7050000000000001E-2</v>
      </c>
      <c r="AM11" s="7">
        <f>IF(OR('Z-scores'!AM11&gt;3,'Z-scores'!AM11&lt;-3),"",'Z-scores'!AM11)</f>
        <v>-0.14635000000000001</v>
      </c>
      <c r="AN11" s="7">
        <f>IF(OR('Z-scores'!AN11&gt;3,'Z-scores'!AN11&lt;-3),"",'Z-scores'!AN11)</f>
        <v>-0.86228000000000005</v>
      </c>
      <c r="AO11" s="7">
        <f>IF(OR('Z-scores'!AO11&gt;3,'Z-scores'!AO11&lt;-3),"",'Z-scores'!AO11)</f>
        <v>-1.3818299999999999</v>
      </c>
      <c r="AP11" s="7">
        <f>IF(OR('Z-scores'!AP11&gt;3,'Z-scores'!AP11&lt;-3),"",'Z-scores'!AP11)</f>
        <v>-0.2989</v>
      </c>
      <c r="AQ11" s="7">
        <f>IF(OR('Z-scores'!AQ11&gt;3,'Z-scores'!AQ11&lt;-3),"",'Z-scores'!AQ11)</f>
        <v>0.86399999999999999</v>
      </c>
      <c r="AR11" s="7">
        <f>IF(OR('Z-scores'!AR11&gt;3,'Z-scores'!AR11&lt;-3),"",'Z-scores'!AR11)</f>
        <v>1.4804900000000001</v>
      </c>
      <c r="AS11" s="7">
        <f>IF(OR('Z-scores'!AS11&gt;3,'Z-scores'!AS11&lt;-3),"",'Z-scores'!AS11)</f>
        <v>1.26803</v>
      </c>
      <c r="AT11" s="7">
        <f>IF(OR('Z-scores'!AT11&gt;3,'Z-scores'!AT11&lt;-3),"",'Z-scores'!AT11)</f>
        <v>-1.1591100000000001</v>
      </c>
      <c r="AU11" s="7">
        <f>IF(OR('Z-scores'!AU11&gt;3,'Z-scores'!AU11&lt;-3),"",'Z-scores'!AU11)</f>
        <v>-1.1033500000000001</v>
      </c>
      <c r="AV11" s="7">
        <f>IF(OR('Z-scores'!AV11&gt;3,'Z-scores'!AV11&lt;-3),"",'Z-scores'!AV11)</f>
        <v>-1.0707199999999999</v>
      </c>
      <c r="AW11" s="7">
        <f>IF(OR('Z-scores'!AW11&gt;3,'Z-scores'!AW11&lt;-3),"",'Z-scores'!AW11)</f>
        <v>-1.36036</v>
      </c>
      <c r="AX11" s="7">
        <f>IF(OR('Z-scores'!AX11&gt;3,'Z-scores'!AX11&lt;-3),"",'Z-scores'!AX11)</f>
        <v>-0.60611999999999999</v>
      </c>
      <c r="AY11" s="7">
        <f>IF(OR('Z-scores'!AY11&gt;3,'Z-scores'!AY11&lt;-3),"",'Z-scores'!AY11)</f>
        <v>-0.37794</v>
      </c>
      <c r="AZ11" s="7">
        <f>IF(OR('Z-scores'!AZ11&gt;3,'Z-scores'!AZ11&lt;-3),"",'Z-scores'!AZ11)</f>
        <v>-1.0786899999999999</v>
      </c>
      <c r="BA11" s="7">
        <f>IF(OR('Z-scores'!BA11&gt;3,'Z-scores'!BA11&lt;-3),"",'Z-scores'!BA11)</f>
        <v>0.45910000000000001</v>
      </c>
      <c r="BB11" s="7">
        <f>IF(OR('Z-scores'!BB11&gt;3,'Z-scores'!BB11&lt;-3),"",'Z-scores'!BB11)</f>
        <v>1.7886599999999999</v>
      </c>
      <c r="BC11" s="7">
        <f>IF(OR('Z-scores'!BC11&gt;3,'Z-scores'!BC11&lt;-3),"",'Z-scores'!BC11)</f>
        <v>0.97631000000000001</v>
      </c>
      <c r="BD11" s="7">
        <f>IF(OR('Z-scores'!BD11&gt;3,'Z-scores'!BD11&lt;-3),"",'Z-scores'!BD11)</f>
        <v>1.1596200000000001</v>
      </c>
      <c r="BE11" s="7">
        <f>IF(OR('Z-scores'!BE11&gt;3,'Z-scores'!BE11&lt;-3),"",'Z-scores'!BE11)</f>
        <v>0.95421</v>
      </c>
      <c r="BF11" s="7">
        <f>IF(OR('Z-scores'!BF11&gt;3,'Z-scores'!BF11&lt;-3),"",'Z-scores'!BF11)</f>
        <v>-0.45050000000000001</v>
      </c>
      <c r="BG11" s="7">
        <f>IF(OR('Z-scores'!BG11&gt;3,'Z-scores'!BG11&lt;-3),"",'Z-scores'!BG11)</f>
        <v>0.40612999999999999</v>
      </c>
      <c r="BH11" s="7">
        <f>IF(OR('Z-scores'!BH11&gt;3,'Z-scores'!BH11&lt;-3),"",'Z-scores'!BH11)</f>
        <v>9.9409999999999998E-2</v>
      </c>
      <c r="BI11" s="7">
        <f>IF(OR('Z-scores'!BI11&gt;3,'Z-scores'!BI11&lt;-3),"",'Z-scores'!BI11)</f>
        <v>0.16278000000000001</v>
      </c>
      <c r="BJ11" s="7">
        <f>IF(OR('Z-scores'!BJ11&gt;3,'Z-scores'!BJ11&lt;-3),"",'Z-scores'!BJ11)</f>
        <v>0.44552999999999998</v>
      </c>
      <c r="BK11" s="7">
        <f>IF(OR('Z-scores'!BK11&gt;3,'Z-scores'!BK11&lt;-3),"",'Z-scores'!BK11)</f>
        <v>-0.19242000000000001</v>
      </c>
      <c r="BL11" s="7">
        <f>IF(OR('Z-scores'!BL11&gt;3,'Z-scores'!BL11&lt;-3),"",'Z-scores'!BL11)</f>
        <v>-0.2399</v>
      </c>
      <c r="BM11" s="7">
        <f>IF(OR('Z-scores'!BM11&gt;3,'Z-scores'!BM11&lt;-3),"",'Z-scores'!BM11)</f>
        <v>-0.59641999999999995</v>
      </c>
      <c r="BN11" s="7">
        <f>IF(OR('Z-scores'!BN11&gt;3,'Z-scores'!BN11&lt;-3),"",'Z-scores'!BN11)</f>
        <v>-0.86184000000000005</v>
      </c>
      <c r="BO11" s="7">
        <f>IF(OR('Z-scores'!BO11&gt;3,'Z-scores'!BO11&lt;-3),"",'Z-scores'!BO11)</f>
        <v>1.64832</v>
      </c>
      <c r="BP11" s="7">
        <f>IF(OR('Z-scores'!BP11&gt;3,'Z-scores'!BP11&lt;-3),"",'Z-scores'!BP11)</f>
        <v>2.0569099999999998</v>
      </c>
      <c r="BQ11" s="7">
        <f>IF(OR('Z-scores'!BQ11&gt;3,'Z-scores'!BQ11&lt;-3),"",'Z-scores'!BQ11)</f>
        <v>1.2289399999999999</v>
      </c>
      <c r="BR11" s="7">
        <f>IF(OR('Z-scores'!BR11&gt;3,'Z-scores'!BR11&lt;-3),"",'Z-scores'!BR11)</f>
        <v>-1.1414599999999999</v>
      </c>
      <c r="BS11" s="7">
        <f>IF(OR('Z-scores'!BS11&gt;3,'Z-scores'!BS11&lt;-3),"",'Z-scores'!BS11)</f>
        <v>-0.40962999999999999</v>
      </c>
      <c r="BT11" s="7">
        <f>IF(OR('Z-scores'!BT11&gt;3,'Z-scores'!BT11&lt;-3),"",'Z-scores'!BT11)</f>
        <v>0.37863999999999998</v>
      </c>
      <c r="BU11" s="7">
        <f>IF(OR('Z-scores'!BU11&gt;3,'Z-scores'!BU11&lt;-3),"",'Z-scores'!BU11)</f>
        <v>0.15423000000000001</v>
      </c>
      <c r="BV11" s="7">
        <f>IF(OR('Z-scores'!BV11&gt;3,'Z-scores'!BV11&lt;-3),"",'Z-scores'!BV11)</f>
        <v>-5.9020000000000003E-2</v>
      </c>
      <c r="BW11" s="7">
        <f>IF(OR('Z-scores'!BW11&gt;3,'Z-scores'!BW11&lt;-3),"",'Z-scores'!BW11)</f>
        <v>-0.30024000000000001</v>
      </c>
      <c r="BX11" s="7">
        <f>IF(OR('Z-scores'!BX11&gt;3,'Z-scores'!BX11&lt;-3),"",'Z-scores'!BX11)</f>
        <v>-0.96870000000000001</v>
      </c>
      <c r="BY11" s="7">
        <f>IF(OR('Z-scores'!BY11&gt;3,'Z-scores'!BY11&lt;-3),"",'Z-scores'!BY11)</f>
        <v>0.55274999999999996</v>
      </c>
      <c r="BZ11" s="7">
        <f>IF(OR('Z-scores'!BZ11&gt;3,'Z-scores'!BZ11&lt;-3),"",'Z-scores'!BZ11)</f>
        <v>1.88517</v>
      </c>
      <c r="CA11" s="7">
        <f>IF(OR('Z-scores'!CA11&gt;3,'Z-scores'!CA11&lt;-3),"",'Z-scores'!CA11)</f>
        <v>1.8465</v>
      </c>
      <c r="CB11" s="7">
        <f>IF(OR('Z-scores'!CB11&gt;3,'Z-scores'!CB11&lt;-3),"",'Z-scores'!CB11)</f>
        <v>0.60719999999999996</v>
      </c>
      <c r="CC11" s="7">
        <f>IF(OR('Z-scores'!CC11&gt;3,'Z-scores'!CC11&lt;-3),"",'Z-scores'!CC11)</f>
        <v>0.59797</v>
      </c>
      <c r="CD11" s="7">
        <f>IF(OR('Z-scores'!CD11&gt;3,'Z-scores'!CD11&lt;-3),"",'Z-scores'!CD11)</f>
        <v>-1.29555</v>
      </c>
      <c r="CE11" s="7">
        <f>IF(OR('Z-scores'!CE11&gt;3,'Z-scores'!CE11&lt;-3),"",'Z-scores'!CE11)</f>
        <v>-0.33323999999999998</v>
      </c>
      <c r="CF11" s="7">
        <f>IF(OR('Z-scores'!CF11&gt;3,'Z-scores'!CF11&lt;-3),"",'Z-scores'!CF11)</f>
        <v>0.18964</v>
      </c>
      <c r="CG11" s="7">
        <f>IF(OR('Z-scores'!CG11&gt;3,'Z-scores'!CG11&lt;-3),"",'Z-scores'!CG11)</f>
        <v>-0.84282999999999997</v>
      </c>
      <c r="CH11" s="7">
        <f>IF(OR('Z-scores'!CH11&gt;3,'Z-scores'!CH11&lt;-3),"",'Z-scores'!CH11)</f>
        <v>-0.68593999999999999</v>
      </c>
      <c r="CI11" s="7">
        <f>IF(OR('Z-scores'!CI11&gt;3,'Z-scores'!CI11&lt;-3),"",'Z-scores'!CI11)</f>
        <v>-0.64693999999999996</v>
      </c>
      <c r="CJ11" s="7">
        <f>IF(OR('Z-scores'!CJ11&gt;3,'Z-scores'!CJ11&lt;-3),"",'Z-scores'!CJ11)</f>
        <v>-0.65825</v>
      </c>
      <c r="CK11" s="7">
        <f>IF(OR('Z-scores'!CK11&gt;3,'Z-scores'!CK11&lt;-3),"",'Z-scores'!CK11)</f>
        <v>0.16070000000000001</v>
      </c>
      <c r="CL11" s="7">
        <f>IF(OR('Z-scores'!CL11&gt;3,'Z-scores'!CL11&lt;-3),"",'Z-scores'!CL11)</f>
        <v>0.88024000000000002</v>
      </c>
      <c r="CM11" s="7">
        <f>IF(OR('Z-scores'!CM11&gt;3,'Z-scores'!CM11&lt;-3),"",'Z-scores'!CM11)</f>
        <v>2.5005500000000001</v>
      </c>
      <c r="CN11" s="7">
        <f>IF(OR('Z-scores'!CN11&gt;3,'Z-scores'!CN11&lt;-3),"",'Z-scores'!CN11)</f>
        <v>1.14788</v>
      </c>
      <c r="CO11" s="7">
        <f>IF(OR('Z-scores'!CO11&gt;3,'Z-scores'!CO11&lt;-3),"",'Z-scores'!CO11)</f>
        <v>9.1249999999999998E-2</v>
      </c>
      <c r="CP11" s="7">
        <f>IF(OR('Z-scores'!CP11&gt;3,'Z-scores'!CP11&lt;-3),"",'Z-scores'!CP11)</f>
        <v>-0.50068000000000001</v>
      </c>
      <c r="CQ11" s="7">
        <f>IF(OR('Z-scores'!CQ11&gt;3,'Z-scores'!CQ11&lt;-3),"",'Z-scores'!CQ11)</f>
        <v>-0.12009</v>
      </c>
      <c r="CR11" s="7">
        <f>IF(OR('Z-scores'!CR11&gt;3,'Z-scores'!CR11&lt;-3),"",'Z-scores'!CR11)</f>
        <v>-8.7239999999999998E-2</v>
      </c>
      <c r="CS11" s="7">
        <f>IF(OR('Z-scores'!CS11&gt;3,'Z-scores'!CS11&lt;-3),"",'Z-scores'!CS11)</f>
        <v>-0.45878999999999998</v>
      </c>
      <c r="CT11" s="7">
        <f>IF(OR('Z-scores'!CT11&gt;3,'Z-scores'!CT11&lt;-3),"",'Z-scores'!CT11)</f>
        <v>1.515E-2</v>
      </c>
      <c r="CU11" s="7">
        <f>IF(OR('Z-scores'!CU11&gt;3,'Z-scores'!CU11&lt;-3),"",'Z-scores'!CU11)</f>
        <v>-0.22795000000000001</v>
      </c>
      <c r="CV11" s="7">
        <f>IF(OR('Z-scores'!CV11&gt;3,'Z-scores'!CV11&lt;-3),"",'Z-scores'!CV11)</f>
        <v>-0.82855000000000001</v>
      </c>
      <c r="CW11" s="7">
        <f>IF(OR('Z-scores'!CW11&gt;3,'Z-scores'!CW11&lt;-3),"",'Z-scores'!CW11)</f>
        <v>-1.32403</v>
      </c>
      <c r="CX11" s="7">
        <f>IF(OR('Z-scores'!CX11&gt;3,'Z-scores'!CX11&lt;-3),"",'Z-scores'!CX11)</f>
        <v>-1.17052</v>
      </c>
      <c r="CY11" s="7">
        <f>IF(OR('Z-scores'!CY11&gt;3,'Z-scores'!CY11&lt;-3),"",'Z-scores'!CY11)</f>
        <v>-0.89215</v>
      </c>
      <c r="CZ11" s="7">
        <f>IF(OR('Z-scores'!CZ11&gt;3,'Z-scores'!CZ11&lt;-3),"",'Z-scores'!CZ11)</f>
        <v>-0.58330000000000004</v>
      </c>
      <c r="DA11" s="7">
        <f>IF(OR('Z-scores'!DA11&gt;3,'Z-scores'!DA11&lt;-3),"",'Z-scores'!DA11)</f>
        <v>-0.58040000000000003</v>
      </c>
      <c r="DB11" s="7">
        <f>IF(OR('Z-scores'!DB11&gt;3,'Z-scores'!DB11&lt;-3),"",'Z-scores'!DB11)</f>
        <v>-1.1322000000000001</v>
      </c>
      <c r="DC11" s="7">
        <f>IF(OR('Z-scores'!DC11&gt;3,'Z-scores'!DC11&lt;-3),"",'Z-scores'!DC11)</f>
        <v>-0.97604999999999997</v>
      </c>
      <c r="DD11" s="7">
        <f>IF(OR('Z-scores'!DD11&gt;3,'Z-scores'!DD11&lt;-3),"",'Z-scores'!DD11)</f>
        <v>-0.57979999999999998</v>
      </c>
      <c r="DE11" s="7">
        <f>IF(OR('Z-scores'!DE11&gt;3,'Z-scores'!DE11&lt;-3),"",'Z-scores'!DE11)</f>
        <v>-0.71853999999999996</v>
      </c>
      <c r="DF11" s="7">
        <f>IF(OR('Z-scores'!DF11&gt;3,'Z-scores'!DF11&lt;-3),"",'Z-scores'!DF11)</f>
        <v>-0.90039999999999998</v>
      </c>
      <c r="DG11" s="7">
        <f>IF(OR('Z-scores'!DG11&gt;3,'Z-scores'!DG11&lt;-3),"",'Z-scores'!DG11)</f>
        <v>-0.57013000000000003</v>
      </c>
      <c r="DH11" s="7">
        <f>IF(OR('Z-scores'!DH11&gt;3,'Z-scores'!DH11&lt;-3),"",'Z-scores'!DH11)</f>
        <v>-0.45573000000000002</v>
      </c>
      <c r="DI11" s="7">
        <f>IF(OR('Z-scores'!DI11&gt;3,'Z-scores'!DI11&lt;-3),"",'Z-scores'!DI11)</f>
        <v>-0.79366999999999999</v>
      </c>
      <c r="DJ11" s="7">
        <f>IF(OR('Z-scores'!DJ11&gt;3,'Z-scores'!DJ11&lt;-3),"",'Z-scores'!DJ11)</f>
        <v>-0.85975000000000001</v>
      </c>
      <c r="DK11" s="7">
        <f>IF(OR('Z-scores'!DK11&gt;3,'Z-scores'!DK11&lt;-3),"",'Z-scores'!DK11)</f>
        <v>-0.83923000000000003</v>
      </c>
      <c r="DL11" s="7">
        <f>IF(OR('Z-scores'!DL11&gt;3,'Z-scores'!DL11&lt;-3),"",'Z-scores'!DL11)</f>
        <v>-0.95279000000000003</v>
      </c>
      <c r="DM11" s="7">
        <f>IF(OR('Z-scores'!DM11&gt;3,'Z-scores'!DM11&lt;-3),"",'Z-scores'!DM11)</f>
        <v>-0.71635000000000004</v>
      </c>
      <c r="DN11" s="7">
        <f>IF(OR('Z-scores'!DN11&gt;3,'Z-scores'!DN11&lt;-3),"",'Z-scores'!DN11)</f>
        <v>-0.89949999999999997</v>
      </c>
      <c r="DO11" s="7">
        <f>IF(OR('Z-scores'!DO11&gt;3,'Z-scores'!DO11&lt;-3),"",'Z-scores'!DO11)</f>
        <v>-0.94882999999999995</v>
      </c>
      <c r="DP11" s="7">
        <f>IF(OR('Z-scores'!DP11&gt;3,'Z-scores'!DP11&lt;-3),"",'Z-scores'!DP11)</f>
        <v>-0.42431999999999997</v>
      </c>
      <c r="DQ11" s="7">
        <f>IF(OR('Z-scores'!DQ11&gt;3,'Z-scores'!DQ11&lt;-3),"",'Z-scores'!DQ11)</f>
        <v>-0.65649999999999997</v>
      </c>
      <c r="DR11" s="7">
        <f>IF(OR('Z-scores'!DR11&gt;3,'Z-scores'!DR11&lt;-3),"",'Z-scores'!DR11)</f>
        <v>-0.94355999999999995</v>
      </c>
      <c r="DS11" s="7">
        <f>IF(OR('Z-scores'!DS11&gt;3,'Z-scores'!DS11&lt;-3),"",'Z-scores'!DS11)</f>
        <v>-0.70316000000000001</v>
      </c>
      <c r="DT11" s="7">
        <f>IF(OR('Z-scores'!DT11&gt;3,'Z-scores'!DT11&lt;-3),"",'Z-scores'!DT11)</f>
        <v>-0.54168000000000005</v>
      </c>
      <c r="DU11" s="7">
        <f>IF(OR('Z-scores'!DU11&gt;3,'Z-scores'!DU11&lt;-3),"",'Z-scores'!DU11)</f>
        <v>-0.77456999999999998</v>
      </c>
      <c r="DV11" s="7">
        <f>IF(OR('Z-scores'!DV11&gt;3,'Z-scores'!DV11&lt;-3),"",'Z-scores'!DV11)</f>
        <v>-0.74782000000000004</v>
      </c>
      <c r="DW11" s="7">
        <f>IF(OR('Z-scores'!DW11&gt;3,'Z-scores'!DW11&lt;-3),"",'Z-scores'!DW11)</f>
        <v>-0.54073000000000004</v>
      </c>
      <c r="DX11" s="7">
        <f>IF(OR('Z-scores'!DX11&gt;3,'Z-scores'!DX11&lt;-3),"",'Z-scores'!DX11)</f>
        <v>-0.76802999999999999</v>
      </c>
      <c r="DY11" s="7">
        <f>IF(OR('Z-scores'!DY11&gt;3,'Z-scores'!DY11&lt;-3),"",'Z-scores'!DY11)</f>
        <v>-0.64393</v>
      </c>
      <c r="DZ11" s="7">
        <f>IF(OR('Z-scores'!DZ11&gt;3,'Z-scores'!DZ11&lt;-3),"",'Z-scores'!DZ11)</f>
        <v>-0.75590000000000002</v>
      </c>
      <c r="EA11" s="7">
        <f>IF(OR('Z-scores'!EA11&gt;3,'Z-scores'!EA11&lt;-3),"",'Z-scores'!EA11)</f>
        <v>-0.88024000000000002</v>
      </c>
      <c r="EB11" s="7">
        <f>IF(OR('Z-scores'!EB11&gt;3,'Z-scores'!EB11&lt;-3),"",'Z-scores'!EB11)</f>
        <v>-0.89866999999999997</v>
      </c>
      <c r="EC11" s="7">
        <f>IF(OR('Z-scores'!EC11&gt;3,'Z-scores'!EC11&lt;-3),"",'Z-scores'!EC11)</f>
        <v>-0.51983999999999997</v>
      </c>
      <c r="ED11" s="7">
        <f>IF(OR('Z-scores'!ED11&gt;3,'Z-scores'!ED11&lt;-3),"",'Z-scores'!ED11)</f>
        <v>-0.20834</v>
      </c>
      <c r="EE11" s="7">
        <f>IF(OR('Z-scores'!EE11&gt;3,'Z-scores'!EE11&lt;-3),"",'Z-scores'!EE11)</f>
        <v>-0.49431000000000003</v>
      </c>
      <c r="EF11" s="7">
        <f>IF(OR('Z-scores'!EF11&gt;3,'Z-scores'!EF11&lt;-3),"",'Z-scores'!EF11)</f>
        <v>-0.78746000000000005</v>
      </c>
      <c r="EG11" s="7">
        <f>IF(OR('Z-scores'!EG11&gt;3,'Z-scores'!EG11&lt;-3),"",'Z-scores'!EG11)</f>
        <v>-0.77688000000000001</v>
      </c>
      <c r="EH11" s="7">
        <f>IF(OR('Z-scores'!EH11&gt;3,'Z-scores'!EH11&lt;-3),"",'Z-scores'!EH11)</f>
        <v>-0.64122000000000001</v>
      </c>
      <c r="EI11" s="7">
        <f>IF(OR('Z-scores'!EI11&gt;3,'Z-scores'!EI11&lt;-3),"",'Z-scores'!EI11)</f>
        <v>-0.15495</v>
      </c>
      <c r="EJ11" s="7">
        <f>IF(OR('Z-scores'!EJ11&gt;3,'Z-scores'!EJ11&lt;-3),"",'Z-scores'!EJ11)</f>
        <v>-0.54837000000000002</v>
      </c>
      <c r="EK11" s="7">
        <f>IF(OR('Z-scores'!EK11&gt;3,'Z-scores'!EK11&lt;-3),"",'Z-scores'!EK11)</f>
        <v>-0.69406000000000001</v>
      </c>
      <c r="EL11" s="7">
        <f>IF(OR('Z-scores'!EL11&gt;3,'Z-scores'!EL11&lt;-3),"",'Z-scores'!EL11)</f>
        <v>-0.71557999999999999</v>
      </c>
      <c r="EM11" s="7">
        <f>IF(OR('Z-scores'!EM11&gt;3,'Z-scores'!EM11&lt;-3),"",'Z-scores'!EM11)</f>
        <v>-0.49497999999999998</v>
      </c>
      <c r="EN11" s="7">
        <f>IF(OR('Z-scores'!EN11&gt;3,'Z-scores'!EN11&lt;-3),"",'Z-scores'!EN11)</f>
        <v>-8.3949999999999997E-2</v>
      </c>
      <c r="EO11" s="7">
        <f>IF(OR('Z-scores'!EO11&gt;3,'Z-scores'!EO11&lt;-3),"",'Z-scores'!EO11)</f>
        <v>-0.37252000000000002</v>
      </c>
      <c r="EP11" s="7">
        <f>IF(OR('Z-scores'!EP11&gt;3,'Z-scores'!EP11&lt;-3),"",'Z-scores'!EP11)</f>
        <v>-0.49661</v>
      </c>
      <c r="EQ11" s="7">
        <f>IF(OR('Z-scores'!EQ11&gt;3,'Z-scores'!EQ11&lt;-3),"",'Z-scores'!EQ11)</f>
        <v>-0.49913999999999997</v>
      </c>
      <c r="ER11" s="7">
        <f>IF(OR('Z-scores'!ER11&gt;3,'Z-scores'!ER11&lt;-3),"",'Z-scores'!ER11)</f>
        <v>-0.34143000000000001</v>
      </c>
      <c r="ES11" s="7">
        <f>IF(OR('Z-scores'!ES11&gt;3,'Z-scores'!ES11&lt;-3),"",'Z-scores'!ES11)</f>
        <v>6.3869999999999996E-2</v>
      </c>
      <c r="ET11" s="7">
        <f>IF(OR('Z-scores'!ET11&gt;3,'Z-scores'!ET11&lt;-3),"",'Z-scores'!ET11)</f>
        <v>-0.62450000000000006</v>
      </c>
      <c r="EU11" s="7">
        <f>IF(OR('Z-scores'!EU11&gt;3,'Z-scores'!EU11&lt;-3),"",'Z-scores'!EU11)</f>
        <v>-0.60741000000000001</v>
      </c>
      <c r="EV11" s="7">
        <f>IF(OR('Z-scores'!EV11&gt;3,'Z-scores'!EV11&lt;-3),"",'Z-scores'!EV11)</f>
        <v>-0.41546</v>
      </c>
      <c r="EW11" s="7">
        <f>IF(OR('Z-scores'!EW11&gt;3,'Z-scores'!EW11&lt;-3),"",'Z-scores'!EW11)</f>
        <v>-0.56345000000000001</v>
      </c>
      <c r="EX11" s="7">
        <f>IF(OR('Z-scores'!EX11&gt;3,'Z-scores'!EX11&lt;-3),"",'Z-scores'!EX11)</f>
        <v>-0.41954000000000002</v>
      </c>
      <c r="EY11" s="7">
        <f>IF(OR('Z-scores'!EY11&gt;3,'Z-scores'!EY11&lt;-3),"",'Z-scores'!EY11)</f>
        <v>-0.48403000000000002</v>
      </c>
      <c r="EZ11" s="7">
        <f>IF(OR('Z-scores'!EZ11&gt;3,'Z-scores'!EZ11&lt;-3),"",'Z-scores'!EZ11)</f>
        <v>-0.65405999999999997</v>
      </c>
      <c r="FA11" s="7">
        <f>IF(OR('Z-scores'!FA11&gt;3,'Z-scores'!FA11&lt;-3),"",'Z-scores'!FA11)</f>
        <v>-0.84569000000000005</v>
      </c>
      <c r="FB11" s="7">
        <f>IF(OR('Z-scores'!FB11&gt;3,'Z-scores'!FB11&lt;-3),"",'Z-scores'!FB11)</f>
        <v>-0.72635000000000005</v>
      </c>
      <c r="FC11" s="7">
        <f>IF(OR('Z-scores'!FC11&gt;3,'Z-scores'!FC11&lt;-3),"",'Z-scores'!FC11)</f>
        <v>-0.76219000000000003</v>
      </c>
      <c r="FD11" s="7">
        <f>IF(OR('Z-scores'!FD11&gt;3,'Z-scores'!FD11&lt;-3),"",'Z-scores'!FD11)</f>
        <v>-0.65695999999999999</v>
      </c>
      <c r="FE11" s="7">
        <f>IF(OR('Z-scores'!FE11&gt;3,'Z-scores'!FE11&lt;-3),"",'Z-scores'!FE11)</f>
        <v>-0.64278000000000002</v>
      </c>
      <c r="FF11" s="7">
        <f>IF(OR('Z-scores'!FF11&gt;3,'Z-scores'!FF11&lt;-3),"",'Z-scores'!FF11)</f>
        <v>-0.25724000000000002</v>
      </c>
      <c r="FG11" s="7">
        <f>IF(OR('Z-scores'!FG11&gt;3,'Z-scores'!FG11&lt;-3),"",'Z-scores'!FG11)</f>
        <v>-0.35299000000000003</v>
      </c>
      <c r="FH11" s="7">
        <f>IF(OR('Z-scores'!FH11&gt;3,'Z-scores'!FH11&lt;-3),"",'Z-scores'!FH11)</f>
        <v>-0.38286999999999999</v>
      </c>
      <c r="FI11" s="7">
        <f>IF(OR('Z-scores'!FI11&gt;3,'Z-scores'!FI11&lt;-3),"",'Z-scores'!FI11)</f>
        <v>-0.46039000000000002</v>
      </c>
      <c r="FJ11" s="7">
        <f>IF(OR('Z-scores'!FJ11&gt;3,'Z-scores'!FJ11&lt;-3),"",'Z-scores'!FJ11)</f>
        <v>-0.25839000000000001</v>
      </c>
      <c r="FK11" s="7">
        <f>IF(OR('Z-scores'!FK11&gt;3,'Z-scores'!FK11&lt;-3),"",'Z-scores'!FK11)</f>
        <v>7.2830000000000006E-2</v>
      </c>
      <c r="FL11" s="7">
        <f>IF(OR('Z-scores'!FL11&gt;3,'Z-scores'!FL11&lt;-3),"",'Z-scores'!FL11)</f>
        <v>6.6790000000000002E-2</v>
      </c>
      <c r="FM11" s="7">
        <f>IF(OR('Z-scores'!FM11&gt;3,'Z-scores'!FM11&lt;-3),"",'Z-scores'!FM11)</f>
        <v>0.51061999999999996</v>
      </c>
      <c r="FN11" s="7">
        <f>IF(OR('Z-scores'!FN11&gt;3,'Z-scores'!FN11&lt;-3),"",'Z-scores'!FN11)</f>
        <v>0.23094999999999999</v>
      </c>
      <c r="FO11" s="7">
        <f>IF(OR('Z-scores'!FO11&gt;3,'Z-scores'!FO11&lt;-3),"",'Z-scores'!FO11)</f>
        <v>-0.34933999999999998</v>
      </c>
      <c r="FP11" s="7">
        <f>IF(OR('Z-scores'!FP11&gt;3,'Z-scores'!FP11&lt;-3),"",'Z-scores'!FP11)</f>
        <v>2.2073299999999998</v>
      </c>
      <c r="FQ11" s="7" t="str">
        <f>IF(OR('Z-scores'!FQ11&gt;3,'Z-scores'!FQ11&lt;-3),"",'Z-scores'!FQ11)</f>
        <v/>
      </c>
      <c r="FR11" s="7">
        <f>IF(OR('Z-scores'!FR11&gt;3,'Z-scores'!FR11&lt;-3),"",'Z-scores'!FR11)</f>
        <v>-0.40066000000000002</v>
      </c>
      <c r="FS11" s="7">
        <f>IF(OR('Z-scores'!FS11&gt;3,'Z-scores'!FS11&lt;-3),"",'Z-scores'!FS11)</f>
        <v>-0.12570000000000001</v>
      </c>
      <c r="FT11" s="7">
        <f>IF(OR('Z-scores'!FT11&gt;3,'Z-scores'!FT11&lt;-3),"",'Z-scores'!FT11)</f>
        <v>1.5939999999999999E-2</v>
      </c>
      <c r="FU11" s="7">
        <f>IF(OR('Z-scores'!FU11&gt;3,'Z-scores'!FU11&lt;-3),"",'Z-scores'!FU11)</f>
        <v>-0.14491000000000001</v>
      </c>
      <c r="FV11" s="7">
        <f>IF(OR('Z-scores'!FV11&gt;3,'Z-scores'!FV11&lt;-3),"",'Z-scores'!FV11)</f>
        <v>-0.26166</v>
      </c>
      <c r="FW11" s="7">
        <f>IF(OR('Z-scores'!FW11&gt;3,'Z-scores'!FW11&lt;-3),"",'Z-scores'!FW11)</f>
        <v>-1.4444300000000001</v>
      </c>
      <c r="FX11" s="7">
        <f>IF(OR('Z-scores'!FX11&gt;3,'Z-scores'!FX11&lt;-3),"",'Z-scores'!FX11)</f>
        <v>-1.2251799999999999</v>
      </c>
      <c r="FY11" s="7">
        <f>IF(OR('Z-scores'!FY11&gt;3,'Z-scores'!FY11&lt;-3),"",'Z-scores'!FY11)</f>
        <v>-1.61399</v>
      </c>
      <c r="FZ11" s="7">
        <f>IF(OR('Z-scores'!FZ11&gt;3,'Z-scores'!FZ11&lt;-3),"",'Z-scores'!FZ11)</f>
        <v>-1.41361</v>
      </c>
      <c r="GA11" s="7">
        <f>IF(OR('Z-scores'!GA11&gt;3,'Z-scores'!GA11&lt;-3),"",'Z-scores'!GA11)</f>
        <v>-1.4551099999999999</v>
      </c>
      <c r="GB11" s="7">
        <f>IF(OR('Z-scores'!GB11&gt;3,'Z-scores'!GB11&lt;-3),"",'Z-scores'!GB11)</f>
        <v>-0.8407</v>
      </c>
      <c r="GC11" s="7">
        <f>IF(OR('Z-scores'!GC11&gt;3,'Z-scores'!GC11&lt;-3),"",'Z-scores'!GC11)</f>
        <v>-1.1837599999999999</v>
      </c>
      <c r="GD11" s="7">
        <f>IF(OR('Z-scores'!GD11&gt;3,'Z-scores'!GD11&lt;-3),"",'Z-scores'!GD11)</f>
        <v>-1.3931199999999999</v>
      </c>
      <c r="GE11" s="7">
        <f>IF(OR('Z-scores'!GE11&gt;3,'Z-scores'!GE11&lt;-3),"",'Z-scores'!GE11)</f>
        <v>-0.37097999999999998</v>
      </c>
      <c r="GF11" s="7">
        <f>IF(OR('Z-scores'!GF11&gt;3,'Z-scores'!GF11&lt;-3),"",'Z-scores'!GF11)</f>
        <v>-1.55955</v>
      </c>
      <c r="GG11" s="7">
        <f>IF(OR('Z-scores'!GG11&gt;3,'Z-scores'!GG11&lt;-3),"",'Z-scores'!GG11)</f>
        <v>-1.5082599999999999</v>
      </c>
      <c r="GH11" s="7">
        <f>IF(OR('Z-scores'!GH11&gt;3,'Z-scores'!GH11&lt;-3),"",'Z-scores'!GH11)</f>
        <v>-0.63265000000000005</v>
      </c>
      <c r="GI11" s="7">
        <f>IF(OR('Z-scores'!GI11&gt;3,'Z-scores'!GI11&lt;-3),"",'Z-scores'!GI11)</f>
        <v>-1.05358</v>
      </c>
      <c r="GJ11" s="7">
        <f>IF(OR('Z-scores'!GJ11&gt;3,'Z-scores'!GJ11&lt;-3),"",'Z-scores'!GJ11)</f>
        <v>-1.31403</v>
      </c>
      <c r="GK11" s="7">
        <f>IF(OR('Z-scores'!GK11&gt;3,'Z-scores'!GK11&lt;-3),"",'Z-scores'!GK11)</f>
        <v>-1.08477</v>
      </c>
      <c r="GL11" s="7">
        <f>IF(OR('Z-scores'!GL11&gt;3,'Z-scores'!GL11&lt;-3),"",'Z-scores'!GL11)</f>
        <v>-1.0102800000000001</v>
      </c>
      <c r="GM11" s="7">
        <f>IF(OR('Z-scores'!GM11&gt;3,'Z-scores'!GM11&lt;-3),"",'Z-scores'!GM11)</f>
        <v>-0.72089000000000003</v>
      </c>
      <c r="GN11" s="7">
        <f>IF(OR('Z-scores'!GN11&gt;3,'Z-scores'!GN11&lt;-3),"",'Z-scores'!GN11)</f>
        <v>-0.55698999999999999</v>
      </c>
      <c r="GO11" s="7">
        <f>IF(OR('Z-scores'!GO11&gt;3,'Z-scores'!GO11&lt;-3),"",'Z-scores'!GO11)</f>
        <v>-0.62304999999999999</v>
      </c>
      <c r="GP11" s="7">
        <f>IF(OR('Z-scores'!GP11&gt;3,'Z-scores'!GP11&lt;-3),"",'Z-scores'!GP11)</f>
        <v>0.19431999999999999</v>
      </c>
      <c r="GQ11" s="7">
        <f>IF(OR('Z-scores'!GQ11&gt;3,'Z-scores'!GQ11&lt;-3),"",'Z-scores'!GQ11)</f>
        <v>1.2622899999999999</v>
      </c>
      <c r="GR11" s="7">
        <f>IF(OR('Z-scores'!GR11&gt;3,'Z-scores'!GR11&lt;-3),"",'Z-scores'!GR11)</f>
        <v>0.78613</v>
      </c>
      <c r="GS11" s="7">
        <f>IF(OR('Z-scores'!GS11&gt;3,'Z-scores'!GS11&lt;-3),"",'Z-scores'!GS11)</f>
        <v>-0.10705000000000001</v>
      </c>
      <c r="GT11" s="7">
        <f>IF(OR('Z-scores'!GT11&gt;3,'Z-scores'!GT11&lt;-3),"",'Z-scores'!GT11)</f>
        <v>-0.38091000000000003</v>
      </c>
      <c r="GU11" s="7">
        <f>IF(OR('Z-scores'!GU11&gt;3,'Z-scores'!GU11&lt;-3),"",'Z-scores'!GU11)</f>
        <v>-0.33261000000000002</v>
      </c>
      <c r="GV11" s="7">
        <f>IF(OR('Z-scores'!GV11&gt;3,'Z-scores'!GV11&lt;-3),"",'Z-scores'!GV11)</f>
        <v>0.29759999999999998</v>
      </c>
      <c r="GW11" s="7">
        <f>IF(OR('Z-scores'!GW11&gt;3,'Z-scores'!GW11&lt;-3),"",'Z-scores'!GW11)</f>
        <v>0.41593999999999998</v>
      </c>
      <c r="GX11" s="7">
        <f>IF(OR('Z-scores'!GX11&gt;3,'Z-scores'!GX11&lt;-3),"",'Z-scores'!GX11)</f>
        <v>-1.915E-2</v>
      </c>
      <c r="GY11" s="7">
        <f>IF(OR('Z-scores'!GY11&gt;3,'Z-scores'!GY11&lt;-3),"",'Z-scores'!GY11)</f>
        <v>-0.32976</v>
      </c>
      <c r="GZ11" s="7">
        <f>IF(OR('Z-scores'!GZ11&gt;3,'Z-scores'!GZ11&lt;-3),"",'Z-scores'!GZ11)</f>
        <v>-0.40123999999999999</v>
      </c>
      <c r="HA11" s="7">
        <f>IF(OR('Z-scores'!HA11&gt;3,'Z-scores'!HA11&lt;-3),"",'Z-scores'!HA11)</f>
        <v>-0.49038999999999999</v>
      </c>
      <c r="HB11" s="7">
        <f>IF(OR('Z-scores'!HB11&gt;3,'Z-scores'!HB11&lt;-3),"",'Z-scores'!HB11)</f>
        <v>0.49585000000000001</v>
      </c>
      <c r="HC11" s="7">
        <f>IF(OR('Z-scores'!HC11&gt;3,'Z-scores'!HC11&lt;-3),"",'Z-scores'!HC11)</f>
        <v>0.49210999999999999</v>
      </c>
      <c r="HD11" s="7">
        <f>IF(OR('Z-scores'!HD11&gt;3,'Z-scores'!HD11&lt;-3),"",'Z-scores'!HD11)</f>
        <v>-8.727E-2</v>
      </c>
      <c r="HE11" s="7">
        <f>IF(OR('Z-scores'!HE11&gt;3,'Z-scores'!HE11&lt;-3),"",'Z-scores'!HE11)</f>
        <v>-0.24581</v>
      </c>
      <c r="HF11" s="7">
        <f>IF(OR('Z-scores'!HF11&gt;3,'Z-scores'!HF11&lt;-3),"",'Z-scores'!HF11)</f>
        <v>-0.56669000000000003</v>
      </c>
      <c r="HG11" s="7">
        <f>IF(OR('Z-scores'!HG11&gt;3,'Z-scores'!HG11&lt;-3),"",'Z-scores'!HG11)</f>
        <v>-0.67647000000000002</v>
      </c>
      <c r="HH11" s="7">
        <f>IF(OR('Z-scores'!HH11&gt;3,'Z-scores'!HH11&lt;-3),"",'Z-scores'!HH11)</f>
        <v>-0.63624000000000003</v>
      </c>
      <c r="HI11" s="7">
        <f>IF(OR('Z-scores'!HI11&gt;3,'Z-scores'!HI11&lt;-3),"",'Z-scores'!HI11)</f>
        <v>-0.76014999999999999</v>
      </c>
      <c r="HJ11" s="7">
        <f>IF(OR('Z-scores'!HJ11&gt;3,'Z-scores'!HJ11&lt;-3),"",'Z-scores'!HJ11)</f>
        <v>-0.55647999999999997</v>
      </c>
      <c r="HK11" s="7">
        <f>IF(OR('Z-scores'!HK11&gt;3,'Z-scores'!HK11&lt;-3),"",'Z-scores'!HK11)</f>
        <v>-0.42587999999999998</v>
      </c>
      <c r="HL11" s="7">
        <f>IF(OR('Z-scores'!HL11&gt;3,'Z-scores'!HL11&lt;-3),"",'Z-scores'!HL11)</f>
        <v>-8.7970000000000007E-2</v>
      </c>
      <c r="HM11" s="7">
        <f>IF(OR('Z-scores'!HM11&gt;3,'Z-scores'!HM11&lt;-3),"",'Z-scores'!HM11)</f>
        <v>0.27765000000000001</v>
      </c>
      <c r="HN11" s="7">
        <f>IF(OR('Z-scores'!HN11&gt;3,'Z-scores'!HN11&lt;-3),"",'Z-scores'!HN11)</f>
        <v>0.41050999999999999</v>
      </c>
      <c r="HO11" s="7">
        <f>IF(OR('Z-scores'!HO11&gt;3,'Z-scores'!HO11&lt;-3),"",'Z-scores'!HO11)</f>
        <v>1.36226</v>
      </c>
      <c r="HP11" s="7">
        <f>IF(OR('Z-scores'!HP11&gt;3,'Z-scores'!HP11&lt;-3),"",'Z-scores'!HP11)</f>
        <v>0.58023999999999998</v>
      </c>
      <c r="HQ11" s="7">
        <f>IF(OR('Z-scores'!HQ11&gt;3,'Z-scores'!HQ11&lt;-3),"",'Z-scores'!HQ11)</f>
        <v>-0.41093000000000002</v>
      </c>
      <c r="HR11" s="7">
        <f>IF(OR('Z-scores'!HR11&gt;3,'Z-scores'!HR11&lt;-3),"",'Z-scores'!HR11)</f>
        <v>-0.80032999999999999</v>
      </c>
      <c r="HS11" s="7">
        <f>IF(OR('Z-scores'!HS11&gt;3,'Z-scores'!HS11&lt;-3),"",'Z-scores'!HS11)</f>
        <v>-0.28787000000000001</v>
      </c>
      <c r="HT11" s="7">
        <f>IF(OR('Z-scores'!HT11&gt;3,'Z-scores'!HT11&lt;-3),"",'Z-scores'!HT11)</f>
        <v>-0.47045999999999999</v>
      </c>
      <c r="HU11" s="7">
        <f>IF(OR('Z-scores'!HU11&gt;3,'Z-scores'!HU11&lt;-3),"",'Z-scores'!HU11)</f>
        <v>-0.59626999999999997</v>
      </c>
      <c r="HV11" s="7">
        <f>IF(OR('Z-scores'!HV11&gt;3,'Z-scores'!HV11&lt;-3),"",'Z-scores'!HV11)</f>
        <v>0.17122000000000001</v>
      </c>
      <c r="HW11" s="7">
        <f>IF(OR('Z-scores'!HW11&gt;3,'Z-scores'!HW11&lt;-3),"",'Z-scores'!HW11)</f>
        <v>-9.3189999999999995E-2</v>
      </c>
      <c r="HX11" s="7">
        <f>IF(OR('Z-scores'!HX11&gt;3,'Z-scores'!HX11&lt;-3),"",'Z-scores'!HX11)</f>
        <v>0.10212</v>
      </c>
      <c r="HY11" s="7">
        <f>IF(OR('Z-scores'!HY11&gt;3,'Z-scores'!HY11&lt;-3),"",'Z-scores'!HY11)</f>
        <v>0.64453000000000005</v>
      </c>
      <c r="HZ11" s="7">
        <f>IF(OR('Z-scores'!HZ11&gt;3,'Z-scores'!HZ11&lt;-3),"",'Z-scores'!HZ11)</f>
        <v>0.42443999999999998</v>
      </c>
      <c r="IA11" s="7">
        <f>IF(OR('Z-scores'!IA11&gt;3,'Z-scores'!IA11&lt;-3),"",'Z-scores'!IA11)</f>
        <v>-0.55393999999999999</v>
      </c>
      <c r="IB11" s="7">
        <f>IF(OR('Z-scores'!IB11&gt;3,'Z-scores'!IB11&lt;-3),"",'Z-scores'!IB11)</f>
        <v>-0.16406000000000001</v>
      </c>
      <c r="IC11" s="7">
        <f>IF(OR('Z-scores'!IC11&gt;3,'Z-scores'!IC11&lt;-3),"",'Z-scores'!IC11)</f>
        <v>-0.97255999999999998</v>
      </c>
      <c r="ID11" s="7">
        <f>IF(OR('Z-scores'!ID11&gt;3,'Z-scores'!ID11&lt;-3),"",'Z-scores'!ID11)</f>
        <v>-1.20106</v>
      </c>
      <c r="IE11" s="7">
        <f>IF(OR('Z-scores'!IE11&gt;3,'Z-scores'!IE11&lt;-3),"",'Z-scores'!IE11)</f>
        <v>-0.51268000000000002</v>
      </c>
      <c r="IF11" s="7">
        <f>IF(OR('Z-scores'!IF11&gt;3,'Z-scores'!IF11&lt;-3),"",'Z-scores'!IF11)</f>
        <v>-0.27045999999999998</v>
      </c>
      <c r="IG11" s="7">
        <f>IF(OR('Z-scores'!IG11&gt;3,'Z-scores'!IG11&lt;-3),"",'Z-scores'!IG11)</f>
        <v>-0.24254000000000001</v>
      </c>
      <c r="IH11" s="7">
        <f>IF(OR('Z-scores'!IH11&gt;3,'Z-scores'!IH11&lt;-3),"",'Z-scores'!IH11)</f>
        <v>-0.19763</v>
      </c>
      <c r="II11" s="7">
        <f>IF(OR('Z-scores'!II11&gt;3,'Z-scores'!II11&lt;-3),"",'Z-scores'!II11)</f>
        <v>-0.29797000000000001</v>
      </c>
      <c r="IJ11" s="7">
        <f>IF(OR('Z-scores'!IJ11&gt;3,'Z-scores'!IJ11&lt;-3),"",'Z-scores'!IJ11)</f>
        <v>-0.24401</v>
      </c>
      <c r="IK11" s="7">
        <f>IF(OR('Z-scores'!IK11&gt;3,'Z-scores'!IK11&lt;-3),"",'Z-scores'!IK11)</f>
        <v>-9.9979999999999999E-2</v>
      </c>
      <c r="IL11" s="7">
        <f>IF(OR('Z-scores'!IL11&gt;3,'Z-scores'!IL11&lt;-3),"",'Z-scores'!IL11)</f>
        <v>-1.2578499999999999</v>
      </c>
      <c r="IM11" s="7">
        <f>IF(OR('Z-scores'!IM11&gt;3,'Z-scores'!IM11&lt;-3),"",'Z-scores'!IM11)</f>
        <v>-1.0789800000000001</v>
      </c>
      <c r="IN11" s="7">
        <f>IF(OR('Z-scores'!IN11&gt;3,'Z-scores'!IN11&lt;-3),"",'Z-scores'!IN11)</f>
        <v>-0.15679000000000001</v>
      </c>
      <c r="IO11" s="7">
        <f>IF(OR('Z-scores'!IO11&gt;3,'Z-scores'!IO11&lt;-3),"",'Z-scores'!IO11)</f>
        <v>0.23333999999999999</v>
      </c>
      <c r="IP11" s="7">
        <f>IF(OR('Z-scores'!IP11&gt;3,'Z-scores'!IP11&lt;-3),"",'Z-scores'!IP11)</f>
        <v>2.6498300000000001</v>
      </c>
      <c r="IQ11" s="7">
        <f>IF(OR('Z-scores'!IQ11&gt;3,'Z-scores'!IQ11&lt;-3),"",'Z-scores'!IQ11)</f>
        <v>0.86182999999999998</v>
      </c>
      <c r="IR11" s="7">
        <f>IF(OR('Z-scores'!IR11&gt;3,'Z-scores'!IR11&lt;-3),"",'Z-scores'!IR11)</f>
        <v>1.08239</v>
      </c>
      <c r="IS11" s="7">
        <f>IF(OR('Z-scores'!IS11&gt;3,'Z-scores'!IS11&lt;-3),"",'Z-scores'!IS11)</f>
        <v>-2.6950000000000002E-2</v>
      </c>
      <c r="IT11" s="7">
        <f>IF(OR('Z-scores'!IT11&gt;3,'Z-scores'!IT11&lt;-3),"",'Z-scores'!IT11)</f>
        <v>1.8610599999999999</v>
      </c>
      <c r="IU11" s="7">
        <f>IF(OR('Z-scores'!IU11&gt;3,'Z-scores'!IU11&lt;-3),"",'Z-scores'!IU11)</f>
        <v>-9.7019999999999995E-2</v>
      </c>
      <c r="IV11" s="7">
        <f>IF(OR('Z-scores'!IV11&gt;3,'Z-scores'!IV11&lt;-3),"",'Z-scores'!IV11)</f>
        <v>-9.1170000000000001E-2</v>
      </c>
      <c r="IW11" s="7">
        <f>IF(OR('Z-scores'!IW11&gt;3,'Z-scores'!IW11&lt;-3),"",'Z-scores'!IW11)</f>
        <v>0.23007</v>
      </c>
      <c r="IX11" s="7">
        <f>IF(OR('Z-scores'!IX11&gt;3,'Z-scores'!IX11&lt;-3),"",'Z-scores'!IX11)</f>
        <v>0.36107</v>
      </c>
      <c r="IY11" s="7">
        <f>IF(OR('Z-scores'!IY11&gt;3,'Z-scores'!IY11&lt;-3),"",'Z-scores'!IY11)</f>
        <v>1.48966</v>
      </c>
      <c r="IZ11" s="7">
        <f>IF(OR('Z-scores'!IZ11&gt;3,'Z-scores'!IZ11&lt;-3),"",'Z-scores'!IZ11)</f>
        <v>0.80525999999999998</v>
      </c>
      <c r="JA11" s="7">
        <f>IF(OR('Z-scores'!JA11&gt;3,'Z-scores'!JA11&lt;-3),"",'Z-scores'!JA11)</f>
        <v>-0.19225999999999999</v>
      </c>
      <c r="JB11" s="7">
        <f>IF(OR('Z-scores'!JB11&gt;3,'Z-scores'!JB11&lt;-3),"",'Z-scores'!JB11)</f>
        <v>2.4710200000000002</v>
      </c>
      <c r="JC11" s="7">
        <f>IF(OR('Z-scores'!JC11&gt;3,'Z-scores'!JC11&lt;-3),"",'Z-scores'!JC11)</f>
        <v>0.44652999999999998</v>
      </c>
      <c r="JD11" s="7">
        <f>IF(OR('Z-scores'!JD11&gt;3,'Z-scores'!JD11&lt;-3),"",'Z-scores'!JD11)</f>
        <v>-0.69898000000000005</v>
      </c>
      <c r="JE11" s="7">
        <f>IF(OR('Z-scores'!JE11&gt;3,'Z-scores'!JE11&lt;-3),"",'Z-scores'!JE11)</f>
        <v>-0.14779999999999999</v>
      </c>
      <c r="JF11" s="7">
        <f>IF(OR('Z-scores'!JF11&gt;3,'Z-scores'!JF11&lt;-3),"",'Z-scores'!JF11)</f>
        <v>-0.17960999999999999</v>
      </c>
      <c r="JG11" s="7">
        <f>IF(OR('Z-scores'!JG11&gt;3,'Z-scores'!JG11&lt;-3),"",'Z-scores'!JG11)</f>
        <v>0.30077999999999999</v>
      </c>
      <c r="JH11" s="7">
        <f>IF(OR('Z-scores'!JH11&gt;3,'Z-scores'!JH11&lt;-3),"",'Z-scores'!JH11)</f>
        <v>-0.29460999999999998</v>
      </c>
      <c r="JI11" s="7">
        <f>IF(OR('Z-scores'!JI11&gt;3,'Z-scores'!JI11&lt;-3),"",'Z-scores'!JI11)</f>
        <v>2.0906199999999999</v>
      </c>
      <c r="JJ11" s="7">
        <f>IF(OR('Z-scores'!JJ11&gt;3,'Z-scores'!JJ11&lt;-3),"",'Z-scores'!JJ11)</f>
        <v>2.5798399999999999</v>
      </c>
      <c r="JK11" s="7">
        <f>IF(OR('Z-scores'!JK11&gt;3,'Z-scores'!JK11&lt;-3),"",'Z-scores'!JK11)</f>
        <v>-0.18986</v>
      </c>
      <c r="JL11" s="7">
        <f>IF(OR('Z-scores'!JL11&gt;3,'Z-scores'!JL11&lt;-3),"",'Z-scores'!JL11)</f>
        <v>2.5180500000000001</v>
      </c>
      <c r="JM11" s="7">
        <f>IF(OR('Z-scores'!JM11&gt;3,'Z-scores'!JM11&lt;-3),"",'Z-scores'!JM11)</f>
        <v>1.67638</v>
      </c>
      <c r="JN11" s="7">
        <f>IF(OR('Z-scores'!JN11&gt;3,'Z-scores'!JN11&lt;-3),"",'Z-scores'!JN11)</f>
        <v>0.67554000000000003</v>
      </c>
      <c r="JO11" s="7">
        <f>IF(OR('Z-scores'!JO11&gt;3,'Z-scores'!JO11&lt;-3),"",'Z-scores'!JO11)</f>
        <v>1.7653300000000001</v>
      </c>
      <c r="JP11" s="7">
        <f>IF(OR('Z-scores'!JP11&gt;3,'Z-scores'!JP11&lt;-3),"",'Z-scores'!JP11)</f>
        <v>1.82741</v>
      </c>
      <c r="JQ11" s="7">
        <f>IF(OR('Z-scores'!JQ11&gt;3,'Z-scores'!JQ11&lt;-3),"",'Z-scores'!JQ11)</f>
        <v>1.7049700000000001</v>
      </c>
      <c r="JR11" s="7">
        <f>IF(OR('Z-scores'!JR11&gt;3,'Z-scores'!JR11&lt;-3),"",'Z-scores'!JR11)</f>
        <v>1.69509</v>
      </c>
      <c r="JS11" s="7">
        <f>IF(OR('Z-scores'!JS11&gt;3,'Z-scores'!JS11&lt;-3),"",'Z-scores'!JS11)</f>
        <v>2.36835</v>
      </c>
      <c r="JT11" s="7">
        <f>IF(OR('Z-scores'!JT11&gt;3,'Z-scores'!JT11&lt;-3),"",'Z-scores'!JT11)</f>
        <v>-0.37858999999999998</v>
      </c>
      <c r="JU11" s="7">
        <f>IF(OR('Z-scores'!JU11&gt;3,'Z-scores'!JU11&lt;-3),"",'Z-scores'!JU11)</f>
        <v>1.9430700000000001</v>
      </c>
      <c r="JV11" s="7">
        <f>IF(OR('Z-scores'!JV11&gt;3,'Z-scores'!JV11&lt;-3),"",'Z-scores'!JV11)</f>
        <v>-0.47016999999999998</v>
      </c>
      <c r="JW11" s="7">
        <f>IF(OR('Z-scores'!JW11&gt;3,'Z-scores'!JW11&lt;-3),"",'Z-scores'!JW11)</f>
        <v>0.38879000000000002</v>
      </c>
      <c r="JX11" s="7">
        <f>IF(OR('Z-scores'!JX11&gt;3,'Z-scores'!JX11&lt;-3),"",'Z-scores'!JX11)</f>
        <v>-0.47406999999999999</v>
      </c>
      <c r="JY11" s="7">
        <f>IF(OR('Z-scores'!JY11&gt;3,'Z-scores'!JY11&lt;-3),"",'Z-scores'!JY11)</f>
        <v>0.64015</v>
      </c>
      <c r="JZ11" s="7">
        <f>IF(OR('Z-scores'!JZ11&gt;3,'Z-scores'!JZ11&lt;-3),"",'Z-scores'!JZ11)</f>
        <v>1.37053</v>
      </c>
      <c r="KA11" s="7">
        <f>IF(OR('Z-scores'!KA11&gt;3,'Z-scores'!KA11&lt;-3),"",'Z-scores'!KA11)</f>
        <v>1.68838</v>
      </c>
      <c r="KB11" s="7">
        <f>IF(OR('Z-scores'!KB11&gt;3,'Z-scores'!KB11&lt;-3),"",'Z-scores'!KB11)</f>
        <v>0.42869000000000002</v>
      </c>
      <c r="KC11" s="7">
        <f>IF(OR('Z-scores'!KC11&gt;3,'Z-scores'!KC11&lt;-3),"",'Z-scores'!KC11)</f>
        <v>0.33215</v>
      </c>
      <c r="KD11" s="7">
        <f>IF(OR('Z-scores'!KD11&gt;3,'Z-scores'!KD11&lt;-3),"",'Z-scores'!KD11)</f>
        <v>0.75039999999999996</v>
      </c>
      <c r="KE11" s="7">
        <f>IF(OR('Z-scores'!KE11&gt;3,'Z-scores'!KE11&lt;-3),"",'Z-scores'!KE11)</f>
        <v>-0.16137000000000001</v>
      </c>
      <c r="KF11" s="7">
        <f>IF(OR('Z-scores'!KF11&gt;3,'Z-scores'!KF11&lt;-3),"",'Z-scores'!KF11)</f>
        <v>0.52371000000000001</v>
      </c>
      <c r="KG11" s="7">
        <f>IF(OR('Z-scores'!KG11&gt;3,'Z-scores'!KG11&lt;-3),"",'Z-scores'!KG11)</f>
        <v>1.2199599999999999</v>
      </c>
      <c r="KH11" s="7">
        <f>IF(OR('Z-scores'!KH11&gt;3,'Z-scores'!KH11&lt;-3),"",'Z-scores'!KH11)</f>
        <v>-0.24254000000000001</v>
      </c>
      <c r="KI11" s="7">
        <f>IF(OR('Z-scores'!KI11&gt;3,'Z-scores'!KI11&lt;-3),"",'Z-scores'!KI11)</f>
        <v>0.52910000000000001</v>
      </c>
      <c r="KJ11" s="7">
        <f>IF(OR('Z-scores'!KJ11&gt;3,'Z-scores'!KJ11&lt;-3),"",'Z-scores'!KJ11)</f>
        <v>0.32902999999999999</v>
      </c>
      <c r="KK11" s="7">
        <f>IF(OR('Z-scores'!KK11&gt;3,'Z-scores'!KK11&lt;-3),"",'Z-scores'!KK11)</f>
        <v>0.83133999999999997</v>
      </c>
      <c r="KL11" s="7">
        <f>IF(OR('Z-scores'!KL11&gt;3,'Z-scores'!KL11&lt;-3),"",'Z-scores'!KL11)</f>
        <v>-0.25092999999999999</v>
      </c>
      <c r="KM11" s="7">
        <f>IF(OR('Z-scores'!KM11&gt;3,'Z-scores'!KM11&lt;-3),"",'Z-scores'!KM11)</f>
        <v>0.27495000000000003</v>
      </c>
      <c r="KN11" s="7">
        <f>IF(OR('Z-scores'!KN11&gt;3,'Z-scores'!KN11&lt;-3),"",'Z-scores'!KN11)</f>
        <v>0.17455999999999999</v>
      </c>
      <c r="KO11" s="7">
        <f>IF(OR('Z-scores'!KO11&gt;3,'Z-scores'!KO11&lt;-3),"",'Z-scores'!KO11)</f>
        <v>0.22306000000000001</v>
      </c>
      <c r="KP11" s="7">
        <f>IF(OR('Z-scores'!KP11&gt;3,'Z-scores'!KP11&lt;-3),"",'Z-scores'!KP11)</f>
        <v>-2.3900000000000001E-2</v>
      </c>
      <c r="KQ11" s="7">
        <f>IF(OR('Z-scores'!KQ11&gt;3,'Z-scores'!KQ11&lt;-3),"",'Z-scores'!KQ11)</f>
        <v>-0.34444000000000002</v>
      </c>
      <c r="KR11" s="7">
        <f>IF(OR('Z-scores'!KR11&gt;3,'Z-scores'!KR11&lt;-3),"",'Z-scores'!KR11)</f>
        <v>-0.75575000000000003</v>
      </c>
      <c r="KS11" s="7">
        <f>IF(OR('Z-scores'!KS11&gt;3,'Z-scores'!KS11&lt;-3),"",'Z-scores'!KS11)</f>
        <v>-0.24460999999999999</v>
      </c>
      <c r="KT11" s="7">
        <f>IF(OR('Z-scores'!KT11&gt;3,'Z-scores'!KT11&lt;-3),"",'Z-scores'!KT11)</f>
        <v>0.46898000000000001</v>
      </c>
      <c r="KU11" s="7">
        <f>IF(OR('Z-scores'!KU11&gt;3,'Z-scores'!KU11&lt;-3),"",'Z-scores'!KU11)</f>
        <v>-0.96691000000000005</v>
      </c>
      <c r="KV11" s="7">
        <f>IF(OR('Z-scores'!KV11&gt;3,'Z-scores'!KV11&lt;-3),"",'Z-scores'!KV11)</f>
        <v>-0.49552000000000002</v>
      </c>
      <c r="KW11" s="7">
        <f>IF(OR('Z-scores'!KW11&gt;3,'Z-scores'!KW11&lt;-3),"",'Z-scores'!KW11)</f>
        <v>-0.23361999999999999</v>
      </c>
      <c r="KX11" s="7">
        <f>IF(OR('Z-scores'!KX11&gt;3,'Z-scores'!KX11&lt;-3),"",'Z-scores'!KX11)</f>
        <v>-0.40475</v>
      </c>
      <c r="KY11" s="7">
        <f>IF(OR('Z-scores'!KY11&gt;3,'Z-scores'!KY11&lt;-3),"",'Z-scores'!KY11)</f>
        <v>-0.29593999999999998</v>
      </c>
      <c r="KZ11" s="7">
        <f>IF(OR('Z-scores'!KZ11&gt;3,'Z-scores'!KZ11&lt;-3),"",'Z-scores'!KZ11)</f>
        <v>-0.39954000000000001</v>
      </c>
      <c r="LA11" s="7">
        <f>IF(OR('Z-scores'!LA11&gt;3,'Z-scores'!LA11&lt;-3),"",'Z-scores'!LA11)</f>
        <v>-0.3679</v>
      </c>
      <c r="LB11" s="7">
        <f>IF(OR('Z-scores'!LB11&gt;3,'Z-scores'!LB11&lt;-3),"",'Z-scores'!LB11)</f>
        <v>-0.25918999999999998</v>
      </c>
      <c r="LC11" s="7">
        <f>IF(OR('Z-scores'!LC11&gt;3,'Z-scores'!LC11&lt;-3),"",'Z-scores'!LC11)</f>
        <v>-0.26021</v>
      </c>
      <c r="LD11" s="7">
        <f>IF(OR('Z-scores'!LD11&gt;3,'Z-scores'!LD11&lt;-3),"",'Z-scores'!LD11)</f>
        <v>0.12325999999999999</v>
      </c>
      <c r="LE11" s="7">
        <f>IF(OR('Z-scores'!LE11&gt;3,'Z-scores'!LE11&lt;-3),"",'Z-scores'!LE11)</f>
        <v>-0.31772</v>
      </c>
      <c r="LF11" s="7">
        <f>IF(OR('Z-scores'!LF11&gt;3,'Z-scores'!LF11&lt;-3),"",'Z-scores'!LF11)</f>
        <v>-0.19395000000000001</v>
      </c>
      <c r="LG11" s="7">
        <f>IF(OR('Z-scores'!LG11&gt;3,'Z-scores'!LG11&lt;-3),"",'Z-scores'!LG11)</f>
        <v>1.06593</v>
      </c>
      <c r="LH11" s="7">
        <f>IF(OR('Z-scores'!LH11&gt;3,'Z-scores'!LH11&lt;-3),"",'Z-scores'!LH11)</f>
        <v>1.07236</v>
      </c>
      <c r="LI11" s="7">
        <f>IF(OR('Z-scores'!LI11&gt;3,'Z-scores'!LI11&lt;-3),"",'Z-scores'!LI11)</f>
        <v>0.81603000000000003</v>
      </c>
      <c r="LJ11" s="7">
        <f>IF(OR('Z-scores'!LJ11&gt;3,'Z-scores'!LJ11&lt;-3),"",'Z-scores'!LJ11)</f>
        <v>0.35439999999999999</v>
      </c>
      <c r="LK11" s="7">
        <f>IF(OR('Z-scores'!LK11&gt;3,'Z-scores'!LK11&lt;-3),"",'Z-scores'!LK11)</f>
        <v>-0.67591000000000001</v>
      </c>
      <c r="LL11" s="7">
        <f>IF(OR('Z-scores'!LL11&gt;3,'Z-scores'!LL11&lt;-3),"",'Z-scores'!LL11)</f>
        <v>-0.62961999999999996</v>
      </c>
      <c r="LM11" s="7">
        <f>IF(OR('Z-scores'!LM11&gt;3,'Z-scores'!LM11&lt;-3),"",'Z-scores'!LM11)</f>
        <v>1.1001300000000001</v>
      </c>
      <c r="LN11" s="7">
        <f>IF(OR('Z-scores'!LN11&gt;3,'Z-scores'!LN11&lt;-3),"",'Z-scores'!LN11)</f>
        <v>2.2401399999999998</v>
      </c>
      <c r="LO11" s="7">
        <f>IF(OR('Z-scores'!LO11&gt;3,'Z-scores'!LO11&lt;-3),"",'Z-scores'!LO11)</f>
        <v>2.6026600000000002</v>
      </c>
      <c r="LP11" s="7">
        <f>IF(OR('Z-scores'!LP11&gt;3,'Z-scores'!LP11&lt;-3),"",'Z-scores'!LP11)</f>
        <v>-0.22011</v>
      </c>
      <c r="LQ11" s="7">
        <f>IF(OR('Z-scores'!LQ11&gt;3,'Z-scores'!LQ11&lt;-3),"",'Z-scores'!LQ11)</f>
        <v>-0.29819000000000001</v>
      </c>
      <c r="LR11" s="7">
        <f>IF(OR('Z-scores'!LR11&gt;3,'Z-scores'!LR11&lt;-3),"",'Z-scores'!LR11)</f>
        <v>-0.31966</v>
      </c>
      <c r="LS11" s="7">
        <f>IF(OR('Z-scores'!LS11&gt;3,'Z-scores'!LS11&lt;-3),"",'Z-scores'!LS11)</f>
        <v>1.5908599999999999</v>
      </c>
      <c r="LT11" s="7">
        <f>IF(OR('Z-scores'!LT11&gt;3,'Z-scores'!LT11&lt;-3),"",'Z-scores'!LT11)</f>
        <v>1.01061</v>
      </c>
      <c r="LU11" s="7">
        <f>IF(OR('Z-scores'!LU11&gt;3,'Z-scores'!LU11&lt;-3),"",'Z-scores'!LU11)</f>
        <v>2.1661800000000002</v>
      </c>
      <c r="LV11" s="7">
        <f>IF(OR('Z-scores'!LV11&gt;3,'Z-scores'!LV11&lt;-3),"",'Z-scores'!LV11)</f>
        <v>-0.24648</v>
      </c>
      <c r="LW11" s="7">
        <f>IF(OR('Z-scores'!LW11&gt;3,'Z-scores'!LW11&lt;-3),"",'Z-scores'!LW11)</f>
        <v>2.00014</v>
      </c>
      <c r="LX11" s="7">
        <f>IF(OR('Z-scores'!LX11&gt;3,'Z-scores'!LX11&lt;-3),"",'Z-scores'!LX11)</f>
        <v>-0.24254000000000001</v>
      </c>
      <c r="LY11" s="7">
        <f>IF(OR('Z-scores'!LY11&gt;3,'Z-scores'!LY11&lt;-3),"",'Z-scores'!LY11)</f>
        <v>1.3534200000000001</v>
      </c>
      <c r="LZ11" s="7">
        <f>IF(OR('Z-scores'!LZ11&gt;3,'Z-scores'!LZ11&lt;-3),"",'Z-scores'!LZ11)</f>
        <v>0.32367000000000001</v>
      </c>
      <c r="MA11" s="7">
        <f>IF(OR('Z-scores'!MA11&gt;3,'Z-scores'!MA11&lt;-3),"",'Z-scores'!MA11)</f>
        <v>-0.28599000000000002</v>
      </c>
      <c r="MB11" s="7">
        <f>IF(OR('Z-scores'!MB11&gt;3,'Z-scores'!MB11&lt;-3),"",'Z-scores'!MB11)</f>
        <v>-0.24254000000000001</v>
      </c>
      <c r="MC11" s="7">
        <f>IF(OR('Z-scores'!MC11&gt;3,'Z-scores'!MC11&lt;-3),"",'Z-scores'!MC11)</f>
        <v>0.56850999999999996</v>
      </c>
      <c r="MD11" s="7">
        <f>IF(OR('Z-scores'!MD11&gt;3,'Z-scores'!MD11&lt;-3),"",'Z-scores'!MD11)</f>
        <v>-0.23526</v>
      </c>
      <c r="ME11" s="7">
        <f>IF(OR('Z-scores'!ME11&gt;3,'Z-scores'!ME11&lt;-3),"",'Z-scores'!ME11)</f>
        <v>-0.25263000000000002</v>
      </c>
      <c r="MF11" s="7">
        <f>IF(OR('Z-scores'!MF11&gt;3,'Z-scores'!MF11&lt;-3),"",'Z-scores'!MF11)</f>
        <v>1.79626</v>
      </c>
      <c r="MG11" s="7" t="str">
        <f>IF(OR('Z-scores'!MG11&gt;3,'Z-scores'!MG11&lt;-3),"",'Z-scores'!MG11)</f>
        <v/>
      </c>
      <c r="MH11" s="7">
        <f>IF(OR('Z-scores'!MH11&gt;3,'Z-scores'!MH11&lt;-3),"",'Z-scores'!MH11)</f>
        <v>0.51917000000000002</v>
      </c>
      <c r="MI11" s="7">
        <f>IF(OR('Z-scores'!MI11&gt;3,'Z-scores'!MI11&lt;-3),"",'Z-scores'!MI11)</f>
        <v>0.14913000000000001</v>
      </c>
      <c r="MJ11" s="7">
        <f>IF(OR('Z-scores'!MJ11&gt;3,'Z-scores'!MJ11&lt;-3),"",'Z-scores'!MJ11)</f>
        <v>0.18451000000000001</v>
      </c>
      <c r="MK11" s="7">
        <f>IF(OR('Z-scores'!MK11&gt;3,'Z-scores'!MK11&lt;-3),"",'Z-scores'!MK11)</f>
        <v>-0.24254000000000001</v>
      </c>
      <c r="ML11" s="7">
        <f>IF(OR('Z-scores'!ML11&gt;3,'Z-scores'!ML11&lt;-3),"",'Z-scores'!ML11)</f>
        <v>-0.54771999999999998</v>
      </c>
      <c r="MM11" s="7">
        <f>IF(OR('Z-scores'!MM11&gt;3,'Z-scores'!MM11&lt;-3),"",'Z-scores'!MM11)</f>
        <v>2.1056599999999999</v>
      </c>
      <c r="MN11" s="7">
        <f>IF(OR('Z-scores'!MN11&gt;3,'Z-scores'!MN11&lt;-3),"",'Z-scores'!MN11)</f>
        <v>-0.24897</v>
      </c>
      <c r="MO11" s="7">
        <f>IF(OR('Z-scores'!MO11&gt;3,'Z-scores'!MO11&lt;-3),"",'Z-scores'!MO11)</f>
        <v>-0.64209000000000005</v>
      </c>
      <c r="MP11" s="7" t="str">
        <f>IF(OR('Z-scores'!MP11&gt;3,'Z-scores'!MP11&lt;-3),"",'Z-scores'!MP11)</f>
        <v/>
      </c>
      <c r="MQ11" s="7">
        <f>IF(OR('Z-scores'!MQ11&gt;3,'Z-scores'!MQ11&lt;-3),"",'Z-scores'!MQ11)</f>
        <v>0.37092999999999998</v>
      </c>
      <c r="MR11" s="7">
        <f>IF(OR('Z-scores'!MR11&gt;3,'Z-scores'!MR11&lt;-3),"",'Z-scores'!MR11)</f>
        <v>1.09511</v>
      </c>
      <c r="MS11" s="7">
        <f>IF(OR('Z-scores'!MS11&gt;3,'Z-scores'!MS11&lt;-3),"",'Z-scores'!MS11)</f>
        <v>1.8879699999999999</v>
      </c>
      <c r="MT11" s="7">
        <f>IF(OR('Z-scores'!MT11&gt;3,'Z-scores'!MT11&lt;-3),"",'Z-scores'!MT11)</f>
        <v>1.8491500000000001</v>
      </c>
      <c r="MU11" s="7">
        <f>IF(OR('Z-scores'!MU11&gt;3,'Z-scores'!MU11&lt;-3),"",'Z-scores'!MU11)</f>
        <v>0.13161</v>
      </c>
      <c r="MV11" s="7">
        <f>IF(OR('Z-scores'!MV11&gt;3,'Z-scores'!MV11&lt;-3),"",'Z-scores'!MV11)</f>
        <v>0.38114999999999999</v>
      </c>
      <c r="MW11" s="7">
        <f>IF(OR('Z-scores'!MW11&gt;3,'Z-scores'!MW11&lt;-3),"",'Z-scores'!MW11)</f>
        <v>1.71424</v>
      </c>
      <c r="MX11" s="7">
        <f>IF(OR('Z-scores'!MX11&gt;3,'Z-scores'!MX11&lt;-3),"",'Z-scores'!MX11)</f>
        <v>0.63188999999999995</v>
      </c>
      <c r="MY11" s="7">
        <f>IF(OR('Z-scores'!MY11&gt;3,'Z-scores'!MY11&lt;-3),"",'Z-scores'!MY11)</f>
        <v>-0.21154000000000001</v>
      </c>
      <c r="MZ11" s="7">
        <f>IF(OR('Z-scores'!MZ11&gt;3,'Z-scores'!MZ11&lt;-3),"",'Z-scores'!MZ11)</f>
        <v>1.33457</v>
      </c>
      <c r="NA11" s="7">
        <f>IF(OR('Z-scores'!NA11&gt;3,'Z-scores'!NA11&lt;-3),"",'Z-scores'!NA11)</f>
        <v>0.47843000000000002</v>
      </c>
      <c r="NB11" s="7">
        <f>IF(OR('Z-scores'!NB11&gt;3,'Z-scores'!NB11&lt;-3),"",'Z-scores'!NB11)</f>
        <v>-0.26143</v>
      </c>
      <c r="NC11" s="7">
        <f>IF(OR('Z-scores'!NC11&gt;3,'Z-scores'!NC11&lt;-3),"",'Z-scores'!NC11)</f>
        <v>-0.79215000000000002</v>
      </c>
      <c r="ND11" s="7">
        <f>IF(OR('Z-scores'!ND11&gt;3,'Z-scores'!ND11&lt;-3),"",'Z-scores'!ND11)</f>
        <v>-0.91749000000000003</v>
      </c>
      <c r="NE11" s="7">
        <f>IF(OR('Z-scores'!NE11&gt;3,'Z-scores'!NE11&lt;-3),"",'Z-scores'!NE11)</f>
        <v>-0.68013999999999997</v>
      </c>
      <c r="NF11" s="7">
        <f>IF(OR('Z-scores'!NF11&gt;3,'Z-scores'!NF11&lt;-3),"",'Z-scores'!NF11)</f>
        <v>-0.89692000000000005</v>
      </c>
      <c r="NG11" s="7">
        <f>IF(OR('Z-scores'!NG11&gt;3,'Z-scores'!NG11&lt;-3),"",'Z-scores'!NG11)</f>
        <v>0.22908000000000001</v>
      </c>
      <c r="NH11" s="7">
        <f>IF(OR('Z-scores'!NH11&gt;3,'Z-scores'!NH11&lt;-3),"",'Z-scores'!NH11)</f>
        <v>0.34921000000000002</v>
      </c>
      <c r="NI11" s="7">
        <f>IF(OR('Z-scores'!NI11&gt;3,'Z-scores'!NI11&lt;-3),"",'Z-scores'!NI11)</f>
        <v>-0.46933999999999998</v>
      </c>
      <c r="NJ11" s="7">
        <f>IF(OR('Z-scores'!NJ11&gt;3,'Z-scores'!NJ11&lt;-3),"",'Z-scores'!NJ11)</f>
        <v>0.17508000000000001</v>
      </c>
      <c r="NK11" s="7">
        <f>IF(OR('Z-scores'!NK11&gt;3,'Z-scores'!NK11&lt;-3),"",'Z-scores'!NK11)</f>
        <v>0.66125999999999996</v>
      </c>
      <c r="NL11" s="7">
        <f>IF(OR('Z-scores'!NL11&gt;3,'Z-scores'!NL11&lt;-3),"",'Z-scores'!NL11)</f>
        <v>-0.37486000000000003</v>
      </c>
      <c r="NM11" s="7">
        <f>IF(OR('Z-scores'!NM11&gt;3,'Z-scores'!NM11&lt;-3),"",'Z-scores'!NM11)</f>
        <v>-0.67132000000000003</v>
      </c>
      <c r="NN11" s="7">
        <f>IF(OR('Z-scores'!NN11&gt;3,'Z-scores'!NN11&lt;-3),"",'Z-scores'!NN11)</f>
        <v>-0.77059</v>
      </c>
      <c r="NO11" s="7">
        <f>IF(OR('Z-scores'!NO11&gt;3,'Z-scores'!NO11&lt;-3),"",'Z-scores'!NO11)</f>
        <v>-0.76432999999999995</v>
      </c>
      <c r="NP11" s="7">
        <f>IF(OR('Z-scores'!NP11&gt;3,'Z-scores'!NP11&lt;-3),"",'Z-scores'!NP11)</f>
        <v>-0.96089000000000002</v>
      </c>
      <c r="NQ11" s="7">
        <f>IF(OR('Z-scores'!NQ11&gt;3,'Z-scores'!NQ11&lt;-3),"",'Z-scores'!NQ11)</f>
        <v>-1.03424</v>
      </c>
      <c r="NR11" s="7">
        <f>IF(OR('Z-scores'!NR11&gt;3,'Z-scores'!NR11&lt;-3),"",'Z-scores'!NR11)</f>
        <v>-0.67978000000000005</v>
      </c>
      <c r="NS11" s="7">
        <f>IF(OR('Z-scores'!NS11&gt;3,'Z-scores'!NS11&lt;-3),"",'Z-scores'!NS11)</f>
        <v>-1.8839999999999999E-2</v>
      </c>
      <c r="NT11" s="7">
        <f>IF(OR('Z-scores'!NT11&gt;3,'Z-scores'!NT11&lt;-3),"",'Z-scores'!NT11)</f>
        <v>-0.63666</v>
      </c>
      <c r="NU11" s="7">
        <f>IF(OR('Z-scores'!NU11&gt;3,'Z-scores'!NU11&lt;-3),"",'Z-scores'!NU11)</f>
        <v>-0.74597999999999998</v>
      </c>
      <c r="NV11" s="7">
        <f>IF(OR('Z-scores'!NV11&gt;3,'Z-scores'!NV11&lt;-3),"",'Z-scores'!NV11)</f>
        <v>-0.64971999999999996</v>
      </c>
      <c r="NW11" s="7">
        <f>IF(OR('Z-scores'!NW11&gt;3,'Z-scores'!NW11&lt;-3),"",'Z-scores'!NW11)</f>
        <v>-0.70054000000000005</v>
      </c>
      <c r="NX11" s="7">
        <f>IF(OR('Z-scores'!NX11&gt;3,'Z-scores'!NX11&lt;-3),"",'Z-scores'!NX11)</f>
        <v>-0.55103000000000002</v>
      </c>
      <c r="NY11" s="7">
        <f>IF(OR('Z-scores'!NY11&gt;3,'Z-scores'!NY11&lt;-3),"",'Z-scores'!NY11)</f>
        <v>-0.13344</v>
      </c>
      <c r="NZ11" s="7">
        <f>IF(OR('Z-scores'!NZ11&gt;3,'Z-scores'!NZ11&lt;-3),"",'Z-scores'!NZ11)</f>
        <v>-0.72099999999999997</v>
      </c>
      <c r="OA11" s="7">
        <f>IF(OR('Z-scores'!OA11&gt;3,'Z-scores'!OA11&lt;-3),"",'Z-scores'!OA11)</f>
        <v>-0.66652</v>
      </c>
      <c r="OB11" s="7">
        <f>IF(OR('Z-scores'!OB11&gt;3,'Z-scores'!OB11&lt;-3),"",'Z-scores'!OB11)</f>
        <v>-0.28098000000000001</v>
      </c>
      <c r="OC11" s="7">
        <f>IF(OR('Z-scores'!OC11&gt;3,'Z-scores'!OC11&lt;-3),"",'Z-scores'!OC11)</f>
        <v>-0.52319000000000004</v>
      </c>
      <c r="OD11" s="7">
        <f>IF(OR('Z-scores'!OD11&gt;3,'Z-scores'!OD11&lt;-3),"",'Z-scores'!OD11)</f>
        <v>-0.48436000000000001</v>
      </c>
      <c r="OE11" s="7">
        <f>IF(OR('Z-scores'!OE11&gt;3,'Z-scores'!OE11&lt;-3),"",'Z-scores'!OE11)</f>
        <v>-0.42194999999999999</v>
      </c>
      <c r="OF11" s="7">
        <f>IF(OR('Z-scores'!OF11&gt;3,'Z-scores'!OF11&lt;-3),"",'Z-scores'!OF11)</f>
        <v>-0.12934000000000001</v>
      </c>
      <c r="OG11" s="7">
        <f>IF(OR('Z-scores'!OG11&gt;3,'Z-scores'!OG11&lt;-3),"",'Z-scores'!OG11)</f>
        <v>-0.28908</v>
      </c>
      <c r="OH11" s="7">
        <f>IF(OR('Z-scores'!OH11&gt;3,'Z-scores'!OH11&lt;-3),"",'Z-scores'!OH11)</f>
        <v>-0.52302999999999999</v>
      </c>
      <c r="OI11" s="7">
        <f>IF(OR('Z-scores'!OI11&gt;3,'Z-scores'!OI11&lt;-3),"",'Z-scores'!OI11)</f>
        <v>-0.61724999999999997</v>
      </c>
      <c r="OJ11" s="7">
        <f>IF(OR('Z-scores'!OJ11&gt;3,'Z-scores'!OJ11&lt;-3),"",'Z-scores'!OJ11)</f>
        <v>-0.75351000000000001</v>
      </c>
      <c r="OK11" s="7">
        <f>IF(OR('Z-scores'!OK11&gt;3,'Z-scores'!OK11&lt;-3),"",'Z-scores'!OK11)</f>
        <v>0.29064000000000001</v>
      </c>
      <c r="OL11" s="7">
        <f>IF(OR('Z-scores'!OL11&gt;3,'Z-scores'!OL11&lt;-3),"",'Z-scores'!OL11)</f>
        <v>7.8280000000000002E-2</v>
      </c>
      <c r="OM11" s="7">
        <f>IF(OR('Z-scores'!OM11&gt;3,'Z-scores'!OM11&lt;-3),"",'Z-scores'!OM11)</f>
        <v>-0.99568000000000001</v>
      </c>
      <c r="ON11" s="7">
        <f>IF(OR('Z-scores'!ON11&gt;3,'Z-scores'!ON11&lt;-3),"",'Z-scores'!ON11)</f>
        <v>-0.29370000000000002</v>
      </c>
      <c r="OO11" s="7">
        <f>IF(OR('Z-scores'!OO11&gt;3,'Z-scores'!OO11&lt;-3),"",'Z-scores'!OO11)</f>
        <v>-0.26956999999999998</v>
      </c>
      <c r="OP11" s="7">
        <f>IF(OR('Z-scores'!OP11&gt;3,'Z-scores'!OP11&lt;-3),"",'Z-scores'!OP11)</f>
        <v>-0.24254000000000001</v>
      </c>
      <c r="OQ11" s="7">
        <f>IF(OR('Z-scores'!OQ11&gt;3,'Z-scores'!OQ11&lt;-3),"",'Z-scores'!OQ11)</f>
        <v>-0.49312</v>
      </c>
      <c r="OR11" s="7">
        <f>IF(OR('Z-scores'!OR11&gt;3,'Z-scores'!OR11&lt;-3),"",'Z-scores'!OR11)</f>
        <v>-0.52112000000000003</v>
      </c>
      <c r="OS11" s="7">
        <f>IF(OR('Z-scores'!OS11&gt;3,'Z-scores'!OS11&lt;-3),"",'Z-scores'!OS11)</f>
        <v>-0.36193999999999998</v>
      </c>
      <c r="OT11" s="7">
        <f>IF(OR('Z-scores'!OT11&gt;3,'Z-scores'!OT11&lt;-3),"",'Z-scores'!OT11)</f>
        <v>-0.48931999999999998</v>
      </c>
      <c r="OU11" s="7">
        <f>IF(OR('Z-scores'!OU11&gt;3,'Z-scores'!OU11&lt;-3),"",'Z-scores'!OU11)</f>
        <v>-0.43347999999999998</v>
      </c>
      <c r="OV11" s="7">
        <f>IF(OR('Z-scores'!OV11&gt;3,'Z-scores'!OV11&lt;-3),"",'Z-scores'!OV11)</f>
        <v>-0.44485999999999998</v>
      </c>
      <c r="OW11" s="7">
        <f>IF(OR('Z-scores'!OW11&gt;3,'Z-scores'!OW11&lt;-3),"",'Z-scores'!OW11)</f>
        <v>-0.40928999999999999</v>
      </c>
      <c r="OX11" s="7">
        <f>IF(OR('Z-scores'!OX11&gt;3,'Z-scores'!OX11&lt;-3),"",'Z-scores'!OX11)</f>
        <v>0.13116</v>
      </c>
      <c r="OY11" s="7">
        <f>IF(OR('Z-scores'!OY11&gt;3,'Z-scores'!OY11&lt;-3),"",'Z-scores'!OY11)</f>
        <v>-0.48791000000000001</v>
      </c>
      <c r="OZ11" s="7">
        <f>IF(OR('Z-scores'!OZ11&gt;3,'Z-scores'!OZ11&lt;-3),"",'Z-scores'!OZ11)</f>
        <v>1.205E-2</v>
      </c>
      <c r="PA11" s="7">
        <f>IF(OR('Z-scores'!PA11&gt;3,'Z-scores'!PA11&lt;-3),"",'Z-scores'!PA11)</f>
        <v>-0.62763000000000002</v>
      </c>
      <c r="PB11" s="7">
        <f>IF(OR('Z-scores'!PB11&gt;3,'Z-scores'!PB11&lt;-3),"",'Z-scores'!PB11)</f>
        <v>-0.70394000000000001</v>
      </c>
      <c r="PC11" s="7">
        <f>IF(OR('Z-scores'!PC11&gt;3,'Z-scores'!PC11&lt;-3),"",'Z-scores'!PC11)</f>
        <v>-0.42587000000000003</v>
      </c>
      <c r="PD11" s="7">
        <f>IF(OR('Z-scores'!PD11&gt;3,'Z-scores'!PD11&lt;-3),"",'Z-scores'!PD11)</f>
        <v>-0.62917000000000001</v>
      </c>
      <c r="PE11" s="7">
        <f>IF(OR('Z-scores'!PE11&gt;3,'Z-scores'!PE11&lt;-3),"",'Z-scores'!PE11)</f>
        <v>-0.62482000000000004</v>
      </c>
      <c r="PF11" s="7">
        <f>IF(OR('Z-scores'!PF11&gt;3,'Z-scores'!PF11&lt;-3),"",'Z-scores'!PF11)</f>
        <v>-0.54688999999999999</v>
      </c>
      <c r="PG11" s="7">
        <f>IF(OR('Z-scores'!PG11&gt;3,'Z-scores'!PG11&lt;-3),"",'Z-scores'!PG11)</f>
        <v>-0.68625000000000003</v>
      </c>
      <c r="PH11" s="7">
        <f>IF(OR('Z-scores'!PH11&gt;3,'Z-scores'!PH11&lt;-3),"",'Z-scores'!PH11)</f>
        <v>-7.2730000000000003E-2</v>
      </c>
      <c r="PI11" s="7">
        <f>IF(OR('Z-scores'!PI11&gt;3,'Z-scores'!PI11&lt;-3),"",'Z-scores'!PI11)</f>
        <v>-0.75907999999999998</v>
      </c>
      <c r="PJ11" s="7">
        <f>IF(OR('Z-scores'!PJ11&gt;3,'Z-scores'!PJ11&lt;-3),"",'Z-scores'!PJ11)</f>
        <v>-0.71955000000000002</v>
      </c>
      <c r="PK11" s="7">
        <f>IF(OR('Z-scores'!PK11&gt;3,'Z-scores'!PK11&lt;-3),"",'Z-scores'!PK11)</f>
        <v>-0.74297000000000002</v>
      </c>
      <c r="PL11" s="7">
        <f>IF(OR('Z-scores'!PL11&gt;3,'Z-scores'!PL11&lt;-3),"",'Z-scores'!PL11)</f>
        <v>-0.31169000000000002</v>
      </c>
      <c r="PM11" s="7">
        <f>IF(OR('Z-scores'!PM11&gt;3,'Z-scores'!PM11&lt;-3),"",'Z-scores'!PM11)</f>
        <v>-0.77793999999999996</v>
      </c>
      <c r="PN11" s="7">
        <f>IF(OR('Z-scores'!PN11&gt;3,'Z-scores'!PN11&lt;-3),"",'Z-scores'!PN11)</f>
        <v>-0.44511000000000001</v>
      </c>
      <c r="PO11" s="7">
        <f>IF(OR('Z-scores'!PO11&gt;3,'Z-scores'!PO11&lt;-3),"",'Z-scores'!PO11)</f>
        <v>-0.55805000000000005</v>
      </c>
      <c r="PP11" s="7">
        <f>IF(OR('Z-scores'!PP11&gt;3,'Z-scores'!PP11&lt;-3),"",'Z-scores'!PP11)</f>
        <v>-0.24254000000000001</v>
      </c>
      <c r="PQ11" s="7">
        <f>IF(OR('Z-scores'!PQ11&gt;3,'Z-scores'!PQ11&lt;-3),"",'Z-scores'!PQ11)</f>
        <v>-0.27506999999999998</v>
      </c>
      <c r="PR11" s="7">
        <f>IF(OR('Z-scores'!PR11&gt;3,'Z-scores'!PR11&lt;-3),"",'Z-scores'!PR11)</f>
        <v>-0.59892999999999996</v>
      </c>
      <c r="PS11" s="7">
        <f>IF(OR('Z-scores'!PS11&gt;3,'Z-scores'!PS11&lt;-3),"",'Z-scores'!PS11)</f>
        <v>-0.82884000000000002</v>
      </c>
      <c r="PT11" s="7">
        <f>IF(OR('Z-scores'!PT11&gt;3,'Z-scores'!PT11&lt;-3),"",'Z-scores'!PT11)</f>
        <v>-0.41909999999999997</v>
      </c>
      <c r="PU11" s="7">
        <f>IF(OR('Z-scores'!PU11&gt;3,'Z-scores'!PU11&lt;-3),"",'Z-scores'!PU11)</f>
        <v>-0.83069999999999999</v>
      </c>
      <c r="PV11" s="7">
        <f>IF(OR('Z-scores'!PV11&gt;3,'Z-scores'!PV11&lt;-3),"",'Z-scores'!PV11)</f>
        <v>-0.51504000000000005</v>
      </c>
      <c r="PW11" s="7">
        <f>IF(OR('Z-scores'!PW11&gt;3,'Z-scores'!PW11&lt;-3),"",'Z-scores'!PW11)</f>
        <v>-0.31646999999999997</v>
      </c>
      <c r="PX11" s="7">
        <f>IF(OR('Z-scores'!PX11&gt;3,'Z-scores'!PX11&lt;-3),"",'Z-scores'!PX11)</f>
        <v>-0.91803000000000001</v>
      </c>
      <c r="PY11" s="7">
        <f>IF(OR('Z-scores'!PY11&gt;3,'Z-scores'!PY11&lt;-3),"",'Z-scores'!PY11)</f>
        <v>-0.67481999999999998</v>
      </c>
      <c r="PZ11" s="7">
        <f>IF(OR('Z-scores'!PZ11&gt;3,'Z-scores'!PZ11&lt;-3),"",'Z-scores'!PZ11)</f>
        <v>-0.79118999999999995</v>
      </c>
      <c r="QA11" s="7">
        <f>IF(OR('Z-scores'!QA11&gt;3,'Z-scores'!QA11&lt;-3),"",'Z-scores'!QA11)</f>
        <v>-0.73534999999999995</v>
      </c>
      <c r="QB11" s="7">
        <f>IF(OR('Z-scores'!QB11&gt;3,'Z-scores'!QB11&lt;-3),"",'Z-scores'!QB11)</f>
        <v>-0.53908999999999996</v>
      </c>
      <c r="QC11" s="7">
        <f>IF(OR('Z-scores'!QC11&gt;3,'Z-scores'!QC11&lt;-3),"",'Z-scores'!QC11)</f>
        <v>-0.51922000000000001</v>
      </c>
      <c r="QD11" s="7">
        <f>IF(OR('Z-scores'!QD11&gt;3,'Z-scores'!QD11&lt;-3),"",'Z-scores'!QD11)</f>
        <v>-0.51207000000000003</v>
      </c>
      <c r="QE11" s="7">
        <f>IF(OR('Z-scores'!QE11&gt;3,'Z-scores'!QE11&lt;-3),"",'Z-scores'!QE11)</f>
        <v>-0.46250999999999998</v>
      </c>
      <c r="QF11" s="7">
        <f>IF(OR('Z-scores'!QF11&gt;3,'Z-scores'!QF11&lt;-3),"",'Z-scores'!QF11)</f>
        <v>-0.44006000000000001</v>
      </c>
      <c r="QG11" s="7">
        <f>IF(OR('Z-scores'!QG11&gt;3,'Z-scores'!QG11&lt;-3),"",'Z-scores'!QG11)</f>
        <v>-0.52178000000000002</v>
      </c>
      <c r="QH11" s="7">
        <f>IF(OR('Z-scores'!QH11&gt;3,'Z-scores'!QH11&lt;-3),"",'Z-scores'!QH11)</f>
        <v>-0.56945000000000001</v>
      </c>
      <c r="QI11" s="7">
        <f>IF(OR('Z-scores'!QI11&gt;3,'Z-scores'!QI11&lt;-3),"",'Z-scores'!QI11)</f>
        <v>-0.23558000000000001</v>
      </c>
      <c r="QJ11" s="7">
        <f>IF(OR('Z-scores'!QJ11&gt;3,'Z-scores'!QJ11&lt;-3),"",'Z-scores'!QJ11)</f>
        <v>-0.46577000000000002</v>
      </c>
      <c r="QK11" s="7">
        <f>IF(OR('Z-scores'!QK11&gt;3,'Z-scores'!QK11&lt;-3),"",'Z-scores'!QK11)</f>
        <v>-0.56174999999999997</v>
      </c>
      <c r="QL11" s="7">
        <f>IF(OR('Z-scores'!QL11&gt;3,'Z-scores'!QL11&lt;-3),"",'Z-scores'!QL11)</f>
        <v>-0.82099</v>
      </c>
      <c r="QM11" s="7">
        <f>IF(OR('Z-scores'!QM11&gt;3,'Z-scores'!QM11&lt;-3),"",'Z-scores'!QM11)</f>
        <v>-0.48875999999999997</v>
      </c>
      <c r="QN11" s="7">
        <f>IF(OR('Z-scores'!QN11&gt;3,'Z-scores'!QN11&lt;-3),"",'Z-scores'!QN11)</f>
        <v>-0.56372999999999995</v>
      </c>
      <c r="QO11" s="7">
        <f>IF(OR('Z-scores'!QO11&gt;3,'Z-scores'!QO11&lt;-3),"",'Z-scores'!QO11)</f>
        <v>-0.59772000000000003</v>
      </c>
      <c r="QP11" s="7">
        <f>IF(OR('Z-scores'!QP11&gt;3,'Z-scores'!QP11&lt;-3),"",'Z-scores'!QP11)</f>
        <v>-0.49508000000000002</v>
      </c>
      <c r="QQ11" s="7">
        <f>IF(OR('Z-scores'!QQ11&gt;3,'Z-scores'!QQ11&lt;-3),"",'Z-scores'!QQ11)</f>
        <v>-0.46738000000000002</v>
      </c>
      <c r="QR11" s="7">
        <f>IF(OR('Z-scores'!QR11&gt;3,'Z-scores'!QR11&lt;-3),"",'Z-scores'!QR11)</f>
        <v>-0.66686000000000001</v>
      </c>
      <c r="QS11" s="7">
        <f>IF(OR('Z-scores'!QS11&gt;3,'Z-scores'!QS11&lt;-3),"",'Z-scores'!QS11)</f>
        <v>-0.65469999999999995</v>
      </c>
      <c r="QT11" s="7">
        <f>IF(OR('Z-scores'!QT11&gt;3,'Z-scores'!QT11&lt;-3),"",'Z-scores'!QT11)</f>
        <v>-0.51865000000000006</v>
      </c>
      <c r="QU11" s="7">
        <f>IF(OR('Z-scores'!QU11&gt;3,'Z-scores'!QU11&lt;-3),"",'Z-scores'!QU11)</f>
        <v>-0.58370999999999995</v>
      </c>
      <c r="QV11" s="7">
        <f>IF(OR('Z-scores'!QV11&gt;3,'Z-scores'!QV11&lt;-3),"",'Z-scores'!QV11)</f>
        <v>-0.45196999999999998</v>
      </c>
      <c r="QW11" s="7">
        <f>IF(OR('Z-scores'!QW11&gt;3,'Z-scores'!QW11&lt;-3),"",'Z-scores'!QW11)</f>
        <v>-0.56154999999999999</v>
      </c>
      <c r="QX11" s="7">
        <f>IF(OR('Z-scores'!QX11&gt;3,'Z-scores'!QX11&lt;-3),"",'Z-scores'!QX11)</f>
        <v>-0.39845000000000003</v>
      </c>
      <c r="QY11" s="7">
        <f>IF(OR('Z-scores'!QY11&gt;3,'Z-scores'!QY11&lt;-3),"",'Z-scores'!QY11)</f>
        <v>0.71357999999999999</v>
      </c>
      <c r="QZ11" s="7">
        <f>IF(OR('Z-scores'!QZ11&gt;3,'Z-scores'!QZ11&lt;-3),"",'Z-scores'!QZ11)</f>
        <v>0.85458999999999996</v>
      </c>
      <c r="RA11" s="7">
        <f>IF(OR('Z-scores'!RA11&gt;3,'Z-scores'!RA11&lt;-3),"",'Z-scores'!RA11)</f>
        <v>-0.59008000000000005</v>
      </c>
      <c r="RB11" s="7">
        <f>IF(OR('Z-scores'!RB11&gt;3,'Z-scores'!RB11&lt;-3),"",'Z-scores'!RB11)</f>
        <v>-0.21088999999999999</v>
      </c>
      <c r="RC11" s="7">
        <f>IF(OR('Z-scores'!RC11&gt;3,'Z-scores'!RC11&lt;-3),"",'Z-scores'!RC11)</f>
        <v>-0.61707000000000001</v>
      </c>
      <c r="RD11" s="7">
        <f>IF(OR('Z-scores'!RD11&gt;3,'Z-scores'!RD11&lt;-3),"",'Z-scores'!RD11)</f>
        <v>-0.45832000000000001</v>
      </c>
      <c r="RE11" s="7">
        <f>IF(OR('Z-scores'!RE11&gt;3,'Z-scores'!RE11&lt;-3),"",'Z-scores'!RE11)</f>
        <v>-0.14186000000000001</v>
      </c>
      <c r="RF11" s="7">
        <f>IF(OR('Z-scores'!RF11&gt;3,'Z-scores'!RF11&lt;-3),"",'Z-scores'!RF11)</f>
        <v>-0.80181999999999998</v>
      </c>
      <c r="RG11" s="7">
        <f>IF(OR('Z-scores'!RG11&gt;3,'Z-scores'!RG11&lt;-3),"",'Z-scores'!RG11)</f>
        <v>-0.31507000000000002</v>
      </c>
      <c r="RH11" s="7">
        <f>IF(OR('Z-scores'!RH11&gt;3,'Z-scores'!RH11&lt;-3),"",'Z-scores'!RH11)</f>
        <v>-0.49625000000000002</v>
      </c>
      <c r="RI11" s="7">
        <f>IF(OR('Z-scores'!RI11&gt;3,'Z-scores'!RI11&lt;-3),"",'Z-scores'!RI11)</f>
        <v>-1.40327</v>
      </c>
      <c r="RJ11" s="7">
        <f>IF(OR('Z-scores'!RJ11&gt;3,'Z-scores'!RJ11&lt;-3),"",'Z-scores'!RJ11)</f>
        <v>-0.88024000000000002</v>
      </c>
      <c r="RK11" s="7">
        <f>IF(OR('Z-scores'!RK11&gt;3,'Z-scores'!RK11&lt;-3),"",'Z-scores'!RK11)</f>
        <v>-0.65598000000000001</v>
      </c>
      <c r="RL11" s="7">
        <f>IF(OR('Z-scores'!RL11&gt;3,'Z-scores'!RL11&lt;-3),"",'Z-scores'!RL11)</f>
        <v>-0.39319999999999999</v>
      </c>
      <c r="RM11" s="7">
        <f>IF(OR('Z-scores'!RM11&gt;3,'Z-scores'!RM11&lt;-3),"",'Z-scores'!RM11)</f>
        <v>0.58643999999999996</v>
      </c>
      <c r="RN11" s="7">
        <f>IF(OR('Z-scores'!RN11&gt;3,'Z-scores'!RN11&lt;-3),"",'Z-scores'!RN11)</f>
        <v>-0.51893999999999996</v>
      </c>
      <c r="RO11" s="7">
        <f>IF(OR('Z-scores'!RO11&gt;3,'Z-scores'!RO11&lt;-3),"",'Z-scores'!RO11)</f>
        <v>-0.66056000000000004</v>
      </c>
      <c r="RP11" s="7">
        <f>IF(OR('Z-scores'!RP11&gt;3,'Z-scores'!RP11&lt;-3),"",'Z-scores'!RP11)</f>
        <v>-0.74873999999999996</v>
      </c>
      <c r="RQ11" s="7">
        <f>IF(OR('Z-scores'!RQ11&gt;3,'Z-scores'!RQ11&lt;-3),"",'Z-scores'!RQ11)</f>
        <v>-0.49482999999999999</v>
      </c>
      <c r="RR11" s="7">
        <f>IF(OR('Z-scores'!RR11&gt;3,'Z-scores'!RR11&lt;-3),"",'Z-scores'!RR11)</f>
        <v>-0.15920999999999999</v>
      </c>
      <c r="RS11" s="7">
        <f>IF(OR('Z-scores'!RS11&gt;3,'Z-scores'!RS11&lt;-3),"",'Z-scores'!RS11)</f>
        <v>-0.16236999999999999</v>
      </c>
      <c r="RT11" s="7">
        <f>IF(OR('Z-scores'!RT11&gt;3,'Z-scores'!RT11&lt;-3),"",'Z-scores'!RT11)</f>
        <v>-1.0042599999999999</v>
      </c>
      <c r="RU11" s="7">
        <f>IF(OR('Z-scores'!RU11&gt;3,'Z-scores'!RU11&lt;-3),"",'Z-scores'!RU11)</f>
        <v>-0.88946000000000003</v>
      </c>
      <c r="RV11" s="7">
        <f>IF(OR('Z-scores'!RV11&gt;3,'Z-scores'!RV11&lt;-3),"",'Z-scores'!RV11)</f>
        <v>-0.83381000000000005</v>
      </c>
      <c r="RW11" s="7">
        <f>IF(OR('Z-scores'!RW11&gt;3,'Z-scores'!RW11&lt;-3),"",'Z-scores'!RW11)</f>
        <v>0.23332</v>
      </c>
      <c r="RX11" s="7">
        <f>IF(OR('Z-scores'!RX11&gt;3,'Z-scores'!RX11&lt;-3),"",'Z-scores'!RX11)</f>
        <v>-0.30325999999999997</v>
      </c>
      <c r="RY11" s="7">
        <f>IF(OR('Z-scores'!RY11&gt;3,'Z-scores'!RY11&lt;-3),"",'Z-scores'!RY11)</f>
        <v>-0.28705999999999998</v>
      </c>
      <c r="RZ11" s="7">
        <f>IF(OR('Z-scores'!RZ11&gt;3,'Z-scores'!RZ11&lt;-3),"",'Z-scores'!RZ11)</f>
        <v>-0.1477</v>
      </c>
      <c r="SA11" s="7">
        <f>IF(OR('Z-scores'!SA11&gt;3,'Z-scores'!SA11&lt;-3),"",'Z-scores'!SA11)</f>
        <v>-0.41782000000000002</v>
      </c>
      <c r="SB11" s="7">
        <f>IF(OR('Z-scores'!SB11&gt;3,'Z-scores'!SB11&lt;-3),"",'Z-scores'!SB11)</f>
        <v>1.09917</v>
      </c>
      <c r="SC11" s="7">
        <f>IF(OR('Z-scores'!SC11&gt;3,'Z-scores'!SC11&lt;-3),"",'Z-scores'!SC11)</f>
        <v>-0.16858000000000001</v>
      </c>
      <c r="SD11" s="7">
        <f>IF(OR('Z-scores'!SD11&gt;3,'Z-scores'!SD11&lt;-3),"",'Z-scores'!SD11)</f>
        <v>-0.81023000000000001</v>
      </c>
      <c r="SE11" s="7">
        <f>IF(OR('Z-scores'!SE11&gt;3,'Z-scores'!SE11&lt;-3),"",'Z-scores'!SE11)</f>
        <v>-0.55662</v>
      </c>
      <c r="SF11" s="7">
        <f>IF(OR('Z-scores'!SF11&gt;3,'Z-scores'!SF11&lt;-3),"",'Z-scores'!SF11)</f>
        <v>-0.66839999999999999</v>
      </c>
      <c r="SG11" s="7">
        <f>IF(OR('Z-scores'!SG11&gt;3,'Z-scores'!SG11&lt;-3),"",'Z-scores'!SG11)</f>
        <v>-0.15668000000000001</v>
      </c>
      <c r="SH11" s="7">
        <f>IF(OR('Z-scores'!SH11&gt;3,'Z-scores'!SH11&lt;-3),"",'Z-scores'!SH11)</f>
        <v>-0.48315000000000002</v>
      </c>
      <c r="SI11" s="7">
        <f>IF(OR('Z-scores'!SI11&gt;3,'Z-scores'!SI11&lt;-3),"",'Z-scores'!SI11)</f>
        <v>-0.60282999999999998</v>
      </c>
      <c r="SJ11" s="7">
        <f>IF(OR('Z-scores'!SJ11&gt;3,'Z-scores'!SJ11&lt;-3),"",'Z-scores'!SJ11)</f>
        <v>-0.43451000000000001</v>
      </c>
      <c r="SK11" s="7">
        <f>IF(OR('Z-scores'!SK11&gt;3,'Z-scores'!SK11&lt;-3),"",'Z-scores'!SK11)</f>
        <v>-0.27156000000000002</v>
      </c>
      <c r="SL11" s="7">
        <f>IF(OR('Z-scores'!SL11&gt;3,'Z-scores'!SL11&lt;-3),"",'Z-scores'!SL11)</f>
        <v>-0.49392000000000003</v>
      </c>
      <c r="SM11" s="7">
        <f>IF(OR('Z-scores'!SM11&gt;3,'Z-scores'!SM11&lt;-3),"",'Z-scores'!SM11)</f>
        <v>-0.37418000000000001</v>
      </c>
      <c r="SN11" s="7">
        <f>IF(OR('Z-scores'!SN11&gt;3,'Z-scores'!SN11&lt;-3),"",'Z-scores'!SN11)</f>
        <v>-0.50455000000000005</v>
      </c>
      <c r="SO11" s="7">
        <f>IF(OR('Z-scores'!SO11&gt;3,'Z-scores'!SO11&lt;-3),"",'Z-scores'!SO11)</f>
        <v>-0.93020999999999998</v>
      </c>
      <c r="SP11" s="7">
        <f>IF(OR('Z-scores'!SP11&gt;3,'Z-scores'!SP11&lt;-3),"",'Z-scores'!SP11)</f>
        <v>-0.48698000000000002</v>
      </c>
      <c r="SQ11" s="7">
        <f>IF(OR('Z-scores'!SQ11&gt;3,'Z-scores'!SQ11&lt;-3),"",'Z-scores'!SQ11)</f>
        <v>-0.67679</v>
      </c>
      <c r="SR11" s="7">
        <f>IF(OR('Z-scores'!SR11&gt;3,'Z-scores'!SR11&lt;-3),"",'Z-scores'!SR11)</f>
        <v>0.34377000000000002</v>
      </c>
      <c r="SS11" s="7">
        <f>IF(OR('Z-scores'!SS11&gt;3,'Z-scores'!SS11&lt;-3),"",'Z-scores'!SS11)</f>
        <v>-0.69840999999999998</v>
      </c>
      <c r="ST11" s="7">
        <f>IF(OR('Z-scores'!ST11&gt;3,'Z-scores'!ST11&lt;-3),"",'Z-scores'!ST11)</f>
        <v>-0.76627000000000001</v>
      </c>
      <c r="SU11" s="7">
        <f>IF(OR('Z-scores'!SU11&gt;3,'Z-scores'!SU11&lt;-3),"",'Z-scores'!SU11)</f>
        <v>-0.30353999999999998</v>
      </c>
      <c r="SV11" s="7">
        <f>IF(OR('Z-scores'!SV11&gt;3,'Z-scores'!SV11&lt;-3),"",'Z-scores'!SV11)</f>
        <v>-0.61638000000000004</v>
      </c>
      <c r="SW11" s="7">
        <f>IF(OR('Z-scores'!SW11&gt;3,'Z-scores'!SW11&lt;-3),"",'Z-scores'!SW11)</f>
        <v>-0.25873000000000002</v>
      </c>
      <c r="SX11" s="7">
        <f>IF(OR('Z-scores'!SX11&gt;3,'Z-scores'!SX11&lt;-3),"",'Z-scores'!SX11)</f>
        <v>-0.49352000000000001</v>
      </c>
      <c r="SY11" s="7">
        <f>IF(OR('Z-scores'!SY11&gt;3,'Z-scores'!SY11&lt;-3),"",'Z-scores'!SY11)</f>
        <v>0.21664</v>
      </c>
      <c r="SZ11" s="7">
        <f>IF(OR('Z-scores'!SZ11&gt;3,'Z-scores'!SZ11&lt;-3),"",'Z-scores'!SZ11)</f>
        <v>0.59162999999999999</v>
      </c>
      <c r="TA11" s="7">
        <f>IF(OR('Z-scores'!TA11&gt;3,'Z-scores'!TA11&lt;-3),"",'Z-scores'!TA11)</f>
        <v>-0.12282999999999999</v>
      </c>
      <c r="TB11" s="7">
        <f>IF(OR('Z-scores'!TB11&gt;3,'Z-scores'!TB11&lt;-3),"",'Z-scores'!TB11)</f>
        <v>-0.47316999999999998</v>
      </c>
      <c r="TC11" s="7">
        <f>IF(OR('Z-scores'!TC11&gt;3,'Z-scores'!TC11&lt;-3),"",'Z-scores'!TC11)</f>
        <v>-0.67235</v>
      </c>
      <c r="TD11" s="7">
        <f>IF(OR('Z-scores'!TD11&gt;3,'Z-scores'!TD11&lt;-3),"",'Z-scores'!TD11)</f>
        <v>-0.53659000000000001</v>
      </c>
      <c r="TE11" s="7">
        <f>IF(OR('Z-scores'!TE11&gt;3,'Z-scores'!TE11&lt;-3),"",'Z-scores'!TE11)</f>
        <v>-0.58943999999999996</v>
      </c>
      <c r="TF11" s="7">
        <f>IF(OR('Z-scores'!TF11&gt;3,'Z-scores'!TF11&lt;-3),"",'Z-scores'!TF11)</f>
        <v>-0.57560999999999996</v>
      </c>
      <c r="TG11" s="7">
        <f>IF(OR('Z-scores'!TG11&gt;3,'Z-scores'!TG11&lt;-3),"",'Z-scores'!TG11)</f>
        <v>0.66024000000000005</v>
      </c>
      <c r="TH11" s="7">
        <f>IF(OR('Z-scores'!TH11&gt;3,'Z-scores'!TH11&lt;-3),"",'Z-scores'!TH11)</f>
        <v>2.2589199999999998</v>
      </c>
      <c r="TI11" s="7">
        <f>IF(OR('Z-scores'!TI11&gt;3,'Z-scores'!TI11&lt;-3),"",'Z-scores'!TI11)</f>
        <v>-0.18301999999999999</v>
      </c>
      <c r="TJ11" s="7">
        <f>IF(OR('Z-scores'!TJ11&gt;3,'Z-scores'!TJ11&lt;-3),"",'Z-scores'!TJ11)</f>
        <v>-0.22264999999999999</v>
      </c>
      <c r="TK11" s="7">
        <f>IF(OR('Z-scores'!TK11&gt;3,'Z-scores'!TK11&lt;-3),"",'Z-scores'!TK11)</f>
        <v>-0.31146000000000001</v>
      </c>
      <c r="TL11" s="7">
        <f>IF(OR('Z-scores'!TL11&gt;3,'Z-scores'!TL11&lt;-3),"",'Z-scores'!TL11)</f>
        <v>-7.7130000000000004E-2</v>
      </c>
      <c r="TM11" s="7">
        <f>IF(OR('Z-scores'!TM11&gt;3,'Z-scores'!TM11&lt;-3),"",'Z-scores'!TM11)</f>
        <v>1.002</v>
      </c>
      <c r="TN11" s="7">
        <f>IF(OR('Z-scores'!TN11&gt;3,'Z-scores'!TN11&lt;-3),"",'Z-scores'!TN11)</f>
        <v>-1.2246699999999999</v>
      </c>
      <c r="TO11" s="7">
        <f>IF(OR('Z-scores'!TO11&gt;3,'Z-scores'!TO11&lt;-3),"",'Z-scores'!TO11)</f>
        <v>-0.72391000000000005</v>
      </c>
      <c r="TP11" s="7">
        <f>IF(OR('Z-scores'!TP11&gt;3,'Z-scores'!TP11&lt;-3),"",'Z-scores'!TP11)</f>
        <v>-3.8850000000000003E-2</v>
      </c>
      <c r="TQ11" s="7">
        <f>IF(OR('Z-scores'!TQ11&gt;3,'Z-scores'!TQ11&lt;-3),"",'Z-scores'!TQ11)</f>
        <v>2.7943500000000001</v>
      </c>
      <c r="TR11" s="7">
        <f>IF(OR('Z-scores'!TR11&gt;3,'Z-scores'!TR11&lt;-3),"",'Z-scores'!TR11)</f>
        <v>0.95259000000000005</v>
      </c>
      <c r="TS11" s="7">
        <f>IF(OR('Z-scores'!TS11&gt;3,'Z-scores'!TS11&lt;-3),"",'Z-scores'!TS11)</f>
        <v>0.64002000000000003</v>
      </c>
      <c r="TT11" s="7">
        <f>IF(OR('Z-scores'!TT11&gt;3,'Z-scores'!TT11&lt;-3),"",'Z-scores'!TT11)</f>
        <v>1.2542800000000001</v>
      </c>
      <c r="TU11" s="7">
        <f>IF(OR('Z-scores'!TU11&gt;3,'Z-scores'!TU11&lt;-3),"",'Z-scores'!TU11)</f>
        <v>-6.028E-2</v>
      </c>
      <c r="TV11" s="7">
        <f>IF(OR('Z-scores'!TV11&gt;3,'Z-scores'!TV11&lt;-3),"",'Z-scores'!TV11)</f>
        <v>0.21859999999999999</v>
      </c>
      <c r="TW11" s="7">
        <f>IF(OR('Z-scores'!TW11&gt;3,'Z-scores'!TW11&lt;-3),"",'Z-scores'!TW11)</f>
        <v>-0.90351000000000004</v>
      </c>
      <c r="TX11" s="7">
        <f>IF(OR('Z-scores'!TX11&gt;3,'Z-scores'!TX11&lt;-3),"",'Z-scores'!TX11)</f>
        <v>-0.48022999999999999</v>
      </c>
      <c r="TY11" s="7">
        <f>IF(OR('Z-scores'!TY11&gt;3,'Z-scores'!TY11&lt;-3),"",'Z-scores'!TY11)</f>
        <v>0.18651000000000001</v>
      </c>
      <c r="TZ11" s="7">
        <f>IF(OR('Z-scores'!TZ11&gt;3,'Z-scores'!TZ11&lt;-3),"",'Z-scores'!TZ11)</f>
        <v>-0.42243999999999998</v>
      </c>
      <c r="UA11" s="7">
        <f>IF(OR('Z-scores'!UA11&gt;3,'Z-scores'!UA11&lt;-3),"",'Z-scores'!UA11)</f>
        <v>-0.44912999999999997</v>
      </c>
      <c r="UB11" s="7">
        <f>IF(OR('Z-scores'!UB11&gt;3,'Z-scores'!UB11&lt;-3),"",'Z-scores'!UB11)</f>
        <v>-0.98368</v>
      </c>
      <c r="UC11" s="7">
        <f>IF(OR('Z-scores'!UC11&gt;3,'Z-scores'!UC11&lt;-3),"",'Z-scores'!UC11)</f>
        <v>-5.8400000000000001E-2</v>
      </c>
      <c r="UD11" s="7">
        <f>IF(OR('Z-scores'!UD11&gt;3,'Z-scores'!UD11&lt;-3),"",'Z-scores'!UD11)</f>
        <v>-0.68567999999999996</v>
      </c>
      <c r="UE11" s="7"/>
      <c r="UF11" s="7"/>
      <c r="UG11" s="7"/>
    </row>
    <row r="12" spans="1:553" x14ac:dyDescent="0.25">
      <c r="A12">
        <v>200</v>
      </c>
      <c r="B12">
        <v>0</v>
      </c>
      <c r="C12" s="7">
        <f>IF(OR('Z-scores'!C12&gt;3,'Z-scores'!C12&lt;-3),"",'Z-scores'!C12)</f>
        <v>-0.55056000000000005</v>
      </c>
      <c r="D12" s="7">
        <f>IF(OR('Z-scores'!D12&gt;3,'Z-scores'!D12&lt;-3),"",'Z-scores'!D12)</f>
        <v>-7.6539999999999997E-2</v>
      </c>
      <c r="E12" s="7">
        <f>IF(OR('Z-scores'!E12&gt;3,'Z-scores'!E12&lt;-3),"",'Z-scores'!E12)</f>
        <v>-0.24798999999999999</v>
      </c>
      <c r="F12" s="7">
        <f>IF(OR('Z-scores'!F12&gt;3,'Z-scores'!F12&lt;-3),"",'Z-scores'!F12)</f>
        <v>0.70992</v>
      </c>
      <c r="G12" s="7">
        <f>IF(OR('Z-scores'!G12&gt;3,'Z-scores'!G12&lt;-3),"",'Z-scores'!G12)</f>
        <v>-0.78247</v>
      </c>
      <c r="H12" s="7">
        <f>IF(OR('Z-scores'!H12&gt;3,'Z-scores'!H12&lt;-3),"",'Z-scores'!H12)</f>
        <v>-0.11285000000000001</v>
      </c>
      <c r="I12" s="7">
        <f>IF(OR('Z-scores'!I12&gt;3,'Z-scores'!I12&lt;-3),"",'Z-scores'!I12)</f>
        <v>-3.9399999999999999E-3</v>
      </c>
      <c r="J12" s="7">
        <f>IF(OR('Z-scores'!J12&gt;3,'Z-scores'!J12&lt;-3),"",'Z-scores'!J12)</f>
        <v>-7.4429999999999996E-2</v>
      </c>
      <c r="K12" s="7">
        <f>IF(OR('Z-scores'!K12&gt;3,'Z-scores'!K12&lt;-3),"",'Z-scores'!K12)</f>
        <v>-0.22269</v>
      </c>
      <c r="L12" s="7">
        <f>IF(OR('Z-scores'!L12&gt;3,'Z-scores'!L12&lt;-3),"",'Z-scores'!L12)</f>
        <v>-0.82501000000000002</v>
      </c>
      <c r="M12" s="7">
        <f>IF(OR('Z-scores'!M12&gt;3,'Z-scores'!M12&lt;-3),"",'Z-scores'!M12)</f>
        <v>-0.63812000000000002</v>
      </c>
      <c r="N12" s="7">
        <f>IF(OR('Z-scores'!N12&gt;3,'Z-scores'!N12&lt;-3),"",'Z-scores'!N12)</f>
        <v>3.567E-2</v>
      </c>
      <c r="O12" s="7">
        <f>IF(OR('Z-scores'!O12&gt;3,'Z-scores'!O12&lt;-3),"",'Z-scores'!O12)</f>
        <v>-0.12764</v>
      </c>
      <c r="P12" s="7">
        <f>IF(OR('Z-scores'!P12&gt;3,'Z-scores'!P12&lt;-3),"",'Z-scores'!P12)</f>
        <v>-0.20387</v>
      </c>
      <c r="Q12" s="7">
        <f>IF(OR('Z-scores'!Q12&gt;3,'Z-scores'!Q12&lt;-3),"",'Z-scores'!Q12)</f>
        <v>-0.92249000000000003</v>
      </c>
      <c r="R12" s="7">
        <f>IF(OR('Z-scores'!R12&gt;3,'Z-scores'!R12&lt;-3),"",'Z-scores'!R12)</f>
        <v>-0.42986999999999997</v>
      </c>
      <c r="S12" s="7">
        <f>IF(OR('Z-scores'!S12&gt;3,'Z-scores'!S12&lt;-3),"",'Z-scores'!S12)</f>
        <v>0.75507999999999997</v>
      </c>
      <c r="T12" s="7">
        <f>IF(OR('Z-scores'!T12&gt;3,'Z-scores'!T12&lt;-3),"",'Z-scores'!T12)</f>
        <v>0.60768999999999995</v>
      </c>
      <c r="U12" s="7">
        <f>IF(OR('Z-scores'!U12&gt;3,'Z-scores'!U12&lt;-3),"",'Z-scores'!U12)</f>
        <v>-0.68857999999999997</v>
      </c>
      <c r="V12" s="7">
        <f>IF(OR('Z-scores'!V12&gt;3,'Z-scores'!V12&lt;-3),"",'Z-scores'!V12)</f>
        <v>-1.1147</v>
      </c>
      <c r="W12" s="7">
        <f>IF(OR('Z-scores'!W12&gt;3,'Z-scores'!W12&lt;-3),"",'Z-scores'!W12)</f>
        <v>-0.84770000000000001</v>
      </c>
      <c r="X12" s="7">
        <f>IF(OR('Z-scores'!X12&gt;3,'Z-scores'!X12&lt;-3),"",'Z-scores'!X12)</f>
        <v>-0.70726999999999995</v>
      </c>
      <c r="Y12" s="7">
        <f>IF(OR('Z-scores'!Y12&gt;3,'Z-scores'!Y12&lt;-3),"",'Z-scores'!Y12)</f>
        <v>6.5570000000000003E-2</v>
      </c>
      <c r="Z12" s="7">
        <f>IF(OR('Z-scores'!Z12&gt;3,'Z-scores'!Z12&lt;-3),"",'Z-scores'!Z12)</f>
        <v>1.7010000000000001E-2</v>
      </c>
      <c r="AA12" s="7">
        <f>IF(OR('Z-scores'!AA12&gt;3,'Z-scores'!AA12&lt;-3),"",'Z-scores'!AA12)</f>
        <v>-0.55188999999999999</v>
      </c>
      <c r="AB12" s="7">
        <f>IF(OR('Z-scores'!AB12&gt;3,'Z-scores'!AB12&lt;-3),"",'Z-scores'!AB12)</f>
        <v>-0.31174000000000002</v>
      </c>
      <c r="AC12" s="7">
        <f>IF(OR('Z-scores'!AC12&gt;3,'Z-scores'!AC12&lt;-3),"",'Z-scores'!AC12)</f>
        <v>-0.83857000000000004</v>
      </c>
      <c r="AD12" s="7">
        <f>IF(OR('Z-scores'!AD12&gt;3,'Z-scores'!AD12&lt;-3),"",'Z-scores'!AD12)</f>
        <v>-0.82891999999999999</v>
      </c>
      <c r="AE12" s="7">
        <f>IF(OR('Z-scores'!AE12&gt;3,'Z-scores'!AE12&lt;-3),"",'Z-scores'!AE12)</f>
        <v>0.31358000000000003</v>
      </c>
      <c r="AF12" s="7">
        <f>IF(OR('Z-scores'!AF12&gt;3,'Z-scores'!AF12&lt;-3),"",'Z-scores'!AF12)</f>
        <v>1.8205</v>
      </c>
      <c r="AG12" s="7">
        <f>IF(OR('Z-scores'!AG12&gt;3,'Z-scores'!AG12&lt;-3),"",'Z-scores'!AG12)</f>
        <v>-3.8059999999999997E-2</v>
      </c>
      <c r="AH12" s="7">
        <f>IF(OR('Z-scores'!AH12&gt;3,'Z-scores'!AH12&lt;-3),"",'Z-scores'!AH12)</f>
        <v>0.19364999999999999</v>
      </c>
      <c r="AI12" s="7">
        <f>IF(OR('Z-scores'!AI12&gt;3,'Z-scores'!AI12&lt;-3),"",'Z-scores'!AI12)</f>
        <v>-0.92478000000000005</v>
      </c>
      <c r="AJ12" s="7">
        <f>IF(OR('Z-scores'!AJ12&gt;3,'Z-scores'!AJ12&lt;-3),"",'Z-scores'!AJ12)</f>
        <v>-0.11994</v>
      </c>
      <c r="AK12" s="7">
        <f>IF(OR('Z-scores'!AK12&gt;3,'Z-scores'!AK12&lt;-3),"",'Z-scores'!AK12)</f>
        <v>3.304E-2</v>
      </c>
      <c r="AL12" s="7">
        <f>IF(OR('Z-scores'!AL12&gt;3,'Z-scores'!AL12&lt;-3),"",'Z-scores'!AL12)</f>
        <v>0.20466999999999999</v>
      </c>
      <c r="AM12" s="7">
        <f>IF(OR('Z-scores'!AM12&gt;3,'Z-scores'!AM12&lt;-3),"",'Z-scores'!AM12)</f>
        <v>-0.17388000000000001</v>
      </c>
      <c r="AN12" s="7">
        <f>IF(OR('Z-scores'!AN12&gt;3,'Z-scores'!AN12&lt;-3),"",'Z-scores'!AN12)</f>
        <v>-0.29914000000000002</v>
      </c>
      <c r="AO12" s="7">
        <f>IF(OR('Z-scores'!AO12&gt;3,'Z-scores'!AO12&lt;-3),"",'Z-scores'!AO12)</f>
        <v>-0.77256999999999998</v>
      </c>
      <c r="AP12" s="7">
        <f>IF(OR('Z-scores'!AP12&gt;3,'Z-scores'!AP12&lt;-3),"",'Z-scores'!AP12)</f>
        <v>-0.41560000000000002</v>
      </c>
      <c r="AQ12" s="7">
        <f>IF(OR('Z-scores'!AQ12&gt;3,'Z-scores'!AQ12&lt;-3),"",'Z-scores'!AQ12)</f>
        <v>0.46093000000000001</v>
      </c>
      <c r="AR12" s="7">
        <f>IF(OR('Z-scores'!AR12&gt;3,'Z-scores'!AR12&lt;-3),"",'Z-scores'!AR12)</f>
        <v>1.2612399999999999</v>
      </c>
      <c r="AS12" s="7">
        <f>IF(OR('Z-scores'!AS12&gt;3,'Z-scores'!AS12&lt;-3),"",'Z-scores'!AS12)</f>
        <v>0.25280000000000002</v>
      </c>
      <c r="AT12" s="7">
        <f>IF(OR('Z-scores'!AT12&gt;3,'Z-scores'!AT12&lt;-3),"",'Z-scores'!AT12)</f>
        <v>-0.34394000000000002</v>
      </c>
      <c r="AU12" s="7">
        <f>IF(OR('Z-scores'!AU12&gt;3,'Z-scores'!AU12&lt;-3),"",'Z-scores'!AU12)</f>
        <v>-0.71836999999999995</v>
      </c>
      <c r="AV12" s="7">
        <f>IF(OR('Z-scores'!AV12&gt;3,'Z-scores'!AV12&lt;-3),"",'Z-scores'!AV12)</f>
        <v>-0.60341999999999996</v>
      </c>
      <c r="AW12" s="7">
        <f>IF(OR('Z-scores'!AW12&gt;3,'Z-scores'!AW12&lt;-3),"",'Z-scores'!AW12)</f>
        <v>-0.38212000000000002</v>
      </c>
      <c r="AX12" s="7">
        <f>IF(OR('Z-scores'!AX12&gt;3,'Z-scores'!AX12&lt;-3),"",'Z-scores'!AX12)</f>
        <v>0.29455999999999999</v>
      </c>
      <c r="AY12" s="7">
        <f>IF(OR('Z-scores'!AY12&gt;3,'Z-scores'!AY12&lt;-3),"",'Z-scores'!AY12)</f>
        <v>-0.42342999999999997</v>
      </c>
      <c r="AZ12" s="7">
        <f>IF(OR('Z-scores'!AZ12&gt;3,'Z-scores'!AZ12&lt;-3),"",'Z-scores'!AZ12)</f>
        <v>-0.34255000000000002</v>
      </c>
      <c r="BA12" s="7">
        <f>IF(OR('Z-scores'!BA12&gt;3,'Z-scores'!BA12&lt;-3),"",'Z-scores'!BA12)</f>
        <v>-0.49447999999999998</v>
      </c>
      <c r="BB12" s="7">
        <f>IF(OR('Z-scores'!BB12&gt;3,'Z-scores'!BB12&lt;-3),"",'Z-scores'!BB12)</f>
        <v>-0.69801000000000002</v>
      </c>
      <c r="BC12" s="7">
        <f>IF(OR('Z-scores'!BC12&gt;3,'Z-scores'!BC12&lt;-3),"",'Z-scores'!BC12)</f>
        <v>1.1208</v>
      </c>
      <c r="BD12" s="7">
        <f>IF(OR('Z-scores'!BD12&gt;3,'Z-scores'!BD12&lt;-3),"",'Z-scores'!BD12)</f>
        <v>1.9951700000000001</v>
      </c>
      <c r="BE12" s="7">
        <f>IF(OR('Z-scores'!BE12&gt;3,'Z-scores'!BE12&lt;-3),"",'Z-scores'!BE12)</f>
        <v>1.9090199999999999</v>
      </c>
      <c r="BF12" s="7">
        <f>IF(OR('Z-scores'!BF12&gt;3,'Z-scores'!BF12&lt;-3),"",'Z-scores'!BF12)</f>
        <v>0.13653000000000001</v>
      </c>
      <c r="BG12" s="7">
        <f>IF(OR('Z-scores'!BG12&gt;3,'Z-scores'!BG12&lt;-3),"",'Z-scores'!BG12)</f>
        <v>-0.28275</v>
      </c>
      <c r="BH12" s="7">
        <f>IF(OR('Z-scores'!BH12&gt;3,'Z-scores'!BH12&lt;-3),"",'Z-scores'!BH12)</f>
        <v>-0.34139999999999998</v>
      </c>
      <c r="BI12" s="7">
        <f>IF(OR('Z-scores'!BI12&gt;3,'Z-scores'!BI12&lt;-3),"",'Z-scores'!BI12)</f>
        <v>-0.48577999999999999</v>
      </c>
      <c r="BJ12" s="7">
        <f>IF(OR('Z-scores'!BJ12&gt;3,'Z-scores'!BJ12&lt;-3),"",'Z-scores'!BJ12)</f>
        <v>-0.43204999999999999</v>
      </c>
      <c r="BK12" s="7">
        <f>IF(OR('Z-scores'!BK12&gt;3,'Z-scores'!BK12&lt;-3),"",'Z-scores'!BK12)</f>
        <v>-0.26656999999999997</v>
      </c>
      <c r="BL12" s="7">
        <f>IF(OR('Z-scores'!BL12&gt;3,'Z-scores'!BL12&lt;-3),"",'Z-scores'!BL12)</f>
        <v>-0.12143</v>
      </c>
      <c r="BM12" s="7">
        <f>IF(OR('Z-scores'!BM12&gt;3,'Z-scores'!BM12&lt;-3),"",'Z-scores'!BM12)</f>
        <v>0.72304000000000002</v>
      </c>
      <c r="BN12" s="7">
        <f>IF(OR('Z-scores'!BN12&gt;3,'Z-scores'!BN12&lt;-3),"",'Z-scores'!BN12)</f>
        <v>-6.0069999999999998E-2</v>
      </c>
      <c r="BO12" s="7">
        <f>IF(OR('Z-scores'!BO12&gt;3,'Z-scores'!BO12&lt;-3),"",'Z-scores'!BO12)</f>
        <v>0.15368000000000001</v>
      </c>
      <c r="BP12" s="7">
        <f>IF(OR('Z-scores'!BP12&gt;3,'Z-scores'!BP12&lt;-3),"",'Z-scores'!BP12)</f>
        <v>0.20169999999999999</v>
      </c>
      <c r="BQ12" s="7">
        <f>IF(OR('Z-scores'!BQ12&gt;3,'Z-scores'!BQ12&lt;-3),"",'Z-scores'!BQ12)</f>
        <v>1.76735</v>
      </c>
      <c r="BR12" s="7">
        <f>IF(OR('Z-scores'!BR12&gt;3,'Z-scores'!BR12&lt;-3),"",'Z-scores'!BR12)</f>
        <v>-0.86722999999999995</v>
      </c>
      <c r="BS12" s="7">
        <f>IF(OR('Z-scores'!BS12&gt;3,'Z-scores'!BS12&lt;-3),"",'Z-scores'!BS12)</f>
        <v>-0.85763</v>
      </c>
      <c r="BT12" s="7">
        <f>IF(OR('Z-scores'!BT12&gt;3,'Z-scores'!BT12&lt;-3),"",'Z-scores'!BT12)</f>
        <v>-0.81750999999999996</v>
      </c>
      <c r="BU12" s="7">
        <f>IF(OR('Z-scores'!BU12&gt;3,'Z-scores'!BU12&lt;-3),"",'Z-scores'!BU12)</f>
        <v>6.7299999999999999E-3</v>
      </c>
      <c r="BV12" s="7">
        <f>IF(OR('Z-scores'!BV12&gt;3,'Z-scores'!BV12&lt;-3),"",'Z-scores'!BV12)</f>
        <v>0.52636000000000005</v>
      </c>
      <c r="BW12" s="7">
        <f>IF(OR('Z-scores'!BW12&gt;3,'Z-scores'!BW12&lt;-3),"",'Z-scores'!BW12)</f>
        <v>-0.12289</v>
      </c>
      <c r="BX12" s="7">
        <f>IF(OR('Z-scores'!BX12&gt;3,'Z-scores'!BX12&lt;-3),"",'Z-scores'!BX12)</f>
        <v>-0.80840999999999996</v>
      </c>
      <c r="BY12" s="7">
        <f>IF(OR('Z-scores'!BY12&gt;3,'Z-scores'!BY12&lt;-3),"",'Z-scores'!BY12)</f>
        <v>-0.91054999999999997</v>
      </c>
      <c r="BZ12" s="7">
        <f>IF(OR('Z-scores'!BZ12&gt;3,'Z-scores'!BZ12&lt;-3),"",'Z-scores'!BZ12)</f>
        <v>-0.90925999999999996</v>
      </c>
      <c r="CA12" s="7">
        <f>IF(OR('Z-scores'!CA12&gt;3,'Z-scores'!CA12&lt;-3),"",'Z-scores'!CA12)</f>
        <v>-0.17019999999999999</v>
      </c>
      <c r="CB12" s="7">
        <f>IF(OR('Z-scores'!CB12&gt;3,'Z-scores'!CB12&lt;-3),"",'Z-scores'!CB12)</f>
        <v>0.1169</v>
      </c>
      <c r="CC12" s="7">
        <f>IF(OR('Z-scores'!CC12&gt;3,'Z-scores'!CC12&lt;-3),"",'Z-scores'!CC12)</f>
        <v>-0.42437000000000002</v>
      </c>
      <c r="CD12" s="7">
        <f>IF(OR('Z-scores'!CD12&gt;3,'Z-scores'!CD12&lt;-3),"",'Z-scores'!CD12)</f>
        <v>0.18065999999999999</v>
      </c>
      <c r="CE12" s="7">
        <f>IF(OR('Z-scores'!CE12&gt;3,'Z-scores'!CE12&lt;-3),"",'Z-scores'!CE12)</f>
        <v>-0.44668999999999998</v>
      </c>
      <c r="CF12" s="7">
        <f>IF(OR('Z-scores'!CF12&gt;3,'Z-scores'!CF12&lt;-3),"",'Z-scores'!CF12)</f>
        <v>-0.73055999999999999</v>
      </c>
      <c r="CG12" s="7">
        <f>IF(OR('Z-scores'!CG12&gt;3,'Z-scores'!CG12&lt;-3),"",'Z-scores'!CG12)</f>
        <v>-0.42676999999999998</v>
      </c>
      <c r="CH12" s="7">
        <f>IF(OR('Z-scores'!CH12&gt;3,'Z-scores'!CH12&lt;-3),"",'Z-scores'!CH12)</f>
        <v>-0.26955000000000001</v>
      </c>
      <c r="CI12" s="7">
        <f>IF(OR('Z-scores'!CI12&gt;3,'Z-scores'!CI12&lt;-3),"",'Z-scores'!CI12)</f>
        <v>-0.37314000000000003</v>
      </c>
      <c r="CJ12" s="7">
        <f>IF(OR('Z-scores'!CJ12&gt;3,'Z-scores'!CJ12&lt;-3),"",'Z-scores'!CJ12)</f>
        <v>-5.4530000000000002E-2</v>
      </c>
      <c r="CK12" s="7">
        <f>IF(OR('Z-scores'!CK12&gt;3,'Z-scores'!CK12&lt;-3),"",'Z-scores'!CK12)</f>
        <v>-0.41597000000000001</v>
      </c>
      <c r="CL12" s="7">
        <f>IF(OR('Z-scores'!CL12&gt;3,'Z-scores'!CL12&lt;-3),"",'Z-scores'!CL12)</f>
        <v>-0.96145999999999998</v>
      </c>
      <c r="CM12" s="7">
        <f>IF(OR('Z-scores'!CM12&gt;3,'Z-scores'!CM12&lt;-3),"",'Z-scores'!CM12)</f>
        <v>-0.16417000000000001</v>
      </c>
      <c r="CN12" s="7">
        <f>IF(OR('Z-scores'!CN12&gt;3,'Z-scores'!CN12&lt;-3),"",'Z-scores'!CN12)</f>
        <v>0.53712000000000004</v>
      </c>
      <c r="CO12" s="7">
        <f>IF(OR('Z-scores'!CO12&gt;3,'Z-scores'!CO12&lt;-3),"",'Z-scores'!CO12)</f>
        <v>0.79037000000000002</v>
      </c>
      <c r="CP12" s="7">
        <f>IF(OR('Z-scores'!CP12&gt;3,'Z-scores'!CP12&lt;-3),"",'Z-scores'!CP12)</f>
        <v>-0.58382000000000001</v>
      </c>
      <c r="CQ12" s="7">
        <f>IF(OR('Z-scores'!CQ12&gt;3,'Z-scores'!CQ12&lt;-3),"",'Z-scores'!CQ12)</f>
        <v>-1.0456700000000001</v>
      </c>
      <c r="CR12" s="7">
        <f>IF(OR('Z-scores'!CR12&gt;3,'Z-scores'!CR12&lt;-3),"",'Z-scores'!CR12)</f>
        <v>-1.0742700000000001</v>
      </c>
      <c r="CS12" s="7">
        <f>IF(OR('Z-scores'!CS12&gt;3,'Z-scores'!CS12&lt;-3),"",'Z-scores'!CS12)</f>
        <v>-0.23025000000000001</v>
      </c>
      <c r="CT12" s="7">
        <f>IF(OR('Z-scores'!CT12&gt;3,'Z-scores'!CT12&lt;-3),"",'Z-scores'!CT12)</f>
        <v>0.39688000000000001</v>
      </c>
      <c r="CU12" s="7">
        <f>IF(OR('Z-scores'!CU12&gt;3,'Z-scores'!CU12&lt;-3),"",'Z-scores'!CU12)</f>
        <v>-0.62280000000000002</v>
      </c>
      <c r="CV12" s="7">
        <f>IF(OR('Z-scores'!CV12&gt;3,'Z-scores'!CV12&lt;-3),"",'Z-scores'!CV12)</f>
        <v>-0.74145000000000005</v>
      </c>
      <c r="CW12" s="7">
        <f>IF(OR('Z-scores'!CW12&gt;3,'Z-scores'!CW12&lt;-3),"",'Z-scores'!CW12)</f>
        <v>-0.70360999999999996</v>
      </c>
      <c r="CX12" s="7">
        <f>IF(OR('Z-scores'!CX12&gt;3,'Z-scores'!CX12&lt;-3),"",'Z-scores'!CX12)</f>
        <v>-0.59187999999999996</v>
      </c>
      <c r="CY12" s="7">
        <f>IF(OR('Z-scores'!CY12&gt;3,'Z-scores'!CY12&lt;-3),"",'Z-scores'!CY12)</f>
        <v>-0.54652999999999996</v>
      </c>
      <c r="CZ12" s="7">
        <f>IF(OR('Z-scores'!CZ12&gt;3,'Z-scores'!CZ12&lt;-3),"",'Z-scores'!CZ12)</f>
        <v>-0.68703999999999998</v>
      </c>
      <c r="DA12" s="7">
        <f>IF(OR('Z-scores'!DA12&gt;3,'Z-scores'!DA12&lt;-3),"",'Z-scores'!DA12)</f>
        <v>-0.44040000000000001</v>
      </c>
      <c r="DB12" s="7">
        <f>IF(OR('Z-scores'!DB12&gt;3,'Z-scores'!DB12&lt;-3),"",'Z-scores'!DB12)</f>
        <v>-1.1335599999999999</v>
      </c>
      <c r="DC12" s="7">
        <f>IF(OR('Z-scores'!DC12&gt;3,'Z-scores'!DC12&lt;-3),"",'Z-scores'!DC12)</f>
        <v>-0.85955000000000004</v>
      </c>
      <c r="DD12" s="7">
        <f>IF(OR('Z-scores'!DD12&gt;3,'Z-scores'!DD12&lt;-3),"",'Z-scores'!DD12)</f>
        <v>-0.91247</v>
      </c>
      <c r="DE12" s="7">
        <f>IF(OR('Z-scores'!DE12&gt;3,'Z-scores'!DE12&lt;-3),"",'Z-scores'!DE12)</f>
        <v>-0.20635000000000001</v>
      </c>
      <c r="DF12" s="7">
        <f>IF(OR('Z-scores'!DF12&gt;3,'Z-scores'!DF12&lt;-3),"",'Z-scores'!DF12)</f>
        <v>1.3183400000000001</v>
      </c>
      <c r="DG12" s="7">
        <f>IF(OR('Z-scores'!DG12&gt;3,'Z-scores'!DG12&lt;-3),"",'Z-scores'!DG12)</f>
        <v>1.10833</v>
      </c>
      <c r="DH12" s="7">
        <f>IF(OR('Z-scores'!DH12&gt;3,'Z-scores'!DH12&lt;-3),"",'Z-scores'!DH12)</f>
        <v>-1.1919500000000001</v>
      </c>
      <c r="DI12" s="7">
        <f>IF(OR('Z-scores'!DI12&gt;3,'Z-scores'!DI12&lt;-3),"",'Z-scores'!DI12)</f>
        <v>-0.89398999999999995</v>
      </c>
      <c r="DJ12" s="7">
        <f>IF(OR('Z-scores'!DJ12&gt;3,'Z-scores'!DJ12&lt;-3),"",'Z-scores'!DJ12)</f>
        <v>-0.92306999999999995</v>
      </c>
      <c r="DK12" s="7">
        <f>IF(OR('Z-scores'!DK12&gt;3,'Z-scores'!DK12&lt;-3),"",'Z-scores'!DK12)</f>
        <v>-0.44738</v>
      </c>
      <c r="DL12" s="7">
        <f>IF(OR('Z-scores'!DL12&gt;3,'Z-scores'!DL12&lt;-3),"",'Z-scores'!DL12)</f>
        <v>0.38107000000000002</v>
      </c>
      <c r="DM12" s="7">
        <f>IF(OR('Z-scores'!DM12&gt;3,'Z-scores'!DM12&lt;-3),"",'Z-scores'!DM12)</f>
        <v>0.57786999999999999</v>
      </c>
      <c r="DN12" s="7">
        <f>IF(OR('Z-scores'!DN12&gt;3,'Z-scores'!DN12&lt;-3),"",'Z-scores'!DN12)</f>
        <v>-0.77585000000000004</v>
      </c>
      <c r="DO12" s="7">
        <f>IF(OR('Z-scores'!DO12&gt;3,'Z-scores'!DO12&lt;-3),"",'Z-scores'!DO12)</f>
        <v>-1.16869</v>
      </c>
      <c r="DP12" s="7">
        <f>IF(OR('Z-scores'!DP12&gt;3,'Z-scores'!DP12&lt;-3),"",'Z-scores'!DP12)</f>
        <v>-1.28711</v>
      </c>
      <c r="DQ12" s="7">
        <f>IF(OR('Z-scores'!DQ12&gt;3,'Z-scores'!DQ12&lt;-3),"",'Z-scores'!DQ12)</f>
        <v>-1.1227799999999999</v>
      </c>
      <c r="DR12" s="7">
        <f>IF(OR('Z-scores'!DR12&gt;3,'Z-scores'!DR12&lt;-3),"",'Z-scores'!DR12)</f>
        <v>-1.1873499999999999</v>
      </c>
      <c r="DS12" s="7">
        <f>IF(OR('Z-scores'!DS12&gt;3,'Z-scores'!DS12&lt;-3),"",'Z-scores'!DS12)</f>
        <v>-0.49058000000000002</v>
      </c>
      <c r="DT12" s="7">
        <f>IF(OR('Z-scores'!DT12&gt;3,'Z-scores'!DT12&lt;-3),"",'Z-scores'!DT12)</f>
        <v>-0.48564000000000002</v>
      </c>
      <c r="DU12" s="7">
        <f>IF(OR('Z-scores'!DU12&gt;3,'Z-scores'!DU12&lt;-3),"",'Z-scores'!DU12)</f>
        <v>-0.63765000000000005</v>
      </c>
      <c r="DV12" s="7">
        <f>IF(OR('Z-scores'!DV12&gt;3,'Z-scores'!DV12&lt;-3),"",'Z-scores'!DV12)</f>
        <v>-0.54371000000000003</v>
      </c>
      <c r="DW12" s="7">
        <f>IF(OR('Z-scores'!DW12&gt;3,'Z-scores'!DW12&lt;-3),"",'Z-scores'!DW12)</f>
        <v>-0.55328999999999995</v>
      </c>
      <c r="DX12" s="7">
        <f>IF(OR('Z-scores'!DX12&gt;3,'Z-scores'!DX12&lt;-3),"",'Z-scores'!DX12)</f>
        <v>-0.19939000000000001</v>
      </c>
      <c r="DY12" s="7">
        <f>IF(OR('Z-scores'!DY12&gt;3,'Z-scores'!DY12&lt;-3),"",'Z-scores'!DY12)</f>
        <v>-2.179E-2</v>
      </c>
      <c r="DZ12" s="7">
        <f>IF(OR('Z-scores'!DZ12&gt;3,'Z-scores'!DZ12&lt;-3),"",'Z-scores'!DZ12)</f>
        <v>-0.75590000000000002</v>
      </c>
      <c r="EA12" s="7">
        <f>IF(OR('Z-scores'!EA12&gt;3,'Z-scores'!EA12&lt;-3),"",'Z-scores'!EA12)</f>
        <v>-0.83420000000000005</v>
      </c>
      <c r="EB12" s="7">
        <f>IF(OR('Z-scores'!EB12&gt;3,'Z-scores'!EB12&lt;-3),"",'Z-scores'!EB12)</f>
        <v>-0.80335999999999996</v>
      </c>
      <c r="EC12" s="7">
        <f>IF(OR('Z-scores'!EC12&gt;3,'Z-scores'!EC12&lt;-3),"",'Z-scores'!EC12)</f>
        <v>-0.43101</v>
      </c>
      <c r="ED12" s="7">
        <f>IF(OR('Z-scores'!ED12&gt;3,'Z-scores'!ED12&lt;-3),"",'Z-scores'!ED12)</f>
        <v>-0.26556999999999997</v>
      </c>
      <c r="EE12" s="7">
        <f>IF(OR('Z-scores'!EE12&gt;3,'Z-scores'!EE12&lt;-3),"",'Z-scores'!EE12)</f>
        <v>-0.49431000000000003</v>
      </c>
      <c r="EF12" s="7">
        <f>IF(OR('Z-scores'!EF12&gt;3,'Z-scores'!EF12&lt;-3),"",'Z-scores'!EF12)</f>
        <v>-0.78547</v>
      </c>
      <c r="EG12" s="7">
        <f>IF(OR('Z-scores'!EG12&gt;3,'Z-scores'!EG12&lt;-3),"",'Z-scores'!EG12)</f>
        <v>-0.76732999999999996</v>
      </c>
      <c r="EH12" s="7">
        <f>IF(OR('Z-scores'!EH12&gt;3,'Z-scores'!EH12&lt;-3),"",'Z-scores'!EH12)</f>
        <v>-0.62844999999999995</v>
      </c>
      <c r="EI12" s="7">
        <f>IF(OR('Z-scores'!EI12&gt;3,'Z-scores'!EI12&lt;-3),"",'Z-scores'!EI12)</f>
        <v>-0.42649999999999999</v>
      </c>
      <c r="EJ12" s="7">
        <f>IF(OR('Z-scores'!EJ12&gt;3,'Z-scores'!EJ12&lt;-3),"",'Z-scores'!EJ12)</f>
        <v>-0.46966000000000002</v>
      </c>
      <c r="EK12" s="7">
        <f>IF(OR('Z-scores'!EK12&gt;3,'Z-scores'!EK12&lt;-3),"",'Z-scores'!EK12)</f>
        <v>-0.63073999999999997</v>
      </c>
      <c r="EL12" s="7">
        <f>IF(OR('Z-scores'!EL12&gt;3,'Z-scores'!EL12&lt;-3),"",'Z-scores'!EL12)</f>
        <v>-0.50168999999999997</v>
      </c>
      <c r="EM12" s="7">
        <f>IF(OR('Z-scores'!EM12&gt;3,'Z-scores'!EM12&lt;-3),"",'Z-scores'!EM12)</f>
        <v>-0.34014</v>
      </c>
      <c r="EN12" s="7">
        <f>IF(OR('Z-scores'!EN12&gt;3,'Z-scores'!EN12&lt;-3),"",'Z-scores'!EN12)</f>
        <v>-0.28978999999999999</v>
      </c>
      <c r="EO12" s="7">
        <f>IF(OR('Z-scores'!EO12&gt;3,'Z-scores'!EO12&lt;-3),"",'Z-scores'!EO12)</f>
        <v>-0.24467</v>
      </c>
      <c r="EP12" s="7">
        <f>IF(OR('Z-scores'!EP12&gt;3,'Z-scores'!EP12&lt;-3),"",'Z-scores'!EP12)</f>
        <v>-0.21117</v>
      </c>
      <c r="EQ12" s="7">
        <f>IF(OR('Z-scores'!EQ12&gt;3,'Z-scores'!EQ12&lt;-3),"",'Z-scores'!EQ12)</f>
        <v>-0.41331000000000001</v>
      </c>
      <c r="ER12" s="7">
        <f>IF(OR('Z-scores'!ER12&gt;3,'Z-scores'!ER12&lt;-3),"",'Z-scores'!ER12)</f>
        <v>-0.35962</v>
      </c>
      <c r="ES12" s="7">
        <f>IF(OR('Z-scores'!ES12&gt;3,'Z-scores'!ES12&lt;-3),"",'Z-scores'!ES12)</f>
        <v>-0.23902000000000001</v>
      </c>
      <c r="ET12" s="7">
        <f>IF(OR('Z-scores'!ET12&gt;3,'Z-scores'!ET12&lt;-3),"",'Z-scores'!ET12)</f>
        <v>-0.32373000000000002</v>
      </c>
      <c r="EU12" s="7">
        <f>IF(OR('Z-scores'!EU12&gt;3,'Z-scores'!EU12&lt;-3),"",'Z-scores'!EU12)</f>
        <v>-0.34773999999999999</v>
      </c>
      <c r="EV12" s="7">
        <f>IF(OR('Z-scores'!EV12&gt;3,'Z-scores'!EV12&lt;-3),"",'Z-scores'!EV12)</f>
        <v>-0.34459000000000001</v>
      </c>
      <c r="EW12" s="7">
        <f>IF(OR('Z-scores'!EW12&gt;3,'Z-scores'!EW12&lt;-3),"",'Z-scores'!EW12)</f>
        <v>-0.34272000000000002</v>
      </c>
      <c r="EX12" s="7">
        <f>IF(OR('Z-scores'!EX12&gt;3,'Z-scores'!EX12&lt;-3),"",'Z-scores'!EX12)</f>
        <v>-1.039E-2</v>
      </c>
      <c r="EY12" s="7">
        <f>IF(OR('Z-scores'!EY12&gt;3,'Z-scores'!EY12&lt;-3),"",'Z-scores'!EY12)</f>
        <v>-0.48403000000000002</v>
      </c>
      <c r="EZ12" s="7">
        <f>IF(OR('Z-scores'!EZ12&gt;3,'Z-scores'!EZ12&lt;-3),"",'Z-scores'!EZ12)</f>
        <v>-0.50722999999999996</v>
      </c>
      <c r="FA12" s="7">
        <f>IF(OR('Z-scores'!FA12&gt;3,'Z-scores'!FA12&lt;-3),"",'Z-scores'!FA12)</f>
        <v>-0.50900999999999996</v>
      </c>
      <c r="FB12" s="7">
        <f>IF(OR('Z-scores'!FB12&gt;3,'Z-scores'!FB12&lt;-3),"",'Z-scores'!FB12)</f>
        <v>-0.40749999999999997</v>
      </c>
      <c r="FC12" s="7">
        <f>IF(OR('Z-scores'!FC12&gt;3,'Z-scores'!FC12&lt;-3),"",'Z-scores'!FC12)</f>
        <v>-0.61885999999999997</v>
      </c>
      <c r="FD12" s="7">
        <f>IF(OR('Z-scores'!FD12&gt;3,'Z-scores'!FD12&lt;-3),"",'Z-scores'!FD12)</f>
        <v>-0.50553000000000003</v>
      </c>
      <c r="FE12" s="7">
        <f>IF(OR('Z-scores'!FE12&gt;3,'Z-scores'!FE12&lt;-3),"",'Z-scores'!FE12)</f>
        <v>-0.40272000000000002</v>
      </c>
      <c r="FF12" s="7">
        <f>IF(OR('Z-scores'!FF12&gt;3,'Z-scores'!FF12&lt;-3),"",'Z-scores'!FF12)</f>
        <v>-0.35941000000000001</v>
      </c>
      <c r="FG12" s="7">
        <f>IF(OR('Z-scores'!FG12&gt;3,'Z-scores'!FG12&lt;-3),"",'Z-scores'!FG12)</f>
        <v>-0.10716000000000001</v>
      </c>
      <c r="FH12" s="7">
        <f>IF(OR('Z-scores'!FH12&gt;3,'Z-scores'!FH12&lt;-3),"",'Z-scores'!FH12)</f>
        <v>-0.38286999999999999</v>
      </c>
      <c r="FI12" s="7">
        <f>IF(OR('Z-scores'!FI12&gt;3,'Z-scores'!FI12&lt;-3),"",'Z-scores'!FI12)</f>
        <v>0.28677000000000002</v>
      </c>
      <c r="FJ12" s="7">
        <f>IF(OR('Z-scores'!FJ12&gt;3,'Z-scores'!FJ12&lt;-3),"",'Z-scores'!FJ12)</f>
        <v>-0.28262999999999999</v>
      </c>
      <c r="FK12" s="7">
        <f>IF(OR('Z-scores'!FK12&gt;3,'Z-scores'!FK12&lt;-3),"",'Z-scores'!FK12)</f>
        <v>-0.29942999999999997</v>
      </c>
      <c r="FL12" s="7">
        <f>IF(OR('Z-scores'!FL12&gt;3,'Z-scores'!FL12&lt;-3),"",'Z-scores'!FL12)</f>
        <v>-0.35718</v>
      </c>
      <c r="FM12" s="7">
        <f>IF(OR('Z-scores'!FM12&gt;3,'Z-scores'!FM12&lt;-3),"",'Z-scores'!FM12)</f>
        <v>0.54613999999999996</v>
      </c>
      <c r="FN12" s="7">
        <f>IF(OR('Z-scores'!FN12&gt;3,'Z-scores'!FN12&lt;-3),"",'Z-scores'!FN12)</f>
        <v>0.97382999999999997</v>
      </c>
      <c r="FO12" s="7">
        <f>IF(OR('Z-scores'!FO12&gt;3,'Z-scores'!FO12&lt;-3),"",'Z-scores'!FO12)</f>
        <v>0.63761999999999996</v>
      </c>
      <c r="FP12" s="7">
        <f>IF(OR('Z-scores'!FP12&gt;3,'Z-scores'!FP12&lt;-3),"",'Z-scores'!FP12)</f>
        <v>0.49764999999999998</v>
      </c>
      <c r="FQ12" s="7">
        <f>IF(OR('Z-scores'!FQ12&gt;3,'Z-scores'!FQ12&lt;-3),"",'Z-scores'!FQ12)</f>
        <v>-0.22069</v>
      </c>
      <c r="FR12" s="7">
        <f>IF(OR('Z-scores'!FR12&gt;3,'Z-scores'!FR12&lt;-3),"",'Z-scores'!FR12)</f>
        <v>0.57432000000000005</v>
      </c>
      <c r="FS12" s="7">
        <f>IF(OR('Z-scores'!FS12&gt;3,'Z-scores'!FS12&lt;-3),"",'Z-scores'!FS12)</f>
        <v>-0.13986000000000001</v>
      </c>
      <c r="FT12" s="7">
        <f>IF(OR('Z-scores'!FT12&gt;3,'Z-scores'!FT12&lt;-3),"",'Z-scores'!FT12)</f>
        <v>-0.27340999999999999</v>
      </c>
      <c r="FU12" s="7">
        <f>IF(OR('Z-scores'!FU12&gt;3,'Z-scores'!FU12&lt;-3),"",'Z-scores'!FU12)</f>
        <v>-0.45738000000000001</v>
      </c>
      <c r="FV12" s="7">
        <f>IF(OR('Z-scores'!FV12&gt;3,'Z-scores'!FV12&lt;-3),"",'Z-scores'!FV12)</f>
        <v>-0.26166</v>
      </c>
      <c r="FW12" s="7">
        <f>IF(OR('Z-scores'!FW12&gt;3,'Z-scores'!FW12&lt;-3),"",'Z-scores'!FW12)</f>
        <v>-1.0943499999999999</v>
      </c>
      <c r="FX12" s="7">
        <f>IF(OR('Z-scores'!FX12&gt;3,'Z-scores'!FX12&lt;-3),"",'Z-scores'!FX12)</f>
        <v>-0.64144999999999996</v>
      </c>
      <c r="FY12" s="7">
        <f>IF(OR('Z-scores'!FY12&gt;3,'Z-scores'!FY12&lt;-3),"",'Z-scores'!FY12)</f>
        <v>-1.1165</v>
      </c>
      <c r="FZ12" s="7">
        <f>IF(OR('Z-scores'!FZ12&gt;3,'Z-scores'!FZ12&lt;-3),"",'Z-scores'!FZ12)</f>
        <v>-0.84194999999999998</v>
      </c>
      <c r="GA12" s="7">
        <f>IF(OR('Z-scores'!GA12&gt;3,'Z-scores'!GA12&lt;-3),"",'Z-scores'!GA12)</f>
        <v>-0.72950000000000004</v>
      </c>
      <c r="GB12" s="7">
        <f>IF(OR('Z-scores'!GB12&gt;3,'Z-scores'!GB12&lt;-3),"",'Z-scores'!GB12)</f>
        <v>-0.42687000000000003</v>
      </c>
      <c r="GC12" s="7">
        <f>IF(OR('Z-scores'!GC12&gt;3,'Z-scores'!GC12&lt;-3),"",'Z-scores'!GC12)</f>
        <v>-0.35848000000000002</v>
      </c>
      <c r="GD12" s="7">
        <f>IF(OR('Z-scores'!GD12&gt;3,'Z-scores'!GD12&lt;-3),"",'Z-scores'!GD12)</f>
        <v>-1.0025599999999999</v>
      </c>
      <c r="GE12" s="7">
        <f>IF(OR('Z-scores'!GE12&gt;3,'Z-scores'!GE12&lt;-3),"",'Z-scores'!GE12)</f>
        <v>-0.46250000000000002</v>
      </c>
      <c r="GF12" s="7">
        <f>IF(OR('Z-scores'!GF12&gt;3,'Z-scores'!GF12&lt;-3),"",'Z-scores'!GF12)</f>
        <v>-1.2239800000000001</v>
      </c>
      <c r="GG12" s="7">
        <f>IF(OR('Z-scores'!GG12&gt;3,'Z-scores'!GG12&lt;-3),"",'Z-scores'!GG12)</f>
        <v>-0.63280000000000003</v>
      </c>
      <c r="GH12" s="7">
        <f>IF(OR('Z-scores'!GH12&gt;3,'Z-scores'!GH12&lt;-3),"",'Z-scores'!GH12)</f>
        <v>-0.61917999999999995</v>
      </c>
      <c r="GI12" s="7">
        <f>IF(OR('Z-scores'!GI12&gt;3,'Z-scores'!GI12&lt;-3),"",'Z-scores'!GI12)</f>
        <v>-0.58318000000000003</v>
      </c>
      <c r="GJ12" s="7">
        <f>IF(OR('Z-scores'!GJ12&gt;3,'Z-scores'!GJ12&lt;-3),"",'Z-scores'!GJ12)</f>
        <v>-0.89881999999999995</v>
      </c>
      <c r="GK12" s="7">
        <f>IF(OR('Z-scores'!GK12&gt;3,'Z-scores'!GK12&lt;-3),"",'Z-scores'!GK12)</f>
        <v>-0.91576999999999997</v>
      </c>
      <c r="GL12" s="7">
        <f>IF(OR('Z-scores'!GL12&gt;3,'Z-scores'!GL12&lt;-3),"",'Z-scores'!GL12)</f>
        <v>-0.46590999999999999</v>
      </c>
      <c r="GM12" s="7">
        <f>IF(OR('Z-scores'!GM12&gt;3,'Z-scores'!GM12&lt;-3),"",'Z-scores'!GM12)</f>
        <v>-0.62648000000000004</v>
      </c>
      <c r="GN12" s="7">
        <f>IF(OR('Z-scores'!GN12&gt;3,'Z-scores'!GN12&lt;-3),"",'Z-scores'!GN12)</f>
        <v>-3.288E-2</v>
      </c>
      <c r="GO12" s="7">
        <f>IF(OR('Z-scores'!GO12&gt;3,'Z-scores'!GO12&lt;-3),"",'Z-scores'!GO12)</f>
        <v>-0.44224000000000002</v>
      </c>
      <c r="GP12" s="7">
        <f>IF(OR('Z-scores'!GP12&gt;3,'Z-scores'!GP12&lt;-3),"",'Z-scores'!GP12)</f>
        <v>-0.81257999999999997</v>
      </c>
      <c r="GQ12" s="7">
        <f>IF(OR('Z-scores'!GQ12&gt;3,'Z-scores'!GQ12&lt;-3),"",'Z-scores'!GQ12)</f>
        <v>-0.44152000000000002</v>
      </c>
      <c r="GR12" s="7">
        <f>IF(OR('Z-scores'!GR12&gt;3,'Z-scores'!GR12&lt;-3),"",'Z-scores'!GR12)</f>
        <v>-0.14631</v>
      </c>
      <c r="GS12" s="7">
        <f>IF(OR('Z-scores'!GS12&gt;3,'Z-scores'!GS12&lt;-3),"",'Z-scores'!GS12)</f>
        <v>3.5360000000000003E-2</v>
      </c>
      <c r="GT12" s="7">
        <f>IF(OR('Z-scores'!GT12&gt;3,'Z-scores'!GT12&lt;-3),"",'Z-scores'!GT12)</f>
        <v>-1.145E-2</v>
      </c>
      <c r="GU12" s="7">
        <f>IF(OR('Z-scores'!GU12&gt;3,'Z-scores'!GU12&lt;-3),"",'Z-scores'!GU12)</f>
        <v>-0.41787000000000002</v>
      </c>
      <c r="GV12" s="7">
        <f>IF(OR('Z-scores'!GV12&gt;3,'Z-scores'!GV12&lt;-3),"",'Z-scores'!GV12)</f>
        <v>-0.37678</v>
      </c>
      <c r="GW12" s="7">
        <f>IF(OR('Z-scores'!GW12&gt;3,'Z-scores'!GW12&lt;-3),"",'Z-scores'!GW12)</f>
        <v>-0.21759000000000001</v>
      </c>
      <c r="GX12" s="7">
        <f>IF(OR('Z-scores'!GX12&gt;3,'Z-scores'!GX12&lt;-3),"",'Z-scores'!GX12)</f>
        <v>0.10501000000000001</v>
      </c>
      <c r="GY12" s="7">
        <f>IF(OR('Z-scores'!GY12&gt;3,'Z-scores'!GY12&lt;-3),"",'Z-scores'!GY12)</f>
        <v>-0.63212999999999997</v>
      </c>
      <c r="GZ12" s="7">
        <f>IF(OR('Z-scores'!GZ12&gt;3,'Z-scores'!GZ12&lt;-3),"",'Z-scores'!GZ12)</f>
        <v>0.21684</v>
      </c>
      <c r="HA12" s="7">
        <f>IF(OR('Z-scores'!HA12&gt;3,'Z-scores'!HA12&lt;-3),"",'Z-scores'!HA12)</f>
        <v>-0.20629</v>
      </c>
      <c r="HB12" s="7">
        <f>IF(OR('Z-scores'!HB12&gt;3,'Z-scores'!HB12&lt;-3),"",'Z-scores'!HB12)</f>
        <v>-0.26101000000000002</v>
      </c>
      <c r="HC12" s="7">
        <f>IF(OR('Z-scores'!HC12&gt;3,'Z-scores'!HC12&lt;-3),"",'Z-scores'!HC12)</f>
        <v>-0.34366999999999998</v>
      </c>
      <c r="HD12" s="7">
        <f>IF(OR('Z-scores'!HD12&gt;3,'Z-scores'!HD12&lt;-3),"",'Z-scores'!HD12)</f>
        <v>1.363E-2</v>
      </c>
      <c r="HE12" s="7">
        <f>IF(OR('Z-scores'!HE12&gt;3,'Z-scores'!HE12&lt;-3),"",'Z-scores'!HE12)</f>
        <v>5.7829999999999999E-2</v>
      </c>
      <c r="HF12" s="7">
        <f>IF(OR('Z-scores'!HF12&gt;3,'Z-scores'!HF12&lt;-3),"",'Z-scores'!HF12)</f>
        <v>0.13750999999999999</v>
      </c>
      <c r="HG12" s="7">
        <f>IF(OR('Z-scores'!HG12&gt;3,'Z-scores'!HG12&lt;-3),"",'Z-scores'!HG12)</f>
        <v>0.19645000000000001</v>
      </c>
      <c r="HH12" s="7">
        <f>IF(OR('Z-scores'!HH12&gt;3,'Z-scores'!HH12&lt;-3),"",'Z-scores'!HH12)</f>
        <v>2.7499999999999998E-3</v>
      </c>
      <c r="HI12" s="7">
        <f>IF(OR('Z-scores'!HI12&gt;3,'Z-scores'!HI12&lt;-3),"",'Z-scores'!HI12)</f>
        <v>0.19492000000000001</v>
      </c>
      <c r="HJ12" s="7">
        <f>IF(OR('Z-scores'!HJ12&gt;3,'Z-scores'!HJ12&lt;-3),"",'Z-scores'!HJ12)</f>
        <v>-0.21717</v>
      </c>
      <c r="HK12" s="7">
        <f>IF(OR('Z-scores'!HK12&gt;3,'Z-scores'!HK12&lt;-3),"",'Z-scores'!HK12)</f>
        <v>-0.31822</v>
      </c>
      <c r="HL12" s="7">
        <f>IF(OR('Z-scores'!HL12&gt;3,'Z-scores'!HL12&lt;-3),"",'Z-scores'!HL12)</f>
        <v>-0.27399000000000001</v>
      </c>
      <c r="HM12" s="7">
        <f>IF(OR('Z-scores'!HM12&gt;3,'Z-scores'!HM12&lt;-3),"",'Z-scores'!HM12)</f>
        <v>5.1380000000000002E-2</v>
      </c>
      <c r="HN12" s="7">
        <f>IF(OR('Z-scores'!HN12&gt;3,'Z-scores'!HN12&lt;-3),"",'Z-scores'!HN12)</f>
        <v>-5.5870000000000003E-2</v>
      </c>
      <c r="HO12" s="7">
        <f>IF(OR('Z-scores'!HO12&gt;3,'Z-scores'!HO12&lt;-3),"",'Z-scores'!HO12)</f>
        <v>1.2040200000000001</v>
      </c>
      <c r="HP12" s="7">
        <f>IF(OR('Z-scores'!HP12&gt;3,'Z-scores'!HP12&lt;-3),"",'Z-scores'!HP12)</f>
        <v>-0.34144000000000002</v>
      </c>
      <c r="HQ12" s="7">
        <f>IF(OR('Z-scores'!HQ12&gt;3,'Z-scores'!HQ12&lt;-3),"",'Z-scores'!HQ12)</f>
        <v>-0.79518999999999995</v>
      </c>
      <c r="HR12" s="7">
        <f>IF(OR('Z-scores'!HR12&gt;3,'Z-scores'!HR12&lt;-3),"",'Z-scores'!HR12)</f>
        <v>-0.57796999999999998</v>
      </c>
      <c r="HS12" s="7">
        <f>IF(OR('Z-scores'!HS12&gt;3,'Z-scores'!HS12&lt;-3),"",'Z-scores'!HS12)</f>
        <v>-0.37203000000000003</v>
      </c>
      <c r="HT12" s="7">
        <f>IF(OR('Z-scores'!HT12&gt;3,'Z-scores'!HT12&lt;-3),"",'Z-scores'!HT12)</f>
        <v>-0.21027000000000001</v>
      </c>
      <c r="HU12" s="7">
        <f>IF(OR('Z-scores'!HU12&gt;3,'Z-scores'!HU12&lt;-3),"",'Z-scores'!HU12)</f>
        <v>-0.54461999999999999</v>
      </c>
      <c r="HV12" s="7">
        <f>IF(OR('Z-scores'!HV12&gt;3,'Z-scores'!HV12&lt;-3),"",'Z-scores'!HV12)</f>
        <v>-0.41693999999999998</v>
      </c>
      <c r="HW12" s="7">
        <f>IF(OR('Z-scores'!HW12&gt;3,'Z-scores'!HW12&lt;-3),"",'Z-scores'!HW12)</f>
        <v>-0.44352999999999998</v>
      </c>
      <c r="HX12" s="7">
        <f>IF(OR('Z-scores'!HX12&gt;3,'Z-scores'!HX12&lt;-3),"",'Z-scores'!HX12)</f>
        <v>0.44230000000000003</v>
      </c>
      <c r="HY12" s="7">
        <f>IF(OR('Z-scores'!HY12&gt;3,'Z-scores'!HY12&lt;-3),"",'Z-scores'!HY12)</f>
        <v>6.1120000000000001E-2</v>
      </c>
      <c r="HZ12" s="7">
        <f>IF(OR('Z-scores'!HZ12&gt;3,'Z-scores'!HZ12&lt;-3),"",'Z-scores'!HZ12)</f>
        <v>1.2489999999999999E-2</v>
      </c>
      <c r="IA12" s="7">
        <f>IF(OR('Z-scores'!IA12&gt;3,'Z-scores'!IA12&lt;-3),"",'Z-scores'!IA12)</f>
        <v>-0.76224000000000003</v>
      </c>
      <c r="IB12" s="7">
        <f>IF(OR('Z-scores'!IB12&gt;3,'Z-scores'!IB12&lt;-3),"",'Z-scores'!IB12)</f>
        <v>0.33145999999999998</v>
      </c>
      <c r="IC12" s="7">
        <f>IF(OR('Z-scores'!IC12&gt;3,'Z-scores'!IC12&lt;-3),"",'Z-scores'!IC12)</f>
        <v>-0.94418999999999997</v>
      </c>
      <c r="ID12" s="7">
        <f>IF(OR('Z-scores'!ID12&gt;3,'Z-scores'!ID12&lt;-3),"",'Z-scores'!ID12)</f>
        <v>-0.74722</v>
      </c>
      <c r="IE12" s="7">
        <f>IF(OR('Z-scores'!IE12&gt;3,'Z-scores'!IE12&lt;-3),"",'Z-scores'!IE12)</f>
        <v>-0.36323</v>
      </c>
      <c r="IF12" s="7">
        <f>IF(OR('Z-scores'!IF12&gt;3,'Z-scores'!IF12&lt;-3),"",'Z-scores'!IF12)</f>
        <v>-0.27045999999999998</v>
      </c>
      <c r="IG12" s="7">
        <f>IF(OR('Z-scores'!IG12&gt;3,'Z-scores'!IG12&lt;-3),"",'Z-scores'!IG12)</f>
        <v>-0.24254000000000001</v>
      </c>
      <c r="IH12" s="7">
        <f>IF(OR('Z-scores'!IH12&gt;3,'Z-scores'!IH12&lt;-3),"",'Z-scores'!IH12)</f>
        <v>-0.13403000000000001</v>
      </c>
      <c r="II12" s="7">
        <f>IF(OR('Z-scores'!II12&gt;3,'Z-scores'!II12&lt;-3),"",'Z-scores'!II12)</f>
        <v>0.1153</v>
      </c>
      <c r="IJ12" s="7">
        <f>IF(OR('Z-scores'!IJ12&gt;3,'Z-scores'!IJ12&lt;-3),"",'Z-scores'!IJ12)</f>
        <v>-0.68040999999999996</v>
      </c>
      <c r="IK12" s="7">
        <f>IF(OR('Z-scores'!IK12&gt;3,'Z-scores'!IK12&lt;-3),"",'Z-scores'!IK12)</f>
        <v>-0.24515000000000001</v>
      </c>
      <c r="IL12" s="7">
        <f>IF(OR('Z-scores'!IL12&gt;3,'Z-scores'!IL12&lt;-3),"",'Z-scores'!IL12)</f>
        <v>-0.71899999999999997</v>
      </c>
      <c r="IM12" s="7">
        <f>IF(OR('Z-scores'!IM12&gt;3,'Z-scores'!IM12&lt;-3),"",'Z-scores'!IM12)</f>
        <v>-0.6825</v>
      </c>
      <c r="IN12" s="7">
        <f>IF(OR('Z-scores'!IN12&gt;3,'Z-scores'!IN12&lt;-3),"",'Z-scores'!IN12)</f>
        <v>-7.5569999999999998E-2</v>
      </c>
      <c r="IO12" s="7">
        <f>IF(OR('Z-scores'!IO12&gt;3,'Z-scores'!IO12&lt;-3),"",'Z-scores'!IO12)</f>
        <v>-0.21662000000000001</v>
      </c>
      <c r="IP12" s="7">
        <f>IF(OR('Z-scores'!IP12&gt;3,'Z-scores'!IP12&lt;-3),"",'Z-scores'!IP12)</f>
        <v>-0.15847</v>
      </c>
      <c r="IQ12" s="7">
        <f>IF(OR('Z-scores'!IQ12&gt;3,'Z-scores'!IQ12&lt;-3),"",'Z-scores'!IQ12)</f>
        <v>0.10052999999999999</v>
      </c>
      <c r="IR12" s="7">
        <f>IF(OR('Z-scores'!IR12&gt;3,'Z-scores'!IR12&lt;-3),"",'Z-scores'!IR12)</f>
        <v>0.30358000000000002</v>
      </c>
      <c r="IS12" s="7">
        <f>IF(OR('Z-scores'!IS12&gt;3,'Z-scores'!IS12&lt;-3),"",'Z-scores'!IS12)</f>
        <v>-9.7280000000000005E-2</v>
      </c>
      <c r="IT12" s="7">
        <f>IF(OR('Z-scores'!IT12&gt;3,'Z-scores'!IT12&lt;-3),"",'Z-scores'!IT12)</f>
        <v>-3.6209999999999999E-2</v>
      </c>
      <c r="IU12" s="7">
        <f>IF(OR('Z-scores'!IU12&gt;3,'Z-scores'!IU12&lt;-3),"",'Z-scores'!IU12)</f>
        <v>-0.30929000000000001</v>
      </c>
      <c r="IV12" s="7">
        <f>IF(OR('Z-scores'!IV12&gt;3,'Z-scores'!IV12&lt;-3),"",'Z-scores'!IV12)</f>
        <v>-0.42608000000000001</v>
      </c>
      <c r="IW12" s="7">
        <f>IF(OR('Z-scores'!IW12&gt;3,'Z-scores'!IW12&lt;-3),"",'Z-scores'!IW12)</f>
        <v>-0.42687999999999998</v>
      </c>
      <c r="IX12" s="7">
        <f>IF(OR('Z-scores'!IX12&gt;3,'Z-scores'!IX12&lt;-3),"",'Z-scores'!IX12)</f>
        <v>-0.58326</v>
      </c>
      <c r="IY12" s="7">
        <f>IF(OR('Z-scores'!IY12&gt;3,'Z-scores'!IY12&lt;-3),"",'Z-scores'!IY12)</f>
        <v>0.19675000000000001</v>
      </c>
      <c r="IZ12" s="7">
        <f>IF(OR('Z-scores'!IZ12&gt;3,'Z-scores'!IZ12&lt;-3),"",'Z-scores'!IZ12)</f>
        <v>0.13138</v>
      </c>
      <c r="JA12" s="7">
        <f>IF(OR('Z-scores'!JA12&gt;3,'Z-scores'!JA12&lt;-3),"",'Z-scores'!JA12)</f>
        <v>9.0959999999999999E-2</v>
      </c>
      <c r="JB12" s="7">
        <f>IF(OR('Z-scores'!JB12&gt;3,'Z-scores'!JB12&lt;-3),"",'Z-scores'!JB12)</f>
        <v>0.37712000000000001</v>
      </c>
      <c r="JC12" s="7">
        <f>IF(OR('Z-scores'!JC12&gt;3,'Z-scores'!JC12&lt;-3),"",'Z-scores'!JC12)</f>
        <v>0.57696999999999998</v>
      </c>
      <c r="JD12" s="7">
        <f>IF(OR('Z-scores'!JD12&gt;3,'Z-scores'!JD12&lt;-3),"",'Z-scores'!JD12)</f>
        <v>-0.81181000000000003</v>
      </c>
      <c r="JE12" s="7">
        <f>IF(OR('Z-scores'!JE12&gt;3,'Z-scores'!JE12&lt;-3),"",'Z-scores'!JE12)</f>
        <v>-0.49025000000000002</v>
      </c>
      <c r="JF12" s="7">
        <f>IF(OR('Z-scores'!JF12&gt;3,'Z-scores'!JF12&lt;-3),"",'Z-scores'!JF12)</f>
        <v>-0.72574000000000005</v>
      </c>
      <c r="JG12" s="7">
        <f>IF(OR('Z-scores'!JG12&gt;3,'Z-scores'!JG12&lt;-3),"",'Z-scores'!JG12)</f>
        <v>-0.66664999999999996</v>
      </c>
      <c r="JH12" s="7">
        <f>IF(OR('Z-scores'!JH12&gt;3,'Z-scores'!JH12&lt;-3),"",'Z-scores'!JH12)</f>
        <v>-0.29460999999999998</v>
      </c>
      <c r="JI12" s="7">
        <f>IF(OR('Z-scores'!JI12&gt;3,'Z-scores'!JI12&lt;-3),"",'Z-scores'!JI12)</f>
        <v>0.13202</v>
      </c>
      <c r="JJ12" s="7">
        <f>IF(OR('Z-scores'!JJ12&gt;3,'Z-scores'!JJ12&lt;-3),"",'Z-scores'!JJ12)</f>
        <v>1.5875699999999999</v>
      </c>
      <c r="JK12" s="7">
        <f>IF(OR('Z-scores'!JK12&gt;3,'Z-scores'!JK12&lt;-3),"",'Z-scores'!JK12)</f>
        <v>0.37559999999999999</v>
      </c>
      <c r="JL12" s="7">
        <f>IF(OR('Z-scores'!JL12&gt;3,'Z-scores'!JL12&lt;-3),"",'Z-scores'!JL12)</f>
        <v>0.55798000000000003</v>
      </c>
      <c r="JM12" s="7">
        <f>IF(OR('Z-scores'!JM12&gt;3,'Z-scores'!JM12&lt;-3),"",'Z-scores'!JM12)</f>
        <v>-0.35661999999999999</v>
      </c>
      <c r="JN12" s="7">
        <f>IF(OR('Z-scores'!JN12&gt;3,'Z-scores'!JN12&lt;-3),"",'Z-scores'!JN12)</f>
        <v>-0.24088999999999999</v>
      </c>
      <c r="JO12" s="7">
        <f>IF(OR('Z-scores'!JO12&gt;3,'Z-scores'!JO12&lt;-3),"",'Z-scores'!JO12)</f>
        <v>0.20913999999999999</v>
      </c>
      <c r="JP12" s="7">
        <f>IF(OR('Z-scores'!JP12&gt;3,'Z-scores'!JP12&lt;-3),"",'Z-scores'!JP12)</f>
        <v>0.99226999999999999</v>
      </c>
      <c r="JQ12" s="7">
        <f>IF(OR('Z-scores'!JQ12&gt;3,'Z-scores'!JQ12&lt;-3),"",'Z-scores'!JQ12)</f>
        <v>0.48276000000000002</v>
      </c>
      <c r="JR12" s="7">
        <f>IF(OR('Z-scores'!JR12&gt;3,'Z-scores'!JR12&lt;-3),"",'Z-scores'!JR12)</f>
        <v>0.29715000000000003</v>
      </c>
      <c r="JS12" s="7">
        <f>IF(OR('Z-scores'!JS12&gt;3,'Z-scores'!JS12&lt;-3),"",'Z-scores'!JS12)</f>
        <v>0.61843999999999999</v>
      </c>
      <c r="JT12" s="7">
        <f>IF(OR('Z-scores'!JT12&gt;3,'Z-scores'!JT12&lt;-3),"",'Z-scores'!JT12)</f>
        <v>-0.38224999999999998</v>
      </c>
      <c r="JU12" s="7">
        <f>IF(OR('Z-scores'!JU12&gt;3,'Z-scores'!JU12&lt;-3),"",'Z-scores'!JU12)</f>
        <v>-0.65554999999999997</v>
      </c>
      <c r="JV12" s="7">
        <f>IF(OR('Z-scores'!JV12&gt;3,'Z-scores'!JV12&lt;-3),"",'Z-scores'!JV12)</f>
        <v>-0.62209999999999999</v>
      </c>
      <c r="JW12" s="7">
        <f>IF(OR('Z-scores'!JW12&gt;3,'Z-scores'!JW12&lt;-3),"",'Z-scores'!JW12)</f>
        <v>-0.84043999999999996</v>
      </c>
      <c r="JX12" s="7">
        <f>IF(OR('Z-scores'!JX12&gt;3,'Z-scores'!JX12&lt;-3),"",'Z-scores'!JX12)</f>
        <v>-0.50546000000000002</v>
      </c>
      <c r="JY12" s="7">
        <f>IF(OR('Z-scores'!JY12&gt;3,'Z-scores'!JY12&lt;-3),"",'Z-scores'!JY12)</f>
        <v>-5.7750000000000003E-2</v>
      </c>
      <c r="JZ12" s="7">
        <f>IF(OR('Z-scores'!JZ12&gt;3,'Z-scores'!JZ12&lt;-3),"",'Z-scores'!JZ12)</f>
        <v>0.32996999999999999</v>
      </c>
      <c r="KA12" s="7">
        <f>IF(OR('Z-scores'!KA12&gt;3,'Z-scores'!KA12&lt;-3),"",'Z-scores'!KA12)</f>
        <v>-0.18054999999999999</v>
      </c>
      <c r="KB12" s="7">
        <f>IF(OR('Z-scores'!KB12&gt;3,'Z-scores'!KB12&lt;-3),"",'Z-scores'!KB12)</f>
        <v>0.72387000000000001</v>
      </c>
      <c r="KC12" s="7">
        <f>IF(OR('Z-scores'!KC12&gt;3,'Z-scores'!KC12&lt;-3),"",'Z-scores'!KC12)</f>
        <v>-0.57145000000000001</v>
      </c>
      <c r="KD12" s="7">
        <f>IF(OR('Z-scores'!KD12&gt;3,'Z-scores'!KD12&lt;-3),"",'Z-scores'!KD12)</f>
        <v>0.23552999999999999</v>
      </c>
      <c r="KE12" s="7">
        <f>IF(OR('Z-scores'!KE12&gt;3,'Z-scores'!KE12&lt;-3),"",'Z-scores'!KE12)</f>
        <v>-0.49246000000000001</v>
      </c>
      <c r="KF12" s="7">
        <f>IF(OR('Z-scores'!KF12&gt;3,'Z-scores'!KF12&lt;-3),"",'Z-scores'!KF12)</f>
        <v>-0.69852000000000003</v>
      </c>
      <c r="KG12" s="7">
        <f>IF(OR('Z-scores'!KG12&gt;3,'Z-scores'!KG12&lt;-3),"",'Z-scores'!KG12)</f>
        <v>-7.3469999999999994E-2</v>
      </c>
      <c r="KH12" s="7">
        <f>IF(OR('Z-scores'!KH12&gt;3,'Z-scores'!KH12&lt;-3),"",'Z-scores'!KH12)</f>
        <v>-0.24254000000000001</v>
      </c>
      <c r="KI12" s="7">
        <f>IF(OR('Z-scores'!KI12&gt;3,'Z-scores'!KI12&lt;-3),"",'Z-scores'!KI12)</f>
        <v>-0.20118</v>
      </c>
      <c r="KJ12" s="7">
        <f>IF(OR('Z-scores'!KJ12&gt;3,'Z-scores'!KJ12&lt;-3),"",'Z-scores'!KJ12)</f>
        <v>1.1514899999999999</v>
      </c>
      <c r="KK12" s="7">
        <f>IF(OR('Z-scores'!KK12&gt;3,'Z-scores'!KK12&lt;-3),"",'Z-scores'!KK12)</f>
        <v>-0.12728999999999999</v>
      </c>
      <c r="KL12" s="7">
        <f>IF(OR('Z-scores'!KL12&gt;3,'Z-scores'!KL12&lt;-3),"",'Z-scores'!KL12)</f>
        <v>-0.29859000000000002</v>
      </c>
      <c r="KM12" s="7">
        <f>IF(OR('Z-scores'!KM12&gt;3,'Z-scores'!KM12&lt;-3),"",'Z-scores'!KM12)</f>
        <v>-0.33978999999999998</v>
      </c>
      <c r="KN12" s="7">
        <f>IF(OR('Z-scores'!KN12&gt;3,'Z-scores'!KN12&lt;-3),"",'Z-scores'!KN12)</f>
        <v>5.5629999999999999E-2</v>
      </c>
      <c r="KO12" s="7">
        <f>IF(OR('Z-scores'!KO12&gt;3,'Z-scores'!KO12&lt;-3),"",'Z-scores'!KO12)</f>
        <v>0.38313000000000003</v>
      </c>
      <c r="KP12" s="7">
        <f>IF(OR('Z-scores'!KP12&gt;3,'Z-scores'!KP12&lt;-3),"",'Z-scores'!KP12)</f>
        <v>0.38523000000000002</v>
      </c>
      <c r="KQ12" s="7">
        <f>IF(OR('Z-scores'!KQ12&gt;3,'Z-scores'!KQ12&lt;-3),"",'Z-scores'!KQ12)</f>
        <v>-0.36513000000000001</v>
      </c>
      <c r="KR12" s="7">
        <f>IF(OR('Z-scores'!KR12&gt;3,'Z-scores'!KR12&lt;-3),"",'Z-scores'!KR12)</f>
        <v>-0.54274999999999995</v>
      </c>
      <c r="KS12" s="7">
        <f>IF(OR('Z-scores'!KS12&gt;3,'Z-scores'!KS12&lt;-3),"",'Z-scores'!KS12)</f>
        <v>-0.24460999999999999</v>
      </c>
      <c r="KT12" s="7">
        <f>IF(OR('Z-scores'!KT12&gt;3,'Z-scores'!KT12&lt;-3),"",'Z-scores'!KT12)</f>
        <v>-0.59802999999999995</v>
      </c>
      <c r="KU12" s="7">
        <f>IF(OR('Z-scores'!KU12&gt;3,'Z-scores'!KU12&lt;-3),"",'Z-scores'!KU12)</f>
        <v>0.75046999999999997</v>
      </c>
      <c r="KV12" s="7">
        <f>IF(OR('Z-scores'!KV12&gt;3,'Z-scores'!KV12&lt;-3),"",'Z-scores'!KV12)</f>
        <v>-0.54615000000000002</v>
      </c>
      <c r="KW12" s="7">
        <f>IF(OR('Z-scores'!KW12&gt;3,'Z-scores'!KW12&lt;-3),"",'Z-scores'!KW12)</f>
        <v>-0.47811999999999999</v>
      </c>
      <c r="KX12" s="7">
        <f>IF(OR('Z-scores'!KX12&gt;3,'Z-scores'!KX12&lt;-3),"",'Z-scores'!KX12)</f>
        <v>-0.73319000000000001</v>
      </c>
      <c r="KY12" s="7">
        <f>IF(OR('Z-scores'!KY12&gt;3,'Z-scores'!KY12&lt;-3),"",'Z-scores'!KY12)</f>
        <v>-0.29593999999999998</v>
      </c>
      <c r="KZ12" s="7">
        <f>IF(OR('Z-scores'!KZ12&gt;3,'Z-scores'!KZ12&lt;-3),"",'Z-scores'!KZ12)</f>
        <v>-0.40228000000000003</v>
      </c>
      <c r="LA12" s="7">
        <f>IF(OR('Z-scores'!LA12&gt;3,'Z-scores'!LA12&lt;-3),"",'Z-scores'!LA12)</f>
        <v>-0.38605</v>
      </c>
      <c r="LB12" s="7">
        <f>IF(OR('Z-scores'!LB12&gt;3,'Z-scores'!LB12&lt;-3),"",'Z-scores'!LB12)</f>
        <v>-0.25918999999999998</v>
      </c>
      <c r="LC12" s="7">
        <f>IF(OR('Z-scores'!LC12&gt;3,'Z-scores'!LC12&lt;-3),"",'Z-scores'!LC12)</f>
        <v>-0.26021</v>
      </c>
      <c r="LD12" s="7">
        <f>IF(OR('Z-scores'!LD12&gt;3,'Z-scores'!LD12&lt;-3),"",'Z-scores'!LD12)</f>
        <v>-0.64632999999999996</v>
      </c>
      <c r="LE12" s="7">
        <f>IF(OR('Z-scores'!LE12&gt;3,'Z-scores'!LE12&lt;-3),"",'Z-scores'!LE12)</f>
        <v>-0.48365000000000002</v>
      </c>
      <c r="LF12" s="7">
        <f>IF(OR('Z-scores'!LF12&gt;3,'Z-scores'!LF12&lt;-3),"",'Z-scores'!LF12)</f>
        <v>-0.35763</v>
      </c>
      <c r="LG12" s="7">
        <f>IF(OR('Z-scores'!LG12&gt;3,'Z-scores'!LG12&lt;-3),"",'Z-scores'!LG12)</f>
        <v>0.62060999999999999</v>
      </c>
      <c r="LH12" s="7">
        <f>IF(OR('Z-scores'!LH12&gt;3,'Z-scores'!LH12&lt;-3),"",'Z-scores'!LH12)</f>
        <v>-0.20952000000000001</v>
      </c>
      <c r="LI12" s="7">
        <f>IF(OR('Z-scores'!LI12&gt;3,'Z-scores'!LI12&lt;-3),"",'Z-scores'!LI12)</f>
        <v>-0.21343999999999999</v>
      </c>
      <c r="LJ12" s="7">
        <f>IF(OR('Z-scores'!LJ12&gt;3,'Z-scores'!LJ12&lt;-3),"",'Z-scores'!LJ12)</f>
        <v>4.1509999999999998E-2</v>
      </c>
      <c r="LK12" s="7">
        <f>IF(OR('Z-scores'!LK12&gt;3,'Z-scores'!LK12&lt;-3),"",'Z-scores'!LK12)</f>
        <v>-0.66561999999999999</v>
      </c>
      <c r="LL12" s="7">
        <f>IF(OR('Z-scores'!LL12&gt;3,'Z-scores'!LL12&lt;-3),"",'Z-scores'!LL12)</f>
        <v>-0.69210000000000005</v>
      </c>
      <c r="LM12" s="7">
        <f>IF(OR('Z-scores'!LM12&gt;3,'Z-scores'!LM12&lt;-3),"",'Z-scores'!LM12)</f>
        <v>-8.6690000000000003E-2</v>
      </c>
      <c r="LN12" s="7">
        <f>IF(OR('Z-scores'!LN12&gt;3,'Z-scores'!LN12&lt;-3),"",'Z-scores'!LN12)</f>
        <v>-5.1540000000000002E-2</v>
      </c>
      <c r="LO12" s="7">
        <f>IF(OR('Z-scores'!LO12&gt;3,'Z-scores'!LO12&lt;-3),"",'Z-scores'!LO12)</f>
        <v>-0.65429000000000004</v>
      </c>
      <c r="LP12" s="7">
        <f>IF(OR('Z-scores'!LP12&gt;3,'Z-scores'!LP12&lt;-3),"",'Z-scores'!LP12)</f>
        <v>-0.48042000000000001</v>
      </c>
      <c r="LQ12" s="7">
        <f>IF(OR('Z-scores'!LQ12&gt;3,'Z-scores'!LQ12&lt;-3),"",'Z-scores'!LQ12)</f>
        <v>-0.29819000000000001</v>
      </c>
      <c r="LR12" s="7">
        <f>IF(OR('Z-scores'!LR12&gt;3,'Z-scores'!LR12&lt;-3),"",'Z-scores'!LR12)</f>
        <v>-0.42907000000000001</v>
      </c>
      <c r="LS12" s="7">
        <f>IF(OR('Z-scores'!LS12&gt;3,'Z-scores'!LS12&lt;-3),"",'Z-scores'!LS12)</f>
        <v>-0.93772999999999995</v>
      </c>
      <c r="LT12" s="7">
        <f>IF(OR('Z-scores'!LT12&gt;3,'Z-scores'!LT12&lt;-3),"",'Z-scores'!LT12)</f>
        <v>-0.54113999999999995</v>
      </c>
      <c r="LU12" s="7">
        <f>IF(OR('Z-scores'!LU12&gt;3,'Z-scores'!LU12&lt;-3),"",'Z-scores'!LU12)</f>
        <v>-0.60006000000000004</v>
      </c>
      <c r="LV12" s="7">
        <f>IF(OR('Z-scores'!LV12&gt;3,'Z-scores'!LV12&lt;-3),"",'Z-scores'!LV12)</f>
        <v>-0.24648</v>
      </c>
      <c r="LW12" s="7">
        <f>IF(OR('Z-scores'!LW12&gt;3,'Z-scores'!LW12&lt;-3),"",'Z-scores'!LW12)</f>
        <v>-0.77383999999999997</v>
      </c>
      <c r="LX12" s="7">
        <f>IF(OR('Z-scores'!LX12&gt;3,'Z-scores'!LX12&lt;-3),"",'Z-scores'!LX12)</f>
        <v>-0.24254000000000001</v>
      </c>
      <c r="LY12" s="7">
        <f>IF(OR('Z-scores'!LY12&gt;3,'Z-scores'!LY12&lt;-3),"",'Z-scores'!LY12)</f>
        <v>-4.2560000000000001E-2</v>
      </c>
      <c r="LZ12" s="7">
        <f>IF(OR('Z-scores'!LZ12&gt;3,'Z-scores'!LZ12&lt;-3),"",'Z-scores'!LZ12)</f>
        <v>-0.49264999999999998</v>
      </c>
      <c r="MA12" s="7">
        <f>IF(OR('Z-scores'!MA12&gt;3,'Z-scores'!MA12&lt;-3),"",'Z-scores'!MA12)</f>
        <v>-0.32024000000000002</v>
      </c>
      <c r="MB12" s="7">
        <f>IF(OR('Z-scores'!MB12&gt;3,'Z-scores'!MB12&lt;-3),"",'Z-scores'!MB12)</f>
        <v>-0.24254000000000001</v>
      </c>
      <c r="MC12" s="7">
        <f>IF(OR('Z-scores'!MC12&gt;3,'Z-scores'!MC12&lt;-3),"",'Z-scores'!MC12)</f>
        <v>-0.39505000000000001</v>
      </c>
      <c r="MD12" s="7">
        <f>IF(OR('Z-scores'!MD12&gt;3,'Z-scores'!MD12&lt;-3),"",'Z-scores'!MD12)</f>
        <v>-0.30580000000000002</v>
      </c>
      <c r="ME12" s="7">
        <f>IF(OR('Z-scores'!ME12&gt;3,'Z-scores'!ME12&lt;-3),"",'Z-scores'!ME12)</f>
        <v>-0.25263000000000002</v>
      </c>
      <c r="MF12" s="7">
        <f>IF(OR('Z-scores'!MF12&gt;3,'Z-scores'!MF12&lt;-3),"",'Z-scores'!MF12)</f>
        <v>-0.62383999999999995</v>
      </c>
      <c r="MG12" s="7">
        <f>IF(OR('Z-scores'!MG12&gt;3,'Z-scores'!MG12&lt;-3),"",'Z-scores'!MG12)</f>
        <v>-0.45691999999999999</v>
      </c>
      <c r="MH12" s="7">
        <f>IF(OR('Z-scores'!MH12&gt;3,'Z-scores'!MH12&lt;-3),"",'Z-scores'!MH12)</f>
        <v>0.27332000000000001</v>
      </c>
      <c r="MI12" s="7">
        <f>IF(OR('Z-scores'!MI12&gt;3,'Z-scores'!MI12&lt;-3),"",'Z-scores'!MI12)</f>
        <v>-0.17795</v>
      </c>
      <c r="MJ12" s="7">
        <f>IF(OR('Z-scores'!MJ12&gt;3,'Z-scores'!MJ12&lt;-3),"",'Z-scores'!MJ12)</f>
        <v>-0.33609</v>
      </c>
      <c r="MK12" s="7">
        <f>IF(OR('Z-scores'!MK12&gt;3,'Z-scores'!MK12&lt;-3),"",'Z-scores'!MK12)</f>
        <v>-0.24254000000000001</v>
      </c>
      <c r="ML12" s="7">
        <f>IF(OR('Z-scores'!ML12&gt;3,'Z-scores'!ML12&lt;-3),"",'Z-scores'!ML12)</f>
        <v>0.25789000000000001</v>
      </c>
      <c r="MM12" s="7">
        <f>IF(OR('Z-scores'!MM12&gt;3,'Z-scores'!MM12&lt;-3),"",'Z-scores'!MM12)</f>
        <v>-0.57069999999999999</v>
      </c>
      <c r="MN12" s="7">
        <f>IF(OR('Z-scores'!MN12&gt;3,'Z-scores'!MN12&lt;-3),"",'Z-scores'!MN12)</f>
        <v>-0.33477000000000001</v>
      </c>
      <c r="MO12" s="7">
        <f>IF(OR('Z-scores'!MO12&gt;3,'Z-scores'!MO12&lt;-3),"",'Z-scores'!MO12)</f>
        <v>-0.39546999999999999</v>
      </c>
      <c r="MP12" s="7">
        <f>IF(OR('Z-scores'!MP12&gt;3,'Z-scores'!MP12&lt;-3),"",'Z-scores'!MP12)</f>
        <v>-0.58521000000000001</v>
      </c>
      <c r="MQ12" s="7">
        <f>IF(OR('Z-scores'!MQ12&gt;3,'Z-scores'!MQ12&lt;-3),"",'Z-scores'!MQ12)</f>
        <v>-0.28877000000000003</v>
      </c>
      <c r="MR12" s="7">
        <f>IF(OR('Z-scores'!MR12&gt;3,'Z-scores'!MR12&lt;-3),"",'Z-scores'!MR12)</f>
        <v>-0.46453</v>
      </c>
      <c r="MS12" s="7">
        <f>IF(OR('Z-scores'!MS12&gt;3,'Z-scores'!MS12&lt;-3),"",'Z-scores'!MS12)</f>
        <v>0.12155000000000001</v>
      </c>
      <c r="MT12" s="7">
        <f>IF(OR('Z-scores'!MT12&gt;3,'Z-scores'!MT12&lt;-3),"",'Z-scores'!MT12)</f>
        <v>-0.73499999999999999</v>
      </c>
      <c r="MU12" s="7">
        <f>IF(OR('Z-scores'!MU12&gt;3,'Z-scores'!MU12&lt;-3),"",'Z-scores'!MU12)</f>
        <v>-0.61307</v>
      </c>
      <c r="MV12" s="7">
        <f>IF(OR('Z-scores'!MV12&gt;3,'Z-scores'!MV12&lt;-3),"",'Z-scores'!MV12)</f>
        <v>-0.48513000000000001</v>
      </c>
      <c r="MW12" s="7">
        <f>IF(OR('Z-scores'!MW12&gt;3,'Z-scores'!MW12&lt;-3),"",'Z-scores'!MW12)</f>
        <v>-0.75378000000000001</v>
      </c>
      <c r="MX12" s="7">
        <f>IF(OR('Z-scores'!MX12&gt;3,'Z-scores'!MX12&lt;-3),"",'Z-scores'!MX12)</f>
        <v>4.1540000000000001E-2</v>
      </c>
      <c r="MY12" s="7">
        <f>IF(OR('Z-scores'!MY12&gt;3,'Z-scores'!MY12&lt;-3),"",'Z-scores'!MY12)</f>
        <v>0.24399999999999999</v>
      </c>
      <c r="MZ12" s="7">
        <f>IF(OR('Z-scores'!MZ12&gt;3,'Z-scores'!MZ12&lt;-3),"",'Z-scores'!MZ12)</f>
        <v>-9.5640000000000003E-2</v>
      </c>
      <c r="NA12" s="7">
        <f>IF(OR('Z-scores'!NA12&gt;3,'Z-scores'!NA12&lt;-3),"",'Z-scores'!NA12)</f>
        <v>-0.61292000000000002</v>
      </c>
      <c r="NB12" s="7">
        <f>IF(OR('Z-scores'!NB12&gt;3,'Z-scores'!NB12&lt;-3),"",'Z-scores'!NB12)</f>
        <v>-0.18626999999999999</v>
      </c>
      <c r="NC12" s="7">
        <f>IF(OR('Z-scores'!NC12&gt;3,'Z-scores'!NC12&lt;-3),"",'Z-scores'!NC12)</f>
        <v>1.0187999999999999</v>
      </c>
      <c r="ND12" s="7">
        <f>IF(OR('Z-scores'!ND12&gt;3,'Z-scores'!ND12&lt;-3),"",'Z-scores'!ND12)</f>
        <v>-0.43025000000000002</v>
      </c>
      <c r="NE12" s="7">
        <f>IF(OR('Z-scores'!NE12&gt;3,'Z-scores'!NE12&lt;-3),"",'Z-scores'!NE12)</f>
        <v>-0.45922000000000002</v>
      </c>
      <c r="NF12" s="7">
        <f>IF(OR('Z-scores'!NF12&gt;3,'Z-scores'!NF12&lt;-3),"",'Z-scores'!NF12)</f>
        <v>0.24235999999999999</v>
      </c>
      <c r="NG12" s="7">
        <f>IF(OR('Z-scores'!NG12&gt;3,'Z-scores'!NG12&lt;-3),"",'Z-scores'!NG12)</f>
        <v>0.46149000000000001</v>
      </c>
      <c r="NH12" s="7">
        <f>IF(OR('Z-scores'!NH12&gt;3,'Z-scores'!NH12&lt;-3),"",'Z-scores'!NH12)</f>
        <v>0.51358999999999999</v>
      </c>
      <c r="NI12" s="7">
        <f>IF(OR('Z-scores'!NI12&gt;3,'Z-scores'!NI12&lt;-3),"",'Z-scores'!NI12)</f>
        <v>-0.1724</v>
      </c>
      <c r="NJ12" s="7">
        <f>IF(OR('Z-scores'!NJ12&gt;3,'Z-scores'!NJ12&lt;-3),"",'Z-scores'!NJ12)</f>
        <v>0.10328</v>
      </c>
      <c r="NK12" s="7">
        <f>IF(OR('Z-scores'!NK12&gt;3,'Z-scores'!NK12&lt;-3),"",'Z-scores'!NK12)</f>
        <v>-0.59828999999999999</v>
      </c>
      <c r="NL12" s="7">
        <f>IF(OR('Z-scores'!NL12&gt;3,'Z-scores'!NL12&lt;-3),"",'Z-scores'!NL12)</f>
        <v>-0.1153</v>
      </c>
      <c r="NM12" s="7">
        <f>IF(OR('Z-scores'!NM12&gt;3,'Z-scores'!NM12&lt;-3),"",'Z-scores'!NM12)</f>
        <v>6.1740000000000003E-2</v>
      </c>
      <c r="NN12" s="7">
        <f>IF(OR('Z-scores'!NN12&gt;3,'Z-scores'!NN12&lt;-3),"",'Z-scores'!NN12)</f>
        <v>-8.7090000000000001E-2</v>
      </c>
      <c r="NO12" s="7">
        <f>IF(OR('Z-scores'!NO12&gt;3,'Z-scores'!NO12&lt;-3),"",'Z-scores'!NO12)</f>
        <v>-0.16125</v>
      </c>
      <c r="NP12" s="7">
        <f>IF(OR('Z-scores'!NP12&gt;3,'Z-scores'!NP12&lt;-3),"",'Z-scores'!NP12)</f>
        <v>0.35213</v>
      </c>
      <c r="NQ12" s="7">
        <f>IF(OR('Z-scores'!NQ12&gt;3,'Z-scores'!NQ12&lt;-3),"",'Z-scores'!NQ12)</f>
        <v>0.55388000000000004</v>
      </c>
      <c r="NR12" s="7">
        <f>IF(OR('Z-scores'!NR12&gt;3,'Z-scores'!NR12&lt;-3),"",'Z-scores'!NR12)</f>
        <v>0.39406000000000002</v>
      </c>
      <c r="NS12" s="7">
        <f>IF(OR('Z-scores'!NS12&gt;3,'Z-scores'!NS12&lt;-3),"",'Z-scores'!NS12)</f>
        <v>-0.51402000000000003</v>
      </c>
      <c r="NT12" s="7">
        <f>IF(OR('Z-scores'!NT12&gt;3,'Z-scores'!NT12&lt;-3),"",'Z-scores'!NT12)</f>
        <v>-0.65146000000000004</v>
      </c>
      <c r="NU12" s="7">
        <f>IF(OR('Z-scores'!NU12&gt;3,'Z-scores'!NU12&lt;-3),"",'Z-scores'!NU12)</f>
        <v>-0.57867999999999997</v>
      </c>
      <c r="NV12" s="7">
        <f>IF(OR('Z-scores'!NV12&gt;3,'Z-scores'!NV12&lt;-3),"",'Z-scores'!NV12)</f>
        <v>-0.64971999999999996</v>
      </c>
      <c r="NW12" s="7">
        <f>IF(OR('Z-scores'!NW12&gt;3,'Z-scores'!NW12&lt;-3),"",'Z-scores'!NW12)</f>
        <v>-0.71528999999999998</v>
      </c>
      <c r="NX12" s="7">
        <f>IF(OR('Z-scores'!NX12&gt;3,'Z-scores'!NX12&lt;-3),"",'Z-scores'!NX12)</f>
        <v>-0.55103000000000002</v>
      </c>
      <c r="NY12" s="7">
        <f>IF(OR('Z-scores'!NY12&gt;3,'Z-scores'!NY12&lt;-3),"",'Z-scores'!NY12)</f>
        <v>-0.4647</v>
      </c>
      <c r="NZ12" s="7">
        <f>IF(OR('Z-scores'!NZ12&gt;3,'Z-scores'!NZ12&lt;-3),"",'Z-scores'!NZ12)</f>
        <v>-0.72099999999999997</v>
      </c>
      <c r="OA12" s="7">
        <f>IF(OR('Z-scores'!OA12&gt;3,'Z-scores'!OA12&lt;-3),"",'Z-scores'!OA12)</f>
        <v>0.61631999999999998</v>
      </c>
      <c r="OB12" s="7">
        <f>IF(OR('Z-scores'!OB12&gt;3,'Z-scores'!OB12&lt;-3),"",'Z-scores'!OB12)</f>
        <v>-0.49740000000000001</v>
      </c>
      <c r="OC12" s="7">
        <f>IF(OR('Z-scores'!OC12&gt;3,'Z-scores'!OC12&lt;-3),"",'Z-scores'!OC12)</f>
        <v>-0.52319000000000004</v>
      </c>
      <c r="OD12" s="7">
        <f>IF(OR('Z-scores'!OD12&gt;3,'Z-scores'!OD12&lt;-3),"",'Z-scores'!OD12)</f>
        <v>-0.48436000000000001</v>
      </c>
      <c r="OE12" s="7">
        <f>IF(OR('Z-scores'!OE12&gt;3,'Z-scores'!OE12&lt;-3),"",'Z-scores'!OE12)</f>
        <v>2.0469999999999999E-2</v>
      </c>
      <c r="OF12" s="7">
        <f>IF(OR('Z-scores'!OF12&gt;3,'Z-scores'!OF12&lt;-3),"",'Z-scores'!OF12)</f>
        <v>-0.55581999999999998</v>
      </c>
      <c r="OG12" s="7">
        <f>IF(OR('Z-scores'!OG12&gt;3,'Z-scores'!OG12&lt;-3),"",'Z-scores'!OG12)</f>
        <v>-0.28908</v>
      </c>
      <c r="OH12" s="7">
        <f>IF(OR('Z-scores'!OH12&gt;3,'Z-scores'!OH12&lt;-3),"",'Z-scores'!OH12)</f>
        <v>-0.52302999999999999</v>
      </c>
      <c r="OI12" s="7">
        <f>IF(OR('Z-scores'!OI12&gt;3,'Z-scores'!OI12&lt;-3),"",'Z-scores'!OI12)</f>
        <v>-0.61724999999999997</v>
      </c>
      <c r="OJ12" s="7">
        <f>IF(OR('Z-scores'!OJ12&gt;3,'Z-scores'!OJ12&lt;-3),"",'Z-scores'!OJ12)</f>
        <v>-0.75351000000000001</v>
      </c>
      <c r="OK12" s="7">
        <f>IF(OR('Z-scores'!OK12&gt;3,'Z-scores'!OK12&lt;-3),"",'Z-scores'!OK12)</f>
        <v>-0.19703999999999999</v>
      </c>
      <c r="OL12" s="7">
        <f>IF(OR('Z-scores'!OL12&gt;3,'Z-scores'!OL12&lt;-3),"",'Z-scores'!OL12)</f>
        <v>-2.1909999999999999E-2</v>
      </c>
      <c r="OM12" s="7">
        <f>IF(OR('Z-scores'!OM12&gt;3,'Z-scores'!OM12&lt;-3),"",'Z-scores'!OM12)</f>
        <v>0.15307000000000001</v>
      </c>
      <c r="ON12" s="7">
        <f>IF(OR('Z-scores'!ON12&gt;3,'Z-scores'!ON12&lt;-3),"",'Z-scores'!ON12)</f>
        <v>-0.40123999999999999</v>
      </c>
      <c r="OO12" s="7">
        <f>IF(OR('Z-scores'!OO12&gt;3,'Z-scores'!OO12&lt;-3),"",'Z-scores'!OO12)</f>
        <v>-0.26956999999999998</v>
      </c>
      <c r="OP12" s="7">
        <f>IF(OR('Z-scores'!OP12&gt;3,'Z-scores'!OP12&lt;-3),"",'Z-scores'!OP12)</f>
        <v>-0.24254000000000001</v>
      </c>
      <c r="OQ12" s="7">
        <f>IF(OR('Z-scores'!OQ12&gt;3,'Z-scores'!OQ12&lt;-3),"",'Z-scores'!OQ12)</f>
        <v>-0.10949</v>
      </c>
      <c r="OR12" s="7">
        <f>IF(OR('Z-scores'!OR12&gt;3,'Z-scores'!OR12&lt;-3),"",'Z-scores'!OR12)</f>
        <v>0.17849000000000001</v>
      </c>
      <c r="OS12" s="7">
        <f>IF(OR('Z-scores'!OS12&gt;3,'Z-scores'!OS12&lt;-3),"",'Z-scores'!OS12)</f>
        <v>0.10883</v>
      </c>
      <c r="OT12" s="7">
        <f>IF(OR('Z-scores'!OT12&gt;3,'Z-scores'!OT12&lt;-3),"",'Z-scores'!OT12)</f>
        <v>-7.4310000000000001E-2</v>
      </c>
      <c r="OU12" s="7">
        <f>IF(OR('Z-scores'!OU12&gt;3,'Z-scores'!OU12&lt;-3),"",'Z-scores'!OU12)</f>
        <v>-0.43347999999999998</v>
      </c>
      <c r="OV12" s="7">
        <f>IF(OR('Z-scores'!OV12&gt;3,'Z-scores'!OV12&lt;-3),"",'Z-scores'!OV12)</f>
        <v>-0.44485999999999998</v>
      </c>
      <c r="OW12" s="7">
        <f>IF(OR('Z-scores'!OW12&gt;3,'Z-scores'!OW12&lt;-3),"",'Z-scores'!OW12)</f>
        <v>-0.40928999999999999</v>
      </c>
      <c r="OX12" s="7">
        <f>IF(OR('Z-scores'!OX12&gt;3,'Z-scores'!OX12&lt;-3),"",'Z-scores'!OX12)</f>
        <v>-0.51924999999999999</v>
      </c>
      <c r="OY12" s="7">
        <f>IF(OR('Z-scores'!OY12&gt;3,'Z-scores'!OY12&lt;-3),"",'Z-scores'!OY12)</f>
        <v>-0.48791000000000001</v>
      </c>
      <c r="OZ12" s="7">
        <f>IF(OR('Z-scores'!OZ12&gt;3,'Z-scores'!OZ12&lt;-3),"",'Z-scores'!OZ12)</f>
        <v>-0.73685999999999996</v>
      </c>
      <c r="PA12" s="7">
        <f>IF(OR('Z-scores'!PA12&gt;3,'Z-scores'!PA12&lt;-3),"",'Z-scores'!PA12)</f>
        <v>-0.28143000000000001</v>
      </c>
      <c r="PB12" s="7">
        <f>IF(OR('Z-scores'!PB12&gt;3,'Z-scores'!PB12&lt;-3),"",'Z-scores'!PB12)</f>
        <v>-0.23261999999999999</v>
      </c>
      <c r="PC12" s="7">
        <f>IF(OR('Z-scores'!PC12&gt;3,'Z-scores'!PC12&lt;-3),"",'Z-scores'!PC12)</f>
        <v>-0.42587000000000003</v>
      </c>
      <c r="PD12" s="7">
        <f>IF(OR('Z-scores'!PD12&gt;3,'Z-scores'!PD12&lt;-3),"",'Z-scores'!PD12)</f>
        <v>0.30259000000000003</v>
      </c>
      <c r="PE12" s="7">
        <f>IF(OR('Z-scores'!PE12&gt;3,'Z-scores'!PE12&lt;-3),"",'Z-scores'!PE12)</f>
        <v>-0.45940999999999999</v>
      </c>
      <c r="PF12" s="7">
        <f>IF(OR('Z-scores'!PF12&gt;3,'Z-scores'!PF12&lt;-3),"",'Z-scores'!PF12)</f>
        <v>0.63080000000000003</v>
      </c>
      <c r="PG12" s="7">
        <f>IF(OR('Z-scores'!PG12&gt;3,'Z-scores'!PG12&lt;-3),"",'Z-scores'!PG12)</f>
        <v>-0.71455999999999997</v>
      </c>
      <c r="PH12" s="7">
        <f>IF(OR('Z-scores'!PH12&gt;3,'Z-scores'!PH12&lt;-3),"",'Z-scores'!PH12)</f>
        <v>-0.67806999999999995</v>
      </c>
      <c r="PI12" s="7">
        <f>IF(OR('Z-scores'!PI12&gt;3,'Z-scores'!PI12&lt;-3),"",'Z-scores'!PI12)</f>
        <v>-0.54705000000000004</v>
      </c>
      <c r="PJ12" s="7">
        <f>IF(OR('Z-scores'!PJ12&gt;3,'Z-scores'!PJ12&lt;-3),"",'Z-scores'!PJ12)</f>
        <v>-0.71955000000000002</v>
      </c>
      <c r="PK12" s="7">
        <f>IF(OR('Z-scores'!PK12&gt;3,'Z-scores'!PK12&lt;-3),"",'Z-scores'!PK12)</f>
        <v>-4.3270000000000003E-2</v>
      </c>
      <c r="PL12" s="7">
        <f>IF(OR('Z-scores'!PL12&gt;3,'Z-scores'!PL12&lt;-3),"",'Z-scores'!PL12)</f>
        <v>-0.31169000000000002</v>
      </c>
      <c r="PM12" s="7">
        <f>IF(OR('Z-scores'!PM12&gt;3,'Z-scores'!PM12&lt;-3),"",'Z-scores'!PM12)</f>
        <v>-4.1889999999999997E-2</v>
      </c>
      <c r="PN12" s="7">
        <f>IF(OR('Z-scores'!PN12&gt;3,'Z-scores'!PN12&lt;-3),"",'Z-scores'!PN12)</f>
        <v>-0.45528999999999997</v>
      </c>
      <c r="PO12" s="7">
        <f>IF(OR('Z-scores'!PO12&gt;3,'Z-scores'!PO12&lt;-3),"",'Z-scores'!PO12)</f>
        <v>-0.54124000000000005</v>
      </c>
      <c r="PP12" s="7">
        <f>IF(OR('Z-scores'!PP12&gt;3,'Z-scores'!PP12&lt;-3),"",'Z-scores'!PP12)</f>
        <v>-0.24254000000000001</v>
      </c>
      <c r="PQ12" s="7">
        <f>IF(OR('Z-scores'!PQ12&gt;3,'Z-scores'!PQ12&lt;-3),"",'Z-scores'!PQ12)</f>
        <v>-0.31492999999999999</v>
      </c>
      <c r="PR12" s="7">
        <f>IF(OR('Z-scores'!PR12&gt;3,'Z-scores'!PR12&lt;-3),"",'Z-scores'!PR12)</f>
        <v>0.23884</v>
      </c>
      <c r="PS12" s="7">
        <f>IF(OR('Z-scores'!PS12&gt;3,'Z-scores'!PS12&lt;-3),"",'Z-scores'!PS12)</f>
        <v>-0.55359999999999998</v>
      </c>
      <c r="PT12" s="7">
        <f>IF(OR('Z-scores'!PT12&gt;3,'Z-scores'!PT12&lt;-3),"",'Z-scores'!PT12)</f>
        <v>-0.41909999999999997</v>
      </c>
      <c r="PU12" s="7">
        <f>IF(OR('Z-scores'!PU12&gt;3,'Z-scores'!PU12&lt;-3),"",'Z-scores'!PU12)</f>
        <v>-0.84618000000000004</v>
      </c>
      <c r="PV12" s="7">
        <f>IF(OR('Z-scores'!PV12&gt;3,'Z-scores'!PV12&lt;-3),"",'Z-scores'!PV12)</f>
        <v>-0.51504000000000005</v>
      </c>
      <c r="PW12" s="7">
        <f>IF(OR('Z-scores'!PW12&gt;3,'Z-scores'!PW12&lt;-3),"",'Z-scores'!PW12)</f>
        <v>-1.874E-2</v>
      </c>
      <c r="PX12" s="7">
        <f>IF(OR('Z-scores'!PX12&gt;3,'Z-scores'!PX12&lt;-3),"",'Z-scores'!PX12)</f>
        <v>-0.64737999999999996</v>
      </c>
      <c r="PY12" s="7">
        <f>IF(OR('Z-scores'!PY12&gt;3,'Z-scores'!PY12&lt;-3),"",'Z-scores'!PY12)</f>
        <v>-0.67481999999999998</v>
      </c>
      <c r="PZ12" s="7">
        <f>IF(OR('Z-scores'!PZ12&gt;3,'Z-scores'!PZ12&lt;-3),"",'Z-scores'!PZ12)</f>
        <v>-0.78764000000000001</v>
      </c>
      <c r="QA12" s="7">
        <f>IF(OR('Z-scores'!QA12&gt;3,'Z-scores'!QA12&lt;-3),"",'Z-scores'!QA12)</f>
        <v>-0.73534999999999995</v>
      </c>
      <c r="QB12" s="7">
        <f>IF(OR('Z-scores'!QB12&gt;3,'Z-scores'!QB12&lt;-3),"",'Z-scores'!QB12)</f>
        <v>-0.53908999999999996</v>
      </c>
      <c r="QC12" s="7">
        <f>IF(OR('Z-scores'!QC12&gt;3,'Z-scores'!QC12&lt;-3),"",'Z-scores'!QC12)</f>
        <v>-0.51922000000000001</v>
      </c>
      <c r="QD12" s="7">
        <f>IF(OR('Z-scores'!QD12&gt;3,'Z-scores'!QD12&lt;-3),"",'Z-scores'!QD12)</f>
        <v>-0.51207000000000003</v>
      </c>
      <c r="QE12" s="7">
        <f>IF(OR('Z-scores'!QE12&gt;3,'Z-scores'!QE12&lt;-3),"",'Z-scores'!QE12)</f>
        <v>-0.46250999999999998</v>
      </c>
      <c r="QF12" s="7">
        <f>IF(OR('Z-scores'!QF12&gt;3,'Z-scores'!QF12&lt;-3),"",'Z-scores'!QF12)</f>
        <v>-0.44006000000000001</v>
      </c>
      <c r="QG12" s="7">
        <f>IF(OR('Z-scores'!QG12&gt;3,'Z-scores'!QG12&lt;-3),"",'Z-scores'!QG12)</f>
        <v>-0.52178000000000002</v>
      </c>
      <c r="QH12" s="7">
        <f>IF(OR('Z-scores'!QH12&gt;3,'Z-scores'!QH12&lt;-3),"",'Z-scores'!QH12)</f>
        <v>-0.56945000000000001</v>
      </c>
      <c r="QI12" s="7">
        <f>IF(OR('Z-scores'!QI12&gt;3,'Z-scores'!QI12&lt;-3),"",'Z-scores'!QI12)</f>
        <v>1.02566</v>
      </c>
      <c r="QJ12" s="7">
        <f>IF(OR('Z-scores'!QJ12&gt;3,'Z-scores'!QJ12&lt;-3),"",'Z-scores'!QJ12)</f>
        <v>-0.46577000000000002</v>
      </c>
      <c r="QK12" s="7">
        <f>IF(OR('Z-scores'!QK12&gt;3,'Z-scores'!QK12&lt;-3),"",'Z-scores'!QK12)</f>
        <v>-0.54549999999999998</v>
      </c>
      <c r="QL12" s="7">
        <f>IF(OR('Z-scores'!QL12&gt;3,'Z-scores'!QL12&lt;-3),"",'Z-scores'!QL12)</f>
        <v>-0.49706</v>
      </c>
      <c r="QM12" s="7">
        <f>IF(OR('Z-scores'!QM12&gt;3,'Z-scores'!QM12&lt;-3),"",'Z-scores'!QM12)</f>
        <v>-0.48875999999999997</v>
      </c>
      <c r="QN12" s="7">
        <f>IF(OR('Z-scores'!QN12&gt;3,'Z-scores'!QN12&lt;-3),"",'Z-scores'!QN12)</f>
        <v>-0.56372999999999995</v>
      </c>
      <c r="QO12" s="7">
        <f>IF(OR('Z-scores'!QO12&gt;3,'Z-scores'!QO12&lt;-3),"",'Z-scores'!QO12)</f>
        <v>-0.59772000000000003</v>
      </c>
      <c r="QP12" s="7">
        <f>IF(OR('Z-scores'!QP12&gt;3,'Z-scores'!QP12&lt;-3),"",'Z-scores'!QP12)</f>
        <v>-0.49508000000000002</v>
      </c>
      <c r="QQ12" s="7">
        <f>IF(OR('Z-scores'!QQ12&gt;3,'Z-scores'!QQ12&lt;-3),"",'Z-scores'!QQ12)</f>
        <v>-0.46738000000000002</v>
      </c>
      <c r="QR12" s="7">
        <f>IF(OR('Z-scores'!QR12&gt;3,'Z-scores'!QR12&lt;-3),"",'Z-scores'!QR12)</f>
        <v>-0.61526000000000003</v>
      </c>
      <c r="QS12" s="7">
        <f>IF(OR('Z-scores'!QS12&gt;3,'Z-scores'!QS12&lt;-3),"",'Z-scores'!QS12)</f>
        <v>-0.47128999999999999</v>
      </c>
      <c r="QT12" s="7">
        <f>IF(OR('Z-scores'!QT12&gt;3,'Z-scores'!QT12&lt;-3),"",'Z-scores'!QT12)</f>
        <v>-0.51865000000000006</v>
      </c>
      <c r="QU12" s="7">
        <f>IF(OR('Z-scores'!QU12&gt;3,'Z-scores'!QU12&lt;-3),"",'Z-scores'!QU12)</f>
        <v>-0.58370999999999995</v>
      </c>
      <c r="QV12" s="7">
        <f>IF(OR('Z-scores'!QV12&gt;3,'Z-scores'!QV12&lt;-3),"",'Z-scores'!QV12)</f>
        <v>-0.45196999999999998</v>
      </c>
      <c r="QW12" s="7">
        <f>IF(OR('Z-scores'!QW12&gt;3,'Z-scores'!QW12&lt;-3),"",'Z-scores'!QW12)</f>
        <v>-0.56154999999999999</v>
      </c>
      <c r="QX12" s="7">
        <f>IF(OR('Z-scores'!QX12&gt;3,'Z-scores'!QX12&lt;-3),"",'Z-scores'!QX12)</f>
        <v>-0.39845000000000003</v>
      </c>
      <c r="QY12" s="7">
        <f>IF(OR('Z-scores'!QY12&gt;3,'Z-scores'!QY12&lt;-3),"",'Z-scores'!QY12)</f>
        <v>-1.00499</v>
      </c>
      <c r="QZ12" s="7">
        <f>IF(OR('Z-scores'!QZ12&gt;3,'Z-scores'!QZ12&lt;-3),"",'Z-scores'!QZ12)</f>
        <v>-0.90622999999999998</v>
      </c>
      <c r="RA12" s="7">
        <f>IF(OR('Z-scores'!RA12&gt;3,'Z-scores'!RA12&lt;-3),"",'Z-scores'!RA12)</f>
        <v>-0.62607999999999997</v>
      </c>
      <c r="RB12" s="7">
        <f>IF(OR('Z-scores'!RB12&gt;3,'Z-scores'!RB12&lt;-3),"",'Z-scores'!RB12)</f>
        <v>-0.62829999999999997</v>
      </c>
      <c r="RC12" s="7">
        <f>IF(OR('Z-scores'!RC12&gt;3,'Z-scores'!RC12&lt;-3),"",'Z-scores'!RC12)</f>
        <v>-0.26604</v>
      </c>
      <c r="RD12" s="7">
        <f>IF(OR('Z-scores'!RD12&gt;3,'Z-scores'!RD12&lt;-3),"",'Z-scores'!RD12)</f>
        <v>-0.45832000000000001</v>
      </c>
      <c r="RE12" s="7">
        <f>IF(OR('Z-scores'!RE12&gt;3,'Z-scores'!RE12&lt;-3),"",'Z-scores'!RE12)</f>
        <v>-0.32889000000000002</v>
      </c>
      <c r="RF12" s="7">
        <f>IF(OR('Z-scores'!RF12&gt;3,'Z-scores'!RF12&lt;-3),"",'Z-scores'!RF12)</f>
        <v>-0.80181999999999998</v>
      </c>
      <c r="RG12" s="7">
        <f>IF(OR('Z-scores'!RG12&gt;3,'Z-scores'!RG12&lt;-3),"",'Z-scores'!RG12)</f>
        <v>-0.56828999999999996</v>
      </c>
      <c r="RH12" s="7">
        <f>IF(OR('Z-scores'!RH12&gt;3,'Z-scores'!RH12&lt;-3),"",'Z-scores'!RH12)</f>
        <v>-0.43082999999999999</v>
      </c>
      <c r="RI12" s="7">
        <f>IF(OR('Z-scores'!RI12&gt;3,'Z-scores'!RI12&lt;-3),"",'Z-scores'!RI12)</f>
        <v>-1.2676099999999999</v>
      </c>
      <c r="RJ12" s="7">
        <f>IF(OR('Z-scores'!RJ12&gt;3,'Z-scores'!RJ12&lt;-3),"",'Z-scores'!RJ12)</f>
        <v>-0.72692000000000001</v>
      </c>
      <c r="RK12" s="7">
        <f>IF(OR('Z-scores'!RK12&gt;3,'Z-scores'!RK12&lt;-3),"",'Z-scores'!RK12)</f>
        <v>-0.56925999999999999</v>
      </c>
      <c r="RL12" s="7">
        <f>IF(OR('Z-scores'!RL12&gt;3,'Z-scores'!RL12&lt;-3),"",'Z-scores'!RL12)</f>
        <v>-1.1132500000000001</v>
      </c>
      <c r="RM12" s="7">
        <f>IF(OR('Z-scores'!RM12&gt;3,'Z-scores'!RM12&lt;-3),"",'Z-scores'!RM12)</f>
        <v>-1.1303700000000001</v>
      </c>
      <c r="RN12" s="7">
        <f>IF(OR('Z-scores'!RN12&gt;3,'Z-scores'!RN12&lt;-3),"",'Z-scores'!RN12)</f>
        <v>-0.29225000000000001</v>
      </c>
      <c r="RO12" s="7">
        <f>IF(OR('Z-scores'!RO12&gt;3,'Z-scores'!RO12&lt;-3),"",'Z-scores'!RO12)</f>
        <v>-0.32846999999999998</v>
      </c>
      <c r="RP12" s="7">
        <f>IF(OR('Z-scores'!RP12&gt;3,'Z-scores'!RP12&lt;-3),"",'Z-scores'!RP12)</f>
        <v>-0.15445999999999999</v>
      </c>
      <c r="RQ12" s="7">
        <f>IF(OR('Z-scores'!RQ12&gt;3,'Z-scores'!RQ12&lt;-3),"",'Z-scores'!RQ12)</f>
        <v>-0.59094000000000002</v>
      </c>
      <c r="RR12" s="7">
        <f>IF(OR('Z-scores'!RR12&gt;3,'Z-scores'!RR12&lt;-3),"",'Z-scores'!RR12)</f>
        <v>0.36781000000000003</v>
      </c>
      <c r="RS12" s="7">
        <f>IF(OR('Z-scores'!RS12&gt;3,'Z-scores'!RS12&lt;-3),"",'Z-scores'!RS12)</f>
        <v>8.0140000000000003E-2</v>
      </c>
      <c r="RT12" s="7">
        <f>IF(OR('Z-scores'!RT12&gt;3,'Z-scores'!RT12&lt;-3),"",'Z-scores'!RT12)</f>
        <v>-0.15017</v>
      </c>
      <c r="RU12" s="7">
        <f>IF(OR('Z-scores'!RU12&gt;3,'Z-scores'!RU12&lt;-3),"",'Z-scores'!RU12)</f>
        <v>0.28383999999999998</v>
      </c>
      <c r="RV12" s="7">
        <f>IF(OR('Z-scores'!RV12&gt;3,'Z-scores'!RV12&lt;-3),"",'Z-scores'!RV12)</f>
        <v>0.35643999999999998</v>
      </c>
      <c r="RW12" s="7">
        <f>IF(OR('Z-scores'!RW12&gt;3,'Z-scores'!RW12&lt;-3),"",'Z-scores'!RW12)</f>
        <v>-2.6100000000000002E-2</v>
      </c>
      <c r="RX12" s="7">
        <f>IF(OR('Z-scores'!RX12&gt;3,'Z-scores'!RX12&lt;-3),"",'Z-scores'!RX12)</f>
        <v>-0.30325999999999997</v>
      </c>
      <c r="RY12" s="7">
        <f>IF(OR('Z-scores'!RY12&gt;3,'Z-scores'!RY12&lt;-3),"",'Z-scores'!RY12)</f>
        <v>-0.26082</v>
      </c>
      <c r="RZ12" s="7">
        <f>IF(OR('Z-scores'!RZ12&gt;3,'Z-scores'!RZ12&lt;-3),"",'Z-scores'!RZ12)</f>
        <v>0.51563000000000003</v>
      </c>
      <c r="SA12" s="7">
        <f>IF(OR('Z-scores'!SA12&gt;3,'Z-scores'!SA12&lt;-3),"",'Z-scores'!SA12)</f>
        <v>0.16936000000000001</v>
      </c>
      <c r="SB12" s="7">
        <f>IF(OR('Z-scores'!SB12&gt;3,'Z-scores'!SB12&lt;-3),"",'Z-scores'!SB12)</f>
        <v>0.26144000000000001</v>
      </c>
      <c r="SC12" s="7">
        <f>IF(OR('Z-scores'!SC12&gt;3,'Z-scores'!SC12&lt;-3),"",'Z-scores'!SC12)</f>
        <v>0.85001000000000004</v>
      </c>
      <c r="SD12" s="7">
        <f>IF(OR('Z-scores'!SD12&gt;3,'Z-scores'!SD12&lt;-3),"",'Z-scores'!SD12)</f>
        <v>-0.80417000000000005</v>
      </c>
      <c r="SE12" s="7">
        <f>IF(OR('Z-scores'!SE12&gt;3,'Z-scores'!SE12&lt;-3),"",'Z-scores'!SE12)</f>
        <v>-0.55662</v>
      </c>
      <c r="SF12" s="7">
        <f>IF(OR('Z-scores'!SF12&gt;3,'Z-scores'!SF12&lt;-3),"",'Z-scores'!SF12)</f>
        <v>-5.74E-2</v>
      </c>
      <c r="SG12" s="7">
        <f>IF(OR('Z-scores'!SG12&gt;3,'Z-scores'!SG12&lt;-3),"",'Z-scores'!SG12)</f>
        <v>0.53654999999999997</v>
      </c>
      <c r="SH12" s="7">
        <f>IF(OR('Z-scores'!SH12&gt;3,'Z-scores'!SH12&lt;-3),"",'Z-scores'!SH12)</f>
        <v>4.6879999999999998E-2</v>
      </c>
      <c r="SI12" s="7">
        <f>IF(OR('Z-scores'!SI12&gt;3,'Z-scores'!SI12&lt;-3),"",'Z-scores'!SI12)</f>
        <v>-0.36853999999999998</v>
      </c>
      <c r="SJ12" s="7">
        <f>IF(OR('Z-scores'!SJ12&gt;3,'Z-scores'!SJ12&lt;-3),"",'Z-scores'!SJ12)</f>
        <v>-0.37275000000000003</v>
      </c>
      <c r="SK12" s="7">
        <f>IF(OR('Z-scores'!SK12&gt;3,'Z-scores'!SK12&lt;-3),"",'Z-scores'!SK12)</f>
        <v>-3.4610000000000002E-2</v>
      </c>
      <c r="SL12" s="7">
        <f>IF(OR('Z-scores'!SL12&gt;3,'Z-scores'!SL12&lt;-3),"",'Z-scores'!SL12)</f>
        <v>-0.14269999999999999</v>
      </c>
      <c r="SM12" s="7">
        <f>IF(OR('Z-scores'!SM12&gt;3,'Z-scores'!SM12&lt;-3),"",'Z-scores'!SM12)</f>
        <v>0.14066999999999999</v>
      </c>
      <c r="SN12" s="7">
        <f>IF(OR('Z-scores'!SN12&gt;3,'Z-scores'!SN12&lt;-3),"",'Z-scores'!SN12)</f>
        <v>-0.50455000000000005</v>
      </c>
      <c r="SO12" s="7">
        <f>IF(OR('Z-scores'!SO12&gt;3,'Z-scores'!SO12&lt;-3),"",'Z-scores'!SO12)</f>
        <v>0.50983000000000001</v>
      </c>
      <c r="SP12" s="7">
        <f>IF(OR('Z-scores'!SP12&gt;3,'Z-scores'!SP12&lt;-3),"",'Z-scores'!SP12)</f>
        <v>-0.48698000000000002</v>
      </c>
      <c r="SQ12" s="7">
        <f>IF(OR('Z-scores'!SQ12&gt;3,'Z-scores'!SQ12&lt;-3),"",'Z-scores'!SQ12)</f>
        <v>-0.67679</v>
      </c>
      <c r="SR12" s="7">
        <f>IF(OR('Z-scores'!SR12&gt;3,'Z-scores'!SR12&lt;-3),"",'Z-scores'!SR12)</f>
        <v>-0.42603000000000002</v>
      </c>
      <c r="SS12" s="7">
        <f>IF(OR('Z-scores'!SS12&gt;3,'Z-scores'!SS12&lt;-3),"",'Z-scores'!SS12)</f>
        <v>-0.15926000000000001</v>
      </c>
      <c r="ST12" s="7">
        <f>IF(OR('Z-scores'!ST12&gt;3,'Z-scores'!ST12&lt;-3),"",'Z-scores'!ST12)</f>
        <v>0.31789000000000001</v>
      </c>
      <c r="SU12" s="7">
        <f>IF(OR('Z-scores'!SU12&gt;3,'Z-scores'!SU12&lt;-3),"",'Z-scores'!SU12)</f>
        <v>-0.30210999999999999</v>
      </c>
      <c r="SV12" s="7">
        <f>IF(OR('Z-scores'!SV12&gt;3,'Z-scores'!SV12&lt;-3),"",'Z-scores'!SV12)</f>
        <v>9.3939999999999996E-2</v>
      </c>
      <c r="SW12" s="7">
        <f>IF(OR('Z-scores'!SW12&gt;3,'Z-scores'!SW12&lt;-3),"",'Z-scores'!SW12)</f>
        <v>8.974E-2</v>
      </c>
      <c r="SX12" s="7">
        <f>IF(OR('Z-scores'!SX12&gt;3,'Z-scores'!SX12&lt;-3),"",'Z-scores'!SX12)</f>
        <v>-0.53268000000000004</v>
      </c>
      <c r="SY12" s="7">
        <f>IF(OR('Z-scores'!SY12&gt;3,'Z-scores'!SY12&lt;-3),"",'Z-scores'!SY12)</f>
        <v>1.17384</v>
      </c>
      <c r="SZ12" s="7">
        <f>IF(OR('Z-scores'!SZ12&gt;3,'Z-scores'!SZ12&lt;-3),"",'Z-scores'!SZ12)</f>
        <v>0.34870000000000001</v>
      </c>
      <c r="TA12" s="7">
        <f>IF(OR('Z-scores'!TA12&gt;3,'Z-scores'!TA12&lt;-3),"",'Z-scores'!TA12)</f>
        <v>-0.16378000000000001</v>
      </c>
      <c r="TB12" s="7">
        <f>IF(OR('Z-scores'!TB12&gt;3,'Z-scores'!TB12&lt;-3),"",'Z-scores'!TB12)</f>
        <v>-0.47316999999999998</v>
      </c>
      <c r="TC12" s="7">
        <f>IF(OR('Z-scores'!TC12&gt;3,'Z-scores'!TC12&lt;-3),"",'Z-scores'!TC12)</f>
        <v>-0.72033000000000003</v>
      </c>
      <c r="TD12" s="7">
        <f>IF(OR('Z-scores'!TD12&gt;3,'Z-scores'!TD12&lt;-3),"",'Z-scores'!TD12)</f>
        <v>-0.53659000000000001</v>
      </c>
      <c r="TE12" s="7">
        <f>IF(OR('Z-scores'!TE12&gt;3,'Z-scores'!TE12&lt;-3),"",'Z-scores'!TE12)</f>
        <v>-0.41933999999999999</v>
      </c>
      <c r="TF12" s="7">
        <f>IF(OR('Z-scores'!TF12&gt;3,'Z-scores'!TF12&lt;-3),"",'Z-scores'!TF12)</f>
        <v>-0.61712</v>
      </c>
      <c r="TG12" s="7">
        <f>IF(OR('Z-scores'!TG12&gt;3,'Z-scores'!TG12&lt;-3),"",'Z-scores'!TG12)</f>
        <v>0.92340999999999995</v>
      </c>
      <c r="TH12" s="7">
        <f>IF(OR('Z-scores'!TH12&gt;3,'Z-scores'!TH12&lt;-3),"",'Z-scores'!TH12)</f>
        <v>-0.26593</v>
      </c>
      <c r="TI12" s="7">
        <f>IF(OR('Z-scores'!TI12&gt;3,'Z-scores'!TI12&lt;-3),"",'Z-scores'!TI12)</f>
        <v>-0.25522</v>
      </c>
      <c r="TJ12" s="7">
        <f>IF(OR('Z-scores'!TJ12&gt;3,'Z-scores'!TJ12&lt;-3),"",'Z-scores'!TJ12)</f>
        <v>-0.11856999999999999</v>
      </c>
      <c r="TK12" s="7">
        <f>IF(OR('Z-scores'!TK12&gt;3,'Z-scores'!TK12&lt;-3),"",'Z-scores'!TK12)</f>
        <v>-0.31146000000000001</v>
      </c>
      <c r="TL12" s="7">
        <f>IF(OR('Z-scores'!TL12&gt;3,'Z-scores'!TL12&lt;-3),"",'Z-scores'!TL12)</f>
        <v>-0.42069000000000001</v>
      </c>
      <c r="TM12" s="7">
        <f>IF(OR('Z-scores'!TM12&gt;3,'Z-scores'!TM12&lt;-3),"",'Z-scores'!TM12)</f>
        <v>-0.27907999999999999</v>
      </c>
      <c r="TN12" s="7">
        <f>IF(OR('Z-scores'!TN12&gt;3,'Z-scores'!TN12&lt;-3),"",'Z-scores'!TN12)</f>
        <v>0.85216000000000003</v>
      </c>
      <c r="TO12" s="7">
        <f>IF(OR('Z-scores'!TO12&gt;3,'Z-scores'!TO12&lt;-3),"",'Z-scores'!TO12)</f>
        <v>-0.73170999999999997</v>
      </c>
      <c r="TP12" s="7">
        <f>IF(OR('Z-scores'!TP12&gt;3,'Z-scores'!TP12&lt;-3),"",'Z-scores'!TP12)</f>
        <v>-0.10947999999999999</v>
      </c>
      <c r="TQ12" s="7">
        <f>IF(OR('Z-scores'!TQ12&gt;3,'Z-scores'!TQ12&lt;-3),"",'Z-scores'!TQ12)</f>
        <v>-0.49314000000000002</v>
      </c>
      <c r="TR12" s="7">
        <f>IF(OR('Z-scores'!TR12&gt;3,'Z-scores'!TR12&lt;-3),"",'Z-scores'!TR12)</f>
        <v>-0.69198000000000004</v>
      </c>
      <c r="TS12" s="7">
        <f>IF(OR('Z-scores'!TS12&gt;3,'Z-scores'!TS12&lt;-3),"",'Z-scores'!TS12)</f>
        <v>-0.59241999999999995</v>
      </c>
      <c r="TT12" s="7">
        <f>IF(OR('Z-scores'!TT12&gt;3,'Z-scores'!TT12&lt;-3),"",'Z-scores'!TT12)</f>
        <v>-0.56774999999999998</v>
      </c>
      <c r="TU12" s="7">
        <f>IF(OR('Z-scores'!TU12&gt;3,'Z-scores'!TU12&lt;-3),"",'Z-scores'!TU12)</f>
        <v>-0.55181999999999998</v>
      </c>
      <c r="TV12" s="7">
        <f>IF(OR('Z-scores'!TV12&gt;3,'Z-scores'!TV12&lt;-3),"",'Z-scores'!TV12)</f>
        <v>-0.65695999999999999</v>
      </c>
      <c r="TW12" s="7">
        <f>IF(OR('Z-scores'!TW12&gt;3,'Z-scores'!TW12&lt;-3),"",'Z-scores'!TW12)</f>
        <v>-0.90351000000000004</v>
      </c>
      <c r="TX12" s="7">
        <f>IF(OR('Z-scores'!TX12&gt;3,'Z-scores'!TX12&lt;-3),"",'Z-scores'!TX12)</f>
        <v>-0.42072999999999999</v>
      </c>
      <c r="TY12" s="7">
        <f>IF(OR('Z-scores'!TY12&gt;3,'Z-scores'!TY12&lt;-3),"",'Z-scores'!TY12)</f>
        <v>-0.42254999999999998</v>
      </c>
      <c r="TZ12" s="7">
        <f>IF(OR('Z-scores'!TZ12&gt;3,'Z-scores'!TZ12&lt;-3),"",'Z-scores'!TZ12)</f>
        <v>-0.35885</v>
      </c>
      <c r="UA12" s="7">
        <f>IF(OR('Z-scores'!UA12&gt;3,'Z-scores'!UA12&lt;-3),"",'Z-scores'!UA12)</f>
        <v>-0.44912999999999997</v>
      </c>
      <c r="UB12" s="7">
        <f>IF(OR('Z-scores'!UB12&gt;3,'Z-scores'!UB12&lt;-3),"",'Z-scores'!UB12)</f>
        <v>-0.73575000000000002</v>
      </c>
      <c r="UC12" s="7">
        <f>IF(OR('Z-scores'!UC12&gt;3,'Z-scores'!UC12&lt;-3),"",'Z-scores'!UC12)</f>
        <v>-0.22167999999999999</v>
      </c>
      <c r="UD12" s="7">
        <f>IF(OR('Z-scores'!UD12&gt;3,'Z-scores'!UD12&lt;-3),"",'Z-scores'!UD12)</f>
        <v>-0.17039000000000001</v>
      </c>
      <c r="UE12" s="7"/>
      <c r="UF12" s="7"/>
      <c r="UG12" s="7"/>
    </row>
    <row r="13" spans="1:553" x14ac:dyDescent="0.25">
      <c r="A13">
        <v>113</v>
      </c>
      <c r="B13">
        <v>1</v>
      </c>
      <c r="C13" s="7">
        <f>IF(OR('Z-scores'!C13&gt;3,'Z-scores'!C13&lt;-3),"",'Z-scores'!C13)</f>
        <v>1.4926699999999999</v>
      </c>
      <c r="D13" s="7">
        <f>IF(OR('Z-scores'!D13&gt;3,'Z-scores'!D13&lt;-3),"",'Z-scores'!D13)</f>
        <v>0.76105999999999996</v>
      </c>
      <c r="E13" s="7">
        <f>IF(OR('Z-scores'!E13&gt;3,'Z-scores'!E13&lt;-3),"",'Z-scores'!E13)</f>
        <v>-0.17867</v>
      </c>
      <c r="F13" s="7">
        <f>IF(OR('Z-scores'!F13&gt;3,'Z-scores'!F13&lt;-3),"",'Z-scores'!F13)</f>
        <v>0.49476999999999999</v>
      </c>
      <c r="G13" s="7">
        <f>IF(OR('Z-scores'!G13&gt;3,'Z-scores'!G13&lt;-3),"",'Z-scores'!G13)</f>
        <v>-0.17116999999999999</v>
      </c>
      <c r="H13" s="7">
        <f>IF(OR('Z-scores'!H13&gt;3,'Z-scores'!H13&lt;-3),"",'Z-scores'!H13)</f>
        <v>6.7629999999999996E-2</v>
      </c>
      <c r="I13" s="7">
        <f>IF(OR('Z-scores'!I13&gt;3,'Z-scores'!I13&lt;-3),"",'Z-scores'!I13)</f>
        <v>0.15656</v>
      </c>
      <c r="J13" s="7">
        <f>IF(OR('Z-scores'!J13&gt;3,'Z-scores'!J13&lt;-3),"",'Z-scores'!J13)</f>
        <v>0.16761000000000001</v>
      </c>
      <c r="K13" s="7">
        <f>IF(OR('Z-scores'!K13&gt;3,'Z-scores'!K13&lt;-3),"",'Z-scores'!K13)</f>
        <v>0.43887999999999999</v>
      </c>
      <c r="L13" s="7">
        <f>IF(OR('Z-scores'!L13&gt;3,'Z-scores'!L13&lt;-3),"",'Z-scores'!L13)</f>
        <v>0.18046999999999999</v>
      </c>
      <c r="M13" s="7">
        <f>IF(OR('Z-scores'!M13&gt;3,'Z-scores'!M13&lt;-3),"",'Z-scores'!M13)</f>
        <v>0.47355999999999998</v>
      </c>
      <c r="N13" s="7">
        <f>IF(OR('Z-scores'!N13&gt;3,'Z-scores'!N13&lt;-3),"",'Z-scores'!N13)</f>
        <v>-5.2440000000000001E-2</v>
      </c>
      <c r="O13" s="7">
        <f>IF(OR('Z-scores'!O13&gt;3,'Z-scores'!O13&lt;-3),"",'Z-scores'!O13)</f>
        <v>4.1640000000000003E-2</v>
      </c>
      <c r="P13" s="7">
        <f>IF(OR('Z-scores'!P13&gt;3,'Z-scores'!P13&lt;-3),"",'Z-scores'!P13)</f>
        <v>0.60384000000000004</v>
      </c>
      <c r="Q13" s="7">
        <f>IF(OR('Z-scores'!Q13&gt;3,'Z-scores'!Q13&lt;-3),"",'Z-scores'!Q13)</f>
        <v>0.22519</v>
      </c>
      <c r="R13" s="7">
        <f>IF(OR('Z-scores'!R13&gt;3,'Z-scores'!R13&lt;-3),"",'Z-scores'!R13)</f>
        <v>-0.46435999999999999</v>
      </c>
      <c r="S13" s="7">
        <f>IF(OR('Z-scores'!S13&gt;3,'Z-scores'!S13&lt;-3),"",'Z-scores'!S13)</f>
        <v>0.43991999999999998</v>
      </c>
      <c r="T13" s="7">
        <f>IF(OR('Z-scores'!T13&gt;3,'Z-scores'!T13&lt;-3),"",'Z-scores'!T13)</f>
        <v>0.53347999999999995</v>
      </c>
      <c r="U13" s="7">
        <f>IF(OR('Z-scores'!U13&gt;3,'Z-scores'!U13&lt;-3),"",'Z-scores'!U13)</f>
        <v>0.57943</v>
      </c>
      <c r="V13" s="7">
        <f>IF(OR('Z-scores'!V13&gt;3,'Z-scores'!V13&lt;-3),"",'Z-scores'!V13)</f>
        <v>0.65893000000000002</v>
      </c>
      <c r="W13" s="7">
        <f>IF(OR('Z-scores'!W13&gt;3,'Z-scores'!W13&lt;-3),"",'Z-scores'!W13)</f>
        <v>-0.16389999999999999</v>
      </c>
      <c r="X13" s="7">
        <f>IF(OR('Z-scores'!X13&gt;3,'Z-scores'!X13&lt;-3),"",'Z-scores'!X13)</f>
        <v>-1.00528</v>
      </c>
      <c r="Y13" s="7">
        <f>IF(OR('Z-scores'!Y13&gt;3,'Z-scores'!Y13&lt;-3),"",'Z-scores'!Y13)</f>
        <v>0.51441999999999999</v>
      </c>
      <c r="Z13" s="7">
        <f>IF(OR('Z-scores'!Z13&gt;3,'Z-scores'!Z13&lt;-3),"",'Z-scores'!Z13)</f>
        <v>2.1397499999999998</v>
      </c>
      <c r="AA13" s="7">
        <f>IF(OR('Z-scores'!AA13&gt;3,'Z-scores'!AA13&lt;-3),"",'Z-scores'!AA13)</f>
        <v>2.3174000000000001</v>
      </c>
      <c r="AB13" s="7">
        <f>IF(OR('Z-scores'!AB13&gt;3,'Z-scores'!AB13&lt;-3),"",'Z-scores'!AB13)</f>
        <v>-2.6009999999999998E-2</v>
      </c>
      <c r="AC13" s="7">
        <f>IF(OR('Z-scores'!AC13&gt;3,'Z-scores'!AC13&lt;-3),"",'Z-scores'!AC13)</f>
        <v>-0.40278000000000003</v>
      </c>
      <c r="AD13" s="7">
        <f>IF(OR('Z-scores'!AD13&gt;3,'Z-scores'!AD13&lt;-3),"",'Z-scores'!AD13)</f>
        <v>-0.62105999999999995</v>
      </c>
      <c r="AE13" s="7">
        <f>IF(OR('Z-scores'!AE13&gt;3,'Z-scores'!AE13&lt;-3),"",'Z-scores'!AE13)</f>
        <v>1.03501</v>
      </c>
      <c r="AF13" s="7">
        <f>IF(OR('Z-scores'!AF13&gt;3,'Z-scores'!AF13&lt;-3),"",'Z-scores'!AF13)</f>
        <v>0.82694000000000001</v>
      </c>
      <c r="AG13" s="7" t="str">
        <f>IF(OR('Z-scores'!AG13&gt;3,'Z-scores'!AG13&lt;-3),"",'Z-scores'!AG13)</f>
        <v/>
      </c>
      <c r="AH13" s="7">
        <f>IF(OR('Z-scores'!AH13&gt;3,'Z-scores'!AH13&lt;-3),"",'Z-scores'!AH13)</f>
        <v>-0.49639</v>
      </c>
      <c r="AI13" s="7">
        <f>IF(OR('Z-scores'!AI13&gt;3,'Z-scores'!AI13&lt;-3),"",'Z-scores'!AI13)</f>
        <v>-4.376E-2</v>
      </c>
      <c r="AJ13" s="7">
        <f>IF(OR('Z-scores'!AJ13&gt;3,'Z-scores'!AJ13&lt;-3),"",'Z-scores'!AJ13)</f>
        <v>0.14791000000000001</v>
      </c>
      <c r="AK13" s="7">
        <f>IF(OR('Z-scores'!AK13&gt;3,'Z-scores'!AK13&lt;-3),"",'Z-scores'!AK13)</f>
        <v>0.70935000000000004</v>
      </c>
      <c r="AL13" s="7">
        <f>IF(OR('Z-scores'!AL13&gt;3,'Z-scores'!AL13&lt;-3),"",'Z-scores'!AL13)</f>
        <v>6.4839999999999995E-2</v>
      </c>
      <c r="AM13" s="7">
        <f>IF(OR('Z-scores'!AM13&gt;3,'Z-scores'!AM13&lt;-3),"",'Z-scores'!AM13)</f>
        <v>-9.0200000000000002E-3</v>
      </c>
      <c r="AN13" s="7">
        <f>IF(OR('Z-scores'!AN13&gt;3,'Z-scores'!AN13&lt;-3),"",'Z-scores'!AN13)</f>
        <v>-9.851E-2</v>
      </c>
      <c r="AO13" s="7">
        <f>IF(OR('Z-scores'!AO13&gt;3,'Z-scores'!AO13&lt;-3),"",'Z-scores'!AO13)</f>
        <v>-0.30248000000000003</v>
      </c>
      <c r="AP13" s="7">
        <f>IF(OR('Z-scores'!AP13&gt;3,'Z-scores'!AP13&lt;-3),"",'Z-scores'!AP13)</f>
        <v>-0.48394999999999999</v>
      </c>
      <c r="AQ13" s="7">
        <f>IF(OR('Z-scores'!AQ13&gt;3,'Z-scores'!AQ13&lt;-3),"",'Z-scores'!AQ13)</f>
        <v>-6.7989999999999995E-2</v>
      </c>
      <c r="AR13" s="7">
        <f>IF(OR('Z-scores'!AR13&gt;3,'Z-scores'!AR13&lt;-3),"",'Z-scores'!AR13)</f>
        <v>1.20295</v>
      </c>
      <c r="AS13" s="7">
        <f>IF(OR('Z-scores'!AS13&gt;3,'Z-scores'!AS13&lt;-3),"",'Z-scores'!AS13)</f>
        <v>0.85528999999999999</v>
      </c>
      <c r="AT13" s="7">
        <f>IF(OR('Z-scores'!AT13&gt;3,'Z-scores'!AT13&lt;-3),"",'Z-scores'!AT13)</f>
        <v>-0.23771</v>
      </c>
      <c r="AU13" s="7">
        <f>IF(OR('Z-scores'!AU13&gt;3,'Z-scores'!AU13&lt;-3),"",'Z-scores'!AU13)</f>
        <v>-0.30324000000000001</v>
      </c>
      <c r="AV13" s="7">
        <f>IF(OR('Z-scores'!AV13&gt;3,'Z-scores'!AV13&lt;-3),"",'Z-scores'!AV13)</f>
        <v>-0.51002000000000003</v>
      </c>
      <c r="AW13" s="7">
        <f>IF(OR('Z-scores'!AW13&gt;3,'Z-scores'!AW13&lt;-3),"",'Z-scores'!AW13)</f>
        <v>1.5859799999999999</v>
      </c>
      <c r="AX13" s="7">
        <f>IF(OR('Z-scores'!AX13&gt;3,'Z-scores'!AX13&lt;-3),"",'Z-scores'!AX13)</f>
        <v>2.0999500000000002</v>
      </c>
      <c r="AY13" s="7" t="str">
        <f>IF(OR('Z-scores'!AY13&gt;3,'Z-scores'!AY13&lt;-3),"",'Z-scores'!AY13)</f>
        <v/>
      </c>
      <c r="AZ13" s="7">
        <f>IF(OR('Z-scores'!AZ13&gt;3,'Z-scores'!AZ13&lt;-3),"",'Z-scores'!AZ13)</f>
        <v>-0.58838999999999997</v>
      </c>
      <c r="BA13" s="7">
        <f>IF(OR('Z-scores'!BA13&gt;3,'Z-scores'!BA13&lt;-3),"",'Z-scores'!BA13)</f>
        <v>-0.70752000000000004</v>
      </c>
      <c r="BB13" s="7">
        <f>IF(OR('Z-scores'!BB13&gt;3,'Z-scores'!BB13&lt;-3),"",'Z-scores'!BB13)</f>
        <v>1.3026199999999999</v>
      </c>
      <c r="BC13" s="7">
        <f>IF(OR('Z-scores'!BC13&gt;3,'Z-scores'!BC13&lt;-3),"",'Z-scores'!BC13)</f>
        <v>1.5347</v>
      </c>
      <c r="BD13" s="7">
        <f>IF(OR('Z-scores'!BD13&gt;3,'Z-scores'!BD13&lt;-3),"",'Z-scores'!BD13)</f>
        <v>-0.52603</v>
      </c>
      <c r="BE13" s="7">
        <f>IF(OR('Z-scores'!BE13&gt;3,'Z-scores'!BE13&lt;-3),"",'Z-scores'!BE13)</f>
        <v>-0.59343999999999997</v>
      </c>
      <c r="BF13" s="7">
        <f>IF(OR('Z-scores'!BF13&gt;3,'Z-scores'!BF13&lt;-3),"",'Z-scores'!BF13)</f>
        <v>-1.1192599999999999</v>
      </c>
      <c r="BG13" s="7">
        <f>IF(OR('Z-scores'!BG13&gt;3,'Z-scores'!BG13&lt;-3),"",'Z-scores'!BG13)</f>
        <v>-0.70543999999999996</v>
      </c>
      <c r="BH13" s="7">
        <f>IF(OR('Z-scores'!BH13&gt;3,'Z-scores'!BH13&lt;-3),"",'Z-scores'!BH13)</f>
        <v>-0.16633000000000001</v>
      </c>
      <c r="BI13" s="7">
        <f>IF(OR('Z-scores'!BI13&gt;3,'Z-scores'!BI13&lt;-3),"",'Z-scores'!BI13)</f>
        <v>0.65444000000000002</v>
      </c>
      <c r="BJ13" s="7">
        <f>IF(OR('Z-scores'!BJ13&gt;3,'Z-scores'!BJ13&lt;-3),"",'Z-scores'!BJ13)</f>
        <v>0.77878000000000003</v>
      </c>
      <c r="BK13" s="7">
        <f>IF(OR('Z-scores'!BK13&gt;3,'Z-scores'!BK13&lt;-3),"",'Z-scores'!BK13)</f>
        <v>0.36797000000000002</v>
      </c>
      <c r="BL13" s="7">
        <f>IF(OR('Z-scores'!BL13&gt;3,'Z-scores'!BL13&lt;-3),"",'Z-scores'!BL13)</f>
        <v>-1.3624799999999999</v>
      </c>
      <c r="BM13" s="7">
        <f>IF(OR('Z-scores'!BM13&gt;3,'Z-scores'!BM13&lt;-3),"",'Z-scores'!BM13)</f>
        <v>-1.47176</v>
      </c>
      <c r="BN13" s="7">
        <f>IF(OR('Z-scores'!BN13&gt;3,'Z-scores'!BN13&lt;-3),"",'Z-scores'!BN13)</f>
        <v>0.18618999999999999</v>
      </c>
      <c r="BO13" s="7">
        <f>IF(OR('Z-scores'!BO13&gt;3,'Z-scores'!BO13&lt;-3),"",'Z-scores'!BO13)</f>
        <v>2.5761699999999998</v>
      </c>
      <c r="BP13" s="7">
        <f>IF(OR('Z-scores'!BP13&gt;3,'Z-scores'!BP13&lt;-3),"",'Z-scores'!BP13)</f>
        <v>1.3932</v>
      </c>
      <c r="BQ13" s="7">
        <f>IF(OR('Z-scores'!BQ13&gt;3,'Z-scores'!BQ13&lt;-3),"",'Z-scores'!BQ13)</f>
        <v>-0.71347000000000005</v>
      </c>
      <c r="BR13" s="7">
        <f>IF(OR('Z-scores'!BR13&gt;3,'Z-scores'!BR13&lt;-3),"",'Z-scores'!BR13)</f>
        <v>-0.16542999999999999</v>
      </c>
      <c r="BS13" s="7">
        <f>IF(OR('Z-scores'!BS13&gt;3,'Z-scores'!BS13&lt;-3),"",'Z-scores'!BS13)</f>
        <v>-0.34193000000000001</v>
      </c>
      <c r="BT13" s="7">
        <f>IF(OR('Z-scores'!BT13&gt;3,'Z-scores'!BT13&lt;-3),"",'Z-scores'!BT13)</f>
        <v>-0.46518999999999999</v>
      </c>
      <c r="BU13" s="7">
        <f>IF(OR('Z-scores'!BU13&gt;3,'Z-scores'!BU13&lt;-3),"",'Z-scores'!BU13)</f>
        <v>0.64873999999999998</v>
      </c>
      <c r="BV13" s="7">
        <f>IF(OR('Z-scores'!BV13&gt;3,'Z-scores'!BV13&lt;-3),"",'Z-scores'!BV13)</f>
        <v>1.16215</v>
      </c>
      <c r="BW13" s="7">
        <f>IF(OR('Z-scores'!BW13&gt;3,'Z-scores'!BW13&lt;-3),"",'Z-scores'!BW13)</f>
        <v>1.20994</v>
      </c>
      <c r="BX13" s="7">
        <f>IF(OR('Z-scores'!BX13&gt;3,'Z-scores'!BX13&lt;-3),"",'Z-scores'!BX13)</f>
        <v>-8.0960000000000004E-2</v>
      </c>
      <c r="BY13" s="7">
        <f>IF(OR('Z-scores'!BY13&gt;3,'Z-scores'!BY13&lt;-3),"",'Z-scores'!BY13)</f>
        <v>-0.24288999999999999</v>
      </c>
      <c r="BZ13" s="7">
        <f>IF(OR('Z-scores'!BZ13&gt;3,'Z-scores'!BZ13&lt;-3),"",'Z-scores'!BZ13)</f>
        <v>-0.10460999999999999</v>
      </c>
      <c r="CA13" s="7">
        <f>IF(OR('Z-scores'!CA13&gt;3,'Z-scores'!CA13&lt;-3),"",'Z-scores'!CA13)</f>
        <v>0.68498999999999999</v>
      </c>
      <c r="CB13" s="7">
        <f>IF(OR('Z-scores'!CB13&gt;3,'Z-scores'!CB13&lt;-3),"",'Z-scores'!CB13)</f>
        <v>0.88539999999999996</v>
      </c>
      <c r="CC13" s="7">
        <f>IF(OR('Z-scores'!CC13&gt;3,'Z-scores'!CC13&lt;-3),"",'Z-scores'!CC13)</f>
        <v>0.36931000000000003</v>
      </c>
      <c r="CD13" s="7">
        <f>IF(OR('Z-scores'!CD13&gt;3,'Z-scores'!CD13&lt;-3),"",'Z-scores'!CD13)</f>
        <v>-0.60362000000000005</v>
      </c>
      <c r="CE13" s="7">
        <f>IF(OR('Z-scores'!CE13&gt;3,'Z-scores'!CE13&lt;-3),"",'Z-scores'!CE13)</f>
        <v>-0.57816999999999996</v>
      </c>
      <c r="CF13" s="7">
        <f>IF(OR('Z-scores'!CF13&gt;3,'Z-scores'!CF13&lt;-3),"",'Z-scores'!CF13)</f>
        <v>0.11754000000000001</v>
      </c>
      <c r="CG13" s="7">
        <f>IF(OR('Z-scores'!CG13&gt;3,'Z-scores'!CG13&lt;-3),"",'Z-scores'!CG13)</f>
        <v>1.2540800000000001</v>
      </c>
      <c r="CH13" s="7" t="str">
        <f>IF(OR('Z-scores'!CH13&gt;3,'Z-scores'!CH13&lt;-3),"",'Z-scores'!CH13)</f>
        <v/>
      </c>
      <c r="CI13" s="7">
        <f>IF(OR('Z-scores'!CI13&gt;3,'Z-scores'!CI13&lt;-3),"",'Z-scores'!CI13)</f>
        <v>2.0418400000000001</v>
      </c>
      <c r="CJ13" s="7">
        <f>IF(OR('Z-scores'!CJ13&gt;3,'Z-scores'!CJ13&lt;-3),"",'Z-scores'!CJ13)</f>
        <v>9.8650000000000002E-2</v>
      </c>
      <c r="CK13" s="7">
        <f>IF(OR('Z-scores'!CK13&gt;3,'Z-scores'!CK13&lt;-3),"",'Z-scores'!CK13)</f>
        <v>-0.32961000000000001</v>
      </c>
      <c r="CL13" s="7">
        <f>IF(OR('Z-scores'!CL13&gt;3,'Z-scores'!CL13&lt;-3),"",'Z-scores'!CL13)</f>
        <v>-0.24839</v>
      </c>
      <c r="CM13" s="7">
        <f>IF(OR('Z-scores'!CM13&gt;3,'Z-scores'!CM13&lt;-3),"",'Z-scores'!CM13)</f>
        <v>1.5682199999999999</v>
      </c>
      <c r="CN13" s="7">
        <f>IF(OR('Z-scores'!CN13&gt;3,'Z-scores'!CN13&lt;-3),"",'Z-scores'!CN13)</f>
        <v>1.01406</v>
      </c>
      <c r="CO13" s="7">
        <f>IF(OR('Z-scores'!CO13&gt;3,'Z-scores'!CO13&lt;-3),"",'Z-scores'!CO13)</f>
        <v>-1.584E-2</v>
      </c>
      <c r="CP13" s="7">
        <f>IF(OR('Z-scores'!CP13&gt;3,'Z-scores'!CP13&lt;-3),"",'Z-scores'!CP13)</f>
        <v>-0.39056000000000002</v>
      </c>
      <c r="CQ13" s="7">
        <f>IF(OR('Z-scores'!CQ13&gt;3,'Z-scores'!CQ13&lt;-3),"",'Z-scores'!CQ13)</f>
        <v>-0.19742999999999999</v>
      </c>
      <c r="CR13" s="7">
        <f>IF(OR('Z-scores'!CR13&gt;3,'Z-scores'!CR13&lt;-3),"",'Z-scores'!CR13)</f>
        <v>-0.70021999999999995</v>
      </c>
      <c r="CS13" s="7">
        <f>IF(OR('Z-scores'!CS13&gt;3,'Z-scores'!CS13&lt;-3),"",'Z-scores'!CS13)</f>
        <v>0.53702000000000005</v>
      </c>
      <c r="CT13" s="7">
        <f>IF(OR('Z-scores'!CT13&gt;3,'Z-scores'!CT13&lt;-3),"",'Z-scores'!CT13)</f>
        <v>1.5589500000000001</v>
      </c>
      <c r="CU13" s="7">
        <f>IF(OR('Z-scores'!CU13&gt;3,'Z-scores'!CU13&lt;-3),"",'Z-scores'!CU13)</f>
        <v>2.5502799999999999</v>
      </c>
      <c r="CV13" s="7">
        <f>IF(OR('Z-scores'!CV13&gt;3,'Z-scores'!CV13&lt;-3),"",'Z-scores'!CV13)</f>
        <v>2.1353599999999999</v>
      </c>
      <c r="CW13" s="7">
        <f>IF(OR('Z-scores'!CW13&gt;3,'Z-scores'!CW13&lt;-3),"",'Z-scores'!CW13)</f>
        <v>0.33121</v>
      </c>
      <c r="CX13" s="7">
        <f>IF(OR('Z-scores'!CX13&gt;3,'Z-scores'!CX13&lt;-3),"",'Z-scores'!CX13)</f>
        <v>0.62612999999999996</v>
      </c>
      <c r="CY13" s="7">
        <f>IF(OR('Z-scores'!CY13&gt;3,'Z-scores'!CY13&lt;-3),"",'Z-scores'!CY13)</f>
        <v>1.3700699999999999</v>
      </c>
      <c r="CZ13" s="7">
        <f>IF(OR('Z-scores'!CZ13&gt;3,'Z-scores'!CZ13&lt;-3),"",'Z-scores'!CZ13)</f>
        <v>1.90316</v>
      </c>
      <c r="DA13" s="7">
        <f>IF(OR('Z-scores'!DA13&gt;3,'Z-scores'!DA13&lt;-3),"",'Z-scores'!DA13)</f>
        <v>2.4661200000000001</v>
      </c>
      <c r="DB13" s="7">
        <f>IF(OR('Z-scores'!DB13&gt;3,'Z-scores'!DB13&lt;-3),"",'Z-scores'!DB13)</f>
        <v>1.29687</v>
      </c>
      <c r="DC13" s="7">
        <f>IF(OR('Z-scores'!DC13&gt;3,'Z-scores'!DC13&lt;-3),"",'Z-scores'!DC13)</f>
        <v>-0.33482000000000001</v>
      </c>
      <c r="DD13" s="7">
        <f>IF(OR('Z-scores'!DD13&gt;3,'Z-scores'!DD13&lt;-3),"",'Z-scores'!DD13)</f>
        <v>-0.58438000000000001</v>
      </c>
      <c r="DE13" s="7">
        <f>IF(OR('Z-scores'!DE13&gt;3,'Z-scores'!DE13&lt;-3),"",'Z-scores'!DE13)</f>
        <v>0.22461999999999999</v>
      </c>
      <c r="DF13" s="7">
        <f>IF(OR('Z-scores'!DF13&gt;3,'Z-scores'!DF13&lt;-3),"",'Z-scores'!DF13)</f>
        <v>1.4230799999999999</v>
      </c>
      <c r="DG13" s="7">
        <f>IF(OR('Z-scores'!DG13&gt;3,'Z-scores'!DG13&lt;-3),"",'Z-scores'!DG13)</f>
        <v>1.6448799999999999</v>
      </c>
      <c r="DH13" s="7">
        <f>IF(OR('Z-scores'!DH13&gt;3,'Z-scores'!DH13&lt;-3),"",'Z-scores'!DH13)</f>
        <v>-0.13946</v>
      </c>
      <c r="DI13" s="7">
        <f>IF(OR('Z-scores'!DI13&gt;3,'Z-scores'!DI13&lt;-3),"",'Z-scores'!DI13)</f>
        <v>-0.16087000000000001</v>
      </c>
      <c r="DJ13" s="7">
        <f>IF(OR('Z-scores'!DJ13&gt;3,'Z-scores'!DJ13&lt;-3),"",'Z-scores'!DJ13)</f>
        <v>0.14731</v>
      </c>
      <c r="DK13" s="7">
        <f>IF(OR('Z-scores'!DK13&gt;3,'Z-scores'!DK13&lt;-3),"",'Z-scores'!DK13)</f>
        <v>0.60560000000000003</v>
      </c>
      <c r="DL13" s="7">
        <f>IF(OR('Z-scores'!DL13&gt;3,'Z-scores'!DL13&lt;-3),"",'Z-scores'!DL13)</f>
        <v>1.1620900000000001</v>
      </c>
      <c r="DM13" s="7">
        <f>IF(OR('Z-scores'!DM13&gt;3,'Z-scores'!DM13&lt;-3),"",'Z-scores'!DM13)</f>
        <v>1.7536099999999999</v>
      </c>
      <c r="DN13" s="7">
        <f>IF(OR('Z-scores'!DN13&gt;3,'Z-scores'!DN13&lt;-3),"",'Z-scores'!DN13)</f>
        <v>0.29015000000000002</v>
      </c>
      <c r="DO13" s="7">
        <f>IF(OR('Z-scores'!DO13&gt;3,'Z-scores'!DO13&lt;-3),"",'Z-scores'!DO13)</f>
        <v>-0.37164000000000003</v>
      </c>
      <c r="DP13" s="7">
        <f>IF(OR('Z-scores'!DP13&gt;3,'Z-scores'!DP13&lt;-3),"",'Z-scores'!DP13)</f>
        <v>-0.12245</v>
      </c>
      <c r="DQ13" s="7">
        <f>IF(OR('Z-scores'!DQ13&gt;3,'Z-scores'!DQ13&lt;-3),"",'Z-scores'!DQ13)</f>
        <v>0.47125</v>
      </c>
      <c r="DR13" s="7">
        <f>IF(OR('Z-scores'!DR13&gt;3,'Z-scores'!DR13&lt;-3),"",'Z-scores'!DR13)</f>
        <v>1.02264</v>
      </c>
      <c r="DS13" s="7">
        <f>IF(OR('Z-scores'!DS13&gt;3,'Z-scores'!DS13&lt;-3),"",'Z-scores'!DS13)</f>
        <v>9.0200000000000002E-2</v>
      </c>
      <c r="DT13" s="7">
        <f>IF(OR('Z-scores'!DT13&gt;3,'Z-scores'!DT13&lt;-3),"",'Z-scores'!DT13)</f>
        <v>-0.21510000000000001</v>
      </c>
      <c r="DU13" s="7">
        <f>IF(OR('Z-scores'!DU13&gt;3,'Z-scores'!DU13&lt;-3),"",'Z-scores'!DU13)</f>
        <v>0.15432999999999999</v>
      </c>
      <c r="DV13" s="7">
        <f>IF(OR('Z-scores'!DV13&gt;3,'Z-scores'!DV13&lt;-3),"",'Z-scores'!DV13)</f>
        <v>0.27832000000000001</v>
      </c>
      <c r="DW13" s="7">
        <f>IF(OR('Z-scores'!DW13&gt;3,'Z-scores'!DW13&lt;-3),"",'Z-scores'!DW13)</f>
        <v>0.75236000000000003</v>
      </c>
      <c r="DX13" s="7">
        <f>IF(OR('Z-scores'!DX13&gt;3,'Z-scores'!DX13&lt;-3),"",'Z-scores'!DX13)</f>
        <v>0.83257999999999999</v>
      </c>
      <c r="DY13" s="7">
        <f>IF(OR('Z-scores'!DY13&gt;3,'Z-scores'!DY13&lt;-3),"",'Z-scores'!DY13)</f>
        <v>1.43344</v>
      </c>
      <c r="DZ13" s="7">
        <f>IF(OR('Z-scores'!DZ13&gt;3,'Z-scores'!DZ13&lt;-3),"",'Z-scores'!DZ13)</f>
        <v>0.40243000000000001</v>
      </c>
      <c r="EA13" s="7">
        <f>IF(OR('Z-scores'!EA13&gt;3,'Z-scores'!EA13&lt;-3),"",'Z-scores'!EA13)</f>
        <v>0.72457000000000005</v>
      </c>
      <c r="EB13" s="7">
        <f>IF(OR('Z-scores'!EB13&gt;3,'Z-scores'!EB13&lt;-3),"",'Z-scores'!EB13)</f>
        <v>0.88985999999999998</v>
      </c>
      <c r="EC13" s="7">
        <f>IF(OR('Z-scores'!EC13&gt;3,'Z-scores'!EC13&lt;-3),"",'Z-scores'!EC13)</f>
        <v>0.18572</v>
      </c>
      <c r="ED13" s="7">
        <f>IF(OR('Z-scores'!ED13&gt;3,'Z-scores'!ED13&lt;-3),"",'Z-scores'!ED13)</f>
        <v>0.10521</v>
      </c>
      <c r="EE13" s="7">
        <f>IF(OR('Z-scores'!EE13&gt;3,'Z-scores'!EE13&lt;-3),"",'Z-scores'!EE13)</f>
        <v>-0.13958999999999999</v>
      </c>
      <c r="EF13" s="7">
        <f>IF(OR('Z-scores'!EF13&gt;3,'Z-scores'!EF13&lt;-3),"",'Z-scores'!EF13)</f>
        <v>1.0511200000000001</v>
      </c>
      <c r="EG13" s="7">
        <f>IF(OR('Z-scores'!EG13&gt;3,'Z-scores'!EG13&lt;-3),"",'Z-scores'!EG13)</f>
        <v>1.10833</v>
      </c>
      <c r="EH13" s="7">
        <f>IF(OR('Z-scores'!EH13&gt;3,'Z-scores'!EH13&lt;-3),"",'Z-scores'!EH13)</f>
        <v>0.71350000000000002</v>
      </c>
      <c r="EI13" s="7">
        <f>IF(OR('Z-scores'!EI13&gt;3,'Z-scores'!EI13&lt;-3),"",'Z-scores'!EI13)</f>
        <v>0.31558000000000003</v>
      </c>
      <c r="EJ13" s="7">
        <f>IF(OR('Z-scores'!EJ13&gt;3,'Z-scores'!EJ13&lt;-3),"",'Z-scores'!EJ13)</f>
        <v>0.70396000000000003</v>
      </c>
      <c r="EK13" s="7">
        <f>IF(OR('Z-scores'!EK13&gt;3,'Z-scores'!EK13&lt;-3),"",'Z-scores'!EK13)</f>
        <v>5.5739999999999998E-2</v>
      </c>
      <c r="EL13" s="7">
        <f>IF(OR('Z-scores'!EL13&gt;3,'Z-scores'!EL13&lt;-3),"",'Z-scores'!EL13)</f>
        <v>-1.0670000000000001E-2</v>
      </c>
      <c r="EM13" s="7">
        <f>IF(OR('Z-scores'!EM13&gt;3,'Z-scores'!EM13&lt;-3),"",'Z-scores'!EM13)</f>
        <v>-9.1200000000000003E-2</v>
      </c>
      <c r="EN13" s="7">
        <f>IF(OR('Z-scores'!EN13&gt;3,'Z-scores'!EN13&lt;-3),"",'Z-scores'!EN13)</f>
        <v>-0.14258999999999999</v>
      </c>
      <c r="EO13" s="7">
        <f>IF(OR('Z-scores'!EO13&gt;3,'Z-scores'!EO13&lt;-3),"",'Z-scores'!EO13)</f>
        <v>-0.37252000000000002</v>
      </c>
      <c r="EP13" s="7">
        <f>IF(OR('Z-scores'!EP13&gt;3,'Z-scores'!EP13&lt;-3),"",'Z-scores'!EP13)</f>
        <v>-0.42551</v>
      </c>
      <c r="EQ13" s="7">
        <f>IF(OR('Z-scores'!EQ13&gt;3,'Z-scores'!EQ13&lt;-3),"",'Z-scores'!EQ13)</f>
        <v>-0.24116000000000001</v>
      </c>
      <c r="ER13" s="7">
        <f>IF(OR('Z-scores'!ER13&gt;3,'Z-scores'!ER13&lt;-3),"",'Z-scores'!ER13)</f>
        <v>7.6550000000000007E-2</v>
      </c>
      <c r="ES13" s="7">
        <f>IF(OR('Z-scores'!ES13&gt;3,'Z-scores'!ES13&lt;-3),"",'Z-scores'!ES13)</f>
        <v>-4.7390000000000002E-2</v>
      </c>
      <c r="ET13" s="7">
        <f>IF(OR('Z-scores'!ET13&gt;3,'Z-scores'!ET13&lt;-3),"",'Z-scores'!ET13)</f>
        <v>-0.46932000000000001</v>
      </c>
      <c r="EU13" s="7">
        <f>IF(OR('Z-scores'!EU13&gt;3,'Z-scores'!EU13&lt;-3),"",'Z-scores'!EU13)</f>
        <v>-0.35420000000000001</v>
      </c>
      <c r="EV13" s="7">
        <f>IF(OR('Z-scores'!EV13&gt;3,'Z-scores'!EV13&lt;-3),"",'Z-scores'!EV13)</f>
        <v>-0.15528</v>
      </c>
      <c r="EW13" s="7">
        <f>IF(OR('Z-scores'!EW13&gt;3,'Z-scores'!EW13&lt;-3),"",'Z-scores'!EW13)</f>
        <v>0.35227000000000003</v>
      </c>
      <c r="EX13" s="7">
        <f>IF(OR('Z-scores'!EX13&gt;3,'Z-scores'!EX13&lt;-3),"",'Z-scores'!EX13)</f>
        <v>0.39422000000000001</v>
      </c>
      <c r="EY13" s="7">
        <f>IF(OR('Z-scores'!EY13&gt;3,'Z-scores'!EY13&lt;-3),"",'Z-scores'!EY13)</f>
        <v>-0.32178000000000001</v>
      </c>
      <c r="EZ13" s="7">
        <f>IF(OR('Z-scores'!EZ13&gt;3,'Z-scores'!EZ13&lt;-3),"",'Z-scores'!EZ13)</f>
        <v>-0.35183999999999999</v>
      </c>
      <c r="FA13" s="7">
        <f>IF(OR('Z-scores'!FA13&gt;3,'Z-scores'!FA13&lt;-3),"",'Z-scores'!FA13)</f>
        <v>-0.20447000000000001</v>
      </c>
      <c r="FB13" s="7">
        <f>IF(OR('Z-scores'!FB13&gt;3,'Z-scores'!FB13&lt;-3),"",'Z-scores'!FB13)</f>
        <v>0.12399</v>
      </c>
      <c r="FC13" s="7">
        <f>IF(OR('Z-scores'!FC13&gt;3,'Z-scores'!FC13&lt;-3),"",'Z-scores'!FC13)</f>
        <v>-0.67232999999999998</v>
      </c>
      <c r="FD13" s="7">
        <f>IF(OR('Z-scores'!FD13&gt;3,'Z-scores'!FD13&lt;-3),"",'Z-scores'!FD13)</f>
        <v>-0.3664</v>
      </c>
      <c r="FE13" s="7">
        <f>IF(OR('Z-scores'!FE13&gt;3,'Z-scores'!FE13&lt;-3),"",'Z-scores'!FE13)</f>
        <v>-0.17000999999999999</v>
      </c>
      <c r="FF13" s="7">
        <f>IF(OR('Z-scores'!FF13&gt;3,'Z-scores'!FF13&lt;-3),"",'Z-scores'!FF13)</f>
        <v>2.4590000000000001E-2</v>
      </c>
      <c r="FG13" s="7">
        <f>IF(OR('Z-scores'!FG13&gt;3,'Z-scores'!FG13&lt;-3),"",'Z-scores'!FG13)</f>
        <v>-5.9630000000000002E-2</v>
      </c>
      <c r="FH13" s="7">
        <f>IF(OR('Z-scores'!FH13&gt;3,'Z-scores'!FH13&lt;-3),"",'Z-scores'!FH13)</f>
        <v>-0.38286999999999999</v>
      </c>
      <c r="FI13" s="7">
        <f>IF(OR('Z-scores'!FI13&gt;3,'Z-scores'!FI13&lt;-3),"",'Z-scores'!FI13)</f>
        <v>-1.05697</v>
      </c>
      <c r="FJ13" s="7">
        <f>IF(OR('Z-scores'!FJ13&gt;3,'Z-scores'!FJ13&lt;-3),"",'Z-scores'!FJ13)</f>
        <v>-0.61902999999999997</v>
      </c>
      <c r="FK13" s="7">
        <f>IF(OR('Z-scores'!FK13&gt;3,'Z-scores'!FK13&lt;-3),"",'Z-scores'!FK13)</f>
        <v>1.6330000000000001E-2</v>
      </c>
      <c r="FL13" s="7">
        <f>IF(OR('Z-scores'!FL13&gt;3,'Z-scores'!FL13&lt;-3),"",'Z-scores'!FL13)</f>
        <v>0.47799000000000003</v>
      </c>
      <c r="FM13" s="7">
        <f>IF(OR('Z-scores'!FM13&gt;3,'Z-scores'!FM13&lt;-3),"",'Z-scores'!FM13)</f>
        <v>0.33705000000000002</v>
      </c>
      <c r="FN13" s="7">
        <f>IF(OR('Z-scores'!FN13&gt;3,'Z-scores'!FN13&lt;-3),"",'Z-scores'!FN13)</f>
        <v>-1.49325</v>
      </c>
      <c r="FO13" s="7">
        <f>IF(OR('Z-scores'!FO13&gt;3,'Z-scores'!FO13&lt;-3),"",'Z-scores'!FO13)</f>
        <v>-0.98714999999999997</v>
      </c>
      <c r="FP13" s="7">
        <f>IF(OR('Z-scores'!FP13&gt;3,'Z-scores'!FP13&lt;-3),"",'Z-scores'!FP13)</f>
        <v>0.63104000000000005</v>
      </c>
      <c r="FQ13" s="7">
        <f>IF(OR('Z-scores'!FQ13&gt;3,'Z-scores'!FQ13&lt;-3),"",'Z-scores'!FQ13)</f>
        <v>1.18225</v>
      </c>
      <c r="FR13" s="7">
        <f>IF(OR('Z-scores'!FR13&gt;3,'Z-scores'!FR13&lt;-3),"",'Z-scores'!FR13)</f>
        <v>-0.91403999999999996</v>
      </c>
      <c r="FS13" s="7">
        <f>IF(OR('Z-scores'!FS13&gt;3,'Z-scores'!FS13&lt;-3),"",'Z-scores'!FS13)</f>
        <v>-0.53166999999999998</v>
      </c>
      <c r="FT13" s="7">
        <f>IF(OR('Z-scores'!FT13&gt;3,'Z-scores'!FT13&lt;-3),"",'Z-scores'!FT13)</f>
        <v>-0.20016</v>
      </c>
      <c r="FU13" s="7">
        <f>IF(OR('Z-scores'!FU13&gt;3,'Z-scores'!FU13&lt;-3),"",'Z-scores'!FU13)</f>
        <v>0.62104999999999999</v>
      </c>
      <c r="FV13" s="7">
        <f>IF(OR('Z-scores'!FV13&gt;3,'Z-scores'!FV13&lt;-3),"",'Z-scores'!FV13)</f>
        <v>-0.26166</v>
      </c>
      <c r="FW13" s="7">
        <f>IF(OR('Z-scores'!FW13&gt;3,'Z-scores'!FW13&lt;-3),"",'Z-scores'!FW13)</f>
        <v>0.34261000000000003</v>
      </c>
      <c r="FX13" s="7">
        <f>IF(OR('Z-scores'!FX13&gt;3,'Z-scores'!FX13&lt;-3),"",'Z-scores'!FX13)</f>
        <v>-0.63590000000000002</v>
      </c>
      <c r="FY13" s="7">
        <f>IF(OR('Z-scores'!FY13&gt;3,'Z-scores'!FY13&lt;-3),"",'Z-scores'!FY13)</f>
        <v>0.59987999999999997</v>
      </c>
      <c r="FZ13" s="7">
        <f>IF(OR('Z-scores'!FZ13&gt;3,'Z-scores'!FZ13&lt;-3),"",'Z-scores'!FZ13)</f>
        <v>1.3710500000000001</v>
      </c>
      <c r="GA13" s="7">
        <f>IF(OR('Z-scores'!GA13&gt;3,'Z-scores'!GA13&lt;-3),"",'Z-scores'!GA13)</f>
        <v>1.4780199999999999</v>
      </c>
      <c r="GB13" s="7">
        <f>IF(OR('Z-scores'!GB13&gt;3,'Z-scores'!GB13&lt;-3),"",'Z-scores'!GB13)</f>
        <v>2.0400900000000002</v>
      </c>
      <c r="GC13" s="7">
        <f>IF(OR('Z-scores'!GC13&gt;3,'Z-scores'!GC13&lt;-3),"",'Z-scores'!GC13)</f>
        <v>-0.78849999999999998</v>
      </c>
      <c r="GD13" s="7">
        <f>IF(OR('Z-scores'!GD13&gt;3,'Z-scores'!GD13&lt;-3),"",'Z-scores'!GD13)</f>
        <v>-0.56708999999999998</v>
      </c>
      <c r="GE13" s="7">
        <f>IF(OR('Z-scores'!GE13&gt;3,'Z-scores'!GE13&lt;-3),"",'Z-scores'!GE13)</f>
        <v>-0.20149</v>
      </c>
      <c r="GF13" s="7">
        <f>IF(OR('Z-scores'!GF13&gt;3,'Z-scores'!GF13&lt;-3),"",'Z-scores'!GF13)</f>
        <v>0.51207999999999998</v>
      </c>
      <c r="GG13" s="7">
        <f>IF(OR('Z-scores'!GG13&gt;3,'Z-scores'!GG13&lt;-3),"",'Z-scores'!GG13)</f>
        <v>2.0905499999999999</v>
      </c>
      <c r="GH13" s="7" t="str">
        <f>IF(OR('Z-scores'!GH13&gt;3,'Z-scores'!GH13&lt;-3),"",'Z-scores'!GH13)</f>
        <v/>
      </c>
      <c r="GI13" s="7">
        <f>IF(OR('Z-scores'!GI13&gt;3,'Z-scores'!GI13&lt;-3),"",'Z-scores'!GI13)</f>
        <v>1.33297</v>
      </c>
      <c r="GJ13" s="7">
        <f>IF(OR('Z-scores'!GJ13&gt;3,'Z-scores'!GJ13&lt;-3),"",'Z-scores'!GJ13)</f>
        <v>1.96662</v>
      </c>
      <c r="GK13" s="7">
        <f>IF(OR('Z-scores'!GK13&gt;3,'Z-scores'!GK13&lt;-3),"",'Z-scores'!GK13)</f>
        <v>0.46162999999999998</v>
      </c>
      <c r="GL13" s="7">
        <f>IF(OR('Z-scores'!GL13&gt;3,'Z-scores'!GL13&lt;-3),"",'Z-scores'!GL13)</f>
        <v>1.12636</v>
      </c>
      <c r="GM13" s="7">
        <f>IF(OR('Z-scores'!GM13&gt;3,'Z-scores'!GM13&lt;-3),"",'Z-scores'!GM13)</f>
        <v>2.54792</v>
      </c>
      <c r="GN13" s="7">
        <f>IF(OR('Z-scores'!GN13&gt;3,'Z-scores'!GN13&lt;-3),"",'Z-scores'!GN13)</f>
        <v>0.21337999999999999</v>
      </c>
      <c r="GO13" s="7">
        <f>IF(OR('Z-scores'!GO13&gt;3,'Z-scores'!GO13&lt;-3),"",'Z-scores'!GO13)</f>
        <v>-0.43032999999999999</v>
      </c>
      <c r="GP13" s="7">
        <f>IF(OR('Z-scores'!GP13&gt;3,'Z-scores'!GP13&lt;-3),"",'Z-scores'!GP13)</f>
        <v>-0.12606999999999999</v>
      </c>
      <c r="GQ13" s="7">
        <f>IF(OR('Z-scores'!GQ13&gt;3,'Z-scores'!GQ13&lt;-3),"",'Z-scores'!GQ13)</f>
        <v>0.87139</v>
      </c>
      <c r="GR13" s="7">
        <f>IF(OR('Z-scores'!GR13&gt;3,'Z-scores'!GR13&lt;-3),"",'Z-scores'!GR13)</f>
        <v>1.4954700000000001</v>
      </c>
      <c r="GS13" s="7">
        <f>IF(OR('Z-scores'!GS13&gt;3,'Z-scores'!GS13&lt;-3),"",'Z-scores'!GS13)</f>
        <v>0.27927000000000002</v>
      </c>
      <c r="GT13" s="7">
        <f>IF(OR('Z-scores'!GT13&gt;3,'Z-scores'!GT13&lt;-3),"",'Z-scores'!GT13)</f>
        <v>-0.33048</v>
      </c>
      <c r="GU13" s="7">
        <f>IF(OR('Z-scores'!GU13&gt;3,'Z-scores'!GU13&lt;-3),"",'Z-scores'!GU13)</f>
        <v>-0.18675</v>
      </c>
      <c r="GV13" s="7">
        <f>IF(OR('Z-scores'!GV13&gt;3,'Z-scores'!GV13&lt;-3),"",'Z-scores'!GV13)</f>
        <v>0.17846000000000001</v>
      </c>
      <c r="GW13" s="7">
        <f>IF(OR('Z-scores'!GW13&gt;3,'Z-scores'!GW13&lt;-3),"",'Z-scores'!GW13)</f>
        <v>0.32763999999999999</v>
      </c>
      <c r="GX13" s="7">
        <f>IF(OR('Z-scores'!GX13&gt;3,'Z-scores'!GX13&lt;-3),"",'Z-scores'!GX13)</f>
        <v>-5.6140000000000002E-2</v>
      </c>
      <c r="GY13" s="7">
        <f>IF(OR('Z-scores'!GY13&gt;3,'Z-scores'!GY13&lt;-3),"",'Z-scores'!GY13)</f>
        <v>0.90634999999999999</v>
      </c>
      <c r="GZ13" s="7">
        <f>IF(OR('Z-scores'!GZ13&gt;3,'Z-scores'!GZ13&lt;-3),"",'Z-scores'!GZ13)</f>
        <v>-0.25089</v>
      </c>
      <c r="HA13" s="7">
        <f>IF(OR('Z-scores'!HA13&gt;3,'Z-scores'!HA13&lt;-3),"",'Z-scores'!HA13)</f>
        <v>-0.40706999999999999</v>
      </c>
      <c r="HB13" s="7">
        <f>IF(OR('Z-scores'!HB13&gt;3,'Z-scores'!HB13&lt;-3),"",'Z-scores'!HB13)</f>
        <v>0.37741999999999998</v>
      </c>
      <c r="HC13" s="7">
        <f>IF(OR('Z-scores'!HC13&gt;3,'Z-scores'!HC13&lt;-3),"",'Z-scores'!HC13)</f>
        <v>0.83708000000000005</v>
      </c>
      <c r="HD13" s="7">
        <f>IF(OR('Z-scores'!HD13&gt;3,'Z-scores'!HD13&lt;-3),"",'Z-scores'!HD13)</f>
        <v>0.12744</v>
      </c>
      <c r="HE13" s="7">
        <f>IF(OR('Z-scores'!HE13&gt;3,'Z-scores'!HE13&lt;-3),"",'Z-scores'!HE13)</f>
        <v>-0.44395000000000001</v>
      </c>
      <c r="HF13" s="7">
        <f>IF(OR('Z-scores'!HF13&gt;3,'Z-scores'!HF13&lt;-3),"",'Z-scores'!HF13)</f>
        <v>-0.38852999999999999</v>
      </c>
      <c r="HG13" s="7">
        <f>IF(OR('Z-scores'!HG13&gt;3,'Z-scores'!HG13&lt;-3),"",'Z-scores'!HG13)</f>
        <v>-0.26923000000000002</v>
      </c>
      <c r="HH13" s="7">
        <f>IF(OR('Z-scores'!HH13&gt;3,'Z-scores'!HH13&lt;-3),"",'Z-scores'!HH13)</f>
        <v>0.86275999999999997</v>
      </c>
      <c r="HI13" s="7">
        <f>IF(OR('Z-scores'!HI13&gt;3,'Z-scores'!HI13&lt;-3),"",'Z-scores'!HI13)</f>
        <v>3.9300000000000003E-3</v>
      </c>
      <c r="HJ13" s="7">
        <f>IF(OR('Z-scores'!HJ13&gt;3,'Z-scores'!HJ13&lt;-3),"",'Z-scores'!HJ13)</f>
        <v>-0.39828000000000002</v>
      </c>
      <c r="HK13" s="7">
        <f>IF(OR('Z-scores'!HK13&gt;3,'Z-scores'!HK13&lt;-3),"",'Z-scores'!HK13)</f>
        <v>-0.76680999999999999</v>
      </c>
      <c r="HL13" s="7">
        <f>IF(OR('Z-scores'!HL13&gt;3,'Z-scores'!HL13&lt;-3),"",'Z-scores'!HL13)</f>
        <v>-0.38512000000000002</v>
      </c>
      <c r="HM13" s="7">
        <f>IF(OR('Z-scores'!HM13&gt;3,'Z-scores'!HM13&lt;-3),"",'Z-scores'!HM13)</f>
        <v>-0.63551999999999997</v>
      </c>
      <c r="HN13" s="7">
        <f>IF(OR('Z-scores'!HN13&gt;3,'Z-scores'!HN13&lt;-3),"",'Z-scores'!HN13)</f>
        <v>-0.39273999999999998</v>
      </c>
      <c r="HO13" s="7">
        <f>IF(OR('Z-scores'!HO13&gt;3,'Z-scores'!HO13&lt;-3),"",'Z-scores'!HO13)</f>
        <v>-0.99316000000000004</v>
      </c>
      <c r="HP13" s="7">
        <f>IF(OR('Z-scores'!HP13&gt;3,'Z-scores'!HP13&lt;-3),"",'Z-scores'!HP13)</f>
        <v>-0.22758</v>
      </c>
      <c r="HQ13" s="7">
        <f>IF(OR('Z-scores'!HQ13&gt;3,'Z-scores'!HQ13&lt;-3),"",'Z-scores'!HQ13)</f>
        <v>8.9499999999999996E-2</v>
      </c>
      <c r="HR13" s="7">
        <f>IF(OR('Z-scores'!HR13&gt;3,'Z-scores'!HR13&lt;-3),"",'Z-scores'!HR13)</f>
        <v>0.38263999999999998</v>
      </c>
      <c r="HS13" s="7">
        <f>IF(OR('Z-scores'!HS13&gt;3,'Z-scores'!HS13&lt;-3),"",'Z-scores'!HS13)</f>
        <v>7.9909999999999995E-2</v>
      </c>
      <c r="HT13" s="7">
        <f>IF(OR('Z-scores'!HT13&gt;3,'Z-scores'!HT13&lt;-3),"",'Z-scores'!HT13)</f>
        <v>-0.24840000000000001</v>
      </c>
      <c r="HU13" s="7">
        <f>IF(OR('Z-scores'!HU13&gt;3,'Z-scores'!HU13&lt;-3),"",'Z-scores'!HU13)</f>
        <v>2.6821899999999999</v>
      </c>
      <c r="HV13" s="7">
        <f>IF(OR('Z-scores'!HV13&gt;3,'Z-scores'!HV13&lt;-3),"",'Z-scores'!HV13)</f>
        <v>0.48486000000000001</v>
      </c>
      <c r="HW13" s="7">
        <f>IF(OR('Z-scores'!HW13&gt;3,'Z-scores'!HW13&lt;-3),"",'Z-scores'!HW13)</f>
        <v>1.1835500000000001</v>
      </c>
      <c r="HX13" s="7">
        <f>IF(OR('Z-scores'!HX13&gt;3,'Z-scores'!HX13&lt;-3),"",'Z-scores'!HX13)</f>
        <v>0.11364</v>
      </c>
      <c r="HY13" s="7">
        <f>IF(OR('Z-scores'!HY13&gt;3,'Z-scores'!HY13&lt;-3),"",'Z-scores'!HY13)</f>
        <v>-0.29344999999999999</v>
      </c>
      <c r="HZ13" s="7">
        <f>IF(OR('Z-scores'!HZ13&gt;3,'Z-scores'!HZ13&lt;-3),"",'Z-scores'!HZ13)</f>
        <v>-0.14593</v>
      </c>
      <c r="IA13" s="7" t="str">
        <f>IF(OR('Z-scores'!IA13&gt;3,'Z-scores'!IA13&lt;-3),"",'Z-scores'!IA13)</f>
        <v/>
      </c>
      <c r="IB13" s="7">
        <f>IF(OR('Z-scores'!IB13&gt;3,'Z-scores'!IB13&lt;-3),"",'Z-scores'!IB13)</f>
        <v>1.1780000000000001E-2</v>
      </c>
      <c r="IC13" s="7" t="str">
        <f>IF(OR('Z-scores'!IC13&gt;3,'Z-scores'!IC13&lt;-3),"",'Z-scores'!IC13)</f>
        <v/>
      </c>
      <c r="ID13" s="7">
        <f>IF(OR('Z-scores'!ID13&gt;3,'Z-scores'!ID13&lt;-3),"",'Z-scores'!ID13)</f>
        <v>2.0011700000000001</v>
      </c>
      <c r="IE13" s="7">
        <f>IF(OR('Z-scores'!IE13&gt;3,'Z-scores'!IE13&lt;-3),"",'Z-scores'!IE13)</f>
        <v>0.34981000000000001</v>
      </c>
      <c r="IF13" s="7">
        <f>IF(OR('Z-scores'!IF13&gt;3,'Z-scores'!IF13&lt;-3),"",'Z-scores'!IF13)</f>
        <v>-0.27045999999999998</v>
      </c>
      <c r="IG13" s="7">
        <f>IF(OR('Z-scores'!IG13&gt;3,'Z-scores'!IG13&lt;-3),"",'Z-scores'!IG13)</f>
        <v>-0.24254000000000001</v>
      </c>
      <c r="IH13" s="7">
        <f>IF(OR('Z-scores'!IH13&gt;3,'Z-scores'!IH13&lt;-3),"",'Z-scores'!IH13)</f>
        <v>-0.21956000000000001</v>
      </c>
      <c r="II13" s="7">
        <f>IF(OR('Z-scores'!II13&gt;3,'Z-scores'!II13&lt;-3),"",'Z-scores'!II13)</f>
        <v>-0.38274999999999998</v>
      </c>
      <c r="IJ13" s="7">
        <f>IF(OR('Z-scores'!IJ13&gt;3,'Z-scores'!IJ13&lt;-3),"",'Z-scores'!IJ13)</f>
        <v>7.6160000000000005E-2</v>
      </c>
      <c r="IK13" s="7">
        <f>IF(OR('Z-scores'!IK13&gt;3,'Z-scores'!IK13&lt;-3),"",'Z-scores'!IK13)</f>
        <v>-0.45090000000000002</v>
      </c>
      <c r="IL13" s="7">
        <f>IF(OR('Z-scores'!IL13&gt;3,'Z-scores'!IL13&lt;-3),"",'Z-scores'!IL13)</f>
        <v>-0.70708000000000004</v>
      </c>
      <c r="IM13" s="7">
        <f>IF(OR('Z-scores'!IM13&gt;3,'Z-scores'!IM13&lt;-3),"",'Z-scores'!IM13)</f>
        <v>-0.40806999999999999</v>
      </c>
      <c r="IN13" s="7">
        <f>IF(OR('Z-scores'!IN13&gt;3,'Z-scores'!IN13&lt;-3),"",'Z-scores'!IN13)</f>
        <v>-0.10667</v>
      </c>
      <c r="IO13" s="7">
        <f>IF(OR('Z-scores'!IO13&gt;3,'Z-scores'!IO13&lt;-3),"",'Z-scores'!IO13)</f>
        <v>-0.26205000000000001</v>
      </c>
      <c r="IP13" s="7">
        <f>IF(OR('Z-scores'!IP13&gt;3,'Z-scores'!IP13&lt;-3),"",'Z-scores'!IP13)</f>
        <v>0.13539000000000001</v>
      </c>
      <c r="IQ13" s="7">
        <f>IF(OR('Z-scores'!IQ13&gt;3,'Z-scores'!IQ13&lt;-3),"",'Z-scores'!IQ13)</f>
        <v>-0.27287</v>
      </c>
      <c r="IR13" s="7">
        <f>IF(OR('Z-scores'!IR13&gt;3,'Z-scores'!IR13&lt;-3),"",'Z-scores'!IR13)</f>
        <v>-0.39623999999999998</v>
      </c>
      <c r="IS13" s="7">
        <f>IF(OR('Z-scores'!IS13&gt;3,'Z-scores'!IS13&lt;-3),"",'Z-scores'!IS13)</f>
        <v>0.62390000000000001</v>
      </c>
      <c r="IT13" s="7">
        <f>IF(OR('Z-scores'!IT13&gt;3,'Z-scores'!IT13&lt;-3),"",'Z-scores'!IT13)</f>
        <v>0.1971</v>
      </c>
      <c r="IU13" s="7">
        <f>IF(OR('Z-scores'!IU13&gt;3,'Z-scores'!IU13&lt;-3),"",'Z-scores'!IU13)</f>
        <v>-9.9379999999999996E-2</v>
      </c>
      <c r="IV13" s="7">
        <f>IF(OR('Z-scores'!IV13&gt;3,'Z-scores'!IV13&lt;-3),"",'Z-scores'!IV13)</f>
        <v>-0.17305999999999999</v>
      </c>
      <c r="IW13" s="7">
        <f>IF(OR('Z-scores'!IW13&gt;3,'Z-scores'!IW13&lt;-3),"",'Z-scores'!IW13)</f>
        <v>-0.32321</v>
      </c>
      <c r="IX13" s="7">
        <f>IF(OR('Z-scores'!IX13&gt;3,'Z-scores'!IX13&lt;-3),"",'Z-scores'!IX13)</f>
        <v>-0.47320000000000001</v>
      </c>
      <c r="IY13" s="7">
        <f>IF(OR('Z-scores'!IY13&gt;3,'Z-scores'!IY13&lt;-3),"",'Z-scores'!IY13)</f>
        <v>-0.35805999999999999</v>
      </c>
      <c r="IZ13" s="7">
        <f>IF(OR('Z-scores'!IZ13&gt;3,'Z-scores'!IZ13&lt;-3),"",'Z-scores'!IZ13)</f>
        <v>-0.11007</v>
      </c>
      <c r="JA13" s="7">
        <f>IF(OR('Z-scores'!JA13&gt;3,'Z-scores'!JA13&lt;-3),"",'Z-scores'!JA13)</f>
        <v>-0.87000999999999995</v>
      </c>
      <c r="JB13" s="7">
        <f>IF(OR('Z-scores'!JB13&gt;3,'Z-scores'!JB13&lt;-3),"",'Z-scores'!JB13)</f>
        <v>-0.95413000000000003</v>
      </c>
      <c r="JC13" s="7">
        <f>IF(OR('Z-scores'!JC13&gt;3,'Z-scores'!JC13&lt;-3),"",'Z-scores'!JC13)</f>
        <v>-0.94321999999999995</v>
      </c>
      <c r="JD13" s="7">
        <f>IF(OR('Z-scores'!JD13&gt;3,'Z-scores'!JD13&lt;-3),"",'Z-scores'!JD13)</f>
        <v>0.73912999999999995</v>
      </c>
      <c r="JE13" s="7">
        <f>IF(OR('Z-scores'!JE13&gt;3,'Z-scores'!JE13&lt;-3),"",'Z-scores'!JE13)</f>
        <v>-0.25174999999999997</v>
      </c>
      <c r="JF13" s="7">
        <f>IF(OR('Z-scores'!JF13&gt;3,'Z-scores'!JF13&lt;-3),"",'Z-scores'!JF13)</f>
        <v>0.26218000000000002</v>
      </c>
      <c r="JG13" s="7">
        <f>IF(OR('Z-scores'!JG13&gt;3,'Z-scores'!JG13&lt;-3),"",'Z-scores'!JG13)</f>
        <v>-0.46601999999999999</v>
      </c>
      <c r="JH13" s="7">
        <f>IF(OR('Z-scores'!JH13&gt;3,'Z-scores'!JH13&lt;-3),"",'Z-scores'!JH13)</f>
        <v>-0.29460999999999998</v>
      </c>
      <c r="JI13" s="7">
        <f>IF(OR('Z-scores'!JI13&gt;3,'Z-scores'!JI13&lt;-3),"",'Z-scores'!JI13)</f>
        <v>-0.54759000000000002</v>
      </c>
      <c r="JJ13" s="7">
        <f>IF(OR('Z-scores'!JJ13&gt;3,'Z-scores'!JJ13&lt;-3),"",'Z-scores'!JJ13)</f>
        <v>-0.78591999999999995</v>
      </c>
      <c r="JK13" s="7">
        <f>IF(OR('Z-scores'!JK13&gt;3,'Z-scores'!JK13&lt;-3),"",'Z-scores'!JK13)</f>
        <v>-0.99031000000000002</v>
      </c>
      <c r="JL13" s="7">
        <f>IF(OR('Z-scores'!JL13&gt;3,'Z-scores'!JL13&lt;-3),"",'Z-scores'!JL13)</f>
        <v>-0.47491</v>
      </c>
      <c r="JM13" s="7">
        <f>IF(OR('Z-scores'!JM13&gt;3,'Z-scores'!JM13&lt;-3),"",'Z-scores'!JM13)</f>
        <v>-0.31286000000000003</v>
      </c>
      <c r="JN13" s="7">
        <f>IF(OR('Z-scores'!JN13&gt;3,'Z-scores'!JN13&lt;-3),"",'Z-scores'!JN13)</f>
        <v>-0.92205000000000004</v>
      </c>
      <c r="JO13" s="7">
        <f>IF(OR('Z-scores'!JO13&gt;3,'Z-scores'!JO13&lt;-3),"",'Z-scores'!JO13)</f>
        <v>-1.06429</v>
      </c>
      <c r="JP13" s="7">
        <f>IF(OR('Z-scores'!JP13&gt;3,'Z-scores'!JP13&lt;-3),"",'Z-scores'!JP13)</f>
        <v>-1.0282100000000001</v>
      </c>
      <c r="JQ13" s="7">
        <f>IF(OR('Z-scores'!JQ13&gt;3,'Z-scores'!JQ13&lt;-3),"",'Z-scores'!JQ13)</f>
        <v>-0.98887999999999998</v>
      </c>
      <c r="JR13" s="7">
        <f>IF(OR('Z-scores'!JR13&gt;3,'Z-scores'!JR13&lt;-3),"",'Z-scores'!JR13)</f>
        <v>-1.01783</v>
      </c>
      <c r="JS13" s="7">
        <f>IF(OR('Z-scores'!JS13&gt;3,'Z-scores'!JS13&lt;-3),"",'Z-scores'!JS13)</f>
        <v>-0.79932999999999998</v>
      </c>
      <c r="JT13" s="7">
        <f>IF(OR('Z-scores'!JT13&gt;3,'Z-scores'!JT13&lt;-3),"",'Z-scores'!JT13)</f>
        <v>-0.38915</v>
      </c>
      <c r="JU13" s="7">
        <f>IF(OR('Z-scores'!JU13&gt;3,'Z-scores'!JU13&lt;-3),"",'Z-scores'!JU13)</f>
        <v>-0.81203999999999998</v>
      </c>
      <c r="JV13" s="7">
        <f>IF(OR('Z-scores'!JV13&gt;3,'Z-scores'!JV13&lt;-3),"",'Z-scores'!JV13)</f>
        <v>-0.50827999999999995</v>
      </c>
      <c r="JW13" s="7">
        <f>IF(OR('Z-scores'!JW13&gt;3,'Z-scores'!JW13&lt;-3),"",'Z-scores'!JW13)</f>
        <v>-0.81064000000000003</v>
      </c>
      <c r="JX13" s="7">
        <f>IF(OR('Z-scores'!JX13&gt;3,'Z-scores'!JX13&lt;-3),"",'Z-scores'!JX13)</f>
        <v>-0.50546000000000002</v>
      </c>
      <c r="JY13" s="7">
        <f>IF(OR('Z-scores'!JY13&gt;3,'Z-scores'!JY13&lt;-3),"",'Z-scores'!JY13)</f>
        <v>-0.81662999999999997</v>
      </c>
      <c r="JZ13" s="7">
        <f>IF(OR('Z-scores'!JZ13&gt;3,'Z-scores'!JZ13&lt;-3),"",'Z-scores'!JZ13)</f>
        <v>-1.2489399999999999</v>
      </c>
      <c r="KA13" s="7">
        <f>IF(OR('Z-scores'!KA13&gt;3,'Z-scores'!KA13&lt;-3),"",'Z-scores'!KA13)</f>
        <v>-0.80279999999999996</v>
      </c>
      <c r="KB13" s="7">
        <f>IF(OR('Z-scores'!KB13&gt;3,'Z-scores'!KB13&lt;-3),"",'Z-scores'!KB13)</f>
        <v>-1.4104399999999999</v>
      </c>
      <c r="KC13" s="7">
        <f>IF(OR('Z-scores'!KC13&gt;3,'Z-scores'!KC13&lt;-3),"",'Z-scores'!KC13)</f>
        <v>-0.71699000000000002</v>
      </c>
      <c r="KD13" s="7">
        <f>IF(OR('Z-scores'!KD13&gt;3,'Z-scores'!KD13&lt;-3),"",'Z-scores'!KD13)</f>
        <v>-0.92556000000000005</v>
      </c>
      <c r="KE13" s="7">
        <f>IF(OR('Z-scores'!KE13&gt;3,'Z-scores'!KE13&lt;-3),"",'Z-scores'!KE13)</f>
        <v>-0.35596</v>
      </c>
      <c r="KF13" s="7">
        <f>IF(OR('Z-scores'!KF13&gt;3,'Z-scores'!KF13&lt;-3),"",'Z-scores'!KF13)</f>
        <v>-0.69852000000000003</v>
      </c>
      <c r="KG13" s="7">
        <f>IF(OR('Z-scores'!KG13&gt;3,'Z-scores'!KG13&lt;-3),"",'Z-scores'!KG13)</f>
        <v>-0.28839999999999999</v>
      </c>
      <c r="KH13" s="7">
        <f>IF(OR('Z-scores'!KH13&gt;3,'Z-scores'!KH13&lt;-3),"",'Z-scores'!KH13)</f>
        <v>-0.24254000000000001</v>
      </c>
      <c r="KI13" s="7">
        <f>IF(OR('Z-scores'!KI13&gt;3,'Z-scores'!KI13&lt;-3),"",'Z-scores'!KI13)</f>
        <v>-0.39641999999999999</v>
      </c>
      <c r="KJ13" s="7">
        <f>IF(OR('Z-scores'!KJ13&gt;3,'Z-scores'!KJ13&lt;-3),"",'Z-scores'!KJ13)</f>
        <v>-0.52466999999999997</v>
      </c>
      <c r="KK13" s="7">
        <f>IF(OR('Z-scores'!KK13&gt;3,'Z-scores'!KK13&lt;-3),"",'Z-scores'!KK13)</f>
        <v>-0.55483000000000005</v>
      </c>
      <c r="KL13" s="7">
        <f>IF(OR('Z-scores'!KL13&gt;3,'Z-scores'!KL13&lt;-3),"",'Z-scores'!KL13)</f>
        <v>-0.37924999999999998</v>
      </c>
      <c r="KM13" s="7">
        <f>IF(OR('Z-scores'!KM13&gt;3,'Z-scores'!KM13&lt;-3),"",'Z-scores'!KM13)</f>
        <v>-0.61939</v>
      </c>
      <c r="KN13" s="7">
        <f>IF(OR('Z-scores'!KN13&gt;3,'Z-scores'!KN13&lt;-3),"",'Z-scores'!KN13)</f>
        <v>-0.59006000000000003</v>
      </c>
      <c r="KO13" s="7">
        <f>IF(OR('Z-scores'!KO13&gt;3,'Z-scores'!KO13&lt;-3),"",'Z-scores'!KO13)</f>
        <v>-0.55174999999999996</v>
      </c>
      <c r="KP13" s="7">
        <f>IF(OR('Z-scores'!KP13&gt;3,'Z-scores'!KP13&lt;-3),"",'Z-scores'!KP13)</f>
        <v>-0.86389000000000005</v>
      </c>
      <c r="KQ13" s="7">
        <f>IF(OR('Z-scores'!KQ13&gt;3,'Z-scores'!KQ13&lt;-3),"",'Z-scores'!KQ13)</f>
        <v>-0.55406</v>
      </c>
      <c r="KR13" s="7">
        <f>IF(OR('Z-scores'!KR13&gt;3,'Z-scores'!KR13&lt;-3),"",'Z-scores'!KR13)</f>
        <v>-0.27326</v>
      </c>
      <c r="KS13" s="7">
        <f>IF(OR('Z-scores'!KS13&gt;3,'Z-scores'!KS13&lt;-3),"",'Z-scores'!KS13)</f>
        <v>-0.24460999999999999</v>
      </c>
      <c r="KT13" s="7">
        <f>IF(OR('Z-scores'!KT13&gt;3,'Z-scores'!KT13&lt;-3),"",'Z-scores'!KT13)</f>
        <v>-0.57828999999999997</v>
      </c>
      <c r="KU13" s="7">
        <f>IF(OR('Z-scores'!KU13&gt;3,'Z-scores'!KU13&lt;-3),"",'Z-scores'!KU13)</f>
        <v>-0.70077999999999996</v>
      </c>
      <c r="KV13" s="7">
        <f>IF(OR('Z-scores'!KV13&gt;3,'Z-scores'!KV13&lt;-3),"",'Z-scores'!KV13)</f>
        <v>-0.29924000000000001</v>
      </c>
      <c r="KW13" s="7">
        <f>IF(OR('Z-scores'!KW13&gt;3,'Z-scores'!KW13&lt;-3),"",'Z-scores'!KW13)</f>
        <v>-0.45695000000000002</v>
      </c>
      <c r="KX13" s="7">
        <f>IF(OR('Z-scores'!KX13&gt;3,'Z-scores'!KX13&lt;-3),"",'Z-scores'!KX13)</f>
        <v>-0.73319000000000001</v>
      </c>
      <c r="KY13" s="7">
        <f>IF(OR('Z-scores'!KY13&gt;3,'Z-scores'!KY13&lt;-3),"",'Z-scores'!KY13)</f>
        <v>-0.13381000000000001</v>
      </c>
      <c r="KZ13" s="7">
        <f>IF(OR('Z-scores'!KZ13&gt;3,'Z-scores'!KZ13&lt;-3),"",'Z-scores'!KZ13)</f>
        <v>-0.37461</v>
      </c>
      <c r="LA13" s="7">
        <f>IF(OR('Z-scores'!LA13&gt;3,'Z-scores'!LA13&lt;-3),"",'Z-scores'!LA13)</f>
        <v>-0.38605</v>
      </c>
      <c r="LB13" s="7">
        <f>IF(OR('Z-scores'!LB13&gt;3,'Z-scores'!LB13&lt;-3),"",'Z-scores'!LB13)</f>
        <v>-0.25918999999999998</v>
      </c>
      <c r="LC13" s="7">
        <f>IF(OR('Z-scores'!LC13&gt;3,'Z-scores'!LC13&lt;-3),"",'Z-scores'!LC13)</f>
        <v>-0.26021</v>
      </c>
      <c r="LD13" s="7">
        <f>IF(OR('Z-scores'!LD13&gt;3,'Z-scores'!LD13&lt;-3),"",'Z-scores'!LD13)</f>
        <v>-0.50175999999999998</v>
      </c>
      <c r="LE13" s="7">
        <f>IF(OR('Z-scores'!LE13&gt;3,'Z-scores'!LE13&lt;-3),"",'Z-scores'!LE13)</f>
        <v>-0.25951000000000002</v>
      </c>
      <c r="LF13" s="7">
        <f>IF(OR('Z-scores'!LF13&gt;3,'Z-scores'!LF13&lt;-3),"",'Z-scores'!LF13)</f>
        <v>-0.36355999999999999</v>
      </c>
      <c r="LG13" s="7">
        <f>IF(OR('Z-scores'!LG13&gt;3,'Z-scores'!LG13&lt;-3),"",'Z-scores'!LG13)</f>
        <v>-1.36738</v>
      </c>
      <c r="LH13" s="7">
        <f>IF(OR('Z-scores'!LH13&gt;3,'Z-scores'!LH13&lt;-3),"",'Z-scores'!LH13)</f>
        <v>-0.58023999999999998</v>
      </c>
      <c r="LI13" s="7">
        <f>IF(OR('Z-scores'!LI13&gt;3,'Z-scores'!LI13&lt;-3),"",'Z-scores'!LI13)</f>
        <v>-0.52822000000000002</v>
      </c>
      <c r="LJ13" s="7">
        <f>IF(OR('Z-scores'!LJ13&gt;3,'Z-scores'!LJ13&lt;-3),"",'Z-scores'!LJ13)</f>
        <v>-0.50792000000000004</v>
      </c>
      <c r="LK13" s="7">
        <f>IF(OR('Z-scores'!LK13&gt;3,'Z-scores'!LK13&lt;-3),"",'Z-scores'!LK13)</f>
        <v>0.21465000000000001</v>
      </c>
      <c r="LL13" s="7">
        <f>IF(OR('Z-scores'!LL13&gt;3,'Z-scores'!LL13&lt;-3),"",'Z-scores'!LL13)</f>
        <v>0.17100000000000001</v>
      </c>
      <c r="LM13" s="7">
        <f>IF(OR('Z-scores'!LM13&gt;3,'Z-scores'!LM13&lt;-3),"",'Z-scores'!LM13)</f>
        <v>-0.85946</v>
      </c>
      <c r="LN13" s="7">
        <f>IF(OR('Z-scores'!LN13&gt;3,'Z-scores'!LN13&lt;-3),"",'Z-scores'!LN13)</f>
        <v>-0.68942000000000003</v>
      </c>
      <c r="LO13" s="7">
        <f>IF(OR('Z-scores'!LO13&gt;3,'Z-scores'!LO13&lt;-3),"",'Z-scores'!LO13)</f>
        <v>-0.65429000000000004</v>
      </c>
      <c r="LP13" s="7">
        <f>IF(OR('Z-scores'!LP13&gt;3,'Z-scores'!LP13&lt;-3),"",'Z-scores'!LP13)</f>
        <v>-0.50563000000000002</v>
      </c>
      <c r="LQ13" s="7">
        <f>IF(OR('Z-scores'!LQ13&gt;3,'Z-scores'!LQ13&lt;-3),"",'Z-scores'!LQ13)</f>
        <v>-0.29819000000000001</v>
      </c>
      <c r="LR13" s="7">
        <f>IF(OR('Z-scores'!LR13&gt;3,'Z-scores'!LR13&lt;-3),"",'Z-scores'!LR13)</f>
        <v>-0.42907000000000001</v>
      </c>
      <c r="LS13" s="7">
        <f>IF(OR('Z-scores'!LS13&gt;3,'Z-scores'!LS13&lt;-3),"",'Z-scores'!LS13)</f>
        <v>-0.95225000000000004</v>
      </c>
      <c r="LT13" s="7">
        <f>IF(OR('Z-scores'!LT13&gt;3,'Z-scores'!LT13&lt;-3),"",'Z-scores'!LT13)</f>
        <v>-0.59863</v>
      </c>
      <c r="LU13" s="7">
        <f>IF(OR('Z-scores'!LU13&gt;3,'Z-scores'!LU13&lt;-3),"",'Z-scores'!LU13)</f>
        <v>-0.69759000000000004</v>
      </c>
      <c r="LV13" s="7">
        <f>IF(OR('Z-scores'!LV13&gt;3,'Z-scores'!LV13&lt;-3),"",'Z-scores'!LV13)</f>
        <v>-0.24648</v>
      </c>
      <c r="LW13" s="7">
        <f>IF(OR('Z-scores'!LW13&gt;3,'Z-scores'!LW13&lt;-3),"",'Z-scores'!LW13)</f>
        <v>-0.82337000000000005</v>
      </c>
      <c r="LX13" s="7">
        <f>IF(OR('Z-scores'!LX13&gt;3,'Z-scores'!LX13&lt;-3),"",'Z-scores'!LX13)</f>
        <v>-0.24254000000000001</v>
      </c>
      <c r="LY13" s="7">
        <f>IF(OR('Z-scores'!LY13&gt;3,'Z-scores'!LY13&lt;-3),"",'Z-scores'!LY13)</f>
        <v>-0.63666</v>
      </c>
      <c r="LZ13" s="7">
        <f>IF(OR('Z-scores'!LZ13&gt;3,'Z-scores'!LZ13&lt;-3),"",'Z-scores'!LZ13)</f>
        <v>-0.50775999999999999</v>
      </c>
      <c r="MA13" s="7">
        <f>IF(OR('Z-scores'!MA13&gt;3,'Z-scores'!MA13&lt;-3),"",'Z-scores'!MA13)</f>
        <v>-0.33855000000000002</v>
      </c>
      <c r="MB13" s="7">
        <f>IF(OR('Z-scores'!MB13&gt;3,'Z-scores'!MB13&lt;-3),"",'Z-scores'!MB13)</f>
        <v>-0.24254000000000001</v>
      </c>
      <c r="MC13" s="7">
        <f>IF(OR('Z-scores'!MC13&gt;3,'Z-scores'!MC13&lt;-3),"",'Z-scores'!MC13)</f>
        <v>-0.39505000000000001</v>
      </c>
      <c r="MD13" s="7">
        <f>IF(OR('Z-scores'!MD13&gt;3,'Z-scores'!MD13&lt;-3),"",'Z-scores'!MD13)</f>
        <v>-0.30580000000000002</v>
      </c>
      <c r="ME13" s="7">
        <f>IF(OR('Z-scores'!ME13&gt;3,'Z-scores'!ME13&lt;-3),"",'Z-scores'!ME13)</f>
        <v>-0.25263000000000002</v>
      </c>
      <c r="MF13" s="7">
        <f>IF(OR('Z-scores'!MF13&gt;3,'Z-scores'!MF13&lt;-3),"",'Z-scores'!MF13)</f>
        <v>-0.64983999999999997</v>
      </c>
      <c r="MG13" s="7">
        <f>IF(OR('Z-scores'!MG13&gt;3,'Z-scores'!MG13&lt;-3),"",'Z-scores'!MG13)</f>
        <v>-0.64320999999999995</v>
      </c>
      <c r="MH13" s="7">
        <f>IF(OR('Z-scores'!MH13&gt;3,'Z-scores'!MH13&lt;-3),"",'Z-scores'!MH13)</f>
        <v>-0.67176000000000002</v>
      </c>
      <c r="MI13" s="7">
        <f>IF(OR('Z-scores'!MI13&gt;3,'Z-scores'!MI13&lt;-3),"",'Z-scores'!MI13)</f>
        <v>-0.68979999999999997</v>
      </c>
      <c r="MJ13" s="7">
        <f>IF(OR('Z-scores'!MJ13&gt;3,'Z-scores'!MJ13&lt;-3),"",'Z-scores'!MJ13)</f>
        <v>-0.45701999999999998</v>
      </c>
      <c r="MK13" s="7">
        <f>IF(OR('Z-scores'!MK13&gt;3,'Z-scores'!MK13&lt;-3),"",'Z-scores'!MK13)</f>
        <v>-0.24254000000000001</v>
      </c>
      <c r="ML13" s="7">
        <f>IF(OR('Z-scores'!ML13&gt;3,'Z-scores'!ML13&lt;-3),"",'Z-scores'!ML13)</f>
        <v>-0.69105000000000005</v>
      </c>
      <c r="MM13" s="7">
        <f>IF(OR('Z-scores'!MM13&gt;3,'Z-scores'!MM13&lt;-3),"",'Z-scores'!MM13)</f>
        <v>-0.59755999999999998</v>
      </c>
      <c r="MN13" s="7">
        <f>IF(OR('Z-scores'!MN13&gt;3,'Z-scores'!MN13&lt;-3),"",'Z-scores'!MN13)</f>
        <v>-0.34604000000000001</v>
      </c>
      <c r="MO13" s="7">
        <f>IF(OR('Z-scores'!MO13&gt;3,'Z-scores'!MO13&lt;-3),"",'Z-scores'!MO13)</f>
        <v>-0.73148000000000002</v>
      </c>
      <c r="MP13" s="7">
        <f>IF(OR('Z-scores'!MP13&gt;3,'Z-scores'!MP13&lt;-3),"",'Z-scores'!MP13)</f>
        <v>-0.45240999999999998</v>
      </c>
      <c r="MQ13" s="7">
        <f>IF(OR('Z-scores'!MQ13&gt;3,'Z-scores'!MQ13&lt;-3),"",'Z-scores'!MQ13)</f>
        <v>-0.87448999999999999</v>
      </c>
      <c r="MR13" s="7">
        <f>IF(OR('Z-scores'!MR13&gt;3,'Z-scores'!MR13&lt;-3),"",'Z-scores'!MR13)</f>
        <v>-0.60219</v>
      </c>
      <c r="MS13" s="7">
        <f>IF(OR('Z-scores'!MS13&gt;3,'Z-scores'!MS13&lt;-3),"",'Z-scores'!MS13)</f>
        <v>-1.00891</v>
      </c>
      <c r="MT13" s="7">
        <f>IF(OR('Z-scores'!MT13&gt;3,'Z-scores'!MT13&lt;-3),"",'Z-scores'!MT13)</f>
        <v>-0.95852000000000004</v>
      </c>
      <c r="MU13" s="7">
        <f>IF(OR('Z-scores'!MU13&gt;3,'Z-scores'!MU13&lt;-3),"",'Z-scores'!MU13)</f>
        <v>-0.58535999999999999</v>
      </c>
      <c r="MV13" s="7">
        <f>IF(OR('Z-scores'!MV13&gt;3,'Z-scores'!MV13&lt;-3),"",'Z-scores'!MV13)</f>
        <v>-0.45014999999999999</v>
      </c>
      <c r="MW13" s="7">
        <f>IF(OR('Z-scores'!MW13&gt;3,'Z-scores'!MW13&lt;-3),"",'Z-scores'!MW13)</f>
        <v>-0.99885000000000002</v>
      </c>
      <c r="MX13" s="7">
        <f>IF(OR('Z-scores'!MX13&gt;3,'Z-scores'!MX13&lt;-3),"",'Z-scores'!MX13)</f>
        <v>-0.75046999999999997</v>
      </c>
      <c r="MY13" s="7">
        <f>IF(OR('Z-scores'!MY13&gt;3,'Z-scores'!MY13&lt;-3),"",'Z-scores'!MY13)</f>
        <v>-0.60506000000000004</v>
      </c>
      <c r="MZ13" s="7">
        <f>IF(OR('Z-scores'!MZ13&gt;3,'Z-scores'!MZ13&lt;-3),"",'Z-scores'!MZ13)</f>
        <v>-1.05586</v>
      </c>
      <c r="NA13" s="7">
        <f>IF(OR('Z-scores'!NA13&gt;3,'Z-scores'!NA13&lt;-3),"",'Z-scores'!NA13)</f>
        <v>-0.53605000000000003</v>
      </c>
      <c r="NB13" s="7">
        <f>IF(OR('Z-scores'!NB13&gt;3,'Z-scores'!NB13&lt;-3),"",'Z-scores'!NB13)</f>
        <v>-0.52056999999999998</v>
      </c>
      <c r="NC13" s="7">
        <f>IF(OR('Z-scores'!NC13&gt;3,'Z-scores'!NC13&lt;-3),"",'Z-scores'!NC13)</f>
        <v>-0.68525999999999998</v>
      </c>
      <c r="ND13" s="7">
        <f>IF(OR('Z-scores'!ND13&gt;3,'Z-scores'!ND13&lt;-3),"",'Z-scores'!ND13)</f>
        <v>0.30249999999999999</v>
      </c>
      <c r="NE13" s="7">
        <f>IF(OR('Z-scores'!NE13&gt;3,'Z-scores'!NE13&lt;-3),"",'Z-scores'!NE13)</f>
        <v>-0.61121000000000003</v>
      </c>
      <c r="NF13" s="7">
        <f>IF(OR('Z-scores'!NF13&gt;3,'Z-scores'!NF13&lt;-3),"",'Z-scores'!NF13)</f>
        <v>-0.54074</v>
      </c>
      <c r="NG13" s="7">
        <f>IF(OR('Z-scores'!NG13&gt;3,'Z-scores'!NG13&lt;-3),"",'Z-scores'!NG13)</f>
        <v>-0.30453000000000002</v>
      </c>
      <c r="NH13" s="7">
        <f>IF(OR('Z-scores'!NH13&gt;3,'Z-scores'!NH13&lt;-3),"",'Z-scores'!NH13)</f>
        <v>-0.27483000000000002</v>
      </c>
      <c r="NI13" s="7">
        <f>IF(OR('Z-scores'!NI13&gt;3,'Z-scores'!NI13&lt;-3),"",'Z-scores'!NI13)</f>
        <v>-0.56633</v>
      </c>
      <c r="NJ13" s="7">
        <f>IF(OR('Z-scores'!NJ13&gt;3,'Z-scores'!NJ13&lt;-3),"",'Z-scores'!NJ13)</f>
        <v>-0.32573999999999997</v>
      </c>
      <c r="NK13" s="7">
        <f>IF(OR('Z-scores'!NK13&gt;3,'Z-scores'!NK13&lt;-3),"",'Z-scores'!NK13)</f>
        <v>-0.58635999999999999</v>
      </c>
      <c r="NL13" s="7">
        <f>IF(OR('Z-scores'!NL13&gt;3,'Z-scores'!NL13&lt;-3),"",'Z-scores'!NL13)</f>
        <v>-0.52471999999999996</v>
      </c>
      <c r="NM13" s="7">
        <f>IF(OR('Z-scores'!NM13&gt;3,'Z-scores'!NM13&lt;-3),"",'Z-scores'!NM13)</f>
        <v>-0.48048999999999997</v>
      </c>
      <c r="NN13" s="7">
        <f>IF(OR('Z-scores'!NN13&gt;3,'Z-scores'!NN13&lt;-3),"",'Z-scores'!NN13)</f>
        <v>-0.29820999999999998</v>
      </c>
      <c r="NO13" s="7">
        <f>IF(OR('Z-scores'!NO13&gt;3,'Z-scores'!NO13&lt;-3),"",'Z-scores'!NO13)</f>
        <v>-0.75597999999999999</v>
      </c>
      <c r="NP13" s="7">
        <f>IF(OR('Z-scores'!NP13&gt;3,'Z-scores'!NP13&lt;-3),"",'Z-scores'!NP13)</f>
        <v>-0.12952</v>
      </c>
      <c r="NQ13" s="7">
        <f>IF(OR('Z-scores'!NQ13&gt;3,'Z-scores'!NQ13&lt;-3),"",'Z-scores'!NQ13)</f>
        <v>5.7709999999999997E-2</v>
      </c>
      <c r="NR13" s="7">
        <f>IF(OR('Z-scores'!NR13&gt;3,'Z-scores'!NR13&lt;-3),"",'Z-scores'!NR13)</f>
        <v>-0.35143999999999997</v>
      </c>
      <c r="NS13" s="7">
        <f>IF(OR('Z-scores'!NS13&gt;3,'Z-scores'!NS13&lt;-3),"",'Z-scores'!NS13)</f>
        <v>-0.68308999999999997</v>
      </c>
      <c r="NT13" s="7">
        <f>IF(OR('Z-scores'!NT13&gt;3,'Z-scores'!NT13&lt;-3),"",'Z-scores'!NT13)</f>
        <v>-0.55915000000000004</v>
      </c>
      <c r="NU13" s="7">
        <f>IF(OR('Z-scores'!NU13&gt;3,'Z-scores'!NU13&lt;-3),"",'Z-scores'!NU13)</f>
        <v>-0.64095999999999997</v>
      </c>
      <c r="NV13" s="7">
        <f>IF(OR('Z-scores'!NV13&gt;3,'Z-scores'!NV13&lt;-3),"",'Z-scores'!NV13)</f>
        <v>-0.30103000000000002</v>
      </c>
      <c r="NW13" s="7">
        <f>IF(OR('Z-scores'!NW13&gt;3,'Z-scores'!NW13&lt;-3),"",'Z-scores'!NW13)</f>
        <v>-0.57223999999999997</v>
      </c>
      <c r="NX13" s="7">
        <f>IF(OR('Z-scores'!NX13&gt;3,'Z-scores'!NX13&lt;-3),"",'Z-scores'!NX13)</f>
        <v>-0.50643000000000005</v>
      </c>
      <c r="NY13" s="7">
        <f>IF(OR('Z-scores'!NY13&gt;3,'Z-scores'!NY13&lt;-3),"",'Z-scores'!NY13)</f>
        <v>-0.44202999999999998</v>
      </c>
      <c r="NZ13" s="7">
        <f>IF(OR('Z-scores'!NZ13&gt;3,'Z-scores'!NZ13&lt;-3),"",'Z-scores'!NZ13)</f>
        <v>0.11650000000000001</v>
      </c>
      <c r="OA13" s="7">
        <f>IF(OR('Z-scores'!OA13&gt;3,'Z-scores'!OA13&lt;-3),"",'Z-scores'!OA13)</f>
        <v>0.16197</v>
      </c>
      <c r="OB13" s="7">
        <f>IF(OR('Z-scores'!OB13&gt;3,'Z-scores'!OB13&lt;-3),"",'Z-scores'!OB13)</f>
        <v>-0.33515</v>
      </c>
      <c r="OC13" s="7">
        <f>IF(OR('Z-scores'!OC13&gt;3,'Z-scores'!OC13&lt;-3),"",'Z-scores'!OC13)</f>
        <v>0.27899000000000002</v>
      </c>
      <c r="OD13" s="7">
        <f>IF(OR('Z-scores'!OD13&gt;3,'Z-scores'!OD13&lt;-3),"",'Z-scores'!OD13)</f>
        <v>-0.12198000000000001</v>
      </c>
      <c r="OE13" s="7">
        <f>IF(OR('Z-scores'!OE13&gt;3,'Z-scores'!OE13&lt;-3),"",'Z-scores'!OE13)</f>
        <v>-0.54239999999999999</v>
      </c>
      <c r="OF13" s="7">
        <f>IF(OR('Z-scores'!OF13&gt;3,'Z-scores'!OF13&lt;-3),"",'Z-scores'!OF13)</f>
        <v>-3.934E-2</v>
      </c>
      <c r="OG13" s="7">
        <f>IF(OR('Z-scores'!OG13&gt;3,'Z-scores'!OG13&lt;-3),"",'Z-scores'!OG13)</f>
        <v>-0.28908</v>
      </c>
      <c r="OH13" s="7">
        <f>IF(OR('Z-scores'!OH13&gt;3,'Z-scores'!OH13&lt;-3),"",'Z-scores'!OH13)</f>
        <v>-0.52302999999999999</v>
      </c>
      <c r="OI13" s="7">
        <f>IF(OR('Z-scores'!OI13&gt;3,'Z-scores'!OI13&lt;-3),"",'Z-scores'!OI13)</f>
        <v>-0.49453999999999998</v>
      </c>
      <c r="OJ13" s="7">
        <f>IF(OR('Z-scores'!OJ13&gt;3,'Z-scores'!OJ13&lt;-3),"",'Z-scores'!OJ13)</f>
        <v>-0.30841000000000002</v>
      </c>
      <c r="OK13" s="7">
        <f>IF(OR('Z-scores'!OK13&gt;3,'Z-scores'!OK13&lt;-3),"",'Z-scores'!OK13)</f>
        <v>-0.32696999999999998</v>
      </c>
      <c r="OL13" s="7">
        <f>IF(OR('Z-scores'!OL13&gt;3,'Z-scores'!OL13&lt;-3),"",'Z-scores'!OL13)</f>
        <v>-0.25901000000000002</v>
      </c>
      <c r="OM13" s="7">
        <f>IF(OR('Z-scores'!OM13&gt;3,'Z-scores'!OM13&lt;-3),"",'Z-scores'!OM13)</f>
        <v>-0.62500999999999995</v>
      </c>
      <c r="ON13" s="7">
        <f>IF(OR('Z-scores'!ON13&gt;3,'Z-scores'!ON13&lt;-3),"",'Z-scores'!ON13)</f>
        <v>-0.40123999999999999</v>
      </c>
      <c r="OO13" s="7">
        <f>IF(OR('Z-scores'!OO13&gt;3,'Z-scores'!OO13&lt;-3),"",'Z-scores'!OO13)</f>
        <v>-0.26956999999999998</v>
      </c>
      <c r="OP13" s="7">
        <f>IF(OR('Z-scores'!OP13&gt;3,'Z-scores'!OP13&lt;-3),"",'Z-scores'!OP13)</f>
        <v>-0.24254000000000001</v>
      </c>
      <c r="OQ13" s="7">
        <f>IF(OR('Z-scores'!OQ13&gt;3,'Z-scores'!OQ13&lt;-3),"",'Z-scores'!OQ13)</f>
        <v>-0.56694</v>
      </c>
      <c r="OR13" s="7">
        <f>IF(OR('Z-scores'!OR13&gt;3,'Z-scores'!OR13&lt;-3),"",'Z-scores'!OR13)</f>
        <v>-0.30714000000000002</v>
      </c>
      <c r="OS13" s="7">
        <f>IF(OR('Z-scores'!OS13&gt;3,'Z-scores'!OS13&lt;-3),"",'Z-scores'!OS13)</f>
        <v>-0.85319</v>
      </c>
      <c r="OT13" s="7">
        <f>IF(OR('Z-scores'!OT13&gt;3,'Z-scores'!OT13&lt;-3),"",'Z-scores'!OT13)</f>
        <v>-0.61636000000000002</v>
      </c>
      <c r="OU13" s="7">
        <f>IF(OR('Z-scores'!OU13&gt;3,'Z-scores'!OU13&lt;-3),"",'Z-scores'!OU13)</f>
        <v>-0.41277000000000003</v>
      </c>
      <c r="OV13" s="7">
        <f>IF(OR('Z-scores'!OV13&gt;3,'Z-scores'!OV13&lt;-3),"",'Z-scores'!OV13)</f>
        <v>-0.43089</v>
      </c>
      <c r="OW13" s="7">
        <f>IF(OR('Z-scores'!OW13&gt;3,'Z-scores'!OW13&lt;-3),"",'Z-scores'!OW13)</f>
        <v>-0.40538000000000002</v>
      </c>
      <c r="OX13" s="7">
        <f>IF(OR('Z-scores'!OX13&gt;3,'Z-scores'!OX13&lt;-3),"",'Z-scores'!OX13)</f>
        <v>-0.52017000000000002</v>
      </c>
      <c r="OY13" s="7">
        <f>IF(OR('Z-scores'!OY13&gt;3,'Z-scores'!OY13&lt;-3),"",'Z-scores'!OY13)</f>
        <v>0.13708000000000001</v>
      </c>
      <c r="OZ13" s="7">
        <f>IF(OR('Z-scores'!OZ13&gt;3,'Z-scores'!OZ13&lt;-3),"",'Z-scores'!OZ13)</f>
        <v>-0.48147000000000001</v>
      </c>
      <c r="PA13" s="7">
        <f>IF(OR('Z-scores'!PA13&gt;3,'Z-scores'!PA13&lt;-3),"",'Z-scores'!PA13)</f>
        <v>-0.29533999999999999</v>
      </c>
      <c r="PB13" s="7">
        <f>IF(OR('Z-scores'!PB13&gt;3,'Z-scores'!PB13&lt;-3),"",'Z-scores'!PB13)</f>
        <v>-0.40167000000000003</v>
      </c>
      <c r="PC13" s="7">
        <f>IF(OR('Z-scores'!PC13&gt;3,'Z-scores'!PC13&lt;-3),"",'Z-scores'!PC13)</f>
        <v>1.01939</v>
      </c>
      <c r="PD13" s="7">
        <f>IF(OR('Z-scores'!PD13&gt;3,'Z-scores'!PD13&lt;-3),"",'Z-scores'!PD13)</f>
        <v>-0.71672000000000002</v>
      </c>
      <c r="PE13" s="7">
        <f>IF(OR('Z-scores'!PE13&gt;3,'Z-scores'!PE13&lt;-3),"",'Z-scores'!PE13)</f>
        <v>-0.60006999999999999</v>
      </c>
      <c r="PF13" s="7">
        <f>IF(OR('Z-scores'!PF13&gt;3,'Z-scores'!PF13&lt;-3),"",'Z-scores'!PF13)</f>
        <v>-0.63497000000000003</v>
      </c>
      <c r="PG13" s="7">
        <f>IF(OR('Z-scores'!PG13&gt;3,'Z-scores'!PG13&lt;-3),"",'Z-scores'!PG13)</f>
        <v>-0.67674000000000001</v>
      </c>
      <c r="PH13" s="7">
        <f>IF(OR('Z-scores'!PH13&gt;3,'Z-scores'!PH13&lt;-3),"",'Z-scores'!PH13)</f>
        <v>-0.35199999999999998</v>
      </c>
      <c r="PI13" s="7">
        <f>IF(OR('Z-scores'!PI13&gt;3,'Z-scores'!PI13&lt;-3),"",'Z-scores'!PI13)</f>
        <v>-0.59141999999999995</v>
      </c>
      <c r="PJ13" s="7">
        <f>IF(OR('Z-scores'!PJ13&gt;3,'Z-scores'!PJ13&lt;-3),"",'Z-scores'!PJ13)</f>
        <v>-0.48177999999999999</v>
      </c>
      <c r="PK13" s="7">
        <f>IF(OR('Z-scores'!PK13&gt;3,'Z-scores'!PK13&lt;-3),"",'Z-scores'!PK13)</f>
        <v>-0.14258999999999999</v>
      </c>
      <c r="PL13" s="7">
        <f>IF(OR('Z-scores'!PL13&gt;3,'Z-scores'!PL13&lt;-3),"",'Z-scores'!PL13)</f>
        <v>-0.31169000000000002</v>
      </c>
      <c r="PM13" s="7">
        <f>IF(OR('Z-scores'!PM13&gt;3,'Z-scores'!PM13&lt;-3),"",'Z-scores'!PM13)</f>
        <v>-0.75690999999999997</v>
      </c>
      <c r="PN13" s="7">
        <f>IF(OR('Z-scores'!PN13&gt;3,'Z-scores'!PN13&lt;-3),"",'Z-scores'!PN13)</f>
        <v>-0.54510999999999998</v>
      </c>
      <c r="PO13" s="7">
        <f>IF(OR('Z-scores'!PO13&gt;3,'Z-scores'!PO13&lt;-3),"",'Z-scores'!PO13)</f>
        <v>-0.17335</v>
      </c>
      <c r="PP13" s="7">
        <f>IF(OR('Z-scores'!PP13&gt;3,'Z-scores'!PP13&lt;-3),"",'Z-scores'!PP13)</f>
        <v>-0.24254000000000001</v>
      </c>
      <c r="PQ13" s="7">
        <f>IF(OR('Z-scores'!PQ13&gt;3,'Z-scores'!PQ13&lt;-3),"",'Z-scores'!PQ13)</f>
        <v>-0.62350000000000005</v>
      </c>
      <c r="PR13" s="7">
        <f>IF(OR('Z-scores'!PR13&gt;3,'Z-scores'!PR13&lt;-3),"",'Z-scores'!PR13)</f>
        <v>-0.29164000000000001</v>
      </c>
      <c r="PS13" s="7">
        <f>IF(OR('Z-scores'!PS13&gt;3,'Z-scores'!PS13&lt;-3),"",'Z-scores'!PS13)</f>
        <v>-0.12428</v>
      </c>
      <c r="PT13" s="7" t="str">
        <f>IF(OR('Z-scores'!PT13&gt;3,'Z-scores'!PT13&lt;-3),"",'Z-scores'!PT13)</f>
        <v/>
      </c>
      <c r="PU13" s="7">
        <f>IF(OR('Z-scores'!PU13&gt;3,'Z-scores'!PU13&lt;-3),"",'Z-scores'!PU13)</f>
        <v>-0.32246000000000002</v>
      </c>
      <c r="PV13" s="7">
        <f>IF(OR('Z-scores'!PV13&gt;3,'Z-scores'!PV13&lt;-3),"",'Z-scores'!PV13)</f>
        <v>-0.50683</v>
      </c>
      <c r="PW13" s="7">
        <f>IF(OR('Z-scores'!PW13&gt;3,'Z-scores'!PW13&lt;-3),"",'Z-scores'!PW13)</f>
        <v>0.22395999999999999</v>
      </c>
      <c r="PX13" s="7">
        <f>IF(OR('Z-scores'!PX13&gt;3,'Z-scores'!PX13&lt;-3),"",'Z-scores'!PX13)</f>
        <v>-0.22911999999999999</v>
      </c>
      <c r="PY13" s="7">
        <f>IF(OR('Z-scores'!PY13&gt;3,'Z-scores'!PY13&lt;-3),"",'Z-scores'!PY13)</f>
        <v>1.0998699999999999</v>
      </c>
      <c r="PZ13" s="7">
        <f>IF(OR('Z-scores'!PZ13&gt;3,'Z-scores'!PZ13&lt;-3),"",'Z-scores'!PZ13)</f>
        <v>1.1097399999999999</v>
      </c>
      <c r="QA13" s="7">
        <f>IF(OR('Z-scores'!QA13&gt;3,'Z-scores'!QA13&lt;-3),"",'Z-scores'!QA13)</f>
        <v>-0.19333</v>
      </c>
      <c r="QB13" s="7">
        <f>IF(OR('Z-scores'!QB13&gt;3,'Z-scores'!QB13&lt;-3),"",'Z-scores'!QB13)</f>
        <v>-0.44975999999999999</v>
      </c>
      <c r="QC13" s="7">
        <f>IF(OR('Z-scores'!QC13&gt;3,'Z-scores'!QC13&lt;-3),"",'Z-scores'!QC13)</f>
        <v>-0.21107999999999999</v>
      </c>
      <c r="QD13" s="7">
        <f>IF(OR('Z-scores'!QD13&gt;3,'Z-scores'!QD13&lt;-3),"",'Z-scores'!QD13)</f>
        <v>-0.51207000000000003</v>
      </c>
      <c r="QE13" s="7">
        <f>IF(OR('Z-scores'!QE13&gt;3,'Z-scores'!QE13&lt;-3),"",'Z-scores'!QE13)</f>
        <v>-0.41522999999999999</v>
      </c>
      <c r="QF13" s="7">
        <f>IF(OR('Z-scores'!QF13&gt;3,'Z-scores'!QF13&lt;-3),"",'Z-scores'!QF13)</f>
        <v>-0.44006000000000001</v>
      </c>
      <c r="QG13" s="7">
        <f>IF(OR('Z-scores'!QG13&gt;3,'Z-scores'!QG13&lt;-3),"",'Z-scores'!QG13)</f>
        <v>5.3379999999999997E-2</v>
      </c>
      <c r="QH13" s="7">
        <f>IF(OR('Z-scores'!QH13&gt;3,'Z-scores'!QH13&lt;-3),"",'Z-scores'!QH13)</f>
        <v>-0.55327000000000004</v>
      </c>
      <c r="QI13" s="7">
        <f>IF(OR('Z-scores'!QI13&gt;3,'Z-scores'!QI13&lt;-3),"",'Z-scores'!QI13)</f>
        <v>1.2639</v>
      </c>
      <c r="QJ13" s="7">
        <f>IF(OR('Z-scores'!QJ13&gt;3,'Z-scores'!QJ13&lt;-3),"",'Z-scores'!QJ13)</f>
        <v>-0.45019999999999999</v>
      </c>
      <c r="QK13" s="7">
        <f>IF(OR('Z-scores'!QK13&gt;3,'Z-scores'!QK13&lt;-3),"",'Z-scores'!QK13)</f>
        <v>-0.49170000000000003</v>
      </c>
      <c r="QL13" s="7">
        <f>IF(OR('Z-scores'!QL13&gt;3,'Z-scores'!QL13&lt;-3),"",'Z-scores'!QL13)</f>
        <v>-0.82099</v>
      </c>
      <c r="QM13" s="7">
        <f>IF(OR('Z-scores'!QM13&gt;3,'Z-scores'!QM13&lt;-3),"",'Z-scores'!QM13)</f>
        <v>-0.44968999999999998</v>
      </c>
      <c r="QN13" s="7">
        <f>IF(OR('Z-scores'!QN13&gt;3,'Z-scores'!QN13&lt;-3),"",'Z-scores'!QN13)</f>
        <v>-7.7979999999999994E-2</v>
      </c>
      <c r="QO13" s="7">
        <f>IF(OR('Z-scores'!QO13&gt;3,'Z-scores'!QO13&lt;-3),"",'Z-scores'!QO13)</f>
        <v>-0.53378999999999999</v>
      </c>
      <c r="QP13" s="7">
        <f>IF(OR('Z-scores'!QP13&gt;3,'Z-scores'!QP13&lt;-3),"",'Z-scores'!QP13)</f>
        <v>0.86067000000000005</v>
      </c>
      <c r="QQ13" s="7">
        <f>IF(OR('Z-scores'!QQ13&gt;3,'Z-scores'!QQ13&lt;-3),"",'Z-scores'!QQ13)</f>
        <v>-5.6419999999999998E-2</v>
      </c>
      <c r="QR13" s="7">
        <f>IF(OR('Z-scores'!QR13&gt;3,'Z-scores'!QR13&lt;-3),"",'Z-scores'!QR13)</f>
        <v>-0.34073999999999999</v>
      </c>
      <c r="QS13" s="7">
        <f>IF(OR('Z-scores'!QS13&gt;3,'Z-scores'!QS13&lt;-3),"",'Z-scores'!QS13)</f>
        <v>-0.65469999999999995</v>
      </c>
      <c r="QT13" s="7">
        <f>IF(OR('Z-scores'!QT13&gt;3,'Z-scores'!QT13&lt;-3),"",'Z-scores'!QT13)</f>
        <v>-0.13711999999999999</v>
      </c>
      <c r="QU13" s="7">
        <f>IF(OR('Z-scores'!QU13&gt;3,'Z-scores'!QU13&lt;-3),"",'Z-scores'!QU13)</f>
        <v>-0.40216000000000002</v>
      </c>
      <c r="QV13" s="7">
        <f>IF(OR('Z-scores'!QV13&gt;3,'Z-scores'!QV13&lt;-3),"",'Z-scores'!QV13)</f>
        <v>-0.32439000000000001</v>
      </c>
      <c r="QW13" s="7">
        <f>IF(OR('Z-scores'!QW13&gt;3,'Z-scores'!QW13&lt;-3),"",'Z-scores'!QW13)</f>
        <v>1.21227</v>
      </c>
      <c r="QX13" s="7">
        <f>IF(OR('Z-scores'!QX13&gt;3,'Z-scores'!QX13&lt;-3),"",'Z-scores'!QX13)</f>
        <v>-0.39845000000000003</v>
      </c>
      <c r="QY13" s="7">
        <f>IF(OR('Z-scores'!QY13&gt;3,'Z-scores'!QY13&lt;-3),"",'Z-scores'!QY13)</f>
        <v>-0.64226000000000005</v>
      </c>
      <c r="QZ13" s="7">
        <f>IF(OR('Z-scores'!QZ13&gt;3,'Z-scores'!QZ13&lt;-3),"",'Z-scores'!QZ13)</f>
        <v>-0.33776</v>
      </c>
      <c r="RA13" s="7">
        <f>IF(OR('Z-scores'!RA13&gt;3,'Z-scores'!RA13&lt;-3),"",'Z-scores'!RA13)</f>
        <v>-3.6580000000000001E-2</v>
      </c>
      <c r="RB13" s="7">
        <f>IF(OR('Z-scores'!RB13&gt;3,'Z-scores'!RB13&lt;-3),"",'Z-scores'!RB13)</f>
        <v>-0.63490999999999997</v>
      </c>
      <c r="RC13" s="7">
        <f>IF(OR('Z-scores'!RC13&gt;3,'Z-scores'!RC13&lt;-3),"",'Z-scores'!RC13)</f>
        <v>-0.5212</v>
      </c>
      <c r="RD13" s="7">
        <f>IF(OR('Z-scores'!RD13&gt;3,'Z-scores'!RD13&lt;-3),"",'Z-scores'!RD13)</f>
        <v>-0.39005000000000001</v>
      </c>
      <c r="RE13" s="7">
        <f>IF(OR('Z-scores'!RE13&gt;3,'Z-scores'!RE13&lt;-3),"",'Z-scores'!RE13)</f>
        <v>-0.62465000000000004</v>
      </c>
      <c r="RF13" s="7">
        <f>IF(OR('Z-scores'!RF13&gt;3,'Z-scores'!RF13&lt;-3),"",'Z-scores'!RF13)</f>
        <v>0.36209999999999998</v>
      </c>
      <c r="RG13" s="7">
        <f>IF(OR('Z-scores'!RG13&gt;3,'Z-scores'!RG13&lt;-3),"",'Z-scores'!RG13)</f>
        <v>0.60233999999999999</v>
      </c>
      <c r="RH13" s="7">
        <f>IF(OR('Z-scores'!RH13&gt;3,'Z-scores'!RH13&lt;-3),"",'Z-scores'!RH13)</f>
        <v>3.9510000000000003E-2</v>
      </c>
      <c r="RI13" s="7">
        <f>IF(OR('Z-scores'!RI13&gt;3,'Z-scores'!RI13&lt;-3),"",'Z-scores'!RI13)</f>
        <v>0.75646999999999998</v>
      </c>
      <c r="RJ13" s="7">
        <f>IF(OR('Z-scores'!RJ13&gt;3,'Z-scores'!RJ13&lt;-3),"",'Z-scores'!RJ13)</f>
        <v>-0.23291999999999999</v>
      </c>
      <c r="RK13" s="7">
        <f>IF(OR('Z-scores'!RK13&gt;3,'Z-scores'!RK13&lt;-3),"",'Z-scores'!RK13)</f>
        <v>0.38986999999999999</v>
      </c>
      <c r="RL13" s="7">
        <f>IF(OR('Z-scores'!RL13&gt;3,'Z-scores'!RL13&lt;-3),"",'Z-scores'!RL13)</f>
        <v>-0.71736999999999995</v>
      </c>
      <c r="RM13" s="7">
        <f>IF(OR('Z-scores'!RM13&gt;3,'Z-scores'!RM13&lt;-3),"",'Z-scores'!RM13)</f>
        <v>-0.73724999999999996</v>
      </c>
      <c r="RN13" s="7">
        <f>IF(OR('Z-scores'!RN13&gt;3,'Z-scores'!RN13&lt;-3),"",'Z-scores'!RN13)</f>
        <v>-0.18629000000000001</v>
      </c>
      <c r="RO13" s="7">
        <f>IF(OR('Z-scores'!RO13&gt;3,'Z-scores'!RO13&lt;-3),"",'Z-scores'!RO13)</f>
        <v>-0.38840999999999998</v>
      </c>
      <c r="RP13" s="7">
        <f>IF(OR('Z-scores'!RP13&gt;3,'Z-scores'!RP13&lt;-3),"",'Z-scores'!RP13)</f>
        <v>-1.7559999999999999E-2</v>
      </c>
      <c r="RQ13" s="7">
        <f>IF(OR('Z-scores'!RQ13&gt;3,'Z-scores'!RQ13&lt;-3),"",'Z-scores'!RQ13)</f>
        <v>-0.31435000000000002</v>
      </c>
      <c r="RR13" s="7">
        <f>IF(OR('Z-scores'!RR13&gt;3,'Z-scores'!RR13&lt;-3),"",'Z-scores'!RR13)</f>
        <v>-0.41184999999999999</v>
      </c>
      <c r="RS13" s="7">
        <f>IF(OR('Z-scores'!RS13&gt;3,'Z-scores'!RS13&lt;-3),"",'Z-scores'!RS13)</f>
        <v>-0.45532</v>
      </c>
      <c r="RT13" s="7">
        <f>IF(OR('Z-scores'!RT13&gt;3,'Z-scores'!RT13&lt;-3),"",'Z-scores'!RT13)</f>
        <v>0.15298999999999999</v>
      </c>
      <c r="RU13" s="7">
        <f>IF(OR('Z-scores'!RU13&gt;3,'Z-scores'!RU13&lt;-3),"",'Z-scores'!RU13)</f>
        <v>-0.74334999999999996</v>
      </c>
      <c r="RV13" s="7">
        <f>IF(OR('Z-scores'!RV13&gt;3,'Z-scores'!RV13&lt;-3),"",'Z-scores'!RV13)</f>
        <v>-0.83348</v>
      </c>
      <c r="RW13" s="7">
        <f>IF(OR('Z-scores'!RW13&gt;3,'Z-scores'!RW13&lt;-3),"",'Z-scores'!RW13)</f>
        <v>-1.242E-2</v>
      </c>
      <c r="RX13" s="7">
        <f>IF(OR('Z-scores'!RX13&gt;3,'Z-scores'!RX13&lt;-3),"",'Z-scores'!RX13)</f>
        <v>-0.30325999999999997</v>
      </c>
      <c r="RY13" s="7">
        <f>IF(OR('Z-scores'!RY13&gt;3,'Z-scores'!RY13&lt;-3),"",'Z-scores'!RY13)</f>
        <v>-0.25840000000000002</v>
      </c>
      <c r="RZ13" s="7">
        <f>IF(OR('Z-scores'!RZ13&gt;3,'Z-scores'!RZ13&lt;-3),"",'Z-scores'!RZ13)</f>
        <v>-0.54</v>
      </c>
      <c r="SA13" s="7">
        <f>IF(OR('Z-scores'!SA13&gt;3,'Z-scores'!SA13&lt;-3),"",'Z-scores'!SA13)</f>
        <v>-0.47832000000000002</v>
      </c>
      <c r="SB13" s="7">
        <f>IF(OR('Z-scores'!SB13&gt;3,'Z-scores'!SB13&lt;-3),"",'Z-scores'!SB13)</f>
        <v>-0.65644999999999998</v>
      </c>
      <c r="SC13" s="7">
        <f>IF(OR('Z-scores'!SC13&gt;3,'Z-scores'!SC13&lt;-3),"",'Z-scores'!SC13)</f>
        <v>-0.99609999999999999</v>
      </c>
      <c r="SD13" s="7">
        <f>IF(OR('Z-scores'!SD13&gt;3,'Z-scores'!SD13&lt;-3),"",'Z-scores'!SD13)</f>
        <v>-0.42691000000000001</v>
      </c>
      <c r="SE13" s="7">
        <f>IF(OR('Z-scores'!SE13&gt;3,'Z-scores'!SE13&lt;-3),"",'Z-scores'!SE13)</f>
        <v>-0.21143999999999999</v>
      </c>
      <c r="SF13" s="7">
        <f>IF(OR('Z-scores'!SF13&gt;3,'Z-scores'!SF13&lt;-3),"",'Z-scores'!SF13)</f>
        <v>-0.47441</v>
      </c>
      <c r="SG13" s="7">
        <f>IF(OR('Z-scores'!SG13&gt;3,'Z-scores'!SG13&lt;-3),"",'Z-scores'!SG13)</f>
        <v>-0.64451000000000003</v>
      </c>
      <c r="SH13" s="7">
        <f>IF(OR('Z-scores'!SH13&gt;3,'Z-scores'!SH13&lt;-3),"",'Z-scores'!SH13)</f>
        <v>-0.66029000000000004</v>
      </c>
      <c r="SI13" s="7">
        <f>IF(OR('Z-scores'!SI13&gt;3,'Z-scores'!SI13&lt;-3),"",'Z-scores'!SI13)</f>
        <v>-0.18365000000000001</v>
      </c>
      <c r="SJ13" s="7">
        <f>IF(OR('Z-scores'!SJ13&gt;3,'Z-scores'!SJ13&lt;-3),"",'Z-scores'!SJ13)</f>
        <v>-0.76576999999999995</v>
      </c>
      <c r="SK13" s="7">
        <f>IF(OR('Z-scores'!SK13&gt;3,'Z-scores'!SK13&lt;-3),"",'Z-scores'!SK13)</f>
        <v>-0.44619999999999999</v>
      </c>
      <c r="SL13" s="7">
        <f>IF(OR('Z-scores'!SL13&gt;3,'Z-scores'!SL13&lt;-3),"",'Z-scores'!SL13)</f>
        <v>-0.49524000000000001</v>
      </c>
      <c r="SM13" s="7">
        <f>IF(OR('Z-scores'!SM13&gt;3,'Z-scores'!SM13&lt;-3),"",'Z-scores'!SM13)</f>
        <v>-0.39876</v>
      </c>
      <c r="SN13" s="7">
        <f>IF(OR('Z-scores'!SN13&gt;3,'Z-scores'!SN13&lt;-3),"",'Z-scores'!SN13)</f>
        <v>-0.50455000000000005</v>
      </c>
      <c r="SO13" s="7">
        <f>IF(OR('Z-scores'!SO13&gt;3,'Z-scores'!SO13&lt;-3),"",'Z-scores'!SO13)</f>
        <v>-0.25800000000000001</v>
      </c>
      <c r="SP13" s="7">
        <f>IF(OR('Z-scores'!SP13&gt;3,'Z-scores'!SP13&lt;-3),"",'Z-scores'!SP13)</f>
        <v>-0.22161</v>
      </c>
      <c r="SQ13" s="7">
        <f>IF(OR('Z-scores'!SQ13&gt;3,'Z-scores'!SQ13&lt;-3),"",'Z-scores'!SQ13)</f>
        <v>-0.10983999999999999</v>
      </c>
      <c r="SR13" s="7">
        <f>IF(OR('Z-scores'!SR13&gt;3,'Z-scores'!SR13&lt;-3),"",'Z-scores'!SR13)</f>
        <v>-0.56064999999999998</v>
      </c>
      <c r="SS13" s="7">
        <f>IF(OR('Z-scores'!SS13&gt;3,'Z-scores'!SS13&lt;-3),"",'Z-scores'!SS13)</f>
        <v>-0.49559999999999998</v>
      </c>
      <c r="ST13" s="7">
        <f>IF(OR('Z-scores'!ST13&gt;3,'Z-scores'!ST13&lt;-3),"",'Z-scores'!ST13)</f>
        <v>-0.65905999999999998</v>
      </c>
      <c r="SU13" s="7">
        <f>IF(OR('Z-scores'!SU13&gt;3,'Z-scores'!SU13&lt;-3),"",'Z-scores'!SU13)</f>
        <v>-0.26549</v>
      </c>
      <c r="SV13" s="7">
        <f>IF(OR('Z-scores'!SV13&gt;3,'Z-scores'!SV13&lt;-3),"",'Z-scores'!SV13)</f>
        <v>-0.69110000000000005</v>
      </c>
      <c r="SW13" s="7">
        <f>IF(OR('Z-scores'!SW13&gt;3,'Z-scores'!SW13&lt;-3),"",'Z-scores'!SW13)</f>
        <v>0.68838999999999995</v>
      </c>
      <c r="SX13" s="7">
        <f>IF(OR('Z-scores'!SX13&gt;3,'Z-scores'!SX13&lt;-3),"",'Z-scores'!SX13)</f>
        <v>-0.53861000000000003</v>
      </c>
      <c r="SY13" s="7">
        <f>IF(OR('Z-scores'!SY13&gt;3,'Z-scores'!SY13&lt;-3),"",'Z-scores'!SY13)</f>
        <v>-1.3125800000000001</v>
      </c>
      <c r="SZ13" s="7">
        <f>IF(OR('Z-scores'!SZ13&gt;3,'Z-scores'!SZ13&lt;-3),"",'Z-scores'!SZ13)</f>
        <v>-0.96562000000000003</v>
      </c>
      <c r="TA13" s="7">
        <f>IF(OR('Z-scores'!TA13&gt;3,'Z-scores'!TA13&lt;-3),"",'Z-scores'!TA13)</f>
        <v>-0.26873000000000002</v>
      </c>
      <c r="TB13" s="7">
        <f>IF(OR('Z-scores'!TB13&gt;3,'Z-scores'!TB13&lt;-3),"",'Z-scores'!TB13)</f>
        <v>-0.47316999999999998</v>
      </c>
      <c r="TC13" s="7">
        <f>IF(OR('Z-scores'!TC13&gt;3,'Z-scores'!TC13&lt;-3),"",'Z-scores'!TC13)</f>
        <v>-0.62141000000000002</v>
      </c>
      <c r="TD13" s="7">
        <f>IF(OR('Z-scores'!TD13&gt;3,'Z-scores'!TD13&lt;-3),"",'Z-scores'!TD13)</f>
        <v>-0.53659000000000001</v>
      </c>
      <c r="TE13" s="7">
        <f>IF(OR('Z-scores'!TE13&gt;3,'Z-scores'!TE13&lt;-3),"",'Z-scores'!TE13)</f>
        <v>-0.3508</v>
      </c>
      <c r="TF13" s="7">
        <f>IF(OR('Z-scores'!TF13&gt;3,'Z-scores'!TF13&lt;-3),"",'Z-scores'!TF13)</f>
        <v>-0.61712</v>
      </c>
      <c r="TG13" s="7">
        <f>IF(OR('Z-scores'!TG13&gt;3,'Z-scores'!TG13&lt;-3),"",'Z-scores'!TG13)</f>
        <v>0.23627000000000001</v>
      </c>
      <c r="TH13" s="7">
        <f>IF(OR('Z-scores'!TH13&gt;3,'Z-scores'!TH13&lt;-3),"",'Z-scores'!TH13)</f>
        <v>-1.02369</v>
      </c>
      <c r="TI13" s="7">
        <f>IF(OR('Z-scores'!TI13&gt;3,'Z-scores'!TI13&lt;-3),"",'Z-scores'!TI13)</f>
        <v>2.5002399999999998</v>
      </c>
      <c r="TJ13" s="7">
        <f>IF(OR('Z-scores'!TJ13&gt;3,'Z-scores'!TJ13&lt;-3),"",'Z-scores'!TJ13)</f>
        <v>5.185E-2</v>
      </c>
      <c r="TK13" s="7">
        <f>IF(OR('Z-scores'!TK13&gt;3,'Z-scores'!TK13&lt;-3),"",'Z-scores'!TK13)</f>
        <v>-0.14871999999999999</v>
      </c>
      <c r="TL13" s="7">
        <f>IF(OR('Z-scores'!TL13&gt;3,'Z-scores'!TL13&lt;-3),"",'Z-scores'!TL13)</f>
        <v>-0.58911000000000002</v>
      </c>
      <c r="TM13" s="7">
        <f>IF(OR('Z-scores'!TM13&gt;3,'Z-scores'!TM13&lt;-3),"",'Z-scores'!TM13)</f>
        <v>-0.85045999999999999</v>
      </c>
      <c r="TN13" s="7">
        <f>IF(OR('Z-scores'!TN13&gt;3,'Z-scores'!TN13&lt;-3),"",'Z-scores'!TN13)</f>
        <v>-8.5389999999999994E-2</v>
      </c>
      <c r="TO13" s="7">
        <f>IF(OR('Z-scores'!TO13&gt;3,'Z-scores'!TO13&lt;-3),"",'Z-scores'!TO13)</f>
        <v>0.30604999999999999</v>
      </c>
      <c r="TP13" s="7">
        <f>IF(OR('Z-scores'!TP13&gt;3,'Z-scores'!TP13&lt;-3),"",'Z-scores'!TP13)</f>
        <v>-0.45616000000000001</v>
      </c>
      <c r="TQ13" s="7">
        <f>IF(OR('Z-scores'!TQ13&gt;3,'Z-scores'!TQ13&lt;-3),"",'Z-scores'!TQ13)</f>
        <v>-0.49314000000000002</v>
      </c>
      <c r="TR13" s="7">
        <f>IF(OR('Z-scores'!TR13&gt;3,'Z-scores'!TR13&lt;-3),"",'Z-scores'!TR13)</f>
        <v>-0.67210999999999999</v>
      </c>
      <c r="TS13" s="7">
        <f>IF(OR('Z-scores'!TS13&gt;3,'Z-scores'!TS13&lt;-3),"",'Z-scores'!TS13)</f>
        <v>-0.59241999999999995</v>
      </c>
      <c r="TT13" s="7">
        <f>IF(OR('Z-scores'!TT13&gt;3,'Z-scores'!TT13&lt;-3),"",'Z-scores'!TT13)</f>
        <v>-0.54159000000000002</v>
      </c>
      <c r="TU13" s="7">
        <f>IF(OR('Z-scores'!TU13&gt;3,'Z-scores'!TU13&lt;-3),"",'Z-scores'!TU13)</f>
        <v>0.2102</v>
      </c>
      <c r="TV13" s="7">
        <f>IF(OR('Z-scores'!TV13&gt;3,'Z-scores'!TV13&lt;-3),"",'Z-scores'!TV13)</f>
        <v>-0.35527999999999998</v>
      </c>
      <c r="TW13" s="7">
        <f>IF(OR('Z-scores'!TW13&gt;3,'Z-scores'!TW13&lt;-3),"",'Z-scores'!TW13)</f>
        <v>-0.34055999999999997</v>
      </c>
      <c r="TX13" s="7">
        <f>IF(OR('Z-scores'!TX13&gt;3,'Z-scores'!TX13&lt;-3),"",'Z-scores'!TX13)</f>
        <v>-0.20615</v>
      </c>
      <c r="TY13" s="7">
        <f>IF(OR('Z-scores'!TY13&gt;3,'Z-scores'!TY13&lt;-3),"",'Z-scores'!TY13)</f>
        <v>0.33296999999999999</v>
      </c>
      <c r="TZ13" s="7">
        <f>IF(OR('Z-scores'!TZ13&gt;3,'Z-scores'!TZ13&lt;-3),"",'Z-scores'!TZ13)</f>
        <v>9.375E-2</v>
      </c>
      <c r="UA13" s="7">
        <f>IF(OR('Z-scores'!UA13&gt;3,'Z-scores'!UA13&lt;-3),"",'Z-scores'!UA13)</f>
        <v>6.7379999999999995E-2</v>
      </c>
      <c r="UB13" s="7">
        <f>IF(OR('Z-scores'!UB13&gt;3,'Z-scores'!UB13&lt;-3),"",'Z-scores'!UB13)</f>
        <v>-0.14480999999999999</v>
      </c>
      <c r="UC13" s="7">
        <f>IF(OR('Z-scores'!UC13&gt;3,'Z-scores'!UC13&lt;-3),"",'Z-scores'!UC13)</f>
        <v>0.42585000000000001</v>
      </c>
      <c r="UD13" s="7">
        <f>IF(OR('Z-scores'!UD13&gt;3,'Z-scores'!UD13&lt;-3),"",'Z-scores'!UD13)</f>
        <v>-0.92708999999999997</v>
      </c>
      <c r="UE13" s="7"/>
      <c r="UF13" s="7"/>
      <c r="UG13" s="7"/>
    </row>
    <row r="14" spans="1:553" x14ac:dyDescent="0.25">
      <c r="A14">
        <v>172</v>
      </c>
      <c r="B14">
        <v>1</v>
      </c>
      <c r="C14" s="7">
        <f>IF(OR('Z-scores'!C14&gt;3,'Z-scores'!C14&lt;-3),"",'Z-scores'!C14)</f>
        <v>-0.62971999999999995</v>
      </c>
      <c r="D14" s="7">
        <f>IF(OR('Z-scores'!D14&gt;3,'Z-scores'!D14&lt;-3),"",'Z-scores'!D14)</f>
        <v>-0.51588000000000001</v>
      </c>
      <c r="E14" s="7">
        <f>IF(OR('Z-scores'!E14&gt;3,'Z-scores'!E14&lt;-3),"",'Z-scores'!E14)</f>
        <v>-0.37883</v>
      </c>
      <c r="F14" s="7">
        <f>IF(OR('Z-scores'!F14&gt;3,'Z-scores'!F14&lt;-3),"",'Z-scores'!F14)</f>
        <v>-6.0740000000000002E-2</v>
      </c>
      <c r="G14" s="7">
        <f>IF(OR('Z-scores'!G14&gt;3,'Z-scores'!G14&lt;-3),"",'Z-scores'!G14)</f>
        <v>-0.45125999999999999</v>
      </c>
      <c r="H14" s="7">
        <f>IF(OR('Z-scores'!H14&gt;3,'Z-scores'!H14&lt;-3),"",'Z-scores'!H14)</f>
        <v>-0.29372999999999999</v>
      </c>
      <c r="I14" s="7">
        <f>IF(OR('Z-scores'!I14&gt;3,'Z-scores'!I14&lt;-3),"",'Z-scores'!I14)</f>
        <v>-0.20047000000000001</v>
      </c>
      <c r="J14" s="7">
        <f>IF(OR('Z-scores'!J14&gt;3,'Z-scores'!J14&lt;-3),"",'Z-scores'!J14)</f>
        <v>-0.20096</v>
      </c>
      <c r="K14" s="7">
        <f>IF(OR('Z-scores'!K14&gt;3,'Z-scores'!K14&lt;-3),"",'Z-scores'!K14)</f>
        <v>-0.80964999999999998</v>
      </c>
      <c r="L14" s="7">
        <f>IF(OR('Z-scores'!L14&gt;3,'Z-scores'!L14&lt;-3),"",'Z-scores'!L14)</f>
        <v>-0.17041000000000001</v>
      </c>
      <c r="M14" s="7">
        <f>IF(OR('Z-scores'!M14&gt;3,'Z-scores'!M14&lt;-3),"",'Z-scores'!M14)</f>
        <v>-0.33138000000000001</v>
      </c>
      <c r="N14" s="7">
        <f>IF(OR('Z-scores'!N14&gt;3,'Z-scores'!N14&lt;-3),"",'Z-scores'!N14)</f>
        <v>-0.50085999999999997</v>
      </c>
      <c r="O14" s="7">
        <f>IF(OR('Z-scores'!O14&gt;3,'Z-scores'!O14&lt;-3),"",'Z-scores'!O14)</f>
        <v>-0.39545000000000002</v>
      </c>
      <c r="P14" s="7">
        <f>IF(OR('Z-scores'!P14&gt;3,'Z-scores'!P14&lt;-3),"",'Z-scores'!P14)</f>
        <v>5.7799999999999997E-2</v>
      </c>
      <c r="Q14" s="7">
        <f>IF(OR('Z-scores'!Q14&gt;3,'Z-scores'!Q14&lt;-3),"",'Z-scores'!Q14)</f>
        <v>-0.19964000000000001</v>
      </c>
      <c r="R14" s="7">
        <f>IF(OR('Z-scores'!R14&gt;3,'Z-scores'!R14&lt;-3),"",'Z-scores'!R14)</f>
        <v>-0.57796999999999998</v>
      </c>
      <c r="S14" s="7">
        <f>IF(OR('Z-scores'!S14&gt;3,'Z-scores'!S14&lt;-3),"",'Z-scores'!S14)</f>
        <v>-0.26261000000000001</v>
      </c>
      <c r="T14" s="7">
        <f>IF(OR('Z-scores'!T14&gt;3,'Z-scores'!T14&lt;-3),"",'Z-scores'!T14)</f>
        <v>1.4579999999999999E-2</v>
      </c>
      <c r="U14" s="7">
        <f>IF(OR('Z-scores'!U14&gt;3,'Z-scores'!U14&lt;-3),"",'Z-scores'!U14)</f>
        <v>-0.73160999999999998</v>
      </c>
      <c r="V14" s="7">
        <f>IF(OR('Z-scores'!V14&gt;3,'Z-scores'!V14&lt;-3),"",'Z-scores'!V14)</f>
        <v>-0.83858999999999995</v>
      </c>
      <c r="W14" s="7">
        <f>IF(OR('Z-scores'!W14&gt;3,'Z-scores'!W14&lt;-3),"",'Z-scores'!W14)</f>
        <v>-0.31483</v>
      </c>
      <c r="X14" s="7">
        <f>IF(OR('Z-scores'!X14&gt;3,'Z-scores'!X14&lt;-3),"",'Z-scores'!X14)</f>
        <v>-0.47674</v>
      </c>
      <c r="Y14" s="7">
        <f>IF(OR('Z-scores'!Y14&gt;3,'Z-scores'!Y14&lt;-3),"",'Z-scores'!Y14)</f>
        <v>-0.44513000000000003</v>
      </c>
      <c r="Z14" s="7">
        <f>IF(OR('Z-scores'!Z14&gt;3,'Z-scores'!Z14&lt;-3),"",'Z-scores'!Z14)</f>
        <v>-0.67889999999999995</v>
      </c>
      <c r="AA14" s="7">
        <f>IF(OR('Z-scores'!AA14&gt;3,'Z-scores'!AA14&lt;-3),"",'Z-scores'!AA14)</f>
        <v>-0.59257000000000004</v>
      </c>
      <c r="AB14" s="7">
        <f>IF(OR('Z-scores'!AB14&gt;3,'Z-scores'!AB14&lt;-3),"",'Z-scores'!AB14)</f>
        <v>-0.21640000000000001</v>
      </c>
      <c r="AC14" s="7">
        <f>IF(OR('Z-scores'!AC14&gt;3,'Z-scores'!AC14&lt;-3),"",'Z-scores'!AC14)</f>
        <v>-3.7249999999999998E-2</v>
      </c>
      <c r="AD14" s="7">
        <f>IF(OR('Z-scores'!AD14&gt;3,'Z-scores'!AD14&lt;-3),"",'Z-scores'!AD14)</f>
        <v>-0.25783</v>
      </c>
      <c r="AE14" s="7">
        <f>IF(OR('Z-scores'!AE14&gt;3,'Z-scores'!AE14&lt;-3),"",'Z-scores'!AE14)</f>
        <v>0.95291999999999999</v>
      </c>
      <c r="AF14" s="7">
        <f>IF(OR('Z-scores'!AF14&gt;3,'Z-scores'!AF14&lt;-3),"",'Z-scores'!AF14)</f>
        <v>1.7340800000000001</v>
      </c>
      <c r="AG14" s="7">
        <f>IF(OR('Z-scores'!AG14&gt;3,'Z-scores'!AG14&lt;-3),"",'Z-scores'!AG14)</f>
        <v>0.31934000000000001</v>
      </c>
      <c r="AH14" s="7">
        <f>IF(OR('Z-scores'!AH14&gt;3,'Z-scores'!AH14&lt;-3),"",'Z-scores'!AH14)</f>
        <v>-4.5690000000000001E-2</v>
      </c>
      <c r="AI14" s="7">
        <f>IF(OR('Z-scores'!AI14&gt;3,'Z-scores'!AI14&lt;-3),"",'Z-scores'!AI14)</f>
        <v>-0.46727000000000002</v>
      </c>
      <c r="AJ14" s="7">
        <f>IF(OR('Z-scores'!AJ14&gt;3,'Z-scores'!AJ14&lt;-3),"",'Z-scores'!AJ14)</f>
        <v>-0.39361000000000002</v>
      </c>
      <c r="AK14" s="7">
        <f>IF(OR('Z-scores'!AK14&gt;3,'Z-scores'!AK14&lt;-3),"",'Z-scores'!AK14)</f>
        <v>-0.23630999999999999</v>
      </c>
      <c r="AL14" s="7">
        <f>IF(OR('Z-scores'!AL14&gt;3,'Z-scores'!AL14&lt;-3),"",'Z-scores'!AL14)</f>
        <v>-0.15162999999999999</v>
      </c>
      <c r="AM14" s="7">
        <f>IF(OR('Z-scores'!AM14&gt;3,'Z-scores'!AM14&lt;-3),"",'Z-scores'!AM14)</f>
        <v>-0.48852000000000001</v>
      </c>
      <c r="AN14" s="7">
        <f>IF(OR('Z-scores'!AN14&gt;3,'Z-scores'!AN14&lt;-3),"",'Z-scores'!AN14)</f>
        <v>-0.33589000000000002</v>
      </c>
      <c r="AO14" s="7">
        <f>IF(OR('Z-scores'!AO14&gt;3,'Z-scores'!AO14&lt;-3),"",'Z-scores'!AO14)</f>
        <v>0.12776999999999999</v>
      </c>
      <c r="AP14" s="7">
        <f>IF(OR('Z-scores'!AP14&gt;3,'Z-scores'!AP14&lt;-3),"",'Z-scores'!AP14)</f>
        <v>-0.37827</v>
      </c>
      <c r="AQ14" s="7">
        <f>IF(OR('Z-scores'!AQ14&gt;3,'Z-scores'!AQ14&lt;-3),"",'Z-scores'!AQ14)</f>
        <v>0.28036</v>
      </c>
      <c r="AR14" s="7">
        <f>IF(OR('Z-scores'!AR14&gt;3,'Z-scores'!AR14&lt;-3),"",'Z-scores'!AR14)</f>
        <v>-0.19131000000000001</v>
      </c>
      <c r="AS14" s="7">
        <f>IF(OR('Z-scores'!AS14&gt;3,'Z-scores'!AS14&lt;-3),"",'Z-scores'!AS14)</f>
        <v>-0.41328999999999999</v>
      </c>
      <c r="AT14" s="7">
        <f>IF(OR('Z-scores'!AT14&gt;3,'Z-scores'!AT14&lt;-3),"",'Z-scores'!AT14)</f>
        <v>-0.41210999999999998</v>
      </c>
      <c r="AU14" s="7">
        <f>IF(OR('Z-scores'!AU14&gt;3,'Z-scores'!AU14&lt;-3),"",'Z-scores'!AU14)</f>
        <v>-0.16516</v>
      </c>
      <c r="AV14" s="7">
        <f>IF(OR('Z-scores'!AV14&gt;3,'Z-scores'!AV14&lt;-3),"",'Z-scores'!AV14)</f>
        <v>-0.29377999999999999</v>
      </c>
      <c r="AW14" s="7">
        <f>IF(OR('Z-scores'!AW14&gt;3,'Z-scores'!AW14&lt;-3),"",'Z-scores'!AW14)</f>
        <v>0.51519999999999999</v>
      </c>
      <c r="AX14" s="7">
        <f>IF(OR('Z-scores'!AX14&gt;3,'Z-scores'!AX14&lt;-3),"",'Z-scores'!AX14)</f>
        <v>1.93597</v>
      </c>
      <c r="AY14" s="7">
        <f>IF(OR('Z-scores'!AY14&gt;3,'Z-scores'!AY14&lt;-3),"",'Z-scores'!AY14)</f>
        <v>-3.2829999999999998E-2</v>
      </c>
      <c r="AZ14" s="7">
        <f>IF(OR('Z-scores'!AZ14&gt;3,'Z-scores'!AZ14&lt;-3),"",'Z-scores'!AZ14)</f>
        <v>2.2713000000000001</v>
      </c>
      <c r="BA14" s="7">
        <f>IF(OR('Z-scores'!BA14&gt;3,'Z-scores'!BA14&lt;-3),"",'Z-scores'!BA14)</f>
        <v>0.83531</v>
      </c>
      <c r="BB14" s="7">
        <f>IF(OR('Z-scores'!BB14&gt;3,'Z-scores'!BB14&lt;-3),"",'Z-scores'!BB14)</f>
        <v>-0.84252000000000005</v>
      </c>
      <c r="BC14" s="7">
        <f>IF(OR('Z-scores'!BC14&gt;3,'Z-scores'!BC14&lt;-3),"",'Z-scores'!BC14)</f>
        <v>8.9069999999999996E-2</v>
      </c>
      <c r="BD14" s="7">
        <f>IF(OR('Z-scores'!BD14&gt;3,'Z-scores'!BD14&lt;-3),"",'Z-scores'!BD14)</f>
        <v>0.36348000000000003</v>
      </c>
      <c r="BE14" s="7">
        <f>IF(OR('Z-scores'!BE14&gt;3,'Z-scores'!BE14&lt;-3),"",'Z-scores'!BE14)</f>
        <v>0.52237</v>
      </c>
      <c r="BF14" s="7">
        <f>IF(OR('Z-scores'!BF14&gt;3,'Z-scores'!BF14&lt;-3),"",'Z-scores'!BF14)</f>
        <v>0.44717000000000001</v>
      </c>
      <c r="BG14" s="7">
        <f>IF(OR('Z-scores'!BG14&gt;3,'Z-scores'!BG14&lt;-3),"",'Z-scores'!BG14)</f>
        <v>-0.13475999999999999</v>
      </c>
      <c r="BH14" s="7">
        <f>IF(OR('Z-scores'!BH14&gt;3,'Z-scores'!BH14&lt;-3),"",'Z-scores'!BH14)</f>
        <v>-0.39456000000000002</v>
      </c>
      <c r="BI14" s="7">
        <f>IF(OR('Z-scores'!BI14&gt;3,'Z-scores'!BI14&lt;-3),"",'Z-scores'!BI14)</f>
        <v>-0.47006999999999999</v>
      </c>
      <c r="BJ14" s="7">
        <f>IF(OR('Z-scores'!BJ14&gt;3,'Z-scores'!BJ14&lt;-3),"",'Z-scores'!BJ14)</f>
        <v>-0.35630000000000001</v>
      </c>
      <c r="BK14" s="7">
        <f>IF(OR('Z-scores'!BK14&gt;3,'Z-scores'!BK14&lt;-3),"",'Z-scores'!BK14)</f>
        <v>-0.22203999999999999</v>
      </c>
      <c r="BL14" s="7">
        <f>IF(OR('Z-scores'!BL14&gt;3,'Z-scores'!BL14&lt;-3),"",'Z-scores'!BL14)</f>
        <v>0.60450000000000004</v>
      </c>
      <c r="BM14" s="7">
        <f>IF(OR('Z-scores'!BM14&gt;3,'Z-scores'!BM14&lt;-3),"",'Z-scores'!BM14)</f>
        <v>1.70242</v>
      </c>
      <c r="BN14" s="7">
        <f>IF(OR('Z-scores'!BN14&gt;3,'Z-scores'!BN14&lt;-3),"",'Z-scores'!BN14)</f>
        <v>-8.26E-3</v>
      </c>
      <c r="BO14" s="7">
        <f>IF(OR('Z-scores'!BO14&gt;3,'Z-scores'!BO14&lt;-3),"",'Z-scores'!BO14)</f>
        <v>-0.13930000000000001</v>
      </c>
      <c r="BP14" s="7">
        <f>IF(OR('Z-scores'!BP14&gt;3,'Z-scores'!BP14&lt;-3),"",'Z-scores'!BP14)</f>
        <v>-0.24723000000000001</v>
      </c>
      <c r="BQ14" s="7">
        <f>IF(OR('Z-scores'!BQ14&gt;3,'Z-scores'!BQ14&lt;-3),"",'Z-scores'!BQ14)</f>
        <v>0.6381</v>
      </c>
      <c r="BR14" s="7">
        <f>IF(OR('Z-scores'!BR14&gt;3,'Z-scores'!BR14&lt;-3),"",'Z-scores'!BR14)</f>
        <v>-4.4000000000000002E-4</v>
      </c>
      <c r="BS14" s="7">
        <f>IF(OR('Z-scores'!BS14&gt;3,'Z-scores'!BS14&lt;-3),"",'Z-scores'!BS14)</f>
        <v>-1.9869999999999999E-2</v>
      </c>
      <c r="BT14" s="7">
        <f>IF(OR('Z-scores'!BT14&gt;3,'Z-scores'!BT14&lt;-3),"",'Z-scores'!BT14)</f>
        <v>-0.40508</v>
      </c>
      <c r="BU14" s="7">
        <f>IF(OR('Z-scores'!BU14&gt;3,'Z-scores'!BU14&lt;-3),"",'Z-scores'!BU14)</f>
        <v>-0.38479000000000002</v>
      </c>
      <c r="BV14" s="7">
        <f>IF(OR('Z-scores'!BV14&gt;3,'Z-scores'!BV14&lt;-3),"",'Z-scores'!BV14)</f>
        <v>-0.37828000000000001</v>
      </c>
      <c r="BW14" s="7">
        <f>IF(OR('Z-scores'!BW14&gt;3,'Z-scores'!BW14&lt;-3),"",'Z-scores'!BW14)</f>
        <v>-0.69533999999999996</v>
      </c>
      <c r="BX14" s="7">
        <f>IF(OR('Z-scores'!BX14&gt;3,'Z-scores'!BX14&lt;-3),"",'Z-scores'!BX14)</f>
        <v>0.13214999999999999</v>
      </c>
      <c r="BY14" s="7">
        <f>IF(OR('Z-scores'!BY14&gt;3,'Z-scores'!BY14&lt;-3),"",'Z-scores'!BY14)</f>
        <v>-8.4099999999999994E-2</v>
      </c>
      <c r="BZ14" s="7">
        <f>IF(OR('Z-scores'!BZ14&gt;3,'Z-scores'!BZ14&lt;-3),"",'Z-scores'!BZ14)</f>
        <v>-0.81994999999999996</v>
      </c>
      <c r="CA14" s="7">
        <f>IF(OR('Z-scores'!CA14&gt;3,'Z-scores'!CA14&lt;-3),"",'Z-scores'!CA14)</f>
        <v>-0.60306999999999999</v>
      </c>
      <c r="CB14" s="7">
        <f>IF(OR('Z-scores'!CB14&gt;3,'Z-scores'!CB14&lt;-3),"",'Z-scores'!CB14)</f>
        <v>-0.26463999999999999</v>
      </c>
      <c r="CC14" s="7">
        <f>IF(OR('Z-scores'!CC14&gt;3,'Z-scores'!CC14&lt;-3),"",'Z-scores'!CC14)</f>
        <v>-0.4138</v>
      </c>
      <c r="CD14" s="7">
        <f>IF(OR('Z-scores'!CD14&gt;3,'Z-scores'!CD14&lt;-3),"",'Z-scores'!CD14)</f>
        <v>-0.11837</v>
      </c>
      <c r="CE14" s="7">
        <f>IF(OR('Z-scores'!CE14&gt;3,'Z-scores'!CE14&lt;-3),"",'Z-scores'!CE14)</f>
        <v>-0.18015</v>
      </c>
      <c r="CF14" s="7">
        <f>IF(OR('Z-scores'!CF14&gt;3,'Z-scores'!CF14&lt;-3),"",'Z-scores'!CF14)</f>
        <v>-0.38319999999999999</v>
      </c>
      <c r="CG14" s="7">
        <f>IF(OR('Z-scores'!CG14&gt;3,'Z-scores'!CG14&lt;-3),"",'Z-scores'!CG14)</f>
        <v>-0.55461000000000005</v>
      </c>
      <c r="CH14" s="7">
        <f>IF(OR('Z-scores'!CH14&gt;3,'Z-scores'!CH14&lt;-3),"",'Z-scores'!CH14)</f>
        <v>-0.55176999999999998</v>
      </c>
      <c r="CI14" s="7">
        <f>IF(OR('Z-scores'!CI14&gt;3,'Z-scores'!CI14&lt;-3),"",'Z-scores'!CI14)</f>
        <v>-0.45945999999999998</v>
      </c>
      <c r="CJ14" s="7">
        <f>IF(OR('Z-scores'!CJ14&gt;3,'Z-scores'!CJ14&lt;-3),"",'Z-scores'!CJ14)</f>
        <v>0.11379</v>
      </c>
      <c r="CK14" s="7">
        <f>IF(OR('Z-scores'!CK14&gt;3,'Z-scores'!CK14&lt;-3),"",'Z-scores'!CK14)</f>
        <v>0.33812999999999999</v>
      </c>
      <c r="CL14" s="7">
        <f>IF(OR('Z-scores'!CL14&gt;3,'Z-scores'!CL14&lt;-3),"",'Z-scores'!CL14)</f>
        <v>-0.72118000000000004</v>
      </c>
      <c r="CM14" s="7">
        <f>IF(OR('Z-scores'!CM14&gt;3,'Z-scores'!CM14&lt;-3),"",'Z-scores'!CM14)</f>
        <v>-0.33104</v>
      </c>
      <c r="CN14" s="7">
        <f>IF(OR('Z-scores'!CN14&gt;3,'Z-scores'!CN14&lt;-3),"",'Z-scores'!CN14)</f>
        <v>-0.13830000000000001</v>
      </c>
      <c r="CO14" s="7">
        <f>IF(OR('Z-scores'!CO14&gt;3,'Z-scores'!CO14&lt;-3),"",'Z-scores'!CO14)</f>
        <v>-0.36653999999999998</v>
      </c>
      <c r="CP14" s="7">
        <f>IF(OR('Z-scores'!CP14&gt;3,'Z-scores'!CP14&lt;-3),"",'Z-scores'!CP14)</f>
        <v>0.12731999999999999</v>
      </c>
      <c r="CQ14" s="7">
        <f>IF(OR('Z-scores'!CQ14&gt;3,'Z-scores'!CQ14&lt;-3),"",'Z-scores'!CQ14)</f>
        <v>1.2324900000000001</v>
      </c>
      <c r="CR14" s="7">
        <f>IF(OR('Z-scores'!CR14&gt;3,'Z-scores'!CR14&lt;-3),"",'Z-scores'!CR14)</f>
        <v>0.52952999999999995</v>
      </c>
      <c r="CS14" s="7">
        <f>IF(OR('Z-scores'!CS14&gt;3,'Z-scores'!CS14&lt;-3),"",'Z-scores'!CS14)</f>
        <v>-0.31997999999999999</v>
      </c>
      <c r="CT14" s="7">
        <f>IF(OR('Z-scores'!CT14&gt;3,'Z-scores'!CT14&lt;-3),"",'Z-scores'!CT14)</f>
        <v>0.12556</v>
      </c>
      <c r="CU14" s="7">
        <f>IF(OR('Z-scores'!CU14&gt;3,'Z-scores'!CU14&lt;-3),"",'Z-scores'!CU14)</f>
        <v>0.4456</v>
      </c>
      <c r="CV14" s="7">
        <f>IF(OR('Z-scores'!CV14&gt;3,'Z-scores'!CV14&lt;-3),"",'Z-scores'!CV14)</f>
        <v>-0.46181</v>
      </c>
      <c r="CW14" s="7">
        <f>IF(OR('Z-scores'!CW14&gt;3,'Z-scores'!CW14&lt;-3),"",'Z-scores'!CW14)</f>
        <v>1.975E-2</v>
      </c>
      <c r="CX14" s="7">
        <f>IF(OR('Z-scores'!CX14&gt;3,'Z-scores'!CX14&lt;-3),"",'Z-scores'!CX14)</f>
        <v>0.11388</v>
      </c>
      <c r="CY14" s="7">
        <f>IF(OR('Z-scores'!CY14&gt;3,'Z-scores'!CY14&lt;-3),"",'Z-scores'!CY14)</f>
        <v>0.27457999999999999</v>
      </c>
      <c r="CZ14" s="7">
        <f>IF(OR('Z-scores'!CZ14&gt;3,'Z-scores'!CZ14&lt;-3),"",'Z-scores'!CZ14)</f>
        <v>0.37433</v>
      </c>
      <c r="DA14" s="7">
        <f>IF(OR('Z-scores'!DA14&gt;3,'Z-scores'!DA14&lt;-3),"",'Z-scores'!DA14)</f>
        <v>-0.2122</v>
      </c>
      <c r="DB14" s="7">
        <f>IF(OR('Z-scores'!DB14&gt;3,'Z-scores'!DB14&lt;-3),"",'Z-scores'!DB14)</f>
        <v>0.98273999999999995</v>
      </c>
      <c r="DC14" s="7">
        <f>IF(OR('Z-scores'!DC14&gt;3,'Z-scores'!DC14&lt;-3),"",'Z-scores'!DC14)</f>
        <v>0.33825</v>
      </c>
      <c r="DD14" s="7">
        <f>IF(OR('Z-scores'!DD14&gt;3,'Z-scores'!DD14&lt;-3),"",'Z-scores'!DD14)</f>
        <v>1.5088200000000001</v>
      </c>
      <c r="DE14" s="7">
        <f>IF(OR('Z-scores'!DE14&gt;3,'Z-scores'!DE14&lt;-3),"",'Z-scores'!DE14)</f>
        <v>-0.13668</v>
      </c>
      <c r="DF14" s="7">
        <f>IF(OR('Z-scores'!DF14&gt;3,'Z-scores'!DF14&lt;-3),"",'Z-scores'!DF14)</f>
        <v>-0.51280000000000003</v>
      </c>
      <c r="DG14" s="7">
        <f>IF(OR('Z-scores'!DG14&gt;3,'Z-scores'!DG14&lt;-3),"",'Z-scores'!DG14)</f>
        <v>-0.27060000000000001</v>
      </c>
      <c r="DH14" s="7">
        <f>IF(OR('Z-scores'!DH14&gt;3,'Z-scores'!DH14&lt;-3),"",'Z-scores'!DH14)</f>
        <v>1.8729</v>
      </c>
      <c r="DI14" s="7">
        <f>IF(OR('Z-scores'!DI14&gt;3,'Z-scores'!DI14&lt;-3),"",'Z-scores'!DI14)</f>
        <v>0.14321999999999999</v>
      </c>
      <c r="DJ14" s="7">
        <f>IF(OR('Z-scores'!DJ14&gt;3,'Z-scores'!DJ14&lt;-3),"",'Z-scores'!DJ14)</f>
        <v>0.67374999999999996</v>
      </c>
      <c r="DK14" s="7">
        <f>IF(OR('Z-scores'!DK14&gt;3,'Z-scores'!DK14&lt;-3),"",'Z-scores'!DK14)</f>
        <v>0.14809</v>
      </c>
      <c r="DL14" s="7">
        <f>IF(OR('Z-scores'!DL14&gt;3,'Z-scores'!DL14&lt;-3),"",'Z-scores'!DL14)</f>
        <v>0.83562999999999998</v>
      </c>
      <c r="DM14" s="7">
        <f>IF(OR('Z-scores'!DM14&gt;3,'Z-scores'!DM14&lt;-3),"",'Z-scores'!DM14)</f>
        <v>0.39859</v>
      </c>
      <c r="DN14" s="7" t="str">
        <f>IF(OR('Z-scores'!DN14&gt;3,'Z-scores'!DN14&lt;-3),"",'Z-scores'!DN14)</f>
        <v/>
      </c>
      <c r="DO14" s="7">
        <f>IF(OR('Z-scores'!DO14&gt;3,'Z-scores'!DO14&lt;-3),"",'Z-scores'!DO14)</f>
        <v>0.92537000000000003</v>
      </c>
      <c r="DP14" s="7">
        <f>IF(OR('Z-scores'!DP14&gt;3,'Z-scores'!DP14&lt;-3),"",'Z-scores'!DP14)</f>
        <v>0.16777</v>
      </c>
      <c r="DQ14" s="7">
        <f>IF(OR('Z-scores'!DQ14&gt;3,'Z-scores'!DQ14&lt;-3),"",'Z-scores'!DQ14)</f>
        <v>1.1310100000000001</v>
      </c>
      <c r="DR14" s="7">
        <f>IF(OR('Z-scores'!DR14&gt;3,'Z-scores'!DR14&lt;-3),"",'Z-scores'!DR14)</f>
        <v>2.6593599999999999</v>
      </c>
      <c r="DS14" s="7">
        <f>IF(OR('Z-scores'!DS14&gt;3,'Z-scores'!DS14&lt;-3),"",'Z-scores'!DS14)</f>
        <v>0.70942000000000005</v>
      </c>
      <c r="DT14" s="7">
        <f>IF(OR('Z-scores'!DT14&gt;3,'Z-scores'!DT14&lt;-3),"",'Z-scores'!DT14)</f>
        <v>-2.3900000000000001E-2</v>
      </c>
      <c r="DU14" s="7">
        <f>IF(OR('Z-scores'!DU14&gt;3,'Z-scores'!DU14&lt;-3),"",'Z-scores'!DU14)</f>
        <v>7.1999999999999995E-2</v>
      </c>
      <c r="DV14" s="7">
        <f>IF(OR('Z-scores'!DV14&gt;3,'Z-scores'!DV14&lt;-3),"",'Z-scores'!DV14)</f>
        <v>-0.27665000000000001</v>
      </c>
      <c r="DW14" s="7">
        <f>IF(OR('Z-scores'!DW14&gt;3,'Z-scores'!DW14&lt;-3),"",'Z-scores'!DW14)</f>
        <v>-0.45484000000000002</v>
      </c>
      <c r="DX14" s="7">
        <f>IF(OR('Z-scores'!DX14&gt;3,'Z-scores'!DX14&lt;-3),"",'Z-scores'!DX14)</f>
        <v>-0.28526000000000001</v>
      </c>
      <c r="DY14" s="7">
        <f>IF(OR('Z-scores'!DY14&gt;3,'Z-scores'!DY14&lt;-3),"",'Z-scores'!DY14)</f>
        <v>0.15135999999999999</v>
      </c>
      <c r="DZ14" s="7">
        <f>IF(OR('Z-scores'!DZ14&gt;3,'Z-scores'!DZ14&lt;-3),"",'Z-scores'!DZ14)</f>
        <v>-0.70681000000000005</v>
      </c>
      <c r="EA14" s="7">
        <f>IF(OR('Z-scores'!EA14&gt;3,'Z-scores'!EA14&lt;-3),"",'Z-scores'!EA14)</f>
        <v>2.3230000000000001E-2</v>
      </c>
      <c r="EB14" s="7">
        <f>IF(OR('Z-scores'!EB14&gt;3,'Z-scores'!EB14&lt;-3),"",'Z-scores'!EB14)</f>
        <v>-0.24035000000000001</v>
      </c>
      <c r="EC14" s="7">
        <f>IF(OR('Z-scores'!EC14&gt;3,'Z-scores'!EC14&lt;-3),"",'Z-scores'!EC14)</f>
        <v>-0.40893000000000002</v>
      </c>
      <c r="ED14" s="7">
        <f>IF(OR('Z-scores'!ED14&gt;3,'Z-scores'!ED14&lt;-3),"",'Z-scores'!ED14)</f>
        <v>-0.46587000000000001</v>
      </c>
      <c r="EE14" s="7" t="str">
        <f>IF(OR('Z-scores'!EE14&gt;3,'Z-scores'!EE14&lt;-3),"",'Z-scores'!EE14)</f>
        <v/>
      </c>
      <c r="EF14" s="7">
        <f>IF(OR('Z-scores'!EF14&gt;3,'Z-scores'!EF14&lt;-3),"",'Z-scores'!EF14)</f>
        <v>0.25990000000000002</v>
      </c>
      <c r="EG14" s="7">
        <f>IF(OR('Z-scores'!EG14&gt;3,'Z-scores'!EG14&lt;-3),"",'Z-scores'!EG14)</f>
        <v>-3.8890000000000001E-2</v>
      </c>
      <c r="EH14" s="7">
        <f>IF(OR('Z-scores'!EH14&gt;3,'Z-scores'!EH14&lt;-3),"",'Z-scores'!EH14)</f>
        <v>-0.41192000000000001</v>
      </c>
      <c r="EI14" s="7">
        <f>IF(OR('Z-scores'!EI14&gt;3,'Z-scores'!EI14&lt;-3),"",'Z-scores'!EI14)</f>
        <v>-0.36282999999999999</v>
      </c>
      <c r="EJ14" s="7">
        <f>IF(OR('Z-scores'!EJ14&gt;3,'Z-scores'!EJ14&lt;-3),"",'Z-scores'!EJ14)</f>
        <v>-0.18576000000000001</v>
      </c>
      <c r="EK14" s="7">
        <f>IF(OR('Z-scores'!EK14&gt;3,'Z-scores'!EK14&lt;-3),"",'Z-scores'!EK14)</f>
        <v>-0.45234000000000002</v>
      </c>
      <c r="EL14" s="7">
        <f>IF(OR('Z-scores'!EL14&gt;3,'Z-scores'!EL14&lt;-3),"",'Z-scores'!EL14)</f>
        <v>-0.3977</v>
      </c>
      <c r="EM14" s="7">
        <f>IF(OR('Z-scores'!EM14&gt;3,'Z-scores'!EM14&lt;-3),"",'Z-scores'!EM14)</f>
        <v>-0.31490000000000001</v>
      </c>
      <c r="EN14" s="7">
        <f>IF(OR('Z-scores'!EN14&gt;3,'Z-scores'!EN14&lt;-3),"",'Z-scores'!EN14)</f>
        <v>-0.27584999999999998</v>
      </c>
      <c r="EO14" s="7" t="str">
        <f>IF(OR('Z-scores'!EO14&gt;3,'Z-scores'!EO14&lt;-3),"",'Z-scores'!EO14)</f>
        <v/>
      </c>
      <c r="EP14" s="7">
        <f>IF(OR('Z-scores'!EP14&gt;3,'Z-scores'!EP14&lt;-3),"",'Z-scores'!EP14)</f>
        <v>-0.13381999999999999</v>
      </c>
      <c r="EQ14" s="7">
        <f>IF(OR('Z-scores'!EQ14&gt;3,'Z-scores'!EQ14&lt;-3),"",'Z-scores'!EQ14)</f>
        <v>-0.38662000000000002</v>
      </c>
      <c r="ER14" s="7">
        <f>IF(OR('Z-scores'!ER14&gt;3,'Z-scores'!ER14&lt;-3),"",'Z-scores'!ER14)</f>
        <v>-0.39484999999999998</v>
      </c>
      <c r="ES14" s="7">
        <f>IF(OR('Z-scores'!ES14&gt;3,'Z-scores'!ES14&lt;-3),"",'Z-scores'!ES14)</f>
        <v>-0.29618</v>
      </c>
      <c r="ET14" s="7">
        <f>IF(OR('Z-scores'!ET14&gt;3,'Z-scores'!ET14&lt;-3),"",'Z-scores'!ET14)</f>
        <v>-0.48974000000000001</v>
      </c>
      <c r="EU14" s="7">
        <f>IF(OR('Z-scores'!EU14&gt;3,'Z-scores'!EU14&lt;-3),"",'Z-scores'!EU14)</f>
        <v>-0.61409000000000002</v>
      </c>
      <c r="EV14" s="7">
        <f>IF(OR('Z-scores'!EV14&gt;3,'Z-scores'!EV14&lt;-3),"",'Z-scores'!EV14)</f>
        <v>-0.45550000000000002</v>
      </c>
      <c r="EW14" s="7">
        <f>IF(OR('Z-scores'!EW14&gt;3,'Z-scores'!EW14&lt;-3),"",'Z-scores'!EW14)</f>
        <v>-0.45839000000000002</v>
      </c>
      <c r="EX14" s="7">
        <f>IF(OR('Z-scores'!EX14&gt;3,'Z-scores'!EX14&lt;-3),"",'Z-scores'!EX14)</f>
        <v>0.62639</v>
      </c>
      <c r="EY14" s="7">
        <f>IF(OR('Z-scores'!EY14&gt;3,'Z-scores'!EY14&lt;-3),"",'Z-scores'!EY14)</f>
        <v>0.45224999999999999</v>
      </c>
      <c r="EZ14" s="7">
        <f>IF(OR('Z-scores'!EZ14&gt;3,'Z-scores'!EZ14&lt;-3),"",'Z-scores'!EZ14)</f>
        <v>-0.29181000000000001</v>
      </c>
      <c r="FA14" s="7">
        <f>IF(OR('Z-scores'!FA14&gt;3,'Z-scores'!FA14&lt;-3),"",'Z-scores'!FA14)</f>
        <v>-0.35759999999999997</v>
      </c>
      <c r="FB14" s="7">
        <f>IF(OR('Z-scores'!FB14&gt;3,'Z-scores'!FB14&lt;-3),"",'Z-scores'!FB14)</f>
        <v>-0.32795000000000002</v>
      </c>
      <c r="FC14" s="7">
        <f>IF(OR('Z-scores'!FC14&gt;3,'Z-scores'!FC14&lt;-3),"",'Z-scores'!FC14)</f>
        <v>-0.21510000000000001</v>
      </c>
      <c r="FD14" s="7">
        <f>IF(OR('Z-scores'!FD14&gt;3,'Z-scores'!FD14&lt;-3),"",'Z-scores'!FD14)</f>
        <v>-0.64434999999999998</v>
      </c>
      <c r="FE14" s="7">
        <f>IF(OR('Z-scores'!FE14&gt;3,'Z-scores'!FE14&lt;-3),"",'Z-scores'!FE14)</f>
        <v>-0.47888999999999998</v>
      </c>
      <c r="FF14" s="7">
        <f>IF(OR('Z-scores'!FF14&gt;3,'Z-scores'!FF14&lt;-3),"",'Z-scores'!FF14)</f>
        <v>-0.38771</v>
      </c>
      <c r="FG14" s="7">
        <f>IF(OR('Z-scores'!FG14&gt;3,'Z-scores'!FG14&lt;-3),"",'Z-scores'!FG14)</f>
        <v>-2.98E-2</v>
      </c>
      <c r="FH14" s="7">
        <f>IF(OR('Z-scores'!FH14&gt;3,'Z-scores'!FH14&lt;-3),"",'Z-scores'!FH14)</f>
        <v>-0.38286999999999999</v>
      </c>
      <c r="FI14" s="7">
        <f>IF(OR('Z-scores'!FI14&gt;3,'Z-scores'!FI14&lt;-3),"",'Z-scores'!FI14)</f>
        <v>-0.20885000000000001</v>
      </c>
      <c r="FJ14" s="7">
        <f>IF(OR('Z-scores'!FJ14&gt;3,'Z-scores'!FJ14&lt;-3),"",'Z-scores'!FJ14)</f>
        <v>-0.40336</v>
      </c>
      <c r="FK14" s="7">
        <f>IF(OR('Z-scores'!FK14&gt;3,'Z-scores'!FK14&lt;-3),"",'Z-scores'!FK14)</f>
        <v>-0.4894</v>
      </c>
      <c r="FL14" s="7">
        <f>IF(OR('Z-scores'!FL14&gt;3,'Z-scores'!FL14&lt;-3),"",'Z-scores'!FL14)</f>
        <v>-0.44362000000000001</v>
      </c>
      <c r="FM14" s="7">
        <f>IF(OR('Z-scores'!FM14&gt;3,'Z-scores'!FM14&lt;-3),"",'Z-scores'!FM14)</f>
        <v>-0.20746000000000001</v>
      </c>
      <c r="FN14" s="7">
        <f>IF(OR('Z-scores'!FN14&gt;3,'Z-scores'!FN14&lt;-3),"",'Z-scores'!FN14)</f>
        <v>0.73485999999999996</v>
      </c>
      <c r="FO14" s="7">
        <f>IF(OR('Z-scores'!FO14&gt;3,'Z-scores'!FO14&lt;-3),"",'Z-scores'!FO14)</f>
        <v>0.50468999999999997</v>
      </c>
      <c r="FP14" s="7">
        <f>IF(OR('Z-scores'!FP14&gt;3,'Z-scores'!FP14&lt;-3),"",'Z-scores'!FP14)</f>
        <v>-0.40855000000000002</v>
      </c>
      <c r="FQ14" s="7">
        <f>IF(OR('Z-scores'!FQ14&gt;3,'Z-scores'!FQ14&lt;-3),"",'Z-scores'!FQ14)</f>
        <v>-0.68211999999999995</v>
      </c>
      <c r="FR14" s="7">
        <f>IF(OR('Z-scores'!FR14&gt;3,'Z-scores'!FR14&lt;-3),"",'Z-scores'!FR14)</f>
        <v>-0.15775</v>
      </c>
      <c r="FS14" s="7">
        <f>IF(OR('Z-scores'!FS14&gt;3,'Z-scores'!FS14&lt;-3),"",'Z-scores'!FS14)</f>
        <v>-0.45976</v>
      </c>
      <c r="FT14" s="7">
        <f>IF(OR('Z-scores'!FT14&gt;3,'Z-scores'!FT14&lt;-3),"",'Z-scores'!FT14)</f>
        <v>-0.51298999999999995</v>
      </c>
      <c r="FU14" s="7">
        <f>IF(OR('Z-scores'!FU14&gt;3,'Z-scores'!FU14&lt;-3),"",'Z-scores'!FU14)</f>
        <v>-0.39868999999999999</v>
      </c>
      <c r="FV14" s="7">
        <f>IF(OR('Z-scores'!FV14&gt;3,'Z-scores'!FV14&lt;-3),"",'Z-scores'!FV14)</f>
        <v>-0.26166</v>
      </c>
      <c r="FW14" s="7">
        <f>IF(OR('Z-scores'!FW14&gt;3,'Z-scores'!FW14&lt;-3),"",'Z-scores'!FW14)</f>
        <v>-0.15365999999999999</v>
      </c>
      <c r="FX14" s="7">
        <f>IF(OR('Z-scores'!FX14&gt;3,'Z-scores'!FX14&lt;-3),"",'Z-scores'!FX14)</f>
        <v>0.80196999999999996</v>
      </c>
      <c r="FY14" s="7">
        <f>IF(OR('Z-scores'!FY14&gt;3,'Z-scores'!FY14&lt;-3),"",'Z-scores'!FY14)</f>
        <v>0.57921</v>
      </c>
      <c r="FZ14" s="7">
        <f>IF(OR('Z-scores'!FZ14&gt;3,'Z-scores'!FZ14&lt;-3),"",'Z-scores'!FZ14)</f>
        <v>6.1400000000000003E-2</v>
      </c>
      <c r="GA14" s="7">
        <f>IF(OR('Z-scores'!GA14&gt;3,'Z-scores'!GA14&lt;-3),"",'Z-scores'!GA14)</f>
        <v>0.22167000000000001</v>
      </c>
      <c r="GB14" s="7">
        <f>IF(OR('Z-scores'!GB14&gt;3,'Z-scores'!GB14&lt;-3),"",'Z-scores'!GB14)</f>
        <v>1.12398</v>
      </c>
      <c r="GC14" s="7">
        <f>IF(OR('Z-scores'!GC14&gt;3,'Z-scores'!GC14&lt;-3),"",'Z-scores'!GC14)</f>
        <v>0.60692000000000002</v>
      </c>
      <c r="GD14" s="7">
        <f>IF(OR('Z-scores'!GD14&gt;3,'Z-scores'!GD14&lt;-3),"",'Z-scores'!GD14)</f>
        <v>1.25318</v>
      </c>
      <c r="GE14" s="7">
        <f>IF(OR('Z-scores'!GE14&gt;3,'Z-scores'!GE14&lt;-3),"",'Z-scores'!GE14)</f>
        <v>-0.42454999999999998</v>
      </c>
      <c r="GF14" s="7">
        <f>IF(OR('Z-scores'!GF14&gt;3,'Z-scores'!GF14&lt;-3),"",'Z-scores'!GF14)</f>
        <v>0.85138000000000003</v>
      </c>
      <c r="GG14" s="7">
        <f>IF(OR('Z-scores'!GG14&gt;3,'Z-scores'!GG14&lt;-3),"",'Z-scores'!GG14)</f>
        <v>0.25750000000000001</v>
      </c>
      <c r="GH14" s="7">
        <f>IF(OR('Z-scores'!GH14&gt;3,'Z-scores'!GH14&lt;-3),"",'Z-scores'!GH14)</f>
        <v>-9.6100000000000005E-3</v>
      </c>
      <c r="GI14" s="7">
        <f>IF(OR('Z-scores'!GI14&gt;3,'Z-scores'!GI14&lt;-3),"",'Z-scores'!GI14)</f>
        <v>-0.47406999999999999</v>
      </c>
      <c r="GJ14" s="7">
        <f>IF(OR('Z-scores'!GJ14&gt;3,'Z-scores'!GJ14&lt;-3),"",'Z-scores'!GJ14)</f>
        <v>0.11526</v>
      </c>
      <c r="GK14" s="7">
        <f>IF(OR('Z-scores'!GK14&gt;3,'Z-scores'!GK14&lt;-3),"",'Z-scores'!GK14)</f>
        <v>1.13198</v>
      </c>
      <c r="GL14" s="7">
        <f>IF(OR('Z-scores'!GL14&gt;3,'Z-scores'!GL14&lt;-3),"",'Z-scores'!GL14)</f>
        <v>0.22761000000000001</v>
      </c>
      <c r="GM14" s="7">
        <f>IF(OR('Z-scores'!GM14&gt;3,'Z-scores'!GM14&lt;-3),"",'Z-scores'!GM14)</f>
        <v>0.29753000000000002</v>
      </c>
      <c r="GN14" s="7">
        <f>IF(OR('Z-scores'!GN14&gt;3,'Z-scores'!GN14&lt;-3),"",'Z-scores'!GN14)</f>
        <v>-0.56811999999999996</v>
      </c>
      <c r="GO14" s="7">
        <f>IF(OR('Z-scores'!GO14&gt;3,'Z-scores'!GO14&lt;-3),"",'Z-scores'!GO14)</f>
        <v>0.12013</v>
      </c>
      <c r="GP14" s="7">
        <f>IF(OR('Z-scores'!GP14&gt;3,'Z-scores'!GP14&lt;-3),"",'Z-scores'!GP14)</f>
        <v>-0.44278000000000001</v>
      </c>
      <c r="GQ14" s="7">
        <f>IF(OR('Z-scores'!GQ14&gt;3,'Z-scores'!GQ14&lt;-3),"",'Z-scores'!GQ14)</f>
        <v>-0.83076000000000005</v>
      </c>
      <c r="GR14" s="7">
        <f>IF(OR('Z-scores'!GR14&gt;3,'Z-scores'!GR14&lt;-3),"",'Z-scores'!GR14)</f>
        <v>-0.39822000000000002</v>
      </c>
      <c r="GS14" s="7">
        <f>IF(OR('Z-scores'!GS14&gt;3,'Z-scores'!GS14&lt;-3),"",'Z-scores'!GS14)</f>
        <v>-0.36617</v>
      </c>
      <c r="GT14" s="7">
        <f>IF(OR('Z-scores'!GT14&gt;3,'Z-scores'!GT14&lt;-3),"",'Z-scores'!GT14)</f>
        <v>-0.15726000000000001</v>
      </c>
      <c r="GU14" s="7">
        <f>IF(OR('Z-scores'!GU14&gt;3,'Z-scores'!GU14&lt;-3),"",'Z-scores'!GU14)</f>
        <v>-0.46223999999999998</v>
      </c>
      <c r="GV14" s="7">
        <f>IF(OR('Z-scores'!GV14&gt;3,'Z-scores'!GV14&lt;-3),"",'Z-scores'!GV14)</f>
        <v>-0.56538999999999995</v>
      </c>
      <c r="GW14" s="7">
        <f>IF(OR('Z-scores'!GW14&gt;3,'Z-scores'!GW14&lt;-3),"",'Z-scores'!GW14)</f>
        <v>-0.48297000000000001</v>
      </c>
      <c r="GX14" s="7">
        <f>IF(OR('Z-scores'!GX14&gt;3,'Z-scores'!GX14&lt;-3),"",'Z-scores'!GX14)</f>
        <v>-0.35977999999999999</v>
      </c>
      <c r="GY14" s="7">
        <f>IF(OR('Z-scores'!GY14&gt;3,'Z-scores'!GY14&lt;-3),"",'Z-scores'!GY14)</f>
        <v>-0.75954999999999995</v>
      </c>
      <c r="GZ14" s="7">
        <f>IF(OR('Z-scores'!GZ14&gt;3,'Z-scores'!GZ14&lt;-3),"",'Z-scores'!GZ14)</f>
        <v>-0.17063999999999999</v>
      </c>
      <c r="HA14" s="7">
        <f>IF(OR('Z-scores'!HA14&gt;3,'Z-scores'!HA14&lt;-3),"",'Z-scores'!HA14)</f>
        <v>-0.17968000000000001</v>
      </c>
      <c r="HB14" s="7">
        <f>IF(OR('Z-scores'!HB14&gt;3,'Z-scores'!HB14&lt;-3),"",'Z-scores'!HB14)</f>
        <v>-0.58648</v>
      </c>
      <c r="HC14" s="7">
        <f>IF(OR('Z-scores'!HC14&gt;3,'Z-scores'!HC14&lt;-3),"",'Z-scores'!HC14)</f>
        <v>-0.53041000000000005</v>
      </c>
      <c r="HD14" s="7">
        <f>IF(OR('Z-scores'!HD14&gt;3,'Z-scores'!HD14&lt;-3),"",'Z-scores'!HD14)</f>
        <v>-0.38754</v>
      </c>
      <c r="HE14" s="7">
        <f>IF(OR('Z-scores'!HE14&gt;3,'Z-scores'!HE14&lt;-3),"",'Z-scores'!HE14)</f>
        <v>-0.29222999999999999</v>
      </c>
      <c r="HF14" s="7">
        <f>IF(OR('Z-scores'!HF14&gt;3,'Z-scores'!HF14&lt;-3),"",'Z-scores'!HF14)</f>
        <v>0.4234</v>
      </c>
      <c r="HG14" s="7">
        <f>IF(OR('Z-scores'!HG14&gt;3,'Z-scores'!HG14&lt;-3),"",'Z-scores'!HG14)</f>
        <v>-1.686E-2</v>
      </c>
      <c r="HH14" s="7">
        <f>IF(OR('Z-scores'!HH14&gt;3,'Z-scores'!HH14&lt;-3),"",'Z-scores'!HH14)</f>
        <v>0.80244000000000004</v>
      </c>
      <c r="HI14" s="7">
        <f>IF(OR('Z-scores'!HI14&gt;3,'Z-scores'!HI14&lt;-3),"",'Z-scores'!HI14)</f>
        <v>0.81052000000000002</v>
      </c>
      <c r="HJ14" s="7">
        <f>IF(OR('Z-scores'!HJ14&gt;3,'Z-scores'!HJ14&lt;-3),"",'Z-scores'!HJ14)</f>
        <v>-0.34576000000000001</v>
      </c>
      <c r="HK14" s="7">
        <f>IF(OR('Z-scores'!HK14&gt;3,'Z-scores'!HK14&lt;-3),"",'Z-scores'!HK14)</f>
        <v>0.4274</v>
      </c>
      <c r="HL14" s="7">
        <f>IF(OR('Z-scores'!HL14&gt;3,'Z-scores'!HL14&lt;-3),"",'Z-scores'!HL14)</f>
        <v>8.7559999999999999E-2</v>
      </c>
      <c r="HM14" s="7">
        <f>IF(OR('Z-scores'!HM14&gt;3,'Z-scores'!HM14&lt;-3),"",'Z-scores'!HM14)</f>
        <v>-0.50133000000000005</v>
      </c>
      <c r="HN14" s="7">
        <f>IF(OR('Z-scores'!HN14&gt;3,'Z-scores'!HN14&lt;-3),"",'Z-scores'!HN14)</f>
        <v>-0.30191000000000001</v>
      </c>
      <c r="HO14" s="7">
        <f>IF(OR('Z-scores'!HO14&gt;3,'Z-scores'!HO14&lt;-3),"",'Z-scores'!HO14)</f>
        <v>-0.34959000000000001</v>
      </c>
      <c r="HP14" s="7">
        <f>IF(OR('Z-scores'!HP14&gt;3,'Z-scores'!HP14&lt;-3),"",'Z-scores'!HP14)</f>
        <v>-0.43343999999999999</v>
      </c>
      <c r="HQ14" s="7">
        <f>IF(OR('Z-scores'!HQ14&gt;3,'Z-scores'!HQ14&lt;-3),"",'Z-scores'!HQ14)</f>
        <v>-0.42055999999999999</v>
      </c>
      <c r="HR14" s="7">
        <f>IF(OR('Z-scores'!HR14&gt;3,'Z-scores'!HR14&lt;-3),"",'Z-scores'!HR14)</f>
        <v>-0.41022999999999998</v>
      </c>
      <c r="HS14" s="7">
        <f>IF(OR('Z-scores'!HS14&gt;3,'Z-scores'!HS14&lt;-3),"",'Z-scores'!HS14)</f>
        <v>-0.37387999999999999</v>
      </c>
      <c r="HT14" s="7">
        <f>IF(OR('Z-scores'!HT14&gt;3,'Z-scores'!HT14&lt;-3),"",'Z-scores'!HT14)</f>
        <v>0.29050999999999999</v>
      </c>
      <c r="HU14" s="7">
        <f>IF(OR('Z-scores'!HU14&gt;3,'Z-scores'!HU14&lt;-3),"",'Z-scores'!HU14)</f>
        <v>1.6915500000000001</v>
      </c>
      <c r="HV14" s="7">
        <f>IF(OR('Z-scores'!HV14&gt;3,'Z-scores'!HV14&lt;-3),"",'Z-scores'!HV14)</f>
        <v>9.5899999999999999E-2</v>
      </c>
      <c r="HW14" s="7">
        <f>IF(OR('Z-scores'!HW14&gt;3,'Z-scores'!HW14&lt;-3),"",'Z-scores'!HW14)</f>
        <v>3.8949999999999999E-2</v>
      </c>
      <c r="HX14" s="7">
        <f>IF(OR('Z-scores'!HX14&gt;3,'Z-scores'!HX14&lt;-3),"",'Z-scores'!HX14)</f>
        <v>-0.19081000000000001</v>
      </c>
      <c r="HY14" s="7">
        <f>IF(OR('Z-scores'!HY14&gt;3,'Z-scores'!HY14&lt;-3),"",'Z-scores'!HY14)</f>
        <v>-0.23663000000000001</v>
      </c>
      <c r="HZ14" s="7">
        <f>IF(OR('Z-scores'!HZ14&gt;3,'Z-scores'!HZ14&lt;-3),"",'Z-scores'!HZ14)</f>
        <v>-0.29277999999999998</v>
      </c>
      <c r="IA14" s="7">
        <f>IF(OR('Z-scores'!IA14&gt;3,'Z-scores'!IA14&lt;-3),"",'Z-scores'!IA14)</f>
        <v>0.50878000000000001</v>
      </c>
      <c r="IB14" s="7">
        <f>IF(OR('Z-scores'!IB14&gt;3,'Z-scores'!IB14&lt;-3),"",'Z-scores'!IB14)</f>
        <v>-8.9169999999999999E-2</v>
      </c>
      <c r="IC14" s="7">
        <f>IF(OR('Z-scores'!IC14&gt;3,'Z-scores'!IC14&lt;-3),"",'Z-scores'!IC14)</f>
        <v>-0.20100999999999999</v>
      </c>
      <c r="ID14" s="7">
        <f>IF(OR('Z-scores'!ID14&gt;3,'Z-scores'!ID14&lt;-3),"",'Z-scores'!ID14)</f>
        <v>0.47474</v>
      </c>
      <c r="IE14" s="7">
        <f>IF(OR('Z-scores'!IE14&gt;3,'Z-scores'!IE14&lt;-3),"",'Z-scores'!IE14)</f>
        <v>-0.13303000000000001</v>
      </c>
      <c r="IF14" s="7" t="str">
        <f>IF(OR('Z-scores'!IF14&gt;3,'Z-scores'!IF14&lt;-3),"",'Z-scores'!IF14)</f>
        <v/>
      </c>
      <c r="IG14" s="7" t="str">
        <f>IF(OR('Z-scores'!IG14&gt;3,'Z-scores'!IG14&lt;-3),"",'Z-scores'!IG14)</f>
        <v/>
      </c>
      <c r="IH14" s="7">
        <f>IF(OR('Z-scores'!IH14&gt;3,'Z-scores'!IH14&lt;-3),"",'Z-scores'!IH14)</f>
        <v>-0.20760000000000001</v>
      </c>
      <c r="II14" s="7">
        <f>IF(OR('Z-scores'!II14&gt;3,'Z-scores'!II14&lt;-3),"",'Z-scores'!II14)</f>
        <v>-0.12703999999999999</v>
      </c>
      <c r="IJ14" s="7">
        <f>IF(OR('Z-scores'!IJ14&gt;3,'Z-scores'!IJ14&lt;-3),"",'Z-scores'!IJ14)</f>
        <v>-0.50578999999999996</v>
      </c>
      <c r="IK14" s="7">
        <f>IF(OR('Z-scores'!IK14&gt;3,'Z-scores'!IK14&lt;-3),"",'Z-scores'!IK14)</f>
        <v>-0.88627999999999996</v>
      </c>
      <c r="IL14" s="7">
        <f>IF(OR('Z-scores'!IL14&gt;3,'Z-scores'!IL14&lt;-3),"",'Z-scores'!IL14)</f>
        <v>-0.10131</v>
      </c>
      <c r="IM14" s="7">
        <f>IF(OR('Z-scores'!IM14&gt;3,'Z-scores'!IM14&lt;-3),"",'Z-scores'!IM14)</f>
        <v>-0.34643000000000002</v>
      </c>
      <c r="IN14" s="7">
        <f>IF(OR('Z-scores'!IN14&gt;3,'Z-scores'!IN14&lt;-3),"",'Z-scores'!IN14)</f>
        <v>-0.41791</v>
      </c>
      <c r="IO14" s="7">
        <f>IF(OR('Z-scores'!IO14&gt;3,'Z-scores'!IO14&lt;-3),"",'Z-scores'!IO14)</f>
        <v>-0.40175</v>
      </c>
      <c r="IP14" s="7">
        <f>IF(OR('Z-scores'!IP14&gt;3,'Z-scores'!IP14&lt;-3),"",'Z-scores'!IP14)</f>
        <v>-0.68796000000000002</v>
      </c>
      <c r="IQ14" s="7">
        <f>IF(OR('Z-scores'!IQ14&gt;3,'Z-scores'!IQ14&lt;-3),"",'Z-scores'!IQ14)</f>
        <v>-0.45551000000000003</v>
      </c>
      <c r="IR14" s="7">
        <f>IF(OR('Z-scores'!IR14&gt;3,'Z-scores'!IR14&lt;-3),"",'Z-scores'!IR14)</f>
        <v>-0.43992999999999999</v>
      </c>
      <c r="IS14" s="7">
        <f>IF(OR('Z-scores'!IS14&gt;3,'Z-scores'!IS14&lt;-3),"",'Z-scores'!IS14)</f>
        <v>-0.33666000000000001</v>
      </c>
      <c r="IT14" s="7">
        <f>IF(OR('Z-scores'!IT14&gt;3,'Z-scores'!IT14&lt;-3),"",'Z-scores'!IT14)</f>
        <v>-0.42481000000000002</v>
      </c>
      <c r="IU14" s="7">
        <f>IF(OR('Z-scores'!IU14&gt;3,'Z-scores'!IU14&lt;-3),"",'Z-scores'!IU14)</f>
        <v>-0.26002999999999998</v>
      </c>
      <c r="IV14" s="7">
        <f>IF(OR('Z-scores'!IV14&gt;3,'Z-scores'!IV14&lt;-3),"",'Z-scores'!IV14)</f>
        <v>-0.31914999999999999</v>
      </c>
      <c r="IW14" s="7">
        <f>IF(OR('Z-scores'!IW14&gt;3,'Z-scores'!IW14&lt;-3),"",'Z-scores'!IW14)</f>
        <v>-0.38039000000000001</v>
      </c>
      <c r="IX14" s="7">
        <f>IF(OR('Z-scores'!IX14&gt;3,'Z-scores'!IX14&lt;-3),"",'Z-scores'!IX14)</f>
        <v>-0.41316999999999998</v>
      </c>
      <c r="IY14" s="7">
        <f>IF(OR('Z-scores'!IY14&gt;3,'Z-scores'!IY14&lt;-3),"",'Z-scores'!IY14)</f>
        <v>-1.7250000000000001E-2</v>
      </c>
      <c r="IZ14" s="7">
        <f>IF(OR('Z-scores'!IZ14&gt;3,'Z-scores'!IZ14&lt;-3),"",'Z-scores'!IZ14)</f>
        <v>-0.59836999999999996</v>
      </c>
      <c r="JA14" s="7">
        <f>IF(OR('Z-scores'!JA14&gt;3,'Z-scores'!JA14&lt;-3),"",'Z-scores'!JA14)</f>
        <v>-0.62909000000000004</v>
      </c>
      <c r="JB14" s="7">
        <f>IF(OR('Z-scores'!JB14&gt;3,'Z-scores'!JB14&lt;-3),"",'Z-scores'!JB14)</f>
        <v>-0.61792000000000002</v>
      </c>
      <c r="JC14" s="7">
        <f>IF(OR('Z-scores'!JC14&gt;3,'Z-scores'!JC14&lt;-3),"",'Z-scores'!JC14)</f>
        <v>-0.77475000000000005</v>
      </c>
      <c r="JD14" s="7">
        <f>IF(OR('Z-scores'!JD14&gt;3,'Z-scores'!JD14&lt;-3),"",'Z-scores'!JD14)</f>
        <v>2.5165799999999998</v>
      </c>
      <c r="JE14" s="7">
        <f>IF(OR('Z-scores'!JE14&gt;3,'Z-scores'!JE14&lt;-3),"",'Z-scores'!JE14)</f>
        <v>0.83638999999999997</v>
      </c>
      <c r="JF14" s="7">
        <f>IF(OR('Z-scores'!JF14&gt;3,'Z-scores'!JF14&lt;-3),"",'Z-scores'!JF14)</f>
        <v>1.5412300000000001</v>
      </c>
      <c r="JG14" s="7">
        <f>IF(OR('Z-scores'!JG14&gt;3,'Z-scores'!JG14&lt;-3),"",'Z-scores'!JG14)</f>
        <v>2.4563700000000002</v>
      </c>
      <c r="JH14" s="7" t="str">
        <f>IF(OR('Z-scores'!JH14&gt;3,'Z-scores'!JH14&lt;-3),"",'Z-scores'!JH14)</f>
        <v/>
      </c>
      <c r="JI14" s="7">
        <f>IF(OR('Z-scores'!JI14&gt;3,'Z-scores'!JI14&lt;-3),"",'Z-scores'!JI14)</f>
        <v>-0.62297000000000002</v>
      </c>
      <c r="JJ14" s="7">
        <f>IF(OR('Z-scores'!JJ14&gt;3,'Z-scores'!JJ14&lt;-3),"",'Z-scores'!JJ14)</f>
        <v>-0.80606999999999995</v>
      </c>
      <c r="JK14" s="7">
        <f>IF(OR('Z-scores'!JK14&gt;3,'Z-scores'!JK14&lt;-3),"",'Z-scores'!JK14)</f>
        <v>-0.46150999999999998</v>
      </c>
      <c r="JL14" s="7">
        <f>IF(OR('Z-scores'!JL14&gt;3,'Z-scores'!JL14&lt;-3),"",'Z-scores'!JL14)</f>
        <v>-0.34462999999999999</v>
      </c>
      <c r="JM14" s="7">
        <f>IF(OR('Z-scores'!JM14&gt;3,'Z-scores'!JM14&lt;-3),"",'Z-scores'!JM14)</f>
        <v>-0.46400000000000002</v>
      </c>
      <c r="JN14" s="7">
        <f>IF(OR('Z-scores'!JN14&gt;3,'Z-scores'!JN14&lt;-3),"",'Z-scores'!JN14)</f>
        <v>-0.63751999999999998</v>
      </c>
      <c r="JO14" s="7">
        <f>IF(OR('Z-scores'!JO14&gt;3,'Z-scores'!JO14&lt;-3),"",'Z-scores'!JO14)</f>
        <v>0.32484000000000002</v>
      </c>
      <c r="JP14" s="7">
        <f>IF(OR('Z-scores'!JP14&gt;3,'Z-scores'!JP14&lt;-3),"",'Z-scores'!JP14)</f>
        <v>-0.15473000000000001</v>
      </c>
      <c r="JQ14" s="7">
        <f>IF(OR('Z-scores'!JQ14&gt;3,'Z-scores'!JQ14&lt;-3),"",'Z-scores'!JQ14)</f>
        <v>-0.53674999999999995</v>
      </c>
      <c r="JR14" s="7">
        <f>IF(OR('Z-scores'!JR14&gt;3,'Z-scores'!JR14&lt;-3),"",'Z-scores'!JR14)</f>
        <v>0.30532999999999999</v>
      </c>
      <c r="JS14" s="7">
        <f>IF(OR('Z-scores'!JS14&gt;3,'Z-scores'!JS14&lt;-3),"",'Z-scores'!JS14)</f>
        <v>5.4799999999999996E-3</v>
      </c>
      <c r="JT14" s="7" t="str">
        <f>IF(OR('Z-scores'!JT14&gt;3,'Z-scores'!JT14&lt;-3),"",'Z-scores'!JT14)</f>
        <v/>
      </c>
      <c r="JU14" s="7">
        <f>IF(OR('Z-scores'!JU14&gt;3,'Z-scores'!JU14&lt;-3),"",'Z-scores'!JU14)</f>
        <v>1.66411</v>
      </c>
      <c r="JV14" s="7">
        <f>IF(OR('Z-scores'!JV14&gt;3,'Z-scores'!JV14&lt;-3),"",'Z-scores'!JV14)</f>
        <v>2.7761300000000002</v>
      </c>
      <c r="JW14" s="7">
        <f>IF(OR('Z-scores'!JW14&gt;3,'Z-scores'!JW14&lt;-3),"",'Z-scores'!JW14)</f>
        <v>1.3652500000000001</v>
      </c>
      <c r="JX14" s="7">
        <f>IF(OR('Z-scores'!JX14&gt;3,'Z-scores'!JX14&lt;-3),"",'Z-scores'!JX14)</f>
        <v>2.2018499999999999</v>
      </c>
      <c r="JY14" s="7">
        <f>IF(OR('Z-scores'!JY14&gt;3,'Z-scores'!JY14&lt;-3),"",'Z-scores'!JY14)</f>
        <v>8.4129999999999996E-2</v>
      </c>
      <c r="JZ14" s="7">
        <f>IF(OR('Z-scores'!JZ14&gt;3,'Z-scores'!JZ14&lt;-3),"",'Z-scores'!JZ14)</f>
        <v>0.57328000000000001</v>
      </c>
      <c r="KA14" s="7">
        <f>IF(OR('Z-scores'!KA14&gt;3,'Z-scores'!KA14&lt;-3),"",'Z-scores'!KA14)</f>
        <v>0.25041000000000002</v>
      </c>
      <c r="KB14" s="7">
        <f>IF(OR('Z-scores'!KB14&gt;3,'Z-scores'!KB14&lt;-3),"",'Z-scores'!KB14)</f>
        <v>-0.37154999999999999</v>
      </c>
      <c r="KC14" s="7">
        <f>IF(OR('Z-scores'!KC14&gt;3,'Z-scores'!KC14&lt;-3),"",'Z-scores'!KC14)</f>
        <v>-0.28054000000000001</v>
      </c>
      <c r="KD14" s="7">
        <f>IF(OR('Z-scores'!KD14&gt;3,'Z-scores'!KD14&lt;-3),"",'Z-scores'!KD14)</f>
        <v>-0.15884999999999999</v>
      </c>
      <c r="KE14" s="7">
        <f>IF(OR('Z-scores'!KE14&gt;3,'Z-scores'!KE14&lt;-3),"",'Z-scores'!KE14)</f>
        <v>-0.20633000000000001</v>
      </c>
      <c r="KF14" s="7">
        <f>IF(OR('Z-scores'!KF14&gt;3,'Z-scores'!KF14&lt;-3),"",'Z-scores'!KF14)</f>
        <v>0.10745</v>
      </c>
      <c r="KG14" s="7">
        <f>IF(OR('Z-scores'!KG14&gt;3,'Z-scores'!KG14&lt;-3),"",'Z-scores'!KG14)</f>
        <v>-0.52844999999999998</v>
      </c>
      <c r="KH14" s="7">
        <f>IF(OR('Z-scores'!KH14&gt;3,'Z-scores'!KH14&lt;-3),"",'Z-scores'!KH14)</f>
        <v>-0.24254000000000001</v>
      </c>
      <c r="KI14" s="7">
        <f>IF(OR('Z-scores'!KI14&gt;3,'Z-scores'!KI14&lt;-3),"",'Z-scores'!KI14)</f>
        <v>-0.30664000000000002</v>
      </c>
      <c r="KJ14" s="7">
        <f>IF(OR('Z-scores'!KJ14&gt;3,'Z-scores'!KJ14&lt;-3),"",'Z-scores'!KJ14)</f>
        <v>-0.39407999999999999</v>
      </c>
      <c r="KK14" s="7">
        <f>IF(OR('Z-scores'!KK14&gt;3,'Z-scores'!KK14&lt;-3),"",'Z-scores'!KK14)</f>
        <v>-0.39648</v>
      </c>
      <c r="KL14" s="7">
        <f>IF(OR('Z-scores'!KL14&gt;3,'Z-scores'!KL14&lt;-3),"",'Z-scores'!KL14)</f>
        <v>-0.12578</v>
      </c>
      <c r="KM14" s="7">
        <f>IF(OR('Z-scores'!KM14&gt;3,'Z-scores'!KM14&lt;-3),"",'Z-scores'!KM14)</f>
        <v>8.9599999999999992E-3</v>
      </c>
      <c r="KN14" s="7">
        <f>IF(OR('Z-scores'!KN14&gt;3,'Z-scores'!KN14&lt;-3),"",'Z-scores'!KN14)</f>
        <v>-0.19242000000000001</v>
      </c>
      <c r="KO14" s="7">
        <f>IF(OR('Z-scores'!KO14&gt;3,'Z-scores'!KO14&lt;-3),"",'Z-scores'!KO14)</f>
        <v>-0.41243000000000002</v>
      </c>
      <c r="KP14" s="7">
        <f>IF(OR('Z-scores'!KP14&gt;3,'Z-scores'!KP14&lt;-3),"",'Z-scores'!KP14)</f>
        <v>1.58267</v>
      </c>
      <c r="KQ14" s="7">
        <f>IF(OR('Z-scores'!KQ14&gt;3,'Z-scores'!KQ14&lt;-3),"",'Z-scores'!KQ14)</f>
        <v>2.2659600000000002</v>
      </c>
      <c r="KR14" s="7">
        <f>IF(OR('Z-scores'!KR14&gt;3,'Z-scores'!KR14&lt;-3),"",'Z-scores'!KR14)</f>
        <v>1.9277899999999999</v>
      </c>
      <c r="KS14" s="7" t="str">
        <f>IF(OR('Z-scores'!KS14&gt;3,'Z-scores'!KS14&lt;-3),"",'Z-scores'!KS14)</f>
        <v/>
      </c>
      <c r="KT14" s="7">
        <f>IF(OR('Z-scores'!KT14&gt;3,'Z-scores'!KT14&lt;-3),"",'Z-scores'!KT14)</f>
        <v>2.2676699999999999</v>
      </c>
      <c r="KU14" s="7">
        <f>IF(OR('Z-scores'!KU14&gt;3,'Z-scores'!KU14&lt;-3),"",'Z-scores'!KU14)</f>
        <v>0.95108000000000004</v>
      </c>
      <c r="KV14" s="7">
        <f>IF(OR('Z-scores'!KV14&gt;3,'Z-scores'!KV14&lt;-3),"",'Z-scores'!KV14)</f>
        <v>2.0628700000000002</v>
      </c>
      <c r="KW14" s="7" t="str">
        <f>IF(OR('Z-scores'!KW14&gt;3,'Z-scores'!KW14&lt;-3),"",'Z-scores'!KW14)</f>
        <v/>
      </c>
      <c r="KX14" s="7">
        <f>IF(OR('Z-scores'!KX14&gt;3,'Z-scores'!KX14&lt;-3),"",'Z-scores'!KX14)</f>
        <v>2.3819900000000001</v>
      </c>
      <c r="KY14" s="7" t="str">
        <f>IF(OR('Z-scores'!KY14&gt;3,'Z-scores'!KY14&lt;-3),"",'Z-scores'!KY14)</f>
        <v/>
      </c>
      <c r="KZ14" s="7" t="str">
        <f>IF(OR('Z-scores'!KZ14&gt;3,'Z-scores'!KZ14&lt;-3),"",'Z-scores'!KZ14)</f>
        <v/>
      </c>
      <c r="LA14" s="7" t="str">
        <f>IF(OR('Z-scores'!LA14&gt;3,'Z-scores'!LA14&lt;-3),"",'Z-scores'!LA14)</f>
        <v/>
      </c>
      <c r="LB14" s="7" t="str">
        <f>IF(OR('Z-scores'!LB14&gt;3,'Z-scores'!LB14&lt;-3),"",'Z-scores'!LB14)</f>
        <v/>
      </c>
      <c r="LC14" s="7" t="str">
        <f>IF(OR('Z-scores'!LC14&gt;3,'Z-scores'!LC14&lt;-3),"",'Z-scores'!LC14)</f>
        <v/>
      </c>
      <c r="LD14" s="7">
        <f>IF(OR('Z-scores'!LD14&gt;3,'Z-scores'!LD14&lt;-3),"",'Z-scores'!LD14)</f>
        <v>1.13442</v>
      </c>
      <c r="LE14" s="7">
        <f>IF(OR('Z-scores'!LE14&gt;3,'Z-scores'!LE14&lt;-3),"",'Z-scores'!LE14)</f>
        <v>0.37161</v>
      </c>
      <c r="LF14" s="7">
        <f>IF(OR('Z-scores'!LF14&gt;3,'Z-scores'!LF14&lt;-3),"",'Z-scores'!LF14)</f>
        <v>4.7640000000000002E-2</v>
      </c>
      <c r="LG14" s="7">
        <f>IF(OR('Z-scores'!LG14&gt;3,'Z-scores'!LG14&lt;-3),"",'Z-scores'!LG14)</f>
        <v>-2.4580000000000001E-2</v>
      </c>
      <c r="LH14" s="7">
        <f>IF(OR('Z-scores'!LH14&gt;3,'Z-scores'!LH14&lt;-3),"",'Z-scores'!LH14)</f>
        <v>-0.57184000000000001</v>
      </c>
      <c r="LI14" s="7">
        <f>IF(OR('Z-scores'!LI14&gt;3,'Z-scores'!LI14&lt;-3),"",'Z-scores'!LI14)</f>
        <v>-0.42898999999999998</v>
      </c>
      <c r="LJ14" s="7">
        <f>IF(OR('Z-scores'!LJ14&gt;3,'Z-scores'!LJ14&lt;-3),"",'Z-scores'!LJ14)</f>
        <v>-0.34816000000000003</v>
      </c>
      <c r="LK14" s="7" t="str">
        <f>IF(OR('Z-scores'!LK14&gt;3,'Z-scores'!LK14&lt;-3),"",'Z-scores'!LK14)</f>
        <v/>
      </c>
      <c r="LL14" s="7">
        <f>IF(OR('Z-scores'!LL14&gt;3,'Z-scores'!LL14&lt;-3),"",'Z-scores'!LL14)</f>
        <v>2.9500999999999999</v>
      </c>
      <c r="LM14" s="7">
        <f>IF(OR('Z-scores'!LM14&gt;3,'Z-scores'!LM14&lt;-3),"",'Z-scores'!LM14)</f>
        <v>6.2190000000000002E-2</v>
      </c>
      <c r="LN14" s="7">
        <f>IF(OR('Z-scores'!LN14&gt;3,'Z-scores'!LN14&lt;-3),"",'Z-scores'!LN14)</f>
        <v>-8.7760000000000005E-2</v>
      </c>
      <c r="LO14" s="7">
        <f>IF(OR('Z-scores'!LO14&gt;3,'Z-scores'!LO14&lt;-3),"",'Z-scores'!LO14)</f>
        <v>5.586E-2</v>
      </c>
      <c r="LP14" s="7" t="str">
        <f>IF(OR('Z-scores'!LP14&gt;3,'Z-scores'!LP14&lt;-3),"",'Z-scores'!LP14)</f>
        <v/>
      </c>
      <c r="LQ14" s="7">
        <f>IF(OR('Z-scores'!LQ14&gt;3,'Z-scores'!LQ14&lt;-3),"",'Z-scores'!LQ14)</f>
        <v>-0.29819000000000001</v>
      </c>
      <c r="LR14" s="7" t="str">
        <f>IF(OR('Z-scores'!LR14&gt;3,'Z-scores'!LR14&lt;-3),"",'Z-scores'!LR14)</f>
        <v/>
      </c>
      <c r="LS14" s="7">
        <f>IF(OR('Z-scores'!LS14&gt;3,'Z-scores'!LS14&lt;-3),"",'Z-scores'!LS14)</f>
        <v>0.47344000000000003</v>
      </c>
      <c r="LT14" s="7" t="str">
        <f>IF(OR('Z-scores'!LT14&gt;3,'Z-scores'!LT14&lt;-3),"",'Z-scores'!LT14)</f>
        <v/>
      </c>
      <c r="LU14" s="7">
        <f>IF(OR('Z-scores'!LU14&gt;3,'Z-scores'!LU14&lt;-3),"",'Z-scores'!LU14)</f>
        <v>-0.33429999999999999</v>
      </c>
      <c r="LV14" s="7" t="str">
        <f>IF(OR('Z-scores'!LV14&gt;3,'Z-scores'!LV14&lt;-3),"",'Z-scores'!LV14)</f>
        <v/>
      </c>
      <c r="LW14" s="7">
        <f>IF(OR('Z-scores'!LW14&gt;3,'Z-scores'!LW14&lt;-3),"",'Z-scores'!LW14)</f>
        <v>2.4114300000000002</v>
      </c>
      <c r="LX14" s="7" t="str">
        <f>IF(OR('Z-scores'!LX14&gt;3,'Z-scores'!LX14&lt;-3),"",'Z-scores'!LX14)</f>
        <v/>
      </c>
      <c r="LY14" s="7" t="str">
        <f>IF(OR('Z-scores'!LY14&gt;3,'Z-scores'!LY14&lt;-3),"",'Z-scores'!LY14)</f>
        <v/>
      </c>
      <c r="LZ14" s="7">
        <f>IF(OR('Z-scores'!LZ14&gt;3,'Z-scores'!LZ14&lt;-3),"",'Z-scores'!LZ14)</f>
        <v>2.4661200000000001</v>
      </c>
      <c r="MA14" s="7">
        <f>IF(OR('Z-scores'!MA14&gt;3,'Z-scores'!MA14&lt;-3),"",'Z-scores'!MA14)</f>
        <v>-0.33185999999999999</v>
      </c>
      <c r="MB14" s="7" t="str">
        <f>IF(OR('Z-scores'!MB14&gt;3,'Z-scores'!MB14&lt;-3),"",'Z-scores'!MB14)</f>
        <v/>
      </c>
      <c r="MC14" s="7" t="str">
        <f>IF(OR('Z-scores'!MC14&gt;3,'Z-scores'!MC14&lt;-3),"",'Z-scores'!MC14)</f>
        <v/>
      </c>
      <c r="MD14" s="7" t="str">
        <f>IF(OR('Z-scores'!MD14&gt;3,'Z-scores'!MD14&lt;-3),"",'Z-scores'!MD14)</f>
        <v/>
      </c>
      <c r="ME14" s="7" t="str">
        <f>IF(OR('Z-scores'!ME14&gt;3,'Z-scores'!ME14&lt;-3),"",'Z-scores'!ME14)</f>
        <v/>
      </c>
      <c r="MF14" s="7">
        <f>IF(OR('Z-scores'!MF14&gt;3,'Z-scores'!MF14&lt;-3),"",'Z-scores'!MF14)</f>
        <v>-0.39740999999999999</v>
      </c>
      <c r="MG14" s="7">
        <f>IF(OR('Z-scores'!MG14&gt;3,'Z-scores'!MG14&lt;-3),"",'Z-scores'!MG14)</f>
        <v>0.97511000000000003</v>
      </c>
      <c r="MH14" s="7">
        <f>IF(OR('Z-scores'!MH14&gt;3,'Z-scores'!MH14&lt;-3),"",'Z-scores'!MH14)</f>
        <v>-0.20008000000000001</v>
      </c>
      <c r="MI14" s="7">
        <f>IF(OR('Z-scores'!MI14&gt;3,'Z-scores'!MI14&lt;-3),"",'Z-scores'!MI14)</f>
        <v>-7.6819999999999999E-2</v>
      </c>
      <c r="MJ14" s="7">
        <f>IF(OR('Z-scores'!MJ14&gt;3,'Z-scores'!MJ14&lt;-3),"",'Z-scores'!MJ14)</f>
        <v>-0.36870000000000003</v>
      </c>
      <c r="MK14" s="7">
        <f>IF(OR('Z-scores'!MK14&gt;3,'Z-scores'!MK14&lt;-3),"",'Z-scores'!MK14)</f>
        <v>-0.24254000000000001</v>
      </c>
      <c r="ML14" s="7">
        <f>IF(OR('Z-scores'!ML14&gt;3,'Z-scores'!ML14&lt;-3),"",'Z-scores'!ML14)</f>
        <v>-0.12307999999999999</v>
      </c>
      <c r="MM14" s="7">
        <f>IF(OR('Z-scores'!MM14&gt;3,'Z-scores'!MM14&lt;-3),"",'Z-scores'!MM14)</f>
        <v>2.5753300000000001</v>
      </c>
      <c r="MN14" s="7">
        <f>IF(OR('Z-scores'!MN14&gt;3,'Z-scores'!MN14&lt;-3),"",'Z-scores'!MN14)</f>
        <v>-0.30488999999999999</v>
      </c>
      <c r="MO14" s="7">
        <f>IF(OR('Z-scores'!MO14&gt;3,'Z-scores'!MO14&lt;-3),"",'Z-scores'!MO14)</f>
        <v>-0.57325000000000004</v>
      </c>
      <c r="MP14" s="7">
        <f>IF(OR('Z-scores'!MP14&gt;3,'Z-scores'!MP14&lt;-3),"",'Z-scores'!MP14)</f>
        <v>1.046</v>
      </c>
      <c r="MQ14" s="7">
        <f>IF(OR('Z-scores'!MQ14&gt;3,'Z-scores'!MQ14&lt;-3),"",'Z-scores'!MQ14)</f>
        <v>-0.15589</v>
      </c>
      <c r="MR14" s="7">
        <f>IF(OR('Z-scores'!MR14&gt;3,'Z-scores'!MR14&lt;-3),"",'Z-scores'!MR14)</f>
        <v>-0.25102000000000002</v>
      </c>
      <c r="MS14" s="7">
        <f>IF(OR('Z-scores'!MS14&gt;3,'Z-scores'!MS14&lt;-3),"",'Z-scores'!MS14)</f>
        <v>-5.0070000000000003E-2</v>
      </c>
      <c r="MT14" s="7">
        <f>IF(OR('Z-scores'!MT14&gt;3,'Z-scores'!MT14&lt;-3),"",'Z-scores'!MT14)</f>
        <v>1.3327899999999999</v>
      </c>
      <c r="MU14" s="7">
        <f>IF(OR('Z-scores'!MU14&gt;3,'Z-scores'!MU14&lt;-3),"",'Z-scores'!MU14)</f>
        <v>-0.25968999999999998</v>
      </c>
      <c r="MV14" s="7">
        <f>IF(OR('Z-scores'!MV14&gt;3,'Z-scores'!MV14&lt;-3),"",'Z-scores'!MV14)</f>
        <v>-0.40944000000000003</v>
      </c>
      <c r="MW14" s="7">
        <f>IF(OR('Z-scores'!MW14&gt;3,'Z-scores'!MW14&lt;-3),"",'Z-scores'!MW14)</f>
        <v>9.6619999999999998E-2</v>
      </c>
      <c r="MX14" s="7">
        <f>IF(OR('Z-scores'!MX14&gt;3,'Z-scores'!MX14&lt;-3),"",'Z-scores'!MX14)</f>
        <v>-0.47616999999999998</v>
      </c>
      <c r="MY14" s="7">
        <f>IF(OR('Z-scores'!MY14&gt;3,'Z-scores'!MY14&lt;-3),"",'Z-scores'!MY14)</f>
        <v>-0.46076</v>
      </c>
      <c r="MZ14" s="7">
        <f>IF(OR('Z-scores'!MZ14&gt;3,'Z-scores'!MZ14&lt;-3),"",'Z-scores'!MZ14)</f>
        <v>-0.1278</v>
      </c>
      <c r="NA14" s="7">
        <f>IF(OR('Z-scores'!NA14&gt;3,'Z-scores'!NA14&lt;-3),"",'Z-scores'!NA14)</f>
        <v>-0.13064000000000001</v>
      </c>
      <c r="NB14" s="7">
        <f>IF(OR('Z-scores'!NB14&gt;3,'Z-scores'!NB14&lt;-3),"",'Z-scores'!NB14)</f>
        <v>-0.14821000000000001</v>
      </c>
      <c r="NC14" s="7">
        <f>IF(OR('Z-scores'!NC14&gt;3,'Z-scores'!NC14&lt;-3),"",'Z-scores'!NC14)</f>
        <v>0.30130000000000001</v>
      </c>
      <c r="ND14" s="7">
        <f>IF(OR('Z-scores'!ND14&gt;3,'Z-scores'!ND14&lt;-3),"",'Z-scores'!ND14)</f>
        <v>-0.23943</v>
      </c>
      <c r="NE14" s="7">
        <f>IF(OR('Z-scores'!NE14&gt;3,'Z-scores'!NE14&lt;-3),"",'Z-scores'!NE14)</f>
        <v>4.5629999999999997E-2</v>
      </c>
      <c r="NF14" s="7">
        <f>IF(OR('Z-scores'!NF14&gt;3,'Z-scores'!NF14&lt;-3),"",'Z-scores'!NF14)</f>
        <v>0.27901999999999999</v>
      </c>
      <c r="NG14" s="7">
        <f>IF(OR('Z-scores'!NG14&gt;3,'Z-scores'!NG14&lt;-3),"",'Z-scores'!NG14)</f>
        <v>-0.42315999999999998</v>
      </c>
      <c r="NH14" s="7">
        <f>IF(OR('Z-scores'!NH14&gt;3,'Z-scores'!NH14&lt;-3),"",'Z-scores'!NH14)</f>
        <v>-0.42530000000000001</v>
      </c>
      <c r="NI14" s="7">
        <f>IF(OR('Z-scores'!NI14&gt;3,'Z-scores'!NI14&lt;-3),"",'Z-scores'!NI14)</f>
        <v>-4.9630000000000001E-2</v>
      </c>
      <c r="NJ14" s="7">
        <f>IF(OR('Z-scores'!NJ14&gt;3,'Z-scores'!NJ14&lt;-3),"",'Z-scores'!NJ14)</f>
        <v>-0.43057000000000001</v>
      </c>
      <c r="NK14" s="7">
        <f>IF(OR('Z-scores'!NK14&gt;3,'Z-scores'!NK14&lt;-3),"",'Z-scores'!NK14)</f>
        <v>-0.34082000000000001</v>
      </c>
      <c r="NL14" s="7">
        <f>IF(OR('Z-scores'!NL14&gt;3,'Z-scores'!NL14&lt;-3),"",'Z-scores'!NL14)</f>
        <v>-2.5760000000000002E-2</v>
      </c>
      <c r="NM14" s="7">
        <f>IF(OR('Z-scores'!NM14&gt;3,'Z-scores'!NM14&lt;-3),"",'Z-scores'!NM14)</f>
        <v>-0.19289000000000001</v>
      </c>
      <c r="NN14" s="7">
        <f>IF(OR('Z-scores'!NN14&gt;3,'Z-scores'!NN14&lt;-3),"",'Z-scores'!NN14)</f>
        <v>-0.52680000000000005</v>
      </c>
      <c r="NO14" s="7">
        <f>IF(OR('Z-scores'!NO14&gt;3,'Z-scores'!NO14&lt;-3),"",'Z-scores'!NO14)</f>
        <v>-0.50583999999999996</v>
      </c>
      <c r="NP14" s="7">
        <f>IF(OR('Z-scores'!NP14&gt;3,'Z-scores'!NP14&lt;-3),"",'Z-scores'!NP14)</f>
        <v>-0.14810999999999999</v>
      </c>
      <c r="NQ14" s="7">
        <f>IF(OR('Z-scores'!NQ14&gt;3,'Z-scores'!NQ14&lt;-3),"",'Z-scores'!NQ14)</f>
        <v>-0.10972</v>
      </c>
      <c r="NR14" s="7">
        <f>IF(OR('Z-scores'!NR14&gt;3,'Z-scores'!NR14&lt;-3),"",'Z-scores'!NR14)</f>
        <v>-0.68930000000000002</v>
      </c>
      <c r="NS14" s="7">
        <f>IF(OR('Z-scores'!NS14&gt;3,'Z-scores'!NS14&lt;-3),"",'Z-scores'!NS14)</f>
        <v>-0.24176</v>
      </c>
      <c r="NT14" s="7">
        <f>IF(OR('Z-scores'!NT14&gt;3,'Z-scores'!NT14&lt;-3),"",'Z-scores'!NT14)</f>
        <v>-0.48760999999999999</v>
      </c>
      <c r="NU14" s="7">
        <f>IF(OR('Z-scores'!NU14&gt;3,'Z-scores'!NU14&lt;-3),"",'Z-scores'!NU14)</f>
        <v>-0.12385</v>
      </c>
      <c r="NV14" s="7">
        <f>IF(OR('Z-scores'!NV14&gt;3,'Z-scores'!NV14&lt;-3),"",'Z-scores'!NV14)</f>
        <v>-0.23996000000000001</v>
      </c>
      <c r="NW14" s="7">
        <f>IF(OR('Z-scores'!NW14&gt;3,'Z-scores'!NW14&lt;-3),"",'Z-scores'!NW14)</f>
        <v>-0.27251999999999998</v>
      </c>
      <c r="NX14" s="7">
        <f>IF(OR('Z-scores'!NX14&gt;3,'Z-scores'!NX14&lt;-3),"",'Z-scores'!NX14)</f>
        <v>-0.55103000000000002</v>
      </c>
      <c r="NY14" s="7">
        <f>IF(OR('Z-scores'!NY14&gt;3,'Z-scores'!NY14&lt;-3),"",'Z-scores'!NY14)</f>
        <v>-0.31236000000000003</v>
      </c>
      <c r="NZ14" s="7">
        <f>IF(OR('Z-scores'!NZ14&gt;3,'Z-scores'!NZ14&lt;-3),"",'Z-scores'!NZ14)</f>
        <v>1.0218100000000001</v>
      </c>
      <c r="OA14" s="7">
        <f>IF(OR('Z-scores'!OA14&gt;3,'Z-scores'!OA14&lt;-3),"",'Z-scores'!OA14)</f>
        <v>-0.51044</v>
      </c>
      <c r="OB14" s="7">
        <f>IF(OR('Z-scores'!OB14&gt;3,'Z-scores'!OB14&lt;-3),"",'Z-scores'!OB14)</f>
        <v>-0.23719999999999999</v>
      </c>
      <c r="OC14" s="7">
        <f>IF(OR('Z-scores'!OC14&gt;3,'Z-scores'!OC14&lt;-3),"",'Z-scores'!OC14)</f>
        <v>-0.29043999999999998</v>
      </c>
      <c r="OD14" s="7">
        <f>IF(OR('Z-scores'!OD14&gt;3,'Z-scores'!OD14&lt;-3),"",'Z-scores'!OD14)</f>
        <v>-0.34375</v>
      </c>
      <c r="OE14" s="7">
        <f>IF(OR('Z-scores'!OE14&gt;3,'Z-scores'!OE14&lt;-3),"",'Z-scores'!OE14)</f>
        <v>-0.14879000000000001</v>
      </c>
      <c r="OF14" s="7">
        <f>IF(OR('Z-scores'!OF14&gt;3,'Z-scores'!OF14&lt;-3),"",'Z-scores'!OF14)</f>
        <v>5.6210000000000003E-2</v>
      </c>
      <c r="OG14" s="7">
        <f>IF(OR('Z-scores'!OG14&gt;3,'Z-scores'!OG14&lt;-3),"",'Z-scores'!OG14)</f>
        <v>-0.28908</v>
      </c>
      <c r="OH14" s="7">
        <f>IF(OR('Z-scores'!OH14&gt;3,'Z-scores'!OH14&lt;-3),"",'Z-scores'!OH14)</f>
        <v>-0.52302999999999999</v>
      </c>
      <c r="OI14" s="7">
        <f>IF(OR('Z-scores'!OI14&gt;3,'Z-scores'!OI14&lt;-3),"",'Z-scores'!OI14)</f>
        <v>-0.61724999999999997</v>
      </c>
      <c r="OJ14" s="7">
        <f>IF(OR('Z-scores'!OJ14&gt;3,'Z-scores'!OJ14&lt;-3),"",'Z-scores'!OJ14)</f>
        <v>-0.32852999999999999</v>
      </c>
      <c r="OK14" s="7">
        <f>IF(OR('Z-scores'!OK14&gt;3,'Z-scores'!OK14&lt;-3),"",'Z-scores'!OK14)</f>
        <v>-0.39140000000000003</v>
      </c>
      <c r="OL14" s="7">
        <f>IF(OR('Z-scores'!OL14&gt;3,'Z-scores'!OL14&lt;-3),"",'Z-scores'!OL14)</f>
        <v>-0.21240999999999999</v>
      </c>
      <c r="OM14" s="7">
        <f>IF(OR('Z-scores'!OM14&gt;3,'Z-scores'!OM14&lt;-3),"",'Z-scores'!OM14)</f>
        <v>-0.15828999999999999</v>
      </c>
      <c r="ON14" s="7">
        <f>IF(OR('Z-scores'!ON14&gt;3,'Z-scores'!ON14&lt;-3),"",'Z-scores'!ON14)</f>
        <v>-0.35109000000000001</v>
      </c>
      <c r="OO14" s="7">
        <f>IF(OR('Z-scores'!OO14&gt;3,'Z-scores'!OO14&lt;-3),"",'Z-scores'!OO14)</f>
        <v>-0.26956999999999998</v>
      </c>
      <c r="OP14" s="7">
        <f>IF(OR('Z-scores'!OP14&gt;3,'Z-scores'!OP14&lt;-3),"",'Z-scores'!OP14)</f>
        <v>-0.24254000000000001</v>
      </c>
      <c r="OQ14" s="7">
        <f>IF(OR('Z-scores'!OQ14&gt;3,'Z-scores'!OQ14&lt;-3),"",'Z-scores'!OQ14)</f>
        <v>-0.37559999999999999</v>
      </c>
      <c r="OR14" s="7">
        <f>IF(OR('Z-scores'!OR14&gt;3,'Z-scores'!OR14&lt;-3),"",'Z-scores'!OR14)</f>
        <v>-0.45688000000000001</v>
      </c>
      <c r="OS14" s="7">
        <f>IF(OR('Z-scores'!OS14&gt;3,'Z-scores'!OS14&lt;-3),"",'Z-scores'!OS14)</f>
        <v>-0.47631000000000001</v>
      </c>
      <c r="OT14" s="7">
        <f>IF(OR('Z-scores'!OT14&gt;3,'Z-scores'!OT14&lt;-3),"",'Z-scores'!OT14)</f>
        <v>-0.2414</v>
      </c>
      <c r="OU14" s="7">
        <f>IF(OR('Z-scores'!OU14&gt;3,'Z-scores'!OU14&lt;-3),"",'Z-scores'!OU14)</f>
        <v>-6.5040000000000001E-2</v>
      </c>
      <c r="OV14" s="7">
        <f>IF(OR('Z-scores'!OV14&gt;3,'Z-scores'!OV14&lt;-3),"",'Z-scores'!OV14)</f>
        <v>-8.8910000000000003E-2</v>
      </c>
      <c r="OW14" s="7">
        <f>IF(OR('Z-scores'!OW14&gt;3,'Z-scores'!OW14&lt;-3),"",'Z-scores'!OW14)</f>
        <v>-0.20665</v>
      </c>
      <c r="OX14" s="7">
        <f>IF(OR('Z-scores'!OX14&gt;3,'Z-scores'!OX14&lt;-3),"",'Z-scores'!OX14)</f>
        <v>-0.32285999999999998</v>
      </c>
      <c r="OY14" s="7">
        <f>IF(OR('Z-scores'!OY14&gt;3,'Z-scores'!OY14&lt;-3),"",'Z-scores'!OY14)</f>
        <v>-0.48791000000000001</v>
      </c>
      <c r="OZ14" s="7">
        <f>IF(OR('Z-scores'!OZ14&gt;3,'Z-scores'!OZ14&lt;-3),"",'Z-scores'!OZ14)</f>
        <v>-0.69611000000000001</v>
      </c>
      <c r="PA14" s="7">
        <f>IF(OR('Z-scores'!PA14&gt;3,'Z-scores'!PA14&lt;-3),"",'Z-scores'!PA14)</f>
        <v>-0.18629000000000001</v>
      </c>
      <c r="PB14" s="7">
        <f>IF(OR('Z-scores'!PB14&gt;3,'Z-scores'!PB14&lt;-3),"",'Z-scores'!PB14)</f>
        <v>-0.41027000000000002</v>
      </c>
      <c r="PC14" s="7">
        <f>IF(OR('Z-scores'!PC14&gt;3,'Z-scores'!PC14&lt;-3),"",'Z-scores'!PC14)</f>
        <v>-0.42587000000000003</v>
      </c>
      <c r="PD14" s="7">
        <f>IF(OR('Z-scores'!PD14&gt;3,'Z-scores'!PD14&lt;-3),"",'Z-scores'!PD14)</f>
        <v>-0.71657999999999999</v>
      </c>
      <c r="PE14" s="7">
        <f>IF(OR('Z-scores'!PE14&gt;3,'Z-scores'!PE14&lt;-3),"",'Z-scores'!PE14)</f>
        <v>-1.482E-2</v>
      </c>
      <c r="PF14" s="7">
        <f>IF(OR('Z-scores'!PF14&gt;3,'Z-scores'!PF14&lt;-3),"",'Z-scores'!PF14)</f>
        <v>-0.67037000000000002</v>
      </c>
      <c r="PG14" s="7">
        <f>IF(OR('Z-scores'!PG14&gt;3,'Z-scores'!PG14&lt;-3),"",'Z-scores'!PG14)</f>
        <v>-0.71455999999999997</v>
      </c>
      <c r="PH14" s="7">
        <f>IF(OR('Z-scores'!PH14&gt;3,'Z-scores'!PH14&lt;-3),"",'Z-scores'!PH14)</f>
        <v>-0.32547999999999999</v>
      </c>
      <c r="PI14" s="7">
        <f>IF(OR('Z-scores'!PI14&gt;3,'Z-scores'!PI14&lt;-3),"",'Z-scores'!PI14)</f>
        <v>0.84011999999999998</v>
      </c>
      <c r="PJ14" s="7">
        <f>IF(OR('Z-scores'!PJ14&gt;3,'Z-scores'!PJ14&lt;-3),"",'Z-scores'!PJ14)</f>
        <v>-0.70557999999999998</v>
      </c>
      <c r="PK14" s="7">
        <f>IF(OR('Z-scores'!PK14&gt;3,'Z-scores'!PK14&lt;-3),"",'Z-scores'!PK14)</f>
        <v>-0.53344000000000003</v>
      </c>
      <c r="PL14" s="7">
        <f>IF(OR('Z-scores'!PL14&gt;3,'Z-scores'!PL14&lt;-3),"",'Z-scores'!PL14)</f>
        <v>-0.31169000000000002</v>
      </c>
      <c r="PM14" s="7">
        <f>IF(OR('Z-scores'!PM14&gt;3,'Z-scores'!PM14&lt;-3),"",'Z-scores'!PM14)</f>
        <v>-0.78808</v>
      </c>
      <c r="PN14" s="7">
        <f>IF(OR('Z-scores'!PN14&gt;3,'Z-scores'!PN14&lt;-3),"",'Z-scores'!PN14)</f>
        <v>-0.47647</v>
      </c>
      <c r="PO14" s="7">
        <f>IF(OR('Z-scores'!PO14&gt;3,'Z-scores'!PO14&lt;-3),"",'Z-scores'!PO14)</f>
        <v>-4.6019999999999998E-2</v>
      </c>
      <c r="PP14" s="7">
        <f>IF(OR('Z-scores'!PP14&gt;3,'Z-scores'!PP14&lt;-3),"",'Z-scores'!PP14)</f>
        <v>-0.24254000000000001</v>
      </c>
      <c r="PQ14" s="7">
        <f>IF(OR('Z-scores'!PQ14&gt;3,'Z-scores'!PQ14&lt;-3),"",'Z-scores'!PQ14)</f>
        <v>-0.69044000000000005</v>
      </c>
      <c r="PR14" s="7">
        <f>IF(OR('Z-scores'!PR14&gt;3,'Z-scores'!PR14&lt;-3),"",'Z-scores'!PR14)</f>
        <v>-0.42847000000000002</v>
      </c>
      <c r="PS14" s="7">
        <f>IF(OR('Z-scores'!PS14&gt;3,'Z-scores'!PS14&lt;-3),"",'Z-scores'!PS14)</f>
        <v>0.77568999999999999</v>
      </c>
      <c r="PT14" s="7">
        <f>IF(OR('Z-scores'!PT14&gt;3,'Z-scores'!PT14&lt;-3),"",'Z-scores'!PT14)</f>
        <v>-0.41909999999999997</v>
      </c>
      <c r="PU14" s="7">
        <f>IF(OR('Z-scores'!PU14&gt;3,'Z-scores'!PU14&lt;-3),"",'Z-scores'!PU14)</f>
        <v>-0.10313</v>
      </c>
      <c r="PV14" s="7">
        <f>IF(OR('Z-scores'!PV14&gt;3,'Z-scores'!PV14&lt;-3),"",'Z-scores'!PV14)</f>
        <v>0.26027</v>
      </c>
      <c r="PW14" s="7">
        <f>IF(OR('Z-scores'!PW14&gt;3,'Z-scores'!PW14&lt;-3),"",'Z-scores'!PW14)</f>
        <v>-0.12117</v>
      </c>
      <c r="PX14" s="7">
        <f>IF(OR('Z-scores'!PX14&gt;3,'Z-scores'!PX14&lt;-3),"",'Z-scores'!PX14)</f>
        <v>-0.18808</v>
      </c>
      <c r="PY14" s="7">
        <f>IF(OR('Z-scores'!PY14&gt;3,'Z-scores'!PY14&lt;-3),"",'Z-scores'!PY14)</f>
        <v>-6.9870000000000002E-2</v>
      </c>
      <c r="PZ14" s="7">
        <f>IF(OR('Z-scores'!PZ14&gt;3,'Z-scores'!PZ14&lt;-3),"",'Z-scores'!PZ14)</f>
        <v>2.283E-2</v>
      </c>
      <c r="QA14" s="7">
        <f>IF(OR('Z-scores'!QA14&gt;3,'Z-scores'!QA14&lt;-3),"",'Z-scores'!QA14)</f>
        <v>-7.9100000000000004E-2</v>
      </c>
      <c r="QB14" s="7">
        <f>IF(OR('Z-scores'!QB14&gt;3,'Z-scores'!QB14&lt;-3),"",'Z-scores'!QB14)</f>
        <v>-0.53908999999999996</v>
      </c>
      <c r="QC14" s="7">
        <f>IF(OR('Z-scores'!QC14&gt;3,'Z-scores'!QC14&lt;-3),"",'Z-scores'!QC14)</f>
        <v>1.342E-2</v>
      </c>
      <c r="QD14" s="7">
        <f>IF(OR('Z-scores'!QD14&gt;3,'Z-scores'!QD14&lt;-3),"",'Z-scores'!QD14)</f>
        <v>-0.37509999999999999</v>
      </c>
      <c r="QE14" s="7">
        <f>IF(OR('Z-scores'!QE14&gt;3,'Z-scores'!QE14&lt;-3),"",'Z-scores'!QE14)</f>
        <v>0.10179000000000001</v>
      </c>
      <c r="QF14" s="7">
        <f>IF(OR('Z-scores'!QF14&gt;3,'Z-scores'!QF14&lt;-3),"",'Z-scores'!QF14)</f>
        <v>0.43720999999999999</v>
      </c>
      <c r="QG14" s="7">
        <f>IF(OR('Z-scores'!QG14&gt;3,'Z-scores'!QG14&lt;-3),"",'Z-scores'!QG14)</f>
        <v>-0.47954000000000002</v>
      </c>
      <c r="QH14" s="7">
        <f>IF(OR('Z-scores'!QH14&gt;3,'Z-scores'!QH14&lt;-3),"",'Z-scores'!QH14)</f>
        <v>-0.13561999999999999</v>
      </c>
      <c r="QI14" s="7">
        <f>IF(OR('Z-scores'!QI14&gt;3,'Z-scores'!QI14&lt;-3),"",'Z-scores'!QI14)</f>
        <v>1.6218300000000001</v>
      </c>
      <c r="QJ14" s="7">
        <f>IF(OR('Z-scores'!QJ14&gt;3,'Z-scores'!QJ14&lt;-3),"",'Z-scores'!QJ14)</f>
        <v>0.45133000000000001</v>
      </c>
      <c r="QK14" s="7">
        <f>IF(OR('Z-scores'!QK14&gt;3,'Z-scores'!QK14&lt;-3),"",'Z-scores'!QK14)</f>
        <v>0.10353</v>
      </c>
      <c r="QL14" s="7">
        <f>IF(OR('Z-scores'!QL14&gt;3,'Z-scores'!QL14&lt;-3),"",'Z-scores'!QL14)</f>
        <v>-0.61223000000000005</v>
      </c>
      <c r="QM14" s="7">
        <f>IF(OR('Z-scores'!QM14&gt;3,'Z-scores'!QM14&lt;-3),"",'Z-scores'!QM14)</f>
        <v>0.11379</v>
      </c>
      <c r="QN14" s="7">
        <f>IF(OR('Z-scores'!QN14&gt;3,'Z-scores'!QN14&lt;-3),"",'Z-scores'!QN14)</f>
        <v>0.83899999999999997</v>
      </c>
      <c r="QO14" s="7">
        <f>IF(OR('Z-scores'!QO14&gt;3,'Z-scores'!QO14&lt;-3),"",'Z-scores'!QO14)</f>
        <v>0.61677999999999999</v>
      </c>
      <c r="QP14" s="7">
        <f>IF(OR('Z-scores'!QP14&gt;3,'Z-scores'!QP14&lt;-3),"",'Z-scores'!QP14)</f>
        <v>-2.0709999999999999E-2</v>
      </c>
      <c r="QQ14" s="7">
        <f>IF(OR('Z-scores'!QQ14&gt;3,'Z-scores'!QQ14&lt;-3),"",'Z-scores'!QQ14)</f>
        <v>0.28092</v>
      </c>
      <c r="QR14" s="7">
        <f>IF(OR('Z-scores'!QR14&gt;3,'Z-scores'!QR14&lt;-3),"",'Z-scores'!QR14)</f>
        <v>-7.4959999999999999E-2</v>
      </c>
      <c r="QS14" s="7">
        <f>IF(OR('Z-scores'!QS14&gt;3,'Z-scores'!QS14&lt;-3),"",'Z-scores'!QS14)</f>
        <v>0.55091000000000001</v>
      </c>
      <c r="QT14" s="7">
        <f>IF(OR('Z-scores'!QT14&gt;3,'Z-scores'!QT14&lt;-3),"",'Z-scores'!QT14)</f>
        <v>-0.51243000000000005</v>
      </c>
      <c r="QU14" s="7">
        <f>IF(OR('Z-scores'!QU14&gt;3,'Z-scores'!QU14&lt;-3),"",'Z-scores'!QU14)</f>
        <v>0.75039</v>
      </c>
      <c r="QV14" s="7">
        <f>IF(OR('Z-scores'!QV14&gt;3,'Z-scores'!QV14&lt;-3),"",'Z-scores'!QV14)</f>
        <v>-0.45196999999999998</v>
      </c>
      <c r="QW14" s="7">
        <f>IF(OR('Z-scores'!QW14&gt;3,'Z-scores'!QW14&lt;-3),"",'Z-scores'!QW14)</f>
        <v>-0.56154999999999999</v>
      </c>
      <c r="QX14" s="7">
        <f>IF(OR('Z-scores'!QX14&gt;3,'Z-scores'!QX14&lt;-3),"",'Z-scores'!QX14)</f>
        <v>0.82211999999999996</v>
      </c>
      <c r="QY14" s="7">
        <f>IF(OR('Z-scores'!QY14&gt;3,'Z-scores'!QY14&lt;-3),"",'Z-scores'!QY14)</f>
        <v>-0.28378999999999999</v>
      </c>
      <c r="QZ14" s="7">
        <f>IF(OR('Z-scores'!QZ14&gt;3,'Z-scores'!QZ14&lt;-3),"",'Z-scores'!QZ14)</f>
        <v>-0.43879000000000001</v>
      </c>
      <c r="RA14" s="7">
        <f>IF(OR('Z-scores'!RA14&gt;3,'Z-scores'!RA14&lt;-3),"",'Z-scores'!RA14)</f>
        <v>-0.2324</v>
      </c>
      <c r="RB14" s="7">
        <f>IF(OR('Z-scores'!RB14&gt;3,'Z-scores'!RB14&lt;-3),"",'Z-scores'!RB14)</f>
        <v>-0.45276</v>
      </c>
      <c r="RC14" s="7">
        <f>IF(OR('Z-scores'!RC14&gt;3,'Z-scores'!RC14&lt;-3),"",'Z-scores'!RC14)</f>
        <v>-0.36915999999999999</v>
      </c>
      <c r="RD14" s="7">
        <f>IF(OR('Z-scores'!RD14&gt;3,'Z-scores'!RD14&lt;-3),"",'Z-scores'!RD14)</f>
        <v>-0.45832000000000001</v>
      </c>
      <c r="RE14" s="7">
        <f>IF(OR('Z-scores'!RE14&gt;3,'Z-scores'!RE14&lt;-3),"",'Z-scores'!RE14)</f>
        <v>0.36652000000000001</v>
      </c>
      <c r="RF14" s="7">
        <f>IF(OR('Z-scores'!RF14&gt;3,'Z-scores'!RF14&lt;-3),"",'Z-scores'!RF14)</f>
        <v>-0.18137</v>
      </c>
      <c r="RG14" s="7">
        <f>IF(OR('Z-scores'!RG14&gt;3,'Z-scores'!RG14&lt;-3),"",'Z-scores'!RG14)</f>
        <v>0.22258</v>
      </c>
      <c r="RH14" s="7">
        <f>IF(OR('Z-scores'!RH14&gt;3,'Z-scores'!RH14&lt;-3),"",'Z-scores'!RH14)</f>
        <v>0.24356</v>
      </c>
      <c r="RI14" s="7">
        <f>IF(OR('Z-scores'!RI14&gt;3,'Z-scores'!RI14&lt;-3),"",'Z-scores'!RI14)</f>
        <v>0.57411000000000001</v>
      </c>
      <c r="RJ14" s="7">
        <f>IF(OR('Z-scores'!RJ14&gt;3,'Z-scores'!RJ14&lt;-3),"",'Z-scores'!RJ14)</f>
        <v>-0.14327000000000001</v>
      </c>
      <c r="RK14" s="7">
        <f>IF(OR('Z-scores'!RK14&gt;3,'Z-scores'!RK14&lt;-3),"",'Z-scores'!RK14)</f>
        <v>-0.35076000000000002</v>
      </c>
      <c r="RL14" s="7">
        <f>IF(OR('Z-scores'!RL14&gt;3,'Z-scores'!RL14&lt;-3),"",'Z-scores'!RL14)</f>
        <v>-0.10187</v>
      </c>
      <c r="RM14" s="7">
        <f>IF(OR('Z-scores'!RM14&gt;3,'Z-scores'!RM14&lt;-3),"",'Z-scores'!RM14)</f>
        <v>0.28462999999999999</v>
      </c>
      <c r="RN14" s="7">
        <f>IF(OR('Z-scores'!RN14&gt;3,'Z-scores'!RN14&lt;-3),"",'Z-scores'!RN14)</f>
        <v>-0.27660000000000001</v>
      </c>
      <c r="RO14" s="7">
        <f>IF(OR('Z-scores'!RO14&gt;3,'Z-scores'!RO14&lt;-3),"",'Z-scores'!RO14)</f>
        <v>-5.4980000000000001E-2</v>
      </c>
      <c r="RP14" s="7">
        <f>IF(OR('Z-scores'!RP14&gt;3,'Z-scores'!RP14&lt;-3),"",'Z-scores'!RP14)</f>
        <v>0.26862999999999998</v>
      </c>
      <c r="RQ14" s="7">
        <f>IF(OR('Z-scores'!RQ14&gt;3,'Z-scores'!RQ14&lt;-3),"",'Z-scores'!RQ14)</f>
        <v>8.7970000000000007E-2</v>
      </c>
      <c r="RR14" s="7">
        <f>IF(OR('Z-scores'!RR14&gt;3,'Z-scores'!RR14&lt;-3),"",'Z-scores'!RR14)</f>
        <v>-8.2500000000000004E-3</v>
      </c>
      <c r="RS14" s="7">
        <f>IF(OR('Z-scores'!RS14&gt;3,'Z-scores'!RS14&lt;-3),"",'Z-scores'!RS14)</f>
        <v>-0.37275999999999998</v>
      </c>
      <c r="RT14" s="7">
        <f>IF(OR('Z-scores'!RT14&gt;3,'Z-scores'!RT14&lt;-3),"",'Z-scores'!RT14)</f>
        <v>0.74453000000000003</v>
      </c>
      <c r="RU14" s="7">
        <f>IF(OR('Z-scores'!RU14&gt;3,'Z-scores'!RU14&lt;-3),"",'Z-scores'!RU14)</f>
        <v>8.2000000000000003E-2</v>
      </c>
      <c r="RV14" s="7">
        <f>IF(OR('Z-scores'!RV14&gt;3,'Z-scores'!RV14&lt;-3),"",'Z-scores'!RV14)</f>
        <v>-9.5299999999999996E-2</v>
      </c>
      <c r="RW14" s="7">
        <f>IF(OR('Z-scores'!RW14&gt;3,'Z-scores'!RW14&lt;-3),"",'Z-scores'!RW14)</f>
        <v>-0.37036999999999998</v>
      </c>
      <c r="RX14" s="7">
        <f>IF(OR('Z-scores'!RX14&gt;3,'Z-scores'!RX14&lt;-3),"",'Z-scores'!RX14)</f>
        <v>-0.14566000000000001</v>
      </c>
      <c r="RY14" s="7">
        <f>IF(OR('Z-scores'!RY14&gt;3,'Z-scores'!RY14&lt;-3),"",'Z-scores'!RY14)</f>
        <v>-0.27733999999999998</v>
      </c>
      <c r="RZ14" s="7">
        <f>IF(OR('Z-scores'!RZ14&gt;3,'Z-scores'!RZ14&lt;-3),"",'Z-scores'!RZ14)</f>
        <v>-0.23508999999999999</v>
      </c>
      <c r="SA14" s="7">
        <f>IF(OR('Z-scores'!SA14&gt;3,'Z-scores'!SA14&lt;-3),"",'Z-scores'!SA14)</f>
        <v>-0.10414</v>
      </c>
      <c r="SB14" s="7">
        <f>IF(OR('Z-scores'!SB14&gt;3,'Z-scores'!SB14&lt;-3),"",'Z-scores'!SB14)</f>
        <v>-8.6749999999999994E-2</v>
      </c>
      <c r="SC14" s="7">
        <f>IF(OR('Z-scores'!SC14&gt;3,'Z-scores'!SC14&lt;-3),"",'Z-scores'!SC14)</f>
        <v>-0.51436999999999999</v>
      </c>
      <c r="SD14" s="7">
        <f>IF(OR('Z-scores'!SD14&gt;3,'Z-scores'!SD14&lt;-3),"",'Z-scores'!SD14)</f>
        <v>-1.7000000000000001E-4</v>
      </c>
      <c r="SE14" s="7">
        <f>IF(OR('Z-scores'!SE14&gt;3,'Z-scores'!SE14&lt;-3),"",'Z-scores'!SE14)</f>
        <v>7.7179999999999999E-2</v>
      </c>
      <c r="SF14" s="7">
        <f>IF(OR('Z-scores'!SF14&gt;3,'Z-scores'!SF14&lt;-3),"",'Z-scores'!SF14)</f>
        <v>0.17562</v>
      </c>
      <c r="SG14" s="7">
        <f>IF(OR('Z-scores'!SG14&gt;3,'Z-scores'!SG14&lt;-3),"",'Z-scores'!SG14)</f>
        <v>-0.42170999999999997</v>
      </c>
      <c r="SH14" s="7">
        <f>IF(OR('Z-scores'!SH14&gt;3,'Z-scores'!SH14&lt;-3),"",'Z-scores'!SH14)</f>
        <v>-0.34068999999999999</v>
      </c>
      <c r="SI14" s="7">
        <f>IF(OR('Z-scores'!SI14&gt;3,'Z-scores'!SI14&lt;-3),"",'Z-scores'!SI14)</f>
        <v>-0.25505</v>
      </c>
      <c r="SJ14" s="7">
        <f>IF(OR('Z-scores'!SJ14&gt;3,'Z-scores'!SJ14&lt;-3),"",'Z-scores'!SJ14)</f>
        <v>-0.2293</v>
      </c>
      <c r="SK14" s="7">
        <f>IF(OR('Z-scores'!SK14&gt;3,'Z-scores'!SK14&lt;-3),"",'Z-scores'!SK14)</f>
        <v>-0.35165000000000002</v>
      </c>
      <c r="SL14" s="7">
        <f>IF(OR('Z-scores'!SL14&gt;3,'Z-scores'!SL14&lt;-3),"",'Z-scores'!SL14)</f>
        <v>-0.20322000000000001</v>
      </c>
      <c r="SM14" s="7">
        <f>IF(OR('Z-scores'!SM14&gt;3,'Z-scores'!SM14&lt;-3),"",'Z-scores'!SM14)</f>
        <v>-0.44291000000000003</v>
      </c>
      <c r="SN14" s="7">
        <f>IF(OR('Z-scores'!SN14&gt;3,'Z-scores'!SN14&lt;-3),"",'Z-scores'!SN14)</f>
        <v>-3.415E-2</v>
      </c>
      <c r="SO14" s="7">
        <f>IF(OR('Z-scores'!SO14&gt;3,'Z-scores'!SO14&lt;-3),"",'Z-scores'!SO14)</f>
        <v>0.62761999999999996</v>
      </c>
      <c r="SP14" s="7">
        <f>IF(OR('Z-scores'!SP14&gt;3,'Z-scores'!SP14&lt;-3),"",'Z-scores'!SP14)</f>
        <v>0.48753999999999997</v>
      </c>
      <c r="SQ14" s="7">
        <f>IF(OR('Z-scores'!SQ14&gt;3,'Z-scores'!SQ14&lt;-3),"",'Z-scores'!SQ14)</f>
        <v>-5.219E-2</v>
      </c>
      <c r="SR14" s="7">
        <f>IF(OR('Z-scores'!SR14&gt;3,'Z-scores'!SR14&lt;-3),"",'Z-scores'!SR14)</f>
        <v>-0.21815000000000001</v>
      </c>
      <c r="SS14" s="7">
        <f>IF(OR('Z-scores'!SS14&gt;3,'Z-scores'!SS14&lt;-3),"",'Z-scores'!SS14)</f>
        <v>0.11636000000000001</v>
      </c>
      <c r="ST14" s="7">
        <f>IF(OR('Z-scores'!ST14&gt;3,'Z-scores'!ST14&lt;-3),"",'Z-scores'!ST14)</f>
        <v>-0.53491</v>
      </c>
      <c r="SU14" s="7">
        <f>IF(OR('Z-scores'!SU14&gt;3,'Z-scores'!SU14&lt;-3),"",'Z-scores'!SU14)</f>
        <v>-0.30131000000000002</v>
      </c>
      <c r="SV14" s="7">
        <f>IF(OR('Z-scores'!SV14&gt;3,'Z-scores'!SV14&lt;-3),"",'Z-scores'!SV14)</f>
        <v>-0.19211</v>
      </c>
      <c r="SW14" s="7">
        <f>IF(OR('Z-scores'!SW14&gt;3,'Z-scores'!SW14&lt;-3),"",'Z-scores'!SW14)</f>
        <v>-0.26802999999999999</v>
      </c>
      <c r="SX14" s="7">
        <f>IF(OR('Z-scores'!SX14&gt;3,'Z-scores'!SX14&lt;-3),"",'Z-scores'!SX14)</f>
        <v>-0.15853</v>
      </c>
      <c r="SY14" s="7">
        <f>IF(OR('Z-scores'!SY14&gt;3,'Z-scores'!SY14&lt;-3),"",'Z-scores'!SY14)</f>
        <v>-0.53222000000000003</v>
      </c>
      <c r="SZ14" s="7">
        <f>IF(OR('Z-scores'!SZ14&gt;3,'Z-scores'!SZ14&lt;-3),"",'Z-scores'!SZ14)</f>
        <v>-0.38109999999999999</v>
      </c>
      <c r="TA14" s="7">
        <f>IF(OR('Z-scores'!TA14&gt;3,'Z-scores'!TA14&lt;-3),"",'Z-scores'!TA14)</f>
        <v>-0.46043000000000001</v>
      </c>
      <c r="TB14" s="7">
        <f>IF(OR('Z-scores'!TB14&gt;3,'Z-scores'!TB14&lt;-3),"",'Z-scores'!TB14)</f>
        <v>-0.39500000000000002</v>
      </c>
      <c r="TC14" s="7">
        <f>IF(OR('Z-scores'!TC14&gt;3,'Z-scores'!TC14&lt;-3),"",'Z-scores'!TC14)</f>
        <v>-0.74360999999999999</v>
      </c>
      <c r="TD14" s="7">
        <f>IF(OR('Z-scores'!TD14&gt;3,'Z-scores'!TD14&lt;-3),"",'Z-scores'!TD14)</f>
        <v>-0.53659000000000001</v>
      </c>
      <c r="TE14" s="7">
        <f>IF(OR('Z-scores'!TE14&gt;3,'Z-scores'!TE14&lt;-3),"",'Z-scores'!TE14)</f>
        <v>-0.12334000000000001</v>
      </c>
      <c r="TF14" s="7">
        <f>IF(OR('Z-scores'!TF14&gt;3,'Z-scores'!TF14&lt;-3),"",'Z-scores'!TF14)</f>
        <v>-0.5696</v>
      </c>
      <c r="TG14" s="7">
        <f>IF(OR('Z-scores'!TG14&gt;3,'Z-scores'!TG14&lt;-3),"",'Z-scores'!TG14)</f>
        <v>-0.28216999999999998</v>
      </c>
      <c r="TH14" s="7">
        <f>IF(OR('Z-scores'!TH14&gt;3,'Z-scores'!TH14&lt;-3),"",'Z-scores'!TH14)</f>
        <v>0.11126</v>
      </c>
      <c r="TI14" s="7">
        <f>IF(OR('Z-scores'!TI14&gt;3,'Z-scores'!TI14&lt;-3),"",'Z-scores'!TI14)</f>
        <v>-0.10745</v>
      </c>
      <c r="TJ14" s="7">
        <f>IF(OR('Z-scores'!TJ14&gt;3,'Z-scores'!TJ14&lt;-3),"",'Z-scores'!TJ14)</f>
        <v>-0.43547999999999998</v>
      </c>
      <c r="TK14" s="7" t="str">
        <f>IF(OR('Z-scores'!TK14&gt;3,'Z-scores'!TK14&lt;-3),"",'Z-scores'!TK14)</f>
        <v/>
      </c>
      <c r="TL14" s="7">
        <f>IF(OR('Z-scores'!TL14&gt;3,'Z-scores'!TL14&lt;-3),"",'Z-scores'!TL14)</f>
        <v>0.29559000000000002</v>
      </c>
      <c r="TM14" s="7">
        <f>IF(OR('Z-scores'!TM14&gt;3,'Z-scores'!TM14&lt;-3),"",'Z-scores'!TM14)</f>
        <v>2.4748000000000001</v>
      </c>
      <c r="TN14" s="7">
        <f>IF(OR('Z-scores'!TN14&gt;3,'Z-scores'!TN14&lt;-3),"",'Z-scores'!TN14)</f>
        <v>-0.75890000000000002</v>
      </c>
      <c r="TO14" s="7">
        <f>IF(OR('Z-scores'!TO14&gt;3,'Z-scores'!TO14&lt;-3),"",'Z-scores'!TO14)</f>
        <v>2.7636400000000001</v>
      </c>
      <c r="TP14" s="7">
        <f>IF(OR('Z-scores'!TP14&gt;3,'Z-scores'!TP14&lt;-3),"",'Z-scores'!TP14)</f>
        <v>-0.22014</v>
      </c>
      <c r="TQ14" s="7">
        <f>IF(OR('Z-scores'!TQ14&gt;3,'Z-scores'!TQ14&lt;-3),"",'Z-scores'!TQ14)</f>
        <v>-0.49314000000000002</v>
      </c>
      <c r="TR14" s="7">
        <f>IF(OR('Z-scores'!TR14&gt;3,'Z-scores'!TR14&lt;-3),"",'Z-scores'!TR14)</f>
        <v>0.80630000000000002</v>
      </c>
      <c r="TS14" s="7">
        <f>IF(OR('Z-scores'!TS14&gt;3,'Z-scores'!TS14&lt;-3),"",'Z-scores'!TS14)</f>
        <v>-2.24E-2</v>
      </c>
      <c r="TT14" s="7">
        <f>IF(OR('Z-scores'!TT14&gt;3,'Z-scores'!TT14&lt;-3),"",'Z-scores'!TT14)</f>
        <v>-0.43962000000000001</v>
      </c>
      <c r="TU14" s="7" t="str">
        <f>IF(OR('Z-scores'!TU14&gt;3,'Z-scores'!TU14&lt;-3),"",'Z-scores'!TU14)</f>
        <v/>
      </c>
      <c r="TV14" s="7">
        <f>IF(OR('Z-scores'!TV14&gt;3,'Z-scores'!TV14&lt;-3),"",'Z-scores'!TV14)</f>
        <v>2.5069999999999999E-2</v>
      </c>
      <c r="TW14" s="7">
        <f>IF(OR('Z-scores'!TW14&gt;3,'Z-scores'!TW14&lt;-3),"",'Z-scores'!TW14)</f>
        <v>1.0948899999999999</v>
      </c>
      <c r="TX14" s="7">
        <f>IF(OR('Z-scores'!TX14&gt;3,'Z-scores'!TX14&lt;-3),"",'Z-scores'!TX14)</f>
        <v>0.32039000000000001</v>
      </c>
      <c r="TY14" s="7">
        <f>IF(OR('Z-scores'!TY14&gt;3,'Z-scores'!TY14&lt;-3),"",'Z-scores'!TY14)</f>
        <v>-0.27251999999999998</v>
      </c>
      <c r="TZ14" s="7" t="str">
        <f>IF(OR('Z-scores'!TZ14&gt;3,'Z-scores'!TZ14&lt;-3),"",'Z-scores'!TZ14)</f>
        <v/>
      </c>
      <c r="UA14" s="7">
        <f>IF(OR('Z-scores'!UA14&gt;3,'Z-scores'!UA14&lt;-3),"",'Z-scores'!UA14)</f>
        <v>-0.43630999999999998</v>
      </c>
      <c r="UB14" s="7">
        <f>IF(OR('Z-scores'!UB14&gt;3,'Z-scores'!UB14&lt;-3),"",'Z-scores'!UB14)</f>
        <v>-0.17807999999999999</v>
      </c>
      <c r="UC14" s="7">
        <f>IF(OR('Z-scores'!UC14&gt;3,'Z-scores'!UC14&lt;-3),"",'Z-scores'!UC14)</f>
        <v>-0.79146000000000005</v>
      </c>
      <c r="UD14" s="7">
        <f>IF(OR('Z-scores'!UD14&gt;3,'Z-scores'!UD14&lt;-3),"",'Z-scores'!UD14)</f>
        <v>-0.37441000000000002</v>
      </c>
      <c r="UE14" s="7"/>
      <c r="UF14" s="7"/>
      <c r="UG14" s="7"/>
    </row>
    <row r="15" spans="1:553" x14ac:dyDescent="0.25">
      <c r="A15">
        <v>177</v>
      </c>
      <c r="B15">
        <v>1</v>
      </c>
      <c r="C15" s="7">
        <f>IF(OR('Z-scores'!C15&gt;3,'Z-scores'!C15&lt;-3),"",'Z-scores'!C15)</f>
        <v>-8.2739999999999994E-2</v>
      </c>
      <c r="D15" s="7">
        <f>IF(OR('Z-scores'!D15&gt;3,'Z-scores'!D15&lt;-3),"",'Z-scores'!D15)</f>
        <v>-0.60467000000000004</v>
      </c>
      <c r="E15" s="7">
        <f>IF(OR('Z-scores'!E15&gt;3,'Z-scores'!E15&lt;-3),"",'Z-scores'!E15)</f>
        <v>-0.32539000000000001</v>
      </c>
      <c r="F15" s="7">
        <f>IF(OR('Z-scores'!F15&gt;3,'Z-scores'!F15&lt;-3),"",'Z-scores'!F15)</f>
        <v>-0.11692</v>
      </c>
      <c r="G15" s="7">
        <f>IF(OR('Z-scores'!G15&gt;3,'Z-scores'!G15&lt;-3),"",'Z-scores'!G15)</f>
        <v>-0.68418000000000001</v>
      </c>
      <c r="H15" s="7">
        <f>IF(OR('Z-scores'!H15&gt;3,'Z-scores'!H15&lt;-3),"",'Z-scores'!H15)</f>
        <v>-0.23499</v>
      </c>
      <c r="I15" s="7">
        <f>IF(OR('Z-scores'!I15&gt;3,'Z-scores'!I15&lt;-3),"",'Z-scores'!I15)</f>
        <v>-0.25542999999999999</v>
      </c>
      <c r="J15" s="7">
        <f>IF(OR('Z-scores'!J15&gt;3,'Z-scores'!J15&lt;-3),"",'Z-scores'!J15)</f>
        <v>-0.48630000000000001</v>
      </c>
      <c r="K15" s="7">
        <f>IF(OR('Z-scores'!K15&gt;3,'Z-scores'!K15&lt;-3),"",'Z-scores'!K15)</f>
        <v>0.77244000000000002</v>
      </c>
      <c r="L15" s="7">
        <f>IF(OR('Z-scores'!L15&gt;3,'Z-scores'!L15&lt;-3),"",'Z-scores'!L15)</f>
        <v>-0.17601</v>
      </c>
      <c r="M15" s="7">
        <f>IF(OR('Z-scores'!M15&gt;3,'Z-scores'!M15&lt;-3),"",'Z-scores'!M15)</f>
        <v>0.21188000000000001</v>
      </c>
      <c r="N15" s="7">
        <f>IF(OR('Z-scores'!N15&gt;3,'Z-scores'!N15&lt;-3),"",'Z-scores'!N15)</f>
        <v>-0.30235000000000001</v>
      </c>
      <c r="O15" s="7">
        <f>IF(OR('Z-scores'!O15&gt;3,'Z-scores'!O15&lt;-3),"",'Z-scores'!O15)</f>
        <v>-0.40603</v>
      </c>
      <c r="P15" s="7">
        <f>IF(OR('Z-scores'!P15&gt;3,'Z-scores'!P15&lt;-3),"",'Z-scores'!P15)</f>
        <v>-0.61438999999999999</v>
      </c>
      <c r="Q15" s="7">
        <f>IF(OR('Z-scores'!Q15&gt;3,'Z-scores'!Q15&lt;-3),"",'Z-scores'!Q15)</f>
        <v>0.10467</v>
      </c>
      <c r="R15" s="7">
        <f>IF(OR('Z-scores'!R15&gt;3,'Z-scores'!R15&lt;-3),"",'Z-scores'!R15)</f>
        <v>-0.4234</v>
      </c>
      <c r="S15" s="7">
        <f>IF(OR('Z-scores'!S15&gt;3,'Z-scores'!S15&lt;-3),"",'Z-scores'!S15)</f>
        <v>-0.30880999999999997</v>
      </c>
      <c r="T15" s="7">
        <f>IF(OR('Z-scores'!T15&gt;3,'Z-scores'!T15&lt;-3),"",'Z-scores'!T15)</f>
        <v>0.13299</v>
      </c>
      <c r="U15" s="7">
        <f>IF(OR('Z-scores'!U15&gt;3,'Z-scores'!U15&lt;-3),"",'Z-scores'!U15)</f>
        <v>0.65310000000000001</v>
      </c>
      <c r="V15" s="7">
        <f>IF(OR('Z-scores'!V15&gt;3,'Z-scores'!V15&lt;-3),"",'Z-scores'!V15)</f>
        <v>0.86624999999999996</v>
      </c>
      <c r="W15" s="7">
        <f>IF(OR('Z-scores'!W15&gt;3,'Z-scores'!W15&lt;-3),"",'Z-scores'!W15)</f>
        <v>0.40690999999999999</v>
      </c>
      <c r="X15" s="7">
        <f>IF(OR('Z-scores'!X15&gt;3,'Z-scores'!X15&lt;-3),"",'Z-scores'!X15)</f>
        <v>0.46121000000000001</v>
      </c>
      <c r="Y15" s="7">
        <f>IF(OR('Z-scores'!Y15&gt;3,'Z-scores'!Y15&lt;-3),"",'Z-scores'!Y15)</f>
        <v>0.33167999999999997</v>
      </c>
      <c r="Z15" s="7">
        <f>IF(OR('Z-scores'!Z15&gt;3,'Z-scores'!Z15&lt;-3),"",'Z-scores'!Z15)</f>
        <v>8.4970000000000004E-2</v>
      </c>
      <c r="AA15" s="7">
        <f>IF(OR('Z-scores'!AA15&gt;3,'Z-scores'!AA15&lt;-3),"",'Z-scores'!AA15)</f>
        <v>-0.53776999999999997</v>
      </c>
      <c r="AB15" s="7">
        <f>IF(OR('Z-scores'!AB15&gt;3,'Z-scores'!AB15&lt;-3),"",'Z-scores'!AB15)</f>
        <v>-0.15575</v>
      </c>
      <c r="AC15" s="7">
        <f>IF(OR('Z-scores'!AC15&gt;3,'Z-scores'!AC15&lt;-3),"",'Z-scores'!AC15)</f>
        <v>1.37565</v>
      </c>
      <c r="AD15" s="7">
        <f>IF(OR('Z-scores'!AD15&gt;3,'Z-scores'!AD15&lt;-3),"",'Z-scores'!AD15)</f>
        <v>0.25278</v>
      </c>
      <c r="AE15" s="7">
        <f>IF(OR('Z-scores'!AE15&gt;3,'Z-scores'!AE15&lt;-3),"",'Z-scores'!AE15)</f>
        <v>2.30321</v>
      </c>
      <c r="AF15" s="7">
        <f>IF(OR('Z-scores'!AF15&gt;3,'Z-scores'!AF15&lt;-3),"",'Z-scores'!AF15)</f>
        <v>4.904E-2</v>
      </c>
      <c r="AG15" s="7">
        <f>IF(OR('Z-scores'!AG15&gt;3,'Z-scores'!AG15&lt;-3),"",'Z-scores'!AG15)</f>
        <v>-0.21856999999999999</v>
      </c>
      <c r="AH15" s="7">
        <f>IF(OR('Z-scores'!AH15&gt;3,'Z-scores'!AH15&lt;-3),"",'Z-scores'!AH15)</f>
        <v>-0.61456</v>
      </c>
      <c r="AI15" s="7">
        <f>IF(OR('Z-scores'!AI15&gt;3,'Z-scores'!AI15&lt;-3),"",'Z-scores'!AI15)</f>
        <v>-0.74358000000000002</v>
      </c>
      <c r="AJ15" s="7">
        <f>IF(OR('Z-scores'!AJ15&gt;3,'Z-scores'!AJ15&lt;-3),"",'Z-scores'!AJ15)</f>
        <v>-0.35236000000000001</v>
      </c>
      <c r="AK15" s="7">
        <f>IF(OR('Z-scores'!AK15&gt;3,'Z-scores'!AK15&lt;-3),"",'Z-scores'!AK15)</f>
        <v>-0.11479</v>
      </c>
      <c r="AL15" s="7">
        <f>IF(OR('Z-scores'!AL15&gt;3,'Z-scores'!AL15&lt;-3),"",'Z-scores'!AL15)</f>
        <v>0.31469000000000003</v>
      </c>
      <c r="AM15" s="7">
        <f>IF(OR('Z-scores'!AM15&gt;3,'Z-scores'!AM15&lt;-3),"",'Z-scores'!AM15)</f>
        <v>0.21257000000000001</v>
      </c>
      <c r="AN15" s="7">
        <f>IF(OR('Z-scores'!AN15&gt;3,'Z-scores'!AN15&lt;-3),"",'Z-scores'!AN15)</f>
        <v>-0.79213999999999996</v>
      </c>
      <c r="AO15" s="7">
        <f>IF(OR('Z-scores'!AO15&gt;3,'Z-scores'!AO15&lt;-3),"",'Z-scores'!AO15)</f>
        <v>0.18121000000000001</v>
      </c>
      <c r="AP15" s="7">
        <f>IF(OR('Z-scores'!AP15&gt;3,'Z-scores'!AP15&lt;-3),"",'Z-scores'!AP15)</f>
        <v>-0.12525</v>
      </c>
      <c r="AQ15" s="7">
        <f>IF(OR('Z-scores'!AQ15&gt;3,'Z-scores'!AQ15&lt;-3),"",'Z-scores'!AQ15)</f>
        <v>9.2499999999999999E-2</v>
      </c>
      <c r="AR15" s="7">
        <f>IF(OR('Z-scores'!AR15&gt;3,'Z-scores'!AR15&lt;-3),"",'Z-scores'!AR15)</f>
        <v>-4.684E-2</v>
      </c>
      <c r="AS15" s="7">
        <f>IF(OR('Z-scores'!AS15&gt;3,'Z-scores'!AS15&lt;-3),"",'Z-scores'!AS15)</f>
        <v>0.26751999999999998</v>
      </c>
      <c r="AT15" s="7">
        <f>IF(OR('Z-scores'!AT15&gt;3,'Z-scores'!AT15&lt;-3),"",'Z-scores'!AT15)</f>
        <v>2.9456699999999998</v>
      </c>
      <c r="AU15" s="7" t="str">
        <f>IF(OR('Z-scores'!AU15&gt;3,'Z-scores'!AU15&lt;-3),"",'Z-scores'!AU15)</f>
        <v/>
      </c>
      <c r="AV15" s="7" t="str">
        <f>IF(OR('Z-scores'!AV15&gt;3,'Z-scores'!AV15&lt;-3),"",'Z-scores'!AV15)</f>
        <v/>
      </c>
      <c r="AW15" s="7">
        <f>IF(OR('Z-scores'!AW15&gt;3,'Z-scores'!AW15&lt;-3),"",'Z-scores'!AW15)</f>
        <v>1.4299900000000001</v>
      </c>
      <c r="AX15" s="7">
        <f>IF(OR('Z-scores'!AX15&gt;3,'Z-scores'!AX15&lt;-3),"",'Z-scores'!AX15)</f>
        <v>0.54174999999999995</v>
      </c>
      <c r="AY15" s="7">
        <f>IF(OR('Z-scores'!AY15&gt;3,'Z-scores'!AY15&lt;-3),"",'Z-scores'!AY15)</f>
        <v>-0.36831999999999998</v>
      </c>
      <c r="AZ15" s="7">
        <f>IF(OR('Z-scores'!AZ15&gt;3,'Z-scores'!AZ15&lt;-3),"",'Z-scores'!AZ15)</f>
        <v>-0.51961000000000002</v>
      </c>
      <c r="BA15" s="7">
        <f>IF(OR('Z-scores'!BA15&gt;3,'Z-scores'!BA15&lt;-3),"",'Z-scores'!BA15)</f>
        <v>-0.18631</v>
      </c>
      <c r="BB15" s="7">
        <f>IF(OR('Z-scores'!BB15&gt;3,'Z-scores'!BB15&lt;-3),"",'Z-scores'!BB15)</f>
        <v>-0.68847999999999998</v>
      </c>
      <c r="BC15" s="7">
        <f>IF(OR('Z-scores'!BC15&gt;3,'Z-scores'!BC15&lt;-3),"",'Z-scores'!BC15)</f>
        <v>-0.14187</v>
      </c>
      <c r="BD15" s="7">
        <f>IF(OR('Z-scores'!BD15&gt;3,'Z-scores'!BD15&lt;-3),"",'Z-scores'!BD15)</f>
        <v>0.32011000000000001</v>
      </c>
      <c r="BE15" s="7">
        <f>IF(OR('Z-scores'!BE15&gt;3,'Z-scores'!BE15&lt;-3),"",'Z-scores'!BE15)</f>
        <v>0.57833000000000001</v>
      </c>
      <c r="BF15" s="7">
        <f>IF(OR('Z-scores'!BF15&gt;3,'Z-scores'!BF15&lt;-3),"",'Z-scores'!BF15)</f>
        <v>-0.61899999999999999</v>
      </c>
      <c r="BG15" s="7">
        <f>IF(OR('Z-scores'!BG15&gt;3,'Z-scores'!BG15&lt;-3),"",'Z-scores'!BG15)</f>
        <v>-0.66366000000000003</v>
      </c>
      <c r="BH15" s="7">
        <f>IF(OR('Z-scores'!BH15&gt;3,'Z-scores'!BH15&lt;-3),"",'Z-scores'!BH15)</f>
        <v>-0.62377000000000005</v>
      </c>
      <c r="BI15" s="7">
        <f>IF(OR('Z-scores'!BI15&gt;3,'Z-scores'!BI15&lt;-3),"",'Z-scores'!BI15)</f>
        <v>-0.52822000000000002</v>
      </c>
      <c r="BJ15" s="7">
        <f>IF(OR('Z-scores'!BJ15&gt;3,'Z-scores'!BJ15&lt;-3),"",'Z-scores'!BJ15)</f>
        <v>-0.49118000000000001</v>
      </c>
      <c r="BK15" s="7">
        <f>IF(OR('Z-scores'!BK15&gt;3,'Z-scores'!BK15&lt;-3),"",'Z-scores'!BK15)</f>
        <v>-0.34793000000000002</v>
      </c>
      <c r="BL15" s="7">
        <f>IF(OR('Z-scores'!BL15&gt;3,'Z-scores'!BL15&lt;-3),"",'Z-scores'!BL15)</f>
        <v>0.31758999999999998</v>
      </c>
      <c r="BM15" s="7">
        <f>IF(OR('Z-scores'!BM15&gt;3,'Z-scores'!BM15&lt;-3),"",'Z-scores'!BM15)</f>
        <v>-0.53410999999999997</v>
      </c>
      <c r="BN15" s="7">
        <f>IF(OR('Z-scores'!BN15&gt;3,'Z-scores'!BN15&lt;-3),"",'Z-scores'!BN15)</f>
        <v>-0.71982999999999997</v>
      </c>
      <c r="BO15" s="7">
        <f>IF(OR('Z-scores'!BO15&gt;3,'Z-scores'!BO15&lt;-3),"",'Z-scores'!BO15)</f>
        <v>-0.38529000000000002</v>
      </c>
      <c r="BP15" s="7">
        <f>IF(OR('Z-scores'!BP15&gt;3,'Z-scores'!BP15&lt;-3),"",'Z-scores'!BP15)</f>
        <v>-0.25611</v>
      </c>
      <c r="BQ15" s="7">
        <f>IF(OR('Z-scores'!BQ15&gt;3,'Z-scores'!BQ15&lt;-3),"",'Z-scores'!BQ15)</f>
        <v>0.24626000000000001</v>
      </c>
      <c r="BR15" s="7">
        <f>IF(OR('Z-scores'!BR15&gt;3,'Z-scores'!BR15&lt;-3),"",'Z-scores'!BR15)</f>
        <v>-0.13969000000000001</v>
      </c>
      <c r="BS15" s="7">
        <f>IF(OR('Z-scores'!BS15&gt;3,'Z-scores'!BS15&lt;-3),"",'Z-scores'!BS15)</f>
        <v>0.67942999999999998</v>
      </c>
      <c r="BT15" s="7">
        <f>IF(OR('Z-scores'!BT15&gt;3,'Z-scores'!BT15&lt;-3),"",'Z-scores'!BT15)</f>
        <v>-0.16320999999999999</v>
      </c>
      <c r="BU15" s="7">
        <f>IF(OR('Z-scores'!BU15&gt;3,'Z-scores'!BU15&lt;-3),"",'Z-scores'!BU15)</f>
        <v>2.6589999999999999E-2</v>
      </c>
      <c r="BV15" s="7">
        <f>IF(OR('Z-scores'!BV15&gt;3,'Z-scores'!BV15&lt;-3),"",'Z-scores'!BV15)</f>
        <v>-4.6399999999999997E-2</v>
      </c>
      <c r="BW15" s="7">
        <f>IF(OR('Z-scores'!BW15&gt;3,'Z-scores'!BW15&lt;-3),"",'Z-scores'!BW15)</f>
        <v>-8.165E-2</v>
      </c>
      <c r="BX15" s="7">
        <f>IF(OR('Z-scores'!BX15&gt;3,'Z-scores'!BX15&lt;-3),"",'Z-scores'!BX15)</f>
        <v>-0.25695000000000001</v>
      </c>
      <c r="BY15" s="7">
        <f>IF(OR('Z-scores'!BY15&gt;3,'Z-scores'!BY15&lt;-3),"",'Z-scores'!BY15)</f>
        <v>0.15468000000000001</v>
      </c>
      <c r="BZ15" s="7">
        <f>IF(OR('Z-scores'!BZ15&gt;3,'Z-scores'!BZ15&lt;-3),"",'Z-scores'!BZ15)</f>
        <v>-0.35835</v>
      </c>
      <c r="CA15" s="7">
        <f>IF(OR('Z-scores'!CA15&gt;3,'Z-scores'!CA15&lt;-3),"",'Z-scores'!CA15)</f>
        <v>-0.12457</v>
      </c>
      <c r="CB15" s="7">
        <f>IF(OR('Z-scores'!CB15&gt;3,'Z-scores'!CB15&lt;-3),"",'Z-scores'!CB15)</f>
        <v>-0.13746</v>
      </c>
      <c r="CC15" s="7">
        <f>IF(OR('Z-scores'!CC15&gt;3,'Z-scores'!CC15&lt;-3),"",'Z-scores'!CC15)</f>
        <v>-0.50890999999999997</v>
      </c>
      <c r="CD15" s="7">
        <f>IF(OR('Z-scores'!CD15&gt;3,'Z-scores'!CD15&lt;-3),"",'Z-scores'!CD15)</f>
        <v>-0.37781999999999999</v>
      </c>
      <c r="CE15" s="7">
        <f>IF(OR('Z-scores'!CE15&gt;3,'Z-scores'!CE15&lt;-3),"",'Z-scores'!CE15)</f>
        <v>-0.37307000000000001</v>
      </c>
      <c r="CF15" s="7">
        <f>IF(OR('Z-scores'!CF15&gt;3,'Z-scores'!CF15&lt;-3),"",'Z-scores'!CF15)</f>
        <v>-0.51568999999999998</v>
      </c>
      <c r="CG15" s="7">
        <f>IF(OR('Z-scores'!CG15&gt;3,'Z-scores'!CG15&lt;-3),"",'Z-scores'!CG15)</f>
        <v>-0.25700000000000001</v>
      </c>
      <c r="CH15" s="7">
        <f>IF(OR('Z-scores'!CH15&gt;3,'Z-scores'!CH15&lt;-3),"",'Z-scores'!CH15)</f>
        <v>6.8659999999999999E-2</v>
      </c>
      <c r="CI15" s="7">
        <f>IF(OR('Z-scores'!CI15&gt;3,'Z-scores'!CI15&lt;-3),"",'Z-scores'!CI15)</f>
        <v>-5.9650000000000002E-2</v>
      </c>
      <c r="CJ15" s="7">
        <f>IF(OR('Z-scores'!CJ15&gt;3,'Z-scores'!CJ15&lt;-3),"",'Z-scores'!CJ15)</f>
        <v>-0.45505000000000001</v>
      </c>
      <c r="CK15" s="7">
        <f>IF(OR('Z-scores'!CK15&gt;3,'Z-scores'!CK15&lt;-3),"",'Z-scores'!CK15)</f>
        <v>-0.42320000000000002</v>
      </c>
      <c r="CL15" s="7">
        <f>IF(OR('Z-scores'!CL15&gt;3,'Z-scores'!CL15&lt;-3),"",'Z-scores'!CL15)</f>
        <v>-0.30708000000000002</v>
      </c>
      <c r="CM15" s="7">
        <f>IF(OR('Z-scores'!CM15&gt;3,'Z-scores'!CM15&lt;-3),"",'Z-scores'!CM15)</f>
        <v>0.17892</v>
      </c>
      <c r="CN15" s="7">
        <f>IF(OR('Z-scores'!CN15&gt;3,'Z-scores'!CN15&lt;-3),"",'Z-scores'!CN15)</f>
        <v>0.39606999999999998</v>
      </c>
      <c r="CO15" s="7">
        <f>IF(OR('Z-scores'!CO15&gt;3,'Z-scores'!CO15&lt;-3),"",'Z-scores'!CO15)</f>
        <v>0.70752999999999999</v>
      </c>
      <c r="CP15" s="7">
        <f>IF(OR('Z-scores'!CP15&gt;3,'Z-scores'!CP15&lt;-3),"",'Z-scores'!CP15)</f>
        <v>9.7000000000000003E-3</v>
      </c>
      <c r="CQ15" s="7">
        <f>IF(OR('Z-scores'!CQ15&gt;3,'Z-scores'!CQ15&lt;-3),"",'Z-scores'!CQ15)</f>
        <v>0.32826</v>
      </c>
      <c r="CR15" s="7">
        <f>IF(OR('Z-scores'!CR15&gt;3,'Z-scores'!CR15&lt;-3),"",'Z-scores'!CR15)</f>
        <v>0.94121999999999995</v>
      </c>
      <c r="CS15" s="7">
        <f>IF(OR('Z-scores'!CS15&gt;3,'Z-scores'!CS15&lt;-3),"",'Z-scores'!CS15)</f>
        <v>0.85672999999999999</v>
      </c>
      <c r="CT15" s="7">
        <f>IF(OR('Z-scores'!CT15&gt;3,'Z-scores'!CT15&lt;-3),"",'Z-scores'!CT15)</f>
        <v>0.90139999999999998</v>
      </c>
      <c r="CU15" s="7">
        <f>IF(OR('Z-scores'!CU15&gt;3,'Z-scores'!CU15&lt;-3),"",'Z-scores'!CU15)</f>
        <v>0.66830999999999996</v>
      </c>
      <c r="CV15" s="7">
        <f>IF(OR('Z-scores'!CV15&gt;3,'Z-scores'!CV15&lt;-3),"",'Z-scores'!CV15)</f>
        <v>-0.1111</v>
      </c>
      <c r="CW15" s="7">
        <f>IF(OR('Z-scores'!CW15&gt;3,'Z-scores'!CW15&lt;-3),"",'Z-scores'!CW15)</f>
        <v>1.0264200000000001</v>
      </c>
      <c r="CX15" s="7">
        <f>IF(OR('Z-scores'!CX15&gt;3,'Z-scores'!CX15&lt;-3),"",'Z-scores'!CX15)</f>
        <v>1.5450699999999999</v>
      </c>
      <c r="CY15" s="7">
        <f>IF(OR('Z-scores'!CY15&gt;3,'Z-scores'!CY15&lt;-3),"",'Z-scores'!CY15)</f>
        <v>2.4279600000000001</v>
      </c>
      <c r="CZ15" s="7">
        <f>IF(OR('Z-scores'!CZ15&gt;3,'Z-scores'!CZ15&lt;-3),"",'Z-scores'!CZ15)</f>
        <v>2.0803699999999998</v>
      </c>
      <c r="DA15" s="7">
        <f>IF(OR('Z-scores'!DA15&gt;3,'Z-scores'!DA15&lt;-3),"",'Z-scores'!DA15)</f>
        <v>2.1190099999999998</v>
      </c>
      <c r="DB15" s="7">
        <f>IF(OR('Z-scores'!DB15&gt;3,'Z-scores'!DB15&lt;-3),"",'Z-scores'!DB15)</f>
        <v>-0.1457</v>
      </c>
      <c r="DC15" s="7">
        <f>IF(OR('Z-scores'!DC15&gt;3,'Z-scores'!DC15&lt;-3),"",'Z-scores'!DC15)</f>
        <v>0.97774000000000005</v>
      </c>
      <c r="DD15" s="7">
        <f>IF(OR('Z-scores'!DD15&gt;3,'Z-scores'!DD15&lt;-3),"",'Z-scores'!DD15)</f>
        <v>6.8129999999999996E-2</v>
      </c>
      <c r="DE15" s="7">
        <f>IF(OR('Z-scores'!DE15&gt;3,'Z-scores'!DE15&lt;-3),"",'Z-scores'!DE15)</f>
        <v>0.52327000000000001</v>
      </c>
      <c r="DF15" s="7">
        <f>IF(OR('Z-scores'!DF15&gt;3,'Z-scores'!DF15&lt;-3),"",'Z-scores'!DF15)</f>
        <v>1.09226</v>
      </c>
      <c r="DG15" s="7">
        <f>IF(OR('Z-scores'!DG15&gt;3,'Z-scores'!DG15&lt;-3),"",'Z-scores'!DG15)</f>
        <v>0.35994999999999999</v>
      </c>
      <c r="DH15" s="7">
        <f>IF(OR('Z-scores'!DH15&gt;3,'Z-scores'!DH15&lt;-3),"",'Z-scores'!DH15)</f>
        <v>1.5332699999999999</v>
      </c>
      <c r="DI15" s="7">
        <f>IF(OR('Z-scores'!DI15&gt;3,'Z-scores'!DI15&lt;-3),"",'Z-scores'!DI15)</f>
        <v>0.82957000000000003</v>
      </c>
      <c r="DJ15" s="7">
        <f>IF(OR('Z-scores'!DJ15&gt;3,'Z-scores'!DJ15&lt;-3),"",'Z-scores'!DJ15)</f>
        <v>1.6469100000000001</v>
      </c>
      <c r="DK15" s="7">
        <f>IF(OR('Z-scores'!DK15&gt;3,'Z-scores'!DK15&lt;-3),"",'Z-scores'!DK15)</f>
        <v>1.47207</v>
      </c>
      <c r="DL15" s="7">
        <f>IF(OR('Z-scores'!DL15&gt;3,'Z-scores'!DL15&lt;-3),"",'Z-scores'!DL15)</f>
        <v>1.44364</v>
      </c>
      <c r="DM15" s="7">
        <f>IF(OR('Z-scores'!DM15&gt;3,'Z-scores'!DM15&lt;-3),"",'Z-scores'!DM15)</f>
        <v>0.84308000000000005</v>
      </c>
      <c r="DN15" s="7">
        <f>IF(OR('Z-scores'!DN15&gt;3,'Z-scores'!DN15&lt;-3),"",'Z-scores'!DN15)</f>
        <v>0.25197999999999998</v>
      </c>
      <c r="DO15" s="7">
        <f>IF(OR('Z-scores'!DO15&gt;3,'Z-scores'!DO15&lt;-3),"",'Z-scores'!DO15)</f>
        <v>0.99034</v>
      </c>
      <c r="DP15" s="7">
        <f>IF(OR('Z-scores'!DP15&gt;3,'Z-scores'!DP15&lt;-3),"",'Z-scores'!DP15)</f>
        <v>1.9550700000000001</v>
      </c>
      <c r="DQ15" s="7">
        <f>IF(OR('Z-scores'!DQ15&gt;3,'Z-scores'!DQ15&lt;-3),"",'Z-scores'!DQ15)</f>
        <v>0.98170999999999997</v>
      </c>
      <c r="DR15" s="7">
        <f>IF(OR('Z-scores'!DR15&gt;3,'Z-scores'!DR15&lt;-3),"",'Z-scores'!DR15)</f>
        <v>0.25822000000000001</v>
      </c>
      <c r="DS15" s="7">
        <f>IF(OR('Z-scores'!DS15&gt;3,'Z-scores'!DS15&lt;-3),"",'Z-scores'!DS15)</f>
        <v>1.28268</v>
      </c>
      <c r="DT15" s="7">
        <f>IF(OR('Z-scores'!DT15&gt;3,'Z-scores'!DT15&lt;-3),"",'Z-scores'!DT15)</f>
        <v>-0.77661999999999998</v>
      </c>
      <c r="DU15" s="7">
        <f>IF(OR('Z-scores'!DU15&gt;3,'Z-scores'!DU15&lt;-3),"",'Z-scores'!DU15)</f>
        <v>-0.94625000000000004</v>
      </c>
      <c r="DV15" s="7">
        <f>IF(OR('Z-scores'!DV15&gt;3,'Z-scores'!DV15&lt;-3),"",'Z-scores'!DV15)</f>
        <v>-0.87704000000000004</v>
      </c>
      <c r="DW15" s="7">
        <f>IF(OR('Z-scores'!DW15&gt;3,'Z-scores'!DW15&lt;-3),"",'Z-scores'!DW15)</f>
        <v>-0.67710999999999999</v>
      </c>
      <c r="DX15" s="7">
        <f>IF(OR('Z-scores'!DX15&gt;3,'Z-scores'!DX15&lt;-3),"",'Z-scores'!DX15)</f>
        <v>0.28534999999999999</v>
      </c>
      <c r="DY15" s="7">
        <f>IF(OR('Z-scores'!DY15&gt;3,'Z-scores'!DY15&lt;-3),"",'Z-scores'!DY15)</f>
        <v>1.61433</v>
      </c>
      <c r="DZ15" s="7">
        <f>IF(OR('Z-scores'!DZ15&gt;3,'Z-scores'!DZ15&lt;-3),"",'Z-scores'!DZ15)</f>
        <v>1.0308999999999999</v>
      </c>
      <c r="EA15" s="7">
        <f>IF(OR('Z-scores'!EA15&gt;3,'Z-scores'!EA15&lt;-3),"",'Z-scores'!EA15)</f>
        <v>-0.53749000000000002</v>
      </c>
      <c r="EB15" s="7">
        <f>IF(OR('Z-scores'!EB15&gt;3,'Z-scores'!EB15&lt;-3),"",'Z-scores'!EB15)</f>
        <v>-0.43293999999999999</v>
      </c>
      <c r="EC15" s="7">
        <f>IF(OR('Z-scores'!EC15&gt;3,'Z-scores'!EC15&lt;-3),"",'Z-scores'!EC15)</f>
        <v>-0.37191999999999997</v>
      </c>
      <c r="ED15" s="7">
        <f>IF(OR('Z-scores'!ED15&gt;3,'Z-scores'!ED15&lt;-3),"",'Z-scores'!ED15)</f>
        <v>-0.50766</v>
      </c>
      <c r="EE15" s="7">
        <f>IF(OR('Z-scores'!EE15&gt;3,'Z-scores'!EE15&lt;-3),"",'Z-scores'!EE15)</f>
        <v>-0.49431000000000003</v>
      </c>
      <c r="EF15" s="7">
        <f>IF(OR('Z-scores'!EF15&gt;3,'Z-scores'!EF15&lt;-3),"",'Z-scores'!EF15)</f>
        <v>-0.78376000000000001</v>
      </c>
      <c r="EG15" s="7">
        <f>IF(OR('Z-scores'!EG15&gt;3,'Z-scores'!EG15&lt;-3),"",'Z-scores'!EG15)</f>
        <v>-0.74263999999999997</v>
      </c>
      <c r="EH15" s="7">
        <f>IF(OR('Z-scores'!EH15&gt;3,'Z-scores'!EH15&lt;-3),"",'Z-scores'!EH15)</f>
        <v>-0.65488999999999997</v>
      </c>
      <c r="EI15" s="7">
        <f>IF(OR('Z-scores'!EI15&gt;3,'Z-scores'!EI15&lt;-3),"",'Z-scores'!EI15)</f>
        <v>-0.50305</v>
      </c>
      <c r="EJ15" s="7" t="str">
        <f>IF(OR('Z-scores'!EJ15&gt;3,'Z-scores'!EJ15&lt;-3),"",'Z-scores'!EJ15)</f>
        <v/>
      </c>
      <c r="EK15" s="7">
        <f>IF(OR('Z-scores'!EK15&gt;3,'Z-scores'!EK15&lt;-3),"",'Z-scores'!EK15)</f>
        <v>1.1513</v>
      </c>
      <c r="EL15" s="7">
        <f>IF(OR('Z-scores'!EL15&gt;3,'Z-scores'!EL15&lt;-3),"",'Z-scores'!EL15)</f>
        <v>0.24335000000000001</v>
      </c>
      <c r="EM15" s="7">
        <f>IF(OR('Z-scores'!EM15&gt;3,'Z-scores'!EM15&lt;-3),"",'Z-scores'!EM15)</f>
        <v>-0.22111</v>
      </c>
      <c r="EN15" s="7">
        <f>IF(OR('Z-scores'!EN15&gt;3,'Z-scores'!EN15&lt;-3),"",'Z-scores'!EN15)</f>
        <v>-0.37201000000000001</v>
      </c>
      <c r="EO15" s="7">
        <f>IF(OR('Z-scores'!EO15&gt;3,'Z-scores'!EO15&lt;-3),"",'Z-scores'!EO15)</f>
        <v>-0.28627000000000002</v>
      </c>
      <c r="EP15" s="7">
        <f>IF(OR('Z-scores'!EP15&gt;3,'Z-scores'!EP15&lt;-3),"",'Z-scores'!EP15)</f>
        <v>-0.23863000000000001</v>
      </c>
      <c r="EQ15" s="7">
        <f>IF(OR('Z-scores'!EQ15&gt;3,'Z-scores'!EQ15&lt;-3),"",'Z-scores'!EQ15)</f>
        <v>-0.35241</v>
      </c>
      <c r="ER15" s="7">
        <f>IF(OR('Z-scores'!ER15&gt;3,'Z-scores'!ER15&lt;-3),"",'Z-scores'!ER15)</f>
        <v>-0.33898</v>
      </c>
      <c r="ES15" s="7">
        <f>IF(OR('Z-scores'!ES15&gt;3,'Z-scores'!ES15&lt;-3),"",'Z-scores'!ES15)</f>
        <v>-0.41437000000000002</v>
      </c>
      <c r="ET15" s="7">
        <f>IF(OR('Z-scores'!ET15&gt;3,'Z-scores'!ET15&lt;-3),"",'Z-scores'!ET15)</f>
        <v>0.82987</v>
      </c>
      <c r="EU15" s="7">
        <f>IF(OR('Z-scores'!EU15&gt;3,'Z-scores'!EU15&lt;-3),"",'Z-scores'!EU15)</f>
        <v>-0.15164</v>
      </c>
      <c r="EV15" s="7">
        <f>IF(OR('Z-scores'!EV15&gt;3,'Z-scores'!EV15&lt;-3),"",'Z-scores'!EV15)</f>
        <v>-9.0609999999999996E-2</v>
      </c>
      <c r="EW15" s="7">
        <f>IF(OR('Z-scores'!EW15&gt;3,'Z-scores'!EW15&lt;-3),"",'Z-scores'!EW15)</f>
        <v>-0.15372</v>
      </c>
      <c r="EX15" s="7">
        <f>IF(OR('Z-scores'!EX15&gt;3,'Z-scores'!EX15&lt;-3),"",'Z-scores'!EX15)</f>
        <v>-0.41954000000000002</v>
      </c>
      <c r="EY15" s="7" t="str">
        <f>IF(OR('Z-scores'!EY15&gt;3,'Z-scores'!EY15&lt;-3),"",'Z-scores'!EY15)</f>
        <v/>
      </c>
      <c r="EZ15" s="7">
        <f>IF(OR('Z-scores'!EZ15&gt;3,'Z-scores'!EZ15&lt;-3),"",'Z-scores'!EZ15)</f>
        <v>1.48299</v>
      </c>
      <c r="FA15" s="7">
        <f>IF(OR('Z-scores'!FA15&gt;3,'Z-scores'!FA15&lt;-3),"",'Z-scores'!FA15)</f>
        <v>1.62147</v>
      </c>
      <c r="FB15" s="7">
        <f>IF(OR('Z-scores'!FB15&gt;3,'Z-scores'!FB15&lt;-3),"",'Z-scores'!FB15)</f>
        <v>0.14777999999999999</v>
      </c>
      <c r="FC15" s="7">
        <f>IF(OR('Z-scores'!FC15&gt;3,'Z-scores'!FC15&lt;-3),"",'Z-scores'!FC15)</f>
        <v>1.1057399999999999</v>
      </c>
      <c r="FD15" s="7">
        <f>IF(OR('Z-scores'!FD15&gt;3,'Z-scores'!FD15&lt;-3),"",'Z-scores'!FD15)</f>
        <v>0.26302999999999999</v>
      </c>
      <c r="FE15" s="7">
        <f>IF(OR('Z-scores'!FE15&gt;3,'Z-scores'!FE15&lt;-3),"",'Z-scores'!FE15)</f>
        <v>-2.4279999999999999E-2</v>
      </c>
      <c r="FF15" s="7">
        <f>IF(OR('Z-scores'!FF15&gt;3,'Z-scores'!FF15&lt;-3),"",'Z-scores'!FF15)</f>
        <v>-0.22839999999999999</v>
      </c>
      <c r="FG15" s="7">
        <f>IF(OR('Z-scores'!FG15&gt;3,'Z-scores'!FG15&lt;-3),"",'Z-scores'!FG15)</f>
        <v>-0.35299000000000003</v>
      </c>
      <c r="FH15" s="7">
        <f>IF(OR('Z-scores'!FH15&gt;3,'Z-scores'!FH15&lt;-3),"",'Z-scores'!FH15)</f>
        <v>0.1449</v>
      </c>
      <c r="FI15" s="7">
        <f>IF(OR('Z-scores'!FI15&gt;3,'Z-scores'!FI15&lt;-3),"",'Z-scores'!FI15)</f>
        <v>-0.2334</v>
      </c>
      <c r="FJ15" s="7">
        <f>IF(OR('Z-scores'!FJ15&gt;3,'Z-scores'!FJ15&lt;-3),"",'Z-scores'!FJ15)</f>
        <v>-0.41582999999999998</v>
      </c>
      <c r="FK15" s="7">
        <f>IF(OR('Z-scores'!FK15&gt;3,'Z-scores'!FK15&lt;-3),"",'Z-scores'!FK15)</f>
        <v>-0.45478000000000002</v>
      </c>
      <c r="FL15" s="7">
        <f>IF(OR('Z-scores'!FL15&gt;3,'Z-scores'!FL15&lt;-3),"",'Z-scores'!FL15)</f>
        <v>-0.48759999999999998</v>
      </c>
      <c r="FM15" s="7">
        <f>IF(OR('Z-scores'!FM15&gt;3,'Z-scores'!FM15&lt;-3),"",'Z-scores'!FM15)</f>
        <v>-0.42823</v>
      </c>
      <c r="FN15" s="7">
        <f>IF(OR('Z-scores'!FN15&gt;3,'Z-scores'!FN15&lt;-3),"",'Z-scores'!FN15)</f>
        <v>-8.9899999999999994E-2</v>
      </c>
      <c r="FO15" s="7">
        <f>IF(OR('Z-scores'!FO15&gt;3,'Z-scores'!FO15&lt;-3),"",'Z-scores'!FO15)</f>
        <v>-3.6060000000000002E-2</v>
      </c>
      <c r="FP15" s="7">
        <f>IF(OR('Z-scores'!FP15&gt;3,'Z-scores'!FP15&lt;-3),"",'Z-scores'!FP15)</f>
        <v>-0.37502999999999997</v>
      </c>
      <c r="FQ15" s="7">
        <f>IF(OR('Z-scores'!FQ15&gt;3,'Z-scores'!FQ15&lt;-3),"",'Z-scores'!FQ15)</f>
        <v>-0.51165000000000005</v>
      </c>
      <c r="FR15" s="7">
        <f>IF(OR('Z-scores'!FR15&gt;3,'Z-scores'!FR15&lt;-3),"",'Z-scores'!FR15)</f>
        <v>-0.51534999999999997</v>
      </c>
      <c r="FS15" s="7">
        <f>IF(OR('Z-scores'!FS15&gt;3,'Z-scores'!FS15&lt;-3),"",'Z-scores'!FS15)</f>
        <v>-0.52417999999999998</v>
      </c>
      <c r="FT15" s="7">
        <f>IF(OR('Z-scores'!FT15&gt;3,'Z-scores'!FT15&lt;-3),"",'Z-scores'!FT15)</f>
        <v>-0.43525999999999998</v>
      </c>
      <c r="FU15" s="7">
        <f>IF(OR('Z-scores'!FU15&gt;3,'Z-scores'!FU15&lt;-3),"",'Z-scores'!FU15)</f>
        <v>-0.39517999999999998</v>
      </c>
      <c r="FV15" s="7">
        <f>IF(OR('Z-scores'!FV15&gt;3,'Z-scores'!FV15&lt;-3),"",'Z-scores'!FV15)</f>
        <v>-0.26166</v>
      </c>
      <c r="FW15" s="7">
        <f>IF(OR('Z-scores'!FW15&gt;3,'Z-scores'!FW15&lt;-3),"",'Z-scores'!FW15)</f>
        <v>6.1629999999999997E-2</v>
      </c>
      <c r="FX15" s="7">
        <f>IF(OR('Z-scores'!FX15&gt;3,'Z-scores'!FX15&lt;-3),"",'Z-scores'!FX15)</f>
        <v>1.57941</v>
      </c>
      <c r="FY15" s="7">
        <f>IF(OR('Z-scores'!FY15&gt;3,'Z-scores'!FY15&lt;-3),"",'Z-scores'!FY15)</f>
        <v>0.49858999999999998</v>
      </c>
      <c r="FZ15" s="7">
        <f>IF(OR('Z-scores'!FZ15&gt;3,'Z-scores'!FZ15&lt;-3),"",'Z-scores'!FZ15)</f>
        <v>0.64520999999999995</v>
      </c>
      <c r="GA15" s="7">
        <f>IF(OR('Z-scores'!GA15&gt;3,'Z-scores'!GA15&lt;-3),"",'Z-scores'!GA15)</f>
        <v>0.84592999999999996</v>
      </c>
      <c r="GB15" s="7">
        <f>IF(OR('Z-scores'!GB15&gt;3,'Z-scores'!GB15&lt;-3),"",'Z-scores'!GB15)</f>
        <v>0.31085000000000002</v>
      </c>
      <c r="GC15" s="7">
        <f>IF(OR('Z-scores'!GC15&gt;3,'Z-scores'!GC15&lt;-3),"",'Z-scores'!GC15)</f>
        <v>1.26718</v>
      </c>
      <c r="GD15" s="7">
        <f>IF(OR('Z-scores'!GD15&gt;3,'Z-scores'!GD15&lt;-3),"",'Z-scores'!GD15)</f>
        <v>0.44794</v>
      </c>
      <c r="GE15" s="7">
        <f>IF(OR('Z-scores'!GE15&gt;3,'Z-scores'!GE15&lt;-3),"",'Z-scores'!GE15)</f>
        <v>-0.57894000000000001</v>
      </c>
      <c r="GF15" s="7">
        <f>IF(OR('Z-scores'!GF15&gt;3,'Z-scores'!GF15&lt;-3),"",'Z-scores'!GF15)</f>
        <v>-3.9170000000000003E-2</v>
      </c>
      <c r="GG15" s="7">
        <f>IF(OR('Z-scores'!GG15&gt;3,'Z-scores'!GG15&lt;-3),"",'Z-scores'!GG15)</f>
        <v>-0.26356000000000002</v>
      </c>
      <c r="GH15" s="7">
        <f>IF(OR('Z-scores'!GH15&gt;3,'Z-scores'!GH15&lt;-3),"",'Z-scores'!GH15)</f>
        <v>-0.75907000000000002</v>
      </c>
      <c r="GI15" s="7">
        <f>IF(OR('Z-scores'!GI15&gt;3,'Z-scores'!GI15&lt;-3),"",'Z-scores'!GI15)</f>
        <v>0.15819</v>
      </c>
      <c r="GJ15" s="7">
        <f>IF(OR('Z-scores'!GJ15&gt;3,'Z-scores'!GJ15&lt;-3),"",'Z-scores'!GJ15)</f>
        <v>3.4160000000000003E-2</v>
      </c>
      <c r="GK15" s="7">
        <f>IF(OR('Z-scores'!GK15&gt;3,'Z-scores'!GK15&lt;-3),"",'Z-scores'!GK15)</f>
        <v>-0.71474000000000004</v>
      </c>
      <c r="GL15" s="7">
        <f>IF(OR('Z-scores'!GL15&gt;3,'Z-scores'!GL15&lt;-3),"",'Z-scores'!GL15)</f>
        <v>-0.58709</v>
      </c>
      <c r="GM15" s="7">
        <f>IF(OR('Z-scores'!GM15&gt;3,'Z-scores'!GM15&lt;-3),"",'Z-scores'!GM15)</f>
        <v>-0.66224000000000005</v>
      </c>
      <c r="GN15" s="7">
        <f>IF(OR('Z-scores'!GN15&gt;3,'Z-scores'!GN15&lt;-3),"",'Z-scores'!GN15)</f>
        <v>0.37889</v>
      </c>
      <c r="GO15" s="7">
        <f>IF(OR('Z-scores'!GO15&gt;3,'Z-scores'!GO15&lt;-3),"",'Z-scores'!GO15)</f>
        <v>-0.18135000000000001</v>
      </c>
      <c r="GP15" s="7">
        <f>IF(OR('Z-scores'!GP15&gt;3,'Z-scores'!GP15&lt;-3),"",'Z-scores'!GP15)</f>
        <v>-0.34788000000000002</v>
      </c>
      <c r="GQ15" s="7">
        <f>IF(OR('Z-scores'!GQ15&gt;3,'Z-scores'!GQ15&lt;-3),"",'Z-scores'!GQ15)</f>
        <v>-7.4730000000000005E-2</v>
      </c>
      <c r="GR15" s="7">
        <f>IF(OR('Z-scores'!GR15&gt;3,'Z-scores'!GR15&lt;-3),"",'Z-scores'!GR15)</f>
        <v>0.41588999999999998</v>
      </c>
      <c r="GS15" s="7">
        <f>IF(OR('Z-scores'!GS15&gt;3,'Z-scores'!GS15&lt;-3),"",'Z-scores'!GS15)</f>
        <v>-2.8830000000000001E-2</v>
      </c>
      <c r="GT15" s="7">
        <f>IF(OR('Z-scores'!GT15&gt;3,'Z-scores'!GT15&lt;-3),"",'Z-scores'!GT15)</f>
        <v>1.7340000000000001E-2</v>
      </c>
      <c r="GU15" s="7">
        <f>IF(OR('Z-scores'!GU15&gt;3,'Z-scores'!GU15&lt;-3),"",'Z-scores'!GU15)</f>
        <v>-0.22131999999999999</v>
      </c>
      <c r="GV15" s="7">
        <f>IF(OR('Z-scores'!GV15&gt;3,'Z-scores'!GV15&lt;-3),"",'Z-scores'!GV15)</f>
        <v>-0.37348999999999999</v>
      </c>
      <c r="GW15" s="7">
        <f>IF(OR('Z-scores'!GW15&gt;3,'Z-scores'!GW15&lt;-3),"",'Z-scores'!GW15)</f>
        <v>-0.23568</v>
      </c>
      <c r="GX15" s="7">
        <f>IF(OR('Z-scores'!GX15&gt;3,'Z-scores'!GX15&lt;-3),"",'Z-scores'!GX15)</f>
        <v>-7.5300000000000002E-3</v>
      </c>
      <c r="GY15" s="7">
        <f>IF(OR('Z-scores'!GY15&gt;3,'Z-scores'!GY15&lt;-3),"",'Z-scores'!GY15)</f>
        <v>0.4234</v>
      </c>
      <c r="GZ15" s="7">
        <f>IF(OR('Z-scores'!GZ15&gt;3,'Z-scores'!GZ15&lt;-3),"",'Z-scores'!GZ15)</f>
        <v>0.30162</v>
      </c>
      <c r="HA15" s="7">
        <f>IF(OR('Z-scores'!HA15&gt;3,'Z-scores'!HA15&lt;-3),"",'Z-scores'!HA15)</f>
        <v>-0.41338999999999998</v>
      </c>
      <c r="HB15" s="7">
        <f>IF(OR('Z-scores'!HB15&gt;3,'Z-scores'!HB15&lt;-3),"",'Z-scores'!HB15)</f>
        <v>-0.41211999999999999</v>
      </c>
      <c r="HC15" s="7">
        <f>IF(OR('Z-scores'!HC15&gt;3,'Z-scores'!HC15&lt;-3),"",'Z-scores'!HC15)</f>
        <v>3.8999999999999999E-4</v>
      </c>
      <c r="HD15" s="7">
        <f>IF(OR('Z-scores'!HD15&gt;3,'Z-scores'!HD15&lt;-3),"",'Z-scores'!HD15)</f>
        <v>-0.11937</v>
      </c>
      <c r="HE15" s="7">
        <f>IF(OR('Z-scores'!HE15&gt;3,'Z-scores'!HE15&lt;-3),"",'Z-scores'!HE15)</f>
        <v>-7.8359999999999999E-2</v>
      </c>
      <c r="HF15" s="7">
        <f>IF(OR('Z-scores'!HF15&gt;3,'Z-scores'!HF15&lt;-3),"",'Z-scores'!HF15)</f>
        <v>-0.46656999999999998</v>
      </c>
      <c r="HG15" s="7">
        <f>IF(OR('Z-scores'!HG15&gt;3,'Z-scores'!HG15&lt;-3),"",'Z-scores'!HG15)</f>
        <v>2.5942099999999999</v>
      </c>
      <c r="HH15" s="7">
        <f>IF(OR('Z-scores'!HH15&gt;3,'Z-scores'!HH15&lt;-3),"",'Z-scores'!HH15)</f>
        <v>-0.36945</v>
      </c>
      <c r="HI15" s="7">
        <f>IF(OR('Z-scores'!HI15&gt;3,'Z-scores'!HI15&lt;-3),"",'Z-scores'!HI15)</f>
        <v>1.5680400000000001</v>
      </c>
      <c r="HJ15" s="7">
        <f>IF(OR('Z-scores'!HJ15&gt;3,'Z-scores'!HJ15&lt;-3),"",'Z-scores'!HJ15)</f>
        <v>-6.3689999999999997E-2</v>
      </c>
      <c r="HK15" s="7">
        <f>IF(OR('Z-scores'!HK15&gt;3,'Z-scores'!HK15&lt;-3),"",'Z-scores'!HK15)</f>
        <v>0.27927999999999997</v>
      </c>
      <c r="HL15" s="7">
        <f>IF(OR('Z-scores'!HL15&gt;3,'Z-scores'!HL15&lt;-3),"",'Z-scores'!HL15)</f>
        <v>-0.37713999999999998</v>
      </c>
      <c r="HM15" s="7">
        <f>IF(OR('Z-scores'!HM15&gt;3,'Z-scores'!HM15&lt;-3),"",'Z-scores'!HM15)</f>
        <v>-8.3400000000000002E-3</v>
      </c>
      <c r="HN15" s="7">
        <f>IF(OR('Z-scores'!HN15&gt;3,'Z-scores'!HN15&lt;-3),"",'Z-scores'!HN15)</f>
        <v>0.90932999999999997</v>
      </c>
      <c r="HO15" s="7">
        <f>IF(OR('Z-scores'!HO15&gt;3,'Z-scores'!HO15&lt;-3),"",'Z-scores'!HO15)</f>
        <v>0.21856</v>
      </c>
      <c r="HP15" s="7">
        <f>IF(OR('Z-scores'!HP15&gt;3,'Z-scores'!HP15&lt;-3),"",'Z-scores'!HP15)</f>
        <v>0.37716</v>
      </c>
      <c r="HQ15" s="7">
        <f>IF(OR('Z-scores'!HQ15&gt;3,'Z-scores'!HQ15&lt;-3),"",'Z-scores'!HQ15)</f>
        <v>-0.40067000000000003</v>
      </c>
      <c r="HR15" s="7">
        <f>IF(OR('Z-scores'!HR15&gt;3,'Z-scores'!HR15&lt;-3),"",'Z-scores'!HR15)</f>
        <v>-0.52475000000000005</v>
      </c>
      <c r="HS15" s="7">
        <f>IF(OR('Z-scores'!HS15&gt;3,'Z-scores'!HS15&lt;-3),"",'Z-scores'!HS15)</f>
        <v>-0.35846</v>
      </c>
      <c r="HT15" s="7">
        <f>IF(OR('Z-scores'!HT15&gt;3,'Z-scores'!HT15&lt;-3),"",'Z-scores'!HT15)</f>
        <v>-0.27523999999999998</v>
      </c>
      <c r="HU15" s="7">
        <f>IF(OR('Z-scores'!HU15&gt;3,'Z-scores'!HU15&lt;-3),"",'Z-scores'!HU15)</f>
        <v>-0.30892999999999998</v>
      </c>
      <c r="HV15" s="7">
        <f>IF(OR('Z-scores'!HV15&gt;3,'Z-scores'!HV15&lt;-3),"",'Z-scores'!HV15)</f>
        <v>-0.46007999999999999</v>
      </c>
      <c r="HW15" s="7">
        <f>IF(OR('Z-scores'!HW15&gt;3,'Z-scores'!HW15&lt;-3),"",'Z-scores'!HW15)</f>
        <v>-0.38719999999999999</v>
      </c>
      <c r="HX15" s="7">
        <f>IF(OR('Z-scores'!HX15&gt;3,'Z-scores'!HX15&lt;-3),"",'Z-scores'!HX15)</f>
        <v>-0.36231000000000002</v>
      </c>
      <c r="HY15" s="7">
        <f>IF(OR('Z-scores'!HY15&gt;3,'Z-scores'!HY15&lt;-3),"",'Z-scores'!HY15)</f>
        <v>-0.26734000000000002</v>
      </c>
      <c r="HZ15" s="7">
        <f>IF(OR('Z-scores'!HZ15&gt;3,'Z-scores'!HZ15&lt;-3),"",'Z-scores'!HZ15)</f>
        <v>-0.21797</v>
      </c>
      <c r="IA15" s="7">
        <f>IF(OR('Z-scores'!IA15&gt;3,'Z-scores'!IA15&lt;-3),"",'Z-scores'!IA15)</f>
        <v>-0.75543000000000005</v>
      </c>
      <c r="IB15" s="7">
        <f>IF(OR('Z-scores'!IB15&gt;3,'Z-scores'!IB15&lt;-3),"",'Z-scores'!IB15)</f>
        <v>-0.45643</v>
      </c>
      <c r="IC15" s="7">
        <f>IF(OR('Z-scores'!IC15&gt;3,'Z-scores'!IC15&lt;-3),"",'Z-scores'!IC15)</f>
        <v>-0.25964999999999999</v>
      </c>
      <c r="ID15" s="7">
        <f>IF(OR('Z-scores'!ID15&gt;3,'Z-scores'!ID15&lt;-3),"",'Z-scores'!ID15)</f>
        <v>-0.77612999999999999</v>
      </c>
      <c r="IE15" s="7">
        <f>IF(OR('Z-scores'!IE15&gt;3,'Z-scores'!IE15&lt;-3),"",'Z-scores'!IE15)</f>
        <v>-0.29063</v>
      </c>
      <c r="IF15" s="7">
        <f>IF(OR('Z-scores'!IF15&gt;3,'Z-scores'!IF15&lt;-3),"",'Z-scores'!IF15)</f>
        <v>-0.27045999999999998</v>
      </c>
      <c r="IG15" s="7">
        <f>IF(OR('Z-scores'!IG15&gt;3,'Z-scores'!IG15&lt;-3),"",'Z-scores'!IG15)</f>
        <v>-0.24254000000000001</v>
      </c>
      <c r="IH15" s="7">
        <f>IF(OR('Z-scores'!IH15&gt;3,'Z-scores'!IH15&lt;-3),"",'Z-scores'!IH15)</f>
        <v>-0.27083000000000002</v>
      </c>
      <c r="II15" s="7">
        <f>IF(OR('Z-scores'!II15&gt;3,'Z-scores'!II15&lt;-3),"",'Z-scores'!II15)</f>
        <v>-0.34514</v>
      </c>
      <c r="IJ15" s="7">
        <f>IF(OR('Z-scores'!IJ15&gt;3,'Z-scores'!IJ15&lt;-3),"",'Z-scores'!IJ15)</f>
        <v>-0.45284999999999997</v>
      </c>
      <c r="IK15" s="7">
        <f>IF(OR('Z-scores'!IK15&gt;3,'Z-scores'!IK15&lt;-3),"",'Z-scores'!IK15)</f>
        <v>0.19500000000000001</v>
      </c>
      <c r="IL15" s="7">
        <f>IF(OR('Z-scores'!IL15&gt;3,'Z-scores'!IL15&lt;-3),"",'Z-scores'!IL15)</f>
        <v>0.81113999999999997</v>
      </c>
      <c r="IM15" s="7">
        <f>IF(OR('Z-scores'!IM15&gt;3,'Z-scores'!IM15&lt;-3),"",'Z-scores'!IM15)</f>
        <v>1.54281</v>
      </c>
      <c r="IN15" s="7">
        <f>IF(OR('Z-scores'!IN15&gt;3,'Z-scores'!IN15&lt;-3),"",'Z-scores'!IN15)</f>
        <v>-0.33389000000000002</v>
      </c>
      <c r="IO15" s="7">
        <f>IF(OR('Z-scores'!IO15&gt;3,'Z-scores'!IO15&lt;-3),"",'Z-scores'!IO15)</f>
        <v>-0.26473000000000002</v>
      </c>
      <c r="IP15" s="7">
        <f>IF(OR('Z-scores'!IP15&gt;3,'Z-scores'!IP15&lt;-3),"",'Z-scores'!IP15)</f>
        <v>-0.85924</v>
      </c>
      <c r="IQ15" s="7">
        <f>IF(OR('Z-scores'!IQ15&gt;3,'Z-scores'!IQ15&lt;-3),"",'Z-scores'!IQ15)</f>
        <v>-0.45834999999999998</v>
      </c>
      <c r="IR15" s="7">
        <f>IF(OR('Z-scores'!IR15&gt;3,'Z-scores'!IR15&lt;-3),"",'Z-scores'!IR15)</f>
        <v>-0.11243</v>
      </c>
      <c r="IS15" s="7">
        <f>IF(OR('Z-scores'!IS15&gt;3,'Z-scores'!IS15&lt;-3),"",'Z-scores'!IS15)</f>
        <v>4.3159999999999997E-2</v>
      </c>
      <c r="IT15" s="7">
        <f>IF(OR('Z-scores'!IT15&gt;3,'Z-scores'!IT15&lt;-3),"",'Z-scores'!IT15)</f>
        <v>-0.28987000000000002</v>
      </c>
      <c r="IU15" s="7">
        <f>IF(OR('Z-scores'!IU15&gt;3,'Z-scores'!IU15&lt;-3),"",'Z-scores'!IU15)</f>
        <v>-0.31090000000000001</v>
      </c>
      <c r="IV15" s="7">
        <f>IF(OR('Z-scores'!IV15&gt;3,'Z-scores'!IV15&lt;-3),"",'Z-scores'!IV15)</f>
        <v>-0.34877999999999998</v>
      </c>
      <c r="IW15" s="7">
        <f>IF(OR('Z-scores'!IW15&gt;3,'Z-scores'!IW15&lt;-3),"",'Z-scores'!IW15)</f>
        <v>-0.40389999999999998</v>
      </c>
      <c r="IX15" s="7">
        <f>IF(OR('Z-scores'!IX15&gt;3,'Z-scores'!IX15&lt;-3),"",'Z-scores'!IX15)</f>
        <v>-0.41674</v>
      </c>
      <c r="IY15" s="7">
        <f>IF(OR('Z-scores'!IY15&gt;3,'Z-scores'!IY15&lt;-3),"",'Z-scores'!IY15)</f>
        <v>-0.10499</v>
      </c>
      <c r="IZ15" s="7">
        <f>IF(OR('Z-scores'!IZ15&gt;3,'Z-scores'!IZ15&lt;-3),"",'Z-scores'!IZ15)</f>
        <v>-0.34261000000000003</v>
      </c>
      <c r="JA15" s="7">
        <f>IF(OR('Z-scores'!JA15&gt;3,'Z-scores'!JA15&lt;-3),"",'Z-scores'!JA15)</f>
        <v>-0.31991999999999998</v>
      </c>
      <c r="JB15" s="7">
        <f>IF(OR('Z-scores'!JB15&gt;3,'Z-scores'!JB15&lt;-3),"",'Z-scores'!JB15)</f>
        <v>0.12909000000000001</v>
      </c>
      <c r="JC15" s="7">
        <f>IF(OR('Z-scores'!JC15&gt;3,'Z-scores'!JC15&lt;-3),"",'Z-scores'!JC15)</f>
        <v>0.33416000000000001</v>
      </c>
      <c r="JD15" s="7">
        <f>IF(OR('Z-scores'!JD15&gt;3,'Z-scores'!JD15&lt;-3),"",'Z-scores'!JD15)</f>
        <v>-0.82908000000000004</v>
      </c>
      <c r="JE15" s="7">
        <f>IF(OR('Z-scores'!JE15&gt;3,'Z-scores'!JE15&lt;-3),"",'Z-scores'!JE15)</f>
        <v>-0.54047999999999996</v>
      </c>
      <c r="JF15" s="7">
        <f>IF(OR('Z-scores'!JF15&gt;3,'Z-scores'!JF15&lt;-3),"",'Z-scores'!JF15)</f>
        <v>-0.70982999999999996</v>
      </c>
      <c r="JG15" s="7">
        <f>IF(OR('Z-scores'!JG15&gt;3,'Z-scores'!JG15&lt;-3),"",'Z-scores'!JG15)</f>
        <v>-0.72858999999999996</v>
      </c>
      <c r="JH15" s="7">
        <f>IF(OR('Z-scores'!JH15&gt;3,'Z-scores'!JH15&lt;-3),"",'Z-scores'!JH15)</f>
        <v>-0.29460999999999998</v>
      </c>
      <c r="JI15" s="7">
        <f>IF(OR('Z-scores'!JI15&gt;3,'Z-scores'!JI15&lt;-3),"",'Z-scores'!JI15)</f>
        <v>0.34131</v>
      </c>
      <c r="JJ15" s="7">
        <f>IF(OR('Z-scores'!JJ15&gt;3,'Z-scores'!JJ15&lt;-3),"",'Z-scores'!JJ15)</f>
        <v>0.32774999999999999</v>
      </c>
      <c r="JK15" s="7">
        <f>IF(OR('Z-scores'!JK15&gt;3,'Z-scores'!JK15&lt;-3),"",'Z-scores'!JK15)</f>
        <v>1.5944400000000001</v>
      </c>
      <c r="JL15" s="7">
        <f>IF(OR('Z-scores'!JL15&gt;3,'Z-scores'!JL15&lt;-3),"",'Z-scores'!JL15)</f>
        <v>0.27417000000000002</v>
      </c>
      <c r="JM15" s="7">
        <f>IF(OR('Z-scores'!JM15&gt;3,'Z-scores'!JM15&lt;-3),"",'Z-scores'!JM15)</f>
        <v>-0.45238</v>
      </c>
      <c r="JN15" s="7">
        <f>IF(OR('Z-scores'!JN15&gt;3,'Z-scores'!JN15&lt;-3),"",'Z-scores'!JN15)</f>
        <v>0.62185000000000001</v>
      </c>
      <c r="JO15" s="7">
        <f>IF(OR('Z-scores'!JO15&gt;3,'Z-scores'!JO15&lt;-3),"",'Z-scores'!JO15)</f>
        <v>0.56464999999999999</v>
      </c>
      <c r="JP15" s="7">
        <f>IF(OR('Z-scores'!JP15&gt;3,'Z-scores'!JP15&lt;-3),"",'Z-scores'!JP15)</f>
        <v>1.5660099999999999</v>
      </c>
      <c r="JQ15" s="7">
        <f>IF(OR('Z-scores'!JQ15&gt;3,'Z-scores'!JQ15&lt;-3),"",'Z-scores'!JQ15)</f>
        <v>0.44277</v>
      </c>
      <c r="JR15" s="7">
        <f>IF(OR('Z-scores'!JR15&gt;3,'Z-scores'!JR15&lt;-3),"",'Z-scores'!JR15)</f>
        <v>0.82079000000000002</v>
      </c>
      <c r="JS15" s="7">
        <f>IF(OR('Z-scores'!JS15&gt;3,'Z-scores'!JS15&lt;-3),"",'Z-scores'!JS15)</f>
        <v>0.57608000000000004</v>
      </c>
      <c r="JT15" s="7">
        <f>IF(OR('Z-scores'!JT15&gt;3,'Z-scores'!JT15&lt;-3),"",'Z-scores'!JT15)</f>
        <v>-0.38915</v>
      </c>
      <c r="JU15" s="7">
        <f>IF(OR('Z-scores'!JU15&gt;3,'Z-scores'!JU15&lt;-3),"",'Z-scores'!JU15)</f>
        <v>0.13139000000000001</v>
      </c>
      <c r="JV15" s="7">
        <f>IF(OR('Z-scores'!JV15&gt;3,'Z-scores'!JV15&lt;-3),"",'Z-scores'!JV15)</f>
        <v>-0.62444</v>
      </c>
      <c r="JW15" s="7">
        <f>IF(OR('Z-scores'!JW15&gt;3,'Z-scores'!JW15&lt;-3),"",'Z-scores'!JW15)</f>
        <v>-0.74911000000000005</v>
      </c>
      <c r="JX15" s="7">
        <f>IF(OR('Z-scores'!JX15&gt;3,'Z-scores'!JX15&lt;-3),"",'Z-scores'!JX15)</f>
        <v>-0.50546000000000002</v>
      </c>
      <c r="JY15" s="7">
        <f>IF(OR('Z-scores'!JY15&gt;3,'Z-scores'!JY15&lt;-3),"",'Z-scores'!JY15)</f>
        <v>0.65724000000000005</v>
      </c>
      <c r="JZ15" s="7">
        <f>IF(OR('Z-scores'!JZ15&gt;3,'Z-scores'!JZ15&lt;-3),"",'Z-scores'!JZ15)</f>
        <v>8.4199999999999997E-2</v>
      </c>
      <c r="KA15" s="7">
        <f>IF(OR('Z-scores'!KA15&gt;3,'Z-scores'!KA15&lt;-3),"",'Z-scores'!KA15)</f>
        <v>0.33788000000000001</v>
      </c>
      <c r="KB15" s="7">
        <f>IF(OR('Z-scores'!KB15&gt;3,'Z-scores'!KB15&lt;-3),"",'Z-scores'!KB15)</f>
        <v>1.42875</v>
      </c>
      <c r="KC15" s="7">
        <f>IF(OR('Z-scores'!KC15&gt;3,'Z-scores'!KC15&lt;-3),"",'Z-scores'!KC15)</f>
        <v>8.763E-2</v>
      </c>
      <c r="KD15" s="7">
        <f>IF(OR('Z-scores'!KD15&gt;3,'Z-scores'!KD15&lt;-3),"",'Z-scores'!KD15)</f>
        <v>1.1588799999999999</v>
      </c>
      <c r="KE15" s="7">
        <f>IF(OR('Z-scores'!KE15&gt;3,'Z-scores'!KE15&lt;-3),"",'Z-scores'!KE15)</f>
        <v>-0.41260999999999998</v>
      </c>
      <c r="KF15" s="7">
        <f>IF(OR('Z-scores'!KF15&gt;3,'Z-scores'!KF15&lt;-3),"",'Z-scores'!KF15)</f>
        <v>-0.69852000000000003</v>
      </c>
      <c r="KG15" s="7">
        <f>IF(OR('Z-scores'!KG15&gt;3,'Z-scores'!KG15&lt;-3),"",'Z-scores'!KG15)</f>
        <v>0.39439000000000002</v>
      </c>
      <c r="KH15" s="7">
        <f>IF(OR('Z-scores'!KH15&gt;3,'Z-scores'!KH15&lt;-3),"",'Z-scores'!KH15)</f>
        <v>-0.24254000000000001</v>
      </c>
      <c r="KI15" s="7">
        <f>IF(OR('Z-scores'!KI15&gt;3,'Z-scores'!KI15&lt;-3),"",'Z-scores'!KI15)</f>
        <v>-0.27531</v>
      </c>
      <c r="KJ15" s="7">
        <f>IF(OR('Z-scores'!KJ15&gt;3,'Z-scores'!KJ15&lt;-3),"",'Z-scores'!KJ15)</f>
        <v>0.24673999999999999</v>
      </c>
      <c r="KK15" s="7">
        <f>IF(OR('Z-scores'!KK15&gt;3,'Z-scores'!KK15&lt;-3),"",'Z-scores'!KK15)</f>
        <v>0.32855000000000001</v>
      </c>
      <c r="KL15" s="7">
        <f>IF(OR('Z-scores'!KL15&gt;3,'Z-scores'!KL15&lt;-3),"",'Z-scores'!KL15)</f>
        <v>0.17365</v>
      </c>
      <c r="KM15" s="7">
        <f>IF(OR('Z-scores'!KM15&gt;3,'Z-scores'!KM15&lt;-3),"",'Z-scores'!KM15)</f>
        <v>0.50161999999999995</v>
      </c>
      <c r="KN15" s="7">
        <f>IF(OR('Z-scores'!KN15&gt;3,'Z-scores'!KN15&lt;-3),"",'Z-scores'!KN15)</f>
        <v>0.80732000000000004</v>
      </c>
      <c r="KO15" s="7">
        <f>IF(OR('Z-scores'!KO15&gt;3,'Z-scores'!KO15&lt;-3),"",'Z-scores'!KO15)</f>
        <v>1.9730300000000001</v>
      </c>
      <c r="KP15" s="7">
        <f>IF(OR('Z-scores'!KP15&gt;3,'Z-scores'!KP15&lt;-3),"",'Z-scores'!KP15)</f>
        <v>-0.70055000000000001</v>
      </c>
      <c r="KQ15" s="7">
        <f>IF(OR('Z-scores'!KQ15&gt;3,'Z-scores'!KQ15&lt;-3),"",'Z-scores'!KQ15)</f>
        <v>-0.61231999999999998</v>
      </c>
      <c r="KR15" s="7">
        <f>IF(OR('Z-scores'!KR15&gt;3,'Z-scores'!KR15&lt;-3),"",'Z-scores'!KR15)</f>
        <v>-0.39589000000000002</v>
      </c>
      <c r="KS15" s="7">
        <f>IF(OR('Z-scores'!KS15&gt;3,'Z-scores'!KS15&lt;-3),"",'Z-scores'!KS15)</f>
        <v>-0.24460999999999999</v>
      </c>
      <c r="KT15" s="7">
        <f>IF(OR('Z-scores'!KT15&gt;3,'Z-scores'!KT15&lt;-3),"",'Z-scores'!KT15)</f>
        <v>-0.59496000000000004</v>
      </c>
      <c r="KU15" s="7">
        <f>IF(OR('Z-scores'!KU15&gt;3,'Z-scores'!KU15&lt;-3),"",'Z-scores'!KU15)</f>
        <v>0.10621</v>
      </c>
      <c r="KV15" s="7">
        <f>IF(OR('Z-scores'!KV15&gt;3,'Z-scores'!KV15&lt;-3),"",'Z-scores'!KV15)</f>
        <v>-0.58967999999999998</v>
      </c>
      <c r="KW15" s="7">
        <f>IF(OR('Z-scores'!KW15&gt;3,'Z-scores'!KW15&lt;-3),"",'Z-scores'!KW15)</f>
        <v>-0.47811999999999999</v>
      </c>
      <c r="KX15" s="7">
        <f>IF(OR('Z-scores'!KX15&gt;3,'Z-scores'!KX15&lt;-3),"",'Z-scores'!KX15)</f>
        <v>-0.64224999999999999</v>
      </c>
      <c r="KY15" s="7">
        <f>IF(OR('Z-scores'!KY15&gt;3,'Z-scores'!KY15&lt;-3),"",'Z-scores'!KY15)</f>
        <v>-0.29593999999999998</v>
      </c>
      <c r="KZ15" s="7">
        <f>IF(OR('Z-scores'!KZ15&gt;3,'Z-scores'!KZ15&lt;-3),"",'Z-scores'!KZ15)</f>
        <v>-0.40373999999999999</v>
      </c>
      <c r="LA15" s="7">
        <f>IF(OR('Z-scores'!LA15&gt;3,'Z-scores'!LA15&lt;-3),"",'Z-scores'!LA15)</f>
        <v>-0.38605</v>
      </c>
      <c r="LB15" s="7">
        <f>IF(OR('Z-scores'!LB15&gt;3,'Z-scores'!LB15&lt;-3),"",'Z-scores'!LB15)</f>
        <v>-0.25918999999999998</v>
      </c>
      <c r="LC15" s="7">
        <f>IF(OR('Z-scores'!LC15&gt;3,'Z-scores'!LC15&lt;-3),"",'Z-scores'!LC15)</f>
        <v>-0.26021</v>
      </c>
      <c r="LD15" s="7">
        <f>IF(OR('Z-scores'!LD15&gt;3,'Z-scores'!LD15&lt;-3),"",'Z-scores'!LD15)</f>
        <v>-0.74683999999999995</v>
      </c>
      <c r="LE15" s="7">
        <f>IF(OR('Z-scores'!LE15&gt;3,'Z-scores'!LE15&lt;-3),"",'Z-scores'!LE15)</f>
        <v>-0.58796999999999999</v>
      </c>
      <c r="LF15" s="7">
        <f>IF(OR('Z-scores'!LF15&gt;3,'Z-scores'!LF15&lt;-3),"",'Z-scores'!LF15)</f>
        <v>-0.37940000000000002</v>
      </c>
      <c r="LG15" s="7">
        <f>IF(OR('Z-scores'!LG15&gt;3,'Z-scores'!LG15&lt;-3),"",'Z-scores'!LG15)</f>
        <v>0.87327999999999995</v>
      </c>
      <c r="LH15" s="7">
        <f>IF(OR('Z-scores'!LH15&gt;3,'Z-scores'!LH15&lt;-3),"",'Z-scores'!LH15)</f>
        <v>1.66842</v>
      </c>
      <c r="LI15" s="7">
        <f>IF(OR('Z-scores'!LI15&gt;3,'Z-scores'!LI15&lt;-3),"",'Z-scores'!LI15)</f>
        <v>0.84211000000000003</v>
      </c>
      <c r="LJ15" s="7">
        <f>IF(OR('Z-scores'!LJ15&gt;3,'Z-scores'!LJ15&lt;-3),"",'Z-scores'!LJ15)</f>
        <v>1.36588</v>
      </c>
      <c r="LK15" s="7">
        <f>IF(OR('Z-scores'!LK15&gt;3,'Z-scores'!LK15&lt;-3),"",'Z-scores'!LK15)</f>
        <v>-0.67591000000000001</v>
      </c>
      <c r="LL15" s="7">
        <f>IF(OR('Z-scores'!LL15&gt;3,'Z-scores'!LL15&lt;-3),"",'Z-scores'!LL15)</f>
        <v>-0.68676000000000004</v>
      </c>
      <c r="LM15" s="7">
        <f>IF(OR('Z-scores'!LM15&gt;3,'Z-scores'!LM15&lt;-3),"",'Z-scores'!LM15)</f>
        <v>0.85324</v>
      </c>
      <c r="LN15" s="7">
        <f>IF(OR('Z-scores'!LN15&gt;3,'Z-scores'!LN15&lt;-3),"",'Z-scores'!LN15)</f>
        <v>1.6297600000000001</v>
      </c>
      <c r="LO15" s="7">
        <f>IF(OR('Z-scores'!LO15&gt;3,'Z-scores'!LO15&lt;-3),"",'Z-scores'!LO15)</f>
        <v>-0.65429000000000004</v>
      </c>
      <c r="LP15" s="7">
        <f>IF(OR('Z-scores'!LP15&gt;3,'Z-scores'!LP15&lt;-3),"",'Z-scores'!LP15)</f>
        <v>-0.50563000000000002</v>
      </c>
      <c r="LQ15" s="7">
        <f>IF(OR('Z-scores'!LQ15&gt;3,'Z-scores'!LQ15&lt;-3),"",'Z-scores'!LQ15)</f>
        <v>-0.29819000000000001</v>
      </c>
      <c r="LR15" s="7">
        <f>IF(OR('Z-scores'!LR15&gt;3,'Z-scores'!LR15&lt;-3),"",'Z-scores'!LR15)</f>
        <v>-0.42907000000000001</v>
      </c>
      <c r="LS15" s="7">
        <f>IF(OR('Z-scores'!LS15&gt;3,'Z-scores'!LS15&lt;-3),"",'Z-scores'!LS15)</f>
        <v>-0.50439999999999996</v>
      </c>
      <c r="LT15" s="7">
        <f>IF(OR('Z-scores'!LT15&gt;3,'Z-scores'!LT15&lt;-3),"",'Z-scores'!LT15)</f>
        <v>-0.59863</v>
      </c>
      <c r="LU15" s="7">
        <f>IF(OR('Z-scores'!LU15&gt;3,'Z-scores'!LU15&lt;-3),"",'Z-scores'!LU15)</f>
        <v>-0.68674000000000002</v>
      </c>
      <c r="LV15" s="7">
        <f>IF(OR('Z-scores'!LV15&gt;3,'Z-scores'!LV15&lt;-3),"",'Z-scores'!LV15)</f>
        <v>-0.24648</v>
      </c>
      <c r="LW15" s="7">
        <f>IF(OR('Z-scores'!LW15&gt;3,'Z-scores'!LW15&lt;-3),"",'Z-scores'!LW15)</f>
        <v>-0.40329999999999999</v>
      </c>
      <c r="LX15" s="7">
        <f>IF(OR('Z-scores'!LX15&gt;3,'Z-scores'!LX15&lt;-3),"",'Z-scores'!LX15)</f>
        <v>-0.24254000000000001</v>
      </c>
      <c r="LY15" s="7">
        <f>IF(OR('Z-scores'!LY15&gt;3,'Z-scores'!LY15&lt;-3),"",'Z-scores'!LY15)</f>
        <v>-0.63666</v>
      </c>
      <c r="LZ15" s="7">
        <f>IF(OR('Z-scores'!LZ15&gt;3,'Z-scores'!LZ15&lt;-3),"",'Z-scores'!LZ15)</f>
        <v>-0.49374000000000001</v>
      </c>
      <c r="MA15" s="7">
        <f>IF(OR('Z-scores'!MA15&gt;3,'Z-scores'!MA15&lt;-3),"",'Z-scores'!MA15)</f>
        <v>-0.33855000000000002</v>
      </c>
      <c r="MB15" s="7">
        <f>IF(OR('Z-scores'!MB15&gt;3,'Z-scores'!MB15&lt;-3),"",'Z-scores'!MB15)</f>
        <v>-0.24254000000000001</v>
      </c>
      <c r="MC15" s="7">
        <f>IF(OR('Z-scores'!MC15&gt;3,'Z-scores'!MC15&lt;-3),"",'Z-scores'!MC15)</f>
        <v>-0.39505000000000001</v>
      </c>
      <c r="MD15" s="7">
        <f>IF(OR('Z-scores'!MD15&gt;3,'Z-scores'!MD15&lt;-3),"",'Z-scores'!MD15)</f>
        <v>-0.30580000000000002</v>
      </c>
      <c r="ME15" s="7">
        <f>IF(OR('Z-scores'!ME15&gt;3,'Z-scores'!ME15&lt;-3),"",'Z-scores'!ME15)</f>
        <v>-0.25263000000000002</v>
      </c>
      <c r="MF15" s="7">
        <f>IF(OR('Z-scores'!MF15&gt;3,'Z-scores'!MF15&lt;-3),"",'Z-scores'!MF15)</f>
        <v>1.2940400000000001</v>
      </c>
      <c r="MG15" s="7">
        <f>IF(OR('Z-scores'!MG15&gt;3,'Z-scores'!MG15&lt;-3),"",'Z-scores'!MG15)</f>
        <v>-0.47460999999999998</v>
      </c>
      <c r="MH15" s="7">
        <f>IF(OR('Z-scores'!MH15&gt;3,'Z-scores'!MH15&lt;-3),"",'Z-scores'!MH15)</f>
        <v>0.35093999999999997</v>
      </c>
      <c r="MI15" s="7">
        <f>IF(OR('Z-scores'!MI15&gt;3,'Z-scores'!MI15&lt;-3),"",'Z-scores'!MI15)</f>
        <v>-0.64366999999999996</v>
      </c>
      <c r="MJ15" s="7">
        <f>IF(OR('Z-scores'!MJ15&gt;3,'Z-scores'!MJ15&lt;-3),"",'Z-scores'!MJ15)</f>
        <v>-0.35447000000000001</v>
      </c>
      <c r="MK15" s="7">
        <f>IF(OR('Z-scores'!MK15&gt;3,'Z-scores'!MK15&lt;-3),"",'Z-scores'!MK15)</f>
        <v>-0.24254000000000001</v>
      </c>
      <c r="ML15" s="7">
        <f>IF(OR('Z-scores'!ML15&gt;3,'Z-scores'!ML15&lt;-3),"",'Z-scores'!ML15)</f>
        <v>0.56296999999999997</v>
      </c>
      <c r="MM15" s="7">
        <f>IF(OR('Z-scores'!MM15&gt;3,'Z-scores'!MM15&lt;-3),"",'Z-scores'!MM15)</f>
        <v>-0.59755999999999998</v>
      </c>
      <c r="MN15" s="7">
        <f>IF(OR('Z-scores'!MN15&gt;3,'Z-scores'!MN15&lt;-3),"",'Z-scores'!MN15)</f>
        <v>-0.34604000000000001</v>
      </c>
      <c r="MO15" s="7">
        <f>IF(OR('Z-scores'!MO15&gt;3,'Z-scores'!MO15&lt;-3),"",'Z-scores'!MO15)</f>
        <v>-0.72835000000000005</v>
      </c>
      <c r="MP15" s="7">
        <f>IF(OR('Z-scores'!MP15&gt;3,'Z-scores'!MP15&lt;-3),"",'Z-scores'!MP15)</f>
        <v>-8.8999999999999995E-4</v>
      </c>
      <c r="MQ15" s="7">
        <f>IF(OR('Z-scores'!MQ15&gt;3,'Z-scores'!MQ15&lt;-3),"",'Z-scores'!MQ15)</f>
        <v>-0.67259999999999998</v>
      </c>
      <c r="MR15" s="7">
        <f>IF(OR('Z-scores'!MR15&gt;3,'Z-scores'!MR15&lt;-3),"",'Z-scores'!MR15)</f>
        <v>-0.57611000000000001</v>
      </c>
      <c r="MS15" s="7">
        <f>IF(OR('Z-scores'!MS15&gt;3,'Z-scores'!MS15&lt;-3),"",'Z-scores'!MS15)</f>
        <v>1.0948899999999999</v>
      </c>
      <c r="MT15" s="7">
        <f>IF(OR('Z-scores'!MT15&gt;3,'Z-scores'!MT15&lt;-3),"",'Z-scores'!MT15)</f>
        <v>0.18001</v>
      </c>
      <c r="MU15" s="7">
        <f>IF(OR('Z-scores'!MU15&gt;3,'Z-scores'!MU15&lt;-3),"",'Z-scores'!MU15)</f>
        <v>1.5816699999999999</v>
      </c>
      <c r="MV15" s="7">
        <f>IF(OR('Z-scores'!MV15&gt;3,'Z-scores'!MV15&lt;-3),"",'Z-scores'!MV15)</f>
        <v>0.40914</v>
      </c>
      <c r="MW15" s="7">
        <f>IF(OR('Z-scores'!MW15&gt;3,'Z-scores'!MW15&lt;-3),"",'Z-scores'!MW15)</f>
        <v>0.47538999999999998</v>
      </c>
      <c r="MX15" s="7">
        <f>IF(OR('Z-scores'!MX15&gt;3,'Z-scores'!MX15&lt;-3),"",'Z-scores'!MX15)</f>
        <v>1.7940100000000001</v>
      </c>
      <c r="MY15" s="7">
        <f>IF(OR('Z-scores'!MY15&gt;3,'Z-scores'!MY15&lt;-3),"",'Z-scores'!MY15)</f>
        <v>0.72231000000000001</v>
      </c>
      <c r="MZ15" s="7">
        <f>IF(OR('Z-scores'!MZ15&gt;3,'Z-scores'!MZ15&lt;-3),"",'Z-scores'!MZ15)</f>
        <v>1.00082</v>
      </c>
      <c r="NA15" s="7">
        <f>IF(OR('Z-scores'!NA15&gt;3,'Z-scores'!NA15&lt;-3),"",'Z-scores'!NA15)</f>
        <v>0.76288</v>
      </c>
      <c r="NB15" s="7">
        <f>IF(OR('Z-scores'!NB15&gt;3,'Z-scores'!NB15&lt;-3),"",'Z-scores'!NB15)</f>
        <v>-0.25840000000000002</v>
      </c>
      <c r="NC15" s="7">
        <f>IF(OR('Z-scores'!NC15&gt;3,'Z-scores'!NC15&lt;-3),"",'Z-scores'!NC15)</f>
        <v>-0.96482000000000001</v>
      </c>
      <c r="ND15" s="7">
        <f>IF(OR('Z-scores'!ND15&gt;3,'Z-scores'!ND15&lt;-3),"",'Z-scores'!ND15)</f>
        <v>-0.53759999999999997</v>
      </c>
      <c r="NE15" s="7">
        <f>IF(OR('Z-scores'!NE15&gt;3,'Z-scores'!NE15&lt;-3),"",'Z-scores'!NE15)</f>
        <v>-0.34010000000000001</v>
      </c>
      <c r="NF15" s="7">
        <f>IF(OR('Z-scores'!NF15&gt;3,'Z-scores'!NF15&lt;-3),"",'Z-scores'!NF15)</f>
        <v>-0.28282000000000002</v>
      </c>
      <c r="NG15" s="7">
        <f>IF(OR('Z-scores'!NG15&gt;3,'Z-scores'!NG15&lt;-3),"",'Z-scores'!NG15)</f>
        <v>5.1380000000000002E-2</v>
      </c>
      <c r="NH15" s="7">
        <f>IF(OR('Z-scores'!NH15&gt;3,'Z-scores'!NH15&lt;-3),"",'Z-scores'!NH15)</f>
        <v>0.41427000000000003</v>
      </c>
      <c r="NI15" s="7">
        <f>IF(OR('Z-scores'!NI15&gt;3,'Z-scores'!NI15&lt;-3),"",'Z-scores'!NI15)</f>
        <v>-0.47905999999999999</v>
      </c>
      <c r="NJ15" s="7">
        <f>IF(OR('Z-scores'!NJ15&gt;3,'Z-scores'!NJ15&lt;-3),"",'Z-scores'!NJ15)</f>
        <v>0.15509999999999999</v>
      </c>
      <c r="NK15" s="7">
        <f>IF(OR('Z-scores'!NK15&gt;3,'Z-scores'!NK15&lt;-3),"",'Z-scores'!NK15)</f>
        <v>-5.2780000000000001E-2</v>
      </c>
      <c r="NL15" s="7">
        <f>IF(OR('Z-scores'!NL15&gt;3,'Z-scores'!NL15&lt;-3),"",'Z-scores'!NL15)</f>
        <v>-0.51676</v>
      </c>
      <c r="NM15" s="7">
        <f>IF(OR('Z-scores'!NM15&gt;3,'Z-scores'!NM15&lt;-3),"",'Z-scores'!NM15)</f>
        <v>-5.4359999999999999E-2</v>
      </c>
      <c r="NN15" s="7">
        <f>IF(OR('Z-scores'!NN15&gt;3,'Z-scores'!NN15&lt;-3),"",'Z-scores'!NN15)</f>
        <v>-0.69094</v>
      </c>
      <c r="NO15" s="7">
        <f>IF(OR('Z-scores'!NO15&gt;3,'Z-scores'!NO15&lt;-3),"",'Z-scores'!NO15)</f>
        <v>-0.62794000000000005</v>
      </c>
      <c r="NP15" s="7">
        <f>IF(OR('Z-scores'!NP15&gt;3,'Z-scores'!NP15&lt;-3),"",'Z-scores'!NP15)</f>
        <v>-0.76268000000000002</v>
      </c>
      <c r="NQ15" s="7">
        <f>IF(OR('Z-scores'!NQ15&gt;3,'Z-scores'!NQ15&lt;-3),"",'Z-scores'!NQ15)</f>
        <v>-0.99665000000000004</v>
      </c>
      <c r="NR15" s="7">
        <f>IF(OR('Z-scores'!NR15&gt;3,'Z-scores'!NR15&lt;-3),"",'Z-scores'!NR15)</f>
        <v>-0.85460000000000003</v>
      </c>
      <c r="NS15" s="7">
        <f>IF(OR('Z-scores'!NS15&gt;3,'Z-scores'!NS15&lt;-3),"",'Z-scores'!NS15)</f>
        <v>-0.66315000000000002</v>
      </c>
      <c r="NT15" s="7">
        <f>IF(OR('Z-scores'!NT15&gt;3,'Z-scores'!NT15&lt;-3),"",'Z-scores'!NT15)</f>
        <v>-0.65146000000000004</v>
      </c>
      <c r="NU15" s="7">
        <f>IF(OR('Z-scores'!NU15&gt;3,'Z-scores'!NU15&lt;-3),"",'Z-scores'!NU15)</f>
        <v>-0.79151000000000005</v>
      </c>
      <c r="NV15" s="7">
        <f>IF(OR('Z-scores'!NV15&gt;3,'Z-scores'!NV15&lt;-3),"",'Z-scores'!NV15)</f>
        <v>-0.64971999999999996</v>
      </c>
      <c r="NW15" s="7">
        <f>IF(OR('Z-scores'!NW15&gt;3,'Z-scores'!NW15&lt;-3),"",'Z-scores'!NW15)</f>
        <v>-0.71528999999999998</v>
      </c>
      <c r="NX15" s="7">
        <f>IF(OR('Z-scores'!NX15&gt;3,'Z-scores'!NX15&lt;-3),"",'Z-scores'!NX15)</f>
        <v>-0.55103000000000002</v>
      </c>
      <c r="NY15" s="7">
        <f>IF(OR('Z-scores'!NY15&gt;3,'Z-scores'!NY15&lt;-3),"",'Z-scores'!NY15)</f>
        <v>-1.436E-2</v>
      </c>
      <c r="NZ15" s="7">
        <f>IF(OR('Z-scores'!NZ15&gt;3,'Z-scores'!NZ15&lt;-3),"",'Z-scores'!NZ15)</f>
        <v>-0.72099999999999997</v>
      </c>
      <c r="OA15" s="7">
        <f>IF(OR('Z-scores'!OA15&gt;3,'Z-scores'!OA15&lt;-3),"",'Z-scores'!OA15)</f>
        <v>-0.67649000000000004</v>
      </c>
      <c r="OB15" s="7">
        <f>IF(OR('Z-scores'!OB15&gt;3,'Z-scores'!OB15&lt;-3),"",'Z-scores'!OB15)</f>
        <v>-0.45884000000000003</v>
      </c>
      <c r="OC15" s="7">
        <f>IF(OR('Z-scores'!OC15&gt;3,'Z-scores'!OC15&lt;-3),"",'Z-scores'!OC15)</f>
        <v>-0.47238999999999998</v>
      </c>
      <c r="OD15" s="7">
        <f>IF(OR('Z-scores'!OD15&gt;3,'Z-scores'!OD15&lt;-3),"",'Z-scores'!OD15)</f>
        <v>-0.48436000000000001</v>
      </c>
      <c r="OE15" s="7">
        <f>IF(OR('Z-scores'!OE15&gt;3,'Z-scores'!OE15&lt;-3),"",'Z-scores'!OE15)</f>
        <v>-0.38479999999999998</v>
      </c>
      <c r="OF15" s="7">
        <f>IF(OR('Z-scores'!OF15&gt;3,'Z-scores'!OF15&lt;-3),"",'Z-scores'!OF15)</f>
        <v>-0.76732999999999996</v>
      </c>
      <c r="OG15" s="7">
        <f>IF(OR('Z-scores'!OG15&gt;3,'Z-scores'!OG15&lt;-3),"",'Z-scores'!OG15)</f>
        <v>-0.28908</v>
      </c>
      <c r="OH15" s="7">
        <f>IF(OR('Z-scores'!OH15&gt;3,'Z-scores'!OH15&lt;-3),"",'Z-scores'!OH15)</f>
        <v>-0.52302999999999999</v>
      </c>
      <c r="OI15" s="7">
        <f>IF(OR('Z-scores'!OI15&gt;3,'Z-scores'!OI15&lt;-3),"",'Z-scores'!OI15)</f>
        <v>-0.61724999999999997</v>
      </c>
      <c r="OJ15" s="7">
        <f>IF(OR('Z-scores'!OJ15&gt;3,'Z-scores'!OJ15&lt;-3),"",'Z-scores'!OJ15)</f>
        <v>-0.75351000000000001</v>
      </c>
      <c r="OK15" s="7">
        <f>IF(OR('Z-scores'!OK15&gt;3,'Z-scores'!OK15&lt;-3),"",'Z-scores'!OK15)</f>
        <v>0.37975999999999999</v>
      </c>
      <c r="OL15" s="7">
        <f>IF(OR('Z-scores'!OL15&gt;3,'Z-scores'!OL15&lt;-3),"",'Z-scores'!OL15)</f>
        <v>5.1270000000000003E-2</v>
      </c>
      <c r="OM15" s="7">
        <f>IF(OR('Z-scores'!OM15&gt;3,'Z-scores'!OM15&lt;-3),"",'Z-scores'!OM15)</f>
        <v>0.13188</v>
      </c>
      <c r="ON15" s="7">
        <f>IF(OR('Z-scores'!ON15&gt;3,'Z-scores'!ON15&lt;-3),"",'Z-scores'!ON15)</f>
        <v>-0.40123999999999999</v>
      </c>
      <c r="OO15" s="7">
        <f>IF(OR('Z-scores'!OO15&gt;3,'Z-scores'!OO15&lt;-3),"",'Z-scores'!OO15)</f>
        <v>-0.26956999999999998</v>
      </c>
      <c r="OP15" s="7">
        <f>IF(OR('Z-scores'!OP15&gt;3,'Z-scores'!OP15&lt;-3),"",'Z-scores'!OP15)</f>
        <v>-0.24254000000000001</v>
      </c>
      <c r="OQ15" s="7">
        <f>IF(OR('Z-scores'!OQ15&gt;3,'Z-scores'!OQ15&lt;-3),"",'Z-scores'!OQ15)</f>
        <v>-0.16095000000000001</v>
      </c>
      <c r="OR15" s="7">
        <f>IF(OR('Z-scores'!OR15&gt;3,'Z-scores'!OR15&lt;-3),"",'Z-scores'!OR15)</f>
        <v>0.16675000000000001</v>
      </c>
      <c r="OS15" s="7">
        <f>IF(OR('Z-scores'!OS15&gt;3,'Z-scores'!OS15&lt;-3),"",'Z-scores'!OS15)</f>
        <v>-7.2929999999999995E-2</v>
      </c>
      <c r="OT15" s="7">
        <f>IF(OR('Z-scores'!OT15&gt;3,'Z-scores'!OT15&lt;-3),"",'Z-scores'!OT15)</f>
        <v>-0.25711000000000001</v>
      </c>
      <c r="OU15" s="7">
        <f>IF(OR('Z-scores'!OU15&gt;3,'Z-scores'!OU15&lt;-3),"",'Z-scores'!OU15)</f>
        <v>-0.43259999999999998</v>
      </c>
      <c r="OV15" s="7">
        <f>IF(OR('Z-scores'!OV15&gt;3,'Z-scores'!OV15&lt;-3),"",'Z-scores'!OV15)</f>
        <v>-0.44485999999999998</v>
      </c>
      <c r="OW15" s="7">
        <f>IF(OR('Z-scores'!OW15&gt;3,'Z-scores'!OW15&lt;-3),"",'Z-scores'!OW15)</f>
        <v>-0.40928999999999999</v>
      </c>
      <c r="OX15" s="7">
        <f>IF(OR('Z-scores'!OX15&gt;3,'Z-scores'!OX15&lt;-3),"",'Z-scores'!OX15)</f>
        <v>-0.68413000000000002</v>
      </c>
      <c r="OY15" s="7">
        <f>IF(OR('Z-scores'!OY15&gt;3,'Z-scores'!OY15&lt;-3),"",'Z-scores'!OY15)</f>
        <v>-0.48791000000000001</v>
      </c>
      <c r="OZ15" s="7">
        <f>IF(OR('Z-scores'!OZ15&gt;3,'Z-scores'!OZ15&lt;-3),"",'Z-scores'!OZ15)</f>
        <v>-0.94133999999999995</v>
      </c>
      <c r="PA15" s="7">
        <f>IF(OR('Z-scores'!PA15&gt;3,'Z-scores'!PA15&lt;-3),"",'Z-scores'!PA15)</f>
        <v>-0.68045</v>
      </c>
      <c r="PB15" s="7">
        <f>IF(OR('Z-scores'!PB15&gt;3,'Z-scores'!PB15&lt;-3),"",'Z-scores'!PB15)</f>
        <v>-0.37587999999999999</v>
      </c>
      <c r="PC15" s="7">
        <f>IF(OR('Z-scores'!PC15&gt;3,'Z-scores'!PC15&lt;-3),"",'Z-scores'!PC15)</f>
        <v>-0.42587000000000003</v>
      </c>
      <c r="PD15" s="7">
        <f>IF(OR('Z-scores'!PD15&gt;3,'Z-scores'!PD15&lt;-3),"",'Z-scores'!PD15)</f>
        <v>-0.13729</v>
      </c>
      <c r="PE15" s="7">
        <f>IF(OR('Z-scores'!PE15&gt;3,'Z-scores'!PE15&lt;-3),"",'Z-scores'!PE15)</f>
        <v>-0.46464</v>
      </c>
      <c r="PF15" s="7">
        <f>IF(OR('Z-scores'!PF15&gt;3,'Z-scores'!PF15&lt;-3),"",'Z-scores'!PF15)</f>
        <v>0.15895000000000001</v>
      </c>
      <c r="PG15" s="7">
        <f>IF(OR('Z-scores'!PG15&gt;3,'Z-scores'!PG15&lt;-3),"",'Z-scores'!PG15)</f>
        <v>-0.71455999999999997</v>
      </c>
      <c r="PH15" s="7">
        <f>IF(OR('Z-scores'!PH15&gt;3,'Z-scores'!PH15&lt;-3),"",'Z-scores'!PH15)</f>
        <v>-0.36042000000000002</v>
      </c>
      <c r="PI15" s="7">
        <f>IF(OR('Z-scores'!PI15&gt;3,'Z-scores'!PI15&lt;-3),"",'Z-scores'!PI15)</f>
        <v>-0.77464</v>
      </c>
      <c r="PJ15" s="7">
        <f>IF(OR('Z-scores'!PJ15&gt;3,'Z-scores'!PJ15&lt;-3),"",'Z-scores'!PJ15)</f>
        <v>-0.71955000000000002</v>
      </c>
      <c r="PK15" s="7">
        <f>IF(OR('Z-scores'!PK15&gt;3,'Z-scores'!PK15&lt;-3),"",'Z-scores'!PK15)</f>
        <v>-0.10886</v>
      </c>
      <c r="PL15" s="7">
        <f>IF(OR('Z-scores'!PL15&gt;3,'Z-scores'!PL15&lt;-3),"",'Z-scores'!PL15)</f>
        <v>-0.31169000000000002</v>
      </c>
      <c r="PM15" s="7">
        <f>IF(OR('Z-scores'!PM15&gt;3,'Z-scores'!PM15&lt;-3),"",'Z-scores'!PM15)</f>
        <v>-0.50461999999999996</v>
      </c>
      <c r="PN15" s="7">
        <f>IF(OR('Z-scores'!PN15&gt;3,'Z-scores'!PN15&lt;-3),"",'Z-scores'!PN15)</f>
        <v>-0.60379000000000005</v>
      </c>
      <c r="PO15" s="7">
        <f>IF(OR('Z-scores'!PO15&gt;3,'Z-scores'!PO15&lt;-3),"",'Z-scores'!PO15)</f>
        <v>-0.39776</v>
      </c>
      <c r="PP15" s="7">
        <f>IF(OR('Z-scores'!PP15&gt;3,'Z-scores'!PP15&lt;-3),"",'Z-scores'!PP15)</f>
        <v>-0.24254000000000001</v>
      </c>
      <c r="PQ15" s="7">
        <f>IF(OR('Z-scores'!PQ15&gt;3,'Z-scores'!PQ15&lt;-3),"",'Z-scores'!PQ15)</f>
        <v>-0.19969000000000001</v>
      </c>
      <c r="PR15" s="7">
        <f>IF(OR('Z-scores'!PR15&gt;3,'Z-scores'!PR15&lt;-3),"",'Z-scores'!PR15)</f>
        <v>0.11692</v>
      </c>
      <c r="PS15" s="7">
        <f>IF(OR('Z-scores'!PS15&gt;3,'Z-scores'!PS15&lt;-3),"",'Z-scores'!PS15)</f>
        <v>-0.76265000000000005</v>
      </c>
      <c r="PT15" s="7">
        <f>IF(OR('Z-scores'!PT15&gt;3,'Z-scores'!PT15&lt;-3),"",'Z-scores'!PT15)</f>
        <v>-0.41909999999999997</v>
      </c>
      <c r="PU15" s="7">
        <f>IF(OR('Z-scores'!PU15&gt;3,'Z-scores'!PU15&lt;-3),"",'Z-scores'!PU15)</f>
        <v>-0.46328999999999998</v>
      </c>
      <c r="PV15" s="7">
        <f>IF(OR('Z-scores'!PV15&gt;3,'Z-scores'!PV15&lt;-3),"",'Z-scores'!PV15)</f>
        <v>-0.51504000000000005</v>
      </c>
      <c r="PW15" s="7">
        <f>IF(OR('Z-scores'!PW15&gt;3,'Z-scores'!PW15&lt;-3),"",'Z-scores'!PW15)</f>
        <v>-0.51014000000000004</v>
      </c>
      <c r="PX15" s="7">
        <f>IF(OR('Z-scores'!PX15&gt;3,'Z-scores'!PX15&lt;-3),"",'Z-scores'!PX15)</f>
        <v>-4.7460000000000002E-2</v>
      </c>
      <c r="PY15" s="7">
        <f>IF(OR('Z-scores'!PY15&gt;3,'Z-scores'!PY15&lt;-3),"",'Z-scores'!PY15)</f>
        <v>-0.64493</v>
      </c>
      <c r="PZ15" s="7">
        <f>IF(OR('Z-scores'!PZ15&gt;3,'Z-scores'!PZ15&lt;-3),"",'Z-scores'!PZ15)</f>
        <v>-0.68937000000000004</v>
      </c>
      <c r="QA15" s="7">
        <f>IF(OR('Z-scores'!QA15&gt;3,'Z-scores'!QA15&lt;-3),"",'Z-scores'!QA15)</f>
        <v>-0.52988000000000002</v>
      </c>
      <c r="QB15" s="7">
        <f>IF(OR('Z-scores'!QB15&gt;3,'Z-scores'!QB15&lt;-3),"",'Z-scores'!QB15)</f>
        <v>-0.53908999999999996</v>
      </c>
      <c r="QC15" s="7">
        <f>IF(OR('Z-scores'!QC15&gt;3,'Z-scores'!QC15&lt;-3),"",'Z-scores'!QC15)</f>
        <v>-0.51922000000000001</v>
      </c>
      <c r="QD15" s="7">
        <f>IF(OR('Z-scores'!QD15&gt;3,'Z-scores'!QD15&lt;-3),"",'Z-scores'!QD15)</f>
        <v>-0.51207000000000003</v>
      </c>
      <c r="QE15" s="7">
        <f>IF(OR('Z-scores'!QE15&gt;3,'Z-scores'!QE15&lt;-3),"",'Z-scores'!QE15)</f>
        <v>-0.46250999999999998</v>
      </c>
      <c r="QF15" s="7">
        <f>IF(OR('Z-scores'!QF15&gt;3,'Z-scores'!QF15&lt;-3),"",'Z-scores'!QF15)</f>
        <v>-0.44006000000000001</v>
      </c>
      <c r="QG15" s="7">
        <f>IF(OR('Z-scores'!QG15&gt;3,'Z-scores'!QG15&lt;-3),"",'Z-scores'!QG15)</f>
        <v>-0.52178000000000002</v>
      </c>
      <c r="QH15" s="7">
        <f>IF(OR('Z-scores'!QH15&gt;3,'Z-scores'!QH15&lt;-3),"",'Z-scores'!QH15)</f>
        <v>-0.56945000000000001</v>
      </c>
      <c r="QI15" s="7">
        <f>IF(OR('Z-scores'!QI15&gt;3,'Z-scores'!QI15&lt;-3),"",'Z-scores'!QI15)</f>
        <v>0.55273000000000005</v>
      </c>
      <c r="QJ15" s="7">
        <f>IF(OR('Z-scores'!QJ15&gt;3,'Z-scores'!QJ15&lt;-3),"",'Z-scores'!QJ15)</f>
        <v>-0.46577000000000002</v>
      </c>
      <c r="QK15" s="7">
        <f>IF(OR('Z-scores'!QK15&gt;3,'Z-scores'!QK15&lt;-3),"",'Z-scores'!QK15)</f>
        <v>-0.53266999999999998</v>
      </c>
      <c r="QL15" s="7">
        <f>IF(OR('Z-scores'!QL15&gt;3,'Z-scores'!QL15&lt;-3),"",'Z-scores'!QL15)</f>
        <v>0.22176000000000001</v>
      </c>
      <c r="QM15" s="7">
        <f>IF(OR('Z-scores'!QM15&gt;3,'Z-scores'!QM15&lt;-3),"",'Z-scores'!QM15)</f>
        <v>-0.48875999999999997</v>
      </c>
      <c r="QN15" s="7">
        <f>IF(OR('Z-scores'!QN15&gt;3,'Z-scores'!QN15&lt;-3),"",'Z-scores'!QN15)</f>
        <v>-0.56372999999999995</v>
      </c>
      <c r="QO15" s="7">
        <f>IF(OR('Z-scores'!QO15&gt;3,'Z-scores'!QO15&lt;-3),"",'Z-scores'!QO15)</f>
        <v>-0.59772000000000003</v>
      </c>
      <c r="QP15" s="7">
        <f>IF(OR('Z-scores'!QP15&gt;3,'Z-scores'!QP15&lt;-3),"",'Z-scores'!QP15)</f>
        <v>-0.49369000000000002</v>
      </c>
      <c r="QQ15" s="7">
        <f>IF(OR('Z-scores'!QQ15&gt;3,'Z-scores'!QQ15&lt;-3),"",'Z-scores'!QQ15)</f>
        <v>-0.46738000000000002</v>
      </c>
      <c r="QR15" s="7">
        <f>IF(OR('Z-scores'!QR15&gt;3,'Z-scores'!QR15&lt;-3),"",'Z-scores'!QR15)</f>
        <v>-0.50065000000000004</v>
      </c>
      <c r="QS15" s="7">
        <f>IF(OR('Z-scores'!QS15&gt;3,'Z-scores'!QS15&lt;-3),"",'Z-scores'!QS15)</f>
        <v>-0.65469999999999995</v>
      </c>
      <c r="QT15" s="7">
        <f>IF(OR('Z-scores'!QT15&gt;3,'Z-scores'!QT15&lt;-3),"",'Z-scores'!QT15)</f>
        <v>-0.51865000000000006</v>
      </c>
      <c r="QU15" s="7">
        <f>IF(OR('Z-scores'!QU15&gt;3,'Z-scores'!QU15&lt;-3),"",'Z-scores'!QU15)</f>
        <v>-0.58370999999999995</v>
      </c>
      <c r="QV15" s="7">
        <f>IF(OR('Z-scores'!QV15&gt;3,'Z-scores'!QV15&lt;-3),"",'Z-scores'!QV15)</f>
        <v>-0.45196999999999998</v>
      </c>
      <c r="QW15" s="7">
        <f>IF(OR('Z-scores'!QW15&gt;3,'Z-scores'!QW15&lt;-3),"",'Z-scores'!QW15)</f>
        <v>-0.56154999999999999</v>
      </c>
      <c r="QX15" s="7">
        <f>IF(OR('Z-scores'!QX15&gt;3,'Z-scores'!QX15&lt;-3),"",'Z-scores'!QX15)</f>
        <v>-0.39845000000000003</v>
      </c>
      <c r="QY15" s="7">
        <f>IF(OR('Z-scores'!QY15&gt;3,'Z-scores'!QY15&lt;-3),"",'Z-scores'!QY15)</f>
        <v>-0.20344000000000001</v>
      </c>
      <c r="QZ15" s="7">
        <f>IF(OR('Z-scores'!QZ15&gt;3,'Z-scores'!QZ15&lt;-3),"",'Z-scores'!QZ15)</f>
        <v>-0.89949000000000001</v>
      </c>
      <c r="RA15" s="7">
        <f>IF(OR('Z-scores'!RA15&gt;3,'Z-scores'!RA15&lt;-3),"",'Z-scores'!RA15)</f>
        <v>-0.51527000000000001</v>
      </c>
      <c r="RB15" s="7">
        <f>IF(OR('Z-scores'!RB15&gt;3,'Z-scores'!RB15&lt;-3),"",'Z-scores'!RB15)</f>
        <v>4.8579999999999998E-2</v>
      </c>
      <c r="RC15" s="7">
        <f>IF(OR('Z-scores'!RC15&gt;3,'Z-scores'!RC15&lt;-3),"",'Z-scores'!RC15)</f>
        <v>-0.37043999999999999</v>
      </c>
      <c r="RD15" s="7">
        <f>IF(OR('Z-scores'!RD15&gt;3,'Z-scores'!RD15&lt;-3),"",'Z-scores'!RD15)</f>
        <v>-0.45832000000000001</v>
      </c>
      <c r="RE15" s="7">
        <f>IF(OR('Z-scores'!RE15&gt;3,'Z-scores'!RE15&lt;-3),"",'Z-scores'!RE15)</f>
        <v>1.52826</v>
      </c>
      <c r="RF15" s="7">
        <f>IF(OR('Z-scores'!RF15&gt;3,'Z-scores'!RF15&lt;-3),"",'Z-scores'!RF15)</f>
        <v>-0.80181999999999998</v>
      </c>
      <c r="RG15" s="7">
        <f>IF(OR('Z-scores'!RG15&gt;3,'Z-scores'!RG15&lt;-3),"",'Z-scores'!RG15)</f>
        <v>-0.73956999999999995</v>
      </c>
      <c r="RH15" s="7">
        <f>IF(OR('Z-scores'!RH15&gt;3,'Z-scores'!RH15&lt;-3),"",'Z-scores'!RH15)</f>
        <v>-0.32500000000000001</v>
      </c>
      <c r="RI15" s="7">
        <f>IF(OR('Z-scores'!RI15&gt;3,'Z-scores'!RI15&lt;-3),"",'Z-scores'!RI15)</f>
        <v>-0.56981000000000004</v>
      </c>
      <c r="RJ15" s="7">
        <f>IF(OR('Z-scores'!RJ15&gt;3,'Z-scores'!RJ15&lt;-3),"",'Z-scores'!RJ15)</f>
        <v>-0.53690000000000004</v>
      </c>
      <c r="RK15" s="7">
        <f>IF(OR('Z-scores'!RK15&gt;3,'Z-scores'!RK15&lt;-3),"",'Z-scores'!RK15)</f>
        <v>-0.66959000000000002</v>
      </c>
      <c r="RL15" s="7">
        <f>IF(OR('Z-scores'!RL15&gt;3,'Z-scores'!RL15&lt;-3),"",'Z-scores'!RL15)</f>
        <v>-0.71267999999999998</v>
      </c>
      <c r="RM15" s="7">
        <f>IF(OR('Z-scores'!RM15&gt;3,'Z-scores'!RM15&lt;-3),"",'Z-scores'!RM15)</f>
        <v>0.33717999999999998</v>
      </c>
      <c r="RN15" s="7">
        <f>IF(OR('Z-scores'!RN15&gt;3,'Z-scores'!RN15&lt;-3),"",'Z-scores'!RN15)</f>
        <v>-0.12673000000000001</v>
      </c>
      <c r="RO15" s="7">
        <f>IF(OR('Z-scores'!RO15&gt;3,'Z-scores'!RO15&lt;-3),"",'Z-scores'!RO15)</f>
        <v>-0.16511999999999999</v>
      </c>
      <c r="RP15" s="7">
        <f>IF(OR('Z-scores'!RP15&gt;3,'Z-scores'!RP15&lt;-3),"",'Z-scores'!RP15)</f>
        <v>-0.22334999999999999</v>
      </c>
      <c r="RQ15" s="7">
        <f>IF(OR('Z-scores'!RQ15&gt;3,'Z-scores'!RQ15&lt;-3),"",'Z-scores'!RQ15)</f>
        <v>0.51266999999999996</v>
      </c>
      <c r="RR15" s="7">
        <f>IF(OR('Z-scores'!RR15&gt;3,'Z-scores'!RR15&lt;-3),"",'Z-scores'!RR15)</f>
        <v>-0.74172000000000005</v>
      </c>
      <c r="RS15" s="7">
        <f>IF(OR('Z-scores'!RS15&gt;3,'Z-scores'!RS15&lt;-3),"",'Z-scores'!RS15)</f>
        <v>-0.53627000000000002</v>
      </c>
      <c r="RT15" s="7">
        <f>IF(OR('Z-scores'!RT15&gt;3,'Z-scores'!RT15&lt;-3),"",'Z-scores'!RT15)</f>
        <v>-0.54698999999999998</v>
      </c>
      <c r="RU15" s="7">
        <f>IF(OR('Z-scores'!RU15&gt;3,'Z-scores'!RU15&lt;-3),"",'Z-scores'!RU15)</f>
        <v>0.55279999999999996</v>
      </c>
      <c r="RV15" s="7">
        <f>IF(OR('Z-scores'!RV15&gt;3,'Z-scores'!RV15&lt;-3),"",'Z-scores'!RV15)</f>
        <v>-0.47288000000000002</v>
      </c>
      <c r="RW15" s="7">
        <f>IF(OR('Z-scores'!RW15&gt;3,'Z-scores'!RW15&lt;-3),"",'Z-scores'!RW15)</f>
        <v>5.9080000000000001E-2</v>
      </c>
      <c r="RX15" s="7">
        <f>IF(OR('Z-scores'!RX15&gt;3,'Z-scores'!RX15&lt;-3),"",'Z-scores'!RX15)</f>
        <v>0.49730000000000002</v>
      </c>
      <c r="RY15" s="7">
        <f>IF(OR('Z-scores'!RY15&gt;3,'Z-scores'!RY15&lt;-3),"",'Z-scores'!RY15)</f>
        <v>-0.28055000000000002</v>
      </c>
      <c r="RZ15" s="7">
        <f>IF(OR('Z-scores'!RZ15&gt;3,'Z-scores'!RZ15&lt;-3),"",'Z-scores'!RZ15)</f>
        <v>-0.16433</v>
      </c>
      <c r="SA15" s="7">
        <f>IF(OR('Z-scores'!SA15&gt;3,'Z-scores'!SA15&lt;-3),"",'Z-scores'!SA15)</f>
        <v>-0.30031000000000002</v>
      </c>
      <c r="SB15" s="7">
        <f>IF(OR('Z-scores'!SB15&gt;3,'Z-scores'!SB15&lt;-3),"",'Z-scores'!SB15)</f>
        <v>-0.50141000000000002</v>
      </c>
      <c r="SC15" s="7">
        <f>IF(OR('Z-scores'!SC15&gt;3,'Z-scores'!SC15&lt;-3),"",'Z-scores'!SC15)</f>
        <v>2.4556200000000001</v>
      </c>
      <c r="SD15" s="7">
        <f>IF(OR('Z-scores'!SD15&gt;3,'Z-scores'!SD15&lt;-3),"",'Z-scores'!SD15)</f>
        <v>-0.81023000000000001</v>
      </c>
      <c r="SE15" s="7">
        <f>IF(OR('Z-scores'!SE15&gt;3,'Z-scores'!SE15&lt;-3),"",'Z-scores'!SE15)</f>
        <v>-0.55662</v>
      </c>
      <c r="SF15" s="7">
        <f>IF(OR('Z-scores'!SF15&gt;3,'Z-scores'!SF15&lt;-3),"",'Z-scores'!SF15)</f>
        <v>-0.56637000000000004</v>
      </c>
      <c r="SG15" s="7">
        <f>IF(OR('Z-scores'!SG15&gt;3,'Z-scores'!SG15&lt;-3),"",'Z-scores'!SG15)</f>
        <v>0.34348000000000001</v>
      </c>
      <c r="SH15" s="7">
        <f>IF(OR('Z-scores'!SH15&gt;3,'Z-scores'!SH15&lt;-3),"",'Z-scores'!SH15)</f>
        <v>-0.60443000000000002</v>
      </c>
      <c r="SI15" s="7">
        <f>IF(OR('Z-scores'!SI15&gt;3,'Z-scores'!SI15&lt;-3),"",'Z-scores'!SI15)</f>
        <v>-0.3407</v>
      </c>
      <c r="SJ15" s="7">
        <f>IF(OR('Z-scores'!SJ15&gt;3,'Z-scores'!SJ15&lt;-3),"",'Z-scores'!SJ15)</f>
        <v>-0.60958999999999997</v>
      </c>
      <c r="SK15" s="7">
        <f>IF(OR('Z-scores'!SK15&gt;3,'Z-scores'!SK15&lt;-3),"",'Z-scores'!SK15)</f>
        <v>-1.6289999999999999E-2</v>
      </c>
      <c r="SL15" s="7">
        <f>IF(OR('Z-scores'!SL15&gt;3,'Z-scores'!SL15&lt;-3),"",'Z-scores'!SL15)</f>
        <v>-4.0590000000000001E-2</v>
      </c>
      <c r="SM15" s="7">
        <f>IF(OR('Z-scores'!SM15&gt;3,'Z-scores'!SM15&lt;-3),"",'Z-scores'!SM15)</f>
        <v>0.14602999999999999</v>
      </c>
      <c r="SN15" s="7">
        <f>IF(OR('Z-scores'!SN15&gt;3,'Z-scores'!SN15&lt;-3),"",'Z-scores'!SN15)</f>
        <v>-0.50455000000000005</v>
      </c>
      <c r="SO15" s="7">
        <f>IF(OR('Z-scores'!SO15&gt;3,'Z-scores'!SO15&lt;-3),"",'Z-scores'!SO15)</f>
        <v>-0.44219999999999998</v>
      </c>
      <c r="SP15" s="7">
        <f>IF(OR('Z-scores'!SP15&gt;3,'Z-scores'!SP15&lt;-3),"",'Z-scores'!SP15)</f>
        <v>-0.48698000000000002</v>
      </c>
      <c r="SQ15" s="7">
        <f>IF(OR('Z-scores'!SQ15&gt;3,'Z-scores'!SQ15&lt;-3),"",'Z-scores'!SQ15)</f>
        <v>0.25879000000000002</v>
      </c>
      <c r="SR15" s="7">
        <f>IF(OR('Z-scores'!SR15&gt;3,'Z-scores'!SR15&lt;-3),"",'Z-scores'!SR15)</f>
        <v>5.849E-2</v>
      </c>
      <c r="SS15" s="7">
        <f>IF(OR('Z-scores'!SS15&gt;3,'Z-scores'!SS15&lt;-3),"",'Z-scores'!SS15)</f>
        <v>-0.35599999999999998</v>
      </c>
      <c r="ST15" s="7">
        <f>IF(OR('Z-scores'!ST15&gt;3,'Z-scores'!ST15&lt;-3),"",'Z-scores'!ST15)</f>
        <v>-0.31561</v>
      </c>
      <c r="SU15" s="7">
        <f>IF(OR('Z-scores'!SU15&gt;3,'Z-scores'!SU15&lt;-3),"",'Z-scores'!SU15)</f>
        <v>-0.27972000000000002</v>
      </c>
      <c r="SV15" s="7">
        <f>IF(OR('Z-scores'!SV15&gt;3,'Z-scores'!SV15&lt;-3),"",'Z-scores'!SV15)</f>
        <v>-0.50699000000000005</v>
      </c>
      <c r="SW15" s="7">
        <f>IF(OR('Z-scores'!SW15&gt;3,'Z-scores'!SW15&lt;-3),"",'Z-scores'!SW15)</f>
        <v>-0.14544000000000001</v>
      </c>
      <c r="SX15" s="7">
        <f>IF(OR('Z-scores'!SX15&gt;3,'Z-scores'!SX15&lt;-3),"",'Z-scores'!SX15)</f>
        <v>-0.50417000000000001</v>
      </c>
      <c r="SY15" s="7">
        <f>IF(OR('Z-scores'!SY15&gt;3,'Z-scores'!SY15&lt;-3),"",'Z-scores'!SY15)</f>
        <v>1.5130600000000001</v>
      </c>
      <c r="SZ15" s="7">
        <f>IF(OR('Z-scores'!SZ15&gt;3,'Z-scores'!SZ15&lt;-3),"",'Z-scores'!SZ15)</f>
        <v>0.65022999999999997</v>
      </c>
      <c r="TA15" s="7">
        <f>IF(OR('Z-scores'!TA15&gt;3,'Z-scores'!TA15&lt;-3),"",'Z-scores'!TA15)</f>
        <v>-0.12554000000000001</v>
      </c>
      <c r="TB15" s="7">
        <f>IF(OR('Z-scores'!TB15&gt;3,'Z-scores'!TB15&lt;-3),"",'Z-scores'!TB15)</f>
        <v>-0.47316999999999998</v>
      </c>
      <c r="TC15" s="7">
        <f>IF(OR('Z-scores'!TC15&gt;3,'Z-scores'!TC15&lt;-3),"",'Z-scores'!TC15)</f>
        <v>-0.75322999999999996</v>
      </c>
      <c r="TD15" s="7">
        <f>IF(OR('Z-scores'!TD15&gt;3,'Z-scores'!TD15&lt;-3),"",'Z-scores'!TD15)</f>
        <v>-0.53659000000000001</v>
      </c>
      <c r="TE15" s="7">
        <f>IF(OR('Z-scores'!TE15&gt;3,'Z-scores'!TE15&lt;-3),"",'Z-scores'!TE15)</f>
        <v>-0.38472000000000001</v>
      </c>
      <c r="TF15" s="7">
        <f>IF(OR('Z-scores'!TF15&gt;3,'Z-scores'!TF15&lt;-3),"",'Z-scores'!TF15)</f>
        <v>-0.61712</v>
      </c>
      <c r="TG15" s="7">
        <f>IF(OR('Z-scores'!TG15&gt;3,'Z-scores'!TG15&lt;-3),"",'Z-scores'!TG15)</f>
        <v>0.24787000000000001</v>
      </c>
      <c r="TH15" s="7">
        <f>IF(OR('Z-scores'!TH15&gt;3,'Z-scores'!TH15&lt;-3),"",'Z-scores'!TH15)</f>
        <v>0.24415000000000001</v>
      </c>
      <c r="TI15" s="7">
        <f>IF(OR('Z-scores'!TI15&gt;3,'Z-scores'!TI15&lt;-3),"",'Z-scores'!TI15)</f>
        <v>-0.40344000000000002</v>
      </c>
      <c r="TJ15" s="7">
        <f>IF(OR('Z-scores'!TJ15&gt;3,'Z-scores'!TJ15&lt;-3),"",'Z-scores'!TJ15)</f>
        <v>-0.44761000000000001</v>
      </c>
      <c r="TK15" s="7">
        <f>IF(OR('Z-scores'!TK15&gt;3,'Z-scores'!TK15&lt;-3),"",'Z-scores'!TK15)</f>
        <v>-0.31146000000000001</v>
      </c>
      <c r="TL15" s="7">
        <f>IF(OR('Z-scores'!TL15&gt;3,'Z-scores'!TL15&lt;-3),"",'Z-scores'!TL15)</f>
        <v>-3.4199999999999999E-3</v>
      </c>
      <c r="TM15" s="7">
        <f>IF(OR('Z-scores'!TM15&gt;3,'Z-scores'!TM15&lt;-3),"",'Z-scores'!TM15)</f>
        <v>-0.30114000000000002</v>
      </c>
      <c r="TN15" s="7">
        <f>IF(OR('Z-scores'!TN15&gt;3,'Z-scores'!TN15&lt;-3),"",'Z-scores'!TN15)</f>
        <v>-0.13729</v>
      </c>
      <c r="TO15" s="7">
        <f>IF(OR('Z-scores'!TO15&gt;3,'Z-scores'!TO15&lt;-3),"",'Z-scores'!TO15)</f>
        <v>-0.73170999999999997</v>
      </c>
      <c r="TP15" s="7">
        <f>IF(OR('Z-scores'!TP15&gt;3,'Z-scores'!TP15&lt;-3),"",'Z-scores'!TP15)</f>
        <v>-9.1359999999999997E-2</v>
      </c>
      <c r="TQ15" s="7">
        <f>IF(OR('Z-scores'!TQ15&gt;3,'Z-scores'!TQ15&lt;-3),"",'Z-scores'!TQ15)</f>
        <v>-0.49314000000000002</v>
      </c>
      <c r="TR15" s="7">
        <f>IF(OR('Z-scores'!TR15&gt;3,'Z-scores'!TR15&lt;-3),"",'Z-scores'!TR15)</f>
        <v>-0.69198000000000004</v>
      </c>
      <c r="TS15" s="7">
        <f>IF(OR('Z-scores'!TS15&gt;3,'Z-scores'!TS15&lt;-3),"",'Z-scores'!TS15)</f>
        <v>-0.59241999999999995</v>
      </c>
      <c r="TT15" s="7">
        <f>IF(OR('Z-scores'!TT15&gt;3,'Z-scores'!TT15&lt;-3),"",'Z-scores'!TT15)</f>
        <v>-0.37334000000000001</v>
      </c>
      <c r="TU15" s="7">
        <f>IF(OR('Z-scores'!TU15&gt;3,'Z-scores'!TU15&lt;-3),"",'Z-scores'!TU15)</f>
        <v>-0.70243</v>
      </c>
      <c r="TV15" s="7">
        <f>IF(OR('Z-scores'!TV15&gt;3,'Z-scores'!TV15&lt;-3),"",'Z-scores'!TV15)</f>
        <v>-0.65695999999999999</v>
      </c>
      <c r="TW15" s="7">
        <f>IF(OR('Z-scores'!TW15&gt;3,'Z-scores'!TW15&lt;-3),"",'Z-scores'!TW15)</f>
        <v>-0.90351000000000004</v>
      </c>
      <c r="TX15" s="7">
        <f>IF(OR('Z-scores'!TX15&gt;3,'Z-scores'!TX15&lt;-3),"",'Z-scores'!TX15)</f>
        <v>-0.48022999999999999</v>
      </c>
      <c r="TY15" s="7">
        <f>IF(OR('Z-scores'!TY15&gt;3,'Z-scores'!TY15&lt;-3),"",'Z-scores'!TY15)</f>
        <v>-0.40433999999999998</v>
      </c>
      <c r="TZ15" s="7">
        <f>IF(OR('Z-scores'!TZ15&gt;3,'Z-scores'!TZ15&lt;-3),"",'Z-scores'!TZ15)</f>
        <v>-0.77573999999999999</v>
      </c>
      <c r="UA15" s="7">
        <f>IF(OR('Z-scores'!UA15&gt;3,'Z-scores'!UA15&lt;-3),"",'Z-scores'!UA15)</f>
        <v>-0.44912999999999997</v>
      </c>
      <c r="UB15" s="7">
        <f>IF(OR('Z-scores'!UB15&gt;3,'Z-scores'!UB15&lt;-3),"",'Z-scores'!UB15)</f>
        <v>-0.78337999999999997</v>
      </c>
      <c r="UC15" s="7">
        <f>IF(OR('Z-scores'!UC15&gt;3,'Z-scores'!UC15&lt;-3),"",'Z-scores'!UC15)</f>
        <v>0.42343999999999998</v>
      </c>
      <c r="UD15" s="7">
        <f>IF(OR('Z-scores'!UD15&gt;3,'Z-scores'!UD15&lt;-3),"",'Z-scores'!UD15)</f>
        <v>0.71060999999999996</v>
      </c>
      <c r="UE15" s="7"/>
      <c r="UF15" s="7"/>
      <c r="UG15" s="7"/>
    </row>
    <row r="16" spans="1:553" x14ac:dyDescent="0.25">
      <c r="A16">
        <v>178</v>
      </c>
      <c r="B16">
        <v>1</v>
      </c>
      <c r="C16" s="7">
        <f>IF(OR('Z-scores'!C16&gt;3,'Z-scores'!C16&lt;-3),"",'Z-scores'!C16)</f>
        <v>-0.50038000000000005</v>
      </c>
      <c r="D16" s="7">
        <f>IF(OR('Z-scores'!D16&gt;3,'Z-scores'!D16&lt;-3),"",'Z-scores'!D16)</f>
        <v>-0.62558999999999998</v>
      </c>
      <c r="E16" s="7">
        <f>IF(OR('Z-scores'!E16&gt;3,'Z-scores'!E16&lt;-3),"",'Z-scores'!E16)</f>
        <v>7.62E-3</v>
      </c>
      <c r="F16" s="7">
        <f>IF(OR('Z-scores'!F16&gt;3,'Z-scores'!F16&lt;-3),"",'Z-scores'!F16)</f>
        <v>-4.3970000000000002E-2</v>
      </c>
      <c r="G16" s="7">
        <f>IF(OR('Z-scores'!G16&gt;3,'Z-scores'!G16&lt;-3),"",'Z-scores'!G16)</f>
        <v>0.45143</v>
      </c>
      <c r="H16" s="7">
        <f>IF(OR('Z-scores'!H16&gt;3,'Z-scores'!H16&lt;-3),"",'Z-scores'!H16)</f>
        <v>-0.40421000000000001</v>
      </c>
      <c r="I16" s="7">
        <f>IF(OR('Z-scores'!I16&gt;3,'Z-scores'!I16&lt;-3),"",'Z-scores'!I16)</f>
        <v>-0.47949000000000003</v>
      </c>
      <c r="J16" s="7">
        <f>IF(OR('Z-scores'!J16&gt;3,'Z-scores'!J16&lt;-3),"",'Z-scores'!J16)</f>
        <v>-0.27338000000000001</v>
      </c>
      <c r="K16" s="7">
        <f>IF(OR('Z-scores'!K16&gt;3,'Z-scores'!K16&lt;-3),"",'Z-scores'!K16)</f>
        <v>-0.55347999999999997</v>
      </c>
      <c r="L16" s="7">
        <f>IF(OR('Z-scores'!L16&gt;3,'Z-scores'!L16&lt;-3),"",'Z-scores'!L16)</f>
        <v>-0.48420999999999997</v>
      </c>
      <c r="M16" s="7">
        <f>IF(OR('Z-scores'!M16&gt;3,'Z-scores'!M16&lt;-3),"",'Z-scores'!M16)</f>
        <v>-0.51729000000000003</v>
      </c>
      <c r="N16" s="7">
        <f>IF(OR('Z-scores'!N16&gt;3,'Z-scores'!N16&lt;-3),"",'Z-scores'!N16)</f>
        <v>-0.58077999999999996</v>
      </c>
      <c r="O16" s="7">
        <f>IF(OR('Z-scores'!O16&gt;3,'Z-scores'!O16&lt;-3),"",'Z-scores'!O16)</f>
        <v>-0.53839999999999999</v>
      </c>
      <c r="P16" s="7">
        <f>IF(OR('Z-scores'!P16&gt;3,'Z-scores'!P16&lt;-3),"",'Z-scores'!P16)</f>
        <v>1.7445999999999999</v>
      </c>
      <c r="Q16" s="7">
        <f>IF(OR('Z-scores'!Q16&gt;3,'Z-scores'!Q16&lt;-3),"",'Z-scores'!Q16)</f>
        <v>1.1609700000000001</v>
      </c>
      <c r="R16" s="7">
        <f>IF(OR('Z-scores'!R16&gt;3,'Z-scores'!R16&lt;-3),"",'Z-scores'!R16)</f>
        <v>1.00864</v>
      </c>
      <c r="S16" s="7">
        <f>IF(OR('Z-scores'!S16&gt;3,'Z-scores'!S16&lt;-3),"",'Z-scores'!S16)</f>
        <v>-0.70186999999999999</v>
      </c>
      <c r="T16" s="7">
        <f>IF(OR('Z-scores'!T16&gt;3,'Z-scores'!T16&lt;-3),"",'Z-scores'!T16)</f>
        <v>-0.75544999999999995</v>
      </c>
      <c r="U16" s="7">
        <f>IF(OR('Z-scores'!U16&gt;3,'Z-scores'!U16&lt;-3),"",'Z-scores'!U16)</f>
        <v>-0.47617999999999999</v>
      </c>
      <c r="V16" s="7">
        <f>IF(OR('Z-scores'!V16&gt;3,'Z-scores'!V16&lt;-3),"",'Z-scores'!V16)</f>
        <v>1.4571400000000001</v>
      </c>
      <c r="W16" s="7">
        <f>IF(OR('Z-scores'!W16&gt;3,'Z-scores'!W16&lt;-3),"",'Z-scores'!W16)</f>
        <v>0.16066</v>
      </c>
      <c r="X16" s="7">
        <f>IF(OR('Z-scores'!X16&gt;3,'Z-scores'!X16&lt;-3),"",'Z-scores'!X16)</f>
        <v>2.879E-2</v>
      </c>
      <c r="Y16" s="7">
        <f>IF(OR('Z-scores'!Y16&gt;3,'Z-scores'!Y16&lt;-3),"",'Z-scores'!Y16)</f>
        <v>-0.33812999999999999</v>
      </c>
      <c r="Z16" s="7">
        <f>IF(OR('Z-scores'!Z16&gt;3,'Z-scores'!Z16&lt;-3),"",'Z-scores'!Z16)</f>
        <v>1.07934</v>
      </c>
      <c r="AA16" s="7">
        <f>IF(OR('Z-scores'!AA16&gt;3,'Z-scores'!AA16&lt;-3),"",'Z-scores'!AA16)</f>
        <v>0.1915</v>
      </c>
      <c r="AB16" s="7">
        <f>IF(OR('Z-scores'!AB16&gt;3,'Z-scores'!AB16&lt;-3),"",'Z-scores'!AB16)</f>
        <v>0.21351999999999999</v>
      </c>
      <c r="AC16" s="7">
        <f>IF(OR('Z-scores'!AC16&gt;3,'Z-scores'!AC16&lt;-3),"",'Z-scores'!AC16)</f>
        <v>2.2651300000000001</v>
      </c>
      <c r="AD16" s="7">
        <f>IF(OR('Z-scores'!AD16&gt;3,'Z-scores'!AD16&lt;-3),"",'Z-scores'!AD16)</f>
        <v>2.42666</v>
      </c>
      <c r="AE16" s="7">
        <f>IF(OR('Z-scores'!AE16&gt;3,'Z-scores'!AE16&lt;-3),"",'Z-scores'!AE16)</f>
        <v>0.37741000000000002</v>
      </c>
      <c r="AF16" s="7">
        <f>IF(OR('Z-scores'!AF16&gt;3,'Z-scores'!AF16&lt;-3),"",'Z-scores'!AF16)</f>
        <v>-0.63924999999999998</v>
      </c>
      <c r="AG16" s="7">
        <f>IF(OR('Z-scores'!AG16&gt;3,'Z-scores'!AG16&lt;-3),"",'Z-scores'!AG16)</f>
        <v>1.5985799999999999</v>
      </c>
      <c r="AH16" s="7">
        <f>IF(OR('Z-scores'!AH16&gt;3,'Z-scores'!AH16&lt;-3),"",'Z-scores'!AH16)</f>
        <v>-0.29572999999999999</v>
      </c>
      <c r="AI16" s="7">
        <f>IF(OR('Z-scores'!AI16&gt;3,'Z-scores'!AI16&lt;-3),"",'Z-scores'!AI16)</f>
        <v>-0.53435999999999995</v>
      </c>
      <c r="AJ16" s="7">
        <f>IF(OR('Z-scores'!AJ16&gt;3,'Z-scores'!AJ16&lt;-3),"",'Z-scores'!AJ16)</f>
        <v>-0.33903</v>
      </c>
      <c r="AK16" s="7">
        <f>IF(OR('Z-scores'!AK16&gt;3,'Z-scores'!AK16&lt;-3),"",'Z-scores'!AK16)</f>
        <v>-0.66452999999999995</v>
      </c>
      <c r="AL16" s="7">
        <f>IF(OR('Z-scores'!AL16&gt;3,'Z-scores'!AL16&lt;-3),"",'Z-scores'!AL16)</f>
        <v>-0.79403000000000001</v>
      </c>
      <c r="AM16" s="7">
        <f>IF(OR('Z-scores'!AM16&gt;3,'Z-scores'!AM16&lt;-3),"",'Z-scores'!AM16)</f>
        <v>-0.58720000000000006</v>
      </c>
      <c r="AN16" s="7">
        <f>IF(OR('Z-scores'!AN16&gt;3,'Z-scores'!AN16&lt;-3),"",'Z-scores'!AN16)</f>
        <v>1.94035</v>
      </c>
      <c r="AO16" s="7">
        <f>IF(OR('Z-scores'!AO16&gt;3,'Z-scores'!AO16&lt;-3),"",'Z-scores'!AO16)</f>
        <v>0.35737999999999998</v>
      </c>
      <c r="AP16" s="7">
        <f>IF(OR('Z-scores'!AP16&gt;3,'Z-scores'!AP16&lt;-3),"",'Z-scores'!AP16)</f>
        <v>-4.5900000000000003E-2</v>
      </c>
      <c r="AQ16" s="7">
        <f>IF(OR('Z-scores'!AQ16&gt;3,'Z-scores'!AQ16&lt;-3),"",'Z-scores'!AQ16)</f>
        <v>-0.52571000000000001</v>
      </c>
      <c r="AR16" s="7">
        <f>IF(OR('Z-scores'!AR16&gt;3,'Z-scores'!AR16&lt;-3),"",'Z-scores'!AR16)</f>
        <v>4.614E-2</v>
      </c>
      <c r="AS16" s="7">
        <f>IF(OR('Z-scores'!AS16&gt;3,'Z-scores'!AS16&lt;-3),"",'Z-scores'!AS16)</f>
        <v>0.71577999999999997</v>
      </c>
      <c r="AT16" s="7">
        <f>IF(OR('Z-scores'!AT16&gt;3,'Z-scores'!AT16&lt;-3),"",'Z-scores'!AT16)</f>
        <v>1.303E-2</v>
      </c>
      <c r="AU16" s="7">
        <f>IF(OR('Z-scores'!AU16&gt;3,'Z-scores'!AU16&lt;-3),"",'Z-scores'!AU16)</f>
        <v>-1.05975</v>
      </c>
      <c r="AV16" s="7">
        <f>IF(OR('Z-scores'!AV16&gt;3,'Z-scores'!AV16&lt;-3),"",'Z-scores'!AV16)</f>
        <v>-1.10921</v>
      </c>
      <c r="AW16" s="7">
        <f>IF(OR('Z-scores'!AW16&gt;3,'Z-scores'!AW16&lt;-3),"",'Z-scores'!AW16)</f>
        <v>-1.26518</v>
      </c>
      <c r="AX16" s="7">
        <f>IF(OR('Z-scores'!AX16&gt;3,'Z-scores'!AX16&lt;-3),"",'Z-scores'!AX16)</f>
        <v>-0.83252999999999999</v>
      </c>
      <c r="AY16" s="7">
        <f>IF(OR('Z-scores'!AY16&gt;3,'Z-scores'!AY16&lt;-3),"",'Z-scores'!AY16)</f>
        <v>-0.39828000000000002</v>
      </c>
      <c r="AZ16" s="7">
        <f>IF(OR('Z-scores'!AZ16&gt;3,'Z-scores'!AZ16&lt;-3),"",'Z-scores'!AZ16)</f>
        <v>0.27928999999999998</v>
      </c>
      <c r="BA16" s="7">
        <f>IF(OR('Z-scores'!BA16&gt;3,'Z-scores'!BA16&lt;-3),"",'Z-scores'!BA16)</f>
        <v>1.26237</v>
      </c>
      <c r="BB16" s="7">
        <f>IF(OR('Z-scores'!BB16&gt;3,'Z-scores'!BB16&lt;-3),"",'Z-scores'!BB16)</f>
        <v>0.46101999999999999</v>
      </c>
      <c r="BC16" s="7">
        <f>IF(OR('Z-scores'!BC16&gt;3,'Z-scores'!BC16&lt;-3),"",'Z-scores'!BC16)</f>
        <v>-0.97484000000000004</v>
      </c>
      <c r="BD16" s="7">
        <f>IF(OR('Z-scores'!BD16&gt;3,'Z-scores'!BD16&lt;-3),"",'Z-scores'!BD16)</f>
        <v>-0.99955000000000005</v>
      </c>
      <c r="BE16" s="7">
        <f>IF(OR('Z-scores'!BE16&gt;3,'Z-scores'!BE16&lt;-3),"",'Z-scores'!BE16)</f>
        <v>-0.82887</v>
      </c>
      <c r="BF16" s="7">
        <f>IF(OR('Z-scores'!BF16&gt;3,'Z-scores'!BF16&lt;-3),"",'Z-scores'!BF16)</f>
        <v>-0.96813000000000005</v>
      </c>
      <c r="BG16" s="7">
        <f>IF(OR('Z-scores'!BG16&gt;3,'Z-scores'!BG16&lt;-3),"",'Z-scores'!BG16)</f>
        <v>-0.16597999999999999</v>
      </c>
      <c r="BH16" s="7">
        <f>IF(OR('Z-scores'!BH16&gt;3,'Z-scores'!BH16&lt;-3),"",'Z-scores'!BH16)</f>
        <v>0.10065</v>
      </c>
      <c r="BI16" s="7">
        <f>IF(OR('Z-scores'!BI16&gt;3,'Z-scores'!BI16&lt;-3),"",'Z-scores'!BI16)</f>
        <v>-0.19388</v>
      </c>
      <c r="BJ16" s="7">
        <f>IF(OR('Z-scores'!BJ16&gt;3,'Z-scores'!BJ16&lt;-3),"",'Z-scores'!BJ16)</f>
        <v>-0.50771999999999995</v>
      </c>
      <c r="BK16" s="7">
        <f>IF(OR('Z-scores'!BK16&gt;3,'Z-scores'!BK16&lt;-3),"",'Z-scores'!BK16)</f>
        <v>-0.49818000000000001</v>
      </c>
      <c r="BL16" s="7">
        <f>IF(OR('Z-scores'!BL16&gt;3,'Z-scores'!BL16&lt;-3),"",'Z-scores'!BL16)</f>
        <v>-0.38435999999999998</v>
      </c>
      <c r="BM16" s="7">
        <f>IF(OR('Z-scores'!BM16&gt;3,'Z-scores'!BM16&lt;-3),"",'Z-scores'!BM16)</f>
        <v>-0.14918000000000001</v>
      </c>
      <c r="BN16" s="7">
        <f>IF(OR('Z-scores'!BN16&gt;3,'Z-scores'!BN16&lt;-3),"",'Z-scores'!BN16)</f>
        <v>2.22201</v>
      </c>
      <c r="BO16" s="7">
        <f>IF(OR('Z-scores'!BO16&gt;3,'Z-scores'!BO16&lt;-3),"",'Z-scores'!BO16)</f>
        <v>0.79125000000000001</v>
      </c>
      <c r="BP16" s="7">
        <f>IF(OR('Z-scores'!BP16&gt;3,'Z-scores'!BP16&lt;-3),"",'Z-scores'!BP16)</f>
        <v>-0.89839999999999998</v>
      </c>
      <c r="BQ16" s="7">
        <f>IF(OR('Z-scores'!BQ16&gt;3,'Z-scores'!BQ16&lt;-3),"",'Z-scores'!BQ16)</f>
        <v>-0.84028000000000003</v>
      </c>
      <c r="BR16" s="7">
        <f>IF(OR('Z-scores'!BR16&gt;3,'Z-scores'!BR16&lt;-3),"",'Z-scores'!BR16)</f>
        <v>1.5177</v>
      </c>
      <c r="BS16" s="7">
        <f>IF(OR('Z-scores'!BS16&gt;3,'Z-scores'!BS16&lt;-3),"",'Z-scores'!BS16)</f>
        <v>2.6354899999999999</v>
      </c>
      <c r="BT16" s="7">
        <f>IF(OR('Z-scores'!BT16&gt;3,'Z-scores'!BT16&lt;-3),"",'Z-scores'!BT16)</f>
        <v>0.27272000000000002</v>
      </c>
      <c r="BU16" s="7">
        <f>IF(OR('Z-scores'!BU16&gt;3,'Z-scores'!BU16&lt;-3),"",'Z-scores'!BU16)</f>
        <v>-0.4703</v>
      </c>
      <c r="BV16" s="7">
        <f>IF(OR('Z-scores'!BV16&gt;3,'Z-scores'!BV16&lt;-3),"",'Z-scores'!BV16)</f>
        <v>-0.76046999999999998</v>
      </c>
      <c r="BW16" s="7">
        <f>IF(OR('Z-scores'!BW16&gt;3,'Z-scores'!BW16&lt;-3),"",'Z-scores'!BW16)</f>
        <v>-0.44747999999999999</v>
      </c>
      <c r="BX16" s="7">
        <f>IF(OR('Z-scores'!BX16&gt;3,'Z-scores'!BX16&lt;-3),"",'Z-scores'!BX16)</f>
        <v>1.65503</v>
      </c>
      <c r="BY16" s="7">
        <f>IF(OR('Z-scores'!BY16&gt;3,'Z-scores'!BY16&lt;-3),"",'Z-scores'!BY16)</f>
        <v>2.4159700000000002</v>
      </c>
      <c r="BZ16" s="7">
        <f>IF(OR('Z-scores'!BZ16&gt;3,'Z-scores'!BZ16&lt;-3),"",'Z-scores'!BZ16)</f>
        <v>1.35303</v>
      </c>
      <c r="CA16" s="7">
        <f>IF(OR('Z-scores'!CA16&gt;3,'Z-scores'!CA16&lt;-3),"",'Z-scores'!CA16)</f>
        <v>-0.64303999999999994</v>
      </c>
      <c r="CB16" s="7">
        <f>IF(OR('Z-scores'!CB16&gt;3,'Z-scores'!CB16&lt;-3),"",'Z-scores'!CB16)</f>
        <v>-0.77959000000000001</v>
      </c>
      <c r="CC16" s="7">
        <f>IF(OR('Z-scores'!CC16&gt;3,'Z-scores'!CC16&lt;-3),"",'Z-scores'!CC16)</f>
        <v>-0.33423000000000003</v>
      </c>
      <c r="CD16" s="7">
        <f>IF(OR('Z-scores'!CD16&gt;3,'Z-scores'!CD16&lt;-3),"",'Z-scores'!CD16)</f>
        <v>0.54103000000000001</v>
      </c>
      <c r="CE16" s="7">
        <f>IF(OR('Z-scores'!CE16&gt;3,'Z-scores'!CE16&lt;-3),"",'Z-scores'!CE16)</f>
        <v>1.3913800000000001</v>
      </c>
      <c r="CF16" s="7">
        <f>IF(OR('Z-scores'!CF16&gt;3,'Z-scores'!CF16&lt;-3),"",'Z-scores'!CF16)</f>
        <v>1.4889300000000001</v>
      </c>
      <c r="CG16" s="7">
        <f>IF(OR('Z-scores'!CG16&gt;3,'Z-scores'!CG16&lt;-3),"",'Z-scores'!CG16)</f>
        <v>1.7136499999999999</v>
      </c>
      <c r="CH16" s="7">
        <f>IF(OR('Z-scores'!CH16&gt;3,'Z-scores'!CH16&lt;-3),"",'Z-scores'!CH16)</f>
        <v>-0.67154999999999998</v>
      </c>
      <c r="CI16" s="7">
        <f>IF(OR('Z-scores'!CI16&gt;3,'Z-scores'!CI16&lt;-3),"",'Z-scores'!CI16)</f>
        <v>-0.57450999999999997</v>
      </c>
      <c r="CJ16" s="7">
        <f>IF(OR('Z-scores'!CJ16&gt;3,'Z-scores'!CJ16&lt;-3),"",'Z-scores'!CJ16)</f>
        <v>1.8815</v>
      </c>
      <c r="CK16" s="7">
        <f>IF(OR('Z-scores'!CK16&gt;3,'Z-scores'!CK16&lt;-3),"",'Z-scores'!CK16)</f>
        <v>2.7206800000000002</v>
      </c>
      <c r="CL16" s="7">
        <f>IF(OR('Z-scores'!CL16&gt;3,'Z-scores'!CL16&lt;-3),"",'Z-scores'!CL16)</f>
        <v>2.6578200000000001</v>
      </c>
      <c r="CM16" s="7">
        <f>IF(OR('Z-scores'!CM16&gt;3,'Z-scores'!CM16&lt;-3),"",'Z-scores'!CM16)</f>
        <v>-0.35336000000000001</v>
      </c>
      <c r="CN16" s="7">
        <f>IF(OR('Z-scores'!CN16&gt;3,'Z-scores'!CN16&lt;-3),"",'Z-scores'!CN16)</f>
        <v>-0.95872000000000002</v>
      </c>
      <c r="CO16" s="7">
        <f>IF(OR('Z-scores'!CO16&gt;3,'Z-scores'!CO16&lt;-3),"",'Z-scores'!CO16)</f>
        <v>-0.59494999999999998</v>
      </c>
      <c r="CP16" s="7">
        <f>IF(OR('Z-scores'!CP16&gt;3,'Z-scores'!CP16&lt;-3),"",'Z-scores'!CP16)</f>
        <v>1.01495</v>
      </c>
      <c r="CQ16" s="7">
        <f>IF(OR('Z-scores'!CQ16&gt;3,'Z-scores'!CQ16&lt;-3),"",'Z-scores'!CQ16)</f>
        <v>1.8944799999999999</v>
      </c>
      <c r="CR16" s="7">
        <f>IF(OR('Z-scores'!CR16&gt;3,'Z-scores'!CR16&lt;-3),"",'Z-scores'!CR16)</f>
        <v>1.0325500000000001</v>
      </c>
      <c r="CS16" s="7">
        <f>IF(OR('Z-scores'!CS16&gt;3,'Z-scores'!CS16&lt;-3),"",'Z-scores'!CS16)</f>
        <v>-0.28698000000000001</v>
      </c>
      <c r="CT16" s="7">
        <f>IF(OR('Z-scores'!CT16&gt;3,'Z-scores'!CT16&lt;-3),"",'Z-scores'!CT16)</f>
        <v>-0.80737000000000003</v>
      </c>
      <c r="CU16" s="7">
        <f>IF(OR('Z-scores'!CU16&gt;3,'Z-scores'!CU16&lt;-3),"",'Z-scores'!CU16)</f>
        <v>-0.63500999999999996</v>
      </c>
      <c r="CV16" s="7">
        <f>IF(OR('Z-scores'!CV16&gt;3,'Z-scores'!CV16&lt;-3),"",'Z-scores'!CV16)</f>
        <v>2.1318999999999999</v>
      </c>
      <c r="CW16" s="7">
        <f>IF(OR('Z-scores'!CW16&gt;3,'Z-scores'!CW16&lt;-3),"",'Z-scores'!CW16)</f>
        <v>-0.60701000000000005</v>
      </c>
      <c r="CX16" s="7">
        <f>IF(OR('Z-scores'!CX16&gt;3,'Z-scores'!CX16&lt;-3),"",'Z-scores'!CX16)</f>
        <v>-0.94281000000000004</v>
      </c>
      <c r="CY16" s="7">
        <f>IF(OR('Z-scores'!CY16&gt;3,'Z-scores'!CY16&lt;-3),"",'Z-scores'!CY16)</f>
        <v>-0.55791000000000002</v>
      </c>
      <c r="CZ16" s="7">
        <f>IF(OR('Z-scores'!CZ16&gt;3,'Z-scores'!CZ16&lt;-3),"",'Z-scores'!CZ16)</f>
        <v>-0.84557000000000004</v>
      </c>
      <c r="DA16" s="7">
        <f>IF(OR('Z-scores'!DA16&gt;3,'Z-scores'!DA16&lt;-3),"",'Z-scores'!DA16)</f>
        <v>-0.64598</v>
      </c>
      <c r="DB16" s="7">
        <f>IF(OR('Z-scores'!DB16&gt;3,'Z-scores'!DB16&lt;-3),"",'Z-scores'!DB16)</f>
        <v>1.47156</v>
      </c>
      <c r="DC16" s="7">
        <f>IF(OR('Z-scores'!DC16&gt;3,'Z-scores'!DC16&lt;-3),"",'Z-scores'!DC16)</f>
        <v>2.2075300000000002</v>
      </c>
      <c r="DD16" s="7">
        <f>IF(OR('Z-scores'!DD16&gt;3,'Z-scores'!DD16&lt;-3),"",'Z-scores'!DD16)</f>
        <v>0.27439999999999998</v>
      </c>
      <c r="DE16" s="7">
        <f>IF(OR('Z-scores'!DE16&gt;3,'Z-scores'!DE16&lt;-3),"",'Z-scores'!DE16)</f>
        <v>-0.52027000000000001</v>
      </c>
      <c r="DF16" s="7">
        <f>IF(OR('Z-scores'!DF16&gt;3,'Z-scores'!DF16&lt;-3),"",'Z-scores'!DF16)</f>
        <v>-1.10968</v>
      </c>
      <c r="DG16" s="7">
        <f>IF(OR('Z-scores'!DG16&gt;3,'Z-scores'!DG16&lt;-3),"",'Z-scores'!DG16)</f>
        <v>-0.79615999999999998</v>
      </c>
      <c r="DH16" s="7">
        <f>IF(OR('Z-scores'!DH16&gt;3,'Z-scores'!DH16&lt;-3),"",'Z-scores'!DH16)</f>
        <v>1.8512</v>
      </c>
      <c r="DI16" s="7">
        <f>IF(OR('Z-scores'!DI16&gt;3,'Z-scores'!DI16&lt;-3),"",'Z-scores'!DI16)</f>
        <v>1.8582099999999999</v>
      </c>
      <c r="DJ16" s="7">
        <f>IF(OR('Z-scores'!DJ16&gt;3,'Z-scores'!DJ16&lt;-3),"",'Z-scores'!DJ16)</f>
        <v>-0.14496000000000001</v>
      </c>
      <c r="DK16" s="7">
        <f>IF(OR('Z-scores'!DK16&gt;3,'Z-scores'!DK16&lt;-3),"",'Z-scores'!DK16)</f>
        <v>-0.19663</v>
      </c>
      <c r="DL16" s="7">
        <f>IF(OR('Z-scores'!DL16&gt;3,'Z-scores'!DL16&lt;-3),"",'Z-scores'!DL16)</f>
        <v>-0.73324</v>
      </c>
      <c r="DM16" s="7">
        <f>IF(OR('Z-scores'!DM16&gt;3,'Z-scores'!DM16&lt;-3),"",'Z-scores'!DM16)</f>
        <v>-0.74824999999999997</v>
      </c>
      <c r="DN16" s="7">
        <f>IF(OR('Z-scores'!DN16&gt;3,'Z-scores'!DN16&lt;-3),"",'Z-scores'!DN16)</f>
        <v>0.33665</v>
      </c>
      <c r="DO16" s="7">
        <f>IF(OR('Z-scores'!DO16&gt;3,'Z-scores'!DO16&lt;-3),"",'Z-scores'!DO16)</f>
        <v>2.78999</v>
      </c>
      <c r="DP16" s="7">
        <f>IF(OR('Z-scores'!DP16&gt;3,'Z-scores'!DP16&lt;-3),"",'Z-scores'!DP16)</f>
        <v>1.89307</v>
      </c>
      <c r="DQ16" s="7">
        <f>IF(OR('Z-scores'!DQ16&gt;3,'Z-scores'!DQ16&lt;-3),"",'Z-scores'!DQ16)</f>
        <v>0.54937000000000002</v>
      </c>
      <c r="DR16" s="7">
        <f>IF(OR('Z-scores'!DR16&gt;3,'Z-scores'!DR16&lt;-3),"",'Z-scores'!DR16)</f>
        <v>0.13347000000000001</v>
      </c>
      <c r="DS16" s="7">
        <f>IF(OR('Z-scores'!DS16&gt;3,'Z-scores'!DS16&lt;-3),"",'Z-scores'!DS16)</f>
        <v>-1.0778799999999999</v>
      </c>
      <c r="DT16" s="7">
        <f>IF(OR('Z-scores'!DT16&gt;3,'Z-scores'!DT16&lt;-3),"",'Z-scores'!DT16)</f>
        <v>1.42082</v>
      </c>
      <c r="DU16" s="7">
        <f>IF(OR('Z-scores'!DU16&gt;3,'Z-scores'!DU16&lt;-3),"",'Z-scores'!DU16)</f>
        <v>1.8487</v>
      </c>
      <c r="DV16" s="7">
        <f>IF(OR('Z-scores'!DV16&gt;3,'Z-scores'!DV16&lt;-3),"",'Z-scores'!DV16)</f>
        <v>1.0589200000000001</v>
      </c>
      <c r="DW16" s="7">
        <f>IF(OR('Z-scores'!DW16&gt;3,'Z-scores'!DW16&lt;-3),"",'Z-scores'!DW16)</f>
        <v>0.66425999999999996</v>
      </c>
      <c r="DX16" s="7">
        <f>IF(OR('Z-scores'!DX16&gt;3,'Z-scores'!DX16&lt;-3),"",'Z-scores'!DX16)</f>
        <v>0.66159000000000001</v>
      </c>
      <c r="DY16" s="7">
        <f>IF(OR('Z-scores'!DY16&gt;3,'Z-scores'!DY16&lt;-3),"",'Z-scores'!DY16)</f>
        <v>-0.18994</v>
      </c>
      <c r="DZ16" s="7">
        <f>IF(OR('Z-scores'!DZ16&gt;3,'Z-scores'!DZ16&lt;-3),"",'Z-scores'!DZ16)</f>
        <v>-0.75590000000000002</v>
      </c>
      <c r="EA16" s="7">
        <f>IF(OR('Z-scores'!EA16&gt;3,'Z-scores'!EA16&lt;-3),"",'Z-scores'!EA16)</f>
        <v>-0.88024000000000002</v>
      </c>
      <c r="EB16" s="7">
        <f>IF(OR('Z-scores'!EB16&gt;3,'Z-scores'!EB16&lt;-3),"",'Z-scores'!EB16)</f>
        <v>-0.89444999999999997</v>
      </c>
      <c r="EC16" s="7">
        <f>IF(OR('Z-scores'!EC16&gt;3,'Z-scores'!EC16&lt;-3),"",'Z-scores'!EC16)</f>
        <v>-0.62875000000000003</v>
      </c>
      <c r="ED16" s="7">
        <f>IF(OR('Z-scores'!ED16&gt;3,'Z-scores'!ED16&lt;-3),"",'Z-scores'!ED16)</f>
        <v>-0.56803000000000003</v>
      </c>
      <c r="EE16" s="7">
        <f>IF(OR('Z-scores'!EE16&gt;3,'Z-scores'!EE16&lt;-3),"",'Z-scores'!EE16)</f>
        <v>-0.49431000000000003</v>
      </c>
      <c r="EF16" s="7">
        <f>IF(OR('Z-scores'!EF16&gt;3,'Z-scores'!EF16&lt;-3),"",'Z-scores'!EF16)</f>
        <v>-0.78746000000000005</v>
      </c>
      <c r="EG16" s="7">
        <f>IF(OR('Z-scores'!EG16&gt;3,'Z-scores'!EG16&lt;-3),"",'Z-scores'!EG16)</f>
        <v>-0.77688000000000001</v>
      </c>
      <c r="EH16" s="7">
        <f>IF(OR('Z-scores'!EH16&gt;3,'Z-scores'!EH16&lt;-3),"",'Z-scores'!EH16)</f>
        <v>-0.73541000000000001</v>
      </c>
      <c r="EI16" s="7">
        <f>IF(OR('Z-scores'!EI16&gt;3,'Z-scores'!EI16&lt;-3),"",'Z-scores'!EI16)</f>
        <v>-0.58450000000000002</v>
      </c>
      <c r="EJ16" s="7">
        <f>IF(OR('Z-scores'!EJ16&gt;3,'Z-scores'!EJ16&lt;-3),"",'Z-scores'!EJ16)</f>
        <v>-0.54837000000000002</v>
      </c>
      <c r="EK16" s="7">
        <f>IF(OR('Z-scores'!EK16&gt;3,'Z-scores'!EK16&lt;-3),"",'Z-scores'!EK16)</f>
        <v>-0.69406000000000001</v>
      </c>
      <c r="EL16" s="7">
        <f>IF(OR('Z-scores'!EL16&gt;3,'Z-scores'!EL16&lt;-3),"",'Z-scores'!EL16)</f>
        <v>-0.71060999999999996</v>
      </c>
      <c r="EM16" s="7">
        <f>IF(OR('Z-scores'!EM16&gt;3,'Z-scores'!EM16&lt;-3),"",'Z-scores'!EM16)</f>
        <v>-0.48959000000000003</v>
      </c>
      <c r="EN16" s="7">
        <f>IF(OR('Z-scores'!EN16&gt;3,'Z-scores'!EN16&lt;-3),"",'Z-scores'!EN16)</f>
        <v>-0.27675</v>
      </c>
      <c r="EO16" s="7">
        <f>IF(OR('Z-scores'!EO16&gt;3,'Z-scores'!EO16&lt;-3),"",'Z-scores'!EO16)</f>
        <v>-0.37252000000000002</v>
      </c>
      <c r="EP16" s="7">
        <f>IF(OR('Z-scores'!EP16&gt;3,'Z-scores'!EP16&lt;-3),"",'Z-scores'!EP16)</f>
        <v>-0.54091999999999996</v>
      </c>
      <c r="EQ16" s="7">
        <f>IF(OR('Z-scores'!EQ16&gt;3,'Z-scores'!EQ16&lt;-3),"",'Z-scores'!EQ16)</f>
        <v>-0.58387999999999995</v>
      </c>
      <c r="ER16" s="7">
        <f>IF(OR('Z-scores'!ER16&gt;3,'Z-scores'!ER16&lt;-3),"",'Z-scores'!ER16)</f>
        <v>-0.48609999999999998</v>
      </c>
      <c r="ES16" s="7">
        <f>IF(OR('Z-scores'!ES16&gt;3,'Z-scores'!ES16&lt;-3),"",'Z-scores'!ES16)</f>
        <v>-0.37319000000000002</v>
      </c>
      <c r="ET16" s="7">
        <f>IF(OR('Z-scores'!ET16&gt;3,'Z-scores'!ET16&lt;-3),"",'Z-scores'!ET16)</f>
        <v>-0.64773999999999998</v>
      </c>
      <c r="EU16" s="7">
        <f>IF(OR('Z-scores'!EU16&gt;3,'Z-scores'!EU16&lt;-3),"",'Z-scores'!EU16)</f>
        <v>-0.71809000000000001</v>
      </c>
      <c r="EV16" s="7">
        <f>IF(OR('Z-scores'!EV16&gt;3,'Z-scores'!EV16&lt;-3),"",'Z-scores'!EV16)</f>
        <v>-0.62758000000000003</v>
      </c>
      <c r="EW16" s="7">
        <f>IF(OR('Z-scores'!EW16&gt;3,'Z-scores'!EW16&lt;-3),"",'Z-scores'!EW16)</f>
        <v>-0.60114000000000001</v>
      </c>
      <c r="EX16" s="7">
        <f>IF(OR('Z-scores'!EX16&gt;3,'Z-scores'!EX16&lt;-3),"",'Z-scores'!EX16)</f>
        <v>-0.41954000000000002</v>
      </c>
      <c r="EY16" s="7">
        <f>IF(OR('Z-scores'!EY16&gt;3,'Z-scores'!EY16&lt;-3),"",'Z-scores'!EY16)</f>
        <v>-0.48403000000000002</v>
      </c>
      <c r="EZ16" s="7">
        <f>IF(OR('Z-scores'!EZ16&gt;3,'Z-scores'!EZ16&lt;-3),"",'Z-scores'!EZ16)</f>
        <v>-0.65405999999999997</v>
      </c>
      <c r="FA16" s="7">
        <f>IF(OR('Z-scores'!FA16&gt;3,'Z-scores'!FA16&lt;-3),"",'Z-scores'!FA16)</f>
        <v>-0.84394999999999998</v>
      </c>
      <c r="FB16" s="7">
        <f>IF(OR('Z-scores'!FB16&gt;3,'Z-scores'!FB16&lt;-3),"",'Z-scores'!FB16)</f>
        <v>-0.62558000000000002</v>
      </c>
      <c r="FC16" s="7">
        <f>IF(OR('Z-scores'!FC16&gt;3,'Z-scores'!FC16&lt;-3),"",'Z-scores'!FC16)</f>
        <v>-0.57703000000000004</v>
      </c>
      <c r="FD16" s="7">
        <f>IF(OR('Z-scores'!FD16&gt;3,'Z-scores'!FD16&lt;-3),"",'Z-scores'!FD16)</f>
        <v>-0.71458999999999995</v>
      </c>
      <c r="FE16" s="7">
        <f>IF(OR('Z-scores'!FE16&gt;3,'Z-scores'!FE16&lt;-3),"",'Z-scores'!FE16)</f>
        <v>-0.76932</v>
      </c>
      <c r="FF16" s="7">
        <f>IF(OR('Z-scores'!FF16&gt;3,'Z-scores'!FF16&lt;-3),"",'Z-scores'!FF16)</f>
        <v>-0.48109000000000002</v>
      </c>
      <c r="FG16" s="7">
        <f>IF(OR('Z-scores'!FG16&gt;3,'Z-scores'!FG16&lt;-3),"",'Z-scores'!FG16)</f>
        <v>-0.35299000000000003</v>
      </c>
      <c r="FH16" s="7">
        <f>IF(OR('Z-scores'!FH16&gt;3,'Z-scores'!FH16&lt;-3),"",'Z-scores'!FH16)</f>
        <v>-0.38286999999999999</v>
      </c>
      <c r="FI16" s="7">
        <f>IF(OR('Z-scores'!FI16&gt;3,'Z-scores'!FI16&lt;-3),"",'Z-scores'!FI16)</f>
        <v>-1.09918</v>
      </c>
      <c r="FJ16" s="7">
        <f>IF(OR('Z-scores'!FJ16&gt;3,'Z-scores'!FJ16&lt;-3),"",'Z-scores'!FJ16)</f>
        <v>-0.40051999999999999</v>
      </c>
      <c r="FK16" s="7">
        <f>IF(OR('Z-scores'!FK16&gt;3,'Z-scores'!FK16&lt;-3),"",'Z-scores'!FK16)</f>
        <v>-0.39323000000000002</v>
      </c>
      <c r="FL16" s="7">
        <f>IF(OR('Z-scores'!FL16&gt;3,'Z-scores'!FL16&lt;-3),"",'Z-scores'!FL16)</f>
        <v>-0.58416999999999997</v>
      </c>
      <c r="FM16" s="7">
        <f>IF(OR('Z-scores'!FM16&gt;3,'Z-scores'!FM16&lt;-3),"",'Z-scores'!FM16)</f>
        <v>-0.78361999999999998</v>
      </c>
      <c r="FN16" s="7">
        <f>IF(OR('Z-scores'!FN16&gt;3,'Z-scores'!FN16&lt;-3),"",'Z-scores'!FN16)</f>
        <v>-0.88912000000000002</v>
      </c>
      <c r="FO16" s="7">
        <f>IF(OR('Z-scores'!FO16&gt;3,'Z-scores'!FO16&lt;-3),"",'Z-scores'!FO16)</f>
        <v>0.64656000000000002</v>
      </c>
      <c r="FP16" s="7">
        <f>IF(OR('Z-scores'!FP16&gt;3,'Z-scores'!FP16&lt;-3),"",'Z-scores'!FP16)</f>
        <v>1.15324</v>
      </c>
      <c r="FQ16" s="7">
        <f>IF(OR('Z-scores'!FQ16&gt;3,'Z-scores'!FQ16&lt;-3),"",'Z-scores'!FQ16)</f>
        <v>0.35548000000000002</v>
      </c>
      <c r="FR16" s="7">
        <f>IF(OR('Z-scores'!FR16&gt;3,'Z-scores'!FR16&lt;-3),"",'Z-scores'!FR16)</f>
        <v>-0.67703999999999998</v>
      </c>
      <c r="FS16" s="7">
        <f>IF(OR('Z-scores'!FS16&gt;3,'Z-scores'!FS16&lt;-3),"",'Z-scores'!FS16)</f>
        <v>-0.19811999999999999</v>
      </c>
      <c r="FT16" s="7">
        <f>IF(OR('Z-scores'!FT16&gt;3,'Z-scores'!FT16&lt;-3),"",'Z-scores'!FT16)</f>
        <v>-0.35952000000000001</v>
      </c>
      <c r="FU16" s="7">
        <f>IF(OR('Z-scores'!FU16&gt;3,'Z-scores'!FU16&lt;-3),"",'Z-scores'!FU16)</f>
        <v>-0.61892999999999998</v>
      </c>
      <c r="FV16" s="7">
        <f>IF(OR('Z-scores'!FV16&gt;3,'Z-scores'!FV16&lt;-3),"",'Z-scores'!FV16)</f>
        <v>-0.26166</v>
      </c>
      <c r="FW16" s="7">
        <f>IF(OR('Z-scores'!FW16&gt;3,'Z-scores'!FW16&lt;-3),"",'Z-scores'!FW16)</f>
        <v>0.99958999999999998</v>
      </c>
      <c r="FX16" s="7">
        <f>IF(OR('Z-scores'!FX16&gt;3,'Z-scores'!FX16&lt;-3),"",'Z-scores'!FX16)</f>
        <v>1.8353900000000001</v>
      </c>
      <c r="FY16" s="7">
        <f>IF(OR('Z-scores'!FY16&gt;3,'Z-scores'!FY16&lt;-3),"",'Z-scores'!FY16)</f>
        <v>0.80774999999999997</v>
      </c>
      <c r="FZ16" s="7">
        <f>IF(OR('Z-scores'!FZ16&gt;3,'Z-scores'!FZ16&lt;-3),"",'Z-scores'!FZ16)</f>
        <v>-0.15758</v>
      </c>
      <c r="GA16" s="7">
        <f>IF(OR('Z-scores'!GA16&gt;3,'Z-scores'!GA16&lt;-3),"",'Z-scores'!GA16)</f>
        <v>-0.42669000000000001</v>
      </c>
      <c r="GB16" s="7">
        <f>IF(OR('Z-scores'!GB16&gt;3,'Z-scores'!GB16&lt;-3),"",'Z-scores'!GB16)</f>
        <v>-0.8407</v>
      </c>
      <c r="GC16" s="7">
        <f>IF(OR('Z-scores'!GC16&gt;3,'Z-scores'!GC16&lt;-3),"",'Z-scores'!GC16)</f>
        <v>-0.99988999999999995</v>
      </c>
      <c r="GD16" s="7">
        <f>IF(OR('Z-scores'!GD16&gt;3,'Z-scores'!GD16&lt;-3),"",'Z-scores'!GD16)</f>
        <v>-1.2978400000000001</v>
      </c>
      <c r="GE16" s="7">
        <f>IF(OR('Z-scores'!GE16&gt;3,'Z-scores'!GE16&lt;-3),"",'Z-scores'!GE16)</f>
        <v>-0.25936999999999999</v>
      </c>
      <c r="GF16" s="7">
        <f>IF(OR('Z-scores'!GF16&gt;3,'Z-scores'!GF16&lt;-3),"",'Z-scores'!GF16)</f>
        <v>0.89937999999999996</v>
      </c>
      <c r="GG16" s="7">
        <f>IF(OR('Z-scores'!GG16&gt;3,'Z-scores'!GG16&lt;-3),"",'Z-scores'!GG16)</f>
        <v>0.29325000000000001</v>
      </c>
      <c r="GH16" s="7">
        <f>IF(OR('Z-scores'!GH16&gt;3,'Z-scores'!GH16&lt;-3),"",'Z-scores'!GH16)</f>
        <v>0.67157</v>
      </c>
      <c r="GI16" s="7">
        <f>IF(OR('Z-scores'!GI16&gt;3,'Z-scores'!GI16&lt;-3),"",'Z-scores'!GI16)</f>
        <v>-1.11985</v>
      </c>
      <c r="GJ16" s="7">
        <f>IF(OR('Z-scores'!GJ16&gt;3,'Z-scores'!GJ16&lt;-3),"",'Z-scores'!GJ16)</f>
        <v>-0.78176999999999996</v>
      </c>
      <c r="GK16" s="7">
        <f>IF(OR('Z-scores'!GK16&gt;3,'Z-scores'!GK16&lt;-3),"",'Z-scores'!GK16)</f>
        <v>-0.86199000000000003</v>
      </c>
      <c r="GL16" s="7">
        <f>IF(OR('Z-scores'!GL16&gt;3,'Z-scores'!GL16&lt;-3),"",'Z-scores'!GL16)</f>
        <v>-0.80518000000000001</v>
      </c>
      <c r="GM16" s="7">
        <f>IF(OR('Z-scores'!GM16&gt;3,'Z-scores'!GM16&lt;-3),"",'Z-scores'!GM16)</f>
        <v>-0.44146000000000002</v>
      </c>
      <c r="GN16" s="7">
        <f>IF(OR('Z-scores'!GN16&gt;3,'Z-scores'!GN16&lt;-3),"",'Z-scores'!GN16)</f>
        <v>1.40716</v>
      </c>
      <c r="GO16" s="7">
        <f>IF(OR('Z-scores'!GO16&gt;3,'Z-scores'!GO16&lt;-3),"",'Z-scores'!GO16)</f>
        <v>2.8372999999999999</v>
      </c>
      <c r="GP16" s="7">
        <f>IF(OR('Z-scores'!GP16&gt;3,'Z-scores'!GP16&lt;-3),"",'Z-scores'!GP16)</f>
        <v>2.9928499999999998</v>
      </c>
      <c r="GQ16" s="7">
        <f>IF(OR('Z-scores'!GQ16&gt;3,'Z-scores'!GQ16&lt;-3),"",'Z-scores'!GQ16)</f>
        <v>0.97616999999999998</v>
      </c>
      <c r="GR16" s="7">
        <f>IF(OR('Z-scores'!GR16&gt;3,'Z-scores'!GR16&lt;-3),"",'Z-scores'!GR16)</f>
        <v>-0.79901</v>
      </c>
      <c r="GS16" s="7">
        <f>IF(OR('Z-scores'!GS16&gt;3,'Z-scores'!GS16&lt;-3),"",'Z-scores'!GS16)</f>
        <v>-0.48520000000000002</v>
      </c>
      <c r="GT16" s="7">
        <f>IF(OR('Z-scores'!GT16&gt;3,'Z-scores'!GT16&lt;-3),"",'Z-scores'!GT16)</f>
        <v>0.93720999999999999</v>
      </c>
      <c r="GU16" s="7">
        <f>IF(OR('Z-scores'!GU16&gt;3,'Z-scores'!GU16&lt;-3),"",'Z-scores'!GU16)</f>
        <v>1.6071500000000001</v>
      </c>
      <c r="GV16" s="7">
        <f>IF(OR('Z-scores'!GV16&gt;3,'Z-scores'!GV16&lt;-3),"",'Z-scores'!GV16)</f>
        <v>0.13546</v>
      </c>
      <c r="GW16" s="7">
        <f>IF(OR('Z-scores'!GW16&gt;3,'Z-scores'!GW16&lt;-3),"",'Z-scores'!GW16)</f>
        <v>-0.28955999999999998</v>
      </c>
      <c r="GX16" s="7">
        <f>IF(OR('Z-scores'!GX16&gt;3,'Z-scores'!GX16&lt;-3),"",'Z-scores'!GX16)</f>
        <v>-0.33950000000000002</v>
      </c>
      <c r="GY16" s="7">
        <f>IF(OR('Z-scores'!GY16&gt;3,'Z-scores'!GY16&lt;-3),"",'Z-scores'!GY16)</f>
        <v>-0.50738000000000005</v>
      </c>
      <c r="GZ16" s="7">
        <f>IF(OR('Z-scores'!GZ16&gt;3,'Z-scores'!GZ16&lt;-3),"",'Z-scores'!GZ16)</f>
        <v>0.68203999999999998</v>
      </c>
      <c r="HA16" s="7">
        <f>IF(OR('Z-scores'!HA16&gt;3,'Z-scores'!HA16&lt;-3),"",'Z-scores'!HA16)</f>
        <v>1.8431900000000001</v>
      </c>
      <c r="HB16" s="7">
        <f>IF(OR('Z-scores'!HB16&gt;3,'Z-scores'!HB16&lt;-3),"",'Z-scores'!HB16)</f>
        <v>0.26708999999999999</v>
      </c>
      <c r="HC16" s="7">
        <f>IF(OR('Z-scores'!HC16&gt;3,'Z-scores'!HC16&lt;-3),"",'Z-scores'!HC16)</f>
        <v>-0.38059999999999999</v>
      </c>
      <c r="HD16" s="7">
        <f>IF(OR('Z-scores'!HD16&gt;3,'Z-scores'!HD16&lt;-3),"",'Z-scores'!HD16)</f>
        <v>-0.22570000000000001</v>
      </c>
      <c r="HE16" s="7">
        <f>IF(OR('Z-scores'!HE16&gt;3,'Z-scores'!HE16&lt;-3),"",'Z-scores'!HE16)</f>
        <v>-0.26216</v>
      </c>
      <c r="HF16" s="7">
        <f>IF(OR('Z-scores'!HF16&gt;3,'Z-scores'!HF16&lt;-3),"",'Z-scores'!HF16)</f>
        <v>-0.19406000000000001</v>
      </c>
      <c r="HG16" s="7">
        <f>IF(OR('Z-scores'!HG16&gt;3,'Z-scores'!HG16&lt;-3),"",'Z-scores'!HG16)</f>
        <v>-0.45296999999999998</v>
      </c>
      <c r="HH16" s="7">
        <f>IF(OR('Z-scores'!HH16&gt;3,'Z-scores'!HH16&lt;-3),"",'Z-scores'!HH16)</f>
        <v>0.53112000000000004</v>
      </c>
      <c r="HI16" s="7">
        <f>IF(OR('Z-scores'!HI16&gt;3,'Z-scores'!HI16&lt;-3),"",'Z-scores'!HI16)</f>
        <v>0.48732999999999999</v>
      </c>
      <c r="HJ16" s="7">
        <f>IF(OR('Z-scores'!HJ16&gt;3,'Z-scores'!HJ16&lt;-3),"",'Z-scores'!HJ16)</f>
        <v>-0.65803</v>
      </c>
      <c r="HK16" s="7">
        <f>IF(OR('Z-scores'!HK16&gt;3,'Z-scores'!HK16&lt;-3),"",'Z-scores'!HK16)</f>
        <v>-0.85846</v>
      </c>
      <c r="HL16" s="7">
        <f>IF(OR('Z-scores'!HL16&gt;3,'Z-scores'!HL16&lt;-3),"",'Z-scores'!HL16)</f>
        <v>-0.57565</v>
      </c>
      <c r="HM16" s="7">
        <f>IF(OR('Z-scores'!HM16&gt;3,'Z-scores'!HM16&lt;-3),"",'Z-scores'!HM16)</f>
        <v>3.0460000000000001E-2</v>
      </c>
      <c r="HN16" s="7">
        <f>IF(OR('Z-scores'!HN16&gt;3,'Z-scores'!HN16&lt;-3),"",'Z-scores'!HN16)</f>
        <v>0.54501999999999995</v>
      </c>
      <c r="HO16" s="7">
        <f>IF(OR('Z-scores'!HO16&gt;3,'Z-scores'!HO16&lt;-3),"",'Z-scores'!HO16)</f>
        <v>1.51579</v>
      </c>
      <c r="HP16" s="7">
        <f>IF(OR('Z-scores'!HP16&gt;3,'Z-scores'!HP16&lt;-3),"",'Z-scores'!HP16)</f>
        <v>0.62177000000000004</v>
      </c>
      <c r="HQ16" s="7">
        <f>IF(OR('Z-scores'!HQ16&gt;3,'Z-scores'!HQ16&lt;-3),"",'Z-scores'!HQ16)</f>
        <v>0.14374999999999999</v>
      </c>
      <c r="HR16" s="7" t="str">
        <f>IF(OR('Z-scores'!HR16&gt;3,'Z-scores'!HR16&lt;-3),"",'Z-scores'!HR16)</f>
        <v/>
      </c>
      <c r="HS16" s="7">
        <f>IF(OR('Z-scores'!HS16&gt;3,'Z-scores'!HS16&lt;-3),"",'Z-scores'!HS16)</f>
        <v>-0.12523000000000001</v>
      </c>
      <c r="HT16" s="7">
        <f>IF(OR('Z-scores'!HT16&gt;3,'Z-scores'!HT16&lt;-3),"",'Z-scores'!HT16)</f>
        <v>-8.8980000000000004E-2</v>
      </c>
      <c r="HU16" s="7">
        <f>IF(OR('Z-scores'!HU16&gt;3,'Z-scores'!HU16&lt;-3),"",'Z-scores'!HU16)</f>
        <v>-0.65595000000000003</v>
      </c>
      <c r="HV16" s="7">
        <f>IF(OR('Z-scores'!HV16&gt;3,'Z-scores'!HV16&lt;-3),"",'Z-scores'!HV16)</f>
        <v>-0.37756000000000001</v>
      </c>
      <c r="HW16" s="7">
        <f>IF(OR('Z-scores'!HW16&gt;3,'Z-scores'!HW16&lt;-3),"",'Z-scores'!HW16)</f>
        <v>-0.53103</v>
      </c>
      <c r="HX16" s="7">
        <f>IF(OR('Z-scores'!HX16&gt;3,'Z-scores'!HX16&lt;-3),"",'Z-scores'!HX16)</f>
        <v>-0.32090000000000002</v>
      </c>
      <c r="HY16" s="7">
        <f>IF(OR('Z-scores'!HY16&gt;3,'Z-scores'!HY16&lt;-3),"",'Z-scores'!HY16)</f>
        <v>-0.32806000000000002</v>
      </c>
      <c r="HZ16" s="7">
        <f>IF(OR('Z-scores'!HZ16&gt;3,'Z-scores'!HZ16&lt;-3),"",'Z-scores'!HZ16)</f>
        <v>-0.17422000000000001</v>
      </c>
      <c r="IA16" s="7">
        <f>IF(OR('Z-scores'!IA16&gt;3,'Z-scores'!IA16&lt;-3),"",'Z-scores'!IA16)</f>
        <v>-0.60934999999999995</v>
      </c>
      <c r="IB16" s="7">
        <f>IF(OR('Z-scores'!IB16&gt;3,'Z-scores'!IB16&lt;-3),"",'Z-scores'!IB16)</f>
        <v>-1.9099999999999999E-2</v>
      </c>
      <c r="IC16" s="7">
        <f>IF(OR('Z-scores'!IC16&gt;3,'Z-scores'!IC16&lt;-3),"",'Z-scores'!IC16)</f>
        <v>-0.80913000000000002</v>
      </c>
      <c r="ID16" s="7">
        <f>IF(OR('Z-scores'!ID16&gt;3,'Z-scores'!ID16&lt;-3),"",'Z-scores'!ID16)</f>
        <v>-0.91525000000000001</v>
      </c>
      <c r="IE16" s="7">
        <f>IF(OR('Z-scores'!IE16&gt;3,'Z-scores'!IE16&lt;-3),"",'Z-scores'!IE16)</f>
        <v>0.64554</v>
      </c>
      <c r="IF16" s="7">
        <f>IF(OR('Z-scores'!IF16&gt;3,'Z-scores'!IF16&lt;-3),"",'Z-scores'!IF16)</f>
        <v>-0.27045999999999998</v>
      </c>
      <c r="IG16" s="7">
        <f>IF(OR('Z-scores'!IG16&gt;3,'Z-scores'!IG16&lt;-3),"",'Z-scores'!IG16)</f>
        <v>-0.24254000000000001</v>
      </c>
      <c r="IH16" s="7">
        <f>IF(OR('Z-scores'!IH16&gt;3,'Z-scores'!IH16&lt;-3),"",'Z-scores'!IH16)</f>
        <v>-8.8300000000000003E-2</v>
      </c>
      <c r="II16" s="7">
        <f>IF(OR('Z-scores'!II16&gt;3,'Z-scores'!II16&lt;-3),"",'Z-scores'!II16)</f>
        <v>-0.3992</v>
      </c>
      <c r="IJ16" s="7">
        <f>IF(OR('Z-scores'!IJ16&gt;3,'Z-scores'!IJ16&lt;-3),"",'Z-scores'!IJ16)</f>
        <v>-0.43057000000000001</v>
      </c>
      <c r="IK16" s="7">
        <f>IF(OR('Z-scores'!IK16&gt;3,'Z-scores'!IK16&lt;-3),"",'Z-scores'!IK16)</f>
        <v>0.66325999999999996</v>
      </c>
      <c r="IL16" s="7">
        <f>IF(OR('Z-scores'!IL16&gt;3,'Z-scores'!IL16&lt;-3),"",'Z-scores'!IL16)</f>
        <v>0.99758999999999998</v>
      </c>
      <c r="IM16" s="7">
        <f>IF(OR('Z-scores'!IM16&gt;3,'Z-scores'!IM16&lt;-3),"",'Z-scores'!IM16)</f>
        <v>3.0620000000000001E-2</v>
      </c>
      <c r="IN16" s="7">
        <f>IF(OR('Z-scores'!IN16&gt;3,'Z-scores'!IN16&lt;-3),"",'Z-scores'!IN16)</f>
        <v>-0.27334999999999998</v>
      </c>
      <c r="IO16" s="7">
        <f>IF(OR('Z-scores'!IO16&gt;3,'Z-scores'!IO16&lt;-3),"",'Z-scores'!IO16)</f>
        <v>-0.49437999999999999</v>
      </c>
      <c r="IP16" s="7">
        <f>IF(OR('Z-scores'!IP16&gt;3,'Z-scores'!IP16&lt;-3),"",'Z-scores'!IP16)</f>
        <v>0.43476999999999999</v>
      </c>
      <c r="IQ16" s="7">
        <f>IF(OR('Z-scores'!IQ16&gt;3,'Z-scores'!IQ16&lt;-3),"",'Z-scores'!IQ16)</f>
        <v>-0.29615000000000002</v>
      </c>
      <c r="IR16" s="7">
        <f>IF(OR('Z-scores'!IR16&gt;3,'Z-scores'!IR16&lt;-3),"",'Z-scores'!IR16)</f>
        <v>-0.36284</v>
      </c>
      <c r="IS16" s="7">
        <f>IF(OR('Z-scores'!IS16&gt;3,'Z-scores'!IS16&lt;-3),"",'Z-scores'!IS16)</f>
        <v>-0.59511000000000003</v>
      </c>
      <c r="IT16" s="7">
        <f>IF(OR('Z-scores'!IT16&gt;3,'Z-scores'!IT16&lt;-3),"",'Z-scores'!IT16)</f>
        <v>-0.82121999999999995</v>
      </c>
      <c r="IU16" s="7">
        <f>IF(OR('Z-scores'!IU16&gt;3,'Z-scores'!IU16&lt;-3),"",'Z-scores'!IU16)</f>
        <v>-0.32071</v>
      </c>
      <c r="IV16" s="7">
        <f>IF(OR('Z-scores'!IV16&gt;3,'Z-scores'!IV16&lt;-3),"",'Z-scores'!IV16)</f>
        <v>-0.53702000000000005</v>
      </c>
      <c r="IW16" s="7">
        <f>IF(OR('Z-scores'!IW16&gt;3,'Z-scores'!IW16&lt;-3),"",'Z-scores'!IW16)</f>
        <v>-0.73090999999999995</v>
      </c>
      <c r="IX16" s="7">
        <f>IF(OR('Z-scores'!IX16&gt;3,'Z-scores'!IX16&lt;-3),"",'Z-scores'!IX16)</f>
        <v>-0.49358000000000002</v>
      </c>
      <c r="IY16" s="7">
        <f>IF(OR('Z-scores'!IY16&gt;3,'Z-scores'!IY16&lt;-3),"",'Z-scores'!IY16)</f>
        <v>-1.35738</v>
      </c>
      <c r="IZ16" s="7">
        <f>IF(OR('Z-scores'!IZ16&gt;3,'Z-scores'!IZ16&lt;-3),"",'Z-scores'!IZ16)</f>
        <v>-0.75416000000000005</v>
      </c>
      <c r="JA16" s="7">
        <f>IF(OR('Z-scores'!JA16&gt;3,'Z-scores'!JA16&lt;-3),"",'Z-scores'!JA16)</f>
        <v>-1.1009</v>
      </c>
      <c r="JB16" s="7">
        <f>IF(OR('Z-scores'!JB16&gt;3,'Z-scores'!JB16&lt;-3),"",'Z-scores'!JB16)</f>
        <v>-1.07586</v>
      </c>
      <c r="JC16" s="7">
        <f>IF(OR('Z-scores'!JC16&gt;3,'Z-scores'!JC16&lt;-3),"",'Z-scores'!JC16)</f>
        <v>-0.26724999999999999</v>
      </c>
      <c r="JD16" s="7">
        <f>IF(OR('Z-scores'!JD16&gt;3,'Z-scores'!JD16&lt;-3),"",'Z-scores'!JD16)</f>
        <v>-0.87209999999999999</v>
      </c>
      <c r="JE16" s="7">
        <f>IF(OR('Z-scores'!JE16&gt;3,'Z-scores'!JE16&lt;-3),"",'Z-scores'!JE16)</f>
        <v>-0.78381999999999996</v>
      </c>
      <c r="JF16" s="7">
        <f>IF(OR('Z-scores'!JF16&gt;3,'Z-scores'!JF16&lt;-3),"",'Z-scores'!JF16)</f>
        <v>-0.78580000000000005</v>
      </c>
      <c r="JG16" s="7">
        <f>IF(OR('Z-scores'!JG16&gt;3,'Z-scores'!JG16&lt;-3),"",'Z-scores'!JG16)</f>
        <v>-0.76129000000000002</v>
      </c>
      <c r="JH16" s="7">
        <f>IF(OR('Z-scores'!JH16&gt;3,'Z-scores'!JH16&lt;-3),"",'Z-scores'!JH16)</f>
        <v>-0.29460999999999998</v>
      </c>
      <c r="JI16" s="7">
        <f>IF(OR('Z-scores'!JI16&gt;3,'Z-scores'!JI16&lt;-3),"",'Z-scores'!JI16)</f>
        <v>-1.02515</v>
      </c>
      <c r="JJ16" s="7">
        <f>IF(OR('Z-scores'!JJ16&gt;3,'Z-scores'!JJ16&lt;-3),"",'Z-scores'!JJ16)</f>
        <v>-0.31115999999999999</v>
      </c>
      <c r="JK16" s="7">
        <f>IF(OR('Z-scores'!JK16&gt;3,'Z-scores'!JK16&lt;-3),"",'Z-scores'!JK16)</f>
        <v>-1.6334</v>
      </c>
      <c r="JL16" s="7">
        <f>IF(OR('Z-scores'!JL16&gt;3,'Z-scores'!JL16&lt;-3),"",'Z-scores'!JL16)</f>
        <v>-0.82399</v>
      </c>
      <c r="JM16" s="7">
        <f>IF(OR('Z-scores'!JM16&gt;3,'Z-scores'!JM16&lt;-3),"",'Z-scores'!JM16)</f>
        <v>-1.0906899999999999</v>
      </c>
      <c r="JN16" s="7">
        <f>IF(OR('Z-scores'!JN16&gt;3,'Z-scores'!JN16&lt;-3),"",'Z-scores'!JN16)</f>
        <v>-1.54634</v>
      </c>
      <c r="JO16" s="7">
        <f>IF(OR('Z-scores'!JO16&gt;3,'Z-scores'!JO16&lt;-3),"",'Z-scores'!JO16)</f>
        <v>-1.46851</v>
      </c>
      <c r="JP16" s="7">
        <f>IF(OR('Z-scores'!JP16&gt;3,'Z-scores'!JP16&lt;-3),"",'Z-scores'!JP16)</f>
        <v>-1.37592</v>
      </c>
      <c r="JQ16" s="7">
        <f>IF(OR('Z-scores'!JQ16&gt;3,'Z-scores'!JQ16&lt;-3),"",'Z-scores'!JQ16)</f>
        <v>-1.26119</v>
      </c>
      <c r="JR16" s="7">
        <f>IF(OR('Z-scores'!JR16&gt;3,'Z-scores'!JR16&lt;-3),"",'Z-scores'!JR16)</f>
        <v>-0.93067999999999995</v>
      </c>
      <c r="JS16" s="7">
        <f>IF(OR('Z-scores'!JS16&gt;3,'Z-scores'!JS16&lt;-3),"",'Z-scores'!JS16)</f>
        <v>-0.85351999999999995</v>
      </c>
      <c r="JT16" s="7">
        <f>IF(OR('Z-scores'!JT16&gt;3,'Z-scores'!JT16&lt;-3),"",'Z-scores'!JT16)</f>
        <v>-0.38915</v>
      </c>
      <c r="JU16" s="7">
        <f>IF(OR('Z-scores'!JU16&gt;3,'Z-scores'!JU16&lt;-3),"",'Z-scores'!JU16)</f>
        <v>-0.96416000000000002</v>
      </c>
      <c r="JV16" s="7">
        <f>IF(OR('Z-scores'!JV16&gt;3,'Z-scores'!JV16&lt;-3),"",'Z-scores'!JV16)</f>
        <v>-0.62444</v>
      </c>
      <c r="JW16" s="7">
        <f>IF(OR('Z-scores'!JW16&gt;3,'Z-scores'!JW16&lt;-3),"",'Z-scores'!JW16)</f>
        <v>-1.4368300000000001</v>
      </c>
      <c r="JX16" s="7">
        <f>IF(OR('Z-scores'!JX16&gt;3,'Z-scores'!JX16&lt;-3),"",'Z-scores'!JX16)</f>
        <v>-0.50546000000000002</v>
      </c>
      <c r="JY16" s="7">
        <f>IF(OR('Z-scores'!JY16&gt;3,'Z-scores'!JY16&lt;-3),"",'Z-scores'!JY16)</f>
        <v>-0.89463000000000004</v>
      </c>
      <c r="JZ16" s="7">
        <f>IF(OR('Z-scores'!JZ16&gt;3,'Z-scores'!JZ16&lt;-3),"",'Z-scores'!JZ16)</f>
        <v>-1.33331</v>
      </c>
      <c r="KA16" s="7">
        <f>IF(OR('Z-scores'!KA16&gt;3,'Z-scores'!KA16&lt;-3),"",'Z-scores'!KA16)</f>
        <v>-0.94235999999999998</v>
      </c>
      <c r="KB16" s="7">
        <f>IF(OR('Z-scores'!KB16&gt;3,'Z-scores'!KB16&lt;-3),"",'Z-scores'!KB16)</f>
        <v>-1.1131599999999999</v>
      </c>
      <c r="KC16" s="7">
        <f>IF(OR('Z-scores'!KC16&gt;3,'Z-scores'!KC16&lt;-3),"",'Z-scores'!KC16)</f>
        <v>-0.77115</v>
      </c>
      <c r="KD16" s="7">
        <f>IF(OR('Z-scores'!KD16&gt;3,'Z-scores'!KD16&lt;-3),"",'Z-scores'!KD16)</f>
        <v>-0.9012</v>
      </c>
      <c r="KE16" s="7">
        <f>IF(OR('Z-scores'!KE16&gt;3,'Z-scores'!KE16&lt;-3),"",'Z-scores'!KE16)</f>
        <v>-0.49841999999999997</v>
      </c>
      <c r="KF16" s="7">
        <f>IF(OR('Z-scores'!KF16&gt;3,'Z-scores'!KF16&lt;-3),"",'Z-scores'!KF16)</f>
        <v>-0.69852000000000003</v>
      </c>
      <c r="KG16" s="7">
        <f>IF(OR('Z-scores'!KG16&gt;3,'Z-scores'!KG16&lt;-3),"",'Z-scores'!KG16)</f>
        <v>-0.59511000000000003</v>
      </c>
      <c r="KH16" s="7">
        <f>IF(OR('Z-scores'!KH16&gt;3,'Z-scores'!KH16&lt;-3),"",'Z-scores'!KH16)</f>
        <v>-0.24254000000000001</v>
      </c>
      <c r="KI16" s="7">
        <f>IF(OR('Z-scores'!KI16&gt;3,'Z-scores'!KI16&lt;-3),"",'Z-scores'!KI16)</f>
        <v>4.2860000000000002E-2</v>
      </c>
      <c r="KJ16" s="7">
        <f>IF(OR('Z-scores'!KJ16&gt;3,'Z-scores'!KJ16&lt;-3),"",'Z-scores'!KJ16)</f>
        <v>-0.56777999999999995</v>
      </c>
      <c r="KK16" s="7">
        <f>IF(OR('Z-scores'!KK16&gt;3,'Z-scores'!KK16&lt;-3),"",'Z-scores'!KK16)</f>
        <v>-0.39983999999999997</v>
      </c>
      <c r="KL16" s="7">
        <f>IF(OR('Z-scores'!KL16&gt;3,'Z-scores'!KL16&lt;-3),"",'Z-scores'!KL16)</f>
        <v>-0.47489999999999999</v>
      </c>
      <c r="KM16" s="7">
        <f>IF(OR('Z-scores'!KM16&gt;3,'Z-scores'!KM16&lt;-3),"",'Z-scores'!KM16)</f>
        <v>-0.65244999999999997</v>
      </c>
      <c r="KN16" s="7">
        <f>IF(OR('Z-scores'!KN16&gt;3,'Z-scores'!KN16&lt;-3),"",'Z-scores'!KN16)</f>
        <v>-0.81916</v>
      </c>
      <c r="KO16" s="7">
        <f>IF(OR('Z-scores'!KO16&gt;3,'Z-scores'!KO16&lt;-3),"",'Z-scores'!KO16)</f>
        <v>-0.51473000000000002</v>
      </c>
      <c r="KP16" s="7">
        <f>IF(OR('Z-scores'!KP16&gt;3,'Z-scores'!KP16&lt;-3),"",'Z-scores'!KP16)</f>
        <v>-1.0429299999999999</v>
      </c>
      <c r="KQ16" s="7">
        <f>IF(OR('Z-scores'!KQ16&gt;3,'Z-scores'!KQ16&lt;-3),"",'Z-scores'!KQ16)</f>
        <v>-0.67239000000000004</v>
      </c>
      <c r="KR16" s="7">
        <f>IF(OR('Z-scores'!KR16&gt;3,'Z-scores'!KR16&lt;-3),"",'Z-scores'!KR16)</f>
        <v>-0.77763000000000004</v>
      </c>
      <c r="KS16" s="7">
        <f>IF(OR('Z-scores'!KS16&gt;3,'Z-scores'!KS16&lt;-3),"",'Z-scores'!KS16)</f>
        <v>-0.24460999999999999</v>
      </c>
      <c r="KT16" s="7">
        <f>IF(OR('Z-scores'!KT16&gt;3,'Z-scores'!KT16&lt;-3),"",'Z-scores'!KT16)</f>
        <v>-0.59802999999999995</v>
      </c>
      <c r="KU16" s="7">
        <f>IF(OR('Z-scores'!KU16&gt;3,'Z-scores'!KU16&lt;-3),"",'Z-scores'!KU16)</f>
        <v>-1.1166799999999999</v>
      </c>
      <c r="KV16" s="7">
        <f>IF(OR('Z-scores'!KV16&gt;3,'Z-scores'!KV16&lt;-3),"",'Z-scores'!KV16)</f>
        <v>-0.59125000000000005</v>
      </c>
      <c r="KW16" s="7">
        <f>IF(OR('Z-scores'!KW16&gt;3,'Z-scores'!KW16&lt;-3),"",'Z-scores'!KW16)</f>
        <v>-0.47811999999999999</v>
      </c>
      <c r="KX16" s="7">
        <f>IF(OR('Z-scores'!KX16&gt;3,'Z-scores'!KX16&lt;-3),"",'Z-scores'!KX16)</f>
        <v>-0.73319000000000001</v>
      </c>
      <c r="KY16" s="7">
        <f>IF(OR('Z-scores'!KY16&gt;3,'Z-scores'!KY16&lt;-3),"",'Z-scores'!KY16)</f>
        <v>-0.29593999999999998</v>
      </c>
      <c r="KZ16" s="7">
        <f>IF(OR('Z-scores'!KZ16&gt;3,'Z-scores'!KZ16&lt;-3),"",'Z-scores'!KZ16)</f>
        <v>-0.40373999999999999</v>
      </c>
      <c r="LA16" s="7">
        <f>IF(OR('Z-scores'!LA16&gt;3,'Z-scores'!LA16&lt;-3),"",'Z-scores'!LA16)</f>
        <v>-0.38605</v>
      </c>
      <c r="LB16" s="7">
        <f>IF(OR('Z-scores'!LB16&gt;3,'Z-scores'!LB16&lt;-3),"",'Z-scores'!LB16)</f>
        <v>-0.25918999999999998</v>
      </c>
      <c r="LC16" s="7">
        <f>IF(OR('Z-scores'!LC16&gt;3,'Z-scores'!LC16&lt;-3),"",'Z-scores'!LC16)</f>
        <v>-0.26021</v>
      </c>
      <c r="LD16" s="7">
        <f>IF(OR('Z-scores'!LD16&gt;3,'Z-scores'!LD16&lt;-3),"",'Z-scores'!LD16)</f>
        <v>-0.77334999999999998</v>
      </c>
      <c r="LE16" s="7">
        <f>IF(OR('Z-scores'!LE16&gt;3,'Z-scores'!LE16&lt;-3),"",'Z-scores'!LE16)</f>
        <v>-0.66134999999999999</v>
      </c>
      <c r="LF16" s="7">
        <f>IF(OR('Z-scores'!LF16&gt;3,'Z-scores'!LF16&lt;-3),"",'Z-scores'!LF16)</f>
        <v>-0.39407999999999999</v>
      </c>
      <c r="LG16" s="7">
        <f>IF(OR('Z-scores'!LG16&gt;3,'Z-scores'!LG16&lt;-3),"",'Z-scores'!LG16)</f>
        <v>-1.4189799999999999</v>
      </c>
      <c r="LH16" s="7">
        <f>IF(OR('Z-scores'!LH16&gt;3,'Z-scores'!LH16&lt;-3),"",'Z-scores'!LH16)</f>
        <v>-0.41317999999999999</v>
      </c>
      <c r="LI16" s="7">
        <f>IF(OR('Z-scores'!LI16&gt;3,'Z-scores'!LI16&lt;-3),"",'Z-scores'!LI16)</f>
        <v>-0.32797999999999999</v>
      </c>
      <c r="LJ16" s="7">
        <f>IF(OR('Z-scores'!LJ16&gt;3,'Z-scores'!LJ16&lt;-3),"",'Z-scores'!LJ16)</f>
        <v>-0.15254000000000001</v>
      </c>
      <c r="LK16" s="7">
        <f>IF(OR('Z-scores'!LK16&gt;3,'Z-scores'!LK16&lt;-3),"",'Z-scores'!LK16)</f>
        <v>-0.67591000000000001</v>
      </c>
      <c r="LL16" s="7">
        <f>IF(OR('Z-scores'!LL16&gt;3,'Z-scores'!LL16&lt;-3),"",'Z-scores'!LL16)</f>
        <v>-0.69210000000000005</v>
      </c>
      <c r="LM16" s="7">
        <f>IF(OR('Z-scores'!LM16&gt;3,'Z-scores'!LM16&lt;-3),"",'Z-scores'!LM16)</f>
        <v>-1.0505599999999999</v>
      </c>
      <c r="LN16" s="7">
        <f>IF(OR('Z-scores'!LN16&gt;3,'Z-scores'!LN16&lt;-3),"",'Z-scores'!LN16)</f>
        <v>-1.0895600000000001</v>
      </c>
      <c r="LO16" s="7">
        <f>IF(OR('Z-scores'!LO16&gt;3,'Z-scores'!LO16&lt;-3),"",'Z-scores'!LO16)</f>
        <v>-0.65429000000000004</v>
      </c>
      <c r="LP16" s="7">
        <f>IF(OR('Z-scores'!LP16&gt;3,'Z-scores'!LP16&lt;-3),"",'Z-scores'!LP16)</f>
        <v>-0.50563000000000002</v>
      </c>
      <c r="LQ16" s="7">
        <f>IF(OR('Z-scores'!LQ16&gt;3,'Z-scores'!LQ16&lt;-3),"",'Z-scores'!LQ16)</f>
        <v>-0.29819000000000001</v>
      </c>
      <c r="LR16" s="7">
        <f>IF(OR('Z-scores'!LR16&gt;3,'Z-scores'!LR16&lt;-3),"",'Z-scores'!LR16)</f>
        <v>-0.42907000000000001</v>
      </c>
      <c r="LS16" s="7">
        <f>IF(OR('Z-scores'!LS16&gt;3,'Z-scores'!LS16&lt;-3),"",'Z-scores'!LS16)</f>
        <v>-0.96662000000000003</v>
      </c>
      <c r="LT16" s="7">
        <f>IF(OR('Z-scores'!LT16&gt;3,'Z-scores'!LT16&lt;-3),"",'Z-scores'!LT16)</f>
        <v>-0.59863</v>
      </c>
      <c r="LU16" s="7">
        <f>IF(OR('Z-scores'!LU16&gt;3,'Z-scores'!LU16&lt;-3),"",'Z-scores'!LU16)</f>
        <v>-0.69759000000000004</v>
      </c>
      <c r="LV16" s="7">
        <f>IF(OR('Z-scores'!LV16&gt;3,'Z-scores'!LV16&lt;-3),"",'Z-scores'!LV16)</f>
        <v>-0.24648</v>
      </c>
      <c r="LW16" s="7">
        <f>IF(OR('Z-scores'!LW16&gt;3,'Z-scores'!LW16&lt;-3),"",'Z-scores'!LW16)</f>
        <v>-0.86802999999999997</v>
      </c>
      <c r="LX16" s="7">
        <f>IF(OR('Z-scores'!LX16&gt;3,'Z-scores'!LX16&lt;-3),"",'Z-scores'!LX16)</f>
        <v>-0.24254000000000001</v>
      </c>
      <c r="LY16" s="7">
        <f>IF(OR('Z-scores'!LY16&gt;3,'Z-scores'!LY16&lt;-3),"",'Z-scores'!LY16)</f>
        <v>-0.63666</v>
      </c>
      <c r="LZ16" s="7">
        <f>IF(OR('Z-scores'!LZ16&gt;3,'Z-scores'!LZ16&lt;-3),"",'Z-scores'!LZ16)</f>
        <v>-0.50775999999999999</v>
      </c>
      <c r="MA16" s="7">
        <f>IF(OR('Z-scores'!MA16&gt;3,'Z-scores'!MA16&lt;-3),"",'Z-scores'!MA16)</f>
        <v>-0.33855000000000002</v>
      </c>
      <c r="MB16" s="7">
        <f>IF(OR('Z-scores'!MB16&gt;3,'Z-scores'!MB16&lt;-3),"",'Z-scores'!MB16)</f>
        <v>-0.24254000000000001</v>
      </c>
      <c r="MC16" s="7">
        <f>IF(OR('Z-scores'!MC16&gt;3,'Z-scores'!MC16&lt;-3),"",'Z-scores'!MC16)</f>
        <v>-0.39505000000000001</v>
      </c>
      <c r="MD16" s="7">
        <f>IF(OR('Z-scores'!MD16&gt;3,'Z-scores'!MD16&lt;-3),"",'Z-scores'!MD16)</f>
        <v>-0.30580000000000002</v>
      </c>
      <c r="ME16" s="7">
        <f>IF(OR('Z-scores'!ME16&gt;3,'Z-scores'!ME16&lt;-3),"",'Z-scores'!ME16)</f>
        <v>-0.25263000000000002</v>
      </c>
      <c r="MF16" s="7">
        <f>IF(OR('Z-scores'!MF16&gt;3,'Z-scores'!MF16&lt;-3),"",'Z-scores'!MF16)</f>
        <v>-1.1152599999999999</v>
      </c>
      <c r="MG16" s="7">
        <f>IF(OR('Z-scores'!MG16&gt;3,'Z-scores'!MG16&lt;-3),"",'Z-scores'!MG16)</f>
        <v>-0.68010999999999999</v>
      </c>
      <c r="MH16" s="7">
        <f>IF(OR('Z-scores'!MH16&gt;3,'Z-scores'!MH16&lt;-3),"",'Z-scores'!MH16)</f>
        <v>-0.67176000000000002</v>
      </c>
      <c r="MI16" s="7">
        <f>IF(OR('Z-scores'!MI16&gt;3,'Z-scores'!MI16&lt;-3),"",'Z-scores'!MI16)</f>
        <v>-0.68979999999999997</v>
      </c>
      <c r="MJ16" s="7">
        <f>IF(OR('Z-scores'!MJ16&gt;3,'Z-scores'!MJ16&lt;-3),"",'Z-scores'!MJ16)</f>
        <v>-0.45701999999999998</v>
      </c>
      <c r="MK16" s="7">
        <f>IF(OR('Z-scores'!MK16&gt;3,'Z-scores'!MK16&lt;-3),"",'Z-scores'!MK16)</f>
        <v>-0.24254000000000001</v>
      </c>
      <c r="ML16" s="7">
        <f>IF(OR('Z-scores'!ML16&gt;3,'Z-scores'!ML16&lt;-3),"",'Z-scores'!ML16)</f>
        <v>-0.82821</v>
      </c>
      <c r="MM16" s="7">
        <f>IF(OR('Z-scores'!MM16&gt;3,'Z-scores'!MM16&lt;-3),"",'Z-scores'!MM16)</f>
        <v>-0.59755999999999998</v>
      </c>
      <c r="MN16" s="7">
        <f>IF(OR('Z-scores'!MN16&gt;3,'Z-scores'!MN16&lt;-3),"",'Z-scores'!MN16)</f>
        <v>-0.34604000000000001</v>
      </c>
      <c r="MO16" s="7">
        <f>IF(OR('Z-scores'!MO16&gt;3,'Z-scores'!MO16&lt;-3),"",'Z-scores'!MO16)</f>
        <v>-0.79505999999999999</v>
      </c>
      <c r="MP16" s="7">
        <f>IF(OR('Z-scores'!MP16&gt;3,'Z-scores'!MP16&lt;-3),"",'Z-scores'!MP16)</f>
        <v>-0.71950000000000003</v>
      </c>
      <c r="MQ16" s="7">
        <f>IF(OR('Z-scores'!MQ16&gt;3,'Z-scores'!MQ16&lt;-3),"",'Z-scores'!MQ16)</f>
        <v>-0.88746999999999998</v>
      </c>
      <c r="MR16" s="7">
        <f>IF(OR('Z-scores'!MR16&gt;3,'Z-scores'!MR16&lt;-3),"",'Z-scores'!MR16)</f>
        <v>-0.60979000000000005</v>
      </c>
      <c r="MS16" s="7">
        <f>IF(OR('Z-scores'!MS16&gt;3,'Z-scores'!MS16&lt;-3),"",'Z-scores'!MS16)</f>
        <v>-1.14419</v>
      </c>
      <c r="MT16" s="7">
        <f>IF(OR('Z-scores'!MT16&gt;3,'Z-scores'!MT16&lt;-3),"",'Z-scores'!MT16)</f>
        <v>-1.0251999999999999</v>
      </c>
      <c r="MU16" s="7">
        <f>IF(OR('Z-scores'!MU16&gt;3,'Z-scores'!MU16&lt;-3),"",'Z-scores'!MU16)</f>
        <v>-0.67893999999999999</v>
      </c>
      <c r="MV16" s="7">
        <f>IF(OR('Z-scores'!MV16&gt;3,'Z-scores'!MV16&lt;-3),"",'Z-scores'!MV16)</f>
        <v>-0.54091</v>
      </c>
      <c r="MW16" s="7">
        <f>IF(OR('Z-scores'!MW16&gt;3,'Z-scores'!MW16&lt;-3),"",'Z-scores'!MW16)</f>
        <v>-1.04312</v>
      </c>
      <c r="MX16" s="7">
        <f>IF(OR('Z-scores'!MX16&gt;3,'Z-scores'!MX16&lt;-3),"",'Z-scores'!MX16)</f>
        <v>-0.97924</v>
      </c>
      <c r="MY16" s="7">
        <f>IF(OR('Z-scores'!MY16&gt;3,'Z-scores'!MY16&lt;-3),"",'Z-scores'!MY16)</f>
        <v>-0.84489000000000003</v>
      </c>
      <c r="MZ16" s="7">
        <f>IF(OR('Z-scores'!MZ16&gt;3,'Z-scores'!MZ16&lt;-3),"",'Z-scores'!MZ16)</f>
        <v>-1.07203</v>
      </c>
      <c r="NA16" s="7">
        <f>IF(OR('Z-scores'!NA16&gt;3,'Z-scores'!NA16&lt;-3),"",'Z-scores'!NA16)</f>
        <v>-0.61775000000000002</v>
      </c>
      <c r="NB16" s="7">
        <f>IF(OR('Z-scores'!NB16&gt;3,'Z-scores'!NB16&lt;-3),"",'Z-scores'!NB16)</f>
        <v>-0.64027999999999996</v>
      </c>
      <c r="NC16" s="7">
        <f>IF(OR('Z-scores'!NC16&gt;3,'Z-scores'!NC16&lt;-3),"",'Z-scores'!NC16)</f>
        <v>-0.50736000000000003</v>
      </c>
      <c r="ND16" s="7">
        <f>IF(OR('Z-scores'!ND16&gt;3,'Z-scores'!ND16&lt;-3),"",'Z-scores'!ND16)</f>
        <v>-0.61578999999999995</v>
      </c>
      <c r="NE16" s="7">
        <f>IF(OR('Z-scores'!NE16&gt;3,'Z-scores'!NE16&lt;-3),"",'Z-scores'!NE16)</f>
        <v>0.10535</v>
      </c>
      <c r="NF16" s="7">
        <f>IF(OR('Z-scores'!NF16&gt;3,'Z-scores'!NF16&lt;-3),"",'Z-scores'!NF16)</f>
        <v>-0.17499999999999999</v>
      </c>
      <c r="NG16" s="7">
        <f>IF(OR('Z-scores'!NG16&gt;3,'Z-scores'!NG16&lt;-3),"",'Z-scores'!NG16)</f>
        <v>-0.73872000000000004</v>
      </c>
      <c r="NH16" s="7">
        <f>IF(OR('Z-scores'!NH16&gt;3,'Z-scores'!NH16&lt;-3),"",'Z-scores'!NH16)</f>
        <v>-0.11684</v>
      </c>
      <c r="NI16" s="7">
        <f>IF(OR('Z-scores'!NI16&gt;3,'Z-scores'!NI16&lt;-3),"",'Z-scores'!NI16)</f>
        <v>-0.64176999999999995</v>
      </c>
      <c r="NJ16" s="7">
        <f>IF(OR('Z-scores'!NJ16&gt;3,'Z-scores'!NJ16&lt;-3),"",'Z-scores'!NJ16)</f>
        <v>-0.18964</v>
      </c>
      <c r="NK16" s="7">
        <f>IF(OR('Z-scores'!NK16&gt;3,'Z-scores'!NK16&lt;-3),"",'Z-scores'!NK16)</f>
        <v>-0.59975999999999996</v>
      </c>
      <c r="NL16" s="7">
        <f>IF(OR('Z-scores'!NL16&gt;3,'Z-scores'!NL16&lt;-3),"",'Z-scores'!NL16)</f>
        <v>-0.98212999999999995</v>
      </c>
      <c r="NM16" s="7">
        <f>IF(OR('Z-scores'!NM16&gt;3,'Z-scores'!NM16&lt;-3),"",'Z-scores'!NM16)</f>
        <v>-0.86680999999999997</v>
      </c>
      <c r="NN16" s="7">
        <f>IF(OR('Z-scores'!NN16&gt;3,'Z-scores'!NN16&lt;-3),"",'Z-scores'!NN16)</f>
        <v>-0.85687000000000002</v>
      </c>
      <c r="NO16" s="7">
        <f>IF(OR('Z-scores'!NO16&gt;3,'Z-scores'!NO16&lt;-3),"",'Z-scores'!NO16)</f>
        <v>-0.82840000000000003</v>
      </c>
      <c r="NP16" s="7">
        <f>IF(OR('Z-scores'!NP16&gt;3,'Z-scores'!NP16&lt;-3),"",'Z-scores'!NP16)</f>
        <v>-0.95942000000000005</v>
      </c>
      <c r="NQ16" s="7">
        <f>IF(OR('Z-scores'!NQ16&gt;3,'Z-scores'!NQ16&lt;-3),"",'Z-scores'!NQ16)</f>
        <v>-0.51731000000000005</v>
      </c>
      <c r="NR16" s="7">
        <f>IF(OR('Z-scores'!NR16&gt;3,'Z-scores'!NR16&lt;-3),"",'Z-scores'!NR16)</f>
        <v>-0.72113000000000005</v>
      </c>
      <c r="NS16" s="7">
        <f>IF(OR('Z-scores'!NS16&gt;3,'Z-scores'!NS16&lt;-3),"",'Z-scores'!NS16)</f>
        <v>-0.79044999999999999</v>
      </c>
      <c r="NT16" s="7">
        <f>IF(OR('Z-scores'!NT16&gt;3,'Z-scores'!NT16&lt;-3),"",'Z-scores'!NT16)</f>
        <v>-0.65146000000000004</v>
      </c>
      <c r="NU16" s="7">
        <f>IF(OR('Z-scores'!NU16&gt;3,'Z-scores'!NU16&lt;-3),"",'Z-scores'!NU16)</f>
        <v>-0.84638000000000002</v>
      </c>
      <c r="NV16" s="7">
        <f>IF(OR('Z-scores'!NV16&gt;3,'Z-scores'!NV16&lt;-3),"",'Z-scores'!NV16)</f>
        <v>-0.64971999999999996</v>
      </c>
      <c r="NW16" s="7">
        <f>IF(OR('Z-scores'!NW16&gt;3,'Z-scores'!NW16&lt;-3),"",'Z-scores'!NW16)</f>
        <v>-0.71528999999999998</v>
      </c>
      <c r="NX16" s="7">
        <f>IF(OR('Z-scores'!NX16&gt;3,'Z-scores'!NX16&lt;-3),"",'Z-scores'!NX16)</f>
        <v>-0.55103000000000002</v>
      </c>
      <c r="NY16" s="7">
        <f>IF(OR('Z-scores'!NY16&gt;3,'Z-scores'!NY16&lt;-3),"",'Z-scores'!NY16)</f>
        <v>-0.72246999999999995</v>
      </c>
      <c r="NZ16" s="7">
        <f>IF(OR('Z-scores'!NZ16&gt;3,'Z-scores'!NZ16&lt;-3),"",'Z-scores'!NZ16)</f>
        <v>-0.72099999999999997</v>
      </c>
      <c r="OA16" s="7">
        <f>IF(OR('Z-scores'!OA16&gt;3,'Z-scores'!OA16&lt;-3),"",'Z-scores'!OA16)</f>
        <v>-0.50483999999999996</v>
      </c>
      <c r="OB16" s="7">
        <f>IF(OR('Z-scores'!OB16&gt;3,'Z-scores'!OB16&lt;-3),"",'Z-scores'!OB16)</f>
        <v>-0.49925000000000003</v>
      </c>
      <c r="OC16" s="7">
        <f>IF(OR('Z-scores'!OC16&gt;3,'Z-scores'!OC16&lt;-3),"",'Z-scores'!OC16)</f>
        <v>-0.52319000000000004</v>
      </c>
      <c r="OD16" s="7">
        <f>IF(OR('Z-scores'!OD16&gt;3,'Z-scores'!OD16&lt;-3),"",'Z-scores'!OD16)</f>
        <v>-0.48436000000000001</v>
      </c>
      <c r="OE16" s="7">
        <f>IF(OR('Z-scores'!OE16&gt;3,'Z-scores'!OE16&lt;-3),"",'Z-scores'!OE16)</f>
        <v>-0.57193000000000005</v>
      </c>
      <c r="OF16" s="7">
        <f>IF(OR('Z-scores'!OF16&gt;3,'Z-scores'!OF16&lt;-3),"",'Z-scores'!OF16)</f>
        <v>-0.95264000000000004</v>
      </c>
      <c r="OG16" s="7">
        <f>IF(OR('Z-scores'!OG16&gt;3,'Z-scores'!OG16&lt;-3),"",'Z-scores'!OG16)</f>
        <v>-0.28908</v>
      </c>
      <c r="OH16" s="7">
        <f>IF(OR('Z-scores'!OH16&gt;3,'Z-scores'!OH16&lt;-3),"",'Z-scores'!OH16)</f>
        <v>-0.52302999999999999</v>
      </c>
      <c r="OI16" s="7">
        <f>IF(OR('Z-scores'!OI16&gt;3,'Z-scores'!OI16&lt;-3),"",'Z-scores'!OI16)</f>
        <v>-0.61724999999999997</v>
      </c>
      <c r="OJ16" s="7">
        <f>IF(OR('Z-scores'!OJ16&gt;3,'Z-scores'!OJ16&lt;-3),"",'Z-scores'!OJ16)</f>
        <v>-0.75351000000000001</v>
      </c>
      <c r="OK16" s="7">
        <f>IF(OR('Z-scores'!OK16&gt;3,'Z-scores'!OK16&lt;-3),"",'Z-scores'!OK16)</f>
        <v>-0.34570000000000001</v>
      </c>
      <c r="OL16" s="7">
        <f>IF(OR('Z-scores'!OL16&gt;3,'Z-scores'!OL16&lt;-3),"",'Z-scores'!OL16)</f>
        <v>-0.57838000000000001</v>
      </c>
      <c r="OM16" s="7">
        <f>IF(OR('Z-scores'!OM16&gt;3,'Z-scores'!OM16&lt;-3),"",'Z-scores'!OM16)</f>
        <v>-0.94642999999999999</v>
      </c>
      <c r="ON16" s="7">
        <f>IF(OR('Z-scores'!ON16&gt;3,'Z-scores'!ON16&lt;-3),"",'Z-scores'!ON16)</f>
        <v>-0.40123999999999999</v>
      </c>
      <c r="OO16" s="7">
        <f>IF(OR('Z-scores'!OO16&gt;3,'Z-scores'!OO16&lt;-3),"",'Z-scores'!OO16)</f>
        <v>-0.26956999999999998</v>
      </c>
      <c r="OP16" s="7">
        <f>IF(OR('Z-scores'!OP16&gt;3,'Z-scores'!OP16&lt;-3),"",'Z-scores'!OP16)</f>
        <v>-0.24254000000000001</v>
      </c>
      <c r="OQ16" s="7">
        <f>IF(OR('Z-scores'!OQ16&gt;3,'Z-scores'!OQ16&lt;-3),"",'Z-scores'!OQ16)</f>
        <v>-5.3659999999999999E-2</v>
      </c>
      <c r="OR16" s="7">
        <f>IF(OR('Z-scores'!OR16&gt;3,'Z-scores'!OR16&lt;-3),"",'Z-scores'!OR16)</f>
        <v>-0.45628000000000002</v>
      </c>
      <c r="OS16" s="7">
        <f>IF(OR('Z-scores'!OS16&gt;3,'Z-scores'!OS16&lt;-3),"",'Z-scores'!OS16)</f>
        <v>0.39100000000000001</v>
      </c>
      <c r="OT16" s="7">
        <f>IF(OR('Z-scores'!OT16&gt;3,'Z-scores'!OT16&lt;-3),"",'Z-scores'!OT16)</f>
        <v>-0.61614999999999998</v>
      </c>
      <c r="OU16" s="7">
        <f>IF(OR('Z-scores'!OU16&gt;3,'Z-scores'!OU16&lt;-3),"",'Z-scores'!OU16)</f>
        <v>-0.40344000000000002</v>
      </c>
      <c r="OV16" s="7">
        <f>IF(OR('Z-scores'!OV16&gt;3,'Z-scores'!OV16&lt;-3),"",'Z-scores'!OV16)</f>
        <v>-4.5089999999999998E-2</v>
      </c>
      <c r="OW16" s="7">
        <f>IF(OR('Z-scores'!OW16&gt;3,'Z-scores'!OW16&lt;-3),"",'Z-scores'!OW16)</f>
        <v>-0.28354000000000001</v>
      </c>
      <c r="OX16" s="7">
        <f>IF(OR('Z-scores'!OX16&gt;3,'Z-scores'!OX16&lt;-3),"",'Z-scores'!OX16)</f>
        <v>-0.27705000000000002</v>
      </c>
      <c r="OY16" s="7">
        <f>IF(OR('Z-scores'!OY16&gt;3,'Z-scores'!OY16&lt;-3),"",'Z-scores'!OY16)</f>
        <v>-0.48791000000000001</v>
      </c>
      <c r="OZ16" s="7">
        <f>IF(OR('Z-scores'!OZ16&gt;3,'Z-scores'!OZ16&lt;-3),"",'Z-scores'!OZ16)</f>
        <v>-0.56440000000000001</v>
      </c>
      <c r="PA16" s="7">
        <f>IF(OR('Z-scores'!PA16&gt;3,'Z-scores'!PA16&lt;-3),"",'Z-scores'!PA16)</f>
        <v>0.85723000000000005</v>
      </c>
      <c r="PB16" s="7">
        <f>IF(OR('Z-scores'!PB16&gt;3,'Z-scores'!PB16&lt;-3),"",'Z-scores'!PB16)</f>
        <v>-1.3050000000000001E-2</v>
      </c>
      <c r="PC16" s="7">
        <f>IF(OR('Z-scores'!PC16&gt;3,'Z-scores'!PC16&lt;-3),"",'Z-scores'!PC16)</f>
        <v>-0.42587000000000003</v>
      </c>
      <c r="PD16" s="7">
        <f>IF(OR('Z-scores'!PD16&gt;3,'Z-scores'!PD16&lt;-3),"",'Z-scores'!PD16)</f>
        <v>-0.83891000000000004</v>
      </c>
      <c r="PE16" s="7">
        <f>IF(OR('Z-scores'!PE16&gt;3,'Z-scores'!PE16&lt;-3),"",'Z-scores'!PE16)</f>
        <v>5.2729999999999999E-2</v>
      </c>
      <c r="PF16" s="7">
        <f>IF(OR('Z-scores'!PF16&gt;3,'Z-scores'!PF16&lt;-3),"",'Z-scores'!PF16)</f>
        <v>-5.6579999999999998E-2</v>
      </c>
      <c r="PG16" s="7">
        <f>IF(OR('Z-scores'!PG16&gt;3,'Z-scores'!PG16&lt;-3),"",'Z-scores'!PG16)</f>
        <v>-0.71455999999999997</v>
      </c>
      <c r="PH16" s="7">
        <f>IF(OR('Z-scores'!PH16&gt;3,'Z-scores'!PH16&lt;-3),"",'Z-scores'!PH16)</f>
        <v>-0.76015999999999995</v>
      </c>
      <c r="PI16" s="7">
        <f>IF(OR('Z-scores'!PI16&gt;3,'Z-scores'!PI16&lt;-3),"",'Z-scores'!PI16)</f>
        <v>-0.77464</v>
      </c>
      <c r="PJ16" s="7">
        <f>IF(OR('Z-scores'!PJ16&gt;3,'Z-scores'!PJ16&lt;-3),"",'Z-scores'!PJ16)</f>
        <v>-0.38558999999999999</v>
      </c>
      <c r="PK16" s="7">
        <f>IF(OR('Z-scores'!PK16&gt;3,'Z-scores'!PK16&lt;-3),"",'Z-scores'!PK16)</f>
        <v>-0.46593000000000001</v>
      </c>
      <c r="PL16" s="7">
        <f>IF(OR('Z-scores'!PL16&gt;3,'Z-scores'!PL16&lt;-3),"",'Z-scores'!PL16)</f>
        <v>-0.31169000000000002</v>
      </c>
      <c r="PM16" s="7">
        <f>IF(OR('Z-scores'!PM16&gt;3,'Z-scores'!PM16&lt;-3),"",'Z-scores'!PM16)</f>
        <v>-0.59118000000000004</v>
      </c>
      <c r="PN16" s="7">
        <f>IF(OR('Z-scores'!PN16&gt;3,'Z-scores'!PN16&lt;-3),"",'Z-scores'!PN16)</f>
        <v>-0.60294999999999999</v>
      </c>
      <c r="PO16" s="7">
        <f>IF(OR('Z-scores'!PO16&gt;3,'Z-scores'!PO16&lt;-3),"",'Z-scores'!PO16)</f>
        <v>0.66630999999999996</v>
      </c>
      <c r="PP16" s="7">
        <f>IF(OR('Z-scores'!PP16&gt;3,'Z-scores'!PP16&lt;-3),"",'Z-scores'!PP16)</f>
        <v>-0.24254000000000001</v>
      </c>
      <c r="PQ16" s="7">
        <f>IF(OR('Z-scores'!PQ16&gt;3,'Z-scores'!PQ16&lt;-3),"",'Z-scores'!PQ16)</f>
        <v>-0.60899000000000003</v>
      </c>
      <c r="PR16" s="7">
        <f>IF(OR('Z-scores'!PR16&gt;3,'Z-scores'!PR16&lt;-3),"",'Z-scores'!PR16)</f>
        <v>0.32572000000000001</v>
      </c>
      <c r="PS16" s="7">
        <f>IF(OR('Z-scores'!PS16&gt;3,'Z-scores'!PS16&lt;-3),"",'Z-scores'!PS16)</f>
        <v>1.8139400000000001</v>
      </c>
      <c r="PT16" s="7">
        <f>IF(OR('Z-scores'!PT16&gt;3,'Z-scores'!PT16&lt;-3),"",'Z-scores'!PT16)</f>
        <v>-0.41909999999999997</v>
      </c>
      <c r="PU16" s="7">
        <f>IF(OR('Z-scores'!PU16&gt;3,'Z-scores'!PU16&lt;-3),"",'Z-scores'!PU16)</f>
        <v>-0.88222999999999996</v>
      </c>
      <c r="PV16" s="7">
        <f>IF(OR('Z-scores'!PV16&gt;3,'Z-scores'!PV16&lt;-3),"",'Z-scores'!PV16)</f>
        <v>0.63878000000000001</v>
      </c>
      <c r="PW16" s="7">
        <f>IF(OR('Z-scores'!PW16&gt;3,'Z-scores'!PW16&lt;-3),"",'Z-scores'!PW16)</f>
        <v>-3.6920000000000001E-2</v>
      </c>
      <c r="PX16" s="7">
        <f>IF(OR('Z-scores'!PX16&gt;3,'Z-scores'!PX16&lt;-3),"",'Z-scores'!PX16)</f>
        <v>2.3241299999999998</v>
      </c>
      <c r="PY16" s="7">
        <f>IF(OR('Z-scores'!PY16&gt;3,'Z-scores'!PY16&lt;-3),"",'Z-scores'!PY16)</f>
        <v>0.18953</v>
      </c>
      <c r="PZ16" s="7">
        <f>IF(OR('Z-scores'!PZ16&gt;3,'Z-scores'!PZ16&lt;-3),"",'Z-scores'!PZ16)</f>
        <v>1.10687</v>
      </c>
      <c r="QA16" s="7">
        <f>IF(OR('Z-scores'!QA16&gt;3,'Z-scores'!QA16&lt;-3),"",'Z-scores'!QA16)</f>
        <v>1.26417</v>
      </c>
      <c r="QB16" s="7">
        <f>IF(OR('Z-scores'!QB16&gt;3,'Z-scores'!QB16&lt;-3),"",'Z-scores'!QB16)</f>
        <v>-0.25392999999999999</v>
      </c>
      <c r="QC16" s="7">
        <f>IF(OR('Z-scores'!QC16&gt;3,'Z-scores'!QC16&lt;-3),"",'Z-scores'!QC16)</f>
        <v>1.1007899999999999</v>
      </c>
      <c r="QD16" s="7">
        <f>IF(OR('Z-scores'!QD16&gt;3,'Z-scores'!QD16&lt;-3),"",'Z-scores'!QD16)</f>
        <v>0.67847999999999997</v>
      </c>
      <c r="QE16" s="7">
        <f>IF(OR('Z-scores'!QE16&gt;3,'Z-scores'!QE16&lt;-3),"",'Z-scores'!QE16)</f>
        <v>1.0216099999999999</v>
      </c>
      <c r="QF16" s="7">
        <f>IF(OR('Z-scores'!QF16&gt;3,'Z-scores'!QF16&lt;-3),"",'Z-scores'!QF16)</f>
        <v>0.39578999999999998</v>
      </c>
      <c r="QG16" s="7" t="str">
        <f>IF(OR('Z-scores'!QG16&gt;3,'Z-scores'!QG16&lt;-3),"",'Z-scores'!QG16)</f>
        <v/>
      </c>
      <c r="QH16" s="7">
        <f>IF(OR('Z-scores'!QH16&gt;3,'Z-scores'!QH16&lt;-3),"",'Z-scores'!QH16)</f>
        <v>2.44482</v>
      </c>
      <c r="QI16" s="7">
        <f>IF(OR('Z-scores'!QI16&gt;3,'Z-scores'!QI16&lt;-3),"",'Z-scores'!QI16)</f>
        <v>-1.2002600000000001</v>
      </c>
      <c r="QJ16" s="7">
        <f>IF(OR('Z-scores'!QJ16&gt;3,'Z-scores'!QJ16&lt;-3),"",'Z-scores'!QJ16)</f>
        <v>1.11683</v>
      </c>
      <c r="QK16" s="7">
        <f>IF(OR('Z-scores'!QK16&gt;3,'Z-scores'!QK16&lt;-3),"",'Z-scores'!QK16)</f>
        <v>1.99512</v>
      </c>
      <c r="QL16" s="7">
        <f>IF(OR('Z-scores'!QL16&gt;3,'Z-scores'!QL16&lt;-3),"",'Z-scores'!QL16)</f>
        <v>1.0742700000000001</v>
      </c>
      <c r="QM16" s="7">
        <f>IF(OR('Z-scores'!QM16&gt;3,'Z-scores'!QM16&lt;-3),"",'Z-scores'!QM16)</f>
        <v>2.5540799999999999</v>
      </c>
      <c r="QN16" s="7">
        <f>IF(OR('Z-scores'!QN16&gt;3,'Z-scores'!QN16&lt;-3),"",'Z-scores'!QN16)</f>
        <v>0.67691999999999997</v>
      </c>
      <c r="QO16" s="7">
        <f>IF(OR('Z-scores'!QO16&gt;3,'Z-scores'!QO16&lt;-3),"",'Z-scores'!QO16)</f>
        <v>0.72784000000000004</v>
      </c>
      <c r="QP16" s="7">
        <f>IF(OR('Z-scores'!QP16&gt;3,'Z-scores'!QP16&lt;-3),"",'Z-scores'!QP16)</f>
        <v>6.3899999999999998E-2</v>
      </c>
      <c r="QQ16" s="7">
        <f>IF(OR('Z-scores'!QQ16&gt;3,'Z-scores'!QQ16&lt;-3),"",'Z-scores'!QQ16)</f>
        <v>0.24071999999999999</v>
      </c>
      <c r="QR16" s="7">
        <f>IF(OR('Z-scores'!QR16&gt;3,'Z-scores'!QR16&lt;-3),"",'Z-scores'!QR16)</f>
        <v>1.67174</v>
      </c>
      <c r="QS16" s="7">
        <f>IF(OR('Z-scores'!QS16&gt;3,'Z-scores'!QS16&lt;-3),"",'Z-scores'!QS16)</f>
        <v>2.4504199999999998</v>
      </c>
      <c r="QT16" s="7" t="str">
        <f>IF(OR('Z-scores'!QT16&gt;3,'Z-scores'!QT16&lt;-3),"",'Z-scores'!QT16)</f>
        <v/>
      </c>
      <c r="QU16" s="7">
        <f>IF(OR('Z-scores'!QU16&gt;3,'Z-scores'!QU16&lt;-3),"",'Z-scores'!QU16)</f>
        <v>1.4154500000000001</v>
      </c>
      <c r="QV16" s="7">
        <f>IF(OR('Z-scores'!QV16&gt;3,'Z-scores'!QV16&lt;-3),"",'Z-scores'!QV16)</f>
        <v>-4.4699999999999997E-2</v>
      </c>
      <c r="QW16" s="7">
        <f>IF(OR('Z-scores'!QW16&gt;3,'Z-scores'!QW16&lt;-3),"",'Z-scores'!QW16)</f>
        <v>-0.56154999999999999</v>
      </c>
      <c r="QX16" s="7">
        <f>IF(OR('Z-scores'!QX16&gt;3,'Z-scores'!QX16&lt;-3),"",'Z-scores'!QX16)</f>
        <v>-0.37103000000000003</v>
      </c>
      <c r="QY16" s="7">
        <f>IF(OR('Z-scores'!QY16&gt;3,'Z-scores'!QY16&lt;-3),"",'Z-scores'!QY16)</f>
        <v>-0.19425000000000001</v>
      </c>
      <c r="QZ16" s="7">
        <f>IF(OR('Z-scores'!QZ16&gt;3,'Z-scores'!QZ16&lt;-3),"",'Z-scores'!QZ16)</f>
        <v>0.89954000000000001</v>
      </c>
      <c r="RA16" s="7">
        <f>IF(OR('Z-scores'!RA16&gt;3,'Z-scores'!RA16&lt;-3),"",'Z-scores'!RA16)</f>
        <v>0.60287000000000002</v>
      </c>
      <c r="RB16" s="7">
        <f>IF(OR('Z-scores'!RB16&gt;3,'Z-scores'!RB16&lt;-3),"",'Z-scores'!RB16)</f>
        <v>-0.86402000000000001</v>
      </c>
      <c r="RC16" s="7">
        <f>IF(OR('Z-scores'!RC16&gt;3,'Z-scores'!RC16&lt;-3),"",'Z-scores'!RC16)</f>
        <v>1.38182</v>
      </c>
      <c r="RD16" s="7">
        <f>IF(OR('Z-scores'!RD16&gt;3,'Z-scores'!RD16&lt;-3),"",'Z-scores'!RD16)</f>
        <v>1.3336399999999999</v>
      </c>
      <c r="RE16" s="7">
        <f>IF(OR('Z-scores'!RE16&gt;3,'Z-scores'!RE16&lt;-3),"",'Z-scores'!RE16)</f>
        <v>-1.1556200000000001</v>
      </c>
      <c r="RF16" s="7">
        <f>IF(OR('Z-scores'!RF16&gt;3,'Z-scores'!RF16&lt;-3),"",'Z-scores'!RF16)</f>
        <v>-0.80181999999999998</v>
      </c>
      <c r="RG16" s="7">
        <f>IF(OR('Z-scores'!RG16&gt;3,'Z-scores'!RG16&lt;-3),"",'Z-scores'!RG16)</f>
        <v>-1.2453099999999999</v>
      </c>
      <c r="RH16" s="7">
        <f>IF(OR('Z-scores'!RH16&gt;3,'Z-scores'!RH16&lt;-3),"",'Z-scores'!RH16)</f>
        <v>-0.89048000000000005</v>
      </c>
      <c r="RI16" s="7">
        <f>IF(OR('Z-scores'!RI16&gt;3,'Z-scores'!RI16&lt;-3),"",'Z-scores'!RI16)</f>
        <v>-0.92301</v>
      </c>
      <c r="RJ16" s="7">
        <f>IF(OR('Z-scores'!RJ16&gt;3,'Z-scores'!RJ16&lt;-3),"",'Z-scores'!RJ16)</f>
        <v>-0.85599999999999998</v>
      </c>
      <c r="RK16" s="7">
        <f>IF(OR('Z-scores'!RK16&gt;3,'Z-scores'!RK16&lt;-3),"",'Z-scores'!RK16)</f>
        <v>-0.63685999999999998</v>
      </c>
      <c r="RL16" s="7">
        <f>IF(OR('Z-scores'!RL16&gt;3,'Z-scores'!RL16&lt;-3),"",'Z-scores'!RL16)</f>
        <v>-1.0961099999999999</v>
      </c>
      <c r="RM16" s="7">
        <f>IF(OR('Z-scores'!RM16&gt;3,'Z-scores'!RM16&lt;-3),"",'Z-scores'!RM16)</f>
        <v>-1.20001</v>
      </c>
      <c r="RN16" s="7">
        <f>IF(OR('Z-scores'!RN16&gt;3,'Z-scores'!RN16&lt;-3),"",'Z-scores'!RN16)</f>
        <v>-0.54527000000000003</v>
      </c>
      <c r="RO16" s="7">
        <f>IF(OR('Z-scores'!RO16&gt;3,'Z-scores'!RO16&lt;-3),"",'Z-scores'!RO16)</f>
        <v>-0.88510999999999995</v>
      </c>
      <c r="RP16" s="7">
        <f>IF(OR('Z-scores'!RP16&gt;3,'Z-scores'!RP16&lt;-3),"",'Z-scores'!RP16)</f>
        <v>-1.0758300000000001</v>
      </c>
      <c r="RQ16" s="7">
        <f>IF(OR('Z-scores'!RQ16&gt;3,'Z-scores'!RQ16&lt;-3),"",'Z-scores'!RQ16)</f>
        <v>-1.0901099999999999</v>
      </c>
      <c r="RR16" s="7">
        <f>IF(OR('Z-scores'!RR16&gt;3,'Z-scores'!RR16&lt;-3),"",'Z-scores'!RR16)</f>
        <v>-0.75327999999999995</v>
      </c>
      <c r="RS16" s="7">
        <f>IF(OR('Z-scores'!RS16&gt;3,'Z-scores'!RS16&lt;-3),"",'Z-scores'!RS16)</f>
        <v>-0.15156</v>
      </c>
      <c r="RT16" s="7">
        <f>IF(OR('Z-scores'!RT16&gt;3,'Z-scores'!RT16&lt;-3),"",'Z-scores'!RT16)</f>
        <v>-1.04436</v>
      </c>
      <c r="RU16" s="7">
        <f>IF(OR('Z-scores'!RU16&gt;3,'Z-scores'!RU16&lt;-3),"",'Z-scores'!RU16)</f>
        <v>-1.1375</v>
      </c>
      <c r="RV16" s="7">
        <f>IF(OR('Z-scores'!RV16&gt;3,'Z-scores'!RV16&lt;-3),"",'Z-scores'!RV16)</f>
        <v>-1.18025</v>
      </c>
      <c r="RW16" s="7">
        <f>IF(OR('Z-scores'!RW16&gt;3,'Z-scores'!RW16&lt;-3),"",'Z-scores'!RW16)</f>
        <v>-0.33317999999999998</v>
      </c>
      <c r="RX16" s="7" t="str">
        <f>IF(OR('Z-scores'!RX16&gt;3,'Z-scores'!RX16&lt;-3),"",'Z-scores'!RX16)</f>
        <v/>
      </c>
      <c r="RY16" s="7">
        <f>IF(OR('Z-scores'!RY16&gt;3,'Z-scores'!RY16&lt;-3),"",'Z-scores'!RY16)</f>
        <v>-0.12284</v>
      </c>
      <c r="RZ16" s="7">
        <f>IF(OR('Z-scores'!RZ16&gt;3,'Z-scores'!RZ16&lt;-3),"",'Z-scores'!RZ16)</f>
        <v>-0.56198000000000004</v>
      </c>
      <c r="SA16" s="7">
        <f>IF(OR('Z-scores'!SA16&gt;3,'Z-scores'!SA16&lt;-3),"",'Z-scores'!SA16)</f>
        <v>-0.64024999999999999</v>
      </c>
      <c r="SB16" s="7">
        <f>IF(OR('Z-scores'!SB16&gt;3,'Z-scores'!SB16&lt;-3),"",'Z-scores'!SB16)</f>
        <v>-0.65644999999999998</v>
      </c>
      <c r="SC16" s="7">
        <f>IF(OR('Z-scores'!SC16&gt;3,'Z-scores'!SC16&lt;-3),"",'Z-scores'!SC16)</f>
        <v>-1.30122</v>
      </c>
      <c r="SD16" s="7">
        <f>IF(OR('Z-scores'!SD16&gt;3,'Z-scores'!SD16&lt;-3),"",'Z-scores'!SD16)</f>
        <v>-0.37158000000000002</v>
      </c>
      <c r="SE16" s="7">
        <f>IF(OR('Z-scores'!SE16&gt;3,'Z-scores'!SE16&lt;-3),"",'Z-scores'!SE16)</f>
        <v>-0.55662</v>
      </c>
      <c r="SF16" s="7">
        <f>IF(OR('Z-scores'!SF16&gt;3,'Z-scores'!SF16&lt;-3),"",'Z-scores'!SF16)</f>
        <v>-0.69491999999999998</v>
      </c>
      <c r="SG16" s="7">
        <f>IF(OR('Z-scores'!SG16&gt;3,'Z-scores'!SG16&lt;-3),"",'Z-scores'!SG16)</f>
        <v>-0.18509999999999999</v>
      </c>
      <c r="SH16" s="7">
        <f>IF(OR('Z-scores'!SH16&gt;3,'Z-scores'!SH16&lt;-3),"",'Z-scores'!SH16)</f>
        <v>-0.65871000000000002</v>
      </c>
      <c r="SI16" s="7">
        <f>IF(OR('Z-scores'!SI16&gt;3,'Z-scores'!SI16&lt;-3),"",'Z-scores'!SI16)</f>
        <v>0.65817000000000003</v>
      </c>
      <c r="SJ16" s="7">
        <f>IF(OR('Z-scores'!SJ16&gt;3,'Z-scores'!SJ16&lt;-3),"",'Z-scores'!SJ16)</f>
        <v>1.1251800000000001</v>
      </c>
      <c r="SK16" s="7">
        <f>IF(OR('Z-scores'!SK16&gt;3,'Z-scores'!SK16&lt;-3),"",'Z-scores'!SK16)</f>
        <v>5.3789999999999998E-2</v>
      </c>
      <c r="SL16" s="7">
        <f>IF(OR('Z-scores'!SL16&gt;3,'Z-scores'!SL16&lt;-3),"",'Z-scores'!SL16)</f>
        <v>0.23676</v>
      </c>
      <c r="SM16" s="7">
        <f>IF(OR('Z-scores'!SM16&gt;3,'Z-scores'!SM16&lt;-3),"",'Z-scores'!SM16)</f>
        <v>-0.41691</v>
      </c>
      <c r="SN16" s="7">
        <f>IF(OR('Z-scores'!SN16&gt;3,'Z-scores'!SN16&lt;-3),"",'Z-scores'!SN16)</f>
        <v>-0.50455000000000005</v>
      </c>
      <c r="SO16" s="7">
        <f>IF(OR('Z-scores'!SO16&gt;3,'Z-scores'!SO16&lt;-3),"",'Z-scores'!SO16)</f>
        <v>0.87078999999999995</v>
      </c>
      <c r="SP16" s="7" t="str">
        <f>IF(OR('Z-scores'!SP16&gt;3,'Z-scores'!SP16&lt;-3),"",'Z-scores'!SP16)</f>
        <v/>
      </c>
      <c r="SQ16" s="7">
        <f>IF(OR('Z-scores'!SQ16&gt;3,'Z-scores'!SQ16&lt;-3),"",'Z-scores'!SQ16)</f>
        <v>-0.63039000000000001</v>
      </c>
      <c r="SR16" s="7">
        <f>IF(OR('Z-scores'!SR16&gt;3,'Z-scores'!SR16&lt;-3),"",'Z-scores'!SR16)</f>
        <v>-0.67054999999999998</v>
      </c>
      <c r="SS16" s="7">
        <f>IF(OR('Z-scores'!SS16&gt;3,'Z-scores'!SS16&lt;-3),"",'Z-scores'!SS16)</f>
        <v>-0.71435999999999999</v>
      </c>
      <c r="ST16" s="7">
        <f>IF(OR('Z-scores'!ST16&gt;3,'Z-scores'!ST16&lt;-3),"",'Z-scores'!ST16)</f>
        <v>-0.47433999999999998</v>
      </c>
      <c r="SU16" s="7">
        <f>IF(OR('Z-scores'!SU16&gt;3,'Z-scores'!SU16&lt;-3),"",'Z-scores'!SU16)</f>
        <v>1.427E-2</v>
      </c>
      <c r="SV16" s="7">
        <f>IF(OR('Z-scores'!SV16&gt;3,'Z-scores'!SV16&lt;-3),"",'Z-scores'!SV16)</f>
        <v>-1.03349</v>
      </c>
      <c r="SW16" s="7">
        <f>IF(OR('Z-scores'!SW16&gt;3,'Z-scores'!SW16&lt;-3),"",'Z-scores'!SW16)</f>
        <v>-0.46734999999999999</v>
      </c>
      <c r="SX16" s="7">
        <f>IF(OR('Z-scores'!SX16&gt;3,'Z-scores'!SX16&lt;-3),"",'Z-scores'!SX16)</f>
        <v>1.9244000000000001</v>
      </c>
      <c r="SY16" s="7">
        <f>IF(OR('Z-scores'!SY16&gt;3,'Z-scores'!SY16&lt;-3),"",'Z-scores'!SY16)</f>
        <v>-1.17465</v>
      </c>
      <c r="SZ16" s="7">
        <f>IF(OR('Z-scores'!SZ16&gt;3,'Z-scores'!SZ16&lt;-3),"",'Z-scores'!SZ16)</f>
        <v>-1.1593500000000001</v>
      </c>
      <c r="TA16" s="7">
        <f>IF(OR('Z-scores'!TA16&gt;3,'Z-scores'!TA16&lt;-3),"",'Z-scores'!TA16)</f>
        <v>-0.13563</v>
      </c>
      <c r="TB16" s="7">
        <f>IF(OR('Z-scores'!TB16&gt;3,'Z-scores'!TB16&lt;-3),"",'Z-scores'!TB16)</f>
        <v>0.93603999999999998</v>
      </c>
      <c r="TC16" s="7">
        <f>IF(OR('Z-scores'!TC16&gt;3,'Z-scores'!TC16&lt;-3),"",'Z-scores'!TC16)</f>
        <v>-0.76105</v>
      </c>
      <c r="TD16" s="7">
        <f>IF(OR('Z-scores'!TD16&gt;3,'Z-scores'!TD16&lt;-3),"",'Z-scores'!TD16)</f>
        <v>-0.53659000000000001</v>
      </c>
      <c r="TE16" s="7">
        <f>IF(OR('Z-scores'!TE16&gt;3,'Z-scores'!TE16&lt;-3),"",'Z-scores'!TE16)</f>
        <v>6.4979999999999996E-2</v>
      </c>
      <c r="TF16" s="7">
        <f>IF(OR('Z-scores'!TF16&gt;3,'Z-scores'!TF16&lt;-3),"",'Z-scores'!TF16)</f>
        <v>-0.61712</v>
      </c>
      <c r="TG16" s="7">
        <f>IF(OR('Z-scores'!TG16&gt;3,'Z-scores'!TG16&lt;-3),"",'Z-scores'!TG16)</f>
        <v>-0.83426</v>
      </c>
      <c r="TH16" s="7">
        <f>IF(OR('Z-scores'!TH16&gt;3,'Z-scores'!TH16&lt;-3),"",'Z-scores'!TH16)</f>
        <v>-1.50478</v>
      </c>
      <c r="TI16" s="7">
        <f>IF(OR('Z-scores'!TI16&gt;3,'Z-scores'!TI16&lt;-3),"",'Z-scores'!TI16)</f>
        <v>-0.71584000000000003</v>
      </c>
      <c r="TJ16" s="7">
        <f>IF(OR('Z-scores'!TJ16&gt;3,'Z-scores'!TJ16&lt;-3),"",'Z-scores'!TJ16)</f>
        <v>0.27256000000000002</v>
      </c>
      <c r="TK16" s="7">
        <f>IF(OR('Z-scores'!TK16&gt;3,'Z-scores'!TK16&lt;-3),"",'Z-scores'!TK16)</f>
        <v>-0.31146000000000001</v>
      </c>
      <c r="TL16" s="7">
        <f>IF(OR('Z-scores'!TL16&gt;3,'Z-scores'!TL16&lt;-3),"",'Z-scores'!TL16)</f>
        <v>-0.97079000000000004</v>
      </c>
      <c r="TM16" s="7">
        <f>IF(OR('Z-scores'!TM16&gt;3,'Z-scores'!TM16&lt;-3),"",'Z-scores'!TM16)</f>
        <v>-0.89017000000000002</v>
      </c>
      <c r="TN16" s="7">
        <f>IF(OR('Z-scores'!TN16&gt;3,'Z-scores'!TN16&lt;-3),"",'Z-scores'!TN16)</f>
        <v>-0.31086000000000003</v>
      </c>
      <c r="TO16" s="7">
        <f>IF(OR('Z-scores'!TO16&gt;3,'Z-scores'!TO16&lt;-3),"",'Z-scores'!TO16)</f>
        <v>-0.73170999999999997</v>
      </c>
      <c r="TP16" s="7">
        <f>IF(OR('Z-scores'!TP16&gt;3,'Z-scores'!TP16&lt;-3),"",'Z-scores'!TP16)</f>
        <v>-0.42952000000000001</v>
      </c>
      <c r="TQ16" s="7">
        <f>IF(OR('Z-scores'!TQ16&gt;3,'Z-scores'!TQ16&lt;-3),"",'Z-scores'!TQ16)</f>
        <v>-0.49314000000000002</v>
      </c>
      <c r="TR16" s="7">
        <f>IF(OR('Z-scores'!TR16&gt;3,'Z-scores'!TR16&lt;-3),"",'Z-scores'!TR16)</f>
        <v>-0.69198000000000004</v>
      </c>
      <c r="TS16" s="7">
        <f>IF(OR('Z-scores'!TS16&gt;3,'Z-scores'!TS16&lt;-3),"",'Z-scores'!TS16)</f>
        <v>-0.59241999999999995</v>
      </c>
      <c r="TT16" s="7">
        <f>IF(OR('Z-scores'!TT16&gt;3,'Z-scores'!TT16&lt;-3),"",'Z-scores'!TT16)</f>
        <v>-0.59421000000000002</v>
      </c>
      <c r="TU16" s="7">
        <f>IF(OR('Z-scores'!TU16&gt;3,'Z-scores'!TU16&lt;-3),"",'Z-scores'!TU16)</f>
        <v>-0.89676</v>
      </c>
      <c r="TV16" s="7">
        <f>IF(OR('Z-scores'!TV16&gt;3,'Z-scores'!TV16&lt;-3),"",'Z-scores'!TV16)</f>
        <v>-0.65695999999999999</v>
      </c>
      <c r="TW16" s="7">
        <f>IF(OR('Z-scores'!TW16&gt;3,'Z-scores'!TW16&lt;-3),"",'Z-scores'!TW16)</f>
        <v>-0.90351000000000004</v>
      </c>
      <c r="TX16" s="7">
        <f>IF(OR('Z-scores'!TX16&gt;3,'Z-scores'!TX16&lt;-3),"",'Z-scores'!TX16)</f>
        <v>-0.48022999999999999</v>
      </c>
      <c r="TY16" s="7">
        <f>IF(OR('Z-scores'!TY16&gt;3,'Z-scores'!TY16&lt;-3),"",'Z-scores'!TY16)</f>
        <v>-0.31573000000000001</v>
      </c>
      <c r="TZ16" s="7">
        <f>IF(OR('Z-scores'!TZ16&gt;3,'Z-scores'!TZ16&lt;-3),"",'Z-scores'!TZ16)</f>
        <v>-0.81960999999999995</v>
      </c>
      <c r="UA16" s="7">
        <f>IF(OR('Z-scores'!UA16&gt;3,'Z-scores'!UA16&lt;-3),"",'Z-scores'!UA16)</f>
        <v>-0.44912999999999997</v>
      </c>
      <c r="UB16" s="7">
        <f>IF(OR('Z-scores'!UB16&gt;3,'Z-scores'!UB16&lt;-3),"",'Z-scores'!UB16)</f>
        <v>-0.77673999999999999</v>
      </c>
      <c r="UC16" s="7">
        <f>IF(OR('Z-scores'!UC16&gt;3,'Z-scores'!UC16&lt;-3),"",'Z-scores'!UC16)</f>
        <v>-0.55889</v>
      </c>
      <c r="UD16" s="7">
        <f>IF(OR('Z-scores'!UD16&gt;3,'Z-scores'!UD16&lt;-3),"",'Z-scores'!UD16)</f>
        <v>-0.92708999999999997</v>
      </c>
      <c r="UE16" s="7"/>
      <c r="UF16" s="7"/>
      <c r="UG16" s="7"/>
    </row>
    <row r="17" spans="1:553" x14ac:dyDescent="0.25">
      <c r="A17">
        <v>179</v>
      </c>
      <c r="B17">
        <v>1</v>
      </c>
      <c r="C17" s="7">
        <f>IF(OR('Z-scores'!C17&gt;3,'Z-scores'!C17&lt;-3),"",'Z-scores'!C17)</f>
        <v>-0.70938000000000001</v>
      </c>
      <c r="D17" s="7">
        <f>IF(OR('Z-scores'!D17&gt;3,'Z-scores'!D17&lt;-3),"",'Z-scores'!D17)</f>
        <v>-0.66635999999999995</v>
      </c>
      <c r="E17" s="7">
        <f>IF(OR('Z-scores'!E17&gt;3,'Z-scores'!E17&lt;-3),"",'Z-scores'!E17)</f>
        <v>-0.11871</v>
      </c>
      <c r="F17" s="7">
        <f>IF(OR('Z-scores'!F17&gt;3,'Z-scores'!F17&lt;-3),"",'Z-scores'!F17)</f>
        <v>-0.37859999999999999</v>
      </c>
      <c r="G17" s="7">
        <f>IF(OR('Z-scores'!G17&gt;3,'Z-scores'!G17&lt;-3),"",'Z-scores'!G17)</f>
        <v>0.1002</v>
      </c>
      <c r="H17" s="7">
        <f>IF(OR('Z-scores'!H17&gt;3,'Z-scores'!H17&lt;-3),"",'Z-scores'!H17)</f>
        <v>-8.9870000000000005E-2</v>
      </c>
      <c r="I17" s="7">
        <f>IF(OR('Z-scores'!I17&gt;3,'Z-scores'!I17&lt;-3),"",'Z-scores'!I17)</f>
        <v>-0.22436</v>
      </c>
      <c r="J17" s="7">
        <f>IF(OR('Z-scores'!J17&gt;3,'Z-scores'!J17&lt;-3),"",'Z-scores'!J17)</f>
        <v>-0.25908999999999999</v>
      </c>
      <c r="K17" s="7">
        <f>IF(OR('Z-scores'!K17&gt;3,'Z-scores'!K17&lt;-3),"",'Z-scores'!K17)</f>
        <v>-0.1031</v>
      </c>
      <c r="L17" s="7">
        <f>IF(OR('Z-scores'!L17&gt;3,'Z-scores'!L17&lt;-3),"",'Z-scores'!L17)</f>
        <v>-0.28727000000000003</v>
      </c>
      <c r="M17" s="7">
        <f>IF(OR('Z-scores'!M17&gt;3,'Z-scores'!M17&lt;-3),"",'Z-scores'!M17)</f>
        <v>5.219E-2</v>
      </c>
      <c r="N17" s="7">
        <f>IF(OR('Z-scores'!N17&gt;3,'Z-scores'!N17&lt;-3),"",'Z-scores'!N17)</f>
        <v>-1.038E-2</v>
      </c>
      <c r="O17" s="7">
        <f>IF(OR('Z-scores'!O17&gt;3,'Z-scores'!O17&lt;-3),"",'Z-scores'!O17)</f>
        <v>-5.6120000000000003E-2</v>
      </c>
      <c r="P17" s="7">
        <f>IF(OR('Z-scores'!P17&gt;3,'Z-scores'!P17&lt;-3),"",'Z-scores'!P17)</f>
        <v>1.02826</v>
      </c>
      <c r="Q17" s="7">
        <f>IF(OR('Z-scores'!Q17&gt;3,'Z-scores'!Q17&lt;-3),"",'Z-scores'!Q17)</f>
        <v>1.7590000000000001E-2</v>
      </c>
      <c r="R17" s="7">
        <f>IF(OR('Z-scores'!R17&gt;3,'Z-scores'!R17&lt;-3),"",'Z-scores'!R17)</f>
        <v>-0.25176999999999999</v>
      </c>
      <c r="S17" s="7">
        <f>IF(OR('Z-scores'!S17&gt;3,'Z-scores'!S17&lt;-3),"",'Z-scores'!S17)</f>
        <v>-0.22603999999999999</v>
      </c>
      <c r="T17" s="7">
        <f>IF(OR('Z-scores'!T17&gt;3,'Z-scores'!T17&lt;-3),"",'Z-scores'!T17)</f>
        <v>-0.49120000000000003</v>
      </c>
      <c r="U17" s="7">
        <f>IF(OR('Z-scores'!U17&gt;3,'Z-scores'!U17&lt;-3),"",'Z-scores'!U17)</f>
        <v>-0.48177999999999999</v>
      </c>
      <c r="V17" s="7">
        <f>IF(OR('Z-scores'!V17&gt;3,'Z-scores'!V17&lt;-3),"",'Z-scores'!V17)</f>
        <v>0.75026000000000004</v>
      </c>
      <c r="W17" s="7">
        <f>IF(OR('Z-scores'!W17&gt;3,'Z-scores'!W17&lt;-3),"",'Z-scores'!W17)</f>
        <v>-0.4647</v>
      </c>
      <c r="X17" s="7">
        <f>IF(OR('Z-scores'!X17&gt;3,'Z-scores'!X17&lt;-3),"",'Z-scores'!X17)</f>
        <v>-1.01997</v>
      </c>
      <c r="Y17" s="7">
        <f>IF(OR('Z-scores'!Y17&gt;3,'Z-scores'!Y17&lt;-3),"",'Z-scores'!Y17)</f>
        <v>-0.66554000000000002</v>
      </c>
      <c r="Z17" s="7">
        <f>IF(OR('Z-scores'!Z17&gt;3,'Z-scores'!Z17&lt;-3),"",'Z-scores'!Z17)</f>
        <v>-0.73424999999999996</v>
      </c>
      <c r="AA17" s="7">
        <f>IF(OR('Z-scores'!AA17&gt;3,'Z-scores'!AA17&lt;-3),"",'Z-scores'!AA17)</f>
        <v>-0.20585999999999999</v>
      </c>
      <c r="AB17" s="7">
        <f>IF(OR('Z-scores'!AB17&gt;3,'Z-scores'!AB17&lt;-3),"",'Z-scores'!AB17)</f>
        <v>3.1099999999999999E-2</v>
      </c>
      <c r="AC17" s="7">
        <f>IF(OR('Z-scores'!AC17&gt;3,'Z-scores'!AC17&lt;-3),"",'Z-scores'!AC17)</f>
        <v>-8.2849999999999993E-2</v>
      </c>
      <c r="AD17" s="7">
        <f>IF(OR('Z-scores'!AD17&gt;3,'Z-scores'!AD17&lt;-3),"",'Z-scores'!AD17)</f>
        <v>-0.25796999999999998</v>
      </c>
      <c r="AE17" s="7">
        <f>IF(OR('Z-scores'!AE17&gt;3,'Z-scores'!AE17&lt;-3),"",'Z-scores'!AE17)</f>
        <v>-0.73851</v>
      </c>
      <c r="AF17" s="7">
        <f>IF(OR('Z-scores'!AF17&gt;3,'Z-scores'!AF17&lt;-3),"",'Z-scores'!AF17)</f>
        <v>-0.84846999999999995</v>
      </c>
      <c r="AG17" s="7">
        <f>IF(OR('Z-scores'!AG17&gt;3,'Z-scores'!AG17&lt;-3),"",'Z-scores'!AG17)</f>
        <v>8.5489999999999997E-2</v>
      </c>
      <c r="AH17" s="7">
        <f>IF(OR('Z-scores'!AH17&gt;3,'Z-scores'!AH17&lt;-3),"",'Z-scores'!AH17)</f>
        <v>-0.45637</v>
      </c>
      <c r="AI17" s="7">
        <f>IF(OR('Z-scores'!AI17&gt;3,'Z-scores'!AI17&lt;-3),"",'Z-scores'!AI17)</f>
        <v>0.17249999999999999</v>
      </c>
      <c r="AJ17" s="7">
        <f>IF(OR('Z-scores'!AJ17&gt;3,'Z-scores'!AJ17&lt;-3),"",'Z-scores'!AJ17)</f>
        <v>-0.23264000000000001</v>
      </c>
      <c r="AK17" s="7">
        <f>IF(OR('Z-scores'!AK17&gt;3,'Z-scores'!AK17&lt;-3),"",'Z-scores'!AK17)</f>
        <v>-0.26662999999999998</v>
      </c>
      <c r="AL17" s="7">
        <f>IF(OR('Z-scores'!AL17&gt;3,'Z-scores'!AL17&lt;-3),"",'Z-scores'!AL17)</f>
        <v>-0.39199000000000001</v>
      </c>
      <c r="AM17" s="7">
        <f>IF(OR('Z-scores'!AM17&gt;3,'Z-scores'!AM17&lt;-3),"",'Z-scores'!AM17)</f>
        <v>-0.24832000000000001</v>
      </c>
      <c r="AN17" s="7">
        <f>IF(OR('Z-scores'!AN17&gt;3,'Z-scores'!AN17&lt;-3),"",'Z-scores'!AN17)</f>
        <v>0.8236</v>
      </c>
      <c r="AO17" s="7">
        <f>IF(OR('Z-scores'!AO17&gt;3,'Z-scores'!AO17&lt;-3),"",'Z-scores'!AO17)</f>
        <v>1.15117</v>
      </c>
      <c r="AP17" s="7">
        <f>IF(OR('Z-scores'!AP17&gt;3,'Z-scores'!AP17&lt;-3),"",'Z-scores'!AP17)</f>
        <v>5.1279999999999999E-2</v>
      </c>
      <c r="AQ17" s="7">
        <f>IF(OR('Z-scores'!AQ17&gt;3,'Z-scores'!AQ17&lt;-3),"",'Z-scores'!AQ17)</f>
        <v>-0.40738000000000002</v>
      </c>
      <c r="AR17" s="7">
        <f>IF(OR('Z-scores'!AR17&gt;3,'Z-scores'!AR17&lt;-3),"",'Z-scores'!AR17)</f>
        <v>-0.74434</v>
      </c>
      <c r="AS17" s="7">
        <f>IF(OR('Z-scores'!AS17&gt;3,'Z-scores'!AS17&lt;-3),"",'Z-scores'!AS17)</f>
        <v>1.0847</v>
      </c>
      <c r="AT17" s="7">
        <f>IF(OR('Z-scores'!AT17&gt;3,'Z-scores'!AT17&lt;-3),"",'Z-scores'!AT17)</f>
        <v>8.3470000000000003E-2</v>
      </c>
      <c r="AU17" s="7">
        <f>IF(OR('Z-scores'!AU17&gt;3,'Z-scores'!AU17&lt;-3),"",'Z-scores'!AU17)</f>
        <v>0.38440000000000002</v>
      </c>
      <c r="AV17" s="7">
        <f>IF(OR('Z-scores'!AV17&gt;3,'Z-scores'!AV17&lt;-3),"",'Z-scores'!AV17)</f>
        <v>0.24499000000000001</v>
      </c>
      <c r="AW17" s="7">
        <f>IF(OR('Z-scores'!AW17&gt;3,'Z-scores'!AW17&lt;-3),"",'Z-scores'!AW17)</f>
        <v>0.51468999999999998</v>
      </c>
      <c r="AX17" s="7">
        <f>IF(OR('Z-scores'!AX17&gt;3,'Z-scores'!AX17&lt;-3),"",'Z-scores'!AX17)</f>
        <v>-0.80896999999999997</v>
      </c>
      <c r="AY17" s="7">
        <f>IF(OR('Z-scores'!AY17&gt;3,'Z-scores'!AY17&lt;-3),"",'Z-scores'!AY17)</f>
        <v>-0.40276000000000001</v>
      </c>
      <c r="AZ17" s="7">
        <f>IF(OR('Z-scores'!AZ17&gt;3,'Z-scores'!AZ17&lt;-3),"",'Z-scores'!AZ17)</f>
        <v>0.82879000000000003</v>
      </c>
      <c r="BA17" s="7">
        <f>IF(OR('Z-scores'!BA17&gt;3,'Z-scores'!BA17&lt;-3),"",'Z-scores'!BA17)</f>
        <v>5.5629999999999999E-2</v>
      </c>
      <c r="BB17" s="7">
        <f>IF(OR('Z-scores'!BB17&gt;3,'Z-scores'!BB17&lt;-3),"",'Z-scores'!BB17)</f>
        <v>-0.54251000000000005</v>
      </c>
      <c r="BC17" s="7">
        <f>IF(OR('Z-scores'!BC17&gt;3,'Z-scores'!BC17&lt;-3),"",'Z-scores'!BC17)</f>
        <v>0.17655000000000001</v>
      </c>
      <c r="BD17" s="7">
        <f>IF(OR('Z-scores'!BD17&gt;3,'Z-scores'!BD17&lt;-3),"",'Z-scores'!BD17)</f>
        <v>1.92E-3</v>
      </c>
      <c r="BE17" s="7">
        <f>IF(OR('Z-scores'!BE17&gt;3,'Z-scores'!BE17&lt;-3),"",'Z-scores'!BE17)</f>
        <v>0.24342</v>
      </c>
      <c r="BF17" s="7">
        <f>IF(OR('Z-scores'!BF17&gt;3,'Z-scores'!BF17&lt;-3),"",'Z-scores'!BF17)</f>
        <v>0.56630000000000003</v>
      </c>
      <c r="BG17" s="7">
        <f>IF(OR('Z-scores'!BG17&gt;3,'Z-scores'!BG17&lt;-3),"",'Z-scores'!BG17)</f>
        <v>-4.7410000000000001E-2</v>
      </c>
      <c r="BH17" s="7">
        <f>IF(OR('Z-scores'!BH17&gt;3,'Z-scores'!BH17&lt;-3),"",'Z-scores'!BH17)</f>
        <v>-0.36109999999999998</v>
      </c>
      <c r="BI17" s="7">
        <f>IF(OR('Z-scores'!BI17&gt;3,'Z-scores'!BI17&lt;-3),"",'Z-scores'!BI17)</f>
        <v>-0.40977999999999998</v>
      </c>
      <c r="BJ17" s="7">
        <f>IF(OR('Z-scores'!BJ17&gt;3,'Z-scores'!BJ17&lt;-3),"",'Z-scores'!BJ17)</f>
        <v>-0.35729</v>
      </c>
      <c r="BK17" s="7">
        <f>IF(OR('Z-scores'!BK17&gt;3,'Z-scores'!BK17&lt;-3),"",'Z-scores'!BK17)</f>
        <v>-0.31214999999999998</v>
      </c>
      <c r="BL17" s="7">
        <f>IF(OR('Z-scores'!BL17&gt;3,'Z-scores'!BL17&lt;-3),"",'Z-scores'!BL17)</f>
        <v>1.1810499999999999</v>
      </c>
      <c r="BM17" s="7">
        <f>IF(OR('Z-scores'!BM17&gt;3,'Z-scores'!BM17&lt;-3),"",'Z-scores'!BM17)</f>
        <v>0.3921</v>
      </c>
      <c r="BN17" s="7">
        <f>IF(OR('Z-scores'!BN17&gt;3,'Z-scores'!BN17&lt;-3),"",'Z-scores'!BN17)</f>
        <v>-0.56137000000000004</v>
      </c>
      <c r="BO17" s="7">
        <f>IF(OR('Z-scores'!BO17&gt;3,'Z-scores'!BO17&lt;-3),"",'Z-scores'!BO17)</f>
        <v>-0.47965999999999998</v>
      </c>
      <c r="BP17" s="7">
        <f>IF(OR('Z-scores'!BP17&gt;3,'Z-scores'!BP17&lt;-3),"",'Z-scores'!BP17)</f>
        <v>-0.41450999999999999</v>
      </c>
      <c r="BQ17" s="7">
        <f>IF(OR('Z-scores'!BQ17&gt;3,'Z-scores'!BQ17&lt;-3),"",'Z-scores'!BQ17)</f>
        <v>-0.16563</v>
      </c>
      <c r="BR17" s="7">
        <f>IF(OR('Z-scores'!BR17&gt;3,'Z-scores'!BR17&lt;-3),"",'Z-scores'!BR17)</f>
        <v>0.76146000000000003</v>
      </c>
      <c r="BS17" s="7">
        <f>IF(OR('Z-scores'!BS17&gt;3,'Z-scores'!BS17&lt;-3),"",'Z-scores'!BS17)</f>
        <v>-9.4490000000000005E-2</v>
      </c>
      <c r="BT17" s="7">
        <f>IF(OR('Z-scores'!BT17&gt;3,'Z-scores'!BT17&lt;-3),"",'Z-scores'!BT17)</f>
        <v>-0.48435</v>
      </c>
      <c r="BU17" s="7">
        <f>IF(OR('Z-scores'!BU17&gt;3,'Z-scores'!BU17&lt;-3),"",'Z-scores'!BU17)</f>
        <v>-0.40395999999999999</v>
      </c>
      <c r="BV17" s="7">
        <f>IF(OR('Z-scores'!BV17&gt;3,'Z-scores'!BV17&lt;-3),"",'Z-scores'!BV17)</f>
        <v>-0.42775999999999997</v>
      </c>
      <c r="BW17" s="7">
        <f>IF(OR('Z-scores'!BW17&gt;3,'Z-scores'!BW17&lt;-3),"",'Z-scores'!BW17)</f>
        <v>-0.40003</v>
      </c>
      <c r="BX17" s="7">
        <f>IF(OR('Z-scores'!BX17&gt;3,'Z-scores'!BX17&lt;-3),"",'Z-scores'!BX17)</f>
        <v>0.70516999999999996</v>
      </c>
      <c r="BY17" s="7">
        <f>IF(OR('Z-scores'!BY17&gt;3,'Z-scores'!BY17&lt;-3),"",'Z-scores'!BY17)</f>
        <v>-0.42991000000000001</v>
      </c>
      <c r="BZ17" s="7">
        <f>IF(OR('Z-scores'!BZ17&gt;3,'Z-scores'!BZ17&lt;-3),"",'Z-scores'!BZ17)</f>
        <v>-0.72538999999999998</v>
      </c>
      <c r="CA17" s="7">
        <f>IF(OR('Z-scores'!CA17&gt;3,'Z-scores'!CA17&lt;-3),"",'Z-scores'!CA17)</f>
        <v>-0.62663999999999997</v>
      </c>
      <c r="CB17" s="7">
        <f>IF(OR('Z-scores'!CB17&gt;3,'Z-scores'!CB17&lt;-3),"",'Z-scores'!CB17)</f>
        <v>-0.49730000000000002</v>
      </c>
      <c r="CC17" s="7">
        <f>IF(OR('Z-scores'!CC17&gt;3,'Z-scores'!CC17&lt;-3),"",'Z-scores'!CC17)</f>
        <v>-0.22836000000000001</v>
      </c>
      <c r="CD17" s="7">
        <f>IF(OR('Z-scores'!CD17&gt;3,'Z-scores'!CD17&lt;-3),"",'Z-scores'!CD17)</f>
        <v>-0.63575000000000004</v>
      </c>
      <c r="CE17" s="7">
        <f>IF(OR('Z-scores'!CE17&gt;3,'Z-scores'!CE17&lt;-3),"",'Z-scores'!CE17)</f>
        <v>-0.28134999999999999</v>
      </c>
      <c r="CF17" s="7">
        <f>IF(OR('Z-scores'!CF17&gt;3,'Z-scores'!CF17&lt;-3),"",'Z-scores'!CF17)</f>
        <v>-1.05054</v>
      </c>
      <c r="CG17" s="7">
        <f>IF(OR('Z-scores'!CG17&gt;3,'Z-scores'!CG17&lt;-3),"",'Z-scores'!CG17)</f>
        <v>-0.85633999999999999</v>
      </c>
      <c r="CH17" s="7">
        <f>IF(OR('Z-scores'!CH17&gt;3,'Z-scores'!CH17&lt;-3),"",'Z-scores'!CH17)</f>
        <v>-0.44571</v>
      </c>
      <c r="CI17" s="7">
        <f>IF(OR('Z-scores'!CI17&gt;3,'Z-scores'!CI17&lt;-3),"",'Z-scores'!CI17)</f>
        <v>-0.27489999999999998</v>
      </c>
      <c r="CJ17" s="7">
        <f>IF(OR('Z-scores'!CJ17&gt;3,'Z-scores'!CJ17&lt;-3),"",'Z-scores'!CJ17)</f>
        <v>0.81208000000000002</v>
      </c>
      <c r="CK17" s="7">
        <f>IF(OR('Z-scores'!CK17&gt;3,'Z-scores'!CK17&lt;-3),"",'Z-scores'!CK17)</f>
        <v>-0.78469</v>
      </c>
      <c r="CL17" s="7">
        <f>IF(OR('Z-scores'!CL17&gt;3,'Z-scores'!CL17&lt;-3),"",'Z-scores'!CL17)</f>
        <v>-0.64115999999999995</v>
      </c>
      <c r="CM17" s="7">
        <f>IF(OR('Z-scores'!CM17&gt;3,'Z-scores'!CM17&lt;-3),"",'Z-scores'!CM17)</f>
        <v>-0.50636999999999999</v>
      </c>
      <c r="CN17" s="7">
        <f>IF(OR('Z-scores'!CN17&gt;3,'Z-scores'!CN17&lt;-3),"",'Z-scores'!CN17)</f>
        <v>-0.43331999999999998</v>
      </c>
      <c r="CO17" s="7">
        <f>IF(OR('Z-scores'!CO17&gt;3,'Z-scores'!CO17&lt;-3),"",'Z-scores'!CO17)</f>
        <v>-0.40283999999999998</v>
      </c>
      <c r="CP17" s="7">
        <f>IF(OR('Z-scores'!CP17&gt;3,'Z-scores'!CP17&lt;-3),"",'Z-scores'!CP17)</f>
        <v>-0.26717000000000002</v>
      </c>
      <c r="CQ17" s="7">
        <f>IF(OR('Z-scores'!CQ17&gt;3,'Z-scores'!CQ17&lt;-3),"",'Z-scores'!CQ17)</f>
        <v>0.41736000000000001</v>
      </c>
      <c r="CR17" s="7">
        <f>IF(OR('Z-scores'!CR17&gt;3,'Z-scores'!CR17&lt;-3),"",'Z-scores'!CR17)</f>
        <v>0.18218000000000001</v>
      </c>
      <c r="CS17" s="7">
        <f>IF(OR('Z-scores'!CS17&gt;3,'Z-scores'!CS17&lt;-3),"",'Z-scores'!CS17)</f>
        <v>-0.19805</v>
      </c>
      <c r="CT17" s="7">
        <f>IF(OR('Z-scores'!CT17&gt;3,'Z-scores'!CT17&lt;-3),"",'Z-scores'!CT17)</f>
        <v>-0.74089000000000005</v>
      </c>
      <c r="CU17" s="7">
        <f>IF(OR('Z-scores'!CU17&gt;3,'Z-scores'!CU17&lt;-3),"",'Z-scores'!CU17)</f>
        <v>-0.65222999999999998</v>
      </c>
      <c r="CV17" s="7">
        <f>IF(OR('Z-scores'!CV17&gt;3,'Z-scores'!CV17&lt;-3),"",'Z-scores'!CV17)</f>
        <v>-0.69633</v>
      </c>
      <c r="CW17" s="7">
        <f>IF(OR('Z-scores'!CW17&gt;3,'Z-scores'!CW17&lt;-3),"",'Z-scores'!CW17)</f>
        <v>-5.77E-3</v>
      </c>
      <c r="CX17" s="7">
        <f>IF(OR('Z-scores'!CX17&gt;3,'Z-scores'!CX17&lt;-3),"",'Z-scores'!CX17)</f>
        <v>-0.32033</v>
      </c>
      <c r="CY17" s="7">
        <f>IF(OR('Z-scores'!CY17&gt;3,'Z-scores'!CY17&lt;-3),"",'Z-scores'!CY17)</f>
        <v>-0.19087000000000001</v>
      </c>
      <c r="CZ17" s="7">
        <f>IF(OR('Z-scores'!CZ17&gt;3,'Z-scores'!CZ17&lt;-3),"",'Z-scores'!CZ17)</f>
        <v>0.29874000000000001</v>
      </c>
      <c r="DA17" s="7">
        <f>IF(OR('Z-scores'!DA17&gt;3,'Z-scores'!DA17&lt;-3),"",'Z-scores'!DA17)</f>
        <v>-0.36786999999999997</v>
      </c>
      <c r="DB17" s="7">
        <f>IF(OR('Z-scores'!DB17&gt;3,'Z-scores'!DB17&lt;-3),"",'Z-scores'!DB17)</f>
        <v>8.0310000000000006E-2</v>
      </c>
      <c r="DC17" s="7">
        <f>IF(OR('Z-scores'!DC17&gt;3,'Z-scores'!DC17&lt;-3),"",'Z-scores'!DC17)</f>
        <v>0.17801</v>
      </c>
      <c r="DD17" s="7">
        <f>IF(OR('Z-scores'!DD17&gt;3,'Z-scores'!DD17&lt;-3),"",'Z-scores'!DD17)</f>
        <v>-0.24686</v>
      </c>
      <c r="DE17" s="7">
        <f>IF(OR('Z-scores'!DE17&gt;3,'Z-scores'!DE17&lt;-3),"",'Z-scores'!DE17)</f>
        <v>-0.25866</v>
      </c>
      <c r="DF17" s="7">
        <f>IF(OR('Z-scores'!DF17&gt;3,'Z-scores'!DF17&lt;-3),"",'Z-scores'!DF17)</f>
        <v>-0.56499999999999995</v>
      </c>
      <c r="DG17" s="7">
        <f>IF(OR('Z-scores'!DG17&gt;3,'Z-scores'!DG17&lt;-3),"",'Z-scores'!DG17)</f>
        <v>-0.82401999999999997</v>
      </c>
      <c r="DH17" s="7">
        <f>IF(OR('Z-scores'!DH17&gt;3,'Z-scores'!DH17&lt;-3),"",'Z-scores'!DH17)</f>
        <v>-0.94377</v>
      </c>
      <c r="DI17" s="7">
        <f>IF(OR('Z-scores'!DI17&gt;3,'Z-scores'!DI17&lt;-3),"",'Z-scores'!DI17)</f>
        <v>0.54152</v>
      </c>
      <c r="DJ17" s="7">
        <f>IF(OR('Z-scores'!DJ17&gt;3,'Z-scores'!DJ17&lt;-3),"",'Z-scores'!DJ17)</f>
        <v>0.38923000000000002</v>
      </c>
      <c r="DK17" s="7">
        <f>IF(OR('Z-scores'!DK17&gt;3,'Z-scores'!DK17&lt;-3),"",'Z-scores'!DK17)</f>
        <v>-0.18787999999999999</v>
      </c>
      <c r="DL17" s="7">
        <f>IF(OR('Z-scores'!DL17&gt;3,'Z-scores'!DL17&lt;-3),"",'Z-scores'!DL17)</f>
        <v>-0.45517999999999997</v>
      </c>
      <c r="DM17" s="7">
        <f>IF(OR('Z-scores'!DM17&gt;3,'Z-scores'!DM17&lt;-3),"",'Z-scores'!DM17)</f>
        <v>-0.34994999999999998</v>
      </c>
      <c r="DN17" s="7">
        <f>IF(OR('Z-scores'!DN17&gt;3,'Z-scores'!DN17&lt;-3),"",'Z-scores'!DN17)</f>
        <v>-7.1349999999999997E-2</v>
      </c>
      <c r="DO17" s="7">
        <f>IF(OR('Z-scores'!DO17&gt;3,'Z-scores'!DO17&lt;-3),"",'Z-scores'!DO17)</f>
        <v>0.35602</v>
      </c>
      <c r="DP17" s="7">
        <f>IF(OR('Z-scores'!DP17&gt;3,'Z-scores'!DP17&lt;-3),"",'Z-scores'!DP17)</f>
        <v>-8.8900000000000003E-3</v>
      </c>
      <c r="DQ17" s="7">
        <f>IF(OR('Z-scores'!DQ17&gt;3,'Z-scores'!DQ17&lt;-3),"",'Z-scores'!DQ17)</f>
        <v>-0.5302</v>
      </c>
      <c r="DR17" s="7">
        <f>IF(OR('Z-scores'!DR17&gt;3,'Z-scores'!DR17&lt;-3),"",'Z-scores'!DR17)</f>
        <v>-0.23845</v>
      </c>
      <c r="DS17" s="7">
        <f>IF(OR('Z-scores'!DS17&gt;3,'Z-scores'!DS17&lt;-3),"",'Z-scores'!DS17)</f>
        <v>-0.14152999999999999</v>
      </c>
      <c r="DT17" s="7">
        <f>IF(OR('Z-scores'!DT17&gt;3,'Z-scores'!DT17&lt;-3),"",'Z-scores'!DT17)</f>
        <v>0.13311000000000001</v>
      </c>
      <c r="DU17" s="7">
        <f>IF(OR('Z-scores'!DU17&gt;3,'Z-scores'!DU17&lt;-3),"",'Z-scores'!DU17)</f>
        <v>1.4934799999999999</v>
      </c>
      <c r="DV17" s="7">
        <f>IF(OR('Z-scores'!DV17&gt;3,'Z-scores'!DV17&lt;-3),"",'Z-scores'!DV17)</f>
        <v>1.15004</v>
      </c>
      <c r="DW17" s="7">
        <f>IF(OR('Z-scores'!DW17&gt;3,'Z-scores'!DW17&lt;-3),"",'Z-scores'!DW17)</f>
        <v>0.37556</v>
      </c>
      <c r="DX17" s="7">
        <f>IF(OR('Z-scores'!DX17&gt;3,'Z-scores'!DX17&lt;-3),"",'Z-scores'!DX17)</f>
        <v>0.66081999999999996</v>
      </c>
      <c r="DY17" s="7">
        <f>IF(OR('Z-scores'!DY17&gt;3,'Z-scores'!DY17&lt;-3),"",'Z-scores'!DY17)</f>
        <v>2.445E-2</v>
      </c>
      <c r="DZ17" s="7">
        <f>IF(OR('Z-scores'!DZ17&gt;3,'Z-scores'!DZ17&lt;-3),"",'Z-scores'!DZ17)</f>
        <v>-0.65849999999999997</v>
      </c>
      <c r="EA17" s="7">
        <f>IF(OR('Z-scores'!EA17&gt;3,'Z-scores'!EA17&lt;-3),"",'Z-scores'!EA17)</f>
        <v>-0.88024000000000002</v>
      </c>
      <c r="EB17" s="7">
        <f>IF(OR('Z-scores'!EB17&gt;3,'Z-scores'!EB17&lt;-3),"",'Z-scores'!EB17)</f>
        <v>-0.86987000000000003</v>
      </c>
      <c r="EC17" s="7">
        <f>IF(OR('Z-scores'!EC17&gt;3,'Z-scores'!EC17&lt;-3),"",'Z-scores'!EC17)</f>
        <v>-0.28477000000000002</v>
      </c>
      <c r="ED17" s="7">
        <f>IF(OR('Z-scores'!ED17&gt;3,'Z-scores'!ED17&lt;-3),"",'Z-scores'!ED17)</f>
        <v>9.1160000000000005E-2</v>
      </c>
      <c r="EE17" s="7">
        <f>IF(OR('Z-scores'!EE17&gt;3,'Z-scores'!EE17&lt;-3),"",'Z-scores'!EE17)</f>
        <v>-0.49431000000000003</v>
      </c>
      <c r="EF17" s="7">
        <f>IF(OR('Z-scores'!EF17&gt;3,'Z-scores'!EF17&lt;-3),"",'Z-scores'!EF17)</f>
        <v>-0.78746000000000005</v>
      </c>
      <c r="EG17" s="7">
        <f>IF(OR('Z-scores'!EG17&gt;3,'Z-scores'!EG17&lt;-3),"",'Z-scores'!EG17)</f>
        <v>-0.75534999999999997</v>
      </c>
      <c r="EH17" s="7">
        <f>IF(OR('Z-scores'!EH17&gt;3,'Z-scores'!EH17&lt;-3),"",'Z-scores'!EH17)</f>
        <v>-0.44771</v>
      </c>
      <c r="EI17" s="7">
        <f>IF(OR('Z-scores'!EI17&gt;3,'Z-scores'!EI17&lt;-3),"",'Z-scores'!EI17)</f>
        <v>-3.2239999999999998E-2</v>
      </c>
      <c r="EJ17" s="7">
        <f>IF(OR('Z-scores'!EJ17&gt;3,'Z-scores'!EJ17&lt;-3),"",'Z-scores'!EJ17)</f>
        <v>-0.54837000000000002</v>
      </c>
      <c r="EK17" s="7">
        <f>IF(OR('Z-scores'!EK17&gt;3,'Z-scores'!EK17&lt;-3),"",'Z-scores'!EK17)</f>
        <v>-0.69406000000000001</v>
      </c>
      <c r="EL17" s="7">
        <f>IF(OR('Z-scores'!EL17&gt;3,'Z-scores'!EL17&lt;-3),"",'Z-scores'!EL17)</f>
        <v>-0.71597999999999995</v>
      </c>
      <c r="EM17" s="7">
        <f>IF(OR('Z-scores'!EM17&gt;3,'Z-scores'!EM17&lt;-3),"",'Z-scores'!EM17)</f>
        <v>-0.35726000000000002</v>
      </c>
      <c r="EN17" s="7">
        <f>IF(OR('Z-scores'!EN17&gt;3,'Z-scores'!EN17&lt;-3),"",'Z-scores'!EN17)</f>
        <v>-0.31431999999999999</v>
      </c>
      <c r="EO17" s="7">
        <f>IF(OR('Z-scores'!EO17&gt;3,'Z-scores'!EO17&lt;-3),"",'Z-scores'!EO17)</f>
        <v>-0.37252000000000002</v>
      </c>
      <c r="EP17" s="7">
        <f>IF(OR('Z-scores'!EP17&gt;3,'Z-scores'!EP17&lt;-3),"",'Z-scores'!EP17)</f>
        <v>-0.35624</v>
      </c>
      <c r="EQ17" s="7">
        <f>IF(OR('Z-scores'!EQ17&gt;3,'Z-scores'!EQ17&lt;-3),"",'Z-scores'!EQ17)</f>
        <v>-0.40736</v>
      </c>
      <c r="ER17" s="7">
        <f>IF(OR('Z-scores'!ER17&gt;3,'Z-scores'!ER17&lt;-3),"",'Z-scores'!ER17)</f>
        <v>-0.23943</v>
      </c>
      <c r="ES17" s="7">
        <f>IF(OR('Z-scores'!ES17&gt;3,'Z-scores'!ES17&lt;-3),"",'Z-scores'!ES17)</f>
        <v>-0.37756000000000001</v>
      </c>
      <c r="ET17" s="7">
        <f>IF(OR('Z-scores'!ET17&gt;3,'Z-scores'!ET17&lt;-3),"",'Z-scores'!ET17)</f>
        <v>0.35704000000000002</v>
      </c>
      <c r="EU17" s="7">
        <f>IF(OR('Z-scores'!EU17&gt;3,'Z-scores'!EU17&lt;-3),"",'Z-scores'!EU17)</f>
        <v>0.93211999999999995</v>
      </c>
      <c r="EV17" s="7">
        <f>IF(OR('Z-scores'!EV17&gt;3,'Z-scores'!EV17&lt;-3),"",'Z-scores'!EV17)</f>
        <v>0.10376000000000001</v>
      </c>
      <c r="EW17" s="7">
        <f>IF(OR('Z-scores'!EW17&gt;3,'Z-scores'!EW17&lt;-3),"",'Z-scores'!EW17)</f>
        <v>0.15584999999999999</v>
      </c>
      <c r="EX17" s="7">
        <f>IF(OR('Z-scores'!EX17&gt;3,'Z-scores'!EX17&lt;-3),"",'Z-scores'!EX17)</f>
        <v>0.29208000000000001</v>
      </c>
      <c r="EY17" s="7">
        <f>IF(OR('Z-scores'!EY17&gt;3,'Z-scores'!EY17&lt;-3),"",'Z-scores'!EY17)</f>
        <v>-0.48403000000000002</v>
      </c>
      <c r="EZ17" s="7">
        <f>IF(OR('Z-scores'!EZ17&gt;3,'Z-scores'!EZ17&lt;-3),"",'Z-scores'!EZ17)</f>
        <v>-0.65405999999999997</v>
      </c>
      <c r="FA17" s="7">
        <f>IF(OR('Z-scores'!FA17&gt;3,'Z-scores'!FA17&lt;-3),"",'Z-scores'!FA17)</f>
        <v>-0.84516999999999998</v>
      </c>
      <c r="FB17" s="7">
        <f>IF(OR('Z-scores'!FB17&gt;3,'Z-scores'!FB17&lt;-3),"",'Z-scores'!FB17)</f>
        <v>-0.20913999999999999</v>
      </c>
      <c r="FC17" s="7">
        <f>IF(OR('Z-scores'!FC17&gt;3,'Z-scores'!FC17&lt;-3),"",'Z-scores'!FC17)</f>
        <v>-0.58230999999999999</v>
      </c>
      <c r="FD17" s="7">
        <f>IF(OR('Z-scores'!FD17&gt;3,'Z-scores'!FD17&lt;-3),"",'Z-scores'!FD17)</f>
        <v>0.39885999999999999</v>
      </c>
      <c r="FE17" s="7">
        <f>IF(OR('Z-scores'!FE17&gt;3,'Z-scores'!FE17&lt;-3),"",'Z-scores'!FE17)</f>
        <v>0.16474</v>
      </c>
      <c r="FF17" s="7">
        <f>IF(OR('Z-scores'!FF17&gt;3,'Z-scores'!FF17&lt;-3),"",'Z-scores'!FF17)</f>
        <v>0.11142000000000001</v>
      </c>
      <c r="FG17" s="7">
        <f>IF(OR('Z-scores'!FG17&gt;3,'Z-scores'!FG17&lt;-3),"",'Z-scores'!FG17)</f>
        <v>-0.26748</v>
      </c>
      <c r="FH17" s="7">
        <f>IF(OR('Z-scores'!FH17&gt;3,'Z-scores'!FH17&lt;-3),"",'Z-scores'!FH17)</f>
        <v>-0.38286999999999999</v>
      </c>
      <c r="FI17" s="7">
        <f>IF(OR('Z-scores'!FI17&gt;3,'Z-scores'!FI17&lt;-3),"",'Z-scores'!FI17)</f>
        <v>0.34449000000000002</v>
      </c>
      <c r="FJ17" s="7">
        <f>IF(OR('Z-scores'!FJ17&gt;3,'Z-scores'!FJ17&lt;-3),"",'Z-scores'!FJ17)</f>
        <v>0.49401</v>
      </c>
      <c r="FK17" s="7">
        <f>IF(OR('Z-scores'!FK17&gt;3,'Z-scores'!FK17&lt;-3),"",'Z-scores'!FK17)</f>
        <v>-0.1973</v>
      </c>
      <c r="FL17" s="7">
        <f>IF(OR('Z-scores'!FL17&gt;3,'Z-scores'!FL17&lt;-3),"",'Z-scores'!FL17)</f>
        <v>-0.28287000000000001</v>
      </c>
      <c r="FM17" s="7">
        <f>IF(OR('Z-scores'!FM17&gt;3,'Z-scores'!FM17&lt;-3),"",'Z-scores'!FM17)</f>
        <v>-0.43081999999999998</v>
      </c>
      <c r="FN17" s="7">
        <f>IF(OR('Z-scores'!FN17&gt;3,'Z-scores'!FN17&lt;-3),"",'Z-scores'!FN17)</f>
        <v>0.75278</v>
      </c>
      <c r="FO17" s="7">
        <f>IF(OR('Z-scores'!FO17&gt;3,'Z-scores'!FO17&lt;-3),"",'Z-scores'!FO17)</f>
        <v>7.6179999999999998E-2</v>
      </c>
      <c r="FP17" s="7">
        <f>IF(OR('Z-scores'!FP17&gt;3,'Z-scores'!FP17&lt;-3),"",'Z-scores'!FP17)</f>
        <v>-0.65424000000000004</v>
      </c>
      <c r="FQ17" s="7">
        <f>IF(OR('Z-scores'!FQ17&gt;3,'Z-scores'!FQ17&lt;-3),"",'Z-scores'!FQ17)</f>
        <v>-0.87412000000000001</v>
      </c>
      <c r="FR17" s="7">
        <f>IF(OR('Z-scores'!FR17&gt;3,'Z-scores'!FR17&lt;-3),"",'Z-scores'!FR17)</f>
        <v>0.40751999999999999</v>
      </c>
      <c r="FS17" s="7">
        <f>IF(OR('Z-scores'!FS17&gt;3,'Z-scores'!FS17&lt;-3),"",'Z-scores'!FS17)</f>
        <v>0.11385000000000001</v>
      </c>
      <c r="FT17" s="7">
        <f>IF(OR('Z-scores'!FT17&gt;3,'Z-scores'!FT17&lt;-3),"",'Z-scores'!FT17)</f>
        <v>-0.30574000000000001</v>
      </c>
      <c r="FU17" s="7">
        <f>IF(OR('Z-scores'!FU17&gt;3,'Z-scores'!FU17&lt;-3),"",'Z-scores'!FU17)</f>
        <v>-0.27782000000000001</v>
      </c>
      <c r="FV17" s="7">
        <f>IF(OR('Z-scores'!FV17&gt;3,'Z-scores'!FV17&lt;-3),"",'Z-scores'!FV17)</f>
        <v>-0.26166</v>
      </c>
      <c r="FW17" s="7">
        <f>IF(OR('Z-scores'!FW17&gt;3,'Z-scores'!FW17&lt;-3),"",'Z-scores'!FW17)</f>
        <v>1.79863</v>
      </c>
      <c r="FX17" s="7">
        <f>IF(OR('Z-scores'!FX17&gt;3,'Z-scores'!FX17&lt;-3),"",'Z-scores'!FX17)</f>
        <v>-0.50119999999999998</v>
      </c>
      <c r="FY17" s="7">
        <f>IF(OR('Z-scores'!FY17&gt;3,'Z-scores'!FY17&lt;-3),"",'Z-scores'!FY17)</f>
        <v>1.4401600000000001</v>
      </c>
      <c r="FZ17" s="7">
        <f>IF(OR('Z-scores'!FZ17&gt;3,'Z-scores'!FZ17&lt;-3),"",'Z-scores'!FZ17)</f>
        <v>1.0567</v>
      </c>
      <c r="GA17" s="7">
        <f>IF(OR('Z-scores'!GA17&gt;3,'Z-scores'!GA17&lt;-3),"",'Z-scores'!GA17)</f>
        <v>0.87224999999999997</v>
      </c>
      <c r="GB17" s="7">
        <f>IF(OR('Z-scores'!GB17&gt;3,'Z-scores'!GB17&lt;-3),"",'Z-scores'!GB17)</f>
        <v>-0.48082000000000003</v>
      </c>
      <c r="GC17" s="7">
        <f>IF(OR('Z-scores'!GC17&gt;3,'Z-scores'!GC17&lt;-3),"",'Z-scores'!GC17)</f>
        <v>0.54286999999999996</v>
      </c>
      <c r="GD17" s="7">
        <f>IF(OR('Z-scores'!GD17&gt;3,'Z-scores'!GD17&lt;-3),"",'Z-scores'!GD17)</f>
        <v>0.91413</v>
      </c>
      <c r="GE17" s="7">
        <f>IF(OR('Z-scores'!GE17&gt;3,'Z-scores'!GE17&lt;-3),"",'Z-scores'!GE17)</f>
        <v>-6.2129999999999998E-2</v>
      </c>
      <c r="GF17" s="7">
        <f>IF(OR('Z-scores'!GF17&gt;3,'Z-scores'!GF17&lt;-3),"",'Z-scores'!GF17)</f>
        <v>0.65546000000000004</v>
      </c>
      <c r="GG17" s="7">
        <f>IF(OR('Z-scores'!GG17&gt;3,'Z-scores'!GG17&lt;-3),"",'Z-scores'!GG17)</f>
        <v>0.85858999999999996</v>
      </c>
      <c r="GH17" s="7">
        <f>IF(OR('Z-scores'!GH17&gt;3,'Z-scores'!GH17&lt;-3),"",'Z-scores'!GH17)</f>
        <v>0.16500000000000001</v>
      </c>
      <c r="GI17" s="7">
        <f>IF(OR('Z-scores'!GI17&gt;3,'Z-scores'!GI17&lt;-3),"",'Z-scores'!GI17)</f>
        <v>-0.33057999999999998</v>
      </c>
      <c r="GJ17" s="7">
        <f>IF(OR('Z-scores'!GJ17&gt;3,'Z-scores'!GJ17&lt;-3),"",'Z-scores'!GJ17)</f>
        <v>-8.94E-3</v>
      </c>
      <c r="GK17" s="7">
        <f>IF(OR('Z-scores'!GK17&gt;3,'Z-scores'!GK17&lt;-3),"",'Z-scores'!GK17)</f>
        <v>0.12728999999999999</v>
      </c>
      <c r="GL17" s="7">
        <f>IF(OR('Z-scores'!GL17&gt;3,'Z-scores'!GL17&lt;-3),"",'Z-scores'!GL17)</f>
        <v>0.65312999999999999</v>
      </c>
      <c r="GM17" s="7">
        <f>IF(OR('Z-scores'!GM17&gt;3,'Z-scores'!GM17&lt;-3),"",'Z-scores'!GM17)</f>
        <v>1.7357400000000001</v>
      </c>
      <c r="GN17" s="7">
        <f>IF(OR('Z-scores'!GN17&gt;3,'Z-scores'!GN17&lt;-3),"",'Z-scores'!GN17)</f>
        <v>-0.45569999999999999</v>
      </c>
      <c r="GO17" s="7">
        <f>IF(OR('Z-scores'!GO17&gt;3,'Z-scores'!GO17&lt;-3),"",'Z-scores'!GO17)</f>
        <v>-0.51480000000000004</v>
      </c>
      <c r="GP17" s="7">
        <f>IF(OR('Z-scores'!GP17&gt;3,'Z-scores'!GP17&lt;-3),"",'Z-scores'!GP17)</f>
        <v>-0.88980999999999999</v>
      </c>
      <c r="GQ17" s="7">
        <f>IF(OR('Z-scores'!GQ17&gt;3,'Z-scores'!GQ17&lt;-3),"",'Z-scores'!GQ17)</f>
        <v>-0.94430000000000003</v>
      </c>
      <c r="GR17" s="7">
        <f>IF(OR('Z-scores'!GR17&gt;3,'Z-scores'!GR17&lt;-3),"",'Z-scores'!GR17)</f>
        <v>-0.60799000000000003</v>
      </c>
      <c r="GS17" s="7">
        <f>IF(OR('Z-scores'!GS17&gt;3,'Z-scores'!GS17&lt;-3),"",'Z-scores'!GS17)</f>
        <v>-0.45323999999999998</v>
      </c>
      <c r="GT17" s="7">
        <f>IF(OR('Z-scores'!GT17&gt;3,'Z-scores'!GT17&lt;-3),"",'Z-scores'!GT17)</f>
        <v>-0.76576999999999995</v>
      </c>
      <c r="GU17" s="7">
        <f>IF(OR('Z-scores'!GU17&gt;3,'Z-scores'!GU17&lt;-3),"",'Z-scores'!GU17)</f>
        <v>-0.48303000000000001</v>
      </c>
      <c r="GV17" s="7">
        <f>IF(OR('Z-scores'!GV17&gt;3,'Z-scores'!GV17&lt;-3),"",'Z-scores'!GV17)</f>
        <v>-0.48526999999999998</v>
      </c>
      <c r="GW17" s="7">
        <f>IF(OR('Z-scores'!GW17&gt;3,'Z-scores'!GW17&lt;-3),"",'Z-scores'!GW17)</f>
        <v>-0.46211999999999998</v>
      </c>
      <c r="GX17" s="7">
        <f>IF(OR('Z-scores'!GX17&gt;3,'Z-scores'!GX17&lt;-3),"",'Z-scores'!GX17)</f>
        <v>-0.40454000000000001</v>
      </c>
      <c r="GY17" s="7">
        <f>IF(OR('Z-scores'!GY17&gt;3,'Z-scores'!GY17&lt;-3),"",'Z-scores'!GY17)</f>
        <v>9.5799999999999996E-2</v>
      </c>
      <c r="GZ17" s="7">
        <f>IF(OR('Z-scores'!GZ17&gt;3,'Z-scores'!GZ17&lt;-3),"",'Z-scores'!GZ17)</f>
        <v>-0.70643999999999996</v>
      </c>
      <c r="HA17" s="7">
        <f>IF(OR('Z-scores'!HA17&gt;3,'Z-scores'!HA17&lt;-3),"",'Z-scores'!HA17)</f>
        <v>-0.55940000000000001</v>
      </c>
      <c r="HB17" s="7">
        <f>IF(OR('Z-scores'!HB17&gt;3,'Z-scores'!HB17&lt;-3),"",'Z-scores'!HB17)</f>
        <v>-0.68323</v>
      </c>
      <c r="HC17" s="7">
        <f>IF(OR('Z-scores'!HC17&gt;3,'Z-scores'!HC17&lt;-3),"",'Z-scores'!HC17)</f>
        <v>-0.57055999999999996</v>
      </c>
      <c r="HD17" s="7">
        <f>IF(OR('Z-scores'!HD17&gt;3,'Z-scores'!HD17&lt;-3),"",'Z-scores'!HD17)</f>
        <v>-0.38630999999999999</v>
      </c>
      <c r="HE17" s="7">
        <f>IF(OR('Z-scores'!HE17&gt;3,'Z-scores'!HE17&lt;-3),"",'Z-scores'!HE17)</f>
        <v>-0.27249000000000001</v>
      </c>
      <c r="HF17" s="7">
        <f>IF(OR('Z-scores'!HF17&gt;3,'Z-scores'!HF17&lt;-3),"",'Z-scores'!HF17)</f>
        <v>-0.52034000000000002</v>
      </c>
      <c r="HG17" s="7">
        <f>IF(OR('Z-scores'!HG17&gt;3,'Z-scores'!HG17&lt;-3),"",'Z-scores'!HG17)</f>
        <v>-0.62773999999999996</v>
      </c>
      <c r="HH17" s="7">
        <f>IF(OR('Z-scores'!HH17&gt;3,'Z-scores'!HH17&lt;-3),"",'Z-scores'!HH17)</f>
        <v>-0.54757999999999996</v>
      </c>
      <c r="HI17" s="7">
        <f>IF(OR('Z-scores'!HI17&gt;3,'Z-scores'!HI17&lt;-3),"",'Z-scores'!HI17)</f>
        <v>-0.68589999999999995</v>
      </c>
      <c r="HJ17" s="7">
        <f>IF(OR('Z-scores'!HJ17&gt;3,'Z-scores'!HJ17&lt;-3),"",'Z-scores'!HJ17)</f>
        <v>-0.58726999999999996</v>
      </c>
      <c r="HK17" s="7">
        <f>IF(OR('Z-scores'!HK17&gt;3,'Z-scores'!HK17&lt;-3),"",'Z-scores'!HK17)</f>
        <v>-0.84277000000000002</v>
      </c>
      <c r="HL17" s="7">
        <f>IF(OR('Z-scores'!HL17&gt;3,'Z-scores'!HL17&lt;-3),"",'Z-scores'!HL17)</f>
        <v>-0.51273000000000002</v>
      </c>
      <c r="HM17" s="7">
        <f>IF(OR('Z-scores'!HM17&gt;3,'Z-scores'!HM17&lt;-3),"",'Z-scores'!HM17)</f>
        <v>0.15725</v>
      </c>
      <c r="HN17" s="7">
        <f>IF(OR('Z-scores'!HN17&gt;3,'Z-scores'!HN17&lt;-3),"",'Z-scores'!HN17)</f>
        <v>0.38518000000000002</v>
      </c>
      <c r="HO17" s="7">
        <f>IF(OR('Z-scores'!HO17&gt;3,'Z-scores'!HO17&lt;-3),"",'Z-scores'!HO17)</f>
        <v>-0.19908999999999999</v>
      </c>
      <c r="HP17" s="7">
        <f>IF(OR('Z-scores'!HP17&gt;3,'Z-scores'!HP17&lt;-3),"",'Z-scores'!HP17)</f>
        <v>-0.40701999999999999</v>
      </c>
      <c r="HQ17" s="7">
        <f>IF(OR('Z-scores'!HQ17&gt;3,'Z-scores'!HQ17&lt;-3),"",'Z-scores'!HQ17)</f>
        <v>-0.47078999999999999</v>
      </c>
      <c r="HR17" s="7">
        <f>IF(OR('Z-scores'!HR17&gt;3,'Z-scores'!HR17&lt;-3),"",'Z-scores'!HR17)</f>
        <v>-0.43264999999999998</v>
      </c>
      <c r="HS17" s="7">
        <f>IF(OR('Z-scores'!HS17&gt;3,'Z-scores'!HS17&lt;-3),"",'Z-scores'!HS17)</f>
        <v>-0.37701000000000001</v>
      </c>
      <c r="HT17" s="7">
        <f>IF(OR('Z-scores'!HT17&gt;3,'Z-scores'!HT17&lt;-3),"",'Z-scores'!HT17)</f>
        <v>-0.11568000000000001</v>
      </c>
      <c r="HU17" s="7">
        <f>IF(OR('Z-scores'!HU17&gt;3,'Z-scores'!HU17&lt;-3),"",'Z-scores'!HU17)</f>
        <v>-0.31841999999999998</v>
      </c>
      <c r="HV17" s="7">
        <f>IF(OR('Z-scores'!HV17&gt;3,'Z-scores'!HV17&lt;-3),"",'Z-scores'!HV17)</f>
        <v>-0.11847000000000001</v>
      </c>
      <c r="HW17" s="7">
        <f>IF(OR('Z-scores'!HW17&gt;3,'Z-scores'!HW17&lt;-3),"",'Z-scores'!HW17)</f>
        <v>5.0029999999999998E-2</v>
      </c>
      <c r="HX17" s="7">
        <f>IF(OR('Z-scores'!HX17&gt;3,'Z-scores'!HX17&lt;-3),"",'Z-scores'!HX17)</f>
        <v>-0.42048000000000002</v>
      </c>
      <c r="HY17" s="7">
        <f>IF(OR('Z-scores'!HY17&gt;3,'Z-scores'!HY17&lt;-3),"",'Z-scores'!HY17)</f>
        <v>-0.35921999999999998</v>
      </c>
      <c r="HZ17" s="7">
        <f>IF(OR('Z-scores'!HZ17&gt;3,'Z-scores'!HZ17&lt;-3),"",'Z-scores'!HZ17)</f>
        <v>-0.31969999999999998</v>
      </c>
      <c r="IA17" s="7">
        <f>IF(OR('Z-scores'!IA17&gt;3,'Z-scores'!IA17&lt;-3),"",'Z-scores'!IA17)</f>
        <v>-0.12640000000000001</v>
      </c>
      <c r="IB17" s="7">
        <f>IF(OR('Z-scores'!IB17&gt;3,'Z-scores'!IB17&lt;-3),"",'Z-scores'!IB17)</f>
        <v>-9.1439999999999994E-2</v>
      </c>
      <c r="IC17" s="7">
        <f>IF(OR('Z-scores'!IC17&gt;3,'Z-scores'!IC17&lt;-3),"",'Z-scores'!IC17)</f>
        <v>0.91332000000000002</v>
      </c>
      <c r="ID17" s="7">
        <f>IF(OR('Z-scores'!ID17&gt;3,'Z-scores'!ID17&lt;-3),"",'Z-scores'!ID17)</f>
        <v>0.89202999999999999</v>
      </c>
      <c r="IE17" s="7">
        <f>IF(OR('Z-scores'!IE17&gt;3,'Z-scores'!IE17&lt;-3),"",'Z-scores'!IE17)</f>
        <v>0.18085000000000001</v>
      </c>
      <c r="IF17" s="7">
        <f>IF(OR('Z-scores'!IF17&gt;3,'Z-scores'!IF17&lt;-3),"",'Z-scores'!IF17)</f>
        <v>-0.27045999999999998</v>
      </c>
      <c r="IG17" s="7">
        <f>IF(OR('Z-scores'!IG17&gt;3,'Z-scores'!IG17&lt;-3),"",'Z-scores'!IG17)</f>
        <v>-0.24254000000000001</v>
      </c>
      <c r="IH17" s="7">
        <f>IF(OR('Z-scores'!IH17&gt;3,'Z-scores'!IH17&lt;-3),"",'Z-scores'!IH17)</f>
        <v>-0.27087</v>
      </c>
      <c r="II17" s="7">
        <f>IF(OR('Z-scores'!II17&gt;3,'Z-scores'!II17&lt;-3),"",'Z-scores'!II17)</f>
        <v>-0.11749</v>
      </c>
      <c r="IJ17" s="7">
        <f>IF(OR('Z-scores'!IJ17&gt;3,'Z-scores'!IJ17&lt;-3),"",'Z-scores'!IJ17)</f>
        <v>-0.41082000000000002</v>
      </c>
      <c r="IK17" s="7">
        <f>IF(OR('Z-scores'!IK17&gt;3,'Z-scores'!IK17&lt;-3),"",'Z-scores'!IK17)</f>
        <v>3.3250000000000002E-2</v>
      </c>
      <c r="IL17" s="7">
        <f>IF(OR('Z-scores'!IL17&gt;3,'Z-scores'!IL17&lt;-3),"",'Z-scores'!IL17)</f>
        <v>1.0653999999999999</v>
      </c>
      <c r="IM17" s="7">
        <f>IF(OR('Z-scores'!IM17&gt;3,'Z-scores'!IM17&lt;-3),"",'Z-scores'!IM17)</f>
        <v>0.65190999999999999</v>
      </c>
      <c r="IN17" s="7">
        <f>IF(OR('Z-scores'!IN17&gt;3,'Z-scores'!IN17&lt;-3),"",'Z-scores'!IN17)</f>
        <v>-0.27966000000000002</v>
      </c>
      <c r="IO17" s="7">
        <f>IF(OR('Z-scores'!IO17&gt;3,'Z-scores'!IO17&lt;-3),"",'Z-scores'!IO17)</f>
        <v>-2.8320000000000001E-2</v>
      </c>
      <c r="IP17" s="7">
        <f>IF(OR('Z-scores'!IP17&gt;3,'Z-scores'!IP17&lt;-3),"",'Z-scores'!IP17)</f>
        <v>-0.75936999999999999</v>
      </c>
      <c r="IQ17" s="7">
        <f>IF(OR('Z-scores'!IQ17&gt;3,'Z-scores'!IQ17&lt;-3),"",'Z-scores'!IQ17)</f>
        <v>-0.31413000000000002</v>
      </c>
      <c r="IR17" s="7">
        <f>IF(OR('Z-scores'!IR17&gt;3,'Z-scores'!IR17&lt;-3),"",'Z-scores'!IR17)</f>
        <v>-0.46356999999999998</v>
      </c>
      <c r="IS17" s="7">
        <f>IF(OR('Z-scores'!IS17&gt;3,'Z-scores'!IS17&lt;-3),"",'Z-scores'!IS17)</f>
        <v>-0.32643</v>
      </c>
      <c r="IT17" s="7">
        <f>IF(OR('Z-scores'!IT17&gt;3,'Z-scores'!IT17&lt;-3),"",'Z-scores'!IT17)</f>
        <v>-0.37275999999999998</v>
      </c>
      <c r="IU17" s="7">
        <f>IF(OR('Z-scores'!IU17&gt;3,'Z-scores'!IU17&lt;-3),"",'Z-scores'!IU17)</f>
        <v>-0.29308000000000001</v>
      </c>
      <c r="IV17" s="7">
        <f>IF(OR('Z-scores'!IV17&gt;3,'Z-scores'!IV17&lt;-3),"",'Z-scores'!IV17)</f>
        <v>-0.17745</v>
      </c>
      <c r="IW17" s="7">
        <f>IF(OR('Z-scores'!IW17&gt;3,'Z-scores'!IW17&lt;-3),"",'Z-scores'!IW17)</f>
        <v>-0.39391999999999999</v>
      </c>
      <c r="IX17" s="7">
        <f>IF(OR('Z-scores'!IX17&gt;3,'Z-scores'!IX17&lt;-3),"",'Z-scores'!IX17)</f>
        <v>-0.55625999999999998</v>
      </c>
      <c r="IY17" s="7">
        <f>IF(OR('Z-scores'!IY17&gt;3,'Z-scores'!IY17&lt;-3),"",'Z-scores'!IY17)</f>
        <v>-0.33479999999999999</v>
      </c>
      <c r="IZ17" s="7">
        <f>IF(OR('Z-scores'!IZ17&gt;3,'Z-scores'!IZ17&lt;-3),"",'Z-scores'!IZ17)</f>
        <v>-0.40462999999999999</v>
      </c>
      <c r="JA17" s="7">
        <f>IF(OR('Z-scores'!JA17&gt;3,'Z-scores'!JA17&lt;-3),"",'Z-scores'!JA17)</f>
        <v>0.70745999999999998</v>
      </c>
      <c r="JB17" s="7">
        <f>IF(OR('Z-scores'!JB17&gt;3,'Z-scores'!JB17&lt;-3),"",'Z-scores'!JB17)</f>
        <v>0.31226999999999999</v>
      </c>
      <c r="JC17" s="7">
        <f>IF(OR('Z-scores'!JC17&gt;3,'Z-scores'!JC17&lt;-3),"",'Z-scores'!JC17)</f>
        <v>0.18207999999999999</v>
      </c>
      <c r="JD17" s="7">
        <f>IF(OR('Z-scores'!JD17&gt;3,'Z-scores'!JD17&lt;-3),"",'Z-scores'!JD17)</f>
        <v>-0.65027000000000001</v>
      </c>
      <c r="JE17" s="7">
        <f>IF(OR('Z-scores'!JE17&gt;3,'Z-scores'!JE17&lt;-3),"",'Z-scores'!JE17)</f>
        <v>-0.69850999999999996</v>
      </c>
      <c r="JF17" s="7">
        <f>IF(OR('Z-scores'!JF17&gt;3,'Z-scores'!JF17&lt;-3),"",'Z-scores'!JF17)</f>
        <v>-0.61485999999999996</v>
      </c>
      <c r="JG17" s="7">
        <f>IF(OR('Z-scores'!JG17&gt;3,'Z-scores'!JG17&lt;-3),"",'Z-scores'!JG17)</f>
        <v>-9.8019999999999996E-2</v>
      </c>
      <c r="JH17" s="7">
        <f>IF(OR('Z-scores'!JH17&gt;3,'Z-scores'!JH17&lt;-3),"",'Z-scores'!JH17)</f>
        <v>-0.29460999999999998</v>
      </c>
      <c r="JI17" s="7">
        <f>IF(OR('Z-scores'!JI17&gt;3,'Z-scores'!JI17&lt;-3),"",'Z-scores'!JI17)</f>
        <v>-0.63707999999999998</v>
      </c>
      <c r="JJ17" s="7">
        <f>IF(OR('Z-scores'!JJ17&gt;3,'Z-scores'!JJ17&lt;-3),"",'Z-scores'!JJ17)</f>
        <v>-0.38821</v>
      </c>
      <c r="JK17" s="7">
        <f>IF(OR('Z-scores'!JK17&gt;3,'Z-scores'!JK17&lt;-3),"",'Z-scores'!JK17)</f>
        <v>0.85136999999999996</v>
      </c>
      <c r="JL17" s="7">
        <f>IF(OR('Z-scores'!JL17&gt;3,'Z-scores'!JL17&lt;-3),"",'Z-scores'!JL17)</f>
        <v>-0.40783999999999998</v>
      </c>
      <c r="JM17" s="7">
        <f>IF(OR('Z-scores'!JM17&gt;3,'Z-scores'!JM17&lt;-3),"",'Z-scores'!JM17)</f>
        <v>-0.5524</v>
      </c>
      <c r="JN17" s="7">
        <f>IF(OR('Z-scores'!JN17&gt;3,'Z-scores'!JN17&lt;-3),"",'Z-scores'!JN17)</f>
        <v>-0.46222999999999997</v>
      </c>
      <c r="JO17" s="7">
        <f>IF(OR('Z-scores'!JO17&gt;3,'Z-scores'!JO17&lt;-3),"",'Z-scores'!JO17)</f>
        <v>0.371</v>
      </c>
      <c r="JP17" s="7">
        <f>IF(OR('Z-scores'!JP17&gt;3,'Z-scores'!JP17&lt;-3),"",'Z-scores'!JP17)</f>
        <v>0.21584</v>
      </c>
      <c r="JQ17" s="7">
        <f>IF(OR('Z-scores'!JQ17&gt;3,'Z-scores'!JQ17&lt;-3),"",'Z-scores'!JQ17)</f>
        <v>-0.10577</v>
      </c>
      <c r="JR17" s="7">
        <f>IF(OR('Z-scores'!JR17&gt;3,'Z-scores'!JR17&lt;-3),"",'Z-scores'!JR17)</f>
        <v>0.95801000000000003</v>
      </c>
      <c r="JS17" s="7">
        <f>IF(OR('Z-scores'!JS17&gt;3,'Z-scores'!JS17&lt;-3),"",'Z-scores'!JS17)</f>
        <v>0.21492</v>
      </c>
      <c r="JT17" s="7">
        <f>IF(OR('Z-scores'!JT17&gt;3,'Z-scores'!JT17&lt;-3),"",'Z-scores'!JT17)</f>
        <v>-0.38915</v>
      </c>
      <c r="JU17" s="7">
        <f>IF(OR('Z-scores'!JU17&gt;3,'Z-scores'!JU17&lt;-3),"",'Z-scores'!JU17)</f>
        <v>-0.48250999999999999</v>
      </c>
      <c r="JV17" s="7">
        <f>IF(OR('Z-scores'!JV17&gt;3,'Z-scores'!JV17&lt;-3),"",'Z-scores'!JV17)</f>
        <v>-0.47410000000000002</v>
      </c>
      <c r="JW17" s="7">
        <f>IF(OR('Z-scores'!JW17&gt;3,'Z-scores'!JW17&lt;-3),"",'Z-scores'!JW17)</f>
        <v>3.508E-2</v>
      </c>
      <c r="JX17" s="7">
        <f>IF(OR('Z-scores'!JX17&gt;3,'Z-scores'!JX17&lt;-3),"",'Z-scores'!JX17)</f>
        <v>-0.50546000000000002</v>
      </c>
      <c r="JY17" s="7">
        <f>IF(OR('Z-scores'!JY17&gt;3,'Z-scores'!JY17&lt;-3),"",'Z-scores'!JY17)</f>
        <v>-1.0399999999999999E-3</v>
      </c>
      <c r="JZ17" s="7">
        <f>IF(OR('Z-scores'!JZ17&gt;3,'Z-scores'!JZ17&lt;-3),"",'Z-scores'!JZ17)</f>
        <v>0.61348000000000003</v>
      </c>
      <c r="KA17" s="7">
        <f>IF(OR('Z-scores'!KA17&gt;3,'Z-scores'!KA17&lt;-3),"",'Z-scores'!KA17)</f>
        <v>0.35372999999999999</v>
      </c>
      <c r="KB17" s="7">
        <f>IF(OR('Z-scores'!KB17&gt;3,'Z-scores'!KB17&lt;-3),"",'Z-scores'!KB17)</f>
        <v>-3.005E-2</v>
      </c>
      <c r="KC17" s="7">
        <f>IF(OR('Z-scores'!KC17&gt;3,'Z-scores'!KC17&lt;-3),"",'Z-scores'!KC17)</f>
        <v>0.50765000000000005</v>
      </c>
      <c r="KD17" s="7">
        <f>IF(OR('Z-scores'!KD17&gt;3,'Z-scores'!KD17&lt;-3),"",'Z-scores'!KD17)</f>
        <v>0.21260000000000001</v>
      </c>
      <c r="KE17" s="7">
        <f>IF(OR('Z-scores'!KE17&gt;3,'Z-scores'!KE17&lt;-3),"",'Z-scores'!KE17)</f>
        <v>-0.18956999999999999</v>
      </c>
      <c r="KF17" s="7">
        <f>IF(OR('Z-scores'!KF17&gt;3,'Z-scores'!KF17&lt;-3),"",'Z-scores'!KF17)</f>
        <v>-0.69852000000000003</v>
      </c>
      <c r="KG17" s="7">
        <f>IF(OR('Z-scores'!KG17&gt;3,'Z-scores'!KG17&lt;-3),"",'Z-scores'!KG17)</f>
        <v>-0.10291</v>
      </c>
      <c r="KH17" s="7">
        <f>IF(OR('Z-scores'!KH17&gt;3,'Z-scores'!KH17&lt;-3),"",'Z-scores'!KH17)</f>
        <v>-0.24254000000000001</v>
      </c>
      <c r="KI17" s="7">
        <f>IF(OR('Z-scores'!KI17&gt;3,'Z-scores'!KI17&lt;-3),"",'Z-scores'!KI17)</f>
        <v>-0.24568999999999999</v>
      </c>
      <c r="KJ17" s="7">
        <f>IF(OR('Z-scores'!KJ17&gt;3,'Z-scores'!KJ17&lt;-3),"",'Z-scores'!KJ17)</f>
        <v>-0.15012</v>
      </c>
      <c r="KK17" s="7">
        <f>IF(OR('Z-scores'!KK17&gt;3,'Z-scores'!KK17&lt;-3),"",'Z-scores'!KK17)</f>
        <v>-0.45963999999999999</v>
      </c>
      <c r="KL17" s="7">
        <f>IF(OR('Z-scores'!KL17&gt;3,'Z-scores'!KL17&lt;-3),"",'Z-scores'!KL17)</f>
        <v>-0.36817</v>
      </c>
      <c r="KM17" s="7">
        <f>IF(OR('Z-scores'!KM17&gt;3,'Z-scores'!KM17&lt;-3),"",'Z-scores'!KM17)</f>
        <v>0.15173</v>
      </c>
      <c r="KN17" s="7">
        <f>IF(OR('Z-scores'!KN17&gt;3,'Z-scores'!KN17&lt;-3),"",'Z-scores'!KN17)</f>
        <v>0.498</v>
      </c>
      <c r="KO17" s="7">
        <f>IF(OR('Z-scores'!KO17&gt;3,'Z-scores'!KO17&lt;-3),"",'Z-scores'!KO17)</f>
        <v>-0.49663000000000002</v>
      </c>
      <c r="KP17" s="7">
        <f>IF(OR('Z-scores'!KP17&gt;3,'Z-scores'!KP17&lt;-3),"",'Z-scores'!KP17)</f>
        <v>0.67352000000000001</v>
      </c>
      <c r="KQ17" s="7">
        <f>IF(OR('Z-scores'!KQ17&gt;3,'Z-scores'!KQ17&lt;-3),"",'Z-scores'!KQ17)</f>
        <v>0.48222999999999999</v>
      </c>
      <c r="KR17" s="7">
        <f>IF(OR('Z-scores'!KR17&gt;3,'Z-scores'!KR17&lt;-3),"",'Z-scores'!KR17)</f>
        <v>2.1350000000000001E-2</v>
      </c>
      <c r="KS17" s="7">
        <f>IF(OR('Z-scores'!KS17&gt;3,'Z-scores'!KS17&lt;-3),"",'Z-scores'!KS17)</f>
        <v>-0.24460999999999999</v>
      </c>
      <c r="KT17" s="7">
        <f>IF(OR('Z-scores'!KT17&gt;3,'Z-scores'!KT17&lt;-3),"",'Z-scores'!KT17)</f>
        <v>-7.442E-2</v>
      </c>
      <c r="KU17" s="7">
        <f>IF(OR('Z-scores'!KU17&gt;3,'Z-scores'!KU17&lt;-3),"",'Z-scores'!KU17)</f>
        <v>-4.9169999999999998E-2</v>
      </c>
      <c r="KV17" s="7">
        <f>IF(OR('Z-scores'!KV17&gt;3,'Z-scores'!KV17&lt;-3),"",'Z-scores'!KV17)</f>
        <v>-0.22236</v>
      </c>
      <c r="KW17" s="7">
        <f>IF(OR('Z-scores'!KW17&gt;3,'Z-scores'!KW17&lt;-3),"",'Z-scores'!KW17)</f>
        <v>-0.45651999999999998</v>
      </c>
      <c r="KX17" s="7">
        <f>IF(OR('Z-scores'!KX17&gt;3,'Z-scores'!KX17&lt;-3),"",'Z-scores'!KX17)</f>
        <v>-0.73319000000000001</v>
      </c>
      <c r="KY17" s="7">
        <f>IF(OR('Z-scores'!KY17&gt;3,'Z-scores'!KY17&lt;-3),"",'Z-scores'!KY17)</f>
        <v>-0.27822000000000002</v>
      </c>
      <c r="KZ17" s="7">
        <f>IF(OR('Z-scores'!KZ17&gt;3,'Z-scores'!KZ17&lt;-3),"",'Z-scores'!KZ17)</f>
        <v>-0.38718000000000002</v>
      </c>
      <c r="LA17" s="7">
        <f>IF(OR('Z-scores'!LA17&gt;3,'Z-scores'!LA17&lt;-3),"",'Z-scores'!LA17)</f>
        <v>-0.38605</v>
      </c>
      <c r="LB17" s="7">
        <f>IF(OR('Z-scores'!LB17&gt;3,'Z-scores'!LB17&lt;-3),"",'Z-scores'!LB17)</f>
        <v>-0.25918999999999998</v>
      </c>
      <c r="LC17" s="7">
        <f>IF(OR('Z-scores'!LC17&gt;3,'Z-scores'!LC17&lt;-3),"",'Z-scores'!LC17)</f>
        <v>-0.26021</v>
      </c>
      <c r="LD17" s="7">
        <f>IF(OR('Z-scores'!LD17&gt;3,'Z-scores'!LD17&lt;-3),"",'Z-scores'!LD17)</f>
        <v>0.69725000000000004</v>
      </c>
      <c r="LE17" s="7">
        <f>IF(OR('Z-scores'!LE17&gt;3,'Z-scores'!LE17&lt;-3),"",'Z-scores'!LE17)</f>
        <v>2.4510000000000001E-2</v>
      </c>
      <c r="LF17" s="7">
        <f>IF(OR('Z-scores'!LF17&gt;3,'Z-scores'!LF17&lt;-3),"",'Z-scores'!LF17)</f>
        <v>-0.19555</v>
      </c>
      <c r="LG17" s="7">
        <f>IF(OR('Z-scores'!LG17&gt;3,'Z-scores'!LG17&lt;-3),"",'Z-scores'!LG17)</f>
        <v>-8.6190000000000003E-2</v>
      </c>
      <c r="LH17" s="7">
        <f>IF(OR('Z-scores'!LH17&gt;3,'Z-scores'!LH17&lt;-3),"",'Z-scores'!LH17)</f>
        <v>-0.46422000000000002</v>
      </c>
      <c r="LI17" s="7">
        <f>IF(OR('Z-scores'!LI17&gt;3,'Z-scores'!LI17&lt;-3),"",'Z-scores'!LI17)</f>
        <v>-0.44879000000000002</v>
      </c>
      <c r="LJ17" s="7">
        <f>IF(OR('Z-scores'!LJ17&gt;3,'Z-scores'!LJ17&lt;-3),"",'Z-scores'!LJ17)</f>
        <v>-0.20868</v>
      </c>
      <c r="LK17" s="7">
        <f>IF(OR('Z-scores'!LK17&gt;3,'Z-scores'!LK17&lt;-3),"",'Z-scores'!LK17)</f>
        <v>-0.60429999999999995</v>
      </c>
      <c r="LL17" s="7">
        <f>IF(OR('Z-scores'!LL17&gt;3,'Z-scores'!LL17&lt;-3),"",'Z-scores'!LL17)</f>
        <v>0.36492000000000002</v>
      </c>
      <c r="LM17" s="7">
        <f>IF(OR('Z-scores'!LM17&gt;3,'Z-scores'!LM17&lt;-3),"",'Z-scores'!LM17)</f>
        <v>-0.37605</v>
      </c>
      <c r="LN17" s="7">
        <f>IF(OR('Z-scores'!LN17&gt;3,'Z-scores'!LN17&lt;-3),"",'Z-scores'!LN17)</f>
        <v>1.5557399999999999</v>
      </c>
      <c r="LO17" s="7">
        <f>IF(OR('Z-scores'!LO17&gt;3,'Z-scores'!LO17&lt;-3),"",'Z-scores'!LO17)</f>
        <v>-0.65429000000000004</v>
      </c>
      <c r="LP17" s="7">
        <f>IF(OR('Z-scores'!LP17&gt;3,'Z-scores'!LP17&lt;-3),"",'Z-scores'!LP17)</f>
        <v>-0.50563000000000002</v>
      </c>
      <c r="LQ17" s="7">
        <f>IF(OR('Z-scores'!LQ17&gt;3,'Z-scores'!LQ17&lt;-3),"",'Z-scores'!LQ17)</f>
        <v>-0.29819000000000001</v>
      </c>
      <c r="LR17" s="7">
        <f>IF(OR('Z-scores'!LR17&gt;3,'Z-scores'!LR17&lt;-3),"",'Z-scores'!LR17)</f>
        <v>-0.42907000000000001</v>
      </c>
      <c r="LS17" s="7">
        <f>IF(OR('Z-scores'!LS17&gt;3,'Z-scores'!LS17&lt;-3),"",'Z-scores'!LS17)</f>
        <v>-0.94777999999999996</v>
      </c>
      <c r="LT17" s="7">
        <f>IF(OR('Z-scores'!LT17&gt;3,'Z-scores'!LT17&lt;-3),"",'Z-scores'!LT17)</f>
        <v>-0.59863</v>
      </c>
      <c r="LU17" s="7">
        <f>IF(OR('Z-scores'!LU17&gt;3,'Z-scores'!LU17&lt;-3),"",'Z-scores'!LU17)</f>
        <v>-0.69081000000000004</v>
      </c>
      <c r="LV17" s="7">
        <f>IF(OR('Z-scores'!LV17&gt;3,'Z-scores'!LV17&lt;-3),"",'Z-scores'!LV17)</f>
        <v>-0.24648</v>
      </c>
      <c r="LW17" s="7">
        <f>IF(OR('Z-scores'!LW17&gt;3,'Z-scores'!LW17&lt;-3),"",'Z-scores'!LW17)</f>
        <v>-0.37089</v>
      </c>
      <c r="LX17" s="7">
        <f>IF(OR('Z-scores'!LX17&gt;3,'Z-scores'!LX17&lt;-3),"",'Z-scores'!LX17)</f>
        <v>-0.24254000000000001</v>
      </c>
      <c r="LY17" s="7">
        <f>IF(OR('Z-scores'!LY17&gt;3,'Z-scores'!LY17&lt;-3),"",'Z-scores'!LY17)</f>
        <v>-0.63666</v>
      </c>
      <c r="LZ17" s="7">
        <f>IF(OR('Z-scores'!LZ17&gt;3,'Z-scores'!LZ17&lt;-3),"",'Z-scores'!LZ17)</f>
        <v>-0.25812000000000002</v>
      </c>
      <c r="MA17" s="7">
        <f>IF(OR('Z-scores'!MA17&gt;3,'Z-scores'!MA17&lt;-3),"",'Z-scores'!MA17)</f>
        <v>-0.33855000000000002</v>
      </c>
      <c r="MB17" s="7">
        <f>IF(OR('Z-scores'!MB17&gt;3,'Z-scores'!MB17&lt;-3),"",'Z-scores'!MB17)</f>
        <v>-0.24254000000000001</v>
      </c>
      <c r="MC17" s="7">
        <f>IF(OR('Z-scores'!MC17&gt;3,'Z-scores'!MC17&lt;-3),"",'Z-scores'!MC17)</f>
        <v>-0.39505000000000001</v>
      </c>
      <c r="MD17" s="7">
        <f>IF(OR('Z-scores'!MD17&gt;3,'Z-scores'!MD17&lt;-3),"",'Z-scores'!MD17)</f>
        <v>-0.30580000000000002</v>
      </c>
      <c r="ME17" s="7">
        <f>IF(OR('Z-scores'!ME17&gt;3,'Z-scores'!ME17&lt;-3),"",'Z-scores'!ME17)</f>
        <v>-0.25263000000000002</v>
      </c>
      <c r="MF17" s="7">
        <f>IF(OR('Z-scores'!MF17&gt;3,'Z-scores'!MF17&lt;-3),"",'Z-scores'!MF17)</f>
        <v>-0.68791000000000002</v>
      </c>
      <c r="MG17" s="7">
        <f>IF(OR('Z-scores'!MG17&gt;3,'Z-scores'!MG17&lt;-3),"",'Z-scores'!MG17)</f>
        <v>-0.52541000000000004</v>
      </c>
      <c r="MH17" s="7">
        <f>IF(OR('Z-scores'!MH17&gt;3,'Z-scores'!MH17&lt;-3),"",'Z-scores'!MH17)</f>
        <v>-0.53478000000000003</v>
      </c>
      <c r="MI17" s="7">
        <f>IF(OR('Z-scores'!MI17&gt;3,'Z-scores'!MI17&lt;-3),"",'Z-scores'!MI17)</f>
        <v>-0.61951000000000001</v>
      </c>
      <c r="MJ17" s="7">
        <f>IF(OR('Z-scores'!MJ17&gt;3,'Z-scores'!MJ17&lt;-3),"",'Z-scores'!MJ17)</f>
        <v>-0.34584999999999999</v>
      </c>
      <c r="MK17" s="7">
        <f>IF(OR('Z-scores'!MK17&gt;3,'Z-scores'!MK17&lt;-3),"",'Z-scores'!MK17)</f>
        <v>-0.24254000000000001</v>
      </c>
      <c r="ML17" s="7">
        <f>IF(OR('Z-scores'!ML17&gt;3,'Z-scores'!ML17&lt;-3),"",'Z-scores'!ML17)</f>
        <v>-0.73824999999999996</v>
      </c>
      <c r="MM17" s="7">
        <f>IF(OR('Z-scores'!MM17&gt;3,'Z-scores'!MM17&lt;-3),"",'Z-scores'!MM17)</f>
        <v>-0.59755999999999998</v>
      </c>
      <c r="MN17" s="7">
        <f>IF(OR('Z-scores'!MN17&gt;3,'Z-scores'!MN17&lt;-3),"",'Z-scores'!MN17)</f>
        <v>-0.34604000000000001</v>
      </c>
      <c r="MO17" s="7">
        <f>IF(OR('Z-scores'!MO17&gt;3,'Z-scores'!MO17&lt;-3),"",'Z-scores'!MO17)</f>
        <v>-0.79505999999999999</v>
      </c>
      <c r="MP17" s="7">
        <f>IF(OR('Z-scores'!MP17&gt;3,'Z-scores'!MP17&lt;-3),"",'Z-scores'!MP17)</f>
        <v>-0.58474999999999999</v>
      </c>
      <c r="MQ17" s="7">
        <f>IF(OR('Z-scores'!MQ17&gt;3,'Z-scores'!MQ17&lt;-3),"",'Z-scores'!MQ17)</f>
        <v>-0.86192999999999997</v>
      </c>
      <c r="MR17" s="7">
        <f>IF(OR('Z-scores'!MR17&gt;3,'Z-scores'!MR17&lt;-3),"",'Z-scores'!MR17)</f>
        <v>-0.60979000000000005</v>
      </c>
      <c r="MS17" s="7">
        <f>IF(OR('Z-scores'!MS17&gt;3,'Z-scores'!MS17&lt;-3),"",'Z-scores'!MS17)</f>
        <v>6.4990000000000006E-2</v>
      </c>
      <c r="MT17" s="7">
        <f>IF(OR('Z-scores'!MT17&gt;3,'Z-scores'!MT17&lt;-3),"",'Z-scores'!MT17)</f>
        <v>1.05267</v>
      </c>
      <c r="MU17" s="7">
        <f>IF(OR('Z-scores'!MU17&gt;3,'Z-scores'!MU17&lt;-3),"",'Z-scores'!MU17)</f>
        <v>8.2110000000000002E-2</v>
      </c>
      <c r="MV17" s="7">
        <f>IF(OR('Z-scores'!MV17&gt;3,'Z-scores'!MV17&lt;-3),"",'Z-scores'!MV17)</f>
        <v>-0.36231999999999998</v>
      </c>
      <c r="MW17" s="7">
        <f>IF(OR('Z-scores'!MW17&gt;3,'Z-scores'!MW17&lt;-3),"",'Z-scores'!MW17)</f>
        <v>-0.64095000000000002</v>
      </c>
      <c r="MX17" s="7">
        <f>IF(OR('Z-scores'!MX17&gt;3,'Z-scores'!MX17&lt;-3),"",'Z-scores'!MX17)</f>
        <v>-0.13794000000000001</v>
      </c>
      <c r="MY17" s="7">
        <f>IF(OR('Z-scores'!MY17&gt;3,'Z-scores'!MY17&lt;-3),"",'Z-scores'!MY17)</f>
        <v>-0.37363000000000002</v>
      </c>
      <c r="MZ17" s="7">
        <f>IF(OR('Z-scores'!MZ17&gt;3,'Z-scores'!MZ17&lt;-3),"",'Z-scores'!MZ17)</f>
        <v>0.1065</v>
      </c>
      <c r="NA17" s="7">
        <f>IF(OR('Z-scores'!NA17&gt;3,'Z-scores'!NA17&lt;-3),"",'Z-scores'!NA17)</f>
        <v>2.1059999999999999E-2</v>
      </c>
      <c r="NB17" s="7">
        <f>IF(OR('Z-scores'!NB17&gt;3,'Z-scores'!NB17&lt;-3),"",'Z-scores'!NB17)</f>
        <v>0.38197999999999999</v>
      </c>
      <c r="NC17" s="7">
        <f>IF(OR('Z-scores'!NC17&gt;3,'Z-scores'!NC17&lt;-3),"",'Z-scores'!NC17)</f>
        <v>1.8085100000000001</v>
      </c>
      <c r="ND17" s="7">
        <f>IF(OR('Z-scores'!ND17&gt;3,'Z-scores'!ND17&lt;-3),"",'Z-scores'!ND17)</f>
        <v>0.88402999999999998</v>
      </c>
      <c r="NE17" s="7">
        <f>IF(OR('Z-scores'!NE17&gt;3,'Z-scores'!NE17&lt;-3),"",'Z-scores'!NE17)</f>
        <v>9.3009999999999995E-2</v>
      </c>
      <c r="NF17" s="7">
        <f>IF(OR('Z-scores'!NF17&gt;3,'Z-scores'!NF17&lt;-3),"",'Z-scores'!NF17)</f>
        <v>0.42631000000000002</v>
      </c>
      <c r="NG17" s="7">
        <f>IF(OR('Z-scores'!NG17&gt;3,'Z-scores'!NG17&lt;-3),"",'Z-scores'!NG17)</f>
        <v>-9.7250000000000003E-2</v>
      </c>
      <c r="NH17" s="7">
        <f>IF(OR('Z-scores'!NH17&gt;3,'Z-scores'!NH17&lt;-3),"",'Z-scores'!NH17)</f>
        <v>2.5799999999999998E-3</v>
      </c>
      <c r="NI17" s="7">
        <f>IF(OR('Z-scores'!NI17&gt;3,'Z-scores'!NI17&lt;-3),"",'Z-scores'!NI17)</f>
        <v>8.3879999999999996E-2</v>
      </c>
      <c r="NJ17" s="7">
        <f>IF(OR('Z-scores'!NJ17&gt;3,'Z-scores'!NJ17&lt;-3),"",'Z-scores'!NJ17)</f>
        <v>-0.13356000000000001</v>
      </c>
      <c r="NK17" s="7">
        <f>IF(OR('Z-scores'!NK17&gt;3,'Z-scores'!NK17&lt;-3),"",'Z-scores'!NK17)</f>
        <v>9.5999999999999992E-3</v>
      </c>
      <c r="NL17" s="7">
        <f>IF(OR('Z-scores'!NL17&gt;3,'Z-scores'!NL17&lt;-3),"",'Z-scores'!NL17)</f>
        <v>0.54164999999999996</v>
      </c>
      <c r="NM17" s="7">
        <f>IF(OR('Z-scores'!NM17&gt;3,'Z-scores'!NM17&lt;-3),"",'Z-scores'!NM17)</f>
        <v>0.20027</v>
      </c>
      <c r="NN17" s="7">
        <f>IF(OR('Z-scores'!NN17&gt;3,'Z-scores'!NN17&lt;-3),"",'Z-scores'!NN17)</f>
        <v>0.79915000000000003</v>
      </c>
      <c r="NO17" s="7">
        <f>IF(OR('Z-scores'!NO17&gt;3,'Z-scores'!NO17&lt;-3),"",'Z-scores'!NO17)</f>
        <v>1.3329500000000001</v>
      </c>
      <c r="NP17" s="7">
        <f>IF(OR('Z-scores'!NP17&gt;3,'Z-scores'!NP17&lt;-3),"",'Z-scores'!NP17)</f>
        <v>0.26541999999999999</v>
      </c>
      <c r="NQ17" s="7">
        <f>IF(OR('Z-scores'!NQ17&gt;3,'Z-scores'!NQ17&lt;-3),"",'Z-scores'!NQ17)</f>
        <v>0.20130999999999999</v>
      </c>
      <c r="NR17" s="7">
        <f>IF(OR('Z-scores'!NR17&gt;3,'Z-scores'!NR17&lt;-3),"",'Z-scores'!NR17)</f>
        <v>1.49264</v>
      </c>
      <c r="NS17" s="7">
        <f>IF(OR('Z-scores'!NS17&gt;3,'Z-scores'!NS17&lt;-3),"",'Z-scores'!NS17)</f>
        <v>1.26031</v>
      </c>
      <c r="NT17" s="7">
        <f>IF(OR('Z-scores'!NT17&gt;3,'Z-scores'!NT17&lt;-3),"",'Z-scores'!NT17)</f>
        <v>1.25241</v>
      </c>
      <c r="NU17" s="7">
        <f>IF(OR('Z-scores'!NU17&gt;3,'Z-scores'!NU17&lt;-3),"",'Z-scores'!NU17)</f>
        <v>1.6307</v>
      </c>
      <c r="NV17" s="7">
        <f>IF(OR('Z-scores'!NV17&gt;3,'Z-scores'!NV17&lt;-3),"",'Z-scores'!NV17)</f>
        <v>-7.0360000000000006E-2</v>
      </c>
      <c r="NW17" s="7">
        <f>IF(OR('Z-scores'!NW17&gt;3,'Z-scores'!NW17&lt;-3),"",'Z-scores'!NW17)</f>
        <v>0.61162000000000005</v>
      </c>
      <c r="NX17" s="7">
        <f>IF(OR('Z-scores'!NX17&gt;3,'Z-scores'!NX17&lt;-3),"",'Z-scores'!NX17)</f>
        <v>0.24851000000000001</v>
      </c>
      <c r="NY17" s="7">
        <f>IF(OR('Z-scores'!NY17&gt;3,'Z-scores'!NY17&lt;-3),"",'Z-scores'!NY17)</f>
        <v>1.20641</v>
      </c>
      <c r="NZ17" s="7">
        <f>IF(OR('Z-scores'!NZ17&gt;3,'Z-scores'!NZ17&lt;-3),"",'Z-scores'!NZ17)</f>
        <v>1.51102</v>
      </c>
      <c r="OA17" s="7">
        <f>IF(OR('Z-scores'!OA17&gt;3,'Z-scores'!OA17&lt;-3),"",'Z-scores'!OA17)</f>
        <v>1.2706599999999999</v>
      </c>
      <c r="OB17" s="7">
        <f>IF(OR('Z-scores'!OB17&gt;3,'Z-scores'!OB17&lt;-3),"",'Z-scores'!OB17)</f>
        <v>1.03017</v>
      </c>
      <c r="OC17" s="7">
        <f>IF(OR('Z-scores'!OC17&gt;3,'Z-scores'!OC17&lt;-3),"",'Z-scores'!OC17)</f>
        <v>2.9410099999999999</v>
      </c>
      <c r="OD17" s="7">
        <f>IF(OR('Z-scores'!OD17&gt;3,'Z-scores'!OD17&lt;-3),"",'Z-scores'!OD17)</f>
        <v>2.5351300000000001</v>
      </c>
      <c r="OE17" s="7">
        <f>IF(OR('Z-scores'!OE17&gt;3,'Z-scores'!OE17&lt;-3),"",'Z-scores'!OE17)</f>
        <v>4.326E-2</v>
      </c>
      <c r="OF17" s="7">
        <f>IF(OR('Z-scores'!OF17&gt;3,'Z-scores'!OF17&lt;-3),"",'Z-scores'!OF17)</f>
        <v>0.45771000000000001</v>
      </c>
      <c r="OG17" s="7">
        <f>IF(OR('Z-scores'!OG17&gt;3,'Z-scores'!OG17&lt;-3),"",'Z-scores'!OG17)</f>
        <v>-0.18720000000000001</v>
      </c>
      <c r="OH17" s="7">
        <f>IF(OR('Z-scores'!OH17&gt;3,'Z-scores'!OH17&lt;-3),"",'Z-scores'!OH17)</f>
        <v>1.79121</v>
      </c>
      <c r="OI17" s="7">
        <f>IF(OR('Z-scores'!OI17&gt;3,'Z-scores'!OI17&lt;-3),"",'Z-scores'!OI17)</f>
        <v>1.27251</v>
      </c>
      <c r="OJ17" s="7">
        <f>IF(OR('Z-scores'!OJ17&gt;3,'Z-scores'!OJ17&lt;-3),"",'Z-scores'!OJ17)</f>
        <v>1.1796899999999999</v>
      </c>
      <c r="OK17" s="7">
        <f>IF(OR('Z-scores'!OK17&gt;3,'Z-scores'!OK17&lt;-3),"",'Z-scores'!OK17)</f>
        <v>-0.17543</v>
      </c>
      <c r="OL17" s="7">
        <f>IF(OR('Z-scores'!OL17&gt;3,'Z-scores'!OL17&lt;-3),"",'Z-scores'!OL17)</f>
        <v>6.191E-2</v>
      </c>
      <c r="OM17" s="7">
        <f>IF(OR('Z-scores'!OM17&gt;3,'Z-scores'!OM17&lt;-3),"",'Z-scores'!OM17)</f>
        <v>0.12254</v>
      </c>
      <c r="ON17" s="7">
        <f>IF(OR('Z-scores'!ON17&gt;3,'Z-scores'!ON17&lt;-3),"",'Z-scores'!ON17)</f>
        <v>-0.40123999999999999</v>
      </c>
      <c r="OO17" s="7">
        <f>IF(OR('Z-scores'!OO17&gt;3,'Z-scores'!OO17&lt;-3),"",'Z-scores'!OO17)</f>
        <v>-0.26956999999999998</v>
      </c>
      <c r="OP17" s="7">
        <f>IF(OR('Z-scores'!OP17&gt;3,'Z-scores'!OP17&lt;-3),"",'Z-scores'!OP17)</f>
        <v>-0.24254000000000001</v>
      </c>
      <c r="OQ17" s="7">
        <f>IF(OR('Z-scores'!OQ17&gt;3,'Z-scores'!OQ17&lt;-3),"",'Z-scores'!OQ17)</f>
        <v>-2.793E-2</v>
      </c>
      <c r="OR17" s="7">
        <f>IF(OR('Z-scores'!OR17&gt;3,'Z-scores'!OR17&lt;-3),"",'Z-scores'!OR17)</f>
        <v>-0.15149000000000001</v>
      </c>
      <c r="OS17" s="7">
        <f>IF(OR('Z-scores'!OS17&gt;3,'Z-scores'!OS17&lt;-3),"",'Z-scores'!OS17)</f>
        <v>6.7860000000000004E-2</v>
      </c>
      <c r="OT17" s="7">
        <f>IF(OR('Z-scores'!OT17&gt;3,'Z-scores'!OT17&lt;-3),"",'Z-scores'!OT17)</f>
        <v>9.6140000000000003E-2</v>
      </c>
      <c r="OU17" s="7">
        <f>IF(OR('Z-scores'!OU17&gt;3,'Z-scores'!OU17&lt;-3),"",'Z-scores'!OU17)</f>
        <v>-0.43347999999999998</v>
      </c>
      <c r="OV17" s="7">
        <f>IF(OR('Z-scores'!OV17&gt;3,'Z-scores'!OV17&lt;-3),"",'Z-scores'!OV17)</f>
        <v>-0.44485999999999998</v>
      </c>
      <c r="OW17" s="7">
        <f>IF(OR('Z-scores'!OW17&gt;3,'Z-scores'!OW17&lt;-3),"",'Z-scores'!OW17)</f>
        <v>-0.40928999999999999</v>
      </c>
      <c r="OX17" s="7">
        <f>IF(OR('Z-scores'!OX17&gt;3,'Z-scores'!OX17&lt;-3),"",'Z-scores'!OX17)</f>
        <v>-7.4759999999999993E-2</v>
      </c>
      <c r="OY17" s="7">
        <f>IF(OR('Z-scores'!OY17&gt;3,'Z-scores'!OY17&lt;-3),"",'Z-scores'!OY17)</f>
        <v>2.827E-2</v>
      </c>
      <c r="OZ17" s="7">
        <f>IF(OR('Z-scores'!OZ17&gt;3,'Z-scores'!OZ17&lt;-3),"",'Z-scores'!OZ17)</f>
        <v>1.4090400000000001</v>
      </c>
      <c r="PA17" s="7">
        <f>IF(OR('Z-scores'!PA17&gt;3,'Z-scores'!PA17&lt;-3),"",'Z-scores'!PA17)</f>
        <v>2.2020000000000001E-2</v>
      </c>
      <c r="PB17" s="7">
        <f>IF(OR('Z-scores'!PB17&gt;3,'Z-scores'!PB17&lt;-3),"",'Z-scores'!PB17)</f>
        <v>0.17510000000000001</v>
      </c>
      <c r="PC17" s="7" t="str">
        <f>IF(OR('Z-scores'!PC17&gt;3,'Z-scores'!PC17&lt;-3),"",'Z-scores'!PC17)</f>
        <v/>
      </c>
      <c r="PD17" s="7">
        <f>IF(OR('Z-scores'!PD17&gt;3,'Z-scores'!PD17&lt;-3),"",'Z-scores'!PD17)</f>
        <v>0.51375000000000004</v>
      </c>
      <c r="PE17" s="7">
        <f>IF(OR('Z-scores'!PE17&gt;3,'Z-scores'!PE17&lt;-3),"",'Z-scores'!PE17)</f>
        <v>0.32194</v>
      </c>
      <c r="PF17" s="7">
        <f>IF(OR('Z-scores'!PF17&gt;3,'Z-scores'!PF17&lt;-3),"",'Z-scores'!PF17)</f>
        <v>0.10512000000000001</v>
      </c>
      <c r="PG17" s="7">
        <f>IF(OR('Z-scores'!PG17&gt;3,'Z-scores'!PG17&lt;-3),"",'Z-scores'!PG17)</f>
        <v>-0.20377000000000001</v>
      </c>
      <c r="PH17" s="7">
        <f>IF(OR('Z-scores'!PH17&gt;3,'Z-scores'!PH17&lt;-3),"",'Z-scores'!PH17)</f>
        <v>-0.49246000000000001</v>
      </c>
      <c r="PI17" s="7">
        <f>IF(OR('Z-scores'!PI17&gt;3,'Z-scores'!PI17&lt;-3),"",'Z-scores'!PI17)</f>
        <v>-0.34582000000000002</v>
      </c>
      <c r="PJ17" s="7">
        <f>IF(OR('Z-scores'!PJ17&gt;3,'Z-scores'!PJ17&lt;-3),"",'Z-scores'!PJ17)</f>
        <v>2.0001000000000002</v>
      </c>
      <c r="PK17" s="7">
        <f>IF(OR('Z-scores'!PK17&gt;3,'Z-scores'!PK17&lt;-3),"",'Z-scores'!PK17)</f>
        <v>6.9889999999999994E-2</v>
      </c>
      <c r="PL17" s="7">
        <f>IF(OR('Z-scores'!PL17&gt;3,'Z-scores'!PL17&lt;-3),"",'Z-scores'!PL17)</f>
        <v>-0.31169000000000002</v>
      </c>
      <c r="PM17" s="7">
        <f>IF(OR('Z-scores'!PM17&gt;3,'Z-scores'!PM17&lt;-3),"",'Z-scores'!PM17)</f>
        <v>0.83347000000000004</v>
      </c>
      <c r="PN17" s="7">
        <f>IF(OR('Z-scores'!PN17&gt;3,'Z-scores'!PN17&lt;-3),"",'Z-scores'!PN17)</f>
        <v>0.37502000000000002</v>
      </c>
      <c r="PO17" s="7">
        <f>IF(OR('Z-scores'!PO17&gt;3,'Z-scores'!PO17&lt;-3),"",'Z-scores'!PO17)</f>
        <v>-0.37290000000000001</v>
      </c>
      <c r="PP17" s="7">
        <f>IF(OR('Z-scores'!PP17&gt;3,'Z-scores'!PP17&lt;-3),"",'Z-scores'!PP17)</f>
        <v>-0.24254000000000001</v>
      </c>
      <c r="PQ17" s="7">
        <f>IF(OR('Z-scores'!PQ17&gt;3,'Z-scores'!PQ17&lt;-3),"",'Z-scores'!PQ17)</f>
        <v>0.48075000000000001</v>
      </c>
      <c r="PR17" s="7">
        <f>IF(OR('Z-scores'!PR17&gt;3,'Z-scores'!PR17&lt;-3),"",'Z-scores'!PR17)</f>
        <v>-0.10093000000000001</v>
      </c>
      <c r="PS17" s="7">
        <f>IF(OR('Z-scores'!PS17&gt;3,'Z-scores'!PS17&lt;-3),"",'Z-scores'!PS17)</f>
        <v>-0.75792000000000004</v>
      </c>
      <c r="PT17" s="7">
        <f>IF(OR('Z-scores'!PT17&gt;3,'Z-scores'!PT17&lt;-3),"",'Z-scores'!PT17)</f>
        <v>-0.17163999999999999</v>
      </c>
      <c r="PU17" s="7">
        <f>IF(OR('Z-scores'!PU17&gt;3,'Z-scores'!PU17&lt;-3),"",'Z-scores'!PU17)</f>
        <v>-0.79396</v>
      </c>
      <c r="PV17" s="7">
        <f>IF(OR('Z-scores'!PV17&gt;3,'Z-scores'!PV17&lt;-3),"",'Z-scores'!PV17)</f>
        <v>-0.51504000000000005</v>
      </c>
      <c r="PW17" s="7">
        <f>IF(OR('Z-scores'!PW17&gt;3,'Z-scores'!PW17&lt;-3),"",'Z-scores'!PW17)</f>
        <v>0.17624000000000001</v>
      </c>
      <c r="PX17" s="7">
        <f>IF(OR('Z-scores'!PX17&gt;3,'Z-scores'!PX17&lt;-3),"",'Z-scores'!PX17)</f>
        <v>0.47904000000000002</v>
      </c>
      <c r="PY17" s="7">
        <f>IF(OR('Z-scores'!PY17&gt;3,'Z-scores'!PY17&lt;-3),"",'Z-scores'!PY17)</f>
        <v>-0.66873000000000005</v>
      </c>
      <c r="PZ17" s="7">
        <f>IF(OR('Z-scores'!PZ17&gt;3,'Z-scores'!PZ17&lt;-3),"",'Z-scores'!PZ17)</f>
        <v>-0.78308999999999995</v>
      </c>
      <c r="QA17" s="7">
        <f>IF(OR('Z-scores'!QA17&gt;3,'Z-scores'!QA17&lt;-3),"",'Z-scores'!QA17)</f>
        <v>-0.73250000000000004</v>
      </c>
      <c r="QB17" s="7">
        <f>IF(OR('Z-scores'!QB17&gt;3,'Z-scores'!QB17&lt;-3),"",'Z-scores'!QB17)</f>
        <v>1.27068</v>
      </c>
      <c r="QC17" s="7">
        <f>IF(OR('Z-scores'!QC17&gt;3,'Z-scores'!QC17&lt;-3),"",'Z-scores'!QC17)</f>
        <v>-0.51922000000000001</v>
      </c>
      <c r="QD17" s="7">
        <f>IF(OR('Z-scores'!QD17&gt;3,'Z-scores'!QD17&lt;-3),"",'Z-scores'!QD17)</f>
        <v>-0.51207000000000003</v>
      </c>
      <c r="QE17" s="7">
        <f>IF(OR('Z-scores'!QE17&gt;3,'Z-scores'!QE17&lt;-3),"",'Z-scores'!QE17)</f>
        <v>-0.46250999999999998</v>
      </c>
      <c r="QF17" s="7">
        <f>IF(OR('Z-scores'!QF17&gt;3,'Z-scores'!QF17&lt;-3),"",'Z-scores'!QF17)</f>
        <v>-0.44006000000000001</v>
      </c>
      <c r="QG17" s="7">
        <f>IF(OR('Z-scores'!QG17&gt;3,'Z-scores'!QG17&lt;-3),"",'Z-scores'!QG17)</f>
        <v>-0.24515000000000001</v>
      </c>
      <c r="QH17" s="7">
        <f>IF(OR('Z-scores'!QH17&gt;3,'Z-scores'!QH17&lt;-3),"",'Z-scores'!QH17)</f>
        <v>-0.34300000000000003</v>
      </c>
      <c r="QI17" s="7">
        <f>IF(OR('Z-scores'!QI17&gt;3,'Z-scores'!QI17&lt;-3),"",'Z-scores'!QI17)</f>
        <v>0.77198999999999995</v>
      </c>
      <c r="QJ17" s="7">
        <f>IF(OR('Z-scores'!QJ17&gt;3,'Z-scores'!QJ17&lt;-3),"",'Z-scores'!QJ17)</f>
        <v>-0.46577000000000002</v>
      </c>
      <c r="QK17" s="7">
        <f>IF(OR('Z-scores'!QK17&gt;3,'Z-scores'!QK17&lt;-3),"",'Z-scores'!QK17)</f>
        <v>-0.44785999999999998</v>
      </c>
      <c r="QL17" s="7">
        <f>IF(OR('Z-scores'!QL17&gt;3,'Z-scores'!QL17&lt;-3),"",'Z-scores'!QL17)</f>
        <v>0.32236999999999999</v>
      </c>
      <c r="QM17" s="7">
        <f>IF(OR('Z-scores'!QM17&gt;3,'Z-scores'!QM17&lt;-3),"",'Z-scores'!QM17)</f>
        <v>-0.48875999999999997</v>
      </c>
      <c r="QN17" s="7">
        <f>IF(OR('Z-scores'!QN17&gt;3,'Z-scores'!QN17&lt;-3),"",'Z-scores'!QN17)</f>
        <v>-0.56372999999999995</v>
      </c>
      <c r="QO17" s="7">
        <f>IF(OR('Z-scores'!QO17&gt;3,'Z-scores'!QO17&lt;-3),"",'Z-scores'!QO17)</f>
        <v>-0.59772000000000003</v>
      </c>
      <c r="QP17" s="7">
        <f>IF(OR('Z-scores'!QP17&gt;3,'Z-scores'!QP17&lt;-3),"",'Z-scores'!QP17)</f>
        <v>-0.49442999999999998</v>
      </c>
      <c r="QQ17" s="7">
        <f>IF(OR('Z-scores'!QQ17&gt;3,'Z-scores'!QQ17&lt;-3),"",'Z-scores'!QQ17)</f>
        <v>-0.46738000000000002</v>
      </c>
      <c r="QR17" s="7">
        <f>IF(OR('Z-scores'!QR17&gt;3,'Z-scores'!QR17&lt;-3),"",'Z-scores'!QR17)</f>
        <v>-0.53129000000000004</v>
      </c>
      <c r="QS17" s="7">
        <f>IF(OR('Z-scores'!QS17&gt;3,'Z-scores'!QS17&lt;-3),"",'Z-scores'!QS17)</f>
        <v>-0.25596000000000002</v>
      </c>
      <c r="QT17" s="7">
        <f>IF(OR('Z-scores'!QT17&gt;3,'Z-scores'!QT17&lt;-3),"",'Z-scores'!QT17)</f>
        <v>0.25613999999999998</v>
      </c>
      <c r="QU17" s="7">
        <f>IF(OR('Z-scores'!QU17&gt;3,'Z-scores'!QU17&lt;-3),"",'Z-scores'!QU17)</f>
        <v>-0.58370999999999995</v>
      </c>
      <c r="QV17" s="7">
        <f>IF(OR('Z-scores'!QV17&gt;3,'Z-scores'!QV17&lt;-3),"",'Z-scores'!QV17)</f>
        <v>1.16584</v>
      </c>
      <c r="QW17" s="7">
        <f>IF(OR('Z-scores'!QW17&gt;3,'Z-scores'!QW17&lt;-3),"",'Z-scores'!QW17)</f>
        <v>0.88719000000000003</v>
      </c>
      <c r="QX17" s="7">
        <f>IF(OR('Z-scores'!QX17&gt;3,'Z-scores'!QX17&lt;-3),"",'Z-scores'!QX17)</f>
        <v>-0.39845000000000003</v>
      </c>
      <c r="QY17" s="7">
        <f>IF(OR('Z-scores'!QY17&gt;3,'Z-scores'!QY17&lt;-3),"",'Z-scores'!QY17)</f>
        <v>-0.54068000000000005</v>
      </c>
      <c r="QZ17" s="7">
        <f>IF(OR('Z-scores'!QZ17&gt;3,'Z-scores'!QZ17&lt;-3),"",'Z-scores'!QZ17)</f>
        <v>0.27722000000000002</v>
      </c>
      <c r="RA17" s="7">
        <f>IF(OR('Z-scores'!RA17&gt;3,'Z-scores'!RA17&lt;-3),"",'Z-scores'!RA17)</f>
        <v>-0.58979000000000004</v>
      </c>
      <c r="RB17" s="7">
        <f>IF(OR('Z-scores'!RB17&gt;3,'Z-scores'!RB17&lt;-3),"",'Z-scores'!RB17)</f>
        <v>0.10050000000000001</v>
      </c>
      <c r="RC17" s="7">
        <f>IF(OR('Z-scores'!RC17&gt;3,'Z-scores'!RC17&lt;-3),"",'Z-scores'!RC17)</f>
        <v>-0.17422000000000001</v>
      </c>
      <c r="RD17" s="7">
        <f>IF(OR('Z-scores'!RD17&gt;3,'Z-scores'!RD17&lt;-3),"",'Z-scores'!RD17)</f>
        <v>-0.27921000000000001</v>
      </c>
      <c r="RE17" s="7">
        <f>IF(OR('Z-scores'!RE17&gt;3,'Z-scores'!RE17&lt;-3),"",'Z-scores'!RE17)</f>
        <v>0.13999</v>
      </c>
      <c r="RF17" s="7">
        <f>IF(OR('Z-scores'!RF17&gt;3,'Z-scores'!RF17&lt;-3),"",'Z-scores'!RF17)</f>
        <v>-0.12873999999999999</v>
      </c>
      <c r="RG17" s="7">
        <f>IF(OR('Z-scores'!RG17&gt;3,'Z-scores'!RG17&lt;-3),"",'Z-scores'!RG17)</f>
        <v>0.83504999999999996</v>
      </c>
      <c r="RH17" s="7">
        <f>IF(OR('Z-scores'!RH17&gt;3,'Z-scores'!RH17&lt;-3),"",'Z-scores'!RH17)</f>
        <v>-0.11695999999999999</v>
      </c>
      <c r="RI17" s="7">
        <f>IF(OR('Z-scores'!RI17&gt;3,'Z-scores'!RI17&lt;-3),"",'Z-scores'!RI17)</f>
        <v>0.13078000000000001</v>
      </c>
      <c r="RJ17" s="7">
        <f>IF(OR('Z-scores'!RJ17&gt;3,'Z-scores'!RJ17&lt;-3),"",'Z-scores'!RJ17)</f>
        <v>-0.57257999999999998</v>
      </c>
      <c r="RK17" s="7">
        <f>IF(OR('Z-scores'!RK17&gt;3,'Z-scores'!RK17&lt;-3),"",'Z-scores'!RK17)</f>
        <v>-0.43915999999999999</v>
      </c>
      <c r="RL17" s="7">
        <f>IF(OR('Z-scores'!RL17&gt;3,'Z-scores'!RL17&lt;-3),"",'Z-scores'!RL17)</f>
        <v>-0.63224999999999998</v>
      </c>
      <c r="RM17" s="7">
        <f>IF(OR('Z-scores'!RM17&gt;3,'Z-scores'!RM17&lt;-3),"",'Z-scores'!RM17)</f>
        <v>9.3259999999999996E-2</v>
      </c>
      <c r="RN17" s="7">
        <f>IF(OR('Z-scores'!RN17&gt;3,'Z-scores'!RN17&lt;-3),"",'Z-scores'!RN17)</f>
        <v>-0.35188999999999998</v>
      </c>
      <c r="RO17" s="7">
        <f>IF(OR('Z-scores'!RO17&gt;3,'Z-scores'!RO17&lt;-3),"",'Z-scores'!RO17)</f>
        <v>-0.17052</v>
      </c>
      <c r="RP17" s="7">
        <f>IF(OR('Z-scores'!RP17&gt;3,'Z-scores'!RP17&lt;-3),"",'Z-scores'!RP17)</f>
        <v>0.18334</v>
      </c>
      <c r="RQ17" s="7">
        <f>IF(OR('Z-scores'!RQ17&gt;3,'Z-scores'!RQ17&lt;-3),"",'Z-scores'!RQ17)</f>
        <v>5.4919999999999997E-2</v>
      </c>
      <c r="RR17" s="7">
        <f>IF(OR('Z-scores'!RR17&gt;3,'Z-scores'!RR17&lt;-3),"",'Z-scores'!RR17)</f>
        <v>0.26612999999999998</v>
      </c>
      <c r="RS17" s="7">
        <f>IF(OR('Z-scores'!RS17&gt;3,'Z-scores'!RS17&lt;-3),"",'Z-scores'!RS17)</f>
        <v>9.4289999999999999E-2</v>
      </c>
      <c r="RT17" s="7">
        <f>IF(OR('Z-scores'!RT17&gt;3,'Z-scores'!RT17&lt;-3),"",'Z-scores'!RT17)</f>
        <v>-0.48863000000000001</v>
      </c>
      <c r="RU17" s="7">
        <f>IF(OR('Z-scores'!RU17&gt;3,'Z-scores'!RU17&lt;-3),"",'Z-scores'!RU17)</f>
        <v>2.0070000000000001E-2</v>
      </c>
      <c r="RV17" s="7">
        <f>IF(OR('Z-scores'!RV17&gt;3,'Z-scores'!RV17&lt;-3),"",'Z-scores'!RV17)</f>
        <v>0.18787999999999999</v>
      </c>
      <c r="RW17" s="7">
        <f>IF(OR('Z-scores'!RW17&gt;3,'Z-scores'!RW17&lt;-3),"",'Z-scores'!RW17)</f>
        <v>-0.44211</v>
      </c>
      <c r="RX17" s="7">
        <f>IF(OR('Z-scores'!RX17&gt;3,'Z-scores'!RX17&lt;-3),"",'Z-scores'!RX17)</f>
        <v>-0.30325999999999997</v>
      </c>
      <c r="RY17" s="7">
        <f>IF(OR('Z-scores'!RY17&gt;3,'Z-scores'!RY17&lt;-3),"",'Z-scores'!RY17)</f>
        <v>-0.28127000000000002</v>
      </c>
      <c r="RZ17" s="7">
        <f>IF(OR('Z-scores'!RZ17&gt;3,'Z-scores'!RZ17&lt;-3),"",'Z-scores'!RZ17)</f>
        <v>-0.47878999999999999</v>
      </c>
      <c r="SA17" s="7">
        <f>IF(OR('Z-scores'!SA17&gt;3,'Z-scores'!SA17&lt;-3),"",'Z-scores'!SA17)</f>
        <v>-0.23258000000000001</v>
      </c>
      <c r="SB17" s="7">
        <f>IF(OR('Z-scores'!SB17&gt;3,'Z-scores'!SB17&lt;-3),"",'Z-scores'!SB17)</f>
        <v>-0.65644999999999998</v>
      </c>
      <c r="SC17" s="7">
        <f>IF(OR('Z-scores'!SC17&gt;3,'Z-scores'!SC17&lt;-3),"",'Z-scores'!SC17)</f>
        <v>0.22433</v>
      </c>
      <c r="SD17" s="7">
        <f>IF(OR('Z-scores'!SD17&gt;3,'Z-scores'!SD17&lt;-3),"",'Z-scores'!SD17)</f>
        <v>0.87529000000000001</v>
      </c>
      <c r="SE17" s="7">
        <f>IF(OR('Z-scores'!SE17&gt;3,'Z-scores'!SE17&lt;-3),"",'Z-scores'!SE17)</f>
        <v>2.46191</v>
      </c>
      <c r="SF17" s="7">
        <f>IF(OR('Z-scores'!SF17&gt;3,'Z-scores'!SF17&lt;-3),"",'Z-scores'!SF17)</f>
        <v>-0.28514</v>
      </c>
      <c r="SG17" s="7">
        <f>IF(OR('Z-scores'!SG17&gt;3,'Z-scores'!SG17&lt;-3),"",'Z-scores'!SG17)</f>
        <v>0.47727000000000003</v>
      </c>
      <c r="SH17" s="7">
        <f>IF(OR('Z-scores'!SH17&gt;3,'Z-scores'!SH17&lt;-3),"",'Z-scores'!SH17)</f>
        <v>0.31823000000000001</v>
      </c>
      <c r="SI17" s="7">
        <f>IF(OR('Z-scores'!SI17&gt;3,'Z-scores'!SI17&lt;-3),"",'Z-scores'!SI17)</f>
        <v>-0.41759000000000002</v>
      </c>
      <c r="SJ17" s="7">
        <f>IF(OR('Z-scores'!SJ17&gt;3,'Z-scores'!SJ17&lt;-3),"",'Z-scores'!SJ17)</f>
        <v>0.38186999999999999</v>
      </c>
      <c r="SK17" s="7">
        <f>IF(OR('Z-scores'!SK17&gt;3,'Z-scores'!SK17&lt;-3),"",'Z-scores'!SK17)</f>
        <v>-0.12266000000000001</v>
      </c>
      <c r="SL17" s="7">
        <f>IF(OR('Z-scores'!SL17&gt;3,'Z-scores'!SL17&lt;-3),"",'Z-scores'!SL17)</f>
        <v>-0.28488000000000002</v>
      </c>
      <c r="SM17" s="7">
        <f>IF(OR('Z-scores'!SM17&gt;3,'Z-scores'!SM17&lt;-3),"",'Z-scores'!SM17)</f>
        <v>5.0799999999999998E-2</v>
      </c>
      <c r="SN17" s="7">
        <f>IF(OR('Z-scores'!SN17&gt;3,'Z-scores'!SN17&lt;-3),"",'Z-scores'!SN17)</f>
        <v>0.87021000000000004</v>
      </c>
      <c r="SO17" s="7">
        <f>IF(OR('Z-scores'!SO17&gt;3,'Z-scores'!SO17&lt;-3),"",'Z-scores'!SO17)</f>
        <v>-0.15590000000000001</v>
      </c>
      <c r="SP17" s="7">
        <f>IF(OR('Z-scores'!SP17&gt;3,'Z-scores'!SP17&lt;-3),"",'Z-scores'!SP17)</f>
        <v>-0.48698000000000002</v>
      </c>
      <c r="SQ17" s="7">
        <f>IF(OR('Z-scores'!SQ17&gt;3,'Z-scores'!SQ17&lt;-3),"",'Z-scores'!SQ17)</f>
        <v>-0.61958000000000002</v>
      </c>
      <c r="SR17" s="7">
        <f>IF(OR('Z-scores'!SR17&gt;3,'Z-scores'!SR17&lt;-3),"",'Z-scores'!SR17)</f>
        <v>0.31125000000000003</v>
      </c>
      <c r="SS17" s="7">
        <f>IF(OR('Z-scores'!SS17&gt;3,'Z-scores'!SS17&lt;-3),"",'Z-scores'!SS17)</f>
        <v>0.19527</v>
      </c>
      <c r="ST17" s="7">
        <f>IF(OR('Z-scores'!ST17&gt;3,'Z-scores'!ST17&lt;-3),"",'Z-scores'!ST17)</f>
        <v>0.33628999999999998</v>
      </c>
      <c r="SU17" s="7">
        <f>IF(OR('Z-scores'!SU17&gt;3,'Z-scores'!SU17&lt;-3),"",'Z-scores'!SU17)</f>
        <v>-0.41658000000000001</v>
      </c>
      <c r="SV17" s="7">
        <f>IF(OR('Z-scores'!SV17&gt;3,'Z-scores'!SV17&lt;-3),"",'Z-scores'!SV17)</f>
        <v>2.213E-2</v>
      </c>
      <c r="SW17" s="7">
        <f>IF(OR('Z-scores'!SW17&gt;3,'Z-scores'!SW17&lt;-3),"",'Z-scores'!SW17)</f>
        <v>-0.62339999999999995</v>
      </c>
      <c r="SX17" s="7">
        <f>IF(OR('Z-scores'!SX17&gt;3,'Z-scores'!SX17&lt;-3),"",'Z-scores'!SX17)</f>
        <v>-2.7099999999999999E-2</v>
      </c>
      <c r="SY17" s="7">
        <f>IF(OR('Z-scores'!SY17&gt;3,'Z-scores'!SY17&lt;-3),"",'Z-scores'!SY17)</f>
        <v>-0.14901</v>
      </c>
      <c r="SZ17" s="7">
        <f>IF(OR('Z-scores'!SZ17&gt;3,'Z-scores'!SZ17&lt;-3),"",'Z-scores'!SZ17)</f>
        <v>-0.29171999999999998</v>
      </c>
      <c r="TA17" s="7">
        <f>IF(OR('Z-scores'!TA17&gt;3,'Z-scores'!TA17&lt;-3),"",'Z-scores'!TA17)</f>
        <v>-0.19835</v>
      </c>
      <c r="TB17" s="7">
        <f>IF(OR('Z-scores'!TB17&gt;3,'Z-scores'!TB17&lt;-3),"",'Z-scores'!TB17)</f>
        <v>-0.47316999999999998</v>
      </c>
      <c r="TC17" s="7">
        <f>IF(OR('Z-scores'!TC17&gt;3,'Z-scores'!TC17&lt;-3),"",'Z-scores'!TC17)</f>
        <v>0.30135000000000001</v>
      </c>
      <c r="TD17" s="7">
        <f>IF(OR('Z-scores'!TD17&gt;3,'Z-scores'!TD17&lt;-3),"",'Z-scores'!TD17)</f>
        <v>-0.35482999999999998</v>
      </c>
      <c r="TE17" s="7">
        <f>IF(OR('Z-scores'!TE17&gt;3,'Z-scores'!TE17&lt;-3),"",'Z-scores'!TE17)</f>
        <v>-0.38191000000000003</v>
      </c>
      <c r="TF17" s="7">
        <f>IF(OR('Z-scores'!TF17&gt;3,'Z-scores'!TF17&lt;-3),"",'Z-scores'!TF17)</f>
        <v>-0.44739000000000001</v>
      </c>
      <c r="TG17" s="7">
        <f>IF(OR('Z-scores'!TG17&gt;3,'Z-scores'!TG17&lt;-3),"",'Z-scores'!TG17)</f>
        <v>-0.26223000000000002</v>
      </c>
      <c r="TH17" s="7">
        <f>IF(OR('Z-scores'!TH17&gt;3,'Z-scores'!TH17&lt;-3),"",'Z-scores'!TH17)</f>
        <v>7.1319999999999995E-2</v>
      </c>
      <c r="TI17" s="7">
        <f>IF(OR('Z-scores'!TI17&gt;3,'Z-scores'!TI17&lt;-3),"",'Z-scores'!TI17)</f>
        <v>0.43109999999999998</v>
      </c>
      <c r="TJ17" s="7">
        <f>IF(OR('Z-scores'!TJ17&gt;3,'Z-scores'!TJ17&lt;-3),"",'Z-scores'!TJ17)</f>
        <v>-0.42902000000000001</v>
      </c>
      <c r="TK17" s="7">
        <f>IF(OR('Z-scores'!TK17&gt;3,'Z-scores'!TK17&lt;-3),"",'Z-scores'!TK17)</f>
        <v>-0.31146000000000001</v>
      </c>
      <c r="TL17" s="7">
        <f>IF(OR('Z-scores'!TL17&gt;3,'Z-scores'!TL17&lt;-3),"",'Z-scores'!TL17)</f>
        <v>-0.40244000000000002</v>
      </c>
      <c r="TM17" s="7">
        <f>IF(OR('Z-scores'!TM17&gt;3,'Z-scores'!TM17&lt;-3),"",'Z-scores'!TM17)</f>
        <v>-0.71477000000000002</v>
      </c>
      <c r="TN17" s="7">
        <f>IF(OR('Z-scores'!TN17&gt;3,'Z-scores'!TN17&lt;-3),"",'Z-scores'!TN17)</f>
        <v>-0.10893</v>
      </c>
      <c r="TO17" s="7">
        <f>IF(OR('Z-scores'!TO17&gt;3,'Z-scores'!TO17&lt;-3),"",'Z-scores'!TO17)</f>
        <v>-0.42685000000000001</v>
      </c>
      <c r="TP17" s="7">
        <f>IF(OR('Z-scores'!TP17&gt;3,'Z-scores'!TP17&lt;-3),"",'Z-scores'!TP17)</f>
        <v>-0.16183</v>
      </c>
      <c r="TQ17" s="7">
        <f>IF(OR('Z-scores'!TQ17&gt;3,'Z-scores'!TQ17&lt;-3),"",'Z-scores'!TQ17)</f>
        <v>-0.49314000000000002</v>
      </c>
      <c r="TR17" s="7">
        <f>IF(OR('Z-scores'!TR17&gt;3,'Z-scores'!TR17&lt;-3),"",'Z-scores'!TR17)</f>
        <v>-0.65432999999999997</v>
      </c>
      <c r="TS17" s="7">
        <f>IF(OR('Z-scores'!TS17&gt;3,'Z-scores'!TS17&lt;-3),"",'Z-scores'!TS17)</f>
        <v>-0.59241999999999995</v>
      </c>
      <c r="TT17" s="7">
        <f>IF(OR('Z-scores'!TT17&gt;3,'Z-scores'!TT17&lt;-3),"",'Z-scores'!TT17)</f>
        <v>-0.41014</v>
      </c>
      <c r="TU17" s="7">
        <f>IF(OR('Z-scores'!TU17&gt;3,'Z-scores'!TU17&lt;-3),"",'Z-scores'!TU17)</f>
        <v>0.49270000000000003</v>
      </c>
      <c r="TV17" s="7">
        <f>IF(OR('Z-scores'!TV17&gt;3,'Z-scores'!TV17&lt;-3),"",'Z-scores'!TV17)</f>
        <v>-0.27772999999999998</v>
      </c>
      <c r="TW17" s="7">
        <f>IF(OR('Z-scores'!TW17&gt;3,'Z-scores'!TW17&lt;-3),"",'Z-scores'!TW17)</f>
        <v>-0.72301000000000004</v>
      </c>
      <c r="TX17" s="7">
        <f>IF(OR('Z-scores'!TX17&gt;3,'Z-scores'!TX17&lt;-3),"",'Z-scores'!TX17)</f>
        <v>-0.29503000000000001</v>
      </c>
      <c r="TY17" s="7">
        <f>IF(OR('Z-scores'!TY17&gt;3,'Z-scores'!TY17&lt;-3),"",'Z-scores'!TY17)</f>
        <v>-0.42953999999999998</v>
      </c>
      <c r="TZ17" s="7">
        <f>IF(OR('Z-scores'!TZ17&gt;3,'Z-scores'!TZ17&lt;-3),"",'Z-scores'!TZ17)</f>
        <v>-0.46138000000000001</v>
      </c>
      <c r="UA17" s="7">
        <f>IF(OR('Z-scores'!UA17&gt;3,'Z-scores'!UA17&lt;-3),"",'Z-scores'!UA17)</f>
        <v>0.71975</v>
      </c>
      <c r="UB17" s="7">
        <f>IF(OR('Z-scores'!UB17&gt;3,'Z-scores'!UB17&lt;-3),"",'Z-scores'!UB17)</f>
        <v>-0.30704999999999999</v>
      </c>
      <c r="UC17" s="7">
        <f>IF(OR('Z-scores'!UC17&gt;3,'Z-scores'!UC17&lt;-3),"",'Z-scores'!UC17)</f>
        <v>0.92539000000000005</v>
      </c>
      <c r="UD17" s="7">
        <f>IF(OR('Z-scores'!UD17&gt;3,'Z-scores'!UD17&lt;-3),"",'Z-scores'!UD17)</f>
        <v>-0.26904</v>
      </c>
      <c r="UE17" s="7"/>
      <c r="UF17" s="7"/>
      <c r="UG17" s="7"/>
    </row>
    <row r="18" spans="1:553" x14ac:dyDescent="0.25">
      <c r="A18">
        <v>180</v>
      </c>
      <c r="B18">
        <v>1</v>
      </c>
      <c r="C18" s="7">
        <f>IF(OR('Z-scores'!C18&gt;3,'Z-scores'!C18&lt;-3),"",'Z-scores'!C18)</f>
        <v>-0.16175999999999999</v>
      </c>
      <c r="D18" s="7">
        <f>IF(OR('Z-scores'!D18&gt;3,'Z-scores'!D18&lt;-3),"",'Z-scores'!D18)</f>
        <v>-0.65529999999999999</v>
      </c>
      <c r="E18" s="7">
        <f>IF(OR('Z-scores'!E18&gt;3,'Z-scores'!E18&lt;-3),"",'Z-scores'!E18)</f>
        <v>-0.38700000000000001</v>
      </c>
      <c r="F18" s="7">
        <f>IF(OR('Z-scores'!F18&gt;3,'Z-scores'!F18&lt;-3),"",'Z-scores'!F18)</f>
        <v>-7.9920000000000005E-2</v>
      </c>
      <c r="G18" s="7">
        <f>IF(OR('Z-scores'!G18&gt;3,'Z-scores'!G18&lt;-3),"",'Z-scores'!G18)</f>
        <v>8.7760000000000005E-2</v>
      </c>
      <c r="H18" s="7">
        <f>IF(OR('Z-scores'!H18&gt;3,'Z-scores'!H18&lt;-3),"",'Z-scores'!H18)</f>
        <v>-0.46350000000000002</v>
      </c>
      <c r="I18" s="7">
        <f>IF(OR('Z-scores'!I18&gt;3,'Z-scores'!I18&lt;-3),"",'Z-scores'!I18)</f>
        <v>-0.48821999999999999</v>
      </c>
      <c r="J18" s="7">
        <f>IF(OR('Z-scores'!J18&gt;3,'Z-scores'!J18&lt;-3),"",'Z-scores'!J18)</f>
        <v>-0.26243</v>
      </c>
      <c r="K18" s="7">
        <f>IF(OR('Z-scores'!K18&gt;3,'Z-scores'!K18&lt;-3),"",'Z-scores'!K18)</f>
        <v>1.1165700000000001</v>
      </c>
      <c r="L18" s="7">
        <f>IF(OR('Z-scores'!L18&gt;3,'Z-scores'!L18&lt;-3),"",'Z-scores'!L18)</f>
        <v>0.79393000000000002</v>
      </c>
      <c r="M18" s="7">
        <f>IF(OR('Z-scores'!M18&gt;3,'Z-scores'!M18&lt;-3),"",'Z-scores'!M18)</f>
        <v>-0.43409999999999999</v>
      </c>
      <c r="N18" s="7">
        <f>IF(OR('Z-scores'!N18&gt;3,'Z-scores'!N18&lt;-3),"",'Z-scores'!N18)</f>
        <v>-0.34139999999999998</v>
      </c>
      <c r="O18" s="7">
        <f>IF(OR('Z-scores'!O18&gt;3,'Z-scores'!O18&lt;-3),"",'Z-scores'!O18)</f>
        <v>-0.46394000000000002</v>
      </c>
      <c r="P18" s="7">
        <f>IF(OR('Z-scores'!P18&gt;3,'Z-scores'!P18&lt;-3),"",'Z-scores'!P18)</f>
        <v>-0.48570000000000002</v>
      </c>
      <c r="Q18" s="7">
        <f>IF(OR('Z-scores'!Q18&gt;3,'Z-scores'!Q18&lt;-3),"",'Z-scores'!Q18)</f>
        <v>0.71421000000000001</v>
      </c>
      <c r="R18" s="7">
        <f>IF(OR('Z-scores'!R18&gt;3,'Z-scores'!R18&lt;-3),"",'Z-scores'!R18)</f>
        <v>0.24601000000000001</v>
      </c>
      <c r="S18" s="7">
        <f>IF(OR('Z-scores'!S18&gt;3,'Z-scores'!S18&lt;-3),"",'Z-scores'!S18)</f>
        <v>-0.68798999999999999</v>
      </c>
      <c r="T18" s="7">
        <f>IF(OR('Z-scores'!T18&gt;3,'Z-scores'!T18&lt;-3),"",'Z-scores'!T18)</f>
        <v>-0.84226000000000001</v>
      </c>
      <c r="U18" s="7">
        <f>IF(OR('Z-scores'!U18&gt;3,'Z-scores'!U18&lt;-3),"",'Z-scores'!U18)</f>
        <v>-0.49548999999999999</v>
      </c>
      <c r="V18" s="7">
        <f>IF(OR('Z-scores'!V18&gt;3,'Z-scores'!V18&lt;-3),"",'Z-scores'!V18)</f>
        <v>-0.18936</v>
      </c>
      <c r="W18" s="7">
        <f>IF(OR('Z-scores'!W18&gt;3,'Z-scores'!W18&lt;-3),"",'Z-scores'!W18)</f>
        <v>1.1513899999999999</v>
      </c>
      <c r="X18" s="7">
        <f>IF(OR('Z-scores'!X18&gt;3,'Z-scores'!X18&lt;-3),"",'Z-scores'!X18)</f>
        <v>0.58045000000000002</v>
      </c>
      <c r="Y18" s="7">
        <f>IF(OR('Z-scores'!Y18&gt;3,'Z-scores'!Y18&lt;-3),"",'Z-scores'!Y18)</f>
        <v>-0.45412999999999998</v>
      </c>
      <c r="Z18" s="7">
        <f>IF(OR('Z-scores'!Z18&gt;3,'Z-scores'!Z18&lt;-3),"",'Z-scores'!Z18)</f>
        <v>-0.84950000000000003</v>
      </c>
      <c r="AA18" s="7">
        <f>IF(OR('Z-scores'!AA18&gt;3,'Z-scores'!AA18&lt;-3),"",'Z-scores'!AA18)</f>
        <v>-0.65154000000000001</v>
      </c>
      <c r="AB18" s="7">
        <f>IF(OR('Z-scores'!AB18&gt;3,'Z-scores'!AB18&lt;-3),"",'Z-scores'!AB18)</f>
        <v>1.3211200000000001</v>
      </c>
      <c r="AC18" s="7">
        <f>IF(OR('Z-scores'!AC18&gt;3,'Z-scores'!AC18&lt;-3),"",'Z-scores'!AC18)</f>
        <v>0.77915000000000001</v>
      </c>
      <c r="AD18" s="7">
        <f>IF(OR('Z-scores'!AD18&gt;3,'Z-scores'!AD18&lt;-3),"",'Z-scores'!AD18)</f>
        <v>-0.58398000000000005</v>
      </c>
      <c r="AE18" s="7">
        <f>IF(OR('Z-scores'!AE18&gt;3,'Z-scores'!AE18&lt;-3),"",'Z-scores'!AE18)</f>
        <v>-1.2195199999999999</v>
      </c>
      <c r="AF18" s="7">
        <f>IF(OR('Z-scores'!AF18&gt;3,'Z-scores'!AF18&lt;-3),"",'Z-scores'!AF18)</f>
        <v>-0.81064000000000003</v>
      </c>
      <c r="AG18" s="7">
        <f>IF(OR('Z-scores'!AG18&gt;3,'Z-scores'!AG18&lt;-3),"",'Z-scores'!AG18)</f>
        <v>-0.66091999999999995</v>
      </c>
      <c r="AH18" s="7">
        <f>IF(OR('Z-scores'!AH18&gt;3,'Z-scores'!AH18&lt;-3),"",'Z-scores'!AH18)</f>
        <v>0.37818000000000002</v>
      </c>
      <c r="AI18" s="7">
        <f>IF(OR('Z-scores'!AI18&gt;3,'Z-scores'!AI18&lt;-3),"",'Z-scores'!AI18)</f>
        <v>0.47205999999999998</v>
      </c>
      <c r="AJ18" s="7">
        <f>IF(OR('Z-scores'!AJ18&gt;3,'Z-scores'!AJ18&lt;-3),"",'Z-scores'!AJ18)</f>
        <v>-0.29532999999999998</v>
      </c>
      <c r="AK18" s="7">
        <f>IF(OR('Z-scores'!AK18&gt;3,'Z-scores'!AK18&lt;-3),"",'Z-scores'!AK18)</f>
        <v>-0.56691999999999998</v>
      </c>
      <c r="AL18" s="7">
        <f>IF(OR('Z-scores'!AL18&gt;3,'Z-scores'!AL18&lt;-3),"",'Z-scores'!AL18)</f>
        <v>-0.4153</v>
      </c>
      <c r="AM18" s="7">
        <f>IF(OR('Z-scores'!AM18&gt;3,'Z-scores'!AM18&lt;-3),"",'Z-scores'!AM18)</f>
        <v>-0.27771000000000001</v>
      </c>
      <c r="AN18" s="7">
        <f>IF(OR('Z-scores'!AN18&gt;3,'Z-scores'!AN18&lt;-3),"",'Z-scores'!AN18)</f>
        <v>0.82281000000000004</v>
      </c>
      <c r="AO18" s="7">
        <f>IF(OR('Z-scores'!AO18&gt;3,'Z-scores'!AO18&lt;-3),"",'Z-scores'!AO18)</f>
        <v>0.43543999999999999</v>
      </c>
      <c r="AP18" s="7">
        <f>IF(OR('Z-scores'!AP18&gt;3,'Z-scores'!AP18&lt;-3),"",'Z-scores'!AP18)</f>
        <v>-0.60907</v>
      </c>
      <c r="AQ18" s="7">
        <f>IF(OR('Z-scores'!AQ18&gt;3,'Z-scores'!AQ18&lt;-3),"",'Z-scores'!AQ18)</f>
        <v>-0.63444</v>
      </c>
      <c r="AR18" s="7">
        <f>IF(OR('Z-scores'!AR18&gt;3,'Z-scores'!AR18&lt;-3),"",'Z-scores'!AR18)</f>
        <v>-0.83897999999999995</v>
      </c>
      <c r="AS18" s="7">
        <f>IF(OR('Z-scores'!AS18&gt;3,'Z-scores'!AS18&lt;-3),"",'Z-scores'!AS18)</f>
        <v>-1.0797600000000001</v>
      </c>
      <c r="AT18" s="7">
        <f>IF(OR('Z-scores'!AT18&gt;3,'Z-scores'!AT18&lt;-3),"",'Z-scores'!AT18)</f>
        <v>1.2383999999999999</v>
      </c>
      <c r="AU18" s="7">
        <f>IF(OR('Z-scores'!AU18&gt;3,'Z-scores'!AU18&lt;-3),"",'Z-scores'!AU18)</f>
        <v>0.55200000000000005</v>
      </c>
      <c r="AV18" s="7">
        <f>IF(OR('Z-scores'!AV18&gt;3,'Z-scores'!AV18&lt;-3),"",'Z-scores'!AV18)</f>
        <v>-3.9390000000000001E-2</v>
      </c>
      <c r="AW18" s="7">
        <f>IF(OR('Z-scores'!AW18&gt;3,'Z-scores'!AW18&lt;-3),"",'Z-scores'!AW18)</f>
        <v>-0.25588</v>
      </c>
      <c r="AX18" s="7">
        <f>IF(OR('Z-scores'!AX18&gt;3,'Z-scores'!AX18&lt;-3),"",'Z-scores'!AX18)</f>
        <v>-0.63422999999999996</v>
      </c>
      <c r="AY18" s="7">
        <f>IF(OR('Z-scores'!AY18&gt;3,'Z-scores'!AY18&lt;-3),"",'Z-scores'!AY18)</f>
        <v>-0.36742999999999998</v>
      </c>
      <c r="AZ18" s="7">
        <f>IF(OR('Z-scores'!AZ18&gt;3,'Z-scores'!AZ18&lt;-3),"",'Z-scores'!AZ18)</f>
        <v>1.4971000000000001</v>
      </c>
      <c r="BA18" s="7">
        <f>IF(OR('Z-scores'!BA18&gt;3,'Z-scores'!BA18&lt;-3),"",'Z-scores'!BA18)</f>
        <v>1.4397599999999999</v>
      </c>
      <c r="BB18" s="7">
        <f>IF(OR('Z-scores'!BB18&gt;3,'Z-scores'!BB18&lt;-3),"",'Z-scores'!BB18)</f>
        <v>0.95603000000000005</v>
      </c>
      <c r="BC18" s="7">
        <f>IF(OR('Z-scores'!BC18&gt;3,'Z-scores'!BC18&lt;-3),"",'Z-scores'!BC18)</f>
        <v>-0.62578</v>
      </c>
      <c r="BD18" s="7">
        <f>IF(OR('Z-scores'!BD18&gt;3,'Z-scores'!BD18&lt;-3),"",'Z-scores'!BD18)</f>
        <v>-0.59326999999999996</v>
      </c>
      <c r="BE18" s="7">
        <f>IF(OR('Z-scores'!BE18&gt;3,'Z-scores'!BE18&lt;-3),"",'Z-scores'!BE18)</f>
        <v>2.265E-2</v>
      </c>
      <c r="BF18" s="7">
        <f>IF(OR('Z-scores'!BF18&gt;3,'Z-scores'!BF18&lt;-3),"",'Z-scores'!BF18)</f>
        <v>1.47184</v>
      </c>
      <c r="BG18" s="7">
        <f>IF(OR('Z-scores'!BG18&gt;3,'Z-scores'!BG18&lt;-3),"",'Z-scores'!BG18)</f>
        <v>-0.11712</v>
      </c>
      <c r="BH18" s="7">
        <f>IF(OR('Z-scores'!BH18&gt;3,'Z-scores'!BH18&lt;-3),"",'Z-scores'!BH18)</f>
        <v>-0.33705000000000002</v>
      </c>
      <c r="BI18" s="7">
        <f>IF(OR('Z-scores'!BI18&gt;3,'Z-scores'!BI18&lt;-3),"",'Z-scores'!BI18)</f>
        <v>-0.11827</v>
      </c>
      <c r="BJ18" s="7">
        <f>IF(OR('Z-scores'!BJ18&gt;3,'Z-scores'!BJ18&lt;-3),"",'Z-scores'!BJ18)</f>
        <v>4.9070000000000003E-2</v>
      </c>
      <c r="BK18" s="7">
        <f>IF(OR('Z-scores'!BK18&gt;3,'Z-scores'!BK18&lt;-3),"",'Z-scores'!BK18)</f>
        <v>-0.12623999999999999</v>
      </c>
      <c r="BL18" s="7">
        <f>IF(OR('Z-scores'!BL18&gt;3,'Z-scores'!BL18&lt;-3),"",'Z-scores'!BL18)</f>
        <v>2.35467</v>
      </c>
      <c r="BM18" s="7">
        <f>IF(OR('Z-scores'!BM18&gt;3,'Z-scores'!BM18&lt;-3),"",'Z-scores'!BM18)</f>
        <v>0.30043999999999998</v>
      </c>
      <c r="BN18" s="7">
        <f>IF(OR('Z-scores'!BN18&gt;3,'Z-scores'!BN18&lt;-3),"",'Z-scores'!BN18)</f>
        <v>-4.3810000000000002E-2</v>
      </c>
      <c r="BO18" s="7">
        <f>IF(OR('Z-scores'!BO18&gt;3,'Z-scores'!BO18&lt;-3),"",'Z-scores'!BO18)</f>
        <v>0.43004999999999999</v>
      </c>
      <c r="BP18" s="7">
        <f>IF(OR('Z-scores'!BP18&gt;3,'Z-scores'!BP18&lt;-3),"",'Z-scores'!BP18)</f>
        <v>0.86175999999999997</v>
      </c>
      <c r="BQ18" s="7">
        <f>IF(OR('Z-scores'!BQ18&gt;3,'Z-scores'!BQ18&lt;-3),"",'Z-scores'!BQ18)</f>
        <v>-0.16891</v>
      </c>
      <c r="BR18" s="7">
        <f>IF(OR('Z-scores'!BR18&gt;3,'Z-scores'!BR18&lt;-3),"",'Z-scores'!BR18)</f>
        <v>0.27104</v>
      </c>
      <c r="BS18" s="7">
        <f>IF(OR('Z-scores'!BS18&gt;3,'Z-scores'!BS18&lt;-3),"",'Z-scores'!BS18)</f>
        <v>0.89951000000000003</v>
      </c>
      <c r="BT18" s="7">
        <f>IF(OR('Z-scores'!BT18&gt;3,'Z-scores'!BT18&lt;-3),"",'Z-scores'!BT18)</f>
        <v>0.84053</v>
      </c>
      <c r="BU18" s="7">
        <f>IF(OR('Z-scores'!BU18&gt;3,'Z-scores'!BU18&lt;-3),"",'Z-scores'!BU18)</f>
        <v>-0.22136</v>
      </c>
      <c r="BV18" s="7">
        <f>IF(OR('Z-scores'!BV18&gt;3,'Z-scores'!BV18&lt;-3),"",'Z-scores'!BV18)</f>
        <v>-0.63068999999999997</v>
      </c>
      <c r="BW18" s="7">
        <f>IF(OR('Z-scores'!BW18&gt;3,'Z-scores'!BW18&lt;-3),"",'Z-scores'!BW18)</f>
        <v>-0.48766999999999999</v>
      </c>
      <c r="BX18" s="7">
        <f>IF(OR('Z-scores'!BX18&gt;3,'Z-scores'!BX18&lt;-3),"",'Z-scores'!BX18)</f>
        <v>-0.20907000000000001</v>
      </c>
      <c r="BY18" s="7">
        <f>IF(OR('Z-scores'!BY18&gt;3,'Z-scores'!BY18&lt;-3),"",'Z-scores'!BY18)</f>
        <v>1.1637999999999999</v>
      </c>
      <c r="BZ18" s="7">
        <f>IF(OR('Z-scores'!BZ18&gt;3,'Z-scores'!BZ18&lt;-3),"",'Z-scores'!BZ18)</f>
        <v>0.14629</v>
      </c>
      <c r="CA18" s="7">
        <f>IF(OR('Z-scores'!CA18&gt;3,'Z-scores'!CA18&lt;-3),"",'Z-scores'!CA18)</f>
        <v>-0.24854999999999999</v>
      </c>
      <c r="CB18" s="7">
        <f>IF(OR('Z-scores'!CB18&gt;3,'Z-scores'!CB18&lt;-3),"",'Z-scores'!CB18)</f>
        <v>-0.78383999999999998</v>
      </c>
      <c r="CC18" s="7">
        <f>IF(OR('Z-scores'!CC18&gt;3,'Z-scores'!CC18&lt;-3),"",'Z-scores'!CC18)</f>
        <v>-0.72650000000000003</v>
      </c>
      <c r="CD18" s="7">
        <f>IF(OR('Z-scores'!CD18&gt;3,'Z-scores'!CD18&lt;-3),"",'Z-scores'!CD18)</f>
        <v>2.4086799999999999</v>
      </c>
      <c r="CE18" s="7">
        <f>IF(OR('Z-scores'!CE18&gt;3,'Z-scores'!CE18&lt;-3),"",'Z-scores'!CE18)</f>
        <v>2.7723800000000001</v>
      </c>
      <c r="CF18" s="7">
        <f>IF(OR('Z-scores'!CF18&gt;3,'Z-scores'!CF18&lt;-3),"",'Z-scores'!CF18)</f>
        <v>0.77817000000000003</v>
      </c>
      <c r="CG18" s="7">
        <f>IF(OR('Z-scores'!CG18&gt;3,'Z-scores'!CG18&lt;-3),"",'Z-scores'!CG18)</f>
        <v>0.68601000000000001</v>
      </c>
      <c r="CH18" s="7">
        <f>IF(OR('Z-scores'!CH18&gt;3,'Z-scores'!CH18&lt;-3),"",'Z-scores'!CH18)</f>
        <v>0.96797999999999995</v>
      </c>
      <c r="CI18" s="7">
        <f>IF(OR('Z-scores'!CI18&gt;3,'Z-scores'!CI18&lt;-3),"",'Z-scores'!CI18)</f>
        <v>7.886E-2</v>
      </c>
      <c r="CJ18" s="7">
        <f>IF(OR('Z-scores'!CJ18&gt;3,'Z-scores'!CJ18&lt;-3),"",'Z-scores'!CJ18)</f>
        <v>1.60547</v>
      </c>
      <c r="CK18" s="7">
        <f>IF(OR('Z-scores'!CK18&gt;3,'Z-scores'!CK18&lt;-3),"",'Z-scores'!CK18)</f>
        <v>1.27766</v>
      </c>
      <c r="CL18" s="7">
        <f>IF(OR('Z-scores'!CL18&gt;3,'Z-scores'!CL18&lt;-3),"",'Z-scores'!CL18)</f>
        <v>1.1645799999999999</v>
      </c>
      <c r="CM18" s="7">
        <f>IF(OR('Z-scores'!CM18&gt;3,'Z-scores'!CM18&lt;-3),"",'Z-scores'!CM18)</f>
        <v>-0.34578999999999999</v>
      </c>
      <c r="CN18" s="7">
        <f>IF(OR('Z-scores'!CN18&gt;3,'Z-scores'!CN18&lt;-3),"",'Z-scores'!CN18)</f>
        <v>-0.73224</v>
      </c>
      <c r="CO18" s="7">
        <f>IF(OR('Z-scores'!CO18&gt;3,'Z-scores'!CO18&lt;-3),"",'Z-scores'!CO18)</f>
        <v>-0.40479999999999999</v>
      </c>
      <c r="CP18" s="7">
        <f>IF(OR('Z-scores'!CP18&gt;3,'Z-scores'!CP18&lt;-3),"",'Z-scores'!CP18)</f>
        <v>1.0475699999999999</v>
      </c>
      <c r="CQ18" s="7">
        <f>IF(OR('Z-scores'!CQ18&gt;3,'Z-scores'!CQ18&lt;-3),"",'Z-scores'!CQ18)</f>
        <v>1.1186100000000001</v>
      </c>
      <c r="CR18" s="7">
        <f>IF(OR('Z-scores'!CR18&gt;3,'Z-scores'!CR18&lt;-3),"",'Z-scores'!CR18)</f>
        <v>0.92181000000000002</v>
      </c>
      <c r="CS18" s="7">
        <f>IF(OR('Z-scores'!CS18&gt;3,'Z-scores'!CS18&lt;-3),"",'Z-scores'!CS18)</f>
        <v>-5.1220000000000002E-2</v>
      </c>
      <c r="CT18" s="7">
        <f>IF(OR('Z-scores'!CT18&gt;3,'Z-scores'!CT18&lt;-3),"",'Z-scores'!CT18)</f>
        <v>-0.88366999999999996</v>
      </c>
      <c r="CU18" s="7">
        <f>IF(OR('Z-scores'!CU18&gt;3,'Z-scores'!CU18&lt;-3),"",'Z-scores'!CU18)</f>
        <v>-0.62355000000000005</v>
      </c>
      <c r="CV18" s="7">
        <f>IF(OR('Z-scores'!CV18&gt;3,'Z-scores'!CV18&lt;-3),"",'Z-scores'!CV18)</f>
        <v>-0.60482999999999998</v>
      </c>
      <c r="CW18" s="7">
        <f>IF(OR('Z-scores'!CW18&gt;3,'Z-scores'!CW18&lt;-3),"",'Z-scores'!CW18)</f>
        <v>-0.88319000000000003</v>
      </c>
      <c r="CX18" s="7">
        <f>IF(OR('Z-scores'!CX18&gt;3,'Z-scores'!CX18&lt;-3),"",'Z-scores'!CX18)</f>
        <v>-0.91268000000000005</v>
      </c>
      <c r="CY18" s="7">
        <f>IF(OR('Z-scores'!CY18&gt;3,'Z-scores'!CY18&lt;-3),"",'Z-scores'!CY18)</f>
        <v>-0.76951000000000003</v>
      </c>
      <c r="CZ18" s="7">
        <f>IF(OR('Z-scores'!CZ18&gt;3,'Z-scores'!CZ18&lt;-3),"",'Z-scores'!CZ18)</f>
        <v>-0.81784000000000001</v>
      </c>
      <c r="DA18" s="7">
        <f>IF(OR('Z-scores'!DA18&gt;3,'Z-scores'!DA18&lt;-3),"",'Z-scores'!DA18)</f>
        <v>-0.61907000000000001</v>
      </c>
      <c r="DB18" s="7">
        <f>IF(OR('Z-scores'!DB18&gt;3,'Z-scores'!DB18&lt;-3),"",'Z-scores'!DB18)</f>
        <v>0.62561999999999995</v>
      </c>
      <c r="DC18" s="7">
        <f>IF(OR('Z-scores'!DC18&gt;3,'Z-scores'!DC18&lt;-3),"",'Z-scores'!DC18)</f>
        <v>1.26318</v>
      </c>
      <c r="DD18" s="7">
        <f>IF(OR('Z-scores'!DD18&gt;3,'Z-scores'!DD18&lt;-3),"",'Z-scores'!DD18)</f>
        <v>0.69132000000000005</v>
      </c>
      <c r="DE18" s="7">
        <f>IF(OR('Z-scores'!DE18&gt;3,'Z-scores'!DE18&lt;-3),"",'Z-scores'!DE18)</f>
        <v>-0.25151000000000001</v>
      </c>
      <c r="DF18" s="7">
        <f>IF(OR('Z-scores'!DF18&gt;3,'Z-scores'!DF18&lt;-3),"",'Z-scores'!DF18)</f>
        <v>-1.0249200000000001</v>
      </c>
      <c r="DG18" s="7">
        <f>IF(OR('Z-scores'!DG18&gt;3,'Z-scores'!DG18&lt;-3),"",'Z-scores'!DG18)</f>
        <v>-0.88154999999999994</v>
      </c>
      <c r="DH18" s="7">
        <f>IF(OR('Z-scores'!DH18&gt;3,'Z-scores'!DH18&lt;-3),"",'Z-scores'!DH18)</f>
        <v>0.31902999999999998</v>
      </c>
      <c r="DI18" s="7">
        <f>IF(OR('Z-scores'!DI18&gt;3,'Z-scores'!DI18&lt;-3),"",'Z-scores'!DI18)</f>
        <v>0.88722000000000001</v>
      </c>
      <c r="DJ18" s="7">
        <f>IF(OR('Z-scores'!DJ18&gt;3,'Z-scores'!DJ18&lt;-3),"",'Z-scores'!DJ18)</f>
        <v>1.2219899999999999</v>
      </c>
      <c r="DK18" s="7">
        <f>IF(OR('Z-scores'!DK18&gt;3,'Z-scores'!DK18&lt;-3),"",'Z-scores'!DK18)</f>
        <v>-2.0629999999999999E-2</v>
      </c>
      <c r="DL18" s="7">
        <f>IF(OR('Z-scores'!DL18&gt;3,'Z-scores'!DL18&lt;-3),"",'Z-scores'!DL18)</f>
        <v>-0.76088999999999996</v>
      </c>
      <c r="DM18" s="7">
        <f>IF(OR('Z-scores'!DM18&gt;3,'Z-scores'!DM18&lt;-3),"",'Z-scores'!DM18)</f>
        <v>-0.71014999999999995</v>
      </c>
      <c r="DN18" s="7">
        <f>IF(OR('Z-scores'!DN18&gt;3,'Z-scores'!DN18&lt;-3),"",'Z-scores'!DN18)</f>
        <v>-0.15454000000000001</v>
      </c>
      <c r="DO18" s="7">
        <f>IF(OR('Z-scores'!DO18&gt;3,'Z-scores'!DO18&lt;-3),"",'Z-scores'!DO18)</f>
        <v>0.93981000000000003</v>
      </c>
      <c r="DP18" s="7">
        <f>IF(OR('Z-scores'!DP18&gt;3,'Z-scores'!DP18&lt;-3),"",'Z-scores'!DP18)</f>
        <v>0.96909999999999996</v>
      </c>
      <c r="DQ18" s="7">
        <f>IF(OR('Z-scores'!DQ18&gt;3,'Z-scores'!DQ18&lt;-3),"",'Z-scores'!DQ18)</f>
        <v>6.9559999999999997E-2</v>
      </c>
      <c r="DR18" s="7">
        <f>IF(OR('Z-scores'!DR18&gt;3,'Z-scores'!DR18&lt;-3),"",'Z-scores'!DR18)</f>
        <v>-0.63382000000000005</v>
      </c>
      <c r="DS18" s="7">
        <f>IF(OR('Z-scores'!DS18&gt;3,'Z-scores'!DS18&lt;-3),"",'Z-scores'!DS18)</f>
        <v>-1.0778799999999999</v>
      </c>
      <c r="DT18" s="7">
        <f>IF(OR('Z-scores'!DT18&gt;3,'Z-scores'!DT18&lt;-3),"",'Z-scores'!DT18)</f>
        <v>-0.76436000000000004</v>
      </c>
      <c r="DU18" s="7">
        <f>IF(OR('Z-scores'!DU18&gt;3,'Z-scores'!DU18&lt;-3),"",'Z-scores'!DU18)</f>
        <v>-0.59677999999999998</v>
      </c>
      <c r="DV18" s="7">
        <f>IF(OR('Z-scores'!DV18&gt;3,'Z-scores'!DV18&lt;-3),"",'Z-scores'!DV18)</f>
        <v>0.45012999999999997</v>
      </c>
      <c r="DW18" s="7">
        <f>IF(OR('Z-scores'!DW18&gt;3,'Z-scores'!DW18&lt;-3),"",'Z-scores'!DW18)</f>
        <v>0.80323</v>
      </c>
      <c r="DX18" s="7">
        <f>IF(OR('Z-scores'!DX18&gt;3,'Z-scores'!DX18&lt;-3),"",'Z-scores'!DX18)</f>
        <v>-0.70711000000000002</v>
      </c>
      <c r="DY18" s="7">
        <f>IF(OR('Z-scores'!DY18&gt;3,'Z-scores'!DY18&lt;-3),"",'Z-scores'!DY18)</f>
        <v>-0.63378000000000001</v>
      </c>
      <c r="DZ18" s="7">
        <f>IF(OR('Z-scores'!DZ18&gt;3,'Z-scores'!DZ18&lt;-3),"",'Z-scores'!DZ18)</f>
        <v>-0.13572999999999999</v>
      </c>
      <c r="EA18" s="7">
        <f>IF(OR('Z-scores'!EA18&gt;3,'Z-scores'!EA18&lt;-3),"",'Z-scores'!EA18)</f>
        <v>1.3435900000000001</v>
      </c>
      <c r="EB18" s="7">
        <f>IF(OR('Z-scores'!EB18&gt;3,'Z-scores'!EB18&lt;-3),"",'Z-scores'!EB18)</f>
        <v>-2.8129999999999999E-2</v>
      </c>
      <c r="EC18" s="7">
        <f>IF(OR('Z-scores'!EC18&gt;3,'Z-scores'!EC18&lt;-3),"",'Z-scores'!EC18)</f>
        <v>-0.17957999999999999</v>
      </c>
      <c r="ED18" s="7">
        <f>IF(OR('Z-scores'!ED18&gt;3,'Z-scores'!ED18&lt;-3),"",'Z-scores'!ED18)</f>
        <v>-0.52385000000000004</v>
      </c>
      <c r="EE18" s="7">
        <f>IF(OR('Z-scores'!EE18&gt;3,'Z-scores'!EE18&lt;-3),"",'Z-scores'!EE18)</f>
        <v>-0.49431000000000003</v>
      </c>
      <c r="EF18" s="7">
        <f>IF(OR('Z-scores'!EF18&gt;3,'Z-scores'!EF18&lt;-3),"",'Z-scores'!EF18)</f>
        <v>3.2590000000000001E-2</v>
      </c>
      <c r="EG18" s="7">
        <f>IF(OR('Z-scores'!EG18&gt;3,'Z-scores'!EG18&lt;-3),"",'Z-scores'!EG18)</f>
        <v>-0.39867000000000002</v>
      </c>
      <c r="EH18" s="7">
        <f>IF(OR('Z-scores'!EH18&gt;3,'Z-scores'!EH18&lt;-3),"",'Z-scores'!EH18)</f>
        <v>-0.42764000000000002</v>
      </c>
      <c r="EI18" s="7">
        <f>IF(OR('Z-scores'!EI18&gt;3,'Z-scores'!EI18&lt;-3),"",'Z-scores'!EI18)</f>
        <v>-0.48794999999999999</v>
      </c>
      <c r="EJ18" s="7">
        <f>IF(OR('Z-scores'!EJ18&gt;3,'Z-scores'!EJ18&lt;-3),"",'Z-scores'!EJ18)</f>
        <v>-0.48416999999999999</v>
      </c>
      <c r="EK18" s="7">
        <f>IF(OR('Z-scores'!EK18&gt;3,'Z-scores'!EK18&lt;-3),"",'Z-scores'!EK18)</f>
        <v>-0.49288999999999999</v>
      </c>
      <c r="EL18" s="7">
        <f>IF(OR('Z-scores'!EL18&gt;3,'Z-scores'!EL18&lt;-3),"",'Z-scores'!EL18)</f>
        <v>-0.28672999999999998</v>
      </c>
      <c r="EM18" s="7">
        <f>IF(OR('Z-scores'!EM18&gt;3,'Z-scores'!EM18&lt;-3),"",'Z-scores'!EM18)</f>
        <v>-3.8850000000000003E-2</v>
      </c>
      <c r="EN18" s="7">
        <f>IF(OR('Z-scores'!EN18&gt;3,'Z-scores'!EN18&lt;-3),"",'Z-scores'!EN18)</f>
        <v>-0.37014999999999998</v>
      </c>
      <c r="EO18" s="7">
        <f>IF(OR('Z-scores'!EO18&gt;3,'Z-scores'!EO18&lt;-3),"",'Z-scores'!EO18)</f>
        <v>-0.37252000000000002</v>
      </c>
      <c r="EP18" s="7">
        <f>IF(OR('Z-scores'!EP18&gt;3,'Z-scores'!EP18&lt;-3),"",'Z-scores'!EP18)</f>
        <v>-0.43948999999999999</v>
      </c>
      <c r="EQ18" s="7">
        <f>IF(OR('Z-scores'!EQ18&gt;3,'Z-scores'!EQ18&lt;-3),"",'Z-scores'!EQ18)</f>
        <v>-0.29393999999999998</v>
      </c>
      <c r="ER18" s="7">
        <f>IF(OR('Z-scores'!ER18&gt;3,'Z-scores'!ER18&lt;-3),"",'Z-scores'!ER18)</f>
        <v>-0.34478999999999999</v>
      </c>
      <c r="ES18" s="7">
        <f>IF(OR('Z-scores'!ES18&gt;3,'Z-scores'!ES18&lt;-3),"",'Z-scores'!ES18)</f>
        <v>-0.40925</v>
      </c>
      <c r="ET18" s="7">
        <f>IF(OR('Z-scores'!ET18&gt;3,'Z-scores'!ET18&lt;-3),"",'Z-scores'!ET18)</f>
        <v>-0.59855999999999998</v>
      </c>
      <c r="EU18" s="7">
        <f>IF(OR('Z-scores'!EU18&gt;3,'Z-scores'!EU18&lt;-3),"",'Z-scores'!EU18)</f>
        <v>7.7649999999999997E-2</v>
      </c>
      <c r="EV18" s="7">
        <f>IF(OR('Z-scores'!EV18&gt;3,'Z-scores'!EV18&lt;-3),"",'Z-scores'!EV18)</f>
        <v>-0.36313000000000001</v>
      </c>
      <c r="EW18" s="7">
        <f>IF(OR('Z-scores'!EW18&gt;3,'Z-scores'!EW18&lt;-3),"",'Z-scores'!EW18)</f>
        <v>-0.55332000000000003</v>
      </c>
      <c r="EX18" s="7">
        <f>IF(OR('Z-scores'!EX18&gt;3,'Z-scores'!EX18&lt;-3),"",'Z-scores'!EX18)</f>
        <v>-0.41954000000000002</v>
      </c>
      <c r="EY18" s="7">
        <f>IF(OR('Z-scores'!EY18&gt;3,'Z-scores'!EY18&lt;-3),"",'Z-scores'!EY18)</f>
        <v>-0.43597000000000002</v>
      </c>
      <c r="EZ18" s="7">
        <f>IF(OR('Z-scores'!EZ18&gt;3,'Z-scores'!EZ18&lt;-3),"",'Z-scores'!EZ18)</f>
        <v>-0.51324999999999998</v>
      </c>
      <c r="FA18" s="7">
        <f>IF(OR('Z-scores'!FA18&gt;3,'Z-scores'!FA18&lt;-3),"",'Z-scores'!FA18)</f>
        <v>-0.43110999999999999</v>
      </c>
      <c r="FB18" s="7">
        <f>IF(OR('Z-scores'!FB18&gt;3,'Z-scores'!FB18&lt;-3),"",'Z-scores'!FB18)</f>
        <v>-0.10875</v>
      </c>
      <c r="FC18" s="7">
        <f>IF(OR('Z-scores'!FC18&gt;3,'Z-scores'!FC18&lt;-3),"",'Z-scores'!FC18)</f>
        <v>-0.71267000000000003</v>
      </c>
      <c r="FD18" s="7">
        <f>IF(OR('Z-scores'!FD18&gt;3,'Z-scores'!FD18&lt;-3),"",'Z-scores'!FD18)</f>
        <v>-0.50153999999999999</v>
      </c>
      <c r="FE18" s="7">
        <f>IF(OR('Z-scores'!FE18&gt;3,'Z-scores'!FE18&lt;-3),"",'Z-scores'!FE18)</f>
        <v>-0.65442</v>
      </c>
      <c r="FF18" s="7">
        <f>IF(OR('Z-scores'!FF18&gt;3,'Z-scores'!FF18&lt;-3),"",'Z-scores'!FF18)</f>
        <v>-0.46944999999999998</v>
      </c>
      <c r="FG18" s="7">
        <f>IF(OR('Z-scores'!FG18&gt;3,'Z-scores'!FG18&lt;-3),"",'Z-scores'!FG18)</f>
        <v>-0.35299000000000003</v>
      </c>
      <c r="FH18" s="7">
        <f>IF(OR('Z-scores'!FH18&gt;3,'Z-scores'!FH18&lt;-3),"",'Z-scores'!FH18)</f>
        <v>-0.38286999999999999</v>
      </c>
      <c r="FI18" s="7">
        <f>IF(OR('Z-scores'!FI18&gt;3,'Z-scores'!FI18&lt;-3),"",'Z-scores'!FI18)</f>
        <v>0.58143</v>
      </c>
      <c r="FJ18" s="7">
        <f>IF(OR('Z-scores'!FJ18&gt;3,'Z-scores'!FJ18&lt;-3),"",'Z-scores'!FJ18)</f>
        <v>-0.22348999999999999</v>
      </c>
      <c r="FK18" s="7">
        <f>IF(OR('Z-scores'!FK18&gt;3,'Z-scores'!FK18&lt;-3),"",'Z-scores'!FK18)</f>
        <v>-0.30743999999999999</v>
      </c>
      <c r="FL18" s="7">
        <f>IF(OR('Z-scores'!FL18&gt;3,'Z-scores'!FL18&lt;-3),"",'Z-scores'!FL18)</f>
        <v>-0.11147</v>
      </c>
      <c r="FM18" s="7">
        <f>IF(OR('Z-scores'!FM18&gt;3,'Z-scores'!FM18&lt;-3),"",'Z-scores'!FM18)</f>
        <v>-1.357E-2</v>
      </c>
      <c r="FN18" s="7">
        <f>IF(OR('Z-scores'!FN18&gt;3,'Z-scores'!FN18&lt;-3),"",'Z-scores'!FN18)</f>
        <v>0.59940000000000004</v>
      </c>
      <c r="FO18" s="7">
        <f>IF(OR('Z-scores'!FO18&gt;3,'Z-scores'!FO18&lt;-3),"",'Z-scores'!FO18)</f>
        <v>-0.26821</v>
      </c>
      <c r="FP18" s="7">
        <f>IF(OR('Z-scores'!FP18&gt;3,'Z-scores'!FP18&lt;-3),"",'Z-scores'!FP18)</f>
        <v>-0.60363999999999995</v>
      </c>
      <c r="FQ18" s="7">
        <f>IF(OR('Z-scores'!FQ18&gt;3,'Z-scores'!FQ18&lt;-3),"",'Z-scores'!FQ18)</f>
        <v>-9.4990000000000005E-2</v>
      </c>
      <c r="FR18" s="7">
        <f>IF(OR('Z-scores'!FR18&gt;3,'Z-scores'!FR18&lt;-3),"",'Z-scores'!FR18)</f>
        <v>0.61170999999999998</v>
      </c>
      <c r="FS18" s="7">
        <f>IF(OR('Z-scores'!FS18&gt;3,'Z-scores'!FS18&lt;-3),"",'Z-scores'!FS18)</f>
        <v>-0.18615000000000001</v>
      </c>
      <c r="FT18" s="7">
        <f>IF(OR('Z-scores'!FT18&gt;3,'Z-scores'!FT18&lt;-3),"",'Z-scores'!FT18)</f>
        <v>-0.14001</v>
      </c>
      <c r="FU18" s="7">
        <f>IF(OR('Z-scores'!FU18&gt;3,'Z-scores'!FU18&lt;-3),"",'Z-scores'!FU18)</f>
        <v>-0.29296</v>
      </c>
      <c r="FV18" s="7">
        <f>IF(OR('Z-scores'!FV18&gt;3,'Z-scores'!FV18&lt;-3),"",'Z-scores'!FV18)</f>
        <v>-0.26166</v>
      </c>
      <c r="FW18" s="7">
        <f>IF(OR('Z-scores'!FW18&gt;3,'Z-scores'!FW18&lt;-3),"",'Z-scores'!FW18)</f>
        <v>-0.57138</v>
      </c>
      <c r="FX18" s="7">
        <f>IF(OR('Z-scores'!FX18&gt;3,'Z-scores'!FX18&lt;-3),"",'Z-scores'!FX18)</f>
        <v>-0.73841999999999997</v>
      </c>
      <c r="FY18" s="7">
        <f>IF(OR('Z-scores'!FY18&gt;3,'Z-scores'!FY18&lt;-3),"",'Z-scores'!FY18)</f>
        <v>-0.85216999999999998</v>
      </c>
      <c r="FZ18" s="7">
        <f>IF(OR('Z-scores'!FZ18&gt;3,'Z-scores'!FZ18&lt;-3),"",'Z-scores'!FZ18)</f>
        <v>0.85028000000000004</v>
      </c>
      <c r="GA18" s="7">
        <f>IF(OR('Z-scores'!GA18&gt;3,'Z-scores'!GA18&lt;-3),"",'Z-scores'!GA18)</f>
        <v>0.12622</v>
      </c>
      <c r="GB18" s="7">
        <f>IF(OR('Z-scores'!GB18&gt;3,'Z-scores'!GB18&lt;-3),"",'Z-scores'!GB18)</f>
        <v>-0.8407</v>
      </c>
      <c r="GC18" s="7">
        <f>IF(OR('Z-scores'!GC18&gt;3,'Z-scores'!GC18&lt;-3),"",'Z-scores'!GC18)</f>
        <v>-0.58343</v>
      </c>
      <c r="GD18" s="7">
        <f>IF(OR('Z-scores'!GD18&gt;3,'Z-scores'!GD18&lt;-3),"",'Z-scores'!GD18)</f>
        <v>1.3415699999999999</v>
      </c>
      <c r="GE18" s="7">
        <f>IF(OR('Z-scores'!GE18&gt;3,'Z-scores'!GE18&lt;-3),"",'Z-scores'!GE18)</f>
        <v>2.4814799999999999</v>
      </c>
      <c r="GF18" s="7">
        <f>IF(OR('Z-scores'!GF18&gt;3,'Z-scores'!GF18&lt;-3),"",'Z-scores'!GF18)</f>
        <v>1.49258</v>
      </c>
      <c r="GG18" s="7">
        <f>IF(OR('Z-scores'!GG18&gt;3,'Z-scores'!GG18&lt;-3),"",'Z-scores'!GG18)</f>
        <v>-1.7000000000000001E-4</v>
      </c>
      <c r="GH18" s="7">
        <f>IF(OR('Z-scores'!GH18&gt;3,'Z-scores'!GH18&lt;-3),"",'Z-scores'!GH18)</f>
        <v>0.22611999999999999</v>
      </c>
      <c r="GI18" s="7">
        <f>IF(OR('Z-scores'!GI18&gt;3,'Z-scores'!GI18&lt;-3),"",'Z-scores'!GI18)</f>
        <v>-5.2330000000000002E-2</v>
      </c>
      <c r="GJ18" s="7">
        <f>IF(OR('Z-scores'!GJ18&gt;3,'Z-scores'!GJ18&lt;-3),"",'Z-scores'!GJ18)</f>
        <v>0.22886999999999999</v>
      </c>
      <c r="GK18" s="7">
        <f>IF(OR('Z-scores'!GK18&gt;3,'Z-scores'!GK18&lt;-3),"",'Z-scores'!GK18)</f>
        <v>-0.45118999999999998</v>
      </c>
      <c r="GL18" s="7">
        <f>IF(OR('Z-scores'!GL18&gt;3,'Z-scores'!GL18&lt;-3),"",'Z-scores'!GL18)</f>
        <v>-0.44941999999999999</v>
      </c>
      <c r="GM18" s="7">
        <f>IF(OR('Z-scores'!GM18&gt;3,'Z-scores'!GM18&lt;-3),"",'Z-scores'!GM18)</f>
        <v>-0.75617999999999996</v>
      </c>
      <c r="GN18" s="7">
        <f>IF(OR('Z-scores'!GN18&gt;3,'Z-scores'!GN18&lt;-3),"",'Z-scores'!GN18)</f>
        <v>1.5273300000000001</v>
      </c>
      <c r="GO18" s="7">
        <f>IF(OR('Z-scores'!GO18&gt;3,'Z-scores'!GO18&lt;-3),"",'Z-scores'!GO18)</f>
        <v>0.96723000000000003</v>
      </c>
      <c r="GP18" s="7">
        <f>IF(OR('Z-scores'!GP18&gt;3,'Z-scores'!GP18&lt;-3),"",'Z-scores'!GP18)</f>
        <v>0.26412000000000002</v>
      </c>
      <c r="GQ18" s="7">
        <f>IF(OR('Z-scores'!GQ18&gt;3,'Z-scores'!GQ18&lt;-3),"",'Z-scores'!GQ18)</f>
        <v>-0.18861</v>
      </c>
      <c r="GR18" s="7">
        <f>IF(OR('Z-scores'!GR18&gt;3,'Z-scores'!GR18&lt;-3),"",'Z-scores'!GR18)</f>
        <v>-0.44912999999999997</v>
      </c>
      <c r="GS18" s="7">
        <f>IF(OR('Z-scores'!GS18&gt;3,'Z-scores'!GS18&lt;-3),"",'Z-scores'!GS18)</f>
        <v>-0.33933999999999997</v>
      </c>
      <c r="GT18" s="7">
        <f>IF(OR('Z-scores'!GT18&gt;3,'Z-scores'!GT18&lt;-3),"",'Z-scores'!GT18)</f>
        <v>1.6051800000000001</v>
      </c>
      <c r="GU18" s="7">
        <f>IF(OR('Z-scores'!GU18&gt;3,'Z-scores'!GU18&lt;-3),"",'Z-scores'!GU18)</f>
        <v>1.329E-2</v>
      </c>
      <c r="GV18" s="7">
        <f>IF(OR('Z-scores'!GV18&gt;3,'Z-scores'!GV18&lt;-3),"",'Z-scores'!GV18)</f>
        <v>-9.0289999999999995E-2</v>
      </c>
      <c r="GW18" s="7">
        <f>IF(OR('Z-scores'!GW18&gt;3,'Z-scores'!GW18&lt;-3),"",'Z-scores'!GW18)</f>
        <v>-4.1980000000000003E-2</v>
      </c>
      <c r="GX18" s="7">
        <f>IF(OR('Z-scores'!GX18&gt;3,'Z-scores'!GX18&lt;-3),"",'Z-scores'!GX18)</f>
        <v>9.8099999999999993E-3</v>
      </c>
      <c r="GY18" s="7">
        <f>IF(OR('Z-scores'!GY18&gt;3,'Z-scores'!GY18&lt;-3),"",'Z-scores'!GY18)</f>
        <v>2.7083200000000001</v>
      </c>
      <c r="GZ18" s="7">
        <f>IF(OR('Z-scores'!GZ18&gt;3,'Z-scores'!GZ18&lt;-3),"",'Z-scores'!GZ18)</f>
        <v>1.8784700000000001</v>
      </c>
      <c r="HA18" s="7">
        <f>IF(OR('Z-scores'!HA18&gt;3,'Z-scores'!HA18&lt;-3),"",'Z-scores'!HA18)</f>
        <v>0.64683999999999997</v>
      </c>
      <c r="HB18" s="7">
        <f>IF(OR('Z-scores'!HB18&gt;3,'Z-scores'!HB18&lt;-3),"",'Z-scores'!HB18)</f>
        <v>-2.8240000000000001E-2</v>
      </c>
      <c r="HC18" s="7">
        <f>IF(OR('Z-scores'!HC18&gt;3,'Z-scores'!HC18&lt;-3),"",'Z-scores'!HC18)</f>
        <v>-0.16621</v>
      </c>
      <c r="HD18" s="7">
        <f>IF(OR('Z-scores'!HD18&gt;3,'Z-scores'!HD18&lt;-3),"",'Z-scores'!HD18)</f>
        <v>-0.17201</v>
      </c>
      <c r="HE18" s="7">
        <f>IF(OR('Z-scores'!HE18&gt;3,'Z-scores'!HE18&lt;-3),"",'Z-scores'!HE18)</f>
        <v>-0.12515999999999999</v>
      </c>
      <c r="HF18" s="7">
        <f>IF(OR('Z-scores'!HF18&gt;3,'Z-scores'!HF18&lt;-3),"",'Z-scores'!HF18)</f>
        <v>0.45702999999999999</v>
      </c>
      <c r="HG18" s="7">
        <f>IF(OR('Z-scores'!HG18&gt;3,'Z-scores'!HG18&lt;-3),"",'Z-scores'!HG18)</f>
        <v>-0.62822999999999996</v>
      </c>
      <c r="HH18" s="7">
        <f>IF(OR('Z-scores'!HH18&gt;3,'Z-scores'!HH18&lt;-3),"",'Z-scores'!HH18)</f>
        <v>0.22597</v>
      </c>
      <c r="HI18" s="7">
        <f>IF(OR('Z-scores'!HI18&gt;3,'Z-scores'!HI18&lt;-3),"",'Z-scores'!HI18)</f>
        <v>-4.9480000000000003E-2</v>
      </c>
      <c r="HJ18" s="7">
        <f>IF(OR('Z-scores'!HJ18&gt;3,'Z-scores'!HJ18&lt;-3),"",'Z-scores'!HJ18)</f>
        <v>-0.39195999999999998</v>
      </c>
      <c r="HK18" s="7">
        <f>IF(OR('Z-scores'!HK18&gt;3,'Z-scores'!HK18&lt;-3),"",'Z-scores'!HK18)</f>
        <v>-0.67596999999999996</v>
      </c>
      <c r="HL18" s="7">
        <f>IF(OR('Z-scores'!HL18&gt;3,'Z-scores'!HL18&lt;-3),"",'Z-scores'!HL18)</f>
        <v>-0.50000999999999995</v>
      </c>
      <c r="HM18" s="7">
        <f>IF(OR('Z-scores'!HM18&gt;3,'Z-scores'!HM18&lt;-3),"",'Z-scores'!HM18)</f>
        <v>-3.9609999999999999E-2</v>
      </c>
      <c r="HN18" s="7">
        <f>IF(OR('Z-scores'!HN18&gt;3,'Z-scores'!HN18&lt;-3),"",'Z-scores'!HN18)</f>
        <v>-5.9569999999999998E-2</v>
      </c>
      <c r="HO18" s="7">
        <f>IF(OR('Z-scores'!HO18&gt;3,'Z-scores'!HO18&lt;-3),"",'Z-scores'!HO18)</f>
        <v>-0.29866999999999999</v>
      </c>
      <c r="HP18" s="7">
        <f>IF(OR('Z-scores'!HP18&gt;3,'Z-scores'!HP18&lt;-3),"",'Z-scores'!HP18)</f>
        <v>0.29204000000000002</v>
      </c>
      <c r="HQ18" s="7">
        <f>IF(OR('Z-scores'!HQ18&gt;3,'Z-scores'!HQ18&lt;-3),"",'Z-scores'!HQ18)</f>
        <v>-0.30513000000000001</v>
      </c>
      <c r="HR18" s="7">
        <f>IF(OR('Z-scores'!HR18&gt;3,'Z-scores'!HR18&lt;-3),"",'Z-scores'!HR18)</f>
        <v>-6.8159999999999998E-2</v>
      </c>
      <c r="HS18" s="7">
        <f>IF(OR('Z-scores'!HS18&gt;3,'Z-scores'!HS18&lt;-3),"",'Z-scores'!HS18)</f>
        <v>-0.21797</v>
      </c>
      <c r="HT18" s="7">
        <f>IF(OR('Z-scores'!HT18&gt;3,'Z-scores'!HT18&lt;-3),"",'Z-scores'!HT18)</f>
        <v>0.40328000000000003</v>
      </c>
      <c r="HU18" s="7">
        <f>IF(OR('Z-scores'!HU18&gt;3,'Z-scores'!HU18&lt;-3),"",'Z-scores'!HU18)</f>
        <v>-0.74741999999999997</v>
      </c>
      <c r="HV18" s="7">
        <f>IF(OR('Z-scores'!HV18&gt;3,'Z-scores'!HV18&lt;-3),"",'Z-scores'!HV18)</f>
        <v>-0.63771</v>
      </c>
      <c r="HW18" s="7">
        <f>IF(OR('Z-scores'!HW18&gt;3,'Z-scores'!HW18&lt;-3),"",'Z-scores'!HW18)</f>
        <v>-0.92400000000000004</v>
      </c>
      <c r="HX18" s="7">
        <f>IF(OR('Z-scores'!HX18&gt;3,'Z-scores'!HX18&lt;-3),"",'Z-scores'!HX18)</f>
        <v>-0.35369</v>
      </c>
      <c r="HY18" s="7">
        <f>IF(OR('Z-scores'!HY18&gt;3,'Z-scores'!HY18&lt;-3),"",'Z-scores'!HY18)</f>
        <v>-0.30953000000000003</v>
      </c>
      <c r="HZ18" s="7">
        <f>IF(OR('Z-scores'!HZ18&gt;3,'Z-scores'!HZ18&lt;-3),"",'Z-scores'!HZ18)</f>
        <v>-0.24104999999999999</v>
      </c>
      <c r="IA18" s="7">
        <f>IF(OR('Z-scores'!IA18&gt;3,'Z-scores'!IA18&lt;-3),"",'Z-scores'!IA18)</f>
        <v>-0.46742</v>
      </c>
      <c r="IB18" s="7">
        <f>IF(OR('Z-scores'!IB18&gt;3,'Z-scores'!IB18&lt;-3),"",'Z-scores'!IB18)</f>
        <v>-0.32777000000000001</v>
      </c>
      <c r="IC18" s="7">
        <f>IF(OR('Z-scores'!IC18&gt;3,'Z-scores'!IC18&lt;-3),"",'Z-scores'!IC18)</f>
        <v>-0.61792000000000002</v>
      </c>
      <c r="ID18" s="7">
        <f>IF(OR('Z-scores'!ID18&gt;3,'Z-scores'!ID18&lt;-3),"",'Z-scores'!ID18)</f>
        <v>-0.17701</v>
      </c>
      <c r="IE18" s="7">
        <f>IF(OR('Z-scores'!IE18&gt;3,'Z-scores'!IE18&lt;-3),"",'Z-scores'!IE18)</f>
        <v>-0.44303999999999999</v>
      </c>
      <c r="IF18" s="7">
        <f>IF(OR('Z-scores'!IF18&gt;3,'Z-scores'!IF18&lt;-3),"",'Z-scores'!IF18)</f>
        <v>-0.27045999999999998</v>
      </c>
      <c r="IG18" s="7">
        <f>IF(OR('Z-scores'!IG18&gt;3,'Z-scores'!IG18&lt;-3),"",'Z-scores'!IG18)</f>
        <v>-0.24254000000000001</v>
      </c>
      <c r="IH18" s="7">
        <f>IF(OR('Z-scores'!IH18&gt;3,'Z-scores'!IH18&lt;-3),"",'Z-scores'!IH18)</f>
        <v>-4.7739999999999998E-2</v>
      </c>
      <c r="II18" s="7">
        <f>IF(OR('Z-scores'!II18&gt;3,'Z-scores'!II18&lt;-3),"",'Z-scores'!II18)</f>
        <v>0.19902</v>
      </c>
      <c r="IJ18" s="7">
        <f>IF(OR('Z-scores'!IJ18&gt;3,'Z-scores'!IJ18&lt;-3),"",'Z-scores'!IJ18)</f>
        <v>-0.21725</v>
      </c>
      <c r="IK18" s="7">
        <f>IF(OR('Z-scores'!IK18&gt;3,'Z-scores'!IK18&lt;-3),"",'Z-scores'!IK18)</f>
        <v>0.13879</v>
      </c>
      <c r="IL18" s="7">
        <f>IF(OR('Z-scores'!IL18&gt;3,'Z-scores'!IL18&lt;-3),"",'Z-scores'!IL18)</f>
        <v>1.29793</v>
      </c>
      <c r="IM18" s="7">
        <f>IF(OR('Z-scores'!IM18&gt;3,'Z-scores'!IM18&lt;-3),"",'Z-scores'!IM18)</f>
        <v>0.6663</v>
      </c>
      <c r="IN18" s="7">
        <f>IF(OR('Z-scores'!IN18&gt;3,'Z-scores'!IN18&lt;-3),"",'Z-scores'!IN18)</f>
        <v>-0.20102</v>
      </c>
      <c r="IO18" s="7">
        <f>IF(OR('Z-scores'!IO18&gt;3,'Z-scores'!IO18&lt;-3),"",'Z-scores'!IO18)</f>
        <v>-0.33196999999999999</v>
      </c>
      <c r="IP18" s="7">
        <f>IF(OR('Z-scores'!IP18&gt;3,'Z-scores'!IP18&lt;-3),"",'Z-scores'!IP18)</f>
        <v>-0.45929999999999999</v>
      </c>
      <c r="IQ18" s="7">
        <f>IF(OR('Z-scores'!IQ18&gt;3,'Z-scores'!IQ18&lt;-3),"",'Z-scores'!IQ18)</f>
        <v>-0.38350000000000001</v>
      </c>
      <c r="IR18" s="7">
        <f>IF(OR('Z-scores'!IR18&gt;3,'Z-scores'!IR18&lt;-3),"",'Z-scores'!IR18)</f>
        <v>-0.42884</v>
      </c>
      <c r="IS18" s="7">
        <f>IF(OR('Z-scores'!IS18&gt;3,'Z-scores'!IS18&lt;-3),"",'Z-scores'!IS18)</f>
        <v>-0.39945999999999998</v>
      </c>
      <c r="IT18" s="7">
        <f>IF(OR('Z-scores'!IT18&gt;3,'Z-scores'!IT18&lt;-3),"",'Z-scores'!IT18)</f>
        <v>-0.65786999999999995</v>
      </c>
      <c r="IU18" s="7">
        <f>IF(OR('Z-scores'!IU18&gt;3,'Z-scores'!IU18&lt;-3),"",'Z-scores'!IU18)</f>
        <v>-0.31961000000000001</v>
      </c>
      <c r="IV18" s="7">
        <f>IF(OR('Z-scores'!IV18&gt;3,'Z-scores'!IV18&lt;-3),"",'Z-scores'!IV18)</f>
        <v>-0.23108999999999999</v>
      </c>
      <c r="IW18" s="7">
        <f>IF(OR('Z-scores'!IW18&gt;3,'Z-scores'!IW18&lt;-3),"",'Z-scores'!IW18)</f>
        <v>-0.24757000000000001</v>
      </c>
      <c r="IX18" s="7">
        <f>IF(OR('Z-scores'!IX18&gt;3,'Z-scores'!IX18&lt;-3),"",'Z-scores'!IX18)</f>
        <v>-0.26834999999999998</v>
      </c>
      <c r="IY18" s="7">
        <f>IF(OR('Z-scores'!IY18&gt;3,'Z-scores'!IY18&lt;-3),"",'Z-scores'!IY18)</f>
        <v>-0.50736000000000003</v>
      </c>
      <c r="IZ18" s="7">
        <f>IF(OR('Z-scores'!IZ18&gt;3,'Z-scores'!IZ18&lt;-3),"",'Z-scores'!IZ18)</f>
        <v>-0.24779000000000001</v>
      </c>
      <c r="JA18" s="7">
        <f>IF(OR('Z-scores'!JA18&gt;3,'Z-scores'!JA18&lt;-3),"",'Z-scores'!JA18)</f>
        <v>-0.55564999999999998</v>
      </c>
      <c r="JB18" s="7">
        <f>IF(OR('Z-scores'!JB18&gt;3,'Z-scores'!JB18&lt;-3),"",'Z-scores'!JB18)</f>
        <v>0.10879999999999999</v>
      </c>
      <c r="JC18" s="7">
        <f>IF(OR('Z-scores'!JC18&gt;3,'Z-scores'!JC18&lt;-3),"",'Z-scores'!JC18)</f>
        <v>0.86789000000000005</v>
      </c>
      <c r="JD18" s="7">
        <f>IF(OR('Z-scores'!JD18&gt;3,'Z-scores'!JD18&lt;-3),"",'Z-scores'!JD18)</f>
        <v>-0.54788999999999999</v>
      </c>
      <c r="JE18" s="7">
        <f>IF(OR('Z-scores'!JE18&gt;3,'Z-scores'!JE18&lt;-3),"",'Z-scores'!JE18)</f>
        <v>-0.74094000000000004</v>
      </c>
      <c r="JF18" s="7">
        <f>IF(OR('Z-scores'!JF18&gt;3,'Z-scores'!JF18&lt;-3),"",'Z-scores'!JF18)</f>
        <v>-0.78580000000000005</v>
      </c>
      <c r="JG18" s="7">
        <f>IF(OR('Z-scores'!JG18&gt;3,'Z-scores'!JG18&lt;-3),"",'Z-scores'!JG18)</f>
        <v>-0.75036000000000003</v>
      </c>
      <c r="JH18" s="7">
        <f>IF(OR('Z-scores'!JH18&gt;3,'Z-scores'!JH18&lt;-3),"",'Z-scores'!JH18)</f>
        <v>-0.29460999999999998</v>
      </c>
      <c r="JI18" s="7">
        <f>IF(OR('Z-scores'!JI18&gt;3,'Z-scores'!JI18&lt;-3),"",'Z-scores'!JI18)</f>
        <v>-0.63783000000000001</v>
      </c>
      <c r="JJ18" s="7">
        <f>IF(OR('Z-scores'!JJ18&gt;3,'Z-scores'!JJ18&lt;-3),"",'Z-scores'!JJ18)</f>
        <v>-0.39778000000000002</v>
      </c>
      <c r="JK18" s="7">
        <f>IF(OR('Z-scores'!JK18&gt;3,'Z-scores'!JK18&lt;-3),"",'Z-scores'!JK18)</f>
        <v>-0.18956000000000001</v>
      </c>
      <c r="JL18" s="7">
        <f>IF(OR('Z-scores'!JL18&gt;3,'Z-scores'!JL18&lt;-3),"",'Z-scores'!JL18)</f>
        <v>-0.71908000000000005</v>
      </c>
      <c r="JM18" s="7">
        <f>IF(OR('Z-scores'!JM18&gt;3,'Z-scores'!JM18&lt;-3),"",'Z-scores'!JM18)</f>
        <v>-0.28805999999999998</v>
      </c>
      <c r="JN18" s="7">
        <f>IF(OR('Z-scores'!JN18&gt;3,'Z-scores'!JN18&lt;-3),"",'Z-scores'!JN18)</f>
        <v>-0.37767000000000001</v>
      </c>
      <c r="JO18" s="7">
        <f>IF(OR('Z-scores'!JO18&gt;3,'Z-scores'!JO18&lt;-3),"",'Z-scores'!JO18)</f>
        <v>-0.50155000000000005</v>
      </c>
      <c r="JP18" s="7">
        <f>IF(OR('Z-scores'!JP18&gt;3,'Z-scores'!JP18&lt;-3),"",'Z-scores'!JP18)</f>
        <v>-0.26619999999999999</v>
      </c>
      <c r="JQ18" s="7">
        <f>IF(OR('Z-scores'!JQ18&gt;3,'Z-scores'!JQ18&lt;-3),"",'Z-scores'!JQ18)</f>
        <v>0.28201999999999999</v>
      </c>
      <c r="JR18" s="7">
        <f>IF(OR('Z-scores'!JR18&gt;3,'Z-scores'!JR18&lt;-3),"",'Z-scores'!JR18)</f>
        <v>-0.86931999999999998</v>
      </c>
      <c r="JS18" s="7">
        <f>IF(OR('Z-scores'!JS18&gt;3,'Z-scores'!JS18&lt;-3),"",'Z-scores'!JS18)</f>
        <v>-0.27910000000000001</v>
      </c>
      <c r="JT18" s="7">
        <f>IF(OR('Z-scores'!JT18&gt;3,'Z-scores'!JT18&lt;-3),"",'Z-scores'!JT18)</f>
        <v>-0.38915</v>
      </c>
      <c r="JU18" s="7">
        <f>IF(OR('Z-scores'!JU18&gt;3,'Z-scores'!JU18&lt;-3),"",'Z-scores'!JU18)</f>
        <v>-0.65412000000000003</v>
      </c>
      <c r="JV18" s="7">
        <f>IF(OR('Z-scores'!JV18&gt;3,'Z-scores'!JV18&lt;-3),"",'Z-scores'!JV18)</f>
        <v>-0.62444</v>
      </c>
      <c r="JW18" s="7">
        <f>IF(OR('Z-scores'!JW18&gt;3,'Z-scores'!JW18&lt;-3),"",'Z-scores'!JW18)</f>
        <v>-1.3373999999999999</v>
      </c>
      <c r="JX18" s="7">
        <f>IF(OR('Z-scores'!JX18&gt;3,'Z-scores'!JX18&lt;-3),"",'Z-scores'!JX18)</f>
        <v>-0.50546000000000002</v>
      </c>
      <c r="JY18" s="7">
        <f>IF(OR('Z-scores'!JY18&gt;3,'Z-scores'!JY18&lt;-3),"",'Z-scores'!JY18)</f>
        <v>-0.25175999999999998</v>
      </c>
      <c r="JZ18" s="7">
        <f>IF(OR('Z-scores'!JZ18&gt;3,'Z-scores'!JZ18&lt;-3),"",'Z-scores'!JZ18)</f>
        <v>-1.26658</v>
      </c>
      <c r="KA18" s="7">
        <f>IF(OR('Z-scores'!KA18&gt;3,'Z-scores'!KA18&lt;-3),"",'Z-scores'!KA18)</f>
        <v>-0.92811999999999995</v>
      </c>
      <c r="KB18" s="7">
        <f>IF(OR('Z-scores'!KB18&gt;3,'Z-scores'!KB18&lt;-3),"",'Z-scores'!KB18)</f>
        <v>-5.11E-3</v>
      </c>
      <c r="KC18" s="7">
        <f>IF(OR('Z-scores'!KC18&gt;3,'Z-scores'!KC18&lt;-3),"",'Z-scores'!KC18)</f>
        <v>4.1610000000000001E-2</v>
      </c>
      <c r="KD18" s="7">
        <f>IF(OR('Z-scores'!KD18&gt;3,'Z-scores'!KD18&lt;-3),"",'Z-scores'!KD18)</f>
        <v>-0.49804999999999999</v>
      </c>
      <c r="KE18" s="7">
        <f>IF(OR('Z-scores'!KE18&gt;3,'Z-scores'!KE18&lt;-3),"",'Z-scores'!KE18)</f>
        <v>-0.49138999999999999</v>
      </c>
      <c r="KF18" s="7">
        <f>IF(OR('Z-scores'!KF18&gt;3,'Z-scores'!KF18&lt;-3),"",'Z-scores'!KF18)</f>
        <v>-0.69852000000000003</v>
      </c>
      <c r="KG18" s="7">
        <f>IF(OR('Z-scores'!KG18&gt;3,'Z-scores'!KG18&lt;-3),"",'Z-scores'!KG18)</f>
        <v>0.17121</v>
      </c>
      <c r="KH18" s="7">
        <f>IF(OR('Z-scores'!KH18&gt;3,'Z-scores'!KH18&lt;-3),"",'Z-scores'!KH18)</f>
        <v>-0.24254000000000001</v>
      </c>
      <c r="KI18" s="7">
        <f>IF(OR('Z-scores'!KI18&gt;3,'Z-scores'!KI18&lt;-3),"",'Z-scores'!KI18)</f>
        <v>0.22178999999999999</v>
      </c>
      <c r="KJ18" s="7">
        <f>IF(OR('Z-scores'!KJ18&gt;3,'Z-scores'!KJ18&lt;-3),"",'Z-scores'!KJ18)</f>
        <v>0.13358999999999999</v>
      </c>
      <c r="KK18" s="7">
        <f>IF(OR('Z-scores'!KK18&gt;3,'Z-scores'!KK18&lt;-3),"",'Z-scores'!KK18)</f>
        <v>-0.39533000000000001</v>
      </c>
      <c r="KL18" s="7">
        <f>IF(OR('Z-scores'!KL18&gt;3,'Z-scores'!KL18&lt;-3),"",'Z-scores'!KL18)</f>
        <v>-0.20451</v>
      </c>
      <c r="KM18" s="7">
        <f>IF(OR('Z-scores'!KM18&gt;3,'Z-scores'!KM18&lt;-3),"",'Z-scores'!KM18)</f>
        <v>-0.56720000000000004</v>
      </c>
      <c r="KN18" s="7">
        <f>IF(OR('Z-scores'!KN18&gt;3,'Z-scores'!KN18&lt;-3),"",'Z-scores'!KN18)</f>
        <v>0.52580000000000005</v>
      </c>
      <c r="KO18" s="7">
        <f>IF(OR('Z-scores'!KO18&gt;3,'Z-scores'!KO18&lt;-3),"",'Z-scores'!KO18)</f>
        <v>-0.23549</v>
      </c>
      <c r="KP18" s="7">
        <f>IF(OR('Z-scores'!KP18&gt;3,'Z-scores'!KP18&lt;-3),"",'Z-scores'!KP18)</f>
        <v>-1.0049999999999999</v>
      </c>
      <c r="KQ18" s="7">
        <f>IF(OR('Z-scores'!KQ18&gt;3,'Z-scores'!KQ18&lt;-3),"",'Z-scores'!KQ18)</f>
        <v>-0.67149999999999999</v>
      </c>
      <c r="KR18" s="7">
        <f>IF(OR('Z-scores'!KR18&gt;3,'Z-scores'!KR18&lt;-3),"",'Z-scores'!KR18)</f>
        <v>-0.68947000000000003</v>
      </c>
      <c r="KS18" s="7">
        <f>IF(OR('Z-scores'!KS18&gt;3,'Z-scores'!KS18&lt;-3),"",'Z-scores'!KS18)</f>
        <v>-0.24460999999999999</v>
      </c>
      <c r="KT18" s="7">
        <f>IF(OR('Z-scores'!KT18&gt;3,'Z-scores'!KT18&lt;-3),"",'Z-scores'!KT18)</f>
        <v>-0.59802999999999995</v>
      </c>
      <c r="KU18" s="7">
        <f>IF(OR('Z-scores'!KU18&gt;3,'Z-scores'!KU18&lt;-3),"",'Z-scores'!KU18)</f>
        <v>-0.32718999999999998</v>
      </c>
      <c r="KV18" s="7">
        <f>IF(OR('Z-scores'!KV18&gt;3,'Z-scores'!KV18&lt;-3),"",'Z-scores'!KV18)</f>
        <v>-0.59004999999999996</v>
      </c>
      <c r="KW18" s="7">
        <f>IF(OR('Z-scores'!KW18&gt;3,'Z-scores'!KW18&lt;-3),"",'Z-scores'!KW18)</f>
        <v>-0.47811999999999999</v>
      </c>
      <c r="KX18" s="7">
        <f>IF(OR('Z-scores'!KX18&gt;3,'Z-scores'!KX18&lt;-3),"",'Z-scores'!KX18)</f>
        <v>-0.73319000000000001</v>
      </c>
      <c r="KY18" s="7">
        <f>IF(OR('Z-scores'!KY18&gt;3,'Z-scores'!KY18&lt;-3),"",'Z-scores'!KY18)</f>
        <v>-0.29593999999999998</v>
      </c>
      <c r="KZ18" s="7">
        <f>IF(OR('Z-scores'!KZ18&gt;3,'Z-scores'!KZ18&lt;-3),"",'Z-scores'!KZ18)</f>
        <v>-0.40373999999999999</v>
      </c>
      <c r="LA18" s="7">
        <f>IF(OR('Z-scores'!LA18&gt;3,'Z-scores'!LA18&lt;-3),"",'Z-scores'!LA18)</f>
        <v>-0.38605</v>
      </c>
      <c r="LB18" s="7">
        <f>IF(OR('Z-scores'!LB18&gt;3,'Z-scores'!LB18&lt;-3),"",'Z-scores'!LB18)</f>
        <v>-0.25918999999999998</v>
      </c>
      <c r="LC18" s="7">
        <f>IF(OR('Z-scores'!LC18&gt;3,'Z-scores'!LC18&lt;-3),"",'Z-scores'!LC18)</f>
        <v>-0.26021</v>
      </c>
      <c r="LD18" s="7">
        <f>IF(OR('Z-scores'!LD18&gt;3,'Z-scores'!LD18&lt;-3),"",'Z-scores'!LD18)</f>
        <v>-0.76773999999999998</v>
      </c>
      <c r="LE18" s="7">
        <f>IF(OR('Z-scores'!LE18&gt;3,'Z-scores'!LE18&lt;-3),"",'Z-scores'!LE18)</f>
        <v>-0.65991</v>
      </c>
      <c r="LF18" s="7">
        <f>IF(OR('Z-scores'!LF18&gt;3,'Z-scores'!LF18&lt;-3),"",'Z-scores'!LF18)</f>
        <v>-0.39295000000000002</v>
      </c>
      <c r="LG18" s="7">
        <f>IF(OR('Z-scores'!LG18&gt;3,'Z-scores'!LG18&lt;-3),"",'Z-scores'!LG18)</f>
        <v>-0.29901</v>
      </c>
      <c r="LH18" s="7">
        <f>IF(OR('Z-scores'!LH18&gt;3,'Z-scores'!LH18&lt;-3),"",'Z-scores'!LH18)</f>
        <v>-0.22252</v>
      </c>
      <c r="LI18" s="7">
        <f>IF(OR('Z-scores'!LI18&gt;3,'Z-scores'!LI18&lt;-3),"",'Z-scores'!LI18)</f>
        <v>9.8369999999999999E-2</v>
      </c>
      <c r="LJ18" s="7">
        <f>IF(OR('Z-scores'!LJ18&gt;3,'Z-scores'!LJ18&lt;-3),"",'Z-scores'!LJ18)</f>
        <v>-0.33230999999999999</v>
      </c>
      <c r="LK18" s="7">
        <f>IF(OR('Z-scores'!LK18&gt;3,'Z-scores'!LK18&lt;-3),"",'Z-scores'!LK18)</f>
        <v>-0.34848000000000001</v>
      </c>
      <c r="LL18" s="7">
        <f>IF(OR('Z-scores'!LL18&gt;3,'Z-scores'!LL18&lt;-3),"",'Z-scores'!LL18)</f>
        <v>-0.56315000000000004</v>
      </c>
      <c r="LM18" s="7">
        <f>IF(OR('Z-scores'!LM18&gt;3,'Z-scores'!LM18&lt;-3),"",'Z-scores'!LM18)</f>
        <v>-0.91598999999999997</v>
      </c>
      <c r="LN18" s="7">
        <f>IF(OR('Z-scores'!LN18&gt;3,'Z-scores'!LN18&lt;-3),"",'Z-scores'!LN18)</f>
        <v>-1.1294</v>
      </c>
      <c r="LO18" s="7">
        <f>IF(OR('Z-scores'!LO18&gt;3,'Z-scores'!LO18&lt;-3),"",'Z-scores'!LO18)</f>
        <v>-0.65429000000000004</v>
      </c>
      <c r="LP18" s="7">
        <f>IF(OR('Z-scores'!LP18&gt;3,'Z-scores'!LP18&lt;-3),"",'Z-scores'!LP18)</f>
        <v>-0.50563000000000002</v>
      </c>
      <c r="LQ18" s="7">
        <f>IF(OR('Z-scores'!LQ18&gt;3,'Z-scores'!LQ18&lt;-3),"",'Z-scores'!LQ18)</f>
        <v>-0.29819000000000001</v>
      </c>
      <c r="LR18" s="7">
        <f>IF(OR('Z-scores'!LR18&gt;3,'Z-scores'!LR18&lt;-3),"",'Z-scores'!LR18)</f>
        <v>-0.42907000000000001</v>
      </c>
      <c r="LS18" s="7">
        <f>IF(OR('Z-scores'!LS18&gt;3,'Z-scores'!LS18&lt;-3),"",'Z-scores'!LS18)</f>
        <v>-0.63478000000000001</v>
      </c>
      <c r="LT18" s="7">
        <f>IF(OR('Z-scores'!LT18&gt;3,'Z-scores'!LT18&lt;-3),"",'Z-scores'!LT18)</f>
        <v>-0.59863</v>
      </c>
      <c r="LU18" s="7">
        <f>IF(OR('Z-scores'!LU18&gt;3,'Z-scores'!LU18&lt;-3),"",'Z-scores'!LU18)</f>
        <v>-0.69759000000000004</v>
      </c>
      <c r="LV18" s="7">
        <f>IF(OR('Z-scores'!LV18&gt;3,'Z-scores'!LV18&lt;-3),"",'Z-scores'!LV18)</f>
        <v>-0.24648</v>
      </c>
      <c r="LW18" s="7">
        <f>IF(OR('Z-scores'!LW18&gt;3,'Z-scores'!LW18&lt;-3),"",'Z-scores'!LW18)</f>
        <v>-0.86351</v>
      </c>
      <c r="LX18" s="7">
        <f>IF(OR('Z-scores'!LX18&gt;3,'Z-scores'!LX18&lt;-3),"",'Z-scores'!LX18)</f>
        <v>-0.24254000000000001</v>
      </c>
      <c r="LY18" s="7">
        <f>IF(OR('Z-scores'!LY18&gt;3,'Z-scores'!LY18&lt;-3),"",'Z-scores'!LY18)</f>
        <v>-0.63666</v>
      </c>
      <c r="LZ18" s="7">
        <f>IF(OR('Z-scores'!LZ18&gt;3,'Z-scores'!LZ18&lt;-3),"",'Z-scores'!LZ18)</f>
        <v>-0.50775999999999999</v>
      </c>
      <c r="MA18" s="7">
        <f>IF(OR('Z-scores'!MA18&gt;3,'Z-scores'!MA18&lt;-3),"",'Z-scores'!MA18)</f>
        <v>-0.33855000000000002</v>
      </c>
      <c r="MB18" s="7">
        <f>IF(OR('Z-scores'!MB18&gt;3,'Z-scores'!MB18&lt;-3),"",'Z-scores'!MB18)</f>
        <v>-0.24254000000000001</v>
      </c>
      <c r="MC18" s="7">
        <f>IF(OR('Z-scores'!MC18&gt;3,'Z-scores'!MC18&lt;-3),"",'Z-scores'!MC18)</f>
        <v>-0.39505000000000001</v>
      </c>
      <c r="MD18" s="7">
        <f>IF(OR('Z-scores'!MD18&gt;3,'Z-scores'!MD18&lt;-3),"",'Z-scores'!MD18)</f>
        <v>-0.30580000000000002</v>
      </c>
      <c r="ME18" s="7">
        <f>IF(OR('Z-scores'!ME18&gt;3,'Z-scores'!ME18&lt;-3),"",'Z-scores'!ME18)</f>
        <v>-0.25263000000000002</v>
      </c>
      <c r="MF18" s="7">
        <f>IF(OR('Z-scores'!MF18&gt;3,'Z-scores'!MF18&lt;-3),"",'Z-scores'!MF18)</f>
        <v>-0.70172000000000001</v>
      </c>
      <c r="MG18" s="7">
        <f>IF(OR('Z-scores'!MG18&gt;3,'Z-scores'!MG18&lt;-3),"",'Z-scores'!MG18)</f>
        <v>-0.67625000000000002</v>
      </c>
      <c r="MH18" s="7">
        <f>IF(OR('Z-scores'!MH18&gt;3,'Z-scores'!MH18&lt;-3),"",'Z-scores'!MH18)</f>
        <v>0.42313000000000001</v>
      </c>
      <c r="MI18" s="7">
        <f>IF(OR('Z-scores'!MI18&gt;3,'Z-scores'!MI18&lt;-3),"",'Z-scores'!MI18)</f>
        <v>-0.68979999999999997</v>
      </c>
      <c r="MJ18" s="7">
        <f>IF(OR('Z-scores'!MJ18&gt;3,'Z-scores'!MJ18&lt;-3),"",'Z-scores'!MJ18)</f>
        <v>-0.45701999999999998</v>
      </c>
      <c r="MK18" s="7">
        <f>IF(OR('Z-scores'!MK18&gt;3,'Z-scores'!MK18&lt;-3),"",'Z-scores'!MK18)</f>
        <v>-0.24254000000000001</v>
      </c>
      <c r="ML18" s="7">
        <f>IF(OR('Z-scores'!ML18&gt;3,'Z-scores'!ML18&lt;-3),"",'Z-scores'!ML18)</f>
        <v>-0.70633999999999997</v>
      </c>
      <c r="MM18" s="7">
        <f>IF(OR('Z-scores'!MM18&gt;3,'Z-scores'!MM18&lt;-3),"",'Z-scores'!MM18)</f>
        <v>-0.59755999999999998</v>
      </c>
      <c r="MN18" s="7">
        <f>IF(OR('Z-scores'!MN18&gt;3,'Z-scores'!MN18&lt;-3),"",'Z-scores'!MN18)</f>
        <v>-0.34604000000000001</v>
      </c>
      <c r="MO18" s="7">
        <f>IF(OR('Z-scores'!MO18&gt;3,'Z-scores'!MO18&lt;-3),"",'Z-scores'!MO18)</f>
        <v>-0.79505999999999999</v>
      </c>
      <c r="MP18" s="7">
        <f>IF(OR('Z-scores'!MP18&gt;3,'Z-scores'!MP18&lt;-3),"",'Z-scores'!MP18)</f>
        <v>-0.71950000000000003</v>
      </c>
      <c r="MQ18" s="7">
        <f>IF(OR('Z-scores'!MQ18&gt;3,'Z-scores'!MQ18&lt;-3),"",'Z-scores'!MQ18)</f>
        <v>-0.88746999999999998</v>
      </c>
      <c r="MR18" s="7">
        <f>IF(OR('Z-scores'!MR18&gt;3,'Z-scores'!MR18&lt;-3),"",'Z-scores'!MR18)</f>
        <v>-0.60979000000000005</v>
      </c>
      <c r="MS18" s="7">
        <f>IF(OR('Z-scores'!MS18&gt;3,'Z-scores'!MS18&lt;-3),"",'Z-scores'!MS18)</f>
        <v>-1.1569199999999999</v>
      </c>
      <c r="MT18" s="7">
        <f>IF(OR('Z-scores'!MT18&gt;3,'Z-scores'!MT18&lt;-3),"",'Z-scores'!MT18)</f>
        <v>-1.2208399999999999</v>
      </c>
      <c r="MU18" s="7">
        <f>IF(OR('Z-scores'!MU18&gt;3,'Z-scores'!MU18&lt;-3),"",'Z-scores'!MU18)</f>
        <v>-0.64568000000000003</v>
      </c>
      <c r="MV18" s="7">
        <f>IF(OR('Z-scores'!MV18&gt;3,'Z-scores'!MV18&lt;-3),"",'Z-scores'!MV18)</f>
        <v>-0.53493999999999997</v>
      </c>
      <c r="MW18" s="7">
        <f>IF(OR('Z-scores'!MW18&gt;3,'Z-scores'!MW18&lt;-3),"",'Z-scores'!MW18)</f>
        <v>-1.0198100000000001</v>
      </c>
      <c r="MX18" s="7">
        <f>IF(OR('Z-scores'!MX18&gt;3,'Z-scores'!MX18&lt;-3),"",'Z-scores'!MX18)</f>
        <v>-0.43387999999999999</v>
      </c>
      <c r="MY18" s="7">
        <f>IF(OR('Z-scores'!MY18&gt;3,'Z-scores'!MY18&lt;-3),"",'Z-scores'!MY18)</f>
        <v>-0.81064999999999998</v>
      </c>
      <c r="MZ18" s="7">
        <f>IF(OR('Z-scores'!MZ18&gt;3,'Z-scores'!MZ18&lt;-3),"",'Z-scores'!MZ18)</f>
        <v>-0.20280999999999999</v>
      </c>
      <c r="NA18" s="7">
        <f>IF(OR('Z-scores'!NA18&gt;3,'Z-scores'!NA18&lt;-3),"",'Z-scores'!NA18)</f>
        <v>-0.61775000000000002</v>
      </c>
      <c r="NB18" s="7">
        <f>IF(OR('Z-scores'!NB18&gt;3,'Z-scores'!NB18&lt;-3),"",'Z-scores'!NB18)</f>
        <v>-0.37282999999999999</v>
      </c>
      <c r="NC18" s="7">
        <f>IF(OR('Z-scores'!NC18&gt;3,'Z-scores'!NC18&lt;-3),"",'Z-scores'!NC18)</f>
        <v>-5.0439999999999999E-2</v>
      </c>
      <c r="ND18" s="7">
        <f>IF(OR('Z-scores'!ND18&gt;3,'Z-scores'!ND18&lt;-3),"",'Z-scores'!ND18)</f>
        <v>-0.10299</v>
      </c>
      <c r="NE18" s="7">
        <f>IF(OR('Z-scores'!NE18&gt;3,'Z-scores'!NE18&lt;-3),"",'Z-scores'!NE18)</f>
        <v>-0.50422999999999996</v>
      </c>
      <c r="NF18" s="7">
        <f>IF(OR('Z-scores'!NF18&gt;3,'Z-scores'!NF18&lt;-3),"",'Z-scores'!NF18)</f>
        <v>0.26071</v>
      </c>
      <c r="NG18" s="7">
        <f>IF(OR('Z-scores'!NG18&gt;3,'Z-scores'!NG18&lt;-3),"",'Z-scores'!NG18)</f>
        <v>-0.23471</v>
      </c>
      <c r="NH18" s="7">
        <f>IF(OR('Z-scores'!NH18&gt;3,'Z-scores'!NH18&lt;-3),"",'Z-scores'!NH18)</f>
        <v>-0.49876999999999999</v>
      </c>
      <c r="NI18" s="7">
        <f>IF(OR('Z-scores'!NI18&gt;3,'Z-scores'!NI18&lt;-3),"",'Z-scores'!NI18)</f>
        <v>-0.45744000000000001</v>
      </c>
      <c r="NJ18" s="7">
        <f>IF(OR('Z-scores'!NJ18&gt;3,'Z-scores'!NJ18&lt;-3),"",'Z-scores'!NJ18)</f>
        <v>-0.17971000000000001</v>
      </c>
      <c r="NK18" s="7">
        <f>IF(OR('Z-scores'!NK18&gt;3,'Z-scores'!NK18&lt;-3),"",'Z-scores'!NK18)</f>
        <v>-0.64039000000000001</v>
      </c>
      <c r="NL18" s="7">
        <f>IF(OR('Z-scores'!NL18&gt;3,'Z-scores'!NL18&lt;-3),"",'Z-scores'!NL18)</f>
        <v>1.9380000000000001E-2</v>
      </c>
      <c r="NM18" s="7">
        <f>IF(OR('Z-scores'!NM18&gt;3,'Z-scores'!NM18&lt;-3),"",'Z-scores'!NM18)</f>
        <v>0.30904999999999999</v>
      </c>
      <c r="NN18" s="7">
        <f>IF(OR('Z-scores'!NN18&gt;3,'Z-scores'!NN18&lt;-3),"",'Z-scores'!NN18)</f>
        <v>-0.79152999999999996</v>
      </c>
      <c r="NO18" s="7">
        <f>IF(OR('Z-scores'!NO18&gt;3,'Z-scores'!NO18&lt;-3),"",'Z-scores'!NO18)</f>
        <v>-0.82840000000000003</v>
      </c>
      <c r="NP18" s="7">
        <f>IF(OR('Z-scores'!NP18&gt;3,'Z-scores'!NP18&lt;-3),"",'Z-scores'!NP18)</f>
        <v>-0.28627999999999998</v>
      </c>
      <c r="NQ18" s="7">
        <f>IF(OR('Z-scores'!NQ18&gt;3,'Z-scores'!NQ18&lt;-3),"",'Z-scores'!NQ18)</f>
        <v>6.139E-2</v>
      </c>
      <c r="NR18" s="7">
        <f>IF(OR('Z-scores'!NR18&gt;3,'Z-scores'!NR18&lt;-3),"",'Z-scores'!NR18)</f>
        <v>-0.15342</v>
      </c>
      <c r="NS18" s="7">
        <f>IF(OR('Z-scores'!NS18&gt;3,'Z-scores'!NS18&lt;-3),"",'Z-scores'!NS18)</f>
        <v>-0.41794999999999999</v>
      </c>
      <c r="NT18" s="7">
        <f>IF(OR('Z-scores'!NT18&gt;3,'Z-scores'!NT18&lt;-3),"",'Z-scores'!NT18)</f>
        <v>-0.64234999999999998</v>
      </c>
      <c r="NU18" s="7">
        <f>IF(OR('Z-scores'!NU18&gt;3,'Z-scores'!NU18&lt;-3),"",'Z-scores'!NU18)</f>
        <v>-0.80425000000000002</v>
      </c>
      <c r="NV18" s="7">
        <f>IF(OR('Z-scores'!NV18&gt;3,'Z-scores'!NV18&lt;-3),"",'Z-scores'!NV18)</f>
        <v>-0.64971999999999996</v>
      </c>
      <c r="NW18" s="7">
        <f>IF(OR('Z-scores'!NW18&gt;3,'Z-scores'!NW18&lt;-3),"",'Z-scores'!NW18)</f>
        <v>-0.71528999999999998</v>
      </c>
      <c r="NX18" s="7">
        <f>IF(OR('Z-scores'!NX18&gt;3,'Z-scores'!NX18&lt;-3),"",'Z-scores'!NX18)</f>
        <v>-0.55103000000000002</v>
      </c>
      <c r="NY18" s="7">
        <f>IF(OR('Z-scores'!NY18&gt;3,'Z-scores'!NY18&lt;-3),"",'Z-scores'!NY18)</f>
        <v>0.38675999999999999</v>
      </c>
      <c r="NZ18" s="7">
        <f>IF(OR('Z-scores'!NZ18&gt;3,'Z-scores'!NZ18&lt;-3),"",'Z-scores'!NZ18)</f>
        <v>-0.67374999999999996</v>
      </c>
      <c r="OA18" s="7">
        <f>IF(OR('Z-scores'!OA18&gt;3,'Z-scores'!OA18&lt;-3),"",'Z-scores'!OA18)</f>
        <v>1.06819</v>
      </c>
      <c r="OB18" s="7">
        <f>IF(OR('Z-scores'!OB18&gt;3,'Z-scores'!OB18&lt;-3),"",'Z-scores'!OB18)</f>
        <v>-0.49489</v>
      </c>
      <c r="OC18" s="7">
        <f>IF(OR('Z-scores'!OC18&gt;3,'Z-scores'!OC18&lt;-3),"",'Z-scores'!OC18)</f>
        <v>-0.4</v>
      </c>
      <c r="OD18" s="7">
        <f>IF(OR('Z-scores'!OD18&gt;3,'Z-scores'!OD18&lt;-3),"",'Z-scores'!OD18)</f>
        <v>-0.14413999999999999</v>
      </c>
      <c r="OE18" s="7">
        <f>IF(OR('Z-scores'!OE18&gt;3,'Z-scores'!OE18&lt;-3),"",'Z-scores'!OE18)</f>
        <v>-0.28500999999999999</v>
      </c>
      <c r="OF18" s="7">
        <f>IF(OR('Z-scores'!OF18&gt;3,'Z-scores'!OF18&lt;-3),"",'Z-scores'!OF18)</f>
        <v>-0.69218999999999997</v>
      </c>
      <c r="OG18" s="7">
        <f>IF(OR('Z-scores'!OG18&gt;3,'Z-scores'!OG18&lt;-3),"",'Z-scores'!OG18)</f>
        <v>-0.28908</v>
      </c>
      <c r="OH18" s="7">
        <f>IF(OR('Z-scores'!OH18&gt;3,'Z-scores'!OH18&lt;-3),"",'Z-scores'!OH18)</f>
        <v>-0.52302999999999999</v>
      </c>
      <c r="OI18" s="7">
        <f>IF(OR('Z-scores'!OI18&gt;3,'Z-scores'!OI18&lt;-3),"",'Z-scores'!OI18)</f>
        <v>-0.61724999999999997</v>
      </c>
      <c r="OJ18" s="7">
        <f>IF(OR('Z-scores'!OJ18&gt;3,'Z-scores'!OJ18&lt;-3),"",'Z-scores'!OJ18)</f>
        <v>-0.75351000000000001</v>
      </c>
      <c r="OK18" s="7">
        <f>IF(OR('Z-scores'!OK18&gt;3,'Z-scores'!OK18&lt;-3),"",'Z-scores'!OK18)</f>
        <v>-0.13697999999999999</v>
      </c>
      <c r="OL18" s="7">
        <f>IF(OR('Z-scores'!OL18&gt;3,'Z-scores'!OL18&lt;-3),"",'Z-scores'!OL18)</f>
        <v>-0.10188</v>
      </c>
      <c r="OM18" s="7">
        <f>IF(OR('Z-scores'!OM18&gt;3,'Z-scores'!OM18&lt;-3),"",'Z-scores'!OM18)</f>
        <v>2.8510000000000001E-2</v>
      </c>
      <c r="ON18" s="7">
        <f>IF(OR('Z-scores'!ON18&gt;3,'Z-scores'!ON18&lt;-3),"",'Z-scores'!ON18)</f>
        <v>-0.40123999999999999</v>
      </c>
      <c r="OO18" s="7">
        <f>IF(OR('Z-scores'!OO18&gt;3,'Z-scores'!OO18&lt;-3),"",'Z-scores'!OO18)</f>
        <v>-0.26956999999999998</v>
      </c>
      <c r="OP18" s="7">
        <f>IF(OR('Z-scores'!OP18&gt;3,'Z-scores'!OP18&lt;-3),"",'Z-scores'!OP18)</f>
        <v>-0.24254000000000001</v>
      </c>
      <c r="OQ18" s="7">
        <f>IF(OR('Z-scores'!OQ18&gt;3,'Z-scores'!OQ18&lt;-3),"",'Z-scores'!OQ18)</f>
        <v>-0.40005000000000002</v>
      </c>
      <c r="OR18" s="7">
        <f>IF(OR('Z-scores'!OR18&gt;3,'Z-scores'!OR18&lt;-3),"",'Z-scores'!OR18)</f>
        <v>-0.10363</v>
      </c>
      <c r="OS18" s="7">
        <f>IF(OR('Z-scores'!OS18&gt;3,'Z-scores'!OS18&lt;-3),"",'Z-scores'!OS18)</f>
        <v>-0.32333000000000001</v>
      </c>
      <c r="OT18" s="7">
        <f>IF(OR('Z-scores'!OT18&gt;3,'Z-scores'!OT18&lt;-3),"",'Z-scores'!OT18)</f>
        <v>-0.44080000000000003</v>
      </c>
      <c r="OU18" s="7">
        <f>IF(OR('Z-scores'!OU18&gt;3,'Z-scores'!OU18&lt;-3),"",'Z-scores'!OU18)</f>
        <v>-0.32421</v>
      </c>
      <c r="OV18" s="7">
        <f>IF(OR('Z-scores'!OV18&gt;3,'Z-scores'!OV18&lt;-3),"",'Z-scores'!OV18)</f>
        <v>-0.44155</v>
      </c>
      <c r="OW18" s="7">
        <f>IF(OR('Z-scores'!OW18&gt;3,'Z-scores'!OW18&lt;-3),"",'Z-scores'!OW18)</f>
        <v>-4.2500000000000003E-2</v>
      </c>
      <c r="OX18" s="7">
        <f>IF(OR('Z-scores'!OX18&gt;3,'Z-scores'!OX18&lt;-3),"",'Z-scores'!OX18)</f>
        <v>-0.68413000000000002</v>
      </c>
      <c r="OY18" s="7">
        <f>IF(OR('Z-scores'!OY18&gt;3,'Z-scores'!OY18&lt;-3),"",'Z-scores'!OY18)</f>
        <v>-0.48791000000000001</v>
      </c>
      <c r="OZ18" s="7">
        <f>IF(OR('Z-scores'!OZ18&gt;3,'Z-scores'!OZ18&lt;-3),"",'Z-scores'!OZ18)</f>
        <v>-0.90629999999999999</v>
      </c>
      <c r="PA18" s="7">
        <f>IF(OR('Z-scores'!PA18&gt;3,'Z-scores'!PA18&lt;-3),"",'Z-scores'!PA18)</f>
        <v>-0.74478</v>
      </c>
      <c r="PB18" s="7">
        <f>IF(OR('Z-scores'!PB18&gt;3,'Z-scores'!PB18&lt;-3),"",'Z-scores'!PB18)</f>
        <v>-0.65839999999999999</v>
      </c>
      <c r="PC18" s="7">
        <f>IF(OR('Z-scores'!PC18&gt;3,'Z-scores'!PC18&lt;-3),"",'Z-scores'!PC18)</f>
        <v>-0.42587000000000003</v>
      </c>
      <c r="PD18" s="7">
        <f>IF(OR('Z-scores'!PD18&gt;3,'Z-scores'!PD18&lt;-3),"",'Z-scores'!PD18)</f>
        <v>-0.55735000000000001</v>
      </c>
      <c r="PE18" s="7">
        <f>IF(OR('Z-scores'!PE18&gt;3,'Z-scores'!PE18&lt;-3),"",'Z-scores'!PE18)</f>
        <v>-0.67759000000000003</v>
      </c>
      <c r="PF18" s="7">
        <f>IF(OR('Z-scores'!PF18&gt;3,'Z-scores'!PF18&lt;-3),"",'Z-scores'!PF18)</f>
        <v>-0.66908000000000001</v>
      </c>
      <c r="PG18" s="7">
        <f>IF(OR('Z-scores'!PG18&gt;3,'Z-scores'!PG18&lt;-3),"",'Z-scores'!PG18)</f>
        <v>-0.71455999999999997</v>
      </c>
      <c r="PH18" s="7">
        <f>IF(OR('Z-scores'!PH18&gt;3,'Z-scores'!PH18&lt;-3),"",'Z-scores'!PH18)</f>
        <v>-0.76015999999999995</v>
      </c>
      <c r="PI18" s="7">
        <f>IF(OR('Z-scores'!PI18&gt;3,'Z-scores'!PI18&lt;-3),"",'Z-scores'!PI18)</f>
        <v>-0.77464</v>
      </c>
      <c r="PJ18" s="7">
        <f>IF(OR('Z-scores'!PJ18&gt;3,'Z-scores'!PJ18&lt;-3),"",'Z-scores'!PJ18)</f>
        <v>-0.71955000000000002</v>
      </c>
      <c r="PK18" s="7">
        <f>IF(OR('Z-scores'!PK18&gt;3,'Z-scores'!PK18&lt;-3),"",'Z-scores'!PK18)</f>
        <v>-0.58581000000000005</v>
      </c>
      <c r="PL18" s="7">
        <f>IF(OR('Z-scores'!PL18&gt;3,'Z-scores'!PL18&lt;-3),"",'Z-scores'!PL18)</f>
        <v>-0.31169000000000002</v>
      </c>
      <c r="PM18" s="7">
        <f>IF(OR('Z-scores'!PM18&gt;3,'Z-scores'!PM18&lt;-3),"",'Z-scores'!PM18)</f>
        <v>-0.68920000000000003</v>
      </c>
      <c r="PN18" s="7">
        <f>IF(OR('Z-scores'!PN18&gt;3,'Z-scores'!PN18&lt;-3),"",'Z-scores'!PN18)</f>
        <v>-0.66249999999999998</v>
      </c>
      <c r="PO18" s="7">
        <f>IF(OR('Z-scores'!PO18&gt;3,'Z-scores'!PO18&lt;-3),"",'Z-scores'!PO18)</f>
        <v>-0.50843000000000005</v>
      </c>
      <c r="PP18" s="7">
        <f>IF(OR('Z-scores'!PP18&gt;3,'Z-scores'!PP18&lt;-3),"",'Z-scores'!PP18)</f>
        <v>-0.24254000000000001</v>
      </c>
      <c r="PQ18" s="7">
        <f>IF(OR('Z-scores'!PQ18&gt;3,'Z-scores'!PQ18&lt;-3),"",'Z-scores'!PQ18)</f>
        <v>-0.11282</v>
      </c>
      <c r="PR18" s="7">
        <f>IF(OR('Z-scores'!PR18&gt;3,'Z-scores'!PR18&lt;-3),"",'Z-scores'!PR18)</f>
        <v>0.95208999999999999</v>
      </c>
      <c r="PS18" s="7">
        <f>IF(OR('Z-scores'!PS18&gt;3,'Z-scores'!PS18&lt;-3),"",'Z-scores'!PS18)</f>
        <v>-0.77178999999999998</v>
      </c>
      <c r="PT18" s="7">
        <f>IF(OR('Z-scores'!PT18&gt;3,'Z-scores'!PT18&lt;-3),"",'Z-scores'!PT18)</f>
        <v>-0.41909999999999997</v>
      </c>
      <c r="PU18" s="7">
        <f>IF(OR('Z-scores'!PU18&gt;3,'Z-scores'!PU18&lt;-3),"",'Z-scores'!PU18)</f>
        <v>-0.63534000000000002</v>
      </c>
      <c r="PV18" s="7">
        <f>IF(OR('Z-scores'!PV18&gt;3,'Z-scores'!PV18&lt;-3),"",'Z-scores'!PV18)</f>
        <v>-0.51504000000000005</v>
      </c>
      <c r="PW18" s="7">
        <f>IF(OR('Z-scores'!PW18&gt;3,'Z-scores'!PW18&lt;-3),"",'Z-scores'!PW18)</f>
        <v>-9.9479999999999999E-2</v>
      </c>
      <c r="PX18" s="7">
        <f>IF(OR('Z-scores'!PX18&gt;3,'Z-scores'!PX18&lt;-3),"",'Z-scores'!PX18)</f>
        <v>-0.77176</v>
      </c>
      <c r="PY18" s="7">
        <f>IF(OR('Z-scores'!PY18&gt;3,'Z-scores'!PY18&lt;-3),"",'Z-scores'!PY18)</f>
        <v>-0.35300999999999999</v>
      </c>
      <c r="PZ18" s="7">
        <f>IF(OR('Z-scores'!PZ18&gt;3,'Z-scores'!PZ18&lt;-3),"",'Z-scores'!PZ18)</f>
        <v>-0.44396999999999998</v>
      </c>
      <c r="QA18" s="7">
        <f>IF(OR('Z-scores'!QA18&gt;3,'Z-scores'!QA18&lt;-3),"",'Z-scores'!QA18)</f>
        <v>-0.21060999999999999</v>
      </c>
      <c r="QB18" s="7">
        <f>IF(OR('Z-scores'!QB18&gt;3,'Z-scores'!QB18&lt;-3),"",'Z-scores'!QB18)</f>
        <v>-0.53908999999999996</v>
      </c>
      <c r="QC18" s="7">
        <f>IF(OR('Z-scores'!QC18&gt;3,'Z-scores'!QC18&lt;-3),"",'Z-scores'!QC18)</f>
        <v>-0.40875</v>
      </c>
      <c r="QD18" s="7">
        <f>IF(OR('Z-scores'!QD18&gt;3,'Z-scores'!QD18&lt;-3),"",'Z-scores'!QD18)</f>
        <v>-0.51207000000000003</v>
      </c>
      <c r="QE18" s="7">
        <f>IF(OR('Z-scores'!QE18&gt;3,'Z-scores'!QE18&lt;-3),"",'Z-scores'!QE18)</f>
        <v>-0.46250999999999998</v>
      </c>
      <c r="QF18" s="7">
        <f>IF(OR('Z-scores'!QF18&gt;3,'Z-scores'!QF18&lt;-3),"",'Z-scores'!QF18)</f>
        <v>-0.44006000000000001</v>
      </c>
      <c r="QG18" s="7">
        <f>IF(OR('Z-scores'!QG18&gt;3,'Z-scores'!QG18&lt;-3),"",'Z-scores'!QG18)</f>
        <v>-0.52178000000000002</v>
      </c>
      <c r="QH18" s="7">
        <f>IF(OR('Z-scores'!QH18&gt;3,'Z-scores'!QH18&lt;-3),"",'Z-scores'!QH18)</f>
        <v>-0.56945000000000001</v>
      </c>
      <c r="QI18" s="7">
        <f>IF(OR('Z-scores'!QI18&gt;3,'Z-scores'!QI18&lt;-3),"",'Z-scores'!QI18)</f>
        <v>-0.16117999999999999</v>
      </c>
      <c r="QJ18" s="7">
        <f>IF(OR('Z-scores'!QJ18&gt;3,'Z-scores'!QJ18&lt;-3),"",'Z-scores'!QJ18)</f>
        <v>-0.46577000000000002</v>
      </c>
      <c r="QK18" s="7">
        <f>IF(OR('Z-scores'!QK18&gt;3,'Z-scores'!QK18&lt;-3),"",'Z-scores'!QK18)</f>
        <v>-0.49820999999999999</v>
      </c>
      <c r="QL18" s="7">
        <f>IF(OR('Z-scores'!QL18&gt;3,'Z-scores'!QL18&lt;-3),"",'Z-scores'!QL18)</f>
        <v>-0.37201000000000001</v>
      </c>
      <c r="QM18" s="7">
        <f>IF(OR('Z-scores'!QM18&gt;3,'Z-scores'!QM18&lt;-3),"",'Z-scores'!QM18)</f>
        <v>-0.48875999999999997</v>
      </c>
      <c r="QN18" s="7">
        <f>IF(OR('Z-scores'!QN18&gt;3,'Z-scores'!QN18&lt;-3),"",'Z-scores'!QN18)</f>
        <v>-0.56372999999999995</v>
      </c>
      <c r="QO18" s="7">
        <f>IF(OR('Z-scores'!QO18&gt;3,'Z-scores'!QO18&lt;-3),"",'Z-scores'!QO18)</f>
        <v>-0.59772000000000003</v>
      </c>
      <c r="QP18" s="7">
        <f>IF(OR('Z-scores'!QP18&gt;3,'Z-scores'!QP18&lt;-3),"",'Z-scores'!QP18)</f>
        <v>-6.4439999999999997E-2</v>
      </c>
      <c r="QQ18" s="7">
        <f>IF(OR('Z-scores'!QQ18&gt;3,'Z-scores'!QQ18&lt;-3),"",'Z-scores'!QQ18)</f>
        <v>-0.46738000000000002</v>
      </c>
      <c r="QR18" s="7">
        <f>IF(OR('Z-scores'!QR18&gt;3,'Z-scores'!QR18&lt;-3),"",'Z-scores'!QR18)</f>
        <v>-0.36692999999999998</v>
      </c>
      <c r="QS18" s="7">
        <f>IF(OR('Z-scores'!QS18&gt;3,'Z-scores'!QS18&lt;-3),"",'Z-scores'!QS18)</f>
        <v>-0.65469999999999995</v>
      </c>
      <c r="QT18" s="7">
        <f>IF(OR('Z-scores'!QT18&gt;3,'Z-scores'!QT18&lt;-3),"",'Z-scores'!QT18)</f>
        <v>-0.51865000000000006</v>
      </c>
      <c r="QU18" s="7">
        <f>IF(OR('Z-scores'!QU18&gt;3,'Z-scores'!QU18&lt;-3),"",'Z-scores'!QU18)</f>
        <v>-0.58370999999999995</v>
      </c>
      <c r="QV18" s="7">
        <f>IF(OR('Z-scores'!QV18&gt;3,'Z-scores'!QV18&lt;-3),"",'Z-scores'!QV18)</f>
        <v>-0.45196999999999998</v>
      </c>
      <c r="QW18" s="7">
        <f>IF(OR('Z-scores'!QW18&gt;3,'Z-scores'!QW18&lt;-3),"",'Z-scores'!QW18)</f>
        <v>-0.56154999999999999</v>
      </c>
      <c r="QX18" s="7">
        <f>IF(OR('Z-scores'!QX18&gt;3,'Z-scores'!QX18&lt;-3),"",'Z-scores'!QX18)</f>
        <v>-0.39845000000000003</v>
      </c>
      <c r="QY18" s="7">
        <f>IF(OR('Z-scores'!QY18&gt;3,'Z-scores'!QY18&lt;-3),"",'Z-scores'!QY18)</f>
        <v>-0.83133000000000001</v>
      </c>
      <c r="QZ18" s="7">
        <f>IF(OR('Z-scores'!QZ18&gt;3,'Z-scores'!QZ18&lt;-3),"",'Z-scores'!QZ18)</f>
        <v>-0.86353999999999997</v>
      </c>
      <c r="RA18" s="7">
        <f>IF(OR('Z-scores'!RA18&gt;3,'Z-scores'!RA18&lt;-3),"",'Z-scores'!RA18)</f>
        <v>-0.47366000000000003</v>
      </c>
      <c r="RB18" s="7">
        <f>IF(OR('Z-scores'!RB18&gt;3,'Z-scores'!RB18&lt;-3),"",'Z-scores'!RB18)</f>
        <v>-1.0285899999999999</v>
      </c>
      <c r="RC18" s="7">
        <f>IF(OR('Z-scores'!RC18&gt;3,'Z-scores'!RC18&lt;-3),"",'Z-scores'!RC18)</f>
        <v>-0.40693000000000001</v>
      </c>
      <c r="RD18" s="7">
        <f>IF(OR('Z-scores'!RD18&gt;3,'Z-scores'!RD18&lt;-3),"",'Z-scores'!RD18)</f>
        <v>-0.45832000000000001</v>
      </c>
      <c r="RE18" s="7">
        <f>IF(OR('Z-scores'!RE18&gt;3,'Z-scores'!RE18&lt;-3),"",'Z-scores'!RE18)</f>
        <v>-0.97299000000000002</v>
      </c>
      <c r="RF18" s="7">
        <f>IF(OR('Z-scores'!RF18&gt;3,'Z-scores'!RF18&lt;-3),"",'Z-scores'!RF18)</f>
        <v>-0.80181999999999998</v>
      </c>
      <c r="RG18" s="7">
        <f>IF(OR('Z-scores'!RG18&gt;3,'Z-scores'!RG18&lt;-3),"",'Z-scores'!RG18)</f>
        <v>-1.1089199999999999</v>
      </c>
      <c r="RH18" s="7">
        <f>IF(OR('Z-scores'!RH18&gt;3,'Z-scores'!RH18&lt;-3),"",'Z-scores'!RH18)</f>
        <v>-0.66246000000000005</v>
      </c>
      <c r="RI18" s="7">
        <f>IF(OR('Z-scores'!RI18&gt;3,'Z-scores'!RI18&lt;-3),"",'Z-scores'!RI18)</f>
        <v>-1.19845</v>
      </c>
      <c r="RJ18" s="7">
        <f>IF(OR('Z-scores'!RJ18&gt;3,'Z-scores'!RJ18&lt;-3),"",'Z-scores'!RJ18)</f>
        <v>-0.21837999999999999</v>
      </c>
      <c r="RK18" s="7">
        <f>IF(OR('Z-scores'!RK18&gt;3,'Z-scores'!RK18&lt;-3),"",'Z-scores'!RK18)</f>
        <v>-0.67176999999999998</v>
      </c>
      <c r="RL18" s="7">
        <f>IF(OR('Z-scores'!RL18&gt;3,'Z-scores'!RL18&lt;-3),"",'Z-scores'!RL18)</f>
        <v>0.22869</v>
      </c>
      <c r="RM18" s="7">
        <f>IF(OR('Z-scores'!RM18&gt;3,'Z-scores'!RM18&lt;-3),"",'Z-scores'!RM18)</f>
        <v>-0.65695000000000003</v>
      </c>
      <c r="RN18" s="7">
        <f>IF(OR('Z-scores'!RN18&gt;3,'Z-scores'!RN18&lt;-3),"",'Z-scores'!RN18)</f>
        <v>-0.12973000000000001</v>
      </c>
      <c r="RO18" s="7">
        <f>IF(OR('Z-scores'!RO18&gt;3,'Z-scores'!RO18&lt;-3),"",'Z-scores'!RO18)</f>
        <v>1.022E-2</v>
      </c>
      <c r="RP18" s="7">
        <f>IF(OR('Z-scores'!RP18&gt;3,'Z-scores'!RP18&lt;-3),"",'Z-scores'!RP18)</f>
        <v>-0.18373999999999999</v>
      </c>
      <c r="RQ18" s="7">
        <f>IF(OR('Z-scores'!RQ18&gt;3,'Z-scores'!RQ18&lt;-3),"",'Z-scores'!RQ18)</f>
        <v>-0.17326</v>
      </c>
      <c r="RR18" s="7">
        <f>IF(OR('Z-scores'!RR18&gt;3,'Z-scores'!RR18&lt;-3),"",'Z-scores'!RR18)</f>
        <v>-0.22828999999999999</v>
      </c>
      <c r="RS18" s="7">
        <f>IF(OR('Z-scores'!RS18&gt;3,'Z-scores'!RS18&lt;-3),"",'Z-scores'!RS18)</f>
        <v>6.4229999999999995E-2</v>
      </c>
      <c r="RT18" s="7">
        <f>IF(OR('Z-scores'!RT18&gt;3,'Z-scores'!RT18&lt;-3),"",'Z-scores'!RT18)</f>
        <v>-0.71836</v>
      </c>
      <c r="RU18" s="7">
        <f>IF(OR('Z-scores'!RU18&gt;3,'Z-scores'!RU18&lt;-3),"",'Z-scores'!RU18)</f>
        <v>-0.89246000000000003</v>
      </c>
      <c r="RV18" s="7">
        <f>IF(OR('Z-scores'!RV18&gt;3,'Z-scores'!RV18&lt;-3),"",'Z-scores'!RV18)</f>
        <v>-0.61819999999999997</v>
      </c>
      <c r="RW18" s="7">
        <f>IF(OR('Z-scores'!RW18&gt;3,'Z-scores'!RW18&lt;-3),"",'Z-scores'!RW18)</f>
        <v>-0.35732999999999998</v>
      </c>
      <c r="RX18" s="7">
        <f>IF(OR('Z-scores'!RX18&gt;3,'Z-scores'!RX18&lt;-3),"",'Z-scores'!RX18)</f>
        <v>-0.30325999999999997</v>
      </c>
      <c r="RY18" s="7">
        <f>IF(OR('Z-scores'!RY18&gt;3,'Z-scores'!RY18&lt;-3),"",'Z-scores'!RY18)</f>
        <v>-1.976E-2</v>
      </c>
      <c r="RZ18" s="7">
        <f>IF(OR('Z-scores'!RZ18&gt;3,'Z-scores'!RZ18&lt;-3),"",'Z-scores'!RZ18)</f>
        <v>1.3936200000000001</v>
      </c>
      <c r="SA18" s="7">
        <f>IF(OR('Z-scores'!SA18&gt;3,'Z-scores'!SA18&lt;-3),"",'Z-scores'!SA18)</f>
        <v>-0.27578000000000003</v>
      </c>
      <c r="SB18" s="7">
        <f>IF(OR('Z-scores'!SB18&gt;3,'Z-scores'!SB18&lt;-3),"",'Z-scores'!SB18)</f>
        <v>2.4559999999999998E-2</v>
      </c>
      <c r="SC18" s="7">
        <f>IF(OR('Z-scores'!SC18&gt;3,'Z-scores'!SC18&lt;-3),"",'Z-scores'!SC18)</f>
        <v>-0.433</v>
      </c>
      <c r="SD18" s="7">
        <f>IF(OR('Z-scores'!SD18&gt;3,'Z-scores'!SD18&lt;-3),"",'Z-scores'!SD18)</f>
        <v>-0.81023000000000001</v>
      </c>
      <c r="SE18" s="7">
        <f>IF(OR('Z-scores'!SE18&gt;3,'Z-scores'!SE18&lt;-3),"",'Z-scores'!SE18)</f>
        <v>-0.55662</v>
      </c>
      <c r="SF18" s="7">
        <f>IF(OR('Z-scores'!SF18&gt;3,'Z-scores'!SF18&lt;-3),"",'Z-scores'!SF18)</f>
        <v>-0.46633000000000002</v>
      </c>
      <c r="SG18" s="7">
        <f>IF(OR('Z-scores'!SG18&gt;3,'Z-scores'!SG18&lt;-3),"",'Z-scores'!SG18)</f>
        <v>-0.13739999999999999</v>
      </c>
      <c r="SH18" s="7">
        <f>IF(OR('Z-scores'!SH18&gt;3,'Z-scores'!SH18&lt;-3),"",'Z-scores'!SH18)</f>
        <v>-0.39268999999999998</v>
      </c>
      <c r="SI18" s="7">
        <f>IF(OR('Z-scores'!SI18&gt;3,'Z-scores'!SI18&lt;-3),"",'Z-scores'!SI18)</f>
        <v>-0.33465</v>
      </c>
      <c r="SJ18" s="7">
        <f>IF(OR('Z-scores'!SJ18&gt;3,'Z-scores'!SJ18&lt;-3),"",'Z-scores'!SJ18)</f>
        <v>-0.65910999999999997</v>
      </c>
      <c r="SK18" s="7">
        <f>IF(OR('Z-scores'!SK18&gt;3,'Z-scores'!SK18&lt;-3),"",'Z-scores'!SK18)</f>
        <v>-0.20380999999999999</v>
      </c>
      <c r="SL18" s="7">
        <f>IF(OR('Z-scores'!SL18&gt;3,'Z-scores'!SL18&lt;-3),"",'Z-scores'!SL18)</f>
        <v>-3.0849999999999999E-2</v>
      </c>
      <c r="SM18" s="7">
        <f>IF(OR('Z-scores'!SM18&gt;3,'Z-scores'!SM18&lt;-3),"",'Z-scores'!SM18)</f>
        <v>-5.0750000000000003E-2</v>
      </c>
      <c r="SN18" s="7">
        <f>IF(OR('Z-scores'!SN18&gt;3,'Z-scores'!SN18&lt;-3),"",'Z-scores'!SN18)</f>
        <v>-0.50455000000000005</v>
      </c>
      <c r="SO18" s="7">
        <f>IF(OR('Z-scores'!SO18&gt;3,'Z-scores'!SO18&lt;-3),"",'Z-scores'!SO18)</f>
        <v>-0.28899000000000002</v>
      </c>
      <c r="SP18" s="7">
        <f>IF(OR('Z-scores'!SP18&gt;3,'Z-scores'!SP18&lt;-3),"",'Z-scores'!SP18)</f>
        <v>-0.48698000000000002</v>
      </c>
      <c r="SQ18" s="7">
        <f>IF(OR('Z-scores'!SQ18&gt;3,'Z-scores'!SQ18&lt;-3),"",'Z-scores'!SQ18)</f>
        <v>2.4749500000000002</v>
      </c>
      <c r="SR18" s="7">
        <f>IF(OR('Z-scores'!SR18&gt;3,'Z-scores'!SR18&lt;-3),"",'Z-scores'!SR18)</f>
        <v>-0.60091000000000006</v>
      </c>
      <c r="SS18" s="7">
        <f>IF(OR('Z-scores'!SS18&gt;3,'Z-scores'!SS18&lt;-3),"",'Z-scores'!SS18)</f>
        <v>-0.59628000000000003</v>
      </c>
      <c r="ST18" s="7">
        <f>IF(OR('Z-scores'!ST18&gt;3,'Z-scores'!ST18&lt;-3),"",'Z-scores'!ST18)</f>
        <v>0.35404000000000002</v>
      </c>
      <c r="SU18" s="7">
        <f>IF(OR('Z-scores'!SU18&gt;3,'Z-scores'!SU18&lt;-3),"",'Z-scores'!SU18)</f>
        <v>-0.4224</v>
      </c>
      <c r="SV18" s="7">
        <f>IF(OR('Z-scores'!SV18&gt;3,'Z-scores'!SV18&lt;-3),"",'Z-scores'!SV18)</f>
        <v>-0.38933000000000001</v>
      </c>
      <c r="SW18" s="7">
        <f>IF(OR('Z-scores'!SW18&gt;3,'Z-scores'!SW18&lt;-3),"",'Z-scores'!SW18)</f>
        <v>-0.30662</v>
      </c>
      <c r="SX18" s="7">
        <f>IF(OR('Z-scores'!SX18&gt;3,'Z-scores'!SX18&lt;-3),"",'Z-scores'!SX18)</f>
        <v>-0.54252</v>
      </c>
      <c r="SY18" s="7">
        <f>IF(OR('Z-scores'!SY18&gt;3,'Z-scores'!SY18&lt;-3),"",'Z-scores'!SY18)</f>
        <v>-0.23222999999999999</v>
      </c>
      <c r="SZ18" s="7">
        <f>IF(OR('Z-scores'!SZ18&gt;3,'Z-scores'!SZ18&lt;-3),"",'Z-scores'!SZ18)</f>
        <v>0.16819999999999999</v>
      </c>
      <c r="TA18" s="7">
        <f>IF(OR('Z-scores'!TA18&gt;3,'Z-scores'!TA18&lt;-3),"",'Z-scores'!TA18)</f>
        <v>-0.18606</v>
      </c>
      <c r="TB18" s="7">
        <f>IF(OR('Z-scores'!TB18&gt;3,'Z-scores'!TB18&lt;-3),"",'Z-scores'!TB18)</f>
        <v>-0.47316999999999998</v>
      </c>
      <c r="TC18" s="7">
        <f>IF(OR('Z-scores'!TC18&gt;3,'Z-scores'!TC18&lt;-3),"",'Z-scores'!TC18)</f>
        <v>-0.76105</v>
      </c>
      <c r="TD18" s="7">
        <f>IF(OR('Z-scores'!TD18&gt;3,'Z-scores'!TD18&lt;-3),"",'Z-scores'!TD18)</f>
        <v>-0.53659000000000001</v>
      </c>
      <c r="TE18" s="7">
        <f>IF(OR('Z-scores'!TE18&gt;3,'Z-scores'!TE18&lt;-3),"",'Z-scores'!TE18)</f>
        <v>-0.36706</v>
      </c>
      <c r="TF18" s="7">
        <f>IF(OR('Z-scores'!TF18&gt;3,'Z-scores'!TF18&lt;-3),"",'Z-scores'!TF18)</f>
        <v>-0.61712</v>
      </c>
      <c r="TG18" s="7">
        <f>IF(OR('Z-scores'!TG18&gt;3,'Z-scores'!TG18&lt;-3),"",'Z-scores'!TG18)</f>
        <v>-0.27849000000000002</v>
      </c>
      <c r="TH18" s="7">
        <f>IF(OR('Z-scores'!TH18&gt;3,'Z-scores'!TH18&lt;-3),"",'Z-scores'!TH18)</f>
        <v>-0.51188</v>
      </c>
      <c r="TI18" s="7">
        <f>IF(OR('Z-scores'!TI18&gt;3,'Z-scores'!TI18&lt;-3),"",'Z-scores'!TI18)</f>
        <v>-0.59172999999999998</v>
      </c>
      <c r="TJ18" s="7">
        <f>IF(OR('Z-scores'!TJ18&gt;3,'Z-scores'!TJ18&lt;-3),"",'Z-scores'!TJ18)</f>
        <v>-0.18676000000000001</v>
      </c>
      <c r="TK18" s="7">
        <f>IF(OR('Z-scores'!TK18&gt;3,'Z-scores'!TK18&lt;-3),"",'Z-scores'!TK18)</f>
        <v>-0.31146000000000001</v>
      </c>
      <c r="TL18" s="7">
        <f>IF(OR('Z-scores'!TL18&gt;3,'Z-scores'!TL18&lt;-3),"",'Z-scores'!TL18)</f>
        <v>0.36730000000000002</v>
      </c>
      <c r="TM18" s="7">
        <f>IF(OR('Z-scores'!TM18&gt;3,'Z-scores'!TM18&lt;-3),"",'Z-scores'!TM18)</f>
        <v>-0.89017000000000002</v>
      </c>
      <c r="TN18" s="7">
        <f>IF(OR('Z-scores'!TN18&gt;3,'Z-scores'!TN18&lt;-3),"",'Z-scores'!TN18)</f>
        <v>0.24034</v>
      </c>
      <c r="TO18" s="7">
        <f>IF(OR('Z-scores'!TO18&gt;3,'Z-scores'!TO18&lt;-3),"",'Z-scores'!TO18)</f>
        <v>-0.69328999999999996</v>
      </c>
      <c r="TP18" s="7">
        <f>IF(OR('Z-scores'!TP18&gt;3,'Z-scores'!TP18&lt;-3),"",'Z-scores'!TP18)</f>
        <v>-0.31119999999999998</v>
      </c>
      <c r="TQ18" s="7">
        <f>IF(OR('Z-scores'!TQ18&gt;3,'Z-scores'!TQ18&lt;-3),"",'Z-scores'!TQ18)</f>
        <v>-0.49314000000000002</v>
      </c>
      <c r="TR18" s="7">
        <f>IF(OR('Z-scores'!TR18&gt;3,'Z-scores'!TR18&lt;-3),"",'Z-scores'!TR18)</f>
        <v>-0.69198000000000004</v>
      </c>
      <c r="TS18" s="7">
        <f>IF(OR('Z-scores'!TS18&gt;3,'Z-scores'!TS18&lt;-3),"",'Z-scores'!TS18)</f>
        <v>-0.59241999999999995</v>
      </c>
      <c r="TT18" s="7">
        <f>IF(OR('Z-scores'!TT18&gt;3,'Z-scores'!TT18&lt;-3),"",'Z-scores'!TT18)</f>
        <v>-0.59421000000000002</v>
      </c>
      <c r="TU18" s="7">
        <f>IF(OR('Z-scores'!TU18&gt;3,'Z-scores'!TU18&lt;-3),"",'Z-scores'!TU18)</f>
        <v>-0.87431999999999999</v>
      </c>
      <c r="TV18" s="7">
        <f>IF(OR('Z-scores'!TV18&gt;3,'Z-scores'!TV18&lt;-3),"",'Z-scores'!TV18)</f>
        <v>-0.64578999999999998</v>
      </c>
      <c r="TW18" s="7">
        <f>IF(OR('Z-scores'!TW18&gt;3,'Z-scores'!TW18&lt;-3),"",'Z-scores'!TW18)</f>
        <v>0.56374999999999997</v>
      </c>
      <c r="TX18" s="7">
        <f>IF(OR('Z-scores'!TX18&gt;3,'Z-scores'!TX18&lt;-3),"",'Z-scores'!TX18)</f>
        <v>-7.9299999999999995E-3</v>
      </c>
      <c r="TY18" s="7">
        <f>IF(OR('Z-scores'!TY18&gt;3,'Z-scores'!TY18&lt;-3),"",'Z-scores'!TY18)</f>
        <v>-0.50478999999999996</v>
      </c>
      <c r="TZ18" s="7">
        <f>IF(OR('Z-scores'!TZ18&gt;3,'Z-scores'!TZ18&lt;-3),"",'Z-scores'!TZ18)</f>
        <v>-0.80523</v>
      </c>
      <c r="UA18" s="7">
        <f>IF(OR('Z-scores'!UA18&gt;3,'Z-scores'!UA18&lt;-3),"",'Z-scores'!UA18)</f>
        <v>-0.44912999999999997</v>
      </c>
      <c r="UB18" s="7">
        <f>IF(OR('Z-scores'!UB18&gt;3,'Z-scores'!UB18&lt;-3),"",'Z-scores'!UB18)</f>
        <v>-0.92681000000000002</v>
      </c>
      <c r="UC18" s="7">
        <f>IF(OR('Z-scores'!UC18&gt;3,'Z-scores'!UC18&lt;-3),"",'Z-scores'!UC18)</f>
        <v>-4.6210000000000001E-2</v>
      </c>
      <c r="UD18" s="7">
        <f>IF(OR('Z-scores'!UD18&gt;3,'Z-scores'!UD18&lt;-3),"",'Z-scores'!UD18)</f>
        <v>-0.62992000000000004</v>
      </c>
      <c r="UE18" s="7"/>
      <c r="UF18" s="7"/>
      <c r="UG18" s="7"/>
    </row>
    <row r="19" spans="1:553" x14ac:dyDescent="0.25">
      <c r="A19">
        <v>184</v>
      </c>
      <c r="B19">
        <v>1</v>
      </c>
      <c r="C19" s="7">
        <f>IF(OR('Z-scores'!C19&gt;3,'Z-scores'!C19&lt;-3),"",'Z-scores'!C19)</f>
        <v>-0.72321000000000002</v>
      </c>
      <c r="D19" s="7">
        <f>IF(OR('Z-scores'!D19&gt;3,'Z-scores'!D19&lt;-3),"",'Z-scores'!D19)</f>
        <v>-0.67283000000000004</v>
      </c>
      <c r="E19" s="7">
        <f>IF(OR('Z-scores'!E19&gt;3,'Z-scores'!E19&lt;-3),"",'Z-scores'!E19)</f>
        <v>-9.035E-2</v>
      </c>
      <c r="F19" s="7">
        <f>IF(OR('Z-scores'!F19&gt;3,'Z-scores'!F19&lt;-3),"",'Z-scores'!F19)</f>
        <v>0.18723999999999999</v>
      </c>
      <c r="G19" s="7">
        <f>IF(OR('Z-scores'!G19&gt;3,'Z-scores'!G19&lt;-3),"",'Z-scores'!G19)</f>
        <v>0.27481</v>
      </c>
      <c r="H19" s="7">
        <f>IF(OR('Z-scores'!H19&gt;3,'Z-scores'!H19&lt;-3),"",'Z-scores'!H19)</f>
        <v>5.074E-2</v>
      </c>
      <c r="I19" s="7">
        <f>IF(OR('Z-scores'!I19&gt;3,'Z-scores'!I19&lt;-3),"",'Z-scores'!I19)</f>
        <v>-5.7200000000000003E-3</v>
      </c>
      <c r="J19" s="7">
        <f>IF(OR('Z-scores'!J19&gt;3,'Z-scores'!J19&lt;-3),"",'Z-scores'!J19)</f>
        <v>-0.28805999999999998</v>
      </c>
      <c r="K19" s="7">
        <f>IF(OR('Z-scores'!K19&gt;3,'Z-scores'!K19&lt;-3),"",'Z-scores'!K19)</f>
        <v>-1.3100000000000001E-2</v>
      </c>
      <c r="L19" s="7">
        <f>IF(OR('Z-scores'!L19&gt;3,'Z-scores'!L19&lt;-3),"",'Z-scores'!L19)</f>
        <v>0.41288000000000002</v>
      </c>
      <c r="M19" s="7">
        <f>IF(OR('Z-scores'!M19&gt;3,'Z-scores'!M19&lt;-3),"",'Z-scores'!M19)</f>
        <v>0.79234000000000004</v>
      </c>
      <c r="N19" s="7">
        <f>IF(OR('Z-scores'!N19&gt;3,'Z-scores'!N19&lt;-3),"",'Z-scores'!N19)</f>
        <v>0.56652999999999998</v>
      </c>
      <c r="O19" s="7">
        <f>IF(OR('Z-scores'!O19&gt;3,'Z-scores'!O19&lt;-3),"",'Z-scores'!O19)</f>
        <v>0.27052999999999999</v>
      </c>
      <c r="P19" s="7">
        <f>IF(OR('Z-scores'!P19&gt;3,'Z-scores'!P19&lt;-3),"",'Z-scores'!P19)</f>
        <v>1.3780000000000001E-2</v>
      </c>
      <c r="Q19" s="7">
        <f>IF(OR('Z-scores'!Q19&gt;3,'Z-scores'!Q19&lt;-3),"",'Z-scores'!Q19)</f>
        <v>0.40337000000000001</v>
      </c>
      <c r="R19" s="7">
        <f>IF(OR('Z-scores'!R19&gt;3,'Z-scores'!R19&lt;-3),"",'Z-scores'!R19)</f>
        <v>0.85002999999999995</v>
      </c>
      <c r="S19" s="7">
        <f>IF(OR('Z-scores'!S19&gt;3,'Z-scores'!S19&lt;-3),"",'Z-scores'!S19)</f>
        <v>-0.12474</v>
      </c>
      <c r="T19" s="7">
        <f>IF(OR('Z-scores'!T19&gt;3,'Z-scores'!T19&lt;-3),"",'Z-scores'!T19)</f>
        <v>2.3679899999999998</v>
      </c>
      <c r="U19" s="7">
        <f>IF(OR('Z-scores'!U19&gt;3,'Z-scores'!U19&lt;-3),"",'Z-scores'!U19)</f>
        <v>0.82086000000000003</v>
      </c>
      <c r="V19" s="7">
        <f>IF(OR('Z-scores'!V19&gt;3,'Z-scores'!V19&lt;-3),"",'Z-scores'!V19)</f>
        <v>0.4204</v>
      </c>
      <c r="W19" s="7">
        <f>IF(OR('Z-scores'!W19&gt;3,'Z-scores'!W19&lt;-3),"",'Z-scores'!W19)</f>
        <v>0.57357999999999998</v>
      </c>
      <c r="X19" s="7">
        <f>IF(OR('Z-scores'!X19&gt;3,'Z-scores'!X19&lt;-3),"",'Z-scores'!X19)</f>
        <v>1.7929999999999999</v>
      </c>
      <c r="Y19" s="7">
        <f>IF(OR('Z-scores'!Y19&gt;3,'Z-scores'!Y19&lt;-3),"",'Z-scores'!Y19)</f>
        <v>0.27428000000000002</v>
      </c>
      <c r="Z19" s="7">
        <f>IF(OR('Z-scores'!Z19&gt;3,'Z-scores'!Z19&lt;-3),"",'Z-scores'!Z19)</f>
        <v>2.13625</v>
      </c>
      <c r="AA19" s="7">
        <f>IF(OR('Z-scores'!AA19&gt;3,'Z-scores'!AA19&lt;-3),"",'Z-scores'!AA19)</f>
        <v>0.55147999999999997</v>
      </c>
      <c r="AB19" s="7">
        <f>IF(OR('Z-scores'!AB19&gt;3,'Z-scores'!AB19&lt;-3),"",'Z-scores'!AB19)</f>
        <v>2.8403800000000001</v>
      </c>
      <c r="AC19" s="7">
        <f>IF(OR('Z-scores'!AC19&gt;3,'Z-scores'!AC19&lt;-3),"",'Z-scores'!AC19)</f>
        <v>0.70538000000000001</v>
      </c>
      <c r="AD19" s="7">
        <f>IF(OR('Z-scores'!AD19&gt;3,'Z-scores'!AD19&lt;-3),"",'Z-scores'!AD19)</f>
        <v>0.64946999999999999</v>
      </c>
      <c r="AE19" s="7">
        <f>IF(OR('Z-scores'!AE19&gt;3,'Z-scores'!AE19&lt;-3),"",'Z-scores'!AE19)</f>
        <v>0.33193</v>
      </c>
      <c r="AF19" s="7">
        <f>IF(OR('Z-scores'!AF19&gt;3,'Z-scores'!AF19&lt;-3),"",'Z-scores'!AF19)</f>
        <v>-0.31879000000000002</v>
      </c>
      <c r="AG19" s="7">
        <f>IF(OR('Z-scores'!AG19&gt;3,'Z-scores'!AG19&lt;-3),"",'Z-scores'!AG19)</f>
        <v>-0.27234000000000003</v>
      </c>
      <c r="AH19" s="7">
        <f>IF(OR('Z-scores'!AH19&gt;3,'Z-scores'!AH19&lt;-3),"",'Z-scores'!AH19)</f>
        <v>-0.42531999999999998</v>
      </c>
      <c r="AI19" s="7">
        <f>IF(OR('Z-scores'!AI19&gt;3,'Z-scores'!AI19&lt;-3),"",'Z-scores'!AI19)</f>
        <v>-0.15486</v>
      </c>
      <c r="AJ19" s="7">
        <f>IF(OR('Z-scores'!AJ19&gt;3,'Z-scores'!AJ19&lt;-3),"",'Z-scores'!AJ19)</f>
        <v>-0.28049000000000002</v>
      </c>
      <c r="AK19" s="7">
        <f>IF(OR('Z-scores'!AK19&gt;3,'Z-scores'!AK19&lt;-3),"",'Z-scores'!AK19)</f>
        <v>-0.39432</v>
      </c>
      <c r="AL19" s="7">
        <f>IF(OR('Z-scores'!AL19&gt;3,'Z-scores'!AL19&lt;-3),"",'Z-scores'!AL19)</f>
        <v>-0.15423000000000001</v>
      </c>
      <c r="AM19" s="7">
        <f>IF(OR('Z-scores'!AM19&gt;3,'Z-scores'!AM19&lt;-3),"",'Z-scores'!AM19)</f>
        <v>-0.17538999999999999</v>
      </c>
      <c r="AN19" s="7">
        <f>IF(OR('Z-scores'!AN19&gt;3,'Z-scores'!AN19&lt;-3),"",'Z-scores'!AN19)</f>
        <v>1.6153599999999999</v>
      </c>
      <c r="AO19" s="7">
        <f>IF(OR('Z-scores'!AO19&gt;3,'Z-scores'!AO19&lt;-3),"",'Z-scores'!AO19)</f>
        <v>0.99358999999999997</v>
      </c>
      <c r="AP19" s="7">
        <f>IF(OR('Z-scores'!AP19&gt;3,'Z-scores'!AP19&lt;-3),"",'Z-scores'!AP19)</f>
        <v>0.46567999999999998</v>
      </c>
      <c r="AQ19" s="7">
        <f>IF(OR('Z-scores'!AQ19&gt;3,'Z-scores'!AQ19&lt;-3),"",'Z-scores'!AQ19)</f>
        <v>-0.38033</v>
      </c>
      <c r="AR19" s="7">
        <f>IF(OR('Z-scores'!AR19&gt;3,'Z-scores'!AR19&lt;-3),"",'Z-scores'!AR19)</f>
        <v>-0.46675</v>
      </c>
      <c r="AS19" s="7">
        <f>IF(OR('Z-scores'!AS19&gt;3,'Z-scores'!AS19&lt;-3),"",'Z-scores'!AS19)</f>
        <v>-0.15737000000000001</v>
      </c>
      <c r="AT19" s="7">
        <f>IF(OR('Z-scores'!AT19&gt;3,'Z-scores'!AT19&lt;-3),"",'Z-scores'!AT19)</f>
        <v>0.80215999999999998</v>
      </c>
      <c r="AU19" s="7">
        <f>IF(OR('Z-scores'!AU19&gt;3,'Z-scores'!AU19&lt;-3),"",'Z-scores'!AU19)</f>
        <v>-4.3380000000000002E-2</v>
      </c>
      <c r="AV19" s="7">
        <f>IF(OR('Z-scores'!AV19&gt;3,'Z-scores'!AV19&lt;-3),"",'Z-scores'!AV19)</f>
        <v>0.30708999999999997</v>
      </c>
      <c r="AW19" s="7">
        <f>IF(OR('Z-scores'!AW19&gt;3,'Z-scores'!AW19&lt;-3),"",'Z-scores'!AW19)</f>
        <v>1.5319700000000001</v>
      </c>
      <c r="AX19" s="7">
        <f>IF(OR('Z-scores'!AX19&gt;3,'Z-scores'!AX19&lt;-3),"",'Z-scores'!AX19)</f>
        <v>0.95284999999999997</v>
      </c>
      <c r="AY19" s="7">
        <f>IF(OR('Z-scores'!AY19&gt;3,'Z-scores'!AY19&lt;-3),"",'Z-scores'!AY19)</f>
        <v>-0.40128000000000003</v>
      </c>
      <c r="AZ19" s="7">
        <f>IF(OR('Z-scores'!AZ19&gt;3,'Z-scores'!AZ19&lt;-3),"",'Z-scores'!AZ19)</f>
        <v>0.55920000000000003</v>
      </c>
      <c r="BA19" s="7">
        <f>IF(OR('Z-scores'!BA19&gt;3,'Z-scores'!BA19&lt;-3),"",'Z-scores'!BA19)</f>
        <v>-0.28112999999999999</v>
      </c>
      <c r="BB19" s="7">
        <f>IF(OR('Z-scores'!BB19&gt;3,'Z-scores'!BB19&lt;-3),"",'Z-scores'!BB19)</f>
        <v>0.10122</v>
      </c>
      <c r="BC19" s="7">
        <f>IF(OR('Z-scores'!BC19&gt;3,'Z-scores'!BC19&lt;-3),"",'Z-scores'!BC19)</f>
        <v>-0.23641999999999999</v>
      </c>
      <c r="BD19" s="7">
        <f>IF(OR('Z-scores'!BD19&gt;3,'Z-scores'!BD19&lt;-3),"",'Z-scores'!BD19)</f>
        <v>0.38397999999999999</v>
      </c>
      <c r="BE19" s="7">
        <f>IF(OR('Z-scores'!BE19&gt;3,'Z-scores'!BE19&lt;-3),"",'Z-scores'!BE19)</f>
        <v>-0.23658000000000001</v>
      </c>
      <c r="BF19" s="7">
        <f>IF(OR('Z-scores'!BF19&gt;3,'Z-scores'!BF19&lt;-3),"",'Z-scores'!BF19)</f>
        <v>-0.77454999999999996</v>
      </c>
      <c r="BG19" s="7">
        <f>IF(OR('Z-scores'!BG19&gt;3,'Z-scores'!BG19&lt;-3),"",'Z-scores'!BG19)</f>
        <v>-0.61121999999999999</v>
      </c>
      <c r="BH19" s="7">
        <f>IF(OR('Z-scores'!BH19&gt;3,'Z-scores'!BH19&lt;-3),"",'Z-scores'!BH19)</f>
        <v>-0.48431999999999997</v>
      </c>
      <c r="BI19" s="7">
        <f>IF(OR('Z-scores'!BI19&gt;3,'Z-scores'!BI19&lt;-3),"",'Z-scores'!BI19)</f>
        <v>-0.30923</v>
      </c>
      <c r="BJ19" s="7">
        <f>IF(OR('Z-scores'!BJ19&gt;3,'Z-scores'!BJ19&lt;-3),"",'Z-scores'!BJ19)</f>
        <v>5.5730000000000002E-2</v>
      </c>
      <c r="BK19" s="7">
        <f>IF(OR('Z-scores'!BK19&gt;3,'Z-scores'!BK19&lt;-3),"",'Z-scores'!BK19)</f>
        <v>-0.30362</v>
      </c>
      <c r="BL19" s="7">
        <f>IF(OR('Z-scores'!BL19&gt;3,'Z-scores'!BL19&lt;-3),"",'Z-scores'!BL19)</f>
        <v>-1.20821</v>
      </c>
      <c r="BM19" s="7">
        <f>IF(OR('Z-scores'!BM19&gt;3,'Z-scores'!BM19&lt;-3),"",'Z-scores'!BM19)</f>
        <v>-1.2182999999999999</v>
      </c>
      <c r="BN19" s="7">
        <f>IF(OR('Z-scores'!BN19&gt;3,'Z-scores'!BN19&lt;-3),"",'Z-scores'!BN19)</f>
        <v>-0.53639000000000003</v>
      </c>
      <c r="BO19" s="7">
        <f>IF(OR('Z-scores'!BO19&gt;3,'Z-scores'!BO19&lt;-3),"",'Z-scores'!BO19)</f>
        <v>-0.29609999999999997</v>
      </c>
      <c r="BP19" s="7">
        <f>IF(OR('Z-scores'!BP19&gt;3,'Z-scores'!BP19&lt;-3),"",'Z-scores'!BP19)</f>
        <v>0.57065999999999995</v>
      </c>
      <c r="BQ19" s="7">
        <f>IF(OR('Z-scores'!BQ19&gt;3,'Z-scores'!BQ19&lt;-3),"",'Z-scores'!BQ19)</f>
        <v>-0.83982000000000001</v>
      </c>
      <c r="BR19" s="7">
        <f>IF(OR('Z-scores'!BR19&gt;3,'Z-scores'!BR19&lt;-3),"",'Z-scores'!BR19)</f>
        <v>2.7115</v>
      </c>
      <c r="BS19" s="7">
        <f>IF(OR('Z-scores'!BS19&gt;3,'Z-scores'!BS19&lt;-3),"",'Z-scores'!BS19)</f>
        <v>7.9000000000000008E-3</v>
      </c>
      <c r="BT19" s="7">
        <f>IF(OR('Z-scores'!BT19&gt;3,'Z-scores'!BT19&lt;-3),"",'Z-scores'!BT19)</f>
        <v>0.24879000000000001</v>
      </c>
      <c r="BU19" s="7">
        <f>IF(OR('Z-scores'!BU19&gt;3,'Z-scores'!BU19&lt;-3),"",'Z-scores'!BU19)</f>
        <v>0.11379</v>
      </c>
      <c r="BV19" s="7">
        <f>IF(OR('Z-scores'!BV19&gt;3,'Z-scores'!BV19&lt;-3),"",'Z-scores'!BV19)</f>
        <v>0.66942000000000002</v>
      </c>
      <c r="BW19" s="7">
        <f>IF(OR('Z-scores'!BW19&gt;3,'Z-scores'!BW19&lt;-3),"",'Z-scores'!BW19)</f>
        <v>2.6103000000000001</v>
      </c>
      <c r="BX19" s="7">
        <f>IF(OR('Z-scores'!BX19&gt;3,'Z-scores'!BX19&lt;-3),"",'Z-scores'!BX19)</f>
        <v>1.29545</v>
      </c>
      <c r="BY19" s="7">
        <f>IF(OR('Z-scores'!BY19&gt;3,'Z-scores'!BY19&lt;-3),"",'Z-scores'!BY19)</f>
        <v>0.1108</v>
      </c>
      <c r="BZ19" s="7">
        <f>IF(OR('Z-scores'!BZ19&gt;3,'Z-scores'!BZ19&lt;-3),"",'Z-scores'!BZ19)</f>
        <v>0.26738000000000001</v>
      </c>
      <c r="CA19" s="7">
        <f>IF(OR('Z-scores'!CA19&gt;3,'Z-scores'!CA19&lt;-3),"",'Z-scores'!CA19)</f>
        <v>0.19622999999999999</v>
      </c>
      <c r="CB19" s="7">
        <f>IF(OR('Z-scores'!CB19&gt;3,'Z-scores'!CB19&lt;-3),"",'Z-scores'!CB19)</f>
        <v>0.16139000000000001</v>
      </c>
      <c r="CC19" s="7">
        <f>IF(OR('Z-scores'!CC19&gt;3,'Z-scores'!CC19&lt;-3),"",'Z-scores'!CC19)</f>
        <v>0.80269999999999997</v>
      </c>
      <c r="CD19" s="7">
        <f>IF(OR('Z-scores'!CD19&gt;3,'Z-scores'!CD19&lt;-3),"",'Z-scores'!CD19)</f>
        <v>1.60246</v>
      </c>
      <c r="CE19" s="7">
        <f>IF(OR('Z-scores'!CE19&gt;3,'Z-scores'!CE19&lt;-3),"",'Z-scores'!CE19)</f>
        <v>-0.3634</v>
      </c>
      <c r="CF19" s="7">
        <f>IF(OR('Z-scores'!CF19&gt;3,'Z-scores'!CF19&lt;-3),"",'Z-scores'!CF19)</f>
        <v>-0.74287000000000003</v>
      </c>
      <c r="CG19" s="7">
        <f>IF(OR('Z-scores'!CG19&gt;3,'Z-scores'!CG19&lt;-3),"",'Z-scores'!CG19)</f>
        <v>-0.49597000000000002</v>
      </c>
      <c r="CH19" s="7">
        <f>IF(OR('Z-scores'!CH19&gt;3,'Z-scores'!CH19&lt;-3),"",'Z-scores'!CH19)</f>
        <v>-0.24923000000000001</v>
      </c>
      <c r="CI19" s="7">
        <f>IF(OR('Z-scores'!CI19&gt;3,'Z-scores'!CI19&lt;-3),"",'Z-scores'!CI19)</f>
        <v>-7.2620000000000004E-2</v>
      </c>
      <c r="CJ19" s="7">
        <f>IF(OR('Z-scores'!CJ19&gt;3,'Z-scores'!CJ19&lt;-3),"",'Z-scores'!CJ19)</f>
        <v>-0.70904</v>
      </c>
      <c r="CK19" s="7">
        <f>IF(OR('Z-scores'!CK19&gt;3,'Z-scores'!CK19&lt;-3),"",'Z-scores'!CK19)</f>
        <v>-0.29851</v>
      </c>
      <c r="CL19" s="7">
        <f>IF(OR('Z-scores'!CL19&gt;3,'Z-scores'!CL19&lt;-3),"",'Z-scores'!CL19)</f>
        <v>-0.30525999999999998</v>
      </c>
      <c r="CM19" s="7">
        <f>IF(OR('Z-scores'!CM19&gt;3,'Z-scores'!CM19&lt;-3),"",'Z-scores'!CM19)</f>
        <v>0.27754000000000001</v>
      </c>
      <c r="CN19" s="7">
        <f>IF(OR('Z-scores'!CN19&gt;3,'Z-scores'!CN19&lt;-3),"",'Z-scores'!CN19)</f>
        <v>0.66908000000000001</v>
      </c>
      <c r="CO19" s="7">
        <f>IF(OR('Z-scores'!CO19&gt;3,'Z-scores'!CO19&lt;-3),"",'Z-scores'!CO19)</f>
        <v>0.36419000000000001</v>
      </c>
      <c r="CP19" s="7" t="str">
        <f>IF(OR('Z-scores'!CP19&gt;3,'Z-scores'!CP19&lt;-3),"",'Z-scores'!CP19)</f>
        <v/>
      </c>
      <c r="CQ19" s="7">
        <f>IF(OR('Z-scores'!CQ19&gt;3,'Z-scores'!CQ19&lt;-3),"",'Z-scores'!CQ19)</f>
        <v>0.65337999999999996</v>
      </c>
      <c r="CR19" s="7">
        <f>IF(OR('Z-scores'!CR19&gt;3,'Z-scores'!CR19&lt;-3),"",'Z-scores'!CR19)</f>
        <v>1.0040800000000001</v>
      </c>
      <c r="CS19" s="7">
        <f>IF(OR('Z-scores'!CS19&gt;3,'Z-scores'!CS19&lt;-3),"",'Z-scores'!CS19)</f>
        <v>-0.22303000000000001</v>
      </c>
      <c r="CT19" s="7">
        <f>IF(OR('Z-scores'!CT19&gt;3,'Z-scores'!CT19&lt;-3),"",'Z-scores'!CT19)</f>
        <v>-0.94182999999999995</v>
      </c>
      <c r="CU19" s="7">
        <f>IF(OR('Z-scores'!CU19&gt;3,'Z-scores'!CU19&lt;-3),"",'Z-scores'!CU19)</f>
        <v>-0.66424000000000005</v>
      </c>
      <c r="CV19" s="7">
        <f>IF(OR('Z-scores'!CV19&gt;3,'Z-scores'!CV19&lt;-3),"",'Z-scores'!CV19)</f>
        <v>1.24396</v>
      </c>
      <c r="CW19" s="7">
        <f>IF(OR('Z-scores'!CW19&gt;3,'Z-scores'!CW19&lt;-3),"",'Z-scores'!CW19)</f>
        <v>0.90932000000000002</v>
      </c>
      <c r="CX19" s="7">
        <f>IF(OR('Z-scores'!CX19&gt;3,'Z-scores'!CX19&lt;-3),"",'Z-scores'!CX19)</f>
        <v>1.61764</v>
      </c>
      <c r="CY19" s="7">
        <f>IF(OR('Z-scores'!CY19&gt;3,'Z-scores'!CY19&lt;-3),"",'Z-scores'!CY19)</f>
        <v>1.24509</v>
      </c>
      <c r="CZ19" s="7">
        <f>IF(OR('Z-scores'!CZ19&gt;3,'Z-scores'!CZ19&lt;-3),"",'Z-scores'!CZ19)</f>
        <v>1.0812299999999999</v>
      </c>
      <c r="DA19" s="7">
        <f>IF(OR('Z-scores'!DA19&gt;3,'Z-scores'!DA19&lt;-3),"",'Z-scores'!DA19)</f>
        <v>-0.24137</v>
      </c>
      <c r="DB19" s="7">
        <f>IF(OR('Z-scores'!DB19&gt;3,'Z-scores'!DB19&lt;-3),"",'Z-scores'!DB19)</f>
        <v>-0.35260000000000002</v>
      </c>
      <c r="DC19" s="7">
        <f>IF(OR('Z-scores'!DC19&gt;3,'Z-scores'!DC19&lt;-3),"",'Z-scores'!DC19)</f>
        <v>-0.40566999999999998</v>
      </c>
      <c r="DD19" s="7">
        <f>IF(OR('Z-scores'!DD19&gt;3,'Z-scores'!DD19&lt;-3),"",'Z-scores'!DD19)</f>
        <v>-0.48293000000000003</v>
      </c>
      <c r="DE19" s="7">
        <f>IF(OR('Z-scores'!DE19&gt;3,'Z-scores'!DE19&lt;-3),"",'Z-scores'!DE19)</f>
        <v>-0.33478000000000002</v>
      </c>
      <c r="DF19" s="7">
        <f>IF(OR('Z-scores'!DF19&gt;3,'Z-scores'!DF19&lt;-3),"",'Z-scores'!DF19)</f>
        <v>0.38694000000000001</v>
      </c>
      <c r="DG19" s="7">
        <f>IF(OR('Z-scores'!DG19&gt;3,'Z-scores'!DG19&lt;-3),"",'Z-scores'!DG19)</f>
        <v>0.50287999999999999</v>
      </c>
      <c r="DH19" s="7">
        <f>IF(OR('Z-scores'!DH19&gt;3,'Z-scores'!DH19&lt;-3),"",'Z-scores'!DH19)</f>
        <v>-0.18514</v>
      </c>
      <c r="DI19" s="7">
        <f>IF(OR('Z-scores'!DI19&gt;3,'Z-scores'!DI19&lt;-3),"",'Z-scores'!DI19)</f>
        <v>5.1950000000000003E-2</v>
      </c>
      <c r="DJ19" s="7">
        <f>IF(OR('Z-scores'!DJ19&gt;3,'Z-scores'!DJ19&lt;-3),"",'Z-scores'!DJ19)</f>
        <v>6.54E-2</v>
      </c>
      <c r="DK19" s="7">
        <f>IF(OR('Z-scores'!DK19&gt;3,'Z-scores'!DK19&lt;-3),"",'Z-scores'!DK19)</f>
        <v>0.87595000000000001</v>
      </c>
      <c r="DL19" s="7">
        <f>IF(OR('Z-scores'!DL19&gt;3,'Z-scores'!DL19&lt;-3),"",'Z-scores'!DL19)</f>
        <v>-0.14366000000000001</v>
      </c>
      <c r="DM19" s="7">
        <f>IF(OR('Z-scores'!DM19&gt;3,'Z-scores'!DM19&lt;-3),"",'Z-scores'!DM19)</f>
        <v>-2.198E-2</v>
      </c>
      <c r="DN19" s="7">
        <f>IF(OR('Z-scores'!DN19&gt;3,'Z-scores'!DN19&lt;-3),"",'Z-scores'!DN19)</f>
        <v>-0.40488000000000002</v>
      </c>
      <c r="DO19" s="7">
        <f>IF(OR('Z-scores'!DO19&gt;3,'Z-scores'!DO19&lt;-3),"",'Z-scores'!DO19)</f>
        <v>-0.19642000000000001</v>
      </c>
      <c r="DP19" s="7">
        <f>IF(OR('Z-scores'!DP19&gt;3,'Z-scores'!DP19&lt;-3),"",'Z-scores'!DP19)</f>
        <v>-0.2374</v>
      </c>
      <c r="DQ19" s="7">
        <f>IF(OR('Z-scores'!DQ19&gt;3,'Z-scores'!DQ19&lt;-3),"",'Z-scores'!DQ19)</f>
        <v>-0.54303999999999997</v>
      </c>
      <c r="DR19" s="7">
        <f>IF(OR('Z-scores'!DR19&gt;3,'Z-scores'!DR19&lt;-3),"",'Z-scores'!DR19)</f>
        <v>-0.17169999999999999</v>
      </c>
      <c r="DS19" s="7">
        <f>IF(OR('Z-scores'!DS19&gt;3,'Z-scores'!DS19&lt;-3),"",'Z-scores'!DS19)</f>
        <v>1.7149999999999999E-2</v>
      </c>
      <c r="DT19" s="7">
        <f>IF(OR('Z-scores'!DT19&gt;3,'Z-scores'!DT19&lt;-3),"",'Z-scores'!DT19)</f>
        <v>2.16845</v>
      </c>
      <c r="DU19" s="7">
        <f>IF(OR('Z-scores'!DU19&gt;3,'Z-scores'!DU19&lt;-3),"",'Z-scores'!DU19)</f>
        <v>1.58338</v>
      </c>
      <c r="DV19" s="7">
        <f>IF(OR('Z-scores'!DV19&gt;3,'Z-scores'!DV19&lt;-3),"",'Z-scores'!DV19)</f>
        <v>2.48163</v>
      </c>
      <c r="DW19" s="7">
        <f>IF(OR('Z-scores'!DW19&gt;3,'Z-scores'!DW19&lt;-3),"",'Z-scores'!DW19)</f>
        <v>2.5097</v>
      </c>
      <c r="DX19" s="7">
        <f>IF(OR('Z-scores'!DX19&gt;3,'Z-scores'!DX19&lt;-3),"",'Z-scores'!DX19)</f>
        <v>1.1738</v>
      </c>
      <c r="DY19" s="7">
        <f>IF(OR('Z-scores'!DY19&gt;3,'Z-scores'!DY19&lt;-3),"",'Z-scores'!DY19)</f>
        <v>2.2429999999999999</v>
      </c>
      <c r="DZ19" s="7">
        <f>IF(OR('Z-scores'!DZ19&gt;3,'Z-scores'!DZ19&lt;-3),"",'Z-scores'!DZ19)</f>
        <v>-0.29648000000000002</v>
      </c>
      <c r="EA19" s="7">
        <f>IF(OR('Z-scores'!EA19&gt;3,'Z-scores'!EA19&lt;-3),"",'Z-scores'!EA19)</f>
        <v>-1.1679999999999999E-2</v>
      </c>
      <c r="EB19" s="7">
        <f>IF(OR('Z-scores'!EB19&gt;3,'Z-scores'!EB19&lt;-3),"",'Z-scores'!EB19)</f>
        <v>0.25741999999999998</v>
      </c>
      <c r="EC19" s="7">
        <f>IF(OR('Z-scores'!EC19&gt;3,'Z-scores'!EC19&lt;-3),"",'Z-scores'!EC19)</f>
        <v>0.47747000000000001</v>
      </c>
      <c r="ED19" s="7">
        <f>IF(OR('Z-scores'!ED19&gt;3,'Z-scores'!ED19&lt;-3),"",'Z-scores'!ED19)</f>
        <v>0.63390999999999997</v>
      </c>
      <c r="EE19" s="7">
        <f>IF(OR('Z-scores'!EE19&gt;3,'Z-scores'!EE19&lt;-3),"",'Z-scores'!EE19)</f>
        <v>-0.49431000000000003</v>
      </c>
      <c r="EF19" s="7">
        <f>IF(OR('Z-scores'!EF19&gt;3,'Z-scores'!EF19&lt;-3),"",'Z-scores'!EF19)</f>
        <v>-0.28544000000000003</v>
      </c>
      <c r="EG19" s="7">
        <f>IF(OR('Z-scores'!EG19&gt;3,'Z-scores'!EG19&lt;-3),"",'Z-scores'!EG19)</f>
        <v>6.6269999999999996E-2</v>
      </c>
      <c r="EH19" s="7">
        <f>IF(OR('Z-scores'!EH19&gt;3,'Z-scores'!EH19&lt;-3),"",'Z-scores'!EH19)</f>
        <v>0.22503000000000001</v>
      </c>
      <c r="EI19" s="7">
        <f>IF(OR('Z-scores'!EI19&gt;3,'Z-scores'!EI19&lt;-3),"",'Z-scores'!EI19)</f>
        <v>-5.883E-2</v>
      </c>
      <c r="EJ19" s="7">
        <f>IF(OR('Z-scores'!EJ19&gt;3,'Z-scores'!EJ19&lt;-3),"",'Z-scores'!EJ19)</f>
        <v>-0.54837000000000002</v>
      </c>
      <c r="EK19" s="7">
        <f>IF(OR('Z-scores'!EK19&gt;3,'Z-scores'!EK19&lt;-3),"",'Z-scores'!EK19)</f>
        <v>-0.54739000000000004</v>
      </c>
      <c r="EL19" s="7">
        <f>IF(OR('Z-scores'!EL19&gt;3,'Z-scores'!EL19&lt;-3),"",'Z-scores'!EL19)</f>
        <v>-0.33376</v>
      </c>
      <c r="EM19" s="7">
        <f>IF(OR('Z-scores'!EM19&gt;3,'Z-scores'!EM19&lt;-3),"",'Z-scores'!EM19)</f>
        <v>-0.15503</v>
      </c>
      <c r="EN19" s="7">
        <f>IF(OR('Z-scores'!EN19&gt;3,'Z-scores'!EN19&lt;-3),"",'Z-scores'!EN19)</f>
        <v>-0.21274999999999999</v>
      </c>
      <c r="EO19" s="7">
        <f>IF(OR('Z-scores'!EO19&gt;3,'Z-scores'!EO19&lt;-3),"",'Z-scores'!EO19)</f>
        <v>-0.37252000000000002</v>
      </c>
      <c r="EP19" s="7">
        <f>IF(OR('Z-scores'!EP19&gt;3,'Z-scores'!EP19&lt;-3),"",'Z-scores'!EP19)</f>
        <v>-0.30835000000000001</v>
      </c>
      <c r="EQ19" s="7">
        <f>IF(OR('Z-scores'!EQ19&gt;3,'Z-scores'!EQ19&lt;-3),"",'Z-scores'!EQ19)</f>
        <v>-0.13558999999999999</v>
      </c>
      <c r="ER19" s="7">
        <f>IF(OR('Z-scores'!ER19&gt;3,'Z-scores'!ER19&lt;-3),"",'Z-scores'!ER19)</f>
        <v>-0.10715</v>
      </c>
      <c r="ES19" s="7">
        <f>IF(OR('Z-scores'!ES19&gt;3,'Z-scores'!ES19&lt;-3),"",'Z-scores'!ES19)</f>
        <v>-0.24618000000000001</v>
      </c>
      <c r="ET19" s="7">
        <f>IF(OR('Z-scores'!ET19&gt;3,'Z-scores'!ET19&lt;-3),"",'Z-scores'!ET19)</f>
        <v>-0.59558</v>
      </c>
      <c r="EU19" s="7">
        <f>IF(OR('Z-scores'!EU19&gt;3,'Z-scores'!EU19&lt;-3),"",'Z-scores'!EU19)</f>
        <v>-0.27983000000000002</v>
      </c>
      <c r="EV19" s="7">
        <f>IF(OR('Z-scores'!EV19&gt;3,'Z-scores'!EV19&lt;-3),"",'Z-scores'!EV19)</f>
        <v>0.3538</v>
      </c>
      <c r="EW19" s="7">
        <f>IF(OR('Z-scores'!EW19&gt;3,'Z-scores'!EW19&lt;-3),"",'Z-scores'!EW19)</f>
        <v>0.67417000000000005</v>
      </c>
      <c r="EX19" s="7">
        <f>IF(OR('Z-scores'!EX19&gt;3,'Z-scores'!EX19&lt;-3),"",'Z-scores'!EX19)</f>
        <v>-0.41954000000000002</v>
      </c>
      <c r="EY19" s="7">
        <f>IF(OR('Z-scores'!EY19&gt;3,'Z-scores'!EY19&lt;-3),"",'Z-scores'!EY19)</f>
        <v>-0.48403000000000002</v>
      </c>
      <c r="EZ19" s="7">
        <f>IF(OR('Z-scores'!EZ19&gt;3,'Z-scores'!EZ19&lt;-3),"",'Z-scores'!EZ19)</f>
        <v>-0.61107999999999996</v>
      </c>
      <c r="FA19" s="7">
        <f>IF(OR('Z-scores'!FA19&gt;3,'Z-scores'!FA19&lt;-3),"",'Z-scores'!FA19)</f>
        <v>-0.66120999999999996</v>
      </c>
      <c r="FB19" s="7">
        <f>IF(OR('Z-scores'!FB19&gt;3,'Z-scores'!FB19&lt;-3),"",'Z-scores'!FB19)</f>
        <v>-0.24163999999999999</v>
      </c>
      <c r="FC19" s="7">
        <f>IF(OR('Z-scores'!FC19&gt;3,'Z-scores'!FC19&lt;-3),"",'Z-scores'!FC19)</f>
        <v>-0.59762000000000004</v>
      </c>
      <c r="FD19" s="7">
        <f>IF(OR('Z-scores'!FD19&gt;3,'Z-scores'!FD19&lt;-3),"",'Z-scores'!FD19)</f>
        <v>-0.15747</v>
      </c>
      <c r="FE19" s="7">
        <f>IF(OR('Z-scores'!FE19&gt;3,'Z-scores'!FE19&lt;-3),"",'Z-scores'!FE19)</f>
        <v>0.28337000000000001</v>
      </c>
      <c r="FF19" s="7">
        <f>IF(OR('Z-scores'!FF19&gt;3,'Z-scores'!FF19&lt;-3),"",'Z-scores'!FF19)</f>
        <v>-0.15845999999999999</v>
      </c>
      <c r="FG19" s="7">
        <f>IF(OR('Z-scores'!FG19&gt;3,'Z-scores'!FG19&lt;-3),"",'Z-scores'!FG19)</f>
        <v>-0.26132</v>
      </c>
      <c r="FH19" s="7">
        <f>IF(OR('Z-scores'!FH19&gt;3,'Z-scores'!FH19&lt;-3),"",'Z-scores'!FH19)</f>
        <v>-0.38286999999999999</v>
      </c>
      <c r="FI19" s="7">
        <f>IF(OR('Z-scores'!FI19&gt;3,'Z-scores'!FI19&lt;-3),"",'Z-scores'!FI19)</f>
        <v>-0.60240000000000005</v>
      </c>
      <c r="FJ19" s="7">
        <f>IF(OR('Z-scores'!FJ19&gt;3,'Z-scores'!FJ19&lt;-3),"",'Z-scores'!FJ19)</f>
        <v>-0.49030000000000001</v>
      </c>
      <c r="FK19" s="7">
        <f>IF(OR('Z-scores'!FK19&gt;3,'Z-scores'!FK19&lt;-3),"",'Z-scores'!FK19)</f>
        <v>0.17177000000000001</v>
      </c>
      <c r="FL19" s="7">
        <f>IF(OR('Z-scores'!FL19&gt;3,'Z-scores'!FL19&lt;-3),"",'Z-scores'!FL19)</f>
        <v>0.70274000000000003</v>
      </c>
      <c r="FM19" s="7">
        <f>IF(OR('Z-scores'!FM19&gt;3,'Z-scores'!FM19&lt;-3),"",'Z-scores'!FM19)</f>
        <v>-0.65754999999999997</v>
      </c>
      <c r="FN19" s="7">
        <f>IF(OR('Z-scores'!FN19&gt;3,'Z-scores'!FN19&lt;-3),"",'Z-scores'!FN19)</f>
        <v>-1.24339</v>
      </c>
      <c r="FO19" s="7">
        <f>IF(OR('Z-scores'!FO19&gt;3,'Z-scores'!FO19&lt;-3),"",'Z-scores'!FO19)</f>
        <v>-0.88897999999999999</v>
      </c>
      <c r="FP19" s="7">
        <f>IF(OR('Z-scores'!FP19&gt;3,'Z-scores'!FP19&lt;-3),"",'Z-scores'!FP19)</f>
        <v>-0.88653000000000004</v>
      </c>
      <c r="FQ19" s="7">
        <f>IF(OR('Z-scores'!FQ19&gt;3,'Z-scores'!FQ19&lt;-3),"",'Z-scores'!FQ19)</f>
        <v>1.3469999999999999E-2</v>
      </c>
      <c r="FR19" s="7">
        <f>IF(OR('Z-scores'!FR19&gt;3,'Z-scores'!FR19&lt;-3),"",'Z-scores'!FR19)</f>
        <v>-0.77802000000000004</v>
      </c>
      <c r="FS19" s="7">
        <f>IF(OR('Z-scores'!FS19&gt;3,'Z-scores'!FS19&lt;-3),"",'Z-scores'!FS19)</f>
        <v>-0.35172999999999999</v>
      </c>
      <c r="FT19" s="7">
        <f>IF(OR('Z-scores'!FT19&gt;3,'Z-scores'!FT19&lt;-3),"",'Z-scores'!FT19)</f>
        <v>-7.7859999999999999E-2</v>
      </c>
      <c r="FU19" s="7">
        <f>IF(OR('Z-scores'!FU19&gt;3,'Z-scores'!FU19&lt;-3),"",'Z-scores'!FU19)</f>
        <v>9.5659999999999995E-2</v>
      </c>
      <c r="FV19" s="7">
        <f>IF(OR('Z-scores'!FV19&gt;3,'Z-scores'!FV19&lt;-3),"",'Z-scores'!FV19)</f>
        <v>-0.26166</v>
      </c>
      <c r="FW19" s="7">
        <f>IF(OR('Z-scores'!FW19&gt;3,'Z-scores'!FW19&lt;-3),"",'Z-scores'!FW19)</f>
        <v>1.69824</v>
      </c>
      <c r="FX19" s="7">
        <f>IF(OR('Z-scores'!FX19&gt;3,'Z-scores'!FX19&lt;-3),"",'Z-scores'!FX19)</f>
        <v>1.5065900000000001</v>
      </c>
      <c r="FY19" s="7">
        <f>IF(OR('Z-scores'!FY19&gt;3,'Z-scores'!FY19&lt;-3),"",'Z-scores'!FY19)</f>
        <v>1.4081699999999999</v>
      </c>
      <c r="FZ19" s="7">
        <f>IF(OR('Z-scores'!FZ19&gt;3,'Z-scores'!FZ19&lt;-3),"",'Z-scores'!FZ19)</f>
        <v>2.2520500000000001</v>
      </c>
      <c r="GA19" s="7">
        <f>IF(OR('Z-scores'!GA19&gt;3,'Z-scores'!GA19&lt;-3),"",'Z-scores'!GA19)</f>
        <v>2.0784899999999999</v>
      </c>
      <c r="GB19" s="7">
        <f>IF(OR('Z-scores'!GB19&gt;3,'Z-scores'!GB19&lt;-3),"",'Z-scores'!GB19)</f>
        <v>1.85992</v>
      </c>
      <c r="GC19" s="7">
        <f>IF(OR('Z-scores'!GC19&gt;3,'Z-scores'!GC19&lt;-3),"",'Z-scores'!GC19)</f>
        <v>1.7035</v>
      </c>
      <c r="GD19" s="7">
        <f>IF(OR('Z-scores'!GD19&gt;3,'Z-scores'!GD19&lt;-3),"",'Z-scores'!GD19)</f>
        <v>1.4703299999999999</v>
      </c>
      <c r="GE19" s="7">
        <f>IF(OR('Z-scores'!GE19&gt;3,'Z-scores'!GE19&lt;-3),"",'Z-scores'!GE19)</f>
        <v>0.16272</v>
      </c>
      <c r="GF19" s="7">
        <f>IF(OR('Z-scores'!GF19&gt;3,'Z-scores'!GF19&lt;-3),"",'Z-scores'!GF19)</f>
        <v>1.61382</v>
      </c>
      <c r="GG19" s="7">
        <f>IF(OR('Z-scores'!GG19&gt;3,'Z-scores'!GG19&lt;-3),"",'Z-scores'!GG19)</f>
        <v>1.62042</v>
      </c>
      <c r="GH19" s="7">
        <f>IF(OR('Z-scores'!GH19&gt;3,'Z-scores'!GH19&lt;-3),"",'Z-scores'!GH19)</f>
        <v>0.79261999999999999</v>
      </c>
      <c r="GI19" s="7">
        <f>IF(OR('Z-scores'!GI19&gt;3,'Z-scores'!GI19&lt;-3),"",'Z-scores'!GI19)</f>
        <v>1.9021600000000001</v>
      </c>
      <c r="GJ19" s="7">
        <f>IF(OR('Z-scores'!GJ19&gt;3,'Z-scores'!GJ19&lt;-3),"",'Z-scores'!GJ19)</f>
        <v>0.53981999999999997</v>
      </c>
      <c r="GK19" s="7">
        <f>IF(OR('Z-scores'!GK19&gt;3,'Z-scores'!GK19&lt;-3),"",'Z-scores'!GK19)</f>
        <v>1.2696000000000001</v>
      </c>
      <c r="GL19" s="7">
        <f>IF(OR('Z-scores'!GL19&gt;3,'Z-scores'!GL19&lt;-3),"",'Z-scores'!GL19)</f>
        <v>0.94601000000000002</v>
      </c>
      <c r="GM19" s="7">
        <f>IF(OR('Z-scores'!GM19&gt;3,'Z-scores'!GM19&lt;-3),"",'Z-scores'!GM19)</f>
        <v>0.18098</v>
      </c>
      <c r="GN19" s="7">
        <f>IF(OR('Z-scores'!GN19&gt;3,'Z-scores'!GN19&lt;-3),"",'Z-scores'!GN19)</f>
        <v>-0.42571999999999999</v>
      </c>
      <c r="GO19" s="7">
        <f>IF(OR('Z-scores'!GO19&gt;3,'Z-scores'!GO19&lt;-3),"",'Z-scores'!GO19)</f>
        <v>-0.75022999999999995</v>
      </c>
      <c r="GP19" s="7">
        <f>IF(OR('Z-scores'!GP19&gt;3,'Z-scores'!GP19&lt;-3),"",'Z-scores'!GP19)</f>
        <v>-0.58475999999999995</v>
      </c>
      <c r="GQ19" s="7">
        <f>IF(OR('Z-scores'!GQ19&gt;3,'Z-scores'!GQ19&lt;-3),"",'Z-scores'!GQ19)</f>
        <v>-0.16175999999999999</v>
      </c>
      <c r="GR19" s="7">
        <f>IF(OR('Z-scores'!GR19&gt;3,'Z-scores'!GR19&lt;-3),"",'Z-scores'!GR19)</f>
        <v>0.74983</v>
      </c>
      <c r="GS19" s="7">
        <f>IF(OR('Z-scores'!GS19&gt;3,'Z-scores'!GS19&lt;-3),"",'Z-scores'!GS19)</f>
        <v>0.90766999999999998</v>
      </c>
      <c r="GT19" s="7">
        <f>IF(OR('Z-scores'!GT19&gt;3,'Z-scores'!GT19&lt;-3),"",'Z-scores'!GT19)</f>
        <v>-0.76583000000000001</v>
      </c>
      <c r="GU19" s="7">
        <f>IF(OR('Z-scores'!GU19&gt;3,'Z-scores'!GU19&lt;-3),"",'Z-scores'!GU19)</f>
        <v>-0.37230999999999997</v>
      </c>
      <c r="GV19" s="7">
        <f>IF(OR('Z-scores'!GV19&gt;3,'Z-scores'!GV19&lt;-3),"",'Z-scores'!GV19)</f>
        <v>-0.43744</v>
      </c>
      <c r="GW19" s="7">
        <f>IF(OR('Z-scores'!GW19&gt;3,'Z-scores'!GW19&lt;-3),"",'Z-scores'!GW19)</f>
        <v>2.767E-2</v>
      </c>
      <c r="GX19" s="7">
        <f>IF(OR('Z-scores'!GX19&gt;3,'Z-scores'!GX19&lt;-3),"",'Z-scores'!GX19)</f>
        <v>-2.827E-2</v>
      </c>
      <c r="GY19" s="7">
        <f>IF(OR('Z-scores'!GY19&gt;3,'Z-scores'!GY19&lt;-3),"",'Z-scores'!GY19)</f>
        <v>-0.67788999999999999</v>
      </c>
      <c r="GZ19" s="7">
        <f>IF(OR('Z-scores'!GZ19&gt;3,'Z-scores'!GZ19&lt;-3),"",'Z-scores'!GZ19)</f>
        <v>-0.77132999999999996</v>
      </c>
      <c r="HA19" s="7">
        <f>IF(OR('Z-scores'!HA19&gt;3,'Z-scores'!HA19&lt;-3),"",'Z-scores'!HA19)</f>
        <v>-0.44035999999999997</v>
      </c>
      <c r="HB19" s="7">
        <f>IF(OR('Z-scores'!HB19&gt;3,'Z-scores'!HB19&lt;-3),"",'Z-scores'!HB19)</f>
        <v>-0.32965</v>
      </c>
      <c r="HC19" s="7">
        <f>IF(OR('Z-scores'!HC19&gt;3,'Z-scores'!HC19&lt;-3),"",'Z-scores'!HC19)</f>
        <v>0.3367</v>
      </c>
      <c r="HD19" s="7">
        <f>IF(OR('Z-scores'!HD19&gt;3,'Z-scores'!HD19&lt;-3),"",'Z-scores'!HD19)</f>
        <v>0.34560000000000002</v>
      </c>
      <c r="HE19" s="7">
        <f>IF(OR('Z-scores'!HE19&gt;3,'Z-scores'!HE19&lt;-3),"",'Z-scores'!HE19)</f>
        <v>-6.2489999999999997E-2</v>
      </c>
      <c r="HF19" s="7">
        <f>IF(OR('Z-scores'!HF19&gt;3,'Z-scores'!HF19&lt;-3),"",'Z-scores'!HF19)</f>
        <v>-0.42629</v>
      </c>
      <c r="HG19" s="7">
        <f>IF(OR('Z-scores'!HG19&gt;3,'Z-scores'!HG19&lt;-3),"",'Z-scores'!HG19)</f>
        <v>-0.61619000000000002</v>
      </c>
      <c r="HH19" s="7">
        <f>IF(OR('Z-scores'!HH19&gt;3,'Z-scores'!HH19&lt;-3),"",'Z-scores'!HH19)</f>
        <v>-0.61248000000000002</v>
      </c>
      <c r="HI19" s="7">
        <f>IF(OR('Z-scores'!HI19&gt;3,'Z-scores'!HI19&lt;-3),"",'Z-scores'!HI19)</f>
        <v>-0.74024999999999996</v>
      </c>
      <c r="HJ19" s="7">
        <f>IF(OR('Z-scores'!HJ19&gt;3,'Z-scores'!HJ19&lt;-3),"",'Z-scores'!HJ19)</f>
        <v>-0.24667</v>
      </c>
      <c r="HK19" s="7">
        <f>IF(OR('Z-scores'!HK19&gt;3,'Z-scores'!HK19&lt;-3),"",'Z-scores'!HK19)</f>
        <v>-0.17360999999999999</v>
      </c>
      <c r="HL19" s="7">
        <f>IF(OR('Z-scores'!HL19&gt;3,'Z-scores'!HL19&lt;-3),"",'Z-scores'!HL19)</f>
        <v>-0.27543000000000001</v>
      </c>
      <c r="HM19" s="7">
        <f>IF(OR('Z-scores'!HM19&gt;3,'Z-scores'!HM19&lt;-3),"",'Z-scores'!HM19)</f>
        <v>-0.18640000000000001</v>
      </c>
      <c r="HN19" s="7">
        <f>IF(OR('Z-scores'!HN19&gt;3,'Z-scores'!HN19&lt;-3),"",'Z-scores'!HN19)</f>
        <v>-0.15881000000000001</v>
      </c>
      <c r="HO19" s="7">
        <f>IF(OR('Z-scores'!HO19&gt;3,'Z-scores'!HO19&lt;-3),"",'Z-scores'!HO19)</f>
        <v>-0.28821000000000002</v>
      </c>
      <c r="HP19" s="7">
        <f>IF(OR('Z-scores'!HP19&gt;3,'Z-scores'!HP19&lt;-3),"",'Z-scores'!HP19)</f>
        <v>0.26119999999999999</v>
      </c>
      <c r="HQ19" s="7">
        <f>IF(OR('Z-scores'!HQ19&gt;3,'Z-scores'!HQ19&lt;-3),"",'Z-scores'!HQ19)</f>
        <v>0.39273999999999998</v>
      </c>
      <c r="HR19" s="7">
        <f>IF(OR('Z-scores'!HR19&gt;3,'Z-scores'!HR19&lt;-3),"",'Z-scores'!HR19)</f>
        <v>0.71296999999999999</v>
      </c>
      <c r="HS19" s="7">
        <f>IF(OR('Z-scores'!HS19&gt;3,'Z-scores'!HS19&lt;-3),"",'Z-scores'!HS19)</f>
        <v>-0.16797000000000001</v>
      </c>
      <c r="HT19" s="7">
        <f>IF(OR('Z-scores'!HT19&gt;3,'Z-scores'!HT19&lt;-3),"",'Z-scores'!HT19)</f>
        <v>-0.31814999999999999</v>
      </c>
      <c r="HU19" s="7">
        <f>IF(OR('Z-scores'!HU19&gt;3,'Z-scores'!HU19&lt;-3),"",'Z-scores'!HU19)</f>
        <v>0.19248999999999999</v>
      </c>
      <c r="HV19" s="7">
        <f>IF(OR('Z-scores'!HV19&gt;3,'Z-scores'!HV19&lt;-3),"",'Z-scores'!HV19)</f>
        <v>3.6110000000000003E-2</v>
      </c>
      <c r="HW19" s="7">
        <f>IF(OR('Z-scores'!HW19&gt;3,'Z-scores'!HW19&lt;-3),"",'Z-scores'!HW19)</f>
        <v>0.56462000000000001</v>
      </c>
      <c r="HX19" s="7">
        <f>IF(OR('Z-scores'!HX19&gt;3,'Z-scores'!HX19&lt;-3),"",'Z-scores'!HX19)</f>
        <v>-0.1754</v>
      </c>
      <c r="HY19" s="7">
        <f>IF(OR('Z-scores'!HY19&gt;3,'Z-scores'!HY19&lt;-3),"",'Z-scores'!HY19)</f>
        <v>-0.19964000000000001</v>
      </c>
      <c r="HZ19" s="7">
        <f>IF(OR('Z-scores'!HZ19&gt;3,'Z-scores'!HZ19&lt;-3),"",'Z-scores'!HZ19)</f>
        <v>-0.27478999999999998</v>
      </c>
      <c r="IA19" s="7">
        <f>IF(OR('Z-scores'!IA19&gt;3,'Z-scores'!IA19&lt;-3),"",'Z-scores'!IA19)</f>
        <v>0.95831999999999995</v>
      </c>
      <c r="IB19" s="7">
        <f>IF(OR('Z-scores'!IB19&gt;3,'Z-scores'!IB19&lt;-3),"",'Z-scores'!IB19)</f>
        <v>-0.32443</v>
      </c>
      <c r="IC19" s="7">
        <f>IF(OR('Z-scores'!IC19&gt;3,'Z-scores'!IC19&lt;-3),"",'Z-scores'!IC19)</f>
        <v>0.75924000000000003</v>
      </c>
      <c r="ID19" s="7">
        <f>IF(OR('Z-scores'!ID19&gt;3,'Z-scores'!ID19&lt;-3),"",'Z-scores'!ID19)</f>
        <v>0.87848000000000004</v>
      </c>
      <c r="IE19" s="7">
        <f>IF(OR('Z-scores'!IE19&gt;3,'Z-scores'!IE19&lt;-3),"",'Z-scores'!IE19)</f>
        <v>7.1309999999999998E-2</v>
      </c>
      <c r="IF19" s="7">
        <f>IF(OR('Z-scores'!IF19&gt;3,'Z-scores'!IF19&lt;-3),"",'Z-scores'!IF19)</f>
        <v>-0.27045999999999998</v>
      </c>
      <c r="IG19" s="7">
        <f>IF(OR('Z-scores'!IG19&gt;3,'Z-scores'!IG19&lt;-3),"",'Z-scores'!IG19)</f>
        <v>-0.24254000000000001</v>
      </c>
      <c r="IH19" s="7">
        <f>IF(OR('Z-scores'!IH19&gt;3,'Z-scores'!IH19&lt;-3),"",'Z-scores'!IH19)</f>
        <v>-0.36188999999999999</v>
      </c>
      <c r="II19" s="7">
        <f>IF(OR('Z-scores'!II19&gt;3,'Z-scores'!II19&lt;-3),"",'Z-scores'!II19)</f>
        <v>-0.50390999999999997</v>
      </c>
      <c r="IJ19" s="7">
        <f>IF(OR('Z-scores'!IJ19&gt;3,'Z-scores'!IJ19&lt;-3),"",'Z-scores'!IJ19)</f>
        <v>0.29825000000000002</v>
      </c>
      <c r="IK19" s="7">
        <f>IF(OR('Z-scores'!IK19&gt;3,'Z-scores'!IK19&lt;-3),"",'Z-scores'!IK19)</f>
        <v>-3.125E-2</v>
      </c>
      <c r="IL19" s="7">
        <f>IF(OR('Z-scores'!IL19&gt;3,'Z-scores'!IL19&lt;-3),"",'Z-scores'!IL19)</f>
        <v>0.25119000000000002</v>
      </c>
      <c r="IM19" s="7">
        <f>IF(OR('Z-scores'!IM19&gt;3,'Z-scores'!IM19&lt;-3),"",'Z-scores'!IM19)</f>
        <v>0.46594999999999998</v>
      </c>
      <c r="IN19" s="7">
        <f>IF(OR('Z-scores'!IN19&gt;3,'Z-scores'!IN19&lt;-3),"",'Z-scores'!IN19)</f>
        <v>9.8390000000000005E-2</v>
      </c>
      <c r="IO19" s="7">
        <f>IF(OR('Z-scores'!IO19&gt;3,'Z-scores'!IO19&lt;-3),"",'Z-scores'!IO19)</f>
        <v>-1.4400000000000001E-3</v>
      </c>
      <c r="IP19" s="7">
        <f>IF(OR('Z-scores'!IP19&gt;3,'Z-scores'!IP19&lt;-3),"",'Z-scores'!IP19)</f>
        <v>1.22909</v>
      </c>
      <c r="IQ19" s="7">
        <f>IF(OR('Z-scores'!IQ19&gt;3,'Z-scores'!IQ19&lt;-3),"",'Z-scores'!IQ19)</f>
        <v>-0.19178999999999999</v>
      </c>
      <c r="IR19" s="7">
        <f>IF(OR('Z-scores'!IR19&gt;3,'Z-scores'!IR19&lt;-3),"",'Z-scores'!IR19)</f>
        <v>-5.9089999999999997E-2</v>
      </c>
      <c r="IS19" s="7">
        <f>IF(OR('Z-scores'!IS19&gt;3,'Z-scores'!IS19&lt;-3),"",'Z-scores'!IS19)</f>
        <v>0.32275999999999999</v>
      </c>
      <c r="IT19" s="7">
        <f>IF(OR('Z-scores'!IT19&gt;3,'Z-scores'!IT19&lt;-3),"",'Z-scores'!IT19)</f>
        <v>1.00637</v>
      </c>
      <c r="IU19" s="7">
        <f>IF(OR('Z-scores'!IU19&gt;3,'Z-scores'!IU19&lt;-3),"",'Z-scores'!IU19)</f>
        <v>-8.0999999999999996E-4</v>
      </c>
      <c r="IV19" s="7">
        <f>IF(OR('Z-scores'!IV19&gt;3,'Z-scores'!IV19&lt;-3),"",'Z-scores'!IV19)</f>
        <v>0.31324999999999997</v>
      </c>
      <c r="IW19" s="7">
        <f>IF(OR('Z-scores'!IW19&gt;3,'Z-scores'!IW19&lt;-3),"",'Z-scores'!IW19)</f>
        <v>0.84284000000000003</v>
      </c>
      <c r="IX19" s="7">
        <f>IF(OR('Z-scores'!IX19&gt;3,'Z-scores'!IX19&lt;-3),"",'Z-scores'!IX19)</f>
        <v>0.10154000000000001</v>
      </c>
      <c r="IY19" s="7">
        <f>IF(OR('Z-scores'!IY19&gt;3,'Z-scores'!IY19&lt;-3),"",'Z-scores'!IY19)</f>
        <v>-0.23275999999999999</v>
      </c>
      <c r="IZ19" s="7">
        <f>IF(OR('Z-scores'!IZ19&gt;3,'Z-scores'!IZ19&lt;-3),"",'Z-scores'!IZ19)</f>
        <v>1.485E-2</v>
      </c>
      <c r="JA19" s="7">
        <f>IF(OR('Z-scores'!JA19&gt;3,'Z-scores'!JA19&lt;-3),"",'Z-scores'!JA19)</f>
        <v>-0.39889000000000002</v>
      </c>
      <c r="JB19" s="7">
        <f>IF(OR('Z-scores'!JB19&gt;3,'Z-scores'!JB19&lt;-3),"",'Z-scores'!JB19)</f>
        <v>-0.42458000000000001</v>
      </c>
      <c r="JC19" s="7">
        <f>IF(OR('Z-scores'!JC19&gt;3,'Z-scores'!JC19&lt;-3),"",'Z-scores'!JC19)</f>
        <v>1.10148</v>
      </c>
      <c r="JD19" s="7">
        <f>IF(OR('Z-scores'!JD19&gt;3,'Z-scores'!JD19&lt;-3),"",'Z-scores'!JD19)</f>
        <v>-0.16299</v>
      </c>
      <c r="JE19" s="7">
        <f>IF(OR('Z-scores'!JE19&gt;3,'Z-scores'!JE19&lt;-3),"",'Z-scores'!JE19)</f>
        <v>-0.39628999999999998</v>
      </c>
      <c r="JF19" s="7">
        <f>IF(OR('Z-scores'!JF19&gt;3,'Z-scores'!JF19&lt;-3),"",'Z-scores'!JF19)</f>
        <v>-0.39384000000000002</v>
      </c>
      <c r="JG19" s="7">
        <f>IF(OR('Z-scores'!JG19&gt;3,'Z-scores'!JG19&lt;-3),"",'Z-scores'!JG19)</f>
        <v>-0.45334999999999998</v>
      </c>
      <c r="JH19" s="7">
        <f>IF(OR('Z-scores'!JH19&gt;3,'Z-scores'!JH19&lt;-3),"",'Z-scores'!JH19)</f>
        <v>-0.29460999999999998</v>
      </c>
      <c r="JI19" s="7">
        <f>IF(OR('Z-scores'!JI19&gt;3,'Z-scores'!JI19&lt;-3),"",'Z-scores'!JI19)</f>
        <v>0.32846999999999998</v>
      </c>
      <c r="JJ19" s="7">
        <f>IF(OR('Z-scores'!JJ19&gt;3,'Z-scores'!JJ19&lt;-3),"",'Z-scores'!JJ19)</f>
        <v>-0.19939999999999999</v>
      </c>
      <c r="JK19" s="7">
        <f>IF(OR('Z-scores'!JK19&gt;3,'Z-scores'!JK19&lt;-3),"",'Z-scores'!JK19)</f>
        <v>0.44655</v>
      </c>
      <c r="JL19" s="7">
        <f>IF(OR('Z-scores'!JL19&gt;3,'Z-scores'!JL19&lt;-3),"",'Z-scores'!JL19)</f>
        <v>0.26435999999999998</v>
      </c>
      <c r="JM19" s="7">
        <f>IF(OR('Z-scores'!JM19&gt;3,'Z-scores'!JM19&lt;-3),"",'Z-scores'!JM19)</f>
        <v>1.2847900000000001</v>
      </c>
      <c r="JN19" s="7">
        <f>IF(OR('Z-scores'!JN19&gt;3,'Z-scores'!JN19&lt;-3),"",'Z-scores'!JN19)</f>
        <v>1.08179</v>
      </c>
      <c r="JO19" s="7">
        <f>IF(OR('Z-scores'!JO19&gt;3,'Z-scores'!JO19&lt;-3),"",'Z-scores'!JO19)</f>
        <v>-0.77463000000000004</v>
      </c>
      <c r="JP19" s="7">
        <f>IF(OR('Z-scores'!JP19&gt;3,'Z-scores'!JP19&lt;-3),"",'Z-scores'!JP19)</f>
        <v>-0.85948999999999998</v>
      </c>
      <c r="JQ19" s="7">
        <f>IF(OR('Z-scores'!JQ19&gt;3,'Z-scores'!JQ19&lt;-3),"",'Z-scores'!JQ19)</f>
        <v>-0.64202999999999999</v>
      </c>
      <c r="JR19" s="7">
        <f>IF(OR('Z-scores'!JR19&gt;3,'Z-scores'!JR19&lt;-3),"",'Z-scores'!JR19)</f>
        <v>-1.0072099999999999</v>
      </c>
      <c r="JS19" s="7">
        <f>IF(OR('Z-scores'!JS19&gt;3,'Z-scores'!JS19&lt;-3),"",'Z-scores'!JS19)</f>
        <v>-1.0208299999999999</v>
      </c>
      <c r="JT19" s="7">
        <f>IF(OR('Z-scores'!JT19&gt;3,'Z-scores'!JT19&lt;-3),"",'Z-scores'!JT19)</f>
        <v>-0.27078999999999998</v>
      </c>
      <c r="JU19" s="7">
        <f>IF(OR('Z-scores'!JU19&gt;3,'Z-scores'!JU19&lt;-3),"",'Z-scores'!JU19)</f>
        <v>-0.70421999999999996</v>
      </c>
      <c r="JV19" s="7">
        <f>IF(OR('Z-scores'!JV19&gt;3,'Z-scores'!JV19&lt;-3),"",'Z-scores'!JV19)</f>
        <v>-0.59394999999999998</v>
      </c>
      <c r="JW19" s="7">
        <f>IF(OR('Z-scores'!JW19&gt;3,'Z-scores'!JW19&lt;-3),"",'Z-scores'!JW19)</f>
        <v>0.22589999999999999</v>
      </c>
      <c r="JX19" s="7">
        <f>IF(OR('Z-scores'!JX19&gt;3,'Z-scores'!JX19&lt;-3),"",'Z-scores'!JX19)</f>
        <v>-0.38313999999999998</v>
      </c>
      <c r="JY19" s="7">
        <f>IF(OR('Z-scores'!JY19&gt;3,'Z-scores'!JY19&lt;-3),"",'Z-scores'!JY19)</f>
        <v>-0.34517999999999999</v>
      </c>
      <c r="JZ19" s="7">
        <f>IF(OR('Z-scores'!JZ19&gt;3,'Z-scores'!JZ19&lt;-3),"",'Z-scores'!JZ19)</f>
        <v>-0.70006999999999997</v>
      </c>
      <c r="KA19" s="7">
        <f>IF(OR('Z-scores'!KA19&gt;3,'Z-scores'!KA19&lt;-3),"",'Z-scores'!KA19)</f>
        <v>-0.58115000000000006</v>
      </c>
      <c r="KB19" s="7">
        <f>IF(OR('Z-scores'!KB19&gt;3,'Z-scores'!KB19&lt;-3),"",'Z-scores'!KB19)</f>
        <v>-0.28633999999999998</v>
      </c>
      <c r="KC19" s="7">
        <f>IF(OR('Z-scores'!KC19&gt;3,'Z-scores'!KC19&lt;-3),"",'Z-scores'!KC19)</f>
        <v>0.39663999999999999</v>
      </c>
      <c r="KD19" s="7">
        <f>IF(OR('Z-scores'!KD19&gt;3,'Z-scores'!KD19&lt;-3),"",'Z-scores'!KD19)</f>
        <v>-0.50861000000000001</v>
      </c>
      <c r="KE19" s="7">
        <f>IF(OR('Z-scores'!KE19&gt;3,'Z-scores'!KE19&lt;-3),"",'Z-scores'!KE19)</f>
        <v>-0.21462999999999999</v>
      </c>
      <c r="KF19" s="7">
        <f>IF(OR('Z-scores'!KF19&gt;3,'Z-scores'!KF19&lt;-3),"",'Z-scores'!KF19)</f>
        <v>2.2836400000000001</v>
      </c>
      <c r="KG19" s="7">
        <f>IF(OR('Z-scores'!KG19&gt;3,'Z-scores'!KG19&lt;-3),"",'Z-scores'!KG19)</f>
        <v>-0.53896999999999995</v>
      </c>
      <c r="KH19" s="7" t="str">
        <f>IF(OR('Z-scores'!KH19&gt;3,'Z-scores'!KH19&lt;-3),"",'Z-scores'!KH19)</f>
        <v/>
      </c>
      <c r="KI19" s="7">
        <f>IF(OR('Z-scores'!KI19&gt;3,'Z-scores'!KI19&lt;-3),"",'Z-scores'!KI19)</f>
        <v>-0.42031000000000002</v>
      </c>
      <c r="KJ19" s="7">
        <f>IF(OR('Z-scores'!KJ19&gt;3,'Z-scores'!KJ19&lt;-3),"",'Z-scores'!KJ19)</f>
        <v>-0.57316999999999996</v>
      </c>
      <c r="KK19" s="7">
        <f>IF(OR('Z-scores'!KK19&gt;3,'Z-scores'!KK19&lt;-3),"",'Z-scores'!KK19)</f>
        <v>0.47270000000000001</v>
      </c>
      <c r="KL19" s="7">
        <f>IF(OR('Z-scores'!KL19&gt;3,'Z-scores'!KL19&lt;-3),"",'Z-scores'!KL19)</f>
        <v>-0.17543</v>
      </c>
      <c r="KM19" s="7">
        <f>IF(OR('Z-scores'!KM19&gt;3,'Z-scores'!KM19&lt;-3),"",'Z-scores'!KM19)</f>
        <v>-0.43269000000000002</v>
      </c>
      <c r="KN19" s="7">
        <f>IF(OR('Z-scores'!KN19&gt;3,'Z-scores'!KN19&lt;-3),"",'Z-scores'!KN19)</f>
        <v>-0.81616999999999995</v>
      </c>
      <c r="KO19" s="7">
        <f>IF(OR('Z-scores'!KO19&gt;3,'Z-scores'!KO19&lt;-3),"",'Z-scores'!KO19)</f>
        <v>-0.54425000000000001</v>
      </c>
      <c r="KP19" s="7">
        <f>IF(OR('Z-scores'!KP19&gt;3,'Z-scores'!KP19&lt;-3),"",'Z-scores'!KP19)</f>
        <v>-0.84389999999999998</v>
      </c>
      <c r="KQ19" s="7">
        <f>IF(OR('Z-scores'!KQ19&gt;3,'Z-scores'!KQ19&lt;-3),"",'Z-scores'!KQ19)</f>
        <v>-0.65132999999999996</v>
      </c>
      <c r="KR19" s="7">
        <f>IF(OR('Z-scores'!KR19&gt;3,'Z-scores'!KR19&lt;-3),"",'Z-scores'!KR19)</f>
        <v>-0.66524000000000005</v>
      </c>
      <c r="KS19" s="7">
        <f>IF(OR('Z-scores'!KS19&gt;3,'Z-scores'!KS19&lt;-3),"",'Z-scores'!KS19)</f>
        <v>-0.24460999999999999</v>
      </c>
      <c r="KT19" s="7">
        <f>IF(OR('Z-scores'!KT19&gt;3,'Z-scores'!KT19&lt;-3),"",'Z-scores'!KT19)</f>
        <v>-0.59802999999999995</v>
      </c>
      <c r="KU19" s="7">
        <f>IF(OR('Z-scores'!KU19&gt;3,'Z-scores'!KU19&lt;-3),"",'Z-scores'!KU19)</f>
        <v>0.92744000000000004</v>
      </c>
      <c r="KV19" s="7">
        <f>IF(OR('Z-scores'!KV19&gt;3,'Z-scores'!KV19&lt;-3),"",'Z-scores'!KV19)</f>
        <v>-0.56974999999999998</v>
      </c>
      <c r="KW19" s="7">
        <f>IF(OR('Z-scores'!KW19&gt;3,'Z-scores'!KW19&lt;-3),"",'Z-scores'!KW19)</f>
        <v>-0.47811999999999999</v>
      </c>
      <c r="KX19" s="7">
        <f>IF(OR('Z-scores'!KX19&gt;3,'Z-scores'!KX19&lt;-3),"",'Z-scores'!KX19)</f>
        <v>1.91761</v>
      </c>
      <c r="KY19" s="7">
        <f>IF(OR('Z-scores'!KY19&gt;3,'Z-scores'!KY19&lt;-3),"",'Z-scores'!KY19)</f>
        <v>-0.29593999999999998</v>
      </c>
      <c r="KZ19" s="7">
        <f>IF(OR('Z-scores'!KZ19&gt;3,'Z-scores'!KZ19&lt;-3),"",'Z-scores'!KZ19)</f>
        <v>-0.34638000000000002</v>
      </c>
      <c r="LA19" s="7">
        <f>IF(OR('Z-scores'!LA19&gt;3,'Z-scores'!LA19&lt;-3),"",'Z-scores'!LA19)</f>
        <v>-2.351E-2</v>
      </c>
      <c r="LB19" s="7">
        <f>IF(OR('Z-scores'!LB19&gt;3,'Z-scores'!LB19&lt;-3),"",'Z-scores'!LB19)</f>
        <v>-0.25918999999999998</v>
      </c>
      <c r="LC19" s="7">
        <f>IF(OR('Z-scores'!LC19&gt;3,'Z-scores'!LC19&lt;-3),"",'Z-scores'!LC19)</f>
        <v>-0.26021</v>
      </c>
      <c r="LD19" s="7">
        <f>IF(OR('Z-scores'!LD19&gt;3,'Z-scores'!LD19&lt;-3),"",'Z-scores'!LD19)</f>
        <v>-0.76446999999999998</v>
      </c>
      <c r="LE19" s="7">
        <f>IF(OR('Z-scores'!LE19&gt;3,'Z-scores'!LE19&lt;-3),"",'Z-scores'!LE19)</f>
        <v>-0.66134999999999999</v>
      </c>
      <c r="LF19" s="7">
        <f>IF(OR('Z-scores'!LF19&gt;3,'Z-scores'!LF19&lt;-3),"",'Z-scores'!LF19)</f>
        <v>-0.38603999999999999</v>
      </c>
      <c r="LG19" s="7">
        <f>IF(OR('Z-scores'!LG19&gt;3,'Z-scores'!LG19&lt;-3),"",'Z-scores'!LG19)</f>
        <v>-0.39752999999999999</v>
      </c>
      <c r="LH19" s="7">
        <f>IF(OR('Z-scores'!LH19&gt;3,'Z-scores'!LH19&lt;-3),"",'Z-scores'!LH19)</f>
        <v>0.40381</v>
      </c>
      <c r="LI19" s="7">
        <f>IF(OR('Z-scores'!LI19&gt;3,'Z-scores'!LI19&lt;-3),"",'Z-scores'!LI19)</f>
        <v>7.3700000000000002E-2</v>
      </c>
      <c r="LJ19" s="7">
        <f>IF(OR('Z-scores'!LJ19&gt;3,'Z-scores'!LJ19&lt;-3),"",'Z-scores'!LJ19)</f>
        <v>-0.47732999999999998</v>
      </c>
      <c r="LK19" s="7">
        <f>IF(OR('Z-scores'!LK19&gt;3,'Z-scores'!LK19&lt;-3),"",'Z-scores'!LK19)</f>
        <v>-0.61834</v>
      </c>
      <c r="LL19" s="7">
        <f>IF(OR('Z-scores'!LL19&gt;3,'Z-scores'!LL19&lt;-3),"",'Z-scores'!LL19)</f>
        <v>-0.69210000000000005</v>
      </c>
      <c r="LM19" s="7">
        <f>IF(OR('Z-scores'!LM19&gt;3,'Z-scores'!LM19&lt;-3),"",'Z-scores'!LM19)</f>
        <v>0.18043000000000001</v>
      </c>
      <c r="LN19" s="7">
        <f>IF(OR('Z-scores'!LN19&gt;3,'Z-scores'!LN19&lt;-3),"",'Z-scores'!LN19)</f>
        <v>-0.30446000000000001</v>
      </c>
      <c r="LO19" s="7">
        <f>IF(OR('Z-scores'!LO19&gt;3,'Z-scores'!LO19&lt;-3),"",'Z-scores'!LO19)</f>
        <v>-0.65429000000000004</v>
      </c>
      <c r="LP19" s="7">
        <f>IF(OR('Z-scores'!LP19&gt;3,'Z-scores'!LP19&lt;-3),"",'Z-scores'!LP19)</f>
        <v>1.21007</v>
      </c>
      <c r="LQ19" s="7">
        <f>IF(OR('Z-scores'!LQ19&gt;3,'Z-scores'!LQ19&lt;-3),"",'Z-scores'!LQ19)</f>
        <v>-0.17127000000000001</v>
      </c>
      <c r="LR19" s="7">
        <f>IF(OR('Z-scores'!LR19&gt;3,'Z-scores'!LR19&lt;-3),"",'Z-scores'!LR19)</f>
        <v>-0.36817</v>
      </c>
      <c r="LS19" s="7">
        <f>IF(OR('Z-scores'!LS19&gt;3,'Z-scores'!LS19&lt;-3),"",'Z-scores'!LS19)</f>
        <v>2.9860000000000001E-2</v>
      </c>
      <c r="LT19" s="7">
        <f>IF(OR('Z-scores'!LT19&gt;3,'Z-scores'!LT19&lt;-3),"",'Z-scores'!LT19)</f>
        <v>-0.19670000000000001</v>
      </c>
      <c r="LU19" s="7">
        <f>IF(OR('Z-scores'!LU19&gt;3,'Z-scores'!LU19&lt;-3),"",'Z-scores'!LU19)</f>
        <v>0.82992999999999995</v>
      </c>
      <c r="LV19" s="7">
        <f>IF(OR('Z-scores'!LV19&gt;3,'Z-scores'!LV19&lt;-3),"",'Z-scores'!LV19)</f>
        <v>-0.24648</v>
      </c>
      <c r="LW19" s="7">
        <f>IF(OR('Z-scores'!LW19&gt;3,'Z-scores'!LW19&lt;-3),"",'Z-scores'!LW19)</f>
        <v>-0.29119</v>
      </c>
      <c r="LX19" s="7">
        <f>IF(OR('Z-scores'!LX19&gt;3,'Z-scores'!LX19&lt;-3),"",'Z-scores'!LX19)</f>
        <v>-0.24254000000000001</v>
      </c>
      <c r="LY19" s="7">
        <f>IF(OR('Z-scores'!LY19&gt;3,'Z-scores'!LY19&lt;-3),"",'Z-scores'!LY19)</f>
        <v>0.19413</v>
      </c>
      <c r="LZ19" s="7">
        <f>IF(OR('Z-scores'!LZ19&gt;3,'Z-scores'!LZ19&lt;-3),"",'Z-scores'!LZ19)</f>
        <v>-0.50775999999999999</v>
      </c>
      <c r="MA19" s="7">
        <f>IF(OR('Z-scores'!MA19&gt;3,'Z-scores'!MA19&lt;-3),"",'Z-scores'!MA19)</f>
        <v>-0.27028999999999997</v>
      </c>
      <c r="MB19" s="7">
        <f>IF(OR('Z-scores'!MB19&gt;3,'Z-scores'!MB19&lt;-3),"",'Z-scores'!MB19)</f>
        <v>-0.24254000000000001</v>
      </c>
      <c r="MC19" s="7">
        <f>IF(OR('Z-scores'!MC19&gt;3,'Z-scores'!MC19&lt;-3),"",'Z-scores'!MC19)</f>
        <v>-0.25284000000000001</v>
      </c>
      <c r="MD19" s="7">
        <f>IF(OR('Z-scores'!MD19&gt;3,'Z-scores'!MD19&lt;-3),"",'Z-scores'!MD19)</f>
        <v>-0.16836999999999999</v>
      </c>
      <c r="ME19" s="7">
        <f>IF(OR('Z-scores'!ME19&gt;3,'Z-scores'!ME19&lt;-3),"",'Z-scores'!ME19)</f>
        <v>-0.25263000000000002</v>
      </c>
      <c r="MF19" s="7">
        <f>IF(OR('Z-scores'!MF19&gt;3,'Z-scores'!MF19&lt;-3),"",'Z-scores'!MF19)</f>
        <v>-6.8099999999999994E-2</v>
      </c>
      <c r="MG19" s="7">
        <f>IF(OR('Z-scores'!MG19&gt;3,'Z-scores'!MG19&lt;-3),"",'Z-scores'!MG19)</f>
        <v>5.1429999999999997E-2</v>
      </c>
      <c r="MH19" s="7">
        <f>IF(OR('Z-scores'!MH19&gt;3,'Z-scores'!MH19&lt;-3),"",'Z-scores'!MH19)</f>
        <v>9.1819999999999999E-2</v>
      </c>
      <c r="MI19" s="7">
        <f>IF(OR('Z-scores'!MI19&gt;3,'Z-scores'!MI19&lt;-3),"",'Z-scores'!MI19)</f>
        <v>2.59823</v>
      </c>
      <c r="MJ19" s="7">
        <f>IF(OR('Z-scores'!MJ19&gt;3,'Z-scores'!MJ19&lt;-3),"",'Z-scores'!MJ19)</f>
        <v>-0.10914</v>
      </c>
      <c r="MK19" s="7">
        <f>IF(OR('Z-scores'!MK19&gt;3,'Z-scores'!MK19&lt;-3),"",'Z-scores'!MK19)</f>
        <v>-0.24254000000000001</v>
      </c>
      <c r="ML19" s="7">
        <f>IF(OR('Z-scores'!ML19&gt;3,'Z-scores'!ML19&lt;-3),"",'Z-scores'!ML19)</f>
        <v>1.19685</v>
      </c>
      <c r="MM19" s="7">
        <f>IF(OR('Z-scores'!MM19&gt;3,'Z-scores'!MM19&lt;-3),"",'Z-scores'!MM19)</f>
        <v>-0.34300999999999998</v>
      </c>
      <c r="MN19" s="7">
        <f>IF(OR('Z-scores'!MN19&gt;3,'Z-scores'!MN19&lt;-3),"",'Z-scores'!MN19)</f>
        <v>-0.15692999999999999</v>
      </c>
      <c r="MO19" s="7">
        <f>IF(OR('Z-scores'!MO19&gt;3,'Z-scores'!MO19&lt;-3),"",'Z-scores'!MO19)</f>
        <v>0.73970999999999998</v>
      </c>
      <c r="MP19" s="7">
        <f>IF(OR('Z-scores'!MP19&gt;3,'Z-scores'!MP19&lt;-3),"",'Z-scores'!MP19)</f>
        <v>0.53242999999999996</v>
      </c>
      <c r="MQ19" s="7">
        <f>IF(OR('Z-scores'!MQ19&gt;3,'Z-scores'!MQ19&lt;-3),"",'Z-scores'!MQ19)</f>
        <v>2.2089099999999999</v>
      </c>
      <c r="MR19" s="7">
        <f>IF(OR('Z-scores'!MR19&gt;3,'Z-scores'!MR19&lt;-3),"",'Z-scores'!MR19)</f>
        <v>-0.22491</v>
      </c>
      <c r="MS19" s="7">
        <f>IF(OR('Z-scores'!MS19&gt;3,'Z-scores'!MS19&lt;-3),"",'Z-scores'!MS19)</f>
        <v>-0.31424999999999997</v>
      </c>
      <c r="MT19" s="7">
        <f>IF(OR('Z-scores'!MT19&gt;3,'Z-scores'!MT19&lt;-3),"",'Z-scores'!MT19)</f>
        <v>-0.27477000000000001</v>
      </c>
      <c r="MU19" s="7">
        <f>IF(OR('Z-scores'!MU19&gt;3,'Z-scores'!MU19&lt;-3),"",'Z-scores'!MU19)</f>
        <v>-8.2400000000000001E-2</v>
      </c>
      <c r="MV19" s="7">
        <f>IF(OR('Z-scores'!MV19&gt;3,'Z-scores'!MV19&lt;-3),"",'Z-scores'!MV19)</f>
        <v>1.2160000000000001E-2</v>
      </c>
      <c r="MW19" s="7">
        <f>IF(OR('Z-scores'!MW19&gt;3,'Z-scores'!MW19&lt;-3),"",'Z-scores'!MW19)</f>
        <v>1.0779300000000001</v>
      </c>
      <c r="MX19" s="7">
        <f>IF(OR('Z-scores'!MX19&gt;3,'Z-scores'!MX19&lt;-3),"",'Z-scores'!MX19)</f>
        <v>-0.25272</v>
      </c>
      <c r="MY19" s="7">
        <f>IF(OR('Z-scores'!MY19&gt;3,'Z-scores'!MY19&lt;-3),"",'Z-scores'!MY19)</f>
        <v>1.01064</v>
      </c>
      <c r="MZ19" s="7">
        <f>IF(OR('Z-scores'!MZ19&gt;3,'Z-scores'!MZ19&lt;-3),"",'Z-scores'!MZ19)</f>
        <v>-0.36076999999999998</v>
      </c>
      <c r="NA19" s="7">
        <f>IF(OR('Z-scores'!NA19&gt;3,'Z-scores'!NA19&lt;-3),"",'Z-scores'!NA19)</f>
        <v>-0.34292</v>
      </c>
      <c r="NB19" s="7">
        <f>IF(OR('Z-scores'!NB19&gt;3,'Z-scores'!NB19&lt;-3),"",'Z-scores'!NB19)</f>
        <v>-0.67664999999999997</v>
      </c>
      <c r="NC19" s="7">
        <f>IF(OR('Z-scores'!NC19&gt;3,'Z-scores'!NC19&lt;-3),"",'Z-scores'!NC19)</f>
        <v>-0.79878000000000005</v>
      </c>
      <c r="ND19" s="7">
        <f>IF(OR('Z-scores'!ND19&gt;3,'Z-scores'!ND19&lt;-3),"",'Z-scores'!ND19)</f>
        <v>1.7189099999999999</v>
      </c>
      <c r="NE19" s="7">
        <f>IF(OR('Z-scores'!NE19&gt;3,'Z-scores'!NE19&lt;-3),"",'Z-scores'!NE19)</f>
        <v>-0.63061</v>
      </c>
      <c r="NF19" s="7">
        <f>IF(OR('Z-scores'!NF19&gt;3,'Z-scores'!NF19&lt;-3),"",'Z-scores'!NF19)</f>
        <v>-0.97072000000000003</v>
      </c>
      <c r="NG19" s="7">
        <f>IF(OR('Z-scores'!NG19&gt;3,'Z-scores'!NG19&lt;-3),"",'Z-scores'!NG19)</f>
        <v>-0.82954000000000006</v>
      </c>
      <c r="NH19" s="7">
        <f>IF(OR('Z-scores'!NH19&gt;3,'Z-scores'!NH19&lt;-3),"",'Z-scores'!NH19)</f>
        <v>-0.57355999999999996</v>
      </c>
      <c r="NI19" s="7">
        <f>IF(OR('Z-scores'!NI19&gt;3,'Z-scores'!NI19&lt;-3),"",'Z-scores'!NI19)</f>
        <v>-0.57989000000000002</v>
      </c>
      <c r="NJ19" s="7">
        <f>IF(OR('Z-scores'!NJ19&gt;3,'Z-scores'!NJ19&lt;-3),"",'Z-scores'!NJ19)</f>
        <v>-0.51993</v>
      </c>
      <c r="NK19" s="7">
        <f>IF(OR('Z-scores'!NK19&gt;3,'Z-scores'!NK19&lt;-3),"",'Z-scores'!NK19)</f>
        <v>-0.57249000000000005</v>
      </c>
      <c r="NL19" s="7">
        <f>IF(OR('Z-scores'!NL19&gt;3,'Z-scores'!NL19&lt;-3),"",'Z-scores'!NL19)</f>
        <v>-0.86438999999999999</v>
      </c>
      <c r="NM19" s="7">
        <f>IF(OR('Z-scores'!NM19&gt;3,'Z-scores'!NM19&lt;-3),"",'Z-scores'!NM19)</f>
        <v>-0.80376999999999998</v>
      </c>
      <c r="NN19" s="7">
        <f>IF(OR('Z-scores'!NN19&gt;3,'Z-scores'!NN19&lt;-3),"",'Z-scores'!NN19)</f>
        <v>-0.57852999999999999</v>
      </c>
      <c r="NO19" s="7">
        <f>IF(OR('Z-scores'!NO19&gt;3,'Z-scores'!NO19&lt;-3),"",'Z-scores'!NO19)</f>
        <v>-0.44296999999999997</v>
      </c>
      <c r="NP19" s="7">
        <f>IF(OR('Z-scores'!NP19&gt;3,'Z-scores'!NP19&lt;-3),"",'Z-scores'!NP19)</f>
        <v>-0.8871</v>
      </c>
      <c r="NQ19" s="7">
        <f>IF(OR('Z-scores'!NQ19&gt;3,'Z-scores'!NQ19&lt;-3),"",'Z-scores'!NQ19)</f>
        <v>-0.70359000000000005</v>
      </c>
      <c r="NR19" s="7">
        <f>IF(OR('Z-scores'!NR19&gt;3,'Z-scores'!NR19&lt;-3),"",'Z-scores'!NR19)</f>
        <v>-0.35544999999999999</v>
      </c>
      <c r="NS19" s="7">
        <f>IF(OR('Z-scores'!NS19&gt;3,'Z-scores'!NS19&lt;-3),"",'Z-scores'!NS19)</f>
        <v>-0.74497000000000002</v>
      </c>
      <c r="NT19" s="7">
        <f>IF(OR('Z-scores'!NT19&gt;3,'Z-scores'!NT19&lt;-3),"",'Z-scores'!NT19)</f>
        <v>-0.62261999999999995</v>
      </c>
      <c r="NU19" s="7">
        <f>IF(OR('Z-scores'!NU19&gt;3,'Z-scores'!NU19&lt;-3),"",'Z-scores'!NU19)</f>
        <v>-0.74519999999999997</v>
      </c>
      <c r="NV19" s="7">
        <f>IF(OR('Z-scores'!NV19&gt;3,'Z-scores'!NV19&lt;-3),"",'Z-scores'!NV19)</f>
        <v>-0.47538000000000002</v>
      </c>
      <c r="NW19" s="7">
        <f>IF(OR('Z-scores'!NW19&gt;3,'Z-scores'!NW19&lt;-3),"",'Z-scores'!NW19)</f>
        <v>-0.71528999999999998</v>
      </c>
      <c r="NX19" s="7">
        <f>IF(OR('Z-scores'!NX19&gt;3,'Z-scores'!NX19&lt;-3),"",'Z-scores'!NX19)</f>
        <v>-0.13292999999999999</v>
      </c>
      <c r="NY19" s="7">
        <f>IF(OR('Z-scores'!NY19&gt;3,'Z-scores'!NY19&lt;-3),"",'Z-scores'!NY19)</f>
        <v>-0.70065</v>
      </c>
      <c r="NZ19" s="7">
        <f>IF(OR('Z-scores'!NZ19&gt;3,'Z-scores'!NZ19&lt;-3),"",'Z-scores'!NZ19)</f>
        <v>-0.53407000000000004</v>
      </c>
      <c r="OA19" s="7">
        <f>IF(OR('Z-scores'!OA19&gt;3,'Z-scores'!OA19&lt;-3),"",'Z-scores'!OA19)</f>
        <v>-0.39008999999999999</v>
      </c>
      <c r="OB19" s="7">
        <f>IF(OR('Z-scores'!OB19&gt;3,'Z-scores'!OB19&lt;-3),"",'Z-scores'!OB19)</f>
        <v>-0.43702999999999997</v>
      </c>
      <c r="OC19" s="7">
        <f>IF(OR('Z-scores'!OC19&gt;3,'Z-scores'!OC19&lt;-3),"",'Z-scores'!OC19)</f>
        <v>-0.52319000000000004</v>
      </c>
      <c r="OD19" s="7">
        <f>IF(OR('Z-scores'!OD19&gt;3,'Z-scores'!OD19&lt;-3),"",'Z-scores'!OD19)</f>
        <v>-0.47794999999999999</v>
      </c>
      <c r="OE19" s="7">
        <f>IF(OR('Z-scores'!OE19&gt;3,'Z-scores'!OE19&lt;-3),"",'Z-scores'!OE19)</f>
        <v>-0.61004999999999998</v>
      </c>
      <c r="OF19" s="7">
        <f>IF(OR('Z-scores'!OF19&gt;3,'Z-scores'!OF19&lt;-3),"",'Z-scores'!OF19)</f>
        <v>-0.86814999999999998</v>
      </c>
      <c r="OG19" s="7">
        <f>IF(OR('Z-scores'!OG19&gt;3,'Z-scores'!OG19&lt;-3),"",'Z-scores'!OG19)</f>
        <v>-0.28908</v>
      </c>
      <c r="OH19" s="7">
        <f>IF(OR('Z-scores'!OH19&gt;3,'Z-scores'!OH19&lt;-3),"",'Z-scores'!OH19)</f>
        <v>-0.12071999999999999</v>
      </c>
      <c r="OI19" s="7">
        <f>IF(OR('Z-scores'!OI19&gt;3,'Z-scores'!OI19&lt;-3),"",'Z-scores'!OI19)</f>
        <v>-0.23380999999999999</v>
      </c>
      <c r="OJ19" s="7">
        <f>IF(OR('Z-scores'!OJ19&gt;3,'Z-scores'!OJ19&lt;-3),"",'Z-scores'!OJ19)</f>
        <v>-0.58660000000000001</v>
      </c>
      <c r="OK19" s="7">
        <f>IF(OR('Z-scores'!OK19&gt;3,'Z-scores'!OK19&lt;-3),"",'Z-scores'!OK19)</f>
        <v>-0.39140000000000003</v>
      </c>
      <c r="OL19" s="7">
        <f>IF(OR('Z-scores'!OL19&gt;3,'Z-scores'!OL19&lt;-3),"",'Z-scores'!OL19)</f>
        <v>-0.69948999999999995</v>
      </c>
      <c r="OM19" s="7">
        <f>IF(OR('Z-scores'!OM19&gt;3,'Z-scores'!OM19&lt;-3),"",'Z-scores'!OM19)</f>
        <v>-0.75761000000000001</v>
      </c>
      <c r="ON19" s="7">
        <f>IF(OR('Z-scores'!ON19&gt;3,'Z-scores'!ON19&lt;-3),"",'Z-scores'!ON19)</f>
        <v>-0.36631999999999998</v>
      </c>
      <c r="OO19" s="7">
        <f>IF(OR('Z-scores'!OO19&gt;3,'Z-scores'!OO19&lt;-3),"",'Z-scores'!OO19)</f>
        <v>-0.26956999999999998</v>
      </c>
      <c r="OP19" s="7">
        <f>IF(OR('Z-scores'!OP19&gt;3,'Z-scores'!OP19&lt;-3),"",'Z-scores'!OP19)</f>
        <v>-0.24254000000000001</v>
      </c>
      <c r="OQ19" s="7">
        <f>IF(OR('Z-scores'!OQ19&gt;3,'Z-scores'!OQ19&lt;-3),"",'Z-scores'!OQ19)</f>
        <v>-0.66379999999999995</v>
      </c>
      <c r="OR19" s="7">
        <f>IF(OR('Z-scores'!OR19&gt;3,'Z-scores'!OR19&lt;-3),"",'Z-scores'!OR19)</f>
        <v>-0.76778999999999997</v>
      </c>
      <c r="OS19" s="7">
        <f>IF(OR('Z-scores'!OS19&gt;3,'Z-scores'!OS19&lt;-3),"",'Z-scores'!OS19)</f>
        <v>-0.71645000000000003</v>
      </c>
      <c r="OT19" s="7">
        <f>IF(OR('Z-scores'!OT19&gt;3,'Z-scores'!OT19&lt;-3),"",'Z-scores'!OT19)</f>
        <v>-0.56398999999999999</v>
      </c>
      <c r="OU19" s="7">
        <f>IF(OR('Z-scores'!OU19&gt;3,'Z-scores'!OU19&lt;-3),"",'Z-scores'!OU19)</f>
        <v>-0.43347999999999998</v>
      </c>
      <c r="OV19" s="7">
        <f>IF(OR('Z-scores'!OV19&gt;3,'Z-scores'!OV19&lt;-3),"",'Z-scores'!OV19)</f>
        <v>-0.44485999999999998</v>
      </c>
      <c r="OW19" s="7">
        <f>IF(OR('Z-scores'!OW19&gt;3,'Z-scores'!OW19&lt;-3),"",'Z-scores'!OW19)</f>
        <v>-0.40928999999999999</v>
      </c>
      <c r="OX19" s="7">
        <f>IF(OR('Z-scores'!OX19&gt;3,'Z-scores'!OX19&lt;-3),"",'Z-scores'!OX19)</f>
        <v>-0.60728000000000004</v>
      </c>
      <c r="OY19" s="7">
        <f>IF(OR('Z-scores'!OY19&gt;3,'Z-scores'!OY19&lt;-3),"",'Z-scores'!OY19)</f>
        <v>-0.48791000000000001</v>
      </c>
      <c r="OZ19" s="7">
        <f>IF(OR('Z-scores'!OZ19&gt;3,'Z-scores'!OZ19&lt;-3),"",'Z-scores'!OZ19)</f>
        <v>-0.64663000000000004</v>
      </c>
      <c r="PA19" s="7">
        <f>IF(OR('Z-scores'!PA19&gt;3,'Z-scores'!PA19&lt;-3),"",'Z-scores'!PA19)</f>
        <v>-0.55937999999999999</v>
      </c>
      <c r="PB19" s="7">
        <f>IF(OR('Z-scores'!PB19&gt;3,'Z-scores'!PB19&lt;-3),"",'Z-scores'!PB19)</f>
        <v>-0.48185</v>
      </c>
      <c r="PC19" s="7">
        <f>IF(OR('Z-scores'!PC19&gt;3,'Z-scores'!PC19&lt;-3),"",'Z-scores'!PC19)</f>
        <v>-0.42587000000000003</v>
      </c>
      <c r="PD19" s="7">
        <f>IF(OR('Z-scores'!PD19&gt;3,'Z-scores'!PD19&lt;-3),"",'Z-scores'!PD19)</f>
        <v>-0.65019000000000005</v>
      </c>
      <c r="PE19" s="7">
        <f>IF(OR('Z-scores'!PE19&gt;3,'Z-scores'!PE19&lt;-3),"",'Z-scores'!PE19)</f>
        <v>-0.43652000000000002</v>
      </c>
      <c r="PF19" s="7">
        <f>IF(OR('Z-scores'!PF19&gt;3,'Z-scores'!PF19&lt;-3),"",'Z-scores'!PF19)</f>
        <v>-0.40814</v>
      </c>
      <c r="PG19" s="7">
        <f>IF(OR('Z-scores'!PG19&gt;3,'Z-scores'!PG19&lt;-3),"",'Z-scores'!PG19)</f>
        <v>1.16452</v>
      </c>
      <c r="PH19" s="7">
        <f>IF(OR('Z-scores'!PH19&gt;3,'Z-scores'!PH19&lt;-3),"",'Z-scores'!PH19)</f>
        <v>-0.76015999999999995</v>
      </c>
      <c r="PI19" s="7">
        <f>IF(OR('Z-scores'!PI19&gt;3,'Z-scores'!PI19&lt;-3),"",'Z-scores'!PI19)</f>
        <v>-0.50185000000000002</v>
      </c>
      <c r="PJ19" s="7">
        <f>IF(OR('Z-scores'!PJ19&gt;3,'Z-scores'!PJ19&lt;-3),"",'Z-scores'!PJ19)</f>
        <v>-0.42531999999999998</v>
      </c>
      <c r="PK19" s="7">
        <f>IF(OR('Z-scores'!PK19&gt;3,'Z-scores'!PK19&lt;-3),"",'Z-scores'!PK19)</f>
        <v>-0.62465000000000004</v>
      </c>
      <c r="PL19" s="7">
        <f>IF(OR('Z-scores'!PL19&gt;3,'Z-scores'!PL19&lt;-3),"",'Z-scores'!PL19)</f>
        <v>-0.31169000000000002</v>
      </c>
      <c r="PM19" s="7">
        <f>IF(OR('Z-scores'!PM19&gt;3,'Z-scores'!PM19&lt;-3),"",'Z-scores'!PM19)</f>
        <v>-0.47105999999999998</v>
      </c>
      <c r="PN19" s="7">
        <f>IF(OR('Z-scores'!PN19&gt;3,'Z-scores'!PN19&lt;-3),"",'Z-scores'!PN19)</f>
        <v>-0.39376</v>
      </c>
      <c r="PO19" s="7">
        <f>IF(OR('Z-scores'!PO19&gt;3,'Z-scores'!PO19&lt;-3),"",'Z-scores'!PO19)</f>
        <v>-0.60509999999999997</v>
      </c>
      <c r="PP19" s="7">
        <f>IF(OR('Z-scores'!PP19&gt;3,'Z-scores'!PP19&lt;-3),"",'Z-scores'!PP19)</f>
        <v>-0.24254000000000001</v>
      </c>
      <c r="PQ19" s="7">
        <f>IF(OR('Z-scores'!PQ19&gt;3,'Z-scores'!PQ19&lt;-3),"",'Z-scores'!PQ19)</f>
        <v>-2.9680000000000002E-2</v>
      </c>
      <c r="PR19" s="7">
        <f>IF(OR('Z-scores'!PR19&gt;3,'Z-scores'!PR19&lt;-3),"",'Z-scores'!PR19)</f>
        <v>-0.84347000000000005</v>
      </c>
      <c r="PS19" s="7">
        <f>IF(OR('Z-scores'!PS19&gt;3,'Z-scores'!PS19&lt;-3),"",'Z-scores'!PS19)</f>
        <v>-0.37741999999999998</v>
      </c>
      <c r="PT19" s="7">
        <f>IF(OR('Z-scores'!PT19&gt;3,'Z-scores'!PT19&lt;-3),"",'Z-scores'!PT19)</f>
        <v>1.10629</v>
      </c>
      <c r="PU19" s="7">
        <f>IF(OR('Z-scores'!PU19&gt;3,'Z-scores'!PU19&lt;-3),"",'Z-scores'!PU19)</f>
        <v>-0.14122999999999999</v>
      </c>
      <c r="PV19" s="7">
        <f>IF(OR('Z-scores'!PV19&gt;3,'Z-scores'!PV19&lt;-3),"",'Z-scores'!PV19)</f>
        <v>-0.51504000000000005</v>
      </c>
      <c r="PW19" s="7">
        <f>IF(OR('Z-scores'!PW19&gt;3,'Z-scores'!PW19&lt;-3),"",'Z-scores'!PW19)</f>
        <v>-0.25939000000000001</v>
      </c>
      <c r="PX19" s="7">
        <f>IF(OR('Z-scores'!PX19&gt;3,'Z-scores'!PX19&lt;-3),"",'Z-scores'!PX19)</f>
        <v>-0.34627999999999998</v>
      </c>
      <c r="PY19" s="7">
        <f>IF(OR('Z-scores'!PY19&gt;3,'Z-scores'!PY19&lt;-3),"",'Z-scores'!PY19)</f>
        <v>-0.67295000000000005</v>
      </c>
      <c r="PZ19" s="7">
        <f>IF(OR('Z-scores'!PZ19&gt;3,'Z-scores'!PZ19&lt;-3),"",'Z-scores'!PZ19)</f>
        <v>-0.73933000000000004</v>
      </c>
      <c r="QA19" s="7">
        <f>IF(OR('Z-scores'!QA19&gt;3,'Z-scores'!QA19&lt;-3),"",'Z-scores'!QA19)</f>
        <v>-0.72052000000000005</v>
      </c>
      <c r="QB19" s="7">
        <f>IF(OR('Z-scores'!QB19&gt;3,'Z-scores'!QB19&lt;-3),"",'Z-scores'!QB19)</f>
        <v>-0.34367999999999999</v>
      </c>
      <c r="QC19" s="7">
        <f>IF(OR('Z-scores'!QC19&gt;3,'Z-scores'!QC19&lt;-3),"",'Z-scores'!QC19)</f>
        <v>-0.51922000000000001</v>
      </c>
      <c r="QD19" s="7">
        <f>IF(OR('Z-scores'!QD19&gt;3,'Z-scores'!QD19&lt;-3),"",'Z-scores'!QD19)</f>
        <v>-0.51207000000000003</v>
      </c>
      <c r="QE19" s="7">
        <f>IF(OR('Z-scores'!QE19&gt;3,'Z-scores'!QE19&lt;-3),"",'Z-scores'!QE19)</f>
        <v>-0.46250999999999998</v>
      </c>
      <c r="QF19" s="7">
        <f>IF(OR('Z-scores'!QF19&gt;3,'Z-scores'!QF19&lt;-3),"",'Z-scores'!QF19)</f>
        <v>-0.44006000000000001</v>
      </c>
      <c r="QG19" s="7">
        <f>IF(OR('Z-scores'!QG19&gt;3,'Z-scores'!QG19&lt;-3),"",'Z-scores'!QG19)</f>
        <v>-0.52178000000000002</v>
      </c>
      <c r="QH19" s="7">
        <f>IF(OR('Z-scores'!QH19&gt;3,'Z-scores'!QH19&lt;-3),"",'Z-scores'!QH19)</f>
        <v>-0.55674999999999997</v>
      </c>
      <c r="QI19" s="7">
        <f>IF(OR('Z-scores'!QI19&gt;3,'Z-scores'!QI19&lt;-3),"",'Z-scores'!QI19)</f>
        <v>-1.2002600000000001</v>
      </c>
      <c r="QJ19" s="7">
        <f>IF(OR('Z-scores'!QJ19&gt;3,'Z-scores'!QJ19&lt;-3),"",'Z-scores'!QJ19)</f>
        <v>-0.46577000000000002</v>
      </c>
      <c r="QK19" s="7">
        <f>IF(OR('Z-scores'!QK19&gt;3,'Z-scores'!QK19&lt;-3),"",'Z-scores'!QK19)</f>
        <v>-0.53622999999999998</v>
      </c>
      <c r="QL19" s="7">
        <f>IF(OR('Z-scores'!QL19&gt;3,'Z-scores'!QL19&lt;-3),"",'Z-scores'!QL19)</f>
        <v>-0.71440999999999999</v>
      </c>
      <c r="QM19" s="7">
        <f>IF(OR('Z-scores'!QM19&gt;3,'Z-scores'!QM19&lt;-3),"",'Z-scores'!QM19)</f>
        <v>-0.48875999999999997</v>
      </c>
      <c r="QN19" s="7">
        <f>IF(OR('Z-scores'!QN19&gt;3,'Z-scores'!QN19&lt;-3),"",'Z-scores'!QN19)</f>
        <v>-0.56372999999999995</v>
      </c>
      <c r="QO19" s="7">
        <f>IF(OR('Z-scores'!QO19&gt;3,'Z-scores'!QO19&lt;-3),"",'Z-scores'!QO19)</f>
        <v>-0.59772000000000003</v>
      </c>
      <c r="QP19" s="7">
        <f>IF(OR('Z-scores'!QP19&gt;3,'Z-scores'!QP19&lt;-3),"",'Z-scores'!QP19)</f>
        <v>-0.49508000000000002</v>
      </c>
      <c r="QQ19" s="7">
        <f>IF(OR('Z-scores'!QQ19&gt;3,'Z-scores'!QQ19&lt;-3),"",'Z-scores'!QQ19)</f>
        <v>-0.46738000000000002</v>
      </c>
      <c r="QR19" s="7">
        <f>IF(OR('Z-scores'!QR19&gt;3,'Z-scores'!QR19&lt;-3),"",'Z-scores'!QR19)</f>
        <v>-0.64305000000000001</v>
      </c>
      <c r="QS19" s="7">
        <f>IF(OR('Z-scores'!QS19&gt;3,'Z-scores'!QS19&lt;-3),"",'Z-scores'!QS19)</f>
        <v>2.4229799999999999</v>
      </c>
      <c r="QT19" s="7">
        <f>IF(OR('Z-scores'!QT19&gt;3,'Z-scores'!QT19&lt;-3),"",'Z-scores'!QT19)</f>
        <v>-9.9699999999999997E-3</v>
      </c>
      <c r="QU19" s="7">
        <f>IF(OR('Z-scores'!QU19&gt;3,'Z-scores'!QU19&lt;-3),"",'Z-scores'!QU19)</f>
        <v>-0.58370999999999995</v>
      </c>
      <c r="QV19" s="7">
        <f>IF(OR('Z-scores'!QV19&gt;3,'Z-scores'!QV19&lt;-3),"",'Z-scores'!QV19)</f>
        <v>-0.45196999999999998</v>
      </c>
      <c r="QW19" s="7">
        <f>IF(OR('Z-scores'!QW19&gt;3,'Z-scores'!QW19&lt;-3),"",'Z-scores'!QW19)</f>
        <v>-0.56154999999999999</v>
      </c>
      <c r="QX19" s="7">
        <f>IF(OR('Z-scores'!QX19&gt;3,'Z-scores'!QX19&lt;-3),"",'Z-scores'!QX19)</f>
        <v>-0.39845000000000003</v>
      </c>
      <c r="QY19" s="7">
        <f>IF(OR('Z-scores'!QY19&gt;3,'Z-scores'!QY19&lt;-3),"",'Z-scores'!QY19)</f>
        <v>-1.00895</v>
      </c>
      <c r="QZ19" s="7">
        <f>IF(OR('Z-scores'!QZ19&gt;3,'Z-scores'!QZ19&lt;-3),"",'Z-scores'!QZ19)</f>
        <v>-0.93906000000000001</v>
      </c>
      <c r="RA19" s="7">
        <f>IF(OR('Z-scores'!RA19&gt;3,'Z-scores'!RA19&lt;-3),"",'Z-scores'!RA19)</f>
        <v>-0.74275999999999998</v>
      </c>
      <c r="RB19" s="7">
        <f>IF(OR('Z-scores'!RB19&gt;3,'Z-scores'!RB19&lt;-3),"",'Z-scores'!RB19)</f>
        <v>-0.99258999999999997</v>
      </c>
      <c r="RC19" s="7">
        <f>IF(OR('Z-scores'!RC19&gt;3,'Z-scores'!RC19&lt;-3),"",'Z-scores'!RC19)</f>
        <v>-0.65256000000000003</v>
      </c>
      <c r="RD19" s="7">
        <f>IF(OR('Z-scores'!RD19&gt;3,'Z-scores'!RD19&lt;-3),"",'Z-scores'!RD19)</f>
        <v>-0.45832000000000001</v>
      </c>
      <c r="RE19" s="7">
        <f>IF(OR('Z-scores'!RE19&gt;3,'Z-scores'!RE19&lt;-3),"",'Z-scores'!RE19)</f>
        <v>-0.28855999999999998</v>
      </c>
      <c r="RF19" s="7">
        <f>IF(OR('Z-scores'!RF19&gt;3,'Z-scores'!RF19&lt;-3),"",'Z-scores'!RF19)</f>
        <v>-0.34425</v>
      </c>
      <c r="RG19" s="7">
        <f>IF(OR('Z-scores'!RG19&gt;3,'Z-scores'!RG19&lt;-3),"",'Z-scores'!RG19)</f>
        <v>-0.86287000000000003</v>
      </c>
      <c r="RH19" s="7">
        <f>IF(OR('Z-scores'!RH19&gt;3,'Z-scores'!RH19&lt;-3),"",'Z-scores'!RH19)</f>
        <v>-0.31879000000000002</v>
      </c>
      <c r="RI19" s="7">
        <f>IF(OR('Z-scores'!RI19&gt;3,'Z-scores'!RI19&lt;-3),"",'Z-scores'!RI19)</f>
        <v>0.46113999999999999</v>
      </c>
      <c r="RJ19" s="7">
        <f>IF(OR('Z-scores'!RJ19&gt;3,'Z-scores'!RJ19&lt;-3),"",'Z-scores'!RJ19)</f>
        <v>0.63173999999999997</v>
      </c>
      <c r="RK19" s="7">
        <f>IF(OR('Z-scores'!RK19&gt;3,'Z-scores'!RK19&lt;-3),"",'Z-scores'!RK19)</f>
        <v>2.6479200000000001</v>
      </c>
      <c r="RL19" s="7">
        <f>IF(OR('Z-scores'!RL19&gt;3,'Z-scores'!RL19&lt;-3),"",'Z-scores'!RL19)</f>
        <v>2.5683199999999999</v>
      </c>
      <c r="RM19" s="7">
        <f>IF(OR('Z-scores'!RM19&gt;3,'Z-scores'!RM19&lt;-3),"",'Z-scores'!RM19)</f>
        <v>2.6078299999999999</v>
      </c>
      <c r="RN19" s="7">
        <f>IF(OR('Z-scores'!RN19&gt;3,'Z-scores'!RN19&lt;-3),"",'Z-scores'!RN19)</f>
        <v>-0.24532000000000001</v>
      </c>
      <c r="RO19" s="7">
        <f>IF(OR('Z-scores'!RO19&gt;3,'Z-scores'!RO19&lt;-3),"",'Z-scores'!RO19)</f>
        <v>-0.12545999999999999</v>
      </c>
      <c r="RP19" s="7">
        <f>IF(OR('Z-scores'!RP19&gt;3,'Z-scores'!RP19&lt;-3),"",'Z-scores'!RP19)</f>
        <v>0.69327000000000005</v>
      </c>
      <c r="RQ19" s="7">
        <f>IF(OR('Z-scores'!RQ19&gt;3,'Z-scores'!RQ19&lt;-3),"",'Z-scores'!RQ19)</f>
        <v>0.53212000000000004</v>
      </c>
      <c r="RR19" s="7">
        <f>IF(OR('Z-scores'!RR19&gt;3,'Z-scores'!RR19&lt;-3),"",'Z-scores'!RR19)</f>
        <v>-0.32213000000000003</v>
      </c>
      <c r="RS19" s="7">
        <f>IF(OR('Z-scores'!RS19&gt;3,'Z-scores'!RS19&lt;-3),"",'Z-scores'!RS19)</f>
        <v>-0.62427999999999995</v>
      </c>
      <c r="RT19" s="7">
        <f>IF(OR('Z-scores'!RT19&gt;3,'Z-scores'!RT19&lt;-3),"",'Z-scores'!RT19)</f>
        <v>-0.59928000000000003</v>
      </c>
      <c r="RU19" s="7">
        <f>IF(OR('Z-scores'!RU19&gt;3,'Z-scores'!RU19&lt;-3),"",'Z-scores'!RU19)</f>
        <v>-0.94289000000000001</v>
      </c>
      <c r="RV19" s="7">
        <f>IF(OR('Z-scores'!RV19&gt;3,'Z-scores'!RV19&lt;-3),"",'Z-scores'!RV19)</f>
        <v>-0.79429000000000005</v>
      </c>
      <c r="RW19" s="7">
        <f>IF(OR('Z-scores'!RW19&gt;3,'Z-scores'!RW19&lt;-3),"",'Z-scores'!RW19)</f>
        <v>0.20050000000000001</v>
      </c>
      <c r="RX19" s="7">
        <f>IF(OR('Z-scores'!RX19&gt;3,'Z-scores'!RX19&lt;-3),"",'Z-scores'!RX19)</f>
        <v>-0.30325999999999997</v>
      </c>
      <c r="RY19" s="7">
        <f>IF(OR('Z-scores'!RY19&gt;3,'Z-scores'!RY19&lt;-3),"",'Z-scores'!RY19)</f>
        <v>-0.27672000000000002</v>
      </c>
      <c r="RZ19" s="7">
        <f>IF(OR('Z-scores'!RZ19&gt;3,'Z-scores'!RZ19&lt;-3),"",'Z-scores'!RZ19)</f>
        <v>-0.24854999999999999</v>
      </c>
      <c r="SA19" s="7">
        <f>IF(OR('Z-scores'!SA19&gt;3,'Z-scores'!SA19&lt;-3),"",'Z-scores'!SA19)</f>
        <v>-0.29798000000000002</v>
      </c>
      <c r="SB19" s="7" t="str">
        <f>IF(OR('Z-scores'!SB19&gt;3,'Z-scores'!SB19&lt;-3),"",'Z-scores'!SB19)</f>
        <v/>
      </c>
      <c r="SC19" s="7">
        <f>IF(OR('Z-scores'!SC19&gt;3,'Z-scores'!SC19&lt;-3),"",'Z-scores'!SC19)</f>
        <v>-0.87961</v>
      </c>
      <c r="SD19" s="7">
        <f>IF(OR('Z-scores'!SD19&gt;3,'Z-scores'!SD19&lt;-3),"",'Z-scores'!SD19)</f>
        <v>-0.68593000000000004</v>
      </c>
      <c r="SE19" s="7">
        <f>IF(OR('Z-scores'!SE19&gt;3,'Z-scores'!SE19&lt;-3),"",'Z-scores'!SE19)</f>
        <v>-0.55662</v>
      </c>
      <c r="SF19" s="7">
        <f>IF(OR('Z-scores'!SF19&gt;3,'Z-scores'!SF19&lt;-3),"",'Z-scores'!SF19)</f>
        <v>-0.59155999999999997</v>
      </c>
      <c r="SG19" s="7">
        <f>IF(OR('Z-scores'!SG19&gt;3,'Z-scores'!SG19&lt;-3),"",'Z-scores'!SG19)</f>
        <v>-0.74646999999999997</v>
      </c>
      <c r="SH19" s="7">
        <f>IF(OR('Z-scores'!SH19&gt;3,'Z-scores'!SH19&lt;-3),"",'Z-scores'!SH19)</f>
        <v>-0.56933</v>
      </c>
      <c r="SI19" s="7">
        <f>IF(OR('Z-scores'!SI19&gt;3,'Z-scores'!SI19&lt;-3),"",'Z-scores'!SI19)</f>
        <v>-0.56020000000000003</v>
      </c>
      <c r="SJ19" s="7">
        <f>IF(OR('Z-scores'!SJ19&gt;3,'Z-scores'!SJ19&lt;-3),"",'Z-scores'!SJ19)</f>
        <v>-0.53400999999999998</v>
      </c>
      <c r="SK19" s="7">
        <f>IF(OR('Z-scores'!SK19&gt;3,'Z-scores'!SK19&lt;-3),"",'Z-scores'!SK19)</f>
        <v>-0.66022999999999998</v>
      </c>
      <c r="SL19" s="7">
        <f>IF(OR('Z-scores'!SL19&gt;3,'Z-scores'!SL19&lt;-3),"",'Z-scores'!SL19)</f>
        <v>-0.55078000000000005</v>
      </c>
      <c r="SM19" s="7">
        <f>IF(OR('Z-scores'!SM19&gt;3,'Z-scores'!SM19&lt;-3),"",'Z-scores'!SM19)</f>
        <v>-0.83840000000000003</v>
      </c>
      <c r="SN19" s="7">
        <f>IF(OR('Z-scores'!SN19&gt;3,'Z-scores'!SN19&lt;-3),"",'Z-scores'!SN19)</f>
        <v>-0.50455000000000005</v>
      </c>
      <c r="SO19" s="7">
        <f>IF(OR('Z-scores'!SO19&gt;3,'Z-scores'!SO19&lt;-3),"",'Z-scores'!SO19)</f>
        <v>-0.70379999999999998</v>
      </c>
      <c r="SP19" s="7">
        <f>IF(OR('Z-scores'!SP19&gt;3,'Z-scores'!SP19&lt;-3),"",'Z-scores'!SP19)</f>
        <v>-0.48698000000000002</v>
      </c>
      <c r="SQ19" s="7">
        <f>IF(OR('Z-scores'!SQ19&gt;3,'Z-scores'!SQ19&lt;-3),"",'Z-scores'!SQ19)</f>
        <v>-0.51324999999999998</v>
      </c>
      <c r="SR19" s="7">
        <f>IF(OR('Z-scores'!SR19&gt;3,'Z-scores'!SR19&lt;-3),"",'Z-scores'!SR19)</f>
        <v>-0.60348999999999997</v>
      </c>
      <c r="SS19" s="7">
        <f>IF(OR('Z-scores'!SS19&gt;3,'Z-scores'!SS19&lt;-3),"",'Z-scores'!SS19)</f>
        <v>-0.71070999999999995</v>
      </c>
      <c r="ST19" s="7">
        <f>IF(OR('Z-scores'!ST19&gt;3,'Z-scores'!ST19&lt;-3),"",'Z-scores'!ST19)</f>
        <v>-0.92237999999999998</v>
      </c>
      <c r="SU19" s="7">
        <f>IF(OR('Z-scores'!SU19&gt;3,'Z-scores'!SU19&lt;-3),"",'Z-scores'!SU19)</f>
        <v>-0.44880999999999999</v>
      </c>
      <c r="SV19" s="7">
        <f>IF(OR('Z-scores'!SV19&gt;3,'Z-scores'!SV19&lt;-3),"",'Z-scores'!SV19)</f>
        <v>-0.74087999999999998</v>
      </c>
      <c r="SW19" s="7">
        <f>IF(OR('Z-scores'!SW19&gt;3,'Z-scores'!SW19&lt;-3),"",'Z-scores'!SW19)</f>
        <v>1.0401400000000001</v>
      </c>
      <c r="SX19" s="7">
        <f>IF(OR('Z-scores'!SX19&gt;3,'Z-scores'!SX19&lt;-3),"",'Z-scores'!SX19)</f>
        <v>-0.47643999999999997</v>
      </c>
      <c r="SY19" s="7">
        <f>IF(OR('Z-scores'!SY19&gt;3,'Z-scores'!SY19&lt;-3),"",'Z-scores'!SY19)</f>
        <v>-0.27544999999999997</v>
      </c>
      <c r="SZ19" s="7">
        <f>IF(OR('Z-scores'!SZ19&gt;3,'Z-scores'!SZ19&lt;-3),"",'Z-scores'!SZ19)</f>
        <v>-0.56061000000000005</v>
      </c>
      <c r="TA19" s="7">
        <f>IF(OR('Z-scores'!TA19&gt;3,'Z-scores'!TA19&lt;-3),"",'Z-scores'!TA19)</f>
        <v>-0.38608999999999999</v>
      </c>
      <c r="TB19" s="7">
        <f>IF(OR('Z-scores'!TB19&gt;3,'Z-scores'!TB19&lt;-3),"",'Z-scores'!TB19)</f>
        <v>-0.47316999999999998</v>
      </c>
      <c r="TC19" s="7">
        <f>IF(OR('Z-scores'!TC19&gt;3,'Z-scores'!TC19&lt;-3),"",'Z-scores'!TC19)</f>
        <v>1.1310000000000001E-2</v>
      </c>
      <c r="TD19" s="7">
        <f>IF(OR('Z-scores'!TD19&gt;3,'Z-scores'!TD19&lt;-3),"",'Z-scores'!TD19)</f>
        <v>-0.31390000000000001</v>
      </c>
      <c r="TE19" s="7">
        <f>IF(OR('Z-scores'!TE19&gt;3,'Z-scores'!TE19&lt;-3),"",'Z-scores'!TE19)</f>
        <v>-0.82718000000000003</v>
      </c>
      <c r="TF19" s="7">
        <f>IF(OR('Z-scores'!TF19&gt;3,'Z-scores'!TF19&lt;-3),"",'Z-scores'!TF19)</f>
        <v>-0.37451000000000001</v>
      </c>
      <c r="TG19" s="7">
        <f>IF(OR('Z-scores'!TG19&gt;3,'Z-scores'!TG19&lt;-3),"",'Z-scores'!TG19)</f>
        <v>0.48004000000000002</v>
      </c>
      <c r="TH19" s="7">
        <f>IF(OR('Z-scores'!TH19&gt;3,'Z-scores'!TH19&lt;-3),"",'Z-scores'!TH19)</f>
        <v>0.46490999999999999</v>
      </c>
      <c r="TI19" s="7">
        <f>IF(OR('Z-scores'!TI19&gt;3,'Z-scores'!TI19&lt;-3),"",'Z-scores'!TI19)</f>
        <v>0.45495999999999998</v>
      </c>
      <c r="TJ19" s="7">
        <f>IF(OR('Z-scores'!TJ19&gt;3,'Z-scores'!TJ19&lt;-3),"",'Z-scores'!TJ19)</f>
        <v>0.26052999999999998</v>
      </c>
      <c r="TK19" s="7">
        <f>IF(OR('Z-scores'!TK19&gt;3,'Z-scores'!TK19&lt;-3),"",'Z-scores'!TK19)</f>
        <v>-0.18432999999999999</v>
      </c>
      <c r="TL19" s="7">
        <f>IF(OR('Z-scores'!TL19&gt;3,'Z-scores'!TL19&lt;-3),"",'Z-scores'!TL19)</f>
        <v>2.1596199999999999</v>
      </c>
      <c r="TM19" s="7">
        <f>IF(OR('Z-scores'!TM19&gt;3,'Z-scores'!TM19&lt;-3),"",'Z-scores'!TM19)</f>
        <v>-0.41728999999999999</v>
      </c>
      <c r="TN19" s="7">
        <f>IF(OR('Z-scores'!TN19&gt;3,'Z-scores'!TN19&lt;-3),"",'Z-scores'!TN19)</f>
        <v>0.18548000000000001</v>
      </c>
      <c r="TO19" s="7">
        <f>IF(OR('Z-scores'!TO19&gt;3,'Z-scores'!TO19&lt;-3),"",'Z-scores'!TO19)</f>
        <v>0.84918000000000005</v>
      </c>
      <c r="TP19" s="7">
        <f>IF(OR('Z-scores'!TP19&gt;3,'Z-scores'!TP19&lt;-3),"",'Z-scores'!TP19)</f>
        <v>0.27967999999999998</v>
      </c>
      <c r="TQ19" s="7">
        <f>IF(OR('Z-scores'!TQ19&gt;3,'Z-scores'!TQ19&lt;-3),"",'Z-scores'!TQ19)</f>
        <v>-0.49314000000000002</v>
      </c>
      <c r="TR19" s="7">
        <f>IF(OR('Z-scores'!TR19&gt;3,'Z-scores'!TR19&lt;-3),"",'Z-scores'!TR19)</f>
        <v>-0.2263</v>
      </c>
      <c r="TS19" s="7">
        <f>IF(OR('Z-scores'!TS19&gt;3,'Z-scores'!TS19&lt;-3),"",'Z-scores'!TS19)</f>
        <v>0.86273</v>
      </c>
      <c r="TT19" s="7">
        <f>IF(OR('Z-scores'!TT19&gt;3,'Z-scores'!TT19&lt;-3),"",'Z-scores'!TT19)</f>
        <v>-0.39689000000000002</v>
      </c>
      <c r="TU19" s="7">
        <f>IF(OR('Z-scores'!TU19&gt;3,'Z-scores'!TU19&lt;-3),"",'Z-scores'!TU19)</f>
        <v>-0.61267000000000005</v>
      </c>
      <c r="TV19" s="7">
        <f>IF(OR('Z-scores'!TV19&gt;3,'Z-scores'!TV19&lt;-3),"",'Z-scores'!TV19)</f>
        <v>-0.29460999999999998</v>
      </c>
      <c r="TW19" s="7">
        <f>IF(OR('Z-scores'!TW19&gt;3,'Z-scores'!TW19&lt;-3),"",'Z-scores'!TW19)</f>
        <v>-0.90351000000000004</v>
      </c>
      <c r="TX19" s="7">
        <f>IF(OR('Z-scores'!TX19&gt;3,'Z-scores'!TX19&lt;-3),"",'Z-scores'!TX19)</f>
        <v>-0.26417000000000002</v>
      </c>
      <c r="TY19" s="7">
        <f>IF(OR('Z-scores'!TY19&gt;3,'Z-scores'!TY19&lt;-3),"",'Z-scores'!TY19)</f>
        <v>0.38978000000000002</v>
      </c>
      <c r="TZ19" s="7">
        <f>IF(OR('Z-scores'!TZ19&gt;3,'Z-scores'!TZ19&lt;-3),"",'Z-scores'!TZ19)</f>
        <v>-0.60057000000000005</v>
      </c>
      <c r="UA19" s="7">
        <f>IF(OR('Z-scores'!UA19&gt;3,'Z-scores'!UA19&lt;-3),"",'Z-scores'!UA19)</f>
        <v>-0.44258999999999998</v>
      </c>
      <c r="UB19" s="7">
        <f>IF(OR('Z-scores'!UB19&gt;3,'Z-scores'!UB19&lt;-3),"",'Z-scores'!UB19)</f>
        <v>-0.93708999999999998</v>
      </c>
      <c r="UC19" s="7">
        <f>IF(OR('Z-scores'!UC19&gt;3,'Z-scores'!UC19&lt;-3),"",'Z-scores'!UC19)</f>
        <v>4.0559999999999999E-2</v>
      </c>
      <c r="UD19" s="7">
        <f>IF(OR('Z-scores'!UD19&gt;3,'Z-scores'!UD19&lt;-3),"",'Z-scores'!UD19)</f>
        <v>0.95408000000000004</v>
      </c>
      <c r="UE19" s="7"/>
      <c r="UF19" s="7"/>
      <c r="UG19" s="7"/>
    </row>
    <row r="20" spans="1:553" x14ac:dyDescent="0.25">
      <c r="A20">
        <v>207</v>
      </c>
      <c r="B20">
        <v>1</v>
      </c>
      <c r="C20" s="7">
        <f>IF(OR('Z-scores'!C20&gt;3,'Z-scores'!C20&lt;-3),"",'Z-scores'!C20)</f>
        <v>-0.64273999999999998</v>
      </c>
      <c r="D20" s="7">
        <f>IF(OR('Z-scores'!D20&gt;3,'Z-scores'!D20&lt;-3),"",'Z-scores'!D20)</f>
        <v>-0.56769999999999998</v>
      </c>
      <c r="E20" s="7">
        <f>IF(OR('Z-scores'!E20&gt;3,'Z-scores'!E20&lt;-3),"",'Z-scores'!E20)</f>
        <v>-0.26077</v>
      </c>
      <c r="F20" s="7">
        <f>IF(OR('Z-scores'!F20&gt;3,'Z-scores'!F20&lt;-3),"",'Z-scores'!F20)</f>
        <v>-1.17662</v>
      </c>
      <c r="G20" s="7">
        <f>IF(OR('Z-scores'!G20&gt;3,'Z-scores'!G20&lt;-3),"",'Z-scores'!G20)</f>
        <v>-0.85353000000000001</v>
      </c>
      <c r="H20" s="7">
        <f>IF(OR('Z-scores'!H20&gt;3,'Z-scores'!H20&lt;-3),"",'Z-scores'!H20)</f>
        <v>-0.10428</v>
      </c>
      <c r="I20" s="7">
        <f>IF(OR('Z-scores'!I20&gt;3,'Z-scores'!I20&lt;-3),"",'Z-scores'!I20)</f>
        <v>-2.0570000000000001E-2</v>
      </c>
      <c r="J20" s="7">
        <f>IF(OR('Z-scores'!J20&gt;3,'Z-scores'!J20&lt;-3),"",'Z-scores'!J20)</f>
        <v>-0.38196000000000002</v>
      </c>
      <c r="K20" s="7">
        <f>IF(OR('Z-scores'!K20&gt;3,'Z-scores'!K20&lt;-3),"",'Z-scores'!K20)</f>
        <v>-0.87583999999999995</v>
      </c>
      <c r="L20" s="7">
        <f>IF(OR('Z-scores'!L20&gt;3,'Z-scores'!L20&lt;-3),"",'Z-scores'!L20)</f>
        <v>-0.65173999999999999</v>
      </c>
      <c r="M20" s="7">
        <f>IF(OR('Z-scores'!M20&gt;3,'Z-scores'!M20&lt;-3),"",'Z-scores'!M20)</f>
        <v>0.69935000000000003</v>
      </c>
      <c r="N20" s="7">
        <f>IF(OR('Z-scores'!N20&gt;3,'Z-scores'!N20&lt;-3),"",'Z-scores'!N20)</f>
        <v>0.29685</v>
      </c>
      <c r="O20" s="7">
        <f>IF(OR('Z-scores'!O20&gt;3,'Z-scores'!O20&lt;-3),"",'Z-scores'!O20)</f>
        <v>7.1059999999999998E-2</v>
      </c>
      <c r="P20" s="7">
        <f>IF(OR('Z-scores'!P20&gt;3,'Z-scores'!P20&lt;-3),"",'Z-scores'!P20)</f>
        <v>-1.24098</v>
      </c>
      <c r="Q20" s="7">
        <f>IF(OR('Z-scores'!Q20&gt;3,'Z-scores'!Q20&lt;-3),"",'Z-scores'!Q20)</f>
        <v>-1.3446899999999999</v>
      </c>
      <c r="R20" s="7">
        <f>IF(OR('Z-scores'!R20&gt;3,'Z-scores'!R20&lt;-3),"",'Z-scores'!R20)</f>
        <v>-0.12089</v>
      </c>
      <c r="S20" s="7">
        <f>IF(OR('Z-scores'!S20&gt;3,'Z-scores'!S20&lt;-3),"",'Z-scores'!S20)</f>
        <v>-0.24067</v>
      </c>
      <c r="T20" s="7">
        <f>IF(OR('Z-scores'!T20&gt;3,'Z-scores'!T20&lt;-3),"",'Z-scores'!T20)</f>
        <v>3.3779999999999998E-2</v>
      </c>
      <c r="U20" s="7">
        <f>IF(OR('Z-scores'!U20&gt;3,'Z-scores'!U20&lt;-3),"",'Z-scores'!U20)</f>
        <v>1.349</v>
      </c>
      <c r="V20" s="7">
        <f>IF(OR('Z-scores'!V20&gt;3,'Z-scores'!V20&lt;-3),"",'Z-scores'!V20)</f>
        <v>-0.54732999999999998</v>
      </c>
      <c r="W20" s="7">
        <f>IF(OR('Z-scores'!W20&gt;3,'Z-scores'!W20&lt;-3),"",'Z-scores'!W20)</f>
        <v>-0.34260000000000002</v>
      </c>
      <c r="X20" s="7">
        <f>IF(OR('Z-scores'!X20&gt;3,'Z-scores'!X20&lt;-3),"",'Z-scores'!X20)</f>
        <v>1.23129</v>
      </c>
      <c r="Y20" s="7">
        <f>IF(OR('Z-scores'!Y20&gt;3,'Z-scores'!Y20&lt;-3),"",'Z-scores'!Y20)</f>
        <v>-0.28044999999999998</v>
      </c>
      <c r="Z20" s="7">
        <f>IF(OR('Z-scores'!Z20&gt;3,'Z-scores'!Z20&lt;-3),"",'Z-scores'!Z20)</f>
        <v>-0.60838000000000003</v>
      </c>
      <c r="AA20" s="7">
        <f>IF(OR('Z-scores'!AA20&gt;3,'Z-scores'!AA20&lt;-3),"",'Z-scores'!AA20)</f>
        <v>-0.64081999999999995</v>
      </c>
      <c r="AB20" s="7">
        <f>IF(OR('Z-scores'!AB20&gt;3,'Z-scores'!AB20&lt;-3),"",'Z-scores'!AB20)</f>
        <v>-0.45667000000000002</v>
      </c>
      <c r="AC20" s="7">
        <f>IF(OR('Z-scores'!AC20&gt;3,'Z-scores'!AC20&lt;-3),"",'Z-scores'!AC20)</f>
        <v>0.10143000000000001</v>
      </c>
      <c r="AD20" s="7">
        <f>IF(OR('Z-scores'!AD20&gt;3,'Z-scores'!AD20&lt;-3),"",'Z-scores'!AD20)</f>
        <v>0.48300999999999999</v>
      </c>
      <c r="AE20" s="7">
        <f>IF(OR('Z-scores'!AE20&gt;3,'Z-scores'!AE20&lt;-3),"",'Z-scores'!AE20)</f>
        <v>3.3489999999999999E-2</v>
      </c>
      <c r="AF20" s="7">
        <f>IF(OR('Z-scores'!AF20&gt;3,'Z-scores'!AF20&lt;-3),"",'Z-scores'!AF20)</f>
        <v>-0.65225</v>
      </c>
      <c r="AG20" s="7">
        <f>IF(OR('Z-scores'!AG20&gt;3,'Z-scores'!AG20&lt;-3),"",'Z-scores'!AG20)</f>
        <v>-0.42716999999999999</v>
      </c>
      <c r="AH20" s="7">
        <f>IF(OR('Z-scores'!AH20&gt;3,'Z-scores'!AH20&lt;-3),"",'Z-scores'!AH20)</f>
        <v>-0.52912000000000003</v>
      </c>
      <c r="AI20" s="7">
        <f>IF(OR('Z-scores'!AI20&gt;3,'Z-scores'!AI20&lt;-3),"",'Z-scores'!AI20)</f>
        <v>-0.93718000000000001</v>
      </c>
      <c r="AJ20" s="7">
        <f>IF(OR('Z-scores'!AJ20&gt;3,'Z-scores'!AJ20&lt;-3),"",'Z-scores'!AJ20)</f>
        <v>-0.29220000000000002</v>
      </c>
      <c r="AK20" s="7">
        <f>IF(OR('Z-scores'!AK20&gt;3,'Z-scores'!AK20&lt;-3),"",'Z-scores'!AK20)</f>
        <v>5.6070000000000002E-2</v>
      </c>
      <c r="AL20" s="7">
        <f>IF(OR('Z-scores'!AL20&gt;3,'Z-scores'!AL20&lt;-3),"",'Z-scores'!AL20)</f>
        <v>0.54229000000000005</v>
      </c>
      <c r="AM20" s="7">
        <f>IF(OR('Z-scores'!AM20&gt;3,'Z-scores'!AM20&lt;-3),"",'Z-scores'!AM20)</f>
        <v>-7.1300000000000001E-3</v>
      </c>
      <c r="AN20" s="7">
        <f>IF(OR('Z-scores'!AN20&gt;3,'Z-scores'!AN20&lt;-3),"",'Z-scores'!AN20)</f>
        <v>-0.83321000000000001</v>
      </c>
      <c r="AO20" s="7">
        <f>IF(OR('Z-scores'!AO20&gt;3,'Z-scores'!AO20&lt;-3),"",'Z-scores'!AO20)</f>
        <v>-0.78515000000000001</v>
      </c>
      <c r="AP20" s="7">
        <f>IF(OR('Z-scores'!AP20&gt;3,'Z-scores'!AP20&lt;-3),"",'Z-scores'!AP20)</f>
        <v>-1.8339999999999999E-2</v>
      </c>
      <c r="AQ20" s="7">
        <f>IF(OR('Z-scores'!AQ20&gt;3,'Z-scores'!AQ20&lt;-3),"",'Z-scores'!AQ20)</f>
        <v>-0.21801999999999999</v>
      </c>
      <c r="AR20" s="7">
        <f>IF(OR('Z-scores'!AR20&gt;3,'Z-scores'!AR20&lt;-3),"",'Z-scores'!AR20)</f>
        <v>-0.12706000000000001</v>
      </c>
      <c r="AS20" s="7">
        <f>IF(OR('Z-scores'!AS20&gt;3,'Z-scores'!AS20&lt;-3),"",'Z-scores'!AS20)</f>
        <v>-5.4719999999999998E-2</v>
      </c>
      <c r="AT20" s="7">
        <f>IF(OR('Z-scores'!AT20&gt;3,'Z-scores'!AT20&lt;-3),"",'Z-scores'!AT20)</f>
        <v>-0.67701</v>
      </c>
      <c r="AU20" s="7">
        <f>IF(OR('Z-scores'!AU20&gt;3,'Z-scores'!AU20&lt;-3),"",'Z-scores'!AU20)</f>
        <v>9.2990000000000003E-2</v>
      </c>
      <c r="AV20" s="7">
        <f>IF(OR('Z-scores'!AV20&gt;3,'Z-scores'!AV20&lt;-3),"",'Z-scores'!AV20)</f>
        <v>0.47489999999999999</v>
      </c>
      <c r="AW20" s="7">
        <f>IF(OR('Z-scores'!AW20&gt;3,'Z-scores'!AW20&lt;-3),"",'Z-scores'!AW20)</f>
        <v>0.20671</v>
      </c>
      <c r="AX20" s="7">
        <f>IF(OR('Z-scores'!AX20&gt;3,'Z-scores'!AX20&lt;-3),"",'Z-scores'!AX20)</f>
        <v>-0.74409999999999998</v>
      </c>
      <c r="AY20" s="7">
        <f>IF(OR('Z-scores'!AY20&gt;3,'Z-scores'!AY20&lt;-3),"",'Z-scores'!AY20)</f>
        <v>-0.41224</v>
      </c>
      <c r="AZ20" s="7">
        <f>IF(OR('Z-scores'!AZ20&gt;3,'Z-scores'!AZ20&lt;-3),"",'Z-scores'!AZ20)</f>
        <v>-0.76693999999999996</v>
      </c>
      <c r="BA20" s="7">
        <f>IF(OR('Z-scores'!BA20&gt;3,'Z-scores'!BA20&lt;-3),"",'Z-scores'!BA20)</f>
        <v>-0.92581999999999998</v>
      </c>
      <c r="BB20" s="7">
        <f>IF(OR('Z-scores'!BB20&gt;3,'Z-scores'!BB20&lt;-3),"",'Z-scores'!BB20)</f>
        <v>-0.27435999999999999</v>
      </c>
      <c r="BC20" s="7">
        <f>IF(OR('Z-scores'!BC20&gt;3,'Z-scores'!BC20&lt;-3),"",'Z-scores'!BC20)</f>
        <v>0.17469999999999999</v>
      </c>
      <c r="BD20" s="7">
        <f>IF(OR('Z-scores'!BD20&gt;3,'Z-scores'!BD20&lt;-3),"",'Z-scores'!BD20)</f>
        <v>0.99831999999999999</v>
      </c>
      <c r="BE20" s="7">
        <f>IF(OR('Z-scores'!BE20&gt;3,'Z-scores'!BE20&lt;-3),"",'Z-scores'!BE20)</f>
        <v>2.0551499999999998</v>
      </c>
      <c r="BF20" s="7">
        <f>IF(OR('Z-scores'!BF20&gt;3,'Z-scores'!BF20&lt;-3),"",'Z-scores'!BF20)</f>
        <v>-0.47355999999999998</v>
      </c>
      <c r="BG20" s="7">
        <f>IF(OR('Z-scores'!BG20&gt;3,'Z-scores'!BG20&lt;-3),"",'Z-scores'!BG20)</f>
        <v>-0.78815000000000002</v>
      </c>
      <c r="BH20" s="7">
        <f>IF(OR('Z-scores'!BH20&gt;3,'Z-scores'!BH20&lt;-3),"",'Z-scores'!BH20)</f>
        <v>-0.42248000000000002</v>
      </c>
      <c r="BI20" s="7">
        <f>IF(OR('Z-scores'!BI20&gt;3,'Z-scores'!BI20&lt;-3),"",'Z-scores'!BI20)</f>
        <v>-0.51693</v>
      </c>
      <c r="BJ20" s="7">
        <f>IF(OR('Z-scores'!BJ20&gt;3,'Z-scores'!BJ20&lt;-3),"",'Z-scores'!BJ20)</f>
        <v>-0.24002000000000001</v>
      </c>
      <c r="BK20" s="7">
        <f>IF(OR('Z-scores'!BK20&gt;3,'Z-scores'!BK20&lt;-3),"",'Z-scores'!BK20)</f>
        <v>-8.5999999999999993E-2</v>
      </c>
      <c r="BL20" s="7">
        <f>IF(OR('Z-scores'!BL20&gt;3,'Z-scores'!BL20&lt;-3),"",'Z-scores'!BL20)</f>
        <v>0.56993000000000005</v>
      </c>
      <c r="BM20" s="7">
        <f>IF(OR('Z-scores'!BM20&gt;3,'Z-scores'!BM20&lt;-3),"",'Z-scores'!BM20)</f>
        <v>-1.1177900000000001</v>
      </c>
      <c r="BN20" s="7">
        <f>IF(OR('Z-scores'!BN20&gt;3,'Z-scores'!BN20&lt;-3),"",'Z-scores'!BN20)</f>
        <v>-1.1012299999999999</v>
      </c>
      <c r="BO20" s="7">
        <f>IF(OR('Z-scores'!BO20&gt;3,'Z-scores'!BO20&lt;-3),"",'Z-scores'!BO20)</f>
        <v>0.17645</v>
      </c>
      <c r="BP20" s="7">
        <f>IF(OR('Z-scores'!BP20&gt;3,'Z-scores'!BP20&lt;-3),"",'Z-scores'!BP20)</f>
        <v>0.56938</v>
      </c>
      <c r="BQ20" s="7">
        <f>IF(OR('Z-scores'!BQ20&gt;3,'Z-scores'!BQ20&lt;-3),"",'Z-scores'!BQ20)</f>
        <v>1.1958200000000001</v>
      </c>
      <c r="BR20" s="7">
        <f>IF(OR('Z-scores'!BR20&gt;3,'Z-scores'!BR20&lt;-3),"",'Z-scores'!BR20)</f>
        <v>-1.1710700000000001</v>
      </c>
      <c r="BS20" s="7">
        <f>IF(OR('Z-scores'!BS20&gt;3,'Z-scores'!BS20&lt;-3),"",'Z-scores'!BS20)</f>
        <v>-0.59416000000000002</v>
      </c>
      <c r="BT20" s="7">
        <f>IF(OR('Z-scores'!BT20&gt;3,'Z-scores'!BT20&lt;-3),"",'Z-scores'!BT20)</f>
        <v>0.56637999999999999</v>
      </c>
      <c r="BU20" s="7">
        <f>IF(OR('Z-scores'!BU20&gt;3,'Z-scores'!BU20&lt;-3),"",'Z-scores'!BU20)</f>
        <v>-0.11616</v>
      </c>
      <c r="BV20" s="7">
        <f>IF(OR('Z-scores'!BV20&gt;3,'Z-scores'!BV20&lt;-3),"",'Z-scores'!BV20)</f>
        <v>-0.13958999999999999</v>
      </c>
      <c r="BW20" s="7">
        <f>IF(OR('Z-scores'!BW20&gt;3,'Z-scores'!BW20&lt;-3),"",'Z-scores'!BW20)</f>
        <v>3.3579999999999999E-2</v>
      </c>
      <c r="BX20" s="7">
        <f>IF(OR('Z-scores'!BX20&gt;3,'Z-scores'!BX20&lt;-3),"",'Z-scores'!BX20)</f>
        <v>-1.15178</v>
      </c>
      <c r="BY20" s="7">
        <f>IF(OR('Z-scores'!BY20&gt;3,'Z-scores'!BY20&lt;-3),"",'Z-scores'!BY20)</f>
        <v>-0.82291000000000003</v>
      </c>
      <c r="BZ20" s="7">
        <f>IF(OR('Z-scores'!BZ20&gt;3,'Z-scores'!BZ20&lt;-3),"",'Z-scores'!BZ20)</f>
        <v>0.18071999999999999</v>
      </c>
      <c r="CA20" s="7">
        <f>IF(OR('Z-scores'!CA20&gt;3,'Z-scores'!CA20&lt;-3),"",'Z-scores'!CA20)</f>
        <v>-0.32357999999999998</v>
      </c>
      <c r="CB20" s="7">
        <f>IF(OR('Z-scores'!CB20&gt;3,'Z-scores'!CB20&lt;-3),"",'Z-scores'!CB20)</f>
        <v>-0.27195000000000003</v>
      </c>
      <c r="CC20" s="7">
        <f>IF(OR('Z-scores'!CC20&gt;3,'Z-scores'!CC20&lt;-3),"",'Z-scores'!CC20)</f>
        <v>-0.45618999999999998</v>
      </c>
      <c r="CD20" s="7">
        <f>IF(OR('Z-scores'!CD20&gt;3,'Z-scores'!CD20&lt;-3),"",'Z-scores'!CD20)</f>
        <v>-0.18654000000000001</v>
      </c>
      <c r="CE20" s="7">
        <f>IF(OR('Z-scores'!CE20&gt;3,'Z-scores'!CE20&lt;-3),"",'Z-scores'!CE20)</f>
        <v>-0.37667</v>
      </c>
      <c r="CF20" s="7">
        <f>IF(OR('Z-scores'!CF20&gt;3,'Z-scores'!CF20&lt;-3),"",'Z-scores'!CF20)</f>
        <v>-5.8990000000000001E-2</v>
      </c>
      <c r="CG20" s="7">
        <f>IF(OR('Z-scores'!CG20&gt;3,'Z-scores'!CG20&lt;-3),"",'Z-scores'!CG20)</f>
        <v>0.46673999999999999</v>
      </c>
      <c r="CH20" s="7">
        <f>IF(OR('Z-scores'!CH20&gt;3,'Z-scores'!CH20&lt;-3),"",'Z-scores'!CH20)</f>
        <v>1.1607499999999999</v>
      </c>
      <c r="CI20" s="7">
        <f>IF(OR('Z-scores'!CI20&gt;3,'Z-scores'!CI20&lt;-3),"",'Z-scores'!CI20)</f>
        <v>0.43286999999999998</v>
      </c>
      <c r="CJ20" s="7">
        <f>IF(OR('Z-scores'!CJ20&gt;3,'Z-scores'!CJ20&lt;-3),"",'Z-scores'!CJ20)</f>
        <v>-0.64041000000000003</v>
      </c>
      <c r="CK20" s="7">
        <f>IF(OR('Z-scores'!CK20&gt;3,'Z-scores'!CK20&lt;-3),"",'Z-scores'!CK20)</f>
        <v>-0.68501000000000001</v>
      </c>
      <c r="CL20" s="7">
        <f>IF(OR('Z-scores'!CL20&gt;3,'Z-scores'!CL20&lt;-3),"",'Z-scores'!CL20)</f>
        <v>-0.36804999999999999</v>
      </c>
      <c r="CM20" s="7">
        <f>IF(OR('Z-scores'!CM20&gt;3,'Z-scores'!CM20&lt;-3),"",'Z-scores'!CM20)</f>
        <v>0.15908</v>
      </c>
      <c r="CN20" s="7">
        <f>IF(OR('Z-scores'!CN20&gt;3,'Z-scores'!CN20&lt;-3),"",'Z-scores'!CN20)</f>
        <v>0.48176999999999998</v>
      </c>
      <c r="CO20" s="7">
        <f>IF(OR('Z-scores'!CO20&gt;3,'Z-scores'!CO20&lt;-3),"",'Z-scores'!CO20)</f>
        <v>4.6870000000000002E-2</v>
      </c>
      <c r="CP20" s="7">
        <f>IF(OR('Z-scores'!CP20&gt;3,'Z-scores'!CP20&lt;-3),"",'Z-scores'!CP20)</f>
        <v>-0.69938</v>
      </c>
      <c r="CQ20" s="7">
        <f>IF(OR('Z-scores'!CQ20&gt;3,'Z-scores'!CQ20&lt;-3),"",'Z-scores'!CQ20)</f>
        <v>-1.0901799999999999</v>
      </c>
      <c r="CR20" s="7">
        <f>IF(OR('Z-scores'!CR20&gt;3,'Z-scores'!CR20&lt;-3),"",'Z-scores'!CR20)</f>
        <v>-0.4803</v>
      </c>
      <c r="CS20" s="7">
        <f>IF(OR('Z-scores'!CS20&gt;3,'Z-scores'!CS20&lt;-3),"",'Z-scores'!CS20)</f>
        <v>0.24829999999999999</v>
      </c>
      <c r="CT20" s="7">
        <f>IF(OR('Z-scores'!CT20&gt;3,'Z-scores'!CT20&lt;-3),"",'Z-scores'!CT20)</f>
        <v>0.18148</v>
      </c>
      <c r="CU20" s="7">
        <f>IF(OR('Z-scores'!CU20&gt;3,'Z-scores'!CU20&lt;-3),"",'Z-scores'!CU20)</f>
        <v>-0.61870999999999998</v>
      </c>
      <c r="CV20" s="7">
        <f>IF(OR('Z-scores'!CV20&gt;3,'Z-scores'!CV20&lt;-3),"",'Z-scores'!CV20)</f>
        <v>-0.43852000000000002</v>
      </c>
      <c r="CW20" s="7">
        <f>IF(OR('Z-scores'!CW20&gt;3,'Z-scores'!CW20&lt;-3),"",'Z-scores'!CW20)</f>
        <v>0.22561999999999999</v>
      </c>
      <c r="CX20" s="7">
        <f>IF(OR('Z-scores'!CX20&gt;3,'Z-scores'!CX20&lt;-3),"",'Z-scores'!CX20)</f>
        <v>-0.5675</v>
      </c>
      <c r="CY20" s="7">
        <f>IF(OR('Z-scores'!CY20&gt;3,'Z-scores'!CY20&lt;-3),"",'Z-scores'!CY20)</f>
        <v>-0.78486</v>
      </c>
      <c r="CZ20" s="7">
        <f>IF(OR('Z-scores'!CZ20&gt;3,'Z-scores'!CZ20&lt;-3),"",'Z-scores'!CZ20)</f>
        <v>-0.83714</v>
      </c>
      <c r="DA20" s="7">
        <f>IF(OR('Z-scores'!DA20&gt;3,'Z-scores'!DA20&lt;-3),"",'Z-scores'!DA20)</f>
        <v>-0.64598</v>
      </c>
      <c r="DB20" s="7">
        <f>IF(OR('Z-scores'!DB20&gt;3,'Z-scores'!DB20&lt;-3),"",'Z-scores'!DB20)</f>
        <v>-0.91491999999999996</v>
      </c>
      <c r="DC20" s="7">
        <f>IF(OR('Z-scores'!DC20&gt;3,'Z-scores'!DC20&lt;-3),"",'Z-scores'!DC20)</f>
        <v>-0.73299000000000003</v>
      </c>
      <c r="DD20" s="7">
        <f>IF(OR('Z-scores'!DD20&gt;3,'Z-scores'!DD20&lt;-3),"",'Z-scores'!DD20)</f>
        <v>0.3427</v>
      </c>
      <c r="DE20" s="7">
        <f>IF(OR('Z-scores'!DE20&gt;3,'Z-scores'!DE20&lt;-3),"",'Z-scores'!DE20)</f>
        <v>0.46505000000000002</v>
      </c>
      <c r="DF20" s="7">
        <f>IF(OR('Z-scores'!DF20&gt;3,'Z-scores'!DF20&lt;-3),"",'Z-scores'!DF20)</f>
        <v>1.0216000000000001</v>
      </c>
      <c r="DG20" s="7">
        <f>IF(OR('Z-scores'!DG20&gt;3,'Z-scores'!DG20&lt;-3),"",'Z-scores'!DG20)</f>
        <v>0.19716</v>
      </c>
      <c r="DH20" s="7">
        <f>IF(OR('Z-scores'!DH20&gt;3,'Z-scores'!DH20&lt;-3),"",'Z-scores'!DH20)</f>
        <v>-1.00864</v>
      </c>
      <c r="DI20" s="7">
        <f>IF(OR('Z-scores'!DI20&gt;3,'Z-scores'!DI20&lt;-3),"",'Z-scores'!DI20)</f>
        <v>-0.92918999999999996</v>
      </c>
      <c r="DJ20" s="7">
        <f>IF(OR('Z-scores'!DJ20&gt;3,'Z-scores'!DJ20&lt;-3),"",'Z-scores'!DJ20)</f>
        <v>4.6289999999999998E-2</v>
      </c>
      <c r="DK20" s="7">
        <f>IF(OR('Z-scores'!DK20&gt;3,'Z-scores'!DK20&lt;-3),"",'Z-scores'!DK20)</f>
        <v>0.14752999999999999</v>
      </c>
      <c r="DL20" s="7">
        <f>IF(OR('Z-scores'!DL20&gt;3,'Z-scores'!DL20&lt;-3),"",'Z-scores'!DL20)</f>
        <v>1.4841899999999999</v>
      </c>
      <c r="DM20" s="7">
        <f>IF(OR('Z-scores'!DM20&gt;3,'Z-scores'!DM20&lt;-3),"",'Z-scores'!DM20)</f>
        <v>0.81164999999999998</v>
      </c>
      <c r="DN20" s="7">
        <f>IF(OR('Z-scores'!DN20&gt;3,'Z-scores'!DN20&lt;-3),"",'Z-scores'!DN20)</f>
        <v>-0.42770000000000002</v>
      </c>
      <c r="DO20" s="7">
        <f>IF(OR('Z-scores'!DO20&gt;3,'Z-scores'!DO20&lt;-3),"",'Z-scores'!DO20)</f>
        <v>-0.85868</v>
      </c>
      <c r="DP20" s="7">
        <f>IF(OR('Z-scores'!DP20&gt;3,'Z-scores'!DP20&lt;-3),"",'Z-scores'!DP20)</f>
        <v>-0.93498999999999999</v>
      </c>
      <c r="DQ20" s="7">
        <f>IF(OR('Z-scores'!DQ20&gt;3,'Z-scores'!DQ20&lt;-3),"",'Z-scores'!DQ20)</f>
        <v>-0.5111</v>
      </c>
      <c r="DR20" s="7">
        <f>IF(OR('Z-scores'!DR20&gt;3,'Z-scores'!DR20&lt;-3),"",'Z-scores'!DR20)</f>
        <v>-0.42875999999999997</v>
      </c>
      <c r="DS20" s="7">
        <f>IF(OR('Z-scores'!DS20&gt;3,'Z-scores'!DS20&lt;-3),"",'Z-scores'!DS20)</f>
        <v>1.68771</v>
      </c>
      <c r="DT20" s="7">
        <f>IF(OR('Z-scores'!DT20&gt;3,'Z-scores'!DT20&lt;-3),"",'Z-scores'!DT20)</f>
        <v>-0.54254999999999998</v>
      </c>
      <c r="DU20" s="7">
        <f>IF(OR('Z-scores'!DU20&gt;3,'Z-scores'!DU20&lt;-3),"",'Z-scores'!DU20)</f>
        <v>-0.14471000000000001</v>
      </c>
      <c r="DV20" s="7">
        <f>IF(OR('Z-scores'!DV20&gt;3,'Z-scores'!DV20&lt;-3),"",'Z-scores'!DV20)</f>
        <v>-0.14881</v>
      </c>
      <c r="DW20" s="7">
        <f>IF(OR('Z-scores'!DW20&gt;3,'Z-scores'!DW20&lt;-3),"",'Z-scores'!DW20)</f>
        <v>-4.8030000000000003E-2</v>
      </c>
      <c r="DX20" s="7">
        <f>IF(OR('Z-scores'!DX20&gt;3,'Z-scores'!DX20&lt;-3),"",'Z-scores'!DX20)</f>
        <v>-0.10165</v>
      </c>
      <c r="DY20" s="7">
        <f>IF(OR('Z-scores'!DY20&gt;3,'Z-scores'!DY20&lt;-3),"",'Z-scores'!DY20)</f>
        <v>-0.35646</v>
      </c>
      <c r="DZ20" s="7">
        <f>IF(OR('Z-scores'!DZ20&gt;3,'Z-scores'!DZ20&lt;-3),"",'Z-scores'!DZ20)</f>
        <v>-0.14410999999999999</v>
      </c>
      <c r="EA20" s="7">
        <f>IF(OR('Z-scores'!EA20&gt;3,'Z-scores'!EA20&lt;-3),"",'Z-scores'!EA20)</f>
        <v>0.55230999999999997</v>
      </c>
      <c r="EB20" s="7">
        <f>IF(OR('Z-scores'!EB20&gt;3,'Z-scores'!EB20&lt;-3),"",'Z-scores'!EB20)</f>
        <v>0.41450999999999999</v>
      </c>
      <c r="EC20" s="7">
        <f>IF(OR('Z-scores'!EC20&gt;3,'Z-scores'!EC20&lt;-3),"",'Z-scores'!EC20)</f>
        <v>0.50892999999999999</v>
      </c>
      <c r="ED20" s="7">
        <f>IF(OR('Z-scores'!ED20&gt;3,'Z-scores'!ED20&lt;-3),"",'Z-scores'!ED20)</f>
        <v>4.7190000000000003E-2</v>
      </c>
      <c r="EE20" s="7">
        <f>IF(OR('Z-scores'!EE20&gt;3,'Z-scores'!EE20&lt;-3),"",'Z-scores'!EE20)</f>
        <v>0.34554000000000001</v>
      </c>
      <c r="EF20" s="7">
        <f>IF(OR('Z-scores'!EF20&gt;3,'Z-scores'!EF20&lt;-3),"",'Z-scores'!EF20)</f>
        <v>0.89178000000000002</v>
      </c>
      <c r="EG20" s="7">
        <f>IF(OR('Z-scores'!EG20&gt;3,'Z-scores'!EG20&lt;-3),"",'Z-scores'!EG20)</f>
        <v>0.65176000000000001</v>
      </c>
      <c r="EH20" s="7">
        <f>IF(OR('Z-scores'!EH20&gt;3,'Z-scores'!EH20&lt;-3),"",'Z-scores'!EH20)</f>
        <v>0.62146000000000001</v>
      </c>
      <c r="EI20" s="7">
        <f>IF(OR('Z-scores'!EI20&gt;3,'Z-scores'!EI20&lt;-3),"",'Z-scores'!EI20)</f>
        <v>2.819E-2</v>
      </c>
      <c r="EJ20" s="7">
        <f>IF(OR('Z-scores'!EJ20&gt;3,'Z-scores'!EJ20&lt;-3),"",'Z-scores'!EJ20)</f>
        <v>-0.40011999999999998</v>
      </c>
      <c r="EK20" s="7">
        <f>IF(OR('Z-scores'!EK20&gt;3,'Z-scores'!EK20&lt;-3),"",'Z-scores'!EK20)</f>
        <v>-0.23511000000000001</v>
      </c>
      <c r="EL20" s="7">
        <f>IF(OR('Z-scores'!EL20&gt;3,'Z-scores'!EL20&lt;-3),"",'Z-scores'!EL20)</f>
        <v>-6.1949999999999998E-2</v>
      </c>
      <c r="EM20" s="7">
        <f>IF(OR('Z-scores'!EM20&gt;3,'Z-scores'!EM20&lt;-3),"",'Z-scores'!EM20)</f>
        <v>0.11462</v>
      </c>
      <c r="EN20" s="7">
        <f>IF(OR('Z-scores'!EN20&gt;3,'Z-scores'!EN20&lt;-3),"",'Z-scores'!EN20)</f>
        <v>0.18410000000000001</v>
      </c>
      <c r="EO20" s="7">
        <f>IF(OR('Z-scores'!EO20&gt;3,'Z-scores'!EO20&lt;-3),"",'Z-scores'!EO20)</f>
        <v>-0.2959</v>
      </c>
      <c r="EP20" s="7">
        <f>IF(OR('Z-scores'!EP20&gt;3,'Z-scores'!EP20&lt;-3),"",'Z-scores'!EP20)</f>
        <v>-0.19325999999999999</v>
      </c>
      <c r="EQ20" s="7">
        <f>IF(OR('Z-scores'!EQ20&gt;3,'Z-scores'!EQ20&lt;-3),"",'Z-scores'!EQ20)</f>
        <v>-0.13728000000000001</v>
      </c>
      <c r="ER20" s="7">
        <f>IF(OR('Z-scores'!ER20&gt;3,'Z-scores'!ER20&lt;-3),"",'Z-scores'!ER20)</f>
        <v>0.19642000000000001</v>
      </c>
      <c r="ES20" s="7">
        <f>IF(OR('Z-scores'!ES20&gt;3,'Z-scores'!ES20&lt;-3),"",'Z-scores'!ES20)</f>
        <v>0.30168</v>
      </c>
      <c r="ET20" s="7">
        <f>IF(OR('Z-scores'!ET20&gt;3,'Z-scores'!ET20&lt;-3),"",'Z-scores'!ET20)</f>
        <v>-0.52393999999999996</v>
      </c>
      <c r="EU20" s="7">
        <f>IF(OR('Z-scores'!EU20&gt;3,'Z-scores'!EU20&lt;-3),"",'Z-scores'!EU20)</f>
        <v>-0.47874</v>
      </c>
      <c r="EV20" s="7">
        <f>IF(OR('Z-scores'!EV20&gt;3,'Z-scores'!EV20&lt;-3),"",'Z-scores'!EV20)</f>
        <v>-0.20386000000000001</v>
      </c>
      <c r="EW20" s="7">
        <f>IF(OR('Z-scores'!EW20&gt;3,'Z-scores'!EW20&lt;-3),"",'Z-scores'!EW20)</f>
        <v>8.9319999999999997E-2</v>
      </c>
      <c r="EX20" s="7">
        <f>IF(OR('Z-scores'!EX20&gt;3,'Z-scores'!EX20&lt;-3),"",'Z-scores'!EX20)</f>
        <v>-0.41954000000000002</v>
      </c>
      <c r="EY20" s="7">
        <f>IF(OR('Z-scores'!EY20&gt;3,'Z-scores'!EY20&lt;-3),"",'Z-scores'!EY20)</f>
        <v>-0.41818</v>
      </c>
      <c r="EZ20" s="7">
        <f>IF(OR('Z-scores'!EZ20&gt;3,'Z-scores'!EZ20&lt;-3),"",'Z-scores'!EZ20)</f>
        <v>-0.15318999999999999</v>
      </c>
      <c r="FA20" s="7">
        <f>IF(OR('Z-scores'!FA20&gt;3,'Z-scores'!FA20&lt;-3),"",'Z-scores'!FA20)</f>
        <v>9.9000000000000005E-2</v>
      </c>
      <c r="FB20" s="7">
        <f>IF(OR('Z-scores'!FB20&gt;3,'Z-scores'!FB20&lt;-3),"",'Z-scores'!FB20)</f>
        <v>0.27544000000000002</v>
      </c>
      <c r="FC20" s="7">
        <f>IF(OR('Z-scores'!FC20&gt;3,'Z-scores'!FC20&lt;-3),"",'Z-scores'!FC20)</f>
        <v>-0.56035000000000001</v>
      </c>
      <c r="FD20" s="7">
        <f>IF(OR('Z-scores'!FD20&gt;3,'Z-scores'!FD20&lt;-3),"",'Z-scores'!FD20)</f>
        <v>-0.37064000000000002</v>
      </c>
      <c r="FE20" s="7">
        <f>IF(OR('Z-scores'!FE20&gt;3,'Z-scores'!FE20&lt;-3),"",'Z-scores'!FE20)</f>
        <v>-7.8350000000000003E-2</v>
      </c>
      <c r="FF20" s="7">
        <f>IF(OR('Z-scores'!FF20&gt;3,'Z-scores'!FF20&lt;-3),"",'Z-scores'!FF20)</f>
        <v>6.4710000000000004E-2</v>
      </c>
      <c r="FG20" s="7">
        <f>IF(OR('Z-scores'!FG20&gt;3,'Z-scores'!FG20&lt;-3),"",'Z-scores'!FG20)</f>
        <v>-2.886E-2</v>
      </c>
      <c r="FH20" s="7">
        <f>IF(OR('Z-scores'!FH20&gt;3,'Z-scores'!FH20&lt;-3),"",'Z-scores'!FH20)</f>
        <v>-0.38286999999999999</v>
      </c>
      <c r="FI20" s="7">
        <f>IF(OR('Z-scores'!FI20&gt;3,'Z-scores'!FI20&lt;-3),"",'Z-scores'!FI20)</f>
        <v>-0.66805999999999999</v>
      </c>
      <c r="FJ20" s="7">
        <f>IF(OR('Z-scores'!FJ20&gt;3,'Z-scores'!FJ20&lt;-3),"",'Z-scores'!FJ20)</f>
        <v>-0.60514000000000001</v>
      </c>
      <c r="FK20" s="7">
        <f>IF(OR('Z-scores'!FK20&gt;3,'Z-scores'!FK20&lt;-3),"",'Z-scores'!FK20)</f>
        <v>-0.37113000000000002</v>
      </c>
      <c r="FL20" s="7">
        <f>IF(OR('Z-scores'!FL20&gt;3,'Z-scores'!FL20&lt;-3),"",'Z-scores'!FL20)</f>
        <v>-0.19850999999999999</v>
      </c>
      <c r="FM20" s="7">
        <f>IF(OR('Z-scores'!FM20&gt;3,'Z-scores'!FM20&lt;-3),"",'Z-scores'!FM20)</f>
        <v>-0.16805</v>
      </c>
      <c r="FN20" s="7">
        <f>IF(OR('Z-scores'!FN20&gt;3,'Z-scores'!FN20&lt;-3),"",'Z-scores'!FN20)</f>
        <v>-0.38318999999999998</v>
      </c>
      <c r="FO20" s="7">
        <f>IF(OR('Z-scores'!FO20&gt;3,'Z-scores'!FO20&lt;-3),"",'Z-scores'!FO20)</f>
        <v>-0.8649</v>
      </c>
      <c r="FP20" s="7">
        <f>IF(OR('Z-scores'!FP20&gt;3,'Z-scores'!FP20&lt;-3),"",'Z-scores'!FP20)</f>
        <v>-0.42912</v>
      </c>
      <c r="FQ20" s="7">
        <f>IF(OR('Z-scores'!FQ20&gt;3,'Z-scores'!FQ20&lt;-3),"",'Z-scores'!FQ20)</f>
        <v>-0.40300000000000002</v>
      </c>
      <c r="FR20" s="7">
        <f>IF(OR('Z-scores'!FR20&gt;3,'Z-scores'!FR20&lt;-3),"",'Z-scores'!FR20)</f>
        <v>-0.55920999999999998</v>
      </c>
      <c r="FS20" s="7">
        <f>IF(OR('Z-scores'!FS20&gt;3,'Z-scores'!FS20&lt;-3),"",'Z-scores'!FS20)</f>
        <v>-0.47789999999999999</v>
      </c>
      <c r="FT20" s="7">
        <f>IF(OR('Z-scores'!FT20&gt;3,'Z-scores'!FT20&lt;-3),"",'Z-scores'!FT20)</f>
        <v>-0.37380000000000002</v>
      </c>
      <c r="FU20" s="7">
        <f>IF(OR('Z-scores'!FU20&gt;3,'Z-scores'!FU20&lt;-3),"",'Z-scores'!FU20)</f>
        <v>0.17024</v>
      </c>
      <c r="FV20" s="7">
        <f>IF(OR('Z-scores'!FV20&gt;3,'Z-scores'!FV20&lt;-3),"",'Z-scores'!FV20)</f>
        <v>-0.26166</v>
      </c>
      <c r="FW20" s="7">
        <f>IF(OR('Z-scores'!FW20&gt;3,'Z-scores'!FW20&lt;-3),"",'Z-scores'!FW20)</f>
        <v>-0.65664999999999996</v>
      </c>
      <c r="FX20" s="7">
        <f>IF(OR('Z-scores'!FX20&gt;3,'Z-scores'!FX20&lt;-3),"",'Z-scores'!FX20)</f>
        <v>-0.8306</v>
      </c>
      <c r="FY20" s="7">
        <f>IF(OR('Z-scores'!FY20&gt;3,'Z-scores'!FY20&lt;-3),"",'Z-scores'!FY20)</f>
        <v>-9.4280000000000003E-2</v>
      </c>
      <c r="FZ20" s="7">
        <f>IF(OR('Z-scores'!FZ20&gt;3,'Z-scores'!FZ20&lt;-3),"",'Z-scores'!FZ20)</f>
        <v>-0.50529999999999997</v>
      </c>
      <c r="GA20" s="7">
        <f>IF(OR('Z-scores'!GA20&gt;3,'Z-scores'!GA20&lt;-3),"",'Z-scores'!GA20)</f>
        <v>-0.24909000000000001</v>
      </c>
      <c r="GB20" s="7">
        <f>IF(OR('Z-scores'!GB20&gt;3,'Z-scores'!GB20&lt;-3),"",'Z-scores'!GB20)</f>
        <v>-0.25607999999999997</v>
      </c>
      <c r="GC20" s="7">
        <f>IF(OR('Z-scores'!GC20&gt;3,'Z-scores'!GC20&lt;-3),"",'Z-scores'!GC20)</f>
        <v>-0.80888000000000004</v>
      </c>
      <c r="GD20" s="7">
        <f>IF(OR('Z-scores'!GD20&gt;3,'Z-scores'!GD20&lt;-3),"",'Z-scores'!GD20)</f>
        <v>0.16344</v>
      </c>
      <c r="GE20" s="7">
        <f>IF(OR('Z-scores'!GE20&gt;3,'Z-scores'!GE20&lt;-3),"",'Z-scores'!GE20)</f>
        <v>-0.53902000000000005</v>
      </c>
      <c r="GF20" s="7">
        <f>IF(OR('Z-scores'!GF20&gt;3,'Z-scores'!GF20&lt;-3),"",'Z-scores'!GF20)</f>
        <v>0.10662000000000001</v>
      </c>
      <c r="GG20" s="7">
        <f>IF(OR('Z-scores'!GG20&gt;3,'Z-scores'!GG20&lt;-3),"",'Z-scores'!GG20)</f>
        <v>0.24764</v>
      </c>
      <c r="GH20" s="7">
        <f>IF(OR('Z-scores'!GH20&gt;3,'Z-scores'!GH20&lt;-3),"",'Z-scores'!GH20)</f>
        <v>0.20116999999999999</v>
      </c>
      <c r="GI20" s="7">
        <f>IF(OR('Z-scores'!GI20&gt;3,'Z-scores'!GI20&lt;-3),"",'Z-scores'!GI20)</f>
        <v>-4.233E-2</v>
      </c>
      <c r="GJ20" s="7">
        <f>IF(OR('Z-scores'!GJ20&gt;3,'Z-scores'!GJ20&lt;-3),"",'Z-scores'!GJ20)</f>
        <v>0.29321000000000003</v>
      </c>
      <c r="GK20" s="7">
        <f>IF(OR('Z-scores'!GK20&gt;3,'Z-scores'!GK20&lt;-3),"",'Z-scores'!GK20)</f>
        <v>1.3056700000000001</v>
      </c>
      <c r="GL20" s="7">
        <f>IF(OR('Z-scores'!GL20&gt;3,'Z-scores'!GL20&lt;-3),"",'Z-scores'!GL20)</f>
        <v>1.08043</v>
      </c>
      <c r="GM20" s="7">
        <f>IF(OR('Z-scores'!GM20&gt;3,'Z-scores'!GM20&lt;-3),"",'Z-scores'!GM20)</f>
        <v>0.75368999999999997</v>
      </c>
      <c r="GN20" s="7">
        <f>IF(OR('Z-scores'!GN20&gt;3,'Z-scores'!GN20&lt;-3),"",'Z-scores'!GN20)</f>
        <v>-0.67917000000000005</v>
      </c>
      <c r="GO20" s="7">
        <f>IF(OR('Z-scores'!GO20&gt;3,'Z-scores'!GO20&lt;-3),"",'Z-scores'!GO20)</f>
        <v>-0.44573000000000002</v>
      </c>
      <c r="GP20" s="7">
        <f>IF(OR('Z-scores'!GP20&gt;3,'Z-scores'!GP20&lt;-3),"",'Z-scores'!GP20)</f>
        <v>-0.35141</v>
      </c>
      <c r="GQ20" s="7">
        <f>IF(OR('Z-scores'!GQ20&gt;3,'Z-scores'!GQ20&lt;-3),"",'Z-scores'!GQ20)</f>
        <v>-0.1694</v>
      </c>
      <c r="GR20" s="7">
        <f>IF(OR('Z-scores'!GR20&gt;3,'Z-scores'!GR20&lt;-3),"",'Z-scores'!GR20)</f>
        <v>0.20372000000000001</v>
      </c>
      <c r="GS20" s="7">
        <f>IF(OR('Z-scores'!GS20&gt;3,'Z-scores'!GS20&lt;-3),"",'Z-scores'!GS20)</f>
        <v>-5.1950000000000003E-2</v>
      </c>
      <c r="GT20" s="7">
        <f>IF(OR('Z-scores'!GT20&gt;3,'Z-scores'!GT20&lt;-3),"",'Z-scores'!GT20)</f>
        <v>-0.81579999999999997</v>
      </c>
      <c r="GU20" s="7">
        <f>IF(OR('Z-scores'!GU20&gt;3,'Z-scores'!GU20&lt;-3),"",'Z-scores'!GU20)</f>
        <v>-0.51246000000000003</v>
      </c>
      <c r="GV20" s="7">
        <f>IF(OR('Z-scores'!GV20&gt;3,'Z-scores'!GV20&lt;-3),"",'Z-scores'!GV20)</f>
        <v>-0.31986999999999999</v>
      </c>
      <c r="GW20" s="7">
        <f>IF(OR('Z-scores'!GW20&gt;3,'Z-scores'!GW20&lt;-3),"",'Z-scores'!GW20)</f>
        <v>-0.29527999999999999</v>
      </c>
      <c r="GX20" s="7">
        <f>IF(OR('Z-scores'!GX20&gt;3,'Z-scores'!GX20&lt;-3),"",'Z-scores'!GX20)</f>
        <v>-0.32786999999999999</v>
      </c>
      <c r="GY20" s="7">
        <f>IF(OR('Z-scores'!GY20&gt;3,'Z-scores'!GY20&lt;-3),"",'Z-scores'!GY20)</f>
        <v>-0.77822999999999998</v>
      </c>
      <c r="GZ20" s="7">
        <f>IF(OR('Z-scores'!GZ20&gt;3,'Z-scores'!GZ20&lt;-3),"",'Z-scores'!GZ20)</f>
        <v>-0.67296</v>
      </c>
      <c r="HA20" s="7">
        <f>IF(OR('Z-scores'!HA20&gt;3,'Z-scores'!HA20&lt;-3),"",'Z-scores'!HA20)</f>
        <v>-0.70277000000000001</v>
      </c>
      <c r="HB20" s="7">
        <f>IF(OR('Z-scores'!HB20&gt;3,'Z-scores'!HB20&lt;-3),"",'Z-scores'!HB20)</f>
        <v>-0.41364000000000001</v>
      </c>
      <c r="HC20" s="7">
        <f>IF(OR('Z-scores'!HC20&gt;3,'Z-scores'!HC20&lt;-3),"",'Z-scores'!HC20)</f>
        <v>-0.21221999999999999</v>
      </c>
      <c r="HD20" s="7">
        <f>IF(OR('Z-scores'!HD20&gt;3,'Z-scores'!HD20&lt;-3),"",'Z-scores'!HD20)</f>
        <v>-0.32523999999999997</v>
      </c>
      <c r="HE20" s="7">
        <f>IF(OR('Z-scores'!HE20&gt;3,'Z-scores'!HE20&lt;-3),"",'Z-scores'!HE20)</f>
        <v>-0.58382999999999996</v>
      </c>
      <c r="HF20" s="7">
        <f>IF(OR('Z-scores'!HF20&gt;3,'Z-scores'!HF20&lt;-3),"",'Z-scores'!HF20)</f>
        <v>-0.38984999999999997</v>
      </c>
      <c r="HG20" s="7">
        <f>IF(OR('Z-scores'!HG20&gt;3,'Z-scores'!HG20&lt;-3),"",'Z-scores'!HG20)</f>
        <v>-0.61760999999999999</v>
      </c>
      <c r="HH20" s="7">
        <f>IF(OR('Z-scores'!HH20&gt;3,'Z-scores'!HH20&lt;-3),"",'Z-scores'!HH20)</f>
        <v>-0.55051000000000005</v>
      </c>
      <c r="HI20" s="7">
        <f>IF(OR('Z-scores'!HI20&gt;3,'Z-scores'!HI20&lt;-3),"",'Z-scores'!HI20)</f>
        <v>-0.71989999999999998</v>
      </c>
      <c r="HJ20" s="7">
        <f>IF(OR('Z-scores'!HJ20&gt;3,'Z-scores'!HJ20&lt;-3),"",'Z-scores'!HJ20)</f>
        <v>-0.42314000000000002</v>
      </c>
      <c r="HK20" s="7">
        <f>IF(OR('Z-scores'!HK20&gt;3,'Z-scores'!HK20&lt;-3),"",'Z-scores'!HK20)</f>
        <v>-0.42205999999999999</v>
      </c>
      <c r="HL20" s="7">
        <f>IF(OR('Z-scores'!HL20&gt;3,'Z-scores'!HL20&lt;-3),"",'Z-scores'!HL20)</f>
        <v>-0.14374000000000001</v>
      </c>
      <c r="HM20" s="7">
        <f>IF(OR('Z-scores'!HM20&gt;3,'Z-scores'!HM20&lt;-3),"",'Z-scores'!HM20)</f>
        <v>-0.82086999999999999</v>
      </c>
      <c r="HN20" s="7">
        <f>IF(OR('Z-scores'!HN20&gt;3,'Z-scores'!HN20&lt;-3),"",'Z-scores'!HN20)</f>
        <v>-0.39359</v>
      </c>
      <c r="HO20" s="7">
        <f>IF(OR('Z-scores'!HO20&gt;3,'Z-scores'!HO20&lt;-3),"",'Z-scores'!HO20)</f>
        <v>-0.62236000000000002</v>
      </c>
      <c r="HP20" s="7">
        <f>IF(OR('Z-scores'!HP20&gt;3,'Z-scores'!HP20&lt;-3),"",'Z-scores'!HP20)</f>
        <v>0.11679</v>
      </c>
      <c r="HQ20" s="7">
        <f>IF(OR('Z-scores'!HQ20&gt;3,'Z-scores'!HQ20&lt;-3),"",'Z-scores'!HQ20)</f>
        <v>-0.60895999999999995</v>
      </c>
      <c r="HR20" s="7">
        <f>IF(OR('Z-scores'!HR20&gt;3,'Z-scores'!HR20&lt;-3),"",'Z-scores'!HR20)</f>
        <v>-0.37334000000000001</v>
      </c>
      <c r="HS20" s="7">
        <f>IF(OR('Z-scores'!HS20&gt;3,'Z-scores'!HS20&lt;-3),"",'Z-scores'!HS20)</f>
        <v>-0.35880000000000001</v>
      </c>
      <c r="HT20" s="7">
        <f>IF(OR('Z-scores'!HT20&gt;3,'Z-scores'!HT20&lt;-3),"",'Z-scores'!HT20)</f>
        <v>-0.29537000000000002</v>
      </c>
      <c r="HU20" s="7">
        <f>IF(OR('Z-scores'!HU20&gt;3,'Z-scores'!HU20&lt;-3),"",'Z-scores'!HU20)</f>
        <v>-0.41718</v>
      </c>
      <c r="HV20" s="7">
        <f>IF(OR('Z-scores'!HV20&gt;3,'Z-scores'!HV20&lt;-3),"",'Z-scores'!HV20)</f>
        <v>-0.3422</v>
      </c>
      <c r="HW20" s="7">
        <f>IF(OR('Z-scores'!HW20&gt;3,'Z-scores'!HW20&lt;-3),"",'Z-scores'!HW20)</f>
        <v>-0.30547999999999997</v>
      </c>
      <c r="HX20" s="7">
        <f>IF(OR('Z-scores'!HX20&gt;3,'Z-scores'!HX20&lt;-3),"",'Z-scores'!HX20)</f>
        <v>-0.33661999999999997</v>
      </c>
      <c r="HY20" s="7">
        <f>IF(OR('Z-scores'!HY20&gt;3,'Z-scores'!HY20&lt;-3),"",'Z-scores'!HY20)</f>
        <v>-0.35759999999999997</v>
      </c>
      <c r="HZ20" s="7">
        <f>IF(OR('Z-scores'!HZ20&gt;3,'Z-scores'!HZ20&lt;-3),"",'Z-scores'!HZ20)</f>
        <v>-0.35811999999999999</v>
      </c>
      <c r="IA20" s="7">
        <f>IF(OR('Z-scores'!IA20&gt;3,'Z-scores'!IA20&lt;-3),"",'Z-scores'!IA20)</f>
        <v>-0.44786999999999999</v>
      </c>
      <c r="IB20" s="7">
        <f>IF(OR('Z-scores'!IB20&gt;3,'Z-scores'!IB20&lt;-3),"",'Z-scores'!IB20)</f>
        <v>-0.37520999999999999</v>
      </c>
      <c r="IC20" s="7">
        <f>IF(OR('Z-scores'!IC20&gt;3,'Z-scores'!IC20&lt;-3),"",'Z-scores'!IC20)</f>
        <v>-0.57308000000000003</v>
      </c>
      <c r="ID20" s="7">
        <f>IF(OR('Z-scores'!ID20&gt;3,'Z-scores'!ID20&lt;-3),"",'Z-scores'!ID20)</f>
        <v>3.9170000000000003E-2</v>
      </c>
      <c r="IE20" s="7">
        <f>IF(OR('Z-scores'!IE20&gt;3,'Z-scores'!IE20&lt;-3),"",'Z-scores'!IE20)</f>
        <v>-0.75431999999999999</v>
      </c>
      <c r="IF20" s="7">
        <f>IF(OR('Z-scores'!IF20&gt;3,'Z-scores'!IF20&lt;-3),"",'Z-scores'!IF20)</f>
        <v>-0.27045999999999998</v>
      </c>
      <c r="IG20" s="7">
        <f>IF(OR('Z-scores'!IG20&gt;3,'Z-scores'!IG20&lt;-3),"",'Z-scores'!IG20)</f>
        <v>-0.24254000000000001</v>
      </c>
      <c r="IH20" s="7">
        <f>IF(OR('Z-scores'!IH20&gt;3,'Z-scores'!IH20&lt;-3),"",'Z-scores'!IH20)</f>
        <v>-0.45289000000000001</v>
      </c>
      <c r="II20" s="7">
        <f>IF(OR('Z-scores'!II20&gt;3,'Z-scores'!II20&lt;-3),"",'Z-scores'!II20)</f>
        <v>-0.43228</v>
      </c>
      <c r="IJ20" s="7">
        <f>IF(OR('Z-scores'!IJ20&gt;3,'Z-scores'!IJ20&lt;-3),"",'Z-scores'!IJ20)</f>
        <v>-0.53315999999999997</v>
      </c>
      <c r="IK20" s="7">
        <f>IF(OR('Z-scores'!IK20&gt;3,'Z-scores'!IK20&lt;-3),"",'Z-scores'!IK20)</f>
        <v>-0.72297999999999996</v>
      </c>
      <c r="IL20" s="7">
        <f>IF(OR('Z-scores'!IL20&gt;3,'Z-scores'!IL20&lt;-3),"",'Z-scores'!IL20)</f>
        <v>-0.17316000000000001</v>
      </c>
      <c r="IM20" s="7">
        <f>IF(OR('Z-scores'!IM20&gt;3,'Z-scores'!IM20&lt;-3),"",'Z-scores'!IM20)</f>
        <v>0.21240999999999999</v>
      </c>
      <c r="IN20" s="7">
        <f>IF(OR('Z-scores'!IN20&gt;3,'Z-scores'!IN20&lt;-3),"",'Z-scores'!IN20)</f>
        <v>-0.20860000000000001</v>
      </c>
      <c r="IO20" s="7">
        <f>IF(OR('Z-scores'!IO20&gt;3,'Z-scores'!IO20&lt;-3),"",'Z-scores'!IO20)</f>
        <v>-0.36995</v>
      </c>
      <c r="IP20" s="7">
        <f>IF(OR('Z-scores'!IP20&gt;3,'Z-scores'!IP20&lt;-3),"",'Z-scores'!IP20)</f>
        <v>-0.48308000000000001</v>
      </c>
      <c r="IQ20" s="7">
        <f>IF(OR('Z-scores'!IQ20&gt;3,'Z-scores'!IQ20&lt;-3),"",'Z-scores'!IQ20)</f>
        <v>-0.43668000000000001</v>
      </c>
      <c r="IR20" s="7">
        <f>IF(OR('Z-scores'!IR20&gt;3,'Z-scores'!IR20&lt;-3),"",'Z-scores'!IR20)</f>
        <v>-0.21301</v>
      </c>
      <c r="IS20" s="7">
        <f>IF(OR('Z-scores'!IS20&gt;3,'Z-scores'!IS20&lt;-3),"",'Z-scores'!IS20)</f>
        <v>-0.44436999999999999</v>
      </c>
      <c r="IT20" s="7">
        <f>IF(OR('Z-scores'!IT20&gt;3,'Z-scores'!IT20&lt;-3),"",'Z-scores'!IT20)</f>
        <v>-0.31162000000000001</v>
      </c>
      <c r="IU20" s="7">
        <f>IF(OR('Z-scores'!IU20&gt;3,'Z-scores'!IU20&lt;-3),"",'Z-scores'!IU20)</f>
        <v>-0.26845000000000002</v>
      </c>
      <c r="IV20" s="7">
        <f>IF(OR('Z-scores'!IV20&gt;3,'Z-scores'!IV20&lt;-3),"",'Z-scores'!IV20)</f>
        <v>-0.50924999999999998</v>
      </c>
      <c r="IW20" s="7">
        <f>IF(OR('Z-scores'!IW20&gt;3,'Z-scores'!IW20&lt;-3),"",'Z-scores'!IW20)</f>
        <v>-0.51151999999999997</v>
      </c>
      <c r="IX20" s="7">
        <f>IF(OR('Z-scores'!IX20&gt;3,'Z-scores'!IX20&lt;-3),"",'Z-scores'!IX20)</f>
        <v>-0.34588999999999998</v>
      </c>
      <c r="IY20" s="7">
        <f>IF(OR('Z-scores'!IY20&gt;3,'Z-scores'!IY20&lt;-3),"",'Z-scores'!IY20)</f>
        <v>-0.17943000000000001</v>
      </c>
      <c r="IZ20" s="7">
        <f>IF(OR('Z-scores'!IZ20&gt;3,'Z-scores'!IZ20&lt;-3),"",'Z-scores'!IZ20)</f>
        <v>-4.7640000000000002E-2</v>
      </c>
      <c r="JA20" s="7">
        <f>IF(OR('Z-scores'!JA20&gt;3,'Z-scores'!JA20&lt;-3),"",'Z-scores'!JA20)</f>
        <v>-0.43260999999999999</v>
      </c>
      <c r="JB20" s="7">
        <f>IF(OR('Z-scores'!JB20&gt;3,'Z-scores'!JB20&lt;-3),"",'Z-scores'!JB20)</f>
        <v>-7.646E-2</v>
      </c>
      <c r="JC20" s="7">
        <f>IF(OR('Z-scores'!JC20&gt;3,'Z-scores'!JC20&lt;-3),"",'Z-scores'!JC20)</f>
        <v>-1.0918000000000001</v>
      </c>
      <c r="JD20" s="7">
        <f>IF(OR('Z-scores'!JD20&gt;3,'Z-scores'!JD20&lt;-3),"",'Z-scores'!JD20)</f>
        <v>0.39465</v>
      </c>
      <c r="JE20" s="7">
        <f>IF(OR('Z-scores'!JE20&gt;3,'Z-scores'!JE20&lt;-3),"",'Z-scores'!JE20)</f>
        <v>0.28713</v>
      </c>
      <c r="JF20" s="7">
        <f>IF(OR('Z-scores'!JF20&gt;3,'Z-scores'!JF20&lt;-3),"",'Z-scores'!JF20)</f>
        <v>0.11412</v>
      </c>
      <c r="JG20" s="7">
        <f>IF(OR('Z-scores'!JG20&gt;3,'Z-scores'!JG20&lt;-3),"",'Z-scores'!JG20)</f>
        <v>1.46353</v>
      </c>
      <c r="JH20" s="7">
        <f>IF(OR('Z-scores'!JH20&gt;3,'Z-scores'!JH20&lt;-3),"",'Z-scores'!JH20)</f>
        <v>0.11330999999999999</v>
      </c>
      <c r="JI20" s="7">
        <f>IF(OR('Z-scores'!JI20&gt;3,'Z-scores'!JI20&lt;-3),"",'Z-scores'!JI20)</f>
        <v>-0.53271999999999997</v>
      </c>
      <c r="JJ20" s="7">
        <f>IF(OR('Z-scores'!JJ20&gt;3,'Z-scores'!JJ20&lt;-3),"",'Z-scores'!JJ20)</f>
        <v>-0.14266000000000001</v>
      </c>
      <c r="JK20" s="7">
        <f>IF(OR('Z-scores'!JK20&gt;3,'Z-scores'!JK20&lt;-3),"",'Z-scores'!JK20)</f>
        <v>-0.95067000000000002</v>
      </c>
      <c r="JL20" s="7">
        <f>IF(OR('Z-scores'!JL20&gt;3,'Z-scores'!JL20&lt;-3),"",'Z-scores'!JL20)</f>
        <v>-0.2064</v>
      </c>
      <c r="JM20" s="7">
        <f>IF(OR('Z-scores'!JM20&gt;3,'Z-scores'!JM20&lt;-3),"",'Z-scores'!JM20)</f>
        <v>-0.21443000000000001</v>
      </c>
      <c r="JN20" s="7">
        <f>IF(OR('Z-scores'!JN20&gt;3,'Z-scores'!JN20&lt;-3),"",'Z-scores'!JN20)</f>
        <v>-0.89736000000000005</v>
      </c>
      <c r="JO20" s="7">
        <f>IF(OR('Z-scores'!JO20&gt;3,'Z-scores'!JO20&lt;-3),"",'Z-scores'!JO20)</f>
        <v>0.14657999999999999</v>
      </c>
      <c r="JP20" s="7">
        <f>IF(OR('Z-scores'!JP20&gt;3,'Z-scores'!JP20&lt;-3),"",'Z-scores'!JP20)</f>
        <v>-6.1440000000000002E-2</v>
      </c>
      <c r="JQ20" s="7">
        <f>IF(OR('Z-scores'!JQ20&gt;3,'Z-scores'!JQ20&lt;-3),"",'Z-scores'!JQ20)</f>
        <v>0.67439000000000004</v>
      </c>
      <c r="JR20" s="7">
        <f>IF(OR('Z-scores'!JR20&gt;3,'Z-scores'!JR20&lt;-3),"",'Z-scores'!JR20)</f>
        <v>0.10063</v>
      </c>
      <c r="JS20" s="7">
        <f>IF(OR('Z-scores'!JS20&gt;3,'Z-scores'!JS20&lt;-3),"",'Z-scores'!JS20)</f>
        <v>0.15390999999999999</v>
      </c>
      <c r="JT20" s="7">
        <f>IF(OR('Z-scores'!JT20&gt;3,'Z-scores'!JT20&lt;-3),"",'Z-scores'!JT20)</f>
        <v>-0.15</v>
      </c>
      <c r="JU20" s="7">
        <f>IF(OR('Z-scores'!JU20&gt;3,'Z-scores'!JU20&lt;-3),"",'Z-scores'!JU20)</f>
        <v>-0.35996</v>
      </c>
      <c r="JV20" s="7">
        <f>IF(OR('Z-scores'!JV20&gt;3,'Z-scores'!JV20&lt;-3),"",'Z-scores'!JV20)</f>
        <v>0.91566000000000003</v>
      </c>
      <c r="JW20" s="7">
        <f>IF(OR('Z-scores'!JW20&gt;3,'Z-scores'!JW20&lt;-3),"",'Z-scores'!JW20)</f>
        <v>2.154E-2</v>
      </c>
      <c r="JX20" s="7">
        <f>IF(OR('Z-scores'!JX20&gt;3,'Z-scores'!JX20&lt;-3),"",'Z-scores'!JX20)</f>
        <v>0.14330000000000001</v>
      </c>
      <c r="JY20" s="7">
        <f>IF(OR('Z-scores'!JY20&gt;3,'Z-scores'!JY20&lt;-3),"",'Z-scores'!JY20)</f>
        <v>0.20646</v>
      </c>
      <c r="JZ20" s="7">
        <f>IF(OR('Z-scores'!JZ20&gt;3,'Z-scores'!JZ20&lt;-3),"",'Z-scores'!JZ20)</f>
        <v>1.2739799999999999</v>
      </c>
      <c r="KA20" s="7">
        <f>IF(OR('Z-scores'!KA20&gt;3,'Z-scores'!KA20&lt;-3),"",'Z-scores'!KA20)</f>
        <v>1.1950000000000001E-2</v>
      </c>
      <c r="KB20" s="7">
        <f>IF(OR('Z-scores'!KB20&gt;3,'Z-scores'!KB20&lt;-3),"",'Z-scores'!KB20)</f>
        <v>0.19034000000000001</v>
      </c>
      <c r="KC20" s="7">
        <f>IF(OR('Z-scores'!KC20&gt;3,'Z-scores'!KC20&lt;-3),"",'Z-scores'!KC20)</f>
        <v>-0.42065000000000002</v>
      </c>
      <c r="KD20" s="7">
        <f>IF(OR('Z-scores'!KD20&gt;3,'Z-scores'!KD20&lt;-3),"",'Z-scores'!KD20)</f>
        <v>6.4269999999999994E-2</v>
      </c>
      <c r="KE20" s="7">
        <f>IF(OR('Z-scores'!KE20&gt;3,'Z-scores'!KE20&lt;-3),"",'Z-scores'!KE20)</f>
        <v>5.5300000000000002E-2</v>
      </c>
      <c r="KF20" s="7">
        <f>IF(OR('Z-scores'!KF20&gt;3,'Z-scores'!KF20&lt;-3),"",'Z-scores'!KF20)</f>
        <v>-7.9630000000000006E-2</v>
      </c>
      <c r="KG20" s="7">
        <f>IF(OR('Z-scores'!KG20&gt;3,'Z-scores'!KG20&lt;-3),"",'Z-scores'!KG20)</f>
        <v>-0.23632</v>
      </c>
      <c r="KH20" s="7">
        <f>IF(OR('Z-scores'!KH20&gt;3,'Z-scores'!KH20&lt;-3),"",'Z-scores'!KH20)</f>
        <v>-0.24254000000000001</v>
      </c>
      <c r="KI20" s="7">
        <f>IF(OR('Z-scores'!KI20&gt;3,'Z-scores'!KI20&lt;-3),"",'Z-scores'!KI20)</f>
        <v>-0.31914999999999999</v>
      </c>
      <c r="KJ20" s="7">
        <f>IF(OR('Z-scores'!KJ20&gt;3,'Z-scores'!KJ20&lt;-3),"",'Z-scores'!KJ20)</f>
        <v>0.32014999999999999</v>
      </c>
      <c r="KK20" s="7">
        <f>IF(OR('Z-scores'!KK20&gt;3,'Z-scores'!KK20&lt;-3),"",'Z-scores'!KK20)</f>
        <v>-0.18423999999999999</v>
      </c>
      <c r="KL20" s="7">
        <f>IF(OR('Z-scores'!KL20&gt;3,'Z-scores'!KL20&lt;-3),"",'Z-scores'!KL20)</f>
        <v>0.38342999999999999</v>
      </c>
      <c r="KM20" s="7">
        <f>IF(OR('Z-scores'!KM20&gt;3,'Z-scores'!KM20&lt;-3),"",'Z-scores'!KM20)</f>
        <v>0.14624000000000001</v>
      </c>
      <c r="KN20" s="7">
        <f>IF(OR('Z-scores'!KN20&gt;3,'Z-scores'!KN20&lt;-3),"",'Z-scores'!KN20)</f>
        <v>0.29926999999999998</v>
      </c>
      <c r="KO20" s="7">
        <f>IF(OR('Z-scores'!KO20&gt;3,'Z-scores'!KO20&lt;-3),"",'Z-scores'!KO20)</f>
        <v>-0.20734</v>
      </c>
      <c r="KP20" s="7">
        <f>IF(OR('Z-scores'!KP20&gt;3,'Z-scores'!KP20&lt;-3),"",'Z-scores'!KP20)</f>
        <v>2.1066699999999998</v>
      </c>
      <c r="KQ20" s="7">
        <f>IF(OR('Z-scores'!KQ20&gt;3,'Z-scores'!KQ20&lt;-3),"",'Z-scores'!KQ20)</f>
        <v>0.66030999999999995</v>
      </c>
      <c r="KR20" s="7">
        <f>IF(OR('Z-scores'!KR20&gt;3,'Z-scores'!KR20&lt;-3),"",'Z-scores'!KR20)</f>
        <v>2.3350300000000002</v>
      </c>
      <c r="KS20" s="7">
        <f>IF(OR('Z-scores'!KS20&gt;3,'Z-scores'!KS20&lt;-3),"",'Z-scores'!KS20)</f>
        <v>-0.24460999999999999</v>
      </c>
      <c r="KT20" s="7">
        <f>IF(OR('Z-scores'!KT20&gt;3,'Z-scores'!KT20&lt;-3),"",'Z-scores'!KT20)</f>
        <v>0.23074</v>
      </c>
      <c r="KU20" s="7">
        <f>IF(OR('Z-scores'!KU20&gt;3,'Z-scores'!KU20&lt;-3),"",'Z-scores'!KU20)</f>
        <v>2.1495199999999999</v>
      </c>
      <c r="KV20" s="7">
        <f>IF(OR('Z-scores'!KV20&gt;3,'Z-scores'!KV20&lt;-3),"",'Z-scores'!KV20)</f>
        <v>0.20104</v>
      </c>
      <c r="KW20" s="7">
        <f>IF(OR('Z-scores'!KW20&gt;3,'Z-scores'!KW20&lt;-3),"",'Z-scores'!KW20)</f>
        <v>-0.20075999999999999</v>
      </c>
      <c r="KX20" s="7">
        <f>IF(OR('Z-scores'!KX20&gt;3,'Z-scores'!KX20&lt;-3),"",'Z-scores'!KX20)</f>
        <v>0.37491999999999998</v>
      </c>
      <c r="KY20" s="7">
        <f>IF(OR('Z-scores'!KY20&gt;3,'Z-scores'!KY20&lt;-3),"",'Z-scores'!KY20)</f>
        <v>-0.27673999999999999</v>
      </c>
      <c r="KZ20" s="7">
        <f>IF(OR('Z-scores'!KZ20&gt;3,'Z-scores'!KZ20&lt;-3),"",'Z-scores'!KZ20)</f>
        <v>0.16608000000000001</v>
      </c>
      <c r="LA20" s="7">
        <f>IF(OR('Z-scores'!LA20&gt;3,'Z-scores'!LA20&lt;-3),"",'Z-scores'!LA20)</f>
        <v>-0.25652000000000003</v>
      </c>
      <c r="LB20" s="7">
        <f>IF(OR('Z-scores'!LB20&gt;3,'Z-scores'!LB20&lt;-3),"",'Z-scores'!LB20)</f>
        <v>-0.25918999999999998</v>
      </c>
      <c r="LC20" s="7">
        <f>IF(OR('Z-scores'!LC20&gt;3,'Z-scores'!LC20&lt;-3),"",'Z-scores'!LC20)</f>
        <v>-0.26021</v>
      </c>
      <c r="LD20" s="7">
        <f>IF(OR('Z-scores'!LD20&gt;3,'Z-scores'!LD20&lt;-3),"",'Z-scores'!LD20)</f>
        <v>0.48431000000000002</v>
      </c>
      <c r="LE20" s="7">
        <f>IF(OR('Z-scores'!LE20&gt;3,'Z-scores'!LE20&lt;-3),"",'Z-scores'!LE20)</f>
        <v>2.0266199999999999</v>
      </c>
      <c r="LF20" s="7">
        <f>IF(OR('Z-scores'!LF20&gt;3,'Z-scores'!LF20&lt;-3),"",'Z-scores'!LF20)</f>
        <v>1.3339999999999999E-2</v>
      </c>
      <c r="LG20" s="7">
        <f>IF(OR('Z-scores'!LG20&gt;3,'Z-scores'!LG20&lt;-3),"",'Z-scores'!LG20)</f>
        <v>0.49186999999999997</v>
      </c>
      <c r="LH20" s="7">
        <f>IF(OR('Z-scores'!LH20&gt;3,'Z-scores'!LH20&lt;-3),"",'Z-scores'!LH20)</f>
        <v>-0.39734999999999998</v>
      </c>
      <c r="LI20" s="7">
        <f>IF(OR('Z-scores'!LI20&gt;3,'Z-scores'!LI20&lt;-3),"",'Z-scores'!LI20)</f>
        <v>-0.39052999999999999</v>
      </c>
      <c r="LJ20" s="7">
        <f>IF(OR('Z-scores'!LJ20&gt;3,'Z-scores'!LJ20&lt;-3),"",'Z-scores'!LJ20)</f>
        <v>-0.43613000000000002</v>
      </c>
      <c r="LK20" s="7">
        <f>IF(OR('Z-scores'!LK20&gt;3,'Z-scores'!LK20&lt;-3),"",'Z-scores'!LK20)</f>
        <v>4.147E-2</v>
      </c>
      <c r="LL20" s="7">
        <f>IF(OR('Z-scores'!LL20&gt;3,'Z-scores'!LL20&lt;-3),"",'Z-scores'!LL20)</f>
        <v>1.3441799999999999</v>
      </c>
      <c r="LM20" s="7">
        <f>IF(OR('Z-scores'!LM20&gt;3,'Z-scores'!LM20&lt;-3),"",'Z-scores'!LM20)</f>
        <v>-0.36342999999999998</v>
      </c>
      <c r="LN20" s="7">
        <f>IF(OR('Z-scores'!LN20&gt;3,'Z-scores'!LN20&lt;-3),"",'Z-scores'!LN20)</f>
        <v>-0.64622000000000002</v>
      </c>
      <c r="LO20" s="7">
        <f>IF(OR('Z-scores'!LO20&gt;3,'Z-scores'!LO20&lt;-3),"",'Z-scores'!LO20)</f>
        <v>-0.42537000000000003</v>
      </c>
      <c r="LP20" s="7">
        <f>IF(OR('Z-scores'!LP20&gt;3,'Z-scores'!LP20&lt;-3),"",'Z-scores'!LP20)</f>
        <v>-0.15739</v>
      </c>
      <c r="LQ20" s="7">
        <f>IF(OR('Z-scores'!LQ20&gt;3,'Z-scores'!LQ20&lt;-3),"",'Z-scores'!LQ20)</f>
        <v>-0.28292</v>
      </c>
      <c r="LR20" s="7">
        <f>IF(OR('Z-scores'!LR20&gt;3,'Z-scores'!LR20&lt;-3),"",'Z-scores'!LR20)</f>
        <v>0.15540000000000001</v>
      </c>
      <c r="LS20" s="7">
        <f>IF(OR('Z-scores'!LS20&gt;3,'Z-scores'!LS20&lt;-3),"",'Z-scores'!LS20)</f>
        <v>1.63168</v>
      </c>
      <c r="LT20" s="7">
        <f>IF(OR('Z-scores'!LT20&gt;3,'Z-scores'!LT20&lt;-3),"",'Z-scores'!LT20)</f>
        <v>0.40294000000000002</v>
      </c>
      <c r="LU20" s="7">
        <f>IF(OR('Z-scores'!LU20&gt;3,'Z-scores'!LU20&lt;-3),"",'Z-scores'!LU20)</f>
        <v>-0.43121999999999999</v>
      </c>
      <c r="LV20" s="7">
        <f>IF(OR('Z-scores'!LV20&gt;3,'Z-scores'!LV20&lt;-3),"",'Z-scores'!LV20)</f>
        <v>-0.24648</v>
      </c>
      <c r="LW20" s="7">
        <f>IF(OR('Z-scores'!LW20&gt;3,'Z-scores'!LW20&lt;-3),"",'Z-scores'!LW20)</f>
        <v>-0.15842999999999999</v>
      </c>
      <c r="LX20" s="7">
        <f>IF(OR('Z-scores'!LX20&gt;3,'Z-scores'!LX20&lt;-3),"",'Z-scores'!LX20)</f>
        <v>-0.24254000000000001</v>
      </c>
      <c r="LY20" s="7">
        <f>IF(OR('Z-scores'!LY20&gt;3,'Z-scores'!LY20&lt;-3),"",'Z-scores'!LY20)</f>
        <v>6.275E-2</v>
      </c>
      <c r="LZ20" s="7">
        <f>IF(OR('Z-scores'!LZ20&gt;3,'Z-scores'!LZ20&lt;-3),"",'Z-scores'!LZ20)</f>
        <v>-0.23741000000000001</v>
      </c>
      <c r="MA20" s="7">
        <f>IF(OR('Z-scores'!MA20&gt;3,'Z-scores'!MA20&lt;-3),"",'Z-scores'!MA20)</f>
        <v>-0.30407000000000001</v>
      </c>
      <c r="MB20" s="7">
        <f>IF(OR('Z-scores'!MB20&gt;3,'Z-scores'!MB20&lt;-3),"",'Z-scores'!MB20)</f>
        <v>-0.24254000000000001</v>
      </c>
      <c r="MC20" s="7">
        <f>IF(OR('Z-scores'!MC20&gt;3,'Z-scores'!MC20&lt;-3),"",'Z-scores'!MC20)</f>
        <v>-0.30886000000000002</v>
      </c>
      <c r="MD20" s="7">
        <f>IF(OR('Z-scores'!MD20&gt;3,'Z-scores'!MD20&lt;-3),"",'Z-scores'!MD20)</f>
        <v>-0.30580000000000002</v>
      </c>
      <c r="ME20" s="7">
        <f>IF(OR('Z-scores'!ME20&gt;3,'Z-scores'!ME20&lt;-3),"",'Z-scores'!ME20)</f>
        <v>-0.25263000000000002</v>
      </c>
      <c r="MF20" s="7">
        <f>IF(OR('Z-scores'!MF20&gt;3,'Z-scores'!MF20&lt;-3),"",'Z-scores'!MF20)</f>
        <v>1.1768000000000001</v>
      </c>
      <c r="MG20" s="7">
        <f>IF(OR('Z-scores'!MG20&gt;3,'Z-scores'!MG20&lt;-3),"",'Z-scores'!MG20)</f>
        <v>-0.36404999999999998</v>
      </c>
      <c r="MH20" s="7">
        <f>IF(OR('Z-scores'!MH20&gt;3,'Z-scores'!MH20&lt;-3),"",'Z-scores'!MH20)</f>
        <v>-0.53825000000000001</v>
      </c>
      <c r="MI20" s="7">
        <f>IF(OR('Z-scores'!MI20&gt;3,'Z-scores'!MI20&lt;-3),"",'Z-scores'!MI20)</f>
        <v>-0.37753999999999999</v>
      </c>
      <c r="MJ20" s="7">
        <f>IF(OR('Z-scores'!MJ20&gt;3,'Z-scores'!MJ20&lt;-3),"",'Z-scores'!MJ20)</f>
        <v>-0.44401000000000002</v>
      </c>
      <c r="MK20" s="7" t="str">
        <f>IF(OR('Z-scores'!MK20&gt;3,'Z-scores'!MK20&lt;-3),"",'Z-scores'!MK20)</f>
        <v/>
      </c>
      <c r="ML20" s="7">
        <f>IF(OR('Z-scores'!ML20&gt;3,'Z-scores'!ML20&lt;-3),"",'Z-scores'!ML20)</f>
        <v>-0.42230000000000001</v>
      </c>
      <c r="MM20" s="7">
        <f>IF(OR('Z-scores'!MM20&gt;3,'Z-scores'!MM20&lt;-3),"",'Z-scores'!MM20)</f>
        <v>-0.10011</v>
      </c>
      <c r="MN20" s="7">
        <f>IF(OR('Z-scores'!MN20&gt;3,'Z-scores'!MN20&lt;-3),"",'Z-scores'!MN20)</f>
        <v>-7.5389999999999999E-2</v>
      </c>
      <c r="MO20" s="7">
        <f>IF(OR('Z-scores'!MO20&gt;3,'Z-scores'!MO20&lt;-3),"",'Z-scores'!MO20)</f>
        <v>2.20052</v>
      </c>
      <c r="MP20" s="7">
        <f>IF(OR('Z-scores'!MP20&gt;3,'Z-scores'!MP20&lt;-3),"",'Z-scores'!MP20)</f>
        <v>-0.30115999999999998</v>
      </c>
      <c r="MQ20" s="7">
        <f>IF(OR('Z-scores'!MQ20&gt;3,'Z-scores'!MQ20&lt;-3),"",'Z-scores'!MQ20)</f>
        <v>-0.29596</v>
      </c>
      <c r="MR20" s="7">
        <f>IF(OR('Z-scores'!MR20&gt;3,'Z-scores'!MR20&lt;-3),"",'Z-scores'!MR20)</f>
        <v>-0.48377999999999999</v>
      </c>
      <c r="MS20" s="7">
        <f>IF(OR('Z-scores'!MS20&gt;3,'Z-scores'!MS20&lt;-3),"",'Z-scores'!MS20)</f>
        <v>-9.3969999999999998E-2</v>
      </c>
      <c r="MT20" s="7">
        <f>IF(OR('Z-scores'!MT20&gt;3,'Z-scores'!MT20&lt;-3),"",'Z-scores'!MT20)</f>
        <v>-3.2230000000000002E-2</v>
      </c>
      <c r="MU20" s="7">
        <f>IF(OR('Z-scores'!MU20&gt;3,'Z-scores'!MU20&lt;-3),"",'Z-scores'!MU20)</f>
        <v>-0.47510000000000002</v>
      </c>
      <c r="MV20" s="7">
        <f>IF(OR('Z-scores'!MV20&gt;3,'Z-scores'!MV20&lt;-3),"",'Z-scores'!MV20)</f>
        <v>-0.31646000000000002</v>
      </c>
      <c r="MW20" s="7">
        <f>IF(OR('Z-scores'!MW20&gt;3,'Z-scores'!MW20&lt;-3),"",'Z-scores'!MW20)</f>
        <v>-0.60524999999999995</v>
      </c>
      <c r="MX20" s="7">
        <f>IF(OR('Z-scores'!MX20&gt;3,'Z-scores'!MX20&lt;-3),"",'Z-scores'!MX20)</f>
        <v>-0.55552999999999997</v>
      </c>
      <c r="MY20" s="7">
        <f>IF(OR('Z-scores'!MY20&gt;3,'Z-scores'!MY20&lt;-3),"",'Z-scores'!MY20)</f>
        <v>-0.60338999999999998</v>
      </c>
      <c r="MZ20" s="7">
        <f>IF(OR('Z-scores'!MZ20&gt;3,'Z-scores'!MZ20&lt;-3),"",'Z-scores'!MZ20)</f>
        <v>-8.6510000000000004E-2</v>
      </c>
      <c r="NA20" s="7">
        <f>IF(OR('Z-scores'!NA20&gt;3,'Z-scores'!NA20&lt;-3),"",'Z-scores'!NA20)</f>
        <v>-0.11026</v>
      </c>
      <c r="NB20" s="7">
        <f>IF(OR('Z-scores'!NB20&gt;3,'Z-scores'!NB20&lt;-3),"",'Z-scores'!NB20)</f>
        <v>0.43167</v>
      </c>
      <c r="NC20" s="7">
        <f>IF(OR('Z-scores'!NC20&gt;3,'Z-scores'!NC20&lt;-3),"",'Z-scores'!NC20)</f>
        <v>0.67842000000000002</v>
      </c>
      <c r="ND20" s="7">
        <f>IF(OR('Z-scores'!ND20&gt;3,'Z-scores'!ND20&lt;-3),"",'Z-scores'!ND20)</f>
        <v>8.1220000000000001E-2</v>
      </c>
      <c r="NE20" s="7">
        <f>IF(OR('Z-scores'!NE20&gt;3,'Z-scores'!NE20&lt;-3),"",'Z-scores'!NE20)</f>
        <v>0.34003</v>
      </c>
      <c r="NF20" s="7">
        <f>IF(OR('Z-scores'!NF20&gt;3,'Z-scores'!NF20&lt;-3),"",'Z-scores'!NF20)</f>
        <v>0.52834999999999999</v>
      </c>
      <c r="NG20" s="7">
        <f>IF(OR('Z-scores'!NG20&gt;3,'Z-scores'!NG20&lt;-3),"",'Z-scores'!NG20)</f>
        <v>-0.15816</v>
      </c>
      <c r="NH20" s="7">
        <f>IF(OR('Z-scores'!NH20&gt;3,'Z-scores'!NH20&lt;-3),"",'Z-scores'!NH20)</f>
        <v>-0.12124</v>
      </c>
      <c r="NI20" s="7">
        <f>IF(OR('Z-scores'!NI20&gt;3,'Z-scores'!NI20&lt;-3),"",'Z-scores'!NI20)</f>
        <v>0.64419999999999999</v>
      </c>
      <c r="NJ20" s="7">
        <f>IF(OR('Z-scores'!NJ20&gt;3,'Z-scores'!NJ20&lt;-3),"",'Z-scores'!NJ20)</f>
        <v>-0.12875</v>
      </c>
      <c r="NK20" s="7">
        <f>IF(OR('Z-scores'!NK20&gt;3,'Z-scores'!NK20&lt;-3),"",'Z-scores'!NK20)</f>
        <v>-0.43147000000000002</v>
      </c>
      <c r="NL20" s="7">
        <f>IF(OR('Z-scores'!NL20&gt;3,'Z-scores'!NL20&lt;-3),"",'Z-scores'!NL20)</f>
        <v>0.44957999999999998</v>
      </c>
      <c r="NM20" s="7">
        <f>IF(OR('Z-scores'!NM20&gt;3,'Z-scores'!NM20&lt;-3),"",'Z-scores'!NM20)</f>
        <v>0.13693</v>
      </c>
      <c r="NN20" s="7">
        <f>IF(OR('Z-scores'!NN20&gt;3,'Z-scores'!NN20&lt;-3),"",'Z-scores'!NN20)</f>
        <v>0.92220999999999997</v>
      </c>
      <c r="NO20" s="7">
        <f>IF(OR('Z-scores'!NO20&gt;3,'Z-scores'!NO20&lt;-3),"",'Z-scores'!NO20)</f>
        <v>0.95589000000000002</v>
      </c>
      <c r="NP20" s="7">
        <f>IF(OR('Z-scores'!NP20&gt;3,'Z-scores'!NP20&lt;-3),"",'Z-scores'!NP20)</f>
        <v>0.71435999999999999</v>
      </c>
      <c r="NQ20" s="7">
        <f>IF(OR('Z-scores'!NQ20&gt;3,'Z-scores'!NQ20&lt;-3),"",'Z-scores'!NQ20)</f>
        <v>0.73916000000000004</v>
      </c>
      <c r="NR20" s="7">
        <f>IF(OR('Z-scores'!NR20&gt;3,'Z-scores'!NR20&lt;-3),"",'Z-scores'!NR20)</f>
        <v>-0.60824999999999996</v>
      </c>
      <c r="NS20" s="7">
        <f>IF(OR('Z-scores'!NS20&gt;3,'Z-scores'!NS20&lt;-3),"",'Z-scores'!NS20)</f>
        <v>5.7180000000000002E-2</v>
      </c>
      <c r="NT20" s="7">
        <f>IF(OR('Z-scores'!NT20&gt;3,'Z-scores'!NT20&lt;-3),"",'Z-scores'!NT20)</f>
        <v>-3.0300000000000001E-3</v>
      </c>
      <c r="NU20" s="7">
        <f>IF(OR('Z-scores'!NU20&gt;3,'Z-scores'!NU20&lt;-3),"",'Z-scores'!NU20)</f>
        <v>1.2503500000000001</v>
      </c>
      <c r="NV20" s="7">
        <f>IF(OR('Z-scores'!NV20&gt;3,'Z-scores'!NV20&lt;-3),"",'Z-scores'!NV20)</f>
        <v>0.63817000000000002</v>
      </c>
      <c r="NW20" s="7">
        <f>IF(OR('Z-scores'!NW20&gt;3,'Z-scores'!NW20&lt;-3),"",'Z-scores'!NW20)</f>
        <v>-3.3070000000000002E-2</v>
      </c>
      <c r="NX20" s="7">
        <f>IF(OR('Z-scores'!NX20&gt;3,'Z-scores'!NX20&lt;-3),"",'Z-scores'!NX20)</f>
        <v>1.9189999999999999E-2</v>
      </c>
      <c r="NY20" s="7">
        <f>IF(OR('Z-scores'!NY20&gt;3,'Z-scores'!NY20&lt;-3),"",'Z-scores'!NY20)</f>
        <v>-0.10233</v>
      </c>
      <c r="NZ20" s="7">
        <f>IF(OR('Z-scores'!NZ20&gt;3,'Z-scores'!NZ20&lt;-3),"",'Z-scores'!NZ20)</f>
        <v>-0.55103999999999997</v>
      </c>
      <c r="OA20" s="7">
        <f>IF(OR('Z-scores'!OA20&gt;3,'Z-scores'!OA20&lt;-3),"",'Z-scores'!OA20)</f>
        <v>-0.64451000000000003</v>
      </c>
      <c r="OB20" s="7">
        <f>IF(OR('Z-scores'!OB20&gt;3,'Z-scores'!OB20&lt;-3),"",'Z-scores'!OB20)</f>
        <v>-0.34209000000000001</v>
      </c>
      <c r="OC20" s="7">
        <f>IF(OR('Z-scores'!OC20&gt;3,'Z-scores'!OC20&lt;-3),"",'Z-scores'!OC20)</f>
        <v>-0.48098999999999997</v>
      </c>
      <c r="OD20" s="7">
        <f>IF(OR('Z-scores'!OD20&gt;3,'Z-scores'!OD20&lt;-3),"",'Z-scores'!OD20)</f>
        <v>-0.46168999999999999</v>
      </c>
      <c r="OE20" s="7">
        <f>IF(OR('Z-scores'!OE20&gt;3,'Z-scores'!OE20&lt;-3),"",'Z-scores'!OE20)</f>
        <v>0.49362</v>
      </c>
      <c r="OF20" s="7">
        <f>IF(OR('Z-scores'!OF20&gt;3,'Z-scores'!OF20&lt;-3),"",'Z-scores'!OF20)</f>
        <v>0.47383999999999998</v>
      </c>
      <c r="OG20" s="7">
        <f>IF(OR('Z-scores'!OG20&gt;3,'Z-scores'!OG20&lt;-3),"",'Z-scores'!OG20)</f>
        <v>0.2442</v>
      </c>
      <c r="OH20" s="7">
        <f>IF(OR('Z-scores'!OH20&gt;3,'Z-scores'!OH20&lt;-3),"",'Z-scores'!OH20)</f>
        <v>0.22208</v>
      </c>
      <c r="OI20" s="7">
        <f>IF(OR('Z-scores'!OI20&gt;3,'Z-scores'!OI20&lt;-3),"",'Z-scores'!OI20)</f>
        <v>1.4551499999999999</v>
      </c>
      <c r="OJ20" s="7">
        <f>IF(OR('Z-scores'!OJ20&gt;3,'Z-scores'!OJ20&lt;-3),"",'Z-scores'!OJ20)</f>
        <v>1.90215</v>
      </c>
      <c r="OK20" s="7">
        <f>IF(OR('Z-scores'!OK20&gt;3,'Z-scores'!OK20&lt;-3),"",'Z-scores'!OK20)</f>
        <v>-0.22869</v>
      </c>
      <c r="OL20" s="7">
        <f>IF(OR('Z-scores'!OL20&gt;3,'Z-scores'!OL20&lt;-3),"",'Z-scores'!OL20)</f>
        <v>-0.20791000000000001</v>
      </c>
      <c r="OM20" s="7">
        <f>IF(OR('Z-scores'!OM20&gt;3,'Z-scores'!OM20&lt;-3),"",'Z-scores'!OM20)</f>
        <v>0.57196000000000002</v>
      </c>
      <c r="ON20" s="7">
        <f>IF(OR('Z-scores'!ON20&gt;3,'Z-scores'!ON20&lt;-3),"",'Z-scores'!ON20)</f>
        <v>-0.28366000000000002</v>
      </c>
      <c r="OO20" s="7">
        <f>IF(OR('Z-scores'!OO20&gt;3,'Z-scores'!OO20&lt;-3),"",'Z-scores'!OO20)</f>
        <v>-0.26956999999999998</v>
      </c>
      <c r="OP20" s="7">
        <f>IF(OR('Z-scores'!OP20&gt;3,'Z-scores'!OP20&lt;-3),"",'Z-scores'!OP20)</f>
        <v>-0.24254000000000001</v>
      </c>
      <c r="OQ20" s="7">
        <f>IF(OR('Z-scores'!OQ20&gt;3,'Z-scores'!OQ20&lt;-3),"",'Z-scores'!OQ20)</f>
        <v>-0.14838999999999999</v>
      </c>
      <c r="OR20" s="7">
        <f>IF(OR('Z-scores'!OR20&gt;3,'Z-scores'!OR20&lt;-3),"",'Z-scores'!OR20)</f>
        <v>-0.17638000000000001</v>
      </c>
      <c r="OS20" s="7">
        <f>IF(OR('Z-scores'!OS20&gt;3,'Z-scores'!OS20&lt;-3),"",'Z-scores'!OS20)</f>
        <v>-0.54713000000000001</v>
      </c>
      <c r="OT20" s="7">
        <f>IF(OR('Z-scores'!OT20&gt;3,'Z-scores'!OT20&lt;-3),"",'Z-scores'!OT20)</f>
        <v>0.37096000000000001</v>
      </c>
      <c r="OU20" s="7">
        <f>IF(OR('Z-scores'!OU20&gt;3,'Z-scores'!OU20&lt;-3),"",'Z-scores'!OU20)</f>
        <v>-7.1590000000000001E-2</v>
      </c>
      <c r="OV20" s="7">
        <f>IF(OR('Z-scores'!OV20&gt;3,'Z-scores'!OV20&lt;-3),"",'Z-scores'!OV20)</f>
        <v>-0.12741</v>
      </c>
      <c r="OW20" s="7">
        <f>IF(OR('Z-scores'!OW20&gt;3,'Z-scores'!OW20&lt;-3),"",'Z-scores'!OW20)</f>
        <v>-0.16139999999999999</v>
      </c>
      <c r="OX20" s="7">
        <f>IF(OR('Z-scores'!OX20&gt;3,'Z-scores'!OX20&lt;-3),"",'Z-scores'!OX20)</f>
        <v>1.82623</v>
      </c>
      <c r="OY20" s="7">
        <f>IF(OR('Z-scores'!OY20&gt;3,'Z-scores'!OY20&lt;-3),"",'Z-scores'!OY20)</f>
        <v>1.48508</v>
      </c>
      <c r="OZ20" s="7">
        <f>IF(OR('Z-scores'!OZ20&gt;3,'Z-scores'!OZ20&lt;-3),"",'Z-scores'!OZ20)</f>
        <v>1.90137</v>
      </c>
      <c r="PA20" s="7">
        <f>IF(OR('Z-scores'!PA20&gt;3,'Z-scores'!PA20&lt;-3),"",'Z-scores'!PA20)</f>
        <v>-0.42725000000000002</v>
      </c>
      <c r="PB20" s="7">
        <f>IF(OR('Z-scores'!PB20&gt;3,'Z-scores'!PB20&lt;-3),"",'Z-scores'!PB20)</f>
        <v>1.549E-2</v>
      </c>
      <c r="PC20" s="7">
        <f>IF(OR('Z-scores'!PC20&gt;3,'Z-scores'!PC20&lt;-3),"",'Z-scores'!PC20)</f>
        <v>-0.15212999999999999</v>
      </c>
      <c r="PD20" s="7">
        <f>IF(OR('Z-scores'!PD20&gt;3,'Z-scores'!PD20&lt;-3),"",'Z-scores'!PD20)</f>
        <v>0.22098999999999999</v>
      </c>
      <c r="PE20" s="7">
        <f>IF(OR('Z-scores'!PE20&gt;3,'Z-scores'!PE20&lt;-3),"",'Z-scores'!PE20)</f>
        <v>-0.25274999999999997</v>
      </c>
      <c r="PF20" s="7">
        <f>IF(OR('Z-scores'!PF20&gt;3,'Z-scores'!PF20&lt;-3),"",'Z-scores'!PF20)</f>
        <v>-0.64232</v>
      </c>
      <c r="PG20" s="7">
        <f>IF(OR('Z-scores'!PG20&gt;3,'Z-scores'!PG20&lt;-3),"",'Z-scores'!PG20)</f>
        <v>1.61554</v>
      </c>
      <c r="PH20" s="7">
        <f>IF(OR('Z-scores'!PH20&gt;3,'Z-scores'!PH20&lt;-3),"",'Z-scores'!PH20)</f>
        <v>0.49613000000000002</v>
      </c>
      <c r="PI20" s="7">
        <f>IF(OR('Z-scores'!PI20&gt;3,'Z-scores'!PI20&lt;-3),"",'Z-scores'!PI20)</f>
        <v>2.4353699999999998</v>
      </c>
      <c r="PJ20" s="7">
        <f>IF(OR('Z-scores'!PJ20&gt;3,'Z-scores'!PJ20&lt;-3),"",'Z-scores'!PJ20)</f>
        <v>1.8384799999999999</v>
      </c>
      <c r="PK20" s="7">
        <f>IF(OR('Z-scores'!PK20&gt;3,'Z-scores'!PK20&lt;-3),"",'Z-scores'!PK20)</f>
        <v>-6.1960000000000001E-2</v>
      </c>
      <c r="PL20" s="7">
        <f>IF(OR('Z-scores'!PL20&gt;3,'Z-scores'!PL20&lt;-3),"",'Z-scores'!PL20)</f>
        <v>4.4179999999999997E-2</v>
      </c>
      <c r="PM20" s="7">
        <f>IF(OR('Z-scores'!PM20&gt;3,'Z-scores'!PM20&lt;-3),"",'Z-scores'!PM20)</f>
        <v>0.53139999999999998</v>
      </c>
      <c r="PN20" s="7">
        <f>IF(OR('Z-scores'!PN20&gt;3,'Z-scores'!PN20&lt;-3),"",'Z-scores'!PN20)</f>
        <v>0.81149000000000004</v>
      </c>
      <c r="PO20" s="7">
        <f>IF(OR('Z-scores'!PO20&gt;3,'Z-scores'!PO20&lt;-3),"",'Z-scores'!PO20)</f>
        <v>0.37406</v>
      </c>
      <c r="PP20" s="7">
        <f>IF(OR('Z-scores'!PP20&gt;3,'Z-scores'!PP20&lt;-3),"",'Z-scores'!PP20)</f>
        <v>-0.24254000000000001</v>
      </c>
      <c r="PQ20" s="7">
        <f>IF(OR('Z-scores'!PQ20&gt;3,'Z-scores'!PQ20&lt;-3),"",'Z-scores'!PQ20)</f>
        <v>-0.60568999999999995</v>
      </c>
      <c r="PR20" s="7">
        <f>IF(OR('Z-scores'!PR20&gt;3,'Z-scores'!PR20&lt;-3),"",'Z-scores'!PR20)</f>
        <v>-9.7369999999999998E-2</v>
      </c>
      <c r="PS20" s="7">
        <f>IF(OR('Z-scores'!PS20&gt;3,'Z-scores'!PS20&lt;-3),"",'Z-scores'!PS20)</f>
        <v>-0.29360000000000003</v>
      </c>
      <c r="PT20" s="7">
        <f>IF(OR('Z-scores'!PT20&gt;3,'Z-scores'!PT20&lt;-3),"",'Z-scores'!PT20)</f>
        <v>0.75339999999999996</v>
      </c>
      <c r="PU20" s="7">
        <f>IF(OR('Z-scores'!PU20&gt;3,'Z-scores'!PU20&lt;-3),"",'Z-scores'!PU20)</f>
        <v>-0.33548</v>
      </c>
      <c r="PV20" s="7">
        <f>IF(OR('Z-scores'!PV20&gt;3,'Z-scores'!PV20&lt;-3),"",'Z-scores'!PV20)</f>
        <v>-3.4630000000000001E-2</v>
      </c>
      <c r="PW20" s="7">
        <f>IF(OR('Z-scores'!PW20&gt;3,'Z-scores'!PW20&lt;-3),"",'Z-scores'!PW20)</f>
        <v>-0.60179000000000005</v>
      </c>
      <c r="PX20" s="7">
        <f>IF(OR('Z-scores'!PX20&gt;3,'Z-scores'!PX20&lt;-3),"",'Z-scores'!PX20)</f>
        <v>-0.20479</v>
      </c>
      <c r="PY20" s="7">
        <f>IF(OR('Z-scores'!PY20&gt;3,'Z-scores'!PY20&lt;-3),"",'Z-scores'!PY20)</f>
        <v>-9.8119999999999999E-2</v>
      </c>
      <c r="PZ20" s="7">
        <f>IF(OR('Z-scores'!PZ20&gt;3,'Z-scores'!PZ20&lt;-3),"",'Z-scores'!PZ20)</f>
        <v>-3.4290000000000001E-2</v>
      </c>
      <c r="QA20" s="7">
        <f>IF(OR('Z-scores'!QA20&gt;3,'Z-scores'!QA20&lt;-3),"",'Z-scores'!QA20)</f>
        <v>6.5920000000000006E-2</v>
      </c>
      <c r="QB20" s="7">
        <f>IF(OR('Z-scores'!QB20&gt;3,'Z-scores'!QB20&lt;-3),"",'Z-scores'!QB20)</f>
        <v>1.0542499999999999</v>
      </c>
      <c r="QC20" s="7">
        <f>IF(OR('Z-scores'!QC20&gt;3,'Z-scores'!QC20&lt;-3),"",'Z-scores'!QC20)</f>
        <v>-7.2849999999999998E-2</v>
      </c>
      <c r="QD20" s="7">
        <f>IF(OR('Z-scores'!QD20&gt;3,'Z-scores'!QD20&lt;-3),"",'Z-scores'!QD20)</f>
        <v>-0.44584000000000001</v>
      </c>
      <c r="QE20" s="7">
        <f>IF(OR('Z-scores'!QE20&gt;3,'Z-scores'!QE20&lt;-3),"",'Z-scores'!QE20)</f>
        <v>0.12520000000000001</v>
      </c>
      <c r="QF20" s="7">
        <f>IF(OR('Z-scores'!QF20&gt;3,'Z-scores'!QF20&lt;-3),"",'Z-scores'!QF20)</f>
        <v>1.0529299999999999</v>
      </c>
      <c r="QG20" s="7">
        <f>IF(OR('Z-scores'!QG20&gt;3,'Z-scores'!QG20&lt;-3),"",'Z-scores'!QG20)</f>
        <v>0.34974</v>
      </c>
      <c r="QH20" s="7">
        <f>IF(OR('Z-scores'!QH20&gt;3,'Z-scores'!QH20&lt;-3),"",'Z-scores'!QH20)</f>
        <v>0.20349</v>
      </c>
      <c r="QI20" s="7">
        <f>IF(OR('Z-scores'!QI20&gt;3,'Z-scores'!QI20&lt;-3),"",'Z-scores'!QI20)</f>
        <v>-0.40917999999999999</v>
      </c>
      <c r="QJ20" s="7" t="str">
        <f>IF(OR('Z-scores'!QJ20&gt;3,'Z-scores'!QJ20&lt;-3),"",'Z-scores'!QJ20)</f>
        <v/>
      </c>
      <c r="QK20" s="7">
        <f>IF(OR('Z-scores'!QK20&gt;3,'Z-scores'!QK20&lt;-3),"",'Z-scores'!QK20)</f>
        <v>-0.18951999999999999</v>
      </c>
      <c r="QL20" s="7">
        <f>IF(OR('Z-scores'!QL20&gt;3,'Z-scores'!QL20&lt;-3),"",'Z-scores'!QL20)</f>
        <v>-0.48003000000000001</v>
      </c>
      <c r="QM20" s="7">
        <f>IF(OR('Z-scores'!QM20&gt;3,'Z-scores'!QM20&lt;-3),"",'Z-scores'!QM20)</f>
        <v>-0.21496999999999999</v>
      </c>
      <c r="QN20" s="7">
        <f>IF(OR('Z-scores'!QN20&gt;3,'Z-scores'!QN20&lt;-3),"",'Z-scores'!QN20)</f>
        <v>1.5707599999999999</v>
      </c>
      <c r="QO20" s="7">
        <f>IF(OR('Z-scores'!QO20&gt;3,'Z-scores'!QO20&lt;-3),"",'Z-scores'!QO20)</f>
        <v>2.7774999999999999</v>
      </c>
      <c r="QP20" s="7">
        <f>IF(OR('Z-scores'!QP20&gt;3,'Z-scores'!QP20&lt;-3),"",'Z-scores'!QP20)</f>
        <v>-0.20438999999999999</v>
      </c>
      <c r="QQ20" s="7">
        <f>IF(OR('Z-scores'!QQ20&gt;3,'Z-scores'!QQ20&lt;-3),"",'Z-scores'!QQ20)</f>
        <v>0.59977000000000003</v>
      </c>
      <c r="QR20" s="7">
        <f>IF(OR('Z-scores'!QR20&gt;3,'Z-scores'!QR20&lt;-3),"",'Z-scores'!QR20)</f>
        <v>-0.18915999999999999</v>
      </c>
      <c r="QS20" s="7">
        <f>IF(OR('Z-scores'!QS20&gt;3,'Z-scores'!QS20&lt;-3),"",'Z-scores'!QS20)</f>
        <v>0.20896000000000001</v>
      </c>
      <c r="QT20" s="7">
        <f>IF(OR('Z-scores'!QT20&gt;3,'Z-scores'!QT20&lt;-3),"",'Z-scores'!QT20)</f>
        <v>0.21604999999999999</v>
      </c>
      <c r="QU20" s="7">
        <f>IF(OR('Z-scores'!QU20&gt;3,'Z-scores'!QU20&lt;-3),"",'Z-scores'!QU20)</f>
        <v>1.2012400000000001</v>
      </c>
      <c r="QV20" s="7">
        <f>IF(OR('Z-scores'!QV20&gt;3,'Z-scores'!QV20&lt;-3),"",'Z-scores'!QV20)</f>
        <v>1.0584199999999999</v>
      </c>
      <c r="QW20" s="7">
        <f>IF(OR('Z-scores'!QW20&gt;3,'Z-scores'!QW20&lt;-3),"",'Z-scores'!QW20)</f>
        <v>2.7665500000000001</v>
      </c>
      <c r="QX20" s="7">
        <f>IF(OR('Z-scores'!QX20&gt;3,'Z-scores'!QX20&lt;-3),"",'Z-scores'!QX20)</f>
        <v>-0.25813999999999998</v>
      </c>
      <c r="QY20" s="7">
        <f>IF(OR('Z-scores'!QY20&gt;3,'Z-scores'!QY20&lt;-3),"",'Z-scores'!QY20)</f>
        <v>-6.0839999999999998E-2</v>
      </c>
      <c r="QZ20" s="7">
        <f>IF(OR('Z-scores'!QZ20&gt;3,'Z-scores'!QZ20&lt;-3),"",'Z-scores'!QZ20)</f>
        <v>-0.31852999999999998</v>
      </c>
      <c r="RA20" s="7">
        <f>IF(OR('Z-scores'!RA20&gt;3,'Z-scores'!RA20&lt;-3),"",'Z-scores'!RA20)</f>
        <v>-0.47076000000000001</v>
      </c>
      <c r="RB20" s="7">
        <f>IF(OR('Z-scores'!RB20&gt;3,'Z-scores'!RB20&lt;-3),"",'Z-scores'!RB20)</f>
        <v>0.90951000000000004</v>
      </c>
      <c r="RC20" s="7">
        <f>IF(OR('Z-scores'!RC20&gt;3,'Z-scores'!RC20&lt;-3),"",'Z-scores'!RC20)</f>
        <v>-0.38296000000000002</v>
      </c>
      <c r="RD20" s="7">
        <f>IF(OR('Z-scores'!RD20&gt;3,'Z-scores'!RD20&lt;-3),"",'Z-scores'!RD20)</f>
        <v>0.44690999999999997</v>
      </c>
      <c r="RE20" s="7">
        <f>IF(OR('Z-scores'!RE20&gt;3,'Z-scores'!RE20&lt;-3),"",'Z-scores'!RE20)</f>
        <v>-0.2878</v>
      </c>
      <c r="RF20" s="7">
        <f>IF(OR('Z-scores'!RF20&gt;3,'Z-scores'!RF20&lt;-3),"",'Z-scores'!RF20)</f>
        <v>0.31824999999999998</v>
      </c>
      <c r="RG20" s="7">
        <f>IF(OR('Z-scores'!RG20&gt;3,'Z-scores'!RG20&lt;-3),"",'Z-scores'!RG20)</f>
        <v>0.95216000000000001</v>
      </c>
      <c r="RH20" s="7">
        <f>IF(OR('Z-scores'!RH20&gt;3,'Z-scores'!RH20&lt;-3),"",'Z-scores'!RH20)</f>
        <v>-2.9569999999999999E-2</v>
      </c>
      <c r="RI20" s="7">
        <f>IF(OR('Z-scores'!RI20&gt;3,'Z-scores'!RI20&lt;-3),"",'Z-scores'!RI20)</f>
        <v>-0.35487000000000002</v>
      </c>
      <c r="RJ20" s="7">
        <f>IF(OR('Z-scores'!RJ20&gt;3,'Z-scores'!RJ20&lt;-3),"",'Z-scores'!RJ20)</f>
        <v>-9.9390000000000006E-2</v>
      </c>
      <c r="RK20" s="7">
        <f>IF(OR('Z-scores'!RK20&gt;3,'Z-scores'!RK20&lt;-3),"",'Z-scores'!RK20)</f>
        <v>-0.39101000000000002</v>
      </c>
      <c r="RL20" s="7">
        <f>IF(OR('Z-scores'!RL20&gt;3,'Z-scores'!RL20&lt;-3),"",'Z-scores'!RL20)</f>
        <v>-0.54310999999999998</v>
      </c>
      <c r="RM20" s="7">
        <f>IF(OR('Z-scores'!RM20&gt;3,'Z-scores'!RM20&lt;-3),"",'Z-scores'!RM20)</f>
        <v>-0.58660999999999996</v>
      </c>
      <c r="RN20" s="7">
        <f>IF(OR('Z-scores'!RN20&gt;3,'Z-scores'!RN20&lt;-3),"",'Z-scores'!RN20)</f>
        <v>-7.8409999999999994E-2</v>
      </c>
      <c r="RO20" s="7">
        <f>IF(OR('Z-scores'!RO20&gt;3,'Z-scores'!RO20&lt;-3),"",'Z-scores'!RO20)</f>
        <v>-8.6260000000000003E-2</v>
      </c>
      <c r="RP20" s="7">
        <f>IF(OR('Z-scores'!RP20&gt;3,'Z-scores'!RP20&lt;-3),"",'Z-scores'!RP20)</f>
        <v>-0.67666000000000004</v>
      </c>
      <c r="RQ20" s="7">
        <f>IF(OR('Z-scores'!RQ20&gt;3,'Z-scores'!RQ20&lt;-3),"",'Z-scores'!RQ20)</f>
        <v>-0.80781999999999998</v>
      </c>
      <c r="RR20" s="7">
        <f>IF(OR('Z-scores'!RR20&gt;3,'Z-scores'!RR20&lt;-3),"",'Z-scores'!RR20)</f>
        <v>-0.42503999999999997</v>
      </c>
      <c r="RS20" s="7">
        <f>IF(OR('Z-scores'!RS20&gt;3,'Z-scores'!RS20&lt;-3),"",'Z-scores'!RS20)</f>
        <v>-0.42663000000000001</v>
      </c>
      <c r="RT20" s="7">
        <f>IF(OR('Z-scores'!RT20&gt;3,'Z-scores'!RT20&lt;-3),"",'Z-scores'!RT20)</f>
        <v>0.97950000000000004</v>
      </c>
      <c r="RU20" s="7">
        <f>IF(OR('Z-scores'!RU20&gt;3,'Z-scores'!RU20&lt;-3),"",'Z-scores'!RU20)</f>
        <v>0.43329000000000001</v>
      </c>
      <c r="RV20" s="7">
        <f>IF(OR('Z-scores'!RV20&gt;3,'Z-scores'!RV20&lt;-3),"",'Z-scores'!RV20)</f>
        <v>0.35238000000000003</v>
      </c>
      <c r="RW20" s="7">
        <f>IF(OR('Z-scores'!RW20&gt;3,'Z-scores'!RW20&lt;-3),"",'Z-scores'!RW20)</f>
        <v>-0.19369</v>
      </c>
      <c r="RX20" s="7">
        <f>IF(OR('Z-scores'!RX20&gt;3,'Z-scores'!RX20&lt;-3),"",'Z-scores'!RX20)</f>
        <v>-0.30325999999999997</v>
      </c>
      <c r="RY20" s="7">
        <f>IF(OR('Z-scores'!RY20&gt;3,'Z-scores'!RY20&lt;-3),"",'Z-scores'!RY20)</f>
        <v>-0.27871000000000001</v>
      </c>
      <c r="RZ20" s="7">
        <f>IF(OR('Z-scores'!RZ20&gt;3,'Z-scores'!RZ20&lt;-3),"",'Z-scores'!RZ20)</f>
        <v>-0.73838000000000004</v>
      </c>
      <c r="SA20" s="7">
        <f>IF(OR('Z-scores'!SA20&gt;3,'Z-scores'!SA20&lt;-3),"",'Z-scores'!SA20)</f>
        <v>-0.10834000000000001</v>
      </c>
      <c r="SB20" s="7">
        <f>IF(OR('Z-scores'!SB20&gt;3,'Z-scores'!SB20&lt;-3),"",'Z-scores'!SB20)</f>
        <v>-0.33112000000000003</v>
      </c>
      <c r="SC20" s="7">
        <f>IF(OR('Z-scores'!SC20&gt;3,'Z-scores'!SC20&lt;-3),"",'Z-scores'!SC20)</f>
        <v>-0.21440999999999999</v>
      </c>
      <c r="SD20" s="7">
        <f>IF(OR('Z-scores'!SD20&gt;3,'Z-scores'!SD20&lt;-3),"",'Z-scores'!SD20)</f>
        <v>2.4261499999999998</v>
      </c>
      <c r="SE20" s="7">
        <f>IF(OR('Z-scores'!SE20&gt;3,'Z-scores'!SE20&lt;-3),"",'Z-scores'!SE20)</f>
        <v>-0.14799000000000001</v>
      </c>
      <c r="SF20" s="7">
        <f>IF(OR('Z-scores'!SF20&gt;3,'Z-scores'!SF20&lt;-3),"",'Z-scores'!SF20)</f>
        <v>2.8292999999999999</v>
      </c>
      <c r="SG20" s="7">
        <f>IF(OR('Z-scores'!SG20&gt;3,'Z-scores'!SG20&lt;-3),"",'Z-scores'!SG20)</f>
        <v>-0.51327</v>
      </c>
      <c r="SH20" s="7">
        <f>IF(OR('Z-scores'!SH20&gt;3,'Z-scores'!SH20&lt;-3),"",'Z-scores'!SH20)</f>
        <v>0.62343999999999999</v>
      </c>
      <c r="SI20" s="7">
        <f>IF(OR('Z-scores'!SI20&gt;3,'Z-scores'!SI20&lt;-3),"",'Z-scores'!SI20)</f>
        <v>-0.13208</v>
      </c>
      <c r="SJ20" s="7">
        <f>IF(OR('Z-scores'!SJ20&gt;3,'Z-scores'!SJ20&lt;-3),"",'Z-scores'!SJ20)</f>
        <v>-0.45419999999999999</v>
      </c>
      <c r="SK20" s="7">
        <f>IF(OR('Z-scores'!SK20&gt;3,'Z-scores'!SK20&lt;-3),"",'Z-scores'!SK20)</f>
        <v>2.4580000000000001E-2</v>
      </c>
      <c r="SL20" s="7">
        <f>IF(OR('Z-scores'!SL20&gt;3,'Z-scores'!SL20&lt;-3),"",'Z-scores'!SL20)</f>
        <v>-0.25991999999999998</v>
      </c>
      <c r="SM20" s="7">
        <f>IF(OR('Z-scores'!SM20&gt;3,'Z-scores'!SM20&lt;-3),"",'Z-scores'!SM20)</f>
        <v>-0.14842</v>
      </c>
      <c r="SN20" s="7">
        <f>IF(OR('Z-scores'!SN20&gt;3,'Z-scores'!SN20&lt;-3),"",'Z-scores'!SN20)</f>
        <v>-0.22883999999999999</v>
      </c>
      <c r="SO20" s="7">
        <f>IF(OR('Z-scores'!SO20&gt;3,'Z-scores'!SO20&lt;-3),"",'Z-scores'!SO20)</f>
        <v>0.31938</v>
      </c>
      <c r="SP20" s="7">
        <f>IF(OR('Z-scores'!SP20&gt;3,'Z-scores'!SP20&lt;-3),"",'Z-scores'!SP20)</f>
        <v>-0.17283000000000001</v>
      </c>
      <c r="SQ20" s="7">
        <f>IF(OR('Z-scores'!SQ20&gt;3,'Z-scores'!SQ20&lt;-3),"",'Z-scores'!SQ20)</f>
        <v>-0.36702000000000001</v>
      </c>
      <c r="SR20" s="7">
        <f>IF(OR('Z-scores'!SR20&gt;3,'Z-scores'!SR20&lt;-3),"",'Z-scores'!SR20)</f>
        <v>-0.53657999999999995</v>
      </c>
      <c r="SS20" s="7">
        <f>IF(OR('Z-scores'!SS20&gt;3,'Z-scores'!SS20&lt;-3),"",'Z-scores'!SS20)</f>
        <v>0.52734999999999999</v>
      </c>
      <c r="ST20" s="7">
        <f>IF(OR('Z-scores'!ST20&gt;3,'Z-scores'!ST20&lt;-3),"",'Z-scores'!ST20)</f>
        <v>-0.34005999999999997</v>
      </c>
      <c r="SU20" s="7">
        <f>IF(OR('Z-scores'!SU20&gt;3,'Z-scores'!SU20&lt;-3),"",'Z-scores'!SU20)</f>
        <v>-0.18682000000000001</v>
      </c>
      <c r="SV20" s="7">
        <f>IF(OR('Z-scores'!SV20&gt;3,'Z-scores'!SV20&lt;-3),"",'Z-scores'!SV20)</f>
        <v>0.50900999999999996</v>
      </c>
      <c r="SW20" s="7">
        <f>IF(OR('Z-scores'!SW20&gt;3,'Z-scores'!SW20&lt;-3),"",'Z-scores'!SW20)</f>
        <v>0.18682000000000001</v>
      </c>
      <c r="SX20" s="7">
        <f>IF(OR('Z-scores'!SX20&gt;3,'Z-scores'!SX20&lt;-3),"",'Z-scores'!SX20)</f>
        <v>-0.33482000000000001</v>
      </c>
      <c r="SY20" s="7">
        <f>IF(OR('Z-scores'!SY20&gt;3,'Z-scores'!SY20&lt;-3),"",'Z-scores'!SY20)</f>
        <v>-7.1529999999999996E-2</v>
      </c>
      <c r="SZ20" s="7">
        <f>IF(OR('Z-scores'!SZ20&gt;3,'Z-scores'!SZ20&lt;-3),"",'Z-scores'!SZ20)</f>
        <v>-0.12817000000000001</v>
      </c>
      <c r="TA20" s="7">
        <f>IF(OR('Z-scores'!TA20&gt;3,'Z-scores'!TA20&lt;-3),"",'Z-scores'!TA20)</f>
        <v>-0.33139000000000002</v>
      </c>
      <c r="TB20" s="7">
        <f>IF(OR('Z-scores'!TB20&gt;3,'Z-scores'!TB20&lt;-3),"",'Z-scores'!TB20)</f>
        <v>1.7809900000000001</v>
      </c>
      <c r="TC20" s="7">
        <f>IF(OR('Z-scores'!TC20&gt;3,'Z-scores'!TC20&lt;-3),"",'Z-scores'!TC20)</f>
        <v>0.64871000000000001</v>
      </c>
      <c r="TD20" s="7">
        <f>IF(OR('Z-scores'!TD20&gt;3,'Z-scores'!TD20&lt;-3),"",'Z-scores'!TD20)</f>
        <v>2.8660700000000001</v>
      </c>
      <c r="TE20" s="7">
        <f>IF(OR('Z-scores'!TE20&gt;3,'Z-scores'!TE20&lt;-3),"",'Z-scores'!TE20)</f>
        <v>-0.37330999999999998</v>
      </c>
      <c r="TF20" s="7">
        <f>IF(OR('Z-scores'!TF20&gt;3,'Z-scores'!TF20&lt;-3),"",'Z-scores'!TF20)</f>
        <v>2.0381100000000001</v>
      </c>
      <c r="TG20" s="7">
        <f>IF(OR('Z-scores'!TG20&gt;3,'Z-scores'!TG20&lt;-3),"",'Z-scores'!TG20)</f>
        <v>-0.18229000000000001</v>
      </c>
      <c r="TH20" s="7">
        <f>IF(OR('Z-scores'!TH20&gt;3,'Z-scores'!TH20&lt;-3),"",'Z-scores'!TH20)</f>
        <v>-0.57257000000000002</v>
      </c>
      <c r="TI20" s="7">
        <f>IF(OR('Z-scores'!TI20&gt;3,'Z-scores'!TI20&lt;-3),"",'Z-scores'!TI20)</f>
        <v>-0.2049</v>
      </c>
      <c r="TJ20" s="7">
        <f>IF(OR('Z-scores'!TJ20&gt;3,'Z-scores'!TJ20&lt;-3),"",'Z-scores'!TJ20)</f>
        <v>-0.12639</v>
      </c>
      <c r="TK20" s="7">
        <f>IF(OR('Z-scores'!TK20&gt;3,'Z-scores'!TK20&lt;-3),"",'Z-scores'!TK20)</f>
        <v>0.33072000000000001</v>
      </c>
      <c r="TL20" s="7">
        <f>IF(OR('Z-scores'!TL20&gt;3,'Z-scores'!TL20&lt;-3),"",'Z-scores'!TL20)</f>
        <v>1.71516</v>
      </c>
      <c r="TM20" s="7">
        <f>IF(OR('Z-scores'!TM20&gt;3,'Z-scores'!TM20&lt;-3),"",'Z-scores'!TM20)</f>
        <v>9.7239999999999993E-2</v>
      </c>
      <c r="TN20" s="7">
        <f>IF(OR('Z-scores'!TN20&gt;3,'Z-scores'!TN20&lt;-3),"",'Z-scores'!TN20)</f>
        <v>0.66617000000000004</v>
      </c>
      <c r="TO20" s="7">
        <f>IF(OR('Z-scores'!TO20&gt;3,'Z-scores'!TO20&lt;-3),"",'Z-scores'!TO20)</f>
        <v>-0.10978</v>
      </c>
      <c r="TP20" s="7">
        <f>IF(OR('Z-scores'!TP20&gt;3,'Z-scores'!TP20&lt;-3),"",'Z-scores'!TP20)</f>
        <v>-0.12175</v>
      </c>
      <c r="TQ20" s="7">
        <f>IF(OR('Z-scores'!TQ20&gt;3,'Z-scores'!TQ20&lt;-3),"",'Z-scores'!TQ20)</f>
        <v>-0.49314000000000002</v>
      </c>
      <c r="TR20" s="7">
        <f>IF(OR('Z-scores'!TR20&gt;3,'Z-scores'!TR20&lt;-3),"",'Z-scores'!TR20)</f>
        <v>-0.44107000000000002</v>
      </c>
      <c r="TS20" s="7">
        <f>IF(OR('Z-scores'!TS20&gt;3,'Z-scores'!TS20&lt;-3),"",'Z-scores'!TS20)</f>
        <v>-0.48216999999999999</v>
      </c>
      <c r="TT20" s="7">
        <f>IF(OR('Z-scores'!TT20&gt;3,'Z-scores'!TT20&lt;-3),"",'Z-scores'!TT20)</f>
        <v>-0.51946000000000003</v>
      </c>
      <c r="TU20" s="7">
        <f>IF(OR('Z-scores'!TU20&gt;3,'Z-scores'!TU20&lt;-3),"",'Z-scores'!TU20)</f>
        <v>0.45851999999999998</v>
      </c>
      <c r="TV20" s="7">
        <f>IF(OR('Z-scores'!TV20&gt;3,'Z-scores'!TV20&lt;-3),"",'Z-scores'!TV20)</f>
        <v>0.24034</v>
      </c>
      <c r="TW20" s="7">
        <f>IF(OR('Z-scores'!TW20&gt;3,'Z-scores'!TW20&lt;-3),"",'Z-scores'!TW20)</f>
        <v>-0.21043000000000001</v>
      </c>
      <c r="TX20" s="7">
        <f>IF(OR('Z-scores'!TX20&gt;3,'Z-scores'!TX20&lt;-3),"",'Z-scores'!TX20)</f>
        <v>-0.24426</v>
      </c>
      <c r="TY20" s="7">
        <f>IF(OR('Z-scores'!TY20&gt;3,'Z-scores'!TY20&lt;-3),"",'Z-scores'!TY20)</f>
        <v>8.3489999999999995E-2</v>
      </c>
      <c r="TZ20" s="7">
        <f>IF(OR('Z-scores'!TZ20&gt;3,'Z-scores'!TZ20&lt;-3),"",'Z-scores'!TZ20)</f>
        <v>-5.5190000000000003E-2</v>
      </c>
      <c r="UA20" s="7">
        <f>IF(OR('Z-scores'!UA20&gt;3,'Z-scores'!UA20&lt;-3),"",'Z-scores'!UA20)</f>
        <v>-0.27065</v>
      </c>
      <c r="UB20" s="7">
        <f>IF(OR('Z-scores'!UB20&gt;3,'Z-scores'!UB20&lt;-3),"",'Z-scores'!UB20)</f>
        <v>9.214E-2</v>
      </c>
      <c r="UC20" s="7">
        <f>IF(OR('Z-scores'!UC20&gt;3,'Z-scores'!UC20&lt;-3),"",'Z-scores'!UC20)</f>
        <v>-0.79337999999999997</v>
      </c>
      <c r="UD20" s="7">
        <f>IF(OR('Z-scores'!UD20&gt;3,'Z-scores'!UD20&lt;-3),"",'Z-scores'!UD20)</f>
        <v>0.26067000000000001</v>
      </c>
      <c r="UE20" s="7"/>
      <c r="UF20" s="7"/>
      <c r="UG20" s="7"/>
    </row>
    <row r="21" spans="1:553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</row>
    <row r="22" spans="1:553" x14ac:dyDescent="0.25">
      <c r="A22" t="s">
        <v>1307</v>
      </c>
      <c r="C22" s="7">
        <f t="shared" ref="C22:BN22" si="0">AVERAGE(C13:C20)-AVERAGE(C4:C12)</f>
        <v>-9.3466250000000028E-2</v>
      </c>
      <c r="D22" s="7">
        <f t="shared" si="0"/>
        <v>-0.51022499999999993</v>
      </c>
      <c r="E22" s="7">
        <f t="shared" si="0"/>
        <v>4.8210000000000031E-2</v>
      </c>
      <c r="F22" s="7">
        <f t="shared" si="0"/>
        <v>-0.2773727777777778</v>
      </c>
      <c r="G22" s="7">
        <f t="shared" si="0"/>
        <v>9.1381249999999997E-2</v>
      </c>
      <c r="H22" s="7">
        <f t="shared" si="0"/>
        <v>0.10983625000000002</v>
      </c>
      <c r="I22" s="7">
        <f t="shared" si="0"/>
        <v>9.4128749999999983E-2</v>
      </c>
      <c r="J22" s="7">
        <f t="shared" si="0"/>
        <v>-2.9664999999999997E-2</v>
      </c>
      <c r="K22" s="7">
        <f t="shared" si="0"/>
        <v>-6.4411111111110971E-3</v>
      </c>
      <c r="L22" s="7">
        <f t="shared" si="0"/>
        <v>-9.0279444444444495E-2</v>
      </c>
      <c r="M22" s="7">
        <f t="shared" si="0"/>
        <v>0.22348986111111113</v>
      </c>
      <c r="N22" s="7">
        <f t="shared" si="0"/>
        <v>0.22857375000000002</v>
      </c>
      <c r="O22" s="7">
        <f t="shared" si="0"/>
        <v>0.10124374999999997</v>
      </c>
      <c r="P22" s="7">
        <f t="shared" si="0"/>
        <v>0.26142347222222223</v>
      </c>
      <c r="Q22" s="7">
        <f t="shared" si="0"/>
        <v>0.25539541666666665</v>
      </c>
      <c r="R22" s="7">
        <f t="shared" si="0"/>
        <v>6.2875138888888862E-2</v>
      </c>
      <c r="S22" s="7">
        <f t="shared" si="0"/>
        <v>-0.49886013888888892</v>
      </c>
      <c r="T22" s="7">
        <f t="shared" si="0"/>
        <v>0.23467097222222216</v>
      </c>
      <c r="U22" s="7">
        <f t="shared" si="0"/>
        <v>0.28742736111111111</v>
      </c>
      <c r="V22" s="7">
        <f t="shared" si="0"/>
        <v>0.60862361111111107</v>
      </c>
      <c r="W22" s="7">
        <f t="shared" si="0"/>
        <v>0.23764708333333334</v>
      </c>
      <c r="X22" s="7">
        <f t="shared" si="0"/>
        <v>0.37606486111111109</v>
      </c>
      <c r="Y22" s="7">
        <f t="shared" si="0"/>
        <v>0.15264500000000003</v>
      </c>
      <c r="Z22" s="7">
        <f t="shared" si="0"/>
        <v>0.60663555555555559</v>
      </c>
      <c r="AA22" s="7">
        <f t="shared" si="0"/>
        <v>0.10195972222222226</v>
      </c>
      <c r="AB22" s="7">
        <f t="shared" si="0"/>
        <v>0.83849791666666673</v>
      </c>
      <c r="AC22" s="7">
        <f t="shared" si="0"/>
        <v>1.1106313888888888</v>
      </c>
      <c r="AD22" s="7">
        <f t="shared" si="0"/>
        <v>0.4937261111111112</v>
      </c>
      <c r="AE22" s="7">
        <f t="shared" si="0"/>
        <v>0.72626361111111115</v>
      </c>
      <c r="AF22" s="7">
        <f t="shared" si="0"/>
        <v>-0.15567861111111109</v>
      </c>
      <c r="AG22" s="7">
        <f t="shared" si="0"/>
        <v>0.45840333333333333</v>
      </c>
      <c r="AH22" s="7">
        <f t="shared" si="0"/>
        <v>-0.18486874999999997</v>
      </c>
      <c r="AI22" s="7">
        <f t="shared" si="0"/>
        <v>-0.52805180555555542</v>
      </c>
      <c r="AJ22" s="7">
        <f t="shared" si="0"/>
        <v>-3.5241250000000002E-2</v>
      </c>
      <c r="AK22" s="7">
        <f t="shared" si="0"/>
        <v>7.760125000000001E-2</v>
      </c>
      <c r="AL22" s="7">
        <f t="shared" si="0"/>
        <v>0.19156000000000001</v>
      </c>
      <c r="AM22" s="7">
        <f t="shared" si="0"/>
        <v>7.1565000000000017E-2</v>
      </c>
      <c r="AN22" s="7">
        <f t="shared" si="0"/>
        <v>0.74194958333333338</v>
      </c>
      <c r="AO22" s="7">
        <f t="shared" si="0"/>
        <v>0.50974958333333331</v>
      </c>
      <c r="AP22" s="7">
        <f t="shared" si="0"/>
        <v>0.13962749999999999</v>
      </c>
      <c r="AQ22" s="7">
        <f t="shared" si="0"/>
        <v>-2.8201249999999983E-2</v>
      </c>
      <c r="AR22" s="7">
        <f t="shared" si="0"/>
        <v>-0.27535152777777783</v>
      </c>
      <c r="AS22" s="7">
        <f t="shared" si="0"/>
        <v>0.2876176388888888</v>
      </c>
      <c r="AT22" s="7">
        <f t="shared" si="0"/>
        <v>0.8868097222222221</v>
      </c>
      <c r="AU22" s="7">
        <f t="shared" si="0"/>
        <v>0.20541476190476193</v>
      </c>
      <c r="AV22" s="7">
        <f t="shared" si="0"/>
        <v>0.12357492063492054</v>
      </c>
      <c r="AW22" s="7">
        <f t="shared" si="0"/>
        <v>1.006653888888889</v>
      </c>
      <c r="AX22" s="7">
        <f t="shared" si="0"/>
        <v>0.5928029166666664</v>
      </c>
      <c r="AY22" s="7">
        <f t="shared" si="0"/>
        <v>-0.2084419047619048</v>
      </c>
      <c r="AZ22" s="7">
        <f t="shared" si="0"/>
        <v>0.84073138888888888</v>
      </c>
      <c r="BA22" s="7">
        <f t="shared" si="0"/>
        <v>0.35234736111111109</v>
      </c>
      <c r="BB22" s="7">
        <f t="shared" si="0"/>
        <v>0.11168305555555555</v>
      </c>
      <c r="BC22" s="7">
        <f t="shared" si="0"/>
        <v>-9.1513888888886889E-4</v>
      </c>
      <c r="BD22" s="7">
        <f t="shared" si="0"/>
        <v>-1.2051111111111141E-2</v>
      </c>
      <c r="BE22" s="7">
        <f t="shared" si="0"/>
        <v>0.41627097222222226</v>
      </c>
      <c r="BF22" s="7">
        <f t="shared" si="0"/>
        <v>-0.34689208333333327</v>
      </c>
      <c r="BG22" s="7">
        <f t="shared" si="0"/>
        <v>-0.38641499999999995</v>
      </c>
      <c r="BH22" s="7">
        <f t="shared" si="0"/>
        <v>-0.21523750000000003</v>
      </c>
      <c r="BI22" s="7">
        <f t="shared" si="0"/>
        <v>-1.4363750000000008E-2</v>
      </c>
      <c r="BJ22" s="7">
        <f t="shared" si="0"/>
        <v>0.18408249999999998</v>
      </c>
      <c r="BK22" s="7">
        <f t="shared" si="0"/>
        <v>9.0726250000000008E-2</v>
      </c>
      <c r="BL22" s="7">
        <f t="shared" si="0"/>
        <v>0.48938402777777779</v>
      </c>
      <c r="BM22" s="7">
        <f t="shared" si="0"/>
        <v>-0.49493138888888882</v>
      </c>
      <c r="BN22" s="7">
        <f t="shared" si="0"/>
        <v>-0.13285958333333334</v>
      </c>
      <c r="BO22" s="7">
        <f t="shared" ref="BO22:DZ22" si="1">AVERAGE(BO13:BO20)-AVERAGE(BO4:BO12)</f>
        <v>0.63125958333333343</v>
      </c>
      <c r="BP22" s="7">
        <f t="shared" si="1"/>
        <v>0.37276152777777782</v>
      </c>
      <c r="BQ22" s="7">
        <f t="shared" si="1"/>
        <v>-0.15298347222222214</v>
      </c>
      <c r="BR22" s="7">
        <f t="shared" si="1"/>
        <v>0.89369819444444432</v>
      </c>
      <c r="BS22" s="7">
        <f t="shared" si="1"/>
        <v>0.748915</v>
      </c>
      <c r="BT22" s="7">
        <f t="shared" si="1"/>
        <v>9.694597222222226E-2</v>
      </c>
      <c r="BU22" s="7">
        <f t="shared" si="1"/>
        <v>0.24920499999999998</v>
      </c>
      <c r="BV22" s="7">
        <f t="shared" si="1"/>
        <v>0.26862124999999998</v>
      </c>
      <c r="BW22" s="7">
        <f t="shared" si="1"/>
        <v>0.41122069444444448</v>
      </c>
      <c r="BX22" s="7">
        <f t="shared" si="1"/>
        <v>0.49324555555555555</v>
      </c>
      <c r="BY22" s="7">
        <f t="shared" si="1"/>
        <v>0.53489555555555546</v>
      </c>
      <c r="BZ22" s="7">
        <f t="shared" si="1"/>
        <v>-1.4375555555555555E-2</v>
      </c>
      <c r="CA22" s="7">
        <f t="shared" si="1"/>
        <v>-0.39860875000000001</v>
      </c>
      <c r="CB22" s="7">
        <f t="shared" si="1"/>
        <v>4.2612499999999942E-3</v>
      </c>
      <c r="CC22" s="7">
        <f t="shared" si="1"/>
        <v>5.6136249999999999E-2</v>
      </c>
      <c r="CD22" s="7">
        <f t="shared" si="1"/>
        <v>0.6209898611111111</v>
      </c>
      <c r="CE22" s="7">
        <f t="shared" si="1"/>
        <v>0.47480763888888894</v>
      </c>
      <c r="CF22" s="7">
        <f t="shared" si="1"/>
        <v>-8.6569027777777779E-2</v>
      </c>
      <c r="CG22" s="7">
        <f t="shared" si="1"/>
        <v>0.4619644444444444</v>
      </c>
      <c r="CH22" s="7">
        <f t="shared" si="1"/>
        <v>0.41613793650793651</v>
      </c>
      <c r="CI22" s="7">
        <f t="shared" si="1"/>
        <v>0.26265708333333337</v>
      </c>
      <c r="CJ22" s="7">
        <f t="shared" si="1"/>
        <v>0.63915041666666661</v>
      </c>
      <c r="CK22" s="7">
        <f t="shared" si="1"/>
        <v>0.42864791666666668</v>
      </c>
      <c r="CL22" s="7">
        <f t="shared" si="1"/>
        <v>0.29071777777777785</v>
      </c>
      <c r="CM22" s="7">
        <f t="shared" si="1"/>
        <v>0.15281444444444447</v>
      </c>
      <c r="CN22" s="7">
        <f t="shared" si="1"/>
        <v>7.0455555555555535E-2</v>
      </c>
      <c r="CO22" s="7">
        <f t="shared" si="1"/>
        <v>0.25935749999999991</v>
      </c>
      <c r="CP22" s="7">
        <f t="shared" si="1"/>
        <v>0.57644269841269846</v>
      </c>
      <c r="CQ22" s="7">
        <f t="shared" si="1"/>
        <v>1.0287279166666665</v>
      </c>
      <c r="CR22" s="7">
        <f t="shared" si="1"/>
        <v>0.8100606944444444</v>
      </c>
      <c r="CS22" s="7">
        <f t="shared" si="1"/>
        <v>0.52572624999999995</v>
      </c>
      <c r="CT22" s="7">
        <f t="shared" si="1"/>
        <v>-0.14316958333333329</v>
      </c>
      <c r="CU22" s="7">
        <f t="shared" si="1"/>
        <v>0.11107958333333329</v>
      </c>
      <c r="CV22" s="7">
        <f t="shared" si="1"/>
        <v>0.75523208333333325</v>
      </c>
      <c r="CW22" s="7">
        <f t="shared" si="1"/>
        <v>0.23997152777777778</v>
      </c>
      <c r="CX22" s="7">
        <f t="shared" si="1"/>
        <v>0.27374611111111113</v>
      </c>
      <c r="CY22" s="7">
        <f t="shared" si="1"/>
        <v>0.71177208333333319</v>
      </c>
      <c r="CZ22" s="7">
        <f t="shared" si="1"/>
        <v>0.76435999999999993</v>
      </c>
      <c r="DA22" s="7">
        <f t="shared" si="1"/>
        <v>0.43743138888888899</v>
      </c>
      <c r="DB22" s="7">
        <f t="shared" si="1"/>
        <v>0.71869388888888874</v>
      </c>
      <c r="DC22" s="7">
        <f t="shared" si="1"/>
        <v>0.82431930555555566</v>
      </c>
      <c r="DD22" s="7">
        <f t="shared" si="1"/>
        <v>0.3709777777777778</v>
      </c>
      <c r="DE22" s="7">
        <f t="shared" si="1"/>
        <v>0.37196750000000001</v>
      </c>
      <c r="DF22" s="7">
        <f t="shared" si="1"/>
        <v>0.16799055555555553</v>
      </c>
      <c r="DG22" s="7">
        <f t="shared" si="1"/>
        <v>-1.5931388888888891E-2</v>
      </c>
      <c r="DH22" s="7">
        <f t="shared" si="1"/>
        <v>0.77902263888888901</v>
      </c>
      <c r="DI22" s="7">
        <f t="shared" si="1"/>
        <v>0.76066374999999986</v>
      </c>
      <c r="DJ22" s="7">
        <f t="shared" si="1"/>
        <v>0.95528777777777774</v>
      </c>
      <c r="DK22" s="7">
        <f t="shared" si="1"/>
        <v>0.67152250000000002</v>
      </c>
      <c r="DL22" s="7">
        <f t="shared" si="1"/>
        <v>0.6688036111111112</v>
      </c>
      <c r="DM22" s="7">
        <f t="shared" si="1"/>
        <v>0.46669611111111114</v>
      </c>
      <c r="DN22" s="7">
        <f t="shared" si="1"/>
        <v>0.35451444444444441</v>
      </c>
      <c r="DO22" s="7">
        <f t="shared" si="1"/>
        <v>1.0801587500000001</v>
      </c>
      <c r="DP22" s="7">
        <f t="shared" si="1"/>
        <v>0.86919111111111103</v>
      </c>
      <c r="DQ22" s="7">
        <f t="shared" si="1"/>
        <v>0.38216222222222218</v>
      </c>
      <c r="DR22" s="7">
        <f t="shared" si="1"/>
        <v>0.61411333333333329</v>
      </c>
      <c r="DS22" s="7">
        <f t="shared" si="1"/>
        <v>0.35177486111111111</v>
      </c>
      <c r="DT22" s="7">
        <f t="shared" si="1"/>
        <v>0.33052013888888887</v>
      </c>
      <c r="DU22" s="7">
        <f t="shared" si="1"/>
        <v>0.81792208333333338</v>
      </c>
      <c r="DV22" s="7">
        <f t="shared" si="1"/>
        <v>0.97196083333333327</v>
      </c>
      <c r="DW22" s="7">
        <f t="shared" si="1"/>
        <v>0.92676902777777781</v>
      </c>
      <c r="DX22" s="7">
        <f t="shared" si="1"/>
        <v>0.59502833333333327</v>
      </c>
      <c r="DY22" s="7">
        <f t="shared" si="1"/>
        <v>1.0120666666666667</v>
      </c>
      <c r="DZ22" s="7">
        <f t="shared" si="1"/>
        <v>-0.29848944444444447</v>
      </c>
      <c r="EA22" s="7">
        <f t="shared" ref="EA22:GL22" si="2">AVERAGE(EA13:EA20)-AVERAGE(EA4:EA12)</f>
        <v>7.8874027777777772E-2</v>
      </c>
      <c r="EB22" s="7">
        <f t="shared" si="2"/>
        <v>-0.2134315277777778</v>
      </c>
      <c r="EC22" s="7">
        <f t="shared" si="2"/>
        <v>0.27747625000000004</v>
      </c>
      <c r="ED22" s="7">
        <f t="shared" si="2"/>
        <v>0.16180749999999997</v>
      </c>
      <c r="EE22" s="7">
        <f t="shared" si="2"/>
        <v>-0.18162492063492064</v>
      </c>
      <c r="EF22" s="7">
        <f t="shared" si="2"/>
        <v>-9.6504583333333324E-2</v>
      </c>
      <c r="EG22" s="7">
        <f t="shared" si="2"/>
        <v>-0.20920875000000005</v>
      </c>
      <c r="EH22" s="7">
        <f t="shared" si="2"/>
        <v>0.14427875000000001</v>
      </c>
      <c r="EI22" s="7">
        <f t="shared" si="2"/>
        <v>4.6928749999999964E-2</v>
      </c>
      <c r="EJ22" s="7">
        <f t="shared" si="2"/>
        <v>-0.15365095238095239</v>
      </c>
      <c r="EK22" s="7">
        <f t="shared" si="2"/>
        <v>-0.45069236111111116</v>
      </c>
      <c r="EL22" s="7">
        <f t="shared" si="2"/>
        <v>-0.53692958333333329</v>
      </c>
      <c r="EM22" s="7">
        <f t="shared" si="2"/>
        <v>8.6974999999999969E-2</v>
      </c>
      <c r="EN22" s="7">
        <f t="shared" si="2"/>
        <v>3.5565000000000041E-2</v>
      </c>
      <c r="EO22" s="7">
        <f t="shared" si="2"/>
        <v>-0.21330619047619048</v>
      </c>
      <c r="EP22" s="7">
        <f t="shared" si="2"/>
        <v>-0.23247125000000002</v>
      </c>
      <c r="EQ22" s="7">
        <f t="shared" si="2"/>
        <v>-0.19164624999999999</v>
      </c>
      <c r="ER22" s="7">
        <f t="shared" si="2"/>
        <v>6.7829999999999974E-2</v>
      </c>
      <c r="ES22" s="7">
        <f t="shared" si="2"/>
        <v>1.0156250000000006E-2</v>
      </c>
      <c r="ET22" s="7">
        <f t="shared" si="2"/>
        <v>-0.12660625</v>
      </c>
      <c r="EU22" s="7">
        <f t="shared" si="2"/>
        <v>3.8892499999999969E-2</v>
      </c>
      <c r="EV22" s="7">
        <f t="shared" si="2"/>
        <v>9.7723750000000026E-2</v>
      </c>
      <c r="EW22" s="7">
        <f t="shared" si="2"/>
        <v>0.32678500000000005</v>
      </c>
      <c r="EX22" s="7">
        <f t="shared" si="2"/>
        <v>0.25990375000000004</v>
      </c>
      <c r="EY22" s="7">
        <f t="shared" si="2"/>
        <v>-0.16798317460317463</v>
      </c>
      <c r="EZ22" s="7">
        <f t="shared" si="2"/>
        <v>-0.41231861111111112</v>
      </c>
      <c r="FA22" s="7">
        <f t="shared" si="2"/>
        <v>-0.38321888888888878</v>
      </c>
      <c r="FB22" s="7">
        <f t="shared" si="2"/>
        <v>0.21967374999999995</v>
      </c>
      <c r="FC22" s="7">
        <f t="shared" si="2"/>
        <v>-0.66386541666666676</v>
      </c>
      <c r="FD22" s="7">
        <f t="shared" si="2"/>
        <v>-8.0617499999999953E-2</v>
      </c>
      <c r="FE22" s="7">
        <f t="shared" si="2"/>
        <v>1.0628750000000076E-2</v>
      </c>
      <c r="FF22" s="7">
        <f t="shared" si="2"/>
        <v>9.5026250000000007E-2</v>
      </c>
      <c r="FG22" s="7">
        <f t="shared" si="2"/>
        <v>5.4956249999999957E-2</v>
      </c>
      <c r="FH22" s="7">
        <f t="shared" si="2"/>
        <v>-0.25727624999999998</v>
      </c>
      <c r="FI22" s="7">
        <f t="shared" si="2"/>
        <v>-0.35183999999999993</v>
      </c>
      <c r="FJ22" s="7">
        <f t="shared" si="2"/>
        <v>-0.21149374999999995</v>
      </c>
      <c r="FK22" s="7">
        <f t="shared" si="2"/>
        <v>-3.2322500000000032E-2</v>
      </c>
      <c r="FL22" s="7">
        <f t="shared" si="2"/>
        <v>0.22185125</v>
      </c>
      <c r="FM22" s="7">
        <f t="shared" si="2"/>
        <v>-0.14809624999999998</v>
      </c>
      <c r="FN22" s="7">
        <f t="shared" si="2"/>
        <v>-0.47500958333333332</v>
      </c>
      <c r="FO22" s="7">
        <f t="shared" si="2"/>
        <v>-0.42921930555555554</v>
      </c>
      <c r="FP22" s="7">
        <f t="shared" si="2"/>
        <v>-0.37136152777777776</v>
      </c>
      <c r="FQ22" s="7">
        <f t="shared" si="2"/>
        <v>0.13846125000000001</v>
      </c>
      <c r="FR22" s="7">
        <f t="shared" si="2"/>
        <v>-0.60968250000000002</v>
      </c>
      <c r="FS22" s="7">
        <f t="shared" si="2"/>
        <v>-0.18367</v>
      </c>
      <c r="FT22" s="7">
        <f t="shared" si="2"/>
        <v>-0.12364000000000006</v>
      </c>
      <c r="FU22" s="7">
        <f t="shared" si="2"/>
        <v>0.18941875</v>
      </c>
      <c r="FV22" s="7">
        <f t="shared" si="2"/>
        <v>-3.9687499999999987E-2</v>
      </c>
      <c r="FW22" s="7">
        <f t="shared" si="2"/>
        <v>0.83087513888888886</v>
      </c>
      <c r="FX22" s="7">
        <f t="shared" si="2"/>
        <v>0.71240277777777783</v>
      </c>
      <c r="FY22" s="7">
        <f t="shared" si="2"/>
        <v>1.0358926388888889</v>
      </c>
      <c r="FZ22" s="7">
        <f t="shared" si="2"/>
        <v>1.3160395833333332</v>
      </c>
      <c r="GA22" s="7">
        <f t="shared" si="2"/>
        <v>1.1679955555555557</v>
      </c>
      <c r="GB22" s="7">
        <f t="shared" si="2"/>
        <v>0.68862527777777782</v>
      </c>
      <c r="GC22" s="7">
        <f t="shared" si="2"/>
        <v>0.22188791666666666</v>
      </c>
      <c r="GD22" s="7">
        <f t="shared" si="2"/>
        <v>0.87967194444444441</v>
      </c>
      <c r="GE22" s="7">
        <f t="shared" si="2"/>
        <v>0.13663638888888885</v>
      </c>
      <c r="GF22" s="7">
        <f t="shared" si="2"/>
        <v>1.4384243055555557</v>
      </c>
      <c r="GG22" s="7">
        <f t="shared" si="2"/>
        <v>1.2051630555555555</v>
      </c>
      <c r="GH22" s="7">
        <f t="shared" si="2"/>
        <v>0.692155873015873</v>
      </c>
      <c r="GI22" s="7">
        <f t="shared" si="2"/>
        <v>0.32445444444444449</v>
      </c>
      <c r="GJ22" s="7">
        <f t="shared" si="2"/>
        <v>0.56365041666666671</v>
      </c>
      <c r="GK22" s="7">
        <f t="shared" si="2"/>
        <v>0.53555902777777775</v>
      </c>
      <c r="GL22" s="7">
        <f t="shared" si="2"/>
        <v>0.51751902777777781</v>
      </c>
      <c r="GM22" s="7">
        <f t="shared" ref="GM22:IX22" si="3">AVERAGE(GM13:GM20)-AVERAGE(GM4:GM12)</f>
        <v>0.86321861111111098</v>
      </c>
      <c r="GN22" s="7">
        <f t="shared" si="3"/>
        <v>0.33009513888888886</v>
      </c>
      <c r="GO22" s="7">
        <f t="shared" si="3"/>
        <v>0.3783008333333332</v>
      </c>
      <c r="GP22" s="7">
        <f t="shared" si="3"/>
        <v>0.12142027777777772</v>
      </c>
      <c r="GQ22" s="7">
        <f t="shared" si="3"/>
        <v>-0.12324999999999997</v>
      </c>
      <c r="GR22" s="7">
        <f t="shared" si="3"/>
        <v>0.14416000000000001</v>
      </c>
      <c r="GS22" s="7">
        <f t="shared" si="3"/>
        <v>0.31415624999999997</v>
      </c>
      <c r="GT22" s="7">
        <f t="shared" si="3"/>
        <v>-6.5029583333333266E-2</v>
      </c>
      <c r="GU22" s="7">
        <f t="shared" si="3"/>
        <v>0.24251624999999999</v>
      </c>
      <c r="GV22" s="7">
        <f t="shared" si="3"/>
        <v>-3.4432499999999977E-2</v>
      </c>
      <c r="GW22" s="7">
        <f t="shared" si="3"/>
        <v>0.10296125000000009</v>
      </c>
      <c r="GX22" s="7">
        <f t="shared" si="3"/>
        <v>9.5982499999999971E-2</v>
      </c>
      <c r="GY22" s="7">
        <f t="shared" si="3"/>
        <v>0.33311138888888886</v>
      </c>
      <c r="GZ22" s="7">
        <f t="shared" si="3"/>
        <v>6.8441527777777816E-2</v>
      </c>
      <c r="HA22" s="7">
        <f t="shared" si="3"/>
        <v>-5.0205555555555573E-2</v>
      </c>
      <c r="HB22" s="7">
        <f t="shared" si="3"/>
        <v>-2.0205000000000056E-2</v>
      </c>
      <c r="HC22" s="7">
        <f t="shared" si="3"/>
        <v>0.2674875000000001</v>
      </c>
      <c r="HD22" s="7">
        <f t="shared" si="3"/>
        <v>0.18510250000000006</v>
      </c>
      <c r="HE22" s="7">
        <f t="shared" si="3"/>
        <v>-5.6279999999999997E-2</v>
      </c>
      <c r="HF22" s="7">
        <f t="shared" si="3"/>
        <v>8.576375E-2</v>
      </c>
      <c r="HG22" s="7">
        <f t="shared" si="3"/>
        <v>-0.14983972222222219</v>
      </c>
      <c r="HH22" s="7">
        <f t="shared" si="3"/>
        <v>0.49936750000000002</v>
      </c>
      <c r="HI22" s="7">
        <f t="shared" si="3"/>
        <v>0.15920736111111114</v>
      </c>
      <c r="HJ22" s="7">
        <f t="shared" si="3"/>
        <v>-0.32158499999999995</v>
      </c>
      <c r="HK22" s="7">
        <f t="shared" si="3"/>
        <v>-0.32750125000000008</v>
      </c>
      <c r="HL22" s="7">
        <f t="shared" si="3"/>
        <v>-0.20057375000000002</v>
      </c>
      <c r="HM22" s="7">
        <f t="shared" si="3"/>
        <v>-5.507875000000001E-2</v>
      </c>
      <c r="HN22" s="7">
        <f t="shared" si="3"/>
        <v>0.54432999999999998</v>
      </c>
      <c r="HO22" s="7">
        <f t="shared" si="3"/>
        <v>-0.24006125000000006</v>
      </c>
      <c r="HP22" s="7">
        <f t="shared" si="3"/>
        <v>0.14188388888888898</v>
      </c>
      <c r="HQ22" s="7">
        <f t="shared" si="3"/>
        <v>4.3657500000000016E-2</v>
      </c>
      <c r="HR22" s="7">
        <f t="shared" si="3"/>
        <v>0.15413412698412698</v>
      </c>
      <c r="HS22" s="7">
        <f t="shared" si="3"/>
        <v>2.6037500000000158E-3</v>
      </c>
      <c r="HT22" s="7">
        <f t="shared" si="3"/>
        <v>0.29811000000000004</v>
      </c>
      <c r="HU22" s="7">
        <f t="shared" si="3"/>
        <v>0.50016124999999989</v>
      </c>
      <c r="HV22" s="7">
        <f t="shared" si="3"/>
        <v>0.12256125000000004</v>
      </c>
      <c r="HW22" s="7">
        <f t="shared" si="3"/>
        <v>-7.3325555555555533E-2</v>
      </c>
      <c r="HX22" s="7">
        <f t="shared" si="3"/>
        <v>-4.2631250000000009E-2</v>
      </c>
      <c r="HY22" s="7">
        <f t="shared" si="3"/>
        <v>-0.11816625000000006</v>
      </c>
      <c r="HZ22" s="7">
        <f t="shared" si="3"/>
        <v>-3.124624999999992E-2</v>
      </c>
      <c r="IA22" s="7">
        <f t="shared" si="3"/>
        <v>0.11854761904761904</v>
      </c>
      <c r="IB22" s="7">
        <f t="shared" si="3"/>
        <v>5.5443750000000014E-2</v>
      </c>
      <c r="IC22" s="7">
        <f t="shared" si="3"/>
        <v>0.14280571428571431</v>
      </c>
      <c r="ID22" s="7">
        <f t="shared" si="3"/>
        <v>0.57072999999999996</v>
      </c>
      <c r="IE22" s="7">
        <f t="shared" si="3"/>
        <v>0.34479750000000003</v>
      </c>
      <c r="IF22" s="7">
        <f t="shared" si="3"/>
        <v>-5.2471111111111135E-2</v>
      </c>
      <c r="IG22" s="7">
        <f t="shared" si="3"/>
        <v>0</v>
      </c>
      <c r="IH22" s="7">
        <f t="shared" si="3"/>
        <v>-3.0187499999999867E-3</v>
      </c>
      <c r="II22" s="7">
        <f t="shared" si="3"/>
        <v>-6.386E-2</v>
      </c>
      <c r="IJ22" s="7">
        <f t="shared" si="3"/>
        <v>-0.10234874999999999</v>
      </c>
      <c r="IK22" s="7">
        <f t="shared" si="3"/>
        <v>0.17730124999999999</v>
      </c>
      <c r="IL22" s="7">
        <f t="shared" si="3"/>
        <v>0.81262583333333327</v>
      </c>
      <c r="IM22" s="7">
        <f t="shared" si="3"/>
        <v>0.66477194444444443</v>
      </c>
      <c r="IN22" s="7">
        <f t="shared" si="3"/>
        <v>4.557249999999996E-2</v>
      </c>
      <c r="IO22" s="7">
        <f t="shared" si="3"/>
        <v>-6.1962499999999948E-2</v>
      </c>
      <c r="IP22" s="7">
        <f t="shared" si="3"/>
        <v>-0.3422925</v>
      </c>
      <c r="IQ22" s="7">
        <f t="shared" si="3"/>
        <v>-0.24659625000000002</v>
      </c>
      <c r="IR22" s="7">
        <f t="shared" si="3"/>
        <v>-0.17886374999999999</v>
      </c>
      <c r="IS22" s="7">
        <f t="shared" si="3"/>
        <v>0.17866374999999998</v>
      </c>
      <c r="IT22" s="7">
        <f t="shared" si="3"/>
        <v>-0.39541055555555549</v>
      </c>
      <c r="IU22" s="7">
        <f t="shared" si="3"/>
        <v>1.3335000000000014E-2</v>
      </c>
      <c r="IV22" s="7">
        <f t="shared" si="3"/>
        <v>-3.1600000000000017E-2</v>
      </c>
      <c r="IW22" s="7">
        <f t="shared" si="3"/>
        <v>-9.6986249999999996E-2</v>
      </c>
      <c r="IX22" s="7">
        <f t="shared" si="3"/>
        <v>-0.27204749999999994</v>
      </c>
      <c r="IY22" s="7">
        <f t="shared" ref="IY22:LJ22" si="4">AVERAGE(IY13:IY20)-AVERAGE(IY4:IY12)</f>
        <v>-0.38470375000000007</v>
      </c>
      <c r="IZ22" s="7">
        <f t="shared" si="4"/>
        <v>-0.18315625000000002</v>
      </c>
      <c r="JA22" s="7">
        <f t="shared" si="4"/>
        <v>-0.50294249999999996</v>
      </c>
      <c r="JB22" s="7">
        <f t="shared" si="4"/>
        <v>-0.61360541666666668</v>
      </c>
      <c r="JC22" s="7">
        <f t="shared" si="4"/>
        <v>-0.13963736111111114</v>
      </c>
      <c r="JD22" s="7">
        <f t="shared" si="4"/>
        <v>0.13884041666666661</v>
      </c>
      <c r="JE22" s="7">
        <f t="shared" si="4"/>
        <v>-0.15963375000000002</v>
      </c>
      <c r="JF22" s="7">
        <f t="shared" si="4"/>
        <v>-0.32408722222222219</v>
      </c>
      <c r="JG22" s="7">
        <f t="shared" si="4"/>
        <v>0.15636819444444447</v>
      </c>
      <c r="JH22" s="7">
        <f t="shared" si="4"/>
        <v>8.4576190476190194E-3</v>
      </c>
      <c r="JI22" s="7">
        <f t="shared" si="4"/>
        <v>-0.78709166666666674</v>
      </c>
      <c r="JJ22" s="7">
        <f t="shared" si="4"/>
        <v>-0.63831458333333324</v>
      </c>
      <c r="JK22" s="7">
        <f t="shared" si="4"/>
        <v>-0.31475736111111108</v>
      </c>
      <c r="JL22" s="7">
        <f t="shared" si="4"/>
        <v>-0.57571555555555565</v>
      </c>
      <c r="JM22" s="7">
        <f t="shared" si="4"/>
        <v>-0.49348041666666675</v>
      </c>
      <c r="JN22" s="7">
        <f t="shared" si="4"/>
        <v>-0.74127791666666665</v>
      </c>
      <c r="JO22" s="7">
        <f t="shared" si="4"/>
        <v>-0.56711763888888889</v>
      </c>
      <c r="JP22" s="7">
        <f t="shared" si="4"/>
        <v>-0.46375416666666669</v>
      </c>
      <c r="JQ22" s="7">
        <f t="shared" si="4"/>
        <v>-0.5042011111111111</v>
      </c>
      <c r="JR22" s="7">
        <f t="shared" si="4"/>
        <v>-0.38728722222222223</v>
      </c>
      <c r="JS22" s="7">
        <f t="shared" si="4"/>
        <v>-0.47278652777777774</v>
      </c>
      <c r="JT22" s="7">
        <f t="shared" si="4"/>
        <v>-0.18966603174603167</v>
      </c>
      <c r="JU22" s="7">
        <f t="shared" si="4"/>
        <v>-0.51507875000000003</v>
      </c>
      <c r="JV22" s="7">
        <f t="shared" si="4"/>
        <v>5.7173055555555602E-2</v>
      </c>
      <c r="JW22" s="7">
        <f t="shared" si="4"/>
        <v>-0.63424402777777789</v>
      </c>
      <c r="JX22" s="7">
        <f t="shared" si="4"/>
        <v>-0.1334701388888889</v>
      </c>
      <c r="JY22" s="7">
        <f t="shared" si="4"/>
        <v>7.6432500000000014E-2</v>
      </c>
      <c r="JZ22" s="7">
        <f t="shared" si="4"/>
        <v>-0.47315499999999999</v>
      </c>
      <c r="KA22" s="7">
        <f t="shared" si="4"/>
        <v>-0.54316527777777779</v>
      </c>
      <c r="KB22" s="7">
        <f t="shared" si="4"/>
        <v>-0.37720166666666666</v>
      </c>
      <c r="KC22" s="7">
        <f t="shared" si="4"/>
        <v>0.14498250000000001</v>
      </c>
      <c r="KD22" s="7">
        <f t="shared" si="4"/>
        <v>1.3524999999999787E-3</v>
      </c>
      <c r="KE22" s="7">
        <f t="shared" si="4"/>
        <v>-0.12353875000000003</v>
      </c>
      <c r="KF22" s="7">
        <f t="shared" si="4"/>
        <v>-0.27887805555555562</v>
      </c>
      <c r="KG22" s="7">
        <f t="shared" si="4"/>
        <v>-2.0037500000000263E-3</v>
      </c>
      <c r="KH22" s="7">
        <f t="shared" si="4"/>
        <v>0</v>
      </c>
      <c r="KI22" s="7">
        <f t="shared" si="4"/>
        <v>4.3126249999999894E-2</v>
      </c>
      <c r="KJ22" s="7">
        <f t="shared" si="4"/>
        <v>4.240374999999999E-2</v>
      </c>
      <c r="KK22" s="7">
        <f t="shared" si="4"/>
        <v>4.8284999999999911E-2</v>
      </c>
      <c r="KL22" s="7">
        <f t="shared" si="4"/>
        <v>0.17719625</v>
      </c>
      <c r="KM22" s="7">
        <f t="shared" si="4"/>
        <v>8.2982499999999987E-2</v>
      </c>
      <c r="KN22" s="7">
        <f t="shared" si="4"/>
        <v>0.33258124999999999</v>
      </c>
      <c r="KO22" s="7">
        <f t="shared" si="4"/>
        <v>0.13346250000000001</v>
      </c>
      <c r="KP22" s="7">
        <f t="shared" si="4"/>
        <v>-2.205625000000002E-2</v>
      </c>
      <c r="KQ22" s="7">
        <f t="shared" si="4"/>
        <v>5.8293611111111102E-2</v>
      </c>
      <c r="KR22" s="7">
        <f t="shared" si="4"/>
        <v>0.35007944444444439</v>
      </c>
      <c r="KS22" s="7">
        <f t="shared" si="4"/>
        <v>-3.7099999999999911E-3</v>
      </c>
      <c r="KT22" s="7">
        <f t="shared" si="4"/>
        <v>-0.12829097222222222</v>
      </c>
      <c r="KU22" s="7">
        <f t="shared" si="4"/>
        <v>0.45815597222222226</v>
      </c>
      <c r="KV22" s="7">
        <f t="shared" si="4"/>
        <v>-0.14129361111111108</v>
      </c>
      <c r="KW22" s="7">
        <f t="shared" si="4"/>
        <v>-0.43135380952380953</v>
      </c>
      <c r="KX22" s="7">
        <f t="shared" si="4"/>
        <v>0.25960652777777776</v>
      </c>
      <c r="KY22" s="7">
        <f t="shared" si="4"/>
        <v>-4.7027619047619013E-2</v>
      </c>
      <c r="KZ22" s="7">
        <f t="shared" si="4"/>
        <v>-0.14994682539682549</v>
      </c>
      <c r="LA22" s="7">
        <f t="shared" si="4"/>
        <v>-0.14123317460317461</v>
      </c>
      <c r="LB22" s="7">
        <f t="shared" si="4"/>
        <v>-3.0568888888888895E-2</v>
      </c>
      <c r="LC22" s="7">
        <f t="shared" si="4"/>
        <v>-3.2317777777777779E-2</v>
      </c>
      <c r="LD22" s="7">
        <f t="shared" si="4"/>
        <v>-0.29235027777777778</v>
      </c>
      <c r="LE22" s="7">
        <f t="shared" si="4"/>
        <v>-9.6180972222222189E-2</v>
      </c>
      <c r="LF22" s="7">
        <f t="shared" si="4"/>
        <v>-4.1923749999999982E-2</v>
      </c>
      <c r="LG22" s="7">
        <f t="shared" si="4"/>
        <v>-0.52617833333333341</v>
      </c>
      <c r="LH22" s="7">
        <f t="shared" si="4"/>
        <v>-0.13626666666666665</v>
      </c>
      <c r="LI22" s="7">
        <f t="shared" si="4"/>
        <v>0.15799874999999994</v>
      </c>
      <c r="LJ22" s="7">
        <f t="shared" si="4"/>
        <v>0.15404624999999991</v>
      </c>
      <c r="LK22" s="7">
        <f t="shared" ref="LK22:NV22" si="5">AVERAGE(LK13:LK20)-AVERAGE(LK4:LK12)</f>
        <v>-0.33930761904761908</v>
      </c>
      <c r="LL22" s="7">
        <f t="shared" si="5"/>
        <v>0.5185190277777777</v>
      </c>
      <c r="LM22" s="7">
        <f t="shared" si="5"/>
        <v>-0.23009125000000002</v>
      </c>
      <c r="LN22" s="7">
        <f t="shared" si="5"/>
        <v>-0.17975499999999994</v>
      </c>
      <c r="LO22" s="7">
        <f t="shared" si="5"/>
        <v>-1.0141618055555557</v>
      </c>
      <c r="LP22" s="7">
        <f t="shared" si="5"/>
        <v>1.1700793650793601E-2</v>
      </c>
      <c r="LQ22" s="7">
        <f t="shared" si="5"/>
        <v>-8.1558749999999985E-2</v>
      </c>
      <c r="LR22" s="7">
        <f t="shared" si="5"/>
        <v>-0.18600206349206352</v>
      </c>
      <c r="LS22" s="7">
        <f t="shared" si="5"/>
        <v>-0.44172736111111111</v>
      </c>
      <c r="LT22" s="7">
        <f t="shared" si="5"/>
        <v>-0.37310111111111111</v>
      </c>
      <c r="LU22" s="7">
        <f t="shared" si="5"/>
        <v>-0.80417097222222234</v>
      </c>
      <c r="LV22" s="7">
        <f t="shared" si="5"/>
        <v>-7.0711111111111113E-3</v>
      </c>
      <c r="LW22" s="7">
        <f t="shared" si="5"/>
        <v>-0.32283236111111119</v>
      </c>
      <c r="LX22" s="7">
        <f t="shared" si="5"/>
        <v>0</v>
      </c>
      <c r="LY22" s="7">
        <f t="shared" si="5"/>
        <v>-0.39208666666666669</v>
      </c>
      <c r="LZ22" s="7">
        <f t="shared" si="5"/>
        <v>-0.13084930555555555</v>
      </c>
      <c r="MA22" s="7">
        <f t="shared" si="5"/>
        <v>-0.17554125000000004</v>
      </c>
      <c r="MB22" s="7">
        <f t="shared" si="5"/>
        <v>0</v>
      </c>
      <c r="MC22" s="7">
        <f t="shared" si="5"/>
        <v>-0.23016142857142857</v>
      </c>
      <c r="MD22" s="7">
        <f t="shared" si="5"/>
        <v>-8.2126031746031725E-2</v>
      </c>
      <c r="ME22" s="7">
        <f t="shared" si="5"/>
        <v>-1.8295555555555509E-2</v>
      </c>
      <c r="MF22" s="7">
        <f t="shared" si="5"/>
        <v>-0.27138611111111099</v>
      </c>
      <c r="MG22" s="7">
        <f t="shared" si="5"/>
        <v>-0.16727124999999998</v>
      </c>
      <c r="MH22" s="7">
        <f t="shared" si="5"/>
        <v>-8.299999999999419E-4</v>
      </c>
      <c r="MI22" s="7">
        <f t="shared" si="5"/>
        <v>-0.28066541666666661</v>
      </c>
      <c r="MJ22" s="7">
        <f t="shared" si="5"/>
        <v>-0.30463125000000002</v>
      </c>
      <c r="MK22" s="7">
        <f t="shared" si="5"/>
        <v>0</v>
      </c>
      <c r="ML22" s="7">
        <f t="shared" si="5"/>
        <v>-0.41305513888888884</v>
      </c>
      <c r="MM22" s="7">
        <f t="shared" si="5"/>
        <v>-0.2020109722222222</v>
      </c>
      <c r="MN22" s="7">
        <f t="shared" si="5"/>
        <v>-8.8972499999999982E-2</v>
      </c>
      <c r="MO22" s="7">
        <f t="shared" si="5"/>
        <v>-0.34897819444444445</v>
      </c>
      <c r="MP22" s="7">
        <f t="shared" si="5"/>
        <v>9.9500000000000005E-2</v>
      </c>
      <c r="MQ22" s="7">
        <f t="shared" si="5"/>
        <v>-0.57301694444444451</v>
      </c>
      <c r="MR22" s="7">
        <f t="shared" si="5"/>
        <v>-0.60713750000000011</v>
      </c>
      <c r="MS22" s="7">
        <f t="shared" si="5"/>
        <v>-0.61587708333333335</v>
      </c>
      <c r="MT22" s="7">
        <f t="shared" si="5"/>
        <v>-0.22338125000000003</v>
      </c>
      <c r="MU22" s="7">
        <f t="shared" si="5"/>
        <v>0.13355374999999997</v>
      </c>
      <c r="MV22" s="7">
        <f t="shared" si="5"/>
        <v>-8.7641249999999976E-2</v>
      </c>
      <c r="MW22" s="7">
        <f t="shared" si="5"/>
        <v>-0.6275938888888889</v>
      </c>
      <c r="MX22" s="7">
        <f t="shared" si="5"/>
        <v>-0.42309472222222227</v>
      </c>
      <c r="MY22" s="7">
        <f t="shared" si="5"/>
        <v>-0.10683249999999997</v>
      </c>
      <c r="MZ22" s="7">
        <f t="shared" si="5"/>
        <v>-0.4246375</v>
      </c>
      <c r="NA22" s="7">
        <f t="shared" si="5"/>
        <v>4.2958749999999962E-2</v>
      </c>
      <c r="NB22" s="7">
        <f t="shared" si="5"/>
        <v>-1.2546249999999981E-2</v>
      </c>
      <c r="NC22" s="7">
        <f t="shared" si="5"/>
        <v>-5.1572638888888911E-2</v>
      </c>
      <c r="ND22" s="7">
        <f t="shared" si="5"/>
        <v>0.35200624999999997</v>
      </c>
      <c r="NE22" s="7">
        <f t="shared" si="5"/>
        <v>3.0200000000000005E-2</v>
      </c>
      <c r="NF22" s="7">
        <f t="shared" si="5"/>
        <v>0.30320999999999992</v>
      </c>
      <c r="NG22" s="7">
        <f t="shared" si="5"/>
        <v>-0.26182</v>
      </c>
      <c r="NH22" s="7">
        <f t="shared" si="5"/>
        <v>4.8853749999999974E-2</v>
      </c>
      <c r="NI22" s="7">
        <f t="shared" si="5"/>
        <v>-7.0745000000000002E-2</v>
      </c>
      <c r="NJ22" s="7">
        <f t="shared" si="5"/>
        <v>3.339875000000006E-2</v>
      </c>
      <c r="NK22" s="7">
        <f t="shared" si="5"/>
        <v>-0.38144625000000004</v>
      </c>
      <c r="NL22" s="7">
        <f t="shared" si="5"/>
        <v>-6.9396249999999993E-2</v>
      </c>
      <c r="NM22" s="7">
        <f t="shared" si="5"/>
        <v>-1.8488749999999943E-2</v>
      </c>
      <c r="NN22" s="7">
        <f t="shared" si="5"/>
        <v>-0.4773033333333333</v>
      </c>
      <c r="NO22" s="7">
        <f t="shared" si="5"/>
        <v>-0.40155069444444447</v>
      </c>
      <c r="NP22" s="7">
        <f t="shared" si="5"/>
        <v>-0.51787069444444445</v>
      </c>
      <c r="NQ22" s="7">
        <f t="shared" si="5"/>
        <v>-0.29931583333333339</v>
      </c>
      <c r="NR22" s="7">
        <f t="shared" si="5"/>
        <v>-0.52911319444444438</v>
      </c>
      <c r="NS22" s="7">
        <f t="shared" si="5"/>
        <v>-0.52508055555555555</v>
      </c>
      <c r="NT22" s="7">
        <f t="shared" si="5"/>
        <v>-0.55846763888888884</v>
      </c>
      <c r="NU22" s="7">
        <f t="shared" si="5"/>
        <v>-0.25289972222222223</v>
      </c>
      <c r="NV22" s="7">
        <f t="shared" si="5"/>
        <v>-0.56612833333333334</v>
      </c>
      <c r="NW22" s="7">
        <f t="shared" ref="NW22:QH22" si="6">AVERAGE(NW13:NW20)-AVERAGE(NW4:NW12)</f>
        <v>-0.73840680555555549</v>
      </c>
      <c r="NX22" s="7">
        <f t="shared" si="6"/>
        <v>-0.6081725</v>
      </c>
      <c r="NY22" s="7">
        <f t="shared" si="6"/>
        <v>0.24582750000000006</v>
      </c>
      <c r="NZ22" s="7">
        <f t="shared" si="6"/>
        <v>-0.1302223611111111</v>
      </c>
      <c r="OA22" s="7">
        <f t="shared" si="6"/>
        <v>0.32144499999999998</v>
      </c>
      <c r="OB22" s="7">
        <f t="shared" si="6"/>
        <v>2.478749999999974E-3</v>
      </c>
      <c r="OC22" s="7">
        <f t="shared" si="6"/>
        <v>0.12509055555555557</v>
      </c>
      <c r="OD22" s="7">
        <f t="shared" si="6"/>
        <v>3.9913888888889601E-3</v>
      </c>
      <c r="OE22" s="7">
        <f t="shared" si="6"/>
        <v>-4.8613749999999983E-2</v>
      </c>
      <c r="OF22" s="7">
        <f t="shared" si="6"/>
        <v>-0.20098000000000002</v>
      </c>
      <c r="OG22" s="7">
        <f t="shared" si="6"/>
        <v>6.1636250000000004E-2</v>
      </c>
      <c r="OH22" s="7">
        <f t="shared" si="6"/>
        <v>-0.17060805555555555</v>
      </c>
      <c r="OI22" s="7">
        <f t="shared" si="6"/>
        <v>-0.11090124999999995</v>
      </c>
      <c r="OJ22" s="7">
        <f t="shared" si="6"/>
        <v>-9.49676388888889E-2</v>
      </c>
      <c r="OK22" s="7">
        <f t="shared" si="6"/>
        <v>6.7645000000000011E-2</v>
      </c>
      <c r="OL22" s="7">
        <f t="shared" si="6"/>
        <v>-2.7627499999999944E-2</v>
      </c>
      <c r="OM22" s="7">
        <f t="shared" si="6"/>
        <v>-3.4849999999999604E-3</v>
      </c>
      <c r="ON22" s="7">
        <f t="shared" si="6"/>
        <v>-0.28389625000000002</v>
      </c>
      <c r="OO22" s="7">
        <f t="shared" si="6"/>
        <v>-5.702999999999997E-2</v>
      </c>
      <c r="OP22" s="7">
        <f t="shared" si="6"/>
        <v>0</v>
      </c>
      <c r="OQ22" s="7">
        <f t="shared" si="6"/>
        <v>-0.13920374999999996</v>
      </c>
      <c r="OR22" s="7">
        <f t="shared" si="6"/>
        <v>-0.12418875000000001</v>
      </c>
      <c r="OS22" s="7">
        <f t="shared" si="6"/>
        <v>-0.19436249999999999</v>
      </c>
      <c r="OT22" s="7">
        <f t="shared" si="6"/>
        <v>-0.11796124999999996</v>
      </c>
      <c r="OU22" s="7">
        <f t="shared" si="6"/>
        <v>-0.17621374999999995</v>
      </c>
      <c r="OV22" s="7">
        <f t="shared" si="6"/>
        <v>-0.15140499999999996</v>
      </c>
      <c r="OW22" s="7">
        <f t="shared" si="6"/>
        <v>-0.10742750000000001</v>
      </c>
      <c r="OX22" s="7">
        <f t="shared" si="6"/>
        <v>4.6613750000000037E-2</v>
      </c>
      <c r="OY22" s="7">
        <f t="shared" si="6"/>
        <v>0.21345249999999999</v>
      </c>
      <c r="OZ22" s="7">
        <f t="shared" si="6"/>
        <v>-0.2186022222222222</v>
      </c>
      <c r="PA22" s="7">
        <f t="shared" si="6"/>
        <v>-0.47558444444444448</v>
      </c>
      <c r="PB22" s="7">
        <f t="shared" si="6"/>
        <v>-9.2463750000000039E-2</v>
      </c>
      <c r="PC22" s="7">
        <f t="shared" si="6"/>
        <v>5.3433650793650783E-2</v>
      </c>
      <c r="PD22" s="7">
        <f t="shared" si="6"/>
        <v>-0.29567000000000004</v>
      </c>
      <c r="PE22" s="7">
        <f t="shared" si="6"/>
        <v>-0.13559874999999999</v>
      </c>
      <c r="PF22" s="7">
        <f t="shared" si="6"/>
        <v>-0.27299000000000007</v>
      </c>
      <c r="PG22" s="7">
        <f t="shared" si="6"/>
        <v>-0.22635958333333334</v>
      </c>
      <c r="PH22" s="7">
        <f t="shared" si="6"/>
        <v>-0.42879875000000001</v>
      </c>
      <c r="PI22" s="7">
        <f t="shared" si="6"/>
        <v>-0.11510444444444448</v>
      </c>
      <c r="PJ22" s="7">
        <f t="shared" si="6"/>
        <v>9.4730138888888926E-2</v>
      </c>
      <c r="PK22" s="7">
        <f t="shared" si="6"/>
        <v>-0.18846625</v>
      </c>
      <c r="PL22" s="7">
        <f t="shared" si="6"/>
        <v>-5.5281250000000004E-2</v>
      </c>
      <c r="PM22" s="7">
        <f t="shared" si="6"/>
        <v>-0.57521138888888879</v>
      </c>
      <c r="PN22" s="7">
        <f t="shared" si="6"/>
        <v>-0.12299124999999997</v>
      </c>
      <c r="PO22" s="7">
        <f t="shared" si="6"/>
        <v>0.18464000000000003</v>
      </c>
      <c r="PP22" s="7">
        <f t="shared" si="6"/>
        <v>0</v>
      </c>
      <c r="PQ22" s="7">
        <f t="shared" si="6"/>
        <v>-0.56432305555555551</v>
      </c>
      <c r="PR22" s="7">
        <f t="shared" si="6"/>
        <v>0.33333999999999997</v>
      </c>
      <c r="PS22" s="7">
        <f t="shared" si="6"/>
        <v>-0.11759152777777776</v>
      </c>
      <c r="PT22" s="7">
        <f t="shared" si="6"/>
        <v>0.38872206349206345</v>
      </c>
      <c r="PU22" s="7">
        <f t="shared" si="6"/>
        <v>-0.86821000000000004</v>
      </c>
      <c r="PV22" s="7">
        <f t="shared" si="6"/>
        <v>-9.4512499999999666E-3</v>
      </c>
      <c r="PW22" s="7">
        <f t="shared" si="6"/>
        <v>0.15875874999999998</v>
      </c>
      <c r="PX22" s="7">
        <f t="shared" si="6"/>
        <v>0.2398133333333333</v>
      </c>
      <c r="PY22" s="7">
        <f t="shared" si="6"/>
        <v>9.4916249999999952E-2</v>
      </c>
      <c r="PZ22" s="7">
        <f t="shared" si="6"/>
        <v>-0.10639513888888893</v>
      </c>
      <c r="QA22" s="7">
        <f t="shared" si="6"/>
        <v>0.11205374999999992</v>
      </c>
      <c r="QB22" s="7">
        <f t="shared" si="6"/>
        <v>0.29829624999999993</v>
      </c>
      <c r="QC22" s="7">
        <f t="shared" si="6"/>
        <v>0.1530725</v>
      </c>
      <c r="QD22" s="7">
        <f t="shared" si="6"/>
        <v>-0.29098875000000002</v>
      </c>
      <c r="QE22" s="7">
        <f t="shared" si="6"/>
        <v>0.18890374999999998</v>
      </c>
      <c r="QF22" s="7">
        <f t="shared" si="6"/>
        <v>0.35870124999999992</v>
      </c>
      <c r="QG22" s="7">
        <f t="shared" si="6"/>
        <v>-9.5195238095238055E-2</v>
      </c>
      <c r="QH22" s="7">
        <f t="shared" si="6"/>
        <v>-1.8703749999999991E-2</v>
      </c>
      <c r="QI22" s="7">
        <f t="shared" ref="QI22:ST22" si="7">AVERAGE(QI13:QI20)-AVERAGE(QI4:QI12)</f>
        <v>0.29267513888888885</v>
      </c>
      <c r="QJ22" s="7">
        <f t="shared" si="7"/>
        <v>0.18604984126984128</v>
      </c>
      <c r="QK22" s="7">
        <f t="shared" si="7"/>
        <v>0.22883124999999999</v>
      </c>
      <c r="QL22" s="7">
        <f t="shared" si="7"/>
        <v>-0.32613208333333327</v>
      </c>
      <c r="QM22" s="7">
        <f t="shared" si="7"/>
        <v>1.1371250000000048E-2</v>
      </c>
      <c r="QN22" s="7">
        <f t="shared" si="7"/>
        <v>0.56423875000000001</v>
      </c>
      <c r="QO22" s="7">
        <f t="shared" si="7"/>
        <v>0.28273013888888887</v>
      </c>
      <c r="QP22" s="7">
        <f t="shared" si="7"/>
        <v>0.24349999999999999</v>
      </c>
      <c r="QQ22" s="7">
        <f t="shared" si="7"/>
        <v>0.25213999999999998</v>
      </c>
      <c r="QR22" s="7">
        <f t="shared" si="7"/>
        <v>0.14616875000000001</v>
      </c>
      <c r="QS22" s="7">
        <f t="shared" si="7"/>
        <v>0.80589680555555554</v>
      </c>
      <c r="QT22" s="7">
        <f t="shared" si="7"/>
        <v>8.844174603174601E-2</v>
      </c>
      <c r="QU22" s="7">
        <f t="shared" si="7"/>
        <v>0.14876666666666671</v>
      </c>
      <c r="QV22" s="7">
        <f t="shared" si="7"/>
        <v>0.4286262500000001</v>
      </c>
      <c r="QW22" s="7">
        <f t="shared" si="7"/>
        <v>0.48597805555555557</v>
      </c>
      <c r="QX22" s="7">
        <f t="shared" si="7"/>
        <v>-1.8140000000000017E-2</v>
      </c>
      <c r="QY22" s="7">
        <f t="shared" si="7"/>
        <v>-0.88908694444444447</v>
      </c>
      <c r="QZ22" s="7">
        <f t="shared" si="7"/>
        <v>-0.61870902777777781</v>
      </c>
      <c r="RA22" s="7">
        <f t="shared" si="7"/>
        <v>-0.21628999999999998</v>
      </c>
      <c r="RB22" s="7">
        <f t="shared" si="7"/>
        <v>-0.34629249999999995</v>
      </c>
      <c r="RC22" s="7">
        <f t="shared" si="7"/>
        <v>3.9098749999999988E-2</v>
      </c>
      <c r="RD22" s="7">
        <f t="shared" si="7"/>
        <v>0.24687124999999999</v>
      </c>
      <c r="RE22" s="7">
        <f t="shared" si="7"/>
        <v>-0.30572847222222227</v>
      </c>
      <c r="RF22" s="7">
        <f t="shared" si="7"/>
        <v>-0.56181930555555559</v>
      </c>
      <c r="RG22" s="7">
        <f t="shared" si="7"/>
        <v>-0.3174608333333333</v>
      </c>
      <c r="RH22" s="7">
        <f t="shared" si="7"/>
        <v>-7.9158750000000028E-2</v>
      </c>
      <c r="RI22" s="7">
        <f t="shared" si="7"/>
        <v>-0.26530166666666677</v>
      </c>
      <c r="RJ22" s="7">
        <f t="shared" si="7"/>
        <v>-0.4787636111111111</v>
      </c>
      <c r="RK22" s="7">
        <f t="shared" si="7"/>
        <v>-2.8655555555555517E-2</v>
      </c>
      <c r="RL22" s="7">
        <f t="shared" si="7"/>
        <v>-0.23761972222222222</v>
      </c>
      <c r="RM22" s="7">
        <f t="shared" si="7"/>
        <v>3.354555555555553E-2</v>
      </c>
      <c r="RN22" s="7">
        <f t="shared" si="7"/>
        <v>-1.2792500000000012E-2</v>
      </c>
      <c r="RO22" s="7">
        <f t="shared" si="7"/>
        <v>-1.1325000000000085E-3</v>
      </c>
      <c r="RP22" s="7">
        <f t="shared" si="7"/>
        <v>0.17313500000000001</v>
      </c>
      <c r="RQ22" s="7">
        <f t="shared" si="7"/>
        <v>0.11936249999999998</v>
      </c>
      <c r="RR22" s="7">
        <f t="shared" si="7"/>
        <v>-0.21058375000000001</v>
      </c>
      <c r="RS22" s="7">
        <f t="shared" si="7"/>
        <v>-0.13064999999999999</v>
      </c>
      <c r="RT22" s="7">
        <f t="shared" si="7"/>
        <v>-0.3590294444444444</v>
      </c>
      <c r="RU22" s="7">
        <f t="shared" si="7"/>
        <v>-0.62050944444444445</v>
      </c>
      <c r="RV22" s="7">
        <f t="shared" si="7"/>
        <v>-0.81555972222222217</v>
      </c>
      <c r="RW22" s="7">
        <f t="shared" si="7"/>
        <v>0.10489875000000001</v>
      </c>
      <c r="RX22" s="7">
        <f t="shared" si="7"/>
        <v>0.12716111111111106</v>
      </c>
      <c r="RY22" s="7">
        <f t="shared" si="7"/>
        <v>3.4897499999999915E-2</v>
      </c>
      <c r="RZ22" s="7">
        <f t="shared" si="7"/>
        <v>-0.37151972222222224</v>
      </c>
      <c r="SA22" s="7">
        <f t="shared" si="7"/>
        <v>-0.13591499999999998</v>
      </c>
      <c r="SB22" s="7">
        <f t="shared" si="7"/>
        <v>-0.35364174603174592</v>
      </c>
      <c r="SC22" s="7">
        <f t="shared" si="7"/>
        <v>-0.39165055555555556</v>
      </c>
      <c r="SD22" s="7">
        <f t="shared" si="7"/>
        <v>4.6369861111111146E-2</v>
      </c>
      <c r="SE22" s="7">
        <f t="shared" si="7"/>
        <v>-1.1056944444444472E-2</v>
      </c>
      <c r="SF22" s="7">
        <f t="shared" si="7"/>
        <v>-1.7427361111111143E-2</v>
      </c>
      <c r="SG22" s="7">
        <f t="shared" si="7"/>
        <v>-0.43154263888888889</v>
      </c>
      <c r="SH22" s="7">
        <f t="shared" si="7"/>
        <v>-0.13865625000000004</v>
      </c>
      <c r="SI22" s="7">
        <f t="shared" si="7"/>
        <v>6.3763750000000008E-2</v>
      </c>
      <c r="SJ22" s="7">
        <f t="shared" si="7"/>
        <v>-3.944499999999998E-2</v>
      </c>
      <c r="SK22" s="7">
        <f t="shared" si="7"/>
        <v>3.8870000000000043E-2</v>
      </c>
      <c r="SL22" s="7">
        <f t="shared" si="7"/>
        <v>5.9405000000000013E-2</v>
      </c>
      <c r="SM22" s="7">
        <f t="shared" si="7"/>
        <v>-8.4856250000000077E-2</v>
      </c>
      <c r="SN22" s="7">
        <f t="shared" si="7"/>
        <v>-8.8606249999999942E-2</v>
      </c>
      <c r="SO22" s="7">
        <f t="shared" si="7"/>
        <v>0.3929737499999999</v>
      </c>
      <c r="SP22" s="7">
        <f t="shared" si="7"/>
        <v>-8.5935396825396831E-2</v>
      </c>
      <c r="SQ22" s="7">
        <f t="shared" si="7"/>
        <v>0.10423375000000003</v>
      </c>
      <c r="SR22" s="7">
        <f t="shared" si="7"/>
        <v>-0.27206374999999994</v>
      </c>
      <c r="SS22" s="7">
        <f t="shared" si="7"/>
        <v>-8.0758749999999907E-2</v>
      </c>
      <c r="ST22" s="7">
        <f t="shared" si="7"/>
        <v>-0.23651374999999997</v>
      </c>
      <c r="SU22" s="7">
        <f t="shared" ref="SU22:UD22" si="8">AVERAGE(SU13:SU20)-AVERAGE(SU4:SU12)</f>
        <v>-0.1045625</v>
      </c>
      <c r="SV22" s="7">
        <f t="shared" si="8"/>
        <v>-0.35130374999999997</v>
      </c>
      <c r="SW22" s="7">
        <f t="shared" si="8"/>
        <v>0.44610624999999993</v>
      </c>
      <c r="SX22" s="7">
        <f t="shared" si="8"/>
        <v>0.21614875000000006</v>
      </c>
      <c r="SY22" s="7">
        <f t="shared" si="8"/>
        <v>-0.52761402777777777</v>
      </c>
      <c r="SZ22" s="7">
        <f t="shared" si="8"/>
        <v>-0.62997972222222232</v>
      </c>
      <c r="TA22" s="7">
        <f t="shared" si="8"/>
        <v>-4.469500000000004E-2</v>
      </c>
      <c r="TB22" s="7">
        <f t="shared" si="8"/>
        <v>0.36679375000000008</v>
      </c>
      <c r="TC22" s="7">
        <f t="shared" si="8"/>
        <v>-0.63253805555555553</v>
      </c>
      <c r="TD22" s="7">
        <f t="shared" si="8"/>
        <v>-0.1146623611111111</v>
      </c>
      <c r="TE22" s="7">
        <f t="shared" si="8"/>
        <v>-0.2443225</v>
      </c>
      <c r="TF22" s="7">
        <f t="shared" si="8"/>
        <v>-0.43016708333333331</v>
      </c>
      <c r="TG22" s="7">
        <f t="shared" si="8"/>
        <v>0.18348875000000006</v>
      </c>
      <c r="TH22" s="7">
        <f t="shared" si="8"/>
        <v>-0.64252444444444445</v>
      </c>
      <c r="TI22" s="7">
        <f t="shared" si="8"/>
        <v>0.32180749999999997</v>
      </c>
      <c r="TJ22" s="7">
        <f t="shared" si="8"/>
        <v>0.21009999999999993</v>
      </c>
      <c r="TK22" s="7">
        <f t="shared" si="8"/>
        <v>0.10879111111111103</v>
      </c>
      <c r="TL22" s="7">
        <f t="shared" si="8"/>
        <v>0.6072554166666666</v>
      </c>
      <c r="TM22" s="7">
        <f t="shared" si="8"/>
        <v>-0.35226833333333335</v>
      </c>
      <c r="TN22" s="7">
        <f t="shared" si="8"/>
        <v>-7.3048055555555602E-2</v>
      </c>
      <c r="TO22" s="7">
        <f t="shared" si="8"/>
        <v>0.28935902777777778</v>
      </c>
      <c r="TP22" s="7">
        <f t="shared" si="8"/>
        <v>9.6447499999999992E-2</v>
      </c>
      <c r="TQ22" s="7">
        <f t="shared" si="8"/>
        <v>-0.93148777777777769</v>
      </c>
      <c r="TR22" s="7">
        <f t="shared" si="8"/>
        <v>-0.77053347222222224</v>
      </c>
      <c r="TS22" s="7">
        <f t="shared" si="8"/>
        <v>-0.26879124999999998</v>
      </c>
      <c r="TT22" s="7">
        <f t="shared" si="8"/>
        <v>-0.9136225</v>
      </c>
      <c r="TU22" s="7">
        <f t="shared" si="8"/>
        <v>-0.12700015873015874</v>
      </c>
      <c r="TV22" s="7">
        <f t="shared" si="8"/>
        <v>-0.23676125000000003</v>
      </c>
      <c r="TW22" s="7">
        <f t="shared" si="8"/>
        <v>-0.54917180555555556</v>
      </c>
      <c r="TX22" s="7">
        <f t="shared" si="8"/>
        <v>5.7900000000000035E-2</v>
      </c>
      <c r="TY22" s="7">
        <f t="shared" si="8"/>
        <v>0.18248999999999996</v>
      </c>
      <c r="TZ22" s="7">
        <f t="shared" si="8"/>
        <v>-0.51182412698412705</v>
      </c>
      <c r="UA22" s="7">
        <f t="shared" si="8"/>
        <v>1.0294999999999999E-2</v>
      </c>
      <c r="UB22" s="7">
        <f t="shared" si="8"/>
        <v>-0.93543194444444455</v>
      </c>
      <c r="UC22" s="7">
        <f t="shared" si="8"/>
        <v>0.29209000000000002</v>
      </c>
      <c r="UD22" s="7">
        <f t="shared" si="8"/>
        <v>-0.28385041666666661</v>
      </c>
      <c r="UE22" s="7"/>
      <c r="UF22" s="7"/>
      <c r="UG22" s="7"/>
    </row>
    <row r="23" spans="1:553" s="8" customFormat="1" x14ac:dyDescent="0.25"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8">
        <v>1</v>
      </c>
      <c r="AY23" s="8">
        <v>1</v>
      </c>
      <c r="AZ23" s="8">
        <v>1</v>
      </c>
      <c r="BA23" s="8">
        <v>1</v>
      </c>
      <c r="BB23" s="8">
        <v>1</v>
      </c>
      <c r="BC23" s="8">
        <v>1</v>
      </c>
      <c r="BD23" s="8">
        <v>1</v>
      </c>
      <c r="BE23" s="8">
        <v>1</v>
      </c>
      <c r="BF23" s="8">
        <v>1</v>
      </c>
      <c r="BG23" s="8">
        <v>1</v>
      </c>
      <c r="BH23" s="8">
        <v>1</v>
      </c>
      <c r="BI23" s="8">
        <v>1</v>
      </c>
      <c r="BJ23" s="8">
        <v>1</v>
      </c>
      <c r="BK23" s="8">
        <v>1</v>
      </c>
      <c r="BL23" s="8">
        <v>1</v>
      </c>
      <c r="BM23" s="8">
        <v>1</v>
      </c>
      <c r="BN23" s="8">
        <v>1</v>
      </c>
      <c r="BO23" s="8">
        <v>1</v>
      </c>
      <c r="BP23" s="8">
        <v>1</v>
      </c>
      <c r="BQ23" s="8">
        <v>1</v>
      </c>
      <c r="BR23" s="8">
        <v>1</v>
      </c>
      <c r="BS23" s="8">
        <v>1</v>
      </c>
      <c r="BT23" s="8">
        <v>1</v>
      </c>
      <c r="BU23" s="8">
        <v>1</v>
      </c>
      <c r="BV23" s="8">
        <v>1</v>
      </c>
      <c r="BW23" s="8">
        <v>1</v>
      </c>
      <c r="BX23" s="8">
        <v>1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1</v>
      </c>
      <c r="CF23" s="8">
        <v>1</v>
      </c>
      <c r="CG23" s="8">
        <v>1</v>
      </c>
      <c r="CH23" s="8">
        <v>1</v>
      </c>
      <c r="CI23" s="8">
        <v>1</v>
      </c>
      <c r="CJ23" s="8">
        <v>1</v>
      </c>
      <c r="CK23" s="8">
        <v>1</v>
      </c>
      <c r="CL23" s="8">
        <v>1</v>
      </c>
      <c r="CM23" s="8">
        <v>1</v>
      </c>
      <c r="CN23" s="8">
        <v>1</v>
      </c>
      <c r="CO23" s="8">
        <v>1</v>
      </c>
      <c r="CP23" s="8">
        <v>1</v>
      </c>
      <c r="CQ23" s="8">
        <v>1</v>
      </c>
      <c r="CR23" s="8">
        <v>1</v>
      </c>
      <c r="CS23" s="8">
        <v>1</v>
      </c>
      <c r="CT23" s="8">
        <v>1</v>
      </c>
      <c r="CU23" s="8">
        <v>1</v>
      </c>
      <c r="CV23" s="8">
        <v>1</v>
      </c>
      <c r="CW23" s="8">
        <v>1</v>
      </c>
      <c r="CX23" s="8">
        <v>1</v>
      </c>
      <c r="CY23" s="8">
        <v>1</v>
      </c>
      <c r="CZ23" s="8">
        <v>1</v>
      </c>
      <c r="DA23" s="8">
        <v>1</v>
      </c>
      <c r="DB23" s="8">
        <v>1</v>
      </c>
      <c r="DC23" s="8">
        <v>1</v>
      </c>
      <c r="DD23" s="8">
        <v>1</v>
      </c>
      <c r="DE23" s="8">
        <v>1</v>
      </c>
      <c r="DF23" s="8">
        <v>1</v>
      </c>
      <c r="DG23" s="8">
        <v>1</v>
      </c>
      <c r="DH23" s="8">
        <v>1</v>
      </c>
      <c r="DI23" s="8">
        <v>1</v>
      </c>
      <c r="DJ23" s="8">
        <v>1</v>
      </c>
      <c r="DK23" s="8">
        <v>1</v>
      </c>
      <c r="DL23" s="8">
        <v>1</v>
      </c>
      <c r="DM23" s="8">
        <v>1</v>
      </c>
      <c r="DN23" s="8">
        <v>1</v>
      </c>
      <c r="DO23" s="8">
        <v>1</v>
      </c>
      <c r="DP23" s="8">
        <v>1</v>
      </c>
      <c r="DQ23" s="8">
        <v>1</v>
      </c>
      <c r="DR23" s="8">
        <v>1</v>
      </c>
      <c r="DS23" s="8">
        <v>1</v>
      </c>
      <c r="DT23" s="8">
        <v>1</v>
      </c>
      <c r="DU23" s="8">
        <v>1</v>
      </c>
      <c r="DV23" s="8">
        <v>1</v>
      </c>
      <c r="DW23" s="8">
        <v>1</v>
      </c>
      <c r="DX23" s="8">
        <v>1</v>
      </c>
      <c r="DY23" s="8">
        <v>1</v>
      </c>
      <c r="DZ23" s="8">
        <v>1</v>
      </c>
      <c r="EA23" s="8">
        <v>1</v>
      </c>
      <c r="EB23" s="8">
        <v>1</v>
      </c>
      <c r="EC23" s="8">
        <v>1</v>
      </c>
      <c r="ED23" s="8">
        <v>1</v>
      </c>
      <c r="EE23" s="8">
        <v>1</v>
      </c>
      <c r="EF23" s="8">
        <v>1</v>
      </c>
      <c r="EG23" s="8">
        <v>1</v>
      </c>
      <c r="EH23" s="8">
        <v>1</v>
      </c>
      <c r="EI23" s="8">
        <v>1</v>
      </c>
      <c r="EJ23" s="8">
        <v>1</v>
      </c>
      <c r="EK23" s="8">
        <v>1</v>
      </c>
      <c r="EL23" s="8">
        <v>1</v>
      </c>
      <c r="EM23" s="8">
        <v>1</v>
      </c>
      <c r="EN23" s="8">
        <v>1</v>
      </c>
      <c r="EO23" s="8">
        <v>1</v>
      </c>
      <c r="EP23" s="8">
        <v>1</v>
      </c>
      <c r="EQ23" s="8">
        <v>1</v>
      </c>
      <c r="ER23" s="8">
        <v>1</v>
      </c>
      <c r="ES23" s="8">
        <v>1</v>
      </c>
      <c r="ET23" s="8">
        <v>1</v>
      </c>
      <c r="EU23" s="8">
        <v>1</v>
      </c>
      <c r="EV23" s="8">
        <v>1</v>
      </c>
      <c r="EW23" s="8">
        <v>1</v>
      </c>
      <c r="EX23" s="8">
        <v>1</v>
      </c>
      <c r="EY23" s="8">
        <v>1</v>
      </c>
      <c r="EZ23" s="8">
        <v>1</v>
      </c>
      <c r="FA23" s="8">
        <v>1</v>
      </c>
      <c r="FB23" s="8">
        <v>1</v>
      </c>
      <c r="FC23" s="8">
        <v>1</v>
      </c>
      <c r="FD23" s="8">
        <v>1</v>
      </c>
      <c r="FE23" s="8">
        <v>1</v>
      </c>
      <c r="FF23" s="8">
        <v>1</v>
      </c>
      <c r="FG23" s="8">
        <v>1</v>
      </c>
      <c r="FH23" s="8">
        <v>1</v>
      </c>
      <c r="FI23" s="8">
        <v>1</v>
      </c>
      <c r="FJ23" s="8">
        <v>1</v>
      </c>
      <c r="FK23" s="8">
        <v>1</v>
      </c>
      <c r="FL23" s="8">
        <v>1</v>
      </c>
      <c r="FM23" s="8">
        <v>1</v>
      </c>
      <c r="FN23" s="8">
        <v>1</v>
      </c>
      <c r="FO23" s="8">
        <v>1</v>
      </c>
      <c r="FP23" s="8">
        <v>1</v>
      </c>
      <c r="FQ23" s="8">
        <v>1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1</v>
      </c>
      <c r="GS23" s="8">
        <v>1</v>
      </c>
      <c r="GT23" s="8">
        <v>1</v>
      </c>
      <c r="GU23" s="8">
        <v>1</v>
      </c>
      <c r="GV23" s="8">
        <v>1</v>
      </c>
      <c r="GW23" s="8">
        <v>1</v>
      </c>
      <c r="GX23" s="8">
        <v>1</v>
      </c>
      <c r="GY23" s="8">
        <v>1</v>
      </c>
      <c r="GZ23" s="8">
        <v>1</v>
      </c>
      <c r="HA23" s="8">
        <v>1</v>
      </c>
      <c r="HB23" s="8">
        <v>1</v>
      </c>
      <c r="HC23" s="8">
        <v>1</v>
      </c>
      <c r="HD23" s="8">
        <v>1</v>
      </c>
      <c r="HE23" s="8">
        <v>1</v>
      </c>
      <c r="HF23" s="8">
        <v>1</v>
      </c>
      <c r="HG23" s="8">
        <v>1</v>
      </c>
      <c r="HH23" s="8">
        <v>1</v>
      </c>
      <c r="HI23" s="8">
        <v>1</v>
      </c>
      <c r="HJ23" s="8">
        <v>1</v>
      </c>
      <c r="HK23" s="8">
        <v>1</v>
      </c>
      <c r="HL23" s="8">
        <v>1</v>
      </c>
      <c r="HM23" s="8">
        <v>1</v>
      </c>
      <c r="HN23" s="8">
        <v>1</v>
      </c>
      <c r="HO23" s="8">
        <v>1</v>
      </c>
      <c r="HP23" s="8">
        <v>1</v>
      </c>
      <c r="HQ23" s="8">
        <v>1</v>
      </c>
      <c r="HR23" s="8">
        <v>1</v>
      </c>
      <c r="HS23" s="8">
        <v>1</v>
      </c>
      <c r="HT23" s="8">
        <v>1</v>
      </c>
      <c r="HU23" s="8">
        <v>1</v>
      </c>
      <c r="HV23" s="8">
        <v>1</v>
      </c>
      <c r="HW23" s="8">
        <v>1</v>
      </c>
      <c r="HX23" s="8">
        <v>1</v>
      </c>
      <c r="HY23" s="8">
        <v>1</v>
      </c>
      <c r="HZ23" s="8">
        <v>1</v>
      </c>
      <c r="IA23" s="8">
        <v>1</v>
      </c>
      <c r="IB23" s="8">
        <v>1</v>
      </c>
      <c r="IC23" s="8">
        <v>1</v>
      </c>
      <c r="ID23" s="8">
        <v>1</v>
      </c>
      <c r="IE23" s="8">
        <v>1</v>
      </c>
      <c r="IF23" s="8">
        <v>1</v>
      </c>
      <c r="IG23" s="8">
        <v>1</v>
      </c>
      <c r="IH23" s="8">
        <v>1</v>
      </c>
      <c r="II23" s="8">
        <v>1</v>
      </c>
      <c r="IJ23" s="8">
        <v>1</v>
      </c>
      <c r="IK23" s="8">
        <v>1</v>
      </c>
      <c r="IL23" s="8">
        <v>1</v>
      </c>
      <c r="IM23" s="8">
        <v>1</v>
      </c>
      <c r="IN23" s="8">
        <v>1</v>
      </c>
      <c r="IO23" s="8">
        <v>1</v>
      </c>
      <c r="IP23" s="8">
        <v>1</v>
      </c>
      <c r="IQ23" s="8">
        <v>1</v>
      </c>
      <c r="IR23" s="8">
        <v>1</v>
      </c>
      <c r="IS23" s="8">
        <v>1</v>
      </c>
      <c r="IT23" s="8">
        <v>1</v>
      </c>
      <c r="IU23" s="8">
        <v>1</v>
      </c>
      <c r="IV23" s="8">
        <v>1</v>
      </c>
      <c r="IW23" s="8">
        <v>1</v>
      </c>
      <c r="IX23" s="8">
        <v>1</v>
      </c>
      <c r="IY23" s="8">
        <v>1</v>
      </c>
      <c r="IZ23" s="8">
        <v>1</v>
      </c>
      <c r="JA23" s="8">
        <v>1</v>
      </c>
      <c r="JB23" s="8">
        <v>1</v>
      </c>
      <c r="JC23" s="8">
        <v>1</v>
      </c>
      <c r="JD23" s="8">
        <v>1</v>
      </c>
      <c r="JE23" s="8">
        <v>1</v>
      </c>
      <c r="JF23" s="8">
        <v>1</v>
      </c>
      <c r="JG23" s="8">
        <v>1</v>
      </c>
      <c r="JH23" s="8">
        <v>1</v>
      </c>
      <c r="JI23" s="8">
        <v>1</v>
      </c>
      <c r="JJ23" s="8">
        <v>1</v>
      </c>
      <c r="JK23" s="8">
        <v>1</v>
      </c>
      <c r="JL23" s="8">
        <v>1</v>
      </c>
      <c r="JM23" s="8">
        <v>1</v>
      </c>
      <c r="JN23" s="8">
        <v>1</v>
      </c>
      <c r="JO23" s="8">
        <v>1</v>
      </c>
      <c r="JP23" s="8">
        <v>1</v>
      </c>
      <c r="JQ23" s="8">
        <v>1</v>
      </c>
      <c r="JR23" s="8">
        <v>1</v>
      </c>
      <c r="JS23" s="8">
        <v>1</v>
      </c>
      <c r="JT23" s="8">
        <v>1</v>
      </c>
      <c r="JU23" s="8">
        <v>1</v>
      </c>
      <c r="JV23" s="8">
        <v>1</v>
      </c>
      <c r="JW23" s="8">
        <v>1</v>
      </c>
      <c r="JX23" s="8">
        <v>1</v>
      </c>
      <c r="JY23" s="8">
        <v>1</v>
      </c>
      <c r="JZ23" s="8">
        <v>1</v>
      </c>
      <c r="KA23" s="8">
        <v>1</v>
      </c>
      <c r="KB23" s="8">
        <v>1</v>
      </c>
      <c r="KC23" s="8">
        <v>1</v>
      </c>
      <c r="KD23" s="8">
        <v>1</v>
      </c>
      <c r="KE23" s="8">
        <v>1</v>
      </c>
      <c r="KF23" s="8">
        <v>1</v>
      </c>
      <c r="KG23" s="8">
        <v>1</v>
      </c>
      <c r="KH23" s="8">
        <v>1</v>
      </c>
      <c r="KI23" s="8">
        <v>1</v>
      </c>
      <c r="KJ23" s="8">
        <v>1</v>
      </c>
      <c r="KK23" s="8">
        <v>1</v>
      </c>
      <c r="KL23" s="8">
        <v>1</v>
      </c>
      <c r="KM23" s="8">
        <v>1</v>
      </c>
      <c r="KN23" s="8">
        <v>1</v>
      </c>
      <c r="KO23" s="8">
        <v>1</v>
      </c>
      <c r="KP23" s="8">
        <v>1</v>
      </c>
      <c r="KQ23" s="8">
        <v>1</v>
      </c>
      <c r="KR23" s="8">
        <v>1</v>
      </c>
      <c r="KS23" s="8">
        <v>1</v>
      </c>
      <c r="KT23" s="8">
        <v>1</v>
      </c>
      <c r="KU23" s="8">
        <v>1</v>
      </c>
      <c r="KV23" s="8">
        <v>1</v>
      </c>
      <c r="KW23" s="8">
        <v>1</v>
      </c>
      <c r="KX23" s="8">
        <v>1</v>
      </c>
      <c r="KY23" s="8">
        <v>1</v>
      </c>
      <c r="KZ23" s="8">
        <v>1</v>
      </c>
      <c r="LA23" s="8">
        <v>1</v>
      </c>
      <c r="LB23" s="8">
        <v>1</v>
      </c>
      <c r="LC23" s="8">
        <v>1</v>
      </c>
      <c r="LD23" s="8">
        <v>1</v>
      </c>
      <c r="LE23" s="8">
        <v>1</v>
      </c>
      <c r="LF23" s="8">
        <v>1</v>
      </c>
      <c r="LG23" s="8">
        <v>1</v>
      </c>
      <c r="LH23" s="8">
        <v>1</v>
      </c>
      <c r="LI23" s="8">
        <v>1</v>
      </c>
      <c r="LJ23" s="8">
        <v>1</v>
      </c>
      <c r="LK23" s="8">
        <v>1</v>
      </c>
      <c r="LL23" s="8">
        <v>1</v>
      </c>
      <c r="LM23" s="8">
        <v>1</v>
      </c>
      <c r="LN23" s="8">
        <v>1</v>
      </c>
      <c r="LO23" s="8">
        <v>1</v>
      </c>
      <c r="LP23" s="8">
        <v>1</v>
      </c>
      <c r="LQ23" s="8">
        <v>1</v>
      </c>
      <c r="LR23" s="8">
        <v>1</v>
      </c>
      <c r="LS23" s="8">
        <v>1</v>
      </c>
      <c r="LT23" s="8">
        <v>1</v>
      </c>
      <c r="LU23" s="8">
        <v>1</v>
      </c>
      <c r="LV23" s="8">
        <v>1</v>
      </c>
      <c r="LW23" s="8">
        <v>1</v>
      </c>
      <c r="LX23" s="8">
        <v>1</v>
      </c>
      <c r="LY23" s="8">
        <v>1</v>
      </c>
      <c r="LZ23" s="8">
        <v>1</v>
      </c>
      <c r="MA23" s="8">
        <v>1</v>
      </c>
      <c r="MB23" s="8">
        <v>1</v>
      </c>
      <c r="MC23" s="8">
        <v>1</v>
      </c>
      <c r="MD23" s="8">
        <v>1</v>
      </c>
      <c r="ME23" s="8">
        <v>1</v>
      </c>
      <c r="MF23" s="8">
        <v>1</v>
      </c>
      <c r="MG23" s="8">
        <v>1</v>
      </c>
      <c r="MH23" s="8">
        <v>1</v>
      </c>
      <c r="MI23" s="8">
        <v>1</v>
      </c>
      <c r="MJ23" s="8">
        <v>1</v>
      </c>
      <c r="MK23" s="8">
        <v>1</v>
      </c>
      <c r="ML23" s="8">
        <v>1</v>
      </c>
      <c r="MM23" s="8">
        <v>1</v>
      </c>
      <c r="MN23" s="8">
        <v>1</v>
      </c>
      <c r="MO23" s="8">
        <v>1</v>
      </c>
      <c r="MP23" s="8">
        <v>1</v>
      </c>
      <c r="MQ23" s="8">
        <v>1</v>
      </c>
      <c r="MR23" s="8">
        <v>1</v>
      </c>
      <c r="MS23" s="8">
        <v>1</v>
      </c>
      <c r="MT23" s="8">
        <v>1</v>
      </c>
      <c r="MU23" s="8">
        <v>1</v>
      </c>
      <c r="MV23" s="8">
        <v>1</v>
      </c>
      <c r="MW23" s="8">
        <v>1</v>
      </c>
      <c r="MX23" s="8">
        <v>1</v>
      </c>
      <c r="MY23" s="8">
        <v>1</v>
      </c>
      <c r="MZ23" s="8">
        <v>1</v>
      </c>
      <c r="NA23" s="8">
        <v>1</v>
      </c>
      <c r="NB23" s="8">
        <v>1</v>
      </c>
      <c r="NC23" s="8">
        <v>1</v>
      </c>
      <c r="ND23" s="8">
        <v>1</v>
      </c>
      <c r="NE23" s="8">
        <v>1</v>
      </c>
      <c r="NF23" s="8">
        <v>1</v>
      </c>
      <c r="NG23" s="8">
        <v>1</v>
      </c>
      <c r="NH23" s="8">
        <v>1</v>
      </c>
      <c r="NI23" s="8">
        <v>1</v>
      </c>
      <c r="NJ23" s="8">
        <v>1</v>
      </c>
      <c r="NK23" s="8">
        <v>1</v>
      </c>
      <c r="NL23" s="8">
        <v>1</v>
      </c>
      <c r="NM23" s="8">
        <v>1</v>
      </c>
      <c r="NN23" s="8">
        <v>1</v>
      </c>
      <c r="NO23" s="8">
        <v>1</v>
      </c>
      <c r="NP23" s="8">
        <v>1</v>
      </c>
      <c r="NQ23" s="8">
        <v>1</v>
      </c>
      <c r="NR23" s="8">
        <v>1</v>
      </c>
      <c r="NS23" s="8">
        <v>1</v>
      </c>
      <c r="NT23" s="8">
        <v>1</v>
      </c>
      <c r="NU23" s="8">
        <v>1</v>
      </c>
      <c r="NV23" s="8">
        <v>1</v>
      </c>
      <c r="NW23" s="8">
        <v>1</v>
      </c>
      <c r="NX23" s="8">
        <v>1</v>
      </c>
      <c r="NY23" s="8">
        <v>1</v>
      </c>
      <c r="NZ23" s="8">
        <v>1</v>
      </c>
      <c r="OA23" s="8">
        <v>1</v>
      </c>
      <c r="OB23" s="8">
        <v>1</v>
      </c>
      <c r="OC23" s="8">
        <v>1</v>
      </c>
      <c r="OD23" s="8">
        <v>1</v>
      </c>
      <c r="OE23" s="8">
        <v>1</v>
      </c>
      <c r="OF23" s="8">
        <v>1</v>
      </c>
      <c r="OG23" s="8">
        <v>1</v>
      </c>
      <c r="OH23" s="8">
        <v>1</v>
      </c>
      <c r="OI23" s="8">
        <v>1</v>
      </c>
      <c r="OJ23" s="8">
        <v>1</v>
      </c>
      <c r="OK23" s="8">
        <v>1</v>
      </c>
      <c r="OL23" s="8">
        <v>1</v>
      </c>
      <c r="OM23" s="8">
        <v>1</v>
      </c>
      <c r="ON23" s="8">
        <v>1</v>
      </c>
      <c r="OO23" s="8">
        <v>1</v>
      </c>
      <c r="OP23" s="8">
        <v>1</v>
      </c>
      <c r="OQ23" s="8">
        <v>1</v>
      </c>
      <c r="OR23" s="8">
        <v>1</v>
      </c>
      <c r="OS23" s="8">
        <v>1</v>
      </c>
      <c r="OT23" s="8">
        <v>1</v>
      </c>
      <c r="OU23" s="8">
        <v>1</v>
      </c>
      <c r="OV23" s="8">
        <v>1</v>
      </c>
      <c r="OW23" s="8">
        <v>1</v>
      </c>
      <c r="OX23" s="8">
        <v>1</v>
      </c>
      <c r="OY23" s="8">
        <v>1</v>
      </c>
      <c r="OZ23" s="8">
        <v>1</v>
      </c>
      <c r="PA23" s="8">
        <v>1</v>
      </c>
      <c r="PB23" s="8">
        <v>1</v>
      </c>
      <c r="PC23" s="8">
        <v>1</v>
      </c>
      <c r="PD23" s="8">
        <v>1</v>
      </c>
      <c r="PE23" s="8">
        <v>1</v>
      </c>
      <c r="PF23" s="8">
        <v>1</v>
      </c>
      <c r="PG23" s="8">
        <v>1</v>
      </c>
      <c r="PH23" s="8">
        <v>1</v>
      </c>
      <c r="PI23" s="8">
        <v>1</v>
      </c>
      <c r="PJ23" s="8">
        <v>1</v>
      </c>
      <c r="PK23" s="8">
        <v>1</v>
      </c>
      <c r="PL23" s="8">
        <v>1</v>
      </c>
      <c r="PM23" s="8">
        <v>1</v>
      </c>
      <c r="PN23" s="8">
        <v>1</v>
      </c>
      <c r="PO23" s="8">
        <v>1</v>
      </c>
      <c r="PP23" s="8">
        <v>1</v>
      </c>
      <c r="PQ23" s="8">
        <v>1</v>
      </c>
      <c r="PR23" s="8">
        <v>1</v>
      </c>
      <c r="PS23" s="8">
        <v>1</v>
      </c>
      <c r="PT23" s="8">
        <v>1</v>
      </c>
      <c r="PU23" s="8">
        <v>1</v>
      </c>
      <c r="PV23" s="8">
        <v>1</v>
      </c>
      <c r="PW23" s="8">
        <v>1</v>
      </c>
      <c r="PX23" s="8">
        <v>1</v>
      </c>
      <c r="PY23" s="8">
        <v>1</v>
      </c>
      <c r="PZ23" s="8">
        <v>1</v>
      </c>
      <c r="QA23" s="8">
        <v>1</v>
      </c>
      <c r="QB23" s="8">
        <v>1</v>
      </c>
      <c r="QC23" s="8">
        <v>1</v>
      </c>
      <c r="QD23" s="8">
        <v>1</v>
      </c>
      <c r="QE23" s="8">
        <v>1</v>
      </c>
      <c r="QF23" s="8">
        <v>1</v>
      </c>
      <c r="QG23" s="8">
        <v>1</v>
      </c>
      <c r="QH23" s="8">
        <v>1</v>
      </c>
      <c r="QI23" s="8">
        <v>1</v>
      </c>
      <c r="QJ23" s="8">
        <v>1</v>
      </c>
      <c r="QK23" s="8">
        <v>1</v>
      </c>
      <c r="QL23" s="8">
        <v>1</v>
      </c>
      <c r="QM23" s="8">
        <v>1</v>
      </c>
      <c r="QN23" s="8">
        <v>1</v>
      </c>
      <c r="QO23" s="8">
        <v>1</v>
      </c>
      <c r="QP23" s="8">
        <v>1</v>
      </c>
      <c r="QQ23" s="8">
        <v>1</v>
      </c>
      <c r="QR23" s="8">
        <v>1</v>
      </c>
      <c r="QS23" s="8">
        <v>1</v>
      </c>
      <c r="QT23" s="8">
        <v>1</v>
      </c>
      <c r="QU23" s="8">
        <v>1</v>
      </c>
      <c r="QV23" s="8">
        <v>1</v>
      </c>
      <c r="QW23" s="8">
        <v>1</v>
      </c>
      <c r="QX23" s="8">
        <v>1</v>
      </c>
      <c r="QY23" s="8">
        <v>1</v>
      </c>
      <c r="QZ23" s="8">
        <v>1</v>
      </c>
      <c r="RA23" s="8">
        <v>1</v>
      </c>
      <c r="RB23" s="8">
        <v>1</v>
      </c>
      <c r="RC23" s="8">
        <v>1</v>
      </c>
      <c r="RD23" s="8">
        <v>1</v>
      </c>
      <c r="RE23" s="8">
        <v>1</v>
      </c>
      <c r="RF23" s="8">
        <v>1</v>
      </c>
      <c r="RG23" s="8">
        <v>1</v>
      </c>
      <c r="RH23" s="8">
        <v>1</v>
      </c>
      <c r="RI23" s="8">
        <v>1</v>
      </c>
      <c r="RJ23" s="8">
        <v>1</v>
      </c>
      <c r="RK23" s="8">
        <v>1</v>
      </c>
      <c r="RL23" s="8">
        <v>1</v>
      </c>
      <c r="RM23" s="8">
        <v>1</v>
      </c>
      <c r="RN23" s="8">
        <v>1</v>
      </c>
      <c r="RO23" s="8">
        <v>1</v>
      </c>
      <c r="RP23" s="8">
        <v>1</v>
      </c>
      <c r="RQ23" s="8">
        <v>1</v>
      </c>
      <c r="RR23" s="8">
        <v>1</v>
      </c>
      <c r="RS23" s="8">
        <v>1</v>
      </c>
      <c r="RT23" s="8">
        <v>1</v>
      </c>
      <c r="RU23" s="8">
        <v>1</v>
      </c>
      <c r="RV23" s="8">
        <v>1</v>
      </c>
      <c r="RW23" s="8">
        <v>1</v>
      </c>
      <c r="RX23" s="8">
        <v>1</v>
      </c>
      <c r="RY23" s="8">
        <v>1</v>
      </c>
      <c r="RZ23" s="8">
        <v>1</v>
      </c>
      <c r="SA23" s="8">
        <v>1</v>
      </c>
      <c r="SB23" s="8">
        <v>1</v>
      </c>
      <c r="SC23" s="8">
        <v>1</v>
      </c>
      <c r="SD23" s="8">
        <v>1</v>
      </c>
      <c r="SE23" s="8">
        <v>1</v>
      </c>
      <c r="SF23" s="8">
        <v>1</v>
      </c>
      <c r="SG23" s="8">
        <v>1</v>
      </c>
      <c r="SH23" s="8">
        <v>1</v>
      </c>
      <c r="SI23" s="8">
        <v>1</v>
      </c>
      <c r="SJ23" s="8">
        <v>1</v>
      </c>
      <c r="SK23" s="8">
        <v>1</v>
      </c>
      <c r="SL23" s="8">
        <v>1</v>
      </c>
      <c r="SM23" s="8">
        <v>1</v>
      </c>
      <c r="SN23" s="8">
        <v>1</v>
      </c>
      <c r="SO23" s="8">
        <v>1</v>
      </c>
      <c r="SP23" s="8">
        <v>1</v>
      </c>
      <c r="SQ23" s="8">
        <v>1</v>
      </c>
      <c r="SR23" s="8">
        <v>1</v>
      </c>
      <c r="SS23" s="8">
        <v>1</v>
      </c>
      <c r="ST23" s="8">
        <v>1</v>
      </c>
      <c r="SU23" s="8">
        <v>1</v>
      </c>
      <c r="SV23" s="8">
        <v>1</v>
      </c>
      <c r="SW23" s="8">
        <v>1</v>
      </c>
      <c r="SX23" s="8">
        <v>1</v>
      </c>
      <c r="SY23" s="8">
        <v>1</v>
      </c>
      <c r="SZ23" s="8">
        <v>1</v>
      </c>
      <c r="TA23" s="8">
        <v>1</v>
      </c>
      <c r="TB23" s="8">
        <v>1</v>
      </c>
      <c r="TC23" s="8">
        <v>1</v>
      </c>
      <c r="TD23" s="8">
        <v>1</v>
      </c>
      <c r="TE23" s="8">
        <v>1</v>
      </c>
      <c r="TF23" s="8">
        <v>1</v>
      </c>
      <c r="TG23" s="8">
        <v>1</v>
      </c>
      <c r="TH23" s="8">
        <v>1</v>
      </c>
      <c r="TI23" s="8">
        <v>1</v>
      </c>
      <c r="TJ23" s="8">
        <v>1</v>
      </c>
      <c r="TK23" s="8">
        <v>1</v>
      </c>
      <c r="TL23" s="8">
        <v>1</v>
      </c>
      <c r="TM23" s="8">
        <v>1</v>
      </c>
      <c r="TN23" s="8">
        <v>1</v>
      </c>
      <c r="TO23" s="8">
        <v>1</v>
      </c>
      <c r="TP23" s="8">
        <v>1</v>
      </c>
      <c r="TQ23" s="8">
        <v>1</v>
      </c>
      <c r="TR23" s="8">
        <v>1</v>
      </c>
      <c r="TS23" s="8">
        <v>1</v>
      </c>
      <c r="TT23" s="8">
        <v>1</v>
      </c>
      <c r="TU23" s="8">
        <v>1</v>
      </c>
      <c r="TV23" s="8">
        <v>1</v>
      </c>
      <c r="TW23" s="8">
        <v>1</v>
      </c>
      <c r="TX23" s="8">
        <v>1</v>
      </c>
      <c r="TY23" s="8">
        <v>1</v>
      </c>
      <c r="TZ23" s="8">
        <v>1</v>
      </c>
      <c r="UA23" s="8">
        <v>1</v>
      </c>
      <c r="UB23" s="8">
        <v>1</v>
      </c>
      <c r="UC23" s="8">
        <v>1</v>
      </c>
      <c r="UD23" s="8">
        <v>1</v>
      </c>
    </row>
    <row r="24" spans="1:553" s="8" customFormat="1" x14ac:dyDescent="0.25">
      <c r="C24" s="8">
        <v>-1</v>
      </c>
      <c r="D24" s="8">
        <v>-1</v>
      </c>
      <c r="E24" s="8">
        <v>-1</v>
      </c>
      <c r="F24" s="8">
        <v>-1</v>
      </c>
      <c r="G24" s="8">
        <v>-1</v>
      </c>
      <c r="H24" s="8">
        <v>-1</v>
      </c>
      <c r="I24" s="8">
        <v>-1</v>
      </c>
      <c r="J24" s="8">
        <v>-1</v>
      </c>
      <c r="K24" s="8">
        <v>-1</v>
      </c>
      <c r="L24" s="8">
        <v>-1</v>
      </c>
      <c r="M24" s="8">
        <v>-1</v>
      </c>
      <c r="N24" s="8">
        <v>-1</v>
      </c>
      <c r="O24" s="8">
        <v>-1</v>
      </c>
      <c r="P24" s="8">
        <v>-1</v>
      </c>
      <c r="Q24" s="8">
        <v>-1</v>
      </c>
      <c r="R24" s="8">
        <v>-1</v>
      </c>
      <c r="S24" s="8">
        <v>-1</v>
      </c>
      <c r="T24" s="8">
        <v>-1</v>
      </c>
      <c r="U24" s="8">
        <v>-1</v>
      </c>
      <c r="V24" s="8">
        <v>-1</v>
      </c>
      <c r="W24" s="8">
        <v>-1</v>
      </c>
      <c r="X24" s="8">
        <v>-1</v>
      </c>
      <c r="Y24" s="8">
        <v>-1</v>
      </c>
      <c r="Z24" s="8">
        <v>-1</v>
      </c>
      <c r="AA24" s="8">
        <v>-1</v>
      </c>
      <c r="AB24" s="8">
        <v>-1</v>
      </c>
      <c r="AC24" s="8">
        <v>-1</v>
      </c>
      <c r="AD24" s="8">
        <v>-1</v>
      </c>
      <c r="AE24" s="8">
        <v>-1</v>
      </c>
      <c r="AF24" s="8">
        <v>-1</v>
      </c>
      <c r="AG24" s="8">
        <v>-1</v>
      </c>
      <c r="AH24" s="8">
        <v>-1</v>
      </c>
      <c r="AI24" s="8">
        <v>-1</v>
      </c>
      <c r="AJ24" s="8">
        <v>-1</v>
      </c>
      <c r="AK24" s="8">
        <v>-1</v>
      </c>
      <c r="AL24" s="8">
        <v>-1</v>
      </c>
      <c r="AM24" s="8">
        <v>-1</v>
      </c>
      <c r="AN24" s="8">
        <v>-1</v>
      </c>
      <c r="AO24" s="8">
        <v>-1</v>
      </c>
      <c r="AP24" s="8">
        <v>-1</v>
      </c>
      <c r="AQ24" s="8">
        <v>-1</v>
      </c>
      <c r="AR24" s="8">
        <v>-1</v>
      </c>
      <c r="AS24" s="8">
        <v>-1</v>
      </c>
      <c r="AT24" s="8">
        <v>-1</v>
      </c>
      <c r="AU24" s="8">
        <v>-1</v>
      </c>
      <c r="AV24" s="8">
        <v>-1</v>
      </c>
      <c r="AW24" s="8">
        <v>-1</v>
      </c>
      <c r="AX24" s="8">
        <v>-1</v>
      </c>
      <c r="AY24" s="8">
        <v>-1</v>
      </c>
      <c r="AZ24" s="8">
        <v>-1</v>
      </c>
      <c r="BA24" s="8">
        <v>-1</v>
      </c>
      <c r="BB24" s="8">
        <v>-1</v>
      </c>
      <c r="BC24" s="8">
        <v>-1</v>
      </c>
      <c r="BD24" s="8">
        <v>-1</v>
      </c>
      <c r="BE24" s="8">
        <v>-1</v>
      </c>
      <c r="BF24" s="8">
        <v>-1</v>
      </c>
      <c r="BG24" s="8">
        <v>-1</v>
      </c>
      <c r="BH24" s="8">
        <v>-1</v>
      </c>
      <c r="BI24" s="8">
        <v>-1</v>
      </c>
      <c r="BJ24" s="8">
        <v>-1</v>
      </c>
      <c r="BK24" s="8">
        <v>-1</v>
      </c>
      <c r="BL24" s="8">
        <v>-1</v>
      </c>
      <c r="BM24" s="8">
        <v>-1</v>
      </c>
      <c r="BN24" s="8">
        <v>-1</v>
      </c>
      <c r="BO24" s="8">
        <v>-1</v>
      </c>
      <c r="BP24" s="8">
        <v>-1</v>
      </c>
      <c r="BQ24" s="8">
        <v>-1</v>
      </c>
      <c r="BR24" s="8">
        <v>-1</v>
      </c>
      <c r="BS24" s="8">
        <v>-1</v>
      </c>
      <c r="BT24" s="8">
        <v>-1</v>
      </c>
      <c r="BU24" s="8">
        <v>-1</v>
      </c>
      <c r="BV24" s="8">
        <v>-1</v>
      </c>
      <c r="BW24" s="8">
        <v>-1</v>
      </c>
      <c r="BX24" s="8">
        <v>-1</v>
      </c>
      <c r="BY24" s="8">
        <v>-1</v>
      </c>
      <c r="BZ24" s="8">
        <v>-1</v>
      </c>
      <c r="CA24" s="8">
        <v>-1</v>
      </c>
      <c r="CB24" s="8">
        <v>-1</v>
      </c>
      <c r="CC24" s="8">
        <v>-1</v>
      </c>
      <c r="CD24" s="8">
        <v>-1</v>
      </c>
      <c r="CE24" s="8">
        <v>-1</v>
      </c>
      <c r="CF24" s="8">
        <v>-1</v>
      </c>
      <c r="CG24" s="8">
        <v>-1</v>
      </c>
      <c r="CH24" s="8">
        <v>-1</v>
      </c>
      <c r="CI24" s="8">
        <v>-1</v>
      </c>
      <c r="CJ24" s="8">
        <v>-1</v>
      </c>
      <c r="CK24" s="8">
        <v>-1</v>
      </c>
      <c r="CL24" s="8">
        <v>-1</v>
      </c>
      <c r="CM24" s="8">
        <v>-1</v>
      </c>
      <c r="CN24" s="8">
        <v>-1</v>
      </c>
      <c r="CO24" s="8">
        <v>-1</v>
      </c>
      <c r="CP24" s="8">
        <v>-1</v>
      </c>
      <c r="CQ24" s="8">
        <v>-1</v>
      </c>
      <c r="CR24" s="8">
        <v>-1</v>
      </c>
      <c r="CS24" s="8">
        <v>-1</v>
      </c>
      <c r="CT24" s="8">
        <v>-1</v>
      </c>
      <c r="CU24" s="8">
        <v>-1</v>
      </c>
      <c r="CV24" s="8">
        <v>-1</v>
      </c>
      <c r="CW24" s="8">
        <v>-1</v>
      </c>
      <c r="CX24" s="8">
        <v>-1</v>
      </c>
      <c r="CY24" s="8">
        <v>-1</v>
      </c>
      <c r="CZ24" s="8">
        <v>-1</v>
      </c>
      <c r="DA24" s="8">
        <v>-1</v>
      </c>
      <c r="DB24" s="8">
        <v>-1</v>
      </c>
      <c r="DC24" s="8">
        <v>-1</v>
      </c>
      <c r="DD24" s="8">
        <v>-1</v>
      </c>
      <c r="DE24" s="8">
        <v>-1</v>
      </c>
      <c r="DF24" s="8">
        <v>-1</v>
      </c>
      <c r="DG24" s="8">
        <v>-1</v>
      </c>
      <c r="DH24" s="8">
        <v>-1</v>
      </c>
      <c r="DI24" s="8">
        <v>-1</v>
      </c>
      <c r="DJ24" s="8">
        <v>-1</v>
      </c>
      <c r="DK24" s="8">
        <v>-1</v>
      </c>
      <c r="DL24" s="8">
        <v>-1</v>
      </c>
      <c r="DM24" s="8">
        <v>-1</v>
      </c>
      <c r="DN24" s="8">
        <v>-1</v>
      </c>
      <c r="DO24" s="8">
        <v>-1</v>
      </c>
      <c r="DP24" s="8">
        <v>-1</v>
      </c>
      <c r="DQ24" s="8">
        <v>-1</v>
      </c>
      <c r="DR24" s="8">
        <v>-1</v>
      </c>
      <c r="DS24" s="8">
        <v>-1</v>
      </c>
      <c r="DT24" s="8">
        <v>-1</v>
      </c>
      <c r="DU24" s="8">
        <v>-1</v>
      </c>
      <c r="DV24" s="8">
        <v>-1</v>
      </c>
      <c r="DW24" s="8">
        <v>-1</v>
      </c>
      <c r="DX24" s="8">
        <v>-1</v>
      </c>
      <c r="DY24" s="8">
        <v>-1</v>
      </c>
      <c r="DZ24" s="8">
        <v>-1</v>
      </c>
      <c r="EA24" s="8">
        <v>-1</v>
      </c>
      <c r="EB24" s="8">
        <v>-1</v>
      </c>
      <c r="EC24" s="8">
        <v>-1</v>
      </c>
      <c r="ED24" s="8">
        <v>-1</v>
      </c>
      <c r="EE24" s="8">
        <v>-1</v>
      </c>
      <c r="EF24" s="8">
        <v>-1</v>
      </c>
      <c r="EG24" s="8">
        <v>-1</v>
      </c>
      <c r="EH24" s="8">
        <v>-1</v>
      </c>
      <c r="EI24" s="8">
        <v>-1</v>
      </c>
      <c r="EJ24" s="8">
        <v>-1</v>
      </c>
      <c r="EK24" s="8">
        <v>-1</v>
      </c>
      <c r="EL24" s="8">
        <v>-1</v>
      </c>
      <c r="EM24" s="8">
        <v>-1</v>
      </c>
      <c r="EN24" s="8">
        <v>-1</v>
      </c>
      <c r="EO24" s="8">
        <v>-1</v>
      </c>
      <c r="EP24" s="8">
        <v>-1</v>
      </c>
      <c r="EQ24" s="8">
        <v>-1</v>
      </c>
      <c r="ER24" s="8">
        <v>-1</v>
      </c>
      <c r="ES24" s="8">
        <v>-1</v>
      </c>
      <c r="ET24" s="8">
        <v>-1</v>
      </c>
      <c r="EU24" s="8">
        <v>-1</v>
      </c>
      <c r="EV24" s="8">
        <v>-1</v>
      </c>
      <c r="EW24" s="8">
        <v>-1</v>
      </c>
      <c r="EX24" s="8">
        <v>-1</v>
      </c>
      <c r="EY24" s="8">
        <v>-1</v>
      </c>
      <c r="EZ24" s="8">
        <v>-1</v>
      </c>
      <c r="FA24" s="8">
        <v>-1</v>
      </c>
      <c r="FB24" s="8">
        <v>-1</v>
      </c>
      <c r="FC24" s="8">
        <v>-1</v>
      </c>
      <c r="FD24" s="8">
        <v>-1</v>
      </c>
      <c r="FE24" s="8">
        <v>-1</v>
      </c>
      <c r="FF24" s="8">
        <v>-1</v>
      </c>
      <c r="FG24" s="8">
        <v>-1</v>
      </c>
      <c r="FH24" s="8">
        <v>-1</v>
      </c>
      <c r="FI24" s="8">
        <v>-1</v>
      </c>
      <c r="FJ24" s="8">
        <v>-1</v>
      </c>
      <c r="FK24" s="8">
        <v>-1</v>
      </c>
      <c r="FL24" s="8">
        <v>-1</v>
      </c>
      <c r="FM24" s="8">
        <v>-1</v>
      </c>
      <c r="FN24" s="8">
        <v>-1</v>
      </c>
      <c r="FO24" s="8">
        <v>-1</v>
      </c>
      <c r="FP24" s="8">
        <v>-1</v>
      </c>
      <c r="FQ24" s="8">
        <v>-1</v>
      </c>
      <c r="FR24" s="8">
        <v>-1</v>
      </c>
      <c r="FS24" s="8">
        <v>-1</v>
      </c>
      <c r="FT24" s="8">
        <v>-1</v>
      </c>
      <c r="FU24" s="8">
        <v>-1</v>
      </c>
      <c r="FV24" s="8">
        <v>-1</v>
      </c>
      <c r="FW24" s="8">
        <v>-1</v>
      </c>
      <c r="FX24" s="8">
        <v>-1</v>
      </c>
      <c r="FY24" s="8">
        <v>-1</v>
      </c>
      <c r="FZ24" s="8">
        <v>-1</v>
      </c>
      <c r="GA24" s="8">
        <v>-1</v>
      </c>
      <c r="GB24" s="8">
        <v>-1</v>
      </c>
      <c r="GC24" s="8">
        <v>-1</v>
      </c>
      <c r="GD24" s="8">
        <v>-1</v>
      </c>
      <c r="GE24" s="8">
        <v>-1</v>
      </c>
      <c r="GF24" s="8">
        <v>-1</v>
      </c>
      <c r="GG24" s="8">
        <v>-1</v>
      </c>
      <c r="GH24" s="8">
        <v>-1</v>
      </c>
      <c r="GI24" s="8">
        <v>-1</v>
      </c>
      <c r="GJ24" s="8">
        <v>-1</v>
      </c>
      <c r="GK24" s="8">
        <v>-1</v>
      </c>
      <c r="GL24" s="8">
        <v>-1</v>
      </c>
      <c r="GM24" s="8">
        <v>-1</v>
      </c>
      <c r="GN24" s="8">
        <v>-1</v>
      </c>
      <c r="GO24" s="8">
        <v>-1</v>
      </c>
      <c r="GP24" s="8">
        <v>-1</v>
      </c>
      <c r="GQ24" s="8">
        <v>-1</v>
      </c>
      <c r="GR24" s="8">
        <v>-1</v>
      </c>
      <c r="GS24" s="8">
        <v>-1</v>
      </c>
      <c r="GT24" s="8">
        <v>-1</v>
      </c>
      <c r="GU24" s="8">
        <v>-1</v>
      </c>
      <c r="GV24" s="8">
        <v>-1</v>
      </c>
      <c r="GW24" s="8">
        <v>-1</v>
      </c>
      <c r="GX24" s="8">
        <v>-1</v>
      </c>
      <c r="GY24" s="8">
        <v>-1</v>
      </c>
      <c r="GZ24" s="8">
        <v>-1</v>
      </c>
      <c r="HA24" s="8">
        <v>-1</v>
      </c>
      <c r="HB24" s="8">
        <v>-1</v>
      </c>
      <c r="HC24" s="8">
        <v>-1</v>
      </c>
      <c r="HD24" s="8">
        <v>-1</v>
      </c>
      <c r="HE24" s="8">
        <v>-1</v>
      </c>
      <c r="HF24" s="8">
        <v>-1</v>
      </c>
      <c r="HG24" s="8">
        <v>-1</v>
      </c>
      <c r="HH24" s="8">
        <v>-1</v>
      </c>
      <c r="HI24" s="8">
        <v>-1</v>
      </c>
      <c r="HJ24" s="8">
        <v>-1</v>
      </c>
      <c r="HK24" s="8">
        <v>-1</v>
      </c>
      <c r="HL24" s="8">
        <v>-1</v>
      </c>
      <c r="HM24" s="8">
        <v>-1</v>
      </c>
      <c r="HN24" s="8">
        <v>-1</v>
      </c>
      <c r="HO24" s="8">
        <v>-1</v>
      </c>
      <c r="HP24" s="8">
        <v>-1</v>
      </c>
      <c r="HQ24" s="8">
        <v>-1</v>
      </c>
      <c r="HR24" s="8">
        <v>-1</v>
      </c>
      <c r="HS24" s="8">
        <v>-1</v>
      </c>
      <c r="HT24" s="8">
        <v>-1</v>
      </c>
      <c r="HU24" s="8">
        <v>-1</v>
      </c>
      <c r="HV24" s="8">
        <v>-1</v>
      </c>
      <c r="HW24" s="8">
        <v>-1</v>
      </c>
      <c r="HX24" s="8">
        <v>-1</v>
      </c>
      <c r="HY24" s="8">
        <v>-1</v>
      </c>
      <c r="HZ24" s="8">
        <v>-1</v>
      </c>
      <c r="IA24" s="8">
        <v>-1</v>
      </c>
      <c r="IB24" s="8">
        <v>-1</v>
      </c>
      <c r="IC24" s="8">
        <v>-1</v>
      </c>
      <c r="ID24" s="8">
        <v>-1</v>
      </c>
      <c r="IE24" s="8">
        <v>-1</v>
      </c>
      <c r="IF24" s="8">
        <v>-1</v>
      </c>
      <c r="IG24" s="8">
        <v>-1</v>
      </c>
      <c r="IH24" s="8">
        <v>-1</v>
      </c>
      <c r="II24" s="8">
        <v>-1</v>
      </c>
      <c r="IJ24" s="8">
        <v>-1</v>
      </c>
      <c r="IK24" s="8">
        <v>-1</v>
      </c>
      <c r="IL24" s="8">
        <v>-1</v>
      </c>
      <c r="IM24" s="8">
        <v>-1</v>
      </c>
      <c r="IN24" s="8">
        <v>-1</v>
      </c>
      <c r="IO24" s="8">
        <v>-1</v>
      </c>
      <c r="IP24" s="8">
        <v>-1</v>
      </c>
      <c r="IQ24" s="8">
        <v>-1</v>
      </c>
      <c r="IR24" s="8">
        <v>-1</v>
      </c>
      <c r="IS24" s="8">
        <v>-1</v>
      </c>
      <c r="IT24" s="8">
        <v>-1</v>
      </c>
      <c r="IU24" s="8">
        <v>-1</v>
      </c>
      <c r="IV24" s="8">
        <v>-1</v>
      </c>
      <c r="IW24" s="8">
        <v>-1</v>
      </c>
      <c r="IX24" s="8">
        <v>-1</v>
      </c>
      <c r="IY24" s="8">
        <v>-1</v>
      </c>
      <c r="IZ24" s="8">
        <v>-1</v>
      </c>
      <c r="JA24" s="8">
        <v>-1</v>
      </c>
      <c r="JB24" s="8">
        <v>-1</v>
      </c>
      <c r="JC24" s="8">
        <v>-1</v>
      </c>
      <c r="JD24" s="8">
        <v>-1</v>
      </c>
      <c r="JE24" s="8">
        <v>-1</v>
      </c>
      <c r="JF24" s="8">
        <v>-1</v>
      </c>
      <c r="JG24" s="8">
        <v>-1</v>
      </c>
      <c r="JH24" s="8">
        <v>-1</v>
      </c>
      <c r="JI24" s="8">
        <v>-1</v>
      </c>
      <c r="JJ24" s="8">
        <v>-1</v>
      </c>
      <c r="JK24" s="8">
        <v>-1</v>
      </c>
      <c r="JL24" s="8">
        <v>-1</v>
      </c>
      <c r="JM24" s="8">
        <v>-1</v>
      </c>
      <c r="JN24" s="8">
        <v>-1</v>
      </c>
      <c r="JO24" s="8">
        <v>-1</v>
      </c>
      <c r="JP24" s="8">
        <v>-1</v>
      </c>
      <c r="JQ24" s="8">
        <v>-1</v>
      </c>
      <c r="JR24" s="8">
        <v>-1</v>
      </c>
      <c r="JS24" s="8">
        <v>-1</v>
      </c>
      <c r="JT24" s="8">
        <v>-1</v>
      </c>
      <c r="JU24" s="8">
        <v>-1</v>
      </c>
      <c r="JV24" s="8">
        <v>-1</v>
      </c>
      <c r="JW24" s="8">
        <v>-1</v>
      </c>
      <c r="JX24" s="8">
        <v>-1</v>
      </c>
      <c r="JY24" s="8">
        <v>-1</v>
      </c>
      <c r="JZ24" s="8">
        <v>-1</v>
      </c>
      <c r="KA24" s="8">
        <v>-1</v>
      </c>
      <c r="KB24" s="8">
        <v>-1</v>
      </c>
      <c r="KC24" s="8">
        <v>-1</v>
      </c>
      <c r="KD24" s="8">
        <v>-1</v>
      </c>
      <c r="KE24" s="8">
        <v>-1</v>
      </c>
      <c r="KF24" s="8">
        <v>-1</v>
      </c>
      <c r="KG24" s="8">
        <v>-1</v>
      </c>
      <c r="KH24" s="8">
        <v>-1</v>
      </c>
      <c r="KI24" s="8">
        <v>-1</v>
      </c>
      <c r="KJ24" s="8">
        <v>-1</v>
      </c>
      <c r="KK24" s="8">
        <v>-1</v>
      </c>
      <c r="KL24" s="8">
        <v>-1</v>
      </c>
      <c r="KM24" s="8">
        <v>-1</v>
      </c>
      <c r="KN24" s="8">
        <v>-1</v>
      </c>
      <c r="KO24" s="8">
        <v>-1</v>
      </c>
      <c r="KP24" s="8">
        <v>-1</v>
      </c>
      <c r="KQ24" s="8">
        <v>-1</v>
      </c>
      <c r="KR24" s="8">
        <v>-1</v>
      </c>
      <c r="KS24" s="8">
        <v>-1</v>
      </c>
      <c r="KT24" s="8">
        <v>-1</v>
      </c>
      <c r="KU24" s="8">
        <v>-1</v>
      </c>
      <c r="KV24" s="8">
        <v>-1</v>
      </c>
      <c r="KW24" s="8">
        <v>-1</v>
      </c>
      <c r="KX24" s="8">
        <v>-1</v>
      </c>
      <c r="KY24" s="8">
        <v>-1</v>
      </c>
      <c r="KZ24" s="8">
        <v>-1</v>
      </c>
      <c r="LA24" s="8">
        <v>-1</v>
      </c>
      <c r="LB24" s="8">
        <v>-1</v>
      </c>
      <c r="LC24" s="8">
        <v>-1</v>
      </c>
      <c r="LD24" s="8">
        <v>-1</v>
      </c>
      <c r="LE24" s="8">
        <v>-1</v>
      </c>
      <c r="LF24" s="8">
        <v>-1</v>
      </c>
      <c r="LG24" s="8">
        <v>-1</v>
      </c>
      <c r="LH24" s="8">
        <v>-1</v>
      </c>
      <c r="LI24" s="8">
        <v>-1</v>
      </c>
      <c r="LJ24" s="8">
        <v>-1</v>
      </c>
      <c r="LK24" s="8">
        <v>-1</v>
      </c>
      <c r="LL24" s="8">
        <v>-1</v>
      </c>
      <c r="LM24" s="8">
        <v>-1</v>
      </c>
      <c r="LN24" s="8">
        <v>-1</v>
      </c>
      <c r="LO24" s="8">
        <v>-1</v>
      </c>
      <c r="LP24" s="8">
        <v>-1</v>
      </c>
      <c r="LQ24" s="8">
        <v>-1</v>
      </c>
      <c r="LR24" s="8">
        <v>-1</v>
      </c>
      <c r="LS24" s="8">
        <v>-1</v>
      </c>
      <c r="LT24" s="8">
        <v>-1</v>
      </c>
      <c r="LU24" s="8">
        <v>-1</v>
      </c>
      <c r="LV24" s="8">
        <v>-1</v>
      </c>
      <c r="LW24" s="8">
        <v>-1</v>
      </c>
      <c r="LX24" s="8">
        <v>-1</v>
      </c>
      <c r="LY24" s="8">
        <v>-1</v>
      </c>
      <c r="LZ24" s="8">
        <v>-1</v>
      </c>
      <c r="MA24" s="8">
        <v>-1</v>
      </c>
      <c r="MB24" s="8">
        <v>-1</v>
      </c>
      <c r="MC24" s="8">
        <v>-1</v>
      </c>
      <c r="MD24" s="8">
        <v>-1</v>
      </c>
      <c r="ME24" s="8">
        <v>-1</v>
      </c>
      <c r="MF24" s="8">
        <v>-1</v>
      </c>
      <c r="MG24" s="8">
        <v>-1</v>
      </c>
      <c r="MH24" s="8">
        <v>-1</v>
      </c>
      <c r="MI24" s="8">
        <v>-1</v>
      </c>
      <c r="MJ24" s="8">
        <v>-1</v>
      </c>
      <c r="MK24" s="8">
        <v>-1</v>
      </c>
      <c r="ML24" s="8">
        <v>-1</v>
      </c>
      <c r="MM24" s="8">
        <v>-1</v>
      </c>
      <c r="MN24" s="8">
        <v>-1</v>
      </c>
      <c r="MO24" s="8">
        <v>-1</v>
      </c>
      <c r="MP24" s="8">
        <v>-1</v>
      </c>
      <c r="MQ24" s="8">
        <v>-1</v>
      </c>
      <c r="MR24" s="8">
        <v>-1</v>
      </c>
      <c r="MS24" s="8">
        <v>-1</v>
      </c>
      <c r="MT24" s="8">
        <v>-1</v>
      </c>
      <c r="MU24" s="8">
        <v>-1</v>
      </c>
      <c r="MV24" s="8">
        <v>-1</v>
      </c>
      <c r="MW24" s="8">
        <v>-1</v>
      </c>
      <c r="MX24" s="8">
        <v>-1</v>
      </c>
      <c r="MY24" s="8">
        <v>-1</v>
      </c>
      <c r="MZ24" s="8">
        <v>-1</v>
      </c>
      <c r="NA24" s="8">
        <v>-1</v>
      </c>
      <c r="NB24" s="8">
        <v>-1</v>
      </c>
      <c r="NC24" s="8">
        <v>-1</v>
      </c>
      <c r="ND24" s="8">
        <v>-1</v>
      </c>
      <c r="NE24" s="8">
        <v>-1</v>
      </c>
      <c r="NF24" s="8">
        <v>-1</v>
      </c>
      <c r="NG24" s="8">
        <v>-1</v>
      </c>
      <c r="NH24" s="8">
        <v>-1</v>
      </c>
      <c r="NI24" s="8">
        <v>-1</v>
      </c>
      <c r="NJ24" s="8">
        <v>-1</v>
      </c>
      <c r="NK24" s="8">
        <v>-1</v>
      </c>
      <c r="NL24" s="8">
        <v>-1</v>
      </c>
      <c r="NM24" s="8">
        <v>-1</v>
      </c>
      <c r="NN24" s="8">
        <v>-1</v>
      </c>
      <c r="NO24" s="8">
        <v>-1</v>
      </c>
      <c r="NP24" s="8">
        <v>-1</v>
      </c>
      <c r="NQ24" s="8">
        <v>-1</v>
      </c>
      <c r="NR24" s="8">
        <v>-1</v>
      </c>
      <c r="NS24" s="8">
        <v>-1</v>
      </c>
      <c r="NT24" s="8">
        <v>-1</v>
      </c>
      <c r="NU24" s="8">
        <v>-1</v>
      </c>
      <c r="NV24" s="8">
        <v>-1</v>
      </c>
      <c r="NW24" s="8">
        <v>-1</v>
      </c>
      <c r="NX24" s="8">
        <v>-1</v>
      </c>
      <c r="NY24" s="8">
        <v>-1</v>
      </c>
      <c r="NZ24" s="8">
        <v>-1</v>
      </c>
      <c r="OA24" s="8">
        <v>-1</v>
      </c>
      <c r="OB24" s="8">
        <v>-1</v>
      </c>
      <c r="OC24" s="8">
        <v>-1</v>
      </c>
      <c r="OD24" s="8">
        <v>-1</v>
      </c>
      <c r="OE24" s="8">
        <v>-1</v>
      </c>
      <c r="OF24" s="8">
        <v>-1</v>
      </c>
      <c r="OG24" s="8">
        <v>-1</v>
      </c>
      <c r="OH24" s="8">
        <v>-1</v>
      </c>
      <c r="OI24" s="8">
        <v>-1</v>
      </c>
      <c r="OJ24" s="8">
        <v>-1</v>
      </c>
      <c r="OK24" s="8">
        <v>-1</v>
      </c>
      <c r="OL24" s="8">
        <v>-1</v>
      </c>
      <c r="OM24" s="8">
        <v>-1</v>
      </c>
      <c r="ON24" s="8">
        <v>-1</v>
      </c>
      <c r="OO24" s="8">
        <v>-1</v>
      </c>
      <c r="OP24" s="8">
        <v>-1</v>
      </c>
      <c r="OQ24" s="8">
        <v>-1</v>
      </c>
      <c r="OR24" s="8">
        <v>-1</v>
      </c>
      <c r="OS24" s="8">
        <v>-1</v>
      </c>
      <c r="OT24" s="8">
        <v>-1</v>
      </c>
      <c r="OU24" s="8">
        <v>-1</v>
      </c>
      <c r="OV24" s="8">
        <v>-1</v>
      </c>
      <c r="OW24" s="8">
        <v>-1</v>
      </c>
      <c r="OX24" s="8">
        <v>-1</v>
      </c>
      <c r="OY24" s="8">
        <v>-1</v>
      </c>
      <c r="OZ24" s="8">
        <v>-1</v>
      </c>
      <c r="PA24" s="8">
        <v>-1</v>
      </c>
      <c r="PB24" s="8">
        <v>-1</v>
      </c>
      <c r="PC24" s="8">
        <v>-1</v>
      </c>
      <c r="PD24" s="8">
        <v>-1</v>
      </c>
      <c r="PE24" s="8">
        <v>-1</v>
      </c>
      <c r="PF24" s="8">
        <v>-1</v>
      </c>
      <c r="PG24" s="8">
        <v>-1</v>
      </c>
      <c r="PH24" s="8">
        <v>-1</v>
      </c>
      <c r="PI24" s="8">
        <v>-1</v>
      </c>
      <c r="PJ24" s="8">
        <v>-1</v>
      </c>
      <c r="PK24" s="8">
        <v>-1</v>
      </c>
      <c r="PL24" s="8">
        <v>-1</v>
      </c>
      <c r="PM24" s="8">
        <v>-1</v>
      </c>
      <c r="PN24" s="8">
        <v>-1</v>
      </c>
      <c r="PO24" s="8">
        <v>-1</v>
      </c>
      <c r="PP24" s="8">
        <v>-1</v>
      </c>
      <c r="PQ24" s="8">
        <v>-1</v>
      </c>
      <c r="PR24" s="8">
        <v>-1</v>
      </c>
      <c r="PS24" s="8">
        <v>-1</v>
      </c>
      <c r="PT24" s="8">
        <v>-1</v>
      </c>
      <c r="PU24" s="8">
        <v>-1</v>
      </c>
      <c r="PV24" s="8">
        <v>-1</v>
      </c>
      <c r="PW24" s="8">
        <v>-1</v>
      </c>
      <c r="PX24" s="8">
        <v>-1</v>
      </c>
      <c r="PY24" s="8">
        <v>-1</v>
      </c>
      <c r="PZ24" s="8">
        <v>-1</v>
      </c>
      <c r="QA24" s="8">
        <v>-1</v>
      </c>
      <c r="QB24" s="8">
        <v>-1</v>
      </c>
      <c r="QC24" s="8">
        <v>-1</v>
      </c>
      <c r="QD24" s="8">
        <v>-1</v>
      </c>
      <c r="QE24" s="8">
        <v>-1</v>
      </c>
      <c r="QF24" s="8">
        <v>-1</v>
      </c>
      <c r="QG24" s="8">
        <v>-1</v>
      </c>
      <c r="QH24" s="8">
        <v>-1</v>
      </c>
      <c r="QI24" s="8">
        <v>-1</v>
      </c>
      <c r="QJ24" s="8">
        <v>-1</v>
      </c>
      <c r="QK24" s="8">
        <v>-1</v>
      </c>
      <c r="QL24" s="8">
        <v>-1</v>
      </c>
      <c r="QM24" s="8">
        <v>-1</v>
      </c>
      <c r="QN24" s="8">
        <v>-1</v>
      </c>
      <c r="QO24" s="8">
        <v>-1</v>
      </c>
      <c r="QP24" s="8">
        <v>-1</v>
      </c>
      <c r="QQ24" s="8">
        <v>-1</v>
      </c>
      <c r="QR24" s="8">
        <v>-1</v>
      </c>
      <c r="QS24" s="8">
        <v>-1</v>
      </c>
      <c r="QT24" s="8">
        <v>-1</v>
      </c>
      <c r="QU24" s="8">
        <v>-1</v>
      </c>
      <c r="QV24" s="8">
        <v>-1</v>
      </c>
      <c r="QW24" s="8">
        <v>-1</v>
      </c>
      <c r="QX24" s="8">
        <v>-1</v>
      </c>
      <c r="QY24" s="8">
        <v>-1</v>
      </c>
      <c r="QZ24" s="8">
        <v>-1</v>
      </c>
      <c r="RA24" s="8">
        <v>-1</v>
      </c>
      <c r="RB24" s="8">
        <v>-1</v>
      </c>
      <c r="RC24" s="8">
        <v>-1</v>
      </c>
      <c r="RD24" s="8">
        <v>-1</v>
      </c>
      <c r="RE24" s="8">
        <v>-1</v>
      </c>
      <c r="RF24" s="8">
        <v>-1</v>
      </c>
      <c r="RG24" s="8">
        <v>-1</v>
      </c>
      <c r="RH24" s="8">
        <v>-1</v>
      </c>
      <c r="RI24" s="8">
        <v>-1</v>
      </c>
      <c r="RJ24" s="8">
        <v>-1</v>
      </c>
      <c r="RK24" s="8">
        <v>-1</v>
      </c>
      <c r="RL24" s="8">
        <v>-1</v>
      </c>
      <c r="RM24" s="8">
        <v>-1</v>
      </c>
      <c r="RN24" s="8">
        <v>-1</v>
      </c>
      <c r="RO24" s="8">
        <v>-1</v>
      </c>
      <c r="RP24" s="8">
        <v>-1</v>
      </c>
      <c r="RQ24" s="8">
        <v>-1</v>
      </c>
      <c r="RR24" s="8">
        <v>-1</v>
      </c>
      <c r="RS24" s="8">
        <v>-1</v>
      </c>
      <c r="RT24" s="8">
        <v>-1</v>
      </c>
      <c r="RU24" s="8">
        <v>-1</v>
      </c>
      <c r="RV24" s="8">
        <v>-1</v>
      </c>
      <c r="RW24" s="8">
        <v>-1</v>
      </c>
      <c r="RX24" s="8">
        <v>-1</v>
      </c>
      <c r="RY24" s="8">
        <v>-1</v>
      </c>
      <c r="RZ24" s="8">
        <v>-1</v>
      </c>
      <c r="SA24" s="8">
        <v>-1</v>
      </c>
      <c r="SB24" s="8">
        <v>-1</v>
      </c>
      <c r="SC24" s="8">
        <v>-1</v>
      </c>
      <c r="SD24" s="8">
        <v>-1</v>
      </c>
      <c r="SE24" s="8">
        <v>-1</v>
      </c>
      <c r="SF24" s="8">
        <v>-1</v>
      </c>
      <c r="SG24" s="8">
        <v>-1</v>
      </c>
      <c r="SH24" s="8">
        <v>-1</v>
      </c>
      <c r="SI24" s="8">
        <v>-1</v>
      </c>
      <c r="SJ24" s="8">
        <v>-1</v>
      </c>
      <c r="SK24" s="8">
        <v>-1</v>
      </c>
      <c r="SL24" s="8">
        <v>-1</v>
      </c>
      <c r="SM24" s="8">
        <v>-1</v>
      </c>
      <c r="SN24" s="8">
        <v>-1</v>
      </c>
      <c r="SO24" s="8">
        <v>-1</v>
      </c>
      <c r="SP24" s="8">
        <v>-1</v>
      </c>
      <c r="SQ24" s="8">
        <v>-1</v>
      </c>
      <c r="SR24" s="8">
        <v>-1</v>
      </c>
      <c r="SS24" s="8">
        <v>-1</v>
      </c>
      <c r="ST24" s="8">
        <v>-1</v>
      </c>
      <c r="SU24" s="8">
        <v>-1</v>
      </c>
      <c r="SV24" s="8">
        <v>-1</v>
      </c>
      <c r="SW24" s="8">
        <v>-1</v>
      </c>
      <c r="SX24" s="8">
        <v>-1</v>
      </c>
      <c r="SY24" s="8">
        <v>-1</v>
      </c>
      <c r="SZ24" s="8">
        <v>-1</v>
      </c>
      <c r="TA24" s="8">
        <v>-1</v>
      </c>
      <c r="TB24" s="8">
        <v>-1</v>
      </c>
      <c r="TC24" s="8">
        <v>-1</v>
      </c>
      <c r="TD24" s="8">
        <v>-1</v>
      </c>
      <c r="TE24" s="8">
        <v>-1</v>
      </c>
      <c r="TF24" s="8">
        <v>-1</v>
      </c>
      <c r="TG24" s="8">
        <v>-1</v>
      </c>
      <c r="TH24" s="8">
        <v>-1</v>
      </c>
      <c r="TI24" s="8">
        <v>-1</v>
      </c>
      <c r="TJ24" s="8">
        <v>-1</v>
      </c>
      <c r="TK24" s="8">
        <v>-1</v>
      </c>
      <c r="TL24" s="8">
        <v>-1</v>
      </c>
      <c r="TM24" s="8">
        <v>-1</v>
      </c>
      <c r="TN24" s="8">
        <v>-1</v>
      </c>
      <c r="TO24" s="8">
        <v>-1</v>
      </c>
      <c r="TP24" s="8">
        <v>-1</v>
      </c>
      <c r="TQ24" s="8">
        <v>-1</v>
      </c>
      <c r="TR24" s="8">
        <v>-1</v>
      </c>
      <c r="TS24" s="8">
        <v>-1</v>
      </c>
      <c r="TT24" s="8">
        <v>-1</v>
      </c>
      <c r="TU24" s="8">
        <v>-1</v>
      </c>
      <c r="TV24" s="8">
        <v>-1</v>
      </c>
      <c r="TW24" s="8">
        <v>-1</v>
      </c>
      <c r="TX24" s="8">
        <v>-1</v>
      </c>
      <c r="TY24" s="8">
        <v>-1</v>
      </c>
      <c r="TZ24" s="8">
        <v>-1</v>
      </c>
      <c r="UA24" s="8">
        <v>-1</v>
      </c>
      <c r="UB24" s="8">
        <v>-1</v>
      </c>
      <c r="UC24" s="8">
        <v>-1</v>
      </c>
      <c r="UD24" s="8">
        <v>-1</v>
      </c>
    </row>
    <row r="26" spans="1:553" x14ac:dyDescent="0.25">
      <c r="R26" s="6" t="s">
        <v>1308</v>
      </c>
      <c r="S26" s="6" t="s">
        <v>1296</v>
      </c>
      <c r="T26" s="6" t="s">
        <v>1295</v>
      </c>
      <c r="U26" s="6" t="s">
        <v>1309</v>
      </c>
    </row>
    <row r="27" spans="1:553" x14ac:dyDescent="0.25">
      <c r="R27">
        <f>AVERAGEIFS(C$22:UG$22,C$2:UG$2,S27)</f>
        <v>-1.0141618055555557</v>
      </c>
      <c r="S27">
        <v>332</v>
      </c>
      <c r="T27">
        <f>AVERAGEIFS(C$1:UG$1,C$2:UG$2,S27)</f>
        <v>656</v>
      </c>
      <c r="U27" t="str">
        <f>HLOOKUP(S27,C$2:UG$3,2,FALSE)</f>
        <v>Accessory supraoptic group</v>
      </c>
    </row>
    <row r="28" spans="1:553" x14ac:dyDescent="0.25">
      <c r="R28">
        <f t="shared" ref="R28:R37" si="9">AVERAGEIFS(C$22:UG$22,C$2:UG$2,S28)</f>
        <v>1.006653888888889</v>
      </c>
      <c r="S28">
        <v>1111</v>
      </c>
      <c r="T28">
        <f t="shared" ref="T28:T37" si="10">AVERAGEIFS(C$1:UG$1,C$2:UG$2,S28)</f>
        <v>80</v>
      </c>
      <c r="U28" t="str">
        <f t="shared" ref="U28:U37" si="11">HLOOKUP(S28,C$2:UG$3,2,FALSE)</f>
        <v>Primary somatosensory area, trunk, layer 5</v>
      </c>
    </row>
    <row r="29" spans="1:553" x14ac:dyDescent="0.25">
      <c r="R29">
        <f t="shared" si="9"/>
        <v>1.0120666666666667</v>
      </c>
      <c r="S29">
        <v>469</v>
      </c>
      <c r="T29">
        <f t="shared" si="10"/>
        <v>181</v>
      </c>
      <c r="U29" t="str">
        <f t="shared" si="11"/>
        <v>posteromedial visual area, layer 6b</v>
      </c>
    </row>
    <row r="30" spans="1:553" x14ac:dyDescent="0.25">
      <c r="R30">
        <f t="shared" si="9"/>
        <v>1.0287279166666665</v>
      </c>
      <c r="S30">
        <v>905</v>
      </c>
      <c r="T30">
        <f t="shared" si="10"/>
        <v>142</v>
      </c>
      <c r="U30" t="str">
        <f t="shared" si="11"/>
        <v>Anterolateral visual area, layer 2/3</v>
      </c>
    </row>
    <row r="31" spans="1:553" x14ac:dyDescent="0.25">
      <c r="R31">
        <f t="shared" si="9"/>
        <v>1.0358926388888889</v>
      </c>
      <c r="S31">
        <v>965</v>
      </c>
      <c r="T31">
        <f t="shared" si="10"/>
        <v>261</v>
      </c>
      <c r="U31" t="str">
        <f t="shared" si="11"/>
        <v>Retrosplenial area, lateral agranular part, layer 2/3</v>
      </c>
    </row>
    <row r="32" spans="1:553" x14ac:dyDescent="0.25">
      <c r="R32">
        <f t="shared" si="9"/>
        <v>1.0801587500000001</v>
      </c>
      <c r="S32">
        <v>269</v>
      </c>
      <c r="T32">
        <f t="shared" si="10"/>
        <v>170</v>
      </c>
      <c r="U32" t="str">
        <f t="shared" si="11"/>
        <v>Posterolateral visual area, layer 2/3</v>
      </c>
    </row>
    <row r="33" spans="18:21" x14ac:dyDescent="0.25">
      <c r="R33">
        <f t="shared" si="9"/>
        <v>1.1106313888888888</v>
      </c>
      <c r="S33">
        <v>113</v>
      </c>
      <c r="T33">
        <f t="shared" si="10"/>
        <v>57</v>
      </c>
      <c r="U33" t="str">
        <f t="shared" si="11"/>
        <v>Primary somatosensory area, lower limb, layer 2/3</v>
      </c>
    </row>
    <row r="34" spans="18:21" x14ac:dyDescent="0.25">
      <c r="R34">
        <f t="shared" si="9"/>
        <v>1.1679955555555557</v>
      </c>
      <c r="S34">
        <v>906</v>
      </c>
      <c r="T34">
        <f t="shared" si="10"/>
        <v>263</v>
      </c>
      <c r="U34" t="str">
        <f t="shared" si="11"/>
        <v>Retrosplenial area, lateral agranular part, layer 6a</v>
      </c>
    </row>
    <row r="35" spans="18:21" x14ac:dyDescent="0.25">
      <c r="R35">
        <f t="shared" si="9"/>
        <v>1.2051630555555555</v>
      </c>
      <c r="S35">
        <v>274</v>
      </c>
      <c r="T35">
        <f t="shared" si="10"/>
        <v>270</v>
      </c>
      <c r="U35" t="str">
        <f t="shared" si="11"/>
        <v>Retrosplenial area, dorsal part, layer 6a</v>
      </c>
    </row>
    <row r="36" spans="18:21" x14ac:dyDescent="0.25">
      <c r="R36">
        <f t="shared" si="9"/>
        <v>1.3160395833333332</v>
      </c>
      <c r="S36">
        <v>774</v>
      </c>
      <c r="T36">
        <f t="shared" si="10"/>
        <v>262</v>
      </c>
      <c r="U36" t="str">
        <f t="shared" si="11"/>
        <v>Retrosplenial area, lateral agranular part, layer 5</v>
      </c>
    </row>
    <row r="37" spans="18:21" x14ac:dyDescent="0.25">
      <c r="R37">
        <f t="shared" si="9"/>
        <v>1.4384243055555557</v>
      </c>
      <c r="S37">
        <v>610</v>
      </c>
      <c r="T37">
        <f t="shared" si="10"/>
        <v>269</v>
      </c>
      <c r="U37" t="str">
        <f t="shared" si="11"/>
        <v>Retrosplenial area, dorsal part, layer 5</v>
      </c>
    </row>
  </sheetData>
  <sortState xmlns:xlrd2="http://schemas.microsoft.com/office/spreadsheetml/2017/richdata2" columnSort="1" ref="C1:UD24">
    <sortCondition ref="C1:UD1"/>
  </sortState>
  <conditionalFormatting sqref="C22:UG22">
    <cfRule type="cellIs" dxfId="9" priority="5" operator="lessThan">
      <formula>-1</formula>
    </cfRule>
    <cfRule type="cellIs" dxfId="8" priority="6" operator="greaterThan">
      <formula>1</formula>
    </cfRule>
  </conditionalFormatting>
  <conditionalFormatting sqref="C22:XFD22">
    <cfRule type="cellIs" dxfId="7" priority="3" operator="greaterThan">
      <formula>1</formula>
    </cfRule>
    <cfRule type="cellIs" dxfId="6" priority="4" operator="lessThan">
      <formula>-1</formula>
    </cfRule>
  </conditionalFormatting>
  <conditionalFormatting sqref="C22:UD22">
    <cfRule type="cellIs" dxfId="5" priority="1" operator="lessThan">
      <formula>-1</formula>
    </cfRule>
    <cfRule type="cellIs" dxfId="4" priority="2" operator="greaterThan">
      <formula>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6110-2BFF-4336-8AF0-3E42204E1255}">
  <sheetPr>
    <pageSetUpPr fitToPage="1"/>
  </sheetPr>
  <dimension ref="A1:UP39"/>
  <sheetViews>
    <sheetView topLeftCell="A15" zoomScale="85" zoomScaleNormal="85" workbookViewId="0"/>
  </sheetViews>
  <sheetFormatPr defaultRowHeight="15" x14ac:dyDescent="0.25"/>
  <cols>
    <col min="3" max="3" width="17" bestFit="1" customWidth="1"/>
    <col min="4" max="4" width="9.85546875" bestFit="1" customWidth="1"/>
    <col min="5" max="5" width="16.7109375" bestFit="1" customWidth="1"/>
    <col min="6" max="8" width="9.28515625" bestFit="1" customWidth="1"/>
    <col min="9" max="9" width="16.7109375" bestFit="1" customWidth="1"/>
    <col min="10" max="11" width="9.28515625" bestFit="1" customWidth="1"/>
    <col min="12" max="12" width="16.7109375" bestFit="1" customWidth="1"/>
    <col min="13" max="15" width="9.28515625" bestFit="1" customWidth="1"/>
    <col min="16" max="16" width="16.7109375" bestFit="1" customWidth="1"/>
    <col min="17" max="17" width="9.28515625" bestFit="1" customWidth="1"/>
    <col min="18" max="18" width="16.7109375" bestFit="1" customWidth="1"/>
    <col min="19" max="19" width="9.28515625" bestFit="1" customWidth="1"/>
    <col min="20" max="20" width="10.5703125" customWidth="1"/>
    <col min="21" max="22" width="16.7109375" bestFit="1" customWidth="1"/>
    <col min="23" max="23" width="9.28515625" bestFit="1" customWidth="1"/>
    <col min="24" max="24" width="16.7109375" bestFit="1" customWidth="1"/>
    <col min="25" max="26" width="9.28515625" bestFit="1" customWidth="1"/>
    <col min="27" max="28" width="16.7109375" bestFit="1" customWidth="1"/>
    <col min="29" max="29" width="9.28515625" bestFit="1" customWidth="1"/>
    <col min="30" max="30" width="16.7109375" bestFit="1" customWidth="1"/>
    <col min="31" max="31" width="9.28515625" bestFit="1" customWidth="1"/>
    <col min="32" max="32" width="16.7109375" bestFit="1" customWidth="1"/>
    <col min="33" max="34" width="9.28515625" bestFit="1" customWidth="1"/>
    <col min="35" max="35" width="16.7109375" bestFit="1" customWidth="1"/>
    <col min="36" max="36" width="9.28515625" bestFit="1" customWidth="1"/>
    <col min="37" max="37" width="16.7109375" bestFit="1" customWidth="1"/>
    <col min="38" max="39" width="9.28515625" bestFit="1" customWidth="1"/>
    <col min="40" max="46" width="16.7109375" bestFit="1" customWidth="1"/>
    <col min="47" max="47" width="9.28515625" bestFit="1" customWidth="1"/>
    <col min="48" max="52" width="16.7109375" bestFit="1" customWidth="1"/>
    <col min="53" max="53" width="9.28515625" bestFit="1" customWidth="1"/>
    <col min="54" max="55" width="16.7109375" bestFit="1" customWidth="1"/>
    <col min="56" max="56" width="9.28515625" bestFit="1" customWidth="1"/>
    <col min="57" max="58" width="16.7109375" bestFit="1" customWidth="1"/>
    <col min="59" max="61" width="9.28515625" bestFit="1" customWidth="1"/>
    <col min="62" max="62" width="16.7109375" bestFit="1" customWidth="1"/>
    <col min="63" max="65" width="9.28515625" bestFit="1" customWidth="1"/>
    <col min="66" max="68" width="16.7109375" bestFit="1" customWidth="1"/>
    <col min="69" max="71" width="9.28515625" bestFit="1" customWidth="1"/>
    <col min="72" max="74" width="16.7109375" bestFit="1" customWidth="1"/>
    <col min="75" max="75" width="9.28515625" bestFit="1" customWidth="1"/>
    <col min="76" max="77" width="16.7109375" bestFit="1" customWidth="1"/>
    <col min="78" max="78" width="9.28515625" bestFit="1" customWidth="1"/>
    <col min="79" max="79" width="16.7109375" bestFit="1" customWidth="1"/>
    <col min="80" max="81" width="9.28515625" bestFit="1" customWidth="1"/>
    <col min="82" max="84" width="16.7109375" bestFit="1" customWidth="1"/>
    <col min="85" max="85" width="9.28515625" bestFit="1" customWidth="1"/>
    <col min="86" max="87" width="16.7109375" bestFit="1" customWidth="1"/>
    <col min="88" max="88" width="9.28515625" bestFit="1" customWidth="1"/>
    <col min="89" max="89" width="16.7109375" bestFit="1" customWidth="1"/>
    <col min="90" max="90" width="9.28515625" bestFit="1" customWidth="1"/>
    <col min="91" max="92" width="16.7109375" bestFit="1" customWidth="1"/>
    <col min="93" max="94" width="9.28515625" bestFit="1" customWidth="1"/>
    <col min="95" max="96" width="16.7109375" bestFit="1" customWidth="1"/>
    <col min="97" max="98" width="9.28515625" bestFit="1" customWidth="1"/>
    <col min="99" max="100" width="16.7109375" bestFit="1" customWidth="1"/>
    <col min="101" max="103" width="9.28515625" bestFit="1" customWidth="1"/>
    <col min="104" max="109" width="16.7109375" bestFit="1" customWidth="1"/>
    <col min="110" max="112" width="9.28515625" bestFit="1" customWidth="1"/>
    <col min="113" max="113" width="16.7109375" bestFit="1" customWidth="1"/>
    <col min="114" max="115" width="9.28515625" bestFit="1" customWidth="1"/>
    <col min="116" max="116" width="16.7109375" bestFit="1" customWidth="1"/>
    <col min="117" max="119" width="9.28515625" bestFit="1" customWidth="1"/>
    <col min="120" max="121" width="16.7109375" bestFit="1" customWidth="1"/>
    <col min="122" max="126" width="9.28515625" bestFit="1" customWidth="1"/>
    <col min="127" max="127" width="16.7109375" bestFit="1" customWidth="1"/>
    <col min="128" max="130" width="9.28515625" bestFit="1" customWidth="1"/>
    <col min="131" max="132" width="16.7109375" bestFit="1" customWidth="1"/>
    <col min="133" max="133" width="9.28515625" bestFit="1" customWidth="1"/>
    <col min="134" max="136" width="16.7109375" bestFit="1" customWidth="1"/>
    <col min="137" max="137" width="9.28515625" bestFit="1" customWidth="1"/>
    <col min="138" max="139" width="16.7109375" bestFit="1" customWidth="1"/>
    <col min="140" max="140" width="9.28515625" bestFit="1" customWidth="1"/>
    <col min="141" max="141" width="16.7109375" bestFit="1" customWidth="1"/>
    <col min="142" max="146" width="9.28515625" bestFit="1" customWidth="1"/>
    <col min="147" max="149" width="16.7109375" bestFit="1" customWidth="1"/>
    <col min="150" max="150" width="9.28515625" bestFit="1" customWidth="1"/>
    <col min="151" max="151" width="16.7109375" bestFit="1" customWidth="1"/>
    <col min="152" max="153" width="9.28515625" bestFit="1" customWidth="1"/>
    <col min="154" max="154" width="16.7109375" bestFit="1" customWidth="1"/>
    <col min="155" max="156" width="9.28515625" bestFit="1" customWidth="1"/>
    <col min="157" max="158" width="16.7109375" bestFit="1" customWidth="1"/>
    <col min="159" max="161" width="9.28515625" bestFit="1" customWidth="1"/>
    <col min="162" max="165" width="16.7109375" bestFit="1" customWidth="1"/>
    <col min="166" max="169" width="9.28515625" bestFit="1" customWidth="1"/>
    <col min="170" max="171" width="16.7109375" bestFit="1" customWidth="1"/>
    <col min="172" max="173" width="9.28515625" bestFit="1" customWidth="1"/>
    <col min="174" max="174" width="16.7109375" bestFit="1" customWidth="1"/>
    <col min="175" max="176" width="9.28515625" bestFit="1" customWidth="1"/>
    <col min="177" max="180" width="16.7109375" bestFit="1" customWidth="1"/>
    <col min="181" max="185" width="9.28515625" bestFit="1" customWidth="1"/>
    <col min="186" max="188" width="16.7109375" bestFit="1" customWidth="1"/>
    <col min="189" max="189" width="9.28515625" bestFit="1" customWidth="1"/>
    <col min="190" max="190" width="16.7109375" bestFit="1" customWidth="1"/>
    <col min="191" max="192" width="9.28515625" bestFit="1" customWidth="1"/>
    <col min="193" max="195" width="16.7109375" bestFit="1" customWidth="1"/>
    <col min="196" max="199" width="9.28515625" bestFit="1" customWidth="1"/>
    <col min="200" max="200" width="16.7109375" bestFit="1" customWidth="1"/>
    <col min="201" max="202" width="9.28515625" bestFit="1" customWidth="1"/>
    <col min="203" max="203" width="16.7109375" bestFit="1" customWidth="1"/>
    <col min="204" max="206" width="9.28515625" bestFit="1" customWidth="1"/>
    <col min="207" max="208" width="16.7109375" bestFit="1" customWidth="1"/>
    <col min="209" max="210" width="9.28515625" bestFit="1" customWidth="1"/>
    <col min="211" max="211" width="16.7109375" bestFit="1" customWidth="1"/>
    <col min="212" max="213" width="9.28515625" bestFit="1" customWidth="1"/>
    <col min="214" max="216" width="16.7109375" bestFit="1" customWidth="1"/>
    <col min="217" max="218" width="9.28515625" bestFit="1" customWidth="1"/>
    <col min="219" max="219" width="16.7109375" bestFit="1" customWidth="1"/>
    <col min="220" max="221" width="9.28515625" bestFit="1" customWidth="1"/>
    <col min="222" max="224" width="16.7109375" bestFit="1" customWidth="1"/>
    <col min="225" max="226" width="9.28515625" bestFit="1" customWidth="1"/>
    <col min="227" max="227" width="16.7109375" bestFit="1" customWidth="1"/>
    <col min="228" max="230" width="9.28515625" bestFit="1" customWidth="1"/>
    <col min="231" max="231" width="16.7109375" bestFit="1" customWidth="1"/>
    <col min="232" max="233" width="9.28515625" bestFit="1" customWidth="1"/>
    <col min="234" max="237" width="16.7109375" bestFit="1" customWidth="1"/>
    <col min="238" max="238" width="9.28515625" bestFit="1" customWidth="1"/>
    <col min="239" max="240" width="16.7109375" bestFit="1" customWidth="1"/>
    <col min="241" max="241" width="9.28515625" bestFit="1" customWidth="1"/>
    <col min="242" max="243" width="16.7109375" bestFit="1" customWidth="1"/>
    <col min="244" max="247" width="9.28515625" bestFit="1" customWidth="1"/>
    <col min="248" max="249" width="16.7109375" bestFit="1" customWidth="1"/>
    <col min="250" max="250" width="9.28515625" bestFit="1" customWidth="1"/>
    <col min="251" max="251" width="16.7109375" bestFit="1" customWidth="1"/>
    <col min="252" max="253" width="9.28515625" bestFit="1" customWidth="1"/>
    <col min="254" max="254" width="16.7109375" bestFit="1" customWidth="1"/>
    <col min="255" max="255" width="9.28515625" bestFit="1" customWidth="1"/>
    <col min="256" max="256" width="16.7109375" bestFit="1" customWidth="1"/>
    <col min="257" max="258" width="9.28515625" bestFit="1" customWidth="1"/>
    <col min="259" max="259" width="16.7109375" bestFit="1" customWidth="1"/>
    <col min="260" max="260" width="9.28515625" bestFit="1" customWidth="1"/>
    <col min="261" max="262" width="16.7109375" bestFit="1" customWidth="1"/>
    <col min="263" max="263" width="9.28515625" bestFit="1" customWidth="1"/>
    <col min="264" max="264" width="16.7109375" bestFit="1" customWidth="1"/>
    <col min="265" max="267" width="9.28515625" bestFit="1" customWidth="1"/>
    <col min="268" max="270" width="16.7109375" bestFit="1" customWidth="1"/>
    <col min="271" max="274" width="9.28515625" bestFit="1" customWidth="1"/>
    <col min="275" max="277" width="16.7109375" bestFit="1" customWidth="1"/>
    <col min="278" max="281" width="9.28515625" bestFit="1" customWidth="1"/>
    <col min="282" max="283" width="16.7109375" bestFit="1" customWidth="1"/>
    <col min="284" max="284" width="9.28515625" bestFit="1" customWidth="1"/>
    <col min="285" max="287" width="16.7109375" bestFit="1" customWidth="1"/>
    <col min="288" max="288" width="9.28515625" bestFit="1" customWidth="1"/>
    <col min="289" max="289" width="16.7109375" bestFit="1" customWidth="1"/>
    <col min="290" max="290" width="9.28515625" bestFit="1" customWidth="1"/>
    <col min="291" max="292" width="16.7109375" bestFit="1" customWidth="1"/>
    <col min="293" max="293" width="9.28515625" bestFit="1" customWidth="1"/>
    <col min="294" max="294" width="16.7109375" bestFit="1" customWidth="1"/>
    <col min="295" max="297" width="9.28515625" bestFit="1" customWidth="1"/>
    <col min="298" max="298" width="16.7109375" bestFit="1" customWidth="1"/>
    <col min="299" max="299" width="9.28515625" bestFit="1" customWidth="1"/>
    <col min="300" max="301" width="16.7109375" bestFit="1" customWidth="1"/>
    <col min="302" max="303" width="9.28515625" bestFit="1" customWidth="1"/>
    <col min="304" max="304" width="16.7109375" bestFit="1" customWidth="1"/>
    <col min="305" max="306" width="9.28515625" bestFit="1" customWidth="1"/>
    <col min="307" max="309" width="16.7109375" bestFit="1" customWidth="1"/>
    <col min="310" max="313" width="9.28515625" bestFit="1" customWidth="1"/>
    <col min="314" max="316" width="16.7109375" bestFit="1" customWidth="1"/>
    <col min="317" max="318" width="9.28515625" bestFit="1" customWidth="1"/>
    <col min="319" max="319" width="16.7109375" bestFit="1" customWidth="1"/>
    <col min="320" max="320" width="9.28515625" bestFit="1" customWidth="1"/>
    <col min="321" max="321" width="16.7109375" bestFit="1" customWidth="1"/>
    <col min="322" max="322" width="9.28515625" bestFit="1" customWidth="1"/>
    <col min="323" max="323" width="16.7109375" bestFit="1" customWidth="1"/>
    <col min="324" max="325" width="9.28515625" bestFit="1" customWidth="1"/>
    <col min="326" max="326" width="16.7109375" bestFit="1" customWidth="1"/>
    <col min="327" max="327" width="9.28515625" bestFit="1" customWidth="1"/>
    <col min="328" max="329" width="16.7109375" bestFit="1" customWidth="1"/>
    <col min="330" max="330" width="9.28515625" bestFit="1" customWidth="1"/>
    <col min="331" max="332" width="16.7109375" bestFit="1" customWidth="1"/>
    <col min="333" max="334" width="9.28515625" bestFit="1" customWidth="1"/>
    <col min="335" max="335" width="16.7109375" bestFit="1" customWidth="1"/>
    <col min="336" max="336" width="9.28515625" bestFit="1" customWidth="1"/>
    <col min="337" max="338" width="16.7109375" bestFit="1" customWidth="1"/>
    <col min="339" max="339" width="9.28515625" bestFit="1" customWidth="1"/>
    <col min="340" max="341" width="16.7109375" bestFit="1" customWidth="1"/>
    <col min="342" max="343" width="9.28515625" bestFit="1" customWidth="1"/>
    <col min="344" max="345" width="16.7109375" bestFit="1" customWidth="1"/>
    <col min="346" max="346" width="9.28515625" bestFit="1" customWidth="1"/>
    <col min="347" max="347" width="16.7109375" bestFit="1" customWidth="1"/>
    <col min="348" max="348" width="9.28515625" bestFit="1" customWidth="1"/>
    <col min="349" max="349" width="16.7109375" bestFit="1" customWidth="1"/>
    <col min="350" max="350" width="9.28515625" bestFit="1" customWidth="1"/>
    <col min="351" max="353" width="16.7109375" bestFit="1" customWidth="1"/>
    <col min="354" max="356" width="9.28515625" bestFit="1" customWidth="1"/>
    <col min="357" max="357" width="16.7109375" bestFit="1" customWidth="1"/>
    <col min="358" max="358" width="9.28515625" bestFit="1" customWidth="1"/>
    <col min="359" max="359" width="16.7109375" bestFit="1" customWidth="1"/>
    <col min="360" max="360" width="9.28515625" bestFit="1" customWidth="1"/>
    <col min="361" max="363" width="16.7109375" bestFit="1" customWidth="1"/>
    <col min="364" max="364" width="9.28515625" bestFit="1" customWidth="1"/>
    <col min="365" max="365" width="16.7109375" bestFit="1" customWidth="1"/>
    <col min="366" max="366" width="9.28515625" bestFit="1" customWidth="1"/>
    <col min="367" max="368" width="16.7109375" bestFit="1" customWidth="1"/>
    <col min="369" max="369" width="9.28515625" bestFit="1" customWidth="1"/>
    <col min="370" max="371" width="16.7109375" bestFit="1" customWidth="1"/>
    <col min="372" max="374" width="9.28515625" bestFit="1" customWidth="1"/>
    <col min="375" max="381" width="16.7109375" bestFit="1" customWidth="1"/>
    <col min="382" max="382" width="9.28515625" bestFit="1" customWidth="1"/>
    <col min="383" max="384" width="16.7109375" bestFit="1" customWidth="1"/>
    <col min="385" max="385" width="9.28515625" bestFit="1" customWidth="1"/>
    <col min="386" max="388" width="16.7109375" bestFit="1" customWidth="1"/>
    <col min="389" max="389" width="9.28515625" bestFit="1" customWidth="1"/>
    <col min="390" max="392" width="16.7109375" bestFit="1" customWidth="1"/>
    <col min="393" max="393" width="9.28515625" bestFit="1" customWidth="1"/>
    <col min="394" max="394" width="16.7109375" bestFit="1" customWidth="1"/>
    <col min="395" max="395" width="9.28515625" bestFit="1" customWidth="1"/>
    <col min="396" max="403" width="16.7109375" bestFit="1" customWidth="1"/>
    <col min="404" max="406" width="9.28515625" bestFit="1" customWidth="1"/>
    <col min="407" max="411" width="16.7109375" bestFit="1" customWidth="1"/>
    <col min="412" max="414" width="9.28515625" bestFit="1" customWidth="1"/>
    <col min="415" max="417" width="16.7109375" bestFit="1" customWidth="1"/>
    <col min="418" max="418" width="9.28515625" bestFit="1" customWidth="1"/>
    <col min="419" max="419" width="16.7109375" bestFit="1" customWidth="1"/>
    <col min="420" max="421" width="9.28515625" bestFit="1" customWidth="1"/>
    <col min="422" max="423" width="16.7109375" bestFit="1" customWidth="1"/>
    <col min="424" max="425" width="9.28515625" bestFit="1" customWidth="1"/>
    <col min="426" max="426" width="16.7109375" bestFit="1" customWidth="1"/>
    <col min="427" max="428" width="9.28515625" bestFit="1" customWidth="1"/>
    <col min="429" max="430" width="16.7109375" bestFit="1" customWidth="1"/>
    <col min="431" max="434" width="9.28515625" bestFit="1" customWidth="1"/>
    <col min="435" max="435" width="16.7109375" bestFit="1" customWidth="1"/>
    <col min="436" max="436" width="9.28515625" bestFit="1" customWidth="1"/>
    <col min="437" max="438" width="16.7109375" bestFit="1" customWidth="1"/>
    <col min="439" max="443" width="9.28515625" bestFit="1" customWidth="1"/>
    <col min="444" max="446" width="16.7109375" bestFit="1" customWidth="1"/>
    <col min="447" max="447" width="9.28515625" bestFit="1" customWidth="1"/>
    <col min="448" max="450" width="16.7109375" bestFit="1" customWidth="1"/>
    <col min="451" max="452" width="9.28515625" bestFit="1" customWidth="1"/>
    <col min="453" max="453" width="16.7109375" bestFit="1" customWidth="1"/>
    <col min="454" max="454" width="9.28515625" bestFit="1" customWidth="1"/>
    <col min="455" max="456" width="16.7109375" bestFit="1" customWidth="1"/>
    <col min="457" max="457" width="9.28515625" bestFit="1" customWidth="1"/>
    <col min="458" max="459" width="16.7109375" bestFit="1" customWidth="1"/>
    <col min="460" max="461" width="9.28515625" bestFit="1" customWidth="1"/>
    <col min="462" max="465" width="16.7109375" bestFit="1" customWidth="1"/>
    <col min="466" max="466" width="9.28515625" bestFit="1" customWidth="1"/>
    <col min="467" max="467" width="16.7109375" bestFit="1" customWidth="1"/>
    <col min="468" max="468" width="9.28515625" bestFit="1" customWidth="1"/>
    <col min="469" max="469" width="9.28515625" customWidth="1"/>
    <col min="470" max="472" width="16.7109375" bestFit="1" customWidth="1"/>
    <col min="473" max="475" width="9.28515625" bestFit="1" customWidth="1"/>
    <col min="476" max="478" width="16.7109375" bestFit="1" customWidth="1"/>
    <col min="479" max="479" width="9.28515625" bestFit="1" customWidth="1"/>
    <col min="480" max="481" width="16.7109375" bestFit="1" customWidth="1"/>
    <col min="482" max="482" width="9.28515625" bestFit="1" customWidth="1"/>
    <col min="483" max="484" width="16.7109375" bestFit="1" customWidth="1"/>
    <col min="485" max="485" width="9.28515625" bestFit="1" customWidth="1"/>
    <col min="486" max="491" width="16.7109375" bestFit="1" customWidth="1"/>
    <col min="492" max="494" width="9.28515625" bestFit="1" customWidth="1"/>
    <col min="495" max="497" width="16.7109375" bestFit="1" customWidth="1"/>
    <col min="498" max="498" width="9.28515625" bestFit="1" customWidth="1"/>
    <col min="499" max="500" width="16.7109375" bestFit="1" customWidth="1"/>
    <col min="501" max="502" width="9.28515625" bestFit="1" customWidth="1"/>
    <col min="503" max="505" width="16.7109375" bestFit="1" customWidth="1"/>
    <col min="506" max="506" width="9.28515625" bestFit="1" customWidth="1"/>
    <col min="507" max="510" width="16.7109375" bestFit="1" customWidth="1"/>
    <col min="511" max="511" width="9.28515625" bestFit="1" customWidth="1"/>
    <col min="512" max="513" width="16.7109375" bestFit="1" customWidth="1"/>
    <col min="514" max="514" width="9.28515625" bestFit="1" customWidth="1"/>
    <col min="515" max="515" width="16.7109375" bestFit="1" customWidth="1"/>
    <col min="516" max="516" width="9.28515625" bestFit="1" customWidth="1"/>
    <col min="517" max="517" width="16.7109375" bestFit="1" customWidth="1"/>
    <col min="518" max="518" width="9.28515625" bestFit="1" customWidth="1"/>
    <col min="519" max="520" width="16.7109375" bestFit="1" customWidth="1"/>
    <col min="521" max="522" width="9.28515625" bestFit="1" customWidth="1"/>
    <col min="523" max="524" width="16.7109375" bestFit="1" customWidth="1"/>
    <col min="525" max="525" width="9.28515625" bestFit="1" customWidth="1"/>
    <col min="526" max="526" width="16.7109375" bestFit="1" customWidth="1"/>
    <col min="527" max="527" width="9.28515625" bestFit="1" customWidth="1"/>
    <col min="528" max="530" width="16.7109375" bestFit="1" customWidth="1"/>
    <col min="531" max="531" width="9.28515625" bestFit="1" customWidth="1"/>
    <col min="532" max="532" width="16.7109375" bestFit="1" customWidth="1"/>
    <col min="533" max="533" width="9.28515625" bestFit="1" customWidth="1"/>
    <col min="534" max="535" width="16.7109375" bestFit="1" customWidth="1"/>
    <col min="536" max="536" width="9.28515625" bestFit="1" customWidth="1"/>
    <col min="537" max="539" width="16.7109375" bestFit="1" customWidth="1"/>
    <col min="540" max="540" width="9.28515625" bestFit="1" customWidth="1"/>
    <col min="541" max="546" width="16.7109375" bestFit="1" customWidth="1"/>
    <col min="547" max="547" width="9.28515625" bestFit="1" customWidth="1"/>
    <col min="548" max="548" width="16.7109375" bestFit="1" customWidth="1"/>
    <col min="549" max="549" width="9.28515625" bestFit="1" customWidth="1"/>
    <col min="550" max="554" width="16.7109375" bestFit="1" customWidth="1"/>
    <col min="555" max="557" width="9.28515625" bestFit="1" customWidth="1"/>
    <col min="558" max="562" width="16.7109375" bestFit="1" customWidth="1"/>
  </cols>
  <sheetData>
    <row r="1" spans="1:562" x14ac:dyDescent="0.25">
      <c r="B1" s="6" t="s">
        <v>1295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  <c r="U1">
        <v>8</v>
      </c>
      <c r="V1">
        <v>9</v>
      </c>
      <c r="W1">
        <v>10</v>
      </c>
      <c r="X1">
        <v>11</v>
      </c>
      <c r="Y1">
        <v>12</v>
      </c>
      <c r="Z1">
        <v>13</v>
      </c>
      <c r="AA1">
        <v>14</v>
      </c>
      <c r="AB1">
        <v>15</v>
      </c>
      <c r="AC1">
        <v>16</v>
      </c>
      <c r="AD1">
        <v>17</v>
      </c>
      <c r="AE1">
        <v>18</v>
      </c>
      <c r="AF1">
        <v>19</v>
      </c>
      <c r="AG1">
        <v>20</v>
      </c>
      <c r="AH1">
        <v>21</v>
      </c>
      <c r="AI1">
        <v>22</v>
      </c>
      <c r="AJ1">
        <v>23</v>
      </c>
      <c r="AK1">
        <v>24</v>
      </c>
      <c r="AL1">
        <v>25</v>
      </c>
      <c r="AM1">
        <v>26</v>
      </c>
      <c r="AN1">
        <v>27</v>
      </c>
      <c r="AO1">
        <v>28</v>
      </c>
      <c r="AP1">
        <v>29</v>
      </c>
      <c r="AQ1">
        <v>30</v>
      </c>
      <c r="AR1">
        <v>31</v>
      </c>
      <c r="AS1">
        <v>32</v>
      </c>
      <c r="AT1">
        <v>33</v>
      </c>
      <c r="AU1">
        <v>34</v>
      </c>
      <c r="AV1">
        <v>35</v>
      </c>
      <c r="AW1">
        <v>36</v>
      </c>
      <c r="AX1">
        <v>37</v>
      </c>
      <c r="AY1">
        <v>38</v>
      </c>
      <c r="AZ1">
        <v>39</v>
      </c>
      <c r="BA1">
        <v>40</v>
      </c>
      <c r="BB1">
        <v>41</v>
      </c>
      <c r="BC1">
        <v>42</v>
      </c>
      <c r="BD1">
        <v>43</v>
      </c>
      <c r="BE1">
        <v>44</v>
      </c>
      <c r="BF1">
        <v>45</v>
      </c>
      <c r="BG1">
        <v>46</v>
      </c>
      <c r="BH1">
        <v>47</v>
      </c>
      <c r="BI1">
        <v>48</v>
      </c>
      <c r="BJ1">
        <v>49</v>
      </c>
      <c r="BK1">
        <v>50</v>
      </c>
      <c r="BL1">
        <v>51</v>
      </c>
      <c r="BM1">
        <v>52</v>
      </c>
      <c r="BN1">
        <v>53</v>
      </c>
      <c r="BO1">
        <v>54</v>
      </c>
      <c r="BP1">
        <v>55</v>
      </c>
      <c r="BQ1">
        <v>56</v>
      </c>
      <c r="BR1">
        <v>57</v>
      </c>
      <c r="BS1">
        <v>58</v>
      </c>
      <c r="BT1">
        <v>59</v>
      </c>
      <c r="BU1">
        <v>60</v>
      </c>
      <c r="BV1">
        <v>61</v>
      </c>
      <c r="BW1">
        <v>62</v>
      </c>
      <c r="BX1">
        <v>63</v>
      </c>
      <c r="BY1">
        <v>64</v>
      </c>
      <c r="BZ1">
        <v>65</v>
      </c>
      <c r="CA1">
        <v>66</v>
      </c>
      <c r="CB1">
        <v>67</v>
      </c>
      <c r="CC1">
        <v>68</v>
      </c>
      <c r="CD1">
        <v>69</v>
      </c>
      <c r="CE1">
        <v>70</v>
      </c>
      <c r="CF1">
        <v>71</v>
      </c>
      <c r="CG1">
        <v>72</v>
      </c>
      <c r="CH1">
        <v>73</v>
      </c>
      <c r="CI1">
        <v>74</v>
      </c>
      <c r="CJ1">
        <v>75</v>
      </c>
      <c r="CK1">
        <v>76</v>
      </c>
      <c r="CL1">
        <v>77</v>
      </c>
      <c r="CM1">
        <v>78</v>
      </c>
      <c r="CN1">
        <v>79</v>
      </c>
      <c r="CO1">
        <v>80</v>
      </c>
      <c r="CP1">
        <v>81</v>
      </c>
      <c r="CQ1">
        <v>82</v>
      </c>
      <c r="CR1">
        <v>83</v>
      </c>
      <c r="CS1">
        <v>84</v>
      </c>
      <c r="CT1">
        <v>85</v>
      </c>
      <c r="CU1">
        <v>86</v>
      </c>
      <c r="CV1">
        <v>87</v>
      </c>
      <c r="CW1">
        <v>88</v>
      </c>
      <c r="CX1">
        <v>89</v>
      </c>
      <c r="CY1">
        <v>90</v>
      </c>
      <c r="CZ1">
        <v>91</v>
      </c>
      <c r="DA1">
        <v>92</v>
      </c>
      <c r="DB1">
        <v>93</v>
      </c>
      <c r="DC1">
        <v>94</v>
      </c>
      <c r="DD1">
        <v>95</v>
      </c>
      <c r="DE1">
        <v>96</v>
      </c>
      <c r="DF1">
        <v>97</v>
      </c>
      <c r="DG1">
        <v>98</v>
      </c>
      <c r="DH1">
        <v>99</v>
      </c>
      <c r="DI1">
        <v>100</v>
      </c>
      <c r="DJ1">
        <v>101</v>
      </c>
      <c r="DK1">
        <v>102</v>
      </c>
      <c r="DL1">
        <v>103</v>
      </c>
      <c r="DM1">
        <v>104</v>
      </c>
      <c r="DN1">
        <v>105</v>
      </c>
      <c r="DO1">
        <v>106</v>
      </c>
      <c r="DP1">
        <v>107</v>
      </c>
      <c r="DQ1">
        <v>108</v>
      </c>
      <c r="DR1">
        <v>109</v>
      </c>
      <c r="DS1">
        <v>110</v>
      </c>
      <c r="DT1">
        <v>111</v>
      </c>
      <c r="DU1">
        <v>112</v>
      </c>
      <c r="DV1">
        <v>113</v>
      </c>
      <c r="DW1">
        <v>114</v>
      </c>
      <c r="DX1">
        <v>115</v>
      </c>
      <c r="DY1">
        <v>116</v>
      </c>
      <c r="DZ1">
        <v>117</v>
      </c>
      <c r="EA1">
        <v>118</v>
      </c>
      <c r="EB1">
        <v>119</v>
      </c>
      <c r="EC1">
        <v>120</v>
      </c>
      <c r="ED1">
        <v>121</v>
      </c>
      <c r="EE1">
        <v>122</v>
      </c>
      <c r="EF1">
        <v>123</v>
      </c>
      <c r="EG1">
        <v>124</v>
      </c>
      <c r="EH1">
        <v>125</v>
      </c>
      <c r="EI1">
        <v>126</v>
      </c>
      <c r="EJ1">
        <v>127</v>
      </c>
      <c r="EK1">
        <v>128</v>
      </c>
      <c r="EL1">
        <v>129</v>
      </c>
      <c r="EM1">
        <v>130</v>
      </c>
      <c r="EN1">
        <v>131</v>
      </c>
      <c r="EO1">
        <v>132</v>
      </c>
      <c r="EP1">
        <v>133</v>
      </c>
      <c r="EQ1">
        <v>134</v>
      </c>
      <c r="ER1">
        <v>135</v>
      </c>
      <c r="ES1">
        <v>136</v>
      </c>
      <c r="ET1">
        <v>137</v>
      </c>
      <c r="EU1">
        <v>138</v>
      </c>
      <c r="EV1">
        <v>139</v>
      </c>
      <c r="EW1">
        <v>140</v>
      </c>
      <c r="EX1">
        <v>141</v>
      </c>
      <c r="EY1">
        <v>142</v>
      </c>
      <c r="EZ1">
        <v>143</v>
      </c>
      <c r="FA1">
        <v>144</v>
      </c>
      <c r="FB1">
        <v>145</v>
      </c>
      <c r="FC1">
        <v>146</v>
      </c>
      <c r="FD1">
        <v>147</v>
      </c>
      <c r="FE1">
        <v>148</v>
      </c>
      <c r="FF1">
        <v>149</v>
      </c>
      <c r="FG1">
        <v>150</v>
      </c>
      <c r="FH1">
        <v>151</v>
      </c>
      <c r="FI1">
        <v>152</v>
      </c>
      <c r="FJ1">
        <v>153</v>
      </c>
      <c r="FK1">
        <v>154</v>
      </c>
      <c r="FL1">
        <v>155</v>
      </c>
      <c r="FM1">
        <v>156</v>
      </c>
      <c r="FN1">
        <v>157</v>
      </c>
      <c r="FO1">
        <v>158</v>
      </c>
      <c r="FP1">
        <v>159</v>
      </c>
      <c r="FQ1">
        <v>160</v>
      </c>
      <c r="FR1">
        <v>161</v>
      </c>
      <c r="FS1">
        <v>162</v>
      </c>
      <c r="FT1">
        <v>163</v>
      </c>
      <c r="FU1">
        <v>164</v>
      </c>
      <c r="FV1">
        <v>165</v>
      </c>
      <c r="FW1">
        <v>166</v>
      </c>
      <c r="FX1">
        <v>167</v>
      </c>
      <c r="FY1">
        <v>168</v>
      </c>
      <c r="FZ1">
        <v>169</v>
      </c>
      <c r="GA1">
        <v>170</v>
      </c>
      <c r="GB1">
        <v>171</v>
      </c>
      <c r="GC1">
        <v>172</v>
      </c>
      <c r="GD1">
        <v>173</v>
      </c>
      <c r="GE1">
        <v>174</v>
      </c>
      <c r="GF1">
        <v>175</v>
      </c>
      <c r="GG1">
        <v>176</v>
      </c>
      <c r="GH1">
        <v>177</v>
      </c>
      <c r="GI1">
        <v>178</v>
      </c>
      <c r="GJ1">
        <v>179</v>
      </c>
      <c r="GK1">
        <v>180</v>
      </c>
      <c r="GL1">
        <v>181</v>
      </c>
      <c r="GM1">
        <v>182</v>
      </c>
      <c r="GN1">
        <v>183</v>
      </c>
      <c r="GO1">
        <v>184</v>
      </c>
      <c r="GP1">
        <v>185</v>
      </c>
      <c r="GQ1">
        <v>186</v>
      </c>
      <c r="GR1">
        <v>187</v>
      </c>
      <c r="GS1">
        <v>188</v>
      </c>
      <c r="GT1">
        <v>189</v>
      </c>
      <c r="GU1">
        <v>190</v>
      </c>
      <c r="GV1">
        <v>191</v>
      </c>
      <c r="GW1">
        <v>192</v>
      </c>
      <c r="GX1">
        <v>193</v>
      </c>
      <c r="GY1">
        <v>194</v>
      </c>
      <c r="GZ1">
        <v>195</v>
      </c>
      <c r="HA1">
        <v>196</v>
      </c>
      <c r="HB1">
        <v>197</v>
      </c>
      <c r="HC1">
        <v>198</v>
      </c>
      <c r="HD1">
        <v>199</v>
      </c>
      <c r="HE1">
        <v>200</v>
      </c>
      <c r="HF1">
        <v>201</v>
      </c>
      <c r="HG1">
        <v>202</v>
      </c>
      <c r="HH1">
        <v>203</v>
      </c>
      <c r="HI1">
        <v>204</v>
      </c>
      <c r="HJ1">
        <v>205</v>
      </c>
      <c r="HK1">
        <v>206</v>
      </c>
      <c r="HL1">
        <v>207</v>
      </c>
      <c r="HM1">
        <v>208</v>
      </c>
      <c r="HN1">
        <v>209</v>
      </c>
      <c r="HO1">
        <v>210</v>
      </c>
      <c r="HP1">
        <v>211</v>
      </c>
      <c r="HQ1">
        <v>212</v>
      </c>
      <c r="HR1">
        <v>213</v>
      </c>
      <c r="HS1">
        <v>214</v>
      </c>
      <c r="HT1">
        <v>215</v>
      </c>
      <c r="HU1">
        <v>216</v>
      </c>
      <c r="HV1">
        <v>217</v>
      </c>
      <c r="HW1">
        <v>218</v>
      </c>
      <c r="HX1">
        <v>219</v>
      </c>
      <c r="HY1">
        <v>220</v>
      </c>
      <c r="HZ1">
        <v>221</v>
      </c>
      <c r="IA1">
        <v>222</v>
      </c>
      <c r="IB1">
        <v>223</v>
      </c>
      <c r="IC1">
        <v>224</v>
      </c>
      <c r="ID1">
        <v>225</v>
      </c>
      <c r="IE1">
        <v>226</v>
      </c>
      <c r="IF1">
        <v>227</v>
      </c>
      <c r="IG1">
        <v>228</v>
      </c>
      <c r="IH1">
        <v>229</v>
      </c>
      <c r="II1">
        <v>230</v>
      </c>
      <c r="IJ1">
        <v>231</v>
      </c>
      <c r="IK1">
        <v>232</v>
      </c>
      <c r="IL1">
        <v>233</v>
      </c>
      <c r="IM1">
        <v>234</v>
      </c>
      <c r="IN1">
        <v>235</v>
      </c>
      <c r="IO1">
        <v>236</v>
      </c>
      <c r="IP1">
        <v>237</v>
      </c>
      <c r="IQ1">
        <v>238</v>
      </c>
      <c r="IR1">
        <v>239</v>
      </c>
      <c r="IS1">
        <v>240</v>
      </c>
      <c r="IT1">
        <v>241</v>
      </c>
      <c r="IU1">
        <v>242</v>
      </c>
      <c r="IV1">
        <v>243</v>
      </c>
      <c r="IW1">
        <v>244</v>
      </c>
      <c r="IX1">
        <v>245</v>
      </c>
      <c r="IY1">
        <v>246</v>
      </c>
      <c r="IZ1">
        <v>247</v>
      </c>
      <c r="JA1">
        <v>248</v>
      </c>
      <c r="JB1">
        <v>249</v>
      </c>
      <c r="JC1">
        <v>250</v>
      </c>
      <c r="JD1">
        <v>251</v>
      </c>
      <c r="JE1">
        <v>252</v>
      </c>
      <c r="JF1">
        <v>253</v>
      </c>
      <c r="JG1">
        <v>254</v>
      </c>
      <c r="JH1">
        <v>255</v>
      </c>
      <c r="JI1">
        <v>256</v>
      </c>
      <c r="JJ1">
        <v>257</v>
      </c>
      <c r="JK1">
        <v>258</v>
      </c>
      <c r="JL1">
        <v>259</v>
      </c>
      <c r="JM1">
        <v>260</v>
      </c>
      <c r="JN1">
        <v>261</v>
      </c>
      <c r="JO1">
        <v>262</v>
      </c>
      <c r="JP1">
        <v>263</v>
      </c>
      <c r="JQ1">
        <v>264</v>
      </c>
      <c r="JR1">
        <v>265</v>
      </c>
      <c r="JS1">
        <v>266</v>
      </c>
      <c r="JT1">
        <v>267</v>
      </c>
      <c r="JU1">
        <v>268</v>
      </c>
      <c r="JV1">
        <v>269</v>
      </c>
      <c r="JW1">
        <v>270</v>
      </c>
      <c r="JX1">
        <v>271</v>
      </c>
      <c r="JY1">
        <v>272</v>
      </c>
      <c r="JZ1">
        <v>273</v>
      </c>
      <c r="KA1">
        <v>274</v>
      </c>
      <c r="KB1">
        <v>275</v>
      </c>
      <c r="KC1">
        <v>276</v>
      </c>
      <c r="KD1">
        <v>277</v>
      </c>
      <c r="KE1">
        <v>278</v>
      </c>
      <c r="KF1">
        <v>279</v>
      </c>
      <c r="KG1">
        <v>280</v>
      </c>
      <c r="KH1">
        <v>281</v>
      </c>
      <c r="KI1">
        <v>282</v>
      </c>
      <c r="KJ1">
        <v>283</v>
      </c>
      <c r="KK1">
        <v>284</v>
      </c>
      <c r="KL1">
        <v>285</v>
      </c>
      <c r="KM1">
        <v>286</v>
      </c>
      <c r="KN1">
        <v>287</v>
      </c>
      <c r="KO1">
        <v>288</v>
      </c>
      <c r="KP1">
        <v>289</v>
      </c>
      <c r="KQ1">
        <v>290</v>
      </c>
      <c r="KR1">
        <v>291</v>
      </c>
      <c r="KS1">
        <v>292</v>
      </c>
      <c r="KT1">
        <v>293</v>
      </c>
      <c r="KU1">
        <v>294</v>
      </c>
      <c r="KV1">
        <v>295</v>
      </c>
      <c r="KW1">
        <v>296</v>
      </c>
      <c r="KX1">
        <v>297</v>
      </c>
      <c r="KY1">
        <v>298</v>
      </c>
      <c r="KZ1">
        <v>299</v>
      </c>
      <c r="LA1">
        <v>300</v>
      </c>
      <c r="LB1">
        <v>301</v>
      </c>
      <c r="LC1">
        <v>302</v>
      </c>
      <c r="LD1">
        <v>303</v>
      </c>
      <c r="LE1">
        <v>304</v>
      </c>
      <c r="LF1">
        <v>305</v>
      </c>
      <c r="LG1">
        <v>306</v>
      </c>
      <c r="LH1">
        <v>307</v>
      </c>
      <c r="LI1">
        <v>308</v>
      </c>
      <c r="LJ1">
        <v>309</v>
      </c>
      <c r="LK1">
        <v>310</v>
      </c>
      <c r="LL1">
        <v>311</v>
      </c>
      <c r="LM1">
        <v>312</v>
      </c>
      <c r="LN1">
        <v>313</v>
      </c>
      <c r="LO1">
        <v>314</v>
      </c>
      <c r="LP1">
        <v>315</v>
      </c>
      <c r="LQ1">
        <v>316</v>
      </c>
      <c r="LR1">
        <v>317</v>
      </c>
      <c r="LS1">
        <v>318</v>
      </c>
      <c r="LT1">
        <v>319</v>
      </c>
      <c r="LU1">
        <v>320</v>
      </c>
      <c r="LV1">
        <v>321</v>
      </c>
      <c r="LW1">
        <v>322</v>
      </c>
      <c r="LX1">
        <v>323</v>
      </c>
      <c r="LY1">
        <v>324</v>
      </c>
      <c r="LZ1">
        <v>325</v>
      </c>
      <c r="MA1">
        <v>326</v>
      </c>
      <c r="MB1">
        <v>327</v>
      </c>
      <c r="MC1">
        <v>328</v>
      </c>
      <c r="MD1">
        <v>329</v>
      </c>
      <c r="ME1">
        <v>330</v>
      </c>
      <c r="MF1">
        <v>331</v>
      </c>
      <c r="MG1">
        <v>332</v>
      </c>
      <c r="MH1">
        <v>333</v>
      </c>
      <c r="MI1">
        <v>334</v>
      </c>
      <c r="MJ1">
        <v>335</v>
      </c>
      <c r="MK1">
        <v>336</v>
      </c>
      <c r="ML1">
        <v>337</v>
      </c>
      <c r="MM1">
        <v>338</v>
      </c>
      <c r="MN1">
        <v>339</v>
      </c>
      <c r="MO1">
        <v>340</v>
      </c>
      <c r="MP1">
        <v>341</v>
      </c>
      <c r="MQ1">
        <v>342</v>
      </c>
      <c r="MR1">
        <v>343</v>
      </c>
      <c r="MS1">
        <v>344</v>
      </c>
      <c r="MT1">
        <v>345</v>
      </c>
      <c r="MU1">
        <v>346</v>
      </c>
      <c r="MV1">
        <v>347</v>
      </c>
      <c r="MW1">
        <v>348</v>
      </c>
      <c r="MX1">
        <v>349</v>
      </c>
      <c r="MY1">
        <v>350</v>
      </c>
      <c r="MZ1">
        <v>351</v>
      </c>
      <c r="NA1">
        <v>352</v>
      </c>
      <c r="NB1">
        <v>353</v>
      </c>
      <c r="NC1">
        <v>354</v>
      </c>
      <c r="ND1">
        <v>355</v>
      </c>
      <c r="NE1">
        <v>356</v>
      </c>
      <c r="NF1">
        <v>357</v>
      </c>
      <c r="NG1">
        <v>358</v>
      </c>
      <c r="NH1">
        <v>359</v>
      </c>
      <c r="NI1">
        <v>360</v>
      </c>
      <c r="NJ1">
        <v>361</v>
      </c>
      <c r="NK1">
        <v>362</v>
      </c>
      <c r="NL1">
        <v>363</v>
      </c>
      <c r="NM1">
        <v>364</v>
      </c>
      <c r="NN1">
        <v>365</v>
      </c>
      <c r="NO1">
        <v>366</v>
      </c>
      <c r="NP1">
        <v>367</v>
      </c>
      <c r="NQ1">
        <v>368</v>
      </c>
      <c r="NR1">
        <v>369</v>
      </c>
      <c r="NS1">
        <v>370</v>
      </c>
      <c r="NT1">
        <v>371</v>
      </c>
      <c r="NU1">
        <v>372</v>
      </c>
      <c r="NV1">
        <v>373</v>
      </c>
      <c r="NW1">
        <v>374</v>
      </c>
      <c r="NX1">
        <v>375</v>
      </c>
      <c r="NY1">
        <v>376</v>
      </c>
      <c r="NZ1">
        <v>377</v>
      </c>
      <c r="OA1">
        <v>378</v>
      </c>
      <c r="OB1">
        <v>379</v>
      </c>
      <c r="OC1">
        <v>380</v>
      </c>
      <c r="OD1">
        <v>381</v>
      </c>
      <c r="OE1">
        <v>382</v>
      </c>
      <c r="OF1">
        <v>383</v>
      </c>
      <c r="OG1">
        <v>384</v>
      </c>
      <c r="OH1">
        <v>385</v>
      </c>
      <c r="OI1">
        <v>386</v>
      </c>
      <c r="OJ1">
        <v>387</v>
      </c>
      <c r="OK1">
        <v>388</v>
      </c>
      <c r="OL1">
        <v>389</v>
      </c>
      <c r="OM1">
        <v>390</v>
      </c>
      <c r="ON1">
        <v>391</v>
      </c>
      <c r="OO1">
        <v>392</v>
      </c>
      <c r="OP1">
        <v>393</v>
      </c>
      <c r="OQ1">
        <v>394</v>
      </c>
      <c r="OR1">
        <v>395</v>
      </c>
      <c r="OS1">
        <v>396</v>
      </c>
      <c r="OT1">
        <v>397</v>
      </c>
      <c r="OU1">
        <v>398</v>
      </c>
      <c r="OV1">
        <v>399</v>
      </c>
      <c r="OW1">
        <v>400</v>
      </c>
      <c r="OX1">
        <v>401</v>
      </c>
      <c r="OY1">
        <v>402</v>
      </c>
      <c r="OZ1">
        <v>403</v>
      </c>
      <c r="PA1">
        <v>404</v>
      </c>
      <c r="PB1">
        <v>405</v>
      </c>
      <c r="PC1">
        <v>406</v>
      </c>
      <c r="PD1">
        <v>407</v>
      </c>
      <c r="PE1">
        <v>408</v>
      </c>
      <c r="PF1">
        <v>409</v>
      </c>
      <c r="PG1">
        <v>410</v>
      </c>
      <c r="PH1">
        <v>411</v>
      </c>
      <c r="PI1">
        <v>412</v>
      </c>
      <c r="PJ1">
        <v>413</v>
      </c>
      <c r="PK1">
        <v>414</v>
      </c>
      <c r="PL1">
        <v>415</v>
      </c>
      <c r="PM1">
        <v>416</v>
      </c>
      <c r="PN1">
        <v>417</v>
      </c>
      <c r="PO1">
        <v>418</v>
      </c>
      <c r="PP1">
        <v>419</v>
      </c>
      <c r="PQ1">
        <v>420</v>
      </c>
      <c r="PR1">
        <v>421</v>
      </c>
      <c r="PS1">
        <v>422</v>
      </c>
      <c r="PT1">
        <v>423</v>
      </c>
      <c r="PU1">
        <v>424</v>
      </c>
      <c r="PV1">
        <v>425</v>
      </c>
      <c r="PW1">
        <v>426</v>
      </c>
      <c r="PX1">
        <v>427</v>
      </c>
      <c r="PY1">
        <v>428</v>
      </c>
      <c r="PZ1">
        <v>429</v>
      </c>
      <c r="QA1">
        <v>430</v>
      </c>
      <c r="QB1">
        <v>431</v>
      </c>
      <c r="QC1">
        <v>432</v>
      </c>
      <c r="QD1">
        <v>433</v>
      </c>
      <c r="QE1">
        <v>434</v>
      </c>
      <c r="QF1">
        <v>435</v>
      </c>
      <c r="QG1">
        <v>436</v>
      </c>
      <c r="QH1">
        <v>437</v>
      </c>
      <c r="QI1">
        <v>438</v>
      </c>
      <c r="QJ1">
        <v>439</v>
      </c>
      <c r="QK1">
        <v>440</v>
      </c>
      <c r="QL1">
        <v>441</v>
      </c>
      <c r="QM1">
        <v>442</v>
      </c>
      <c r="QN1">
        <v>443</v>
      </c>
      <c r="QO1">
        <v>444</v>
      </c>
      <c r="QP1">
        <v>445</v>
      </c>
      <c r="QQ1">
        <v>446</v>
      </c>
      <c r="QR1">
        <v>447</v>
      </c>
      <c r="QS1">
        <v>448</v>
      </c>
      <c r="QT1">
        <v>449</v>
      </c>
      <c r="QU1">
        <v>450</v>
      </c>
      <c r="QV1">
        <v>451</v>
      </c>
      <c r="QW1">
        <v>452</v>
      </c>
      <c r="QX1">
        <v>453</v>
      </c>
      <c r="QY1">
        <v>454</v>
      </c>
      <c r="QZ1">
        <v>455</v>
      </c>
      <c r="RA1">
        <v>456</v>
      </c>
      <c r="RB1">
        <v>457</v>
      </c>
      <c r="RC1">
        <v>458</v>
      </c>
      <c r="RD1">
        <v>459</v>
      </c>
      <c r="RE1">
        <v>460</v>
      </c>
      <c r="RF1">
        <v>461</v>
      </c>
      <c r="RG1">
        <v>462</v>
      </c>
      <c r="RH1">
        <v>463</v>
      </c>
      <c r="RI1">
        <v>464</v>
      </c>
      <c r="RJ1">
        <v>465</v>
      </c>
      <c r="RK1">
        <v>466</v>
      </c>
      <c r="RL1">
        <v>467</v>
      </c>
      <c r="RM1">
        <v>468</v>
      </c>
      <c r="RN1">
        <v>469</v>
      </c>
      <c r="RO1">
        <v>470</v>
      </c>
      <c r="RP1">
        <v>471</v>
      </c>
      <c r="RQ1">
        <v>472</v>
      </c>
      <c r="RR1">
        <v>473</v>
      </c>
      <c r="RS1">
        <v>474</v>
      </c>
      <c r="RT1">
        <v>475</v>
      </c>
      <c r="RU1">
        <v>476</v>
      </c>
      <c r="RV1">
        <v>477</v>
      </c>
      <c r="RW1">
        <v>478</v>
      </c>
      <c r="RX1">
        <v>479</v>
      </c>
      <c r="RY1">
        <v>480</v>
      </c>
      <c r="RZ1">
        <v>481</v>
      </c>
      <c r="SA1">
        <v>482</v>
      </c>
      <c r="SB1">
        <v>483</v>
      </c>
      <c r="SC1">
        <v>484</v>
      </c>
      <c r="SD1">
        <v>485</v>
      </c>
      <c r="SE1">
        <v>486</v>
      </c>
      <c r="SF1">
        <v>487</v>
      </c>
      <c r="SG1">
        <v>488</v>
      </c>
      <c r="SH1">
        <v>489</v>
      </c>
      <c r="SI1">
        <v>490</v>
      </c>
      <c r="SJ1">
        <v>491</v>
      </c>
      <c r="SK1">
        <v>492</v>
      </c>
      <c r="SL1">
        <v>493</v>
      </c>
      <c r="SM1">
        <v>494</v>
      </c>
      <c r="SN1">
        <v>495</v>
      </c>
      <c r="SO1">
        <v>496</v>
      </c>
      <c r="SP1">
        <v>497</v>
      </c>
      <c r="SQ1">
        <v>498</v>
      </c>
      <c r="SR1">
        <v>499</v>
      </c>
      <c r="SS1">
        <v>500</v>
      </c>
      <c r="ST1">
        <v>501</v>
      </c>
      <c r="SU1">
        <v>502</v>
      </c>
      <c r="SV1">
        <v>503</v>
      </c>
      <c r="SW1">
        <v>504</v>
      </c>
      <c r="SX1">
        <v>505</v>
      </c>
      <c r="SY1">
        <v>506</v>
      </c>
      <c r="SZ1">
        <v>507</v>
      </c>
      <c r="TA1">
        <v>508</v>
      </c>
      <c r="TB1">
        <v>509</v>
      </c>
      <c r="TC1">
        <v>510</v>
      </c>
      <c r="TD1">
        <v>511</v>
      </c>
      <c r="TE1">
        <v>512</v>
      </c>
      <c r="TF1">
        <v>513</v>
      </c>
      <c r="TG1">
        <v>514</v>
      </c>
      <c r="TH1">
        <v>515</v>
      </c>
      <c r="TI1">
        <v>516</v>
      </c>
      <c r="TJ1">
        <v>517</v>
      </c>
      <c r="TK1">
        <v>518</v>
      </c>
      <c r="TL1">
        <v>519</v>
      </c>
      <c r="TM1">
        <v>520</v>
      </c>
      <c r="TN1">
        <v>521</v>
      </c>
      <c r="TO1">
        <v>522</v>
      </c>
      <c r="TP1">
        <v>523</v>
      </c>
      <c r="TQ1">
        <v>524</v>
      </c>
      <c r="TR1">
        <v>525</v>
      </c>
      <c r="TS1">
        <v>526</v>
      </c>
      <c r="TT1">
        <v>527</v>
      </c>
      <c r="TU1">
        <v>528</v>
      </c>
      <c r="TV1">
        <v>529</v>
      </c>
      <c r="TW1">
        <v>530</v>
      </c>
      <c r="TX1">
        <v>531</v>
      </c>
      <c r="TY1">
        <v>532</v>
      </c>
      <c r="TZ1">
        <v>533</v>
      </c>
      <c r="UA1">
        <v>534</v>
      </c>
      <c r="UB1">
        <v>535</v>
      </c>
      <c r="UC1">
        <v>536</v>
      </c>
      <c r="UD1">
        <v>537</v>
      </c>
      <c r="UE1">
        <v>538</v>
      </c>
      <c r="UF1">
        <v>539</v>
      </c>
      <c r="UG1">
        <v>540</v>
      </c>
      <c r="UH1">
        <v>541</v>
      </c>
      <c r="UI1">
        <v>542</v>
      </c>
      <c r="UJ1">
        <v>543</v>
      </c>
      <c r="UK1">
        <v>544</v>
      </c>
      <c r="UL1">
        <v>545</v>
      </c>
      <c r="UM1">
        <v>546</v>
      </c>
      <c r="UN1">
        <v>547</v>
      </c>
      <c r="UO1">
        <v>548</v>
      </c>
      <c r="UP1">
        <v>549</v>
      </c>
    </row>
    <row r="2" spans="1:562" x14ac:dyDescent="0.25">
      <c r="B2" s="6" t="s">
        <v>1296</v>
      </c>
      <c r="C2">
        <v>848</v>
      </c>
      <c r="D2">
        <v>699</v>
      </c>
      <c r="E2">
        <v>975</v>
      </c>
      <c r="F2">
        <v>14</v>
      </c>
      <c r="G2">
        <v>30</v>
      </c>
      <c r="H2">
        <v>197</v>
      </c>
      <c r="I2">
        <v>59</v>
      </c>
      <c r="J2">
        <v>338</v>
      </c>
      <c r="K2">
        <v>286</v>
      </c>
      <c r="L2">
        <v>149</v>
      </c>
      <c r="M2">
        <v>763</v>
      </c>
      <c r="N2">
        <v>68</v>
      </c>
      <c r="O2">
        <v>667</v>
      </c>
      <c r="P2">
        <v>985</v>
      </c>
      <c r="Q2">
        <v>320</v>
      </c>
      <c r="R2">
        <v>943</v>
      </c>
      <c r="S2">
        <v>648</v>
      </c>
      <c r="T2">
        <v>844</v>
      </c>
      <c r="U2">
        <v>882</v>
      </c>
      <c r="V2">
        <v>656</v>
      </c>
      <c r="W2">
        <v>962</v>
      </c>
      <c r="X2">
        <v>767</v>
      </c>
      <c r="Y2">
        <v>1021</v>
      </c>
      <c r="Z2">
        <v>1085</v>
      </c>
      <c r="AA2">
        <v>558</v>
      </c>
      <c r="AB2">
        <v>838</v>
      </c>
      <c r="AC2">
        <v>654</v>
      </c>
      <c r="AD2">
        <v>702</v>
      </c>
      <c r="AE2">
        <v>889</v>
      </c>
      <c r="AF2">
        <v>929</v>
      </c>
      <c r="AG2">
        <v>981</v>
      </c>
      <c r="AH2">
        <v>201</v>
      </c>
      <c r="AI2">
        <v>1047</v>
      </c>
      <c r="AJ2">
        <v>1070</v>
      </c>
      <c r="AK2">
        <v>1038</v>
      </c>
      <c r="AL2">
        <v>1062</v>
      </c>
      <c r="AM2">
        <v>1030</v>
      </c>
      <c r="AN2">
        <v>113</v>
      </c>
      <c r="AO2">
        <v>1094</v>
      </c>
      <c r="AP2">
        <v>1128</v>
      </c>
      <c r="AQ2">
        <v>478</v>
      </c>
      <c r="AR2">
        <v>510</v>
      </c>
      <c r="AS2">
        <v>878</v>
      </c>
      <c r="AT2">
        <v>657</v>
      </c>
      <c r="AU2">
        <v>950</v>
      </c>
      <c r="AV2">
        <v>974</v>
      </c>
      <c r="AW2">
        <v>1102</v>
      </c>
      <c r="AX2">
        <v>2</v>
      </c>
      <c r="AY2">
        <v>450</v>
      </c>
      <c r="AZ2">
        <v>854</v>
      </c>
      <c r="BA2">
        <v>577</v>
      </c>
      <c r="BB2">
        <v>625</v>
      </c>
      <c r="BC2">
        <v>945</v>
      </c>
      <c r="BD2">
        <v>1026</v>
      </c>
      <c r="BE2">
        <v>1006</v>
      </c>
      <c r="BF2">
        <v>670</v>
      </c>
      <c r="BG2">
        <v>1086</v>
      </c>
      <c r="BH2">
        <v>1111</v>
      </c>
      <c r="BI2">
        <v>9</v>
      </c>
      <c r="BJ2">
        <v>461</v>
      </c>
      <c r="BK2">
        <v>873</v>
      </c>
      <c r="BL2">
        <v>806</v>
      </c>
      <c r="BM2">
        <v>1035</v>
      </c>
      <c r="BN2">
        <v>1090</v>
      </c>
      <c r="BO2">
        <v>862</v>
      </c>
      <c r="BP2">
        <v>893</v>
      </c>
      <c r="BQ2">
        <v>36</v>
      </c>
      <c r="BR2">
        <v>180</v>
      </c>
      <c r="BS2">
        <v>148</v>
      </c>
      <c r="BT2">
        <v>187</v>
      </c>
      <c r="BU2">
        <v>638</v>
      </c>
      <c r="BV2">
        <v>662</v>
      </c>
      <c r="BW2">
        <v>897</v>
      </c>
      <c r="BX2">
        <v>1106</v>
      </c>
      <c r="BY2">
        <v>1010</v>
      </c>
      <c r="BZ2">
        <v>1058</v>
      </c>
      <c r="CA2">
        <v>857</v>
      </c>
      <c r="CB2">
        <v>849</v>
      </c>
      <c r="CC2">
        <v>527</v>
      </c>
      <c r="CD2">
        <v>600</v>
      </c>
      <c r="CE2">
        <v>678</v>
      </c>
      <c r="CF2">
        <v>252</v>
      </c>
      <c r="CG2">
        <v>156</v>
      </c>
      <c r="CH2">
        <v>243</v>
      </c>
      <c r="CI2">
        <v>735</v>
      </c>
      <c r="CJ2">
        <v>251</v>
      </c>
      <c r="CK2">
        <v>816</v>
      </c>
      <c r="CL2">
        <v>847</v>
      </c>
      <c r="CM2">
        <v>954</v>
      </c>
      <c r="CN2">
        <v>1005</v>
      </c>
      <c r="CO2">
        <v>780</v>
      </c>
      <c r="CP2">
        <v>696</v>
      </c>
      <c r="CQ2">
        <v>643</v>
      </c>
      <c r="CR2">
        <v>759</v>
      </c>
      <c r="CS2">
        <v>791</v>
      </c>
      <c r="CT2">
        <v>249</v>
      </c>
      <c r="CU2">
        <v>456</v>
      </c>
      <c r="CV2">
        <v>959</v>
      </c>
      <c r="CW2">
        <v>755</v>
      </c>
      <c r="CX2">
        <v>990</v>
      </c>
      <c r="CY2">
        <v>1023</v>
      </c>
      <c r="CZ2">
        <v>520</v>
      </c>
      <c r="DA2">
        <v>598</v>
      </c>
      <c r="DB2">
        <v>1074</v>
      </c>
      <c r="DC2">
        <v>905</v>
      </c>
      <c r="DD2">
        <v>1114</v>
      </c>
      <c r="DE2">
        <v>233</v>
      </c>
      <c r="DF2">
        <v>601</v>
      </c>
      <c r="DG2">
        <v>649</v>
      </c>
      <c r="DH2">
        <v>281</v>
      </c>
      <c r="DI2">
        <v>1066</v>
      </c>
      <c r="DJ2">
        <v>401</v>
      </c>
      <c r="DK2">
        <v>433</v>
      </c>
      <c r="DL2">
        <v>1046</v>
      </c>
      <c r="DM2">
        <v>441</v>
      </c>
      <c r="DN2">
        <v>421</v>
      </c>
      <c r="DO2">
        <v>973</v>
      </c>
      <c r="DP2">
        <v>573</v>
      </c>
      <c r="DQ2">
        <v>613</v>
      </c>
      <c r="DR2">
        <v>74</v>
      </c>
      <c r="DS2">
        <v>121</v>
      </c>
      <c r="DT2">
        <v>593</v>
      </c>
      <c r="DU2">
        <v>821</v>
      </c>
      <c r="DV2">
        <v>721</v>
      </c>
      <c r="DW2">
        <v>778</v>
      </c>
      <c r="DX2">
        <v>33</v>
      </c>
      <c r="DY2">
        <v>305</v>
      </c>
      <c r="DZ2">
        <v>750</v>
      </c>
      <c r="EA2">
        <v>269</v>
      </c>
      <c r="EB2">
        <v>869</v>
      </c>
      <c r="EC2">
        <v>902</v>
      </c>
      <c r="ED2">
        <v>377</v>
      </c>
      <c r="EE2">
        <v>393</v>
      </c>
      <c r="EF2">
        <v>805</v>
      </c>
      <c r="EG2">
        <v>41</v>
      </c>
      <c r="EH2">
        <v>501</v>
      </c>
      <c r="EI2">
        <v>565</v>
      </c>
      <c r="EJ2">
        <v>257</v>
      </c>
      <c r="EK2">
        <v>469</v>
      </c>
      <c r="EL2">
        <v>935</v>
      </c>
      <c r="EM2">
        <v>211</v>
      </c>
      <c r="EN2">
        <v>1015</v>
      </c>
      <c r="EO2">
        <v>919</v>
      </c>
      <c r="EP2">
        <v>927</v>
      </c>
      <c r="EQ2">
        <v>810</v>
      </c>
      <c r="ER2">
        <v>819</v>
      </c>
      <c r="ES2">
        <v>588</v>
      </c>
      <c r="ET2">
        <v>296</v>
      </c>
      <c r="EU2">
        <v>772</v>
      </c>
      <c r="EV2">
        <v>171</v>
      </c>
      <c r="EW2">
        <v>304</v>
      </c>
      <c r="EX2">
        <v>363</v>
      </c>
      <c r="EY2">
        <v>84</v>
      </c>
      <c r="EZ2">
        <v>132</v>
      </c>
      <c r="FA2">
        <v>707</v>
      </c>
      <c r="FB2">
        <v>556</v>
      </c>
      <c r="FC2">
        <v>827</v>
      </c>
      <c r="FD2">
        <v>1054</v>
      </c>
      <c r="FE2">
        <v>1081</v>
      </c>
      <c r="FF2">
        <v>448</v>
      </c>
      <c r="FG2">
        <v>412</v>
      </c>
      <c r="FH2">
        <v>630</v>
      </c>
      <c r="FI2">
        <v>440</v>
      </c>
      <c r="FJ2">
        <v>488</v>
      </c>
      <c r="FK2">
        <v>484</v>
      </c>
      <c r="FL2">
        <v>582</v>
      </c>
      <c r="FM2">
        <v>620</v>
      </c>
      <c r="FN2">
        <v>910</v>
      </c>
      <c r="FO2">
        <v>969</v>
      </c>
      <c r="FP2">
        <v>288</v>
      </c>
      <c r="FQ2">
        <v>1125</v>
      </c>
      <c r="FR2">
        <v>608</v>
      </c>
      <c r="FS2">
        <v>680</v>
      </c>
      <c r="FT2">
        <v>104</v>
      </c>
      <c r="FU2">
        <v>996</v>
      </c>
      <c r="FV2">
        <v>328</v>
      </c>
      <c r="FW2">
        <v>1101</v>
      </c>
      <c r="FX2">
        <v>783</v>
      </c>
      <c r="FY2">
        <v>831</v>
      </c>
      <c r="FZ2">
        <v>120</v>
      </c>
      <c r="GA2">
        <v>163</v>
      </c>
      <c r="GB2">
        <v>344</v>
      </c>
      <c r="GC2">
        <v>314</v>
      </c>
      <c r="GD2">
        <v>704</v>
      </c>
      <c r="GE2">
        <v>694</v>
      </c>
      <c r="GF2">
        <v>800</v>
      </c>
      <c r="GG2">
        <v>675</v>
      </c>
      <c r="GH2">
        <v>894</v>
      </c>
      <c r="GI2">
        <v>671</v>
      </c>
      <c r="GJ2">
        <v>965</v>
      </c>
      <c r="GK2">
        <v>774</v>
      </c>
      <c r="GL2">
        <v>906</v>
      </c>
      <c r="GM2">
        <v>279</v>
      </c>
      <c r="GN2">
        <v>442</v>
      </c>
      <c r="GO2">
        <v>434</v>
      </c>
      <c r="GP2">
        <v>545</v>
      </c>
      <c r="GQ2">
        <v>610</v>
      </c>
      <c r="GR2">
        <v>274</v>
      </c>
      <c r="GS2">
        <v>330</v>
      </c>
      <c r="GT2">
        <v>542</v>
      </c>
      <c r="GU2">
        <v>430</v>
      </c>
      <c r="GV2">
        <v>687</v>
      </c>
      <c r="GW2">
        <v>590</v>
      </c>
      <c r="GX2">
        <v>622</v>
      </c>
      <c r="GY2">
        <v>97</v>
      </c>
      <c r="GZ2">
        <v>1127</v>
      </c>
      <c r="HA2">
        <v>234</v>
      </c>
      <c r="HB2">
        <v>289</v>
      </c>
      <c r="HC2">
        <v>729</v>
      </c>
      <c r="HD2">
        <v>786</v>
      </c>
      <c r="HE2">
        <v>540</v>
      </c>
      <c r="HF2">
        <v>888</v>
      </c>
      <c r="HG2">
        <v>692</v>
      </c>
      <c r="HH2">
        <v>335</v>
      </c>
      <c r="HI2">
        <v>368</v>
      </c>
      <c r="HJ2">
        <v>895</v>
      </c>
      <c r="HK2">
        <v>836</v>
      </c>
      <c r="HL2">
        <v>427</v>
      </c>
      <c r="HM2">
        <v>988</v>
      </c>
      <c r="HN2">
        <v>977</v>
      </c>
      <c r="HO2">
        <v>1045</v>
      </c>
      <c r="HP2">
        <v>698</v>
      </c>
      <c r="HQ2">
        <v>507</v>
      </c>
      <c r="HR2">
        <v>188</v>
      </c>
      <c r="HS2">
        <v>196</v>
      </c>
      <c r="HT2">
        <v>204</v>
      </c>
      <c r="HU2">
        <v>159</v>
      </c>
      <c r="HV2">
        <v>589</v>
      </c>
      <c r="HW2">
        <v>814</v>
      </c>
      <c r="HX2">
        <v>961</v>
      </c>
      <c r="HY2">
        <v>260</v>
      </c>
      <c r="HZ2">
        <v>1139</v>
      </c>
      <c r="IA2">
        <v>639</v>
      </c>
      <c r="IB2">
        <v>647</v>
      </c>
      <c r="IC2">
        <v>788</v>
      </c>
      <c r="ID2">
        <v>566</v>
      </c>
      <c r="IE2">
        <v>1089</v>
      </c>
      <c r="IF2">
        <v>382</v>
      </c>
      <c r="IG2">
        <v>423</v>
      </c>
      <c r="IH2">
        <v>463</v>
      </c>
      <c r="II2">
        <v>2382</v>
      </c>
      <c r="IJ2">
        <v>2423</v>
      </c>
      <c r="IK2">
        <v>2463</v>
      </c>
      <c r="IL2">
        <v>10703</v>
      </c>
      <c r="IM2">
        <v>12703</v>
      </c>
      <c r="IN2">
        <v>10704</v>
      </c>
      <c r="IO2">
        <v>632</v>
      </c>
      <c r="IP2">
        <v>2632</v>
      </c>
      <c r="IQ2">
        <v>12704</v>
      </c>
      <c r="IR2">
        <v>982</v>
      </c>
      <c r="IS2">
        <v>19</v>
      </c>
      <c r="IT2">
        <v>918</v>
      </c>
      <c r="IU2">
        <v>926</v>
      </c>
      <c r="IV2">
        <v>934</v>
      </c>
      <c r="IW2">
        <v>843</v>
      </c>
      <c r="IX2">
        <v>1037</v>
      </c>
      <c r="IY2">
        <v>1084</v>
      </c>
      <c r="IZ2">
        <v>502</v>
      </c>
      <c r="JA2">
        <v>703</v>
      </c>
      <c r="JB2">
        <v>583</v>
      </c>
      <c r="JC2">
        <v>952</v>
      </c>
      <c r="JD2">
        <v>966</v>
      </c>
      <c r="JE2">
        <v>131</v>
      </c>
      <c r="JF2">
        <v>303</v>
      </c>
      <c r="JG2">
        <v>311</v>
      </c>
      <c r="JH2">
        <v>451</v>
      </c>
      <c r="JI2">
        <v>319</v>
      </c>
      <c r="JJ2">
        <v>477</v>
      </c>
      <c r="JK2">
        <v>672</v>
      </c>
      <c r="JL2">
        <v>56</v>
      </c>
      <c r="JM2">
        <v>998</v>
      </c>
      <c r="JN2">
        <v>754</v>
      </c>
      <c r="JO2">
        <v>250</v>
      </c>
      <c r="JP2">
        <v>258</v>
      </c>
      <c r="JQ2">
        <v>266</v>
      </c>
      <c r="JR2">
        <v>310</v>
      </c>
      <c r="JS2">
        <v>333</v>
      </c>
      <c r="JT2">
        <v>278</v>
      </c>
      <c r="JU2">
        <v>23</v>
      </c>
      <c r="JV2">
        <v>292</v>
      </c>
      <c r="JW2">
        <v>536</v>
      </c>
      <c r="JX2">
        <v>1105</v>
      </c>
      <c r="JY2">
        <v>403</v>
      </c>
      <c r="JZ2">
        <v>803</v>
      </c>
      <c r="KA2">
        <v>1031</v>
      </c>
      <c r="KB2">
        <v>1022</v>
      </c>
      <c r="KC2">
        <v>342</v>
      </c>
      <c r="KD2">
        <v>298</v>
      </c>
      <c r="KE2">
        <v>564</v>
      </c>
      <c r="KF2">
        <v>596</v>
      </c>
      <c r="KG2">
        <v>581</v>
      </c>
      <c r="KH2">
        <v>351</v>
      </c>
      <c r="KI2">
        <v>287</v>
      </c>
      <c r="KJ2">
        <v>549</v>
      </c>
      <c r="KK2">
        <v>629</v>
      </c>
      <c r="KL2">
        <v>685</v>
      </c>
      <c r="KM2">
        <v>718</v>
      </c>
      <c r="KN2">
        <v>725</v>
      </c>
      <c r="KO2">
        <v>733</v>
      </c>
      <c r="KP2">
        <v>741</v>
      </c>
      <c r="KQ2">
        <v>609</v>
      </c>
      <c r="KR2">
        <v>414</v>
      </c>
      <c r="KS2">
        <v>422</v>
      </c>
      <c r="KT2">
        <v>1044</v>
      </c>
      <c r="KU2">
        <v>475</v>
      </c>
      <c r="KV2">
        <v>170</v>
      </c>
      <c r="KW2">
        <v>218</v>
      </c>
      <c r="KX2">
        <v>1020</v>
      </c>
      <c r="KY2">
        <v>1029</v>
      </c>
      <c r="KZ2">
        <v>325</v>
      </c>
      <c r="LA2">
        <v>255</v>
      </c>
      <c r="LB2">
        <v>127</v>
      </c>
      <c r="LC2">
        <v>64</v>
      </c>
      <c r="LD2">
        <v>1120</v>
      </c>
      <c r="LE2">
        <v>1113</v>
      </c>
      <c r="LF2">
        <v>155</v>
      </c>
      <c r="LG2">
        <v>362</v>
      </c>
      <c r="LH2">
        <v>366</v>
      </c>
      <c r="LI2">
        <v>1077</v>
      </c>
      <c r="LJ2">
        <v>15</v>
      </c>
      <c r="LK2">
        <v>181</v>
      </c>
      <c r="LL2">
        <v>189</v>
      </c>
      <c r="LM2">
        <v>599</v>
      </c>
      <c r="LN2">
        <v>907</v>
      </c>
      <c r="LO2">
        <v>575</v>
      </c>
      <c r="LP2">
        <v>930</v>
      </c>
      <c r="LQ2">
        <v>262</v>
      </c>
      <c r="LR2">
        <v>27</v>
      </c>
      <c r="LS2">
        <v>178</v>
      </c>
      <c r="LT2">
        <v>321</v>
      </c>
      <c r="LU2">
        <v>483</v>
      </c>
      <c r="LV2">
        <v>186</v>
      </c>
      <c r="LW2">
        <v>1097</v>
      </c>
      <c r="LX2">
        <v>390</v>
      </c>
      <c r="LY2">
        <v>332</v>
      </c>
      <c r="LZ2">
        <v>38</v>
      </c>
      <c r="MA2">
        <v>118</v>
      </c>
      <c r="MB2">
        <v>223</v>
      </c>
      <c r="MC2">
        <v>72</v>
      </c>
      <c r="MD2">
        <v>263</v>
      </c>
      <c r="ME2">
        <v>272</v>
      </c>
      <c r="MF2">
        <v>830</v>
      </c>
      <c r="MG2">
        <v>452</v>
      </c>
      <c r="MH2">
        <v>523</v>
      </c>
      <c r="MI2">
        <v>914</v>
      </c>
      <c r="MJ2">
        <v>1109</v>
      </c>
      <c r="MK2">
        <v>126</v>
      </c>
      <c r="ML2">
        <v>133</v>
      </c>
      <c r="MM2">
        <v>347</v>
      </c>
      <c r="MN2">
        <v>689</v>
      </c>
      <c r="MO2">
        <v>88</v>
      </c>
      <c r="MP2">
        <v>210</v>
      </c>
      <c r="MQ2">
        <v>491</v>
      </c>
      <c r="MR2">
        <v>525</v>
      </c>
      <c r="MS2">
        <v>1126</v>
      </c>
      <c r="MT2">
        <v>1</v>
      </c>
      <c r="MU2">
        <v>515</v>
      </c>
      <c r="MV2">
        <v>980</v>
      </c>
      <c r="MW2">
        <v>1004</v>
      </c>
      <c r="MX2">
        <v>63</v>
      </c>
      <c r="MY2">
        <v>693</v>
      </c>
      <c r="MZ2">
        <v>946</v>
      </c>
      <c r="NA2">
        <v>194</v>
      </c>
      <c r="NB2">
        <v>226</v>
      </c>
      <c r="NC2">
        <v>356</v>
      </c>
      <c r="ND2">
        <v>364</v>
      </c>
      <c r="NE2">
        <v>173</v>
      </c>
      <c r="NF2">
        <v>470</v>
      </c>
      <c r="NG2">
        <v>614</v>
      </c>
      <c r="NH2">
        <v>797</v>
      </c>
      <c r="NI2">
        <v>804</v>
      </c>
      <c r="NJ2">
        <v>313</v>
      </c>
      <c r="NK2">
        <v>851</v>
      </c>
      <c r="NL2">
        <v>842</v>
      </c>
      <c r="NM2">
        <v>4</v>
      </c>
      <c r="NN2">
        <v>580</v>
      </c>
      <c r="NO2">
        <v>271</v>
      </c>
      <c r="NP2">
        <v>874</v>
      </c>
      <c r="NQ2">
        <v>460</v>
      </c>
      <c r="NR2">
        <v>381</v>
      </c>
      <c r="NS2">
        <v>749</v>
      </c>
      <c r="NT2">
        <v>128</v>
      </c>
      <c r="NU2">
        <v>246</v>
      </c>
      <c r="NV2">
        <v>26</v>
      </c>
      <c r="NW2">
        <v>42</v>
      </c>
      <c r="NX2">
        <v>17</v>
      </c>
      <c r="NY2">
        <v>10</v>
      </c>
      <c r="NZ2">
        <v>494</v>
      </c>
      <c r="OA2">
        <v>503</v>
      </c>
      <c r="OB2">
        <v>511</v>
      </c>
      <c r="OC2">
        <v>795</v>
      </c>
      <c r="OD2">
        <v>50</v>
      </c>
      <c r="OE2">
        <v>67</v>
      </c>
      <c r="OF2">
        <v>587</v>
      </c>
      <c r="OG2">
        <v>215</v>
      </c>
      <c r="OH2">
        <v>531</v>
      </c>
      <c r="OI2">
        <v>628</v>
      </c>
      <c r="OJ2">
        <v>634</v>
      </c>
      <c r="OK2">
        <v>706</v>
      </c>
      <c r="OL2">
        <v>1061</v>
      </c>
      <c r="OM2">
        <v>616</v>
      </c>
      <c r="ON2">
        <v>214</v>
      </c>
      <c r="OO2">
        <v>35</v>
      </c>
      <c r="OP2">
        <v>115</v>
      </c>
      <c r="OQ2">
        <v>757</v>
      </c>
      <c r="OR2">
        <v>231</v>
      </c>
      <c r="OS2">
        <v>66</v>
      </c>
      <c r="OT2">
        <v>374</v>
      </c>
      <c r="OU2">
        <v>1052</v>
      </c>
      <c r="OV2">
        <v>12</v>
      </c>
      <c r="OW2">
        <v>100</v>
      </c>
      <c r="OX2">
        <v>591</v>
      </c>
      <c r="OY2">
        <v>872</v>
      </c>
      <c r="OZ2">
        <v>771</v>
      </c>
      <c r="PA2">
        <v>612</v>
      </c>
      <c r="PB2">
        <v>7</v>
      </c>
      <c r="PC2">
        <v>867</v>
      </c>
      <c r="PD2">
        <v>122</v>
      </c>
      <c r="PE2">
        <v>105</v>
      </c>
      <c r="PF2">
        <v>114</v>
      </c>
      <c r="PG2">
        <v>280</v>
      </c>
      <c r="PH2">
        <v>880</v>
      </c>
      <c r="PI2">
        <v>898</v>
      </c>
      <c r="PJ2">
        <v>931</v>
      </c>
      <c r="PK2">
        <v>1093</v>
      </c>
      <c r="PL2">
        <v>318</v>
      </c>
      <c r="PM2">
        <v>534</v>
      </c>
      <c r="PN2">
        <v>574</v>
      </c>
      <c r="PO2">
        <v>621</v>
      </c>
      <c r="PP2">
        <v>679</v>
      </c>
      <c r="PQ2">
        <v>147</v>
      </c>
      <c r="PR2">
        <v>162</v>
      </c>
      <c r="PS2">
        <v>604</v>
      </c>
      <c r="PT2">
        <v>146</v>
      </c>
      <c r="PU2">
        <v>238</v>
      </c>
      <c r="PV2">
        <v>350</v>
      </c>
      <c r="PW2">
        <v>358</v>
      </c>
      <c r="PX2">
        <v>354</v>
      </c>
      <c r="PY2">
        <v>207</v>
      </c>
      <c r="PZ2">
        <v>96</v>
      </c>
      <c r="QA2">
        <v>101</v>
      </c>
      <c r="QB2">
        <v>711</v>
      </c>
      <c r="QC2">
        <v>1039</v>
      </c>
      <c r="QD2">
        <v>903</v>
      </c>
      <c r="QE2">
        <v>642</v>
      </c>
      <c r="QF2">
        <v>651</v>
      </c>
      <c r="QG2">
        <v>429</v>
      </c>
      <c r="QH2">
        <v>437</v>
      </c>
      <c r="QI2">
        <v>445</v>
      </c>
      <c r="QJ2">
        <v>653</v>
      </c>
      <c r="QK2">
        <v>661</v>
      </c>
      <c r="QL2">
        <v>576</v>
      </c>
      <c r="QM2">
        <v>939</v>
      </c>
      <c r="QN2">
        <v>143</v>
      </c>
      <c r="QO2">
        <v>839</v>
      </c>
      <c r="QP2">
        <v>1048</v>
      </c>
      <c r="QQ2">
        <v>372</v>
      </c>
      <c r="QR2">
        <v>83</v>
      </c>
      <c r="QS2">
        <v>136</v>
      </c>
      <c r="QT2">
        <v>106</v>
      </c>
      <c r="QU2">
        <v>203</v>
      </c>
      <c r="QV2">
        <v>235</v>
      </c>
      <c r="QW2">
        <v>307</v>
      </c>
      <c r="QX2">
        <v>1098</v>
      </c>
      <c r="QY2">
        <v>1107</v>
      </c>
      <c r="QZ2">
        <v>852</v>
      </c>
      <c r="RA2">
        <v>859</v>
      </c>
      <c r="RB2">
        <v>970</v>
      </c>
      <c r="RC2">
        <v>978</v>
      </c>
      <c r="RD2">
        <v>177</v>
      </c>
      <c r="RE2">
        <v>169</v>
      </c>
      <c r="RF2">
        <v>1069</v>
      </c>
      <c r="RG2">
        <v>209</v>
      </c>
      <c r="RH2">
        <v>202</v>
      </c>
      <c r="RI2">
        <v>225</v>
      </c>
      <c r="RJ2">
        <v>217</v>
      </c>
      <c r="RK2">
        <v>765</v>
      </c>
      <c r="RL2">
        <v>773</v>
      </c>
      <c r="RM2">
        <v>781</v>
      </c>
      <c r="RN2">
        <v>206</v>
      </c>
      <c r="RO2">
        <v>230</v>
      </c>
      <c r="RP2">
        <v>222</v>
      </c>
      <c r="RQ2">
        <v>912</v>
      </c>
      <c r="RR2">
        <v>920</v>
      </c>
      <c r="RS2">
        <v>928</v>
      </c>
      <c r="RT2">
        <v>936</v>
      </c>
      <c r="RU2">
        <v>944</v>
      </c>
      <c r="RV2">
        <v>951</v>
      </c>
      <c r="RW2">
        <v>957</v>
      </c>
      <c r="RX2">
        <v>968</v>
      </c>
      <c r="RY2">
        <v>1007</v>
      </c>
      <c r="RZ2">
        <v>1017</v>
      </c>
      <c r="SA2">
        <v>1025</v>
      </c>
      <c r="SB2">
        <v>1033</v>
      </c>
      <c r="SC2">
        <v>1041</v>
      </c>
      <c r="SD2">
        <v>1049</v>
      </c>
      <c r="SE2">
        <v>989</v>
      </c>
      <c r="SF2">
        <v>91</v>
      </c>
      <c r="SG2">
        <v>846</v>
      </c>
      <c r="SH2">
        <v>1009</v>
      </c>
      <c r="SI2">
        <v>949</v>
      </c>
      <c r="SJ2">
        <v>1016</v>
      </c>
      <c r="SK2">
        <v>665</v>
      </c>
      <c r="SL2">
        <v>900</v>
      </c>
      <c r="SM2">
        <v>482</v>
      </c>
      <c r="SN2">
        <v>117</v>
      </c>
      <c r="SO2">
        <v>125</v>
      </c>
      <c r="SP2">
        <v>62</v>
      </c>
      <c r="SQ2">
        <v>158</v>
      </c>
      <c r="SR2">
        <v>911</v>
      </c>
      <c r="SS2">
        <v>93</v>
      </c>
      <c r="ST2">
        <v>705</v>
      </c>
      <c r="SU2">
        <v>794</v>
      </c>
      <c r="SV2">
        <v>798</v>
      </c>
      <c r="SW2">
        <v>413</v>
      </c>
      <c r="SX2">
        <v>841</v>
      </c>
      <c r="SY2">
        <v>658</v>
      </c>
      <c r="SZ2">
        <v>633</v>
      </c>
      <c r="TA2">
        <v>237</v>
      </c>
      <c r="TB2">
        <v>380</v>
      </c>
      <c r="TC2">
        <v>697</v>
      </c>
      <c r="TD2">
        <v>326</v>
      </c>
      <c r="TE2">
        <v>78</v>
      </c>
      <c r="TF2">
        <v>1123</v>
      </c>
      <c r="TG2">
        <v>728</v>
      </c>
      <c r="TH2">
        <v>776</v>
      </c>
      <c r="TI2">
        <v>784</v>
      </c>
      <c r="TJ2">
        <v>1092</v>
      </c>
      <c r="TK2">
        <v>6</v>
      </c>
      <c r="TL2">
        <v>924</v>
      </c>
      <c r="TM2">
        <v>190</v>
      </c>
      <c r="TN2">
        <v>877</v>
      </c>
      <c r="TO2">
        <v>1060</v>
      </c>
      <c r="TP2">
        <v>863</v>
      </c>
      <c r="TQ2">
        <v>397</v>
      </c>
      <c r="TR2">
        <v>884</v>
      </c>
      <c r="TS2">
        <v>908</v>
      </c>
      <c r="TT2">
        <v>940</v>
      </c>
      <c r="TU2">
        <v>466</v>
      </c>
      <c r="TV2">
        <v>530</v>
      </c>
      <c r="TW2">
        <v>603</v>
      </c>
      <c r="TX2">
        <v>436</v>
      </c>
      <c r="TY2">
        <v>443</v>
      </c>
      <c r="TZ2">
        <v>449</v>
      </c>
      <c r="UA2">
        <v>301</v>
      </c>
      <c r="UB2">
        <v>341</v>
      </c>
      <c r="UC2">
        <v>690</v>
      </c>
      <c r="UD2">
        <v>681</v>
      </c>
      <c r="UE2">
        <v>673</v>
      </c>
      <c r="UF2">
        <v>802</v>
      </c>
      <c r="UG2">
        <v>595</v>
      </c>
      <c r="UH2">
        <v>611</v>
      </c>
      <c r="UI2">
        <v>73</v>
      </c>
      <c r="UJ2">
        <v>81</v>
      </c>
      <c r="UK2">
        <v>129</v>
      </c>
      <c r="UL2">
        <v>140</v>
      </c>
      <c r="UM2">
        <v>145</v>
      </c>
      <c r="UN2">
        <v>153</v>
      </c>
      <c r="UO2">
        <v>164</v>
      </c>
      <c r="UP2">
        <v>997</v>
      </c>
    </row>
    <row r="3" spans="1:562" s="6" customFormat="1" x14ac:dyDescent="0.25">
      <c r="A3" s="6" t="s">
        <v>1297</v>
      </c>
      <c r="B3" s="6" t="s">
        <v>581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s">
        <v>50</v>
      </c>
      <c r="O3" t="s">
        <v>327</v>
      </c>
      <c r="P3" t="s">
        <v>486</v>
      </c>
      <c r="Q3" t="s">
        <v>174</v>
      </c>
      <c r="R3" t="s">
        <v>460</v>
      </c>
      <c r="S3" t="s">
        <v>316</v>
      </c>
      <c r="T3" t="s">
        <v>407</v>
      </c>
      <c r="U3" t="s">
        <v>425</v>
      </c>
      <c r="V3" t="s">
        <v>321</v>
      </c>
      <c r="W3" t="s">
        <v>472</v>
      </c>
      <c r="X3" t="s">
        <v>369</v>
      </c>
      <c r="Y3" t="s">
        <v>503</v>
      </c>
      <c r="Z3" t="s">
        <v>535</v>
      </c>
      <c r="AA3" t="s">
        <v>267</v>
      </c>
      <c r="AB3" t="s">
        <v>402</v>
      </c>
      <c r="AC3" t="s">
        <v>320</v>
      </c>
      <c r="AD3" t="s">
        <v>346</v>
      </c>
      <c r="AE3" t="s">
        <v>428</v>
      </c>
      <c r="AF3" t="s">
        <v>452</v>
      </c>
      <c r="AG3" t="s">
        <v>484</v>
      </c>
      <c r="AH3" t="s">
        <v>114</v>
      </c>
      <c r="AI3" t="s">
        <v>520</v>
      </c>
      <c r="AJ3" t="s">
        <v>1298</v>
      </c>
      <c r="AK3" t="s">
        <v>514</v>
      </c>
      <c r="AL3" t="s">
        <v>528</v>
      </c>
      <c r="AM3" t="s">
        <v>509</v>
      </c>
      <c r="AN3" t="s">
        <v>68</v>
      </c>
      <c r="AO3" t="s">
        <v>541</v>
      </c>
      <c r="AP3" t="s">
        <v>558</v>
      </c>
      <c r="AQ3" t="s">
        <v>240</v>
      </c>
      <c r="AR3" t="s">
        <v>251</v>
      </c>
      <c r="AS3" t="s">
        <v>423</v>
      </c>
      <c r="AT3" t="s">
        <v>322</v>
      </c>
      <c r="AU3" t="s">
        <v>465</v>
      </c>
      <c r="AV3" t="s">
        <v>480</v>
      </c>
      <c r="AW3" t="s">
        <v>545</v>
      </c>
      <c r="AX3" t="s">
        <v>23</v>
      </c>
      <c r="AY3" t="s">
        <v>228</v>
      </c>
      <c r="AZ3" t="s">
        <v>413</v>
      </c>
      <c r="BA3" t="s">
        <v>275</v>
      </c>
      <c r="BB3" t="s">
        <v>304</v>
      </c>
      <c r="BC3" t="s">
        <v>462</v>
      </c>
      <c r="BD3" t="s">
        <v>507</v>
      </c>
      <c r="BE3" t="s">
        <v>495</v>
      </c>
      <c r="BF3" t="s">
        <v>328</v>
      </c>
      <c r="BG3" t="s">
        <v>536</v>
      </c>
      <c r="BH3" t="s">
        <v>550</v>
      </c>
      <c r="BI3" t="s">
        <v>27</v>
      </c>
      <c r="BJ3" t="s">
        <v>233</v>
      </c>
      <c r="BK3" t="s">
        <v>420</v>
      </c>
      <c r="BL3" t="s">
        <v>392</v>
      </c>
      <c r="BM3" t="s">
        <v>512</v>
      </c>
      <c r="BN3" t="s">
        <v>538</v>
      </c>
      <c r="BO3" t="s">
        <v>416</v>
      </c>
      <c r="BP3" t="s">
        <v>429</v>
      </c>
      <c r="BQ3" t="s">
        <v>38</v>
      </c>
      <c r="BR3" t="s">
        <v>105</v>
      </c>
      <c r="BS3" t="s">
        <v>90</v>
      </c>
      <c r="BT3" t="s">
        <v>108</v>
      </c>
      <c r="BU3" t="s">
        <v>311</v>
      </c>
      <c r="BV3" t="s">
        <v>325</v>
      </c>
      <c r="BW3" t="s">
        <v>432</v>
      </c>
      <c r="BX3" t="s">
        <v>547</v>
      </c>
      <c r="BY3" t="s">
        <v>498</v>
      </c>
      <c r="BZ3" t="s">
        <v>525</v>
      </c>
      <c r="CA3" t="s">
        <v>414</v>
      </c>
      <c r="CB3" t="s">
        <v>410</v>
      </c>
      <c r="CC3" t="s">
        <v>257</v>
      </c>
      <c r="CD3" t="s">
        <v>289</v>
      </c>
      <c r="CE3" t="s">
        <v>333</v>
      </c>
      <c r="CF3" t="s">
        <v>139</v>
      </c>
      <c r="CG3" t="s">
        <v>93</v>
      </c>
      <c r="CH3" t="s">
        <v>134</v>
      </c>
      <c r="CI3" t="s">
        <v>360</v>
      </c>
      <c r="CJ3" t="s">
        <v>138</v>
      </c>
      <c r="CK3" t="s">
        <v>395</v>
      </c>
      <c r="CL3" t="s">
        <v>409</v>
      </c>
      <c r="CM3" t="s">
        <v>468</v>
      </c>
      <c r="CN3" t="s">
        <v>494</v>
      </c>
      <c r="CO3" t="s">
        <v>376</v>
      </c>
      <c r="CP3" t="s">
        <v>343</v>
      </c>
      <c r="CQ3" t="s">
        <v>314</v>
      </c>
      <c r="CR3" t="s">
        <v>367</v>
      </c>
      <c r="CS3" t="s">
        <v>382</v>
      </c>
      <c r="CT3" t="s">
        <v>136</v>
      </c>
      <c r="CU3" t="s">
        <v>231</v>
      </c>
      <c r="CV3" t="s">
        <v>470</v>
      </c>
      <c r="CW3" t="s">
        <v>365</v>
      </c>
      <c r="CX3" t="s">
        <v>489</v>
      </c>
      <c r="CY3" t="s">
        <v>505</v>
      </c>
      <c r="CZ3" t="s">
        <v>254</v>
      </c>
      <c r="DA3" t="s">
        <v>287</v>
      </c>
      <c r="DB3" t="s">
        <v>531</v>
      </c>
      <c r="DC3" t="s">
        <v>437</v>
      </c>
      <c r="DD3" t="s">
        <v>552</v>
      </c>
      <c r="DE3" t="s">
        <v>130</v>
      </c>
      <c r="DF3" t="s">
        <v>290</v>
      </c>
      <c r="DG3" t="s">
        <v>317</v>
      </c>
      <c r="DH3" t="s">
        <v>155</v>
      </c>
      <c r="DI3" t="s">
        <v>529</v>
      </c>
      <c r="DJ3" t="s">
        <v>206</v>
      </c>
      <c r="DK3" t="s">
        <v>217</v>
      </c>
      <c r="DL3" t="s">
        <v>519</v>
      </c>
      <c r="DM3" t="s">
        <v>222</v>
      </c>
      <c r="DN3" t="s">
        <v>211</v>
      </c>
      <c r="DO3" t="s">
        <v>479</v>
      </c>
      <c r="DP3" t="s">
        <v>271</v>
      </c>
      <c r="DQ3" t="s">
        <v>298</v>
      </c>
      <c r="DR3" t="s">
        <v>53</v>
      </c>
      <c r="DS3" t="s">
        <v>74</v>
      </c>
      <c r="DT3" t="s">
        <v>284</v>
      </c>
      <c r="DU3" t="s">
        <v>397</v>
      </c>
      <c r="DV3" t="s">
        <v>354</v>
      </c>
      <c r="DW3" t="s">
        <v>375</v>
      </c>
      <c r="DX3" t="s">
        <v>36</v>
      </c>
      <c r="DY3" t="s">
        <v>166</v>
      </c>
      <c r="DZ3" t="s">
        <v>363</v>
      </c>
      <c r="EA3" t="s">
        <v>148</v>
      </c>
      <c r="EB3" t="s">
        <v>419</v>
      </c>
      <c r="EC3" t="s">
        <v>435</v>
      </c>
      <c r="ED3" t="s">
        <v>199</v>
      </c>
      <c r="EE3" t="s">
        <v>204</v>
      </c>
      <c r="EF3" t="s">
        <v>391</v>
      </c>
      <c r="EG3" t="s">
        <v>40</v>
      </c>
      <c r="EH3" t="s">
        <v>247</v>
      </c>
      <c r="EI3" t="s">
        <v>269</v>
      </c>
      <c r="EJ3" t="s">
        <v>142</v>
      </c>
      <c r="EK3" t="s">
        <v>236</v>
      </c>
      <c r="EL3" t="s">
        <v>456</v>
      </c>
      <c r="EM3" t="s">
        <v>121</v>
      </c>
      <c r="EN3" t="s">
        <v>499</v>
      </c>
      <c r="EO3" t="s">
        <v>446</v>
      </c>
      <c r="EP3" t="s">
        <v>450</v>
      </c>
      <c r="EQ3" t="s">
        <v>393</v>
      </c>
      <c r="ER3" t="s">
        <v>396</v>
      </c>
      <c r="ES3" t="s">
        <v>281</v>
      </c>
      <c r="ET3" t="s">
        <v>161</v>
      </c>
      <c r="EU3" t="s">
        <v>371</v>
      </c>
      <c r="EV3" t="s">
        <v>101</v>
      </c>
      <c r="EW3" t="s">
        <v>165</v>
      </c>
      <c r="EX3" t="s">
        <v>193</v>
      </c>
      <c r="EY3" t="s">
        <v>57</v>
      </c>
      <c r="EZ3" t="s">
        <v>82</v>
      </c>
      <c r="FA3" t="s">
        <v>351</v>
      </c>
      <c r="FB3" t="s">
        <v>266</v>
      </c>
      <c r="FC3" t="s">
        <v>398</v>
      </c>
      <c r="FD3" t="s">
        <v>524</v>
      </c>
      <c r="FE3" t="s">
        <v>533</v>
      </c>
      <c r="FF3" t="s">
        <v>226</v>
      </c>
      <c r="FG3" t="s">
        <v>208</v>
      </c>
      <c r="FH3" t="s">
        <v>307</v>
      </c>
      <c r="FI3" t="s">
        <v>221</v>
      </c>
      <c r="FJ3" t="s">
        <v>244</v>
      </c>
      <c r="FK3" t="s">
        <v>243</v>
      </c>
      <c r="FL3" t="s">
        <v>278</v>
      </c>
      <c r="FM3" t="s">
        <v>301</v>
      </c>
      <c r="FN3" t="s">
        <v>441</v>
      </c>
      <c r="FO3" t="s">
        <v>476</v>
      </c>
      <c r="FP3" t="s">
        <v>157</v>
      </c>
      <c r="FQ3" t="s">
        <v>555</v>
      </c>
      <c r="FR3" t="s">
        <v>293</v>
      </c>
      <c r="FS3" t="s">
        <v>334</v>
      </c>
      <c r="FT3" t="s">
        <v>65</v>
      </c>
      <c r="FU3" t="s">
        <v>490</v>
      </c>
      <c r="FV3" t="s">
        <v>178</v>
      </c>
      <c r="FW3" t="s">
        <v>544</v>
      </c>
      <c r="FX3" t="s">
        <v>378</v>
      </c>
      <c r="FY3" t="s">
        <v>400</v>
      </c>
      <c r="FZ3" t="s">
        <v>73</v>
      </c>
      <c r="GA3" t="s">
        <v>97</v>
      </c>
      <c r="GB3" t="s">
        <v>185</v>
      </c>
      <c r="GC3" t="s">
        <v>171</v>
      </c>
      <c r="GD3" t="s">
        <v>348</v>
      </c>
      <c r="GE3" t="s">
        <v>342</v>
      </c>
      <c r="GF3" t="s">
        <v>387</v>
      </c>
      <c r="GG3" t="s">
        <v>332</v>
      </c>
      <c r="GH3" t="s">
        <v>430</v>
      </c>
      <c r="GI3" t="s">
        <v>329</v>
      </c>
      <c r="GJ3" t="s">
        <v>473</v>
      </c>
      <c r="GK3" t="s">
        <v>373</v>
      </c>
      <c r="GL3" t="s">
        <v>438</v>
      </c>
      <c r="GM3" t="s">
        <v>153</v>
      </c>
      <c r="GN3" t="s">
        <v>223</v>
      </c>
      <c r="GO3" t="s">
        <v>218</v>
      </c>
      <c r="GP3" t="s">
        <v>264</v>
      </c>
      <c r="GQ3" t="s">
        <v>295</v>
      </c>
      <c r="GR3" t="s">
        <v>151</v>
      </c>
      <c r="GS3" t="s">
        <v>179</v>
      </c>
      <c r="GT3" t="s">
        <v>263</v>
      </c>
      <c r="GU3" t="s">
        <v>216</v>
      </c>
      <c r="GV3" t="s">
        <v>337</v>
      </c>
      <c r="GW3" t="s">
        <v>283</v>
      </c>
      <c r="GX3" t="s">
        <v>303</v>
      </c>
      <c r="GY3" t="s">
        <v>62</v>
      </c>
      <c r="GZ3" t="s">
        <v>557</v>
      </c>
      <c r="HA3" t="s">
        <v>131</v>
      </c>
      <c r="HB3" t="s">
        <v>158</v>
      </c>
      <c r="HC3" t="s">
        <v>358</v>
      </c>
      <c r="HD3" t="s">
        <v>380</v>
      </c>
      <c r="HE3" t="s">
        <v>262</v>
      </c>
      <c r="HF3" t="s">
        <v>427</v>
      </c>
      <c r="HG3" t="s">
        <v>340</v>
      </c>
      <c r="HH3" t="s">
        <v>182</v>
      </c>
      <c r="HI3" t="s">
        <v>196</v>
      </c>
      <c r="HJ3" t="s">
        <v>431</v>
      </c>
      <c r="HK3" t="s">
        <v>401</v>
      </c>
      <c r="HL3" t="s">
        <v>214</v>
      </c>
      <c r="HM3" t="s">
        <v>487</v>
      </c>
      <c r="HN3" t="s">
        <v>481</v>
      </c>
      <c r="HO3" t="s">
        <v>518</v>
      </c>
      <c r="HP3" t="s">
        <v>345</v>
      </c>
      <c r="HQ3" t="s">
        <v>250</v>
      </c>
      <c r="HR3" t="s">
        <v>109</v>
      </c>
      <c r="HS3" t="s">
        <v>113</v>
      </c>
      <c r="HT3" t="s">
        <v>117</v>
      </c>
      <c r="HU3" t="s">
        <v>95</v>
      </c>
      <c r="HV3" t="s">
        <v>282</v>
      </c>
      <c r="HW3" t="s">
        <v>394</v>
      </c>
      <c r="HX3" t="s">
        <v>471</v>
      </c>
      <c r="HY3" t="s">
        <v>144</v>
      </c>
      <c r="HZ3" t="s">
        <v>559</v>
      </c>
      <c r="IA3" t="s">
        <v>312</v>
      </c>
      <c r="IB3" t="s">
        <v>315</v>
      </c>
      <c r="IC3" t="s">
        <v>381</v>
      </c>
      <c r="ID3" t="s">
        <v>270</v>
      </c>
      <c r="IE3" t="s">
        <v>537</v>
      </c>
      <c r="IF3" t="s">
        <v>202</v>
      </c>
      <c r="IG3" t="s">
        <v>213</v>
      </c>
      <c r="IH3" t="s">
        <v>234</v>
      </c>
      <c r="II3" t="s">
        <v>563</v>
      </c>
      <c r="IJ3" t="s">
        <v>564</v>
      </c>
      <c r="IK3" t="s">
        <v>565</v>
      </c>
      <c r="IL3" t="s">
        <v>560</v>
      </c>
      <c r="IM3" t="s">
        <v>560</v>
      </c>
      <c r="IN3" t="s">
        <v>561</v>
      </c>
      <c r="IO3" t="s">
        <v>308</v>
      </c>
      <c r="IP3" t="s">
        <v>566</v>
      </c>
      <c r="IQ3" t="s">
        <v>568</v>
      </c>
      <c r="IR3" t="s">
        <v>485</v>
      </c>
      <c r="IS3" t="s">
        <v>31</v>
      </c>
      <c r="IT3" t="s">
        <v>445</v>
      </c>
      <c r="IU3" t="s">
        <v>449</v>
      </c>
      <c r="IV3" t="s">
        <v>455</v>
      </c>
      <c r="IW3" t="s">
        <v>406</v>
      </c>
      <c r="IX3" t="s">
        <v>513</v>
      </c>
      <c r="IY3" t="s">
        <v>534</v>
      </c>
      <c r="IZ3" t="s">
        <v>248</v>
      </c>
      <c r="JA3" t="s">
        <v>347</v>
      </c>
      <c r="JB3" t="s">
        <v>279</v>
      </c>
      <c r="JC3" t="s">
        <v>467</v>
      </c>
      <c r="JD3" t="s">
        <v>474</v>
      </c>
      <c r="JE3" t="s">
        <v>81</v>
      </c>
      <c r="JF3" t="s">
        <v>164</v>
      </c>
      <c r="JG3" t="s">
        <v>169</v>
      </c>
      <c r="JH3" t="s">
        <v>229</v>
      </c>
      <c r="JI3" t="s">
        <v>173</v>
      </c>
      <c r="JJ3" t="s">
        <v>239</v>
      </c>
      <c r="JK3" t="s">
        <v>330</v>
      </c>
      <c r="JL3" t="s">
        <v>44</v>
      </c>
      <c r="JM3" t="s">
        <v>492</v>
      </c>
      <c r="JN3" t="s">
        <v>364</v>
      </c>
      <c r="JO3" t="s">
        <v>137</v>
      </c>
      <c r="JP3" t="s">
        <v>143</v>
      </c>
      <c r="JQ3" t="s">
        <v>147</v>
      </c>
      <c r="JR3" t="s">
        <v>168</v>
      </c>
      <c r="JS3" t="s">
        <v>181</v>
      </c>
      <c r="JT3" t="s">
        <v>152</v>
      </c>
      <c r="JU3" t="s">
        <v>32</v>
      </c>
      <c r="JV3" t="s">
        <v>159</v>
      </c>
      <c r="JW3" t="s">
        <v>261</v>
      </c>
      <c r="JX3" t="s">
        <v>546</v>
      </c>
      <c r="JY3" t="s">
        <v>207</v>
      </c>
      <c r="JZ3" t="s">
        <v>389</v>
      </c>
      <c r="KA3" t="s">
        <v>510</v>
      </c>
      <c r="KB3" t="s">
        <v>504</v>
      </c>
      <c r="KC3" t="s">
        <v>184</v>
      </c>
      <c r="KD3" t="s">
        <v>162</v>
      </c>
      <c r="KE3" t="s">
        <v>268</v>
      </c>
      <c r="KF3" t="s">
        <v>286</v>
      </c>
      <c r="KG3" t="s">
        <v>277</v>
      </c>
      <c r="KH3" t="s">
        <v>188</v>
      </c>
      <c r="KI3" t="s">
        <v>156</v>
      </c>
      <c r="KJ3" t="s">
        <v>265</v>
      </c>
      <c r="KK3" t="s">
        <v>306</v>
      </c>
      <c r="KL3" t="s">
        <v>336</v>
      </c>
      <c r="KM3" t="s">
        <v>353</v>
      </c>
      <c r="KN3" t="s">
        <v>355</v>
      </c>
      <c r="KO3" t="s">
        <v>359</v>
      </c>
      <c r="KP3" t="s">
        <v>361</v>
      </c>
      <c r="KQ3" t="s">
        <v>294</v>
      </c>
      <c r="KR3" t="s">
        <v>210</v>
      </c>
      <c r="KS3" t="s">
        <v>212</v>
      </c>
      <c r="KT3" t="s">
        <v>517</v>
      </c>
      <c r="KU3" t="s">
        <v>238</v>
      </c>
      <c r="KV3" t="s">
        <v>100</v>
      </c>
      <c r="KW3" t="s">
        <v>125</v>
      </c>
      <c r="KX3" t="s">
        <v>502</v>
      </c>
      <c r="KY3" t="s">
        <v>508</v>
      </c>
      <c r="KZ3" t="s">
        <v>176</v>
      </c>
      <c r="LA3" t="s">
        <v>141</v>
      </c>
      <c r="LB3" t="s">
        <v>78</v>
      </c>
      <c r="LC3" t="s">
        <v>47</v>
      </c>
      <c r="LD3" t="s">
        <v>553</v>
      </c>
      <c r="LE3" t="s">
        <v>551</v>
      </c>
      <c r="LF3" t="s">
        <v>92</v>
      </c>
      <c r="LG3" t="s">
        <v>192</v>
      </c>
      <c r="LH3" t="s">
        <v>195</v>
      </c>
      <c r="LI3" t="s">
        <v>532</v>
      </c>
      <c r="LJ3" t="s">
        <v>29</v>
      </c>
      <c r="LK3" t="s">
        <v>106</v>
      </c>
      <c r="LL3" t="s">
        <v>110</v>
      </c>
      <c r="LM3" t="s">
        <v>288</v>
      </c>
      <c r="LN3" t="s">
        <v>439</v>
      </c>
      <c r="LO3" t="s">
        <v>273</v>
      </c>
      <c r="LP3" t="s">
        <v>453</v>
      </c>
      <c r="LQ3" t="s">
        <v>145</v>
      </c>
      <c r="LR3" t="s">
        <v>34</v>
      </c>
      <c r="LS3" t="s">
        <v>104</v>
      </c>
      <c r="LT3" t="s">
        <v>175</v>
      </c>
      <c r="LU3" t="s">
        <v>242</v>
      </c>
      <c r="LV3" t="s">
        <v>107</v>
      </c>
      <c r="LW3" t="s">
        <v>542</v>
      </c>
      <c r="LX3" t="s">
        <v>203</v>
      </c>
      <c r="LY3" t="s">
        <v>180</v>
      </c>
      <c r="LZ3" t="s">
        <v>39</v>
      </c>
      <c r="MA3" t="s">
        <v>72</v>
      </c>
      <c r="MB3" t="s">
        <v>126</v>
      </c>
      <c r="MC3" t="s">
        <v>51</v>
      </c>
      <c r="MD3" t="s">
        <v>146</v>
      </c>
      <c r="ME3" t="s">
        <v>150</v>
      </c>
      <c r="MF3" t="s">
        <v>399</v>
      </c>
      <c r="MG3" t="s">
        <v>230</v>
      </c>
      <c r="MH3" t="s">
        <v>255</v>
      </c>
      <c r="MI3" t="s">
        <v>444</v>
      </c>
      <c r="MJ3" t="s">
        <v>549</v>
      </c>
      <c r="MK3" t="s">
        <v>77</v>
      </c>
      <c r="ML3" t="s">
        <v>83</v>
      </c>
      <c r="MM3" t="s">
        <v>186</v>
      </c>
      <c r="MN3" t="s">
        <v>338</v>
      </c>
      <c r="MO3" t="s">
        <v>58</v>
      </c>
      <c r="MP3" t="s">
        <v>120</v>
      </c>
      <c r="MQ3" t="s">
        <v>245</v>
      </c>
      <c r="MR3" t="s">
        <v>256</v>
      </c>
      <c r="MS3" t="s">
        <v>556</v>
      </c>
      <c r="MT3" t="s">
        <v>22</v>
      </c>
      <c r="MU3" t="s">
        <v>253</v>
      </c>
      <c r="MV3" t="s">
        <v>483</v>
      </c>
      <c r="MW3" t="s">
        <v>493</v>
      </c>
      <c r="MX3" t="s">
        <v>46</v>
      </c>
      <c r="MY3" t="s">
        <v>341</v>
      </c>
      <c r="MZ3" t="s">
        <v>463</v>
      </c>
      <c r="NA3" t="s">
        <v>112</v>
      </c>
      <c r="NB3" t="s">
        <v>128</v>
      </c>
      <c r="NC3" t="s">
        <v>190</v>
      </c>
      <c r="ND3" t="s">
        <v>194</v>
      </c>
      <c r="NE3" t="s">
        <v>102</v>
      </c>
      <c r="NF3" t="s">
        <v>237</v>
      </c>
      <c r="NG3" t="s">
        <v>299</v>
      </c>
      <c r="NH3" t="s">
        <v>385</v>
      </c>
      <c r="NI3" t="s">
        <v>390</v>
      </c>
      <c r="NJ3" t="s">
        <v>170</v>
      </c>
      <c r="NK3" t="s">
        <v>411</v>
      </c>
      <c r="NL3" t="s">
        <v>405</v>
      </c>
      <c r="NM3" t="s">
        <v>24</v>
      </c>
      <c r="NN3" t="s">
        <v>276</v>
      </c>
      <c r="NO3" t="s">
        <v>149</v>
      </c>
      <c r="NP3" t="s">
        <v>421</v>
      </c>
      <c r="NQ3" t="s">
        <v>232</v>
      </c>
      <c r="NR3" t="s">
        <v>201</v>
      </c>
      <c r="NS3" t="s">
        <v>362</v>
      </c>
      <c r="NT3" t="s">
        <v>79</v>
      </c>
      <c r="NU3" t="s">
        <v>135</v>
      </c>
      <c r="NV3" t="s">
        <v>33</v>
      </c>
      <c r="NW3" t="s">
        <v>41</v>
      </c>
      <c r="NX3" t="s">
        <v>30</v>
      </c>
      <c r="NY3" t="s">
        <v>28</v>
      </c>
      <c r="NZ3" t="s">
        <v>246</v>
      </c>
      <c r="OA3" t="s">
        <v>249</v>
      </c>
      <c r="OB3" t="s">
        <v>252</v>
      </c>
      <c r="OC3" t="s">
        <v>384</v>
      </c>
      <c r="OD3" t="s">
        <v>43</v>
      </c>
      <c r="OE3" t="s">
        <v>49</v>
      </c>
      <c r="OF3" t="s">
        <v>280</v>
      </c>
      <c r="OG3" t="s">
        <v>123</v>
      </c>
      <c r="OH3" t="s">
        <v>259</v>
      </c>
      <c r="OI3" t="s">
        <v>305</v>
      </c>
      <c r="OJ3" t="s">
        <v>310</v>
      </c>
      <c r="OK3" t="s">
        <v>350</v>
      </c>
      <c r="OL3" t="s">
        <v>527</v>
      </c>
      <c r="OM3" t="s">
        <v>300</v>
      </c>
      <c r="ON3" t="s">
        <v>122</v>
      </c>
      <c r="OO3" t="s">
        <v>37</v>
      </c>
      <c r="OP3" t="s">
        <v>70</v>
      </c>
      <c r="OQ3" t="s">
        <v>366</v>
      </c>
      <c r="OR3" t="s">
        <v>129</v>
      </c>
      <c r="OS3" t="s">
        <v>48</v>
      </c>
      <c r="OT3" t="s">
        <v>198</v>
      </c>
      <c r="OU3" t="s">
        <v>523</v>
      </c>
      <c r="OV3" t="s">
        <v>1299</v>
      </c>
      <c r="OW3" t="s">
        <v>63</v>
      </c>
      <c r="OX3" t="s">
        <v>1300</v>
      </c>
      <c r="OY3" t="s">
        <v>1301</v>
      </c>
      <c r="OZ3" t="s">
        <v>370</v>
      </c>
      <c r="PA3" t="s">
        <v>297</v>
      </c>
      <c r="PB3" t="s">
        <v>26</v>
      </c>
      <c r="PC3" t="s">
        <v>418</v>
      </c>
      <c r="PD3" t="s">
        <v>75</v>
      </c>
      <c r="PE3" t="s">
        <v>66</v>
      </c>
      <c r="PF3" t="s">
        <v>69</v>
      </c>
      <c r="PG3" t="s">
        <v>154</v>
      </c>
      <c r="PH3" t="s">
        <v>424</v>
      </c>
      <c r="PI3" t="s">
        <v>433</v>
      </c>
      <c r="PJ3" t="s">
        <v>454</v>
      </c>
      <c r="PK3" t="s">
        <v>540</v>
      </c>
      <c r="PL3" t="s">
        <v>172</v>
      </c>
      <c r="PM3" t="s">
        <v>260</v>
      </c>
      <c r="PN3" t="s">
        <v>272</v>
      </c>
      <c r="PO3" t="s">
        <v>302</v>
      </c>
      <c r="PP3" t="s">
        <v>1302</v>
      </c>
      <c r="PQ3" t="s">
        <v>89</v>
      </c>
      <c r="PR3" t="s">
        <v>96</v>
      </c>
      <c r="PS3" t="s">
        <v>292</v>
      </c>
      <c r="PT3" t="s">
        <v>88</v>
      </c>
      <c r="PU3" t="s">
        <v>1303</v>
      </c>
      <c r="PV3" t="s">
        <v>187</v>
      </c>
      <c r="PW3" t="s">
        <v>191</v>
      </c>
      <c r="PX3" t="s">
        <v>189</v>
      </c>
      <c r="PY3" t="s">
        <v>118</v>
      </c>
      <c r="PZ3" t="s">
        <v>61</v>
      </c>
      <c r="QA3" t="s">
        <v>64</v>
      </c>
      <c r="QB3" t="s">
        <v>352</v>
      </c>
      <c r="QC3" t="s">
        <v>515</v>
      </c>
      <c r="QD3" t="s">
        <v>436</v>
      </c>
      <c r="QE3" t="s">
        <v>313</v>
      </c>
      <c r="QF3" t="s">
        <v>318</v>
      </c>
      <c r="QG3" t="s">
        <v>215</v>
      </c>
      <c r="QH3" t="s">
        <v>220</v>
      </c>
      <c r="QI3" t="s">
        <v>225</v>
      </c>
      <c r="QJ3" t="s">
        <v>319</v>
      </c>
      <c r="QK3" t="s">
        <v>324</v>
      </c>
      <c r="QL3" t="s">
        <v>274</v>
      </c>
      <c r="QM3" t="s">
        <v>458</v>
      </c>
      <c r="QN3" t="s">
        <v>86</v>
      </c>
      <c r="QO3" t="s">
        <v>403</v>
      </c>
      <c r="QP3" t="s">
        <v>521</v>
      </c>
      <c r="QQ3" t="s">
        <v>197</v>
      </c>
      <c r="QR3" t="s">
        <v>56</v>
      </c>
      <c r="QS3" t="s">
        <v>84</v>
      </c>
      <c r="QT3" t="s">
        <v>67</v>
      </c>
      <c r="QU3" t="s">
        <v>116</v>
      </c>
      <c r="QV3" t="s">
        <v>132</v>
      </c>
      <c r="QW3" t="s">
        <v>167</v>
      </c>
      <c r="QX3" t="s">
        <v>543</v>
      </c>
      <c r="QY3" t="s">
        <v>548</v>
      </c>
      <c r="QZ3" t="s">
        <v>412</v>
      </c>
      <c r="RA3" t="s">
        <v>415</v>
      </c>
      <c r="RB3" t="s">
        <v>477</v>
      </c>
      <c r="RC3" t="s">
        <v>482</v>
      </c>
      <c r="RD3" t="s">
        <v>103</v>
      </c>
      <c r="RE3" t="s">
        <v>99</v>
      </c>
      <c r="RF3" t="s">
        <v>530</v>
      </c>
      <c r="RG3" t="s">
        <v>119</v>
      </c>
      <c r="RH3" t="s">
        <v>115</v>
      </c>
      <c r="RI3" t="s">
        <v>127</v>
      </c>
      <c r="RJ3" t="s">
        <v>124</v>
      </c>
      <c r="RK3" t="s">
        <v>368</v>
      </c>
      <c r="RL3" t="s">
        <v>372</v>
      </c>
      <c r="RM3" t="s">
        <v>377</v>
      </c>
      <c r="RN3" t="s">
        <v>1304</v>
      </c>
      <c r="RO3" t="s">
        <v>1305</v>
      </c>
      <c r="RP3" t="s">
        <v>1306</v>
      </c>
      <c r="RQ3" t="s">
        <v>443</v>
      </c>
      <c r="RR3" t="s">
        <v>447</v>
      </c>
      <c r="RS3" t="s">
        <v>451</v>
      </c>
      <c r="RT3" t="s">
        <v>457</v>
      </c>
      <c r="RU3" t="s">
        <v>461</v>
      </c>
      <c r="RV3" t="s">
        <v>466</v>
      </c>
      <c r="RW3" t="s">
        <v>469</v>
      </c>
      <c r="RX3" t="s">
        <v>475</v>
      </c>
      <c r="RY3" t="s">
        <v>496</v>
      </c>
      <c r="RZ3" t="s">
        <v>501</v>
      </c>
      <c r="SA3" t="s">
        <v>506</v>
      </c>
      <c r="SB3" t="s">
        <v>511</v>
      </c>
      <c r="SC3" t="s">
        <v>516</v>
      </c>
      <c r="SD3" t="s">
        <v>522</v>
      </c>
      <c r="SE3" t="s">
        <v>488</v>
      </c>
      <c r="SF3" t="s">
        <v>59</v>
      </c>
      <c r="SG3" t="s">
        <v>408</v>
      </c>
      <c r="SH3" t="s">
        <v>497</v>
      </c>
      <c r="SI3" t="s">
        <v>464</v>
      </c>
      <c r="SJ3" t="s">
        <v>500</v>
      </c>
      <c r="SK3" t="s">
        <v>326</v>
      </c>
      <c r="SL3" t="s">
        <v>434</v>
      </c>
      <c r="SM3" t="s">
        <v>241</v>
      </c>
      <c r="SN3" t="s">
        <v>71</v>
      </c>
      <c r="SO3" t="s">
        <v>76</v>
      </c>
      <c r="SP3" t="s">
        <v>45</v>
      </c>
      <c r="SQ3" t="s">
        <v>94</v>
      </c>
      <c r="SR3" t="s">
        <v>442</v>
      </c>
      <c r="SS3" t="s">
        <v>60</v>
      </c>
      <c r="ST3" t="s">
        <v>349</v>
      </c>
      <c r="SU3" t="s">
        <v>383</v>
      </c>
      <c r="SV3" t="s">
        <v>386</v>
      </c>
      <c r="SW3" t="s">
        <v>209</v>
      </c>
      <c r="SX3" t="s">
        <v>404</v>
      </c>
      <c r="SY3" t="s">
        <v>323</v>
      </c>
      <c r="SZ3" t="s">
        <v>309</v>
      </c>
      <c r="TA3" t="s">
        <v>133</v>
      </c>
      <c r="TB3" t="s">
        <v>200</v>
      </c>
      <c r="TC3" t="s">
        <v>344</v>
      </c>
      <c r="TD3" t="s">
        <v>177</v>
      </c>
      <c r="TE3" t="s">
        <v>54</v>
      </c>
      <c r="TF3" t="s">
        <v>554</v>
      </c>
      <c r="TG3" t="s">
        <v>357</v>
      </c>
      <c r="TH3" t="s">
        <v>374</v>
      </c>
      <c r="TI3" t="s">
        <v>379</v>
      </c>
      <c r="TJ3" t="s">
        <v>539</v>
      </c>
      <c r="TK3" t="s">
        <v>25</v>
      </c>
      <c r="TL3" t="s">
        <v>448</v>
      </c>
      <c r="TM3" t="s">
        <v>111</v>
      </c>
      <c r="TN3" t="s">
        <v>422</v>
      </c>
      <c r="TO3" t="s">
        <v>526</v>
      </c>
      <c r="TP3" t="s">
        <v>417</v>
      </c>
      <c r="TQ3" t="s">
        <v>205</v>
      </c>
      <c r="TR3" t="s">
        <v>426</v>
      </c>
      <c r="TS3" t="s">
        <v>440</v>
      </c>
      <c r="TT3" t="s">
        <v>459</v>
      </c>
      <c r="TU3" t="s">
        <v>235</v>
      </c>
      <c r="TV3" t="s">
        <v>258</v>
      </c>
      <c r="TW3" t="s">
        <v>291</v>
      </c>
      <c r="TX3" t="s">
        <v>219</v>
      </c>
      <c r="TY3" t="s">
        <v>224</v>
      </c>
      <c r="TZ3" t="s">
        <v>227</v>
      </c>
      <c r="UA3" t="s">
        <v>163</v>
      </c>
      <c r="UB3" t="s">
        <v>183</v>
      </c>
      <c r="UC3" t="s">
        <v>339</v>
      </c>
      <c r="UD3" t="s">
        <v>335</v>
      </c>
      <c r="UE3" t="s">
        <v>331</v>
      </c>
      <c r="UF3" t="s">
        <v>388</v>
      </c>
      <c r="UG3" t="s">
        <v>285</v>
      </c>
      <c r="UH3" t="s">
        <v>296</v>
      </c>
      <c r="UI3" t="s">
        <v>52</v>
      </c>
      <c r="UJ3" t="s">
        <v>55</v>
      </c>
      <c r="UK3" t="s">
        <v>80</v>
      </c>
      <c r="UL3" t="s">
        <v>85</v>
      </c>
      <c r="UM3" t="s">
        <v>87</v>
      </c>
      <c r="UN3" t="s">
        <v>91</v>
      </c>
      <c r="UO3" t="s">
        <v>98</v>
      </c>
      <c r="UP3" t="s">
        <v>491</v>
      </c>
    </row>
    <row r="4" spans="1:562" x14ac:dyDescent="0.25">
      <c r="A4">
        <v>124</v>
      </c>
      <c r="B4">
        <v>0</v>
      </c>
      <c r="C4" s="7" t="e">
        <f>IF(OR('Z-scores'!#REF!&gt;2,'Z-scores'!#REF!&lt;-2),"",'Z-scores'!#REF!)</f>
        <v>#REF!</v>
      </c>
      <c r="D4" s="7" t="e">
        <f>IF(OR('Z-scores'!#REF!&gt;2,'Z-scores'!#REF!&lt;-2),"",'Z-scores'!#REF!)</f>
        <v>#REF!</v>
      </c>
      <c r="E4" s="7" t="e">
        <f>IF(OR('Z-scores'!#REF!&gt;2,'Z-scores'!#REF!&lt;-2),"",'Z-scores'!#REF!)</f>
        <v>#REF!</v>
      </c>
      <c r="F4" s="7" t="e">
        <f>IF(OR('Z-scores'!#REF!&gt;2,'Z-scores'!#REF!&lt;-2),"",'Z-scores'!#REF!)</f>
        <v>#REF!</v>
      </c>
      <c r="G4" s="7" t="e">
        <f>IF(OR('Z-scores'!#REF!&gt;2,'Z-scores'!#REF!&lt;-2),"",'Z-scores'!#REF!)</f>
        <v>#REF!</v>
      </c>
      <c r="H4" s="7" t="e">
        <f>IF(OR('Z-scores'!#REF!&gt;2,'Z-scores'!#REF!&lt;-2),"",'Z-scores'!#REF!)</f>
        <v>#REF!</v>
      </c>
      <c r="I4" s="7" t="e">
        <f>IF(OR('Z-scores'!#REF!&gt;2,'Z-scores'!#REF!&lt;-2),"",'Z-scores'!#REF!)</f>
        <v>#REF!</v>
      </c>
      <c r="J4" s="7" t="e">
        <f>IF(OR('Z-scores'!#REF!&gt;2,'Z-scores'!#REF!&lt;-2),"",'Z-scores'!#REF!)</f>
        <v>#REF!</v>
      </c>
      <c r="K4" s="7" t="e">
        <f>IF(OR('Z-scores'!#REF!&gt;2,'Z-scores'!#REF!&lt;-2),"",'Z-scores'!#REF!)</f>
        <v>#REF!</v>
      </c>
      <c r="L4" s="7" t="e">
        <f>IF(OR('Z-scores'!#REF!&gt;2,'Z-scores'!#REF!&lt;-2),"",'Z-scores'!#REF!)</f>
        <v>#REF!</v>
      </c>
      <c r="M4" s="7" t="e">
        <f>IF(OR('Z-scores'!#REF!&gt;2,'Z-scores'!#REF!&lt;-2),"",'Z-scores'!#REF!)</f>
        <v>#REF!</v>
      </c>
      <c r="N4" s="7" t="str">
        <f>IF(OR('Z-scores'!C4&gt;2,'Z-scores'!C4&lt;-2),"",'Z-scores'!C4)</f>
        <v/>
      </c>
      <c r="O4" s="7" t="str">
        <f>IF(OR('Z-scores'!D4&gt;2,'Z-scores'!D4&lt;-2),"",'Z-scores'!D4)</f>
        <v/>
      </c>
      <c r="P4" s="7" t="str">
        <f>IF(OR('Z-scores'!E4&gt;2,'Z-scores'!E4&lt;-2),"",'Z-scores'!E4)</f>
        <v/>
      </c>
      <c r="Q4" s="7" t="str">
        <f>IF(OR('Z-scores'!F4&gt;2,'Z-scores'!F4&lt;-2),"",'Z-scores'!F4)</f>
        <v/>
      </c>
      <c r="R4" s="7" t="str">
        <f>IF(OR('Z-scores'!G4&gt;2,'Z-scores'!G4&lt;-2),"",'Z-scores'!G4)</f>
        <v/>
      </c>
      <c r="S4" s="7" t="str">
        <f>IF(OR('Z-scores'!H4&gt;2,'Z-scores'!H4&lt;-2),"",'Z-scores'!H4)</f>
        <v/>
      </c>
      <c r="T4" s="7" t="str">
        <f>IF(OR('Z-scores'!I4&gt;2,'Z-scores'!I4&lt;-2),"",'Z-scores'!I4)</f>
        <v/>
      </c>
      <c r="U4" s="7" t="str">
        <f>IF(OR('Z-scores'!J4&gt;2,'Z-scores'!J4&lt;-2),"",'Z-scores'!J4)</f>
        <v/>
      </c>
      <c r="V4" s="7" t="str">
        <f>IF(OR('Z-scores'!K4&gt;2,'Z-scores'!K4&lt;-2),"",'Z-scores'!K4)</f>
        <v/>
      </c>
      <c r="W4" s="7" t="str">
        <f>IF(OR('Z-scores'!L4&gt;2,'Z-scores'!L4&lt;-2),"",'Z-scores'!L4)</f>
        <v/>
      </c>
      <c r="X4" s="7" t="str">
        <f>IF(OR('Z-scores'!M4&gt;2,'Z-scores'!M4&lt;-2),"",'Z-scores'!M4)</f>
        <v/>
      </c>
      <c r="Y4" s="7" t="str">
        <f>IF(OR('Z-scores'!N4&gt;2,'Z-scores'!N4&lt;-2),"",'Z-scores'!N4)</f>
        <v/>
      </c>
      <c r="Z4" s="7" t="str">
        <f>IF(OR('Z-scores'!O4&gt;2,'Z-scores'!O4&lt;-2),"",'Z-scores'!O4)</f>
        <v/>
      </c>
      <c r="AA4" s="7" t="str">
        <f>IF(OR('Z-scores'!P4&gt;2,'Z-scores'!P4&lt;-2),"",'Z-scores'!P4)</f>
        <v/>
      </c>
      <c r="AB4" s="7">
        <f>IF(OR('Z-scores'!Q4&gt;2,'Z-scores'!Q4&lt;-2),"",'Z-scores'!Q4)</f>
        <v>-0.30845</v>
      </c>
      <c r="AC4" s="7" t="str">
        <f>IF(OR('Z-scores'!R4&gt;2,'Z-scores'!R4&lt;-2),"",'Z-scores'!R4)</f>
        <v/>
      </c>
      <c r="AD4" s="7" t="str">
        <f>IF(OR('Z-scores'!S4&gt;2,'Z-scores'!S4&lt;-2),"",'Z-scores'!S4)</f>
        <v/>
      </c>
      <c r="AE4" s="7">
        <f>IF(OR('Z-scores'!T4&gt;2,'Z-scores'!T4&lt;-2),"",'Z-scores'!T4)</f>
        <v>1.57802</v>
      </c>
      <c r="AF4" s="7" t="str">
        <f>IF(OR('Z-scores'!U4&gt;2,'Z-scores'!U4&lt;-2),"",'Z-scores'!U4)</f>
        <v/>
      </c>
      <c r="AG4" s="7">
        <f>IF(OR('Z-scores'!V4&gt;2,'Z-scores'!V4&lt;-2),"",'Z-scores'!V4)</f>
        <v>1.7485299999999999</v>
      </c>
      <c r="AH4" s="7">
        <f>IF(OR('Z-scores'!W4&gt;2,'Z-scores'!W4&lt;-2),"",'Z-scores'!W4)</f>
        <v>4.0500000000000001E-2</v>
      </c>
      <c r="AI4" s="7">
        <f>IF(OR('Z-scores'!X4&gt;2,'Z-scores'!X4&lt;-2),"",'Z-scores'!X4)</f>
        <v>1.4845600000000001</v>
      </c>
      <c r="AJ4" s="7" t="str">
        <f>IF(OR('Z-scores'!Y4&gt;2,'Z-scores'!Y4&lt;-2),"",'Z-scores'!Y4)</f>
        <v/>
      </c>
      <c r="AK4" s="7">
        <f>IF(OR('Z-scores'!Z4&gt;2,'Z-scores'!Z4&lt;-2),"",'Z-scores'!Z4)</f>
        <v>0.40460000000000002</v>
      </c>
      <c r="AL4" s="7" t="str">
        <f>IF(OR('Z-scores'!AA4&gt;2,'Z-scores'!AA4&lt;-2),"",'Z-scores'!AA4)</f>
        <v/>
      </c>
      <c r="AM4" s="7">
        <f>IF(OR('Z-scores'!AB4&gt;2,'Z-scores'!AB4&lt;-2),"",'Z-scores'!AB4)</f>
        <v>-0.73526999999999998</v>
      </c>
      <c r="AN4" s="7">
        <f>IF(OR('Z-scores'!AC4&gt;2,'Z-scores'!AC4&lt;-2),"",'Z-scores'!AC4)</f>
        <v>-0.59787000000000001</v>
      </c>
      <c r="AO4" s="7">
        <f>IF(OR('Z-scores'!AD4&gt;2,'Z-scores'!AD4&lt;-2),"",'Z-scores'!AD4)</f>
        <v>-0.10435</v>
      </c>
      <c r="AP4" s="7">
        <f>IF(OR('Z-scores'!AE4&gt;2,'Z-scores'!AE4&lt;-2),"",'Z-scores'!AE4)</f>
        <v>0.86160000000000003</v>
      </c>
      <c r="AQ4" s="7">
        <f>IF(OR('Z-scores'!AF4&gt;2,'Z-scores'!AF4&lt;-2),"",'Z-scores'!AF4)</f>
        <v>1.6499299999999999</v>
      </c>
      <c r="AR4" s="7">
        <f>IF(OR('Z-scores'!AG4&gt;2,'Z-scores'!AG4&lt;-2),"",'Z-scores'!AG4)</f>
        <v>0.27717000000000003</v>
      </c>
      <c r="AS4" s="7" t="str">
        <f>IF(OR('Z-scores'!AH4&gt;2,'Z-scores'!AH4&lt;-2),"",'Z-scores'!AH4)</f>
        <v/>
      </c>
      <c r="AT4" s="7" t="str">
        <f>IF(OR('Z-scores'!AI4&gt;2,'Z-scores'!AI4&lt;-2),"",'Z-scores'!AI4)</f>
        <v/>
      </c>
      <c r="AU4" s="7" t="str">
        <f>IF(OR('Z-scores'!AJ4&gt;2,'Z-scores'!AJ4&lt;-2),"",'Z-scores'!AJ4)</f>
        <v/>
      </c>
      <c r="AV4" s="7" t="str">
        <f>IF(OR('Z-scores'!AK4&gt;2,'Z-scores'!AK4&lt;-2),"",'Z-scores'!AK4)</f>
        <v/>
      </c>
      <c r="AW4" s="7" t="str">
        <f>IF(OR('Z-scores'!AL4&gt;2,'Z-scores'!AL4&lt;-2),"",'Z-scores'!AL4)</f>
        <v/>
      </c>
      <c r="AX4" s="7" t="str">
        <f>IF(OR('Z-scores'!AM4&gt;2,'Z-scores'!AM4&lt;-2),"",'Z-scores'!AM4)</f>
        <v/>
      </c>
      <c r="AY4" s="7">
        <f>IF(OR('Z-scores'!AN4&gt;2,'Z-scores'!AN4&lt;-2),"",'Z-scores'!AN4)</f>
        <v>0.12992000000000001</v>
      </c>
      <c r="AZ4" s="7">
        <f>IF(OR('Z-scores'!AO4&gt;2,'Z-scores'!AO4&lt;-2),"",'Z-scores'!AO4)</f>
        <v>0.49735000000000001</v>
      </c>
      <c r="BA4" s="7" t="str">
        <f>IF(OR('Z-scores'!AP4&gt;2,'Z-scores'!AP4&lt;-2),"",'Z-scores'!AP4)</f>
        <v/>
      </c>
      <c r="BB4" s="7" t="str">
        <f>IF(OR('Z-scores'!AQ4&gt;2,'Z-scores'!AQ4&lt;-2),"",'Z-scores'!AQ4)</f>
        <v/>
      </c>
      <c r="BC4" s="7" t="str">
        <f>IF(OR('Z-scores'!AR4&gt;2,'Z-scores'!AR4&lt;-2),"",'Z-scores'!AR4)</f>
        <v/>
      </c>
      <c r="BD4" s="7" t="str">
        <f>IF(OR('Z-scores'!AS4&gt;2,'Z-scores'!AS4&lt;-2),"",'Z-scores'!AS4)</f>
        <v/>
      </c>
      <c r="BE4" s="7">
        <f>IF(OR('Z-scores'!AT4&gt;2,'Z-scores'!AT4&lt;-2),"",'Z-scores'!AT4)</f>
        <v>0.26362999999999998</v>
      </c>
      <c r="BF4" s="7">
        <f>IF(OR('Z-scores'!AU4&gt;2,'Z-scores'!AU4&lt;-2),"",'Z-scores'!AU4)</f>
        <v>0.25422</v>
      </c>
      <c r="BG4" s="7">
        <f>IF(OR('Z-scores'!AV4&gt;2,'Z-scores'!AV4&lt;-2),"",'Z-scores'!AV4)</f>
        <v>0.17533000000000001</v>
      </c>
      <c r="BH4" s="7">
        <f>IF(OR('Z-scores'!AW4&gt;2,'Z-scores'!AW4&lt;-2),"",'Z-scores'!AW4)</f>
        <v>6.8419999999999995E-2</v>
      </c>
      <c r="BI4" s="7">
        <f>IF(OR('Z-scores'!AX4&gt;2,'Z-scores'!AX4&lt;-2),"",'Z-scores'!AX4)</f>
        <v>-0.31297999999999998</v>
      </c>
      <c r="BJ4" s="7">
        <f>IF(OR('Z-scores'!AY4&gt;2,'Z-scores'!AY4&lt;-2),"",'Z-scores'!AY4)</f>
        <v>-0.39979999999999999</v>
      </c>
      <c r="BK4" s="7">
        <f>IF(OR('Z-scores'!AZ4&gt;2,'Z-scores'!AZ4&lt;-2),"",'Z-scores'!AZ4)</f>
        <v>0.88824999999999998</v>
      </c>
      <c r="BL4" s="7">
        <f>IF(OR('Z-scores'!BA4&gt;2,'Z-scores'!BA4&lt;-2),"",'Z-scores'!BA4)</f>
        <v>-0.65251999999999999</v>
      </c>
      <c r="BM4" s="7">
        <f>IF(OR('Z-scores'!BB4&gt;2,'Z-scores'!BB4&lt;-2),"",'Z-scores'!BB4)</f>
        <v>1.44381</v>
      </c>
      <c r="BN4" s="7" t="str">
        <f>IF(OR('Z-scores'!BC4&gt;2,'Z-scores'!BC4&lt;-2),"",'Z-scores'!BC4)</f>
        <v/>
      </c>
      <c r="BO4" s="7">
        <f>IF(OR('Z-scores'!BD4&gt;2,'Z-scores'!BD4&lt;-2),"",'Z-scores'!BD4)</f>
        <v>1.7016500000000001</v>
      </c>
      <c r="BP4" s="7">
        <f>IF(OR('Z-scores'!BE4&gt;2,'Z-scores'!BE4&lt;-2),"",'Z-scores'!BE4)</f>
        <v>0.54827999999999999</v>
      </c>
      <c r="BQ4" s="7" t="str">
        <f>IF(OR('Z-scores'!BF4&gt;2,'Z-scores'!BF4&lt;-2),"",'Z-scores'!BF4)</f>
        <v/>
      </c>
      <c r="BR4" s="7" t="str">
        <f>IF(OR('Z-scores'!BG4&gt;2,'Z-scores'!BG4&lt;-2),"",'Z-scores'!BG4)</f>
        <v/>
      </c>
      <c r="BS4" s="7" t="str">
        <f>IF(OR('Z-scores'!BH4&gt;2,'Z-scores'!BH4&lt;-2),"",'Z-scores'!BH4)</f>
        <v/>
      </c>
      <c r="BT4" s="7" t="str">
        <f>IF(OR('Z-scores'!BI4&gt;2,'Z-scores'!BI4&lt;-2),"",'Z-scores'!BI4)</f>
        <v/>
      </c>
      <c r="BU4" s="7" t="str">
        <f>IF(OR('Z-scores'!BJ4&gt;2,'Z-scores'!BJ4&lt;-2),"",'Z-scores'!BJ4)</f>
        <v/>
      </c>
      <c r="BV4" s="7" t="str">
        <f>IF(OR('Z-scores'!BK4&gt;2,'Z-scores'!BK4&lt;-2),"",'Z-scores'!BK4)</f>
        <v/>
      </c>
      <c r="BW4" s="7">
        <f>IF(OR('Z-scores'!BL4&gt;2,'Z-scores'!BL4&lt;-2),"",'Z-scores'!BL4)</f>
        <v>0.67662</v>
      </c>
      <c r="BX4" s="7">
        <f>IF(OR('Z-scores'!BM4&gt;2,'Z-scores'!BM4&lt;-2),"",'Z-scores'!BM4)</f>
        <v>0.57845000000000002</v>
      </c>
      <c r="BY4" s="7">
        <f>IF(OR('Z-scores'!BN4&gt;2,'Z-scores'!BN4&lt;-2),"",'Z-scores'!BN4)</f>
        <v>0.11966</v>
      </c>
      <c r="BZ4" s="7">
        <f>IF(OR('Z-scores'!BO4&gt;2,'Z-scores'!BO4&lt;-2),"",'Z-scores'!BO4)</f>
        <v>0.44129000000000002</v>
      </c>
      <c r="CA4" s="7">
        <f>IF(OR('Z-scores'!BP4&gt;2,'Z-scores'!BP4&lt;-2),"",'Z-scores'!BP4)</f>
        <v>1.4556800000000001</v>
      </c>
      <c r="CB4" s="7">
        <f>IF(OR('Z-scores'!BQ4&gt;2,'Z-scores'!BQ4&lt;-2),"",'Z-scores'!BQ4)</f>
        <v>1.9895700000000001</v>
      </c>
      <c r="CC4" s="7">
        <f>IF(OR('Z-scores'!BR4&gt;2,'Z-scores'!BR4&lt;-2),"",'Z-scores'!BR4)</f>
        <v>0.17801</v>
      </c>
      <c r="CD4" s="7">
        <f>IF(OR('Z-scores'!BS4&gt;2,'Z-scores'!BS4&lt;-2),"",'Z-scores'!BS4)</f>
        <v>-0.58962000000000003</v>
      </c>
      <c r="CE4" s="7">
        <f>IF(OR('Z-scores'!BT4&gt;2,'Z-scores'!BT4&lt;-2),"",'Z-scores'!BT4)</f>
        <v>0.3553</v>
      </c>
      <c r="CF4" s="7" t="str">
        <f>IF(OR('Z-scores'!BU4&gt;2,'Z-scores'!BU4&lt;-2),"",'Z-scores'!BU4)</f>
        <v/>
      </c>
      <c r="CG4" s="7" t="str">
        <f>IF(OR('Z-scores'!BV4&gt;2,'Z-scores'!BV4&lt;-2),"",'Z-scores'!BV4)</f>
        <v/>
      </c>
      <c r="CH4" s="7" t="str">
        <f>IF(OR('Z-scores'!BW4&gt;2,'Z-scores'!BW4&lt;-2),"",'Z-scores'!BW4)</f>
        <v/>
      </c>
      <c r="CI4" s="7">
        <f>IF(OR('Z-scores'!BX4&gt;2,'Z-scores'!BX4&lt;-2),"",'Z-scores'!BX4)</f>
        <v>1.8477300000000001</v>
      </c>
      <c r="CJ4" s="7">
        <f>IF(OR('Z-scores'!BY4&gt;2,'Z-scores'!BY4&lt;-2),"",'Z-scores'!BY4)</f>
        <v>-0.42032999999999998</v>
      </c>
      <c r="CK4" s="7">
        <f>IF(OR('Z-scores'!BZ4&gt;2,'Z-scores'!BZ4&lt;-2),"",'Z-scores'!BZ4)</f>
        <v>-0.13761000000000001</v>
      </c>
      <c r="CL4" s="7" t="str">
        <f>IF(OR('Z-scores'!CA4&gt;2,'Z-scores'!CA4&lt;-2),"",'Z-scores'!CA4)</f>
        <v/>
      </c>
      <c r="CM4" s="7" t="str">
        <f>IF(OR('Z-scores'!CB4&gt;2,'Z-scores'!CB4&lt;-2),"",'Z-scores'!CB4)</f>
        <v/>
      </c>
      <c r="CN4" s="7" t="str">
        <f>IF(OR('Z-scores'!CC4&gt;2,'Z-scores'!CC4&lt;-2),"",'Z-scores'!CC4)</f>
        <v/>
      </c>
      <c r="CO4" s="7">
        <f>IF(OR('Z-scores'!CD4&gt;2,'Z-scores'!CD4&lt;-2),"",'Z-scores'!CD4)</f>
        <v>0.38591999999999999</v>
      </c>
      <c r="CP4" s="7">
        <f>IF(OR('Z-scores'!CE4&gt;2,'Z-scores'!CE4&lt;-2),"",'Z-scores'!CE4)</f>
        <v>-0.12342</v>
      </c>
      <c r="CQ4" s="7">
        <f>IF(OR('Z-scores'!CF4&gt;2,'Z-scores'!CF4&lt;-2),"",'Z-scores'!CF4)</f>
        <v>0.5675</v>
      </c>
      <c r="CR4" s="7" t="str">
        <f>IF(OR('Z-scores'!CG4&gt;2,'Z-scores'!CG4&lt;-2),"",'Z-scores'!CG4)</f>
        <v/>
      </c>
      <c r="CS4" s="7">
        <f>IF(OR('Z-scores'!CH4&gt;2,'Z-scores'!CH4&lt;-2),"",'Z-scores'!CH4)</f>
        <v>0.7994</v>
      </c>
      <c r="CT4" s="7" t="str">
        <f>IF(OR('Z-scores'!CI4&gt;2,'Z-scores'!CI4&lt;-2),"",'Z-scores'!CI4)</f>
        <v/>
      </c>
      <c r="CU4" s="7">
        <f>IF(OR('Z-scores'!CJ4&gt;2,'Z-scores'!CJ4&lt;-2),"",'Z-scores'!CJ4)</f>
        <v>1.6459600000000001</v>
      </c>
      <c r="CV4" s="7">
        <f>IF(OR('Z-scores'!CK4&gt;2,'Z-scores'!CK4&lt;-2),"",'Z-scores'!CK4)</f>
        <v>6.0819999999999999E-2</v>
      </c>
      <c r="CW4" s="7">
        <f>IF(OR('Z-scores'!CL4&gt;2,'Z-scores'!CL4&lt;-2),"",'Z-scores'!CL4)</f>
        <v>2.436E-2</v>
      </c>
      <c r="CX4" s="7">
        <f>IF(OR('Z-scores'!CM4&gt;2,'Z-scores'!CM4&lt;-2),"",'Z-scores'!CM4)</f>
        <v>1.4567699999999999</v>
      </c>
      <c r="CY4" s="7" t="str">
        <f>IF(OR('Z-scores'!CN4&gt;2,'Z-scores'!CN4&lt;-2),"",'Z-scores'!CN4)</f>
        <v/>
      </c>
      <c r="CZ4" s="7" t="str">
        <f>IF(OR('Z-scores'!CO4&gt;2,'Z-scores'!CO4&lt;-2),"",'Z-scores'!CO4)</f>
        <v/>
      </c>
      <c r="DA4" s="7">
        <f>IF(OR('Z-scores'!CP4&gt;2,'Z-scores'!CP4&lt;-2),"",'Z-scores'!CP4)</f>
        <v>0.24207999999999999</v>
      </c>
      <c r="DB4" s="7">
        <f>IF(OR('Z-scores'!CQ4&gt;2,'Z-scores'!CQ4&lt;-2),"",'Z-scores'!CQ4)</f>
        <v>-0.77866999999999997</v>
      </c>
      <c r="DC4" s="7">
        <f>IF(OR('Z-scores'!CR4&gt;2,'Z-scores'!CR4&lt;-2),"",'Z-scores'!CR4)</f>
        <v>0.65759000000000001</v>
      </c>
      <c r="DD4" s="7" t="str">
        <f>IF(OR('Z-scores'!CS4&gt;2,'Z-scores'!CS4&lt;-2),"",'Z-scores'!CS4)</f>
        <v/>
      </c>
      <c r="DE4" s="7" t="str">
        <f>IF(OR('Z-scores'!CT4&gt;2,'Z-scores'!CT4&lt;-2),"",'Z-scores'!CT4)</f>
        <v/>
      </c>
      <c r="DF4" s="7" t="str">
        <f>IF(OR('Z-scores'!CU4&gt;2,'Z-scores'!CU4&lt;-2),"",'Z-scores'!CU4)</f>
        <v/>
      </c>
      <c r="DG4" s="7">
        <f>IF(OR('Z-scores'!CV4&gt;2,'Z-scores'!CV4&lt;-2),"",'Z-scores'!CV4)</f>
        <v>-4.2599999999999999E-3</v>
      </c>
      <c r="DH4" s="7">
        <f>IF(OR('Z-scores'!CW4&gt;2,'Z-scores'!CW4&lt;-2),"",'Z-scores'!CW4)</f>
        <v>-0.93727000000000005</v>
      </c>
      <c r="DI4" s="7">
        <f>IF(OR('Z-scores'!CX4&gt;2,'Z-scores'!CX4&lt;-2),"",'Z-scores'!CX4)</f>
        <v>-0.12864999999999999</v>
      </c>
      <c r="DJ4" s="7">
        <f>IF(OR('Z-scores'!CY4&gt;2,'Z-scores'!CY4&lt;-2),"",'Z-scores'!CY4)</f>
        <v>0.8427</v>
      </c>
      <c r="DK4" s="7">
        <f>IF(OR('Z-scores'!CZ4&gt;2,'Z-scores'!CZ4&lt;-2),"",'Z-scores'!CZ4)</f>
        <v>-0.20113</v>
      </c>
      <c r="DL4" s="7">
        <f>IF(OR('Z-scores'!DA4&gt;2,'Z-scores'!DA4&lt;-2),"",'Z-scores'!DA4)</f>
        <v>-5.5359999999999999E-2</v>
      </c>
      <c r="DM4" s="7">
        <f>IF(OR('Z-scores'!DB4&gt;2,'Z-scores'!DB4&lt;-2),"",'Z-scores'!DB4)</f>
        <v>-1.02973</v>
      </c>
      <c r="DN4" s="7">
        <f>IF(OR('Z-scores'!DC4&gt;2,'Z-scores'!DC4&lt;-2),"",'Z-scores'!DC4)</f>
        <v>-0.32239000000000001</v>
      </c>
      <c r="DO4" s="7" t="str">
        <f>IF(OR('Z-scores'!DD4&gt;2,'Z-scores'!DD4&lt;-2),"",'Z-scores'!DD4)</f>
        <v/>
      </c>
      <c r="DP4" s="7" t="str">
        <f>IF(OR('Z-scores'!DE4&gt;2,'Z-scores'!DE4&lt;-2),"",'Z-scores'!DE4)</f>
        <v/>
      </c>
      <c r="DQ4" s="7">
        <f>IF(OR('Z-scores'!DF4&gt;2,'Z-scores'!DF4&lt;-2),"",'Z-scores'!DF4)</f>
        <v>0.12925</v>
      </c>
      <c r="DR4" s="7">
        <f>IF(OR('Z-scores'!DG4&gt;2,'Z-scores'!DG4&lt;-2),"",'Z-scores'!DG4)</f>
        <v>-0.12629000000000001</v>
      </c>
      <c r="DS4" s="7">
        <f>IF(OR('Z-scores'!DH4&gt;2,'Z-scores'!DH4&lt;-2),"",'Z-scores'!DH4)</f>
        <v>0.31442999999999999</v>
      </c>
      <c r="DT4" s="7">
        <f>IF(OR('Z-scores'!DI4&gt;2,'Z-scores'!DI4&lt;-2),"",'Z-scores'!DI4)</f>
        <v>-0.56491000000000002</v>
      </c>
      <c r="DU4" s="7">
        <f>IF(OR('Z-scores'!DJ4&gt;2,'Z-scores'!DJ4&lt;-2),"",'Z-scores'!DJ4)</f>
        <v>5.2080000000000001E-2</v>
      </c>
      <c r="DV4" s="7" t="str">
        <f>IF(OR('Z-scores'!DK4&gt;2,'Z-scores'!DK4&lt;-2),"",'Z-scores'!DK4)</f>
        <v/>
      </c>
      <c r="DW4" s="7">
        <f>IF(OR('Z-scores'!DL4&gt;2,'Z-scores'!DL4&lt;-2),"",'Z-scores'!DL4)</f>
        <v>0.13680999999999999</v>
      </c>
      <c r="DX4" s="7">
        <f>IF(OR('Z-scores'!DM4&gt;2,'Z-scores'!DM4&lt;-2),"",'Z-scores'!DM4)</f>
        <v>-0.24398</v>
      </c>
      <c r="DY4" s="7">
        <f>IF(OR('Z-scores'!DN4&gt;2,'Z-scores'!DN4&lt;-2),"",'Z-scores'!DN4)</f>
        <v>-0.29042000000000001</v>
      </c>
      <c r="DZ4" s="7">
        <f>IF(OR('Z-scores'!DO4&gt;2,'Z-scores'!DO4&lt;-2),"",'Z-scores'!DO4)</f>
        <v>-0.15504999999999999</v>
      </c>
      <c r="EA4" s="7">
        <f>IF(OR('Z-scores'!DP4&gt;2,'Z-scores'!DP4&lt;-2),"",'Z-scores'!DP4)</f>
        <v>0.81564000000000003</v>
      </c>
      <c r="EB4" s="7" t="str">
        <f>IF(OR('Z-scores'!DQ4&gt;2,'Z-scores'!DQ4&lt;-2),"",'Z-scores'!DQ4)</f>
        <v/>
      </c>
      <c r="EC4" s="7">
        <f>IF(OR('Z-scores'!DR4&gt;2,'Z-scores'!DR4&lt;-2),"",'Z-scores'!DR4)</f>
        <v>1.28284</v>
      </c>
      <c r="ED4" s="7">
        <f>IF(OR('Z-scores'!DS4&gt;2,'Z-scores'!DS4&lt;-2),"",'Z-scores'!DS4)</f>
        <v>-0.68852000000000002</v>
      </c>
      <c r="EE4" s="7">
        <f>IF(OR('Z-scores'!DT4&gt;2,'Z-scores'!DT4&lt;-2),"",'Z-scores'!DT4)</f>
        <v>3.0169999999999999E-2</v>
      </c>
      <c r="EF4" s="7">
        <f>IF(OR('Z-scores'!DU4&gt;2,'Z-scores'!DU4&lt;-2),"",'Z-scores'!DU4)</f>
        <v>-0.51688999999999996</v>
      </c>
      <c r="EG4" s="7">
        <f>IF(OR('Z-scores'!DV4&gt;2,'Z-scores'!DV4&lt;-2),"",'Z-scores'!DV4)</f>
        <v>-0.42724000000000001</v>
      </c>
      <c r="EH4" s="7">
        <f>IF(OR('Z-scores'!DW4&gt;2,'Z-scores'!DW4&lt;-2),"",'Z-scores'!DW4)</f>
        <v>-0.45256999999999997</v>
      </c>
      <c r="EI4" s="7">
        <f>IF(OR('Z-scores'!DX4&gt;2,'Z-scores'!DX4&lt;-2),"",'Z-scores'!DX4)</f>
        <v>-0.32343</v>
      </c>
      <c r="EJ4" s="7">
        <f>IF(OR('Z-scores'!DY4&gt;2,'Z-scores'!DY4&lt;-2),"",'Z-scores'!DY4)</f>
        <v>-0.90090000000000003</v>
      </c>
      <c r="EK4" s="7">
        <f>IF(OR('Z-scores'!DZ4&gt;2,'Z-scores'!DZ4&lt;-2),"",'Z-scores'!DZ4)</f>
        <v>1.7835099999999999</v>
      </c>
      <c r="EL4" s="7">
        <f>IF(OR('Z-scores'!EA4&gt;2,'Z-scores'!EA4&lt;-2),"",'Z-scores'!EA4)</f>
        <v>1.9486600000000001</v>
      </c>
      <c r="EM4" s="7" t="str">
        <f>IF(OR('Z-scores'!EB4&gt;2,'Z-scores'!EB4&lt;-2),"",'Z-scores'!EB4)</f>
        <v/>
      </c>
      <c r="EN4" s="7" t="str">
        <f>IF(OR('Z-scores'!EC4&gt;2,'Z-scores'!EC4&lt;-2),"",'Z-scores'!EC4)</f>
        <v/>
      </c>
      <c r="EO4" s="7" t="str">
        <f>IF(OR('Z-scores'!ED4&gt;2,'Z-scores'!ED4&lt;-2),"",'Z-scores'!ED4)</f>
        <v/>
      </c>
      <c r="EP4" s="7">
        <f>IF(OR('Z-scores'!EE4&gt;2,'Z-scores'!EE4&lt;-2),"",'Z-scores'!EE4)</f>
        <v>0.21514</v>
      </c>
      <c r="EQ4" s="7" t="str">
        <f>IF(OR('Z-scores'!EF4&gt;2,'Z-scores'!EF4&lt;-2),"",'Z-scores'!EF4)</f>
        <v/>
      </c>
      <c r="ER4" s="7" t="str">
        <f>IF(OR('Z-scores'!EG4&gt;2,'Z-scores'!EG4&lt;-2),"",'Z-scores'!EG4)</f>
        <v/>
      </c>
      <c r="ES4" s="7" t="str">
        <f>IF(OR('Z-scores'!EH4&gt;2,'Z-scores'!EH4&lt;-2),"",'Z-scores'!EH4)</f>
        <v/>
      </c>
      <c r="ET4" s="7" t="str">
        <f>IF(OR('Z-scores'!EI4&gt;2,'Z-scores'!EI4&lt;-2),"",'Z-scores'!EI4)</f>
        <v/>
      </c>
      <c r="EU4" s="7">
        <f>IF(OR('Z-scores'!EJ4&gt;2,'Z-scores'!EJ4&lt;-2),"",'Z-scores'!EJ4)</f>
        <v>1.5709599999999999</v>
      </c>
      <c r="EV4" s="7" t="str">
        <f>IF(OR('Z-scores'!EK4&gt;2,'Z-scores'!EK4&lt;-2),"",'Z-scores'!EK4)</f>
        <v/>
      </c>
      <c r="EW4" s="7" t="str">
        <f>IF(OR('Z-scores'!EL4&gt;2,'Z-scores'!EL4&lt;-2),"",'Z-scores'!EL4)</f>
        <v/>
      </c>
      <c r="EX4" s="7" t="str">
        <f>IF(OR('Z-scores'!EM4&gt;2,'Z-scores'!EM4&lt;-2),"",'Z-scores'!EM4)</f>
        <v/>
      </c>
      <c r="EY4" s="7" t="str">
        <f>IF(OR('Z-scores'!EN4&gt;2,'Z-scores'!EN4&lt;-2),"",'Z-scores'!EN4)</f>
        <v/>
      </c>
      <c r="EZ4" s="7">
        <f>IF(OR('Z-scores'!EO4&gt;2,'Z-scores'!EO4&lt;-2),"",'Z-scores'!EO4)</f>
        <v>0.96825000000000006</v>
      </c>
      <c r="FA4" s="7" t="str">
        <f>IF(OR('Z-scores'!EP4&gt;2,'Z-scores'!EP4&lt;-2),"",'Z-scores'!EP4)</f>
        <v/>
      </c>
      <c r="FB4" s="7" t="str">
        <f>IF(OR('Z-scores'!EQ4&gt;2,'Z-scores'!EQ4&lt;-2),"",'Z-scores'!EQ4)</f>
        <v/>
      </c>
      <c r="FC4" s="7" t="str">
        <f>IF(OR('Z-scores'!ER4&gt;2,'Z-scores'!ER4&lt;-2),"",'Z-scores'!ER4)</f>
        <v/>
      </c>
      <c r="FD4" s="7" t="str">
        <f>IF(OR('Z-scores'!ES4&gt;2,'Z-scores'!ES4&lt;-2),"",'Z-scores'!ES4)</f>
        <v/>
      </c>
      <c r="FE4" s="7" t="str">
        <f>IF(OR('Z-scores'!ET4&gt;2,'Z-scores'!ET4&lt;-2),"",'Z-scores'!ET4)</f>
        <v/>
      </c>
      <c r="FF4" s="7" t="str">
        <f>IF(OR('Z-scores'!EU4&gt;2,'Z-scores'!EU4&lt;-2),"",'Z-scores'!EU4)</f>
        <v/>
      </c>
      <c r="FG4" s="7" t="str">
        <f>IF(OR('Z-scores'!EV4&gt;2,'Z-scores'!EV4&lt;-2),"",'Z-scores'!EV4)</f>
        <v/>
      </c>
      <c r="FH4" s="7" t="str">
        <f>IF(OR('Z-scores'!EW4&gt;2,'Z-scores'!EW4&lt;-2),"",'Z-scores'!EW4)</f>
        <v/>
      </c>
      <c r="FI4" s="7" t="str">
        <f>IF(OR('Z-scores'!EX4&gt;2,'Z-scores'!EX4&lt;-2),"",'Z-scores'!EX4)</f>
        <v/>
      </c>
      <c r="FJ4" s="7">
        <f>IF(OR('Z-scores'!EY4&gt;2,'Z-scores'!EY4&lt;-2),"",'Z-scores'!EY4)</f>
        <v>1.1384300000000001</v>
      </c>
      <c r="FK4" s="7" t="str">
        <f>IF(OR('Z-scores'!EZ4&gt;2,'Z-scores'!EZ4&lt;-2),"",'Z-scores'!EZ4)</f>
        <v/>
      </c>
      <c r="FL4" s="7" t="str">
        <f>IF(OR('Z-scores'!FA4&gt;2,'Z-scores'!FA4&lt;-2),"",'Z-scores'!FA4)</f>
        <v/>
      </c>
      <c r="FM4" s="7" t="str">
        <f>IF(OR('Z-scores'!FB4&gt;2,'Z-scores'!FB4&lt;-2),"",'Z-scores'!FB4)</f>
        <v/>
      </c>
      <c r="FN4" s="7" t="str">
        <f>IF(OR('Z-scores'!FC4&gt;2,'Z-scores'!FC4&lt;-2),"",'Z-scores'!FC4)</f>
        <v/>
      </c>
      <c r="FO4" s="7" t="str">
        <f>IF(OR('Z-scores'!FD4&gt;2,'Z-scores'!FD4&lt;-2),"",'Z-scores'!FD4)</f>
        <v/>
      </c>
      <c r="FP4" s="7" t="str">
        <f>IF(OR('Z-scores'!FE4&gt;2,'Z-scores'!FE4&lt;-2),"",'Z-scores'!FE4)</f>
        <v/>
      </c>
      <c r="FQ4" s="7" t="str">
        <f>IF(OR('Z-scores'!FF4&gt;2,'Z-scores'!FF4&lt;-2),"",'Z-scores'!FF4)</f>
        <v/>
      </c>
      <c r="FR4" s="7" t="str">
        <f>IF(OR('Z-scores'!FG4&gt;2,'Z-scores'!FG4&lt;-2),"",'Z-scores'!FG4)</f>
        <v/>
      </c>
      <c r="FS4" s="7" t="str">
        <f>IF(OR('Z-scores'!FH4&gt;2,'Z-scores'!FH4&lt;-2),"",'Z-scores'!FH4)</f>
        <v/>
      </c>
      <c r="FT4" s="7" t="str">
        <f>IF(OR('Z-scores'!FI4&gt;2,'Z-scores'!FI4&lt;-2),"",'Z-scores'!FI4)</f>
        <v/>
      </c>
      <c r="FU4" s="7" t="str">
        <f>IF(OR('Z-scores'!FJ4&gt;2,'Z-scores'!FJ4&lt;-2),"",'Z-scores'!FJ4)</f>
        <v/>
      </c>
      <c r="FV4" s="7" t="str">
        <f>IF(OR('Z-scores'!FK4&gt;2,'Z-scores'!FK4&lt;-2),"",'Z-scores'!FK4)</f>
        <v/>
      </c>
      <c r="FW4" s="7" t="str">
        <f>IF(OR('Z-scores'!FL4&gt;2,'Z-scores'!FL4&lt;-2),"",'Z-scores'!FL4)</f>
        <v/>
      </c>
      <c r="FX4" s="7" t="str">
        <f>IF(OR('Z-scores'!FM4&gt;2,'Z-scores'!FM4&lt;-2),"",'Z-scores'!FM4)</f>
        <v/>
      </c>
      <c r="FY4" s="7">
        <f>IF(OR('Z-scores'!FN4&gt;2,'Z-scores'!FN4&lt;-2),"",'Z-scores'!FN4)</f>
        <v>0.46650999999999998</v>
      </c>
      <c r="FZ4" s="7">
        <f>IF(OR('Z-scores'!FO4&gt;2,'Z-scores'!FO4&lt;-2),"",'Z-scores'!FO4)</f>
        <v>1.4495899999999999</v>
      </c>
      <c r="GA4" s="7">
        <f>IF(OR('Z-scores'!FP4&gt;2,'Z-scores'!FP4&lt;-2),"",'Z-scores'!FP4)</f>
        <v>1.244</v>
      </c>
      <c r="GB4" s="7">
        <f>IF(OR('Z-scores'!FQ4&gt;2,'Z-scores'!FQ4&lt;-2),"",'Z-scores'!FQ4)</f>
        <v>0.20301</v>
      </c>
      <c r="GC4" s="7" t="str">
        <f>IF(OR('Z-scores'!FR4&gt;2,'Z-scores'!FR4&lt;-2),"",'Z-scores'!FR4)</f>
        <v/>
      </c>
      <c r="GD4" s="7" t="str">
        <f>IF(OR('Z-scores'!FS4&gt;2,'Z-scores'!FS4&lt;-2),"",'Z-scores'!FS4)</f>
        <v/>
      </c>
      <c r="GE4" s="7" t="str">
        <f>IF(OR('Z-scores'!FT4&gt;2,'Z-scores'!FT4&lt;-2),"",'Z-scores'!FT4)</f>
        <v/>
      </c>
      <c r="GF4" s="7" t="str">
        <f>IF(OR('Z-scores'!FU4&gt;2,'Z-scores'!FU4&lt;-2),"",'Z-scores'!FU4)</f>
        <v/>
      </c>
      <c r="GG4" s="7" t="str">
        <f>IF(OR('Z-scores'!FV4&gt;2,'Z-scores'!FV4&lt;-2),"",'Z-scores'!FV4)</f>
        <v/>
      </c>
      <c r="GH4" s="7">
        <f>IF(OR('Z-scores'!FW4&gt;2,'Z-scores'!FW4&lt;-2),"",'Z-scores'!FW4)</f>
        <v>-2.938E-2</v>
      </c>
      <c r="GI4" s="7">
        <f>IF(OR('Z-scores'!FX4&gt;2,'Z-scores'!FX4&lt;-2),"",'Z-scores'!FX4)</f>
        <v>0.60536000000000001</v>
      </c>
      <c r="GJ4" s="7">
        <f>IF(OR('Z-scores'!FY4&gt;2,'Z-scores'!FY4&lt;-2),"",'Z-scores'!FY4)</f>
        <v>-8.6849999999999997E-2</v>
      </c>
      <c r="GK4" s="7">
        <f>IF(OR('Z-scores'!FZ4&gt;2,'Z-scores'!FZ4&lt;-2),"",'Z-scores'!FZ4)</f>
        <v>-0.38146000000000002</v>
      </c>
      <c r="GL4" s="7">
        <f>IF(OR('Z-scores'!GA4&gt;2,'Z-scores'!GA4&lt;-2),"",'Z-scores'!GA4)</f>
        <v>-0.69425000000000003</v>
      </c>
      <c r="GM4" s="7">
        <f>IF(OR('Z-scores'!GB4&gt;2,'Z-scores'!GB4&lt;-2),"",'Z-scores'!GB4)</f>
        <v>-0.8407</v>
      </c>
      <c r="GN4" s="7">
        <f>IF(OR('Z-scores'!GC4&gt;2,'Z-scores'!GC4&lt;-2),"",'Z-scores'!GC4)</f>
        <v>1.3164400000000001</v>
      </c>
      <c r="GO4" s="7">
        <f>IF(OR('Z-scores'!GD4&gt;2,'Z-scores'!GD4&lt;-2),"",'Z-scores'!GD4)</f>
        <v>2.0959999999999999E-2</v>
      </c>
      <c r="GP4" s="7">
        <f>IF(OR('Z-scores'!GE4&gt;2,'Z-scores'!GE4&lt;-2),"",'Z-scores'!GE4)</f>
        <v>2.4109999999999999E-2</v>
      </c>
      <c r="GQ4" s="7">
        <f>IF(OR('Z-scores'!GF4&gt;2,'Z-scores'!GF4&lt;-2),"",'Z-scores'!GF4)</f>
        <v>-0.46385999999999999</v>
      </c>
      <c r="GR4" s="7">
        <f>IF(OR('Z-scores'!GG4&gt;2,'Z-scores'!GG4&lt;-2),"",'Z-scores'!GG4)</f>
        <v>-0.22453999999999999</v>
      </c>
      <c r="GS4" s="7">
        <f>IF(OR('Z-scores'!GH4&gt;2,'Z-scores'!GH4&lt;-2),"",'Z-scores'!GH4)</f>
        <v>-7.6660000000000006E-2</v>
      </c>
      <c r="GT4" s="7">
        <f>IF(OR('Z-scores'!GI4&gt;2,'Z-scores'!GI4&lt;-2),"",'Z-scores'!GI4)</f>
        <v>1.13222</v>
      </c>
      <c r="GU4" s="7">
        <f>IF(OR('Z-scores'!GJ4&gt;2,'Z-scores'!GJ4&lt;-2),"",'Z-scores'!GJ4)</f>
        <v>0.89622000000000002</v>
      </c>
      <c r="GV4" s="7">
        <f>IF(OR('Z-scores'!GK4&gt;2,'Z-scores'!GK4&lt;-2),"",'Z-scores'!GK4)</f>
        <v>-5.1529999999999999E-2</v>
      </c>
      <c r="GW4" s="7">
        <f>IF(OR('Z-scores'!GL4&gt;2,'Z-scores'!GL4&lt;-2),"",'Z-scores'!GL4)</f>
        <v>6.6439999999999999E-2</v>
      </c>
      <c r="GX4" s="7">
        <f>IF(OR('Z-scores'!GM4&gt;2,'Z-scores'!GM4&lt;-2),"",'Z-scores'!GM4)</f>
        <v>-0.58072000000000001</v>
      </c>
      <c r="GY4" s="7" t="str">
        <f>IF(OR('Z-scores'!GN4&gt;2,'Z-scores'!GN4&lt;-2),"",'Z-scores'!GN4)</f>
        <v/>
      </c>
      <c r="GZ4" s="7">
        <f>IF(OR('Z-scores'!GO4&gt;2,'Z-scores'!GO4&lt;-2),"",'Z-scores'!GO4)</f>
        <v>1.0379799999999999</v>
      </c>
      <c r="HA4" s="7">
        <f>IF(OR('Z-scores'!GP4&gt;2,'Z-scores'!GP4&lt;-2),"",'Z-scores'!GP4)</f>
        <v>0.40092</v>
      </c>
      <c r="HB4" s="7" t="str">
        <f>IF(OR('Z-scores'!GQ4&gt;2,'Z-scores'!GQ4&lt;-2),"",'Z-scores'!GQ4)</f>
        <v/>
      </c>
      <c r="HC4" s="7" t="str">
        <f>IF(OR('Z-scores'!GR4&gt;2,'Z-scores'!GR4&lt;-2),"",'Z-scores'!GR4)</f>
        <v/>
      </c>
      <c r="HD4" s="7" t="str">
        <f>IF(OR('Z-scores'!GS4&gt;2,'Z-scores'!GS4&lt;-2),"",'Z-scores'!GS4)</f>
        <v/>
      </c>
      <c r="HE4" s="7" t="str">
        <f>IF(OR('Z-scores'!GT4&gt;2,'Z-scores'!GT4&lt;-2),"",'Z-scores'!GT4)</f>
        <v/>
      </c>
      <c r="HF4" s="7" t="str">
        <f>IF(OR('Z-scores'!GU4&gt;2,'Z-scores'!GU4&lt;-2),"",'Z-scores'!GU4)</f>
        <v/>
      </c>
      <c r="HG4" s="7" t="str">
        <f>IF(OR('Z-scores'!GV4&gt;2,'Z-scores'!GV4&lt;-2),"",'Z-scores'!GV4)</f>
        <v/>
      </c>
      <c r="HH4" s="7" t="str">
        <f>IF(OR('Z-scores'!GW4&gt;2,'Z-scores'!GW4&lt;-2),"",'Z-scores'!GW4)</f>
        <v/>
      </c>
      <c r="HI4" s="7" t="str">
        <f>IF(OR('Z-scores'!GX4&gt;2,'Z-scores'!GX4&lt;-2),"",'Z-scores'!GX4)</f>
        <v/>
      </c>
      <c r="HJ4" s="7">
        <f>IF(OR('Z-scores'!GY4&gt;2,'Z-scores'!GY4&lt;-2),"",'Z-scores'!GY4)</f>
        <v>1.7656000000000001</v>
      </c>
      <c r="HK4" s="7" t="str">
        <f>IF(OR('Z-scores'!GZ4&gt;2,'Z-scores'!GZ4&lt;-2),"",'Z-scores'!GZ4)</f>
        <v/>
      </c>
      <c r="HL4" s="7" t="str">
        <f>IF(OR('Z-scores'!HA4&gt;2,'Z-scores'!HA4&lt;-2),"",'Z-scores'!HA4)</f>
        <v/>
      </c>
      <c r="HM4" s="7" t="str">
        <f>IF(OR('Z-scores'!HB4&gt;2,'Z-scores'!HB4&lt;-2),"",'Z-scores'!HB4)</f>
        <v/>
      </c>
      <c r="HN4" s="7" t="str">
        <f>IF(OR('Z-scores'!HC4&gt;2,'Z-scores'!HC4&lt;-2),"",'Z-scores'!HC4)</f>
        <v/>
      </c>
      <c r="HO4" s="7" t="str">
        <f>IF(OR('Z-scores'!HD4&gt;2,'Z-scores'!HD4&lt;-2),"",'Z-scores'!HD4)</f>
        <v/>
      </c>
      <c r="HP4" s="7" t="str">
        <f>IF(OR('Z-scores'!HE4&gt;2,'Z-scores'!HE4&lt;-2),"",'Z-scores'!HE4)</f>
        <v/>
      </c>
      <c r="HQ4" s="7" t="str">
        <f>IF(OR('Z-scores'!HF4&gt;2,'Z-scores'!HF4&lt;-2),"",'Z-scores'!HF4)</f>
        <v/>
      </c>
      <c r="HR4" s="7">
        <f>IF(OR('Z-scores'!HG4&gt;2,'Z-scores'!HG4&lt;-2),"",'Z-scores'!HG4)</f>
        <v>0.47667999999999999</v>
      </c>
      <c r="HS4" s="7" t="str">
        <f>IF(OR('Z-scores'!HH4&gt;2,'Z-scores'!HH4&lt;-2),"",'Z-scores'!HH4)</f>
        <v/>
      </c>
      <c r="HT4" s="7" t="str">
        <f>IF(OR('Z-scores'!HI4&gt;2,'Z-scores'!HI4&lt;-2),"",'Z-scores'!HI4)</f>
        <v/>
      </c>
      <c r="HU4" s="7" t="str">
        <f>IF(OR('Z-scores'!HJ4&gt;2,'Z-scores'!HJ4&lt;-2),"",'Z-scores'!HJ4)</f>
        <v/>
      </c>
      <c r="HV4" s="7" t="str">
        <f>IF(OR('Z-scores'!HK4&gt;2,'Z-scores'!HK4&lt;-2),"",'Z-scores'!HK4)</f>
        <v/>
      </c>
      <c r="HW4" s="7" t="str">
        <f>IF(OR('Z-scores'!HL4&gt;2,'Z-scores'!HL4&lt;-2),"",'Z-scores'!HL4)</f>
        <v/>
      </c>
      <c r="HX4" s="7" t="str">
        <f>IF(OR('Z-scores'!HM4&gt;2,'Z-scores'!HM4&lt;-2),"",'Z-scores'!HM4)</f>
        <v/>
      </c>
      <c r="HY4" s="7">
        <f>IF(OR('Z-scores'!HN4&gt;2,'Z-scores'!HN4&lt;-2),"",'Z-scores'!HN4)</f>
        <v>-0.84662999999999999</v>
      </c>
      <c r="HZ4" s="7">
        <f>IF(OR('Z-scores'!HO4&gt;2,'Z-scores'!HO4&lt;-2),"",'Z-scores'!HO4)</f>
        <v>1.39835</v>
      </c>
      <c r="IA4" s="7">
        <f>IF(OR('Z-scores'!HP4&gt;2,'Z-scores'!HP4&lt;-2),"",'Z-scores'!HP4)</f>
        <v>0.39766000000000001</v>
      </c>
      <c r="IB4" s="7" t="str">
        <f>IF(OR('Z-scores'!HQ4&gt;2,'Z-scores'!HQ4&lt;-2),"",'Z-scores'!HQ4)</f>
        <v/>
      </c>
      <c r="IC4" s="7">
        <f>IF(OR('Z-scores'!HR4&gt;2,'Z-scores'!HR4&lt;-2),"",'Z-scores'!HR4)</f>
        <v>1.67167</v>
      </c>
      <c r="ID4" s="7" t="str">
        <f>IF(OR('Z-scores'!HS4&gt;2,'Z-scores'!HS4&lt;-2),"",'Z-scores'!HS4)</f>
        <v/>
      </c>
      <c r="IE4" s="7" t="str">
        <f>IF(OR('Z-scores'!HT4&gt;2,'Z-scores'!HT4&lt;-2),"",'Z-scores'!HT4)</f>
        <v/>
      </c>
      <c r="IF4" s="7">
        <f>IF(OR('Z-scores'!HU4&gt;2,'Z-scores'!HU4&lt;-2),"",'Z-scores'!HU4)</f>
        <v>0.30945</v>
      </c>
      <c r="IG4" s="7" t="str">
        <f>IF(OR('Z-scores'!HV4&gt;2,'Z-scores'!HV4&lt;-2),"",'Z-scores'!HV4)</f>
        <v/>
      </c>
      <c r="IH4" s="7" t="str">
        <f>IF(OR('Z-scores'!HW4&gt;2,'Z-scores'!HW4&lt;-2),"",'Z-scores'!HW4)</f>
        <v/>
      </c>
      <c r="II4" s="7" t="str">
        <f>IF(OR('Z-scores'!HX4&gt;2,'Z-scores'!HX4&lt;-2),"",'Z-scores'!HX4)</f>
        <v/>
      </c>
      <c r="IJ4" s="7" t="str">
        <f>IF(OR('Z-scores'!HY4&gt;2,'Z-scores'!HY4&lt;-2),"",'Z-scores'!HY4)</f>
        <v/>
      </c>
      <c r="IK4" s="7" t="str">
        <f>IF(OR('Z-scores'!HZ4&gt;2,'Z-scores'!HZ4&lt;-2),"",'Z-scores'!HZ4)</f>
        <v/>
      </c>
      <c r="IL4" s="7">
        <f>IF(OR('Z-scores'!IA4&gt;2,'Z-scores'!IA4&lt;-2),"",'Z-scores'!IA4)</f>
        <v>0.94921999999999995</v>
      </c>
      <c r="IM4" s="7" t="str">
        <f>IF(OR('Z-scores'!IB4&gt;2,'Z-scores'!IB4&lt;-2),"",'Z-scores'!IB4)</f>
        <v/>
      </c>
      <c r="IN4" s="7">
        <f>IF(OR('Z-scores'!IC4&gt;2,'Z-scores'!IC4&lt;-2),"",'Z-scores'!IC4)</f>
        <v>-0.22309999999999999</v>
      </c>
      <c r="IO4" s="7">
        <f>IF(OR('Z-scores'!ID4&gt;2,'Z-scores'!ID4&lt;-2),"",'Z-scores'!ID4)</f>
        <v>-0.86573</v>
      </c>
      <c r="IP4" s="7" t="str">
        <f>IF(OR('Z-scores'!IE4&gt;2,'Z-scores'!IE4&lt;-2),"",'Z-scores'!IE4)</f>
        <v/>
      </c>
      <c r="IQ4" s="7">
        <f>IF(OR('Z-scores'!IF4&gt;2,'Z-scores'!IF4&lt;-2),"",'Z-scores'!IF4)</f>
        <v>-0.27045999999999998</v>
      </c>
      <c r="IR4" s="7">
        <f>IF(OR('Z-scores'!IG4&gt;2,'Z-scores'!IG4&lt;-2),"",'Z-scores'!IG4)</f>
        <v>-0.24254000000000001</v>
      </c>
      <c r="IS4" s="7" t="str">
        <f>IF(OR('Z-scores'!IH4&gt;2,'Z-scores'!IH4&lt;-2),"",'Z-scores'!IH4)</f>
        <v/>
      </c>
      <c r="IT4" s="7" t="str">
        <f>IF(OR('Z-scores'!II4&gt;2,'Z-scores'!II4&lt;-2),"",'Z-scores'!II4)</f>
        <v/>
      </c>
      <c r="IU4" s="7" t="str">
        <f>IF(OR('Z-scores'!IJ4&gt;2,'Z-scores'!IJ4&lt;-2),"",'Z-scores'!IJ4)</f>
        <v/>
      </c>
      <c r="IV4" s="7" t="str">
        <f>IF(OR('Z-scores'!IK4&gt;2,'Z-scores'!IK4&lt;-2),"",'Z-scores'!IK4)</f>
        <v/>
      </c>
      <c r="IW4" s="7">
        <f>IF(OR('Z-scores'!IL4&gt;2,'Z-scores'!IL4&lt;-2),"",'Z-scores'!IL4)</f>
        <v>2.7969999999999998E-2</v>
      </c>
      <c r="IX4" s="7" t="str">
        <f>IF(OR('Z-scores'!IM4&gt;2,'Z-scores'!IM4&lt;-2),"",'Z-scores'!IM4)</f>
        <v/>
      </c>
      <c r="IY4" s="7" t="str">
        <f>IF(OR('Z-scores'!IN4&gt;2,'Z-scores'!IN4&lt;-2),"",'Z-scores'!IN4)</f>
        <v/>
      </c>
      <c r="IZ4" s="7" t="str">
        <f>IF(OR('Z-scores'!IO4&gt;2,'Z-scores'!IO4&lt;-2),"",'Z-scores'!IO4)</f>
        <v/>
      </c>
      <c r="JA4" s="7">
        <f>IF(OR('Z-scores'!IP4&gt;2,'Z-scores'!IP4&lt;-2),"",'Z-scores'!IP4)</f>
        <v>1.75135</v>
      </c>
      <c r="JB4" s="7" t="str">
        <f>IF(OR('Z-scores'!IQ4&gt;2,'Z-scores'!IQ4&lt;-2),"",'Z-scores'!IQ4)</f>
        <v/>
      </c>
      <c r="JC4" s="7" t="str">
        <f>IF(OR('Z-scores'!IR4&gt;2,'Z-scores'!IR4&lt;-2),"",'Z-scores'!IR4)</f>
        <v/>
      </c>
      <c r="JD4" s="7" t="str">
        <f>IF(OR('Z-scores'!IS4&gt;2,'Z-scores'!IS4&lt;-2),"",'Z-scores'!IS4)</f>
        <v/>
      </c>
      <c r="JE4" s="7" t="str">
        <f>IF(OR('Z-scores'!IT4&gt;2,'Z-scores'!IT4&lt;-2),"",'Z-scores'!IT4)</f>
        <v/>
      </c>
      <c r="JF4" s="7" t="str">
        <f>IF(OR('Z-scores'!IU4&gt;2,'Z-scores'!IU4&lt;-2),"",'Z-scores'!IU4)</f>
        <v/>
      </c>
      <c r="JG4" s="7" t="str">
        <f>IF(OR('Z-scores'!IV4&gt;2,'Z-scores'!IV4&lt;-2),"",'Z-scores'!IV4)</f>
        <v/>
      </c>
      <c r="JH4" s="7" t="str">
        <f>IF(OR('Z-scores'!IW4&gt;2,'Z-scores'!IW4&lt;-2),"",'Z-scores'!IW4)</f>
        <v/>
      </c>
      <c r="JI4" s="7" t="str">
        <f>IF(OR('Z-scores'!IX4&gt;2,'Z-scores'!IX4&lt;-2),"",'Z-scores'!IX4)</f>
        <v/>
      </c>
      <c r="JJ4" s="7" t="str">
        <f>IF(OR('Z-scores'!IY4&gt;2,'Z-scores'!IY4&lt;-2),"",'Z-scores'!IY4)</f>
        <v/>
      </c>
      <c r="JK4" s="7" t="str">
        <f>IF(OR('Z-scores'!IZ4&gt;2,'Z-scores'!IZ4&lt;-2),"",'Z-scores'!IZ4)</f>
        <v/>
      </c>
      <c r="JL4" s="7" t="str">
        <f>IF(OR('Z-scores'!JA4&gt;2,'Z-scores'!JA4&lt;-2),"",'Z-scores'!JA4)</f>
        <v/>
      </c>
      <c r="JM4" s="7">
        <f>IF(OR('Z-scores'!JB4&gt;2,'Z-scores'!JB4&lt;-2),"",'Z-scores'!JB4)</f>
        <v>1.93726</v>
      </c>
      <c r="JN4" s="7">
        <f>IF(OR('Z-scores'!JC4&gt;2,'Z-scores'!JC4&lt;-2),"",'Z-scores'!JC4)</f>
        <v>1.47855</v>
      </c>
      <c r="JO4" s="7" t="str">
        <f>IF(OR('Z-scores'!JD4&gt;2,'Z-scores'!JD4&lt;-2),"",'Z-scores'!JD4)</f>
        <v/>
      </c>
      <c r="JP4" s="7">
        <f>IF(OR('Z-scores'!JE4&gt;2,'Z-scores'!JE4&lt;-2),"",'Z-scores'!JE4)</f>
        <v>0.94981000000000004</v>
      </c>
      <c r="JQ4" s="7">
        <f>IF(OR('Z-scores'!JF4&gt;2,'Z-scores'!JF4&lt;-2),"",'Z-scores'!JF4)</f>
        <v>0.36535000000000001</v>
      </c>
      <c r="JR4" s="7">
        <f>IF(OR('Z-scores'!JG4&gt;2,'Z-scores'!JG4&lt;-2),"",'Z-scores'!JG4)</f>
        <v>-1.9429999999999999E-2</v>
      </c>
      <c r="JS4" s="7">
        <f>IF(OR('Z-scores'!JH4&gt;2,'Z-scores'!JH4&lt;-2),"",'Z-scores'!JH4)</f>
        <v>-0.29460999999999998</v>
      </c>
      <c r="JT4" s="7" t="str">
        <f>IF(OR('Z-scores'!JI4&gt;2,'Z-scores'!JI4&lt;-2),"",'Z-scores'!JI4)</f>
        <v/>
      </c>
      <c r="JU4" s="7">
        <f>IF(OR('Z-scores'!JJ4&gt;2,'Z-scores'!JJ4&lt;-2),"",'Z-scores'!JJ4)</f>
        <v>0.92823</v>
      </c>
      <c r="JV4" s="7">
        <f>IF(OR('Z-scores'!JK4&gt;2,'Z-scores'!JK4&lt;-2),"",'Z-scores'!JK4)</f>
        <v>0.39850000000000002</v>
      </c>
      <c r="JW4" s="7" t="str">
        <f>IF(OR('Z-scores'!JL4&gt;2,'Z-scores'!JL4&lt;-2),"",'Z-scores'!JL4)</f>
        <v/>
      </c>
      <c r="JX4" s="7" t="str">
        <f>IF(OR('Z-scores'!JM4&gt;2,'Z-scores'!JM4&lt;-2),"",'Z-scores'!JM4)</f>
        <v/>
      </c>
      <c r="JY4" s="7" t="str">
        <f>IF(OR('Z-scores'!JN4&gt;2,'Z-scores'!JN4&lt;-2),"",'Z-scores'!JN4)</f>
        <v/>
      </c>
      <c r="JZ4" s="7">
        <f>IF(OR('Z-scores'!JO4&gt;2,'Z-scores'!JO4&lt;-2),"",'Z-scores'!JO4)</f>
        <v>1.61564</v>
      </c>
      <c r="KA4" s="7">
        <f>IF(OR('Z-scores'!JP4&gt;2,'Z-scores'!JP4&lt;-2),"",'Z-scores'!JP4)</f>
        <v>0.81991999999999998</v>
      </c>
      <c r="KB4" s="7">
        <f>IF(OR('Z-scores'!JQ4&gt;2,'Z-scores'!JQ4&lt;-2),"",'Z-scores'!JQ4)</f>
        <v>1.84768</v>
      </c>
      <c r="KC4" s="7">
        <f>IF(OR('Z-scores'!JR4&gt;2,'Z-scores'!JR4&lt;-2),"",'Z-scores'!JR4)</f>
        <v>1.0508</v>
      </c>
      <c r="KD4" s="7">
        <f>IF(OR('Z-scores'!JS4&gt;2,'Z-scores'!JS4&lt;-2),"",'Z-scores'!JS4)</f>
        <v>-0.11029</v>
      </c>
      <c r="KE4" s="7">
        <f>IF(OR('Z-scores'!JT4&gt;2,'Z-scores'!JT4&lt;-2),"",'Z-scores'!JT4)</f>
        <v>-0.13388</v>
      </c>
      <c r="KF4" s="7">
        <f>IF(OR('Z-scores'!JU4&gt;2,'Z-scores'!JU4&lt;-2),"",'Z-scores'!JU4)</f>
        <v>-1.2829999999999999E-2</v>
      </c>
      <c r="KG4" s="7">
        <f>IF(OR('Z-scores'!JV4&gt;2,'Z-scores'!JV4&lt;-2),"",'Z-scores'!JV4)</f>
        <v>0.30481999999999998</v>
      </c>
      <c r="KH4" s="7">
        <f>IF(OR('Z-scores'!JW4&gt;2,'Z-scores'!JW4&lt;-2),"",'Z-scores'!JW4)</f>
        <v>0.63321000000000005</v>
      </c>
      <c r="KI4" s="7">
        <f>IF(OR('Z-scores'!JX4&gt;2,'Z-scores'!JX4&lt;-2),"",'Z-scores'!JX4)</f>
        <v>-0.44022</v>
      </c>
      <c r="KJ4" s="7" t="str">
        <f>IF(OR('Z-scores'!JY4&gt;2,'Z-scores'!JY4&lt;-2),"",'Z-scores'!JY4)</f>
        <v/>
      </c>
      <c r="KK4" s="7">
        <f>IF(OR('Z-scores'!JZ4&gt;2,'Z-scores'!JZ4&lt;-2),"",'Z-scores'!JZ4)</f>
        <v>1.2585200000000001</v>
      </c>
      <c r="KL4" s="7" t="str">
        <f>IF(OR('Z-scores'!KA4&gt;2,'Z-scores'!KA4&lt;-2),"",'Z-scores'!KA4)</f>
        <v/>
      </c>
      <c r="KM4" s="7" t="str">
        <f>IF(OR('Z-scores'!KB4&gt;2,'Z-scores'!KB4&lt;-2),"",'Z-scores'!KB4)</f>
        <v/>
      </c>
      <c r="KN4" s="7" t="str">
        <f>IF(OR('Z-scores'!KC4&gt;2,'Z-scores'!KC4&lt;-2),"",'Z-scores'!KC4)</f>
        <v/>
      </c>
      <c r="KO4" s="7" t="str">
        <f>IF(OR('Z-scores'!KD4&gt;2,'Z-scores'!KD4&lt;-2),"",'Z-scores'!KD4)</f>
        <v/>
      </c>
      <c r="KP4" s="7" t="str">
        <f>IF(OR('Z-scores'!KE4&gt;2,'Z-scores'!KE4&lt;-2),"",'Z-scores'!KE4)</f>
        <v/>
      </c>
      <c r="KQ4" s="7">
        <f>IF(OR('Z-scores'!KF4&gt;2,'Z-scores'!KF4&lt;-2),"",'Z-scores'!KF4)</f>
        <v>0.31252999999999997</v>
      </c>
      <c r="KR4" s="7" t="str">
        <f>IF(OR('Z-scores'!KG4&gt;2,'Z-scores'!KG4&lt;-2),"",'Z-scores'!KG4)</f>
        <v/>
      </c>
      <c r="KS4" s="7">
        <f>IF(OR('Z-scores'!KH4&gt;2,'Z-scores'!KH4&lt;-2),"",'Z-scores'!KH4)</f>
        <v>-0.24254000000000001</v>
      </c>
      <c r="KT4" s="7" t="str">
        <f>IF(OR('Z-scores'!KI4&gt;2,'Z-scores'!KI4&lt;-2),"",'Z-scores'!KI4)</f>
        <v/>
      </c>
      <c r="KU4" s="7" t="str">
        <f>IF(OR('Z-scores'!KJ4&gt;2,'Z-scores'!KJ4&lt;-2),"",'Z-scores'!KJ4)</f>
        <v/>
      </c>
      <c r="KV4" s="7" t="str">
        <f>IF(OR('Z-scores'!KK4&gt;2,'Z-scores'!KK4&lt;-2),"",'Z-scores'!KK4)</f>
        <v/>
      </c>
      <c r="KW4" s="7" t="str">
        <f>IF(OR('Z-scores'!KL4&gt;2,'Z-scores'!KL4&lt;-2),"",'Z-scores'!KL4)</f>
        <v/>
      </c>
      <c r="KX4" s="7" t="str">
        <f>IF(OR('Z-scores'!KM4&gt;2,'Z-scores'!KM4&lt;-2),"",'Z-scores'!KM4)</f>
        <v/>
      </c>
      <c r="KY4" s="7" t="str">
        <f>IF(OR('Z-scores'!KN4&gt;2,'Z-scores'!KN4&lt;-2),"",'Z-scores'!KN4)</f>
        <v/>
      </c>
      <c r="KZ4" s="7" t="str">
        <f>IF(OR('Z-scores'!KO4&gt;2,'Z-scores'!KO4&lt;-2),"",'Z-scores'!KO4)</f>
        <v/>
      </c>
      <c r="LA4" s="7">
        <f>IF(OR('Z-scores'!KP4&gt;2,'Z-scores'!KP4&lt;-2),"",'Z-scores'!KP4)</f>
        <v>0.93798999999999999</v>
      </c>
      <c r="LB4" s="7">
        <f>IF(OR('Z-scores'!KQ4&gt;2,'Z-scores'!KQ4&lt;-2),"",'Z-scores'!KQ4)</f>
        <v>0.81345999999999996</v>
      </c>
      <c r="LC4" s="7">
        <f>IF(OR('Z-scores'!KR4&gt;2,'Z-scores'!KR4&lt;-2),"",'Z-scores'!KR4)</f>
        <v>-0.2898</v>
      </c>
      <c r="LD4" s="7">
        <f>IF(OR('Z-scores'!KS4&gt;2,'Z-scores'!KS4&lt;-2),"",'Z-scores'!KS4)</f>
        <v>-0.24460999999999999</v>
      </c>
      <c r="LE4" s="7">
        <f>IF(OR('Z-scores'!KT4&gt;2,'Z-scores'!KT4&lt;-2),"",'Z-scores'!KT4)</f>
        <v>0.61265000000000003</v>
      </c>
      <c r="LF4" s="7">
        <f>IF(OR('Z-scores'!KU4&gt;2,'Z-scores'!KU4&lt;-2),"",'Z-scores'!KU4)</f>
        <v>1.5673999999999999</v>
      </c>
      <c r="LG4" s="7">
        <f>IF(OR('Z-scores'!KV4&gt;2,'Z-scores'!KV4&lt;-2),"",'Z-scores'!KV4)</f>
        <v>1.63019</v>
      </c>
      <c r="LH4" s="7">
        <f>IF(OR('Z-scores'!KW4&gt;2,'Z-scores'!KW4&lt;-2),"",'Z-scores'!KW4)</f>
        <v>0.14996000000000001</v>
      </c>
      <c r="LI4" s="7">
        <f>IF(OR('Z-scores'!KX4&gt;2,'Z-scores'!KX4&lt;-2),"",'Z-scores'!KX4)</f>
        <v>0.72938999999999998</v>
      </c>
      <c r="LJ4" s="7">
        <f>IF(OR('Z-scores'!KY4&gt;2,'Z-scores'!KY4&lt;-2),"",'Z-scores'!KY4)</f>
        <v>-0.27972000000000002</v>
      </c>
      <c r="LK4" s="7">
        <f>IF(OR('Z-scores'!KZ4&gt;2,'Z-scores'!KZ4&lt;-2),"",'Z-scores'!KZ4)</f>
        <v>-0.39792</v>
      </c>
      <c r="LL4" s="7">
        <f>IF(OR('Z-scores'!LA4&gt;2,'Z-scores'!LA4&lt;-2),"",'Z-scores'!LA4)</f>
        <v>-0.13138</v>
      </c>
      <c r="LM4" s="7">
        <f>IF(OR('Z-scores'!LB4&gt;2,'Z-scores'!LB4&lt;-2),"",'Z-scores'!LB4)</f>
        <v>-0.25918999999999998</v>
      </c>
      <c r="LN4" s="7">
        <f>IF(OR('Z-scores'!LC4&gt;2,'Z-scores'!LC4&lt;-2),"",'Z-scores'!LC4)</f>
        <v>-0.26021</v>
      </c>
      <c r="LO4" s="7">
        <f>IF(OR('Z-scores'!LD4&gt;2,'Z-scores'!LD4&lt;-2),"",'Z-scores'!LD4)</f>
        <v>1.9773400000000001</v>
      </c>
      <c r="LP4" s="7" t="str">
        <f>IF(OR('Z-scores'!LE4&gt;2,'Z-scores'!LE4&lt;-2),"",'Z-scores'!LE4)</f>
        <v/>
      </c>
      <c r="LQ4" s="7" t="str">
        <f>IF(OR('Z-scores'!LF4&gt;2,'Z-scores'!LF4&lt;-2),"",'Z-scores'!LF4)</f>
        <v/>
      </c>
      <c r="LR4" s="7">
        <f>IF(OR('Z-scores'!LG4&gt;2,'Z-scores'!LG4&lt;-2),"",'Z-scores'!LG4)</f>
        <v>1.5136099999999999</v>
      </c>
      <c r="LS4" s="7" t="str">
        <f>IF(OR('Z-scores'!LH4&gt;2,'Z-scores'!LH4&lt;-2),"",'Z-scores'!LH4)</f>
        <v/>
      </c>
      <c r="LT4" s="7" t="str">
        <f>IF(OR('Z-scores'!LI4&gt;2,'Z-scores'!LI4&lt;-2),"",'Z-scores'!LI4)</f>
        <v/>
      </c>
      <c r="LU4" s="7" t="str">
        <f>IF(OR('Z-scores'!LJ4&gt;2,'Z-scores'!LJ4&lt;-2),"",'Z-scores'!LJ4)</f>
        <v/>
      </c>
      <c r="LV4" s="7">
        <f>IF(OR('Z-scores'!LK4&gt;2,'Z-scores'!LK4&lt;-2),"",'Z-scores'!LK4)</f>
        <v>0.54222000000000004</v>
      </c>
      <c r="LW4" s="7">
        <f>IF(OR('Z-scores'!LL4&gt;2,'Z-scores'!LL4&lt;-2),"",'Z-scores'!LL4)</f>
        <v>3.7339999999999998E-2</v>
      </c>
      <c r="LX4" s="7" t="str">
        <f>IF(OR('Z-scores'!LM4&gt;2,'Z-scores'!LM4&lt;-2),"",'Z-scores'!LM4)</f>
        <v/>
      </c>
      <c r="LY4" s="7">
        <f>IF(OR('Z-scores'!LN4&gt;2,'Z-scores'!LN4&lt;-2),"",'Z-scores'!LN4)</f>
        <v>-7.1559999999999999E-2</v>
      </c>
      <c r="LZ4" s="7">
        <f>IF(OR('Z-scores'!LO4&gt;2,'Z-scores'!LO4&lt;-2),"",'Z-scores'!LO4)</f>
        <v>-0.65429000000000004</v>
      </c>
      <c r="MA4" s="7">
        <f>IF(OR('Z-scores'!LP4&gt;2,'Z-scores'!LP4&lt;-2),"",'Z-scores'!LP4)</f>
        <v>-0.46383999999999997</v>
      </c>
      <c r="MB4" s="7" t="str">
        <f>IF(OR('Z-scores'!LQ4&gt;2,'Z-scores'!LQ4&lt;-2),"",'Z-scores'!LQ4)</f>
        <v/>
      </c>
      <c r="MC4" s="7">
        <f>IF(OR('Z-scores'!LR4&gt;2,'Z-scores'!LR4&lt;-2),"",'Z-scores'!LR4)</f>
        <v>0.48042000000000001</v>
      </c>
      <c r="MD4" s="7">
        <f>IF(OR('Z-scores'!LS4&gt;2,'Z-scores'!LS4&lt;-2),"",'Z-scores'!LS4)</f>
        <v>-0.30586000000000002</v>
      </c>
      <c r="ME4" s="7">
        <f>IF(OR('Z-scores'!LT4&gt;2,'Z-scores'!LT4&lt;-2),"",'Z-scores'!LT4)</f>
        <v>1.5450900000000001</v>
      </c>
      <c r="MF4" s="7">
        <f>IF(OR('Z-scores'!LU4&gt;2,'Z-scores'!LU4&lt;-2),"",'Z-scores'!LU4)</f>
        <v>0.27229999999999999</v>
      </c>
      <c r="MG4" s="7">
        <f>IF(OR('Z-scores'!LV4&gt;2,'Z-scores'!LV4&lt;-2),"",'Z-scores'!LV4)</f>
        <v>-0.24648</v>
      </c>
      <c r="MH4" s="7">
        <f>IF(OR('Z-scores'!LW4&gt;2,'Z-scores'!LW4&lt;-2),"",'Z-scores'!LW4)</f>
        <v>-0.58923000000000003</v>
      </c>
      <c r="MI4" s="7">
        <f>IF(OR('Z-scores'!LX4&gt;2,'Z-scores'!LX4&lt;-2),"",'Z-scores'!LX4)</f>
        <v>-0.24254000000000001</v>
      </c>
      <c r="MJ4" s="7">
        <f>IF(OR('Z-scores'!LY4&gt;2,'Z-scores'!LY4&lt;-2),"",'Z-scores'!LY4)</f>
        <v>-0.63666</v>
      </c>
      <c r="MK4" s="7">
        <f>IF(OR('Z-scores'!LZ4&gt;2,'Z-scores'!LZ4&lt;-2),"",'Z-scores'!LZ4)</f>
        <v>-0.49273</v>
      </c>
      <c r="ML4" s="7" t="str">
        <f>IF(OR('Z-scores'!MA4&gt;2,'Z-scores'!MA4&lt;-2),"",'Z-scores'!MA4)</f>
        <v/>
      </c>
      <c r="MM4" s="7">
        <f>IF(OR('Z-scores'!MB4&gt;2,'Z-scores'!MB4&lt;-2),"",'Z-scores'!MB4)</f>
        <v>-0.24254000000000001</v>
      </c>
      <c r="MN4" s="7">
        <f>IF(OR('Z-scores'!MC4&gt;2,'Z-scores'!MC4&lt;-2),"",'Z-scores'!MC4)</f>
        <v>-0.33438000000000001</v>
      </c>
      <c r="MO4" s="7">
        <f>IF(OR('Z-scores'!MD4&gt;2,'Z-scores'!MD4&lt;-2),"",'Z-scores'!MD4)</f>
        <v>-0.30580000000000002</v>
      </c>
      <c r="MP4" s="7">
        <f>IF(OR('Z-scores'!ME4&gt;2,'Z-scores'!ME4&lt;-2),"",'Z-scores'!ME4)</f>
        <v>-0.25263000000000002</v>
      </c>
      <c r="MQ4" s="7">
        <f>IF(OR('Z-scores'!MF4&gt;2,'Z-scores'!MF4&lt;-2),"",'Z-scores'!MF4)</f>
        <v>-0.20769000000000001</v>
      </c>
      <c r="MR4" s="7">
        <f>IF(OR('Z-scores'!MG4&gt;2,'Z-scores'!MG4&lt;-2),"",'Z-scores'!MG4)</f>
        <v>-0.61716000000000004</v>
      </c>
      <c r="MS4" s="7" t="str">
        <f>IF(OR('Z-scores'!MH4&gt;2,'Z-scores'!MH4&lt;-2),"",'Z-scores'!MH4)</f>
        <v/>
      </c>
      <c r="MT4" s="7" t="str">
        <f>IF(OR('Z-scores'!MI4&gt;2,'Z-scores'!MI4&lt;-2),"",'Z-scores'!MI4)</f>
        <v/>
      </c>
      <c r="MU4" s="7" t="str">
        <f>IF(OR('Z-scores'!MJ4&gt;2,'Z-scores'!MJ4&lt;-2),"",'Z-scores'!MJ4)</f>
        <v/>
      </c>
      <c r="MV4" s="7">
        <f>IF(OR('Z-scores'!MK4&gt;2,'Z-scores'!MK4&lt;-2),"",'Z-scores'!MK4)</f>
        <v>-0.24254000000000001</v>
      </c>
      <c r="MW4" s="7" t="str">
        <f>IF(OR('Z-scores'!ML4&gt;2,'Z-scores'!ML4&lt;-2),"",'Z-scores'!ML4)</f>
        <v/>
      </c>
      <c r="MX4" s="7">
        <f>IF(OR('Z-scores'!MM4&gt;2,'Z-scores'!MM4&lt;-2),"",'Z-scores'!MM4)</f>
        <v>-0.52188999999999997</v>
      </c>
      <c r="MY4" s="7" t="str">
        <f>IF(OR('Z-scores'!MN4&gt;2,'Z-scores'!MN4&lt;-2),"",'Z-scores'!MN4)</f>
        <v/>
      </c>
      <c r="MZ4" s="7">
        <f>IF(OR('Z-scores'!MO4&gt;2,'Z-scores'!MO4&lt;-2),"",'Z-scores'!MO4)</f>
        <v>1.81168</v>
      </c>
      <c r="NA4" s="7">
        <f>IF(OR('Z-scores'!MP4&gt;2,'Z-scores'!MP4&lt;-2),"",'Z-scores'!MP4)</f>
        <v>-0.65786</v>
      </c>
      <c r="NB4" s="7">
        <f>IF(OR('Z-scores'!MQ4&gt;2,'Z-scores'!MQ4&lt;-2),"",'Z-scores'!MQ4)</f>
        <v>1.9839599999999999</v>
      </c>
      <c r="NC4" s="7" t="str">
        <f>IF(OR('Z-scores'!MR4&gt;2,'Z-scores'!MR4&lt;-2),"",'Z-scores'!MR4)</f>
        <v/>
      </c>
      <c r="ND4" s="7" t="str">
        <f>IF(OR('Z-scores'!MS4&gt;2,'Z-scores'!MS4&lt;-2),"",'Z-scores'!MS4)</f>
        <v/>
      </c>
      <c r="NE4" s="7">
        <f>IF(OR('Z-scores'!MT4&gt;2,'Z-scores'!MT4&lt;-2),"",'Z-scores'!MT4)</f>
        <v>-0.46801999999999999</v>
      </c>
      <c r="NF4" s="7" t="str">
        <f>IF(OR('Z-scores'!MU4&gt;2,'Z-scores'!MU4&lt;-2),"",'Z-scores'!MU4)</f>
        <v/>
      </c>
      <c r="NG4" s="7" t="str">
        <f>IF(OR('Z-scores'!MV4&gt;2,'Z-scores'!MV4&lt;-2),"",'Z-scores'!MV4)</f>
        <v/>
      </c>
      <c r="NH4" s="7">
        <f>IF(OR('Z-scores'!MW4&gt;2,'Z-scores'!MW4&lt;-2),"",'Z-scores'!MW4)</f>
        <v>1.18008</v>
      </c>
      <c r="NI4" s="7" t="str">
        <f>IF(OR('Z-scores'!MX4&gt;2,'Z-scores'!MX4&lt;-2),"",'Z-scores'!MX4)</f>
        <v/>
      </c>
      <c r="NJ4" s="7" t="str">
        <f>IF(OR('Z-scores'!MY4&gt;2,'Z-scores'!MY4&lt;-2),"",'Z-scores'!MY4)</f>
        <v/>
      </c>
      <c r="NK4" s="7" t="str">
        <f>IF(OR('Z-scores'!MZ4&gt;2,'Z-scores'!MZ4&lt;-2),"",'Z-scores'!MZ4)</f>
        <v/>
      </c>
      <c r="NL4" s="7" t="str">
        <f>IF(OR('Z-scores'!NA4&gt;2,'Z-scores'!NA4&lt;-2),"",'Z-scores'!NA4)</f>
        <v/>
      </c>
      <c r="NM4" s="7" t="str">
        <f>IF(OR('Z-scores'!NB4&gt;2,'Z-scores'!NB4&lt;-2),"",'Z-scores'!NB4)</f>
        <v/>
      </c>
      <c r="NN4" s="7">
        <f>IF(OR('Z-scores'!NC4&gt;2,'Z-scores'!NC4&lt;-2),"",'Z-scores'!NC4)</f>
        <v>0.75495000000000001</v>
      </c>
      <c r="NO4" s="7" t="str">
        <f>IF(OR('Z-scores'!ND4&gt;2,'Z-scores'!ND4&lt;-2),"",'Z-scores'!ND4)</f>
        <v/>
      </c>
      <c r="NP4" s="7" t="str">
        <f>IF(OR('Z-scores'!NE4&gt;2,'Z-scores'!NE4&lt;-2),"",'Z-scores'!NE4)</f>
        <v/>
      </c>
      <c r="NQ4" s="7" t="str">
        <f>IF(OR('Z-scores'!NF4&gt;2,'Z-scores'!NF4&lt;-2),"",'Z-scores'!NF4)</f>
        <v/>
      </c>
      <c r="NR4" s="7" t="str">
        <f>IF(OR('Z-scores'!NG4&gt;2,'Z-scores'!NG4&lt;-2),"",'Z-scores'!NG4)</f>
        <v/>
      </c>
      <c r="NS4" s="7" t="str">
        <f>IF(OR('Z-scores'!NH4&gt;2,'Z-scores'!NH4&lt;-2),"",'Z-scores'!NH4)</f>
        <v/>
      </c>
      <c r="NT4" s="7" t="str">
        <f>IF(OR('Z-scores'!NI4&gt;2,'Z-scores'!NI4&lt;-2),"",'Z-scores'!NI4)</f>
        <v/>
      </c>
      <c r="NU4" s="7" t="str">
        <f>IF(OR('Z-scores'!NJ4&gt;2,'Z-scores'!NJ4&lt;-2),"",'Z-scores'!NJ4)</f>
        <v/>
      </c>
      <c r="NV4" s="7" t="str">
        <f>IF(OR('Z-scores'!NK4&gt;2,'Z-scores'!NK4&lt;-2),"",'Z-scores'!NK4)</f>
        <v/>
      </c>
      <c r="NW4" s="7" t="str">
        <f>IF(OR('Z-scores'!NL4&gt;2,'Z-scores'!NL4&lt;-2),"",'Z-scores'!NL4)</f>
        <v/>
      </c>
      <c r="NX4" s="7" t="str">
        <f>IF(OR('Z-scores'!NM4&gt;2,'Z-scores'!NM4&lt;-2),"",'Z-scores'!NM4)</f>
        <v/>
      </c>
      <c r="NY4" s="7">
        <f>IF(OR('Z-scores'!NN4&gt;2,'Z-scores'!NN4&lt;-2),"",'Z-scores'!NN4)</f>
        <v>1.8361499999999999</v>
      </c>
      <c r="NZ4" s="7">
        <f>IF(OR('Z-scores'!NO4&gt;2,'Z-scores'!NO4&lt;-2),"",'Z-scores'!NO4)</f>
        <v>1.45394</v>
      </c>
      <c r="OA4" s="7" t="str">
        <f>IF(OR('Z-scores'!NP4&gt;2,'Z-scores'!NP4&lt;-2),"",'Z-scores'!NP4)</f>
        <v/>
      </c>
      <c r="OB4" s="7" t="str">
        <f>IF(OR('Z-scores'!NQ4&gt;2,'Z-scores'!NQ4&lt;-2),"",'Z-scores'!NQ4)</f>
        <v/>
      </c>
      <c r="OC4" s="7" t="str">
        <f>IF(OR('Z-scores'!NR4&gt;2,'Z-scores'!NR4&lt;-2),"",'Z-scores'!NR4)</f>
        <v/>
      </c>
      <c r="OD4" s="7" t="str">
        <f>IF(OR('Z-scores'!NS4&gt;2,'Z-scores'!NS4&lt;-2),"",'Z-scores'!NS4)</f>
        <v/>
      </c>
      <c r="OE4" s="7" t="str">
        <f>IF(OR('Z-scores'!NT4&gt;2,'Z-scores'!NT4&lt;-2),"",'Z-scores'!NT4)</f>
        <v/>
      </c>
      <c r="OF4" s="7" t="str">
        <f>IF(OR('Z-scores'!NU4&gt;2,'Z-scores'!NU4&lt;-2),"",'Z-scores'!NU4)</f>
        <v/>
      </c>
      <c r="OG4" s="7" t="str">
        <f>IF(OR('Z-scores'!NV4&gt;2,'Z-scores'!NV4&lt;-2),"",'Z-scores'!NV4)</f>
        <v/>
      </c>
      <c r="OH4" s="7" t="str">
        <f>IF(OR('Z-scores'!NW4&gt;2,'Z-scores'!NW4&lt;-2),"",'Z-scores'!NW4)</f>
        <v/>
      </c>
      <c r="OI4" s="7" t="str">
        <f>IF(OR('Z-scores'!NX4&gt;2,'Z-scores'!NX4&lt;-2),"",'Z-scores'!NX4)</f>
        <v/>
      </c>
      <c r="OJ4" s="7" t="str">
        <f>IF(OR('Z-scores'!NY4&gt;2,'Z-scores'!NY4&lt;-2),"",'Z-scores'!NY4)</f>
        <v/>
      </c>
      <c r="OK4" s="7" t="str">
        <f>IF(OR('Z-scores'!NZ4&gt;2,'Z-scores'!NZ4&lt;-2),"",'Z-scores'!NZ4)</f>
        <v/>
      </c>
      <c r="OL4" s="7" t="str">
        <f>IF(OR('Z-scores'!OA4&gt;2,'Z-scores'!OA4&lt;-2),"",'Z-scores'!OA4)</f>
        <v/>
      </c>
      <c r="OM4" s="7" t="str">
        <f>IF(OR('Z-scores'!OB4&gt;2,'Z-scores'!OB4&lt;-2),"",'Z-scores'!OB4)</f>
        <v/>
      </c>
      <c r="ON4" s="7" t="str">
        <f>IF(OR('Z-scores'!OC4&gt;2,'Z-scores'!OC4&lt;-2),"",'Z-scores'!OC4)</f>
        <v/>
      </c>
      <c r="OO4" s="7" t="str">
        <f>IF(OR('Z-scores'!OD4&gt;2,'Z-scores'!OD4&lt;-2),"",'Z-scores'!OD4)</f>
        <v/>
      </c>
      <c r="OP4" s="7" t="str">
        <f>IF(OR('Z-scores'!OE4&gt;2,'Z-scores'!OE4&lt;-2),"",'Z-scores'!OE4)</f>
        <v/>
      </c>
      <c r="OQ4" s="7" t="str">
        <f>IF(OR('Z-scores'!OF4&gt;2,'Z-scores'!OF4&lt;-2),"",'Z-scores'!OF4)</f>
        <v/>
      </c>
      <c r="OR4" s="7">
        <f>IF(OR('Z-scores'!OG4&gt;2,'Z-scores'!OG4&lt;-2),"",'Z-scores'!OG4)</f>
        <v>-0.28908</v>
      </c>
      <c r="OS4" s="7">
        <f>IF(OR('Z-scores'!OH4&gt;2,'Z-scores'!OH4&lt;-2),"",'Z-scores'!OH4)</f>
        <v>-0.52302999999999999</v>
      </c>
      <c r="OT4" s="7">
        <f>IF(OR('Z-scores'!OI4&gt;2,'Z-scores'!OI4&lt;-2),"",'Z-scores'!OI4)</f>
        <v>0.90976000000000001</v>
      </c>
      <c r="OU4" s="7" t="str">
        <f>IF(OR('Z-scores'!OJ4&gt;2,'Z-scores'!OJ4&lt;-2),"",'Z-scores'!OJ4)</f>
        <v/>
      </c>
      <c r="OV4" s="7" t="str">
        <f>IF(OR('Z-scores'!OK4&gt;2,'Z-scores'!OK4&lt;-2),"",'Z-scores'!OK4)</f>
        <v/>
      </c>
      <c r="OW4" s="7" t="str">
        <f>IF(OR('Z-scores'!OL4&gt;2,'Z-scores'!OL4&lt;-2),"",'Z-scores'!OL4)</f>
        <v/>
      </c>
      <c r="OX4" s="7" t="str">
        <f>IF(OR('Z-scores'!OM4&gt;2,'Z-scores'!OM4&lt;-2),"",'Z-scores'!OM4)</f>
        <v/>
      </c>
      <c r="OY4" s="7">
        <f>IF(OR('Z-scores'!ON4&gt;2,'Z-scores'!ON4&lt;-2),"",'Z-scores'!ON4)</f>
        <v>0.31885000000000002</v>
      </c>
      <c r="OZ4" s="7">
        <f>IF(OR('Z-scores'!OO4&gt;2,'Z-scores'!OO4&lt;-2),"",'Z-scores'!OO4)</f>
        <v>-0.26956999999999998</v>
      </c>
      <c r="PA4" s="7">
        <f>IF(OR('Z-scores'!OP4&gt;2,'Z-scores'!OP4&lt;-2),"",'Z-scores'!OP4)</f>
        <v>-0.24254000000000001</v>
      </c>
      <c r="PB4" s="7" t="str">
        <f>IF(OR('Z-scores'!OQ4&gt;2,'Z-scores'!OQ4&lt;-2),"",'Z-scores'!OQ4)</f>
        <v/>
      </c>
      <c r="PC4" s="7" t="str">
        <f>IF(OR('Z-scores'!OR4&gt;2,'Z-scores'!OR4&lt;-2),"",'Z-scores'!OR4)</f>
        <v/>
      </c>
      <c r="PD4" s="7" t="str">
        <f>IF(OR('Z-scores'!OS4&gt;2,'Z-scores'!OS4&lt;-2),"",'Z-scores'!OS4)</f>
        <v/>
      </c>
      <c r="PE4" s="7" t="str">
        <f>IF(OR('Z-scores'!OT4&gt;2,'Z-scores'!OT4&lt;-2),"",'Z-scores'!OT4)</f>
        <v/>
      </c>
      <c r="PF4" s="7" t="str">
        <f>IF(OR('Z-scores'!OU4&gt;2,'Z-scores'!OU4&lt;-2),"",'Z-scores'!OU4)</f>
        <v/>
      </c>
      <c r="PG4" s="7" t="str">
        <f>IF(OR('Z-scores'!OV4&gt;2,'Z-scores'!OV4&lt;-2),"",'Z-scores'!OV4)</f>
        <v/>
      </c>
      <c r="PH4" s="7" t="str">
        <f>IF(OR('Z-scores'!OW4&gt;2,'Z-scores'!OW4&lt;-2),"",'Z-scores'!OW4)</f>
        <v/>
      </c>
      <c r="PI4" s="7">
        <f>IF(OR('Z-scores'!OX4&gt;2,'Z-scores'!OX4&lt;-2),"",'Z-scores'!OX4)</f>
        <v>-0.43819000000000002</v>
      </c>
      <c r="PJ4" s="7">
        <f>IF(OR('Z-scores'!OY4&gt;2,'Z-scores'!OY4&lt;-2),"",'Z-scores'!OY4)</f>
        <v>-0.48791000000000001</v>
      </c>
      <c r="PK4" s="7">
        <f>IF(OR('Z-scores'!OZ4&gt;2,'Z-scores'!OZ4&lt;-2),"",'Z-scores'!OZ4)</f>
        <v>1.84903</v>
      </c>
      <c r="PL4" s="7" t="str">
        <f>IF(OR('Z-scores'!PA4&gt;2,'Z-scores'!PA4&lt;-2),"",'Z-scores'!PA4)</f>
        <v/>
      </c>
      <c r="PM4" s="7" t="str">
        <f>IF(OR('Z-scores'!PB4&gt;2,'Z-scores'!PB4&lt;-2),"",'Z-scores'!PB4)</f>
        <v/>
      </c>
      <c r="PN4" s="7">
        <f>IF(OR('Z-scores'!PC4&gt;2,'Z-scores'!PC4&lt;-2),"",'Z-scores'!PC4)</f>
        <v>-0.42587000000000003</v>
      </c>
      <c r="PO4" s="7" t="str">
        <f>IF(OR('Z-scores'!PD4&gt;2,'Z-scores'!PD4&lt;-2),"",'Z-scores'!PD4)</f>
        <v/>
      </c>
      <c r="PP4" s="7" t="str">
        <f>IF(OR('Z-scores'!PE4&gt;2,'Z-scores'!PE4&lt;-2),"",'Z-scores'!PE4)</f>
        <v/>
      </c>
      <c r="PQ4" s="7" t="str">
        <f>IF(OR('Z-scores'!PF4&gt;2,'Z-scores'!PF4&lt;-2),"",'Z-scores'!PF4)</f>
        <v/>
      </c>
      <c r="PR4" s="7">
        <f>IF(OR('Z-scores'!PG4&gt;2,'Z-scores'!PG4&lt;-2),"",'Z-scores'!PG4)</f>
        <v>-0.15987000000000001</v>
      </c>
      <c r="PS4" s="7" t="str">
        <f>IF(OR('Z-scores'!PH4&gt;2,'Z-scores'!PH4&lt;-2),"",'Z-scores'!PH4)</f>
        <v/>
      </c>
      <c r="PT4" s="7">
        <f>IF(OR('Z-scores'!PI4&gt;2,'Z-scores'!PI4&lt;-2),"",'Z-scores'!PI4)</f>
        <v>-3.1E-2</v>
      </c>
      <c r="PU4" s="7">
        <f>IF(OR('Z-scores'!PJ4&gt;2,'Z-scores'!PJ4&lt;-2),"",'Z-scores'!PJ4)</f>
        <v>1.62008</v>
      </c>
      <c r="PV4" s="7" t="str">
        <f>IF(OR('Z-scores'!PK4&gt;2,'Z-scores'!PK4&lt;-2),"",'Z-scores'!PK4)</f>
        <v/>
      </c>
      <c r="PW4" s="7">
        <f>IF(OR('Z-scores'!PL4&gt;2,'Z-scores'!PL4&lt;-2),"",'Z-scores'!PL4)</f>
        <v>-2.9860000000000001E-2</v>
      </c>
      <c r="PX4" s="7" t="str">
        <f>IF(OR('Z-scores'!PM4&gt;2,'Z-scores'!PM4&lt;-2),"",'Z-scores'!PM4)</f>
        <v/>
      </c>
      <c r="PY4" s="7" t="str">
        <f>IF(OR('Z-scores'!PN4&gt;2,'Z-scores'!PN4&lt;-2),"",'Z-scores'!PN4)</f>
        <v/>
      </c>
      <c r="PZ4" s="7" t="str">
        <f>IF(OR('Z-scores'!PO4&gt;2,'Z-scores'!PO4&lt;-2),"",'Z-scores'!PO4)</f>
        <v/>
      </c>
      <c r="QA4" s="7">
        <f>IF(OR('Z-scores'!PP4&gt;2,'Z-scores'!PP4&lt;-2),"",'Z-scores'!PP4)</f>
        <v>-0.24254000000000001</v>
      </c>
      <c r="QB4" s="7" t="str">
        <f>IF(OR('Z-scores'!PQ4&gt;2,'Z-scores'!PQ4&lt;-2),"",'Z-scores'!PQ4)</f>
        <v/>
      </c>
      <c r="QC4" s="7" t="str">
        <f>IF(OR('Z-scores'!PR4&gt;2,'Z-scores'!PR4&lt;-2),"",'Z-scores'!PR4)</f>
        <v/>
      </c>
      <c r="QD4" s="7" t="str">
        <f>IF(OR('Z-scores'!PS4&gt;2,'Z-scores'!PS4&lt;-2),"",'Z-scores'!PS4)</f>
        <v/>
      </c>
      <c r="QE4" s="7">
        <f>IF(OR('Z-scores'!PT4&gt;2,'Z-scores'!PT4&lt;-2),"",'Z-scores'!PT4)</f>
        <v>-0.41909999999999997</v>
      </c>
      <c r="QF4" s="7">
        <f>IF(OR('Z-scores'!PU4&gt;2,'Z-scores'!PU4&lt;-2),"",'Z-scores'!PU4)</f>
        <v>0.59148000000000001</v>
      </c>
      <c r="QG4" s="7" t="str">
        <f>IF(OR('Z-scores'!PV4&gt;2,'Z-scores'!PV4&lt;-2),"",'Z-scores'!PV4)</f>
        <v/>
      </c>
      <c r="QH4" s="7" t="str">
        <f>IF(OR('Z-scores'!PW4&gt;2,'Z-scores'!PW4&lt;-2),"",'Z-scores'!PW4)</f>
        <v/>
      </c>
      <c r="QI4" s="7" t="str">
        <f>IF(OR('Z-scores'!PX4&gt;2,'Z-scores'!PX4&lt;-2),"",'Z-scores'!PX4)</f>
        <v/>
      </c>
      <c r="QJ4" s="7" t="str">
        <f>IF(OR('Z-scores'!PY4&gt;2,'Z-scores'!PY4&lt;-2),"",'Z-scores'!PY4)</f>
        <v/>
      </c>
      <c r="QK4" s="7" t="str">
        <f>IF(OR('Z-scores'!PZ4&gt;2,'Z-scores'!PZ4&lt;-2),"",'Z-scores'!PZ4)</f>
        <v/>
      </c>
      <c r="QL4" s="7" t="str">
        <f>IF(OR('Z-scores'!QA4&gt;2,'Z-scores'!QA4&lt;-2),"",'Z-scores'!QA4)</f>
        <v/>
      </c>
      <c r="QM4" s="7">
        <f>IF(OR('Z-scores'!QB4&gt;2,'Z-scores'!QB4&lt;-2),"",'Z-scores'!QB4)</f>
        <v>-0.39019999999999999</v>
      </c>
      <c r="QN4" s="7" t="str">
        <f>IF(OR('Z-scores'!QC4&gt;2,'Z-scores'!QC4&lt;-2),"",'Z-scores'!QC4)</f>
        <v/>
      </c>
      <c r="QO4" s="7" t="str">
        <f>IF(OR('Z-scores'!QD4&gt;2,'Z-scores'!QD4&lt;-2),"",'Z-scores'!QD4)</f>
        <v/>
      </c>
      <c r="QP4" s="7" t="str">
        <f>IF(OR('Z-scores'!QE4&gt;2,'Z-scores'!QE4&lt;-2),"",'Z-scores'!QE4)</f>
        <v/>
      </c>
      <c r="QQ4" s="7" t="str">
        <f>IF(OR('Z-scores'!QF4&gt;2,'Z-scores'!QF4&lt;-2),"",'Z-scores'!QF4)</f>
        <v/>
      </c>
      <c r="QR4" s="7">
        <f>IF(OR('Z-scores'!QG4&gt;2,'Z-scores'!QG4&lt;-2),"",'Z-scores'!QG4)</f>
        <v>-0.29171999999999998</v>
      </c>
      <c r="QS4" s="7">
        <f>IF(OR('Z-scores'!QH4&gt;2,'Z-scores'!QH4&lt;-2),"",'Z-scores'!QH4)</f>
        <v>1.98658</v>
      </c>
      <c r="QT4" s="7">
        <f>IF(OR('Z-scores'!QI4&gt;2,'Z-scores'!QI4&lt;-2),"",'Z-scores'!QI4)</f>
        <v>1.8903799999999999</v>
      </c>
      <c r="QU4" s="7">
        <f>IF(OR('Z-scores'!QJ4&gt;2,'Z-scores'!QJ4&lt;-2),"",'Z-scores'!QJ4)</f>
        <v>0.76041999999999998</v>
      </c>
      <c r="QV4" s="7" t="str">
        <f>IF(OR('Z-scores'!QK4&gt;2,'Z-scores'!QK4&lt;-2),"",'Z-scores'!QK4)</f>
        <v/>
      </c>
      <c r="QW4" s="7" t="str">
        <f>IF(OR('Z-scores'!QL4&gt;2,'Z-scores'!QL4&lt;-2),"",'Z-scores'!QL4)</f>
        <v/>
      </c>
      <c r="QX4" s="7" t="str">
        <f>IF(OR('Z-scores'!QM4&gt;2,'Z-scores'!QM4&lt;-2),"",'Z-scores'!QM4)</f>
        <v/>
      </c>
      <c r="QY4" s="7" t="str">
        <f>IF(OR('Z-scores'!QN4&gt;2,'Z-scores'!QN4&lt;-2),"",'Z-scores'!QN4)</f>
        <v/>
      </c>
      <c r="QZ4" s="7">
        <f>IF(OR('Z-scores'!QO4&gt;2,'Z-scores'!QO4&lt;-2),"",'Z-scores'!QO4)</f>
        <v>1.7059</v>
      </c>
      <c r="RA4" s="7" t="str">
        <f>IF(OR('Z-scores'!QP4&gt;2,'Z-scores'!QP4&lt;-2),"",'Z-scores'!QP4)</f>
        <v/>
      </c>
      <c r="RB4" s="7" t="str">
        <f>IF(OR('Z-scores'!QQ4&gt;2,'Z-scores'!QQ4&lt;-2),"",'Z-scores'!QQ4)</f>
        <v/>
      </c>
      <c r="RC4" s="7" t="str">
        <f>IF(OR('Z-scores'!QR4&gt;2,'Z-scores'!QR4&lt;-2),"",'Z-scores'!QR4)</f>
        <v/>
      </c>
      <c r="RD4" s="7">
        <f>IF(OR('Z-scores'!QS4&gt;2,'Z-scores'!QS4&lt;-2),"",'Z-scores'!QS4)</f>
        <v>-0.47231000000000001</v>
      </c>
      <c r="RE4" s="7">
        <f>IF(OR('Z-scores'!QT4&gt;2,'Z-scores'!QT4&lt;-2),"",'Z-scores'!QT4)</f>
        <v>-0.23038</v>
      </c>
      <c r="RF4" s="7" t="str">
        <f>IF(OR('Z-scores'!QU4&gt;2,'Z-scores'!QU4&lt;-2),"",'Z-scores'!QU4)</f>
        <v/>
      </c>
      <c r="RG4" s="7">
        <f>IF(OR('Z-scores'!QV4&gt;2,'Z-scores'!QV4&lt;-2),"",'Z-scores'!QV4)</f>
        <v>-0.45196999999999998</v>
      </c>
      <c r="RH4" s="7">
        <f>IF(OR('Z-scores'!QW4&gt;2,'Z-scores'!QW4&lt;-2),"",'Z-scores'!QW4)</f>
        <v>-0.56154999999999999</v>
      </c>
      <c r="RI4" s="7" t="str">
        <f>IF(OR('Z-scores'!QX4&gt;2,'Z-scores'!QX4&lt;-2),"",'Z-scores'!QX4)</f>
        <v/>
      </c>
      <c r="RJ4" s="7" t="str">
        <f>IF(OR('Z-scores'!QY4&gt;2,'Z-scores'!QY4&lt;-2),"",'Z-scores'!QY4)</f>
        <v/>
      </c>
      <c r="RK4" s="7">
        <f>IF(OR('Z-scores'!QZ4&gt;2,'Z-scores'!QZ4&lt;-2),"",'Z-scores'!QZ4)</f>
        <v>1.60371</v>
      </c>
      <c r="RL4" s="7" t="str">
        <f>IF(OR('Z-scores'!RA4&gt;2,'Z-scores'!RA4&lt;-2),"",'Z-scores'!RA4)</f>
        <v/>
      </c>
      <c r="RM4" s="7" t="str">
        <f>IF(OR('Z-scores'!RB4&gt;2,'Z-scores'!RB4&lt;-2),"",'Z-scores'!RB4)</f>
        <v/>
      </c>
      <c r="RN4" s="7" t="str">
        <f>IF(OR('Z-scores'!RC4&gt;2,'Z-scores'!RC4&lt;-2),"",'Z-scores'!RC4)</f>
        <v/>
      </c>
      <c r="RO4" s="7">
        <f>IF(OR('Z-scores'!RD4&gt;2,'Z-scores'!RD4&lt;-2),"",'Z-scores'!RD4)</f>
        <v>1.9599999999999999E-2</v>
      </c>
      <c r="RP4" s="7">
        <f>IF(OR('Z-scores'!RE4&gt;2,'Z-scores'!RE4&lt;-2),"",'Z-scores'!RE4)</f>
        <v>1.15665</v>
      </c>
      <c r="RQ4" s="7" t="str">
        <f>IF(OR('Z-scores'!RF4&gt;2,'Z-scores'!RF4&lt;-2),"",'Z-scores'!RF4)</f>
        <v/>
      </c>
      <c r="RR4" s="7">
        <f>IF(OR('Z-scores'!RG4&gt;2,'Z-scores'!RG4&lt;-2),"",'Z-scores'!RG4)</f>
        <v>1.33474</v>
      </c>
      <c r="RS4" s="7" t="str">
        <f>IF(OR('Z-scores'!RH4&gt;2,'Z-scores'!RH4&lt;-2),"",'Z-scores'!RH4)</f>
        <v/>
      </c>
      <c r="RT4" s="7">
        <f>IF(OR('Z-scores'!RI4&gt;2,'Z-scores'!RI4&lt;-2),"",'Z-scores'!RI4)</f>
        <v>0.36586999999999997</v>
      </c>
      <c r="RU4" s="7">
        <f>IF(OR('Z-scores'!RJ4&gt;2,'Z-scores'!RJ4&lt;-2),"",'Z-scores'!RJ4)</f>
        <v>-0.47904000000000002</v>
      </c>
      <c r="RV4" s="7">
        <f>IF(OR('Z-scores'!RK4&gt;2,'Z-scores'!RK4&lt;-2),"",'Z-scores'!RK4)</f>
        <v>-0.60614999999999997</v>
      </c>
      <c r="RW4" s="7">
        <f>IF(OR('Z-scores'!RL4&gt;2,'Z-scores'!RL4&lt;-2),"",'Z-scores'!RL4)</f>
        <v>0.56362999999999996</v>
      </c>
      <c r="RX4" s="7">
        <f>IF(OR('Z-scores'!RM4&gt;2,'Z-scores'!RM4&lt;-2),"",'Z-scores'!RM4)</f>
        <v>1.4828600000000001</v>
      </c>
      <c r="RY4" s="7" t="str">
        <f>IF(OR('Z-scores'!RN4&gt;2,'Z-scores'!RN4&lt;-2),"",'Z-scores'!RN4)</f>
        <v/>
      </c>
      <c r="RZ4" s="7" t="str">
        <f>IF(OR('Z-scores'!RO4&gt;2,'Z-scores'!RO4&lt;-2),"",'Z-scores'!RO4)</f>
        <v/>
      </c>
      <c r="SA4" s="7" t="str">
        <f>IF(OR('Z-scores'!RP4&gt;2,'Z-scores'!RP4&lt;-2),"",'Z-scores'!RP4)</f>
        <v/>
      </c>
      <c r="SB4" s="7" t="str">
        <f>IF(OR('Z-scores'!RQ4&gt;2,'Z-scores'!RQ4&lt;-2),"",'Z-scores'!RQ4)</f>
        <v/>
      </c>
      <c r="SC4" s="7" t="str">
        <f>IF(OR('Z-scores'!RR4&gt;2,'Z-scores'!RR4&lt;-2),"",'Z-scores'!RR4)</f>
        <v/>
      </c>
      <c r="SD4" s="7" t="str">
        <f>IF(OR('Z-scores'!RS4&gt;2,'Z-scores'!RS4&lt;-2),"",'Z-scores'!RS4)</f>
        <v/>
      </c>
      <c r="SE4" s="7" t="str">
        <f>IF(OR('Z-scores'!RT4&gt;2,'Z-scores'!RT4&lt;-2),"",'Z-scores'!RT4)</f>
        <v/>
      </c>
      <c r="SF4" s="7" t="str">
        <f>IF(OR('Z-scores'!RU4&gt;2,'Z-scores'!RU4&lt;-2),"",'Z-scores'!RU4)</f>
        <v/>
      </c>
      <c r="SG4" s="7" t="str">
        <f>IF(OR('Z-scores'!RV4&gt;2,'Z-scores'!RV4&lt;-2),"",'Z-scores'!RV4)</f>
        <v/>
      </c>
      <c r="SH4" s="7" t="str">
        <f>IF(OR('Z-scores'!RW4&gt;2,'Z-scores'!RW4&lt;-2),"",'Z-scores'!RW4)</f>
        <v/>
      </c>
      <c r="SI4" s="7">
        <f>IF(OR('Z-scores'!RX4&gt;2,'Z-scores'!RX4&lt;-2),"",'Z-scores'!RX4)</f>
        <v>-0.30325999999999997</v>
      </c>
      <c r="SJ4" s="7" t="str">
        <f>IF(OR('Z-scores'!RY4&gt;2,'Z-scores'!RY4&lt;-2),"",'Z-scores'!RY4)</f>
        <v/>
      </c>
      <c r="SK4" s="7" t="str">
        <f>IF(OR('Z-scores'!RZ4&gt;2,'Z-scores'!RZ4&lt;-2),"",'Z-scores'!RZ4)</f>
        <v/>
      </c>
      <c r="SL4" s="7" t="str">
        <f>IF(OR('Z-scores'!SA4&gt;2,'Z-scores'!SA4&lt;-2),"",'Z-scores'!SA4)</f>
        <v/>
      </c>
      <c r="SM4" s="7">
        <f>IF(OR('Z-scores'!SB4&gt;2,'Z-scores'!SB4&lt;-2),"",'Z-scores'!SB4)</f>
        <v>-0.27415</v>
      </c>
      <c r="SN4" s="7">
        <f>IF(OR('Z-scores'!SC4&gt;2,'Z-scores'!SC4&lt;-2),"",'Z-scores'!SC4)</f>
        <v>0.92074</v>
      </c>
      <c r="SO4" s="7">
        <f>IF(OR('Z-scores'!SD4&gt;2,'Z-scores'!SD4&lt;-2),"",'Z-scores'!SD4)</f>
        <v>1.7934399999999999</v>
      </c>
      <c r="SP4" s="7">
        <f>IF(OR('Z-scores'!SE4&gt;2,'Z-scores'!SE4&lt;-2),"",'Z-scores'!SE4)</f>
        <v>-0.38402999999999998</v>
      </c>
      <c r="SQ4" s="7" t="str">
        <f>IF(OR('Z-scores'!SF4&gt;2,'Z-scores'!SF4&lt;-2),"",'Z-scores'!SF4)</f>
        <v/>
      </c>
      <c r="SR4" s="7" t="str">
        <f>IF(OR('Z-scores'!SG4&gt;2,'Z-scores'!SG4&lt;-2),"",'Z-scores'!SG4)</f>
        <v/>
      </c>
      <c r="SS4" s="7" t="str">
        <f>IF(OR('Z-scores'!SH4&gt;2,'Z-scores'!SH4&lt;-2),"",'Z-scores'!SH4)</f>
        <v/>
      </c>
      <c r="ST4" s="7" t="str">
        <f>IF(OR('Z-scores'!SI4&gt;2,'Z-scores'!SI4&lt;-2),"",'Z-scores'!SI4)</f>
        <v/>
      </c>
      <c r="SU4" s="7" t="str">
        <f>IF(OR('Z-scores'!SJ4&gt;2,'Z-scores'!SJ4&lt;-2),"",'Z-scores'!SJ4)</f>
        <v/>
      </c>
      <c r="SV4" s="7" t="str">
        <f>IF(OR('Z-scores'!SK4&gt;2,'Z-scores'!SK4&lt;-2),"",'Z-scores'!SK4)</f>
        <v/>
      </c>
      <c r="SW4" s="7" t="str">
        <f>IF(OR('Z-scores'!SL4&gt;2,'Z-scores'!SL4&lt;-2),"",'Z-scores'!SL4)</f>
        <v/>
      </c>
      <c r="SX4" s="7" t="str">
        <f>IF(OR('Z-scores'!SM4&gt;2,'Z-scores'!SM4&lt;-2),"",'Z-scores'!SM4)</f>
        <v/>
      </c>
      <c r="SY4" s="7">
        <f>IF(OR('Z-scores'!SN4&gt;2,'Z-scores'!SN4&lt;-2),"",'Z-scores'!SN4)</f>
        <v>-3.875E-2</v>
      </c>
      <c r="SZ4" s="7" t="str">
        <f>IF(OR('Z-scores'!SO4&gt;2,'Z-scores'!SO4&lt;-2),"",'Z-scores'!SO4)</f>
        <v/>
      </c>
      <c r="TA4" s="7">
        <f>IF(OR('Z-scores'!SP4&gt;2,'Z-scores'!SP4&lt;-2),"",'Z-scores'!SP4)</f>
        <v>-0.48698000000000002</v>
      </c>
      <c r="TB4" s="7">
        <f>IF(OR('Z-scores'!SQ4&gt;2,'Z-scores'!SQ4&lt;-2),"",'Z-scores'!SQ4)</f>
        <v>1.7654799999999999</v>
      </c>
      <c r="TC4" s="7" t="str">
        <f>IF(OR('Z-scores'!SR4&gt;2,'Z-scores'!SR4&lt;-2),"",'Z-scores'!SR4)</f>
        <v/>
      </c>
      <c r="TD4" s="7" t="str">
        <f>IF(OR('Z-scores'!SS4&gt;2,'Z-scores'!SS4&lt;-2),"",'Z-scores'!SS4)</f>
        <v/>
      </c>
      <c r="TE4" s="7" t="str">
        <f>IF(OR('Z-scores'!ST4&gt;2,'Z-scores'!ST4&lt;-2),"",'Z-scores'!ST4)</f>
        <v/>
      </c>
      <c r="TF4" s="7" t="str">
        <f>IF(OR('Z-scores'!SU4&gt;2,'Z-scores'!SU4&lt;-2),"",'Z-scores'!SU4)</f>
        <v/>
      </c>
      <c r="TG4" s="7" t="str">
        <f>IF(OR('Z-scores'!SV4&gt;2,'Z-scores'!SV4&lt;-2),"",'Z-scores'!SV4)</f>
        <v/>
      </c>
      <c r="TH4" s="7" t="str">
        <f>IF(OR('Z-scores'!SW4&gt;2,'Z-scores'!SW4&lt;-2),"",'Z-scores'!SW4)</f>
        <v/>
      </c>
      <c r="TI4" s="7" t="str">
        <f>IF(OR('Z-scores'!SX4&gt;2,'Z-scores'!SX4&lt;-2),"",'Z-scores'!SX4)</f>
        <v/>
      </c>
      <c r="TJ4" s="7">
        <f>IF(OR('Z-scores'!SY4&gt;2,'Z-scores'!SY4&lt;-2),"",'Z-scores'!SY4)</f>
        <v>1.87079</v>
      </c>
      <c r="TK4" s="7" t="str">
        <f>IF(OR('Z-scores'!SZ4&gt;2,'Z-scores'!SZ4&lt;-2),"",'Z-scores'!SZ4)</f>
        <v/>
      </c>
      <c r="TL4" s="7" t="str">
        <f>IF(OR('Z-scores'!TA4&gt;2,'Z-scores'!TA4&lt;-2),"",'Z-scores'!TA4)</f>
        <v/>
      </c>
      <c r="TM4" s="7" t="str">
        <f>IF(OR('Z-scores'!TB4&gt;2,'Z-scores'!TB4&lt;-2),"",'Z-scores'!TB4)</f>
        <v/>
      </c>
      <c r="TN4" s="7" t="str">
        <f>IF(OR('Z-scores'!TC4&gt;2,'Z-scores'!TC4&lt;-2),"",'Z-scores'!TC4)</f>
        <v/>
      </c>
      <c r="TO4" s="7">
        <f>IF(OR('Z-scores'!TD4&gt;2,'Z-scores'!TD4&lt;-2),"",'Z-scores'!TD4)</f>
        <v>-0.53659000000000001</v>
      </c>
      <c r="TP4" s="7" t="str">
        <f>IF(OR('Z-scores'!TE4&gt;2,'Z-scores'!TE4&lt;-2),"",'Z-scores'!TE4)</f>
        <v/>
      </c>
      <c r="TQ4" s="7">
        <f>IF(OR('Z-scores'!TF4&gt;2,'Z-scores'!TF4&lt;-2),"",'Z-scores'!TF4)</f>
        <v>0.11615</v>
      </c>
      <c r="TR4" s="7" t="str">
        <f>IF(OR('Z-scores'!TG4&gt;2,'Z-scores'!TG4&lt;-2),"",'Z-scores'!TG4)</f>
        <v/>
      </c>
      <c r="TS4" s="7">
        <f>IF(OR('Z-scores'!TH4&gt;2,'Z-scores'!TH4&lt;-2),"",'Z-scores'!TH4)</f>
        <v>1.36957</v>
      </c>
      <c r="TT4" s="7" t="str">
        <f>IF(OR('Z-scores'!TI4&gt;2,'Z-scores'!TI4&lt;-2),"",'Z-scores'!TI4)</f>
        <v/>
      </c>
      <c r="TU4" s="7" t="str">
        <f>IF(OR('Z-scores'!TJ4&gt;2,'Z-scores'!TJ4&lt;-2),"",'Z-scores'!TJ4)</f>
        <v/>
      </c>
      <c r="TV4" s="7">
        <f>IF(OR('Z-scores'!TK4&gt;2,'Z-scores'!TK4&lt;-2),"",'Z-scores'!TK4)</f>
        <v>-0.31146000000000001</v>
      </c>
      <c r="TW4" s="7">
        <f>IF(OR('Z-scores'!TL4&gt;2,'Z-scores'!TL4&lt;-2),"",'Z-scores'!TL4)</f>
        <v>1.6079600000000001</v>
      </c>
      <c r="TX4" s="7" t="str">
        <f>IF(OR('Z-scores'!TM4&gt;2,'Z-scores'!TM4&lt;-2),"",'Z-scores'!TM4)</f>
        <v/>
      </c>
      <c r="TY4" s="7" t="str">
        <f>IF(OR('Z-scores'!TN4&gt;2,'Z-scores'!TN4&lt;-2),"",'Z-scores'!TN4)</f>
        <v/>
      </c>
      <c r="TZ4" s="7">
        <f>IF(OR('Z-scores'!TO4&gt;2,'Z-scores'!TO4&lt;-2),"",'Z-scores'!TO4)</f>
        <v>-0.65064</v>
      </c>
      <c r="UA4" s="7" t="str">
        <f>IF(OR('Z-scores'!TP4&gt;2,'Z-scores'!TP4&lt;-2),"",'Z-scores'!TP4)</f>
        <v/>
      </c>
      <c r="UB4" s="7">
        <f>IF(OR('Z-scores'!TQ4&gt;2,'Z-scores'!TQ4&lt;-2),"",'Z-scores'!TQ4)</f>
        <v>0.64549999999999996</v>
      </c>
      <c r="UC4" s="7" t="str">
        <f>IF(OR('Z-scores'!TR4&gt;2,'Z-scores'!TR4&lt;-2),"",'Z-scores'!TR4)</f>
        <v/>
      </c>
      <c r="UD4" s="7">
        <f>IF(OR('Z-scores'!TS4&gt;2,'Z-scores'!TS4&lt;-2),"",'Z-scores'!TS4)</f>
        <v>1.3478600000000001</v>
      </c>
      <c r="UE4" s="7" t="str">
        <f>IF(OR('Z-scores'!TT4&gt;2,'Z-scores'!TT4&lt;-2),"",'Z-scores'!TT4)</f>
        <v/>
      </c>
      <c r="UF4" s="7">
        <f>IF(OR('Z-scores'!TU4&gt;2,'Z-scores'!TU4&lt;-2),"",'Z-scores'!TU4)</f>
        <v>0.29437999999999998</v>
      </c>
      <c r="UG4" s="7" t="str">
        <f>IF(OR('Z-scores'!TV4&gt;2,'Z-scores'!TV4&lt;-2),"",'Z-scores'!TV4)</f>
        <v/>
      </c>
      <c r="UH4" s="7">
        <f>IF(OR('Z-scores'!TW4&gt;2,'Z-scores'!TW4&lt;-2),"",'Z-scores'!TW4)</f>
        <v>1.4984</v>
      </c>
      <c r="UI4" s="7">
        <f>IF(OR('Z-scores'!TX4&gt;2,'Z-scores'!TX4&lt;-2),"",'Z-scores'!TX4)</f>
        <v>-0.10649</v>
      </c>
      <c r="UJ4" s="7" t="str">
        <f>IF(OR('Z-scores'!TY4&gt;2,'Z-scores'!TY4&lt;-2),"",'Z-scores'!TY4)</f>
        <v/>
      </c>
      <c r="UK4" s="7">
        <f>IF(OR('Z-scores'!TZ4&gt;2,'Z-scores'!TZ4&lt;-2),"",'Z-scores'!TZ4)</f>
        <v>-0.22789999999999999</v>
      </c>
      <c r="UL4" s="7">
        <f>IF(OR('Z-scores'!UA4&gt;2,'Z-scores'!UA4&lt;-2),"",'Z-scores'!UA4)</f>
        <v>-0.44912999999999997</v>
      </c>
      <c r="UM4" s="7">
        <f>IF(OR('Z-scores'!UB4&gt;2,'Z-scores'!UB4&lt;-2),"",'Z-scores'!UB4)</f>
        <v>0.80471999999999999</v>
      </c>
      <c r="UN4" s="7">
        <f>IF(OR('Z-scores'!UC4&gt;2,'Z-scores'!UC4&lt;-2),"",'Z-scores'!UC4)</f>
        <v>0.90795999999999999</v>
      </c>
      <c r="UO4" s="7" t="str">
        <f>IF(OR('Z-scores'!UD4&gt;2,'Z-scores'!UD4&lt;-2),"",'Z-scores'!UD4)</f>
        <v/>
      </c>
      <c r="UP4" s="7" t="e">
        <f>IF(OR('Z-scores'!#REF!&gt;2,'Z-scores'!#REF!&lt;-2),"",'Z-scores'!#REF!)</f>
        <v>#REF!</v>
      </c>
    </row>
    <row r="5" spans="1:562" x14ac:dyDescent="0.25">
      <c r="A5">
        <v>143</v>
      </c>
      <c r="B5">
        <v>0</v>
      </c>
      <c r="C5" s="7" t="e">
        <f>IF(OR('Z-scores'!#REF!&gt;2,'Z-scores'!#REF!&lt;-2),"",'Z-scores'!#REF!)</f>
        <v>#REF!</v>
      </c>
      <c r="D5" s="7" t="e">
        <f>IF(OR('Z-scores'!#REF!&gt;2,'Z-scores'!#REF!&lt;-2),"",'Z-scores'!#REF!)</f>
        <v>#REF!</v>
      </c>
      <c r="E5" s="7" t="e">
        <f>IF(OR('Z-scores'!#REF!&gt;2,'Z-scores'!#REF!&lt;-2),"",'Z-scores'!#REF!)</f>
        <v>#REF!</v>
      </c>
      <c r="F5" s="7" t="e">
        <f>IF(OR('Z-scores'!#REF!&gt;2,'Z-scores'!#REF!&lt;-2),"",'Z-scores'!#REF!)</f>
        <v>#REF!</v>
      </c>
      <c r="G5" s="7" t="e">
        <f>IF(OR('Z-scores'!#REF!&gt;2,'Z-scores'!#REF!&lt;-2),"",'Z-scores'!#REF!)</f>
        <v>#REF!</v>
      </c>
      <c r="H5" s="7" t="e">
        <f>IF(OR('Z-scores'!#REF!&gt;2,'Z-scores'!#REF!&lt;-2),"",'Z-scores'!#REF!)</f>
        <v>#REF!</v>
      </c>
      <c r="I5" s="7" t="e">
        <f>IF(OR('Z-scores'!#REF!&gt;2,'Z-scores'!#REF!&lt;-2),"",'Z-scores'!#REF!)</f>
        <v>#REF!</v>
      </c>
      <c r="J5" s="7" t="e">
        <f>IF(OR('Z-scores'!#REF!&gt;2,'Z-scores'!#REF!&lt;-2),"",'Z-scores'!#REF!)</f>
        <v>#REF!</v>
      </c>
      <c r="K5" s="7" t="e">
        <f>IF(OR('Z-scores'!#REF!&gt;2,'Z-scores'!#REF!&lt;-2),"",'Z-scores'!#REF!)</f>
        <v>#REF!</v>
      </c>
      <c r="L5" s="7" t="e">
        <f>IF(OR('Z-scores'!#REF!&gt;2,'Z-scores'!#REF!&lt;-2),"",'Z-scores'!#REF!)</f>
        <v>#REF!</v>
      </c>
      <c r="M5" s="7" t="e">
        <f>IF(OR('Z-scores'!#REF!&gt;2,'Z-scores'!#REF!&lt;-2),"",'Z-scores'!#REF!)</f>
        <v>#REF!</v>
      </c>
      <c r="N5" s="7">
        <f>IF(OR('Z-scores'!C5&gt;2,'Z-scores'!C5&lt;-2),"",'Z-scores'!C5)</f>
        <v>-0.38882</v>
      </c>
      <c r="O5" s="7">
        <f>IF(OR('Z-scores'!D5&gt;2,'Z-scores'!D5&lt;-2),"",'Z-scores'!D5)</f>
        <v>-0.34815000000000002</v>
      </c>
      <c r="P5" s="7">
        <f>IF(OR('Z-scores'!E5&gt;2,'Z-scores'!E5&lt;-2),"",'Z-scores'!E5)</f>
        <v>-0.46360000000000001</v>
      </c>
      <c r="Q5" s="7">
        <f>IF(OR('Z-scores'!F5&gt;2,'Z-scores'!F5&lt;-2),"",'Z-scores'!F5)</f>
        <v>-1.31575</v>
      </c>
      <c r="R5" s="7">
        <f>IF(OR('Z-scores'!G5&gt;2,'Z-scores'!G5&lt;-2),"",'Z-scores'!G5)</f>
        <v>-1.27556</v>
      </c>
      <c r="S5" s="7">
        <f>IF(OR('Z-scores'!H5&gt;2,'Z-scores'!H5&lt;-2),"",'Z-scores'!H5)</f>
        <v>-0.47255999999999998</v>
      </c>
      <c r="T5" s="7">
        <f>IF(OR('Z-scores'!I5&gt;2,'Z-scores'!I5&lt;-2),"",'Z-scores'!I5)</f>
        <v>-0.48820000000000002</v>
      </c>
      <c r="U5" s="7">
        <f>IF(OR('Z-scores'!J5&gt;2,'Z-scores'!J5&lt;-2),"",'Z-scores'!J5)</f>
        <v>-0.62285000000000001</v>
      </c>
      <c r="V5" s="7">
        <f>IF(OR('Z-scores'!K5&gt;2,'Z-scores'!K5&lt;-2),"",'Z-scores'!K5)</f>
        <v>-0.67954999999999999</v>
      </c>
      <c r="W5" s="7">
        <f>IF(OR('Z-scores'!L5&gt;2,'Z-scores'!L5&lt;-2),"",'Z-scores'!L5)</f>
        <v>-1.17594</v>
      </c>
      <c r="X5" s="7">
        <f>IF(OR('Z-scores'!M5&gt;2,'Z-scores'!M5&lt;-2),"",'Z-scores'!M5)</f>
        <v>-1.1998500000000001</v>
      </c>
      <c r="Y5" s="7">
        <f>IF(OR('Z-scores'!N5&gt;2,'Z-scores'!N5&lt;-2),"",'Z-scores'!N5)</f>
        <v>-0.39241999999999999</v>
      </c>
      <c r="Z5" s="7">
        <f>IF(OR('Z-scores'!O5&gt;2,'Z-scores'!O5&lt;-2),"",'Z-scores'!O5)</f>
        <v>-0.32638</v>
      </c>
      <c r="AA5" s="7">
        <f>IF(OR('Z-scores'!P5&gt;2,'Z-scores'!P5&lt;-2),"",'Z-scores'!P5)</f>
        <v>-1.284</v>
      </c>
      <c r="AB5" s="7">
        <f>IF(OR('Z-scores'!Q5&gt;2,'Z-scores'!Q5&lt;-2),"",'Z-scores'!Q5)</f>
        <v>-1.7997099999999999</v>
      </c>
      <c r="AC5" s="7">
        <f>IF(OR('Z-scores'!R5&gt;2,'Z-scores'!R5&lt;-2),"",'Z-scores'!R5)</f>
        <v>-1.35524</v>
      </c>
      <c r="AD5" s="7">
        <f>IF(OR('Z-scores'!S5&gt;2,'Z-scores'!S5&lt;-2),"",'Z-scores'!S5)</f>
        <v>-0.77776000000000001</v>
      </c>
      <c r="AE5" s="7">
        <f>IF(OR('Z-scores'!T5&gt;2,'Z-scores'!T5&lt;-2),"",'Z-scores'!T5)</f>
        <v>-1.0886800000000001</v>
      </c>
      <c r="AF5" s="7">
        <f>IF(OR('Z-scores'!U5&gt;2,'Z-scores'!U5&lt;-2),"",'Z-scores'!U5)</f>
        <v>-1.2062200000000001</v>
      </c>
      <c r="AG5" s="7">
        <f>IF(OR('Z-scores'!V5&gt;2,'Z-scores'!V5&lt;-2),"",'Z-scores'!V5)</f>
        <v>-1.47818</v>
      </c>
      <c r="AH5" s="7">
        <f>IF(OR('Z-scores'!W5&gt;2,'Z-scores'!W5&lt;-2),"",'Z-scores'!W5)</f>
        <v>-1.8496300000000001</v>
      </c>
      <c r="AI5" s="7">
        <f>IF(OR('Z-scores'!X5&gt;2,'Z-scores'!X5&lt;-2),"",'Z-scores'!X5)</f>
        <v>-1.79125</v>
      </c>
      <c r="AJ5" s="7">
        <f>IF(OR('Z-scores'!Y5&gt;2,'Z-scores'!Y5&lt;-2),"",'Z-scores'!Y5)</f>
        <v>-0.90747999999999995</v>
      </c>
      <c r="AK5" s="7">
        <f>IF(OR('Z-scores'!Z5&gt;2,'Z-scores'!Z5&lt;-2),"",'Z-scores'!Z5)</f>
        <v>-0.88139000000000001</v>
      </c>
      <c r="AL5" s="7">
        <f>IF(OR('Z-scores'!AA5&gt;2,'Z-scores'!AA5&lt;-2),"",'Z-scores'!AA5)</f>
        <v>-0.66722999999999999</v>
      </c>
      <c r="AM5" s="7">
        <f>IF(OR('Z-scores'!AB5&gt;2,'Z-scores'!AB5&lt;-2),"",'Z-scores'!AB5)</f>
        <v>-1.1851499999999999</v>
      </c>
      <c r="AN5" s="7">
        <f>IF(OR('Z-scores'!AC5&gt;2,'Z-scores'!AC5&lt;-2),"",'Z-scores'!AC5)</f>
        <v>-1.36171</v>
      </c>
      <c r="AO5" s="7">
        <f>IF(OR('Z-scores'!AD5&gt;2,'Z-scores'!AD5&lt;-2),"",'Z-scores'!AD5)</f>
        <v>-1.31474</v>
      </c>
      <c r="AP5" s="7">
        <f>IF(OR('Z-scores'!AE5&gt;2,'Z-scores'!AE5&lt;-2),"",'Z-scores'!AE5)</f>
        <v>-1.6620999999999999</v>
      </c>
      <c r="AQ5" s="7">
        <f>IF(OR('Z-scores'!AF5&gt;2,'Z-scores'!AF5&lt;-2),"",'Z-scores'!AF5)</f>
        <v>-0.91452</v>
      </c>
      <c r="AR5" s="7">
        <f>IF(OR('Z-scores'!AG5&gt;2,'Z-scores'!AG5&lt;-2),"",'Z-scores'!AG5)</f>
        <v>-0.74653000000000003</v>
      </c>
      <c r="AS5" s="7">
        <f>IF(OR('Z-scores'!AH5&gt;2,'Z-scores'!AH5&lt;-2),"",'Z-scores'!AH5)</f>
        <v>-0.37962000000000001</v>
      </c>
      <c r="AT5" s="7">
        <f>IF(OR('Z-scores'!AI5&gt;2,'Z-scores'!AI5&lt;-2),"",'Z-scores'!AI5)</f>
        <v>-0.52817999999999998</v>
      </c>
      <c r="AU5" s="7">
        <f>IF(OR('Z-scores'!AJ5&gt;2,'Z-scores'!AJ5&lt;-2),"",'Z-scores'!AJ5)</f>
        <v>-0.43162</v>
      </c>
      <c r="AV5" s="7">
        <f>IF(OR('Z-scores'!AK5&gt;2,'Z-scores'!AK5&lt;-2),"",'Z-scores'!AK5)</f>
        <v>-0.63277000000000005</v>
      </c>
      <c r="AW5" s="7">
        <f>IF(OR('Z-scores'!AL5&gt;2,'Z-scores'!AL5&lt;-2),"",'Z-scores'!AL5)</f>
        <v>-0.71769000000000005</v>
      </c>
      <c r="AX5" s="7">
        <f>IF(OR('Z-scores'!AM5&gt;2,'Z-scores'!AM5&lt;-2),"",'Z-scores'!AM5)</f>
        <v>-0.50004999999999999</v>
      </c>
      <c r="AY5" s="7">
        <f>IF(OR('Z-scores'!AN5&gt;2,'Z-scores'!AN5&lt;-2),"",'Z-scores'!AN5)</f>
        <v>-0.98046</v>
      </c>
      <c r="AZ5" s="7">
        <f>IF(OR('Z-scores'!AO5&gt;2,'Z-scores'!AO5&lt;-2),"",'Z-scores'!AO5)</f>
        <v>-1.55582</v>
      </c>
      <c r="BA5" s="7">
        <f>IF(OR('Z-scores'!AP5&gt;2,'Z-scores'!AP5&lt;-2),"",'Z-scores'!AP5)</f>
        <v>-1.0581</v>
      </c>
      <c r="BB5" s="7">
        <f>IF(OR('Z-scores'!AQ5&gt;2,'Z-scores'!AQ5&lt;-2),"",'Z-scores'!AQ5)</f>
        <v>-0.69543999999999995</v>
      </c>
      <c r="BC5" s="7">
        <f>IF(OR('Z-scores'!AR5&gt;2,'Z-scores'!AR5&lt;-2),"",'Z-scores'!AR5)</f>
        <v>-0.98236999999999997</v>
      </c>
      <c r="BD5" s="7">
        <f>IF(OR('Z-scores'!AS5&gt;2,'Z-scores'!AS5&lt;-2),"",'Z-scores'!AS5)</f>
        <v>-1.17401</v>
      </c>
      <c r="BE5" s="7">
        <f>IF(OR('Z-scores'!AT5&gt;2,'Z-scores'!AT5&lt;-2),"",'Z-scores'!AT5)</f>
        <v>-1.1158699999999999</v>
      </c>
      <c r="BF5" s="7">
        <f>IF(OR('Z-scores'!AU5&gt;2,'Z-scores'!AU5&lt;-2),"",'Z-scores'!AU5)</f>
        <v>-1.1182700000000001</v>
      </c>
      <c r="BG5" s="7">
        <f>IF(OR('Z-scores'!AV5&gt;2,'Z-scores'!AV5&lt;-2),"",'Z-scores'!AV5)</f>
        <v>-1.1479200000000001</v>
      </c>
      <c r="BH5" s="7">
        <f>IF(OR('Z-scores'!AW5&gt;2,'Z-scores'!AW5&lt;-2),"",'Z-scores'!AW5)</f>
        <v>-1.6916</v>
      </c>
      <c r="BI5" s="7">
        <f>IF(OR('Z-scores'!AX5&gt;2,'Z-scores'!AX5&lt;-2),"",'Z-scores'!AX5)</f>
        <v>-0.93374000000000001</v>
      </c>
      <c r="BJ5" s="7">
        <f>IF(OR('Z-scores'!AY5&gt;2,'Z-scores'!AY5&lt;-2),"",'Z-scores'!AY5)</f>
        <v>-0.42342999999999997</v>
      </c>
      <c r="BK5" s="7">
        <f>IF(OR('Z-scores'!AZ5&gt;2,'Z-scores'!AZ5&lt;-2),"",'Z-scores'!AZ5)</f>
        <v>-1.5615699999999999</v>
      </c>
      <c r="BL5" s="7">
        <f>IF(OR('Z-scores'!BA5&gt;2,'Z-scores'!BA5&lt;-2),"",'Z-scores'!BA5)</f>
        <v>-1.76058</v>
      </c>
      <c r="BM5" s="7">
        <f>IF(OR('Z-scores'!BB5&gt;2,'Z-scores'!BB5&lt;-2),"",'Z-scores'!BB5)</f>
        <v>-1.6716</v>
      </c>
      <c r="BN5" s="7">
        <f>IF(OR('Z-scores'!BC5&gt;2,'Z-scores'!BC5&lt;-2),"",'Z-scores'!BC5)</f>
        <v>-1.2139800000000001</v>
      </c>
      <c r="BO5" s="7">
        <f>IF(OR('Z-scores'!BD5&gt;2,'Z-scores'!BD5&lt;-2),"",'Z-scores'!BD5)</f>
        <v>-1.2049099999999999</v>
      </c>
      <c r="BP5" s="7">
        <f>IF(OR('Z-scores'!BE5&gt;2,'Z-scores'!BE5&lt;-2),"",'Z-scores'!BE5)</f>
        <v>-1.1491499999999999</v>
      </c>
      <c r="BQ5" s="7">
        <f>IF(OR('Z-scores'!BF5&gt;2,'Z-scores'!BF5&lt;-2),"",'Z-scores'!BF5)</f>
        <v>-1.1596299999999999</v>
      </c>
      <c r="BR5" s="7">
        <f>IF(OR('Z-scores'!BG5&gt;2,'Z-scores'!BG5&lt;-2),"",'Z-scores'!BG5)</f>
        <v>-0.90917999999999999</v>
      </c>
      <c r="BS5" s="7">
        <f>IF(OR('Z-scores'!BH5&gt;2,'Z-scores'!BH5&lt;-2),"",'Z-scores'!BH5)</f>
        <v>-0.77893999999999997</v>
      </c>
      <c r="BT5" s="7">
        <f>IF(OR('Z-scores'!BI5&gt;2,'Z-scores'!BI5&lt;-2),"",'Z-scores'!BI5)</f>
        <v>-0.62763000000000002</v>
      </c>
      <c r="BU5" s="7">
        <f>IF(OR('Z-scores'!BJ5&gt;2,'Z-scores'!BJ5&lt;-2),"",'Z-scores'!BJ5)</f>
        <v>-0.47383999999999998</v>
      </c>
      <c r="BV5" s="7">
        <f>IF(OR('Z-scores'!BK5&gt;2,'Z-scores'!BK5&lt;-2),"",'Z-scores'!BK5)</f>
        <v>-0.28974</v>
      </c>
      <c r="BW5" s="7">
        <f>IF(OR('Z-scores'!BL5&gt;2,'Z-scores'!BL5&lt;-2),"",'Z-scores'!BL5)</f>
        <v>-1.69631</v>
      </c>
      <c r="BX5" s="7">
        <f>IF(OR('Z-scores'!BM5&gt;2,'Z-scores'!BM5&lt;-2),"",'Z-scores'!BM5)</f>
        <v>-1.6772400000000001</v>
      </c>
      <c r="BY5" s="7">
        <f>IF(OR('Z-scores'!BN5&gt;2,'Z-scores'!BN5&lt;-2),"",'Z-scores'!BN5)</f>
        <v>-1.5058100000000001</v>
      </c>
      <c r="BZ5" s="7">
        <f>IF(OR('Z-scores'!BO5&gt;2,'Z-scores'!BO5&lt;-2),"",'Z-scores'!BO5)</f>
        <v>-1.5960799999999999</v>
      </c>
      <c r="CA5" s="7">
        <f>IF(OR('Z-scores'!BP5&gt;2,'Z-scores'!BP5&lt;-2),"",'Z-scores'!BP5)</f>
        <v>-1.2357800000000001</v>
      </c>
      <c r="CB5" s="7">
        <f>IF(OR('Z-scores'!BQ5&gt;2,'Z-scores'!BQ5&lt;-2),"",'Z-scores'!BQ5)</f>
        <v>-0.97846999999999995</v>
      </c>
      <c r="CC5" s="7">
        <f>IF(OR('Z-scores'!BR5&gt;2,'Z-scores'!BR5&lt;-2),"",'Z-scores'!BR5)</f>
        <v>-1.2361200000000001</v>
      </c>
      <c r="CD5" s="7">
        <f>IF(OR('Z-scores'!BS5&gt;2,'Z-scores'!BS5&lt;-2),"",'Z-scores'!BS5)</f>
        <v>-1.1941600000000001</v>
      </c>
      <c r="CE5" s="7">
        <f>IF(OR('Z-scores'!BT5&gt;2,'Z-scores'!BT5&lt;-2),"",'Z-scores'!BT5)</f>
        <v>-1.25522</v>
      </c>
      <c r="CF5" s="7">
        <f>IF(OR('Z-scores'!BU5&gt;2,'Z-scores'!BU5&lt;-2),"",'Z-scores'!BU5)</f>
        <v>-0.90432999999999997</v>
      </c>
      <c r="CG5" s="7">
        <f>IF(OR('Z-scores'!BV5&gt;2,'Z-scores'!BV5&lt;-2),"",'Z-scores'!BV5)</f>
        <v>-0.81138999999999994</v>
      </c>
      <c r="CH5" s="7">
        <f>IF(OR('Z-scores'!BW5&gt;2,'Z-scores'!BW5&lt;-2),"",'Z-scores'!BW5)</f>
        <v>-1.04983</v>
      </c>
      <c r="CI5" s="7">
        <f>IF(OR('Z-scores'!BX5&gt;2,'Z-scores'!BX5&lt;-2),"",'Z-scores'!BX5)</f>
        <v>-1.25712</v>
      </c>
      <c r="CJ5" s="7">
        <f>IF(OR('Z-scores'!BY5&gt;2,'Z-scores'!BY5&lt;-2),"",'Z-scores'!BY5)</f>
        <v>-1.53074</v>
      </c>
      <c r="CK5" s="7">
        <f>IF(OR('Z-scores'!BZ5&gt;2,'Z-scores'!BZ5&lt;-2),"",'Z-scores'!BZ5)</f>
        <v>-1.25108</v>
      </c>
      <c r="CL5" s="7">
        <f>IF(OR('Z-scores'!CA5&gt;2,'Z-scores'!CA5&lt;-2),"",'Z-scores'!CA5)</f>
        <v>-0.95394000000000001</v>
      </c>
      <c r="CM5" s="7">
        <f>IF(OR('Z-scores'!CB5&gt;2,'Z-scores'!CB5&lt;-2),"",'Z-scores'!CB5)</f>
        <v>-0.78946000000000005</v>
      </c>
      <c r="CN5" s="7">
        <f>IF(OR('Z-scores'!CC5&gt;2,'Z-scores'!CC5&lt;-2),"",'Z-scores'!CC5)</f>
        <v>-0.72611999999999999</v>
      </c>
      <c r="CO5" s="7">
        <f>IF(OR('Z-scores'!CD5&gt;2,'Z-scores'!CD5&lt;-2),"",'Z-scores'!CD5)</f>
        <v>-1.73709</v>
      </c>
      <c r="CP5" s="7">
        <f>IF(OR('Z-scores'!CE5&gt;2,'Z-scores'!CE5&lt;-2),"",'Z-scores'!CE5)</f>
        <v>-0.98341000000000001</v>
      </c>
      <c r="CQ5" s="7">
        <f>IF(OR('Z-scores'!CF5&gt;2,'Z-scores'!CF5&lt;-2),"",'Z-scores'!CF5)</f>
        <v>-1.0638099999999999</v>
      </c>
      <c r="CR5" s="7">
        <f>IF(OR('Z-scores'!CG5&gt;2,'Z-scores'!CG5&lt;-2),"",'Z-scores'!CG5)</f>
        <v>-0.97240000000000004</v>
      </c>
      <c r="CS5" s="7">
        <f>IF(OR('Z-scores'!CH5&gt;2,'Z-scores'!CH5&lt;-2),"",'Z-scores'!CH5)</f>
        <v>-0.56389</v>
      </c>
      <c r="CT5" s="7">
        <f>IF(OR('Z-scores'!CI5&gt;2,'Z-scores'!CI5&lt;-2),"",'Z-scores'!CI5)</f>
        <v>-0.58450999999999997</v>
      </c>
      <c r="CU5" s="7">
        <f>IF(OR('Z-scores'!CJ5&gt;2,'Z-scores'!CJ5&lt;-2),"",'Z-scores'!CJ5)</f>
        <v>-1.56507</v>
      </c>
      <c r="CV5" s="7">
        <f>IF(OR('Z-scores'!CK5&gt;2,'Z-scores'!CK5&lt;-2),"",'Z-scores'!CK5)</f>
        <v>-1.57369</v>
      </c>
      <c r="CW5" s="7">
        <f>IF(OR('Z-scores'!CL5&gt;2,'Z-scores'!CL5&lt;-2),"",'Z-scores'!CL5)</f>
        <v>-1.1574599999999999</v>
      </c>
      <c r="CX5" s="7">
        <f>IF(OR('Z-scores'!CM5&gt;2,'Z-scores'!CM5&lt;-2),"",'Z-scores'!CM5)</f>
        <v>-1.46993</v>
      </c>
      <c r="CY5" s="7">
        <f>IF(OR('Z-scores'!CN5&gt;2,'Z-scores'!CN5&lt;-2),"",'Z-scores'!CN5)</f>
        <v>-1.02281</v>
      </c>
      <c r="CZ5" s="7">
        <f>IF(OR('Z-scores'!CO5&gt;2,'Z-scores'!CO5&lt;-2),"",'Z-scores'!CO5)</f>
        <v>-0.71011999999999997</v>
      </c>
      <c r="DA5" s="7">
        <f>IF(OR('Z-scores'!CP5&gt;2,'Z-scores'!CP5&lt;-2),"",'Z-scores'!CP5)</f>
        <v>-0.63224999999999998</v>
      </c>
      <c r="DB5" s="7">
        <f>IF(OR('Z-scores'!CQ5&gt;2,'Z-scores'!CQ5&lt;-2),"",'Z-scores'!CQ5)</f>
        <v>-1.12598</v>
      </c>
      <c r="DC5" s="7">
        <f>IF(OR('Z-scores'!CR5&gt;2,'Z-scores'!CR5&lt;-2),"",'Z-scores'!CR5)</f>
        <v>-1.5715300000000001</v>
      </c>
      <c r="DD5" s="7">
        <f>IF(OR('Z-scores'!CS5&gt;2,'Z-scores'!CS5&lt;-2),"",'Z-scores'!CS5)</f>
        <v>-1.3507199999999999</v>
      </c>
      <c r="DE5" s="7">
        <f>IF(OR('Z-scores'!CT5&gt;2,'Z-scores'!CT5&lt;-2),"",'Z-scores'!CT5)</f>
        <v>-0.98956999999999995</v>
      </c>
      <c r="DF5" s="7">
        <f>IF(OR('Z-scores'!CU5&gt;2,'Z-scores'!CU5&lt;-2),"",'Z-scores'!CU5)</f>
        <v>-0.66144000000000003</v>
      </c>
      <c r="DG5" s="7">
        <f>IF(OR('Z-scores'!CV5&gt;2,'Z-scores'!CV5&lt;-2),"",'Z-scores'!CV5)</f>
        <v>-0.85833999999999999</v>
      </c>
      <c r="DH5" s="7">
        <f>IF(OR('Z-scores'!CW5&gt;2,'Z-scores'!CW5&lt;-2),"",'Z-scores'!CW5)</f>
        <v>-1.4005000000000001</v>
      </c>
      <c r="DI5" s="7">
        <f>IF(OR('Z-scores'!CX5&gt;2,'Z-scores'!CX5&lt;-2),"",'Z-scores'!CX5)</f>
        <v>-1.2333000000000001</v>
      </c>
      <c r="DJ5" s="7">
        <f>IF(OR('Z-scores'!CY5&gt;2,'Z-scores'!CY5&lt;-2),"",'Z-scores'!CY5)</f>
        <v>-1.06559</v>
      </c>
      <c r="DK5" s="7">
        <f>IF(OR('Z-scores'!CZ5&gt;2,'Z-scores'!CZ5&lt;-2),"",'Z-scores'!CZ5)</f>
        <v>-0.85816999999999999</v>
      </c>
      <c r="DL5" s="7">
        <f>IF(OR('Z-scores'!DA5&gt;2,'Z-scores'!DA5&lt;-2),"",'Z-scores'!DA5)</f>
        <v>-0.64598</v>
      </c>
      <c r="DM5" s="7">
        <f>IF(OR('Z-scores'!DB5&gt;2,'Z-scores'!DB5&lt;-2),"",'Z-scores'!DB5)</f>
        <v>-1.2506999999999999</v>
      </c>
      <c r="DN5" s="7">
        <f>IF(OR('Z-scores'!DC5&gt;2,'Z-scores'!DC5&lt;-2),"",'Z-scores'!DC5)</f>
        <v>-1.21017</v>
      </c>
      <c r="DO5" s="7">
        <f>IF(OR('Z-scores'!DD5&gt;2,'Z-scores'!DD5&lt;-2),"",'Z-scores'!DD5)</f>
        <v>-1.31714</v>
      </c>
      <c r="DP5" s="7">
        <f>IF(OR('Z-scores'!DE5&gt;2,'Z-scores'!DE5&lt;-2),"",'Z-scores'!DE5)</f>
        <v>-0.94628999999999996</v>
      </c>
      <c r="DQ5" s="7">
        <f>IF(OR('Z-scores'!DF5&gt;2,'Z-scores'!DF5&lt;-2),"",'Z-scores'!DF5)</f>
        <v>-1.2298100000000001</v>
      </c>
      <c r="DR5" s="7">
        <f>IF(OR('Z-scores'!DG5&gt;2,'Z-scores'!DG5&lt;-2),"",'Z-scores'!DG5)</f>
        <v>-0.89534999999999998</v>
      </c>
      <c r="DS5" s="7">
        <f>IF(OR('Z-scores'!DH5&gt;2,'Z-scores'!DH5&lt;-2),"",'Z-scores'!DH5)</f>
        <v>-1.41882</v>
      </c>
      <c r="DT5" s="7">
        <f>IF(OR('Z-scores'!DI5&gt;2,'Z-scores'!DI5&lt;-2),"",'Z-scores'!DI5)</f>
        <v>-1.5508500000000001</v>
      </c>
      <c r="DU5" s="7">
        <f>IF(OR('Z-scores'!DJ5&gt;2,'Z-scores'!DJ5&lt;-2),"",'Z-scores'!DJ5)</f>
        <v>-1.7139500000000001</v>
      </c>
      <c r="DV5" s="7">
        <f>IF(OR('Z-scores'!DK5&gt;2,'Z-scores'!DK5&lt;-2),"",'Z-scores'!DK5)</f>
        <v>-1.6627400000000001</v>
      </c>
      <c r="DW5" s="7">
        <f>IF(OR('Z-scores'!DL5&gt;2,'Z-scores'!DL5&lt;-2),"",'Z-scores'!DL5)</f>
        <v>-1.4209700000000001</v>
      </c>
      <c r="DX5" s="7">
        <f>IF(OR('Z-scores'!DM5&gt;2,'Z-scores'!DM5&lt;-2),"",'Z-scores'!DM5)</f>
        <v>-1.2401199999999999</v>
      </c>
      <c r="DY5" s="7">
        <f>IF(OR('Z-scores'!DN5&gt;2,'Z-scores'!DN5&lt;-2),"",'Z-scores'!DN5)</f>
        <v>-0.65847999999999995</v>
      </c>
      <c r="DZ5" s="7">
        <f>IF(OR('Z-scores'!DO5&gt;2,'Z-scores'!DO5&lt;-2),"",'Z-scores'!DO5)</f>
        <v>-1.16387</v>
      </c>
      <c r="EA5" s="7">
        <f>IF(OR('Z-scores'!DP5&gt;2,'Z-scores'!DP5&lt;-2),"",'Z-scores'!DP5)</f>
        <v>-1.37747</v>
      </c>
      <c r="EB5" s="7">
        <f>IF(OR('Z-scores'!DQ5&gt;2,'Z-scores'!DQ5&lt;-2),"",'Z-scores'!DQ5)</f>
        <v>-1.4721299999999999</v>
      </c>
      <c r="EC5" s="7">
        <f>IF(OR('Z-scores'!DR5&gt;2,'Z-scores'!DR5&lt;-2),"",'Z-scores'!DR5)</f>
        <v>-1.3432200000000001</v>
      </c>
      <c r="ED5" s="7">
        <f>IF(OR('Z-scores'!DS5&gt;2,'Z-scores'!DS5&lt;-2),"",'Z-scores'!DS5)</f>
        <v>-1.0778799999999999</v>
      </c>
      <c r="EE5" s="7">
        <f>IF(OR('Z-scores'!DT5&gt;2,'Z-scores'!DT5&lt;-2),"",'Z-scores'!DT5)</f>
        <v>-0.84538999999999997</v>
      </c>
      <c r="EF5" s="7">
        <f>IF(OR('Z-scores'!DU5&gt;2,'Z-scores'!DU5&lt;-2),"",'Z-scores'!DU5)</f>
        <v>-1.0068299999999999</v>
      </c>
      <c r="EG5" s="7">
        <f>IF(OR('Z-scores'!DV5&gt;2,'Z-scores'!DV5&lt;-2),"",'Z-scores'!DV5)</f>
        <v>-0.93459000000000003</v>
      </c>
      <c r="EH5" s="7">
        <f>IF(OR('Z-scores'!DW5&gt;2,'Z-scores'!DW5&lt;-2),"",'Z-scores'!DW5)</f>
        <v>-1.03301</v>
      </c>
      <c r="EI5" s="7">
        <f>IF(OR('Z-scores'!DX5&gt;2,'Z-scores'!DX5&lt;-2),"",'Z-scores'!DX5)</f>
        <v>-0.95923999999999998</v>
      </c>
      <c r="EJ5" s="7">
        <f>IF(OR('Z-scores'!DY5&gt;2,'Z-scores'!DY5&lt;-2),"",'Z-scores'!DY5)</f>
        <v>-0.91081000000000001</v>
      </c>
      <c r="EK5" s="7">
        <f>IF(OR('Z-scores'!DZ5&gt;2,'Z-scores'!DZ5&lt;-2),"",'Z-scores'!DZ5)</f>
        <v>-0.75590000000000002</v>
      </c>
      <c r="EL5" s="7">
        <f>IF(OR('Z-scores'!EA5&gt;2,'Z-scores'!EA5&lt;-2),"",'Z-scores'!EA5)</f>
        <v>-0.85470000000000002</v>
      </c>
      <c r="EM5" s="7">
        <f>IF(OR('Z-scores'!EB5&gt;2,'Z-scores'!EB5&lt;-2),"",'Z-scores'!EB5)</f>
        <v>-0.49769000000000002</v>
      </c>
      <c r="EN5" s="7">
        <f>IF(OR('Z-scores'!EC5&gt;2,'Z-scores'!EC5&lt;-2),"",'Z-scores'!EC5)</f>
        <v>-0.31397999999999998</v>
      </c>
      <c r="EO5" s="7">
        <f>IF(OR('Z-scores'!ED5&gt;2,'Z-scores'!ED5&lt;-2),"",'Z-scores'!ED5)</f>
        <v>-0.16564999999999999</v>
      </c>
      <c r="EP5" s="7">
        <f>IF(OR('Z-scores'!EE5&gt;2,'Z-scores'!EE5&lt;-2),"",'Z-scores'!EE5)</f>
        <v>-0.49431000000000003</v>
      </c>
      <c r="EQ5" s="7">
        <f>IF(OR('Z-scores'!EF5&gt;2,'Z-scores'!EF5&lt;-2),"",'Z-scores'!EF5)</f>
        <v>-0.72682000000000002</v>
      </c>
      <c r="ER5" s="7">
        <f>IF(OR('Z-scores'!EG5&gt;2,'Z-scores'!EG5&lt;-2),"",'Z-scores'!EG5)</f>
        <v>-0.47752</v>
      </c>
      <c r="ES5" s="7">
        <f>IF(OR('Z-scores'!EH5&gt;2,'Z-scores'!EH5&lt;-2),"",'Z-scores'!EH5)</f>
        <v>-0.25625999999999999</v>
      </c>
      <c r="ET5" s="7">
        <f>IF(OR('Z-scores'!EI5&gt;2,'Z-scores'!EI5&lt;-2),"",'Z-scores'!EI5)</f>
        <v>-9.7360000000000002E-2</v>
      </c>
      <c r="EU5" s="7">
        <f>IF(OR('Z-scores'!EJ5&gt;2,'Z-scores'!EJ5&lt;-2),"",'Z-scores'!EJ5)</f>
        <v>-0.54837000000000002</v>
      </c>
      <c r="EV5" s="7">
        <f>IF(OR('Z-scores'!EK5&gt;2,'Z-scores'!EK5&lt;-2),"",'Z-scores'!EK5)</f>
        <v>-0.68667</v>
      </c>
      <c r="EW5" s="7">
        <f>IF(OR('Z-scores'!EL5&gt;2,'Z-scores'!EL5&lt;-2),"",'Z-scores'!EL5)</f>
        <v>-0.46377000000000002</v>
      </c>
      <c r="EX5" s="7">
        <f>IF(OR('Z-scores'!EM5&gt;2,'Z-scores'!EM5&lt;-2),"",'Z-scores'!EM5)</f>
        <v>-0.31736999999999999</v>
      </c>
      <c r="EY5" s="7">
        <f>IF(OR('Z-scores'!EN5&gt;2,'Z-scores'!EN5&lt;-2),"",'Z-scores'!EN5)</f>
        <v>-0.18925</v>
      </c>
      <c r="EZ5" s="7">
        <f>IF(OR('Z-scores'!EO5&gt;2,'Z-scores'!EO5&lt;-2),"",'Z-scores'!EO5)</f>
        <v>-0.37252000000000002</v>
      </c>
      <c r="FA5" s="7">
        <f>IF(OR('Z-scores'!EP5&gt;2,'Z-scores'!EP5&lt;-2),"",'Z-scores'!EP5)</f>
        <v>-0.39695999999999998</v>
      </c>
      <c r="FB5" s="7">
        <f>IF(OR('Z-scores'!EQ5&gt;2,'Z-scores'!EQ5&lt;-2),"",'Z-scores'!EQ5)</f>
        <v>-0.29679</v>
      </c>
      <c r="FC5" s="7">
        <f>IF(OR('Z-scores'!ER5&gt;2,'Z-scores'!ER5&lt;-2),"",'Z-scores'!ER5)</f>
        <v>-0.22756999999999999</v>
      </c>
      <c r="FD5" s="7">
        <f>IF(OR('Z-scores'!ES5&gt;2,'Z-scores'!ES5&lt;-2),"",'Z-scores'!ES5)</f>
        <v>-0.24918999999999999</v>
      </c>
      <c r="FE5" s="7">
        <f>IF(OR('Z-scores'!ET5&gt;2,'Z-scores'!ET5&lt;-2),"",'Z-scores'!ET5)</f>
        <v>-0.33645999999999998</v>
      </c>
      <c r="FF5" s="7">
        <f>IF(OR('Z-scores'!EU5&gt;2,'Z-scores'!EU5&lt;-2),"",'Z-scores'!EU5)</f>
        <v>-0.35083999999999999</v>
      </c>
      <c r="FG5" s="7">
        <f>IF(OR('Z-scores'!EV5&gt;2,'Z-scores'!EV5&lt;-2),"",'Z-scores'!EV5)</f>
        <v>-0.45645000000000002</v>
      </c>
      <c r="FH5" s="7">
        <f>IF(OR('Z-scores'!EW5&gt;2,'Z-scores'!EW5&lt;-2),"",'Z-scores'!EW5)</f>
        <v>-0.45322000000000001</v>
      </c>
      <c r="FI5" s="7">
        <f>IF(OR('Z-scores'!EX5&gt;2,'Z-scores'!EX5&lt;-2),"",'Z-scores'!EX5)</f>
        <v>-0.33661000000000002</v>
      </c>
      <c r="FJ5" s="7">
        <f>IF(OR('Z-scores'!EY5&gt;2,'Z-scores'!EY5&lt;-2),"",'Z-scores'!EY5)</f>
        <v>-0.48403000000000002</v>
      </c>
      <c r="FK5" s="7">
        <f>IF(OR('Z-scores'!EZ5&gt;2,'Z-scores'!EZ5&lt;-2),"",'Z-scores'!EZ5)</f>
        <v>-0.64263999999999999</v>
      </c>
      <c r="FL5" s="7">
        <f>IF(OR('Z-scores'!FA5&gt;2,'Z-scores'!FA5&lt;-2),"",'Z-scores'!FA5)</f>
        <v>-0.60582000000000003</v>
      </c>
      <c r="FM5" s="7">
        <f>IF(OR('Z-scores'!FB5&gt;2,'Z-scores'!FB5&lt;-2),"",'Z-scores'!FB5)</f>
        <v>-0.44801999999999997</v>
      </c>
      <c r="FN5" s="7">
        <f>IF(OR('Z-scores'!FC5&gt;2,'Z-scores'!FC5&lt;-2),"",'Z-scores'!FC5)</f>
        <v>-0.43741999999999998</v>
      </c>
      <c r="FO5" s="7">
        <f>IF(OR('Z-scores'!FD5&gt;2,'Z-scores'!FD5&lt;-2),"",'Z-scores'!FD5)</f>
        <v>-0.43230000000000002</v>
      </c>
      <c r="FP5" s="7">
        <f>IF(OR('Z-scores'!FE5&gt;2,'Z-scores'!FE5&lt;-2),"",'Z-scores'!FE5)</f>
        <v>-0.38707000000000003</v>
      </c>
      <c r="FQ5" s="7">
        <f>IF(OR('Z-scores'!FF5&gt;2,'Z-scores'!FF5&lt;-2),"",'Z-scores'!FF5)</f>
        <v>-0.28608</v>
      </c>
      <c r="FR5" s="7">
        <f>IF(OR('Z-scores'!FG5&gt;2,'Z-scores'!FG5&lt;-2),"",'Z-scores'!FG5)</f>
        <v>-0.17362</v>
      </c>
      <c r="FS5" s="7">
        <f>IF(OR('Z-scores'!FH5&gt;2,'Z-scores'!FH5&lt;-2),"",'Z-scores'!FH5)</f>
        <v>-0.38286999999999999</v>
      </c>
      <c r="FT5" s="7">
        <f>IF(OR('Z-scores'!FI5&gt;2,'Z-scores'!FI5&lt;-2),"",'Z-scores'!FI5)</f>
        <v>-0.84860000000000002</v>
      </c>
      <c r="FU5" s="7">
        <f>IF(OR('Z-scores'!FJ5&gt;2,'Z-scores'!FJ5&lt;-2),"",'Z-scores'!FJ5)</f>
        <v>-0.56244000000000005</v>
      </c>
      <c r="FV5" s="7">
        <f>IF(OR('Z-scores'!FK5&gt;2,'Z-scores'!FK5&lt;-2),"",'Z-scores'!FK5)</f>
        <v>-0.49340000000000001</v>
      </c>
      <c r="FW5" s="7">
        <f>IF(OR('Z-scores'!FL5&gt;2,'Z-scores'!FL5&lt;-2),"",'Z-scores'!FL5)</f>
        <v>-0.40676000000000001</v>
      </c>
      <c r="FX5" s="7">
        <f>IF(OR('Z-scores'!FM5&gt;2,'Z-scores'!FM5&lt;-2),"",'Z-scores'!FM5)</f>
        <v>-0.61002999999999996</v>
      </c>
      <c r="FY5" s="7">
        <f>IF(OR('Z-scores'!FN5&gt;2,'Z-scores'!FN5&lt;-2),"",'Z-scores'!FN5)</f>
        <v>-1.8457300000000001</v>
      </c>
      <c r="FZ5" s="7">
        <f>IF(OR('Z-scores'!FO5&gt;2,'Z-scores'!FO5&lt;-2),"",'Z-scores'!FO5)</f>
        <v>-1.8689800000000001</v>
      </c>
      <c r="GA5" s="7">
        <f>IF(OR('Z-scores'!FP5&gt;2,'Z-scores'!FP5&lt;-2),"",'Z-scores'!FP5)</f>
        <v>-1.6778599999999999</v>
      </c>
      <c r="GB5" s="7">
        <f>IF(OR('Z-scores'!FQ5&gt;2,'Z-scores'!FQ5&lt;-2),"",'Z-scores'!FQ5)</f>
        <v>-1.0927800000000001</v>
      </c>
      <c r="GC5" s="7">
        <f>IF(OR('Z-scores'!FR5&gt;2,'Z-scores'!FR5&lt;-2),"",'Z-scores'!FR5)</f>
        <v>-0.88590000000000002</v>
      </c>
      <c r="GD5" s="7">
        <f>IF(OR('Z-scores'!FS5&gt;2,'Z-scores'!FS5&lt;-2),"",'Z-scores'!FS5)</f>
        <v>-0.63992000000000004</v>
      </c>
      <c r="GE5" s="7">
        <f>IF(OR('Z-scores'!FT5&gt;2,'Z-scores'!FT5&lt;-2),"",'Z-scores'!FT5)</f>
        <v>-0.38951000000000002</v>
      </c>
      <c r="GF5" s="7">
        <f>IF(OR('Z-scores'!FU5&gt;2,'Z-scores'!FU5&lt;-2),"",'Z-scores'!FU5)</f>
        <v>-0.27650999999999998</v>
      </c>
      <c r="GG5" s="7">
        <f>IF(OR('Z-scores'!FV5&gt;2,'Z-scores'!FV5&lt;-2),"",'Z-scores'!FV5)</f>
        <v>-0.26166</v>
      </c>
      <c r="GH5" s="7">
        <f>IF(OR('Z-scores'!FW5&gt;2,'Z-scores'!FW5&lt;-2),"",'Z-scores'!FW5)</f>
        <v>-1.4386099999999999</v>
      </c>
      <c r="GI5" s="7">
        <f>IF(OR('Z-scores'!FX5&gt;2,'Z-scores'!FX5&lt;-2),"",'Z-scores'!FX5)</f>
        <v>-1.2821800000000001</v>
      </c>
      <c r="GJ5" s="7">
        <f>IF(OR('Z-scores'!FY5&gt;2,'Z-scores'!FY5&lt;-2),"",'Z-scores'!FY5)</f>
        <v>-1.6942600000000001</v>
      </c>
      <c r="GK5" s="7">
        <f>IF(OR('Z-scores'!FZ5&gt;2,'Z-scores'!FZ5&lt;-2),"",'Z-scores'!FZ5)</f>
        <v>-1.47471</v>
      </c>
      <c r="GL5" s="7">
        <f>IF(OR('Z-scores'!GA5&gt;2,'Z-scores'!GA5&lt;-2),"",'Z-scores'!GA5)</f>
        <v>-1.5685</v>
      </c>
      <c r="GM5" s="7">
        <f>IF(OR('Z-scores'!GB5&gt;2,'Z-scores'!GB5&lt;-2),"",'Z-scores'!GB5)</f>
        <v>-0.8407</v>
      </c>
      <c r="GN5" s="7">
        <f>IF(OR('Z-scores'!GC5&gt;2,'Z-scores'!GC5&lt;-2),"",'Z-scores'!GC5)</f>
        <v>-1.1824600000000001</v>
      </c>
      <c r="GO5" s="7">
        <f>IF(OR('Z-scores'!GD5&gt;2,'Z-scores'!GD5&lt;-2),"",'Z-scores'!GD5)</f>
        <v>-1.6047</v>
      </c>
      <c r="GP5" s="7">
        <f>IF(OR('Z-scores'!GE5&gt;2,'Z-scores'!GE5&lt;-2),"",'Z-scores'!GE5)</f>
        <v>-0.85951</v>
      </c>
      <c r="GQ5" s="7">
        <f>IF(OR('Z-scores'!GF5&gt;2,'Z-scores'!GF5&lt;-2),"",'Z-scores'!GF5)</f>
        <v>-1.8277300000000001</v>
      </c>
      <c r="GR5" s="7">
        <f>IF(OR('Z-scores'!GG5&gt;2,'Z-scores'!GG5&lt;-2),"",'Z-scores'!GG5)</f>
        <v>-1.74034</v>
      </c>
      <c r="GS5" s="7">
        <f>IF(OR('Z-scores'!GH5&gt;2,'Z-scores'!GH5&lt;-2),"",'Z-scores'!GH5)</f>
        <v>-1.25498</v>
      </c>
      <c r="GT5" s="7">
        <f>IF(OR('Z-scores'!GI5&gt;2,'Z-scores'!GI5&lt;-2),"",'Z-scores'!GI5)</f>
        <v>-1.2181299999999999</v>
      </c>
      <c r="GU5" s="7">
        <f>IF(OR('Z-scores'!GJ5&gt;2,'Z-scores'!GJ5&lt;-2),"",'Z-scores'!GJ5)</f>
        <v>-1.5262800000000001</v>
      </c>
      <c r="GV5" s="7">
        <f>IF(OR('Z-scores'!GK5&gt;2,'Z-scores'!GK5&lt;-2),"",'Z-scores'!GK5)</f>
        <v>-1.099</v>
      </c>
      <c r="GW5" s="7">
        <f>IF(OR('Z-scores'!GL5&gt;2,'Z-scores'!GL5&lt;-2),"",'Z-scores'!GL5)</f>
        <v>-1.3166500000000001</v>
      </c>
      <c r="GX5" s="7">
        <f>IF(OR('Z-scores'!GM5&gt;2,'Z-scores'!GM5&lt;-2),"",'Z-scores'!GM5)</f>
        <v>-0.89698</v>
      </c>
      <c r="GY5" s="7">
        <f>IF(OR('Z-scores'!GN5&gt;2,'Z-scores'!GN5&lt;-2),"",'Z-scores'!GN5)</f>
        <v>-1.1584399999999999</v>
      </c>
      <c r="GZ5" s="7">
        <f>IF(OR('Z-scores'!GO5&gt;2,'Z-scores'!GO5&lt;-2),"",'Z-scores'!GO5)</f>
        <v>-1.6149800000000001</v>
      </c>
      <c r="HA5" s="7">
        <f>IF(OR('Z-scores'!GP5&gt;2,'Z-scores'!GP5&lt;-2),"",'Z-scores'!GP5)</f>
        <v>-1.27979</v>
      </c>
      <c r="HB5" s="7">
        <f>IF(OR('Z-scores'!GQ5&gt;2,'Z-scores'!GQ5&lt;-2),"",'Z-scores'!GQ5)</f>
        <v>-1.4188700000000001</v>
      </c>
      <c r="HC5" s="7">
        <f>IF(OR('Z-scores'!GR5&gt;2,'Z-scores'!GR5&lt;-2),"",'Z-scores'!GR5)</f>
        <v>-0.90390000000000004</v>
      </c>
      <c r="HD5" s="7">
        <f>IF(OR('Z-scores'!GS5&gt;2,'Z-scores'!GS5&lt;-2),"",'Z-scores'!GS5)</f>
        <v>-0.54698999999999998</v>
      </c>
      <c r="HE5" s="7">
        <f>IF(OR('Z-scores'!GT5&gt;2,'Z-scores'!GT5&lt;-2),"",'Z-scores'!GT5)</f>
        <v>-0.89365000000000006</v>
      </c>
      <c r="HF5" s="7">
        <f>IF(OR('Z-scores'!GU5&gt;2,'Z-scores'!GU5&lt;-2),"",'Z-scores'!GU5)</f>
        <v>-0.83115000000000006</v>
      </c>
      <c r="HG5" s="7">
        <f>IF(OR('Z-scores'!GV5&gt;2,'Z-scores'!GV5&lt;-2),"",'Z-scores'!GV5)</f>
        <v>-0.63092999999999999</v>
      </c>
      <c r="HH5" s="7">
        <f>IF(OR('Z-scores'!GW5&gt;2,'Z-scores'!GW5&lt;-2),"",'Z-scores'!GW5)</f>
        <v>-0.59109</v>
      </c>
      <c r="HI5" s="7">
        <f>IF(OR('Z-scores'!GX5&gt;2,'Z-scores'!GX5&lt;-2),"",'Z-scores'!GX5)</f>
        <v>-0.50595000000000001</v>
      </c>
      <c r="HJ5" s="7">
        <f>IF(OR('Z-scores'!GY5&gt;2,'Z-scores'!GY5&lt;-2),"",'Z-scores'!GY5)</f>
        <v>-0.68079000000000001</v>
      </c>
      <c r="HK5" s="7">
        <f>IF(OR('Z-scores'!GZ5&gt;2,'Z-scores'!GZ5&lt;-2),"",'Z-scores'!GZ5)</f>
        <v>-0.97607999999999995</v>
      </c>
      <c r="HL5" s="7">
        <f>IF(OR('Z-scores'!HA5&gt;2,'Z-scores'!HA5&lt;-2),"",'Z-scores'!HA5)</f>
        <v>-1.4474</v>
      </c>
      <c r="HM5" s="7">
        <f>IF(OR('Z-scores'!HB5&gt;2,'Z-scores'!HB5&lt;-2),"",'Z-scores'!HB5)</f>
        <v>-0.94020999999999999</v>
      </c>
      <c r="HN5" s="7">
        <f>IF(OR('Z-scores'!HC5&gt;2,'Z-scores'!HC5&lt;-2),"",'Z-scores'!HC5)</f>
        <v>-0.78542000000000001</v>
      </c>
      <c r="HO5" s="7">
        <f>IF(OR('Z-scores'!HD5&gt;2,'Z-scores'!HD5&lt;-2),"",'Z-scores'!HD5)</f>
        <v>-0.49015999999999998</v>
      </c>
      <c r="HP5" s="7">
        <f>IF(OR('Z-scores'!HE5&gt;2,'Z-scores'!HE5&lt;-2),"",'Z-scores'!HE5)</f>
        <v>-0.77044000000000001</v>
      </c>
      <c r="HQ5" s="7">
        <f>IF(OR('Z-scores'!HF5&gt;2,'Z-scores'!HF5&lt;-2),"",'Z-scores'!HF5)</f>
        <v>-0.44452000000000003</v>
      </c>
      <c r="HR5" s="7">
        <f>IF(OR('Z-scores'!HG5&gt;2,'Z-scores'!HG5&lt;-2),"",'Z-scores'!HG5)</f>
        <v>8.455E-2</v>
      </c>
      <c r="HS5" s="7">
        <f>IF(OR('Z-scores'!HH5&gt;2,'Z-scores'!HH5&lt;-2),"",'Z-scores'!HH5)</f>
        <v>-2.1499999999999998E-2</v>
      </c>
      <c r="HT5" s="7">
        <f>IF(OR('Z-scores'!HI5&gt;2,'Z-scores'!HI5&lt;-2),"",'Z-scores'!HI5)</f>
        <v>-0.25072</v>
      </c>
      <c r="HU5" s="7">
        <f>IF(OR('Z-scores'!HJ5&gt;2,'Z-scores'!HJ5&lt;-2),"",'Z-scores'!HJ5)</f>
        <v>-0.38097999999999999</v>
      </c>
      <c r="HV5" s="7">
        <f>IF(OR('Z-scores'!HK5&gt;2,'Z-scores'!HK5&lt;-2),"",'Z-scores'!HK5)</f>
        <v>-0.63990000000000002</v>
      </c>
      <c r="HW5" s="7">
        <f>IF(OR('Z-scores'!HL5&gt;2,'Z-scores'!HL5&lt;-2),"",'Z-scores'!HL5)</f>
        <v>-0.37611</v>
      </c>
      <c r="HX5" s="7">
        <f>IF(OR('Z-scores'!HM5&gt;2,'Z-scores'!HM5&lt;-2),"",'Z-scores'!HM5)</f>
        <v>-1.2868900000000001</v>
      </c>
      <c r="HY5" s="7">
        <f>IF(OR('Z-scores'!HN5&gt;2,'Z-scores'!HN5&lt;-2),"",'Z-scores'!HN5)</f>
        <v>-0.88560000000000005</v>
      </c>
      <c r="HZ5" s="7">
        <f>IF(OR('Z-scores'!HO5&gt;2,'Z-scores'!HO5&lt;-2),"",'Z-scores'!HO5)</f>
        <v>-1.67455</v>
      </c>
      <c r="IA5" s="7">
        <f>IF(OR('Z-scores'!HP5&gt;2,'Z-scores'!HP5&lt;-2),"",'Z-scores'!HP5)</f>
        <v>-1.4410400000000001</v>
      </c>
      <c r="IB5" s="7">
        <f>IF(OR('Z-scores'!HQ5&gt;2,'Z-scores'!HQ5&lt;-2),"",'Z-scores'!HQ5)</f>
        <v>-0.51502000000000003</v>
      </c>
      <c r="IC5" s="7">
        <f>IF(OR('Z-scores'!HR5&gt;2,'Z-scores'!HR5&lt;-2),"",'Z-scores'!HR5)</f>
        <v>-0.58735999999999999</v>
      </c>
      <c r="ID5" s="7">
        <f>IF(OR('Z-scores'!HS5&gt;2,'Z-scores'!HS5&lt;-2),"",'Z-scores'!HS5)</f>
        <v>-0.37102000000000002</v>
      </c>
      <c r="IE5" s="7">
        <f>IF(OR('Z-scores'!HT5&gt;2,'Z-scores'!HT5&lt;-2),"",'Z-scores'!HT5)</f>
        <v>-0.84431999999999996</v>
      </c>
      <c r="IF5" s="7">
        <f>IF(OR('Z-scores'!HU5&gt;2,'Z-scores'!HU5&lt;-2),"",'Z-scores'!HU5)</f>
        <v>-1.1525700000000001</v>
      </c>
      <c r="IG5" s="7">
        <f>IF(OR('Z-scores'!HV5&gt;2,'Z-scores'!HV5&lt;-2),"",'Z-scores'!HV5)</f>
        <v>-0.79847999999999997</v>
      </c>
      <c r="IH5" s="7">
        <f>IF(OR('Z-scores'!HW5&gt;2,'Z-scores'!HW5&lt;-2),"",'Z-scores'!HW5)</f>
        <v>-1.1993</v>
      </c>
      <c r="II5" s="7">
        <f>IF(OR('Z-scores'!HX5&gt;2,'Z-scores'!HX5&lt;-2),"",'Z-scores'!HX5)</f>
        <v>-0.63536000000000004</v>
      </c>
      <c r="IJ5" s="7">
        <f>IF(OR('Z-scores'!HY5&gt;2,'Z-scores'!HY5&lt;-2),"",'Z-scores'!HY5)</f>
        <v>-0.3251</v>
      </c>
      <c r="IK5" s="7">
        <f>IF(OR('Z-scores'!HZ5&gt;2,'Z-scores'!HZ5&lt;-2),"",'Z-scores'!HZ5)</f>
        <v>-0.41972999999999999</v>
      </c>
      <c r="IL5" s="7">
        <f>IF(OR('Z-scores'!IA5&gt;2,'Z-scores'!IA5&lt;-2),"",'Z-scores'!IA5)</f>
        <v>-0.97248000000000001</v>
      </c>
      <c r="IM5" s="7">
        <f>IF(OR('Z-scores'!IB5&gt;2,'Z-scores'!IB5&lt;-2),"",'Z-scores'!IB5)</f>
        <v>-0.61917</v>
      </c>
      <c r="IN5" s="7">
        <f>IF(OR('Z-scores'!IC5&gt;2,'Z-scores'!IC5&lt;-2),"",'Z-scores'!IC5)</f>
        <v>-1.0382100000000001</v>
      </c>
      <c r="IO5" s="7">
        <f>IF(OR('Z-scores'!ID5&gt;2,'Z-scores'!ID5&lt;-2),"",'Z-scores'!ID5)</f>
        <v>-1.2242599999999999</v>
      </c>
      <c r="IP5" s="7">
        <f>IF(OR('Z-scores'!IE5&gt;2,'Z-scores'!IE5&lt;-2),"",'Z-scores'!IE5)</f>
        <v>-1.0684899999999999</v>
      </c>
      <c r="IQ5" s="7">
        <f>IF(OR('Z-scores'!IF5&gt;2,'Z-scores'!IF5&lt;-2),"",'Z-scores'!IF5)</f>
        <v>-0.27045999999999998</v>
      </c>
      <c r="IR5" s="7">
        <f>IF(OR('Z-scores'!IG5&gt;2,'Z-scores'!IG5&lt;-2),"",'Z-scores'!IG5)</f>
        <v>-0.24254000000000001</v>
      </c>
      <c r="IS5" s="7">
        <f>IF(OR('Z-scores'!IH5&gt;2,'Z-scores'!IH5&lt;-2),"",'Z-scores'!IH5)</f>
        <v>-0.60714999999999997</v>
      </c>
      <c r="IT5" s="7">
        <f>IF(OR('Z-scores'!II5&gt;2,'Z-scores'!II5&lt;-2),"",'Z-scores'!II5)</f>
        <v>-0.74248999999999998</v>
      </c>
      <c r="IU5" s="7">
        <f>IF(OR('Z-scores'!IJ5&gt;2,'Z-scores'!IJ5&lt;-2),"",'Z-scores'!IJ5)</f>
        <v>-0.54757</v>
      </c>
      <c r="IV5" s="7">
        <f>IF(OR('Z-scores'!IK5&gt;2,'Z-scores'!IK5&lt;-2),"",'Z-scores'!IK5)</f>
        <v>-0.88880000000000003</v>
      </c>
      <c r="IW5" s="7">
        <f>IF(OR('Z-scores'!IL5&gt;2,'Z-scores'!IL5&lt;-2),"",'Z-scores'!IL5)</f>
        <v>-1.56917</v>
      </c>
      <c r="IX5" s="7">
        <f>IF(OR('Z-scores'!IM5&gt;2,'Z-scores'!IM5&lt;-2),"",'Z-scores'!IM5)</f>
        <v>-1.57734</v>
      </c>
      <c r="IY5" s="7">
        <f>IF(OR('Z-scores'!IN5&gt;2,'Z-scores'!IN5&lt;-2),"",'Z-scores'!IN5)</f>
        <v>-0.70237000000000005</v>
      </c>
      <c r="IZ5" s="7">
        <f>IF(OR('Z-scores'!IO5&gt;2,'Z-scores'!IO5&lt;-2),"",'Z-scores'!IO5)</f>
        <v>-0.42252000000000001</v>
      </c>
      <c r="JA5" s="7">
        <f>IF(OR('Z-scores'!IP5&gt;2,'Z-scores'!IP5&lt;-2),"",'Z-scores'!IP5)</f>
        <v>-0.86148999999999998</v>
      </c>
      <c r="JB5" s="7">
        <f>IF(OR('Z-scores'!IQ5&gt;2,'Z-scores'!IQ5&lt;-2),"",'Z-scores'!IQ5)</f>
        <v>-0.59157999999999999</v>
      </c>
      <c r="JC5" s="7">
        <f>IF(OR('Z-scores'!IR5&gt;2,'Z-scores'!IR5&lt;-2),"",'Z-scores'!IR5)</f>
        <v>-0.69649000000000005</v>
      </c>
      <c r="JD5" s="7">
        <f>IF(OR('Z-scores'!IS5&gt;2,'Z-scores'!IS5&lt;-2),"",'Z-scores'!IS5)</f>
        <v>-0.64927000000000001</v>
      </c>
      <c r="JE5" s="7">
        <f>IF(OR('Z-scores'!IT5&gt;2,'Z-scores'!IT5&lt;-2),"",'Z-scores'!IT5)</f>
        <v>-0.84121999999999997</v>
      </c>
      <c r="JF5" s="7">
        <f>IF(OR('Z-scores'!IU5&gt;2,'Z-scores'!IU5&lt;-2),"",'Z-scores'!IU5)</f>
        <v>-0.32943</v>
      </c>
      <c r="JG5" s="7">
        <f>IF(OR('Z-scores'!IV5&gt;2,'Z-scores'!IV5&lt;-2),"",'Z-scores'!IV5)</f>
        <v>-0.50302999999999998</v>
      </c>
      <c r="JH5" s="7">
        <f>IF(OR('Z-scores'!IW5&gt;2,'Z-scores'!IW5&lt;-2),"",'Z-scores'!IW5)</f>
        <v>-0.65544000000000002</v>
      </c>
      <c r="JI5" s="7">
        <f>IF(OR('Z-scores'!IX5&gt;2,'Z-scores'!IX5&lt;-2),"",'Z-scores'!IX5)</f>
        <v>-0.28978999999999999</v>
      </c>
      <c r="JJ5" s="7">
        <f>IF(OR('Z-scores'!IY5&gt;2,'Z-scores'!IY5&lt;-2),"",'Z-scores'!IY5)</f>
        <v>-1.17899</v>
      </c>
      <c r="JK5" s="7">
        <f>IF(OR('Z-scores'!IZ5&gt;2,'Z-scores'!IZ5&lt;-2),"",'Z-scores'!IZ5)</f>
        <v>-1.0544800000000001</v>
      </c>
      <c r="JL5" s="7">
        <f>IF(OR('Z-scores'!JA5&gt;2,'Z-scores'!JA5&lt;-2),"",'Z-scores'!JA5)</f>
        <v>-0.83320000000000005</v>
      </c>
      <c r="JM5" s="7">
        <f>IF(OR('Z-scores'!JB5&gt;2,'Z-scores'!JB5&lt;-2),"",'Z-scores'!JB5)</f>
        <v>-1.2325699999999999</v>
      </c>
      <c r="JN5" s="7">
        <f>IF(OR('Z-scores'!JC5&gt;2,'Z-scores'!JC5&lt;-2),"",'Z-scores'!JC5)</f>
        <v>-1.3325499999999999</v>
      </c>
      <c r="JO5" s="7">
        <f>IF(OR('Z-scores'!JD5&gt;2,'Z-scores'!JD5&lt;-2),"",'Z-scores'!JD5)</f>
        <v>-0.71040999999999999</v>
      </c>
      <c r="JP5" s="7">
        <f>IF(OR('Z-scores'!JE5&gt;2,'Z-scores'!JE5&lt;-2),"",'Z-scores'!JE5)</f>
        <v>-0.22736000000000001</v>
      </c>
      <c r="JQ5" s="7">
        <f>IF(OR('Z-scores'!JF5&gt;2,'Z-scores'!JF5&lt;-2),"",'Z-scores'!JF5)</f>
        <v>-0.22802</v>
      </c>
      <c r="JR5" s="7">
        <f>IF(OR('Z-scores'!JG5&gt;2,'Z-scores'!JG5&lt;-2),"",'Z-scores'!JG5)</f>
        <v>-0.51229000000000002</v>
      </c>
      <c r="JS5" s="7">
        <f>IF(OR('Z-scores'!JH5&gt;2,'Z-scores'!JH5&lt;-2),"",'Z-scores'!JH5)</f>
        <v>-0.29460999999999998</v>
      </c>
      <c r="JT5" s="7">
        <f>IF(OR('Z-scores'!JI5&gt;2,'Z-scores'!JI5&lt;-2),"",'Z-scores'!JI5)</f>
        <v>-0.93125999999999998</v>
      </c>
      <c r="JU5" s="7">
        <f>IF(OR('Z-scores'!JJ5&gt;2,'Z-scores'!JJ5&lt;-2),"",'Z-scores'!JJ5)</f>
        <v>-1.1805699999999999</v>
      </c>
      <c r="JV5" s="7">
        <f>IF(OR('Z-scores'!JK5&gt;2,'Z-scores'!JK5&lt;-2),"",'Z-scores'!JK5)</f>
        <v>-1.5979300000000001</v>
      </c>
      <c r="JW5" s="7">
        <f>IF(OR('Z-scores'!JL5&gt;2,'Z-scores'!JL5&lt;-2),"",'Z-scores'!JL5)</f>
        <v>-1.07481</v>
      </c>
      <c r="JX5" s="7">
        <f>IF(OR('Z-scores'!JM5&gt;2,'Z-scores'!JM5&lt;-2),"",'Z-scores'!JM5)</f>
        <v>-1.0624</v>
      </c>
      <c r="JY5" s="7">
        <f>IF(OR('Z-scores'!JN5&gt;2,'Z-scores'!JN5&lt;-2),"",'Z-scores'!JN5)</f>
        <v>-1.2952300000000001</v>
      </c>
      <c r="JZ5" s="7">
        <f>IF(OR('Z-scores'!JO5&gt;2,'Z-scores'!JO5&lt;-2),"",'Z-scores'!JO5)</f>
        <v>-1.4824900000000001</v>
      </c>
      <c r="KA5" s="7">
        <f>IF(OR('Z-scores'!JP5&gt;2,'Z-scores'!JP5&lt;-2),"",'Z-scores'!JP5)</f>
        <v>-1.4576100000000001</v>
      </c>
      <c r="KB5" s="7">
        <f>IF(OR('Z-scores'!JQ5&gt;2,'Z-scores'!JQ5&lt;-2),"",'Z-scores'!JQ5)</f>
        <v>-1.9100999999999999</v>
      </c>
      <c r="KC5" s="7">
        <f>IF(OR('Z-scores'!JR5&gt;2,'Z-scores'!JR5&lt;-2),"",'Z-scores'!JR5)</f>
        <v>-1.2946</v>
      </c>
      <c r="KD5" s="7">
        <f>IF(OR('Z-scores'!JS5&gt;2,'Z-scores'!JS5&lt;-2),"",'Z-scores'!JS5)</f>
        <v>-1.48037</v>
      </c>
      <c r="KE5" s="7">
        <f>IF(OR('Z-scores'!JT5&gt;2,'Z-scores'!JT5&lt;-2),"",'Z-scores'!JT5)</f>
        <v>-0.36901</v>
      </c>
      <c r="KF5" s="7">
        <f>IF(OR('Z-scores'!JU5&gt;2,'Z-scores'!JU5&lt;-2),"",'Z-scores'!JU5)</f>
        <v>-0.77871000000000001</v>
      </c>
      <c r="KG5" s="7">
        <f>IF(OR('Z-scores'!JV5&gt;2,'Z-scores'!JV5&lt;-2),"",'Z-scores'!JV5)</f>
        <v>-0.57140999999999997</v>
      </c>
      <c r="KH5" s="7">
        <f>IF(OR('Z-scores'!JW5&gt;2,'Z-scores'!JW5&lt;-2),"",'Z-scores'!JW5)</f>
        <v>-0.99634</v>
      </c>
      <c r="KI5" s="7">
        <f>IF(OR('Z-scores'!JX5&gt;2,'Z-scores'!JX5&lt;-2),"",'Z-scores'!JX5)</f>
        <v>-0.50546000000000002</v>
      </c>
      <c r="KJ5" s="7">
        <f>IF(OR('Z-scores'!JY5&gt;2,'Z-scores'!JY5&lt;-2),"",'Z-scores'!JY5)</f>
        <v>-0.80874000000000001</v>
      </c>
      <c r="KK5" s="7">
        <f>IF(OR('Z-scores'!JZ5&gt;2,'Z-scores'!JZ5&lt;-2),"",'Z-scores'!JZ5)</f>
        <v>-1.0866400000000001</v>
      </c>
      <c r="KL5" s="7">
        <f>IF(OR('Z-scores'!KA5&gt;2,'Z-scores'!KA5&lt;-2),"",'Z-scores'!KA5)</f>
        <v>-0.72201000000000004</v>
      </c>
      <c r="KM5" s="7">
        <f>IF(OR('Z-scores'!KB5&gt;2,'Z-scores'!KB5&lt;-2),"",'Z-scores'!KB5)</f>
        <v>-1.3578600000000001</v>
      </c>
      <c r="KN5" s="7">
        <f>IF(OR('Z-scores'!KC5&gt;2,'Z-scores'!KC5&lt;-2),"",'Z-scores'!KC5)</f>
        <v>0.17083999999999999</v>
      </c>
      <c r="KO5" s="7">
        <f>IF(OR('Z-scores'!KD5&gt;2,'Z-scores'!KD5&lt;-2),"",'Z-scores'!KD5)</f>
        <v>-0.73024999999999995</v>
      </c>
      <c r="KP5" s="7">
        <f>IF(OR('Z-scores'!KE5&gt;2,'Z-scores'!KE5&lt;-2),"",'Z-scores'!KE5)</f>
        <v>-1.4489999999999999E-2</v>
      </c>
      <c r="KQ5" s="7">
        <f>IF(OR('Z-scores'!KF5&gt;2,'Z-scores'!KF5&lt;-2),"",'Z-scores'!KF5)</f>
        <v>-0.69852000000000003</v>
      </c>
      <c r="KR5" s="7">
        <f>IF(OR('Z-scores'!KG5&gt;2,'Z-scores'!KG5&lt;-2),"",'Z-scores'!KG5)</f>
        <v>-0.51214000000000004</v>
      </c>
      <c r="KS5" s="7">
        <f>IF(OR('Z-scores'!KH5&gt;2,'Z-scores'!KH5&lt;-2),"",'Z-scores'!KH5)</f>
        <v>-0.24254000000000001</v>
      </c>
      <c r="KT5" s="7">
        <f>IF(OR('Z-scores'!KI5&gt;2,'Z-scores'!KI5&lt;-2),"",'Z-scores'!KI5)</f>
        <v>-0.40538999999999997</v>
      </c>
      <c r="KU5" s="7">
        <f>IF(OR('Z-scores'!KJ5&gt;2,'Z-scores'!KJ5&lt;-2),"",'Z-scores'!KJ5)</f>
        <v>-0.65505999999999998</v>
      </c>
      <c r="KV5" s="7">
        <f>IF(OR('Z-scores'!KK5&gt;2,'Z-scores'!KK5&lt;-2),"",'Z-scores'!KK5)</f>
        <v>-0.46088000000000001</v>
      </c>
      <c r="KW5" s="7">
        <f>IF(OR('Z-scores'!KL5&gt;2,'Z-scores'!KL5&lt;-2),"",'Z-scores'!KL5)</f>
        <v>-0.47627999999999998</v>
      </c>
      <c r="KX5" s="7">
        <f>IF(OR('Z-scores'!KM5&gt;2,'Z-scores'!KM5&lt;-2),"",'Z-scores'!KM5)</f>
        <v>-0.43746000000000002</v>
      </c>
      <c r="KY5" s="7">
        <f>IF(OR('Z-scores'!KN5&gt;2,'Z-scores'!KN5&lt;-2),"",'Z-scores'!KN5)</f>
        <v>-0.75217999999999996</v>
      </c>
      <c r="KZ5" s="7">
        <f>IF(OR('Z-scores'!KO5&gt;2,'Z-scores'!KO5&lt;-2),"",'Z-scores'!KO5)</f>
        <v>-0.50443000000000005</v>
      </c>
      <c r="LA5" s="7">
        <f>IF(OR('Z-scores'!KP5&gt;2,'Z-scores'!KP5&lt;-2),"",'Z-scores'!KP5)</f>
        <v>-0.75000999999999995</v>
      </c>
      <c r="LB5" s="7">
        <f>IF(OR('Z-scores'!KQ5&gt;2,'Z-scores'!KQ5&lt;-2),"",'Z-scores'!KQ5)</f>
        <v>-0.50631000000000004</v>
      </c>
      <c r="LC5" s="7">
        <f>IF(OR('Z-scores'!KR5&gt;2,'Z-scores'!KR5&lt;-2),"",'Z-scores'!KR5)</f>
        <v>-0.66893999999999998</v>
      </c>
      <c r="LD5" s="7">
        <f>IF(OR('Z-scores'!KS5&gt;2,'Z-scores'!KS5&lt;-2),"",'Z-scores'!KS5)</f>
        <v>-0.24460999999999999</v>
      </c>
      <c r="LE5" s="7">
        <f>IF(OR('Z-scores'!KT5&gt;2,'Z-scores'!KT5&lt;-2),"",'Z-scores'!KT5)</f>
        <v>-0.54035999999999995</v>
      </c>
      <c r="LF5" s="7">
        <f>IF(OR('Z-scores'!KU5&gt;2,'Z-scores'!KU5&lt;-2),"",'Z-scores'!KU5)</f>
        <v>-1.1821699999999999</v>
      </c>
      <c r="LG5" s="7">
        <f>IF(OR('Z-scores'!KV5&gt;2,'Z-scores'!KV5&lt;-2),"",'Z-scores'!KV5)</f>
        <v>-0.57969999999999999</v>
      </c>
      <c r="LH5" s="7">
        <f>IF(OR('Z-scores'!KW5&gt;2,'Z-scores'!KW5&lt;-2),"",'Z-scores'!KW5)</f>
        <v>-0.45942</v>
      </c>
      <c r="LI5" s="7">
        <f>IF(OR('Z-scores'!KX5&gt;2,'Z-scores'!KX5&lt;-2),"",'Z-scores'!KX5)</f>
        <v>-0.73319000000000001</v>
      </c>
      <c r="LJ5" s="7">
        <f>IF(OR('Z-scores'!KY5&gt;2,'Z-scores'!KY5&lt;-2),"",'Z-scores'!KY5)</f>
        <v>-0.29593999999999998</v>
      </c>
      <c r="LK5" s="7">
        <f>IF(OR('Z-scores'!KZ5&gt;2,'Z-scores'!KZ5&lt;-2),"",'Z-scores'!KZ5)</f>
        <v>-0.39068000000000003</v>
      </c>
      <c r="LL5" s="7">
        <f>IF(OR('Z-scores'!LA5&gt;2,'Z-scores'!LA5&lt;-2),"",'Z-scores'!LA5)</f>
        <v>-0.38413000000000003</v>
      </c>
      <c r="LM5" s="7">
        <f>IF(OR('Z-scores'!LB5&gt;2,'Z-scores'!LB5&lt;-2),"",'Z-scores'!LB5)</f>
        <v>-0.25918999999999998</v>
      </c>
      <c r="LN5" s="7">
        <f>IF(OR('Z-scores'!LC5&gt;2,'Z-scores'!LC5&lt;-2),"",'Z-scores'!LC5)</f>
        <v>-0.26021</v>
      </c>
      <c r="LO5" s="7">
        <f>IF(OR('Z-scores'!LD5&gt;2,'Z-scores'!LD5&lt;-2),"",'Z-scores'!LD5)</f>
        <v>-0.63754</v>
      </c>
      <c r="LP5" s="7">
        <f>IF(OR('Z-scores'!LE5&gt;2,'Z-scores'!LE5&lt;-2),"",'Z-scores'!LE5)</f>
        <v>-0.59967000000000004</v>
      </c>
      <c r="LQ5" s="7">
        <f>IF(OR('Z-scores'!LF5&gt;2,'Z-scores'!LF5&lt;-2),"",'Z-scores'!LF5)</f>
        <v>-0.33148</v>
      </c>
      <c r="LR5" s="7">
        <f>IF(OR('Z-scores'!LG5&gt;2,'Z-scores'!LG5&lt;-2),"",'Z-scores'!LG5)</f>
        <v>-1.73037</v>
      </c>
      <c r="LS5" s="7">
        <f>IF(OR('Z-scores'!LH5&gt;2,'Z-scores'!LH5&lt;-2),"",'Z-scores'!LH5)</f>
        <v>-0.55489999999999995</v>
      </c>
      <c r="LT5" s="7">
        <f>IF(OR('Z-scores'!LI5&gt;2,'Z-scores'!LI5&lt;-2),"",'Z-scores'!LI5)</f>
        <v>-0.48353000000000002</v>
      </c>
      <c r="LU5" s="7">
        <f>IF(OR('Z-scores'!LJ5&gt;2,'Z-scores'!LJ5&lt;-2),"",'Z-scores'!LJ5)</f>
        <v>-0.38177</v>
      </c>
      <c r="LV5" s="7">
        <f>IF(OR('Z-scores'!LK5&gt;2,'Z-scores'!LK5&lt;-2),"",'Z-scores'!LK5)</f>
        <v>-0.67591000000000001</v>
      </c>
      <c r="LW5" s="7">
        <f>IF(OR('Z-scores'!LL5&gt;2,'Z-scores'!LL5&lt;-2),"",'Z-scores'!LL5)</f>
        <v>-0.68742999999999999</v>
      </c>
      <c r="LX5" s="7">
        <f>IF(OR('Z-scores'!LM5&gt;2,'Z-scores'!LM5&lt;-2),"",'Z-scores'!LM5)</f>
        <v>-0.78774</v>
      </c>
      <c r="LY5" s="7">
        <f>IF(OR('Z-scores'!LN5&gt;2,'Z-scores'!LN5&lt;-2),"",'Z-scores'!LN5)</f>
        <v>-0.96340000000000003</v>
      </c>
      <c r="LZ5" s="7">
        <f>IF(OR('Z-scores'!LO5&gt;2,'Z-scores'!LO5&lt;-2),"",'Z-scores'!LO5)</f>
        <v>-0.16161</v>
      </c>
      <c r="MA5" s="7">
        <f>IF(OR('Z-scores'!LP5&gt;2,'Z-scores'!LP5&lt;-2),"",'Z-scores'!LP5)</f>
        <v>-0.50051999999999996</v>
      </c>
      <c r="MB5" s="7">
        <f>IF(OR('Z-scores'!LQ5&gt;2,'Z-scores'!LQ5&lt;-2),"",'Z-scores'!LQ5)</f>
        <v>-0.28899000000000002</v>
      </c>
      <c r="MC5" s="7">
        <f>IF(OR('Z-scores'!LR5&gt;2,'Z-scores'!LR5&lt;-2),"",'Z-scores'!LR5)</f>
        <v>-0.27350000000000002</v>
      </c>
      <c r="MD5" s="7">
        <f>IF(OR('Z-scores'!LS5&gt;2,'Z-scores'!LS5&lt;-2),"",'Z-scores'!LS5)</f>
        <v>1.17645</v>
      </c>
      <c r="ME5" s="7">
        <f>IF(OR('Z-scores'!LT5&gt;2,'Z-scores'!LT5&lt;-2),"",'Z-scores'!LT5)</f>
        <v>-0.39473000000000003</v>
      </c>
      <c r="MF5" s="7">
        <f>IF(OR('Z-scores'!LU5&gt;2,'Z-scores'!LU5&lt;-2),"",'Z-scores'!LU5)</f>
        <v>-0.67940999999999996</v>
      </c>
      <c r="MG5" s="7">
        <f>IF(OR('Z-scores'!LV5&gt;2,'Z-scores'!LV5&lt;-2),"",'Z-scores'!LV5)</f>
        <v>-0.24648</v>
      </c>
      <c r="MH5" s="7">
        <f>IF(OR('Z-scores'!LW5&gt;2,'Z-scores'!LW5&lt;-2),"",'Z-scores'!LW5)</f>
        <v>-0.45139000000000001</v>
      </c>
      <c r="MI5" s="7">
        <f>IF(OR('Z-scores'!LX5&gt;2,'Z-scores'!LX5&lt;-2),"",'Z-scores'!LX5)</f>
        <v>-0.24254000000000001</v>
      </c>
      <c r="MJ5" s="7">
        <f>IF(OR('Z-scores'!LY5&gt;2,'Z-scores'!LY5&lt;-2),"",'Z-scores'!LY5)</f>
        <v>-0.63666</v>
      </c>
      <c r="MK5" s="7">
        <f>IF(OR('Z-scores'!LZ5&gt;2,'Z-scores'!LZ5&lt;-2),"",'Z-scores'!LZ5)</f>
        <v>-0.40057999999999999</v>
      </c>
      <c r="ML5" s="7">
        <f>IF(OR('Z-scores'!MA5&gt;2,'Z-scores'!MA5&lt;-2),"",'Z-scores'!MA5)</f>
        <v>-0.33855000000000002</v>
      </c>
      <c r="MM5" s="7">
        <f>IF(OR('Z-scores'!MB5&gt;2,'Z-scores'!MB5&lt;-2),"",'Z-scores'!MB5)</f>
        <v>-0.24254000000000001</v>
      </c>
      <c r="MN5" s="7">
        <f>IF(OR('Z-scores'!MC5&gt;2,'Z-scores'!MC5&lt;-2),"",'Z-scores'!MC5)</f>
        <v>-0.39505000000000001</v>
      </c>
      <c r="MO5" s="7">
        <f>IF(OR('Z-scores'!MD5&gt;2,'Z-scores'!MD5&lt;-2),"",'Z-scores'!MD5)</f>
        <v>-0.30580000000000002</v>
      </c>
      <c r="MP5" s="7">
        <f>IF(OR('Z-scores'!ME5&gt;2,'Z-scores'!ME5&lt;-2),"",'Z-scores'!ME5)</f>
        <v>-0.25263000000000002</v>
      </c>
      <c r="MQ5" s="7">
        <f>IF(OR('Z-scores'!MF5&gt;2,'Z-scores'!MF5&lt;-2),"",'Z-scores'!MF5)</f>
        <v>-0.37534000000000001</v>
      </c>
      <c r="MR5" s="7">
        <f>IF(OR('Z-scores'!MG5&gt;2,'Z-scores'!MG5&lt;-2),"",'Z-scores'!MG5)</f>
        <v>-0.57482</v>
      </c>
      <c r="MS5" s="7">
        <f>IF(OR('Z-scores'!MH5&gt;2,'Z-scores'!MH5&lt;-2),"",'Z-scores'!MH5)</f>
        <v>-0.67176000000000002</v>
      </c>
      <c r="MT5" s="7">
        <f>IF(OR('Z-scores'!MI5&gt;2,'Z-scores'!MI5&lt;-2),"",'Z-scores'!MI5)</f>
        <v>-0.68140000000000001</v>
      </c>
      <c r="MU5" s="7">
        <f>IF(OR('Z-scores'!MJ5&gt;2,'Z-scores'!MJ5&lt;-2),"",'Z-scores'!MJ5)</f>
        <v>-0.36037999999999998</v>
      </c>
      <c r="MV5" s="7">
        <f>IF(OR('Z-scores'!MK5&gt;2,'Z-scores'!MK5&lt;-2),"",'Z-scores'!MK5)</f>
        <v>-0.24254000000000001</v>
      </c>
      <c r="MW5" s="7">
        <f>IF(OR('Z-scores'!ML5&gt;2,'Z-scores'!ML5&lt;-2),"",'Z-scores'!ML5)</f>
        <v>-0.72338000000000002</v>
      </c>
      <c r="MX5" s="7">
        <f>IF(OR('Z-scores'!MM5&gt;2,'Z-scores'!MM5&lt;-2),"",'Z-scores'!MM5)</f>
        <v>-0.53859000000000001</v>
      </c>
      <c r="MY5" s="7">
        <f>IF(OR('Z-scores'!MN5&gt;2,'Z-scores'!MN5&lt;-2),"",'Z-scores'!MN5)</f>
        <v>-0.31635000000000002</v>
      </c>
      <c r="MZ5" s="7">
        <f>IF(OR('Z-scores'!MO5&gt;2,'Z-scores'!MO5&lt;-2),"",'Z-scores'!MO5)</f>
        <v>-0.77886</v>
      </c>
      <c r="NA5" s="7">
        <f>IF(OR('Z-scores'!MP5&gt;2,'Z-scores'!MP5&lt;-2),"",'Z-scores'!MP5)</f>
        <v>-0.70694000000000001</v>
      </c>
      <c r="NB5" s="7">
        <f>IF(OR('Z-scores'!MQ5&gt;2,'Z-scores'!MQ5&lt;-2),"",'Z-scores'!MQ5)</f>
        <v>-0.87226000000000004</v>
      </c>
      <c r="NC5" s="7">
        <f>IF(OR('Z-scores'!MR5&gt;2,'Z-scores'!MR5&lt;-2),"",'Z-scores'!MR5)</f>
        <v>-0.60048999999999997</v>
      </c>
      <c r="ND5" s="7">
        <f>IF(OR('Z-scores'!MS5&gt;2,'Z-scores'!MS5&lt;-2),"",'Z-scores'!MS5)</f>
        <v>-1.1522699999999999</v>
      </c>
      <c r="NE5" s="7">
        <f>IF(OR('Z-scores'!MT5&gt;2,'Z-scores'!MT5&lt;-2),"",'Z-scores'!MT5)</f>
        <v>-0.95204</v>
      </c>
      <c r="NF5" s="7">
        <f>IF(OR('Z-scores'!MU5&gt;2,'Z-scores'!MU5&lt;-2),"",'Z-scores'!MU5)</f>
        <v>-0.67512000000000005</v>
      </c>
      <c r="NG5" s="7">
        <f>IF(OR('Z-scores'!MV5&gt;2,'Z-scores'!MV5&lt;-2),"",'Z-scores'!MV5)</f>
        <v>-0.48643999999999998</v>
      </c>
      <c r="NH5" s="7">
        <f>IF(OR('Z-scores'!MW5&gt;2,'Z-scores'!MW5&lt;-2),"",'Z-scores'!MW5)</f>
        <v>-0.59299999999999997</v>
      </c>
      <c r="NI5" s="7">
        <f>IF(OR('Z-scores'!MX5&gt;2,'Z-scores'!MX5&lt;-2),"",'Z-scores'!MX5)</f>
        <v>-0.65974999999999995</v>
      </c>
      <c r="NJ5" s="7">
        <f>IF(OR('Z-scores'!MY5&gt;2,'Z-scores'!MY5&lt;-2),"",'Z-scores'!MY5)</f>
        <v>-0.52891999999999995</v>
      </c>
      <c r="NK5" s="7">
        <f>IF(OR('Z-scores'!MZ5&gt;2,'Z-scores'!MZ5&lt;-2),"",'Z-scores'!MZ5)</f>
        <v>-0.90102000000000004</v>
      </c>
      <c r="NL5" s="7">
        <f>IF(OR('Z-scores'!NA5&gt;2,'Z-scores'!NA5&lt;-2),"",'Z-scores'!NA5)</f>
        <v>-0.59031999999999996</v>
      </c>
      <c r="NM5" s="7">
        <f>IF(OR('Z-scores'!NB5&gt;2,'Z-scores'!NB5&lt;-2),"",'Z-scores'!NB5)</f>
        <v>-0.86845000000000006</v>
      </c>
      <c r="NN5" s="7">
        <f>IF(OR('Z-scores'!NC5&gt;2,'Z-scores'!NC5&lt;-2),"",'Z-scores'!NC5)</f>
        <v>-1.3434900000000001</v>
      </c>
      <c r="NO5" s="7">
        <f>IF(OR('Z-scores'!ND5&gt;2,'Z-scores'!ND5&lt;-2),"",'Z-scores'!ND5)</f>
        <v>-1.0975999999999999</v>
      </c>
      <c r="NP5" s="7">
        <f>IF(OR('Z-scores'!NE5&gt;2,'Z-scores'!NE5&lt;-2),"",'Z-scores'!NE5)</f>
        <v>-1.25139</v>
      </c>
      <c r="NQ5" s="7">
        <f>IF(OR('Z-scores'!NF5&gt;2,'Z-scores'!NF5&lt;-2),"",'Z-scores'!NF5)</f>
        <v>-1.01542</v>
      </c>
      <c r="NR5" s="7">
        <f>IF(OR('Z-scores'!NG5&gt;2,'Z-scores'!NG5&lt;-2),"",'Z-scores'!NG5)</f>
        <v>-0.94635000000000002</v>
      </c>
      <c r="NS5" s="7">
        <f>IF(OR('Z-scores'!NH5&gt;2,'Z-scores'!NH5&lt;-2),"",'Z-scores'!NH5)</f>
        <v>-0.81244000000000005</v>
      </c>
      <c r="NT5" s="7">
        <f>IF(OR('Z-scores'!NI5&gt;2,'Z-scores'!NI5&lt;-2),"",'Z-scores'!NI5)</f>
        <v>-0.61102000000000001</v>
      </c>
      <c r="NU5" s="7">
        <f>IF(OR('Z-scores'!NJ5&gt;2,'Z-scores'!NJ5&lt;-2),"",'Z-scores'!NJ5)</f>
        <v>-0.53159999999999996</v>
      </c>
      <c r="NV5" s="7">
        <f>IF(OR('Z-scores'!NK5&gt;2,'Z-scores'!NK5&lt;-2),"",'Z-scores'!NK5)</f>
        <v>-0.60945000000000005</v>
      </c>
      <c r="NW5" s="7">
        <f>IF(OR('Z-scores'!NL5&gt;2,'Z-scores'!NL5&lt;-2),"",'Z-scores'!NL5)</f>
        <v>-0.98204999999999998</v>
      </c>
      <c r="NX5" s="7">
        <f>IF(OR('Z-scores'!NM5&gt;2,'Z-scores'!NM5&lt;-2),"",'Z-scores'!NM5)</f>
        <v>-0.99363999999999997</v>
      </c>
      <c r="NY5" s="7">
        <f>IF(OR('Z-scores'!NN5&gt;2,'Z-scores'!NN5&lt;-2),"",'Z-scores'!NN5)</f>
        <v>-0.90713999999999995</v>
      </c>
      <c r="NZ5" s="7">
        <f>IF(OR('Z-scores'!NO5&gt;2,'Z-scores'!NO5&lt;-2),"",'Z-scores'!NO5)</f>
        <v>-0.82793000000000005</v>
      </c>
      <c r="OA5" s="7">
        <f>IF(OR('Z-scores'!NP5&gt;2,'Z-scores'!NP5&lt;-2),"",'Z-scores'!NP5)</f>
        <v>-1.18875</v>
      </c>
      <c r="OB5" s="7">
        <f>IF(OR('Z-scores'!NQ5&gt;2,'Z-scores'!NQ5&lt;-2),"",'Z-scores'!NQ5)</f>
        <v>-1.2410699999999999</v>
      </c>
      <c r="OC5" s="7">
        <f>IF(OR('Z-scores'!NR5&gt;2,'Z-scores'!NR5&lt;-2),"",'Z-scores'!NR5)</f>
        <v>-0.82188000000000005</v>
      </c>
      <c r="OD5" s="7">
        <f>IF(OR('Z-scores'!NS5&gt;2,'Z-scores'!NS5&lt;-2),"",'Z-scores'!NS5)</f>
        <v>-0.73151999999999995</v>
      </c>
      <c r="OE5" s="7">
        <f>IF(OR('Z-scores'!NT5&gt;2,'Z-scores'!NT5&lt;-2),"",'Z-scores'!NT5)</f>
        <v>-0.62638000000000005</v>
      </c>
      <c r="OF5" s="7">
        <f>IF(OR('Z-scores'!NU5&gt;2,'Z-scores'!NU5&lt;-2),"",'Z-scores'!NU5)</f>
        <v>-0.83930000000000005</v>
      </c>
      <c r="OG5" s="7">
        <f>IF(OR('Z-scores'!NV5&gt;2,'Z-scores'!NV5&lt;-2),"",'Z-scores'!NV5)</f>
        <v>-0.50283999999999995</v>
      </c>
      <c r="OH5" s="7">
        <f>IF(OR('Z-scores'!NW5&gt;2,'Z-scores'!NW5&lt;-2),"",'Z-scores'!NW5)</f>
        <v>-0.67571999999999999</v>
      </c>
      <c r="OI5" s="7">
        <f>IF(OR('Z-scores'!NX5&gt;2,'Z-scores'!NX5&lt;-2),"",'Z-scores'!NX5)</f>
        <v>-0.50558000000000003</v>
      </c>
      <c r="OJ5" s="7">
        <f>IF(OR('Z-scores'!NY5&gt;2,'Z-scores'!NY5&lt;-2),"",'Z-scores'!NY5)</f>
        <v>-0.63434000000000001</v>
      </c>
      <c r="OK5" s="7">
        <f>IF(OR('Z-scores'!NZ5&gt;2,'Z-scores'!NZ5&lt;-2),"",'Z-scores'!NZ5)</f>
        <v>-0.66410000000000002</v>
      </c>
      <c r="OL5" s="7">
        <f>IF(OR('Z-scores'!OA5&gt;2,'Z-scores'!OA5&lt;-2),"",'Z-scores'!OA5)</f>
        <v>-0.68813999999999997</v>
      </c>
      <c r="OM5" s="7">
        <f>IF(OR('Z-scores'!OB5&gt;2,'Z-scores'!OB5&lt;-2),"",'Z-scores'!OB5)</f>
        <v>-0.32412000000000002</v>
      </c>
      <c r="ON5" s="7">
        <f>IF(OR('Z-scores'!OC5&gt;2,'Z-scores'!OC5&lt;-2),"",'Z-scores'!OC5)</f>
        <v>-0.50300999999999996</v>
      </c>
      <c r="OO5" s="7">
        <f>IF(OR('Z-scores'!OD5&gt;2,'Z-scores'!OD5&lt;-2),"",'Z-scores'!OD5)</f>
        <v>-0.47877999999999998</v>
      </c>
      <c r="OP5" s="7">
        <f>IF(OR('Z-scores'!OE5&gt;2,'Z-scores'!OE5&lt;-2),"",'Z-scores'!OE5)</f>
        <v>-0.61946999999999997</v>
      </c>
      <c r="OQ5" s="7">
        <f>IF(OR('Z-scores'!OF5&gt;2,'Z-scores'!OF5&lt;-2),"",'Z-scores'!OF5)</f>
        <v>-0.93828999999999996</v>
      </c>
      <c r="OR5" s="7">
        <f>IF(OR('Z-scores'!OG5&gt;2,'Z-scores'!OG5&lt;-2),"",'Z-scores'!OG5)</f>
        <v>-0.28908</v>
      </c>
      <c r="OS5" s="7">
        <f>IF(OR('Z-scores'!OH5&gt;2,'Z-scores'!OH5&lt;-2),"",'Z-scores'!OH5)</f>
        <v>-0.52302999999999999</v>
      </c>
      <c r="OT5" s="7">
        <f>IF(OR('Z-scores'!OI5&gt;2,'Z-scores'!OI5&lt;-2),"",'Z-scores'!OI5)</f>
        <v>-0.61724999999999997</v>
      </c>
      <c r="OU5" s="7">
        <f>IF(OR('Z-scores'!OJ5&gt;2,'Z-scores'!OJ5&lt;-2),"",'Z-scores'!OJ5)</f>
        <v>-0.75351000000000001</v>
      </c>
      <c r="OV5" s="7">
        <f>IF(OR('Z-scores'!OK5&gt;2,'Z-scores'!OK5&lt;-2),"",'Z-scores'!OK5)</f>
        <v>-0.37827</v>
      </c>
      <c r="OW5" s="7">
        <f>IF(OR('Z-scores'!OL5&gt;2,'Z-scores'!OL5&lt;-2),"",'Z-scores'!OL5)</f>
        <v>-0.70008999999999999</v>
      </c>
      <c r="OX5" s="7">
        <f>IF(OR('Z-scores'!OM5&gt;2,'Z-scores'!OM5&lt;-2),"",'Z-scores'!OM5)</f>
        <v>-1.0677399999999999</v>
      </c>
      <c r="OY5" s="7">
        <f>IF(OR('Z-scores'!ON5&gt;2,'Z-scores'!ON5&lt;-2),"",'Z-scores'!ON5)</f>
        <v>-0.40123999999999999</v>
      </c>
      <c r="OZ5" s="7">
        <f>IF(OR('Z-scores'!OO5&gt;2,'Z-scores'!OO5&lt;-2),"",'Z-scores'!OO5)</f>
        <v>-0.26956999999999998</v>
      </c>
      <c r="PA5" s="7">
        <f>IF(OR('Z-scores'!OP5&gt;2,'Z-scores'!OP5&lt;-2),"",'Z-scores'!OP5)</f>
        <v>-0.24254000000000001</v>
      </c>
      <c r="PB5" s="7">
        <f>IF(OR('Z-scores'!OQ5&gt;2,'Z-scores'!OQ5&lt;-2),"",'Z-scores'!OQ5)</f>
        <v>-0.70147000000000004</v>
      </c>
      <c r="PC5" s="7">
        <f>IF(OR('Z-scores'!OR5&gt;2,'Z-scores'!OR5&lt;-2),"",'Z-scores'!OR5)</f>
        <v>-1.02725</v>
      </c>
      <c r="PD5" s="7">
        <f>IF(OR('Z-scores'!OS5&gt;2,'Z-scores'!OS5&lt;-2),"",'Z-scores'!OS5)</f>
        <v>-0.70669999999999999</v>
      </c>
      <c r="PE5" s="7">
        <f>IF(OR('Z-scores'!OT5&gt;2,'Z-scores'!OT5&lt;-2),"",'Z-scores'!OT5)</f>
        <v>-0.75492000000000004</v>
      </c>
      <c r="PF5" s="7">
        <f>IF(OR('Z-scores'!OU5&gt;2,'Z-scores'!OU5&lt;-2),"",'Z-scores'!OU5)</f>
        <v>-8.8190000000000004E-2</v>
      </c>
      <c r="PG5" s="7">
        <f>IF(OR('Z-scores'!OV5&gt;2,'Z-scores'!OV5&lt;-2),"",'Z-scores'!OV5)</f>
        <v>-0.21342</v>
      </c>
      <c r="PH5" s="7">
        <f>IF(OR('Z-scores'!OW5&gt;2,'Z-scores'!OW5&lt;-2),"",'Z-scores'!OW5)</f>
        <v>-0.23072999999999999</v>
      </c>
      <c r="PI5" s="7">
        <f>IF(OR('Z-scores'!OX5&gt;2,'Z-scores'!OX5&lt;-2),"",'Z-scores'!OX5)</f>
        <v>-0.40564</v>
      </c>
      <c r="PJ5" s="7">
        <f>IF(OR('Z-scores'!OY5&gt;2,'Z-scores'!OY5&lt;-2),"",'Z-scores'!OY5)</f>
        <v>-0.48791000000000001</v>
      </c>
      <c r="PK5" s="7">
        <f>IF(OR('Z-scores'!OZ5&gt;2,'Z-scores'!OZ5&lt;-2),"",'Z-scores'!OZ5)</f>
        <v>-0.78929000000000005</v>
      </c>
      <c r="PL5" s="7">
        <f>IF(OR('Z-scores'!PA5&gt;2,'Z-scores'!PA5&lt;-2),"",'Z-scores'!PA5)</f>
        <v>-0.54386000000000001</v>
      </c>
      <c r="PM5" s="7">
        <f>IF(OR('Z-scores'!PB5&gt;2,'Z-scores'!PB5&lt;-2),"",'Z-scores'!PB5)</f>
        <v>-0.73455999999999999</v>
      </c>
      <c r="PN5" s="7">
        <f>IF(OR('Z-scores'!PC5&gt;2,'Z-scores'!PC5&lt;-2),"",'Z-scores'!PC5)</f>
        <v>-0.42587000000000003</v>
      </c>
      <c r="PO5" s="7">
        <f>IF(OR('Z-scores'!PD5&gt;2,'Z-scores'!PD5&lt;-2),"",'Z-scores'!PD5)</f>
        <v>-0.77166999999999997</v>
      </c>
      <c r="PP5" s="7">
        <f>IF(OR('Z-scores'!PE5&gt;2,'Z-scores'!PE5&lt;-2),"",'Z-scores'!PE5)</f>
        <v>-0.67122999999999999</v>
      </c>
      <c r="PQ5" s="7">
        <f>IF(OR('Z-scores'!PF5&gt;2,'Z-scores'!PF5&lt;-2),"",'Z-scores'!PF5)</f>
        <v>-0.85496000000000005</v>
      </c>
      <c r="PR5" s="7">
        <f>IF(OR('Z-scores'!PG5&gt;2,'Z-scores'!PG5&lt;-2),"",'Z-scores'!PG5)</f>
        <v>-0.71455999999999997</v>
      </c>
      <c r="PS5" s="7">
        <f>IF(OR('Z-scores'!PH5&gt;2,'Z-scores'!PH5&lt;-2),"",'Z-scores'!PH5)</f>
        <v>-0.59377999999999997</v>
      </c>
      <c r="PT5" s="7">
        <f>IF(OR('Z-scores'!PI5&gt;2,'Z-scores'!PI5&lt;-2),"",'Z-scores'!PI5)</f>
        <v>-0.70874000000000004</v>
      </c>
      <c r="PU5" s="7">
        <f>IF(OR('Z-scores'!PJ5&gt;2,'Z-scores'!PJ5&lt;-2),"",'Z-scores'!PJ5)</f>
        <v>-0.62263000000000002</v>
      </c>
      <c r="PV5" s="7">
        <f>IF(OR('Z-scores'!PK5&gt;2,'Z-scores'!PK5&lt;-2),"",'Z-scores'!PK5)</f>
        <v>-0.97974000000000006</v>
      </c>
      <c r="PW5" s="7">
        <f>IF(OR('Z-scores'!PL5&gt;2,'Z-scores'!PL5&lt;-2),"",'Z-scores'!PL5)</f>
        <v>-0.31169000000000002</v>
      </c>
      <c r="PX5" s="7">
        <f>IF(OR('Z-scores'!PM5&gt;2,'Z-scores'!PM5&lt;-2),"",'Z-scores'!PM5)</f>
        <v>-0.77856999999999998</v>
      </c>
      <c r="PY5" s="7">
        <f>IF(OR('Z-scores'!PN5&gt;2,'Z-scores'!PN5&lt;-2),"",'Z-scores'!PN5)</f>
        <v>-0.65858000000000005</v>
      </c>
      <c r="PZ5" s="7">
        <f>IF(OR('Z-scores'!PO5&gt;2,'Z-scores'!PO5&lt;-2),"",'Z-scores'!PO5)</f>
        <v>-0.56006</v>
      </c>
      <c r="QA5" s="7">
        <f>IF(OR('Z-scores'!PP5&gt;2,'Z-scores'!PP5&lt;-2),"",'Z-scores'!PP5)</f>
        <v>-0.24254000000000001</v>
      </c>
      <c r="QB5" s="7">
        <f>IF(OR('Z-scores'!PQ5&gt;2,'Z-scores'!PQ5&lt;-2),"",'Z-scores'!PQ5)</f>
        <v>-0.95038</v>
      </c>
      <c r="QC5" s="7">
        <f>IF(OR('Z-scores'!PR5&gt;2,'Z-scores'!PR5&lt;-2),"",'Z-scores'!PR5)</f>
        <v>-0.62104999999999999</v>
      </c>
      <c r="QD5" s="7">
        <f>IF(OR('Z-scores'!PS5&gt;2,'Z-scores'!PS5&lt;-2),"",'Z-scores'!PS5)</f>
        <v>-0.28026000000000001</v>
      </c>
      <c r="QE5" s="7">
        <f>IF(OR('Z-scores'!PT5&gt;2,'Z-scores'!PT5&lt;-2),"",'Z-scores'!PT5)</f>
        <v>-0.13072</v>
      </c>
      <c r="QF5" s="7">
        <f>IF(OR('Z-scores'!PU5&gt;2,'Z-scores'!PU5&lt;-2),"",'Z-scores'!PU5)</f>
        <v>-0.32395000000000002</v>
      </c>
      <c r="QG5" s="7">
        <f>IF(OR('Z-scores'!PV5&gt;2,'Z-scores'!PV5&lt;-2),"",'Z-scores'!PV5)</f>
        <v>-0.31580000000000003</v>
      </c>
      <c r="QH5" s="7">
        <f>IF(OR('Z-scores'!PW5&gt;2,'Z-scores'!PW5&lt;-2),"",'Z-scores'!PW5)</f>
        <v>-0.81955</v>
      </c>
      <c r="QI5" s="7">
        <f>IF(OR('Z-scores'!PX5&gt;2,'Z-scores'!PX5&lt;-2),"",'Z-scores'!PX5)</f>
        <v>-0.55013999999999996</v>
      </c>
      <c r="QJ5" s="7">
        <f>IF(OR('Z-scores'!PY5&gt;2,'Z-scores'!PY5&lt;-2),"",'Z-scores'!PY5)</f>
        <v>-0.38553999999999999</v>
      </c>
      <c r="QK5" s="7">
        <f>IF(OR('Z-scores'!PZ5&gt;2,'Z-scores'!PZ5&lt;-2),"",'Z-scores'!PZ5)</f>
        <v>-0.41299000000000002</v>
      </c>
      <c r="QL5" s="7">
        <f>IF(OR('Z-scores'!QA5&gt;2,'Z-scores'!QA5&lt;-2),"",'Z-scores'!QA5)</f>
        <v>-0.41871999999999998</v>
      </c>
      <c r="QM5" s="7">
        <f>IF(OR('Z-scores'!QB5&gt;2,'Z-scores'!QB5&lt;-2),"",'Z-scores'!QB5)</f>
        <v>-0.50873999999999997</v>
      </c>
      <c r="QN5" s="7">
        <f>IF(OR('Z-scores'!QC5&gt;2,'Z-scores'!QC5&lt;-2),"",'Z-scores'!QC5)</f>
        <v>-0.23577999999999999</v>
      </c>
      <c r="QO5" s="7">
        <f>IF(OR('Z-scores'!QD5&gt;2,'Z-scores'!QD5&lt;-2),"",'Z-scores'!QD5)</f>
        <v>-0.47405999999999998</v>
      </c>
      <c r="QP5" s="7">
        <f>IF(OR('Z-scores'!QE5&gt;2,'Z-scores'!QE5&lt;-2),"",'Z-scores'!QE5)</f>
        <v>-0.46010000000000001</v>
      </c>
      <c r="QQ5" s="7">
        <f>IF(OR('Z-scores'!QF5&gt;2,'Z-scores'!QF5&lt;-2),"",'Z-scores'!QF5)</f>
        <v>-0.38743</v>
      </c>
      <c r="QR5" s="7">
        <f>IF(OR('Z-scores'!QG5&gt;2,'Z-scores'!QG5&lt;-2),"",'Z-scores'!QG5)</f>
        <v>-2.9430000000000001E-2</v>
      </c>
      <c r="QS5" s="7">
        <f>IF(OR('Z-scores'!QH5&gt;2,'Z-scores'!QH5&lt;-2),"",'Z-scores'!QH5)</f>
        <v>-0.42901</v>
      </c>
      <c r="QT5" s="7">
        <f>IF(OR('Z-scores'!QI5&gt;2,'Z-scores'!QI5&lt;-2),"",'Z-scores'!QI5)</f>
        <v>-0.88529999999999998</v>
      </c>
      <c r="QU5" s="7">
        <f>IF(OR('Z-scores'!QJ5&gt;2,'Z-scores'!QJ5&lt;-2),"",'Z-scores'!QJ5)</f>
        <v>-0.22184000000000001</v>
      </c>
      <c r="QV5" s="7">
        <f>IF(OR('Z-scores'!QK5&gt;2,'Z-scores'!QK5&lt;-2),"",'Z-scores'!QK5)</f>
        <v>-0.39800000000000002</v>
      </c>
      <c r="QW5" s="7">
        <f>IF(OR('Z-scores'!QL5&gt;2,'Z-scores'!QL5&lt;-2),"",'Z-scores'!QL5)</f>
        <v>-0.37298999999999999</v>
      </c>
      <c r="QX5" s="7">
        <f>IF(OR('Z-scores'!QM5&gt;2,'Z-scores'!QM5&lt;-2),"",'Z-scores'!QM5)</f>
        <v>-0.43142999999999998</v>
      </c>
      <c r="QY5" s="7">
        <f>IF(OR('Z-scores'!QN5&gt;2,'Z-scores'!QN5&lt;-2),"",'Z-scores'!QN5)</f>
        <v>-0.39584000000000003</v>
      </c>
      <c r="QZ5" s="7">
        <f>IF(OR('Z-scores'!QO5&gt;2,'Z-scores'!QO5&lt;-2),"",'Z-scores'!QO5)</f>
        <v>-9.5820000000000002E-2</v>
      </c>
      <c r="RA5" s="7">
        <f>IF(OR('Z-scores'!QP5&gt;2,'Z-scores'!QP5&lt;-2),"",'Z-scores'!QP5)</f>
        <v>-0.37237999999999999</v>
      </c>
      <c r="RB5" s="7">
        <f>IF(OR('Z-scores'!QQ5&gt;2,'Z-scores'!QQ5&lt;-2),"",'Z-scores'!QQ5)</f>
        <v>-0.31984000000000001</v>
      </c>
      <c r="RC5" s="7">
        <f>IF(OR('Z-scores'!QR5&gt;2,'Z-scores'!QR5&lt;-2),"",'Z-scores'!QR5)</f>
        <v>-0.43669000000000002</v>
      </c>
      <c r="RD5" s="7">
        <f>IF(OR('Z-scores'!QS5&gt;2,'Z-scores'!QS5&lt;-2),"",'Z-scores'!QS5)</f>
        <v>-0.35731000000000002</v>
      </c>
      <c r="RE5" s="7">
        <f>IF(OR('Z-scores'!QT5&gt;2,'Z-scores'!QT5&lt;-2),"",'Z-scores'!QT5)</f>
        <v>-0.47717999999999999</v>
      </c>
      <c r="RF5" s="7">
        <f>IF(OR('Z-scores'!QU5&gt;2,'Z-scores'!QU5&lt;-2),"",'Z-scores'!QU5)</f>
        <v>-0.25163999999999997</v>
      </c>
      <c r="RG5" s="7">
        <f>IF(OR('Z-scores'!QV5&gt;2,'Z-scores'!QV5&lt;-2),"",'Z-scores'!QV5)</f>
        <v>-0.21793000000000001</v>
      </c>
      <c r="RH5" s="7">
        <f>IF(OR('Z-scores'!QW5&gt;2,'Z-scores'!QW5&lt;-2),"",'Z-scores'!QW5)</f>
        <v>-0.56154999999999999</v>
      </c>
      <c r="RI5" s="7">
        <f>IF(OR('Z-scores'!QX5&gt;2,'Z-scores'!QX5&lt;-2),"",'Z-scores'!QX5)</f>
        <v>1.13497</v>
      </c>
      <c r="RJ5" s="7">
        <f>IF(OR('Z-scores'!QY5&gt;2,'Z-scores'!QY5&lt;-2),"",'Z-scores'!QY5)</f>
        <v>-0.59216000000000002</v>
      </c>
      <c r="RK5" s="7">
        <f>IF(OR('Z-scores'!QZ5&gt;2,'Z-scores'!QZ5&lt;-2),"",'Z-scores'!QZ5)</f>
        <v>-0.85438999999999998</v>
      </c>
      <c r="RL5" s="7">
        <f>IF(OR('Z-scores'!RA5&gt;2,'Z-scores'!RA5&lt;-2),"",'Z-scores'!RA5)</f>
        <v>-0.60080999999999996</v>
      </c>
      <c r="RM5" s="7">
        <f>IF(OR('Z-scores'!RB5&gt;2,'Z-scores'!RB5&lt;-2),"",'Z-scores'!RB5)</f>
        <v>-0.63027999999999995</v>
      </c>
      <c r="RN5" s="7">
        <f>IF(OR('Z-scores'!RC5&gt;2,'Z-scores'!RC5&lt;-2),"",'Z-scores'!RC5)</f>
        <v>-0.61168</v>
      </c>
      <c r="RO5" s="7">
        <f>IF(OR('Z-scores'!RD5&gt;2,'Z-scores'!RD5&lt;-2),"",'Z-scores'!RD5)</f>
        <v>3.3360000000000001E-2</v>
      </c>
      <c r="RP5" s="7">
        <f>IF(OR('Z-scores'!RE5&gt;2,'Z-scores'!RE5&lt;-2),"",'Z-scores'!RE5)</f>
        <v>-1.0439099999999999</v>
      </c>
      <c r="RQ5" s="7">
        <f>IF(OR('Z-scores'!RF5&gt;2,'Z-scores'!RF5&lt;-2),"",'Z-scores'!RF5)</f>
        <v>-0.57989999999999997</v>
      </c>
      <c r="RR5" s="7">
        <f>IF(OR('Z-scores'!RG5&gt;2,'Z-scores'!RG5&lt;-2),"",'Z-scores'!RG5)</f>
        <v>-1.29558</v>
      </c>
      <c r="RS5" s="7">
        <f>IF(OR('Z-scores'!RH5&gt;2,'Z-scores'!RH5&lt;-2),"",'Z-scores'!RH5)</f>
        <v>-1.1214200000000001</v>
      </c>
      <c r="RT5" s="7">
        <f>IF(OR('Z-scores'!RI5&gt;2,'Z-scores'!RI5&lt;-2),"",'Z-scores'!RI5)</f>
        <v>-1.45208</v>
      </c>
      <c r="RU5" s="7">
        <f>IF(OR('Z-scores'!RJ5&gt;2,'Z-scores'!RJ5&lt;-2),"",'Z-scores'!RJ5)</f>
        <v>-0.91254000000000002</v>
      </c>
      <c r="RV5" s="7">
        <f>IF(OR('Z-scores'!RK5&gt;2,'Z-scores'!RK5&lt;-2),"",'Z-scores'!RK5)</f>
        <v>-0.60872000000000004</v>
      </c>
      <c r="RW5" s="7">
        <f>IF(OR('Z-scores'!RL5&gt;2,'Z-scores'!RL5&lt;-2),"",'Z-scores'!RL5)</f>
        <v>-0.50915999999999995</v>
      </c>
      <c r="RX5" s="7">
        <f>IF(OR('Z-scores'!RM5&gt;2,'Z-scores'!RM5&lt;-2),"",'Z-scores'!RM5)</f>
        <v>-0.65668000000000004</v>
      </c>
      <c r="RY5" s="7">
        <f>IF(OR('Z-scores'!RN5&gt;2,'Z-scores'!RN5&lt;-2),"",'Z-scores'!RN5)</f>
        <v>-0.79161000000000004</v>
      </c>
      <c r="RZ5" s="7">
        <f>IF(OR('Z-scores'!RO5&gt;2,'Z-scores'!RO5&lt;-2),"",'Z-scores'!RO5)</f>
        <v>-0.69328999999999996</v>
      </c>
      <c r="SA5" s="7">
        <f>IF(OR('Z-scores'!RP5&gt;2,'Z-scores'!RP5&lt;-2),"",'Z-scores'!RP5)</f>
        <v>-0.85529999999999995</v>
      </c>
      <c r="SB5" s="7">
        <f>IF(OR('Z-scores'!RQ5&gt;2,'Z-scores'!RQ5&lt;-2),"",'Z-scores'!RQ5)</f>
        <v>-0.86856999999999995</v>
      </c>
      <c r="SC5" s="7">
        <f>IF(OR('Z-scores'!RR5&gt;2,'Z-scores'!RR5&lt;-2),"",'Z-scores'!RR5)</f>
        <v>-0.68683000000000005</v>
      </c>
      <c r="SD5" s="7">
        <f>IF(OR('Z-scores'!RS5&gt;2,'Z-scores'!RS5&lt;-2),"",'Z-scores'!RS5)</f>
        <v>-0.51446999999999998</v>
      </c>
      <c r="SE5" s="7">
        <f>IF(OR('Z-scores'!RT5&gt;2,'Z-scores'!RT5&lt;-2),"",'Z-scores'!RT5)</f>
        <v>-0.91700000000000004</v>
      </c>
      <c r="SF5" s="7">
        <f>IF(OR('Z-scores'!RU5&gt;2,'Z-scores'!RU5&lt;-2),"",'Z-scores'!RU5)</f>
        <v>-1.09497</v>
      </c>
      <c r="SG5" s="7">
        <f>IF(OR('Z-scores'!RV5&gt;2,'Z-scores'!RV5&lt;-2),"",'Z-scores'!RV5)</f>
        <v>-1.08334</v>
      </c>
      <c r="SH5" s="7">
        <f>IF(OR('Z-scores'!RW5&gt;2,'Z-scores'!RW5&lt;-2),"",'Z-scores'!RW5)</f>
        <v>-0.83357000000000003</v>
      </c>
      <c r="SI5" s="7">
        <f>IF(OR('Z-scores'!RX5&gt;2,'Z-scores'!RX5&lt;-2),"",'Z-scores'!RX5)</f>
        <v>-0.21579000000000001</v>
      </c>
      <c r="SJ5" s="7">
        <f>IF(OR('Z-scores'!RY5&gt;2,'Z-scores'!RY5&lt;-2),"",'Z-scores'!RY5)</f>
        <v>-0.26189000000000001</v>
      </c>
      <c r="SK5" s="7">
        <f>IF(OR('Z-scores'!RZ5&gt;2,'Z-scores'!RZ5&lt;-2),"",'Z-scores'!RZ5)</f>
        <v>-0.87680999999999998</v>
      </c>
      <c r="SL5" s="7">
        <f>IF(OR('Z-scores'!SA5&gt;2,'Z-scores'!SA5&lt;-2),"",'Z-scores'!SA5)</f>
        <v>-0.48155999999999999</v>
      </c>
      <c r="SM5" s="7">
        <f>IF(OR('Z-scores'!SB5&gt;2,'Z-scores'!SB5&lt;-2),"",'Z-scores'!SB5)</f>
        <v>-0.50963999999999998</v>
      </c>
      <c r="SN5" s="7">
        <f>IF(OR('Z-scores'!SC5&gt;2,'Z-scores'!SC5&lt;-2),"",'Z-scores'!SC5)</f>
        <v>-1.21875</v>
      </c>
      <c r="SO5" s="7">
        <f>IF(OR('Z-scores'!SD5&gt;2,'Z-scores'!SD5&lt;-2),"",'Z-scores'!SD5)</f>
        <v>-0.78419000000000005</v>
      </c>
      <c r="SP5" s="7">
        <f>IF(OR('Z-scores'!SE5&gt;2,'Z-scores'!SE5&lt;-2),"",'Z-scores'!SE5)</f>
        <v>-0.55662</v>
      </c>
      <c r="SQ5" s="7">
        <f>IF(OR('Z-scores'!SF5&gt;2,'Z-scores'!SF5&lt;-2),"",'Z-scores'!SF5)</f>
        <v>-0.68369000000000002</v>
      </c>
      <c r="SR5" s="7">
        <f>IF(OR('Z-scores'!SG5&gt;2,'Z-scores'!SG5&lt;-2),"",'Z-scores'!SG5)</f>
        <v>-0.96723999999999999</v>
      </c>
      <c r="SS5" s="7">
        <f>IF(OR('Z-scores'!SH5&gt;2,'Z-scores'!SH5&lt;-2),"",'Z-scores'!SH5)</f>
        <v>-0.64976999999999996</v>
      </c>
      <c r="ST5" s="7">
        <f>IF(OR('Z-scores'!SI5&gt;2,'Z-scores'!SI5&lt;-2),"",'Z-scores'!SI5)</f>
        <v>-0.40493000000000001</v>
      </c>
      <c r="SU5" s="7">
        <f>IF(OR('Z-scores'!SJ5&gt;2,'Z-scores'!SJ5&lt;-2),"",'Z-scores'!SJ5)</f>
        <v>-0.68452000000000002</v>
      </c>
      <c r="SV5" s="7">
        <f>IF(OR('Z-scores'!SK5&gt;2,'Z-scores'!SK5&lt;-2),"",'Z-scores'!SK5)</f>
        <v>-0.53847999999999996</v>
      </c>
      <c r="SW5" s="7">
        <f>IF(OR('Z-scores'!SL5&gt;2,'Z-scores'!SL5&lt;-2),"",'Z-scores'!SL5)</f>
        <v>-0.36803999999999998</v>
      </c>
      <c r="SX5" s="7">
        <f>IF(OR('Z-scores'!SM5&gt;2,'Z-scores'!SM5&lt;-2),"",'Z-scores'!SM5)</f>
        <v>-1.04206</v>
      </c>
      <c r="SY5" s="7">
        <f>IF(OR('Z-scores'!SN5&gt;2,'Z-scores'!SN5&lt;-2),"",'Z-scores'!SN5)</f>
        <v>-0.50455000000000005</v>
      </c>
      <c r="SZ5" s="7">
        <f>IF(OR('Z-scores'!SO5&gt;2,'Z-scores'!SO5&lt;-2),"",'Z-scores'!SO5)</f>
        <v>-1.0941700000000001</v>
      </c>
      <c r="TA5" s="7">
        <f>IF(OR('Z-scores'!SP5&gt;2,'Z-scores'!SP5&lt;-2),"",'Z-scores'!SP5)</f>
        <v>-2.724E-2</v>
      </c>
      <c r="TB5" s="7">
        <f>IF(OR('Z-scores'!SQ5&gt;2,'Z-scores'!SQ5&lt;-2),"",'Z-scores'!SQ5)</f>
        <v>-0.41012999999999999</v>
      </c>
      <c r="TC5" s="7">
        <f>IF(OR('Z-scores'!SR5&gt;2,'Z-scores'!SR5&lt;-2),"",'Z-scores'!SR5)</f>
        <v>-0.61231000000000002</v>
      </c>
      <c r="TD5" s="7">
        <f>IF(OR('Z-scores'!SS5&gt;2,'Z-scores'!SS5&lt;-2),"",'Z-scores'!SS5)</f>
        <v>-0.77134000000000003</v>
      </c>
      <c r="TE5" s="7">
        <f>IF(OR('Z-scores'!ST5&gt;2,'Z-scores'!ST5&lt;-2),"",'Z-scores'!ST5)</f>
        <v>-1.01894</v>
      </c>
      <c r="TF5" s="7">
        <f>IF(OR('Z-scores'!SU5&gt;2,'Z-scores'!SU5&lt;-2),"",'Z-scores'!SU5)</f>
        <v>-0.46578999999999998</v>
      </c>
      <c r="TG5" s="7">
        <f>IF(OR('Z-scores'!SV5&gt;2,'Z-scores'!SV5&lt;-2),"",'Z-scores'!SV5)</f>
        <v>-0.99470000000000003</v>
      </c>
      <c r="TH5" s="7">
        <f>IF(OR('Z-scores'!SW5&gt;2,'Z-scores'!SW5&lt;-2),"",'Z-scores'!SW5)</f>
        <v>-0.91857999999999995</v>
      </c>
      <c r="TI5" s="7">
        <f>IF(OR('Z-scores'!SX5&gt;2,'Z-scores'!SX5&lt;-2),"",'Z-scores'!SX5)</f>
        <v>-0.49303000000000002</v>
      </c>
      <c r="TJ5" s="7">
        <f>IF(OR('Z-scores'!SY5&gt;2,'Z-scores'!SY5&lt;-2),"",'Z-scores'!SY5)</f>
        <v>-1.8337600000000001</v>
      </c>
      <c r="TK5" s="7">
        <f>IF(OR('Z-scores'!SZ5&gt;2,'Z-scores'!SZ5&lt;-2),"",'Z-scores'!SZ5)</f>
        <v>-1.4452199999999999</v>
      </c>
      <c r="TL5" s="7">
        <f>IF(OR('Z-scores'!TA5&gt;2,'Z-scores'!TA5&lt;-2),"",'Z-scores'!TA5)</f>
        <v>-0.37806000000000001</v>
      </c>
      <c r="TM5" s="7">
        <f>IF(OR('Z-scores'!TB5&gt;2,'Z-scores'!TB5&lt;-2),"",'Z-scores'!TB5)</f>
        <v>0.23988999999999999</v>
      </c>
      <c r="TN5" s="7">
        <f>IF(OR('Z-scores'!TC5&gt;2,'Z-scores'!TC5&lt;-2),"",'Z-scores'!TC5)</f>
        <v>-0.75705999999999996</v>
      </c>
      <c r="TO5" s="7">
        <f>IF(OR('Z-scores'!TD5&gt;2,'Z-scores'!TD5&lt;-2),"",'Z-scores'!TD5)</f>
        <v>-0.53659000000000001</v>
      </c>
      <c r="TP5" s="7">
        <f>IF(OR('Z-scores'!TE5&gt;2,'Z-scores'!TE5&lt;-2),"",'Z-scores'!TE5)</f>
        <v>-0.74480000000000002</v>
      </c>
      <c r="TQ5" s="7">
        <f>IF(OR('Z-scores'!TF5&gt;2,'Z-scores'!TF5&lt;-2),"",'Z-scores'!TF5)</f>
        <v>-0.61712</v>
      </c>
      <c r="TR5" s="7">
        <f>IF(OR('Z-scores'!TG5&gt;2,'Z-scores'!TG5&lt;-2),"",'Z-scores'!TG5)</f>
        <v>-0.99141000000000001</v>
      </c>
      <c r="TS5" s="7">
        <f>IF(OR('Z-scores'!TH5&gt;2,'Z-scores'!TH5&lt;-2),"",'Z-scores'!TH5)</f>
        <v>-1.2584900000000001</v>
      </c>
      <c r="TT5" s="7">
        <f>IF(OR('Z-scores'!TI5&gt;2,'Z-scores'!TI5&lt;-2),"",'Z-scores'!TI5)</f>
        <v>-0.99155000000000004</v>
      </c>
      <c r="TU5" s="7">
        <f>IF(OR('Z-scores'!TJ5&gt;2,'Z-scores'!TJ5&lt;-2),"",'Z-scores'!TJ5)</f>
        <v>-0.56225999999999998</v>
      </c>
      <c r="TV5" s="7">
        <f>IF(OR('Z-scores'!TK5&gt;2,'Z-scores'!TK5&lt;-2),"",'Z-scores'!TK5)</f>
        <v>-0.31146000000000001</v>
      </c>
      <c r="TW5" s="7">
        <f>IF(OR('Z-scores'!TL5&gt;2,'Z-scores'!TL5&lt;-2),"",'Z-scores'!TL5)</f>
        <v>-1.2748699999999999</v>
      </c>
      <c r="TX5" s="7">
        <f>IF(OR('Z-scores'!TM5&gt;2,'Z-scores'!TM5&lt;-2),"",'Z-scores'!TM5)</f>
        <v>-0.84079000000000004</v>
      </c>
      <c r="TY5" s="7">
        <f>IF(OR('Z-scores'!TN5&gt;2,'Z-scores'!TN5&lt;-2),"",'Z-scores'!TN5)</f>
        <v>-1.5592999999999999</v>
      </c>
      <c r="TZ5" s="7">
        <f>IF(OR('Z-scores'!TO5&gt;2,'Z-scores'!TO5&lt;-2),"",'Z-scores'!TO5)</f>
        <v>-0.72509999999999997</v>
      </c>
      <c r="UA5" s="7">
        <f>IF(OR('Z-scores'!TP5&gt;2,'Z-scores'!TP5&lt;-2),"",'Z-scores'!TP5)</f>
        <v>-0.59018000000000004</v>
      </c>
      <c r="UB5" s="7">
        <f>IF(OR('Z-scores'!TQ5&gt;2,'Z-scores'!TQ5&lt;-2),"",'Z-scores'!TQ5)</f>
        <v>-0.49314000000000002</v>
      </c>
      <c r="UC5" s="7">
        <f>IF(OR('Z-scores'!TR5&gt;2,'Z-scores'!TR5&lt;-2),"",'Z-scores'!TR5)</f>
        <v>-0.60963000000000001</v>
      </c>
      <c r="UD5" s="7">
        <f>IF(OR('Z-scores'!TS5&gt;2,'Z-scores'!TS5&lt;-2),"",'Z-scores'!TS5)</f>
        <v>-0.59241999999999995</v>
      </c>
      <c r="UE5" s="7">
        <f>IF(OR('Z-scores'!TT5&gt;2,'Z-scores'!TT5&lt;-2),"",'Z-scores'!TT5)</f>
        <v>-0.59421000000000002</v>
      </c>
      <c r="UF5" s="7">
        <f>IF(OR('Z-scores'!TU5&gt;2,'Z-scores'!TU5&lt;-2),"",'Z-scores'!TU5)</f>
        <v>-0.72604999999999997</v>
      </c>
      <c r="UG5" s="7">
        <f>IF(OR('Z-scores'!TV5&gt;2,'Z-scores'!TV5&lt;-2),"",'Z-scores'!TV5)</f>
        <v>-0.62236999999999998</v>
      </c>
      <c r="UH5" s="7">
        <f>IF(OR('Z-scores'!TW5&gt;2,'Z-scores'!TW5&lt;-2),"",'Z-scores'!TW5)</f>
        <v>-0.88821000000000006</v>
      </c>
      <c r="UI5" s="7">
        <f>IF(OR('Z-scores'!TX5&gt;2,'Z-scores'!TX5&lt;-2),"",'Z-scores'!TX5)</f>
        <v>-0.45229999999999998</v>
      </c>
      <c r="UJ5" s="7">
        <f>IF(OR('Z-scores'!TY5&gt;2,'Z-scores'!TY5&lt;-2),"",'Z-scores'!TY5)</f>
        <v>-0.53881999999999997</v>
      </c>
      <c r="UK5" s="7">
        <f>IF(OR('Z-scores'!TZ5&gt;2,'Z-scores'!TZ5&lt;-2),"",'Z-scores'!TZ5)</f>
        <v>-0.64766999999999997</v>
      </c>
      <c r="UL5" s="7">
        <f>IF(OR('Z-scores'!UA5&gt;2,'Z-scores'!UA5&lt;-2),"",'Z-scores'!UA5)</f>
        <v>-0.44771</v>
      </c>
      <c r="UM5" s="7">
        <f>IF(OR('Z-scores'!UB5&gt;2,'Z-scores'!UB5&lt;-2),"",'Z-scores'!UB5)</f>
        <v>-1.0989800000000001</v>
      </c>
      <c r="UN5" s="7">
        <f>IF(OR('Z-scores'!UC5&gt;2,'Z-scores'!UC5&lt;-2),"",'Z-scores'!UC5)</f>
        <v>-0.89876999999999996</v>
      </c>
      <c r="UO5" s="7">
        <f>IF(OR('Z-scores'!UD5&gt;2,'Z-scores'!UD5&lt;-2),"",'Z-scores'!UD5)</f>
        <v>-0.82484000000000002</v>
      </c>
      <c r="UP5" s="7" t="e">
        <f>IF(OR('Z-scores'!#REF!&gt;2,'Z-scores'!#REF!&lt;-2),"",'Z-scores'!#REF!)</f>
        <v>#REF!</v>
      </c>
    </row>
    <row r="6" spans="1:562" x14ac:dyDescent="0.25">
      <c r="A6">
        <v>146</v>
      </c>
      <c r="B6">
        <v>0</v>
      </c>
      <c r="C6" s="7" t="e">
        <f>IF(OR('Z-scores'!#REF!&gt;2,'Z-scores'!#REF!&lt;-2),"",'Z-scores'!#REF!)</f>
        <v>#REF!</v>
      </c>
      <c r="D6" s="7" t="e">
        <f>IF(OR('Z-scores'!#REF!&gt;2,'Z-scores'!#REF!&lt;-2),"",'Z-scores'!#REF!)</f>
        <v>#REF!</v>
      </c>
      <c r="E6" s="7" t="e">
        <f>IF(OR('Z-scores'!#REF!&gt;2,'Z-scores'!#REF!&lt;-2),"",'Z-scores'!#REF!)</f>
        <v>#REF!</v>
      </c>
      <c r="F6" s="7" t="e">
        <f>IF(OR('Z-scores'!#REF!&gt;2,'Z-scores'!#REF!&lt;-2),"",'Z-scores'!#REF!)</f>
        <v>#REF!</v>
      </c>
      <c r="G6" s="7" t="e">
        <f>IF(OR('Z-scores'!#REF!&gt;2,'Z-scores'!#REF!&lt;-2),"",'Z-scores'!#REF!)</f>
        <v>#REF!</v>
      </c>
      <c r="H6" s="7" t="e">
        <f>IF(OR('Z-scores'!#REF!&gt;2,'Z-scores'!#REF!&lt;-2),"",'Z-scores'!#REF!)</f>
        <v>#REF!</v>
      </c>
      <c r="I6" s="7" t="e">
        <f>IF(OR('Z-scores'!#REF!&gt;2,'Z-scores'!#REF!&lt;-2),"",'Z-scores'!#REF!)</f>
        <v>#REF!</v>
      </c>
      <c r="J6" s="7" t="e">
        <f>IF(OR('Z-scores'!#REF!&gt;2,'Z-scores'!#REF!&lt;-2),"",'Z-scores'!#REF!)</f>
        <v>#REF!</v>
      </c>
      <c r="K6" s="7" t="e">
        <f>IF(OR('Z-scores'!#REF!&gt;2,'Z-scores'!#REF!&lt;-2),"",'Z-scores'!#REF!)</f>
        <v>#REF!</v>
      </c>
      <c r="L6" s="7" t="e">
        <f>IF(OR('Z-scores'!#REF!&gt;2,'Z-scores'!#REF!&lt;-2),"",'Z-scores'!#REF!)</f>
        <v>#REF!</v>
      </c>
      <c r="M6" s="7" t="e">
        <f>IF(OR('Z-scores'!#REF!&gt;2,'Z-scores'!#REF!&lt;-2),"",'Z-scores'!#REF!)</f>
        <v>#REF!</v>
      </c>
      <c r="N6" s="7">
        <f>IF(OR('Z-scores'!C6&gt;2,'Z-scores'!C6&lt;-2),"",'Z-scores'!C6)</f>
        <v>0.45788000000000001</v>
      </c>
      <c r="O6" s="7">
        <f>IF(OR('Z-scores'!D6&gt;2,'Z-scores'!D6&lt;-2),"",'Z-scores'!D6)</f>
        <v>1.2916700000000001</v>
      </c>
      <c r="P6" s="7">
        <f>IF(OR('Z-scores'!E6&gt;2,'Z-scores'!E6&lt;-2),"",'Z-scores'!E6)</f>
        <v>-0.28826000000000002</v>
      </c>
      <c r="Q6" s="7">
        <f>IF(OR('Z-scores'!F6&gt;2,'Z-scores'!F6&lt;-2),"",'Z-scores'!F6)</f>
        <v>-0.18285000000000001</v>
      </c>
      <c r="R6" s="7">
        <f>IF(OR('Z-scores'!G6&gt;2,'Z-scores'!G6&lt;-2),"",'Z-scores'!G6)</f>
        <v>0.44703999999999999</v>
      </c>
      <c r="S6" s="7">
        <f>IF(OR('Z-scores'!H6&gt;2,'Z-scores'!H6&lt;-2),"",'Z-scores'!H6)</f>
        <v>-0.46577000000000002</v>
      </c>
      <c r="T6" s="7">
        <f>IF(OR('Z-scores'!I6&gt;2,'Z-scores'!I6&lt;-2),"",'Z-scores'!I6)</f>
        <v>-0.56091999999999997</v>
      </c>
      <c r="U6" s="7">
        <f>IF(OR('Z-scores'!J6&gt;2,'Z-scores'!J6&lt;-2),"",'Z-scores'!J6)</f>
        <v>-0.76480999999999999</v>
      </c>
      <c r="V6" s="7">
        <f>IF(OR('Z-scores'!K6&gt;2,'Z-scores'!K6&lt;-2),"",'Z-scores'!K6)</f>
        <v>-0.4173</v>
      </c>
      <c r="W6" s="7">
        <f>IF(OR('Z-scores'!L6&gt;2,'Z-scores'!L6&lt;-2),"",'Z-scores'!L6)</f>
        <v>1.57657</v>
      </c>
      <c r="X6" s="7">
        <f>IF(OR('Z-scores'!M6&gt;2,'Z-scores'!M6&lt;-2),"",'Z-scores'!M6)</f>
        <v>0.6744</v>
      </c>
      <c r="Y6" s="7">
        <f>IF(OR('Z-scores'!N6&gt;2,'Z-scores'!N6&lt;-2),"",'Z-scores'!N6)</f>
        <v>-0.61228000000000005</v>
      </c>
      <c r="Z6" s="7">
        <f>IF(OR('Z-scores'!O6&gt;2,'Z-scores'!O6&lt;-2),"",'Z-scores'!O6)</f>
        <v>-0.55452999999999997</v>
      </c>
      <c r="AA6" s="7">
        <f>IF(OR('Z-scores'!P6&gt;2,'Z-scores'!P6&lt;-2),"",'Z-scores'!P6)</f>
        <v>-0.44783000000000001</v>
      </c>
      <c r="AB6" s="7">
        <f>IF(OR('Z-scores'!Q6&gt;2,'Z-scores'!Q6&lt;-2),"",'Z-scores'!Q6)</f>
        <v>1.45607</v>
      </c>
      <c r="AC6" s="7">
        <f>IF(OR('Z-scores'!R6&gt;2,'Z-scores'!R6&lt;-2),"",'Z-scores'!R6)</f>
        <v>-0.24304999999999999</v>
      </c>
      <c r="AD6" s="7">
        <f>IF(OR('Z-scores'!S6&gt;2,'Z-scores'!S6&lt;-2),"",'Z-scores'!S6)</f>
        <v>-0.76082000000000005</v>
      </c>
      <c r="AE6" s="7">
        <f>IF(OR('Z-scores'!T6&gt;2,'Z-scores'!T6&lt;-2),"",'Z-scores'!T6)</f>
        <v>-1.06741</v>
      </c>
      <c r="AF6" s="7">
        <f>IF(OR('Z-scores'!U6&gt;2,'Z-scores'!U6&lt;-2),"",'Z-scores'!U6)</f>
        <v>-0.90342</v>
      </c>
      <c r="AG6" s="7">
        <f>IF(OR('Z-scores'!V6&gt;2,'Z-scores'!V6&lt;-2),"",'Z-scores'!V6)</f>
        <v>-0.94779000000000002</v>
      </c>
      <c r="AH6" s="7">
        <f>IF(OR('Z-scores'!W6&gt;2,'Z-scores'!W6&lt;-2),"",'Z-scores'!W6)</f>
        <v>1.03033</v>
      </c>
      <c r="AI6" s="7">
        <f>IF(OR('Z-scores'!X6&gt;2,'Z-scores'!X6&lt;-2),"",'Z-scores'!X6)</f>
        <v>0.36042999999999997</v>
      </c>
      <c r="AJ6" s="7">
        <f>IF(OR('Z-scores'!Y6&gt;2,'Z-scores'!Y6&lt;-2),"",'Z-scores'!Y6)</f>
        <v>-0.77644999999999997</v>
      </c>
      <c r="AK6" s="7">
        <f>IF(OR('Z-scores'!Z6&gt;2,'Z-scores'!Z6&lt;-2),"",'Z-scores'!Z6)</f>
        <v>-0.86590999999999996</v>
      </c>
      <c r="AL6" s="7">
        <f>IF(OR('Z-scores'!AA6&gt;2,'Z-scores'!AA6&lt;-2),"",'Z-scores'!AA6)</f>
        <v>-0.64839000000000002</v>
      </c>
      <c r="AM6" s="7">
        <f>IF(OR('Z-scores'!AB6&gt;2,'Z-scores'!AB6&lt;-2),"",'Z-scores'!AB6)</f>
        <v>-1.0119199999999999</v>
      </c>
      <c r="AN6" s="7">
        <f>IF(OR('Z-scores'!AC6&gt;2,'Z-scores'!AC6&lt;-2),"",'Z-scores'!AC6)</f>
        <v>-0.87511000000000005</v>
      </c>
      <c r="AO6" s="7">
        <f>IF(OR('Z-scores'!AD6&gt;2,'Z-scores'!AD6&lt;-2),"",'Z-scores'!AD6)</f>
        <v>-1.0094700000000001</v>
      </c>
      <c r="AP6" s="7">
        <f>IF(OR('Z-scores'!AE6&gt;2,'Z-scores'!AE6&lt;-2),"",'Z-scores'!AE6)</f>
        <v>-1.5384100000000001</v>
      </c>
      <c r="AQ6" s="7">
        <f>IF(OR('Z-scores'!AF6&gt;2,'Z-scores'!AF6&lt;-2),"",'Z-scores'!AF6)</f>
        <v>-0.89924999999999999</v>
      </c>
      <c r="AR6" s="7">
        <f>IF(OR('Z-scores'!AG6&gt;2,'Z-scores'!AG6&lt;-2),"",'Z-scores'!AG6)</f>
        <v>-0.74653000000000003</v>
      </c>
      <c r="AS6" s="7">
        <f>IF(OR('Z-scores'!AH6&gt;2,'Z-scores'!AH6&lt;-2),"",'Z-scores'!AH6)</f>
        <v>0.42193999999999998</v>
      </c>
      <c r="AT6" s="7" t="str">
        <f>IF(OR('Z-scores'!AI6&gt;2,'Z-scores'!AI6&lt;-2),"",'Z-scores'!AI6)</f>
        <v/>
      </c>
      <c r="AU6" s="7">
        <f>IF(OR('Z-scores'!AJ6&gt;2,'Z-scores'!AJ6&lt;-2),"",'Z-scores'!AJ6)</f>
        <v>-0.25746999999999998</v>
      </c>
      <c r="AV6" s="7">
        <f>IF(OR('Z-scores'!AK6&gt;2,'Z-scores'!AK6&lt;-2),"",'Z-scores'!AK6)</f>
        <v>-0.69408000000000003</v>
      </c>
      <c r="AW6" s="7">
        <f>IF(OR('Z-scores'!AL6&gt;2,'Z-scores'!AL6&lt;-2),"",'Z-scores'!AL6)</f>
        <v>-0.85365000000000002</v>
      </c>
      <c r="AX6" s="7">
        <f>IF(OR('Z-scores'!AM6&gt;2,'Z-scores'!AM6&lt;-2),"",'Z-scores'!AM6)</f>
        <v>-0.50124999999999997</v>
      </c>
      <c r="AY6" s="7">
        <f>IF(OR('Z-scores'!AN6&gt;2,'Z-scores'!AN6&lt;-2),"",'Z-scores'!AN6)</f>
        <v>-0.77695999999999998</v>
      </c>
      <c r="AZ6" s="7">
        <f>IF(OR('Z-scores'!AO6&gt;2,'Z-scores'!AO6&lt;-2),"",'Z-scores'!AO6)</f>
        <v>-0.73334999999999995</v>
      </c>
      <c r="BA6" s="7">
        <f>IF(OR('Z-scores'!AP6&gt;2,'Z-scores'!AP6&lt;-2),"",'Z-scores'!AP6)</f>
        <v>-0.80301</v>
      </c>
      <c r="BB6" s="7">
        <f>IF(OR('Z-scores'!AQ6&gt;2,'Z-scores'!AQ6&lt;-2),"",'Z-scores'!AQ6)</f>
        <v>-0.65668000000000004</v>
      </c>
      <c r="BC6" s="7">
        <f>IF(OR('Z-scores'!AR6&gt;2,'Z-scores'!AR6&lt;-2),"",'Z-scores'!AR6)</f>
        <v>-0.96982000000000002</v>
      </c>
      <c r="BD6" s="7">
        <f>IF(OR('Z-scores'!AS6&gt;2,'Z-scores'!AS6&lt;-2),"",'Z-scores'!AS6)</f>
        <v>-1.0954900000000001</v>
      </c>
      <c r="BE6" s="7">
        <f>IF(OR('Z-scores'!AT6&gt;2,'Z-scores'!AT6&lt;-2),"",'Z-scores'!AT6)</f>
        <v>-0.76576</v>
      </c>
      <c r="BF6" s="7">
        <f>IF(OR('Z-scores'!AU6&gt;2,'Z-scores'!AU6&lt;-2),"",'Z-scores'!AU6)</f>
        <v>0.66705000000000003</v>
      </c>
      <c r="BG6" s="7">
        <f>IF(OR('Z-scores'!AV6&gt;2,'Z-scores'!AV6&lt;-2),"",'Z-scores'!AV6)</f>
        <v>0.16134000000000001</v>
      </c>
      <c r="BH6" s="7">
        <f>IF(OR('Z-scores'!AW6&gt;2,'Z-scores'!AW6&lt;-2),"",'Z-scores'!AW6)</f>
        <v>-1.13927</v>
      </c>
      <c r="BI6" s="7">
        <f>IF(OR('Z-scores'!AX6&gt;2,'Z-scores'!AX6&lt;-2),"",'Z-scores'!AX6)</f>
        <v>-0.90071999999999997</v>
      </c>
      <c r="BJ6" s="7">
        <f>IF(OR('Z-scores'!AY6&gt;2,'Z-scores'!AY6&lt;-2),"",'Z-scores'!AY6)</f>
        <v>-0.42342999999999997</v>
      </c>
      <c r="BK6" s="7">
        <f>IF(OR('Z-scores'!AZ6&gt;2,'Z-scores'!AZ6&lt;-2),"",'Z-scores'!AZ6)</f>
        <v>4.514E-2</v>
      </c>
      <c r="BL6" s="7">
        <f>IF(OR('Z-scores'!BA6&gt;2,'Z-scores'!BA6&lt;-2),"",'Z-scores'!BA6)</f>
        <v>1.9769699999999999</v>
      </c>
      <c r="BM6" s="7">
        <f>IF(OR('Z-scores'!BB6&gt;2,'Z-scores'!BB6&lt;-2),"",'Z-scores'!BB6)</f>
        <v>0.84009999999999996</v>
      </c>
      <c r="BN6" s="7">
        <f>IF(OR('Z-scores'!BC6&gt;2,'Z-scores'!BC6&lt;-2),"",'Z-scores'!BC6)</f>
        <v>-1.1775800000000001</v>
      </c>
      <c r="BO6" s="7">
        <f>IF(OR('Z-scores'!BD6&gt;2,'Z-scores'!BD6&lt;-2),"",'Z-scores'!BD6)</f>
        <v>-1.2075800000000001</v>
      </c>
      <c r="BP6" s="7">
        <f>IF(OR('Z-scores'!BE6&gt;2,'Z-scores'!BE6&lt;-2),"",'Z-scores'!BE6)</f>
        <v>-1.1714100000000001</v>
      </c>
      <c r="BQ6" s="7">
        <f>IF(OR('Z-scores'!BF6&gt;2,'Z-scores'!BF6&lt;-2),"",'Z-scores'!BF6)</f>
        <v>-0.73304999999999998</v>
      </c>
      <c r="BR6" s="7">
        <f>IF(OR('Z-scores'!BG6&gt;2,'Z-scores'!BG6&lt;-2),"",'Z-scores'!BG6)</f>
        <v>-0.30908000000000002</v>
      </c>
      <c r="BS6" s="7">
        <f>IF(OR('Z-scores'!BH6&gt;2,'Z-scores'!BH6&lt;-2),"",'Z-scores'!BH6)</f>
        <v>8.3000000000000004E-2</v>
      </c>
      <c r="BT6" s="7">
        <f>IF(OR('Z-scores'!BI6&gt;2,'Z-scores'!BI6&lt;-2),"",'Z-scores'!BI6)</f>
        <v>0.22509000000000001</v>
      </c>
      <c r="BU6" s="7">
        <f>IF(OR('Z-scores'!BJ6&gt;2,'Z-scores'!BJ6&lt;-2),"",'Z-scores'!BJ6)</f>
        <v>-0.52302000000000004</v>
      </c>
      <c r="BV6" s="7">
        <f>IF(OR('Z-scores'!BK6&gt;2,'Z-scores'!BK6&lt;-2),"",'Z-scores'!BK6)</f>
        <v>-0.49740000000000001</v>
      </c>
      <c r="BW6" s="7">
        <f>IF(OR('Z-scores'!BL6&gt;2,'Z-scores'!BL6&lt;-2),"",'Z-scores'!BL6)</f>
        <v>-0.76380000000000003</v>
      </c>
      <c r="BX6" s="7">
        <f>IF(OR('Z-scores'!BM6&gt;2,'Z-scores'!BM6&lt;-2),"",'Z-scores'!BM6)</f>
        <v>-0.12392</v>
      </c>
      <c r="BY6" s="7">
        <f>IF(OR('Z-scores'!BN6&gt;2,'Z-scores'!BN6&lt;-2),"",'Z-scores'!BN6)</f>
        <v>0.41710000000000003</v>
      </c>
      <c r="BZ6" s="7">
        <f>IF(OR('Z-scores'!BO6&gt;2,'Z-scores'!BO6&lt;-2),"",'Z-scores'!BO6)</f>
        <v>-0.95748</v>
      </c>
      <c r="CA6" s="7">
        <f>IF(OR('Z-scores'!BP6&gt;2,'Z-scores'!BP6&lt;-2),"",'Z-scores'!BP6)</f>
        <v>-1.1575599999999999</v>
      </c>
      <c r="CB6" s="7">
        <f>IF(OR('Z-scores'!BQ6&gt;2,'Z-scores'!BQ6&lt;-2),"",'Z-scores'!BQ6)</f>
        <v>-1.0106900000000001</v>
      </c>
      <c r="CC6" s="7">
        <f>IF(OR('Z-scores'!BR6&gt;2,'Z-scores'!BR6&lt;-2),"",'Z-scores'!BR6)</f>
        <v>0.40299000000000001</v>
      </c>
      <c r="CD6" s="7">
        <f>IF(OR('Z-scores'!BS6&gt;2,'Z-scores'!BS6&lt;-2),"",'Z-scores'!BS6)</f>
        <v>1.50718</v>
      </c>
      <c r="CE6" s="7" t="str">
        <f>IF(OR('Z-scores'!BT6&gt;2,'Z-scores'!BT6&lt;-2),"",'Z-scores'!BT6)</f>
        <v/>
      </c>
      <c r="CF6" s="7">
        <f>IF(OR('Z-scores'!BU6&gt;2,'Z-scores'!BU6&lt;-2),"",'Z-scores'!BU6)</f>
        <v>-0.29524</v>
      </c>
      <c r="CG6" s="7">
        <f>IF(OR('Z-scores'!BV6&gt;2,'Z-scores'!BV6&lt;-2),"",'Z-scores'!BV6)</f>
        <v>-0.60651999999999995</v>
      </c>
      <c r="CH6" s="7">
        <f>IF(OR('Z-scores'!BW6&gt;2,'Z-scores'!BW6&lt;-2),"",'Z-scores'!BW6)</f>
        <v>-0.57586000000000004</v>
      </c>
      <c r="CI6" s="7">
        <f>IF(OR('Z-scores'!BX6&gt;2,'Z-scores'!BX6&lt;-2),"",'Z-scores'!BX6)</f>
        <v>1.2501199999999999</v>
      </c>
      <c r="CJ6" s="7">
        <f>IF(OR('Z-scores'!BY6&gt;2,'Z-scores'!BY6&lt;-2),"",'Z-scores'!BY6)</f>
        <v>1.5383199999999999</v>
      </c>
      <c r="CK6" s="7" t="str">
        <f>IF(OR('Z-scores'!BZ6&gt;2,'Z-scores'!BZ6&lt;-2),"",'Z-scores'!BZ6)</f>
        <v/>
      </c>
      <c r="CL6" s="7">
        <f>IF(OR('Z-scores'!CA6&gt;2,'Z-scores'!CA6&lt;-2),"",'Z-scores'!CA6)</f>
        <v>-0.11899</v>
      </c>
      <c r="CM6" s="7">
        <f>IF(OR('Z-scores'!CB6&gt;2,'Z-scores'!CB6&lt;-2),"",'Z-scores'!CB6)</f>
        <v>5.0729999999999997E-2</v>
      </c>
      <c r="CN6" s="7">
        <f>IF(OR('Z-scores'!CC6&gt;2,'Z-scores'!CC6&lt;-2),"",'Z-scores'!CC6)</f>
        <v>0.31545000000000001</v>
      </c>
      <c r="CO6" s="7">
        <f>IF(OR('Z-scores'!CD6&gt;2,'Z-scores'!CD6&lt;-2),"",'Z-scores'!CD6)</f>
        <v>-0.66920000000000002</v>
      </c>
      <c r="CP6" s="7">
        <f>IF(OR('Z-scores'!CE6&gt;2,'Z-scores'!CE6&lt;-2),"",'Z-scores'!CE6)</f>
        <v>-0.41858000000000001</v>
      </c>
      <c r="CQ6" s="7">
        <f>IF(OR('Z-scores'!CF6&gt;2,'Z-scores'!CF6&lt;-2),"",'Z-scores'!CF6)</f>
        <v>-0.64783000000000002</v>
      </c>
      <c r="CR6" s="7">
        <f>IF(OR('Z-scores'!CG6&gt;2,'Z-scores'!CG6&lt;-2),"",'Z-scores'!CG6)</f>
        <v>-0.12679000000000001</v>
      </c>
      <c r="CS6" s="7">
        <f>IF(OR('Z-scores'!CH6&gt;2,'Z-scores'!CH6&lt;-2),"",'Z-scores'!CH6)</f>
        <v>-0.54881999999999997</v>
      </c>
      <c r="CT6" s="7">
        <f>IF(OR('Z-scores'!CI6&gt;2,'Z-scores'!CI6&lt;-2),"",'Z-scores'!CI6)</f>
        <v>-0.60953000000000002</v>
      </c>
      <c r="CU6" s="7">
        <f>IF(OR('Z-scores'!CJ6&gt;2,'Z-scores'!CJ6&lt;-2),"",'Z-scores'!CJ6)</f>
        <v>0.69818000000000002</v>
      </c>
      <c r="CV6" s="7">
        <f>IF(OR('Z-scores'!CK6&gt;2,'Z-scores'!CK6&lt;-2),"",'Z-scores'!CK6)</f>
        <v>1.11033</v>
      </c>
      <c r="CW6" s="7">
        <f>IF(OR('Z-scores'!CL6&gt;2,'Z-scores'!CL6&lt;-2),"",'Z-scores'!CL6)</f>
        <v>1.2100299999999999</v>
      </c>
      <c r="CX6" s="7">
        <f>IF(OR('Z-scores'!CM6&gt;2,'Z-scores'!CM6&lt;-2),"",'Z-scores'!CM6)</f>
        <v>-0.92791000000000001</v>
      </c>
      <c r="CY6" s="7">
        <f>IF(OR('Z-scores'!CN6&gt;2,'Z-scores'!CN6&lt;-2),"",'Z-scores'!CN6)</f>
        <v>-0.98651</v>
      </c>
      <c r="CZ6" s="7">
        <f>IF(OR('Z-scores'!CO6&gt;2,'Z-scores'!CO6&lt;-2),"",'Z-scores'!CO6)</f>
        <v>-0.80115999999999998</v>
      </c>
      <c r="DA6" s="7">
        <f>IF(OR('Z-scores'!CP6&gt;2,'Z-scores'!CP6&lt;-2),"",'Z-scores'!CP6)</f>
        <v>-0.48338999999999999</v>
      </c>
      <c r="DB6" s="7">
        <f>IF(OR('Z-scores'!CQ6&gt;2,'Z-scores'!CQ6&lt;-2),"",'Z-scores'!CQ6)</f>
        <v>-0.32513999999999998</v>
      </c>
      <c r="DC6" s="7">
        <f>IF(OR('Z-scores'!CR6&gt;2,'Z-scores'!CR6&lt;-2),"",'Z-scores'!CR6)</f>
        <v>0.41859000000000002</v>
      </c>
      <c r="DD6" s="7">
        <f>IF(OR('Z-scores'!CS6&gt;2,'Z-scores'!CS6&lt;-2),"",'Z-scores'!CS6)</f>
        <v>-0.52098</v>
      </c>
      <c r="DE6" s="7">
        <f>IF(OR('Z-scores'!CT6&gt;2,'Z-scores'!CT6&lt;-2),"",'Z-scores'!CT6)</f>
        <v>-0.37095</v>
      </c>
      <c r="DF6" s="7">
        <f>IF(OR('Z-scores'!CU6&gt;2,'Z-scores'!CU6&lt;-2),"",'Z-scores'!CU6)</f>
        <v>-0.15085999999999999</v>
      </c>
      <c r="DG6" s="7">
        <f>IF(OR('Z-scores'!CV6&gt;2,'Z-scores'!CV6&lt;-2),"",'Z-scores'!CV6)</f>
        <v>-0.63214000000000004</v>
      </c>
      <c r="DH6" s="7">
        <f>IF(OR('Z-scores'!CW6&gt;2,'Z-scores'!CW6&lt;-2),"",'Z-scores'!CW6)</f>
        <v>1.25376</v>
      </c>
      <c r="DI6" s="7">
        <f>IF(OR('Z-scores'!CX6&gt;2,'Z-scores'!CX6&lt;-2),"",'Z-scores'!CX6)</f>
        <v>0.38445000000000001</v>
      </c>
      <c r="DJ6" s="7">
        <f>IF(OR('Z-scores'!CY6&gt;2,'Z-scores'!CY6&lt;-2),"",'Z-scores'!CY6)</f>
        <v>-0.98385</v>
      </c>
      <c r="DK6" s="7">
        <f>IF(OR('Z-scores'!CZ6&gt;2,'Z-scores'!CZ6&lt;-2),"",'Z-scores'!CZ6)</f>
        <v>-0.83213999999999999</v>
      </c>
      <c r="DL6" s="7">
        <f>IF(OR('Z-scores'!DA6&gt;2,'Z-scores'!DA6&lt;-2),"",'Z-scores'!DA6)</f>
        <v>-0.64598</v>
      </c>
      <c r="DM6" s="7">
        <f>IF(OR('Z-scores'!DB6&gt;2,'Z-scores'!DB6&lt;-2),"",'Z-scores'!DB6)</f>
        <v>1.38201</v>
      </c>
      <c r="DN6" s="7">
        <f>IF(OR('Z-scores'!DC6&gt;2,'Z-scores'!DC6&lt;-2),"",'Z-scores'!DC6)</f>
        <v>0.68923000000000001</v>
      </c>
      <c r="DO6" s="7">
        <f>IF(OR('Z-scores'!DD6&gt;2,'Z-scores'!DD6&lt;-2),"",'Z-scores'!DD6)</f>
        <v>-1.231E-2</v>
      </c>
      <c r="DP6" s="7">
        <f>IF(OR('Z-scores'!DE6&gt;2,'Z-scores'!DE6&lt;-2),"",'Z-scores'!DE6)</f>
        <v>-0.27997</v>
      </c>
      <c r="DQ6" s="7">
        <f>IF(OR('Z-scores'!DF6&gt;2,'Z-scores'!DF6&lt;-2),"",'Z-scores'!DF6)</f>
        <v>-0.49641999999999997</v>
      </c>
      <c r="DR6" s="7">
        <f>IF(OR('Z-scores'!DG6&gt;2,'Z-scores'!DG6&lt;-2),"",'Z-scores'!DG6)</f>
        <v>-0.24215</v>
      </c>
      <c r="DS6" s="7">
        <f>IF(OR('Z-scores'!DH6&gt;2,'Z-scores'!DH6&lt;-2),"",'Z-scores'!DH6)</f>
        <v>-0.26050000000000001</v>
      </c>
      <c r="DT6" s="7">
        <f>IF(OR('Z-scores'!DI6&gt;2,'Z-scores'!DI6&lt;-2),"",'Z-scores'!DI6)</f>
        <v>0.81759000000000004</v>
      </c>
      <c r="DU6" s="7">
        <f>IF(OR('Z-scores'!DJ6&gt;2,'Z-scores'!DJ6&lt;-2),"",'Z-scores'!DJ6)</f>
        <v>-0.29626999999999998</v>
      </c>
      <c r="DV6" s="7">
        <f>IF(OR('Z-scores'!DK6&gt;2,'Z-scores'!DK6&lt;-2),"",'Z-scores'!DK6)</f>
        <v>-0.89742</v>
      </c>
      <c r="DW6" s="7">
        <f>IF(OR('Z-scores'!DL6&gt;2,'Z-scores'!DL6&lt;-2),"",'Z-scores'!DL6)</f>
        <v>-1.11443</v>
      </c>
      <c r="DX6" s="7">
        <f>IF(OR('Z-scores'!DM6&gt;2,'Z-scores'!DM6&lt;-2),"",'Z-scores'!DM6)</f>
        <v>-0.62844</v>
      </c>
      <c r="DY6" s="7">
        <f>IF(OR('Z-scores'!DN6&gt;2,'Z-scores'!DN6&lt;-2),"",'Z-scores'!DN6)</f>
        <v>-0.22148999999999999</v>
      </c>
      <c r="DZ6" s="7">
        <f>IF(OR('Z-scores'!DO6&gt;2,'Z-scores'!DO6&lt;-2),"",'Z-scores'!DO6)</f>
        <v>0.34871000000000002</v>
      </c>
      <c r="EA6" s="7">
        <f>IF(OR('Z-scores'!DP6&gt;2,'Z-scores'!DP6&lt;-2),"",'Z-scores'!DP6)</f>
        <v>-0.39590999999999998</v>
      </c>
      <c r="EB6" s="7">
        <f>IF(OR('Z-scores'!DQ6&gt;2,'Z-scores'!DQ6&lt;-2),"",'Z-scores'!DQ6)</f>
        <v>1.5232399999999999</v>
      </c>
      <c r="EC6" s="7">
        <f>IF(OR('Z-scores'!DR6&gt;2,'Z-scores'!DR6&lt;-2),"",'Z-scores'!DR6)</f>
        <v>-0.48938999999999999</v>
      </c>
      <c r="ED6" s="7">
        <f>IF(OR('Z-scores'!DS6&gt;2,'Z-scores'!DS6&lt;-2),"",'Z-scores'!DS6)</f>
        <v>-1.0778799999999999</v>
      </c>
      <c r="EE6" s="7">
        <f>IF(OR('Z-scores'!DT6&gt;2,'Z-scores'!DT6&lt;-2),"",'Z-scores'!DT6)</f>
        <v>-0.32114999999999999</v>
      </c>
      <c r="EF6" s="7">
        <f>IF(OR('Z-scores'!DU6&gt;2,'Z-scores'!DU6&lt;-2),"",'Z-scores'!DU6)</f>
        <v>4.8469999999999999E-2</v>
      </c>
      <c r="EG6" s="7">
        <f>IF(OR('Z-scores'!DV6&gt;2,'Z-scores'!DV6&lt;-2),"",'Z-scores'!DV6)</f>
        <v>-0.56396000000000002</v>
      </c>
      <c r="EH6" s="7">
        <f>IF(OR('Z-scores'!DW6&gt;2,'Z-scores'!DW6&lt;-2),"",'Z-scores'!DW6)</f>
        <v>-0.90529000000000004</v>
      </c>
      <c r="EI6" s="7">
        <f>IF(OR('Z-scores'!DX6&gt;2,'Z-scores'!DX6&lt;-2),"",'Z-scores'!DX6)</f>
        <v>-0.74695999999999996</v>
      </c>
      <c r="EJ6" s="7">
        <f>IF(OR('Z-scores'!DY6&gt;2,'Z-scores'!DY6&lt;-2),"",'Z-scores'!DY6)</f>
        <v>-0.69896000000000003</v>
      </c>
      <c r="EK6" s="7">
        <f>IF(OR('Z-scores'!DZ6&gt;2,'Z-scores'!DZ6&lt;-2),"",'Z-scores'!DZ6)</f>
        <v>-2.1360000000000001E-2</v>
      </c>
      <c r="EL6" s="7" t="str">
        <f>IF(OR('Z-scores'!EA6&gt;2,'Z-scores'!EA6&lt;-2),"",'Z-scores'!EA6)</f>
        <v/>
      </c>
      <c r="EM6" s="7">
        <f>IF(OR('Z-scores'!EB6&gt;2,'Z-scores'!EB6&lt;-2),"",'Z-scores'!EB6)</f>
        <v>1.53932</v>
      </c>
      <c r="EN6" s="7">
        <f>IF(OR('Z-scores'!EC6&gt;2,'Z-scores'!EC6&lt;-2),"",'Z-scores'!EC6)</f>
        <v>-0.62519999999999998</v>
      </c>
      <c r="EO6" s="7">
        <f>IF(OR('Z-scores'!ED6&gt;2,'Z-scores'!ED6&lt;-2),"",'Z-scores'!ED6)</f>
        <v>-0.58853999999999995</v>
      </c>
      <c r="EP6" s="7">
        <f>IF(OR('Z-scores'!EE6&gt;2,'Z-scores'!EE6&lt;-2),"",'Z-scores'!EE6)</f>
        <v>0.28549000000000002</v>
      </c>
      <c r="EQ6" s="7">
        <f>IF(OR('Z-scores'!EF6&gt;2,'Z-scores'!EF6&lt;-2),"",'Z-scores'!EF6)</f>
        <v>1.96157</v>
      </c>
      <c r="ER6" s="7" t="str">
        <f>IF(OR('Z-scores'!EG6&gt;2,'Z-scores'!EG6&lt;-2),"",'Z-scores'!EG6)</f>
        <v/>
      </c>
      <c r="ES6" s="7">
        <f>IF(OR('Z-scores'!EH6&gt;2,'Z-scores'!EH6&lt;-2),"",'Z-scores'!EH6)</f>
        <v>-0.10569000000000001</v>
      </c>
      <c r="ET6" s="7">
        <f>IF(OR('Z-scores'!EI6&gt;2,'Z-scores'!EI6&lt;-2),"",'Z-scores'!EI6)</f>
        <v>-0.54625000000000001</v>
      </c>
      <c r="EU6" s="7">
        <f>IF(OR('Z-scores'!EJ6&gt;2,'Z-scores'!EJ6&lt;-2),"",'Z-scores'!EJ6)</f>
        <v>-0.21748000000000001</v>
      </c>
      <c r="EV6" s="7" t="str">
        <f>IF(OR('Z-scores'!EK6&gt;2,'Z-scores'!EK6&lt;-2),"",'Z-scores'!EK6)</f>
        <v/>
      </c>
      <c r="EW6" s="7" t="str">
        <f>IF(OR('Z-scores'!EL6&gt;2,'Z-scores'!EL6&lt;-2),"",'Z-scores'!EL6)</f>
        <v/>
      </c>
      <c r="EX6" s="7">
        <f>IF(OR('Z-scores'!EM6&gt;2,'Z-scores'!EM6&lt;-2),"",'Z-scores'!EM6)</f>
        <v>-0.34982999999999997</v>
      </c>
      <c r="EY6" s="7">
        <f>IF(OR('Z-scores'!EN6&gt;2,'Z-scores'!EN6&lt;-2),"",'Z-scores'!EN6)</f>
        <v>-0.36265999999999998</v>
      </c>
      <c r="EZ6" s="7">
        <f>IF(OR('Z-scores'!EO6&gt;2,'Z-scores'!EO6&lt;-2),"",'Z-scores'!EO6)</f>
        <v>-0.11842999999999999</v>
      </c>
      <c r="FA6" s="7">
        <f>IF(OR('Z-scores'!EP6&gt;2,'Z-scores'!EP6&lt;-2),"",'Z-scores'!EP6)</f>
        <v>1.5771299999999999</v>
      </c>
      <c r="FB6" s="7">
        <f>IF(OR('Z-scores'!EQ6&gt;2,'Z-scores'!EQ6&lt;-2),"",'Z-scores'!EQ6)</f>
        <v>1.28914</v>
      </c>
      <c r="FC6" s="7">
        <f>IF(OR('Z-scores'!ER6&gt;2,'Z-scores'!ER6&lt;-2),"",'Z-scores'!ER6)</f>
        <v>-0.29671999999999998</v>
      </c>
      <c r="FD6" s="7">
        <f>IF(OR('Z-scores'!ES6&gt;2,'Z-scores'!ES6&lt;-2),"",'Z-scores'!ES6)</f>
        <v>-0.38445000000000001</v>
      </c>
      <c r="FE6" s="7">
        <f>IF(OR('Z-scores'!ET6&gt;2,'Z-scores'!ET6&lt;-2),"",'Z-scores'!ET6)</f>
        <v>-0.38368999999999998</v>
      </c>
      <c r="FF6" s="7">
        <f>IF(OR('Z-scores'!EU6&gt;2,'Z-scores'!EU6&lt;-2),"",'Z-scores'!EU6)</f>
        <v>-0.42970000000000003</v>
      </c>
      <c r="FG6" s="7">
        <f>IF(OR('Z-scores'!EV6&gt;2,'Z-scores'!EV6&lt;-2),"",'Z-scores'!EV6)</f>
        <v>-0.66098000000000001</v>
      </c>
      <c r="FH6" s="7">
        <f>IF(OR('Z-scores'!EW6&gt;2,'Z-scores'!EW6&lt;-2),"",'Z-scores'!EW6)</f>
        <v>-0.62165000000000004</v>
      </c>
      <c r="FI6" s="7">
        <f>IF(OR('Z-scores'!EX6&gt;2,'Z-scores'!EX6&lt;-2),"",'Z-scores'!EX6)</f>
        <v>-0.41954000000000002</v>
      </c>
      <c r="FJ6" s="7">
        <f>IF(OR('Z-scores'!EY6&gt;2,'Z-scores'!EY6&lt;-2),"",'Z-scores'!EY6)</f>
        <v>0.31847999999999999</v>
      </c>
      <c r="FK6" s="7">
        <f>IF(OR('Z-scores'!EZ6&gt;2,'Z-scores'!EZ6&lt;-2),"",'Z-scores'!EZ6)</f>
        <v>1.66747</v>
      </c>
      <c r="FL6" s="7">
        <f>IF(OR('Z-scores'!FA6&gt;2,'Z-scores'!FA6&lt;-2),"",'Z-scores'!FA6)</f>
        <v>1.9783999999999999</v>
      </c>
      <c r="FM6" s="7">
        <f>IF(OR('Z-scores'!FB6&gt;2,'Z-scores'!FB6&lt;-2),"",'Z-scores'!FB6)</f>
        <v>-0.48007</v>
      </c>
      <c r="FN6" s="7">
        <f>IF(OR('Z-scores'!FC6&gt;2,'Z-scores'!FC6&lt;-2),"",'Z-scores'!FC6)</f>
        <v>1.45313</v>
      </c>
      <c r="FO6" s="7">
        <f>IF(OR('Z-scores'!FD6&gt;2,'Z-scores'!FD6&lt;-2),"",'Z-scores'!FD6)</f>
        <v>3.4410000000000003E-2</v>
      </c>
      <c r="FP6" s="7">
        <f>IF(OR('Z-scores'!FE6&gt;2,'Z-scores'!FE6&lt;-2),"",'Z-scores'!FE6)</f>
        <v>-0.36603999999999998</v>
      </c>
      <c r="FQ6" s="7">
        <f>IF(OR('Z-scores'!FF6&gt;2,'Z-scores'!FF6&lt;-2),"",'Z-scores'!FF6)</f>
        <v>-0.48659000000000002</v>
      </c>
      <c r="FR6" s="7">
        <f>IF(OR('Z-scores'!FG6&gt;2,'Z-scores'!FG6&lt;-2),"",'Z-scores'!FG6)</f>
        <v>-0.35299000000000003</v>
      </c>
      <c r="FS6" s="7">
        <f>IF(OR('Z-scores'!FH6&gt;2,'Z-scores'!FH6&lt;-2),"",'Z-scores'!FH6)</f>
        <v>-0.38286999999999999</v>
      </c>
      <c r="FT6" s="7">
        <f>IF(OR('Z-scores'!FI6&gt;2,'Z-scores'!FI6&lt;-2),"",'Z-scores'!FI6)</f>
        <v>0.18742</v>
      </c>
      <c r="FU6" s="7">
        <f>IF(OR('Z-scores'!FJ6&gt;2,'Z-scores'!FJ6&lt;-2),"",'Z-scores'!FJ6)</f>
        <v>0.29726000000000002</v>
      </c>
      <c r="FV6" s="7">
        <f>IF(OR('Z-scores'!FK6&gt;2,'Z-scores'!FK6&lt;-2),"",'Z-scores'!FK6)</f>
        <v>-0.1663</v>
      </c>
      <c r="FW6" s="7">
        <f>IF(OR('Z-scores'!FL6&gt;2,'Z-scores'!FL6&lt;-2),"",'Z-scores'!FL6)</f>
        <v>-0.54305999999999999</v>
      </c>
      <c r="FX6" s="7">
        <f>IF(OR('Z-scores'!FM6&gt;2,'Z-scores'!FM6&lt;-2),"",'Z-scores'!FM6)</f>
        <v>-0.73434999999999995</v>
      </c>
      <c r="FY6" s="7">
        <f>IF(OR('Z-scores'!FN6&gt;2,'Z-scores'!FN6&lt;-2),"",'Z-scores'!FN6)</f>
        <v>-1.12639</v>
      </c>
      <c r="FZ6" s="7">
        <f>IF(OR('Z-scores'!FO6&gt;2,'Z-scores'!FO6&lt;-2),"",'Z-scores'!FO6)</f>
        <v>-1.23732</v>
      </c>
      <c r="GA6" s="7">
        <f>IF(OR('Z-scores'!FP6&gt;2,'Z-scores'!FP6&lt;-2),"",'Z-scores'!FP6)</f>
        <v>-0.13245000000000001</v>
      </c>
      <c r="GB6" s="7">
        <f>IF(OR('Z-scores'!FQ6&gt;2,'Z-scores'!FQ6&lt;-2),"",'Z-scores'!FQ6)</f>
        <v>0.65998000000000001</v>
      </c>
      <c r="GC6" s="7">
        <f>IF(OR('Z-scores'!FR6&gt;2,'Z-scores'!FR6&lt;-2),"",'Z-scores'!FR6)</f>
        <v>-0.47819</v>
      </c>
      <c r="GD6" s="7">
        <f>IF(OR('Z-scores'!FS6&gt;2,'Z-scores'!FS6&lt;-2),"",'Z-scores'!FS6)</f>
        <v>-2.4E-2</v>
      </c>
      <c r="GE6" s="7">
        <f>IF(OR('Z-scores'!FT6&gt;2,'Z-scores'!FT6&lt;-2),"",'Z-scores'!FT6)</f>
        <v>-0.19094</v>
      </c>
      <c r="GF6" s="7">
        <f>IF(OR('Z-scores'!FU6&gt;2,'Z-scores'!FU6&lt;-2),"",'Z-scores'!FU6)</f>
        <v>-0.48076999999999998</v>
      </c>
      <c r="GG6" s="7">
        <f>IF(OR('Z-scores'!FV6&gt;2,'Z-scores'!FV6&lt;-2),"",'Z-scores'!FV6)</f>
        <v>-0.26166</v>
      </c>
      <c r="GH6" s="7">
        <f>IF(OR('Z-scores'!FW6&gt;2,'Z-scores'!FW6&lt;-2),"",'Z-scores'!FW6)</f>
        <v>0.54273000000000005</v>
      </c>
      <c r="GI6" s="7">
        <f>IF(OR('Z-scores'!FX6&gt;2,'Z-scores'!FX6&lt;-2),"",'Z-scores'!FX6)</f>
        <v>-0.70581000000000005</v>
      </c>
      <c r="GJ6" s="7">
        <f>IF(OR('Z-scores'!FY6&gt;2,'Z-scores'!FY6&lt;-2),"",'Z-scores'!FY6)</f>
        <v>0.72199999999999998</v>
      </c>
      <c r="GK6" s="7">
        <f>IF(OR('Z-scores'!FZ6&gt;2,'Z-scores'!FZ6&lt;-2),"",'Z-scores'!FZ6)</f>
        <v>-0.44951999999999998</v>
      </c>
      <c r="GL6" s="7">
        <f>IF(OR('Z-scores'!GA6&gt;2,'Z-scores'!GA6&lt;-2),"",'Z-scores'!GA6)</f>
        <v>-0.13264999999999999</v>
      </c>
      <c r="GM6" s="7">
        <f>IF(OR('Z-scores'!GB6&gt;2,'Z-scores'!GB6&lt;-2),"",'Z-scores'!GB6)</f>
        <v>6.4000000000000001E-2</v>
      </c>
      <c r="GN6" s="7">
        <f>IF(OR('Z-scores'!GC6&gt;2,'Z-scores'!GC6&lt;-2),"",'Z-scores'!GC6)</f>
        <v>-0.48148999999999997</v>
      </c>
      <c r="GO6" s="7">
        <f>IF(OR('Z-scores'!GD6&gt;2,'Z-scores'!GD6&lt;-2),"",'Z-scores'!GD6)</f>
        <v>0.77405000000000002</v>
      </c>
      <c r="GP6" s="7" t="str">
        <f>IF(OR('Z-scores'!GE6&gt;2,'Z-scores'!GE6&lt;-2),"",'Z-scores'!GE6)</f>
        <v/>
      </c>
      <c r="GQ6" s="7">
        <f>IF(OR('Z-scores'!GF6&gt;2,'Z-scores'!GF6&lt;-2),"",'Z-scores'!GF6)</f>
        <v>0.49181000000000002</v>
      </c>
      <c r="GR6" s="7">
        <f>IF(OR('Z-scores'!GG6&gt;2,'Z-scores'!GG6&lt;-2),"",'Z-scores'!GG6)</f>
        <v>0.55745</v>
      </c>
      <c r="GS6" s="7">
        <f>IF(OR('Z-scores'!GH6&gt;2,'Z-scores'!GH6&lt;-2),"",'Z-scores'!GH6)</f>
        <v>-0.40206999999999998</v>
      </c>
      <c r="GT6" s="7">
        <f>IF(OR('Z-scores'!GI6&gt;2,'Z-scores'!GI6&lt;-2),"",'Z-scores'!GI6)</f>
        <v>0.45589000000000002</v>
      </c>
      <c r="GU6" s="7" t="str">
        <f>IF(OR('Z-scores'!GJ6&gt;2,'Z-scores'!GJ6&lt;-2),"",'Z-scores'!GJ6)</f>
        <v/>
      </c>
      <c r="GV6" s="7" t="str">
        <f>IF(OR('Z-scores'!GK6&gt;2,'Z-scores'!GK6&lt;-2),"",'Z-scores'!GK6)</f>
        <v/>
      </c>
      <c r="GW6" s="7" t="str">
        <f>IF(OR('Z-scores'!GL6&gt;2,'Z-scores'!GL6&lt;-2),"",'Z-scores'!GL6)</f>
        <v/>
      </c>
      <c r="GX6" s="7">
        <f>IF(OR('Z-scores'!GM6&gt;2,'Z-scores'!GM6&lt;-2),"",'Z-scores'!GM6)</f>
        <v>1.1986000000000001</v>
      </c>
      <c r="GY6" s="7">
        <f>IF(OR('Z-scores'!GN6&gt;2,'Z-scores'!GN6&lt;-2),"",'Z-scores'!GN6)</f>
        <v>0.14804999999999999</v>
      </c>
      <c r="GZ6" s="7">
        <f>IF(OR('Z-scores'!GO6&gt;2,'Z-scores'!GO6&lt;-2),"",'Z-scores'!GO6)</f>
        <v>0.16003999999999999</v>
      </c>
      <c r="HA6" s="7">
        <f>IF(OR('Z-scores'!GP6&gt;2,'Z-scores'!GP6&lt;-2),"",'Z-scores'!GP6)</f>
        <v>0.48266999999999999</v>
      </c>
      <c r="HB6" s="7">
        <f>IF(OR('Z-scores'!GQ6&gt;2,'Z-scores'!GQ6&lt;-2),"",'Z-scores'!GQ6)</f>
        <v>0.21535000000000001</v>
      </c>
      <c r="HC6" s="7">
        <f>IF(OR('Z-scores'!GR6&gt;2,'Z-scores'!GR6&lt;-2),"",'Z-scores'!GR6)</f>
        <v>-0.82282</v>
      </c>
      <c r="HD6" s="7">
        <f>IF(OR('Z-scores'!GS6&gt;2,'Z-scores'!GS6&lt;-2),"",'Z-scores'!GS6)</f>
        <v>-0.61314999999999997</v>
      </c>
      <c r="HE6" s="7">
        <f>IF(OR('Z-scores'!GT6&gt;2,'Z-scores'!GT6&lt;-2),"",'Z-scores'!GT6)</f>
        <v>0.21373</v>
      </c>
      <c r="HF6" s="7">
        <f>IF(OR('Z-scores'!GU6&gt;2,'Z-scores'!GU6&lt;-2),"",'Z-scores'!GU6)</f>
        <v>8.3650000000000002E-2</v>
      </c>
      <c r="HG6" s="7">
        <f>IF(OR('Z-scores'!GV6&gt;2,'Z-scores'!GV6&lt;-2),"",'Z-scores'!GV6)</f>
        <v>0.56723000000000001</v>
      </c>
      <c r="HH6" s="7">
        <f>IF(OR('Z-scores'!GW6&gt;2,'Z-scores'!GW6&lt;-2),"",'Z-scores'!GW6)</f>
        <v>-0.43086999999999998</v>
      </c>
      <c r="HI6" s="7">
        <f>IF(OR('Z-scores'!GX6&gt;2,'Z-scores'!GX6&lt;-2),"",'Z-scores'!GX6)</f>
        <v>-0.59040000000000004</v>
      </c>
      <c r="HJ6" s="7">
        <f>IF(OR('Z-scores'!GY6&gt;2,'Z-scores'!GY6&lt;-2),"",'Z-scores'!GY6)</f>
        <v>-0.65473000000000003</v>
      </c>
      <c r="HK6" s="7">
        <f>IF(OR('Z-scores'!GZ6&gt;2,'Z-scores'!GZ6&lt;-2),"",'Z-scores'!GZ6)</f>
        <v>-0.14285</v>
      </c>
      <c r="HL6" s="7">
        <f>IF(OR('Z-scores'!HA6&gt;2,'Z-scores'!HA6&lt;-2),"",'Z-scores'!HA6)</f>
        <v>0.59431999999999996</v>
      </c>
      <c r="HM6" s="7">
        <f>IF(OR('Z-scores'!HB6&gt;2,'Z-scores'!HB6&lt;-2),"",'Z-scores'!HB6)</f>
        <v>0.72165000000000001</v>
      </c>
      <c r="HN6" s="7">
        <f>IF(OR('Z-scores'!HC6&gt;2,'Z-scores'!HC6&lt;-2),"",'Z-scores'!HC6)</f>
        <v>-0.42081000000000002</v>
      </c>
      <c r="HO6" s="7">
        <f>IF(OR('Z-scores'!HD6&gt;2,'Z-scores'!HD6&lt;-2),"",'Z-scores'!HD6)</f>
        <v>-0.57681000000000004</v>
      </c>
      <c r="HP6" s="7">
        <f>IF(OR('Z-scores'!HE6&gt;2,'Z-scores'!HE6&lt;-2),"",'Z-scores'!HE6)</f>
        <v>-4.2549999999999998E-2</v>
      </c>
      <c r="HQ6" s="7">
        <f>IF(OR('Z-scores'!HF6&gt;2,'Z-scores'!HF6&lt;-2),"",'Z-scores'!HF6)</f>
        <v>-0.13882</v>
      </c>
      <c r="HR6" s="7">
        <f>IF(OR('Z-scores'!HG6&gt;2,'Z-scores'!HG6&lt;-2),"",'Z-scores'!HG6)</f>
        <v>-0.28066999999999998</v>
      </c>
      <c r="HS6" s="7">
        <f>IF(OR('Z-scores'!HH6&gt;2,'Z-scores'!HH6&lt;-2),"",'Z-scores'!HH6)</f>
        <v>-0.62031999999999998</v>
      </c>
      <c r="HT6" s="7">
        <f>IF(OR('Z-scores'!HI6&gt;2,'Z-scores'!HI6&lt;-2),"",'Z-scores'!HI6)</f>
        <v>-0.70542000000000005</v>
      </c>
      <c r="HU6" s="7">
        <f>IF(OR('Z-scores'!HJ6&gt;2,'Z-scores'!HJ6&lt;-2),"",'Z-scores'!HJ6)</f>
        <v>0.79384999999999994</v>
      </c>
      <c r="HV6" s="7">
        <f>IF(OR('Z-scores'!HK6&gt;2,'Z-scores'!HK6&lt;-2),"",'Z-scores'!HK6)</f>
        <v>0.63080000000000003</v>
      </c>
      <c r="HW6" s="7">
        <f>IF(OR('Z-scores'!HL6&gt;2,'Z-scores'!HL6&lt;-2),"",'Z-scores'!HL6)</f>
        <v>0.32443</v>
      </c>
      <c r="HX6" s="7">
        <f>IF(OR('Z-scores'!HM6&gt;2,'Z-scores'!HM6&lt;-2),"",'Z-scores'!HM6)</f>
        <v>-0.20335</v>
      </c>
      <c r="HY6" s="7">
        <f>IF(OR('Z-scores'!HN6&gt;2,'Z-scores'!HN6&lt;-2),"",'Z-scores'!HN6)</f>
        <v>-0.98877999999999999</v>
      </c>
      <c r="HZ6" s="7">
        <f>IF(OR('Z-scores'!HO6&gt;2,'Z-scores'!HO6&lt;-2),"",'Z-scores'!HO6)</f>
        <v>-1.6595</v>
      </c>
      <c r="IA6" s="7">
        <f>IF(OR('Z-scores'!HP6&gt;2,'Z-scores'!HP6&lt;-2),"",'Z-scores'!HP6)</f>
        <v>-1.6797200000000001</v>
      </c>
      <c r="IB6" s="7">
        <f>IF(OR('Z-scores'!HQ6&gt;2,'Z-scores'!HQ6&lt;-2),"",'Z-scores'!HQ6)</f>
        <v>0.49954999999999999</v>
      </c>
      <c r="IC6" s="7">
        <f>IF(OR('Z-scores'!HR6&gt;2,'Z-scores'!HR6&lt;-2),"",'Z-scores'!HR6)</f>
        <v>-0.68391000000000002</v>
      </c>
      <c r="ID6" s="7">
        <f>IF(OR('Z-scores'!HS6&gt;2,'Z-scores'!HS6&lt;-2),"",'Z-scores'!HS6)</f>
        <v>0.21667</v>
      </c>
      <c r="IE6" s="7">
        <f>IF(OR('Z-scores'!HT6&gt;2,'Z-scores'!HT6&lt;-2),"",'Z-scores'!HT6)</f>
        <v>0.1835</v>
      </c>
      <c r="IF6" s="7">
        <f>IF(OR('Z-scores'!HU6&gt;2,'Z-scores'!HU6&lt;-2),"",'Z-scores'!HU6)</f>
        <v>0.74641000000000002</v>
      </c>
      <c r="IG6" s="7">
        <f>IF(OR('Z-scores'!HV6&gt;2,'Z-scores'!HV6&lt;-2),"",'Z-scores'!HV6)</f>
        <v>0.16694000000000001</v>
      </c>
      <c r="IH6" s="7">
        <f>IF(OR('Z-scores'!HW6&gt;2,'Z-scores'!HW6&lt;-2),"",'Z-scores'!HW6)</f>
        <v>-0.25124999999999997</v>
      </c>
      <c r="II6" s="7">
        <f>IF(OR('Z-scores'!HX6&gt;2,'Z-scores'!HX6&lt;-2),"",'Z-scores'!HX6)</f>
        <v>-0.40111000000000002</v>
      </c>
      <c r="IJ6" s="7">
        <f>IF(OR('Z-scores'!HY6&gt;2,'Z-scores'!HY6&lt;-2),"",'Z-scores'!HY6)</f>
        <v>-0.31491999999999998</v>
      </c>
      <c r="IK6" s="7">
        <f>IF(OR('Z-scores'!HZ6&gt;2,'Z-scores'!HZ6&lt;-2),"",'Z-scores'!HZ6)</f>
        <v>-0.25733</v>
      </c>
      <c r="IL6" s="7">
        <f>IF(OR('Z-scores'!IA6&gt;2,'Z-scores'!IA6&lt;-2),"",'Z-scores'!IA6)</f>
        <v>-9.6699999999999994E-2</v>
      </c>
      <c r="IM6" s="7">
        <f>IF(OR('Z-scores'!IB6&gt;2,'Z-scores'!IB6&lt;-2),"",'Z-scores'!IB6)</f>
        <v>-0.31126999999999999</v>
      </c>
      <c r="IN6" s="7">
        <f>IF(OR('Z-scores'!IC6&gt;2,'Z-scores'!IC6&lt;-2),"",'Z-scores'!IC6)</f>
        <v>0.48647000000000001</v>
      </c>
      <c r="IO6" s="7">
        <f>IF(OR('Z-scores'!ID6&gt;2,'Z-scores'!ID6&lt;-2),"",'Z-scores'!ID6)</f>
        <v>1.9691700000000001</v>
      </c>
      <c r="IP6" s="7">
        <f>IF(OR('Z-scores'!IE6&gt;2,'Z-scores'!IE6&lt;-2),"",'Z-scores'!IE6)</f>
        <v>0.24016999999999999</v>
      </c>
      <c r="IQ6" s="7">
        <f>IF(OR('Z-scores'!IF6&gt;2,'Z-scores'!IF6&lt;-2),"",'Z-scores'!IF6)</f>
        <v>-0.27045999999999998</v>
      </c>
      <c r="IR6" s="7">
        <f>IF(OR('Z-scores'!IG6&gt;2,'Z-scores'!IG6&lt;-2),"",'Z-scores'!IG6)</f>
        <v>-0.24254000000000001</v>
      </c>
      <c r="IS6" s="7">
        <f>IF(OR('Z-scores'!IH6&gt;2,'Z-scores'!IH6&lt;-2),"",'Z-scores'!IH6)</f>
        <v>5.9749999999999998E-2</v>
      </c>
      <c r="IT6" s="7">
        <f>IF(OR('Z-scores'!II6&gt;2,'Z-scores'!II6&lt;-2),"",'Z-scores'!II6)</f>
        <v>0.38085999999999998</v>
      </c>
      <c r="IU6" s="7">
        <f>IF(OR('Z-scores'!IJ6&gt;2,'Z-scores'!IJ6&lt;-2),"",'Z-scores'!IJ6)</f>
        <v>0.98560999999999999</v>
      </c>
      <c r="IV6" s="7">
        <f>IF(OR('Z-scores'!IK6&gt;2,'Z-scores'!IK6&lt;-2),"",'Z-scores'!IK6)</f>
        <v>-0.60882999999999998</v>
      </c>
      <c r="IW6" s="7">
        <f>IF(OR('Z-scores'!IL6&gt;2,'Z-scores'!IL6&lt;-2),"",'Z-scores'!IL6)</f>
        <v>1.73468</v>
      </c>
      <c r="IX6" s="7">
        <f>IF(OR('Z-scores'!IM6&gt;2,'Z-scores'!IM6&lt;-2),"",'Z-scores'!IM6)</f>
        <v>7.2550000000000003E-2</v>
      </c>
      <c r="IY6" s="7">
        <f>IF(OR('Z-scores'!IN6&gt;2,'Z-scores'!IN6&lt;-2),"",'Z-scores'!IN6)</f>
        <v>9.8320000000000005E-2</v>
      </c>
      <c r="IZ6" s="7">
        <f>IF(OR('Z-scores'!IO6&gt;2,'Z-scores'!IO6&lt;-2),"",'Z-scores'!IO6)</f>
        <v>-0.33454</v>
      </c>
      <c r="JA6" s="7">
        <f>IF(OR('Z-scores'!IP6&gt;2,'Z-scores'!IP6&lt;-2),"",'Z-scores'!IP6)</f>
        <v>-7.6350000000000001E-2</v>
      </c>
      <c r="JB6" s="7">
        <f>IF(OR('Z-scores'!IQ6&gt;2,'Z-scores'!IQ6&lt;-2),"",'Z-scores'!IQ6)</f>
        <v>-0.24643000000000001</v>
      </c>
      <c r="JC6" s="7">
        <f>IF(OR('Z-scores'!IR6&gt;2,'Z-scores'!IR6&lt;-2),"",'Z-scores'!IR6)</f>
        <v>-0.52371000000000001</v>
      </c>
      <c r="JD6" s="7">
        <f>IF(OR('Z-scores'!IS6&gt;2,'Z-scores'!IS6&lt;-2),"",'Z-scores'!IS6)</f>
        <v>-0.62363999999999997</v>
      </c>
      <c r="JE6" s="7">
        <f>IF(OR('Z-scores'!IT6&gt;2,'Z-scores'!IT6&lt;-2),"",'Z-scores'!IT6)</f>
        <v>-0.72960000000000003</v>
      </c>
      <c r="JF6" s="7">
        <f>IF(OR('Z-scores'!IU6&gt;2,'Z-scores'!IU6&lt;-2),"",'Z-scores'!IU6)</f>
        <v>-0.40533000000000002</v>
      </c>
      <c r="JG6" s="7">
        <f>IF(OR('Z-scores'!IV6&gt;2,'Z-scores'!IV6&lt;-2),"",'Z-scores'!IV6)</f>
        <v>-0.26358999999999999</v>
      </c>
      <c r="JH6" s="7">
        <f>IF(OR('Z-scores'!IW6&gt;2,'Z-scores'!IW6&lt;-2),"",'Z-scores'!IW6)</f>
        <v>-0.20585999999999999</v>
      </c>
      <c r="JI6" s="7">
        <f>IF(OR('Z-scores'!IX6&gt;2,'Z-scores'!IX6&lt;-2),"",'Z-scores'!IX6)</f>
        <v>0.92225000000000001</v>
      </c>
      <c r="JJ6" s="7">
        <f>IF(OR('Z-scores'!IY6&gt;2,'Z-scores'!IY6&lt;-2),"",'Z-scores'!IY6)</f>
        <v>-4.48E-2</v>
      </c>
      <c r="JK6" s="7">
        <f>IF(OR('Z-scores'!IZ6&gt;2,'Z-scores'!IZ6&lt;-2),"",'Z-scores'!IZ6)</f>
        <v>-0.57308000000000003</v>
      </c>
      <c r="JL6" s="7">
        <f>IF(OR('Z-scores'!JA6&gt;2,'Z-scores'!JA6&lt;-2),"",'Z-scores'!JA6)</f>
        <v>0.49408999999999997</v>
      </c>
      <c r="JM6" s="7">
        <f>IF(OR('Z-scores'!JB6&gt;2,'Z-scores'!JB6&lt;-2),"",'Z-scores'!JB6)</f>
        <v>-0.36229</v>
      </c>
      <c r="JN6" s="7">
        <f>IF(OR('Z-scores'!JC6&gt;2,'Z-scores'!JC6&lt;-2),"",'Z-scores'!JC6)</f>
        <v>-1.69693</v>
      </c>
      <c r="JO6" s="7">
        <f>IF(OR('Z-scores'!JD6&gt;2,'Z-scores'!JD6&lt;-2),"",'Z-scores'!JD6)</f>
        <v>0.44601000000000002</v>
      </c>
      <c r="JP6" s="7" t="str">
        <f>IF(OR('Z-scores'!JE6&gt;2,'Z-scores'!JE6&lt;-2),"",'Z-scores'!JE6)</f>
        <v/>
      </c>
      <c r="JQ6" s="7" t="str">
        <f>IF(OR('Z-scores'!JF6&gt;2,'Z-scores'!JF6&lt;-2),"",'Z-scores'!JF6)</f>
        <v/>
      </c>
      <c r="JR6" s="7">
        <f>IF(OR('Z-scores'!JG6&gt;2,'Z-scores'!JG6&lt;-2),"",'Z-scores'!JG6)</f>
        <v>1.7742199999999999</v>
      </c>
      <c r="JS6" s="7">
        <f>IF(OR('Z-scores'!JH6&gt;2,'Z-scores'!JH6&lt;-2),"",'Z-scores'!JH6)</f>
        <v>-0.1368</v>
      </c>
      <c r="JT6" s="7">
        <f>IF(OR('Z-scores'!JI6&gt;2,'Z-scores'!JI6&lt;-2),"",'Z-scores'!JI6)</f>
        <v>-0.43147000000000002</v>
      </c>
      <c r="JU6" s="7">
        <f>IF(OR('Z-scores'!JJ6&gt;2,'Z-scores'!JJ6&lt;-2),"",'Z-scores'!JJ6)</f>
        <v>-1.1093900000000001</v>
      </c>
      <c r="JV6" s="7">
        <f>IF(OR('Z-scores'!JK6&gt;2,'Z-scores'!JK6&lt;-2),"",'Z-scores'!JK6)</f>
        <v>-0.70404999999999995</v>
      </c>
      <c r="JW6" s="7">
        <f>IF(OR('Z-scores'!JL6&gt;2,'Z-scores'!JL6&lt;-2),"",'Z-scores'!JL6)</f>
        <v>-0.84611999999999998</v>
      </c>
      <c r="JX6" s="7">
        <f>IF(OR('Z-scores'!JM6&gt;2,'Z-scores'!JM6&lt;-2),"",'Z-scores'!JM6)</f>
        <v>-0.58248999999999995</v>
      </c>
      <c r="JY6" s="7">
        <f>IF(OR('Z-scores'!JN6&gt;2,'Z-scores'!JN6&lt;-2),"",'Z-scores'!JN6)</f>
        <v>0.80659999999999998</v>
      </c>
      <c r="JZ6" s="7">
        <f>IF(OR('Z-scores'!JO6&gt;2,'Z-scores'!JO6&lt;-2),"",'Z-scores'!JO6)</f>
        <v>-1.16778</v>
      </c>
      <c r="KA6" s="7">
        <f>IF(OR('Z-scores'!JP6&gt;2,'Z-scores'!JP6&lt;-2),"",'Z-scores'!JP6)</f>
        <v>-1.2328699999999999</v>
      </c>
      <c r="KB6" s="7">
        <f>IF(OR('Z-scores'!JQ6&gt;2,'Z-scores'!JQ6&lt;-2),"",'Z-scores'!JQ6)</f>
        <v>-0.67623</v>
      </c>
      <c r="KC6" s="7">
        <f>IF(OR('Z-scores'!JR6&gt;2,'Z-scores'!JR6&lt;-2),"",'Z-scores'!JR6)</f>
        <v>-1.2154799999999999</v>
      </c>
      <c r="KD6" s="7">
        <f>IF(OR('Z-scores'!JS6&gt;2,'Z-scores'!JS6&lt;-2),"",'Z-scores'!JS6)</f>
        <v>-1.55925</v>
      </c>
      <c r="KE6" s="7">
        <f>IF(OR('Z-scores'!JT6&gt;2,'Z-scores'!JT6&lt;-2),"",'Z-scores'!JT6)</f>
        <v>0.82670999999999994</v>
      </c>
      <c r="KF6" s="7">
        <f>IF(OR('Z-scores'!JU6&gt;2,'Z-scores'!JU6&lt;-2),"",'Z-scores'!JU6)</f>
        <v>-0.92515999999999998</v>
      </c>
      <c r="KG6" s="7">
        <f>IF(OR('Z-scores'!JV6&gt;2,'Z-scores'!JV6&lt;-2),"",'Z-scores'!JV6)</f>
        <v>0.39696999999999999</v>
      </c>
      <c r="KH6" s="7">
        <f>IF(OR('Z-scores'!JW6&gt;2,'Z-scores'!JW6&lt;-2),"",'Z-scores'!JW6)</f>
        <v>1.7718</v>
      </c>
      <c r="KI6" s="7">
        <f>IF(OR('Z-scores'!JX6&gt;2,'Z-scores'!JX6&lt;-2),"",'Z-scores'!JX6)</f>
        <v>1.00047</v>
      </c>
      <c r="KJ6" s="7">
        <f>IF(OR('Z-scores'!JY6&gt;2,'Z-scores'!JY6&lt;-2),"",'Z-scores'!JY6)</f>
        <v>-0.80662</v>
      </c>
      <c r="KK6" s="7">
        <f>IF(OR('Z-scores'!JZ6&gt;2,'Z-scores'!JZ6&lt;-2),"",'Z-scores'!JZ6)</f>
        <v>-1.30267</v>
      </c>
      <c r="KL6" s="7">
        <f>IF(OR('Z-scores'!KA6&gt;2,'Z-scores'!KA6&lt;-2),"",'Z-scores'!KA6)</f>
        <v>-0.89317999999999997</v>
      </c>
      <c r="KM6" s="7">
        <f>IF(OR('Z-scores'!KB6&gt;2,'Z-scores'!KB6&lt;-2),"",'Z-scores'!KB6)</f>
        <v>-1.1606300000000001</v>
      </c>
      <c r="KN6" s="7">
        <f>IF(OR('Z-scores'!KC6&gt;2,'Z-scores'!KC6&lt;-2),"",'Z-scores'!KC6)</f>
        <v>-0.77115</v>
      </c>
      <c r="KO6" s="7">
        <f>IF(OR('Z-scores'!KD6&gt;2,'Z-scores'!KD6&lt;-2),"",'Z-scores'!KD6)</f>
        <v>-1.0023899999999999</v>
      </c>
      <c r="KP6" s="7">
        <f>IF(OR('Z-scores'!KE6&gt;2,'Z-scores'!KE6&lt;-2),"",'Z-scores'!KE6)</f>
        <v>-0.45928000000000002</v>
      </c>
      <c r="KQ6" s="7" t="str">
        <f>IF(OR('Z-scores'!KF6&gt;2,'Z-scores'!KF6&lt;-2),"",'Z-scores'!KF6)</f>
        <v/>
      </c>
      <c r="KR6" s="7">
        <f>IF(OR('Z-scores'!KG6&gt;2,'Z-scores'!KG6&lt;-2),"",'Z-scores'!KG6)</f>
        <v>-0.58443999999999996</v>
      </c>
      <c r="KS6" s="7">
        <f>IF(OR('Z-scores'!KH6&gt;2,'Z-scores'!KH6&lt;-2),"",'Z-scores'!KH6)</f>
        <v>-0.24254000000000001</v>
      </c>
      <c r="KT6" s="7">
        <f>IF(OR('Z-scores'!KI6&gt;2,'Z-scores'!KI6&lt;-2),"",'Z-scores'!KI6)</f>
        <v>-0.40900999999999998</v>
      </c>
      <c r="KU6" s="7">
        <f>IF(OR('Z-scores'!KJ6&gt;2,'Z-scores'!KJ6&lt;-2),"",'Z-scores'!KJ6)</f>
        <v>-0.70960999999999996</v>
      </c>
      <c r="KV6" s="7">
        <f>IF(OR('Z-scores'!KK6&gt;2,'Z-scores'!KK6&lt;-2),"",'Z-scores'!KK6)</f>
        <v>-0.46398</v>
      </c>
      <c r="KW6" s="7">
        <f>IF(OR('Z-scores'!KL6&gt;2,'Z-scores'!KL6&lt;-2),"",'Z-scores'!KL6)</f>
        <v>-0.38680999999999999</v>
      </c>
      <c r="KX6" s="7">
        <f>IF(OR('Z-scores'!KM6&gt;2,'Z-scores'!KM6&lt;-2),"",'Z-scores'!KM6)</f>
        <v>-0.62983</v>
      </c>
      <c r="KY6" s="7">
        <f>IF(OR('Z-scores'!KN6&gt;2,'Z-scores'!KN6&lt;-2),"",'Z-scores'!KN6)</f>
        <v>-0.82072999999999996</v>
      </c>
      <c r="KZ6" s="7">
        <f>IF(OR('Z-scores'!KO6&gt;2,'Z-scores'!KO6&lt;-2),"",'Z-scores'!KO6)</f>
        <v>-0.56032000000000004</v>
      </c>
      <c r="LA6" s="7">
        <f>IF(OR('Z-scores'!KP6&gt;2,'Z-scores'!KP6&lt;-2),"",'Z-scores'!KP6)</f>
        <v>-0.73807</v>
      </c>
      <c r="LB6" s="7">
        <f>IF(OR('Z-scores'!KQ6&gt;2,'Z-scores'!KQ6&lt;-2),"",'Z-scores'!KQ6)</f>
        <v>-0.66579999999999995</v>
      </c>
      <c r="LC6" s="7">
        <f>IF(OR('Z-scores'!KR6&gt;2,'Z-scores'!KR6&lt;-2),"",'Z-scores'!KR6)</f>
        <v>0.53108</v>
      </c>
      <c r="LD6" s="7">
        <f>IF(OR('Z-scores'!KS6&gt;2,'Z-scores'!KS6&lt;-2),"",'Z-scores'!KS6)</f>
        <v>-0.24460999999999999</v>
      </c>
      <c r="LE6" s="7">
        <f>IF(OR('Z-scores'!KT6&gt;2,'Z-scores'!KT6&lt;-2),"",'Z-scores'!KT6)</f>
        <v>-0.52571000000000001</v>
      </c>
      <c r="LF6" s="7">
        <f>IF(OR('Z-scores'!KU6&gt;2,'Z-scores'!KU6&lt;-2),"",'Z-scores'!KU6)</f>
        <v>-1.1109100000000001</v>
      </c>
      <c r="LG6" s="7">
        <f>IF(OR('Z-scores'!KV6&gt;2,'Z-scores'!KV6&lt;-2),"",'Z-scores'!KV6)</f>
        <v>-0.54083999999999999</v>
      </c>
      <c r="LH6" s="7">
        <f>IF(OR('Z-scores'!KW6&gt;2,'Z-scores'!KW6&lt;-2),"",'Z-scores'!KW6)</f>
        <v>-0.37728</v>
      </c>
      <c r="LI6" s="7">
        <f>IF(OR('Z-scores'!KX6&gt;2,'Z-scores'!KX6&lt;-2),"",'Z-scores'!KX6)</f>
        <v>-0.19732</v>
      </c>
      <c r="LJ6" s="7">
        <f>IF(OR('Z-scores'!KY6&gt;2,'Z-scores'!KY6&lt;-2),"",'Z-scores'!KY6)</f>
        <v>-0.29593999999999998</v>
      </c>
      <c r="LK6" s="7">
        <f>IF(OR('Z-scores'!KZ6&gt;2,'Z-scores'!KZ6&lt;-2),"",'Z-scores'!KZ6)</f>
        <v>-5.1459999999999999E-2</v>
      </c>
      <c r="LL6" s="7">
        <f>IF(OR('Z-scores'!LA6&gt;2,'Z-scores'!LA6&lt;-2),"",'Z-scores'!LA6)</f>
        <v>-0.11649</v>
      </c>
      <c r="LM6" s="7">
        <f>IF(OR('Z-scores'!LB6&gt;2,'Z-scores'!LB6&lt;-2),"",'Z-scores'!LB6)</f>
        <v>-0.25918999999999998</v>
      </c>
      <c r="LN6" s="7">
        <f>IF(OR('Z-scores'!LC6&gt;2,'Z-scores'!LC6&lt;-2),"",'Z-scores'!LC6)</f>
        <v>-0.26021</v>
      </c>
      <c r="LO6" s="7">
        <f>IF(OR('Z-scores'!LD6&gt;2,'Z-scores'!LD6&lt;-2),"",'Z-scores'!LD6)</f>
        <v>-0.66922000000000004</v>
      </c>
      <c r="LP6" s="7">
        <f>IF(OR('Z-scores'!LE6&gt;2,'Z-scores'!LE6&lt;-2),"",'Z-scores'!LE6)</f>
        <v>-0.65602000000000005</v>
      </c>
      <c r="LQ6" s="7">
        <f>IF(OR('Z-scores'!LF6&gt;2,'Z-scores'!LF6&lt;-2),"",'Z-scores'!LF6)</f>
        <v>-0.35319</v>
      </c>
      <c r="LR6" s="7">
        <f>IF(OR('Z-scores'!LG6&gt;2,'Z-scores'!LG6&lt;-2),"",'Z-scores'!LG6)</f>
        <v>-1.1104400000000001</v>
      </c>
      <c r="LS6" s="7">
        <f>IF(OR('Z-scores'!LH6&gt;2,'Z-scores'!LH6&lt;-2),"",'Z-scores'!LH6)</f>
        <v>-0.58848</v>
      </c>
      <c r="LT6" s="7">
        <f>IF(OR('Z-scores'!LI6&gt;2,'Z-scores'!LI6&lt;-2),"",'Z-scores'!LI6)</f>
        <v>-0.57428000000000001</v>
      </c>
      <c r="LU6" s="7">
        <f>IF(OR('Z-scores'!LJ6&gt;2,'Z-scores'!LJ6&lt;-2),"",'Z-scores'!LJ6)</f>
        <v>-0.56252999999999997</v>
      </c>
      <c r="LV6" s="7">
        <f>IF(OR('Z-scores'!LK6&gt;2,'Z-scores'!LK6&lt;-2),"",'Z-scores'!LK6)</f>
        <v>0.51673999999999998</v>
      </c>
      <c r="LW6" s="7">
        <f>IF(OR('Z-scores'!LL6&gt;2,'Z-scores'!LL6&lt;-2),"",'Z-scores'!LL6)</f>
        <v>-0.46542</v>
      </c>
      <c r="LX6" s="7">
        <f>IF(OR('Z-scores'!LM6&gt;2,'Z-scores'!LM6&lt;-2),"",'Z-scores'!LM6)</f>
        <v>-0.55159999999999998</v>
      </c>
      <c r="LY6" s="7">
        <f>IF(OR('Z-scores'!LN6&gt;2,'Z-scores'!LN6&lt;-2),"",'Z-scores'!LN6)</f>
        <v>-0.95448</v>
      </c>
      <c r="LZ6" s="7">
        <f>IF(OR('Z-scores'!LO6&gt;2,'Z-scores'!LO6&lt;-2),"",'Z-scores'!LO6)</f>
        <v>0.93989</v>
      </c>
      <c r="MA6" s="7">
        <f>IF(OR('Z-scores'!LP6&gt;2,'Z-scores'!LP6&lt;-2),"",'Z-scores'!LP6)</f>
        <v>0.38536999999999999</v>
      </c>
      <c r="MB6" s="7">
        <f>IF(OR('Z-scores'!LQ6&gt;2,'Z-scores'!LQ6&lt;-2),"",'Z-scores'!LQ6)</f>
        <v>-0.29819000000000001</v>
      </c>
      <c r="MC6" s="7">
        <f>IF(OR('Z-scores'!LR6&gt;2,'Z-scores'!LR6&lt;-2),"",'Z-scores'!LR6)</f>
        <v>0.32068000000000002</v>
      </c>
      <c r="MD6" s="7">
        <f>IF(OR('Z-scores'!LS6&gt;2,'Z-scores'!LS6&lt;-2),"",'Z-scores'!LS6)</f>
        <v>-0.95082999999999995</v>
      </c>
      <c r="ME6" s="7">
        <f>IF(OR('Z-scores'!LT6&gt;2,'Z-scores'!LT6&lt;-2),"",'Z-scores'!LT6)</f>
        <v>-0.59863</v>
      </c>
      <c r="MF6" s="7">
        <f>IF(OR('Z-scores'!LU6&gt;2,'Z-scores'!LU6&lt;-2),"",'Z-scores'!LU6)</f>
        <v>1.96332</v>
      </c>
      <c r="MG6" s="7">
        <f>IF(OR('Z-scores'!LV6&gt;2,'Z-scores'!LV6&lt;-2),"",'Z-scores'!LV6)</f>
        <v>-0.24648</v>
      </c>
      <c r="MH6" s="7">
        <f>IF(OR('Z-scores'!LW6&gt;2,'Z-scores'!LW6&lt;-2),"",'Z-scores'!LW6)</f>
        <v>-0.12225999999999999</v>
      </c>
      <c r="MI6" s="7">
        <f>IF(OR('Z-scores'!LX6&gt;2,'Z-scores'!LX6&lt;-2),"",'Z-scores'!LX6)</f>
        <v>-0.24254000000000001</v>
      </c>
      <c r="MJ6" s="7">
        <f>IF(OR('Z-scores'!LY6&gt;2,'Z-scores'!LY6&lt;-2),"",'Z-scores'!LY6)</f>
        <v>1.273E-2</v>
      </c>
      <c r="MK6" s="7">
        <f>IF(OR('Z-scores'!LZ6&gt;2,'Z-scores'!LZ6&lt;-2),"",'Z-scores'!LZ6)</f>
        <v>-0.21049999999999999</v>
      </c>
      <c r="ML6" s="7">
        <f>IF(OR('Z-scores'!MA6&gt;2,'Z-scores'!MA6&lt;-2),"",'Z-scores'!MA6)</f>
        <v>8.1629999999999994E-2</v>
      </c>
      <c r="MM6" s="7">
        <f>IF(OR('Z-scores'!MB6&gt;2,'Z-scores'!MB6&lt;-2),"",'Z-scores'!MB6)</f>
        <v>-0.24254000000000001</v>
      </c>
      <c r="MN6" s="7">
        <f>IF(OR('Z-scores'!MC6&gt;2,'Z-scores'!MC6&lt;-2),"",'Z-scores'!MC6)</f>
        <v>-0.32835999999999999</v>
      </c>
      <c r="MO6" s="7">
        <f>IF(OR('Z-scores'!MD6&gt;2,'Z-scores'!MD6&lt;-2),"",'Z-scores'!MD6)</f>
        <v>-0.30580000000000002</v>
      </c>
      <c r="MP6" s="7">
        <f>IF(OR('Z-scores'!ME6&gt;2,'Z-scores'!ME6&lt;-2),"",'Z-scores'!ME6)</f>
        <v>-0.25263000000000002</v>
      </c>
      <c r="MQ6" s="7">
        <f>IF(OR('Z-scores'!MF6&gt;2,'Z-scores'!MF6&lt;-2),"",'Z-scores'!MF6)</f>
        <v>-1.1152599999999999</v>
      </c>
      <c r="MR6" s="7">
        <f>IF(OR('Z-scores'!MG6&gt;2,'Z-scores'!MG6&lt;-2),"",'Z-scores'!MG6)</f>
        <v>0.41977999999999999</v>
      </c>
      <c r="MS6" s="7">
        <f>IF(OR('Z-scores'!MH6&gt;2,'Z-scores'!MH6&lt;-2),"",'Z-scores'!MH6)</f>
        <v>-0.67176000000000002</v>
      </c>
      <c r="MT6" s="7">
        <f>IF(OR('Z-scores'!MI6&gt;2,'Z-scores'!MI6&lt;-2),"",'Z-scores'!MI6)</f>
        <v>-0.24131</v>
      </c>
      <c r="MU6" s="7">
        <f>IF(OR('Z-scores'!MJ6&gt;2,'Z-scores'!MJ6&lt;-2),"",'Z-scores'!MJ6)</f>
        <v>-0.32106000000000001</v>
      </c>
      <c r="MV6" s="7">
        <f>IF(OR('Z-scores'!MK6&gt;2,'Z-scores'!MK6&lt;-2),"",'Z-scores'!MK6)</f>
        <v>-0.24254000000000001</v>
      </c>
      <c r="MW6" s="7">
        <f>IF(OR('Z-scores'!ML6&gt;2,'Z-scores'!ML6&lt;-2),"",'Z-scores'!ML6)</f>
        <v>-7.4440000000000006E-2</v>
      </c>
      <c r="MX6" s="7">
        <f>IF(OR('Z-scores'!MM6&gt;2,'Z-scores'!MM6&lt;-2),"",'Z-scores'!MM6)</f>
        <v>-2.0209999999999999E-2</v>
      </c>
      <c r="MY6" s="7">
        <f>IF(OR('Z-scores'!MN6&gt;2,'Z-scores'!MN6&lt;-2),"",'Z-scores'!MN6)</f>
        <v>-0.32140000000000002</v>
      </c>
      <c r="MZ6" s="7">
        <f>IF(OR('Z-scores'!MO6&gt;2,'Z-scores'!MO6&lt;-2),"",'Z-scores'!MO6)</f>
        <v>1.2490399999999999</v>
      </c>
      <c r="NA6" s="7">
        <f>IF(OR('Z-scores'!MP6&gt;2,'Z-scores'!MP6&lt;-2),"",'Z-scores'!MP6)</f>
        <v>0.36447000000000002</v>
      </c>
      <c r="NB6" s="7">
        <f>IF(OR('Z-scores'!MQ6&gt;2,'Z-scores'!MQ6&lt;-2),"",'Z-scores'!MQ6)</f>
        <v>0.27871000000000001</v>
      </c>
      <c r="NC6" s="7">
        <f>IF(OR('Z-scores'!MR6&gt;2,'Z-scores'!MR6&lt;-2),"",'Z-scores'!MR6)</f>
        <v>0.8276</v>
      </c>
      <c r="ND6" s="7">
        <f>IF(OR('Z-scores'!MS6&gt;2,'Z-scores'!MS6&lt;-2),"",'Z-scores'!MS6)</f>
        <v>-0.71206999999999998</v>
      </c>
      <c r="NE6" s="7">
        <f>IF(OR('Z-scores'!MT6&gt;2,'Z-scores'!MT6&lt;-2),"",'Z-scores'!MT6)</f>
        <v>-0.65034000000000003</v>
      </c>
      <c r="NF6" s="7">
        <f>IF(OR('Z-scores'!MU6&gt;2,'Z-scores'!MU6&lt;-2),"",'Z-scores'!MU6)</f>
        <v>-0.59665000000000001</v>
      </c>
      <c r="NG6" s="7">
        <f>IF(OR('Z-scores'!MV6&gt;2,'Z-scores'!MV6&lt;-2),"",'Z-scores'!MV6)</f>
        <v>0.13528000000000001</v>
      </c>
      <c r="NH6" s="7">
        <f>IF(OR('Z-scores'!MW6&gt;2,'Z-scores'!MW6&lt;-2),"",'Z-scores'!MW6)</f>
        <v>-1.00528</v>
      </c>
      <c r="NI6" s="7">
        <f>IF(OR('Z-scores'!MX6&gt;2,'Z-scores'!MX6&lt;-2),"",'Z-scores'!MX6)</f>
        <v>-0.86758999999999997</v>
      </c>
      <c r="NJ6" s="7">
        <f>IF(OR('Z-scores'!MY6&gt;2,'Z-scores'!MY6&lt;-2),"",'Z-scores'!MY6)</f>
        <v>-0.55269000000000001</v>
      </c>
      <c r="NK6" s="7">
        <f>IF(OR('Z-scores'!MZ6&gt;2,'Z-scores'!MZ6&lt;-2),"",'Z-scores'!MZ6)</f>
        <v>-0.85845000000000005</v>
      </c>
      <c r="NL6" s="7">
        <f>IF(OR('Z-scores'!NA6&gt;2,'Z-scores'!NA6&lt;-2),"",'Z-scores'!NA6)</f>
        <v>-0.61775000000000002</v>
      </c>
      <c r="NM6" s="7">
        <f>IF(OR('Z-scores'!NB6&gt;2,'Z-scores'!NB6&lt;-2),"",'Z-scores'!NB6)</f>
        <v>-0.37020999999999998</v>
      </c>
      <c r="NN6" s="7">
        <f>IF(OR('Z-scores'!NC6&gt;2,'Z-scores'!NC6&lt;-2),"",'Z-scores'!NC6)</f>
        <v>0.91200000000000003</v>
      </c>
      <c r="NO6" s="7">
        <f>IF(OR('Z-scores'!ND6&gt;2,'Z-scores'!ND6&lt;-2),"",'Z-scores'!ND6)</f>
        <v>1.34301</v>
      </c>
      <c r="NP6" s="7">
        <f>IF(OR('Z-scores'!NE6&gt;2,'Z-scores'!NE6&lt;-2),"",'Z-scores'!NE6)</f>
        <v>8.9590000000000003E-2</v>
      </c>
      <c r="NQ6" s="7">
        <f>IF(OR('Z-scores'!NF6&gt;2,'Z-scores'!NF6&lt;-2),"",'Z-scores'!NF6)</f>
        <v>-0.75788</v>
      </c>
      <c r="NR6" s="7">
        <f>IF(OR('Z-scores'!NG6&gt;2,'Z-scores'!NG6&lt;-2),"",'Z-scores'!NG6)</f>
        <v>-0.56906999999999996</v>
      </c>
      <c r="NS6" s="7">
        <f>IF(OR('Z-scores'!NH6&gt;2,'Z-scores'!NH6&lt;-2),"",'Z-scores'!NH6)</f>
        <v>-0.74492000000000003</v>
      </c>
      <c r="NT6" s="7">
        <f>IF(OR('Z-scores'!NI6&gt;2,'Z-scores'!NI6&lt;-2),"",'Z-scores'!NI6)</f>
        <v>-0.29974000000000001</v>
      </c>
      <c r="NU6" s="7">
        <f>IF(OR('Z-scores'!NJ6&gt;2,'Z-scores'!NJ6&lt;-2),"",'Z-scores'!NJ6)</f>
        <v>-0.54288999999999998</v>
      </c>
      <c r="NV6" s="7">
        <f>IF(OR('Z-scores'!NK6&gt;2,'Z-scores'!NK6&lt;-2),"",'Z-scores'!NK6)</f>
        <v>-0.17821999999999999</v>
      </c>
      <c r="NW6" s="7">
        <f>IF(OR('Z-scores'!NL6&gt;2,'Z-scores'!NL6&lt;-2),"",'Z-scores'!NL6)</f>
        <v>-0.25013000000000002</v>
      </c>
      <c r="NX6" s="7">
        <f>IF(OR('Z-scores'!NM6&gt;2,'Z-scores'!NM6&lt;-2),"",'Z-scores'!NM6)</f>
        <v>-0.49275000000000002</v>
      </c>
      <c r="NY6" s="7">
        <f>IF(OR('Z-scores'!NN6&gt;2,'Z-scores'!NN6&lt;-2),"",'Z-scores'!NN6)</f>
        <v>1.41997</v>
      </c>
      <c r="NZ6" s="7">
        <f>IF(OR('Z-scores'!NO6&gt;2,'Z-scores'!NO6&lt;-2),"",'Z-scores'!NO6)</f>
        <v>1.4876799999999999</v>
      </c>
      <c r="OA6" s="7">
        <f>IF(OR('Z-scores'!NP6&gt;2,'Z-scores'!NP6&lt;-2),"",'Z-scores'!NP6)</f>
        <v>0.46404000000000001</v>
      </c>
      <c r="OB6" s="7">
        <f>IF(OR('Z-scores'!NQ6&gt;2,'Z-scores'!NQ6&lt;-2),"",'Z-scores'!NQ6)</f>
        <v>0.21534</v>
      </c>
      <c r="OC6" s="7">
        <f>IF(OR('Z-scores'!NR6&gt;2,'Z-scores'!NR6&lt;-2),"",'Z-scores'!NR6)</f>
        <v>0.45923000000000003</v>
      </c>
      <c r="OD6" s="7">
        <f>IF(OR('Z-scores'!NS6&gt;2,'Z-scores'!NS6&lt;-2),"",'Z-scores'!NS6)</f>
        <v>-0.16617999999999999</v>
      </c>
      <c r="OE6" s="7">
        <f>IF(OR('Z-scores'!NT6&gt;2,'Z-scores'!NT6&lt;-2),"",'Z-scores'!NT6)</f>
        <v>0.31251000000000001</v>
      </c>
      <c r="OF6" s="7">
        <f>IF(OR('Z-scores'!NU6&gt;2,'Z-scores'!NU6&lt;-2),"",'Z-scores'!NU6)</f>
        <v>0.71116000000000001</v>
      </c>
      <c r="OG6" s="7">
        <f>IF(OR('Z-scores'!NV6&gt;2,'Z-scores'!NV6&lt;-2),"",'Z-scores'!NV6)</f>
        <v>0.50007999999999997</v>
      </c>
      <c r="OH6" s="7">
        <f>IF(OR('Z-scores'!NW6&gt;2,'Z-scores'!NW6&lt;-2),"",'Z-scores'!NW6)</f>
        <v>0.48643999999999998</v>
      </c>
      <c r="OI6" s="7">
        <f>IF(OR('Z-scores'!NX6&gt;2,'Z-scores'!NX6&lt;-2),"",'Z-scores'!NX6)</f>
        <v>0.28234999999999999</v>
      </c>
      <c r="OJ6" s="7">
        <f>IF(OR('Z-scores'!NY6&gt;2,'Z-scores'!NY6&lt;-2),"",'Z-scores'!NY6)</f>
        <v>-0.35043000000000002</v>
      </c>
      <c r="OK6" s="7">
        <f>IF(OR('Z-scores'!NZ6&gt;2,'Z-scores'!NZ6&lt;-2),"",'Z-scores'!NZ6)</f>
        <v>-0.54566000000000003</v>
      </c>
      <c r="OL6" s="7">
        <f>IF(OR('Z-scores'!OA6&gt;2,'Z-scores'!OA6&lt;-2),"",'Z-scores'!OA6)</f>
        <v>-0.25742999999999999</v>
      </c>
      <c r="OM6" s="7">
        <f>IF(OR('Z-scores'!OB6&gt;2,'Z-scores'!OB6&lt;-2),"",'Z-scores'!OB6)</f>
        <v>-0.38169999999999998</v>
      </c>
      <c r="ON6" s="7">
        <f>IF(OR('Z-scores'!OC6&gt;2,'Z-scores'!OC6&lt;-2),"",'Z-scores'!OC6)</f>
        <v>0.20613999999999999</v>
      </c>
      <c r="OO6" s="7">
        <f>IF(OR('Z-scores'!OD6&gt;2,'Z-scores'!OD6&lt;-2),"",'Z-scores'!OD6)</f>
        <v>-0.3115</v>
      </c>
      <c r="OP6" s="7">
        <f>IF(OR('Z-scores'!OE6&gt;2,'Z-scores'!OE6&lt;-2),"",'Z-scores'!OE6)</f>
        <v>-0.43530999999999997</v>
      </c>
      <c r="OQ6" s="7">
        <f>IF(OR('Z-scores'!OF6&gt;2,'Z-scores'!OF6&lt;-2),"",'Z-scores'!OF6)</f>
        <v>-0.14810999999999999</v>
      </c>
      <c r="OR6" s="7">
        <f>IF(OR('Z-scores'!OG6&gt;2,'Z-scores'!OG6&lt;-2),"",'Z-scores'!OG6)</f>
        <v>-0.20371</v>
      </c>
      <c r="OS6" s="7">
        <f>IF(OR('Z-scores'!OH6&gt;2,'Z-scores'!OH6&lt;-2),"",'Z-scores'!OH6)</f>
        <v>1.83548</v>
      </c>
      <c r="OT6" s="7">
        <f>IF(OR('Z-scores'!OI6&gt;2,'Z-scores'!OI6&lt;-2),"",'Z-scores'!OI6)</f>
        <v>2.7150000000000001E-2</v>
      </c>
      <c r="OU6" s="7">
        <f>IF(OR('Z-scores'!OJ6&gt;2,'Z-scores'!OJ6&lt;-2),"",'Z-scores'!OJ6)</f>
        <v>0.22497</v>
      </c>
      <c r="OV6" s="7">
        <f>IF(OR('Z-scores'!OK6&gt;2,'Z-scores'!OK6&lt;-2),"",'Z-scores'!OK6)</f>
        <v>-0.39140000000000003</v>
      </c>
      <c r="OW6" s="7">
        <f>IF(OR('Z-scores'!OL6&gt;2,'Z-scores'!OL6&lt;-2),"",'Z-scores'!OL6)</f>
        <v>-0.69016999999999995</v>
      </c>
      <c r="OX6" s="7">
        <f>IF(OR('Z-scores'!OM6&gt;2,'Z-scores'!OM6&lt;-2),"",'Z-scores'!OM6)</f>
        <v>-9.2460000000000001E-2</v>
      </c>
      <c r="OY6" s="7">
        <f>IF(OR('Z-scores'!ON6&gt;2,'Z-scores'!ON6&lt;-2),"",'Z-scores'!ON6)</f>
        <v>0.37661</v>
      </c>
      <c r="OZ6" s="7">
        <f>IF(OR('Z-scores'!OO6&gt;2,'Z-scores'!OO6&lt;-2),"",'Z-scores'!OO6)</f>
        <v>-0.26956999999999998</v>
      </c>
      <c r="PA6" s="7">
        <f>IF(OR('Z-scores'!OP6&gt;2,'Z-scores'!OP6&lt;-2),"",'Z-scores'!OP6)</f>
        <v>-0.24254000000000001</v>
      </c>
      <c r="PB6" s="7">
        <f>IF(OR('Z-scores'!OQ6&gt;2,'Z-scores'!OQ6&lt;-2),"",'Z-scores'!OQ6)</f>
        <v>-9.3100000000000002E-2</v>
      </c>
      <c r="PC6" s="7">
        <f>IF(OR('Z-scores'!OR6&gt;2,'Z-scores'!OR6&lt;-2),"",'Z-scores'!OR6)</f>
        <v>0.12161</v>
      </c>
      <c r="PD6" s="7">
        <f>IF(OR('Z-scores'!OS6&gt;2,'Z-scores'!OS6&lt;-2),"",'Z-scores'!OS6)</f>
        <v>-0.1278</v>
      </c>
      <c r="PE6" s="7">
        <f>IF(OR('Z-scores'!OT6&gt;2,'Z-scores'!OT6&lt;-2),"",'Z-scores'!OT6)</f>
        <v>-0.30079</v>
      </c>
      <c r="PF6" s="7">
        <f>IF(OR('Z-scores'!OU6&gt;2,'Z-scores'!OU6&lt;-2),"",'Z-scores'!OU6)</f>
        <v>6.5159999999999996E-2</v>
      </c>
      <c r="PG6" s="7">
        <f>IF(OR('Z-scores'!OV6&gt;2,'Z-scores'!OV6&lt;-2),"",'Z-scores'!OV6)</f>
        <v>0.33961000000000002</v>
      </c>
      <c r="PH6" s="7">
        <f>IF(OR('Z-scores'!OW6&gt;2,'Z-scores'!OW6&lt;-2),"",'Z-scores'!OW6)</f>
        <v>0.14249000000000001</v>
      </c>
      <c r="PI6" s="7">
        <f>IF(OR('Z-scores'!OX6&gt;2,'Z-scores'!OX6&lt;-2),"",'Z-scores'!OX6)</f>
        <v>0.30708000000000002</v>
      </c>
      <c r="PJ6" s="7">
        <f>IF(OR('Z-scores'!OY6&gt;2,'Z-scores'!OY6&lt;-2),"",'Z-scores'!OY6)</f>
        <v>0.58069999999999999</v>
      </c>
      <c r="PK6" s="7">
        <f>IF(OR('Z-scores'!OZ6&gt;2,'Z-scores'!OZ6&lt;-2),"",'Z-scores'!OZ6)</f>
        <v>-0.25951999999999997</v>
      </c>
      <c r="PL6" s="7">
        <f>IF(OR('Z-scores'!PA6&gt;2,'Z-scores'!PA6&lt;-2),"",'Z-scores'!PA6)</f>
        <v>0.57577</v>
      </c>
      <c r="PM6" s="7">
        <f>IF(OR('Z-scores'!PB6&gt;2,'Z-scores'!PB6&lt;-2),"",'Z-scores'!PB6)</f>
        <v>0.48460999999999999</v>
      </c>
      <c r="PN6" s="7">
        <f>IF(OR('Z-scores'!PC6&gt;2,'Z-scores'!PC6&lt;-2),"",'Z-scores'!PC6)</f>
        <v>1.1627099999999999</v>
      </c>
      <c r="PO6" s="7">
        <f>IF(OR('Z-scores'!PD6&gt;2,'Z-scores'!PD6&lt;-2),"",'Z-scores'!PD6)</f>
        <v>-2.554E-2</v>
      </c>
      <c r="PP6" s="7">
        <f>IF(OR('Z-scores'!PE6&gt;2,'Z-scores'!PE6&lt;-2),"",'Z-scores'!PE6)</f>
        <v>0.48834</v>
      </c>
      <c r="PQ6" s="7">
        <f>IF(OR('Z-scores'!PF6&gt;2,'Z-scores'!PF6&lt;-2),"",'Z-scores'!PF6)</f>
        <v>-0.13169</v>
      </c>
      <c r="PR6" s="7">
        <f>IF(OR('Z-scores'!PG6&gt;2,'Z-scores'!PG6&lt;-2),"",'Z-scores'!PG6)</f>
        <v>0.92976000000000003</v>
      </c>
      <c r="PS6" s="7">
        <f>IF(OR('Z-scores'!PH6&gt;2,'Z-scores'!PH6&lt;-2),"",'Z-scores'!PH6)</f>
        <v>0.36142999999999997</v>
      </c>
      <c r="PT6" s="7">
        <f>IF(OR('Z-scores'!PI6&gt;2,'Z-scores'!PI6&lt;-2),"",'Z-scores'!PI6)</f>
        <v>1.09704</v>
      </c>
      <c r="PU6" s="7">
        <f>IF(OR('Z-scores'!PJ6&gt;2,'Z-scores'!PJ6&lt;-2),"",'Z-scores'!PJ6)</f>
        <v>-0.50002000000000002</v>
      </c>
      <c r="PV6" s="7">
        <f>IF(OR('Z-scores'!PK6&gt;2,'Z-scores'!PK6&lt;-2),"",'Z-scores'!PK6)</f>
        <v>0.22117999999999999</v>
      </c>
      <c r="PW6" s="7">
        <f>IF(OR('Z-scores'!PL6&gt;2,'Z-scores'!PL6&lt;-2),"",'Z-scores'!PL6)</f>
        <v>0.2046</v>
      </c>
      <c r="PX6" s="7">
        <f>IF(OR('Z-scores'!PM6&gt;2,'Z-scores'!PM6&lt;-2),"",'Z-scores'!PM6)</f>
        <v>-0.45857999999999999</v>
      </c>
      <c r="PY6" s="7">
        <f>IF(OR('Z-scores'!PN6&gt;2,'Z-scores'!PN6&lt;-2),"",'Z-scores'!PN6)</f>
        <v>-0.25374000000000002</v>
      </c>
      <c r="PZ6" s="7">
        <f>IF(OR('Z-scores'!PO6&gt;2,'Z-scores'!PO6&lt;-2),"",'Z-scores'!PO6)</f>
        <v>0.10945000000000001</v>
      </c>
      <c r="QA6" s="7">
        <f>IF(OR('Z-scores'!PP6&gt;2,'Z-scores'!PP6&lt;-2),"",'Z-scores'!PP6)</f>
        <v>-0.24254000000000001</v>
      </c>
      <c r="QB6" s="7">
        <f>IF(OR('Z-scores'!PQ6&gt;2,'Z-scores'!PQ6&lt;-2),"",'Z-scores'!PQ6)</f>
        <v>-0.21185999999999999</v>
      </c>
      <c r="QC6" s="7">
        <f>IF(OR('Z-scores'!PR6&gt;2,'Z-scores'!PR6&lt;-2),"",'Z-scores'!PR6)</f>
        <v>-0.40855000000000002</v>
      </c>
      <c r="QD6" s="7">
        <f>IF(OR('Z-scores'!PS6&gt;2,'Z-scores'!PS6&lt;-2),"",'Z-scores'!PS6)</f>
        <v>-0.34970000000000001</v>
      </c>
      <c r="QE6" s="7">
        <f>IF(OR('Z-scores'!PT6&gt;2,'Z-scores'!PT6&lt;-2),"",'Z-scores'!PT6)</f>
        <v>-0.41909999999999997</v>
      </c>
      <c r="QF6" s="7">
        <f>IF(OR('Z-scores'!PU6&gt;2,'Z-scores'!PU6&lt;-2),"",'Z-scores'!PU6)</f>
        <v>0.35045999999999999</v>
      </c>
      <c r="QG6" s="7">
        <f>IF(OR('Z-scores'!PV6&gt;2,'Z-scores'!PV6&lt;-2),"",'Z-scores'!PV6)</f>
        <v>1.3134399999999999</v>
      </c>
      <c r="QH6" s="7">
        <f>IF(OR('Z-scores'!PW6&gt;2,'Z-scores'!PW6&lt;-2),"",'Z-scores'!PW6)</f>
        <v>-0.11736000000000001</v>
      </c>
      <c r="QI6" s="7">
        <f>IF(OR('Z-scores'!PX6&gt;2,'Z-scores'!PX6&lt;-2),"",'Z-scores'!PX6)</f>
        <v>0.98453000000000002</v>
      </c>
      <c r="QJ6" s="7">
        <f>IF(OR('Z-scores'!PY6&gt;2,'Z-scores'!PY6&lt;-2),"",'Z-scores'!PY6)</f>
        <v>8.3750000000000005E-2</v>
      </c>
      <c r="QK6" s="7">
        <f>IF(OR('Z-scores'!PZ6&gt;2,'Z-scores'!PZ6&lt;-2),"",'Z-scores'!PZ6)</f>
        <v>0.11088000000000001</v>
      </c>
      <c r="QL6" s="7">
        <f>IF(OR('Z-scores'!QA6&gt;2,'Z-scores'!QA6&lt;-2),"",'Z-scores'!QA6)</f>
        <v>0.46794999999999998</v>
      </c>
      <c r="QM6" s="7">
        <f>IF(OR('Z-scores'!QB6&gt;2,'Z-scores'!QB6&lt;-2),"",'Z-scores'!QB6)</f>
        <v>0.86831000000000003</v>
      </c>
      <c r="QN6" s="7">
        <f>IF(OR('Z-scores'!QC6&gt;2,'Z-scores'!QC6&lt;-2),"",'Z-scores'!QC6)</f>
        <v>0.37108999999999998</v>
      </c>
      <c r="QO6" s="7">
        <f>IF(OR('Z-scores'!QD6&gt;2,'Z-scores'!QD6&lt;-2),"",'Z-scores'!QD6)</f>
        <v>0.82025999999999999</v>
      </c>
      <c r="QP6" s="7">
        <f>IF(OR('Z-scores'!QE6&gt;2,'Z-scores'!QE6&lt;-2),"",'Z-scores'!QE6)</f>
        <v>0.23907999999999999</v>
      </c>
      <c r="QQ6" s="7">
        <f>IF(OR('Z-scores'!QF6&gt;2,'Z-scores'!QF6&lt;-2),"",'Z-scores'!QF6)</f>
        <v>-0.15619</v>
      </c>
      <c r="QR6" s="7">
        <f>IF(OR('Z-scores'!QG6&gt;2,'Z-scores'!QG6&lt;-2),"",'Z-scores'!QG6)</f>
        <v>1.2483500000000001</v>
      </c>
      <c r="QS6" s="7">
        <f>IF(OR('Z-scores'!QH6&gt;2,'Z-scores'!QH6&lt;-2),"",'Z-scores'!QH6)</f>
        <v>1.6682999999999999</v>
      </c>
      <c r="QT6" s="7">
        <f>IF(OR('Z-scores'!QI6&gt;2,'Z-scores'!QI6&lt;-2),"",'Z-scores'!QI6)</f>
        <v>-0.60346999999999995</v>
      </c>
      <c r="QU6" s="7">
        <f>IF(OR('Z-scores'!QJ6&gt;2,'Z-scores'!QJ6&lt;-2),"",'Z-scores'!QJ6)</f>
        <v>-0.37641999999999998</v>
      </c>
      <c r="QV6" s="7">
        <f>IF(OR('Z-scores'!QK6&gt;2,'Z-scores'!QK6&lt;-2),"",'Z-scores'!QK6)</f>
        <v>0.36738999999999999</v>
      </c>
      <c r="QW6" s="7">
        <f>IF(OR('Z-scores'!QL6&gt;2,'Z-scores'!QL6&lt;-2),"",'Z-scores'!QL6)</f>
        <v>-0.52939999999999998</v>
      </c>
      <c r="QX6" s="7">
        <f>IF(OR('Z-scores'!QM6&gt;2,'Z-scores'!QM6&lt;-2),"",'Z-scores'!QM6)</f>
        <v>4.3700000000000003E-2</v>
      </c>
      <c r="QY6" s="7">
        <f>IF(OR('Z-scores'!QN6&gt;2,'Z-scores'!QN6&lt;-2),"",'Z-scores'!QN6)</f>
        <v>1.0330000000000001E-2</v>
      </c>
      <c r="QZ6" s="7">
        <f>IF(OR('Z-scores'!QO6&gt;2,'Z-scores'!QO6&lt;-2),"",'Z-scores'!QO6)</f>
        <v>0.77585000000000004</v>
      </c>
      <c r="RA6" s="7">
        <f>IF(OR('Z-scores'!QP6&gt;2,'Z-scores'!QP6&lt;-2),"",'Z-scores'!QP6)</f>
        <v>-8.9410000000000003E-2</v>
      </c>
      <c r="RB6" s="7">
        <f>IF(OR('Z-scores'!QQ6&gt;2,'Z-scores'!QQ6&lt;-2),"",'Z-scores'!QQ6)</f>
        <v>0.28410999999999997</v>
      </c>
      <c r="RC6" s="7">
        <f>IF(OR('Z-scores'!QR6&gt;2,'Z-scores'!QR6&lt;-2),"",'Z-scores'!QR6)</f>
        <v>0.27514</v>
      </c>
      <c r="RD6" s="7">
        <f>IF(OR('Z-scores'!QS6&gt;2,'Z-scores'!QS6&lt;-2),"",'Z-scores'!QS6)</f>
        <v>0.54815000000000003</v>
      </c>
      <c r="RE6" s="7">
        <f>IF(OR('Z-scores'!QT6&gt;2,'Z-scores'!QT6&lt;-2),"",'Z-scores'!QT6)</f>
        <v>0.71148999999999996</v>
      </c>
      <c r="RF6" s="7">
        <f>IF(OR('Z-scores'!QU6&gt;2,'Z-scores'!QU6&lt;-2),"",'Z-scores'!QU6)</f>
        <v>0.22362000000000001</v>
      </c>
      <c r="RG6" s="7" t="str">
        <f>IF(OR('Z-scores'!QV6&gt;2,'Z-scores'!QV6&lt;-2),"",'Z-scores'!QV6)</f>
        <v/>
      </c>
      <c r="RH6" s="7">
        <f>IF(OR('Z-scores'!QW6&gt;2,'Z-scores'!QW6&lt;-2),"",'Z-scores'!QW6)</f>
        <v>1.46173</v>
      </c>
      <c r="RI6" s="7">
        <f>IF(OR('Z-scores'!QX6&gt;2,'Z-scores'!QX6&lt;-2),"",'Z-scores'!QX6)</f>
        <v>-0.39845000000000003</v>
      </c>
      <c r="RJ6" s="7">
        <f>IF(OR('Z-scores'!QY6&gt;2,'Z-scores'!QY6&lt;-2),"",'Z-scores'!QY6)</f>
        <v>1.0152600000000001</v>
      </c>
      <c r="RK6" s="7" t="str">
        <f>IF(OR('Z-scores'!QZ6&gt;2,'Z-scores'!QZ6&lt;-2),"",'Z-scores'!QZ6)</f>
        <v/>
      </c>
      <c r="RL6" s="7">
        <f>IF(OR('Z-scores'!RA6&gt;2,'Z-scores'!RA6&lt;-2),"",'Z-scores'!RA6)</f>
        <v>0.86324000000000001</v>
      </c>
      <c r="RM6" s="7">
        <f>IF(OR('Z-scores'!RB6&gt;2,'Z-scores'!RB6&lt;-2),"",'Z-scores'!RB6)</f>
        <v>0.13292000000000001</v>
      </c>
      <c r="RN6" s="7">
        <f>IF(OR('Z-scores'!RC6&gt;2,'Z-scores'!RC6&lt;-2),"",'Z-scores'!RC6)</f>
        <v>-0.18869</v>
      </c>
      <c r="RO6" s="7" t="str">
        <f>IF(OR('Z-scores'!RD6&gt;2,'Z-scores'!RD6&lt;-2),"",'Z-scores'!RD6)</f>
        <v/>
      </c>
      <c r="RP6" s="7">
        <f>IF(OR('Z-scores'!RE6&gt;2,'Z-scores'!RE6&lt;-2),"",'Z-scores'!RE6)</f>
        <v>-7.2100000000000003E-3</v>
      </c>
      <c r="RQ6" s="7">
        <f>IF(OR('Z-scores'!RF6&gt;2,'Z-scores'!RF6&lt;-2),"",'Z-scores'!RF6)</f>
        <v>-0.34786</v>
      </c>
      <c r="RR6" s="7">
        <f>IF(OR('Z-scores'!RG6&gt;2,'Z-scores'!RG6&lt;-2),"",'Z-scores'!RG6)</f>
        <v>-0.15928</v>
      </c>
      <c r="RS6" s="7">
        <f>IF(OR('Z-scores'!RH6&gt;2,'Z-scores'!RH6&lt;-2),"",'Z-scores'!RH6)</f>
        <v>0.38297999999999999</v>
      </c>
      <c r="RT6" s="7">
        <f>IF(OR('Z-scores'!RI6&gt;2,'Z-scores'!RI6&lt;-2),"",'Z-scores'!RI6)</f>
        <v>1.4087700000000001</v>
      </c>
      <c r="RU6" s="7" t="str">
        <f>IF(OR('Z-scores'!RJ6&gt;2,'Z-scores'!RJ6&lt;-2),"",'Z-scores'!RJ6)</f>
        <v/>
      </c>
      <c r="RV6" s="7">
        <f>IF(OR('Z-scores'!RK6&gt;2,'Z-scores'!RK6&lt;-2),"",'Z-scores'!RK6)</f>
        <v>1.2293000000000001</v>
      </c>
      <c r="RW6" s="7">
        <f>IF(OR('Z-scores'!RL6&gt;2,'Z-scores'!RL6&lt;-2),"",'Z-scores'!RL6)</f>
        <v>1.52386</v>
      </c>
      <c r="RX6" s="7">
        <f>IF(OR('Z-scores'!RM6&gt;2,'Z-scores'!RM6&lt;-2),"",'Z-scores'!RM6)</f>
        <v>0.33165</v>
      </c>
      <c r="RY6" s="7">
        <f>IF(OR('Z-scores'!RN6&gt;2,'Z-scores'!RN6&lt;-2),"",'Z-scores'!RN6)</f>
        <v>6.3000000000000003E-4</v>
      </c>
      <c r="RZ6" s="7">
        <f>IF(OR('Z-scores'!RO6&gt;2,'Z-scores'!RO6&lt;-2),"",'Z-scores'!RO6)</f>
        <v>-9.0799999999999995E-3</v>
      </c>
      <c r="SA6" s="7">
        <f>IF(OR('Z-scores'!RP6&gt;2,'Z-scores'!RP6&lt;-2),"",'Z-scores'!RP6)</f>
        <v>-0.31518000000000002</v>
      </c>
      <c r="SB6" s="7">
        <f>IF(OR('Z-scores'!RQ6&gt;2,'Z-scores'!RQ6&lt;-2),"",'Z-scores'!RQ6)</f>
        <v>-0.50402999999999998</v>
      </c>
      <c r="SC6" s="7">
        <f>IF(OR('Z-scores'!RR6&gt;2,'Z-scores'!RR6&lt;-2),"",'Z-scores'!RR6)</f>
        <v>-0.13841999999999999</v>
      </c>
      <c r="SD6" s="7">
        <f>IF(OR('Z-scores'!RS6&gt;2,'Z-scores'!RS6&lt;-2),"",'Z-scores'!RS6)</f>
        <v>0.13331000000000001</v>
      </c>
      <c r="SE6" s="7">
        <f>IF(OR('Z-scores'!RT6&gt;2,'Z-scores'!RT6&lt;-2),"",'Z-scores'!RT6)</f>
        <v>0.52419000000000004</v>
      </c>
      <c r="SF6" s="7">
        <f>IF(OR('Z-scores'!RU6&gt;2,'Z-scores'!RU6&lt;-2),"",'Z-scores'!RU6)</f>
        <v>0.51307999999999998</v>
      </c>
      <c r="SG6" s="7">
        <f>IF(OR('Z-scores'!RV6&gt;2,'Z-scores'!RV6&lt;-2),"",'Z-scores'!RV6)</f>
        <v>0.65020999999999995</v>
      </c>
      <c r="SH6" s="7">
        <f>IF(OR('Z-scores'!RW6&gt;2,'Z-scores'!RW6&lt;-2),"",'Z-scores'!RW6)</f>
        <v>-0.29372999999999999</v>
      </c>
      <c r="SI6" s="7">
        <f>IF(OR('Z-scores'!RX6&gt;2,'Z-scores'!RX6&lt;-2),"",'Z-scores'!RX6)</f>
        <v>-0.30325999999999997</v>
      </c>
      <c r="SJ6" s="7">
        <f>IF(OR('Z-scores'!RY6&gt;2,'Z-scores'!RY6&lt;-2),"",'Z-scores'!RY6)</f>
        <v>-0.28705999999999998</v>
      </c>
      <c r="SK6" s="7">
        <f>IF(OR('Z-scores'!RZ6&gt;2,'Z-scores'!RZ6&lt;-2),"",'Z-scores'!RZ6)</f>
        <v>-0.55891999999999997</v>
      </c>
      <c r="SL6" s="7">
        <f>IF(OR('Z-scores'!SA6&gt;2,'Z-scores'!SA6&lt;-2),"",'Z-scores'!SA6)</f>
        <v>-0.17024</v>
      </c>
      <c r="SM6" s="7">
        <f>IF(OR('Z-scores'!SB6&gt;2,'Z-scores'!SB6&lt;-2),"",'Z-scores'!SB6)</f>
        <v>-0.65644999999999998</v>
      </c>
      <c r="SN6" s="7">
        <f>IF(OR('Z-scores'!SC6&gt;2,'Z-scores'!SC6&lt;-2),"",'Z-scores'!SC6)</f>
        <v>-1.0301</v>
      </c>
      <c r="SO6" s="7">
        <f>IF(OR('Z-scores'!SD6&gt;2,'Z-scores'!SD6&lt;-2),"",'Z-scores'!SD6)</f>
        <v>0.44846000000000003</v>
      </c>
      <c r="SP6" s="7">
        <f>IF(OR('Z-scores'!SE6&gt;2,'Z-scores'!SE6&lt;-2),"",'Z-scores'!SE6)</f>
        <v>1.2489999999999999E-2</v>
      </c>
      <c r="SQ6" s="7">
        <f>IF(OR('Z-scores'!SF6&gt;2,'Z-scores'!SF6&lt;-2),"",'Z-scores'!SF6)</f>
        <v>-8.8959999999999997E-2</v>
      </c>
      <c r="SR6" s="7">
        <f>IF(OR('Z-scores'!SG6&gt;2,'Z-scores'!SG6&lt;-2),"",'Z-scores'!SG6)</f>
        <v>-0.91856000000000004</v>
      </c>
      <c r="SS6" s="7">
        <f>IF(OR('Z-scores'!SH6&gt;2,'Z-scores'!SH6&lt;-2),"",'Z-scores'!SH6)</f>
        <v>-8.8389999999999996E-2</v>
      </c>
      <c r="ST6" s="7">
        <f>IF(OR('Z-scores'!SI6&gt;2,'Z-scores'!SI6&lt;-2),"",'Z-scores'!SI6)</f>
        <v>-9.6379999999999993E-2</v>
      </c>
      <c r="SU6" s="7">
        <f>IF(OR('Z-scores'!SJ6&gt;2,'Z-scores'!SJ6&lt;-2),"",'Z-scores'!SJ6)</f>
        <v>0.50334999999999996</v>
      </c>
      <c r="SV6" s="7">
        <f>IF(OR('Z-scores'!SK6&gt;2,'Z-scores'!SK6&lt;-2),"",'Z-scores'!SK6)</f>
        <v>-0.36337000000000003</v>
      </c>
      <c r="SW6" s="7">
        <f>IF(OR('Z-scores'!SL6&gt;2,'Z-scores'!SL6&lt;-2),"",'Z-scores'!SL6)</f>
        <v>-0.27611000000000002</v>
      </c>
      <c r="SX6" s="7">
        <f>IF(OR('Z-scores'!SM6&gt;2,'Z-scores'!SM6&lt;-2),"",'Z-scores'!SM6)</f>
        <v>-0.53139000000000003</v>
      </c>
      <c r="SY6" s="7">
        <f>IF(OR('Z-scores'!SN6&gt;2,'Z-scores'!SN6&lt;-2),"",'Z-scores'!SN6)</f>
        <v>1.6714</v>
      </c>
      <c r="SZ6" s="7">
        <f>IF(OR('Z-scores'!SO6&gt;2,'Z-scores'!SO6&lt;-2),"",'Z-scores'!SO6)</f>
        <v>-0.90893999999999997</v>
      </c>
      <c r="TA6" s="7">
        <f>IF(OR('Z-scores'!SP6&gt;2,'Z-scores'!SP6&lt;-2),"",'Z-scores'!SP6)</f>
        <v>1.1172899999999999</v>
      </c>
      <c r="TB6" s="7">
        <f>IF(OR('Z-scores'!SQ6&gt;2,'Z-scores'!SQ6&lt;-2),"",'Z-scores'!SQ6)</f>
        <v>-0.67679</v>
      </c>
      <c r="TC6" s="7">
        <f>IF(OR('Z-scores'!SR6&gt;2,'Z-scores'!SR6&lt;-2),"",'Z-scores'!SR6)</f>
        <v>-0.51768999999999998</v>
      </c>
      <c r="TD6" s="7">
        <f>IF(OR('Z-scores'!SS6&gt;2,'Z-scores'!SS6&lt;-2),"",'Z-scores'!SS6)</f>
        <v>-0.28512999999999999</v>
      </c>
      <c r="TE6" s="7">
        <f>IF(OR('Z-scores'!ST6&gt;2,'Z-scores'!ST6&lt;-2),"",'Z-scores'!ST6)</f>
        <v>-0.67205000000000004</v>
      </c>
      <c r="TF6" s="7">
        <f>IF(OR('Z-scores'!SU6&gt;2,'Z-scores'!SU6&lt;-2),"",'Z-scores'!SU6)</f>
        <v>-0.22058</v>
      </c>
      <c r="TG6" s="7">
        <f>IF(OR('Z-scores'!SV6&gt;2,'Z-scores'!SV6&lt;-2),"",'Z-scores'!SV6)</f>
        <v>-0.10234</v>
      </c>
      <c r="TH6" s="7">
        <f>IF(OR('Z-scores'!SW6&gt;2,'Z-scores'!SW6&lt;-2),"",'Z-scores'!SW6)</f>
        <v>-0.61087000000000002</v>
      </c>
      <c r="TI6" s="7">
        <f>IF(OR('Z-scores'!SX6&gt;2,'Z-scores'!SX6&lt;-2),"",'Z-scores'!SX6)</f>
        <v>-0.31868000000000002</v>
      </c>
      <c r="TJ6" s="7">
        <f>IF(OR('Z-scores'!SY6&gt;2,'Z-scores'!SY6&lt;-2),"",'Z-scores'!SY6)</f>
        <v>-0.65766000000000002</v>
      </c>
      <c r="TK6" s="7">
        <f>IF(OR('Z-scores'!SZ6&gt;2,'Z-scores'!SZ6&lt;-2),"",'Z-scores'!SZ6)</f>
        <v>-0.34294000000000002</v>
      </c>
      <c r="TL6" s="7">
        <f>IF(OR('Z-scores'!TA6&gt;2,'Z-scores'!TA6&lt;-2),"",'Z-scores'!TA6)</f>
        <v>-0.43258999999999997</v>
      </c>
      <c r="TM6" s="7">
        <f>IF(OR('Z-scores'!TB6&gt;2,'Z-scores'!TB6&lt;-2),"",'Z-scores'!TB6)</f>
        <v>-0.38033</v>
      </c>
      <c r="TN6" s="7">
        <f>IF(OR('Z-scores'!TC6&gt;2,'Z-scores'!TC6&lt;-2),"",'Z-scores'!TC6)</f>
        <v>0.94881000000000004</v>
      </c>
      <c r="TO6" s="7">
        <f>IF(OR('Z-scores'!TD6&gt;2,'Z-scores'!TD6&lt;-2),"",'Z-scores'!TD6)</f>
        <v>0.70364000000000004</v>
      </c>
      <c r="TP6" s="7">
        <f>IF(OR('Z-scores'!TE6&gt;2,'Z-scores'!TE6&lt;-2),"",'Z-scores'!TE6)</f>
        <v>0.11588</v>
      </c>
      <c r="TQ6" s="7">
        <f>IF(OR('Z-scores'!TF6&gt;2,'Z-scores'!TF6&lt;-2),"",'Z-scores'!TF6)</f>
        <v>1.99047</v>
      </c>
      <c r="TR6" s="7">
        <f>IF(OR('Z-scores'!TG6&gt;2,'Z-scores'!TG6&lt;-2),"",'Z-scores'!TG6)</f>
        <v>-0.96148999999999996</v>
      </c>
      <c r="TS6" s="7">
        <f>IF(OR('Z-scores'!TH6&gt;2,'Z-scores'!TH6&lt;-2),"",'Z-scores'!TH6)</f>
        <v>-0.2989</v>
      </c>
      <c r="TT6" s="7">
        <f>IF(OR('Z-scores'!TI6&gt;2,'Z-scores'!TI6&lt;-2),"",'Z-scores'!TI6)</f>
        <v>-0.43042999999999998</v>
      </c>
      <c r="TU6" s="7">
        <f>IF(OR('Z-scores'!TJ6&gt;2,'Z-scores'!TJ6&lt;-2),"",'Z-scores'!TJ6)</f>
        <v>-0.19364999999999999</v>
      </c>
      <c r="TV6" s="7">
        <f>IF(OR('Z-scores'!TK6&gt;2,'Z-scores'!TK6&lt;-2),"",'Z-scores'!TK6)</f>
        <v>-0.16239999999999999</v>
      </c>
      <c r="TW6" s="7">
        <f>IF(OR('Z-scores'!TL6&gt;2,'Z-scores'!TL6&lt;-2),"",'Z-scores'!TL6)</f>
        <v>0.15110999999999999</v>
      </c>
      <c r="TX6" s="7">
        <f>IF(OR('Z-scores'!TM6&gt;2,'Z-scores'!TM6&lt;-2),"",'Z-scores'!TM6)</f>
        <v>-5.6320000000000002E-2</v>
      </c>
      <c r="TY6" s="7">
        <f>IF(OR('Z-scores'!TN6&gt;2,'Z-scores'!TN6&lt;-2),"",'Z-scores'!TN6)</f>
        <v>0.14307</v>
      </c>
      <c r="TZ6" s="7">
        <f>IF(OR('Z-scores'!TO6&gt;2,'Z-scores'!TO6&lt;-2),"",'Z-scores'!TO6)</f>
        <v>0.37330999999999998</v>
      </c>
      <c r="UA6" s="7">
        <f>IF(OR('Z-scores'!TP6&gt;2,'Z-scores'!TP6&lt;-2),"",'Z-scores'!TP6)</f>
        <v>-0.39633000000000002</v>
      </c>
      <c r="UB6" s="7">
        <f>IF(OR('Z-scores'!TQ6&gt;2,'Z-scores'!TQ6&lt;-2),"",'Z-scores'!TQ6)</f>
        <v>-0.49314000000000002</v>
      </c>
      <c r="UC6" s="7">
        <f>IF(OR('Z-scores'!TR6&gt;2,'Z-scores'!TR6&lt;-2),"",'Z-scores'!TR6)</f>
        <v>-0.22605</v>
      </c>
      <c r="UD6" s="7">
        <f>IF(OR('Z-scores'!TS6&gt;2,'Z-scores'!TS6&lt;-2),"",'Z-scores'!TS6)</f>
        <v>-0.50710999999999995</v>
      </c>
      <c r="UE6" s="7">
        <f>IF(OR('Z-scores'!TT6&gt;2,'Z-scores'!TT6&lt;-2),"",'Z-scores'!TT6)</f>
        <v>-0.24717</v>
      </c>
      <c r="UF6" s="7">
        <f>IF(OR('Z-scores'!TU6&gt;2,'Z-scores'!TU6&lt;-2),"",'Z-scores'!TU6)</f>
        <v>-0.24907000000000001</v>
      </c>
      <c r="UG6" s="7">
        <f>IF(OR('Z-scores'!TV6&gt;2,'Z-scores'!TV6&lt;-2),"",'Z-scores'!TV6)</f>
        <v>-0.34609000000000001</v>
      </c>
      <c r="UH6" s="7" t="str">
        <f>IF(OR('Z-scores'!TW6&gt;2,'Z-scores'!TW6&lt;-2),"",'Z-scores'!TW6)</f>
        <v/>
      </c>
      <c r="UI6" s="7" t="str">
        <f>IF(OR('Z-scores'!TX6&gt;2,'Z-scores'!TX6&lt;-2),"",'Z-scores'!TX6)</f>
        <v/>
      </c>
      <c r="UJ6" s="7">
        <f>IF(OR('Z-scores'!TY6&gt;2,'Z-scores'!TY6&lt;-2),"",'Z-scores'!TY6)</f>
        <v>-0.39833000000000002</v>
      </c>
      <c r="UK6" s="7">
        <f>IF(OR('Z-scores'!TZ6&gt;2,'Z-scores'!TZ6&lt;-2),"",'Z-scores'!TZ6)</f>
        <v>9.4270000000000007E-2</v>
      </c>
      <c r="UL6" s="7" t="str">
        <f>IF(OR('Z-scores'!UA6&gt;2,'Z-scores'!UA6&lt;-2),"",'Z-scores'!UA6)</f>
        <v/>
      </c>
      <c r="UM6" s="7">
        <f>IF(OR('Z-scores'!UB6&gt;2,'Z-scores'!UB6&lt;-2),"",'Z-scores'!UB6)</f>
        <v>0.61106000000000005</v>
      </c>
      <c r="UN6" s="7">
        <f>IF(OR('Z-scores'!UC6&gt;2,'Z-scores'!UC6&lt;-2),"",'Z-scores'!UC6)</f>
        <v>-0.55596000000000001</v>
      </c>
      <c r="UO6" s="7">
        <f>IF(OR('Z-scores'!UD6&gt;2,'Z-scores'!UD6&lt;-2),"",'Z-scores'!UD6)</f>
        <v>-0.37567</v>
      </c>
      <c r="UP6" s="7" t="e">
        <f>IF(OR('Z-scores'!#REF!&gt;2,'Z-scores'!#REF!&lt;-2),"",'Z-scores'!#REF!)</f>
        <v>#REF!</v>
      </c>
    </row>
    <row r="7" spans="1:562" x14ac:dyDescent="0.25">
      <c r="A7">
        <v>152</v>
      </c>
      <c r="B7">
        <v>0</v>
      </c>
      <c r="C7" s="7" t="e">
        <f>IF(OR('Z-scores'!#REF!&gt;2,'Z-scores'!#REF!&lt;-2),"",'Z-scores'!#REF!)</f>
        <v>#REF!</v>
      </c>
      <c r="D7" s="7" t="e">
        <f>IF(OR('Z-scores'!#REF!&gt;2,'Z-scores'!#REF!&lt;-2),"",'Z-scores'!#REF!)</f>
        <v>#REF!</v>
      </c>
      <c r="E7" s="7" t="e">
        <f>IF(OR('Z-scores'!#REF!&gt;2,'Z-scores'!#REF!&lt;-2),"",'Z-scores'!#REF!)</f>
        <v>#REF!</v>
      </c>
      <c r="F7" s="7" t="e">
        <f>IF(OR('Z-scores'!#REF!&gt;2,'Z-scores'!#REF!&lt;-2),"",'Z-scores'!#REF!)</f>
        <v>#REF!</v>
      </c>
      <c r="G7" s="7" t="e">
        <f>IF(OR('Z-scores'!#REF!&gt;2,'Z-scores'!#REF!&lt;-2),"",'Z-scores'!#REF!)</f>
        <v>#REF!</v>
      </c>
      <c r="H7" s="7" t="e">
        <f>IF(OR('Z-scores'!#REF!&gt;2,'Z-scores'!#REF!&lt;-2),"",'Z-scores'!#REF!)</f>
        <v>#REF!</v>
      </c>
      <c r="I7" s="7" t="e">
        <f>IF(OR('Z-scores'!#REF!&gt;2,'Z-scores'!#REF!&lt;-2),"",'Z-scores'!#REF!)</f>
        <v>#REF!</v>
      </c>
      <c r="J7" s="7" t="e">
        <f>IF(OR('Z-scores'!#REF!&gt;2,'Z-scores'!#REF!&lt;-2),"",'Z-scores'!#REF!)</f>
        <v>#REF!</v>
      </c>
      <c r="K7" s="7" t="e">
        <f>IF(OR('Z-scores'!#REF!&gt;2,'Z-scores'!#REF!&lt;-2),"",'Z-scores'!#REF!)</f>
        <v>#REF!</v>
      </c>
      <c r="L7" s="7" t="e">
        <f>IF(OR('Z-scores'!#REF!&gt;2,'Z-scores'!#REF!&lt;-2),"",'Z-scores'!#REF!)</f>
        <v>#REF!</v>
      </c>
      <c r="M7" s="7" t="e">
        <f>IF(OR('Z-scores'!#REF!&gt;2,'Z-scores'!#REF!&lt;-2),"",'Z-scores'!#REF!)</f>
        <v>#REF!</v>
      </c>
      <c r="N7" s="7">
        <f>IF(OR('Z-scores'!C7&gt;2,'Z-scores'!C7&lt;-2),"",'Z-scores'!C7)</f>
        <v>0.24418000000000001</v>
      </c>
      <c r="O7" s="7">
        <f>IF(OR('Z-scores'!D7&gt;2,'Z-scores'!D7&lt;-2),"",'Z-scores'!D7)</f>
        <v>-4.9930000000000002E-2</v>
      </c>
      <c r="P7" s="7">
        <f>IF(OR('Z-scores'!E7&gt;2,'Z-scores'!E7&lt;-2),"",'Z-scores'!E7)</f>
        <v>-0.16968</v>
      </c>
      <c r="Q7" s="7">
        <f>IF(OR('Z-scores'!F7&gt;2,'Z-scores'!F7&lt;-2),"",'Z-scores'!F7)</f>
        <v>0.21362</v>
      </c>
      <c r="R7" s="7">
        <f>IF(OR('Z-scores'!G7&gt;2,'Z-scores'!G7&lt;-2),"",'Z-scores'!G7)</f>
        <v>0.26502999999999999</v>
      </c>
      <c r="S7" s="7">
        <f>IF(OR('Z-scores'!H7&gt;2,'Z-scores'!H7&lt;-2),"",'Z-scores'!H7)</f>
        <v>-0.24531</v>
      </c>
      <c r="T7" s="7">
        <f>IF(OR('Z-scores'!I7&gt;2,'Z-scores'!I7&lt;-2),"",'Z-scores'!I7)</f>
        <v>-0.41309000000000001</v>
      </c>
      <c r="U7" s="7">
        <f>IF(OR('Z-scores'!J7&gt;2,'Z-scores'!J7&lt;-2),"",'Z-scores'!J7)</f>
        <v>-0.10446</v>
      </c>
      <c r="V7" s="7">
        <f>IF(OR('Z-scores'!K7&gt;2,'Z-scores'!K7&lt;-2),"",'Z-scores'!K7)</f>
        <v>-0.18253</v>
      </c>
      <c r="W7" s="7">
        <f>IF(OR('Z-scores'!L7&gt;2,'Z-scores'!L7&lt;-2),"",'Z-scores'!L7)</f>
        <v>-0.18368999999999999</v>
      </c>
      <c r="X7" s="7">
        <f>IF(OR('Z-scores'!M7&gt;2,'Z-scores'!M7&lt;-2),"",'Z-scores'!M7)</f>
        <v>-0.30754999999999999</v>
      </c>
      <c r="Y7" s="7">
        <f>IF(OR('Z-scores'!N7&gt;2,'Z-scores'!N7&lt;-2),"",'Z-scores'!N7)</f>
        <v>-0.27786</v>
      </c>
      <c r="Z7" s="7">
        <f>IF(OR('Z-scores'!O7&gt;2,'Z-scores'!O7&lt;-2),"",'Z-scores'!O7)</f>
        <v>-0.48697000000000001</v>
      </c>
      <c r="AA7" s="7">
        <f>IF(OR('Z-scores'!P7&gt;2,'Z-scores'!P7&lt;-2),"",'Z-scores'!P7)</f>
        <v>0.37472</v>
      </c>
      <c r="AB7" s="7">
        <f>IF(OR('Z-scores'!Q7&gt;2,'Z-scores'!Q7&lt;-2),"",'Z-scores'!Q7)</f>
        <v>0.65403</v>
      </c>
      <c r="AC7" s="7">
        <f>IF(OR('Z-scores'!R7&gt;2,'Z-scores'!R7&lt;-2),"",'Z-scores'!R7)</f>
        <v>9.0279999999999999E-2</v>
      </c>
      <c r="AD7" s="7">
        <f>IF(OR('Z-scores'!S7&gt;2,'Z-scores'!S7&lt;-2),"",'Z-scores'!S7)</f>
        <v>-0.73412999999999995</v>
      </c>
      <c r="AE7" s="7">
        <f>IF(OR('Z-scores'!T7&gt;2,'Z-scores'!T7&lt;-2),"",'Z-scores'!T7)</f>
        <v>-0.97740000000000005</v>
      </c>
      <c r="AF7" s="7">
        <f>IF(OR('Z-scores'!U7&gt;2,'Z-scores'!U7&lt;-2),"",'Z-scores'!U7)</f>
        <v>-0.63265000000000005</v>
      </c>
      <c r="AG7" s="7">
        <f>IF(OR('Z-scores'!V7&gt;2,'Z-scores'!V7&lt;-2),"",'Z-scores'!V7)</f>
        <v>-0.45534000000000002</v>
      </c>
      <c r="AH7" s="7">
        <f>IF(OR('Z-scores'!W7&gt;2,'Z-scores'!W7&lt;-2),"",'Z-scores'!W7)</f>
        <v>1.5852200000000001</v>
      </c>
      <c r="AI7" s="7">
        <f>IF(OR('Z-scores'!X7&gt;2,'Z-scores'!X7&lt;-2),"",'Z-scores'!X7)</f>
        <v>0.63246999999999998</v>
      </c>
      <c r="AJ7" s="7">
        <f>IF(OR('Z-scores'!Y7&gt;2,'Z-scores'!Y7&lt;-2),"",'Z-scores'!Y7)</f>
        <v>-0.63807000000000003</v>
      </c>
      <c r="AK7" s="7">
        <f>IF(OR('Z-scores'!Z7&gt;2,'Z-scores'!Z7&lt;-2),"",'Z-scores'!Z7)</f>
        <v>-0.85784000000000005</v>
      </c>
      <c r="AL7" s="7">
        <f>IF(OR('Z-scores'!AA7&gt;2,'Z-scores'!AA7&lt;-2),"",'Z-scores'!AA7)</f>
        <v>-0.36825000000000002</v>
      </c>
      <c r="AM7" s="7">
        <f>IF(OR('Z-scores'!AB7&gt;2,'Z-scores'!AB7&lt;-2),"",'Z-scores'!AB7)</f>
        <v>-3.8890000000000001E-2</v>
      </c>
      <c r="AN7" s="7">
        <f>IF(OR('Z-scores'!AC7&gt;2,'Z-scores'!AC7&lt;-2),"",'Z-scores'!AC7)</f>
        <v>0.13683999999999999</v>
      </c>
      <c r="AO7" s="7">
        <f>IF(OR('Z-scores'!AD7&gt;2,'Z-scores'!AD7&lt;-2),"",'Z-scores'!AD7)</f>
        <v>0.23988000000000001</v>
      </c>
      <c r="AP7" s="7">
        <f>IF(OR('Z-scores'!AE7&gt;2,'Z-scores'!AE7&lt;-2),"",'Z-scores'!AE7)</f>
        <v>-0.46206999999999998</v>
      </c>
      <c r="AQ7" s="7">
        <f>IF(OR('Z-scores'!AF7&gt;2,'Z-scores'!AF7&lt;-2),"",'Z-scores'!AF7)</f>
        <v>-0.88144999999999996</v>
      </c>
      <c r="AR7" s="7">
        <f>IF(OR('Z-scores'!AG7&gt;2,'Z-scores'!AG7&lt;-2),"",'Z-scores'!AG7)</f>
        <v>-0.74653000000000003</v>
      </c>
      <c r="AS7" s="7">
        <f>IF(OR('Z-scores'!AH7&gt;2,'Z-scores'!AH7&lt;-2),"",'Z-scores'!AH7)</f>
        <v>0.87707000000000002</v>
      </c>
      <c r="AT7" s="7">
        <f>IF(OR('Z-scores'!AI7&gt;2,'Z-scores'!AI7&lt;-2),"",'Z-scores'!AI7)</f>
        <v>-7.6099999999999996E-3</v>
      </c>
      <c r="AU7" s="7">
        <f>IF(OR('Z-scores'!AJ7&gt;2,'Z-scores'!AJ7&lt;-2),"",'Z-scores'!AJ7)</f>
        <v>-0.19472</v>
      </c>
      <c r="AV7" s="7">
        <f>IF(OR('Z-scores'!AK7&gt;2,'Z-scores'!AK7&lt;-2),"",'Z-scores'!AK7)</f>
        <v>-0.28643000000000002</v>
      </c>
      <c r="AW7" s="7">
        <f>IF(OR('Z-scores'!AL7&gt;2,'Z-scores'!AL7&lt;-2),"",'Z-scores'!AL7)</f>
        <v>-0.27655000000000002</v>
      </c>
      <c r="AX7" s="7">
        <f>IF(OR('Z-scores'!AM7&gt;2,'Z-scores'!AM7&lt;-2),"",'Z-scores'!AM7)</f>
        <v>0.40620000000000001</v>
      </c>
      <c r="AY7" s="7">
        <f>IF(OR('Z-scores'!AN7&gt;2,'Z-scores'!AN7&lt;-2),"",'Z-scores'!AN7)</f>
        <v>-0.46993000000000001</v>
      </c>
      <c r="AZ7" s="7">
        <f>IF(OR('Z-scores'!AO7&gt;2,'Z-scores'!AO7&lt;-2),"",'Z-scores'!AO7)</f>
        <v>0.27822000000000002</v>
      </c>
      <c r="BA7" s="7">
        <f>IF(OR('Z-scores'!AP7&gt;2,'Z-scores'!AP7&lt;-2),"",'Z-scores'!AP7)</f>
        <v>3.3550000000000003E-2</v>
      </c>
      <c r="BB7" s="7">
        <f>IF(OR('Z-scores'!AQ7&gt;2,'Z-scores'!AQ7&lt;-2),"",'Z-scores'!AQ7)</f>
        <v>-0.57404999999999995</v>
      </c>
      <c r="BC7" s="7">
        <f>IF(OR('Z-scores'!AR7&gt;2,'Z-scores'!AR7&lt;-2),"",'Z-scores'!AR7)</f>
        <v>-0.89368999999999998</v>
      </c>
      <c r="BD7" s="7">
        <f>IF(OR('Z-scores'!AS7&gt;2,'Z-scores'!AS7&lt;-2),"",'Z-scores'!AS7)</f>
        <v>-1.02315</v>
      </c>
      <c r="BE7" s="7">
        <f>IF(OR('Z-scores'!AT7&gt;2,'Z-scores'!AT7&lt;-2),"",'Z-scores'!AT7)</f>
        <v>0.57276000000000005</v>
      </c>
      <c r="BF7" s="7">
        <f>IF(OR('Z-scores'!AU7&gt;2,'Z-scores'!AU7&lt;-2),"",'Z-scores'!AU7)</f>
        <v>0.6351</v>
      </c>
      <c r="BG7" s="7">
        <f>IF(OR('Z-scores'!AV7&gt;2,'Z-scores'!AV7&lt;-2),"",'Z-scores'!AV7)</f>
        <v>0.45291999999999999</v>
      </c>
      <c r="BH7" s="7">
        <f>IF(OR('Z-scores'!AW7&gt;2,'Z-scores'!AW7&lt;-2),"",'Z-scores'!AW7)</f>
        <v>-0.49536000000000002</v>
      </c>
      <c r="BI7" s="7">
        <f>IF(OR('Z-scores'!AX7&gt;2,'Z-scores'!AX7&lt;-2),"",'Z-scores'!AX7)</f>
        <v>-0.84984999999999999</v>
      </c>
      <c r="BJ7" s="7">
        <f>IF(OR('Z-scores'!AY7&gt;2,'Z-scores'!AY7&lt;-2),"",'Z-scores'!AY7)</f>
        <v>-0.40543000000000001</v>
      </c>
      <c r="BK7" s="7">
        <f>IF(OR('Z-scores'!AZ7&gt;2,'Z-scores'!AZ7&lt;-2),"",'Z-scores'!AZ7)</f>
        <v>-6.5100000000000002E-3</v>
      </c>
      <c r="BL7" s="7">
        <f>IF(OR('Z-scores'!BA7&gt;2,'Z-scores'!BA7&lt;-2),"",'Z-scores'!BA7)</f>
        <v>-0.53407000000000004</v>
      </c>
      <c r="BM7" s="7">
        <f>IF(OR('Z-scores'!BB7&gt;2,'Z-scores'!BB7&lt;-2),"",'Z-scores'!BB7)</f>
        <v>0.27588000000000001</v>
      </c>
      <c r="BN7" s="7">
        <f>IF(OR('Z-scores'!BC7&gt;2,'Z-scores'!BC7&lt;-2),"",'Z-scores'!BC7)</f>
        <v>-0.35915999999999998</v>
      </c>
      <c r="BO7" s="7">
        <f>IF(OR('Z-scores'!BD7&gt;2,'Z-scores'!BD7&lt;-2),"",'Z-scores'!BD7)</f>
        <v>-0.53025999999999995</v>
      </c>
      <c r="BP7" s="7">
        <f>IF(OR('Z-scores'!BE7&gt;2,'Z-scores'!BE7&lt;-2),"",'Z-scores'!BE7)</f>
        <v>-0.81635999999999997</v>
      </c>
      <c r="BQ7" s="7">
        <f>IF(OR('Z-scores'!BF7&gt;2,'Z-scores'!BF7&lt;-2),"",'Z-scores'!BF7)</f>
        <v>1.5388900000000001</v>
      </c>
      <c r="BR7" s="7">
        <f>IF(OR('Z-scores'!BG7&gt;2,'Z-scores'!BG7&lt;-2),"",'Z-scores'!BG7)</f>
        <v>1.13218</v>
      </c>
      <c r="BS7" s="7">
        <f>IF(OR('Z-scores'!BH7&gt;2,'Z-scores'!BH7&lt;-2),"",'Z-scores'!BH7)</f>
        <v>0.59487999999999996</v>
      </c>
      <c r="BT7" s="7">
        <f>IF(OR('Z-scores'!BI7&gt;2,'Z-scores'!BI7&lt;-2),"",'Z-scores'!BI7)</f>
        <v>-0.11426</v>
      </c>
      <c r="BU7" s="7">
        <f>IF(OR('Z-scores'!BJ7&gt;2,'Z-scores'!BJ7&lt;-2),"",'Z-scores'!BJ7)</f>
        <v>-0.23621</v>
      </c>
      <c r="BV7" s="7">
        <f>IF(OR('Z-scores'!BK7&gt;2,'Z-scores'!BK7&lt;-2),"",'Z-scores'!BK7)</f>
        <v>0.15373000000000001</v>
      </c>
      <c r="BW7" s="7">
        <f>IF(OR('Z-scores'!BL7&gt;2,'Z-scores'!BL7&lt;-2),"",'Z-scores'!BL7)</f>
        <v>0.62556999999999996</v>
      </c>
      <c r="BX7" s="7">
        <f>IF(OR('Z-scores'!BM7&gt;2,'Z-scores'!BM7&lt;-2),"",'Z-scores'!BM7)</f>
        <v>0.55203999999999998</v>
      </c>
      <c r="BY7" s="7">
        <f>IF(OR('Z-scores'!BN7&gt;2,'Z-scores'!BN7&lt;-2),"",'Z-scores'!BN7)</f>
        <v>0.45732</v>
      </c>
      <c r="BZ7" s="7">
        <f>IF(OR('Z-scores'!BO7&gt;2,'Z-scores'!BO7&lt;-2),"",'Z-scores'!BO7)</f>
        <v>-0.59699000000000002</v>
      </c>
      <c r="CA7" s="7">
        <f>IF(OR('Z-scores'!BP7&gt;2,'Z-scores'!BP7&lt;-2),"",'Z-scores'!BP7)</f>
        <v>-0.74077000000000004</v>
      </c>
      <c r="CB7" s="7">
        <f>IF(OR('Z-scores'!BQ7&gt;2,'Z-scores'!BQ7&lt;-2),"",'Z-scores'!BQ7)</f>
        <v>-0.47172999999999998</v>
      </c>
      <c r="CC7" s="7">
        <f>IF(OR('Z-scores'!BR7&gt;2,'Z-scores'!BR7&lt;-2),"",'Z-scores'!BR7)</f>
        <v>-0.32369999999999999</v>
      </c>
      <c r="CD7" s="7">
        <f>IF(OR('Z-scores'!BS7&gt;2,'Z-scores'!BS7&lt;-2),"",'Z-scores'!BS7)</f>
        <v>-0.56410000000000005</v>
      </c>
      <c r="CE7" s="7">
        <f>IF(OR('Z-scores'!BT7&gt;2,'Z-scores'!BT7&lt;-2),"",'Z-scores'!BT7)</f>
        <v>-6.6919999999999993E-2</v>
      </c>
      <c r="CF7" s="7">
        <f>IF(OR('Z-scores'!BU7&gt;2,'Z-scores'!BU7&lt;-2),"",'Z-scores'!BU7)</f>
        <v>-0.39711999999999997</v>
      </c>
      <c r="CG7" s="7">
        <f>IF(OR('Z-scores'!BV7&gt;2,'Z-scores'!BV7&lt;-2),"",'Z-scores'!BV7)</f>
        <v>-0.57228000000000001</v>
      </c>
      <c r="CH7" s="7">
        <f>IF(OR('Z-scores'!BW7&gt;2,'Z-scores'!BW7&lt;-2),"",'Z-scores'!BW7)</f>
        <v>-0.17594000000000001</v>
      </c>
      <c r="CI7" s="7">
        <f>IF(OR('Z-scores'!BX7&gt;2,'Z-scores'!BX7&lt;-2),"",'Z-scores'!BX7)</f>
        <v>-0.36626999999999998</v>
      </c>
      <c r="CJ7" s="7">
        <f>IF(OR('Z-scores'!BY7&gt;2,'Z-scores'!BY7&lt;-2),"",'Z-scores'!BY7)</f>
        <v>-0.62890000000000001</v>
      </c>
      <c r="CK7" s="7">
        <f>IF(OR('Z-scores'!BZ7&gt;2,'Z-scores'!BZ7&lt;-2),"",'Z-scores'!BZ7)</f>
        <v>-0.39711000000000002</v>
      </c>
      <c r="CL7" s="7">
        <f>IF(OR('Z-scores'!CA7&gt;2,'Z-scores'!CA7&lt;-2),"",'Z-scores'!CA7)</f>
        <v>-0.31473000000000001</v>
      </c>
      <c r="CM7" s="7">
        <f>IF(OR('Z-scores'!CB7&gt;2,'Z-scores'!CB7&lt;-2),"",'Z-scores'!CB7)</f>
        <v>-0.39350000000000002</v>
      </c>
      <c r="CN7" s="7">
        <f>IF(OR('Z-scores'!CC7&gt;2,'Z-scores'!CC7&lt;-2),"",'Z-scores'!CC7)</f>
        <v>-0.43036000000000002</v>
      </c>
      <c r="CO7" s="7">
        <f>IF(OR('Z-scores'!CD7&gt;2,'Z-scores'!CD7&lt;-2),"",'Z-scores'!CD7)</f>
        <v>0.12667999999999999</v>
      </c>
      <c r="CP7" s="7">
        <f>IF(OR('Z-scores'!CE7&gt;2,'Z-scores'!CE7&lt;-2),"",'Z-scores'!CE7)</f>
        <v>-0.31519000000000003</v>
      </c>
      <c r="CQ7" s="7">
        <f>IF(OR('Z-scores'!CF7&gt;2,'Z-scores'!CF7&lt;-2),"",'Z-scores'!CF7)</f>
        <v>-0.69013999999999998</v>
      </c>
      <c r="CR7" s="7">
        <f>IF(OR('Z-scores'!CG7&gt;2,'Z-scores'!CG7&lt;-2),"",'Z-scores'!CG7)</f>
        <v>-0.54869000000000001</v>
      </c>
      <c r="CS7" s="7">
        <f>IF(OR('Z-scores'!CH7&gt;2,'Z-scores'!CH7&lt;-2),"",'Z-scores'!CH7)</f>
        <v>-0.30448999999999998</v>
      </c>
      <c r="CT7" s="7">
        <f>IF(OR('Z-scores'!CI7&gt;2,'Z-scores'!CI7&lt;-2),"",'Z-scores'!CI7)</f>
        <v>-0.33584999999999998</v>
      </c>
      <c r="CU7" s="7">
        <f>IF(OR('Z-scores'!CJ7&gt;2,'Z-scores'!CJ7&lt;-2),"",'Z-scores'!CJ7)</f>
        <v>-0.74419000000000002</v>
      </c>
      <c r="CV7" s="7">
        <f>IF(OR('Z-scores'!CK7&gt;2,'Z-scores'!CK7&lt;-2),"",'Z-scores'!CK7)</f>
        <v>-0.63277000000000005</v>
      </c>
      <c r="CW7" s="7">
        <f>IF(OR('Z-scores'!CL7&gt;2,'Z-scores'!CL7&lt;-2),"",'Z-scores'!CL7)</f>
        <v>-0.34693000000000002</v>
      </c>
      <c r="CX7" s="7">
        <f>IF(OR('Z-scores'!CM7&gt;2,'Z-scores'!CM7&lt;-2),"",'Z-scores'!CM7)</f>
        <v>-2.214E-2</v>
      </c>
      <c r="CY7" s="7">
        <f>IF(OR('Z-scores'!CN7&gt;2,'Z-scores'!CN7&lt;-2),"",'Z-scores'!CN7)</f>
        <v>-0.43197999999999998</v>
      </c>
      <c r="CZ7" s="7">
        <f>IF(OR('Z-scores'!CO7&gt;2,'Z-scores'!CO7&lt;-2),"",'Z-scores'!CO7)</f>
        <v>-0.51197999999999999</v>
      </c>
      <c r="DA7" s="7">
        <f>IF(OR('Z-scores'!CP7&gt;2,'Z-scores'!CP7&lt;-2),"",'Z-scores'!CP7)</f>
        <v>-0.51180999999999999</v>
      </c>
      <c r="DB7" s="7">
        <f>IF(OR('Z-scores'!CQ7&gt;2,'Z-scores'!CQ7&lt;-2),"",'Z-scores'!CQ7)</f>
        <v>0.21068999999999999</v>
      </c>
      <c r="DC7" s="7">
        <f>IF(OR('Z-scores'!CR7&gt;2,'Z-scores'!CR7&lt;-2),"",'Z-scores'!CR7)</f>
        <v>1.2237499999999999</v>
      </c>
      <c r="DD7" s="7">
        <f>IF(OR('Z-scores'!CS7&gt;2,'Z-scores'!CS7&lt;-2),"",'Z-scores'!CS7)</f>
        <v>-0.23591000000000001</v>
      </c>
      <c r="DE7" s="7">
        <f>IF(OR('Z-scores'!CT7&gt;2,'Z-scores'!CT7&lt;-2),"",'Z-scores'!CT7)</f>
        <v>-0.70837000000000006</v>
      </c>
      <c r="DF7" s="7">
        <f>IF(OR('Z-scores'!CU7&gt;2,'Z-scores'!CU7&lt;-2),"",'Z-scores'!CU7)</f>
        <v>-0.62239</v>
      </c>
      <c r="DG7" s="7">
        <f>IF(OR('Z-scores'!CV7&gt;2,'Z-scores'!CV7&lt;-2),"",'Z-scores'!CV7)</f>
        <v>0.50573000000000001</v>
      </c>
      <c r="DH7" s="7">
        <f>IF(OR('Z-scores'!CW7&gt;2,'Z-scores'!CW7&lt;-2),"",'Z-scores'!CW7)</f>
        <v>1.13348</v>
      </c>
      <c r="DI7" s="7">
        <f>IF(OR('Z-scores'!CX7&gt;2,'Z-scores'!CX7&lt;-2),"",'Z-scores'!CX7)</f>
        <v>0.17332</v>
      </c>
      <c r="DJ7" s="7">
        <f>IF(OR('Z-scores'!CY7&gt;2,'Z-scores'!CY7&lt;-2),"",'Z-scores'!CY7)</f>
        <v>-0.46396999999999999</v>
      </c>
      <c r="DK7" s="7">
        <f>IF(OR('Z-scores'!CZ7&gt;2,'Z-scores'!CZ7&lt;-2),"",'Z-scores'!CZ7)</f>
        <v>-0.75671999999999995</v>
      </c>
      <c r="DL7" s="7">
        <f>IF(OR('Z-scores'!DA7&gt;2,'Z-scores'!DA7&lt;-2),"",'Z-scores'!DA7)</f>
        <v>-0.61138000000000003</v>
      </c>
      <c r="DM7" s="7">
        <f>IF(OR('Z-scores'!DB7&gt;2,'Z-scores'!DB7&lt;-2),"",'Z-scores'!DB7)</f>
        <v>-1.08005</v>
      </c>
      <c r="DN7" s="7">
        <f>IF(OR('Z-scores'!DC7&gt;2,'Z-scores'!DC7&lt;-2),"",'Z-scores'!DC7)</f>
        <v>-0.29524</v>
      </c>
      <c r="DO7" s="7">
        <f>IF(OR('Z-scores'!DD7&gt;2,'Z-scores'!DD7&lt;-2),"",'Z-scores'!DD7)</f>
        <v>-9.3200000000000002E-3</v>
      </c>
      <c r="DP7" s="7">
        <f>IF(OR('Z-scores'!DE7&gt;2,'Z-scores'!DE7&lt;-2),"",'Z-scores'!DE7)</f>
        <v>-0.22241</v>
      </c>
      <c r="DQ7" s="7">
        <f>IF(OR('Z-scores'!DF7&gt;2,'Z-scores'!DF7&lt;-2),"",'Z-scores'!DF7)</f>
        <v>0.30576999999999999</v>
      </c>
      <c r="DR7" s="7">
        <f>IF(OR('Z-scores'!DG7&gt;2,'Z-scores'!DG7&lt;-2),"",'Z-scores'!DG7)</f>
        <v>-0.54920000000000002</v>
      </c>
      <c r="DS7" s="7">
        <f>IF(OR('Z-scores'!DH7&gt;2,'Z-scores'!DH7&lt;-2),"",'Z-scores'!DH7)</f>
        <v>0.29228999999999999</v>
      </c>
      <c r="DT7" s="7">
        <f>IF(OR('Z-scores'!DI7&gt;2,'Z-scores'!DI7&lt;-2),"",'Z-scores'!DI7)</f>
        <v>0.40115000000000001</v>
      </c>
      <c r="DU7" s="7">
        <f>IF(OR('Z-scores'!DJ7&gt;2,'Z-scores'!DJ7&lt;-2),"",'Z-scores'!DJ7)</f>
        <v>0.47370000000000001</v>
      </c>
      <c r="DV7" s="7">
        <f>IF(OR('Z-scores'!DK7&gt;2,'Z-scores'!DK7&lt;-2),"",'Z-scores'!DK7)</f>
        <v>-6.3409999999999994E-2</v>
      </c>
      <c r="DW7" s="7">
        <f>IF(OR('Z-scores'!DL7&gt;2,'Z-scores'!DL7&lt;-2),"",'Z-scores'!DL7)</f>
        <v>-0.22423999999999999</v>
      </c>
      <c r="DX7" s="7">
        <f>IF(OR('Z-scores'!DM7&gt;2,'Z-scores'!DM7&lt;-2),"",'Z-scores'!DM7)</f>
        <v>-0.84609000000000001</v>
      </c>
      <c r="DY7" s="7">
        <f>IF(OR('Z-scores'!DN7&gt;2,'Z-scores'!DN7&lt;-2),"",'Z-scores'!DN7)</f>
        <v>-0.11035</v>
      </c>
      <c r="DZ7" s="7">
        <f>IF(OR('Z-scores'!DO7&gt;2,'Z-scores'!DO7&lt;-2),"",'Z-scores'!DO7)</f>
        <v>-0.19428999999999999</v>
      </c>
      <c r="EA7" s="7">
        <f>IF(OR('Z-scores'!DP7&gt;2,'Z-scores'!DP7&lt;-2),"",'Z-scores'!DP7)</f>
        <v>0.72265000000000001</v>
      </c>
      <c r="EB7" s="7">
        <f>IF(OR('Z-scores'!DQ7&gt;2,'Z-scores'!DQ7&lt;-2),"",'Z-scores'!DQ7)</f>
        <v>4.15E-3</v>
      </c>
      <c r="EC7" s="7">
        <f>IF(OR('Z-scores'!DR7&gt;2,'Z-scores'!DR7&lt;-2),"",'Z-scores'!DR7)</f>
        <v>0.68384999999999996</v>
      </c>
      <c r="ED7" s="7">
        <f>IF(OR('Z-scores'!DS7&gt;2,'Z-scores'!DS7&lt;-2),"",'Z-scores'!DS7)</f>
        <v>0.99814000000000003</v>
      </c>
      <c r="EE7" s="7">
        <f>IF(OR('Z-scores'!DT7&gt;2,'Z-scores'!DT7&lt;-2),"",'Z-scores'!DT7)</f>
        <v>-0.41485</v>
      </c>
      <c r="EF7" s="7">
        <f>IF(OR('Z-scores'!DU7&gt;2,'Z-scores'!DU7&lt;-2),"",'Z-scores'!DU7)</f>
        <v>-0.72782000000000002</v>
      </c>
      <c r="EG7" s="7">
        <f>IF(OR('Z-scores'!DV7&gt;2,'Z-scores'!DV7&lt;-2),"",'Z-scores'!DV7)</f>
        <v>-0.877</v>
      </c>
      <c r="EH7" s="7">
        <f>IF(OR('Z-scores'!DW7&gt;2,'Z-scores'!DW7&lt;-2),"",'Z-scores'!DW7)</f>
        <v>-1.02528</v>
      </c>
      <c r="EI7" s="7">
        <f>IF(OR('Z-scores'!DX7&gt;2,'Z-scores'!DX7&lt;-2),"",'Z-scores'!DX7)</f>
        <v>-0.91151000000000004</v>
      </c>
      <c r="EJ7" s="7">
        <f>IF(OR('Z-scores'!DY7&gt;2,'Z-scores'!DY7&lt;-2),"",'Z-scores'!DY7)</f>
        <v>-0.86722999999999995</v>
      </c>
      <c r="EK7" s="7">
        <f>IF(OR('Z-scores'!DZ7&gt;2,'Z-scores'!DZ7&lt;-2),"",'Z-scores'!DZ7)</f>
        <v>-0.46744999999999998</v>
      </c>
      <c r="EL7" s="7">
        <f>IF(OR('Z-scores'!EA7&gt;2,'Z-scores'!EA7&lt;-2),"",'Z-scores'!EA7)</f>
        <v>-0.8004</v>
      </c>
      <c r="EM7" s="7">
        <f>IF(OR('Z-scores'!EB7&gt;2,'Z-scores'!EB7&lt;-2),"",'Z-scores'!EB7)</f>
        <v>-0.61016000000000004</v>
      </c>
      <c r="EN7" s="7">
        <f>IF(OR('Z-scores'!EC7&gt;2,'Z-scores'!EC7&lt;-2),"",'Z-scores'!EC7)</f>
        <v>0.13483999999999999</v>
      </c>
      <c r="EO7" s="7">
        <f>IF(OR('Z-scores'!ED7&gt;2,'Z-scores'!ED7&lt;-2),"",'Z-scores'!ED7)</f>
        <v>-0.40749999999999997</v>
      </c>
      <c r="EP7" s="7">
        <f>IF(OR('Z-scores'!EE7&gt;2,'Z-scores'!EE7&lt;-2),"",'Z-scores'!EE7)</f>
        <v>-0.49431000000000003</v>
      </c>
      <c r="EQ7" s="7">
        <f>IF(OR('Z-scores'!EF7&gt;2,'Z-scores'!EF7&lt;-2),"",'Z-scores'!EF7)</f>
        <v>-0.78444000000000003</v>
      </c>
      <c r="ER7" s="7">
        <f>IF(OR('Z-scores'!EG7&gt;2,'Z-scores'!EG7&lt;-2),"",'Z-scores'!EG7)</f>
        <v>-0.52022999999999997</v>
      </c>
      <c r="ES7" s="7">
        <f>IF(OR('Z-scores'!EH7&gt;2,'Z-scores'!EH7&lt;-2),"",'Z-scores'!EH7)</f>
        <v>0.65600999999999998</v>
      </c>
      <c r="ET7" s="7">
        <f>IF(OR('Z-scores'!EI7&gt;2,'Z-scores'!EI7&lt;-2),"",'Z-scores'!EI7)</f>
        <v>0.10692</v>
      </c>
      <c r="EU7" s="7">
        <f>IF(OR('Z-scores'!EJ7&gt;2,'Z-scores'!EJ7&lt;-2),"",'Z-scores'!EJ7)</f>
        <v>-1.6389999999999998E-2</v>
      </c>
      <c r="EV7" s="7">
        <f>IF(OR('Z-scores'!EK7&gt;2,'Z-scores'!EK7&lt;-2),"",'Z-scores'!EK7)</f>
        <v>5.4359999999999999E-2</v>
      </c>
      <c r="EW7" s="7">
        <f>IF(OR('Z-scores'!EL7&gt;2,'Z-scores'!EL7&lt;-2),"",'Z-scores'!EL7)</f>
        <v>-0.22356999999999999</v>
      </c>
      <c r="EX7" s="7">
        <f>IF(OR('Z-scores'!EM7&gt;2,'Z-scores'!EM7&lt;-2),"",'Z-scores'!EM7)</f>
        <v>0.19836000000000001</v>
      </c>
      <c r="EY7" s="7">
        <f>IF(OR('Z-scores'!EN7&gt;2,'Z-scores'!EN7&lt;-2),"",'Z-scores'!EN7)</f>
        <v>-0.33951999999999999</v>
      </c>
      <c r="EZ7" s="7">
        <f>IF(OR('Z-scores'!EO7&gt;2,'Z-scores'!EO7&lt;-2),"",'Z-scores'!EO7)</f>
        <v>-0.33729999999999999</v>
      </c>
      <c r="FA7" s="7">
        <f>IF(OR('Z-scores'!EP7&gt;2,'Z-scores'!EP7&lt;-2),"",'Z-scores'!EP7)</f>
        <v>-0.32868999999999998</v>
      </c>
      <c r="FB7" s="7">
        <f>IF(OR('Z-scores'!EQ7&gt;2,'Z-scores'!EQ7&lt;-2),"",'Z-scores'!EQ7)</f>
        <v>-0.32454</v>
      </c>
      <c r="FC7" s="7">
        <f>IF(OR('Z-scores'!ER7&gt;2,'Z-scores'!ER7&lt;-2),"",'Z-scores'!ER7)</f>
        <v>-0.28675</v>
      </c>
      <c r="FD7" s="7">
        <f>IF(OR('Z-scores'!ES7&gt;2,'Z-scores'!ES7&lt;-2),"",'Z-scores'!ES7)</f>
        <v>-0.39972000000000002</v>
      </c>
      <c r="FE7" s="7">
        <f>IF(OR('Z-scores'!ET7&gt;2,'Z-scores'!ET7&lt;-2),"",'Z-scores'!ET7)</f>
        <v>1.1660299999999999</v>
      </c>
      <c r="FF7" s="7">
        <f>IF(OR('Z-scores'!EU7&gt;2,'Z-scores'!EU7&lt;-2),"",'Z-scores'!EU7)</f>
        <v>0.39834000000000003</v>
      </c>
      <c r="FG7" s="7">
        <f>IF(OR('Z-scores'!EV7&gt;2,'Z-scores'!EV7&lt;-2),"",'Z-scores'!EV7)</f>
        <v>0.60794000000000004</v>
      </c>
      <c r="FH7" s="7">
        <f>IF(OR('Z-scores'!EW7&gt;2,'Z-scores'!EW7&lt;-2),"",'Z-scores'!EW7)</f>
        <v>-0.18151999999999999</v>
      </c>
      <c r="FI7" s="7">
        <f>IF(OR('Z-scores'!EX7&gt;2,'Z-scores'!EX7&lt;-2),"",'Z-scores'!EX7)</f>
        <v>-0.41954000000000002</v>
      </c>
      <c r="FJ7" s="7">
        <f>IF(OR('Z-scores'!EY7&gt;2,'Z-scores'!EY7&lt;-2),"",'Z-scores'!EY7)</f>
        <v>-0.36926999999999999</v>
      </c>
      <c r="FK7" s="7">
        <f>IF(OR('Z-scores'!EZ7&gt;2,'Z-scores'!EZ7&lt;-2),"",'Z-scores'!EZ7)</f>
        <v>-0.20918999999999999</v>
      </c>
      <c r="FL7" s="7">
        <f>IF(OR('Z-scores'!FA7&gt;2,'Z-scores'!FA7&lt;-2),"",'Z-scores'!FA7)</f>
        <v>-0.24745</v>
      </c>
      <c r="FM7" s="7">
        <f>IF(OR('Z-scores'!FB7&gt;2,'Z-scores'!FB7&lt;-2),"",'Z-scores'!FB7)</f>
        <v>0.19725999999999999</v>
      </c>
      <c r="FN7" s="7">
        <f>IF(OR('Z-scores'!FC7&gt;2,'Z-scores'!FC7&lt;-2),"",'Z-scores'!FC7)</f>
        <v>0.11529</v>
      </c>
      <c r="FO7" s="7">
        <f>IF(OR('Z-scores'!FD7&gt;2,'Z-scores'!FD7&lt;-2),"",'Z-scores'!FD7)</f>
        <v>-0.10552</v>
      </c>
      <c r="FP7" s="7">
        <f>IF(OR('Z-scores'!FE7&gt;2,'Z-scores'!FE7&lt;-2),"",'Z-scores'!FE7)</f>
        <v>0.92850999999999995</v>
      </c>
      <c r="FQ7" s="7">
        <f>IF(OR('Z-scores'!FF7&gt;2,'Z-scores'!FF7&lt;-2),"",'Z-scores'!FF7)</f>
        <v>-0.13547999999999999</v>
      </c>
      <c r="FR7" s="7">
        <f>IF(OR('Z-scores'!FG7&gt;2,'Z-scores'!FG7&lt;-2),"",'Z-scores'!FG7)</f>
        <v>-0.35299000000000003</v>
      </c>
      <c r="FS7" s="7" t="str">
        <f>IF(OR('Z-scores'!FH7&gt;2,'Z-scores'!FH7&lt;-2),"",'Z-scores'!FH7)</f>
        <v/>
      </c>
      <c r="FT7" s="7">
        <f>IF(OR('Z-scores'!FI7&gt;2,'Z-scores'!FI7&lt;-2),"",'Z-scores'!FI7)</f>
        <v>1.13184</v>
      </c>
      <c r="FU7" s="7">
        <f>IF(OR('Z-scores'!FJ7&gt;2,'Z-scores'!FJ7&lt;-2),"",'Z-scores'!FJ7)</f>
        <v>0.42792999999999998</v>
      </c>
      <c r="FV7" s="7">
        <f>IF(OR('Z-scores'!FK7&gt;2,'Z-scores'!FK7&lt;-2),"",'Z-scores'!FK7)</f>
        <v>6.5570000000000003E-2</v>
      </c>
      <c r="FW7" s="7">
        <f>IF(OR('Z-scores'!FL7&gt;2,'Z-scores'!FL7&lt;-2),"",'Z-scores'!FL7)</f>
        <v>-0.18342</v>
      </c>
      <c r="FX7" s="7">
        <f>IF(OR('Z-scores'!FM7&gt;2,'Z-scores'!FM7&lt;-2),"",'Z-scores'!FM7)</f>
        <v>-0.10073</v>
      </c>
      <c r="FY7" s="7">
        <f>IF(OR('Z-scores'!FN7&gt;2,'Z-scores'!FN7&lt;-2),"",'Z-scores'!FN7)</f>
        <v>1.73712</v>
      </c>
      <c r="FZ7" s="7">
        <f>IF(OR('Z-scores'!FO7&gt;2,'Z-scores'!FO7&lt;-2),"",'Z-scores'!FO7)</f>
        <v>1.58205</v>
      </c>
      <c r="GA7" s="7">
        <f>IF(OR('Z-scores'!FP7&gt;2,'Z-scores'!FP7&lt;-2),"",'Z-scores'!FP7)</f>
        <v>-0.53620000000000001</v>
      </c>
      <c r="GB7" s="7">
        <f>IF(OR('Z-scores'!FQ7&gt;2,'Z-scores'!FQ7&lt;-2),"",'Z-scores'!FQ7)</f>
        <v>-0.72199999999999998</v>
      </c>
      <c r="GC7" s="7">
        <f>IF(OR('Z-scores'!FR7&gt;2,'Z-scores'!FR7&lt;-2),"",'Z-scores'!FR7)</f>
        <v>1.6761600000000001</v>
      </c>
      <c r="GD7" s="7">
        <f>IF(OR('Z-scores'!FS7&gt;2,'Z-scores'!FS7&lt;-2),"",'Z-scores'!FS7)</f>
        <v>8.2720000000000002E-2</v>
      </c>
      <c r="GE7" s="7">
        <f>IF(OR('Z-scores'!FT7&gt;2,'Z-scores'!FT7&lt;-2),"",'Z-scores'!FT7)</f>
        <v>9.128E-2</v>
      </c>
      <c r="GF7" s="7">
        <f>IF(OR('Z-scores'!FU7&gt;2,'Z-scores'!FU7&lt;-2),"",'Z-scores'!FU7)</f>
        <v>-0.20483000000000001</v>
      </c>
      <c r="GG7" s="7">
        <f>IF(OR('Z-scores'!FV7&gt;2,'Z-scores'!FV7&lt;-2),"",'Z-scores'!FV7)</f>
        <v>-0.26166</v>
      </c>
      <c r="GH7" s="7">
        <f>IF(OR('Z-scores'!FW7&gt;2,'Z-scores'!FW7&lt;-2),"",'Z-scores'!FW7)</f>
        <v>0.23400000000000001</v>
      </c>
      <c r="GI7" s="7">
        <f>IF(OR('Z-scores'!FX7&gt;2,'Z-scores'!FX7&lt;-2),"",'Z-scores'!FX7)</f>
        <v>0.27517999999999998</v>
      </c>
      <c r="GJ7" s="7">
        <f>IF(OR('Z-scores'!FY7&gt;2,'Z-scores'!FY7&lt;-2),"",'Z-scores'!FY7)</f>
        <v>0.42703000000000002</v>
      </c>
      <c r="GK7" s="7">
        <f>IF(OR('Z-scores'!FZ7&gt;2,'Z-scores'!FZ7&lt;-2),"",'Z-scores'!FZ7)</f>
        <v>-0.56059000000000003</v>
      </c>
      <c r="GL7" s="7">
        <f>IF(OR('Z-scores'!GA7&gt;2,'Z-scores'!GA7&lt;-2),"",'Z-scores'!GA7)</f>
        <v>-0.38128000000000001</v>
      </c>
      <c r="GM7" s="7">
        <f>IF(OR('Z-scores'!GB7&gt;2,'Z-scores'!GB7&lt;-2),"",'Z-scores'!GB7)</f>
        <v>-0.8407</v>
      </c>
      <c r="GN7" s="7">
        <f>IF(OR('Z-scores'!GC7&gt;2,'Z-scores'!GC7&lt;-2),"",'Z-scores'!GC7)</f>
        <v>0.20435</v>
      </c>
      <c r="GO7" s="7">
        <f>IF(OR('Z-scores'!GD7&gt;2,'Z-scores'!GD7&lt;-2),"",'Z-scores'!GD7)</f>
        <v>0.27794999999999997</v>
      </c>
      <c r="GP7" s="7">
        <f>IF(OR('Z-scores'!GE7&gt;2,'Z-scores'!GE7&lt;-2),"",'Z-scores'!GE7)</f>
        <v>0.24315000000000001</v>
      </c>
      <c r="GQ7" s="7">
        <f>IF(OR('Z-scores'!GF7&gt;2,'Z-scores'!GF7&lt;-2),"",'Z-scores'!GF7)</f>
        <v>0.10403</v>
      </c>
      <c r="GR7" s="7">
        <f>IF(OR('Z-scores'!GG7&gt;2,'Z-scores'!GG7&lt;-2),"",'Z-scores'!GG7)</f>
        <v>-0.11661000000000001</v>
      </c>
      <c r="GS7" s="7">
        <f>IF(OR('Z-scores'!GH7&gt;2,'Z-scores'!GH7&lt;-2),"",'Z-scores'!GH7)</f>
        <v>-0.11666</v>
      </c>
      <c r="GT7" s="7">
        <f>IF(OR('Z-scores'!GI7&gt;2,'Z-scores'!GI7&lt;-2),"",'Z-scores'!GI7)</f>
        <v>-0.97816999999999998</v>
      </c>
      <c r="GU7" s="7">
        <f>IF(OR('Z-scores'!GJ7&gt;2,'Z-scores'!GJ7&lt;-2),"",'Z-scores'!GJ7)</f>
        <v>-0.93579999999999997</v>
      </c>
      <c r="GV7" s="7">
        <f>IF(OR('Z-scores'!GK7&gt;2,'Z-scores'!GK7&lt;-2),"",'Z-scores'!GK7)</f>
        <v>-0.94482999999999995</v>
      </c>
      <c r="GW7" s="7">
        <f>IF(OR('Z-scores'!GL7&gt;2,'Z-scores'!GL7&lt;-2),"",'Z-scores'!GL7)</f>
        <v>-0.87334000000000001</v>
      </c>
      <c r="GX7" s="7">
        <f>IF(OR('Z-scores'!GM7&gt;2,'Z-scores'!GM7&lt;-2),"",'Z-scores'!GM7)</f>
        <v>-0.70233000000000001</v>
      </c>
      <c r="GY7" s="7">
        <f>IF(OR('Z-scores'!GN7&gt;2,'Z-scores'!GN7&lt;-2),"",'Z-scores'!GN7)</f>
        <v>-0.57567000000000002</v>
      </c>
      <c r="GZ7" s="7">
        <f>IF(OR('Z-scores'!GO7&gt;2,'Z-scores'!GO7&lt;-2),"",'Z-scores'!GO7)</f>
        <v>0.1158</v>
      </c>
      <c r="HA7" s="7">
        <f>IF(OR('Z-scores'!GP7&gt;2,'Z-scores'!GP7&lt;-2),"",'Z-scores'!GP7)</f>
        <v>-1.077E-2</v>
      </c>
      <c r="HB7" s="7">
        <f>IF(OR('Z-scores'!GQ7&gt;2,'Z-scores'!GQ7&lt;-2),"",'Z-scores'!GQ7)</f>
        <v>-0.13202</v>
      </c>
      <c r="HC7" s="7">
        <f>IF(OR('Z-scores'!GR7&gt;2,'Z-scores'!GR7&lt;-2),"",'Z-scores'!GR7)</f>
        <v>-0.37687999999999999</v>
      </c>
      <c r="HD7" s="7">
        <f>IF(OR('Z-scores'!GS7&gt;2,'Z-scores'!GS7&lt;-2),"",'Z-scores'!GS7)</f>
        <v>-0.41626999999999997</v>
      </c>
      <c r="HE7" s="7">
        <f>IF(OR('Z-scores'!GT7&gt;2,'Z-scores'!GT7&lt;-2),"",'Z-scores'!GT7)</f>
        <v>-8.1369999999999998E-2</v>
      </c>
      <c r="HF7" s="7">
        <f>IF(OR('Z-scores'!GU7&gt;2,'Z-scores'!GU7&lt;-2),"",'Z-scores'!GU7)</f>
        <v>-0.49768000000000001</v>
      </c>
      <c r="HG7" s="7">
        <f>IF(OR('Z-scores'!GV7&gt;2,'Z-scores'!GV7&lt;-2),"",'Z-scores'!GV7)</f>
        <v>-0.44983000000000001</v>
      </c>
      <c r="HH7" s="7">
        <f>IF(OR('Z-scores'!GW7&gt;2,'Z-scores'!GW7&lt;-2),"",'Z-scores'!GW7)</f>
        <v>-0.3503</v>
      </c>
      <c r="HI7" s="7">
        <f>IF(OR('Z-scores'!GX7&gt;2,'Z-scores'!GX7&lt;-2),"",'Z-scores'!GX7)</f>
        <v>-0.18468000000000001</v>
      </c>
      <c r="HJ7" s="7">
        <f>IF(OR('Z-scores'!GY7&gt;2,'Z-scores'!GY7&lt;-2),"",'Z-scores'!GY7)</f>
        <v>-0.53944000000000003</v>
      </c>
      <c r="HK7" s="7">
        <f>IF(OR('Z-scores'!GZ7&gt;2,'Z-scores'!GZ7&lt;-2),"",'Z-scores'!GZ7)</f>
        <v>-8.2729999999999998E-2</v>
      </c>
      <c r="HL7" s="7">
        <f>IF(OR('Z-scores'!HA7&gt;2,'Z-scores'!HA7&lt;-2),"",'Z-scores'!HA7)</f>
        <v>0.67954000000000003</v>
      </c>
      <c r="HM7" s="7">
        <f>IF(OR('Z-scores'!HB7&gt;2,'Z-scores'!HB7&lt;-2),"",'Z-scores'!HB7)</f>
        <v>-0.22073999999999999</v>
      </c>
      <c r="HN7" s="7">
        <f>IF(OR('Z-scores'!HC7&gt;2,'Z-scores'!HC7&lt;-2),"",'Z-scores'!HC7)</f>
        <v>-0.37841000000000002</v>
      </c>
      <c r="HO7" s="7">
        <f>IF(OR('Z-scores'!HD7&gt;2,'Z-scores'!HD7&lt;-2),"",'Z-scores'!HD7)</f>
        <v>-0.34193000000000001</v>
      </c>
      <c r="HP7" s="7">
        <f>IF(OR('Z-scores'!HE7&gt;2,'Z-scores'!HE7&lt;-2),"",'Z-scores'!HE7)</f>
        <v>4.9090000000000002E-2</v>
      </c>
      <c r="HQ7" s="7">
        <f>IF(OR('Z-scores'!HF7&gt;2,'Z-scores'!HF7&lt;-2),"",'Z-scores'!HF7)</f>
        <v>-0.30830000000000002</v>
      </c>
      <c r="HR7" s="7" t="str">
        <f>IF(OR('Z-scores'!HG7&gt;2,'Z-scores'!HG7&lt;-2),"",'Z-scores'!HG7)</f>
        <v/>
      </c>
      <c r="HS7" s="7">
        <f>IF(OR('Z-scores'!HH7&gt;2,'Z-scores'!HH7&lt;-2),"",'Z-scores'!HH7)</f>
        <v>-0.59487000000000001</v>
      </c>
      <c r="HT7" s="7">
        <f>IF(OR('Z-scores'!HI7&gt;2,'Z-scores'!HI7&lt;-2),"",'Z-scores'!HI7)</f>
        <v>2.9099999999999998E-3</v>
      </c>
      <c r="HU7" s="7">
        <f>IF(OR('Z-scores'!HJ7&gt;2,'Z-scores'!HJ7&lt;-2),"",'Z-scores'!HJ7)</f>
        <v>8.0499999999999999E-3</v>
      </c>
      <c r="HV7" s="7">
        <f>IF(OR('Z-scores'!HK7&gt;2,'Z-scores'!HK7&lt;-2),"",'Z-scores'!HK7)</f>
        <v>-1.874E-2</v>
      </c>
      <c r="HW7" s="7">
        <f>IF(OR('Z-scores'!HL7&gt;2,'Z-scores'!HL7&lt;-2),"",'Z-scores'!HL7)</f>
        <v>-0.47375</v>
      </c>
      <c r="HX7" s="7">
        <f>IF(OR('Z-scores'!HM7&gt;2,'Z-scores'!HM7&lt;-2),"",'Z-scores'!HM7)</f>
        <v>-0.18282000000000001</v>
      </c>
      <c r="HY7" s="7">
        <f>IF(OR('Z-scores'!HN7&gt;2,'Z-scores'!HN7&lt;-2),"",'Z-scores'!HN7)</f>
        <v>-0.75133000000000005</v>
      </c>
      <c r="HZ7" s="7">
        <f>IF(OR('Z-scores'!HO7&gt;2,'Z-scores'!HO7&lt;-2),"",'Z-scores'!HO7)</f>
        <v>0.46243000000000001</v>
      </c>
      <c r="IA7" s="7">
        <f>IF(OR('Z-scores'!HP7&gt;2,'Z-scores'!HP7&lt;-2),"",'Z-scores'!HP7)</f>
        <v>-0.41671999999999998</v>
      </c>
      <c r="IB7" s="7">
        <f>IF(OR('Z-scores'!HQ7&gt;2,'Z-scores'!HQ7&lt;-2),"",'Z-scores'!HQ7)</f>
        <v>-0.19439999999999999</v>
      </c>
      <c r="IC7" s="7">
        <f>IF(OR('Z-scores'!HR7&gt;2,'Z-scores'!HR7&lt;-2),"",'Z-scores'!HR7)</f>
        <v>-0.22062000000000001</v>
      </c>
      <c r="ID7" s="7">
        <f>IF(OR('Z-scores'!HS7&gt;2,'Z-scores'!HS7&lt;-2),"",'Z-scores'!HS7)</f>
        <v>-0.18920000000000001</v>
      </c>
      <c r="IE7" s="7">
        <f>IF(OR('Z-scores'!HT7&gt;2,'Z-scores'!HT7&lt;-2),"",'Z-scores'!HT7)</f>
        <v>-0.22423999999999999</v>
      </c>
      <c r="IF7" s="7">
        <f>IF(OR('Z-scores'!HU7&gt;2,'Z-scores'!HU7&lt;-2),"",'Z-scores'!HU7)</f>
        <v>-0.68876000000000004</v>
      </c>
      <c r="IG7" s="7">
        <f>IF(OR('Z-scores'!HV7&gt;2,'Z-scores'!HV7&lt;-2),"",'Z-scores'!HV7)</f>
        <v>-0.60611999999999999</v>
      </c>
      <c r="IH7" s="7">
        <f>IF(OR('Z-scores'!HW7&gt;2,'Z-scores'!HW7&lt;-2),"",'Z-scores'!HW7)</f>
        <v>-0.99063000000000001</v>
      </c>
      <c r="II7" s="7">
        <f>IF(OR('Z-scores'!HX7&gt;2,'Z-scores'!HX7&lt;-2),"",'Z-scores'!HX7)</f>
        <v>-0.46284999999999998</v>
      </c>
      <c r="IJ7" s="7">
        <f>IF(OR('Z-scores'!HY7&gt;2,'Z-scores'!HY7&lt;-2),"",'Z-scores'!HY7)</f>
        <v>-0.38201000000000002</v>
      </c>
      <c r="IK7" s="7">
        <f>IF(OR('Z-scores'!HZ7&gt;2,'Z-scores'!HZ7&lt;-2),"",'Z-scores'!HZ7)</f>
        <v>-0.38485000000000003</v>
      </c>
      <c r="IL7" s="7">
        <f>IF(OR('Z-scores'!IA7&gt;2,'Z-scores'!IA7&lt;-2),"",'Z-scores'!IA7)</f>
        <v>-0.26377</v>
      </c>
      <c r="IM7" s="7">
        <f>IF(OR('Z-scores'!IB7&gt;2,'Z-scores'!IB7&lt;-2),"",'Z-scores'!IB7)</f>
        <v>-0.36224000000000001</v>
      </c>
      <c r="IN7" s="7">
        <f>IF(OR('Z-scores'!IC7&gt;2,'Z-scores'!IC7&lt;-2),"",'Z-scores'!IC7)</f>
        <v>0.56598999999999999</v>
      </c>
      <c r="IO7" s="7">
        <f>IF(OR('Z-scores'!ID7&gt;2,'Z-scores'!ID7&lt;-2),"",'Z-scores'!ID7)</f>
        <v>-0.34355999999999998</v>
      </c>
      <c r="IP7" s="7">
        <f>IF(OR('Z-scores'!IE7&gt;2,'Z-scores'!IE7&lt;-2),"",'Z-scores'!IE7)</f>
        <v>-0.40637000000000001</v>
      </c>
      <c r="IQ7" s="7">
        <f>IF(OR('Z-scores'!IF7&gt;2,'Z-scores'!IF7&lt;-2),"",'Z-scores'!IF7)</f>
        <v>-0.27045999999999998</v>
      </c>
      <c r="IR7" s="7">
        <f>IF(OR('Z-scores'!IG7&gt;2,'Z-scores'!IG7&lt;-2),"",'Z-scores'!IG7)</f>
        <v>-0.24254000000000001</v>
      </c>
      <c r="IS7" s="7">
        <f>IF(OR('Z-scores'!IH7&gt;2,'Z-scores'!IH7&lt;-2),"",'Z-scores'!IH7)</f>
        <v>-8.2220000000000001E-2</v>
      </c>
      <c r="IT7" s="7">
        <f>IF(OR('Z-scores'!II7&gt;2,'Z-scores'!II7&lt;-2),"",'Z-scores'!II7)</f>
        <v>0.15185000000000001</v>
      </c>
      <c r="IU7" s="7">
        <f>IF(OR('Z-scores'!IJ7&gt;2,'Z-scores'!IJ7&lt;-2),"",'Z-scores'!IJ7)</f>
        <v>-0.18640000000000001</v>
      </c>
      <c r="IV7" s="7">
        <f>IF(OR('Z-scores'!IK7&gt;2,'Z-scores'!IK7&lt;-2),"",'Z-scores'!IK7)</f>
        <v>-1.196E-2</v>
      </c>
      <c r="IW7" s="7">
        <f>IF(OR('Z-scores'!IL7&gt;2,'Z-scores'!IL7&lt;-2),"",'Z-scores'!IL7)</f>
        <v>0.41592000000000001</v>
      </c>
      <c r="IX7" s="7">
        <f>IF(OR('Z-scores'!IM7&gt;2,'Z-scores'!IM7&lt;-2),"",'Z-scores'!IM7)</f>
        <v>0.12478</v>
      </c>
      <c r="IY7" s="7">
        <f>IF(OR('Z-scores'!IN7&gt;2,'Z-scores'!IN7&lt;-2),"",'Z-scores'!IN7)</f>
        <v>-0.25486999999999999</v>
      </c>
      <c r="IZ7" s="7">
        <f>IF(OR('Z-scores'!IO7&gt;2,'Z-scores'!IO7&lt;-2),"",'Z-scores'!IO7)</f>
        <v>-0.23425000000000001</v>
      </c>
      <c r="JA7" s="7">
        <f>IF(OR('Z-scores'!IP7&gt;2,'Z-scores'!IP7&lt;-2),"",'Z-scores'!IP7)</f>
        <v>-0.53025999999999995</v>
      </c>
      <c r="JB7" s="7">
        <f>IF(OR('Z-scores'!IQ7&gt;2,'Z-scores'!IQ7&lt;-2),"",'Z-scores'!IQ7)</f>
        <v>-0.48555999999999999</v>
      </c>
      <c r="JC7" s="7">
        <f>IF(OR('Z-scores'!IR7&gt;2,'Z-scores'!IR7&lt;-2),"",'Z-scores'!IR7)</f>
        <v>-0.45606999999999998</v>
      </c>
      <c r="JD7" s="7">
        <f>IF(OR('Z-scores'!IS7&gt;2,'Z-scores'!IS7&lt;-2),"",'Z-scores'!IS7)</f>
        <v>-5.0340000000000003E-2</v>
      </c>
      <c r="JE7" s="7">
        <f>IF(OR('Z-scores'!IT7&gt;2,'Z-scores'!IT7&lt;-2),"",'Z-scores'!IT7)</f>
        <v>-6.6299999999999996E-3</v>
      </c>
      <c r="JF7" s="7">
        <f>IF(OR('Z-scores'!IU7&gt;2,'Z-scores'!IU7&lt;-2),"",'Z-scores'!IU7)</f>
        <v>-8.9660000000000004E-2</v>
      </c>
      <c r="JG7" s="7">
        <f>IF(OR('Z-scores'!IV7&gt;2,'Z-scores'!IV7&lt;-2),"",'Z-scores'!IV7)</f>
        <v>-0.19818</v>
      </c>
      <c r="JH7" s="7">
        <f>IF(OR('Z-scores'!IW7&gt;2,'Z-scores'!IW7&lt;-2),"",'Z-scores'!IW7)</f>
        <v>-0.20751</v>
      </c>
      <c r="JI7" s="7">
        <f>IF(OR('Z-scores'!IX7&gt;2,'Z-scores'!IX7&lt;-2),"",'Z-scores'!IX7)</f>
        <v>-0.39840999999999999</v>
      </c>
      <c r="JJ7" s="7">
        <f>IF(OR('Z-scores'!IY7&gt;2,'Z-scores'!IY7&lt;-2),"",'Z-scores'!IY7)</f>
        <v>-0.44780999999999999</v>
      </c>
      <c r="JK7" s="7">
        <f>IF(OR('Z-scores'!IZ7&gt;2,'Z-scores'!IZ7&lt;-2),"",'Z-scores'!IZ7)</f>
        <v>0.26132</v>
      </c>
      <c r="JL7" s="7">
        <f>IF(OR('Z-scores'!JA7&gt;2,'Z-scores'!JA7&lt;-2),"",'Z-scores'!JA7)</f>
        <v>-0.36469000000000001</v>
      </c>
      <c r="JM7" s="7">
        <f>IF(OR('Z-scores'!JB7&gt;2,'Z-scores'!JB7&lt;-2),"",'Z-scores'!JB7)</f>
        <v>-0.92062999999999995</v>
      </c>
      <c r="JN7" s="7">
        <f>IF(OR('Z-scores'!JC7&gt;2,'Z-scores'!JC7&lt;-2),"",'Z-scores'!JC7)</f>
        <v>-0.86970999999999998</v>
      </c>
      <c r="JO7" s="7">
        <f>IF(OR('Z-scores'!JD7&gt;2,'Z-scores'!JD7&lt;-2),"",'Z-scores'!JD7)</f>
        <v>-0.56528</v>
      </c>
      <c r="JP7" s="7">
        <f>IF(OR('Z-scores'!JE7&gt;2,'Z-scores'!JE7&lt;-2),"",'Z-scores'!JE7)</f>
        <v>-0.70125000000000004</v>
      </c>
      <c r="JQ7" s="7">
        <f>IF(OR('Z-scores'!JF7&gt;2,'Z-scores'!JF7&lt;-2),"",'Z-scores'!JF7)</f>
        <v>-0.78580000000000005</v>
      </c>
      <c r="JR7" s="7">
        <f>IF(OR('Z-scores'!JG7&gt;2,'Z-scores'!JG7&lt;-2),"",'Z-scores'!JG7)</f>
        <v>-0.73880000000000001</v>
      </c>
      <c r="JS7" s="7">
        <f>IF(OR('Z-scores'!JH7&gt;2,'Z-scores'!JH7&lt;-2),"",'Z-scores'!JH7)</f>
        <v>-0.29460999999999998</v>
      </c>
      <c r="JT7" s="7">
        <f>IF(OR('Z-scores'!JI7&gt;2,'Z-scores'!JI7&lt;-2),"",'Z-scores'!JI7)</f>
        <v>0.12794</v>
      </c>
      <c r="JU7" s="7">
        <f>IF(OR('Z-scores'!JJ7&gt;2,'Z-scores'!JJ7&lt;-2),"",'Z-scores'!JJ7)</f>
        <v>-0.64237</v>
      </c>
      <c r="JV7" s="7">
        <f>IF(OR('Z-scores'!JK7&gt;2,'Z-scores'!JK7&lt;-2),"",'Z-scores'!JK7)</f>
        <v>-0.2427</v>
      </c>
      <c r="JW7" s="7">
        <f>IF(OR('Z-scores'!JL7&gt;2,'Z-scores'!JL7&lt;-2),"",'Z-scores'!JL7)</f>
        <v>-0.49948999999999999</v>
      </c>
      <c r="JX7" s="7">
        <f>IF(OR('Z-scores'!JM7&gt;2,'Z-scores'!JM7&lt;-2),"",'Z-scores'!JM7)</f>
        <v>-0.38945000000000002</v>
      </c>
      <c r="JY7" s="7">
        <f>IF(OR('Z-scores'!JN7&gt;2,'Z-scores'!JN7&lt;-2),"",'Z-scores'!JN7)</f>
        <v>0.37883</v>
      </c>
      <c r="JZ7" s="7">
        <f>IF(OR('Z-scores'!JO7&gt;2,'Z-scores'!JO7&lt;-2),"",'Z-scores'!JO7)</f>
        <v>-0.19939999999999999</v>
      </c>
      <c r="KA7" s="7">
        <f>IF(OR('Z-scores'!JP7&gt;2,'Z-scores'!JP7&lt;-2),"",'Z-scores'!JP7)</f>
        <v>0.4476</v>
      </c>
      <c r="KB7" s="7">
        <f>IF(OR('Z-scores'!JQ7&gt;2,'Z-scores'!JQ7&lt;-2),"",'Z-scores'!JQ7)</f>
        <v>1.0079800000000001</v>
      </c>
      <c r="KC7" s="7">
        <f>IF(OR('Z-scores'!JR7&gt;2,'Z-scores'!JR7&lt;-2),"",'Z-scores'!JR7)</f>
        <v>-0.53885000000000005</v>
      </c>
      <c r="KD7" s="7">
        <f>IF(OR('Z-scores'!JS7&gt;2,'Z-scores'!JS7&lt;-2),"",'Z-scores'!JS7)</f>
        <v>-0.35165999999999997</v>
      </c>
      <c r="KE7" s="7">
        <f>IF(OR('Z-scores'!JT7&gt;2,'Z-scores'!JT7&lt;-2),"",'Z-scores'!JT7)</f>
        <v>-0.38915</v>
      </c>
      <c r="KF7" s="7">
        <f>IF(OR('Z-scores'!JU7&gt;2,'Z-scores'!JU7&lt;-2),"",'Z-scores'!JU7)</f>
        <v>-0.54176000000000002</v>
      </c>
      <c r="KG7" s="7">
        <f>IF(OR('Z-scores'!JV7&gt;2,'Z-scores'!JV7&lt;-2),"",'Z-scores'!JV7)</f>
        <v>-5.8189999999999999E-2</v>
      </c>
      <c r="KH7" s="7">
        <f>IF(OR('Z-scores'!JW7&gt;2,'Z-scores'!JW7&lt;-2),"",'Z-scores'!JW7)</f>
        <v>-0.40798000000000001</v>
      </c>
      <c r="KI7" s="7">
        <f>IF(OR('Z-scores'!JX7&gt;2,'Z-scores'!JX7&lt;-2),"",'Z-scores'!JX7)</f>
        <v>-0.50546000000000002</v>
      </c>
      <c r="KJ7" s="7">
        <f>IF(OR('Z-scores'!JY7&gt;2,'Z-scores'!JY7&lt;-2),"",'Z-scores'!JY7)</f>
        <v>-0.58853</v>
      </c>
      <c r="KK7" s="7">
        <f>IF(OR('Z-scores'!JZ7&gt;2,'Z-scores'!JZ7&lt;-2),"",'Z-scores'!JZ7)</f>
        <v>0.11744</v>
      </c>
      <c r="KL7" s="7">
        <f>IF(OR('Z-scores'!KA7&gt;2,'Z-scores'!KA7&lt;-2),"",'Z-scores'!KA7)</f>
        <v>-0.70482999999999996</v>
      </c>
      <c r="KM7" s="7">
        <f>IF(OR('Z-scores'!KB7&gt;2,'Z-scores'!KB7&lt;-2),"",'Z-scores'!KB7)</f>
        <v>0.51053000000000004</v>
      </c>
      <c r="KN7" s="7">
        <f>IF(OR('Z-scores'!KC7&gt;2,'Z-scores'!KC7&lt;-2),"",'Z-scores'!KC7)</f>
        <v>-0.64739000000000002</v>
      </c>
      <c r="KO7" s="7">
        <f>IF(OR('Z-scores'!KD7&gt;2,'Z-scores'!KD7&lt;-2),"",'Z-scores'!KD7)</f>
        <v>-0.48598000000000002</v>
      </c>
      <c r="KP7" s="7">
        <f>IF(OR('Z-scores'!KE7&gt;2,'Z-scores'!KE7&lt;-2),"",'Z-scores'!KE7)</f>
        <v>-0.48937999999999998</v>
      </c>
      <c r="KQ7" s="7">
        <f>IF(OR('Z-scores'!KF7&gt;2,'Z-scores'!KF7&lt;-2),"",'Z-scores'!KF7)</f>
        <v>-0.69852000000000003</v>
      </c>
      <c r="KR7" s="7">
        <f>IF(OR('Z-scores'!KG7&gt;2,'Z-scores'!KG7&lt;-2),"",'Z-scores'!KG7)</f>
        <v>-0.59836</v>
      </c>
      <c r="KS7" s="7">
        <f>IF(OR('Z-scores'!KH7&gt;2,'Z-scores'!KH7&lt;-2),"",'Z-scores'!KH7)</f>
        <v>-0.24254000000000001</v>
      </c>
      <c r="KT7" s="7">
        <f>IF(OR('Z-scores'!KI7&gt;2,'Z-scores'!KI7&lt;-2),"",'Z-scores'!KI7)</f>
        <v>-0.44269999999999998</v>
      </c>
      <c r="KU7" s="7">
        <f>IF(OR('Z-scores'!KJ7&gt;2,'Z-scores'!KJ7&lt;-2),"",'Z-scores'!KJ7)</f>
        <v>-0.64870000000000005</v>
      </c>
      <c r="KV7" s="7">
        <f>IF(OR('Z-scores'!KK7&gt;2,'Z-scores'!KK7&lt;-2),"",'Z-scores'!KK7)</f>
        <v>-0.50334999999999996</v>
      </c>
      <c r="KW7" s="7">
        <f>IF(OR('Z-scores'!KL7&gt;2,'Z-scores'!KL7&lt;-2),"",'Z-scores'!KL7)</f>
        <v>-0.54437000000000002</v>
      </c>
      <c r="KX7" s="7">
        <f>IF(OR('Z-scores'!KM7&gt;2,'Z-scores'!KM7&lt;-2),"",'Z-scores'!KM7)</f>
        <v>-0.63549999999999995</v>
      </c>
      <c r="KY7" s="7">
        <f>IF(OR('Z-scores'!KN7&gt;2,'Z-scores'!KN7&lt;-2),"",'Z-scores'!KN7)</f>
        <v>-0.84863999999999995</v>
      </c>
      <c r="KZ7" s="7">
        <f>IF(OR('Z-scores'!KO7&gt;2,'Z-scores'!KO7&lt;-2),"",'Z-scores'!KO7)</f>
        <v>-0.56032000000000004</v>
      </c>
      <c r="LA7" s="7">
        <f>IF(OR('Z-scores'!KP7&gt;2,'Z-scores'!KP7&lt;-2),"",'Z-scores'!KP7)</f>
        <v>0.129</v>
      </c>
      <c r="LB7" s="7">
        <f>IF(OR('Z-scores'!KQ7&gt;2,'Z-scores'!KQ7&lt;-2),"",'Z-scores'!KQ7)</f>
        <v>-0.54461000000000004</v>
      </c>
      <c r="LC7" s="7">
        <f>IF(OR('Z-scores'!KR7&gt;2,'Z-scores'!KR7&lt;-2),"",'Z-scores'!KR7)</f>
        <v>-0.64222999999999997</v>
      </c>
      <c r="LD7" s="7">
        <f>IF(OR('Z-scores'!KS7&gt;2,'Z-scores'!KS7&lt;-2),"",'Z-scores'!KS7)</f>
        <v>-0.24460999999999999</v>
      </c>
      <c r="LE7" s="7">
        <f>IF(OR('Z-scores'!KT7&gt;2,'Z-scores'!KT7&lt;-2),"",'Z-scores'!KT7)</f>
        <v>-0.59802999999999995</v>
      </c>
      <c r="LF7" s="7">
        <f>IF(OR('Z-scores'!KU7&gt;2,'Z-scores'!KU7&lt;-2),"",'Z-scores'!KU7)</f>
        <v>-0.80040999999999995</v>
      </c>
      <c r="LG7" s="7">
        <f>IF(OR('Z-scores'!KV7&gt;2,'Z-scores'!KV7&lt;-2),"",'Z-scores'!KV7)</f>
        <v>-0.58918999999999999</v>
      </c>
      <c r="LH7" s="7">
        <f>IF(OR('Z-scores'!KW7&gt;2,'Z-scores'!KW7&lt;-2),"",'Z-scores'!KW7)</f>
        <v>-0.47811999999999999</v>
      </c>
      <c r="LI7" s="7">
        <f>IF(OR('Z-scores'!KX7&gt;2,'Z-scores'!KX7&lt;-2),"",'Z-scores'!KX7)</f>
        <v>-0.73319000000000001</v>
      </c>
      <c r="LJ7" s="7">
        <f>IF(OR('Z-scores'!KY7&gt;2,'Z-scores'!KY7&lt;-2),"",'Z-scores'!KY7)</f>
        <v>-0.29593999999999998</v>
      </c>
      <c r="LK7" s="7">
        <f>IF(OR('Z-scores'!KZ7&gt;2,'Z-scores'!KZ7&lt;-2),"",'Z-scores'!KZ7)</f>
        <v>-0.40373999999999999</v>
      </c>
      <c r="LL7" s="7">
        <f>IF(OR('Z-scores'!LA7&gt;2,'Z-scores'!LA7&lt;-2),"",'Z-scores'!LA7)</f>
        <v>-0.38605</v>
      </c>
      <c r="LM7" s="7">
        <f>IF(OR('Z-scores'!LB7&gt;2,'Z-scores'!LB7&lt;-2),"",'Z-scores'!LB7)</f>
        <v>-0.25918999999999998</v>
      </c>
      <c r="LN7" s="7">
        <f>IF(OR('Z-scores'!LC7&gt;2,'Z-scores'!LC7&lt;-2),"",'Z-scores'!LC7)</f>
        <v>-0.26021</v>
      </c>
      <c r="LO7" s="7">
        <f>IF(OR('Z-scores'!LD7&gt;2,'Z-scores'!LD7&lt;-2),"",'Z-scores'!LD7)</f>
        <v>-0.75892000000000004</v>
      </c>
      <c r="LP7" s="7">
        <f>IF(OR('Z-scores'!LE7&gt;2,'Z-scores'!LE7&lt;-2),"",'Z-scores'!LE7)</f>
        <v>-0.65949999999999998</v>
      </c>
      <c r="LQ7" s="7">
        <f>IF(OR('Z-scores'!LF7&gt;2,'Z-scores'!LF7&lt;-2),"",'Z-scores'!LF7)</f>
        <v>-0.39335999999999999</v>
      </c>
      <c r="LR7" s="7">
        <f>IF(OR('Z-scores'!LG7&gt;2,'Z-scores'!LG7&lt;-2),"",'Z-scores'!LG7)</f>
        <v>1.4034</v>
      </c>
      <c r="LS7" s="7">
        <f>IF(OR('Z-scores'!LH7&gt;2,'Z-scores'!LH7&lt;-2),"",'Z-scores'!LH7)</f>
        <v>-0.55396999999999996</v>
      </c>
      <c r="LT7" s="7">
        <f>IF(OR('Z-scores'!LI7&gt;2,'Z-scores'!LI7&lt;-2),"",'Z-scores'!LI7)</f>
        <v>-0.55971000000000004</v>
      </c>
      <c r="LU7" s="7">
        <f>IF(OR('Z-scores'!LJ7&gt;2,'Z-scores'!LJ7&lt;-2),"",'Z-scores'!LJ7)</f>
        <v>-0.54020000000000001</v>
      </c>
      <c r="LV7" s="7">
        <f>IF(OR('Z-scores'!LK7&gt;2,'Z-scores'!LK7&lt;-2),"",'Z-scores'!LK7)</f>
        <v>-0.52776999999999996</v>
      </c>
      <c r="LW7" s="7">
        <f>IF(OR('Z-scores'!LL7&gt;2,'Z-scores'!LL7&lt;-2),"",'Z-scores'!LL7)</f>
        <v>-0.67174</v>
      </c>
      <c r="LX7" s="7">
        <f>IF(OR('Z-scores'!LM7&gt;2,'Z-scores'!LM7&lt;-2),"",'Z-scores'!LM7)</f>
        <v>-0.63856999999999997</v>
      </c>
      <c r="LY7" s="7">
        <f>IF(OR('Z-scores'!LN7&gt;2,'Z-scores'!LN7&lt;-2),"",'Z-scores'!LN7)</f>
        <v>-0.14538999999999999</v>
      </c>
      <c r="LZ7" s="7">
        <f>IF(OR('Z-scores'!LO7&gt;2,'Z-scores'!LO7&lt;-2),"",'Z-scores'!LO7)</f>
        <v>-0.65429000000000004</v>
      </c>
      <c r="MA7" s="7">
        <f>IF(OR('Z-scores'!LP7&gt;2,'Z-scores'!LP7&lt;-2),"",'Z-scores'!LP7)</f>
        <v>-0.46106999999999998</v>
      </c>
      <c r="MB7" s="7">
        <f>IF(OR('Z-scores'!LQ7&gt;2,'Z-scores'!LQ7&lt;-2),"",'Z-scores'!LQ7)</f>
        <v>-0.23435</v>
      </c>
      <c r="MC7" s="7">
        <f>IF(OR('Z-scores'!LR7&gt;2,'Z-scores'!LR7&lt;-2),"",'Z-scores'!LR7)</f>
        <v>-0.42907000000000001</v>
      </c>
      <c r="MD7" s="7">
        <f>IF(OR('Z-scores'!LS7&gt;2,'Z-scores'!LS7&lt;-2),"",'Z-scores'!LS7)</f>
        <v>-0.95567999999999997</v>
      </c>
      <c r="ME7" s="7">
        <f>IF(OR('Z-scores'!LT7&gt;2,'Z-scores'!LT7&lt;-2),"",'Z-scores'!LT7)</f>
        <v>-0.57686000000000004</v>
      </c>
      <c r="MF7" s="7">
        <f>IF(OR('Z-scores'!LU7&gt;2,'Z-scores'!LU7&lt;-2),"",'Z-scores'!LU7)</f>
        <v>-0.64144999999999996</v>
      </c>
      <c r="MG7" s="7">
        <f>IF(OR('Z-scores'!LV7&gt;2,'Z-scores'!LV7&lt;-2),"",'Z-scores'!LV7)</f>
        <v>-0.24648</v>
      </c>
      <c r="MH7" s="7">
        <f>IF(OR('Z-scores'!LW7&gt;2,'Z-scores'!LW7&lt;-2),"",'Z-scores'!LW7)</f>
        <v>-0.68635999999999997</v>
      </c>
      <c r="MI7" s="7">
        <f>IF(OR('Z-scores'!LX7&gt;2,'Z-scores'!LX7&lt;-2),"",'Z-scores'!LX7)</f>
        <v>-0.24254000000000001</v>
      </c>
      <c r="MJ7" s="7">
        <f>IF(OR('Z-scores'!LY7&gt;2,'Z-scores'!LY7&lt;-2),"",'Z-scores'!LY7)</f>
        <v>-0.63666</v>
      </c>
      <c r="MK7" s="7">
        <f>IF(OR('Z-scores'!LZ7&gt;2,'Z-scores'!LZ7&lt;-2),"",'Z-scores'!LZ7)</f>
        <v>-0.50775999999999999</v>
      </c>
      <c r="ML7" s="7">
        <f>IF(OR('Z-scores'!MA7&gt;2,'Z-scores'!MA7&lt;-2),"",'Z-scores'!MA7)</f>
        <v>0.47950999999999999</v>
      </c>
      <c r="MM7" s="7">
        <f>IF(OR('Z-scores'!MB7&gt;2,'Z-scores'!MB7&lt;-2),"",'Z-scores'!MB7)</f>
        <v>-0.24254000000000001</v>
      </c>
      <c r="MN7" s="7">
        <f>IF(OR('Z-scores'!MC7&gt;2,'Z-scores'!MC7&lt;-2),"",'Z-scores'!MC7)</f>
        <v>-0.25640000000000002</v>
      </c>
      <c r="MO7" s="7">
        <f>IF(OR('Z-scores'!MD7&gt;2,'Z-scores'!MD7&lt;-2),"",'Z-scores'!MD7)</f>
        <v>-0.19414000000000001</v>
      </c>
      <c r="MP7" s="7">
        <f>IF(OR('Z-scores'!ME7&gt;2,'Z-scores'!ME7&lt;-2),"",'Z-scores'!ME7)</f>
        <v>-0.25263000000000002</v>
      </c>
      <c r="MQ7" s="7">
        <f>IF(OR('Z-scores'!MF7&gt;2,'Z-scores'!MF7&lt;-2),"",'Z-scores'!MF7)</f>
        <v>-1.1152599999999999</v>
      </c>
      <c r="MR7" s="7">
        <f>IF(OR('Z-scores'!MG7&gt;2,'Z-scores'!MG7&lt;-2),"",'Z-scores'!MG7)</f>
        <v>-0.49658999999999998</v>
      </c>
      <c r="MS7" s="7">
        <f>IF(OR('Z-scores'!MH7&gt;2,'Z-scores'!MH7&lt;-2),"",'Z-scores'!MH7)</f>
        <v>-0.67176000000000002</v>
      </c>
      <c r="MT7" s="7">
        <f>IF(OR('Z-scores'!MI7&gt;2,'Z-scores'!MI7&lt;-2),"",'Z-scores'!MI7)</f>
        <v>-0.68979999999999997</v>
      </c>
      <c r="MU7" s="7">
        <f>IF(OR('Z-scores'!MJ7&gt;2,'Z-scores'!MJ7&lt;-2),"",'Z-scores'!MJ7)</f>
        <v>-0.45701999999999998</v>
      </c>
      <c r="MV7" s="7">
        <f>IF(OR('Z-scores'!MK7&gt;2,'Z-scores'!MK7&lt;-2),"",'Z-scores'!MK7)</f>
        <v>-0.24254000000000001</v>
      </c>
      <c r="MW7" s="7">
        <f>IF(OR('Z-scores'!ML7&gt;2,'Z-scores'!ML7&lt;-2),"",'Z-scores'!ML7)</f>
        <v>-0.82821</v>
      </c>
      <c r="MX7" s="7">
        <f>IF(OR('Z-scores'!MM7&gt;2,'Z-scores'!MM7&lt;-2),"",'Z-scores'!MM7)</f>
        <v>-0.59755999999999998</v>
      </c>
      <c r="MY7" s="7">
        <f>IF(OR('Z-scores'!MN7&gt;2,'Z-scores'!MN7&lt;-2),"",'Z-scores'!MN7)</f>
        <v>-0.32042999999999999</v>
      </c>
      <c r="MZ7" s="7">
        <f>IF(OR('Z-scores'!MO7&gt;2,'Z-scores'!MO7&lt;-2),"",'Z-scores'!MO7)</f>
        <v>-0.73453000000000002</v>
      </c>
      <c r="NA7" s="7">
        <f>IF(OR('Z-scores'!MP7&gt;2,'Z-scores'!MP7&lt;-2),"",'Z-scores'!MP7)</f>
        <v>-0.71950000000000003</v>
      </c>
      <c r="NB7" s="7">
        <f>IF(OR('Z-scores'!MQ7&gt;2,'Z-scores'!MQ7&lt;-2),"",'Z-scores'!MQ7)</f>
        <v>6.8949999999999997E-2</v>
      </c>
      <c r="NC7" s="7">
        <f>IF(OR('Z-scores'!MR7&gt;2,'Z-scores'!MR7&lt;-2),"",'Z-scores'!MR7)</f>
        <v>-0.56635999999999997</v>
      </c>
      <c r="ND7" s="7">
        <f>IF(OR('Z-scores'!MS7&gt;2,'Z-scores'!MS7&lt;-2),"",'Z-scores'!MS7)</f>
        <v>-0.77964</v>
      </c>
      <c r="NE7" s="7">
        <f>IF(OR('Z-scores'!MT7&gt;2,'Z-scores'!MT7&lt;-2),"",'Z-scores'!MT7)</f>
        <v>-0.72697999999999996</v>
      </c>
      <c r="NF7" s="7">
        <f>IF(OR('Z-scores'!MU7&gt;2,'Z-scores'!MU7&lt;-2),"",'Z-scores'!MU7)</f>
        <v>-0.63617000000000001</v>
      </c>
      <c r="NG7" s="7">
        <f>IF(OR('Z-scores'!MV7&gt;2,'Z-scores'!MV7&lt;-2),"",'Z-scores'!MV7)</f>
        <v>-0.51017999999999997</v>
      </c>
      <c r="NH7" s="7">
        <f>IF(OR('Z-scores'!MW7&gt;2,'Z-scores'!MW7&lt;-2),"",'Z-scores'!MW7)</f>
        <v>0.44423000000000001</v>
      </c>
      <c r="NI7" s="7">
        <f>IF(OR('Z-scores'!MX7&gt;2,'Z-scores'!MX7&lt;-2),"",'Z-scores'!MX7)</f>
        <v>0.11124000000000001</v>
      </c>
      <c r="NJ7" s="7">
        <f>IF(OR('Z-scores'!MY7&gt;2,'Z-scores'!MY7&lt;-2),"",'Z-scores'!MY7)</f>
        <v>-0.61599000000000004</v>
      </c>
      <c r="NK7" s="7">
        <f>IF(OR('Z-scores'!MZ7&gt;2,'Z-scores'!MZ7&lt;-2),"",'Z-scores'!MZ7)</f>
        <v>-0.58809999999999996</v>
      </c>
      <c r="NL7" s="7">
        <f>IF(OR('Z-scores'!NA7&gt;2,'Z-scores'!NA7&lt;-2),"",'Z-scores'!NA7)</f>
        <v>-0.58479999999999999</v>
      </c>
      <c r="NM7" s="7">
        <f>IF(OR('Z-scores'!NB7&gt;2,'Z-scores'!NB7&lt;-2),"",'Z-scores'!NB7)</f>
        <v>-0.78317000000000003</v>
      </c>
      <c r="NN7" s="7">
        <f>IF(OR('Z-scores'!NC7&gt;2,'Z-scores'!NC7&lt;-2),"",'Z-scores'!NC7)</f>
        <v>-1.1523000000000001</v>
      </c>
      <c r="NO7" s="7">
        <f>IF(OR('Z-scores'!ND7&gt;2,'Z-scores'!ND7&lt;-2),"",'Z-scores'!ND7)</f>
        <v>-0.96736999999999995</v>
      </c>
      <c r="NP7" s="7">
        <f>IF(OR('Z-scores'!NE7&gt;2,'Z-scores'!NE7&lt;-2),"",'Z-scores'!NE7)</f>
        <v>-0.65998000000000001</v>
      </c>
      <c r="NQ7" s="7">
        <f>IF(OR('Z-scores'!NF7&gt;2,'Z-scores'!NF7&lt;-2),"",'Z-scores'!NF7)</f>
        <v>-0.39045000000000002</v>
      </c>
      <c r="NR7" s="7">
        <f>IF(OR('Z-scores'!NG7&gt;2,'Z-scores'!NG7&lt;-2),"",'Z-scores'!NG7)</f>
        <v>-0.78159999999999996</v>
      </c>
      <c r="NS7" s="7">
        <f>IF(OR('Z-scores'!NH7&gt;2,'Z-scores'!NH7&lt;-2),"",'Z-scores'!NH7)</f>
        <v>-0.59792999999999996</v>
      </c>
      <c r="NT7" s="7">
        <f>IF(OR('Z-scores'!NI7&gt;2,'Z-scores'!NI7&lt;-2),"",'Z-scores'!NI7)</f>
        <v>-0.62021999999999999</v>
      </c>
      <c r="NU7" s="7">
        <f>IF(OR('Z-scores'!NJ7&gt;2,'Z-scores'!NJ7&lt;-2),"",'Z-scores'!NJ7)</f>
        <v>-0.54605000000000004</v>
      </c>
      <c r="NV7" s="7">
        <f>IF(OR('Z-scores'!NK7&gt;2,'Z-scores'!NK7&lt;-2),"",'Z-scores'!NK7)</f>
        <v>-0.64342999999999995</v>
      </c>
      <c r="NW7" s="7">
        <f>IF(OR('Z-scores'!NL7&gt;2,'Z-scores'!NL7&lt;-2),"",'Z-scores'!NL7)</f>
        <v>-0.93367</v>
      </c>
      <c r="NX7" s="7">
        <f>IF(OR('Z-scores'!NM7&gt;2,'Z-scores'!NM7&lt;-2),"",'Z-scores'!NM7)</f>
        <v>-0.78417999999999999</v>
      </c>
      <c r="NY7" s="7">
        <f>IF(OR('Z-scores'!NN7&gt;2,'Z-scores'!NN7&lt;-2),"",'Z-scores'!NN7)</f>
        <v>-0.81835000000000002</v>
      </c>
      <c r="NZ7" s="7">
        <f>IF(OR('Z-scores'!NO7&gt;2,'Z-scores'!NO7&lt;-2),"",'Z-scores'!NO7)</f>
        <v>-0.82840000000000003</v>
      </c>
      <c r="OA7" s="7">
        <f>IF(OR('Z-scores'!NP7&gt;2,'Z-scores'!NP7&lt;-2),"",'Z-scores'!NP7)</f>
        <v>-0.77644999999999997</v>
      </c>
      <c r="OB7" s="7">
        <f>IF(OR('Z-scores'!NQ7&gt;2,'Z-scores'!NQ7&lt;-2),"",'Z-scores'!NQ7)</f>
        <v>-0.91903999999999997</v>
      </c>
      <c r="OC7" s="7">
        <f>IF(OR('Z-scores'!NR7&gt;2,'Z-scores'!NR7&lt;-2),"",'Z-scores'!NR7)</f>
        <v>-0.84567999999999999</v>
      </c>
      <c r="OD7" s="7">
        <f>IF(OR('Z-scores'!NS7&gt;2,'Z-scores'!NS7&lt;-2),"",'Z-scores'!NS7)</f>
        <v>-0.77163000000000004</v>
      </c>
      <c r="OE7" s="7">
        <f>IF(OR('Z-scores'!NT7&gt;2,'Z-scores'!NT7&lt;-2),"",'Z-scores'!NT7)</f>
        <v>-0.65146000000000004</v>
      </c>
      <c r="OF7" s="7">
        <f>IF(OR('Z-scores'!NU7&gt;2,'Z-scores'!NU7&lt;-2),"",'Z-scores'!NU7)</f>
        <v>-0.84775999999999996</v>
      </c>
      <c r="OG7" s="7">
        <f>IF(OR('Z-scores'!NV7&gt;2,'Z-scores'!NV7&lt;-2),"",'Z-scores'!NV7)</f>
        <v>-0.61431000000000002</v>
      </c>
      <c r="OH7" s="7">
        <f>IF(OR('Z-scores'!NW7&gt;2,'Z-scores'!NW7&lt;-2),"",'Z-scores'!NW7)</f>
        <v>-0.71528999999999998</v>
      </c>
      <c r="OI7" s="7">
        <f>IF(OR('Z-scores'!NX7&gt;2,'Z-scores'!NX7&lt;-2),"",'Z-scores'!NX7)</f>
        <v>-0.55103000000000002</v>
      </c>
      <c r="OJ7" s="7">
        <f>IF(OR('Z-scores'!NY7&gt;2,'Z-scores'!NY7&lt;-2),"",'Z-scores'!NY7)</f>
        <v>-0.74787999999999999</v>
      </c>
      <c r="OK7" s="7">
        <f>IF(OR('Z-scores'!NZ7&gt;2,'Z-scores'!NZ7&lt;-2),"",'Z-scores'!NZ7)</f>
        <v>-0.72099999999999997</v>
      </c>
      <c r="OL7" s="7">
        <f>IF(OR('Z-scores'!OA7&gt;2,'Z-scores'!OA7&lt;-2),"",'Z-scores'!OA7)</f>
        <v>-0.73426000000000002</v>
      </c>
      <c r="OM7" s="7">
        <f>IF(OR('Z-scores'!OB7&gt;2,'Z-scores'!OB7&lt;-2),"",'Z-scores'!OB7)</f>
        <v>-0.49785000000000001</v>
      </c>
      <c r="ON7" s="7">
        <f>IF(OR('Z-scores'!OC7&gt;2,'Z-scores'!OC7&lt;-2),"",'Z-scores'!OC7)</f>
        <v>-0.51565000000000005</v>
      </c>
      <c r="OO7" s="7">
        <f>IF(OR('Z-scores'!OD7&gt;2,'Z-scores'!OD7&lt;-2),"",'Z-scores'!OD7)</f>
        <v>-0.48436000000000001</v>
      </c>
      <c r="OP7" s="7">
        <f>IF(OR('Z-scores'!OE7&gt;2,'Z-scores'!OE7&lt;-2),"",'Z-scores'!OE7)</f>
        <v>-0.59352000000000005</v>
      </c>
      <c r="OQ7" s="7">
        <f>IF(OR('Z-scores'!OF7&gt;2,'Z-scores'!OF7&lt;-2),"",'Z-scores'!OF7)</f>
        <v>-0.95264000000000004</v>
      </c>
      <c r="OR7" s="7">
        <f>IF(OR('Z-scores'!OG7&gt;2,'Z-scores'!OG7&lt;-2),"",'Z-scores'!OG7)</f>
        <v>-0.28908</v>
      </c>
      <c r="OS7" s="7">
        <f>IF(OR('Z-scores'!OH7&gt;2,'Z-scores'!OH7&lt;-2),"",'Z-scores'!OH7)</f>
        <v>-0.52302999999999999</v>
      </c>
      <c r="OT7" s="7">
        <f>IF(OR('Z-scores'!OI7&gt;2,'Z-scores'!OI7&lt;-2),"",'Z-scores'!OI7)</f>
        <v>-0.61724999999999997</v>
      </c>
      <c r="OU7" s="7">
        <f>IF(OR('Z-scores'!OJ7&gt;2,'Z-scores'!OJ7&lt;-2),"",'Z-scores'!OJ7)</f>
        <v>-0.75351000000000001</v>
      </c>
      <c r="OV7" s="7">
        <f>IF(OR('Z-scores'!OK7&gt;2,'Z-scores'!OK7&lt;-2),"",'Z-scores'!OK7)</f>
        <v>-0.39140000000000003</v>
      </c>
      <c r="OW7" s="7">
        <f>IF(OR('Z-scores'!OL7&gt;2,'Z-scores'!OL7&lt;-2),"",'Z-scores'!OL7)</f>
        <v>-0.70079999999999998</v>
      </c>
      <c r="OX7" s="7">
        <f>IF(OR('Z-scores'!OM7&gt;2,'Z-scores'!OM7&lt;-2),"",'Z-scores'!OM7)</f>
        <v>-0.58337000000000006</v>
      </c>
      <c r="OY7" s="7">
        <f>IF(OR('Z-scores'!ON7&gt;2,'Z-scores'!ON7&lt;-2),"",'Z-scores'!ON7)</f>
        <v>-0.38231999999999999</v>
      </c>
      <c r="OZ7" s="7">
        <f>IF(OR('Z-scores'!OO7&gt;2,'Z-scores'!OO7&lt;-2),"",'Z-scores'!OO7)</f>
        <v>-0.26956999999999998</v>
      </c>
      <c r="PA7" s="7">
        <f>IF(OR('Z-scores'!OP7&gt;2,'Z-scores'!OP7&lt;-2),"",'Z-scores'!OP7)</f>
        <v>-0.24254000000000001</v>
      </c>
      <c r="PB7" s="7">
        <f>IF(OR('Z-scores'!OQ7&gt;2,'Z-scores'!OQ7&lt;-2),"",'Z-scores'!OQ7)</f>
        <v>-8.1699999999999995E-2</v>
      </c>
      <c r="PC7" s="7">
        <f>IF(OR('Z-scores'!OR7&gt;2,'Z-scores'!OR7&lt;-2),"",'Z-scores'!OR7)</f>
        <v>-0.28201999999999999</v>
      </c>
      <c r="PD7" s="7">
        <f>IF(OR('Z-scores'!OS7&gt;2,'Z-scores'!OS7&lt;-2),"",'Z-scores'!OS7)</f>
        <v>0.45943000000000001</v>
      </c>
      <c r="PE7" s="7">
        <f>IF(OR('Z-scores'!OT7&gt;2,'Z-scores'!OT7&lt;-2),"",'Z-scores'!OT7)</f>
        <v>-0.42374000000000001</v>
      </c>
      <c r="PF7" s="7">
        <f>IF(OR('Z-scores'!OU7&gt;2,'Z-scores'!OU7&lt;-2),"",'Z-scores'!OU7)</f>
        <v>0.15723999999999999</v>
      </c>
      <c r="PG7" s="7">
        <f>IF(OR('Z-scores'!OV7&gt;2,'Z-scores'!OV7&lt;-2),"",'Z-scores'!OV7)</f>
        <v>0.40833999999999998</v>
      </c>
      <c r="PH7" s="7">
        <f>IF(OR('Z-scores'!OW7&gt;2,'Z-scores'!OW7&lt;-2),"",'Z-scores'!OW7)</f>
        <v>0.15758</v>
      </c>
      <c r="PI7" s="7">
        <f>IF(OR('Z-scores'!OX7&gt;2,'Z-scores'!OX7&lt;-2),"",'Z-scores'!OX7)</f>
        <v>-0.60087000000000002</v>
      </c>
      <c r="PJ7" s="7">
        <f>IF(OR('Z-scores'!OY7&gt;2,'Z-scores'!OY7&lt;-2),"",'Z-scores'!OY7)</f>
        <v>-0.48791000000000001</v>
      </c>
      <c r="PK7" s="7">
        <f>IF(OR('Z-scores'!OZ7&gt;2,'Z-scores'!OZ7&lt;-2),"",'Z-scores'!OZ7)</f>
        <v>-0.89993999999999996</v>
      </c>
      <c r="PL7" s="7">
        <f>IF(OR('Z-scores'!PA7&gt;2,'Z-scores'!PA7&lt;-2),"",'Z-scores'!PA7)</f>
        <v>-0.50905</v>
      </c>
      <c r="PM7" s="7">
        <f>IF(OR('Z-scores'!PB7&gt;2,'Z-scores'!PB7&lt;-2),"",'Z-scores'!PB7)</f>
        <v>-0.30325000000000002</v>
      </c>
      <c r="PN7" s="7">
        <f>IF(OR('Z-scores'!PC7&gt;2,'Z-scores'!PC7&lt;-2),"",'Z-scores'!PC7)</f>
        <v>-0.42587000000000003</v>
      </c>
      <c r="PO7" s="7">
        <f>IF(OR('Z-scores'!PD7&gt;2,'Z-scores'!PD7&lt;-2),"",'Z-scores'!PD7)</f>
        <v>-0.36709000000000003</v>
      </c>
      <c r="PP7" s="7">
        <f>IF(OR('Z-scores'!PE7&gt;2,'Z-scores'!PE7&lt;-2),"",'Z-scores'!PE7)</f>
        <v>-0.66535</v>
      </c>
      <c r="PQ7" s="7">
        <f>IF(OR('Z-scores'!PF7&gt;2,'Z-scores'!PF7&lt;-2),"",'Z-scores'!PF7)</f>
        <v>-0.20816000000000001</v>
      </c>
      <c r="PR7" s="7">
        <f>IF(OR('Z-scores'!PG7&gt;2,'Z-scores'!PG7&lt;-2),"",'Z-scores'!PG7)</f>
        <v>-0.71455999999999997</v>
      </c>
      <c r="PS7" s="7">
        <f>IF(OR('Z-scores'!PH7&gt;2,'Z-scores'!PH7&lt;-2),"",'Z-scores'!PH7)</f>
        <v>-0.72907</v>
      </c>
      <c r="PT7" s="7">
        <f>IF(OR('Z-scores'!PI7&gt;2,'Z-scores'!PI7&lt;-2),"",'Z-scores'!PI7)</f>
        <v>-0.77464</v>
      </c>
      <c r="PU7" s="7">
        <f>IF(OR('Z-scores'!PJ7&gt;2,'Z-scores'!PJ7&lt;-2),"",'Z-scores'!PJ7)</f>
        <v>-0.71955000000000002</v>
      </c>
      <c r="PV7" s="7">
        <f>IF(OR('Z-scores'!PK7&gt;2,'Z-scores'!PK7&lt;-2),"",'Z-scores'!PK7)</f>
        <v>-0.61373</v>
      </c>
      <c r="PW7" s="7">
        <f>IF(OR('Z-scores'!PL7&gt;2,'Z-scores'!PL7&lt;-2),"",'Z-scores'!PL7)</f>
        <v>-0.31169000000000002</v>
      </c>
      <c r="PX7" s="7">
        <f>IF(OR('Z-scores'!PM7&gt;2,'Z-scores'!PM7&lt;-2),"",'Z-scores'!PM7)</f>
        <v>-0.48699999999999999</v>
      </c>
      <c r="PY7" s="7">
        <f>IF(OR('Z-scores'!PN7&gt;2,'Z-scores'!PN7&lt;-2),"",'Z-scores'!PN7)</f>
        <v>-0.68459000000000003</v>
      </c>
      <c r="PZ7" s="7">
        <f>IF(OR('Z-scores'!PO7&gt;2,'Z-scores'!PO7&lt;-2),"",'Z-scores'!PO7)</f>
        <v>-6.6100000000000006E-2</v>
      </c>
      <c r="QA7" s="7">
        <f>IF(OR('Z-scores'!PP7&gt;2,'Z-scores'!PP7&lt;-2),"",'Z-scores'!PP7)</f>
        <v>-0.24254000000000001</v>
      </c>
      <c r="QB7" s="7">
        <f>IF(OR('Z-scores'!PQ7&gt;2,'Z-scores'!PQ7&lt;-2),"",'Z-scores'!PQ7)</f>
        <v>0.85399999999999998</v>
      </c>
      <c r="QC7" s="7">
        <f>IF(OR('Z-scores'!PR7&gt;2,'Z-scores'!PR7&lt;-2),"",'Z-scores'!PR7)</f>
        <v>-0.35159000000000001</v>
      </c>
      <c r="QD7" s="7">
        <f>IF(OR('Z-scores'!PS7&gt;2,'Z-scores'!PS7&lt;-2),"",'Z-scores'!PS7)</f>
        <v>0.92013999999999996</v>
      </c>
      <c r="QE7" s="7">
        <f>IF(OR('Z-scores'!PT7&gt;2,'Z-scores'!PT7&lt;-2),"",'Z-scores'!PT7)</f>
        <v>-0.41909999999999997</v>
      </c>
      <c r="QF7" s="7" t="str">
        <f>IF(OR('Z-scores'!PU7&gt;2,'Z-scores'!PU7&lt;-2),"",'Z-scores'!PU7)</f>
        <v/>
      </c>
      <c r="QG7" s="7">
        <f>IF(OR('Z-scores'!PV7&gt;2,'Z-scores'!PV7&lt;-2),"",'Z-scores'!PV7)</f>
        <v>-0.47437000000000001</v>
      </c>
      <c r="QH7" s="7">
        <f>IF(OR('Z-scores'!PW7&gt;2,'Z-scores'!PW7&lt;-2),"",'Z-scores'!PW7)</f>
        <v>-0.33435999999999999</v>
      </c>
      <c r="QI7" s="7">
        <f>IF(OR('Z-scores'!PX7&gt;2,'Z-scores'!PX7&lt;-2),"",'Z-scores'!PX7)</f>
        <v>-0.33498</v>
      </c>
      <c r="QJ7" s="7">
        <f>IF(OR('Z-scores'!PY7&gt;2,'Z-scores'!PY7&lt;-2),"",'Z-scores'!PY7)</f>
        <v>1.0528599999999999</v>
      </c>
      <c r="QK7" s="7">
        <f>IF(OR('Z-scores'!PZ7&gt;2,'Z-scores'!PZ7&lt;-2),"",'Z-scores'!PZ7)</f>
        <v>0.93623999999999996</v>
      </c>
      <c r="QL7" s="7">
        <f>IF(OR('Z-scores'!QA7&gt;2,'Z-scores'!QA7&lt;-2),"",'Z-scores'!QA7)</f>
        <v>0.49684</v>
      </c>
      <c r="QM7" s="7">
        <f>IF(OR('Z-scores'!QB7&gt;2,'Z-scores'!QB7&lt;-2),"",'Z-scores'!QB7)</f>
        <v>-0.53908999999999996</v>
      </c>
      <c r="QN7" s="7">
        <f>IF(OR('Z-scores'!QC7&gt;2,'Z-scores'!QC7&lt;-2),"",'Z-scores'!QC7)</f>
        <v>8.6129999999999998E-2</v>
      </c>
      <c r="QO7" s="7">
        <f>IF(OR('Z-scores'!QD7&gt;2,'Z-scores'!QD7&lt;-2),"",'Z-scores'!QD7)</f>
        <v>-0.22797999999999999</v>
      </c>
      <c r="QP7" s="7">
        <f>IF(OR('Z-scores'!QE7&gt;2,'Z-scores'!QE7&lt;-2),"",'Z-scores'!QE7)</f>
        <v>5.6699999999999997E-3</v>
      </c>
      <c r="QQ7" s="7">
        <f>IF(OR('Z-scores'!QF7&gt;2,'Z-scores'!QF7&lt;-2),"",'Z-scores'!QF7)</f>
        <v>-0.44006000000000001</v>
      </c>
      <c r="QR7" s="7">
        <f>IF(OR('Z-scores'!QG7&gt;2,'Z-scores'!QG7&lt;-2),"",'Z-scores'!QG7)</f>
        <v>-0.25891999999999998</v>
      </c>
      <c r="QS7" s="7">
        <f>IF(OR('Z-scores'!QH7&gt;2,'Z-scores'!QH7&lt;-2),"",'Z-scores'!QH7)</f>
        <v>-0.46660000000000001</v>
      </c>
      <c r="QT7" s="7">
        <f>IF(OR('Z-scores'!QI7&gt;2,'Z-scores'!QI7&lt;-2),"",'Z-scores'!QI7)</f>
        <v>-1.0411999999999999</v>
      </c>
      <c r="QU7" s="7">
        <f>IF(OR('Z-scores'!QJ7&gt;2,'Z-scores'!QJ7&lt;-2),"",'Z-scores'!QJ7)</f>
        <v>-0.46577000000000002</v>
      </c>
      <c r="QV7" s="7">
        <f>IF(OR('Z-scores'!QK7&gt;2,'Z-scores'!QK7&lt;-2),"",'Z-scores'!QK7)</f>
        <v>-0.15323000000000001</v>
      </c>
      <c r="QW7" s="7">
        <f>IF(OR('Z-scores'!QL7&gt;2,'Z-scores'!QL7&lt;-2),"",'Z-scores'!QL7)</f>
        <v>1.4883200000000001</v>
      </c>
      <c r="QX7" s="7">
        <f>IF(OR('Z-scores'!QM7&gt;2,'Z-scores'!QM7&lt;-2),"",'Z-scores'!QM7)</f>
        <v>-8.4059999999999996E-2</v>
      </c>
      <c r="QY7" s="7">
        <f>IF(OR('Z-scores'!QN7&gt;2,'Z-scores'!QN7&lt;-2),"",'Z-scores'!QN7)</f>
        <v>-0.55596999999999996</v>
      </c>
      <c r="QZ7" s="7">
        <f>IF(OR('Z-scores'!QO7&gt;2,'Z-scores'!QO7&lt;-2),"",'Z-scores'!QO7)</f>
        <v>-0.59477000000000002</v>
      </c>
      <c r="RA7" s="7">
        <f>IF(OR('Z-scores'!QP7&gt;2,'Z-scores'!QP7&lt;-2),"",'Z-scores'!QP7)</f>
        <v>-0.12894</v>
      </c>
      <c r="RB7" s="7">
        <f>IF(OR('Z-scores'!QQ7&gt;2,'Z-scores'!QQ7&lt;-2),"",'Z-scores'!QQ7)</f>
        <v>-0.44901999999999997</v>
      </c>
      <c r="RC7" s="7">
        <f>IF(OR('Z-scores'!QR7&gt;2,'Z-scores'!QR7&lt;-2),"",'Z-scores'!QR7)</f>
        <v>0.45751999999999998</v>
      </c>
      <c r="RD7" s="7">
        <f>IF(OR('Z-scores'!QS7&gt;2,'Z-scores'!QS7&lt;-2),"",'Z-scores'!QS7)</f>
        <v>-0.23791999999999999</v>
      </c>
      <c r="RE7" s="7">
        <f>IF(OR('Z-scores'!QT7&gt;2,'Z-scores'!QT7&lt;-2),"",'Z-scores'!QT7)</f>
        <v>-0.49281999999999998</v>
      </c>
      <c r="RF7" s="7">
        <f>IF(OR('Z-scores'!QU7&gt;2,'Z-scores'!QU7&lt;-2),"",'Z-scores'!QU7)</f>
        <v>-0.56884999999999997</v>
      </c>
      <c r="RG7" s="7">
        <f>IF(OR('Z-scores'!QV7&gt;2,'Z-scores'!QV7&lt;-2),"",'Z-scores'!QV7)</f>
        <v>-0.45196999999999998</v>
      </c>
      <c r="RH7" s="7">
        <f>IF(OR('Z-scores'!QW7&gt;2,'Z-scores'!QW7&lt;-2),"",'Z-scores'!QW7)</f>
        <v>-0.56154999999999999</v>
      </c>
      <c r="RI7" s="7">
        <f>IF(OR('Z-scores'!QX7&gt;2,'Z-scores'!QX7&lt;-2),"",'Z-scores'!QX7)</f>
        <v>-0.39845000000000003</v>
      </c>
      <c r="RJ7" s="7">
        <f>IF(OR('Z-scores'!QY7&gt;2,'Z-scores'!QY7&lt;-2),"",'Z-scores'!QY7)</f>
        <v>-0.33234000000000002</v>
      </c>
      <c r="RK7" s="7">
        <f>IF(OR('Z-scores'!QZ7&gt;2,'Z-scores'!QZ7&lt;-2),"",'Z-scores'!QZ7)</f>
        <v>-0.72697999999999996</v>
      </c>
      <c r="RL7" s="7">
        <f>IF(OR('Z-scores'!RA7&gt;2,'Z-scores'!RA7&lt;-2),"",'Z-scores'!RA7)</f>
        <v>7.3249999999999996E-2</v>
      </c>
      <c r="RM7" s="7">
        <f>IF(OR('Z-scores'!RB7&gt;2,'Z-scores'!RB7&lt;-2),"",'Z-scores'!RB7)</f>
        <v>-0.55484</v>
      </c>
      <c r="RN7" s="7">
        <f>IF(OR('Z-scores'!RC7&gt;2,'Z-scores'!RC7&lt;-2),"",'Z-scores'!RC7)</f>
        <v>0.13319</v>
      </c>
      <c r="RO7" s="7">
        <f>IF(OR('Z-scores'!RD7&gt;2,'Z-scores'!RD7&lt;-2),"",'Z-scores'!RD7)</f>
        <v>-0.45832000000000001</v>
      </c>
      <c r="RP7" s="7">
        <f>IF(OR('Z-scores'!RE7&gt;2,'Z-scores'!RE7&lt;-2),"",'Z-scores'!RE7)</f>
        <v>-0.71204999999999996</v>
      </c>
      <c r="RQ7" s="7">
        <f>IF(OR('Z-scores'!RF7&gt;2,'Z-scores'!RF7&lt;-2),"",'Z-scores'!RF7)</f>
        <v>1.05708</v>
      </c>
      <c r="RR7" s="7">
        <f>IF(OR('Z-scores'!RG7&gt;2,'Z-scores'!RG7&lt;-2),"",'Z-scores'!RG7)</f>
        <v>-0.60235000000000005</v>
      </c>
      <c r="RS7" s="7">
        <f>IF(OR('Z-scores'!RH7&gt;2,'Z-scores'!RH7&lt;-2),"",'Z-scores'!RH7)</f>
        <v>-0.3352</v>
      </c>
      <c r="RT7" s="7">
        <f>IF(OR('Z-scores'!RI7&gt;2,'Z-scores'!RI7&lt;-2),"",'Z-scores'!RI7)</f>
        <v>0.39184000000000002</v>
      </c>
      <c r="RU7" s="7">
        <f>IF(OR('Z-scores'!RJ7&gt;2,'Z-scores'!RJ7&lt;-2),"",'Z-scores'!RJ7)</f>
        <v>0.53393999999999997</v>
      </c>
      <c r="RV7" s="7">
        <f>IF(OR('Z-scores'!RK7&gt;2,'Z-scores'!RK7&lt;-2),"",'Z-scores'!RK7)</f>
        <v>-0.58252000000000004</v>
      </c>
      <c r="RW7" s="7">
        <f>IF(OR('Z-scores'!RL7&gt;2,'Z-scores'!RL7&lt;-2),"",'Z-scores'!RL7)</f>
        <v>0.16142000000000001</v>
      </c>
      <c r="RX7" s="7">
        <f>IF(OR('Z-scores'!RM7&gt;2,'Z-scores'!RM7&lt;-2),"",'Z-scores'!RM7)</f>
        <v>-1.05663</v>
      </c>
      <c r="RY7" s="7">
        <f>IF(OR('Z-scores'!RN7&gt;2,'Z-scores'!RN7&lt;-2),"",'Z-scores'!RN7)</f>
        <v>0.12642</v>
      </c>
      <c r="RZ7" s="7">
        <f>IF(OR('Z-scores'!RO7&gt;2,'Z-scores'!RO7&lt;-2),"",'Z-scores'!RO7)</f>
        <v>0.13125000000000001</v>
      </c>
      <c r="SA7" s="7">
        <f>IF(OR('Z-scores'!RP7&gt;2,'Z-scores'!RP7&lt;-2),"",'Z-scores'!RP7)</f>
        <v>0.41957</v>
      </c>
      <c r="SB7" s="7">
        <f>IF(OR('Z-scores'!RQ7&gt;2,'Z-scores'!RQ7&lt;-2),"",'Z-scores'!RQ7)</f>
        <v>-0.14113000000000001</v>
      </c>
      <c r="SC7" s="7">
        <f>IF(OR('Z-scores'!RR7&gt;2,'Z-scores'!RR7&lt;-2),"",'Z-scores'!RR7)</f>
        <v>0.74929000000000001</v>
      </c>
      <c r="SD7" s="7">
        <f>IF(OR('Z-scores'!RS7&gt;2,'Z-scores'!RS7&lt;-2),"",'Z-scores'!RS7)</f>
        <v>-0.15428</v>
      </c>
      <c r="SE7" s="7">
        <f>IF(OR('Z-scores'!RT7&gt;2,'Z-scores'!RT7&lt;-2),"",'Z-scores'!RT7)</f>
        <v>-0.84994000000000003</v>
      </c>
      <c r="SF7" s="7">
        <f>IF(OR('Z-scores'!RU7&gt;2,'Z-scores'!RU7&lt;-2),"",'Z-scores'!RU7)</f>
        <v>0.46335999999999999</v>
      </c>
      <c r="SG7" s="7">
        <f>IF(OR('Z-scores'!RV7&gt;2,'Z-scores'!RV7&lt;-2),"",'Z-scores'!RV7)</f>
        <v>0.57876000000000005</v>
      </c>
      <c r="SH7" s="7">
        <f>IF(OR('Z-scores'!RW7&gt;2,'Z-scores'!RW7&lt;-2),"",'Z-scores'!RW7)</f>
        <v>-0.36120999999999998</v>
      </c>
      <c r="SI7" s="7">
        <f>IF(OR('Z-scores'!RX7&gt;2,'Z-scores'!RX7&lt;-2),"",'Z-scores'!RX7)</f>
        <v>-0.30325999999999997</v>
      </c>
      <c r="SJ7" s="7">
        <f>IF(OR('Z-scores'!RY7&gt;2,'Z-scores'!RY7&lt;-2),"",'Z-scores'!RY7)</f>
        <v>-0.28594000000000003</v>
      </c>
      <c r="SK7" s="7">
        <f>IF(OR('Z-scores'!RZ7&gt;2,'Z-scores'!RZ7&lt;-2),"",'Z-scores'!RZ7)</f>
        <v>1.13557</v>
      </c>
      <c r="SL7" s="7">
        <f>IF(OR('Z-scores'!SA7&gt;2,'Z-scores'!SA7&lt;-2),"",'Z-scores'!SA7)</f>
        <v>-7.4620000000000006E-2</v>
      </c>
      <c r="SM7" s="7">
        <f>IF(OR('Z-scores'!SB7&gt;2,'Z-scores'!SB7&lt;-2),"",'Z-scores'!SB7)</f>
        <v>-0.65644999999999998</v>
      </c>
      <c r="SN7" s="7">
        <f>IF(OR('Z-scores'!SC7&gt;2,'Z-scores'!SC7&lt;-2),"",'Z-scores'!SC7)</f>
        <v>0.15043999999999999</v>
      </c>
      <c r="SO7" s="7">
        <f>IF(OR('Z-scores'!SD7&gt;2,'Z-scores'!SD7&lt;-2),"",'Z-scores'!SD7)</f>
        <v>-0.81023000000000001</v>
      </c>
      <c r="SP7" s="7">
        <f>IF(OR('Z-scores'!SE7&gt;2,'Z-scores'!SE7&lt;-2),"",'Z-scores'!SE7)</f>
        <v>-0.55662</v>
      </c>
      <c r="SQ7" s="7">
        <f>IF(OR('Z-scores'!SF7&gt;2,'Z-scores'!SF7&lt;-2),"",'Z-scores'!SF7)</f>
        <v>-0.69491999999999998</v>
      </c>
      <c r="SR7" s="7">
        <f>IF(OR('Z-scores'!SG7&gt;2,'Z-scores'!SG7&lt;-2),"",'Z-scores'!SG7)</f>
        <v>-0.29747000000000001</v>
      </c>
      <c r="SS7" s="7">
        <f>IF(OR('Z-scores'!SH7&gt;2,'Z-scores'!SH7&lt;-2),"",'Z-scores'!SH7)</f>
        <v>-0.68496000000000001</v>
      </c>
      <c r="ST7" s="7">
        <f>IF(OR('Z-scores'!SI7&gt;2,'Z-scores'!SI7&lt;-2),"",'Z-scores'!SI7)</f>
        <v>0.42874000000000001</v>
      </c>
      <c r="SU7" s="7">
        <f>IF(OR('Z-scores'!SJ7&gt;2,'Z-scores'!SJ7&lt;-2),"",'Z-scores'!SJ7)</f>
        <v>-0.54061999999999999</v>
      </c>
      <c r="SV7" s="7">
        <f>IF(OR('Z-scores'!SK7&gt;2,'Z-scores'!SK7&lt;-2),"",'Z-scores'!SK7)</f>
        <v>-6.898E-2</v>
      </c>
      <c r="SW7" s="7">
        <f>IF(OR('Z-scores'!SL7&gt;2,'Z-scores'!SL7&lt;-2),"",'Z-scores'!SL7)</f>
        <v>-0.24907000000000001</v>
      </c>
      <c r="SX7" s="7">
        <f>IF(OR('Z-scores'!SM7&gt;2,'Z-scores'!SM7&lt;-2),"",'Z-scores'!SM7)</f>
        <v>-0.40697</v>
      </c>
      <c r="SY7" s="7">
        <f>IF(OR('Z-scores'!SN7&gt;2,'Z-scores'!SN7&lt;-2),"",'Z-scores'!SN7)</f>
        <v>-0.50455000000000005</v>
      </c>
      <c r="SZ7" s="7">
        <f>IF(OR('Z-scores'!SO7&gt;2,'Z-scores'!SO7&lt;-2),"",'Z-scores'!SO7)</f>
        <v>-0.54790000000000005</v>
      </c>
      <c r="TA7" s="7">
        <f>IF(OR('Z-scores'!SP7&gt;2,'Z-scores'!SP7&lt;-2),"",'Z-scores'!SP7)</f>
        <v>0.22048000000000001</v>
      </c>
      <c r="TB7" s="7">
        <f>IF(OR('Z-scores'!SQ7&gt;2,'Z-scores'!SQ7&lt;-2),"",'Z-scores'!SQ7)</f>
        <v>1.7482</v>
      </c>
      <c r="TC7" s="7">
        <f>IF(OR('Z-scores'!SR7&gt;2,'Z-scores'!SR7&lt;-2),"",'Z-scores'!SR7)</f>
        <v>-0.63685999999999998</v>
      </c>
      <c r="TD7" s="7">
        <f>IF(OR('Z-scores'!SS7&gt;2,'Z-scores'!SS7&lt;-2),"",'Z-scores'!SS7)</f>
        <v>-0.66925999999999997</v>
      </c>
      <c r="TE7" s="7">
        <f>IF(OR('Z-scores'!ST7&gt;2,'Z-scores'!ST7&lt;-2),"",'Z-scores'!ST7)</f>
        <v>0.97506999999999999</v>
      </c>
      <c r="TF7" s="7">
        <f>IF(OR('Z-scores'!SU7&gt;2,'Z-scores'!SU7&lt;-2),"",'Z-scores'!SU7)</f>
        <v>0.40477000000000002</v>
      </c>
      <c r="TG7" s="7">
        <f>IF(OR('Z-scores'!SV7&gt;2,'Z-scores'!SV7&lt;-2),"",'Z-scores'!SV7)</f>
        <v>0.69238</v>
      </c>
      <c r="TH7" s="7">
        <f>IF(OR('Z-scores'!SW7&gt;2,'Z-scores'!SW7&lt;-2),"",'Z-scores'!SW7)</f>
        <v>-0.18890999999999999</v>
      </c>
      <c r="TI7" s="7">
        <f>IF(OR('Z-scores'!SX7&gt;2,'Z-scores'!SX7&lt;-2),"",'Z-scores'!SX7)</f>
        <v>-0.53954000000000002</v>
      </c>
      <c r="TJ7" s="7">
        <f>IF(OR('Z-scores'!SY7&gt;2,'Z-scores'!SY7&lt;-2),"",'Z-scores'!SY7)</f>
        <v>0.75290999999999997</v>
      </c>
      <c r="TK7" s="7">
        <f>IF(OR('Z-scores'!SZ7&gt;2,'Z-scores'!SZ7&lt;-2),"",'Z-scores'!SZ7)</f>
        <v>0.82237000000000005</v>
      </c>
      <c r="TL7" s="7">
        <f>IF(OR('Z-scores'!TA7&gt;2,'Z-scores'!TA7&lt;-2),"",'Z-scores'!TA7)</f>
        <v>-0.47149999999999997</v>
      </c>
      <c r="TM7" s="7">
        <f>IF(OR('Z-scores'!TB7&gt;2,'Z-scores'!TB7&lt;-2),"",'Z-scores'!TB7)</f>
        <v>-0.47188000000000002</v>
      </c>
      <c r="TN7" s="7">
        <f>IF(OR('Z-scores'!TC7&gt;2,'Z-scores'!TC7&lt;-2),"",'Z-scores'!TC7)</f>
        <v>-0.76105</v>
      </c>
      <c r="TO7" s="7">
        <f>IF(OR('Z-scores'!TD7&gt;2,'Z-scores'!TD7&lt;-2),"",'Z-scores'!TD7)</f>
        <v>-0.53659000000000001</v>
      </c>
      <c r="TP7" s="7">
        <f>IF(OR('Z-scores'!TE7&gt;2,'Z-scores'!TE7&lt;-2),"",'Z-scores'!TE7)</f>
        <v>0.49658000000000002</v>
      </c>
      <c r="TQ7" s="7">
        <f>IF(OR('Z-scores'!TF7&gt;2,'Z-scores'!TF7&lt;-2),"",'Z-scores'!TF7)</f>
        <v>-0.61712</v>
      </c>
      <c r="TR7" s="7">
        <f>IF(OR('Z-scores'!TG7&gt;2,'Z-scores'!TG7&lt;-2),"",'Z-scores'!TG7)</f>
        <v>-0.14903</v>
      </c>
      <c r="TS7" s="7">
        <f>IF(OR('Z-scores'!TH7&gt;2,'Z-scores'!TH7&lt;-2),"",'Z-scores'!TH7)</f>
        <v>-0.12189999999999999</v>
      </c>
      <c r="TT7" s="7">
        <f>IF(OR('Z-scores'!TI7&gt;2,'Z-scores'!TI7&lt;-2),"",'Z-scores'!TI7)</f>
        <v>-0.99904999999999999</v>
      </c>
      <c r="TU7" s="7">
        <f>IF(OR('Z-scores'!TJ7&gt;2,'Z-scores'!TJ7&lt;-2),"",'Z-scores'!TJ7)</f>
        <v>-0.40268999999999999</v>
      </c>
      <c r="TV7" s="7">
        <f>IF(OR('Z-scores'!TK7&gt;2,'Z-scores'!TK7&lt;-2),"",'Z-scores'!TK7)</f>
        <v>-0.31146000000000001</v>
      </c>
      <c r="TW7" s="7">
        <f>IF(OR('Z-scores'!TL7&gt;2,'Z-scores'!TL7&lt;-2),"",'Z-scores'!TL7)</f>
        <v>-0.70779000000000003</v>
      </c>
      <c r="TX7" s="7">
        <f>IF(OR('Z-scores'!TM7&gt;2,'Z-scores'!TM7&lt;-2),"",'Z-scores'!TM7)</f>
        <v>-0.6784</v>
      </c>
      <c r="TY7" s="7">
        <f>IF(OR('Z-scores'!TN7&gt;2,'Z-scores'!TN7&lt;-2),"",'Z-scores'!TN7)</f>
        <v>1.42567</v>
      </c>
      <c r="TZ7" s="7">
        <f>IF(OR('Z-scores'!TO7&gt;2,'Z-scores'!TO7&lt;-2),"",'Z-scores'!TO7)</f>
        <v>-0.43529000000000001</v>
      </c>
      <c r="UA7" s="7">
        <f>IF(OR('Z-scores'!TP7&gt;2,'Z-scores'!TP7&lt;-2),"",'Z-scores'!TP7)</f>
        <v>-0.10085</v>
      </c>
      <c r="UB7" s="7">
        <f>IF(OR('Z-scores'!TQ7&gt;2,'Z-scores'!TQ7&lt;-2),"",'Z-scores'!TQ7)</f>
        <v>-0.49314000000000002</v>
      </c>
      <c r="UC7" s="7">
        <f>IF(OR('Z-scores'!TR7&gt;2,'Z-scores'!TR7&lt;-2),"",'Z-scores'!TR7)</f>
        <v>-0.69198000000000004</v>
      </c>
      <c r="UD7" s="7">
        <f>IF(OR('Z-scores'!TS7&gt;2,'Z-scores'!TS7&lt;-2),"",'Z-scores'!TS7)</f>
        <v>-0.59241999999999995</v>
      </c>
      <c r="UE7" s="7">
        <f>IF(OR('Z-scores'!TT7&gt;2,'Z-scores'!TT7&lt;-2),"",'Z-scores'!TT7)</f>
        <v>-0.59421000000000002</v>
      </c>
      <c r="UF7" s="7">
        <f>IF(OR('Z-scores'!TU7&gt;2,'Z-scores'!TU7&lt;-2),"",'Z-scores'!TU7)</f>
        <v>-0.65952</v>
      </c>
      <c r="UG7" s="7">
        <f>IF(OR('Z-scores'!TV7&gt;2,'Z-scores'!TV7&lt;-2),"",'Z-scores'!TV7)</f>
        <v>-0.56361000000000006</v>
      </c>
      <c r="UH7" s="7">
        <f>IF(OR('Z-scores'!TW7&gt;2,'Z-scores'!TW7&lt;-2),"",'Z-scores'!TW7)</f>
        <v>0.95460999999999996</v>
      </c>
      <c r="UI7" s="7">
        <f>IF(OR('Z-scores'!TX7&gt;2,'Z-scores'!TX7&lt;-2),"",'Z-scores'!TX7)</f>
        <v>-0.37585000000000002</v>
      </c>
      <c r="UJ7" s="7">
        <f>IF(OR('Z-scores'!TY7&gt;2,'Z-scores'!TY7&lt;-2),"",'Z-scores'!TY7)</f>
        <v>-0.55481999999999998</v>
      </c>
      <c r="UK7" s="7">
        <f>IF(OR('Z-scores'!TZ7&gt;2,'Z-scores'!TZ7&lt;-2),"",'Z-scores'!TZ7)</f>
        <v>-0.49370999999999998</v>
      </c>
      <c r="UL7" s="7">
        <f>IF(OR('Z-scores'!UA7&gt;2,'Z-scores'!UA7&lt;-2),"",'Z-scores'!UA7)</f>
        <v>-0.44912999999999997</v>
      </c>
      <c r="UM7" s="7">
        <f>IF(OR('Z-scores'!UB7&gt;2,'Z-scores'!UB7&lt;-2),"",'Z-scores'!UB7)</f>
        <v>0.19694</v>
      </c>
      <c r="UN7" s="7">
        <f>IF(OR('Z-scores'!UC7&gt;2,'Z-scores'!UC7&lt;-2),"",'Z-scores'!UC7)</f>
        <v>-0.84985999999999995</v>
      </c>
      <c r="UO7" s="7">
        <f>IF(OR('Z-scores'!UD7&gt;2,'Z-scores'!UD7&lt;-2),"",'Z-scores'!UD7)</f>
        <v>0.21926999999999999</v>
      </c>
      <c r="UP7" s="7" t="e">
        <f>IF(OR('Z-scores'!#REF!&gt;2,'Z-scores'!#REF!&lt;-2),"",'Z-scores'!#REF!)</f>
        <v>#REF!</v>
      </c>
    </row>
    <row r="8" spans="1:562" x14ac:dyDescent="0.25">
      <c r="A8">
        <v>170</v>
      </c>
      <c r="B8">
        <v>0</v>
      </c>
      <c r="C8" s="7" t="e">
        <f>IF(OR('Z-scores'!#REF!&gt;2,'Z-scores'!#REF!&lt;-2),"",'Z-scores'!#REF!)</f>
        <v>#REF!</v>
      </c>
      <c r="D8" s="7" t="e">
        <f>IF(OR('Z-scores'!#REF!&gt;2,'Z-scores'!#REF!&lt;-2),"",'Z-scores'!#REF!)</f>
        <v>#REF!</v>
      </c>
      <c r="E8" s="7" t="e">
        <f>IF(OR('Z-scores'!#REF!&gt;2,'Z-scores'!#REF!&lt;-2),"",'Z-scores'!#REF!)</f>
        <v>#REF!</v>
      </c>
      <c r="F8" s="7" t="e">
        <f>IF(OR('Z-scores'!#REF!&gt;2,'Z-scores'!#REF!&lt;-2),"",'Z-scores'!#REF!)</f>
        <v>#REF!</v>
      </c>
      <c r="G8" s="7" t="e">
        <f>IF(OR('Z-scores'!#REF!&gt;2,'Z-scores'!#REF!&lt;-2),"",'Z-scores'!#REF!)</f>
        <v>#REF!</v>
      </c>
      <c r="H8" s="7" t="e">
        <f>IF(OR('Z-scores'!#REF!&gt;2,'Z-scores'!#REF!&lt;-2),"",'Z-scores'!#REF!)</f>
        <v>#REF!</v>
      </c>
      <c r="I8" s="7" t="e">
        <f>IF(OR('Z-scores'!#REF!&gt;2,'Z-scores'!#REF!&lt;-2),"",'Z-scores'!#REF!)</f>
        <v>#REF!</v>
      </c>
      <c r="J8" s="7" t="e">
        <f>IF(OR('Z-scores'!#REF!&gt;2,'Z-scores'!#REF!&lt;-2),"",'Z-scores'!#REF!)</f>
        <v>#REF!</v>
      </c>
      <c r="K8" s="7" t="e">
        <f>IF(OR('Z-scores'!#REF!&gt;2,'Z-scores'!#REF!&lt;-2),"",'Z-scores'!#REF!)</f>
        <v>#REF!</v>
      </c>
      <c r="L8" s="7" t="e">
        <f>IF(OR('Z-scores'!#REF!&gt;2,'Z-scores'!#REF!&lt;-2),"",'Z-scores'!#REF!)</f>
        <v>#REF!</v>
      </c>
      <c r="M8" s="7" t="e">
        <f>IF(OR('Z-scores'!#REF!&gt;2,'Z-scores'!#REF!&lt;-2),"",'Z-scores'!#REF!)</f>
        <v>#REF!</v>
      </c>
      <c r="N8" s="7">
        <f>IF(OR('Z-scores'!C8&gt;2,'Z-scores'!C8&lt;-2),"",'Z-scores'!C8)</f>
        <v>-0.49106</v>
      </c>
      <c r="O8" s="7">
        <f>IF(OR('Z-scores'!D8&gt;2,'Z-scores'!D8&lt;-2),"",'Z-scores'!D8)</f>
        <v>-0.66164999999999996</v>
      </c>
      <c r="P8" s="7">
        <f>IF(OR('Z-scores'!E8&gt;2,'Z-scores'!E8&lt;-2),"",'Z-scores'!E8)</f>
        <v>-0.17063</v>
      </c>
      <c r="Q8" s="7">
        <f>IF(OR('Z-scores'!F8&gt;2,'Z-scores'!F8&lt;-2),"",'Z-scores'!F8)</f>
        <v>-0.11061</v>
      </c>
      <c r="R8" s="7">
        <f>IF(OR('Z-scores'!G8&gt;2,'Z-scores'!G8&lt;-2),"",'Z-scores'!G8)</f>
        <v>0.23871000000000001</v>
      </c>
      <c r="S8" s="7">
        <f>IF(OR('Z-scores'!H8&gt;2,'Z-scores'!H8&lt;-2),"",'Z-scores'!H8)</f>
        <v>-0.41145999999999999</v>
      </c>
      <c r="T8" s="7">
        <f>IF(OR('Z-scores'!I8&gt;2,'Z-scores'!I8&lt;-2),"",'Z-scores'!I8)</f>
        <v>-0.46090999999999999</v>
      </c>
      <c r="U8" s="7">
        <f>IF(OR('Z-scores'!J8&gt;2,'Z-scores'!J8&lt;-2),"",'Z-scores'!J8)</f>
        <v>-0.52527999999999997</v>
      </c>
      <c r="V8" s="7">
        <f>IF(OR('Z-scores'!K8&gt;2,'Z-scores'!K8&lt;-2),"",'Z-scores'!K8)</f>
        <v>1.19092</v>
      </c>
      <c r="W8" s="7">
        <f>IF(OR('Z-scores'!L8&gt;2,'Z-scores'!L8&lt;-2),"",'Z-scores'!L8)</f>
        <v>0.61592000000000002</v>
      </c>
      <c r="X8" s="7">
        <f>IF(OR('Z-scores'!M8&gt;2,'Z-scores'!M8&lt;-2),"",'Z-scores'!M8)</f>
        <v>-0.32697999999999999</v>
      </c>
      <c r="Y8" s="7">
        <f>IF(OR('Z-scores'!N8&gt;2,'Z-scores'!N8&lt;-2),"",'Z-scores'!N8)</f>
        <v>-0.54749000000000003</v>
      </c>
      <c r="Z8" s="7">
        <f>IF(OR('Z-scores'!O8&gt;2,'Z-scores'!O8&lt;-2),"",'Z-scores'!O8)</f>
        <v>-0.40883999999999998</v>
      </c>
      <c r="AA8" s="7">
        <f>IF(OR('Z-scores'!P8&gt;2,'Z-scores'!P8&lt;-2),"",'Z-scores'!P8)</f>
        <v>-1.3871800000000001</v>
      </c>
      <c r="AB8" s="7">
        <f>IF(OR('Z-scores'!Q8&gt;2,'Z-scores'!Q8&lt;-2),"",'Z-scores'!Q8)</f>
        <v>-1.3184899999999999</v>
      </c>
      <c r="AC8" s="7">
        <f>IF(OR('Z-scores'!R8&gt;2,'Z-scores'!R8&lt;-2),"",'Z-scores'!R8)</f>
        <v>-1.12174</v>
      </c>
      <c r="AD8" s="7">
        <f>IF(OR('Z-scores'!S8&gt;2,'Z-scores'!S8&lt;-2),"",'Z-scores'!S8)</f>
        <v>-0.71369000000000005</v>
      </c>
      <c r="AE8" s="7">
        <f>IF(OR('Z-scores'!T8&gt;2,'Z-scores'!T8&lt;-2),"",'Z-scores'!T8)</f>
        <v>-1.0210600000000001</v>
      </c>
      <c r="AF8" s="7">
        <f>IF(OR('Z-scores'!U8&gt;2,'Z-scores'!U8&lt;-2),"",'Z-scores'!U8)</f>
        <v>-0.68464999999999998</v>
      </c>
      <c r="AG8" s="7">
        <f>IF(OR('Z-scores'!V8&gt;2,'Z-scores'!V8&lt;-2),"",'Z-scores'!V8)</f>
        <v>1.08588</v>
      </c>
      <c r="AH8" s="7">
        <f>IF(OR('Z-scores'!W8&gt;2,'Z-scores'!W8&lt;-2),"",'Z-scores'!W8)</f>
        <v>0.91649000000000003</v>
      </c>
      <c r="AI8" s="7">
        <f>IF(OR('Z-scores'!X8&gt;2,'Z-scores'!X8&lt;-2),"",'Z-scores'!X8)</f>
        <v>4.2169999999999999E-2</v>
      </c>
      <c r="AJ8" s="7">
        <f>IF(OR('Z-scores'!Y8&gt;2,'Z-scores'!Y8&lt;-2),"",'Z-scores'!Y8)</f>
        <v>-0.74909000000000003</v>
      </c>
      <c r="AK8" s="7">
        <f>IF(OR('Z-scores'!Z8&gt;2,'Z-scores'!Z8&lt;-2),"",'Z-scores'!Z8)</f>
        <v>-0.86256999999999995</v>
      </c>
      <c r="AL8" s="7">
        <f>IF(OR('Z-scores'!AA8&gt;2,'Z-scores'!AA8&lt;-2),"",'Z-scores'!AA8)</f>
        <v>-0.55633999999999995</v>
      </c>
      <c r="AM8" s="7">
        <f>IF(OR('Z-scores'!AB8&gt;2,'Z-scores'!AB8&lt;-2),"",'Z-scores'!AB8)</f>
        <v>0.91373000000000004</v>
      </c>
      <c r="AN8" s="7">
        <f>IF(OR('Z-scores'!AC8&gt;2,'Z-scores'!AC8&lt;-2),"",'Z-scores'!AC8)</f>
        <v>1.1484300000000001</v>
      </c>
      <c r="AO8" s="7">
        <f>IF(OR('Z-scores'!AD8&gt;2,'Z-scores'!AD8&lt;-2),"",'Z-scores'!AD8)</f>
        <v>1.93197</v>
      </c>
      <c r="AP8" s="7">
        <f>IF(OR('Z-scores'!AE8&gt;2,'Z-scores'!AE8&lt;-2),"",'Z-scores'!AE8)</f>
        <v>-0.11902</v>
      </c>
      <c r="AQ8" s="7">
        <f>IF(OR('Z-scores'!AF8&gt;2,'Z-scores'!AF8&lt;-2),"",'Z-scores'!AF8)</f>
        <v>-0.67771999999999999</v>
      </c>
      <c r="AR8" s="7">
        <f>IF(OR('Z-scores'!AG8&gt;2,'Z-scores'!AG8&lt;-2),"",'Z-scores'!AG8)</f>
        <v>-0.56852000000000003</v>
      </c>
      <c r="AS8" s="7">
        <f>IF(OR('Z-scores'!AH8&gt;2,'Z-scores'!AH8&lt;-2),"",'Z-scores'!AH8)</f>
        <v>-0.48598000000000002</v>
      </c>
      <c r="AT8" s="7">
        <f>IF(OR('Z-scores'!AI8&gt;2,'Z-scores'!AI8&lt;-2),"",'Z-scores'!AI8)</f>
        <v>-1.05325</v>
      </c>
      <c r="AU8" s="7">
        <f>IF(OR('Z-scores'!AJ8&gt;2,'Z-scores'!AJ8&lt;-2),"",'Z-scores'!AJ8)</f>
        <v>-0.63949999999999996</v>
      </c>
      <c r="AV8" s="7">
        <f>IF(OR('Z-scores'!AK8&gt;2,'Z-scores'!AK8&lt;-2),"",'Z-scores'!AK8)</f>
        <v>-0.68681000000000003</v>
      </c>
      <c r="AW8" s="7">
        <f>IF(OR('Z-scores'!AL8&gt;2,'Z-scores'!AL8&lt;-2),"",'Z-scores'!AL8)</f>
        <v>-0.84316000000000002</v>
      </c>
      <c r="AX8" s="7">
        <f>IF(OR('Z-scores'!AM8&gt;2,'Z-scores'!AM8&lt;-2),"",'Z-scores'!AM8)</f>
        <v>-0.46716000000000002</v>
      </c>
      <c r="AY8" s="7">
        <f>IF(OR('Z-scores'!AN8&gt;2,'Z-scores'!AN8&lt;-2),"",'Z-scores'!AN8)</f>
        <v>1.7090700000000001</v>
      </c>
      <c r="AZ8" s="7" t="str">
        <f>IF(OR('Z-scores'!AO8&gt;2,'Z-scores'!AO8&lt;-2),"",'Z-scores'!AO8)</f>
        <v/>
      </c>
      <c r="BA8" s="7">
        <f>IF(OR('Z-scores'!AP8&gt;2,'Z-scores'!AP8&lt;-2),"",'Z-scores'!AP8)</f>
        <v>0.86824000000000001</v>
      </c>
      <c r="BB8" s="7">
        <f>IF(OR('Z-scores'!AQ8&gt;2,'Z-scores'!AQ8&lt;-2),"",'Z-scores'!AQ8)</f>
        <v>-0.47614000000000001</v>
      </c>
      <c r="BC8" s="7">
        <f>IF(OR('Z-scores'!AR8&gt;2,'Z-scores'!AR8&lt;-2),"",'Z-scores'!AR8)</f>
        <v>-0.93516999999999995</v>
      </c>
      <c r="BD8" s="7">
        <f>IF(OR('Z-scores'!AS8&gt;2,'Z-scores'!AS8&lt;-2),"",'Z-scores'!AS8)</f>
        <v>-1.1543699999999999</v>
      </c>
      <c r="BE8" s="7">
        <f>IF(OR('Z-scores'!AT8&gt;2,'Z-scores'!AT8&lt;-2),"",'Z-scores'!AT8)</f>
        <v>1.2409999999999999E-2</v>
      </c>
      <c r="BF8" s="7">
        <f>IF(OR('Z-scores'!AU8&gt;2,'Z-scores'!AU8&lt;-2),"",'Z-scores'!AU8)</f>
        <v>-0.624</v>
      </c>
      <c r="BG8" s="7">
        <f>IF(OR('Z-scores'!AV8&gt;2,'Z-scores'!AV8&lt;-2),"",'Z-scores'!AV8)</f>
        <v>0.14434</v>
      </c>
      <c r="BH8" s="7">
        <f>IF(OR('Z-scores'!AW8&gt;2,'Z-scores'!AW8&lt;-2),"",'Z-scores'!AW8)</f>
        <v>0.12102</v>
      </c>
      <c r="BI8" s="7">
        <f>IF(OR('Z-scores'!AX8&gt;2,'Z-scores'!AX8&lt;-2),"",'Z-scores'!AX8)</f>
        <v>-0.61421999999999999</v>
      </c>
      <c r="BJ8" s="7">
        <f>IF(OR('Z-scores'!AY8&gt;2,'Z-scores'!AY8&lt;-2),"",'Z-scores'!AY8)</f>
        <v>-0.29638999999999999</v>
      </c>
      <c r="BK8" s="7">
        <f>IF(OR('Z-scores'!AZ8&gt;2,'Z-scores'!AZ8&lt;-2),"",'Z-scores'!AZ8)</f>
        <v>-1.1105400000000001</v>
      </c>
      <c r="BL8" s="7">
        <f>IF(OR('Z-scores'!BA8&gt;2,'Z-scores'!BA8&lt;-2),"",'Z-scores'!BA8)</f>
        <v>-0.92320999999999998</v>
      </c>
      <c r="BM8" s="7">
        <f>IF(OR('Z-scores'!BB8&gt;2,'Z-scores'!BB8&lt;-2),"",'Z-scores'!BB8)</f>
        <v>-1.0894900000000001</v>
      </c>
      <c r="BN8" s="7">
        <f>IF(OR('Z-scores'!BC8&gt;2,'Z-scores'!BC8&lt;-2),"",'Z-scores'!BC8)</f>
        <v>-1.1297600000000001</v>
      </c>
      <c r="BO8" s="7">
        <f>IF(OR('Z-scores'!BD8&gt;2,'Z-scores'!BD8&lt;-2),"",'Z-scores'!BD8)</f>
        <v>-1.15286</v>
      </c>
      <c r="BP8" s="7">
        <f>IF(OR('Z-scores'!BE8&gt;2,'Z-scores'!BE8&lt;-2),"",'Z-scores'!BE8)</f>
        <v>-1.06284</v>
      </c>
      <c r="BQ8" s="7">
        <f>IF(OR('Z-scores'!BF8&gt;2,'Z-scores'!BF8&lt;-2),"",'Z-scores'!BF8)</f>
        <v>3.7629999999999997E-2</v>
      </c>
      <c r="BR8" s="7">
        <f>IF(OR('Z-scores'!BG8&gt;2,'Z-scores'!BG8&lt;-2),"",'Z-scores'!BG8)</f>
        <v>-5.1270000000000003E-2</v>
      </c>
      <c r="BS8" s="7">
        <f>IF(OR('Z-scores'!BH8&gt;2,'Z-scores'!BH8&lt;-2),"",'Z-scores'!BH8)</f>
        <v>-9.0069999999999997E-2</v>
      </c>
      <c r="BT8" s="7">
        <f>IF(OR('Z-scores'!BI8&gt;2,'Z-scores'!BI8&lt;-2),"",'Z-scores'!BI8)</f>
        <v>-0.27057999999999999</v>
      </c>
      <c r="BU8" s="7">
        <f>IF(OR('Z-scores'!BJ8&gt;2,'Z-scores'!BJ8&lt;-2),"",'Z-scores'!BJ8)</f>
        <v>-0.55332000000000003</v>
      </c>
      <c r="BV8" s="7">
        <f>IF(OR('Z-scores'!BK8&gt;2,'Z-scores'!BK8&lt;-2),"",'Z-scores'!BK8)</f>
        <v>-0.48813000000000001</v>
      </c>
      <c r="BW8" s="7">
        <f>IF(OR('Z-scores'!BL8&gt;2,'Z-scores'!BL8&lt;-2),"",'Z-scores'!BL8)</f>
        <v>-0.35353000000000001</v>
      </c>
      <c r="BX8" s="7">
        <f>IF(OR('Z-scores'!BM8&gt;2,'Z-scores'!BM8&lt;-2),"",'Z-scores'!BM8)</f>
        <v>1.17014</v>
      </c>
      <c r="BY8" s="7">
        <f>IF(OR('Z-scores'!BN8&gt;2,'Z-scores'!BN8&lt;-2),"",'Z-scores'!BN8)</f>
        <v>1.5452900000000001</v>
      </c>
      <c r="BZ8" s="7">
        <f>IF(OR('Z-scores'!BO8&gt;2,'Z-scores'!BO8&lt;-2),"",'Z-scores'!BO8)</f>
        <v>-0.84062000000000003</v>
      </c>
      <c r="CA8" s="7">
        <f>IF(OR('Z-scores'!BP8&gt;2,'Z-scores'!BP8&lt;-2),"",'Z-scores'!BP8)</f>
        <v>-1.06565</v>
      </c>
      <c r="CB8" s="7">
        <f>IF(OR('Z-scores'!BQ8&gt;2,'Z-scores'!BQ8&lt;-2),"",'Z-scores'!BQ8)</f>
        <v>-0.94389000000000001</v>
      </c>
      <c r="CC8" s="7">
        <f>IF(OR('Z-scores'!BR8&gt;2,'Z-scores'!BR8&lt;-2),"",'Z-scores'!BR8)</f>
        <v>-0.61006000000000005</v>
      </c>
      <c r="CD8" s="7">
        <f>IF(OR('Z-scores'!BS8&gt;2,'Z-scores'!BS8&lt;-2),"",'Z-scores'!BS8)</f>
        <v>-0.89514000000000005</v>
      </c>
      <c r="CE8" s="7">
        <f>IF(OR('Z-scores'!BT8&gt;2,'Z-scores'!BT8&lt;-2),"",'Z-scores'!BT8)</f>
        <v>-1.5067699999999999</v>
      </c>
      <c r="CF8" s="7">
        <f>IF(OR('Z-scores'!BU8&gt;2,'Z-scores'!BU8&lt;-2),"",'Z-scores'!BU8)</f>
        <v>-0.85497999999999996</v>
      </c>
      <c r="CG8" s="7">
        <f>IF(OR('Z-scores'!BV8&gt;2,'Z-scores'!BV8&lt;-2),"",'Z-scores'!BV8)</f>
        <v>-0.75246999999999997</v>
      </c>
      <c r="CH8" s="7">
        <f>IF(OR('Z-scores'!BW8&gt;2,'Z-scores'!BW8&lt;-2),"",'Z-scores'!BW8)</f>
        <v>-0.75382000000000005</v>
      </c>
      <c r="CI8" s="7">
        <f>IF(OR('Z-scores'!BX8&gt;2,'Z-scores'!BX8&lt;-2),"",'Z-scores'!BX8)</f>
        <v>-0.99838000000000005</v>
      </c>
      <c r="CJ8" s="7">
        <f>IF(OR('Z-scores'!BY8&gt;2,'Z-scores'!BY8&lt;-2),"",'Z-scores'!BY8)</f>
        <v>0.37984000000000001</v>
      </c>
      <c r="CK8" s="7">
        <f>IF(OR('Z-scores'!BZ8&gt;2,'Z-scores'!BZ8&lt;-2),"",'Z-scores'!BZ8)</f>
        <v>0.28854000000000002</v>
      </c>
      <c r="CL8" s="7">
        <f>IF(OR('Z-scores'!CA8&gt;2,'Z-scores'!CA8&lt;-2),"",'Z-scores'!CA8)</f>
        <v>-0.71955999999999998</v>
      </c>
      <c r="CM8" s="7">
        <f>IF(OR('Z-scores'!CB8&gt;2,'Z-scores'!CB8&lt;-2),"",'Z-scores'!CB8)</f>
        <v>-0.76641000000000004</v>
      </c>
      <c r="CN8" s="7">
        <f>IF(OR('Z-scores'!CC8&gt;2,'Z-scores'!CC8&lt;-2),"",'Z-scores'!CC8)</f>
        <v>-0.74160999999999999</v>
      </c>
      <c r="CO8" s="7">
        <f>IF(OR('Z-scores'!CD8&gt;2,'Z-scores'!CD8&lt;-2),"",'Z-scores'!CD8)</f>
        <v>-0.20197000000000001</v>
      </c>
      <c r="CP8" s="7">
        <f>IF(OR('Z-scores'!CE8&gt;2,'Z-scores'!CE8&lt;-2),"",'Z-scores'!CE8)</f>
        <v>-0.40000999999999998</v>
      </c>
      <c r="CQ8" s="7">
        <f>IF(OR('Z-scores'!CF8&gt;2,'Z-scores'!CF8&lt;-2),"",'Z-scores'!CF8)</f>
        <v>0.92135999999999996</v>
      </c>
      <c r="CR8" s="7">
        <f>IF(OR('Z-scores'!CG8&gt;2,'Z-scores'!CG8&lt;-2),"",'Z-scores'!CG8)</f>
        <v>-0.73341000000000001</v>
      </c>
      <c r="CS8" s="7">
        <f>IF(OR('Z-scores'!CH8&gt;2,'Z-scores'!CH8&lt;-2),"",'Z-scores'!CH8)</f>
        <v>-0.73001000000000005</v>
      </c>
      <c r="CT8" s="7">
        <f>IF(OR('Z-scores'!CI8&gt;2,'Z-scores'!CI8&lt;-2),"",'Z-scores'!CI8)</f>
        <v>-0.64693999999999996</v>
      </c>
      <c r="CU8" s="7">
        <f>IF(OR('Z-scores'!CJ8&gt;2,'Z-scores'!CJ8&lt;-2),"",'Z-scores'!CJ8)</f>
        <v>-0.50797999999999999</v>
      </c>
      <c r="CV8" s="7">
        <f>IF(OR('Z-scores'!CK8&gt;2,'Z-scores'!CK8&lt;-2),"",'Z-scores'!CK8)</f>
        <v>0.50836999999999999</v>
      </c>
      <c r="CW8" s="7">
        <f>IF(OR('Z-scores'!CL8&gt;2,'Z-scores'!CL8&lt;-2),"",'Z-scores'!CL8)</f>
        <v>0.61434</v>
      </c>
      <c r="CX8" s="7">
        <f>IF(OR('Z-scores'!CM8&gt;2,'Z-scores'!CM8&lt;-2),"",'Z-scores'!CM8)</f>
        <v>-0.59075999999999995</v>
      </c>
      <c r="CY8" s="7">
        <f>IF(OR('Z-scores'!CN8&gt;2,'Z-scores'!CN8&lt;-2),"",'Z-scores'!CN8)</f>
        <v>-1.0032799999999999</v>
      </c>
      <c r="CZ8" s="7">
        <f>IF(OR('Z-scores'!CO8&gt;2,'Z-scores'!CO8&lt;-2),"",'Z-scores'!CO8)</f>
        <v>-0.68130000000000002</v>
      </c>
      <c r="DA8" s="7">
        <f>IF(OR('Z-scores'!CP8&gt;2,'Z-scores'!CP8&lt;-2),"",'Z-scores'!CP8)</f>
        <v>-0.71516999999999997</v>
      </c>
      <c r="DB8" s="7">
        <f>IF(OR('Z-scores'!CQ8&gt;2,'Z-scores'!CQ8&lt;-2),"",'Z-scores'!CQ8)</f>
        <v>-1.48858</v>
      </c>
      <c r="DC8" s="7" t="str">
        <f>IF(OR('Z-scores'!CR8&gt;2,'Z-scores'!CR8&lt;-2),"",'Z-scores'!CR8)</f>
        <v/>
      </c>
      <c r="DD8" s="7">
        <f>IF(OR('Z-scores'!CS8&gt;2,'Z-scores'!CS8&lt;-2),"",'Z-scores'!CS8)</f>
        <v>-1.3365100000000001</v>
      </c>
      <c r="DE8" s="7">
        <f>IF(OR('Z-scores'!CT8&gt;2,'Z-scores'!CT8&lt;-2),"",'Z-scores'!CT8)</f>
        <v>-0.98577999999999999</v>
      </c>
      <c r="DF8" s="7">
        <f>IF(OR('Z-scores'!CU8&gt;2,'Z-scores'!CU8&lt;-2),"",'Z-scores'!CU8)</f>
        <v>-0.66424000000000005</v>
      </c>
      <c r="DG8" s="7">
        <f>IF(OR('Z-scores'!CV8&gt;2,'Z-scores'!CV8&lt;-2),"",'Z-scores'!CV8)</f>
        <v>-0.78495999999999999</v>
      </c>
      <c r="DH8" s="7">
        <f>IF(OR('Z-scores'!CW8&gt;2,'Z-scores'!CW8&lt;-2),"",'Z-scores'!CW8)</f>
        <v>-1.12487</v>
      </c>
      <c r="DI8" s="7">
        <f>IF(OR('Z-scores'!CX8&gt;2,'Z-scores'!CX8&lt;-2),"",'Z-scores'!CX8)</f>
        <v>-0.79956000000000005</v>
      </c>
      <c r="DJ8" s="7">
        <f>IF(OR('Z-scores'!CY8&gt;2,'Z-scores'!CY8&lt;-2),"",'Z-scores'!CY8)</f>
        <v>-0.72035000000000005</v>
      </c>
      <c r="DK8" s="7">
        <f>IF(OR('Z-scores'!CZ8&gt;2,'Z-scores'!CZ8&lt;-2),"",'Z-scores'!CZ8)</f>
        <v>-0.78061999999999998</v>
      </c>
      <c r="DL8" s="7">
        <f>IF(OR('Z-scores'!DA8&gt;2,'Z-scores'!DA8&lt;-2),"",'Z-scores'!DA8)</f>
        <v>-0.64598</v>
      </c>
      <c r="DM8" s="7">
        <f>IF(OR('Z-scores'!DB8&gt;2,'Z-scores'!DB8&lt;-2),"",'Z-scores'!DB8)</f>
        <v>-0.11139</v>
      </c>
      <c r="DN8" s="7">
        <f>IF(OR('Z-scores'!DC8&gt;2,'Z-scores'!DC8&lt;-2),"",'Z-scores'!DC8)</f>
        <v>-1.0417000000000001</v>
      </c>
      <c r="DO8" s="7">
        <f>IF(OR('Z-scores'!DD8&gt;2,'Z-scores'!DD8&lt;-2),"",'Z-scores'!DD8)</f>
        <v>-1.29681</v>
      </c>
      <c r="DP8" s="7">
        <f>IF(OR('Z-scores'!DE8&gt;2,'Z-scores'!DE8&lt;-2),"",'Z-scores'!DE8)</f>
        <v>-0.81174999999999997</v>
      </c>
      <c r="DQ8" s="7">
        <f>IF(OR('Z-scores'!DF8&gt;2,'Z-scores'!DF8&lt;-2),"",'Z-scores'!DF8)</f>
        <v>-1.06105</v>
      </c>
      <c r="DR8" s="7">
        <f>IF(OR('Z-scores'!DG8&gt;2,'Z-scores'!DG8&lt;-2),"",'Z-scores'!DG8)</f>
        <v>-0.88751999999999998</v>
      </c>
      <c r="DS8" s="7">
        <f>IF(OR('Z-scores'!DH8&gt;2,'Z-scores'!DH8&lt;-2),"",'Z-scores'!DH8)</f>
        <v>-0.22938</v>
      </c>
      <c r="DT8" s="7">
        <f>IF(OR('Z-scores'!DI8&gt;2,'Z-scores'!DI8&lt;-2),"",'Z-scores'!DI8)</f>
        <v>-1.17317</v>
      </c>
      <c r="DU8" s="7">
        <f>IF(OR('Z-scores'!DJ8&gt;2,'Z-scores'!DJ8&lt;-2),"",'Z-scores'!DJ8)</f>
        <v>-1.2527600000000001</v>
      </c>
      <c r="DV8" s="7">
        <f>IF(OR('Z-scores'!DK8&gt;2,'Z-scores'!DK8&lt;-2),"",'Z-scores'!DK8)</f>
        <v>-1.3332200000000001</v>
      </c>
      <c r="DW8" s="7">
        <f>IF(OR('Z-scores'!DL8&gt;2,'Z-scores'!DL8&lt;-2),"",'Z-scores'!DL8)</f>
        <v>-1.0331699999999999</v>
      </c>
      <c r="DX8" s="7">
        <f>IF(OR('Z-scores'!DM8&gt;2,'Z-scores'!DM8&lt;-2),"",'Z-scores'!DM8)</f>
        <v>-1.11907</v>
      </c>
      <c r="DY8" s="7">
        <f>IF(OR('Z-scores'!DN8&gt;2,'Z-scores'!DN8&lt;-2),"",'Z-scores'!DN8)</f>
        <v>5.2929999999999998E-2</v>
      </c>
      <c r="DZ8" s="7">
        <f>IF(OR('Z-scores'!DO8&gt;2,'Z-scores'!DO8&lt;-2),"",'Z-scores'!DO8)</f>
        <v>-0.56176000000000004</v>
      </c>
      <c r="EA8" s="7">
        <f>IF(OR('Z-scores'!DP8&gt;2,'Z-scores'!DP8&lt;-2),"",'Z-scores'!DP8)</f>
        <v>-0.84358999999999995</v>
      </c>
      <c r="EB8" s="7">
        <f>IF(OR('Z-scores'!DQ8&gt;2,'Z-scores'!DQ8&lt;-2),"",'Z-scores'!DQ8)</f>
        <v>-1.13452</v>
      </c>
      <c r="EC8" s="7">
        <f>IF(OR('Z-scores'!DR8&gt;2,'Z-scores'!DR8&lt;-2),"",'Z-scores'!DR8)</f>
        <v>-0.61773999999999996</v>
      </c>
      <c r="ED8" s="7">
        <f>IF(OR('Z-scores'!DS8&gt;2,'Z-scores'!DS8&lt;-2),"",'Z-scores'!DS8)</f>
        <v>-0.94708999999999999</v>
      </c>
      <c r="EE8" s="7">
        <f>IF(OR('Z-scores'!DT8&gt;2,'Z-scores'!DT8&lt;-2),"",'Z-scores'!DT8)</f>
        <v>-0.50829000000000002</v>
      </c>
      <c r="EF8" s="7">
        <f>IF(OR('Z-scores'!DU8&gt;2,'Z-scores'!DU8&lt;-2),"",'Z-scores'!DU8)</f>
        <v>-0.71092</v>
      </c>
      <c r="EG8" s="7">
        <f>IF(OR('Z-scores'!DV8&gt;2,'Z-scores'!DV8&lt;-2),"",'Z-scores'!DV8)</f>
        <v>-0.83967000000000003</v>
      </c>
      <c r="EH8" s="7">
        <f>IF(OR('Z-scores'!DW8&gt;2,'Z-scores'!DW8&lt;-2),"",'Z-scores'!DW8)</f>
        <v>-0.53258000000000005</v>
      </c>
      <c r="EI8" s="7">
        <f>IF(OR('Z-scores'!DX8&gt;2,'Z-scores'!DX8&lt;-2),"",'Z-scores'!DX8)</f>
        <v>-0.85379000000000005</v>
      </c>
      <c r="EJ8" s="7">
        <f>IF(OR('Z-scores'!DY8&gt;2,'Z-scores'!DY8&lt;-2),"",'Z-scores'!DY8)</f>
        <v>-0.92110999999999998</v>
      </c>
      <c r="EK8" s="7">
        <f>IF(OR('Z-scores'!DZ8&gt;2,'Z-scores'!DZ8&lt;-2),"",'Z-scores'!DZ8)</f>
        <v>7.3499999999999998E-3</v>
      </c>
      <c r="EL8" s="7">
        <f>IF(OR('Z-scores'!EA8&gt;2,'Z-scores'!EA8&lt;-2),"",'Z-scores'!EA8)</f>
        <v>-0.67464000000000002</v>
      </c>
      <c r="EM8" s="7">
        <f>IF(OR('Z-scores'!EB8&gt;2,'Z-scores'!EB8&lt;-2),"",'Z-scores'!EB8)</f>
        <v>-0.56654000000000004</v>
      </c>
      <c r="EN8" s="7">
        <f>IF(OR('Z-scores'!EC8&gt;2,'Z-scores'!EC8&lt;-2),"",'Z-scores'!EC8)</f>
        <v>-0.61323000000000005</v>
      </c>
      <c r="EO8" s="7">
        <f>IF(OR('Z-scores'!ED8&gt;2,'Z-scores'!ED8&lt;-2),"",'Z-scores'!ED8)</f>
        <v>-0.54969999999999997</v>
      </c>
      <c r="EP8" s="7">
        <f>IF(OR('Z-scores'!EE8&gt;2,'Z-scores'!EE8&lt;-2),"",'Z-scores'!EE8)</f>
        <v>-0.49431000000000003</v>
      </c>
      <c r="EQ8" s="7">
        <f>IF(OR('Z-scores'!EF8&gt;2,'Z-scores'!EF8&lt;-2),"",'Z-scores'!EF8)</f>
        <v>-0.78480000000000005</v>
      </c>
      <c r="ER8" s="7">
        <f>IF(OR('Z-scores'!EG8&gt;2,'Z-scores'!EG8&lt;-2),"",'Z-scores'!EG8)</f>
        <v>-0.72928999999999999</v>
      </c>
      <c r="ES8" s="7">
        <f>IF(OR('Z-scores'!EH8&gt;2,'Z-scores'!EH8&lt;-2),"",'Z-scores'!EH8)</f>
        <v>-0.72057000000000004</v>
      </c>
      <c r="ET8" s="7">
        <f>IF(OR('Z-scores'!EI8&gt;2,'Z-scores'!EI8&lt;-2),"",'Z-scores'!EI8)</f>
        <v>-0.48876999999999998</v>
      </c>
      <c r="EU8" s="7">
        <f>IF(OR('Z-scores'!EJ8&gt;2,'Z-scores'!EJ8&lt;-2),"",'Z-scores'!EJ8)</f>
        <v>-0.54837000000000002</v>
      </c>
      <c r="EV8" s="7">
        <f>IF(OR('Z-scores'!EK8&gt;2,'Z-scores'!EK8&lt;-2),"",'Z-scores'!EK8)</f>
        <v>-0.40821000000000002</v>
      </c>
      <c r="EW8" s="7">
        <f>IF(OR('Z-scores'!EL8&gt;2,'Z-scores'!EL8&lt;-2),"",'Z-scores'!EL8)</f>
        <v>-0.43528</v>
      </c>
      <c r="EX8" s="7">
        <f>IF(OR('Z-scores'!EM8&gt;2,'Z-scores'!EM8&lt;-2),"",'Z-scores'!EM8)</f>
        <v>-0.46174999999999999</v>
      </c>
      <c r="EY8" s="7">
        <f>IF(OR('Z-scores'!EN8&gt;2,'Z-scores'!EN8&lt;-2),"",'Z-scores'!EN8)</f>
        <v>-0.23502000000000001</v>
      </c>
      <c r="EZ8" s="7">
        <f>IF(OR('Z-scores'!EO8&gt;2,'Z-scores'!EO8&lt;-2),"",'Z-scores'!EO8)</f>
        <v>-0.37252000000000002</v>
      </c>
      <c r="FA8" s="7">
        <f>IF(OR('Z-scores'!EP8&gt;2,'Z-scores'!EP8&lt;-2),"",'Z-scores'!EP8)</f>
        <v>-0.41219</v>
      </c>
      <c r="FB8" s="7">
        <f>IF(OR('Z-scores'!EQ8&gt;2,'Z-scores'!EQ8&lt;-2),"",'Z-scores'!EQ8)</f>
        <v>-0.2427</v>
      </c>
      <c r="FC8" s="7">
        <f>IF(OR('Z-scores'!ER8&gt;2,'Z-scores'!ER8&lt;-2),"",'Z-scores'!ER8)</f>
        <v>-0.32017000000000001</v>
      </c>
      <c r="FD8" s="7">
        <f>IF(OR('Z-scores'!ES8&gt;2,'Z-scores'!ES8&lt;-2),"",'Z-scores'!ES8)</f>
        <v>-0.32125999999999999</v>
      </c>
      <c r="FE8" s="7">
        <f>IF(OR('Z-scores'!ET8&gt;2,'Z-scores'!ET8&lt;-2),"",'Z-scores'!ET8)</f>
        <v>-0.59287999999999996</v>
      </c>
      <c r="FF8" s="7">
        <f>IF(OR('Z-scores'!EU8&gt;2,'Z-scores'!EU8&lt;-2),"",'Z-scores'!EU8)</f>
        <v>-0.67010999999999998</v>
      </c>
      <c r="FG8" s="7">
        <f>IF(OR('Z-scores'!EV8&gt;2,'Z-scores'!EV8&lt;-2),"",'Z-scores'!EV8)</f>
        <v>-0.52024000000000004</v>
      </c>
      <c r="FH8" s="7">
        <f>IF(OR('Z-scores'!EW8&gt;2,'Z-scores'!EW8&lt;-2),"",'Z-scores'!EW8)</f>
        <v>-0.54837999999999998</v>
      </c>
      <c r="FI8" s="7">
        <f>IF(OR('Z-scores'!EX8&gt;2,'Z-scores'!EX8&lt;-2),"",'Z-scores'!EX8)</f>
        <v>-0.41954000000000002</v>
      </c>
      <c r="FJ8" s="7">
        <f>IF(OR('Z-scores'!EY8&gt;2,'Z-scores'!EY8&lt;-2),"",'Z-scores'!EY8)</f>
        <v>-0.42174</v>
      </c>
      <c r="FK8" s="7">
        <f>IF(OR('Z-scores'!EZ8&gt;2,'Z-scores'!EZ8&lt;-2),"",'Z-scores'!EZ8)</f>
        <v>-0.30614999999999998</v>
      </c>
      <c r="FL8" s="7">
        <f>IF(OR('Z-scores'!FA8&gt;2,'Z-scores'!FA8&lt;-2),"",'Z-scores'!FA8)</f>
        <v>-0.30315999999999999</v>
      </c>
      <c r="FM8" s="7">
        <f>IF(OR('Z-scores'!FB8&gt;2,'Z-scores'!FB8&lt;-2),"",'Z-scores'!FB8)</f>
        <v>-0.63019999999999998</v>
      </c>
      <c r="FN8" s="7">
        <f>IF(OR('Z-scores'!FC8&gt;2,'Z-scores'!FC8&lt;-2),"",'Z-scores'!FC8)</f>
        <v>-0.312</v>
      </c>
      <c r="FO8" s="7">
        <f>IF(OR('Z-scores'!FD8&gt;2,'Z-scores'!FD8&lt;-2),"",'Z-scores'!FD8)</f>
        <v>-0.35315000000000002</v>
      </c>
      <c r="FP8" s="7">
        <f>IF(OR('Z-scores'!FE8&gt;2,'Z-scores'!FE8&lt;-2),"",'Z-scores'!FE8)</f>
        <v>-0.46489000000000003</v>
      </c>
      <c r="FQ8" s="7">
        <f>IF(OR('Z-scores'!FF8&gt;2,'Z-scores'!FF8&lt;-2),"",'Z-scores'!FF8)</f>
        <v>-0.40771000000000002</v>
      </c>
      <c r="FR8" s="7">
        <f>IF(OR('Z-scores'!FG8&gt;2,'Z-scores'!FG8&lt;-2),"",'Z-scores'!FG8)</f>
        <v>-0.35299000000000003</v>
      </c>
      <c r="FS8" s="7">
        <f>IF(OR('Z-scores'!FH8&gt;2,'Z-scores'!FH8&lt;-2),"",'Z-scores'!FH8)</f>
        <v>-0.38286999999999999</v>
      </c>
      <c r="FT8" s="7">
        <f>IF(OR('Z-scores'!FI8&gt;2,'Z-scores'!FI8&lt;-2),"",'Z-scores'!FI8)</f>
        <v>-0.44013999999999998</v>
      </c>
      <c r="FU8" s="7">
        <f>IF(OR('Z-scores'!FJ8&gt;2,'Z-scores'!FJ8&lt;-2),"",'Z-scores'!FJ8)</f>
        <v>-0.45652999999999999</v>
      </c>
      <c r="FV8" s="7">
        <f>IF(OR('Z-scores'!FK8&gt;2,'Z-scores'!FK8&lt;-2),"",'Z-scores'!FK8)</f>
        <v>-0.39734000000000003</v>
      </c>
      <c r="FW8" s="7">
        <f>IF(OR('Z-scores'!FL8&gt;2,'Z-scores'!FL8&lt;-2),"",'Z-scores'!FL8)</f>
        <v>-0.54957</v>
      </c>
      <c r="FX8" s="7">
        <f>IF(OR('Z-scores'!FM8&gt;2,'Z-scores'!FM8&lt;-2),"",'Z-scores'!FM8)</f>
        <v>-0.69327000000000005</v>
      </c>
      <c r="FY8" s="7">
        <f>IF(OR('Z-scores'!FN8&gt;2,'Z-scores'!FN8&lt;-2),"",'Z-scores'!FN8)</f>
        <v>0.31425999999999998</v>
      </c>
      <c r="FZ8" s="7">
        <f>IF(OR('Z-scores'!FO8&gt;2,'Z-scores'!FO8&lt;-2),"",'Z-scores'!FO8)</f>
        <v>1.2743500000000001</v>
      </c>
      <c r="GA8" s="7">
        <f>IF(OR('Z-scores'!FP8&gt;2,'Z-scores'!FP8&lt;-2),"",'Z-scores'!FP8)</f>
        <v>0.97431999999999996</v>
      </c>
      <c r="GB8" s="7">
        <f>IF(OR('Z-scores'!FQ8&gt;2,'Z-scores'!FQ8&lt;-2),"",'Z-scores'!FQ8)</f>
        <v>0.11768000000000001</v>
      </c>
      <c r="GC8" s="7">
        <f>IF(OR('Z-scores'!FR8&gt;2,'Z-scores'!FR8&lt;-2),"",'Z-scores'!FR8)</f>
        <v>-0.76270000000000004</v>
      </c>
      <c r="GD8" s="7">
        <f>IF(OR('Z-scores'!FS8&gt;2,'Z-scores'!FS8&lt;-2),"",'Z-scores'!FS8)</f>
        <v>-0.30309000000000003</v>
      </c>
      <c r="GE8" s="7">
        <f>IF(OR('Z-scores'!FT8&gt;2,'Z-scores'!FT8&lt;-2),"",'Z-scores'!FT8)</f>
        <v>-0.27544000000000002</v>
      </c>
      <c r="GF8" s="7">
        <f>IF(OR('Z-scores'!FU8&gt;2,'Z-scores'!FU8&lt;-2),"",'Z-scores'!FU8)</f>
        <v>-0.43907000000000002</v>
      </c>
      <c r="GG8" s="7">
        <f>IF(OR('Z-scores'!FV8&gt;2,'Z-scores'!FV8&lt;-2),"",'Z-scores'!FV8)</f>
        <v>-0.26166</v>
      </c>
      <c r="GH8" s="7">
        <f>IF(OR('Z-scores'!FW8&gt;2,'Z-scores'!FW8&lt;-2),"",'Z-scores'!FW8)</f>
        <v>-0.83377999999999997</v>
      </c>
      <c r="GI8" s="7">
        <f>IF(OR('Z-scores'!FX8&gt;2,'Z-scores'!FX8&lt;-2),"",'Z-scores'!FX8)</f>
        <v>-6.7710000000000006E-2</v>
      </c>
      <c r="GJ8" s="7">
        <f>IF(OR('Z-scores'!FY8&gt;2,'Z-scores'!FY8&lt;-2),"",'Z-scores'!FY8)</f>
        <v>-0.96245999999999998</v>
      </c>
      <c r="GK8" s="7">
        <f>IF(OR('Z-scores'!FZ8&gt;2,'Z-scores'!FZ8&lt;-2),"",'Z-scores'!FZ8)</f>
        <v>-0.61095999999999995</v>
      </c>
      <c r="GL8" s="7">
        <f>IF(OR('Z-scores'!GA8&gt;2,'Z-scores'!GA8&lt;-2),"",'Z-scores'!GA8)</f>
        <v>-1.09951</v>
      </c>
      <c r="GM8" s="7">
        <f>IF(OR('Z-scores'!GB8&gt;2,'Z-scores'!GB8&lt;-2),"",'Z-scores'!GB8)</f>
        <v>-0.8407</v>
      </c>
      <c r="GN8" s="7">
        <f>IF(OR('Z-scores'!GC8&gt;2,'Z-scores'!GC8&lt;-2),"",'Z-scores'!GC8)</f>
        <v>-7.8899999999999998E-2</v>
      </c>
      <c r="GO8" s="7">
        <f>IF(OR('Z-scores'!GD8&gt;2,'Z-scores'!GD8&lt;-2),"",'Z-scores'!GD8)</f>
        <v>-0.73553999999999997</v>
      </c>
      <c r="GP8" s="7">
        <f>IF(OR('Z-scores'!GE8&gt;2,'Z-scores'!GE8&lt;-2),"",'Z-scores'!GE8)</f>
        <v>-0.48058000000000001</v>
      </c>
      <c r="GQ8" s="7">
        <f>IF(OR('Z-scores'!GF8&gt;2,'Z-scores'!GF8&lt;-2),"",'Z-scores'!GF8)</f>
        <v>-0.70103000000000004</v>
      </c>
      <c r="GR8" s="7">
        <f>IF(OR('Z-scores'!GG8&gt;2,'Z-scores'!GG8&lt;-2),"",'Z-scores'!GG8)</f>
        <v>-1.1303099999999999</v>
      </c>
      <c r="GS8" s="7">
        <f>IF(OR('Z-scores'!GH8&gt;2,'Z-scores'!GH8&lt;-2),"",'Z-scores'!GH8)</f>
        <v>-0.28954999999999997</v>
      </c>
      <c r="GT8" s="7">
        <f>IF(OR('Z-scores'!GI8&gt;2,'Z-scores'!GI8&lt;-2),"",'Z-scores'!GI8)</f>
        <v>1.7855799999999999</v>
      </c>
      <c r="GU8" s="7">
        <f>IF(OR('Z-scores'!GJ8&gt;2,'Z-scores'!GJ8&lt;-2),"",'Z-scores'!GJ8)</f>
        <v>0.30657000000000001</v>
      </c>
      <c r="GV8" s="7">
        <f>IF(OR('Z-scores'!GK8&gt;2,'Z-scores'!GK8&lt;-2),"",'Z-scores'!GK8)</f>
        <v>-0.59287999999999996</v>
      </c>
      <c r="GW8" s="7">
        <f>IF(OR('Z-scores'!GL8&gt;2,'Z-scores'!GL8&lt;-2),"",'Z-scores'!GL8)</f>
        <v>-0.82808000000000004</v>
      </c>
      <c r="GX8" s="7">
        <f>IF(OR('Z-scores'!GM8&gt;2,'Z-scores'!GM8&lt;-2),"",'Z-scores'!GM8)</f>
        <v>-0.47719</v>
      </c>
      <c r="GY8" s="7">
        <f>IF(OR('Z-scores'!GN8&gt;2,'Z-scores'!GN8&lt;-2),"",'Z-scores'!GN8)</f>
        <v>-0.89359999999999995</v>
      </c>
      <c r="GZ8" s="7">
        <f>IF(OR('Z-scores'!GO8&gt;2,'Z-scores'!GO8&lt;-2),"",'Z-scores'!GO8)</f>
        <v>0.52822000000000002</v>
      </c>
      <c r="HA8" s="7">
        <f>IF(OR('Z-scores'!GP8&gt;2,'Z-scores'!GP8&lt;-2),"",'Z-scores'!GP8)</f>
        <v>1.39784</v>
      </c>
      <c r="HB8" s="7">
        <f>IF(OR('Z-scores'!GQ8&gt;2,'Z-scores'!GQ8&lt;-2),"",'Z-scores'!GQ8)</f>
        <v>-0.34848000000000001</v>
      </c>
      <c r="HC8" s="7">
        <f>IF(OR('Z-scores'!GR8&gt;2,'Z-scores'!GR8&lt;-2),"",'Z-scores'!GR8)</f>
        <v>-0.84526999999999997</v>
      </c>
      <c r="HD8" s="7">
        <f>IF(OR('Z-scores'!GS8&gt;2,'Z-scores'!GS8&lt;-2),"",'Z-scores'!GS8)</f>
        <v>-0.51343000000000005</v>
      </c>
      <c r="HE8" s="7">
        <f>IF(OR('Z-scores'!GT8&gt;2,'Z-scores'!GT8&lt;-2),"",'Z-scores'!GT8)</f>
        <v>-0.58884000000000003</v>
      </c>
      <c r="HF8" s="7">
        <f>IF(OR('Z-scores'!GU8&gt;2,'Z-scores'!GU8&lt;-2),"",'Z-scores'!GU8)</f>
        <v>0.65500999999999998</v>
      </c>
      <c r="HG8" s="7">
        <f>IF(OR('Z-scores'!GV8&gt;2,'Z-scores'!GV8&lt;-2),"",'Z-scores'!GV8)</f>
        <v>-4.3529999999999999E-2</v>
      </c>
      <c r="HH8" s="7">
        <f>IF(OR('Z-scores'!GW8&gt;2,'Z-scores'!GW8&lt;-2),"",'Z-scores'!GW8)</f>
        <v>-0.27527000000000001</v>
      </c>
      <c r="HI8" s="7">
        <f>IF(OR('Z-scores'!GX8&gt;2,'Z-scores'!GX8&lt;-2),"",'Z-scores'!GX8)</f>
        <v>-0.2195</v>
      </c>
      <c r="HJ8" s="7">
        <f>IF(OR('Z-scores'!GY8&gt;2,'Z-scores'!GY8&lt;-2),"",'Z-scores'!GY8)</f>
        <v>-0.76402999999999999</v>
      </c>
      <c r="HK8" s="7">
        <f>IF(OR('Z-scores'!GZ8&gt;2,'Z-scores'!GZ8&lt;-2),"",'Z-scores'!GZ8)</f>
        <v>-0.71140000000000003</v>
      </c>
      <c r="HL8" s="7">
        <f>IF(OR('Z-scores'!HA8&gt;2,'Z-scores'!HA8&lt;-2),"",'Z-scores'!HA8)</f>
        <v>-0.16048999999999999</v>
      </c>
      <c r="HM8" s="7">
        <f>IF(OR('Z-scores'!HB8&gt;2,'Z-scores'!HB8&lt;-2),"",'Z-scores'!HB8)</f>
        <v>-0.1993</v>
      </c>
      <c r="HN8" s="7">
        <f>IF(OR('Z-scores'!HC8&gt;2,'Z-scores'!HC8&lt;-2),"",'Z-scores'!HC8)</f>
        <v>-0.37198999999999999</v>
      </c>
      <c r="HO8" s="7">
        <f>IF(OR('Z-scores'!HD8&gt;2,'Z-scores'!HD8&lt;-2),"",'Z-scores'!HD8)</f>
        <v>-0.21557000000000001</v>
      </c>
      <c r="HP8" s="7">
        <f>IF(OR('Z-scores'!HE8&gt;2,'Z-scores'!HE8&lt;-2),"",'Z-scores'!HE8)</f>
        <v>-0.27187</v>
      </c>
      <c r="HQ8" s="7">
        <f>IF(OR('Z-scores'!HF8&gt;2,'Z-scores'!HF8&lt;-2),"",'Z-scores'!HF8)</f>
        <v>-0.15941</v>
      </c>
      <c r="HR8" s="7">
        <f>IF(OR('Z-scores'!HG8&gt;2,'Z-scores'!HG8&lt;-2),"",'Z-scores'!HG8)</f>
        <v>-0.52383000000000002</v>
      </c>
      <c r="HS8" s="7">
        <f>IF(OR('Z-scores'!HH8&gt;2,'Z-scores'!HH8&lt;-2),"",'Z-scores'!HH8)</f>
        <v>-0.62651000000000001</v>
      </c>
      <c r="HT8" s="7">
        <f>IF(OR('Z-scores'!HI8&gt;2,'Z-scores'!HI8&lt;-2),"",'Z-scores'!HI8)</f>
        <v>-0.71389999999999998</v>
      </c>
      <c r="HU8" s="7">
        <f>IF(OR('Z-scores'!HJ8&gt;2,'Z-scores'!HJ8&lt;-2),"",'Z-scores'!HJ8)</f>
        <v>-0.19586999999999999</v>
      </c>
      <c r="HV8" s="7">
        <f>IF(OR('Z-scores'!HK8&gt;2,'Z-scores'!HK8&lt;-2),"",'Z-scores'!HK8)</f>
        <v>0.19738</v>
      </c>
      <c r="HW8" s="7">
        <f>IF(OR('Z-scores'!HL8&gt;2,'Z-scores'!HL8&lt;-2),"",'Z-scores'!HL8)</f>
        <v>0.12565999999999999</v>
      </c>
      <c r="HX8" s="7">
        <f>IF(OR('Z-scores'!HM8&gt;2,'Z-scores'!HM8&lt;-2),"",'Z-scores'!HM8)</f>
        <v>-8.8500000000000002E-3</v>
      </c>
      <c r="HY8" s="7" t="str">
        <f>IF(OR('Z-scores'!HN8&gt;2,'Z-scores'!HN8&lt;-2),"",'Z-scores'!HN8)</f>
        <v/>
      </c>
      <c r="HZ8" s="7">
        <f>IF(OR('Z-scores'!HO8&gt;2,'Z-scores'!HO8&lt;-2),"",'Z-scores'!HO8)</f>
        <v>0.75314000000000003</v>
      </c>
      <c r="IA8" s="7" t="str">
        <f>IF(OR('Z-scores'!HP8&gt;2,'Z-scores'!HP8&lt;-2),"",'Z-scores'!HP8)</f>
        <v/>
      </c>
      <c r="IB8" s="7">
        <f>IF(OR('Z-scores'!HQ8&gt;2,'Z-scores'!HQ8&lt;-2),"",'Z-scores'!HQ8)</f>
        <v>0.62639</v>
      </c>
      <c r="IC8" s="7">
        <f>IF(OR('Z-scores'!HR8&gt;2,'Z-scores'!HR8&lt;-2),"",'Z-scores'!HR8)</f>
        <v>0.14193</v>
      </c>
      <c r="ID8" s="7">
        <f>IF(OR('Z-scores'!HS8&gt;2,'Z-scores'!HS8&lt;-2),"",'Z-scores'!HS8)</f>
        <v>-0.12261</v>
      </c>
      <c r="IE8" s="7">
        <f>IF(OR('Z-scores'!HT8&gt;2,'Z-scores'!HT8&lt;-2),"",'Z-scores'!HT8)</f>
        <v>-0.55818000000000001</v>
      </c>
      <c r="IF8" s="7">
        <f>IF(OR('Z-scores'!HU8&gt;2,'Z-scores'!HU8&lt;-2),"",'Z-scores'!HU8)</f>
        <v>-0.90498999999999996</v>
      </c>
      <c r="IG8" s="7">
        <f>IF(OR('Z-scores'!HV8&gt;2,'Z-scores'!HV8&lt;-2),"",'Z-scores'!HV8)</f>
        <v>-0.72226999999999997</v>
      </c>
      <c r="IH8" s="7">
        <f>IF(OR('Z-scores'!HW8&gt;2,'Z-scores'!HW8&lt;-2),"",'Z-scores'!HW8)</f>
        <v>-0.92715000000000003</v>
      </c>
      <c r="II8" s="7">
        <f>IF(OR('Z-scores'!HX8&gt;2,'Z-scores'!HX8&lt;-2),"",'Z-scores'!HX8)</f>
        <v>-0.36248999999999998</v>
      </c>
      <c r="IJ8" s="7">
        <f>IF(OR('Z-scores'!HY8&gt;2,'Z-scores'!HY8&lt;-2),"",'Z-scores'!HY8)</f>
        <v>-0.35339999999999999</v>
      </c>
      <c r="IK8" s="7">
        <f>IF(OR('Z-scores'!HZ8&gt;2,'Z-scores'!HZ8&lt;-2),"",'Z-scores'!HZ8)</f>
        <v>-0.38195000000000001</v>
      </c>
      <c r="IL8" s="7">
        <f>IF(OR('Z-scores'!IA8&gt;2,'Z-scores'!IA8&lt;-2),"",'Z-scores'!IA8)</f>
        <v>-0.53334000000000004</v>
      </c>
      <c r="IM8" s="7">
        <f>IF(OR('Z-scores'!IB8&gt;2,'Z-scores'!IB8&lt;-2),"",'Z-scores'!IB8)</f>
        <v>-0.36992999999999998</v>
      </c>
      <c r="IN8" s="7">
        <f>IF(OR('Z-scores'!IC8&gt;2,'Z-scores'!IC8&lt;-2),"",'Z-scores'!IC8)</f>
        <v>-0.24965000000000001</v>
      </c>
      <c r="IO8" s="7">
        <f>IF(OR('Z-scores'!ID8&gt;2,'Z-scores'!ID8&lt;-2),"",'Z-scores'!ID8)</f>
        <v>-0.13239999999999999</v>
      </c>
      <c r="IP8" s="7">
        <f>IF(OR('Z-scores'!IE8&gt;2,'Z-scores'!IE8&lt;-2),"",'Z-scores'!IE8)</f>
        <v>-0.22170000000000001</v>
      </c>
      <c r="IQ8" s="7">
        <f>IF(OR('Z-scores'!IF8&gt;2,'Z-scores'!IF8&lt;-2),"",'Z-scores'!IF8)</f>
        <v>-0.27045999999999998</v>
      </c>
      <c r="IR8" s="7">
        <f>IF(OR('Z-scores'!IG8&gt;2,'Z-scores'!IG8&lt;-2),"",'Z-scores'!IG8)</f>
        <v>-0.24254000000000001</v>
      </c>
      <c r="IS8" s="7">
        <f>IF(OR('Z-scores'!IH8&gt;2,'Z-scores'!IH8&lt;-2),"",'Z-scores'!IH8)</f>
        <v>-2.2720000000000001E-2</v>
      </c>
      <c r="IT8" s="7">
        <f>IF(OR('Z-scores'!II8&gt;2,'Z-scores'!II8&lt;-2),"",'Z-scores'!II8)</f>
        <v>-0.33179999999999998</v>
      </c>
      <c r="IU8" s="7">
        <f>IF(OR('Z-scores'!IJ8&gt;2,'Z-scores'!IJ8&lt;-2),"",'Z-scores'!IJ8)</f>
        <v>0.20907000000000001</v>
      </c>
      <c r="IV8" s="7">
        <f>IF(OR('Z-scores'!IK8&gt;2,'Z-scores'!IK8&lt;-2),"",'Z-scores'!IK8)</f>
        <v>1.993E-2</v>
      </c>
      <c r="IW8" s="7">
        <f>IF(OR('Z-scores'!IL8&gt;2,'Z-scores'!IL8&lt;-2),"",'Z-scores'!IL8)</f>
        <v>-1.1744399999999999</v>
      </c>
      <c r="IX8" s="7">
        <f>IF(OR('Z-scores'!IM8&gt;2,'Z-scores'!IM8&lt;-2),"",'Z-scores'!IM8)</f>
        <v>-1.11372</v>
      </c>
      <c r="IY8" s="7">
        <f>IF(OR('Z-scores'!IN8&gt;2,'Z-scores'!IN8&lt;-2),"",'Z-scores'!IN8)</f>
        <v>-0.2485</v>
      </c>
      <c r="IZ8" s="7">
        <f>IF(OR('Z-scores'!IO8&gt;2,'Z-scores'!IO8&lt;-2),"",'Z-scores'!IO8)</f>
        <v>-3.5200000000000002E-2</v>
      </c>
      <c r="JA8" s="7">
        <f>IF(OR('Z-scores'!IP8&gt;2,'Z-scores'!IP8&lt;-2),"",'Z-scores'!IP8)</f>
        <v>-0.51551000000000002</v>
      </c>
      <c r="JB8" s="7">
        <f>IF(OR('Z-scores'!IQ8&gt;2,'Z-scores'!IQ8&lt;-2),"",'Z-scores'!IQ8)</f>
        <v>-6.1510000000000002E-2</v>
      </c>
      <c r="JC8" s="7">
        <f>IF(OR('Z-scores'!IR8&gt;2,'Z-scores'!IR8&lt;-2),"",'Z-scores'!IR8)</f>
        <v>0.13725000000000001</v>
      </c>
      <c r="JD8" s="7">
        <f>IF(OR('Z-scores'!IS8&gt;2,'Z-scores'!IS8&lt;-2),"",'Z-scores'!IS8)</f>
        <v>-0.39707999999999999</v>
      </c>
      <c r="JE8" s="7">
        <f>IF(OR('Z-scores'!IT8&gt;2,'Z-scores'!IT8&lt;-2),"",'Z-scores'!IT8)</f>
        <v>-0.28438000000000002</v>
      </c>
      <c r="JF8" s="7">
        <f>IF(OR('Z-scores'!IU8&gt;2,'Z-scores'!IU8&lt;-2),"",'Z-scores'!IU8)</f>
        <v>-8.1350000000000006E-2</v>
      </c>
      <c r="JG8" s="7">
        <f>IF(OR('Z-scores'!IV8&gt;2,'Z-scores'!IV8&lt;-2),"",'Z-scores'!IV8)</f>
        <v>0.55847000000000002</v>
      </c>
      <c r="JH8" s="7">
        <f>IF(OR('Z-scores'!IW8&gt;2,'Z-scores'!IW8&lt;-2),"",'Z-scores'!IW8)</f>
        <v>0.62922</v>
      </c>
      <c r="JI8" s="7">
        <f>IF(OR('Z-scores'!IX8&gt;2,'Z-scores'!IX8&lt;-2),"",'Z-scores'!IX8)</f>
        <v>0.14929999999999999</v>
      </c>
      <c r="JJ8" s="7">
        <f>IF(OR('Z-scores'!IY8&gt;2,'Z-scores'!IY8&lt;-2),"",'Z-scores'!IY8)</f>
        <v>7.4599999999999996E-3</v>
      </c>
      <c r="JK8" s="7">
        <f>IF(OR('Z-scores'!IZ8&gt;2,'Z-scores'!IZ8&lt;-2),"",'Z-scores'!IZ8)</f>
        <v>-0.14177000000000001</v>
      </c>
      <c r="JL8" s="7">
        <f>IF(OR('Z-scores'!JA8&gt;2,'Z-scores'!JA8&lt;-2),"",'Z-scores'!JA8)</f>
        <v>0.51998999999999995</v>
      </c>
      <c r="JM8" s="7">
        <f>IF(OR('Z-scores'!JB8&gt;2,'Z-scores'!JB8&lt;-2),"",'Z-scores'!JB8)</f>
        <v>7.8030000000000002E-2</v>
      </c>
      <c r="JN8" s="7">
        <f>IF(OR('Z-scores'!JC8&gt;2,'Z-scores'!JC8&lt;-2),"",'Z-scores'!JC8)</f>
        <v>1.6079699999999999</v>
      </c>
      <c r="JO8" s="7">
        <f>IF(OR('Z-scores'!JD8&gt;2,'Z-scores'!JD8&lt;-2),"",'Z-scores'!JD8)</f>
        <v>-3.7499999999999999E-2</v>
      </c>
      <c r="JP8" s="7">
        <f>IF(OR('Z-scores'!JE8&gt;2,'Z-scores'!JE8&lt;-2),"",'Z-scores'!JE8)</f>
        <v>-0.64434000000000002</v>
      </c>
      <c r="JQ8" s="7">
        <f>IF(OR('Z-scores'!JF8&gt;2,'Z-scores'!JF8&lt;-2),"",'Z-scores'!JF8)</f>
        <v>-0.74567000000000005</v>
      </c>
      <c r="JR8" s="7">
        <f>IF(OR('Z-scores'!JG8&gt;2,'Z-scores'!JG8&lt;-2),"",'Z-scores'!JG8)</f>
        <v>-0.74641000000000002</v>
      </c>
      <c r="JS8" s="7">
        <f>IF(OR('Z-scores'!JH8&gt;2,'Z-scores'!JH8&lt;-2),"",'Z-scores'!JH8)</f>
        <v>-0.29460999999999998</v>
      </c>
      <c r="JT8" s="7">
        <f>IF(OR('Z-scores'!JI8&gt;2,'Z-scores'!JI8&lt;-2),"",'Z-scores'!JI8)</f>
        <v>0.36403000000000002</v>
      </c>
      <c r="JU8" s="7">
        <f>IF(OR('Z-scores'!JJ8&gt;2,'Z-scores'!JJ8&lt;-2),"",'Z-scores'!JJ8)</f>
        <v>0.70921000000000001</v>
      </c>
      <c r="JV8" s="7">
        <f>IF(OR('Z-scores'!JK8&gt;2,'Z-scores'!JK8&lt;-2),"",'Z-scores'!JK8)</f>
        <v>1.68194</v>
      </c>
      <c r="JW8" s="7">
        <f>IF(OR('Z-scores'!JL8&gt;2,'Z-scores'!JL8&lt;-2),"",'Z-scores'!JL8)</f>
        <v>-7.3840000000000003E-2</v>
      </c>
      <c r="JX8" s="7">
        <f>IF(OR('Z-scores'!JM8&gt;2,'Z-scores'!JM8&lt;-2),"",'Z-scores'!JM8)</f>
        <v>1.3663000000000001</v>
      </c>
      <c r="JY8" s="7">
        <f>IF(OR('Z-scores'!JN8&gt;2,'Z-scores'!JN8&lt;-2),"",'Z-scores'!JN8)</f>
        <v>1.1113999999999999</v>
      </c>
      <c r="JZ8" s="7">
        <f>IF(OR('Z-scores'!JO8&gt;2,'Z-scores'!JO8&lt;-2),"",'Z-scores'!JO8)</f>
        <v>-1.992E-2</v>
      </c>
      <c r="KA8" s="7">
        <f>IF(OR('Z-scores'!JP8&gt;2,'Z-scores'!JP8&lt;-2),"",'Z-scores'!JP8)</f>
        <v>-0.42224</v>
      </c>
      <c r="KB8" s="7">
        <f>IF(OR('Z-scores'!JQ8&gt;2,'Z-scores'!JQ8&lt;-2),"",'Z-scores'!JQ8)</f>
        <v>-0.44797999999999999</v>
      </c>
      <c r="KC8" s="7">
        <f>IF(OR('Z-scores'!JR8&gt;2,'Z-scores'!JR8&lt;-2),"",'Z-scores'!JR8)</f>
        <v>-0.34428999999999998</v>
      </c>
      <c r="KD8" s="7">
        <f>IF(OR('Z-scores'!JS8&gt;2,'Z-scores'!JS8&lt;-2),"",'Z-scores'!JS8)</f>
        <v>1.1329499999999999</v>
      </c>
      <c r="KE8" s="7">
        <f>IF(OR('Z-scores'!JT8&gt;2,'Z-scores'!JT8&lt;-2),"",'Z-scores'!JT8)</f>
        <v>-0.38730999999999999</v>
      </c>
      <c r="KF8" s="7">
        <f>IF(OR('Z-scores'!JU8&gt;2,'Z-scores'!JU8&lt;-2),"",'Z-scores'!JU8)</f>
        <v>0.20904</v>
      </c>
      <c r="KG8" s="7">
        <f>IF(OR('Z-scores'!JV8&gt;2,'Z-scores'!JV8&lt;-2),"",'Z-scores'!JV8)</f>
        <v>-0.61819999999999997</v>
      </c>
      <c r="KH8" s="7">
        <f>IF(OR('Z-scores'!JW8&gt;2,'Z-scores'!JW8&lt;-2),"",'Z-scores'!JW8)</f>
        <v>1.2345200000000001</v>
      </c>
      <c r="KI8" s="7">
        <f>IF(OR('Z-scores'!JX8&gt;2,'Z-scores'!JX8&lt;-2),"",'Z-scores'!JX8)</f>
        <v>-0.50546000000000002</v>
      </c>
      <c r="KJ8" s="7">
        <f>IF(OR('Z-scores'!JY8&gt;2,'Z-scores'!JY8&lt;-2),"",'Z-scores'!JY8)</f>
        <v>-0.54779</v>
      </c>
      <c r="KK8" s="7">
        <f>IF(OR('Z-scores'!JZ8&gt;2,'Z-scores'!JZ8&lt;-2),"",'Z-scores'!JZ8)</f>
        <v>-0.35674</v>
      </c>
      <c r="KL8" s="7">
        <f>IF(OR('Z-scores'!KA8&gt;2,'Z-scores'!KA8&lt;-2),"",'Z-scores'!KA8)</f>
        <v>-0.60902000000000001</v>
      </c>
      <c r="KM8" s="7">
        <f>IF(OR('Z-scores'!KB8&gt;2,'Z-scores'!KB8&lt;-2),"",'Z-scores'!KB8)</f>
        <v>-0.42620000000000002</v>
      </c>
      <c r="KN8" s="7">
        <f>IF(OR('Z-scores'!KC8&gt;2,'Z-scores'!KC8&lt;-2),"",'Z-scores'!KC8)</f>
        <v>-0.64985999999999999</v>
      </c>
      <c r="KO8" s="7">
        <f>IF(OR('Z-scores'!KD8&gt;2,'Z-scores'!KD8&lt;-2),"",'Z-scores'!KD8)</f>
        <v>-0.42213000000000001</v>
      </c>
      <c r="KP8" s="7">
        <f>IF(OR('Z-scores'!KE8&gt;2,'Z-scores'!KE8&lt;-2),"",'Z-scores'!KE8)</f>
        <v>-0.30301</v>
      </c>
      <c r="KQ8" s="7">
        <f>IF(OR('Z-scores'!KF8&gt;2,'Z-scores'!KF8&lt;-2),"",'Z-scores'!KF8)</f>
        <v>-0.23463000000000001</v>
      </c>
      <c r="KR8" s="7">
        <f>IF(OR('Z-scores'!KG8&gt;2,'Z-scores'!KG8&lt;-2),"",'Z-scores'!KG8)</f>
        <v>-0.56910000000000005</v>
      </c>
      <c r="KS8" s="7">
        <f>IF(OR('Z-scores'!KH8&gt;2,'Z-scores'!KH8&lt;-2),"",'Z-scores'!KH8)</f>
        <v>-0.24254000000000001</v>
      </c>
      <c r="KT8" s="7">
        <f>IF(OR('Z-scores'!KI8&gt;2,'Z-scores'!KI8&lt;-2),"",'Z-scores'!KI8)</f>
        <v>-0.43268000000000001</v>
      </c>
      <c r="KU8" s="7">
        <f>IF(OR('Z-scores'!KJ8&gt;2,'Z-scores'!KJ8&lt;-2),"",'Z-scores'!KJ8)</f>
        <v>-0.65825999999999996</v>
      </c>
      <c r="KV8" s="7">
        <f>IF(OR('Z-scores'!KK8&gt;2,'Z-scores'!KK8&lt;-2),"",'Z-scores'!KK8)</f>
        <v>-0.29120000000000001</v>
      </c>
      <c r="KW8" s="7">
        <f>IF(OR('Z-scores'!KL8&gt;2,'Z-scores'!KL8&lt;-2),"",'Z-scores'!KL8)</f>
        <v>-0.14427000000000001</v>
      </c>
      <c r="KX8" s="7">
        <f>IF(OR('Z-scores'!KM8&gt;2,'Z-scores'!KM8&lt;-2),"",'Z-scores'!KM8)</f>
        <v>-0.30997000000000002</v>
      </c>
      <c r="KY8" s="7">
        <f>IF(OR('Z-scores'!KN8&gt;2,'Z-scores'!KN8&lt;-2),"",'Z-scores'!KN8)</f>
        <v>-0.74160999999999999</v>
      </c>
      <c r="KZ8" s="7">
        <f>IF(OR('Z-scores'!KO8&gt;2,'Z-scores'!KO8&lt;-2),"",'Z-scores'!KO8)</f>
        <v>-0.34733000000000003</v>
      </c>
      <c r="LA8" s="7">
        <f>IF(OR('Z-scores'!KP8&gt;2,'Z-scores'!KP8&lt;-2),"",'Z-scores'!KP8)</f>
        <v>-0.72958000000000001</v>
      </c>
      <c r="LB8" s="7">
        <f>IF(OR('Z-scores'!KQ8&gt;2,'Z-scores'!KQ8&lt;-2),"",'Z-scores'!KQ8)</f>
        <v>-0.59489999999999998</v>
      </c>
      <c r="LC8" s="7">
        <f>IF(OR('Z-scores'!KR8&gt;2,'Z-scores'!KR8&lt;-2),"",'Z-scores'!KR8)</f>
        <v>-0.76651999999999998</v>
      </c>
      <c r="LD8" s="7">
        <f>IF(OR('Z-scores'!KS8&gt;2,'Z-scores'!KS8&lt;-2),"",'Z-scores'!KS8)</f>
        <v>-0.24460999999999999</v>
      </c>
      <c r="LE8" s="7">
        <f>IF(OR('Z-scores'!KT8&gt;2,'Z-scores'!KT8&lt;-2),"",'Z-scores'!KT8)</f>
        <v>-0.45656999999999998</v>
      </c>
      <c r="LF8" s="7">
        <f>IF(OR('Z-scores'!KU8&gt;2,'Z-scores'!KU8&lt;-2),"",'Z-scores'!KU8)</f>
        <v>0.38739000000000001</v>
      </c>
      <c r="LG8" s="7">
        <f>IF(OR('Z-scores'!KV8&gt;2,'Z-scores'!KV8&lt;-2),"",'Z-scores'!KV8)</f>
        <v>-0.4304</v>
      </c>
      <c r="LH8" s="7">
        <f>IF(OR('Z-scores'!KW8&gt;2,'Z-scores'!KW8&lt;-2),"",'Z-scores'!KW8)</f>
        <v>9.0829999999999994E-2</v>
      </c>
      <c r="LI8" s="7">
        <f>IF(OR('Z-scores'!KX8&gt;2,'Z-scores'!KX8&lt;-2),"",'Z-scores'!KX8)</f>
        <v>0.11842</v>
      </c>
      <c r="LJ8" s="7">
        <f>IF(OR('Z-scores'!KY8&gt;2,'Z-scores'!KY8&lt;-2),"",'Z-scores'!KY8)</f>
        <v>-0.24148</v>
      </c>
      <c r="LK8" s="7">
        <f>IF(OR('Z-scores'!KZ8&gt;2,'Z-scores'!KZ8&lt;-2),"",'Z-scores'!KZ8)</f>
        <v>-0.36459000000000003</v>
      </c>
      <c r="LL8" s="7">
        <f>IF(OR('Z-scores'!LA8&gt;2,'Z-scores'!LA8&lt;-2),"",'Z-scores'!LA8)</f>
        <v>-3.117E-2</v>
      </c>
      <c r="LM8" s="7">
        <f>IF(OR('Z-scores'!LB8&gt;2,'Z-scores'!LB8&lt;-2),"",'Z-scores'!LB8)</f>
        <v>-0.25918999999999998</v>
      </c>
      <c r="LN8" s="7">
        <f>IF(OR('Z-scores'!LC8&gt;2,'Z-scores'!LC8&lt;-2),"",'Z-scores'!LC8)</f>
        <v>-0.26021</v>
      </c>
      <c r="LO8" s="7">
        <f>IF(OR('Z-scores'!LD8&gt;2,'Z-scores'!LD8&lt;-2),"",'Z-scores'!LD8)</f>
        <v>-0.18139</v>
      </c>
      <c r="LP8" s="7">
        <f>IF(OR('Z-scores'!LE8&gt;2,'Z-scores'!LE8&lt;-2),"",'Z-scores'!LE8)</f>
        <v>-0.43041000000000001</v>
      </c>
      <c r="LQ8" s="7">
        <f>IF(OR('Z-scores'!LF8&gt;2,'Z-scores'!LF8&lt;-2),"",'Z-scores'!LF8)</f>
        <v>-0.25629999999999997</v>
      </c>
      <c r="LR8" s="7">
        <f>IF(OR('Z-scores'!LG8&gt;2,'Z-scores'!LG8&lt;-2),"",'Z-scores'!LG8)</f>
        <v>-0.40666000000000002</v>
      </c>
      <c r="LS8" s="7">
        <f>IF(OR('Z-scores'!LH8&gt;2,'Z-scores'!LH8&lt;-2),"",'Z-scores'!LH8)</f>
        <v>-0.43629000000000001</v>
      </c>
      <c r="LT8" s="7">
        <f>IF(OR('Z-scores'!LI8&gt;2,'Z-scores'!LI8&lt;-2),"",'Z-scores'!LI8)</f>
        <v>-0.40475</v>
      </c>
      <c r="LU8" s="7">
        <f>IF(OR('Z-scores'!LJ8&gt;2,'Z-scores'!LJ8&lt;-2),"",'Z-scores'!LJ8)</f>
        <v>-0.43143999999999999</v>
      </c>
      <c r="LV8" s="7">
        <f>IF(OR('Z-scores'!LK8&gt;2,'Z-scores'!LK8&lt;-2),"",'Z-scores'!LK8)</f>
        <v>0.14935999999999999</v>
      </c>
      <c r="LW8" s="7">
        <f>IF(OR('Z-scores'!LL8&gt;2,'Z-scores'!LL8&lt;-2),"",'Z-scores'!LL8)</f>
        <v>0.57284000000000002</v>
      </c>
      <c r="LX8" s="7">
        <f>IF(OR('Z-scores'!LM8&gt;2,'Z-scores'!LM8&lt;-2),"",'Z-scores'!LM8)</f>
        <v>0.23924000000000001</v>
      </c>
      <c r="LY8" s="7">
        <f>IF(OR('Z-scores'!LN8&gt;2,'Z-scores'!LN8&lt;-2),"",'Z-scores'!LN8)</f>
        <v>0.66308</v>
      </c>
      <c r="LZ8" s="7">
        <f>IF(OR('Z-scores'!LO8&gt;2,'Z-scores'!LO8&lt;-2),"",'Z-scores'!LO8)</f>
        <v>1.9441600000000001</v>
      </c>
      <c r="MA8" s="7">
        <f>IF(OR('Z-scores'!LP8&gt;2,'Z-scores'!LP8&lt;-2),"",'Z-scores'!LP8)</f>
        <v>-0.15753</v>
      </c>
      <c r="MB8" s="7">
        <f>IF(OR('Z-scores'!LQ8&gt;2,'Z-scores'!LQ8&lt;-2),"",'Z-scores'!LQ8)</f>
        <v>0.34283000000000002</v>
      </c>
      <c r="MC8" s="7">
        <f>IF(OR('Z-scores'!LR8&gt;2,'Z-scores'!LR8&lt;-2),"",'Z-scores'!LR8)</f>
        <v>-0.42907000000000001</v>
      </c>
      <c r="MD8" s="7">
        <f>IF(OR('Z-scores'!LS8&gt;2,'Z-scores'!LS8&lt;-2),"",'Z-scores'!LS8)</f>
        <v>-0.18493000000000001</v>
      </c>
      <c r="ME8" s="7">
        <f>IF(OR('Z-scores'!LT8&gt;2,'Z-scores'!LT8&lt;-2),"",'Z-scores'!LT8)</f>
        <v>-0.48341000000000001</v>
      </c>
      <c r="MF8" s="7">
        <f>IF(OR('Z-scores'!LU8&gt;2,'Z-scores'!LU8&lt;-2),"",'Z-scores'!LU8)</f>
        <v>1.5491900000000001</v>
      </c>
      <c r="MG8" s="7">
        <f>IF(OR('Z-scores'!LV8&gt;2,'Z-scores'!LV8&lt;-2),"",'Z-scores'!LV8)</f>
        <v>-0.24648</v>
      </c>
      <c r="MH8" s="7">
        <f>IF(OR('Z-scores'!LW8&gt;2,'Z-scores'!LW8&lt;-2),"",'Z-scores'!LW8)</f>
        <v>0.30120000000000002</v>
      </c>
      <c r="MI8" s="7">
        <f>IF(OR('Z-scores'!LX8&gt;2,'Z-scores'!LX8&lt;-2),"",'Z-scores'!LX8)</f>
        <v>-0.24254000000000001</v>
      </c>
      <c r="MJ8" s="7">
        <f>IF(OR('Z-scores'!LY8&gt;2,'Z-scores'!LY8&lt;-2),"",'Z-scores'!LY8)</f>
        <v>-0.63666</v>
      </c>
      <c r="MK8" s="7">
        <f>IF(OR('Z-scores'!LZ8&gt;2,'Z-scores'!LZ8&lt;-2),"",'Z-scores'!LZ8)</f>
        <v>-0.25540000000000002</v>
      </c>
      <c r="ML8" s="7">
        <f>IF(OR('Z-scores'!MA8&gt;2,'Z-scores'!MA8&lt;-2),"",'Z-scores'!MA8)</f>
        <v>-0.24071000000000001</v>
      </c>
      <c r="MM8" s="7">
        <f>IF(OR('Z-scores'!MB8&gt;2,'Z-scores'!MB8&lt;-2),"",'Z-scores'!MB8)</f>
        <v>-0.24254000000000001</v>
      </c>
      <c r="MN8" s="7">
        <f>IF(OR('Z-scores'!MC8&gt;2,'Z-scores'!MC8&lt;-2),"",'Z-scores'!MC8)</f>
        <v>0.33875</v>
      </c>
      <c r="MO8" s="7">
        <f>IF(OR('Z-scores'!MD8&gt;2,'Z-scores'!MD8&lt;-2),"",'Z-scores'!MD8)</f>
        <v>0.28515000000000001</v>
      </c>
      <c r="MP8" s="7">
        <f>IF(OR('Z-scores'!ME8&gt;2,'Z-scores'!ME8&lt;-2),"",'Z-scores'!ME8)</f>
        <v>-0.25263000000000002</v>
      </c>
      <c r="MQ8" s="7">
        <f>IF(OR('Z-scores'!MF8&gt;2,'Z-scores'!MF8&lt;-2),"",'Z-scores'!MF8)</f>
        <v>1.6989700000000001</v>
      </c>
      <c r="MR8" s="7">
        <f>IF(OR('Z-scores'!MG8&gt;2,'Z-scores'!MG8&lt;-2),"",'Z-scores'!MG8)</f>
        <v>0.72645000000000004</v>
      </c>
      <c r="MS8" s="7">
        <f>IF(OR('Z-scores'!MH8&gt;2,'Z-scores'!MH8&lt;-2),"",'Z-scores'!MH8)</f>
        <v>4.385E-2</v>
      </c>
      <c r="MT8" s="7">
        <f>IF(OR('Z-scores'!MI8&gt;2,'Z-scores'!MI8&lt;-2),"",'Z-scores'!MI8)</f>
        <v>0.48148999999999997</v>
      </c>
      <c r="MU8" s="7">
        <f>IF(OR('Z-scores'!MJ8&gt;2,'Z-scores'!MJ8&lt;-2),"",'Z-scores'!MJ8)</f>
        <v>1.18201</v>
      </c>
      <c r="MV8" s="7">
        <f>IF(OR('Z-scores'!MK8&gt;2,'Z-scores'!MK8&lt;-2),"",'Z-scores'!MK8)</f>
        <v>-0.24254000000000001</v>
      </c>
      <c r="MW8" s="7">
        <f>IF(OR('Z-scores'!ML8&gt;2,'Z-scores'!ML8&lt;-2),"",'Z-scores'!ML8)</f>
        <v>1.47542</v>
      </c>
      <c r="MX8" s="7">
        <f>IF(OR('Z-scores'!MM8&gt;2,'Z-scores'!MM8&lt;-2),"",'Z-scores'!MM8)</f>
        <v>1.2925199999999999</v>
      </c>
      <c r="MY8" s="7">
        <f>IF(OR('Z-scores'!MN8&gt;2,'Z-scores'!MN8&lt;-2),"",'Z-scores'!MN8)</f>
        <v>0.10573</v>
      </c>
      <c r="MZ8" s="7">
        <f>IF(OR('Z-scores'!MO8&gt;2,'Z-scores'!MO8&lt;-2),"",'Z-scores'!MO8)</f>
        <v>0.35825000000000001</v>
      </c>
      <c r="NA8" s="7">
        <f>IF(OR('Z-scores'!MP8&gt;2,'Z-scores'!MP8&lt;-2),"",'Z-scores'!MP8)</f>
        <v>0.79886999999999997</v>
      </c>
      <c r="NB8" s="7">
        <f>IF(OR('Z-scores'!MQ8&gt;2,'Z-scores'!MQ8&lt;-2),"",'Z-scores'!MQ8)</f>
        <v>1.4623900000000001</v>
      </c>
      <c r="NC8" s="7">
        <f>IF(OR('Z-scores'!MR8&gt;2,'Z-scores'!MR8&lt;-2),"",'Z-scores'!MR8)</f>
        <v>1.1192800000000001</v>
      </c>
      <c r="ND8" s="7">
        <f>IF(OR('Z-scores'!MS8&gt;2,'Z-scores'!MS8&lt;-2),"",'Z-scores'!MS8)</f>
        <v>0.67954999999999999</v>
      </c>
      <c r="NE8" s="7">
        <f>IF(OR('Z-scores'!MT8&gt;2,'Z-scores'!MT8&lt;-2),"",'Z-scores'!MT8)</f>
        <v>0.65517000000000003</v>
      </c>
      <c r="NF8" s="7">
        <f>IF(OR('Z-scores'!MU8&gt;2,'Z-scores'!MU8&lt;-2),"",'Z-scores'!MU8)</f>
        <v>-2.5090000000000001E-2</v>
      </c>
      <c r="NG8" s="7">
        <f>IF(OR('Z-scores'!MV8&gt;2,'Z-scores'!MV8&lt;-2),"",'Z-scores'!MV8)</f>
        <v>3.5009999999999999E-2</v>
      </c>
      <c r="NH8" s="7" t="str">
        <f>IF(OR('Z-scores'!MW8&gt;2,'Z-scores'!MW8&lt;-2),"",'Z-scores'!MW8)</f>
        <v/>
      </c>
      <c r="NI8" s="7">
        <f>IF(OR('Z-scores'!MX8&gt;2,'Z-scores'!MX8&lt;-2),"",'Z-scores'!MX8)</f>
        <v>-0.46975</v>
      </c>
      <c r="NJ8" s="7">
        <f>IF(OR('Z-scores'!MY8&gt;2,'Z-scores'!MY8&lt;-2),"",'Z-scores'!MY8)</f>
        <v>1.1400999999999999</v>
      </c>
      <c r="NK8" s="7">
        <f>IF(OR('Z-scores'!MZ8&gt;2,'Z-scores'!MZ8&lt;-2),"",'Z-scores'!MZ8)</f>
        <v>-0.37717000000000001</v>
      </c>
      <c r="NL8" s="7">
        <f>IF(OR('Z-scores'!NA8&gt;2,'Z-scores'!NA8&lt;-2),"",'Z-scores'!NA8)</f>
        <v>-0.12374</v>
      </c>
      <c r="NM8" s="7">
        <f>IF(OR('Z-scores'!NB8&gt;2,'Z-scores'!NB8&lt;-2),"",'Z-scores'!NB8)</f>
        <v>8.5900000000000004E-3</v>
      </c>
      <c r="NN8" s="7">
        <f>IF(OR('Z-scores'!NC8&gt;2,'Z-scores'!NC8&lt;-2),"",'Z-scores'!NC8)</f>
        <v>-1.1809799999999999</v>
      </c>
      <c r="NO8" s="7">
        <f>IF(OR('Z-scores'!ND8&gt;2,'Z-scores'!ND8&lt;-2),"",'Z-scores'!ND8)</f>
        <v>-0.94616999999999996</v>
      </c>
      <c r="NP8" s="7">
        <f>IF(OR('Z-scores'!NE8&gt;2,'Z-scores'!NE8&lt;-2),"",'Z-scores'!NE8)</f>
        <v>-0.4078</v>
      </c>
      <c r="NQ8" s="7">
        <f>IF(OR('Z-scores'!NF8&gt;2,'Z-scores'!NF8&lt;-2),"",'Z-scores'!NF8)</f>
        <v>0.11315</v>
      </c>
      <c r="NR8" s="7">
        <f>IF(OR('Z-scores'!NG8&gt;2,'Z-scores'!NG8&lt;-2),"",'Z-scores'!NG8)</f>
        <v>0.87166999999999994</v>
      </c>
      <c r="NS8" s="7">
        <f>IF(OR('Z-scores'!NH8&gt;2,'Z-scores'!NH8&lt;-2),"",'Z-scores'!NH8)</f>
        <v>-0.14837</v>
      </c>
      <c r="NT8" s="7">
        <f>IF(OR('Z-scores'!NI8&gt;2,'Z-scores'!NI8&lt;-2),"",'Z-scores'!NI8)</f>
        <v>0.65695999999999999</v>
      </c>
      <c r="NU8" s="7">
        <f>IF(OR('Z-scores'!NJ8&gt;2,'Z-scores'!NJ8&lt;-2),"",'Z-scores'!NJ8)</f>
        <v>-0.25377</v>
      </c>
      <c r="NV8" s="7">
        <f>IF(OR('Z-scores'!NK8&gt;2,'Z-scores'!NK8&lt;-2),"",'Z-scores'!NK8)</f>
        <v>0.50819999999999999</v>
      </c>
      <c r="NW8" s="7">
        <f>IF(OR('Z-scores'!NL8&gt;2,'Z-scores'!NL8&lt;-2),"",'Z-scores'!NL8)</f>
        <v>0.33534999999999998</v>
      </c>
      <c r="NX8" s="7">
        <f>IF(OR('Z-scores'!NM8&gt;2,'Z-scores'!NM8&lt;-2),"",'Z-scores'!NM8)</f>
        <v>0.58059000000000005</v>
      </c>
      <c r="NY8" s="7">
        <f>IF(OR('Z-scores'!NN8&gt;2,'Z-scores'!NN8&lt;-2),"",'Z-scores'!NN8)</f>
        <v>-0.79423999999999995</v>
      </c>
      <c r="NZ8" s="7">
        <f>IF(OR('Z-scores'!NO8&gt;2,'Z-scores'!NO8&lt;-2),"",'Z-scores'!NO8)</f>
        <v>-0.80328999999999995</v>
      </c>
      <c r="OA8" s="7">
        <f>IF(OR('Z-scores'!NP8&gt;2,'Z-scores'!NP8&lt;-2),"",'Z-scores'!NP8)</f>
        <v>-0.66437999999999997</v>
      </c>
      <c r="OB8" s="7">
        <f>IF(OR('Z-scores'!NQ8&gt;2,'Z-scores'!NQ8&lt;-2),"",'Z-scores'!NQ8)</f>
        <v>-0.95970999999999995</v>
      </c>
      <c r="OC8" s="7">
        <f>IF(OR('Z-scores'!NR8&gt;2,'Z-scores'!NR8&lt;-2),"",'Z-scores'!NR8)</f>
        <v>-0.66566999999999998</v>
      </c>
      <c r="OD8" s="7">
        <f>IF(OR('Z-scores'!NS8&gt;2,'Z-scores'!NS8&lt;-2),"",'Z-scores'!NS8)</f>
        <v>-0.51505999999999996</v>
      </c>
      <c r="OE8" s="7">
        <f>IF(OR('Z-scores'!NT8&gt;2,'Z-scores'!NT8&lt;-2),"",'Z-scores'!NT8)</f>
        <v>-0.65146000000000004</v>
      </c>
      <c r="OF8" s="7">
        <f>IF(OR('Z-scores'!NU8&gt;2,'Z-scores'!NU8&lt;-2),"",'Z-scores'!NU8)</f>
        <v>4.7210000000000002E-2</v>
      </c>
      <c r="OG8" s="7">
        <f>IF(OR('Z-scores'!NV8&gt;2,'Z-scores'!NV8&lt;-2),"",'Z-scores'!NV8)</f>
        <v>1.9272100000000001</v>
      </c>
      <c r="OH8" s="7">
        <f>IF(OR('Z-scores'!NW8&gt;2,'Z-scores'!NW8&lt;-2),"",'Z-scores'!NW8)</f>
        <v>-0.21415000000000001</v>
      </c>
      <c r="OI8" s="7">
        <f>IF(OR('Z-scores'!NX8&gt;2,'Z-scores'!NX8&lt;-2),"",'Z-scores'!NX8)</f>
        <v>-0.52107000000000003</v>
      </c>
      <c r="OJ8" s="7">
        <f>IF(OR('Z-scores'!NY8&gt;2,'Z-scores'!NY8&lt;-2),"",'Z-scores'!NY8)</f>
        <v>-0.51039000000000001</v>
      </c>
      <c r="OK8" s="7">
        <f>IF(OR('Z-scores'!NZ8&gt;2,'Z-scores'!NZ8&lt;-2),"",'Z-scores'!NZ8)</f>
        <v>0.99380000000000002</v>
      </c>
      <c r="OL8" s="7">
        <f>IF(OR('Z-scores'!OA8&gt;2,'Z-scores'!OA8&lt;-2),"",'Z-scores'!OA8)</f>
        <v>-0.69130000000000003</v>
      </c>
      <c r="OM8" s="7">
        <f>IF(OR('Z-scores'!OB8&gt;2,'Z-scores'!OB8&lt;-2),"",'Z-scores'!OB8)</f>
        <v>-0.1177</v>
      </c>
      <c r="ON8" s="7">
        <f>IF(OR('Z-scores'!OC8&gt;2,'Z-scores'!OC8&lt;-2),"",'Z-scores'!OC8)</f>
        <v>-7.7399999999999997E-2</v>
      </c>
      <c r="OO8" s="7">
        <f>IF(OR('Z-scores'!OD8&gt;2,'Z-scores'!OD8&lt;-2),"",'Z-scores'!OD8)</f>
        <v>-0.17199</v>
      </c>
      <c r="OP8" s="7">
        <f>IF(OR('Z-scores'!OE8&gt;2,'Z-scores'!OE8&lt;-2),"",'Z-scores'!OE8)</f>
        <v>0.31142999999999998</v>
      </c>
      <c r="OQ8" s="7">
        <f>IF(OR('Z-scores'!OF8&gt;2,'Z-scores'!OF8&lt;-2),"",'Z-scores'!OF8)</f>
        <v>0.61824000000000001</v>
      </c>
      <c r="OR8" s="7">
        <f>IF(OR('Z-scores'!OG8&gt;2,'Z-scores'!OG8&lt;-2),"",'Z-scores'!OG8)</f>
        <v>-0.28908</v>
      </c>
      <c r="OS8" s="7">
        <f>IF(OR('Z-scores'!OH8&gt;2,'Z-scores'!OH8&lt;-2),"",'Z-scores'!OH8)</f>
        <v>-0.52302999999999999</v>
      </c>
      <c r="OT8" s="7">
        <f>IF(OR('Z-scores'!OI8&gt;2,'Z-scores'!OI8&lt;-2),"",'Z-scores'!OI8)</f>
        <v>-0.61724999999999997</v>
      </c>
      <c r="OU8" s="7">
        <f>IF(OR('Z-scores'!OJ8&gt;2,'Z-scores'!OJ8&lt;-2),"",'Z-scores'!OJ8)</f>
        <v>6.386E-2</v>
      </c>
      <c r="OV8" s="7">
        <f>IF(OR('Z-scores'!OK8&gt;2,'Z-scores'!OK8&lt;-2),"",'Z-scores'!OK8)</f>
        <v>-0.31925999999999999</v>
      </c>
      <c r="OW8" s="7">
        <f>IF(OR('Z-scores'!OL8&gt;2,'Z-scores'!OL8&lt;-2),"",'Z-scores'!OL8)</f>
        <v>0.15473999999999999</v>
      </c>
      <c r="OX8" s="7">
        <f>IF(OR('Z-scores'!OM8&gt;2,'Z-scores'!OM8&lt;-2),"",'Z-scores'!OM8)</f>
        <v>0.77239000000000002</v>
      </c>
      <c r="OY8" s="7">
        <f>IF(OR('Z-scores'!ON8&gt;2,'Z-scores'!ON8&lt;-2),"",'Z-scores'!ON8)</f>
        <v>0.17430000000000001</v>
      </c>
      <c r="OZ8" s="7">
        <f>IF(OR('Z-scores'!OO8&gt;2,'Z-scores'!OO8&lt;-2),"",'Z-scores'!OO8)</f>
        <v>-0.26956999999999998</v>
      </c>
      <c r="PA8" s="7">
        <f>IF(OR('Z-scores'!OP8&gt;2,'Z-scores'!OP8&lt;-2),"",'Z-scores'!OP8)</f>
        <v>-0.24254000000000001</v>
      </c>
      <c r="PB8" s="7">
        <f>IF(OR('Z-scores'!OQ8&gt;2,'Z-scores'!OQ8&lt;-2),"",'Z-scores'!OQ8)</f>
        <v>0.65390000000000004</v>
      </c>
      <c r="PC8" s="7">
        <f>IF(OR('Z-scores'!OR8&gt;2,'Z-scores'!OR8&lt;-2),"",'Z-scores'!OR8)</f>
        <v>0.86407</v>
      </c>
      <c r="PD8" s="7">
        <f>IF(OR('Z-scores'!OS8&gt;2,'Z-scores'!OS8&lt;-2),"",'Z-scores'!OS8)</f>
        <v>0.57862000000000002</v>
      </c>
      <c r="PE8" s="7">
        <f>IF(OR('Z-scores'!OT8&gt;2,'Z-scores'!OT8&lt;-2),"",'Z-scores'!OT8)</f>
        <v>0.48870000000000002</v>
      </c>
      <c r="PF8" s="7">
        <f>IF(OR('Z-scores'!OU8&gt;2,'Z-scores'!OU8&lt;-2),"",'Z-scores'!OU8)</f>
        <v>0.43280999999999997</v>
      </c>
      <c r="PG8" s="7">
        <f>IF(OR('Z-scores'!OV8&gt;2,'Z-scores'!OV8&lt;-2),"",'Z-scores'!OV8)</f>
        <v>-1.2279999999999999E-2</v>
      </c>
      <c r="PH8" s="7">
        <f>IF(OR('Z-scores'!OW8&gt;2,'Z-scores'!OW8&lt;-2),"",'Z-scores'!OW8)</f>
        <v>9.9900000000000003E-2</v>
      </c>
      <c r="PI8" s="7" t="str">
        <f>IF(OR('Z-scores'!OX8&gt;2,'Z-scores'!OX8&lt;-2),"",'Z-scores'!OX8)</f>
        <v/>
      </c>
      <c r="PJ8" s="7">
        <f>IF(OR('Z-scores'!OY8&gt;2,'Z-scores'!OY8&lt;-2),"",'Z-scores'!OY8)</f>
        <v>-0.48791000000000001</v>
      </c>
      <c r="PK8" s="7">
        <f>IF(OR('Z-scores'!OZ8&gt;2,'Z-scores'!OZ8&lt;-2),"",'Z-scores'!OZ8)</f>
        <v>1.2031099999999999</v>
      </c>
      <c r="PL8" s="7">
        <f>IF(OR('Z-scores'!PA8&gt;2,'Z-scores'!PA8&lt;-2),"",'Z-scores'!PA8)</f>
        <v>1.64229</v>
      </c>
      <c r="PM8" s="7">
        <f>IF(OR('Z-scores'!PB8&gt;2,'Z-scores'!PB8&lt;-2),"",'Z-scores'!PB8)</f>
        <v>0.63949</v>
      </c>
      <c r="PN8" s="7">
        <f>IF(OR('Z-scores'!PC8&gt;2,'Z-scores'!PC8&lt;-2),"",'Z-scores'!PC8)</f>
        <v>-0.42587000000000003</v>
      </c>
      <c r="PO8" s="7">
        <f>IF(OR('Z-scores'!PD8&gt;2,'Z-scores'!PD8&lt;-2),"",'Z-scores'!PD8)</f>
        <v>0.51124000000000003</v>
      </c>
      <c r="PP8" s="7">
        <f>IF(OR('Z-scores'!PE8&gt;2,'Z-scores'!PE8&lt;-2),"",'Z-scores'!PE8)</f>
        <v>1.77352</v>
      </c>
      <c r="PQ8" s="7">
        <f>IF(OR('Z-scores'!PF8&gt;2,'Z-scores'!PF8&lt;-2),"",'Z-scores'!PF8)</f>
        <v>0.72284000000000004</v>
      </c>
      <c r="PR8" s="7">
        <f>IF(OR('Z-scores'!PG8&gt;2,'Z-scores'!PG8&lt;-2),"",'Z-scores'!PG8)</f>
        <v>-0.49717</v>
      </c>
      <c r="PS8" s="7">
        <f>IF(OR('Z-scores'!PH8&gt;2,'Z-scores'!PH8&lt;-2),"",'Z-scores'!PH8)</f>
        <v>1.21424</v>
      </c>
      <c r="PT8" s="7">
        <f>IF(OR('Z-scores'!PI8&gt;2,'Z-scores'!PI8&lt;-2),"",'Z-scores'!PI8)</f>
        <v>0.52144999999999997</v>
      </c>
      <c r="PU8" s="7">
        <f>IF(OR('Z-scores'!PJ8&gt;2,'Z-scores'!PJ8&lt;-2),"",'Z-scores'!PJ8)</f>
        <v>-0.20837</v>
      </c>
      <c r="PV8" s="7">
        <f>IF(OR('Z-scores'!PK8&gt;2,'Z-scores'!PK8&lt;-2),"",'Z-scores'!PK8)</f>
        <v>1.10727</v>
      </c>
      <c r="PW8" s="7">
        <f>IF(OR('Z-scores'!PL8&gt;2,'Z-scores'!PL8&lt;-2),"",'Z-scores'!PL8)</f>
        <v>-0.31169000000000002</v>
      </c>
      <c r="PX8" s="7">
        <f>IF(OR('Z-scores'!PM8&gt;2,'Z-scores'!PM8&lt;-2),"",'Z-scores'!PM8)</f>
        <v>1.448</v>
      </c>
      <c r="PY8" s="7">
        <f>IF(OR('Z-scores'!PN8&gt;2,'Z-scores'!PN8&lt;-2),"",'Z-scores'!PN8)</f>
        <v>0.94399</v>
      </c>
      <c r="PZ8" s="7">
        <f>IF(OR('Z-scores'!PO8&gt;2,'Z-scores'!PO8&lt;-2),"",'Z-scores'!PO8)</f>
        <v>1.873E-2</v>
      </c>
      <c r="QA8" s="7">
        <f>IF(OR('Z-scores'!PP8&gt;2,'Z-scores'!PP8&lt;-2),"",'Z-scores'!PP8)</f>
        <v>-0.24254000000000001</v>
      </c>
      <c r="QB8" s="7">
        <f>IF(OR('Z-scores'!PQ8&gt;2,'Z-scores'!PQ8&lt;-2),"",'Z-scores'!PQ8)</f>
        <v>1.9346000000000001</v>
      </c>
      <c r="QC8" s="7">
        <f>IF(OR('Z-scores'!PR8&gt;2,'Z-scores'!PR8&lt;-2),"",'Z-scores'!PR8)</f>
        <v>0.25974000000000003</v>
      </c>
      <c r="QD8" s="7">
        <f>IF(OR('Z-scores'!PS8&gt;2,'Z-scores'!PS8&lt;-2),"",'Z-scores'!PS8)</f>
        <v>-0.11029</v>
      </c>
      <c r="QE8" s="7">
        <f>IF(OR('Z-scores'!PT8&gt;2,'Z-scores'!PT8&lt;-2),"",'Z-scores'!PT8)</f>
        <v>-0.41909999999999997</v>
      </c>
      <c r="QF8" s="7">
        <f>IF(OR('Z-scores'!PU8&gt;2,'Z-scores'!PU8&lt;-2),"",'Z-scores'!PU8)</f>
        <v>1.38079</v>
      </c>
      <c r="QG8" s="7">
        <f>IF(OR('Z-scores'!PV8&gt;2,'Z-scores'!PV8&lt;-2),"",'Z-scores'!PV8)</f>
        <v>-9.0069999999999997E-2</v>
      </c>
      <c r="QH8" s="7">
        <f>IF(OR('Z-scores'!PW8&gt;2,'Z-scores'!PW8&lt;-2),"",'Z-scores'!PW8)</f>
        <v>-0.36379</v>
      </c>
      <c r="QI8" s="7">
        <f>IF(OR('Z-scores'!PX8&gt;2,'Z-scores'!PX8&lt;-2),"",'Z-scores'!PX8)</f>
        <v>-0.35731000000000002</v>
      </c>
      <c r="QJ8" s="7">
        <f>IF(OR('Z-scores'!PY8&gt;2,'Z-scores'!PY8&lt;-2),"",'Z-scores'!PY8)</f>
        <v>-2.9329999999999998E-2</v>
      </c>
      <c r="QK8" s="7">
        <f>IF(OR('Z-scores'!PZ8&gt;2,'Z-scores'!PZ8&lt;-2),"",'Z-scores'!PZ8)</f>
        <v>0.12534000000000001</v>
      </c>
      <c r="QL8" s="7">
        <f>IF(OR('Z-scores'!QA8&gt;2,'Z-scores'!QA8&lt;-2),"",'Z-scores'!QA8)</f>
        <v>0.36304999999999998</v>
      </c>
      <c r="QM8" s="7">
        <f>IF(OR('Z-scores'!QB8&gt;2,'Z-scores'!QB8&lt;-2),"",'Z-scores'!QB8)</f>
        <v>-0.53908999999999996</v>
      </c>
      <c r="QN8" s="7">
        <f>IF(OR('Z-scores'!QC8&gt;2,'Z-scores'!QC8&lt;-2),"",'Z-scores'!QC8)</f>
        <v>-0.50527</v>
      </c>
      <c r="QO8" s="7">
        <f>IF(OR('Z-scores'!QD8&gt;2,'Z-scores'!QD8&lt;-2),"",'Z-scores'!QD8)</f>
        <v>1.5551600000000001</v>
      </c>
      <c r="QP8" s="7">
        <f>IF(OR('Z-scores'!QE8&gt;2,'Z-scores'!QE8&lt;-2),"",'Z-scores'!QE8)</f>
        <v>-0.46250999999999998</v>
      </c>
      <c r="QQ8" s="7">
        <f>IF(OR('Z-scores'!QF8&gt;2,'Z-scores'!QF8&lt;-2),"",'Z-scores'!QF8)</f>
        <v>-0.44006000000000001</v>
      </c>
      <c r="QR8" s="7">
        <f>IF(OR('Z-scores'!QG8&gt;2,'Z-scores'!QG8&lt;-2),"",'Z-scores'!QG8)</f>
        <v>-0.52178000000000002</v>
      </c>
      <c r="QS8" s="7">
        <f>IF(OR('Z-scores'!QH8&gt;2,'Z-scores'!QH8&lt;-2),"",'Z-scores'!QH8)</f>
        <v>-0.43930999999999998</v>
      </c>
      <c r="QT8" s="7">
        <f>IF(OR('Z-scores'!QI8&gt;2,'Z-scores'!QI8&lt;-2),"",'Z-scores'!QI8)</f>
        <v>-0.16205</v>
      </c>
      <c r="QU8" s="7">
        <f>IF(OR('Z-scores'!QJ8&gt;2,'Z-scores'!QJ8&lt;-2),"",'Z-scores'!QJ8)</f>
        <v>-0.46577000000000002</v>
      </c>
      <c r="QV8" s="7">
        <f>IF(OR('Z-scores'!QK8&gt;2,'Z-scores'!QK8&lt;-2),"",'Z-scores'!QK8)</f>
        <v>-1.856E-2</v>
      </c>
      <c r="QW8" s="7">
        <f>IF(OR('Z-scores'!QL8&gt;2,'Z-scores'!QL8&lt;-2),"",'Z-scores'!QL8)</f>
        <v>1.2413700000000001</v>
      </c>
      <c r="QX8" s="7">
        <f>IF(OR('Z-scores'!QM8&gt;2,'Z-scores'!QM8&lt;-2),"",'Z-scores'!QM8)</f>
        <v>-0.27354000000000001</v>
      </c>
      <c r="QY8" s="7">
        <f>IF(OR('Z-scores'!QN8&gt;2,'Z-scores'!QN8&lt;-2),"",'Z-scores'!QN8)</f>
        <v>-0.56372999999999995</v>
      </c>
      <c r="QZ8" s="7">
        <f>IF(OR('Z-scores'!QO8&gt;2,'Z-scores'!QO8&lt;-2),"",'Z-scores'!QO8)</f>
        <v>-0.59772000000000003</v>
      </c>
      <c r="RA8" s="7">
        <f>IF(OR('Z-scores'!QP8&gt;2,'Z-scores'!QP8&lt;-2),"",'Z-scores'!QP8)</f>
        <v>-0.22511999999999999</v>
      </c>
      <c r="RB8" s="7">
        <f>IF(OR('Z-scores'!QQ8&gt;2,'Z-scores'!QQ8&lt;-2),"",'Z-scores'!QQ8)</f>
        <v>-0.46738000000000002</v>
      </c>
      <c r="RC8" s="7">
        <f>IF(OR('Z-scores'!QR8&gt;2,'Z-scores'!QR8&lt;-2),"",'Z-scores'!QR8)</f>
        <v>0.18478</v>
      </c>
      <c r="RD8" s="7">
        <f>IF(OR('Z-scores'!QS8&gt;2,'Z-scores'!QS8&lt;-2),"",'Z-scores'!QS8)</f>
        <v>-0.65469999999999995</v>
      </c>
      <c r="RE8" s="7">
        <f>IF(OR('Z-scores'!QT8&gt;2,'Z-scores'!QT8&lt;-2),"",'Z-scores'!QT8)</f>
        <v>-0.51865000000000006</v>
      </c>
      <c r="RF8" s="7">
        <f>IF(OR('Z-scores'!QU8&gt;2,'Z-scores'!QU8&lt;-2),"",'Z-scores'!QU8)</f>
        <v>-0.58370999999999995</v>
      </c>
      <c r="RG8" s="7">
        <f>IF(OR('Z-scores'!QV8&gt;2,'Z-scores'!QV8&lt;-2),"",'Z-scores'!QV8)</f>
        <v>-0.45196999999999998</v>
      </c>
      <c r="RH8" s="7">
        <f>IF(OR('Z-scores'!QW8&gt;2,'Z-scores'!QW8&lt;-2),"",'Z-scores'!QW8)</f>
        <v>-0.56154999999999999</v>
      </c>
      <c r="RI8" s="7">
        <f>IF(OR('Z-scores'!QX8&gt;2,'Z-scores'!QX8&lt;-2),"",'Z-scores'!QX8)</f>
        <v>-0.39845000000000003</v>
      </c>
      <c r="RJ8" s="7">
        <f>IF(OR('Z-scores'!QY8&gt;2,'Z-scores'!QY8&lt;-2),"",'Z-scores'!QY8)</f>
        <v>1.28386</v>
      </c>
      <c r="RK8" s="7">
        <f>IF(OR('Z-scores'!QZ8&gt;2,'Z-scores'!QZ8&lt;-2),"",'Z-scores'!QZ8)</f>
        <v>0.34881000000000001</v>
      </c>
      <c r="RL8" s="7">
        <f>IF(OR('Z-scores'!RA8&gt;2,'Z-scores'!RA8&lt;-2),"",'Z-scores'!RA8)</f>
        <v>3.1579999999999997E-2</v>
      </c>
      <c r="RM8" s="7">
        <f>IF(OR('Z-scores'!RB8&gt;2,'Z-scores'!RB8&lt;-2),"",'Z-scores'!RB8)</f>
        <v>0.4269</v>
      </c>
      <c r="RN8" s="7">
        <f>IF(OR('Z-scores'!RC8&gt;2,'Z-scores'!RC8&lt;-2),"",'Z-scores'!RC8)</f>
        <v>6.94E-3</v>
      </c>
      <c r="RO8" s="7">
        <f>IF(OR('Z-scores'!RD8&gt;2,'Z-scores'!RD8&lt;-2),"",'Z-scores'!RD8)</f>
        <v>-0.45832000000000001</v>
      </c>
      <c r="RP8" s="7" t="str">
        <f>IF(OR('Z-scores'!RE8&gt;2,'Z-scores'!RE8&lt;-2),"",'Z-scores'!RE8)</f>
        <v/>
      </c>
      <c r="RQ8" s="7">
        <f>IF(OR('Z-scores'!RF8&gt;2,'Z-scores'!RF8&lt;-2),"",'Z-scores'!RF8)</f>
        <v>-0.72614999999999996</v>
      </c>
      <c r="RR8" s="7">
        <f>IF(OR('Z-scores'!RG8&gt;2,'Z-scores'!RG8&lt;-2),"",'Z-scores'!RG8)</f>
        <v>-0.34154000000000001</v>
      </c>
      <c r="RS8" s="7">
        <f>IF(OR('Z-scores'!RH8&gt;2,'Z-scores'!RH8&lt;-2),"",'Z-scores'!RH8)</f>
        <v>-0.22192999999999999</v>
      </c>
      <c r="RT8" s="7">
        <f>IF(OR('Z-scores'!RI8&gt;2,'Z-scores'!RI8&lt;-2),"",'Z-scores'!RI8)</f>
        <v>0.25777</v>
      </c>
      <c r="RU8" s="7">
        <f>IF(OR('Z-scores'!RJ8&gt;2,'Z-scores'!RJ8&lt;-2),"",'Z-scores'!RJ8)</f>
        <v>-0.79791999999999996</v>
      </c>
      <c r="RV8" s="7">
        <f>IF(OR('Z-scores'!RK8&gt;2,'Z-scores'!RK8&lt;-2),"",'Z-scores'!RK8)</f>
        <v>-0.64658000000000004</v>
      </c>
      <c r="RW8" s="7">
        <f>IF(OR('Z-scores'!RL8&gt;2,'Z-scores'!RL8&lt;-2),"",'Z-scores'!RL8)</f>
        <v>-0.84843999999999997</v>
      </c>
      <c r="RX8" s="7">
        <f>IF(OR('Z-scores'!RM8&gt;2,'Z-scores'!RM8&lt;-2),"",'Z-scores'!RM8)</f>
        <v>-0.53603999999999996</v>
      </c>
      <c r="RY8" s="7">
        <f>IF(OR('Z-scores'!RN8&gt;2,'Z-scores'!RN8&lt;-2),"",'Z-scores'!RN8)</f>
        <v>2.9360000000000001E-2</v>
      </c>
      <c r="RZ8" s="7">
        <f>IF(OR('Z-scores'!RO8&gt;2,'Z-scores'!RO8&lt;-2),"",'Z-scores'!RO8)</f>
        <v>-2.58E-2</v>
      </c>
      <c r="SA8" s="7">
        <f>IF(OR('Z-scores'!RP8&gt;2,'Z-scores'!RP8&lt;-2),"",'Z-scores'!RP8)</f>
        <v>-0.10538</v>
      </c>
      <c r="SB8" s="7">
        <f>IF(OR('Z-scores'!RQ8&gt;2,'Z-scores'!RQ8&lt;-2),"",'Z-scores'!RQ8)</f>
        <v>0.74905999999999995</v>
      </c>
      <c r="SC8" s="7">
        <f>IF(OR('Z-scores'!RR8&gt;2,'Z-scores'!RR8&lt;-2),"",'Z-scores'!RR8)</f>
        <v>-0.30452000000000001</v>
      </c>
      <c r="SD8" s="7">
        <f>IF(OR('Z-scores'!RS8&gt;2,'Z-scores'!RS8&lt;-2),"",'Z-scores'!RS8)</f>
        <v>-0.17337</v>
      </c>
      <c r="SE8" s="7">
        <f>IF(OR('Z-scores'!RT8&gt;2,'Z-scores'!RT8&lt;-2),"",'Z-scores'!RT8)</f>
        <v>-0.74902000000000002</v>
      </c>
      <c r="SF8" s="7">
        <f>IF(OR('Z-scores'!RU8&gt;2,'Z-scores'!RU8&lt;-2),"",'Z-scores'!RU8)</f>
        <v>-0.33310000000000001</v>
      </c>
      <c r="SG8" s="7">
        <f>IF(OR('Z-scores'!RV8&gt;2,'Z-scores'!RV8&lt;-2),"",'Z-scores'!RV8)</f>
        <v>-0.11103</v>
      </c>
      <c r="SH8" s="7">
        <f>IF(OR('Z-scores'!RW8&gt;2,'Z-scores'!RW8&lt;-2),"",'Z-scores'!RW8)</f>
        <v>-0.51878000000000002</v>
      </c>
      <c r="SI8" s="7">
        <f>IF(OR('Z-scores'!RX8&gt;2,'Z-scores'!RX8&lt;-2),"",'Z-scores'!RX8)</f>
        <v>-0.30325999999999997</v>
      </c>
      <c r="SJ8" s="7">
        <f>IF(OR('Z-scores'!RY8&gt;2,'Z-scores'!RY8&lt;-2),"",'Z-scores'!RY8)</f>
        <v>-0.17251</v>
      </c>
      <c r="SK8" s="7">
        <f>IF(OR('Z-scores'!RZ8&gt;2,'Z-scores'!RZ8&lt;-2),"",'Z-scores'!RZ8)</f>
        <v>-0.67654999999999998</v>
      </c>
      <c r="SL8" s="7">
        <f>IF(OR('Z-scores'!SA8&gt;2,'Z-scores'!SA8&lt;-2),"",'Z-scores'!SA8)</f>
        <v>-0.44089</v>
      </c>
      <c r="SM8" s="7">
        <f>IF(OR('Z-scores'!SB8&gt;2,'Z-scores'!SB8&lt;-2),"",'Z-scores'!SB8)</f>
        <v>0.41559000000000001</v>
      </c>
      <c r="SN8" s="7">
        <f>IF(OR('Z-scores'!SC8&gt;2,'Z-scores'!SC8&lt;-2),"",'Z-scores'!SC8)</f>
        <v>1.07376</v>
      </c>
      <c r="SO8" s="7">
        <f>IF(OR('Z-scores'!SD8&gt;2,'Z-scores'!SD8&lt;-2),"",'Z-scores'!SD8)</f>
        <v>-0.21579999999999999</v>
      </c>
      <c r="SP8" s="7">
        <f>IF(OR('Z-scores'!SE8&gt;2,'Z-scores'!SE8&lt;-2),"",'Z-scores'!SE8)</f>
        <v>-0.55662</v>
      </c>
      <c r="SQ8" s="7">
        <f>IF(OR('Z-scores'!SF8&gt;2,'Z-scores'!SF8&lt;-2),"",'Z-scores'!SF8)</f>
        <v>0.23104</v>
      </c>
      <c r="SR8" s="7">
        <f>IF(OR('Z-scores'!SG8&gt;2,'Z-scores'!SG8&lt;-2),"",'Z-scores'!SG8)</f>
        <v>1.63192</v>
      </c>
      <c r="SS8" s="7">
        <f>IF(OR('Z-scores'!SH8&gt;2,'Z-scores'!SH8&lt;-2),"",'Z-scores'!SH8)</f>
        <v>0.47527000000000003</v>
      </c>
      <c r="ST8" s="7">
        <f>IF(OR('Z-scores'!SI8&gt;2,'Z-scores'!SI8&lt;-2),"",'Z-scores'!SI8)</f>
        <v>5.2249999999999998E-2</v>
      </c>
      <c r="SU8" s="7">
        <f>IF(OR('Z-scores'!SJ8&gt;2,'Z-scores'!SJ8&lt;-2),"",'Z-scores'!SJ8)</f>
        <v>0.63326000000000005</v>
      </c>
      <c r="SV8" s="7">
        <f>IF(OR('Z-scores'!SK8&gt;2,'Z-scores'!SK8&lt;-2),"",'Z-scores'!SK8)</f>
        <v>0.10958</v>
      </c>
      <c r="SW8" s="7">
        <f>IF(OR('Z-scores'!SL8&gt;2,'Z-scores'!SL8&lt;-2),"",'Z-scores'!SL8)</f>
        <v>0.44344</v>
      </c>
      <c r="SX8" s="7">
        <f>IF(OR('Z-scores'!SM8&gt;2,'Z-scores'!SM8&lt;-2),"",'Z-scores'!SM8)</f>
        <v>0.76851999999999998</v>
      </c>
      <c r="SY8" s="7">
        <f>IF(OR('Z-scores'!SN8&gt;2,'Z-scores'!SN8&lt;-2),"",'Z-scores'!SN8)</f>
        <v>-0.50455000000000005</v>
      </c>
      <c r="SZ8" s="7">
        <f>IF(OR('Z-scores'!SO8&gt;2,'Z-scores'!SO8&lt;-2),"",'Z-scores'!SO8)</f>
        <v>0.21009</v>
      </c>
      <c r="TA8" s="7">
        <f>IF(OR('Z-scores'!SP8&gt;2,'Z-scores'!SP8&lt;-2),"",'Z-scores'!SP8)</f>
        <v>-0.48698000000000002</v>
      </c>
      <c r="TB8" s="7">
        <f>IF(OR('Z-scores'!SQ8&gt;2,'Z-scores'!SQ8&lt;-2),"",'Z-scores'!SQ8)</f>
        <v>-0.20798</v>
      </c>
      <c r="TC8" s="7">
        <f>IF(OR('Z-scores'!SR8&gt;2,'Z-scores'!SR8&lt;-2),"",'Z-scores'!SR8)</f>
        <v>0.28975000000000001</v>
      </c>
      <c r="TD8" s="7">
        <f>IF(OR('Z-scores'!SS8&gt;2,'Z-scores'!SS8&lt;-2),"",'Z-scores'!SS8)</f>
        <v>0.65825999999999996</v>
      </c>
      <c r="TE8" s="7">
        <f>IF(OR('Z-scores'!ST8&gt;2,'Z-scores'!ST8&lt;-2),"",'Z-scores'!ST8)</f>
        <v>0.47522999999999999</v>
      </c>
      <c r="TF8" s="7">
        <f>IF(OR('Z-scores'!SU8&gt;2,'Z-scores'!SU8&lt;-2),"",'Z-scores'!SU8)</f>
        <v>-2.4760000000000001E-2</v>
      </c>
      <c r="TG8" s="7">
        <f>IF(OR('Z-scores'!SV8&gt;2,'Z-scores'!SV8&lt;-2),"",'Z-scores'!SV8)</f>
        <v>-0.40793000000000001</v>
      </c>
      <c r="TH8" s="7">
        <f>IF(OR('Z-scores'!SW8&gt;2,'Z-scores'!SW8&lt;-2),"",'Z-scores'!SW8)</f>
        <v>-0.86248000000000002</v>
      </c>
      <c r="TI8" s="7">
        <f>IF(OR('Z-scores'!SX8&gt;2,'Z-scores'!SX8&lt;-2),"",'Z-scores'!SX8)</f>
        <v>0.64937999999999996</v>
      </c>
      <c r="TJ8" s="7">
        <f>IF(OR('Z-scores'!SY8&gt;2,'Z-scores'!SY8&lt;-2),"",'Z-scores'!SY8)</f>
        <v>-0.37813000000000002</v>
      </c>
      <c r="TK8" s="7">
        <f>IF(OR('Z-scores'!SZ8&gt;2,'Z-scores'!SZ8&lt;-2),"",'Z-scores'!SZ8)</f>
        <v>-0.53456999999999999</v>
      </c>
      <c r="TL8" s="7">
        <f>IF(OR('Z-scores'!TA8&gt;2,'Z-scores'!TA8&lt;-2),"",'Z-scores'!TA8)</f>
        <v>-5.398E-2</v>
      </c>
      <c r="TM8" s="7">
        <f>IF(OR('Z-scores'!TB8&gt;2,'Z-scores'!TB8&lt;-2),"",'Z-scores'!TB8)</f>
        <v>-0.47316999999999998</v>
      </c>
      <c r="TN8" s="7">
        <f>IF(OR('Z-scores'!TC8&gt;2,'Z-scores'!TC8&lt;-2),"",'Z-scores'!TC8)</f>
        <v>0.30097000000000002</v>
      </c>
      <c r="TO8" s="7">
        <f>IF(OR('Z-scores'!TD8&gt;2,'Z-scores'!TD8&lt;-2),"",'Z-scores'!TD8)</f>
        <v>0.81996000000000002</v>
      </c>
      <c r="TP8" s="7">
        <f>IF(OR('Z-scores'!TE8&gt;2,'Z-scores'!TE8&lt;-2),"",'Z-scores'!TE8)</f>
        <v>0.81135000000000002</v>
      </c>
      <c r="TQ8" s="7">
        <f>IF(OR('Z-scores'!TF8&gt;2,'Z-scores'!TF8&lt;-2),"",'Z-scores'!TF8)</f>
        <v>0.10735</v>
      </c>
      <c r="TR8" s="7">
        <f>IF(OR('Z-scores'!TG8&gt;2,'Z-scores'!TG8&lt;-2),"",'Z-scores'!TG8)</f>
        <v>-0.59196000000000004</v>
      </c>
      <c r="TS8" s="7">
        <f>IF(OR('Z-scores'!TH8&gt;2,'Z-scores'!TH8&lt;-2),"",'Z-scores'!TH8)</f>
        <v>-0.32806000000000002</v>
      </c>
      <c r="TT8" s="7">
        <f>IF(OR('Z-scores'!TI8&gt;2,'Z-scores'!TI8&lt;-2),"",'Z-scores'!TI8)</f>
        <v>-0.84362999999999999</v>
      </c>
      <c r="TU8" s="7">
        <f>IF(OR('Z-scores'!TJ8&gt;2,'Z-scores'!TJ8&lt;-2),"",'Z-scores'!TJ8)</f>
        <v>-0.37057000000000001</v>
      </c>
      <c r="TV8" s="7">
        <f>IF(OR('Z-scores'!TK8&gt;2,'Z-scores'!TK8&lt;-2),"",'Z-scores'!TK8)</f>
        <v>-0.31146000000000001</v>
      </c>
      <c r="TW8" s="7">
        <f>IF(OR('Z-scores'!TL8&gt;2,'Z-scores'!TL8&lt;-2),"",'Z-scores'!TL8)</f>
        <v>-1.2580499999999999</v>
      </c>
      <c r="TX8" s="7">
        <f>IF(OR('Z-scores'!TM8&gt;2,'Z-scores'!TM8&lt;-2),"",'Z-scores'!TM8)</f>
        <v>-0.14832999999999999</v>
      </c>
      <c r="TY8" s="7">
        <f>IF(OR('Z-scores'!TN8&gt;2,'Z-scores'!TN8&lt;-2),"",'Z-scores'!TN8)</f>
        <v>-1.3826499999999999</v>
      </c>
      <c r="TZ8" s="7">
        <f>IF(OR('Z-scores'!TO8&gt;2,'Z-scores'!TO8&lt;-2),"",'Z-scores'!TO8)</f>
        <v>-0.65544999999999998</v>
      </c>
      <c r="UA8" s="7">
        <f>IF(OR('Z-scores'!TP8&gt;2,'Z-scores'!TP8&lt;-2),"",'Z-scores'!TP8)</f>
        <v>-0.43489</v>
      </c>
      <c r="UB8" s="7">
        <f>IF(OR('Z-scores'!TQ8&gt;2,'Z-scores'!TQ8&lt;-2),"",'Z-scores'!TQ8)</f>
        <v>1.80183</v>
      </c>
      <c r="UC8" s="7">
        <f>IF(OR('Z-scores'!TR8&gt;2,'Z-scores'!TR8&lt;-2),"",'Z-scores'!TR8)</f>
        <v>1.1814100000000001</v>
      </c>
      <c r="UD8" s="7" t="str">
        <f>IF(OR('Z-scores'!TS8&gt;2,'Z-scores'!TS8&lt;-2),"",'Z-scores'!TS8)</f>
        <v/>
      </c>
      <c r="UE8" s="7">
        <f>IF(OR('Z-scores'!TT8&gt;2,'Z-scores'!TT8&lt;-2),"",'Z-scores'!TT8)</f>
        <v>0.14821999999999999</v>
      </c>
      <c r="UF8" s="7">
        <f>IF(OR('Z-scores'!TU8&gt;2,'Z-scores'!TU8&lt;-2),"",'Z-scores'!TU8)</f>
        <v>-0.52066999999999997</v>
      </c>
      <c r="UG8" s="7">
        <f>IF(OR('Z-scores'!TV8&gt;2,'Z-scores'!TV8&lt;-2),"",'Z-scores'!TV8)</f>
        <v>-0.41626999999999997</v>
      </c>
      <c r="UH8" s="7">
        <f>IF(OR('Z-scores'!TW8&gt;2,'Z-scores'!TW8&lt;-2),"",'Z-scores'!TW8)</f>
        <v>0.78585000000000005</v>
      </c>
      <c r="UI8" s="7">
        <f>IF(OR('Z-scores'!TX8&gt;2,'Z-scores'!TX8&lt;-2),"",'Z-scores'!TX8)</f>
        <v>-0.32119999999999999</v>
      </c>
      <c r="UJ8" s="7">
        <f>IF(OR('Z-scores'!TY8&gt;2,'Z-scores'!TY8&lt;-2),"",'Z-scores'!TY8)</f>
        <v>-0.44705</v>
      </c>
      <c r="UK8" s="7">
        <f>IF(OR('Z-scores'!TZ8&gt;2,'Z-scores'!TZ8&lt;-2),"",'Z-scores'!TZ8)</f>
        <v>0.48716999999999999</v>
      </c>
      <c r="UL8" s="7">
        <f>IF(OR('Z-scores'!UA8&gt;2,'Z-scores'!UA8&lt;-2),"",'Z-scores'!UA8)</f>
        <v>-0.44912999999999997</v>
      </c>
      <c r="UM8" s="7">
        <f>IF(OR('Z-scores'!UB8&gt;2,'Z-scores'!UB8&lt;-2),"",'Z-scores'!UB8)</f>
        <v>1.7186300000000001</v>
      </c>
      <c r="UN8" s="7" t="str">
        <f>IF(OR('Z-scores'!UC8&gt;2,'Z-scores'!UC8&lt;-2),"",'Z-scores'!UC8)</f>
        <v/>
      </c>
      <c r="UO8" s="7">
        <f>IF(OR('Z-scores'!UD8&gt;2,'Z-scores'!UD8&lt;-2),"",'Z-scores'!UD8)</f>
        <v>1.76925</v>
      </c>
      <c r="UP8" s="7" t="e">
        <f>IF(OR('Z-scores'!#REF!&gt;2,'Z-scores'!#REF!&lt;-2),"",'Z-scores'!#REF!)</f>
        <v>#REF!</v>
      </c>
    </row>
    <row r="9" spans="1:562" x14ac:dyDescent="0.25">
      <c r="A9">
        <v>171</v>
      </c>
      <c r="B9">
        <v>0</v>
      </c>
      <c r="C9" s="7" t="e">
        <f>IF(OR('Z-scores'!#REF!&gt;2,'Z-scores'!#REF!&lt;-2),"",'Z-scores'!#REF!)</f>
        <v>#REF!</v>
      </c>
      <c r="D9" s="7" t="e">
        <f>IF(OR('Z-scores'!#REF!&gt;2,'Z-scores'!#REF!&lt;-2),"",'Z-scores'!#REF!)</f>
        <v>#REF!</v>
      </c>
      <c r="E9" s="7" t="e">
        <f>IF(OR('Z-scores'!#REF!&gt;2,'Z-scores'!#REF!&lt;-2),"",'Z-scores'!#REF!)</f>
        <v>#REF!</v>
      </c>
      <c r="F9" s="7" t="e">
        <f>IF(OR('Z-scores'!#REF!&gt;2,'Z-scores'!#REF!&lt;-2),"",'Z-scores'!#REF!)</f>
        <v>#REF!</v>
      </c>
      <c r="G9" s="7" t="e">
        <f>IF(OR('Z-scores'!#REF!&gt;2,'Z-scores'!#REF!&lt;-2),"",'Z-scores'!#REF!)</f>
        <v>#REF!</v>
      </c>
      <c r="H9" s="7" t="e">
        <f>IF(OR('Z-scores'!#REF!&gt;2,'Z-scores'!#REF!&lt;-2),"",'Z-scores'!#REF!)</f>
        <v>#REF!</v>
      </c>
      <c r="I9" s="7" t="e">
        <f>IF(OR('Z-scores'!#REF!&gt;2,'Z-scores'!#REF!&lt;-2),"",'Z-scores'!#REF!)</f>
        <v>#REF!</v>
      </c>
      <c r="J9" s="7" t="e">
        <f>IF(OR('Z-scores'!#REF!&gt;2,'Z-scores'!#REF!&lt;-2),"",'Z-scores'!#REF!)</f>
        <v>#REF!</v>
      </c>
      <c r="K9" s="7" t="e">
        <f>IF(OR('Z-scores'!#REF!&gt;2,'Z-scores'!#REF!&lt;-2),"",'Z-scores'!#REF!)</f>
        <v>#REF!</v>
      </c>
      <c r="L9" s="7" t="e">
        <f>IF(OR('Z-scores'!#REF!&gt;2,'Z-scores'!#REF!&lt;-2),"",'Z-scores'!#REF!)</f>
        <v>#REF!</v>
      </c>
      <c r="M9" s="7" t="e">
        <f>IF(OR('Z-scores'!#REF!&gt;2,'Z-scores'!#REF!&lt;-2),"",'Z-scores'!#REF!)</f>
        <v>#REF!</v>
      </c>
      <c r="N9" s="7">
        <f>IF(OR('Z-scores'!C9&gt;2,'Z-scores'!C9&lt;-2),"",'Z-scores'!C9)</f>
        <v>-7.3249999999999996E-2</v>
      </c>
      <c r="O9" s="7">
        <f>IF(OR('Z-scores'!D9&gt;2,'Z-scores'!D9&lt;-2),"",'Z-scores'!D9)</f>
        <v>6.1839999999999999E-2</v>
      </c>
      <c r="P9" s="7">
        <f>IF(OR('Z-scores'!E9&gt;2,'Z-scores'!E9&lt;-2),"",'Z-scores'!E9)</f>
        <v>-0.33260000000000001</v>
      </c>
      <c r="Q9" s="7">
        <f>IF(OR('Z-scores'!F9&gt;2,'Z-scores'!F9&lt;-2),"",'Z-scores'!F9)</f>
        <v>-0.84082999999999997</v>
      </c>
      <c r="R9" s="7">
        <f>IF(OR('Z-scores'!G9&gt;2,'Z-scores'!G9&lt;-2),"",'Z-scores'!G9)</f>
        <v>-0.92810999999999999</v>
      </c>
      <c r="S9" s="7">
        <f>IF(OR('Z-scores'!H9&gt;2,'Z-scores'!H9&lt;-2),"",'Z-scores'!H9)</f>
        <v>-0.31813000000000002</v>
      </c>
      <c r="T9" s="7">
        <f>IF(OR('Z-scores'!I9&gt;2,'Z-scores'!I9&lt;-2),"",'Z-scores'!I9)</f>
        <v>-0.19542000000000001</v>
      </c>
      <c r="U9" s="7">
        <f>IF(OR('Z-scores'!J9&gt;2,'Z-scores'!J9&lt;-2),"",'Z-scores'!J9)</f>
        <v>0.10248</v>
      </c>
      <c r="V9" s="7">
        <f>IF(OR('Z-scores'!K9&gt;2,'Z-scores'!K9&lt;-2),"",'Z-scores'!K9)</f>
        <v>-0.65486999999999995</v>
      </c>
      <c r="W9" s="7">
        <f>IF(OR('Z-scores'!L9&gt;2,'Z-scores'!L9&lt;-2),"",'Z-scores'!L9)</f>
        <v>-0.95318999999999998</v>
      </c>
      <c r="X9" s="7">
        <f>IF(OR('Z-scores'!M9&gt;2,'Z-scores'!M9&lt;-2),"",'Z-scores'!M9)</f>
        <v>-0.83789000000000002</v>
      </c>
      <c r="Y9" s="7">
        <f>IF(OR('Z-scores'!N9&gt;2,'Z-scores'!N9&lt;-2),"",'Z-scores'!N9)</f>
        <v>-0.40309</v>
      </c>
      <c r="Z9" s="7">
        <f>IF(OR('Z-scores'!O9&gt;2,'Z-scores'!O9&lt;-2),"",'Z-scores'!O9)</f>
        <v>-0.1153</v>
      </c>
      <c r="AA9" s="7">
        <f>IF(OR('Z-scores'!P9&gt;2,'Z-scores'!P9&lt;-2),"",'Z-scores'!P9)</f>
        <v>-0.66207000000000005</v>
      </c>
      <c r="AB9" s="7">
        <f>IF(OR('Z-scores'!Q9&gt;2,'Z-scores'!Q9&lt;-2),"",'Z-scores'!Q9)</f>
        <v>-1.04932</v>
      </c>
      <c r="AC9" s="7">
        <f>IF(OR('Z-scores'!R9&gt;2,'Z-scores'!R9&lt;-2),"",'Z-scores'!R9)</f>
        <v>-0.91844000000000003</v>
      </c>
      <c r="AD9" s="7">
        <f>IF(OR('Z-scores'!S9&gt;2,'Z-scores'!S9&lt;-2),"",'Z-scores'!S9)</f>
        <v>0.20386000000000001</v>
      </c>
      <c r="AE9" s="7">
        <f>IF(OR('Z-scores'!T9&gt;2,'Z-scores'!T9&lt;-2),"",'Z-scores'!T9)</f>
        <v>0.57952999999999999</v>
      </c>
      <c r="AF9" s="7">
        <f>IF(OR('Z-scores'!U9&gt;2,'Z-scores'!U9&lt;-2),"",'Z-scores'!U9)</f>
        <v>-0.47598000000000001</v>
      </c>
      <c r="AG9" s="7">
        <f>IF(OR('Z-scores'!V9&gt;2,'Z-scores'!V9&lt;-2),"",'Z-scores'!V9)</f>
        <v>0.34461000000000003</v>
      </c>
      <c r="AH9" s="7">
        <f>IF(OR('Z-scores'!W9&gt;2,'Z-scores'!W9&lt;-2),"",'Z-scores'!W9)</f>
        <v>-1.10931</v>
      </c>
      <c r="AI9" s="7">
        <f>IF(OR('Z-scores'!X9&gt;2,'Z-scores'!X9&lt;-2),"",'Z-scores'!X9)</f>
        <v>-0.99736000000000002</v>
      </c>
      <c r="AJ9" s="7">
        <f>IF(OR('Z-scores'!Y9&gt;2,'Z-scores'!Y9&lt;-2),"",'Z-scores'!Y9)</f>
        <v>0.93401999999999996</v>
      </c>
      <c r="AK9" s="7">
        <f>IF(OR('Z-scores'!Z9&gt;2,'Z-scores'!Z9&lt;-2),"",'Z-scores'!Z9)</f>
        <v>0.55327999999999999</v>
      </c>
      <c r="AL9" s="7">
        <f>IF(OR('Z-scores'!AA9&gt;2,'Z-scores'!AA9&lt;-2),"",'Z-scores'!AA9)</f>
        <v>0.16936999999999999</v>
      </c>
      <c r="AM9" s="7">
        <f>IF(OR('Z-scores'!AB9&gt;2,'Z-scores'!AB9&lt;-2),"",'Z-scores'!AB9)</f>
        <v>-0.89527999999999996</v>
      </c>
      <c r="AN9" s="7">
        <f>IF(OR('Z-scores'!AC9&gt;2,'Z-scores'!AC9&lt;-2),"",'Z-scores'!AC9)</f>
        <v>-1.0363100000000001</v>
      </c>
      <c r="AO9" s="7">
        <f>IF(OR('Z-scores'!AD9&gt;2,'Z-scores'!AD9&lt;-2),"",'Z-scores'!AD9)</f>
        <v>-0.90676000000000001</v>
      </c>
      <c r="AP9" s="7">
        <f>IF(OR('Z-scores'!AE9&gt;2,'Z-scores'!AE9&lt;-2),"",'Z-scores'!AE9)</f>
        <v>-0.26055</v>
      </c>
      <c r="AQ9" s="7">
        <f>IF(OR('Z-scores'!AF9&gt;2,'Z-scores'!AF9&lt;-2),"",'Z-scores'!AF9)</f>
        <v>0.69976000000000005</v>
      </c>
      <c r="AR9" s="7">
        <f>IF(OR('Z-scores'!AG9&gt;2,'Z-scores'!AG9&lt;-2),"",'Z-scores'!AG9)</f>
        <v>1.163E-2</v>
      </c>
      <c r="AS9" s="7">
        <f>IF(OR('Z-scores'!AH9&gt;2,'Z-scores'!AH9&lt;-2),"",'Z-scores'!AH9)</f>
        <v>-0.41809000000000002</v>
      </c>
      <c r="AT9" s="7">
        <f>IF(OR('Z-scores'!AI9&gt;2,'Z-scores'!AI9&lt;-2),"",'Z-scores'!AI9)</f>
        <v>-0.65359</v>
      </c>
      <c r="AU9" s="7">
        <f>IF(OR('Z-scores'!AJ9&gt;2,'Z-scores'!AJ9&lt;-2),"",'Z-scores'!AJ9)</f>
        <v>-0.13788</v>
      </c>
      <c r="AV9" s="7">
        <f>IF(OR('Z-scores'!AK9&gt;2,'Z-scores'!AK9&lt;-2),"",'Z-scores'!AK9)</f>
        <v>-6.7629999999999996E-2</v>
      </c>
      <c r="AW9" s="7">
        <f>IF(OR('Z-scores'!AL9&gt;2,'Z-scores'!AL9&lt;-2),"",'Z-scores'!AL9)</f>
        <v>0.35354999999999998</v>
      </c>
      <c r="AX9" s="7">
        <f>IF(OR('Z-scores'!AM9&gt;2,'Z-scores'!AM9&lt;-2),"",'Z-scores'!AM9)</f>
        <v>-0.27174999999999999</v>
      </c>
      <c r="AY9" s="7">
        <f>IF(OR('Z-scores'!AN9&gt;2,'Z-scores'!AN9&lt;-2),"",'Z-scores'!AN9)</f>
        <v>-0.77134999999999998</v>
      </c>
      <c r="AZ9" s="7">
        <f>IF(OR('Z-scores'!AO9&gt;2,'Z-scores'!AO9&lt;-2),"",'Z-scores'!AO9)</f>
        <v>-1.1476900000000001</v>
      </c>
      <c r="BA9" s="7">
        <f>IF(OR('Z-scores'!AP9&gt;2,'Z-scores'!AP9&lt;-2),"",'Z-scores'!AP9)</f>
        <v>-0.77759</v>
      </c>
      <c r="BB9" s="7">
        <f>IF(OR('Z-scores'!AQ9&gt;2,'Z-scores'!AQ9&lt;-2),"",'Z-scores'!AQ9)</f>
        <v>-0.10487</v>
      </c>
      <c r="BC9" s="7">
        <f>IF(OR('Z-scores'!AR9&gt;2,'Z-scores'!AR9&lt;-2),"",'Z-scores'!AR9)</f>
        <v>0.95430999999999999</v>
      </c>
      <c r="BD9" s="7">
        <f>IF(OR('Z-scores'!AS9&gt;2,'Z-scores'!AS9&lt;-2),"",'Z-scores'!AS9)</f>
        <v>0.28122999999999998</v>
      </c>
      <c r="BE9" s="7">
        <f>IF(OR('Z-scores'!AT9&gt;2,'Z-scores'!AT9&lt;-2),"",'Z-scores'!AT9)</f>
        <v>-0.51305000000000001</v>
      </c>
      <c r="BF9" s="7">
        <f>IF(OR('Z-scores'!AU9&gt;2,'Z-scores'!AU9&lt;-2),"",'Z-scores'!AU9)</f>
        <v>-0.67430999999999996</v>
      </c>
      <c r="BG9" s="7">
        <f>IF(OR('Z-scores'!AV9&gt;2,'Z-scores'!AV9&lt;-2),"",'Z-scores'!AV9)</f>
        <v>-0.67008999999999996</v>
      </c>
      <c r="BH9" s="7">
        <f>IF(OR('Z-scores'!AW9&gt;2,'Z-scores'!AW9&lt;-2),"",'Z-scores'!AW9)</f>
        <v>-4.0890000000000003E-2</v>
      </c>
      <c r="BI9" s="7">
        <f>IF(OR('Z-scores'!AX9&gt;2,'Z-scores'!AX9&lt;-2),"",'Z-scores'!AX9)</f>
        <v>0.65544000000000002</v>
      </c>
      <c r="BJ9" s="7">
        <f>IF(OR('Z-scores'!AY9&gt;2,'Z-scores'!AY9&lt;-2),"",'Z-scores'!AY9)</f>
        <v>0.70845000000000002</v>
      </c>
      <c r="BK9" s="7">
        <f>IF(OR('Z-scores'!AZ9&gt;2,'Z-scores'!AZ9&lt;-2),"",'Z-scores'!AZ9)</f>
        <v>-0.69533</v>
      </c>
      <c r="BL9" s="7">
        <f>IF(OR('Z-scores'!BA9&gt;2,'Z-scores'!BA9&lt;-2),"",'Z-scores'!BA9)</f>
        <v>-0.50261999999999996</v>
      </c>
      <c r="BM9" s="7">
        <f>IF(OR('Z-scores'!BB9&gt;2,'Z-scores'!BB9&lt;-2),"",'Z-scores'!BB9)</f>
        <v>-0.40666000000000002</v>
      </c>
      <c r="BN9" s="7">
        <f>IF(OR('Z-scores'!BC9&gt;2,'Z-scores'!BC9&lt;-2),"",'Z-scores'!BC9)</f>
        <v>-0.15317</v>
      </c>
      <c r="BO9" s="7">
        <f>IF(OR('Z-scores'!BD9&gt;2,'Z-scores'!BD9&lt;-2),"",'Z-scores'!BD9)</f>
        <v>-0.36684</v>
      </c>
      <c r="BP9" s="7">
        <f>IF(OR('Z-scores'!BE9&gt;2,'Z-scores'!BE9&lt;-2),"",'Z-scores'!BE9)</f>
        <v>-0.1754</v>
      </c>
      <c r="BQ9" s="7">
        <f>IF(OR('Z-scores'!BF9&gt;2,'Z-scores'!BF9&lt;-2),"",'Z-scores'!BF9)</f>
        <v>-7.3510000000000006E-2</v>
      </c>
      <c r="BR9" s="7">
        <f>IF(OR('Z-scores'!BG9&gt;2,'Z-scores'!BG9&lt;-2),"",'Z-scores'!BG9)</f>
        <v>0.20732</v>
      </c>
      <c r="BS9" s="7">
        <f>IF(OR('Z-scores'!BH9&gt;2,'Z-scores'!BH9&lt;-2),"",'Z-scores'!BH9)</f>
        <v>6.3E-3</v>
      </c>
      <c r="BT9" s="7">
        <f>IF(OR('Z-scores'!BI9&gt;2,'Z-scores'!BI9&lt;-2),"",'Z-scores'!BI9)</f>
        <v>-0.25406000000000001</v>
      </c>
      <c r="BU9" s="7">
        <f>IF(OR('Z-scores'!BJ9&gt;2,'Z-scores'!BJ9&lt;-2),"",'Z-scores'!BJ9)</f>
        <v>-0.37652000000000002</v>
      </c>
      <c r="BV9" s="7">
        <f>IF(OR('Z-scores'!BK9&gt;2,'Z-scores'!BK9&lt;-2),"",'Z-scores'!BK9)</f>
        <v>-0.33173999999999998</v>
      </c>
      <c r="BW9" s="7">
        <f>IF(OR('Z-scores'!BL9&gt;2,'Z-scores'!BL9&lt;-2),"",'Z-scores'!BL9)</f>
        <v>-0.47305999999999998</v>
      </c>
      <c r="BX9" s="7">
        <f>IF(OR('Z-scores'!BM9&gt;2,'Z-scores'!BM9&lt;-2),"",'Z-scores'!BM9)</f>
        <v>1.3886099999999999</v>
      </c>
      <c r="BY9" s="7">
        <f>IF(OR('Z-scores'!BN9&gt;2,'Z-scores'!BN9&lt;-2),"",'Z-scores'!BN9)</f>
        <v>1.4069199999999999</v>
      </c>
      <c r="BZ9" s="7">
        <f>IF(OR('Z-scores'!BO9&gt;2,'Z-scores'!BO9&lt;-2),"",'Z-scores'!BO9)</f>
        <v>-0.19403999999999999</v>
      </c>
      <c r="CA9" s="7">
        <f>IF(OR('Z-scores'!BP9&gt;2,'Z-scores'!BP9&lt;-2),"",'Z-scores'!BP9)</f>
        <v>-0.64956000000000003</v>
      </c>
      <c r="CB9" s="7">
        <f>IF(OR('Z-scores'!BQ9&gt;2,'Z-scores'!BQ9&lt;-2),"",'Z-scores'!BQ9)</f>
        <v>-0.52090000000000003</v>
      </c>
      <c r="CC9" s="7">
        <f>IF(OR('Z-scores'!BR9&gt;2,'Z-scores'!BR9&lt;-2),"",'Z-scores'!BR9)</f>
        <v>-0.11797000000000001</v>
      </c>
      <c r="CD9" s="7">
        <f>IF(OR('Z-scores'!BS9&gt;2,'Z-scores'!BS9&lt;-2),"",'Z-scores'!BS9)</f>
        <v>-0.86597999999999997</v>
      </c>
      <c r="CE9" s="7">
        <f>IF(OR('Z-scores'!BT9&gt;2,'Z-scores'!BT9&lt;-2),"",'Z-scores'!BT9)</f>
        <v>-1.0421800000000001</v>
      </c>
      <c r="CF9" s="7">
        <f>IF(OR('Z-scores'!BU9&gt;2,'Z-scores'!BU9&lt;-2),"",'Z-scores'!BU9)</f>
        <v>-0.23016</v>
      </c>
      <c r="CG9" s="7">
        <f>IF(OR('Z-scores'!BV9&gt;2,'Z-scores'!BV9&lt;-2),"",'Z-scores'!BV9)</f>
        <v>-0.14335000000000001</v>
      </c>
      <c r="CH9" s="7">
        <f>IF(OR('Z-scores'!BW9&gt;2,'Z-scores'!BW9&lt;-2),"",'Z-scores'!BW9)</f>
        <v>-0.12687999999999999</v>
      </c>
      <c r="CI9" s="7">
        <f>IF(OR('Z-scores'!BX9&gt;2,'Z-scores'!BX9&lt;-2),"",'Z-scores'!BX9)</f>
        <v>-0.52539999999999998</v>
      </c>
      <c r="CJ9" s="7">
        <f>IF(OR('Z-scores'!BY9&gt;2,'Z-scores'!BY9&lt;-2),"",'Z-scores'!BY9)</f>
        <v>-1.1267100000000001</v>
      </c>
      <c r="CK9" s="7">
        <f>IF(OR('Z-scores'!BZ9&gt;2,'Z-scores'!BZ9&lt;-2),"",'Z-scores'!BZ9)</f>
        <v>-1.2756099999999999</v>
      </c>
      <c r="CL9" s="7">
        <f>IF(OR('Z-scores'!CA9&gt;2,'Z-scores'!CA9&lt;-2),"",'Z-scores'!CA9)</f>
        <v>-0.40249000000000001</v>
      </c>
      <c r="CM9" s="7">
        <f>IF(OR('Z-scores'!CB9&gt;2,'Z-scores'!CB9&lt;-2),"",'Z-scores'!CB9)</f>
        <v>-0.39401000000000003</v>
      </c>
      <c r="CN9" s="7">
        <f>IF(OR('Z-scores'!CC9&gt;2,'Z-scores'!CC9&lt;-2),"",'Z-scores'!CC9)</f>
        <v>-0.31949</v>
      </c>
      <c r="CO9" s="7">
        <f>IF(OR('Z-scores'!CD9&gt;2,'Z-scores'!CD9&lt;-2),"",'Z-scores'!CD9)</f>
        <v>-0.3528</v>
      </c>
      <c r="CP9" s="7">
        <f>IF(OR('Z-scores'!CE9&gt;2,'Z-scores'!CE9&lt;-2),"",'Z-scores'!CE9)</f>
        <v>-0.7762</v>
      </c>
      <c r="CQ9" s="7">
        <f>IF(OR('Z-scores'!CF9&gt;2,'Z-scores'!CF9&lt;-2),"",'Z-scores'!CF9)</f>
        <v>-0.77300000000000002</v>
      </c>
      <c r="CR9" s="7">
        <f>IF(OR('Z-scores'!CG9&gt;2,'Z-scores'!CG9&lt;-2),"",'Z-scores'!CG9)</f>
        <v>-0.34338999999999997</v>
      </c>
      <c r="CS9" s="7">
        <f>IF(OR('Z-scores'!CH9&gt;2,'Z-scores'!CH9&lt;-2),"",'Z-scores'!CH9)</f>
        <v>-0.65610000000000002</v>
      </c>
      <c r="CT9" s="7">
        <f>IF(OR('Z-scores'!CI9&gt;2,'Z-scores'!CI9&lt;-2),"",'Z-scores'!CI9)</f>
        <v>-0.61031000000000002</v>
      </c>
      <c r="CU9" s="7">
        <f>IF(OR('Z-scores'!CJ9&gt;2,'Z-scores'!CJ9&lt;-2),"",'Z-scores'!CJ9)</f>
        <v>-0.63966999999999996</v>
      </c>
      <c r="CV9" s="7">
        <f>IF(OR('Z-scores'!CK9&gt;2,'Z-scores'!CK9&lt;-2),"",'Z-scores'!CK9)</f>
        <v>-0.89398</v>
      </c>
      <c r="CW9" s="7">
        <f>IF(OR('Z-scores'!CL9&gt;2,'Z-scores'!CL9&lt;-2),"",'Z-scores'!CL9)</f>
        <v>-1.01722</v>
      </c>
      <c r="CX9" s="7">
        <f>IF(OR('Z-scores'!CM9&gt;2,'Z-scores'!CM9&lt;-2),"",'Z-scores'!CM9)</f>
        <v>-0.73592999999999997</v>
      </c>
      <c r="CY9" s="7">
        <f>IF(OR('Z-scores'!CN9&gt;2,'Z-scores'!CN9&lt;-2),"",'Z-scores'!CN9)</f>
        <v>-0.80866000000000005</v>
      </c>
      <c r="CZ9" s="7">
        <f>IF(OR('Z-scores'!CO9&gt;2,'Z-scores'!CO9&lt;-2),"",'Z-scores'!CO9)</f>
        <v>-0.53320999999999996</v>
      </c>
      <c r="DA9" s="7">
        <f>IF(OR('Z-scores'!CP9&gt;2,'Z-scores'!CP9&lt;-2),"",'Z-scores'!CP9)</f>
        <v>-0.36043999999999998</v>
      </c>
      <c r="DB9" s="7">
        <f>IF(OR('Z-scores'!CQ9&gt;2,'Z-scores'!CQ9&lt;-2),"",'Z-scores'!CQ9)</f>
        <v>-0.91559000000000001</v>
      </c>
      <c r="DC9" s="7">
        <f>IF(OR('Z-scores'!CR9&gt;2,'Z-scores'!CR9&lt;-2),"",'Z-scores'!CR9)</f>
        <v>-1.14516</v>
      </c>
      <c r="DD9" s="7">
        <f>IF(OR('Z-scores'!CS9&gt;2,'Z-scores'!CS9&lt;-2),"",'Z-scores'!CS9)</f>
        <v>-0.39929999999999999</v>
      </c>
      <c r="DE9" s="7">
        <f>IF(OR('Z-scores'!CT9&gt;2,'Z-scores'!CT9&lt;-2),"",'Z-scores'!CT9)</f>
        <v>0.16642000000000001</v>
      </c>
      <c r="DF9" s="7">
        <f>IF(OR('Z-scores'!CU9&gt;2,'Z-scores'!CU9&lt;-2),"",'Z-scores'!CU9)</f>
        <v>0.12662999999999999</v>
      </c>
      <c r="DG9" s="7">
        <f>IF(OR('Z-scores'!CV9&gt;2,'Z-scores'!CV9&lt;-2),"",'Z-scores'!CV9)</f>
        <v>0.71457999999999999</v>
      </c>
      <c r="DH9" s="7">
        <f>IF(OR('Z-scores'!CW9&gt;2,'Z-scores'!CW9&lt;-2),"",'Z-scores'!CW9)</f>
        <v>0.19986999999999999</v>
      </c>
      <c r="DI9" s="7">
        <f>IF(OR('Z-scores'!CX9&gt;2,'Z-scores'!CX9&lt;-2),"",'Z-scores'!CX9)</f>
        <v>0.11990000000000001</v>
      </c>
      <c r="DJ9" s="7">
        <f>IF(OR('Z-scores'!CY9&gt;2,'Z-scores'!CY9&lt;-2),"",'Z-scores'!CY9)</f>
        <v>0.21808</v>
      </c>
      <c r="DK9" s="7">
        <f>IF(OR('Z-scores'!CZ9&gt;2,'Z-scores'!CZ9&lt;-2),"",'Z-scores'!CZ9)</f>
        <v>0.59889999999999999</v>
      </c>
      <c r="DL9" s="7">
        <f>IF(OR('Z-scores'!DA9&gt;2,'Z-scores'!DA9&lt;-2),"",'Z-scores'!DA9)</f>
        <v>0.53959000000000001</v>
      </c>
      <c r="DM9" s="7">
        <f>IF(OR('Z-scores'!DB9&gt;2,'Z-scores'!DB9&lt;-2),"",'Z-scores'!DB9)</f>
        <v>7.8899999999999998E-2</v>
      </c>
      <c r="DN9" s="7">
        <f>IF(OR('Z-scores'!DC9&gt;2,'Z-scores'!DC9&lt;-2),"",'Z-scores'!DC9)</f>
        <v>-0.87133000000000005</v>
      </c>
      <c r="DO9" s="7">
        <f>IF(OR('Z-scores'!DD9&gt;2,'Z-scores'!DD9&lt;-2),"",'Z-scores'!DD9)</f>
        <v>-1.02162</v>
      </c>
      <c r="DP9" s="7">
        <f>IF(OR('Z-scores'!DE9&gt;2,'Z-scores'!DE9&lt;-2),"",'Z-scores'!DE9)</f>
        <v>-0.20568</v>
      </c>
      <c r="DQ9" s="7">
        <f>IF(OR('Z-scores'!DF9&gt;2,'Z-scores'!DF9&lt;-2),"",'Z-scores'!DF9)</f>
        <v>-0.49156</v>
      </c>
      <c r="DR9" s="7">
        <f>IF(OR('Z-scores'!DG9&gt;2,'Z-scores'!DG9&lt;-2),"",'Z-scores'!DG9)</f>
        <v>-0.41886000000000001</v>
      </c>
      <c r="DS9" s="7">
        <f>IF(OR('Z-scores'!DH9&gt;2,'Z-scores'!DH9&lt;-2),"",'Z-scores'!DH9)</f>
        <v>-0.74204999999999999</v>
      </c>
      <c r="DT9" s="7">
        <f>IF(OR('Z-scores'!DI9&gt;2,'Z-scores'!DI9&lt;-2),"",'Z-scores'!DI9)</f>
        <v>-1.02864</v>
      </c>
      <c r="DU9" s="7">
        <f>IF(OR('Z-scores'!DJ9&gt;2,'Z-scores'!DJ9&lt;-2),"",'Z-scores'!DJ9)</f>
        <v>-1.28189</v>
      </c>
      <c r="DV9" s="7">
        <f>IF(OR('Z-scores'!DK9&gt;2,'Z-scores'!DK9&lt;-2),"",'Z-scores'!DK9)</f>
        <v>-0.73404999999999998</v>
      </c>
      <c r="DW9" s="7">
        <f>IF(OR('Z-scores'!DL9&gt;2,'Z-scores'!DL9&lt;-2),"",'Z-scores'!DL9)</f>
        <v>-0.27611999999999998</v>
      </c>
      <c r="DX9" s="7">
        <f>IF(OR('Z-scores'!DM9&gt;2,'Z-scores'!DM9&lt;-2),"",'Z-scores'!DM9)</f>
        <v>-8.3070000000000005E-2</v>
      </c>
      <c r="DY9" s="7">
        <f>IF(OR('Z-scores'!DN9&gt;2,'Z-scores'!DN9&lt;-2),"",'Z-scores'!DN9)</f>
        <v>0.10537000000000001</v>
      </c>
      <c r="DZ9" s="7">
        <f>IF(OR('Z-scores'!DO9&gt;2,'Z-scores'!DO9&lt;-2),"",'Z-scores'!DO9)</f>
        <v>-0.54986999999999997</v>
      </c>
      <c r="EA9" s="7">
        <f>IF(OR('Z-scores'!DP9&gt;2,'Z-scores'!DP9&lt;-2),"",'Z-scores'!DP9)</f>
        <v>-0.94255999999999995</v>
      </c>
      <c r="EB9" s="7">
        <f>IF(OR('Z-scores'!DQ9&gt;2,'Z-scores'!DQ9&lt;-2),"",'Z-scores'!DQ9)</f>
        <v>-0.52549999999999997</v>
      </c>
      <c r="EC9" s="7">
        <f>IF(OR('Z-scores'!DR9&gt;2,'Z-scores'!DR9&lt;-2),"",'Z-scores'!DR9)</f>
        <v>-0.37180999999999997</v>
      </c>
      <c r="ED9" s="7">
        <f>IF(OR('Z-scores'!DS9&gt;2,'Z-scores'!DS9&lt;-2),"",'Z-scores'!DS9)</f>
        <v>1.0170699999999999</v>
      </c>
      <c r="EE9" s="7">
        <f>IF(OR('Z-scores'!DT9&gt;2,'Z-scores'!DT9&lt;-2),"",'Z-scores'!DT9)</f>
        <v>-0.66173000000000004</v>
      </c>
      <c r="EF9" s="7">
        <f>IF(OR('Z-scores'!DU9&gt;2,'Z-scores'!DU9&lt;-2),"",'Z-scores'!DU9)</f>
        <v>-0.76202000000000003</v>
      </c>
      <c r="EG9" s="7">
        <f>IF(OR('Z-scores'!DV9&gt;2,'Z-scores'!DV9&lt;-2),"",'Z-scores'!DV9)</f>
        <v>-0.64305999999999996</v>
      </c>
      <c r="EH9" s="7">
        <f>IF(OR('Z-scores'!DW9&gt;2,'Z-scores'!DW9&lt;-2),"",'Z-scores'!DW9)</f>
        <v>-0.57937000000000005</v>
      </c>
      <c r="EI9" s="7">
        <f>IF(OR('Z-scores'!DX9&gt;2,'Z-scores'!DX9&lt;-2),"",'Z-scores'!DX9)</f>
        <v>-0.62468000000000001</v>
      </c>
      <c r="EJ9" s="7">
        <f>IF(OR('Z-scores'!DY9&gt;2,'Z-scores'!DY9&lt;-2),"",'Z-scores'!DY9)</f>
        <v>-0.48070000000000002</v>
      </c>
      <c r="EK9" s="7" t="str">
        <f>IF(OR('Z-scores'!DZ9&gt;2,'Z-scores'!DZ9&lt;-2),"",'Z-scores'!DZ9)</f>
        <v/>
      </c>
      <c r="EL9" s="7">
        <f>IF(OR('Z-scores'!EA9&gt;2,'Z-scores'!EA9&lt;-2),"",'Z-scores'!EA9)</f>
        <v>-0.34218999999999999</v>
      </c>
      <c r="EM9" s="7">
        <f>IF(OR('Z-scores'!EB9&gt;2,'Z-scores'!EB9&lt;-2),"",'Z-scores'!EB9)</f>
        <v>-0.29604999999999998</v>
      </c>
      <c r="EN9" s="7">
        <f>IF(OR('Z-scores'!EC9&gt;2,'Z-scores'!EC9&lt;-2),"",'Z-scores'!EC9)</f>
        <v>-0.42157</v>
      </c>
      <c r="EO9" s="7">
        <f>IF(OR('Z-scores'!ED9&gt;2,'Z-scores'!ED9&lt;-2),"",'Z-scores'!ED9)</f>
        <v>-0.27748</v>
      </c>
      <c r="EP9" s="7">
        <f>IF(OR('Z-scores'!EE9&gt;2,'Z-scores'!EE9&lt;-2),"",'Z-scores'!EE9)</f>
        <v>0.8417</v>
      </c>
      <c r="EQ9" s="7">
        <f>IF(OR('Z-scores'!EF9&gt;2,'Z-scores'!EF9&lt;-2),"",'Z-scores'!EF9)</f>
        <v>-8.8480000000000003E-2</v>
      </c>
      <c r="ER9" s="7">
        <f>IF(OR('Z-scores'!EG9&gt;2,'Z-scores'!EG9&lt;-2),"",'Z-scores'!EG9)</f>
        <v>-0.31713000000000002</v>
      </c>
      <c r="ES9" s="7">
        <f>IF(OR('Z-scores'!EH9&gt;2,'Z-scores'!EH9&lt;-2),"",'Z-scores'!EH9)</f>
        <v>-0.43787999999999999</v>
      </c>
      <c r="ET9" s="7">
        <f>IF(OR('Z-scores'!EI9&gt;2,'Z-scores'!EI9&lt;-2),"",'Z-scores'!EI9)</f>
        <v>-0.34048</v>
      </c>
      <c r="EU9" s="7">
        <f>IF(OR('Z-scores'!EJ9&gt;2,'Z-scores'!EJ9&lt;-2),"",'Z-scores'!EJ9)</f>
        <v>-0.45118000000000003</v>
      </c>
      <c r="EV9" s="7">
        <f>IF(OR('Z-scores'!EK9&gt;2,'Z-scores'!EK9&lt;-2),"",'Z-scores'!EK9)</f>
        <v>-0.54725999999999997</v>
      </c>
      <c r="EW9" s="7">
        <f>IF(OR('Z-scores'!EL9&gt;2,'Z-scores'!EL9&lt;-2),"",'Z-scores'!EL9)</f>
        <v>-0.31252000000000002</v>
      </c>
      <c r="EX9" s="7">
        <f>IF(OR('Z-scores'!EM9&gt;2,'Z-scores'!EM9&lt;-2),"",'Z-scores'!EM9)</f>
        <v>-0.35548000000000002</v>
      </c>
      <c r="EY9" s="7">
        <f>IF(OR('Z-scores'!EN9&gt;2,'Z-scores'!EN9&lt;-2),"",'Z-scores'!EN9)</f>
        <v>-0.27559</v>
      </c>
      <c r="EZ9" s="7">
        <f>IF(OR('Z-scores'!EO9&gt;2,'Z-scores'!EO9&lt;-2),"",'Z-scores'!EO9)</f>
        <v>-0.37252000000000002</v>
      </c>
      <c r="FA9" s="7">
        <f>IF(OR('Z-scores'!EP9&gt;2,'Z-scores'!EP9&lt;-2),"",'Z-scores'!EP9)</f>
        <v>-0.32280999999999999</v>
      </c>
      <c r="FB9" s="7">
        <f>IF(OR('Z-scores'!EQ9&gt;2,'Z-scores'!EQ9&lt;-2),"",'Z-scores'!EQ9)</f>
        <v>-0.34394000000000002</v>
      </c>
      <c r="FC9" s="7">
        <f>IF(OR('Z-scores'!ER9&gt;2,'Z-scores'!ER9&lt;-2),"",'Z-scores'!ER9)</f>
        <v>-0.32014999999999999</v>
      </c>
      <c r="FD9" s="7">
        <f>IF(OR('Z-scores'!ES9&gt;2,'Z-scores'!ES9&lt;-2),"",'Z-scores'!ES9)</f>
        <v>-8.2309999999999994E-2</v>
      </c>
      <c r="FE9" s="7">
        <f>IF(OR('Z-scores'!ET9&gt;2,'Z-scores'!ET9&lt;-2),"",'Z-scores'!ET9)</f>
        <v>-0.33284000000000002</v>
      </c>
      <c r="FF9" s="7">
        <f>IF(OR('Z-scores'!EU9&gt;2,'Z-scores'!EU9&lt;-2),"",'Z-scores'!EU9)</f>
        <v>-0.27795999999999998</v>
      </c>
      <c r="FG9" s="7">
        <f>IF(OR('Z-scores'!EV9&gt;2,'Z-scores'!EV9&lt;-2),"",'Z-scores'!EV9)</f>
        <v>-0.24807000000000001</v>
      </c>
      <c r="FH9" s="7">
        <f>IF(OR('Z-scores'!EW9&gt;2,'Z-scores'!EW9&lt;-2),"",'Z-scores'!EW9)</f>
        <v>-0.36925999999999998</v>
      </c>
      <c r="FI9" s="7">
        <f>IF(OR('Z-scores'!EX9&gt;2,'Z-scores'!EX9&lt;-2),"",'Z-scores'!EX9)</f>
        <v>-0.41954000000000002</v>
      </c>
      <c r="FJ9" s="7">
        <f>IF(OR('Z-scores'!EY9&gt;2,'Z-scores'!EY9&lt;-2),"",'Z-scores'!EY9)</f>
        <v>-0.47778999999999999</v>
      </c>
      <c r="FK9" s="7">
        <f>IF(OR('Z-scores'!EZ9&gt;2,'Z-scores'!EZ9&lt;-2),"",'Z-scores'!EZ9)</f>
        <v>-0.50788999999999995</v>
      </c>
      <c r="FL9" s="7">
        <f>IF(OR('Z-scores'!FA9&gt;2,'Z-scores'!FA9&lt;-2),"",'Z-scores'!FA9)</f>
        <v>-0.13952000000000001</v>
      </c>
      <c r="FM9" s="7">
        <f>IF(OR('Z-scores'!FB9&gt;2,'Z-scores'!FB9&lt;-2),"",'Z-scores'!FB9)</f>
        <v>-0.31140000000000001</v>
      </c>
      <c r="FN9" s="7">
        <f>IF(OR('Z-scores'!FC9&gt;2,'Z-scores'!FC9&lt;-2),"",'Z-scores'!FC9)</f>
        <v>-0.26779999999999998</v>
      </c>
      <c r="FO9" s="7">
        <f>IF(OR('Z-scores'!FD9&gt;2,'Z-scores'!FD9&lt;-2),"",'Z-scores'!FD9)</f>
        <v>-0.25467000000000001</v>
      </c>
      <c r="FP9" s="7">
        <f>IF(OR('Z-scores'!FE9&gt;2,'Z-scores'!FE9&lt;-2),"",'Z-scores'!FE9)</f>
        <v>-0.35943000000000003</v>
      </c>
      <c r="FQ9" s="7">
        <f>IF(OR('Z-scores'!FF9&gt;2,'Z-scores'!FF9&lt;-2),"",'Z-scores'!FF9)</f>
        <v>-0.30732999999999999</v>
      </c>
      <c r="FR9" s="7">
        <f>IF(OR('Z-scores'!FG9&gt;2,'Z-scores'!FG9&lt;-2),"",'Z-scores'!FG9)</f>
        <v>-0.19514999999999999</v>
      </c>
      <c r="FS9" s="7">
        <f>IF(OR('Z-scores'!FH9&gt;2,'Z-scores'!FH9&lt;-2),"",'Z-scores'!FH9)</f>
        <v>-0.38286999999999999</v>
      </c>
      <c r="FT9" s="7">
        <f>IF(OR('Z-scores'!FI9&gt;2,'Z-scores'!FI9&lt;-2),"",'Z-scores'!FI9)</f>
        <v>-0.41328999999999999</v>
      </c>
      <c r="FU9" s="7">
        <f>IF(OR('Z-scores'!FJ9&gt;2,'Z-scores'!FJ9&lt;-2),"",'Z-scores'!FJ9)</f>
        <v>-0.22966</v>
      </c>
      <c r="FV9" s="7">
        <f>IF(OR('Z-scores'!FK9&gt;2,'Z-scores'!FK9&lt;-2),"",'Z-scores'!FK9)</f>
        <v>-0.12973000000000001</v>
      </c>
      <c r="FW9" s="7">
        <f>IF(OR('Z-scores'!FL9&gt;2,'Z-scores'!FL9&lt;-2),"",'Z-scores'!FL9)</f>
        <v>-0.38251000000000002</v>
      </c>
      <c r="FX9" s="7">
        <f>IF(OR('Z-scores'!FM9&gt;2,'Z-scores'!FM9&lt;-2),"",'Z-scores'!FM9)</f>
        <v>0.10878</v>
      </c>
      <c r="FY9" s="7">
        <f>IF(OR('Z-scores'!FN9&gt;2,'Z-scores'!FN9&lt;-2),"",'Z-scores'!FN9)</f>
        <v>0.68649000000000004</v>
      </c>
      <c r="FZ9" s="7">
        <f>IF(OR('Z-scores'!FO9&gt;2,'Z-scores'!FO9&lt;-2),"",'Z-scores'!FO9)</f>
        <v>0.83584999999999998</v>
      </c>
      <c r="GA9" s="7">
        <f>IF(OR('Z-scores'!FP9&gt;2,'Z-scores'!FP9&lt;-2),"",'Z-scores'!FP9)</f>
        <v>0.19109999999999999</v>
      </c>
      <c r="GB9" s="7">
        <f>IF(OR('Z-scores'!FQ9&gt;2,'Z-scores'!FQ9&lt;-2),"",'Z-scores'!FQ9)</f>
        <v>-0.26229999999999998</v>
      </c>
      <c r="GC9" s="7">
        <f>IF(OR('Z-scores'!FR9&gt;2,'Z-scores'!FR9&lt;-2),"",'Z-scores'!FR9)</f>
        <v>-2.7349999999999999E-2</v>
      </c>
      <c r="GD9" s="7">
        <f>IF(OR('Z-scores'!FS9&gt;2,'Z-scores'!FS9&lt;-2),"",'Z-scores'!FS9)</f>
        <v>0.22062999999999999</v>
      </c>
      <c r="GE9" s="7">
        <f>IF(OR('Z-scores'!FT9&gt;2,'Z-scores'!FT9&lt;-2),"",'Z-scores'!FT9)</f>
        <v>1.4959999999999999E-2</v>
      </c>
      <c r="GF9" s="7">
        <f>IF(OR('Z-scores'!FU9&gt;2,'Z-scores'!FU9&lt;-2),"",'Z-scores'!FU9)</f>
        <v>-0.34659000000000001</v>
      </c>
      <c r="GG9" s="7">
        <f>IF(OR('Z-scores'!FV9&gt;2,'Z-scores'!FV9&lt;-2),"",'Z-scores'!FV9)</f>
        <v>5.5840000000000001E-2</v>
      </c>
      <c r="GH9" s="7">
        <f>IF(OR('Z-scores'!FW9&gt;2,'Z-scores'!FW9&lt;-2),"",'Z-scores'!FW9)</f>
        <v>-0.57372000000000001</v>
      </c>
      <c r="GI9" s="7">
        <f>IF(OR('Z-scores'!FX9&gt;2,'Z-scores'!FX9&lt;-2),"",'Z-scores'!FX9)</f>
        <v>-0.63246000000000002</v>
      </c>
      <c r="GJ9" s="7">
        <f>IF(OR('Z-scores'!FY9&gt;2,'Z-scores'!FY9&lt;-2),"",'Z-scores'!FY9)</f>
        <v>-0.82171000000000005</v>
      </c>
      <c r="GK9" s="7">
        <f>IF(OR('Z-scores'!FZ9&gt;2,'Z-scores'!FZ9&lt;-2),"",'Z-scores'!FZ9)</f>
        <v>-0.45856000000000002</v>
      </c>
      <c r="GL9" s="7">
        <f>IF(OR('Z-scores'!GA9&gt;2,'Z-scores'!GA9&lt;-2),"",'Z-scores'!GA9)</f>
        <v>0.30635000000000001</v>
      </c>
      <c r="GM9" s="7">
        <f>IF(OR('Z-scores'!GB9&gt;2,'Z-scores'!GB9&lt;-2),"",'Z-scores'!GB9)</f>
        <v>0.48787000000000003</v>
      </c>
      <c r="GN9" s="7">
        <f>IF(OR('Z-scores'!GC9&gt;2,'Z-scores'!GC9&lt;-2),"",'Z-scores'!GC9)</f>
        <v>-0.79857</v>
      </c>
      <c r="GO9" s="7">
        <f>IF(OR('Z-scores'!GD9&gt;2,'Z-scores'!GD9&lt;-2),"",'Z-scores'!GD9)</f>
        <v>-0.60496000000000005</v>
      </c>
      <c r="GP9" s="7">
        <f>IF(OR('Z-scores'!GE9&gt;2,'Z-scores'!GE9&lt;-2),"",'Z-scores'!GE9)</f>
        <v>-0.59650999999999998</v>
      </c>
      <c r="GQ9" s="7">
        <f>IF(OR('Z-scores'!GF9&gt;2,'Z-scores'!GF9&lt;-2),"",'Z-scores'!GF9)</f>
        <v>-0.83230999999999999</v>
      </c>
      <c r="GR9" s="7">
        <f>IF(OR('Z-scores'!GG9&gt;2,'Z-scores'!GG9&lt;-2),"",'Z-scores'!GG9)</f>
        <v>-0.69266000000000005</v>
      </c>
      <c r="GS9" s="7">
        <f>IF(OR('Z-scores'!GH9&gt;2,'Z-scores'!GH9&lt;-2),"",'Z-scores'!GH9)</f>
        <v>-0.82201000000000002</v>
      </c>
      <c r="GT9" s="7">
        <f>IF(OR('Z-scores'!GI9&gt;2,'Z-scores'!GI9&lt;-2),"",'Z-scores'!GI9)</f>
        <v>-0.46154000000000001</v>
      </c>
      <c r="GU9" s="7">
        <f>IF(OR('Z-scores'!GJ9&gt;2,'Z-scores'!GJ9&lt;-2),"",'Z-scores'!GJ9)</f>
        <v>-0.48513000000000001</v>
      </c>
      <c r="GV9" s="7">
        <f>IF(OR('Z-scores'!GK9&gt;2,'Z-scores'!GK9&lt;-2),"",'Z-scores'!GK9)</f>
        <v>-0.17133000000000001</v>
      </c>
      <c r="GW9" s="7">
        <f>IF(OR('Z-scores'!GL9&gt;2,'Z-scores'!GL9&lt;-2),"",'Z-scores'!GL9)</f>
        <v>-0.35547000000000001</v>
      </c>
      <c r="GX9" s="7">
        <f>IF(OR('Z-scores'!GM9&gt;2,'Z-scores'!GM9&lt;-2),"",'Z-scores'!GM9)</f>
        <v>-0.30679000000000001</v>
      </c>
      <c r="GY9" s="7">
        <f>IF(OR('Z-scores'!GN9&gt;2,'Z-scores'!GN9&lt;-2),"",'Z-scores'!GN9)</f>
        <v>-0.35776000000000002</v>
      </c>
      <c r="GZ9" s="7">
        <f>IF(OR('Z-scores'!GO9&gt;2,'Z-scores'!GO9&lt;-2),"",'Z-scores'!GO9)</f>
        <v>-1.0437799999999999</v>
      </c>
      <c r="HA9" s="7">
        <f>IF(OR('Z-scores'!GP9&gt;2,'Z-scores'!GP9&lt;-2),"",'Z-scores'!GP9)</f>
        <v>-0.83455999999999997</v>
      </c>
      <c r="HB9" s="7">
        <f>IF(OR('Z-scores'!GQ9&gt;2,'Z-scores'!GQ9&lt;-2),"",'Z-scores'!GQ9)</f>
        <v>-0.65981000000000001</v>
      </c>
      <c r="HC9" s="7">
        <f>IF(OR('Z-scores'!GR9&gt;2,'Z-scores'!GR9&lt;-2),"",'Z-scores'!GR9)</f>
        <v>-0.80633999999999995</v>
      </c>
      <c r="HD9" s="7">
        <f>IF(OR('Z-scores'!GS9&gt;2,'Z-scores'!GS9&lt;-2),"",'Z-scores'!GS9)</f>
        <v>-0.49175000000000002</v>
      </c>
      <c r="HE9" s="7">
        <f>IF(OR('Z-scores'!GT9&gt;2,'Z-scores'!GT9&lt;-2),"",'Z-scores'!GT9)</f>
        <v>-0.43923000000000001</v>
      </c>
      <c r="HF9" s="7">
        <f>IF(OR('Z-scores'!GU9&gt;2,'Z-scores'!GU9&lt;-2),"",'Z-scores'!GU9)</f>
        <v>-0.62719999999999998</v>
      </c>
      <c r="HG9" s="7">
        <f>IF(OR('Z-scores'!GV9&gt;2,'Z-scores'!GV9&lt;-2),"",'Z-scores'!GV9)</f>
        <v>-0.53910000000000002</v>
      </c>
      <c r="HH9" s="7">
        <f>IF(OR('Z-scores'!GW9&gt;2,'Z-scores'!GW9&lt;-2),"",'Z-scores'!GW9)</f>
        <v>-0.51663000000000003</v>
      </c>
      <c r="HI9" s="7">
        <f>IF(OR('Z-scores'!GX9&gt;2,'Z-scores'!GX9&lt;-2),"",'Z-scores'!GX9)</f>
        <v>-0.42604999999999998</v>
      </c>
      <c r="HJ9" s="7">
        <f>IF(OR('Z-scores'!GY9&gt;2,'Z-scores'!GY9&lt;-2),"",'Z-scores'!GY9)</f>
        <v>-0.15719</v>
      </c>
      <c r="HK9" s="7">
        <f>IF(OR('Z-scores'!GZ9&gt;2,'Z-scores'!GZ9&lt;-2),"",'Z-scores'!GZ9)</f>
        <v>-0.44153999999999999</v>
      </c>
      <c r="HL9" s="7">
        <f>IF(OR('Z-scores'!HA9&gt;2,'Z-scores'!HA9&lt;-2),"",'Z-scores'!HA9)</f>
        <v>-0.91491999999999996</v>
      </c>
      <c r="HM9" s="7">
        <f>IF(OR('Z-scores'!HB9&gt;2,'Z-scores'!HB9&lt;-2),"",'Z-scores'!HB9)</f>
        <v>-0.60824999999999996</v>
      </c>
      <c r="HN9" s="7">
        <f>IF(OR('Z-scores'!HC9&gt;2,'Z-scores'!HC9&lt;-2),"",'Z-scores'!HC9)</f>
        <v>-0.70491000000000004</v>
      </c>
      <c r="HO9" s="7">
        <f>IF(OR('Z-scores'!HD9&gt;2,'Z-scores'!HD9&lt;-2),"",'Z-scores'!HD9)</f>
        <v>-0.44327</v>
      </c>
      <c r="HP9" s="7">
        <f>IF(OR('Z-scores'!HE9&gt;2,'Z-scores'!HE9&lt;-2),"",'Z-scores'!HE9)</f>
        <v>-0.21123</v>
      </c>
      <c r="HQ9" s="7">
        <f>IF(OR('Z-scores'!HF9&gt;2,'Z-scores'!HF9&lt;-2),"",'Z-scores'!HF9)</f>
        <v>-0.29769000000000001</v>
      </c>
      <c r="HR9" s="7">
        <f>IF(OR('Z-scores'!HG9&gt;2,'Z-scores'!HG9&lt;-2),"",'Z-scores'!HG9)</f>
        <v>-0.55423</v>
      </c>
      <c r="HS9" s="7">
        <f>IF(OR('Z-scores'!HH9&gt;2,'Z-scores'!HH9&lt;-2),"",'Z-scores'!HH9)</f>
        <v>-0.56025999999999998</v>
      </c>
      <c r="HT9" s="7">
        <f>IF(OR('Z-scores'!HI9&gt;2,'Z-scores'!HI9&lt;-2),"",'Z-scores'!HI9)</f>
        <v>-0.65930999999999995</v>
      </c>
      <c r="HU9" s="7">
        <f>IF(OR('Z-scores'!HJ9&gt;2,'Z-scores'!HJ9&lt;-2),"",'Z-scores'!HJ9)</f>
        <v>4.0070000000000001E-2</v>
      </c>
      <c r="HV9" s="7">
        <f>IF(OR('Z-scores'!HK9&gt;2,'Z-scores'!HK9&lt;-2),"",'Z-scores'!HK9)</f>
        <v>-2.317E-2</v>
      </c>
      <c r="HW9" s="7">
        <f>IF(OR('Z-scores'!HL9&gt;2,'Z-scores'!HL9&lt;-2),"",'Z-scores'!HL9)</f>
        <v>-0.11215</v>
      </c>
      <c r="HX9" s="7">
        <f>IF(OR('Z-scores'!HM9&gt;2,'Z-scores'!HM9&lt;-2),"",'Z-scores'!HM9)</f>
        <v>4.4049999999999999E-2</v>
      </c>
      <c r="HY9" s="7">
        <f>IF(OR('Z-scores'!HN9&gt;2,'Z-scores'!HN9&lt;-2),"",'Z-scores'!HN9)</f>
        <v>-0.45069999999999999</v>
      </c>
      <c r="HZ9" s="7">
        <f>IF(OR('Z-scores'!HO9&gt;2,'Z-scores'!HO9&lt;-2),"",'Z-scores'!HO9)</f>
        <v>-0.45290000000000002</v>
      </c>
      <c r="IA9" s="7">
        <f>IF(OR('Z-scores'!HP9&gt;2,'Z-scores'!HP9&lt;-2),"",'Z-scores'!HP9)</f>
        <v>-0.36107</v>
      </c>
      <c r="IB9" s="7">
        <f>IF(OR('Z-scores'!HQ9&gt;2,'Z-scores'!HQ9&lt;-2),"",'Z-scores'!HQ9)</f>
        <v>-0.77212000000000003</v>
      </c>
      <c r="IC9" s="7">
        <f>IF(OR('Z-scores'!HR9&gt;2,'Z-scores'!HR9&lt;-2),"",'Z-scores'!HR9)</f>
        <v>-0.75072000000000005</v>
      </c>
      <c r="ID9" s="7">
        <f>IF(OR('Z-scores'!HS9&gt;2,'Z-scores'!HS9&lt;-2),"",'Z-scores'!HS9)</f>
        <v>-0.42170000000000002</v>
      </c>
      <c r="IE9" s="7">
        <f>IF(OR('Z-scores'!HT9&gt;2,'Z-scores'!HT9&lt;-2),"",'Z-scores'!HT9)</f>
        <v>-0.64095999999999997</v>
      </c>
      <c r="IF9" s="7">
        <f>IF(OR('Z-scores'!HU9&gt;2,'Z-scores'!HU9&lt;-2),"",'Z-scores'!HU9)</f>
        <v>0.78469</v>
      </c>
      <c r="IG9" s="7">
        <f>IF(OR('Z-scores'!HV9&gt;2,'Z-scores'!HV9&lt;-2),"",'Z-scores'!HV9)</f>
        <v>-9.4909999999999994E-2</v>
      </c>
      <c r="IH9" s="7">
        <f>IF(OR('Z-scores'!HW9&gt;2,'Z-scores'!HW9&lt;-2),"",'Z-scores'!HW9)</f>
        <v>1.2466999999999999</v>
      </c>
      <c r="II9" s="7">
        <f>IF(OR('Z-scores'!HX9&gt;2,'Z-scores'!HX9&lt;-2),"",'Z-scores'!HX9)</f>
        <v>-0.21201</v>
      </c>
      <c r="IJ9" s="7">
        <f>IF(OR('Z-scores'!HY9&gt;2,'Z-scores'!HY9&lt;-2),"",'Z-scores'!HY9)</f>
        <v>-0.38422000000000001</v>
      </c>
      <c r="IK9" s="7">
        <f>IF(OR('Z-scores'!HZ9&gt;2,'Z-scores'!HZ9&lt;-2),"",'Z-scores'!HZ9)</f>
        <v>-0.43909999999999999</v>
      </c>
      <c r="IL9" s="7">
        <f>IF(OR('Z-scores'!IA9&gt;2,'Z-scores'!IA9&lt;-2),"",'Z-scores'!IA9)</f>
        <v>-0.11248</v>
      </c>
      <c r="IM9" s="7">
        <f>IF(OR('Z-scores'!IB9&gt;2,'Z-scores'!IB9&lt;-2),"",'Z-scores'!IB9)</f>
        <v>-0.34237000000000001</v>
      </c>
      <c r="IN9" s="7">
        <f>IF(OR('Z-scores'!IC9&gt;2,'Z-scores'!IC9&lt;-2),"",'Z-scores'!IC9)</f>
        <v>5.1589999999999997E-2</v>
      </c>
      <c r="IO9" s="7">
        <f>IF(OR('Z-scores'!ID9&gt;2,'Z-scores'!ID9&lt;-2),"",'Z-scores'!ID9)</f>
        <v>-0.41515000000000002</v>
      </c>
      <c r="IP9" s="7">
        <f>IF(OR('Z-scores'!IE9&gt;2,'Z-scores'!IE9&lt;-2),"",'Z-scores'!IE9)</f>
        <v>-0.66408</v>
      </c>
      <c r="IQ9" s="7">
        <f>IF(OR('Z-scores'!IF9&gt;2,'Z-scores'!IF9&lt;-2),"",'Z-scores'!IF9)</f>
        <v>0.20177999999999999</v>
      </c>
      <c r="IR9" s="7">
        <f>IF(OR('Z-scores'!IG9&gt;2,'Z-scores'!IG9&lt;-2),"",'Z-scores'!IG9)</f>
        <v>-0.24254000000000001</v>
      </c>
      <c r="IS9" s="7">
        <f>IF(OR('Z-scores'!IH9&gt;2,'Z-scores'!IH9&lt;-2),"",'Z-scores'!IH9)</f>
        <v>-0.51949999999999996</v>
      </c>
      <c r="IT9" s="7">
        <f>IF(OR('Z-scores'!II9&gt;2,'Z-scores'!II9&lt;-2),"",'Z-scores'!II9)</f>
        <v>-0.51375999999999999</v>
      </c>
      <c r="IU9" s="7">
        <f>IF(OR('Z-scores'!IJ9&gt;2,'Z-scores'!IJ9&lt;-2),"",'Z-scores'!IJ9)</f>
        <v>-0.48753000000000002</v>
      </c>
      <c r="IV9" s="7">
        <f>IF(OR('Z-scores'!IK9&gt;2,'Z-scores'!IK9&lt;-2),"",'Z-scores'!IK9)</f>
        <v>-0.40661999999999998</v>
      </c>
      <c r="IW9" s="7">
        <f>IF(OR('Z-scores'!IL9&gt;2,'Z-scores'!IL9&lt;-2),"",'Z-scores'!IL9)</f>
        <v>-1.2851900000000001</v>
      </c>
      <c r="IX9" s="7">
        <f>IF(OR('Z-scores'!IM9&gt;2,'Z-scores'!IM9&lt;-2),"",'Z-scores'!IM9)</f>
        <v>-1.24709</v>
      </c>
      <c r="IY9" s="7">
        <f>IF(OR('Z-scores'!IN9&gt;2,'Z-scores'!IN9&lt;-2),"",'Z-scores'!IN9)</f>
        <v>-0.39012999999999998</v>
      </c>
      <c r="IZ9" s="7">
        <f>IF(OR('Z-scores'!IO9&gt;2,'Z-scores'!IO9&lt;-2),"",'Z-scores'!IO9)</f>
        <v>-0.26856999999999998</v>
      </c>
      <c r="JA9" s="7">
        <f>IF(OR('Z-scores'!IP9&gt;2,'Z-scores'!IP9&lt;-2),"",'Z-scores'!IP9)</f>
        <v>-9.0799999999999995E-3</v>
      </c>
      <c r="JB9" s="7">
        <f>IF(OR('Z-scores'!IQ9&gt;2,'Z-scores'!IQ9&lt;-2),"",'Z-scores'!IQ9)</f>
        <v>8.5639999999999994E-2</v>
      </c>
      <c r="JC9" s="7">
        <f>IF(OR('Z-scores'!IR9&gt;2,'Z-scores'!IR9&lt;-2),"",'Z-scores'!IR9)</f>
        <v>-0.36713000000000001</v>
      </c>
      <c r="JD9" s="7">
        <f>IF(OR('Z-scores'!IS9&gt;2,'Z-scores'!IS9&lt;-2),"",'Z-scores'!IS9)</f>
        <v>-0.34662999999999999</v>
      </c>
      <c r="JE9" s="7">
        <f>IF(OR('Z-scores'!IT9&gt;2,'Z-scores'!IT9&lt;-2),"",'Z-scores'!IT9)</f>
        <v>-0.70481000000000005</v>
      </c>
      <c r="JF9" s="7">
        <f>IF(OR('Z-scores'!IU9&gt;2,'Z-scores'!IU9&lt;-2),"",'Z-scores'!IU9)</f>
        <v>-0.38307000000000002</v>
      </c>
      <c r="JG9" s="7">
        <f>IF(OR('Z-scores'!IV9&gt;2,'Z-scores'!IV9&lt;-2),"",'Z-scores'!IV9)</f>
        <v>-0.55505000000000004</v>
      </c>
      <c r="JH9" s="7">
        <f>IF(OR('Z-scores'!IW9&gt;2,'Z-scores'!IW9&lt;-2),"",'Z-scores'!IW9)</f>
        <v>-0.52371000000000001</v>
      </c>
      <c r="JI9" s="7">
        <f>IF(OR('Z-scores'!IX9&gt;2,'Z-scores'!IX9&lt;-2),"",'Z-scores'!IX9)</f>
        <v>-0.63931000000000004</v>
      </c>
      <c r="JJ9" s="7">
        <f>IF(OR('Z-scores'!IY9&gt;2,'Z-scores'!IY9&lt;-2),"",'Z-scores'!IY9)</f>
        <v>0.15645000000000001</v>
      </c>
      <c r="JK9" s="7">
        <f>IF(OR('Z-scores'!IZ9&gt;2,'Z-scores'!IZ9&lt;-2),"",'Z-scores'!IZ9)</f>
        <v>-5.4640000000000001E-2</v>
      </c>
      <c r="JL9" s="7">
        <f>IF(OR('Z-scores'!JA9&gt;2,'Z-scores'!JA9&lt;-2),"",'Z-scores'!JA9)</f>
        <v>0.92640999999999996</v>
      </c>
      <c r="JM9" s="7">
        <f>IF(OR('Z-scores'!JB9&gt;2,'Z-scores'!JB9&lt;-2),"",'Z-scores'!JB9)</f>
        <v>0.71765999999999996</v>
      </c>
      <c r="JN9" s="7">
        <f>IF(OR('Z-scores'!JC9&gt;2,'Z-scores'!JC9&lt;-2),"",'Z-scores'!JC9)</f>
        <v>-0.22641</v>
      </c>
      <c r="JO9" s="7">
        <f>IF(OR('Z-scores'!JD9&gt;2,'Z-scores'!JD9&lt;-2),"",'Z-scores'!JD9)</f>
        <v>-0.11934</v>
      </c>
      <c r="JP9" s="7">
        <f>IF(OR('Z-scores'!JE9&gt;2,'Z-scores'!JE9&lt;-2),"",'Z-scores'!JE9)</f>
        <v>4.3189999999999999E-2</v>
      </c>
      <c r="JQ9" s="7">
        <f>IF(OR('Z-scores'!JF9&gt;2,'Z-scores'!JF9&lt;-2),"",'Z-scores'!JF9)</f>
        <v>0.78015999999999996</v>
      </c>
      <c r="JR9" s="7">
        <f>IF(OR('Z-scores'!JG9&gt;2,'Z-scores'!JG9&lt;-2),"",'Z-scores'!JG9)</f>
        <v>0.55135000000000001</v>
      </c>
      <c r="JS9" s="7">
        <f>IF(OR('Z-scores'!JH9&gt;2,'Z-scores'!JH9&lt;-2),"",'Z-scores'!JH9)</f>
        <v>-0.17874000000000001</v>
      </c>
      <c r="JT9" s="7">
        <f>IF(OR('Z-scores'!JI9&gt;2,'Z-scores'!JI9&lt;-2),"",'Z-scores'!JI9)</f>
        <v>-9.1939999999999994E-2</v>
      </c>
      <c r="JU9" s="7">
        <f>IF(OR('Z-scores'!JJ9&gt;2,'Z-scores'!JJ9&lt;-2),"",'Z-scores'!JJ9)</f>
        <v>0.44805</v>
      </c>
      <c r="JV9" s="7">
        <f>IF(OR('Z-scores'!JK9&gt;2,'Z-scores'!JK9&lt;-2),"",'Z-scores'!JK9)</f>
        <v>0.52239999999999998</v>
      </c>
      <c r="JW9" s="7">
        <f>IF(OR('Z-scores'!JL9&gt;2,'Z-scores'!JL9&lt;-2),"",'Z-scores'!JL9)</f>
        <v>-0.29582999999999998</v>
      </c>
      <c r="JX9" s="7">
        <f>IF(OR('Z-scores'!JM9&gt;2,'Z-scores'!JM9&lt;-2),"",'Z-scores'!JM9)</f>
        <v>-0.58182</v>
      </c>
      <c r="JY9" s="7">
        <f>IF(OR('Z-scores'!JN9&gt;2,'Z-scores'!JN9&lt;-2),"",'Z-scores'!JN9)</f>
        <v>-0.51780999999999999</v>
      </c>
      <c r="JZ9" s="7">
        <f>IF(OR('Z-scores'!JO9&gt;2,'Z-scores'!JO9&lt;-2),"",'Z-scores'!JO9)</f>
        <v>1.33571</v>
      </c>
      <c r="KA9" s="7">
        <f>IF(OR('Z-scores'!JP9&gt;2,'Z-scores'!JP9&lt;-2),"",'Z-scores'!JP9)</f>
        <v>0.81428</v>
      </c>
      <c r="KB9" s="7">
        <f>IF(OR('Z-scores'!JQ9&gt;2,'Z-scores'!JQ9&lt;-2),"",'Z-scores'!JQ9)</f>
        <v>0.29259000000000002</v>
      </c>
      <c r="KC9" s="7">
        <f>IF(OR('Z-scores'!JR9&gt;2,'Z-scores'!JR9&lt;-2),"",'Z-scores'!JR9)</f>
        <v>1.71069</v>
      </c>
      <c r="KD9" s="7">
        <f>IF(OR('Z-scores'!JS9&gt;2,'Z-scores'!JS9&lt;-2),"",'Z-scores'!JS9)</f>
        <v>0.93611999999999995</v>
      </c>
      <c r="KE9" s="7">
        <f>IF(OR('Z-scores'!JT9&gt;2,'Z-scores'!JT9&lt;-2),"",'Z-scores'!JT9)</f>
        <v>-0.10707</v>
      </c>
      <c r="KF9" s="7">
        <f>IF(OR('Z-scores'!JU9&gt;2,'Z-scores'!JU9&lt;-2),"",'Z-scores'!JU9)</f>
        <v>1.49919</v>
      </c>
      <c r="KG9" s="7">
        <f>IF(OR('Z-scores'!JV9&gt;2,'Z-scores'!JV9&lt;-2),"",'Z-scores'!JV9)</f>
        <v>1.903</v>
      </c>
      <c r="KH9" s="7">
        <f>IF(OR('Z-scores'!JW9&gt;2,'Z-scores'!JW9&lt;-2),"",'Z-scores'!JW9)</f>
        <v>1.32416</v>
      </c>
      <c r="KI9" s="7" t="str">
        <f>IF(OR('Z-scores'!JX9&gt;2,'Z-scores'!JX9&lt;-2),"",'Z-scores'!JX9)</f>
        <v/>
      </c>
      <c r="KJ9" s="7">
        <f>IF(OR('Z-scores'!JY9&gt;2,'Z-scores'!JY9&lt;-2),"",'Z-scores'!JY9)</f>
        <v>0.52688000000000001</v>
      </c>
      <c r="KK9" s="7">
        <f>IF(OR('Z-scores'!JZ9&gt;2,'Z-scores'!JZ9&lt;-2),"",'Z-scores'!JZ9)</f>
        <v>1.1851400000000001</v>
      </c>
      <c r="KL9" s="7">
        <f>IF(OR('Z-scores'!KA9&gt;2,'Z-scores'!KA9&lt;-2),"",'Z-scores'!KA9)</f>
        <v>0.78907000000000005</v>
      </c>
      <c r="KM9" s="7">
        <f>IF(OR('Z-scores'!KB9&gt;2,'Z-scores'!KB9&lt;-2),"",'Z-scores'!KB9)</f>
        <v>0.38308999999999999</v>
      </c>
      <c r="KN9" s="7">
        <f>IF(OR('Z-scores'!KC9&gt;2,'Z-scores'!KC9&lt;-2),"",'Z-scores'!KC9)</f>
        <v>0.25850000000000001</v>
      </c>
      <c r="KO9" s="7">
        <f>IF(OR('Z-scores'!KD9&gt;2,'Z-scores'!KD9&lt;-2),"",'Z-scores'!KD9)</f>
        <v>0.23546</v>
      </c>
      <c r="KP9" s="7">
        <f>IF(OR('Z-scores'!KE9&gt;2,'Z-scores'!KE9&lt;-2),"",'Z-scores'!KE9)</f>
        <v>0.95157000000000003</v>
      </c>
      <c r="KQ9" s="7">
        <f>IF(OR('Z-scores'!KF9&gt;2,'Z-scores'!KF9&lt;-2),"",'Z-scores'!KF9)</f>
        <v>-0.28720000000000001</v>
      </c>
      <c r="KR9" s="7">
        <f>IF(OR('Z-scores'!KG9&gt;2,'Z-scores'!KG9&lt;-2),"",'Z-scores'!KG9)</f>
        <v>-0.26839000000000002</v>
      </c>
      <c r="KS9" s="7">
        <f>IF(OR('Z-scores'!KH9&gt;2,'Z-scores'!KH9&lt;-2),"",'Z-scores'!KH9)</f>
        <v>-0.24254000000000001</v>
      </c>
      <c r="KT9" s="7">
        <f>IF(OR('Z-scores'!KI9&gt;2,'Z-scores'!KI9&lt;-2),"",'Z-scores'!KI9)</f>
        <v>-0.40106999999999998</v>
      </c>
      <c r="KU9" s="7">
        <f>IF(OR('Z-scores'!KJ9&gt;2,'Z-scores'!KJ9&lt;-2),"",'Z-scores'!KJ9)</f>
        <v>-0.36154999999999998</v>
      </c>
      <c r="KV9" s="7">
        <f>IF(OR('Z-scores'!KK9&gt;2,'Z-scores'!KK9&lt;-2),"",'Z-scores'!KK9)</f>
        <v>-0.44431999999999999</v>
      </c>
      <c r="KW9" s="7">
        <f>IF(OR('Z-scores'!KL9&gt;2,'Z-scores'!KL9&lt;-2),"",'Z-scores'!KL9)</f>
        <v>1.247E-2</v>
      </c>
      <c r="KX9" s="7">
        <f>IF(OR('Z-scores'!KM9&gt;2,'Z-scores'!KM9&lt;-2),"",'Z-scores'!KM9)</f>
        <v>0.30360999999999999</v>
      </c>
      <c r="KY9" s="7">
        <f>IF(OR('Z-scores'!KN9&gt;2,'Z-scores'!KN9&lt;-2),"",'Z-scores'!KN9)</f>
        <v>1.0300000000000001E-3</v>
      </c>
      <c r="KZ9" s="7">
        <f>IF(OR('Z-scores'!KO9&gt;2,'Z-scores'!KO9&lt;-2),"",'Z-scores'!KO9)</f>
        <v>-0.29754000000000003</v>
      </c>
      <c r="LA9" s="7">
        <f>IF(OR('Z-scores'!KP9&gt;2,'Z-scores'!KP9&lt;-2),"",'Z-scores'!KP9)</f>
        <v>1.30216</v>
      </c>
      <c r="LB9" s="7" t="str">
        <f>IF(OR('Z-scores'!KQ9&gt;2,'Z-scores'!KQ9&lt;-2),"",'Z-scores'!KQ9)</f>
        <v/>
      </c>
      <c r="LC9" s="7">
        <f>IF(OR('Z-scores'!KR9&gt;2,'Z-scores'!KR9&lt;-2),"",'Z-scores'!KR9)</f>
        <v>1.54464</v>
      </c>
      <c r="LD9" s="7">
        <f>IF(OR('Z-scores'!KS9&gt;2,'Z-scores'!KS9&lt;-2),"",'Z-scores'!KS9)</f>
        <v>-0.21121999999999999</v>
      </c>
      <c r="LE9" s="7" t="str">
        <f>IF(OR('Z-scores'!KT9&gt;2,'Z-scores'!KT9&lt;-2),"",'Z-scores'!KT9)</f>
        <v/>
      </c>
      <c r="LF9" s="7">
        <f>IF(OR('Z-scores'!KU9&gt;2,'Z-scores'!KU9&lt;-2),"",'Z-scores'!KU9)</f>
        <v>2.946E-2</v>
      </c>
      <c r="LG9" s="7" t="str">
        <f>IF(OR('Z-scores'!KV9&gt;2,'Z-scores'!KV9&lt;-2),"",'Z-scores'!KV9)</f>
        <v/>
      </c>
      <c r="LH9" s="7" t="str">
        <f>IF(OR('Z-scores'!KW9&gt;2,'Z-scores'!KW9&lt;-2),"",'Z-scores'!KW9)</f>
        <v/>
      </c>
      <c r="LI9" s="7">
        <f>IF(OR('Z-scores'!KX9&gt;2,'Z-scores'!KX9&lt;-2),"",'Z-scores'!KX9)</f>
        <v>1.2079200000000001</v>
      </c>
      <c r="LJ9" s="7">
        <f>IF(OR('Z-scores'!KY9&gt;2,'Z-scores'!KY9&lt;-2),"",'Z-scores'!KY9)</f>
        <v>0.12714</v>
      </c>
      <c r="LK9" s="7">
        <f>IF(OR('Z-scores'!KZ9&gt;2,'Z-scores'!KZ9&lt;-2),"",'Z-scores'!KZ9)</f>
        <v>1.1624000000000001</v>
      </c>
      <c r="LL9" s="7">
        <f>IF(OR('Z-scores'!LA9&gt;2,'Z-scores'!LA9&lt;-2),"",'Z-scores'!LA9)</f>
        <v>0.47165000000000001</v>
      </c>
      <c r="LM9" s="7">
        <f>IF(OR('Z-scores'!LB9&gt;2,'Z-scores'!LB9&lt;-2),"",'Z-scores'!LB9)</f>
        <v>1.593E-2</v>
      </c>
      <c r="LN9" s="7">
        <f>IF(OR('Z-scores'!LC9&gt;2,'Z-scores'!LC9&lt;-2),"",'Z-scores'!LC9)</f>
        <v>6.5300000000000002E-3</v>
      </c>
      <c r="LO9" s="7" t="str">
        <f>IF(OR('Z-scores'!LD9&gt;2,'Z-scores'!LD9&lt;-2),"",'Z-scores'!LD9)</f>
        <v/>
      </c>
      <c r="LP9" s="7">
        <f>IF(OR('Z-scores'!LE9&gt;2,'Z-scores'!LE9&lt;-2),"",'Z-scores'!LE9)</f>
        <v>1.4264699999999999</v>
      </c>
      <c r="LQ9" s="7">
        <f>IF(OR('Z-scores'!LF9&gt;2,'Z-scores'!LF9&lt;-2),"",'Z-scores'!LF9)</f>
        <v>0.53693000000000002</v>
      </c>
      <c r="LR9" s="7">
        <f>IF(OR('Z-scores'!LG9&gt;2,'Z-scores'!LG9&lt;-2),"",'Z-scores'!LG9)</f>
        <v>0.82457000000000003</v>
      </c>
      <c r="LS9" s="7">
        <f>IF(OR('Z-scores'!LH9&gt;2,'Z-scores'!LH9&lt;-2),"",'Z-scores'!LH9)</f>
        <v>-0.55967</v>
      </c>
      <c r="LT9" s="7">
        <f>IF(OR('Z-scores'!LI9&gt;2,'Z-scores'!LI9&lt;-2),"",'Z-scores'!LI9)</f>
        <v>-0.46110000000000001</v>
      </c>
      <c r="LU9" s="7">
        <f>IF(OR('Z-scores'!LJ9&gt;2,'Z-scores'!LJ9&lt;-2),"",'Z-scores'!LJ9)</f>
        <v>-0.29959999999999998</v>
      </c>
      <c r="LV9" s="7">
        <f>IF(OR('Z-scores'!LK9&gt;2,'Z-scores'!LK9&lt;-2),"",'Z-scores'!LK9)</f>
        <v>1.5381800000000001</v>
      </c>
      <c r="LW9" s="7">
        <f>IF(OR('Z-scores'!LL9&gt;2,'Z-scores'!LL9&lt;-2),"",'Z-scores'!LL9)</f>
        <v>0.93737999999999999</v>
      </c>
      <c r="LX9" s="7">
        <f>IF(OR('Z-scores'!LM9&gt;2,'Z-scores'!LM9&lt;-2),"",'Z-scores'!LM9)</f>
        <v>0.23178000000000001</v>
      </c>
      <c r="LY9" s="7">
        <f>IF(OR('Z-scores'!LN9&gt;2,'Z-scores'!LN9&lt;-2),"",'Z-scores'!LN9)</f>
        <v>-0.24290999999999999</v>
      </c>
      <c r="LZ9" s="7">
        <f>IF(OR('Z-scores'!LO9&gt;2,'Z-scores'!LO9&lt;-2),"",'Z-scores'!LO9)</f>
        <v>0.64631000000000005</v>
      </c>
      <c r="MA9" s="7">
        <f>IF(OR('Z-scores'!LP9&gt;2,'Z-scores'!LP9&lt;-2),"",'Z-scores'!LP9)</f>
        <v>-7.8469999999999998E-2</v>
      </c>
      <c r="MB9" s="7">
        <f>IF(OR('Z-scores'!LQ9&gt;2,'Z-scores'!LQ9&lt;-2),"",'Z-scores'!LQ9)</f>
        <v>-0.24268999999999999</v>
      </c>
      <c r="MC9" s="7">
        <f>IF(OR('Z-scores'!LR9&gt;2,'Z-scores'!LR9&lt;-2),"",'Z-scores'!LR9)</f>
        <v>-7.0800000000000002E-2</v>
      </c>
      <c r="MD9" s="7">
        <f>IF(OR('Z-scores'!LS9&gt;2,'Z-scores'!LS9&lt;-2),"",'Z-scores'!LS9)</f>
        <v>1.2592300000000001</v>
      </c>
      <c r="ME9" s="7">
        <f>IF(OR('Z-scores'!LT9&gt;2,'Z-scores'!LT9&lt;-2),"",'Z-scores'!LT9)</f>
        <v>-0.35256999999999999</v>
      </c>
      <c r="MF9" s="7">
        <f>IF(OR('Z-scores'!LU9&gt;2,'Z-scores'!LU9&lt;-2),"",'Z-scores'!LU9)</f>
        <v>-0.59114</v>
      </c>
      <c r="MG9" s="7">
        <f>IF(OR('Z-scores'!LV9&gt;2,'Z-scores'!LV9&lt;-2),"",'Z-scores'!LV9)</f>
        <v>-0.18284</v>
      </c>
      <c r="MH9" s="7">
        <f>IF(OR('Z-scores'!LW9&gt;2,'Z-scores'!LW9&lt;-2),"",'Z-scores'!LW9)</f>
        <v>1.3158700000000001</v>
      </c>
      <c r="MI9" s="7">
        <f>IF(OR('Z-scores'!LX9&gt;2,'Z-scores'!LX9&lt;-2),"",'Z-scores'!LX9)</f>
        <v>-0.24254000000000001</v>
      </c>
      <c r="MJ9" s="7">
        <f>IF(OR('Z-scores'!LY9&gt;2,'Z-scores'!LY9&lt;-2),"",'Z-scores'!LY9)</f>
        <v>0.47593000000000002</v>
      </c>
      <c r="MK9" s="7" t="str">
        <f>IF(OR('Z-scores'!LZ9&gt;2,'Z-scores'!LZ9&lt;-2),"",'Z-scores'!LZ9)</f>
        <v/>
      </c>
      <c r="ML9" s="7">
        <f>IF(OR('Z-scores'!MA9&gt;2,'Z-scores'!MA9&lt;-2),"",'Z-scores'!MA9)</f>
        <v>-0.24060000000000001</v>
      </c>
      <c r="MM9" s="7">
        <f>IF(OR('Z-scores'!MB9&gt;2,'Z-scores'!MB9&lt;-2),"",'Z-scores'!MB9)</f>
        <v>-0.24254000000000001</v>
      </c>
      <c r="MN9" s="7">
        <f>IF(OR('Z-scores'!MC9&gt;2,'Z-scores'!MC9&lt;-2),"",'Z-scores'!MC9)</f>
        <v>-0.36241000000000001</v>
      </c>
      <c r="MO9" s="7">
        <f>IF(OR('Z-scores'!MD9&gt;2,'Z-scores'!MD9&lt;-2),"",'Z-scores'!MD9)</f>
        <v>-0.30580000000000002</v>
      </c>
      <c r="MP9" s="7">
        <f>IF(OR('Z-scores'!ME9&gt;2,'Z-scores'!ME9&lt;-2),"",'Z-scores'!ME9)</f>
        <v>-8.7970000000000007E-2</v>
      </c>
      <c r="MQ9" s="7">
        <f>IF(OR('Z-scores'!MF9&gt;2,'Z-scores'!MF9&lt;-2),"",'Z-scores'!MF9)</f>
        <v>0.1118</v>
      </c>
      <c r="MR9" s="7">
        <f>IF(OR('Z-scores'!MG9&gt;2,'Z-scores'!MG9&lt;-2),"",'Z-scores'!MG9)</f>
        <v>-0.19893</v>
      </c>
      <c r="MS9" s="7">
        <f>IF(OR('Z-scores'!MH9&gt;2,'Z-scores'!MH9&lt;-2),"",'Z-scores'!MH9)</f>
        <v>-0.50319999999999998</v>
      </c>
      <c r="MT9" s="7">
        <f>IF(OR('Z-scores'!MI9&gt;2,'Z-scores'!MI9&lt;-2),"",'Z-scores'!MI9)</f>
        <v>-0.55452000000000001</v>
      </c>
      <c r="MU9" s="7">
        <f>IF(OR('Z-scores'!MJ9&gt;2,'Z-scores'!MJ9&lt;-2),"",'Z-scores'!MJ9)</f>
        <v>-0.44592999999999999</v>
      </c>
      <c r="MV9" s="7">
        <f>IF(OR('Z-scores'!MK9&gt;2,'Z-scores'!MK9&lt;-2),"",'Z-scores'!MK9)</f>
        <v>-0.24254000000000001</v>
      </c>
      <c r="MW9" s="7">
        <f>IF(OR('Z-scores'!ML9&gt;2,'Z-scores'!ML9&lt;-2),"",'Z-scores'!ML9)</f>
        <v>-0.42233999999999999</v>
      </c>
      <c r="MX9" s="7">
        <f>IF(OR('Z-scores'!MM9&gt;2,'Z-scores'!MM9&lt;-2),"",'Z-scores'!MM9)</f>
        <v>-0.32213000000000003</v>
      </c>
      <c r="MY9" s="7">
        <f>IF(OR('Z-scores'!MN9&gt;2,'Z-scores'!MN9&lt;-2),"",'Z-scores'!MN9)</f>
        <v>-0.34604000000000001</v>
      </c>
      <c r="MZ9" s="7">
        <f>IF(OR('Z-scores'!MO9&gt;2,'Z-scores'!MO9&lt;-2),"",'Z-scores'!MO9)</f>
        <v>0.77854000000000001</v>
      </c>
      <c r="NA9" s="7">
        <f>IF(OR('Z-scores'!MP9&gt;2,'Z-scores'!MP9&lt;-2),"",'Z-scores'!MP9)</f>
        <v>-0.40998000000000001</v>
      </c>
      <c r="NB9" s="7">
        <f>IF(OR('Z-scores'!MQ9&gt;2,'Z-scores'!MQ9&lt;-2),"",'Z-scores'!MQ9)</f>
        <v>-0.57847000000000004</v>
      </c>
      <c r="NC9" s="7">
        <f>IF(OR('Z-scores'!MR9&gt;2,'Z-scores'!MR9&lt;-2),"",'Z-scores'!MR9)</f>
        <v>-0.57706999999999997</v>
      </c>
      <c r="ND9" s="7">
        <f>IF(OR('Z-scores'!MS9&gt;2,'Z-scores'!MS9&lt;-2),"",'Z-scores'!MS9)</f>
        <v>0.71472999999999998</v>
      </c>
      <c r="NE9" s="7">
        <f>IF(OR('Z-scores'!MT9&gt;2,'Z-scores'!MT9&lt;-2),"",'Z-scores'!MT9)</f>
        <v>1.73942</v>
      </c>
      <c r="NF9" s="7">
        <f>IF(OR('Z-scores'!MU9&gt;2,'Z-scores'!MU9&lt;-2),"",'Z-scores'!MU9)</f>
        <v>-9.4880000000000006E-2</v>
      </c>
      <c r="NG9" s="7">
        <f>IF(OR('Z-scores'!MV9&gt;2,'Z-scores'!MV9&lt;-2),"",'Z-scores'!MV9)</f>
        <v>-0.18007000000000001</v>
      </c>
      <c r="NH9" s="7">
        <f>IF(OR('Z-scores'!MW9&gt;2,'Z-scores'!MW9&lt;-2),"",'Z-scores'!MW9)</f>
        <v>-0.42385</v>
      </c>
      <c r="NI9" s="7">
        <f>IF(OR('Z-scores'!MX9&gt;2,'Z-scores'!MX9&lt;-2),"",'Z-scores'!MX9)</f>
        <v>-7.1389999999999995E-2</v>
      </c>
      <c r="NJ9" s="7">
        <f>IF(OR('Z-scores'!MY9&gt;2,'Z-scores'!MY9&lt;-2),"",'Z-scores'!MY9)</f>
        <v>-0.27587</v>
      </c>
      <c r="NK9" s="7">
        <f>IF(OR('Z-scores'!MZ9&gt;2,'Z-scores'!MZ9&lt;-2),"",'Z-scores'!MZ9)</f>
        <v>0.85126999999999997</v>
      </c>
      <c r="NL9" s="7">
        <f>IF(OR('Z-scores'!NA9&gt;2,'Z-scores'!NA9&lt;-2),"",'Z-scores'!NA9)</f>
        <v>0.49414999999999998</v>
      </c>
      <c r="NM9" s="7">
        <f>IF(OR('Z-scores'!NB9&gt;2,'Z-scores'!NB9&lt;-2),"",'Z-scores'!NB9)</f>
        <v>0.61648999999999998</v>
      </c>
      <c r="NN9" s="7">
        <f>IF(OR('Z-scores'!NC9&gt;2,'Z-scores'!NC9&lt;-2),"",'Z-scores'!NC9)</f>
        <v>1.3763000000000001</v>
      </c>
      <c r="NO9" s="7">
        <f>IF(OR('Z-scores'!ND9&gt;2,'Z-scores'!ND9&lt;-2),"",'Z-scores'!ND9)</f>
        <v>-0.58767000000000003</v>
      </c>
      <c r="NP9" s="7">
        <f>IF(OR('Z-scores'!NE9&gt;2,'Z-scores'!NE9&lt;-2),"",'Z-scores'!NE9)</f>
        <v>0.72363999999999995</v>
      </c>
      <c r="NQ9" s="7">
        <f>IF(OR('Z-scores'!NF9&gt;2,'Z-scores'!NF9&lt;-2),"",'Z-scores'!NF9)</f>
        <v>-0.12322</v>
      </c>
      <c r="NR9" s="7">
        <f>IF(OR('Z-scores'!NG9&gt;2,'Z-scores'!NG9&lt;-2),"",'Z-scores'!NG9)</f>
        <v>0.32367000000000001</v>
      </c>
      <c r="NS9" s="7">
        <f>IF(OR('Z-scores'!NH9&gt;2,'Z-scores'!NH9&lt;-2),"",'Z-scores'!NH9)</f>
        <v>-0.14101</v>
      </c>
      <c r="NT9" s="7">
        <f>IF(OR('Z-scores'!NI9&gt;2,'Z-scores'!NI9&lt;-2),"",'Z-scores'!NI9)</f>
        <v>0.24611</v>
      </c>
      <c r="NU9" s="7">
        <f>IF(OR('Z-scores'!NJ9&gt;2,'Z-scores'!NJ9&lt;-2),"",'Z-scores'!NJ9)</f>
        <v>-0.26822000000000001</v>
      </c>
      <c r="NV9" s="7">
        <f>IF(OR('Z-scores'!NK9&gt;2,'Z-scores'!NK9&lt;-2),"",'Z-scores'!NK9)</f>
        <v>-0.25699</v>
      </c>
      <c r="NW9" s="7">
        <f>IF(OR('Z-scores'!NL9&gt;2,'Z-scores'!NL9&lt;-2),"",'Z-scores'!NL9)</f>
        <v>0.63014999999999999</v>
      </c>
      <c r="NX9" s="7">
        <f>IF(OR('Z-scores'!NM9&gt;2,'Z-scores'!NM9&lt;-2),"",'Z-scores'!NM9)</f>
        <v>0.21615000000000001</v>
      </c>
      <c r="NY9" s="7">
        <f>IF(OR('Z-scores'!NN9&gt;2,'Z-scores'!NN9&lt;-2),"",'Z-scores'!NN9)</f>
        <v>1.95549</v>
      </c>
      <c r="NZ9" s="7">
        <f>IF(OR('Z-scores'!NO9&gt;2,'Z-scores'!NO9&lt;-2),"",'Z-scores'!NO9)</f>
        <v>1.8676900000000001</v>
      </c>
      <c r="OA9" s="7">
        <f>IF(OR('Z-scores'!NP9&gt;2,'Z-scores'!NP9&lt;-2),"",'Z-scores'!NP9)</f>
        <v>1.7379800000000001</v>
      </c>
      <c r="OB9" s="7">
        <f>IF(OR('Z-scores'!NQ9&gt;2,'Z-scores'!NQ9&lt;-2),"",'Z-scores'!NQ9)</f>
        <v>1.8744099999999999</v>
      </c>
      <c r="OC9" s="7">
        <f>IF(OR('Z-scores'!NR9&gt;2,'Z-scores'!NR9&lt;-2),"",'Z-scores'!NR9)</f>
        <v>0.87783999999999995</v>
      </c>
      <c r="OD9" s="7">
        <f>IF(OR('Z-scores'!NS9&gt;2,'Z-scores'!NS9&lt;-2),"",'Z-scores'!NS9)</f>
        <v>0.62970000000000004</v>
      </c>
      <c r="OE9" s="7">
        <f>IF(OR('Z-scores'!NT9&gt;2,'Z-scores'!NT9&lt;-2),"",'Z-scores'!NT9)</f>
        <v>1.0870200000000001</v>
      </c>
      <c r="OF9" s="7">
        <f>IF(OR('Z-scores'!NU9&gt;2,'Z-scores'!NU9&lt;-2),"",'Z-scores'!NU9)</f>
        <v>1.06881</v>
      </c>
      <c r="OG9" s="7">
        <f>IF(OR('Z-scores'!NV9&gt;2,'Z-scores'!NV9&lt;-2),"",'Z-scores'!NV9)</f>
        <v>-6.1870000000000001E-2</v>
      </c>
      <c r="OH9" s="7">
        <f>IF(OR('Z-scores'!NW9&gt;2,'Z-scores'!NW9&lt;-2),"",'Z-scores'!NW9)</f>
        <v>1.5058</v>
      </c>
      <c r="OI9" s="7" t="str">
        <f>IF(OR('Z-scores'!NX9&gt;2,'Z-scores'!NX9&lt;-2),"",'Z-scores'!NX9)</f>
        <v/>
      </c>
      <c r="OJ9" s="7">
        <f>IF(OR('Z-scores'!NY9&gt;2,'Z-scores'!NY9&lt;-2),"",'Z-scores'!NY9)</f>
        <v>-0.17458000000000001</v>
      </c>
      <c r="OK9" s="7">
        <f>IF(OR('Z-scores'!NZ9&gt;2,'Z-scores'!NZ9&lt;-2),"",'Z-scores'!NZ9)</f>
        <v>-0.50641999999999998</v>
      </c>
      <c r="OL9" s="7">
        <f>IF(OR('Z-scores'!OA9&gt;2,'Z-scores'!OA9&lt;-2),"",'Z-scores'!OA9)</f>
        <v>-0.39954000000000001</v>
      </c>
      <c r="OM9" s="7">
        <f>IF(OR('Z-scores'!OB9&gt;2,'Z-scores'!OB9&lt;-2),"",'Z-scores'!OB9)</f>
        <v>-0.11035</v>
      </c>
      <c r="ON9" s="7">
        <f>IF(OR('Z-scores'!OC9&gt;2,'Z-scores'!OC9&lt;-2),"",'Z-scores'!OC9)</f>
        <v>-0.43794</v>
      </c>
      <c r="OO9" s="7">
        <f>IF(OR('Z-scores'!OD9&gt;2,'Z-scores'!OD9&lt;-2),"",'Z-scores'!OD9)</f>
        <v>-0.41446</v>
      </c>
      <c r="OP9" s="7">
        <f>IF(OR('Z-scores'!OE9&gt;2,'Z-scores'!OE9&lt;-2),"",'Z-scores'!OE9)</f>
        <v>0.35471000000000003</v>
      </c>
      <c r="OQ9" s="7">
        <f>IF(OR('Z-scores'!OF9&gt;2,'Z-scores'!OF9&lt;-2),"",'Z-scores'!OF9)</f>
        <v>0.58928999999999998</v>
      </c>
      <c r="OR9" s="7" t="str">
        <f>IF(OR('Z-scores'!OG9&gt;2,'Z-scores'!OG9&lt;-2),"",'Z-scores'!OG9)</f>
        <v/>
      </c>
      <c r="OS9" s="7" t="str">
        <f>IF(OR('Z-scores'!OH9&gt;2,'Z-scores'!OH9&lt;-2),"",'Z-scores'!OH9)</f>
        <v/>
      </c>
      <c r="OT9" s="7" t="str">
        <f>IF(OR('Z-scores'!OI9&gt;2,'Z-scores'!OI9&lt;-2),"",'Z-scores'!OI9)</f>
        <v/>
      </c>
      <c r="OU9" s="7">
        <f>IF(OR('Z-scores'!OJ9&gt;2,'Z-scores'!OJ9&lt;-2),"",'Z-scores'!OJ9)</f>
        <v>0.63551000000000002</v>
      </c>
      <c r="OV9" s="7">
        <f>IF(OR('Z-scores'!OK9&gt;2,'Z-scores'!OK9&lt;-2),"",'Z-scores'!OK9)</f>
        <v>-0.37984000000000001</v>
      </c>
      <c r="OW9" s="7">
        <f>IF(OR('Z-scores'!OL9&gt;2,'Z-scores'!OL9&lt;-2),"",'Z-scores'!OL9)</f>
        <v>-4.3290000000000002E-2</v>
      </c>
      <c r="OX9" s="7">
        <f>IF(OR('Z-scores'!OM9&gt;2,'Z-scores'!OM9&lt;-2),"",'Z-scores'!OM9)</f>
        <v>0.38191999999999998</v>
      </c>
      <c r="OY9" s="7">
        <f>IF(OR('Z-scores'!ON9&gt;2,'Z-scores'!ON9&lt;-2),"",'Z-scores'!ON9)</f>
        <v>-0.12736</v>
      </c>
      <c r="OZ9" s="7">
        <f>IF(OR('Z-scores'!OO9&gt;2,'Z-scores'!OO9&lt;-2),"",'Z-scores'!OO9)</f>
        <v>0.18667</v>
      </c>
      <c r="PA9" s="7" t="str">
        <f>IF(OR('Z-scores'!OP9&gt;2,'Z-scores'!OP9&lt;-2),"",'Z-scores'!OP9)</f>
        <v/>
      </c>
      <c r="PB9" s="7">
        <f>IF(OR('Z-scores'!OQ9&gt;2,'Z-scores'!OQ9&lt;-2),"",'Z-scores'!OQ9)</f>
        <v>-8.8050000000000003E-2</v>
      </c>
      <c r="PC9" s="7">
        <f>IF(OR('Z-scores'!OR9&gt;2,'Z-scores'!OR9&lt;-2),"",'Z-scores'!OR9)</f>
        <v>-7.7590000000000006E-2</v>
      </c>
      <c r="PD9" s="7">
        <f>IF(OR('Z-scores'!OS9&gt;2,'Z-scores'!OS9&lt;-2),"",'Z-scores'!OS9)</f>
        <v>-0.32233000000000001</v>
      </c>
      <c r="PE9" s="7">
        <f>IF(OR('Z-scores'!OT9&gt;2,'Z-scores'!OT9&lt;-2),"",'Z-scores'!OT9)</f>
        <v>0.42437000000000002</v>
      </c>
      <c r="PF9" s="7">
        <f>IF(OR('Z-scores'!OU9&gt;2,'Z-scores'!OU9&lt;-2),"",'Z-scores'!OU9)</f>
        <v>-0.43347999999999998</v>
      </c>
      <c r="PG9" s="7">
        <f>IF(OR('Z-scores'!OV9&gt;2,'Z-scores'!OV9&lt;-2),"",'Z-scores'!OV9)</f>
        <v>-0.44485999999999998</v>
      </c>
      <c r="PH9" s="7">
        <f>IF(OR('Z-scores'!OW9&gt;2,'Z-scores'!OW9&lt;-2),"",'Z-scores'!OW9)</f>
        <v>-0.40928999999999999</v>
      </c>
      <c r="PI9" s="7">
        <f>IF(OR('Z-scores'!OX9&gt;2,'Z-scores'!OX9&lt;-2),"",'Z-scores'!OX9)</f>
        <v>0.35980000000000001</v>
      </c>
      <c r="PJ9" s="7" t="str">
        <f>IF(OR('Z-scores'!OY9&gt;2,'Z-scores'!OY9&lt;-2),"",'Z-scores'!OY9)</f>
        <v/>
      </c>
      <c r="PK9" s="7">
        <f>IF(OR('Z-scores'!OZ9&gt;2,'Z-scores'!OZ9&lt;-2),"",'Z-scores'!OZ9)</f>
        <v>0.57311000000000001</v>
      </c>
      <c r="PL9" s="7">
        <f>IF(OR('Z-scores'!PA9&gt;2,'Z-scores'!PA9&lt;-2),"",'Z-scores'!PA9)</f>
        <v>-0.65905999999999998</v>
      </c>
      <c r="PM9" s="7">
        <f>IF(OR('Z-scores'!PB9&gt;2,'Z-scores'!PB9&lt;-2),"",'Z-scores'!PB9)</f>
        <v>8.8000000000000005E-3</v>
      </c>
      <c r="PN9" s="7">
        <f>IF(OR('Z-scores'!PC9&gt;2,'Z-scores'!PC9&lt;-2),"",'Z-scores'!PC9)</f>
        <v>-0.42587000000000003</v>
      </c>
      <c r="PO9" s="7">
        <f>IF(OR('Z-scores'!PD9&gt;2,'Z-scores'!PD9&lt;-2),"",'Z-scores'!PD9)</f>
        <v>0.40819</v>
      </c>
      <c r="PP9" s="7">
        <f>IF(OR('Z-scores'!PE9&gt;2,'Z-scores'!PE9&lt;-2),"",'Z-scores'!PE9)</f>
        <v>-0.29760999999999999</v>
      </c>
      <c r="PQ9" s="7">
        <f>IF(OR('Z-scores'!PF9&gt;2,'Z-scores'!PF9&lt;-2),"",'Z-scores'!PF9)</f>
        <v>0.13369</v>
      </c>
      <c r="PR9" s="7" t="str">
        <f>IF(OR('Z-scores'!PG9&gt;2,'Z-scores'!PG9&lt;-2),"",'Z-scores'!PG9)</f>
        <v/>
      </c>
      <c r="PS9" s="7">
        <f>IF(OR('Z-scores'!PH9&gt;2,'Z-scores'!PH9&lt;-2),"",'Z-scores'!PH9)</f>
        <v>0.16220999999999999</v>
      </c>
      <c r="PT9" s="7">
        <f>IF(OR('Z-scores'!PI9&gt;2,'Z-scores'!PI9&lt;-2),"",'Z-scores'!PI9)</f>
        <v>1.8347899999999999</v>
      </c>
      <c r="PU9" s="7">
        <f>IF(OR('Z-scores'!PJ9&gt;2,'Z-scores'!PJ9&lt;-2),"",'Z-scores'!PJ9)</f>
        <v>1.27617</v>
      </c>
      <c r="PV9" s="7">
        <f>IF(OR('Z-scores'!PK9&gt;2,'Z-scores'!PK9&lt;-2),"",'Z-scores'!PK9)</f>
        <v>5.9249999999999997E-2</v>
      </c>
      <c r="PW9" s="7" t="str">
        <f>IF(OR('Z-scores'!PL9&gt;2,'Z-scores'!PL9&lt;-2),"",'Z-scores'!PL9)</f>
        <v/>
      </c>
      <c r="PX9" s="7">
        <f>IF(OR('Z-scores'!PM9&gt;2,'Z-scores'!PM9&lt;-2),"",'Z-scores'!PM9)</f>
        <v>1.2745</v>
      </c>
      <c r="PY9" s="7">
        <f>IF(OR('Z-scores'!PN9&gt;2,'Z-scores'!PN9&lt;-2),"",'Z-scores'!PN9)</f>
        <v>0.80120999999999998</v>
      </c>
      <c r="PZ9" s="7">
        <f>IF(OR('Z-scores'!PO9&gt;2,'Z-scores'!PO9&lt;-2),"",'Z-scores'!PO9)</f>
        <v>-0.25072</v>
      </c>
      <c r="QA9" s="7" t="str">
        <f>IF(OR('Z-scores'!PP9&gt;2,'Z-scores'!PP9&lt;-2),"",'Z-scores'!PP9)</f>
        <v/>
      </c>
      <c r="QB9" s="7">
        <f>IF(OR('Z-scores'!PQ9&gt;2,'Z-scores'!PQ9&lt;-2),"",'Z-scores'!PQ9)</f>
        <v>-0.47381000000000001</v>
      </c>
      <c r="QC9" s="7">
        <f>IF(OR('Z-scores'!PR9&gt;2,'Z-scores'!PR9&lt;-2),"",'Z-scores'!PR9)</f>
        <v>-0.62988</v>
      </c>
      <c r="QD9" s="7">
        <f>IF(OR('Z-scores'!PS9&gt;2,'Z-scores'!PS9&lt;-2),"",'Z-scores'!PS9)</f>
        <v>-0.17974999999999999</v>
      </c>
      <c r="QE9" s="7">
        <f>IF(OR('Z-scores'!PT9&gt;2,'Z-scores'!PT9&lt;-2),"",'Z-scores'!PT9)</f>
        <v>-0.41909999999999997</v>
      </c>
      <c r="QF9" s="7" t="str">
        <f>IF(OR('Z-scores'!PU9&gt;2,'Z-scores'!PU9&lt;-2),"",'Z-scores'!PU9)</f>
        <v/>
      </c>
      <c r="QG9" s="7">
        <f>IF(OR('Z-scores'!PV9&gt;2,'Z-scores'!PV9&lt;-2),"",'Z-scores'!PV9)</f>
        <v>-0.51504000000000005</v>
      </c>
      <c r="QH9" s="7">
        <f>IF(OR('Z-scores'!PW9&gt;2,'Z-scores'!PW9&lt;-2),"",'Z-scores'!PW9)</f>
        <v>-0.52837999999999996</v>
      </c>
      <c r="QI9" s="7">
        <f>IF(OR('Z-scores'!PX9&gt;2,'Z-scores'!PX9&lt;-2),"",'Z-scores'!PX9)</f>
        <v>-0.62309000000000003</v>
      </c>
      <c r="QJ9" s="7">
        <f>IF(OR('Z-scores'!PY9&gt;2,'Z-scores'!PY9&lt;-2),"",'Z-scores'!PY9)</f>
        <v>-0.67481999999999998</v>
      </c>
      <c r="QK9" s="7">
        <f>IF(OR('Z-scores'!PZ9&gt;2,'Z-scores'!PZ9&lt;-2),"",'Z-scores'!PZ9)</f>
        <v>-0.79118999999999995</v>
      </c>
      <c r="QL9" s="7">
        <f>IF(OR('Z-scores'!QA9&gt;2,'Z-scores'!QA9&lt;-2),"",'Z-scores'!QA9)</f>
        <v>-0.73534999999999995</v>
      </c>
      <c r="QM9" s="7" t="str">
        <f>IF(OR('Z-scores'!QB9&gt;2,'Z-scores'!QB9&lt;-2),"",'Z-scores'!QB9)</f>
        <v/>
      </c>
      <c r="QN9" s="7">
        <f>IF(OR('Z-scores'!QC9&gt;2,'Z-scores'!QC9&lt;-2),"",'Z-scores'!QC9)</f>
        <v>-0.51922000000000001</v>
      </c>
      <c r="QO9" s="7">
        <f>IF(OR('Z-scores'!QD9&gt;2,'Z-scores'!QD9&lt;-2),"",'Z-scores'!QD9)</f>
        <v>-0.51207000000000003</v>
      </c>
      <c r="QP9" s="7">
        <f>IF(OR('Z-scores'!QE9&gt;2,'Z-scores'!QE9&lt;-2),"",'Z-scores'!QE9)</f>
        <v>-0.46250999999999998</v>
      </c>
      <c r="QQ9" s="7">
        <f>IF(OR('Z-scores'!QF9&gt;2,'Z-scores'!QF9&lt;-2),"",'Z-scores'!QF9)</f>
        <v>-0.44006000000000001</v>
      </c>
      <c r="QR9" s="7">
        <f>IF(OR('Z-scores'!QG9&gt;2,'Z-scores'!QG9&lt;-2),"",'Z-scores'!QG9)</f>
        <v>-0.15043000000000001</v>
      </c>
      <c r="QS9" s="7">
        <f>IF(OR('Z-scores'!QH9&gt;2,'Z-scores'!QH9&lt;-2),"",'Z-scores'!QH9)</f>
        <v>-0.53241000000000005</v>
      </c>
      <c r="QT9" s="7">
        <f>IF(OR('Z-scores'!QI9&gt;2,'Z-scores'!QI9&lt;-2),"",'Z-scores'!QI9)</f>
        <v>-0.84070999999999996</v>
      </c>
      <c r="QU9" s="7">
        <f>IF(OR('Z-scores'!QJ9&gt;2,'Z-scores'!QJ9&lt;-2),"",'Z-scores'!QJ9)</f>
        <v>-0.46577000000000002</v>
      </c>
      <c r="QV9" s="7">
        <f>IF(OR('Z-scores'!QK9&gt;2,'Z-scores'!QK9&lt;-2),"",'Z-scores'!QK9)</f>
        <v>-0.55679000000000001</v>
      </c>
      <c r="QW9" s="7">
        <f>IF(OR('Z-scores'!QL9&gt;2,'Z-scores'!QL9&lt;-2),"",'Z-scores'!QL9)</f>
        <v>-0.82099</v>
      </c>
      <c r="QX9" s="7">
        <f>IF(OR('Z-scores'!QM9&gt;2,'Z-scores'!QM9&lt;-2),"",'Z-scores'!QM9)</f>
        <v>-0.48875999999999997</v>
      </c>
      <c r="QY9" s="7">
        <f>IF(OR('Z-scores'!QN9&gt;2,'Z-scores'!QN9&lt;-2),"",'Z-scores'!QN9)</f>
        <v>-0.56372999999999995</v>
      </c>
      <c r="QZ9" s="7">
        <f>IF(OR('Z-scores'!QO9&gt;2,'Z-scores'!QO9&lt;-2),"",'Z-scores'!QO9)</f>
        <v>-0.59772000000000003</v>
      </c>
      <c r="RA9" s="7">
        <f>IF(OR('Z-scores'!QP9&gt;2,'Z-scores'!QP9&lt;-2),"",'Z-scores'!QP9)</f>
        <v>-0.49508000000000002</v>
      </c>
      <c r="RB9" s="7">
        <f>IF(OR('Z-scores'!QQ9&gt;2,'Z-scores'!QQ9&lt;-2),"",'Z-scores'!QQ9)</f>
        <v>-0.46738000000000002</v>
      </c>
      <c r="RC9" s="7">
        <f>IF(OR('Z-scores'!QR9&gt;2,'Z-scores'!QR9&lt;-2),"",'Z-scores'!QR9)</f>
        <v>-0.64966999999999997</v>
      </c>
      <c r="RD9" s="7">
        <f>IF(OR('Z-scores'!QS9&gt;2,'Z-scores'!QS9&lt;-2),"",'Z-scores'!QS9)</f>
        <v>-0.45843</v>
      </c>
      <c r="RE9" s="7">
        <f>IF(OR('Z-scores'!QT9&gt;2,'Z-scores'!QT9&lt;-2),"",'Z-scores'!QT9)</f>
        <v>0.19298999999999999</v>
      </c>
      <c r="RF9" s="7">
        <f>IF(OR('Z-scores'!QU9&gt;2,'Z-scores'!QU9&lt;-2),"",'Z-scores'!QU9)</f>
        <v>-0.58370999999999995</v>
      </c>
      <c r="RG9" s="7">
        <f>IF(OR('Z-scores'!QV9&gt;2,'Z-scores'!QV9&lt;-2),"",'Z-scores'!QV9)</f>
        <v>-0.45196999999999998</v>
      </c>
      <c r="RH9" s="7">
        <f>IF(OR('Z-scores'!QW9&gt;2,'Z-scores'!QW9&lt;-2),"",'Z-scores'!QW9)</f>
        <v>0.41086</v>
      </c>
      <c r="RI9" s="7">
        <f>IF(OR('Z-scores'!QX9&gt;2,'Z-scores'!QX9&lt;-2),"",'Z-scores'!QX9)</f>
        <v>-0.39845000000000003</v>
      </c>
      <c r="RJ9" s="7">
        <f>IF(OR('Z-scores'!QY9&gt;2,'Z-scores'!QY9&lt;-2),"",'Z-scores'!QY9)</f>
        <v>1.1373200000000001</v>
      </c>
      <c r="RK9" s="7">
        <f>IF(OR('Z-scores'!QZ9&gt;2,'Z-scores'!QZ9&lt;-2),"",'Z-scores'!QZ9)</f>
        <v>1.10643</v>
      </c>
      <c r="RL9" s="7">
        <f>IF(OR('Z-scores'!RA9&gt;2,'Z-scores'!RA9&lt;-2),"",'Z-scores'!RA9)</f>
        <v>1.0496300000000001</v>
      </c>
      <c r="RM9" s="7">
        <f>IF(OR('Z-scores'!RB9&gt;2,'Z-scores'!RB9&lt;-2),"",'Z-scores'!RB9)</f>
        <v>0.97146999999999994</v>
      </c>
      <c r="RN9" s="7">
        <f>IF(OR('Z-scores'!RC9&gt;2,'Z-scores'!RC9&lt;-2),"",'Z-scores'!RC9)</f>
        <v>0.55510000000000004</v>
      </c>
      <c r="RO9" s="7">
        <f>IF(OR('Z-scores'!RD9&gt;2,'Z-scores'!RD9&lt;-2),"",'Z-scores'!RD9)</f>
        <v>-0.45832000000000001</v>
      </c>
      <c r="RP9" s="7">
        <f>IF(OR('Z-scores'!RE9&gt;2,'Z-scores'!RE9&lt;-2),"",'Z-scores'!RE9)</f>
        <v>-0.15112</v>
      </c>
      <c r="RQ9" s="7">
        <f>IF(OR('Z-scores'!RF9&gt;2,'Z-scores'!RF9&lt;-2),"",'Z-scores'!RF9)</f>
        <v>1.2789299999999999</v>
      </c>
      <c r="RR9" s="7">
        <f>IF(OR('Z-scores'!RG9&gt;2,'Z-scores'!RG9&lt;-2),"",'Z-scores'!RG9)</f>
        <v>1.41547</v>
      </c>
      <c r="RS9" s="7">
        <f>IF(OR('Z-scores'!RH9&gt;2,'Z-scores'!RH9&lt;-2),"",'Z-scores'!RH9)</f>
        <v>0.47322999999999998</v>
      </c>
      <c r="RT9" s="7">
        <f>IF(OR('Z-scores'!RI9&gt;2,'Z-scores'!RI9&lt;-2),"",'Z-scores'!RI9)</f>
        <v>1.16245</v>
      </c>
      <c r="RU9" s="7">
        <f>IF(OR('Z-scores'!RJ9&gt;2,'Z-scores'!RJ9&lt;-2),"",'Z-scores'!RJ9)</f>
        <v>1.2408399999999999</v>
      </c>
      <c r="RV9" s="7">
        <f>IF(OR('Z-scores'!RK9&gt;2,'Z-scores'!RK9&lt;-2),"",'Z-scores'!RK9)</f>
        <v>1.1768000000000001</v>
      </c>
      <c r="RW9" s="7">
        <f>IF(OR('Z-scores'!RL9&gt;2,'Z-scores'!RL9&lt;-2),"",'Z-scores'!RL9)</f>
        <v>0.62539999999999996</v>
      </c>
      <c r="RX9" s="7">
        <f>IF(OR('Z-scores'!RM9&gt;2,'Z-scores'!RM9&lt;-2),"",'Z-scores'!RM9)</f>
        <v>0.17241999999999999</v>
      </c>
      <c r="RY9" s="7">
        <f>IF(OR('Z-scores'!RN9&gt;2,'Z-scores'!RN9&lt;-2),"",'Z-scores'!RN9)</f>
        <v>-0.29397000000000001</v>
      </c>
      <c r="RZ9" s="7">
        <f>IF(OR('Z-scores'!RO9&gt;2,'Z-scores'!RO9&lt;-2),"",'Z-scores'!RO9)</f>
        <v>-0.29136000000000001</v>
      </c>
      <c r="SA9" s="7">
        <f>IF(OR('Z-scores'!RP9&gt;2,'Z-scores'!RP9&lt;-2),"",'Z-scores'!RP9)</f>
        <v>-0.30519000000000002</v>
      </c>
      <c r="SB9" s="7">
        <f>IF(OR('Z-scores'!RQ9&gt;2,'Z-scores'!RQ9&lt;-2),"",'Z-scores'!RQ9)</f>
        <v>-5.7110000000000001E-2</v>
      </c>
      <c r="SC9" s="7">
        <f>IF(OR('Z-scores'!RR9&gt;2,'Z-scores'!RR9&lt;-2),"",'Z-scores'!RR9)</f>
        <v>-0.41143000000000002</v>
      </c>
      <c r="SD9" s="7">
        <f>IF(OR('Z-scores'!RS9&gt;2,'Z-scores'!RS9&lt;-2),"",'Z-scores'!RS9)</f>
        <v>-0.32005</v>
      </c>
      <c r="SE9" s="7">
        <f>IF(OR('Z-scores'!RT9&gt;2,'Z-scores'!RT9&lt;-2),"",'Z-scores'!RT9)</f>
        <v>1.1603699999999999</v>
      </c>
      <c r="SF9" s="7">
        <f>IF(OR('Z-scores'!RU9&gt;2,'Z-scores'!RU9&lt;-2),"",'Z-scores'!RU9)</f>
        <v>1.0609200000000001</v>
      </c>
      <c r="SG9" s="7">
        <f>IF(OR('Z-scores'!RV9&gt;2,'Z-scores'!RV9&lt;-2),"",'Z-scores'!RV9)</f>
        <v>1.1539699999999999</v>
      </c>
      <c r="SH9" s="7">
        <f>IF(OR('Z-scores'!RW9&gt;2,'Z-scores'!RW9&lt;-2),"",'Z-scores'!RW9)</f>
        <v>-0.15046000000000001</v>
      </c>
      <c r="SI9" s="7">
        <f>IF(OR('Z-scores'!RX9&gt;2,'Z-scores'!RX9&lt;-2),"",'Z-scores'!RX9)</f>
        <v>-0.30325999999999997</v>
      </c>
      <c r="SJ9" s="7">
        <f>IF(OR('Z-scores'!RY9&gt;2,'Z-scores'!RY9&lt;-2),"",'Z-scores'!RY9)</f>
        <v>-0.23565</v>
      </c>
      <c r="SK9" s="7">
        <f>IF(OR('Z-scores'!RZ9&gt;2,'Z-scores'!RZ9&lt;-2),"",'Z-scores'!RZ9)</f>
        <v>-0.77815999999999996</v>
      </c>
      <c r="SL9" s="7">
        <f>IF(OR('Z-scores'!SA9&gt;2,'Z-scores'!SA9&lt;-2),"",'Z-scores'!SA9)</f>
        <v>0.11554</v>
      </c>
      <c r="SM9" s="7">
        <f>IF(OR('Z-scores'!SB9&gt;2,'Z-scores'!SB9&lt;-2),"",'Z-scores'!SB9)</f>
        <v>-0.51485000000000003</v>
      </c>
      <c r="SN9" s="7">
        <f>IF(OR('Z-scores'!SC9&gt;2,'Z-scores'!SC9&lt;-2),"",'Z-scores'!SC9)</f>
        <v>0.37147000000000002</v>
      </c>
      <c r="SO9" s="7">
        <f>IF(OR('Z-scores'!SD9&gt;2,'Z-scores'!SD9&lt;-2),"",'Z-scores'!SD9)</f>
        <v>1.09266</v>
      </c>
      <c r="SP9" s="7">
        <f>IF(OR('Z-scores'!SE9&gt;2,'Z-scores'!SE9&lt;-2),"",'Z-scores'!SE9)</f>
        <v>0.65058000000000005</v>
      </c>
      <c r="SQ9" s="7">
        <f>IF(OR('Z-scores'!SF9&gt;2,'Z-scores'!SF9&lt;-2),"",'Z-scores'!SF9)</f>
        <v>0.37291999999999997</v>
      </c>
      <c r="SR9" s="7">
        <f>IF(OR('Z-scores'!SG9&gt;2,'Z-scores'!SG9&lt;-2),"",'Z-scores'!SG9)</f>
        <v>-0.28866000000000003</v>
      </c>
      <c r="SS9" s="7">
        <f>IF(OR('Z-scores'!SH9&gt;2,'Z-scores'!SH9&lt;-2),"",'Z-scores'!SH9)</f>
        <v>0.50968999999999998</v>
      </c>
      <c r="ST9" s="7">
        <f>IF(OR('Z-scores'!SI9&gt;2,'Z-scores'!SI9&lt;-2),"",'Z-scores'!SI9)</f>
        <v>-0.4274</v>
      </c>
      <c r="SU9" s="7">
        <f>IF(OR('Z-scores'!SJ9&gt;2,'Z-scores'!SJ9&lt;-2),"",'Z-scores'!SJ9)</f>
        <v>0.32063000000000003</v>
      </c>
      <c r="SV9" s="7">
        <f>IF(OR('Z-scores'!SK9&gt;2,'Z-scores'!SK9&lt;-2),"",'Z-scores'!SK9)</f>
        <v>-0.12851000000000001</v>
      </c>
      <c r="SW9" s="7">
        <f>IF(OR('Z-scores'!SL9&gt;2,'Z-scores'!SL9&lt;-2),"",'Z-scores'!SL9)</f>
        <v>-0.41537000000000002</v>
      </c>
      <c r="SX9" s="7">
        <f>IF(OR('Z-scores'!SM9&gt;2,'Z-scores'!SM9&lt;-2),"",'Z-scores'!SM9)</f>
        <v>0.16434000000000001</v>
      </c>
      <c r="SY9" s="7">
        <f>IF(OR('Z-scores'!SN9&gt;2,'Z-scores'!SN9&lt;-2),"",'Z-scores'!SN9)</f>
        <v>-0.31657999999999997</v>
      </c>
      <c r="SZ9" s="7">
        <f>IF(OR('Z-scores'!SO9&gt;2,'Z-scores'!SO9&lt;-2),"",'Z-scores'!SO9)</f>
        <v>-9.7699999999999995E-2</v>
      </c>
      <c r="TA9" s="7">
        <f>IF(OR('Z-scores'!SP9&gt;2,'Z-scores'!SP9&lt;-2),"",'Z-scores'!SP9)</f>
        <v>-0.48698000000000002</v>
      </c>
      <c r="TB9" s="7">
        <f>IF(OR('Z-scores'!SQ9&gt;2,'Z-scores'!SQ9&lt;-2),"",'Z-scores'!SQ9)</f>
        <v>-0.62985999999999998</v>
      </c>
      <c r="TC9" s="7">
        <f>IF(OR('Z-scores'!SR9&gt;2,'Z-scores'!SR9&lt;-2),"",'Z-scores'!SR9)</f>
        <v>0.12601000000000001</v>
      </c>
      <c r="TD9" s="7">
        <f>IF(OR('Z-scores'!SS9&gt;2,'Z-scores'!SS9&lt;-2),"",'Z-scores'!SS9)</f>
        <v>0.30592999999999998</v>
      </c>
      <c r="TE9" s="7">
        <f>IF(OR('Z-scores'!ST9&gt;2,'Z-scores'!ST9&lt;-2),"",'Z-scores'!ST9)</f>
        <v>-0.1033</v>
      </c>
      <c r="TF9" s="7">
        <f>IF(OR('Z-scores'!SU9&gt;2,'Z-scores'!SU9&lt;-2),"",'Z-scores'!SU9)</f>
        <v>-1.9189999999999999E-2</v>
      </c>
      <c r="TG9" s="7">
        <f>IF(OR('Z-scores'!SV9&gt;2,'Z-scores'!SV9&lt;-2),"",'Z-scores'!SV9)</f>
        <v>0.74811000000000005</v>
      </c>
      <c r="TH9" s="7">
        <f>IF(OR('Z-scores'!SW9&gt;2,'Z-scores'!SW9&lt;-2),"",'Z-scores'!SW9)</f>
        <v>-0.34638000000000002</v>
      </c>
      <c r="TI9" s="7">
        <f>IF(OR('Z-scores'!SX9&gt;2,'Z-scores'!SX9&lt;-2),"",'Z-scores'!SX9)</f>
        <v>-0.43084</v>
      </c>
      <c r="TJ9" s="7">
        <f>IF(OR('Z-scores'!SY9&gt;2,'Z-scores'!SY9&lt;-2),"",'Z-scores'!SY9)</f>
        <v>0.81316999999999995</v>
      </c>
      <c r="TK9" s="7">
        <f>IF(OR('Z-scores'!SZ9&gt;2,'Z-scores'!SZ9&lt;-2),"",'Z-scores'!SZ9)</f>
        <v>0.38039000000000001</v>
      </c>
      <c r="TL9" s="7">
        <f>IF(OR('Z-scores'!TA9&gt;2,'Z-scores'!TA9&lt;-2),"",'Z-scores'!TA9)</f>
        <v>-0.27979999999999999</v>
      </c>
      <c r="TM9" s="7">
        <f>IF(OR('Z-scores'!TB9&gt;2,'Z-scores'!TB9&lt;-2),"",'Z-scores'!TB9)</f>
        <v>-0.47316999999999998</v>
      </c>
      <c r="TN9" s="7">
        <f>IF(OR('Z-scores'!TC9&gt;2,'Z-scores'!TC9&lt;-2),"",'Z-scores'!TC9)</f>
        <v>0.69054000000000004</v>
      </c>
      <c r="TO9" s="7">
        <f>IF(OR('Z-scores'!TD9&gt;2,'Z-scores'!TD9&lt;-2),"",'Z-scores'!TD9)</f>
        <v>-0.21706</v>
      </c>
      <c r="TP9" s="7">
        <f>IF(OR('Z-scores'!TE9&gt;2,'Z-scores'!TE9&lt;-2),"",'Z-scores'!TE9)</f>
        <v>-0.11154</v>
      </c>
      <c r="TQ9" s="7">
        <f>IF(OR('Z-scores'!TF9&gt;2,'Z-scores'!TF9&lt;-2),"",'Z-scores'!TF9)</f>
        <v>-1.372E-2</v>
      </c>
      <c r="TR9" s="7">
        <f>IF(OR('Z-scores'!TG9&gt;2,'Z-scores'!TG9&lt;-2),"",'Z-scores'!TG9)</f>
        <v>-0.68777999999999995</v>
      </c>
      <c r="TS9" s="7">
        <f>IF(OR('Z-scores'!TH9&gt;2,'Z-scores'!TH9&lt;-2),"",'Z-scores'!TH9)</f>
        <v>1.68971</v>
      </c>
      <c r="TT9" s="7">
        <f>IF(OR('Z-scores'!TI9&gt;2,'Z-scores'!TI9&lt;-2),"",'Z-scores'!TI9)</f>
        <v>0.17671000000000001</v>
      </c>
      <c r="TU9" s="7">
        <f>IF(OR('Z-scores'!TJ9&gt;2,'Z-scores'!TJ9&lt;-2),"",'Z-scores'!TJ9)</f>
        <v>-0.46450000000000002</v>
      </c>
      <c r="TV9" s="7">
        <f>IF(OR('Z-scores'!TK9&gt;2,'Z-scores'!TK9&lt;-2),"",'Z-scores'!TK9)</f>
        <v>-0.26767999999999997</v>
      </c>
      <c r="TW9" s="7">
        <f>IF(OR('Z-scores'!TL9&gt;2,'Z-scores'!TL9&lt;-2),"",'Z-scores'!TL9)</f>
        <v>-0.14663000000000001</v>
      </c>
      <c r="TX9" s="7">
        <f>IF(OR('Z-scores'!TM9&gt;2,'Z-scores'!TM9&lt;-2),"",'Z-scores'!TM9)</f>
        <v>0.58440000000000003</v>
      </c>
      <c r="TY9" s="7">
        <f>IF(OR('Z-scores'!TN9&gt;2,'Z-scores'!TN9&lt;-2),"",'Z-scores'!TN9)</f>
        <v>-0.53420000000000001</v>
      </c>
      <c r="TZ9" s="7">
        <f>IF(OR('Z-scores'!TO9&gt;2,'Z-scores'!TO9&lt;-2),"",'Z-scores'!TO9)</f>
        <v>1.5715399999999999</v>
      </c>
      <c r="UA9" s="7">
        <f>IF(OR('Z-scores'!TP9&gt;2,'Z-scores'!TP9&lt;-2),"",'Z-scores'!TP9)</f>
        <v>-0.21278</v>
      </c>
      <c r="UB9" s="7">
        <f>IF(OR('Z-scores'!TQ9&gt;2,'Z-scores'!TQ9&lt;-2),"",'Z-scores'!TQ9)</f>
        <v>-0.49314000000000002</v>
      </c>
      <c r="UC9" s="7">
        <f>IF(OR('Z-scores'!TR9&gt;2,'Z-scores'!TR9&lt;-2),"",'Z-scores'!TR9)</f>
        <v>0.62302000000000002</v>
      </c>
      <c r="UD9" s="7">
        <f>IF(OR('Z-scores'!TS9&gt;2,'Z-scores'!TS9&lt;-2),"",'Z-scores'!TS9)</f>
        <v>-0.50890000000000002</v>
      </c>
      <c r="UE9" s="7">
        <f>IF(OR('Z-scores'!TT9&gt;2,'Z-scores'!TT9&lt;-2),"",'Z-scores'!TT9)</f>
        <v>-0.28277000000000002</v>
      </c>
      <c r="UF9" s="7">
        <f>IF(OR('Z-scores'!TU9&gt;2,'Z-scores'!TU9&lt;-2),"",'Z-scores'!TU9)</f>
        <v>0.81530999999999998</v>
      </c>
      <c r="UG9" s="7">
        <f>IF(OR('Z-scores'!TV9&gt;2,'Z-scores'!TV9&lt;-2),"",'Z-scores'!TV9)</f>
        <v>1.21478</v>
      </c>
      <c r="UH9" s="7">
        <f>IF(OR('Z-scores'!TW9&gt;2,'Z-scores'!TW9&lt;-2),"",'Z-scores'!TW9)</f>
        <v>0.16671</v>
      </c>
      <c r="UI9" s="7">
        <f>IF(OR('Z-scores'!TX9&gt;2,'Z-scores'!TX9&lt;-2),"",'Z-scores'!TX9)</f>
        <v>-0.10821</v>
      </c>
      <c r="UJ9" s="7">
        <f>IF(OR('Z-scores'!TY9&gt;2,'Z-scores'!TY9&lt;-2),"",'Z-scores'!TY9)</f>
        <v>-0.17415</v>
      </c>
      <c r="UK9" s="7">
        <f>IF(OR('Z-scores'!TZ9&gt;2,'Z-scores'!TZ9&lt;-2),"",'Z-scores'!TZ9)</f>
        <v>0.50938000000000005</v>
      </c>
      <c r="UL9" s="7">
        <f>IF(OR('Z-scores'!UA9&gt;2,'Z-scores'!UA9&lt;-2),"",'Z-scores'!UA9)</f>
        <v>-6.6070000000000004E-2</v>
      </c>
      <c r="UM9" s="7" t="str">
        <f>IF(OR('Z-scores'!UB9&gt;2,'Z-scores'!UB9&lt;-2),"",'Z-scores'!UB9)</f>
        <v/>
      </c>
      <c r="UN9" s="7">
        <f>IF(OR('Z-scores'!UC9&gt;2,'Z-scores'!UC9&lt;-2),"",'Z-scores'!UC9)</f>
        <v>-5.0819999999999997E-2</v>
      </c>
      <c r="UO9" s="7">
        <f>IF(OR('Z-scores'!UD9&gt;2,'Z-scores'!UD9&lt;-2),"",'Z-scores'!UD9)</f>
        <v>-0.38723999999999997</v>
      </c>
      <c r="UP9" s="7" t="e">
        <f>IF(OR('Z-scores'!#REF!&gt;2,'Z-scores'!#REF!&lt;-2),"",'Z-scores'!#REF!)</f>
        <v>#REF!</v>
      </c>
    </row>
    <row r="10" spans="1:562" x14ac:dyDescent="0.25">
      <c r="A10">
        <v>175</v>
      </c>
      <c r="B10">
        <v>0</v>
      </c>
      <c r="C10" s="7" t="e">
        <f>IF(OR('Z-scores'!#REF!&gt;2,'Z-scores'!#REF!&lt;-2),"",'Z-scores'!#REF!)</f>
        <v>#REF!</v>
      </c>
      <c r="D10" s="7" t="e">
        <f>IF(OR('Z-scores'!#REF!&gt;2,'Z-scores'!#REF!&lt;-2),"",'Z-scores'!#REF!)</f>
        <v>#REF!</v>
      </c>
      <c r="E10" s="7" t="e">
        <f>IF(OR('Z-scores'!#REF!&gt;2,'Z-scores'!#REF!&lt;-2),"",'Z-scores'!#REF!)</f>
        <v>#REF!</v>
      </c>
      <c r="F10" s="7" t="e">
        <f>IF(OR('Z-scores'!#REF!&gt;2,'Z-scores'!#REF!&lt;-2),"",'Z-scores'!#REF!)</f>
        <v>#REF!</v>
      </c>
      <c r="G10" s="7" t="e">
        <f>IF(OR('Z-scores'!#REF!&gt;2,'Z-scores'!#REF!&lt;-2),"",'Z-scores'!#REF!)</f>
        <v>#REF!</v>
      </c>
      <c r="H10" s="7" t="e">
        <f>IF(OR('Z-scores'!#REF!&gt;2,'Z-scores'!#REF!&lt;-2),"",'Z-scores'!#REF!)</f>
        <v>#REF!</v>
      </c>
      <c r="I10" s="7" t="e">
        <f>IF(OR('Z-scores'!#REF!&gt;2,'Z-scores'!#REF!&lt;-2),"",'Z-scores'!#REF!)</f>
        <v>#REF!</v>
      </c>
      <c r="J10" s="7" t="e">
        <f>IF(OR('Z-scores'!#REF!&gt;2,'Z-scores'!#REF!&lt;-2),"",'Z-scores'!#REF!)</f>
        <v>#REF!</v>
      </c>
      <c r="K10" s="7" t="e">
        <f>IF(OR('Z-scores'!#REF!&gt;2,'Z-scores'!#REF!&lt;-2),"",'Z-scores'!#REF!)</f>
        <v>#REF!</v>
      </c>
      <c r="L10" s="7" t="e">
        <f>IF(OR('Z-scores'!#REF!&gt;2,'Z-scores'!#REF!&lt;-2),"",'Z-scores'!#REF!)</f>
        <v>#REF!</v>
      </c>
      <c r="M10" s="7" t="e">
        <f>IF(OR('Z-scores'!#REF!&gt;2,'Z-scores'!#REF!&lt;-2),"",'Z-scores'!#REF!)</f>
        <v>#REF!</v>
      </c>
      <c r="N10" s="7">
        <f>IF(OR('Z-scores'!C10&gt;2,'Z-scores'!C10&lt;-2),"",'Z-scores'!C10)</f>
        <v>0.33027000000000001</v>
      </c>
      <c r="O10" s="7">
        <f>IF(OR('Z-scores'!D10&gt;2,'Z-scores'!D10&lt;-2),"",'Z-scores'!D10)</f>
        <v>0.99012</v>
      </c>
      <c r="P10" s="7">
        <f>IF(OR('Z-scores'!E10&gt;2,'Z-scores'!E10&lt;-2),"",'Z-scores'!E10)</f>
        <v>-0.10059999999999999</v>
      </c>
      <c r="Q10" s="7">
        <f>IF(OR('Z-scores'!F10&gt;2,'Z-scores'!F10&lt;-2),"",'Z-scores'!F10)</f>
        <v>1.3992800000000001</v>
      </c>
      <c r="R10" s="7">
        <f>IF(OR('Z-scores'!G10&gt;2,'Z-scores'!G10&lt;-2),"",'Z-scores'!G10)</f>
        <v>0.50692000000000004</v>
      </c>
      <c r="S10" s="7">
        <f>IF(OR('Z-scores'!H10&gt;2,'Z-scores'!H10&lt;-2),"",'Z-scores'!H10)</f>
        <v>-0.13389999999999999</v>
      </c>
      <c r="T10" s="7">
        <f>IF(OR('Z-scores'!I10&gt;2,'Z-scores'!I10&lt;-2),"",'Z-scores'!I10)</f>
        <v>-0.15648000000000001</v>
      </c>
      <c r="U10" s="7">
        <f>IF(OR('Z-scores'!J10&gt;2,'Z-scores'!J10&lt;-2),"",'Z-scores'!J10)</f>
        <v>1.166E-2</v>
      </c>
      <c r="V10" s="7">
        <f>IF(OR('Z-scores'!K10&gt;2,'Z-scores'!K10&lt;-2),"",'Z-scores'!K10)</f>
        <v>-0.38866000000000001</v>
      </c>
      <c r="W10" s="7">
        <f>IF(OR('Z-scores'!L10&gt;2,'Z-scores'!L10&lt;-2),"",'Z-scores'!L10)</f>
        <v>0.69572000000000001</v>
      </c>
      <c r="X10" s="7">
        <f>IF(OR('Z-scores'!M10&gt;2,'Z-scores'!M10&lt;-2),"",'Z-scores'!M10)</f>
        <v>0.42936999999999997</v>
      </c>
      <c r="Y10" s="7">
        <f>IF(OR('Z-scores'!N10&gt;2,'Z-scores'!N10&lt;-2),"",'Z-scores'!N10)</f>
        <v>-0.13947000000000001</v>
      </c>
      <c r="Z10" s="7">
        <f>IF(OR('Z-scores'!O10&gt;2,'Z-scores'!O10&lt;-2),"",'Z-scores'!O10)</f>
        <v>1.4880000000000001E-2</v>
      </c>
      <c r="AA10" s="7">
        <f>IF(OR('Z-scores'!P10&gt;2,'Z-scores'!P10&lt;-2),"",'Z-scores'!P10)</f>
        <v>-0.35610999999999998</v>
      </c>
      <c r="AB10" s="7">
        <f>IF(OR('Z-scores'!Q10&gt;2,'Z-scores'!Q10&lt;-2),"",'Z-scores'!Q10)</f>
        <v>1.2796000000000001</v>
      </c>
      <c r="AC10" s="7">
        <f>IF(OR('Z-scores'!R10&gt;2,'Z-scores'!R10&lt;-2),"",'Z-scores'!R10)</f>
        <v>-7.2840000000000002E-2</v>
      </c>
      <c r="AD10" s="7">
        <f>IF(OR('Z-scores'!S10&gt;2,'Z-scores'!S10&lt;-2),"",'Z-scores'!S10)</f>
        <v>-0.52998000000000001</v>
      </c>
      <c r="AE10" s="7">
        <f>IF(OR('Z-scores'!T10&gt;2,'Z-scores'!T10&lt;-2),"",'Z-scores'!T10)</f>
        <v>-0.49930999999999998</v>
      </c>
      <c r="AF10" s="7">
        <f>IF(OR('Z-scores'!U10&gt;2,'Z-scores'!U10&lt;-2),"",'Z-scores'!U10)</f>
        <v>-0.12341000000000001</v>
      </c>
      <c r="AG10" s="7">
        <f>IF(OR('Z-scores'!V10&gt;2,'Z-scores'!V10&lt;-2),"",'Z-scores'!V10)</f>
        <v>-0.39282</v>
      </c>
      <c r="AH10" s="7">
        <f>IF(OR('Z-scores'!W10&gt;2,'Z-scores'!W10&lt;-2),"",'Z-scores'!W10)</f>
        <v>0.95728999999999997</v>
      </c>
      <c r="AI10" s="7">
        <f>IF(OR('Z-scores'!X10&gt;2,'Z-scores'!X10&lt;-2),"",'Z-scores'!X10)</f>
        <v>0.32861000000000001</v>
      </c>
      <c r="AJ10" s="7">
        <f>IF(OR('Z-scores'!Y10&gt;2,'Z-scores'!Y10&lt;-2),"",'Z-scores'!Y10)</f>
        <v>-0.18507000000000001</v>
      </c>
      <c r="AK10" s="7">
        <f>IF(OR('Z-scores'!Z10&gt;2,'Z-scores'!Z10&lt;-2),"",'Z-scores'!Z10)</f>
        <v>0.20086999999999999</v>
      </c>
      <c r="AL10" s="7">
        <f>IF(OR('Z-scores'!AA10&gt;2,'Z-scores'!AA10&lt;-2),"",'Z-scores'!AA10)</f>
        <v>-0.39454</v>
      </c>
      <c r="AM10" s="7">
        <f>IF(OR('Z-scores'!AB10&gt;2,'Z-scores'!AB10&lt;-2),"",'Z-scores'!AB10)</f>
        <v>0.60314999999999996</v>
      </c>
      <c r="AN10" s="7">
        <f>IF(OR('Z-scores'!AC10&gt;2,'Z-scores'!AC10&lt;-2),"",'Z-scores'!AC10)</f>
        <v>-1.508E-2</v>
      </c>
      <c r="AO10" s="7">
        <f>IF(OR('Z-scores'!AD10&gt;2,'Z-scores'!AD10&lt;-2),"",'Z-scores'!AD10)</f>
        <v>0.43532999999999999</v>
      </c>
      <c r="AP10" s="7">
        <f>IF(OR('Z-scores'!AE10&gt;2,'Z-scores'!AE10&lt;-2),"",'Z-scores'!AE10)</f>
        <v>-0.37114999999999998</v>
      </c>
      <c r="AQ10" s="7">
        <f>IF(OR('Z-scores'!AF10&gt;2,'Z-scores'!AF10&lt;-2),"",'Z-scores'!AF10)</f>
        <v>-0.60611999999999999</v>
      </c>
      <c r="AR10" s="7">
        <f>IF(OR('Z-scores'!AG10&gt;2,'Z-scores'!AG10&lt;-2),"",'Z-scores'!AG10)</f>
        <v>-0.65276000000000001</v>
      </c>
      <c r="AS10" s="7">
        <f>IF(OR('Z-scores'!AH10&gt;2,'Z-scores'!AH10&lt;-2),"",'Z-scores'!AH10)</f>
        <v>-0.54188000000000003</v>
      </c>
      <c r="AT10" s="7">
        <f>IF(OR('Z-scores'!AI10&gt;2,'Z-scores'!AI10&lt;-2),"",'Z-scores'!AI10)</f>
        <v>0.26751999999999998</v>
      </c>
      <c r="AU10" s="7">
        <f>IF(OR('Z-scores'!AJ10&gt;2,'Z-scores'!AJ10&lt;-2),"",'Z-scores'!AJ10)</f>
        <v>-0.26506000000000002</v>
      </c>
      <c r="AV10" s="7">
        <f>IF(OR('Z-scores'!AK10&gt;2,'Z-scores'!AK10&lt;-2),"",'Z-scores'!AK10)</f>
        <v>-0.17458000000000001</v>
      </c>
      <c r="AW10" s="7">
        <f>IF(OR('Z-scores'!AL10&gt;2,'Z-scores'!AL10&lt;-2),"",'Z-scores'!AL10)</f>
        <v>-0.35796</v>
      </c>
      <c r="AX10" s="7">
        <f>IF(OR('Z-scores'!AM10&gt;2,'Z-scores'!AM10&lt;-2),"",'Z-scores'!AM10)</f>
        <v>-0.499</v>
      </c>
      <c r="AY10" s="7">
        <f>IF(OR('Z-scores'!AN10&gt;2,'Z-scores'!AN10&lt;-2),"",'Z-scores'!AN10)</f>
        <v>-0.82125000000000004</v>
      </c>
      <c r="AZ10" s="7">
        <f>IF(OR('Z-scores'!AO10&gt;2,'Z-scores'!AO10&lt;-2),"",'Z-scores'!AO10)</f>
        <v>0.33405000000000001</v>
      </c>
      <c r="BA10" s="7">
        <f>IF(OR('Z-scores'!AP10&gt;2,'Z-scores'!AP10&lt;-2),"",'Z-scores'!AP10)</f>
        <v>0.19056999999999999</v>
      </c>
      <c r="BB10" s="7">
        <f>IF(OR('Z-scores'!AQ10&gt;2,'Z-scores'!AQ10&lt;-2),"",'Z-scores'!AQ10)</f>
        <v>-0.45315</v>
      </c>
      <c r="BC10" s="7">
        <f>IF(OR('Z-scores'!AR10&gt;2,'Z-scores'!AR10&lt;-2),"",'Z-scores'!AR10)</f>
        <v>-0.78244000000000002</v>
      </c>
      <c r="BD10" s="7">
        <f>IF(OR('Z-scores'!AS10&gt;2,'Z-scores'!AS10&lt;-2),"",'Z-scores'!AS10)</f>
        <v>-0.77268000000000003</v>
      </c>
      <c r="BE10" s="7">
        <f>IF(OR('Z-scores'!AT10&gt;2,'Z-scores'!AT10&lt;-2),"",'Z-scores'!AT10)</f>
        <v>-0.70696999999999999</v>
      </c>
      <c r="BF10" s="7">
        <f>IF(OR('Z-scores'!AU10&gt;2,'Z-scores'!AU10&lt;-2),"",'Z-scores'!AU10)</f>
        <v>0.13616</v>
      </c>
      <c r="BG10" s="7">
        <f>IF(OR('Z-scores'!AV10&gt;2,'Z-scores'!AV10&lt;-2),"",'Z-scores'!AV10)</f>
        <v>0.25622</v>
      </c>
      <c r="BH10" s="7">
        <f>IF(OR('Z-scores'!AW10&gt;2,'Z-scores'!AW10&lt;-2),"",'Z-scores'!AW10)</f>
        <v>0.65669</v>
      </c>
      <c r="BI10" s="7">
        <f>IF(OR('Z-scores'!AX10&gt;2,'Z-scores'!AX10&lt;-2),"",'Z-scores'!AX10)</f>
        <v>0.75692999999999999</v>
      </c>
      <c r="BJ10" s="7">
        <f>IF(OR('Z-scores'!AY10&gt;2,'Z-scores'!AY10&lt;-2),"",'Z-scores'!AY10)</f>
        <v>0.85333999999999999</v>
      </c>
      <c r="BK10" s="7">
        <f>IF(OR('Z-scores'!AZ10&gt;2,'Z-scores'!AZ10&lt;-2),"",'Z-scores'!AZ10)</f>
        <v>0.30104999999999998</v>
      </c>
      <c r="BL10" s="7">
        <f>IF(OR('Z-scores'!BA10&gt;2,'Z-scores'!BA10&lt;-2),"",'Z-scores'!BA10)</f>
        <v>0.93911</v>
      </c>
      <c r="BM10" s="7">
        <f>IF(OR('Z-scores'!BB10&gt;2,'Z-scores'!BB10&lt;-2),"",'Z-scores'!BB10)</f>
        <v>-0.95569000000000004</v>
      </c>
      <c r="BN10" s="7">
        <f>IF(OR('Z-scores'!BC10&gt;2,'Z-scores'!BC10&lt;-2),"",'Z-scores'!BC10)</f>
        <v>-0.40383000000000002</v>
      </c>
      <c r="BO10" s="7">
        <f>IF(OR('Z-scores'!BD10&gt;2,'Z-scores'!BD10&lt;-2),"",'Z-scores'!BD10)</f>
        <v>-0.34294999999999998</v>
      </c>
      <c r="BP10" s="7">
        <f>IF(OR('Z-scores'!BE10&gt;2,'Z-scores'!BE10&lt;-2),"",'Z-scores'!BE10)</f>
        <v>-0.79937999999999998</v>
      </c>
      <c r="BQ10" s="7">
        <f>IF(OR('Z-scores'!BF10&gt;2,'Z-scores'!BF10&lt;-2),"",'Z-scores'!BF10)</f>
        <v>-0.15382000000000001</v>
      </c>
      <c r="BR10" s="7">
        <f>IF(OR('Z-scores'!BG10&gt;2,'Z-scores'!BG10&lt;-2),"",'Z-scores'!BG10)</f>
        <v>-0.33577000000000001</v>
      </c>
      <c r="BS10" s="7">
        <f>IF(OR('Z-scores'!BH10&gt;2,'Z-scores'!BH10&lt;-2),"",'Z-scores'!BH10)</f>
        <v>-0.54024000000000005</v>
      </c>
      <c r="BT10" s="7">
        <f>IF(OR('Z-scores'!BI10&gt;2,'Z-scores'!BI10&lt;-2),"",'Z-scores'!BI10)</f>
        <v>-0.41259000000000001</v>
      </c>
      <c r="BU10" s="7">
        <f>IF(OR('Z-scores'!BJ10&gt;2,'Z-scores'!BJ10&lt;-2),"",'Z-scores'!BJ10)</f>
        <v>-0.39216000000000001</v>
      </c>
      <c r="BV10" s="7">
        <f>IF(OR('Z-scores'!BK10&gt;2,'Z-scores'!BK10&lt;-2),"",'Z-scores'!BK10)</f>
        <v>-0.34172999999999998</v>
      </c>
      <c r="BW10" s="7">
        <f>IF(OR('Z-scores'!BL10&gt;2,'Z-scores'!BL10&lt;-2),"",'Z-scores'!BL10)</f>
        <v>0.27316000000000001</v>
      </c>
      <c r="BX10" s="7">
        <f>IF(OR('Z-scores'!BM10&gt;2,'Z-scores'!BM10&lt;-2),"",'Z-scores'!BM10)</f>
        <v>8.1479999999999997E-2</v>
      </c>
      <c r="BY10" s="7">
        <f>IF(OR('Z-scores'!BN10&gt;2,'Z-scores'!BN10&lt;-2),"",'Z-scores'!BN10)</f>
        <v>-0.95586000000000004</v>
      </c>
      <c r="BZ10" s="7">
        <f>IF(OR('Z-scores'!BO10&gt;2,'Z-scores'!BO10&lt;-2),"",'Z-scores'!BO10)</f>
        <v>-0.73165000000000002</v>
      </c>
      <c r="CA10" s="7">
        <f>IF(OR('Z-scores'!BP10&gt;2,'Z-scores'!BP10&lt;-2),"",'Z-scores'!BP10)</f>
        <v>-0.44373000000000001</v>
      </c>
      <c r="CB10" s="7">
        <f>IF(OR('Z-scores'!BQ10&gt;2,'Z-scores'!BQ10&lt;-2),"",'Z-scores'!BQ10)</f>
        <v>-0.41225000000000001</v>
      </c>
      <c r="CC10" s="7">
        <f>IF(OR('Z-scores'!BR10&gt;2,'Z-scores'!BR10&lt;-2),"",'Z-scores'!BR10)</f>
        <v>-6.9540000000000005E-2</v>
      </c>
      <c r="CD10" s="7">
        <f>IF(OR('Z-scores'!BS10&gt;2,'Z-scores'!BS10&lt;-2),"",'Z-scores'!BS10)</f>
        <v>0.69721</v>
      </c>
      <c r="CE10" s="7">
        <f>IF(OR('Z-scores'!BT10&gt;2,'Z-scores'!BT10&lt;-2),"",'Z-scores'!BT10)</f>
        <v>0.76205999999999996</v>
      </c>
      <c r="CF10" s="7">
        <f>IF(OR('Z-scores'!BU10&gt;2,'Z-scores'!BU10&lt;-2),"",'Z-scores'!BU10)</f>
        <v>-0.28022000000000002</v>
      </c>
      <c r="CG10" s="7">
        <f>IF(OR('Z-scores'!BV10&gt;2,'Z-scores'!BV10&lt;-2),"",'Z-scores'!BV10)</f>
        <v>-0.28192</v>
      </c>
      <c r="CH10" s="7">
        <f>IF(OR('Z-scores'!BW10&gt;2,'Z-scores'!BW10&lt;-2),"",'Z-scores'!BW10)</f>
        <v>-0.65012999999999999</v>
      </c>
      <c r="CI10" s="7">
        <f>IF(OR('Z-scores'!BX10&gt;2,'Z-scores'!BX10&lt;-2),"",'Z-scores'!BX10)</f>
        <v>-0.26261000000000001</v>
      </c>
      <c r="CJ10" s="7">
        <f>IF(OR('Z-scores'!BY10&gt;2,'Z-scores'!BY10&lt;-2),"",'Z-scores'!BY10)</f>
        <v>-0.11912</v>
      </c>
      <c r="CK10" s="7">
        <f>IF(OR('Z-scores'!BZ10&gt;2,'Z-scores'!BZ10&lt;-2),"",'Z-scores'!BZ10)</f>
        <v>-0.32550000000000001</v>
      </c>
      <c r="CL10" s="7">
        <f>IF(OR('Z-scores'!CA10&gt;2,'Z-scores'!CA10&lt;-2),"",'Z-scores'!CA10)</f>
        <v>-0.44500000000000001</v>
      </c>
      <c r="CM10" s="7">
        <f>IF(OR('Z-scores'!CB10&gt;2,'Z-scores'!CB10&lt;-2),"",'Z-scores'!CB10)</f>
        <v>-0.15353</v>
      </c>
      <c r="CN10" s="7">
        <f>IF(OR('Z-scores'!CC10&gt;2,'Z-scores'!CC10&lt;-2),"",'Z-scores'!CC10)</f>
        <v>-0.21654000000000001</v>
      </c>
      <c r="CO10" s="7">
        <f>IF(OR('Z-scores'!CD10&gt;2,'Z-scores'!CD10&lt;-2),"",'Z-scores'!CD10)</f>
        <v>0.93327000000000004</v>
      </c>
      <c r="CP10" s="7">
        <f>IF(OR('Z-scores'!CE10&gt;2,'Z-scores'!CE10&lt;-2),"",'Z-scores'!CE10)</f>
        <v>1.78579</v>
      </c>
      <c r="CQ10" s="7" t="str">
        <f>IF(OR('Z-scores'!CF10&gt;2,'Z-scores'!CF10&lt;-2),"",'Z-scores'!CF10)</f>
        <v/>
      </c>
      <c r="CR10" s="7">
        <f>IF(OR('Z-scores'!CG10&gt;2,'Z-scores'!CG10&lt;-2),"",'Z-scores'!CG10)</f>
        <v>-0.49145</v>
      </c>
      <c r="CS10" s="7">
        <f>IF(OR('Z-scores'!CH10&gt;2,'Z-scores'!CH10&lt;-2),"",'Z-scores'!CH10)</f>
        <v>-0.42696000000000001</v>
      </c>
      <c r="CT10" s="7">
        <f>IF(OR('Z-scores'!CI10&gt;2,'Z-scores'!CI10&lt;-2),"",'Z-scores'!CI10)</f>
        <v>-0.26600000000000001</v>
      </c>
      <c r="CU10" s="7">
        <f>IF(OR('Z-scores'!CJ10&gt;2,'Z-scores'!CJ10&lt;-2),"",'Z-scores'!CJ10)</f>
        <v>-0.88144</v>
      </c>
      <c r="CV10" s="7">
        <f>IF(OR('Z-scores'!CK10&gt;2,'Z-scores'!CK10&lt;-2),"",'Z-scores'!CK10)</f>
        <v>-0.13925999999999999</v>
      </c>
      <c r="CW10" s="7">
        <f>IF(OR('Z-scores'!CL10&gt;2,'Z-scores'!CL10&lt;-2),"",'Z-scores'!CL10)</f>
        <v>-0.47716999999999998</v>
      </c>
      <c r="CX10" s="7">
        <f>IF(OR('Z-scores'!CM10&gt;2,'Z-scores'!CM10&lt;-2),"",'Z-scores'!CM10)</f>
        <v>-0.69371000000000005</v>
      </c>
      <c r="CY10" s="7">
        <f>IF(OR('Z-scores'!CN10&gt;2,'Z-scores'!CN10&lt;-2),"",'Z-scores'!CN10)</f>
        <v>-0.35238999999999998</v>
      </c>
      <c r="CZ10" s="7">
        <f>IF(OR('Z-scores'!CO10&gt;2,'Z-scores'!CO10&lt;-2),"",'Z-scores'!CO10)</f>
        <v>-0.38508999999999999</v>
      </c>
      <c r="DA10" s="7">
        <f>IF(OR('Z-scores'!CP10&gt;2,'Z-scores'!CP10&lt;-2),"",'Z-scores'!CP10)</f>
        <v>-0.55937999999999999</v>
      </c>
      <c r="DB10" s="7">
        <f>IF(OR('Z-scores'!CQ10&gt;2,'Z-scores'!CQ10&lt;-2),"",'Z-scores'!CQ10)</f>
        <v>1.23207</v>
      </c>
      <c r="DC10" s="7">
        <f>IF(OR('Z-scores'!CR10&gt;2,'Z-scores'!CR10&lt;-2),"",'Z-scores'!CR10)</f>
        <v>0.16721</v>
      </c>
      <c r="DD10" s="7">
        <f>IF(OR('Z-scores'!CS10&gt;2,'Z-scores'!CS10&lt;-2),"",'Z-scores'!CS10)</f>
        <v>0.88944000000000001</v>
      </c>
      <c r="DE10" s="7">
        <f>IF(OR('Z-scores'!CT10&gt;2,'Z-scores'!CT10&lt;-2),"",'Z-scores'!CT10)</f>
        <v>0.46593000000000001</v>
      </c>
      <c r="DF10" s="7">
        <f>IF(OR('Z-scores'!CU10&gt;2,'Z-scores'!CU10&lt;-2),"",'Z-scores'!CU10)</f>
        <v>0.10453</v>
      </c>
      <c r="DG10" s="7">
        <f>IF(OR('Z-scores'!CV10&gt;2,'Z-scores'!CV10&lt;-2),"",'Z-scores'!CV10)</f>
        <v>-0.56923999999999997</v>
      </c>
      <c r="DH10" s="7">
        <f>IF(OR('Z-scores'!CW10&gt;2,'Z-scores'!CW10&lt;-2),"",'Z-scores'!CW10)</f>
        <v>1.8868199999999999</v>
      </c>
      <c r="DI10" s="7" t="str">
        <f>IF(OR('Z-scores'!CX10&gt;2,'Z-scores'!CX10&lt;-2),"",'Z-scores'!CX10)</f>
        <v/>
      </c>
      <c r="DJ10" s="7">
        <f>IF(OR('Z-scores'!CY10&gt;2,'Z-scores'!CY10&lt;-2),"",'Z-scores'!CY10)</f>
        <v>0.59708000000000006</v>
      </c>
      <c r="DK10" s="7">
        <f>IF(OR('Z-scores'!CZ10&gt;2,'Z-scores'!CZ10&lt;-2),"",'Z-scores'!CZ10)</f>
        <v>0.86292000000000002</v>
      </c>
      <c r="DL10" s="7">
        <f>IF(OR('Z-scores'!DA10&gt;2,'Z-scores'!DA10&lt;-2),"",'Z-scores'!DA10)</f>
        <v>1.23325</v>
      </c>
      <c r="DM10" s="7">
        <f>IF(OR('Z-scores'!DB10&gt;2,'Z-scores'!DB10&lt;-2),"",'Z-scores'!DB10)</f>
        <v>1.2328399999999999</v>
      </c>
      <c r="DN10" s="7">
        <f>IF(OR('Z-scores'!DC10&gt;2,'Z-scores'!DC10&lt;-2),"",'Z-scores'!DC10)</f>
        <v>1.3959600000000001</v>
      </c>
      <c r="DO10" s="7">
        <f>IF(OR('Z-scores'!DD10&gt;2,'Z-scores'!DD10&lt;-2),"",'Z-scores'!DD10)</f>
        <v>1.3525499999999999</v>
      </c>
      <c r="DP10" s="7">
        <f>IF(OR('Z-scores'!DE10&gt;2,'Z-scores'!DE10&lt;-2),"",'Z-scores'!DE10)</f>
        <v>0.12629000000000001</v>
      </c>
      <c r="DQ10" s="7">
        <f>IF(OR('Z-scores'!DF10&gt;2,'Z-scores'!DF10&lt;-2),"",'Z-scores'!DF10)</f>
        <v>1.71438</v>
      </c>
      <c r="DR10" s="7" t="str">
        <f>IF(OR('Z-scores'!DG10&gt;2,'Z-scores'!DG10&lt;-2),"",'Z-scores'!DG10)</f>
        <v/>
      </c>
      <c r="DS10" s="7">
        <f>IF(OR('Z-scores'!DH10&gt;2,'Z-scores'!DH10&lt;-2),"",'Z-scores'!DH10)</f>
        <v>0.39232</v>
      </c>
      <c r="DT10" s="7">
        <f>IF(OR('Z-scores'!DI10&gt;2,'Z-scores'!DI10&lt;-2),"",'Z-scores'!DI10)</f>
        <v>1.5648500000000001</v>
      </c>
      <c r="DU10" s="7">
        <f>IF(OR('Z-scores'!DJ10&gt;2,'Z-scores'!DJ10&lt;-2),"",'Z-scores'!DJ10)</f>
        <v>1.7559800000000001</v>
      </c>
      <c r="DV10" s="7">
        <f>IF(OR('Z-scores'!DK10&gt;2,'Z-scores'!DK10&lt;-2),"",'Z-scores'!DK10)</f>
        <v>0.90446000000000004</v>
      </c>
      <c r="DW10" s="7">
        <f>IF(OR('Z-scores'!DL10&gt;2,'Z-scores'!DL10&lt;-2),"",'Z-scores'!DL10)</f>
        <v>1.67126</v>
      </c>
      <c r="DX10" s="7" t="str">
        <f>IF(OR('Z-scores'!DM10&gt;2,'Z-scores'!DM10&lt;-2),"",'Z-scores'!DM10)</f>
        <v/>
      </c>
      <c r="DY10" s="7">
        <f>IF(OR('Z-scores'!DN10&gt;2,'Z-scores'!DN10&lt;-2),"",'Z-scores'!DN10)</f>
        <v>-0.62387000000000004</v>
      </c>
      <c r="DZ10" s="7">
        <f>IF(OR('Z-scores'!DO10&gt;2,'Z-scores'!DO10&lt;-2),"",'Z-scores'!DO10)</f>
        <v>-0.18114</v>
      </c>
      <c r="EA10" s="7">
        <f>IF(OR('Z-scores'!DP10&gt;2,'Z-scores'!DP10&lt;-2),"",'Z-scores'!DP10)</f>
        <v>5.1389999999999998E-2</v>
      </c>
      <c r="EB10" s="7">
        <f>IF(OR('Z-scores'!DQ10&gt;2,'Z-scores'!DQ10&lt;-2),"",'Z-scores'!DQ10)</f>
        <v>-0.36031999999999997</v>
      </c>
      <c r="EC10" s="7">
        <f>IF(OR('Z-scores'!DR10&gt;2,'Z-scores'!DR10&lt;-2),"",'Z-scores'!DR10)</f>
        <v>0.38544</v>
      </c>
      <c r="ED10" s="7">
        <f>IF(OR('Z-scores'!DS10&gt;2,'Z-scores'!DS10&lt;-2),"",'Z-scores'!DS10)</f>
        <v>1.48003</v>
      </c>
      <c r="EE10" s="7" t="str">
        <f>IF(OR('Z-scores'!DT10&gt;2,'Z-scores'!DT10&lt;-2),"",'Z-scores'!DT10)</f>
        <v/>
      </c>
      <c r="EF10" s="7">
        <f>IF(OR('Z-scores'!DU10&gt;2,'Z-scores'!DU10&lt;-2),"",'Z-scores'!DU10)</f>
        <v>1.6241000000000001</v>
      </c>
      <c r="EG10" s="7">
        <f>IF(OR('Z-scores'!DV10&gt;2,'Z-scores'!DV10&lt;-2),"",'Z-scores'!DV10)</f>
        <v>1.46051</v>
      </c>
      <c r="EH10" s="7">
        <f>IF(OR('Z-scores'!DW10&gt;2,'Z-scores'!DW10&lt;-2),"",'Z-scores'!DW10)</f>
        <v>1.6969700000000001</v>
      </c>
      <c r="EI10" s="7" t="str">
        <f>IF(OR('Z-scores'!DX10&gt;2,'Z-scores'!DX10&lt;-2),"",'Z-scores'!DX10)</f>
        <v/>
      </c>
      <c r="EJ10" s="7">
        <f>IF(OR('Z-scores'!DY10&gt;2,'Z-scores'!DY10&lt;-2),"",'Z-scores'!DY10)</f>
        <v>1.15903</v>
      </c>
      <c r="EK10" s="7">
        <f>IF(OR('Z-scores'!DZ10&gt;2,'Z-scores'!DZ10&lt;-2),"",'Z-scores'!DZ10)</f>
        <v>-0.54993999999999998</v>
      </c>
      <c r="EL10" s="7">
        <f>IF(OR('Z-scores'!EA10&gt;2,'Z-scores'!EA10&lt;-2),"",'Z-scores'!EA10)</f>
        <v>2.6769999999999999E-2</v>
      </c>
      <c r="EM10" s="7">
        <f>IF(OR('Z-scores'!EB10&gt;2,'Z-scores'!EB10&lt;-2),"",'Z-scores'!EB10)</f>
        <v>0.15761</v>
      </c>
      <c r="EN10" s="7">
        <f>IF(OR('Z-scores'!EC10&gt;2,'Z-scores'!EC10&lt;-2),"",'Z-scores'!EC10)</f>
        <v>-0.13164999999999999</v>
      </c>
      <c r="EO10" s="7">
        <f>IF(OR('Z-scores'!ED10&gt;2,'Z-scores'!ED10&lt;-2),"",'Z-scores'!ED10)</f>
        <v>-1.9619999999999999E-2</v>
      </c>
      <c r="EP10" s="7">
        <f>IF(OR('Z-scores'!EE10&gt;2,'Z-scores'!EE10&lt;-2),"",'Z-scores'!EE10)</f>
        <v>-0.14907000000000001</v>
      </c>
      <c r="EQ10" s="7">
        <f>IF(OR('Z-scores'!EF10&gt;2,'Z-scores'!EF10&lt;-2),"",'Z-scores'!EF10)</f>
        <v>0.11786000000000001</v>
      </c>
      <c r="ER10" s="7">
        <f>IF(OR('Z-scores'!EG10&gt;2,'Z-scores'!EG10&lt;-2),"",'Z-scores'!EG10)</f>
        <v>-2.64E-2</v>
      </c>
      <c r="ES10" s="7">
        <f>IF(OR('Z-scores'!EH10&gt;2,'Z-scores'!EH10&lt;-2),"",'Z-scores'!EH10)</f>
        <v>-0.13775000000000001</v>
      </c>
      <c r="ET10" s="7">
        <f>IF(OR('Z-scores'!EI10&gt;2,'Z-scores'!EI10&lt;-2),"",'Z-scores'!EI10)</f>
        <v>-0.11366999999999999</v>
      </c>
      <c r="EU10" s="7">
        <f>IF(OR('Z-scores'!EJ10&gt;2,'Z-scores'!EJ10&lt;-2),"",'Z-scores'!EJ10)</f>
        <v>2.589E-2</v>
      </c>
      <c r="EV10" s="7">
        <f>IF(OR('Z-scores'!EK10&gt;2,'Z-scores'!EK10&lt;-2),"",'Z-scores'!EK10)</f>
        <v>0.12575</v>
      </c>
      <c r="EW10" s="7">
        <f>IF(OR('Z-scores'!EL10&gt;2,'Z-scores'!EL10&lt;-2),"",'Z-scores'!EL10)</f>
        <v>-0.16658000000000001</v>
      </c>
      <c r="EX10" s="7">
        <f>IF(OR('Z-scores'!EM10&gt;2,'Z-scores'!EM10&lt;-2),"",'Z-scores'!EM10)</f>
        <v>-0.12792999999999999</v>
      </c>
      <c r="EY10" s="7">
        <f>IF(OR('Z-scores'!EN10&gt;2,'Z-scores'!EN10&lt;-2),"",'Z-scores'!EN10)</f>
        <v>-0.28905999999999998</v>
      </c>
      <c r="EZ10" s="7">
        <f>IF(OR('Z-scores'!EO10&gt;2,'Z-scores'!EO10&lt;-2),"",'Z-scores'!EO10)</f>
        <v>-1.2899999999999999E-3</v>
      </c>
      <c r="FA10" s="7">
        <f>IF(OR('Z-scores'!EP10&gt;2,'Z-scores'!EP10&lt;-2),"",'Z-scores'!EP10)</f>
        <v>-0.18515000000000001</v>
      </c>
      <c r="FB10" s="7">
        <f>IF(OR('Z-scores'!EQ10&gt;2,'Z-scores'!EQ10&lt;-2),"",'Z-scores'!EQ10)</f>
        <v>-0.17379</v>
      </c>
      <c r="FC10" s="7">
        <f>IF(OR('Z-scores'!ER10&gt;2,'Z-scores'!ER10&lt;-2),"",'Z-scores'!ER10)</f>
        <v>-2.8559999999999999E-2</v>
      </c>
      <c r="FD10" s="7">
        <f>IF(OR('Z-scores'!ES10&gt;2,'Z-scores'!ES10&lt;-2),"",'Z-scores'!ES10)</f>
        <v>-0.33161000000000002</v>
      </c>
      <c r="FE10" s="7">
        <f>IF(OR('Z-scores'!ET10&gt;2,'Z-scores'!ET10&lt;-2),"",'Z-scores'!ET10)</f>
        <v>0.30295</v>
      </c>
      <c r="FF10" s="7">
        <f>IF(OR('Z-scores'!EU10&gt;2,'Z-scores'!EU10&lt;-2),"",'Z-scores'!EU10)</f>
        <v>0.38746000000000003</v>
      </c>
      <c r="FG10" s="7">
        <f>IF(OR('Z-scores'!EV10&gt;2,'Z-scores'!EV10&lt;-2),"",'Z-scores'!EV10)</f>
        <v>-0.18234</v>
      </c>
      <c r="FH10" s="7">
        <f>IF(OR('Z-scores'!EW10&gt;2,'Z-scores'!EW10&lt;-2),"",'Z-scores'!EW10)</f>
        <v>-2.904E-2</v>
      </c>
      <c r="FI10" s="7">
        <f>IF(OR('Z-scores'!EX10&gt;2,'Z-scores'!EX10&lt;-2),"",'Z-scores'!EX10)</f>
        <v>-0.41954000000000002</v>
      </c>
      <c r="FJ10" s="7">
        <f>IF(OR('Z-scores'!EY10&gt;2,'Z-scores'!EY10&lt;-2),"",'Z-scores'!EY10)</f>
        <v>-2.1590000000000002E-2</v>
      </c>
      <c r="FK10" s="7">
        <f>IF(OR('Z-scores'!EZ10&gt;2,'Z-scores'!EZ10&lt;-2),"",'Z-scores'!EZ10)</f>
        <v>0.11515</v>
      </c>
      <c r="FL10" s="7">
        <f>IF(OR('Z-scores'!FA10&gt;2,'Z-scores'!FA10&lt;-2),"",'Z-scores'!FA10)</f>
        <v>-9.3219999999999997E-2</v>
      </c>
      <c r="FM10" s="7">
        <f>IF(OR('Z-scores'!FB10&gt;2,'Z-scores'!FB10&lt;-2),"",'Z-scores'!FB10)</f>
        <v>8.3040000000000003E-2</v>
      </c>
      <c r="FN10" s="7">
        <f>IF(OR('Z-scores'!FC10&gt;2,'Z-scores'!FC10&lt;-2),"",'Z-scores'!FC10)</f>
        <v>0.73714000000000002</v>
      </c>
      <c r="FO10" s="7">
        <f>IF(OR('Z-scores'!FD10&gt;2,'Z-scores'!FD10&lt;-2),"",'Z-scores'!FD10)</f>
        <v>0.82555999999999996</v>
      </c>
      <c r="FP10" s="7">
        <f>IF(OR('Z-scores'!FE10&gt;2,'Z-scores'!FE10&lt;-2),"",'Z-scores'!FE10)</f>
        <v>-0.11777</v>
      </c>
      <c r="FQ10" s="7">
        <f>IF(OR('Z-scores'!FF10&gt;2,'Z-scores'!FF10&lt;-2),"",'Z-scores'!FF10)</f>
        <v>-4.4760000000000001E-2</v>
      </c>
      <c r="FR10" s="7">
        <f>IF(OR('Z-scores'!FG10&gt;2,'Z-scores'!FG10&lt;-2),"",'Z-scores'!FG10)</f>
        <v>-0.25781999999999999</v>
      </c>
      <c r="FS10" s="7">
        <f>IF(OR('Z-scores'!FH10&gt;2,'Z-scores'!FH10&lt;-2),"",'Z-scores'!FH10)</f>
        <v>-0.38286999999999999</v>
      </c>
      <c r="FT10" s="7">
        <f>IF(OR('Z-scores'!FI10&gt;2,'Z-scores'!FI10&lt;-2),"",'Z-scores'!FI10)</f>
        <v>0.42817</v>
      </c>
      <c r="FU10" s="7">
        <f>IF(OR('Z-scores'!FJ10&gt;2,'Z-scores'!FJ10&lt;-2),"",'Z-scores'!FJ10)</f>
        <v>9.2749999999999999E-2</v>
      </c>
      <c r="FV10" s="7">
        <f>IF(OR('Z-scores'!FK10&gt;2,'Z-scores'!FK10&lt;-2),"",'Z-scores'!FK10)</f>
        <v>-0.41880000000000001</v>
      </c>
      <c r="FW10" s="7">
        <f>IF(OR('Z-scores'!FL10&gt;2,'Z-scores'!FL10&lt;-2),"",'Z-scores'!FL10)</f>
        <v>-0.34660999999999997</v>
      </c>
      <c r="FX10" s="7">
        <f>IF(OR('Z-scores'!FM10&gt;2,'Z-scores'!FM10&lt;-2),"",'Z-scores'!FM10)</f>
        <v>-0.19464000000000001</v>
      </c>
      <c r="FY10" s="7">
        <f>IF(OR('Z-scores'!FN10&gt;2,'Z-scores'!FN10&lt;-2),"",'Z-scores'!FN10)</f>
        <v>0.57476000000000005</v>
      </c>
      <c r="FZ10" s="7">
        <f>IF(OR('Z-scores'!FO10&gt;2,'Z-scores'!FO10&lt;-2),"",'Z-scores'!FO10)</f>
        <v>-0.50595000000000001</v>
      </c>
      <c r="GA10" s="7">
        <f>IF(OR('Z-scores'!FP10&gt;2,'Z-scores'!FP10&lt;-2),"",'Z-scores'!FP10)</f>
        <v>-1.1950700000000001</v>
      </c>
      <c r="GB10" s="7">
        <f>IF(OR('Z-scores'!FQ10&gt;2,'Z-scores'!FQ10&lt;-2),"",'Z-scores'!FQ10)</f>
        <v>-0.80527000000000004</v>
      </c>
      <c r="GC10" s="7">
        <f>IF(OR('Z-scores'!FR10&gt;2,'Z-scores'!FR10&lt;-2),"",'Z-scores'!FR10)</f>
        <v>4.7629999999999999E-2</v>
      </c>
      <c r="GD10" s="7">
        <f>IF(OR('Z-scores'!FS10&gt;2,'Z-scores'!FS10&lt;-2),"",'Z-scores'!FS10)</f>
        <v>-0.21708</v>
      </c>
      <c r="GE10" s="7">
        <f>IF(OR('Z-scores'!FT10&gt;2,'Z-scores'!FT10&lt;-2),"",'Z-scores'!FT10)</f>
        <v>-0.40910000000000002</v>
      </c>
      <c r="GF10" s="7">
        <f>IF(OR('Z-scores'!FU10&gt;2,'Z-scores'!FU10&lt;-2),"",'Z-scores'!FU10)</f>
        <v>-0.26191999999999999</v>
      </c>
      <c r="GG10" s="7">
        <f>IF(OR('Z-scores'!FV10&gt;2,'Z-scores'!FV10&lt;-2),"",'Z-scores'!FV10)</f>
        <v>-0.26166</v>
      </c>
      <c r="GH10" s="7">
        <f>IF(OR('Z-scores'!FW10&gt;2,'Z-scores'!FW10&lt;-2),"",'Z-scores'!FW10)</f>
        <v>1.1185499999999999</v>
      </c>
      <c r="GI10" s="7">
        <f>IF(OR('Z-scores'!FX10&gt;2,'Z-scores'!FX10&lt;-2),"",'Z-scores'!FX10)</f>
        <v>0.65702000000000005</v>
      </c>
      <c r="GJ10" s="7">
        <f>IF(OR('Z-scores'!FY10&gt;2,'Z-scores'!FY10&lt;-2),"",'Z-scores'!FY10)</f>
        <v>0.75943000000000005</v>
      </c>
      <c r="GK10" s="7">
        <f>IF(OR('Z-scores'!FZ10&gt;2,'Z-scores'!FZ10&lt;-2),"",'Z-scores'!FZ10)</f>
        <v>0.61753999999999998</v>
      </c>
      <c r="GL10" s="7">
        <f>IF(OR('Z-scores'!GA10&gt;2,'Z-scores'!GA10&lt;-2),"",'Z-scores'!GA10)</f>
        <v>0.80764000000000002</v>
      </c>
      <c r="GM10" s="7">
        <f>IF(OR('Z-scores'!GB10&gt;2,'Z-scores'!GB10&lt;-2),"",'Z-scores'!GB10)</f>
        <v>1.16198</v>
      </c>
      <c r="GN10" s="7">
        <f>IF(OR('Z-scores'!GC10&gt;2,'Z-scores'!GC10&lt;-2),"",'Z-scores'!GC10)</f>
        <v>1.6231199999999999</v>
      </c>
      <c r="GO10" s="7">
        <f>IF(OR('Z-scores'!GD10&gt;2,'Z-scores'!GD10&lt;-2),"",'Z-scores'!GD10)</f>
        <v>0.54224000000000006</v>
      </c>
      <c r="GP10" s="7">
        <f>IF(OR('Z-scores'!GE10&gt;2,'Z-scores'!GE10&lt;-2),"",'Z-scores'!GE10)</f>
        <v>-0.66737999999999997</v>
      </c>
      <c r="GQ10" s="7">
        <f>IF(OR('Z-scores'!GF10&gt;2,'Z-scores'!GF10&lt;-2),"",'Z-scores'!GF10)</f>
        <v>-7.9530000000000003E-2</v>
      </c>
      <c r="GR10" s="7">
        <f>IF(OR('Z-scores'!GG10&gt;2,'Z-scores'!GG10&lt;-2),"",'Z-scores'!GG10)</f>
        <v>0.38385000000000002</v>
      </c>
      <c r="GS10" s="7">
        <f>IF(OR('Z-scores'!GH10&gt;2,'Z-scores'!GH10&lt;-2),"",'Z-scores'!GH10)</f>
        <v>-0.3599</v>
      </c>
      <c r="GT10" s="7">
        <f>IF(OR('Z-scores'!GI10&gt;2,'Z-scores'!GI10&lt;-2),"",'Z-scores'!GI10)</f>
        <v>-0.45324999999999999</v>
      </c>
      <c r="GU10" s="7">
        <f>IF(OR('Z-scores'!GJ10&gt;2,'Z-scores'!GJ10&lt;-2),"",'Z-scores'!GJ10)</f>
        <v>-0.434</v>
      </c>
      <c r="GV10" s="7">
        <f>IF(OR('Z-scores'!GK10&gt;2,'Z-scores'!GK10&lt;-2),"",'Z-scores'!GK10)</f>
        <v>0.33234999999999998</v>
      </c>
      <c r="GW10" s="7">
        <f>IF(OR('Z-scores'!GL10&gt;2,'Z-scores'!GL10&lt;-2),"",'Z-scores'!GL10)</f>
        <v>5.3269999999999998E-2</v>
      </c>
      <c r="GX10" s="7">
        <f>IF(OR('Z-scores'!GM10&gt;2,'Z-scores'!GM10&lt;-2),"",'Z-scores'!GM10)</f>
        <v>-0.54320999999999997</v>
      </c>
      <c r="GY10" s="7">
        <f>IF(OR('Z-scores'!GN10&gt;2,'Z-scores'!GN10&lt;-2),"",'Z-scores'!GN10)</f>
        <v>-0.61834</v>
      </c>
      <c r="GZ10" s="7">
        <f>IF(OR('Z-scores'!GO10&gt;2,'Z-scores'!GO10&lt;-2),"",'Z-scores'!GO10)</f>
        <v>0.27979999999999999</v>
      </c>
      <c r="HA10" s="7">
        <f>IF(OR('Z-scores'!GP10&gt;2,'Z-scores'!GP10&lt;-2),"",'Z-scores'!GP10)</f>
        <v>-5.2290000000000003E-2</v>
      </c>
      <c r="HB10" s="7">
        <f>IF(OR('Z-scores'!GQ10&gt;2,'Z-scores'!GQ10&lt;-2),"",'Z-scores'!GQ10)</f>
        <v>-0.72341</v>
      </c>
      <c r="HC10" s="7">
        <f>IF(OR('Z-scores'!GR10&gt;2,'Z-scores'!GR10&lt;-2),"",'Z-scores'!GR10)</f>
        <v>-0.30342000000000002</v>
      </c>
      <c r="HD10" s="7">
        <f>IF(OR('Z-scores'!GS10&gt;2,'Z-scores'!GS10&lt;-2),"",'Z-scores'!GS10)</f>
        <v>-0.39776</v>
      </c>
      <c r="HE10" s="7">
        <f>IF(OR('Z-scores'!GT10&gt;2,'Z-scores'!GT10&lt;-2),"",'Z-scores'!GT10)</f>
        <v>-0.50604000000000005</v>
      </c>
      <c r="HF10" s="7">
        <f>IF(OR('Z-scores'!GU10&gt;2,'Z-scores'!GU10&lt;-2),"",'Z-scores'!GU10)</f>
        <v>-0.58994999999999997</v>
      </c>
      <c r="HG10" s="7">
        <f>IF(OR('Z-scores'!GV10&gt;2,'Z-scores'!GV10&lt;-2),"",'Z-scores'!GV10)</f>
        <v>-0.50702999999999998</v>
      </c>
      <c r="HH10" s="7">
        <f>IF(OR('Z-scores'!GW10&gt;2,'Z-scores'!GW10&lt;-2),"",'Z-scores'!GW10)</f>
        <v>-0.31015999999999999</v>
      </c>
      <c r="HI10" s="7">
        <f>IF(OR('Z-scores'!GX10&gt;2,'Z-scores'!GX10&lt;-2),"",'Z-scores'!GX10)</f>
        <v>-0.44096000000000002</v>
      </c>
      <c r="HJ10" s="7">
        <f>IF(OR('Z-scores'!GY10&gt;2,'Z-scores'!GY10&lt;-2),"",'Z-scores'!GY10)</f>
        <v>0.58164000000000005</v>
      </c>
      <c r="HK10" s="7">
        <f>IF(OR('Z-scores'!GZ10&gt;2,'Z-scores'!GZ10&lt;-2),"",'Z-scores'!GZ10)</f>
        <v>-0.58686000000000005</v>
      </c>
      <c r="HL10" s="7">
        <f>IF(OR('Z-scores'!HA10&gt;2,'Z-scores'!HA10&lt;-2),"",'Z-scores'!HA10)</f>
        <v>-0.40910999999999997</v>
      </c>
      <c r="HM10" s="7">
        <f>IF(OR('Z-scores'!HB10&gt;2,'Z-scores'!HB10&lt;-2),"",'Z-scores'!HB10)</f>
        <v>-0.63519999999999999</v>
      </c>
      <c r="HN10" s="7">
        <f>IF(OR('Z-scores'!HC10&gt;2,'Z-scores'!HC10&lt;-2),"",'Z-scores'!HC10)</f>
        <v>-0.31263000000000002</v>
      </c>
      <c r="HO10" s="7">
        <f>IF(OR('Z-scores'!HD10&gt;2,'Z-scores'!HD10&lt;-2),"",'Z-scores'!HD10)</f>
        <v>-0.48257</v>
      </c>
      <c r="HP10" s="7">
        <f>IF(OR('Z-scores'!HE10&gt;2,'Z-scores'!HE10&lt;-2),"",'Z-scores'!HE10)</f>
        <v>-0.23544999999999999</v>
      </c>
      <c r="HQ10" s="7">
        <f>IF(OR('Z-scores'!HF10&gt;2,'Z-scores'!HF10&lt;-2),"",'Z-scores'!HF10)</f>
        <v>-0.41339999999999999</v>
      </c>
      <c r="HR10" s="7">
        <f>IF(OR('Z-scores'!HG10&gt;2,'Z-scores'!HG10&lt;-2),"",'Z-scores'!HG10)</f>
        <v>-0.49707000000000001</v>
      </c>
      <c r="HS10" s="7">
        <f>IF(OR('Z-scores'!HH10&gt;2,'Z-scores'!HH10&lt;-2),"",'Z-scores'!HH10)</f>
        <v>-0.59572000000000003</v>
      </c>
      <c r="HT10" s="7">
        <f>IF(OR('Z-scores'!HI10&gt;2,'Z-scores'!HI10&lt;-2),"",'Z-scores'!HI10)</f>
        <v>-0.69804999999999995</v>
      </c>
      <c r="HU10" s="7">
        <f>IF(OR('Z-scores'!HJ10&gt;2,'Z-scores'!HJ10&lt;-2),"",'Z-scores'!HJ10)</f>
        <v>-3.3590000000000002E-2</v>
      </c>
      <c r="HV10" s="7">
        <f>IF(OR('Z-scores'!HK10&gt;2,'Z-scores'!HK10&lt;-2),"",'Z-scores'!HK10)</f>
        <v>0.18473999999999999</v>
      </c>
      <c r="HW10" s="7">
        <f>IF(OR('Z-scores'!HL10&gt;2,'Z-scores'!HL10&lt;-2),"",'Z-scores'!HL10)</f>
        <v>-0.20379</v>
      </c>
      <c r="HX10" s="7">
        <f>IF(OR('Z-scores'!HM10&gt;2,'Z-scores'!HM10&lt;-2),"",'Z-scores'!HM10)</f>
        <v>-0.25490000000000002</v>
      </c>
      <c r="HY10" s="7">
        <f>IF(OR('Z-scores'!HN10&gt;2,'Z-scores'!HN10&lt;-2),"",'Z-scores'!HN10)</f>
        <v>-0.25333</v>
      </c>
      <c r="HZ10" s="7">
        <f>IF(OR('Z-scores'!HO10&gt;2,'Z-scores'!HO10&lt;-2),"",'Z-scores'!HO10)</f>
        <v>-0.37652000000000002</v>
      </c>
      <c r="IA10" s="7">
        <f>IF(OR('Z-scores'!HP10&gt;2,'Z-scores'!HP10&lt;-2),"",'Z-scores'!HP10)</f>
        <v>-0.33439000000000002</v>
      </c>
      <c r="IB10" s="7">
        <f>IF(OR('Z-scores'!HQ10&gt;2,'Z-scores'!HQ10&lt;-2),"",'Z-scores'!HQ10)</f>
        <v>-0.36765999999999999</v>
      </c>
      <c r="IC10" s="7">
        <f>IF(OR('Z-scores'!HR10&gt;2,'Z-scores'!HR10&lt;-2),"",'Z-scores'!HR10)</f>
        <v>-0.49728</v>
      </c>
      <c r="ID10" s="7">
        <f>IF(OR('Z-scores'!HS10&gt;2,'Z-scores'!HS10&lt;-2),"",'Z-scores'!HS10)</f>
        <v>-0.37247999999999998</v>
      </c>
      <c r="IE10" s="7">
        <f>IF(OR('Z-scores'!HT10&gt;2,'Z-scores'!HT10&lt;-2),"",'Z-scores'!HT10)</f>
        <v>-0.26798</v>
      </c>
      <c r="IF10" s="7">
        <f>IF(OR('Z-scores'!HU10&gt;2,'Z-scores'!HU10&lt;-2),"",'Z-scores'!HU10)</f>
        <v>-7.1669999999999998E-2</v>
      </c>
      <c r="IG10" s="7">
        <f>IF(OR('Z-scores'!HV10&gt;2,'Z-scores'!HV10&lt;-2),"",'Z-scores'!HV10)</f>
        <v>9.2000000000000003E-4</v>
      </c>
      <c r="IH10" s="7">
        <f>IF(OR('Z-scores'!HW10&gt;2,'Z-scores'!HW10&lt;-2),"",'Z-scores'!HW10)</f>
        <v>0.18287999999999999</v>
      </c>
      <c r="II10" s="7">
        <f>IF(OR('Z-scores'!HX10&gt;2,'Z-scores'!HX10&lt;-2),"",'Z-scores'!HX10)</f>
        <v>-0.17612</v>
      </c>
      <c r="IJ10" s="7">
        <f>IF(OR('Z-scores'!HY10&gt;2,'Z-scores'!HY10&lt;-2),"",'Z-scores'!HY10)</f>
        <v>-0.35214000000000001</v>
      </c>
      <c r="IK10" s="7">
        <f>IF(OR('Z-scores'!HZ10&gt;2,'Z-scores'!HZ10&lt;-2),"",'Z-scores'!HZ10)</f>
        <v>-0.32856000000000002</v>
      </c>
      <c r="IL10" s="7">
        <f>IF(OR('Z-scores'!IA10&gt;2,'Z-scores'!IA10&lt;-2),"",'Z-scores'!IA10)</f>
        <v>7.1040000000000006E-2</v>
      </c>
      <c r="IM10" s="7">
        <f>IF(OR('Z-scores'!IB10&gt;2,'Z-scores'!IB10&lt;-2),"",'Z-scores'!IB10)</f>
        <v>-0.27773999999999999</v>
      </c>
      <c r="IN10" s="7">
        <f>IF(OR('Z-scores'!IC10&gt;2,'Z-scores'!IC10&lt;-2),"",'Z-scores'!IC10)</f>
        <v>2.4969999999999999E-2</v>
      </c>
      <c r="IO10" s="7">
        <f>IF(OR('Z-scores'!ID10&gt;2,'Z-scores'!ID10&lt;-2),"",'Z-scores'!ID10)</f>
        <v>0.54298999999999997</v>
      </c>
      <c r="IP10" s="7">
        <f>IF(OR('Z-scores'!IE10&gt;2,'Z-scores'!IE10&lt;-2),"",'Z-scores'!IE10)</f>
        <v>-0.13550999999999999</v>
      </c>
      <c r="IQ10" s="7">
        <f>IF(OR('Z-scores'!IF10&gt;2,'Z-scores'!IF10&lt;-2),"",'Z-scores'!IF10)</f>
        <v>-0.27045999999999998</v>
      </c>
      <c r="IR10" s="7">
        <f>IF(OR('Z-scores'!IG10&gt;2,'Z-scores'!IG10&lt;-2),"",'Z-scores'!IG10)</f>
        <v>-0.24254000000000001</v>
      </c>
      <c r="IS10" s="7">
        <f>IF(OR('Z-scores'!IH10&gt;2,'Z-scores'!IH10&lt;-2),"",'Z-scores'!IH10)</f>
        <v>-0.39202999999999999</v>
      </c>
      <c r="IT10" s="7">
        <f>IF(OR('Z-scores'!II10&gt;2,'Z-scores'!II10&lt;-2),"",'Z-scores'!II10)</f>
        <v>-0.3599</v>
      </c>
      <c r="IU10" s="7">
        <f>IF(OR('Z-scores'!IJ10&gt;2,'Z-scores'!IJ10&lt;-2),"",'Z-scores'!IJ10)</f>
        <v>-0.40600000000000003</v>
      </c>
      <c r="IV10" s="7">
        <f>IF(OR('Z-scores'!IK10&gt;2,'Z-scores'!IK10&lt;-2),"",'Z-scores'!IK10)</f>
        <v>-0.23810999999999999</v>
      </c>
      <c r="IW10" s="7">
        <f>IF(OR('Z-scores'!IL10&gt;2,'Z-scores'!IL10&lt;-2),"",'Z-scores'!IL10)</f>
        <v>0.38535999999999998</v>
      </c>
      <c r="IX10" s="7">
        <f>IF(OR('Z-scores'!IM10&gt;2,'Z-scores'!IM10&lt;-2),"",'Z-scores'!IM10)</f>
        <v>0.43312</v>
      </c>
      <c r="IY10" s="7">
        <f>IF(OR('Z-scores'!IN10&gt;2,'Z-scores'!IN10&lt;-2),"",'Z-scores'!IN10)</f>
        <v>-0.35737999999999998</v>
      </c>
      <c r="IZ10" s="7">
        <f>IF(OR('Z-scores'!IO10&gt;2,'Z-scores'!IO10&lt;-2),"",'Z-scores'!IO10)</f>
        <v>-0.38052999999999998</v>
      </c>
      <c r="JA10" s="7">
        <f>IF(OR('Z-scores'!IP10&gt;2,'Z-scores'!IP10&lt;-2),"",'Z-scores'!IP10)</f>
        <v>-0.80030000000000001</v>
      </c>
      <c r="JB10" s="7">
        <f>IF(OR('Z-scores'!IQ10&gt;2,'Z-scores'!IQ10&lt;-2),"",'Z-scores'!IQ10)</f>
        <v>-0.49913000000000002</v>
      </c>
      <c r="JC10" s="7">
        <f>IF(OR('Z-scores'!IR10&gt;2,'Z-scores'!IR10&lt;-2),"",'Z-scores'!IR10)</f>
        <v>-0.52485999999999999</v>
      </c>
      <c r="JD10" s="7">
        <f>IF(OR('Z-scores'!IS10&gt;2,'Z-scores'!IS10&lt;-2),"",'Z-scores'!IS10)</f>
        <v>-0.35032999999999997</v>
      </c>
      <c r="JE10" s="7">
        <f>IF(OR('Z-scores'!IT10&gt;2,'Z-scores'!IT10&lt;-2),"",'Z-scores'!IT10)</f>
        <v>-0.39465</v>
      </c>
      <c r="JF10" s="7">
        <f>IF(OR('Z-scores'!IU10&gt;2,'Z-scores'!IU10&lt;-2),"",'Z-scores'!IU10)</f>
        <v>-0.28449999999999998</v>
      </c>
      <c r="JG10" s="7">
        <f>IF(OR('Z-scores'!IV10&gt;2,'Z-scores'!IV10&lt;-2),"",'Z-scores'!IV10)</f>
        <v>-0.25112000000000001</v>
      </c>
      <c r="JH10" s="7">
        <f>IF(OR('Z-scores'!IW10&gt;2,'Z-scores'!IW10&lt;-2),"",'Z-scores'!IW10)</f>
        <v>-0.21257999999999999</v>
      </c>
      <c r="JI10" s="7">
        <f>IF(OR('Z-scores'!IX10&gt;2,'Z-scores'!IX10&lt;-2),"",'Z-scores'!IX10)</f>
        <v>-0.21112</v>
      </c>
      <c r="JJ10" s="7">
        <f>IF(OR('Z-scores'!IY10&gt;2,'Z-scores'!IY10&lt;-2),"",'Z-scores'!IY10)</f>
        <v>-0.19312000000000001</v>
      </c>
      <c r="JK10" s="7">
        <f>IF(OR('Z-scores'!IZ10&gt;2,'Z-scores'!IZ10&lt;-2),"",'Z-scores'!IZ10)</f>
        <v>-0.39916000000000001</v>
      </c>
      <c r="JL10" s="7">
        <f>IF(OR('Z-scores'!JA10&gt;2,'Z-scores'!JA10&lt;-2),"",'Z-scores'!JA10)</f>
        <v>-0.21737000000000001</v>
      </c>
      <c r="JM10" s="7">
        <f>IF(OR('Z-scores'!JB10&gt;2,'Z-scores'!JB10&lt;-2),"",'Z-scores'!JB10)</f>
        <v>-0.46678999999999998</v>
      </c>
      <c r="JN10" s="7">
        <f>IF(OR('Z-scores'!JC10&gt;2,'Z-scores'!JC10&lt;-2),"",'Z-scores'!JC10)</f>
        <v>0.60697999999999996</v>
      </c>
      <c r="JO10" s="7">
        <f>IF(OR('Z-scores'!JD10&gt;2,'Z-scores'!JD10&lt;-2),"",'Z-scores'!JD10)</f>
        <v>-0.21970000000000001</v>
      </c>
      <c r="JP10" s="7">
        <f>IF(OR('Z-scores'!JE10&gt;2,'Z-scores'!JE10&lt;-2),"",'Z-scores'!JE10)</f>
        <v>0.20680000000000001</v>
      </c>
      <c r="JQ10" s="7">
        <f>IF(OR('Z-scores'!JF10&gt;2,'Z-scores'!JF10&lt;-2),"",'Z-scores'!JF10)</f>
        <v>-6.4430000000000001E-2</v>
      </c>
      <c r="JR10" s="7">
        <f>IF(OR('Z-scores'!JG10&gt;2,'Z-scores'!JG10&lt;-2),"",'Z-scores'!JG10)</f>
        <v>-0.60502999999999996</v>
      </c>
      <c r="JS10" s="7">
        <f>IF(OR('Z-scores'!JH10&gt;2,'Z-scores'!JH10&lt;-2),"",'Z-scores'!JH10)</f>
        <v>-0.11994</v>
      </c>
      <c r="JT10" s="7">
        <f>IF(OR('Z-scores'!JI10&gt;2,'Z-scores'!JI10&lt;-2),"",'Z-scores'!JI10)</f>
        <v>-0.57430000000000003</v>
      </c>
      <c r="JU10" s="7">
        <f>IF(OR('Z-scores'!JJ10&gt;2,'Z-scores'!JJ10&lt;-2),"",'Z-scores'!JJ10)</f>
        <v>-0.61712</v>
      </c>
      <c r="JV10" s="7">
        <f>IF(OR('Z-scores'!JK10&gt;2,'Z-scores'!JK10&lt;-2),"",'Z-scores'!JK10)</f>
        <v>1.0891900000000001</v>
      </c>
      <c r="JW10" s="7">
        <f>IF(OR('Z-scores'!JL10&gt;2,'Z-scores'!JL10&lt;-2),"",'Z-scores'!JL10)</f>
        <v>-0.13289000000000001</v>
      </c>
      <c r="JX10" s="7">
        <f>IF(OR('Z-scores'!JM10&gt;2,'Z-scores'!JM10&lt;-2),"",'Z-scores'!JM10)</f>
        <v>-0.29471999999999998</v>
      </c>
      <c r="JY10" s="7">
        <f>IF(OR('Z-scores'!JN10&gt;2,'Z-scores'!JN10&lt;-2),"",'Z-scores'!JN10)</f>
        <v>-4.6530000000000002E-2</v>
      </c>
      <c r="JZ10" s="7">
        <f>IF(OR('Z-scores'!JO10&gt;2,'Z-scores'!JO10&lt;-2),"",'Z-scores'!JO10)</f>
        <v>0.34567999999999999</v>
      </c>
      <c r="KA10" s="7">
        <f>IF(OR('Z-scores'!JP10&gt;2,'Z-scores'!JP10&lt;-2),"",'Z-scores'!JP10)</f>
        <v>0.17537</v>
      </c>
      <c r="KB10" s="7">
        <f>IF(OR('Z-scores'!JQ10&gt;2,'Z-scores'!JQ10&lt;-2),"",'Z-scores'!JQ10)</f>
        <v>-0.16622999999999999</v>
      </c>
      <c r="KC10" s="7">
        <f>IF(OR('Z-scores'!JR10&gt;2,'Z-scores'!JR10&lt;-2),"",'Z-scores'!JR10)</f>
        <v>0.27976000000000001</v>
      </c>
      <c r="KD10" s="7">
        <f>IF(OR('Z-scores'!JS10&gt;2,'Z-scores'!JS10&lt;-2),"",'Z-scores'!JS10)</f>
        <v>0.4481</v>
      </c>
      <c r="KE10" s="7">
        <f>IF(OR('Z-scores'!JT10&gt;2,'Z-scores'!JT10&lt;-2),"",'Z-scores'!JT10)</f>
        <v>-1.515E-2</v>
      </c>
      <c r="KF10" s="7">
        <f>IF(OR('Z-scores'!JU10&gt;2,'Z-scores'!JU10&lt;-2),"",'Z-scores'!JU10)</f>
        <v>1.4442200000000001</v>
      </c>
      <c r="KG10" s="7">
        <f>IF(OR('Z-scores'!JV10&gt;2,'Z-scores'!JV10&lt;-2),"",'Z-scores'!JV10)</f>
        <v>-0.50687000000000004</v>
      </c>
      <c r="KH10" s="7">
        <f>IF(OR('Z-scores'!JW10&gt;2,'Z-scores'!JW10&lt;-2),"",'Z-scores'!JW10)</f>
        <v>-0.42151</v>
      </c>
      <c r="KI10" s="7">
        <f>IF(OR('Z-scores'!JX10&gt;2,'Z-scores'!JX10&lt;-2),"",'Z-scores'!JX10)</f>
        <v>-0.18798000000000001</v>
      </c>
      <c r="KJ10" s="7">
        <f>IF(OR('Z-scores'!JY10&gt;2,'Z-scores'!JY10&lt;-2),"",'Z-scores'!JY10)</f>
        <v>-0.33046999999999999</v>
      </c>
      <c r="KK10" s="7">
        <f>IF(OR('Z-scores'!JZ10&gt;2,'Z-scores'!JZ10&lt;-2),"",'Z-scores'!JZ10)</f>
        <v>0.48838999999999999</v>
      </c>
      <c r="KL10" s="7">
        <f>IF(OR('Z-scores'!KA10&gt;2,'Z-scores'!KA10&lt;-2),"",'Z-scores'!KA10)</f>
        <v>0.24698000000000001</v>
      </c>
      <c r="KM10" s="7">
        <f>IF(OR('Z-scores'!KB10&gt;2,'Z-scores'!KB10&lt;-2),"",'Z-scores'!KB10)</f>
        <v>5.008E-2</v>
      </c>
      <c r="KN10" s="7">
        <f>IF(OR('Z-scores'!KC10&gt;2,'Z-scores'!KC10&lt;-2),"",'Z-scores'!KC10)</f>
        <v>-0.43730000000000002</v>
      </c>
      <c r="KO10" s="7">
        <f>IF(OR('Z-scores'!KD10&gt;2,'Z-scores'!KD10&lt;-2),"",'Z-scores'!KD10)</f>
        <v>-0.14798</v>
      </c>
      <c r="KP10" s="7">
        <f>IF(OR('Z-scores'!KE10&gt;2,'Z-scores'!KE10&lt;-2),"",'Z-scores'!KE10)</f>
        <v>-0.35687999999999998</v>
      </c>
      <c r="KQ10" s="7">
        <f>IF(OR('Z-scores'!KF10&gt;2,'Z-scores'!KF10&lt;-2),"",'Z-scores'!KF10)</f>
        <v>0.48949999999999999</v>
      </c>
      <c r="KR10" s="7">
        <f>IF(OR('Z-scores'!KG10&gt;2,'Z-scores'!KG10&lt;-2),"",'Z-scores'!KG10)</f>
        <v>-0.32258999999999999</v>
      </c>
      <c r="KS10" s="7">
        <f>IF(OR('Z-scores'!KH10&gt;2,'Z-scores'!KH10&lt;-2),"",'Z-scores'!KH10)</f>
        <v>-0.24254000000000001</v>
      </c>
      <c r="KT10" s="7">
        <f>IF(OR('Z-scores'!KI10&gt;2,'Z-scores'!KI10&lt;-2),"",'Z-scores'!KI10)</f>
        <v>-0.28094999999999998</v>
      </c>
      <c r="KU10" s="7">
        <f>IF(OR('Z-scores'!KJ10&gt;2,'Z-scores'!KJ10&lt;-2),"",'Z-scores'!KJ10)</f>
        <v>-0.29591000000000001</v>
      </c>
      <c r="KV10" s="7">
        <f>IF(OR('Z-scores'!KK10&gt;2,'Z-scores'!KK10&lt;-2),"",'Z-scores'!KK10)</f>
        <v>-0.51571</v>
      </c>
      <c r="KW10" s="7">
        <f>IF(OR('Z-scores'!KL10&gt;2,'Z-scores'!KL10&lt;-2),"",'Z-scores'!KL10)</f>
        <v>-0.49975000000000003</v>
      </c>
      <c r="KX10" s="7">
        <f>IF(OR('Z-scores'!KM10&gt;2,'Z-scores'!KM10&lt;-2),"",'Z-scores'!KM10)</f>
        <v>-0.35304999999999997</v>
      </c>
      <c r="KY10" s="7">
        <f>IF(OR('Z-scores'!KN10&gt;2,'Z-scores'!KN10&lt;-2),"",'Z-scores'!KN10)</f>
        <v>-1.6129999999999999E-2</v>
      </c>
      <c r="KZ10" s="7">
        <f>IF(OR('Z-scores'!KO10&gt;2,'Z-scores'!KO10&lt;-2),"",'Z-scores'!KO10)</f>
        <v>-0.39354</v>
      </c>
      <c r="LA10" s="7">
        <f>IF(OR('Z-scores'!KP10&gt;2,'Z-scores'!KP10&lt;-2),"",'Z-scores'!KP10)</f>
        <v>-0.4194</v>
      </c>
      <c r="LB10" s="7">
        <f>IF(OR('Z-scores'!KQ10&gt;2,'Z-scores'!KQ10&lt;-2),"",'Z-scores'!KQ10)</f>
        <v>-0.43403999999999998</v>
      </c>
      <c r="LC10" s="7">
        <f>IF(OR('Z-scores'!KR10&gt;2,'Z-scores'!KR10&lt;-2),"",'Z-scores'!KR10)</f>
        <v>0.10757</v>
      </c>
      <c r="LD10" s="7">
        <f>IF(OR('Z-scores'!KS10&gt;2,'Z-scores'!KS10&lt;-2),"",'Z-scores'!KS10)</f>
        <v>-0.24460999999999999</v>
      </c>
      <c r="LE10" s="7">
        <f>IF(OR('Z-scores'!KT10&gt;2,'Z-scores'!KT10&lt;-2),"",'Z-scores'!KT10)</f>
        <v>-0.42192000000000002</v>
      </c>
      <c r="LF10" s="7">
        <f>IF(OR('Z-scores'!KU10&gt;2,'Z-scores'!KU10&lt;-2),"",'Z-scores'!KU10)</f>
        <v>-0.61473999999999995</v>
      </c>
      <c r="LG10" s="7">
        <f>IF(OR('Z-scores'!KV10&gt;2,'Z-scores'!KV10&lt;-2),"",'Z-scores'!KV10)</f>
        <v>-0.25191000000000002</v>
      </c>
      <c r="LH10" s="7">
        <f>IF(OR('Z-scores'!KW10&gt;2,'Z-scores'!KW10&lt;-2),"",'Z-scores'!KW10)</f>
        <v>-0.32357999999999998</v>
      </c>
      <c r="LI10" s="7">
        <f>IF(OR('Z-scores'!KX10&gt;2,'Z-scores'!KX10&lt;-2),"",'Z-scores'!KX10)</f>
        <v>-0.35360000000000003</v>
      </c>
      <c r="LJ10" s="7">
        <f>IF(OR('Z-scores'!KY10&gt;2,'Z-scores'!KY10&lt;-2),"",'Z-scores'!KY10)</f>
        <v>-0.11053</v>
      </c>
      <c r="LK10" s="7">
        <f>IF(OR('Z-scores'!KZ10&gt;2,'Z-scores'!KZ10&lt;-2),"",'Z-scores'!KZ10)</f>
        <v>-0.17121</v>
      </c>
      <c r="LL10" s="7">
        <f>IF(OR('Z-scores'!LA10&gt;2,'Z-scores'!LA10&lt;-2),"",'Z-scores'!LA10)</f>
        <v>-0.23916999999999999</v>
      </c>
      <c r="LM10" s="7">
        <f>IF(OR('Z-scores'!LB10&gt;2,'Z-scores'!LB10&lt;-2),"",'Z-scores'!LB10)</f>
        <v>-0.25918999999999998</v>
      </c>
      <c r="LN10" s="7">
        <f>IF(OR('Z-scores'!LC10&gt;2,'Z-scores'!LC10&lt;-2),"",'Z-scores'!LC10)</f>
        <v>-0.23608999999999999</v>
      </c>
      <c r="LO10" s="7">
        <f>IF(OR('Z-scores'!LD10&gt;2,'Z-scores'!LD10&lt;-2),"",'Z-scores'!LD10)</f>
        <v>-0.31537999999999999</v>
      </c>
      <c r="LP10" s="7">
        <f>IF(OR('Z-scores'!LE10&gt;2,'Z-scores'!LE10&lt;-2),"",'Z-scores'!LE10)</f>
        <v>-0.34799999999999998</v>
      </c>
      <c r="LQ10" s="7">
        <f>IF(OR('Z-scores'!LF10&gt;2,'Z-scores'!LF10&lt;-2),"",'Z-scores'!LF10)</f>
        <v>-0.36623</v>
      </c>
      <c r="LR10" s="7">
        <f>IF(OR('Z-scores'!LG10&gt;2,'Z-scores'!LG10&lt;-2),"",'Z-scores'!LG10)</f>
        <v>4.7870000000000003E-2</v>
      </c>
      <c r="LS10" s="7">
        <f>IF(OR('Z-scores'!LH10&gt;2,'Z-scores'!LH10&lt;-2),"",'Z-scores'!LH10)</f>
        <v>-0.56242999999999999</v>
      </c>
      <c r="LT10" s="7">
        <f>IF(OR('Z-scores'!LI10&gt;2,'Z-scores'!LI10&lt;-2),"",'Z-scores'!LI10)</f>
        <v>-0.49353999999999998</v>
      </c>
      <c r="LU10" s="7">
        <f>IF(OR('Z-scores'!LJ10&gt;2,'Z-scores'!LJ10&lt;-2),"",'Z-scores'!LJ10)</f>
        <v>-0.50992999999999999</v>
      </c>
      <c r="LV10" s="7">
        <f>IF(OR('Z-scores'!LK10&gt;2,'Z-scores'!LK10&lt;-2),"",'Z-scores'!LK10)</f>
        <v>-0.57628999999999997</v>
      </c>
      <c r="LW10" s="7">
        <f>IF(OR('Z-scores'!LL10&gt;2,'Z-scores'!LL10&lt;-2),"",'Z-scores'!LL10)</f>
        <v>-0.59731999999999996</v>
      </c>
      <c r="LX10" s="7">
        <f>IF(OR('Z-scores'!LM10&gt;2,'Z-scores'!LM10&lt;-2),"",'Z-scores'!LM10)</f>
        <v>-0.13544999999999999</v>
      </c>
      <c r="LY10" s="7">
        <f>IF(OR('Z-scores'!LN10&gt;2,'Z-scores'!LN10&lt;-2),"",'Z-scores'!LN10)</f>
        <v>0.28737000000000001</v>
      </c>
      <c r="LZ10" s="7">
        <f>IF(OR('Z-scores'!LO10&gt;2,'Z-scores'!LO10&lt;-2),"",'Z-scores'!LO10)</f>
        <v>0.28676000000000001</v>
      </c>
      <c r="MA10" s="7">
        <f>IF(OR('Z-scores'!LP10&gt;2,'Z-scores'!LP10&lt;-2),"",'Z-scores'!LP10)</f>
        <v>-2.5749999999999999E-2</v>
      </c>
      <c r="MB10" s="7">
        <f>IF(OR('Z-scores'!LQ10&gt;2,'Z-scores'!LQ10&lt;-2),"",'Z-scores'!LQ10)</f>
        <v>-0.27309</v>
      </c>
      <c r="MC10" s="7">
        <f>IF(OR('Z-scores'!LR10&gt;2,'Z-scores'!LR10&lt;-2),"",'Z-scores'!LR10)</f>
        <v>-0.20777999999999999</v>
      </c>
      <c r="MD10" s="7">
        <f>IF(OR('Z-scores'!LS10&gt;2,'Z-scores'!LS10&lt;-2),"",'Z-scores'!LS10)</f>
        <v>1.17933</v>
      </c>
      <c r="ME10" s="7">
        <f>IF(OR('Z-scores'!LT10&gt;2,'Z-scores'!LT10&lt;-2),"",'Z-scores'!LT10)</f>
        <v>0.16638</v>
      </c>
      <c r="MF10" s="7">
        <f>IF(OR('Z-scores'!LU10&gt;2,'Z-scores'!LU10&lt;-2),"",'Z-scores'!LU10)</f>
        <v>-3.304E-2</v>
      </c>
      <c r="MG10" s="7">
        <f>IF(OR('Z-scores'!LV10&gt;2,'Z-scores'!LV10&lt;-2),"",'Z-scores'!LV10)</f>
        <v>-0.24648</v>
      </c>
      <c r="MH10" s="7">
        <f>IF(OR('Z-scores'!LW10&gt;2,'Z-scores'!LW10&lt;-2),"",'Z-scores'!LW10)</f>
        <v>0.37315999999999999</v>
      </c>
      <c r="MI10" s="7">
        <f>IF(OR('Z-scores'!LX10&gt;2,'Z-scores'!LX10&lt;-2),"",'Z-scores'!LX10)</f>
        <v>-0.24254000000000001</v>
      </c>
      <c r="MJ10" s="7">
        <f>IF(OR('Z-scores'!LY10&gt;2,'Z-scores'!LY10&lt;-2),"",'Z-scores'!LY10)</f>
        <v>0.51336000000000004</v>
      </c>
      <c r="MK10" s="7">
        <f>IF(OR('Z-scores'!LZ10&gt;2,'Z-scores'!LZ10&lt;-2),"",'Z-scores'!LZ10)</f>
        <v>-0.12756999999999999</v>
      </c>
      <c r="ML10" s="7">
        <f>IF(OR('Z-scores'!MA10&gt;2,'Z-scores'!MA10&lt;-2),"",'Z-scores'!MA10)</f>
        <v>-0.32968999999999998</v>
      </c>
      <c r="MM10" s="7">
        <f>IF(OR('Z-scores'!MB10&gt;2,'Z-scores'!MB10&lt;-2),"",'Z-scores'!MB10)</f>
        <v>-0.24254000000000001</v>
      </c>
      <c r="MN10" s="7">
        <f>IF(OR('Z-scores'!MC10&gt;2,'Z-scores'!MC10&lt;-2),"",'Z-scores'!MC10)</f>
        <v>-2.5950000000000001E-2</v>
      </c>
      <c r="MO10" s="7">
        <f>IF(OR('Z-scores'!MD10&gt;2,'Z-scores'!MD10&lt;-2),"",'Z-scores'!MD10)</f>
        <v>-0.16311999999999999</v>
      </c>
      <c r="MP10" s="7">
        <f>IF(OR('Z-scores'!ME10&gt;2,'Z-scores'!ME10&lt;-2),"",'Z-scores'!ME10)</f>
        <v>-0.25263000000000002</v>
      </c>
      <c r="MQ10" s="7">
        <f>IF(OR('Z-scores'!MF10&gt;2,'Z-scores'!MF10&lt;-2),"",'Z-scores'!MF10)</f>
        <v>0.97975999999999996</v>
      </c>
      <c r="MR10" s="7">
        <f>IF(OR('Z-scores'!MG10&gt;2,'Z-scores'!MG10&lt;-2),"",'Z-scores'!MG10)</f>
        <v>0.19925999999999999</v>
      </c>
      <c r="MS10" s="7">
        <f>IF(OR('Z-scores'!MH10&gt;2,'Z-scores'!MH10&lt;-2),"",'Z-scores'!MH10)</f>
        <v>-6.1960000000000001E-2</v>
      </c>
      <c r="MT10" s="7">
        <f>IF(OR('Z-scores'!MI10&gt;2,'Z-scores'!MI10&lt;-2),"",'Z-scores'!MI10)</f>
        <v>0.72016999999999998</v>
      </c>
      <c r="MU10" s="7">
        <f>IF(OR('Z-scores'!MJ10&gt;2,'Z-scores'!MJ10&lt;-2),"",'Z-scores'!MJ10)</f>
        <v>-2.2200000000000002E-3</v>
      </c>
      <c r="MV10" s="7">
        <f>IF(OR('Z-scores'!MK10&gt;2,'Z-scores'!MK10&lt;-2),"",'Z-scores'!MK10)</f>
        <v>-0.24254000000000001</v>
      </c>
      <c r="MW10" s="7">
        <f>IF(OR('Z-scores'!ML10&gt;2,'Z-scores'!ML10&lt;-2),"",'Z-scores'!ML10)</f>
        <v>-0.19414999999999999</v>
      </c>
      <c r="MX10" s="7">
        <f>IF(OR('Z-scores'!MM10&gt;2,'Z-scores'!MM10&lt;-2),"",'Z-scores'!MM10)</f>
        <v>2.8459999999999999E-2</v>
      </c>
      <c r="MY10" s="7">
        <f>IF(OR('Z-scores'!MN10&gt;2,'Z-scores'!MN10&lt;-2),"",'Z-scores'!MN10)</f>
        <v>0.2266</v>
      </c>
      <c r="MZ10" s="7">
        <f>IF(OR('Z-scores'!MO10&gt;2,'Z-scores'!MO10&lt;-2),"",'Z-scores'!MO10)</f>
        <v>-0.16854</v>
      </c>
      <c r="NA10" s="7">
        <f>IF(OR('Z-scores'!MP10&gt;2,'Z-scores'!MP10&lt;-2),"",'Z-scores'!MP10)</f>
        <v>-7.9630000000000006E-2</v>
      </c>
      <c r="NB10" s="7">
        <f>IF(OR('Z-scores'!MQ10&gt;2,'Z-scores'!MQ10&lt;-2),"",'Z-scores'!MQ10)</f>
        <v>1.4499999999999999E-3</v>
      </c>
      <c r="NC10" s="7">
        <f>IF(OR('Z-scores'!MR10&gt;2,'Z-scores'!MR10&lt;-2),"",'Z-scores'!MR10)</f>
        <v>5.6180000000000001E-2</v>
      </c>
      <c r="ND10" s="7">
        <f>IF(OR('Z-scores'!MS10&gt;2,'Z-scores'!MS10&lt;-2),"",'Z-scores'!MS10)</f>
        <v>-0.15235000000000001</v>
      </c>
      <c r="NE10" s="7">
        <f>IF(OR('Z-scores'!MT10&gt;2,'Z-scores'!MT10&lt;-2),"",'Z-scores'!MT10)</f>
        <v>0.23472000000000001</v>
      </c>
      <c r="NF10" s="7">
        <f>IF(OR('Z-scores'!MU10&gt;2,'Z-scores'!MU10&lt;-2),"",'Z-scores'!MU10)</f>
        <v>0.37755</v>
      </c>
      <c r="NG10" s="7">
        <f>IF(OR('Z-scores'!MV10&gt;2,'Z-scores'!MV10&lt;-2),"",'Z-scores'!MV10)</f>
        <v>-0.38141000000000003</v>
      </c>
      <c r="NH10" s="7">
        <f>IF(OR('Z-scores'!MW10&gt;2,'Z-scores'!MW10&lt;-2),"",'Z-scores'!MW10)</f>
        <v>8.1839999999999996E-2</v>
      </c>
      <c r="NI10" s="7">
        <f>IF(OR('Z-scores'!MX10&gt;2,'Z-scores'!MX10&lt;-2),"",'Z-scores'!MX10)</f>
        <v>0.14221</v>
      </c>
      <c r="NJ10" s="7">
        <f>IF(OR('Z-scores'!MY10&gt;2,'Z-scores'!MY10&lt;-2),"",'Z-scores'!MY10)</f>
        <v>-0.30986000000000002</v>
      </c>
      <c r="NK10" s="7">
        <f>IF(OR('Z-scores'!MZ10&gt;2,'Z-scores'!MZ10&lt;-2),"",'Z-scores'!MZ10)</f>
        <v>-0.36720999999999998</v>
      </c>
      <c r="NL10" s="7">
        <f>IF(OR('Z-scores'!NA10&gt;2,'Z-scores'!NA10&lt;-2),"",'Z-scores'!NA10)</f>
        <v>-0.35815000000000002</v>
      </c>
      <c r="NM10" s="7">
        <f>IF(OR('Z-scores'!NB10&gt;2,'Z-scores'!NB10&lt;-2),"",'Z-scores'!NB10)</f>
        <v>0.14152999999999999</v>
      </c>
      <c r="NN10" s="7">
        <f>IF(OR('Z-scores'!NC10&gt;2,'Z-scores'!NC10&lt;-2),"",'Z-scores'!NC10)</f>
        <v>0.62529000000000001</v>
      </c>
      <c r="NO10" s="7">
        <f>IF(OR('Z-scores'!ND10&gt;2,'Z-scores'!ND10&lt;-2),"",'Z-scores'!ND10)</f>
        <v>-0.16556999999999999</v>
      </c>
      <c r="NP10" s="7">
        <f>IF(OR('Z-scores'!NE10&gt;2,'Z-scores'!NE10&lt;-2),"",'Z-scores'!NE10)</f>
        <v>0.90156999999999998</v>
      </c>
      <c r="NQ10" s="7">
        <f>IF(OR('Z-scores'!NF10&gt;2,'Z-scores'!NF10&lt;-2),"",'Z-scores'!NF10)</f>
        <v>-7.2190000000000004E-2</v>
      </c>
      <c r="NR10" s="7">
        <f>IF(OR('Z-scores'!NG10&gt;2,'Z-scores'!NG10&lt;-2),"",'Z-scores'!NG10)</f>
        <v>-0.22902</v>
      </c>
      <c r="NS10" s="7">
        <f>IF(OR('Z-scores'!NH10&gt;2,'Z-scores'!NH10&lt;-2),"",'Z-scores'!NH10)</f>
        <v>-0.40265000000000001</v>
      </c>
      <c r="NT10" s="7">
        <f>IF(OR('Z-scores'!NI10&gt;2,'Z-scores'!NI10&lt;-2),"",'Z-scores'!NI10)</f>
        <v>-0.21043000000000001</v>
      </c>
      <c r="NU10" s="7">
        <f>IF(OR('Z-scores'!NJ10&gt;2,'Z-scores'!NJ10&lt;-2),"",'Z-scores'!NJ10)</f>
        <v>-0.15581999999999999</v>
      </c>
      <c r="NV10" s="7">
        <f>IF(OR('Z-scores'!NK10&gt;2,'Z-scores'!NK10&lt;-2),"",'Z-scores'!NK10)</f>
        <v>0.95401999999999998</v>
      </c>
      <c r="NW10" s="7">
        <f>IF(OR('Z-scores'!NL10&gt;2,'Z-scores'!NL10&lt;-2),"",'Z-scores'!NL10)</f>
        <v>0.34253</v>
      </c>
      <c r="NX10" s="7">
        <f>IF(OR('Z-scores'!NM10&gt;2,'Z-scores'!NM10&lt;-2),"",'Z-scores'!NM10)</f>
        <v>0.47925000000000001</v>
      </c>
      <c r="NY10" s="7">
        <f>IF(OR('Z-scores'!NN10&gt;2,'Z-scores'!NN10&lt;-2),"",'Z-scores'!NN10)</f>
        <v>0.18731999999999999</v>
      </c>
      <c r="NZ10" s="7">
        <f>IF(OR('Z-scores'!NO10&gt;2,'Z-scores'!NO10&lt;-2),"",'Z-scores'!NO10)</f>
        <v>0.27656999999999998</v>
      </c>
      <c r="OA10" s="7">
        <f>IF(OR('Z-scores'!NP10&gt;2,'Z-scores'!NP10&lt;-2),"",'Z-scores'!NP10)</f>
        <v>0.88905999999999996</v>
      </c>
      <c r="OB10" s="7">
        <f>IF(OR('Z-scores'!NQ10&gt;2,'Z-scores'!NQ10&lt;-2),"",'Z-scores'!NQ10)</f>
        <v>0.51243000000000005</v>
      </c>
      <c r="OC10" s="7">
        <f>IF(OR('Z-scores'!NR10&gt;2,'Z-scores'!NR10&lt;-2),"",'Z-scores'!NR10)</f>
        <v>0.82191000000000003</v>
      </c>
      <c r="OD10" s="7">
        <f>IF(OR('Z-scores'!NS10&gt;2,'Z-scores'!NS10&lt;-2),"",'Z-scores'!NS10)</f>
        <v>1.5597300000000001</v>
      </c>
      <c r="OE10" s="7">
        <f>IF(OR('Z-scores'!NT10&gt;2,'Z-scores'!NT10&lt;-2),"",'Z-scores'!NT10)</f>
        <v>1.8343400000000001</v>
      </c>
      <c r="OF10" s="7">
        <f>IF(OR('Z-scores'!NU10&gt;2,'Z-scores'!NU10&lt;-2),"",'Z-scores'!NU10)</f>
        <v>5.6030000000000003E-2</v>
      </c>
      <c r="OG10" s="7">
        <f>IF(OR('Z-scores'!NV10&gt;2,'Z-scores'!NV10&lt;-2),"",'Z-scores'!NV10)</f>
        <v>-0.43479000000000001</v>
      </c>
      <c r="OH10" s="7">
        <f>IF(OR('Z-scores'!NW10&gt;2,'Z-scores'!NW10&lt;-2),"",'Z-scores'!NW10)</f>
        <v>1.97973</v>
      </c>
      <c r="OI10" s="7">
        <f>IF(OR('Z-scores'!NX10&gt;2,'Z-scores'!NX10&lt;-2),"",'Z-scores'!NX10)</f>
        <v>-7.3550000000000004E-2</v>
      </c>
      <c r="OJ10" s="7">
        <f>IF(OR('Z-scores'!NY10&gt;2,'Z-scores'!NY10&lt;-2),"",'Z-scores'!NY10)</f>
        <v>0.34810999999999998</v>
      </c>
      <c r="OK10" s="7">
        <f>IF(OR('Z-scores'!NZ10&gt;2,'Z-scores'!NZ10&lt;-2),"",'Z-scores'!NZ10)</f>
        <v>0.96743000000000001</v>
      </c>
      <c r="OL10" s="7">
        <f>IF(OR('Z-scores'!OA10&gt;2,'Z-scores'!OA10&lt;-2),"",'Z-scores'!OA10)</f>
        <v>2.376E-2</v>
      </c>
      <c r="OM10" s="7">
        <f>IF(OR('Z-scores'!OB10&gt;2,'Z-scores'!OB10&lt;-2),"",'Z-scores'!OB10)</f>
        <v>0.41599000000000003</v>
      </c>
      <c r="ON10" s="7">
        <f>IF(OR('Z-scores'!OC10&gt;2,'Z-scores'!OC10&lt;-2),"",'Z-scores'!OC10)</f>
        <v>-0.30631999999999998</v>
      </c>
      <c r="OO10" s="7">
        <f>IF(OR('Z-scores'!OD10&gt;2,'Z-scores'!OD10&lt;-2),"",'Z-scores'!OD10)</f>
        <v>0.11788</v>
      </c>
      <c r="OP10" s="7">
        <f>IF(OR('Z-scores'!OE10&gt;2,'Z-scores'!OE10&lt;-2),"",'Z-scores'!OE10)</f>
        <v>-0.23355000000000001</v>
      </c>
      <c r="OQ10" s="7">
        <f>IF(OR('Z-scores'!OF10&gt;2,'Z-scores'!OF10&lt;-2),"",'Z-scores'!OF10)</f>
        <v>0.79261999999999999</v>
      </c>
      <c r="OR10" s="7">
        <f>IF(OR('Z-scores'!OG10&gt;2,'Z-scores'!OG10&lt;-2),"",'Z-scores'!OG10)</f>
        <v>-0.23238</v>
      </c>
      <c r="OS10" s="7">
        <f>IF(OR('Z-scores'!OH10&gt;2,'Z-scores'!OH10&lt;-2),"",'Z-scores'!OH10)</f>
        <v>-0.45341999999999999</v>
      </c>
      <c r="OT10" s="7">
        <f>IF(OR('Z-scores'!OI10&gt;2,'Z-scores'!OI10&lt;-2),"",'Z-scores'!OI10)</f>
        <v>-0.15282000000000001</v>
      </c>
      <c r="OU10" s="7">
        <f>IF(OR('Z-scores'!OJ10&gt;2,'Z-scores'!OJ10&lt;-2),"",'Z-scores'!OJ10)</f>
        <v>4.0689999999999997E-2</v>
      </c>
      <c r="OV10" s="7">
        <f>IF(OR('Z-scores'!OK10&gt;2,'Z-scores'!OK10&lt;-2),"",'Z-scores'!OK10)</f>
        <v>-0.39140000000000003</v>
      </c>
      <c r="OW10" s="7">
        <f>IF(OR('Z-scores'!OL10&gt;2,'Z-scores'!OL10&lt;-2),"",'Z-scores'!OL10)</f>
        <v>0.19836000000000001</v>
      </c>
      <c r="OX10" s="7">
        <f>IF(OR('Z-scores'!OM10&gt;2,'Z-scores'!OM10&lt;-2),"",'Z-scores'!OM10)</f>
        <v>-0.17269999999999999</v>
      </c>
      <c r="OY10" s="7" t="str">
        <f>IF(OR('Z-scores'!ON10&gt;2,'Z-scores'!ON10&lt;-2),"",'Z-scores'!ON10)</f>
        <v/>
      </c>
      <c r="OZ10" s="7" t="str">
        <f>IF(OR('Z-scores'!OO10&gt;2,'Z-scores'!OO10&lt;-2),"",'Z-scores'!OO10)</f>
        <v/>
      </c>
      <c r="PA10" s="7">
        <f>IF(OR('Z-scores'!OP10&gt;2,'Z-scores'!OP10&lt;-2),"",'Z-scores'!OP10)</f>
        <v>-0.24254000000000001</v>
      </c>
      <c r="PB10" s="7">
        <f>IF(OR('Z-scores'!OQ10&gt;2,'Z-scores'!OQ10&lt;-2),"",'Z-scores'!OQ10)</f>
        <v>-0.37065999999999999</v>
      </c>
      <c r="PC10" s="7">
        <f>IF(OR('Z-scores'!OR10&gt;2,'Z-scores'!OR10&lt;-2),"",'Z-scores'!OR10)</f>
        <v>-0.51551999999999998</v>
      </c>
      <c r="PD10" s="7">
        <f>IF(OR('Z-scores'!OS10&gt;2,'Z-scores'!OS10&lt;-2),"",'Z-scores'!OS10)</f>
        <v>-0.60368999999999995</v>
      </c>
      <c r="PE10" s="7">
        <f>IF(OR('Z-scores'!OT10&gt;2,'Z-scores'!OT10&lt;-2),"",'Z-scores'!OT10)</f>
        <v>-0.19500999999999999</v>
      </c>
      <c r="PF10" s="7">
        <f>IF(OR('Z-scores'!OU10&gt;2,'Z-scores'!OU10&lt;-2),"",'Z-scores'!OU10)</f>
        <v>-0.43347999999999998</v>
      </c>
      <c r="PG10" s="7">
        <f>IF(OR('Z-scores'!OV10&gt;2,'Z-scores'!OV10&lt;-2),"",'Z-scores'!OV10)</f>
        <v>-0.44485999999999998</v>
      </c>
      <c r="PH10" s="7">
        <f>IF(OR('Z-scores'!OW10&gt;2,'Z-scores'!OW10&lt;-2),"",'Z-scores'!OW10)</f>
        <v>-0.40928999999999999</v>
      </c>
      <c r="PI10" s="7">
        <f>IF(OR('Z-scores'!OX10&gt;2,'Z-scores'!OX10&lt;-2),"",'Z-scores'!OX10)</f>
        <v>-0.55115000000000003</v>
      </c>
      <c r="PJ10" s="7">
        <f>IF(OR('Z-scores'!OY10&gt;2,'Z-scores'!OY10&lt;-2),"",'Z-scores'!OY10)</f>
        <v>-0.14998</v>
      </c>
      <c r="PK10" s="7">
        <f>IF(OR('Z-scores'!OZ10&gt;2,'Z-scores'!OZ10&lt;-2),"",'Z-scores'!OZ10)</f>
        <v>-2.5839999999999998E-2</v>
      </c>
      <c r="PL10" s="7">
        <f>IF(OR('Z-scores'!PA10&gt;2,'Z-scores'!PA10&lt;-2),"",'Z-scores'!PA10)</f>
        <v>-0.55450999999999995</v>
      </c>
      <c r="PM10" s="7">
        <f>IF(OR('Z-scores'!PB10&gt;2,'Z-scores'!PB10&lt;-2),"",'Z-scores'!PB10)</f>
        <v>-0.56935000000000002</v>
      </c>
      <c r="PN10" s="7">
        <f>IF(OR('Z-scores'!PC10&gt;2,'Z-scores'!PC10&lt;-2),"",'Z-scores'!PC10)</f>
        <v>-0.28521000000000002</v>
      </c>
      <c r="PO10" s="7">
        <f>IF(OR('Z-scores'!PD10&gt;2,'Z-scores'!PD10&lt;-2),"",'Z-scores'!PD10)</f>
        <v>5.4510000000000003E-2</v>
      </c>
      <c r="PP10" s="7">
        <f>IF(OR('Z-scores'!PE10&gt;2,'Z-scores'!PE10&lt;-2),"",'Z-scores'!PE10)</f>
        <v>-0.53037000000000001</v>
      </c>
      <c r="PQ10" s="7">
        <f>IF(OR('Z-scores'!PF10&gt;2,'Z-scores'!PF10&lt;-2),"",'Z-scores'!PF10)</f>
        <v>-0.37909999999999999</v>
      </c>
      <c r="PR10" s="7">
        <f>IF(OR('Z-scores'!PG10&gt;2,'Z-scores'!PG10&lt;-2),"",'Z-scores'!PG10)</f>
        <v>1.4653099999999999</v>
      </c>
      <c r="PS10" s="7">
        <f>IF(OR('Z-scores'!PH10&gt;2,'Z-scores'!PH10&lt;-2),"",'Z-scores'!PH10)</f>
        <v>0.45145000000000002</v>
      </c>
      <c r="PT10" s="7">
        <f>IF(OR('Z-scores'!PI10&gt;2,'Z-scores'!PI10&lt;-2),"",'Z-scores'!PI10)</f>
        <v>-0.14529</v>
      </c>
      <c r="PU10" s="7">
        <f>IF(OR('Z-scores'!PJ10&gt;2,'Z-scores'!PJ10&lt;-2),"",'Z-scores'!PJ10)</f>
        <v>0.19220999999999999</v>
      </c>
      <c r="PV10" s="7">
        <f>IF(OR('Z-scores'!PK10&gt;2,'Z-scores'!PK10&lt;-2),"",'Z-scores'!PK10)</f>
        <v>4.6390000000000001E-2</v>
      </c>
      <c r="PW10" s="7">
        <f>IF(OR('Z-scores'!PL10&gt;2,'Z-scores'!PL10&lt;-2),"",'Z-scores'!PL10)</f>
        <v>-0.31169000000000002</v>
      </c>
      <c r="PX10" s="7">
        <f>IF(OR('Z-scores'!PM10&gt;2,'Z-scores'!PM10&lt;-2),"",'Z-scores'!PM10)</f>
        <v>-0.38735999999999998</v>
      </c>
      <c r="PY10" s="7">
        <f>IF(OR('Z-scores'!PN10&gt;2,'Z-scores'!PN10&lt;-2),"",'Z-scores'!PN10)</f>
        <v>-0.36203000000000002</v>
      </c>
      <c r="PZ10" s="7">
        <f>IF(OR('Z-scores'!PO10&gt;2,'Z-scores'!PO10&lt;-2),"",'Z-scores'!PO10)</f>
        <v>-0.69232000000000005</v>
      </c>
      <c r="QA10" s="7">
        <f>IF(OR('Z-scores'!PP10&gt;2,'Z-scores'!PP10&lt;-2),"",'Z-scores'!PP10)</f>
        <v>-0.24254000000000001</v>
      </c>
      <c r="QB10" s="7">
        <f>IF(OR('Z-scores'!PQ10&gt;2,'Z-scores'!PQ10&lt;-2),"",'Z-scores'!PQ10)</f>
        <v>-0.90595000000000003</v>
      </c>
      <c r="QC10" s="7">
        <f>IF(OR('Z-scores'!PR10&gt;2,'Z-scores'!PR10&lt;-2),"",'Z-scores'!PR10)</f>
        <v>-0.92244999999999999</v>
      </c>
      <c r="QD10" s="7">
        <f>IF(OR('Z-scores'!PS10&gt;2,'Z-scores'!PS10&lt;-2),"",'Z-scores'!PS10)</f>
        <v>-0.82884000000000002</v>
      </c>
      <c r="QE10" s="7">
        <f>IF(OR('Z-scores'!PT10&gt;2,'Z-scores'!PT10&lt;-2),"",'Z-scores'!PT10)</f>
        <v>-0.41909999999999997</v>
      </c>
      <c r="QF10" s="7">
        <f>IF(OR('Z-scores'!PU10&gt;2,'Z-scores'!PU10&lt;-2),"",'Z-scores'!PU10)</f>
        <v>-0.8952</v>
      </c>
      <c r="QG10" s="7">
        <f>IF(OR('Z-scores'!PV10&gt;2,'Z-scores'!PV10&lt;-2),"",'Z-scores'!PV10)</f>
        <v>-0.51504000000000005</v>
      </c>
      <c r="QH10" s="7">
        <f>IF(OR('Z-scores'!PW10&gt;2,'Z-scores'!PW10&lt;-2),"",'Z-scores'!PW10)</f>
        <v>-1.1E-4</v>
      </c>
      <c r="QI10" s="7">
        <f>IF(OR('Z-scores'!PX10&gt;2,'Z-scores'!PX10&lt;-2),"",'Z-scores'!PX10)</f>
        <v>-0.91803000000000001</v>
      </c>
      <c r="QJ10" s="7">
        <f>IF(OR('Z-scores'!PY10&gt;2,'Z-scores'!PY10&lt;-2),"",'Z-scores'!PY10)</f>
        <v>-0.67481999999999998</v>
      </c>
      <c r="QK10" s="7">
        <f>IF(OR('Z-scores'!PZ10&gt;2,'Z-scores'!PZ10&lt;-2),"",'Z-scores'!PZ10)</f>
        <v>-0.79118999999999995</v>
      </c>
      <c r="QL10" s="7">
        <f>IF(OR('Z-scores'!QA10&gt;2,'Z-scores'!QA10&lt;-2),"",'Z-scores'!QA10)</f>
        <v>-0.73534999999999995</v>
      </c>
      <c r="QM10" s="7">
        <f>IF(OR('Z-scores'!QB10&gt;2,'Z-scores'!QB10&lt;-2),"",'Z-scores'!QB10)</f>
        <v>-0.53908999999999996</v>
      </c>
      <c r="QN10" s="7">
        <f>IF(OR('Z-scores'!QC10&gt;2,'Z-scores'!QC10&lt;-2),"",'Z-scores'!QC10)</f>
        <v>-0.51922000000000001</v>
      </c>
      <c r="QO10" s="7">
        <f>IF(OR('Z-scores'!QD10&gt;2,'Z-scores'!QD10&lt;-2),"",'Z-scores'!QD10)</f>
        <v>-0.51207000000000003</v>
      </c>
      <c r="QP10" s="7">
        <f>IF(OR('Z-scores'!QE10&gt;2,'Z-scores'!QE10&lt;-2),"",'Z-scores'!QE10)</f>
        <v>-0.46250999999999998</v>
      </c>
      <c r="QQ10" s="7">
        <f>IF(OR('Z-scores'!QF10&gt;2,'Z-scores'!QF10&lt;-2),"",'Z-scores'!QF10)</f>
        <v>-0.44006000000000001</v>
      </c>
      <c r="QR10" s="7">
        <f>IF(OR('Z-scores'!QG10&gt;2,'Z-scores'!QG10&lt;-2),"",'Z-scores'!QG10)</f>
        <v>-0.52178000000000002</v>
      </c>
      <c r="QS10" s="7">
        <f>IF(OR('Z-scores'!QH10&gt;2,'Z-scores'!QH10&lt;-2),"",'Z-scores'!QH10)</f>
        <v>-0.56945000000000001</v>
      </c>
      <c r="QT10" s="7">
        <f>IF(OR('Z-scores'!QI10&gt;2,'Z-scores'!QI10&lt;-2),"",'Z-scores'!QI10)</f>
        <v>-0.38729000000000002</v>
      </c>
      <c r="QU10" s="7">
        <f>IF(OR('Z-scores'!QJ10&gt;2,'Z-scores'!QJ10&lt;-2),"",'Z-scores'!QJ10)</f>
        <v>-0.46577000000000002</v>
      </c>
      <c r="QV10" s="7">
        <f>IF(OR('Z-scores'!QK10&gt;2,'Z-scores'!QK10&lt;-2),"",'Z-scores'!QK10)</f>
        <v>-0.56174999999999997</v>
      </c>
      <c r="QW10" s="7">
        <f>IF(OR('Z-scores'!QL10&gt;2,'Z-scores'!QL10&lt;-2),"",'Z-scores'!QL10)</f>
        <v>-0.82099</v>
      </c>
      <c r="QX10" s="7">
        <f>IF(OR('Z-scores'!QM10&gt;2,'Z-scores'!QM10&lt;-2),"",'Z-scores'!QM10)</f>
        <v>-0.48875999999999997</v>
      </c>
      <c r="QY10" s="7">
        <f>IF(OR('Z-scores'!QN10&gt;2,'Z-scores'!QN10&lt;-2),"",'Z-scores'!QN10)</f>
        <v>-0.56372999999999995</v>
      </c>
      <c r="QZ10" s="7">
        <f>IF(OR('Z-scores'!QO10&gt;2,'Z-scores'!QO10&lt;-2),"",'Z-scores'!QO10)</f>
        <v>-0.59772000000000003</v>
      </c>
      <c r="RA10" s="7">
        <f>IF(OR('Z-scores'!QP10&gt;2,'Z-scores'!QP10&lt;-2),"",'Z-scores'!QP10)</f>
        <v>-0.49508000000000002</v>
      </c>
      <c r="RB10" s="7">
        <f>IF(OR('Z-scores'!QQ10&gt;2,'Z-scores'!QQ10&lt;-2),"",'Z-scores'!QQ10)</f>
        <v>-0.46738000000000002</v>
      </c>
      <c r="RC10" s="7">
        <f>IF(OR('Z-scores'!QR10&gt;2,'Z-scores'!QR10&lt;-2),"",'Z-scores'!QR10)</f>
        <v>-0.69335000000000002</v>
      </c>
      <c r="RD10" s="7">
        <f>IF(OR('Z-scores'!QS10&gt;2,'Z-scores'!QS10&lt;-2),"",'Z-scores'!QS10)</f>
        <v>-0.65469999999999995</v>
      </c>
      <c r="RE10" s="7">
        <f>IF(OR('Z-scores'!QT10&gt;2,'Z-scores'!QT10&lt;-2),"",'Z-scores'!QT10)</f>
        <v>-0.51865000000000006</v>
      </c>
      <c r="RF10" s="7">
        <f>IF(OR('Z-scores'!QU10&gt;2,'Z-scores'!QU10&lt;-2),"",'Z-scores'!QU10)</f>
        <v>-0.58370999999999995</v>
      </c>
      <c r="RG10" s="7">
        <f>IF(OR('Z-scores'!QV10&gt;2,'Z-scores'!QV10&lt;-2),"",'Z-scores'!QV10)</f>
        <v>-0.45196999999999998</v>
      </c>
      <c r="RH10" s="7">
        <f>IF(OR('Z-scores'!QW10&gt;2,'Z-scores'!QW10&lt;-2),"",'Z-scores'!QW10)</f>
        <v>-0.56154999999999999</v>
      </c>
      <c r="RI10" s="7">
        <f>IF(OR('Z-scores'!QX10&gt;2,'Z-scores'!QX10&lt;-2),"",'Z-scores'!QX10)</f>
        <v>-0.39845000000000003</v>
      </c>
      <c r="RJ10" s="7">
        <f>IF(OR('Z-scores'!QY10&gt;2,'Z-scores'!QY10&lt;-2),"",'Z-scores'!QY10)</f>
        <v>-0.99897999999999998</v>
      </c>
      <c r="RK10" s="7">
        <f>IF(OR('Z-scores'!QZ10&gt;2,'Z-scores'!QZ10&lt;-2),"",'Z-scores'!QZ10)</f>
        <v>-0.95648</v>
      </c>
      <c r="RL10" s="7">
        <f>IF(OR('Z-scores'!RA10&gt;2,'Z-scores'!RA10&lt;-2),"",'Z-scores'!RA10)</f>
        <v>-0.92876000000000003</v>
      </c>
      <c r="RM10" s="7">
        <f>IF(OR('Z-scores'!RB10&gt;2,'Z-scores'!RB10&lt;-2),"",'Z-scores'!RB10)</f>
        <v>0.34908</v>
      </c>
      <c r="RN10" s="7">
        <f>IF(OR('Z-scores'!RC10&gt;2,'Z-scores'!RC10&lt;-2),"",'Z-scores'!RC10)</f>
        <v>-0.82018999999999997</v>
      </c>
      <c r="RO10" s="7">
        <f>IF(OR('Z-scores'!RD10&gt;2,'Z-scores'!RD10&lt;-2),"",'Z-scores'!RD10)</f>
        <v>-0.45832000000000001</v>
      </c>
      <c r="RP10" s="7">
        <f>IF(OR('Z-scores'!RE10&gt;2,'Z-scores'!RE10&lt;-2),"",'Z-scores'!RE10)</f>
        <v>-0.22211</v>
      </c>
      <c r="RQ10" s="7">
        <f>IF(OR('Z-scores'!RF10&gt;2,'Z-scores'!RF10&lt;-2),"",'Z-scores'!RF10)</f>
        <v>0.38579000000000002</v>
      </c>
      <c r="RR10" s="7">
        <f>IF(OR('Z-scores'!RG10&gt;2,'Z-scores'!RG10&lt;-2),"",'Z-scores'!RG10)</f>
        <v>1.8764400000000001</v>
      </c>
      <c r="RS10" s="7">
        <f>IF(OR('Z-scores'!RH10&gt;2,'Z-scores'!RH10&lt;-2),"",'Z-scores'!RH10)</f>
        <v>0.32250000000000001</v>
      </c>
      <c r="RT10" s="7">
        <f>IF(OR('Z-scores'!RI10&gt;2,'Z-scores'!RI10&lt;-2),"",'Z-scores'!RI10)</f>
        <v>1.65988</v>
      </c>
      <c r="RU10" s="7">
        <f>IF(OR('Z-scores'!RJ10&gt;2,'Z-scores'!RJ10&lt;-2),"",'Z-scores'!RJ10)</f>
        <v>1.28548</v>
      </c>
      <c r="RV10" s="7">
        <f>IF(OR('Z-scores'!RK10&gt;2,'Z-scores'!RK10&lt;-2),"",'Z-scores'!RK10)</f>
        <v>1.3844799999999999</v>
      </c>
      <c r="RW10" s="7">
        <f>IF(OR('Z-scores'!RL10&gt;2,'Z-scores'!RL10&lt;-2),"",'Z-scores'!RL10)</f>
        <v>0.99614000000000003</v>
      </c>
      <c r="RX10" s="7">
        <f>IF(OR('Z-scores'!RM10&gt;2,'Z-scores'!RM10&lt;-2),"",'Z-scores'!RM10)</f>
        <v>0.66427999999999998</v>
      </c>
      <c r="RY10" s="7">
        <f>IF(OR('Z-scores'!RN10&gt;2,'Z-scores'!RN10&lt;-2),"",'Z-scores'!RN10)</f>
        <v>-9.7540000000000002E-2</v>
      </c>
      <c r="RZ10" s="7">
        <f>IF(OR('Z-scores'!RO10&gt;2,'Z-scores'!RO10&lt;-2),"",'Z-scores'!RO10)</f>
        <v>2.0729999999999998E-2</v>
      </c>
      <c r="SA10" s="7">
        <f>IF(OR('Z-scores'!RP10&gt;2,'Z-scores'!RP10&lt;-2),"",'Z-scores'!RP10)</f>
        <v>-0.3523</v>
      </c>
      <c r="SB10" s="7">
        <f>IF(OR('Z-scores'!RQ10&gt;2,'Z-scores'!RQ10&lt;-2),"",'Z-scores'!RQ10)</f>
        <v>-0.24521000000000001</v>
      </c>
      <c r="SC10" s="7">
        <f>IF(OR('Z-scores'!RR10&gt;2,'Z-scores'!RR10&lt;-2),"",'Z-scores'!RR10)</f>
        <v>-0.35644999999999999</v>
      </c>
      <c r="SD10" s="7">
        <f>IF(OR('Z-scores'!RS10&gt;2,'Z-scores'!RS10&lt;-2),"",'Z-scores'!RS10)</f>
        <v>-0.25201000000000001</v>
      </c>
      <c r="SE10" s="7">
        <f>IF(OR('Z-scores'!RT10&gt;2,'Z-scores'!RT10&lt;-2),"",'Z-scores'!RT10)</f>
        <v>1.0338700000000001</v>
      </c>
      <c r="SF10" s="7">
        <f>IF(OR('Z-scores'!RU10&gt;2,'Z-scores'!RU10&lt;-2),"",'Z-scores'!RU10)</f>
        <v>-0.22708999999999999</v>
      </c>
      <c r="SG10" s="7">
        <f>IF(OR('Z-scores'!RV10&gt;2,'Z-scores'!RV10&lt;-2),"",'Z-scores'!RV10)</f>
        <v>-0.15293999999999999</v>
      </c>
      <c r="SH10" s="7">
        <f>IF(OR('Z-scores'!RW10&gt;2,'Z-scores'!RW10&lt;-2),"",'Z-scores'!RW10)</f>
        <v>-0.33817999999999998</v>
      </c>
      <c r="SI10" s="7">
        <f>IF(OR('Z-scores'!RX10&gt;2,'Z-scores'!RX10&lt;-2),"",'Z-scores'!RX10)</f>
        <v>-0.30325999999999997</v>
      </c>
      <c r="SJ10" s="7">
        <f>IF(OR('Z-scores'!RY10&gt;2,'Z-scores'!RY10&lt;-2),"",'Z-scores'!RY10)</f>
        <v>-0.28383999999999998</v>
      </c>
      <c r="SK10" s="7">
        <f>IF(OR('Z-scores'!RZ10&gt;2,'Z-scores'!RZ10&lt;-2),"",'Z-scores'!RZ10)</f>
        <v>-7.77E-3</v>
      </c>
      <c r="SL10" s="7">
        <f>IF(OR('Z-scores'!SA10&gt;2,'Z-scores'!SA10&lt;-2),"",'Z-scores'!SA10)</f>
        <v>-5.015E-2</v>
      </c>
      <c r="SM10" s="7">
        <f>IF(OR('Z-scores'!SB10&gt;2,'Z-scores'!SB10&lt;-2),"",'Z-scores'!SB10)</f>
        <v>0.33573999999999998</v>
      </c>
      <c r="SN10" s="7">
        <f>IF(OR('Z-scores'!SC10&gt;2,'Z-scores'!SC10&lt;-2),"",'Z-scores'!SC10)</f>
        <v>0.70975999999999995</v>
      </c>
      <c r="SO10" s="7">
        <f>IF(OR('Z-scores'!SD10&gt;2,'Z-scores'!SD10&lt;-2),"",'Z-scores'!SD10)</f>
        <v>-0.10632999999999999</v>
      </c>
      <c r="SP10" s="7" t="str">
        <f>IF(OR('Z-scores'!SE10&gt;2,'Z-scores'!SE10&lt;-2),"",'Z-scores'!SE10)</f>
        <v/>
      </c>
      <c r="SQ10" s="7">
        <f>IF(OR('Z-scores'!SF10&gt;2,'Z-scores'!SF10&lt;-2),"",'Z-scores'!SF10)</f>
        <v>-0.45346999999999998</v>
      </c>
      <c r="SR10" s="7">
        <f>IF(OR('Z-scores'!SG10&gt;2,'Z-scores'!SG10&lt;-2),"",'Z-scores'!SG10)</f>
        <v>-0.67862</v>
      </c>
      <c r="SS10" s="7">
        <f>IF(OR('Z-scores'!SH10&gt;2,'Z-scores'!SH10&lt;-2),"",'Z-scores'!SH10)</f>
        <v>-0.30079</v>
      </c>
      <c r="ST10" s="7">
        <f>IF(OR('Z-scores'!SI10&gt;2,'Z-scores'!SI10&lt;-2),"",'Z-scores'!SI10)</f>
        <v>-0.65676999999999996</v>
      </c>
      <c r="SU10" s="7">
        <f>IF(OR('Z-scores'!SJ10&gt;2,'Z-scores'!SJ10&lt;-2),"",'Z-scores'!SJ10)</f>
        <v>-0.85421000000000002</v>
      </c>
      <c r="SV10" s="7">
        <f>IF(OR('Z-scores'!SK10&gt;2,'Z-scores'!SK10&lt;-2),"",'Z-scores'!SK10)</f>
        <v>-0.73750000000000004</v>
      </c>
      <c r="SW10" s="7">
        <f>IF(OR('Z-scores'!SL10&gt;2,'Z-scores'!SL10&lt;-2),"",'Z-scores'!SL10)</f>
        <v>-0.60219</v>
      </c>
      <c r="SX10" s="7">
        <f>IF(OR('Z-scores'!SM10&gt;2,'Z-scores'!SM10&lt;-2),"",'Z-scores'!SM10)</f>
        <v>-0.1394</v>
      </c>
      <c r="SY10" s="7" t="str">
        <f>IF(OR('Z-scores'!SN10&gt;2,'Z-scores'!SN10&lt;-2),"",'Z-scores'!SN10)</f>
        <v/>
      </c>
      <c r="SZ10" s="7">
        <f>IF(OR('Z-scores'!SO10&gt;2,'Z-scores'!SO10&lt;-2),"",'Z-scores'!SO10)</f>
        <v>-0.31589</v>
      </c>
      <c r="TA10" s="7">
        <f>IF(OR('Z-scores'!SP10&gt;2,'Z-scores'!SP10&lt;-2),"",'Z-scores'!SP10)</f>
        <v>-0.48698000000000002</v>
      </c>
      <c r="TB10" s="7">
        <f>IF(OR('Z-scores'!SQ10&gt;2,'Z-scores'!SQ10&lt;-2),"",'Z-scores'!SQ10)</f>
        <v>-0.67679</v>
      </c>
      <c r="TC10" s="7">
        <f>IF(OR('Z-scores'!SR10&gt;2,'Z-scores'!SR10&lt;-2),"",'Z-scores'!SR10)</f>
        <v>0.78927999999999998</v>
      </c>
      <c r="TD10" s="7">
        <f>IF(OR('Z-scores'!SS10&gt;2,'Z-scores'!SS10&lt;-2),"",'Z-scores'!SS10)</f>
        <v>0.23130999999999999</v>
      </c>
      <c r="TE10" s="7">
        <f>IF(OR('Z-scores'!ST10&gt;2,'Z-scores'!ST10&lt;-2),"",'Z-scores'!ST10)</f>
        <v>0.12845000000000001</v>
      </c>
      <c r="TF10" s="7">
        <f>IF(OR('Z-scores'!SU10&gt;2,'Z-scores'!SU10&lt;-2),"",'Z-scores'!SU10)</f>
        <v>-0.53915999999999997</v>
      </c>
      <c r="TG10" s="7">
        <f>IF(OR('Z-scores'!SV10&gt;2,'Z-scores'!SV10&lt;-2),"",'Z-scores'!SV10)</f>
        <v>0.37458999999999998</v>
      </c>
      <c r="TH10" s="7">
        <f>IF(OR('Z-scores'!SW10&gt;2,'Z-scores'!SW10&lt;-2),"",'Z-scores'!SW10)</f>
        <v>-0.36813000000000001</v>
      </c>
      <c r="TI10" s="7">
        <f>IF(OR('Z-scores'!SX10&gt;2,'Z-scores'!SX10&lt;-2),"",'Z-scores'!SX10)</f>
        <v>-0.22806999999999999</v>
      </c>
      <c r="TJ10" s="7">
        <f>IF(OR('Z-scores'!SY10&gt;2,'Z-scores'!SY10&lt;-2),"",'Z-scores'!SY10)</f>
        <v>0.27678999999999998</v>
      </c>
      <c r="TK10" s="7">
        <f>IF(OR('Z-scores'!SZ10&gt;2,'Z-scores'!SZ10&lt;-2),"",'Z-scores'!SZ10)</f>
        <v>-0.13682</v>
      </c>
      <c r="TL10" s="7">
        <f>IF(OR('Z-scores'!TA10&gt;2,'Z-scores'!TA10&lt;-2),"",'Z-scores'!TA10)</f>
        <v>0.16788</v>
      </c>
      <c r="TM10" s="7">
        <f>IF(OR('Z-scores'!TB10&gt;2,'Z-scores'!TB10&lt;-2),"",'Z-scores'!TB10)</f>
        <v>-0.47316999999999998</v>
      </c>
      <c r="TN10" s="7">
        <f>IF(OR('Z-scores'!TC10&gt;2,'Z-scores'!TC10&lt;-2),"",'Z-scores'!TC10)</f>
        <v>0.69045000000000001</v>
      </c>
      <c r="TO10" s="7">
        <f>IF(OR('Z-scores'!TD10&gt;2,'Z-scores'!TD10&lt;-2),"",'Z-scores'!TD10)</f>
        <v>1.86206</v>
      </c>
      <c r="TP10" s="7">
        <f>IF(OR('Z-scores'!TE10&gt;2,'Z-scores'!TE10&lt;-2),"",'Z-scores'!TE10)</f>
        <v>-0.34744999999999998</v>
      </c>
      <c r="TQ10" s="7" t="str">
        <f>IF(OR('Z-scores'!TF10&gt;2,'Z-scores'!TF10&lt;-2),"",'Z-scores'!TF10)</f>
        <v/>
      </c>
      <c r="TR10" s="7">
        <f>IF(OR('Z-scores'!TG10&gt;2,'Z-scores'!TG10&lt;-2),"",'Z-scores'!TG10)</f>
        <v>-0.54515000000000002</v>
      </c>
      <c r="TS10" s="7">
        <f>IF(OR('Z-scores'!TH10&gt;2,'Z-scores'!TH10&lt;-2),"",'Z-scores'!TH10)</f>
        <v>-0.32363999999999998</v>
      </c>
      <c r="TT10" s="7">
        <f>IF(OR('Z-scores'!TI10&gt;2,'Z-scores'!TI10&lt;-2),"",'Z-scores'!TI10)</f>
        <v>-0.12859000000000001</v>
      </c>
      <c r="TU10" s="7">
        <f>IF(OR('Z-scores'!TJ10&gt;2,'Z-scores'!TJ10&lt;-2),"",'Z-scores'!TJ10)</f>
        <v>-0.38623000000000002</v>
      </c>
      <c r="TV10" s="7">
        <f>IF(OR('Z-scores'!TK10&gt;2,'Z-scores'!TK10&lt;-2),"",'Z-scores'!TK10)</f>
        <v>-0.28506999999999999</v>
      </c>
      <c r="TW10" s="7">
        <f>IF(OR('Z-scores'!TL10&gt;2,'Z-scores'!TL10&lt;-2),"",'Z-scores'!TL10)</f>
        <v>-0.44580999999999998</v>
      </c>
      <c r="TX10" s="7">
        <f>IF(OR('Z-scores'!TM10&gt;2,'Z-scores'!TM10&lt;-2),"",'Z-scores'!TM10)</f>
        <v>-0.12862999999999999</v>
      </c>
      <c r="TY10" s="7">
        <f>IF(OR('Z-scores'!TN10&gt;2,'Z-scores'!TN10&lt;-2),"",'Z-scores'!TN10)</f>
        <v>0.17802000000000001</v>
      </c>
      <c r="TZ10" s="7">
        <f>IF(OR('Z-scores'!TO10&gt;2,'Z-scores'!TO10&lt;-2),"",'Z-scores'!TO10)</f>
        <v>0.75173999999999996</v>
      </c>
      <c r="UA10" s="7">
        <f>IF(OR('Z-scores'!TP10&gt;2,'Z-scores'!TP10&lt;-2),"",'Z-scores'!TP10)</f>
        <v>-0.40050000000000002</v>
      </c>
      <c r="UB10" s="7">
        <f>IF(OR('Z-scores'!TQ10&gt;2,'Z-scores'!TQ10&lt;-2),"",'Z-scores'!TQ10)</f>
        <v>1.1691499999999999</v>
      </c>
      <c r="UC10" s="7">
        <f>IF(OR('Z-scores'!TR10&gt;2,'Z-scores'!TR10&lt;-2),"",'Z-scores'!TR10)</f>
        <v>-0.21818000000000001</v>
      </c>
      <c r="UD10" s="7">
        <f>IF(OR('Z-scores'!TS10&gt;2,'Z-scores'!TS10&lt;-2),"",'Z-scores'!TS10)</f>
        <v>0.35177999999999998</v>
      </c>
      <c r="UE10" s="7" t="str">
        <f>IF(OR('Z-scores'!TT10&gt;2,'Z-scores'!TT10&lt;-2),"",'Z-scores'!TT10)</f>
        <v/>
      </c>
      <c r="UF10" s="7">
        <f>IF(OR('Z-scores'!TU10&gt;2,'Z-scores'!TU10&lt;-2),"",'Z-scores'!TU10)</f>
        <v>0.32602999999999999</v>
      </c>
      <c r="UG10" s="7">
        <f>IF(OR('Z-scores'!TV10&gt;2,'Z-scores'!TV10&lt;-2),"",'Z-scores'!TV10)</f>
        <v>0.44408999999999998</v>
      </c>
      <c r="UH10" s="7">
        <f>IF(OR('Z-scores'!TW10&gt;2,'Z-scores'!TW10&lt;-2),"",'Z-scores'!TW10)</f>
        <v>-0.57477</v>
      </c>
      <c r="UI10" s="7">
        <f>IF(OR('Z-scores'!TX10&gt;2,'Z-scores'!TX10&lt;-2),"",'Z-scores'!TX10)</f>
        <v>0.14419999999999999</v>
      </c>
      <c r="UJ10" s="7">
        <f>IF(OR('Z-scores'!TY10&gt;2,'Z-scores'!TY10&lt;-2),"",'Z-scores'!TY10)</f>
        <v>-0.23139000000000001</v>
      </c>
      <c r="UK10" s="7">
        <f>IF(OR('Z-scores'!TZ10&gt;2,'Z-scores'!TZ10&lt;-2),"",'Z-scores'!TZ10)</f>
        <v>1.2639199999999999</v>
      </c>
      <c r="UL10" s="7">
        <f>IF(OR('Z-scores'!UA10&gt;2,'Z-scores'!UA10&lt;-2),"",'Z-scores'!UA10)</f>
        <v>0.96726000000000001</v>
      </c>
      <c r="UM10" s="7">
        <f>IF(OR('Z-scores'!UB10&gt;2,'Z-scores'!UB10&lt;-2),"",'Z-scores'!UB10)</f>
        <v>1.39829</v>
      </c>
      <c r="UN10" s="7">
        <f>IF(OR('Z-scores'!UC10&gt;2,'Z-scores'!UC10&lt;-2),"",'Z-scores'!UC10)</f>
        <v>-0.98389000000000004</v>
      </c>
      <c r="UO10" s="7">
        <f>IF(OR('Z-scores'!UD10&gt;2,'Z-scores'!UD10&lt;-2),"",'Z-scores'!UD10)</f>
        <v>-0.92708999999999997</v>
      </c>
      <c r="UP10" s="7" t="e">
        <f>IF(OR('Z-scores'!#REF!&gt;2,'Z-scores'!#REF!&lt;-2),"",'Z-scores'!#REF!)</f>
        <v>#REF!</v>
      </c>
    </row>
    <row r="11" spans="1:562" x14ac:dyDescent="0.25">
      <c r="A11">
        <v>183</v>
      </c>
      <c r="B11">
        <v>0</v>
      </c>
      <c r="C11" s="7" t="e">
        <f>IF(OR('Z-scores'!#REF!&gt;2,'Z-scores'!#REF!&lt;-2),"",'Z-scores'!#REF!)</f>
        <v>#REF!</v>
      </c>
      <c r="D11" s="7" t="e">
        <f>IF(OR('Z-scores'!#REF!&gt;2,'Z-scores'!#REF!&lt;-2),"",'Z-scores'!#REF!)</f>
        <v>#REF!</v>
      </c>
      <c r="E11" s="7" t="e">
        <f>IF(OR('Z-scores'!#REF!&gt;2,'Z-scores'!#REF!&lt;-2),"",'Z-scores'!#REF!)</f>
        <v>#REF!</v>
      </c>
      <c r="F11" s="7" t="e">
        <f>IF(OR('Z-scores'!#REF!&gt;2,'Z-scores'!#REF!&lt;-2),"",'Z-scores'!#REF!)</f>
        <v>#REF!</v>
      </c>
      <c r="G11" s="7" t="e">
        <f>IF(OR('Z-scores'!#REF!&gt;2,'Z-scores'!#REF!&lt;-2),"",'Z-scores'!#REF!)</f>
        <v>#REF!</v>
      </c>
      <c r="H11" s="7" t="e">
        <f>IF(OR('Z-scores'!#REF!&gt;2,'Z-scores'!#REF!&lt;-2),"",'Z-scores'!#REF!)</f>
        <v>#REF!</v>
      </c>
      <c r="I11" s="7" t="e">
        <f>IF(OR('Z-scores'!#REF!&gt;2,'Z-scores'!#REF!&lt;-2),"",'Z-scores'!#REF!)</f>
        <v>#REF!</v>
      </c>
      <c r="J11" s="7" t="e">
        <f>IF(OR('Z-scores'!#REF!&gt;2,'Z-scores'!#REF!&lt;-2),"",'Z-scores'!#REF!)</f>
        <v>#REF!</v>
      </c>
      <c r="K11" s="7" t="e">
        <f>IF(OR('Z-scores'!#REF!&gt;2,'Z-scores'!#REF!&lt;-2),"",'Z-scores'!#REF!)</f>
        <v>#REF!</v>
      </c>
      <c r="L11" s="7" t="e">
        <f>IF(OR('Z-scores'!#REF!&gt;2,'Z-scores'!#REF!&lt;-2),"",'Z-scores'!#REF!)</f>
        <v>#REF!</v>
      </c>
      <c r="M11" s="7" t="e">
        <f>IF(OR('Z-scores'!#REF!&gt;2,'Z-scores'!#REF!&lt;-2),"",'Z-scores'!#REF!)</f>
        <v>#REF!</v>
      </c>
      <c r="N11" s="7">
        <f>IF(OR('Z-scores'!C11&gt;2,'Z-scores'!C11&lt;-2),"",'Z-scores'!C11)</f>
        <v>-0.73816999999999999</v>
      </c>
      <c r="O11" s="7">
        <f>IF(OR('Z-scores'!D11&gt;2,'Z-scores'!D11&lt;-2),"",'Z-scores'!D11)</f>
        <v>-0.67283000000000004</v>
      </c>
      <c r="P11" s="7">
        <f>IF(OR('Z-scores'!E11&gt;2,'Z-scores'!E11&lt;-2),"",'Z-scores'!E11)</f>
        <v>-0.34442</v>
      </c>
      <c r="Q11" s="7">
        <f>IF(OR('Z-scores'!F11&gt;2,'Z-scores'!F11&lt;-2),"",'Z-scores'!F11)</f>
        <v>-1.3895599999999999</v>
      </c>
      <c r="R11" s="7">
        <f>IF(OR('Z-scores'!G11&gt;2,'Z-scores'!G11&lt;-2),"",'Z-scores'!G11)</f>
        <v>-0.44855</v>
      </c>
      <c r="S11" s="7">
        <f>IF(OR('Z-scores'!H11&gt;2,'Z-scores'!H11&lt;-2),"",'Z-scores'!H11)</f>
        <v>-0.19092000000000001</v>
      </c>
      <c r="T11" s="7">
        <f>IF(OR('Z-scores'!I11&gt;2,'Z-scores'!I11&lt;-2),"",'Z-scores'!I11)</f>
        <v>8.2299999999999995E-3</v>
      </c>
      <c r="U11" s="7">
        <f>IF(OR('Z-scores'!J11&gt;2,'Z-scores'!J11&lt;-2),"",'Z-scores'!J11)</f>
        <v>0.23044000000000001</v>
      </c>
      <c r="V11" s="7">
        <f>IF(OR('Z-scores'!K11&gt;2,'Z-scores'!K11&lt;-2),"",'Z-scores'!K11)</f>
        <v>-1.3769</v>
      </c>
      <c r="W11" s="7">
        <f>IF(OR('Z-scores'!L11&gt;2,'Z-scores'!L11&lt;-2),"",'Z-scores'!L11)</f>
        <v>-1.6601699999999999</v>
      </c>
      <c r="X11" s="7">
        <f>IF(OR('Z-scores'!M11&gt;2,'Z-scores'!M11&lt;-2),"",'Z-scores'!M11)</f>
        <v>-1.59053</v>
      </c>
      <c r="Y11" s="7">
        <f>IF(OR('Z-scores'!N11&gt;2,'Z-scores'!N11&lt;-2),"",'Z-scores'!N11)</f>
        <v>-0.41648000000000002</v>
      </c>
      <c r="Z11" s="7">
        <f>IF(OR('Z-scores'!O11&gt;2,'Z-scores'!O11&lt;-2),"",'Z-scores'!O11)</f>
        <v>-0.28188000000000002</v>
      </c>
      <c r="AA11" s="7">
        <f>IF(OR('Z-scores'!P11&gt;2,'Z-scores'!P11&lt;-2),"",'Z-scores'!P11)</f>
        <v>0.80928</v>
      </c>
      <c r="AB11" s="7">
        <f>IF(OR('Z-scores'!Q11&gt;2,'Z-scores'!Q11&lt;-2),"",'Z-scores'!Q11)</f>
        <v>0.92708000000000002</v>
      </c>
      <c r="AC11" s="7">
        <f>IF(OR('Z-scores'!R11&gt;2,'Z-scores'!R11&lt;-2),"",'Z-scores'!R11)</f>
        <v>0.88353999999999999</v>
      </c>
      <c r="AD11" s="7">
        <f>IF(OR('Z-scores'!S11&gt;2,'Z-scores'!S11&lt;-2),"",'Z-scores'!S11)</f>
        <v>1.8246</v>
      </c>
      <c r="AE11" s="7">
        <f>IF(OR('Z-scores'!T11&gt;2,'Z-scores'!T11&lt;-2),"",'Z-scores'!T11)</f>
        <v>0.89473000000000003</v>
      </c>
      <c r="AF11" s="7">
        <f>IF(OR('Z-scores'!U11&gt;2,'Z-scores'!U11&lt;-2),"",'Z-scores'!U11)</f>
        <v>0.87356</v>
      </c>
      <c r="AG11" s="7">
        <f>IF(OR('Z-scores'!V11&gt;2,'Z-scores'!V11&lt;-2),"",'Z-scores'!V11)</f>
        <v>-1.3678900000000001</v>
      </c>
      <c r="AH11" s="7">
        <f>IF(OR('Z-scores'!W11&gt;2,'Z-scores'!W11&lt;-2),"",'Z-scores'!W11)</f>
        <v>-1.7296899999999999</v>
      </c>
      <c r="AI11" s="7">
        <f>IF(OR('Z-scores'!X11&gt;2,'Z-scores'!X11&lt;-2),"",'Z-scores'!X11)</f>
        <v>-0.94510000000000005</v>
      </c>
      <c r="AJ11" s="7">
        <f>IF(OR('Z-scores'!Y11&gt;2,'Z-scores'!Y11&lt;-2),"",'Z-scores'!Y11)</f>
        <v>-2.759E-2</v>
      </c>
      <c r="AK11" s="7">
        <f>IF(OR('Z-scores'!Z11&gt;2,'Z-scores'!Z11&lt;-2),"",'Z-scores'!Z11)</f>
        <v>-0.27733000000000002</v>
      </c>
      <c r="AL11" s="7">
        <f>IF(OR('Z-scores'!AA11&gt;2,'Z-scores'!AA11&lt;-2),"",'Z-scores'!AA11)</f>
        <v>-5.4339999999999999E-2</v>
      </c>
      <c r="AM11" s="7">
        <f>IF(OR('Z-scores'!AB11&gt;2,'Z-scores'!AB11&lt;-2),"",'Z-scores'!AB11)</f>
        <v>-0.88990999999999998</v>
      </c>
      <c r="AN11" s="7">
        <f>IF(OR('Z-scores'!AC11&gt;2,'Z-scores'!AC11&lt;-2),"",'Z-scores'!AC11)</f>
        <v>-1.2644599999999999</v>
      </c>
      <c r="AO11" s="7">
        <f>IF(OR('Z-scores'!AD11&gt;2,'Z-scores'!AD11&lt;-2),"",'Z-scores'!AD11)</f>
        <v>-0.53400999999999998</v>
      </c>
      <c r="AP11" s="7">
        <f>IF(OR('Z-scores'!AE11&gt;2,'Z-scores'!AE11&lt;-2),"",'Z-scores'!AE11)</f>
        <v>0.16217999999999999</v>
      </c>
      <c r="AQ11" s="7">
        <f>IF(OR('Z-scores'!AF11&gt;2,'Z-scores'!AF11&lt;-2),"",'Z-scores'!AF11)</f>
        <v>0.46822000000000003</v>
      </c>
      <c r="AR11" s="7">
        <f>IF(OR('Z-scores'!AG11&gt;2,'Z-scores'!AG11&lt;-2),"",'Z-scores'!AG11)</f>
        <v>-0.36982999999999999</v>
      </c>
      <c r="AS11" s="7">
        <f>IF(OR('Z-scores'!AH11&gt;2,'Z-scores'!AH11&lt;-2),"",'Z-scores'!AH11)</f>
        <v>-0.67313999999999996</v>
      </c>
      <c r="AT11" s="7">
        <f>IF(OR('Z-scores'!AI11&gt;2,'Z-scores'!AI11&lt;-2),"",'Z-scores'!AI11)</f>
        <v>0.48826999999999998</v>
      </c>
      <c r="AU11" s="7">
        <f>IF(OR('Z-scores'!AJ11&gt;2,'Z-scores'!AJ11&lt;-2),"",'Z-scores'!AJ11)</f>
        <v>0.29037000000000002</v>
      </c>
      <c r="AV11" s="7">
        <f>IF(OR('Z-scores'!AK11&gt;2,'Z-scores'!AK11&lt;-2),"",'Z-scores'!AK11)</f>
        <v>0.41037000000000001</v>
      </c>
      <c r="AW11" s="7">
        <f>IF(OR('Z-scores'!AL11&gt;2,'Z-scores'!AL11&lt;-2),"",'Z-scores'!AL11)</f>
        <v>-2.7050000000000001E-2</v>
      </c>
      <c r="AX11" s="7">
        <f>IF(OR('Z-scores'!AM11&gt;2,'Z-scores'!AM11&lt;-2),"",'Z-scores'!AM11)</f>
        <v>-0.14635000000000001</v>
      </c>
      <c r="AY11" s="7">
        <f>IF(OR('Z-scores'!AN11&gt;2,'Z-scores'!AN11&lt;-2),"",'Z-scores'!AN11)</f>
        <v>-0.86228000000000005</v>
      </c>
      <c r="AZ11" s="7">
        <f>IF(OR('Z-scores'!AO11&gt;2,'Z-scores'!AO11&lt;-2),"",'Z-scores'!AO11)</f>
        <v>-1.3818299999999999</v>
      </c>
      <c r="BA11" s="7">
        <f>IF(OR('Z-scores'!AP11&gt;2,'Z-scores'!AP11&lt;-2),"",'Z-scores'!AP11)</f>
        <v>-0.2989</v>
      </c>
      <c r="BB11" s="7">
        <f>IF(OR('Z-scores'!AQ11&gt;2,'Z-scores'!AQ11&lt;-2),"",'Z-scores'!AQ11)</f>
        <v>0.86399999999999999</v>
      </c>
      <c r="BC11" s="7">
        <f>IF(OR('Z-scores'!AR11&gt;2,'Z-scores'!AR11&lt;-2),"",'Z-scores'!AR11)</f>
        <v>1.4804900000000001</v>
      </c>
      <c r="BD11" s="7">
        <f>IF(OR('Z-scores'!AS11&gt;2,'Z-scores'!AS11&lt;-2),"",'Z-scores'!AS11)</f>
        <v>1.26803</v>
      </c>
      <c r="BE11" s="7">
        <f>IF(OR('Z-scores'!AT11&gt;2,'Z-scores'!AT11&lt;-2),"",'Z-scores'!AT11)</f>
        <v>-1.1591100000000001</v>
      </c>
      <c r="BF11" s="7">
        <f>IF(OR('Z-scores'!AU11&gt;2,'Z-scores'!AU11&lt;-2),"",'Z-scores'!AU11)</f>
        <v>-1.1033500000000001</v>
      </c>
      <c r="BG11" s="7">
        <f>IF(OR('Z-scores'!AV11&gt;2,'Z-scores'!AV11&lt;-2),"",'Z-scores'!AV11)</f>
        <v>-1.0707199999999999</v>
      </c>
      <c r="BH11" s="7">
        <f>IF(OR('Z-scores'!AW11&gt;2,'Z-scores'!AW11&lt;-2),"",'Z-scores'!AW11)</f>
        <v>-1.36036</v>
      </c>
      <c r="BI11" s="7">
        <f>IF(OR('Z-scores'!AX11&gt;2,'Z-scores'!AX11&lt;-2),"",'Z-scores'!AX11)</f>
        <v>-0.60611999999999999</v>
      </c>
      <c r="BJ11" s="7">
        <f>IF(OR('Z-scores'!AY11&gt;2,'Z-scores'!AY11&lt;-2),"",'Z-scores'!AY11)</f>
        <v>-0.37794</v>
      </c>
      <c r="BK11" s="7">
        <f>IF(OR('Z-scores'!AZ11&gt;2,'Z-scores'!AZ11&lt;-2),"",'Z-scores'!AZ11)</f>
        <v>-1.0786899999999999</v>
      </c>
      <c r="BL11" s="7">
        <f>IF(OR('Z-scores'!BA11&gt;2,'Z-scores'!BA11&lt;-2),"",'Z-scores'!BA11)</f>
        <v>0.45910000000000001</v>
      </c>
      <c r="BM11" s="7">
        <f>IF(OR('Z-scores'!BB11&gt;2,'Z-scores'!BB11&lt;-2),"",'Z-scores'!BB11)</f>
        <v>1.7886599999999999</v>
      </c>
      <c r="BN11" s="7">
        <f>IF(OR('Z-scores'!BC11&gt;2,'Z-scores'!BC11&lt;-2),"",'Z-scores'!BC11)</f>
        <v>0.97631000000000001</v>
      </c>
      <c r="BO11" s="7">
        <f>IF(OR('Z-scores'!BD11&gt;2,'Z-scores'!BD11&lt;-2),"",'Z-scores'!BD11)</f>
        <v>1.1596200000000001</v>
      </c>
      <c r="BP11" s="7">
        <f>IF(OR('Z-scores'!BE11&gt;2,'Z-scores'!BE11&lt;-2),"",'Z-scores'!BE11)</f>
        <v>0.95421</v>
      </c>
      <c r="BQ11" s="7">
        <f>IF(OR('Z-scores'!BF11&gt;2,'Z-scores'!BF11&lt;-2),"",'Z-scores'!BF11)</f>
        <v>-0.45050000000000001</v>
      </c>
      <c r="BR11" s="7">
        <f>IF(OR('Z-scores'!BG11&gt;2,'Z-scores'!BG11&lt;-2),"",'Z-scores'!BG11)</f>
        <v>0.40612999999999999</v>
      </c>
      <c r="BS11" s="7">
        <f>IF(OR('Z-scores'!BH11&gt;2,'Z-scores'!BH11&lt;-2),"",'Z-scores'!BH11)</f>
        <v>9.9409999999999998E-2</v>
      </c>
      <c r="BT11" s="7">
        <f>IF(OR('Z-scores'!BI11&gt;2,'Z-scores'!BI11&lt;-2),"",'Z-scores'!BI11)</f>
        <v>0.16278000000000001</v>
      </c>
      <c r="BU11" s="7">
        <f>IF(OR('Z-scores'!BJ11&gt;2,'Z-scores'!BJ11&lt;-2),"",'Z-scores'!BJ11)</f>
        <v>0.44552999999999998</v>
      </c>
      <c r="BV11" s="7">
        <f>IF(OR('Z-scores'!BK11&gt;2,'Z-scores'!BK11&lt;-2),"",'Z-scores'!BK11)</f>
        <v>-0.19242000000000001</v>
      </c>
      <c r="BW11" s="7">
        <f>IF(OR('Z-scores'!BL11&gt;2,'Z-scores'!BL11&lt;-2),"",'Z-scores'!BL11)</f>
        <v>-0.2399</v>
      </c>
      <c r="BX11" s="7">
        <f>IF(OR('Z-scores'!BM11&gt;2,'Z-scores'!BM11&lt;-2),"",'Z-scores'!BM11)</f>
        <v>-0.59641999999999995</v>
      </c>
      <c r="BY11" s="7">
        <f>IF(OR('Z-scores'!BN11&gt;2,'Z-scores'!BN11&lt;-2),"",'Z-scores'!BN11)</f>
        <v>-0.86184000000000005</v>
      </c>
      <c r="BZ11" s="7">
        <f>IF(OR('Z-scores'!BO11&gt;2,'Z-scores'!BO11&lt;-2),"",'Z-scores'!BO11)</f>
        <v>1.64832</v>
      </c>
      <c r="CA11" s="7" t="str">
        <f>IF(OR('Z-scores'!BP11&gt;2,'Z-scores'!BP11&lt;-2),"",'Z-scores'!BP11)</f>
        <v/>
      </c>
      <c r="CB11" s="7">
        <f>IF(OR('Z-scores'!BQ11&gt;2,'Z-scores'!BQ11&lt;-2),"",'Z-scores'!BQ11)</f>
        <v>1.2289399999999999</v>
      </c>
      <c r="CC11" s="7">
        <f>IF(OR('Z-scores'!BR11&gt;2,'Z-scores'!BR11&lt;-2),"",'Z-scores'!BR11)</f>
        <v>-1.1414599999999999</v>
      </c>
      <c r="CD11" s="7">
        <f>IF(OR('Z-scores'!BS11&gt;2,'Z-scores'!BS11&lt;-2),"",'Z-scores'!BS11)</f>
        <v>-0.40962999999999999</v>
      </c>
      <c r="CE11" s="7">
        <f>IF(OR('Z-scores'!BT11&gt;2,'Z-scores'!BT11&lt;-2),"",'Z-scores'!BT11)</f>
        <v>0.37863999999999998</v>
      </c>
      <c r="CF11" s="7">
        <f>IF(OR('Z-scores'!BU11&gt;2,'Z-scores'!BU11&lt;-2),"",'Z-scores'!BU11)</f>
        <v>0.15423000000000001</v>
      </c>
      <c r="CG11" s="7">
        <f>IF(OR('Z-scores'!BV11&gt;2,'Z-scores'!BV11&lt;-2),"",'Z-scores'!BV11)</f>
        <v>-5.9020000000000003E-2</v>
      </c>
      <c r="CH11" s="7">
        <f>IF(OR('Z-scores'!BW11&gt;2,'Z-scores'!BW11&lt;-2),"",'Z-scores'!BW11)</f>
        <v>-0.30024000000000001</v>
      </c>
      <c r="CI11" s="7">
        <f>IF(OR('Z-scores'!BX11&gt;2,'Z-scores'!BX11&lt;-2),"",'Z-scores'!BX11)</f>
        <v>-0.96870000000000001</v>
      </c>
      <c r="CJ11" s="7">
        <f>IF(OR('Z-scores'!BY11&gt;2,'Z-scores'!BY11&lt;-2),"",'Z-scores'!BY11)</f>
        <v>0.55274999999999996</v>
      </c>
      <c r="CK11" s="7">
        <f>IF(OR('Z-scores'!BZ11&gt;2,'Z-scores'!BZ11&lt;-2),"",'Z-scores'!BZ11)</f>
        <v>1.88517</v>
      </c>
      <c r="CL11" s="7">
        <f>IF(OR('Z-scores'!CA11&gt;2,'Z-scores'!CA11&lt;-2),"",'Z-scores'!CA11)</f>
        <v>1.8465</v>
      </c>
      <c r="CM11" s="7">
        <f>IF(OR('Z-scores'!CB11&gt;2,'Z-scores'!CB11&lt;-2),"",'Z-scores'!CB11)</f>
        <v>0.60719999999999996</v>
      </c>
      <c r="CN11" s="7">
        <f>IF(OR('Z-scores'!CC11&gt;2,'Z-scores'!CC11&lt;-2),"",'Z-scores'!CC11)</f>
        <v>0.59797</v>
      </c>
      <c r="CO11" s="7">
        <f>IF(OR('Z-scores'!CD11&gt;2,'Z-scores'!CD11&lt;-2),"",'Z-scores'!CD11)</f>
        <v>-1.29555</v>
      </c>
      <c r="CP11" s="7">
        <f>IF(OR('Z-scores'!CE11&gt;2,'Z-scores'!CE11&lt;-2),"",'Z-scores'!CE11)</f>
        <v>-0.33323999999999998</v>
      </c>
      <c r="CQ11" s="7">
        <f>IF(OR('Z-scores'!CF11&gt;2,'Z-scores'!CF11&lt;-2),"",'Z-scores'!CF11)</f>
        <v>0.18964</v>
      </c>
      <c r="CR11" s="7">
        <f>IF(OR('Z-scores'!CG11&gt;2,'Z-scores'!CG11&lt;-2),"",'Z-scores'!CG11)</f>
        <v>-0.84282999999999997</v>
      </c>
      <c r="CS11" s="7">
        <f>IF(OR('Z-scores'!CH11&gt;2,'Z-scores'!CH11&lt;-2),"",'Z-scores'!CH11)</f>
        <v>-0.68593999999999999</v>
      </c>
      <c r="CT11" s="7">
        <f>IF(OR('Z-scores'!CI11&gt;2,'Z-scores'!CI11&lt;-2),"",'Z-scores'!CI11)</f>
        <v>-0.64693999999999996</v>
      </c>
      <c r="CU11" s="7">
        <f>IF(OR('Z-scores'!CJ11&gt;2,'Z-scores'!CJ11&lt;-2),"",'Z-scores'!CJ11)</f>
        <v>-0.65825</v>
      </c>
      <c r="CV11" s="7">
        <f>IF(OR('Z-scores'!CK11&gt;2,'Z-scores'!CK11&lt;-2),"",'Z-scores'!CK11)</f>
        <v>0.16070000000000001</v>
      </c>
      <c r="CW11" s="7">
        <f>IF(OR('Z-scores'!CL11&gt;2,'Z-scores'!CL11&lt;-2),"",'Z-scores'!CL11)</f>
        <v>0.88024000000000002</v>
      </c>
      <c r="CX11" s="7" t="str">
        <f>IF(OR('Z-scores'!CM11&gt;2,'Z-scores'!CM11&lt;-2),"",'Z-scores'!CM11)</f>
        <v/>
      </c>
      <c r="CY11" s="7">
        <f>IF(OR('Z-scores'!CN11&gt;2,'Z-scores'!CN11&lt;-2),"",'Z-scores'!CN11)</f>
        <v>1.14788</v>
      </c>
      <c r="CZ11" s="7">
        <f>IF(OR('Z-scores'!CO11&gt;2,'Z-scores'!CO11&lt;-2),"",'Z-scores'!CO11)</f>
        <v>9.1249999999999998E-2</v>
      </c>
      <c r="DA11" s="7">
        <f>IF(OR('Z-scores'!CP11&gt;2,'Z-scores'!CP11&lt;-2),"",'Z-scores'!CP11)</f>
        <v>-0.50068000000000001</v>
      </c>
      <c r="DB11" s="7">
        <f>IF(OR('Z-scores'!CQ11&gt;2,'Z-scores'!CQ11&lt;-2),"",'Z-scores'!CQ11)</f>
        <v>-0.12009</v>
      </c>
      <c r="DC11" s="7">
        <f>IF(OR('Z-scores'!CR11&gt;2,'Z-scores'!CR11&lt;-2),"",'Z-scores'!CR11)</f>
        <v>-8.7239999999999998E-2</v>
      </c>
      <c r="DD11" s="7">
        <f>IF(OR('Z-scores'!CS11&gt;2,'Z-scores'!CS11&lt;-2),"",'Z-scores'!CS11)</f>
        <v>-0.45878999999999998</v>
      </c>
      <c r="DE11" s="7">
        <f>IF(OR('Z-scores'!CT11&gt;2,'Z-scores'!CT11&lt;-2),"",'Z-scores'!CT11)</f>
        <v>1.515E-2</v>
      </c>
      <c r="DF11" s="7">
        <f>IF(OR('Z-scores'!CU11&gt;2,'Z-scores'!CU11&lt;-2),"",'Z-scores'!CU11)</f>
        <v>-0.22795000000000001</v>
      </c>
      <c r="DG11" s="7">
        <f>IF(OR('Z-scores'!CV11&gt;2,'Z-scores'!CV11&lt;-2),"",'Z-scores'!CV11)</f>
        <v>-0.82855000000000001</v>
      </c>
      <c r="DH11" s="7">
        <f>IF(OR('Z-scores'!CW11&gt;2,'Z-scores'!CW11&lt;-2),"",'Z-scores'!CW11)</f>
        <v>-1.32403</v>
      </c>
      <c r="DI11" s="7">
        <f>IF(OR('Z-scores'!CX11&gt;2,'Z-scores'!CX11&lt;-2),"",'Z-scores'!CX11)</f>
        <v>-1.17052</v>
      </c>
      <c r="DJ11" s="7">
        <f>IF(OR('Z-scores'!CY11&gt;2,'Z-scores'!CY11&lt;-2),"",'Z-scores'!CY11)</f>
        <v>-0.89215</v>
      </c>
      <c r="DK11" s="7">
        <f>IF(OR('Z-scores'!CZ11&gt;2,'Z-scores'!CZ11&lt;-2),"",'Z-scores'!CZ11)</f>
        <v>-0.58330000000000004</v>
      </c>
      <c r="DL11" s="7">
        <f>IF(OR('Z-scores'!DA11&gt;2,'Z-scores'!DA11&lt;-2),"",'Z-scores'!DA11)</f>
        <v>-0.58040000000000003</v>
      </c>
      <c r="DM11" s="7">
        <f>IF(OR('Z-scores'!DB11&gt;2,'Z-scores'!DB11&lt;-2),"",'Z-scores'!DB11)</f>
        <v>-1.1322000000000001</v>
      </c>
      <c r="DN11" s="7">
        <f>IF(OR('Z-scores'!DC11&gt;2,'Z-scores'!DC11&lt;-2),"",'Z-scores'!DC11)</f>
        <v>-0.97604999999999997</v>
      </c>
      <c r="DO11" s="7">
        <f>IF(OR('Z-scores'!DD11&gt;2,'Z-scores'!DD11&lt;-2),"",'Z-scores'!DD11)</f>
        <v>-0.57979999999999998</v>
      </c>
      <c r="DP11" s="7">
        <f>IF(OR('Z-scores'!DE11&gt;2,'Z-scores'!DE11&lt;-2),"",'Z-scores'!DE11)</f>
        <v>-0.71853999999999996</v>
      </c>
      <c r="DQ11" s="7">
        <f>IF(OR('Z-scores'!DF11&gt;2,'Z-scores'!DF11&lt;-2),"",'Z-scores'!DF11)</f>
        <v>-0.90039999999999998</v>
      </c>
      <c r="DR11" s="7">
        <f>IF(OR('Z-scores'!DG11&gt;2,'Z-scores'!DG11&lt;-2),"",'Z-scores'!DG11)</f>
        <v>-0.57013000000000003</v>
      </c>
      <c r="DS11" s="7">
        <f>IF(OR('Z-scores'!DH11&gt;2,'Z-scores'!DH11&lt;-2),"",'Z-scores'!DH11)</f>
        <v>-0.45573000000000002</v>
      </c>
      <c r="DT11" s="7">
        <f>IF(OR('Z-scores'!DI11&gt;2,'Z-scores'!DI11&lt;-2),"",'Z-scores'!DI11)</f>
        <v>-0.79366999999999999</v>
      </c>
      <c r="DU11" s="7">
        <f>IF(OR('Z-scores'!DJ11&gt;2,'Z-scores'!DJ11&lt;-2),"",'Z-scores'!DJ11)</f>
        <v>-0.85975000000000001</v>
      </c>
      <c r="DV11" s="7">
        <f>IF(OR('Z-scores'!DK11&gt;2,'Z-scores'!DK11&lt;-2),"",'Z-scores'!DK11)</f>
        <v>-0.83923000000000003</v>
      </c>
      <c r="DW11" s="7">
        <f>IF(OR('Z-scores'!DL11&gt;2,'Z-scores'!DL11&lt;-2),"",'Z-scores'!DL11)</f>
        <v>-0.95279000000000003</v>
      </c>
      <c r="DX11" s="7">
        <f>IF(OR('Z-scores'!DM11&gt;2,'Z-scores'!DM11&lt;-2),"",'Z-scores'!DM11)</f>
        <v>-0.71635000000000004</v>
      </c>
      <c r="DY11" s="7">
        <f>IF(OR('Z-scores'!DN11&gt;2,'Z-scores'!DN11&lt;-2),"",'Z-scores'!DN11)</f>
        <v>-0.89949999999999997</v>
      </c>
      <c r="DZ11" s="7">
        <f>IF(OR('Z-scores'!DO11&gt;2,'Z-scores'!DO11&lt;-2),"",'Z-scores'!DO11)</f>
        <v>-0.94882999999999995</v>
      </c>
      <c r="EA11" s="7">
        <f>IF(OR('Z-scores'!DP11&gt;2,'Z-scores'!DP11&lt;-2),"",'Z-scores'!DP11)</f>
        <v>-0.42431999999999997</v>
      </c>
      <c r="EB11" s="7">
        <f>IF(OR('Z-scores'!DQ11&gt;2,'Z-scores'!DQ11&lt;-2),"",'Z-scores'!DQ11)</f>
        <v>-0.65649999999999997</v>
      </c>
      <c r="EC11" s="7">
        <f>IF(OR('Z-scores'!DR11&gt;2,'Z-scores'!DR11&lt;-2),"",'Z-scores'!DR11)</f>
        <v>-0.94355999999999995</v>
      </c>
      <c r="ED11" s="7">
        <f>IF(OR('Z-scores'!DS11&gt;2,'Z-scores'!DS11&lt;-2),"",'Z-scores'!DS11)</f>
        <v>-0.70316000000000001</v>
      </c>
      <c r="EE11" s="7">
        <f>IF(OR('Z-scores'!DT11&gt;2,'Z-scores'!DT11&lt;-2),"",'Z-scores'!DT11)</f>
        <v>-0.54168000000000005</v>
      </c>
      <c r="EF11" s="7">
        <f>IF(OR('Z-scores'!DU11&gt;2,'Z-scores'!DU11&lt;-2),"",'Z-scores'!DU11)</f>
        <v>-0.77456999999999998</v>
      </c>
      <c r="EG11" s="7">
        <f>IF(OR('Z-scores'!DV11&gt;2,'Z-scores'!DV11&lt;-2),"",'Z-scores'!DV11)</f>
        <v>-0.74782000000000004</v>
      </c>
      <c r="EH11" s="7">
        <f>IF(OR('Z-scores'!DW11&gt;2,'Z-scores'!DW11&lt;-2),"",'Z-scores'!DW11)</f>
        <v>-0.54073000000000004</v>
      </c>
      <c r="EI11" s="7">
        <f>IF(OR('Z-scores'!DX11&gt;2,'Z-scores'!DX11&lt;-2),"",'Z-scores'!DX11)</f>
        <v>-0.76802999999999999</v>
      </c>
      <c r="EJ11" s="7">
        <f>IF(OR('Z-scores'!DY11&gt;2,'Z-scores'!DY11&lt;-2),"",'Z-scores'!DY11)</f>
        <v>-0.64393</v>
      </c>
      <c r="EK11" s="7">
        <f>IF(OR('Z-scores'!DZ11&gt;2,'Z-scores'!DZ11&lt;-2),"",'Z-scores'!DZ11)</f>
        <v>-0.75590000000000002</v>
      </c>
      <c r="EL11" s="7">
        <f>IF(OR('Z-scores'!EA11&gt;2,'Z-scores'!EA11&lt;-2),"",'Z-scores'!EA11)</f>
        <v>-0.88024000000000002</v>
      </c>
      <c r="EM11" s="7">
        <f>IF(OR('Z-scores'!EB11&gt;2,'Z-scores'!EB11&lt;-2),"",'Z-scores'!EB11)</f>
        <v>-0.89866999999999997</v>
      </c>
      <c r="EN11" s="7">
        <f>IF(OR('Z-scores'!EC11&gt;2,'Z-scores'!EC11&lt;-2),"",'Z-scores'!EC11)</f>
        <v>-0.51983999999999997</v>
      </c>
      <c r="EO11" s="7">
        <f>IF(OR('Z-scores'!ED11&gt;2,'Z-scores'!ED11&lt;-2),"",'Z-scores'!ED11)</f>
        <v>-0.20834</v>
      </c>
      <c r="EP11" s="7">
        <f>IF(OR('Z-scores'!EE11&gt;2,'Z-scores'!EE11&lt;-2),"",'Z-scores'!EE11)</f>
        <v>-0.49431000000000003</v>
      </c>
      <c r="EQ11" s="7">
        <f>IF(OR('Z-scores'!EF11&gt;2,'Z-scores'!EF11&lt;-2),"",'Z-scores'!EF11)</f>
        <v>-0.78746000000000005</v>
      </c>
      <c r="ER11" s="7">
        <f>IF(OR('Z-scores'!EG11&gt;2,'Z-scores'!EG11&lt;-2),"",'Z-scores'!EG11)</f>
        <v>-0.77688000000000001</v>
      </c>
      <c r="ES11" s="7">
        <f>IF(OR('Z-scores'!EH11&gt;2,'Z-scores'!EH11&lt;-2),"",'Z-scores'!EH11)</f>
        <v>-0.64122000000000001</v>
      </c>
      <c r="ET11" s="7">
        <f>IF(OR('Z-scores'!EI11&gt;2,'Z-scores'!EI11&lt;-2),"",'Z-scores'!EI11)</f>
        <v>-0.15495</v>
      </c>
      <c r="EU11" s="7">
        <f>IF(OR('Z-scores'!EJ11&gt;2,'Z-scores'!EJ11&lt;-2),"",'Z-scores'!EJ11)</f>
        <v>-0.54837000000000002</v>
      </c>
      <c r="EV11" s="7">
        <f>IF(OR('Z-scores'!EK11&gt;2,'Z-scores'!EK11&lt;-2),"",'Z-scores'!EK11)</f>
        <v>-0.69406000000000001</v>
      </c>
      <c r="EW11" s="7">
        <f>IF(OR('Z-scores'!EL11&gt;2,'Z-scores'!EL11&lt;-2),"",'Z-scores'!EL11)</f>
        <v>-0.71557999999999999</v>
      </c>
      <c r="EX11" s="7">
        <f>IF(OR('Z-scores'!EM11&gt;2,'Z-scores'!EM11&lt;-2),"",'Z-scores'!EM11)</f>
        <v>-0.49497999999999998</v>
      </c>
      <c r="EY11" s="7">
        <f>IF(OR('Z-scores'!EN11&gt;2,'Z-scores'!EN11&lt;-2),"",'Z-scores'!EN11)</f>
        <v>-8.3949999999999997E-2</v>
      </c>
      <c r="EZ11" s="7">
        <f>IF(OR('Z-scores'!EO11&gt;2,'Z-scores'!EO11&lt;-2),"",'Z-scores'!EO11)</f>
        <v>-0.37252000000000002</v>
      </c>
      <c r="FA11" s="7">
        <f>IF(OR('Z-scores'!EP11&gt;2,'Z-scores'!EP11&lt;-2),"",'Z-scores'!EP11)</f>
        <v>-0.49661</v>
      </c>
      <c r="FB11" s="7">
        <f>IF(OR('Z-scores'!EQ11&gt;2,'Z-scores'!EQ11&lt;-2),"",'Z-scores'!EQ11)</f>
        <v>-0.49913999999999997</v>
      </c>
      <c r="FC11" s="7">
        <f>IF(OR('Z-scores'!ER11&gt;2,'Z-scores'!ER11&lt;-2),"",'Z-scores'!ER11)</f>
        <v>-0.34143000000000001</v>
      </c>
      <c r="FD11" s="7">
        <f>IF(OR('Z-scores'!ES11&gt;2,'Z-scores'!ES11&lt;-2),"",'Z-scores'!ES11)</f>
        <v>6.3869999999999996E-2</v>
      </c>
      <c r="FE11" s="7">
        <f>IF(OR('Z-scores'!ET11&gt;2,'Z-scores'!ET11&lt;-2),"",'Z-scores'!ET11)</f>
        <v>-0.62450000000000006</v>
      </c>
      <c r="FF11" s="7">
        <f>IF(OR('Z-scores'!EU11&gt;2,'Z-scores'!EU11&lt;-2),"",'Z-scores'!EU11)</f>
        <v>-0.60741000000000001</v>
      </c>
      <c r="FG11" s="7">
        <f>IF(OR('Z-scores'!EV11&gt;2,'Z-scores'!EV11&lt;-2),"",'Z-scores'!EV11)</f>
        <v>-0.41546</v>
      </c>
      <c r="FH11" s="7">
        <f>IF(OR('Z-scores'!EW11&gt;2,'Z-scores'!EW11&lt;-2),"",'Z-scores'!EW11)</f>
        <v>-0.56345000000000001</v>
      </c>
      <c r="FI11" s="7">
        <f>IF(OR('Z-scores'!EX11&gt;2,'Z-scores'!EX11&lt;-2),"",'Z-scores'!EX11)</f>
        <v>-0.41954000000000002</v>
      </c>
      <c r="FJ11" s="7">
        <f>IF(OR('Z-scores'!EY11&gt;2,'Z-scores'!EY11&lt;-2),"",'Z-scores'!EY11)</f>
        <v>-0.48403000000000002</v>
      </c>
      <c r="FK11" s="7">
        <f>IF(OR('Z-scores'!EZ11&gt;2,'Z-scores'!EZ11&lt;-2),"",'Z-scores'!EZ11)</f>
        <v>-0.65405999999999997</v>
      </c>
      <c r="FL11" s="7">
        <f>IF(OR('Z-scores'!FA11&gt;2,'Z-scores'!FA11&lt;-2),"",'Z-scores'!FA11)</f>
        <v>-0.84569000000000005</v>
      </c>
      <c r="FM11" s="7">
        <f>IF(OR('Z-scores'!FB11&gt;2,'Z-scores'!FB11&lt;-2),"",'Z-scores'!FB11)</f>
        <v>-0.72635000000000005</v>
      </c>
      <c r="FN11" s="7">
        <f>IF(OR('Z-scores'!FC11&gt;2,'Z-scores'!FC11&lt;-2),"",'Z-scores'!FC11)</f>
        <v>-0.76219000000000003</v>
      </c>
      <c r="FO11" s="7">
        <f>IF(OR('Z-scores'!FD11&gt;2,'Z-scores'!FD11&lt;-2),"",'Z-scores'!FD11)</f>
        <v>-0.65695999999999999</v>
      </c>
      <c r="FP11" s="7">
        <f>IF(OR('Z-scores'!FE11&gt;2,'Z-scores'!FE11&lt;-2),"",'Z-scores'!FE11)</f>
        <v>-0.64278000000000002</v>
      </c>
      <c r="FQ11" s="7">
        <f>IF(OR('Z-scores'!FF11&gt;2,'Z-scores'!FF11&lt;-2),"",'Z-scores'!FF11)</f>
        <v>-0.25724000000000002</v>
      </c>
      <c r="FR11" s="7">
        <f>IF(OR('Z-scores'!FG11&gt;2,'Z-scores'!FG11&lt;-2),"",'Z-scores'!FG11)</f>
        <v>-0.35299000000000003</v>
      </c>
      <c r="FS11" s="7">
        <f>IF(OR('Z-scores'!FH11&gt;2,'Z-scores'!FH11&lt;-2),"",'Z-scores'!FH11)</f>
        <v>-0.38286999999999999</v>
      </c>
      <c r="FT11" s="7">
        <f>IF(OR('Z-scores'!FI11&gt;2,'Z-scores'!FI11&lt;-2),"",'Z-scores'!FI11)</f>
        <v>-0.46039000000000002</v>
      </c>
      <c r="FU11" s="7">
        <f>IF(OR('Z-scores'!FJ11&gt;2,'Z-scores'!FJ11&lt;-2),"",'Z-scores'!FJ11)</f>
        <v>-0.25839000000000001</v>
      </c>
      <c r="FV11" s="7">
        <f>IF(OR('Z-scores'!FK11&gt;2,'Z-scores'!FK11&lt;-2),"",'Z-scores'!FK11)</f>
        <v>7.2830000000000006E-2</v>
      </c>
      <c r="FW11" s="7">
        <f>IF(OR('Z-scores'!FL11&gt;2,'Z-scores'!FL11&lt;-2),"",'Z-scores'!FL11)</f>
        <v>6.6790000000000002E-2</v>
      </c>
      <c r="FX11" s="7">
        <f>IF(OR('Z-scores'!FM11&gt;2,'Z-scores'!FM11&lt;-2),"",'Z-scores'!FM11)</f>
        <v>0.51061999999999996</v>
      </c>
      <c r="FY11" s="7">
        <f>IF(OR('Z-scores'!FN11&gt;2,'Z-scores'!FN11&lt;-2),"",'Z-scores'!FN11)</f>
        <v>0.23094999999999999</v>
      </c>
      <c r="FZ11" s="7">
        <f>IF(OR('Z-scores'!FO11&gt;2,'Z-scores'!FO11&lt;-2),"",'Z-scores'!FO11)</f>
        <v>-0.34933999999999998</v>
      </c>
      <c r="GA11" s="7" t="str">
        <f>IF(OR('Z-scores'!FP11&gt;2,'Z-scores'!FP11&lt;-2),"",'Z-scores'!FP11)</f>
        <v/>
      </c>
      <c r="GB11" s="7" t="str">
        <f>IF(OR('Z-scores'!FQ11&gt;2,'Z-scores'!FQ11&lt;-2),"",'Z-scores'!FQ11)</f>
        <v/>
      </c>
      <c r="GC11" s="7">
        <f>IF(OR('Z-scores'!FR11&gt;2,'Z-scores'!FR11&lt;-2),"",'Z-scores'!FR11)</f>
        <v>-0.40066000000000002</v>
      </c>
      <c r="GD11" s="7">
        <f>IF(OR('Z-scores'!FS11&gt;2,'Z-scores'!FS11&lt;-2),"",'Z-scores'!FS11)</f>
        <v>-0.12570000000000001</v>
      </c>
      <c r="GE11" s="7">
        <f>IF(OR('Z-scores'!FT11&gt;2,'Z-scores'!FT11&lt;-2),"",'Z-scores'!FT11)</f>
        <v>1.5939999999999999E-2</v>
      </c>
      <c r="GF11" s="7">
        <f>IF(OR('Z-scores'!FU11&gt;2,'Z-scores'!FU11&lt;-2),"",'Z-scores'!FU11)</f>
        <v>-0.14491000000000001</v>
      </c>
      <c r="GG11" s="7">
        <f>IF(OR('Z-scores'!FV11&gt;2,'Z-scores'!FV11&lt;-2),"",'Z-scores'!FV11)</f>
        <v>-0.26166</v>
      </c>
      <c r="GH11" s="7">
        <f>IF(OR('Z-scores'!FW11&gt;2,'Z-scores'!FW11&lt;-2),"",'Z-scores'!FW11)</f>
        <v>-1.4444300000000001</v>
      </c>
      <c r="GI11" s="7">
        <f>IF(OR('Z-scores'!FX11&gt;2,'Z-scores'!FX11&lt;-2),"",'Z-scores'!FX11)</f>
        <v>-1.2251799999999999</v>
      </c>
      <c r="GJ11" s="7">
        <f>IF(OR('Z-scores'!FY11&gt;2,'Z-scores'!FY11&lt;-2),"",'Z-scores'!FY11)</f>
        <v>-1.61399</v>
      </c>
      <c r="GK11" s="7">
        <f>IF(OR('Z-scores'!FZ11&gt;2,'Z-scores'!FZ11&lt;-2),"",'Z-scores'!FZ11)</f>
        <v>-1.41361</v>
      </c>
      <c r="GL11" s="7">
        <f>IF(OR('Z-scores'!GA11&gt;2,'Z-scores'!GA11&lt;-2),"",'Z-scores'!GA11)</f>
        <v>-1.4551099999999999</v>
      </c>
      <c r="GM11" s="7">
        <f>IF(OR('Z-scores'!GB11&gt;2,'Z-scores'!GB11&lt;-2),"",'Z-scores'!GB11)</f>
        <v>-0.8407</v>
      </c>
      <c r="GN11" s="7">
        <f>IF(OR('Z-scores'!GC11&gt;2,'Z-scores'!GC11&lt;-2),"",'Z-scores'!GC11)</f>
        <v>-1.1837599999999999</v>
      </c>
      <c r="GO11" s="7">
        <f>IF(OR('Z-scores'!GD11&gt;2,'Z-scores'!GD11&lt;-2),"",'Z-scores'!GD11)</f>
        <v>-1.3931199999999999</v>
      </c>
      <c r="GP11" s="7">
        <f>IF(OR('Z-scores'!GE11&gt;2,'Z-scores'!GE11&lt;-2),"",'Z-scores'!GE11)</f>
        <v>-0.37097999999999998</v>
      </c>
      <c r="GQ11" s="7">
        <f>IF(OR('Z-scores'!GF11&gt;2,'Z-scores'!GF11&lt;-2),"",'Z-scores'!GF11)</f>
        <v>-1.55955</v>
      </c>
      <c r="GR11" s="7">
        <f>IF(OR('Z-scores'!GG11&gt;2,'Z-scores'!GG11&lt;-2),"",'Z-scores'!GG11)</f>
        <v>-1.5082599999999999</v>
      </c>
      <c r="GS11" s="7">
        <f>IF(OR('Z-scores'!GH11&gt;2,'Z-scores'!GH11&lt;-2),"",'Z-scores'!GH11)</f>
        <v>-0.63265000000000005</v>
      </c>
      <c r="GT11" s="7">
        <f>IF(OR('Z-scores'!GI11&gt;2,'Z-scores'!GI11&lt;-2),"",'Z-scores'!GI11)</f>
        <v>-1.05358</v>
      </c>
      <c r="GU11" s="7">
        <f>IF(OR('Z-scores'!GJ11&gt;2,'Z-scores'!GJ11&lt;-2),"",'Z-scores'!GJ11)</f>
        <v>-1.31403</v>
      </c>
      <c r="GV11" s="7">
        <f>IF(OR('Z-scores'!GK11&gt;2,'Z-scores'!GK11&lt;-2),"",'Z-scores'!GK11)</f>
        <v>-1.08477</v>
      </c>
      <c r="GW11" s="7">
        <f>IF(OR('Z-scores'!GL11&gt;2,'Z-scores'!GL11&lt;-2),"",'Z-scores'!GL11)</f>
        <v>-1.0102800000000001</v>
      </c>
      <c r="GX11" s="7">
        <f>IF(OR('Z-scores'!GM11&gt;2,'Z-scores'!GM11&lt;-2),"",'Z-scores'!GM11)</f>
        <v>-0.72089000000000003</v>
      </c>
      <c r="GY11" s="7">
        <f>IF(OR('Z-scores'!GN11&gt;2,'Z-scores'!GN11&lt;-2),"",'Z-scores'!GN11)</f>
        <v>-0.55698999999999999</v>
      </c>
      <c r="GZ11" s="7">
        <f>IF(OR('Z-scores'!GO11&gt;2,'Z-scores'!GO11&lt;-2),"",'Z-scores'!GO11)</f>
        <v>-0.62304999999999999</v>
      </c>
      <c r="HA11" s="7">
        <f>IF(OR('Z-scores'!GP11&gt;2,'Z-scores'!GP11&lt;-2),"",'Z-scores'!GP11)</f>
        <v>0.19431999999999999</v>
      </c>
      <c r="HB11" s="7">
        <f>IF(OR('Z-scores'!GQ11&gt;2,'Z-scores'!GQ11&lt;-2),"",'Z-scores'!GQ11)</f>
        <v>1.2622899999999999</v>
      </c>
      <c r="HC11" s="7">
        <f>IF(OR('Z-scores'!GR11&gt;2,'Z-scores'!GR11&lt;-2),"",'Z-scores'!GR11)</f>
        <v>0.78613</v>
      </c>
      <c r="HD11" s="7">
        <f>IF(OR('Z-scores'!GS11&gt;2,'Z-scores'!GS11&lt;-2),"",'Z-scores'!GS11)</f>
        <v>-0.10705000000000001</v>
      </c>
      <c r="HE11" s="7">
        <f>IF(OR('Z-scores'!GT11&gt;2,'Z-scores'!GT11&lt;-2),"",'Z-scores'!GT11)</f>
        <v>-0.38091000000000003</v>
      </c>
      <c r="HF11" s="7">
        <f>IF(OR('Z-scores'!GU11&gt;2,'Z-scores'!GU11&lt;-2),"",'Z-scores'!GU11)</f>
        <v>-0.33261000000000002</v>
      </c>
      <c r="HG11" s="7">
        <f>IF(OR('Z-scores'!GV11&gt;2,'Z-scores'!GV11&lt;-2),"",'Z-scores'!GV11)</f>
        <v>0.29759999999999998</v>
      </c>
      <c r="HH11" s="7">
        <f>IF(OR('Z-scores'!GW11&gt;2,'Z-scores'!GW11&lt;-2),"",'Z-scores'!GW11)</f>
        <v>0.41593999999999998</v>
      </c>
      <c r="HI11" s="7">
        <f>IF(OR('Z-scores'!GX11&gt;2,'Z-scores'!GX11&lt;-2),"",'Z-scores'!GX11)</f>
        <v>-1.915E-2</v>
      </c>
      <c r="HJ11" s="7">
        <f>IF(OR('Z-scores'!GY11&gt;2,'Z-scores'!GY11&lt;-2),"",'Z-scores'!GY11)</f>
        <v>-0.32976</v>
      </c>
      <c r="HK11" s="7">
        <f>IF(OR('Z-scores'!GZ11&gt;2,'Z-scores'!GZ11&lt;-2),"",'Z-scores'!GZ11)</f>
        <v>-0.40123999999999999</v>
      </c>
      <c r="HL11" s="7">
        <f>IF(OR('Z-scores'!HA11&gt;2,'Z-scores'!HA11&lt;-2),"",'Z-scores'!HA11)</f>
        <v>-0.49038999999999999</v>
      </c>
      <c r="HM11" s="7">
        <f>IF(OR('Z-scores'!HB11&gt;2,'Z-scores'!HB11&lt;-2),"",'Z-scores'!HB11)</f>
        <v>0.49585000000000001</v>
      </c>
      <c r="HN11" s="7">
        <f>IF(OR('Z-scores'!HC11&gt;2,'Z-scores'!HC11&lt;-2),"",'Z-scores'!HC11)</f>
        <v>0.49210999999999999</v>
      </c>
      <c r="HO11" s="7">
        <f>IF(OR('Z-scores'!HD11&gt;2,'Z-scores'!HD11&lt;-2),"",'Z-scores'!HD11)</f>
        <v>-8.727E-2</v>
      </c>
      <c r="HP11" s="7">
        <f>IF(OR('Z-scores'!HE11&gt;2,'Z-scores'!HE11&lt;-2),"",'Z-scores'!HE11)</f>
        <v>-0.24581</v>
      </c>
      <c r="HQ11" s="7">
        <f>IF(OR('Z-scores'!HF11&gt;2,'Z-scores'!HF11&lt;-2),"",'Z-scores'!HF11)</f>
        <v>-0.56669000000000003</v>
      </c>
      <c r="HR11" s="7">
        <f>IF(OR('Z-scores'!HG11&gt;2,'Z-scores'!HG11&lt;-2),"",'Z-scores'!HG11)</f>
        <v>-0.67647000000000002</v>
      </c>
      <c r="HS11" s="7">
        <f>IF(OR('Z-scores'!HH11&gt;2,'Z-scores'!HH11&lt;-2),"",'Z-scores'!HH11)</f>
        <v>-0.63624000000000003</v>
      </c>
      <c r="HT11" s="7">
        <f>IF(OR('Z-scores'!HI11&gt;2,'Z-scores'!HI11&lt;-2),"",'Z-scores'!HI11)</f>
        <v>-0.76014999999999999</v>
      </c>
      <c r="HU11" s="7">
        <f>IF(OR('Z-scores'!HJ11&gt;2,'Z-scores'!HJ11&lt;-2),"",'Z-scores'!HJ11)</f>
        <v>-0.55647999999999997</v>
      </c>
      <c r="HV11" s="7">
        <f>IF(OR('Z-scores'!HK11&gt;2,'Z-scores'!HK11&lt;-2),"",'Z-scores'!HK11)</f>
        <v>-0.42587999999999998</v>
      </c>
      <c r="HW11" s="7">
        <f>IF(OR('Z-scores'!HL11&gt;2,'Z-scores'!HL11&lt;-2),"",'Z-scores'!HL11)</f>
        <v>-8.7970000000000007E-2</v>
      </c>
      <c r="HX11" s="7">
        <f>IF(OR('Z-scores'!HM11&gt;2,'Z-scores'!HM11&lt;-2),"",'Z-scores'!HM11)</f>
        <v>0.27765000000000001</v>
      </c>
      <c r="HY11" s="7">
        <f>IF(OR('Z-scores'!HN11&gt;2,'Z-scores'!HN11&lt;-2),"",'Z-scores'!HN11)</f>
        <v>0.41050999999999999</v>
      </c>
      <c r="HZ11" s="7">
        <f>IF(OR('Z-scores'!HO11&gt;2,'Z-scores'!HO11&lt;-2),"",'Z-scores'!HO11)</f>
        <v>1.36226</v>
      </c>
      <c r="IA11" s="7">
        <f>IF(OR('Z-scores'!HP11&gt;2,'Z-scores'!HP11&lt;-2),"",'Z-scores'!HP11)</f>
        <v>0.58023999999999998</v>
      </c>
      <c r="IB11" s="7">
        <f>IF(OR('Z-scores'!HQ11&gt;2,'Z-scores'!HQ11&lt;-2),"",'Z-scores'!HQ11)</f>
        <v>-0.41093000000000002</v>
      </c>
      <c r="IC11" s="7">
        <f>IF(OR('Z-scores'!HR11&gt;2,'Z-scores'!HR11&lt;-2),"",'Z-scores'!HR11)</f>
        <v>-0.80032999999999999</v>
      </c>
      <c r="ID11" s="7">
        <f>IF(OR('Z-scores'!HS11&gt;2,'Z-scores'!HS11&lt;-2),"",'Z-scores'!HS11)</f>
        <v>-0.28787000000000001</v>
      </c>
      <c r="IE11" s="7">
        <f>IF(OR('Z-scores'!HT11&gt;2,'Z-scores'!HT11&lt;-2),"",'Z-scores'!HT11)</f>
        <v>-0.47045999999999999</v>
      </c>
      <c r="IF11" s="7">
        <f>IF(OR('Z-scores'!HU11&gt;2,'Z-scores'!HU11&lt;-2),"",'Z-scores'!HU11)</f>
        <v>-0.59626999999999997</v>
      </c>
      <c r="IG11" s="7">
        <f>IF(OR('Z-scores'!HV11&gt;2,'Z-scores'!HV11&lt;-2),"",'Z-scores'!HV11)</f>
        <v>0.17122000000000001</v>
      </c>
      <c r="IH11" s="7">
        <f>IF(OR('Z-scores'!HW11&gt;2,'Z-scores'!HW11&lt;-2),"",'Z-scores'!HW11)</f>
        <v>-9.3189999999999995E-2</v>
      </c>
      <c r="II11" s="7">
        <f>IF(OR('Z-scores'!HX11&gt;2,'Z-scores'!HX11&lt;-2),"",'Z-scores'!HX11)</f>
        <v>0.10212</v>
      </c>
      <c r="IJ11" s="7">
        <f>IF(OR('Z-scores'!HY11&gt;2,'Z-scores'!HY11&lt;-2),"",'Z-scores'!HY11)</f>
        <v>0.64453000000000005</v>
      </c>
      <c r="IK11" s="7">
        <f>IF(OR('Z-scores'!HZ11&gt;2,'Z-scores'!HZ11&lt;-2),"",'Z-scores'!HZ11)</f>
        <v>0.42443999999999998</v>
      </c>
      <c r="IL11" s="7">
        <f>IF(OR('Z-scores'!IA11&gt;2,'Z-scores'!IA11&lt;-2),"",'Z-scores'!IA11)</f>
        <v>-0.55393999999999999</v>
      </c>
      <c r="IM11" s="7">
        <f>IF(OR('Z-scores'!IB11&gt;2,'Z-scores'!IB11&lt;-2),"",'Z-scores'!IB11)</f>
        <v>-0.16406000000000001</v>
      </c>
      <c r="IN11" s="7">
        <f>IF(OR('Z-scores'!IC11&gt;2,'Z-scores'!IC11&lt;-2),"",'Z-scores'!IC11)</f>
        <v>-0.97255999999999998</v>
      </c>
      <c r="IO11" s="7">
        <f>IF(OR('Z-scores'!ID11&gt;2,'Z-scores'!ID11&lt;-2),"",'Z-scores'!ID11)</f>
        <v>-1.20106</v>
      </c>
      <c r="IP11" s="7">
        <f>IF(OR('Z-scores'!IE11&gt;2,'Z-scores'!IE11&lt;-2),"",'Z-scores'!IE11)</f>
        <v>-0.51268000000000002</v>
      </c>
      <c r="IQ11" s="7">
        <f>IF(OR('Z-scores'!IF11&gt;2,'Z-scores'!IF11&lt;-2),"",'Z-scores'!IF11)</f>
        <v>-0.27045999999999998</v>
      </c>
      <c r="IR11" s="7">
        <f>IF(OR('Z-scores'!IG11&gt;2,'Z-scores'!IG11&lt;-2),"",'Z-scores'!IG11)</f>
        <v>-0.24254000000000001</v>
      </c>
      <c r="IS11" s="7">
        <f>IF(OR('Z-scores'!IH11&gt;2,'Z-scores'!IH11&lt;-2),"",'Z-scores'!IH11)</f>
        <v>-0.19763</v>
      </c>
      <c r="IT11" s="7">
        <f>IF(OR('Z-scores'!II11&gt;2,'Z-scores'!II11&lt;-2),"",'Z-scores'!II11)</f>
        <v>-0.29797000000000001</v>
      </c>
      <c r="IU11" s="7">
        <f>IF(OR('Z-scores'!IJ11&gt;2,'Z-scores'!IJ11&lt;-2),"",'Z-scores'!IJ11)</f>
        <v>-0.24401</v>
      </c>
      <c r="IV11" s="7">
        <f>IF(OR('Z-scores'!IK11&gt;2,'Z-scores'!IK11&lt;-2),"",'Z-scores'!IK11)</f>
        <v>-9.9979999999999999E-2</v>
      </c>
      <c r="IW11" s="7">
        <f>IF(OR('Z-scores'!IL11&gt;2,'Z-scores'!IL11&lt;-2),"",'Z-scores'!IL11)</f>
        <v>-1.2578499999999999</v>
      </c>
      <c r="IX11" s="7">
        <f>IF(OR('Z-scores'!IM11&gt;2,'Z-scores'!IM11&lt;-2),"",'Z-scores'!IM11)</f>
        <v>-1.0789800000000001</v>
      </c>
      <c r="IY11" s="7">
        <f>IF(OR('Z-scores'!IN11&gt;2,'Z-scores'!IN11&lt;-2),"",'Z-scores'!IN11)</f>
        <v>-0.15679000000000001</v>
      </c>
      <c r="IZ11" s="7">
        <f>IF(OR('Z-scores'!IO11&gt;2,'Z-scores'!IO11&lt;-2),"",'Z-scores'!IO11)</f>
        <v>0.23333999999999999</v>
      </c>
      <c r="JA11" s="7" t="str">
        <f>IF(OR('Z-scores'!IP11&gt;2,'Z-scores'!IP11&lt;-2),"",'Z-scores'!IP11)</f>
        <v/>
      </c>
      <c r="JB11" s="7">
        <f>IF(OR('Z-scores'!IQ11&gt;2,'Z-scores'!IQ11&lt;-2),"",'Z-scores'!IQ11)</f>
        <v>0.86182999999999998</v>
      </c>
      <c r="JC11" s="7">
        <f>IF(OR('Z-scores'!IR11&gt;2,'Z-scores'!IR11&lt;-2),"",'Z-scores'!IR11)</f>
        <v>1.08239</v>
      </c>
      <c r="JD11" s="7">
        <f>IF(OR('Z-scores'!IS11&gt;2,'Z-scores'!IS11&lt;-2),"",'Z-scores'!IS11)</f>
        <v>-2.6950000000000002E-2</v>
      </c>
      <c r="JE11" s="7">
        <f>IF(OR('Z-scores'!IT11&gt;2,'Z-scores'!IT11&lt;-2),"",'Z-scores'!IT11)</f>
        <v>1.8610599999999999</v>
      </c>
      <c r="JF11" s="7">
        <f>IF(OR('Z-scores'!IU11&gt;2,'Z-scores'!IU11&lt;-2),"",'Z-scores'!IU11)</f>
        <v>-9.7019999999999995E-2</v>
      </c>
      <c r="JG11" s="7">
        <f>IF(OR('Z-scores'!IV11&gt;2,'Z-scores'!IV11&lt;-2),"",'Z-scores'!IV11)</f>
        <v>-9.1170000000000001E-2</v>
      </c>
      <c r="JH11" s="7">
        <f>IF(OR('Z-scores'!IW11&gt;2,'Z-scores'!IW11&lt;-2),"",'Z-scores'!IW11)</f>
        <v>0.23007</v>
      </c>
      <c r="JI11" s="7">
        <f>IF(OR('Z-scores'!IX11&gt;2,'Z-scores'!IX11&lt;-2),"",'Z-scores'!IX11)</f>
        <v>0.36107</v>
      </c>
      <c r="JJ11" s="7">
        <f>IF(OR('Z-scores'!IY11&gt;2,'Z-scores'!IY11&lt;-2),"",'Z-scores'!IY11)</f>
        <v>1.48966</v>
      </c>
      <c r="JK11" s="7">
        <f>IF(OR('Z-scores'!IZ11&gt;2,'Z-scores'!IZ11&lt;-2),"",'Z-scores'!IZ11)</f>
        <v>0.80525999999999998</v>
      </c>
      <c r="JL11" s="7">
        <f>IF(OR('Z-scores'!JA11&gt;2,'Z-scores'!JA11&lt;-2),"",'Z-scores'!JA11)</f>
        <v>-0.19225999999999999</v>
      </c>
      <c r="JM11" s="7" t="str">
        <f>IF(OR('Z-scores'!JB11&gt;2,'Z-scores'!JB11&lt;-2),"",'Z-scores'!JB11)</f>
        <v/>
      </c>
      <c r="JN11" s="7">
        <f>IF(OR('Z-scores'!JC11&gt;2,'Z-scores'!JC11&lt;-2),"",'Z-scores'!JC11)</f>
        <v>0.44652999999999998</v>
      </c>
      <c r="JO11" s="7">
        <f>IF(OR('Z-scores'!JD11&gt;2,'Z-scores'!JD11&lt;-2),"",'Z-scores'!JD11)</f>
        <v>-0.69898000000000005</v>
      </c>
      <c r="JP11" s="7">
        <f>IF(OR('Z-scores'!JE11&gt;2,'Z-scores'!JE11&lt;-2),"",'Z-scores'!JE11)</f>
        <v>-0.14779999999999999</v>
      </c>
      <c r="JQ11" s="7">
        <f>IF(OR('Z-scores'!JF11&gt;2,'Z-scores'!JF11&lt;-2),"",'Z-scores'!JF11)</f>
        <v>-0.17960999999999999</v>
      </c>
      <c r="JR11" s="7">
        <f>IF(OR('Z-scores'!JG11&gt;2,'Z-scores'!JG11&lt;-2),"",'Z-scores'!JG11)</f>
        <v>0.30077999999999999</v>
      </c>
      <c r="JS11" s="7">
        <f>IF(OR('Z-scores'!JH11&gt;2,'Z-scores'!JH11&lt;-2),"",'Z-scores'!JH11)</f>
        <v>-0.29460999999999998</v>
      </c>
      <c r="JT11" s="7" t="str">
        <f>IF(OR('Z-scores'!JI11&gt;2,'Z-scores'!JI11&lt;-2),"",'Z-scores'!JI11)</f>
        <v/>
      </c>
      <c r="JU11" s="7" t="str">
        <f>IF(OR('Z-scores'!JJ11&gt;2,'Z-scores'!JJ11&lt;-2),"",'Z-scores'!JJ11)</f>
        <v/>
      </c>
      <c r="JV11" s="7">
        <f>IF(OR('Z-scores'!JK11&gt;2,'Z-scores'!JK11&lt;-2),"",'Z-scores'!JK11)</f>
        <v>-0.18986</v>
      </c>
      <c r="JW11" s="7" t="str">
        <f>IF(OR('Z-scores'!JL11&gt;2,'Z-scores'!JL11&lt;-2),"",'Z-scores'!JL11)</f>
        <v/>
      </c>
      <c r="JX11" s="7">
        <f>IF(OR('Z-scores'!JM11&gt;2,'Z-scores'!JM11&lt;-2),"",'Z-scores'!JM11)</f>
        <v>1.67638</v>
      </c>
      <c r="JY11" s="7">
        <f>IF(OR('Z-scores'!JN11&gt;2,'Z-scores'!JN11&lt;-2),"",'Z-scores'!JN11)</f>
        <v>0.67554000000000003</v>
      </c>
      <c r="JZ11" s="7">
        <f>IF(OR('Z-scores'!JO11&gt;2,'Z-scores'!JO11&lt;-2),"",'Z-scores'!JO11)</f>
        <v>1.7653300000000001</v>
      </c>
      <c r="KA11" s="7">
        <f>IF(OR('Z-scores'!JP11&gt;2,'Z-scores'!JP11&lt;-2),"",'Z-scores'!JP11)</f>
        <v>1.82741</v>
      </c>
      <c r="KB11" s="7">
        <f>IF(OR('Z-scores'!JQ11&gt;2,'Z-scores'!JQ11&lt;-2),"",'Z-scores'!JQ11)</f>
        <v>1.7049700000000001</v>
      </c>
      <c r="KC11" s="7">
        <f>IF(OR('Z-scores'!JR11&gt;2,'Z-scores'!JR11&lt;-2),"",'Z-scores'!JR11)</f>
        <v>1.69509</v>
      </c>
      <c r="KD11" s="7" t="str">
        <f>IF(OR('Z-scores'!JS11&gt;2,'Z-scores'!JS11&lt;-2),"",'Z-scores'!JS11)</f>
        <v/>
      </c>
      <c r="KE11" s="7">
        <f>IF(OR('Z-scores'!JT11&gt;2,'Z-scores'!JT11&lt;-2),"",'Z-scores'!JT11)</f>
        <v>-0.37858999999999998</v>
      </c>
      <c r="KF11" s="7">
        <f>IF(OR('Z-scores'!JU11&gt;2,'Z-scores'!JU11&lt;-2),"",'Z-scores'!JU11)</f>
        <v>1.9430700000000001</v>
      </c>
      <c r="KG11" s="7">
        <f>IF(OR('Z-scores'!JV11&gt;2,'Z-scores'!JV11&lt;-2),"",'Z-scores'!JV11)</f>
        <v>-0.47016999999999998</v>
      </c>
      <c r="KH11" s="7">
        <f>IF(OR('Z-scores'!JW11&gt;2,'Z-scores'!JW11&lt;-2),"",'Z-scores'!JW11)</f>
        <v>0.38879000000000002</v>
      </c>
      <c r="KI11" s="7">
        <f>IF(OR('Z-scores'!JX11&gt;2,'Z-scores'!JX11&lt;-2),"",'Z-scores'!JX11)</f>
        <v>-0.47406999999999999</v>
      </c>
      <c r="KJ11" s="7">
        <f>IF(OR('Z-scores'!JY11&gt;2,'Z-scores'!JY11&lt;-2),"",'Z-scores'!JY11)</f>
        <v>0.64015</v>
      </c>
      <c r="KK11" s="7">
        <f>IF(OR('Z-scores'!JZ11&gt;2,'Z-scores'!JZ11&lt;-2),"",'Z-scores'!JZ11)</f>
        <v>1.37053</v>
      </c>
      <c r="KL11" s="7">
        <f>IF(OR('Z-scores'!KA11&gt;2,'Z-scores'!KA11&lt;-2),"",'Z-scores'!KA11)</f>
        <v>1.68838</v>
      </c>
      <c r="KM11" s="7">
        <f>IF(OR('Z-scores'!KB11&gt;2,'Z-scores'!KB11&lt;-2),"",'Z-scores'!KB11)</f>
        <v>0.42869000000000002</v>
      </c>
      <c r="KN11" s="7">
        <f>IF(OR('Z-scores'!KC11&gt;2,'Z-scores'!KC11&lt;-2),"",'Z-scores'!KC11)</f>
        <v>0.33215</v>
      </c>
      <c r="KO11" s="7">
        <f>IF(OR('Z-scores'!KD11&gt;2,'Z-scores'!KD11&lt;-2),"",'Z-scores'!KD11)</f>
        <v>0.75039999999999996</v>
      </c>
      <c r="KP11" s="7">
        <f>IF(OR('Z-scores'!KE11&gt;2,'Z-scores'!KE11&lt;-2),"",'Z-scores'!KE11)</f>
        <v>-0.16137000000000001</v>
      </c>
      <c r="KQ11" s="7">
        <f>IF(OR('Z-scores'!KF11&gt;2,'Z-scores'!KF11&lt;-2),"",'Z-scores'!KF11)</f>
        <v>0.52371000000000001</v>
      </c>
      <c r="KR11" s="7">
        <f>IF(OR('Z-scores'!KG11&gt;2,'Z-scores'!KG11&lt;-2),"",'Z-scores'!KG11)</f>
        <v>1.2199599999999999</v>
      </c>
      <c r="KS11" s="7">
        <f>IF(OR('Z-scores'!KH11&gt;2,'Z-scores'!KH11&lt;-2),"",'Z-scores'!KH11)</f>
        <v>-0.24254000000000001</v>
      </c>
      <c r="KT11" s="7">
        <f>IF(OR('Z-scores'!KI11&gt;2,'Z-scores'!KI11&lt;-2),"",'Z-scores'!KI11)</f>
        <v>0.52910000000000001</v>
      </c>
      <c r="KU11" s="7">
        <f>IF(OR('Z-scores'!KJ11&gt;2,'Z-scores'!KJ11&lt;-2),"",'Z-scores'!KJ11)</f>
        <v>0.32902999999999999</v>
      </c>
      <c r="KV11" s="7">
        <f>IF(OR('Z-scores'!KK11&gt;2,'Z-scores'!KK11&lt;-2),"",'Z-scores'!KK11)</f>
        <v>0.83133999999999997</v>
      </c>
      <c r="KW11" s="7">
        <f>IF(OR('Z-scores'!KL11&gt;2,'Z-scores'!KL11&lt;-2),"",'Z-scores'!KL11)</f>
        <v>-0.25092999999999999</v>
      </c>
      <c r="KX11" s="7">
        <f>IF(OR('Z-scores'!KM11&gt;2,'Z-scores'!KM11&lt;-2),"",'Z-scores'!KM11)</f>
        <v>0.27495000000000003</v>
      </c>
      <c r="KY11" s="7">
        <f>IF(OR('Z-scores'!KN11&gt;2,'Z-scores'!KN11&lt;-2),"",'Z-scores'!KN11)</f>
        <v>0.17455999999999999</v>
      </c>
      <c r="KZ11" s="7">
        <f>IF(OR('Z-scores'!KO11&gt;2,'Z-scores'!KO11&lt;-2),"",'Z-scores'!KO11)</f>
        <v>0.22306000000000001</v>
      </c>
      <c r="LA11" s="7">
        <f>IF(OR('Z-scores'!KP11&gt;2,'Z-scores'!KP11&lt;-2),"",'Z-scores'!KP11)</f>
        <v>-2.3900000000000001E-2</v>
      </c>
      <c r="LB11" s="7">
        <f>IF(OR('Z-scores'!KQ11&gt;2,'Z-scores'!KQ11&lt;-2),"",'Z-scores'!KQ11)</f>
        <v>-0.34444000000000002</v>
      </c>
      <c r="LC11" s="7">
        <f>IF(OR('Z-scores'!KR11&gt;2,'Z-scores'!KR11&lt;-2),"",'Z-scores'!KR11)</f>
        <v>-0.75575000000000003</v>
      </c>
      <c r="LD11" s="7">
        <f>IF(OR('Z-scores'!KS11&gt;2,'Z-scores'!KS11&lt;-2),"",'Z-scores'!KS11)</f>
        <v>-0.24460999999999999</v>
      </c>
      <c r="LE11" s="7">
        <f>IF(OR('Z-scores'!KT11&gt;2,'Z-scores'!KT11&lt;-2),"",'Z-scores'!KT11)</f>
        <v>0.46898000000000001</v>
      </c>
      <c r="LF11" s="7">
        <f>IF(OR('Z-scores'!KU11&gt;2,'Z-scores'!KU11&lt;-2),"",'Z-scores'!KU11)</f>
        <v>-0.96691000000000005</v>
      </c>
      <c r="LG11" s="7">
        <f>IF(OR('Z-scores'!KV11&gt;2,'Z-scores'!KV11&lt;-2),"",'Z-scores'!KV11)</f>
        <v>-0.49552000000000002</v>
      </c>
      <c r="LH11" s="7">
        <f>IF(OR('Z-scores'!KW11&gt;2,'Z-scores'!KW11&lt;-2),"",'Z-scores'!KW11)</f>
        <v>-0.23361999999999999</v>
      </c>
      <c r="LI11" s="7">
        <f>IF(OR('Z-scores'!KX11&gt;2,'Z-scores'!KX11&lt;-2),"",'Z-scores'!KX11)</f>
        <v>-0.40475</v>
      </c>
      <c r="LJ11" s="7">
        <f>IF(OR('Z-scores'!KY11&gt;2,'Z-scores'!KY11&lt;-2),"",'Z-scores'!KY11)</f>
        <v>-0.29593999999999998</v>
      </c>
      <c r="LK11" s="7">
        <f>IF(OR('Z-scores'!KZ11&gt;2,'Z-scores'!KZ11&lt;-2),"",'Z-scores'!KZ11)</f>
        <v>-0.39954000000000001</v>
      </c>
      <c r="LL11" s="7">
        <f>IF(OR('Z-scores'!LA11&gt;2,'Z-scores'!LA11&lt;-2),"",'Z-scores'!LA11)</f>
        <v>-0.3679</v>
      </c>
      <c r="LM11" s="7">
        <f>IF(OR('Z-scores'!LB11&gt;2,'Z-scores'!LB11&lt;-2),"",'Z-scores'!LB11)</f>
        <v>-0.25918999999999998</v>
      </c>
      <c r="LN11" s="7">
        <f>IF(OR('Z-scores'!LC11&gt;2,'Z-scores'!LC11&lt;-2),"",'Z-scores'!LC11)</f>
        <v>-0.26021</v>
      </c>
      <c r="LO11" s="7">
        <f>IF(OR('Z-scores'!LD11&gt;2,'Z-scores'!LD11&lt;-2),"",'Z-scores'!LD11)</f>
        <v>0.12325999999999999</v>
      </c>
      <c r="LP11" s="7">
        <f>IF(OR('Z-scores'!LE11&gt;2,'Z-scores'!LE11&lt;-2),"",'Z-scores'!LE11)</f>
        <v>-0.31772</v>
      </c>
      <c r="LQ11" s="7">
        <f>IF(OR('Z-scores'!LF11&gt;2,'Z-scores'!LF11&lt;-2),"",'Z-scores'!LF11)</f>
        <v>-0.19395000000000001</v>
      </c>
      <c r="LR11" s="7">
        <f>IF(OR('Z-scores'!LG11&gt;2,'Z-scores'!LG11&lt;-2),"",'Z-scores'!LG11)</f>
        <v>1.06593</v>
      </c>
      <c r="LS11" s="7">
        <f>IF(OR('Z-scores'!LH11&gt;2,'Z-scores'!LH11&lt;-2),"",'Z-scores'!LH11)</f>
        <v>1.07236</v>
      </c>
      <c r="LT11" s="7">
        <f>IF(OR('Z-scores'!LI11&gt;2,'Z-scores'!LI11&lt;-2),"",'Z-scores'!LI11)</f>
        <v>0.81603000000000003</v>
      </c>
      <c r="LU11" s="7">
        <f>IF(OR('Z-scores'!LJ11&gt;2,'Z-scores'!LJ11&lt;-2),"",'Z-scores'!LJ11)</f>
        <v>0.35439999999999999</v>
      </c>
      <c r="LV11" s="7">
        <f>IF(OR('Z-scores'!LK11&gt;2,'Z-scores'!LK11&lt;-2),"",'Z-scores'!LK11)</f>
        <v>-0.67591000000000001</v>
      </c>
      <c r="LW11" s="7">
        <f>IF(OR('Z-scores'!LL11&gt;2,'Z-scores'!LL11&lt;-2),"",'Z-scores'!LL11)</f>
        <v>-0.62961999999999996</v>
      </c>
      <c r="LX11" s="7">
        <f>IF(OR('Z-scores'!LM11&gt;2,'Z-scores'!LM11&lt;-2),"",'Z-scores'!LM11)</f>
        <v>1.1001300000000001</v>
      </c>
      <c r="LY11" s="7" t="str">
        <f>IF(OR('Z-scores'!LN11&gt;2,'Z-scores'!LN11&lt;-2),"",'Z-scores'!LN11)</f>
        <v/>
      </c>
      <c r="LZ11" s="7" t="str">
        <f>IF(OR('Z-scores'!LO11&gt;2,'Z-scores'!LO11&lt;-2),"",'Z-scores'!LO11)</f>
        <v/>
      </c>
      <c r="MA11" s="7">
        <f>IF(OR('Z-scores'!LP11&gt;2,'Z-scores'!LP11&lt;-2),"",'Z-scores'!LP11)</f>
        <v>-0.22011</v>
      </c>
      <c r="MB11" s="7">
        <f>IF(OR('Z-scores'!LQ11&gt;2,'Z-scores'!LQ11&lt;-2),"",'Z-scores'!LQ11)</f>
        <v>-0.29819000000000001</v>
      </c>
      <c r="MC11" s="7">
        <f>IF(OR('Z-scores'!LR11&gt;2,'Z-scores'!LR11&lt;-2),"",'Z-scores'!LR11)</f>
        <v>-0.31966</v>
      </c>
      <c r="MD11" s="7">
        <f>IF(OR('Z-scores'!LS11&gt;2,'Z-scores'!LS11&lt;-2),"",'Z-scores'!LS11)</f>
        <v>1.5908599999999999</v>
      </c>
      <c r="ME11" s="7">
        <f>IF(OR('Z-scores'!LT11&gt;2,'Z-scores'!LT11&lt;-2),"",'Z-scores'!LT11)</f>
        <v>1.01061</v>
      </c>
      <c r="MF11" s="7" t="str">
        <f>IF(OR('Z-scores'!LU11&gt;2,'Z-scores'!LU11&lt;-2),"",'Z-scores'!LU11)</f>
        <v/>
      </c>
      <c r="MG11" s="7">
        <f>IF(OR('Z-scores'!LV11&gt;2,'Z-scores'!LV11&lt;-2),"",'Z-scores'!LV11)</f>
        <v>-0.24648</v>
      </c>
      <c r="MH11" s="7" t="str">
        <f>IF(OR('Z-scores'!LW11&gt;2,'Z-scores'!LW11&lt;-2),"",'Z-scores'!LW11)</f>
        <v/>
      </c>
      <c r="MI11" s="7">
        <f>IF(OR('Z-scores'!LX11&gt;2,'Z-scores'!LX11&lt;-2),"",'Z-scores'!LX11)</f>
        <v>-0.24254000000000001</v>
      </c>
      <c r="MJ11" s="7">
        <f>IF(OR('Z-scores'!LY11&gt;2,'Z-scores'!LY11&lt;-2),"",'Z-scores'!LY11)</f>
        <v>1.3534200000000001</v>
      </c>
      <c r="MK11" s="7">
        <f>IF(OR('Z-scores'!LZ11&gt;2,'Z-scores'!LZ11&lt;-2),"",'Z-scores'!LZ11)</f>
        <v>0.32367000000000001</v>
      </c>
      <c r="ML11" s="7">
        <f>IF(OR('Z-scores'!MA11&gt;2,'Z-scores'!MA11&lt;-2),"",'Z-scores'!MA11)</f>
        <v>-0.28599000000000002</v>
      </c>
      <c r="MM11" s="7">
        <f>IF(OR('Z-scores'!MB11&gt;2,'Z-scores'!MB11&lt;-2),"",'Z-scores'!MB11)</f>
        <v>-0.24254000000000001</v>
      </c>
      <c r="MN11" s="7">
        <f>IF(OR('Z-scores'!MC11&gt;2,'Z-scores'!MC11&lt;-2),"",'Z-scores'!MC11)</f>
        <v>0.56850999999999996</v>
      </c>
      <c r="MO11" s="7">
        <f>IF(OR('Z-scores'!MD11&gt;2,'Z-scores'!MD11&lt;-2),"",'Z-scores'!MD11)</f>
        <v>-0.23526</v>
      </c>
      <c r="MP11" s="7">
        <f>IF(OR('Z-scores'!ME11&gt;2,'Z-scores'!ME11&lt;-2),"",'Z-scores'!ME11)</f>
        <v>-0.25263000000000002</v>
      </c>
      <c r="MQ11" s="7">
        <f>IF(OR('Z-scores'!MF11&gt;2,'Z-scores'!MF11&lt;-2),"",'Z-scores'!MF11)</f>
        <v>1.79626</v>
      </c>
      <c r="MR11" s="7" t="str">
        <f>IF(OR('Z-scores'!MG11&gt;2,'Z-scores'!MG11&lt;-2),"",'Z-scores'!MG11)</f>
        <v/>
      </c>
      <c r="MS11" s="7">
        <f>IF(OR('Z-scores'!MH11&gt;2,'Z-scores'!MH11&lt;-2),"",'Z-scores'!MH11)</f>
        <v>0.51917000000000002</v>
      </c>
      <c r="MT11" s="7">
        <f>IF(OR('Z-scores'!MI11&gt;2,'Z-scores'!MI11&lt;-2),"",'Z-scores'!MI11)</f>
        <v>0.14913000000000001</v>
      </c>
      <c r="MU11" s="7">
        <f>IF(OR('Z-scores'!MJ11&gt;2,'Z-scores'!MJ11&lt;-2),"",'Z-scores'!MJ11)</f>
        <v>0.18451000000000001</v>
      </c>
      <c r="MV11" s="7">
        <f>IF(OR('Z-scores'!MK11&gt;2,'Z-scores'!MK11&lt;-2),"",'Z-scores'!MK11)</f>
        <v>-0.24254000000000001</v>
      </c>
      <c r="MW11" s="7">
        <f>IF(OR('Z-scores'!ML11&gt;2,'Z-scores'!ML11&lt;-2),"",'Z-scores'!ML11)</f>
        <v>-0.54771999999999998</v>
      </c>
      <c r="MX11" s="7" t="str">
        <f>IF(OR('Z-scores'!MM11&gt;2,'Z-scores'!MM11&lt;-2),"",'Z-scores'!MM11)</f>
        <v/>
      </c>
      <c r="MY11" s="7">
        <f>IF(OR('Z-scores'!MN11&gt;2,'Z-scores'!MN11&lt;-2),"",'Z-scores'!MN11)</f>
        <v>-0.24897</v>
      </c>
      <c r="MZ11" s="7">
        <f>IF(OR('Z-scores'!MO11&gt;2,'Z-scores'!MO11&lt;-2),"",'Z-scores'!MO11)</f>
        <v>-0.64209000000000005</v>
      </c>
      <c r="NA11" s="7" t="str">
        <f>IF(OR('Z-scores'!MP11&gt;2,'Z-scores'!MP11&lt;-2),"",'Z-scores'!MP11)</f>
        <v/>
      </c>
      <c r="NB11" s="7">
        <f>IF(OR('Z-scores'!MQ11&gt;2,'Z-scores'!MQ11&lt;-2),"",'Z-scores'!MQ11)</f>
        <v>0.37092999999999998</v>
      </c>
      <c r="NC11" s="7">
        <f>IF(OR('Z-scores'!MR11&gt;2,'Z-scores'!MR11&lt;-2),"",'Z-scores'!MR11)</f>
        <v>1.09511</v>
      </c>
      <c r="ND11" s="7">
        <f>IF(OR('Z-scores'!MS11&gt;2,'Z-scores'!MS11&lt;-2),"",'Z-scores'!MS11)</f>
        <v>1.8879699999999999</v>
      </c>
      <c r="NE11" s="7">
        <f>IF(OR('Z-scores'!MT11&gt;2,'Z-scores'!MT11&lt;-2),"",'Z-scores'!MT11)</f>
        <v>1.8491500000000001</v>
      </c>
      <c r="NF11" s="7">
        <f>IF(OR('Z-scores'!MU11&gt;2,'Z-scores'!MU11&lt;-2),"",'Z-scores'!MU11)</f>
        <v>0.13161</v>
      </c>
      <c r="NG11" s="7">
        <f>IF(OR('Z-scores'!MV11&gt;2,'Z-scores'!MV11&lt;-2),"",'Z-scores'!MV11)</f>
        <v>0.38114999999999999</v>
      </c>
      <c r="NH11" s="7">
        <f>IF(OR('Z-scores'!MW11&gt;2,'Z-scores'!MW11&lt;-2),"",'Z-scores'!MW11)</f>
        <v>1.71424</v>
      </c>
      <c r="NI11" s="7">
        <f>IF(OR('Z-scores'!MX11&gt;2,'Z-scores'!MX11&lt;-2),"",'Z-scores'!MX11)</f>
        <v>0.63188999999999995</v>
      </c>
      <c r="NJ11" s="7">
        <f>IF(OR('Z-scores'!MY11&gt;2,'Z-scores'!MY11&lt;-2),"",'Z-scores'!MY11)</f>
        <v>-0.21154000000000001</v>
      </c>
      <c r="NK11" s="7">
        <f>IF(OR('Z-scores'!MZ11&gt;2,'Z-scores'!MZ11&lt;-2),"",'Z-scores'!MZ11)</f>
        <v>1.33457</v>
      </c>
      <c r="NL11" s="7">
        <f>IF(OR('Z-scores'!NA11&gt;2,'Z-scores'!NA11&lt;-2),"",'Z-scores'!NA11)</f>
        <v>0.47843000000000002</v>
      </c>
      <c r="NM11" s="7">
        <f>IF(OR('Z-scores'!NB11&gt;2,'Z-scores'!NB11&lt;-2),"",'Z-scores'!NB11)</f>
        <v>-0.26143</v>
      </c>
      <c r="NN11" s="7">
        <f>IF(OR('Z-scores'!NC11&gt;2,'Z-scores'!NC11&lt;-2),"",'Z-scores'!NC11)</f>
        <v>-0.79215000000000002</v>
      </c>
      <c r="NO11" s="7">
        <f>IF(OR('Z-scores'!ND11&gt;2,'Z-scores'!ND11&lt;-2),"",'Z-scores'!ND11)</f>
        <v>-0.91749000000000003</v>
      </c>
      <c r="NP11" s="7">
        <f>IF(OR('Z-scores'!NE11&gt;2,'Z-scores'!NE11&lt;-2),"",'Z-scores'!NE11)</f>
        <v>-0.68013999999999997</v>
      </c>
      <c r="NQ11" s="7">
        <f>IF(OR('Z-scores'!NF11&gt;2,'Z-scores'!NF11&lt;-2),"",'Z-scores'!NF11)</f>
        <v>-0.89692000000000005</v>
      </c>
      <c r="NR11" s="7">
        <f>IF(OR('Z-scores'!NG11&gt;2,'Z-scores'!NG11&lt;-2),"",'Z-scores'!NG11)</f>
        <v>0.22908000000000001</v>
      </c>
      <c r="NS11" s="7">
        <f>IF(OR('Z-scores'!NH11&gt;2,'Z-scores'!NH11&lt;-2),"",'Z-scores'!NH11)</f>
        <v>0.34921000000000002</v>
      </c>
      <c r="NT11" s="7">
        <f>IF(OR('Z-scores'!NI11&gt;2,'Z-scores'!NI11&lt;-2),"",'Z-scores'!NI11)</f>
        <v>-0.46933999999999998</v>
      </c>
      <c r="NU11" s="7">
        <f>IF(OR('Z-scores'!NJ11&gt;2,'Z-scores'!NJ11&lt;-2),"",'Z-scores'!NJ11)</f>
        <v>0.17508000000000001</v>
      </c>
      <c r="NV11" s="7">
        <f>IF(OR('Z-scores'!NK11&gt;2,'Z-scores'!NK11&lt;-2),"",'Z-scores'!NK11)</f>
        <v>0.66125999999999996</v>
      </c>
      <c r="NW11" s="7">
        <f>IF(OR('Z-scores'!NL11&gt;2,'Z-scores'!NL11&lt;-2),"",'Z-scores'!NL11)</f>
        <v>-0.37486000000000003</v>
      </c>
      <c r="NX11" s="7">
        <f>IF(OR('Z-scores'!NM11&gt;2,'Z-scores'!NM11&lt;-2),"",'Z-scores'!NM11)</f>
        <v>-0.67132000000000003</v>
      </c>
      <c r="NY11" s="7">
        <f>IF(OR('Z-scores'!NN11&gt;2,'Z-scores'!NN11&lt;-2),"",'Z-scores'!NN11)</f>
        <v>-0.77059</v>
      </c>
      <c r="NZ11" s="7">
        <f>IF(OR('Z-scores'!NO11&gt;2,'Z-scores'!NO11&lt;-2),"",'Z-scores'!NO11)</f>
        <v>-0.76432999999999995</v>
      </c>
      <c r="OA11" s="7">
        <f>IF(OR('Z-scores'!NP11&gt;2,'Z-scores'!NP11&lt;-2),"",'Z-scores'!NP11)</f>
        <v>-0.96089000000000002</v>
      </c>
      <c r="OB11" s="7">
        <f>IF(OR('Z-scores'!NQ11&gt;2,'Z-scores'!NQ11&lt;-2),"",'Z-scores'!NQ11)</f>
        <v>-1.03424</v>
      </c>
      <c r="OC11" s="7">
        <f>IF(OR('Z-scores'!NR11&gt;2,'Z-scores'!NR11&lt;-2),"",'Z-scores'!NR11)</f>
        <v>-0.67978000000000005</v>
      </c>
      <c r="OD11" s="7">
        <f>IF(OR('Z-scores'!NS11&gt;2,'Z-scores'!NS11&lt;-2),"",'Z-scores'!NS11)</f>
        <v>-1.8839999999999999E-2</v>
      </c>
      <c r="OE11" s="7">
        <f>IF(OR('Z-scores'!NT11&gt;2,'Z-scores'!NT11&lt;-2),"",'Z-scores'!NT11)</f>
        <v>-0.63666</v>
      </c>
      <c r="OF11" s="7">
        <f>IF(OR('Z-scores'!NU11&gt;2,'Z-scores'!NU11&lt;-2),"",'Z-scores'!NU11)</f>
        <v>-0.74597999999999998</v>
      </c>
      <c r="OG11" s="7">
        <f>IF(OR('Z-scores'!NV11&gt;2,'Z-scores'!NV11&lt;-2),"",'Z-scores'!NV11)</f>
        <v>-0.64971999999999996</v>
      </c>
      <c r="OH11" s="7">
        <f>IF(OR('Z-scores'!NW11&gt;2,'Z-scores'!NW11&lt;-2),"",'Z-scores'!NW11)</f>
        <v>-0.70054000000000005</v>
      </c>
      <c r="OI11" s="7">
        <f>IF(OR('Z-scores'!NX11&gt;2,'Z-scores'!NX11&lt;-2),"",'Z-scores'!NX11)</f>
        <v>-0.55103000000000002</v>
      </c>
      <c r="OJ11" s="7">
        <f>IF(OR('Z-scores'!NY11&gt;2,'Z-scores'!NY11&lt;-2),"",'Z-scores'!NY11)</f>
        <v>-0.13344</v>
      </c>
      <c r="OK11" s="7">
        <f>IF(OR('Z-scores'!NZ11&gt;2,'Z-scores'!NZ11&lt;-2),"",'Z-scores'!NZ11)</f>
        <v>-0.72099999999999997</v>
      </c>
      <c r="OL11" s="7">
        <f>IF(OR('Z-scores'!OA11&gt;2,'Z-scores'!OA11&lt;-2),"",'Z-scores'!OA11)</f>
        <v>-0.66652</v>
      </c>
      <c r="OM11" s="7">
        <f>IF(OR('Z-scores'!OB11&gt;2,'Z-scores'!OB11&lt;-2),"",'Z-scores'!OB11)</f>
        <v>-0.28098000000000001</v>
      </c>
      <c r="ON11" s="7">
        <f>IF(OR('Z-scores'!OC11&gt;2,'Z-scores'!OC11&lt;-2),"",'Z-scores'!OC11)</f>
        <v>-0.52319000000000004</v>
      </c>
      <c r="OO11" s="7">
        <f>IF(OR('Z-scores'!OD11&gt;2,'Z-scores'!OD11&lt;-2),"",'Z-scores'!OD11)</f>
        <v>-0.48436000000000001</v>
      </c>
      <c r="OP11" s="7">
        <f>IF(OR('Z-scores'!OE11&gt;2,'Z-scores'!OE11&lt;-2),"",'Z-scores'!OE11)</f>
        <v>-0.42194999999999999</v>
      </c>
      <c r="OQ11" s="7">
        <f>IF(OR('Z-scores'!OF11&gt;2,'Z-scores'!OF11&lt;-2),"",'Z-scores'!OF11)</f>
        <v>-0.12934000000000001</v>
      </c>
      <c r="OR11" s="7">
        <f>IF(OR('Z-scores'!OG11&gt;2,'Z-scores'!OG11&lt;-2),"",'Z-scores'!OG11)</f>
        <v>-0.28908</v>
      </c>
      <c r="OS11" s="7">
        <f>IF(OR('Z-scores'!OH11&gt;2,'Z-scores'!OH11&lt;-2),"",'Z-scores'!OH11)</f>
        <v>-0.52302999999999999</v>
      </c>
      <c r="OT11" s="7">
        <f>IF(OR('Z-scores'!OI11&gt;2,'Z-scores'!OI11&lt;-2),"",'Z-scores'!OI11)</f>
        <v>-0.61724999999999997</v>
      </c>
      <c r="OU11" s="7">
        <f>IF(OR('Z-scores'!OJ11&gt;2,'Z-scores'!OJ11&lt;-2),"",'Z-scores'!OJ11)</f>
        <v>-0.75351000000000001</v>
      </c>
      <c r="OV11" s="7">
        <f>IF(OR('Z-scores'!OK11&gt;2,'Z-scores'!OK11&lt;-2),"",'Z-scores'!OK11)</f>
        <v>0.29064000000000001</v>
      </c>
      <c r="OW11" s="7">
        <f>IF(OR('Z-scores'!OL11&gt;2,'Z-scores'!OL11&lt;-2),"",'Z-scores'!OL11)</f>
        <v>7.8280000000000002E-2</v>
      </c>
      <c r="OX11" s="7">
        <f>IF(OR('Z-scores'!OM11&gt;2,'Z-scores'!OM11&lt;-2),"",'Z-scores'!OM11)</f>
        <v>-0.99568000000000001</v>
      </c>
      <c r="OY11" s="7">
        <f>IF(OR('Z-scores'!ON11&gt;2,'Z-scores'!ON11&lt;-2),"",'Z-scores'!ON11)</f>
        <v>-0.29370000000000002</v>
      </c>
      <c r="OZ11" s="7">
        <f>IF(OR('Z-scores'!OO11&gt;2,'Z-scores'!OO11&lt;-2),"",'Z-scores'!OO11)</f>
        <v>-0.26956999999999998</v>
      </c>
      <c r="PA11" s="7">
        <f>IF(OR('Z-scores'!OP11&gt;2,'Z-scores'!OP11&lt;-2),"",'Z-scores'!OP11)</f>
        <v>-0.24254000000000001</v>
      </c>
      <c r="PB11" s="7">
        <f>IF(OR('Z-scores'!OQ11&gt;2,'Z-scores'!OQ11&lt;-2),"",'Z-scores'!OQ11)</f>
        <v>-0.49312</v>
      </c>
      <c r="PC11" s="7">
        <f>IF(OR('Z-scores'!OR11&gt;2,'Z-scores'!OR11&lt;-2),"",'Z-scores'!OR11)</f>
        <v>-0.52112000000000003</v>
      </c>
      <c r="PD11" s="7">
        <f>IF(OR('Z-scores'!OS11&gt;2,'Z-scores'!OS11&lt;-2),"",'Z-scores'!OS11)</f>
        <v>-0.36193999999999998</v>
      </c>
      <c r="PE11" s="7">
        <f>IF(OR('Z-scores'!OT11&gt;2,'Z-scores'!OT11&lt;-2),"",'Z-scores'!OT11)</f>
        <v>-0.48931999999999998</v>
      </c>
      <c r="PF11" s="7">
        <f>IF(OR('Z-scores'!OU11&gt;2,'Z-scores'!OU11&lt;-2),"",'Z-scores'!OU11)</f>
        <v>-0.43347999999999998</v>
      </c>
      <c r="PG11" s="7">
        <f>IF(OR('Z-scores'!OV11&gt;2,'Z-scores'!OV11&lt;-2),"",'Z-scores'!OV11)</f>
        <v>-0.44485999999999998</v>
      </c>
      <c r="PH11" s="7">
        <f>IF(OR('Z-scores'!OW11&gt;2,'Z-scores'!OW11&lt;-2),"",'Z-scores'!OW11)</f>
        <v>-0.40928999999999999</v>
      </c>
      <c r="PI11" s="7">
        <f>IF(OR('Z-scores'!OX11&gt;2,'Z-scores'!OX11&lt;-2),"",'Z-scores'!OX11)</f>
        <v>0.13116</v>
      </c>
      <c r="PJ11" s="7">
        <f>IF(OR('Z-scores'!OY11&gt;2,'Z-scores'!OY11&lt;-2),"",'Z-scores'!OY11)</f>
        <v>-0.48791000000000001</v>
      </c>
      <c r="PK11" s="7">
        <f>IF(OR('Z-scores'!OZ11&gt;2,'Z-scores'!OZ11&lt;-2),"",'Z-scores'!OZ11)</f>
        <v>1.205E-2</v>
      </c>
      <c r="PL11" s="7">
        <f>IF(OR('Z-scores'!PA11&gt;2,'Z-scores'!PA11&lt;-2),"",'Z-scores'!PA11)</f>
        <v>-0.62763000000000002</v>
      </c>
      <c r="PM11" s="7">
        <f>IF(OR('Z-scores'!PB11&gt;2,'Z-scores'!PB11&lt;-2),"",'Z-scores'!PB11)</f>
        <v>-0.70394000000000001</v>
      </c>
      <c r="PN11" s="7">
        <f>IF(OR('Z-scores'!PC11&gt;2,'Z-scores'!PC11&lt;-2),"",'Z-scores'!PC11)</f>
        <v>-0.42587000000000003</v>
      </c>
      <c r="PO11" s="7">
        <f>IF(OR('Z-scores'!PD11&gt;2,'Z-scores'!PD11&lt;-2),"",'Z-scores'!PD11)</f>
        <v>-0.62917000000000001</v>
      </c>
      <c r="PP11" s="7">
        <f>IF(OR('Z-scores'!PE11&gt;2,'Z-scores'!PE11&lt;-2),"",'Z-scores'!PE11)</f>
        <v>-0.62482000000000004</v>
      </c>
      <c r="PQ11" s="7">
        <f>IF(OR('Z-scores'!PF11&gt;2,'Z-scores'!PF11&lt;-2),"",'Z-scores'!PF11)</f>
        <v>-0.54688999999999999</v>
      </c>
      <c r="PR11" s="7">
        <f>IF(OR('Z-scores'!PG11&gt;2,'Z-scores'!PG11&lt;-2),"",'Z-scores'!PG11)</f>
        <v>-0.68625000000000003</v>
      </c>
      <c r="PS11" s="7">
        <f>IF(OR('Z-scores'!PH11&gt;2,'Z-scores'!PH11&lt;-2),"",'Z-scores'!PH11)</f>
        <v>-7.2730000000000003E-2</v>
      </c>
      <c r="PT11" s="7">
        <f>IF(OR('Z-scores'!PI11&gt;2,'Z-scores'!PI11&lt;-2),"",'Z-scores'!PI11)</f>
        <v>-0.75907999999999998</v>
      </c>
      <c r="PU11" s="7">
        <f>IF(OR('Z-scores'!PJ11&gt;2,'Z-scores'!PJ11&lt;-2),"",'Z-scores'!PJ11)</f>
        <v>-0.71955000000000002</v>
      </c>
      <c r="PV11" s="7">
        <f>IF(OR('Z-scores'!PK11&gt;2,'Z-scores'!PK11&lt;-2),"",'Z-scores'!PK11)</f>
        <v>-0.74297000000000002</v>
      </c>
      <c r="PW11" s="7">
        <f>IF(OR('Z-scores'!PL11&gt;2,'Z-scores'!PL11&lt;-2),"",'Z-scores'!PL11)</f>
        <v>-0.31169000000000002</v>
      </c>
      <c r="PX11" s="7">
        <f>IF(OR('Z-scores'!PM11&gt;2,'Z-scores'!PM11&lt;-2),"",'Z-scores'!PM11)</f>
        <v>-0.77793999999999996</v>
      </c>
      <c r="PY11" s="7">
        <f>IF(OR('Z-scores'!PN11&gt;2,'Z-scores'!PN11&lt;-2),"",'Z-scores'!PN11)</f>
        <v>-0.44511000000000001</v>
      </c>
      <c r="PZ11" s="7">
        <f>IF(OR('Z-scores'!PO11&gt;2,'Z-scores'!PO11&lt;-2),"",'Z-scores'!PO11)</f>
        <v>-0.55805000000000005</v>
      </c>
      <c r="QA11" s="7">
        <f>IF(OR('Z-scores'!PP11&gt;2,'Z-scores'!PP11&lt;-2),"",'Z-scores'!PP11)</f>
        <v>-0.24254000000000001</v>
      </c>
      <c r="QB11" s="7">
        <f>IF(OR('Z-scores'!PQ11&gt;2,'Z-scores'!PQ11&lt;-2),"",'Z-scores'!PQ11)</f>
        <v>-0.27506999999999998</v>
      </c>
      <c r="QC11" s="7">
        <f>IF(OR('Z-scores'!PR11&gt;2,'Z-scores'!PR11&lt;-2),"",'Z-scores'!PR11)</f>
        <v>-0.59892999999999996</v>
      </c>
      <c r="QD11" s="7">
        <f>IF(OR('Z-scores'!PS11&gt;2,'Z-scores'!PS11&lt;-2),"",'Z-scores'!PS11)</f>
        <v>-0.82884000000000002</v>
      </c>
      <c r="QE11" s="7">
        <f>IF(OR('Z-scores'!PT11&gt;2,'Z-scores'!PT11&lt;-2),"",'Z-scores'!PT11)</f>
        <v>-0.41909999999999997</v>
      </c>
      <c r="QF11" s="7">
        <f>IF(OR('Z-scores'!PU11&gt;2,'Z-scores'!PU11&lt;-2),"",'Z-scores'!PU11)</f>
        <v>-0.83069999999999999</v>
      </c>
      <c r="QG11" s="7">
        <f>IF(OR('Z-scores'!PV11&gt;2,'Z-scores'!PV11&lt;-2),"",'Z-scores'!PV11)</f>
        <v>-0.51504000000000005</v>
      </c>
      <c r="QH11" s="7">
        <f>IF(OR('Z-scores'!PW11&gt;2,'Z-scores'!PW11&lt;-2),"",'Z-scores'!PW11)</f>
        <v>-0.31646999999999997</v>
      </c>
      <c r="QI11" s="7">
        <f>IF(OR('Z-scores'!PX11&gt;2,'Z-scores'!PX11&lt;-2),"",'Z-scores'!PX11)</f>
        <v>-0.91803000000000001</v>
      </c>
      <c r="QJ11" s="7">
        <f>IF(OR('Z-scores'!PY11&gt;2,'Z-scores'!PY11&lt;-2),"",'Z-scores'!PY11)</f>
        <v>-0.67481999999999998</v>
      </c>
      <c r="QK11" s="7">
        <f>IF(OR('Z-scores'!PZ11&gt;2,'Z-scores'!PZ11&lt;-2),"",'Z-scores'!PZ11)</f>
        <v>-0.79118999999999995</v>
      </c>
      <c r="QL11" s="7">
        <f>IF(OR('Z-scores'!QA11&gt;2,'Z-scores'!QA11&lt;-2),"",'Z-scores'!QA11)</f>
        <v>-0.73534999999999995</v>
      </c>
      <c r="QM11" s="7">
        <f>IF(OR('Z-scores'!QB11&gt;2,'Z-scores'!QB11&lt;-2),"",'Z-scores'!QB11)</f>
        <v>-0.53908999999999996</v>
      </c>
      <c r="QN11" s="7">
        <f>IF(OR('Z-scores'!QC11&gt;2,'Z-scores'!QC11&lt;-2),"",'Z-scores'!QC11)</f>
        <v>-0.51922000000000001</v>
      </c>
      <c r="QO11" s="7">
        <f>IF(OR('Z-scores'!QD11&gt;2,'Z-scores'!QD11&lt;-2),"",'Z-scores'!QD11)</f>
        <v>-0.51207000000000003</v>
      </c>
      <c r="QP11" s="7">
        <f>IF(OR('Z-scores'!QE11&gt;2,'Z-scores'!QE11&lt;-2),"",'Z-scores'!QE11)</f>
        <v>-0.46250999999999998</v>
      </c>
      <c r="QQ11" s="7">
        <f>IF(OR('Z-scores'!QF11&gt;2,'Z-scores'!QF11&lt;-2),"",'Z-scores'!QF11)</f>
        <v>-0.44006000000000001</v>
      </c>
      <c r="QR11" s="7">
        <f>IF(OR('Z-scores'!QG11&gt;2,'Z-scores'!QG11&lt;-2),"",'Z-scores'!QG11)</f>
        <v>-0.52178000000000002</v>
      </c>
      <c r="QS11" s="7">
        <f>IF(OR('Z-scores'!QH11&gt;2,'Z-scores'!QH11&lt;-2),"",'Z-scores'!QH11)</f>
        <v>-0.56945000000000001</v>
      </c>
      <c r="QT11" s="7">
        <f>IF(OR('Z-scores'!QI11&gt;2,'Z-scores'!QI11&lt;-2),"",'Z-scores'!QI11)</f>
        <v>-0.23558000000000001</v>
      </c>
      <c r="QU11" s="7">
        <f>IF(OR('Z-scores'!QJ11&gt;2,'Z-scores'!QJ11&lt;-2),"",'Z-scores'!QJ11)</f>
        <v>-0.46577000000000002</v>
      </c>
      <c r="QV11" s="7">
        <f>IF(OR('Z-scores'!QK11&gt;2,'Z-scores'!QK11&lt;-2),"",'Z-scores'!QK11)</f>
        <v>-0.56174999999999997</v>
      </c>
      <c r="QW11" s="7">
        <f>IF(OR('Z-scores'!QL11&gt;2,'Z-scores'!QL11&lt;-2),"",'Z-scores'!QL11)</f>
        <v>-0.82099</v>
      </c>
      <c r="QX11" s="7">
        <f>IF(OR('Z-scores'!QM11&gt;2,'Z-scores'!QM11&lt;-2),"",'Z-scores'!QM11)</f>
        <v>-0.48875999999999997</v>
      </c>
      <c r="QY11" s="7">
        <f>IF(OR('Z-scores'!QN11&gt;2,'Z-scores'!QN11&lt;-2),"",'Z-scores'!QN11)</f>
        <v>-0.56372999999999995</v>
      </c>
      <c r="QZ11" s="7">
        <f>IF(OR('Z-scores'!QO11&gt;2,'Z-scores'!QO11&lt;-2),"",'Z-scores'!QO11)</f>
        <v>-0.59772000000000003</v>
      </c>
      <c r="RA11" s="7">
        <f>IF(OR('Z-scores'!QP11&gt;2,'Z-scores'!QP11&lt;-2),"",'Z-scores'!QP11)</f>
        <v>-0.49508000000000002</v>
      </c>
      <c r="RB11" s="7">
        <f>IF(OR('Z-scores'!QQ11&gt;2,'Z-scores'!QQ11&lt;-2),"",'Z-scores'!QQ11)</f>
        <v>-0.46738000000000002</v>
      </c>
      <c r="RC11" s="7">
        <f>IF(OR('Z-scores'!QR11&gt;2,'Z-scores'!QR11&lt;-2),"",'Z-scores'!QR11)</f>
        <v>-0.66686000000000001</v>
      </c>
      <c r="RD11" s="7">
        <f>IF(OR('Z-scores'!QS11&gt;2,'Z-scores'!QS11&lt;-2),"",'Z-scores'!QS11)</f>
        <v>-0.65469999999999995</v>
      </c>
      <c r="RE11" s="7">
        <f>IF(OR('Z-scores'!QT11&gt;2,'Z-scores'!QT11&lt;-2),"",'Z-scores'!QT11)</f>
        <v>-0.51865000000000006</v>
      </c>
      <c r="RF11" s="7">
        <f>IF(OR('Z-scores'!QU11&gt;2,'Z-scores'!QU11&lt;-2),"",'Z-scores'!QU11)</f>
        <v>-0.58370999999999995</v>
      </c>
      <c r="RG11" s="7">
        <f>IF(OR('Z-scores'!QV11&gt;2,'Z-scores'!QV11&lt;-2),"",'Z-scores'!QV11)</f>
        <v>-0.45196999999999998</v>
      </c>
      <c r="RH11" s="7">
        <f>IF(OR('Z-scores'!QW11&gt;2,'Z-scores'!QW11&lt;-2),"",'Z-scores'!QW11)</f>
        <v>-0.56154999999999999</v>
      </c>
      <c r="RI11" s="7">
        <f>IF(OR('Z-scores'!QX11&gt;2,'Z-scores'!QX11&lt;-2),"",'Z-scores'!QX11)</f>
        <v>-0.39845000000000003</v>
      </c>
      <c r="RJ11" s="7">
        <f>IF(OR('Z-scores'!QY11&gt;2,'Z-scores'!QY11&lt;-2),"",'Z-scores'!QY11)</f>
        <v>0.71357999999999999</v>
      </c>
      <c r="RK11" s="7">
        <f>IF(OR('Z-scores'!QZ11&gt;2,'Z-scores'!QZ11&lt;-2),"",'Z-scores'!QZ11)</f>
        <v>0.85458999999999996</v>
      </c>
      <c r="RL11" s="7">
        <f>IF(OR('Z-scores'!RA11&gt;2,'Z-scores'!RA11&lt;-2),"",'Z-scores'!RA11)</f>
        <v>-0.59008000000000005</v>
      </c>
      <c r="RM11" s="7">
        <f>IF(OR('Z-scores'!RB11&gt;2,'Z-scores'!RB11&lt;-2),"",'Z-scores'!RB11)</f>
        <v>-0.21088999999999999</v>
      </c>
      <c r="RN11" s="7">
        <f>IF(OR('Z-scores'!RC11&gt;2,'Z-scores'!RC11&lt;-2),"",'Z-scores'!RC11)</f>
        <v>-0.61707000000000001</v>
      </c>
      <c r="RO11" s="7">
        <f>IF(OR('Z-scores'!RD11&gt;2,'Z-scores'!RD11&lt;-2),"",'Z-scores'!RD11)</f>
        <v>-0.45832000000000001</v>
      </c>
      <c r="RP11" s="7">
        <f>IF(OR('Z-scores'!RE11&gt;2,'Z-scores'!RE11&lt;-2),"",'Z-scores'!RE11)</f>
        <v>-0.14186000000000001</v>
      </c>
      <c r="RQ11" s="7">
        <f>IF(OR('Z-scores'!RF11&gt;2,'Z-scores'!RF11&lt;-2),"",'Z-scores'!RF11)</f>
        <v>-0.80181999999999998</v>
      </c>
      <c r="RR11" s="7">
        <f>IF(OR('Z-scores'!RG11&gt;2,'Z-scores'!RG11&lt;-2),"",'Z-scores'!RG11)</f>
        <v>-0.31507000000000002</v>
      </c>
      <c r="RS11" s="7">
        <f>IF(OR('Z-scores'!RH11&gt;2,'Z-scores'!RH11&lt;-2),"",'Z-scores'!RH11)</f>
        <v>-0.49625000000000002</v>
      </c>
      <c r="RT11" s="7">
        <f>IF(OR('Z-scores'!RI11&gt;2,'Z-scores'!RI11&lt;-2),"",'Z-scores'!RI11)</f>
        <v>-1.40327</v>
      </c>
      <c r="RU11" s="7">
        <f>IF(OR('Z-scores'!RJ11&gt;2,'Z-scores'!RJ11&lt;-2),"",'Z-scores'!RJ11)</f>
        <v>-0.88024000000000002</v>
      </c>
      <c r="RV11" s="7">
        <f>IF(OR('Z-scores'!RK11&gt;2,'Z-scores'!RK11&lt;-2),"",'Z-scores'!RK11)</f>
        <v>-0.65598000000000001</v>
      </c>
      <c r="RW11" s="7">
        <f>IF(OR('Z-scores'!RL11&gt;2,'Z-scores'!RL11&lt;-2),"",'Z-scores'!RL11)</f>
        <v>-0.39319999999999999</v>
      </c>
      <c r="RX11" s="7">
        <f>IF(OR('Z-scores'!RM11&gt;2,'Z-scores'!RM11&lt;-2),"",'Z-scores'!RM11)</f>
        <v>0.58643999999999996</v>
      </c>
      <c r="RY11" s="7">
        <f>IF(OR('Z-scores'!RN11&gt;2,'Z-scores'!RN11&lt;-2),"",'Z-scores'!RN11)</f>
        <v>-0.51893999999999996</v>
      </c>
      <c r="RZ11" s="7">
        <f>IF(OR('Z-scores'!RO11&gt;2,'Z-scores'!RO11&lt;-2),"",'Z-scores'!RO11)</f>
        <v>-0.66056000000000004</v>
      </c>
      <c r="SA11" s="7">
        <f>IF(OR('Z-scores'!RP11&gt;2,'Z-scores'!RP11&lt;-2),"",'Z-scores'!RP11)</f>
        <v>-0.74873999999999996</v>
      </c>
      <c r="SB11" s="7">
        <f>IF(OR('Z-scores'!RQ11&gt;2,'Z-scores'!RQ11&lt;-2),"",'Z-scores'!RQ11)</f>
        <v>-0.49482999999999999</v>
      </c>
      <c r="SC11" s="7">
        <f>IF(OR('Z-scores'!RR11&gt;2,'Z-scores'!RR11&lt;-2),"",'Z-scores'!RR11)</f>
        <v>-0.15920999999999999</v>
      </c>
      <c r="SD11" s="7">
        <f>IF(OR('Z-scores'!RS11&gt;2,'Z-scores'!RS11&lt;-2),"",'Z-scores'!RS11)</f>
        <v>-0.16236999999999999</v>
      </c>
      <c r="SE11" s="7">
        <f>IF(OR('Z-scores'!RT11&gt;2,'Z-scores'!RT11&lt;-2),"",'Z-scores'!RT11)</f>
        <v>-1.0042599999999999</v>
      </c>
      <c r="SF11" s="7">
        <f>IF(OR('Z-scores'!RU11&gt;2,'Z-scores'!RU11&lt;-2),"",'Z-scores'!RU11)</f>
        <v>-0.88946000000000003</v>
      </c>
      <c r="SG11" s="7">
        <f>IF(OR('Z-scores'!RV11&gt;2,'Z-scores'!RV11&lt;-2),"",'Z-scores'!RV11)</f>
        <v>-0.83381000000000005</v>
      </c>
      <c r="SH11" s="7">
        <f>IF(OR('Z-scores'!RW11&gt;2,'Z-scores'!RW11&lt;-2),"",'Z-scores'!RW11)</f>
        <v>0.23332</v>
      </c>
      <c r="SI11" s="7">
        <f>IF(OR('Z-scores'!RX11&gt;2,'Z-scores'!RX11&lt;-2),"",'Z-scores'!RX11)</f>
        <v>-0.30325999999999997</v>
      </c>
      <c r="SJ11" s="7">
        <f>IF(OR('Z-scores'!RY11&gt;2,'Z-scores'!RY11&lt;-2),"",'Z-scores'!RY11)</f>
        <v>-0.28705999999999998</v>
      </c>
      <c r="SK11" s="7">
        <f>IF(OR('Z-scores'!RZ11&gt;2,'Z-scores'!RZ11&lt;-2),"",'Z-scores'!RZ11)</f>
        <v>-0.1477</v>
      </c>
      <c r="SL11" s="7">
        <f>IF(OR('Z-scores'!SA11&gt;2,'Z-scores'!SA11&lt;-2),"",'Z-scores'!SA11)</f>
        <v>-0.41782000000000002</v>
      </c>
      <c r="SM11" s="7">
        <f>IF(OR('Z-scores'!SB11&gt;2,'Z-scores'!SB11&lt;-2),"",'Z-scores'!SB11)</f>
        <v>1.09917</v>
      </c>
      <c r="SN11" s="7">
        <f>IF(OR('Z-scores'!SC11&gt;2,'Z-scores'!SC11&lt;-2),"",'Z-scores'!SC11)</f>
        <v>-0.16858000000000001</v>
      </c>
      <c r="SO11" s="7">
        <f>IF(OR('Z-scores'!SD11&gt;2,'Z-scores'!SD11&lt;-2),"",'Z-scores'!SD11)</f>
        <v>-0.81023000000000001</v>
      </c>
      <c r="SP11" s="7">
        <f>IF(OR('Z-scores'!SE11&gt;2,'Z-scores'!SE11&lt;-2),"",'Z-scores'!SE11)</f>
        <v>-0.55662</v>
      </c>
      <c r="SQ11" s="7">
        <f>IF(OR('Z-scores'!SF11&gt;2,'Z-scores'!SF11&lt;-2),"",'Z-scores'!SF11)</f>
        <v>-0.66839999999999999</v>
      </c>
      <c r="SR11" s="7">
        <f>IF(OR('Z-scores'!SG11&gt;2,'Z-scores'!SG11&lt;-2),"",'Z-scores'!SG11)</f>
        <v>-0.15668000000000001</v>
      </c>
      <c r="SS11" s="7">
        <f>IF(OR('Z-scores'!SH11&gt;2,'Z-scores'!SH11&lt;-2),"",'Z-scores'!SH11)</f>
        <v>-0.48315000000000002</v>
      </c>
      <c r="ST11" s="7">
        <f>IF(OR('Z-scores'!SI11&gt;2,'Z-scores'!SI11&lt;-2),"",'Z-scores'!SI11)</f>
        <v>-0.60282999999999998</v>
      </c>
      <c r="SU11" s="7">
        <f>IF(OR('Z-scores'!SJ11&gt;2,'Z-scores'!SJ11&lt;-2),"",'Z-scores'!SJ11)</f>
        <v>-0.43451000000000001</v>
      </c>
      <c r="SV11" s="7">
        <f>IF(OR('Z-scores'!SK11&gt;2,'Z-scores'!SK11&lt;-2),"",'Z-scores'!SK11)</f>
        <v>-0.27156000000000002</v>
      </c>
      <c r="SW11" s="7">
        <f>IF(OR('Z-scores'!SL11&gt;2,'Z-scores'!SL11&lt;-2),"",'Z-scores'!SL11)</f>
        <v>-0.49392000000000003</v>
      </c>
      <c r="SX11" s="7">
        <f>IF(OR('Z-scores'!SM11&gt;2,'Z-scores'!SM11&lt;-2),"",'Z-scores'!SM11)</f>
        <v>-0.37418000000000001</v>
      </c>
      <c r="SY11" s="7">
        <f>IF(OR('Z-scores'!SN11&gt;2,'Z-scores'!SN11&lt;-2),"",'Z-scores'!SN11)</f>
        <v>-0.50455000000000005</v>
      </c>
      <c r="SZ11" s="7">
        <f>IF(OR('Z-scores'!SO11&gt;2,'Z-scores'!SO11&lt;-2),"",'Z-scores'!SO11)</f>
        <v>-0.93020999999999998</v>
      </c>
      <c r="TA11" s="7">
        <f>IF(OR('Z-scores'!SP11&gt;2,'Z-scores'!SP11&lt;-2),"",'Z-scores'!SP11)</f>
        <v>-0.48698000000000002</v>
      </c>
      <c r="TB11" s="7">
        <f>IF(OR('Z-scores'!SQ11&gt;2,'Z-scores'!SQ11&lt;-2),"",'Z-scores'!SQ11)</f>
        <v>-0.67679</v>
      </c>
      <c r="TC11" s="7">
        <f>IF(OR('Z-scores'!SR11&gt;2,'Z-scores'!SR11&lt;-2),"",'Z-scores'!SR11)</f>
        <v>0.34377000000000002</v>
      </c>
      <c r="TD11" s="7">
        <f>IF(OR('Z-scores'!SS11&gt;2,'Z-scores'!SS11&lt;-2),"",'Z-scores'!SS11)</f>
        <v>-0.69840999999999998</v>
      </c>
      <c r="TE11" s="7">
        <f>IF(OR('Z-scores'!ST11&gt;2,'Z-scores'!ST11&lt;-2),"",'Z-scores'!ST11)</f>
        <v>-0.76627000000000001</v>
      </c>
      <c r="TF11" s="7">
        <f>IF(OR('Z-scores'!SU11&gt;2,'Z-scores'!SU11&lt;-2),"",'Z-scores'!SU11)</f>
        <v>-0.30353999999999998</v>
      </c>
      <c r="TG11" s="7">
        <f>IF(OR('Z-scores'!SV11&gt;2,'Z-scores'!SV11&lt;-2),"",'Z-scores'!SV11)</f>
        <v>-0.61638000000000004</v>
      </c>
      <c r="TH11" s="7">
        <f>IF(OR('Z-scores'!SW11&gt;2,'Z-scores'!SW11&lt;-2),"",'Z-scores'!SW11)</f>
        <v>-0.25873000000000002</v>
      </c>
      <c r="TI11" s="7">
        <f>IF(OR('Z-scores'!SX11&gt;2,'Z-scores'!SX11&lt;-2),"",'Z-scores'!SX11)</f>
        <v>-0.49352000000000001</v>
      </c>
      <c r="TJ11" s="7">
        <f>IF(OR('Z-scores'!SY11&gt;2,'Z-scores'!SY11&lt;-2),"",'Z-scores'!SY11)</f>
        <v>0.21664</v>
      </c>
      <c r="TK11" s="7">
        <f>IF(OR('Z-scores'!SZ11&gt;2,'Z-scores'!SZ11&lt;-2),"",'Z-scores'!SZ11)</f>
        <v>0.59162999999999999</v>
      </c>
      <c r="TL11" s="7">
        <f>IF(OR('Z-scores'!TA11&gt;2,'Z-scores'!TA11&lt;-2),"",'Z-scores'!TA11)</f>
        <v>-0.12282999999999999</v>
      </c>
      <c r="TM11" s="7">
        <f>IF(OR('Z-scores'!TB11&gt;2,'Z-scores'!TB11&lt;-2),"",'Z-scores'!TB11)</f>
        <v>-0.47316999999999998</v>
      </c>
      <c r="TN11" s="7">
        <f>IF(OR('Z-scores'!TC11&gt;2,'Z-scores'!TC11&lt;-2),"",'Z-scores'!TC11)</f>
        <v>-0.67235</v>
      </c>
      <c r="TO11" s="7">
        <f>IF(OR('Z-scores'!TD11&gt;2,'Z-scores'!TD11&lt;-2),"",'Z-scores'!TD11)</f>
        <v>-0.53659000000000001</v>
      </c>
      <c r="TP11" s="7">
        <f>IF(OR('Z-scores'!TE11&gt;2,'Z-scores'!TE11&lt;-2),"",'Z-scores'!TE11)</f>
        <v>-0.58943999999999996</v>
      </c>
      <c r="TQ11" s="7">
        <f>IF(OR('Z-scores'!TF11&gt;2,'Z-scores'!TF11&lt;-2),"",'Z-scores'!TF11)</f>
        <v>-0.57560999999999996</v>
      </c>
      <c r="TR11" s="7">
        <f>IF(OR('Z-scores'!TG11&gt;2,'Z-scores'!TG11&lt;-2),"",'Z-scores'!TG11)</f>
        <v>0.66024000000000005</v>
      </c>
      <c r="TS11" s="7" t="str">
        <f>IF(OR('Z-scores'!TH11&gt;2,'Z-scores'!TH11&lt;-2),"",'Z-scores'!TH11)</f>
        <v/>
      </c>
      <c r="TT11" s="7">
        <f>IF(OR('Z-scores'!TI11&gt;2,'Z-scores'!TI11&lt;-2),"",'Z-scores'!TI11)</f>
        <v>-0.18301999999999999</v>
      </c>
      <c r="TU11" s="7">
        <f>IF(OR('Z-scores'!TJ11&gt;2,'Z-scores'!TJ11&lt;-2),"",'Z-scores'!TJ11)</f>
        <v>-0.22264999999999999</v>
      </c>
      <c r="TV11" s="7">
        <f>IF(OR('Z-scores'!TK11&gt;2,'Z-scores'!TK11&lt;-2),"",'Z-scores'!TK11)</f>
        <v>-0.31146000000000001</v>
      </c>
      <c r="TW11" s="7">
        <f>IF(OR('Z-scores'!TL11&gt;2,'Z-scores'!TL11&lt;-2),"",'Z-scores'!TL11)</f>
        <v>-7.7130000000000004E-2</v>
      </c>
      <c r="TX11" s="7">
        <f>IF(OR('Z-scores'!TM11&gt;2,'Z-scores'!TM11&lt;-2),"",'Z-scores'!TM11)</f>
        <v>1.002</v>
      </c>
      <c r="TY11" s="7">
        <f>IF(OR('Z-scores'!TN11&gt;2,'Z-scores'!TN11&lt;-2),"",'Z-scores'!TN11)</f>
        <v>-1.2246699999999999</v>
      </c>
      <c r="TZ11" s="7">
        <f>IF(OR('Z-scores'!TO11&gt;2,'Z-scores'!TO11&lt;-2),"",'Z-scores'!TO11)</f>
        <v>-0.72391000000000005</v>
      </c>
      <c r="UA11" s="7">
        <f>IF(OR('Z-scores'!TP11&gt;2,'Z-scores'!TP11&lt;-2),"",'Z-scores'!TP11)</f>
        <v>-3.8850000000000003E-2</v>
      </c>
      <c r="UB11" s="7" t="str">
        <f>IF(OR('Z-scores'!TQ11&gt;2,'Z-scores'!TQ11&lt;-2),"",'Z-scores'!TQ11)</f>
        <v/>
      </c>
      <c r="UC11" s="7">
        <f>IF(OR('Z-scores'!TR11&gt;2,'Z-scores'!TR11&lt;-2),"",'Z-scores'!TR11)</f>
        <v>0.95259000000000005</v>
      </c>
      <c r="UD11" s="7">
        <f>IF(OR('Z-scores'!TS11&gt;2,'Z-scores'!TS11&lt;-2),"",'Z-scores'!TS11)</f>
        <v>0.64002000000000003</v>
      </c>
      <c r="UE11" s="7">
        <f>IF(OR('Z-scores'!TT11&gt;2,'Z-scores'!TT11&lt;-2),"",'Z-scores'!TT11)</f>
        <v>1.2542800000000001</v>
      </c>
      <c r="UF11" s="7">
        <f>IF(OR('Z-scores'!TU11&gt;2,'Z-scores'!TU11&lt;-2),"",'Z-scores'!TU11)</f>
        <v>-6.028E-2</v>
      </c>
      <c r="UG11" s="7">
        <f>IF(OR('Z-scores'!TV11&gt;2,'Z-scores'!TV11&lt;-2),"",'Z-scores'!TV11)</f>
        <v>0.21859999999999999</v>
      </c>
      <c r="UH11" s="7">
        <f>IF(OR('Z-scores'!TW11&gt;2,'Z-scores'!TW11&lt;-2),"",'Z-scores'!TW11)</f>
        <v>-0.90351000000000004</v>
      </c>
      <c r="UI11" s="7">
        <f>IF(OR('Z-scores'!TX11&gt;2,'Z-scores'!TX11&lt;-2),"",'Z-scores'!TX11)</f>
        <v>-0.48022999999999999</v>
      </c>
      <c r="UJ11" s="7">
        <f>IF(OR('Z-scores'!TY11&gt;2,'Z-scores'!TY11&lt;-2),"",'Z-scores'!TY11)</f>
        <v>0.18651000000000001</v>
      </c>
      <c r="UK11" s="7">
        <f>IF(OR('Z-scores'!TZ11&gt;2,'Z-scores'!TZ11&lt;-2),"",'Z-scores'!TZ11)</f>
        <v>-0.42243999999999998</v>
      </c>
      <c r="UL11" s="7">
        <f>IF(OR('Z-scores'!UA11&gt;2,'Z-scores'!UA11&lt;-2),"",'Z-scores'!UA11)</f>
        <v>-0.44912999999999997</v>
      </c>
      <c r="UM11" s="7">
        <f>IF(OR('Z-scores'!UB11&gt;2,'Z-scores'!UB11&lt;-2),"",'Z-scores'!UB11)</f>
        <v>-0.98368</v>
      </c>
      <c r="UN11" s="7">
        <f>IF(OR('Z-scores'!UC11&gt;2,'Z-scores'!UC11&lt;-2),"",'Z-scores'!UC11)</f>
        <v>-5.8400000000000001E-2</v>
      </c>
      <c r="UO11" s="7">
        <f>IF(OR('Z-scores'!UD11&gt;2,'Z-scores'!UD11&lt;-2),"",'Z-scores'!UD11)</f>
        <v>-0.68567999999999996</v>
      </c>
      <c r="UP11" s="7" t="e">
        <f>IF(OR('Z-scores'!#REF!&gt;2,'Z-scores'!#REF!&lt;-2),"",'Z-scores'!#REF!)</f>
        <v>#REF!</v>
      </c>
    </row>
    <row r="12" spans="1:562" x14ac:dyDescent="0.25">
      <c r="A12">
        <v>200</v>
      </c>
      <c r="B12">
        <v>0</v>
      </c>
      <c r="C12" s="7" t="e">
        <f>IF(OR('Z-scores'!#REF!&gt;2,'Z-scores'!#REF!&lt;-2),"",'Z-scores'!#REF!)</f>
        <v>#REF!</v>
      </c>
      <c r="D12" s="7" t="e">
        <f>IF(OR('Z-scores'!#REF!&gt;2,'Z-scores'!#REF!&lt;-2),"",'Z-scores'!#REF!)</f>
        <v>#REF!</v>
      </c>
      <c r="E12" s="7" t="e">
        <f>IF(OR('Z-scores'!#REF!&gt;2,'Z-scores'!#REF!&lt;-2),"",'Z-scores'!#REF!)</f>
        <v>#REF!</v>
      </c>
      <c r="F12" s="7" t="e">
        <f>IF(OR('Z-scores'!#REF!&gt;2,'Z-scores'!#REF!&lt;-2),"",'Z-scores'!#REF!)</f>
        <v>#REF!</v>
      </c>
      <c r="G12" s="7" t="e">
        <f>IF(OR('Z-scores'!#REF!&gt;2,'Z-scores'!#REF!&lt;-2),"",'Z-scores'!#REF!)</f>
        <v>#REF!</v>
      </c>
      <c r="H12" s="7" t="e">
        <f>IF(OR('Z-scores'!#REF!&gt;2,'Z-scores'!#REF!&lt;-2),"",'Z-scores'!#REF!)</f>
        <v>#REF!</v>
      </c>
      <c r="I12" s="7" t="e">
        <f>IF(OR('Z-scores'!#REF!&gt;2,'Z-scores'!#REF!&lt;-2),"",'Z-scores'!#REF!)</f>
        <v>#REF!</v>
      </c>
      <c r="J12" s="7" t="e">
        <f>IF(OR('Z-scores'!#REF!&gt;2,'Z-scores'!#REF!&lt;-2),"",'Z-scores'!#REF!)</f>
        <v>#REF!</v>
      </c>
      <c r="K12" s="7" t="e">
        <f>IF(OR('Z-scores'!#REF!&gt;2,'Z-scores'!#REF!&lt;-2),"",'Z-scores'!#REF!)</f>
        <v>#REF!</v>
      </c>
      <c r="L12" s="7" t="e">
        <f>IF(OR('Z-scores'!#REF!&gt;2,'Z-scores'!#REF!&lt;-2),"",'Z-scores'!#REF!)</f>
        <v>#REF!</v>
      </c>
      <c r="M12" s="7" t="e">
        <f>IF(OR('Z-scores'!#REF!&gt;2,'Z-scores'!#REF!&lt;-2),"",'Z-scores'!#REF!)</f>
        <v>#REF!</v>
      </c>
      <c r="N12" s="7">
        <f>IF(OR('Z-scores'!C12&gt;2,'Z-scores'!C12&lt;-2),"",'Z-scores'!C12)</f>
        <v>-0.55056000000000005</v>
      </c>
      <c r="O12" s="7">
        <f>IF(OR('Z-scores'!D12&gt;2,'Z-scores'!D12&lt;-2),"",'Z-scores'!D12)</f>
        <v>-7.6539999999999997E-2</v>
      </c>
      <c r="P12" s="7">
        <f>IF(OR('Z-scores'!E12&gt;2,'Z-scores'!E12&lt;-2),"",'Z-scores'!E12)</f>
        <v>-0.24798999999999999</v>
      </c>
      <c r="Q12" s="7">
        <f>IF(OR('Z-scores'!F12&gt;2,'Z-scores'!F12&lt;-2),"",'Z-scores'!F12)</f>
        <v>0.70992</v>
      </c>
      <c r="R12" s="7">
        <f>IF(OR('Z-scores'!G12&gt;2,'Z-scores'!G12&lt;-2),"",'Z-scores'!G12)</f>
        <v>-0.78247</v>
      </c>
      <c r="S12" s="7">
        <f>IF(OR('Z-scores'!H12&gt;2,'Z-scores'!H12&lt;-2),"",'Z-scores'!H12)</f>
        <v>-0.11285000000000001</v>
      </c>
      <c r="T12" s="7">
        <f>IF(OR('Z-scores'!I12&gt;2,'Z-scores'!I12&lt;-2),"",'Z-scores'!I12)</f>
        <v>-3.9399999999999999E-3</v>
      </c>
      <c r="U12" s="7">
        <f>IF(OR('Z-scores'!J12&gt;2,'Z-scores'!J12&lt;-2),"",'Z-scores'!J12)</f>
        <v>-7.4429999999999996E-2</v>
      </c>
      <c r="V12" s="7">
        <f>IF(OR('Z-scores'!K12&gt;2,'Z-scores'!K12&lt;-2),"",'Z-scores'!K12)</f>
        <v>-0.22269</v>
      </c>
      <c r="W12" s="7">
        <f>IF(OR('Z-scores'!L12&gt;2,'Z-scores'!L12&lt;-2),"",'Z-scores'!L12)</f>
        <v>-0.82501000000000002</v>
      </c>
      <c r="X12" s="7">
        <f>IF(OR('Z-scores'!M12&gt;2,'Z-scores'!M12&lt;-2),"",'Z-scores'!M12)</f>
        <v>-0.63812000000000002</v>
      </c>
      <c r="Y12" s="7">
        <f>IF(OR('Z-scores'!N12&gt;2,'Z-scores'!N12&lt;-2),"",'Z-scores'!N12)</f>
        <v>3.567E-2</v>
      </c>
      <c r="Z12" s="7">
        <f>IF(OR('Z-scores'!O12&gt;2,'Z-scores'!O12&lt;-2),"",'Z-scores'!O12)</f>
        <v>-0.12764</v>
      </c>
      <c r="AA12" s="7">
        <f>IF(OR('Z-scores'!P12&gt;2,'Z-scores'!P12&lt;-2),"",'Z-scores'!P12)</f>
        <v>-0.20387</v>
      </c>
      <c r="AB12" s="7">
        <f>IF(OR('Z-scores'!Q12&gt;2,'Z-scores'!Q12&lt;-2),"",'Z-scores'!Q12)</f>
        <v>-0.92249000000000003</v>
      </c>
      <c r="AC12" s="7">
        <f>IF(OR('Z-scores'!R12&gt;2,'Z-scores'!R12&lt;-2),"",'Z-scores'!R12)</f>
        <v>-0.42986999999999997</v>
      </c>
      <c r="AD12" s="7">
        <f>IF(OR('Z-scores'!S12&gt;2,'Z-scores'!S12&lt;-2),"",'Z-scores'!S12)</f>
        <v>0.75507999999999997</v>
      </c>
      <c r="AE12" s="7">
        <f>IF(OR('Z-scores'!T12&gt;2,'Z-scores'!T12&lt;-2),"",'Z-scores'!T12)</f>
        <v>0.60768999999999995</v>
      </c>
      <c r="AF12" s="7">
        <f>IF(OR('Z-scores'!U12&gt;2,'Z-scores'!U12&lt;-2),"",'Z-scores'!U12)</f>
        <v>-0.68857999999999997</v>
      </c>
      <c r="AG12" s="7">
        <f>IF(OR('Z-scores'!V12&gt;2,'Z-scores'!V12&lt;-2),"",'Z-scores'!V12)</f>
        <v>-1.1147</v>
      </c>
      <c r="AH12" s="7">
        <f>IF(OR('Z-scores'!W12&gt;2,'Z-scores'!W12&lt;-2),"",'Z-scores'!W12)</f>
        <v>-0.84770000000000001</v>
      </c>
      <c r="AI12" s="7">
        <f>IF(OR('Z-scores'!X12&gt;2,'Z-scores'!X12&lt;-2),"",'Z-scores'!X12)</f>
        <v>-0.70726999999999995</v>
      </c>
      <c r="AJ12" s="7">
        <f>IF(OR('Z-scores'!Y12&gt;2,'Z-scores'!Y12&lt;-2),"",'Z-scores'!Y12)</f>
        <v>6.5570000000000003E-2</v>
      </c>
      <c r="AK12" s="7">
        <f>IF(OR('Z-scores'!Z12&gt;2,'Z-scores'!Z12&lt;-2),"",'Z-scores'!Z12)</f>
        <v>1.7010000000000001E-2</v>
      </c>
      <c r="AL12" s="7">
        <f>IF(OR('Z-scores'!AA12&gt;2,'Z-scores'!AA12&lt;-2),"",'Z-scores'!AA12)</f>
        <v>-0.55188999999999999</v>
      </c>
      <c r="AM12" s="7">
        <f>IF(OR('Z-scores'!AB12&gt;2,'Z-scores'!AB12&lt;-2),"",'Z-scores'!AB12)</f>
        <v>-0.31174000000000002</v>
      </c>
      <c r="AN12" s="7">
        <f>IF(OR('Z-scores'!AC12&gt;2,'Z-scores'!AC12&lt;-2),"",'Z-scores'!AC12)</f>
        <v>-0.83857000000000004</v>
      </c>
      <c r="AO12" s="7">
        <f>IF(OR('Z-scores'!AD12&gt;2,'Z-scores'!AD12&lt;-2),"",'Z-scores'!AD12)</f>
        <v>-0.82891999999999999</v>
      </c>
      <c r="AP12" s="7">
        <f>IF(OR('Z-scores'!AE12&gt;2,'Z-scores'!AE12&lt;-2),"",'Z-scores'!AE12)</f>
        <v>0.31358000000000003</v>
      </c>
      <c r="AQ12" s="7">
        <f>IF(OR('Z-scores'!AF12&gt;2,'Z-scores'!AF12&lt;-2),"",'Z-scores'!AF12)</f>
        <v>1.8205</v>
      </c>
      <c r="AR12" s="7">
        <f>IF(OR('Z-scores'!AG12&gt;2,'Z-scores'!AG12&lt;-2),"",'Z-scores'!AG12)</f>
        <v>-3.8059999999999997E-2</v>
      </c>
      <c r="AS12" s="7">
        <f>IF(OR('Z-scores'!AH12&gt;2,'Z-scores'!AH12&lt;-2),"",'Z-scores'!AH12)</f>
        <v>0.19364999999999999</v>
      </c>
      <c r="AT12" s="7">
        <f>IF(OR('Z-scores'!AI12&gt;2,'Z-scores'!AI12&lt;-2),"",'Z-scores'!AI12)</f>
        <v>-0.92478000000000005</v>
      </c>
      <c r="AU12" s="7">
        <f>IF(OR('Z-scores'!AJ12&gt;2,'Z-scores'!AJ12&lt;-2),"",'Z-scores'!AJ12)</f>
        <v>-0.11994</v>
      </c>
      <c r="AV12" s="7">
        <f>IF(OR('Z-scores'!AK12&gt;2,'Z-scores'!AK12&lt;-2),"",'Z-scores'!AK12)</f>
        <v>3.304E-2</v>
      </c>
      <c r="AW12" s="7">
        <f>IF(OR('Z-scores'!AL12&gt;2,'Z-scores'!AL12&lt;-2),"",'Z-scores'!AL12)</f>
        <v>0.20466999999999999</v>
      </c>
      <c r="AX12" s="7">
        <f>IF(OR('Z-scores'!AM12&gt;2,'Z-scores'!AM12&lt;-2),"",'Z-scores'!AM12)</f>
        <v>-0.17388000000000001</v>
      </c>
      <c r="AY12" s="7">
        <f>IF(OR('Z-scores'!AN12&gt;2,'Z-scores'!AN12&lt;-2),"",'Z-scores'!AN12)</f>
        <v>-0.29914000000000002</v>
      </c>
      <c r="AZ12" s="7">
        <f>IF(OR('Z-scores'!AO12&gt;2,'Z-scores'!AO12&lt;-2),"",'Z-scores'!AO12)</f>
        <v>-0.77256999999999998</v>
      </c>
      <c r="BA12" s="7">
        <f>IF(OR('Z-scores'!AP12&gt;2,'Z-scores'!AP12&lt;-2),"",'Z-scores'!AP12)</f>
        <v>-0.41560000000000002</v>
      </c>
      <c r="BB12" s="7">
        <f>IF(OR('Z-scores'!AQ12&gt;2,'Z-scores'!AQ12&lt;-2),"",'Z-scores'!AQ12)</f>
        <v>0.46093000000000001</v>
      </c>
      <c r="BC12" s="7">
        <f>IF(OR('Z-scores'!AR12&gt;2,'Z-scores'!AR12&lt;-2),"",'Z-scores'!AR12)</f>
        <v>1.2612399999999999</v>
      </c>
      <c r="BD12" s="7">
        <f>IF(OR('Z-scores'!AS12&gt;2,'Z-scores'!AS12&lt;-2),"",'Z-scores'!AS12)</f>
        <v>0.25280000000000002</v>
      </c>
      <c r="BE12" s="7">
        <f>IF(OR('Z-scores'!AT12&gt;2,'Z-scores'!AT12&lt;-2),"",'Z-scores'!AT12)</f>
        <v>-0.34394000000000002</v>
      </c>
      <c r="BF12" s="7">
        <f>IF(OR('Z-scores'!AU12&gt;2,'Z-scores'!AU12&lt;-2),"",'Z-scores'!AU12)</f>
        <v>-0.71836999999999995</v>
      </c>
      <c r="BG12" s="7">
        <f>IF(OR('Z-scores'!AV12&gt;2,'Z-scores'!AV12&lt;-2),"",'Z-scores'!AV12)</f>
        <v>-0.60341999999999996</v>
      </c>
      <c r="BH12" s="7">
        <f>IF(OR('Z-scores'!AW12&gt;2,'Z-scores'!AW12&lt;-2),"",'Z-scores'!AW12)</f>
        <v>-0.38212000000000002</v>
      </c>
      <c r="BI12" s="7">
        <f>IF(OR('Z-scores'!AX12&gt;2,'Z-scores'!AX12&lt;-2),"",'Z-scores'!AX12)</f>
        <v>0.29455999999999999</v>
      </c>
      <c r="BJ12" s="7">
        <f>IF(OR('Z-scores'!AY12&gt;2,'Z-scores'!AY12&lt;-2),"",'Z-scores'!AY12)</f>
        <v>-0.42342999999999997</v>
      </c>
      <c r="BK12" s="7">
        <f>IF(OR('Z-scores'!AZ12&gt;2,'Z-scores'!AZ12&lt;-2),"",'Z-scores'!AZ12)</f>
        <v>-0.34255000000000002</v>
      </c>
      <c r="BL12" s="7">
        <f>IF(OR('Z-scores'!BA12&gt;2,'Z-scores'!BA12&lt;-2),"",'Z-scores'!BA12)</f>
        <v>-0.49447999999999998</v>
      </c>
      <c r="BM12" s="7">
        <f>IF(OR('Z-scores'!BB12&gt;2,'Z-scores'!BB12&lt;-2),"",'Z-scores'!BB12)</f>
        <v>-0.69801000000000002</v>
      </c>
      <c r="BN12" s="7">
        <f>IF(OR('Z-scores'!BC12&gt;2,'Z-scores'!BC12&lt;-2),"",'Z-scores'!BC12)</f>
        <v>1.1208</v>
      </c>
      <c r="BO12" s="7">
        <f>IF(OR('Z-scores'!BD12&gt;2,'Z-scores'!BD12&lt;-2),"",'Z-scores'!BD12)</f>
        <v>1.9951700000000001</v>
      </c>
      <c r="BP12" s="7">
        <f>IF(OR('Z-scores'!BE12&gt;2,'Z-scores'!BE12&lt;-2),"",'Z-scores'!BE12)</f>
        <v>1.9090199999999999</v>
      </c>
      <c r="BQ12" s="7">
        <f>IF(OR('Z-scores'!BF12&gt;2,'Z-scores'!BF12&lt;-2),"",'Z-scores'!BF12)</f>
        <v>0.13653000000000001</v>
      </c>
      <c r="BR12" s="7">
        <f>IF(OR('Z-scores'!BG12&gt;2,'Z-scores'!BG12&lt;-2),"",'Z-scores'!BG12)</f>
        <v>-0.28275</v>
      </c>
      <c r="BS12" s="7">
        <f>IF(OR('Z-scores'!BH12&gt;2,'Z-scores'!BH12&lt;-2),"",'Z-scores'!BH12)</f>
        <v>-0.34139999999999998</v>
      </c>
      <c r="BT12" s="7">
        <f>IF(OR('Z-scores'!BI12&gt;2,'Z-scores'!BI12&lt;-2),"",'Z-scores'!BI12)</f>
        <v>-0.48577999999999999</v>
      </c>
      <c r="BU12" s="7">
        <f>IF(OR('Z-scores'!BJ12&gt;2,'Z-scores'!BJ12&lt;-2),"",'Z-scores'!BJ12)</f>
        <v>-0.43204999999999999</v>
      </c>
      <c r="BV12" s="7">
        <f>IF(OR('Z-scores'!BK12&gt;2,'Z-scores'!BK12&lt;-2),"",'Z-scores'!BK12)</f>
        <v>-0.26656999999999997</v>
      </c>
      <c r="BW12" s="7">
        <f>IF(OR('Z-scores'!BL12&gt;2,'Z-scores'!BL12&lt;-2),"",'Z-scores'!BL12)</f>
        <v>-0.12143</v>
      </c>
      <c r="BX12" s="7">
        <f>IF(OR('Z-scores'!BM12&gt;2,'Z-scores'!BM12&lt;-2),"",'Z-scores'!BM12)</f>
        <v>0.72304000000000002</v>
      </c>
      <c r="BY12" s="7">
        <f>IF(OR('Z-scores'!BN12&gt;2,'Z-scores'!BN12&lt;-2),"",'Z-scores'!BN12)</f>
        <v>-6.0069999999999998E-2</v>
      </c>
      <c r="BZ12" s="7">
        <f>IF(OR('Z-scores'!BO12&gt;2,'Z-scores'!BO12&lt;-2),"",'Z-scores'!BO12)</f>
        <v>0.15368000000000001</v>
      </c>
      <c r="CA12" s="7">
        <f>IF(OR('Z-scores'!BP12&gt;2,'Z-scores'!BP12&lt;-2),"",'Z-scores'!BP12)</f>
        <v>0.20169999999999999</v>
      </c>
      <c r="CB12" s="7">
        <f>IF(OR('Z-scores'!BQ12&gt;2,'Z-scores'!BQ12&lt;-2),"",'Z-scores'!BQ12)</f>
        <v>1.76735</v>
      </c>
      <c r="CC12" s="7">
        <f>IF(OR('Z-scores'!BR12&gt;2,'Z-scores'!BR12&lt;-2),"",'Z-scores'!BR12)</f>
        <v>-0.86722999999999995</v>
      </c>
      <c r="CD12" s="7">
        <f>IF(OR('Z-scores'!BS12&gt;2,'Z-scores'!BS12&lt;-2),"",'Z-scores'!BS12)</f>
        <v>-0.85763</v>
      </c>
      <c r="CE12" s="7">
        <f>IF(OR('Z-scores'!BT12&gt;2,'Z-scores'!BT12&lt;-2),"",'Z-scores'!BT12)</f>
        <v>-0.81750999999999996</v>
      </c>
      <c r="CF12" s="7">
        <f>IF(OR('Z-scores'!BU12&gt;2,'Z-scores'!BU12&lt;-2),"",'Z-scores'!BU12)</f>
        <v>6.7299999999999999E-3</v>
      </c>
      <c r="CG12" s="7">
        <f>IF(OR('Z-scores'!BV12&gt;2,'Z-scores'!BV12&lt;-2),"",'Z-scores'!BV12)</f>
        <v>0.52636000000000005</v>
      </c>
      <c r="CH12" s="7">
        <f>IF(OR('Z-scores'!BW12&gt;2,'Z-scores'!BW12&lt;-2),"",'Z-scores'!BW12)</f>
        <v>-0.12289</v>
      </c>
      <c r="CI12" s="7">
        <f>IF(OR('Z-scores'!BX12&gt;2,'Z-scores'!BX12&lt;-2),"",'Z-scores'!BX12)</f>
        <v>-0.80840999999999996</v>
      </c>
      <c r="CJ12" s="7">
        <f>IF(OR('Z-scores'!BY12&gt;2,'Z-scores'!BY12&lt;-2),"",'Z-scores'!BY12)</f>
        <v>-0.91054999999999997</v>
      </c>
      <c r="CK12" s="7">
        <f>IF(OR('Z-scores'!BZ12&gt;2,'Z-scores'!BZ12&lt;-2),"",'Z-scores'!BZ12)</f>
        <v>-0.90925999999999996</v>
      </c>
      <c r="CL12" s="7">
        <f>IF(OR('Z-scores'!CA12&gt;2,'Z-scores'!CA12&lt;-2),"",'Z-scores'!CA12)</f>
        <v>-0.17019999999999999</v>
      </c>
      <c r="CM12" s="7">
        <f>IF(OR('Z-scores'!CB12&gt;2,'Z-scores'!CB12&lt;-2),"",'Z-scores'!CB12)</f>
        <v>0.1169</v>
      </c>
      <c r="CN12" s="7">
        <f>IF(OR('Z-scores'!CC12&gt;2,'Z-scores'!CC12&lt;-2),"",'Z-scores'!CC12)</f>
        <v>-0.42437000000000002</v>
      </c>
      <c r="CO12" s="7">
        <f>IF(OR('Z-scores'!CD12&gt;2,'Z-scores'!CD12&lt;-2),"",'Z-scores'!CD12)</f>
        <v>0.18065999999999999</v>
      </c>
      <c r="CP12" s="7">
        <f>IF(OR('Z-scores'!CE12&gt;2,'Z-scores'!CE12&lt;-2),"",'Z-scores'!CE12)</f>
        <v>-0.44668999999999998</v>
      </c>
      <c r="CQ12" s="7">
        <f>IF(OR('Z-scores'!CF12&gt;2,'Z-scores'!CF12&lt;-2),"",'Z-scores'!CF12)</f>
        <v>-0.73055999999999999</v>
      </c>
      <c r="CR12" s="7">
        <f>IF(OR('Z-scores'!CG12&gt;2,'Z-scores'!CG12&lt;-2),"",'Z-scores'!CG12)</f>
        <v>-0.42676999999999998</v>
      </c>
      <c r="CS12" s="7">
        <f>IF(OR('Z-scores'!CH12&gt;2,'Z-scores'!CH12&lt;-2),"",'Z-scores'!CH12)</f>
        <v>-0.26955000000000001</v>
      </c>
      <c r="CT12" s="7">
        <f>IF(OR('Z-scores'!CI12&gt;2,'Z-scores'!CI12&lt;-2),"",'Z-scores'!CI12)</f>
        <v>-0.37314000000000003</v>
      </c>
      <c r="CU12" s="7">
        <f>IF(OR('Z-scores'!CJ12&gt;2,'Z-scores'!CJ12&lt;-2),"",'Z-scores'!CJ12)</f>
        <v>-5.4530000000000002E-2</v>
      </c>
      <c r="CV12" s="7">
        <f>IF(OR('Z-scores'!CK12&gt;2,'Z-scores'!CK12&lt;-2),"",'Z-scores'!CK12)</f>
        <v>-0.41597000000000001</v>
      </c>
      <c r="CW12" s="7">
        <f>IF(OR('Z-scores'!CL12&gt;2,'Z-scores'!CL12&lt;-2),"",'Z-scores'!CL12)</f>
        <v>-0.96145999999999998</v>
      </c>
      <c r="CX12" s="7">
        <f>IF(OR('Z-scores'!CM12&gt;2,'Z-scores'!CM12&lt;-2),"",'Z-scores'!CM12)</f>
        <v>-0.16417000000000001</v>
      </c>
      <c r="CY12" s="7">
        <f>IF(OR('Z-scores'!CN12&gt;2,'Z-scores'!CN12&lt;-2),"",'Z-scores'!CN12)</f>
        <v>0.53712000000000004</v>
      </c>
      <c r="CZ12" s="7">
        <f>IF(OR('Z-scores'!CO12&gt;2,'Z-scores'!CO12&lt;-2),"",'Z-scores'!CO12)</f>
        <v>0.79037000000000002</v>
      </c>
      <c r="DA12" s="7">
        <f>IF(OR('Z-scores'!CP12&gt;2,'Z-scores'!CP12&lt;-2),"",'Z-scores'!CP12)</f>
        <v>-0.58382000000000001</v>
      </c>
      <c r="DB12" s="7">
        <f>IF(OR('Z-scores'!CQ12&gt;2,'Z-scores'!CQ12&lt;-2),"",'Z-scores'!CQ12)</f>
        <v>-1.0456700000000001</v>
      </c>
      <c r="DC12" s="7">
        <f>IF(OR('Z-scores'!CR12&gt;2,'Z-scores'!CR12&lt;-2),"",'Z-scores'!CR12)</f>
        <v>-1.0742700000000001</v>
      </c>
      <c r="DD12" s="7">
        <f>IF(OR('Z-scores'!CS12&gt;2,'Z-scores'!CS12&lt;-2),"",'Z-scores'!CS12)</f>
        <v>-0.23025000000000001</v>
      </c>
      <c r="DE12" s="7">
        <f>IF(OR('Z-scores'!CT12&gt;2,'Z-scores'!CT12&lt;-2),"",'Z-scores'!CT12)</f>
        <v>0.39688000000000001</v>
      </c>
      <c r="DF12" s="7">
        <f>IF(OR('Z-scores'!CU12&gt;2,'Z-scores'!CU12&lt;-2),"",'Z-scores'!CU12)</f>
        <v>-0.62280000000000002</v>
      </c>
      <c r="DG12" s="7">
        <f>IF(OR('Z-scores'!CV12&gt;2,'Z-scores'!CV12&lt;-2),"",'Z-scores'!CV12)</f>
        <v>-0.74145000000000005</v>
      </c>
      <c r="DH12" s="7">
        <f>IF(OR('Z-scores'!CW12&gt;2,'Z-scores'!CW12&lt;-2),"",'Z-scores'!CW12)</f>
        <v>-0.70360999999999996</v>
      </c>
      <c r="DI12" s="7">
        <f>IF(OR('Z-scores'!CX12&gt;2,'Z-scores'!CX12&lt;-2),"",'Z-scores'!CX12)</f>
        <v>-0.59187999999999996</v>
      </c>
      <c r="DJ12" s="7">
        <f>IF(OR('Z-scores'!CY12&gt;2,'Z-scores'!CY12&lt;-2),"",'Z-scores'!CY12)</f>
        <v>-0.54652999999999996</v>
      </c>
      <c r="DK12" s="7">
        <f>IF(OR('Z-scores'!CZ12&gt;2,'Z-scores'!CZ12&lt;-2),"",'Z-scores'!CZ12)</f>
        <v>-0.68703999999999998</v>
      </c>
      <c r="DL12" s="7">
        <f>IF(OR('Z-scores'!DA12&gt;2,'Z-scores'!DA12&lt;-2),"",'Z-scores'!DA12)</f>
        <v>-0.44040000000000001</v>
      </c>
      <c r="DM12" s="7">
        <f>IF(OR('Z-scores'!DB12&gt;2,'Z-scores'!DB12&lt;-2),"",'Z-scores'!DB12)</f>
        <v>-1.1335599999999999</v>
      </c>
      <c r="DN12" s="7">
        <f>IF(OR('Z-scores'!DC12&gt;2,'Z-scores'!DC12&lt;-2),"",'Z-scores'!DC12)</f>
        <v>-0.85955000000000004</v>
      </c>
      <c r="DO12" s="7">
        <f>IF(OR('Z-scores'!DD12&gt;2,'Z-scores'!DD12&lt;-2),"",'Z-scores'!DD12)</f>
        <v>-0.91247</v>
      </c>
      <c r="DP12" s="7">
        <f>IF(OR('Z-scores'!DE12&gt;2,'Z-scores'!DE12&lt;-2),"",'Z-scores'!DE12)</f>
        <v>-0.20635000000000001</v>
      </c>
      <c r="DQ12" s="7">
        <f>IF(OR('Z-scores'!DF12&gt;2,'Z-scores'!DF12&lt;-2),"",'Z-scores'!DF12)</f>
        <v>1.3183400000000001</v>
      </c>
      <c r="DR12" s="7">
        <f>IF(OR('Z-scores'!DG12&gt;2,'Z-scores'!DG12&lt;-2),"",'Z-scores'!DG12)</f>
        <v>1.10833</v>
      </c>
      <c r="DS12" s="7">
        <f>IF(OR('Z-scores'!DH12&gt;2,'Z-scores'!DH12&lt;-2),"",'Z-scores'!DH12)</f>
        <v>-1.1919500000000001</v>
      </c>
      <c r="DT12" s="7">
        <f>IF(OR('Z-scores'!DI12&gt;2,'Z-scores'!DI12&lt;-2),"",'Z-scores'!DI12)</f>
        <v>-0.89398999999999995</v>
      </c>
      <c r="DU12" s="7">
        <f>IF(OR('Z-scores'!DJ12&gt;2,'Z-scores'!DJ12&lt;-2),"",'Z-scores'!DJ12)</f>
        <v>-0.92306999999999995</v>
      </c>
      <c r="DV12" s="7">
        <f>IF(OR('Z-scores'!DK12&gt;2,'Z-scores'!DK12&lt;-2),"",'Z-scores'!DK12)</f>
        <v>-0.44738</v>
      </c>
      <c r="DW12" s="7">
        <f>IF(OR('Z-scores'!DL12&gt;2,'Z-scores'!DL12&lt;-2),"",'Z-scores'!DL12)</f>
        <v>0.38107000000000002</v>
      </c>
      <c r="DX12" s="7">
        <f>IF(OR('Z-scores'!DM12&gt;2,'Z-scores'!DM12&lt;-2),"",'Z-scores'!DM12)</f>
        <v>0.57786999999999999</v>
      </c>
      <c r="DY12" s="7">
        <f>IF(OR('Z-scores'!DN12&gt;2,'Z-scores'!DN12&lt;-2),"",'Z-scores'!DN12)</f>
        <v>-0.77585000000000004</v>
      </c>
      <c r="DZ12" s="7">
        <f>IF(OR('Z-scores'!DO12&gt;2,'Z-scores'!DO12&lt;-2),"",'Z-scores'!DO12)</f>
        <v>-1.16869</v>
      </c>
      <c r="EA12" s="7">
        <f>IF(OR('Z-scores'!DP12&gt;2,'Z-scores'!DP12&lt;-2),"",'Z-scores'!DP12)</f>
        <v>-1.28711</v>
      </c>
      <c r="EB12" s="7">
        <f>IF(OR('Z-scores'!DQ12&gt;2,'Z-scores'!DQ12&lt;-2),"",'Z-scores'!DQ12)</f>
        <v>-1.1227799999999999</v>
      </c>
      <c r="EC12" s="7">
        <f>IF(OR('Z-scores'!DR12&gt;2,'Z-scores'!DR12&lt;-2),"",'Z-scores'!DR12)</f>
        <v>-1.1873499999999999</v>
      </c>
      <c r="ED12" s="7">
        <f>IF(OR('Z-scores'!DS12&gt;2,'Z-scores'!DS12&lt;-2),"",'Z-scores'!DS12)</f>
        <v>-0.49058000000000002</v>
      </c>
      <c r="EE12" s="7">
        <f>IF(OR('Z-scores'!DT12&gt;2,'Z-scores'!DT12&lt;-2),"",'Z-scores'!DT12)</f>
        <v>-0.48564000000000002</v>
      </c>
      <c r="EF12" s="7">
        <f>IF(OR('Z-scores'!DU12&gt;2,'Z-scores'!DU12&lt;-2),"",'Z-scores'!DU12)</f>
        <v>-0.63765000000000005</v>
      </c>
      <c r="EG12" s="7">
        <f>IF(OR('Z-scores'!DV12&gt;2,'Z-scores'!DV12&lt;-2),"",'Z-scores'!DV12)</f>
        <v>-0.54371000000000003</v>
      </c>
      <c r="EH12" s="7">
        <f>IF(OR('Z-scores'!DW12&gt;2,'Z-scores'!DW12&lt;-2),"",'Z-scores'!DW12)</f>
        <v>-0.55328999999999995</v>
      </c>
      <c r="EI12" s="7">
        <f>IF(OR('Z-scores'!DX12&gt;2,'Z-scores'!DX12&lt;-2),"",'Z-scores'!DX12)</f>
        <v>-0.19939000000000001</v>
      </c>
      <c r="EJ12" s="7">
        <f>IF(OR('Z-scores'!DY12&gt;2,'Z-scores'!DY12&lt;-2),"",'Z-scores'!DY12)</f>
        <v>-2.179E-2</v>
      </c>
      <c r="EK12" s="7">
        <f>IF(OR('Z-scores'!DZ12&gt;2,'Z-scores'!DZ12&lt;-2),"",'Z-scores'!DZ12)</f>
        <v>-0.75590000000000002</v>
      </c>
      <c r="EL12" s="7">
        <f>IF(OR('Z-scores'!EA12&gt;2,'Z-scores'!EA12&lt;-2),"",'Z-scores'!EA12)</f>
        <v>-0.83420000000000005</v>
      </c>
      <c r="EM12" s="7">
        <f>IF(OR('Z-scores'!EB12&gt;2,'Z-scores'!EB12&lt;-2),"",'Z-scores'!EB12)</f>
        <v>-0.80335999999999996</v>
      </c>
      <c r="EN12" s="7">
        <f>IF(OR('Z-scores'!EC12&gt;2,'Z-scores'!EC12&lt;-2),"",'Z-scores'!EC12)</f>
        <v>-0.43101</v>
      </c>
      <c r="EO12" s="7">
        <f>IF(OR('Z-scores'!ED12&gt;2,'Z-scores'!ED12&lt;-2),"",'Z-scores'!ED12)</f>
        <v>-0.26556999999999997</v>
      </c>
      <c r="EP12" s="7">
        <f>IF(OR('Z-scores'!EE12&gt;2,'Z-scores'!EE12&lt;-2),"",'Z-scores'!EE12)</f>
        <v>-0.49431000000000003</v>
      </c>
      <c r="EQ12" s="7">
        <f>IF(OR('Z-scores'!EF12&gt;2,'Z-scores'!EF12&lt;-2),"",'Z-scores'!EF12)</f>
        <v>-0.78547</v>
      </c>
      <c r="ER12" s="7">
        <f>IF(OR('Z-scores'!EG12&gt;2,'Z-scores'!EG12&lt;-2),"",'Z-scores'!EG12)</f>
        <v>-0.76732999999999996</v>
      </c>
      <c r="ES12" s="7">
        <f>IF(OR('Z-scores'!EH12&gt;2,'Z-scores'!EH12&lt;-2),"",'Z-scores'!EH12)</f>
        <v>-0.62844999999999995</v>
      </c>
      <c r="ET12" s="7">
        <f>IF(OR('Z-scores'!EI12&gt;2,'Z-scores'!EI12&lt;-2),"",'Z-scores'!EI12)</f>
        <v>-0.42649999999999999</v>
      </c>
      <c r="EU12" s="7">
        <f>IF(OR('Z-scores'!EJ12&gt;2,'Z-scores'!EJ12&lt;-2),"",'Z-scores'!EJ12)</f>
        <v>-0.46966000000000002</v>
      </c>
      <c r="EV12" s="7">
        <f>IF(OR('Z-scores'!EK12&gt;2,'Z-scores'!EK12&lt;-2),"",'Z-scores'!EK12)</f>
        <v>-0.63073999999999997</v>
      </c>
      <c r="EW12" s="7">
        <f>IF(OR('Z-scores'!EL12&gt;2,'Z-scores'!EL12&lt;-2),"",'Z-scores'!EL12)</f>
        <v>-0.50168999999999997</v>
      </c>
      <c r="EX12" s="7">
        <f>IF(OR('Z-scores'!EM12&gt;2,'Z-scores'!EM12&lt;-2),"",'Z-scores'!EM12)</f>
        <v>-0.34014</v>
      </c>
      <c r="EY12" s="7">
        <f>IF(OR('Z-scores'!EN12&gt;2,'Z-scores'!EN12&lt;-2),"",'Z-scores'!EN12)</f>
        <v>-0.28978999999999999</v>
      </c>
      <c r="EZ12" s="7">
        <f>IF(OR('Z-scores'!EO12&gt;2,'Z-scores'!EO12&lt;-2),"",'Z-scores'!EO12)</f>
        <v>-0.24467</v>
      </c>
      <c r="FA12" s="7">
        <f>IF(OR('Z-scores'!EP12&gt;2,'Z-scores'!EP12&lt;-2),"",'Z-scores'!EP12)</f>
        <v>-0.21117</v>
      </c>
      <c r="FB12" s="7">
        <f>IF(OR('Z-scores'!EQ12&gt;2,'Z-scores'!EQ12&lt;-2),"",'Z-scores'!EQ12)</f>
        <v>-0.41331000000000001</v>
      </c>
      <c r="FC12" s="7">
        <f>IF(OR('Z-scores'!ER12&gt;2,'Z-scores'!ER12&lt;-2),"",'Z-scores'!ER12)</f>
        <v>-0.35962</v>
      </c>
      <c r="FD12" s="7">
        <f>IF(OR('Z-scores'!ES12&gt;2,'Z-scores'!ES12&lt;-2),"",'Z-scores'!ES12)</f>
        <v>-0.23902000000000001</v>
      </c>
      <c r="FE12" s="7">
        <f>IF(OR('Z-scores'!ET12&gt;2,'Z-scores'!ET12&lt;-2),"",'Z-scores'!ET12)</f>
        <v>-0.32373000000000002</v>
      </c>
      <c r="FF12" s="7">
        <f>IF(OR('Z-scores'!EU12&gt;2,'Z-scores'!EU12&lt;-2),"",'Z-scores'!EU12)</f>
        <v>-0.34773999999999999</v>
      </c>
      <c r="FG12" s="7">
        <f>IF(OR('Z-scores'!EV12&gt;2,'Z-scores'!EV12&lt;-2),"",'Z-scores'!EV12)</f>
        <v>-0.34459000000000001</v>
      </c>
      <c r="FH12" s="7">
        <f>IF(OR('Z-scores'!EW12&gt;2,'Z-scores'!EW12&lt;-2),"",'Z-scores'!EW12)</f>
        <v>-0.34272000000000002</v>
      </c>
      <c r="FI12" s="7">
        <f>IF(OR('Z-scores'!EX12&gt;2,'Z-scores'!EX12&lt;-2),"",'Z-scores'!EX12)</f>
        <v>-1.039E-2</v>
      </c>
      <c r="FJ12" s="7">
        <f>IF(OR('Z-scores'!EY12&gt;2,'Z-scores'!EY12&lt;-2),"",'Z-scores'!EY12)</f>
        <v>-0.48403000000000002</v>
      </c>
      <c r="FK12" s="7">
        <f>IF(OR('Z-scores'!EZ12&gt;2,'Z-scores'!EZ12&lt;-2),"",'Z-scores'!EZ12)</f>
        <v>-0.50722999999999996</v>
      </c>
      <c r="FL12" s="7">
        <f>IF(OR('Z-scores'!FA12&gt;2,'Z-scores'!FA12&lt;-2),"",'Z-scores'!FA12)</f>
        <v>-0.50900999999999996</v>
      </c>
      <c r="FM12" s="7">
        <f>IF(OR('Z-scores'!FB12&gt;2,'Z-scores'!FB12&lt;-2),"",'Z-scores'!FB12)</f>
        <v>-0.40749999999999997</v>
      </c>
      <c r="FN12" s="7">
        <f>IF(OR('Z-scores'!FC12&gt;2,'Z-scores'!FC12&lt;-2),"",'Z-scores'!FC12)</f>
        <v>-0.61885999999999997</v>
      </c>
      <c r="FO12" s="7">
        <f>IF(OR('Z-scores'!FD12&gt;2,'Z-scores'!FD12&lt;-2),"",'Z-scores'!FD12)</f>
        <v>-0.50553000000000003</v>
      </c>
      <c r="FP12" s="7">
        <f>IF(OR('Z-scores'!FE12&gt;2,'Z-scores'!FE12&lt;-2),"",'Z-scores'!FE12)</f>
        <v>-0.40272000000000002</v>
      </c>
      <c r="FQ12" s="7">
        <f>IF(OR('Z-scores'!FF12&gt;2,'Z-scores'!FF12&lt;-2),"",'Z-scores'!FF12)</f>
        <v>-0.35941000000000001</v>
      </c>
      <c r="FR12" s="7">
        <f>IF(OR('Z-scores'!FG12&gt;2,'Z-scores'!FG12&lt;-2),"",'Z-scores'!FG12)</f>
        <v>-0.10716000000000001</v>
      </c>
      <c r="FS12" s="7">
        <f>IF(OR('Z-scores'!FH12&gt;2,'Z-scores'!FH12&lt;-2),"",'Z-scores'!FH12)</f>
        <v>-0.38286999999999999</v>
      </c>
      <c r="FT12" s="7">
        <f>IF(OR('Z-scores'!FI12&gt;2,'Z-scores'!FI12&lt;-2),"",'Z-scores'!FI12)</f>
        <v>0.28677000000000002</v>
      </c>
      <c r="FU12" s="7">
        <f>IF(OR('Z-scores'!FJ12&gt;2,'Z-scores'!FJ12&lt;-2),"",'Z-scores'!FJ12)</f>
        <v>-0.28262999999999999</v>
      </c>
      <c r="FV12" s="7">
        <f>IF(OR('Z-scores'!FK12&gt;2,'Z-scores'!FK12&lt;-2),"",'Z-scores'!FK12)</f>
        <v>-0.29942999999999997</v>
      </c>
      <c r="FW12" s="7">
        <f>IF(OR('Z-scores'!FL12&gt;2,'Z-scores'!FL12&lt;-2),"",'Z-scores'!FL12)</f>
        <v>-0.35718</v>
      </c>
      <c r="FX12" s="7">
        <f>IF(OR('Z-scores'!FM12&gt;2,'Z-scores'!FM12&lt;-2),"",'Z-scores'!FM12)</f>
        <v>0.54613999999999996</v>
      </c>
      <c r="FY12" s="7">
        <f>IF(OR('Z-scores'!FN12&gt;2,'Z-scores'!FN12&lt;-2),"",'Z-scores'!FN12)</f>
        <v>0.97382999999999997</v>
      </c>
      <c r="FZ12" s="7">
        <f>IF(OR('Z-scores'!FO12&gt;2,'Z-scores'!FO12&lt;-2),"",'Z-scores'!FO12)</f>
        <v>0.63761999999999996</v>
      </c>
      <c r="GA12" s="7">
        <f>IF(OR('Z-scores'!FP12&gt;2,'Z-scores'!FP12&lt;-2),"",'Z-scores'!FP12)</f>
        <v>0.49764999999999998</v>
      </c>
      <c r="GB12" s="7">
        <f>IF(OR('Z-scores'!FQ12&gt;2,'Z-scores'!FQ12&lt;-2),"",'Z-scores'!FQ12)</f>
        <v>-0.22069</v>
      </c>
      <c r="GC12" s="7">
        <f>IF(OR('Z-scores'!FR12&gt;2,'Z-scores'!FR12&lt;-2),"",'Z-scores'!FR12)</f>
        <v>0.57432000000000005</v>
      </c>
      <c r="GD12" s="7">
        <f>IF(OR('Z-scores'!FS12&gt;2,'Z-scores'!FS12&lt;-2),"",'Z-scores'!FS12)</f>
        <v>-0.13986000000000001</v>
      </c>
      <c r="GE12" s="7">
        <f>IF(OR('Z-scores'!FT12&gt;2,'Z-scores'!FT12&lt;-2),"",'Z-scores'!FT12)</f>
        <v>-0.27340999999999999</v>
      </c>
      <c r="GF12" s="7">
        <f>IF(OR('Z-scores'!FU12&gt;2,'Z-scores'!FU12&lt;-2),"",'Z-scores'!FU12)</f>
        <v>-0.45738000000000001</v>
      </c>
      <c r="GG12" s="7">
        <f>IF(OR('Z-scores'!FV12&gt;2,'Z-scores'!FV12&lt;-2),"",'Z-scores'!FV12)</f>
        <v>-0.26166</v>
      </c>
      <c r="GH12" s="7">
        <f>IF(OR('Z-scores'!FW12&gt;2,'Z-scores'!FW12&lt;-2),"",'Z-scores'!FW12)</f>
        <v>-1.0943499999999999</v>
      </c>
      <c r="GI12" s="7">
        <f>IF(OR('Z-scores'!FX12&gt;2,'Z-scores'!FX12&lt;-2),"",'Z-scores'!FX12)</f>
        <v>-0.64144999999999996</v>
      </c>
      <c r="GJ12" s="7">
        <f>IF(OR('Z-scores'!FY12&gt;2,'Z-scores'!FY12&lt;-2),"",'Z-scores'!FY12)</f>
        <v>-1.1165</v>
      </c>
      <c r="GK12" s="7">
        <f>IF(OR('Z-scores'!FZ12&gt;2,'Z-scores'!FZ12&lt;-2),"",'Z-scores'!FZ12)</f>
        <v>-0.84194999999999998</v>
      </c>
      <c r="GL12" s="7">
        <f>IF(OR('Z-scores'!GA12&gt;2,'Z-scores'!GA12&lt;-2),"",'Z-scores'!GA12)</f>
        <v>-0.72950000000000004</v>
      </c>
      <c r="GM12" s="7">
        <f>IF(OR('Z-scores'!GB12&gt;2,'Z-scores'!GB12&lt;-2),"",'Z-scores'!GB12)</f>
        <v>-0.42687000000000003</v>
      </c>
      <c r="GN12" s="7">
        <f>IF(OR('Z-scores'!GC12&gt;2,'Z-scores'!GC12&lt;-2),"",'Z-scores'!GC12)</f>
        <v>-0.35848000000000002</v>
      </c>
      <c r="GO12" s="7">
        <f>IF(OR('Z-scores'!GD12&gt;2,'Z-scores'!GD12&lt;-2),"",'Z-scores'!GD12)</f>
        <v>-1.0025599999999999</v>
      </c>
      <c r="GP12" s="7">
        <f>IF(OR('Z-scores'!GE12&gt;2,'Z-scores'!GE12&lt;-2),"",'Z-scores'!GE12)</f>
        <v>-0.46250000000000002</v>
      </c>
      <c r="GQ12" s="7">
        <f>IF(OR('Z-scores'!GF12&gt;2,'Z-scores'!GF12&lt;-2),"",'Z-scores'!GF12)</f>
        <v>-1.2239800000000001</v>
      </c>
      <c r="GR12" s="7">
        <f>IF(OR('Z-scores'!GG12&gt;2,'Z-scores'!GG12&lt;-2),"",'Z-scores'!GG12)</f>
        <v>-0.63280000000000003</v>
      </c>
      <c r="GS12" s="7">
        <f>IF(OR('Z-scores'!GH12&gt;2,'Z-scores'!GH12&lt;-2),"",'Z-scores'!GH12)</f>
        <v>-0.61917999999999995</v>
      </c>
      <c r="GT12" s="7">
        <f>IF(OR('Z-scores'!GI12&gt;2,'Z-scores'!GI12&lt;-2),"",'Z-scores'!GI12)</f>
        <v>-0.58318000000000003</v>
      </c>
      <c r="GU12" s="7">
        <f>IF(OR('Z-scores'!GJ12&gt;2,'Z-scores'!GJ12&lt;-2),"",'Z-scores'!GJ12)</f>
        <v>-0.89881999999999995</v>
      </c>
      <c r="GV12" s="7">
        <f>IF(OR('Z-scores'!GK12&gt;2,'Z-scores'!GK12&lt;-2),"",'Z-scores'!GK12)</f>
        <v>-0.91576999999999997</v>
      </c>
      <c r="GW12" s="7">
        <f>IF(OR('Z-scores'!GL12&gt;2,'Z-scores'!GL12&lt;-2),"",'Z-scores'!GL12)</f>
        <v>-0.46590999999999999</v>
      </c>
      <c r="GX12" s="7">
        <f>IF(OR('Z-scores'!GM12&gt;2,'Z-scores'!GM12&lt;-2),"",'Z-scores'!GM12)</f>
        <v>-0.62648000000000004</v>
      </c>
      <c r="GY12" s="7">
        <f>IF(OR('Z-scores'!GN12&gt;2,'Z-scores'!GN12&lt;-2),"",'Z-scores'!GN12)</f>
        <v>-3.288E-2</v>
      </c>
      <c r="GZ12" s="7">
        <f>IF(OR('Z-scores'!GO12&gt;2,'Z-scores'!GO12&lt;-2),"",'Z-scores'!GO12)</f>
        <v>-0.44224000000000002</v>
      </c>
      <c r="HA12" s="7">
        <f>IF(OR('Z-scores'!GP12&gt;2,'Z-scores'!GP12&lt;-2),"",'Z-scores'!GP12)</f>
        <v>-0.81257999999999997</v>
      </c>
      <c r="HB12" s="7">
        <f>IF(OR('Z-scores'!GQ12&gt;2,'Z-scores'!GQ12&lt;-2),"",'Z-scores'!GQ12)</f>
        <v>-0.44152000000000002</v>
      </c>
      <c r="HC12" s="7">
        <f>IF(OR('Z-scores'!GR12&gt;2,'Z-scores'!GR12&lt;-2),"",'Z-scores'!GR12)</f>
        <v>-0.14631</v>
      </c>
      <c r="HD12" s="7">
        <f>IF(OR('Z-scores'!GS12&gt;2,'Z-scores'!GS12&lt;-2),"",'Z-scores'!GS12)</f>
        <v>3.5360000000000003E-2</v>
      </c>
      <c r="HE12" s="7">
        <f>IF(OR('Z-scores'!GT12&gt;2,'Z-scores'!GT12&lt;-2),"",'Z-scores'!GT12)</f>
        <v>-1.145E-2</v>
      </c>
      <c r="HF12" s="7">
        <f>IF(OR('Z-scores'!GU12&gt;2,'Z-scores'!GU12&lt;-2),"",'Z-scores'!GU12)</f>
        <v>-0.41787000000000002</v>
      </c>
      <c r="HG12" s="7">
        <f>IF(OR('Z-scores'!GV12&gt;2,'Z-scores'!GV12&lt;-2),"",'Z-scores'!GV12)</f>
        <v>-0.37678</v>
      </c>
      <c r="HH12" s="7">
        <f>IF(OR('Z-scores'!GW12&gt;2,'Z-scores'!GW12&lt;-2),"",'Z-scores'!GW12)</f>
        <v>-0.21759000000000001</v>
      </c>
      <c r="HI12" s="7">
        <f>IF(OR('Z-scores'!GX12&gt;2,'Z-scores'!GX12&lt;-2),"",'Z-scores'!GX12)</f>
        <v>0.10501000000000001</v>
      </c>
      <c r="HJ12" s="7">
        <f>IF(OR('Z-scores'!GY12&gt;2,'Z-scores'!GY12&lt;-2),"",'Z-scores'!GY12)</f>
        <v>-0.63212999999999997</v>
      </c>
      <c r="HK12" s="7">
        <f>IF(OR('Z-scores'!GZ12&gt;2,'Z-scores'!GZ12&lt;-2),"",'Z-scores'!GZ12)</f>
        <v>0.21684</v>
      </c>
      <c r="HL12" s="7">
        <f>IF(OR('Z-scores'!HA12&gt;2,'Z-scores'!HA12&lt;-2),"",'Z-scores'!HA12)</f>
        <v>-0.20629</v>
      </c>
      <c r="HM12" s="7">
        <f>IF(OR('Z-scores'!HB12&gt;2,'Z-scores'!HB12&lt;-2),"",'Z-scores'!HB12)</f>
        <v>-0.26101000000000002</v>
      </c>
      <c r="HN12" s="7">
        <f>IF(OR('Z-scores'!HC12&gt;2,'Z-scores'!HC12&lt;-2),"",'Z-scores'!HC12)</f>
        <v>-0.34366999999999998</v>
      </c>
      <c r="HO12" s="7">
        <f>IF(OR('Z-scores'!HD12&gt;2,'Z-scores'!HD12&lt;-2),"",'Z-scores'!HD12)</f>
        <v>1.363E-2</v>
      </c>
      <c r="HP12" s="7">
        <f>IF(OR('Z-scores'!HE12&gt;2,'Z-scores'!HE12&lt;-2),"",'Z-scores'!HE12)</f>
        <v>5.7829999999999999E-2</v>
      </c>
      <c r="HQ12" s="7">
        <f>IF(OR('Z-scores'!HF12&gt;2,'Z-scores'!HF12&lt;-2),"",'Z-scores'!HF12)</f>
        <v>0.13750999999999999</v>
      </c>
      <c r="HR12" s="7">
        <f>IF(OR('Z-scores'!HG12&gt;2,'Z-scores'!HG12&lt;-2),"",'Z-scores'!HG12)</f>
        <v>0.19645000000000001</v>
      </c>
      <c r="HS12" s="7">
        <f>IF(OR('Z-scores'!HH12&gt;2,'Z-scores'!HH12&lt;-2),"",'Z-scores'!HH12)</f>
        <v>2.7499999999999998E-3</v>
      </c>
      <c r="HT12" s="7">
        <f>IF(OR('Z-scores'!HI12&gt;2,'Z-scores'!HI12&lt;-2),"",'Z-scores'!HI12)</f>
        <v>0.19492000000000001</v>
      </c>
      <c r="HU12" s="7">
        <f>IF(OR('Z-scores'!HJ12&gt;2,'Z-scores'!HJ12&lt;-2),"",'Z-scores'!HJ12)</f>
        <v>-0.21717</v>
      </c>
      <c r="HV12" s="7">
        <f>IF(OR('Z-scores'!HK12&gt;2,'Z-scores'!HK12&lt;-2),"",'Z-scores'!HK12)</f>
        <v>-0.31822</v>
      </c>
      <c r="HW12" s="7">
        <f>IF(OR('Z-scores'!HL12&gt;2,'Z-scores'!HL12&lt;-2),"",'Z-scores'!HL12)</f>
        <v>-0.27399000000000001</v>
      </c>
      <c r="HX12" s="7">
        <f>IF(OR('Z-scores'!HM12&gt;2,'Z-scores'!HM12&lt;-2),"",'Z-scores'!HM12)</f>
        <v>5.1380000000000002E-2</v>
      </c>
      <c r="HY12" s="7">
        <f>IF(OR('Z-scores'!HN12&gt;2,'Z-scores'!HN12&lt;-2),"",'Z-scores'!HN12)</f>
        <v>-5.5870000000000003E-2</v>
      </c>
      <c r="HZ12" s="7">
        <f>IF(OR('Z-scores'!HO12&gt;2,'Z-scores'!HO12&lt;-2),"",'Z-scores'!HO12)</f>
        <v>1.2040200000000001</v>
      </c>
      <c r="IA12" s="7">
        <f>IF(OR('Z-scores'!HP12&gt;2,'Z-scores'!HP12&lt;-2),"",'Z-scores'!HP12)</f>
        <v>-0.34144000000000002</v>
      </c>
      <c r="IB12" s="7">
        <f>IF(OR('Z-scores'!HQ12&gt;2,'Z-scores'!HQ12&lt;-2),"",'Z-scores'!HQ12)</f>
        <v>-0.79518999999999995</v>
      </c>
      <c r="IC12" s="7">
        <f>IF(OR('Z-scores'!HR12&gt;2,'Z-scores'!HR12&lt;-2),"",'Z-scores'!HR12)</f>
        <v>-0.57796999999999998</v>
      </c>
      <c r="ID12" s="7">
        <f>IF(OR('Z-scores'!HS12&gt;2,'Z-scores'!HS12&lt;-2),"",'Z-scores'!HS12)</f>
        <v>-0.37203000000000003</v>
      </c>
      <c r="IE12" s="7">
        <f>IF(OR('Z-scores'!HT12&gt;2,'Z-scores'!HT12&lt;-2),"",'Z-scores'!HT12)</f>
        <v>-0.21027000000000001</v>
      </c>
      <c r="IF12" s="7">
        <f>IF(OR('Z-scores'!HU12&gt;2,'Z-scores'!HU12&lt;-2),"",'Z-scores'!HU12)</f>
        <v>-0.54461999999999999</v>
      </c>
      <c r="IG12" s="7">
        <f>IF(OR('Z-scores'!HV12&gt;2,'Z-scores'!HV12&lt;-2),"",'Z-scores'!HV12)</f>
        <v>-0.41693999999999998</v>
      </c>
      <c r="IH12" s="7">
        <f>IF(OR('Z-scores'!HW12&gt;2,'Z-scores'!HW12&lt;-2),"",'Z-scores'!HW12)</f>
        <v>-0.44352999999999998</v>
      </c>
      <c r="II12" s="7">
        <f>IF(OR('Z-scores'!HX12&gt;2,'Z-scores'!HX12&lt;-2),"",'Z-scores'!HX12)</f>
        <v>0.44230000000000003</v>
      </c>
      <c r="IJ12" s="7">
        <f>IF(OR('Z-scores'!HY12&gt;2,'Z-scores'!HY12&lt;-2),"",'Z-scores'!HY12)</f>
        <v>6.1120000000000001E-2</v>
      </c>
      <c r="IK12" s="7">
        <f>IF(OR('Z-scores'!HZ12&gt;2,'Z-scores'!HZ12&lt;-2),"",'Z-scores'!HZ12)</f>
        <v>1.2489999999999999E-2</v>
      </c>
      <c r="IL12" s="7">
        <f>IF(OR('Z-scores'!IA12&gt;2,'Z-scores'!IA12&lt;-2),"",'Z-scores'!IA12)</f>
        <v>-0.76224000000000003</v>
      </c>
      <c r="IM12" s="7">
        <f>IF(OR('Z-scores'!IB12&gt;2,'Z-scores'!IB12&lt;-2),"",'Z-scores'!IB12)</f>
        <v>0.33145999999999998</v>
      </c>
      <c r="IN12" s="7">
        <f>IF(OR('Z-scores'!IC12&gt;2,'Z-scores'!IC12&lt;-2),"",'Z-scores'!IC12)</f>
        <v>-0.94418999999999997</v>
      </c>
      <c r="IO12" s="7">
        <f>IF(OR('Z-scores'!ID12&gt;2,'Z-scores'!ID12&lt;-2),"",'Z-scores'!ID12)</f>
        <v>-0.74722</v>
      </c>
      <c r="IP12" s="7">
        <f>IF(OR('Z-scores'!IE12&gt;2,'Z-scores'!IE12&lt;-2),"",'Z-scores'!IE12)</f>
        <v>-0.36323</v>
      </c>
      <c r="IQ12" s="7">
        <f>IF(OR('Z-scores'!IF12&gt;2,'Z-scores'!IF12&lt;-2),"",'Z-scores'!IF12)</f>
        <v>-0.27045999999999998</v>
      </c>
      <c r="IR12" s="7">
        <f>IF(OR('Z-scores'!IG12&gt;2,'Z-scores'!IG12&lt;-2),"",'Z-scores'!IG12)</f>
        <v>-0.24254000000000001</v>
      </c>
      <c r="IS12" s="7">
        <f>IF(OR('Z-scores'!IH12&gt;2,'Z-scores'!IH12&lt;-2),"",'Z-scores'!IH12)</f>
        <v>-0.13403000000000001</v>
      </c>
      <c r="IT12" s="7">
        <f>IF(OR('Z-scores'!II12&gt;2,'Z-scores'!II12&lt;-2),"",'Z-scores'!II12)</f>
        <v>0.1153</v>
      </c>
      <c r="IU12" s="7">
        <f>IF(OR('Z-scores'!IJ12&gt;2,'Z-scores'!IJ12&lt;-2),"",'Z-scores'!IJ12)</f>
        <v>-0.68040999999999996</v>
      </c>
      <c r="IV12" s="7">
        <f>IF(OR('Z-scores'!IK12&gt;2,'Z-scores'!IK12&lt;-2),"",'Z-scores'!IK12)</f>
        <v>-0.24515000000000001</v>
      </c>
      <c r="IW12" s="7">
        <f>IF(OR('Z-scores'!IL12&gt;2,'Z-scores'!IL12&lt;-2),"",'Z-scores'!IL12)</f>
        <v>-0.71899999999999997</v>
      </c>
      <c r="IX12" s="7">
        <f>IF(OR('Z-scores'!IM12&gt;2,'Z-scores'!IM12&lt;-2),"",'Z-scores'!IM12)</f>
        <v>-0.6825</v>
      </c>
      <c r="IY12" s="7">
        <f>IF(OR('Z-scores'!IN12&gt;2,'Z-scores'!IN12&lt;-2),"",'Z-scores'!IN12)</f>
        <v>-7.5569999999999998E-2</v>
      </c>
      <c r="IZ12" s="7">
        <f>IF(OR('Z-scores'!IO12&gt;2,'Z-scores'!IO12&lt;-2),"",'Z-scores'!IO12)</f>
        <v>-0.21662000000000001</v>
      </c>
      <c r="JA12" s="7">
        <f>IF(OR('Z-scores'!IP12&gt;2,'Z-scores'!IP12&lt;-2),"",'Z-scores'!IP12)</f>
        <v>-0.15847</v>
      </c>
      <c r="JB12" s="7">
        <f>IF(OR('Z-scores'!IQ12&gt;2,'Z-scores'!IQ12&lt;-2),"",'Z-scores'!IQ12)</f>
        <v>0.10052999999999999</v>
      </c>
      <c r="JC12" s="7">
        <f>IF(OR('Z-scores'!IR12&gt;2,'Z-scores'!IR12&lt;-2),"",'Z-scores'!IR12)</f>
        <v>0.30358000000000002</v>
      </c>
      <c r="JD12" s="7">
        <f>IF(OR('Z-scores'!IS12&gt;2,'Z-scores'!IS12&lt;-2),"",'Z-scores'!IS12)</f>
        <v>-9.7280000000000005E-2</v>
      </c>
      <c r="JE12" s="7">
        <f>IF(OR('Z-scores'!IT12&gt;2,'Z-scores'!IT12&lt;-2),"",'Z-scores'!IT12)</f>
        <v>-3.6209999999999999E-2</v>
      </c>
      <c r="JF12" s="7">
        <f>IF(OR('Z-scores'!IU12&gt;2,'Z-scores'!IU12&lt;-2),"",'Z-scores'!IU12)</f>
        <v>-0.30929000000000001</v>
      </c>
      <c r="JG12" s="7">
        <f>IF(OR('Z-scores'!IV12&gt;2,'Z-scores'!IV12&lt;-2),"",'Z-scores'!IV12)</f>
        <v>-0.42608000000000001</v>
      </c>
      <c r="JH12" s="7">
        <f>IF(OR('Z-scores'!IW12&gt;2,'Z-scores'!IW12&lt;-2),"",'Z-scores'!IW12)</f>
        <v>-0.42687999999999998</v>
      </c>
      <c r="JI12" s="7">
        <f>IF(OR('Z-scores'!IX12&gt;2,'Z-scores'!IX12&lt;-2),"",'Z-scores'!IX12)</f>
        <v>-0.58326</v>
      </c>
      <c r="JJ12" s="7">
        <f>IF(OR('Z-scores'!IY12&gt;2,'Z-scores'!IY12&lt;-2),"",'Z-scores'!IY12)</f>
        <v>0.19675000000000001</v>
      </c>
      <c r="JK12" s="7">
        <f>IF(OR('Z-scores'!IZ12&gt;2,'Z-scores'!IZ12&lt;-2),"",'Z-scores'!IZ12)</f>
        <v>0.13138</v>
      </c>
      <c r="JL12" s="7">
        <f>IF(OR('Z-scores'!JA12&gt;2,'Z-scores'!JA12&lt;-2),"",'Z-scores'!JA12)</f>
        <v>9.0959999999999999E-2</v>
      </c>
      <c r="JM12" s="7">
        <f>IF(OR('Z-scores'!JB12&gt;2,'Z-scores'!JB12&lt;-2),"",'Z-scores'!JB12)</f>
        <v>0.37712000000000001</v>
      </c>
      <c r="JN12" s="7">
        <f>IF(OR('Z-scores'!JC12&gt;2,'Z-scores'!JC12&lt;-2),"",'Z-scores'!JC12)</f>
        <v>0.57696999999999998</v>
      </c>
      <c r="JO12" s="7">
        <f>IF(OR('Z-scores'!JD12&gt;2,'Z-scores'!JD12&lt;-2),"",'Z-scores'!JD12)</f>
        <v>-0.81181000000000003</v>
      </c>
      <c r="JP12" s="7">
        <f>IF(OR('Z-scores'!JE12&gt;2,'Z-scores'!JE12&lt;-2),"",'Z-scores'!JE12)</f>
        <v>-0.49025000000000002</v>
      </c>
      <c r="JQ12" s="7">
        <f>IF(OR('Z-scores'!JF12&gt;2,'Z-scores'!JF12&lt;-2),"",'Z-scores'!JF12)</f>
        <v>-0.72574000000000005</v>
      </c>
      <c r="JR12" s="7">
        <f>IF(OR('Z-scores'!JG12&gt;2,'Z-scores'!JG12&lt;-2),"",'Z-scores'!JG12)</f>
        <v>-0.66664999999999996</v>
      </c>
      <c r="JS12" s="7">
        <f>IF(OR('Z-scores'!JH12&gt;2,'Z-scores'!JH12&lt;-2),"",'Z-scores'!JH12)</f>
        <v>-0.29460999999999998</v>
      </c>
      <c r="JT12" s="7">
        <f>IF(OR('Z-scores'!JI12&gt;2,'Z-scores'!JI12&lt;-2),"",'Z-scores'!JI12)</f>
        <v>0.13202</v>
      </c>
      <c r="JU12" s="7">
        <f>IF(OR('Z-scores'!JJ12&gt;2,'Z-scores'!JJ12&lt;-2),"",'Z-scores'!JJ12)</f>
        <v>1.5875699999999999</v>
      </c>
      <c r="JV12" s="7">
        <f>IF(OR('Z-scores'!JK12&gt;2,'Z-scores'!JK12&lt;-2),"",'Z-scores'!JK12)</f>
        <v>0.37559999999999999</v>
      </c>
      <c r="JW12" s="7">
        <f>IF(OR('Z-scores'!JL12&gt;2,'Z-scores'!JL12&lt;-2),"",'Z-scores'!JL12)</f>
        <v>0.55798000000000003</v>
      </c>
      <c r="JX12" s="7">
        <f>IF(OR('Z-scores'!JM12&gt;2,'Z-scores'!JM12&lt;-2),"",'Z-scores'!JM12)</f>
        <v>-0.35661999999999999</v>
      </c>
      <c r="JY12" s="7">
        <f>IF(OR('Z-scores'!JN12&gt;2,'Z-scores'!JN12&lt;-2),"",'Z-scores'!JN12)</f>
        <v>-0.24088999999999999</v>
      </c>
      <c r="JZ12" s="7">
        <f>IF(OR('Z-scores'!JO12&gt;2,'Z-scores'!JO12&lt;-2),"",'Z-scores'!JO12)</f>
        <v>0.20913999999999999</v>
      </c>
      <c r="KA12" s="7">
        <f>IF(OR('Z-scores'!JP12&gt;2,'Z-scores'!JP12&lt;-2),"",'Z-scores'!JP12)</f>
        <v>0.99226999999999999</v>
      </c>
      <c r="KB12" s="7">
        <f>IF(OR('Z-scores'!JQ12&gt;2,'Z-scores'!JQ12&lt;-2),"",'Z-scores'!JQ12)</f>
        <v>0.48276000000000002</v>
      </c>
      <c r="KC12" s="7">
        <f>IF(OR('Z-scores'!JR12&gt;2,'Z-scores'!JR12&lt;-2),"",'Z-scores'!JR12)</f>
        <v>0.29715000000000003</v>
      </c>
      <c r="KD12" s="7">
        <f>IF(OR('Z-scores'!JS12&gt;2,'Z-scores'!JS12&lt;-2),"",'Z-scores'!JS12)</f>
        <v>0.61843999999999999</v>
      </c>
      <c r="KE12" s="7">
        <f>IF(OR('Z-scores'!JT12&gt;2,'Z-scores'!JT12&lt;-2),"",'Z-scores'!JT12)</f>
        <v>-0.38224999999999998</v>
      </c>
      <c r="KF12" s="7">
        <f>IF(OR('Z-scores'!JU12&gt;2,'Z-scores'!JU12&lt;-2),"",'Z-scores'!JU12)</f>
        <v>-0.65554999999999997</v>
      </c>
      <c r="KG12" s="7">
        <f>IF(OR('Z-scores'!JV12&gt;2,'Z-scores'!JV12&lt;-2),"",'Z-scores'!JV12)</f>
        <v>-0.62209999999999999</v>
      </c>
      <c r="KH12" s="7">
        <f>IF(OR('Z-scores'!JW12&gt;2,'Z-scores'!JW12&lt;-2),"",'Z-scores'!JW12)</f>
        <v>-0.84043999999999996</v>
      </c>
      <c r="KI12" s="7">
        <f>IF(OR('Z-scores'!JX12&gt;2,'Z-scores'!JX12&lt;-2),"",'Z-scores'!JX12)</f>
        <v>-0.50546000000000002</v>
      </c>
      <c r="KJ12" s="7">
        <f>IF(OR('Z-scores'!JY12&gt;2,'Z-scores'!JY12&lt;-2),"",'Z-scores'!JY12)</f>
        <v>-5.7750000000000003E-2</v>
      </c>
      <c r="KK12" s="7">
        <f>IF(OR('Z-scores'!JZ12&gt;2,'Z-scores'!JZ12&lt;-2),"",'Z-scores'!JZ12)</f>
        <v>0.32996999999999999</v>
      </c>
      <c r="KL12" s="7">
        <f>IF(OR('Z-scores'!KA12&gt;2,'Z-scores'!KA12&lt;-2),"",'Z-scores'!KA12)</f>
        <v>-0.18054999999999999</v>
      </c>
      <c r="KM12" s="7">
        <f>IF(OR('Z-scores'!KB12&gt;2,'Z-scores'!KB12&lt;-2),"",'Z-scores'!KB12)</f>
        <v>0.72387000000000001</v>
      </c>
      <c r="KN12" s="7">
        <f>IF(OR('Z-scores'!KC12&gt;2,'Z-scores'!KC12&lt;-2),"",'Z-scores'!KC12)</f>
        <v>-0.57145000000000001</v>
      </c>
      <c r="KO12" s="7">
        <f>IF(OR('Z-scores'!KD12&gt;2,'Z-scores'!KD12&lt;-2),"",'Z-scores'!KD12)</f>
        <v>0.23552999999999999</v>
      </c>
      <c r="KP12" s="7">
        <f>IF(OR('Z-scores'!KE12&gt;2,'Z-scores'!KE12&lt;-2),"",'Z-scores'!KE12)</f>
        <v>-0.49246000000000001</v>
      </c>
      <c r="KQ12" s="7">
        <f>IF(OR('Z-scores'!KF12&gt;2,'Z-scores'!KF12&lt;-2),"",'Z-scores'!KF12)</f>
        <v>-0.69852000000000003</v>
      </c>
      <c r="KR12" s="7">
        <f>IF(OR('Z-scores'!KG12&gt;2,'Z-scores'!KG12&lt;-2),"",'Z-scores'!KG12)</f>
        <v>-7.3469999999999994E-2</v>
      </c>
      <c r="KS12" s="7">
        <f>IF(OR('Z-scores'!KH12&gt;2,'Z-scores'!KH12&lt;-2),"",'Z-scores'!KH12)</f>
        <v>-0.24254000000000001</v>
      </c>
      <c r="KT12" s="7">
        <f>IF(OR('Z-scores'!KI12&gt;2,'Z-scores'!KI12&lt;-2),"",'Z-scores'!KI12)</f>
        <v>-0.20118</v>
      </c>
      <c r="KU12" s="7">
        <f>IF(OR('Z-scores'!KJ12&gt;2,'Z-scores'!KJ12&lt;-2),"",'Z-scores'!KJ12)</f>
        <v>1.1514899999999999</v>
      </c>
      <c r="KV12" s="7">
        <f>IF(OR('Z-scores'!KK12&gt;2,'Z-scores'!KK12&lt;-2),"",'Z-scores'!KK12)</f>
        <v>-0.12728999999999999</v>
      </c>
      <c r="KW12" s="7">
        <f>IF(OR('Z-scores'!KL12&gt;2,'Z-scores'!KL12&lt;-2),"",'Z-scores'!KL12)</f>
        <v>-0.29859000000000002</v>
      </c>
      <c r="KX12" s="7">
        <f>IF(OR('Z-scores'!KM12&gt;2,'Z-scores'!KM12&lt;-2),"",'Z-scores'!KM12)</f>
        <v>-0.33978999999999998</v>
      </c>
      <c r="KY12" s="7">
        <f>IF(OR('Z-scores'!KN12&gt;2,'Z-scores'!KN12&lt;-2),"",'Z-scores'!KN12)</f>
        <v>5.5629999999999999E-2</v>
      </c>
      <c r="KZ12" s="7">
        <f>IF(OR('Z-scores'!KO12&gt;2,'Z-scores'!KO12&lt;-2),"",'Z-scores'!KO12)</f>
        <v>0.38313000000000003</v>
      </c>
      <c r="LA12" s="7">
        <f>IF(OR('Z-scores'!KP12&gt;2,'Z-scores'!KP12&lt;-2),"",'Z-scores'!KP12)</f>
        <v>0.38523000000000002</v>
      </c>
      <c r="LB12" s="7">
        <f>IF(OR('Z-scores'!KQ12&gt;2,'Z-scores'!KQ12&lt;-2),"",'Z-scores'!KQ12)</f>
        <v>-0.36513000000000001</v>
      </c>
      <c r="LC12" s="7">
        <f>IF(OR('Z-scores'!KR12&gt;2,'Z-scores'!KR12&lt;-2),"",'Z-scores'!KR12)</f>
        <v>-0.54274999999999995</v>
      </c>
      <c r="LD12" s="7">
        <f>IF(OR('Z-scores'!KS12&gt;2,'Z-scores'!KS12&lt;-2),"",'Z-scores'!KS12)</f>
        <v>-0.24460999999999999</v>
      </c>
      <c r="LE12" s="7">
        <f>IF(OR('Z-scores'!KT12&gt;2,'Z-scores'!KT12&lt;-2),"",'Z-scores'!KT12)</f>
        <v>-0.59802999999999995</v>
      </c>
      <c r="LF12" s="7">
        <f>IF(OR('Z-scores'!KU12&gt;2,'Z-scores'!KU12&lt;-2),"",'Z-scores'!KU12)</f>
        <v>0.75046999999999997</v>
      </c>
      <c r="LG12" s="7">
        <f>IF(OR('Z-scores'!KV12&gt;2,'Z-scores'!KV12&lt;-2),"",'Z-scores'!KV12)</f>
        <v>-0.54615000000000002</v>
      </c>
      <c r="LH12" s="7">
        <f>IF(OR('Z-scores'!KW12&gt;2,'Z-scores'!KW12&lt;-2),"",'Z-scores'!KW12)</f>
        <v>-0.47811999999999999</v>
      </c>
      <c r="LI12" s="7">
        <f>IF(OR('Z-scores'!KX12&gt;2,'Z-scores'!KX12&lt;-2),"",'Z-scores'!KX12)</f>
        <v>-0.73319000000000001</v>
      </c>
      <c r="LJ12" s="7">
        <f>IF(OR('Z-scores'!KY12&gt;2,'Z-scores'!KY12&lt;-2),"",'Z-scores'!KY12)</f>
        <v>-0.29593999999999998</v>
      </c>
      <c r="LK12" s="7">
        <f>IF(OR('Z-scores'!KZ12&gt;2,'Z-scores'!KZ12&lt;-2),"",'Z-scores'!KZ12)</f>
        <v>-0.40228000000000003</v>
      </c>
      <c r="LL12" s="7">
        <f>IF(OR('Z-scores'!LA12&gt;2,'Z-scores'!LA12&lt;-2),"",'Z-scores'!LA12)</f>
        <v>-0.38605</v>
      </c>
      <c r="LM12" s="7">
        <f>IF(OR('Z-scores'!LB12&gt;2,'Z-scores'!LB12&lt;-2),"",'Z-scores'!LB12)</f>
        <v>-0.25918999999999998</v>
      </c>
      <c r="LN12" s="7">
        <f>IF(OR('Z-scores'!LC12&gt;2,'Z-scores'!LC12&lt;-2),"",'Z-scores'!LC12)</f>
        <v>-0.26021</v>
      </c>
      <c r="LO12" s="7">
        <f>IF(OR('Z-scores'!LD12&gt;2,'Z-scores'!LD12&lt;-2),"",'Z-scores'!LD12)</f>
        <v>-0.64632999999999996</v>
      </c>
      <c r="LP12" s="7">
        <f>IF(OR('Z-scores'!LE12&gt;2,'Z-scores'!LE12&lt;-2),"",'Z-scores'!LE12)</f>
        <v>-0.48365000000000002</v>
      </c>
      <c r="LQ12" s="7">
        <f>IF(OR('Z-scores'!LF12&gt;2,'Z-scores'!LF12&lt;-2),"",'Z-scores'!LF12)</f>
        <v>-0.35763</v>
      </c>
      <c r="LR12" s="7">
        <f>IF(OR('Z-scores'!LG12&gt;2,'Z-scores'!LG12&lt;-2),"",'Z-scores'!LG12)</f>
        <v>0.62060999999999999</v>
      </c>
      <c r="LS12" s="7">
        <f>IF(OR('Z-scores'!LH12&gt;2,'Z-scores'!LH12&lt;-2),"",'Z-scores'!LH12)</f>
        <v>-0.20952000000000001</v>
      </c>
      <c r="LT12" s="7">
        <f>IF(OR('Z-scores'!LI12&gt;2,'Z-scores'!LI12&lt;-2),"",'Z-scores'!LI12)</f>
        <v>-0.21343999999999999</v>
      </c>
      <c r="LU12" s="7">
        <f>IF(OR('Z-scores'!LJ12&gt;2,'Z-scores'!LJ12&lt;-2),"",'Z-scores'!LJ12)</f>
        <v>4.1509999999999998E-2</v>
      </c>
      <c r="LV12" s="7">
        <f>IF(OR('Z-scores'!LK12&gt;2,'Z-scores'!LK12&lt;-2),"",'Z-scores'!LK12)</f>
        <v>-0.66561999999999999</v>
      </c>
      <c r="LW12" s="7">
        <f>IF(OR('Z-scores'!LL12&gt;2,'Z-scores'!LL12&lt;-2),"",'Z-scores'!LL12)</f>
        <v>-0.69210000000000005</v>
      </c>
      <c r="LX12" s="7">
        <f>IF(OR('Z-scores'!LM12&gt;2,'Z-scores'!LM12&lt;-2),"",'Z-scores'!LM12)</f>
        <v>-8.6690000000000003E-2</v>
      </c>
      <c r="LY12" s="7">
        <f>IF(OR('Z-scores'!LN12&gt;2,'Z-scores'!LN12&lt;-2),"",'Z-scores'!LN12)</f>
        <v>-5.1540000000000002E-2</v>
      </c>
      <c r="LZ12" s="7">
        <f>IF(OR('Z-scores'!LO12&gt;2,'Z-scores'!LO12&lt;-2),"",'Z-scores'!LO12)</f>
        <v>-0.65429000000000004</v>
      </c>
      <c r="MA12" s="7">
        <f>IF(OR('Z-scores'!LP12&gt;2,'Z-scores'!LP12&lt;-2),"",'Z-scores'!LP12)</f>
        <v>-0.48042000000000001</v>
      </c>
      <c r="MB12" s="7">
        <f>IF(OR('Z-scores'!LQ12&gt;2,'Z-scores'!LQ12&lt;-2),"",'Z-scores'!LQ12)</f>
        <v>-0.29819000000000001</v>
      </c>
      <c r="MC12" s="7">
        <f>IF(OR('Z-scores'!LR12&gt;2,'Z-scores'!LR12&lt;-2),"",'Z-scores'!LR12)</f>
        <v>-0.42907000000000001</v>
      </c>
      <c r="MD12" s="7">
        <f>IF(OR('Z-scores'!LS12&gt;2,'Z-scores'!LS12&lt;-2),"",'Z-scores'!LS12)</f>
        <v>-0.93772999999999995</v>
      </c>
      <c r="ME12" s="7">
        <f>IF(OR('Z-scores'!LT12&gt;2,'Z-scores'!LT12&lt;-2),"",'Z-scores'!LT12)</f>
        <v>-0.54113999999999995</v>
      </c>
      <c r="MF12" s="7">
        <f>IF(OR('Z-scores'!LU12&gt;2,'Z-scores'!LU12&lt;-2),"",'Z-scores'!LU12)</f>
        <v>-0.60006000000000004</v>
      </c>
      <c r="MG12" s="7">
        <f>IF(OR('Z-scores'!LV12&gt;2,'Z-scores'!LV12&lt;-2),"",'Z-scores'!LV12)</f>
        <v>-0.24648</v>
      </c>
      <c r="MH12" s="7">
        <f>IF(OR('Z-scores'!LW12&gt;2,'Z-scores'!LW12&lt;-2),"",'Z-scores'!LW12)</f>
        <v>-0.77383999999999997</v>
      </c>
      <c r="MI12" s="7">
        <f>IF(OR('Z-scores'!LX12&gt;2,'Z-scores'!LX12&lt;-2),"",'Z-scores'!LX12)</f>
        <v>-0.24254000000000001</v>
      </c>
      <c r="MJ12" s="7">
        <f>IF(OR('Z-scores'!LY12&gt;2,'Z-scores'!LY12&lt;-2),"",'Z-scores'!LY12)</f>
        <v>-4.2560000000000001E-2</v>
      </c>
      <c r="MK12" s="7">
        <f>IF(OR('Z-scores'!LZ12&gt;2,'Z-scores'!LZ12&lt;-2),"",'Z-scores'!LZ12)</f>
        <v>-0.49264999999999998</v>
      </c>
      <c r="ML12" s="7">
        <f>IF(OR('Z-scores'!MA12&gt;2,'Z-scores'!MA12&lt;-2),"",'Z-scores'!MA12)</f>
        <v>-0.32024000000000002</v>
      </c>
      <c r="MM12" s="7">
        <f>IF(OR('Z-scores'!MB12&gt;2,'Z-scores'!MB12&lt;-2),"",'Z-scores'!MB12)</f>
        <v>-0.24254000000000001</v>
      </c>
      <c r="MN12" s="7">
        <f>IF(OR('Z-scores'!MC12&gt;2,'Z-scores'!MC12&lt;-2),"",'Z-scores'!MC12)</f>
        <v>-0.39505000000000001</v>
      </c>
      <c r="MO12" s="7">
        <f>IF(OR('Z-scores'!MD12&gt;2,'Z-scores'!MD12&lt;-2),"",'Z-scores'!MD12)</f>
        <v>-0.30580000000000002</v>
      </c>
      <c r="MP12" s="7">
        <f>IF(OR('Z-scores'!ME12&gt;2,'Z-scores'!ME12&lt;-2),"",'Z-scores'!ME12)</f>
        <v>-0.25263000000000002</v>
      </c>
      <c r="MQ12" s="7">
        <f>IF(OR('Z-scores'!MF12&gt;2,'Z-scores'!MF12&lt;-2),"",'Z-scores'!MF12)</f>
        <v>-0.62383999999999995</v>
      </c>
      <c r="MR12" s="7">
        <f>IF(OR('Z-scores'!MG12&gt;2,'Z-scores'!MG12&lt;-2),"",'Z-scores'!MG12)</f>
        <v>-0.45691999999999999</v>
      </c>
      <c r="MS12" s="7">
        <f>IF(OR('Z-scores'!MH12&gt;2,'Z-scores'!MH12&lt;-2),"",'Z-scores'!MH12)</f>
        <v>0.27332000000000001</v>
      </c>
      <c r="MT12" s="7">
        <f>IF(OR('Z-scores'!MI12&gt;2,'Z-scores'!MI12&lt;-2),"",'Z-scores'!MI12)</f>
        <v>-0.17795</v>
      </c>
      <c r="MU12" s="7">
        <f>IF(OR('Z-scores'!MJ12&gt;2,'Z-scores'!MJ12&lt;-2),"",'Z-scores'!MJ12)</f>
        <v>-0.33609</v>
      </c>
      <c r="MV12" s="7">
        <f>IF(OR('Z-scores'!MK12&gt;2,'Z-scores'!MK12&lt;-2),"",'Z-scores'!MK12)</f>
        <v>-0.24254000000000001</v>
      </c>
      <c r="MW12" s="7">
        <f>IF(OR('Z-scores'!ML12&gt;2,'Z-scores'!ML12&lt;-2),"",'Z-scores'!ML12)</f>
        <v>0.25789000000000001</v>
      </c>
      <c r="MX12" s="7">
        <f>IF(OR('Z-scores'!MM12&gt;2,'Z-scores'!MM12&lt;-2),"",'Z-scores'!MM12)</f>
        <v>-0.57069999999999999</v>
      </c>
      <c r="MY12" s="7">
        <f>IF(OR('Z-scores'!MN12&gt;2,'Z-scores'!MN12&lt;-2),"",'Z-scores'!MN12)</f>
        <v>-0.33477000000000001</v>
      </c>
      <c r="MZ12" s="7">
        <f>IF(OR('Z-scores'!MO12&gt;2,'Z-scores'!MO12&lt;-2),"",'Z-scores'!MO12)</f>
        <v>-0.39546999999999999</v>
      </c>
      <c r="NA12" s="7">
        <f>IF(OR('Z-scores'!MP12&gt;2,'Z-scores'!MP12&lt;-2),"",'Z-scores'!MP12)</f>
        <v>-0.58521000000000001</v>
      </c>
      <c r="NB12" s="7">
        <f>IF(OR('Z-scores'!MQ12&gt;2,'Z-scores'!MQ12&lt;-2),"",'Z-scores'!MQ12)</f>
        <v>-0.28877000000000003</v>
      </c>
      <c r="NC12" s="7">
        <f>IF(OR('Z-scores'!MR12&gt;2,'Z-scores'!MR12&lt;-2),"",'Z-scores'!MR12)</f>
        <v>-0.46453</v>
      </c>
      <c r="ND12" s="7">
        <f>IF(OR('Z-scores'!MS12&gt;2,'Z-scores'!MS12&lt;-2),"",'Z-scores'!MS12)</f>
        <v>0.12155000000000001</v>
      </c>
      <c r="NE12" s="7">
        <f>IF(OR('Z-scores'!MT12&gt;2,'Z-scores'!MT12&lt;-2),"",'Z-scores'!MT12)</f>
        <v>-0.73499999999999999</v>
      </c>
      <c r="NF12" s="7">
        <f>IF(OR('Z-scores'!MU12&gt;2,'Z-scores'!MU12&lt;-2),"",'Z-scores'!MU12)</f>
        <v>-0.61307</v>
      </c>
      <c r="NG12" s="7">
        <f>IF(OR('Z-scores'!MV12&gt;2,'Z-scores'!MV12&lt;-2),"",'Z-scores'!MV12)</f>
        <v>-0.48513000000000001</v>
      </c>
      <c r="NH12" s="7">
        <f>IF(OR('Z-scores'!MW12&gt;2,'Z-scores'!MW12&lt;-2),"",'Z-scores'!MW12)</f>
        <v>-0.75378000000000001</v>
      </c>
      <c r="NI12" s="7">
        <f>IF(OR('Z-scores'!MX12&gt;2,'Z-scores'!MX12&lt;-2),"",'Z-scores'!MX12)</f>
        <v>4.1540000000000001E-2</v>
      </c>
      <c r="NJ12" s="7">
        <f>IF(OR('Z-scores'!MY12&gt;2,'Z-scores'!MY12&lt;-2),"",'Z-scores'!MY12)</f>
        <v>0.24399999999999999</v>
      </c>
      <c r="NK12" s="7">
        <f>IF(OR('Z-scores'!MZ12&gt;2,'Z-scores'!MZ12&lt;-2),"",'Z-scores'!MZ12)</f>
        <v>-9.5640000000000003E-2</v>
      </c>
      <c r="NL12" s="7">
        <f>IF(OR('Z-scores'!NA12&gt;2,'Z-scores'!NA12&lt;-2),"",'Z-scores'!NA12)</f>
        <v>-0.61292000000000002</v>
      </c>
      <c r="NM12" s="7">
        <f>IF(OR('Z-scores'!NB12&gt;2,'Z-scores'!NB12&lt;-2),"",'Z-scores'!NB12)</f>
        <v>-0.18626999999999999</v>
      </c>
      <c r="NN12" s="7">
        <f>IF(OR('Z-scores'!NC12&gt;2,'Z-scores'!NC12&lt;-2),"",'Z-scores'!NC12)</f>
        <v>1.0187999999999999</v>
      </c>
      <c r="NO12" s="7">
        <f>IF(OR('Z-scores'!ND12&gt;2,'Z-scores'!ND12&lt;-2),"",'Z-scores'!ND12)</f>
        <v>-0.43025000000000002</v>
      </c>
      <c r="NP12" s="7">
        <f>IF(OR('Z-scores'!NE12&gt;2,'Z-scores'!NE12&lt;-2),"",'Z-scores'!NE12)</f>
        <v>-0.45922000000000002</v>
      </c>
      <c r="NQ12" s="7">
        <f>IF(OR('Z-scores'!NF12&gt;2,'Z-scores'!NF12&lt;-2),"",'Z-scores'!NF12)</f>
        <v>0.24235999999999999</v>
      </c>
      <c r="NR12" s="7">
        <f>IF(OR('Z-scores'!NG12&gt;2,'Z-scores'!NG12&lt;-2),"",'Z-scores'!NG12)</f>
        <v>0.46149000000000001</v>
      </c>
      <c r="NS12" s="7">
        <f>IF(OR('Z-scores'!NH12&gt;2,'Z-scores'!NH12&lt;-2),"",'Z-scores'!NH12)</f>
        <v>0.51358999999999999</v>
      </c>
      <c r="NT12" s="7">
        <f>IF(OR('Z-scores'!NI12&gt;2,'Z-scores'!NI12&lt;-2),"",'Z-scores'!NI12)</f>
        <v>-0.1724</v>
      </c>
      <c r="NU12" s="7">
        <f>IF(OR('Z-scores'!NJ12&gt;2,'Z-scores'!NJ12&lt;-2),"",'Z-scores'!NJ12)</f>
        <v>0.10328</v>
      </c>
      <c r="NV12" s="7">
        <f>IF(OR('Z-scores'!NK12&gt;2,'Z-scores'!NK12&lt;-2),"",'Z-scores'!NK12)</f>
        <v>-0.59828999999999999</v>
      </c>
      <c r="NW12" s="7">
        <f>IF(OR('Z-scores'!NL12&gt;2,'Z-scores'!NL12&lt;-2),"",'Z-scores'!NL12)</f>
        <v>-0.1153</v>
      </c>
      <c r="NX12" s="7">
        <f>IF(OR('Z-scores'!NM12&gt;2,'Z-scores'!NM12&lt;-2),"",'Z-scores'!NM12)</f>
        <v>6.1740000000000003E-2</v>
      </c>
      <c r="NY12" s="7">
        <f>IF(OR('Z-scores'!NN12&gt;2,'Z-scores'!NN12&lt;-2),"",'Z-scores'!NN12)</f>
        <v>-8.7090000000000001E-2</v>
      </c>
      <c r="NZ12" s="7">
        <f>IF(OR('Z-scores'!NO12&gt;2,'Z-scores'!NO12&lt;-2),"",'Z-scores'!NO12)</f>
        <v>-0.16125</v>
      </c>
      <c r="OA12" s="7">
        <f>IF(OR('Z-scores'!NP12&gt;2,'Z-scores'!NP12&lt;-2),"",'Z-scores'!NP12)</f>
        <v>0.35213</v>
      </c>
      <c r="OB12" s="7">
        <f>IF(OR('Z-scores'!NQ12&gt;2,'Z-scores'!NQ12&lt;-2),"",'Z-scores'!NQ12)</f>
        <v>0.55388000000000004</v>
      </c>
      <c r="OC12" s="7">
        <f>IF(OR('Z-scores'!NR12&gt;2,'Z-scores'!NR12&lt;-2),"",'Z-scores'!NR12)</f>
        <v>0.39406000000000002</v>
      </c>
      <c r="OD12" s="7">
        <f>IF(OR('Z-scores'!NS12&gt;2,'Z-scores'!NS12&lt;-2),"",'Z-scores'!NS12)</f>
        <v>-0.51402000000000003</v>
      </c>
      <c r="OE12" s="7">
        <f>IF(OR('Z-scores'!NT12&gt;2,'Z-scores'!NT12&lt;-2),"",'Z-scores'!NT12)</f>
        <v>-0.65146000000000004</v>
      </c>
      <c r="OF12" s="7">
        <f>IF(OR('Z-scores'!NU12&gt;2,'Z-scores'!NU12&lt;-2),"",'Z-scores'!NU12)</f>
        <v>-0.57867999999999997</v>
      </c>
      <c r="OG12" s="7">
        <f>IF(OR('Z-scores'!NV12&gt;2,'Z-scores'!NV12&lt;-2),"",'Z-scores'!NV12)</f>
        <v>-0.64971999999999996</v>
      </c>
      <c r="OH12" s="7">
        <f>IF(OR('Z-scores'!NW12&gt;2,'Z-scores'!NW12&lt;-2),"",'Z-scores'!NW12)</f>
        <v>-0.71528999999999998</v>
      </c>
      <c r="OI12" s="7">
        <f>IF(OR('Z-scores'!NX12&gt;2,'Z-scores'!NX12&lt;-2),"",'Z-scores'!NX12)</f>
        <v>-0.55103000000000002</v>
      </c>
      <c r="OJ12" s="7">
        <f>IF(OR('Z-scores'!NY12&gt;2,'Z-scores'!NY12&lt;-2),"",'Z-scores'!NY12)</f>
        <v>-0.4647</v>
      </c>
      <c r="OK12" s="7">
        <f>IF(OR('Z-scores'!NZ12&gt;2,'Z-scores'!NZ12&lt;-2),"",'Z-scores'!NZ12)</f>
        <v>-0.72099999999999997</v>
      </c>
      <c r="OL12" s="7">
        <f>IF(OR('Z-scores'!OA12&gt;2,'Z-scores'!OA12&lt;-2),"",'Z-scores'!OA12)</f>
        <v>0.61631999999999998</v>
      </c>
      <c r="OM12" s="7">
        <f>IF(OR('Z-scores'!OB12&gt;2,'Z-scores'!OB12&lt;-2),"",'Z-scores'!OB12)</f>
        <v>-0.49740000000000001</v>
      </c>
      <c r="ON12" s="7">
        <f>IF(OR('Z-scores'!OC12&gt;2,'Z-scores'!OC12&lt;-2),"",'Z-scores'!OC12)</f>
        <v>-0.52319000000000004</v>
      </c>
      <c r="OO12" s="7">
        <f>IF(OR('Z-scores'!OD12&gt;2,'Z-scores'!OD12&lt;-2),"",'Z-scores'!OD12)</f>
        <v>-0.48436000000000001</v>
      </c>
      <c r="OP12" s="7">
        <f>IF(OR('Z-scores'!OE12&gt;2,'Z-scores'!OE12&lt;-2),"",'Z-scores'!OE12)</f>
        <v>2.0469999999999999E-2</v>
      </c>
      <c r="OQ12" s="7">
        <f>IF(OR('Z-scores'!OF12&gt;2,'Z-scores'!OF12&lt;-2),"",'Z-scores'!OF12)</f>
        <v>-0.55581999999999998</v>
      </c>
      <c r="OR12" s="7">
        <f>IF(OR('Z-scores'!OG12&gt;2,'Z-scores'!OG12&lt;-2),"",'Z-scores'!OG12)</f>
        <v>-0.28908</v>
      </c>
      <c r="OS12" s="7">
        <f>IF(OR('Z-scores'!OH12&gt;2,'Z-scores'!OH12&lt;-2),"",'Z-scores'!OH12)</f>
        <v>-0.52302999999999999</v>
      </c>
      <c r="OT12" s="7">
        <f>IF(OR('Z-scores'!OI12&gt;2,'Z-scores'!OI12&lt;-2),"",'Z-scores'!OI12)</f>
        <v>-0.61724999999999997</v>
      </c>
      <c r="OU12" s="7">
        <f>IF(OR('Z-scores'!OJ12&gt;2,'Z-scores'!OJ12&lt;-2),"",'Z-scores'!OJ12)</f>
        <v>-0.75351000000000001</v>
      </c>
      <c r="OV12" s="7">
        <f>IF(OR('Z-scores'!OK12&gt;2,'Z-scores'!OK12&lt;-2),"",'Z-scores'!OK12)</f>
        <v>-0.19703999999999999</v>
      </c>
      <c r="OW12" s="7">
        <f>IF(OR('Z-scores'!OL12&gt;2,'Z-scores'!OL12&lt;-2),"",'Z-scores'!OL12)</f>
        <v>-2.1909999999999999E-2</v>
      </c>
      <c r="OX12" s="7">
        <f>IF(OR('Z-scores'!OM12&gt;2,'Z-scores'!OM12&lt;-2),"",'Z-scores'!OM12)</f>
        <v>0.15307000000000001</v>
      </c>
      <c r="OY12" s="7">
        <f>IF(OR('Z-scores'!ON12&gt;2,'Z-scores'!ON12&lt;-2),"",'Z-scores'!ON12)</f>
        <v>-0.40123999999999999</v>
      </c>
      <c r="OZ12" s="7">
        <f>IF(OR('Z-scores'!OO12&gt;2,'Z-scores'!OO12&lt;-2),"",'Z-scores'!OO12)</f>
        <v>-0.26956999999999998</v>
      </c>
      <c r="PA12" s="7">
        <f>IF(OR('Z-scores'!OP12&gt;2,'Z-scores'!OP12&lt;-2),"",'Z-scores'!OP12)</f>
        <v>-0.24254000000000001</v>
      </c>
      <c r="PB12" s="7">
        <f>IF(OR('Z-scores'!OQ12&gt;2,'Z-scores'!OQ12&lt;-2),"",'Z-scores'!OQ12)</f>
        <v>-0.10949</v>
      </c>
      <c r="PC12" s="7">
        <f>IF(OR('Z-scores'!OR12&gt;2,'Z-scores'!OR12&lt;-2),"",'Z-scores'!OR12)</f>
        <v>0.17849000000000001</v>
      </c>
      <c r="PD12" s="7">
        <f>IF(OR('Z-scores'!OS12&gt;2,'Z-scores'!OS12&lt;-2),"",'Z-scores'!OS12)</f>
        <v>0.10883</v>
      </c>
      <c r="PE12" s="7">
        <f>IF(OR('Z-scores'!OT12&gt;2,'Z-scores'!OT12&lt;-2),"",'Z-scores'!OT12)</f>
        <v>-7.4310000000000001E-2</v>
      </c>
      <c r="PF12" s="7">
        <f>IF(OR('Z-scores'!OU12&gt;2,'Z-scores'!OU12&lt;-2),"",'Z-scores'!OU12)</f>
        <v>-0.43347999999999998</v>
      </c>
      <c r="PG12" s="7">
        <f>IF(OR('Z-scores'!OV12&gt;2,'Z-scores'!OV12&lt;-2),"",'Z-scores'!OV12)</f>
        <v>-0.44485999999999998</v>
      </c>
      <c r="PH12" s="7">
        <f>IF(OR('Z-scores'!OW12&gt;2,'Z-scores'!OW12&lt;-2),"",'Z-scores'!OW12)</f>
        <v>-0.40928999999999999</v>
      </c>
      <c r="PI12" s="7">
        <f>IF(OR('Z-scores'!OX12&gt;2,'Z-scores'!OX12&lt;-2),"",'Z-scores'!OX12)</f>
        <v>-0.51924999999999999</v>
      </c>
      <c r="PJ12" s="7">
        <f>IF(OR('Z-scores'!OY12&gt;2,'Z-scores'!OY12&lt;-2),"",'Z-scores'!OY12)</f>
        <v>-0.48791000000000001</v>
      </c>
      <c r="PK12" s="7">
        <f>IF(OR('Z-scores'!OZ12&gt;2,'Z-scores'!OZ12&lt;-2),"",'Z-scores'!OZ12)</f>
        <v>-0.73685999999999996</v>
      </c>
      <c r="PL12" s="7">
        <f>IF(OR('Z-scores'!PA12&gt;2,'Z-scores'!PA12&lt;-2),"",'Z-scores'!PA12)</f>
        <v>-0.28143000000000001</v>
      </c>
      <c r="PM12" s="7">
        <f>IF(OR('Z-scores'!PB12&gt;2,'Z-scores'!PB12&lt;-2),"",'Z-scores'!PB12)</f>
        <v>-0.23261999999999999</v>
      </c>
      <c r="PN12" s="7">
        <f>IF(OR('Z-scores'!PC12&gt;2,'Z-scores'!PC12&lt;-2),"",'Z-scores'!PC12)</f>
        <v>-0.42587000000000003</v>
      </c>
      <c r="PO12" s="7">
        <f>IF(OR('Z-scores'!PD12&gt;2,'Z-scores'!PD12&lt;-2),"",'Z-scores'!PD12)</f>
        <v>0.30259000000000003</v>
      </c>
      <c r="PP12" s="7">
        <f>IF(OR('Z-scores'!PE12&gt;2,'Z-scores'!PE12&lt;-2),"",'Z-scores'!PE12)</f>
        <v>-0.45940999999999999</v>
      </c>
      <c r="PQ12" s="7">
        <f>IF(OR('Z-scores'!PF12&gt;2,'Z-scores'!PF12&lt;-2),"",'Z-scores'!PF12)</f>
        <v>0.63080000000000003</v>
      </c>
      <c r="PR12" s="7">
        <f>IF(OR('Z-scores'!PG12&gt;2,'Z-scores'!PG12&lt;-2),"",'Z-scores'!PG12)</f>
        <v>-0.71455999999999997</v>
      </c>
      <c r="PS12" s="7">
        <f>IF(OR('Z-scores'!PH12&gt;2,'Z-scores'!PH12&lt;-2),"",'Z-scores'!PH12)</f>
        <v>-0.67806999999999995</v>
      </c>
      <c r="PT12" s="7">
        <f>IF(OR('Z-scores'!PI12&gt;2,'Z-scores'!PI12&lt;-2),"",'Z-scores'!PI12)</f>
        <v>-0.54705000000000004</v>
      </c>
      <c r="PU12" s="7">
        <f>IF(OR('Z-scores'!PJ12&gt;2,'Z-scores'!PJ12&lt;-2),"",'Z-scores'!PJ12)</f>
        <v>-0.71955000000000002</v>
      </c>
      <c r="PV12" s="7">
        <f>IF(OR('Z-scores'!PK12&gt;2,'Z-scores'!PK12&lt;-2),"",'Z-scores'!PK12)</f>
        <v>-4.3270000000000003E-2</v>
      </c>
      <c r="PW12" s="7">
        <f>IF(OR('Z-scores'!PL12&gt;2,'Z-scores'!PL12&lt;-2),"",'Z-scores'!PL12)</f>
        <v>-0.31169000000000002</v>
      </c>
      <c r="PX12" s="7">
        <f>IF(OR('Z-scores'!PM12&gt;2,'Z-scores'!PM12&lt;-2),"",'Z-scores'!PM12)</f>
        <v>-4.1889999999999997E-2</v>
      </c>
      <c r="PY12" s="7">
        <f>IF(OR('Z-scores'!PN12&gt;2,'Z-scores'!PN12&lt;-2),"",'Z-scores'!PN12)</f>
        <v>-0.45528999999999997</v>
      </c>
      <c r="PZ12" s="7">
        <f>IF(OR('Z-scores'!PO12&gt;2,'Z-scores'!PO12&lt;-2),"",'Z-scores'!PO12)</f>
        <v>-0.54124000000000005</v>
      </c>
      <c r="QA12" s="7">
        <f>IF(OR('Z-scores'!PP12&gt;2,'Z-scores'!PP12&lt;-2),"",'Z-scores'!PP12)</f>
        <v>-0.24254000000000001</v>
      </c>
      <c r="QB12" s="7">
        <f>IF(OR('Z-scores'!PQ12&gt;2,'Z-scores'!PQ12&lt;-2),"",'Z-scores'!PQ12)</f>
        <v>-0.31492999999999999</v>
      </c>
      <c r="QC12" s="7">
        <f>IF(OR('Z-scores'!PR12&gt;2,'Z-scores'!PR12&lt;-2),"",'Z-scores'!PR12)</f>
        <v>0.23884</v>
      </c>
      <c r="QD12" s="7">
        <f>IF(OR('Z-scores'!PS12&gt;2,'Z-scores'!PS12&lt;-2),"",'Z-scores'!PS12)</f>
        <v>-0.55359999999999998</v>
      </c>
      <c r="QE12" s="7">
        <f>IF(OR('Z-scores'!PT12&gt;2,'Z-scores'!PT12&lt;-2),"",'Z-scores'!PT12)</f>
        <v>-0.41909999999999997</v>
      </c>
      <c r="QF12" s="7">
        <f>IF(OR('Z-scores'!PU12&gt;2,'Z-scores'!PU12&lt;-2),"",'Z-scores'!PU12)</f>
        <v>-0.84618000000000004</v>
      </c>
      <c r="QG12" s="7">
        <f>IF(OR('Z-scores'!PV12&gt;2,'Z-scores'!PV12&lt;-2),"",'Z-scores'!PV12)</f>
        <v>-0.51504000000000005</v>
      </c>
      <c r="QH12" s="7">
        <f>IF(OR('Z-scores'!PW12&gt;2,'Z-scores'!PW12&lt;-2),"",'Z-scores'!PW12)</f>
        <v>-1.874E-2</v>
      </c>
      <c r="QI12" s="7">
        <f>IF(OR('Z-scores'!PX12&gt;2,'Z-scores'!PX12&lt;-2),"",'Z-scores'!PX12)</f>
        <v>-0.64737999999999996</v>
      </c>
      <c r="QJ12" s="7">
        <f>IF(OR('Z-scores'!PY12&gt;2,'Z-scores'!PY12&lt;-2),"",'Z-scores'!PY12)</f>
        <v>-0.67481999999999998</v>
      </c>
      <c r="QK12" s="7">
        <f>IF(OR('Z-scores'!PZ12&gt;2,'Z-scores'!PZ12&lt;-2),"",'Z-scores'!PZ12)</f>
        <v>-0.78764000000000001</v>
      </c>
      <c r="QL12" s="7">
        <f>IF(OR('Z-scores'!QA12&gt;2,'Z-scores'!QA12&lt;-2),"",'Z-scores'!QA12)</f>
        <v>-0.73534999999999995</v>
      </c>
      <c r="QM12" s="7">
        <f>IF(OR('Z-scores'!QB12&gt;2,'Z-scores'!QB12&lt;-2),"",'Z-scores'!QB12)</f>
        <v>-0.53908999999999996</v>
      </c>
      <c r="QN12" s="7">
        <f>IF(OR('Z-scores'!QC12&gt;2,'Z-scores'!QC12&lt;-2),"",'Z-scores'!QC12)</f>
        <v>-0.51922000000000001</v>
      </c>
      <c r="QO12" s="7">
        <f>IF(OR('Z-scores'!QD12&gt;2,'Z-scores'!QD12&lt;-2),"",'Z-scores'!QD12)</f>
        <v>-0.51207000000000003</v>
      </c>
      <c r="QP12" s="7">
        <f>IF(OR('Z-scores'!QE12&gt;2,'Z-scores'!QE12&lt;-2),"",'Z-scores'!QE12)</f>
        <v>-0.46250999999999998</v>
      </c>
      <c r="QQ12" s="7">
        <f>IF(OR('Z-scores'!QF12&gt;2,'Z-scores'!QF12&lt;-2),"",'Z-scores'!QF12)</f>
        <v>-0.44006000000000001</v>
      </c>
      <c r="QR12" s="7">
        <f>IF(OR('Z-scores'!QG12&gt;2,'Z-scores'!QG12&lt;-2),"",'Z-scores'!QG12)</f>
        <v>-0.52178000000000002</v>
      </c>
      <c r="QS12" s="7">
        <f>IF(OR('Z-scores'!QH12&gt;2,'Z-scores'!QH12&lt;-2),"",'Z-scores'!QH12)</f>
        <v>-0.56945000000000001</v>
      </c>
      <c r="QT12" s="7">
        <f>IF(OR('Z-scores'!QI12&gt;2,'Z-scores'!QI12&lt;-2),"",'Z-scores'!QI12)</f>
        <v>1.02566</v>
      </c>
      <c r="QU12" s="7">
        <f>IF(OR('Z-scores'!QJ12&gt;2,'Z-scores'!QJ12&lt;-2),"",'Z-scores'!QJ12)</f>
        <v>-0.46577000000000002</v>
      </c>
      <c r="QV12" s="7">
        <f>IF(OR('Z-scores'!QK12&gt;2,'Z-scores'!QK12&lt;-2),"",'Z-scores'!QK12)</f>
        <v>-0.54549999999999998</v>
      </c>
      <c r="QW12" s="7">
        <f>IF(OR('Z-scores'!QL12&gt;2,'Z-scores'!QL12&lt;-2),"",'Z-scores'!QL12)</f>
        <v>-0.49706</v>
      </c>
      <c r="QX12" s="7">
        <f>IF(OR('Z-scores'!QM12&gt;2,'Z-scores'!QM12&lt;-2),"",'Z-scores'!QM12)</f>
        <v>-0.48875999999999997</v>
      </c>
      <c r="QY12" s="7">
        <f>IF(OR('Z-scores'!QN12&gt;2,'Z-scores'!QN12&lt;-2),"",'Z-scores'!QN12)</f>
        <v>-0.56372999999999995</v>
      </c>
      <c r="QZ12" s="7">
        <f>IF(OR('Z-scores'!QO12&gt;2,'Z-scores'!QO12&lt;-2),"",'Z-scores'!QO12)</f>
        <v>-0.59772000000000003</v>
      </c>
      <c r="RA12" s="7">
        <f>IF(OR('Z-scores'!QP12&gt;2,'Z-scores'!QP12&lt;-2),"",'Z-scores'!QP12)</f>
        <v>-0.49508000000000002</v>
      </c>
      <c r="RB12" s="7">
        <f>IF(OR('Z-scores'!QQ12&gt;2,'Z-scores'!QQ12&lt;-2),"",'Z-scores'!QQ12)</f>
        <v>-0.46738000000000002</v>
      </c>
      <c r="RC12" s="7">
        <f>IF(OR('Z-scores'!QR12&gt;2,'Z-scores'!QR12&lt;-2),"",'Z-scores'!QR12)</f>
        <v>-0.61526000000000003</v>
      </c>
      <c r="RD12" s="7">
        <f>IF(OR('Z-scores'!QS12&gt;2,'Z-scores'!QS12&lt;-2),"",'Z-scores'!QS12)</f>
        <v>-0.47128999999999999</v>
      </c>
      <c r="RE12" s="7">
        <f>IF(OR('Z-scores'!QT12&gt;2,'Z-scores'!QT12&lt;-2),"",'Z-scores'!QT12)</f>
        <v>-0.51865000000000006</v>
      </c>
      <c r="RF12" s="7">
        <f>IF(OR('Z-scores'!QU12&gt;2,'Z-scores'!QU12&lt;-2),"",'Z-scores'!QU12)</f>
        <v>-0.58370999999999995</v>
      </c>
      <c r="RG12" s="7">
        <f>IF(OR('Z-scores'!QV12&gt;2,'Z-scores'!QV12&lt;-2),"",'Z-scores'!QV12)</f>
        <v>-0.45196999999999998</v>
      </c>
      <c r="RH12" s="7">
        <f>IF(OR('Z-scores'!QW12&gt;2,'Z-scores'!QW12&lt;-2),"",'Z-scores'!QW12)</f>
        <v>-0.56154999999999999</v>
      </c>
      <c r="RI12" s="7">
        <f>IF(OR('Z-scores'!QX12&gt;2,'Z-scores'!QX12&lt;-2),"",'Z-scores'!QX12)</f>
        <v>-0.39845000000000003</v>
      </c>
      <c r="RJ12" s="7">
        <f>IF(OR('Z-scores'!QY12&gt;2,'Z-scores'!QY12&lt;-2),"",'Z-scores'!QY12)</f>
        <v>-1.00499</v>
      </c>
      <c r="RK12" s="7">
        <f>IF(OR('Z-scores'!QZ12&gt;2,'Z-scores'!QZ12&lt;-2),"",'Z-scores'!QZ12)</f>
        <v>-0.90622999999999998</v>
      </c>
      <c r="RL12" s="7">
        <f>IF(OR('Z-scores'!RA12&gt;2,'Z-scores'!RA12&lt;-2),"",'Z-scores'!RA12)</f>
        <v>-0.62607999999999997</v>
      </c>
      <c r="RM12" s="7">
        <f>IF(OR('Z-scores'!RB12&gt;2,'Z-scores'!RB12&lt;-2),"",'Z-scores'!RB12)</f>
        <v>-0.62829999999999997</v>
      </c>
      <c r="RN12" s="7">
        <f>IF(OR('Z-scores'!RC12&gt;2,'Z-scores'!RC12&lt;-2),"",'Z-scores'!RC12)</f>
        <v>-0.26604</v>
      </c>
      <c r="RO12" s="7">
        <f>IF(OR('Z-scores'!RD12&gt;2,'Z-scores'!RD12&lt;-2),"",'Z-scores'!RD12)</f>
        <v>-0.45832000000000001</v>
      </c>
      <c r="RP12" s="7">
        <f>IF(OR('Z-scores'!RE12&gt;2,'Z-scores'!RE12&lt;-2),"",'Z-scores'!RE12)</f>
        <v>-0.32889000000000002</v>
      </c>
      <c r="RQ12" s="7">
        <f>IF(OR('Z-scores'!RF12&gt;2,'Z-scores'!RF12&lt;-2),"",'Z-scores'!RF12)</f>
        <v>-0.80181999999999998</v>
      </c>
      <c r="RR12" s="7">
        <f>IF(OR('Z-scores'!RG12&gt;2,'Z-scores'!RG12&lt;-2),"",'Z-scores'!RG12)</f>
        <v>-0.56828999999999996</v>
      </c>
      <c r="RS12" s="7">
        <f>IF(OR('Z-scores'!RH12&gt;2,'Z-scores'!RH12&lt;-2),"",'Z-scores'!RH12)</f>
        <v>-0.43082999999999999</v>
      </c>
      <c r="RT12" s="7">
        <f>IF(OR('Z-scores'!RI12&gt;2,'Z-scores'!RI12&lt;-2),"",'Z-scores'!RI12)</f>
        <v>-1.2676099999999999</v>
      </c>
      <c r="RU12" s="7">
        <f>IF(OR('Z-scores'!RJ12&gt;2,'Z-scores'!RJ12&lt;-2),"",'Z-scores'!RJ12)</f>
        <v>-0.72692000000000001</v>
      </c>
      <c r="RV12" s="7">
        <f>IF(OR('Z-scores'!RK12&gt;2,'Z-scores'!RK12&lt;-2),"",'Z-scores'!RK12)</f>
        <v>-0.56925999999999999</v>
      </c>
      <c r="RW12" s="7">
        <f>IF(OR('Z-scores'!RL12&gt;2,'Z-scores'!RL12&lt;-2),"",'Z-scores'!RL12)</f>
        <v>-1.1132500000000001</v>
      </c>
      <c r="RX12" s="7">
        <f>IF(OR('Z-scores'!RM12&gt;2,'Z-scores'!RM12&lt;-2),"",'Z-scores'!RM12)</f>
        <v>-1.1303700000000001</v>
      </c>
      <c r="RY12" s="7">
        <f>IF(OR('Z-scores'!RN12&gt;2,'Z-scores'!RN12&lt;-2),"",'Z-scores'!RN12)</f>
        <v>-0.29225000000000001</v>
      </c>
      <c r="RZ12" s="7">
        <f>IF(OR('Z-scores'!RO12&gt;2,'Z-scores'!RO12&lt;-2),"",'Z-scores'!RO12)</f>
        <v>-0.32846999999999998</v>
      </c>
      <c r="SA12" s="7">
        <f>IF(OR('Z-scores'!RP12&gt;2,'Z-scores'!RP12&lt;-2),"",'Z-scores'!RP12)</f>
        <v>-0.15445999999999999</v>
      </c>
      <c r="SB12" s="7">
        <f>IF(OR('Z-scores'!RQ12&gt;2,'Z-scores'!RQ12&lt;-2),"",'Z-scores'!RQ12)</f>
        <v>-0.59094000000000002</v>
      </c>
      <c r="SC12" s="7">
        <f>IF(OR('Z-scores'!RR12&gt;2,'Z-scores'!RR12&lt;-2),"",'Z-scores'!RR12)</f>
        <v>0.36781000000000003</v>
      </c>
      <c r="SD12" s="7">
        <f>IF(OR('Z-scores'!RS12&gt;2,'Z-scores'!RS12&lt;-2),"",'Z-scores'!RS12)</f>
        <v>8.0140000000000003E-2</v>
      </c>
      <c r="SE12" s="7">
        <f>IF(OR('Z-scores'!RT12&gt;2,'Z-scores'!RT12&lt;-2),"",'Z-scores'!RT12)</f>
        <v>-0.15017</v>
      </c>
      <c r="SF12" s="7">
        <f>IF(OR('Z-scores'!RU12&gt;2,'Z-scores'!RU12&lt;-2),"",'Z-scores'!RU12)</f>
        <v>0.28383999999999998</v>
      </c>
      <c r="SG12" s="7">
        <f>IF(OR('Z-scores'!RV12&gt;2,'Z-scores'!RV12&lt;-2),"",'Z-scores'!RV12)</f>
        <v>0.35643999999999998</v>
      </c>
      <c r="SH12" s="7">
        <f>IF(OR('Z-scores'!RW12&gt;2,'Z-scores'!RW12&lt;-2),"",'Z-scores'!RW12)</f>
        <v>-2.6100000000000002E-2</v>
      </c>
      <c r="SI12" s="7">
        <f>IF(OR('Z-scores'!RX12&gt;2,'Z-scores'!RX12&lt;-2),"",'Z-scores'!RX12)</f>
        <v>-0.30325999999999997</v>
      </c>
      <c r="SJ12" s="7">
        <f>IF(OR('Z-scores'!RY12&gt;2,'Z-scores'!RY12&lt;-2),"",'Z-scores'!RY12)</f>
        <v>-0.26082</v>
      </c>
      <c r="SK12" s="7">
        <f>IF(OR('Z-scores'!RZ12&gt;2,'Z-scores'!RZ12&lt;-2),"",'Z-scores'!RZ12)</f>
        <v>0.51563000000000003</v>
      </c>
      <c r="SL12" s="7">
        <f>IF(OR('Z-scores'!SA12&gt;2,'Z-scores'!SA12&lt;-2),"",'Z-scores'!SA12)</f>
        <v>0.16936000000000001</v>
      </c>
      <c r="SM12" s="7">
        <f>IF(OR('Z-scores'!SB12&gt;2,'Z-scores'!SB12&lt;-2),"",'Z-scores'!SB12)</f>
        <v>0.26144000000000001</v>
      </c>
      <c r="SN12" s="7">
        <f>IF(OR('Z-scores'!SC12&gt;2,'Z-scores'!SC12&lt;-2),"",'Z-scores'!SC12)</f>
        <v>0.85001000000000004</v>
      </c>
      <c r="SO12" s="7">
        <f>IF(OR('Z-scores'!SD12&gt;2,'Z-scores'!SD12&lt;-2),"",'Z-scores'!SD12)</f>
        <v>-0.80417000000000005</v>
      </c>
      <c r="SP12" s="7">
        <f>IF(OR('Z-scores'!SE12&gt;2,'Z-scores'!SE12&lt;-2),"",'Z-scores'!SE12)</f>
        <v>-0.55662</v>
      </c>
      <c r="SQ12" s="7">
        <f>IF(OR('Z-scores'!SF12&gt;2,'Z-scores'!SF12&lt;-2),"",'Z-scores'!SF12)</f>
        <v>-5.74E-2</v>
      </c>
      <c r="SR12" s="7">
        <f>IF(OR('Z-scores'!SG12&gt;2,'Z-scores'!SG12&lt;-2),"",'Z-scores'!SG12)</f>
        <v>0.53654999999999997</v>
      </c>
      <c r="SS12" s="7">
        <f>IF(OR('Z-scores'!SH12&gt;2,'Z-scores'!SH12&lt;-2),"",'Z-scores'!SH12)</f>
        <v>4.6879999999999998E-2</v>
      </c>
      <c r="ST12" s="7">
        <f>IF(OR('Z-scores'!SI12&gt;2,'Z-scores'!SI12&lt;-2),"",'Z-scores'!SI12)</f>
        <v>-0.36853999999999998</v>
      </c>
      <c r="SU12" s="7">
        <f>IF(OR('Z-scores'!SJ12&gt;2,'Z-scores'!SJ12&lt;-2),"",'Z-scores'!SJ12)</f>
        <v>-0.37275000000000003</v>
      </c>
      <c r="SV12" s="7">
        <f>IF(OR('Z-scores'!SK12&gt;2,'Z-scores'!SK12&lt;-2),"",'Z-scores'!SK12)</f>
        <v>-3.4610000000000002E-2</v>
      </c>
      <c r="SW12" s="7">
        <f>IF(OR('Z-scores'!SL12&gt;2,'Z-scores'!SL12&lt;-2),"",'Z-scores'!SL12)</f>
        <v>-0.14269999999999999</v>
      </c>
      <c r="SX12" s="7">
        <f>IF(OR('Z-scores'!SM12&gt;2,'Z-scores'!SM12&lt;-2),"",'Z-scores'!SM12)</f>
        <v>0.14066999999999999</v>
      </c>
      <c r="SY12" s="7">
        <f>IF(OR('Z-scores'!SN12&gt;2,'Z-scores'!SN12&lt;-2),"",'Z-scores'!SN12)</f>
        <v>-0.50455000000000005</v>
      </c>
      <c r="SZ12" s="7">
        <f>IF(OR('Z-scores'!SO12&gt;2,'Z-scores'!SO12&lt;-2),"",'Z-scores'!SO12)</f>
        <v>0.50983000000000001</v>
      </c>
      <c r="TA12" s="7">
        <f>IF(OR('Z-scores'!SP12&gt;2,'Z-scores'!SP12&lt;-2),"",'Z-scores'!SP12)</f>
        <v>-0.48698000000000002</v>
      </c>
      <c r="TB12" s="7">
        <f>IF(OR('Z-scores'!SQ12&gt;2,'Z-scores'!SQ12&lt;-2),"",'Z-scores'!SQ12)</f>
        <v>-0.67679</v>
      </c>
      <c r="TC12" s="7">
        <f>IF(OR('Z-scores'!SR12&gt;2,'Z-scores'!SR12&lt;-2),"",'Z-scores'!SR12)</f>
        <v>-0.42603000000000002</v>
      </c>
      <c r="TD12" s="7">
        <f>IF(OR('Z-scores'!SS12&gt;2,'Z-scores'!SS12&lt;-2),"",'Z-scores'!SS12)</f>
        <v>-0.15926000000000001</v>
      </c>
      <c r="TE12" s="7">
        <f>IF(OR('Z-scores'!ST12&gt;2,'Z-scores'!ST12&lt;-2),"",'Z-scores'!ST12)</f>
        <v>0.31789000000000001</v>
      </c>
      <c r="TF12" s="7">
        <f>IF(OR('Z-scores'!SU12&gt;2,'Z-scores'!SU12&lt;-2),"",'Z-scores'!SU12)</f>
        <v>-0.30210999999999999</v>
      </c>
      <c r="TG12" s="7">
        <f>IF(OR('Z-scores'!SV12&gt;2,'Z-scores'!SV12&lt;-2),"",'Z-scores'!SV12)</f>
        <v>9.3939999999999996E-2</v>
      </c>
      <c r="TH12" s="7">
        <f>IF(OR('Z-scores'!SW12&gt;2,'Z-scores'!SW12&lt;-2),"",'Z-scores'!SW12)</f>
        <v>8.974E-2</v>
      </c>
      <c r="TI12" s="7">
        <f>IF(OR('Z-scores'!SX12&gt;2,'Z-scores'!SX12&lt;-2),"",'Z-scores'!SX12)</f>
        <v>-0.53268000000000004</v>
      </c>
      <c r="TJ12" s="7">
        <f>IF(OR('Z-scores'!SY12&gt;2,'Z-scores'!SY12&lt;-2),"",'Z-scores'!SY12)</f>
        <v>1.17384</v>
      </c>
      <c r="TK12" s="7">
        <f>IF(OR('Z-scores'!SZ12&gt;2,'Z-scores'!SZ12&lt;-2),"",'Z-scores'!SZ12)</f>
        <v>0.34870000000000001</v>
      </c>
      <c r="TL12" s="7">
        <f>IF(OR('Z-scores'!TA12&gt;2,'Z-scores'!TA12&lt;-2),"",'Z-scores'!TA12)</f>
        <v>-0.16378000000000001</v>
      </c>
      <c r="TM12" s="7">
        <f>IF(OR('Z-scores'!TB12&gt;2,'Z-scores'!TB12&lt;-2),"",'Z-scores'!TB12)</f>
        <v>-0.47316999999999998</v>
      </c>
      <c r="TN12" s="7">
        <f>IF(OR('Z-scores'!TC12&gt;2,'Z-scores'!TC12&lt;-2),"",'Z-scores'!TC12)</f>
        <v>-0.72033000000000003</v>
      </c>
      <c r="TO12" s="7">
        <f>IF(OR('Z-scores'!TD12&gt;2,'Z-scores'!TD12&lt;-2),"",'Z-scores'!TD12)</f>
        <v>-0.53659000000000001</v>
      </c>
      <c r="TP12" s="7">
        <f>IF(OR('Z-scores'!TE12&gt;2,'Z-scores'!TE12&lt;-2),"",'Z-scores'!TE12)</f>
        <v>-0.41933999999999999</v>
      </c>
      <c r="TQ12" s="7">
        <f>IF(OR('Z-scores'!TF12&gt;2,'Z-scores'!TF12&lt;-2),"",'Z-scores'!TF12)</f>
        <v>-0.61712</v>
      </c>
      <c r="TR12" s="7">
        <f>IF(OR('Z-scores'!TG12&gt;2,'Z-scores'!TG12&lt;-2),"",'Z-scores'!TG12)</f>
        <v>0.92340999999999995</v>
      </c>
      <c r="TS12" s="7">
        <f>IF(OR('Z-scores'!TH12&gt;2,'Z-scores'!TH12&lt;-2),"",'Z-scores'!TH12)</f>
        <v>-0.26593</v>
      </c>
      <c r="TT12" s="7">
        <f>IF(OR('Z-scores'!TI12&gt;2,'Z-scores'!TI12&lt;-2),"",'Z-scores'!TI12)</f>
        <v>-0.25522</v>
      </c>
      <c r="TU12" s="7">
        <f>IF(OR('Z-scores'!TJ12&gt;2,'Z-scores'!TJ12&lt;-2),"",'Z-scores'!TJ12)</f>
        <v>-0.11856999999999999</v>
      </c>
      <c r="TV12" s="7">
        <f>IF(OR('Z-scores'!TK12&gt;2,'Z-scores'!TK12&lt;-2),"",'Z-scores'!TK12)</f>
        <v>-0.31146000000000001</v>
      </c>
      <c r="TW12" s="7">
        <f>IF(OR('Z-scores'!TL12&gt;2,'Z-scores'!TL12&lt;-2),"",'Z-scores'!TL12)</f>
        <v>-0.42069000000000001</v>
      </c>
      <c r="TX12" s="7">
        <f>IF(OR('Z-scores'!TM12&gt;2,'Z-scores'!TM12&lt;-2),"",'Z-scores'!TM12)</f>
        <v>-0.27907999999999999</v>
      </c>
      <c r="TY12" s="7">
        <f>IF(OR('Z-scores'!TN12&gt;2,'Z-scores'!TN12&lt;-2),"",'Z-scores'!TN12)</f>
        <v>0.85216000000000003</v>
      </c>
      <c r="TZ12" s="7">
        <f>IF(OR('Z-scores'!TO12&gt;2,'Z-scores'!TO12&lt;-2),"",'Z-scores'!TO12)</f>
        <v>-0.73170999999999997</v>
      </c>
      <c r="UA12" s="7">
        <f>IF(OR('Z-scores'!TP12&gt;2,'Z-scores'!TP12&lt;-2),"",'Z-scores'!TP12)</f>
        <v>-0.10947999999999999</v>
      </c>
      <c r="UB12" s="7">
        <f>IF(OR('Z-scores'!TQ12&gt;2,'Z-scores'!TQ12&lt;-2),"",'Z-scores'!TQ12)</f>
        <v>-0.49314000000000002</v>
      </c>
      <c r="UC12" s="7">
        <f>IF(OR('Z-scores'!TR12&gt;2,'Z-scores'!TR12&lt;-2),"",'Z-scores'!TR12)</f>
        <v>-0.69198000000000004</v>
      </c>
      <c r="UD12" s="7">
        <f>IF(OR('Z-scores'!TS12&gt;2,'Z-scores'!TS12&lt;-2),"",'Z-scores'!TS12)</f>
        <v>-0.59241999999999995</v>
      </c>
      <c r="UE12" s="7">
        <f>IF(OR('Z-scores'!TT12&gt;2,'Z-scores'!TT12&lt;-2),"",'Z-scores'!TT12)</f>
        <v>-0.56774999999999998</v>
      </c>
      <c r="UF12" s="7">
        <f>IF(OR('Z-scores'!TU12&gt;2,'Z-scores'!TU12&lt;-2),"",'Z-scores'!TU12)</f>
        <v>-0.55181999999999998</v>
      </c>
      <c r="UG12" s="7">
        <f>IF(OR('Z-scores'!TV12&gt;2,'Z-scores'!TV12&lt;-2),"",'Z-scores'!TV12)</f>
        <v>-0.65695999999999999</v>
      </c>
      <c r="UH12" s="7">
        <f>IF(OR('Z-scores'!TW12&gt;2,'Z-scores'!TW12&lt;-2),"",'Z-scores'!TW12)</f>
        <v>-0.90351000000000004</v>
      </c>
      <c r="UI12" s="7">
        <f>IF(OR('Z-scores'!TX12&gt;2,'Z-scores'!TX12&lt;-2),"",'Z-scores'!TX12)</f>
        <v>-0.42072999999999999</v>
      </c>
      <c r="UJ12" s="7">
        <f>IF(OR('Z-scores'!TY12&gt;2,'Z-scores'!TY12&lt;-2),"",'Z-scores'!TY12)</f>
        <v>-0.42254999999999998</v>
      </c>
      <c r="UK12" s="7">
        <f>IF(OR('Z-scores'!TZ12&gt;2,'Z-scores'!TZ12&lt;-2),"",'Z-scores'!TZ12)</f>
        <v>-0.35885</v>
      </c>
      <c r="UL12" s="7">
        <f>IF(OR('Z-scores'!UA12&gt;2,'Z-scores'!UA12&lt;-2),"",'Z-scores'!UA12)</f>
        <v>-0.44912999999999997</v>
      </c>
      <c r="UM12" s="7">
        <f>IF(OR('Z-scores'!UB12&gt;2,'Z-scores'!UB12&lt;-2),"",'Z-scores'!UB12)</f>
        <v>-0.73575000000000002</v>
      </c>
      <c r="UN12" s="7">
        <f>IF(OR('Z-scores'!UC12&gt;2,'Z-scores'!UC12&lt;-2),"",'Z-scores'!UC12)</f>
        <v>-0.22167999999999999</v>
      </c>
      <c r="UO12" s="7">
        <f>IF(OR('Z-scores'!UD12&gt;2,'Z-scores'!UD12&lt;-2),"",'Z-scores'!UD12)</f>
        <v>-0.17039000000000001</v>
      </c>
      <c r="UP12" s="7" t="e">
        <f>IF(OR('Z-scores'!#REF!&gt;2,'Z-scores'!#REF!&lt;-2),"",'Z-scores'!#REF!)</f>
        <v>#REF!</v>
      </c>
    </row>
    <row r="13" spans="1:562" x14ac:dyDescent="0.25">
      <c r="A13">
        <v>113</v>
      </c>
      <c r="B13">
        <v>1</v>
      </c>
      <c r="C13" s="7" t="e">
        <f>IF(OR('Z-scores'!#REF!&gt;2,'Z-scores'!#REF!&lt;-2),"",'Z-scores'!#REF!)</f>
        <v>#REF!</v>
      </c>
      <c r="D13" s="7" t="e">
        <f>IF(OR('Z-scores'!#REF!&gt;2,'Z-scores'!#REF!&lt;-2),"",'Z-scores'!#REF!)</f>
        <v>#REF!</v>
      </c>
      <c r="E13" s="7" t="e">
        <f>IF(OR('Z-scores'!#REF!&gt;2,'Z-scores'!#REF!&lt;-2),"",'Z-scores'!#REF!)</f>
        <v>#REF!</v>
      </c>
      <c r="F13" s="7" t="e">
        <f>IF(OR('Z-scores'!#REF!&gt;2,'Z-scores'!#REF!&lt;-2),"",'Z-scores'!#REF!)</f>
        <v>#REF!</v>
      </c>
      <c r="G13" s="7" t="e">
        <f>IF(OR('Z-scores'!#REF!&gt;2,'Z-scores'!#REF!&lt;-2),"",'Z-scores'!#REF!)</f>
        <v>#REF!</v>
      </c>
      <c r="H13" s="7" t="e">
        <f>IF(OR('Z-scores'!#REF!&gt;2,'Z-scores'!#REF!&lt;-2),"",'Z-scores'!#REF!)</f>
        <v>#REF!</v>
      </c>
      <c r="I13" s="7" t="e">
        <f>IF(OR('Z-scores'!#REF!&gt;2,'Z-scores'!#REF!&lt;-2),"",'Z-scores'!#REF!)</f>
        <v>#REF!</v>
      </c>
      <c r="J13" s="7" t="e">
        <f>IF(OR('Z-scores'!#REF!&gt;2,'Z-scores'!#REF!&lt;-2),"",'Z-scores'!#REF!)</f>
        <v>#REF!</v>
      </c>
      <c r="K13" s="7" t="e">
        <f>IF(OR('Z-scores'!#REF!&gt;2,'Z-scores'!#REF!&lt;-2),"",'Z-scores'!#REF!)</f>
        <v>#REF!</v>
      </c>
      <c r="L13" s="7" t="e">
        <f>IF(OR('Z-scores'!#REF!&gt;2,'Z-scores'!#REF!&lt;-2),"",'Z-scores'!#REF!)</f>
        <v>#REF!</v>
      </c>
      <c r="M13" s="7" t="e">
        <f>IF(OR('Z-scores'!#REF!&gt;2,'Z-scores'!#REF!&lt;-2),"",'Z-scores'!#REF!)</f>
        <v>#REF!</v>
      </c>
      <c r="N13" s="7">
        <f>IF(OR('Z-scores'!C13&gt;2,'Z-scores'!C13&lt;-2),"",'Z-scores'!C13)</f>
        <v>1.4926699999999999</v>
      </c>
      <c r="O13" s="7">
        <f>IF(OR('Z-scores'!D13&gt;2,'Z-scores'!D13&lt;-2),"",'Z-scores'!D13)</f>
        <v>0.76105999999999996</v>
      </c>
      <c r="P13" s="7">
        <f>IF(OR('Z-scores'!E13&gt;2,'Z-scores'!E13&lt;-2),"",'Z-scores'!E13)</f>
        <v>-0.17867</v>
      </c>
      <c r="Q13" s="7">
        <f>IF(OR('Z-scores'!F13&gt;2,'Z-scores'!F13&lt;-2),"",'Z-scores'!F13)</f>
        <v>0.49476999999999999</v>
      </c>
      <c r="R13" s="7">
        <f>IF(OR('Z-scores'!G13&gt;2,'Z-scores'!G13&lt;-2),"",'Z-scores'!G13)</f>
        <v>-0.17116999999999999</v>
      </c>
      <c r="S13" s="7">
        <f>IF(OR('Z-scores'!H13&gt;2,'Z-scores'!H13&lt;-2),"",'Z-scores'!H13)</f>
        <v>6.7629999999999996E-2</v>
      </c>
      <c r="T13" s="7">
        <f>IF(OR('Z-scores'!I13&gt;2,'Z-scores'!I13&lt;-2),"",'Z-scores'!I13)</f>
        <v>0.15656</v>
      </c>
      <c r="U13" s="7">
        <f>IF(OR('Z-scores'!J13&gt;2,'Z-scores'!J13&lt;-2),"",'Z-scores'!J13)</f>
        <v>0.16761000000000001</v>
      </c>
      <c r="V13" s="7">
        <f>IF(OR('Z-scores'!K13&gt;2,'Z-scores'!K13&lt;-2),"",'Z-scores'!K13)</f>
        <v>0.43887999999999999</v>
      </c>
      <c r="W13" s="7">
        <f>IF(OR('Z-scores'!L13&gt;2,'Z-scores'!L13&lt;-2),"",'Z-scores'!L13)</f>
        <v>0.18046999999999999</v>
      </c>
      <c r="X13" s="7">
        <f>IF(OR('Z-scores'!M13&gt;2,'Z-scores'!M13&lt;-2),"",'Z-scores'!M13)</f>
        <v>0.47355999999999998</v>
      </c>
      <c r="Y13" s="7">
        <f>IF(OR('Z-scores'!N13&gt;2,'Z-scores'!N13&lt;-2),"",'Z-scores'!N13)</f>
        <v>-5.2440000000000001E-2</v>
      </c>
      <c r="Z13" s="7">
        <f>IF(OR('Z-scores'!O13&gt;2,'Z-scores'!O13&lt;-2),"",'Z-scores'!O13)</f>
        <v>4.1640000000000003E-2</v>
      </c>
      <c r="AA13" s="7">
        <f>IF(OR('Z-scores'!P13&gt;2,'Z-scores'!P13&lt;-2),"",'Z-scores'!P13)</f>
        <v>0.60384000000000004</v>
      </c>
      <c r="AB13" s="7">
        <f>IF(OR('Z-scores'!Q13&gt;2,'Z-scores'!Q13&lt;-2),"",'Z-scores'!Q13)</f>
        <v>0.22519</v>
      </c>
      <c r="AC13" s="7">
        <f>IF(OR('Z-scores'!R13&gt;2,'Z-scores'!R13&lt;-2),"",'Z-scores'!R13)</f>
        <v>-0.46435999999999999</v>
      </c>
      <c r="AD13" s="7">
        <f>IF(OR('Z-scores'!S13&gt;2,'Z-scores'!S13&lt;-2),"",'Z-scores'!S13)</f>
        <v>0.43991999999999998</v>
      </c>
      <c r="AE13" s="7">
        <f>IF(OR('Z-scores'!T13&gt;2,'Z-scores'!T13&lt;-2),"",'Z-scores'!T13)</f>
        <v>0.53347999999999995</v>
      </c>
      <c r="AF13" s="7">
        <f>IF(OR('Z-scores'!U13&gt;2,'Z-scores'!U13&lt;-2),"",'Z-scores'!U13)</f>
        <v>0.57943</v>
      </c>
      <c r="AG13" s="7">
        <f>IF(OR('Z-scores'!V13&gt;2,'Z-scores'!V13&lt;-2),"",'Z-scores'!V13)</f>
        <v>0.65893000000000002</v>
      </c>
      <c r="AH13" s="7">
        <f>IF(OR('Z-scores'!W13&gt;2,'Z-scores'!W13&lt;-2),"",'Z-scores'!W13)</f>
        <v>-0.16389999999999999</v>
      </c>
      <c r="AI13" s="7">
        <f>IF(OR('Z-scores'!X13&gt;2,'Z-scores'!X13&lt;-2),"",'Z-scores'!X13)</f>
        <v>-1.00528</v>
      </c>
      <c r="AJ13" s="7">
        <f>IF(OR('Z-scores'!Y13&gt;2,'Z-scores'!Y13&lt;-2),"",'Z-scores'!Y13)</f>
        <v>0.51441999999999999</v>
      </c>
      <c r="AK13" s="7" t="str">
        <f>IF(OR('Z-scores'!Z13&gt;2,'Z-scores'!Z13&lt;-2),"",'Z-scores'!Z13)</f>
        <v/>
      </c>
      <c r="AL13" s="7" t="str">
        <f>IF(OR('Z-scores'!AA13&gt;2,'Z-scores'!AA13&lt;-2),"",'Z-scores'!AA13)</f>
        <v/>
      </c>
      <c r="AM13" s="7">
        <f>IF(OR('Z-scores'!AB13&gt;2,'Z-scores'!AB13&lt;-2),"",'Z-scores'!AB13)</f>
        <v>-2.6009999999999998E-2</v>
      </c>
      <c r="AN13" s="7">
        <f>IF(OR('Z-scores'!AC13&gt;2,'Z-scores'!AC13&lt;-2),"",'Z-scores'!AC13)</f>
        <v>-0.40278000000000003</v>
      </c>
      <c r="AO13" s="7">
        <f>IF(OR('Z-scores'!AD13&gt;2,'Z-scores'!AD13&lt;-2),"",'Z-scores'!AD13)</f>
        <v>-0.62105999999999995</v>
      </c>
      <c r="AP13" s="7">
        <f>IF(OR('Z-scores'!AE13&gt;2,'Z-scores'!AE13&lt;-2),"",'Z-scores'!AE13)</f>
        <v>1.03501</v>
      </c>
      <c r="AQ13" s="7">
        <f>IF(OR('Z-scores'!AF13&gt;2,'Z-scores'!AF13&lt;-2),"",'Z-scores'!AF13)</f>
        <v>0.82694000000000001</v>
      </c>
      <c r="AR13" s="7" t="str">
        <f>IF(OR('Z-scores'!AG13&gt;2,'Z-scores'!AG13&lt;-2),"",'Z-scores'!AG13)</f>
        <v/>
      </c>
      <c r="AS13" s="7">
        <f>IF(OR('Z-scores'!AH13&gt;2,'Z-scores'!AH13&lt;-2),"",'Z-scores'!AH13)</f>
        <v>-0.49639</v>
      </c>
      <c r="AT13" s="7">
        <f>IF(OR('Z-scores'!AI13&gt;2,'Z-scores'!AI13&lt;-2),"",'Z-scores'!AI13)</f>
        <v>-4.376E-2</v>
      </c>
      <c r="AU13" s="7">
        <f>IF(OR('Z-scores'!AJ13&gt;2,'Z-scores'!AJ13&lt;-2),"",'Z-scores'!AJ13)</f>
        <v>0.14791000000000001</v>
      </c>
      <c r="AV13" s="7">
        <f>IF(OR('Z-scores'!AK13&gt;2,'Z-scores'!AK13&lt;-2),"",'Z-scores'!AK13)</f>
        <v>0.70935000000000004</v>
      </c>
      <c r="AW13" s="7">
        <f>IF(OR('Z-scores'!AL13&gt;2,'Z-scores'!AL13&lt;-2),"",'Z-scores'!AL13)</f>
        <v>6.4839999999999995E-2</v>
      </c>
      <c r="AX13" s="7">
        <f>IF(OR('Z-scores'!AM13&gt;2,'Z-scores'!AM13&lt;-2),"",'Z-scores'!AM13)</f>
        <v>-9.0200000000000002E-3</v>
      </c>
      <c r="AY13" s="7">
        <f>IF(OR('Z-scores'!AN13&gt;2,'Z-scores'!AN13&lt;-2),"",'Z-scores'!AN13)</f>
        <v>-9.851E-2</v>
      </c>
      <c r="AZ13" s="7">
        <f>IF(OR('Z-scores'!AO13&gt;2,'Z-scores'!AO13&lt;-2),"",'Z-scores'!AO13)</f>
        <v>-0.30248000000000003</v>
      </c>
      <c r="BA13" s="7">
        <f>IF(OR('Z-scores'!AP13&gt;2,'Z-scores'!AP13&lt;-2),"",'Z-scores'!AP13)</f>
        <v>-0.48394999999999999</v>
      </c>
      <c r="BB13" s="7">
        <f>IF(OR('Z-scores'!AQ13&gt;2,'Z-scores'!AQ13&lt;-2),"",'Z-scores'!AQ13)</f>
        <v>-6.7989999999999995E-2</v>
      </c>
      <c r="BC13" s="7">
        <f>IF(OR('Z-scores'!AR13&gt;2,'Z-scores'!AR13&lt;-2),"",'Z-scores'!AR13)</f>
        <v>1.20295</v>
      </c>
      <c r="BD13" s="7">
        <f>IF(OR('Z-scores'!AS13&gt;2,'Z-scores'!AS13&lt;-2),"",'Z-scores'!AS13)</f>
        <v>0.85528999999999999</v>
      </c>
      <c r="BE13" s="7">
        <f>IF(OR('Z-scores'!AT13&gt;2,'Z-scores'!AT13&lt;-2),"",'Z-scores'!AT13)</f>
        <v>-0.23771</v>
      </c>
      <c r="BF13" s="7">
        <f>IF(OR('Z-scores'!AU13&gt;2,'Z-scores'!AU13&lt;-2),"",'Z-scores'!AU13)</f>
        <v>-0.30324000000000001</v>
      </c>
      <c r="BG13" s="7">
        <f>IF(OR('Z-scores'!AV13&gt;2,'Z-scores'!AV13&lt;-2),"",'Z-scores'!AV13)</f>
        <v>-0.51002000000000003</v>
      </c>
      <c r="BH13" s="7">
        <f>IF(OR('Z-scores'!AW13&gt;2,'Z-scores'!AW13&lt;-2),"",'Z-scores'!AW13)</f>
        <v>1.5859799999999999</v>
      </c>
      <c r="BI13" s="7" t="str">
        <f>IF(OR('Z-scores'!AX13&gt;2,'Z-scores'!AX13&lt;-2),"",'Z-scores'!AX13)</f>
        <v/>
      </c>
      <c r="BJ13" s="7" t="str">
        <f>IF(OR('Z-scores'!AY13&gt;2,'Z-scores'!AY13&lt;-2),"",'Z-scores'!AY13)</f>
        <v/>
      </c>
      <c r="BK13" s="7">
        <f>IF(OR('Z-scores'!AZ13&gt;2,'Z-scores'!AZ13&lt;-2),"",'Z-scores'!AZ13)</f>
        <v>-0.58838999999999997</v>
      </c>
      <c r="BL13" s="7">
        <f>IF(OR('Z-scores'!BA13&gt;2,'Z-scores'!BA13&lt;-2),"",'Z-scores'!BA13)</f>
        <v>-0.70752000000000004</v>
      </c>
      <c r="BM13" s="7">
        <f>IF(OR('Z-scores'!BB13&gt;2,'Z-scores'!BB13&lt;-2),"",'Z-scores'!BB13)</f>
        <v>1.3026199999999999</v>
      </c>
      <c r="BN13" s="7">
        <f>IF(OR('Z-scores'!BC13&gt;2,'Z-scores'!BC13&lt;-2),"",'Z-scores'!BC13)</f>
        <v>1.5347</v>
      </c>
      <c r="BO13" s="7">
        <f>IF(OR('Z-scores'!BD13&gt;2,'Z-scores'!BD13&lt;-2),"",'Z-scores'!BD13)</f>
        <v>-0.52603</v>
      </c>
      <c r="BP13" s="7">
        <f>IF(OR('Z-scores'!BE13&gt;2,'Z-scores'!BE13&lt;-2),"",'Z-scores'!BE13)</f>
        <v>-0.59343999999999997</v>
      </c>
      <c r="BQ13" s="7">
        <f>IF(OR('Z-scores'!BF13&gt;2,'Z-scores'!BF13&lt;-2),"",'Z-scores'!BF13)</f>
        <v>-1.1192599999999999</v>
      </c>
      <c r="BR13" s="7">
        <f>IF(OR('Z-scores'!BG13&gt;2,'Z-scores'!BG13&lt;-2),"",'Z-scores'!BG13)</f>
        <v>-0.70543999999999996</v>
      </c>
      <c r="BS13" s="7">
        <f>IF(OR('Z-scores'!BH13&gt;2,'Z-scores'!BH13&lt;-2),"",'Z-scores'!BH13)</f>
        <v>-0.16633000000000001</v>
      </c>
      <c r="BT13" s="7">
        <f>IF(OR('Z-scores'!BI13&gt;2,'Z-scores'!BI13&lt;-2),"",'Z-scores'!BI13)</f>
        <v>0.65444000000000002</v>
      </c>
      <c r="BU13" s="7">
        <f>IF(OR('Z-scores'!BJ13&gt;2,'Z-scores'!BJ13&lt;-2),"",'Z-scores'!BJ13)</f>
        <v>0.77878000000000003</v>
      </c>
      <c r="BV13" s="7">
        <f>IF(OR('Z-scores'!BK13&gt;2,'Z-scores'!BK13&lt;-2),"",'Z-scores'!BK13)</f>
        <v>0.36797000000000002</v>
      </c>
      <c r="BW13" s="7">
        <f>IF(OR('Z-scores'!BL13&gt;2,'Z-scores'!BL13&lt;-2),"",'Z-scores'!BL13)</f>
        <v>-1.3624799999999999</v>
      </c>
      <c r="BX13" s="7">
        <f>IF(OR('Z-scores'!BM13&gt;2,'Z-scores'!BM13&lt;-2),"",'Z-scores'!BM13)</f>
        <v>-1.47176</v>
      </c>
      <c r="BY13" s="7">
        <f>IF(OR('Z-scores'!BN13&gt;2,'Z-scores'!BN13&lt;-2),"",'Z-scores'!BN13)</f>
        <v>0.18618999999999999</v>
      </c>
      <c r="BZ13" s="7" t="str">
        <f>IF(OR('Z-scores'!BO13&gt;2,'Z-scores'!BO13&lt;-2),"",'Z-scores'!BO13)</f>
        <v/>
      </c>
      <c r="CA13" s="7">
        <f>IF(OR('Z-scores'!BP13&gt;2,'Z-scores'!BP13&lt;-2),"",'Z-scores'!BP13)</f>
        <v>1.3932</v>
      </c>
      <c r="CB13" s="7">
        <f>IF(OR('Z-scores'!BQ13&gt;2,'Z-scores'!BQ13&lt;-2),"",'Z-scores'!BQ13)</f>
        <v>-0.71347000000000005</v>
      </c>
      <c r="CC13" s="7">
        <f>IF(OR('Z-scores'!BR13&gt;2,'Z-scores'!BR13&lt;-2),"",'Z-scores'!BR13)</f>
        <v>-0.16542999999999999</v>
      </c>
      <c r="CD13" s="7">
        <f>IF(OR('Z-scores'!BS13&gt;2,'Z-scores'!BS13&lt;-2),"",'Z-scores'!BS13)</f>
        <v>-0.34193000000000001</v>
      </c>
      <c r="CE13" s="7">
        <f>IF(OR('Z-scores'!BT13&gt;2,'Z-scores'!BT13&lt;-2),"",'Z-scores'!BT13)</f>
        <v>-0.46518999999999999</v>
      </c>
      <c r="CF13" s="7">
        <f>IF(OR('Z-scores'!BU13&gt;2,'Z-scores'!BU13&lt;-2),"",'Z-scores'!BU13)</f>
        <v>0.64873999999999998</v>
      </c>
      <c r="CG13" s="7">
        <f>IF(OR('Z-scores'!BV13&gt;2,'Z-scores'!BV13&lt;-2),"",'Z-scores'!BV13)</f>
        <v>1.16215</v>
      </c>
      <c r="CH13" s="7">
        <f>IF(OR('Z-scores'!BW13&gt;2,'Z-scores'!BW13&lt;-2),"",'Z-scores'!BW13)</f>
        <v>1.20994</v>
      </c>
      <c r="CI13" s="7">
        <f>IF(OR('Z-scores'!BX13&gt;2,'Z-scores'!BX13&lt;-2),"",'Z-scores'!BX13)</f>
        <v>-8.0960000000000004E-2</v>
      </c>
      <c r="CJ13" s="7">
        <f>IF(OR('Z-scores'!BY13&gt;2,'Z-scores'!BY13&lt;-2),"",'Z-scores'!BY13)</f>
        <v>-0.24288999999999999</v>
      </c>
      <c r="CK13" s="7">
        <f>IF(OR('Z-scores'!BZ13&gt;2,'Z-scores'!BZ13&lt;-2),"",'Z-scores'!BZ13)</f>
        <v>-0.10460999999999999</v>
      </c>
      <c r="CL13" s="7">
        <f>IF(OR('Z-scores'!CA13&gt;2,'Z-scores'!CA13&lt;-2),"",'Z-scores'!CA13)</f>
        <v>0.68498999999999999</v>
      </c>
      <c r="CM13" s="7">
        <f>IF(OR('Z-scores'!CB13&gt;2,'Z-scores'!CB13&lt;-2),"",'Z-scores'!CB13)</f>
        <v>0.88539999999999996</v>
      </c>
      <c r="CN13" s="7">
        <f>IF(OR('Z-scores'!CC13&gt;2,'Z-scores'!CC13&lt;-2),"",'Z-scores'!CC13)</f>
        <v>0.36931000000000003</v>
      </c>
      <c r="CO13" s="7">
        <f>IF(OR('Z-scores'!CD13&gt;2,'Z-scores'!CD13&lt;-2),"",'Z-scores'!CD13)</f>
        <v>-0.60362000000000005</v>
      </c>
      <c r="CP13" s="7">
        <f>IF(OR('Z-scores'!CE13&gt;2,'Z-scores'!CE13&lt;-2),"",'Z-scores'!CE13)</f>
        <v>-0.57816999999999996</v>
      </c>
      <c r="CQ13" s="7">
        <f>IF(OR('Z-scores'!CF13&gt;2,'Z-scores'!CF13&lt;-2),"",'Z-scores'!CF13)</f>
        <v>0.11754000000000001</v>
      </c>
      <c r="CR13" s="7">
        <f>IF(OR('Z-scores'!CG13&gt;2,'Z-scores'!CG13&lt;-2),"",'Z-scores'!CG13)</f>
        <v>1.2540800000000001</v>
      </c>
      <c r="CS13" s="7" t="str">
        <f>IF(OR('Z-scores'!CH13&gt;2,'Z-scores'!CH13&lt;-2),"",'Z-scores'!CH13)</f>
        <v/>
      </c>
      <c r="CT13" s="7" t="str">
        <f>IF(OR('Z-scores'!CI13&gt;2,'Z-scores'!CI13&lt;-2),"",'Z-scores'!CI13)</f>
        <v/>
      </c>
      <c r="CU13" s="7">
        <f>IF(OR('Z-scores'!CJ13&gt;2,'Z-scores'!CJ13&lt;-2),"",'Z-scores'!CJ13)</f>
        <v>9.8650000000000002E-2</v>
      </c>
      <c r="CV13" s="7">
        <f>IF(OR('Z-scores'!CK13&gt;2,'Z-scores'!CK13&lt;-2),"",'Z-scores'!CK13)</f>
        <v>-0.32961000000000001</v>
      </c>
      <c r="CW13" s="7">
        <f>IF(OR('Z-scores'!CL13&gt;2,'Z-scores'!CL13&lt;-2),"",'Z-scores'!CL13)</f>
        <v>-0.24839</v>
      </c>
      <c r="CX13" s="7">
        <f>IF(OR('Z-scores'!CM13&gt;2,'Z-scores'!CM13&lt;-2),"",'Z-scores'!CM13)</f>
        <v>1.5682199999999999</v>
      </c>
      <c r="CY13" s="7">
        <f>IF(OR('Z-scores'!CN13&gt;2,'Z-scores'!CN13&lt;-2),"",'Z-scores'!CN13)</f>
        <v>1.01406</v>
      </c>
      <c r="CZ13" s="7">
        <f>IF(OR('Z-scores'!CO13&gt;2,'Z-scores'!CO13&lt;-2),"",'Z-scores'!CO13)</f>
        <v>-1.584E-2</v>
      </c>
      <c r="DA13" s="7">
        <f>IF(OR('Z-scores'!CP13&gt;2,'Z-scores'!CP13&lt;-2),"",'Z-scores'!CP13)</f>
        <v>-0.39056000000000002</v>
      </c>
      <c r="DB13" s="7">
        <f>IF(OR('Z-scores'!CQ13&gt;2,'Z-scores'!CQ13&lt;-2),"",'Z-scores'!CQ13)</f>
        <v>-0.19742999999999999</v>
      </c>
      <c r="DC13" s="7">
        <f>IF(OR('Z-scores'!CR13&gt;2,'Z-scores'!CR13&lt;-2),"",'Z-scores'!CR13)</f>
        <v>-0.70021999999999995</v>
      </c>
      <c r="DD13" s="7">
        <f>IF(OR('Z-scores'!CS13&gt;2,'Z-scores'!CS13&lt;-2),"",'Z-scores'!CS13)</f>
        <v>0.53702000000000005</v>
      </c>
      <c r="DE13" s="7">
        <f>IF(OR('Z-scores'!CT13&gt;2,'Z-scores'!CT13&lt;-2),"",'Z-scores'!CT13)</f>
        <v>1.5589500000000001</v>
      </c>
      <c r="DF13" s="7" t="str">
        <f>IF(OR('Z-scores'!CU13&gt;2,'Z-scores'!CU13&lt;-2),"",'Z-scores'!CU13)</f>
        <v/>
      </c>
      <c r="DG13" s="7" t="str">
        <f>IF(OR('Z-scores'!CV13&gt;2,'Z-scores'!CV13&lt;-2),"",'Z-scores'!CV13)</f>
        <v/>
      </c>
      <c r="DH13" s="7">
        <f>IF(OR('Z-scores'!CW13&gt;2,'Z-scores'!CW13&lt;-2),"",'Z-scores'!CW13)</f>
        <v>0.33121</v>
      </c>
      <c r="DI13" s="7">
        <f>IF(OR('Z-scores'!CX13&gt;2,'Z-scores'!CX13&lt;-2),"",'Z-scores'!CX13)</f>
        <v>0.62612999999999996</v>
      </c>
      <c r="DJ13" s="7">
        <f>IF(OR('Z-scores'!CY13&gt;2,'Z-scores'!CY13&lt;-2),"",'Z-scores'!CY13)</f>
        <v>1.3700699999999999</v>
      </c>
      <c r="DK13" s="7">
        <f>IF(OR('Z-scores'!CZ13&gt;2,'Z-scores'!CZ13&lt;-2),"",'Z-scores'!CZ13)</f>
        <v>1.90316</v>
      </c>
      <c r="DL13" s="7" t="str">
        <f>IF(OR('Z-scores'!DA13&gt;2,'Z-scores'!DA13&lt;-2),"",'Z-scores'!DA13)</f>
        <v/>
      </c>
      <c r="DM13" s="7">
        <f>IF(OR('Z-scores'!DB13&gt;2,'Z-scores'!DB13&lt;-2),"",'Z-scores'!DB13)</f>
        <v>1.29687</v>
      </c>
      <c r="DN13" s="7">
        <f>IF(OR('Z-scores'!DC13&gt;2,'Z-scores'!DC13&lt;-2),"",'Z-scores'!DC13)</f>
        <v>-0.33482000000000001</v>
      </c>
      <c r="DO13" s="7">
        <f>IF(OR('Z-scores'!DD13&gt;2,'Z-scores'!DD13&lt;-2),"",'Z-scores'!DD13)</f>
        <v>-0.58438000000000001</v>
      </c>
      <c r="DP13" s="7">
        <f>IF(OR('Z-scores'!DE13&gt;2,'Z-scores'!DE13&lt;-2),"",'Z-scores'!DE13)</f>
        <v>0.22461999999999999</v>
      </c>
      <c r="DQ13" s="7">
        <f>IF(OR('Z-scores'!DF13&gt;2,'Z-scores'!DF13&lt;-2),"",'Z-scores'!DF13)</f>
        <v>1.4230799999999999</v>
      </c>
      <c r="DR13" s="7">
        <f>IF(OR('Z-scores'!DG13&gt;2,'Z-scores'!DG13&lt;-2),"",'Z-scores'!DG13)</f>
        <v>1.6448799999999999</v>
      </c>
      <c r="DS13" s="7">
        <f>IF(OR('Z-scores'!DH13&gt;2,'Z-scores'!DH13&lt;-2),"",'Z-scores'!DH13)</f>
        <v>-0.13946</v>
      </c>
      <c r="DT13" s="7">
        <f>IF(OR('Z-scores'!DI13&gt;2,'Z-scores'!DI13&lt;-2),"",'Z-scores'!DI13)</f>
        <v>-0.16087000000000001</v>
      </c>
      <c r="DU13" s="7">
        <f>IF(OR('Z-scores'!DJ13&gt;2,'Z-scores'!DJ13&lt;-2),"",'Z-scores'!DJ13)</f>
        <v>0.14731</v>
      </c>
      <c r="DV13" s="7">
        <f>IF(OR('Z-scores'!DK13&gt;2,'Z-scores'!DK13&lt;-2),"",'Z-scores'!DK13)</f>
        <v>0.60560000000000003</v>
      </c>
      <c r="DW13" s="7">
        <f>IF(OR('Z-scores'!DL13&gt;2,'Z-scores'!DL13&lt;-2),"",'Z-scores'!DL13)</f>
        <v>1.1620900000000001</v>
      </c>
      <c r="DX13" s="7">
        <f>IF(OR('Z-scores'!DM13&gt;2,'Z-scores'!DM13&lt;-2),"",'Z-scores'!DM13)</f>
        <v>1.7536099999999999</v>
      </c>
      <c r="DY13" s="7">
        <f>IF(OR('Z-scores'!DN13&gt;2,'Z-scores'!DN13&lt;-2),"",'Z-scores'!DN13)</f>
        <v>0.29015000000000002</v>
      </c>
      <c r="DZ13" s="7">
        <f>IF(OR('Z-scores'!DO13&gt;2,'Z-scores'!DO13&lt;-2),"",'Z-scores'!DO13)</f>
        <v>-0.37164000000000003</v>
      </c>
      <c r="EA13" s="7">
        <f>IF(OR('Z-scores'!DP13&gt;2,'Z-scores'!DP13&lt;-2),"",'Z-scores'!DP13)</f>
        <v>-0.12245</v>
      </c>
      <c r="EB13" s="7">
        <f>IF(OR('Z-scores'!DQ13&gt;2,'Z-scores'!DQ13&lt;-2),"",'Z-scores'!DQ13)</f>
        <v>0.47125</v>
      </c>
      <c r="EC13" s="7">
        <f>IF(OR('Z-scores'!DR13&gt;2,'Z-scores'!DR13&lt;-2),"",'Z-scores'!DR13)</f>
        <v>1.02264</v>
      </c>
      <c r="ED13" s="7">
        <f>IF(OR('Z-scores'!DS13&gt;2,'Z-scores'!DS13&lt;-2),"",'Z-scores'!DS13)</f>
        <v>9.0200000000000002E-2</v>
      </c>
      <c r="EE13" s="7">
        <f>IF(OR('Z-scores'!DT13&gt;2,'Z-scores'!DT13&lt;-2),"",'Z-scores'!DT13)</f>
        <v>-0.21510000000000001</v>
      </c>
      <c r="EF13" s="7">
        <f>IF(OR('Z-scores'!DU13&gt;2,'Z-scores'!DU13&lt;-2),"",'Z-scores'!DU13)</f>
        <v>0.15432999999999999</v>
      </c>
      <c r="EG13" s="7">
        <f>IF(OR('Z-scores'!DV13&gt;2,'Z-scores'!DV13&lt;-2),"",'Z-scores'!DV13)</f>
        <v>0.27832000000000001</v>
      </c>
      <c r="EH13" s="7">
        <f>IF(OR('Z-scores'!DW13&gt;2,'Z-scores'!DW13&lt;-2),"",'Z-scores'!DW13)</f>
        <v>0.75236000000000003</v>
      </c>
      <c r="EI13" s="7">
        <f>IF(OR('Z-scores'!DX13&gt;2,'Z-scores'!DX13&lt;-2),"",'Z-scores'!DX13)</f>
        <v>0.83257999999999999</v>
      </c>
      <c r="EJ13" s="7">
        <f>IF(OR('Z-scores'!DY13&gt;2,'Z-scores'!DY13&lt;-2),"",'Z-scores'!DY13)</f>
        <v>1.43344</v>
      </c>
      <c r="EK13" s="7">
        <f>IF(OR('Z-scores'!DZ13&gt;2,'Z-scores'!DZ13&lt;-2),"",'Z-scores'!DZ13)</f>
        <v>0.40243000000000001</v>
      </c>
      <c r="EL13" s="7">
        <f>IF(OR('Z-scores'!EA13&gt;2,'Z-scores'!EA13&lt;-2),"",'Z-scores'!EA13)</f>
        <v>0.72457000000000005</v>
      </c>
      <c r="EM13" s="7">
        <f>IF(OR('Z-scores'!EB13&gt;2,'Z-scores'!EB13&lt;-2),"",'Z-scores'!EB13)</f>
        <v>0.88985999999999998</v>
      </c>
      <c r="EN13" s="7">
        <f>IF(OR('Z-scores'!EC13&gt;2,'Z-scores'!EC13&lt;-2),"",'Z-scores'!EC13)</f>
        <v>0.18572</v>
      </c>
      <c r="EO13" s="7">
        <f>IF(OR('Z-scores'!ED13&gt;2,'Z-scores'!ED13&lt;-2),"",'Z-scores'!ED13)</f>
        <v>0.10521</v>
      </c>
      <c r="EP13" s="7">
        <f>IF(OR('Z-scores'!EE13&gt;2,'Z-scores'!EE13&lt;-2),"",'Z-scores'!EE13)</f>
        <v>-0.13958999999999999</v>
      </c>
      <c r="EQ13" s="7">
        <f>IF(OR('Z-scores'!EF13&gt;2,'Z-scores'!EF13&lt;-2),"",'Z-scores'!EF13)</f>
        <v>1.0511200000000001</v>
      </c>
      <c r="ER13" s="7">
        <f>IF(OR('Z-scores'!EG13&gt;2,'Z-scores'!EG13&lt;-2),"",'Z-scores'!EG13)</f>
        <v>1.10833</v>
      </c>
      <c r="ES13" s="7">
        <f>IF(OR('Z-scores'!EH13&gt;2,'Z-scores'!EH13&lt;-2),"",'Z-scores'!EH13)</f>
        <v>0.71350000000000002</v>
      </c>
      <c r="ET13" s="7">
        <f>IF(OR('Z-scores'!EI13&gt;2,'Z-scores'!EI13&lt;-2),"",'Z-scores'!EI13)</f>
        <v>0.31558000000000003</v>
      </c>
      <c r="EU13" s="7">
        <f>IF(OR('Z-scores'!EJ13&gt;2,'Z-scores'!EJ13&lt;-2),"",'Z-scores'!EJ13)</f>
        <v>0.70396000000000003</v>
      </c>
      <c r="EV13" s="7">
        <f>IF(OR('Z-scores'!EK13&gt;2,'Z-scores'!EK13&lt;-2),"",'Z-scores'!EK13)</f>
        <v>5.5739999999999998E-2</v>
      </c>
      <c r="EW13" s="7">
        <f>IF(OR('Z-scores'!EL13&gt;2,'Z-scores'!EL13&lt;-2),"",'Z-scores'!EL13)</f>
        <v>-1.0670000000000001E-2</v>
      </c>
      <c r="EX13" s="7">
        <f>IF(OR('Z-scores'!EM13&gt;2,'Z-scores'!EM13&lt;-2),"",'Z-scores'!EM13)</f>
        <v>-9.1200000000000003E-2</v>
      </c>
      <c r="EY13" s="7">
        <f>IF(OR('Z-scores'!EN13&gt;2,'Z-scores'!EN13&lt;-2),"",'Z-scores'!EN13)</f>
        <v>-0.14258999999999999</v>
      </c>
      <c r="EZ13" s="7">
        <f>IF(OR('Z-scores'!EO13&gt;2,'Z-scores'!EO13&lt;-2),"",'Z-scores'!EO13)</f>
        <v>-0.37252000000000002</v>
      </c>
      <c r="FA13" s="7">
        <f>IF(OR('Z-scores'!EP13&gt;2,'Z-scores'!EP13&lt;-2),"",'Z-scores'!EP13)</f>
        <v>-0.42551</v>
      </c>
      <c r="FB13" s="7">
        <f>IF(OR('Z-scores'!EQ13&gt;2,'Z-scores'!EQ13&lt;-2),"",'Z-scores'!EQ13)</f>
        <v>-0.24116000000000001</v>
      </c>
      <c r="FC13" s="7">
        <f>IF(OR('Z-scores'!ER13&gt;2,'Z-scores'!ER13&lt;-2),"",'Z-scores'!ER13)</f>
        <v>7.6550000000000007E-2</v>
      </c>
      <c r="FD13" s="7">
        <f>IF(OR('Z-scores'!ES13&gt;2,'Z-scores'!ES13&lt;-2),"",'Z-scores'!ES13)</f>
        <v>-4.7390000000000002E-2</v>
      </c>
      <c r="FE13" s="7">
        <f>IF(OR('Z-scores'!ET13&gt;2,'Z-scores'!ET13&lt;-2),"",'Z-scores'!ET13)</f>
        <v>-0.46932000000000001</v>
      </c>
      <c r="FF13" s="7">
        <f>IF(OR('Z-scores'!EU13&gt;2,'Z-scores'!EU13&lt;-2),"",'Z-scores'!EU13)</f>
        <v>-0.35420000000000001</v>
      </c>
      <c r="FG13" s="7">
        <f>IF(OR('Z-scores'!EV13&gt;2,'Z-scores'!EV13&lt;-2),"",'Z-scores'!EV13)</f>
        <v>-0.15528</v>
      </c>
      <c r="FH13" s="7">
        <f>IF(OR('Z-scores'!EW13&gt;2,'Z-scores'!EW13&lt;-2),"",'Z-scores'!EW13)</f>
        <v>0.35227000000000003</v>
      </c>
      <c r="FI13" s="7">
        <f>IF(OR('Z-scores'!EX13&gt;2,'Z-scores'!EX13&lt;-2),"",'Z-scores'!EX13)</f>
        <v>0.39422000000000001</v>
      </c>
      <c r="FJ13" s="7">
        <f>IF(OR('Z-scores'!EY13&gt;2,'Z-scores'!EY13&lt;-2),"",'Z-scores'!EY13)</f>
        <v>-0.32178000000000001</v>
      </c>
      <c r="FK13" s="7">
        <f>IF(OR('Z-scores'!EZ13&gt;2,'Z-scores'!EZ13&lt;-2),"",'Z-scores'!EZ13)</f>
        <v>-0.35183999999999999</v>
      </c>
      <c r="FL13" s="7">
        <f>IF(OR('Z-scores'!FA13&gt;2,'Z-scores'!FA13&lt;-2),"",'Z-scores'!FA13)</f>
        <v>-0.20447000000000001</v>
      </c>
      <c r="FM13" s="7">
        <f>IF(OR('Z-scores'!FB13&gt;2,'Z-scores'!FB13&lt;-2),"",'Z-scores'!FB13)</f>
        <v>0.12399</v>
      </c>
      <c r="FN13" s="7">
        <f>IF(OR('Z-scores'!FC13&gt;2,'Z-scores'!FC13&lt;-2),"",'Z-scores'!FC13)</f>
        <v>-0.67232999999999998</v>
      </c>
      <c r="FO13" s="7">
        <f>IF(OR('Z-scores'!FD13&gt;2,'Z-scores'!FD13&lt;-2),"",'Z-scores'!FD13)</f>
        <v>-0.3664</v>
      </c>
      <c r="FP13" s="7">
        <f>IF(OR('Z-scores'!FE13&gt;2,'Z-scores'!FE13&lt;-2),"",'Z-scores'!FE13)</f>
        <v>-0.17000999999999999</v>
      </c>
      <c r="FQ13" s="7">
        <f>IF(OR('Z-scores'!FF13&gt;2,'Z-scores'!FF13&lt;-2),"",'Z-scores'!FF13)</f>
        <v>2.4590000000000001E-2</v>
      </c>
      <c r="FR13" s="7">
        <f>IF(OR('Z-scores'!FG13&gt;2,'Z-scores'!FG13&lt;-2),"",'Z-scores'!FG13)</f>
        <v>-5.9630000000000002E-2</v>
      </c>
      <c r="FS13" s="7">
        <f>IF(OR('Z-scores'!FH13&gt;2,'Z-scores'!FH13&lt;-2),"",'Z-scores'!FH13)</f>
        <v>-0.38286999999999999</v>
      </c>
      <c r="FT13" s="7">
        <f>IF(OR('Z-scores'!FI13&gt;2,'Z-scores'!FI13&lt;-2),"",'Z-scores'!FI13)</f>
        <v>-1.05697</v>
      </c>
      <c r="FU13" s="7">
        <f>IF(OR('Z-scores'!FJ13&gt;2,'Z-scores'!FJ13&lt;-2),"",'Z-scores'!FJ13)</f>
        <v>-0.61902999999999997</v>
      </c>
      <c r="FV13" s="7">
        <f>IF(OR('Z-scores'!FK13&gt;2,'Z-scores'!FK13&lt;-2),"",'Z-scores'!FK13)</f>
        <v>1.6330000000000001E-2</v>
      </c>
      <c r="FW13" s="7">
        <f>IF(OR('Z-scores'!FL13&gt;2,'Z-scores'!FL13&lt;-2),"",'Z-scores'!FL13)</f>
        <v>0.47799000000000003</v>
      </c>
      <c r="FX13" s="7">
        <f>IF(OR('Z-scores'!FM13&gt;2,'Z-scores'!FM13&lt;-2),"",'Z-scores'!FM13)</f>
        <v>0.33705000000000002</v>
      </c>
      <c r="FY13" s="7">
        <f>IF(OR('Z-scores'!FN13&gt;2,'Z-scores'!FN13&lt;-2),"",'Z-scores'!FN13)</f>
        <v>-1.49325</v>
      </c>
      <c r="FZ13" s="7">
        <f>IF(OR('Z-scores'!FO13&gt;2,'Z-scores'!FO13&lt;-2),"",'Z-scores'!FO13)</f>
        <v>-0.98714999999999997</v>
      </c>
      <c r="GA13" s="7">
        <f>IF(OR('Z-scores'!FP13&gt;2,'Z-scores'!FP13&lt;-2),"",'Z-scores'!FP13)</f>
        <v>0.63104000000000005</v>
      </c>
      <c r="GB13" s="7">
        <f>IF(OR('Z-scores'!FQ13&gt;2,'Z-scores'!FQ13&lt;-2),"",'Z-scores'!FQ13)</f>
        <v>1.18225</v>
      </c>
      <c r="GC13" s="7">
        <f>IF(OR('Z-scores'!FR13&gt;2,'Z-scores'!FR13&lt;-2),"",'Z-scores'!FR13)</f>
        <v>-0.91403999999999996</v>
      </c>
      <c r="GD13" s="7">
        <f>IF(OR('Z-scores'!FS13&gt;2,'Z-scores'!FS13&lt;-2),"",'Z-scores'!FS13)</f>
        <v>-0.53166999999999998</v>
      </c>
      <c r="GE13" s="7">
        <f>IF(OR('Z-scores'!FT13&gt;2,'Z-scores'!FT13&lt;-2),"",'Z-scores'!FT13)</f>
        <v>-0.20016</v>
      </c>
      <c r="GF13" s="7">
        <f>IF(OR('Z-scores'!FU13&gt;2,'Z-scores'!FU13&lt;-2),"",'Z-scores'!FU13)</f>
        <v>0.62104999999999999</v>
      </c>
      <c r="GG13" s="7">
        <f>IF(OR('Z-scores'!FV13&gt;2,'Z-scores'!FV13&lt;-2),"",'Z-scores'!FV13)</f>
        <v>-0.26166</v>
      </c>
      <c r="GH13" s="7">
        <f>IF(OR('Z-scores'!FW13&gt;2,'Z-scores'!FW13&lt;-2),"",'Z-scores'!FW13)</f>
        <v>0.34261000000000003</v>
      </c>
      <c r="GI13" s="7">
        <f>IF(OR('Z-scores'!FX13&gt;2,'Z-scores'!FX13&lt;-2),"",'Z-scores'!FX13)</f>
        <v>-0.63590000000000002</v>
      </c>
      <c r="GJ13" s="7">
        <f>IF(OR('Z-scores'!FY13&gt;2,'Z-scores'!FY13&lt;-2),"",'Z-scores'!FY13)</f>
        <v>0.59987999999999997</v>
      </c>
      <c r="GK13" s="7">
        <f>IF(OR('Z-scores'!FZ13&gt;2,'Z-scores'!FZ13&lt;-2),"",'Z-scores'!FZ13)</f>
        <v>1.3710500000000001</v>
      </c>
      <c r="GL13" s="7">
        <f>IF(OR('Z-scores'!GA13&gt;2,'Z-scores'!GA13&lt;-2),"",'Z-scores'!GA13)</f>
        <v>1.4780199999999999</v>
      </c>
      <c r="GM13" s="7" t="str">
        <f>IF(OR('Z-scores'!GB13&gt;2,'Z-scores'!GB13&lt;-2),"",'Z-scores'!GB13)</f>
        <v/>
      </c>
      <c r="GN13" s="7">
        <f>IF(OR('Z-scores'!GC13&gt;2,'Z-scores'!GC13&lt;-2),"",'Z-scores'!GC13)</f>
        <v>-0.78849999999999998</v>
      </c>
      <c r="GO13" s="7">
        <f>IF(OR('Z-scores'!GD13&gt;2,'Z-scores'!GD13&lt;-2),"",'Z-scores'!GD13)</f>
        <v>-0.56708999999999998</v>
      </c>
      <c r="GP13" s="7">
        <f>IF(OR('Z-scores'!GE13&gt;2,'Z-scores'!GE13&lt;-2),"",'Z-scores'!GE13)</f>
        <v>-0.20149</v>
      </c>
      <c r="GQ13" s="7">
        <f>IF(OR('Z-scores'!GF13&gt;2,'Z-scores'!GF13&lt;-2),"",'Z-scores'!GF13)</f>
        <v>0.51207999999999998</v>
      </c>
      <c r="GR13" s="7" t="str">
        <f>IF(OR('Z-scores'!GG13&gt;2,'Z-scores'!GG13&lt;-2),"",'Z-scores'!GG13)</f>
        <v/>
      </c>
      <c r="GS13" s="7" t="str">
        <f>IF(OR('Z-scores'!GH13&gt;2,'Z-scores'!GH13&lt;-2),"",'Z-scores'!GH13)</f>
        <v/>
      </c>
      <c r="GT13" s="7">
        <f>IF(OR('Z-scores'!GI13&gt;2,'Z-scores'!GI13&lt;-2),"",'Z-scores'!GI13)</f>
        <v>1.33297</v>
      </c>
      <c r="GU13" s="7">
        <f>IF(OR('Z-scores'!GJ13&gt;2,'Z-scores'!GJ13&lt;-2),"",'Z-scores'!GJ13)</f>
        <v>1.96662</v>
      </c>
      <c r="GV13" s="7">
        <f>IF(OR('Z-scores'!GK13&gt;2,'Z-scores'!GK13&lt;-2),"",'Z-scores'!GK13)</f>
        <v>0.46162999999999998</v>
      </c>
      <c r="GW13" s="7">
        <f>IF(OR('Z-scores'!GL13&gt;2,'Z-scores'!GL13&lt;-2),"",'Z-scores'!GL13)</f>
        <v>1.12636</v>
      </c>
      <c r="GX13" s="7" t="str">
        <f>IF(OR('Z-scores'!GM13&gt;2,'Z-scores'!GM13&lt;-2),"",'Z-scores'!GM13)</f>
        <v/>
      </c>
      <c r="GY13" s="7">
        <f>IF(OR('Z-scores'!GN13&gt;2,'Z-scores'!GN13&lt;-2),"",'Z-scores'!GN13)</f>
        <v>0.21337999999999999</v>
      </c>
      <c r="GZ13" s="7">
        <f>IF(OR('Z-scores'!GO13&gt;2,'Z-scores'!GO13&lt;-2),"",'Z-scores'!GO13)</f>
        <v>-0.43032999999999999</v>
      </c>
      <c r="HA13" s="7">
        <f>IF(OR('Z-scores'!GP13&gt;2,'Z-scores'!GP13&lt;-2),"",'Z-scores'!GP13)</f>
        <v>-0.12606999999999999</v>
      </c>
      <c r="HB13" s="7">
        <f>IF(OR('Z-scores'!GQ13&gt;2,'Z-scores'!GQ13&lt;-2),"",'Z-scores'!GQ13)</f>
        <v>0.87139</v>
      </c>
      <c r="HC13" s="7">
        <f>IF(OR('Z-scores'!GR13&gt;2,'Z-scores'!GR13&lt;-2),"",'Z-scores'!GR13)</f>
        <v>1.4954700000000001</v>
      </c>
      <c r="HD13" s="7">
        <f>IF(OR('Z-scores'!GS13&gt;2,'Z-scores'!GS13&lt;-2),"",'Z-scores'!GS13)</f>
        <v>0.27927000000000002</v>
      </c>
      <c r="HE13" s="7">
        <f>IF(OR('Z-scores'!GT13&gt;2,'Z-scores'!GT13&lt;-2),"",'Z-scores'!GT13)</f>
        <v>-0.33048</v>
      </c>
      <c r="HF13" s="7">
        <f>IF(OR('Z-scores'!GU13&gt;2,'Z-scores'!GU13&lt;-2),"",'Z-scores'!GU13)</f>
        <v>-0.18675</v>
      </c>
      <c r="HG13" s="7">
        <f>IF(OR('Z-scores'!GV13&gt;2,'Z-scores'!GV13&lt;-2),"",'Z-scores'!GV13)</f>
        <v>0.17846000000000001</v>
      </c>
      <c r="HH13" s="7">
        <f>IF(OR('Z-scores'!GW13&gt;2,'Z-scores'!GW13&lt;-2),"",'Z-scores'!GW13)</f>
        <v>0.32763999999999999</v>
      </c>
      <c r="HI13" s="7">
        <f>IF(OR('Z-scores'!GX13&gt;2,'Z-scores'!GX13&lt;-2),"",'Z-scores'!GX13)</f>
        <v>-5.6140000000000002E-2</v>
      </c>
      <c r="HJ13" s="7">
        <f>IF(OR('Z-scores'!GY13&gt;2,'Z-scores'!GY13&lt;-2),"",'Z-scores'!GY13)</f>
        <v>0.90634999999999999</v>
      </c>
      <c r="HK13" s="7">
        <f>IF(OR('Z-scores'!GZ13&gt;2,'Z-scores'!GZ13&lt;-2),"",'Z-scores'!GZ13)</f>
        <v>-0.25089</v>
      </c>
      <c r="HL13" s="7">
        <f>IF(OR('Z-scores'!HA13&gt;2,'Z-scores'!HA13&lt;-2),"",'Z-scores'!HA13)</f>
        <v>-0.40706999999999999</v>
      </c>
      <c r="HM13" s="7">
        <f>IF(OR('Z-scores'!HB13&gt;2,'Z-scores'!HB13&lt;-2),"",'Z-scores'!HB13)</f>
        <v>0.37741999999999998</v>
      </c>
      <c r="HN13" s="7">
        <f>IF(OR('Z-scores'!HC13&gt;2,'Z-scores'!HC13&lt;-2),"",'Z-scores'!HC13)</f>
        <v>0.83708000000000005</v>
      </c>
      <c r="HO13" s="7">
        <f>IF(OR('Z-scores'!HD13&gt;2,'Z-scores'!HD13&lt;-2),"",'Z-scores'!HD13)</f>
        <v>0.12744</v>
      </c>
      <c r="HP13" s="7">
        <f>IF(OR('Z-scores'!HE13&gt;2,'Z-scores'!HE13&lt;-2),"",'Z-scores'!HE13)</f>
        <v>-0.44395000000000001</v>
      </c>
      <c r="HQ13" s="7">
        <f>IF(OR('Z-scores'!HF13&gt;2,'Z-scores'!HF13&lt;-2),"",'Z-scores'!HF13)</f>
        <v>-0.38852999999999999</v>
      </c>
      <c r="HR13" s="7">
        <f>IF(OR('Z-scores'!HG13&gt;2,'Z-scores'!HG13&lt;-2),"",'Z-scores'!HG13)</f>
        <v>-0.26923000000000002</v>
      </c>
      <c r="HS13" s="7">
        <f>IF(OR('Z-scores'!HH13&gt;2,'Z-scores'!HH13&lt;-2),"",'Z-scores'!HH13)</f>
        <v>0.86275999999999997</v>
      </c>
      <c r="HT13" s="7">
        <f>IF(OR('Z-scores'!HI13&gt;2,'Z-scores'!HI13&lt;-2),"",'Z-scores'!HI13)</f>
        <v>3.9300000000000003E-3</v>
      </c>
      <c r="HU13" s="7">
        <f>IF(OR('Z-scores'!HJ13&gt;2,'Z-scores'!HJ13&lt;-2),"",'Z-scores'!HJ13)</f>
        <v>-0.39828000000000002</v>
      </c>
      <c r="HV13" s="7">
        <f>IF(OR('Z-scores'!HK13&gt;2,'Z-scores'!HK13&lt;-2),"",'Z-scores'!HK13)</f>
        <v>-0.76680999999999999</v>
      </c>
      <c r="HW13" s="7">
        <f>IF(OR('Z-scores'!HL13&gt;2,'Z-scores'!HL13&lt;-2),"",'Z-scores'!HL13)</f>
        <v>-0.38512000000000002</v>
      </c>
      <c r="HX13" s="7">
        <f>IF(OR('Z-scores'!HM13&gt;2,'Z-scores'!HM13&lt;-2),"",'Z-scores'!HM13)</f>
        <v>-0.63551999999999997</v>
      </c>
      <c r="HY13" s="7">
        <f>IF(OR('Z-scores'!HN13&gt;2,'Z-scores'!HN13&lt;-2),"",'Z-scores'!HN13)</f>
        <v>-0.39273999999999998</v>
      </c>
      <c r="HZ13" s="7">
        <f>IF(OR('Z-scores'!HO13&gt;2,'Z-scores'!HO13&lt;-2),"",'Z-scores'!HO13)</f>
        <v>-0.99316000000000004</v>
      </c>
      <c r="IA13" s="7">
        <f>IF(OR('Z-scores'!HP13&gt;2,'Z-scores'!HP13&lt;-2),"",'Z-scores'!HP13)</f>
        <v>-0.22758</v>
      </c>
      <c r="IB13" s="7">
        <f>IF(OR('Z-scores'!HQ13&gt;2,'Z-scores'!HQ13&lt;-2),"",'Z-scores'!HQ13)</f>
        <v>8.9499999999999996E-2</v>
      </c>
      <c r="IC13" s="7">
        <f>IF(OR('Z-scores'!HR13&gt;2,'Z-scores'!HR13&lt;-2),"",'Z-scores'!HR13)</f>
        <v>0.38263999999999998</v>
      </c>
      <c r="ID13" s="7">
        <f>IF(OR('Z-scores'!HS13&gt;2,'Z-scores'!HS13&lt;-2),"",'Z-scores'!HS13)</f>
        <v>7.9909999999999995E-2</v>
      </c>
      <c r="IE13" s="7">
        <f>IF(OR('Z-scores'!HT13&gt;2,'Z-scores'!HT13&lt;-2),"",'Z-scores'!HT13)</f>
        <v>-0.24840000000000001</v>
      </c>
      <c r="IF13" s="7" t="str">
        <f>IF(OR('Z-scores'!HU13&gt;2,'Z-scores'!HU13&lt;-2),"",'Z-scores'!HU13)</f>
        <v/>
      </c>
      <c r="IG13" s="7">
        <f>IF(OR('Z-scores'!HV13&gt;2,'Z-scores'!HV13&lt;-2),"",'Z-scores'!HV13)</f>
        <v>0.48486000000000001</v>
      </c>
      <c r="IH13" s="7">
        <f>IF(OR('Z-scores'!HW13&gt;2,'Z-scores'!HW13&lt;-2),"",'Z-scores'!HW13)</f>
        <v>1.1835500000000001</v>
      </c>
      <c r="II13" s="7">
        <f>IF(OR('Z-scores'!HX13&gt;2,'Z-scores'!HX13&lt;-2),"",'Z-scores'!HX13)</f>
        <v>0.11364</v>
      </c>
      <c r="IJ13" s="7">
        <f>IF(OR('Z-scores'!HY13&gt;2,'Z-scores'!HY13&lt;-2),"",'Z-scores'!HY13)</f>
        <v>-0.29344999999999999</v>
      </c>
      <c r="IK13" s="7">
        <f>IF(OR('Z-scores'!HZ13&gt;2,'Z-scores'!HZ13&lt;-2),"",'Z-scores'!HZ13)</f>
        <v>-0.14593</v>
      </c>
      <c r="IL13" s="7" t="str">
        <f>IF(OR('Z-scores'!IA13&gt;2,'Z-scores'!IA13&lt;-2),"",'Z-scores'!IA13)</f>
        <v/>
      </c>
      <c r="IM13" s="7">
        <f>IF(OR('Z-scores'!IB13&gt;2,'Z-scores'!IB13&lt;-2),"",'Z-scores'!IB13)</f>
        <v>1.1780000000000001E-2</v>
      </c>
      <c r="IN13" s="7" t="str">
        <f>IF(OR('Z-scores'!IC13&gt;2,'Z-scores'!IC13&lt;-2),"",'Z-scores'!IC13)</f>
        <v/>
      </c>
      <c r="IO13" s="7" t="str">
        <f>IF(OR('Z-scores'!ID13&gt;2,'Z-scores'!ID13&lt;-2),"",'Z-scores'!ID13)</f>
        <v/>
      </c>
      <c r="IP13" s="7">
        <f>IF(OR('Z-scores'!IE13&gt;2,'Z-scores'!IE13&lt;-2),"",'Z-scores'!IE13)</f>
        <v>0.34981000000000001</v>
      </c>
      <c r="IQ13" s="7">
        <f>IF(OR('Z-scores'!IF13&gt;2,'Z-scores'!IF13&lt;-2),"",'Z-scores'!IF13)</f>
        <v>-0.27045999999999998</v>
      </c>
      <c r="IR13" s="7">
        <f>IF(OR('Z-scores'!IG13&gt;2,'Z-scores'!IG13&lt;-2),"",'Z-scores'!IG13)</f>
        <v>-0.24254000000000001</v>
      </c>
      <c r="IS13" s="7">
        <f>IF(OR('Z-scores'!IH13&gt;2,'Z-scores'!IH13&lt;-2),"",'Z-scores'!IH13)</f>
        <v>-0.21956000000000001</v>
      </c>
      <c r="IT13" s="7">
        <f>IF(OR('Z-scores'!II13&gt;2,'Z-scores'!II13&lt;-2),"",'Z-scores'!II13)</f>
        <v>-0.38274999999999998</v>
      </c>
      <c r="IU13" s="7">
        <f>IF(OR('Z-scores'!IJ13&gt;2,'Z-scores'!IJ13&lt;-2),"",'Z-scores'!IJ13)</f>
        <v>7.6160000000000005E-2</v>
      </c>
      <c r="IV13" s="7">
        <f>IF(OR('Z-scores'!IK13&gt;2,'Z-scores'!IK13&lt;-2),"",'Z-scores'!IK13)</f>
        <v>-0.45090000000000002</v>
      </c>
      <c r="IW13" s="7">
        <f>IF(OR('Z-scores'!IL13&gt;2,'Z-scores'!IL13&lt;-2),"",'Z-scores'!IL13)</f>
        <v>-0.70708000000000004</v>
      </c>
      <c r="IX13" s="7">
        <f>IF(OR('Z-scores'!IM13&gt;2,'Z-scores'!IM13&lt;-2),"",'Z-scores'!IM13)</f>
        <v>-0.40806999999999999</v>
      </c>
      <c r="IY13" s="7">
        <f>IF(OR('Z-scores'!IN13&gt;2,'Z-scores'!IN13&lt;-2),"",'Z-scores'!IN13)</f>
        <v>-0.10667</v>
      </c>
      <c r="IZ13" s="7">
        <f>IF(OR('Z-scores'!IO13&gt;2,'Z-scores'!IO13&lt;-2),"",'Z-scores'!IO13)</f>
        <v>-0.26205000000000001</v>
      </c>
      <c r="JA13" s="7">
        <f>IF(OR('Z-scores'!IP13&gt;2,'Z-scores'!IP13&lt;-2),"",'Z-scores'!IP13)</f>
        <v>0.13539000000000001</v>
      </c>
      <c r="JB13" s="7">
        <f>IF(OR('Z-scores'!IQ13&gt;2,'Z-scores'!IQ13&lt;-2),"",'Z-scores'!IQ13)</f>
        <v>-0.27287</v>
      </c>
      <c r="JC13" s="7">
        <f>IF(OR('Z-scores'!IR13&gt;2,'Z-scores'!IR13&lt;-2),"",'Z-scores'!IR13)</f>
        <v>-0.39623999999999998</v>
      </c>
      <c r="JD13" s="7">
        <f>IF(OR('Z-scores'!IS13&gt;2,'Z-scores'!IS13&lt;-2),"",'Z-scores'!IS13)</f>
        <v>0.62390000000000001</v>
      </c>
      <c r="JE13" s="7">
        <f>IF(OR('Z-scores'!IT13&gt;2,'Z-scores'!IT13&lt;-2),"",'Z-scores'!IT13)</f>
        <v>0.1971</v>
      </c>
      <c r="JF13" s="7">
        <f>IF(OR('Z-scores'!IU13&gt;2,'Z-scores'!IU13&lt;-2),"",'Z-scores'!IU13)</f>
        <v>-9.9379999999999996E-2</v>
      </c>
      <c r="JG13" s="7">
        <f>IF(OR('Z-scores'!IV13&gt;2,'Z-scores'!IV13&lt;-2),"",'Z-scores'!IV13)</f>
        <v>-0.17305999999999999</v>
      </c>
      <c r="JH13" s="7">
        <f>IF(OR('Z-scores'!IW13&gt;2,'Z-scores'!IW13&lt;-2),"",'Z-scores'!IW13)</f>
        <v>-0.32321</v>
      </c>
      <c r="JI13" s="7">
        <f>IF(OR('Z-scores'!IX13&gt;2,'Z-scores'!IX13&lt;-2),"",'Z-scores'!IX13)</f>
        <v>-0.47320000000000001</v>
      </c>
      <c r="JJ13" s="7">
        <f>IF(OR('Z-scores'!IY13&gt;2,'Z-scores'!IY13&lt;-2),"",'Z-scores'!IY13)</f>
        <v>-0.35805999999999999</v>
      </c>
      <c r="JK13" s="7">
        <f>IF(OR('Z-scores'!IZ13&gt;2,'Z-scores'!IZ13&lt;-2),"",'Z-scores'!IZ13)</f>
        <v>-0.11007</v>
      </c>
      <c r="JL13" s="7">
        <f>IF(OR('Z-scores'!JA13&gt;2,'Z-scores'!JA13&lt;-2),"",'Z-scores'!JA13)</f>
        <v>-0.87000999999999995</v>
      </c>
      <c r="JM13" s="7">
        <f>IF(OR('Z-scores'!JB13&gt;2,'Z-scores'!JB13&lt;-2),"",'Z-scores'!JB13)</f>
        <v>-0.95413000000000003</v>
      </c>
      <c r="JN13" s="7">
        <f>IF(OR('Z-scores'!JC13&gt;2,'Z-scores'!JC13&lt;-2),"",'Z-scores'!JC13)</f>
        <v>-0.94321999999999995</v>
      </c>
      <c r="JO13" s="7">
        <f>IF(OR('Z-scores'!JD13&gt;2,'Z-scores'!JD13&lt;-2),"",'Z-scores'!JD13)</f>
        <v>0.73912999999999995</v>
      </c>
      <c r="JP13" s="7">
        <f>IF(OR('Z-scores'!JE13&gt;2,'Z-scores'!JE13&lt;-2),"",'Z-scores'!JE13)</f>
        <v>-0.25174999999999997</v>
      </c>
      <c r="JQ13" s="7">
        <f>IF(OR('Z-scores'!JF13&gt;2,'Z-scores'!JF13&lt;-2),"",'Z-scores'!JF13)</f>
        <v>0.26218000000000002</v>
      </c>
      <c r="JR13" s="7">
        <f>IF(OR('Z-scores'!JG13&gt;2,'Z-scores'!JG13&lt;-2),"",'Z-scores'!JG13)</f>
        <v>-0.46601999999999999</v>
      </c>
      <c r="JS13" s="7">
        <f>IF(OR('Z-scores'!JH13&gt;2,'Z-scores'!JH13&lt;-2),"",'Z-scores'!JH13)</f>
        <v>-0.29460999999999998</v>
      </c>
      <c r="JT13" s="7">
        <f>IF(OR('Z-scores'!JI13&gt;2,'Z-scores'!JI13&lt;-2),"",'Z-scores'!JI13)</f>
        <v>-0.54759000000000002</v>
      </c>
      <c r="JU13" s="7">
        <f>IF(OR('Z-scores'!JJ13&gt;2,'Z-scores'!JJ13&lt;-2),"",'Z-scores'!JJ13)</f>
        <v>-0.78591999999999995</v>
      </c>
      <c r="JV13" s="7">
        <f>IF(OR('Z-scores'!JK13&gt;2,'Z-scores'!JK13&lt;-2),"",'Z-scores'!JK13)</f>
        <v>-0.99031000000000002</v>
      </c>
      <c r="JW13" s="7">
        <f>IF(OR('Z-scores'!JL13&gt;2,'Z-scores'!JL13&lt;-2),"",'Z-scores'!JL13)</f>
        <v>-0.47491</v>
      </c>
      <c r="JX13" s="7">
        <f>IF(OR('Z-scores'!JM13&gt;2,'Z-scores'!JM13&lt;-2),"",'Z-scores'!JM13)</f>
        <v>-0.31286000000000003</v>
      </c>
      <c r="JY13" s="7">
        <f>IF(OR('Z-scores'!JN13&gt;2,'Z-scores'!JN13&lt;-2),"",'Z-scores'!JN13)</f>
        <v>-0.92205000000000004</v>
      </c>
      <c r="JZ13" s="7">
        <f>IF(OR('Z-scores'!JO13&gt;2,'Z-scores'!JO13&lt;-2),"",'Z-scores'!JO13)</f>
        <v>-1.06429</v>
      </c>
      <c r="KA13" s="7">
        <f>IF(OR('Z-scores'!JP13&gt;2,'Z-scores'!JP13&lt;-2),"",'Z-scores'!JP13)</f>
        <v>-1.0282100000000001</v>
      </c>
      <c r="KB13" s="7">
        <f>IF(OR('Z-scores'!JQ13&gt;2,'Z-scores'!JQ13&lt;-2),"",'Z-scores'!JQ13)</f>
        <v>-0.98887999999999998</v>
      </c>
      <c r="KC13" s="7">
        <f>IF(OR('Z-scores'!JR13&gt;2,'Z-scores'!JR13&lt;-2),"",'Z-scores'!JR13)</f>
        <v>-1.01783</v>
      </c>
      <c r="KD13" s="7">
        <f>IF(OR('Z-scores'!JS13&gt;2,'Z-scores'!JS13&lt;-2),"",'Z-scores'!JS13)</f>
        <v>-0.79932999999999998</v>
      </c>
      <c r="KE13" s="7">
        <f>IF(OR('Z-scores'!JT13&gt;2,'Z-scores'!JT13&lt;-2),"",'Z-scores'!JT13)</f>
        <v>-0.38915</v>
      </c>
      <c r="KF13" s="7">
        <f>IF(OR('Z-scores'!JU13&gt;2,'Z-scores'!JU13&lt;-2),"",'Z-scores'!JU13)</f>
        <v>-0.81203999999999998</v>
      </c>
      <c r="KG13" s="7">
        <f>IF(OR('Z-scores'!JV13&gt;2,'Z-scores'!JV13&lt;-2),"",'Z-scores'!JV13)</f>
        <v>-0.50827999999999995</v>
      </c>
      <c r="KH13" s="7">
        <f>IF(OR('Z-scores'!JW13&gt;2,'Z-scores'!JW13&lt;-2),"",'Z-scores'!JW13)</f>
        <v>-0.81064000000000003</v>
      </c>
      <c r="KI13" s="7">
        <f>IF(OR('Z-scores'!JX13&gt;2,'Z-scores'!JX13&lt;-2),"",'Z-scores'!JX13)</f>
        <v>-0.50546000000000002</v>
      </c>
      <c r="KJ13" s="7">
        <f>IF(OR('Z-scores'!JY13&gt;2,'Z-scores'!JY13&lt;-2),"",'Z-scores'!JY13)</f>
        <v>-0.81662999999999997</v>
      </c>
      <c r="KK13" s="7">
        <f>IF(OR('Z-scores'!JZ13&gt;2,'Z-scores'!JZ13&lt;-2),"",'Z-scores'!JZ13)</f>
        <v>-1.2489399999999999</v>
      </c>
      <c r="KL13" s="7">
        <f>IF(OR('Z-scores'!KA13&gt;2,'Z-scores'!KA13&lt;-2),"",'Z-scores'!KA13)</f>
        <v>-0.80279999999999996</v>
      </c>
      <c r="KM13" s="7">
        <f>IF(OR('Z-scores'!KB13&gt;2,'Z-scores'!KB13&lt;-2),"",'Z-scores'!KB13)</f>
        <v>-1.4104399999999999</v>
      </c>
      <c r="KN13" s="7">
        <f>IF(OR('Z-scores'!KC13&gt;2,'Z-scores'!KC13&lt;-2),"",'Z-scores'!KC13)</f>
        <v>-0.71699000000000002</v>
      </c>
      <c r="KO13" s="7">
        <f>IF(OR('Z-scores'!KD13&gt;2,'Z-scores'!KD13&lt;-2),"",'Z-scores'!KD13)</f>
        <v>-0.92556000000000005</v>
      </c>
      <c r="KP13" s="7">
        <f>IF(OR('Z-scores'!KE13&gt;2,'Z-scores'!KE13&lt;-2),"",'Z-scores'!KE13)</f>
        <v>-0.35596</v>
      </c>
      <c r="KQ13" s="7">
        <f>IF(OR('Z-scores'!KF13&gt;2,'Z-scores'!KF13&lt;-2),"",'Z-scores'!KF13)</f>
        <v>-0.69852000000000003</v>
      </c>
      <c r="KR13" s="7">
        <f>IF(OR('Z-scores'!KG13&gt;2,'Z-scores'!KG13&lt;-2),"",'Z-scores'!KG13)</f>
        <v>-0.28839999999999999</v>
      </c>
      <c r="KS13" s="7">
        <f>IF(OR('Z-scores'!KH13&gt;2,'Z-scores'!KH13&lt;-2),"",'Z-scores'!KH13)</f>
        <v>-0.24254000000000001</v>
      </c>
      <c r="KT13" s="7">
        <f>IF(OR('Z-scores'!KI13&gt;2,'Z-scores'!KI13&lt;-2),"",'Z-scores'!KI13)</f>
        <v>-0.39641999999999999</v>
      </c>
      <c r="KU13" s="7">
        <f>IF(OR('Z-scores'!KJ13&gt;2,'Z-scores'!KJ13&lt;-2),"",'Z-scores'!KJ13)</f>
        <v>-0.52466999999999997</v>
      </c>
      <c r="KV13" s="7">
        <f>IF(OR('Z-scores'!KK13&gt;2,'Z-scores'!KK13&lt;-2),"",'Z-scores'!KK13)</f>
        <v>-0.55483000000000005</v>
      </c>
      <c r="KW13" s="7">
        <f>IF(OR('Z-scores'!KL13&gt;2,'Z-scores'!KL13&lt;-2),"",'Z-scores'!KL13)</f>
        <v>-0.37924999999999998</v>
      </c>
      <c r="KX13" s="7">
        <f>IF(OR('Z-scores'!KM13&gt;2,'Z-scores'!KM13&lt;-2),"",'Z-scores'!KM13)</f>
        <v>-0.61939</v>
      </c>
      <c r="KY13" s="7">
        <f>IF(OR('Z-scores'!KN13&gt;2,'Z-scores'!KN13&lt;-2),"",'Z-scores'!KN13)</f>
        <v>-0.59006000000000003</v>
      </c>
      <c r="KZ13" s="7">
        <f>IF(OR('Z-scores'!KO13&gt;2,'Z-scores'!KO13&lt;-2),"",'Z-scores'!KO13)</f>
        <v>-0.55174999999999996</v>
      </c>
      <c r="LA13" s="7">
        <f>IF(OR('Z-scores'!KP13&gt;2,'Z-scores'!KP13&lt;-2),"",'Z-scores'!KP13)</f>
        <v>-0.86389000000000005</v>
      </c>
      <c r="LB13" s="7">
        <f>IF(OR('Z-scores'!KQ13&gt;2,'Z-scores'!KQ13&lt;-2),"",'Z-scores'!KQ13)</f>
        <v>-0.55406</v>
      </c>
      <c r="LC13" s="7">
        <f>IF(OR('Z-scores'!KR13&gt;2,'Z-scores'!KR13&lt;-2),"",'Z-scores'!KR13)</f>
        <v>-0.27326</v>
      </c>
      <c r="LD13" s="7">
        <f>IF(OR('Z-scores'!KS13&gt;2,'Z-scores'!KS13&lt;-2),"",'Z-scores'!KS13)</f>
        <v>-0.24460999999999999</v>
      </c>
      <c r="LE13" s="7">
        <f>IF(OR('Z-scores'!KT13&gt;2,'Z-scores'!KT13&lt;-2),"",'Z-scores'!KT13)</f>
        <v>-0.57828999999999997</v>
      </c>
      <c r="LF13" s="7">
        <f>IF(OR('Z-scores'!KU13&gt;2,'Z-scores'!KU13&lt;-2),"",'Z-scores'!KU13)</f>
        <v>-0.70077999999999996</v>
      </c>
      <c r="LG13" s="7">
        <f>IF(OR('Z-scores'!KV13&gt;2,'Z-scores'!KV13&lt;-2),"",'Z-scores'!KV13)</f>
        <v>-0.29924000000000001</v>
      </c>
      <c r="LH13" s="7">
        <f>IF(OR('Z-scores'!KW13&gt;2,'Z-scores'!KW13&lt;-2),"",'Z-scores'!KW13)</f>
        <v>-0.45695000000000002</v>
      </c>
      <c r="LI13" s="7">
        <f>IF(OR('Z-scores'!KX13&gt;2,'Z-scores'!KX13&lt;-2),"",'Z-scores'!KX13)</f>
        <v>-0.73319000000000001</v>
      </c>
      <c r="LJ13" s="7">
        <f>IF(OR('Z-scores'!KY13&gt;2,'Z-scores'!KY13&lt;-2),"",'Z-scores'!KY13)</f>
        <v>-0.13381000000000001</v>
      </c>
      <c r="LK13" s="7">
        <f>IF(OR('Z-scores'!KZ13&gt;2,'Z-scores'!KZ13&lt;-2),"",'Z-scores'!KZ13)</f>
        <v>-0.37461</v>
      </c>
      <c r="LL13" s="7">
        <f>IF(OR('Z-scores'!LA13&gt;2,'Z-scores'!LA13&lt;-2),"",'Z-scores'!LA13)</f>
        <v>-0.38605</v>
      </c>
      <c r="LM13" s="7">
        <f>IF(OR('Z-scores'!LB13&gt;2,'Z-scores'!LB13&lt;-2),"",'Z-scores'!LB13)</f>
        <v>-0.25918999999999998</v>
      </c>
      <c r="LN13" s="7">
        <f>IF(OR('Z-scores'!LC13&gt;2,'Z-scores'!LC13&lt;-2),"",'Z-scores'!LC13)</f>
        <v>-0.26021</v>
      </c>
      <c r="LO13" s="7">
        <f>IF(OR('Z-scores'!LD13&gt;2,'Z-scores'!LD13&lt;-2),"",'Z-scores'!LD13)</f>
        <v>-0.50175999999999998</v>
      </c>
      <c r="LP13" s="7">
        <f>IF(OR('Z-scores'!LE13&gt;2,'Z-scores'!LE13&lt;-2),"",'Z-scores'!LE13)</f>
        <v>-0.25951000000000002</v>
      </c>
      <c r="LQ13" s="7">
        <f>IF(OR('Z-scores'!LF13&gt;2,'Z-scores'!LF13&lt;-2),"",'Z-scores'!LF13)</f>
        <v>-0.36355999999999999</v>
      </c>
      <c r="LR13" s="7">
        <f>IF(OR('Z-scores'!LG13&gt;2,'Z-scores'!LG13&lt;-2),"",'Z-scores'!LG13)</f>
        <v>-1.36738</v>
      </c>
      <c r="LS13" s="7">
        <f>IF(OR('Z-scores'!LH13&gt;2,'Z-scores'!LH13&lt;-2),"",'Z-scores'!LH13)</f>
        <v>-0.58023999999999998</v>
      </c>
      <c r="LT13" s="7">
        <f>IF(OR('Z-scores'!LI13&gt;2,'Z-scores'!LI13&lt;-2),"",'Z-scores'!LI13)</f>
        <v>-0.52822000000000002</v>
      </c>
      <c r="LU13" s="7">
        <f>IF(OR('Z-scores'!LJ13&gt;2,'Z-scores'!LJ13&lt;-2),"",'Z-scores'!LJ13)</f>
        <v>-0.50792000000000004</v>
      </c>
      <c r="LV13" s="7">
        <f>IF(OR('Z-scores'!LK13&gt;2,'Z-scores'!LK13&lt;-2),"",'Z-scores'!LK13)</f>
        <v>0.21465000000000001</v>
      </c>
      <c r="LW13" s="7">
        <f>IF(OR('Z-scores'!LL13&gt;2,'Z-scores'!LL13&lt;-2),"",'Z-scores'!LL13)</f>
        <v>0.17100000000000001</v>
      </c>
      <c r="LX13" s="7">
        <f>IF(OR('Z-scores'!LM13&gt;2,'Z-scores'!LM13&lt;-2),"",'Z-scores'!LM13)</f>
        <v>-0.85946</v>
      </c>
      <c r="LY13" s="7">
        <f>IF(OR('Z-scores'!LN13&gt;2,'Z-scores'!LN13&lt;-2),"",'Z-scores'!LN13)</f>
        <v>-0.68942000000000003</v>
      </c>
      <c r="LZ13" s="7">
        <f>IF(OR('Z-scores'!LO13&gt;2,'Z-scores'!LO13&lt;-2),"",'Z-scores'!LO13)</f>
        <v>-0.65429000000000004</v>
      </c>
      <c r="MA13" s="7">
        <f>IF(OR('Z-scores'!LP13&gt;2,'Z-scores'!LP13&lt;-2),"",'Z-scores'!LP13)</f>
        <v>-0.50563000000000002</v>
      </c>
      <c r="MB13" s="7">
        <f>IF(OR('Z-scores'!LQ13&gt;2,'Z-scores'!LQ13&lt;-2),"",'Z-scores'!LQ13)</f>
        <v>-0.29819000000000001</v>
      </c>
      <c r="MC13" s="7">
        <f>IF(OR('Z-scores'!LR13&gt;2,'Z-scores'!LR13&lt;-2),"",'Z-scores'!LR13)</f>
        <v>-0.42907000000000001</v>
      </c>
      <c r="MD13" s="7">
        <f>IF(OR('Z-scores'!LS13&gt;2,'Z-scores'!LS13&lt;-2),"",'Z-scores'!LS13)</f>
        <v>-0.95225000000000004</v>
      </c>
      <c r="ME13" s="7">
        <f>IF(OR('Z-scores'!LT13&gt;2,'Z-scores'!LT13&lt;-2),"",'Z-scores'!LT13)</f>
        <v>-0.59863</v>
      </c>
      <c r="MF13" s="7">
        <f>IF(OR('Z-scores'!LU13&gt;2,'Z-scores'!LU13&lt;-2),"",'Z-scores'!LU13)</f>
        <v>-0.69759000000000004</v>
      </c>
      <c r="MG13" s="7">
        <f>IF(OR('Z-scores'!LV13&gt;2,'Z-scores'!LV13&lt;-2),"",'Z-scores'!LV13)</f>
        <v>-0.24648</v>
      </c>
      <c r="MH13" s="7">
        <f>IF(OR('Z-scores'!LW13&gt;2,'Z-scores'!LW13&lt;-2),"",'Z-scores'!LW13)</f>
        <v>-0.82337000000000005</v>
      </c>
      <c r="MI13" s="7">
        <f>IF(OR('Z-scores'!LX13&gt;2,'Z-scores'!LX13&lt;-2),"",'Z-scores'!LX13)</f>
        <v>-0.24254000000000001</v>
      </c>
      <c r="MJ13" s="7">
        <f>IF(OR('Z-scores'!LY13&gt;2,'Z-scores'!LY13&lt;-2),"",'Z-scores'!LY13)</f>
        <v>-0.63666</v>
      </c>
      <c r="MK13" s="7">
        <f>IF(OR('Z-scores'!LZ13&gt;2,'Z-scores'!LZ13&lt;-2),"",'Z-scores'!LZ13)</f>
        <v>-0.50775999999999999</v>
      </c>
      <c r="ML13" s="7">
        <f>IF(OR('Z-scores'!MA13&gt;2,'Z-scores'!MA13&lt;-2),"",'Z-scores'!MA13)</f>
        <v>-0.33855000000000002</v>
      </c>
      <c r="MM13" s="7">
        <f>IF(OR('Z-scores'!MB13&gt;2,'Z-scores'!MB13&lt;-2),"",'Z-scores'!MB13)</f>
        <v>-0.24254000000000001</v>
      </c>
      <c r="MN13" s="7">
        <f>IF(OR('Z-scores'!MC13&gt;2,'Z-scores'!MC13&lt;-2),"",'Z-scores'!MC13)</f>
        <v>-0.39505000000000001</v>
      </c>
      <c r="MO13" s="7">
        <f>IF(OR('Z-scores'!MD13&gt;2,'Z-scores'!MD13&lt;-2),"",'Z-scores'!MD13)</f>
        <v>-0.30580000000000002</v>
      </c>
      <c r="MP13" s="7">
        <f>IF(OR('Z-scores'!ME13&gt;2,'Z-scores'!ME13&lt;-2),"",'Z-scores'!ME13)</f>
        <v>-0.25263000000000002</v>
      </c>
      <c r="MQ13" s="7">
        <f>IF(OR('Z-scores'!MF13&gt;2,'Z-scores'!MF13&lt;-2),"",'Z-scores'!MF13)</f>
        <v>-0.64983999999999997</v>
      </c>
      <c r="MR13" s="7">
        <f>IF(OR('Z-scores'!MG13&gt;2,'Z-scores'!MG13&lt;-2),"",'Z-scores'!MG13)</f>
        <v>-0.64320999999999995</v>
      </c>
      <c r="MS13" s="7">
        <f>IF(OR('Z-scores'!MH13&gt;2,'Z-scores'!MH13&lt;-2),"",'Z-scores'!MH13)</f>
        <v>-0.67176000000000002</v>
      </c>
      <c r="MT13" s="7">
        <f>IF(OR('Z-scores'!MI13&gt;2,'Z-scores'!MI13&lt;-2),"",'Z-scores'!MI13)</f>
        <v>-0.68979999999999997</v>
      </c>
      <c r="MU13" s="7">
        <f>IF(OR('Z-scores'!MJ13&gt;2,'Z-scores'!MJ13&lt;-2),"",'Z-scores'!MJ13)</f>
        <v>-0.45701999999999998</v>
      </c>
      <c r="MV13" s="7">
        <f>IF(OR('Z-scores'!MK13&gt;2,'Z-scores'!MK13&lt;-2),"",'Z-scores'!MK13)</f>
        <v>-0.24254000000000001</v>
      </c>
      <c r="MW13" s="7">
        <f>IF(OR('Z-scores'!ML13&gt;2,'Z-scores'!ML13&lt;-2),"",'Z-scores'!ML13)</f>
        <v>-0.69105000000000005</v>
      </c>
      <c r="MX13" s="7">
        <f>IF(OR('Z-scores'!MM13&gt;2,'Z-scores'!MM13&lt;-2),"",'Z-scores'!MM13)</f>
        <v>-0.59755999999999998</v>
      </c>
      <c r="MY13" s="7">
        <f>IF(OR('Z-scores'!MN13&gt;2,'Z-scores'!MN13&lt;-2),"",'Z-scores'!MN13)</f>
        <v>-0.34604000000000001</v>
      </c>
      <c r="MZ13" s="7">
        <f>IF(OR('Z-scores'!MO13&gt;2,'Z-scores'!MO13&lt;-2),"",'Z-scores'!MO13)</f>
        <v>-0.73148000000000002</v>
      </c>
      <c r="NA13" s="7">
        <f>IF(OR('Z-scores'!MP13&gt;2,'Z-scores'!MP13&lt;-2),"",'Z-scores'!MP13)</f>
        <v>-0.45240999999999998</v>
      </c>
      <c r="NB13" s="7">
        <f>IF(OR('Z-scores'!MQ13&gt;2,'Z-scores'!MQ13&lt;-2),"",'Z-scores'!MQ13)</f>
        <v>-0.87448999999999999</v>
      </c>
      <c r="NC13" s="7">
        <f>IF(OR('Z-scores'!MR13&gt;2,'Z-scores'!MR13&lt;-2),"",'Z-scores'!MR13)</f>
        <v>-0.60219</v>
      </c>
      <c r="ND13" s="7">
        <f>IF(OR('Z-scores'!MS13&gt;2,'Z-scores'!MS13&lt;-2),"",'Z-scores'!MS13)</f>
        <v>-1.00891</v>
      </c>
      <c r="NE13" s="7">
        <f>IF(OR('Z-scores'!MT13&gt;2,'Z-scores'!MT13&lt;-2),"",'Z-scores'!MT13)</f>
        <v>-0.95852000000000004</v>
      </c>
      <c r="NF13" s="7">
        <f>IF(OR('Z-scores'!MU13&gt;2,'Z-scores'!MU13&lt;-2),"",'Z-scores'!MU13)</f>
        <v>-0.58535999999999999</v>
      </c>
      <c r="NG13" s="7">
        <f>IF(OR('Z-scores'!MV13&gt;2,'Z-scores'!MV13&lt;-2),"",'Z-scores'!MV13)</f>
        <v>-0.45014999999999999</v>
      </c>
      <c r="NH13" s="7">
        <f>IF(OR('Z-scores'!MW13&gt;2,'Z-scores'!MW13&lt;-2),"",'Z-scores'!MW13)</f>
        <v>-0.99885000000000002</v>
      </c>
      <c r="NI13" s="7">
        <f>IF(OR('Z-scores'!MX13&gt;2,'Z-scores'!MX13&lt;-2),"",'Z-scores'!MX13)</f>
        <v>-0.75046999999999997</v>
      </c>
      <c r="NJ13" s="7">
        <f>IF(OR('Z-scores'!MY13&gt;2,'Z-scores'!MY13&lt;-2),"",'Z-scores'!MY13)</f>
        <v>-0.60506000000000004</v>
      </c>
      <c r="NK13" s="7">
        <f>IF(OR('Z-scores'!MZ13&gt;2,'Z-scores'!MZ13&lt;-2),"",'Z-scores'!MZ13)</f>
        <v>-1.05586</v>
      </c>
      <c r="NL13" s="7">
        <f>IF(OR('Z-scores'!NA13&gt;2,'Z-scores'!NA13&lt;-2),"",'Z-scores'!NA13)</f>
        <v>-0.53605000000000003</v>
      </c>
      <c r="NM13" s="7">
        <f>IF(OR('Z-scores'!NB13&gt;2,'Z-scores'!NB13&lt;-2),"",'Z-scores'!NB13)</f>
        <v>-0.52056999999999998</v>
      </c>
      <c r="NN13" s="7">
        <f>IF(OR('Z-scores'!NC13&gt;2,'Z-scores'!NC13&lt;-2),"",'Z-scores'!NC13)</f>
        <v>-0.68525999999999998</v>
      </c>
      <c r="NO13" s="7">
        <f>IF(OR('Z-scores'!ND13&gt;2,'Z-scores'!ND13&lt;-2),"",'Z-scores'!ND13)</f>
        <v>0.30249999999999999</v>
      </c>
      <c r="NP13" s="7">
        <f>IF(OR('Z-scores'!NE13&gt;2,'Z-scores'!NE13&lt;-2),"",'Z-scores'!NE13)</f>
        <v>-0.61121000000000003</v>
      </c>
      <c r="NQ13" s="7">
        <f>IF(OR('Z-scores'!NF13&gt;2,'Z-scores'!NF13&lt;-2),"",'Z-scores'!NF13)</f>
        <v>-0.54074</v>
      </c>
      <c r="NR13" s="7">
        <f>IF(OR('Z-scores'!NG13&gt;2,'Z-scores'!NG13&lt;-2),"",'Z-scores'!NG13)</f>
        <v>-0.30453000000000002</v>
      </c>
      <c r="NS13" s="7">
        <f>IF(OR('Z-scores'!NH13&gt;2,'Z-scores'!NH13&lt;-2),"",'Z-scores'!NH13)</f>
        <v>-0.27483000000000002</v>
      </c>
      <c r="NT13" s="7">
        <f>IF(OR('Z-scores'!NI13&gt;2,'Z-scores'!NI13&lt;-2),"",'Z-scores'!NI13)</f>
        <v>-0.56633</v>
      </c>
      <c r="NU13" s="7">
        <f>IF(OR('Z-scores'!NJ13&gt;2,'Z-scores'!NJ13&lt;-2),"",'Z-scores'!NJ13)</f>
        <v>-0.32573999999999997</v>
      </c>
      <c r="NV13" s="7">
        <f>IF(OR('Z-scores'!NK13&gt;2,'Z-scores'!NK13&lt;-2),"",'Z-scores'!NK13)</f>
        <v>-0.58635999999999999</v>
      </c>
      <c r="NW13" s="7">
        <f>IF(OR('Z-scores'!NL13&gt;2,'Z-scores'!NL13&lt;-2),"",'Z-scores'!NL13)</f>
        <v>-0.52471999999999996</v>
      </c>
      <c r="NX13" s="7">
        <f>IF(OR('Z-scores'!NM13&gt;2,'Z-scores'!NM13&lt;-2),"",'Z-scores'!NM13)</f>
        <v>-0.48048999999999997</v>
      </c>
      <c r="NY13" s="7">
        <f>IF(OR('Z-scores'!NN13&gt;2,'Z-scores'!NN13&lt;-2),"",'Z-scores'!NN13)</f>
        <v>-0.29820999999999998</v>
      </c>
      <c r="NZ13" s="7">
        <f>IF(OR('Z-scores'!NO13&gt;2,'Z-scores'!NO13&lt;-2),"",'Z-scores'!NO13)</f>
        <v>-0.75597999999999999</v>
      </c>
      <c r="OA13" s="7">
        <f>IF(OR('Z-scores'!NP13&gt;2,'Z-scores'!NP13&lt;-2),"",'Z-scores'!NP13)</f>
        <v>-0.12952</v>
      </c>
      <c r="OB13" s="7">
        <f>IF(OR('Z-scores'!NQ13&gt;2,'Z-scores'!NQ13&lt;-2),"",'Z-scores'!NQ13)</f>
        <v>5.7709999999999997E-2</v>
      </c>
      <c r="OC13" s="7">
        <f>IF(OR('Z-scores'!NR13&gt;2,'Z-scores'!NR13&lt;-2),"",'Z-scores'!NR13)</f>
        <v>-0.35143999999999997</v>
      </c>
      <c r="OD13" s="7">
        <f>IF(OR('Z-scores'!NS13&gt;2,'Z-scores'!NS13&lt;-2),"",'Z-scores'!NS13)</f>
        <v>-0.68308999999999997</v>
      </c>
      <c r="OE13" s="7">
        <f>IF(OR('Z-scores'!NT13&gt;2,'Z-scores'!NT13&lt;-2),"",'Z-scores'!NT13)</f>
        <v>-0.55915000000000004</v>
      </c>
      <c r="OF13" s="7">
        <f>IF(OR('Z-scores'!NU13&gt;2,'Z-scores'!NU13&lt;-2),"",'Z-scores'!NU13)</f>
        <v>-0.64095999999999997</v>
      </c>
      <c r="OG13" s="7">
        <f>IF(OR('Z-scores'!NV13&gt;2,'Z-scores'!NV13&lt;-2),"",'Z-scores'!NV13)</f>
        <v>-0.30103000000000002</v>
      </c>
      <c r="OH13" s="7">
        <f>IF(OR('Z-scores'!NW13&gt;2,'Z-scores'!NW13&lt;-2),"",'Z-scores'!NW13)</f>
        <v>-0.57223999999999997</v>
      </c>
      <c r="OI13" s="7">
        <f>IF(OR('Z-scores'!NX13&gt;2,'Z-scores'!NX13&lt;-2),"",'Z-scores'!NX13)</f>
        <v>-0.50643000000000005</v>
      </c>
      <c r="OJ13" s="7">
        <f>IF(OR('Z-scores'!NY13&gt;2,'Z-scores'!NY13&lt;-2),"",'Z-scores'!NY13)</f>
        <v>-0.44202999999999998</v>
      </c>
      <c r="OK13" s="7">
        <f>IF(OR('Z-scores'!NZ13&gt;2,'Z-scores'!NZ13&lt;-2),"",'Z-scores'!NZ13)</f>
        <v>0.11650000000000001</v>
      </c>
      <c r="OL13" s="7">
        <f>IF(OR('Z-scores'!OA13&gt;2,'Z-scores'!OA13&lt;-2),"",'Z-scores'!OA13)</f>
        <v>0.16197</v>
      </c>
      <c r="OM13" s="7">
        <f>IF(OR('Z-scores'!OB13&gt;2,'Z-scores'!OB13&lt;-2),"",'Z-scores'!OB13)</f>
        <v>-0.33515</v>
      </c>
      <c r="ON13" s="7">
        <f>IF(OR('Z-scores'!OC13&gt;2,'Z-scores'!OC13&lt;-2),"",'Z-scores'!OC13)</f>
        <v>0.27899000000000002</v>
      </c>
      <c r="OO13" s="7">
        <f>IF(OR('Z-scores'!OD13&gt;2,'Z-scores'!OD13&lt;-2),"",'Z-scores'!OD13)</f>
        <v>-0.12198000000000001</v>
      </c>
      <c r="OP13" s="7">
        <f>IF(OR('Z-scores'!OE13&gt;2,'Z-scores'!OE13&lt;-2),"",'Z-scores'!OE13)</f>
        <v>-0.54239999999999999</v>
      </c>
      <c r="OQ13" s="7">
        <f>IF(OR('Z-scores'!OF13&gt;2,'Z-scores'!OF13&lt;-2),"",'Z-scores'!OF13)</f>
        <v>-3.934E-2</v>
      </c>
      <c r="OR13" s="7">
        <f>IF(OR('Z-scores'!OG13&gt;2,'Z-scores'!OG13&lt;-2),"",'Z-scores'!OG13)</f>
        <v>-0.28908</v>
      </c>
      <c r="OS13" s="7">
        <f>IF(OR('Z-scores'!OH13&gt;2,'Z-scores'!OH13&lt;-2),"",'Z-scores'!OH13)</f>
        <v>-0.52302999999999999</v>
      </c>
      <c r="OT13" s="7">
        <f>IF(OR('Z-scores'!OI13&gt;2,'Z-scores'!OI13&lt;-2),"",'Z-scores'!OI13)</f>
        <v>-0.49453999999999998</v>
      </c>
      <c r="OU13" s="7">
        <f>IF(OR('Z-scores'!OJ13&gt;2,'Z-scores'!OJ13&lt;-2),"",'Z-scores'!OJ13)</f>
        <v>-0.30841000000000002</v>
      </c>
      <c r="OV13" s="7">
        <f>IF(OR('Z-scores'!OK13&gt;2,'Z-scores'!OK13&lt;-2),"",'Z-scores'!OK13)</f>
        <v>-0.32696999999999998</v>
      </c>
      <c r="OW13" s="7">
        <f>IF(OR('Z-scores'!OL13&gt;2,'Z-scores'!OL13&lt;-2),"",'Z-scores'!OL13)</f>
        <v>-0.25901000000000002</v>
      </c>
      <c r="OX13" s="7">
        <f>IF(OR('Z-scores'!OM13&gt;2,'Z-scores'!OM13&lt;-2),"",'Z-scores'!OM13)</f>
        <v>-0.62500999999999995</v>
      </c>
      <c r="OY13" s="7">
        <f>IF(OR('Z-scores'!ON13&gt;2,'Z-scores'!ON13&lt;-2),"",'Z-scores'!ON13)</f>
        <v>-0.40123999999999999</v>
      </c>
      <c r="OZ13" s="7">
        <f>IF(OR('Z-scores'!OO13&gt;2,'Z-scores'!OO13&lt;-2),"",'Z-scores'!OO13)</f>
        <v>-0.26956999999999998</v>
      </c>
      <c r="PA13" s="7">
        <f>IF(OR('Z-scores'!OP13&gt;2,'Z-scores'!OP13&lt;-2),"",'Z-scores'!OP13)</f>
        <v>-0.24254000000000001</v>
      </c>
      <c r="PB13" s="7">
        <f>IF(OR('Z-scores'!OQ13&gt;2,'Z-scores'!OQ13&lt;-2),"",'Z-scores'!OQ13)</f>
        <v>-0.56694</v>
      </c>
      <c r="PC13" s="7">
        <f>IF(OR('Z-scores'!OR13&gt;2,'Z-scores'!OR13&lt;-2),"",'Z-scores'!OR13)</f>
        <v>-0.30714000000000002</v>
      </c>
      <c r="PD13" s="7">
        <f>IF(OR('Z-scores'!OS13&gt;2,'Z-scores'!OS13&lt;-2),"",'Z-scores'!OS13)</f>
        <v>-0.85319</v>
      </c>
      <c r="PE13" s="7">
        <f>IF(OR('Z-scores'!OT13&gt;2,'Z-scores'!OT13&lt;-2),"",'Z-scores'!OT13)</f>
        <v>-0.61636000000000002</v>
      </c>
      <c r="PF13" s="7">
        <f>IF(OR('Z-scores'!OU13&gt;2,'Z-scores'!OU13&lt;-2),"",'Z-scores'!OU13)</f>
        <v>-0.41277000000000003</v>
      </c>
      <c r="PG13" s="7">
        <f>IF(OR('Z-scores'!OV13&gt;2,'Z-scores'!OV13&lt;-2),"",'Z-scores'!OV13)</f>
        <v>-0.43089</v>
      </c>
      <c r="PH13" s="7">
        <f>IF(OR('Z-scores'!OW13&gt;2,'Z-scores'!OW13&lt;-2),"",'Z-scores'!OW13)</f>
        <v>-0.40538000000000002</v>
      </c>
      <c r="PI13" s="7">
        <f>IF(OR('Z-scores'!OX13&gt;2,'Z-scores'!OX13&lt;-2),"",'Z-scores'!OX13)</f>
        <v>-0.52017000000000002</v>
      </c>
      <c r="PJ13" s="7">
        <f>IF(OR('Z-scores'!OY13&gt;2,'Z-scores'!OY13&lt;-2),"",'Z-scores'!OY13)</f>
        <v>0.13708000000000001</v>
      </c>
      <c r="PK13" s="7">
        <f>IF(OR('Z-scores'!OZ13&gt;2,'Z-scores'!OZ13&lt;-2),"",'Z-scores'!OZ13)</f>
        <v>-0.48147000000000001</v>
      </c>
      <c r="PL13" s="7">
        <f>IF(OR('Z-scores'!PA13&gt;2,'Z-scores'!PA13&lt;-2),"",'Z-scores'!PA13)</f>
        <v>-0.29533999999999999</v>
      </c>
      <c r="PM13" s="7">
        <f>IF(OR('Z-scores'!PB13&gt;2,'Z-scores'!PB13&lt;-2),"",'Z-scores'!PB13)</f>
        <v>-0.40167000000000003</v>
      </c>
      <c r="PN13" s="7">
        <f>IF(OR('Z-scores'!PC13&gt;2,'Z-scores'!PC13&lt;-2),"",'Z-scores'!PC13)</f>
        <v>1.01939</v>
      </c>
      <c r="PO13" s="7">
        <f>IF(OR('Z-scores'!PD13&gt;2,'Z-scores'!PD13&lt;-2),"",'Z-scores'!PD13)</f>
        <v>-0.71672000000000002</v>
      </c>
      <c r="PP13" s="7">
        <f>IF(OR('Z-scores'!PE13&gt;2,'Z-scores'!PE13&lt;-2),"",'Z-scores'!PE13)</f>
        <v>-0.60006999999999999</v>
      </c>
      <c r="PQ13" s="7">
        <f>IF(OR('Z-scores'!PF13&gt;2,'Z-scores'!PF13&lt;-2),"",'Z-scores'!PF13)</f>
        <v>-0.63497000000000003</v>
      </c>
      <c r="PR13" s="7">
        <f>IF(OR('Z-scores'!PG13&gt;2,'Z-scores'!PG13&lt;-2),"",'Z-scores'!PG13)</f>
        <v>-0.67674000000000001</v>
      </c>
      <c r="PS13" s="7">
        <f>IF(OR('Z-scores'!PH13&gt;2,'Z-scores'!PH13&lt;-2),"",'Z-scores'!PH13)</f>
        <v>-0.35199999999999998</v>
      </c>
      <c r="PT13" s="7">
        <f>IF(OR('Z-scores'!PI13&gt;2,'Z-scores'!PI13&lt;-2),"",'Z-scores'!PI13)</f>
        <v>-0.59141999999999995</v>
      </c>
      <c r="PU13" s="7">
        <f>IF(OR('Z-scores'!PJ13&gt;2,'Z-scores'!PJ13&lt;-2),"",'Z-scores'!PJ13)</f>
        <v>-0.48177999999999999</v>
      </c>
      <c r="PV13" s="7">
        <f>IF(OR('Z-scores'!PK13&gt;2,'Z-scores'!PK13&lt;-2),"",'Z-scores'!PK13)</f>
        <v>-0.14258999999999999</v>
      </c>
      <c r="PW13" s="7">
        <f>IF(OR('Z-scores'!PL13&gt;2,'Z-scores'!PL13&lt;-2),"",'Z-scores'!PL13)</f>
        <v>-0.31169000000000002</v>
      </c>
      <c r="PX13" s="7">
        <f>IF(OR('Z-scores'!PM13&gt;2,'Z-scores'!PM13&lt;-2),"",'Z-scores'!PM13)</f>
        <v>-0.75690999999999997</v>
      </c>
      <c r="PY13" s="7">
        <f>IF(OR('Z-scores'!PN13&gt;2,'Z-scores'!PN13&lt;-2),"",'Z-scores'!PN13)</f>
        <v>-0.54510999999999998</v>
      </c>
      <c r="PZ13" s="7">
        <f>IF(OR('Z-scores'!PO13&gt;2,'Z-scores'!PO13&lt;-2),"",'Z-scores'!PO13)</f>
        <v>-0.17335</v>
      </c>
      <c r="QA13" s="7">
        <f>IF(OR('Z-scores'!PP13&gt;2,'Z-scores'!PP13&lt;-2),"",'Z-scores'!PP13)</f>
        <v>-0.24254000000000001</v>
      </c>
      <c r="QB13" s="7">
        <f>IF(OR('Z-scores'!PQ13&gt;2,'Z-scores'!PQ13&lt;-2),"",'Z-scores'!PQ13)</f>
        <v>-0.62350000000000005</v>
      </c>
      <c r="QC13" s="7">
        <f>IF(OR('Z-scores'!PR13&gt;2,'Z-scores'!PR13&lt;-2),"",'Z-scores'!PR13)</f>
        <v>-0.29164000000000001</v>
      </c>
      <c r="QD13" s="7">
        <f>IF(OR('Z-scores'!PS13&gt;2,'Z-scores'!PS13&lt;-2),"",'Z-scores'!PS13)</f>
        <v>-0.12428</v>
      </c>
      <c r="QE13" s="7" t="str">
        <f>IF(OR('Z-scores'!PT13&gt;2,'Z-scores'!PT13&lt;-2),"",'Z-scores'!PT13)</f>
        <v/>
      </c>
      <c r="QF13" s="7">
        <f>IF(OR('Z-scores'!PU13&gt;2,'Z-scores'!PU13&lt;-2),"",'Z-scores'!PU13)</f>
        <v>-0.32246000000000002</v>
      </c>
      <c r="QG13" s="7">
        <f>IF(OR('Z-scores'!PV13&gt;2,'Z-scores'!PV13&lt;-2),"",'Z-scores'!PV13)</f>
        <v>-0.50683</v>
      </c>
      <c r="QH13" s="7">
        <f>IF(OR('Z-scores'!PW13&gt;2,'Z-scores'!PW13&lt;-2),"",'Z-scores'!PW13)</f>
        <v>0.22395999999999999</v>
      </c>
      <c r="QI13" s="7">
        <f>IF(OR('Z-scores'!PX13&gt;2,'Z-scores'!PX13&lt;-2),"",'Z-scores'!PX13)</f>
        <v>-0.22911999999999999</v>
      </c>
      <c r="QJ13" s="7">
        <f>IF(OR('Z-scores'!PY13&gt;2,'Z-scores'!PY13&lt;-2),"",'Z-scores'!PY13)</f>
        <v>1.0998699999999999</v>
      </c>
      <c r="QK13" s="7">
        <f>IF(OR('Z-scores'!PZ13&gt;2,'Z-scores'!PZ13&lt;-2),"",'Z-scores'!PZ13)</f>
        <v>1.1097399999999999</v>
      </c>
      <c r="QL13" s="7">
        <f>IF(OR('Z-scores'!QA13&gt;2,'Z-scores'!QA13&lt;-2),"",'Z-scores'!QA13)</f>
        <v>-0.19333</v>
      </c>
      <c r="QM13" s="7">
        <f>IF(OR('Z-scores'!QB13&gt;2,'Z-scores'!QB13&lt;-2),"",'Z-scores'!QB13)</f>
        <v>-0.44975999999999999</v>
      </c>
      <c r="QN13" s="7">
        <f>IF(OR('Z-scores'!QC13&gt;2,'Z-scores'!QC13&lt;-2),"",'Z-scores'!QC13)</f>
        <v>-0.21107999999999999</v>
      </c>
      <c r="QO13" s="7">
        <f>IF(OR('Z-scores'!QD13&gt;2,'Z-scores'!QD13&lt;-2),"",'Z-scores'!QD13)</f>
        <v>-0.51207000000000003</v>
      </c>
      <c r="QP13" s="7">
        <f>IF(OR('Z-scores'!QE13&gt;2,'Z-scores'!QE13&lt;-2),"",'Z-scores'!QE13)</f>
        <v>-0.41522999999999999</v>
      </c>
      <c r="QQ13" s="7">
        <f>IF(OR('Z-scores'!QF13&gt;2,'Z-scores'!QF13&lt;-2),"",'Z-scores'!QF13)</f>
        <v>-0.44006000000000001</v>
      </c>
      <c r="QR13" s="7">
        <f>IF(OR('Z-scores'!QG13&gt;2,'Z-scores'!QG13&lt;-2),"",'Z-scores'!QG13)</f>
        <v>5.3379999999999997E-2</v>
      </c>
      <c r="QS13" s="7">
        <f>IF(OR('Z-scores'!QH13&gt;2,'Z-scores'!QH13&lt;-2),"",'Z-scores'!QH13)</f>
        <v>-0.55327000000000004</v>
      </c>
      <c r="QT13" s="7">
        <f>IF(OR('Z-scores'!QI13&gt;2,'Z-scores'!QI13&lt;-2),"",'Z-scores'!QI13)</f>
        <v>1.2639</v>
      </c>
      <c r="QU13" s="7">
        <f>IF(OR('Z-scores'!QJ13&gt;2,'Z-scores'!QJ13&lt;-2),"",'Z-scores'!QJ13)</f>
        <v>-0.45019999999999999</v>
      </c>
      <c r="QV13" s="7">
        <f>IF(OR('Z-scores'!QK13&gt;2,'Z-scores'!QK13&lt;-2),"",'Z-scores'!QK13)</f>
        <v>-0.49170000000000003</v>
      </c>
      <c r="QW13" s="7">
        <f>IF(OR('Z-scores'!QL13&gt;2,'Z-scores'!QL13&lt;-2),"",'Z-scores'!QL13)</f>
        <v>-0.82099</v>
      </c>
      <c r="QX13" s="7">
        <f>IF(OR('Z-scores'!QM13&gt;2,'Z-scores'!QM13&lt;-2),"",'Z-scores'!QM13)</f>
        <v>-0.44968999999999998</v>
      </c>
      <c r="QY13" s="7">
        <f>IF(OR('Z-scores'!QN13&gt;2,'Z-scores'!QN13&lt;-2),"",'Z-scores'!QN13)</f>
        <v>-7.7979999999999994E-2</v>
      </c>
      <c r="QZ13" s="7">
        <f>IF(OR('Z-scores'!QO13&gt;2,'Z-scores'!QO13&lt;-2),"",'Z-scores'!QO13)</f>
        <v>-0.53378999999999999</v>
      </c>
      <c r="RA13" s="7">
        <f>IF(OR('Z-scores'!QP13&gt;2,'Z-scores'!QP13&lt;-2),"",'Z-scores'!QP13)</f>
        <v>0.86067000000000005</v>
      </c>
      <c r="RB13" s="7">
        <f>IF(OR('Z-scores'!QQ13&gt;2,'Z-scores'!QQ13&lt;-2),"",'Z-scores'!QQ13)</f>
        <v>-5.6419999999999998E-2</v>
      </c>
      <c r="RC13" s="7">
        <f>IF(OR('Z-scores'!QR13&gt;2,'Z-scores'!QR13&lt;-2),"",'Z-scores'!QR13)</f>
        <v>-0.34073999999999999</v>
      </c>
      <c r="RD13" s="7">
        <f>IF(OR('Z-scores'!QS13&gt;2,'Z-scores'!QS13&lt;-2),"",'Z-scores'!QS13)</f>
        <v>-0.65469999999999995</v>
      </c>
      <c r="RE13" s="7">
        <f>IF(OR('Z-scores'!QT13&gt;2,'Z-scores'!QT13&lt;-2),"",'Z-scores'!QT13)</f>
        <v>-0.13711999999999999</v>
      </c>
      <c r="RF13" s="7">
        <f>IF(OR('Z-scores'!QU13&gt;2,'Z-scores'!QU13&lt;-2),"",'Z-scores'!QU13)</f>
        <v>-0.40216000000000002</v>
      </c>
      <c r="RG13" s="7">
        <f>IF(OR('Z-scores'!QV13&gt;2,'Z-scores'!QV13&lt;-2),"",'Z-scores'!QV13)</f>
        <v>-0.32439000000000001</v>
      </c>
      <c r="RH13" s="7">
        <f>IF(OR('Z-scores'!QW13&gt;2,'Z-scores'!QW13&lt;-2),"",'Z-scores'!QW13)</f>
        <v>1.21227</v>
      </c>
      <c r="RI13" s="7">
        <f>IF(OR('Z-scores'!QX13&gt;2,'Z-scores'!QX13&lt;-2),"",'Z-scores'!QX13)</f>
        <v>-0.39845000000000003</v>
      </c>
      <c r="RJ13" s="7">
        <f>IF(OR('Z-scores'!QY13&gt;2,'Z-scores'!QY13&lt;-2),"",'Z-scores'!QY13)</f>
        <v>-0.64226000000000005</v>
      </c>
      <c r="RK13" s="7">
        <f>IF(OR('Z-scores'!QZ13&gt;2,'Z-scores'!QZ13&lt;-2),"",'Z-scores'!QZ13)</f>
        <v>-0.33776</v>
      </c>
      <c r="RL13" s="7">
        <f>IF(OR('Z-scores'!RA13&gt;2,'Z-scores'!RA13&lt;-2),"",'Z-scores'!RA13)</f>
        <v>-3.6580000000000001E-2</v>
      </c>
      <c r="RM13" s="7">
        <f>IF(OR('Z-scores'!RB13&gt;2,'Z-scores'!RB13&lt;-2),"",'Z-scores'!RB13)</f>
        <v>-0.63490999999999997</v>
      </c>
      <c r="RN13" s="7">
        <f>IF(OR('Z-scores'!RC13&gt;2,'Z-scores'!RC13&lt;-2),"",'Z-scores'!RC13)</f>
        <v>-0.5212</v>
      </c>
      <c r="RO13" s="7">
        <f>IF(OR('Z-scores'!RD13&gt;2,'Z-scores'!RD13&lt;-2),"",'Z-scores'!RD13)</f>
        <v>-0.39005000000000001</v>
      </c>
      <c r="RP13" s="7">
        <f>IF(OR('Z-scores'!RE13&gt;2,'Z-scores'!RE13&lt;-2),"",'Z-scores'!RE13)</f>
        <v>-0.62465000000000004</v>
      </c>
      <c r="RQ13" s="7">
        <f>IF(OR('Z-scores'!RF13&gt;2,'Z-scores'!RF13&lt;-2),"",'Z-scores'!RF13)</f>
        <v>0.36209999999999998</v>
      </c>
      <c r="RR13" s="7">
        <f>IF(OR('Z-scores'!RG13&gt;2,'Z-scores'!RG13&lt;-2),"",'Z-scores'!RG13)</f>
        <v>0.60233999999999999</v>
      </c>
      <c r="RS13" s="7">
        <f>IF(OR('Z-scores'!RH13&gt;2,'Z-scores'!RH13&lt;-2),"",'Z-scores'!RH13)</f>
        <v>3.9510000000000003E-2</v>
      </c>
      <c r="RT13" s="7">
        <f>IF(OR('Z-scores'!RI13&gt;2,'Z-scores'!RI13&lt;-2),"",'Z-scores'!RI13)</f>
        <v>0.75646999999999998</v>
      </c>
      <c r="RU13" s="7">
        <f>IF(OR('Z-scores'!RJ13&gt;2,'Z-scores'!RJ13&lt;-2),"",'Z-scores'!RJ13)</f>
        <v>-0.23291999999999999</v>
      </c>
      <c r="RV13" s="7">
        <f>IF(OR('Z-scores'!RK13&gt;2,'Z-scores'!RK13&lt;-2),"",'Z-scores'!RK13)</f>
        <v>0.38986999999999999</v>
      </c>
      <c r="RW13" s="7">
        <f>IF(OR('Z-scores'!RL13&gt;2,'Z-scores'!RL13&lt;-2),"",'Z-scores'!RL13)</f>
        <v>-0.71736999999999995</v>
      </c>
      <c r="RX13" s="7">
        <f>IF(OR('Z-scores'!RM13&gt;2,'Z-scores'!RM13&lt;-2),"",'Z-scores'!RM13)</f>
        <v>-0.73724999999999996</v>
      </c>
      <c r="RY13" s="7">
        <f>IF(OR('Z-scores'!RN13&gt;2,'Z-scores'!RN13&lt;-2),"",'Z-scores'!RN13)</f>
        <v>-0.18629000000000001</v>
      </c>
      <c r="RZ13" s="7">
        <f>IF(OR('Z-scores'!RO13&gt;2,'Z-scores'!RO13&lt;-2),"",'Z-scores'!RO13)</f>
        <v>-0.38840999999999998</v>
      </c>
      <c r="SA13" s="7">
        <f>IF(OR('Z-scores'!RP13&gt;2,'Z-scores'!RP13&lt;-2),"",'Z-scores'!RP13)</f>
        <v>-1.7559999999999999E-2</v>
      </c>
      <c r="SB13" s="7">
        <f>IF(OR('Z-scores'!RQ13&gt;2,'Z-scores'!RQ13&lt;-2),"",'Z-scores'!RQ13)</f>
        <v>-0.31435000000000002</v>
      </c>
      <c r="SC13" s="7">
        <f>IF(OR('Z-scores'!RR13&gt;2,'Z-scores'!RR13&lt;-2),"",'Z-scores'!RR13)</f>
        <v>-0.41184999999999999</v>
      </c>
      <c r="SD13" s="7">
        <f>IF(OR('Z-scores'!RS13&gt;2,'Z-scores'!RS13&lt;-2),"",'Z-scores'!RS13)</f>
        <v>-0.45532</v>
      </c>
      <c r="SE13" s="7">
        <f>IF(OR('Z-scores'!RT13&gt;2,'Z-scores'!RT13&lt;-2),"",'Z-scores'!RT13)</f>
        <v>0.15298999999999999</v>
      </c>
      <c r="SF13" s="7">
        <f>IF(OR('Z-scores'!RU13&gt;2,'Z-scores'!RU13&lt;-2),"",'Z-scores'!RU13)</f>
        <v>-0.74334999999999996</v>
      </c>
      <c r="SG13" s="7">
        <f>IF(OR('Z-scores'!RV13&gt;2,'Z-scores'!RV13&lt;-2),"",'Z-scores'!RV13)</f>
        <v>-0.83348</v>
      </c>
      <c r="SH13" s="7">
        <f>IF(OR('Z-scores'!RW13&gt;2,'Z-scores'!RW13&lt;-2),"",'Z-scores'!RW13)</f>
        <v>-1.242E-2</v>
      </c>
      <c r="SI13" s="7">
        <f>IF(OR('Z-scores'!RX13&gt;2,'Z-scores'!RX13&lt;-2),"",'Z-scores'!RX13)</f>
        <v>-0.30325999999999997</v>
      </c>
      <c r="SJ13" s="7">
        <f>IF(OR('Z-scores'!RY13&gt;2,'Z-scores'!RY13&lt;-2),"",'Z-scores'!RY13)</f>
        <v>-0.25840000000000002</v>
      </c>
      <c r="SK13" s="7">
        <f>IF(OR('Z-scores'!RZ13&gt;2,'Z-scores'!RZ13&lt;-2),"",'Z-scores'!RZ13)</f>
        <v>-0.54</v>
      </c>
      <c r="SL13" s="7">
        <f>IF(OR('Z-scores'!SA13&gt;2,'Z-scores'!SA13&lt;-2),"",'Z-scores'!SA13)</f>
        <v>-0.47832000000000002</v>
      </c>
      <c r="SM13" s="7">
        <f>IF(OR('Z-scores'!SB13&gt;2,'Z-scores'!SB13&lt;-2),"",'Z-scores'!SB13)</f>
        <v>-0.65644999999999998</v>
      </c>
      <c r="SN13" s="7">
        <f>IF(OR('Z-scores'!SC13&gt;2,'Z-scores'!SC13&lt;-2),"",'Z-scores'!SC13)</f>
        <v>-0.99609999999999999</v>
      </c>
      <c r="SO13" s="7">
        <f>IF(OR('Z-scores'!SD13&gt;2,'Z-scores'!SD13&lt;-2),"",'Z-scores'!SD13)</f>
        <v>-0.42691000000000001</v>
      </c>
      <c r="SP13" s="7">
        <f>IF(OR('Z-scores'!SE13&gt;2,'Z-scores'!SE13&lt;-2),"",'Z-scores'!SE13)</f>
        <v>-0.21143999999999999</v>
      </c>
      <c r="SQ13" s="7">
        <f>IF(OR('Z-scores'!SF13&gt;2,'Z-scores'!SF13&lt;-2),"",'Z-scores'!SF13)</f>
        <v>-0.47441</v>
      </c>
      <c r="SR13" s="7">
        <f>IF(OR('Z-scores'!SG13&gt;2,'Z-scores'!SG13&lt;-2),"",'Z-scores'!SG13)</f>
        <v>-0.64451000000000003</v>
      </c>
      <c r="SS13" s="7">
        <f>IF(OR('Z-scores'!SH13&gt;2,'Z-scores'!SH13&lt;-2),"",'Z-scores'!SH13)</f>
        <v>-0.66029000000000004</v>
      </c>
      <c r="ST13" s="7">
        <f>IF(OR('Z-scores'!SI13&gt;2,'Z-scores'!SI13&lt;-2),"",'Z-scores'!SI13)</f>
        <v>-0.18365000000000001</v>
      </c>
      <c r="SU13" s="7">
        <f>IF(OR('Z-scores'!SJ13&gt;2,'Z-scores'!SJ13&lt;-2),"",'Z-scores'!SJ13)</f>
        <v>-0.76576999999999995</v>
      </c>
      <c r="SV13" s="7">
        <f>IF(OR('Z-scores'!SK13&gt;2,'Z-scores'!SK13&lt;-2),"",'Z-scores'!SK13)</f>
        <v>-0.44619999999999999</v>
      </c>
      <c r="SW13" s="7">
        <f>IF(OR('Z-scores'!SL13&gt;2,'Z-scores'!SL13&lt;-2),"",'Z-scores'!SL13)</f>
        <v>-0.49524000000000001</v>
      </c>
      <c r="SX13" s="7">
        <f>IF(OR('Z-scores'!SM13&gt;2,'Z-scores'!SM13&lt;-2),"",'Z-scores'!SM13)</f>
        <v>-0.39876</v>
      </c>
      <c r="SY13" s="7">
        <f>IF(OR('Z-scores'!SN13&gt;2,'Z-scores'!SN13&lt;-2),"",'Z-scores'!SN13)</f>
        <v>-0.50455000000000005</v>
      </c>
      <c r="SZ13" s="7">
        <f>IF(OR('Z-scores'!SO13&gt;2,'Z-scores'!SO13&lt;-2),"",'Z-scores'!SO13)</f>
        <v>-0.25800000000000001</v>
      </c>
      <c r="TA13" s="7">
        <f>IF(OR('Z-scores'!SP13&gt;2,'Z-scores'!SP13&lt;-2),"",'Z-scores'!SP13)</f>
        <v>-0.22161</v>
      </c>
      <c r="TB13" s="7">
        <f>IF(OR('Z-scores'!SQ13&gt;2,'Z-scores'!SQ13&lt;-2),"",'Z-scores'!SQ13)</f>
        <v>-0.10983999999999999</v>
      </c>
      <c r="TC13" s="7">
        <f>IF(OR('Z-scores'!SR13&gt;2,'Z-scores'!SR13&lt;-2),"",'Z-scores'!SR13)</f>
        <v>-0.56064999999999998</v>
      </c>
      <c r="TD13" s="7">
        <f>IF(OR('Z-scores'!SS13&gt;2,'Z-scores'!SS13&lt;-2),"",'Z-scores'!SS13)</f>
        <v>-0.49559999999999998</v>
      </c>
      <c r="TE13" s="7">
        <f>IF(OR('Z-scores'!ST13&gt;2,'Z-scores'!ST13&lt;-2),"",'Z-scores'!ST13)</f>
        <v>-0.65905999999999998</v>
      </c>
      <c r="TF13" s="7">
        <f>IF(OR('Z-scores'!SU13&gt;2,'Z-scores'!SU13&lt;-2),"",'Z-scores'!SU13)</f>
        <v>-0.26549</v>
      </c>
      <c r="TG13" s="7">
        <f>IF(OR('Z-scores'!SV13&gt;2,'Z-scores'!SV13&lt;-2),"",'Z-scores'!SV13)</f>
        <v>-0.69110000000000005</v>
      </c>
      <c r="TH13" s="7">
        <f>IF(OR('Z-scores'!SW13&gt;2,'Z-scores'!SW13&lt;-2),"",'Z-scores'!SW13)</f>
        <v>0.68838999999999995</v>
      </c>
      <c r="TI13" s="7">
        <f>IF(OR('Z-scores'!SX13&gt;2,'Z-scores'!SX13&lt;-2),"",'Z-scores'!SX13)</f>
        <v>-0.53861000000000003</v>
      </c>
      <c r="TJ13" s="7">
        <f>IF(OR('Z-scores'!SY13&gt;2,'Z-scores'!SY13&lt;-2),"",'Z-scores'!SY13)</f>
        <v>-1.3125800000000001</v>
      </c>
      <c r="TK13" s="7">
        <f>IF(OR('Z-scores'!SZ13&gt;2,'Z-scores'!SZ13&lt;-2),"",'Z-scores'!SZ13)</f>
        <v>-0.96562000000000003</v>
      </c>
      <c r="TL13" s="7">
        <f>IF(OR('Z-scores'!TA13&gt;2,'Z-scores'!TA13&lt;-2),"",'Z-scores'!TA13)</f>
        <v>-0.26873000000000002</v>
      </c>
      <c r="TM13" s="7">
        <f>IF(OR('Z-scores'!TB13&gt;2,'Z-scores'!TB13&lt;-2),"",'Z-scores'!TB13)</f>
        <v>-0.47316999999999998</v>
      </c>
      <c r="TN13" s="7">
        <f>IF(OR('Z-scores'!TC13&gt;2,'Z-scores'!TC13&lt;-2),"",'Z-scores'!TC13)</f>
        <v>-0.62141000000000002</v>
      </c>
      <c r="TO13" s="7">
        <f>IF(OR('Z-scores'!TD13&gt;2,'Z-scores'!TD13&lt;-2),"",'Z-scores'!TD13)</f>
        <v>-0.53659000000000001</v>
      </c>
      <c r="TP13" s="7">
        <f>IF(OR('Z-scores'!TE13&gt;2,'Z-scores'!TE13&lt;-2),"",'Z-scores'!TE13)</f>
        <v>-0.3508</v>
      </c>
      <c r="TQ13" s="7">
        <f>IF(OR('Z-scores'!TF13&gt;2,'Z-scores'!TF13&lt;-2),"",'Z-scores'!TF13)</f>
        <v>-0.61712</v>
      </c>
      <c r="TR13" s="7">
        <f>IF(OR('Z-scores'!TG13&gt;2,'Z-scores'!TG13&lt;-2),"",'Z-scores'!TG13)</f>
        <v>0.23627000000000001</v>
      </c>
      <c r="TS13" s="7">
        <f>IF(OR('Z-scores'!TH13&gt;2,'Z-scores'!TH13&lt;-2),"",'Z-scores'!TH13)</f>
        <v>-1.02369</v>
      </c>
      <c r="TT13" s="7" t="str">
        <f>IF(OR('Z-scores'!TI13&gt;2,'Z-scores'!TI13&lt;-2),"",'Z-scores'!TI13)</f>
        <v/>
      </c>
      <c r="TU13" s="7">
        <f>IF(OR('Z-scores'!TJ13&gt;2,'Z-scores'!TJ13&lt;-2),"",'Z-scores'!TJ13)</f>
        <v>5.185E-2</v>
      </c>
      <c r="TV13" s="7">
        <f>IF(OR('Z-scores'!TK13&gt;2,'Z-scores'!TK13&lt;-2),"",'Z-scores'!TK13)</f>
        <v>-0.14871999999999999</v>
      </c>
      <c r="TW13" s="7">
        <f>IF(OR('Z-scores'!TL13&gt;2,'Z-scores'!TL13&lt;-2),"",'Z-scores'!TL13)</f>
        <v>-0.58911000000000002</v>
      </c>
      <c r="TX13" s="7">
        <f>IF(OR('Z-scores'!TM13&gt;2,'Z-scores'!TM13&lt;-2),"",'Z-scores'!TM13)</f>
        <v>-0.85045999999999999</v>
      </c>
      <c r="TY13" s="7">
        <f>IF(OR('Z-scores'!TN13&gt;2,'Z-scores'!TN13&lt;-2),"",'Z-scores'!TN13)</f>
        <v>-8.5389999999999994E-2</v>
      </c>
      <c r="TZ13" s="7">
        <f>IF(OR('Z-scores'!TO13&gt;2,'Z-scores'!TO13&lt;-2),"",'Z-scores'!TO13)</f>
        <v>0.30604999999999999</v>
      </c>
      <c r="UA13" s="7">
        <f>IF(OR('Z-scores'!TP13&gt;2,'Z-scores'!TP13&lt;-2),"",'Z-scores'!TP13)</f>
        <v>-0.45616000000000001</v>
      </c>
      <c r="UB13" s="7">
        <f>IF(OR('Z-scores'!TQ13&gt;2,'Z-scores'!TQ13&lt;-2),"",'Z-scores'!TQ13)</f>
        <v>-0.49314000000000002</v>
      </c>
      <c r="UC13" s="7">
        <f>IF(OR('Z-scores'!TR13&gt;2,'Z-scores'!TR13&lt;-2),"",'Z-scores'!TR13)</f>
        <v>-0.67210999999999999</v>
      </c>
      <c r="UD13" s="7">
        <f>IF(OR('Z-scores'!TS13&gt;2,'Z-scores'!TS13&lt;-2),"",'Z-scores'!TS13)</f>
        <v>-0.59241999999999995</v>
      </c>
      <c r="UE13" s="7">
        <f>IF(OR('Z-scores'!TT13&gt;2,'Z-scores'!TT13&lt;-2),"",'Z-scores'!TT13)</f>
        <v>-0.54159000000000002</v>
      </c>
      <c r="UF13" s="7">
        <f>IF(OR('Z-scores'!TU13&gt;2,'Z-scores'!TU13&lt;-2),"",'Z-scores'!TU13)</f>
        <v>0.2102</v>
      </c>
      <c r="UG13" s="7">
        <f>IF(OR('Z-scores'!TV13&gt;2,'Z-scores'!TV13&lt;-2),"",'Z-scores'!TV13)</f>
        <v>-0.35527999999999998</v>
      </c>
      <c r="UH13" s="7">
        <f>IF(OR('Z-scores'!TW13&gt;2,'Z-scores'!TW13&lt;-2),"",'Z-scores'!TW13)</f>
        <v>-0.34055999999999997</v>
      </c>
      <c r="UI13" s="7">
        <f>IF(OR('Z-scores'!TX13&gt;2,'Z-scores'!TX13&lt;-2),"",'Z-scores'!TX13)</f>
        <v>-0.20615</v>
      </c>
      <c r="UJ13" s="7">
        <f>IF(OR('Z-scores'!TY13&gt;2,'Z-scores'!TY13&lt;-2),"",'Z-scores'!TY13)</f>
        <v>0.33296999999999999</v>
      </c>
      <c r="UK13" s="7">
        <f>IF(OR('Z-scores'!TZ13&gt;2,'Z-scores'!TZ13&lt;-2),"",'Z-scores'!TZ13)</f>
        <v>9.375E-2</v>
      </c>
      <c r="UL13" s="7">
        <f>IF(OR('Z-scores'!UA13&gt;2,'Z-scores'!UA13&lt;-2),"",'Z-scores'!UA13)</f>
        <v>6.7379999999999995E-2</v>
      </c>
      <c r="UM13" s="7">
        <f>IF(OR('Z-scores'!UB13&gt;2,'Z-scores'!UB13&lt;-2),"",'Z-scores'!UB13)</f>
        <v>-0.14480999999999999</v>
      </c>
      <c r="UN13" s="7">
        <f>IF(OR('Z-scores'!UC13&gt;2,'Z-scores'!UC13&lt;-2),"",'Z-scores'!UC13)</f>
        <v>0.42585000000000001</v>
      </c>
      <c r="UO13" s="7">
        <f>IF(OR('Z-scores'!UD13&gt;2,'Z-scores'!UD13&lt;-2),"",'Z-scores'!UD13)</f>
        <v>-0.92708999999999997</v>
      </c>
      <c r="UP13" s="7" t="e">
        <f>IF(OR('Z-scores'!#REF!&gt;2,'Z-scores'!#REF!&lt;-2),"",'Z-scores'!#REF!)</f>
        <v>#REF!</v>
      </c>
    </row>
    <row r="14" spans="1:562" x14ac:dyDescent="0.25">
      <c r="A14">
        <v>172</v>
      </c>
      <c r="B14">
        <v>1</v>
      </c>
      <c r="C14" s="7" t="e">
        <f>IF(OR('Z-scores'!#REF!&gt;2,'Z-scores'!#REF!&lt;-2),"",'Z-scores'!#REF!)</f>
        <v>#REF!</v>
      </c>
      <c r="D14" s="7" t="e">
        <f>IF(OR('Z-scores'!#REF!&gt;2,'Z-scores'!#REF!&lt;-2),"",'Z-scores'!#REF!)</f>
        <v>#REF!</v>
      </c>
      <c r="E14" s="7" t="e">
        <f>IF(OR('Z-scores'!#REF!&gt;2,'Z-scores'!#REF!&lt;-2),"",'Z-scores'!#REF!)</f>
        <v>#REF!</v>
      </c>
      <c r="F14" s="7" t="e">
        <f>IF(OR('Z-scores'!#REF!&gt;2,'Z-scores'!#REF!&lt;-2),"",'Z-scores'!#REF!)</f>
        <v>#REF!</v>
      </c>
      <c r="G14" s="7" t="e">
        <f>IF(OR('Z-scores'!#REF!&gt;2,'Z-scores'!#REF!&lt;-2),"",'Z-scores'!#REF!)</f>
        <v>#REF!</v>
      </c>
      <c r="H14" s="7" t="e">
        <f>IF(OR('Z-scores'!#REF!&gt;2,'Z-scores'!#REF!&lt;-2),"",'Z-scores'!#REF!)</f>
        <v>#REF!</v>
      </c>
      <c r="I14" s="7" t="e">
        <f>IF(OR('Z-scores'!#REF!&gt;2,'Z-scores'!#REF!&lt;-2),"",'Z-scores'!#REF!)</f>
        <v>#REF!</v>
      </c>
      <c r="J14" s="7" t="e">
        <f>IF(OR('Z-scores'!#REF!&gt;2,'Z-scores'!#REF!&lt;-2),"",'Z-scores'!#REF!)</f>
        <v>#REF!</v>
      </c>
      <c r="K14" s="7" t="e">
        <f>IF(OR('Z-scores'!#REF!&gt;2,'Z-scores'!#REF!&lt;-2),"",'Z-scores'!#REF!)</f>
        <v>#REF!</v>
      </c>
      <c r="L14" s="7" t="e">
        <f>IF(OR('Z-scores'!#REF!&gt;2,'Z-scores'!#REF!&lt;-2),"",'Z-scores'!#REF!)</f>
        <v>#REF!</v>
      </c>
      <c r="M14" s="7" t="e">
        <f>IF(OR('Z-scores'!#REF!&gt;2,'Z-scores'!#REF!&lt;-2),"",'Z-scores'!#REF!)</f>
        <v>#REF!</v>
      </c>
      <c r="N14" s="7">
        <f>IF(OR('Z-scores'!C14&gt;2,'Z-scores'!C14&lt;-2),"",'Z-scores'!C14)</f>
        <v>-0.62971999999999995</v>
      </c>
      <c r="O14" s="7">
        <f>IF(OR('Z-scores'!D14&gt;2,'Z-scores'!D14&lt;-2),"",'Z-scores'!D14)</f>
        <v>-0.51588000000000001</v>
      </c>
      <c r="P14" s="7">
        <f>IF(OR('Z-scores'!E14&gt;2,'Z-scores'!E14&lt;-2),"",'Z-scores'!E14)</f>
        <v>-0.37883</v>
      </c>
      <c r="Q14" s="7">
        <f>IF(OR('Z-scores'!F14&gt;2,'Z-scores'!F14&lt;-2),"",'Z-scores'!F14)</f>
        <v>-6.0740000000000002E-2</v>
      </c>
      <c r="R14" s="7">
        <f>IF(OR('Z-scores'!G14&gt;2,'Z-scores'!G14&lt;-2),"",'Z-scores'!G14)</f>
        <v>-0.45125999999999999</v>
      </c>
      <c r="S14" s="7">
        <f>IF(OR('Z-scores'!H14&gt;2,'Z-scores'!H14&lt;-2),"",'Z-scores'!H14)</f>
        <v>-0.29372999999999999</v>
      </c>
      <c r="T14" s="7">
        <f>IF(OR('Z-scores'!I14&gt;2,'Z-scores'!I14&lt;-2),"",'Z-scores'!I14)</f>
        <v>-0.20047000000000001</v>
      </c>
      <c r="U14" s="7">
        <f>IF(OR('Z-scores'!J14&gt;2,'Z-scores'!J14&lt;-2),"",'Z-scores'!J14)</f>
        <v>-0.20096</v>
      </c>
      <c r="V14" s="7">
        <f>IF(OR('Z-scores'!K14&gt;2,'Z-scores'!K14&lt;-2),"",'Z-scores'!K14)</f>
        <v>-0.80964999999999998</v>
      </c>
      <c r="W14" s="7">
        <f>IF(OR('Z-scores'!L14&gt;2,'Z-scores'!L14&lt;-2),"",'Z-scores'!L14)</f>
        <v>-0.17041000000000001</v>
      </c>
      <c r="X14" s="7">
        <f>IF(OR('Z-scores'!M14&gt;2,'Z-scores'!M14&lt;-2),"",'Z-scores'!M14)</f>
        <v>-0.33138000000000001</v>
      </c>
      <c r="Y14" s="7">
        <f>IF(OR('Z-scores'!N14&gt;2,'Z-scores'!N14&lt;-2),"",'Z-scores'!N14)</f>
        <v>-0.50085999999999997</v>
      </c>
      <c r="Z14" s="7">
        <f>IF(OR('Z-scores'!O14&gt;2,'Z-scores'!O14&lt;-2),"",'Z-scores'!O14)</f>
        <v>-0.39545000000000002</v>
      </c>
      <c r="AA14" s="7">
        <f>IF(OR('Z-scores'!P14&gt;2,'Z-scores'!P14&lt;-2),"",'Z-scores'!P14)</f>
        <v>5.7799999999999997E-2</v>
      </c>
      <c r="AB14" s="7">
        <f>IF(OR('Z-scores'!Q14&gt;2,'Z-scores'!Q14&lt;-2),"",'Z-scores'!Q14)</f>
        <v>-0.19964000000000001</v>
      </c>
      <c r="AC14" s="7">
        <f>IF(OR('Z-scores'!R14&gt;2,'Z-scores'!R14&lt;-2),"",'Z-scores'!R14)</f>
        <v>-0.57796999999999998</v>
      </c>
      <c r="AD14" s="7">
        <f>IF(OR('Z-scores'!S14&gt;2,'Z-scores'!S14&lt;-2),"",'Z-scores'!S14)</f>
        <v>-0.26261000000000001</v>
      </c>
      <c r="AE14" s="7">
        <f>IF(OR('Z-scores'!T14&gt;2,'Z-scores'!T14&lt;-2),"",'Z-scores'!T14)</f>
        <v>1.4579999999999999E-2</v>
      </c>
      <c r="AF14" s="7">
        <f>IF(OR('Z-scores'!U14&gt;2,'Z-scores'!U14&lt;-2),"",'Z-scores'!U14)</f>
        <v>-0.73160999999999998</v>
      </c>
      <c r="AG14" s="7">
        <f>IF(OR('Z-scores'!V14&gt;2,'Z-scores'!V14&lt;-2),"",'Z-scores'!V14)</f>
        <v>-0.83858999999999995</v>
      </c>
      <c r="AH14" s="7">
        <f>IF(OR('Z-scores'!W14&gt;2,'Z-scores'!W14&lt;-2),"",'Z-scores'!W14)</f>
        <v>-0.31483</v>
      </c>
      <c r="AI14" s="7">
        <f>IF(OR('Z-scores'!X14&gt;2,'Z-scores'!X14&lt;-2),"",'Z-scores'!X14)</f>
        <v>-0.47674</v>
      </c>
      <c r="AJ14" s="7">
        <f>IF(OR('Z-scores'!Y14&gt;2,'Z-scores'!Y14&lt;-2),"",'Z-scores'!Y14)</f>
        <v>-0.44513000000000003</v>
      </c>
      <c r="AK14" s="7">
        <f>IF(OR('Z-scores'!Z14&gt;2,'Z-scores'!Z14&lt;-2),"",'Z-scores'!Z14)</f>
        <v>-0.67889999999999995</v>
      </c>
      <c r="AL14" s="7">
        <f>IF(OR('Z-scores'!AA14&gt;2,'Z-scores'!AA14&lt;-2),"",'Z-scores'!AA14)</f>
        <v>-0.59257000000000004</v>
      </c>
      <c r="AM14" s="7">
        <f>IF(OR('Z-scores'!AB14&gt;2,'Z-scores'!AB14&lt;-2),"",'Z-scores'!AB14)</f>
        <v>-0.21640000000000001</v>
      </c>
      <c r="AN14" s="7">
        <f>IF(OR('Z-scores'!AC14&gt;2,'Z-scores'!AC14&lt;-2),"",'Z-scores'!AC14)</f>
        <v>-3.7249999999999998E-2</v>
      </c>
      <c r="AO14" s="7">
        <f>IF(OR('Z-scores'!AD14&gt;2,'Z-scores'!AD14&lt;-2),"",'Z-scores'!AD14)</f>
        <v>-0.25783</v>
      </c>
      <c r="AP14" s="7">
        <f>IF(OR('Z-scores'!AE14&gt;2,'Z-scores'!AE14&lt;-2),"",'Z-scores'!AE14)</f>
        <v>0.95291999999999999</v>
      </c>
      <c r="AQ14" s="7">
        <f>IF(OR('Z-scores'!AF14&gt;2,'Z-scores'!AF14&lt;-2),"",'Z-scores'!AF14)</f>
        <v>1.7340800000000001</v>
      </c>
      <c r="AR14" s="7">
        <f>IF(OR('Z-scores'!AG14&gt;2,'Z-scores'!AG14&lt;-2),"",'Z-scores'!AG14)</f>
        <v>0.31934000000000001</v>
      </c>
      <c r="AS14" s="7">
        <f>IF(OR('Z-scores'!AH14&gt;2,'Z-scores'!AH14&lt;-2),"",'Z-scores'!AH14)</f>
        <v>-4.5690000000000001E-2</v>
      </c>
      <c r="AT14" s="7">
        <f>IF(OR('Z-scores'!AI14&gt;2,'Z-scores'!AI14&lt;-2),"",'Z-scores'!AI14)</f>
        <v>-0.46727000000000002</v>
      </c>
      <c r="AU14" s="7">
        <f>IF(OR('Z-scores'!AJ14&gt;2,'Z-scores'!AJ14&lt;-2),"",'Z-scores'!AJ14)</f>
        <v>-0.39361000000000002</v>
      </c>
      <c r="AV14" s="7">
        <f>IF(OR('Z-scores'!AK14&gt;2,'Z-scores'!AK14&lt;-2),"",'Z-scores'!AK14)</f>
        <v>-0.23630999999999999</v>
      </c>
      <c r="AW14" s="7">
        <f>IF(OR('Z-scores'!AL14&gt;2,'Z-scores'!AL14&lt;-2),"",'Z-scores'!AL14)</f>
        <v>-0.15162999999999999</v>
      </c>
      <c r="AX14" s="7">
        <f>IF(OR('Z-scores'!AM14&gt;2,'Z-scores'!AM14&lt;-2),"",'Z-scores'!AM14)</f>
        <v>-0.48852000000000001</v>
      </c>
      <c r="AY14" s="7">
        <f>IF(OR('Z-scores'!AN14&gt;2,'Z-scores'!AN14&lt;-2),"",'Z-scores'!AN14)</f>
        <v>-0.33589000000000002</v>
      </c>
      <c r="AZ14" s="7">
        <f>IF(OR('Z-scores'!AO14&gt;2,'Z-scores'!AO14&lt;-2),"",'Z-scores'!AO14)</f>
        <v>0.12776999999999999</v>
      </c>
      <c r="BA14" s="7">
        <f>IF(OR('Z-scores'!AP14&gt;2,'Z-scores'!AP14&lt;-2),"",'Z-scores'!AP14)</f>
        <v>-0.37827</v>
      </c>
      <c r="BB14" s="7">
        <f>IF(OR('Z-scores'!AQ14&gt;2,'Z-scores'!AQ14&lt;-2),"",'Z-scores'!AQ14)</f>
        <v>0.28036</v>
      </c>
      <c r="BC14" s="7">
        <f>IF(OR('Z-scores'!AR14&gt;2,'Z-scores'!AR14&lt;-2),"",'Z-scores'!AR14)</f>
        <v>-0.19131000000000001</v>
      </c>
      <c r="BD14" s="7">
        <f>IF(OR('Z-scores'!AS14&gt;2,'Z-scores'!AS14&lt;-2),"",'Z-scores'!AS14)</f>
        <v>-0.41328999999999999</v>
      </c>
      <c r="BE14" s="7">
        <f>IF(OR('Z-scores'!AT14&gt;2,'Z-scores'!AT14&lt;-2),"",'Z-scores'!AT14)</f>
        <v>-0.41210999999999998</v>
      </c>
      <c r="BF14" s="7">
        <f>IF(OR('Z-scores'!AU14&gt;2,'Z-scores'!AU14&lt;-2),"",'Z-scores'!AU14)</f>
        <v>-0.16516</v>
      </c>
      <c r="BG14" s="7">
        <f>IF(OR('Z-scores'!AV14&gt;2,'Z-scores'!AV14&lt;-2),"",'Z-scores'!AV14)</f>
        <v>-0.29377999999999999</v>
      </c>
      <c r="BH14" s="7">
        <f>IF(OR('Z-scores'!AW14&gt;2,'Z-scores'!AW14&lt;-2),"",'Z-scores'!AW14)</f>
        <v>0.51519999999999999</v>
      </c>
      <c r="BI14" s="7">
        <f>IF(OR('Z-scores'!AX14&gt;2,'Z-scores'!AX14&lt;-2),"",'Z-scores'!AX14)</f>
        <v>1.93597</v>
      </c>
      <c r="BJ14" s="7">
        <f>IF(OR('Z-scores'!AY14&gt;2,'Z-scores'!AY14&lt;-2),"",'Z-scores'!AY14)</f>
        <v>-3.2829999999999998E-2</v>
      </c>
      <c r="BK14" s="7" t="str">
        <f>IF(OR('Z-scores'!AZ14&gt;2,'Z-scores'!AZ14&lt;-2),"",'Z-scores'!AZ14)</f>
        <v/>
      </c>
      <c r="BL14" s="7">
        <f>IF(OR('Z-scores'!BA14&gt;2,'Z-scores'!BA14&lt;-2),"",'Z-scores'!BA14)</f>
        <v>0.83531</v>
      </c>
      <c r="BM14" s="7">
        <f>IF(OR('Z-scores'!BB14&gt;2,'Z-scores'!BB14&lt;-2),"",'Z-scores'!BB14)</f>
        <v>-0.84252000000000005</v>
      </c>
      <c r="BN14" s="7">
        <f>IF(OR('Z-scores'!BC14&gt;2,'Z-scores'!BC14&lt;-2),"",'Z-scores'!BC14)</f>
        <v>8.9069999999999996E-2</v>
      </c>
      <c r="BO14" s="7">
        <f>IF(OR('Z-scores'!BD14&gt;2,'Z-scores'!BD14&lt;-2),"",'Z-scores'!BD14)</f>
        <v>0.36348000000000003</v>
      </c>
      <c r="BP14" s="7">
        <f>IF(OR('Z-scores'!BE14&gt;2,'Z-scores'!BE14&lt;-2),"",'Z-scores'!BE14)</f>
        <v>0.52237</v>
      </c>
      <c r="BQ14" s="7">
        <f>IF(OR('Z-scores'!BF14&gt;2,'Z-scores'!BF14&lt;-2),"",'Z-scores'!BF14)</f>
        <v>0.44717000000000001</v>
      </c>
      <c r="BR14" s="7">
        <f>IF(OR('Z-scores'!BG14&gt;2,'Z-scores'!BG14&lt;-2),"",'Z-scores'!BG14)</f>
        <v>-0.13475999999999999</v>
      </c>
      <c r="BS14" s="7">
        <f>IF(OR('Z-scores'!BH14&gt;2,'Z-scores'!BH14&lt;-2),"",'Z-scores'!BH14)</f>
        <v>-0.39456000000000002</v>
      </c>
      <c r="BT14" s="7">
        <f>IF(OR('Z-scores'!BI14&gt;2,'Z-scores'!BI14&lt;-2),"",'Z-scores'!BI14)</f>
        <v>-0.47006999999999999</v>
      </c>
      <c r="BU14" s="7">
        <f>IF(OR('Z-scores'!BJ14&gt;2,'Z-scores'!BJ14&lt;-2),"",'Z-scores'!BJ14)</f>
        <v>-0.35630000000000001</v>
      </c>
      <c r="BV14" s="7">
        <f>IF(OR('Z-scores'!BK14&gt;2,'Z-scores'!BK14&lt;-2),"",'Z-scores'!BK14)</f>
        <v>-0.22203999999999999</v>
      </c>
      <c r="BW14" s="7">
        <f>IF(OR('Z-scores'!BL14&gt;2,'Z-scores'!BL14&lt;-2),"",'Z-scores'!BL14)</f>
        <v>0.60450000000000004</v>
      </c>
      <c r="BX14" s="7">
        <f>IF(OR('Z-scores'!BM14&gt;2,'Z-scores'!BM14&lt;-2),"",'Z-scores'!BM14)</f>
        <v>1.70242</v>
      </c>
      <c r="BY14" s="7">
        <f>IF(OR('Z-scores'!BN14&gt;2,'Z-scores'!BN14&lt;-2),"",'Z-scores'!BN14)</f>
        <v>-8.26E-3</v>
      </c>
      <c r="BZ14" s="7">
        <f>IF(OR('Z-scores'!BO14&gt;2,'Z-scores'!BO14&lt;-2),"",'Z-scores'!BO14)</f>
        <v>-0.13930000000000001</v>
      </c>
      <c r="CA14" s="7">
        <f>IF(OR('Z-scores'!BP14&gt;2,'Z-scores'!BP14&lt;-2),"",'Z-scores'!BP14)</f>
        <v>-0.24723000000000001</v>
      </c>
      <c r="CB14" s="7">
        <f>IF(OR('Z-scores'!BQ14&gt;2,'Z-scores'!BQ14&lt;-2),"",'Z-scores'!BQ14)</f>
        <v>0.6381</v>
      </c>
      <c r="CC14" s="7">
        <f>IF(OR('Z-scores'!BR14&gt;2,'Z-scores'!BR14&lt;-2),"",'Z-scores'!BR14)</f>
        <v>-4.4000000000000002E-4</v>
      </c>
      <c r="CD14" s="7">
        <f>IF(OR('Z-scores'!BS14&gt;2,'Z-scores'!BS14&lt;-2),"",'Z-scores'!BS14)</f>
        <v>-1.9869999999999999E-2</v>
      </c>
      <c r="CE14" s="7">
        <f>IF(OR('Z-scores'!BT14&gt;2,'Z-scores'!BT14&lt;-2),"",'Z-scores'!BT14)</f>
        <v>-0.40508</v>
      </c>
      <c r="CF14" s="7">
        <f>IF(OR('Z-scores'!BU14&gt;2,'Z-scores'!BU14&lt;-2),"",'Z-scores'!BU14)</f>
        <v>-0.38479000000000002</v>
      </c>
      <c r="CG14" s="7">
        <f>IF(OR('Z-scores'!BV14&gt;2,'Z-scores'!BV14&lt;-2),"",'Z-scores'!BV14)</f>
        <v>-0.37828000000000001</v>
      </c>
      <c r="CH14" s="7">
        <f>IF(OR('Z-scores'!BW14&gt;2,'Z-scores'!BW14&lt;-2),"",'Z-scores'!BW14)</f>
        <v>-0.69533999999999996</v>
      </c>
      <c r="CI14" s="7">
        <f>IF(OR('Z-scores'!BX14&gt;2,'Z-scores'!BX14&lt;-2),"",'Z-scores'!BX14)</f>
        <v>0.13214999999999999</v>
      </c>
      <c r="CJ14" s="7">
        <f>IF(OR('Z-scores'!BY14&gt;2,'Z-scores'!BY14&lt;-2),"",'Z-scores'!BY14)</f>
        <v>-8.4099999999999994E-2</v>
      </c>
      <c r="CK14" s="7">
        <f>IF(OR('Z-scores'!BZ14&gt;2,'Z-scores'!BZ14&lt;-2),"",'Z-scores'!BZ14)</f>
        <v>-0.81994999999999996</v>
      </c>
      <c r="CL14" s="7">
        <f>IF(OR('Z-scores'!CA14&gt;2,'Z-scores'!CA14&lt;-2),"",'Z-scores'!CA14)</f>
        <v>-0.60306999999999999</v>
      </c>
      <c r="CM14" s="7">
        <f>IF(OR('Z-scores'!CB14&gt;2,'Z-scores'!CB14&lt;-2),"",'Z-scores'!CB14)</f>
        <v>-0.26463999999999999</v>
      </c>
      <c r="CN14" s="7">
        <f>IF(OR('Z-scores'!CC14&gt;2,'Z-scores'!CC14&lt;-2),"",'Z-scores'!CC14)</f>
        <v>-0.4138</v>
      </c>
      <c r="CO14" s="7">
        <f>IF(OR('Z-scores'!CD14&gt;2,'Z-scores'!CD14&lt;-2),"",'Z-scores'!CD14)</f>
        <v>-0.11837</v>
      </c>
      <c r="CP14" s="7">
        <f>IF(OR('Z-scores'!CE14&gt;2,'Z-scores'!CE14&lt;-2),"",'Z-scores'!CE14)</f>
        <v>-0.18015</v>
      </c>
      <c r="CQ14" s="7">
        <f>IF(OR('Z-scores'!CF14&gt;2,'Z-scores'!CF14&lt;-2),"",'Z-scores'!CF14)</f>
        <v>-0.38319999999999999</v>
      </c>
      <c r="CR14" s="7">
        <f>IF(OR('Z-scores'!CG14&gt;2,'Z-scores'!CG14&lt;-2),"",'Z-scores'!CG14)</f>
        <v>-0.55461000000000005</v>
      </c>
      <c r="CS14" s="7">
        <f>IF(OR('Z-scores'!CH14&gt;2,'Z-scores'!CH14&lt;-2),"",'Z-scores'!CH14)</f>
        <v>-0.55176999999999998</v>
      </c>
      <c r="CT14" s="7">
        <f>IF(OR('Z-scores'!CI14&gt;2,'Z-scores'!CI14&lt;-2),"",'Z-scores'!CI14)</f>
        <v>-0.45945999999999998</v>
      </c>
      <c r="CU14" s="7">
        <f>IF(OR('Z-scores'!CJ14&gt;2,'Z-scores'!CJ14&lt;-2),"",'Z-scores'!CJ14)</f>
        <v>0.11379</v>
      </c>
      <c r="CV14" s="7">
        <f>IF(OR('Z-scores'!CK14&gt;2,'Z-scores'!CK14&lt;-2),"",'Z-scores'!CK14)</f>
        <v>0.33812999999999999</v>
      </c>
      <c r="CW14" s="7">
        <f>IF(OR('Z-scores'!CL14&gt;2,'Z-scores'!CL14&lt;-2),"",'Z-scores'!CL14)</f>
        <v>-0.72118000000000004</v>
      </c>
      <c r="CX14" s="7">
        <f>IF(OR('Z-scores'!CM14&gt;2,'Z-scores'!CM14&lt;-2),"",'Z-scores'!CM14)</f>
        <v>-0.33104</v>
      </c>
      <c r="CY14" s="7">
        <f>IF(OR('Z-scores'!CN14&gt;2,'Z-scores'!CN14&lt;-2),"",'Z-scores'!CN14)</f>
        <v>-0.13830000000000001</v>
      </c>
      <c r="CZ14" s="7">
        <f>IF(OR('Z-scores'!CO14&gt;2,'Z-scores'!CO14&lt;-2),"",'Z-scores'!CO14)</f>
        <v>-0.36653999999999998</v>
      </c>
      <c r="DA14" s="7">
        <f>IF(OR('Z-scores'!CP14&gt;2,'Z-scores'!CP14&lt;-2),"",'Z-scores'!CP14)</f>
        <v>0.12731999999999999</v>
      </c>
      <c r="DB14" s="7">
        <f>IF(OR('Z-scores'!CQ14&gt;2,'Z-scores'!CQ14&lt;-2),"",'Z-scores'!CQ14)</f>
        <v>1.2324900000000001</v>
      </c>
      <c r="DC14" s="7">
        <f>IF(OR('Z-scores'!CR14&gt;2,'Z-scores'!CR14&lt;-2),"",'Z-scores'!CR14)</f>
        <v>0.52952999999999995</v>
      </c>
      <c r="DD14" s="7">
        <f>IF(OR('Z-scores'!CS14&gt;2,'Z-scores'!CS14&lt;-2),"",'Z-scores'!CS14)</f>
        <v>-0.31997999999999999</v>
      </c>
      <c r="DE14" s="7">
        <f>IF(OR('Z-scores'!CT14&gt;2,'Z-scores'!CT14&lt;-2),"",'Z-scores'!CT14)</f>
        <v>0.12556</v>
      </c>
      <c r="DF14" s="7">
        <f>IF(OR('Z-scores'!CU14&gt;2,'Z-scores'!CU14&lt;-2),"",'Z-scores'!CU14)</f>
        <v>0.4456</v>
      </c>
      <c r="DG14" s="7">
        <f>IF(OR('Z-scores'!CV14&gt;2,'Z-scores'!CV14&lt;-2),"",'Z-scores'!CV14)</f>
        <v>-0.46181</v>
      </c>
      <c r="DH14" s="7">
        <f>IF(OR('Z-scores'!CW14&gt;2,'Z-scores'!CW14&lt;-2),"",'Z-scores'!CW14)</f>
        <v>1.975E-2</v>
      </c>
      <c r="DI14" s="7">
        <f>IF(OR('Z-scores'!CX14&gt;2,'Z-scores'!CX14&lt;-2),"",'Z-scores'!CX14)</f>
        <v>0.11388</v>
      </c>
      <c r="DJ14" s="7">
        <f>IF(OR('Z-scores'!CY14&gt;2,'Z-scores'!CY14&lt;-2),"",'Z-scores'!CY14)</f>
        <v>0.27457999999999999</v>
      </c>
      <c r="DK14" s="7">
        <f>IF(OR('Z-scores'!CZ14&gt;2,'Z-scores'!CZ14&lt;-2),"",'Z-scores'!CZ14)</f>
        <v>0.37433</v>
      </c>
      <c r="DL14" s="7">
        <f>IF(OR('Z-scores'!DA14&gt;2,'Z-scores'!DA14&lt;-2),"",'Z-scores'!DA14)</f>
        <v>-0.2122</v>
      </c>
      <c r="DM14" s="7">
        <f>IF(OR('Z-scores'!DB14&gt;2,'Z-scores'!DB14&lt;-2),"",'Z-scores'!DB14)</f>
        <v>0.98273999999999995</v>
      </c>
      <c r="DN14" s="7">
        <f>IF(OR('Z-scores'!DC14&gt;2,'Z-scores'!DC14&lt;-2),"",'Z-scores'!DC14)</f>
        <v>0.33825</v>
      </c>
      <c r="DO14" s="7">
        <f>IF(OR('Z-scores'!DD14&gt;2,'Z-scores'!DD14&lt;-2),"",'Z-scores'!DD14)</f>
        <v>1.5088200000000001</v>
      </c>
      <c r="DP14" s="7">
        <f>IF(OR('Z-scores'!DE14&gt;2,'Z-scores'!DE14&lt;-2),"",'Z-scores'!DE14)</f>
        <v>-0.13668</v>
      </c>
      <c r="DQ14" s="7">
        <f>IF(OR('Z-scores'!DF14&gt;2,'Z-scores'!DF14&lt;-2),"",'Z-scores'!DF14)</f>
        <v>-0.51280000000000003</v>
      </c>
      <c r="DR14" s="7">
        <f>IF(OR('Z-scores'!DG14&gt;2,'Z-scores'!DG14&lt;-2),"",'Z-scores'!DG14)</f>
        <v>-0.27060000000000001</v>
      </c>
      <c r="DS14" s="7">
        <f>IF(OR('Z-scores'!DH14&gt;2,'Z-scores'!DH14&lt;-2),"",'Z-scores'!DH14)</f>
        <v>1.8729</v>
      </c>
      <c r="DT14" s="7">
        <f>IF(OR('Z-scores'!DI14&gt;2,'Z-scores'!DI14&lt;-2),"",'Z-scores'!DI14)</f>
        <v>0.14321999999999999</v>
      </c>
      <c r="DU14" s="7">
        <f>IF(OR('Z-scores'!DJ14&gt;2,'Z-scores'!DJ14&lt;-2),"",'Z-scores'!DJ14)</f>
        <v>0.67374999999999996</v>
      </c>
      <c r="DV14" s="7">
        <f>IF(OR('Z-scores'!DK14&gt;2,'Z-scores'!DK14&lt;-2),"",'Z-scores'!DK14)</f>
        <v>0.14809</v>
      </c>
      <c r="DW14" s="7">
        <f>IF(OR('Z-scores'!DL14&gt;2,'Z-scores'!DL14&lt;-2),"",'Z-scores'!DL14)</f>
        <v>0.83562999999999998</v>
      </c>
      <c r="DX14" s="7">
        <f>IF(OR('Z-scores'!DM14&gt;2,'Z-scores'!DM14&lt;-2),"",'Z-scores'!DM14)</f>
        <v>0.39859</v>
      </c>
      <c r="DY14" s="7" t="str">
        <f>IF(OR('Z-scores'!DN14&gt;2,'Z-scores'!DN14&lt;-2),"",'Z-scores'!DN14)</f>
        <v/>
      </c>
      <c r="DZ14" s="7">
        <f>IF(OR('Z-scores'!DO14&gt;2,'Z-scores'!DO14&lt;-2),"",'Z-scores'!DO14)</f>
        <v>0.92537000000000003</v>
      </c>
      <c r="EA14" s="7">
        <f>IF(OR('Z-scores'!DP14&gt;2,'Z-scores'!DP14&lt;-2),"",'Z-scores'!DP14)</f>
        <v>0.16777</v>
      </c>
      <c r="EB14" s="7">
        <f>IF(OR('Z-scores'!DQ14&gt;2,'Z-scores'!DQ14&lt;-2),"",'Z-scores'!DQ14)</f>
        <v>1.1310100000000001</v>
      </c>
      <c r="EC14" s="7" t="str">
        <f>IF(OR('Z-scores'!DR14&gt;2,'Z-scores'!DR14&lt;-2),"",'Z-scores'!DR14)</f>
        <v/>
      </c>
      <c r="ED14" s="7">
        <f>IF(OR('Z-scores'!DS14&gt;2,'Z-scores'!DS14&lt;-2),"",'Z-scores'!DS14)</f>
        <v>0.70942000000000005</v>
      </c>
      <c r="EE14" s="7">
        <f>IF(OR('Z-scores'!DT14&gt;2,'Z-scores'!DT14&lt;-2),"",'Z-scores'!DT14)</f>
        <v>-2.3900000000000001E-2</v>
      </c>
      <c r="EF14" s="7">
        <f>IF(OR('Z-scores'!DU14&gt;2,'Z-scores'!DU14&lt;-2),"",'Z-scores'!DU14)</f>
        <v>7.1999999999999995E-2</v>
      </c>
      <c r="EG14" s="7">
        <f>IF(OR('Z-scores'!DV14&gt;2,'Z-scores'!DV14&lt;-2),"",'Z-scores'!DV14)</f>
        <v>-0.27665000000000001</v>
      </c>
      <c r="EH14" s="7">
        <f>IF(OR('Z-scores'!DW14&gt;2,'Z-scores'!DW14&lt;-2),"",'Z-scores'!DW14)</f>
        <v>-0.45484000000000002</v>
      </c>
      <c r="EI14" s="7">
        <f>IF(OR('Z-scores'!DX14&gt;2,'Z-scores'!DX14&lt;-2),"",'Z-scores'!DX14)</f>
        <v>-0.28526000000000001</v>
      </c>
      <c r="EJ14" s="7">
        <f>IF(OR('Z-scores'!DY14&gt;2,'Z-scores'!DY14&lt;-2),"",'Z-scores'!DY14)</f>
        <v>0.15135999999999999</v>
      </c>
      <c r="EK14" s="7">
        <f>IF(OR('Z-scores'!DZ14&gt;2,'Z-scores'!DZ14&lt;-2),"",'Z-scores'!DZ14)</f>
        <v>-0.70681000000000005</v>
      </c>
      <c r="EL14" s="7">
        <f>IF(OR('Z-scores'!EA14&gt;2,'Z-scores'!EA14&lt;-2),"",'Z-scores'!EA14)</f>
        <v>2.3230000000000001E-2</v>
      </c>
      <c r="EM14" s="7">
        <f>IF(OR('Z-scores'!EB14&gt;2,'Z-scores'!EB14&lt;-2),"",'Z-scores'!EB14)</f>
        <v>-0.24035000000000001</v>
      </c>
      <c r="EN14" s="7">
        <f>IF(OR('Z-scores'!EC14&gt;2,'Z-scores'!EC14&lt;-2),"",'Z-scores'!EC14)</f>
        <v>-0.40893000000000002</v>
      </c>
      <c r="EO14" s="7">
        <f>IF(OR('Z-scores'!ED14&gt;2,'Z-scores'!ED14&lt;-2),"",'Z-scores'!ED14)</f>
        <v>-0.46587000000000001</v>
      </c>
      <c r="EP14" s="7" t="str">
        <f>IF(OR('Z-scores'!EE14&gt;2,'Z-scores'!EE14&lt;-2),"",'Z-scores'!EE14)</f>
        <v/>
      </c>
      <c r="EQ14" s="7">
        <f>IF(OR('Z-scores'!EF14&gt;2,'Z-scores'!EF14&lt;-2),"",'Z-scores'!EF14)</f>
        <v>0.25990000000000002</v>
      </c>
      <c r="ER14" s="7">
        <f>IF(OR('Z-scores'!EG14&gt;2,'Z-scores'!EG14&lt;-2),"",'Z-scores'!EG14)</f>
        <v>-3.8890000000000001E-2</v>
      </c>
      <c r="ES14" s="7">
        <f>IF(OR('Z-scores'!EH14&gt;2,'Z-scores'!EH14&lt;-2),"",'Z-scores'!EH14)</f>
        <v>-0.41192000000000001</v>
      </c>
      <c r="ET14" s="7">
        <f>IF(OR('Z-scores'!EI14&gt;2,'Z-scores'!EI14&lt;-2),"",'Z-scores'!EI14)</f>
        <v>-0.36282999999999999</v>
      </c>
      <c r="EU14" s="7">
        <f>IF(OR('Z-scores'!EJ14&gt;2,'Z-scores'!EJ14&lt;-2),"",'Z-scores'!EJ14)</f>
        <v>-0.18576000000000001</v>
      </c>
      <c r="EV14" s="7">
        <f>IF(OR('Z-scores'!EK14&gt;2,'Z-scores'!EK14&lt;-2),"",'Z-scores'!EK14)</f>
        <v>-0.45234000000000002</v>
      </c>
      <c r="EW14" s="7">
        <f>IF(OR('Z-scores'!EL14&gt;2,'Z-scores'!EL14&lt;-2),"",'Z-scores'!EL14)</f>
        <v>-0.3977</v>
      </c>
      <c r="EX14" s="7">
        <f>IF(OR('Z-scores'!EM14&gt;2,'Z-scores'!EM14&lt;-2),"",'Z-scores'!EM14)</f>
        <v>-0.31490000000000001</v>
      </c>
      <c r="EY14" s="7">
        <f>IF(OR('Z-scores'!EN14&gt;2,'Z-scores'!EN14&lt;-2),"",'Z-scores'!EN14)</f>
        <v>-0.27584999999999998</v>
      </c>
      <c r="EZ14" s="7" t="str">
        <f>IF(OR('Z-scores'!EO14&gt;2,'Z-scores'!EO14&lt;-2),"",'Z-scores'!EO14)</f>
        <v/>
      </c>
      <c r="FA14" s="7">
        <f>IF(OR('Z-scores'!EP14&gt;2,'Z-scores'!EP14&lt;-2),"",'Z-scores'!EP14)</f>
        <v>-0.13381999999999999</v>
      </c>
      <c r="FB14" s="7">
        <f>IF(OR('Z-scores'!EQ14&gt;2,'Z-scores'!EQ14&lt;-2),"",'Z-scores'!EQ14)</f>
        <v>-0.38662000000000002</v>
      </c>
      <c r="FC14" s="7">
        <f>IF(OR('Z-scores'!ER14&gt;2,'Z-scores'!ER14&lt;-2),"",'Z-scores'!ER14)</f>
        <v>-0.39484999999999998</v>
      </c>
      <c r="FD14" s="7">
        <f>IF(OR('Z-scores'!ES14&gt;2,'Z-scores'!ES14&lt;-2),"",'Z-scores'!ES14)</f>
        <v>-0.29618</v>
      </c>
      <c r="FE14" s="7">
        <f>IF(OR('Z-scores'!ET14&gt;2,'Z-scores'!ET14&lt;-2),"",'Z-scores'!ET14)</f>
        <v>-0.48974000000000001</v>
      </c>
      <c r="FF14" s="7">
        <f>IF(OR('Z-scores'!EU14&gt;2,'Z-scores'!EU14&lt;-2),"",'Z-scores'!EU14)</f>
        <v>-0.61409000000000002</v>
      </c>
      <c r="FG14" s="7">
        <f>IF(OR('Z-scores'!EV14&gt;2,'Z-scores'!EV14&lt;-2),"",'Z-scores'!EV14)</f>
        <v>-0.45550000000000002</v>
      </c>
      <c r="FH14" s="7">
        <f>IF(OR('Z-scores'!EW14&gt;2,'Z-scores'!EW14&lt;-2),"",'Z-scores'!EW14)</f>
        <v>-0.45839000000000002</v>
      </c>
      <c r="FI14" s="7">
        <f>IF(OR('Z-scores'!EX14&gt;2,'Z-scores'!EX14&lt;-2),"",'Z-scores'!EX14)</f>
        <v>0.62639</v>
      </c>
      <c r="FJ14" s="7">
        <f>IF(OR('Z-scores'!EY14&gt;2,'Z-scores'!EY14&lt;-2),"",'Z-scores'!EY14)</f>
        <v>0.45224999999999999</v>
      </c>
      <c r="FK14" s="7">
        <f>IF(OR('Z-scores'!EZ14&gt;2,'Z-scores'!EZ14&lt;-2),"",'Z-scores'!EZ14)</f>
        <v>-0.29181000000000001</v>
      </c>
      <c r="FL14" s="7">
        <f>IF(OR('Z-scores'!FA14&gt;2,'Z-scores'!FA14&lt;-2),"",'Z-scores'!FA14)</f>
        <v>-0.35759999999999997</v>
      </c>
      <c r="FM14" s="7">
        <f>IF(OR('Z-scores'!FB14&gt;2,'Z-scores'!FB14&lt;-2),"",'Z-scores'!FB14)</f>
        <v>-0.32795000000000002</v>
      </c>
      <c r="FN14" s="7">
        <f>IF(OR('Z-scores'!FC14&gt;2,'Z-scores'!FC14&lt;-2),"",'Z-scores'!FC14)</f>
        <v>-0.21510000000000001</v>
      </c>
      <c r="FO14" s="7">
        <f>IF(OR('Z-scores'!FD14&gt;2,'Z-scores'!FD14&lt;-2),"",'Z-scores'!FD14)</f>
        <v>-0.64434999999999998</v>
      </c>
      <c r="FP14" s="7">
        <f>IF(OR('Z-scores'!FE14&gt;2,'Z-scores'!FE14&lt;-2),"",'Z-scores'!FE14)</f>
        <v>-0.47888999999999998</v>
      </c>
      <c r="FQ14" s="7">
        <f>IF(OR('Z-scores'!FF14&gt;2,'Z-scores'!FF14&lt;-2),"",'Z-scores'!FF14)</f>
        <v>-0.38771</v>
      </c>
      <c r="FR14" s="7">
        <f>IF(OR('Z-scores'!FG14&gt;2,'Z-scores'!FG14&lt;-2),"",'Z-scores'!FG14)</f>
        <v>-2.98E-2</v>
      </c>
      <c r="FS14" s="7">
        <f>IF(OR('Z-scores'!FH14&gt;2,'Z-scores'!FH14&lt;-2),"",'Z-scores'!FH14)</f>
        <v>-0.38286999999999999</v>
      </c>
      <c r="FT14" s="7">
        <f>IF(OR('Z-scores'!FI14&gt;2,'Z-scores'!FI14&lt;-2),"",'Z-scores'!FI14)</f>
        <v>-0.20885000000000001</v>
      </c>
      <c r="FU14" s="7">
        <f>IF(OR('Z-scores'!FJ14&gt;2,'Z-scores'!FJ14&lt;-2),"",'Z-scores'!FJ14)</f>
        <v>-0.40336</v>
      </c>
      <c r="FV14" s="7">
        <f>IF(OR('Z-scores'!FK14&gt;2,'Z-scores'!FK14&lt;-2),"",'Z-scores'!FK14)</f>
        <v>-0.4894</v>
      </c>
      <c r="FW14" s="7">
        <f>IF(OR('Z-scores'!FL14&gt;2,'Z-scores'!FL14&lt;-2),"",'Z-scores'!FL14)</f>
        <v>-0.44362000000000001</v>
      </c>
      <c r="FX14" s="7">
        <f>IF(OR('Z-scores'!FM14&gt;2,'Z-scores'!FM14&lt;-2),"",'Z-scores'!FM14)</f>
        <v>-0.20746000000000001</v>
      </c>
      <c r="FY14" s="7">
        <f>IF(OR('Z-scores'!FN14&gt;2,'Z-scores'!FN14&lt;-2),"",'Z-scores'!FN14)</f>
        <v>0.73485999999999996</v>
      </c>
      <c r="FZ14" s="7">
        <f>IF(OR('Z-scores'!FO14&gt;2,'Z-scores'!FO14&lt;-2),"",'Z-scores'!FO14)</f>
        <v>0.50468999999999997</v>
      </c>
      <c r="GA14" s="7">
        <f>IF(OR('Z-scores'!FP14&gt;2,'Z-scores'!FP14&lt;-2),"",'Z-scores'!FP14)</f>
        <v>-0.40855000000000002</v>
      </c>
      <c r="GB14" s="7">
        <f>IF(OR('Z-scores'!FQ14&gt;2,'Z-scores'!FQ14&lt;-2),"",'Z-scores'!FQ14)</f>
        <v>-0.68211999999999995</v>
      </c>
      <c r="GC14" s="7">
        <f>IF(OR('Z-scores'!FR14&gt;2,'Z-scores'!FR14&lt;-2),"",'Z-scores'!FR14)</f>
        <v>-0.15775</v>
      </c>
      <c r="GD14" s="7">
        <f>IF(OR('Z-scores'!FS14&gt;2,'Z-scores'!FS14&lt;-2),"",'Z-scores'!FS14)</f>
        <v>-0.45976</v>
      </c>
      <c r="GE14" s="7">
        <f>IF(OR('Z-scores'!FT14&gt;2,'Z-scores'!FT14&lt;-2),"",'Z-scores'!FT14)</f>
        <v>-0.51298999999999995</v>
      </c>
      <c r="GF14" s="7">
        <f>IF(OR('Z-scores'!FU14&gt;2,'Z-scores'!FU14&lt;-2),"",'Z-scores'!FU14)</f>
        <v>-0.39868999999999999</v>
      </c>
      <c r="GG14" s="7">
        <f>IF(OR('Z-scores'!FV14&gt;2,'Z-scores'!FV14&lt;-2),"",'Z-scores'!FV14)</f>
        <v>-0.26166</v>
      </c>
      <c r="GH14" s="7">
        <f>IF(OR('Z-scores'!FW14&gt;2,'Z-scores'!FW14&lt;-2),"",'Z-scores'!FW14)</f>
        <v>-0.15365999999999999</v>
      </c>
      <c r="GI14" s="7">
        <f>IF(OR('Z-scores'!FX14&gt;2,'Z-scores'!FX14&lt;-2),"",'Z-scores'!FX14)</f>
        <v>0.80196999999999996</v>
      </c>
      <c r="GJ14" s="7">
        <f>IF(OR('Z-scores'!FY14&gt;2,'Z-scores'!FY14&lt;-2),"",'Z-scores'!FY14)</f>
        <v>0.57921</v>
      </c>
      <c r="GK14" s="7">
        <f>IF(OR('Z-scores'!FZ14&gt;2,'Z-scores'!FZ14&lt;-2),"",'Z-scores'!FZ14)</f>
        <v>6.1400000000000003E-2</v>
      </c>
      <c r="GL14" s="7">
        <f>IF(OR('Z-scores'!GA14&gt;2,'Z-scores'!GA14&lt;-2),"",'Z-scores'!GA14)</f>
        <v>0.22167000000000001</v>
      </c>
      <c r="GM14" s="7">
        <f>IF(OR('Z-scores'!GB14&gt;2,'Z-scores'!GB14&lt;-2),"",'Z-scores'!GB14)</f>
        <v>1.12398</v>
      </c>
      <c r="GN14" s="7">
        <f>IF(OR('Z-scores'!GC14&gt;2,'Z-scores'!GC14&lt;-2),"",'Z-scores'!GC14)</f>
        <v>0.60692000000000002</v>
      </c>
      <c r="GO14" s="7">
        <f>IF(OR('Z-scores'!GD14&gt;2,'Z-scores'!GD14&lt;-2),"",'Z-scores'!GD14)</f>
        <v>1.25318</v>
      </c>
      <c r="GP14" s="7">
        <f>IF(OR('Z-scores'!GE14&gt;2,'Z-scores'!GE14&lt;-2),"",'Z-scores'!GE14)</f>
        <v>-0.42454999999999998</v>
      </c>
      <c r="GQ14" s="7">
        <f>IF(OR('Z-scores'!GF14&gt;2,'Z-scores'!GF14&lt;-2),"",'Z-scores'!GF14)</f>
        <v>0.85138000000000003</v>
      </c>
      <c r="GR14" s="7">
        <f>IF(OR('Z-scores'!GG14&gt;2,'Z-scores'!GG14&lt;-2),"",'Z-scores'!GG14)</f>
        <v>0.25750000000000001</v>
      </c>
      <c r="GS14" s="7">
        <f>IF(OR('Z-scores'!GH14&gt;2,'Z-scores'!GH14&lt;-2),"",'Z-scores'!GH14)</f>
        <v>-9.6100000000000005E-3</v>
      </c>
      <c r="GT14" s="7">
        <f>IF(OR('Z-scores'!GI14&gt;2,'Z-scores'!GI14&lt;-2),"",'Z-scores'!GI14)</f>
        <v>-0.47406999999999999</v>
      </c>
      <c r="GU14" s="7">
        <f>IF(OR('Z-scores'!GJ14&gt;2,'Z-scores'!GJ14&lt;-2),"",'Z-scores'!GJ14)</f>
        <v>0.11526</v>
      </c>
      <c r="GV14" s="7">
        <f>IF(OR('Z-scores'!GK14&gt;2,'Z-scores'!GK14&lt;-2),"",'Z-scores'!GK14)</f>
        <v>1.13198</v>
      </c>
      <c r="GW14" s="7">
        <f>IF(OR('Z-scores'!GL14&gt;2,'Z-scores'!GL14&lt;-2),"",'Z-scores'!GL14)</f>
        <v>0.22761000000000001</v>
      </c>
      <c r="GX14" s="7">
        <f>IF(OR('Z-scores'!GM14&gt;2,'Z-scores'!GM14&lt;-2),"",'Z-scores'!GM14)</f>
        <v>0.29753000000000002</v>
      </c>
      <c r="GY14" s="7">
        <f>IF(OR('Z-scores'!GN14&gt;2,'Z-scores'!GN14&lt;-2),"",'Z-scores'!GN14)</f>
        <v>-0.56811999999999996</v>
      </c>
      <c r="GZ14" s="7">
        <f>IF(OR('Z-scores'!GO14&gt;2,'Z-scores'!GO14&lt;-2),"",'Z-scores'!GO14)</f>
        <v>0.12013</v>
      </c>
      <c r="HA14" s="7">
        <f>IF(OR('Z-scores'!GP14&gt;2,'Z-scores'!GP14&lt;-2),"",'Z-scores'!GP14)</f>
        <v>-0.44278000000000001</v>
      </c>
      <c r="HB14" s="7">
        <f>IF(OR('Z-scores'!GQ14&gt;2,'Z-scores'!GQ14&lt;-2),"",'Z-scores'!GQ14)</f>
        <v>-0.83076000000000005</v>
      </c>
      <c r="HC14" s="7">
        <f>IF(OR('Z-scores'!GR14&gt;2,'Z-scores'!GR14&lt;-2),"",'Z-scores'!GR14)</f>
        <v>-0.39822000000000002</v>
      </c>
      <c r="HD14" s="7">
        <f>IF(OR('Z-scores'!GS14&gt;2,'Z-scores'!GS14&lt;-2),"",'Z-scores'!GS14)</f>
        <v>-0.36617</v>
      </c>
      <c r="HE14" s="7">
        <f>IF(OR('Z-scores'!GT14&gt;2,'Z-scores'!GT14&lt;-2),"",'Z-scores'!GT14)</f>
        <v>-0.15726000000000001</v>
      </c>
      <c r="HF14" s="7">
        <f>IF(OR('Z-scores'!GU14&gt;2,'Z-scores'!GU14&lt;-2),"",'Z-scores'!GU14)</f>
        <v>-0.46223999999999998</v>
      </c>
      <c r="HG14" s="7">
        <f>IF(OR('Z-scores'!GV14&gt;2,'Z-scores'!GV14&lt;-2),"",'Z-scores'!GV14)</f>
        <v>-0.56538999999999995</v>
      </c>
      <c r="HH14" s="7">
        <f>IF(OR('Z-scores'!GW14&gt;2,'Z-scores'!GW14&lt;-2),"",'Z-scores'!GW14)</f>
        <v>-0.48297000000000001</v>
      </c>
      <c r="HI14" s="7">
        <f>IF(OR('Z-scores'!GX14&gt;2,'Z-scores'!GX14&lt;-2),"",'Z-scores'!GX14)</f>
        <v>-0.35977999999999999</v>
      </c>
      <c r="HJ14" s="7">
        <f>IF(OR('Z-scores'!GY14&gt;2,'Z-scores'!GY14&lt;-2),"",'Z-scores'!GY14)</f>
        <v>-0.75954999999999995</v>
      </c>
      <c r="HK14" s="7">
        <f>IF(OR('Z-scores'!GZ14&gt;2,'Z-scores'!GZ14&lt;-2),"",'Z-scores'!GZ14)</f>
        <v>-0.17063999999999999</v>
      </c>
      <c r="HL14" s="7">
        <f>IF(OR('Z-scores'!HA14&gt;2,'Z-scores'!HA14&lt;-2),"",'Z-scores'!HA14)</f>
        <v>-0.17968000000000001</v>
      </c>
      <c r="HM14" s="7">
        <f>IF(OR('Z-scores'!HB14&gt;2,'Z-scores'!HB14&lt;-2),"",'Z-scores'!HB14)</f>
        <v>-0.58648</v>
      </c>
      <c r="HN14" s="7">
        <f>IF(OR('Z-scores'!HC14&gt;2,'Z-scores'!HC14&lt;-2),"",'Z-scores'!HC14)</f>
        <v>-0.53041000000000005</v>
      </c>
      <c r="HO14" s="7">
        <f>IF(OR('Z-scores'!HD14&gt;2,'Z-scores'!HD14&lt;-2),"",'Z-scores'!HD14)</f>
        <v>-0.38754</v>
      </c>
      <c r="HP14" s="7">
        <f>IF(OR('Z-scores'!HE14&gt;2,'Z-scores'!HE14&lt;-2),"",'Z-scores'!HE14)</f>
        <v>-0.29222999999999999</v>
      </c>
      <c r="HQ14" s="7">
        <f>IF(OR('Z-scores'!HF14&gt;2,'Z-scores'!HF14&lt;-2),"",'Z-scores'!HF14)</f>
        <v>0.4234</v>
      </c>
      <c r="HR14" s="7">
        <f>IF(OR('Z-scores'!HG14&gt;2,'Z-scores'!HG14&lt;-2),"",'Z-scores'!HG14)</f>
        <v>-1.686E-2</v>
      </c>
      <c r="HS14" s="7">
        <f>IF(OR('Z-scores'!HH14&gt;2,'Z-scores'!HH14&lt;-2),"",'Z-scores'!HH14)</f>
        <v>0.80244000000000004</v>
      </c>
      <c r="HT14" s="7">
        <f>IF(OR('Z-scores'!HI14&gt;2,'Z-scores'!HI14&lt;-2),"",'Z-scores'!HI14)</f>
        <v>0.81052000000000002</v>
      </c>
      <c r="HU14" s="7">
        <f>IF(OR('Z-scores'!HJ14&gt;2,'Z-scores'!HJ14&lt;-2),"",'Z-scores'!HJ14)</f>
        <v>-0.34576000000000001</v>
      </c>
      <c r="HV14" s="7">
        <f>IF(OR('Z-scores'!HK14&gt;2,'Z-scores'!HK14&lt;-2),"",'Z-scores'!HK14)</f>
        <v>0.4274</v>
      </c>
      <c r="HW14" s="7">
        <f>IF(OR('Z-scores'!HL14&gt;2,'Z-scores'!HL14&lt;-2),"",'Z-scores'!HL14)</f>
        <v>8.7559999999999999E-2</v>
      </c>
      <c r="HX14" s="7">
        <f>IF(OR('Z-scores'!HM14&gt;2,'Z-scores'!HM14&lt;-2),"",'Z-scores'!HM14)</f>
        <v>-0.50133000000000005</v>
      </c>
      <c r="HY14" s="7">
        <f>IF(OR('Z-scores'!HN14&gt;2,'Z-scores'!HN14&lt;-2),"",'Z-scores'!HN14)</f>
        <v>-0.30191000000000001</v>
      </c>
      <c r="HZ14" s="7">
        <f>IF(OR('Z-scores'!HO14&gt;2,'Z-scores'!HO14&lt;-2),"",'Z-scores'!HO14)</f>
        <v>-0.34959000000000001</v>
      </c>
      <c r="IA14" s="7">
        <f>IF(OR('Z-scores'!HP14&gt;2,'Z-scores'!HP14&lt;-2),"",'Z-scores'!HP14)</f>
        <v>-0.43343999999999999</v>
      </c>
      <c r="IB14" s="7">
        <f>IF(OR('Z-scores'!HQ14&gt;2,'Z-scores'!HQ14&lt;-2),"",'Z-scores'!HQ14)</f>
        <v>-0.42055999999999999</v>
      </c>
      <c r="IC14" s="7">
        <f>IF(OR('Z-scores'!HR14&gt;2,'Z-scores'!HR14&lt;-2),"",'Z-scores'!HR14)</f>
        <v>-0.41022999999999998</v>
      </c>
      <c r="ID14" s="7">
        <f>IF(OR('Z-scores'!HS14&gt;2,'Z-scores'!HS14&lt;-2),"",'Z-scores'!HS14)</f>
        <v>-0.37387999999999999</v>
      </c>
      <c r="IE14" s="7">
        <f>IF(OR('Z-scores'!HT14&gt;2,'Z-scores'!HT14&lt;-2),"",'Z-scores'!HT14)</f>
        <v>0.29050999999999999</v>
      </c>
      <c r="IF14" s="7">
        <f>IF(OR('Z-scores'!HU14&gt;2,'Z-scores'!HU14&lt;-2),"",'Z-scores'!HU14)</f>
        <v>1.6915500000000001</v>
      </c>
      <c r="IG14" s="7">
        <f>IF(OR('Z-scores'!HV14&gt;2,'Z-scores'!HV14&lt;-2),"",'Z-scores'!HV14)</f>
        <v>9.5899999999999999E-2</v>
      </c>
      <c r="IH14" s="7">
        <f>IF(OR('Z-scores'!HW14&gt;2,'Z-scores'!HW14&lt;-2),"",'Z-scores'!HW14)</f>
        <v>3.8949999999999999E-2</v>
      </c>
      <c r="II14" s="7">
        <f>IF(OR('Z-scores'!HX14&gt;2,'Z-scores'!HX14&lt;-2),"",'Z-scores'!HX14)</f>
        <v>-0.19081000000000001</v>
      </c>
      <c r="IJ14" s="7">
        <f>IF(OR('Z-scores'!HY14&gt;2,'Z-scores'!HY14&lt;-2),"",'Z-scores'!HY14)</f>
        <v>-0.23663000000000001</v>
      </c>
      <c r="IK14" s="7">
        <f>IF(OR('Z-scores'!HZ14&gt;2,'Z-scores'!HZ14&lt;-2),"",'Z-scores'!HZ14)</f>
        <v>-0.29277999999999998</v>
      </c>
      <c r="IL14" s="7">
        <f>IF(OR('Z-scores'!IA14&gt;2,'Z-scores'!IA14&lt;-2),"",'Z-scores'!IA14)</f>
        <v>0.50878000000000001</v>
      </c>
      <c r="IM14" s="7">
        <f>IF(OR('Z-scores'!IB14&gt;2,'Z-scores'!IB14&lt;-2),"",'Z-scores'!IB14)</f>
        <v>-8.9169999999999999E-2</v>
      </c>
      <c r="IN14" s="7">
        <f>IF(OR('Z-scores'!IC14&gt;2,'Z-scores'!IC14&lt;-2),"",'Z-scores'!IC14)</f>
        <v>-0.20100999999999999</v>
      </c>
      <c r="IO14" s="7">
        <f>IF(OR('Z-scores'!ID14&gt;2,'Z-scores'!ID14&lt;-2),"",'Z-scores'!ID14)</f>
        <v>0.47474</v>
      </c>
      <c r="IP14" s="7">
        <f>IF(OR('Z-scores'!IE14&gt;2,'Z-scores'!IE14&lt;-2),"",'Z-scores'!IE14)</f>
        <v>-0.13303000000000001</v>
      </c>
      <c r="IQ14" s="7" t="str">
        <f>IF(OR('Z-scores'!IF14&gt;2,'Z-scores'!IF14&lt;-2),"",'Z-scores'!IF14)</f>
        <v/>
      </c>
      <c r="IR14" s="7" t="str">
        <f>IF(OR('Z-scores'!IG14&gt;2,'Z-scores'!IG14&lt;-2),"",'Z-scores'!IG14)</f>
        <v/>
      </c>
      <c r="IS14" s="7">
        <f>IF(OR('Z-scores'!IH14&gt;2,'Z-scores'!IH14&lt;-2),"",'Z-scores'!IH14)</f>
        <v>-0.20760000000000001</v>
      </c>
      <c r="IT14" s="7">
        <f>IF(OR('Z-scores'!II14&gt;2,'Z-scores'!II14&lt;-2),"",'Z-scores'!II14)</f>
        <v>-0.12703999999999999</v>
      </c>
      <c r="IU14" s="7">
        <f>IF(OR('Z-scores'!IJ14&gt;2,'Z-scores'!IJ14&lt;-2),"",'Z-scores'!IJ14)</f>
        <v>-0.50578999999999996</v>
      </c>
      <c r="IV14" s="7">
        <f>IF(OR('Z-scores'!IK14&gt;2,'Z-scores'!IK14&lt;-2),"",'Z-scores'!IK14)</f>
        <v>-0.88627999999999996</v>
      </c>
      <c r="IW14" s="7">
        <f>IF(OR('Z-scores'!IL14&gt;2,'Z-scores'!IL14&lt;-2),"",'Z-scores'!IL14)</f>
        <v>-0.10131</v>
      </c>
      <c r="IX14" s="7">
        <f>IF(OR('Z-scores'!IM14&gt;2,'Z-scores'!IM14&lt;-2),"",'Z-scores'!IM14)</f>
        <v>-0.34643000000000002</v>
      </c>
      <c r="IY14" s="7">
        <f>IF(OR('Z-scores'!IN14&gt;2,'Z-scores'!IN14&lt;-2),"",'Z-scores'!IN14)</f>
        <v>-0.41791</v>
      </c>
      <c r="IZ14" s="7">
        <f>IF(OR('Z-scores'!IO14&gt;2,'Z-scores'!IO14&lt;-2),"",'Z-scores'!IO14)</f>
        <v>-0.40175</v>
      </c>
      <c r="JA14" s="7">
        <f>IF(OR('Z-scores'!IP14&gt;2,'Z-scores'!IP14&lt;-2),"",'Z-scores'!IP14)</f>
        <v>-0.68796000000000002</v>
      </c>
      <c r="JB14" s="7">
        <f>IF(OR('Z-scores'!IQ14&gt;2,'Z-scores'!IQ14&lt;-2),"",'Z-scores'!IQ14)</f>
        <v>-0.45551000000000003</v>
      </c>
      <c r="JC14" s="7">
        <f>IF(OR('Z-scores'!IR14&gt;2,'Z-scores'!IR14&lt;-2),"",'Z-scores'!IR14)</f>
        <v>-0.43992999999999999</v>
      </c>
      <c r="JD14" s="7">
        <f>IF(OR('Z-scores'!IS14&gt;2,'Z-scores'!IS14&lt;-2),"",'Z-scores'!IS14)</f>
        <v>-0.33666000000000001</v>
      </c>
      <c r="JE14" s="7">
        <f>IF(OR('Z-scores'!IT14&gt;2,'Z-scores'!IT14&lt;-2),"",'Z-scores'!IT14)</f>
        <v>-0.42481000000000002</v>
      </c>
      <c r="JF14" s="7">
        <f>IF(OR('Z-scores'!IU14&gt;2,'Z-scores'!IU14&lt;-2),"",'Z-scores'!IU14)</f>
        <v>-0.26002999999999998</v>
      </c>
      <c r="JG14" s="7">
        <f>IF(OR('Z-scores'!IV14&gt;2,'Z-scores'!IV14&lt;-2),"",'Z-scores'!IV14)</f>
        <v>-0.31914999999999999</v>
      </c>
      <c r="JH14" s="7">
        <f>IF(OR('Z-scores'!IW14&gt;2,'Z-scores'!IW14&lt;-2),"",'Z-scores'!IW14)</f>
        <v>-0.38039000000000001</v>
      </c>
      <c r="JI14" s="7">
        <f>IF(OR('Z-scores'!IX14&gt;2,'Z-scores'!IX14&lt;-2),"",'Z-scores'!IX14)</f>
        <v>-0.41316999999999998</v>
      </c>
      <c r="JJ14" s="7">
        <f>IF(OR('Z-scores'!IY14&gt;2,'Z-scores'!IY14&lt;-2),"",'Z-scores'!IY14)</f>
        <v>-1.7250000000000001E-2</v>
      </c>
      <c r="JK14" s="7">
        <f>IF(OR('Z-scores'!IZ14&gt;2,'Z-scores'!IZ14&lt;-2),"",'Z-scores'!IZ14)</f>
        <v>-0.59836999999999996</v>
      </c>
      <c r="JL14" s="7">
        <f>IF(OR('Z-scores'!JA14&gt;2,'Z-scores'!JA14&lt;-2),"",'Z-scores'!JA14)</f>
        <v>-0.62909000000000004</v>
      </c>
      <c r="JM14" s="7">
        <f>IF(OR('Z-scores'!JB14&gt;2,'Z-scores'!JB14&lt;-2),"",'Z-scores'!JB14)</f>
        <v>-0.61792000000000002</v>
      </c>
      <c r="JN14" s="7">
        <f>IF(OR('Z-scores'!JC14&gt;2,'Z-scores'!JC14&lt;-2),"",'Z-scores'!JC14)</f>
        <v>-0.77475000000000005</v>
      </c>
      <c r="JO14" s="7" t="str">
        <f>IF(OR('Z-scores'!JD14&gt;2,'Z-scores'!JD14&lt;-2),"",'Z-scores'!JD14)</f>
        <v/>
      </c>
      <c r="JP14" s="7">
        <f>IF(OR('Z-scores'!JE14&gt;2,'Z-scores'!JE14&lt;-2),"",'Z-scores'!JE14)</f>
        <v>0.83638999999999997</v>
      </c>
      <c r="JQ14" s="7">
        <f>IF(OR('Z-scores'!JF14&gt;2,'Z-scores'!JF14&lt;-2),"",'Z-scores'!JF14)</f>
        <v>1.5412300000000001</v>
      </c>
      <c r="JR14" s="7" t="str">
        <f>IF(OR('Z-scores'!JG14&gt;2,'Z-scores'!JG14&lt;-2),"",'Z-scores'!JG14)</f>
        <v/>
      </c>
      <c r="JS14" s="7" t="str">
        <f>IF(OR('Z-scores'!JH14&gt;2,'Z-scores'!JH14&lt;-2),"",'Z-scores'!JH14)</f>
        <v/>
      </c>
      <c r="JT14" s="7">
        <f>IF(OR('Z-scores'!JI14&gt;2,'Z-scores'!JI14&lt;-2),"",'Z-scores'!JI14)</f>
        <v>-0.62297000000000002</v>
      </c>
      <c r="JU14" s="7">
        <f>IF(OR('Z-scores'!JJ14&gt;2,'Z-scores'!JJ14&lt;-2),"",'Z-scores'!JJ14)</f>
        <v>-0.80606999999999995</v>
      </c>
      <c r="JV14" s="7">
        <f>IF(OR('Z-scores'!JK14&gt;2,'Z-scores'!JK14&lt;-2),"",'Z-scores'!JK14)</f>
        <v>-0.46150999999999998</v>
      </c>
      <c r="JW14" s="7">
        <f>IF(OR('Z-scores'!JL14&gt;2,'Z-scores'!JL14&lt;-2),"",'Z-scores'!JL14)</f>
        <v>-0.34462999999999999</v>
      </c>
      <c r="JX14" s="7">
        <f>IF(OR('Z-scores'!JM14&gt;2,'Z-scores'!JM14&lt;-2),"",'Z-scores'!JM14)</f>
        <v>-0.46400000000000002</v>
      </c>
      <c r="JY14" s="7">
        <f>IF(OR('Z-scores'!JN14&gt;2,'Z-scores'!JN14&lt;-2),"",'Z-scores'!JN14)</f>
        <v>-0.63751999999999998</v>
      </c>
      <c r="JZ14" s="7">
        <f>IF(OR('Z-scores'!JO14&gt;2,'Z-scores'!JO14&lt;-2),"",'Z-scores'!JO14)</f>
        <v>0.32484000000000002</v>
      </c>
      <c r="KA14" s="7">
        <f>IF(OR('Z-scores'!JP14&gt;2,'Z-scores'!JP14&lt;-2),"",'Z-scores'!JP14)</f>
        <v>-0.15473000000000001</v>
      </c>
      <c r="KB14" s="7">
        <f>IF(OR('Z-scores'!JQ14&gt;2,'Z-scores'!JQ14&lt;-2),"",'Z-scores'!JQ14)</f>
        <v>-0.53674999999999995</v>
      </c>
      <c r="KC14" s="7">
        <f>IF(OR('Z-scores'!JR14&gt;2,'Z-scores'!JR14&lt;-2),"",'Z-scores'!JR14)</f>
        <v>0.30532999999999999</v>
      </c>
      <c r="KD14" s="7">
        <f>IF(OR('Z-scores'!JS14&gt;2,'Z-scores'!JS14&lt;-2),"",'Z-scores'!JS14)</f>
        <v>5.4799999999999996E-3</v>
      </c>
      <c r="KE14" s="7" t="str">
        <f>IF(OR('Z-scores'!JT14&gt;2,'Z-scores'!JT14&lt;-2),"",'Z-scores'!JT14)</f>
        <v/>
      </c>
      <c r="KF14" s="7">
        <f>IF(OR('Z-scores'!JU14&gt;2,'Z-scores'!JU14&lt;-2),"",'Z-scores'!JU14)</f>
        <v>1.66411</v>
      </c>
      <c r="KG14" s="7" t="str">
        <f>IF(OR('Z-scores'!JV14&gt;2,'Z-scores'!JV14&lt;-2),"",'Z-scores'!JV14)</f>
        <v/>
      </c>
      <c r="KH14" s="7">
        <f>IF(OR('Z-scores'!JW14&gt;2,'Z-scores'!JW14&lt;-2),"",'Z-scores'!JW14)</f>
        <v>1.3652500000000001</v>
      </c>
      <c r="KI14" s="7" t="str">
        <f>IF(OR('Z-scores'!JX14&gt;2,'Z-scores'!JX14&lt;-2),"",'Z-scores'!JX14)</f>
        <v/>
      </c>
      <c r="KJ14" s="7">
        <f>IF(OR('Z-scores'!JY14&gt;2,'Z-scores'!JY14&lt;-2),"",'Z-scores'!JY14)</f>
        <v>8.4129999999999996E-2</v>
      </c>
      <c r="KK14" s="7">
        <f>IF(OR('Z-scores'!JZ14&gt;2,'Z-scores'!JZ14&lt;-2),"",'Z-scores'!JZ14)</f>
        <v>0.57328000000000001</v>
      </c>
      <c r="KL14" s="7">
        <f>IF(OR('Z-scores'!KA14&gt;2,'Z-scores'!KA14&lt;-2),"",'Z-scores'!KA14)</f>
        <v>0.25041000000000002</v>
      </c>
      <c r="KM14" s="7">
        <f>IF(OR('Z-scores'!KB14&gt;2,'Z-scores'!KB14&lt;-2),"",'Z-scores'!KB14)</f>
        <v>-0.37154999999999999</v>
      </c>
      <c r="KN14" s="7">
        <f>IF(OR('Z-scores'!KC14&gt;2,'Z-scores'!KC14&lt;-2),"",'Z-scores'!KC14)</f>
        <v>-0.28054000000000001</v>
      </c>
      <c r="KO14" s="7">
        <f>IF(OR('Z-scores'!KD14&gt;2,'Z-scores'!KD14&lt;-2),"",'Z-scores'!KD14)</f>
        <v>-0.15884999999999999</v>
      </c>
      <c r="KP14" s="7">
        <f>IF(OR('Z-scores'!KE14&gt;2,'Z-scores'!KE14&lt;-2),"",'Z-scores'!KE14)</f>
        <v>-0.20633000000000001</v>
      </c>
      <c r="KQ14" s="7">
        <f>IF(OR('Z-scores'!KF14&gt;2,'Z-scores'!KF14&lt;-2),"",'Z-scores'!KF14)</f>
        <v>0.10745</v>
      </c>
      <c r="KR14" s="7">
        <f>IF(OR('Z-scores'!KG14&gt;2,'Z-scores'!KG14&lt;-2),"",'Z-scores'!KG14)</f>
        <v>-0.52844999999999998</v>
      </c>
      <c r="KS14" s="7">
        <f>IF(OR('Z-scores'!KH14&gt;2,'Z-scores'!KH14&lt;-2),"",'Z-scores'!KH14)</f>
        <v>-0.24254000000000001</v>
      </c>
      <c r="KT14" s="7">
        <f>IF(OR('Z-scores'!KI14&gt;2,'Z-scores'!KI14&lt;-2),"",'Z-scores'!KI14)</f>
        <v>-0.30664000000000002</v>
      </c>
      <c r="KU14" s="7">
        <f>IF(OR('Z-scores'!KJ14&gt;2,'Z-scores'!KJ14&lt;-2),"",'Z-scores'!KJ14)</f>
        <v>-0.39407999999999999</v>
      </c>
      <c r="KV14" s="7">
        <f>IF(OR('Z-scores'!KK14&gt;2,'Z-scores'!KK14&lt;-2),"",'Z-scores'!KK14)</f>
        <v>-0.39648</v>
      </c>
      <c r="KW14" s="7">
        <f>IF(OR('Z-scores'!KL14&gt;2,'Z-scores'!KL14&lt;-2),"",'Z-scores'!KL14)</f>
        <v>-0.12578</v>
      </c>
      <c r="KX14" s="7">
        <f>IF(OR('Z-scores'!KM14&gt;2,'Z-scores'!KM14&lt;-2),"",'Z-scores'!KM14)</f>
        <v>8.9599999999999992E-3</v>
      </c>
      <c r="KY14" s="7">
        <f>IF(OR('Z-scores'!KN14&gt;2,'Z-scores'!KN14&lt;-2),"",'Z-scores'!KN14)</f>
        <v>-0.19242000000000001</v>
      </c>
      <c r="KZ14" s="7">
        <f>IF(OR('Z-scores'!KO14&gt;2,'Z-scores'!KO14&lt;-2),"",'Z-scores'!KO14)</f>
        <v>-0.41243000000000002</v>
      </c>
      <c r="LA14" s="7">
        <f>IF(OR('Z-scores'!KP14&gt;2,'Z-scores'!KP14&lt;-2),"",'Z-scores'!KP14)</f>
        <v>1.58267</v>
      </c>
      <c r="LB14" s="7" t="str">
        <f>IF(OR('Z-scores'!KQ14&gt;2,'Z-scores'!KQ14&lt;-2),"",'Z-scores'!KQ14)</f>
        <v/>
      </c>
      <c r="LC14" s="7">
        <f>IF(OR('Z-scores'!KR14&gt;2,'Z-scores'!KR14&lt;-2),"",'Z-scores'!KR14)</f>
        <v>1.9277899999999999</v>
      </c>
      <c r="LD14" s="7" t="str">
        <f>IF(OR('Z-scores'!KS14&gt;2,'Z-scores'!KS14&lt;-2),"",'Z-scores'!KS14)</f>
        <v/>
      </c>
      <c r="LE14" s="7" t="str">
        <f>IF(OR('Z-scores'!KT14&gt;2,'Z-scores'!KT14&lt;-2),"",'Z-scores'!KT14)</f>
        <v/>
      </c>
      <c r="LF14" s="7">
        <f>IF(OR('Z-scores'!KU14&gt;2,'Z-scores'!KU14&lt;-2),"",'Z-scores'!KU14)</f>
        <v>0.95108000000000004</v>
      </c>
      <c r="LG14" s="7" t="str">
        <f>IF(OR('Z-scores'!KV14&gt;2,'Z-scores'!KV14&lt;-2),"",'Z-scores'!KV14)</f>
        <v/>
      </c>
      <c r="LH14" s="7" t="str">
        <f>IF(OR('Z-scores'!KW14&gt;2,'Z-scores'!KW14&lt;-2),"",'Z-scores'!KW14)</f>
        <v/>
      </c>
      <c r="LI14" s="7" t="str">
        <f>IF(OR('Z-scores'!KX14&gt;2,'Z-scores'!KX14&lt;-2),"",'Z-scores'!KX14)</f>
        <v/>
      </c>
      <c r="LJ14" s="7" t="str">
        <f>IF(OR('Z-scores'!KY14&gt;2,'Z-scores'!KY14&lt;-2),"",'Z-scores'!KY14)</f>
        <v/>
      </c>
      <c r="LK14" s="7" t="str">
        <f>IF(OR('Z-scores'!KZ14&gt;2,'Z-scores'!KZ14&lt;-2),"",'Z-scores'!KZ14)</f>
        <v/>
      </c>
      <c r="LL14" s="7" t="str">
        <f>IF(OR('Z-scores'!LA14&gt;2,'Z-scores'!LA14&lt;-2),"",'Z-scores'!LA14)</f>
        <v/>
      </c>
      <c r="LM14" s="7" t="str">
        <f>IF(OR('Z-scores'!LB14&gt;2,'Z-scores'!LB14&lt;-2),"",'Z-scores'!LB14)</f>
        <v/>
      </c>
      <c r="LN14" s="7" t="str">
        <f>IF(OR('Z-scores'!LC14&gt;2,'Z-scores'!LC14&lt;-2),"",'Z-scores'!LC14)</f>
        <v/>
      </c>
      <c r="LO14" s="7">
        <f>IF(OR('Z-scores'!LD14&gt;2,'Z-scores'!LD14&lt;-2),"",'Z-scores'!LD14)</f>
        <v>1.13442</v>
      </c>
      <c r="LP14" s="7">
        <f>IF(OR('Z-scores'!LE14&gt;2,'Z-scores'!LE14&lt;-2),"",'Z-scores'!LE14)</f>
        <v>0.37161</v>
      </c>
      <c r="LQ14" s="7">
        <f>IF(OR('Z-scores'!LF14&gt;2,'Z-scores'!LF14&lt;-2),"",'Z-scores'!LF14)</f>
        <v>4.7640000000000002E-2</v>
      </c>
      <c r="LR14" s="7">
        <f>IF(OR('Z-scores'!LG14&gt;2,'Z-scores'!LG14&lt;-2),"",'Z-scores'!LG14)</f>
        <v>-2.4580000000000001E-2</v>
      </c>
      <c r="LS14" s="7">
        <f>IF(OR('Z-scores'!LH14&gt;2,'Z-scores'!LH14&lt;-2),"",'Z-scores'!LH14)</f>
        <v>-0.57184000000000001</v>
      </c>
      <c r="LT14" s="7">
        <f>IF(OR('Z-scores'!LI14&gt;2,'Z-scores'!LI14&lt;-2),"",'Z-scores'!LI14)</f>
        <v>-0.42898999999999998</v>
      </c>
      <c r="LU14" s="7">
        <f>IF(OR('Z-scores'!LJ14&gt;2,'Z-scores'!LJ14&lt;-2),"",'Z-scores'!LJ14)</f>
        <v>-0.34816000000000003</v>
      </c>
      <c r="LV14" s="7" t="str">
        <f>IF(OR('Z-scores'!LK14&gt;2,'Z-scores'!LK14&lt;-2),"",'Z-scores'!LK14)</f>
        <v/>
      </c>
      <c r="LW14" s="7" t="str">
        <f>IF(OR('Z-scores'!LL14&gt;2,'Z-scores'!LL14&lt;-2),"",'Z-scores'!LL14)</f>
        <v/>
      </c>
      <c r="LX14" s="7">
        <f>IF(OR('Z-scores'!LM14&gt;2,'Z-scores'!LM14&lt;-2),"",'Z-scores'!LM14)</f>
        <v>6.2190000000000002E-2</v>
      </c>
      <c r="LY14" s="7">
        <f>IF(OR('Z-scores'!LN14&gt;2,'Z-scores'!LN14&lt;-2),"",'Z-scores'!LN14)</f>
        <v>-8.7760000000000005E-2</v>
      </c>
      <c r="LZ14" s="7">
        <f>IF(OR('Z-scores'!LO14&gt;2,'Z-scores'!LO14&lt;-2),"",'Z-scores'!LO14)</f>
        <v>5.586E-2</v>
      </c>
      <c r="MA14" s="7" t="str">
        <f>IF(OR('Z-scores'!LP14&gt;2,'Z-scores'!LP14&lt;-2),"",'Z-scores'!LP14)</f>
        <v/>
      </c>
      <c r="MB14" s="7">
        <f>IF(OR('Z-scores'!LQ14&gt;2,'Z-scores'!LQ14&lt;-2),"",'Z-scores'!LQ14)</f>
        <v>-0.29819000000000001</v>
      </c>
      <c r="MC14" s="7" t="str">
        <f>IF(OR('Z-scores'!LR14&gt;2,'Z-scores'!LR14&lt;-2),"",'Z-scores'!LR14)</f>
        <v/>
      </c>
      <c r="MD14" s="7">
        <f>IF(OR('Z-scores'!LS14&gt;2,'Z-scores'!LS14&lt;-2),"",'Z-scores'!LS14)</f>
        <v>0.47344000000000003</v>
      </c>
      <c r="ME14" s="7" t="str">
        <f>IF(OR('Z-scores'!LT14&gt;2,'Z-scores'!LT14&lt;-2),"",'Z-scores'!LT14)</f>
        <v/>
      </c>
      <c r="MF14" s="7">
        <f>IF(OR('Z-scores'!LU14&gt;2,'Z-scores'!LU14&lt;-2),"",'Z-scores'!LU14)</f>
        <v>-0.33429999999999999</v>
      </c>
      <c r="MG14" s="7" t="str">
        <f>IF(OR('Z-scores'!LV14&gt;2,'Z-scores'!LV14&lt;-2),"",'Z-scores'!LV14)</f>
        <v/>
      </c>
      <c r="MH14" s="7" t="str">
        <f>IF(OR('Z-scores'!LW14&gt;2,'Z-scores'!LW14&lt;-2),"",'Z-scores'!LW14)</f>
        <v/>
      </c>
      <c r="MI14" s="7" t="str">
        <f>IF(OR('Z-scores'!LX14&gt;2,'Z-scores'!LX14&lt;-2),"",'Z-scores'!LX14)</f>
        <v/>
      </c>
      <c r="MJ14" s="7" t="str">
        <f>IF(OR('Z-scores'!LY14&gt;2,'Z-scores'!LY14&lt;-2),"",'Z-scores'!LY14)</f>
        <v/>
      </c>
      <c r="MK14" s="7" t="str">
        <f>IF(OR('Z-scores'!LZ14&gt;2,'Z-scores'!LZ14&lt;-2),"",'Z-scores'!LZ14)</f>
        <v/>
      </c>
      <c r="ML14" s="7">
        <f>IF(OR('Z-scores'!MA14&gt;2,'Z-scores'!MA14&lt;-2),"",'Z-scores'!MA14)</f>
        <v>-0.33185999999999999</v>
      </c>
      <c r="MM14" s="7" t="str">
        <f>IF(OR('Z-scores'!MB14&gt;2,'Z-scores'!MB14&lt;-2),"",'Z-scores'!MB14)</f>
        <v/>
      </c>
      <c r="MN14" s="7" t="str">
        <f>IF(OR('Z-scores'!MC14&gt;2,'Z-scores'!MC14&lt;-2),"",'Z-scores'!MC14)</f>
        <v/>
      </c>
      <c r="MO14" s="7" t="str">
        <f>IF(OR('Z-scores'!MD14&gt;2,'Z-scores'!MD14&lt;-2),"",'Z-scores'!MD14)</f>
        <v/>
      </c>
      <c r="MP14" s="7" t="str">
        <f>IF(OR('Z-scores'!ME14&gt;2,'Z-scores'!ME14&lt;-2),"",'Z-scores'!ME14)</f>
        <v/>
      </c>
      <c r="MQ14" s="7">
        <f>IF(OR('Z-scores'!MF14&gt;2,'Z-scores'!MF14&lt;-2),"",'Z-scores'!MF14)</f>
        <v>-0.39740999999999999</v>
      </c>
      <c r="MR14" s="7">
        <f>IF(OR('Z-scores'!MG14&gt;2,'Z-scores'!MG14&lt;-2),"",'Z-scores'!MG14)</f>
        <v>0.97511000000000003</v>
      </c>
      <c r="MS14" s="7">
        <f>IF(OR('Z-scores'!MH14&gt;2,'Z-scores'!MH14&lt;-2),"",'Z-scores'!MH14)</f>
        <v>-0.20008000000000001</v>
      </c>
      <c r="MT14" s="7">
        <f>IF(OR('Z-scores'!MI14&gt;2,'Z-scores'!MI14&lt;-2),"",'Z-scores'!MI14)</f>
        <v>-7.6819999999999999E-2</v>
      </c>
      <c r="MU14" s="7">
        <f>IF(OR('Z-scores'!MJ14&gt;2,'Z-scores'!MJ14&lt;-2),"",'Z-scores'!MJ14)</f>
        <v>-0.36870000000000003</v>
      </c>
      <c r="MV14" s="7">
        <f>IF(OR('Z-scores'!MK14&gt;2,'Z-scores'!MK14&lt;-2),"",'Z-scores'!MK14)</f>
        <v>-0.24254000000000001</v>
      </c>
      <c r="MW14" s="7">
        <f>IF(OR('Z-scores'!ML14&gt;2,'Z-scores'!ML14&lt;-2),"",'Z-scores'!ML14)</f>
        <v>-0.12307999999999999</v>
      </c>
      <c r="MX14" s="7" t="str">
        <f>IF(OR('Z-scores'!MM14&gt;2,'Z-scores'!MM14&lt;-2),"",'Z-scores'!MM14)</f>
        <v/>
      </c>
      <c r="MY14" s="7">
        <f>IF(OR('Z-scores'!MN14&gt;2,'Z-scores'!MN14&lt;-2),"",'Z-scores'!MN14)</f>
        <v>-0.30488999999999999</v>
      </c>
      <c r="MZ14" s="7">
        <f>IF(OR('Z-scores'!MO14&gt;2,'Z-scores'!MO14&lt;-2),"",'Z-scores'!MO14)</f>
        <v>-0.57325000000000004</v>
      </c>
      <c r="NA14" s="7">
        <f>IF(OR('Z-scores'!MP14&gt;2,'Z-scores'!MP14&lt;-2),"",'Z-scores'!MP14)</f>
        <v>1.046</v>
      </c>
      <c r="NB14" s="7">
        <f>IF(OR('Z-scores'!MQ14&gt;2,'Z-scores'!MQ14&lt;-2),"",'Z-scores'!MQ14)</f>
        <v>-0.15589</v>
      </c>
      <c r="NC14" s="7">
        <f>IF(OR('Z-scores'!MR14&gt;2,'Z-scores'!MR14&lt;-2),"",'Z-scores'!MR14)</f>
        <v>-0.25102000000000002</v>
      </c>
      <c r="ND14" s="7">
        <f>IF(OR('Z-scores'!MS14&gt;2,'Z-scores'!MS14&lt;-2),"",'Z-scores'!MS14)</f>
        <v>-5.0070000000000003E-2</v>
      </c>
      <c r="NE14" s="7">
        <f>IF(OR('Z-scores'!MT14&gt;2,'Z-scores'!MT14&lt;-2),"",'Z-scores'!MT14)</f>
        <v>1.3327899999999999</v>
      </c>
      <c r="NF14" s="7">
        <f>IF(OR('Z-scores'!MU14&gt;2,'Z-scores'!MU14&lt;-2),"",'Z-scores'!MU14)</f>
        <v>-0.25968999999999998</v>
      </c>
      <c r="NG14" s="7">
        <f>IF(OR('Z-scores'!MV14&gt;2,'Z-scores'!MV14&lt;-2),"",'Z-scores'!MV14)</f>
        <v>-0.40944000000000003</v>
      </c>
      <c r="NH14" s="7">
        <f>IF(OR('Z-scores'!MW14&gt;2,'Z-scores'!MW14&lt;-2),"",'Z-scores'!MW14)</f>
        <v>9.6619999999999998E-2</v>
      </c>
      <c r="NI14" s="7">
        <f>IF(OR('Z-scores'!MX14&gt;2,'Z-scores'!MX14&lt;-2),"",'Z-scores'!MX14)</f>
        <v>-0.47616999999999998</v>
      </c>
      <c r="NJ14" s="7">
        <f>IF(OR('Z-scores'!MY14&gt;2,'Z-scores'!MY14&lt;-2),"",'Z-scores'!MY14)</f>
        <v>-0.46076</v>
      </c>
      <c r="NK14" s="7">
        <f>IF(OR('Z-scores'!MZ14&gt;2,'Z-scores'!MZ14&lt;-2),"",'Z-scores'!MZ14)</f>
        <v>-0.1278</v>
      </c>
      <c r="NL14" s="7">
        <f>IF(OR('Z-scores'!NA14&gt;2,'Z-scores'!NA14&lt;-2),"",'Z-scores'!NA14)</f>
        <v>-0.13064000000000001</v>
      </c>
      <c r="NM14" s="7">
        <f>IF(OR('Z-scores'!NB14&gt;2,'Z-scores'!NB14&lt;-2),"",'Z-scores'!NB14)</f>
        <v>-0.14821000000000001</v>
      </c>
      <c r="NN14" s="7">
        <f>IF(OR('Z-scores'!NC14&gt;2,'Z-scores'!NC14&lt;-2),"",'Z-scores'!NC14)</f>
        <v>0.30130000000000001</v>
      </c>
      <c r="NO14" s="7">
        <f>IF(OR('Z-scores'!ND14&gt;2,'Z-scores'!ND14&lt;-2),"",'Z-scores'!ND14)</f>
        <v>-0.23943</v>
      </c>
      <c r="NP14" s="7">
        <f>IF(OR('Z-scores'!NE14&gt;2,'Z-scores'!NE14&lt;-2),"",'Z-scores'!NE14)</f>
        <v>4.5629999999999997E-2</v>
      </c>
      <c r="NQ14" s="7">
        <f>IF(OR('Z-scores'!NF14&gt;2,'Z-scores'!NF14&lt;-2),"",'Z-scores'!NF14)</f>
        <v>0.27901999999999999</v>
      </c>
      <c r="NR14" s="7">
        <f>IF(OR('Z-scores'!NG14&gt;2,'Z-scores'!NG14&lt;-2),"",'Z-scores'!NG14)</f>
        <v>-0.42315999999999998</v>
      </c>
      <c r="NS14" s="7">
        <f>IF(OR('Z-scores'!NH14&gt;2,'Z-scores'!NH14&lt;-2),"",'Z-scores'!NH14)</f>
        <v>-0.42530000000000001</v>
      </c>
      <c r="NT14" s="7">
        <f>IF(OR('Z-scores'!NI14&gt;2,'Z-scores'!NI14&lt;-2),"",'Z-scores'!NI14)</f>
        <v>-4.9630000000000001E-2</v>
      </c>
      <c r="NU14" s="7">
        <f>IF(OR('Z-scores'!NJ14&gt;2,'Z-scores'!NJ14&lt;-2),"",'Z-scores'!NJ14)</f>
        <v>-0.43057000000000001</v>
      </c>
      <c r="NV14" s="7">
        <f>IF(OR('Z-scores'!NK14&gt;2,'Z-scores'!NK14&lt;-2),"",'Z-scores'!NK14)</f>
        <v>-0.34082000000000001</v>
      </c>
      <c r="NW14" s="7">
        <f>IF(OR('Z-scores'!NL14&gt;2,'Z-scores'!NL14&lt;-2),"",'Z-scores'!NL14)</f>
        <v>-2.5760000000000002E-2</v>
      </c>
      <c r="NX14" s="7">
        <f>IF(OR('Z-scores'!NM14&gt;2,'Z-scores'!NM14&lt;-2),"",'Z-scores'!NM14)</f>
        <v>-0.19289000000000001</v>
      </c>
      <c r="NY14" s="7">
        <f>IF(OR('Z-scores'!NN14&gt;2,'Z-scores'!NN14&lt;-2),"",'Z-scores'!NN14)</f>
        <v>-0.52680000000000005</v>
      </c>
      <c r="NZ14" s="7">
        <f>IF(OR('Z-scores'!NO14&gt;2,'Z-scores'!NO14&lt;-2),"",'Z-scores'!NO14)</f>
        <v>-0.50583999999999996</v>
      </c>
      <c r="OA14" s="7">
        <f>IF(OR('Z-scores'!NP14&gt;2,'Z-scores'!NP14&lt;-2),"",'Z-scores'!NP14)</f>
        <v>-0.14810999999999999</v>
      </c>
      <c r="OB14" s="7">
        <f>IF(OR('Z-scores'!NQ14&gt;2,'Z-scores'!NQ14&lt;-2),"",'Z-scores'!NQ14)</f>
        <v>-0.10972</v>
      </c>
      <c r="OC14" s="7">
        <f>IF(OR('Z-scores'!NR14&gt;2,'Z-scores'!NR14&lt;-2),"",'Z-scores'!NR14)</f>
        <v>-0.68930000000000002</v>
      </c>
      <c r="OD14" s="7">
        <f>IF(OR('Z-scores'!NS14&gt;2,'Z-scores'!NS14&lt;-2),"",'Z-scores'!NS14)</f>
        <v>-0.24176</v>
      </c>
      <c r="OE14" s="7">
        <f>IF(OR('Z-scores'!NT14&gt;2,'Z-scores'!NT14&lt;-2),"",'Z-scores'!NT14)</f>
        <v>-0.48760999999999999</v>
      </c>
      <c r="OF14" s="7">
        <f>IF(OR('Z-scores'!NU14&gt;2,'Z-scores'!NU14&lt;-2),"",'Z-scores'!NU14)</f>
        <v>-0.12385</v>
      </c>
      <c r="OG14" s="7">
        <f>IF(OR('Z-scores'!NV14&gt;2,'Z-scores'!NV14&lt;-2),"",'Z-scores'!NV14)</f>
        <v>-0.23996000000000001</v>
      </c>
      <c r="OH14" s="7">
        <f>IF(OR('Z-scores'!NW14&gt;2,'Z-scores'!NW14&lt;-2),"",'Z-scores'!NW14)</f>
        <v>-0.27251999999999998</v>
      </c>
      <c r="OI14" s="7">
        <f>IF(OR('Z-scores'!NX14&gt;2,'Z-scores'!NX14&lt;-2),"",'Z-scores'!NX14)</f>
        <v>-0.55103000000000002</v>
      </c>
      <c r="OJ14" s="7">
        <f>IF(OR('Z-scores'!NY14&gt;2,'Z-scores'!NY14&lt;-2),"",'Z-scores'!NY14)</f>
        <v>-0.31236000000000003</v>
      </c>
      <c r="OK14" s="7">
        <f>IF(OR('Z-scores'!NZ14&gt;2,'Z-scores'!NZ14&lt;-2),"",'Z-scores'!NZ14)</f>
        <v>1.0218100000000001</v>
      </c>
      <c r="OL14" s="7">
        <f>IF(OR('Z-scores'!OA14&gt;2,'Z-scores'!OA14&lt;-2),"",'Z-scores'!OA14)</f>
        <v>-0.51044</v>
      </c>
      <c r="OM14" s="7">
        <f>IF(OR('Z-scores'!OB14&gt;2,'Z-scores'!OB14&lt;-2),"",'Z-scores'!OB14)</f>
        <v>-0.23719999999999999</v>
      </c>
      <c r="ON14" s="7">
        <f>IF(OR('Z-scores'!OC14&gt;2,'Z-scores'!OC14&lt;-2),"",'Z-scores'!OC14)</f>
        <v>-0.29043999999999998</v>
      </c>
      <c r="OO14" s="7">
        <f>IF(OR('Z-scores'!OD14&gt;2,'Z-scores'!OD14&lt;-2),"",'Z-scores'!OD14)</f>
        <v>-0.34375</v>
      </c>
      <c r="OP14" s="7">
        <f>IF(OR('Z-scores'!OE14&gt;2,'Z-scores'!OE14&lt;-2),"",'Z-scores'!OE14)</f>
        <v>-0.14879000000000001</v>
      </c>
      <c r="OQ14" s="7">
        <f>IF(OR('Z-scores'!OF14&gt;2,'Z-scores'!OF14&lt;-2),"",'Z-scores'!OF14)</f>
        <v>5.6210000000000003E-2</v>
      </c>
      <c r="OR14" s="7">
        <f>IF(OR('Z-scores'!OG14&gt;2,'Z-scores'!OG14&lt;-2),"",'Z-scores'!OG14)</f>
        <v>-0.28908</v>
      </c>
      <c r="OS14" s="7">
        <f>IF(OR('Z-scores'!OH14&gt;2,'Z-scores'!OH14&lt;-2),"",'Z-scores'!OH14)</f>
        <v>-0.52302999999999999</v>
      </c>
      <c r="OT14" s="7">
        <f>IF(OR('Z-scores'!OI14&gt;2,'Z-scores'!OI14&lt;-2),"",'Z-scores'!OI14)</f>
        <v>-0.61724999999999997</v>
      </c>
      <c r="OU14" s="7">
        <f>IF(OR('Z-scores'!OJ14&gt;2,'Z-scores'!OJ14&lt;-2),"",'Z-scores'!OJ14)</f>
        <v>-0.32852999999999999</v>
      </c>
      <c r="OV14" s="7">
        <f>IF(OR('Z-scores'!OK14&gt;2,'Z-scores'!OK14&lt;-2),"",'Z-scores'!OK14)</f>
        <v>-0.39140000000000003</v>
      </c>
      <c r="OW14" s="7">
        <f>IF(OR('Z-scores'!OL14&gt;2,'Z-scores'!OL14&lt;-2),"",'Z-scores'!OL14)</f>
        <v>-0.21240999999999999</v>
      </c>
      <c r="OX14" s="7">
        <f>IF(OR('Z-scores'!OM14&gt;2,'Z-scores'!OM14&lt;-2),"",'Z-scores'!OM14)</f>
        <v>-0.15828999999999999</v>
      </c>
      <c r="OY14" s="7">
        <f>IF(OR('Z-scores'!ON14&gt;2,'Z-scores'!ON14&lt;-2),"",'Z-scores'!ON14)</f>
        <v>-0.35109000000000001</v>
      </c>
      <c r="OZ14" s="7">
        <f>IF(OR('Z-scores'!OO14&gt;2,'Z-scores'!OO14&lt;-2),"",'Z-scores'!OO14)</f>
        <v>-0.26956999999999998</v>
      </c>
      <c r="PA14" s="7">
        <f>IF(OR('Z-scores'!OP14&gt;2,'Z-scores'!OP14&lt;-2),"",'Z-scores'!OP14)</f>
        <v>-0.24254000000000001</v>
      </c>
      <c r="PB14" s="7">
        <f>IF(OR('Z-scores'!OQ14&gt;2,'Z-scores'!OQ14&lt;-2),"",'Z-scores'!OQ14)</f>
        <v>-0.37559999999999999</v>
      </c>
      <c r="PC14" s="7">
        <f>IF(OR('Z-scores'!OR14&gt;2,'Z-scores'!OR14&lt;-2),"",'Z-scores'!OR14)</f>
        <v>-0.45688000000000001</v>
      </c>
      <c r="PD14" s="7">
        <f>IF(OR('Z-scores'!OS14&gt;2,'Z-scores'!OS14&lt;-2),"",'Z-scores'!OS14)</f>
        <v>-0.47631000000000001</v>
      </c>
      <c r="PE14" s="7">
        <f>IF(OR('Z-scores'!OT14&gt;2,'Z-scores'!OT14&lt;-2),"",'Z-scores'!OT14)</f>
        <v>-0.2414</v>
      </c>
      <c r="PF14" s="7">
        <f>IF(OR('Z-scores'!OU14&gt;2,'Z-scores'!OU14&lt;-2),"",'Z-scores'!OU14)</f>
        <v>-6.5040000000000001E-2</v>
      </c>
      <c r="PG14" s="7">
        <f>IF(OR('Z-scores'!OV14&gt;2,'Z-scores'!OV14&lt;-2),"",'Z-scores'!OV14)</f>
        <v>-8.8910000000000003E-2</v>
      </c>
      <c r="PH14" s="7">
        <f>IF(OR('Z-scores'!OW14&gt;2,'Z-scores'!OW14&lt;-2),"",'Z-scores'!OW14)</f>
        <v>-0.20665</v>
      </c>
      <c r="PI14" s="7">
        <f>IF(OR('Z-scores'!OX14&gt;2,'Z-scores'!OX14&lt;-2),"",'Z-scores'!OX14)</f>
        <v>-0.32285999999999998</v>
      </c>
      <c r="PJ14" s="7">
        <f>IF(OR('Z-scores'!OY14&gt;2,'Z-scores'!OY14&lt;-2),"",'Z-scores'!OY14)</f>
        <v>-0.48791000000000001</v>
      </c>
      <c r="PK14" s="7">
        <f>IF(OR('Z-scores'!OZ14&gt;2,'Z-scores'!OZ14&lt;-2),"",'Z-scores'!OZ14)</f>
        <v>-0.69611000000000001</v>
      </c>
      <c r="PL14" s="7">
        <f>IF(OR('Z-scores'!PA14&gt;2,'Z-scores'!PA14&lt;-2),"",'Z-scores'!PA14)</f>
        <v>-0.18629000000000001</v>
      </c>
      <c r="PM14" s="7">
        <f>IF(OR('Z-scores'!PB14&gt;2,'Z-scores'!PB14&lt;-2),"",'Z-scores'!PB14)</f>
        <v>-0.41027000000000002</v>
      </c>
      <c r="PN14" s="7">
        <f>IF(OR('Z-scores'!PC14&gt;2,'Z-scores'!PC14&lt;-2),"",'Z-scores'!PC14)</f>
        <v>-0.42587000000000003</v>
      </c>
      <c r="PO14" s="7">
        <f>IF(OR('Z-scores'!PD14&gt;2,'Z-scores'!PD14&lt;-2),"",'Z-scores'!PD14)</f>
        <v>-0.71657999999999999</v>
      </c>
      <c r="PP14" s="7">
        <f>IF(OR('Z-scores'!PE14&gt;2,'Z-scores'!PE14&lt;-2),"",'Z-scores'!PE14)</f>
        <v>-1.482E-2</v>
      </c>
      <c r="PQ14" s="7">
        <f>IF(OR('Z-scores'!PF14&gt;2,'Z-scores'!PF14&lt;-2),"",'Z-scores'!PF14)</f>
        <v>-0.67037000000000002</v>
      </c>
      <c r="PR14" s="7">
        <f>IF(OR('Z-scores'!PG14&gt;2,'Z-scores'!PG14&lt;-2),"",'Z-scores'!PG14)</f>
        <v>-0.71455999999999997</v>
      </c>
      <c r="PS14" s="7">
        <f>IF(OR('Z-scores'!PH14&gt;2,'Z-scores'!PH14&lt;-2),"",'Z-scores'!PH14)</f>
        <v>-0.32547999999999999</v>
      </c>
      <c r="PT14" s="7">
        <f>IF(OR('Z-scores'!PI14&gt;2,'Z-scores'!PI14&lt;-2),"",'Z-scores'!PI14)</f>
        <v>0.84011999999999998</v>
      </c>
      <c r="PU14" s="7">
        <f>IF(OR('Z-scores'!PJ14&gt;2,'Z-scores'!PJ14&lt;-2),"",'Z-scores'!PJ14)</f>
        <v>-0.70557999999999998</v>
      </c>
      <c r="PV14" s="7">
        <f>IF(OR('Z-scores'!PK14&gt;2,'Z-scores'!PK14&lt;-2),"",'Z-scores'!PK14)</f>
        <v>-0.53344000000000003</v>
      </c>
      <c r="PW14" s="7">
        <f>IF(OR('Z-scores'!PL14&gt;2,'Z-scores'!PL14&lt;-2),"",'Z-scores'!PL14)</f>
        <v>-0.31169000000000002</v>
      </c>
      <c r="PX14" s="7">
        <f>IF(OR('Z-scores'!PM14&gt;2,'Z-scores'!PM14&lt;-2),"",'Z-scores'!PM14)</f>
        <v>-0.78808</v>
      </c>
      <c r="PY14" s="7">
        <f>IF(OR('Z-scores'!PN14&gt;2,'Z-scores'!PN14&lt;-2),"",'Z-scores'!PN14)</f>
        <v>-0.47647</v>
      </c>
      <c r="PZ14" s="7">
        <f>IF(OR('Z-scores'!PO14&gt;2,'Z-scores'!PO14&lt;-2),"",'Z-scores'!PO14)</f>
        <v>-4.6019999999999998E-2</v>
      </c>
      <c r="QA14" s="7">
        <f>IF(OR('Z-scores'!PP14&gt;2,'Z-scores'!PP14&lt;-2),"",'Z-scores'!PP14)</f>
        <v>-0.24254000000000001</v>
      </c>
      <c r="QB14" s="7">
        <f>IF(OR('Z-scores'!PQ14&gt;2,'Z-scores'!PQ14&lt;-2),"",'Z-scores'!PQ14)</f>
        <v>-0.69044000000000005</v>
      </c>
      <c r="QC14" s="7">
        <f>IF(OR('Z-scores'!PR14&gt;2,'Z-scores'!PR14&lt;-2),"",'Z-scores'!PR14)</f>
        <v>-0.42847000000000002</v>
      </c>
      <c r="QD14" s="7">
        <f>IF(OR('Z-scores'!PS14&gt;2,'Z-scores'!PS14&lt;-2),"",'Z-scores'!PS14)</f>
        <v>0.77568999999999999</v>
      </c>
      <c r="QE14" s="7">
        <f>IF(OR('Z-scores'!PT14&gt;2,'Z-scores'!PT14&lt;-2),"",'Z-scores'!PT14)</f>
        <v>-0.41909999999999997</v>
      </c>
      <c r="QF14" s="7">
        <f>IF(OR('Z-scores'!PU14&gt;2,'Z-scores'!PU14&lt;-2),"",'Z-scores'!PU14)</f>
        <v>-0.10313</v>
      </c>
      <c r="QG14" s="7">
        <f>IF(OR('Z-scores'!PV14&gt;2,'Z-scores'!PV14&lt;-2),"",'Z-scores'!PV14)</f>
        <v>0.26027</v>
      </c>
      <c r="QH14" s="7">
        <f>IF(OR('Z-scores'!PW14&gt;2,'Z-scores'!PW14&lt;-2),"",'Z-scores'!PW14)</f>
        <v>-0.12117</v>
      </c>
      <c r="QI14" s="7">
        <f>IF(OR('Z-scores'!PX14&gt;2,'Z-scores'!PX14&lt;-2),"",'Z-scores'!PX14)</f>
        <v>-0.18808</v>
      </c>
      <c r="QJ14" s="7">
        <f>IF(OR('Z-scores'!PY14&gt;2,'Z-scores'!PY14&lt;-2),"",'Z-scores'!PY14)</f>
        <v>-6.9870000000000002E-2</v>
      </c>
      <c r="QK14" s="7">
        <f>IF(OR('Z-scores'!PZ14&gt;2,'Z-scores'!PZ14&lt;-2),"",'Z-scores'!PZ14)</f>
        <v>2.283E-2</v>
      </c>
      <c r="QL14" s="7">
        <f>IF(OR('Z-scores'!QA14&gt;2,'Z-scores'!QA14&lt;-2),"",'Z-scores'!QA14)</f>
        <v>-7.9100000000000004E-2</v>
      </c>
      <c r="QM14" s="7">
        <f>IF(OR('Z-scores'!QB14&gt;2,'Z-scores'!QB14&lt;-2),"",'Z-scores'!QB14)</f>
        <v>-0.53908999999999996</v>
      </c>
      <c r="QN14" s="7">
        <f>IF(OR('Z-scores'!QC14&gt;2,'Z-scores'!QC14&lt;-2),"",'Z-scores'!QC14)</f>
        <v>1.342E-2</v>
      </c>
      <c r="QO14" s="7">
        <f>IF(OR('Z-scores'!QD14&gt;2,'Z-scores'!QD14&lt;-2),"",'Z-scores'!QD14)</f>
        <v>-0.37509999999999999</v>
      </c>
      <c r="QP14" s="7">
        <f>IF(OR('Z-scores'!QE14&gt;2,'Z-scores'!QE14&lt;-2),"",'Z-scores'!QE14)</f>
        <v>0.10179000000000001</v>
      </c>
      <c r="QQ14" s="7">
        <f>IF(OR('Z-scores'!QF14&gt;2,'Z-scores'!QF14&lt;-2),"",'Z-scores'!QF14)</f>
        <v>0.43720999999999999</v>
      </c>
      <c r="QR14" s="7">
        <f>IF(OR('Z-scores'!QG14&gt;2,'Z-scores'!QG14&lt;-2),"",'Z-scores'!QG14)</f>
        <v>-0.47954000000000002</v>
      </c>
      <c r="QS14" s="7">
        <f>IF(OR('Z-scores'!QH14&gt;2,'Z-scores'!QH14&lt;-2),"",'Z-scores'!QH14)</f>
        <v>-0.13561999999999999</v>
      </c>
      <c r="QT14" s="7">
        <f>IF(OR('Z-scores'!QI14&gt;2,'Z-scores'!QI14&lt;-2),"",'Z-scores'!QI14)</f>
        <v>1.6218300000000001</v>
      </c>
      <c r="QU14" s="7">
        <f>IF(OR('Z-scores'!QJ14&gt;2,'Z-scores'!QJ14&lt;-2),"",'Z-scores'!QJ14)</f>
        <v>0.45133000000000001</v>
      </c>
      <c r="QV14" s="7">
        <f>IF(OR('Z-scores'!QK14&gt;2,'Z-scores'!QK14&lt;-2),"",'Z-scores'!QK14)</f>
        <v>0.10353</v>
      </c>
      <c r="QW14" s="7">
        <f>IF(OR('Z-scores'!QL14&gt;2,'Z-scores'!QL14&lt;-2),"",'Z-scores'!QL14)</f>
        <v>-0.61223000000000005</v>
      </c>
      <c r="QX14" s="7">
        <f>IF(OR('Z-scores'!QM14&gt;2,'Z-scores'!QM14&lt;-2),"",'Z-scores'!QM14)</f>
        <v>0.11379</v>
      </c>
      <c r="QY14" s="7">
        <f>IF(OR('Z-scores'!QN14&gt;2,'Z-scores'!QN14&lt;-2),"",'Z-scores'!QN14)</f>
        <v>0.83899999999999997</v>
      </c>
      <c r="QZ14" s="7">
        <f>IF(OR('Z-scores'!QO14&gt;2,'Z-scores'!QO14&lt;-2),"",'Z-scores'!QO14)</f>
        <v>0.61677999999999999</v>
      </c>
      <c r="RA14" s="7">
        <f>IF(OR('Z-scores'!QP14&gt;2,'Z-scores'!QP14&lt;-2),"",'Z-scores'!QP14)</f>
        <v>-2.0709999999999999E-2</v>
      </c>
      <c r="RB14" s="7">
        <f>IF(OR('Z-scores'!QQ14&gt;2,'Z-scores'!QQ14&lt;-2),"",'Z-scores'!QQ14)</f>
        <v>0.28092</v>
      </c>
      <c r="RC14" s="7">
        <f>IF(OR('Z-scores'!QR14&gt;2,'Z-scores'!QR14&lt;-2),"",'Z-scores'!QR14)</f>
        <v>-7.4959999999999999E-2</v>
      </c>
      <c r="RD14" s="7">
        <f>IF(OR('Z-scores'!QS14&gt;2,'Z-scores'!QS14&lt;-2),"",'Z-scores'!QS14)</f>
        <v>0.55091000000000001</v>
      </c>
      <c r="RE14" s="7">
        <f>IF(OR('Z-scores'!QT14&gt;2,'Z-scores'!QT14&lt;-2),"",'Z-scores'!QT14)</f>
        <v>-0.51243000000000005</v>
      </c>
      <c r="RF14" s="7">
        <f>IF(OR('Z-scores'!QU14&gt;2,'Z-scores'!QU14&lt;-2),"",'Z-scores'!QU14)</f>
        <v>0.75039</v>
      </c>
      <c r="RG14" s="7">
        <f>IF(OR('Z-scores'!QV14&gt;2,'Z-scores'!QV14&lt;-2),"",'Z-scores'!QV14)</f>
        <v>-0.45196999999999998</v>
      </c>
      <c r="RH14" s="7">
        <f>IF(OR('Z-scores'!QW14&gt;2,'Z-scores'!QW14&lt;-2),"",'Z-scores'!QW14)</f>
        <v>-0.56154999999999999</v>
      </c>
      <c r="RI14" s="7">
        <f>IF(OR('Z-scores'!QX14&gt;2,'Z-scores'!QX14&lt;-2),"",'Z-scores'!QX14)</f>
        <v>0.82211999999999996</v>
      </c>
      <c r="RJ14" s="7">
        <f>IF(OR('Z-scores'!QY14&gt;2,'Z-scores'!QY14&lt;-2),"",'Z-scores'!QY14)</f>
        <v>-0.28378999999999999</v>
      </c>
      <c r="RK14" s="7">
        <f>IF(OR('Z-scores'!QZ14&gt;2,'Z-scores'!QZ14&lt;-2),"",'Z-scores'!QZ14)</f>
        <v>-0.43879000000000001</v>
      </c>
      <c r="RL14" s="7">
        <f>IF(OR('Z-scores'!RA14&gt;2,'Z-scores'!RA14&lt;-2),"",'Z-scores'!RA14)</f>
        <v>-0.2324</v>
      </c>
      <c r="RM14" s="7">
        <f>IF(OR('Z-scores'!RB14&gt;2,'Z-scores'!RB14&lt;-2),"",'Z-scores'!RB14)</f>
        <v>-0.45276</v>
      </c>
      <c r="RN14" s="7">
        <f>IF(OR('Z-scores'!RC14&gt;2,'Z-scores'!RC14&lt;-2),"",'Z-scores'!RC14)</f>
        <v>-0.36915999999999999</v>
      </c>
      <c r="RO14" s="7">
        <f>IF(OR('Z-scores'!RD14&gt;2,'Z-scores'!RD14&lt;-2),"",'Z-scores'!RD14)</f>
        <v>-0.45832000000000001</v>
      </c>
      <c r="RP14" s="7">
        <f>IF(OR('Z-scores'!RE14&gt;2,'Z-scores'!RE14&lt;-2),"",'Z-scores'!RE14)</f>
        <v>0.36652000000000001</v>
      </c>
      <c r="RQ14" s="7">
        <f>IF(OR('Z-scores'!RF14&gt;2,'Z-scores'!RF14&lt;-2),"",'Z-scores'!RF14)</f>
        <v>-0.18137</v>
      </c>
      <c r="RR14" s="7">
        <f>IF(OR('Z-scores'!RG14&gt;2,'Z-scores'!RG14&lt;-2),"",'Z-scores'!RG14)</f>
        <v>0.22258</v>
      </c>
      <c r="RS14" s="7">
        <f>IF(OR('Z-scores'!RH14&gt;2,'Z-scores'!RH14&lt;-2),"",'Z-scores'!RH14)</f>
        <v>0.24356</v>
      </c>
      <c r="RT14" s="7">
        <f>IF(OR('Z-scores'!RI14&gt;2,'Z-scores'!RI14&lt;-2),"",'Z-scores'!RI14)</f>
        <v>0.57411000000000001</v>
      </c>
      <c r="RU14" s="7">
        <f>IF(OR('Z-scores'!RJ14&gt;2,'Z-scores'!RJ14&lt;-2),"",'Z-scores'!RJ14)</f>
        <v>-0.14327000000000001</v>
      </c>
      <c r="RV14" s="7">
        <f>IF(OR('Z-scores'!RK14&gt;2,'Z-scores'!RK14&lt;-2),"",'Z-scores'!RK14)</f>
        <v>-0.35076000000000002</v>
      </c>
      <c r="RW14" s="7">
        <f>IF(OR('Z-scores'!RL14&gt;2,'Z-scores'!RL14&lt;-2),"",'Z-scores'!RL14)</f>
        <v>-0.10187</v>
      </c>
      <c r="RX14" s="7">
        <f>IF(OR('Z-scores'!RM14&gt;2,'Z-scores'!RM14&lt;-2),"",'Z-scores'!RM14)</f>
        <v>0.28462999999999999</v>
      </c>
      <c r="RY14" s="7">
        <f>IF(OR('Z-scores'!RN14&gt;2,'Z-scores'!RN14&lt;-2),"",'Z-scores'!RN14)</f>
        <v>-0.27660000000000001</v>
      </c>
      <c r="RZ14" s="7">
        <f>IF(OR('Z-scores'!RO14&gt;2,'Z-scores'!RO14&lt;-2),"",'Z-scores'!RO14)</f>
        <v>-5.4980000000000001E-2</v>
      </c>
      <c r="SA14" s="7">
        <f>IF(OR('Z-scores'!RP14&gt;2,'Z-scores'!RP14&lt;-2),"",'Z-scores'!RP14)</f>
        <v>0.26862999999999998</v>
      </c>
      <c r="SB14" s="7">
        <f>IF(OR('Z-scores'!RQ14&gt;2,'Z-scores'!RQ14&lt;-2),"",'Z-scores'!RQ14)</f>
        <v>8.7970000000000007E-2</v>
      </c>
      <c r="SC14" s="7">
        <f>IF(OR('Z-scores'!RR14&gt;2,'Z-scores'!RR14&lt;-2),"",'Z-scores'!RR14)</f>
        <v>-8.2500000000000004E-3</v>
      </c>
      <c r="SD14" s="7">
        <f>IF(OR('Z-scores'!RS14&gt;2,'Z-scores'!RS14&lt;-2),"",'Z-scores'!RS14)</f>
        <v>-0.37275999999999998</v>
      </c>
      <c r="SE14" s="7">
        <f>IF(OR('Z-scores'!RT14&gt;2,'Z-scores'!RT14&lt;-2),"",'Z-scores'!RT14)</f>
        <v>0.74453000000000003</v>
      </c>
      <c r="SF14" s="7">
        <f>IF(OR('Z-scores'!RU14&gt;2,'Z-scores'!RU14&lt;-2),"",'Z-scores'!RU14)</f>
        <v>8.2000000000000003E-2</v>
      </c>
      <c r="SG14" s="7">
        <f>IF(OR('Z-scores'!RV14&gt;2,'Z-scores'!RV14&lt;-2),"",'Z-scores'!RV14)</f>
        <v>-9.5299999999999996E-2</v>
      </c>
      <c r="SH14" s="7">
        <f>IF(OR('Z-scores'!RW14&gt;2,'Z-scores'!RW14&lt;-2),"",'Z-scores'!RW14)</f>
        <v>-0.37036999999999998</v>
      </c>
      <c r="SI14" s="7">
        <f>IF(OR('Z-scores'!RX14&gt;2,'Z-scores'!RX14&lt;-2),"",'Z-scores'!RX14)</f>
        <v>-0.14566000000000001</v>
      </c>
      <c r="SJ14" s="7">
        <f>IF(OR('Z-scores'!RY14&gt;2,'Z-scores'!RY14&lt;-2),"",'Z-scores'!RY14)</f>
        <v>-0.27733999999999998</v>
      </c>
      <c r="SK14" s="7">
        <f>IF(OR('Z-scores'!RZ14&gt;2,'Z-scores'!RZ14&lt;-2),"",'Z-scores'!RZ14)</f>
        <v>-0.23508999999999999</v>
      </c>
      <c r="SL14" s="7">
        <f>IF(OR('Z-scores'!SA14&gt;2,'Z-scores'!SA14&lt;-2),"",'Z-scores'!SA14)</f>
        <v>-0.10414</v>
      </c>
      <c r="SM14" s="7">
        <f>IF(OR('Z-scores'!SB14&gt;2,'Z-scores'!SB14&lt;-2),"",'Z-scores'!SB14)</f>
        <v>-8.6749999999999994E-2</v>
      </c>
      <c r="SN14" s="7">
        <f>IF(OR('Z-scores'!SC14&gt;2,'Z-scores'!SC14&lt;-2),"",'Z-scores'!SC14)</f>
        <v>-0.51436999999999999</v>
      </c>
      <c r="SO14" s="7">
        <f>IF(OR('Z-scores'!SD14&gt;2,'Z-scores'!SD14&lt;-2),"",'Z-scores'!SD14)</f>
        <v>-1.7000000000000001E-4</v>
      </c>
      <c r="SP14" s="7">
        <f>IF(OR('Z-scores'!SE14&gt;2,'Z-scores'!SE14&lt;-2),"",'Z-scores'!SE14)</f>
        <v>7.7179999999999999E-2</v>
      </c>
      <c r="SQ14" s="7">
        <f>IF(OR('Z-scores'!SF14&gt;2,'Z-scores'!SF14&lt;-2),"",'Z-scores'!SF14)</f>
        <v>0.17562</v>
      </c>
      <c r="SR14" s="7">
        <f>IF(OR('Z-scores'!SG14&gt;2,'Z-scores'!SG14&lt;-2),"",'Z-scores'!SG14)</f>
        <v>-0.42170999999999997</v>
      </c>
      <c r="SS14" s="7">
        <f>IF(OR('Z-scores'!SH14&gt;2,'Z-scores'!SH14&lt;-2),"",'Z-scores'!SH14)</f>
        <v>-0.34068999999999999</v>
      </c>
      <c r="ST14" s="7">
        <f>IF(OR('Z-scores'!SI14&gt;2,'Z-scores'!SI14&lt;-2),"",'Z-scores'!SI14)</f>
        <v>-0.25505</v>
      </c>
      <c r="SU14" s="7">
        <f>IF(OR('Z-scores'!SJ14&gt;2,'Z-scores'!SJ14&lt;-2),"",'Z-scores'!SJ14)</f>
        <v>-0.2293</v>
      </c>
      <c r="SV14" s="7">
        <f>IF(OR('Z-scores'!SK14&gt;2,'Z-scores'!SK14&lt;-2),"",'Z-scores'!SK14)</f>
        <v>-0.35165000000000002</v>
      </c>
      <c r="SW14" s="7">
        <f>IF(OR('Z-scores'!SL14&gt;2,'Z-scores'!SL14&lt;-2),"",'Z-scores'!SL14)</f>
        <v>-0.20322000000000001</v>
      </c>
      <c r="SX14" s="7">
        <f>IF(OR('Z-scores'!SM14&gt;2,'Z-scores'!SM14&lt;-2),"",'Z-scores'!SM14)</f>
        <v>-0.44291000000000003</v>
      </c>
      <c r="SY14" s="7">
        <f>IF(OR('Z-scores'!SN14&gt;2,'Z-scores'!SN14&lt;-2),"",'Z-scores'!SN14)</f>
        <v>-3.415E-2</v>
      </c>
      <c r="SZ14" s="7">
        <f>IF(OR('Z-scores'!SO14&gt;2,'Z-scores'!SO14&lt;-2),"",'Z-scores'!SO14)</f>
        <v>0.62761999999999996</v>
      </c>
      <c r="TA14" s="7">
        <f>IF(OR('Z-scores'!SP14&gt;2,'Z-scores'!SP14&lt;-2),"",'Z-scores'!SP14)</f>
        <v>0.48753999999999997</v>
      </c>
      <c r="TB14" s="7">
        <f>IF(OR('Z-scores'!SQ14&gt;2,'Z-scores'!SQ14&lt;-2),"",'Z-scores'!SQ14)</f>
        <v>-5.219E-2</v>
      </c>
      <c r="TC14" s="7">
        <f>IF(OR('Z-scores'!SR14&gt;2,'Z-scores'!SR14&lt;-2),"",'Z-scores'!SR14)</f>
        <v>-0.21815000000000001</v>
      </c>
      <c r="TD14" s="7">
        <f>IF(OR('Z-scores'!SS14&gt;2,'Z-scores'!SS14&lt;-2),"",'Z-scores'!SS14)</f>
        <v>0.11636000000000001</v>
      </c>
      <c r="TE14" s="7">
        <f>IF(OR('Z-scores'!ST14&gt;2,'Z-scores'!ST14&lt;-2),"",'Z-scores'!ST14)</f>
        <v>-0.53491</v>
      </c>
      <c r="TF14" s="7">
        <f>IF(OR('Z-scores'!SU14&gt;2,'Z-scores'!SU14&lt;-2),"",'Z-scores'!SU14)</f>
        <v>-0.30131000000000002</v>
      </c>
      <c r="TG14" s="7">
        <f>IF(OR('Z-scores'!SV14&gt;2,'Z-scores'!SV14&lt;-2),"",'Z-scores'!SV14)</f>
        <v>-0.19211</v>
      </c>
      <c r="TH14" s="7">
        <f>IF(OR('Z-scores'!SW14&gt;2,'Z-scores'!SW14&lt;-2),"",'Z-scores'!SW14)</f>
        <v>-0.26802999999999999</v>
      </c>
      <c r="TI14" s="7">
        <f>IF(OR('Z-scores'!SX14&gt;2,'Z-scores'!SX14&lt;-2),"",'Z-scores'!SX14)</f>
        <v>-0.15853</v>
      </c>
      <c r="TJ14" s="7">
        <f>IF(OR('Z-scores'!SY14&gt;2,'Z-scores'!SY14&lt;-2),"",'Z-scores'!SY14)</f>
        <v>-0.53222000000000003</v>
      </c>
      <c r="TK14" s="7">
        <f>IF(OR('Z-scores'!SZ14&gt;2,'Z-scores'!SZ14&lt;-2),"",'Z-scores'!SZ14)</f>
        <v>-0.38109999999999999</v>
      </c>
      <c r="TL14" s="7">
        <f>IF(OR('Z-scores'!TA14&gt;2,'Z-scores'!TA14&lt;-2),"",'Z-scores'!TA14)</f>
        <v>-0.46043000000000001</v>
      </c>
      <c r="TM14" s="7">
        <f>IF(OR('Z-scores'!TB14&gt;2,'Z-scores'!TB14&lt;-2),"",'Z-scores'!TB14)</f>
        <v>-0.39500000000000002</v>
      </c>
      <c r="TN14" s="7">
        <f>IF(OR('Z-scores'!TC14&gt;2,'Z-scores'!TC14&lt;-2),"",'Z-scores'!TC14)</f>
        <v>-0.74360999999999999</v>
      </c>
      <c r="TO14" s="7">
        <f>IF(OR('Z-scores'!TD14&gt;2,'Z-scores'!TD14&lt;-2),"",'Z-scores'!TD14)</f>
        <v>-0.53659000000000001</v>
      </c>
      <c r="TP14" s="7">
        <f>IF(OR('Z-scores'!TE14&gt;2,'Z-scores'!TE14&lt;-2),"",'Z-scores'!TE14)</f>
        <v>-0.12334000000000001</v>
      </c>
      <c r="TQ14" s="7">
        <f>IF(OR('Z-scores'!TF14&gt;2,'Z-scores'!TF14&lt;-2),"",'Z-scores'!TF14)</f>
        <v>-0.5696</v>
      </c>
      <c r="TR14" s="7">
        <f>IF(OR('Z-scores'!TG14&gt;2,'Z-scores'!TG14&lt;-2),"",'Z-scores'!TG14)</f>
        <v>-0.28216999999999998</v>
      </c>
      <c r="TS14" s="7">
        <f>IF(OR('Z-scores'!TH14&gt;2,'Z-scores'!TH14&lt;-2),"",'Z-scores'!TH14)</f>
        <v>0.11126</v>
      </c>
      <c r="TT14" s="7">
        <f>IF(OR('Z-scores'!TI14&gt;2,'Z-scores'!TI14&lt;-2),"",'Z-scores'!TI14)</f>
        <v>-0.10745</v>
      </c>
      <c r="TU14" s="7">
        <f>IF(OR('Z-scores'!TJ14&gt;2,'Z-scores'!TJ14&lt;-2),"",'Z-scores'!TJ14)</f>
        <v>-0.43547999999999998</v>
      </c>
      <c r="TV14" s="7" t="str">
        <f>IF(OR('Z-scores'!TK14&gt;2,'Z-scores'!TK14&lt;-2),"",'Z-scores'!TK14)</f>
        <v/>
      </c>
      <c r="TW14" s="7">
        <f>IF(OR('Z-scores'!TL14&gt;2,'Z-scores'!TL14&lt;-2),"",'Z-scores'!TL14)</f>
        <v>0.29559000000000002</v>
      </c>
      <c r="TX14" s="7" t="str">
        <f>IF(OR('Z-scores'!TM14&gt;2,'Z-scores'!TM14&lt;-2),"",'Z-scores'!TM14)</f>
        <v/>
      </c>
      <c r="TY14" s="7">
        <f>IF(OR('Z-scores'!TN14&gt;2,'Z-scores'!TN14&lt;-2),"",'Z-scores'!TN14)</f>
        <v>-0.75890000000000002</v>
      </c>
      <c r="TZ14" s="7" t="str">
        <f>IF(OR('Z-scores'!TO14&gt;2,'Z-scores'!TO14&lt;-2),"",'Z-scores'!TO14)</f>
        <v/>
      </c>
      <c r="UA14" s="7">
        <f>IF(OR('Z-scores'!TP14&gt;2,'Z-scores'!TP14&lt;-2),"",'Z-scores'!TP14)</f>
        <v>-0.22014</v>
      </c>
      <c r="UB14" s="7">
        <f>IF(OR('Z-scores'!TQ14&gt;2,'Z-scores'!TQ14&lt;-2),"",'Z-scores'!TQ14)</f>
        <v>-0.49314000000000002</v>
      </c>
      <c r="UC14" s="7">
        <f>IF(OR('Z-scores'!TR14&gt;2,'Z-scores'!TR14&lt;-2),"",'Z-scores'!TR14)</f>
        <v>0.80630000000000002</v>
      </c>
      <c r="UD14" s="7">
        <f>IF(OR('Z-scores'!TS14&gt;2,'Z-scores'!TS14&lt;-2),"",'Z-scores'!TS14)</f>
        <v>-2.24E-2</v>
      </c>
      <c r="UE14" s="7">
        <f>IF(OR('Z-scores'!TT14&gt;2,'Z-scores'!TT14&lt;-2),"",'Z-scores'!TT14)</f>
        <v>-0.43962000000000001</v>
      </c>
      <c r="UF14" s="7" t="str">
        <f>IF(OR('Z-scores'!TU14&gt;2,'Z-scores'!TU14&lt;-2),"",'Z-scores'!TU14)</f>
        <v/>
      </c>
      <c r="UG14" s="7">
        <f>IF(OR('Z-scores'!TV14&gt;2,'Z-scores'!TV14&lt;-2),"",'Z-scores'!TV14)</f>
        <v>2.5069999999999999E-2</v>
      </c>
      <c r="UH14" s="7">
        <f>IF(OR('Z-scores'!TW14&gt;2,'Z-scores'!TW14&lt;-2),"",'Z-scores'!TW14)</f>
        <v>1.0948899999999999</v>
      </c>
      <c r="UI14" s="7">
        <f>IF(OR('Z-scores'!TX14&gt;2,'Z-scores'!TX14&lt;-2),"",'Z-scores'!TX14)</f>
        <v>0.32039000000000001</v>
      </c>
      <c r="UJ14" s="7">
        <f>IF(OR('Z-scores'!TY14&gt;2,'Z-scores'!TY14&lt;-2),"",'Z-scores'!TY14)</f>
        <v>-0.27251999999999998</v>
      </c>
      <c r="UK14" s="7" t="str">
        <f>IF(OR('Z-scores'!TZ14&gt;2,'Z-scores'!TZ14&lt;-2),"",'Z-scores'!TZ14)</f>
        <v/>
      </c>
      <c r="UL14" s="7">
        <f>IF(OR('Z-scores'!UA14&gt;2,'Z-scores'!UA14&lt;-2),"",'Z-scores'!UA14)</f>
        <v>-0.43630999999999998</v>
      </c>
      <c r="UM14" s="7">
        <f>IF(OR('Z-scores'!UB14&gt;2,'Z-scores'!UB14&lt;-2),"",'Z-scores'!UB14)</f>
        <v>-0.17807999999999999</v>
      </c>
      <c r="UN14" s="7">
        <f>IF(OR('Z-scores'!UC14&gt;2,'Z-scores'!UC14&lt;-2),"",'Z-scores'!UC14)</f>
        <v>-0.79146000000000005</v>
      </c>
      <c r="UO14" s="7">
        <f>IF(OR('Z-scores'!UD14&gt;2,'Z-scores'!UD14&lt;-2),"",'Z-scores'!UD14)</f>
        <v>-0.37441000000000002</v>
      </c>
      <c r="UP14" s="7" t="e">
        <f>IF(OR('Z-scores'!#REF!&gt;2,'Z-scores'!#REF!&lt;-2),"",'Z-scores'!#REF!)</f>
        <v>#REF!</v>
      </c>
    </row>
    <row r="15" spans="1:562" x14ac:dyDescent="0.25">
      <c r="A15">
        <v>177</v>
      </c>
      <c r="B15">
        <v>1</v>
      </c>
      <c r="C15" s="7" t="e">
        <f>IF(OR('Z-scores'!#REF!&gt;2,'Z-scores'!#REF!&lt;-2),"",'Z-scores'!#REF!)</f>
        <v>#REF!</v>
      </c>
      <c r="D15" s="7" t="e">
        <f>IF(OR('Z-scores'!#REF!&gt;2,'Z-scores'!#REF!&lt;-2),"",'Z-scores'!#REF!)</f>
        <v>#REF!</v>
      </c>
      <c r="E15" s="7" t="e">
        <f>IF(OR('Z-scores'!#REF!&gt;2,'Z-scores'!#REF!&lt;-2),"",'Z-scores'!#REF!)</f>
        <v>#REF!</v>
      </c>
      <c r="F15" s="7" t="e">
        <f>IF(OR('Z-scores'!#REF!&gt;2,'Z-scores'!#REF!&lt;-2),"",'Z-scores'!#REF!)</f>
        <v>#REF!</v>
      </c>
      <c r="G15" s="7" t="e">
        <f>IF(OR('Z-scores'!#REF!&gt;2,'Z-scores'!#REF!&lt;-2),"",'Z-scores'!#REF!)</f>
        <v>#REF!</v>
      </c>
      <c r="H15" s="7" t="e">
        <f>IF(OR('Z-scores'!#REF!&gt;2,'Z-scores'!#REF!&lt;-2),"",'Z-scores'!#REF!)</f>
        <v>#REF!</v>
      </c>
      <c r="I15" s="7" t="e">
        <f>IF(OR('Z-scores'!#REF!&gt;2,'Z-scores'!#REF!&lt;-2),"",'Z-scores'!#REF!)</f>
        <v>#REF!</v>
      </c>
      <c r="J15" s="7" t="e">
        <f>IF(OR('Z-scores'!#REF!&gt;2,'Z-scores'!#REF!&lt;-2),"",'Z-scores'!#REF!)</f>
        <v>#REF!</v>
      </c>
      <c r="K15" s="7" t="e">
        <f>IF(OR('Z-scores'!#REF!&gt;2,'Z-scores'!#REF!&lt;-2),"",'Z-scores'!#REF!)</f>
        <v>#REF!</v>
      </c>
      <c r="L15" s="7" t="e">
        <f>IF(OR('Z-scores'!#REF!&gt;2,'Z-scores'!#REF!&lt;-2),"",'Z-scores'!#REF!)</f>
        <v>#REF!</v>
      </c>
      <c r="M15" s="7" t="e">
        <f>IF(OR('Z-scores'!#REF!&gt;2,'Z-scores'!#REF!&lt;-2),"",'Z-scores'!#REF!)</f>
        <v>#REF!</v>
      </c>
      <c r="N15" s="7">
        <f>IF(OR('Z-scores'!C15&gt;2,'Z-scores'!C15&lt;-2),"",'Z-scores'!C15)</f>
        <v>-8.2739999999999994E-2</v>
      </c>
      <c r="O15" s="7">
        <f>IF(OR('Z-scores'!D15&gt;2,'Z-scores'!D15&lt;-2),"",'Z-scores'!D15)</f>
        <v>-0.60467000000000004</v>
      </c>
      <c r="P15" s="7">
        <f>IF(OR('Z-scores'!E15&gt;2,'Z-scores'!E15&lt;-2),"",'Z-scores'!E15)</f>
        <v>-0.32539000000000001</v>
      </c>
      <c r="Q15" s="7">
        <f>IF(OR('Z-scores'!F15&gt;2,'Z-scores'!F15&lt;-2),"",'Z-scores'!F15)</f>
        <v>-0.11692</v>
      </c>
      <c r="R15" s="7">
        <f>IF(OR('Z-scores'!G15&gt;2,'Z-scores'!G15&lt;-2),"",'Z-scores'!G15)</f>
        <v>-0.68418000000000001</v>
      </c>
      <c r="S15" s="7">
        <f>IF(OR('Z-scores'!H15&gt;2,'Z-scores'!H15&lt;-2),"",'Z-scores'!H15)</f>
        <v>-0.23499</v>
      </c>
      <c r="T15" s="7">
        <f>IF(OR('Z-scores'!I15&gt;2,'Z-scores'!I15&lt;-2),"",'Z-scores'!I15)</f>
        <v>-0.25542999999999999</v>
      </c>
      <c r="U15" s="7">
        <f>IF(OR('Z-scores'!J15&gt;2,'Z-scores'!J15&lt;-2),"",'Z-scores'!J15)</f>
        <v>-0.48630000000000001</v>
      </c>
      <c r="V15" s="7">
        <f>IF(OR('Z-scores'!K15&gt;2,'Z-scores'!K15&lt;-2),"",'Z-scores'!K15)</f>
        <v>0.77244000000000002</v>
      </c>
      <c r="W15" s="7">
        <f>IF(OR('Z-scores'!L15&gt;2,'Z-scores'!L15&lt;-2),"",'Z-scores'!L15)</f>
        <v>-0.17601</v>
      </c>
      <c r="X15" s="7">
        <f>IF(OR('Z-scores'!M15&gt;2,'Z-scores'!M15&lt;-2),"",'Z-scores'!M15)</f>
        <v>0.21188000000000001</v>
      </c>
      <c r="Y15" s="7">
        <f>IF(OR('Z-scores'!N15&gt;2,'Z-scores'!N15&lt;-2),"",'Z-scores'!N15)</f>
        <v>-0.30235000000000001</v>
      </c>
      <c r="Z15" s="7">
        <f>IF(OR('Z-scores'!O15&gt;2,'Z-scores'!O15&lt;-2),"",'Z-scores'!O15)</f>
        <v>-0.40603</v>
      </c>
      <c r="AA15" s="7">
        <f>IF(OR('Z-scores'!P15&gt;2,'Z-scores'!P15&lt;-2),"",'Z-scores'!P15)</f>
        <v>-0.61438999999999999</v>
      </c>
      <c r="AB15" s="7">
        <f>IF(OR('Z-scores'!Q15&gt;2,'Z-scores'!Q15&lt;-2),"",'Z-scores'!Q15)</f>
        <v>0.10467</v>
      </c>
      <c r="AC15" s="7">
        <f>IF(OR('Z-scores'!R15&gt;2,'Z-scores'!R15&lt;-2),"",'Z-scores'!R15)</f>
        <v>-0.4234</v>
      </c>
      <c r="AD15" s="7">
        <f>IF(OR('Z-scores'!S15&gt;2,'Z-scores'!S15&lt;-2),"",'Z-scores'!S15)</f>
        <v>-0.30880999999999997</v>
      </c>
      <c r="AE15" s="7">
        <f>IF(OR('Z-scores'!T15&gt;2,'Z-scores'!T15&lt;-2),"",'Z-scores'!T15)</f>
        <v>0.13299</v>
      </c>
      <c r="AF15" s="7">
        <f>IF(OR('Z-scores'!U15&gt;2,'Z-scores'!U15&lt;-2),"",'Z-scores'!U15)</f>
        <v>0.65310000000000001</v>
      </c>
      <c r="AG15" s="7">
        <f>IF(OR('Z-scores'!V15&gt;2,'Z-scores'!V15&lt;-2),"",'Z-scores'!V15)</f>
        <v>0.86624999999999996</v>
      </c>
      <c r="AH15" s="7">
        <f>IF(OR('Z-scores'!W15&gt;2,'Z-scores'!W15&lt;-2),"",'Z-scores'!W15)</f>
        <v>0.40690999999999999</v>
      </c>
      <c r="AI15" s="7">
        <f>IF(OR('Z-scores'!X15&gt;2,'Z-scores'!X15&lt;-2),"",'Z-scores'!X15)</f>
        <v>0.46121000000000001</v>
      </c>
      <c r="AJ15" s="7">
        <f>IF(OR('Z-scores'!Y15&gt;2,'Z-scores'!Y15&lt;-2),"",'Z-scores'!Y15)</f>
        <v>0.33167999999999997</v>
      </c>
      <c r="AK15" s="7">
        <f>IF(OR('Z-scores'!Z15&gt;2,'Z-scores'!Z15&lt;-2),"",'Z-scores'!Z15)</f>
        <v>8.4970000000000004E-2</v>
      </c>
      <c r="AL15" s="7">
        <f>IF(OR('Z-scores'!AA15&gt;2,'Z-scores'!AA15&lt;-2),"",'Z-scores'!AA15)</f>
        <v>-0.53776999999999997</v>
      </c>
      <c r="AM15" s="7">
        <f>IF(OR('Z-scores'!AB15&gt;2,'Z-scores'!AB15&lt;-2),"",'Z-scores'!AB15)</f>
        <v>-0.15575</v>
      </c>
      <c r="AN15" s="7">
        <f>IF(OR('Z-scores'!AC15&gt;2,'Z-scores'!AC15&lt;-2),"",'Z-scores'!AC15)</f>
        <v>1.37565</v>
      </c>
      <c r="AO15" s="7">
        <f>IF(OR('Z-scores'!AD15&gt;2,'Z-scores'!AD15&lt;-2),"",'Z-scores'!AD15)</f>
        <v>0.25278</v>
      </c>
      <c r="AP15" s="7" t="str">
        <f>IF(OR('Z-scores'!AE15&gt;2,'Z-scores'!AE15&lt;-2),"",'Z-scores'!AE15)</f>
        <v/>
      </c>
      <c r="AQ15" s="7">
        <f>IF(OR('Z-scores'!AF15&gt;2,'Z-scores'!AF15&lt;-2),"",'Z-scores'!AF15)</f>
        <v>4.904E-2</v>
      </c>
      <c r="AR15" s="7">
        <f>IF(OR('Z-scores'!AG15&gt;2,'Z-scores'!AG15&lt;-2),"",'Z-scores'!AG15)</f>
        <v>-0.21856999999999999</v>
      </c>
      <c r="AS15" s="7">
        <f>IF(OR('Z-scores'!AH15&gt;2,'Z-scores'!AH15&lt;-2),"",'Z-scores'!AH15)</f>
        <v>-0.61456</v>
      </c>
      <c r="AT15" s="7">
        <f>IF(OR('Z-scores'!AI15&gt;2,'Z-scores'!AI15&lt;-2),"",'Z-scores'!AI15)</f>
        <v>-0.74358000000000002</v>
      </c>
      <c r="AU15" s="7">
        <f>IF(OR('Z-scores'!AJ15&gt;2,'Z-scores'!AJ15&lt;-2),"",'Z-scores'!AJ15)</f>
        <v>-0.35236000000000001</v>
      </c>
      <c r="AV15" s="7">
        <f>IF(OR('Z-scores'!AK15&gt;2,'Z-scores'!AK15&lt;-2),"",'Z-scores'!AK15)</f>
        <v>-0.11479</v>
      </c>
      <c r="AW15" s="7">
        <f>IF(OR('Z-scores'!AL15&gt;2,'Z-scores'!AL15&lt;-2),"",'Z-scores'!AL15)</f>
        <v>0.31469000000000003</v>
      </c>
      <c r="AX15" s="7">
        <f>IF(OR('Z-scores'!AM15&gt;2,'Z-scores'!AM15&lt;-2),"",'Z-scores'!AM15)</f>
        <v>0.21257000000000001</v>
      </c>
      <c r="AY15" s="7">
        <f>IF(OR('Z-scores'!AN15&gt;2,'Z-scores'!AN15&lt;-2),"",'Z-scores'!AN15)</f>
        <v>-0.79213999999999996</v>
      </c>
      <c r="AZ15" s="7">
        <f>IF(OR('Z-scores'!AO15&gt;2,'Z-scores'!AO15&lt;-2),"",'Z-scores'!AO15)</f>
        <v>0.18121000000000001</v>
      </c>
      <c r="BA15" s="7">
        <f>IF(OR('Z-scores'!AP15&gt;2,'Z-scores'!AP15&lt;-2),"",'Z-scores'!AP15)</f>
        <v>-0.12525</v>
      </c>
      <c r="BB15" s="7">
        <f>IF(OR('Z-scores'!AQ15&gt;2,'Z-scores'!AQ15&lt;-2),"",'Z-scores'!AQ15)</f>
        <v>9.2499999999999999E-2</v>
      </c>
      <c r="BC15" s="7">
        <f>IF(OR('Z-scores'!AR15&gt;2,'Z-scores'!AR15&lt;-2),"",'Z-scores'!AR15)</f>
        <v>-4.684E-2</v>
      </c>
      <c r="BD15" s="7">
        <f>IF(OR('Z-scores'!AS15&gt;2,'Z-scores'!AS15&lt;-2),"",'Z-scores'!AS15)</f>
        <v>0.26751999999999998</v>
      </c>
      <c r="BE15" s="7" t="str">
        <f>IF(OR('Z-scores'!AT15&gt;2,'Z-scores'!AT15&lt;-2),"",'Z-scores'!AT15)</f>
        <v/>
      </c>
      <c r="BF15" s="7" t="str">
        <f>IF(OR('Z-scores'!AU15&gt;2,'Z-scores'!AU15&lt;-2),"",'Z-scores'!AU15)</f>
        <v/>
      </c>
      <c r="BG15" s="7" t="str">
        <f>IF(OR('Z-scores'!AV15&gt;2,'Z-scores'!AV15&lt;-2),"",'Z-scores'!AV15)</f>
        <v/>
      </c>
      <c r="BH15" s="7">
        <f>IF(OR('Z-scores'!AW15&gt;2,'Z-scores'!AW15&lt;-2),"",'Z-scores'!AW15)</f>
        <v>1.4299900000000001</v>
      </c>
      <c r="BI15" s="7">
        <f>IF(OR('Z-scores'!AX15&gt;2,'Z-scores'!AX15&lt;-2),"",'Z-scores'!AX15)</f>
        <v>0.54174999999999995</v>
      </c>
      <c r="BJ15" s="7">
        <f>IF(OR('Z-scores'!AY15&gt;2,'Z-scores'!AY15&lt;-2),"",'Z-scores'!AY15)</f>
        <v>-0.36831999999999998</v>
      </c>
      <c r="BK15" s="7">
        <f>IF(OR('Z-scores'!AZ15&gt;2,'Z-scores'!AZ15&lt;-2),"",'Z-scores'!AZ15)</f>
        <v>-0.51961000000000002</v>
      </c>
      <c r="BL15" s="7">
        <f>IF(OR('Z-scores'!BA15&gt;2,'Z-scores'!BA15&lt;-2),"",'Z-scores'!BA15)</f>
        <v>-0.18631</v>
      </c>
      <c r="BM15" s="7">
        <f>IF(OR('Z-scores'!BB15&gt;2,'Z-scores'!BB15&lt;-2),"",'Z-scores'!BB15)</f>
        <v>-0.68847999999999998</v>
      </c>
      <c r="BN15" s="7">
        <f>IF(OR('Z-scores'!BC15&gt;2,'Z-scores'!BC15&lt;-2),"",'Z-scores'!BC15)</f>
        <v>-0.14187</v>
      </c>
      <c r="BO15" s="7">
        <f>IF(OR('Z-scores'!BD15&gt;2,'Z-scores'!BD15&lt;-2),"",'Z-scores'!BD15)</f>
        <v>0.32011000000000001</v>
      </c>
      <c r="BP15" s="7">
        <f>IF(OR('Z-scores'!BE15&gt;2,'Z-scores'!BE15&lt;-2),"",'Z-scores'!BE15)</f>
        <v>0.57833000000000001</v>
      </c>
      <c r="BQ15" s="7">
        <f>IF(OR('Z-scores'!BF15&gt;2,'Z-scores'!BF15&lt;-2),"",'Z-scores'!BF15)</f>
        <v>-0.61899999999999999</v>
      </c>
      <c r="BR15" s="7">
        <f>IF(OR('Z-scores'!BG15&gt;2,'Z-scores'!BG15&lt;-2),"",'Z-scores'!BG15)</f>
        <v>-0.66366000000000003</v>
      </c>
      <c r="BS15" s="7">
        <f>IF(OR('Z-scores'!BH15&gt;2,'Z-scores'!BH15&lt;-2),"",'Z-scores'!BH15)</f>
        <v>-0.62377000000000005</v>
      </c>
      <c r="BT15" s="7">
        <f>IF(OR('Z-scores'!BI15&gt;2,'Z-scores'!BI15&lt;-2),"",'Z-scores'!BI15)</f>
        <v>-0.52822000000000002</v>
      </c>
      <c r="BU15" s="7">
        <f>IF(OR('Z-scores'!BJ15&gt;2,'Z-scores'!BJ15&lt;-2),"",'Z-scores'!BJ15)</f>
        <v>-0.49118000000000001</v>
      </c>
      <c r="BV15" s="7">
        <f>IF(OR('Z-scores'!BK15&gt;2,'Z-scores'!BK15&lt;-2),"",'Z-scores'!BK15)</f>
        <v>-0.34793000000000002</v>
      </c>
      <c r="BW15" s="7">
        <f>IF(OR('Z-scores'!BL15&gt;2,'Z-scores'!BL15&lt;-2),"",'Z-scores'!BL15)</f>
        <v>0.31758999999999998</v>
      </c>
      <c r="BX15" s="7">
        <f>IF(OR('Z-scores'!BM15&gt;2,'Z-scores'!BM15&lt;-2),"",'Z-scores'!BM15)</f>
        <v>-0.53410999999999997</v>
      </c>
      <c r="BY15" s="7">
        <f>IF(OR('Z-scores'!BN15&gt;2,'Z-scores'!BN15&lt;-2),"",'Z-scores'!BN15)</f>
        <v>-0.71982999999999997</v>
      </c>
      <c r="BZ15" s="7">
        <f>IF(OR('Z-scores'!BO15&gt;2,'Z-scores'!BO15&lt;-2),"",'Z-scores'!BO15)</f>
        <v>-0.38529000000000002</v>
      </c>
      <c r="CA15" s="7">
        <f>IF(OR('Z-scores'!BP15&gt;2,'Z-scores'!BP15&lt;-2),"",'Z-scores'!BP15)</f>
        <v>-0.25611</v>
      </c>
      <c r="CB15" s="7">
        <f>IF(OR('Z-scores'!BQ15&gt;2,'Z-scores'!BQ15&lt;-2),"",'Z-scores'!BQ15)</f>
        <v>0.24626000000000001</v>
      </c>
      <c r="CC15" s="7">
        <f>IF(OR('Z-scores'!BR15&gt;2,'Z-scores'!BR15&lt;-2),"",'Z-scores'!BR15)</f>
        <v>-0.13969000000000001</v>
      </c>
      <c r="CD15" s="7">
        <f>IF(OR('Z-scores'!BS15&gt;2,'Z-scores'!BS15&lt;-2),"",'Z-scores'!BS15)</f>
        <v>0.67942999999999998</v>
      </c>
      <c r="CE15" s="7">
        <f>IF(OR('Z-scores'!BT15&gt;2,'Z-scores'!BT15&lt;-2),"",'Z-scores'!BT15)</f>
        <v>-0.16320999999999999</v>
      </c>
      <c r="CF15" s="7">
        <f>IF(OR('Z-scores'!BU15&gt;2,'Z-scores'!BU15&lt;-2),"",'Z-scores'!BU15)</f>
        <v>2.6589999999999999E-2</v>
      </c>
      <c r="CG15" s="7">
        <f>IF(OR('Z-scores'!BV15&gt;2,'Z-scores'!BV15&lt;-2),"",'Z-scores'!BV15)</f>
        <v>-4.6399999999999997E-2</v>
      </c>
      <c r="CH15" s="7">
        <f>IF(OR('Z-scores'!BW15&gt;2,'Z-scores'!BW15&lt;-2),"",'Z-scores'!BW15)</f>
        <v>-8.165E-2</v>
      </c>
      <c r="CI15" s="7">
        <f>IF(OR('Z-scores'!BX15&gt;2,'Z-scores'!BX15&lt;-2),"",'Z-scores'!BX15)</f>
        <v>-0.25695000000000001</v>
      </c>
      <c r="CJ15" s="7">
        <f>IF(OR('Z-scores'!BY15&gt;2,'Z-scores'!BY15&lt;-2),"",'Z-scores'!BY15)</f>
        <v>0.15468000000000001</v>
      </c>
      <c r="CK15" s="7">
        <f>IF(OR('Z-scores'!BZ15&gt;2,'Z-scores'!BZ15&lt;-2),"",'Z-scores'!BZ15)</f>
        <v>-0.35835</v>
      </c>
      <c r="CL15" s="7">
        <f>IF(OR('Z-scores'!CA15&gt;2,'Z-scores'!CA15&lt;-2),"",'Z-scores'!CA15)</f>
        <v>-0.12457</v>
      </c>
      <c r="CM15" s="7">
        <f>IF(OR('Z-scores'!CB15&gt;2,'Z-scores'!CB15&lt;-2),"",'Z-scores'!CB15)</f>
        <v>-0.13746</v>
      </c>
      <c r="CN15" s="7">
        <f>IF(OR('Z-scores'!CC15&gt;2,'Z-scores'!CC15&lt;-2),"",'Z-scores'!CC15)</f>
        <v>-0.50890999999999997</v>
      </c>
      <c r="CO15" s="7">
        <f>IF(OR('Z-scores'!CD15&gt;2,'Z-scores'!CD15&lt;-2),"",'Z-scores'!CD15)</f>
        <v>-0.37781999999999999</v>
      </c>
      <c r="CP15" s="7">
        <f>IF(OR('Z-scores'!CE15&gt;2,'Z-scores'!CE15&lt;-2),"",'Z-scores'!CE15)</f>
        <v>-0.37307000000000001</v>
      </c>
      <c r="CQ15" s="7">
        <f>IF(OR('Z-scores'!CF15&gt;2,'Z-scores'!CF15&lt;-2),"",'Z-scores'!CF15)</f>
        <v>-0.51568999999999998</v>
      </c>
      <c r="CR15" s="7">
        <f>IF(OR('Z-scores'!CG15&gt;2,'Z-scores'!CG15&lt;-2),"",'Z-scores'!CG15)</f>
        <v>-0.25700000000000001</v>
      </c>
      <c r="CS15" s="7">
        <f>IF(OR('Z-scores'!CH15&gt;2,'Z-scores'!CH15&lt;-2),"",'Z-scores'!CH15)</f>
        <v>6.8659999999999999E-2</v>
      </c>
      <c r="CT15" s="7">
        <f>IF(OR('Z-scores'!CI15&gt;2,'Z-scores'!CI15&lt;-2),"",'Z-scores'!CI15)</f>
        <v>-5.9650000000000002E-2</v>
      </c>
      <c r="CU15" s="7">
        <f>IF(OR('Z-scores'!CJ15&gt;2,'Z-scores'!CJ15&lt;-2),"",'Z-scores'!CJ15)</f>
        <v>-0.45505000000000001</v>
      </c>
      <c r="CV15" s="7">
        <f>IF(OR('Z-scores'!CK15&gt;2,'Z-scores'!CK15&lt;-2),"",'Z-scores'!CK15)</f>
        <v>-0.42320000000000002</v>
      </c>
      <c r="CW15" s="7">
        <f>IF(OR('Z-scores'!CL15&gt;2,'Z-scores'!CL15&lt;-2),"",'Z-scores'!CL15)</f>
        <v>-0.30708000000000002</v>
      </c>
      <c r="CX15" s="7">
        <f>IF(OR('Z-scores'!CM15&gt;2,'Z-scores'!CM15&lt;-2),"",'Z-scores'!CM15)</f>
        <v>0.17892</v>
      </c>
      <c r="CY15" s="7">
        <f>IF(OR('Z-scores'!CN15&gt;2,'Z-scores'!CN15&lt;-2),"",'Z-scores'!CN15)</f>
        <v>0.39606999999999998</v>
      </c>
      <c r="CZ15" s="7">
        <f>IF(OR('Z-scores'!CO15&gt;2,'Z-scores'!CO15&lt;-2),"",'Z-scores'!CO15)</f>
        <v>0.70752999999999999</v>
      </c>
      <c r="DA15" s="7">
        <f>IF(OR('Z-scores'!CP15&gt;2,'Z-scores'!CP15&lt;-2),"",'Z-scores'!CP15)</f>
        <v>9.7000000000000003E-3</v>
      </c>
      <c r="DB15" s="7">
        <f>IF(OR('Z-scores'!CQ15&gt;2,'Z-scores'!CQ15&lt;-2),"",'Z-scores'!CQ15)</f>
        <v>0.32826</v>
      </c>
      <c r="DC15" s="7">
        <f>IF(OR('Z-scores'!CR15&gt;2,'Z-scores'!CR15&lt;-2),"",'Z-scores'!CR15)</f>
        <v>0.94121999999999995</v>
      </c>
      <c r="DD15" s="7">
        <f>IF(OR('Z-scores'!CS15&gt;2,'Z-scores'!CS15&lt;-2),"",'Z-scores'!CS15)</f>
        <v>0.85672999999999999</v>
      </c>
      <c r="DE15" s="7">
        <f>IF(OR('Z-scores'!CT15&gt;2,'Z-scores'!CT15&lt;-2),"",'Z-scores'!CT15)</f>
        <v>0.90139999999999998</v>
      </c>
      <c r="DF15" s="7">
        <f>IF(OR('Z-scores'!CU15&gt;2,'Z-scores'!CU15&lt;-2),"",'Z-scores'!CU15)</f>
        <v>0.66830999999999996</v>
      </c>
      <c r="DG15" s="7">
        <f>IF(OR('Z-scores'!CV15&gt;2,'Z-scores'!CV15&lt;-2),"",'Z-scores'!CV15)</f>
        <v>-0.1111</v>
      </c>
      <c r="DH15" s="7">
        <f>IF(OR('Z-scores'!CW15&gt;2,'Z-scores'!CW15&lt;-2),"",'Z-scores'!CW15)</f>
        <v>1.0264200000000001</v>
      </c>
      <c r="DI15" s="7">
        <f>IF(OR('Z-scores'!CX15&gt;2,'Z-scores'!CX15&lt;-2),"",'Z-scores'!CX15)</f>
        <v>1.5450699999999999</v>
      </c>
      <c r="DJ15" s="7" t="str">
        <f>IF(OR('Z-scores'!CY15&gt;2,'Z-scores'!CY15&lt;-2),"",'Z-scores'!CY15)</f>
        <v/>
      </c>
      <c r="DK15" s="7" t="str">
        <f>IF(OR('Z-scores'!CZ15&gt;2,'Z-scores'!CZ15&lt;-2),"",'Z-scores'!CZ15)</f>
        <v/>
      </c>
      <c r="DL15" s="7" t="str">
        <f>IF(OR('Z-scores'!DA15&gt;2,'Z-scores'!DA15&lt;-2),"",'Z-scores'!DA15)</f>
        <v/>
      </c>
      <c r="DM15" s="7">
        <f>IF(OR('Z-scores'!DB15&gt;2,'Z-scores'!DB15&lt;-2),"",'Z-scores'!DB15)</f>
        <v>-0.1457</v>
      </c>
      <c r="DN15" s="7">
        <f>IF(OR('Z-scores'!DC15&gt;2,'Z-scores'!DC15&lt;-2),"",'Z-scores'!DC15)</f>
        <v>0.97774000000000005</v>
      </c>
      <c r="DO15" s="7">
        <f>IF(OR('Z-scores'!DD15&gt;2,'Z-scores'!DD15&lt;-2),"",'Z-scores'!DD15)</f>
        <v>6.8129999999999996E-2</v>
      </c>
      <c r="DP15" s="7">
        <f>IF(OR('Z-scores'!DE15&gt;2,'Z-scores'!DE15&lt;-2),"",'Z-scores'!DE15)</f>
        <v>0.52327000000000001</v>
      </c>
      <c r="DQ15" s="7">
        <f>IF(OR('Z-scores'!DF15&gt;2,'Z-scores'!DF15&lt;-2),"",'Z-scores'!DF15)</f>
        <v>1.09226</v>
      </c>
      <c r="DR15" s="7">
        <f>IF(OR('Z-scores'!DG15&gt;2,'Z-scores'!DG15&lt;-2),"",'Z-scores'!DG15)</f>
        <v>0.35994999999999999</v>
      </c>
      <c r="DS15" s="7">
        <f>IF(OR('Z-scores'!DH15&gt;2,'Z-scores'!DH15&lt;-2),"",'Z-scores'!DH15)</f>
        <v>1.5332699999999999</v>
      </c>
      <c r="DT15" s="7">
        <f>IF(OR('Z-scores'!DI15&gt;2,'Z-scores'!DI15&lt;-2),"",'Z-scores'!DI15)</f>
        <v>0.82957000000000003</v>
      </c>
      <c r="DU15" s="7">
        <f>IF(OR('Z-scores'!DJ15&gt;2,'Z-scores'!DJ15&lt;-2),"",'Z-scores'!DJ15)</f>
        <v>1.6469100000000001</v>
      </c>
      <c r="DV15" s="7">
        <f>IF(OR('Z-scores'!DK15&gt;2,'Z-scores'!DK15&lt;-2),"",'Z-scores'!DK15)</f>
        <v>1.47207</v>
      </c>
      <c r="DW15" s="7">
        <f>IF(OR('Z-scores'!DL15&gt;2,'Z-scores'!DL15&lt;-2),"",'Z-scores'!DL15)</f>
        <v>1.44364</v>
      </c>
      <c r="DX15" s="7">
        <f>IF(OR('Z-scores'!DM15&gt;2,'Z-scores'!DM15&lt;-2),"",'Z-scores'!DM15)</f>
        <v>0.84308000000000005</v>
      </c>
      <c r="DY15" s="7">
        <f>IF(OR('Z-scores'!DN15&gt;2,'Z-scores'!DN15&lt;-2),"",'Z-scores'!DN15)</f>
        <v>0.25197999999999998</v>
      </c>
      <c r="DZ15" s="7">
        <f>IF(OR('Z-scores'!DO15&gt;2,'Z-scores'!DO15&lt;-2),"",'Z-scores'!DO15)</f>
        <v>0.99034</v>
      </c>
      <c r="EA15" s="7">
        <f>IF(OR('Z-scores'!DP15&gt;2,'Z-scores'!DP15&lt;-2),"",'Z-scores'!DP15)</f>
        <v>1.9550700000000001</v>
      </c>
      <c r="EB15" s="7">
        <f>IF(OR('Z-scores'!DQ15&gt;2,'Z-scores'!DQ15&lt;-2),"",'Z-scores'!DQ15)</f>
        <v>0.98170999999999997</v>
      </c>
      <c r="EC15" s="7">
        <f>IF(OR('Z-scores'!DR15&gt;2,'Z-scores'!DR15&lt;-2),"",'Z-scores'!DR15)</f>
        <v>0.25822000000000001</v>
      </c>
      <c r="ED15" s="7">
        <f>IF(OR('Z-scores'!DS15&gt;2,'Z-scores'!DS15&lt;-2),"",'Z-scores'!DS15)</f>
        <v>1.28268</v>
      </c>
      <c r="EE15" s="7">
        <f>IF(OR('Z-scores'!DT15&gt;2,'Z-scores'!DT15&lt;-2),"",'Z-scores'!DT15)</f>
        <v>-0.77661999999999998</v>
      </c>
      <c r="EF15" s="7">
        <f>IF(OR('Z-scores'!DU15&gt;2,'Z-scores'!DU15&lt;-2),"",'Z-scores'!DU15)</f>
        <v>-0.94625000000000004</v>
      </c>
      <c r="EG15" s="7">
        <f>IF(OR('Z-scores'!DV15&gt;2,'Z-scores'!DV15&lt;-2),"",'Z-scores'!DV15)</f>
        <v>-0.87704000000000004</v>
      </c>
      <c r="EH15" s="7">
        <f>IF(OR('Z-scores'!DW15&gt;2,'Z-scores'!DW15&lt;-2),"",'Z-scores'!DW15)</f>
        <v>-0.67710999999999999</v>
      </c>
      <c r="EI15" s="7">
        <f>IF(OR('Z-scores'!DX15&gt;2,'Z-scores'!DX15&lt;-2),"",'Z-scores'!DX15)</f>
        <v>0.28534999999999999</v>
      </c>
      <c r="EJ15" s="7">
        <f>IF(OR('Z-scores'!DY15&gt;2,'Z-scores'!DY15&lt;-2),"",'Z-scores'!DY15)</f>
        <v>1.61433</v>
      </c>
      <c r="EK15" s="7">
        <f>IF(OR('Z-scores'!DZ15&gt;2,'Z-scores'!DZ15&lt;-2),"",'Z-scores'!DZ15)</f>
        <v>1.0308999999999999</v>
      </c>
      <c r="EL15" s="7">
        <f>IF(OR('Z-scores'!EA15&gt;2,'Z-scores'!EA15&lt;-2),"",'Z-scores'!EA15)</f>
        <v>-0.53749000000000002</v>
      </c>
      <c r="EM15" s="7">
        <f>IF(OR('Z-scores'!EB15&gt;2,'Z-scores'!EB15&lt;-2),"",'Z-scores'!EB15)</f>
        <v>-0.43293999999999999</v>
      </c>
      <c r="EN15" s="7">
        <f>IF(OR('Z-scores'!EC15&gt;2,'Z-scores'!EC15&lt;-2),"",'Z-scores'!EC15)</f>
        <v>-0.37191999999999997</v>
      </c>
      <c r="EO15" s="7">
        <f>IF(OR('Z-scores'!ED15&gt;2,'Z-scores'!ED15&lt;-2),"",'Z-scores'!ED15)</f>
        <v>-0.50766</v>
      </c>
      <c r="EP15" s="7">
        <f>IF(OR('Z-scores'!EE15&gt;2,'Z-scores'!EE15&lt;-2),"",'Z-scores'!EE15)</f>
        <v>-0.49431000000000003</v>
      </c>
      <c r="EQ15" s="7">
        <f>IF(OR('Z-scores'!EF15&gt;2,'Z-scores'!EF15&lt;-2),"",'Z-scores'!EF15)</f>
        <v>-0.78376000000000001</v>
      </c>
      <c r="ER15" s="7">
        <f>IF(OR('Z-scores'!EG15&gt;2,'Z-scores'!EG15&lt;-2),"",'Z-scores'!EG15)</f>
        <v>-0.74263999999999997</v>
      </c>
      <c r="ES15" s="7">
        <f>IF(OR('Z-scores'!EH15&gt;2,'Z-scores'!EH15&lt;-2),"",'Z-scores'!EH15)</f>
        <v>-0.65488999999999997</v>
      </c>
      <c r="ET15" s="7">
        <f>IF(OR('Z-scores'!EI15&gt;2,'Z-scores'!EI15&lt;-2),"",'Z-scores'!EI15)</f>
        <v>-0.50305</v>
      </c>
      <c r="EU15" s="7" t="str">
        <f>IF(OR('Z-scores'!EJ15&gt;2,'Z-scores'!EJ15&lt;-2),"",'Z-scores'!EJ15)</f>
        <v/>
      </c>
      <c r="EV15" s="7">
        <f>IF(OR('Z-scores'!EK15&gt;2,'Z-scores'!EK15&lt;-2),"",'Z-scores'!EK15)</f>
        <v>1.1513</v>
      </c>
      <c r="EW15" s="7">
        <f>IF(OR('Z-scores'!EL15&gt;2,'Z-scores'!EL15&lt;-2),"",'Z-scores'!EL15)</f>
        <v>0.24335000000000001</v>
      </c>
      <c r="EX15" s="7">
        <f>IF(OR('Z-scores'!EM15&gt;2,'Z-scores'!EM15&lt;-2),"",'Z-scores'!EM15)</f>
        <v>-0.22111</v>
      </c>
      <c r="EY15" s="7">
        <f>IF(OR('Z-scores'!EN15&gt;2,'Z-scores'!EN15&lt;-2),"",'Z-scores'!EN15)</f>
        <v>-0.37201000000000001</v>
      </c>
      <c r="EZ15" s="7">
        <f>IF(OR('Z-scores'!EO15&gt;2,'Z-scores'!EO15&lt;-2),"",'Z-scores'!EO15)</f>
        <v>-0.28627000000000002</v>
      </c>
      <c r="FA15" s="7">
        <f>IF(OR('Z-scores'!EP15&gt;2,'Z-scores'!EP15&lt;-2),"",'Z-scores'!EP15)</f>
        <v>-0.23863000000000001</v>
      </c>
      <c r="FB15" s="7">
        <f>IF(OR('Z-scores'!EQ15&gt;2,'Z-scores'!EQ15&lt;-2),"",'Z-scores'!EQ15)</f>
        <v>-0.35241</v>
      </c>
      <c r="FC15" s="7">
        <f>IF(OR('Z-scores'!ER15&gt;2,'Z-scores'!ER15&lt;-2),"",'Z-scores'!ER15)</f>
        <v>-0.33898</v>
      </c>
      <c r="FD15" s="7">
        <f>IF(OR('Z-scores'!ES15&gt;2,'Z-scores'!ES15&lt;-2),"",'Z-scores'!ES15)</f>
        <v>-0.41437000000000002</v>
      </c>
      <c r="FE15" s="7">
        <f>IF(OR('Z-scores'!ET15&gt;2,'Z-scores'!ET15&lt;-2),"",'Z-scores'!ET15)</f>
        <v>0.82987</v>
      </c>
      <c r="FF15" s="7">
        <f>IF(OR('Z-scores'!EU15&gt;2,'Z-scores'!EU15&lt;-2),"",'Z-scores'!EU15)</f>
        <v>-0.15164</v>
      </c>
      <c r="FG15" s="7">
        <f>IF(OR('Z-scores'!EV15&gt;2,'Z-scores'!EV15&lt;-2),"",'Z-scores'!EV15)</f>
        <v>-9.0609999999999996E-2</v>
      </c>
      <c r="FH15" s="7">
        <f>IF(OR('Z-scores'!EW15&gt;2,'Z-scores'!EW15&lt;-2),"",'Z-scores'!EW15)</f>
        <v>-0.15372</v>
      </c>
      <c r="FI15" s="7">
        <f>IF(OR('Z-scores'!EX15&gt;2,'Z-scores'!EX15&lt;-2),"",'Z-scores'!EX15)</f>
        <v>-0.41954000000000002</v>
      </c>
      <c r="FJ15" s="7" t="str">
        <f>IF(OR('Z-scores'!EY15&gt;2,'Z-scores'!EY15&lt;-2),"",'Z-scores'!EY15)</f>
        <v/>
      </c>
      <c r="FK15" s="7">
        <f>IF(OR('Z-scores'!EZ15&gt;2,'Z-scores'!EZ15&lt;-2),"",'Z-scores'!EZ15)</f>
        <v>1.48299</v>
      </c>
      <c r="FL15" s="7">
        <f>IF(OR('Z-scores'!FA15&gt;2,'Z-scores'!FA15&lt;-2),"",'Z-scores'!FA15)</f>
        <v>1.62147</v>
      </c>
      <c r="FM15" s="7">
        <f>IF(OR('Z-scores'!FB15&gt;2,'Z-scores'!FB15&lt;-2),"",'Z-scores'!FB15)</f>
        <v>0.14777999999999999</v>
      </c>
      <c r="FN15" s="7">
        <f>IF(OR('Z-scores'!FC15&gt;2,'Z-scores'!FC15&lt;-2),"",'Z-scores'!FC15)</f>
        <v>1.1057399999999999</v>
      </c>
      <c r="FO15" s="7">
        <f>IF(OR('Z-scores'!FD15&gt;2,'Z-scores'!FD15&lt;-2),"",'Z-scores'!FD15)</f>
        <v>0.26302999999999999</v>
      </c>
      <c r="FP15" s="7">
        <f>IF(OR('Z-scores'!FE15&gt;2,'Z-scores'!FE15&lt;-2),"",'Z-scores'!FE15)</f>
        <v>-2.4279999999999999E-2</v>
      </c>
      <c r="FQ15" s="7">
        <f>IF(OR('Z-scores'!FF15&gt;2,'Z-scores'!FF15&lt;-2),"",'Z-scores'!FF15)</f>
        <v>-0.22839999999999999</v>
      </c>
      <c r="FR15" s="7">
        <f>IF(OR('Z-scores'!FG15&gt;2,'Z-scores'!FG15&lt;-2),"",'Z-scores'!FG15)</f>
        <v>-0.35299000000000003</v>
      </c>
      <c r="FS15" s="7">
        <f>IF(OR('Z-scores'!FH15&gt;2,'Z-scores'!FH15&lt;-2),"",'Z-scores'!FH15)</f>
        <v>0.1449</v>
      </c>
      <c r="FT15" s="7">
        <f>IF(OR('Z-scores'!FI15&gt;2,'Z-scores'!FI15&lt;-2),"",'Z-scores'!FI15)</f>
        <v>-0.2334</v>
      </c>
      <c r="FU15" s="7">
        <f>IF(OR('Z-scores'!FJ15&gt;2,'Z-scores'!FJ15&lt;-2),"",'Z-scores'!FJ15)</f>
        <v>-0.41582999999999998</v>
      </c>
      <c r="FV15" s="7">
        <f>IF(OR('Z-scores'!FK15&gt;2,'Z-scores'!FK15&lt;-2),"",'Z-scores'!FK15)</f>
        <v>-0.45478000000000002</v>
      </c>
      <c r="FW15" s="7">
        <f>IF(OR('Z-scores'!FL15&gt;2,'Z-scores'!FL15&lt;-2),"",'Z-scores'!FL15)</f>
        <v>-0.48759999999999998</v>
      </c>
      <c r="FX15" s="7">
        <f>IF(OR('Z-scores'!FM15&gt;2,'Z-scores'!FM15&lt;-2),"",'Z-scores'!FM15)</f>
        <v>-0.42823</v>
      </c>
      <c r="FY15" s="7">
        <f>IF(OR('Z-scores'!FN15&gt;2,'Z-scores'!FN15&lt;-2),"",'Z-scores'!FN15)</f>
        <v>-8.9899999999999994E-2</v>
      </c>
      <c r="FZ15" s="7">
        <f>IF(OR('Z-scores'!FO15&gt;2,'Z-scores'!FO15&lt;-2),"",'Z-scores'!FO15)</f>
        <v>-3.6060000000000002E-2</v>
      </c>
      <c r="GA15" s="7">
        <f>IF(OR('Z-scores'!FP15&gt;2,'Z-scores'!FP15&lt;-2),"",'Z-scores'!FP15)</f>
        <v>-0.37502999999999997</v>
      </c>
      <c r="GB15" s="7">
        <f>IF(OR('Z-scores'!FQ15&gt;2,'Z-scores'!FQ15&lt;-2),"",'Z-scores'!FQ15)</f>
        <v>-0.51165000000000005</v>
      </c>
      <c r="GC15" s="7">
        <f>IF(OR('Z-scores'!FR15&gt;2,'Z-scores'!FR15&lt;-2),"",'Z-scores'!FR15)</f>
        <v>-0.51534999999999997</v>
      </c>
      <c r="GD15" s="7">
        <f>IF(OR('Z-scores'!FS15&gt;2,'Z-scores'!FS15&lt;-2),"",'Z-scores'!FS15)</f>
        <v>-0.52417999999999998</v>
      </c>
      <c r="GE15" s="7">
        <f>IF(OR('Z-scores'!FT15&gt;2,'Z-scores'!FT15&lt;-2),"",'Z-scores'!FT15)</f>
        <v>-0.43525999999999998</v>
      </c>
      <c r="GF15" s="7">
        <f>IF(OR('Z-scores'!FU15&gt;2,'Z-scores'!FU15&lt;-2),"",'Z-scores'!FU15)</f>
        <v>-0.39517999999999998</v>
      </c>
      <c r="GG15" s="7">
        <f>IF(OR('Z-scores'!FV15&gt;2,'Z-scores'!FV15&lt;-2),"",'Z-scores'!FV15)</f>
        <v>-0.26166</v>
      </c>
      <c r="GH15" s="7">
        <f>IF(OR('Z-scores'!FW15&gt;2,'Z-scores'!FW15&lt;-2),"",'Z-scores'!FW15)</f>
        <v>6.1629999999999997E-2</v>
      </c>
      <c r="GI15" s="7">
        <f>IF(OR('Z-scores'!FX15&gt;2,'Z-scores'!FX15&lt;-2),"",'Z-scores'!FX15)</f>
        <v>1.57941</v>
      </c>
      <c r="GJ15" s="7">
        <f>IF(OR('Z-scores'!FY15&gt;2,'Z-scores'!FY15&lt;-2),"",'Z-scores'!FY15)</f>
        <v>0.49858999999999998</v>
      </c>
      <c r="GK15" s="7">
        <f>IF(OR('Z-scores'!FZ15&gt;2,'Z-scores'!FZ15&lt;-2),"",'Z-scores'!FZ15)</f>
        <v>0.64520999999999995</v>
      </c>
      <c r="GL15" s="7">
        <f>IF(OR('Z-scores'!GA15&gt;2,'Z-scores'!GA15&lt;-2),"",'Z-scores'!GA15)</f>
        <v>0.84592999999999996</v>
      </c>
      <c r="GM15" s="7">
        <f>IF(OR('Z-scores'!GB15&gt;2,'Z-scores'!GB15&lt;-2),"",'Z-scores'!GB15)</f>
        <v>0.31085000000000002</v>
      </c>
      <c r="GN15" s="7">
        <f>IF(OR('Z-scores'!GC15&gt;2,'Z-scores'!GC15&lt;-2),"",'Z-scores'!GC15)</f>
        <v>1.26718</v>
      </c>
      <c r="GO15" s="7">
        <f>IF(OR('Z-scores'!GD15&gt;2,'Z-scores'!GD15&lt;-2),"",'Z-scores'!GD15)</f>
        <v>0.44794</v>
      </c>
      <c r="GP15" s="7">
        <f>IF(OR('Z-scores'!GE15&gt;2,'Z-scores'!GE15&lt;-2),"",'Z-scores'!GE15)</f>
        <v>-0.57894000000000001</v>
      </c>
      <c r="GQ15" s="7">
        <f>IF(OR('Z-scores'!GF15&gt;2,'Z-scores'!GF15&lt;-2),"",'Z-scores'!GF15)</f>
        <v>-3.9170000000000003E-2</v>
      </c>
      <c r="GR15" s="7">
        <f>IF(OR('Z-scores'!GG15&gt;2,'Z-scores'!GG15&lt;-2),"",'Z-scores'!GG15)</f>
        <v>-0.26356000000000002</v>
      </c>
      <c r="GS15" s="7">
        <f>IF(OR('Z-scores'!GH15&gt;2,'Z-scores'!GH15&lt;-2),"",'Z-scores'!GH15)</f>
        <v>-0.75907000000000002</v>
      </c>
      <c r="GT15" s="7">
        <f>IF(OR('Z-scores'!GI15&gt;2,'Z-scores'!GI15&lt;-2),"",'Z-scores'!GI15)</f>
        <v>0.15819</v>
      </c>
      <c r="GU15" s="7">
        <f>IF(OR('Z-scores'!GJ15&gt;2,'Z-scores'!GJ15&lt;-2),"",'Z-scores'!GJ15)</f>
        <v>3.4160000000000003E-2</v>
      </c>
      <c r="GV15" s="7">
        <f>IF(OR('Z-scores'!GK15&gt;2,'Z-scores'!GK15&lt;-2),"",'Z-scores'!GK15)</f>
        <v>-0.71474000000000004</v>
      </c>
      <c r="GW15" s="7">
        <f>IF(OR('Z-scores'!GL15&gt;2,'Z-scores'!GL15&lt;-2),"",'Z-scores'!GL15)</f>
        <v>-0.58709</v>
      </c>
      <c r="GX15" s="7">
        <f>IF(OR('Z-scores'!GM15&gt;2,'Z-scores'!GM15&lt;-2),"",'Z-scores'!GM15)</f>
        <v>-0.66224000000000005</v>
      </c>
      <c r="GY15" s="7">
        <f>IF(OR('Z-scores'!GN15&gt;2,'Z-scores'!GN15&lt;-2),"",'Z-scores'!GN15)</f>
        <v>0.37889</v>
      </c>
      <c r="GZ15" s="7">
        <f>IF(OR('Z-scores'!GO15&gt;2,'Z-scores'!GO15&lt;-2),"",'Z-scores'!GO15)</f>
        <v>-0.18135000000000001</v>
      </c>
      <c r="HA15" s="7">
        <f>IF(OR('Z-scores'!GP15&gt;2,'Z-scores'!GP15&lt;-2),"",'Z-scores'!GP15)</f>
        <v>-0.34788000000000002</v>
      </c>
      <c r="HB15" s="7">
        <f>IF(OR('Z-scores'!GQ15&gt;2,'Z-scores'!GQ15&lt;-2),"",'Z-scores'!GQ15)</f>
        <v>-7.4730000000000005E-2</v>
      </c>
      <c r="HC15" s="7">
        <f>IF(OR('Z-scores'!GR15&gt;2,'Z-scores'!GR15&lt;-2),"",'Z-scores'!GR15)</f>
        <v>0.41588999999999998</v>
      </c>
      <c r="HD15" s="7">
        <f>IF(OR('Z-scores'!GS15&gt;2,'Z-scores'!GS15&lt;-2),"",'Z-scores'!GS15)</f>
        <v>-2.8830000000000001E-2</v>
      </c>
      <c r="HE15" s="7">
        <f>IF(OR('Z-scores'!GT15&gt;2,'Z-scores'!GT15&lt;-2),"",'Z-scores'!GT15)</f>
        <v>1.7340000000000001E-2</v>
      </c>
      <c r="HF15" s="7">
        <f>IF(OR('Z-scores'!GU15&gt;2,'Z-scores'!GU15&lt;-2),"",'Z-scores'!GU15)</f>
        <v>-0.22131999999999999</v>
      </c>
      <c r="HG15" s="7">
        <f>IF(OR('Z-scores'!GV15&gt;2,'Z-scores'!GV15&lt;-2),"",'Z-scores'!GV15)</f>
        <v>-0.37348999999999999</v>
      </c>
      <c r="HH15" s="7">
        <f>IF(OR('Z-scores'!GW15&gt;2,'Z-scores'!GW15&lt;-2),"",'Z-scores'!GW15)</f>
        <v>-0.23568</v>
      </c>
      <c r="HI15" s="7">
        <f>IF(OR('Z-scores'!GX15&gt;2,'Z-scores'!GX15&lt;-2),"",'Z-scores'!GX15)</f>
        <v>-7.5300000000000002E-3</v>
      </c>
      <c r="HJ15" s="7">
        <f>IF(OR('Z-scores'!GY15&gt;2,'Z-scores'!GY15&lt;-2),"",'Z-scores'!GY15)</f>
        <v>0.4234</v>
      </c>
      <c r="HK15" s="7">
        <f>IF(OR('Z-scores'!GZ15&gt;2,'Z-scores'!GZ15&lt;-2),"",'Z-scores'!GZ15)</f>
        <v>0.30162</v>
      </c>
      <c r="HL15" s="7">
        <f>IF(OR('Z-scores'!HA15&gt;2,'Z-scores'!HA15&lt;-2),"",'Z-scores'!HA15)</f>
        <v>-0.41338999999999998</v>
      </c>
      <c r="HM15" s="7">
        <f>IF(OR('Z-scores'!HB15&gt;2,'Z-scores'!HB15&lt;-2),"",'Z-scores'!HB15)</f>
        <v>-0.41211999999999999</v>
      </c>
      <c r="HN15" s="7">
        <f>IF(OR('Z-scores'!HC15&gt;2,'Z-scores'!HC15&lt;-2),"",'Z-scores'!HC15)</f>
        <v>3.8999999999999999E-4</v>
      </c>
      <c r="HO15" s="7">
        <f>IF(OR('Z-scores'!HD15&gt;2,'Z-scores'!HD15&lt;-2),"",'Z-scores'!HD15)</f>
        <v>-0.11937</v>
      </c>
      <c r="HP15" s="7">
        <f>IF(OR('Z-scores'!HE15&gt;2,'Z-scores'!HE15&lt;-2),"",'Z-scores'!HE15)</f>
        <v>-7.8359999999999999E-2</v>
      </c>
      <c r="HQ15" s="7">
        <f>IF(OR('Z-scores'!HF15&gt;2,'Z-scores'!HF15&lt;-2),"",'Z-scores'!HF15)</f>
        <v>-0.46656999999999998</v>
      </c>
      <c r="HR15" s="7" t="str">
        <f>IF(OR('Z-scores'!HG15&gt;2,'Z-scores'!HG15&lt;-2),"",'Z-scores'!HG15)</f>
        <v/>
      </c>
      <c r="HS15" s="7">
        <f>IF(OR('Z-scores'!HH15&gt;2,'Z-scores'!HH15&lt;-2),"",'Z-scores'!HH15)</f>
        <v>-0.36945</v>
      </c>
      <c r="HT15" s="7">
        <f>IF(OR('Z-scores'!HI15&gt;2,'Z-scores'!HI15&lt;-2),"",'Z-scores'!HI15)</f>
        <v>1.5680400000000001</v>
      </c>
      <c r="HU15" s="7">
        <f>IF(OR('Z-scores'!HJ15&gt;2,'Z-scores'!HJ15&lt;-2),"",'Z-scores'!HJ15)</f>
        <v>-6.3689999999999997E-2</v>
      </c>
      <c r="HV15" s="7">
        <f>IF(OR('Z-scores'!HK15&gt;2,'Z-scores'!HK15&lt;-2),"",'Z-scores'!HK15)</f>
        <v>0.27927999999999997</v>
      </c>
      <c r="HW15" s="7">
        <f>IF(OR('Z-scores'!HL15&gt;2,'Z-scores'!HL15&lt;-2),"",'Z-scores'!HL15)</f>
        <v>-0.37713999999999998</v>
      </c>
      <c r="HX15" s="7">
        <f>IF(OR('Z-scores'!HM15&gt;2,'Z-scores'!HM15&lt;-2),"",'Z-scores'!HM15)</f>
        <v>-8.3400000000000002E-3</v>
      </c>
      <c r="HY15" s="7">
        <f>IF(OR('Z-scores'!HN15&gt;2,'Z-scores'!HN15&lt;-2),"",'Z-scores'!HN15)</f>
        <v>0.90932999999999997</v>
      </c>
      <c r="HZ15" s="7">
        <f>IF(OR('Z-scores'!HO15&gt;2,'Z-scores'!HO15&lt;-2),"",'Z-scores'!HO15)</f>
        <v>0.21856</v>
      </c>
      <c r="IA15" s="7">
        <f>IF(OR('Z-scores'!HP15&gt;2,'Z-scores'!HP15&lt;-2),"",'Z-scores'!HP15)</f>
        <v>0.37716</v>
      </c>
      <c r="IB15" s="7">
        <f>IF(OR('Z-scores'!HQ15&gt;2,'Z-scores'!HQ15&lt;-2),"",'Z-scores'!HQ15)</f>
        <v>-0.40067000000000003</v>
      </c>
      <c r="IC15" s="7">
        <f>IF(OR('Z-scores'!HR15&gt;2,'Z-scores'!HR15&lt;-2),"",'Z-scores'!HR15)</f>
        <v>-0.52475000000000005</v>
      </c>
      <c r="ID15" s="7">
        <f>IF(OR('Z-scores'!HS15&gt;2,'Z-scores'!HS15&lt;-2),"",'Z-scores'!HS15)</f>
        <v>-0.35846</v>
      </c>
      <c r="IE15" s="7">
        <f>IF(OR('Z-scores'!HT15&gt;2,'Z-scores'!HT15&lt;-2),"",'Z-scores'!HT15)</f>
        <v>-0.27523999999999998</v>
      </c>
      <c r="IF15" s="7">
        <f>IF(OR('Z-scores'!HU15&gt;2,'Z-scores'!HU15&lt;-2),"",'Z-scores'!HU15)</f>
        <v>-0.30892999999999998</v>
      </c>
      <c r="IG15" s="7">
        <f>IF(OR('Z-scores'!HV15&gt;2,'Z-scores'!HV15&lt;-2),"",'Z-scores'!HV15)</f>
        <v>-0.46007999999999999</v>
      </c>
      <c r="IH15" s="7">
        <f>IF(OR('Z-scores'!HW15&gt;2,'Z-scores'!HW15&lt;-2),"",'Z-scores'!HW15)</f>
        <v>-0.38719999999999999</v>
      </c>
      <c r="II15" s="7">
        <f>IF(OR('Z-scores'!HX15&gt;2,'Z-scores'!HX15&lt;-2),"",'Z-scores'!HX15)</f>
        <v>-0.36231000000000002</v>
      </c>
      <c r="IJ15" s="7">
        <f>IF(OR('Z-scores'!HY15&gt;2,'Z-scores'!HY15&lt;-2),"",'Z-scores'!HY15)</f>
        <v>-0.26734000000000002</v>
      </c>
      <c r="IK15" s="7">
        <f>IF(OR('Z-scores'!HZ15&gt;2,'Z-scores'!HZ15&lt;-2),"",'Z-scores'!HZ15)</f>
        <v>-0.21797</v>
      </c>
      <c r="IL15" s="7">
        <f>IF(OR('Z-scores'!IA15&gt;2,'Z-scores'!IA15&lt;-2),"",'Z-scores'!IA15)</f>
        <v>-0.75543000000000005</v>
      </c>
      <c r="IM15" s="7">
        <f>IF(OR('Z-scores'!IB15&gt;2,'Z-scores'!IB15&lt;-2),"",'Z-scores'!IB15)</f>
        <v>-0.45643</v>
      </c>
      <c r="IN15" s="7">
        <f>IF(OR('Z-scores'!IC15&gt;2,'Z-scores'!IC15&lt;-2),"",'Z-scores'!IC15)</f>
        <v>-0.25964999999999999</v>
      </c>
      <c r="IO15" s="7">
        <f>IF(OR('Z-scores'!ID15&gt;2,'Z-scores'!ID15&lt;-2),"",'Z-scores'!ID15)</f>
        <v>-0.77612999999999999</v>
      </c>
      <c r="IP15" s="7">
        <f>IF(OR('Z-scores'!IE15&gt;2,'Z-scores'!IE15&lt;-2),"",'Z-scores'!IE15)</f>
        <v>-0.29063</v>
      </c>
      <c r="IQ15" s="7">
        <f>IF(OR('Z-scores'!IF15&gt;2,'Z-scores'!IF15&lt;-2),"",'Z-scores'!IF15)</f>
        <v>-0.27045999999999998</v>
      </c>
      <c r="IR15" s="7">
        <f>IF(OR('Z-scores'!IG15&gt;2,'Z-scores'!IG15&lt;-2),"",'Z-scores'!IG15)</f>
        <v>-0.24254000000000001</v>
      </c>
      <c r="IS15" s="7">
        <f>IF(OR('Z-scores'!IH15&gt;2,'Z-scores'!IH15&lt;-2),"",'Z-scores'!IH15)</f>
        <v>-0.27083000000000002</v>
      </c>
      <c r="IT15" s="7">
        <f>IF(OR('Z-scores'!II15&gt;2,'Z-scores'!II15&lt;-2),"",'Z-scores'!II15)</f>
        <v>-0.34514</v>
      </c>
      <c r="IU15" s="7">
        <f>IF(OR('Z-scores'!IJ15&gt;2,'Z-scores'!IJ15&lt;-2),"",'Z-scores'!IJ15)</f>
        <v>-0.45284999999999997</v>
      </c>
      <c r="IV15" s="7">
        <f>IF(OR('Z-scores'!IK15&gt;2,'Z-scores'!IK15&lt;-2),"",'Z-scores'!IK15)</f>
        <v>0.19500000000000001</v>
      </c>
      <c r="IW15" s="7">
        <f>IF(OR('Z-scores'!IL15&gt;2,'Z-scores'!IL15&lt;-2),"",'Z-scores'!IL15)</f>
        <v>0.81113999999999997</v>
      </c>
      <c r="IX15" s="7">
        <f>IF(OR('Z-scores'!IM15&gt;2,'Z-scores'!IM15&lt;-2),"",'Z-scores'!IM15)</f>
        <v>1.54281</v>
      </c>
      <c r="IY15" s="7">
        <f>IF(OR('Z-scores'!IN15&gt;2,'Z-scores'!IN15&lt;-2),"",'Z-scores'!IN15)</f>
        <v>-0.33389000000000002</v>
      </c>
      <c r="IZ15" s="7">
        <f>IF(OR('Z-scores'!IO15&gt;2,'Z-scores'!IO15&lt;-2),"",'Z-scores'!IO15)</f>
        <v>-0.26473000000000002</v>
      </c>
      <c r="JA15" s="7">
        <f>IF(OR('Z-scores'!IP15&gt;2,'Z-scores'!IP15&lt;-2),"",'Z-scores'!IP15)</f>
        <v>-0.85924</v>
      </c>
      <c r="JB15" s="7">
        <f>IF(OR('Z-scores'!IQ15&gt;2,'Z-scores'!IQ15&lt;-2),"",'Z-scores'!IQ15)</f>
        <v>-0.45834999999999998</v>
      </c>
      <c r="JC15" s="7">
        <f>IF(OR('Z-scores'!IR15&gt;2,'Z-scores'!IR15&lt;-2),"",'Z-scores'!IR15)</f>
        <v>-0.11243</v>
      </c>
      <c r="JD15" s="7">
        <f>IF(OR('Z-scores'!IS15&gt;2,'Z-scores'!IS15&lt;-2),"",'Z-scores'!IS15)</f>
        <v>4.3159999999999997E-2</v>
      </c>
      <c r="JE15" s="7">
        <f>IF(OR('Z-scores'!IT15&gt;2,'Z-scores'!IT15&lt;-2),"",'Z-scores'!IT15)</f>
        <v>-0.28987000000000002</v>
      </c>
      <c r="JF15" s="7">
        <f>IF(OR('Z-scores'!IU15&gt;2,'Z-scores'!IU15&lt;-2),"",'Z-scores'!IU15)</f>
        <v>-0.31090000000000001</v>
      </c>
      <c r="JG15" s="7">
        <f>IF(OR('Z-scores'!IV15&gt;2,'Z-scores'!IV15&lt;-2),"",'Z-scores'!IV15)</f>
        <v>-0.34877999999999998</v>
      </c>
      <c r="JH15" s="7">
        <f>IF(OR('Z-scores'!IW15&gt;2,'Z-scores'!IW15&lt;-2),"",'Z-scores'!IW15)</f>
        <v>-0.40389999999999998</v>
      </c>
      <c r="JI15" s="7">
        <f>IF(OR('Z-scores'!IX15&gt;2,'Z-scores'!IX15&lt;-2),"",'Z-scores'!IX15)</f>
        <v>-0.41674</v>
      </c>
      <c r="JJ15" s="7">
        <f>IF(OR('Z-scores'!IY15&gt;2,'Z-scores'!IY15&lt;-2),"",'Z-scores'!IY15)</f>
        <v>-0.10499</v>
      </c>
      <c r="JK15" s="7">
        <f>IF(OR('Z-scores'!IZ15&gt;2,'Z-scores'!IZ15&lt;-2),"",'Z-scores'!IZ15)</f>
        <v>-0.34261000000000003</v>
      </c>
      <c r="JL15" s="7">
        <f>IF(OR('Z-scores'!JA15&gt;2,'Z-scores'!JA15&lt;-2),"",'Z-scores'!JA15)</f>
        <v>-0.31991999999999998</v>
      </c>
      <c r="JM15" s="7">
        <f>IF(OR('Z-scores'!JB15&gt;2,'Z-scores'!JB15&lt;-2),"",'Z-scores'!JB15)</f>
        <v>0.12909000000000001</v>
      </c>
      <c r="JN15" s="7">
        <f>IF(OR('Z-scores'!JC15&gt;2,'Z-scores'!JC15&lt;-2),"",'Z-scores'!JC15)</f>
        <v>0.33416000000000001</v>
      </c>
      <c r="JO15" s="7">
        <f>IF(OR('Z-scores'!JD15&gt;2,'Z-scores'!JD15&lt;-2),"",'Z-scores'!JD15)</f>
        <v>-0.82908000000000004</v>
      </c>
      <c r="JP15" s="7">
        <f>IF(OR('Z-scores'!JE15&gt;2,'Z-scores'!JE15&lt;-2),"",'Z-scores'!JE15)</f>
        <v>-0.54047999999999996</v>
      </c>
      <c r="JQ15" s="7">
        <f>IF(OR('Z-scores'!JF15&gt;2,'Z-scores'!JF15&lt;-2),"",'Z-scores'!JF15)</f>
        <v>-0.70982999999999996</v>
      </c>
      <c r="JR15" s="7">
        <f>IF(OR('Z-scores'!JG15&gt;2,'Z-scores'!JG15&lt;-2),"",'Z-scores'!JG15)</f>
        <v>-0.72858999999999996</v>
      </c>
      <c r="JS15" s="7">
        <f>IF(OR('Z-scores'!JH15&gt;2,'Z-scores'!JH15&lt;-2),"",'Z-scores'!JH15)</f>
        <v>-0.29460999999999998</v>
      </c>
      <c r="JT15" s="7">
        <f>IF(OR('Z-scores'!JI15&gt;2,'Z-scores'!JI15&lt;-2),"",'Z-scores'!JI15)</f>
        <v>0.34131</v>
      </c>
      <c r="JU15" s="7">
        <f>IF(OR('Z-scores'!JJ15&gt;2,'Z-scores'!JJ15&lt;-2),"",'Z-scores'!JJ15)</f>
        <v>0.32774999999999999</v>
      </c>
      <c r="JV15" s="7">
        <f>IF(OR('Z-scores'!JK15&gt;2,'Z-scores'!JK15&lt;-2),"",'Z-scores'!JK15)</f>
        <v>1.5944400000000001</v>
      </c>
      <c r="JW15" s="7">
        <f>IF(OR('Z-scores'!JL15&gt;2,'Z-scores'!JL15&lt;-2),"",'Z-scores'!JL15)</f>
        <v>0.27417000000000002</v>
      </c>
      <c r="JX15" s="7">
        <f>IF(OR('Z-scores'!JM15&gt;2,'Z-scores'!JM15&lt;-2),"",'Z-scores'!JM15)</f>
        <v>-0.45238</v>
      </c>
      <c r="JY15" s="7">
        <f>IF(OR('Z-scores'!JN15&gt;2,'Z-scores'!JN15&lt;-2),"",'Z-scores'!JN15)</f>
        <v>0.62185000000000001</v>
      </c>
      <c r="JZ15" s="7">
        <f>IF(OR('Z-scores'!JO15&gt;2,'Z-scores'!JO15&lt;-2),"",'Z-scores'!JO15)</f>
        <v>0.56464999999999999</v>
      </c>
      <c r="KA15" s="7">
        <f>IF(OR('Z-scores'!JP15&gt;2,'Z-scores'!JP15&lt;-2),"",'Z-scores'!JP15)</f>
        <v>1.5660099999999999</v>
      </c>
      <c r="KB15" s="7">
        <f>IF(OR('Z-scores'!JQ15&gt;2,'Z-scores'!JQ15&lt;-2),"",'Z-scores'!JQ15)</f>
        <v>0.44277</v>
      </c>
      <c r="KC15" s="7">
        <f>IF(OR('Z-scores'!JR15&gt;2,'Z-scores'!JR15&lt;-2),"",'Z-scores'!JR15)</f>
        <v>0.82079000000000002</v>
      </c>
      <c r="KD15" s="7">
        <f>IF(OR('Z-scores'!JS15&gt;2,'Z-scores'!JS15&lt;-2),"",'Z-scores'!JS15)</f>
        <v>0.57608000000000004</v>
      </c>
      <c r="KE15" s="7">
        <f>IF(OR('Z-scores'!JT15&gt;2,'Z-scores'!JT15&lt;-2),"",'Z-scores'!JT15)</f>
        <v>-0.38915</v>
      </c>
      <c r="KF15" s="7">
        <f>IF(OR('Z-scores'!JU15&gt;2,'Z-scores'!JU15&lt;-2),"",'Z-scores'!JU15)</f>
        <v>0.13139000000000001</v>
      </c>
      <c r="KG15" s="7">
        <f>IF(OR('Z-scores'!JV15&gt;2,'Z-scores'!JV15&lt;-2),"",'Z-scores'!JV15)</f>
        <v>-0.62444</v>
      </c>
      <c r="KH15" s="7">
        <f>IF(OR('Z-scores'!JW15&gt;2,'Z-scores'!JW15&lt;-2),"",'Z-scores'!JW15)</f>
        <v>-0.74911000000000005</v>
      </c>
      <c r="KI15" s="7">
        <f>IF(OR('Z-scores'!JX15&gt;2,'Z-scores'!JX15&lt;-2),"",'Z-scores'!JX15)</f>
        <v>-0.50546000000000002</v>
      </c>
      <c r="KJ15" s="7">
        <f>IF(OR('Z-scores'!JY15&gt;2,'Z-scores'!JY15&lt;-2),"",'Z-scores'!JY15)</f>
        <v>0.65724000000000005</v>
      </c>
      <c r="KK15" s="7">
        <f>IF(OR('Z-scores'!JZ15&gt;2,'Z-scores'!JZ15&lt;-2),"",'Z-scores'!JZ15)</f>
        <v>8.4199999999999997E-2</v>
      </c>
      <c r="KL15" s="7">
        <f>IF(OR('Z-scores'!KA15&gt;2,'Z-scores'!KA15&lt;-2),"",'Z-scores'!KA15)</f>
        <v>0.33788000000000001</v>
      </c>
      <c r="KM15" s="7">
        <f>IF(OR('Z-scores'!KB15&gt;2,'Z-scores'!KB15&lt;-2),"",'Z-scores'!KB15)</f>
        <v>1.42875</v>
      </c>
      <c r="KN15" s="7">
        <f>IF(OR('Z-scores'!KC15&gt;2,'Z-scores'!KC15&lt;-2),"",'Z-scores'!KC15)</f>
        <v>8.763E-2</v>
      </c>
      <c r="KO15" s="7">
        <f>IF(OR('Z-scores'!KD15&gt;2,'Z-scores'!KD15&lt;-2),"",'Z-scores'!KD15)</f>
        <v>1.1588799999999999</v>
      </c>
      <c r="KP15" s="7">
        <f>IF(OR('Z-scores'!KE15&gt;2,'Z-scores'!KE15&lt;-2),"",'Z-scores'!KE15)</f>
        <v>-0.41260999999999998</v>
      </c>
      <c r="KQ15" s="7">
        <f>IF(OR('Z-scores'!KF15&gt;2,'Z-scores'!KF15&lt;-2),"",'Z-scores'!KF15)</f>
        <v>-0.69852000000000003</v>
      </c>
      <c r="KR15" s="7">
        <f>IF(OR('Z-scores'!KG15&gt;2,'Z-scores'!KG15&lt;-2),"",'Z-scores'!KG15)</f>
        <v>0.39439000000000002</v>
      </c>
      <c r="KS15" s="7">
        <f>IF(OR('Z-scores'!KH15&gt;2,'Z-scores'!KH15&lt;-2),"",'Z-scores'!KH15)</f>
        <v>-0.24254000000000001</v>
      </c>
      <c r="KT15" s="7">
        <f>IF(OR('Z-scores'!KI15&gt;2,'Z-scores'!KI15&lt;-2),"",'Z-scores'!KI15)</f>
        <v>-0.27531</v>
      </c>
      <c r="KU15" s="7">
        <f>IF(OR('Z-scores'!KJ15&gt;2,'Z-scores'!KJ15&lt;-2),"",'Z-scores'!KJ15)</f>
        <v>0.24673999999999999</v>
      </c>
      <c r="KV15" s="7">
        <f>IF(OR('Z-scores'!KK15&gt;2,'Z-scores'!KK15&lt;-2),"",'Z-scores'!KK15)</f>
        <v>0.32855000000000001</v>
      </c>
      <c r="KW15" s="7">
        <f>IF(OR('Z-scores'!KL15&gt;2,'Z-scores'!KL15&lt;-2),"",'Z-scores'!KL15)</f>
        <v>0.17365</v>
      </c>
      <c r="KX15" s="7">
        <f>IF(OR('Z-scores'!KM15&gt;2,'Z-scores'!KM15&lt;-2),"",'Z-scores'!KM15)</f>
        <v>0.50161999999999995</v>
      </c>
      <c r="KY15" s="7">
        <f>IF(OR('Z-scores'!KN15&gt;2,'Z-scores'!KN15&lt;-2),"",'Z-scores'!KN15)</f>
        <v>0.80732000000000004</v>
      </c>
      <c r="KZ15" s="7">
        <f>IF(OR('Z-scores'!KO15&gt;2,'Z-scores'!KO15&lt;-2),"",'Z-scores'!KO15)</f>
        <v>1.9730300000000001</v>
      </c>
      <c r="LA15" s="7">
        <f>IF(OR('Z-scores'!KP15&gt;2,'Z-scores'!KP15&lt;-2),"",'Z-scores'!KP15)</f>
        <v>-0.70055000000000001</v>
      </c>
      <c r="LB15" s="7">
        <f>IF(OR('Z-scores'!KQ15&gt;2,'Z-scores'!KQ15&lt;-2),"",'Z-scores'!KQ15)</f>
        <v>-0.61231999999999998</v>
      </c>
      <c r="LC15" s="7">
        <f>IF(OR('Z-scores'!KR15&gt;2,'Z-scores'!KR15&lt;-2),"",'Z-scores'!KR15)</f>
        <v>-0.39589000000000002</v>
      </c>
      <c r="LD15" s="7">
        <f>IF(OR('Z-scores'!KS15&gt;2,'Z-scores'!KS15&lt;-2),"",'Z-scores'!KS15)</f>
        <v>-0.24460999999999999</v>
      </c>
      <c r="LE15" s="7">
        <f>IF(OR('Z-scores'!KT15&gt;2,'Z-scores'!KT15&lt;-2),"",'Z-scores'!KT15)</f>
        <v>-0.59496000000000004</v>
      </c>
      <c r="LF15" s="7">
        <f>IF(OR('Z-scores'!KU15&gt;2,'Z-scores'!KU15&lt;-2),"",'Z-scores'!KU15)</f>
        <v>0.10621</v>
      </c>
      <c r="LG15" s="7">
        <f>IF(OR('Z-scores'!KV15&gt;2,'Z-scores'!KV15&lt;-2),"",'Z-scores'!KV15)</f>
        <v>-0.58967999999999998</v>
      </c>
      <c r="LH15" s="7">
        <f>IF(OR('Z-scores'!KW15&gt;2,'Z-scores'!KW15&lt;-2),"",'Z-scores'!KW15)</f>
        <v>-0.47811999999999999</v>
      </c>
      <c r="LI15" s="7">
        <f>IF(OR('Z-scores'!KX15&gt;2,'Z-scores'!KX15&lt;-2),"",'Z-scores'!KX15)</f>
        <v>-0.64224999999999999</v>
      </c>
      <c r="LJ15" s="7">
        <f>IF(OR('Z-scores'!KY15&gt;2,'Z-scores'!KY15&lt;-2),"",'Z-scores'!KY15)</f>
        <v>-0.29593999999999998</v>
      </c>
      <c r="LK15" s="7">
        <f>IF(OR('Z-scores'!KZ15&gt;2,'Z-scores'!KZ15&lt;-2),"",'Z-scores'!KZ15)</f>
        <v>-0.40373999999999999</v>
      </c>
      <c r="LL15" s="7">
        <f>IF(OR('Z-scores'!LA15&gt;2,'Z-scores'!LA15&lt;-2),"",'Z-scores'!LA15)</f>
        <v>-0.38605</v>
      </c>
      <c r="LM15" s="7">
        <f>IF(OR('Z-scores'!LB15&gt;2,'Z-scores'!LB15&lt;-2),"",'Z-scores'!LB15)</f>
        <v>-0.25918999999999998</v>
      </c>
      <c r="LN15" s="7">
        <f>IF(OR('Z-scores'!LC15&gt;2,'Z-scores'!LC15&lt;-2),"",'Z-scores'!LC15)</f>
        <v>-0.26021</v>
      </c>
      <c r="LO15" s="7">
        <f>IF(OR('Z-scores'!LD15&gt;2,'Z-scores'!LD15&lt;-2),"",'Z-scores'!LD15)</f>
        <v>-0.74683999999999995</v>
      </c>
      <c r="LP15" s="7">
        <f>IF(OR('Z-scores'!LE15&gt;2,'Z-scores'!LE15&lt;-2),"",'Z-scores'!LE15)</f>
        <v>-0.58796999999999999</v>
      </c>
      <c r="LQ15" s="7">
        <f>IF(OR('Z-scores'!LF15&gt;2,'Z-scores'!LF15&lt;-2),"",'Z-scores'!LF15)</f>
        <v>-0.37940000000000002</v>
      </c>
      <c r="LR15" s="7">
        <f>IF(OR('Z-scores'!LG15&gt;2,'Z-scores'!LG15&lt;-2),"",'Z-scores'!LG15)</f>
        <v>0.87327999999999995</v>
      </c>
      <c r="LS15" s="7">
        <f>IF(OR('Z-scores'!LH15&gt;2,'Z-scores'!LH15&lt;-2),"",'Z-scores'!LH15)</f>
        <v>1.66842</v>
      </c>
      <c r="LT15" s="7">
        <f>IF(OR('Z-scores'!LI15&gt;2,'Z-scores'!LI15&lt;-2),"",'Z-scores'!LI15)</f>
        <v>0.84211000000000003</v>
      </c>
      <c r="LU15" s="7">
        <f>IF(OR('Z-scores'!LJ15&gt;2,'Z-scores'!LJ15&lt;-2),"",'Z-scores'!LJ15)</f>
        <v>1.36588</v>
      </c>
      <c r="LV15" s="7">
        <f>IF(OR('Z-scores'!LK15&gt;2,'Z-scores'!LK15&lt;-2),"",'Z-scores'!LK15)</f>
        <v>-0.67591000000000001</v>
      </c>
      <c r="LW15" s="7">
        <f>IF(OR('Z-scores'!LL15&gt;2,'Z-scores'!LL15&lt;-2),"",'Z-scores'!LL15)</f>
        <v>-0.68676000000000004</v>
      </c>
      <c r="LX15" s="7">
        <f>IF(OR('Z-scores'!LM15&gt;2,'Z-scores'!LM15&lt;-2),"",'Z-scores'!LM15)</f>
        <v>0.85324</v>
      </c>
      <c r="LY15" s="7">
        <f>IF(OR('Z-scores'!LN15&gt;2,'Z-scores'!LN15&lt;-2),"",'Z-scores'!LN15)</f>
        <v>1.6297600000000001</v>
      </c>
      <c r="LZ15" s="7">
        <f>IF(OR('Z-scores'!LO15&gt;2,'Z-scores'!LO15&lt;-2),"",'Z-scores'!LO15)</f>
        <v>-0.65429000000000004</v>
      </c>
      <c r="MA15" s="7">
        <f>IF(OR('Z-scores'!LP15&gt;2,'Z-scores'!LP15&lt;-2),"",'Z-scores'!LP15)</f>
        <v>-0.50563000000000002</v>
      </c>
      <c r="MB15" s="7">
        <f>IF(OR('Z-scores'!LQ15&gt;2,'Z-scores'!LQ15&lt;-2),"",'Z-scores'!LQ15)</f>
        <v>-0.29819000000000001</v>
      </c>
      <c r="MC15" s="7">
        <f>IF(OR('Z-scores'!LR15&gt;2,'Z-scores'!LR15&lt;-2),"",'Z-scores'!LR15)</f>
        <v>-0.42907000000000001</v>
      </c>
      <c r="MD15" s="7">
        <f>IF(OR('Z-scores'!LS15&gt;2,'Z-scores'!LS15&lt;-2),"",'Z-scores'!LS15)</f>
        <v>-0.50439999999999996</v>
      </c>
      <c r="ME15" s="7">
        <f>IF(OR('Z-scores'!LT15&gt;2,'Z-scores'!LT15&lt;-2),"",'Z-scores'!LT15)</f>
        <v>-0.59863</v>
      </c>
      <c r="MF15" s="7">
        <f>IF(OR('Z-scores'!LU15&gt;2,'Z-scores'!LU15&lt;-2),"",'Z-scores'!LU15)</f>
        <v>-0.68674000000000002</v>
      </c>
      <c r="MG15" s="7">
        <f>IF(OR('Z-scores'!LV15&gt;2,'Z-scores'!LV15&lt;-2),"",'Z-scores'!LV15)</f>
        <v>-0.24648</v>
      </c>
      <c r="MH15" s="7">
        <f>IF(OR('Z-scores'!LW15&gt;2,'Z-scores'!LW15&lt;-2),"",'Z-scores'!LW15)</f>
        <v>-0.40329999999999999</v>
      </c>
      <c r="MI15" s="7">
        <f>IF(OR('Z-scores'!LX15&gt;2,'Z-scores'!LX15&lt;-2),"",'Z-scores'!LX15)</f>
        <v>-0.24254000000000001</v>
      </c>
      <c r="MJ15" s="7">
        <f>IF(OR('Z-scores'!LY15&gt;2,'Z-scores'!LY15&lt;-2),"",'Z-scores'!LY15)</f>
        <v>-0.63666</v>
      </c>
      <c r="MK15" s="7">
        <f>IF(OR('Z-scores'!LZ15&gt;2,'Z-scores'!LZ15&lt;-2),"",'Z-scores'!LZ15)</f>
        <v>-0.49374000000000001</v>
      </c>
      <c r="ML15" s="7">
        <f>IF(OR('Z-scores'!MA15&gt;2,'Z-scores'!MA15&lt;-2),"",'Z-scores'!MA15)</f>
        <v>-0.33855000000000002</v>
      </c>
      <c r="MM15" s="7">
        <f>IF(OR('Z-scores'!MB15&gt;2,'Z-scores'!MB15&lt;-2),"",'Z-scores'!MB15)</f>
        <v>-0.24254000000000001</v>
      </c>
      <c r="MN15" s="7">
        <f>IF(OR('Z-scores'!MC15&gt;2,'Z-scores'!MC15&lt;-2),"",'Z-scores'!MC15)</f>
        <v>-0.39505000000000001</v>
      </c>
      <c r="MO15" s="7">
        <f>IF(OR('Z-scores'!MD15&gt;2,'Z-scores'!MD15&lt;-2),"",'Z-scores'!MD15)</f>
        <v>-0.30580000000000002</v>
      </c>
      <c r="MP15" s="7">
        <f>IF(OR('Z-scores'!ME15&gt;2,'Z-scores'!ME15&lt;-2),"",'Z-scores'!ME15)</f>
        <v>-0.25263000000000002</v>
      </c>
      <c r="MQ15" s="7">
        <f>IF(OR('Z-scores'!MF15&gt;2,'Z-scores'!MF15&lt;-2),"",'Z-scores'!MF15)</f>
        <v>1.2940400000000001</v>
      </c>
      <c r="MR15" s="7">
        <f>IF(OR('Z-scores'!MG15&gt;2,'Z-scores'!MG15&lt;-2),"",'Z-scores'!MG15)</f>
        <v>-0.47460999999999998</v>
      </c>
      <c r="MS15" s="7">
        <f>IF(OR('Z-scores'!MH15&gt;2,'Z-scores'!MH15&lt;-2),"",'Z-scores'!MH15)</f>
        <v>0.35093999999999997</v>
      </c>
      <c r="MT15" s="7">
        <f>IF(OR('Z-scores'!MI15&gt;2,'Z-scores'!MI15&lt;-2),"",'Z-scores'!MI15)</f>
        <v>-0.64366999999999996</v>
      </c>
      <c r="MU15" s="7">
        <f>IF(OR('Z-scores'!MJ15&gt;2,'Z-scores'!MJ15&lt;-2),"",'Z-scores'!MJ15)</f>
        <v>-0.35447000000000001</v>
      </c>
      <c r="MV15" s="7">
        <f>IF(OR('Z-scores'!MK15&gt;2,'Z-scores'!MK15&lt;-2),"",'Z-scores'!MK15)</f>
        <v>-0.24254000000000001</v>
      </c>
      <c r="MW15" s="7">
        <f>IF(OR('Z-scores'!ML15&gt;2,'Z-scores'!ML15&lt;-2),"",'Z-scores'!ML15)</f>
        <v>0.56296999999999997</v>
      </c>
      <c r="MX15" s="7">
        <f>IF(OR('Z-scores'!MM15&gt;2,'Z-scores'!MM15&lt;-2),"",'Z-scores'!MM15)</f>
        <v>-0.59755999999999998</v>
      </c>
      <c r="MY15" s="7">
        <f>IF(OR('Z-scores'!MN15&gt;2,'Z-scores'!MN15&lt;-2),"",'Z-scores'!MN15)</f>
        <v>-0.34604000000000001</v>
      </c>
      <c r="MZ15" s="7">
        <f>IF(OR('Z-scores'!MO15&gt;2,'Z-scores'!MO15&lt;-2),"",'Z-scores'!MO15)</f>
        <v>-0.72835000000000005</v>
      </c>
      <c r="NA15" s="7">
        <f>IF(OR('Z-scores'!MP15&gt;2,'Z-scores'!MP15&lt;-2),"",'Z-scores'!MP15)</f>
        <v>-8.8999999999999995E-4</v>
      </c>
      <c r="NB15" s="7">
        <f>IF(OR('Z-scores'!MQ15&gt;2,'Z-scores'!MQ15&lt;-2),"",'Z-scores'!MQ15)</f>
        <v>-0.67259999999999998</v>
      </c>
      <c r="NC15" s="7">
        <f>IF(OR('Z-scores'!MR15&gt;2,'Z-scores'!MR15&lt;-2),"",'Z-scores'!MR15)</f>
        <v>-0.57611000000000001</v>
      </c>
      <c r="ND15" s="7">
        <f>IF(OR('Z-scores'!MS15&gt;2,'Z-scores'!MS15&lt;-2),"",'Z-scores'!MS15)</f>
        <v>1.0948899999999999</v>
      </c>
      <c r="NE15" s="7">
        <f>IF(OR('Z-scores'!MT15&gt;2,'Z-scores'!MT15&lt;-2),"",'Z-scores'!MT15)</f>
        <v>0.18001</v>
      </c>
      <c r="NF15" s="7">
        <f>IF(OR('Z-scores'!MU15&gt;2,'Z-scores'!MU15&lt;-2),"",'Z-scores'!MU15)</f>
        <v>1.5816699999999999</v>
      </c>
      <c r="NG15" s="7">
        <f>IF(OR('Z-scores'!MV15&gt;2,'Z-scores'!MV15&lt;-2),"",'Z-scores'!MV15)</f>
        <v>0.40914</v>
      </c>
      <c r="NH15" s="7">
        <f>IF(OR('Z-scores'!MW15&gt;2,'Z-scores'!MW15&lt;-2),"",'Z-scores'!MW15)</f>
        <v>0.47538999999999998</v>
      </c>
      <c r="NI15" s="7">
        <f>IF(OR('Z-scores'!MX15&gt;2,'Z-scores'!MX15&lt;-2),"",'Z-scores'!MX15)</f>
        <v>1.7940100000000001</v>
      </c>
      <c r="NJ15" s="7">
        <f>IF(OR('Z-scores'!MY15&gt;2,'Z-scores'!MY15&lt;-2),"",'Z-scores'!MY15)</f>
        <v>0.72231000000000001</v>
      </c>
      <c r="NK15" s="7">
        <f>IF(OR('Z-scores'!MZ15&gt;2,'Z-scores'!MZ15&lt;-2),"",'Z-scores'!MZ15)</f>
        <v>1.00082</v>
      </c>
      <c r="NL15" s="7">
        <f>IF(OR('Z-scores'!NA15&gt;2,'Z-scores'!NA15&lt;-2),"",'Z-scores'!NA15)</f>
        <v>0.76288</v>
      </c>
      <c r="NM15" s="7">
        <f>IF(OR('Z-scores'!NB15&gt;2,'Z-scores'!NB15&lt;-2),"",'Z-scores'!NB15)</f>
        <v>-0.25840000000000002</v>
      </c>
      <c r="NN15" s="7">
        <f>IF(OR('Z-scores'!NC15&gt;2,'Z-scores'!NC15&lt;-2),"",'Z-scores'!NC15)</f>
        <v>-0.96482000000000001</v>
      </c>
      <c r="NO15" s="7">
        <f>IF(OR('Z-scores'!ND15&gt;2,'Z-scores'!ND15&lt;-2),"",'Z-scores'!ND15)</f>
        <v>-0.53759999999999997</v>
      </c>
      <c r="NP15" s="7">
        <f>IF(OR('Z-scores'!NE15&gt;2,'Z-scores'!NE15&lt;-2),"",'Z-scores'!NE15)</f>
        <v>-0.34010000000000001</v>
      </c>
      <c r="NQ15" s="7">
        <f>IF(OR('Z-scores'!NF15&gt;2,'Z-scores'!NF15&lt;-2),"",'Z-scores'!NF15)</f>
        <v>-0.28282000000000002</v>
      </c>
      <c r="NR15" s="7">
        <f>IF(OR('Z-scores'!NG15&gt;2,'Z-scores'!NG15&lt;-2),"",'Z-scores'!NG15)</f>
        <v>5.1380000000000002E-2</v>
      </c>
      <c r="NS15" s="7">
        <f>IF(OR('Z-scores'!NH15&gt;2,'Z-scores'!NH15&lt;-2),"",'Z-scores'!NH15)</f>
        <v>0.41427000000000003</v>
      </c>
      <c r="NT15" s="7">
        <f>IF(OR('Z-scores'!NI15&gt;2,'Z-scores'!NI15&lt;-2),"",'Z-scores'!NI15)</f>
        <v>-0.47905999999999999</v>
      </c>
      <c r="NU15" s="7">
        <f>IF(OR('Z-scores'!NJ15&gt;2,'Z-scores'!NJ15&lt;-2),"",'Z-scores'!NJ15)</f>
        <v>0.15509999999999999</v>
      </c>
      <c r="NV15" s="7">
        <f>IF(OR('Z-scores'!NK15&gt;2,'Z-scores'!NK15&lt;-2),"",'Z-scores'!NK15)</f>
        <v>-5.2780000000000001E-2</v>
      </c>
      <c r="NW15" s="7">
        <f>IF(OR('Z-scores'!NL15&gt;2,'Z-scores'!NL15&lt;-2),"",'Z-scores'!NL15)</f>
        <v>-0.51676</v>
      </c>
      <c r="NX15" s="7">
        <f>IF(OR('Z-scores'!NM15&gt;2,'Z-scores'!NM15&lt;-2),"",'Z-scores'!NM15)</f>
        <v>-5.4359999999999999E-2</v>
      </c>
      <c r="NY15" s="7">
        <f>IF(OR('Z-scores'!NN15&gt;2,'Z-scores'!NN15&lt;-2),"",'Z-scores'!NN15)</f>
        <v>-0.69094</v>
      </c>
      <c r="NZ15" s="7">
        <f>IF(OR('Z-scores'!NO15&gt;2,'Z-scores'!NO15&lt;-2),"",'Z-scores'!NO15)</f>
        <v>-0.62794000000000005</v>
      </c>
      <c r="OA15" s="7">
        <f>IF(OR('Z-scores'!NP15&gt;2,'Z-scores'!NP15&lt;-2),"",'Z-scores'!NP15)</f>
        <v>-0.76268000000000002</v>
      </c>
      <c r="OB15" s="7">
        <f>IF(OR('Z-scores'!NQ15&gt;2,'Z-scores'!NQ15&lt;-2),"",'Z-scores'!NQ15)</f>
        <v>-0.99665000000000004</v>
      </c>
      <c r="OC15" s="7">
        <f>IF(OR('Z-scores'!NR15&gt;2,'Z-scores'!NR15&lt;-2),"",'Z-scores'!NR15)</f>
        <v>-0.85460000000000003</v>
      </c>
      <c r="OD15" s="7">
        <f>IF(OR('Z-scores'!NS15&gt;2,'Z-scores'!NS15&lt;-2),"",'Z-scores'!NS15)</f>
        <v>-0.66315000000000002</v>
      </c>
      <c r="OE15" s="7">
        <f>IF(OR('Z-scores'!NT15&gt;2,'Z-scores'!NT15&lt;-2),"",'Z-scores'!NT15)</f>
        <v>-0.65146000000000004</v>
      </c>
      <c r="OF15" s="7">
        <f>IF(OR('Z-scores'!NU15&gt;2,'Z-scores'!NU15&lt;-2),"",'Z-scores'!NU15)</f>
        <v>-0.79151000000000005</v>
      </c>
      <c r="OG15" s="7">
        <f>IF(OR('Z-scores'!NV15&gt;2,'Z-scores'!NV15&lt;-2),"",'Z-scores'!NV15)</f>
        <v>-0.64971999999999996</v>
      </c>
      <c r="OH15" s="7">
        <f>IF(OR('Z-scores'!NW15&gt;2,'Z-scores'!NW15&lt;-2),"",'Z-scores'!NW15)</f>
        <v>-0.71528999999999998</v>
      </c>
      <c r="OI15" s="7">
        <f>IF(OR('Z-scores'!NX15&gt;2,'Z-scores'!NX15&lt;-2),"",'Z-scores'!NX15)</f>
        <v>-0.55103000000000002</v>
      </c>
      <c r="OJ15" s="7">
        <f>IF(OR('Z-scores'!NY15&gt;2,'Z-scores'!NY15&lt;-2),"",'Z-scores'!NY15)</f>
        <v>-1.436E-2</v>
      </c>
      <c r="OK15" s="7">
        <f>IF(OR('Z-scores'!NZ15&gt;2,'Z-scores'!NZ15&lt;-2),"",'Z-scores'!NZ15)</f>
        <v>-0.72099999999999997</v>
      </c>
      <c r="OL15" s="7">
        <f>IF(OR('Z-scores'!OA15&gt;2,'Z-scores'!OA15&lt;-2),"",'Z-scores'!OA15)</f>
        <v>-0.67649000000000004</v>
      </c>
      <c r="OM15" s="7">
        <f>IF(OR('Z-scores'!OB15&gt;2,'Z-scores'!OB15&lt;-2),"",'Z-scores'!OB15)</f>
        <v>-0.45884000000000003</v>
      </c>
      <c r="ON15" s="7">
        <f>IF(OR('Z-scores'!OC15&gt;2,'Z-scores'!OC15&lt;-2),"",'Z-scores'!OC15)</f>
        <v>-0.47238999999999998</v>
      </c>
      <c r="OO15" s="7">
        <f>IF(OR('Z-scores'!OD15&gt;2,'Z-scores'!OD15&lt;-2),"",'Z-scores'!OD15)</f>
        <v>-0.48436000000000001</v>
      </c>
      <c r="OP15" s="7">
        <f>IF(OR('Z-scores'!OE15&gt;2,'Z-scores'!OE15&lt;-2),"",'Z-scores'!OE15)</f>
        <v>-0.38479999999999998</v>
      </c>
      <c r="OQ15" s="7">
        <f>IF(OR('Z-scores'!OF15&gt;2,'Z-scores'!OF15&lt;-2),"",'Z-scores'!OF15)</f>
        <v>-0.76732999999999996</v>
      </c>
      <c r="OR15" s="7">
        <f>IF(OR('Z-scores'!OG15&gt;2,'Z-scores'!OG15&lt;-2),"",'Z-scores'!OG15)</f>
        <v>-0.28908</v>
      </c>
      <c r="OS15" s="7">
        <f>IF(OR('Z-scores'!OH15&gt;2,'Z-scores'!OH15&lt;-2),"",'Z-scores'!OH15)</f>
        <v>-0.52302999999999999</v>
      </c>
      <c r="OT15" s="7">
        <f>IF(OR('Z-scores'!OI15&gt;2,'Z-scores'!OI15&lt;-2),"",'Z-scores'!OI15)</f>
        <v>-0.61724999999999997</v>
      </c>
      <c r="OU15" s="7">
        <f>IF(OR('Z-scores'!OJ15&gt;2,'Z-scores'!OJ15&lt;-2),"",'Z-scores'!OJ15)</f>
        <v>-0.75351000000000001</v>
      </c>
      <c r="OV15" s="7">
        <f>IF(OR('Z-scores'!OK15&gt;2,'Z-scores'!OK15&lt;-2),"",'Z-scores'!OK15)</f>
        <v>0.37975999999999999</v>
      </c>
      <c r="OW15" s="7">
        <f>IF(OR('Z-scores'!OL15&gt;2,'Z-scores'!OL15&lt;-2),"",'Z-scores'!OL15)</f>
        <v>5.1270000000000003E-2</v>
      </c>
      <c r="OX15" s="7">
        <f>IF(OR('Z-scores'!OM15&gt;2,'Z-scores'!OM15&lt;-2),"",'Z-scores'!OM15)</f>
        <v>0.13188</v>
      </c>
      <c r="OY15" s="7">
        <f>IF(OR('Z-scores'!ON15&gt;2,'Z-scores'!ON15&lt;-2),"",'Z-scores'!ON15)</f>
        <v>-0.40123999999999999</v>
      </c>
      <c r="OZ15" s="7">
        <f>IF(OR('Z-scores'!OO15&gt;2,'Z-scores'!OO15&lt;-2),"",'Z-scores'!OO15)</f>
        <v>-0.26956999999999998</v>
      </c>
      <c r="PA15" s="7">
        <f>IF(OR('Z-scores'!OP15&gt;2,'Z-scores'!OP15&lt;-2),"",'Z-scores'!OP15)</f>
        <v>-0.24254000000000001</v>
      </c>
      <c r="PB15" s="7">
        <f>IF(OR('Z-scores'!OQ15&gt;2,'Z-scores'!OQ15&lt;-2),"",'Z-scores'!OQ15)</f>
        <v>-0.16095000000000001</v>
      </c>
      <c r="PC15" s="7">
        <f>IF(OR('Z-scores'!OR15&gt;2,'Z-scores'!OR15&lt;-2),"",'Z-scores'!OR15)</f>
        <v>0.16675000000000001</v>
      </c>
      <c r="PD15" s="7">
        <f>IF(OR('Z-scores'!OS15&gt;2,'Z-scores'!OS15&lt;-2),"",'Z-scores'!OS15)</f>
        <v>-7.2929999999999995E-2</v>
      </c>
      <c r="PE15" s="7">
        <f>IF(OR('Z-scores'!OT15&gt;2,'Z-scores'!OT15&lt;-2),"",'Z-scores'!OT15)</f>
        <v>-0.25711000000000001</v>
      </c>
      <c r="PF15" s="7">
        <f>IF(OR('Z-scores'!OU15&gt;2,'Z-scores'!OU15&lt;-2),"",'Z-scores'!OU15)</f>
        <v>-0.43259999999999998</v>
      </c>
      <c r="PG15" s="7">
        <f>IF(OR('Z-scores'!OV15&gt;2,'Z-scores'!OV15&lt;-2),"",'Z-scores'!OV15)</f>
        <v>-0.44485999999999998</v>
      </c>
      <c r="PH15" s="7">
        <f>IF(OR('Z-scores'!OW15&gt;2,'Z-scores'!OW15&lt;-2),"",'Z-scores'!OW15)</f>
        <v>-0.40928999999999999</v>
      </c>
      <c r="PI15" s="7">
        <f>IF(OR('Z-scores'!OX15&gt;2,'Z-scores'!OX15&lt;-2),"",'Z-scores'!OX15)</f>
        <v>-0.68413000000000002</v>
      </c>
      <c r="PJ15" s="7">
        <f>IF(OR('Z-scores'!OY15&gt;2,'Z-scores'!OY15&lt;-2),"",'Z-scores'!OY15)</f>
        <v>-0.48791000000000001</v>
      </c>
      <c r="PK15" s="7">
        <f>IF(OR('Z-scores'!OZ15&gt;2,'Z-scores'!OZ15&lt;-2),"",'Z-scores'!OZ15)</f>
        <v>-0.94133999999999995</v>
      </c>
      <c r="PL15" s="7">
        <f>IF(OR('Z-scores'!PA15&gt;2,'Z-scores'!PA15&lt;-2),"",'Z-scores'!PA15)</f>
        <v>-0.68045</v>
      </c>
      <c r="PM15" s="7">
        <f>IF(OR('Z-scores'!PB15&gt;2,'Z-scores'!PB15&lt;-2),"",'Z-scores'!PB15)</f>
        <v>-0.37587999999999999</v>
      </c>
      <c r="PN15" s="7">
        <f>IF(OR('Z-scores'!PC15&gt;2,'Z-scores'!PC15&lt;-2),"",'Z-scores'!PC15)</f>
        <v>-0.42587000000000003</v>
      </c>
      <c r="PO15" s="7">
        <f>IF(OR('Z-scores'!PD15&gt;2,'Z-scores'!PD15&lt;-2),"",'Z-scores'!PD15)</f>
        <v>-0.13729</v>
      </c>
      <c r="PP15" s="7">
        <f>IF(OR('Z-scores'!PE15&gt;2,'Z-scores'!PE15&lt;-2),"",'Z-scores'!PE15)</f>
        <v>-0.46464</v>
      </c>
      <c r="PQ15" s="7">
        <f>IF(OR('Z-scores'!PF15&gt;2,'Z-scores'!PF15&lt;-2),"",'Z-scores'!PF15)</f>
        <v>0.15895000000000001</v>
      </c>
      <c r="PR15" s="7">
        <f>IF(OR('Z-scores'!PG15&gt;2,'Z-scores'!PG15&lt;-2),"",'Z-scores'!PG15)</f>
        <v>-0.71455999999999997</v>
      </c>
      <c r="PS15" s="7">
        <f>IF(OR('Z-scores'!PH15&gt;2,'Z-scores'!PH15&lt;-2),"",'Z-scores'!PH15)</f>
        <v>-0.36042000000000002</v>
      </c>
      <c r="PT15" s="7">
        <f>IF(OR('Z-scores'!PI15&gt;2,'Z-scores'!PI15&lt;-2),"",'Z-scores'!PI15)</f>
        <v>-0.77464</v>
      </c>
      <c r="PU15" s="7">
        <f>IF(OR('Z-scores'!PJ15&gt;2,'Z-scores'!PJ15&lt;-2),"",'Z-scores'!PJ15)</f>
        <v>-0.71955000000000002</v>
      </c>
      <c r="PV15" s="7">
        <f>IF(OR('Z-scores'!PK15&gt;2,'Z-scores'!PK15&lt;-2),"",'Z-scores'!PK15)</f>
        <v>-0.10886</v>
      </c>
      <c r="PW15" s="7">
        <f>IF(OR('Z-scores'!PL15&gt;2,'Z-scores'!PL15&lt;-2),"",'Z-scores'!PL15)</f>
        <v>-0.31169000000000002</v>
      </c>
      <c r="PX15" s="7">
        <f>IF(OR('Z-scores'!PM15&gt;2,'Z-scores'!PM15&lt;-2),"",'Z-scores'!PM15)</f>
        <v>-0.50461999999999996</v>
      </c>
      <c r="PY15" s="7">
        <f>IF(OR('Z-scores'!PN15&gt;2,'Z-scores'!PN15&lt;-2),"",'Z-scores'!PN15)</f>
        <v>-0.60379000000000005</v>
      </c>
      <c r="PZ15" s="7">
        <f>IF(OR('Z-scores'!PO15&gt;2,'Z-scores'!PO15&lt;-2),"",'Z-scores'!PO15)</f>
        <v>-0.39776</v>
      </c>
      <c r="QA15" s="7">
        <f>IF(OR('Z-scores'!PP15&gt;2,'Z-scores'!PP15&lt;-2),"",'Z-scores'!PP15)</f>
        <v>-0.24254000000000001</v>
      </c>
      <c r="QB15" s="7">
        <f>IF(OR('Z-scores'!PQ15&gt;2,'Z-scores'!PQ15&lt;-2),"",'Z-scores'!PQ15)</f>
        <v>-0.19969000000000001</v>
      </c>
      <c r="QC15" s="7">
        <f>IF(OR('Z-scores'!PR15&gt;2,'Z-scores'!PR15&lt;-2),"",'Z-scores'!PR15)</f>
        <v>0.11692</v>
      </c>
      <c r="QD15" s="7">
        <f>IF(OR('Z-scores'!PS15&gt;2,'Z-scores'!PS15&lt;-2),"",'Z-scores'!PS15)</f>
        <v>-0.76265000000000005</v>
      </c>
      <c r="QE15" s="7">
        <f>IF(OR('Z-scores'!PT15&gt;2,'Z-scores'!PT15&lt;-2),"",'Z-scores'!PT15)</f>
        <v>-0.41909999999999997</v>
      </c>
      <c r="QF15" s="7">
        <f>IF(OR('Z-scores'!PU15&gt;2,'Z-scores'!PU15&lt;-2),"",'Z-scores'!PU15)</f>
        <v>-0.46328999999999998</v>
      </c>
      <c r="QG15" s="7">
        <f>IF(OR('Z-scores'!PV15&gt;2,'Z-scores'!PV15&lt;-2),"",'Z-scores'!PV15)</f>
        <v>-0.51504000000000005</v>
      </c>
      <c r="QH15" s="7">
        <f>IF(OR('Z-scores'!PW15&gt;2,'Z-scores'!PW15&lt;-2),"",'Z-scores'!PW15)</f>
        <v>-0.51014000000000004</v>
      </c>
      <c r="QI15" s="7">
        <f>IF(OR('Z-scores'!PX15&gt;2,'Z-scores'!PX15&lt;-2),"",'Z-scores'!PX15)</f>
        <v>-4.7460000000000002E-2</v>
      </c>
      <c r="QJ15" s="7">
        <f>IF(OR('Z-scores'!PY15&gt;2,'Z-scores'!PY15&lt;-2),"",'Z-scores'!PY15)</f>
        <v>-0.64493</v>
      </c>
      <c r="QK15" s="7">
        <f>IF(OR('Z-scores'!PZ15&gt;2,'Z-scores'!PZ15&lt;-2),"",'Z-scores'!PZ15)</f>
        <v>-0.68937000000000004</v>
      </c>
      <c r="QL15" s="7">
        <f>IF(OR('Z-scores'!QA15&gt;2,'Z-scores'!QA15&lt;-2),"",'Z-scores'!QA15)</f>
        <v>-0.52988000000000002</v>
      </c>
      <c r="QM15" s="7">
        <f>IF(OR('Z-scores'!QB15&gt;2,'Z-scores'!QB15&lt;-2),"",'Z-scores'!QB15)</f>
        <v>-0.53908999999999996</v>
      </c>
      <c r="QN15" s="7">
        <f>IF(OR('Z-scores'!QC15&gt;2,'Z-scores'!QC15&lt;-2),"",'Z-scores'!QC15)</f>
        <v>-0.51922000000000001</v>
      </c>
      <c r="QO15" s="7">
        <f>IF(OR('Z-scores'!QD15&gt;2,'Z-scores'!QD15&lt;-2),"",'Z-scores'!QD15)</f>
        <v>-0.51207000000000003</v>
      </c>
      <c r="QP15" s="7">
        <f>IF(OR('Z-scores'!QE15&gt;2,'Z-scores'!QE15&lt;-2),"",'Z-scores'!QE15)</f>
        <v>-0.46250999999999998</v>
      </c>
      <c r="QQ15" s="7">
        <f>IF(OR('Z-scores'!QF15&gt;2,'Z-scores'!QF15&lt;-2),"",'Z-scores'!QF15)</f>
        <v>-0.44006000000000001</v>
      </c>
      <c r="QR15" s="7">
        <f>IF(OR('Z-scores'!QG15&gt;2,'Z-scores'!QG15&lt;-2),"",'Z-scores'!QG15)</f>
        <v>-0.52178000000000002</v>
      </c>
      <c r="QS15" s="7">
        <f>IF(OR('Z-scores'!QH15&gt;2,'Z-scores'!QH15&lt;-2),"",'Z-scores'!QH15)</f>
        <v>-0.56945000000000001</v>
      </c>
      <c r="QT15" s="7">
        <f>IF(OR('Z-scores'!QI15&gt;2,'Z-scores'!QI15&lt;-2),"",'Z-scores'!QI15)</f>
        <v>0.55273000000000005</v>
      </c>
      <c r="QU15" s="7">
        <f>IF(OR('Z-scores'!QJ15&gt;2,'Z-scores'!QJ15&lt;-2),"",'Z-scores'!QJ15)</f>
        <v>-0.46577000000000002</v>
      </c>
      <c r="QV15" s="7">
        <f>IF(OR('Z-scores'!QK15&gt;2,'Z-scores'!QK15&lt;-2),"",'Z-scores'!QK15)</f>
        <v>-0.53266999999999998</v>
      </c>
      <c r="QW15" s="7">
        <f>IF(OR('Z-scores'!QL15&gt;2,'Z-scores'!QL15&lt;-2),"",'Z-scores'!QL15)</f>
        <v>0.22176000000000001</v>
      </c>
      <c r="QX15" s="7">
        <f>IF(OR('Z-scores'!QM15&gt;2,'Z-scores'!QM15&lt;-2),"",'Z-scores'!QM15)</f>
        <v>-0.48875999999999997</v>
      </c>
      <c r="QY15" s="7">
        <f>IF(OR('Z-scores'!QN15&gt;2,'Z-scores'!QN15&lt;-2),"",'Z-scores'!QN15)</f>
        <v>-0.56372999999999995</v>
      </c>
      <c r="QZ15" s="7">
        <f>IF(OR('Z-scores'!QO15&gt;2,'Z-scores'!QO15&lt;-2),"",'Z-scores'!QO15)</f>
        <v>-0.59772000000000003</v>
      </c>
      <c r="RA15" s="7">
        <f>IF(OR('Z-scores'!QP15&gt;2,'Z-scores'!QP15&lt;-2),"",'Z-scores'!QP15)</f>
        <v>-0.49369000000000002</v>
      </c>
      <c r="RB15" s="7">
        <f>IF(OR('Z-scores'!QQ15&gt;2,'Z-scores'!QQ15&lt;-2),"",'Z-scores'!QQ15)</f>
        <v>-0.46738000000000002</v>
      </c>
      <c r="RC15" s="7">
        <f>IF(OR('Z-scores'!QR15&gt;2,'Z-scores'!QR15&lt;-2),"",'Z-scores'!QR15)</f>
        <v>-0.50065000000000004</v>
      </c>
      <c r="RD15" s="7">
        <f>IF(OR('Z-scores'!QS15&gt;2,'Z-scores'!QS15&lt;-2),"",'Z-scores'!QS15)</f>
        <v>-0.65469999999999995</v>
      </c>
      <c r="RE15" s="7">
        <f>IF(OR('Z-scores'!QT15&gt;2,'Z-scores'!QT15&lt;-2),"",'Z-scores'!QT15)</f>
        <v>-0.51865000000000006</v>
      </c>
      <c r="RF15" s="7">
        <f>IF(OR('Z-scores'!QU15&gt;2,'Z-scores'!QU15&lt;-2),"",'Z-scores'!QU15)</f>
        <v>-0.58370999999999995</v>
      </c>
      <c r="RG15" s="7">
        <f>IF(OR('Z-scores'!QV15&gt;2,'Z-scores'!QV15&lt;-2),"",'Z-scores'!QV15)</f>
        <v>-0.45196999999999998</v>
      </c>
      <c r="RH15" s="7">
        <f>IF(OR('Z-scores'!QW15&gt;2,'Z-scores'!QW15&lt;-2),"",'Z-scores'!QW15)</f>
        <v>-0.56154999999999999</v>
      </c>
      <c r="RI15" s="7">
        <f>IF(OR('Z-scores'!QX15&gt;2,'Z-scores'!QX15&lt;-2),"",'Z-scores'!QX15)</f>
        <v>-0.39845000000000003</v>
      </c>
      <c r="RJ15" s="7">
        <f>IF(OR('Z-scores'!QY15&gt;2,'Z-scores'!QY15&lt;-2),"",'Z-scores'!QY15)</f>
        <v>-0.20344000000000001</v>
      </c>
      <c r="RK15" s="7">
        <f>IF(OR('Z-scores'!QZ15&gt;2,'Z-scores'!QZ15&lt;-2),"",'Z-scores'!QZ15)</f>
        <v>-0.89949000000000001</v>
      </c>
      <c r="RL15" s="7">
        <f>IF(OR('Z-scores'!RA15&gt;2,'Z-scores'!RA15&lt;-2),"",'Z-scores'!RA15)</f>
        <v>-0.51527000000000001</v>
      </c>
      <c r="RM15" s="7">
        <f>IF(OR('Z-scores'!RB15&gt;2,'Z-scores'!RB15&lt;-2),"",'Z-scores'!RB15)</f>
        <v>4.8579999999999998E-2</v>
      </c>
      <c r="RN15" s="7">
        <f>IF(OR('Z-scores'!RC15&gt;2,'Z-scores'!RC15&lt;-2),"",'Z-scores'!RC15)</f>
        <v>-0.37043999999999999</v>
      </c>
      <c r="RO15" s="7">
        <f>IF(OR('Z-scores'!RD15&gt;2,'Z-scores'!RD15&lt;-2),"",'Z-scores'!RD15)</f>
        <v>-0.45832000000000001</v>
      </c>
      <c r="RP15" s="7">
        <f>IF(OR('Z-scores'!RE15&gt;2,'Z-scores'!RE15&lt;-2),"",'Z-scores'!RE15)</f>
        <v>1.52826</v>
      </c>
      <c r="RQ15" s="7">
        <f>IF(OR('Z-scores'!RF15&gt;2,'Z-scores'!RF15&lt;-2),"",'Z-scores'!RF15)</f>
        <v>-0.80181999999999998</v>
      </c>
      <c r="RR15" s="7">
        <f>IF(OR('Z-scores'!RG15&gt;2,'Z-scores'!RG15&lt;-2),"",'Z-scores'!RG15)</f>
        <v>-0.73956999999999995</v>
      </c>
      <c r="RS15" s="7">
        <f>IF(OR('Z-scores'!RH15&gt;2,'Z-scores'!RH15&lt;-2),"",'Z-scores'!RH15)</f>
        <v>-0.32500000000000001</v>
      </c>
      <c r="RT15" s="7">
        <f>IF(OR('Z-scores'!RI15&gt;2,'Z-scores'!RI15&lt;-2),"",'Z-scores'!RI15)</f>
        <v>-0.56981000000000004</v>
      </c>
      <c r="RU15" s="7">
        <f>IF(OR('Z-scores'!RJ15&gt;2,'Z-scores'!RJ15&lt;-2),"",'Z-scores'!RJ15)</f>
        <v>-0.53690000000000004</v>
      </c>
      <c r="RV15" s="7">
        <f>IF(OR('Z-scores'!RK15&gt;2,'Z-scores'!RK15&lt;-2),"",'Z-scores'!RK15)</f>
        <v>-0.66959000000000002</v>
      </c>
      <c r="RW15" s="7">
        <f>IF(OR('Z-scores'!RL15&gt;2,'Z-scores'!RL15&lt;-2),"",'Z-scores'!RL15)</f>
        <v>-0.71267999999999998</v>
      </c>
      <c r="RX15" s="7">
        <f>IF(OR('Z-scores'!RM15&gt;2,'Z-scores'!RM15&lt;-2),"",'Z-scores'!RM15)</f>
        <v>0.33717999999999998</v>
      </c>
      <c r="RY15" s="7">
        <f>IF(OR('Z-scores'!RN15&gt;2,'Z-scores'!RN15&lt;-2),"",'Z-scores'!RN15)</f>
        <v>-0.12673000000000001</v>
      </c>
      <c r="RZ15" s="7">
        <f>IF(OR('Z-scores'!RO15&gt;2,'Z-scores'!RO15&lt;-2),"",'Z-scores'!RO15)</f>
        <v>-0.16511999999999999</v>
      </c>
      <c r="SA15" s="7">
        <f>IF(OR('Z-scores'!RP15&gt;2,'Z-scores'!RP15&lt;-2),"",'Z-scores'!RP15)</f>
        <v>-0.22334999999999999</v>
      </c>
      <c r="SB15" s="7">
        <f>IF(OR('Z-scores'!RQ15&gt;2,'Z-scores'!RQ15&lt;-2),"",'Z-scores'!RQ15)</f>
        <v>0.51266999999999996</v>
      </c>
      <c r="SC15" s="7">
        <f>IF(OR('Z-scores'!RR15&gt;2,'Z-scores'!RR15&lt;-2),"",'Z-scores'!RR15)</f>
        <v>-0.74172000000000005</v>
      </c>
      <c r="SD15" s="7">
        <f>IF(OR('Z-scores'!RS15&gt;2,'Z-scores'!RS15&lt;-2),"",'Z-scores'!RS15)</f>
        <v>-0.53627000000000002</v>
      </c>
      <c r="SE15" s="7">
        <f>IF(OR('Z-scores'!RT15&gt;2,'Z-scores'!RT15&lt;-2),"",'Z-scores'!RT15)</f>
        <v>-0.54698999999999998</v>
      </c>
      <c r="SF15" s="7">
        <f>IF(OR('Z-scores'!RU15&gt;2,'Z-scores'!RU15&lt;-2),"",'Z-scores'!RU15)</f>
        <v>0.55279999999999996</v>
      </c>
      <c r="SG15" s="7">
        <f>IF(OR('Z-scores'!RV15&gt;2,'Z-scores'!RV15&lt;-2),"",'Z-scores'!RV15)</f>
        <v>-0.47288000000000002</v>
      </c>
      <c r="SH15" s="7">
        <f>IF(OR('Z-scores'!RW15&gt;2,'Z-scores'!RW15&lt;-2),"",'Z-scores'!RW15)</f>
        <v>5.9080000000000001E-2</v>
      </c>
      <c r="SI15" s="7">
        <f>IF(OR('Z-scores'!RX15&gt;2,'Z-scores'!RX15&lt;-2),"",'Z-scores'!RX15)</f>
        <v>0.49730000000000002</v>
      </c>
      <c r="SJ15" s="7">
        <f>IF(OR('Z-scores'!RY15&gt;2,'Z-scores'!RY15&lt;-2),"",'Z-scores'!RY15)</f>
        <v>-0.28055000000000002</v>
      </c>
      <c r="SK15" s="7">
        <f>IF(OR('Z-scores'!RZ15&gt;2,'Z-scores'!RZ15&lt;-2),"",'Z-scores'!RZ15)</f>
        <v>-0.16433</v>
      </c>
      <c r="SL15" s="7">
        <f>IF(OR('Z-scores'!SA15&gt;2,'Z-scores'!SA15&lt;-2),"",'Z-scores'!SA15)</f>
        <v>-0.30031000000000002</v>
      </c>
      <c r="SM15" s="7">
        <f>IF(OR('Z-scores'!SB15&gt;2,'Z-scores'!SB15&lt;-2),"",'Z-scores'!SB15)</f>
        <v>-0.50141000000000002</v>
      </c>
      <c r="SN15" s="7" t="str">
        <f>IF(OR('Z-scores'!SC15&gt;2,'Z-scores'!SC15&lt;-2),"",'Z-scores'!SC15)</f>
        <v/>
      </c>
      <c r="SO15" s="7">
        <f>IF(OR('Z-scores'!SD15&gt;2,'Z-scores'!SD15&lt;-2),"",'Z-scores'!SD15)</f>
        <v>-0.81023000000000001</v>
      </c>
      <c r="SP15" s="7">
        <f>IF(OR('Z-scores'!SE15&gt;2,'Z-scores'!SE15&lt;-2),"",'Z-scores'!SE15)</f>
        <v>-0.55662</v>
      </c>
      <c r="SQ15" s="7">
        <f>IF(OR('Z-scores'!SF15&gt;2,'Z-scores'!SF15&lt;-2),"",'Z-scores'!SF15)</f>
        <v>-0.56637000000000004</v>
      </c>
      <c r="SR15" s="7">
        <f>IF(OR('Z-scores'!SG15&gt;2,'Z-scores'!SG15&lt;-2),"",'Z-scores'!SG15)</f>
        <v>0.34348000000000001</v>
      </c>
      <c r="SS15" s="7">
        <f>IF(OR('Z-scores'!SH15&gt;2,'Z-scores'!SH15&lt;-2),"",'Z-scores'!SH15)</f>
        <v>-0.60443000000000002</v>
      </c>
      <c r="ST15" s="7">
        <f>IF(OR('Z-scores'!SI15&gt;2,'Z-scores'!SI15&lt;-2),"",'Z-scores'!SI15)</f>
        <v>-0.3407</v>
      </c>
      <c r="SU15" s="7">
        <f>IF(OR('Z-scores'!SJ15&gt;2,'Z-scores'!SJ15&lt;-2),"",'Z-scores'!SJ15)</f>
        <v>-0.60958999999999997</v>
      </c>
      <c r="SV15" s="7">
        <f>IF(OR('Z-scores'!SK15&gt;2,'Z-scores'!SK15&lt;-2),"",'Z-scores'!SK15)</f>
        <v>-1.6289999999999999E-2</v>
      </c>
      <c r="SW15" s="7">
        <f>IF(OR('Z-scores'!SL15&gt;2,'Z-scores'!SL15&lt;-2),"",'Z-scores'!SL15)</f>
        <v>-4.0590000000000001E-2</v>
      </c>
      <c r="SX15" s="7">
        <f>IF(OR('Z-scores'!SM15&gt;2,'Z-scores'!SM15&lt;-2),"",'Z-scores'!SM15)</f>
        <v>0.14602999999999999</v>
      </c>
      <c r="SY15" s="7">
        <f>IF(OR('Z-scores'!SN15&gt;2,'Z-scores'!SN15&lt;-2),"",'Z-scores'!SN15)</f>
        <v>-0.50455000000000005</v>
      </c>
      <c r="SZ15" s="7">
        <f>IF(OR('Z-scores'!SO15&gt;2,'Z-scores'!SO15&lt;-2),"",'Z-scores'!SO15)</f>
        <v>-0.44219999999999998</v>
      </c>
      <c r="TA15" s="7">
        <f>IF(OR('Z-scores'!SP15&gt;2,'Z-scores'!SP15&lt;-2),"",'Z-scores'!SP15)</f>
        <v>-0.48698000000000002</v>
      </c>
      <c r="TB15" s="7">
        <f>IF(OR('Z-scores'!SQ15&gt;2,'Z-scores'!SQ15&lt;-2),"",'Z-scores'!SQ15)</f>
        <v>0.25879000000000002</v>
      </c>
      <c r="TC15" s="7">
        <f>IF(OR('Z-scores'!SR15&gt;2,'Z-scores'!SR15&lt;-2),"",'Z-scores'!SR15)</f>
        <v>5.849E-2</v>
      </c>
      <c r="TD15" s="7">
        <f>IF(OR('Z-scores'!SS15&gt;2,'Z-scores'!SS15&lt;-2),"",'Z-scores'!SS15)</f>
        <v>-0.35599999999999998</v>
      </c>
      <c r="TE15" s="7">
        <f>IF(OR('Z-scores'!ST15&gt;2,'Z-scores'!ST15&lt;-2),"",'Z-scores'!ST15)</f>
        <v>-0.31561</v>
      </c>
      <c r="TF15" s="7">
        <f>IF(OR('Z-scores'!SU15&gt;2,'Z-scores'!SU15&lt;-2),"",'Z-scores'!SU15)</f>
        <v>-0.27972000000000002</v>
      </c>
      <c r="TG15" s="7">
        <f>IF(OR('Z-scores'!SV15&gt;2,'Z-scores'!SV15&lt;-2),"",'Z-scores'!SV15)</f>
        <v>-0.50699000000000005</v>
      </c>
      <c r="TH15" s="7">
        <f>IF(OR('Z-scores'!SW15&gt;2,'Z-scores'!SW15&lt;-2),"",'Z-scores'!SW15)</f>
        <v>-0.14544000000000001</v>
      </c>
      <c r="TI15" s="7">
        <f>IF(OR('Z-scores'!SX15&gt;2,'Z-scores'!SX15&lt;-2),"",'Z-scores'!SX15)</f>
        <v>-0.50417000000000001</v>
      </c>
      <c r="TJ15" s="7">
        <f>IF(OR('Z-scores'!SY15&gt;2,'Z-scores'!SY15&lt;-2),"",'Z-scores'!SY15)</f>
        <v>1.5130600000000001</v>
      </c>
      <c r="TK15" s="7">
        <f>IF(OR('Z-scores'!SZ15&gt;2,'Z-scores'!SZ15&lt;-2),"",'Z-scores'!SZ15)</f>
        <v>0.65022999999999997</v>
      </c>
      <c r="TL15" s="7">
        <f>IF(OR('Z-scores'!TA15&gt;2,'Z-scores'!TA15&lt;-2),"",'Z-scores'!TA15)</f>
        <v>-0.12554000000000001</v>
      </c>
      <c r="TM15" s="7">
        <f>IF(OR('Z-scores'!TB15&gt;2,'Z-scores'!TB15&lt;-2),"",'Z-scores'!TB15)</f>
        <v>-0.47316999999999998</v>
      </c>
      <c r="TN15" s="7">
        <f>IF(OR('Z-scores'!TC15&gt;2,'Z-scores'!TC15&lt;-2),"",'Z-scores'!TC15)</f>
        <v>-0.75322999999999996</v>
      </c>
      <c r="TO15" s="7">
        <f>IF(OR('Z-scores'!TD15&gt;2,'Z-scores'!TD15&lt;-2),"",'Z-scores'!TD15)</f>
        <v>-0.53659000000000001</v>
      </c>
      <c r="TP15" s="7">
        <f>IF(OR('Z-scores'!TE15&gt;2,'Z-scores'!TE15&lt;-2),"",'Z-scores'!TE15)</f>
        <v>-0.38472000000000001</v>
      </c>
      <c r="TQ15" s="7">
        <f>IF(OR('Z-scores'!TF15&gt;2,'Z-scores'!TF15&lt;-2),"",'Z-scores'!TF15)</f>
        <v>-0.61712</v>
      </c>
      <c r="TR15" s="7">
        <f>IF(OR('Z-scores'!TG15&gt;2,'Z-scores'!TG15&lt;-2),"",'Z-scores'!TG15)</f>
        <v>0.24787000000000001</v>
      </c>
      <c r="TS15" s="7">
        <f>IF(OR('Z-scores'!TH15&gt;2,'Z-scores'!TH15&lt;-2),"",'Z-scores'!TH15)</f>
        <v>0.24415000000000001</v>
      </c>
      <c r="TT15" s="7">
        <f>IF(OR('Z-scores'!TI15&gt;2,'Z-scores'!TI15&lt;-2),"",'Z-scores'!TI15)</f>
        <v>-0.40344000000000002</v>
      </c>
      <c r="TU15" s="7">
        <f>IF(OR('Z-scores'!TJ15&gt;2,'Z-scores'!TJ15&lt;-2),"",'Z-scores'!TJ15)</f>
        <v>-0.44761000000000001</v>
      </c>
      <c r="TV15" s="7">
        <f>IF(OR('Z-scores'!TK15&gt;2,'Z-scores'!TK15&lt;-2),"",'Z-scores'!TK15)</f>
        <v>-0.31146000000000001</v>
      </c>
      <c r="TW15" s="7">
        <f>IF(OR('Z-scores'!TL15&gt;2,'Z-scores'!TL15&lt;-2),"",'Z-scores'!TL15)</f>
        <v>-3.4199999999999999E-3</v>
      </c>
      <c r="TX15" s="7">
        <f>IF(OR('Z-scores'!TM15&gt;2,'Z-scores'!TM15&lt;-2),"",'Z-scores'!TM15)</f>
        <v>-0.30114000000000002</v>
      </c>
      <c r="TY15" s="7">
        <f>IF(OR('Z-scores'!TN15&gt;2,'Z-scores'!TN15&lt;-2),"",'Z-scores'!TN15)</f>
        <v>-0.13729</v>
      </c>
      <c r="TZ15" s="7">
        <f>IF(OR('Z-scores'!TO15&gt;2,'Z-scores'!TO15&lt;-2),"",'Z-scores'!TO15)</f>
        <v>-0.73170999999999997</v>
      </c>
      <c r="UA15" s="7">
        <f>IF(OR('Z-scores'!TP15&gt;2,'Z-scores'!TP15&lt;-2),"",'Z-scores'!TP15)</f>
        <v>-9.1359999999999997E-2</v>
      </c>
      <c r="UB15" s="7">
        <f>IF(OR('Z-scores'!TQ15&gt;2,'Z-scores'!TQ15&lt;-2),"",'Z-scores'!TQ15)</f>
        <v>-0.49314000000000002</v>
      </c>
      <c r="UC15" s="7">
        <f>IF(OR('Z-scores'!TR15&gt;2,'Z-scores'!TR15&lt;-2),"",'Z-scores'!TR15)</f>
        <v>-0.69198000000000004</v>
      </c>
      <c r="UD15" s="7">
        <f>IF(OR('Z-scores'!TS15&gt;2,'Z-scores'!TS15&lt;-2),"",'Z-scores'!TS15)</f>
        <v>-0.59241999999999995</v>
      </c>
      <c r="UE15" s="7">
        <f>IF(OR('Z-scores'!TT15&gt;2,'Z-scores'!TT15&lt;-2),"",'Z-scores'!TT15)</f>
        <v>-0.37334000000000001</v>
      </c>
      <c r="UF15" s="7">
        <f>IF(OR('Z-scores'!TU15&gt;2,'Z-scores'!TU15&lt;-2),"",'Z-scores'!TU15)</f>
        <v>-0.70243</v>
      </c>
      <c r="UG15" s="7">
        <f>IF(OR('Z-scores'!TV15&gt;2,'Z-scores'!TV15&lt;-2),"",'Z-scores'!TV15)</f>
        <v>-0.65695999999999999</v>
      </c>
      <c r="UH15" s="7">
        <f>IF(OR('Z-scores'!TW15&gt;2,'Z-scores'!TW15&lt;-2),"",'Z-scores'!TW15)</f>
        <v>-0.90351000000000004</v>
      </c>
      <c r="UI15" s="7">
        <f>IF(OR('Z-scores'!TX15&gt;2,'Z-scores'!TX15&lt;-2),"",'Z-scores'!TX15)</f>
        <v>-0.48022999999999999</v>
      </c>
      <c r="UJ15" s="7">
        <f>IF(OR('Z-scores'!TY15&gt;2,'Z-scores'!TY15&lt;-2),"",'Z-scores'!TY15)</f>
        <v>-0.40433999999999998</v>
      </c>
      <c r="UK15" s="7">
        <f>IF(OR('Z-scores'!TZ15&gt;2,'Z-scores'!TZ15&lt;-2),"",'Z-scores'!TZ15)</f>
        <v>-0.77573999999999999</v>
      </c>
      <c r="UL15" s="7">
        <f>IF(OR('Z-scores'!UA15&gt;2,'Z-scores'!UA15&lt;-2),"",'Z-scores'!UA15)</f>
        <v>-0.44912999999999997</v>
      </c>
      <c r="UM15" s="7">
        <f>IF(OR('Z-scores'!UB15&gt;2,'Z-scores'!UB15&lt;-2),"",'Z-scores'!UB15)</f>
        <v>-0.78337999999999997</v>
      </c>
      <c r="UN15" s="7">
        <f>IF(OR('Z-scores'!UC15&gt;2,'Z-scores'!UC15&lt;-2),"",'Z-scores'!UC15)</f>
        <v>0.42343999999999998</v>
      </c>
      <c r="UO15" s="7">
        <f>IF(OR('Z-scores'!UD15&gt;2,'Z-scores'!UD15&lt;-2),"",'Z-scores'!UD15)</f>
        <v>0.71060999999999996</v>
      </c>
      <c r="UP15" s="7" t="e">
        <f>IF(OR('Z-scores'!#REF!&gt;2,'Z-scores'!#REF!&lt;-2),"",'Z-scores'!#REF!)</f>
        <v>#REF!</v>
      </c>
    </row>
    <row r="16" spans="1:562" x14ac:dyDescent="0.25">
      <c r="A16">
        <v>178</v>
      </c>
      <c r="B16">
        <v>1</v>
      </c>
      <c r="C16" s="7" t="e">
        <f>IF(OR('Z-scores'!#REF!&gt;2,'Z-scores'!#REF!&lt;-2),"",'Z-scores'!#REF!)</f>
        <v>#REF!</v>
      </c>
      <c r="D16" s="7" t="e">
        <f>IF(OR('Z-scores'!#REF!&gt;2,'Z-scores'!#REF!&lt;-2),"",'Z-scores'!#REF!)</f>
        <v>#REF!</v>
      </c>
      <c r="E16" s="7" t="e">
        <f>IF(OR('Z-scores'!#REF!&gt;2,'Z-scores'!#REF!&lt;-2),"",'Z-scores'!#REF!)</f>
        <v>#REF!</v>
      </c>
      <c r="F16" s="7" t="e">
        <f>IF(OR('Z-scores'!#REF!&gt;2,'Z-scores'!#REF!&lt;-2),"",'Z-scores'!#REF!)</f>
        <v>#REF!</v>
      </c>
      <c r="G16" s="7" t="e">
        <f>IF(OR('Z-scores'!#REF!&gt;2,'Z-scores'!#REF!&lt;-2),"",'Z-scores'!#REF!)</f>
        <v>#REF!</v>
      </c>
      <c r="H16" s="7" t="e">
        <f>IF(OR('Z-scores'!#REF!&gt;2,'Z-scores'!#REF!&lt;-2),"",'Z-scores'!#REF!)</f>
        <v>#REF!</v>
      </c>
      <c r="I16" s="7" t="e">
        <f>IF(OR('Z-scores'!#REF!&gt;2,'Z-scores'!#REF!&lt;-2),"",'Z-scores'!#REF!)</f>
        <v>#REF!</v>
      </c>
      <c r="J16" s="7" t="e">
        <f>IF(OR('Z-scores'!#REF!&gt;2,'Z-scores'!#REF!&lt;-2),"",'Z-scores'!#REF!)</f>
        <v>#REF!</v>
      </c>
      <c r="K16" s="7" t="e">
        <f>IF(OR('Z-scores'!#REF!&gt;2,'Z-scores'!#REF!&lt;-2),"",'Z-scores'!#REF!)</f>
        <v>#REF!</v>
      </c>
      <c r="L16" s="7" t="e">
        <f>IF(OR('Z-scores'!#REF!&gt;2,'Z-scores'!#REF!&lt;-2),"",'Z-scores'!#REF!)</f>
        <v>#REF!</v>
      </c>
      <c r="M16" s="7" t="e">
        <f>IF(OR('Z-scores'!#REF!&gt;2,'Z-scores'!#REF!&lt;-2),"",'Z-scores'!#REF!)</f>
        <v>#REF!</v>
      </c>
      <c r="N16" s="7">
        <f>IF(OR('Z-scores'!C16&gt;2,'Z-scores'!C16&lt;-2),"",'Z-scores'!C16)</f>
        <v>-0.50038000000000005</v>
      </c>
      <c r="O16" s="7">
        <f>IF(OR('Z-scores'!D16&gt;2,'Z-scores'!D16&lt;-2),"",'Z-scores'!D16)</f>
        <v>-0.62558999999999998</v>
      </c>
      <c r="P16" s="7">
        <f>IF(OR('Z-scores'!E16&gt;2,'Z-scores'!E16&lt;-2),"",'Z-scores'!E16)</f>
        <v>7.62E-3</v>
      </c>
      <c r="Q16" s="7">
        <f>IF(OR('Z-scores'!F16&gt;2,'Z-scores'!F16&lt;-2),"",'Z-scores'!F16)</f>
        <v>-4.3970000000000002E-2</v>
      </c>
      <c r="R16" s="7">
        <f>IF(OR('Z-scores'!G16&gt;2,'Z-scores'!G16&lt;-2),"",'Z-scores'!G16)</f>
        <v>0.45143</v>
      </c>
      <c r="S16" s="7">
        <f>IF(OR('Z-scores'!H16&gt;2,'Z-scores'!H16&lt;-2),"",'Z-scores'!H16)</f>
        <v>-0.40421000000000001</v>
      </c>
      <c r="T16" s="7">
        <f>IF(OR('Z-scores'!I16&gt;2,'Z-scores'!I16&lt;-2),"",'Z-scores'!I16)</f>
        <v>-0.47949000000000003</v>
      </c>
      <c r="U16" s="7">
        <f>IF(OR('Z-scores'!J16&gt;2,'Z-scores'!J16&lt;-2),"",'Z-scores'!J16)</f>
        <v>-0.27338000000000001</v>
      </c>
      <c r="V16" s="7">
        <f>IF(OR('Z-scores'!K16&gt;2,'Z-scores'!K16&lt;-2),"",'Z-scores'!K16)</f>
        <v>-0.55347999999999997</v>
      </c>
      <c r="W16" s="7">
        <f>IF(OR('Z-scores'!L16&gt;2,'Z-scores'!L16&lt;-2),"",'Z-scores'!L16)</f>
        <v>-0.48420999999999997</v>
      </c>
      <c r="X16" s="7">
        <f>IF(OR('Z-scores'!M16&gt;2,'Z-scores'!M16&lt;-2),"",'Z-scores'!M16)</f>
        <v>-0.51729000000000003</v>
      </c>
      <c r="Y16" s="7">
        <f>IF(OR('Z-scores'!N16&gt;2,'Z-scores'!N16&lt;-2),"",'Z-scores'!N16)</f>
        <v>-0.58077999999999996</v>
      </c>
      <c r="Z16" s="7">
        <f>IF(OR('Z-scores'!O16&gt;2,'Z-scores'!O16&lt;-2),"",'Z-scores'!O16)</f>
        <v>-0.53839999999999999</v>
      </c>
      <c r="AA16" s="7">
        <f>IF(OR('Z-scores'!P16&gt;2,'Z-scores'!P16&lt;-2),"",'Z-scores'!P16)</f>
        <v>1.7445999999999999</v>
      </c>
      <c r="AB16" s="7">
        <f>IF(OR('Z-scores'!Q16&gt;2,'Z-scores'!Q16&lt;-2),"",'Z-scores'!Q16)</f>
        <v>1.1609700000000001</v>
      </c>
      <c r="AC16" s="7">
        <f>IF(OR('Z-scores'!R16&gt;2,'Z-scores'!R16&lt;-2),"",'Z-scores'!R16)</f>
        <v>1.00864</v>
      </c>
      <c r="AD16" s="7">
        <f>IF(OR('Z-scores'!S16&gt;2,'Z-scores'!S16&lt;-2),"",'Z-scores'!S16)</f>
        <v>-0.70186999999999999</v>
      </c>
      <c r="AE16" s="7">
        <f>IF(OR('Z-scores'!T16&gt;2,'Z-scores'!T16&lt;-2),"",'Z-scores'!T16)</f>
        <v>-0.75544999999999995</v>
      </c>
      <c r="AF16" s="7">
        <f>IF(OR('Z-scores'!U16&gt;2,'Z-scores'!U16&lt;-2),"",'Z-scores'!U16)</f>
        <v>-0.47617999999999999</v>
      </c>
      <c r="AG16" s="7">
        <f>IF(OR('Z-scores'!V16&gt;2,'Z-scores'!V16&lt;-2),"",'Z-scores'!V16)</f>
        <v>1.4571400000000001</v>
      </c>
      <c r="AH16" s="7">
        <f>IF(OR('Z-scores'!W16&gt;2,'Z-scores'!W16&lt;-2),"",'Z-scores'!W16)</f>
        <v>0.16066</v>
      </c>
      <c r="AI16" s="7">
        <f>IF(OR('Z-scores'!X16&gt;2,'Z-scores'!X16&lt;-2),"",'Z-scores'!X16)</f>
        <v>2.879E-2</v>
      </c>
      <c r="AJ16" s="7">
        <f>IF(OR('Z-scores'!Y16&gt;2,'Z-scores'!Y16&lt;-2),"",'Z-scores'!Y16)</f>
        <v>-0.33812999999999999</v>
      </c>
      <c r="AK16" s="7">
        <f>IF(OR('Z-scores'!Z16&gt;2,'Z-scores'!Z16&lt;-2),"",'Z-scores'!Z16)</f>
        <v>1.07934</v>
      </c>
      <c r="AL16" s="7">
        <f>IF(OR('Z-scores'!AA16&gt;2,'Z-scores'!AA16&lt;-2),"",'Z-scores'!AA16)</f>
        <v>0.1915</v>
      </c>
      <c r="AM16" s="7">
        <f>IF(OR('Z-scores'!AB16&gt;2,'Z-scores'!AB16&lt;-2),"",'Z-scores'!AB16)</f>
        <v>0.21351999999999999</v>
      </c>
      <c r="AN16" s="7" t="str">
        <f>IF(OR('Z-scores'!AC16&gt;2,'Z-scores'!AC16&lt;-2),"",'Z-scores'!AC16)</f>
        <v/>
      </c>
      <c r="AO16" s="7" t="str">
        <f>IF(OR('Z-scores'!AD16&gt;2,'Z-scores'!AD16&lt;-2),"",'Z-scores'!AD16)</f>
        <v/>
      </c>
      <c r="AP16" s="7">
        <f>IF(OR('Z-scores'!AE16&gt;2,'Z-scores'!AE16&lt;-2),"",'Z-scores'!AE16)</f>
        <v>0.37741000000000002</v>
      </c>
      <c r="AQ16" s="7">
        <f>IF(OR('Z-scores'!AF16&gt;2,'Z-scores'!AF16&lt;-2),"",'Z-scores'!AF16)</f>
        <v>-0.63924999999999998</v>
      </c>
      <c r="AR16" s="7">
        <f>IF(OR('Z-scores'!AG16&gt;2,'Z-scores'!AG16&lt;-2),"",'Z-scores'!AG16)</f>
        <v>1.5985799999999999</v>
      </c>
      <c r="AS16" s="7">
        <f>IF(OR('Z-scores'!AH16&gt;2,'Z-scores'!AH16&lt;-2),"",'Z-scores'!AH16)</f>
        <v>-0.29572999999999999</v>
      </c>
      <c r="AT16" s="7">
        <f>IF(OR('Z-scores'!AI16&gt;2,'Z-scores'!AI16&lt;-2),"",'Z-scores'!AI16)</f>
        <v>-0.53435999999999995</v>
      </c>
      <c r="AU16" s="7">
        <f>IF(OR('Z-scores'!AJ16&gt;2,'Z-scores'!AJ16&lt;-2),"",'Z-scores'!AJ16)</f>
        <v>-0.33903</v>
      </c>
      <c r="AV16" s="7">
        <f>IF(OR('Z-scores'!AK16&gt;2,'Z-scores'!AK16&lt;-2),"",'Z-scores'!AK16)</f>
        <v>-0.66452999999999995</v>
      </c>
      <c r="AW16" s="7">
        <f>IF(OR('Z-scores'!AL16&gt;2,'Z-scores'!AL16&lt;-2),"",'Z-scores'!AL16)</f>
        <v>-0.79403000000000001</v>
      </c>
      <c r="AX16" s="7">
        <f>IF(OR('Z-scores'!AM16&gt;2,'Z-scores'!AM16&lt;-2),"",'Z-scores'!AM16)</f>
        <v>-0.58720000000000006</v>
      </c>
      <c r="AY16" s="7">
        <f>IF(OR('Z-scores'!AN16&gt;2,'Z-scores'!AN16&lt;-2),"",'Z-scores'!AN16)</f>
        <v>1.94035</v>
      </c>
      <c r="AZ16" s="7">
        <f>IF(OR('Z-scores'!AO16&gt;2,'Z-scores'!AO16&lt;-2),"",'Z-scores'!AO16)</f>
        <v>0.35737999999999998</v>
      </c>
      <c r="BA16" s="7">
        <f>IF(OR('Z-scores'!AP16&gt;2,'Z-scores'!AP16&lt;-2),"",'Z-scores'!AP16)</f>
        <v>-4.5900000000000003E-2</v>
      </c>
      <c r="BB16" s="7">
        <f>IF(OR('Z-scores'!AQ16&gt;2,'Z-scores'!AQ16&lt;-2),"",'Z-scores'!AQ16)</f>
        <v>-0.52571000000000001</v>
      </c>
      <c r="BC16" s="7">
        <f>IF(OR('Z-scores'!AR16&gt;2,'Z-scores'!AR16&lt;-2),"",'Z-scores'!AR16)</f>
        <v>4.614E-2</v>
      </c>
      <c r="BD16" s="7">
        <f>IF(OR('Z-scores'!AS16&gt;2,'Z-scores'!AS16&lt;-2),"",'Z-scores'!AS16)</f>
        <v>0.71577999999999997</v>
      </c>
      <c r="BE16" s="7">
        <f>IF(OR('Z-scores'!AT16&gt;2,'Z-scores'!AT16&lt;-2),"",'Z-scores'!AT16)</f>
        <v>1.303E-2</v>
      </c>
      <c r="BF16" s="7">
        <f>IF(OR('Z-scores'!AU16&gt;2,'Z-scores'!AU16&lt;-2),"",'Z-scores'!AU16)</f>
        <v>-1.05975</v>
      </c>
      <c r="BG16" s="7">
        <f>IF(OR('Z-scores'!AV16&gt;2,'Z-scores'!AV16&lt;-2),"",'Z-scores'!AV16)</f>
        <v>-1.10921</v>
      </c>
      <c r="BH16" s="7">
        <f>IF(OR('Z-scores'!AW16&gt;2,'Z-scores'!AW16&lt;-2),"",'Z-scores'!AW16)</f>
        <v>-1.26518</v>
      </c>
      <c r="BI16" s="7">
        <f>IF(OR('Z-scores'!AX16&gt;2,'Z-scores'!AX16&lt;-2),"",'Z-scores'!AX16)</f>
        <v>-0.83252999999999999</v>
      </c>
      <c r="BJ16" s="7">
        <f>IF(OR('Z-scores'!AY16&gt;2,'Z-scores'!AY16&lt;-2),"",'Z-scores'!AY16)</f>
        <v>-0.39828000000000002</v>
      </c>
      <c r="BK16" s="7">
        <f>IF(OR('Z-scores'!AZ16&gt;2,'Z-scores'!AZ16&lt;-2),"",'Z-scores'!AZ16)</f>
        <v>0.27928999999999998</v>
      </c>
      <c r="BL16" s="7">
        <f>IF(OR('Z-scores'!BA16&gt;2,'Z-scores'!BA16&lt;-2),"",'Z-scores'!BA16)</f>
        <v>1.26237</v>
      </c>
      <c r="BM16" s="7">
        <f>IF(OR('Z-scores'!BB16&gt;2,'Z-scores'!BB16&lt;-2),"",'Z-scores'!BB16)</f>
        <v>0.46101999999999999</v>
      </c>
      <c r="BN16" s="7">
        <f>IF(OR('Z-scores'!BC16&gt;2,'Z-scores'!BC16&lt;-2),"",'Z-scores'!BC16)</f>
        <v>-0.97484000000000004</v>
      </c>
      <c r="BO16" s="7">
        <f>IF(OR('Z-scores'!BD16&gt;2,'Z-scores'!BD16&lt;-2),"",'Z-scores'!BD16)</f>
        <v>-0.99955000000000005</v>
      </c>
      <c r="BP16" s="7">
        <f>IF(OR('Z-scores'!BE16&gt;2,'Z-scores'!BE16&lt;-2),"",'Z-scores'!BE16)</f>
        <v>-0.82887</v>
      </c>
      <c r="BQ16" s="7">
        <f>IF(OR('Z-scores'!BF16&gt;2,'Z-scores'!BF16&lt;-2),"",'Z-scores'!BF16)</f>
        <v>-0.96813000000000005</v>
      </c>
      <c r="BR16" s="7">
        <f>IF(OR('Z-scores'!BG16&gt;2,'Z-scores'!BG16&lt;-2),"",'Z-scores'!BG16)</f>
        <v>-0.16597999999999999</v>
      </c>
      <c r="BS16" s="7">
        <f>IF(OR('Z-scores'!BH16&gt;2,'Z-scores'!BH16&lt;-2),"",'Z-scores'!BH16)</f>
        <v>0.10065</v>
      </c>
      <c r="BT16" s="7">
        <f>IF(OR('Z-scores'!BI16&gt;2,'Z-scores'!BI16&lt;-2),"",'Z-scores'!BI16)</f>
        <v>-0.19388</v>
      </c>
      <c r="BU16" s="7">
        <f>IF(OR('Z-scores'!BJ16&gt;2,'Z-scores'!BJ16&lt;-2),"",'Z-scores'!BJ16)</f>
        <v>-0.50771999999999995</v>
      </c>
      <c r="BV16" s="7">
        <f>IF(OR('Z-scores'!BK16&gt;2,'Z-scores'!BK16&lt;-2),"",'Z-scores'!BK16)</f>
        <v>-0.49818000000000001</v>
      </c>
      <c r="BW16" s="7">
        <f>IF(OR('Z-scores'!BL16&gt;2,'Z-scores'!BL16&lt;-2),"",'Z-scores'!BL16)</f>
        <v>-0.38435999999999998</v>
      </c>
      <c r="BX16" s="7">
        <f>IF(OR('Z-scores'!BM16&gt;2,'Z-scores'!BM16&lt;-2),"",'Z-scores'!BM16)</f>
        <v>-0.14918000000000001</v>
      </c>
      <c r="BY16" s="7" t="str">
        <f>IF(OR('Z-scores'!BN16&gt;2,'Z-scores'!BN16&lt;-2),"",'Z-scores'!BN16)</f>
        <v/>
      </c>
      <c r="BZ16" s="7">
        <f>IF(OR('Z-scores'!BO16&gt;2,'Z-scores'!BO16&lt;-2),"",'Z-scores'!BO16)</f>
        <v>0.79125000000000001</v>
      </c>
      <c r="CA16" s="7">
        <f>IF(OR('Z-scores'!BP16&gt;2,'Z-scores'!BP16&lt;-2),"",'Z-scores'!BP16)</f>
        <v>-0.89839999999999998</v>
      </c>
      <c r="CB16" s="7">
        <f>IF(OR('Z-scores'!BQ16&gt;2,'Z-scores'!BQ16&lt;-2),"",'Z-scores'!BQ16)</f>
        <v>-0.84028000000000003</v>
      </c>
      <c r="CC16" s="7">
        <f>IF(OR('Z-scores'!BR16&gt;2,'Z-scores'!BR16&lt;-2),"",'Z-scores'!BR16)</f>
        <v>1.5177</v>
      </c>
      <c r="CD16" s="7" t="str">
        <f>IF(OR('Z-scores'!BS16&gt;2,'Z-scores'!BS16&lt;-2),"",'Z-scores'!BS16)</f>
        <v/>
      </c>
      <c r="CE16" s="7">
        <f>IF(OR('Z-scores'!BT16&gt;2,'Z-scores'!BT16&lt;-2),"",'Z-scores'!BT16)</f>
        <v>0.27272000000000002</v>
      </c>
      <c r="CF16" s="7">
        <f>IF(OR('Z-scores'!BU16&gt;2,'Z-scores'!BU16&lt;-2),"",'Z-scores'!BU16)</f>
        <v>-0.4703</v>
      </c>
      <c r="CG16" s="7">
        <f>IF(OR('Z-scores'!BV16&gt;2,'Z-scores'!BV16&lt;-2),"",'Z-scores'!BV16)</f>
        <v>-0.76046999999999998</v>
      </c>
      <c r="CH16" s="7">
        <f>IF(OR('Z-scores'!BW16&gt;2,'Z-scores'!BW16&lt;-2),"",'Z-scores'!BW16)</f>
        <v>-0.44747999999999999</v>
      </c>
      <c r="CI16" s="7">
        <f>IF(OR('Z-scores'!BX16&gt;2,'Z-scores'!BX16&lt;-2),"",'Z-scores'!BX16)</f>
        <v>1.65503</v>
      </c>
      <c r="CJ16" s="7" t="str">
        <f>IF(OR('Z-scores'!BY16&gt;2,'Z-scores'!BY16&lt;-2),"",'Z-scores'!BY16)</f>
        <v/>
      </c>
      <c r="CK16" s="7">
        <f>IF(OR('Z-scores'!BZ16&gt;2,'Z-scores'!BZ16&lt;-2),"",'Z-scores'!BZ16)</f>
        <v>1.35303</v>
      </c>
      <c r="CL16" s="7">
        <f>IF(OR('Z-scores'!CA16&gt;2,'Z-scores'!CA16&lt;-2),"",'Z-scores'!CA16)</f>
        <v>-0.64303999999999994</v>
      </c>
      <c r="CM16" s="7">
        <f>IF(OR('Z-scores'!CB16&gt;2,'Z-scores'!CB16&lt;-2),"",'Z-scores'!CB16)</f>
        <v>-0.77959000000000001</v>
      </c>
      <c r="CN16" s="7">
        <f>IF(OR('Z-scores'!CC16&gt;2,'Z-scores'!CC16&lt;-2),"",'Z-scores'!CC16)</f>
        <v>-0.33423000000000003</v>
      </c>
      <c r="CO16" s="7">
        <f>IF(OR('Z-scores'!CD16&gt;2,'Z-scores'!CD16&lt;-2),"",'Z-scores'!CD16)</f>
        <v>0.54103000000000001</v>
      </c>
      <c r="CP16" s="7">
        <f>IF(OR('Z-scores'!CE16&gt;2,'Z-scores'!CE16&lt;-2),"",'Z-scores'!CE16)</f>
        <v>1.3913800000000001</v>
      </c>
      <c r="CQ16" s="7">
        <f>IF(OR('Z-scores'!CF16&gt;2,'Z-scores'!CF16&lt;-2),"",'Z-scores'!CF16)</f>
        <v>1.4889300000000001</v>
      </c>
      <c r="CR16" s="7">
        <f>IF(OR('Z-scores'!CG16&gt;2,'Z-scores'!CG16&lt;-2),"",'Z-scores'!CG16)</f>
        <v>1.7136499999999999</v>
      </c>
      <c r="CS16" s="7">
        <f>IF(OR('Z-scores'!CH16&gt;2,'Z-scores'!CH16&lt;-2),"",'Z-scores'!CH16)</f>
        <v>-0.67154999999999998</v>
      </c>
      <c r="CT16" s="7">
        <f>IF(OR('Z-scores'!CI16&gt;2,'Z-scores'!CI16&lt;-2),"",'Z-scores'!CI16)</f>
        <v>-0.57450999999999997</v>
      </c>
      <c r="CU16" s="7">
        <f>IF(OR('Z-scores'!CJ16&gt;2,'Z-scores'!CJ16&lt;-2),"",'Z-scores'!CJ16)</f>
        <v>1.8815</v>
      </c>
      <c r="CV16" s="7" t="str">
        <f>IF(OR('Z-scores'!CK16&gt;2,'Z-scores'!CK16&lt;-2),"",'Z-scores'!CK16)</f>
        <v/>
      </c>
      <c r="CW16" s="7" t="str">
        <f>IF(OR('Z-scores'!CL16&gt;2,'Z-scores'!CL16&lt;-2),"",'Z-scores'!CL16)</f>
        <v/>
      </c>
      <c r="CX16" s="7">
        <f>IF(OR('Z-scores'!CM16&gt;2,'Z-scores'!CM16&lt;-2),"",'Z-scores'!CM16)</f>
        <v>-0.35336000000000001</v>
      </c>
      <c r="CY16" s="7">
        <f>IF(OR('Z-scores'!CN16&gt;2,'Z-scores'!CN16&lt;-2),"",'Z-scores'!CN16)</f>
        <v>-0.95872000000000002</v>
      </c>
      <c r="CZ16" s="7">
        <f>IF(OR('Z-scores'!CO16&gt;2,'Z-scores'!CO16&lt;-2),"",'Z-scores'!CO16)</f>
        <v>-0.59494999999999998</v>
      </c>
      <c r="DA16" s="7">
        <f>IF(OR('Z-scores'!CP16&gt;2,'Z-scores'!CP16&lt;-2),"",'Z-scores'!CP16)</f>
        <v>1.01495</v>
      </c>
      <c r="DB16" s="7">
        <f>IF(OR('Z-scores'!CQ16&gt;2,'Z-scores'!CQ16&lt;-2),"",'Z-scores'!CQ16)</f>
        <v>1.8944799999999999</v>
      </c>
      <c r="DC16" s="7">
        <f>IF(OR('Z-scores'!CR16&gt;2,'Z-scores'!CR16&lt;-2),"",'Z-scores'!CR16)</f>
        <v>1.0325500000000001</v>
      </c>
      <c r="DD16" s="7">
        <f>IF(OR('Z-scores'!CS16&gt;2,'Z-scores'!CS16&lt;-2),"",'Z-scores'!CS16)</f>
        <v>-0.28698000000000001</v>
      </c>
      <c r="DE16" s="7">
        <f>IF(OR('Z-scores'!CT16&gt;2,'Z-scores'!CT16&lt;-2),"",'Z-scores'!CT16)</f>
        <v>-0.80737000000000003</v>
      </c>
      <c r="DF16" s="7">
        <f>IF(OR('Z-scores'!CU16&gt;2,'Z-scores'!CU16&lt;-2),"",'Z-scores'!CU16)</f>
        <v>-0.63500999999999996</v>
      </c>
      <c r="DG16" s="7" t="str">
        <f>IF(OR('Z-scores'!CV16&gt;2,'Z-scores'!CV16&lt;-2),"",'Z-scores'!CV16)</f>
        <v/>
      </c>
      <c r="DH16" s="7">
        <f>IF(OR('Z-scores'!CW16&gt;2,'Z-scores'!CW16&lt;-2),"",'Z-scores'!CW16)</f>
        <v>-0.60701000000000005</v>
      </c>
      <c r="DI16" s="7">
        <f>IF(OR('Z-scores'!CX16&gt;2,'Z-scores'!CX16&lt;-2),"",'Z-scores'!CX16)</f>
        <v>-0.94281000000000004</v>
      </c>
      <c r="DJ16" s="7">
        <f>IF(OR('Z-scores'!CY16&gt;2,'Z-scores'!CY16&lt;-2),"",'Z-scores'!CY16)</f>
        <v>-0.55791000000000002</v>
      </c>
      <c r="DK16" s="7">
        <f>IF(OR('Z-scores'!CZ16&gt;2,'Z-scores'!CZ16&lt;-2),"",'Z-scores'!CZ16)</f>
        <v>-0.84557000000000004</v>
      </c>
      <c r="DL16" s="7">
        <f>IF(OR('Z-scores'!DA16&gt;2,'Z-scores'!DA16&lt;-2),"",'Z-scores'!DA16)</f>
        <v>-0.64598</v>
      </c>
      <c r="DM16" s="7">
        <f>IF(OR('Z-scores'!DB16&gt;2,'Z-scores'!DB16&lt;-2),"",'Z-scores'!DB16)</f>
        <v>1.47156</v>
      </c>
      <c r="DN16" s="7" t="str">
        <f>IF(OR('Z-scores'!DC16&gt;2,'Z-scores'!DC16&lt;-2),"",'Z-scores'!DC16)</f>
        <v/>
      </c>
      <c r="DO16" s="7">
        <f>IF(OR('Z-scores'!DD16&gt;2,'Z-scores'!DD16&lt;-2),"",'Z-scores'!DD16)</f>
        <v>0.27439999999999998</v>
      </c>
      <c r="DP16" s="7">
        <f>IF(OR('Z-scores'!DE16&gt;2,'Z-scores'!DE16&lt;-2),"",'Z-scores'!DE16)</f>
        <v>-0.52027000000000001</v>
      </c>
      <c r="DQ16" s="7">
        <f>IF(OR('Z-scores'!DF16&gt;2,'Z-scores'!DF16&lt;-2),"",'Z-scores'!DF16)</f>
        <v>-1.10968</v>
      </c>
      <c r="DR16" s="7">
        <f>IF(OR('Z-scores'!DG16&gt;2,'Z-scores'!DG16&lt;-2),"",'Z-scores'!DG16)</f>
        <v>-0.79615999999999998</v>
      </c>
      <c r="DS16" s="7">
        <f>IF(OR('Z-scores'!DH16&gt;2,'Z-scores'!DH16&lt;-2),"",'Z-scores'!DH16)</f>
        <v>1.8512</v>
      </c>
      <c r="DT16" s="7">
        <f>IF(OR('Z-scores'!DI16&gt;2,'Z-scores'!DI16&lt;-2),"",'Z-scores'!DI16)</f>
        <v>1.8582099999999999</v>
      </c>
      <c r="DU16" s="7">
        <f>IF(OR('Z-scores'!DJ16&gt;2,'Z-scores'!DJ16&lt;-2),"",'Z-scores'!DJ16)</f>
        <v>-0.14496000000000001</v>
      </c>
      <c r="DV16" s="7">
        <f>IF(OR('Z-scores'!DK16&gt;2,'Z-scores'!DK16&lt;-2),"",'Z-scores'!DK16)</f>
        <v>-0.19663</v>
      </c>
      <c r="DW16" s="7">
        <f>IF(OR('Z-scores'!DL16&gt;2,'Z-scores'!DL16&lt;-2),"",'Z-scores'!DL16)</f>
        <v>-0.73324</v>
      </c>
      <c r="DX16" s="7">
        <f>IF(OR('Z-scores'!DM16&gt;2,'Z-scores'!DM16&lt;-2),"",'Z-scores'!DM16)</f>
        <v>-0.74824999999999997</v>
      </c>
      <c r="DY16" s="7">
        <f>IF(OR('Z-scores'!DN16&gt;2,'Z-scores'!DN16&lt;-2),"",'Z-scores'!DN16)</f>
        <v>0.33665</v>
      </c>
      <c r="DZ16" s="7" t="str">
        <f>IF(OR('Z-scores'!DO16&gt;2,'Z-scores'!DO16&lt;-2),"",'Z-scores'!DO16)</f>
        <v/>
      </c>
      <c r="EA16" s="7">
        <f>IF(OR('Z-scores'!DP16&gt;2,'Z-scores'!DP16&lt;-2),"",'Z-scores'!DP16)</f>
        <v>1.89307</v>
      </c>
      <c r="EB16" s="7">
        <f>IF(OR('Z-scores'!DQ16&gt;2,'Z-scores'!DQ16&lt;-2),"",'Z-scores'!DQ16)</f>
        <v>0.54937000000000002</v>
      </c>
      <c r="EC16" s="7">
        <f>IF(OR('Z-scores'!DR16&gt;2,'Z-scores'!DR16&lt;-2),"",'Z-scores'!DR16)</f>
        <v>0.13347000000000001</v>
      </c>
      <c r="ED16" s="7">
        <f>IF(OR('Z-scores'!DS16&gt;2,'Z-scores'!DS16&lt;-2),"",'Z-scores'!DS16)</f>
        <v>-1.0778799999999999</v>
      </c>
      <c r="EE16" s="7">
        <f>IF(OR('Z-scores'!DT16&gt;2,'Z-scores'!DT16&lt;-2),"",'Z-scores'!DT16)</f>
        <v>1.42082</v>
      </c>
      <c r="EF16" s="7">
        <f>IF(OR('Z-scores'!DU16&gt;2,'Z-scores'!DU16&lt;-2),"",'Z-scores'!DU16)</f>
        <v>1.8487</v>
      </c>
      <c r="EG16" s="7">
        <f>IF(OR('Z-scores'!DV16&gt;2,'Z-scores'!DV16&lt;-2),"",'Z-scores'!DV16)</f>
        <v>1.0589200000000001</v>
      </c>
      <c r="EH16" s="7">
        <f>IF(OR('Z-scores'!DW16&gt;2,'Z-scores'!DW16&lt;-2),"",'Z-scores'!DW16)</f>
        <v>0.66425999999999996</v>
      </c>
      <c r="EI16" s="7">
        <f>IF(OR('Z-scores'!DX16&gt;2,'Z-scores'!DX16&lt;-2),"",'Z-scores'!DX16)</f>
        <v>0.66159000000000001</v>
      </c>
      <c r="EJ16" s="7">
        <f>IF(OR('Z-scores'!DY16&gt;2,'Z-scores'!DY16&lt;-2),"",'Z-scores'!DY16)</f>
        <v>-0.18994</v>
      </c>
      <c r="EK16" s="7">
        <f>IF(OR('Z-scores'!DZ16&gt;2,'Z-scores'!DZ16&lt;-2),"",'Z-scores'!DZ16)</f>
        <v>-0.75590000000000002</v>
      </c>
      <c r="EL16" s="7">
        <f>IF(OR('Z-scores'!EA16&gt;2,'Z-scores'!EA16&lt;-2),"",'Z-scores'!EA16)</f>
        <v>-0.88024000000000002</v>
      </c>
      <c r="EM16" s="7">
        <f>IF(OR('Z-scores'!EB16&gt;2,'Z-scores'!EB16&lt;-2),"",'Z-scores'!EB16)</f>
        <v>-0.89444999999999997</v>
      </c>
      <c r="EN16" s="7">
        <f>IF(OR('Z-scores'!EC16&gt;2,'Z-scores'!EC16&lt;-2),"",'Z-scores'!EC16)</f>
        <v>-0.62875000000000003</v>
      </c>
      <c r="EO16" s="7">
        <f>IF(OR('Z-scores'!ED16&gt;2,'Z-scores'!ED16&lt;-2),"",'Z-scores'!ED16)</f>
        <v>-0.56803000000000003</v>
      </c>
      <c r="EP16" s="7">
        <f>IF(OR('Z-scores'!EE16&gt;2,'Z-scores'!EE16&lt;-2),"",'Z-scores'!EE16)</f>
        <v>-0.49431000000000003</v>
      </c>
      <c r="EQ16" s="7">
        <f>IF(OR('Z-scores'!EF16&gt;2,'Z-scores'!EF16&lt;-2),"",'Z-scores'!EF16)</f>
        <v>-0.78746000000000005</v>
      </c>
      <c r="ER16" s="7">
        <f>IF(OR('Z-scores'!EG16&gt;2,'Z-scores'!EG16&lt;-2),"",'Z-scores'!EG16)</f>
        <v>-0.77688000000000001</v>
      </c>
      <c r="ES16" s="7">
        <f>IF(OR('Z-scores'!EH16&gt;2,'Z-scores'!EH16&lt;-2),"",'Z-scores'!EH16)</f>
        <v>-0.73541000000000001</v>
      </c>
      <c r="ET16" s="7">
        <f>IF(OR('Z-scores'!EI16&gt;2,'Z-scores'!EI16&lt;-2),"",'Z-scores'!EI16)</f>
        <v>-0.58450000000000002</v>
      </c>
      <c r="EU16" s="7">
        <f>IF(OR('Z-scores'!EJ16&gt;2,'Z-scores'!EJ16&lt;-2),"",'Z-scores'!EJ16)</f>
        <v>-0.54837000000000002</v>
      </c>
      <c r="EV16" s="7">
        <f>IF(OR('Z-scores'!EK16&gt;2,'Z-scores'!EK16&lt;-2),"",'Z-scores'!EK16)</f>
        <v>-0.69406000000000001</v>
      </c>
      <c r="EW16" s="7">
        <f>IF(OR('Z-scores'!EL16&gt;2,'Z-scores'!EL16&lt;-2),"",'Z-scores'!EL16)</f>
        <v>-0.71060999999999996</v>
      </c>
      <c r="EX16" s="7">
        <f>IF(OR('Z-scores'!EM16&gt;2,'Z-scores'!EM16&lt;-2),"",'Z-scores'!EM16)</f>
        <v>-0.48959000000000003</v>
      </c>
      <c r="EY16" s="7">
        <f>IF(OR('Z-scores'!EN16&gt;2,'Z-scores'!EN16&lt;-2),"",'Z-scores'!EN16)</f>
        <v>-0.27675</v>
      </c>
      <c r="EZ16" s="7">
        <f>IF(OR('Z-scores'!EO16&gt;2,'Z-scores'!EO16&lt;-2),"",'Z-scores'!EO16)</f>
        <v>-0.37252000000000002</v>
      </c>
      <c r="FA16" s="7">
        <f>IF(OR('Z-scores'!EP16&gt;2,'Z-scores'!EP16&lt;-2),"",'Z-scores'!EP16)</f>
        <v>-0.54091999999999996</v>
      </c>
      <c r="FB16" s="7">
        <f>IF(OR('Z-scores'!EQ16&gt;2,'Z-scores'!EQ16&lt;-2),"",'Z-scores'!EQ16)</f>
        <v>-0.58387999999999995</v>
      </c>
      <c r="FC16" s="7">
        <f>IF(OR('Z-scores'!ER16&gt;2,'Z-scores'!ER16&lt;-2),"",'Z-scores'!ER16)</f>
        <v>-0.48609999999999998</v>
      </c>
      <c r="FD16" s="7">
        <f>IF(OR('Z-scores'!ES16&gt;2,'Z-scores'!ES16&lt;-2),"",'Z-scores'!ES16)</f>
        <v>-0.37319000000000002</v>
      </c>
      <c r="FE16" s="7">
        <f>IF(OR('Z-scores'!ET16&gt;2,'Z-scores'!ET16&lt;-2),"",'Z-scores'!ET16)</f>
        <v>-0.64773999999999998</v>
      </c>
      <c r="FF16" s="7">
        <f>IF(OR('Z-scores'!EU16&gt;2,'Z-scores'!EU16&lt;-2),"",'Z-scores'!EU16)</f>
        <v>-0.71809000000000001</v>
      </c>
      <c r="FG16" s="7">
        <f>IF(OR('Z-scores'!EV16&gt;2,'Z-scores'!EV16&lt;-2),"",'Z-scores'!EV16)</f>
        <v>-0.62758000000000003</v>
      </c>
      <c r="FH16" s="7">
        <f>IF(OR('Z-scores'!EW16&gt;2,'Z-scores'!EW16&lt;-2),"",'Z-scores'!EW16)</f>
        <v>-0.60114000000000001</v>
      </c>
      <c r="FI16" s="7">
        <f>IF(OR('Z-scores'!EX16&gt;2,'Z-scores'!EX16&lt;-2),"",'Z-scores'!EX16)</f>
        <v>-0.41954000000000002</v>
      </c>
      <c r="FJ16" s="7">
        <f>IF(OR('Z-scores'!EY16&gt;2,'Z-scores'!EY16&lt;-2),"",'Z-scores'!EY16)</f>
        <v>-0.48403000000000002</v>
      </c>
      <c r="FK16" s="7">
        <f>IF(OR('Z-scores'!EZ16&gt;2,'Z-scores'!EZ16&lt;-2),"",'Z-scores'!EZ16)</f>
        <v>-0.65405999999999997</v>
      </c>
      <c r="FL16" s="7">
        <f>IF(OR('Z-scores'!FA16&gt;2,'Z-scores'!FA16&lt;-2),"",'Z-scores'!FA16)</f>
        <v>-0.84394999999999998</v>
      </c>
      <c r="FM16" s="7">
        <f>IF(OR('Z-scores'!FB16&gt;2,'Z-scores'!FB16&lt;-2),"",'Z-scores'!FB16)</f>
        <v>-0.62558000000000002</v>
      </c>
      <c r="FN16" s="7">
        <f>IF(OR('Z-scores'!FC16&gt;2,'Z-scores'!FC16&lt;-2),"",'Z-scores'!FC16)</f>
        <v>-0.57703000000000004</v>
      </c>
      <c r="FO16" s="7">
        <f>IF(OR('Z-scores'!FD16&gt;2,'Z-scores'!FD16&lt;-2),"",'Z-scores'!FD16)</f>
        <v>-0.71458999999999995</v>
      </c>
      <c r="FP16" s="7">
        <f>IF(OR('Z-scores'!FE16&gt;2,'Z-scores'!FE16&lt;-2),"",'Z-scores'!FE16)</f>
        <v>-0.76932</v>
      </c>
      <c r="FQ16" s="7">
        <f>IF(OR('Z-scores'!FF16&gt;2,'Z-scores'!FF16&lt;-2),"",'Z-scores'!FF16)</f>
        <v>-0.48109000000000002</v>
      </c>
      <c r="FR16" s="7">
        <f>IF(OR('Z-scores'!FG16&gt;2,'Z-scores'!FG16&lt;-2),"",'Z-scores'!FG16)</f>
        <v>-0.35299000000000003</v>
      </c>
      <c r="FS16" s="7">
        <f>IF(OR('Z-scores'!FH16&gt;2,'Z-scores'!FH16&lt;-2),"",'Z-scores'!FH16)</f>
        <v>-0.38286999999999999</v>
      </c>
      <c r="FT16" s="7">
        <f>IF(OR('Z-scores'!FI16&gt;2,'Z-scores'!FI16&lt;-2),"",'Z-scores'!FI16)</f>
        <v>-1.09918</v>
      </c>
      <c r="FU16" s="7">
        <f>IF(OR('Z-scores'!FJ16&gt;2,'Z-scores'!FJ16&lt;-2),"",'Z-scores'!FJ16)</f>
        <v>-0.40051999999999999</v>
      </c>
      <c r="FV16" s="7">
        <f>IF(OR('Z-scores'!FK16&gt;2,'Z-scores'!FK16&lt;-2),"",'Z-scores'!FK16)</f>
        <v>-0.39323000000000002</v>
      </c>
      <c r="FW16" s="7">
        <f>IF(OR('Z-scores'!FL16&gt;2,'Z-scores'!FL16&lt;-2),"",'Z-scores'!FL16)</f>
        <v>-0.58416999999999997</v>
      </c>
      <c r="FX16" s="7">
        <f>IF(OR('Z-scores'!FM16&gt;2,'Z-scores'!FM16&lt;-2),"",'Z-scores'!FM16)</f>
        <v>-0.78361999999999998</v>
      </c>
      <c r="FY16" s="7">
        <f>IF(OR('Z-scores'!FN16&gt;2,'Z-scores'!FN16&lt;-2),"",'Z-scores'!FN16)</f>
        <v>-0.88912000000000002</v>
      </c>
      <c r="FZ16" s="7">
        <f>IF(OR('Z-scores'!FO16&gt;2,'Z-scores'!FO16&lt;-2),"",'Z-scores'!FO16)</f>
        <v>0.64656000000000002</v>
      </c>
      <c r="GA16" s="7">
        <f>IF(OR('Z-scores'!FP16&gt;2,'Z-scores'!FP16&lt;-2),"",'Z-scores'!FP16)</f>
        <v>1.15324</v>
      </c>
      <c r="GB16" s="7">
        <f>IF(OR('Z-scores'!FQ16&gt;2,'Z-scores'!FQ16&lt;-2),"",'Z-scores'!FQ16)</f>
        <v>0.35548000000000002</v>
      </c>
      <c r="GC16" s="7">
        <f>IF(OR('Z-scores'!FR16&gt;2,'Z-scores'!FR16&lt;-2),"",'Z-scores'!FR16)</f>
        <v>-0.67703999999999998</v>
      </c>
      <c r="GD16" s="7">
        <f>IF(OR('Z-scores'!FS16&gt;2,'Z-scores'!FS16&lt;-2),"",'Z-scores'!FS16)</f>
        <v>-0.19811999999999999</v>
      </c>
      <c r="GE16" s="7">
        <f>IF(OR('Z-scores'!FT16&gt;2,'Z-scores'!FT16&lt;-2),"",'Z-scores'!FT16)</f>
        <v>-0.35952000000000001</v>
      </c>
      <c r="GF16" s="7">
        <f>IF(OR('Z-scores'!FU16&gt;2,'Z-scores'!FU16&lt;-2),"",'Z-scores'!FU16)</f>
        <v>-0.61892999999999998</v>
      </c>
      <c r="GG16" s="7">
        <f>IF(OR('Z-scores'!FV16&gt;2,'Z-scores'!FV16&lt;-2),"",'Z-scores'!FV16)</f>
        <v>-0.26166</v>
      </c>
      <c r="GH16" s="7">
        <f>IF(OR('Z-scores'!FW16&gt;2,'Z-scores'!FW16&lt;-2),"",'Z-scores'!FW16)</f>
        <v>0.99958999999999998</v>
      </c>
      <c r="GI16" s="7">
        <f>IF(OR('Z-scores'!FX16&gt;2,'Z-scores'!FX16&lt;-2),"",'Z-scores'!FX16)</f>
        <v>1.8353900000000001</v>
      </c>
      <c r="GJ16" s="7">
        <f>IF(OR('Z-scores'!FY16&gt;2,'Z-scores'!FY16&lt;-2),"",'Z-scores'!FY16)</f>
        <v>0.80774999999999997</v>
      </c>
      <c r="GK16" s="7">
        <f>IF(OR('Z-scores'!FZ16&gt;2,'Z-scores'!FZ16&lt;-2),"",'Z-scores'!FZ16)</f>
        <v>-0.15758</v>
      </c>
      <c r="GL16" s="7">
        <f>IF(OR('Z-scores'!GA16&gt;2,'Z-scores'!GA16&lt;-2),"",'Z-scores'!GA16)</f>
        <v>-0.42669000000000001</v>
      </c>
      <c r="GM16" s="7">
        <f>IF(OR('Z-scores'!GB16&gt;2,'Z-scores'!GB16&lt;-2),"",'Z-scores'!GB16)</f>
        <v>-0.8407</v>
      </c>
      <c r="GN16" s="7">
        <f>IF(OR('Z-scores'!GC16&gt;2,'Z-scores'!GC16&lt;-2),"",'Z-scores'!GC16)</f>
        <v>-0.99988999999999995</v>
      </c>
      <c r="GO16" s="7">
        <f>IF(OR('Z-scores'!GD16&gt;2,'Z-scores'!GD16&lt;-2),"",'Z-scores'!GD16)</f>
        <v>-1.2978400000000001</v>
      </c>
      <c r="GP16" s="7">
        <f>IF(OR('Z-scores'!GE16&gt;2,'Z-scores'!GE16&lt;-2),"",'Z-scores'!GE16)</f>
        <v>-0.25936999999999999</v>
      </c>
      <c r="GQ16" s="7">
        <f>IF(OR('Z-scores'!GF16&gt;2,'Z-scores'!GF16&lt;-2),"",'Z-scores'!GF16)</f>
        <v>0.89937999999999996</v>
      </c>
      <c r="GR16" s="7">
        <f>IF(OR('Z-scores'!GG16&gt;2,'Z-scores'!GG16&lt;-2),"",'Z-scores'!GG16)</f>
        <v>0.29325000000000001</v>
      </c>
      <c r="GS16" s="7">
        <f>IF(OR('Z-scores'!GH16&gt;2,'Z-scores'!GH16&lt;-2),"",'Z-scores'!GH16)</f>
        <v>0.67157</v>
      </c>
      <c r="GT16" s="7">
        <f>IF(OR('Z-scores'!GI16&gt;2,'Z-scores'!GI16&lt;-2),"",'Z-scores'!GI16)</f>
        <v>-1.11985</v>
      </c>
      <c r="GU16" s="7">
        <f>IF(OR('Z-scores'!GJ16&gt;2,'Z-scores'!GJ16&lt;-2),"",'Z-scores'!GJ16)</f>
        <v>-0.78176999999999996</v>
      </c>
      <c r="GV16" s="7">
        <f>IF(OR('Z-scores'!GK16&gt;2,'Z-scores'!GK16&lt;-2),"",'Z-scores'!GK16)</f>
        <v>-0.86199000000000003</v>
      </c>
      <c r="GW16" s="7">
        <f>IF(OR('Z-scores'!GL16&gt;2,'Z-scores'!GL16&lt;-2),"",'Z-scores'!GL16)</f>
        <v>-0.80518000000000001</v>
      </c>
      <c r="GX16" s="7">
        <f>IF(OR('Z-scores'!GM16&gt;2,'Z-scores'!GM16&lt;-2),"",'Z-scores'!GM16)</f>
        <v>-0.44146000000000002</v>
      </c>
      <c r="GY16" s="7">
        <f>IF(OR('Z-scores'!GN16&gt;2,'Z-scores'!GN16&lt;-2),"",'Z-scores'!GN16)</f>
        <v>1.40716</v>
      </c>
      <c r="GZ16" s="7" t="str">
        <f>IF(OR('Z-scores'!GO16&gt;2,'Z-scores'!GO16&lt;-2),"",'Z-scores'!GO16)</f>
        <v/>
      </c>
      <c r="HA16" s="7" t="str">
        <f>IF(OR('Z-scores'!GP16&gt;2,'Z-scores'!GP16&lt;-2),"",'Z-scores'!GP16)</f>
        <v/>
      </c>
      <c r="HB16" s="7">
        <f>IF(OR('Z-scores'!GQ16&gt;2,'Z-scores'!GQ16&lt;-2),"",'Z-scores'!GQ16)</f>
        <v>0.97616999999999998</v>
      </c>
      <c r="HC16" s="7">
        <f>IF(OR('Z-scores'!GR16&gt;2,'Z-scores'!GR16&lt;-2),"",'Z-scores'!GR16)</f>
        <v>-0.79901</v>
      </c>
      <c r="HD16" s="7">
        <f>IF(OR('Z-scores'!GS16&gt;2,'Z-scores'!GS16&lt;-2),"",'Z-scores'!GS16)</f>
        <v>-0.48520000000000002</v>
      </c>
      <c r="HE16" s="7">
        <f>IF(OR('Z-scores'!GT16&gt;2,'Z-scores'!GT16&lt;-2),"",'Z-scores'!GT16)</f>
        <v>0.93720999999999999</v>
      </c>
      <c r="HF16" s="7">
        <f>IF(OR('Z-scores'!GU16&gt;2,'Z-scores'!GU16&lt;-2),"",'Z-scores'!GU16)</f>
        <v>1.6071500000000001</v>
      </c>
      <c r="HG16" s="7">
        <f>IF(OR('Z-scores'!GV16&gt;2,'Z-scores'!GV16&lt;-2),"",'Z-scores'!GV16)</f>
        <v>0.13546</v>
      </c>
      <c r="HH16" s="7">
        <f>IF(OR('Z-scores'!GW16&gt;2,'Z-scores'!GW16&lt;-2),"",'Z-scores'!GW16)</f>
        <v>-0.28955999999999998</v>
      </c>
      <c r="HI16" s="7">
        <f>IF(OR('Z-scores'!GX16&gt;2,'Z-scores'!GX16&lt;-2),"",'Z-scores'!GX16)</f>
        <v>-0.33950000000000002</v>
      </c>
      <c r="HJ16" s="7">
        <f>IF(OR('Z-scores'!GY16&gt;2,'Z-scores'!GY16&lt;-2),"",'Z-scores'!GY16)</f>
        <v>-0.50738000000000005</v>
      </c>
      <c r="HK16" s="7">
        <f>IF(OR('Z-scores'!GZ16&gt;2,'Z-scores'!GZ16&lt;-2),"",'Z-scores'!GZ16)</f>
        <v>0.68203999999999998</v>
      </c>
      <c r="HL16" s="7">
        <f>IF(OR('Z-scores'!HA16&gt;2,'Z-scores'!HA16&lt;-2),"",'Z-scores'!HA16)</f>
        <v>1.8431900000000001</v>
      </c>
      <c r="HM16" s="7">
        <f>IF(OR('Z-scores'!HB16&gt;2,'Z-scores'!HB16&lt;-2),"",'Z-scores'!HB16)</f>
        <v>0.26708999999999999</v>
      </c>
      <c r="HN16" s="7">
        <f>IF(OR('Z-scores'!HC16&gt;2,'Z-scores'!HC16&lt;-2),"",'Z-scores'!HC16)</f>
        <v>-0.38059999999999999</v>
      </c>
      <c r="HO16" s="7">
        <f>IF(OR('Z-scores'!HD16&gt;2,'Z-scores'!HD16&lt;-2),"",'Z-scores'!HD16)</f>
        <v>-0.22570000000000001</v>
      </c>
      <c r="HP16" s="7">
        <f>IF(OR('Z-scores'!HE16&gt;2,'Z-scores'!HE16&lt;-2),"",'Z-scores'!HE16)</f>
        <v>-0.26216</v>
      </c>
      <c r="HQ16" s="7">
        <f>IF(OR('Z-scores'!HF16&gt;2,'Z-scores'!HF16&lt;-2),"",'Z-scores'!HF16)</f>
        <v>-0.19406000000000001</v>
      </c>
      <c r="HR16" s="7">
        <f>IF(OR('Z-scores'!HG16&gt;2,'Z-scores'!HG16&lt;-2),"",'Z-scores'!HG16)</f>
        <v>-0.45296999999999998</v>
      </c>
      <c r="HS16" s="7">
        <f>IF(OR('Z-scores'!HH16&gt;2,'Z-scores'!HH16&lt;-2),"",'Z-scores'!HH16)</f>
        <v>0.53112000000000004</v>
      </c>
      <c r="HT16" s="7">
        <f>IF(OR('Z-scores'!HI16&gt;2,'Z-scores'!HI16&lt;-2),"",'Z-scores'!HI16)</f>
        <v>0.48732999999999999</v>
      </c>
      <c r="HU16" s="7">
        <f>IF(OR('Z-scores'!HJ16&gt;2,'Z-scores'!HJ16&lt;-2),"",'Z-scores'!HJ16)</f>
        <v>-0.65803</v>
      </c>
      <c r="HV16" s="7">
        <f>IF(OR('Z-scores'!HK16&gt;2,'Z-scores'!HK16&lt;-2),"",'Z-scores'!HK16)</f>
        <v>-0.85846</v>
      </c>
      <c r="HW16" s="7">
        <f>IF(OR('Z-scores'!HL16&gt;2,'Z-scores'!HL16&lt;-2),"",'Z-scores'!HL16)</f>
        <v>-0.57565</v>
      </c>
      <c r="HX16" s="7">
        <f>IF(OR('Z-scores'!HM16&gt;2,'Z-scores'!HM16&lt;-2),"",'Z-scores'!HM16)</f>
        <v>3.0460000000000001E-2</v>
      </c>
      <c r="HY16" s="7">
        <f>IF(OR('Z-scores'!HN16&gt;2,'Z-scores'!HN16&lt;-2),"",'Z-scores'!HN16)</f>
        <v>0.54501999999999995</v>
      </c>
      <c r="HZ16" s="7">
        <f>IF(OR('Z-scores'!HO16&gt;2,'Z-scores'!HO16&lt;-2),"",'Z-scores'!HO16)</f>
        <v>1.51579</v>
      </c>
      <c r="IA16" s="7">
        <f>IF(OR('Z-scores'!HP16&gt;2,'Z-scores'!HP16&lt;-2),"",'Z-scores'!HP16)</f>
        <v>0.62177000000000004</v>
      </c>
      <c r="IB16" s="7">
        <f>IF(OR('Z-scores'!HQ16&gt;2,'Z-scores'!HQ16&lt;-2),"",'Z-scores'!HQ16)</f>
        <v>0.14374999999999999</v>
      </c>
      <c r="IC16" s="7" t="str">
        <f>IF(OR('Z-scores'!HR16&gt;2,'Z-scores'!HR16&lt;-2),"",'Z-scores'!HR16)</f>
        <v/>
      </c>
      <c r="ID16" s="7">
        <f>IF(OR('Z-scores'!HS16&gt;2,'Z-scores'!HS16&lt;-2),"",'Z-scores'!HS16)</f>
        <v>-0.12523000000000001</v>
      </c>
      <c r="IE16" s="7">
        <f>IF(OR('Z-scores'!HT16&gt;2,'Z-scores'!HT16&lt;-2),"",'Z-scores'!HT16)</f>
        <v>-8.8980000000000004E-2</v>
      </c>
      <c r="IF16" s="7">
        <f>IF(OR('Z-scores'!HU16&gt;2,'Z-scores'!HU16&lt;-2),"",'Z-scores'!HU16)</f>
        <v>-0.65595000000000003</v>
      </c>
      <c r="IG16" s="7">
        <f>IF(OR('Z-scores'!HV16&gt;2,'Z-scores'!HV16&lt;-2),"",'Z-scores'!HV16)</f>
        <v>-0.37756000000000001</v>
      </c>
      <c r="IH16" s="7">
        <f>IF(OR('Z-scores'!HW16&gt;2,'Z-scores'!HW16&lt;-2),"",'Z-scores'!HW16)</f>
        <v>-0.53103</v>
      </c>
      <c r="II16" s="7">
        <f>IF(OR('Z-scores'!HX16&gt;2,'Z-scores'!HX16&lt;-2),"",'Z-scores'!HX16)</f>
        <v>-0.32090000000000002</v>
      </c>
      <c r="IJ16" s="7">
        <f>IF(OR('Z-scores'!HY16&gt;2,'Z-scores'!HY16&lt;-2),"",'Z-scores'!HY16)</f>
        <v>-0.32806000000000002</v>
      </c>
      <c r="IK16" s="7">
        <f>IF(OR('Z-scores'!HZ16&gt;2,'Z-scores'!HZ16&lt;-2),"",'Z-scores'!HZ16)</f>
        <v>-0.17422000000000001</v>
      </c>
      <c r="IL16" s="7">
        <f>IF(OR('Z-scores'!IA16&gt;2,'Z-scores'!IA16&lt;-2),"",'Z-scores'!IA16)</f>
        <v>-0.60934999999999995</v>
      </c>
      <c r="IM16" s="7">
        <f>IF(OR('Z-scores'!IB16&gt;2,'Z-scores'!IB16&lt;-2),"",'Z-scores'!IB16)</f>
        <v>-1.9099999999999999E-2</v>
      </c>
      <c r="IN16" s="7">
        <f>IF(OR('Z-scores'!IC16&gt;2,'Z-scores'!IC16&lt;-2),"",'Z-scores'!IC16)</f>
        <v>-0.80913000000000002</v>
      </c>
      <c r="IO16" s="7">
        <f>IF(OR('Z-scores'!ID16&gt;2,'Z-scores'!ID16&lt;-2),"",'Z-scores'!ID16)</f>
        <v>-0.91525000000000001</v>
      </c>
      <c r="IP16" s="7">
        <f>IF(OR('Z-scores'!IE16&gt;2,'Z-scores'!IE16&lt;-2),"",'Z-scores'!IE16)</f>
        <v>0.64554</v>
      </c>
      <c r="IQ16" s="7">
        <f>IF(OR('Z-scores'!IF16&gt;2,'Z-scores'!IF16&lt;-2),"",'Z-scores'!IF16)</f>
        <v>-0.27045999999999998</v>
      </c>
      <c r="IR16" s="7">
        <f>IF(OR('Z-scores'!IG16&gt;2,'Z-scores'!IG16&lt;-2),"",'Z-scores'!IG16)</f>
        <v>-0.24254000000000001</v>
      </c>
      <c r="IS16" s="7">
        <f>IF(OR('Z-scores'!IH16&gt;2,'Z-scores'!IH16&lt;-2),"",'Z-scores'!IH16)</f>
        <v>-8.8300000000000003E-2</v>
      </c>
      <c r="IT16" s="7">
        <f>IF(OR('Z-scores'!II16&gt;2,'Z-scores'!II16&lt;-2),"",'Z-scores'!II16)</f>
        <v>-0.3992</v>
      </c>
      <c r="IU16" s="7">
        <f>IF(OR('Z-scores'!IJ16&gt;2,'Z-scores'!IJ16&lt;-2),"",'Z-scores'!IJ16)</f>
        <v>-0.43057000000000001</v>
      </c>
      <c r="IV16" s="7">
        <f>IF(OR('Z-scores'!IK16&gt;2,'Z-scores'!IK16&lt;-2),"",'Z-scores'!IK16)</f>
        <v>0.66325999999999996</v>
      </c>
      <c r="IW16" s="7">
        <f>IF(OR('Z-scores'!IL16&gt;2,'Z-scores'!IL16&lt;-2),"",'Z-scores'!IL16)</f>
        <v>0.99758999999999998</v>
      </c>
      <c r="IX16" s="7">
        <f>IF(OR('Z-scores'!IM16&gt;2,'Z-scores'!IM16&lt;-2),"",'Z-scores'!IM16)</f>
        <v>3.0620000000000001E-2</v>
      </c>
      <c r="IY16" s="7">
        <f>IF(OR('Z-scores'!IN16&gt;2,'Z-scores'!IN16&lt;-2),"",'Z-scores'!IN16)</f>
        <v>-0.27334999999999998</v>
      </c>
      <c r="IZ16" s="7">
        <f>IF(OR('Z-scores'!IO16&gt;2,'Z-scores'!IO16&lt;-2),"",'Z-scores'!IO16)</f>
        <v>-0.49437999999999999</v>
      </c>
      <c r="JA16" s="7">
        <f>IF(OR('Z-scores'!IP16&gt;2,'Z-scores'!IP16&lt;-2),"",'Z-scores'!IP16)</f>
        <v>0.43476999999999999</v>
      </c>
      <c r="JB16" s="7">
        <f>IF(OR('Z-scores'!IQ16&gt;2,'Z-scores'!IQ16&lt;-2),"",'Z-scores'!IQ16)</f>
        <v>-0.29615000000000002</v>
      </c>
      <c r="JC16" s="7">
        <f>IF(OR('Z-scores'!IR16&gt;2,'Z-scores'!IR16&lt;-2),"",'Z-scores'!IR16)</f>
        <v>-0.36284</v>
      </c>
      <c r="JD16" s="7">
        <f>IF(OR('Z-scores'!IS16&gt;2,'Z-scores'!IS16&lt;-2),"",'Z-scores'!IS16)</f>
        <v>-0.59511000000000003</v>
      </c>
      <c r="JE16" s="7">
        <f>IF(OR('Z-scores'!IT16&gt;2,'Z-scores'!IT16&lt;-2),"",'Z-scores'!IT16)</f>
        <v>-0.82121999999999995</v>
      </c>
      <c r="JF16" s="7">
        <f>IF(OR('Z-scores'!IU16&gt;2,'Z-scores'!IU16&lt;-2),"",'Z-scores'!IU16)</f>
        <v>-0.32071</v>
      </c>
      <c r="JG16" s="7">
        <f>IF(OR('Z-scores'!IV16&gt;2,'Z-scores'!IV16&lt;-2),"",'Z-scores'!IV16)</f>
        <v>-0.53702000000000005</v>
      </c>
      <c r="JH16" s="7">
        <f>IF(OR('Z-scores'!IW16&gt;2,'Z-scores'!IW16&lt;-2),"",'Z-scores'!IW16)</f>
        <v>-0.73090999999999995</v>
      </c>
      <c r="JI16" s="7">
        <f>IF(OR('Z-scores'!IX16&gt;2,'Z-scores'!IX16&lt;-2),"",'Z-scores'!IX16)</f>
        <v>-0.49358000000000002</v>
      </c>
      <c r="JJ16" s="7">
        <f>IF(OR('Z-scores'!IY16&gt;2,'Z-scores'!IY16&lt;-2),"",'Z-scores'!IY16)</f>
        <v>-1.35738</v>
      </c>
      <c r="JK16" s="7">
        <f>IF(OR('Z-scores'!IZ16&gt;2,'Z-scores'!IZ16&lt;-2),"",'Z-scores'!IZ16)</f>
        <v>-0.75416000000000005</v>
      </c>
      <c r="JL16" s="7">
        <f>IF(OR('Z-scores'!JA16&gt;2,'Z-scores'!JA16&lt;-2),"",'Z-scores'!JA16)</f>
        <v>-1.1009</v>
      </c>
      <c r="JM16" s="7">
        <f>IF(OR('Z-scores'!JB16&gt;2,'Z-scores'!JB16&lt;-2),"",'Z-scores'!JB16)</f>
        <v>-1.07586</v>
      </c>
      <c r="JN16" s="7">
        <f>IF(OR('Z-scores'!JC16&gt;2,'Z-scores'!JC16&lt;-2),"",'Z-scores'!JC16)</f>
        <v>-0.26724999999999999</v>
      </c>
      <c r="JO16" s="7">
        <f>IF(OR('Z-scores'!JD16&gt;2,'Z-scores'!JD16&lt;-2),"",'Z-scores'!JD16)</f>
        <v>-0.87209999999999999</v>
      </c>
      <c r="JP16" s="7">
        <f>IF(OR('Z-scores'!JE16&gt;2,'Z-scores'!JE16&lt;-2),"",'Z-scores'!JE16)</f>
        <v>-0.78381999999999996</v>
      </c>
      <c r="JQ16" s="7">
        <f>IF(OR('Z-scores'!JF16&gt;2,'Z-scores'!JF16&lt;-2),"",'Z-scores'!JF16)</f>
        <v>-0.78580000000000005</v>
      </c>
      <c r="JR16" s="7">
        <f>IF(OR('Z-scores'!JG16&gt;2,'Z-scores'!JG16&lt;-2),"",'Z-scores'!JG16)</f>
        <v>-0.76129000000000002</v>
      </c>
      <c r="JS16" s="7">
        <f>IF(OR('Z-scores'!JH16&gt;2,'Z-scores'!JH16&lt;-2),"",'Z-scores'!JH16)</f>
        <v>-0.29460999999999998</v>
      </c>
      <c r="JT16" s="7">
        <f>IF(OR('Z-scores'!JI16&gt;2,'Z-scores'!JI16&lt;-2),"",'Z-scores'!JI16)</f>
        <v>-1.02515</v>
      </c>
      <c r="JU16" s="7">
        <f>IF(OR('Z-scores'!JJ16&gt;2,'Z-scores'!JJ16&lt;-2),"",'Z-scores'!JJ16)</f>
        <v>-0.31115999999999999</v>
      </c>
      <c r="JV16" s="7">
        <f>IF(OR('Z-scores'!JK16&gt;2,'Z-scores'!JK16&lt;-2),"",'Z-scores'!JK16)</f>
        <v>-1.6334</v>
      </c>
      <c r="JW16" s="7">
        <f>IF(OR('Z-scores'!JL16&gt;2,'Z-scores'!JL16&lt;-2),"",'Z-scores'!JL16)</f>
        <v>-0.82399</v>
      </c>
      <c r="JX16" s="7">
        <f>IF(OR('Z-scores'!JM16&gt;2,'Z-scores'!JM16&lt;-2),"",'Z-scores'!JM16)</f>
        <v>-1.0906899999999999</v>
      </c>
      <c r="JY16" s="7">
        <f>IF(OR('Z-scores'!JN16&gt;2,'Z-scores'!JN16&lt;-2),"",'Z-scores'!JN16)</f>
        <v>-1.54634</v>
      </c>
      <c r="JZ16" s="7">
        <f>IF(OR('Z-scores'!JO16&gt;2,'Z-scores'!JO16&lt;-2),"",'Z-scores'!JO16)</f>
        <v>-1.46851</v>
      </c>
      <c r="KA16" s="7">
        <f>IF(OR('Z-scores'!JP16&gt;2,'Z-scores'!JP16&lt;-2),"",'Z-scores'!JP16)</f>
        <v>-1.37592</v>
      </c>
      <c r="KB16" s="7">
        <f>IF(OR('Z-scores'!JQ16&gt;2,'Z-scores'!JQ16&lt;-2),"",'Z-scores'!JQ16)</f>
        <v>-1.26119</v>
      </c>
      <c r="KC16" s="7">
        <f>IF(OR('Z-scores'!JR16&gt;2,'Z-scores'!JR16&lt;-2),"",'Z-scores'!JR16)</f>
        <v>-0.93067999999999995</v>
      </c>
      <c r="KD16" s="7">
        <f>IF(OR('Z-scores'!JS16&gt;2,'Z-scores'!JS16&lt;-2),"",'Z-scores'!JS16)</f>
        <v>-0.85351999999999995</v>
      </c>
      <c r="KE16" s="7">
        <f>IF(OR('Z-scores'!JT16&gt;2,'Z-scores'!JT16&lt;-2),"",'Z-scores'!JT16)</f>
        <v>-0.38915</v>
      </c>
      <c r="KF16" s="7">
        <f>IF(OR('Z-scores'!JU16&gt;2,'Z-scores'!JU16&lt;-2),"",'Z-scores'!JU16)</f>
        <v>-0.96416000000000002</v>
      </c>
      <c r="KG16" s="7">
        <f>IF(OR('Z-scores'!JV16&gt;2,'Z-scores'!JV16&lt;-2),"",'Z-scores'!JV16)</f>
        <v>-0.62444</v>
      </c>
      <c r="KH16" s="7">
        <f>IF(OR('Z-scores'!JW16&gt;2,'Z-scores'!JW16&lt;-2),"",'Z-scores'!JW16)</f>
        <v>-1.4368300000000001</v>
      </c>
      <c r="KI16" s="7">
        <f>IF(OR('Z-scores'!JX16&gt;2,'Z-scores'!JX16&lt;-2),"",'Z-scores'!JX16)</f>
        <v>-0.50546000000000002</v>
      </c>
      <c r="KJ16" s="7">
        <f>IF(OR('Z-scores'!JY16&gt;2,'Z-scores'!JY16&lt;-2),"",'Z-scores'!JY16)</f>
        <v>-0.89463000000000004</v>
      </c>
      <c r="KK16" s="7">
        <f>IF(OR('Z-scores'!JZ16&gt;2,'Z-scores'!JZ16&lt;-2),"",'Z-scores'!JZ16)</f>
        <v>-1.33331</v>
      </c>
      <c r="KL16" s="7">
        <f>IF(OR('Z-scores'!KA16&gt;2,'Z-scores'!KA16&lt;-2),"",'Z-scores'!KA16)</f>
        <v>-0.94235999999999998</v>
      </c>
      <c r="KM16" s="7">
        <f>IF(OR('Z-scores'!KB16&gt;2,'Z-scores'!KB16&lt;-2),"",'Z-scores'!KB16)</f>
        <v>-1.1131599999999999</v>
      </c>
      <c r="KN16" s="7">
        <f>IF(OR('Z-scores'!KC16&gt;2,'Z-scores'!KC16&lt;-2),"",'Z-scores'!KC16)</f>
        <v>-0.77115</v>
      </c>
      <c r="KO16" s="7">
        <f>IF(OR('Z-scores'!KD16&gt;2,'Z-scores'!KD16&lt;-2),"",'Z-scores'!KD16)</f>
        <v>-0.9012</v>
      </c>
      <c r="KP16" s="7">
        <f>IF(OR('Z-scores'!KE16&gt;2,'Z-scores'!KE16&lt;-2),"",'Z-scores'!KE16)</f>
        <v>-0.49841999999999997</v>
      </c>
      <c r="KQ16" s="7">
        <f>IF(OR('Z-scores'!KF16&gt;2,'Z-scores'!KF16&lt;-2),"",'Z-scores'!KF16)</f>
        <v>-0.69852000000000003</v>
      </c>
      <c r="KR16" s="7">
        <f>IF(OR('Z-scores'!KG16&gt;2,'Z-scores'!KG16&lt;-2),"",'Z-scores'!KG16)</f>
        <v>-0.59511000000000003</v>
      </c>
      <c r="KS16" s="7">
        <f>IF(OR('Z-scores'!KH16&gt;2,'Z-scores'!KH16&lt;-2),"",'Z-scores'!KH16)</f>
        <v>-0.24254000000000001</v>
      </c>
      <c r="KT16" s="7">
        <f>IF(OR('Z-scores'!KI16&gt;2,'Z-scores'!KI16&lt;-2),"",'Z-scores'!KI16)</f>
        <v>4.2860000000000002E-2</v>
      </c>
      <c r="KU16" s="7">
        <f>IF(OR('Z-scores'!KJ16&gt;2,'Z-scores'!KJ16&lt;-2),"",'Z-scores'!KJ16)</f>
        <v>-0.56777999999999995</v>
      </c>
      <c r="KV16" s="7">
        <f>IF(OR('Z-scores'!KK16&gt;2,'Z-scores'!KK16&lt;-2),"",'Z-scores'!KK16)</f>
        <v>-0.39983999999999997</v>
      </c>
      <c r="KW16" s="7">
        <f>IF(OR('Z-scores'!KL16&gt;2,'Z-scores'!KL16&lt;-2),"",'Z-scores'!KL16)</f>
        <v>-0.47489999999999999</v>
      </c>
      <c r="KX16" s="7">
        <f>IF(OR('Z-scores'!KM16&gt;2,'Z-scores'!KM16&lt;-2),"",'Z-scores'!KM16)</f>
        <v>-0.65244999999999997</v>
      </c>
      <c r="KY16" s="7">
        <f>IF(OR('Z-scores'!KN16&gt;2,'Z-scores'!KN16&lt;-2),"",'Z-scores'!KN16)</f>
        <v>-0.81916</v>
      </c>
      <c r="KZ16" s="7">
        <f>IF(OR('Z-scores'!KO16&gt;2,'Z-scores'!KO16&lt;-2),"",'Z-scores'!KO16)</f>
        <v>-0.51473000000000002</v>
      </c>
      <c r="LA16" s="7">
        <f>IF(OR('Z-scores'!KP16&gt;2,'Z-scores'!KP16&lt;-2),"",'Z-scores'!KP16)</f>
        <v>-1.0429299999999999</v>
      </c>
      <c r="LB16" s="7">
        <f>IF(OR('Z-scores'!KQ16&gt;2,'Z-scores'!KQ16&lt;-2),"",'Z-scores'!KQ16)</f>
        <v>-0.67239000000000004</v>
      </c>
      <c r="LC16" s="7">
        <f>IF(OR('Z-scores'!KR16&gt;2,'Z-scores'!KR16&lt;-2),"",'Z-scores'!KR16)</f>
        <v>-0.77763000000000004</v>
      </c>
      <c r="LD16" s="7">
        <f>IF(OR('Z-scores'!KS16&gt;2,'Z-scores'!KS16&lt;-2),"",'Z-scores'!KS16)</f>
        <v>-0.24460999999999999</v>
      </c>
      <c r="LE16" s="7">
        <f>IF(OR('Z-scores'!KT16&gt;2,'Z-scores'!KT16&lt;-2),"",'Z-scores'!KT16)</f>
        <v>-0.59802999999999995</v>
      </c>
      <c r="LF16" s="7">
        <f>IF(OR('Z-scores'!KU16&gt;2,'Z-scores'!KU16&lt;-2),"",'Z-scores'!KU16)</f>
        <v>-1.1166799999999999</v>
      </c>
      <c r="LG16" s="7">
        <f>IF(OR('Z-scores'!KV16&gt;2,'Z-scores'!KV16&lt;-2),"",'Z-scores'!KV16)</f>
        <v>-0.59125000000000005</v>
      </c>
      <c r="LH16" s="7">
        <f>IF(OR('Z-scores'!KW16&gt;2,'Z-scores'!KW16&lt;-2),"",'Z-scores'!KW16)</f>
        <v>-0.47811999999999999</v>
      </c>
      <c r="LI16" s="7">
        <f>IF(OR('Z-scores'!KX16&gt;2,'Z-scores'!KX16&lt;-2),"",'Z-scores'!KX16)</f>
        <v>-0.73319000000000001</v>
      </c>
      <c r="LJ16" s="7">
        <f>IF(OR('Z-scores'!KY16&gt;2,'Z-scores'!KY16&lt;-2),"",'Z-scores'!KY16)</f>
        <v>-0.29593999999999998</v>
      </c>
      <c r="LK16" s="7">
        <f>IF(OR('Z-scores'!KZ16&gt;2,'Z-scores'!KZ16&lt;-2),"",'Z-scores'!KZ16)</f>
        <v>-0.40373999999999999</v>
      </c>
      <c r="LL16" s="7">
        <f>IF(OR('Z-scores'!LA16&gt;2,'Z-scores'!LA16&lt;-2),"",'Z-scores'!LA16)</f>
        <v>-0.38605</v>
      </c>
      <c r="LM16" s="7">
        <f>IF(OR('Z-scores'!LB16&gt;2,'Z-scores'!LB16&lt;-2),"",'Z-scores'!LB16)</f>
        <v>-0.25918999999999998</v>
      </c>
      <c r="LN16" s="7">
        <f>IF(OR('Z-scores'!LC16&gt;2,'Z-scores'!LC16&lt;-2),"",'Z-scores'!LC16)</f>
        <v>-0.26021</v>
      </c>
      <c r="LO16" s="7">
        <f>IF(OR('Z-scores'!LD16&gt;2,'Z-scores'!LD16&lt;-2),"",'Z-scores'!LD16)</f>
        <v>-0.77334999999999998</v>
      </c>
      <c r="LP16" s="7">
        <f>IF(OR('Z-scores'!LE16&gt;2,'Z-scores'!LE16&lt;-2),"",'Z-scores'!LE16)</f>
        <v>-0.66134999999999999</v>
      </c>
      <c r="LQ16" s="7">
        <f>IF(OR('Z-scores'!LF16&gt;2,'Z-scores'!LF16&lt;-2),"",'Z-scores'!LF16)</f>
        <v>-0.39407999999999999</v>
      </c>
      <c r="LR16" s="7">
        <f>IF(OR('Z-scores'!LG16&gt;2,'Z-scores'!LG16&lt;-2),"",'Z-scores'!LG16)</f>
        <v>-1.4189799999999999</v>
      </c>
      <c r="LS16" s="7">
        <f>IF(OR('Z-scores'!LH16&gt;2,'Z-scores'!LH16&lt;-2),"",'Z-scores'!LH16)</f>
        <v>-0.41317999999999999</v>
      </c>
      <c r="LT16" s="7">
        <f>IF(OR('Z-scores'!LI16&gt;2,'Z-scores'!LI16&lt;-2),"",'Z-scores'!LI16)</f>
        <v>-0.32797999999999999</v>
      </c>
      <c r="LU16" s="7">
        <f>IF(OR('Z-scores'!LJ16&gt;2,'Z-scores'!LJ16&lt;-2),"",'Z-scores'!LJ16)</f>
        <v>-0.15254000000000001</v>
      </c>
      <c r="LV16" s="7">
        <f>IF(OR('Z-scores'!LK16&gt;2,'Z-scores'!LK16&lt;-2),"",'Z-scores'!LK16)</f>
        <v>-0.67591000000000001</v>
      </c>
      <c r="LW16" s="7">
        <f>IF(OR('Z-scores'!LL16&gt;2,'Z-scores'!LL16&lt;-2),"",'Z-scores'!LL16)</f>
        <v>-0.69210000000000005</v>
      </c>
      <c r="LX16" s="7">
        <f>IF(OR('Z-scores'!LM16&gt;2,'Z-scores'!LM16&lt;-2),"",'Z-scores'!LM16)</f>
        <v>-1.0505599999999999</v>
      </c>
      <c r="LY16" s="7">
        <f>IF(OR('Z-scores'!LN16&gt;2,'Z-scores'!LN16&lt;-2),"",'Z-scores'!LN16)</f>
        <v>-1.0895600000000001</v>
      </c>
      <c r="LZ16" s="7">
        <f>IF(OR('Z-scores'!LO16&gt;2,'Z-scores'!LO16&lt;-2),"",'Z-scores'!LO16)</f>
        <v>-0.65429000000000004</v>
      </c>
      <c r="MA16" s="7">
        <f>IF(OR('Z-scores'!LP16&gt;2,'Z-scores'!LP16&lt;-2),"",'Z-scores'!LP16)</f>
        <v>-0.50563000000000002</v>
      </c>
      <c r="MB16" s="7">
        <f>IF(OR('Z-scores'!LQ16&gt;2,'Z-scores'!LQ16&lt;-2),"",'Z-scores'!LQ16)</f>
        <v>-0.29819000000000001</v>
      </c>
      <c r="MC16" s="7">
        <f>IF(OR('Z-scores'!LR16&gt;2,'Z-scores'!LR16&lt;-2),"",'Z-scores'!LR16)</f>
        <v>-0.42907000000000001</v>
      </c>
      <c r="MD16" s="7">
        <f>IF(OR('Z-scores'!LS16&gt;2,'Z-scores'!LS16&lt;-2),"",'Z-scores'!LS16)</f>
        <v>-0.96662000000000003</v>
      </c>
      <c r="ME16" s="7">
        <f>IF(OR('Z-scores'!LT16&gt;2,'Z-scores'!LT16&lt;-2),"",'Z-scores'!LT16)</f>
        <v>-0.59863</v>
      </c>
      <c r="MF16" s="7">
        <f>IF(OR('Z-scores'!LU16&gt;2,'Z-scores'!LU16&lt;-2),"",'Z-scores'!LU16)</f>
        <v>-0.69759000000000004</v>
      </c>
      <c r="MG16" s="7">
        <f>IF(OR('Z-scores'!LV16&gt;2,'Z-scores'!LV16&lt;-2),"",'Z-scores'!LV16)</f>
        <v>-0.24648</v>
      </c>
      <c r="MH16" s="7">
        <f>IF(OR('Z-scores'!LW16&gt;2,'Z-scores'!LW16&lt;-2),"",'Z-scores'!LW16)</f>
        <v>-0.86802999999999997</v>
      </c>
      <c r="MI16" s="7">
        <f>IF(OR('Z-scores'!LX16&gt;2,'Z-scores'!LX16&lt;-2),"",'Z-scores'!LX16)</f>
        <v>-0.24254000000000001</v>
      </c>
      <c r="MJ16" s="7">
        <f>IF(OR('Z-scores'!LY16&gt;2,'Z-scores'!LY16&lt;-2),"",'Z-scores'!LY16)</f>
        <v>-0.63666</v>
      </c>
      <c r="MK16" s="7">
        <f>IF(OR('Z-scores'!LZ16&gt;2,'Z-scores'!LZ16&lt;-2),"",'Z-scores'!LZ16)</f>
        <v>-0.50775999999999999</v>
      </c>
      <c r="ML16" s="7">
        <f>IF(OR('Z-scores'!MA16&gt;2,'Z-scores'!MA16&lt;-2),"",'Z-scores'!MA16)</f>
        <v>-0.33855000000000002</v>
      </c>
      <c r="MM16" s="7">
        <f>IF(OR('Z-scores'!MB16&gt;2,'Z-scores'!MB16&lt;-2),"",'Z-scores'!MB16)</f>
        <v>-0.24254000000000001</v>
      </c>
      <c r="MN16" s="7">
        <f>IF(OR('Z-scores'!MC16&gt;2,'Z-scores'!MC16&lt;-2),"",'Z-scores'!MC16)</f>
        <v>-0.39505000000000001</v>
      </c>
      <c r="MO16" s="7">
        <f>IF(OR('Z-scores'!MD16&gt;2,'Z-scores'!MD16&lt;-2),"",'Z-scores'!MD16)</f>
        <v>-0.30580000000000002</v>
      </c>
      <c r="MP16" s="7">
        <f>IF(OR('Z-scores'!ME16&gt;2,'Z-scores'!ME16&lt;-2),"",'Z-scores'!ME16)</f>
        <v>-0.25263000000000002</v>
      </c>
      <c r="MQ16" s="7">
        <f>IF(OR('Z-scores'!MF16&gt;2,'Z-scores'!MF16&lt;-2),"",'Z-scores'!MF16)</f>
        <v>-1.1152599999999999</v>
      </c>
      <c r="MR16" s="7">
        <f>IF(OR('Z-scores'!MG16&gt;2,'Z-scores'!MG16&lt;-2),"",'Z-scores'!MG16)</f>
        <v>-0.68010999999999999</v>
      </c>
      <c r="MS16" s="7">
        <f>IF(OR('Z-scores'!MH16&gt;2,'Z-scores'!MH16&lt;-2),"",'Z-scores'!MH16)</f>
        <v>-0.67176000000000002</v>
      </c>
      <c r="MT16" s="7">
        <f>IF(OR('Z-scores'!MI16&gt;2,'Z-scores'!MI16&lt;-2),"",'Z-scores'!MI16)</f>
        <v>-0.68979999999999997</v>
      </c>
      <c r="MU16" s="7">
        <f>IF(OR('Z-scores'!MJ16&gt;2,'Z-scores'!MJ16&lt;-2),"",'Z-scores'!MJ16)</f>
        <v>-0.45701999999999998</v>
      </c>
      <c r="MV16" s="7">
        <f>IF(OR('Z-scores'!MK16&gt;2,'Z-scores'!MK16&lt;-2),"",'Z-scores'!MK16)</f>
        <v>-0.24254000000000001</v>
      </c>
      <c r="MW16" s="7">
        <f>IF(OR('Z-scores'!ML16&gt;2,'Z-scores'!ML16&lt;-2),"",'Z-scores'!ML16)</f>
        <v>-0.82821</v>
      </c>
      <c r="MX16" s="7">
        <f>IF(OR('Z-scores'!MM16&gt;2,'Z-scores'!MM16&lt;-2),"",'Z-scores'!MM16)</f>
        <v>-0.59755999999999998</v>
      </c>
      <c r="MY16" s="7">
        <f>IF(OR('Z-scores'!MN16&gt;2,'Z-scores'!MN16&lt;-2),"",'Z-scores'!MN16)</f>
        <v>-0.34604000000000001</v>
      </c>
      <c r="MZ16" s="7">
        <f>IF(OR('Z-scores'!MO16&gt;2,'Z-scores'!MO16&lt;-2),"",'Z-scores'!MO16)</f>
        <v>-0.79505999999999999</v>
      </c>
      <c r="NA16" s="7">
        <f>IF(OR('Z-scores'!MP16&gt;2,'Z-scores'!MP16&lt;-2),"",'Z-scores'!MP16)</f>
        <v>-0.71950000000000003</v>
      </c>
      <c r="NB16" s="7">
        <f>IF(OR('Z-scores'!MQ16&gt;2,'Z-scores'!MQ16&lt;-2),"",'Z-scores'!MQ16)</f>
        <v>-0.88746999999999998</v>
      </c>
      <c r="NC16" s="7">
        <f>IF(OR('Z-scores'!MR16&gt;2,'Z-scores'!MR16&lt;-2),"",'Z-scores'!MR16)</f>
        <v>-0.60979000000000005</v>
      </c>
      <c r="ND16" s="7">
        <f>IF(OR('Z-scores'!MS16&gt;2,'Z-scores'!MS16&lt;-2),"",'Z-scores'!MS16)</f>
        <v>-1.14419</v>
      </c>
      <c r="NE16" s="7">
        <f>IF(OR('Z-scores'!MT16&gt;2,'Z-scores'!MT16&lt;-2),"",'Z-scores'!MT16)</f>
        <v>-1.0251999999999999</v>
      </c>
      <c r="NF16" s="7">
        <f>IF(OR('Z-scores'!MU16&gt;2,'Z-scores'!MU16&lt;-2),"",'Z-scores'!MU16)</f>
        <v>-0.67893999999999999</v>
      </c>
      <c r="NG16" s="7">
        <f>IF(OR('Z-scores'!MV16&gt;2,'Z-scores'!MV16&lt;-2),"",'Z-scores'!MV16)</f>
        <v>-0.54091</v>
      </c>
      <c r="NH16" s="7">
        <f>IF(OR('Z-scores'!MW16&gt;2,'Z-scores'!MW16&lt;-2),"",'Z-scores'!MW16)</f>
        <v>-1.04312</v>
      </c>
      <c r="NI16" s="7">
        <f>IF(OR('Z-scores'!MX16&gt;2,'Z-scores'!MX16&lt;-2),"",'Z-scores'!MX16)</f>
        <v>-0.97924</v>
      </c>
      <c r="NJ16" s="7">
        <f>IF(OR('Z-scores'!MY16&gt;2,'Z-scores'!MY16&lt;-2),"",'Z-scores'!MY16)</f>
        <v>-0.84489000000000003</v>
      </c>
      <c r="NK16" s="7">
        <f>IF(OR('Z-scores'!MZ16&gt;2,'Z-scores'!MZ16&lt;-2),"",'Z-scores'!MZ16)</f>
        <v>-1.07203</v>
      </c>
      <c r="NL16" s="7">
        <f>IF(OR('Z-scores'!NA16&gt;2,'Z-scores'!NA16&lt;-2),"",'Z-scores'!NA16)</f>
        <v>-0.61775000000000002</v>
      </c>
      <c r="NM16" s="7">
        <f>IF(OR('Z-scores'!NB16&gt;2,'Z-scores'!NB16&lt;-2),"",'Z-scores'!NB16)</f>
        <v>-0.64027999999999996</v>
      </c>
      <c r="NN16" s="7">
        <f>IF(OR('Z-scores'!NC16&gt;2,'Z-scores'!NC16&lt;-2),"",'Z-scores'!NC16)</f>
        <v>-0.50736000000000003</v>
      </c>
      <c r="NO16" s="7">
        <f>IF(OR('Z-scores'!ND16&gt;2,'Z-scores'!ND16&lt;-2),"",'Z-scores'!ND16)</f>
        <v>-0.61578999999999995</v>
      </c>
      <c r="NP16" s="7">
        <f>IF(OR('Z-scores'!NE16&gt;2,'Z-scores'!NE16&lt;-2),"",'Z-scores'!NE16)</f>
        <v>0.10535</v>
      </c>
      <c r="NQ16" s="7">
        <f>IF(OR('Z-scores'!NF16&gt;2,'Z-scores'!NF16&lt;-2),"",'Z-scores'!NF16)</f>
        <v>-0.17499999999999999</v>
      </c>
      <c r="NR16" s="7">
        <f>IF(OR('Z-scores'!NG16&gt;2,'Z-scores'!NG16&lt;-2),"",'Z-scores'!NG16)</f>
        <v>-0.73872000000000004</v>
      </c>
      <c r="NS16" s="7">
        <f>IF(OR('Z-scores'!NH16&gt;2,'Z-scores'!NH16&lt;-2),"",'Z-scores'!NH16)</f>
        <v>-0.11684</v>
      </c>
      <c r="NT16" s="7">
        <f>IF(OR('Z-scores'!NI16&gt;2,'Z-scores'!NI16&lt;-2),"",'Z-scores'!NI16)</f>
        <v>-0.64176999999999995</v>
      </c>
      <c r="NU16" s="7">
        <f>IF(OR('Z-scores'!NJ16&gt;2,'Z-scores'!NJ16&lt;-2),"",'Z-scores'!NJ16)</f>
        <v>-0.18964</v>
      </c>
      <c r="NV16" s="7">
        <f>IF(OR('Z-scores'!NK16&gt;2,'Z-scores'!NK16&lt;-2),"",'Z-scores'!NK16)</f>
        <v>-0.59975999999999996</v>
      </c>
      <c r="NW16" s="7">
        <f>IF(OR('Z-scores'!NL16&gt;2,'Z-scores'!NL16&lt;-2),"",'Z-scores'!NL16)</f>
        <v>-0.98212999999999995</v>
      </c>
      <c r="NX16" s="7">
        <f>IF(OR('Z-scores'!NM16&gt;2,'Z-scores'!NM16&lt;-2),"",'Z-scores'!NM16)</f>
        <v>-0.86680999999999997</v>
      </c>
      <c r="NY16" s="7">
        <f>IF(OR('Z-scores'!NN16&gt;2,'Z-scores'!NN16&lt;-2),"",'Z-scores'!NN16)</f>
        <v>-0.85687000000000002</v>
      </c>
      <c r="NZ16" s="7">
        <f>IF(OR('Z-scores'!NO16&gt;2,'Z-scores'!NO16&lt;-2),"",'Z-scores'!NO16)</f>
        <v>-0.82840000000000003</v>
      </c>
      <c r="OA16" s="7">
        <f>IF(OR('Z-scores'!NP16&gt;2,'Z-scores'!NP16&lt;-2),"",'Z-scores'!NP16)</f>
        <v>-0.95942000000000005</v>
      </c>
      <c r="OB16" s="7">
        <f>IF(OR('Z-scores'!NQ16&gt;2,'Z-scores'!NQ16&lt;-2),"",'Z-scores'!NQ16)</f>
        <v>-0.51731000000000005</v>
      </c>
      <c r="OC16" s="7">
        <f>IF(OR('Z-scores'!NR16&gt;2,'Z-scores'!NR16&lt;-2),"",'Z-scores'!NR16)</f>
        <v>-0.72113000000000005</v>
      </c>
      <c r="OD16" s="7">
        <f>IF(OR('Z-scores'!NS16&gt;2,'Z-scores'!NS16&lt;-2),"",'Z-scores'!NS16)</f>
        <v>-0.79044999999999999</v>
      </c>
      <c r="OE16" s="7">
        <f>IF(OR('Z-scores'!NT16&gt;2,'Z-scores'!NT16&lt;-2),"",'Z-scores'!NT16)</f>
        <v>-0.65146000000000004</v>
      </c>
      <c r="OF16" s="7">
        <f>IF(OR('Z-scores'!NU16&gt;2,'Z-scores'!NU16&lt;-2),"",'Z-scores'!NU16)</f>
        <v>-0.84638000000000002</v>
      </c>
      <c r="OG16" s="7">
        <f>IF(OR('Z-scores'!NV16&gt;2,'Z-scores'!NV16&lt;-2),"",'Z-scores'!NV16)</f>
        <v>-0.64971999999999996</v>
      </c>
      <c r="OH16" s="7">
        <f>IF(OR('Z-scores'!NW16&gt;2,'Z-scores'!NW16&lt;-2),"",'Z-scores'!NW16)</f>
        <v>-0.71528999999999998</v>
      </c>
      <c r="OI16" s="7">
        <f>IF(OR('Z-scores'!NX16&gt;2,'Z-scores'!NX16&lt;-2),"",'Z-scores'!NX16)</f>
        <v>-0.55103000000000002</v>
      </c>
      <c r="OJ16" s="7">
        <f>IF(OR('Z-scores'!NY16&gt;2,'Z-scores'!NY16&lt;-2),"",'Z-scores'!NY16)</f>
        <v>-0.72246999999999995</v>
      </c>
      <c r="OK16" s="7">
        <f>IF(OR('Z-scores'!NZ16&gt;2,'Z-scores'!NZ16&lt;-2),"",'Z-scores'!NZ16)</f>
        <v>-0.72099999999999997</v>
      </c>
      <c r="OL16" s="7">
        <f>IF(OR('Z-scores'!OA16&gt;2,'Z-scores'!OA16&lt;-2),"",'Z-scores'!OA16)</f>
        <v>-0.50483999999999996</v>
      </c>
      <c r="OM16" s="7">
        <f>IF(OR('Z-scores'!OB16&gt;2,'Z-scores'!OB16&lt;-2),"",'Z-scores'!OB16)</f>
        <v>-0.49925000000000003</v>
      </c>
      <c r="ON16" s="7">
        <f>IF(OR('Z-scores'!OC16&gt;2,'Z-scores'!OC16&lt;-2),"",'Z-scores'!OC16)</f>
        <v>-0.52319000000000004</v>
      </c>
      <c r="OO16" s="7">
        <f>IF(OR('Z-scores'!OD16&gt;2,'Z-scores'!OD16&lt;-2),"",'Z-scores'!OD16)</f>
        <v>-0.48436000000000001</v>
      </c>
      <c r="OP16" s="7">
        <f>IF(OR('Z-scores'!OE16&gt;2,'Z-scores'!OE16&lt;-2),"",'Z-scores'!OE16)</f>
        <v>-0.57193000000000005</v>
      </c>
      <c r="OQ16" s="7">
        <f>IF(OR('Z-scores'!OF16&gt;2,'Z-scores'!OF16&lt;-2),"",'Z-scores'!OF16)</f>
        <v>-0.95264000000000004</v>
      </c>
      <c r="OR16" s="7">
        <f>IF(OR('Z-scores'!OG16&gt;2,'Z-scores'!OG16&lt;-2),"",'Z-scores'!OG16)</f>
        <v>-0.28908</v>
      </c>
      <c r="OS16" s="7">
        <f>IF(OR('Z-scores'!OH16&gt;2,'Z-scores'!OH16&lt;-2),"",'Z-scores'!OH16)</f>
        <v>-0.52302999999999999</v>
      </c>
      <c r="OT16" s="7">
        <f>IF(OR('Z-scores'!OI16&gt;2,'Z-scores'!OI16&lt;-2),"",'Z-scores'!OI16)</f>
        <v>-0.61724999999999997</v>
      </c>
      <c r="OU16" s="7">
        <f>IF(OR('Z-scores'!OJ16&gt;2,'Z-scores'!OJ16&lt;-2),"",'Z-scores'!OJ16)</f>
        <v>-0.75351000000000001</v>
      </c>
      <c r="OV16" s="7">
        <f>IF(OR('Z-scores'!OK16&gt;2,'Z-scores'!OK16&lt;-2),"",'Z-scores'!OK16)</f>
        <v>-0.34570000000000001</v>
      </c>
      <c r="OW16" s="7">
        <f>IF(OR('Z-scores'!OL16&gt;2,'Z-scores'!OL16&lt;-2),"",'Z-scores'!OL16)</f>
        <v>-0.57838000000000001</v>
      </c>
      <c r="OX16" s="7">
        <f>IF(OR('Z-scores'!OM16&gt;2,'Z-scores'!OM16&lt;-2),"",'Z-scores'!OM16)</f>
        <v>-0.94642999999999999</v>
      </c>
      <c r="OY16" s="7">
        <f>IF(OR('Z-scores'!ON16&gt;2,'Z-scores'!ON16&lt;-2),"",'Z-scores'!ON16)</f>
        <v>-0.40123999999999999</v>
      </c>
      <c r="OZ16" s="7">
        <f>IF(OR('Z-scores'!OO16&gt;2,'Z-scores'!OO16&lt;-2),"",'Z-scores'!OO16)</f>
        <v>-0.26956999999999998</v>
      </c>
      <c r="PA16" s="7">
        <f>IF(OR('Z-scores'!OP16&gt;2,'Z-scores'!OP16&lt;-2),"",'Z-scores'!OP16)</f>
        <v>-0.24254000000000001</v>
      </c>
      <c r="PB16" s="7">
        <f>IF(OR('Z-scores'!OQ16&gt;2,'Z-scores'!OQ16&lt;-2),"",'Z-scores'!OQ16)</f>
        <v>-5.3659999999999999E-2</v>
      </c>
      <c r="PC16" s="7">
        <f>IF(OR('Z-scores'!OR16&gt;2,'Z-scores'!OR16&lt;-2),"",'Z-scores'!OR16)</f>
        <v>-0.45628000000000002</v>
      </c>
      <c r="PD16" s="7">
        <f>IF(OR('Z-scores'!OS16&gt;2,'Z-scores'!OS16&lt;-2),"",'Z-scores'!OS16)</f>
        <v>0.39100000000000001</v>
      </c>
      <c r="PE16" s="7">
        <f>IF(OR('Z-scores'!OT16&gt;2,'Z-scores'!OT16&lt;-2),"",'Z-scores'!OT16)</f>
        <v>-0.61614999999999998</v>
      </c>
      <c r="PF16" s="7">
        <f>IF(OR('Z-scores'!OU16&gt;2,'Z-scores'!OU16&lt;-2),"",'Z-scores'!OU16)</f>
        <v>-0.40344000000000002</v>
      </c>
      <c r="PG16" s="7">
        <f>IF(OR('Z-scores'!OV16&gt;2,'Z-scores'!OV16&lt;-2),"",'Z-scores'!OV16)</f>
        <v>-4.5089999999999998E-2</v>
      </c>
      <c r="PH16" s="7">
        <f>IF(OR('Z-scores'!OW16&gt;2,'Z-scores'!OW16&lt;-2),"",'Z-scores'!OW16)</f>
        <v>-0.28354000000000001</v>
      </c>
      <c r="PI16" s="7">
        <f>IF(OR('Z-scores'!OX16&gt;2,'Z-scores'!OX16&lt;-2),"",'Z-scores'!OX16)</f>
        <v>-0.27705000000000002</v>
      </c>
      <c r="PJ16" s="7">
        <f>IF(OR('Z-scores'!OY16&gt;2,'Z-scores'!OY16&lt;-2),"",'Z-scores'!OY16)</f>
        <v>-0.48791000000000001</v>
      </c>
      <c r="PK16" s="7">
        <f>IF(OR('Z-scores'!OZ16&gt;2,'Z-scores'!OZ16&lt;-2),"",'Z-scores'!OZ16)</f>
        <v>-0.56440000000000001</v>
      </c>
      <c r="PL16" s="7">
        <f>IF(OR('Z-scores'!PA16&gt;2,'Z-scores'!PA16&lt;-2),"",'Z-scores'!PA16)</f>
        <v>0.85723000000000005</v>
      </c>
      <c r="PM16" s="7">
        <f>IF(OR('Z-scores'!PB16&gt;2,'Z-scores'!PB16&lt;-2),"",'Z-scores'!PB16)</f>
        <v>-1.3050000000000001E-2</v>
      </c>
      <c r="PN16" s="7">
        <f>IF(OR('Z-scores'!PC16&gt;2,'Z-scores'!PC16&lt;-2),"",'Z-scores'!PC16)</f>
        <v>-0.42587000000000003</v>
      </c>
      <c r="PO16" s="7">
        <f>IF(OR('Z-scores'!PD16&gt;2,'Z-scores'!PD16&lt;-2),"",'Z-scores'!PD16)</f>
        <v>-0.83891000000000004</v>
      </c>
      <c r="PP16" s="7">
        <f>IF(OR('Z-scores'!PE16&gt;2,'Z-scores'!PE16&lt;-2),"",'Z-scores'!PE16)</f>
        <v>5.2729999999999999E-2</v>
      </c>
      <c r="PQ16" s="7">
        <f>IF(OR('Z-scores'!PF16&gt;2,'Z-scores'!PF16&lt;-2),"",'Z-scores'!PF16)</f>
        <v>-5.6579999999999998E-2</v>
      </c>
      <c r="PR16" s="7">
        <f>IF(OR('Z-scores'!PG16&gt;2,'Z-scores'!PG16&lt;-2),"",'Z-scores'!PG16)</f>
        <v>-0.71455999999999997</v>
      </c>
      <c r="PS16" s="7">
        <f>IF(OR('Z-scores'!PH16&gt;2,'Z-scores'!PH16&lt;-2),"",'Z-scores'!PH16)</f>
        <v>-0.76015999999999995</v>
      </c>
      <c r="PT16" s="7">
        <f>IF(OR('Z-scores'!PI16&gt;2,'Z-scores'!PI16&lt;-2),"",'Z-scores'!PI16)</f>
        <v>-0.77464</v>
      </c>
      <c r="PU16" s="7">
        <f>IF(OR('Z-scores'!PJ16&gt;2,'Z-scores'!PJ16&lt;-2),"",'Z-scores'!PJ16)</f>
        <v>-0.38558999999999999</v>
      </c>
      <c r="PV16" s="7">
        <f>IF(OR('Z-scores'!PK16&gt;2,'Z-scores'!PK16&lt;-2),"",'Z-scores'!PK16)</f>
        <v>-0.46593000000000001</v>
      </c>
      <c r="PW16" s="7">
        <f>IF(OR('Z-scores'!PL16&gt;2,'Z-scores'!PL16&lt;-2),"",'Z-scores'!PL16)</f>
        <v>-0.31169000000000002</v>
      </c>
      <c r="PX16" s="7">
        <f>IF(OR('Z-scores'!PM16&gt;2,'Z-scores'!PM16&lt;-2),"",'Z-scores'!PM16)</f>
        <v>-0.59118000000000004</v>
      </c>
      <c r="PY16" s="7">
        <f>IF(OR('Z-scores'!PN16&gt;2,'Z-scores'!PN16&lt;-2),"",'Z-scores'!PN16)</f>
        <v>-0.60294999999999999</v>
      </c>
      <c r="PZ16" s="7">
        <f>IF(OR('Z-scores'!PO16&gt;2,'Z-scores'!PO16&lt;-2),"",'Z-scores'!PO16)</f>
        <v>0.66630999999999996</v>
      </c>
      <c r="QA16" s="7">
        <f>IF(OR('Z-scores'!PP16&gt;2,'Z-scores'!PP16&lt;-2),"",'Z-scores'!PP16)</f>
        <v>-0.24254000000000001</v>
      </c>
      <c r="QB16" s="7">
        <f>IF(OR('Z-scores'!PQ16&gt;2,'Z-scores'!PQ16&lt;-2),"",'Z-scores'!PQ16)</f>
        <v>-0.60899000000000003</v>
      </c>
      <c r="QC16" s="7">
        <f>IF(OR('Z-scores'!PR16&gt;2,'Z-scores'!PR16&lt;-2),"",'Z-scores'!PR16)</f>
        <v>0.32572000000000001</v>
      </c>
      <c r="QD16" s="7">
        <f>IF(OR('Z-scores'!PS16&gt;2,'Z-scores'!PS16&lt;-2),"",'Z-scores'!PS16)</f>
        <v>1.8139400000000001</v>
      </c>
      <c r="QE16" s="7">
        <f>IF(OR('Z-scores'!PT16&gt;2,'Z-scores'!PT16&lt;-2),"",'Z-scores'!PT16)</f>
        <v>-0.41909999999999997</v>
      </c>
      <c r="QF16" s="7">
        <f>IF(OR('Z-scores'!PU16&gt;2,'Z-scores'!PU16&lt;-2),"",'Z-scores'!PU16)</f>
        <v>-0.88222999999999996</v>
      </c>
      <c r="QG16" s="7">
        <f>IF(OR('Z-scores'!PV16&gt;2,'Z-scores'!PV16&lt;-2),"",'Z-scores'!PV16)</f>
        <v>0.63878000000000001</v>
      </c>
      <c r="QH16" s="7">
        <f>IF(OR('Z-scores'!PW16&gt;2,'Z-scores'!PW16&lt;-2),"",'Z-scores'!PW16)</f>
        <v>-3.6920000000000001E-2</v>
      </c>
      <c r="QI16" s="7" t="str">
        <f>IF(OR('Z-scores'!PX16&gt;2,'Z-scores'!PX16&lt;-2),"",'Z-scores'!PX16)</f>
        <v/>
      </c>
      <c r="QJ16" s="7">
        <f>IF(OR('Z-scores'!PY16&gt;2,'Z-scores'!PY16&lt;-2),"",'Z-scores'!PY16)</f>
        <v>0.18953</v>
      </c>
      <c r="QK16" s="7">
        <f>IF(OR('Z-scores'!PZ16&gt;2,'Z-scores'!PZ16&lt;-2),"",'Z-scores'!PZ16)</f>
        <v>1.10687</v>
      </c>
      <c r="QL16" s="7">
        <f>IF(OR('Z-scores'!QA16&gt;2,'Z-scores'!QA16&lt;-2),"",'Z-scores'!QA16)</f>
        <v>1.26417</v>
      </c>
      <c r="QM16" s="7">
        <f>IF(OR('Z-scores'!QB16&gt;2,'Z-scores'!QB16&lt;-2),"",'Z-scores'!QB16)</f>
        <v>-0.25392999999999999</v>
      </c>
      <c r="QN16" s="7">
        <f>IF(OR('Z-scores'!QC16&gt;2,'Z-scores'!QC16&lt;-2),"",'Z-scores'!QC16)</f>
        <v>1.1007899999999999</v>
      </c>
      <c r="QO16" s="7">
        <f>IF(OR('Z-scores'!QD16&gt;2,'Z-scores'!QD16&lt;-2),"",'Z-scores'!QD16)</f>
        <v>0.67847999999999997</v>
      </c>
      <c r="QP16" s="7">
        <f>IF(OR('Z-scores'!QE16&gt;2,'Z-scores'!QE16&lt;-2),"",'Z-scores'!QE16)</f>
        <v>1.0216099999999999</v>
      </c>
      <c r="QQ16" s="7">
        <f>IF(OR('Z-scores'!QF16&gt;2,'Z-scores'!QF16&lt;-2),"",'Z-scores'!QF16)</f>
        <v>0.39578999999999998</v>
      </c>
      <c r="QR16" s="7" t="str">
        <f>IF(OR('Z-scores'!QG16&gt;2,'Z-scores'!QG16&lt;-2),"",'Z-scores'!QG16)</f>
        <v/>
      </c>
      <c r="QS16" s="7" t="str">
        <f>IF(OR('Z-scores'!QH16&gt;2,'Z-scores'!QH16&lt;-2),"",'Z-scores'!QH16)</f>
        <v/>
      </c>
      <c r="QT16" s="7">
        <f>IF(OR('Z-scores'!QI16&gt;2,'Z-scores'!QI16&lt;-2),"",'Z-scores'!QI16)</f>
        <v>-1.2002600000000001</v>
      </c>
      <c r="QU16" s="7">
        <f>IF(OR('Z-scores'!QJ16&gt;2,'Z-scores'!QJ16&lt;-2),"",'Z-scores'!QJ16)</f>
        <v>1.11683</v>
      </c>
      <c r="QV16" s="7">
        <f>IF(OR('Z-scores'!QK16&gt;2,'Z-scores'!QK16&lt;-2),"",'Z-scores'!QK16)</f>
        <v>1.99512</v>
      </c>
      <c r="QW16" s="7">
        <f>IF(OR('Z-scores'!QL16&gt;2,'Z-scores'!QL16&lt;-2),"",'Z-scores'!QL16)</f>
        <v>1.0742700000000001</v>
      </c>
      <c r="QX16" s="7" t="str">
        <f>IF(OR('Z-scores'!QM16&gt;2,'Z-scores'!QM16&lt;-2),"",'Z-scores'!QM16)</f>
        <v/>
      </c>
      <c r="QY16" s="7">
        <f>IF(OR('Z-scores'!QN16&gt;2,'Z-scores'!QN16&lt;-2),"",'Z-scores'!QN16)</f>
        <v>0.67691999999999997</v>
      </c>
      <c r="QZ16" s="7">
        <f>IF(OR('Z-scores'!QO16&gt;2,'Z-scores'!QO16&lt;-2),"",'Z-scores'!QO16)</f>
        <v>0.72784000000000004</v>
      </c>
      <c r="RA16" s="7">
        <f>IF(OR('Z-scores'!QP16&gt;2,'Z-scores'!QP16&lt;-2),"",'Z-scores'!QP16)</f>
        <v>6.3899999999999998E-2</v>
      </c>
      <c r="RB16" s="7">
        <f>IF(OR('Z-scores'!QQ16&gt;2,'Z-scores'!QQ16&lt;-2),"",'Z-scores'!QQ16)</f>
        <v>0.24071999999999999</v>
      </c>
      <c r="RC16" s="7">
        <f>IF(OR('Z-scores'!QR16&gt;2,'Z-scores'!QR16&lt;-2),"",'Z-scores'!QR16)</f>
        <v>1.67174</v>
      </c>
      <c r="RD16" s="7" t="str">
        <f>IF(OR('Z-scores'!QS16&gt;2,'Z-scores'!QS16&lt;-2),"",'Z-scores'!QS16)</f>
        <v/>
      </c>
      <c r="RE16" s="7" t="str">
        <f>IF(OR('Z-scores'!QT16&gt;2,'Z-scores'!QT16&lt;-2),"",'Z-scores'!QT16)</f>
        <v/>
      </c>
      <c r="RF16" s="7">
        <f>IF(OR('Z-scores'!QU16&gt;2,'Z-scores'!QU16&lt;-2),"",'Z-scores'!QU16)</f>
        <v>1.4154500000000001</v>
      </c>
      <c r="RG16" s="7">
        <f>IF(OR('Z-scores'!QV16&gt;2,'Z-scores'!QV16&lt;-2),"",'Z-scores'!QV16)</f>
        <v>-4.4699999999999997E-2</v>
      </c>
      <c r="RH16" s="7">
        <f>IF(OR('Z-scores'!QW16&gt;2,'Z-scores'!QW16&lt;-2),"",'Z-scores'!QW16)</f>
        <v>-0.56154999999999999</v>
      </c>
      <c r="RI16" s="7">
        <f>IF(OR('Z-scores'!QX16&gt;2,'Z-scores'!QX16&lt;-2),"",'Z-scores'!QX16)</f>
        <v>-0.37103000000000003</v>
      </c>
      <c r="RJ16" s="7">
        <f>IF(OR('Z-scores'!QY16&gt;2,'Z-scores'!QY16&lt;-2),"",'Z-scores'!QY16)</f>
        <v>-0.19425000000000001</v>
      </c>
      <c r="RK16" s="7">
        <f>IF(OR('Z-scores'!QZ16&gt;2,'Z-scores'!QZ16&lt;-2),"",'Z-scores'!QZ16)</f>
        <v>0.89954000000000001</v>
      </c>
      <c r="RL16" s="7">
        <f>IF(OR('Z-scores'!RA16&gt;2,'Z-scores'!RA16&lt;-2),"",'Z-scores'!RA16)</f>
        <v>0.60287000000000002</v>
      </c>
      <c r="RM16" s="7">
        <f>IF(OR('Z-scores'!RB16&gt;2,'Z-scores'!RB16&lt;-2),"",'Z-scores'!RB16)</f>
        <v>-0.86402000000000001</v>
      </c>
      <c r="RN16" s="7">
        <f>IF(OR('Z-scores'!RC16&gt;2,'Z-scores'!RC16&lt;-2),"",'Z-scores'!RC16)</f>
        <v>1.38182</v>
      </c>
      <c r="RO16" s="7">
        <f>IF(OR('Z-scores'!RD16&gt;2,'Z-scores'!RD16&lt;-2),"",'Z-scores'!RD16)</f>
        <v>1.3336399999999999</v>
      </c>
      <c r="RP16" s="7">
        <f>IF(OR('Z-scores'!RE16&gt;2,'Z-scores'!RE16&lt;-2),"",'Z-scores'!RE16)</f>
        <v>-1.1556200000000001</v>
      </c>
      <c r="RQ16" s="7">
        <f>IF(OR('Z-scores'!RF16&gt;2,'Z-scores'!RF16&lt;-2),"",'Z-scores'!RF16)</f>
        <v>-0.80181999999999998</v>
      </c>
      <c r="RR16" s="7">
        <f>IF(OR('Z-scores'!RG16&gt;2,'Z-scores'!RG16&lt;-2),"",'Z-scores'!RG16)</f>
        <v>-1.2453099999999999</v>
      </c>
      <c r="RS16" s="7">
        <f>IF(OR('Z-scores'!RH16&gt;2,'Z-scores'!RH16&lt;-2),"",'Z-scores'!RH16)</f>
        <v>-0.89048000000000005</v>
      </c>
      <c r="RT16" s="7">
        <f>IF(OR('Z-scores'!RI16&gt;2,'Z-scores'!RI16&lt;-2),"",'Z-scores'!RI16)</f>
        <v>-0.92301</v>
      </c>
      <c r="RU16" s="7">
        <f>IF(OR('Z-scores'!RJ16&gt;2,'Z-scores'!RJ16&lt;-2),"",'Z-scores'!RJ16)</f>
        <v>-0.85599999999999998</v>
      </c>
      <c r="RV16" s="7">
        <f>IF(OR('Z-scores'!RK16&gt;2,'Z-scores'!RK16&lt;-2),"",'Z-scores'!RK16)</f>
        <v>-0.63685999999999998</v>
      </c>
      <c r="RW16" s="7">
        <f>IF(OR('Z-scores'!RL16&gt;2,'Z-scores'!RL16&lt;-2),"",'Z-scores'!RL16)</f>
        <v>-1.0961099999999999</v>
      </c>
      <c r="RX16" s="7">
        <f>IF(OR('Z-scores'!RM16&gt;2,'Z-scores'!RM16&lt;-2),"",'Z-scores'!RM16)</f>
        <v>-1.20001</v>
      </c>
      <c r="RY16" s="7">
        <f>IF(OR('Z-scores'!RN16&gt;2,'Z-scores'!RN16&lt;-2),"",'Z-scores'!RN16)</f>
        <v>-0.54527000000000003</v>
      </c>
      <c r="RZ16" s="7">
        <f>IF(OR('Z-scores'!RO16&gt;2,'Z-scores'!RO16&lt;-2),"",'Z-scores'!RO16)</f>
        <v>-0.88510999999999995</v>
      </c>
      <c r="SA16" s="7">
        <f>IF(OR('Z-scores'!RP16&gt;2,'Z-scores'!RP16&lt;-2),"",'Z-scores'!RP16)</f>
        <v>-1.0758300000000001</v>
      </c>
      <c r="SB16" s="7">
        <f>IF(OR('Z-scores'!RQ16&gt;2,'Z-scores'!RQ16&lt;-2),"",'Z-scores'!RQ16)</f>
        <v>-1.0901099999999999</v>
      </c>
      <c r="SC16" s="7">
        <f>IF(OR('Z-scores'!RR16&gt;2,'Z-scores'!RR16&lt;-2),"",'Z-scores'!RR16)</f>
        <v>-0.75327999999999995</v>
      </c>
      <c r="SD16" s="7">
        <f>IF(OR('Z-scores'!RS16&gt;2,'Z-scores'!RS16&lt;-2),"",'Z-scores'!RS16)</f>
        <v>-0.15156</v>
      </c>
      <c r="SE16" s="7">
        <f>IF(OR('Z-scores'!RT16&gt;2,'Z-scores'!RT16&lt;-2),"",'Z-scores'!RT16)</f>
        <v>-1.04436</v>
      </c>
      <c r="SF16" s="7">
        <f>IF(OR('Z-scores'!RU16&gt;2,'Z-scores'!RU16&lt;-2),"",'Z-scores'!RU16)</f>
        <v>-1.1375</v>
      </c>
      <c r="SG16" s="7">
        <f>IF(OR('Z-scores'!RV16&gt;2,'Z-scores'!RV16&lt;-2),"",'Z-scores'!RV16)</f>
        <v>-1.18025</v>
      </c>
      <c r="SH16" s="7">
        <f>IF(OR('Z-scores'!RW16&gt;2,'Z-scores'!RW16&lt;-2),"",'Z-scores'!RW16)</f>
        <v>-0.33317999999999998</v>
      </c>
      <c r="SI16" s="7" t="str">
        <f>IF(OR('Z-scores'!RX16&gt;2,'Z-scores'!RX16&lt;-2),"",'Z-scores'!RX16)</f>
        <v/>
      </c>
      <c r="SJ16" s="7">
        <f>IF(OR('Z-scores'!RY16&gt;2,'Z-scores'!RY16&lt;-2),"",'Z-scores'!RY16)</f>
        <v>-0.12284</v>
      </c>
      <c r="SK16" s="7">
        <f>IF(OR('Z-scores'!RZ16&gt;2,'Z-scores'!RZ16&lt;-2),"",'Z-scores'!RZ16)</f>
        <v>-0.56198000000000004</v>
      </c>
      <c r="SL16" s="7">
        <f>IF(OR('Z-scores'!SA16&gt;2,'Z-scores'!SA16&lt;-2),"",'Z-scores'!SA16)</f>
        <v>-0.64024999999999999</v>
      </c>
      <c r="SM16" s="7">
        <f>IF(OR('Z-scores'!SB16&gt;2,'Z-scores'!SB16&lt;-2),"",'Z-scores'!SB16)</f>
        <v>-0.65644999999999998</v>
      </c>
      <c r="SN16" s="7">
        <f>IF(OR('Z-scores'!SC16&gt;2,'Z-scores'!SC16&lt;-2),"",'Z-scores'!SC16)</f>
        <v>-1.30122</v>
      </c>
      <c r="SO16" s="7">
        <f>IF(OR('Z-scores'!SD16&gt;2,'Z-scores'!SD16&lt;-2),"",'Z-scores'!SD16)</f>
        <v>-0.37158000000000002</v>
      </c>
      <c r="SP16" s="7">
        <f>IF(OR('Z-scores'!SE16&gt;2,'Z-scores'!SE16&lt;-2),"",'Z-scores'!SE16)</f>
        <v>-0.55662</v>
      </c>
      <c r="SQ16" s="7">
        <f>IF(OR('Z-scores'!SF16&gt;2,'Z-scores'!SF16&lt;-2),"",'Z-scores'!SF16)</f>
        <v>-0.69491999999999998</v>
      </c>
      <c r="SR16" s="7">
        <f>IF(OR('Z-scores'!SG16&gt;2,'Z-scores'!SG16&lt;-2),"",'Z-scores'!SG16)</f>
        <v>-0.18509999999999999</v>
      </c>
      <c r="SS16" s="7">
        <f>IF(OR('Z-scores'!SH16&gt;2,'Z-scores'!SH16&lt;-2),"",'Z-scores'!SH16)</f>
        <v>-0.65871000000000002</v>
      </c>
      <c r="ST16" s="7">
        <f>IF(OR('Z-scores'!SI16&gt;2,'Z-scores'!SI16&lt;-2),"",'Z-scores'!SI16)</f>
        <v>0.65817000000000003</v>
      </c>
      <c r="SU16" s="7">
        <f>IF(OR('Z-scores'!SJ16&gt;2,'Z-scores'!SJ16&lt;-2),"",'Z-scores'!SJ16)</f>
        <v>1.1251800000000001</v>
      </c>
      <c r="SV16" s="7">
        <f>IF(OR('Z-scores'!SK16&gt;2,'Z-scores'!SK16&lt;-2),"",'Z-scores'!SK16)</f>
        <v>5.3789999999999998E-2</v>
      </c>
      <c r="SW16" s="7">
        <f>IF(OR('Z-scores'!SL16&gt;2,'Z-scores'!SL16&lt;-2),"",'Z-scores'!SL16)</f>
        <v>0.23676</v>
      </c>
      <c r="SX16" s="7">
        <f>IF(OR('Z-scores'!SM16&gt;2,'Z-scores'!SM16&lt;-2),"",'Z-scores'!SM16)</f>
        <v>-0.41691</v>
      </c>
      <c r="SY16" s="7">
        <f>IF(OR('Z-scores'!SN16&gt;2,'Z-scores'!SN16&lt;-2),"",'Z-scores'!SN16)</f>
        <v>-0.50455000000000005</v>
      </c>
      <c r="SZ16" s="7">
        <f>IF(OR('Z-scores'!SO16&gt;2,'Z-scores'!SO16&lt;-2),"",'Z-scores'!SO16)</f>
        <v>0.87078999999999995</v>
      </c>
      <c r="TA16" s="7" t="str">
        <f>IF(OR('Z-scores'!SP16&gt;2,'Z-scores'!SP16&lt;-2),"",'Z-scores'!SP16)</f>
        <v/>
      </c>
      <c r="TB16" s="7">
        <f>IF(OR('Z-scores'!SQ16&gt;2,'Z-scores'!SQ16&lt;-2),"",'Z-scores'!SQ16)</f>
        <v>-0.63039000000000001</v>
      </c>
      <c r="TC16" s="7">
        <f>IF(OR('Z-scores'!SR16&gt;2,'Z-scores'!SR16&lt;-2),"",'Z-scores'!SR16)</f>
        <v>-0.67054999999999998</v>
      </c>
      <c r="TD16" s="7">
        <f>IF(OR('Z-scores'!SS16&gt;2,'Z-scores'!SS16&lt;-2),"",'Z-scores'!SS16)</f>
        <v>-0.71435999999999999</v>
      </c>
      <c r="TE16" s="7">
        <f>IF(OR('Z-scores'!ST16&gt;2,'Z-scores'!ST16&lt;-2),"",'Z-scores'!ST16)</f>
        <v>-0.47433999999999998</v>
      </c>
      <c r="TF16" s="7">
        <f>IF(OR('Z-scores'!SU16&gt;2,'Z-scores'!SU16&lt;-2),"",'Z-scores'!SU16)</f>
        <v>1.427E-2</v>
      </c>
      <c r="TG16" s="7">
        <f>IF(OR('Z-scores'!SV16&gt;2,'Z-scores'!SV16&lt;-2),"",'Z-scores'!SV16)</f>
        <v>-1.03349</v>
      </c>
      <c r="TH16" s="7">
        <f>IF(OR('Z-scores'!SW16&gt;2,'Z-scores'!SW16&lt;-2),"",'Z-scores'!SW16)</f>
        <v>-0.46734999999999999</v>
      </c>
      <c r="TI16" s="7">
        <f>IF(OR('Z-scores'!SX16&gt;2,'Z-scores'!SX16&lt;-2),"",'Z-scores'!SX16)</f>
        <v>1.9244000000000001</v>
      </c>
      <c r="TJ16" s="7">
        <f>IF(OR('Z-scores'!SY16&gt;2,'Z-scores'!SY16&lt;-2),"",'Z-scores'!SY16)</f>
        <v>-1.17465</v>
      </c>
      <c r="TK16" s="7">
        <f>IF(OR('Z-scores'!SZ16&gt;2,'Z-scores'!SZ16&lt;-2),"",'Z-scores'!SZ16)</f>
        <v>-1.1593500000000001</v>
      </c>
      <c r="TL16" s="7">
        <f>IF(OR('Z-scores'!TA16&gt;2,'Z-scores'!TA16&lt;-2),"",'Z-scores'!TA16)</f>
        <v>-0.13563</v>
      </c>
      <c r="TM16" s="7">
        <f>IF(OR('Z-scores'!TB16&gt;2,'Z-scores'!TB16&lt;-2),"",'Z-scores'!TB16)</f>
        <v>0.93603999999999998</v>
      </c>
      <c r="TN16" s="7">
        <f>IF(OR('Z-scores'!TC16&gt;2,'Z-scores'!TC16&lt;-2),"",'Z-scores'!TC16)</f>
        <v>-0.76105</v>
      </c>
      <c r="TO16" s="7">
        <f>IF(OR('Z-scores'!TD16&gt;2,'Z-scores'!TD16&lt;-2),"",'Z-scores'!TD16)</f>
        <v>-0.53659000000000001</v>
      </c>
      <c r="TP16" s="7">
        <f>IF(OR('Z-scores'!TE16&gt;2,'Z-scores'!TE16&lt;-2),"",'Z-scores'!TE16)</f>
        <v>6.4979999999999996E-2</v>
      </c>
      <c r="TQ16" s="7">
        <f>IF(OR('Z-scores'!TF16&gt;2,'Z-scores'!TF16&lt;-2),"",'Z-scores'!TF16)</f>
        <v>-0.61712</v>
      </c>
      <c r="TR16" s="7">
        <f>IF(OR('Z-scores'!TG16&gt;2,'Z-scores'!TG16&lt;-2),"",'Z-scores'!TG16)</f>
        <v>-0.83426</v>
      </c>
      <c r="TS16" s="7">
        <f>IF(OR('Z-scores'!TH16&gt;2,'Z-scores'!TH16&lt;-2),"",'Z-scores'!TH16)</f>
        <v>-1.50478</v>
      </c>
      <c r="TT16" s="7">
        <f>IF(OR('Z-scores'!TI16&gt;2,'Z-scores'!TI16&lt;-2),"",'Z-scores'!TI16)</f>
        <v>-0.71584000000000003</v>
      </c>
      <c r="TU16" s="7">
        <f>IF(OR('Z-scores'!TJ16&gt;2,'Z-scores'!TJ16&lt;-2),"",'Z-scores'!TJ16)</f>
        <v>0.27256000000000002</v>
      </c>
      <c r="TV16" s="7">
        <f>IF(OR('Z-scores'!TK16&gt;2,'Z-scores'!TK16&lt;-2),"",'Z-scores'!TK16)</f>
        <v>-0.31146000000000001</v>
      </c>
      <c r="TW16" s="7">
        <f>IF(OR('Z-scores'!TL16&gt;2,'Z-scores'!TL16&lt;-2),"",'Z-scores'!TL16)</f>
        <v>-0.97079000000000004</v>
      </c>
      <c r="TX16" s="7">
        <f>IF(OR('Z-scores'!TM16&gt;2,'Z-scores'!TM16&lt;-2),"",'Z-scores'!TM16)</f>
        <v>-0.89017000000000002</v>
      </c>
      <c r="TY16" s="7">
        <f>IF(OR('Z-scores'!TN16&gt;2,'Z-scores'!TN16&lt;-2),"",'Z-scores'!TN16)</f>
        <v>-0.31086000000000003</v>
      </c>
      <c r="TZ16" s="7">
        <f>IF(OR('Z-scores'!TO16&gt;2,'Z-scores'!TO16&lt;-2),"",'Z-scores'!TO16)</f>
        <v>-0.73170999999999997</v>
      </c>
      <c r="UA16" s="7">
        <f>IF(OR('Z-scores'!TP16&gt;2,'Z-scores'!TP16&lt;-2),"",'Z-scores'!TP16)</f>
        <v>-0.42952000000000001</v>
      </c>
      <c r="UB16" s="7">
        <f>IF(OR('Z-scores'!TQ16&gt;2,'Z-scores'!TQ16&lt;-2),"",'Z-scores'!TQ16)</f>
        <v>-0.49314000000000002</v>
      </c>
      <c r="UC16" s="7">
        <f>IF(OR('Z-scores'!TR16&gt;2,'Z-scores'!TR16&lt;-2),"",'Z-scores'!TR16)</f>
        <v>-0.69198000000000004</v>
      </c>
      <c r="UD16" s="7">
        <f>IF(OR('Z-scores'!TS16&gt;2,'Z-scores'!TS16&lt;-2),"",'Z-scores'!TS16)</f>
        <v>-0.59241999999999995</v>
      </c>
      <c r="UE16" s="7">
        <f>IF(OR('Z-scores'!TT16&gt;2,'Z-scores'!TT16&lt;-2),"",'Z-scores'!TT16)</f>
        <v>-0.59421000000000002</v>
      </c>
      <c r="UF16" s="7">
        <f>IF(OR('Z-scores'!TU16&gt;2,'Z-scores'!TU16&lt;-2),"",'Z-scores'!TU16)</f>
        <v>-0.89676</v>
      </c>
      <c r="UG16" s="7">
        <f>IF(OR('Z-scores'!TV16&gt;2,'Z-scores'!TV16&lt;-2),"",'Z-scores'!TV16)</f>
        <v>-0.65695999999999999</v>
      </c>
      <c r="UH16" s="7">
        <f>IF(OR('Z-scores'!TW16&gt;2,'Z-scores'!TW16&lt;-2),"",'Z-scores'!TW16)</f>
        <v>-0.90351000000000004</v>
      </c>
      <c r="UI16" s="7">
        <f>IF(OR('Z-scores'!TX16&gt;2,'Z-scores'!TX16&lt;-2),"",'Z-scores'!TX16)</f>
        <v>-0.48022999999999999</v>
      </c>
      <c r="UJ16" s="7">
        <f>IF(OR('Z-scores'!TY16&gt;2,'Z-scores'!TY16&lt;-2),"",'Z-scores'!TY16)</f>
        <v>-0.31573000000000001</v>
      </c>
      <c r="UK16" s="7">
        <f>IF(OR('Z-scores'!TZ16&gt;2,'Z-scores'!TZ16&lt;-2),"",'Z-scores'!TZ16)</f>
        <v>-0.81960999999999995</v>
      </c>
      <c r="UL16" s="7">
        <f>IF(OR('Z-scores'!UA16&gt;2,'Z-scores'!UA16&lt;-2),"",'Z-scores'!UA16)</f>
        <v>-0.44912999999999997</v>
      </c>
      <c r="UM16" s="7">
        <f>IF(OR('Z-scores'!UB16&gt;2,'Z-scores'!UB16&lt;-2),"",'Z-scores'!UB16)</f>
        <v>-0.77673999999999999</v>
      </c>
      <c r="UN16" s="7">
        <f>IF(OR('Z-scores'!UC16&gt;2,'Z-scores'!UC16&lt;-2),"",'Z-scores'!UC16)</f>
        <v>-0.55889</v>
      </c>
      <c r="UO16" s="7">
        <f>IF(OR('Z-scores'!UD16&gt;2,'Z-scores'!UD16&lt;-2),"",'Z-scores'!UD16)</f>
        <v>-0.92708999999999997</v>
      </c>
      <c r="UP16" s="7" t="e">
        <f>IF(OR('Z-scores'!#REF!&gt;2,'Z-scores'!#REF!&lt;-2),"",'Z-scores'!#REF!)</f>
        <v>#REF!</v>
      </c>
    </row>
    <row r="17" spans="1:562" x14ac:dyDescent="0.25">
      <c r="A17">
        <v>179</v>
      </c>
      <c r="B17">
        <v>1</v>
      </c>
      <c r="C17" s="7" t="e">
        <f>IF(OR('Z-scores'!#REF!&gt;2,'Z-scores'!#REF!&lt;-2),"",'Z-scores'!#REF!)</f>
        <v>#REF!</v>
      </c>
      <c r="D17" s="7" t="e">
        <f>IF(OR('Z-scores'!#REF!&gt;2,'Z-scores'!#REF!&lt;-2),"",'Z-scores'!#REF!)</f>
        <v>#REF!</v>
      </c>
      <c r="E17" s="7" t="e">
        <f>IF(OR('Z-scores'!#REF!&gt;2,'Z-scores'!#REF!&lt;-2),"",'Z-scores'!#REF!)</f>
        <v>#REF!</v>
      </c>
      <c r="F17" s="7" t="e">
        <f>IF(OR('Z-scores'!#REF!&gt;2,'Z-scores'!#REF!&lt;-2),"",'Z-scores'!#REF!)</f>
        <v>#REF!</v>
      </c>
      <c r="G17" s="7" t="e">
        <f>IF(OR('Z-scores'!#REF!&gt;2,'Z-scores'!#REF!&lt;-2),"",'Z-scores'!#REF!)</f>
        <v>#REF!</v>
      </c>
      <c r="H17" s="7" t="e">
        <f>IF(OR('Z-scores'!#REF!&gt;2,'Z-scores'!#REF!&lt;-2),"",'Z-scores'!#REF!)</f>
        <v>#REF!</v>
      </c>
      <c r="I17" s="7" t="e">
        <f>IF(OR('Z-scores'!#REF!&gt;2,'Z-scores'!#REF!&lt;-2),"",'Z-scores'!#REF!)</f>
        <v>#REF!</v>
      </c>
      <c r="J17" s="7" t="e">
        <f>IF(OR('Z-scores'!#REF!&gt;2,'Z-scores'!#REF!&lt;-2),"",'Z-scores'!#REF!)</f>
        <v>#REF!</v>
      </c>
      <c r="K17" s="7" t="e">
        <f>IF(OR('Z-scores'!#REF!&gt;2,'Z-scores'!#REF!&lt;-2),"",'Z-scores'!#REF!)</f>
        <v>#REF!</v>
      </c>
      <c r="L17" s="7" t="e">
        <f>IF(OR('Z-scores'!#REF!&gt;2,'Z-scores'!#REF!&lt;-2),"",'Z-scores'!#REF!)</f>
        <v>#REF!</v>
      </c>
      <c r="M17" s="7" t="e">
        <f>IF(OR('Z-scores'!#REF!&gt;2,'Z-scores'!#REF!&lt;-2),"",'Z-scores'!#REF!)</f>
        <v>#REF!</v>
      </c>
      <c r="N17" s="7">
        <f>IF(OR('Z-scores'!C17&gt;2,'Z-scores'!C17&lt;-2),"",'Z-scores'!C17)</f>
        <v>-0.70938000000000001</v>
      </c>
      <c r="O17" s="7">
        <f>IF(OR('Z-scores'!D17&gt;2,'Z-scores'!D17&lt;-2),"",'Z-scores'!D17)</f>
        <v>-0.66635999999999995</v>
      </c>
      <c r="P17" s="7">
        <f>IF(OR('Z-scores'!E17&gt;2,'Z-scores'!E17&lt;-2),"",'Z-scores'!E17)</f>
        <v>-0.11871</v>
      </c>
      <c r="Q17" s="7">
        <f>IF(OR('Z-scores'!F17&gt;2,'Z-scores'!F17&lt;-2),"",'Z-scores'!F17)</f>
        <v>-0.37859999999999999</v>
      </c>
      <c r="R17" s="7">
        <f>IF(OR('Z-scores'!G17&gt;2,'Z-scores'!G17&lt;-2),"",'Z-scores'!G17)</f>
        <v>0.1002</v>
      </c>
      <c r="S17" s="7">
        <f>IF(OR('Z-scores'!H17&gt;2,'Z-scores'!H17&lt;-2),"",'Z-scores'!H17)</f>
        <v>-8.9870000000000005E-2</v>
      </c>
      <c r="T17" s="7">
        <f>IF(OR('Z-scores'!I17&gt;2,'Z-scores'!I17&lt;-2),"",'Z-scores'!I17)</f>
        <v>-0.22436</v>
      </c>
      <c r="U17" s="7">
        <f>IF(OR('Z-scores'!J17&gt;2,'Z-scores'!J17&lt;-2),"",'Z-scores'!J17)</f>
        <v>-0.25908999999999999</v>
      </c>
      <c r="V17" s="7">
        <f>IF(OR('Z-scores'!K17&gt;2,'Z-scores'!K17&lt;-2),"",'Z-scores'!K17)</f>
        <v>-0.1031</v>
      </c>
      <c r="W17" s="7">
        <f>IF(OR('Z-scores'!L17&gt;2,'Z-scores'!L17&lt;-2),"",'Z-scores'!L17)</f>
        <v>-0.28727000000000003</v>
      </c>
      <c r="X17" s="7">
        <f>IF(OR('Z-scores'!M17&gt;2,'Z-scores'!M17&lt;-2),"",'Z-scores'!M17)</f>
        <v>5.219E-2</v>
      </c>
      <c r="Y17" s="7">
        <f>IF(OR('Z-scores'!N17&gt;2,'Z-scores'!N17&lt;-2),"",'Z-scores'!N17)</f>
        <v>-1.038E-2</v>
      </c>
      <c r="Z17" s="7">
        <f>IF(OR('Z-scores'!O17&gt;2,'Z-scores'!O17&lt;-2),"",'Z-scores'!O17)</f>
        <v>-5.6120000000000003E-2</v>
      </c>
      <c r="AA17" s="7">
        <f>IF(OR('Z-scores'!P17&gt;2,'Z-scores'!P17&lt;-2),"",'Z-scores'!P17)</f>
        <v>1.02826</v>
      </c>
      <c r="AB17" s="7">
        <f>IF(OR('Z-scores'!Q17&gt;2,'Z-scores'!Q17&lt;-2),"",'Z-scores'!Q17)</f>
        <v>1.7590000000000001E-2</v>
      </c>
      <c r="AC17" s="7">
        <f>IF(OR('Z-scores'!R17&gt;2,'Z-scores'!R17&lt;-2),"",'Z-scores'!R17)</f>
        <v>-0.25176999999999999</v>
      </c>
      <c r="AD17" s="7">
        <f>IF(OR('Z-scores'!S17&gt;2,'Z-scores'!S17&lt;-2),"",'Z-scores'!S17)</f>
        <v>-0.22603999999999999</v>
      </c>
      <c r="AE17" s="7">
        <f>IF(OR('Z-scores'!T17&gt;2,'Z-scores'!T17&lt;-2),"",'Z-scores'!T17)</f>
        <v>-0.49120000000000003</v>
      </c>
      <c r="AF17" s="7">
        <f>IF(OR('Z-scores'!U17&gt;2,'Z-scores'!U17&lt;-2),"",'Z-scores'!U17)</f>
        <v>-0.48177999999999999</v>
      </c>
      <c r="AG17" s="7">
        <f>IF(OR('Z-scores'!V17&gt;2,'Z-scores'!V17&lt;-2),"",'Z-scores'!V17)</f>
        <v>0.75026000000000004</v>
      </c>
      <c r="AH17" s="7">
        <f>IF(OR('Z-scores'!W17&gt;2,'Z-scores'!W17&lt;-2),"",'Z-scores'!W17)</f>
        <v>-0.4647</v>
      </c>
      <c r="AI17" s="7">
        <f>IF(OR('Z-scores'!X17&gt;2,'Z-scores'!X17&lt;-2),"",'Z-scores'!X17)</f>
        <v>-1.01997</v>
      </c>
      <c r="AJ17" s="7">
        <f>IF(OR('Z-scores'!Y17&gt;2,'Z-scores'!Y17&lt;-2),"",'Z-scores'!Y17)</f>
        <v>-0.66554000000000002</v>
      </c>
      <c r="AK17" s="7">
        <f>IF(OR('Z-scores'!Z17&gt;2,'Z-scores'!Z17&lt;-2),"",'Z-scores'!Z17)</f>
        <v>-0.73424999999999996</v>
      </c>
      <c r="AL17" s="7">
        <f>IF(OR('Z-scores'!AA17&gt;2,'Z-scores'!AA17&lt;-2),"",'Z-scores'!AA17)</f>
        <v>-0.20585999999999999</v>
      </c>
      <c r="AM17" s="7">
        <f>IF(OR('Z-scores'!AB17&gt;2,'Z-scores'!AB17&lt;-2),"",'Z-scores'!AB17)</f>
        <v>3.1099999999999999E-2</v>
      </c>
      <c r="AN17" s="7">
        <f>IF(OR('Z-scores'!AC17&gt;2,'Z-scores'!AC17&lt;-2),"",'Z-scores'!AC17)</f>
        <v>-8.2849999999999993E-2</v>
      </c>
      <c r="AO17" s="7">
        <f>IF(OR('Z-scores'!AD17&gt;2,'Z-scores'!AD17&lt;-2),"",'Z-scores'!AD17)</f>
        <v>-0.25796999999999998</v>
      </c>
      <c r="AP17" s="7">
        <f>IF(OR('Z-scores'!AE17&gt;2,'Z-scores'!AE17&lt;-2),"",'Z-scores'!AE17)</f>
        <v>-0.73851</v>
      </c>
      <c r="AQ17" s="7">
        <f>IF(OR('Z-scores'!AF17&gt;2,'Z-scores'!AF17&lt;-2),"",'Z-scores'!AF17)</f>
        <v>-0.84846999999999995</v>
      </c>
      <c r="AR17" s="7">
        <f>IF(OR('Z-scores'!AG17&gt;2,'Z-scores'!AG17&lt;-2),"",'Z-scores'!AG17)</f>
        <v>8.5489999999999997E-2</v>
      </c>
      <c r="AS17" s="7">
        <f>IF(OR('Z-scores'!AH17&gt;2,'Z-scores'!AH17&lt;-2),"",'Z-scores'!AH17)</f>
        <v>-0.45637</v>
      </c>
      <c r="AT17" s="7">
        <f>IF(OR('Z-scores'!AI17&gt;2,'Z-scores'!AI17&lt;-2),"",'Z-scores'!AI17)</f>
        <v>0.17249999999999999</v>
      </c>
      <c r="AU17" s="7">
        <f>IF(OR('Z-scores'!AJ17&gt;2,'Z-scores'!AJ17&lt;-2),"",'Z-scores'!AJ17)</f>
        <v>-0.23264000000000001</v>
      </c>
      <c r="AV17" s="7">
        <f>IF(OR('Z-scores'!AK17&gt;2,'Z-scores'!AK17&lt;-2),"",'Z-scores'!AK17)</f>
        <v>-0.26662999999999998</v>
      </c>
      <c r="AW17" s="7">
        <f>IF(OR('Z-scores'!AL17&gt;2,'Z-scores'!AL17&lt;-2),"",'Z-scores'!AL17)</f>
        <v>-0.39199000000000001</v>
      </c>
      <c r="AX17" s="7">
        <f>IF(OR('Z-scores'!AM17&gt;2,'Z-scores'!AM17&lt;-2),"",'Z-scores'!AM17)</f>
        <v>-0.24832000000000001</v>
      </c>
      <c r="AY17" s="7">
        <f>IF(OR('Z-scores'!AN17&gt;2,'Z-scores'!AN17&lt;-2),"",'Z-scores'!AN17)</f>
        <v>0.8236</v>
      </c>
      <c r="AZ17" s="7">
        <f>IF(OR('Z-scores'!AO17&gt;2,'Z-scores'!AO17&lt;-2),"",'Z-scores'!AO17)</f>
        <v>1.15117</v>
      </c>
      <c r="BA17" s="7">
        <f>IF(OR('Z-scores'!AP17&gt;2,'Z-scores'!AP17&lt;-2),"",'Z-scores'!AP17)</f>
        <v>5.1279999999999999E-2</v>
      </c>
      <c r="BB17" s="7">
        <f>IF(OR('Z-scores'!AQ17&gt;2,'Z-scores'!AQ17&lt;-2),"",'Z-scores'!AQ17)</f>
        <v>-0.40738000000000002</v>
      </c>
      <c r="BC17" s="7">
        <f>IF(OR('Z-scores'!AR17&gt;2,'Z-scores'!AR17&lt;-2),"",'Z-scores'!AR17)</f>
        <v>-0.74434</v>
      </c>
      <c r="BD17" s="7">
        <f>IF(OR('Z-scores'!AS17&gt;2,'Z-scores'!AS17&lt;-2),"",'Z-scores'!AS17)</f>
        <v>1.0847</v>
      </c>
      <c r="BE17" s="7">
        <f>IF(OR('Z-scores'!AT17&gt;2,'Z-scores'!AT17&lt;-2),"",'Z-scores'!AT17)</f>
        <v>8.3470000000000003E-2</v>
      </c>
      <c r="BF17" s="7">
        <f>IF(OR('Z-scores'!AU17&gt;2,'Z-scores'!AU17&lt;-2),"",'Z-scores'!AU17)</f>
        <v>0.38440000000000002</v>
      </c>
      <c r="BG17" s="7">
        <f>IF(OR('Z-scores'!AV17&gt;2,'Z-scores'!AV17&lt;-2),"",'Z-scores'!AV17)</f>
        <v>0.24499000000000001</v>
      </c>
      <c r="BH17" s="7">
        <f>IF(OR('Z-scores'!AW17&gt;2,'Z-scores'!AW17&lt;-2),"",'Z-scores'!AW17)</f>
        <v>0.51468999999999998</v>
      </c>
      <c r="BI17" s="7">
        <f>IF(OR('Z-scores'!AX17&gt;2,'Z-scores'!AX17&lt;-2),"",'Z-scores'!AX17)</f>
        <v>-0.80896999999999997</v>
      </c>
      <c r="BJ17" s="7">
        <f>IF(OR('Z-scores'!AY17&gt;2,'Z-scores'!AY17&lt;-2),"",'Z-scores'!AY17)</f>
        <v>-0.40276000000000001</v>
      </c>
      <c r="BK17" s="7">
        <f>IF(OR('Z-scores'!AZ17&gt;2,'Z-scores'!AZ17&lt;-2),"",'Z-scores'!AZ17)</f>
        <v>0.82879000000000003</v>
      </c>
      <c r="BL17" s="7">
        <f>IF(OR('Z-scores'!BA17&gt;2,'Z-scores'!BA17&lt;-2),"",'Z-scores'!BA17)</f>
        <v>5.5629999999999999E-2</v>
      </c>
      <c r="BM17" s="7">
        <f>IF(OR('Z-scores'!BB17&gt;2,'Z-scores'!BB17&lt;-2),"",'Z-scores'!BB17)</f>
        <v>-0.54251000000000005</v>
      </c>
      <c r="BN17" s="7">
        <f>IF(OR('Z-scores'!BC17&gt;2,'Z-scores'!BC17&lt;-2),"",'Z-scores'!BC17)</f>
        <v>0.17655000000000001</v>
      </c>
      <c r="BO17" s="7">
        <f>IF(OR('Z-scores'!BD17&gt;2,'Z-scores'!BD17&lt;-2),"",'Z-scores'!BD17)</f>
        <v>1.92E-3</v>
      </c>
      <c r="BP17" s="7">
        <f>IF(OR('Z-scores'!BE17&gt;2,'Z-scores'!BE17&lt;-2),"",'Z-scores'!BE17)</f>
        <v>0.24342</v>
      </c>
      <c r="BQ17" s="7">
        <f>IF(OR('Z-scores'!BF17&gt;2,'Z-scores'!BF17&lt;-2),"",'Z-scores'!BF17)</f>
        <v>0.56630000000000003</v>
      </c>
      <c r="BR17" s="7">
        <f>IF(OR('Z-scores'!BG17&gt;2,'Z-scores'!BG17&lt;-2),"",'Z-scores'!BG17)</f>
        <v>-4.7410000000000001E-2</v>
      </c>
      <c r="BS17" s="7">
        <f>IF(OR('Z-scores'!BH17&gt;2,'Z-scores'!BH17&lt;-2),"",'Z-scores'!BH17)</f>
        <v>-0.36109999999999998</v>
      </c>
      <c r="BT17" s="7">
        <f>IF(OR('Z-scores'!BI17&gt;2,'Z-scores'!BI17&lt;-2),"",'Z-scores'!BI17)</f>
        <v>-0.40977999999999998</v>
      </c>
      <c r="BU17" s="7">
        <f>IF(OR('Z-scores'!BJ17&gt;2,'Z-scores'!BJ17&lt;-2),"",'Z-scores'!BJ17)</f>
        <v>-0.35729</v>
      </c>
      <c r="BV17" s="7">
        <f>IF(OR('Z-scores'!BK17&gt;2,'Z-scores'!BK17&lt;-2),"",'Z-scores'!BK17)</f>
        <v>-0.31214999999999998</v>
      </c>
      <c r="BW17" s="7">
        <f>IF(OR('Z-scores'!BL17&gt;2,'Z-scores'!BL17&lt;-2),"",'Z-scores'!BL17)</f>
        <v>1.1810499999999999</v>
      </c>
      <c r="BX17" s="7">
        <f>IF(OR('Z-scores'!BM17&gt;2,'Z-scores'!BM17&lt;-2),"",'Z-scores'!BM17)</f>
        <v>0.3921</v>
      </c>
      <c r="BY17" s="7">
        <f>IF(OR('Z-scores'!BN17&gt;2,'Z-scores'!BN17&lt;-2),"",'Z-scores'!BN17)</f>
        <v>-0.56137000000000004</v>
      </c>
      <c r="BZ17" s="7">
        <f>IF(OR('Z-scores'!BO17&gt;2,'Z-scores'!BO17&lt;-2),"",'Z-scores'!BO17)</f>
        <v>-0.47965999999999998</v>
      </c>
      <c r="CA17" s="7">
        <f>IF(OR('Z-scores'!BP17&gt;2,'Z-scores'!BP17&lt;-2),"",'Z-scores'!BP17)</f>
        <v>-0.41450999999999999</v>
      </c>
      <c r="CB17" s="7">
        <f>IF(OR('Z-scores'!BQ17&gt;2,'Z-scores'!BQ17&lt;-2),"",'Z-scores'!BQ17)</f>
        <v>-0.16563</v>
      </c>
      <c r="CC17" s="7">
        <f>IF(OR('Z-scores'!BR17&gt;2,'Z-scores'!BR17&lt;-2),"",'Z-scores'!BR17)</f>
        <v>0.76146000000000003</v>
      </c>
      <c r="CD17" s="7">
        <f>IF(OR('Z-scores'!BS17&gt;2,'Z-scores'!BS17&lt;-2),"",'Z-scores'!BS17)</f>
        <v>-9.4490000000000005E-2</v>
      </c>
      <c r="CE17" s="7">
        <f>IF(OR('Z-scores'!BT17&gt;2,'Z-scores'!BT17&lt;-2),"",'Z-scores'!BT17)</f>
        <v>-0.48435</v>
      </c>
      <c r="CF17" s="7">
        <f>IF(OR('Z-scores'!BU17&gt;2,'Z-scores'!BU17&lt;-2),"",'Z-scores'!BU17)</f>
        <v>-0.40395999999999999</v>
      </c>
      <c r="CG17" s="7">
        <f>IF(OR('Z-scores'!BV17&gt;2,'Z-scores'!BV17&lt;-2),"",'Z-scores'!BV17)</f>
        <v>-0.42775999999999997</v>
      </c>
      <c r="CH17" s="7">
        <f>IF(OR('Z-scores'!BW17&gt;2,'Z-scores'!BW17&lt;-2),"",'Z-scores'!BW17)</f>
        <v>-0.40003</v>
      </c>
      <c r="CI17" s="7">
        <f>IF(OR('Z-scores'!BX17&gt;2,'Z-scores'!BX17&lt;-2),"",'Z-scores'!BX17)</f>
        <v>0.70516999999999996</v>
      </c>
      <c r="CJ17" s="7">
        <f>IF(OR('Z-scores'!BY17&gt;2,'Z-scores'!BY17&lt;-2),"",'Z-scores'!BY17)</f>
        <v>-0.42991000000000001</v>
      </c>
      <c r="CK17" s="7">
        <f>IF(OR('Z-scores'!BZ17&gt;2,'Z-scores'!BZ17&lt;-2),"",'Z-scores'!BZ17)</f>
        <v>-0.72538999999999998</v>
      </c>
      <c r="CL17" s="7">
        <f>IF(OR('Z-scores'!CA17&gt;2,'Z-scores'!CA17&lt;-2),"",'Z-scores'!CA17)</f>
        <v>-0.62663999999999997</v>
      </c>
      <c r="CM17" s="7">
        <f>IF(OR('Z-scores'!CB17&gt;2,'Z-scores'!CB17&lt;-2),"",'Z-scores'!CB17)</f>
        <v>-0.49730000000000002</v>
      </c>
      <c r="CN17" s="7">
        <f>IF(OR('Z-scores'!CC17&gt;2,'Z-scores'!CC17&lt;-2),"",'Z-scores'!CC17)</f>
        <v>-0.22836000000000001</v>
      </c>
      <c r="CO17" s="7">
        <f>IF(OR('Z-scores'!CD17&gt;2,'Z-scores'!CD17&lt;-2),"",'Z-scores'!CD17)</f>
        <v>-0.63575000000000004</v>
      </c>
      <c r="CP17" s="7">
        <f>IF(OR('Z-scores'!CE17&gt;2,'Z-scores'!CE17&lt;-2),"",'Z-scores'!CE17)</f>
        <v>-0.28134999999999999</v>
      </c>
      <c r="CQ17" s="7">
        <f>IF(OR('Z-scores'!CF17&gt;2,'Z-scores'!CF17&lt;-2),"",'Z-scores'!CF17)</f>
        <v>-1.05054</v>
      </c>
      <c r="CR17" s="7">
        <f>IF(OR('Z-scores'!CG17&gt;2,'Z-scores'!CG17&lt;-2),"",'Z-scores'!CG17)</f>
        <v>-0.85633999999999999</v>
      </c>
      <c r="CS17" s="7">
        <f>IF(OR('Z-scores'!CH17&gt;2,'Z-scores'!CH17&lt;-2),"",'Z-scores'!CH17)</f>
        <v>-0.44571</v>
      </c>
      <c r="CT17" s="7">
        <f>IF(OR('Z-scores'!CI17&gt;2,'Z-scores'!CI17&lt;-2),"",'Z-scores'!CI17)</f>
        <v>-0.27489999999999998</v>
      </c>
      <c r="CU17" s="7">
        <f>IF(OR('Z-scores'!CJ17&gt;2,'Z-scores'!CJ17&lt;-2),"",'Z-scores'!CJ17)</f>
        <v>0.81208000000000002</v>
      </c>
      <c r="CV17" s="7">
        <f>IF(OR('Z-scores'!CK17&gt;2,'Z-scores'!CK17&lt;-2),"",'Z-scores'!CK17)</f>
        <v>-0.78469</v>
      </c>
      <c r="CW17" s="7">
        <f>IF(OR('Z-scores'!CL17&gt;2,'Z-scores'!CL17&lt;-2),"",'Z-scores'!CL17)</f>
        <v>-0.64115999999999995</v>
      </c>
      <c r="CX17" s="7">
        <f>IF(OR('Z-scores'!CM17&gt;2,'Z-scores'!CM17&lt;-2),"",'Z-scores'!CM17)</f>
        <v>-0.50636999999999999</v>
      </c>
      <c r="CY17" s="7">
        <f>IF(OR('Z-scores'!CN17&gt;2,'Z-scores'!CN17&lt;-2),"",'Z-scores'!CN17)</f>
        <v>-0.43331999999999998</v>
      </c>
      <c r="CZ17" s="7">
        <f>IF(OR('Z-scores'!CO17&gt;2,'Z-scores'!CO17&lt;-2),"",'Z-scores'!CO17)</f>
        <v>-0.40283999999999998</v>
      </c>
      <c r="DA17" s="7">
        <f>IF(OR('Z-scores'!CP17&gt;2,'Z-scores'!CP17&lt;-2),"",'Z-scores'!CP17)</f>
        <v>-0.26717000000000002</v>
      </c>
      <c r="DB17" s="7">
        <f>IF(OR('Z-scores'!CQ17&gt;2,'Z-scores'!CQ17&lt;-2),"",'Z-scores'!CQ17)</f>
        <v>0.41736000000000001</v>
      </c>
      <c r="DC17" s="7">
        <f>IF(OR('Z-scores'!CR17&gt;2,'Z-scores'!CR17&lt;-2),"",'Z-scores'!CR17)</f>
        <v>0.18218000000000001</v>
      </c>
      <c r="DD17" s="7">
        <f>IF(OR('Z-scores'!CS17&gt;2,'Z-scores'!CS17&lt;-2),"",'Z-scores'!CS17)</f>
        <v>-0.19805</v>
      </c>
      <c r="DE17" s="7">
        <f>IF(OR('Z-scores'!CT17&gt;2,'Z-scores'!CT17&lt;-2),"",'Z-scores'!CT17)</f>
        <v>-0.74089000000000005</v>
      </c>
      <c r="DF17" s="7">
        <f>IF(OR('Z-scores'!CU17&gt;2,'Z-scores'!CU17&lt;-2),"",'Z-scores'!CU17)</f>
        <v>-0.65222999999999998</v>
      </c>
      <c r="DG17" s="7">
        <f>IF(OR('Z-scores'!CV17&gt;2,'Z-scores'!CV17&lt;-2),"",'Z-scores'!CV17)</f>
        <v>-0.69633</v>
      </c>
      <c r="DH17" s="7">
        <f>IF(OR('Z-scores'!CW17&gt;2,'Z-scores'!CW17&lt;-2),"",'Z-scores'!CW17)</f>
        <v>-5.77E-3</v>
      </c>
      <c r="DI17" s="7">
        <f>IF(OR('Z-scores'!CX17&gt;2,'Z-scores'!CX17&lt;-2),"",'Z-scores'!CX17)</f>
        <v>-0.32033</v>
      </c>
      <c r="DJ17" s="7">
        <f>IF(OR('Z-scores'!CY17&gt;2,'Z-scores'!CY17&lt;-2),"",'Z-scores'!CY17)</f>
        <v>-0.19087000000000001</v>
      </c>
      <c r="DK17" s="7">
        <f>IF(OR('Z-scores'!CZ17&gt;2,'Z-scores'!CZ17&lt;-2),"",'Z-scores'!CZ17)</f>
        <v>0.29874000000000001</v>
      </c>
      <c r="DL17" s="7">
        <f>IF(OR('Z-scores'!DA17&gt;2,'Z-scores'!DA17&lt;-2),"",'Z-scores'!DA17)</f>
        <v>-0.36786999999999997</v>
      </c>
      <c r="DM17" s="7">
        <f>IF(OR('Z-scores'!DB17&gt;2,'Z-scores'!DB17&lt;-2),"",'Z-scores'!DB17)</f>
        <v>8.0310000000000006E-2</v>
      </c>
      <c r="DN17" s="7">
        <f>IF(OR('Z-scores'!DC17&gt;2,'Z-scores'!DC17&lt;-2),"",'Z-scores'!DC17)</f>
        <v>0.17801</v>
      </c>
      <c r="DO17" s="7">
        <f>IF(OR('Z-scores'!DD17&gt;2,'Z-scores'!DD17&lt;-2),"",'Z-scores'!DD17)</f>
        <v>-0.24686</v>
      </c>
      <c r="DP17" s="7">
        <f>IF(OR('Z-scores'!DE17&gt;2,'Z-scores'!DE17&lt;-2),"",'Z-scores'!DE17)</f>
        <v>-0.25866</v>
      </c>
      <c r="DQ17" s="7">
        <f>IF(OR('Z-scores'!DF17&gt;2,'Z-scores'!DF17&lt;-2),"",'Z-scores'!DF17)</f>
        <v>-0.56499999999999995</v>
      </c>
      <c r="DR17" s="7">
        <f>IF(OR('Z-scores'!DG17&gt;2,'Z-scores'!DG17&lt;-2),"",'Z-scores'!DG17)</f>
        <v>-0.82401999999999997</v>
      </c>
      <c r="DS17" s="7">
        <f>IF(OR('Z-scores'!DH17&gt;2,'Z-scores'!DH17&lt;-2),"",'Z-scores'!DH17)</f>
        <v>-0.94377</v>
      </c>
      <c r="DT17" s="7">
        <f>IF(OR('Z-scores'!DI17&gt;2,'Z-scores'!DI17&lt;-2),"",'Z-scores'!DI17)</f>
        <v>0.54152</v>
      </c>
      <c r="DU17" s="7">
        <f>IF(OR('Z-scores'!DJ17&gt;2,'Z-scores'!DJ17&lt;-2),"",'Z-scores'!DJ17)</f>
        <v>0.38923000000000002</v>
      </c>
      <c r="DV17" s="7">
        <f>IF(OR('Z-scores'!DK17&gt;2,'Z-scores'!DK17&lt;-2),"",'Z-scores'!DK17)</f>
        <v>-0.18787999999999999</v>
      </c>
      <c r="DW17" s="7">
        <f>IF(OR('Z-scores'!DL17&gt;2,'Z-scores'!DL17&lt;-2),"",'Z-scores'!DL17)</f>
        <v>-0.45517999999999997</v>
      </c>
      <c r="DX17" s="7">
        <f>IF(OR('Z-scores'!DM17&gt;2,'Z-scores'!DM17&lt;-2),"",'Z-scores'!DM17)</f>
        <v>-0.34994999999999998</v>
      </c>
      <c r="DY17" s="7">
        <f>IF(OR('Z-scores'!DN17&gt;2,'Z-scores'!DN17&lt;-2),"",'Z-scores'!DN17)</f>
        <v>-7.1349999999999997E-2</v>
      </c>
      <c r="DZ17" s="7">
        <f>IF(OR('Z-scores'!DO17&gt;2,'Z-scores'!DO17&lt;-2),"",'Z-scores'!DO17)</f>
        <v>0.35602</v>
      </c>
      <c r="EA17" s="7">
        <f>IF(OR('Z-scores'!DP17&gt;2,'Z-scores'!DP17&lt;-2),"",'Z-scores'!DP17)</f>
        <v>-8.8900000000000003E-3</v>
      </c>
      <c r="EB17" s="7">
        <f>IF(OR('Z-scores'!DQ17&gt;2,'Z-scores'!DQ17&lt;-2),"",'Z-scores'!DQ17)</f>
        <v>-0.5302</v>
      </c>
      <c r="EC17" s="7">
        <f>IF(OR('Z-scores'!DR17&gt;2,'Z-scores'!DR17&lt;-2),"",'Z-scores'!DR17)</f>
        <v>-0.23845</v>
      </c>
      <c r="ED17" s="7">
        <f>IF(OR('Z-scores'!DS17&gt;2,'Z-scores'!DS17&lt;-2),"",'Z-scores'!DS17)</f>
        <v>-0.14152999999999999</v>
      </c>
      <c r="EE17" s="7">
        <f>IF(OR('Z-scores'!DT17&gt;2,'Z-scores'!DT17&lt;-2),"",'Z-scores'!DT17)</f>
        <v>0.13311000000000001</v>
      </c>
      <c r="EF17" s="7">
        <f>IF(OR('Z-scores'!DU17&gt;2,'Z-scores'!DU17&lt;-2),"",'Z-scores'!DU17)</f>
        <v>1.4934799999999999</v>
      </c>
      <c r="EG17" s="7">
        <f>IF(OR('Z-scores'!DV17&gt;2,'Z-scores'!DV17&lt;-2),"",'Z-scores'!DV17)</f>
        <v>1.15004</v>
      </c>
      <c r="EH17" s="7">
        <f>IF(OR('Z-scores'!DW17&gt;2,'Z-scores'!DW17&lt;-2),"",'Z-scores'!DW17)</f>
        <v>0.37556</v>
      </c>
      <c r="EI17" s="7">
        <f>IF(OR('Z-scores'!DX17&gt;2,'Z-scores'!DX17&lt;-2),"",'Z-scores'!DX17)</f>
        <v>0.66081999999999996</v>
      </c>
      <c r="EJ17" s="7">
        <f>IF(OR('Z-scores'!DY17&gt;2,'Z-scores'!DY17&lt;-2),"",'Z-scores'!DY17)</f>
        <v>2.445E-2</v>
      </c>
      <c r="EK17" s="7">
        <f>IF(OR('Z-scores'!DZ17&gt;2,'Z-scores'!DZ17&lt;-2),"",'Z-scores'!DZ17)</f>
        <v>-0.65849999999999997</v>
      </c>
      <c r="EL17" s="7">
        <f>IF(OR('Z-scores'!EA17&gt;2,'Z-scores'!EA17&lt;-2),"",'Z-scores'!EA17)</f>
        <v>-0.88024000000000002</v>
      </c>
      <c r="EM17" s="7">
        <f>IF(OR('Z-scores'!EB17&gt;2,'Z-scores'!EB17&lt;-2),"",'Z-scores'!EB17)</f>
        <v>-0.86987000000000003</v>
      </c>
      <c r="EN17" s="7">
        <f>IF(OR('Z-scores'!EC17&gt;2,'Z-scores'!EC17&lt;-2),"",'Z-scores'!EC17)</f>
        <v>-0.28477000000000002</v>
      </c>
      <c r="EO17" s="7">
        <f>IF(OR('Z-scores'!ED17&gt;2,'Z-scores'!ED17&lt;-2),"",'Z-scores'!ED17)</f>
        <v>9.1160000000000005E-2</v>
      </c>
      <c r="EP17" s="7">
        <f>IF(OR('Z-scores'!EE17&gt;2,'Z-scores'!EE17&lt;-2),"",'Z-scores'!EE17)</f>
        <v>-0.49431000000000003</v>
      </c>
      <c r="EQ17" s="7">
        <f>IF(OR('Z-scores'!EF17&gt;2,'Z-scores'!EF17&lt;-2),"",'Z-scores'!EF17)</f>
        <v>-0.78746000000000005</v>
      </c>
      <c r="ER17" s="7">
        <f>IF(OR('Z-scores'!EG17&gt;2,'Z-scores'!EG17&lt;-2),"",'Z-scores'!EG17)</f>
        <v>-0.75534999999999997</v>
      </c>
      <c r="ES17" s="7">
        <f>IF(OR('Z-scores'!EH17&gt;2,'Z-scores'!EH17&lt;-2),"",'Z-scores'!EH17)</f>
        <v>-0.44771</v>
      </c>
      <c r="ET17" s="7">
        <f>IF(OR('Z-scores'!EI17&gt;2,'Z-scores'!EI17&lt;-2),"",'Z-scores'!EI17)</f>
        <v>-3.2239999999999998E-2</v>
      </c>
      <c r="EU17" s="7">
        <f>IF(OR('Z-scores'!EJ17&gt;2,'Z-scores'!EJ17&lt;-2),"",'Z-scores'!EJ17)</f>
        <v>-0.54837000000000002</v>
      </c>
      <c r="EV17" s="7">
        <f>IF(OR('Z-scores'!EK17&gt;2,'Z-scores'!EK17&lt;-2),"",'Z-scores'!EK17)</f>
        <v>-0.69406000000000001</v>
      </c>
      <c r="EW17" s="7">
        <f>IF(OR('Z-scores'!EL17&gt;2,'Z-scores'!EL17&lt;-2),"",'Z-scores'!EL17)</f>
        <v>-0.71597999999999995</v>
      </c>
      <c r="EX17" s="7">
        <f>IF(OR('Z-scores'!EM17&gt;2,'Z-scores'!EM17&lt;-2),"",'Z-scores'!EM17)</f>
        <v>-0.35726000000000002</v>
      </c>
      <c r="EY17" s="7">
        <f>IF(OR('Z-scores'!EN17&gt;2,'Z-scores'!EN17&lt;-2),"",'Z-scores'!EN17)</f>
        <v>-0.31431999999999999</v>
      </c>
      <c r="EZ17" s="7">
        <f>IF(OR('Z-scores'!EO17&gt;2,'Z-scores'!EO17&lt;-2),"",'Z-scores'!EO17)</f>
        <v>-0.37252000000000002</v>
      </c>
      <c r="FA17" s="7">
        <f>IF(OR('Z-scores'!EP17&gt;2,'Z-scores'!EP17&lt;-2),"",'Z-scores'!EP17)</f>
        <v>-0.35624</v>
      </c>
      <c r="FB17" s="7">
        <f>IF(OR('Z-scores'!EQ17&gt;2,'Z-scores'!EQ17&lt;-2),"",'Z-scores'!EQ17)</f>
        <v>-0.40736</v>
      </c>
      <c r="FC17" s="7">
        <f>IF(OR('Z-scores'!ER17&gt;2,'Z-scores'!ER17&lt;-2),"",'Z-scores'!ER17)</f>
        <v>-0.23943</v>
      </c>
      <c r="FD17" s="7">
        <f>IF(OR('Z-scores'!ES17&gt;2,'Z-scores'!ES17&lt;-2),"",'Z-scores'!ES17)</f>
        <v>-0.37756000000000001</v>
      </c>
      <c r="FE17" s="7">
        <f>IF(OR('Z-scores'!ET17&gt;2,'Z-scores'!ET17&lt;-2),"",'Z-scores'!ET17)</f>
        <v>0.35704000000000002</v>
      </c>
      <c r="FF17" s="7">
        <f>IF(OR('Z-scores'!EU17&gt;2,'Z-scores'!EU17&lt;-2),"",'Z-scores'!EU17)</f>
        <v>0.93211999999999995</v>
      </c>
      <c r="FG17" s="7">
        <f>IF(OR('Z-scores'!EV17&gt;2,'Z-scores'!EV17&lt;-2),"",'Z-scores'!EV17)</f>
        <v>0.10376000000000001</v>
      </c>
      <c r="FH17" s="7">
        <f>IF(OR('Z-scores'!EW17&gt;2,'Z-scores'!EW17&lt;-2),"",'Z-scores'!EW17)</f>
        <v>0.15584999999999999</v>
      </c>
      <c r="FI17" s="7">
        <f>IF(OR('Z-scores'!EX17&gt;2,'Z-scores'!EX17&lt;-2),"",'Z-scores'!EX17)</f>
        <v>0.29208000000000001</v>
      </c>
      <c r="FJ17" s="7">
        <f>IF(OR('Z-scores'!EY17&gt;2,'Z-scores'!EY17&lt;-2),"",'Z-scores'!EY17)</f>
        <v>-0.48403000000000002</v>
      </c>
      <c r="FK17" s="7">
        <f>IF(OR('Z-scores'!EZ17&gt;2,'Z-scores'!EZ17&lt;-2),"",'Z-scores'!EZ17)</f>
        <v>-0.65405999999999997</v>
      </c>
      <c r="FL17" s="7">
        <f>IF(OR('Z-scores'!FA17&gt;2,'Z-scores'!FA17&lt;-2),"",'Z-scores'!FA17)</f>
        <v>-0.84516999999999998</v>
      </c>
      <c r="FM17" s="7">
        <f>IF(OR('Z-scores'!FB17&gt;2,'Z-scores'!FB17&lt;-2),"",'Z-scores'!FB17)</f>
        <v>-0.20913999999999999</v>
      </c>
      <c r="FN17" s="7">
        <f>IF(OR('Z-scores'!FC17&gt;2,'Z-scores'!FC17&lt;-2),"",'Z-scores'!FC17)</f>
        <v>-0.58230999999999999</v>
      </c>
      <c r="FO17" s="7">
        <f>IF(OR('Z-scores'!FD17&gt;2,'Z-scores'!FD17&lt;-2),"",'Z-scores'!FD17)</f>
        <v>0.39885999999999999</v>
      </c>
      <c r="FP17" s="7">
        <f>IF(OR('Z-scores'!FE17&gt;2,'Z-scores'!FE17&lt;-2),"",'Z-scores'!FE17)</f>
        <v>0.16474</v>
      </c>
      <c r="FQ17" s="7">
        <f>IF(OR('Z-scores'!FF17&gt;2,'Z-scores'!FF17&lt;-2),"",'Z-scores'!FF17)</f>
        <v>0.11142000000000001</v>
      </c>
      <c r="FR17" s="7">
        <f>IF(OR('Z-scores'!FG17&gt;2,'Z-scores'!FG17&lt;-2),"",'Z-scores'!FG17)</f>
        <v>-0.26748</v>
      </c>
      <c r="FS17" s="7">
        <f>IF(OR('Z-scores'!FH17&gt;2,'Z-scores'!FH17&lt;-2),"",'Z-scores'!FH17)</f>
        <v>-0.38286999999999999</v>
      </c>
      <c r="FT17" s="7">
        <f>IF(OR('Z-scores'!FI17&gt;2,'Z-scores'!FI17&lt;-2),"",'Z-scores'!FI17)</f>
        <v>0.34449000000000002</v>
      </c>
      <c r="FU17" s="7">
        <f>IF(OR('Z-scores'!FJ17&gt;2,'Z-scores'!FJ17&lt;-2),"",'Z-scores'!FJ17)</f>
        <v>0.49401</v>
      </c>
      <c r="FV17" s="7">
        <f>IF(OR('Z-scores'!FK17&gt;2,'Z-scores'!FK17&lt;-2),"",'Z-scores'!FK17)</f>
        <v>-0.1973</v>
      </c>
      <c r="FW17" s="7">
        <f>IF(OR('Z-scores'!FL17&gt;2,'Z-scores'!FL17&lt;-2),"",'Z-scores'!FL17)</f>
        <v>-0.28287000000000001</v>
      </c>
      <c r="FX17" s="7">
        <f>IF(OR('Z-scores'!FM17&gt;2,'Z-scores'!FM17&lt;-2),"",'Z-scores'!FM17)</f>
        <v>-0.43081999999999998</v>
      </c>
      <c r="FY17" s="7">
        <f>IF(OR('Z-scores'!FN17&gt;2,'Z-scores'!FN17&lt;-2),"",'Z-scores'!FN17)</f>
        <v>0.75278</v>
      </c>
      <c r="FZ17" s="7">
        <f>IF(OR('Z-scores'!FO17&gt;2,'Z-scores'!FO17&lt;-2),"",'Z-scores'!FO17)</f>
        <v>7.6179999999999998E-2</v>
      </c>
      <c r="GA17" s="7">
        <f>IF(OR('Z-scores'!FP17&gt;2,'Z-scores'!FP17&lt;-2),"",'Z-scores'!FP17)</f>
        <v>-0.65424000000000004</v>
      </c>
      <c r="GB17" s="7">
        <f>IF(OR('Z-scores'!FQ17&gt;2,'Z-scores'!FQ17&lt;-2),"",'Z-scores'!FQ17)</f>
        <v>-0.87412000000000001</v>
      </c>
      <c r="GC17" s="7">
        <f>IF(OR('Z-scores'!FR17&gt;2,'Z-scores'!FR17&lt;-2),"",'Z-scores'!FR17)</f>
        <v>0.40751999999999999</v>
      </c>
      <c r="GD17" s="7">
        <f>IF(OR('Z-scores'!FS17&gt;2,'Z-scores'!FS17&lt;-2),"",'Z-scores'!FS17)</f>
        <v>0.11385000000000001</v>
      </c>
      <c r="GE17" s="7">
        <f>IF(OR('Z-scores'!FT17&gt;2,'Z-scores'!FT17&lt;-2),"",'Z-scores'!FT17)</f>
        <v>-0.30574000000000001</v>
      </c>
      <c r="GF17" s="7">
        <f>IF(OR('Z-scores'!FU17&gt;2,'Z-scores'!FU17&lt;-2),"",'Z-scores'!FU17)</f>
        <v>-0.27782000000000001</v>
      </c>
      <c r="GG17" s="7">
        <f>IF(OR('Z-scores'!FV17&gt;2,'Z-scores'!FV17&lt;-2),"",'Z-scores'!FV17)</f>
        <v>-0.26166</v>
      </c>
      <c r="GH17" s="7">
        <f>IF(OR('Z-scores'!FW17&gt;2,'Z-scores'!FW17&lt;-2),"",'Z-scores'!FW17)</f>
        <v>1.79863</v>
      </c>
      <c r="GI17" s="7">
        <f>IF(OR('Z-scores'!FX17&gt;2,'Z-scores'!FX17&lt;-2),"",'Z-scores'!FX17)</f>
        <v>-0.50119999999999998</v>
      </c>
      <c r="GJ17" s="7">
        <f>IF(OR('Z-scores'!FY17&gt;2,'Z-scores'!FY17&lt;-2),"",'Z-scores'!FY17)</f>
        <v>1.4401600000000001</v>
      </c>
      <c r="GK17" s="7">
        <f>IF(OR('Z-scores'!FZ17&gt;2,'Z-scores'!FZ17&lt;-2),"",'Z-scores'!FZ17)</f>
        <v>1.0567</v>
      </c>
      <c r="GL17" s="7">
        <f>IF(OR('Z-scores'!GA17&gt;2,'Z-scores'!GA17&lt;-2),"",'Z-scores'!GA17)</f>
        <v>0.87224999999999997</v>
      </c>
      <c r="GM17" s="7">
        <f>IF(OR('Z-scores'!GB17&gt;2,'Z-scores'!GB17&lt;-2),"",'Z-scores'!GB17)</f>
        <v>-0.48082000000000003</v>
      </c>
      <c r="GN17" s="7">
        <f>IF(OR('Z-scores'!GC17&gt;2,'Z-scores'!GC17&lt;-2),"",'Z-scores'!GC17)</f>
        <v>0.54286999999999996</v>
      </c>
      <c r="GO17" s="7">
        <f>IF(OR('Z-scores'!GD17&gt;2,'Z-scores'!GD17&lt;-2),"",'Z-scores'!GD17)</f>
        <v>0.91413</v>
      </c>
      <c r="GP17" s="7">
        <f>IF(OR('Z-scores'!GE17&gt;2,'Z-scores'!GE17&lt;-2),"",'Z-scores'!GE17)</f>
        <v>-6.2129999999999998E-2</v>
      </c>
      <c r="GQ17" s="7">
        <f>IF(OR('Z-scores'!GF17&gt;2,'Z-scores'!GF17&lt;-2),"",'Z-scores'!GF17)</f>
        <v>0.65546000000000004</v>
      </c>
      <c r="GR17" s="7">
        <f>IF(OR('Z-scores'!GG17&gt;2,'Z-scores'!GG17&lt;-2),"",'Z-scores'!GG17)</f>
        <v>0.85858999999999996</v>
      </c>
      <c r="GS17" s="7">
        <f>IF(OR('Z-scores'!GH17&gt;2,'Z-scores'!GH17&lt;-2),"",'Z-scores'!GH17)</f>
        <v>0.16500000000000001</v>
      </c>
      <c r="GT17" s="7">
        <f>IF(OR('Z-scores'!GI17&gt;2,'Z-scores'!GI17&lt;-2),"",'Z-scores'!GI17)</f>
        <v>-0.33057999999999998</v>
      </c>
      <c r="GU17" s="7">
        <f>IF(OR('Z-scores'!GJ17&gt;2,'Z-scores'!GJ17&lt;-2),"",'Z-scores'!GJ17)</f>
        <v>-8.94E-3</v>
      </c>
      <c r="GV17" s="7">
        <f>IF(OR('Z-scores'!GK17&gt;2,'Z-scores'!GK17&lt;-2),"",'Z-scores'!GK17)</f>
        <v>0.12728999999999999</v>
      </c>
      <c r="GW17" s="7">
        <f>IF(OR('Z-scores'!GL17&gt;2,'Z-scores'!GL17&lt;-2),"",'Z-scores'!GL17)</f>
        <v>0.65312999999999999</v>
      </c>
      <c r="GX17" s="7">
        <f>IF(OR('Z-scores'!GM17&gt;2,'Z-scores'!GM17&lt;-2),"",'Z-scores'!GM17)</f>
        <v>1.7357400000000001</v>
      </c>
      <c r="GY17" s="7">
        <f>IF(OR('Z-scores'!GN17&gt;2,'Z-scores'!GN17&lt;-2),"",'Z-scores'!GN17)</f>
        <v>-0.45569999999999999</v>
      </c>
      <c r="GZ17" s="7">
        <f>IF(OR('Z-scores'!GO17&gt;2,'Z-scores'!GO17&lt;-2),"",'Z-scores'!GO17)</f>
        <v>-0.51480000000000004</v>
      </c>
      <c r="HA17" s="7">
        <f>IF(OR('Z-scores'!GP17&gt;2,'Z-scores'!GP17&lt;-2),"",'Z-scores'!GP17)</f>
        <v>-0.88980999999999999</v>
      </c>
      <c r="HB17" s="7">
        <f>IF(OR('Z-scores'!GQ17&gt;2,'Z-scores'!GQ17&lt;-2),"",'Z-scores'!GQ17)</f>
        <v>-0.94430000000000003</v>
      </c>
      <c r="HC17" s="7">
        <f>IF(OR('Z-scores'!GR17&gt;2,'Z-scores'!GR17&lt;-2),"",'Z-scores'!GR17)</f>
        <v>-0.60799000000000003</v>
      </c>
      <c r="HD17" s="7">
        <f>IF(OR('Z-scores'!GS17&gt;2,'Z-scores'!GS17&lt;-2),"",'Z-scores'!GS17)</f>
        <v>-0.45323999999999998</v>
      </c>
      <c r="HE17" s="7">
        <f>IF(OR('Z-scores'!GT17&gt;2,'Z-scores'!GT17&lt;-2),"",'Z-scores'!GT17)</f>
        <v>-0.76576999999999995</v>
      </c>
      <c r="HF17" s="7">
        <f>IF(OR('Z-scores'!GU17&gt;2,'Z-scores'!GU17&lt;-2),"",'Z-scores'!GU17)</f>
        <v>-0.48303000000000001</v>
      </c>
      <c r="HG17" s="7">
        <f>IF(OR('Z-scores'!GV17&gt;2,'Z-scores'!GV17&lt;-2),"",'Z-scores'!GV17)</f>
        <v>-0.48526999999999998</v>
      </c>
      <c r="HH17" s="7">
        <f>IF(OR('Z-scores'!GW17&gt;2,'Z-scores'!GW17&lt;-2),"",'Z-scores'!GW17)</f>
        <v>-0.46211999999999998</v>
      </c>
      <c r="HI17" s="7">
        <f>IF(OR('Z-scores'!GX17&gt;2,'Z-scores'!GX17&lt;-2),"",'Z-scores'!GX17)</f>
        <v>-0.40454000000000001</v>
      </c>
      <c r="HJ17" s="7">
        <f>IF(OR('Z-scores'!GY17&gt;2,'Z-scores'!GY17&lt;-2),"",'Z-scores'!GY17)</f>
        <v>9.5799999999999996E-2</v>
      </c>
      <c r="HK17" s="7">
        <f>IF(OR('Z-scores'!GZ17&gt;2,'Z-scores'!GZ17&lt;-2),"",'Z-scores'!GZ17)</f>
        <v>-0.70643999999999996</v>
      </c>
      <c r="HL17" s="7">
        <f>IF(OR('Z-scores'!HA17&gt;2,'Z-scores'!HA17&lt;-2),"",'Z-scores'!HA17)</f>
        <v>-0.55940000000000001</v>
      </c>
      <c r="HM17" s="7">
        <f>IF(OR('Z-scores'!HB17&gt;2,'Z-scores'!HB17&lt;-2),"",'Z-scores'!HB17)</f>
        <v>-0.68323</v>
      </c>
      <c r="HN17" s="7">
        <f>IF(OR('Z-scores'!HC17&gt;2,'Z-scores'!HC17&lt;-2),"",'Z-scores'!HC17)</f>
        <v>-0.57055999999999996</v>
      </c>
      <c r="HO17" s="7">
        <f>IF(OR('Z-scores'!HD17&gt;2,'Z-scores'!HD17&lt;-2),"",'Z-scores'!HD17)</f>
        <v>-0.38630999999999999</v>
      </c>
      <c r="HP17" s="7">
        <f>IF(OR('Z-scores'!HE17&gt;2,'Z-scores'!HE17&lt;-2),"",'Z-scores'!HE17)</f>
        <v>-0.27249000000000001</v>
      </c>
      <c r="HQ17" s="7">
        <f>IF(OR('Z-scores'!HF17&gt;2,'Z-scores'!HF17&lt;-2),"",'Z-scores'!HF17)</f>
        <v>-0.52034000000000002</v>
      </c>
      <c r="HR17" s="7">
        <f>IF(OR('Z-scores'!HG17&gt;2,'Z-scores'!HG17&lt;-2),"",'Z-scores'!HG17)</f>
        <v>-0.62773999999999996</v>
      </c>
      <c r="HS17" s="7">
        <f>IF(OR('Z-scores'!HH17&gt;2,'Z-scores'!HH17&lt;-2),"",'Z-scores'!HH17)</f>
        <v>-0.54757999999999996</v>
      </c>
      <c r="HT17" s="7">
        <f>IF(OR('Z-scores'!HI17&gt;2,'Z-scores'!HI17&lt;-2),"",'Z-scores'!HI17)</f>
        <v>-0.68589999999999995</v>
      </c>
      <c r="HU17" s="7">
        <f>IF(OR('Z-scores'!HJ17&gt;2,'Z-scores'!HJ17&lt;-2),"",'Z-scores'!HJ17)</f>
        <v>-0.58726999999999996</v>
      </c>
      <c r="HV17" s="7">
        <f>IF(OR('Z-scores'!HK17&gt;2,'Z-scores'!HK17&lt;-2),"",'Z-scores'!HK17)</f>
        <v>-0.84277000000000002</v>
      </c>
      <c r="HW17" s="7">
        <f>IF(OR('Z-scores'!HL17&gt;2,'Z-scores'!HL17&lt;-2),"",'Z-scores'!HL17)</f>
        <v>-0.51273000000000002</v>
      </c>
      <c r="HX17" s="7">
        <f>IF(OR('Z-scores'!HM17&gt;2,'Z-scores'!HM17&lt;-2),"",'Z-scores'!HM17)</f>
        <v>0.15725</v>
      </c>
      <c r="HY17" s="7">
        <f>IF(OR('Z-scores'!HN17&gt;2,'Z-scores'!HN17&lt;-2),"",'Z-scores'!HN17)</f>
        <v>0.38518000000000002</v>
      </c>
      <c r="HZ17" s="7">
        <f>IF(OR('Z-scores'!HO17&gt;2,'Z-scores'!HO17&lt;-2),"",'Z-scores'!HO17)</f>
        <v>-0.19908999999999999</v>
      </c>
      <c r="IA17" s="7">
        <f>IF(OR('Z-scores'!HP17&gt;2,'Z-scores'!HP17&lt;-2),"",'Z-scores'!HP17)</f>
        <v>-0.40701999999999999</v>
      </c>
      <c r="IB17" s="7">
        <f>IF(OR('Z-scores'!HQ17&gt;2,'Z-scores'!HQ17&lt;-2),"",'Z-scores'!HQ17)</f>
        <v>-0.47078999999999999</v>
      </c>
      <c r="IC17" s="7">
        <f>IF(OR('Z-scores'!HR17&gt;2,'Z-scores'!HR17&lt;-2),"",'Z-scores'!HR17)</f>
        <v>-0.43264999999999998</v>
      </c>
      <c r="ID17" s="7">
        <f>IF(OR('Z-scores'!HS17&gt;2,'Z-scores'!HS17&lt;-2),"",'Z-scores'!HS17)</f>
        <v>-0.37701000000000001</v>
      </c>
      <c r="IE17" s="7">
        <f>IF(OR('Z-scores'!HT17&gt;2,'Z-scores'!HT17&lt;-2),"",'Z-scores'!HT17)</f>
        <v>-0.11568000000000001</v>
      </c>
      <c r="IF17" s="7">
        <f>IF(OR('Z-scores'!HU17&gt;2,'Z-scores'!HU17&lt;-2),"",'Z-scores'!HU17)</f>
        <v>-0.31841999999999998</v>
      </c>
      <c r="IG17" s="7">
        <f>IF(OR('Z-scores'!HV17&gt;2,'Z-scores'!HV17&lt;-2),"",'Z-scores'!HV17)</f>
        <v>-0.11847000000000001</v>
      </c>
      <c r="IH17" s="7">
        <f>IF(OR('Z-scores'!HW17&gt;2,'Z-scores'!HW17&lt;-2),"",'Z-scores'!HW17)</f>
        <v>5.0029999999999998E-2</v>
      </c>
      <c r="II17" s="7">
        <f>IF(OR('Z-scores'!HX17&gt;2,'Z-scores'!HX17&lt;-2),"",'Z-scores'!HX17)</f>
        <v>-0.42048000000000002</v>
      </c>
      <c r="IJ17" s="7">
        <f>IF(OR('Z-scores'!HY17&gt;2,'Z-scores'!HY17&lt;-2),"",'Z-scores'!HY17)</f>
        <v>-0.35921999999999998</v>
      </c>
      <c r="IK17" s="7">
        <f>IF(OR('Z-scores'!HZ17&gt;2,'Z-scores'!HZ17&lt;-2),"",'Z-scores'!HZ17)</f>
        <v>-0.31969999999999998</v>
      </c>
      <c r="IL17" s="7">
        <f>IF(OR('Z-scores'!IA17&gt;2,'Z-scores'!IA17&lt;-2),"",'Z-scores'!IA17)</f>
        <v>-0.12640000000000001</v>
      </c>
      <c r="IM17" s="7">
        <f>IF(OR('Z-scores'!IB17&gt;2,'Z-scores'!IB17&lt;-2),"",'Z-scores'!IB17)</f>
        <v>-9.1439999999999994E-2</v>
      </c>
      <c r="IN17" s="7">
        <f>IF(OR('Z-scores'!IC17&gt;2,'Z-scores'!IC17&lt;-2),"",'Z-scores'!IC17)</f>
        <v>0.91332000000000002</v>
      </c>
      <c r="IO17" s="7">
        <f>IF(OR('Z-scores'!ID17&gt;2,'Z-scores'!ID17&lt;-2),"",'Z-scores'!ID17)</f>
        <v>0.89202999999999999</v>
      </c>
      <c r="IP17" s="7">
        <f>IF(OR('Z-scores'!IE17&gt;2,'Z-scores'!IE17&lt;-2),"",'Z-scores'!IE17)</f>
        <v>0.18085000000000001</v>
      </c>
      <c r="IQ17" s="7">
        <f>IF(OR('Z-scores'!IF17&gt;2,'Z-scores'!IF17&lt;-2),"",'Z-scores'!IF17)</f>
        <v>-0.27045999999999998</v>
      </c>
      <c r="IR17" s="7">
        <f>IF(OR('Z-scores'!IG17&gt;2,'Z-scores'!IG17&lt;-2),"",'Z-scores'!IG17)</f>
        <v>-0.24254000000000001</v>
      </c>
      <c r="IS17" s="7">
        <f>IF(OR('Z-scores'!IH17&gt;2,'Z-scores'!IH17&lt;-2),"",'Z-scores'!IH17)</f>
        <v>-0.27087</v>
      </c>
      <c r="IT17" s="7">
        <f>IF(OR('Z-scores'!II17&gt;2,'Z-scores'!II17&lt;-2),"",'Z-scores'!II17)</f>
        <v>-0.11749</v>
      </c>
      <c r="IU17" s="7">
        <f>IF(OR('Z-scores'!IJ17&gt;2,'Z-scores'!IJ17&lt;-2),"",'Z-scores'!IJ17)</f>
        <v>-0.41082000000000002</v>
      </c>
      <c r="IV17" s="7">
        <f>IF(OR('Z-scores'!IK17&gt;2,'Z-scores'!IK17&lt;-2),"",'Z-scores'!IK17)</f>
        <v>3.3250000000000002E-2</v>
      </c>
      <c r="IW17" s="7">
        <f>IF(OR('Z-scores'!IL17&gt;2,'Z-scores'!IL17&lt;-2),"",'Z-scores'!IL17)</f>
        <v>1.0653999999999999</v>
      </c>
      <c r="IX17" s="7">
        <f>IF(OR('Z-scores'!IM17&gt;2,'Z-scores'!IM17&lt;-2),"",'Z-scores'!IM17)</f>
        <v>0.65190999999999999</v>
      </c>
      <c r="IY17" s="7">
        <f>IF(OR('Z-scores'!IN17&gt;2,'Z-scores'!IN17&lt;-2),"",'Z-scores'!IN17)</f>
        <v>-0.27966000000000002</v>
      </c>
      <c r="IZ17" s="7">
        <f>IF(OR('Z-scores'!IO17&gt;2,'Z-scores'!IO17&lt;-2),"",'Z-scores'!IO17)</f>
        <v>-2.8320000000000001E-2</v>
      </c>
      <c r="JA17" s="7">
        <f>IF(OR('Z-scores'!IP17&gt;2,'Z-scores'!IP17&lt;-2),"",'Z-scores'!IP17)</f>
        <v>-0.75936999999999999</v>
      </c>
      <c r="JB17" s="7">
        <f>IF(OR('Z-scores'!IQ17&gt;2,'Z-scores'!IQ17&lt;-2),"",'Z-scores'!IQ17)</f>
        <v>-0.31413000000000002</v>
      </c>
      <c r="JC17" s="7">
        <f>IF(OR('Z-scores'!IR17&gt;2,'Z-scores'!IR17&lt;-2),"",'Z-scores'!IR17)</f>
        <v>-0.46356999999999998</v>
      </c>
      <c r="JD17" s="7">
        <f>IF(OR('Z-scores'!IS17&gt;2,'Z-scores'!IS17&lt;-2),"",'Z-scores'!IS17)</f>
        <v>-0.32643</v>
      </c>
      <c r="JE17" s="7">
        <f>IF(OR('Z-scores'!IT17&gt;2,'Z-scores'!IT17&lt;-2),"",'Z-scores'!IT17)</f>
        <v>-0.37275999999999998</v>
      </c>
      <c r="JF17" s="7">
        <f>IF(OR('Z-scores'!IU17&gt;2,'Z-scores'!IU17&lt;-2),"",'Z-scores'!IU17)</f>
        <v>-0.29308000000000001</v>
      </c>
      <c r="JG17" s="7">
        <f>IF(OR('Z-scores'!IV17&gt;2,'Z-scores'!IV17&lt;-2),"",'Z-scores'!IV17)</f>
        <v>-0.17745</v>
      </c>
      <c r="JH17" s="7">
        <f>IF(OR('Z-scores'!IW17&gt;2,'Z-scores'!IW17&lt;-2),"",'Z-scores'!IW17)</f>
        <v>-0.39391999999999999</v>
      </c>
      <c r="JI17" s="7">
        <f>IF(OR('Z-scores'!IX17&gt;2,'Z-scores'!IX17&lt;-2),"",'Z-scores'!IX17)</f>
        <v>-0.55625999999999998</v>
      </c>
      <c r="JJ17" s="7">
        <f>IF(OR('Z-scores'!IY17&gt;2,'Z-scores'!IY17&lt;-2),"",'Z-scores'!IY17)</f>
        <v>-0.33479999999999999</v>
      </c>
      <c r="JK17" s="7">
        <f>IF(OR('Z-scores'!IZ17&gt;2,'Z-scores'!IZ17&lt;-2),"",'Z-scores'!IZ17)</f>
        <v>-0.40462999999999999</v>
      </c>
      <c r="JL17" s="7">
        <f>IF(OR('Z-scores'!JA17&gt;2,'Z-scores'!JA17&lt;-2),"",'Z-scores'!JA17)</f>
        <v>0.70745999999999998</v>
      </c>
      <c r="JM17" s="7">
        <f>IF(OR('Z-scores'!JB17&gt;2,'Z-scores'!JB17&lt;-2),"",'Z-scores'!JB17)</f>
        <v>0.31226999999999999</v>
      </c>
      <c r="JN17" s="7">
        <f>IF(OR('Z-scores'!JC17&gt;2,'Z-scores'!JC17&lt;-2),"",'Z-scores'!JC17)</f>
        <v>0.18207999999999999</v>
      </c>
      <c r="JO17" s="7">
        <f>IF(OR('Z-scores'!JD17&gt;2,'Z-scores'!JD17&lt;-2),"",'Z-scores'!JD17)</f>
        <v>-0.65027000000000001</v>
      </c>
      <c r="JP17" s="7">
        <f>IF(OR('Z-scores'!JE17&gt;2,'Z-scores'!JE17&lt;-2),"",'Z-scores'!JE17)</f>
        <v>-0.69850999999999996</v>
      </c>
      <c r="JQ17" s="7">
        <f>IF(OR('Z-scores'!JF17&gt;2,'Z-scores'!JF17&lt;-2),"",'Z-scores'!JF17)</f>
        <v>-0.61485999999999996</v>
      </c>
      <c r="JR17" s="7">
        <f>IF(OR('Z-scores'!JG17&gt;2,'Z-scores'!JG17&lt;-2),"",'Z-scores'!JG17)</f>
        <v>-9.8019999999999996E-2</v>
      </c>
      <c r="JS17" s="7">
        <f>IF(OR('Z-scores'!JH17&gt;2,'Z-scores'!JH17&lt;-2),"",'Z-scores'!JH17)</f>
        <v>-0.29460999999999998</v>
      </c>
      <c r="JT17" s="7">
        <f>IF(OR('Z-scores'!JI17&gt;2,'Z-scores'!JI17&lt;-2),"",'Z-scores'!JI17)</f>
        <v>-0.63707999999999998</v>
      </c>
      <c r="JU17" s="7">
        <f>IF(OR('Z-scores'!JJ17&gt;2,'Z-scores'!JJ17&lt;-2),"",'Z-scores'!JJ17)</f>
        <v>-0.38821</v>
      </c>
      <c r="JV17" s="7">
        <f>IF(OR('Z-scores'!JK17&gt;2,'Z-scores'!JK17&lt;-2),"",'Z-scores'!JK17)</f>
        <v>0.85136999999999996</v>
      </c>
      <c r="JW17" s="7">
        <f>IF(OR('Z-scores'!JL17&gt;2,'Z-scores'!JL17&lt;-2),"",'Z-scores'!JL17)</f>
        <v>-0.40783999999999998</v>
      </c>
      <c r="JX17" s="7">
        <f>IF(OR('Z-scores'!JM17&gt;2,'Z-scores'!JM17&lt;-2),"",'Z-scores'!JM17)</f>
        <v>-0.5524</v>
      </c>
      <c r="JY17" s="7">
        <f>IF(OR('Z-scores'!JN17&gt;2,'Z-scores'!JN17&lt;-2),"",'Z-scores'!JN17)</f>
        <v>-0.46222999999999997</v>
      </c>
      <c r="JZ17" s="7">
        <f>IF(OR('Z-scores'!JO17&gt;2,'Z-scores'!JO17&lt;-2),"",'Z-scores'!JO17)</f>
        <v>0.371</v>
      </c>
      <c r="KA17" s="7">
        <f>IF(OR('Z-scores'!JP17&gt;2,'Z-scores'!JP17&lt;-2),"",'Z-scores'!JP17)</f>
        <v>0.21584</v>
      </c>
      <c r="KB17" s="7">
        <f>IF(OR('Z-scores'!JQ17&gt;2,'Z-scores'!JQ17&lt;-2),"",'Z-scores'!JQ17)</f>
        <v>-0.10577</v>
      </c>
      <c r="KC17" s="7">
        <f>IF(OR('Z-scores'!JR17&gt;2,'Z-scores'!JR17&lt;-2),"",'Z-scores'!JR17)</f>
        <v>0.95801000000000003</v>
      </c>
      <c r="KD17" s="7">
        <f>IF(OR('Z-scores'!JS17&gt;2,'Z-scores'!JS17&lt;-2),"",'Z-scores'!JS17)</f>
        <v>0.21492</v>
      </c>
      <c r="KE17" s="7">
        <f>IF(OR('Z-scores'!JT17&gt;2,'Z-scores'!JT17&lt;-2),"",'Z-scores'!JT17)</f>
        <v>-0.38915</v>
      </c>
      <c r="KF17" s="7">
        <f>IF(OR('Z-scores'!JU17&gt;2,'Z-scores'!JU17&lt;-2),"",'Z-scores'!JU17)</f>
        <v>-0.48250999999999999</v>
      </c>
      <c r="KG17" s="7">
        <f>IF(OR('Z-scores'!JV17&gt;2,'Z-scores'!JV17&lt;-2),"",'Z-scores'!JV17)</f>
        <v>-0.47410000000000002</v>
      </c>
      <c r="KH17" s="7">
        <f>IF(OR('Z-scores'!JW17&gt;2,'Z-scores'!JW17&lt;-2),"",'Z-scores'!JW17)</f>
        <v>3.508E-2</v>
      </c>
      <c r="KI17" s="7">
        <f>IF(OR('Z-scores'!JX17&gt;2,'Z-scores'!JX17&lt;-2),"",'Z-scores'!JX17)</f>
        <v>-0.50546000000000002</v>
      </c>
      <c r="KJ17" s="7">
        <f>IF(OR('Z-scores'!JY17&gt;2,'Z-scores'!JY17&lt;-2),"",'Z-scores'!JY17)</f>
        <v>-1.0399999999999999E-3</v>
      </c>
      <c r="KK17" s="7">
        <f>IF(OR('Z-scores'!JZ17&gt;2,'Z-scores'!JZ17&lt;-2),"",'Z-scores'!JZ17)</f>
        <v>0.61348000000000003</v>
      </c>
      <c r="KL17" s="7">
        <f>IF(OR('Z-scores'!KA17&gt;2,'Z-scores'!KA17&lt;-2),"",'Z-scores'!KA17)</f>
        <v>0.35372999999999999</v>
      </c>
      <c r="KM17" s="7">
        <f>IF(OR('Z-scores'!KB17&gt;2,'Z-scores'!KB17&lt;-2),"",'Z-scores'!KB17)</f>
        <v>-3.005E-2</v>
      </c>
      <c r="KN17" s="7">
        <f>IF(OR('Z-scores'!KC17&gt;2,'Z-scores'!KC17&lt;-2),"",'Z-scores'!KC17)</f>
        <v>0.50765000000000005</v>
      </c>
      <c r="KO17" s="7">
        <f>IF(OR('Z-scores'!KD17&gt;2,'Z-scores'!KD17&lt;-2),"",'Z-scores'!KD17)</f>
        <v>0.21260000000000001</v>
      </c>
      <c r="KP17" s="7">
        <f>IF(OR('Z-scores'!KE17&gt;2,'Z-scores'!KE17&lt;-2),"",'Z-scores'!KE17)</f>
        <v>-0.18956999999999999</v>
      </c>
      <c r="KQ17" s="7">
        <f>IF(OR('Z-scores'!KF17&gt;2,'Z-scores'!KF17&lt;-2),"",'Z-scores'!KF17)</f>
        <v>-0.69852000000000003</v>
      </c>
      <c r="KR17" s="7">
        <f>IF(OR('Z-scores'!KG17&gt;2,'Z-scores'!KG17&lt;-2),"",'Z-scores'!KG17)</f>
        <v>-0.10291</v>
      </c>
      <c r="KS17" s="7">
        <f>IF(OR('Z-scores'!KH17&gt;2,'Z-scores'!KH17&lt;-2),"",'Z-scores'!KH17)</f>
        <v>-0.24254000000000001</v>
      </c>
      <c r="KT17" s="7">
        <f>IF(OR('Z-scores'!KI17&gt;2,'Z-scores'!KI17&lt;-2),"",'Z-scores'!KI17)</f>
        <v>-0.24568999999999999</v>
      </c>
      <c r="KU17" s="7">
        <f>IF(OR('Z-scores'!KJ17&gt;2,'Z-scores'!KJ17&lt;-2),"",'Z-scores'!KJ17)</f>
        <v>-0.15012</v>
      </c>
      <c r="KV17" s="7">
        <f>IF(OR('Z-scores'!KK17&gt;2,'Z-scores'!KK17&lt;-2),"",'Z-scores'!KK17)</f>
        <v>-0.45963999999999999</v>
      </c>
      <c r="KW17" s="7">
        <f>IF(OR('Z-scores'!KL17&gt;2,'Z-scores'!KL17&lt;-2),"",'Z-scores'!KL17)</f>
        <v>-0.36817</v>
      </c>
      <c r="KX17" s="7">
        <f>IF(OR('Z-scores'!KM17&gt;2,'Z-scores'!KM17&lt;-2),"",'Z-scores'!KM17)</f>
        <v>0.15173</v>
      </c>
      <c r="KY17" s="7">
        <f>IF(OR('Z-scores'!KN17&gt;2,'Z-scores'!KN17&lt;-2),"",'Z-scores'!KN17)</f>
        <v>0.498</v>
      </c>
      <c r="KZ17" s="7">
        <f>IF(OR('Z-scores'!KO17&gt;2,'Z-scores'!KO17&lt;-2),"",'Z-scores'!KO17)</f>
        <v>-0.49663000000000002</v>
      </c>
      <c r="LA17" s="7">
        <f>IF(OR('Z-scores'!KP17&gt;2,'Z-scores'!KP17&lt;-2),"",'Z-scores'!KP17)</f>
        <v>0.67352000000000001</v>
      </c>
      <c r="LB17" s="7">
        <f>IF(OR('Z-scores'!KQ17&gt;2,'Z-scores'!KQ17&lt;-2),"",'Z-scores'!KQ17)</f>
        <v>0.48222999999999999</v>
      </c>
      <c r="LC17" s="7">
        <f>IF(OR('Z-scores'!KR17&gt;2,'Z-scores'!KR17&lt;-2),"",'Z-scores'!KR17)</f>
        <v>2.1350000000000001E-2</v>
      </c>
      <c r="LD17" s="7">
        <f>IF(OR('Z-scores'!KS17&gt;2,'Z-scores'!KS17&lt;-2),"",'Z-scores'!KS17)</f>
        <v>-0.24460999999999999</v>
      </c>
      <c r="LE17" s="7">
        <f>IF(OR('Z-scores'!KT17&gt;2,'Z-scores'!KT17&lt;-2),"",'Z-scores'!KT17)</f>
        <v>-7.442E-2</v>
      </c>
      <c r="LF17" s="7">
        <f>IF(OR('Z-scores'!KU17&gt;2,'Z-scores'!KU17&lt;-2),"",'Z-scores'!KU17)</f>
        <v>-4.9169999999999998E-2</v>
      </c>
      <c r="LG17" s="7">
        <f>IF(OR('Z-scores'!KV17&gt;2,'Z-scores'!KV17&lt;-2),"",'Z-scores'!KV17)</f>
        <v>-0.22236</v>
      </c>
      <c r="LH17" s="7">
        <f>IF(OR('Z-scores'!KW17&gt;2,'Z-scores'!KW17&lt;-2),"",'Z-scores'!KW17)</f>
        <v>-0.45651999999999998</v>
      </c>
      <c r="LI17" s="7">
        <f>IF(OR('Z-scores'!KX17&gt;2,'Z-scores'!KX17&lt;-2),"",'Z-scores'!KX17)</f>
        <v>-0.73319000000000001</v>
      </c>
      <c r="LJ17" s="7">
        <f>IF(OR('Z-scores'!KY17&gt;2,'Z-scores'!KY17&lt;-2),"",'Z-scores'!KY17)</f>
        <v>-0.27822000000000002</v>
      </c>
      <c r="LK17" s="7">
        <f>IF(OR('Z-scores'!KZ17&gt;2,'Z-scores'!KZ17&lt;-2),"",'Z-scores'!KZ17)</f>
        <v>-0.38718000000000002</v>
      </c>
      <c r="LL17" s="7">
        <f>IF(OR('Z-scores'!LA17&gt;2,'Z-scores'!LA17&lt;-2),"",'Z-scores'!LA17)</f>
        <v>-0.38605</v>
      </c>
      <c r="LM17" s="7">
        <f>IF(OR('Z-scores'!LB17&gt;2,'Z-scores'!LB17&lt;-2),"",'Z-scores'!LB17)</f>
        <v>-0.25918999999999998</v>
      </c>
      <c r="LN17" s="7">
        <f>IF(OR('Z-scores'!LC17&gt;2,'Z-scores'!LC17&lt;-2),"",'Z-scores'!LC17)</f>
        <v>-0.26021</v>
      </c>
      <c r="LO17" s="7">
        <f>IF(OR('Z-scores'!LD17&gt;2,'Z-scores'!LD17&lt;-2),"",'Z-scores'!LD17)</f>
        <v>0.69725000000000004</v>
      </c>
      <c r="LP17" s="7">
        <f>IF(OR('Z-scores'!LE17&gt;2,'Z-scores'!LE17&lt;-2),"",'Z-scores'!LE17)</f>
        <v>2.4510000000000001E-2</v>
      </c>
      <c r="LQ17" s="7">
        <f>IF(OR('Z-scores'!LF17&gt;2,'Z-scores'!LF17&lt;-2),"",'Z-scores'!LF17)</f>
        <v>-0.19555</v>
      </c>
      <c r="LR17" s="7">
        <f>IF(OR('Z-scores'!LG17&gt;2,'Z-scores'!LG17&lt;-2),"",'Z-scores'!LG17)</f>
        <v>-8.6190000000000003E-2</v>
      </c>
      <c r="LS17" s="7">
        <f>IF(OR('Z-scores'!LH17&gt;2,'Z-scores'!LH17&lt;-2),"",'Z-scores'!LH17)</f>
        <v>-0.46422000000000002</v>
      </c>
      <c r="LT17" s="7">
        <f>IF(OR('Z-scores'!LI17&gt;2,'Z-scores'!LI17&lt;-2),"",'Z-scores'!LI17)</f>
        <v>-0.44879000000000002</v>
      </c>
      <c r="LU17" s="7">
        <f>IF(OR('Z-scores'!LJ17&gt;2,'Z-scores'!LJ17&lt;-2),"",'Z-scores'!LJ17)</f>
        <v>-0.20868</v>
      </c>
      <c r="LV17" s="7">
        <f>IF(OR('Z-scores'!LK17&gt;2,'Z-scores'!LK17&lt;-2),"",'Z-scores'!LK17)</f>
        <v>-0.60429999999999995</v>
      </c>
      <c r="LW17" s="7">
        <f>IF(OR('Z-scores'!LL17&gt;2,'Z-scores'!LL17&lt;-2),"",'Z-scores'!LL17)</f>
        <v>0.36492000000000002</v>
      </c>
      <c r="LX17" s="7">
        <f>IF(OR('Z-scores'!LM17&gt;2,'Z-scores'!LM17&lt;-2),"",'Z-scores'!LM17)</f>
        <v>-0.37605</v>
      </c>
      <c r="LY17" s="7">
        <f>IF(OR('Z-scores'!LN17&gt;2,'Z-scores'!LN17&lt;-2),"",'Z-scores'!LN17)</f>
        <v>1.5557399999999999</v>
      </c>
      <c r="LZ17" s="7">
        <f>IF(OR('Z-scores'!LO17&gt;2,'Z-scores'!LO17&lt;-2),"",'Z-scores'!LO17)</f>
        <v>-0.65429000000000004</v>
      </c>
      <c r="MA17" s="7">
        <f>IF(OR('Z-scores'!LP17&gt;2,'Z-scores'!LP17&lt;-2),"",'Z-scores'!LP17)</f>
        <v>-0.50563000000000002</v>
      </c>
      <c r="MB17" s="7">
        <f>IF(OR('Z-scores'!LQ17&gt;2,'Z-scores'!LQ17&lt;-2),"",'Z-scores'!LQ17)</f>
        <v>-0.29819000000000001</v>
      </c>
      <c r="MC17" s="7">
        <f>IF(OR('Z-scores'!LR17&gt;2,'Z-scores'!LR17&lt;-2),"",'Z-scores'!LR17)</f>
        <v>-0.42907000000000001</v>
      </c>
      <c r="MD17" s="7">
        <f>IF(OR('Z-scores'!LS17&gt;2,'Z-scores'!LS17&lt;-2),"",'Z-scores'!LS17)</f>
        <v>-0.94777999999999996</v>
      </c>
      <c r="ME17" s="7">
        <f>IF(OR('Z-scores'!LT17&gt;2,'Z-scores'!LT17&lt;-2),"",'Z-scores'!LT17)</f>
        <v>-0.59863</v>
      </c>
      <c r="MF17" s="7">
        <f>IF(OR('Z-scores'!LU17&gt;2,'Z-scores'!LU17&lt;-2),"",'Z-scores'!LU17)</f>
        <v>-0.69081000000000004</v>
      </c>
      <c r="MG17" s="7">
        <f>IF(OR('Z-scores'!LV17&gt;2,'Z-scores'!LV17&lt;-2),"",'Z-scores'!LV17)</f>
        <v>-0.24648</v>
      </c>
      <c r="MH17" s="7">
        <f>IF(OR('Z-scores'!LW17&gt;2,'Z-scores'!LW17&lt;-2),"",'Z-scores'!LW17)</f>
        <v>-0.37089</v>
      </c>
      <c r="MI17" s="7">
        <f>IF(OR('Z-scores'!LX17&gt;2,'Z-scores'!LX17&lt;-2),"",'Z-scores'!LX17)</f>
        <v>-0.24254000000000001</v>
      </c>
      <c r="MJ17" s="7">
        <f>IF(OR('Z-scores'!LY17&gt;2,'Z-scores'!LY17&lt;-2),"",'Z-scores'!LY17)</f>
        <v>-0.63666</v>
      </c>
      <c r="MK17" s="7">
        <f>IF(OR('Z-scores'!LZ17&gt;2,'Z-scores'!LZ17&lt;-2),"",'Z-scores'!LZ17)</f>
        <v>-0.25812000000000002</v>
      </c>
      <c r="ML17" s="7">
        <f>IF(OR('Z-scores'!MA17&gt;2,'Z-scores'!MA17&lt;-2),"",'Z-scores'!MA17)</f>
        <v>-0.33855000000000002</v>
      </c>
      <c r="MM17" s="7">
        <f>IF(OR('Z-scores'!MB17&gt;2,'Z-scores'!MB17&lt;-2),"",'Z-scores'!MB17)</f>
        <v>-0.24254000000000001</v>
      </c>
      <c r="MN17" s="7">
        <f>IF(OR('Z-scores'!MC17&gt;2,'Z-scores'!MC17&lt;-2),"",'Z-scores'!MC17)</f>
        <v>-0.39505000000000001</v>
      </c>
      <c r="MO17" s="7">
        <f>IF(OR('Z-scores'!MD17&gt;2,'Z-scores'!MD17&lt;-2),"",'Z-scores'!MD17)</f>
        <v>-0.30580000000000002</v>
      </c>
      <c r="MP17" s="7">
        <f>IF(OR('Z-scores'!ME17&gt;2,'Z-scores'!ME17&lt;-2),"",'Z-scores'!ME17)</f>
        <v>-0.25263000000000002</v>
      </c>
      <c r="MQ17" s="7">
        <f>IF(OR('Z-scores'!MF17&gt;2,'Z-scores'!MF17&lt;-2),"",'Z-scores'!MF17)</f>
        <v>-0.68791000000000002</v>
      </c>
      <c r="MR17" s="7">
        <f>IF(OR('Z-scores'!MG17&gt;2,'Z-scores'!MG17&lt;-2),"",'Z-scores'!MG17)</f>
        <v>-0.52541000000000004</v>
      </c>
      <c r="MS17" s="7">
        <f>IF(OR('Z-scores'!MH17&gt;2,'Z-scores'!MH17&lt;-2),"",'Z-scores'!MH17)</f>
        <v>-0.53478000000000003</v>
      </c>
      <c r="MT17" s="7">
        <f>IF(OR('Z-scores'!MI17&gt;2,'Z-scores'!MI17&lt;-2),"",'Z-scores'!MI17)</f>
        <v>-0.61951000000000001</v>
      </c>
      <c r="MU17" s="7">
        <f>IF(OR('Z-scores'!MJ17&gt;2,'Z-scores'!MJ17&lt;-2),"",'Z-scores'!MJ17)</f>
        <v>-0.34584999999999999</v>
      </c>
      <c r="MV17" s="7">
        <f>IF(OR('Z-scores'!MK17&gt;2,'Z-scores'!MK17&lt;-2),"",'Z-scores'!MK17)</f>
        <v>-0.24254000000000001</v>
      </c>
      <c r="MW17" s="7">
        <f>IF(OR('Z-scores'!ML17&gt;2,'Z-scores'!ML17&lt;-2),"",'Z-scores'!ML17)</f>
        <v>-0.73824999999999996</v>
      </c>
      <c r="MX17" s="7">
        <f>IF(OR('Z-scores'!MM17&gt;2,'Z-scores'!MM17&lt;-2),"",'Z-scores'!MM17)</f>
        <v>-0.59755999999999998</v>
      </c>
      <c r="MY17" s="7">
        <f>IF(OR('Z-scores'!MN17&gt;2,'Z-scores'!MN17&lt;-2),"",'Z-scores'!MN17)</f>
        <v>-0.34604000000000001</v>
      </c>
      <c r="MZ17" s="7">
        <f>IF(OR('Z-scores'!MO17&gt;2,'Z-scores'!MO17&lt;-2),"",'Z-scores'!MO17)</f>
        <v>-0.79505999999999999</v>
      </c>
      <c r="NA17" s="7">
        <f>IF(OR('Z-scores'!MP17&gt;2,'Z-scores'!MP17&lt;-2),"",'Z-scores'!MP17)</f>
        <v>-0.58474999999999999</v>
      </c>
      <c r="NB17" s="7">
        <f>IF(OR('Z-scores'!MQ17&gt;2,'Z-scores'!MQ17&lt;-2),"",'Z-scores'!MQ17)</f>
        <v>-0.86192999999999997</v>
      </c>
      <c r="NC17" s="7">
        <f>IF(OR('Z-scores'!MR17&gt;2,'Z-scores'!MR17&lt;-2),"",'Z-scores'!MR17)</f>
        <v>-0.60979000000000005</v>
      </c>
      <c r="ND17" s="7">
        <f>IF(OR('Z-scores'!MS17&gt;2,'Z-scores'!MS17&lt;-2),"",'Z-scores'!MS17)</f>
        <v>6.4990000000000006E-2</v>
      </c>
      <c r="NE17" s="7">
        <f>IF(OR('Z-scores'!MT17&gt;2,'Z-scores'!MT17&lt;-2),"",'Z-scores'!MT17)</f>
        <v>1.05267</v>
      </c>
      <c r="NF17" s="7">
        <f>IF(OR('Z-scores'!MU17&gt;2,'Z-scores'!MU17&lt;-2),"",'Z-scores'!MU17)</f>
        <v>8.2110000000000002E-2</v>
      </c>
      <c r="NG17" s="7">
        <f>IF(OR('Z-scores'!MV17&gt;2,'Z-scores'!MV17&lt;-2),"",'Z-scores'!MV17)</f>
        <v>-0.36231999999999998</v>
      </c>
      <c r="NH17" s="7">
        <f>IF(OR('Z-scores'!MW17&gt;2,'Z-scores'!MW17&lt;-2),"",'Z-scores'!MW17)</f>
        <v>-0.64095000000000002</v>
      </c>
      <c r="NI17" s="7">
        <f>IF(OR('Z-scores'!MX17&gt;2,'Z-scores'!MX17&lt;-2),"",'Z-scores'!MX17)</f>
        <v>-0.13794000000000001</v>
      </c>
      <c r="NJ17" s="7">
        <f>IF(OR('Z-scores'!MY17&gt;2,'Z-scores'!MY17&lt;-2),"",'Z-scores'!MY17)</f>
        <v>-0.37363000000000002</v>
      </c>
      <c r="NK17" s="7">
        <f>IF(OR('Z-scores'!MZ17&gt;2,'Z-scores'!MZ17&lt;-2),"",'Z-scores'!MZ17)</f>
        <v>0.1065</v>
      </c>
      <c r="NL17" s="7">
        <f>IF(OR('Z-scores'!NA17&gt;2,'Z-scores'!NA17&lt;-2),"",'Z-scores'!NA17)</f>
        <v>2.1059999999999999E-2</v>
      </c>
      <c r="NM17" s="7">
        <f>IF(OR('Z-scores'!NB17&gt;2,'Z-scores'!NB17&lt;-2),"",'Z-scores'!NB17)</f>
        <v>0.38197999999999999</v>
      </c>
      <c r="NN17" s="7">
        <f>IF(OR('Z-scores'!NC17&gt;2,'Z-scores'!NC17&lt;-2),"",'Z-scores'!NC17)</f>
        <v>1.8085100000000001</v>
      </c>
      <c r="NO17" s="7">
        <f>IF(OR('Z-scores'!ND17&gt;2,'Z-scores'!ND17&lt;-2),"",'Z-scores'!ND17)</f>
        <v>0.88402999999999998</v>
      </c>
      <c r="NP17" s="7">
        <f>IF(OR('Z-scores'!NE17&gt;2,'Z-scores'!NE17&lt;-2),"",'Z-scores'!NE17)</f>
        <v>9.3009999999999995E-2</v>
      </c>
      <c r="NQ17" s="7">
        <f>IF(OR('Z-scores'!NF17&gt;2,'Z-scores'!NF17&lt;-2),"",'Z-scores'!NF17)</f>
        <v>0.42631000000000002</v>
      </c>
      <c r="NR17" s="7">
        <f>IF(OR('Z-scores'!NG17&gt;2,'Z-scores'!NG17&lt;-2),"",'Z-scores'!NG17)</f>
        <v>-9.7250000000000003E-2</v>
      </c>
      <c r="NS17" s="7">
        <f>IF(OR('Z-scores'!NH17&gt;2,'Z-scores'!NH17&lt;-2),"",'Z-scores'!NH17)</f>
        <v>2.5799999999999998E-3</v>
      </c>
      <c r="NT17" s="7">
        <f>IF(OR('Z-scores'!NI17&gt;2,'Z-scores'!NI17&lt;-2),"",'Z-scores'!NI17)</f>
        <v>8.3879999999999996E-2</v>
      </c>
      <c r="NU17" s="7">
        <f>IF(OR('Z-scores'!NJ17&gt;2,'Z-scores'!NJ17&lt;-2),"",'Z-scores'!NJ17)</f>
        <v>-0.13356000000000001</v>
      </c>
      <c r="NV17" s="7">
        <f>IF(OR('Z-scores'!NK17&gt;2,'Z-scores'!NK17&lt;-2),"",'Z-scores'!NK17)</f>
        <v>9.5999999999999992E-3</v>
      </c>
      <c r="NW17" s="7">
        <f>IF(OR('Z-scores'!NL17&gt;2,'Z-scores'!NL17&lt;-2),"",'Z-scores'!NL17)</f>
        <v>0.54164999999999996</v>
      </c>
      <c r="NX17" s="7">
        <f>IF(OR('Z-scores'!NM17&gt;2,'Z-scores'!NM17&lt;-2),"",'Z-scores'!NM17)</f>
        <v>0.20027</v>
      </c>
      <c r="NY17" s="7">
        <f>IF(OR('Z-scores'!NN17&gt;2,'Z-scores'!NN17&lt;-2),"",'Z-scores'!NN17)</f>
        <v>0.79915000000000003</v>
      </c>
      <c r="NZ17" s="7">
        <f>IF(OR('Z-scores'!NO17&gt;2,'Z-scores'!NO17&lt;-2),"",'Z-scores'!NO17)</f>
        <v>1.3329500000000001</v>
      </c>
      <c r="OA17" s="7">
        <f>IF(OR('Z-scores'!NP17&gt;2,'Z-scores'!NP17&lt;-2),"",'Z-scores'!NP17)</f>
        <v>0.26541999999999999</v>
      </c>
      <c r="OB17" s="7">
        <f>IF(OR('Z-scores'!NQ17&gt;2,'Z-scores'!NQ17&lt;-2),"",'Z-scores'!NQ17)</f>
        <v>0.20130999999999999</v>
      </c>
      <c r="OC17" s="7">
        <f>IF(OR('Z-scores'!NR17&gt;2,'Z-scores'!NR17&lt;-2),"",'Z-scores'!NR17)</f>
        <v>1.49264</v>
      </c>
      <c r="OD17" s="7">
        <f>IF(OR('Z-scores'!NS17&gt;2,'Z-scores'!NS17&lt;-2),"",'Z-scores'!NS17)</f>
        <v>1.26031</v>
      </c>
      <c r="OE17" s="7">
        <f>IF(OR('Z-scores'!NT17&gt;2,'Z-scores'!NT17&lt;-2),"",'Z-scores'!NT17)</f>
        <v>1.25241</v>
      </c>
      <c r="OF17" s="7">
        <f>IF(OR('Z-scores'!NU17&gt;2,'Z-scores'!NU17&lt;-2),"",'Z-scores'!NU17)</f>
        <v>1.6307</v>
      </c>
      <c r="OG17" s="7">
        <f>IF(OR('Z-scores'!NV17&gt;2,'Z-scores'!NV17&lt;-2),"",'Z-scores'!NV17)</f>
        <v>-7.0360000000000006E-2</v>
      </c>
      <c r="OH17" s="7">
        <f>IF(OR('Z-scores'!NW17&gt;2,'Z-scores'!NW17&lt;-2),"",'Z-scores'!NW17)</f>
        <v>0.61162000000000005</v>
      </c>
      <c r="OI17" s="7">
        <f>IF(OR('Z-scores'!NX17&gt;2,'Z-scores'!NX17&lt;-2),"",'Z-scores'!NX17)</f>
        <v>0.24851000000000001</v>
      </c>
      <c r="OJ17" s="7">
        <f>IF(OR('Z-scores'!NY17&gt;2,'Z-scores'!NY17&lt;-2),"",'Z-scores'!NY17)</f>
        <v>1.20641</v>
      </c>
      <c r="OK17" s="7">
        <f>IF(OR('Z-scores'!NZ17&gt;2,'Z-scores'!NZ17&lt;-2),"",'Z-scores'!NZ17)</f>
        <v>1.51102</v>
      </c>
      <c r="OL17" s="7">
        <f>IF(OR('Z-scores'!OA17&gt;2,'Z-scores'!OA17&lt;-2),"",'Z-scores'!OA17)</f>
        <v>1.2706599999999999</v>
      </c>
      <c r="OM17" s="7">
        <f>IF(OR('Z-scores'!OB17&gt;2,'Z-scores'!OB17&lt;-2),"",'Z-scores'!OB17)</f>
        <v>1.03017</v>
      </c>
      <c r="ON17" s="7" t="str">
        <f>IF(OR('Z-scores'!OC17&gt;2,'Z-scores'!OC17&lt;-2),"",'Z-scores'!OC17)</f>
        <v/>
      </c>
      <c r="OO17" s="7" t="str">
        <f>IF(OR('Z-scores'!OD17&gt;2,'Z-scores'!OD17&lt;-2),"",'Z-scores'!OD17)</f>
        <v/>
      </c>
      <c r="OP17" s="7">
        <f>IF(OR('Z-scores'!OE17&gt;2,'Z-scores'!OE17&lt;-2),"",'Z-scores'!OE17)</f>
        <v>4.326E-2</v>
      </c>
      <c r="OQ17" s="7">
        <f>IF(OR('Z-scores'!OF17&gt;2,'Z-scores'!OF17&lt;-2),"",'Z-scores'!OF17)</f>
        <v>0.45771000000000001</v>
      </c>
      <c r="OR17" s="7">
        <f>IF(OR('Z-scores'!OG17&gt;2,'Z-scores'!OG17&lt;-2),"",'Z-scores'!OG17)</f>
        <v>-0.18720000000000001</v>
      </c>
      <c r="OS17" s="7">
        <f>IF(OR('Z-scores'!OH17&gt;2,'Z-scores'!OH17&lt;-2),"",'Z-scores'!OH17)</f>
        <v>1.79121</v>
      </c>
      <c r="OT17" s="7">
        <f>IF(OR('Z-scores'!OI17&gt;2,'Z-scores'!OI17&lt;-2),"",'Z-scores'!OI17)</f>
        <v>1.27251</v>
      </c>
      <c r="OU17" s="7">
        <f>IF(OR('Z-scores'!OJ17&gt;2,'Z-scores'!OJ17&lt;-2),"",'Z-scores'!OJ17)</f>
        <v>1.1796899999999999</v>
      </c>
      <c r="OV17" s="7">
        <f>IF(OR('Z-scores'!OK17&gt;2,'Z-scores'!OK17&lt;-2),"",'Z-scores'!OK17)</f>
        <v>-0.17543</v>
      </c>
      <c r="OW17" s="7">
        <f>IF(OR('Z-scores'!OL17&gt;2,'Z-scores'!OL17&lt;-2),"",'Z-scores'!OL17)</f>
        <v>6.191E-2</v>
      </c>
      <c r="OX17" s="7">
        <f>IF(OR('Z-scores'!OM17&gt;2,'Z-scores'!OM17&lt;-2),"",'Z-scores'!OM17)</f>
        <v>0.12254</v>
      </c>
      <c r="OY17" s="7">
        <f>IF(OR('Z-scores'!ON17&gt;2,'Z-scores'!ON17&lt;-2),"",'Z-scores'!ON17)</f>
        <v>-0.40123999999999999</v>
      </c>
      <c r="OZ17" s="7">
        <f>IF(OR('Z-scores'!OO17&gt;2,'Z-scores'!OO17&lt;-2),"",'Z-scores'!OO17)</f>
        <v>-0.26956999999999998</v>
      </c>
      <c r="PA17" s="7">
        <f>IF(OR('Z-scores'!OP17&gt;2,'Z-scores'!OP17&lt;-2),"",'Z-scores'!OP17)</f>
        <v>-0.24254000000000001</v>
      </c>
      <c r="PB17" s="7">
        <f>IF(OR('Z-scores'!OQ17&gt;2,'Z-scores'!OQ17&lt;-2),"",'Z-scores'!OQ17)</f>
        <v>-2.793E-2</v>
      </c>
      <c r="PC17" s="7">
        <f>IF(OR('Z-scores'!OR17&gt;2,'Z-scores'!OR17&lt;-2),"",'Z-scores'!OR17)</f>
        <v>-0.15149000000000001</v>
      </c>
      <c r="PD17" s="7">
        <f>IF(OR('Z-scores'!OS17&gt;2,'Z-scores'!OS17&lt;-2),"",'Z-scores'!OS17)</f>
        <v>6.7860000000000004E-2</v>
      </c>
      <c r="PE17" s="7">
        <f>IF(OR('Z-scores'!OT17&gt;2,'Z-scores'!OT17&lt;-2),"",'Z-scores'!OT17)</f>
        <v>9.6140000000000003E-2</v>
      </c>
      <c r="PF17" s="7">
        <f>IF(OR('Z-scores'!OU17&gt;2,'Z-scores'!OU17&lt;-2),"",'Z-scores'!OU17)</f>
        <v>-0.43347999999999998</v>
      </c>
      <c r="PG17" s="7">
        <f>IF(OR('Z-scores'!OV17&gt;2,'Z-scores'!OV17&lt;-2),"",'Z-scores'!OV17)</f>
        <v>-0.44485999999999998</v>
      </c>
      <c r="PH17" s="7">
        <f>IF(OR('Z-scores'!OW17&gt;2,'Z-scores'!OW17&lt;-2),"",'Z-scores'!OW17)</f>
        <v>-0.40928999999999999</v>
      </c>
      <c r="PI17" s="7">
        <f>IF(OR('Z-scores'!OX17&gt;2,'Z-scores'!OX17&lt;-2),"",'Z-scores'!OX17)</f>
        <v>-7.4759999999999993E-2</v>
      </c>
      <c r="PJ17" s="7">
        <f>IF(OR('Z-scores'!OY17&gt;2,'Z-scores'!OY17&lt;-2),"",'Z-scores'!OY17)</f>
        <v>2.827E-2</v>
      </c>
      <c r="PK17" s="7">
        <f>IF(OR('Z-scores'!OZ17&gt;2,'Z-scores'!OZ17&lt;-2),"",'Z-scores'!OZ17)</f>
        <v>1.4090400000000001</v>
      </c>
      <c r="PL17" s="7">
        <f>IF(OR('Z-scores'!PA17&gt;2,'Z-scores'!PA17&lt;-2),"",'Z-scores'!PA17)</f>
        <v>2.2020000000000001E-2</v>
      </c>
      <c r="PM17" s="7">
        <f>IF(OR('Z-scores'!PB17&gt;2,'Z-scores'!PB17&lt;-2),"",'Z-scores'!PB17)</f>
        <v>0.17510000000000001</v>
      </c>
      <c r="PN17" s="7" t="str">
        <f>IF(OR('Z-scores'!PC17&gt;2,'Z-scores'!PC17&lt;-2),"",'Z-scores'!PC17)</f>
        <v/>
      </c>
      <c r="PO17" s="7">
        <f>IF(OR('Z-scores'!PD17&gt;2,'Z-scores'!PD17&lt;-2),"",'Z-scores'!PD17)</f>
        <v>0.51375000000000004</v>
      </c>
      <c r="PP17" s="7">
        <f>IF(OR('Z-scores'!PE17&gt;2,'Z-scores'!PE17&lt;-2),"",'Z-scores'!PE17)</f>
        <v>0.32194</v>
      </c>
      <c r="PQ17" s="7">
        <f>IF(OR('Z-scores'!PF17&gt;2,'Z-scores'!PF17&lt;-2),"",'Z-scores'!PF17)</f>
        <v>0.10512000000000001</v>
      </c>
      <c r="PR17" s="7">
        <f>IF(OR('Z-scores'!PG17&gt;2,'Z-scores'!PG17&lt;-2),"",'Z-scores'!PG17)</f>
        <v>-0.20377000000000001</v>
      </c>
      <c r="PS17" s="7">
        <f>IF(OR('Z-scores'!PH17&gt;2,'Z-scores'!PH17&lt;-2),"",'Z-scores'!PH17)</f>
        <v>-0.49246000000000001</v>
      </c>
      <c r="PT17" s="7">
        <f>IF(OR('Z-scores'!PI17&gt;2,'Z-scores'!PI17&lt;-2),"",'Z-scores'!PI17)</f>
        <v>-0.34582000000000002</v>
      </c>
      <c r="PU17" s="7" t="str">
        <f>IF(OR('Z-scores'!PJ17&gt;2,'Z-scores'!PJ17&lt;-2),"",'Z-scores'!PJ17)</f>
        <v/>
      </c>
      <c r="PV17" s="7">
        <f>IF(OR('Z-scores'!PK17&gt;2,'Z-scores'!PK17&lt;-2),"",'Z-scores'!PK17)</f>
        <v>6.9889999999999994E-2</v>
      </c>
      <c r="PW17" s="7">
        <f>IF(OR('Z-scores'!PL17&gt;2,'Z-scores'!PL17&lt;-2),"",'Z-scores'!PL17)</f>
        <v>-0.31169000000000002</v>
      </c>
      <c r="PX17" s="7">
        <f>IF(OR('Z-scores'!PM17&gt;2,'Z-scores'!PM17&lt;-2),"",'Z-scores'!PM17)</f>
        <v>0.83347000000000004</v>
      </c>
      <c r="PY17" s="7">
        <f>IF(OR('Z-scores'!PN17&gt;2,'Z-scores'!PN17&lt;-2),"",'Z-scores'!PN17)</f>
        <v>0.37502000000000002</v>
      </c>
      <c r="PZ17" s="7">
        <f>IF(OR('Z-scores'!PO17&gt;2,'Z-scores'!PO17&lt;-2),"",'Z-scores'!PO17)</f>
        <v>-0.37290000000000001</v>
      </c>
      <c r="QA17" s="7">
        <f>IF(OR('Z-scores'!PP17&gt;2,'Z-scores'!PP17&lt;-2),"",'Z-scores'!PP17)</f>
        <v>-0.24254000000000001</v>
      </c>
      <c r="QB17" s="7">
        <f>IF(OR('Z-scores'!PQ17&gt;2,'Z-scores'!PQ17&lt;-2),"",'Z-scores'!PQ17)</f>
        <v>0.48075000000000001</v>
      </c>
      <c r="QC17" s="7">
        <f>IF(OR('Z-scores'!PR17&gt;2,'Z-scores'!PR17&lt;-2),"",'Z-scores'!PR17)</f>
        <v>-0.10093000000000001</v>
      </c>
      <c r="QD17" s="7">
        <f>IF(OR('Z-scores'!PS17&gt;2,'Z-scores'!PS17&lt;-2),"",'Z-scores'!PS17)</f>
        <v>-0.75792000000000004</v>
      </c>
      <c r="QE17" s="7">
        <f>IF(OR('Z-scores'!PT17&gt;2,'Z-scores'!PT17&lt;-2),"",'Z-scores'!PT17)</f>
        <v>-0.17163999999999999</v>
      </c>
      <c r="QF17" s="7">
        <f>IF(OR('Z-scores'!PU17&gt;2,'Z-scores'!PU17&lt;-2),"",'Z-scores'!PU17)</f>
        <v>-0.79396</v>
      </c>
      <c r="QG17" s="7">
        <f>IF(OR('Z-scores'!PV17&gt;2,'Z-scores'!PV17&lt;-2),"",'Z-scores'!PV17)</f>
        <v>-0.51504000000000005</v>
      </c>
      <c r="QH17" s="7">
        <f>IF(OR('Z-scores'!PW17&gt;2,'Z-scores'!PW17&lt;-2),"",'Z-scores'!PW17)</f>
        <v>0.17624000000000001</v>
      </c>
      <c r="QI17" s="7">
        <f>IF(OR('Z-scores'!PX17&gt;2,'Z-scores'!PX17&lt;-2),"",'Z-scores'!PX17)</f>
        <v>0.47904000000000002</v>
      </c>
      <c r="QJ17" s="7">
        <f>IF(OR('Z-scores'!PY17&gt;2,'Z-scores'!PY17&lt;-2),"",'Z-scores'!PY17)</f>
        <v>-0.66873000000000005</v>
      </c>
      <c r="QK17" s="7">
        <f>IF(OR('Z-scores'!PZ17&gt;2,'Z-scores'!PZ17&lt;-2),"",'Z-scores'!PZ17)</f>
        <v>-0.78308999999999995</v>
      </c>
      <c r="QL17" s="7">
        <f>IF(OR('Z-scores'!QA17&gt;2,'Z-scores'!QA17&lt;-2),"",'Z-scores'!QA17)</f>
        <v>-0.73250000000000004</v>
      </c>
      <c r="QM17" s="7">
        <f>IF(OR('Z-scores'!QB17&gt;2,'Z-scores'!QB17&lt;-2),"",'Z-scores'!QB17)</f>
        <v>1.27068</v>
      </c>
      <c r="QN17" s="7">
        <f>IF(OR('Z-scores'!QC17&gt;2,'Z-scores'!QC17&lt;-2),"",'Z-scores'!QC17)</f>
        <v>-0.51922000000000001</v>
      </c>
      <c r="QO17" s="7">
        <f>IF(OR('Z-scores'!QD17&gt;2,'Z-scores'!QD17&lt;-2),"",'Z-scores'!QD17)</f>
        <v>-0.51207000000000003</v>
      </c>
      <c r="QP17" s="7">
        <f>IF(OR('Z-scores'!QE17&gt;2,'Z-scores'!QE17&lt;-2),"",'Z-scores'!QE17)</f>
        <v>-0.46250999999999998</v>
      </c>
      <c r="QQ17" s="7">
        <f>IF(OR('Z-scores'!QF17&gt;2,'Z-scores'!QF17&lt;-2),"",'Z-scores'!QF17)</f>
        <v>-0.44006000000000001</v>
      </c>
      <c r="QR17" s="7">
        <f>IF(OR('Z-scores'!QG17&gt;2,'Z-scores'!QG17&lt;-2),"",'Z-scores'!QG17)</f>
        <v>-0.24515000000000001</v>
      </c>
      <c r="QS17" s="7">
        <f>IF(OR('Z-scores'!QH17&gt;2,'Z-scores'!QH17&lt;-2),"",'Z-scores'!QH17)</f>
        <v>-0.34300000000000003</v>
      </c>
      <c r="QT17" s="7">
        <f>IF(OR('Z-scores'!QI17&gt;2,'Z-scores'!QI17&lt;-2),"",'Z-scores'!QI17)</f>
        <v>0.77198999999999995</v>
      </c>
      <c r="QU17" s="7">
        <f>IF(OR('Z-scores'!QJ17&gt;2,'Z-scores'!QJ17&lt;-2),"",'Z-scores'!QJ17)</f>
        <v>-0.46577000000000002</v>
      </c>
      <c r="QV17" s="7">
        <f>IF(OR('Z-scores'!QK17&gt;2,'Z-scores'!QK17&lt;-2),"",'Z-scores'!QK17)</f>
        <v>-0.44785999999999998</v>
      </c>
      <c r="QW17" s="7">
        <f>IF(OR('Z-scores'!QL17&gt;2,'Z-scores'!QL17&lt;-2),"",'Z-scores'!QL17)</f>
        <v>0.32236999999999999</v>
      </c>
      <c r="QX17" s="7">
        <f>IF(OR('Z-scores'!QM17&gt;2,'Z-scores'!QM17&lt;-2),"",'Z-scores'!QM17)</f>
        <v>-0.48875999999999997</v>
      </c>
      <c r="QY17" s="7">
        <f>IF(OR('Z-scores'!QN17&gt;2,'Z-scores'!QN17&lt;-2),"",'Z-scores'!QN17)</f>
        <v>-0.56372999999999995</v>
      </c>
      <c r="QZ17" s="7">
        <f>IF(OR('Z-scores'!QO17&gt;2,'Z-scores'!QO17&lt;-2),"",'Z-scores'!QO17)</f>
        <v>-0.59772000000000003</v>
      </c>
      <c r="RA17" s="7">
        <f>IF(OR('Z-scores'!QP17&gt;2,'Z-scores'!QP17&lt;-2),"",'Z-scores'!QP17)</f>
        <v>-0.49442999999999998</v>
      </c>
      <c r="RB17" s="7">
        <f>IF(OR('Z-scores'!QQ17&gt;2,'Z-scores'!QQ17&lt;-2),"",'Z-scores'!QQ17)</f>
        <v>-0.46738000000000002</v>
      </c>
      <c r="RC17" s="7">
        <f>IF(OR('Z-scores'!QR17&gt;2,'Z-scores'!QR17&lt;-2),"",'Z-scores'!QR17)</f>
        <v>-0.53129000000000004</v>
      </c>
      <c r="RD17" s="7">
        <f>IF(OR('Z-scores'!QS17&gt;2,'Z-scores'!QS17&lt;-2),"",'Z-scores'!QS17)</f>
        <v>-0.25596000000000002</v>
      </c>
      <c r="RE17" s="7">
        <f>IF(OR('Z-scores'!QT17&gt;2,'Z-scores'!QT17&lt;-2),"",'Z-scores'!QT17)</f>
        <v>0.25613999999999998</v>
      </c>
      <c r="RF17" s="7">
        <f>IF(OR('Z-scores'!QU17&gt;2,'Z-scores'!QU17&lt;-2),"",'Z-scores'!QU17)</f>
        <v>-0.58370999999999995</v>
      </c>
      <c r="RG17" s="7">
        <f>IF(OR('Z-scores'!QV17&gt;2,'Z-scores'!QV17&lt;-2),"",'Z-scores'!QV17)</f>
        <v>1.16584</v>
      </c>
      <c r="RH17" s="7">
        <f>IF(OR('Z-scores'!QW17&gt;2,'Z-scores'!QW17&lt;-2),"",'Z-scores'!QW17)</f>
        <v>0.88719000000000003</v>
      </c>
      <c r="RI17" s="7">
        <f>IF(OR('Z-scores'!QX17&gt;2,'Z-scores'!QX17&lt;-2),"",'Z-scores'!QX17)</f>
        <v>-0.39845000000000003</v>
      </c>
      <c r="RJ17" s="7">
        <f>IF(OR('Z-scores'!QY17&gt;2,'Z-scores'!QY17&lt;-2),"",'Z-scores'!QY17)</f>
        <v>-0.54068000000000005</v>
      </c>
      <c r="RK17" s="7">
        <f>IF(OR('Z-scores'!QZ17&gt;2,'Z-scores'!QZ17&lt;-2),"",'Z-scores'!QZ17)</f>
        <v>0.27722000000000002</v>
      </c>
      <c r="RL17" s="7">
        <f>IF(OR('Z-scores'!RA17&gt;2,'Z-scores'!RA17&lt;-2),"",'Z-scores'!RA17)</f>
        <v>-0.58979000000000004</v>
      </c>
      <c r="RM17" s="7">
        <f>IF(OR('Z-scores'!RB17&gt;2,'Z-scores'!RB17&lt;-2),"",'Z-scores'!RB17)</f>
        <v>0.10050000000000001</v>
      </c>
      <c r="RN17" s="7">
        <f>IF(OR('Z-scores'!RC17&gt;2,'Z-scores'!RC17&lt;-2),"",'Z-scores'!RC17)</f>
        <v>-0.17422000000000001</v>
      </c>
      <c r="RO17" s="7">
        <f>IF(OR('Z-scores'!RD17&gt;2,'Z-scores'!RD17&lt;-2),"",'Z-scores'!RD17)</f>
        <v>-0.27921000000000001</v>
      </c>
      <c r="RP17" s="7">
        <f>IF(OR('Z-scores'!RE17&gt;2,'Z-scores'!RE17&lt;-2),"",'Z-scores'!RE17)</f>
        <v>0.13999</v>
      </c>
      <c r="RQ17" s="7">
        <f>IF(OR('Z-scores'!RF17&gt;2,'Z-scores'!RF17&lt;-2),"",'Z-scores'!RF17)</f>
        <v>-0.12873999999999999</v>
      </c>
      <c r="RR17" s="7">
        <f>IF(OR('Z-scores'!RG17&gt;2,'Z-scores'!RG17&lt;-2),"",'Z-scores'!RG17)</f>
        <v>0.83504999999999996</v>
      </c>
      <c r="RS17" s="7">
        <f>IF(OR('Z-scores'!RH17&gt;2,'Z-scores'!RH17&lt;-2),"",'Z-scores'!RH17)</f>
        <v>-0.11695999999999999</v>
      </c>
      <c r="RT17" s="7">
        <f>IF(OR('Z-scores'!RI17&gt;2,'Z-scores'!RI17&lt;-2),"",'Z-scores'!RI17)</f>
        <v>0.13078000000000001</v>
      </c>
      <c r="RU17" s="7">
        <f>IF(OR('Z-scores'!RJ17&gt;2,'Z-scores'!RJ17&lt;-2),"",'Z-scores'!RJ17)</f>
        <v>-0.57257999999999998</v>
      </c>
      <c r="RV17" s="7">
        <f>IF(OR('Z-scores'!RK17&gt;2,'Z-scores'!RK17&lt;-2),"",'Z-scores'!RK17)</f>
        <v>-0.43915999999999999</v>
      </c>
      <c r="RW17" s="7">
        <f>IF(OR('Z-scores'!RL17&gt;2,'Z-scores'!RL17&lt;-2),"",'Z-scores'!RL17)</f>
        <v>-0.63224999999999998</v>
      </c>
      <c r="RX17" s="7">
        <f>IF(OR('Z-scores'!RM17&gt;2,'Z-scores'!RM17&lt;-2),"",'Z-scores'!RM17)</f>
        <v>9.3259999999999996E-2</v>
      </c>
      <c r="RY17" s="7">
        <f>IF(OR('Z-scores'!RN17&gt;2,'Z-scores'!RN17&lt;-2),"",'Z-scores'!RN17)</f>
        <v>-0.35188999999999998</v>
      </c>
      <c r="RZ17" s="7">
        <f>IF(OR('Z-scores'!RO17&gt;2,'Z-scores'!RO17&lt;-2),"",'Z-scores'!RO17)</f>
        <v>-0.17052</v>
      </c>
      <c r="SA17" s="7">
        <f>IF(OR('Z-scores'!RP17&gt;2,'Z-scores'!RP17&lt;-2),"",'Z-scores'!RP17)</f>
        <v>0.18334</v>
      </c>
      <c r="SB17" s="7">
        <f>IF(OR('Z-scores'!RQ17&gt;2,'Z-scores'!RQ17&lt;-2),"",'Z-scores'!RQ17)</f>
        <v>5.4919999999999997E-2</v>
      </c>
      <c r="SC17" s="7">
        <f>IF(OR('Z-scores'!RR17&gt;2,'Z-scores'!RR17&lt;-2),"",'Z-scores'!RR17)</f>
        <v>0.26612999999999998</v>
      </c>
      <c r="SD17" s="7">
        <f>IF(OR('Z-scores'!RS17&gt;2,'Z-scores'!RS17&lt;-2),"",'Z-scores'!RS17)</f>
        <v>9.4289999999999999E-2</v>
      </c>
      <c r="SE17" s="7">
        <f>IF(OR('Z-scores'!RT17&gt;2,'Z-scores'!RT17&lt;-2),"",'Z-scores'!RT17)</f>
        <v>-0.48863000000000001</v>
      </c>
      <c r="SF17" s="7">
        <f>IF(OR('Z-scores'!RU17&gt;2,'Z-scores'!RU17&lt;-2),"",'Z-scores'!RU17)</f>
        <v>2.0070000000000001E-2</v>
      </c>
      <c r="SG17" s="7">
        <f>IF(OR('Z-scores'!RV17&gt;2,'Z-scores'!RV17&lt;-2),"",'Z-scores'!RV17)</f>
        <v>0.18787999999999999</v>
      </c>
      <c r="SH17" s="7">
        <f>IF(OR('Z-scores'!RW17&gt;2,'Z-scores'!RW17&lt;-2),"",'Z-scores'!RW17)</f>
        <v>-0.44211</v>
      </c>
      <c r="SI17" s="7">
        <f>IF(OR('Z-scores'!RX17&gt;2,'Z-scores'!RX17&lt;-2),"",'Z-scores'!RX17)</f>
        <v>-0.30325999999999997</v>
      </c>
      <c r="SJ17" s="7">
        <f>IF(OR('Z-scores'!RY17&gt;2,'Z-scores'!RY17&lt;-2),"",'Z-scores'!RY17)</f>
        <v>-0.28127000000000002</v>
      </c>
      <c r="SK17" s="7">
        <f>IF(OR('Z-scores'!RZ17&gt;2,'Z-scores'!RZ17&lt;-2),"",'Z-scores'!RZ17)</f>
        <v>-0.47878999999999999</v>
      </c>
      <c r="SL17" s="7">
        <f>IF(OR('Z-scores'!SA17&gt;2,'Z-scores'!SA17&lt;-2),"",'Z-scores'!SA17)</f>
        <v>-0.23258000000000001</v>
      </c>
      <c r="SM17" s="7">
        <f>IF(OR('Z-scores'!SB17&gt;2,'Z-scores'!SB17&lt;-2),"",'Z-scores'!SB17)</f>
        <v>-0.65644999999999998</v>
      </c>
      <c r="SN17" s="7">
        <f>IF(OR('Z-scores'!SC17&gt;2,'Z-scores'!SC17&lt;-2),"",'Z-scores'!SC17)</f>
        <v>0.22433</v>
      </c>
      <c r="SO17" s="7">
        <f>IF(OR('Z-scores'!SD17&gt;2,'Z-scores'!SD17&lt;-2),"",'Z-scores'!SD17)</f>
        <v>0.87529000000000001</v>
      </c>
      <c r="SP17" s="7" t="str">
        <f>IF(OR('Z-scores'!SE17&gt;2,'Z-scores'!SE17&lt;-2),"",'Z-scores'!SE17)</f>
        <v/>
      </c>
      <c r="SQ17" s="7">
        <f>IF(OR('Z-scores'!SF17&gt;2,'Z-scores'!SF17&lt;-2),"",'Z-scores'!SF17)</f>
        <v>-0.28514</v>
      </c>
      <c r="SR17" s="7">
        <f>IF(OR('Z-scores'!SG17&gt;2,'Z-scores'!SG17&lt;-2),"",'Z-scores'!SG17)</f>
        <v>0.47727000000000003</v>
      </c>
      <c r="SS17" s="7">
        <f>IF(OR('Z-scores'!SH17&gt;2,'Z-scores'!SH17&lt;-2),"",'Z-scores'!SH17)</f>
        <v>0.31823000000000001</v>
      </c>
      <c r="ST17" s="7">
        <f>IF(OR('Z-scores'!SI17&gt;2,'Z-scores'!SI17&lt;-2),"",'Z-scores'!SI17)</f>
        <v>-0.41759000000000002</v>
      </c>
      <c r="SU17" s="7">
        <f>IF(OR('Z-scores'!SJ17&gt;2,'Z-scores'!SJ17&lt;-2),"",'Z-scores'!SJ17)</f>
        <v>0.38186999999999999</v>
      </c>
      <c r="SV17" s="7">
        <f>IF(OR('Z-scores'!SK17&gt;2,'Z-scores'!SK17&lt;-2),"",'Z-scores'!SK17)</f>
        <v>-0.12266000000000001</v>
      </c>
      <c r="SW17" s="7">
        <f>IF(OR('Z-scores'!SL17&gt;2,'Z-scores'!SL17&lt;-2),"",'Z-scores'!SL17)</f>
        <v>-0.28488000000000002</v>
      </c>
      <c r="SX17" s="7">
        <f>IF(OR('Z-scores'!SM17&gt;2,'Z-scores'!SM17&lt;-2),"",'Z-scores'!SM17)</f>
        <v>5.0799999999999998E-2</v>
      </c>
      <c r="SY17" s="7">
        <f>IF(OR('Z-scores'!SN17&gt;2,'Z-scores'!SN17&lt;-2),"",'Z-scores'!SN17)</f>
        <v>0.87021000000000004</v>
      </c>
      <c r="SZ17" s="7">
        <f>IF(OR('Z-scores'!SO17&gt;2,'Z-scores'!SO17&lt;-2),"",'Z-scores'!SO17)</f>
        <v>-0.15590000000000001</v>
      </c>
      <c r="TA17" s="7">
        <f>IF(OR('Z-scores'!SP17&gt;2,'Z-scores'!SP17&lt;-2),"",'Z-scores'!SP17)</f>
        <v>-0.48698000000000002</v>
      </c>
      <c r="TB17" s="7">
        <f>IF(OR('Z-scores'!SQ17&gt;2,'Z-scores'!SQ17&lt;-2),"",'Z-scores'!SQ17)</f>
        <v>-0.61958000000000002</v>
      </c>
      <c r="TC17" s="7">
        <f>IF(OR('Z-scores'!SR17&gt;2,'Z-scores'!SR17&lt;-2),"",'Z-scores'!SR17)</f>
        <v>0.31125000000000003</v>
      </c>
      <c r="TD17" s="7">
        <f>IF(OR('Z-scores'!SS17&gt;2,'Z-scores'!SS17&lt;-2),"",'Z-scores'!SS17)</f>
        <v>0.19527</v>
      </c>
      <c r="TE17" s="7">
        <f>IF(OR('Z-scores'!ST17&gt;2,'Z-scores'!ST17&lt;-2),"",'Z-scores'!ST17)</f>
        <v>0.33628999999999998</v>
      </c>
      <c r="TF17" s="7">
        <f>IF(OR('Z-scores'!SU17&gt;2,'Z-scores'!SU17&lt;-2),"",'Z-scores'!SU17)</f>
        <v>-0.41658000000000001</v>
      </c>
      <c r="TG17" s="7">
        <f>IF(OR('Z-scores'!SV17&gt;2,'Z-scores'!SV17&lt;-2),"",'Z-scores'!SV17)</f>
        <v>2.213E-2</v>
      </c>
      <c r="TH17" s="7">
        <f>IF(OR('Z-scores'!SW17&gt;2,'Z-scores'!SW17&lt;-2),"",'Z-scores'!SW17)</f>
        <v>-0.62339999999999995</v>
      </c>
      <c r="TI17" s="7">
        <f>IF(OR('Z-scores'!SX17&gt;2,'Z-scores'!SX17&lt;-2),"",'Z-scores'!SX17)</f>
        <v>-2.7099999999999999E-2</v>
      </c>
      <c r="TJ17" s="7">
        <f>IF(OR('Z-scores'!SY17&gt;2,'Z-scores'!SY17&lt;-2),"",'Z-scores'!SY17)</f>
        <v>-0.14901</v>
      </c>
      <c r="TK17" s="7">
        <f>IF(OR('Z-scores'!SZ17&gt;2,'Z-scores'!SZ17&lt;-2),"",'Z-scores'!SZ17)</f>
        <v>-0.29171999999999998</v>
      </c>
      <c r="TL17" s="7">
        <f>IF(OR('Z-scores'!TA17&gt;2,'Z-scores'!TA17&lt;-2),"",'Z-scores'!TA17)</f>
        <v>-0.19835</v>
      </c>
      <c r="TM17" s="7">
        <f>IF(OR('Z-scores'!TB17&gt;2,'Z-scores'!TB17&lt;-2),"",'Z-scores'!TB17)</f>
        <v>-0.47316999999999998</v>
      </c>
      <c r="TN17" s="7">
        <f>IF(OR('Z-scores'!TC17&gt;2,'Z-scores'!TC17&lt;-2),"",'Z-scores'!TC17)</f>
        <v>0.30135000000000001</v>
      </c>
      <c r="TO17" s="7">
        <f>IF(OR('Z-scores'!TD17&gt;2,'Z-scores'!TD17&lt;-2),"",'Z-scores'!TD17)</f>
        <v>-0.35482999999999998</v>
      </c>
      <c r="TP17" s="7">
        <f>IF(OR('Z-scores'!TE17&gt;2,'Z-scores'!TE17&lt;-2),"",'Z-scores'!TE17)</f>
        <v>-0.38191000000000003</v>
      </c>
      <c r="TQ17" s="7">
        <f>IF(OR('Z-scores'!TF17&gt;2,'Z-scores'!TF17&lt;-2),"",'Z-scores'!TF17)</f>
        <v>-0.44739000000000001</v>
      </c>
      <c r="TR17" s="7">
        <f>IF(OR('Z-scores'!TG17&gt;2,'Z-scores'!TG17&lt;-2),"",'Z-scores'!TG17)</f>
        <v>-0.26223000000000002</v>
      </c>
      <c r="TS17" s="7">
        <f>IF(OR('Z-scores'!TH17&gt;2,'Z-scores'!TH17&lt;-2),"",'Z-scores'!TH17)</f>
        <v>7.1319999999999995E-2</v>
      </c>
      <c r="TT17" s="7">
        <f>IF(OR('Z-scores'!TI17&gt;2,'Z-scores'!TI17&lt;-2),"",'Z-scores'!TI17)</f>
        <v>0.43109999999999998</v>
      </c>
      <c r="TU17" s="7">
        <f>IF(OR('Z-scores'!TJ17&gt;2,'Z-scores'!TJ17&lt;-2),"",'Z-scores'!TJ17)</f>
        <v>-0.42902000000000001</v>
      </c>
      <c r="TV17" s="7">
        <f>IF(OR('Z-scores'!TK17&gt;2,'Z-scores'!TK17&lt;-2),"",'Z-scores'!TK17)</f>
        <v>-0.31146000000000001</v>
      </c>
      <c r="TW17" s="7">
        <f>IF(OR('Z-scores'!TL17&gt;2,'Z-scores'!TL17&lt;-2),"",'Z-scores'!TL17)</f>
        <v>-0.40244000000000002</v>
      </c>
      <c r="TX17" s="7">
        <f>IF(OR('Z-scores'!TM17&gt;2,'Z-scores'!TM17&lt;-2),"",'Z-scores'!TM17)</f>
        <v>-0.71477000000000002</v>
      </c>
      <c r="TY17" s="7">
        <f>IF(OR('Z-scores'!TN17&gt;2,'Z-scores'!TN17&lt;-2),"",'Z-scores'!TN17)</f>
        <v>-0.10893</v>
      </c>
      <c r="TZ17" s="7">
        <f>IF(OR('Z-scores'!TO17&gt;2,'Z-scores'!TO17&lt;-2),"",'Z-scores'!TO17)</f>
        <v>-0.42685000000000001</v>
      </c>
      <c r="UA17" s="7">
        <f>IF(OR('Z-scores'!TP17&gt;2,'Z-scores'!TP17&lt;-2),"",'Z-scores'!TP17)</f>
        <v>-0.16183</v>
      </c>
      <c r="UB17" s="7">
        <f>IF(OR('Z-scores'!TQ17&gt;2,'Z-scores'!TQ17&lt;-2),"",'Z-scores'!TQ17)</f>
        <v>-0.49314000000000002</v>
      </c>
      <c r="UC17" s="7">
        <f>IF(OR('Z-scores'!TR17&gt;2,'Z-scores'!TR17&lt;-2),"",'Z-scores'!TR17)</f>
        <v>-0.65432999999999997</v>
      </c>
      <c r="UD17" s="7">
        <f>IF(OR('Z-scores'!TS17&gt;2,'Z-scores'!TS17&lt;-2),"",'Z-scores'!TS17)</f>
        <v>-0.59241999999999995</v>
      </c>
      <c r="UE17" s="7">
        <f>IF(OR('Z-scores'!TT17&gt;2,'Z-scores'!TT17&lt;-2),"",'Z-scores'!TT17)</f>
        <v>-0.41014</v>
      </c>
      <c r="UF17" s="7">
        <f>IF(OR('Z-scores'!TU17&gt;2,'Z-scores'!TU17&lt;-2),"",'Z-scores'!TU17)</f>
        <v>0.49270000000000003</v>
      </c>
      <c r="UG17" s="7">
        <f>IF(OR('Z-scores'!TV17&gt;2,'Z-scores'!TV17&lt;-2),"",'Z-scores'!TV17)</f>
        <v>-0.27772999999999998</v>
      </c>
      <c r="UH17" s="7">
        <f>IF(OR('Z-scores'!TW17&gt;2,'Z-scores'!TW17&lt;-2),"",'Z-scores'!TW17)</f>
        <v>-0.72301000000000004</v>
      </c>
      <c r="UI17" s="7">
        <f>IF(OR('Z-scores'!TX17&gt;2,'Z-scores'!TX17&lt;-2),"",'Z-scores'!TX17)</f>
        <v>-0.29503000000000001</v>
      </c>
      <c r="UJ17" s="7">
        <f>IF(OR('Z-scores'!TY17&gt;2,'Z-scores'!TY17&lt;-2),"",'Z-scores'!TY17)</f>
        <v>-0.42953999999999998</v>
      </c>
      <c r="UK17" s="7">
        <f>IF(OR('Z-scores'!TZ17&gt;2,'Z-scores'!TZ17&lt;-2),"",'Z-scores'!TZ17)</f>
        <v>-0.46138000000000001</v>
      </c>
      <c r="UL17" s="7">
        <f>IF(OR('Z-scores'!UA17&gt;2,'Z-scores'!UA17&lt;-2),"",'Z-scores'!UA17)</f>
        <v>0.71975</v>
      </c>
      <c r="UM17" s="7">
        <f>IF(OR('Z-scores'!UB17&gt;2,'Z-scores'!UB17&lt;-2),"",'Z-scores'!UB17)</f>
        <v>-0.30704999999999999</v>
      </c>
      <c r="UN17" s="7">
        <f>IF(OR('Z-scores'!UC17&gt;2,'Z-scores'!UC17&lt;-2),"",'Z-scores'!UC17)</f>
        <v>0.92539000000000005</v>
      </c>
      <c r="UO17" s="7">
        <f>IF(OR('Z-scores'!UD17&gt;2,'Z-scores'!UD17&lt;-2),"",'Z-scores'!UD17)</f>
        <v>-0.26904</v>
      </c>
      <c r="UP17" s="7" t="e">
        <f>IF(OR('Z-scores'!#REF!&gt;2,'Z-scores'!#REF!&lt;-2),"",'Z-scores'!#REF!)</f>
        <v>#REF!</v>
      </c>
    </row>
    <row r="18" spans="1:562" x14ac:dyDescent="0.25">
      <c r="A18">
        <v>180</v>
      </c>
      <c r="B18">
        <v>1</v>
      </c>
      <c r="C18" s="7" t="e">
        <f>IF(OR('Z-scores'!#REF!&gt;2,'Z-scores'!#REF!&lt;-2),"",'Z-scores'!#REF!)</f>
        <v>#REF!</v>
      </c>
      <c r="D18" s="7" t="e">
        <f>IF(OR('Z-scores'!#REF!&gt;2,'Z-scores'!#REF!&lt;-2),"",'Z-scores'!#REF!)</f>
        <v>#REF!</v>
      </c>
      <c r="E18" s="7" t="e">
        <f>IF(OR('Z-scores'!#REF!&gt;2,'Z-scores'!#REF!&lt;-2),"",'Z-scores'!#REF!)</f>
        <v>#REF!</v>
      </c>
      <c r="F18" s="7" t="e">
        <f>IF(OR('Z-scores'!#REF!&gt;2,'Z-scores'!#REF!&lt;-2),"",'Z-scores'!#REF!)</f>
        <v>#REF!</v>
      </c>
      <c r="G18" s="7" t="e">
        <f>IF(OR('Z-scores'!#REF!&gt;2,'Z-scores'!#REF!&lt;-2),"",'Z-scores'!#REF!)</f>
        <v>#REF!</v>
      </c>
      <c r="H18" s="7" t="e">
        <f>IF(OR('Z-scores'!#REF!&gt;2,'Z-scores'!#REF!&lt;-2),"",'Z-scores'!#REF!)</f>
        <v>#REF!</v>
      </c>
      <c r="I18" s="7" t="e">
        <f>IF(OR('Z-scores'!#REF!&gt;2,'Z-scores'!#REF!&lt;-2),"",'Z-scores'!#REF!)</f>
        <v>#REF!</v>
      </c>
      <c r="J18" s="7" t="e">
        <f>IF(OR('Z-scores'!#REF!&gt;2,'Z-scores'!#REF!&lt;-2),"",'Z-scores'!#REF!)</f>
        <v>#REF!</v>
      </c>
      <c r="K18" s="7" t="e">
        <f>IF(OR('Z-scores'!#REF!&gt;2,'Z-scores'!#REF!&lt;-2),"",'Z-scores'!#REF!)</f>
        <v>#REF!</v>
      </c>
      <c r="L18" s="7" t="e">
        <f>IF(OR('Z-scores'!#REF!&gt;2,'Z-scores'!#REF!&lt;-2),"",'Z-scores'!#REF!)</f>
        <v>#REF!</v>
      </c>
      <c r="M18" s="7" t="e">
        <f>IF(OR('Z-scores'!#REF!&gt;2,'Z-scores'!#REF!&lt;-2),"",'Z-scores'!#REF!)</f>
        <v>#REF!</v>
      </c>
      <c r="N18" s="7">
        <f>IF(OR('Z-scores'!C18&gt;2,'Z-scores'!C18&lt;-2),"",'Z-scores'!C18)</f>
        <v>-0.16175999999999999</v>
      </c>
      <c r="O18" s="7">
        <f>IF(OR('Z-scores'!D18&gt;2,'Z-scores'!D18&lt;-2),"",'Z-scores'!D18)</f>
        <v>-0.65529999999999999</v>
      </c>
      <c r="P18" s="7">
        <f>IF(OR('Z-scores'!E18&gt;2,'Z-scores'!E18&lt;-2),"",'Z-scores'!E18)</f>
        <v>-0.38700000000000001</v>
      </c>
      <c r="Q18" s="7">
        <f>IF(OR('Z-scores'!F18&gt;2,'Z-scores'!F18&lt;-2),"",'Z-scores'!F18)</f>
        <v>-7.9920000000000005E-2</v>
      </c>
      <c r="R18" s="7">
        <f>IF(OR('Z-scores'!G18&gt;2,'Z-scores'!G18&lt;-2),"",'Z-scores'!G18)</f>
        <v>8.7760000000000005E-2</v>
      </c>
      <c r="S18" s="7">
        <f>IF(OR('Z-scores'!H18&gt;2,'Z-scores'!H18&lt;-2),"",'Z-scores'!H18)</f>
        <v>-0.46350000000000002</v>
      </c>
      <c r="T18" s="7">
        <f>IF(OR('Z-scores'!I18&gt;2,'Z-scores'!I18&lt;-2),"",'Z-scores'!I18)</f>
        <v>-0.48821999999999999</v>
      </c>
      <c r="U18" s="7">
        <f>IF(OR('Z-scores'!J18&gt;2,'Z-scores'!J18&lt;-2),"",'Z-scores'!J18)</f>
        <v>-0.26243</v>
      </c>
      <c r="V18" s="7">
        <f>IF(OR('Z-scores'!K18&gt;2,'Z-scores'!K18&lt;-2),"",'Z-scores'!K18)</f>
        <v>1.1165700000000001</v>
      </c>
      <c r="W18" s="7">
        <f>IF(OR('Z-scores'!L18&gt;2,'Z-scores'!L18&lt;-2),"",'Z-scores'!L18)</f>
        <v>0.79393000000000002</v>
      </c>
      <c r="X18" s="7">
        <f>IF(OR('Z-scores'!M18&gt;2,'Z-scores'!M18&lt;-2),"",'Z-scores'!M18)</f>
        <v>-0.43409999999999999</v>
      </c>
      <c r="Y18" s="7">
        <f>IF(OR('Z-scores'!N18&gt;2,'Z-scores'!N18&lt;-2),"",'Z-scores'!N18)</f>
        <v>-0.34139999999999998</v>
      </c>
      <c r="Z18" s="7">
        <f>IF(OR('Z-scores'!O18&gt;2,'Z-scores'!O18&lt;-2),"",'Z-scores'!O18)</f>
        <v>-0.46394000000000002</v>
      </c>
      <c r="AA18" s="7">
        <f>IF(OR('Z-scores'!P18&gt;2,'Z-scores'!P18&lt;-2),"",'Z-scores'!P18)</f>
        <v>-0.48570000000000002</v>
      </c>
      <c r="AB18" s="7">
        <f>IF(OR('Z-scores'!Q18&gt;2,'Z-scores'!Q18&lt;-2),"",'Z-scores'!Q18)</f>
        <v>0.71421000000000001</v>
      </c>
      <c r="AC18" s="7">
        <f>IF(OR('Z-scores'!R18&gt;2,'Z-scores'!R18&lt;-2),"",'Z-scores'!R18)</f>
        <v>0.24601000000000001</v>
      </c>
      <c r="AD18" s="7">
        <f>IF(OR('Z-scores'!S18&gt;2,'Z-scores'!S18&lt;-2),"",'Z-scores'!S18)</f>
        <v>-0.68798999999999999</v>
      </c>
      <c r="AE18" s="7">
        <f>IF(OR('Z-scores'!T18&gt;2,'Z-scores'!T18&lt;-2),"",'Z-scores'!T18)</f>
        <v>-0.84226000000000001</v>
      </c>
      <c r="AF18" s="7">
        <f>IF(OR('Z-scores'!U18&gt;2,'Z-scores'!U18&lt;-2),"",'Z-scores'!U18)</f>
        <v>-0.49548999999999999</v>
      </c>
      <c r="AG18" s="7">
        <f>IF(OR('Z-scores'!V18&gt;2,'Z-scores'!V18&lt;-2),"",'Z-scores'!V18)</f>
        <v>-0.18936</v>
      </c>
      <c r="AH18" s="7">
        <f>IF(OR('Z-scores'!W18&gt;2,'Z-scores'!W18&lt;-2),"",'Z-scores'!W18)</f>
        <v>1.1513899999999999</v>
      </c>
      <c r="AI18" s="7">
        <f>IF(OR('Z-scores'!X18&gt;2,'Z-scores'!X18&lt;-2),"",'Z-scores'!X18)</f>
        <v>0.58045000000000002</v>
      </c>
      <c r="AJ18" s="7">
        <f>IF(OR('Z-scores'!Y18&gt;2,'Z-scores'!Y18&lt;-2),"",'Z-scores'!Y18)</f>
        <v>-0.45412999999999998</v>
      </c>
      <c r="AK18" s="7">
        <f>IF(OR('Z-scores'!Z18&gt;2,'Z-scores'!Z18&lt;-2),"",'Z-scores'!Z18)</f>
        <v>-0.84950000000000003</v>
      </c>
      <c r="AL18" s="7">
        <f>IF(OR('Z-scores'!AA18&gt;2,'Z-scores'!AA18&lt;-2),"",'Z-scores'!AA18)</f>
        <v>-0.65154000000000001</v>
      </c>
      <c r="AM18" s="7">
        <f>IF(OR('Z-scores'!AB18&gt;2,'Z-scores'!AB18&lt;-2),"",'Z-scores'!AB18)</f>
        <v>1.3211200000000001</v>
      </c>
      <c r="AN18" s="7">
        <f>IF(OR('Z-scores'!AC18&gt;2,'Z-scores'!AC18&lt;-2),"",'Z-scores'!AC18)</f>
        <v>0.77915000000000001</v>
      </c>
      <c r="AO18" s="7">
        <f>IF(OR('Z-scores'!AD18&gt;2,'Z-scores'!AD18&lt;-2),"",'Z-scores'!AD18)</f>
        <v>-0.58398000000000005</v>
      </c>
      <c r="AP18" s="7">
        <f>IF(OR('Z-scores'!AE18&gt;2,'Z-scores'!AE18&lt;-2),"",'Z-scores'!AE18)</f>
        <v>-1.2195199999999999</v>
      </c>
      <c r="AQ18" s="7">
        <f>IF(OR('Z-scores'!AF18&gt;2,'Z-scores'!AF18&lt;-2),"",'Z-scores'!AF18)</f>
        <v>-0.81064000000000003</v>
      </c>
      <c r="AR18" s="7">
        <f>IF(OR('Z-scores'!AG18&gt;2,'Z-scores'!AG18&lt;-2),"",'Z-scores'!AG18)</f>
        <v>-0.66091999999999995</v>
      </c>
      <c r="AS18" s="7">
        <f>IF(OR('Z-scores'!AH18&gt;2,'Z-scores'!AH18&lt;-2),"",'Z-scores'!AH18)</f>
        <v>0.37818000000000002</v>
      </c>
      <c r="AT18" s="7">
        <f>IF(OR('Z-scores'!AI18&gt;2,'Z-scores'!AI18&lt;-2),"",'Z-scores'!AI18)</f>
        <v>0.47205999999999998</v>
      </c>
      <c r="AU18" s="7">
        <f>IF(OR('Z-scores'!AJ18&gt;2,'Z-scores'!AJ18&lt;-2),"",'Z-scores'!AJ18)</f>
        <v>-0.29532999999999998</v>
      </c>
      <c r="AV18" s="7">
        <f>IF(OR('Z-scores'!AK18&gt;2,'Z-scores'!AK18&lt;-2),"",'Z-scores'!AK18)</f>
        <v>-0.56691999999999998</v>
      </c>
      <c r="AW18" s="7">
        <f>IF(OR('Z-scores'!AL18&gt;2,'Z-scores'!AL18&lt;-2),"",'Z-scores'!AL18)</f>
        <v>-0.4153</v>
      </c>
      <c r="AX18" s="7">
        <f>IF(OR('Z-scores'!AM18&gt;2,'Z-scores'!AM18&lt;-2),"",'Z-scores'!AM18)</f>
        <v>-0.27771000000000001</v>
      </c>
      <c r="AY18" s="7">
        <f>IF(OR('Z-scores'!AN18&gt;2,'Z-scores'!AN18&lt;-2),"",'Z-scores'!AN18)</f>
        <v>0.82281000000000004</v>
      </c>
      <c r="AZ18" s="7">
        <f>IF(OR('Z-scores'!AO18&gt;2,'Z-scores'!AO18&lt;-2),"",'Z-scores'!AO18)</f>
        <v>0.43543999999999999</v>
      </c>
      <c r="BA18" s="7">
        <f>IF(OR('Z-scores'!AP18&gt;2,'Z-scores'!AP18&lt;-2),"",'Z-scores'!AP18)</f>
        <v>-0.60907</v>
      </c>
      <c r="BB18" s="7">
        <f>IF(OR('Z-scores'!AQ18&gt;2,'Z-scores'!AQ18&lt;-2),"",'Z-scores'!AQ18)</f>
        <v>-0.63444</v>
      </c>
      <c r="BC18" s="7">
        <f>IF(OR('Z-scores'!AR18&gt;2,'Z-scores'!AR18&lt;-2),"",'Z-scores'!AR18)</f>
        <v>-0.83897999999999995</v>
      </c>
      <c r="BD18" s="7">
        <f>IF(OR('Z-scores'!AS18&gt;2,'Z-scores'!AS18&lt;-2),"",'Z-scores'!AS18)</f>
        <v>-1.0797600000000001</v>
      </c>
      <c r="BE18" s="7">
        <f>IF(OR('Z-scores'!AT18&gt;2,'Z-scores'!AT18&lt;-2),"",'Z-scores'!AT18)</f>
        <v>1.2383999999999999</v>
      </c>
      <c r="BF18" s="7">
        <f>IF(OR('Z-scores'!AU18&gt;2,'Z-scores'!AU18&lt;-2),"",'Z-scores'!AU18)</f>
        <v>0.55200000000000005</v>
      </c>
      <c r="BG18" s="7">
        <f>IF(OR('Z-scores'!AV18&gt;2,'Z-scores'!AV18&lt;-2),"",'Z-scores'!AV18)</f>
        <v>-3.9390000000000001E-2</v>
      </c>
      <c r="BH18" s="7">
        <f>IF(OR('Z-scores'!AW18&gt;2,'Z-scores'!AW18&lt;-2),"",'Z-scores'!AW18)</f>
        <v>-0.25588</v>
      </c>
      <c r="BI18" s="7">
        <f>IF(OR('Z-scores'!AX18&gt;2,'Z-scores'!AX18&lt;-2),"",'Z-scores'!AX18)</f>
        <v>-0.63422999999999996</v>
      </c>
      <c r="BJ18" s="7">
        <f>IF(OR('Z-scores'!AY18&gt;2,'Z-scores'!AY18&lt;-2),"",'Z-scores'!AY18)</f>
        <v>-0.36742999999999998</v>
      </c>
      <c r="BK18" s="7">
        <f>IF(OR('Z-scores'!AZ18&gt;2,'Z-scores'!AZ18&lt;-2),"",'Z-scores'!AZ18)</f>
        <v>1.4971000000000001</v>
      </c>
      <c r="BL18" s="7">
        <f>IF(OR('Z-scores'!BA18&gt;2,'Z-scores'!BA18&lt;-2),"",'Z-scores'!BA18)</f>
        <v>1.4397599999999999</v>
      </c>
      <c r="BM18" s="7">
        <f>IF(OR('Z-scores'!BB18&gt;2,'Z-scores'!BB18&lt;-2),"",'Z-scores'!BB18)</f>
        <v>0.95603000000000005</v>
      </c>
      <c r="BN18" s="7">
        <f>IF(OR('Z-scores'!BC18&gt;2,'Z-scores'!BC18&lt;-2),"",'Z-scores'!BC18)</f>
        <v>-0.62578</v>
      </c>
      <c r="BO18" s="7">
        <f>IF(OR('Z-scores'!BD18&gt;2,'Z-scores'!BD18&lt;-2),"",'Z-scores'!BD18)</f>
        <v>-0.59326999999999996</v>
      </c>
      <c r="BP18" s="7">
        <f>IF(OR('Z-scores'!BE18&gt;2,'Z-scores'!BE18&lt;-2),"",'Z-scores'!BE18)</f>
        <v>2.265E-2</v>
      </c>
      <c r="BQ18" s="7">
        <f>IF(OR('Z-scores'!BF18&gt;2,'Z-scores'!BF18&lt;-2),"",'Z-scores'!BF18)</f>
        <v>1.47184</v>
      </c>
      <c r="BR18" s="7">
        <f>IF(OR('Z-scores'!BG18&gt;2,'Z-scores'!BG18&lt;-2),"",'Z-scores'!BG18)</f>
        <v>-0.11712</v>
      </c>
      <c r="BS18" s="7">
        <f>IF(OR('Z-scores'!BH18&gt;2,'Z-scores'!BH18&lt;-2),"",'Z-scores'!BH18)</f>
        <v>-0.33705000000000002</v>
      </c>
      <c r="BT18" s="7">
        <f>IF(OR('Z-scores'!BI18&gt;2,'Z-scores'!BI18&lt;-2),"",'Z-scores'!BI18)</f>
        <v>-0.11827</v>
      </c>
      <c r="BU18" s="7">
        <f>IF(OR('Z-scores'!BJ18&gt;2,'Z-scores'!BJ18&lt;-2),"",'Z-scores'!BJ18)</f>
        <v>4.9070000000000003E-2</v>
      </c>
      <c r="BV18" s="7">
        <f>IF(OR('Z-scores'!BK18&gt;2,'Z-scores'!BK18&lt;-2),"",'Z-scores'!BK18)</f>
        <v>-0.12623999999999999</v>
      </c>
      <c r="BW18" s="7" t="str">
        <f>IF(OR('Z-scores'!BL18&gt;2,'Z-scores'!BL18&lt;-2),"",'Z-scores'!BL18)</f>
        <v/>
      </c>
      <c r="BX18" s="7">
        <f>IF(OR('Z-scores'!BM18&gt;2,'Z-scores'!BM18&lt;-2),"",'Z-scores'!BM18)</f>
        <v>0.30043999999999998</v>
      </c>
      <c r="BY18" s="7">
        <f>IF(OR('Z-scores'!BN18&gt;2,'Z-scores'!BN18&lt;-2),"",'Z-scores'!BN18)</f>
        <v>-4.3810000000000002E-2</v>
      </c>
      <c r="BZ18" s="7">
        <f>IF(OR('Z-scores'!BO18&gt;2,'Z-scores'!BO18&lt;-2),"",'Z-scores'!BO18)</f>
        <v>0.43004999999999999</v>
      </c>
      <c r="CA18" s="7">
        <f>IF(OR('Z-scores'!BP18&gt;2,'Z-scores'!BP18&lt;-2),"",'Z-scores'!BP18)</f>
        <v>0.86175999999999997</v>
      </c>
      <c r="CB18" s="7">
        <f>IF(OR('Z-scores'!BQ18&gt;2,'Z-scores'!BQ18&lt;-2),"",'Z-scores'!BQ18)</f>
        <v>-0.16891</v>
      </c>
      <c r="CC18" s="7">
        <f>IF(OR('Z-scores'!BR18&gt;2,'Z-scores'!BR18&lt;-2),"",'Z-scores'!BR18)</f>
        <v>0.27104</v>
      </c>
      <c r="CD18" s="7">
        <f>IF(OR('Z-scores'!BS18&gt;2,'Z-scores'!BS18&lt;-2),"",'Z-scores'!BS18)</f>
        <v>0.89951000000000003</v>
      </c>
      <c r="CE18" s="7">
        <f>IF(OR('Z-scores'!BT18&gt;2,'Z-scores'!BT18&lt;-2),"",'Z-scores'!BT18)</f>
        <v>0.84053</v>
      </c>
      <c r="CF18" s="7">
        <f>IF(OR('Z-scores'!BU18&gt;2,'Z-scores'!BU18&lt;-2),"",'Z-scores'!BU18)</f>
        <v>-0.22136</v>
      </c>
      <c r="CG18" s="7">
        <f>IF(OR('Z-scores'!BV18&gt;2,'Z-scores'!BV18&lt;-2),"",'Z-scores'!BV18)</f>
        <v>-0.63068999999999997</v>
      </c>
      <c r="CH18" s="7">
        <f>IF(OR('Z-scores'!BW18&gt;2,'Z-scores'!BW18&lt;-2),"",'Z-scores'!BW18)</f>
        <v>-0.48766999999999999</v>
      </c>
      <c r="CI18" s="7">
        <f>IF(OR('Z-scores'!BX18&gt;2,'Z-scores'!BX18&lt;-2),"",'Z-scores'!BX18)</f>
        <v>-0.20907000000000001</v>
      </c>
      <c r="CJ18" s="7">
        <f>IF(OR('Z-scores'!BY18&gt;2,'Z-scores'!BY18&lt;-2),"",'Z-scores'!BY18)</f>
        <v>1.1637999999999999</v>
      </c>
      <c r="CK18" s="7">
        <f>IF(OR('Z-scores'!BZ18&gt;2,'Z-scores'!BZ18&lt;-2),"",'Z-scores'!BZ18)</f>
        <v>0.14629</v>
      </c>
      <c r="CL18" s="7">
        <f>IF(OR('Z-scores'!CA18&gt;2,'Z-scores'!CA18&lt;-2),"",'Z-scores'!CA18)</f>
        <v>-0.24854999999999999</v>
      </c>
      <c r="CM18" s="7">
        <f>IF(OR('Z-scores'!CB18&gt;2,'Z-scores'!CB18&lt;-2),"",'Z-scores'!CB18)</f>
        <v>-0.78383999999999998</v>
      </c>
      <c r="CN18" s="7">
        <f>IF(OR('Z-scores'!CC18&gt;2,'Z-scores'!CC18&lt;-2),"",'Z-scores'!CC18)</f>
        <v>-0.72650000000000003</v>
      </c>
      <c r="CO18" s="7" t="str">
        <f>IF(OR('Z-scores'!CD18&gt;2,'Z-scores'!CD18&lt;-2),"",'Z-scores'!CD18)</f>
        <v/>
      </c>
      <c r="CP18" s="7" t="str">
        <f>IF(OR('Z-scores'!CE18&gt;2,'Z-scores'!CE18&lt;-2),"",'Z-scores'!CE18)</f>
        <v/>
      </c>
      <c r="CQ18" s="7">
        <f>IF(OR('Z-scores'!CF18&gt;2,'Z-scores'!CF18&lt;-2),"",'Z-scores'!CF18)</f>
        <v>0.77817000000000003</v>
      </c>
      <c r="CR18" s="7">
        <f>IF(OR('Z-scores'!CG18&gt;2,'Z-scores'!CG18&lt;-2),"",'Z-scores'!CG18)</f>
        <v>0.68601000000000001</v>
      </c>
      <c r="CS18" s="7">
        <f>IF(OR('Z-scores'!CH18&gt;2,'Z-scores'!CH18&lt;-2),"",'Z-scores'!CH18)</f>
        <v>0.96797999999999995</v>
      </c>
      <c r="CT18" s="7">
        <f>IF(OR('Z-scores'!CI18&gt;2,'Z-scores'!CI18&lt;-2),"",'Z-scores'!CI18)</f>
        <v>7.886E-2</v>
      </c>
      <c r="CU18" s="7">
        <f>IF(OR('Z-scores'!CJ18&gt;2,'Z-scores'!CJ18&lt;-2),"",'Z-scores'!CJ18)</f>
        <v>1.60547</v>
      </c>
      <c r="CV18" s="7">
        <f>IF(OR('Z-scores'!CK18&gt;2,'Z-scores'!CK18&lt;-2),"",'Z-scores'!CK18)</f>
        <v>1.27766</v>
      </c>
      <c r="CW18" s="7">
        <f>IF(OR('Z-scores'!CL18&gt;2,'Z-scores'!CL18&lt;-2),"",'Z-scores'!CL18)</f>
        <v>1.1645799999999999</v>
      </c>
      <c r="CX18" s="7">
        <f>IF(OR('Z-scores'!CM18&gt;2,'Z-scores'!CM18&lt;-2),"",'Z-scores'!CM18)</f>
        <v>-0.34578999999999999</v>
      </c>
      <c r="CY18" s="7">
        <f>IF(OR('Z-scores'!CN18&gt;2,'Z-scores'!CN18&lt;-2),"",'Z-scores'!CN18)</f>
        <v>-0.73224</v>
      </c>
      <c r="CZ18" s="7">
        <f>IF(OR('Z-scores'!CO18&gt;2,'Z-scores'!CO18&lt;-2),"",'Z-scores'!CO18)</f>
        <v>-0.40479999999999999</v>
      </c>
      <c r="DA18" s="7">
        <f>IF(OR('Z-scores'!CP18&gt;2,'Z-scores'!CP18&lt;-2),"",'Z-scores'!CP18)</f>
        <v>1.0475699999999999</v>
      </c>
      <c r="DB18" s="7">
        <f>IF(OR('Z-scores'!CQ18&gt;2,'Z-scores'!CQ18&lt;-2),"",'Z-scores'!CQ18)</f>
        <v>1.1186100000000001</v>
      </c>
      <c r="DC18" s="7">
        <f>IF(OR('Z-scores'!CR18&gt;2,'Z-scores'!CR18&lt;-2),"",'Z-scores'!CR18)</f>
        <v>0.92181000000000002</v>
      </c>
      <c r="DD18" s="7">
        <f>IF(OR('Z-scores'!CS18&gt;2,'Z-scores'!CS18&lt;-2),"",'Z-scores'!CS18)</f>
        <v>-5.1220000000000002E-2</v>
      </c>
      <c r="DE18" s="7">
        <f>IF(OR('Z-scores'!CT18&gt;2,'Z-scores'!CT18&lt;-2),"",'Z-scores'!CT18)</f>
        <v>-0.88366999999999996</v>
      </c>
      <c r="DF18" s="7">
        <f>IF(OR('Z-scores'!CU18&gt;2,'Z-scores'!CU18&lt;-2),"",'Z-scores'!CU18)</f>
        <v>-0.62355000000000005</v>
      </c>
      <c r="DG18" s="7">
        <f>IF(OR('Z-scores'!CV18&gt;2,'Z-scores'!CV18&lt;-2),"",'Z-scores'!CV18)</f>
        <v>-0.60482999999999998</v>
      </c>
      <c r="DH18" s="7">
        <f>IF(OR('Z-scores'!CW18&gt;2,'Z-scores'!CW18&lt;-2),"",'Z-scores'!CW18)</f>
        <v>-0.88319000000000003</v>
      </c>
      <c r="DI18" s="7">
        <f>IF(OR('Z-scores'!CX18&gt;2,'Z-scores'!CX18&lt;-2),"",'Z-scores'!CX18)</f>
        <v>-0.91268000000000005</v>
      </c>
      <c r="DJ18" s="7">
        <f>IF(OR('Z-scores'!CY18&gt;2,'Z-scores'!CY18&lt;-2),"",'Z-scores'!CY18)</f>
        <v>-0.76951000000000003</v>
      </c>
      <c r="DK18" s="7">
        <f>IF(OR('Z-scores'!CZ18&gt;2,'Z-scores'!CZ18&lt;-2),"",'Z-scores'!CZ18)</f>
        <v>-0.81784000000000001</v>
      </c>
      <c r="DL18" s="7">
        <f>IF(OR('Z-scores'!DA18&gt;2,'Z-scores'!DA18&lt;-2),"",'Z-scores'!DA18)</f>
        <v>-0.61907000000000001</v>
      </c>
      <c r="DM18" s="7">
        <f>IF(OR('Z-scores'!DB18&gt;2,'Z-scores'!DB18&lt;-2),"",'Z-scores'!DB18)</f>
        <v>0.62561999999999995</v>
      </c>
      <c r="DN18" s="7">
        <f>IF(OR('Z-scores'!DC18&gt;2,'Z-scores'!DC18&lt;-2),"",'Z-scores'!DC18)</f>
        <v>1.26318</v>
      </c>
      <c r="DO18" s="7">
        <f>IF(OR('Z-scores'!DD18&gt;2,'Z-scores'!DD18&lt;-2),"",'Z-scores'!DD18)</f>
        <v>0.69132000000000005</v>
      </c>
      <c r="DP18" s="7">
        <f>IF(OR('Z-scores'!DE18&gt;2,'Z-scores'!DE18&lt;-2),"",'Z-scores'!DE18)</f>
        <v>-0.25151000000000001</v>
      </c>
      <c r="DQ18" s="7">
        <f>IF(OR('Z-scores'!DF18&gt;2,'Z-scores'!DF18&lt;-2),"",'Z-scores'!DF18)</f>
        <v>-1.0249200000000001</v>
      </c>
      <c r="DR18" s="7">
        <f>IF(OR('Z-scores'!DG18&gt;2,'Z-scores'!DG18&lt;-2),"",'Z-scores'!DG18)</f>
        <v>-0.88154999999999994</v>
      </c>
      <c r="DS18" s="7">
        <f>IF(OR('Z-scores'!DH18&gt;2,'Z-scores'!DH18&lt;-2),"",'Z-scores'!DH18)</f>
        <v>0.31902999999999998</v>
      </c>
      <c r="DT18" s="7">
        <f>IF(OR('Z-scores'!DI18&gt;2,'Z-scores'!DI18&lt;-2),"",'Z-scores'!DI18)</f>
        <v>0.88722000000000001</v>
      </c>
      <c r="DU18" s="7">
        <f>IF(OR('Z-scores'!DJ18&gt;2,'Z-scores'!DJ18&lt;-2),"",'Z-scores'!DJ18)</f>
        <v>1.2219899999999999</v>
      </c>
      <c r="DV18" s="7">
        <f>IF(OR('Z-scores'!DK18&gt;2,'Z-scores'!DK18&lt;-2),"",'Z-scores'!DK18)</f>
        <v>-2.0629999999999999E-2</v>
      </c>
      <c r="DW18" s="7">
        <f>IF(OR('Z-scores'!DL18&gt;2,'Z-scores'!DL18&lt;-2),"",'Z-scores'!DL18)</f>
        <v>-0.76088999999999996</v>
      </c>
      <c r="DX18" s="7">
        <f>IF(OR('Z-scores'!DM18&gt;2,'Z-scores'!DM18&lt;-2),"",'Z-scores'!DM18)</f>
        <v>-0.71014999999999995</v>
      </c>
      <c r="DY18" s="7">
        <f>IF(OR('Z-scores'!DN18&gt;2,'Z-scores'!DN18&lt;-2),"",'Z-scores'!DN18)</f>
        <v>-0.15454000000000001</v>
      </c>
      <c r="DZ18" s="7">
        <f>IF(OR('Z-scores'!DO18&gt;2,'Z-scores'!DO18&lt;-2),"",'Z-scores'!DO18)</f>
        <v>0.93981000000000003</v>
      </c>
      <c r="EA18" s="7">
        <f>IF(OR('Z-scores'!DP18&gt;2,'Z-scores'!DP18&lt;-2),"",'Z-scores'!DP18)</f>
        <v>0.96909999999999996</v>
      </c>
      <c r="EB18" s="7">
        <f>IF(OR('Z-scores'!DQ18&gt;2,'Z-scores'!DQ18&lt;-2),"",'Z-scores'!DQ18)</f>
        <v>6.9559999999999997E-2</v>
      </c>
      <c r="EC18" s="7">
        <f>IF(OR('Z-scores'!DR18&gt;2,'Z-scores'!DR18&lt;-2),"",'Z-scores'!DR18)</f>
        <v>-0.63382000000000005</v>
      </c>
      <c r="ED18" s="7">
        <f>IF(OR('Z-scores'!DS18&gt;2,'Z-scores'!DS18&lt;-2),"",'Z-scores'!DS18)</f>
        <v>-1.0778799999999999</v>
      </c>
      <c r="EE18" s="7">
        <f>IF(OR('Z-scores'!DT18&gt;2,'Z-scores'!DT18&lt;-2),"",'Z-scores'!DT18)</f>
        <v>-0.76436000000000004</v>
      </c>
      <c r="EF18" s="7">
        <f>IF(OR('Z-scores'!DU18&gt;2,'Z-scores'!DU18&lt;-2),"",'Z-scores'!DU18)</f>
        <v>-0.59677999999999998</v>
      </c>
      <c r="EG18" s="7">
        <f>IF(OR('Z-scores'!DV18&gt;2,'Z-scores'!DV18&lt;-2),"",'Z-scores'!DV18)</f>
        <v>0.45012999999999997</v>
      </c>
      <c r="EH18" s="7">
        <f>IF(OR('Z-scores'!DW18&gt;2,'Z-scores'!DW18&lt;-2),"",'Z-scores'!DW18)</f>
        <v>0.80323</v>
      </c>
      <c r="EI18" s="7">
        <f>IF(OR('Z-scores'!DX18&gt;2,'Z-scores'!DX18&lt;-2),"",'Z-scores'!DX18)</f>
        <v>-0.70711000000000002</v>
      </c>
      <c r="EJ18" s="7">
        <f>IF(OR('Z-scores'!DY18&gt;2,'Z-scores'!DY18&lt;-2),"",'Z-scores'!DY18)</f>
        <v>-0.63378000000000001</v>
      </c>
      <c r="EK18" s="7">
        <f>IF(OR('Z-scores'!DZ18&gt;2,'Z-scores'!DZ18&lt;-2),"",'Z-scores'!DZ18)</f>
        <v>-0.13572999999999999</v>
      </c>
      <c r="EL18" s="7">
        <f>IF(OR('Z-scores'!EA18&gt;2,'Z-scores'!EA18&lt;-2),"",'Z-scores'!EA18)</f>
        <v>1.3435900000000001</v>
      </c>
      <c r="EM18" s="7">
        <f>IF(OR('Z-scores'!EB18&gt;2,'Z-scores'!EB18&lt;-2),"",'Z-scores'!EB18)</f>
        <v>-2.8129999999999999E-2</v>
      </c>
      <c r="EN18" s="7">
        <f>IF(OR('Z-scores'!EC18&gt;2,'Z-scores'!EC18&lt;-2),"",'Z-scores'!EC18)</f>
        <v>-0.17957999999999999</v>
      </c>
      <c r="EO18" s="7">
        <f>IF(OR('Z-scores'!ED18&gt;2,'Z-scores'!ED18&lt;-2),"",'Z-scores'!ED18)</f>
        <v>-0.52385000000000004</v>
      </c>
      <c r="EP18" s="7">
        <f>IF(OR('Z-scores'!EE18&gt;2,'Z-scores'!EE18&lt;-2),"",'Z-scores'!EE18)</f>
        <v>-0.49431000000000003</v>
      </c>
      <c r="EQ18" s="7">
        <f>IF(OR('Z-scores'!EF18&gt;2,'Z-scores'!EF18&lt;-2),"",'Z-scores'!EF18)</f>
        <v>3.2590000000000001E-2</v>
      </c>
      <c r="ER18" s="7">
        <f>IF(OR('Z-scores'!EG18&gt;2,'Z-scores'!EG18&lt;-2),"",'Z-scores'!EG18)</f>
        <v>-0.39867000000000002</v>
      </c>
      <c r="ES18" s="7">
        <f>IF(OR('Z-scores'!EH18&gt;2,'Z-scores'!EH18&lt;-2),"",'Z-scores'!EH18)</f>
        <v>-0.42764000000000002</v>
      </c>
      <c r="ET18" s="7">
        <f>IF(OR('Z-scores'!EI18&gt;2,'Z-scores'!EI18&lt;-2),"",'Z-scores'!EI18)</f>
        <v>-0.48794999999999999</v>
      </c>
      <c r="EU18" s="7">
        <f>IF(OR('Z-scores'!EJ18&gt;2,'Z-scores'!EJ18&lt;-2),"",'Z-scores'!EJ18)</f>
        <v>-0.48416999999999999</v>
      </c>
      <c r="EV18" s="7">
        <f>IF(OR('Z-scores'!EK18&gt;2,'Z-scores'!EK18&lt;-2),"",'Z-scores'!EK18)</f>
        <v>-0.49288999999999999</v>
      </c>
      <c r="EW18" s="7">
        <f>IF(OR('Z-scores'!EL18&gt;2,'Z-scores'!EL18&lt;-2),"",'Z-scores'!EL18)</f>
        <v>-0.28672999999999998</v>
      </c>
      <c r="EX18" s="7">
        <f>IF(OR('Z-scores'!EM18&gt;2,'Z-scores'!EM18&lt;-2),"",'Z-scores'!EM18)</f>
        <v>-3.8850000000000003E-2</v>
      </c>
      <c r="EY18" s="7">
        <f>IF(OR('Z-scores'!EN18&gt;2,'Z-scores'!EN18&lt;-2),"",'Z-scores'!EN18)</f>
        <v>-0.37014999999999998</v>
      </c>
      <c r="EZ18" s="7">
        <f>IF(OR('Z-scores'!EO18&gt;2,'Z-scores'!EO18&lt;-2),"",'Z-scores'!EO18)</f>
        <v>-0.37252000000000002</v>
      </c>
      <c r="FA18" s="7">
        <f>IF(OR('Z-scores'!EP18&gt;2,'Z-scores'!EP18&lt;-2),"",'Z-scores'!EP18)</f>
        <v>-0.43948999999999999</v>
      </c>
      <c r="FB18" s="7">
        <f>IF(OR('Z-scores'!EQ18&gt;2,'Z-scores'!EQ18&lt;-2),"",'Z-scores'!EQ18)</f>
        <v>-0.29393999999999998</v>
      </c>
      <c r="FC18" s="7">
        <f>IF(OR('Z-scores'!ER18&gt;2,'Z-scores'!ER18&lt;-2),"",'Z-scores'!ER18)</f>
        <v>-0.34478999999999999</v>
      </c>
      <c r="FD18" s="7">
        <f>IF(OR('Z-scores'!ES18&gt;2,'Z-scores'!ES18&lt;-2),"",'Z-scores'!ES18)</f>
        <v>-0.40925</v>
      </c>
      <c r="FE18" s="7">
        <f>IF(OR('Z-scores'!ET18&gt;2,'Z-scores'!ET18&lt;-2),"",'Z-scores'!ET18)</f>
        <v>-0.59855999999999998</v>
      </c>
      <c r="FF18" s="7">
        <f>IF(OR('Z-scores'!EU18&gt;2,'Z-scores'!EU18&lt;-2),"",'Z-scores'!EU18)</f>
        <v>7.7649999999999997E-2</v>
      </c>
      <c r="FG18" s="7">
        <f>IF(OR('Z-scores'!EV18&gt;2,'Z-scores'!EV18&lt;-2),"",'Z-scores'!EV18)</f>
        <v>-0.36313000000000001</v>
      </c>
      <c r="FH18" s="7">
        <f>IF(OR('Z-scores'!EW18&gt;2,'Z-scores'!EW18&lt;-2),"",'Z-scores'!EW18)</f>
        <v>-0.55332000000000003</v>
      </c>
      <c r="FI18" s="7">
        <f>IF(OR('Z-scores'!EX18&gt;2,'Z-scores'!EX18&lt;-2),"",'Z-scores'!EX18)</f>
        <v>-0.41954000000000002</v>
      </c>
      <c r="FJ18" s="7">
        <f>IF(OR('Z-scores'!EY18&gt;2,'Z-scores'!EY18&lt;-2),"",'Z-scores'!EY18)</f>
        <v>-0.43597000000000002</v>
      </c>
      <c r="FK18" s="7">
        <f>IF(OR('Z-scores'!EZ18&gt;2,'Z-scores'!EZ18&lt;-2),"",'Z-scores'!EZ18)</f>
        <v>-0.51324999999999998</v>
      </c>
      <c r="FL18" s="7">
        <f>IF(OR('Z-scores'!FA18&gt;2,'Z-scores'!FA18&lt;-2),"",'Z-scores'!FA18)</f>
        <v>-0.43110999999999999</v>
      </c>
      <c r="FM18" s="7">
        <f>IF(OR('Z-scores'!FB18&gt;2,'Z-scores'!FB18&lt;-2),"",'Z-scores'!FB18)</f>
        <v>-0.10875</v>
      </c>
      <c r="FN18" s="7">
        <f>IF(OR('Z-scores'!FC18&gt;2,'Z-scores'!FC18&lt;-2),"",'Z-scores'!FC18)</f>
        <v>-0.71267000000000003</v>
      </c>
      <c r="FO18" s="7">
        <f>IF(OR('Z-scores'!FD18&gt;2,'Z-scores'!FD18&lt;-2),"",'Z-scores'!FD18)</f>
        <v>-0.50153999999999999</v>
      </c>
      <c r="FP18" s="7">
        <f>IF(OR('Z-scores'!FE18&gt;2,'Z-scores'!FE18&lt;-2),"",'Z-scores'!FE18)</f>
        <v>-0.65442</v>
      </c>
      <c r="FQ18" s="7">
        <f>IF(OR('Z-scores'!FF18&gt;2,'Z-scores'!FF18&lt;-2),"",'Z-scores'!FF18)</f>
        <v>-0.46944999999999998</v>
      </c>
      <c r="FR18" s="7">
        <f>IF(OR('Z-scores'!FG18&gt;2,'Z-scores'!FG18&lt;-2),"",'Z-scores'!FG18)</f>
        <v>-0.35299000000000003</v>
      </c>
      <c r="FS18" s="7">
        <f>IF(OR('Z-scores'!FH18&gt;2,'Z-scores'!FH18&lt;-2),"",'Z-scores'!FH18)</f>
        <v>-0.38286999999999999</v>
      </c>
      <c r="FT18" s="7">
        <f>IF(OR('Z-scores'!FI18&gt;2,'Z-scores'!FI18&lt;-2),"",'Z-scores'!FI18)</f>
        <v>0.58143</v>
      </c>
      <c r="FU18" s="7">
        <f>IF(OR('Z-scores'!FJ18&gt;2,'Z-scores'!FJ18&lt;-2),"",'Z-scores'!FJ18)</f>
        <v>-0.22348999999999999</v>
      </c>
      <c r="FV18" s="7">
        <f>IF(OR('Z-scores'!FK18&gt;2,'Z-scores'!FK18&lt;-2),"",'Z-scores'!FK18)</f>
        <v>-0.30743999999999999</v>
      </c>
      <c r="FW18" s="7">
        <f>IF(OR('Z-scores'!FL18&gt;2,'Z-scores'!FL18&lt;-2),"",'Z-scores'!FL18)</f>
        <v>-0.11147</v>
      </c>
      <c r="FX18" s="7">
        <f>IF(OR('Z-scores'!FM18&gt;2,'Z-scores'!FM18&lt;-2),"",'Z-scores'!FM18)</f>
        <v>-1.357E-2</v>
      </c>
      <c r="FY18" s="7">
        <f>IF(OR('Z-scores'!FN18&gt;2,'Z-scores'!FN18&lt;-2),"",'Z-scores'!FN18)</f>
        <v>0.59940000000000004</v>
      </c>
      <c r="FZ18" s="7">
        <f>IF(OR('Z-scores'!FO18&gt;2,'Z-scores'!FO18&lt;-2),"",'Z-scores'!FO18)</f>
        <v>-0.26821</v>
      </c>
      <c r="GA18" s="7">
        <f>IF(OR('Z-scores'!FP18&gt;2,'Z-scores'!FP18&lt;-2),"",'Z-scores'!FP18)</f>
        <v>-0.60363999999999995</v>
      </c>
      <c r="GB18" s="7">
        <f>IF(OR('Z-scores'!FQ18&gt;2,'Z-scores'!FQ18&lt;-2),"",'Z-scores'!FQ18)</f>
        <v>-9.4990000000000005E-2</v>
      </c>
      <c r="GC18" s="7">
        <f>IF(OR('Z-scores'!FR18&gt;2,'Z-scores'!FR18&lt;-2),"",'Z-scores'!FR18)</f>
        <v>0.61170999999999998</v>
      </c>
      <c r="GD18" s="7">
        <f>IF(OR('Z-scores'!FS18&gt;2,'Z-scores'!FS18&lt;-2),"",'Z-scores'!FS18)</f>
        <v>-0.18615000000000001</v>
      </c>
      <c r="GE18" s="7">
        <f>IF(OR('Z-scores'!FT18&gt;2,'Z-scores'!FT18&lt;-2),"",'Z-scores'!FT18)</f>
        <v>-0.14001</v>
      </c>
      <c r="GF18" s="7">
        <f>IF(OR('Z-scores'!FU18&gt;2,'Z-scores'!FU18&lt;-2),"",'Z-scores'!FU18)</f>
        <v>-0.29296</v>
      </c>
      <c r="GG18" s="7">
        <f>IF(OR('Z-scores'!FV18&gt;2,'Z-scores'!FV18&lt;-2),"",'Z-scores'!FV18)</f>
        <v>-0.26166</v>
      </c>
      <c r="GH18" s="7">
        <f>IF(OR('Z-scores'!FW18&gt;2,'Z-scores'!FW18&lt;-2),"",'Z-scores'!FW18)</f>
        <v>-0.57138</v>
      </c>
      <c r="GI18" s="7">
        <f>IF(OR('Z-scores'!FX18&gt;2,'Z-scores'!FX18&lt;-2),"",'Z-scores'!FX18)</f>
        <v>-0.73841999999999997</v>
      </c>
      <c r="GJ18" s="7">
        <f>IF(OR('Z-scores'!FY18&gt;2,'Z-scores'!FY18&lt;-2),"",'Z-scores'!FY18)</f>
        <v>-0.85216999999999998</v>
      </c>
      <c r="GK18" s="7">
        <f>IF(OR('Z-scores'!FZ18&gt;2,'Z-scores'!FZ18&lt;-2),"",'Z-scores'!FZ18)</f>
        <v>0.85028000000000004</v>
      </c>
      <c r="GL18" s="7">
        <f>IF(OR('Z-scores'!GA18&gt;2,'Z-scores'!GA18&lt;-2),"",'Z-scores'!GA18)</f>
        <v>0.12622</v>
      </c>
      <c r="GM18" s="7">
        <f>IF(OR('Z-scores'!GB18&gt;2,'Z-scores'!GB18&lt;-2),"",'Z-scores'!GB18)</f>
        <v>-0.8407</v>
      </c>
      <c r="GN18" s="7">
        <f>IF(OR('Z-scores'!GC18&gt;2,'Z-scores'!GC18&lt;-2),"",'Z-scores'!GC18)</f>
        <v>-0.58343</v>
      </c>
      <c r="GO18" s="7">
        <f>IF(OR('Z-scores'!GD18&gt;2,'Z-scores'!GD18&lt;-2),"",'Z-scores'!GD18)</f>
        <v>1.3415699999999999</v>
      </c>
      <c r="GP18" s="7" t="str">
        <f>IF(OR('Z-scores'!GE18&gt;2,'Z-scores'!GE18&lt;-2),"",'Z-scores'!GE18)</f>
        <v/>
      </c>
      <c r="GQ18" s="7">
        <f>IF(OR('Z-scores'!GF18&gt;2,'Z-scores'!GF18&lt;-2),"",'Z-scores'!GF18)</f>
        <v>1.49258</v>
      </c>
      <c r="GR18" s="7">
        <f>IF(OR('Z-scores'!GG18&gt;2,'Z-scores'!GG18&lt;-2),"",'Z-scores'!GG18)</f>
        <v>-1.7000000000000001E-4</v>
      </c>
      <c r="GS18" s="7">
        <f>IF(OR('Z-scores'!GH18&gt;2,'Z-scores'!GH18&lt;-2),"",'Z-scores'!GH18)</f>
        <v>0.22611999999999999</v>
      </c>
      <c r="GT18" s="7">
        <f>IF(OR('Z-scores'!GI18&gt;2,'Z-scores'!GI18&lt;-2),"",'Z-scores'!GI18)</f>
        <v>-5.2330000000000002E-2</v>
      </c>
      <c r="GU18" s="7">
        <f>IF(OR('Z-scores'!GJ18&gt;2,'Z-scores'!GJ18&lt;-2),"",'Z-scores'!GJ18)</f>
        <v>0.22886999999999999</v>
      </c>
      <c r="GV18" s="7">
        <f>IF(OR('Z-scores'!GK18&gt;2,'Z-scores'!GK18&lt;-2),"",'Z-scores'!GK18)</f>
        <v>-0.45118999999999998</v>
      </c>
      <c r="GW18" s="7">
        <f>IF(OR('Z-scores'!GL18&gt;2,'Z-scores'!GL18&lt;-2),"",'Z-scores'!GL18)</f>
        <v>-0.44941999999999999</v>
      </c>
      <c r="GX18" s="7">
        <f>IF(OR('Z-scores'!GM18&gt;2,'Z-scores'!GM18&lt;-2),"",'Z-scores'!GM18)</f>
        <v>-0.75617999999999996</v>
      </c>
      <c r="GY18" s="7">
        <f>IF(OR('Z-scores'!GN18&gt;2,'Z-scores'!GN18&lt;-2),"",'Z-scores'!GN18)</f>
        <v>1.5273300000000001</v>
      </c>
      <c r="GZ18" s="7">
        <f>IF(OR('Z-scores'!GO18&gt;2,'Z-scores'!GO18&lt;-2),"",'Z-scores'!GO18)</f>
        <v>0.96723000000000003</v>
      </c>
      <c r="HA18" s="7">
        <f>IF(OR('Z-scores'!GP18&gt;2,'Z-scores'!GP18&lt;-2),"",'Z-scores'!GP18)</f>
        <v>0.26412000000000002</v>
      </c>
      <c r="HB18" s="7">
        <f>IF(OR('Z-scores'!GQ18&gt;2,'Z-scores'!GQ18&lt;-2),"",'Z-scores'!GQ18)</f>
        <v>-0.18861</v>
      </c>
      <c r="HC18" s="7">
        <f>IF(OR('Z-scores'!GR18&gt;2,'Z-scores'!GR18&lt;-2),"",'Z-scores'!GR18)</f>
        <v>-0.44912999999999997</v>
      </c>
      <c r="HD18" s="7">
        <f>IF(OR('Z-scores'!GS18&gt;2,'Z-scores'!GS18&lt;-2),"",'Z-scores'!GS18)</f>
        <v>-0.33933999999999997</v>
      </c>
      <c r="HE18" s="7">
        <f>IF(OR('Z-scores'!GT18&gt;2,'Z-scores'!GT18&lt;-2),"",'Z-scores'!GT18)</f>
        <v>1.6051800000000001</v>
      </c>
      <c r="HF18" s="7">
        <f>IF(OR('Z-scores'!GU18&gt;2,'Z-scores'!GU18&lt;-2),"",'Z-scores'!GU18)</f>
        <v>1.329E-2</v>
      </c>
      <c r="HG18" s="7">
        <f>IF(OR('Z-scores'!GV18&gt;2,'Z-scores'!GV18&lt;-2),"",'Z-scores'!GV18)</f>
        <v>-9.0289999999999995E-2</v>
      </c>
      <c r="HH18" s="7">
        <f>IF(OR('Z-scores'!GW18&gt;2,'Z-scores'!GW18&lt;-2),"",'Z-scores'!GW18)</f>
        <v>-4.1980000000000003E-2</v>
      </c>
      <c r="HI18" s="7">
        <f>IF(OR('Z-scores'!GX18&gt;2,'Z-scores'!GX18&lt;-2),"",'Z-scores'!GX18)</f>
        <v>9.8099999999999993E-3</v>
      </c>
      <c r="HJ18" s="7" t="str">
        <f>IF(OR('Z-scores'!GY18&gt;2,'Z-scores'!GY18&lt;-2),"",'Z-scores'!GY18)</f>
        <v/>
      </c>
      <c r="HK18" s="7">
        <f>IF(OR('Z-scores'!GZ18&gt;2,'Z-scores'!GZ18&lt;-2),"",'Z-scores'!GZ18)</f>
        <v>1.8784700000000001</v>
      </c>
      <c r="HL18" s="7">
        <f>IF(OR('Z-scores'!HA18&gt;2,'Z-scores'!HA18&lt;-2),"",'Z-scores'!HA18)</f>
        <v>0.64683999999999997</v>
      </c>
      <c r="HM18" s="7">
        <f>IF(OR('Z-scores'!HB18&gt;2,'Z-scores'!HB18&lt;-2),"",'Z-scores'!HB18)</f>
        <v>-2.8240000000000001E-2</v>
      </c>
      <c r="HN18" s="7">
        <f>IF(OR('Z-scores'!HC18&gt;2,'Z-scores'!HC18&lt;-2),"",'Z-scores'!HC18)</f>
        <v>-0.16621</v>
      </c>
      <c r="HO18" s="7">
        <f>IF(OR('Z-scores'!HD18&gt;2,'Z-scores'!HD18&lt;-2),"",'Z-scores'!HD18)</f>
        <v>-0.17201</v>
      </c>
      <c r="HP18" s="7">
        <f>IF(OR('Z-scores'!HE18&gt;2,'Z-scores'!HE18&lt;-2),"",'Z-scores'!HE18)</f>
        <v>-0.12515999999999999</v>
      </c>
      <c r="HQ18" s="7">
        <f>IF(OR('Z-scores'!HF18&gt;2,'Z-scores'!HF18&lt;-2),"",'Z-scores'!HF18)</f>
        <v>0.45702999999999999</v>
      </c>
      <c r="HR18" s="7">
        <f>IF(OR('Z-scores'!HG18&gt;2,'Z-scores'!HG18&lt;-2),"",'Z-scores'!HG18)</f>
        <v>-0.62822999999999996</v>
      </c>
      <c r="HS18" s="7">
        <f>IF(OR('Z-scores'!HH18&gt;2,'Z-scores'!HH18&lt;-2),"",'Z-scores'!HH18)</f>
        <v>0.22597</v>
      </c>
      <c r="HT18" s="7">
        <f>IF(OR('Z-scores'!HI18&gt;2,'Z-scores'!HI18&lt;-2),"",'Z-scores'!HI18)</f>
        <v>-4.9480000000000003E-2</v>
      </c>
      <c r="HU18" s="7">
        <f>IF(OR('Z-scores'!HJ18&gt;2,'Z-scores'!HJ18&lt;-2),"",'Z-scores'!HJ18)</f>
        <v>-0.39195999999999998</v>
      </c>
      <c r="HV18" s="7">
        <f>IF(OR('Z-scores'!HK18&gt;2,'Z-scores'!HK18&lt;-2),"",'Z-scores'!HK18)</f>
        <v>-0.67596999999999996</v>
      </c>
      <c r="HW18" s="7">
        <f>IF(OR('Z-scores'!HL18&gt;2,'Z-scores'!HL18&lt;-2),"",'Z-scores'!HL18)</f>
        <v>-0.50000999999999995</v>
      </c>
      <c r="HX18" s="7">
        <f>IF(OR('Z-scores'!HM18&gt;2,'Z-scores'!HM18&lt;-2),"",'Z-scores'!HM18)</f>
        <v>-3.9609999999999999E-2</v>
      </c>
      <c r="HY18" s="7">
        <f>IF(OR('Z-scores'!HN18&gt;2,'Z-scores'!HN18&lt;-2),"",'Z-scores'!HN18)</f>
        <v>-5.9569999999999998E-2</v>
      </c>
      <c r="HZ18" s="7">
        <f>IF(OR('Z-scores'!HO18&gt;2,'Z-scores'!HO18&lt;-2),"",'Z-scores'!HO18)</f>
        <v>-0.29866999999999999</v>
      </c>
      <c r="IA18" s="7">
        <f>IF(OR('Z-scores'!HP18&gt;2,'Z-scores'!HP18&lt;-2),"",'Z-scores'!HP18)</f>
        <v>0.29204000000000002</v>
      </c>
      <c r="IB18" s="7">
        <f>IF(OR('Z-scores'!HQ18&gt;2,'Z-scores'!HQ18&lt;-2),"",'Z-scores'!HQ18)</f>
        <v>-0.30513000000000001</v>
      </c>
      <c r="IC18" s="7">
        <f>IF(OR('Z-scores'!HR18&gt;2,'Z-scores'!HR18&lt;-2),"",'Z-scores'!HR18)</f>
        <v>-6.8159999999999998E-2</v>
      </c>
      <c r="ID18" s="7">
        <f>IF(OR('Z-scores'!HS18&gt;2,'Z-scores'!HS18&lt;-2),"",'Z-scores'!HS18)</f>
        <v>-0.21797</v>
      </c>
      <c r="IE18" s="7">
        <f>IF(OR('Z-scores'!HT18&gt;2,'Z-scores'!HT18&lt;-2),"",'Z-scores'!HT18)</f>
        <v>0.40328000000000003</v>
      </c>
      <c r="IF18" s="7">
        <f>IF(OR('Z-scores'!HU18&gt;2,'Z-scores'!HU18&lt;-2),"",'Z-scores'!HU18)</f>
        <v>-0.74741999999999997</v>
      </c>
      <c r="IG18" s="7">
        <f>IF(OR('Z-scores'!HV18&gt;2,'Z-scores'!HV18&lt;-2),"",'Z-scores'!HV18)</f>
        <v>-0.63771</v>
      </c>
      <c r="IH18" s="7">
        <f>IF(OR('Z-scores'!HW18&gt;2,'Z-scores'!HW18&lt;-2),"",'Z-scores'!HW18)</f>
        <v>-0.92400000000000004</v>
      </c>
      <c r="II18" s="7">
        <f>IF(OR('Z-scores'!HX18&gt;2,'Z-scores'!HX18&lt;-2),"",'Z-scores'!HX18)</f>
        <v>-0.35369</v>
      </c>
      <c r="IJ18" s="7">
        <f>IF(OR('Z-scores'!HY18&gt;2,'Z-scores'!HY18&lt;-2),"",'Z-scores'!HY18)</f>
        <v>-0.30953000000000003</v>
      </c>
      <c r="IK18" s="7">
        <f>IF(OR('Z-scores'!HZ18&gt;2,'Z-scores'!HZ18&lt;-2),"",'Z-scores'!HZ18)</f>
        <v>-0.24104999999999999</v>
      </c>
      <c r="IL18" s="7">
        <f>IF(OR('Z-scores'!IA18&gt;2,'Z-scores'!IA18&lt;-2),"",'Z-scores'!IA18)</f>
        <v>-0.46742</v>
      </c>
      <c r="IM18" s="7">
        <f>IF(OR('Z-scores'!IB18&gt;2,'Z-scores'!IB18&lt;-2),"",'Z-scores'!IB18)</f>
        <v>-0.32777000000000001</v>
      </c>
      <c r="IN18" s="7">
        <f>IF(OR('Z-scores'!IC18&gt;2,'Z-scores'!IC18&lt;-2),"",'Z-scores'!IC18)</f>
        <v>-0.61792000000000002</v>
      </c>
      <c r="IO18" s="7">
        <f>IF(OR('Z-scores'!ID18&gt;2,'Z-scores'!ID18&lt;-2),"",'Z-scores'!ID18)</f>
        <v>-0.17701</v>
      </c>
      <c r="IP18" s="7">
        <f>IF(OR('Z-scores'!IE18&gt;2,'Z-scores'!IE18&lt;-2),"",'Z-scores'!IE18)</f>
        <v>-0.44303999999999999</v>
      </c>
      <c r="IQ18" s="7">
        <f>IF(OR('Z-scores'!IF18&gt;2,'Z-scores'!IF18&lt;-2),"",'Z-scores'!IF18)</f>
        <v>-0.27045999999999998</v>
      </c>
      <c r="IR18" s="7">
        <f>IF(OR('Z-scores'!IG18&gt;2,'Z-scores'!IG18&lt;-2),"",'Z-scores'!IG18)</f>
        <v>-0.24254000000000001</v>
      </c>
      <c r="IS18" s="7">
        <f>IF(OR('Z-scores'!IH18&gt;2,'Z-scores'!IH18&lt;-2),"",'Z-scores'!IH18)</f>
        <v>-4.7739999999999998E-2</v>
      </c>
      <c r="IT18" s="7">
        <f>IF(OR('Z-scores'!II18&gt;2,'Z-scores'!II18&lt;-2),"",'Z-scores'!II18)</f>
        <v>0.19902</v>
      </c>
      <c r="IU18" s="7">
        <f>IF(OR('Z-scores'!IJ18&gt;2,'Z-scores'!IJ18&lt;-2),"",'Z-scores'!IJ18)</f>
        <v>-0.21725</v>
      </c>
      <c r="IV18" s="7">
        <f>IF(OR('Z-scores'!IK18&gt;2,'Z-scores'!IK18&lt;-2),"",'Z-scores'!IK18)</f>
        <v>0.13879</v>
      </c>
      <c r="IW18" s="7">
        <f>IF(OR('Z-scores'!IL18&gt;2,'Z-scores'!IL18&lt;-2),"",'Z-scores'!IL18)</f>
        <v>1.29793</v>
      </c>
      <c r="IX18" s="7">
        <f>IF(OR('Z-scores'!IM18&gt;2,'Z-scores'!IM18&lt;-2),"",'Z-scores'!IM18)</f>
        <v>0.6663</v>
      </c>
      <c r="IY18" s="7">
        <f>IF(OR('Z-scores'!IN18&gt;2,'Z-scores'!IN18&lt;-2),"",'Z-scores'!IN18)</f>
        <v>-0.20102</v>
      </c>
      <c r="IZ18" s="7">
        <f>IF(OR('Z-scores'!IO18&gt;2,'Z-scores'!IO18&lt;-2),"",'Z-scores'!IO18)</f>
        <v>-0.33196999999999999</v>
      </c>
      <c r="JA18" s="7">
        <f>IF(OR('Z-scores'!IP18&gt;2,'Z-scores'!IP18&lt;-2),"",'Z-scores'!IP18)</f>
        <v>-0.45929999999999999</v>
      </c>
      <c r="JB18" s="7">
        <f>IF(OR('Z-scores'!IQ18&gt;2,'Z-scores'!IQ18&lt;-2),"",'Z-scores'!IQ18)</f>
        <v>-0.38350000000000001</v>
      </c>
      <c r="JC18" s="7">
        <f>IF(OR('Z-scores'!IR18&gt;2,'Z-scores'!IR18&lt;-2),"",'Z-scores'!IR18)</f>
        <v>-0.42884</v>
      </c>
      <c r="JD18" s="7">
        <f>IF(OR('Z-scores'!IS18&gt;2,'Z-scores'!IS18&lt;-2),"",'Z-scores'!IS18)</f>
        <v>-0.39945999999999998</v>
      </c>
      <c r="JE18" s="7">
        <f>IF(OR('Z-scores'!IT18&gt;2,'Z-scores'!IT18&lt;-2),"",'Z-scores'!IT18)</f>
        <v>-0.65786999999999995</v>
      </c>
      <c r="JF18" s="7">
        <f>IF(OR('Z-scores'!IU18&gt;2,'Z-scores'!IU18&lt;-2),"",'Z-scores'!IU18)</f>
        <v>-0.31961000000000001</v>
      </c>
      <c r="JG18" s="7">
        <f>IF(OR('Z-scores'!IV18&gt;2,'Z-scores'!IV18&lt;-2),"",'Z-scores'!IV18)</f>
        <v>-0.23108999999999999</v>
      </c>
      <c r="JH18" s="7">
        <f>IF(OR('Z-scores'!IW18&gt;2,'Z-scores'!IW18&lt;-2),"",'Z-scores'!IW18)</f>
        <v>-0.24757000000000001</v>
      </c>
      <c r="JI18" s="7">
        <f>IF(OR('Z-scores'!IX18&gt;2,'Z-scores'!IX18&lt;-2),"",'Z-scores'!IX18)</f>
        <v>-0.26834999999999998</v>
      </c>
      <c r="JJ18" s="7">
        <f>IF(OR('Z-scores'!IY18&gt;2,'Z-scores'!IY18&lt;-2),"",'Z-scores'!IY18)</f>
        <v>-0.50736000000000003</v>
      </c>
      <c r="JK18" s="7">
        <f>IF(OR('Z-scores'!IZ18&gt;2,'Z-scores'!IZ18&lt;-2),"",'Z-scores'!IZ18)</f>
        <v>-0.24779000000000001</v>
      </c>
      <c r="JL18" s="7">
        <f>IF(OR('Z-scores'!JA18&gt;2,'Z-scores'!JA18&lt;-2),"",'Z-scores'!JA18)</f>
        <v>-0.55564999999999998</v>
      </c>
      <c r="JM18" s="7">
        <f>IF(OR('Z-scores'!JB18&gt;2,'Z-scores'!JB18&lt;-2),"",'Z-scores'!JB18)</f>
        <v>0.10879999999999999</v>
      </c>
      <c r="JN18" s="7">
        <f>IF(OR('Z-scores'!JC18&gt;2,'Z-scores'!JC18&lt;-2),"",'Z-scores'!JC18)</f>
        <v>0.86789000000000005</v>
      </c>
      <c r="JO18" s="7">
        <f>IF(OR('Z-scores'!JD18&gt;2,'Z-scores'!JD18&lt;-2),"",'Z-scores'!JD18)</f>
        <v>-0.54788999999999999</v>
      </c>
      <c r="JP18" s="7">
        <f>IF(OR('Z-scores'!JE18&gt;2,'Z-scores'!JE18&lt;-2),"",'Z-scores'!JE18)</f>
        <v>-0.74094000000000004</v>
      </c>
      <c r="JQ18" s="7">
        <f>IF(OR('Z-scores'!JF18&gt;2,'Z-scores'!JF18&lt;-2),"",'Z-scores'!JF18)</f>
        <v>-0.78580000000000005</v>
      </c>
      <c r="JR18" s="7">
        <f>IF(OR('Z-scores'!JG18&gt;2,'Z-scores'!JG18&lt;-2),"",'Z-scores'!JG18)</f>
        <v>-0.75036000000000003</v>
      </c>
      <c r="JS18" s="7">
        <f>IF(OR('Z-scores'!JH18&gt;2,'Z-scores'!JH18&lt;-2),"",'Z-scores'!JH18)</f>
        <v>-0.29460999999999998</v>
      </c>
      <c r="JT18" s="7">
        <f>IF(OR('Z-scores'!JI18&gt;2,'Z-scores'!JI18&lt;-2),"",'Z-scores'!JI18)</f>
        <v>-0.63783000000000001</v>
      </c>
      <c r="JU18" s="7">
        <f>IF(OR('Z-scores'!JJ18&gt;2,'Z-scores'!JJ18&lt;-2),"",'Z-scores'!JJ18)</f>
        <v>-0.39778000000000002</v>
      </c>
      <c r="JV18" s="7">
        <f>IF(OR('Z-scores'!JK18&gt;2,'Z-scores'!JK18&lt;-2),"",'Z-scores'!JK18)</f>
        <v>-0.18956000000000001</v>
      </c>
      <c r="JW18" s="7">
        <f>IF(OR('Z-scores'!JL18&gt;2,'Z-scores'!JL18&lt;-2),"",'Z-scores'!JL18)</f>
        <v>-0.71908000000000005</v>
      </c>
      <c r="JX18" s="7">
        <f>IF(OR('Z-scores'!JM18&gt;2,'Z-scores'!JM18&lt;-2),"",'Z-scores'!JM18)</f>
        <v>-0.28805999999999998</v>
      </c>
      <c r="JY18" s="7">
        <f>IF(OR('Z-scores'!JN18&gt;2,'Z-scores'!JN18&lt;-2),"",'Z-scores'!JN18)</f>
        <v>-0.37767000000000001</v>
      </c>
      <c r="JZ18" s="7">
        <f>IF(OR('Z-scores'!JO18&gt;2,'Z-scores'!JO18&lt;-2),"",'Z-scores'!JO18)</f>
        <v>-0.50155000000000005</v>
      </c>
      <c r="KA18" s="7">
        <f>IF(OR('Z-scores'!JP18&gt;2,'Z-scores'!JP18&lt;-2),"",'Z-scores'!JP18)</f>
        <v>-0.26619999999999999</v>
      </c>
      <c r="KB18" s="7">
        <f>IF(OR('Z-scores'!JQ18&gt;2,'Z-scores'!JQ18&lt;-2),"",'Z-scores'!JQ18)</f>
        <v>0.28201999999999999</v>
      </c>
      <c r="KC18" s="7">
        <f>IF(OR('Z-scores'!JR18&gt;2,'Z-scores'!JR18&lt;-2),"",'Z-scores'!JR18)</f>
        <v>-0.86931999999999998</v>
      </c>
      <c r="KD18" s="7">
        <f>IF(OR('Z-scores'!JS18&gt;2,'Z-scores'!JS18&lt;-2),"",'Z-scores'!JS18)</f>
        <v>-0.27910000000000001</v>
      </c>
      <c r="KE18" s="7">
        <f>IF(OR('Z-scores'!JT18&gt;2,'Z-scores'!JT18&lt;-2),"",'Z-scores'!JT18)</f>
        <v>-0.38915</v>
      </c>
      <c r="KF18" s="7">
        <f>IF(OR('Z-scores'!JU18&gt;2,'Z-scores'!JU18&lt;-2),"",'Z-scores'!JU18)</f>
        <v>-0.65412000000000003</v>
      </c>
      <c r="KG18" s="7">
        <f>IF(OR('Z-scores'!JV18&gt;2,'Z-scores'!JV18&lt;-2),"",'Z-scores'!JV18)</f>
        <v>-0.62444</v>
      </c>
      <c r="KH18" s="7">
        <f>IF(OR('Z-scores'!JW18&gt;2,'Z-scores'!JW18&lt;-2),"",'Z-scores'!JW18)</f>
        <v>-1.3373999999999999</v>
      </c>
      <c r="KI18" s="7">
        <f>IF(OR('Z-scores'!JX18&gt;2,'Z-scores'!JX18&lt;-2),"",'Z-scores'!JX18)</f>
        <v>-0.50546000000000002</v>
      </c>
      <c r="KJ18" s="7">
        <f>IF(OR('Z-scores'!JY18&gt;2,'Z-scores'!JY18&lt;-2),"",'Z-scores'!JY18)</f>
        <v>-0.25175999999999998</v>
      </c>
      <c r="KK18" s="7">
        <f>IF(OR('Z-scores'!JZ18&gt;2,'Z-scores'!JZ18&lt;-2),"",'Z-scores'!JZ18)</f>
        <v>-1.26658</v>
      </c>
      <c r="KL18" s="7">
        <f>IF(OR('Z-scores'!KA18&gt;2,'Z-scores'!KA18&lt;-2),"",'Z-scores'!KA18)</f>
        <v>-0.92811999999999995</v>
      </c>
      <c r="KM18" s="7">
        <f>IF(OR('Z-scores'!KB18&gt;2,'Z-scores'!KB18&lt;-2),"",'Z-scores'!KB18)</f>
        <v>-5.11E-3</v>
      </c>
      <c r="KN18" s="7">
        <f>IF(OR('Z-scores'!KC18&gt;2,'Z-scores'!KC18&lt;-2),"",'Z-scores'!KC18)</f>
        <v>4.1610000000000001E-2</v>
      </c>
      <c r="KO18" s="7">
        <f>IF(OR('Z-scores'!KD18&gt;2,'Z-scores'!KD18&lt;-2),"",'Z-scores'!KD18)</f>
        <v>-0.49804999999999999</v>
      </c>
      <c r="KP18" s="7">
        <f>IF(OR('Z-scores'!KE18&gt;2,'Z-scores'!KE18&lt;-2),"",'Z-scores'!KE18)</f>
        <v>-0.49138999999999999</v>
      </c>
      <c r="KQ18" s="7">
        <f>IF(OR('Z-scores'!KF18&gt;2,'Z-scores'!KF18&lt;-2),"",'Z-scores'!KF18)</f>
        <v>-0.69852000000000003</v>
      </c>
      <c r="KR18" s="7">
        <f>IF(OR('Z-scores'!KG18&gt;2,'Z-scores'!KG18&lt;-2),"",'Z-scores'!KG18)</f>
        <v>0.17121</v>
      </c>
      <c r="KS18" s="7">
        <f>IF(OR('Z-scores'!KH18&gt;2,'Z-scores'!KH18&lt;-2),"",'Z-scores'!KH18)</f>
        <v>-0.24254000000000001</v>
      </c>
      <c r="KT18" s="7">
        <f>IF(OR('Z-scores'!KI18&gt;2,'Z-scores'!KI18&lt;-2),"",'Z-scores'!KI18)</f>
        <v>0.22178999999999999</v>
      </c>
      <c r="KU18" s="7">
        <f>IF(OR('Z-scores'!KJ18&gt;2,'Z-scores'!KJ18&lt;-2),"",'Z-scores'!KJ18)</f>
        <v>0.13358999999999999</v>
      </c>
      <c r="KV18" s="7">
        <f>IF(OR('Z-scores'!KK18&gt;2,'Z-scores'!KK18&lt;-2),"",'Z-scores'!KK18)</f>
        <v>-0.39533000000000001</v>
      </c>
      <c r="KW18" s="7">
        <f>IF(OR('Z-scores'!KL18&gt;2,'Z-scores'!KL18&lt;-2),"",'Z-scores'!KL18)</f>
        <v>-0.20451</v>
      </c>
      <c r="KX18" s="7">
        <f>IF(OR('Z-scores'!KM18&gt;2,'Z-scores'!KM18&lt;-2),"",'Z-scores'!KM18)</f>
        <v>-0.56720000000000004</v>
      </c>
      <c r="KY18" s="7">
        <f>IF(OR('Z-scores'!KN18&gt;2,'Z-scores'!KN18&lt;-2),"",'Z-scores'!KN18)</f>
        <v>0.52580000000000005</v>
      </c>
      <c r="KZ18" s="7">
        <f>IF(OR('Z-scores'!KO18&gt;2,'Z-scores'!KO18&lt;-2),"",'Z-scores'!KO18)</f>
        <v>-0.23549</v>
      </c>
      <c r="LA18" s="7">
        <f>IF(OR('Z-scores'!KP18&gt;2,'Z-scores'!KP18&lt;-2),"",'Z-scores'!KP18)</f>
        <v>-1.0049999999999999</v>
      </c>
      <c r="LB18" s="7">
        <f>IF(OR('Z-scores'!KQ18&gt;2,'Z-scores'!KQ18&lt;-2),"",'Z-scores'!KQ18)</f>
        <v>-0.67149999999999999</v>
      </c>
      <c r="LC18" s="7">
        <f>IF(OR('Z-scores'!KR18&gt;2,'Z-scores'!KR18&lt;-2),"",'Z-scores'!KR18)</f>
        <v>-0.68947000000000003</v>
      </c>
      <c r="LD18" s="7">
        <f>IF(OR('Z-scores'!KS18&gt;2,'Z-scores'!KS18&lt;-2),"",'Z-scores'!KS18)</f>
        <v>-0.24460999999999999</v>
      </c>
      <c r="LE18" s="7">
        <f>IF(OR('Z-scores'!KT18&gt;2,'Z-scores'!KT18&lt;-2),"",'Z-scores'!KT18)</f>
        <v>-0.59802999999999995</v>
      </c>
      <c r="LF18" s="7">
        <f>IF(OR('Z-scores'!KU18&gt;2,'Z-scores'!KU18&lt;-2),"",'Z-scores'!KU18)</f>
        <v>-0.32718999999999998</v>
      </c>
      <c r="LG18" s="7">
        <f>IF(OR('Z-scores'!KV18&gt;2,'Z-scores'!KV18&lt;-2),"",'Z-scores'!KV18)</f>
        <v>-0.59004999999999996</v>
      </c>
      <c r="LH18" s="7">
        <f>IF(OR('Z-scores'!KW18&gt;2,'Z-scores'!KW18&lt;-2),"",'Z-scores'!KW18)</f>
        <v>-0.47811999999999999</v>
      </c>
      <c r="LI18" s="7">
        <f>IF(OR('Z-scores'!KX18&gt;2,'Z-scores'!KX18&lt;-2),"",'Z-scores'!KX18)</f>
        <v>-0.73319000000000001</v>
      </c>
      <c r="LJ18" s="7">
        <f>IF(OR('Z-scores'!KY18&gt;2,'Z-scores'!KY18&lt;-2),"",'Z-scores'!KY18)</f>
        <v>-0.29593999999999998</v>
      </c>
      <c r="LK18" s="7">
        <f>IF(OR('Z-scores'!KZ18&gt;2,'Z-scores'!KZ18&lt;-2),"",'Z-scores'!KZ18)</f>
        <v>-0.40373999999999999</v>
      </c>
      <c r="LL18" s="7">
        <f>IF(OR('Z-scores'!LA18&gt;2,'Z-scores'!LA18&lt;-2),"",'Z-scores'!LA18)</f>
        <v>-0.38605</v>
      </c>
      <c r="LM18" s="7">
        <f>IF(OR('Z-scores'!LB18&gt;2,'Z-scores'!LB18&lt;-2),"",'Z-scores'!LB18)</f>
        <v>-0.25918999999999998</v>
      </c>
      <c r="LN18" s="7">
        <f>IF(OR('Z-scores'!LC18&gt;2,'Z-scores'!LC18&lt;-2),"",'Z-scores'!LC18)</f>
        <v>-0.26021</v>
      </c>
      <c r="LO18" s="7">
        <f>IF(OR('Z-scores'!LD18&gt;2,'Z-scores'!LD18&lt;-2),"",'Z-scores'!LD18)</f>
        <v>-0.76773999999999998</v>
      </c>
      <c r="LP18" s="7">
        <f>IF(OR('Z-scores'!LE18&gt;2,'Z-scores'!LE18&lt;-2),"",'Z-scores'!LE18)</f>
        <v>-0.65991</v>
      </c>
      <c r="LQ18" s="7">
        <f>IF(OR('Z-scores'!LF18&gt;2,'Z-scores'!LF18&lt;-2),"",'Z-scores'!LF18)</f>
        <v>-0.39295000000000002</v>
      </c>
      <c r="LR18" s="7">
        <f>IF(OR('Z-scores'!LG18&gt;2,'Z-scores'!LG18&lt;-2),"",'Z-scores'!LG18)</f>
        <v>-0.29901</v>
      </c>
      <c r="LS18" s="7">
        <f>IF(OR('Z-scores'!LH18&gt;2,'Z-scores'!LH18&lt;-2),"",'Z-scores'!LH18)</f>
        <v>-0.22252</v>
      </c>
      <c r="LT18" s="7">
        <f>IF(OR('Z-scores'!LI18&gt;2,'Z-scores'!LI18&lt;-2),"",'Z-scores'!LI18)</f>
        <v>9.8369999999999999E-2</v>
      </c>
      <c r="LU18" s="7">
        <f>IF(OR('Z-scores'!LJ18&gt;2,'Z-scores'!LJ18&lt;-2),"",'Z-scores'!LJ18)</f>
        <v>-0.33230999999999999</v>
      </c>
      <c r="LV18" s="7">
        <f>IF(OR('Z-scores'!LK18&gt;2,'Z-scores'!LK18&lt;-2),"",'Z-scores'!LK18)</f>
        <v>-0.34848000000000001</v>
      </c>
      <c r="LW18" s="7">
        <f>IF(OR('Z-scores'!LL18&gt;2,'Z-scores'!LL18&lt;-2),"",'Z-scores'!LL18)</f>
        <v>-0.56315000000000004</v>
      </c>
      <c r="LX18" s="7">
        <f>IF(OR('Z-scores'!LM18&gt;2,'Z-scores'!LM18&lt;-2),"",'Z-scores'!LM18)</f>
        <v>-0.91598999999999997</v>
      </c>
      <c r="LY18" s="7">
        <f>IF(OR('Z-scores'!LN18&gt;2,'Z-scores'!LN18&lt;-2),"",'Z-scores'!LN18)</f>
        <v>-1.1294</v>
      </c>
      <c r="LZ18" s="7">
        <f>IF(OR('Z-scores'!LO18&gt;2,'Z-scores'!LO18&lt;-2),"",'Z-scores'!LO18)</f>
        <v>-0.65429000000000004</v>
      </c>
      <c r="MA18" s="7">
        <f>IF(OR('Z-scores'!LP18&gt;2,'Z-scores'!LP18&lt;-2),"",'Z-scores'!LP18)</f>
        <v>-0.50563000000000002</v>
      </c>
      <c r="MB18" s="7">
        <f>IF(OR('Z-scores'!LQ18&gt;2,'Z-scores'!LQ18&lt;-2),"",'Z-scores'!LQ18)</f>
        <v>-0.29819000000000001</v>
      </c>
      <c r="MC18" s="7">
        <f>IF(OR('Z-scores'!LR18&gt;2,'Z-scores'!LR18&lt;-2),"",'Z-scores'!LR18)</f>
        <v>-0.42907000000000001</v>
      </c>
      <c r="MD18" s="7">
        <f>IF(OR('Z-scores'!LS18&gt;2,'Z-scores'!LS18&lt;-2),"",'Z-scores'!LS18)</f>
        <v>-0.63478000000000001</v>
      </c>
      <c r="ME18" s="7">
        <f>IF(OR('Z-scores'!LT18&gt;2,'Z-scores'!LT18&lt;-2),"",'Z-scores'!LT18)</f>
        <v>-0.59863</v>
      </c>
      <c r="MF18" s="7">
        <f>IF(OR('Z-scores'!LU18&gt;2,'Z-scores'!LU18&lt;-2),"",'Z-scores'!LU18)</f>
        <v>-0.69759000000000004</v>
      </c>
      <c r="MG18" s="7">
        <f>IF(OR('Z-scores'!LV18&gt;2,'Z-scores'!LV18&lt;-2),"",'Z-scores'!LV18)</f>
        <v>-0.24648</v>
      </c>
      <c r="MH18" s="7">
        <f>IF(OR('Z-scores'!LW18&gt;2,'Z-scores'!LW18&lt;-2),"",'Z-scores'!LW18)</f>
        <v>-0.86351</v>
      </c>
      <c r="MI18" s="7">
        <f>IF(OR('Z-scores'!LX18&gt;2,'Z-scores'!LX18&lt;-2),"",'Z-scores'!LX18)</f>
        <v>-0.24254000000000001</v>
      </c>
      <c r="MJ18" s="7">
        <f>IF(OR('Z-scores'!LY18&gt;2,'Z-scores'!LY18&lt;-2),"",'Z-scores'!LY18)</f>
        <v>-0.63666</v>
      </c>
      <c r="MK18" s="7">
        <f>IF(OR('Z-scores'!LZ18&gt;2,'Z-scores'!LZ18&lt;-2),"",'Z-scores'!LZ18)</f>
        <v>-0.50775999999999999</v>
      </c>
      <c r="ML18" s="7">
        <f>IF(OR('Z-scores'!MA18&gt;2,'Z-scores'!MA18&lt;-2),"",'Z-scores'!MA18)</f>
        <v>-0.33855000000000002</v>
      </c>
      <c r="MM18" s="7">
        <f>IF(OR('Z-scores'!MB18&gt;2,'Z-scores'!MB18&lt;-2),"",'Z-scores'!MB18)</f>
        <v>-0.24254000000000001</v>
      </c>
      <c r="MN18" s="7">
        <f>IF(OR('Z-scores'!MC18&gt;2,'Z-scores'!MC18&lt;-2),"",'Z-scores'!MC18)</f>
        <v>-0.39505000000000001</v>
      </c>
      <c r="MO18" s="7">
        <f>IF(OR('Z-scores'!MD18&gt;2,'Z-scores'!MD18&lt;-2),"",'Z-scores'!MD18)</f>
        <v>-0.30580000000000002</v>
      </c>
      <c r="MP18" s="7">
        <f>IF(OR('Z-scores'!ME18&gt;2,'Z-scores'!ME18&lt;-2),"",'Z-scores'!ME18)</f>
        <v>-0.25263000000000002</v>
      </c>
      <c r="MQ18" s="7">
        <f>IF(OR('Z-scores'!MF18&gt;2,'Z-scores'!MF18&lt;-2),"",'Z-scores'!MF18)</f>
        <v>-0.70172000000000001</v>
      </c>
      <c r="MR18" s="7">
        <f>IF(OR('Z-scores'!MG18&gt;2,'Z-scores'!MG18&lt;-2),"",'Z-scores'!MG18)</f>
        <v>-0.67625000000000002</v>
      </c>
      <c r="MS18" s="7">
        <f>IF(OR('Z-scores'!MH18&gt;2,'Z-scores'!MH18&lt;-2),"",'Z-scores'!MH18)</f>
        <v>0.42313000000000001</v>
      </c>
      <c r="MT18" s="7">
        <f>IF(OR('Z-scores'!MI18&gt;2,'Z-scores'!MI18&lt;-2),"",'Z-scores'!MI18)</f>
        <v>-0.68979999999999997</v>
      </c>
      <c r="MU18" s="7">
        <f>IF(OR('Z-scores'!MJ18&gt;2,'Z-scores'!MJ18&lt;-2),"",'Z-scores'!MJ18)</f>
        <v>-0.45701999999999998</v>
      </c>
      <c r="MV18" s="7">
        <f>IF(OR('Z-scores'!MK18&gt;2,'Z-scores'!MK18&lt;-2),"",'Z-scores'!MK18)</f>
        <v>-0.24254000000000001</v>
      </c>
      <c r="MW18" s="7">
        <f>IF(OR('Z-scores'!ML18&gt;2,'Z-scores'!ML18&lt;-2),"",'Z-scores'!ML18)</f>
        <v>-0.70633999999999997</v>
      </c>
      <c r="MX18" s="7">
        <f>IF(OR('Z-scores'!MM18&gt;2,'Z-scores'!MM18&lt;-2),"",'Z-scores'!MM18)</f>
        <v>-0.59755999999999998</v>
      </c>
      <c r="MY18" s="7">
        <f>IF(OR('Z-scores'!MN18&gt;2,'Z-scores'!MN18&lt;-2),"",'Z-scores'!MN18)</f>
        <v>-0.34604000000000001</v>
      </c>
      <c r="MZ18" s="7">
        <f>IF(OR('Z-scores'!MO18&gt;2,'Z-scores'!MO18&lt;-2),"",'Z-scores'!MO18)</f>
        <v>-0.79505999999999999</v>
      </c>
      <c r="NA18" s="7">
        <f>IF(OR('Z-scores'!MP18&gt;2,'Z-scores'!MP18&lt;-2),"",'Z-scores'!MP18)</f>
        <v>-0.71950000000000003</v>
      </c>
      <c r="NB18" s="7">
        <f>IF(OR('Z-scores'!MQ18&gt;2,'Z-scores'!MQ18&lt;-2),"",'Z-scores'!MQ18)</f>
        <v>-0.88746999999999998</v>
      </c>
      <c r="NC18" s="7">
        <f>IF(OR('Z-scores'!MR18&gt;2,'Z-scores'!MR18&lt;-2),"",'Z-scores'!MR18)</f>
        <v>-0.60979000000000005</v>
      </c>
      <c r="ND18" s="7">
        <f>IF(OR('Z-scores'!MS18&gt;2,'Z-scores'!MS18&lt;-2),"",'Z-scores'!MS18)</f>
        <v>-1.1569199999999999</v>
      </c>
      <c r="NE18" s="7">
        <f>IF(OR('Z-scores'!MT18&gt;2,'Z-scores'!MT18&lt;-2),"",'Z-scores'!MT18)</f>
        <v>-1.2208399999999999</v>
      </c>
      <c r="NF18" s="7">
        <f>IF(OR('Z-scores'!MU18&gt;2,'Z-scores'!MU18&lt;-2),"",'Z-scores'!MU18)</f>
        <v>-0.64568000000000003</v>
      </c>
      <c r="NG18" s="7">
        <f>IF(OR('Z-scores'!MV18&gt;2,'Z-scores'!MV18&lt;-2),"",'Z-scores'!MV18)</f>
        <v>-0.53493999999999997</v>
      </c>
      <c r="NH18" s="7">
        <f>IF(OR('Z-scores'!MW18&gt;2,'Z-scores'!MW18&lt;-2),"",'Z-scores'!MW18)</f>
        <v>-1.0198100000000001</v>
      </c>
      <c r="NI18" s="7">
        <f>IF(OR('Z-scores'!MX18&gt;2,'Z-scores'!MX18&lt;-2),"",'Z-scores'!MX18)</f>
        <v>-0.43387999999999999</v>
      </c>
      <c r="NJ18" s="7">
        <f>IF(OR('Z-scores'!MY18&gt;2,'Z-scores'!MY18&lt;-2),"",'Z-scores'!MY18)</f>
        <v>-0.81064999999999998</v>
      </c>
      <c r="NK18" s="7">
        <f>IF(OR('Z-scores'!MZ18&gt;2,'Z-scores'!MZ18&lt;-2),"",'Z-scores'!MZ18)</f>
        <v>-0.20280999999999999</v>
      </c>
      <c r="NL18" s="7">
        <f>IF(OR('Z-scores'!NA18&gt;2,'Z-scores'!NA18&lt;-2),"",'Z-scores'!NA18)</f>
        <v>-0.61775000000000002</v>
      </c>
      <c r="NM18" s="7">
        <f>IF(OR('Z-scores'!NB18&gt;2,'Z-scores'!NB18&lt;-2),"",'Z-scores'!NB18)</f>
        <v>-0.37282999999999999</v>
      </c>
      <c r="NN18" s="7">
        <f>IF(OR('Z-scores'!NC18&gt;2,'Z-scores'!NC18&lt;-2),"",'Z-scores'!NC18)</f>
        <v>-5.0439999999999999E-2</v>
      </c>
      <c r="NO18" s="7">
        <f>IF(OR('Z-scores'!ND18&gt;2,'Z-scores'!ND18&lt;-2),"",'Z-scores'!ND18)</f>
        <v>-0.10299</v>
      </c>
      <c r="NP18" s="7">
        <f>IF(OR('Z-scores'!NE18&gt;2,'Z-scores'!NE18&lt;-2),"",'Z-scores'!NE18)</f>
        <v>-0.50422999999999996</v>
      </c>
      <c r="NQ18" s="7">
        <f>IF(OR('Z-scores'!NF18&gt;2,'Z-scores'!NF18&lt;-2),"",'Z-scores'!NF18)</f>
        <v>0.26071</v>
      </c>
      <c r="NR18" s="7">
        <f>IF(OR('Z-scores'!NG18&gt;2,'Z-scores'!NG18&lt;-2),"",'Z-scores'!NG18)</f>
        <v>-0.23471</v>
      </c>
      <c r="NS18" s="7">
        <f>IF(OR('Z-scores'!NH18&gt;2,'Z-scores'!NH18&lt;-2),"",'Z-scores'!NH18)</f>
        <v>-0.49876999999999999</v>
      </c>
      <c r="NT18" s="7">
        <f>IF(OR('Z-scores'!NI18&gt;2,'Z-scores'!NI18&lt;-2),"",'Z-scores'!NI18)</f>
        <v>-0.45744000000000001</v>
      </c>
      <c r="NU18" s="7">
        <f>IF(OR('Z-scores'!NJ18&gt;2,'Z-scores'!NJ18&lt;-2),"",'Z-scores'!NJ18)</f>
        <v>-0.17971000000000001</v>
      </c>
      <c r="NV18" s="7">
        <f>IF(OR('Z-scores'!NK18&gt;2,'Z-scores'!NK18&lt;-2),"",'Z-scores'!NK18)</f>
        <v>-0.64039000000000001</v>
      </c>
      <c r="NW18" s="7">
        <f>IF(OR('Z-scores'!NL18&gt;2,'Z-scores'!NL18&lt;-2),"",'Z-scores'!NL18)</f>
        <v>1.9380000000000001E-2</v>
      </c>
      <c r="NX18" s="7">
        <f>IF(OR('Z-scores'!NM18&gt;2,'Z-scores'!NM18&lt;-2),"",'Z-scores'!NM18)</f>
        <v>0.30904999999999999</v>
      </c>
      <c r="NY18" s="7">
        <f>IF(OR('Z-scores'!NN18&gt;2,'Z-scores'!NN18&lt;-2),"",'Z-scores'!NN18)</f>
        <v>-0.79152999999999996</v>
      </c>
      <c r="NZ18" s="7">
        <f>IF(OR('Z-scores'!NO18&gt;2,'Z-scores'!NO18&lt;-2),"",'Z-scores'!NO18)</f>
        <v>-0.82840000000000003</v>
      </c>
      <c r="OA18" s="7">
        <f>IF(OR('Z-scores'!NP18&gt;2,'Z-scores'!NP18&lt;-2),"",'Z-scores'!NP18)</f>
        <v>-0.28627999999999998</v>
      </c>
      <c r="OB18" s="7">
        <f>IF(OR('Z-scores'!NQ18&gt;2,'Z-scores'!NQ18&lt;-2),"",'Z-scores'!NQ18)</f>
        <v>6.139E-2</v>
      </c>
      <c r="OC18" s="7">
        <f>IF(OR('Z-scores'!NR18&gt;2,'Z-scores'!NR18&lt;-2),"",'Z-scores'!NR18)</f>
        <v>-0.15342</v>
      </c>
      <c r="OD18" s="7">
        <f>IF(OR('Z-scores'!NS18&gt;2,'Z-scores'!NS18&lt;-2),"",'Z-scores'!NS18)</f>
        <v>-0.41794999999999999</v>
      </c>
      <c r="OE18" s="7">
        <f>IF(OR('Z-scores'!NT18&gt;2,'Z-scores'!NT18&lt;-2),"",'Z-scores'!NT18)</f>
        <v>-0.64234999999999998</v>
      </c>
      <c r="OF18" s="7">
        <f>IF(OR('Z-scores'!NU18&gt;2,'Z-scores'!NU18&lt;-2),"",'Z-scores'!NU18)</f>
        <v>-0.80425000000000002</v>
      </c>
      <c r="OG18" s="7">
        <f>IF(OR('Z-scores'!NV18&gt;2,'Z-scores'!NV18&lt;-2),"",'Z-scores'!NV18)</f>
        <v>-0.64971999999999996</v>
      </c>
      <c r="OH18" s="7">
        <f>IF(OR('Z-scores'!NW18&gt;2,'Z-scores'!NW18&lt;-2),"",'Z-scores'!NW18)</f>
        <v>-0.71528999999999998</v>
      </c>
      <c r="OI18" s="7">
        <f>IF(OR('Z-scores'!NX18&gt;2,'Z-scores'!NX18&lt;-2),"",'Z-scores'!NX18)</f>
        <v>-0.55103000000000002</v>
      </c>
      <c r="OJ18" s="7">
        <f>IF(OR('Z-scores'!NY18&gt;2,'Z-scores'!NY18&lt;-2),"",'Z-scores'!NY18)</f>
        <v>0.38675999999999999</v>
      </c>
      <c r="OK18" s="7">
        <f>IF(OR('Z-scores'!NZ18&gt;2,'Z-scores'!NZ18&lt;-2),"",'Z-scores'!NZ18)</f>
        <v>-0.67374999999999996</v>
      </c>
      <c r="OL18" s="7">
        <f>IF(OR('Z-scores'!OA18&gt;2,'Z-scores'!OA18&lt;-2),"",'Z-scores'!OA18)</f>
        <v>1.06819</v>
      </c>
      <c r="OM18" s="7">
        <f>IF(OR('Z-scores'!OB18&gt;2,'Z-scores'!OB18&lt;-2),"",'Z-scores'!OB18)</f>
        <v>-0.49489</v>
      </c>
      <c r="ON18" s="7">
        <f>IF(OR('Z-scores'!OC18&gt;2,'Z-scores'!OC18&lt;-2),"",'Z-scores'!OC18)</f>
        <v>-0.4</v>
      </c>
      <c r="OO18" s="7">
        <f>IF(OR('Z-scores'!OD18&gt;2,'Z-scores'!OD18&lt;-2),"",'Z-scores'!OD18)</f>
        <v>-0.14413999999999999</v>
      </c>
      <c r="OP18" s="7">
        <f>IF(OR('Z-scores'!OE18&gt;2,'Z-scores'!OE18&lt;-2),"",'Z-scores'!OE18)</f>
        <v>-0.28500999999999999</v>
      </c>
      <c r="OQ18" s="7">
        <f>IF(OR('Z-scores'!OF18&gt;2,'Z-scores'!OF18&lt;-2),"",'Z-scores'!OF18)</f>
        <v>-0.69218999999999997</v>
      </c>
      <c r="OR18" s="7">
        <f>IF(OR('Z-scores'!OG18&gt;2,'Z-scores'!OG18&lt;-2),"",'Z-scores'!OG18)</f>
        <v>-0.28908</v>
      </c>
      <c r="OS18" s="7">
        <f>IF(OR('Z-scores'!OH18&gt;2,'Z-scores'!OH18&lt;-2),"",'Z-scores'!OH18)</f>
        <v>-0.52302999999999999</v>
      </c>
      <c r="OT18" s="7">
        <f>IF(OR('Z-scores'!OI18&gt;2,'Z-scores'!OI18&lt;-2),"",'Z-scores'!OI18)</f>
        <v>-0.61724999999999997</v>
      </c>
      <c r="OU18" s="7">
        <f>IF(OR('Z-scores'!OJ18&gt;2,'Z-scores'!OJ18&lt;-2),"",'Z-scores'!OJ18)</f>
        <v>-0.75351000000000001</v>
      </c>
      <c r="OV18" s="7">
        <f>IF(OR('Z-scores'!OK18&gt;2,'Z-scores'!OK18&lt;-2),"",'Z-scores'!OK18)</f>
        <v>-0.13697999999999999</v>
      </c>
      <c r="OW18" s="7">
        <f>IF(OR('Z-scores'!OL18&gt;2,'Z-scores'!OL18&lt;-2),"",'Z-scores'!OL18)</f>
        <v>-0.10188</v>
      </c>
      <c r="OX18" s="7">
        <f>IF(OR('Z-scores'!OM18&gt;2,'Z-scores'!OM18&lt;-2),"",'Z-scores'!OM18)</f>
        <v>2.8510000000000001E-2</v>
      </c>
      <c r="OY18" s="7">
        <f>IF(OR('Z-scores'!ON18&gt;2,'Z-scores'!ON18&lt;-2),"",'Z-scores'!ON18)</f>
        <v>-0.40123999999999999</v>
      </c>
      <c r="OZ18" s="7">
        <f>IF(OR('Z-scores'!OO18&gt;2,'Z-scores'!OO18&lt;-2),"",'Z-scores'!OO18)</f>
        <v>-0.26956999999999998</v>
      </c>
      <c r="PA18" s="7">
        <f>IF(OR('Z-scores'!OP18&gt;2,'Z-scores'!OP18&lt;-2),"",'Z-scores'!OP18)</f>
        <v>-0.24254000000000001</v>
      </c>
      <c r="PB18" s="7">
        <f>IF(OR('Z-scores'!OQ18&gt;2,'Z-scores'!OQ18&lt;-2),"",'Z-scores'!OQ18)</f>
        <v>-0.40005000000000002</v>
      </c>
      <c r="PC18" s="7">
        <f>IF(OR('Z-scores'!OR18&gt;2,'Z-scores'!OR18&lt;-2),"",'Z-scores'!OR18)</f>
        <v>-0.10363</v>
      </c>
      <c r="PD18" s="7">
        <f>IF(OR('Z-scores'!OS18&gt;2,'Z-scores'!OS18&lt;-2),"",'Z-scores'!OS18)</f>
        <v>-0.32333000000000001</v>
      </c>
      <c r="PE18" s="7">
        <f>IF(OR('Z-scores'!OT18&gt;2,'Z-scores'!OT18&lt;-2),"",'Z-scores'!OT18)</f>
        <v>-0.44080000000000003</v>
      </c>
      <c r="PF18" s="7">
        <f>IF(OR('Z-scores'!OU18&gt;2,'Z-scores'!OU18&lt;-2),"",'Z-scores'!OU18)</f>
        <v>-0.32421</v>
      </c>
      <c r="PG18" s="7">
        <f>IF(OR('Z-scores'!OV18&gt;2,'Z-scores'!OV18&lt;-2),"",'Z-scores'!OV18)</f>
        <v>-0.44155</v>
      </c>
      <c r="PH18" s="7">
        <f>IF(OR('Z-scores'!OW18&gt;2,'Z-scores'!OW18&lt;-2),"",'Z-scores'!OW18)</f>
        <v>-4.2500000000000003E-2</v>
      </c>
      <c r="PI18" s="7">
        <f>IF(OR('Z-scores'!OX18&gt;2,'Z-scores'!OX18&lt;-2),"",'Z-scores'!OX18)</f>
        <v>-0.68413000000000002</v>
      </c>
      <c r="PJ18" s="7">
        <f>IF(OR('Z-scores'!OY18&gt;2,'Z-scores'!OY18&lt;-2),"",'Z-scores'!OY18)</f>
        <v>-0.48791000000000001</v>
      </c>
      <c r="PK18" s="7">
        <f>IF(OR('Z-scores'!OZ18&gt;2,'Z-scores'!OZ18&lt;-2),"",'Z-scores'!OZ18)</f>
        <v>-0.90629999999999999</v>
      </c>
      <c r="PL18" s="7">
        <f>IF(OR('Z-scores'!PA18&gt;2,'Z-scores'!PA18&lt;-2),"",'Z-scores'!PA18)</f>
        <v>-0.74478</v>
      </c>
      <c r="PM18" s="7">
        <f>IF(OR('Z-scores'!PB18&gt;2,'Z-scores'!PB18&lt;-2),"",'Z-scores'!PB18)</f>
        <v>-0.65839999999999999</v>
      </c>
      <c r="PN18" s="7">
        <f>IF(OR('Z-scores'!PC18&gt;2,'Z-scores'!PC18&lt;-2),"",'Z-scores'!PC18)</f>
        <v>-0.42587000000000003</v>
      </c>
      <c r="PO18" s="7">
        <f>IF(OR('Z-scores'!PD18&gt;2,'Z-scores'!PD18&lt;-2),"",'Z-scores'!PD18)</f>
        <v>-0.55735000000000001</v>
      </c>
      <c r="PP18" s="7">
        <f>IF(OR('Z-scores'!PE18&gt;2,'Z-scores'!PE18&lt;-2),"",'Z-scores'!PE18)</f>
        <v>-0.67759000000000003</v>
      </c>
      <c r="PQ18" s="7">
        <f>IF(OR('Z-scores'!PF18&gt;2,'Z-scores'!PF18&lt;-2),"",'Z-scores'!PF18)</f>
        <v>-0.66908000000000001</v>
      </c>
      <c r="PR18" s="7">
        <f>IF(OR('Z-scores'!PG18&gt;2,'Z-scores'!PG18&lt;-2),"",'Z-scores'!PG18)</f>
        <v>-0.71455999999999997</v>
      </c>
      <c r="PS18" s="7">
        <f>IF(OR('Z-scores'!PH18&gt;2,'Z-scores'!PH18&lt;-2),"",'Z-scores'!PH18)</f>
        <v>-0.76015999999999995</v>
      </c>
      <c r="PT18" s="7">
        <f>IF(OR('Z-scores'!PI18&gt;2,'Z-scores'!PI18&lt;-2),"",'Z-scores'!PI18)</f>
        <v>-0.77464</v>
      </c>
      <c r="PU18" s="7">
        <f>IF(OR('Z-scores'!PJ18&gt;2,'Z-scores'!PJ18&lt;-2),"",'Z-scores'!PJ18)</f>
        <v>-0.71955000000000002</v>
      </c>
      <c r="PV18" s="7">
        <f>IF(OR('Z-scores'!PK18&gt;2,'Z-scores'!PK18&lt;-2),"",'Z-scores'!PK18)</f>
        <v>-0.58581000000000005</v>
      </c>
      <c r="PW18" s="7">
        <f>IF(OR('Z-scores'!PL18&gt;2,'Z-scores'!PL18&lt;-2),"",'Z-scores'!PL18)</f>
        <v>-0.31169000000000002</v>
      </c>
      <c r="PX18" s="7">
        <f>IF(OR('Z-scores'!PM18&gt;2,'Z-scores'!PM18&lt;-2),"",'Z-scores'!PM18)</f>
        <v>-0.68920000000000003</v>
      </c>
      <c r="PY18" s="7">
        <f>IF(OR('Z-scores'!PN18&gt;2,'Z-scores'!PN18&lt;-2),"",'Z-scores'!PN18)</f>
        <v>-0.66249999999999998</v>
      </c>
      <c r="PZ18" s="7">
        <f>IF(OR('Z-scores'!PO18&gt;2,'Z-scores'!PO18&lt;-2),"",'Z-scores'!PO18)</f>
        <v>-0.50843000000000005</v>
      </c>
      <c r="QA18" s="7">
        <f>IF(OR('Z-scores'!PP18&gt;2,'Z-scores'!PP18&lt;-2),"",'Z-scores'!PP18)</f>
        <v>-0.24254000000000001</v>
      </c>
      <c r="QB18" s="7">
        <f>IF(OR('Z-scores'!PQ18&gt;2,'Z-scores'!PQ18&lt;-2),"",'Z-scores'!PQ18)</f>
        <v>-0.11282</v>
      </c>
      <c r="QC18" s="7">
        <f>IF(OR('Z-scores'!PR18&gt;2,'Z-scores'!PR18&lt;-2),"",'Z-scores'!PR18)</f>
        <v>0.95208999999999999</v>
      </c>
      <c r="QD18" s="7">
        <f>IF(OR('Z-scores'!PS18&gt;2,'Z-scores'!PS18&lt;-2),"",'Z-scores'!PS18)</f>
        <v>-0.77178999999999998</v>
      </c>
      <c r="QE18" s="7">
        <f>IF(OR('Z-scores'!PT18&gt;2,'Z-scores'!PT18&lt;-2),"",'Z-scores'!PT18)</f>
        <v>-0.41909999999999997</v>
      </c>
      <c r="QF18" s="7">
        <f>IF(OR('Z-scores'!PU18&gt;2,'Z-scores'!PU18&lt;-2),"",'Z-scores'!PU18)</f>
        <v>-0.63534000000000002</v>
      </c>
      <c r="QG18" s="7">
        <f>IF(OR('Z-scores'!PV18&gt;2,'Z-scores'!PV18&lt;-2),"",'Z-scores'!PV18)</f>
        <v>-0.51504000000000005</v>
      </c>
      <c r="QH18" s="7">
        <f>IF(OR('Z-scores'!PW18&gt;2,'Z-scores'!PW18&lt;-2),"",'Z-scores'!PW18)</f>
        <v>-9.9479999999999999E-2</v>
      </c>
      <c r="QI18" s="7">
        <f>IF(OR('Z-scores'!PX18&gt;2,'Z-scores'!PX18&lt;-2),"",'Z-scores'!PX18)</f>
        <v>-0.77176</v>
      </c>
      <c r="QJ18" s="7">
        <f>IF(OR('Z-scores'!PY18&gt;2,'Z-scores'!PY18&lt;-2),"",'Z-scores'!PY18)</f>
        <v>-0.35300999999999999</v>
      </c>
      <c r="QK18" s="7">
        <f>IF(OR('Z-scores'!PZ18&gt;2,'Z-scores'!PZ18&lt;-2),"",'Z-scores'!PZ18)</f>
        <v>-0.44396999999999998</v>
      </c>
      <c r="QL18" s="7">
        <f>IF(OR('Z-scores'!QA18&gt;2,'Z-scores'!QA18&lt;-2),"",'Z-scores'!QA18)</f>
        <v>-0.21060999999999999</v>
      </c>
      <c r="QM18" s="7">
        <f>IF(OR('Z-scores'!QB18&gt;2,'Z-scores'!QB18&lt;-2),"",'Z-scores'!QB18)</f>
        <v>-0.53908999999999996</v>
      </c>
      <c r="QN18" s="7">
        <f>IF(OR('Z-scores'!QC18&gt;2,'Z-scores'!QC18&lt;-2),"",'Z-scores'!QC18)</f>
        <v>-0.40875</v>
      </c>
      <c r="QO18" s="7">
        <f>IF(OR('Z-scores'!QD18&gt;2,'Z-scores'!QD18&lt;-2),"",'Z-scores'!QD18)</f>
        <v>-0.51207000000000003</v>
      </c>
      <c r="QP18" s="7">
        <f>IF(OR('Z-scores'!QE18&gt;2,'Z-scores'!QE18&lt;-2),"",'Z-scores'!QE18)</f>
        <v>-0.46250999999999998</v>
      </c>
      <c r="QQ18" s="7">
        <f>IF(OR('Z-scores'!QF18&gt;2,'Z-scores'!QF18&lt;-2),"",'Z-scores'!QF18)</f>
        <v>-0.44006000000000001</v>
      </c>
      <c r="QR18" s="7">
        <f>IF(OR('Z-scores'!QG18&gt;2,'Z-scores'!QG18&lt;-2),"",'Z-scores'!QG18)</f>
        <v>-0.52178000000000002</v>
      </c>
      <c r="QS18" s="7">
        <f>IF(OR('Z-scores'!QH18&gt;2,'Z-scores'!QH18&lt;-2),"",'Z-scores'!QH18)</f>
        <v>-0.56945000000000001</v>
      </c>
      <c r="QT18" s="7">
        <f>IF(OR('Z-scores'!QI18&gt;2,'Z-scores'!QI18&lt;-2),"",'Z-scores'!QI18)</f>
        <v>-0.16117999999999999</v>
      </c>
      <c r="QU18" s="7">
        <f>IF(OR('Z-scores'!QJ18&gt;2,'Z-scores'!QJ18&lt;-2),"",'Z-scores'!QJ18)</f>
        <v>-0.46577000000000002</v>
      </c>
      <c r="QV18" s="7">
        <f>IF(OR('Z-scores'!QK18&gt;2,'Z-scores'!QK18&lt;-2),"",'Z-scores'!QK18)</f>
        <v>-0.49820999999999999</v>
      </c>
      <c r="QW18" s="7">
        <f>IF(OR('Z-scores'!QL18&gt;2,'Z-scores'!QL18&lt;-2),"",'Z-scores'!QL18)</f>
        <v>-0.37201000000000001</v>
      </c>
      <c r="QX18" s="7">
        <f>IF(OR('Z-scores'!QM18&gt;2,'Z-scores'!QM18&lt;-2),"",'Z-scores'!QM18)</f>
        <v>-0.48875999999999997</v>
      </c>
      <c r="QY18" s="7">
        <f>IF(OR('Z-scores'!QN18&gt;2,'Z-scores'!QN18&lt;-2),"",'Z-scores'!QN18)</f>
        <v>-0.56372999999999995</v>
      </c>
      <c r="QZ18" s="7">
        <f>IF(OR('Z-scores'!QO18&gt;2,'Z-scores'!QO18&lt;-2),"",'Z-scores'!QO18)</f>
        <v>-0.59772000000000003</v>
      </c>
      <c r="RA18" s="7">
        <f>IF(OR('Z-scores'!QP18&gt;2,'Z-scores'!QP18&lt;-2),"",'Z-scores'!QP18)</f>
        <v>-6.4439999999999997E-2</v>
      </c>
      <c r="RB18" s="7">
        <f>IF(OR('Z-scores'!QQ18&gt;2,'Z-scores'!QQ18&lt;-2),"",'Z-scores'!QQ18)</f>
        <v>-0.46738000000000002</v>
      </c>
      <c r="RC18" s="7">
        <f>IF(OR('Z-scores'!QR18&gt;2,'Z-scores'!QR18&lt;-2),"",'Z-scores'!QR18)</f>
        <v>-0.36692999999999998</v>
      </c>
      <c r="RD18" s="7">
        <f>IF(OR('Z-scores'!QS18&gt;2,'Z-scores'!QS18&lt;-2),"",'Z-scores'!QS18)</f>
        <v>-0.65469999999999995</v>
      </c>
      <c r="RE18" s="7">
        <f>IF(OR('Z-scores'!QT18&gt;2,'Z-scores'!QT18&lt;-2),"",'Z-scores'!QT18)</f>
        <v>-0.51865000000000006</v>
      </c>
      <c r="RF18" s="7">
        <f>IF(OR('Z-scores'!QU18&gt;2,'Z-scores'!QU18&lt;-2),"",'Z-scores'!QU18)</f>
        <v>-0.58370999999999995</v>
      </c>
      <c r="RG18" s="7">
        <f>IF(OR('Z-scores'!QV18&gt;2,'Z-scores'!QV18&lt;-2),"",'Z-scores'!QV18)</f>
        <v>-0.45196999999999998</v>
      </c>
      <c r="RH18" s="7">
        <f>IF(OR('Z-scores'!QW18&gt;2,'Z-scores'!QW18&lt;-2),"",'Z-scores'!QW18)</f>
        <v>-0.56154999999999999</v>
      </c>
      <c r="RI18" s="7">
        <f>IF(OR('Z-scores'!QX18&gt;2,'Z-scores'!QX18&lt;-2),"",'Z-scores'!QX18)</f>
        <v>-0.39845000000000003</v>
      </c>
      <c r="RJ18" s="7">
        <f>IF(OR('Z-scores'!QY18&gt;2,'Z-scores'!QY18&lt;-2),"",'Z-scores'!QY18)</f>
        <v>-0.83133000000000001</v>
      </c>
      <c r="RK18" s="7">
        <f>IF(OR('Z-scores'!QZ18&gt;2,'Z-scores'!QZ18&lt;-2),"",'Z-scores'!QZ18)</f>
        <v>-0.86353999999999997</v>
      </c>
      <c r="RL18" s="7">
        <f>IF(OR('Z-scores'!RA18&gt;2,'Z-scores'!RA18&lt;-2),"",'Z-scores'!RA18)</f>
        <v>-0.47366000000000003</v>
      </c>
      <c r="RM18" s="7">
        <f>IF(OR('Z-scores'!RB18&gt;2,'Z-scores'!RB18&lt;-2),"",'Z-scores'!RB18)</f>
        <v>-1.0285899999999999</v>
      </c>
      <c r="RN18" s="7">
        <f>IF(OR('Z-scores'!RC18&gt;2,'Z-scores'!RC18&lt;-2),"",'Z-scores'!RC18)</f>
        <v>-0.40693000000000001</v>
      </c>
      <c r="RO18" s="7">
        <f>IF(OR('Z-scores'!RD18&gt;2,'Z-scores'!RD18&lt;-2),"",'Z-scores'!RD18)</f>
        <v>-0.45832000000000001</v>
      </c>
      <c r="RP18" s="7">
        <f>IF(OR('Z-scores'!RE18&gt;2,'Z-scores'!RE18&lt;-2),"",'Z-scores'!RE18)</f>
        <v>-0.97299000000000002</v>
      </c>
      <c r="RQ18" s="7">
        <f>IF(OR('Z-scores'!RF18&gt;2,'Z-scores'!RF18&lt;-2),"",'Z-scores'!RF18)</f>
        <v>-0.80181999999999998</v>
      </c>
      <c r="RR18" s="7">
        <f>IF(OR('Z-scores'!RG18&gt;2,'Z-scores'!RG18&lt;-2),"",'Z-scores'!RG18)</f>
        <v>-1.1089199999999999</v>
      </c>
      <c r="RS18" s="7">
        <f>IF(OR('Z-scores'!RH18&gt;2,'Z-scores'!RH18&lt;-2),"",'Z-scores'!RH18)</f>
        <v>-0.66246000000000005</v>
      </c>
      <c r="RT18" s="7">
        <f>IF(OR('Z-scores'!RI18&gt;2,'Z-scores'!RI18&lt;-2),"",'Z-scores'!RI18)</f>
        <v>-1.19845</v>
      </c>
      <c r="RU18" s="7">
        <f>IF(OR('Z-scores'!RJ18&gt;2,'Z-scores'!RJ18&lt;-2),"",'Z-scores'!RJ18)</f>
        <v>-0.21837999999999999</v>
      </c>
      <c r="RV18" s="7">
        <f>IF(OR('Z-scores'!RK18&gt;2,'Z-scores'!RK18&lt;-2),"",'Z-scores'!RK18)</f>
        <v>-0.67176999999999998</v>
      </c>
      <c r="RW18" s="7">
        <f>IF(OR('Z-scores'!RL18&gt;2,'Z-scores'!RL18&lt;-2),"",'Z-scores'!RL18)</f>
        <v>0.22869</v>
      </c>
      <c r="RX18" s="7">
        <f>IF(OR('Z-scores'!RM18&gt;2,'Z-scores'!RM18&lt;-2),"",'Z-scores'!RM18)</f>
        <v>-0.65695000000000003</v>
      </c>
      <c r="RY18" s="7">
        <f>IF(OR('Z-scores'!RN18&gt;2,'Z-scores'!RN18&lt;-2),"",'Z-scores'!RN18)</f>
        <v>-0.12973000000000001</v>
      </c>
      <c r="RZ18" s="7">
        <f>IF(OR('Z-scores'!RO18&gt;2,'Z-scores'!RO18&lt;-2),"",'Z-scores'!RO18)</f>
        <v>1.022E-2</v>
      </c>
      <c r="SA18" s="7">
        <f>IF(OR('Z-scores'!RP18&gt;2,'Z-scores'!RP18&lt;-2),"",'Z-scores'!RP18)</f>
        <v>-0.18373999999999999</v>
      </c>
      <c r="SB18" s="7">
        <f>IF(OR('Z-scores'!RQ18&gt;2,'Z-scores'!RQ18&lt;-2),"",'Z-scores'!RQ18)</f>
        <v>-0.17326</v>
      </c>
      <c r="SC18" s="7">
        <f>IF(OR('Z-scores'!RR18&gt;2,'Z-scores'!RR18&lt;-2),"",'Z-scores'!RR18)</f>
        <v>-0.22828999999999999</v>
      </c>
      <c r="SD18" s="7">
        <f>IF(OR('Z-scores'!RS18&gt;2,'Z-scores'!RS18&lt;-2),"",'Z-scores'!RS18)</f>
        <v>6.4229999999999995E-2</v>
      </c>
      <c r="SE18" s="7">
        <f>IF(OR('Z-scores'!RT18&gt;2,'Z-scores'!RT18&lt;-2),"",'Z-scores'!RT18)</f>
        <v>-0.71836</v>
      </c>
      <c r="SF18" s="7">
        <f>IF(OR('Z-scores'!RU18&gt;2,'Z-scores'!RU18&lt;-2),"",'Z-scores'!RU18)</f>
        <v>-0.89246000000000003</v>
      </c>
      <c r="SG18" s="7">
        <f>IF(OR('Z-scores'!RV18&gt;2,'Z-scores'!RV18&lt;-2),"",'Z-scores'!RV18)</f>
        <v>-0.61819999999999997</v>
      </c>
      <c r="SH18" s="7">
        <f>IF(OR('Z-scores'!RW18&gt;2,'Z-scores'!RW18&lt;-2),"",'Z-scores'!RW18)</f>
        <v>-0.35732999999999998</v>
      </c>
      <c r="SI18" s="7">
        <f>IF(OR('Z-scores'!RX18&gt;2,'Z-scores'!RX18&lt;-2),"",'Z-scores'!RX18)</f>
        <v>-0.30325999999999997</v>
      </c>
      <c r="SJ18" s="7">
        <f>IF(OR('Z-scores'!RY18&gt;2,'Z-scores'!RY18&lt;-2),"",'Z-scores'!RY18)</f>
        <v>-1.976E-2</v>
      </c>
      <c r="SK18" s="7">
        <f>IF(OR('Z-scores'!RZ18&gt;2,'Z-scores'!RZ18&lt;-2),"",'Z-scores'!RZ18)</f>
        <v>1.3936200000000001</v>
      </c>
      <c r="SL18" s="7">
        <f>IF(OR('Z-scores'!SA18&gt;2,'Z-scores'!SA18&lt;-2),"",'Z-scores'!SA18)</f>
        <v>-0.27578000000000003</v>
      </c>
      <c r="SM18" s="7">
        <f>IF(OR('Z-scores'!SB18&gt;2,'Z-scores'!SB18&lt;-2),"",'Z-scores'!SB18)</f>
        <v>2.4559999999999998E-2</v>
      </c>
      <c r="SN18" s="7">
        <f>IF(OR('Z-scores'!SC18&gt;2,'Z-scores'!SC18&lt;-2),"",'Z-scores'!SC18)</f>
        <v>-0.433</v>
      </c>
      <c r="SO18" s="7">
        <f>IF(OR('Z-scores'!SD18&gt;2,'Z-scores'!SD18&lt;-2),"",'Z-scores'!SD18)</f>
        <v>-0.81023000000000001</v>
      </c>
      <c r="SP18" s="7">
        <f>IF(OR('Z-scores'!SE18&gt;2,'Z-scores'!SE18&lt;-2),"",'Z-scores'!SE18)</f>
        <v>-0.55662</v>
      </c>
      <c r="SQ18" s="7">
        <f>IF(OR('Z-scores'!SF18&gt;2,'Z-scores'!SF18&lt;-2),"",'Z-scores'!SF18)</f>
        <v>-0.46633000000000002</v>
      </c>
      <c r="SR18" s="7">
        <f>IF(OR('Z-scores'!SG18&gt;2,'Z-scores'!SG18&lt;-2),"",'Z-scores'!SG18)</f>
        <v>-0.13739999999999999</v>
      </c>
      <c r="SS18" s="7">
        <f>IF(OR('Z-scores'!SH18&gt;2,'Z-scores'!SH18&lt;-2),"",'Z-scores'!SH18)</f>
        <v>-0.39268999999999998</v>
      </c>
      <c r="ST18" s="7">
        <f>IF(OR('Z-scores'!SI18&gt;2,'Z-scores'!SI18&lt;-2),"",'Z-scores'!SI18)</f>
        <v>-0.33465</v>
      </c>
      <c r="SU18" s="7">
        <f>IF(OR('Z-scores'!SJ18&gt;2,'Z-scores'!SJ18&lt;-2),"",'Z-scores'!SJ18)</f>
        <v>-0.65910999999999997</v>
      </c>
      <c r="SV18" s="7">
        <f>IF(OR('Z-scores'!SK18&gt;2,'Z-scores'!SK18&lt;-2),"",'Z-scores'!SK18)</f>
        <v>-0.20380999999999999</v>
      </c>
      <c r="SW18" s="7">
        <f>IF(OR('Z-scores'!SL18&gt;2,'Z-scores'!SL18&lt;-2),"",'Z-scores'!SL18)</f>
        <v>-3.0849999999999999E-2</v>
      </c>
      <c r="SX18" s="7">
        <f>IF(OR('Z-scores'!SM18&gt;2,'Z-scores'!SM18&lt;-2),"",'Z-scores'!SM18)</f>
        <v>-5.0750000000000003E-2</v>
      </c>
      <c r="SY18" s="7">
        <f>IF(OR('Z-scores'!SN18&gt;2,'Z-scores'!SN18&lt;-2),"",'Z-scores'!SN18)</f>
        <v>-0.50455000000000005</v>
      </c>
      <c r="SZ18" s="7">
        <f>IF(OR('Z-scores'!SO18&gt;2,'Z-scores'!SO18&lt;-2),"",'Z-scores'!SO18)</f>
        <v>-0.28899000000000002</v>
      </c>
      <c r="TA18" s="7">
        <f>IF(OR('Z-scores'!SP18&gt;2,'Z-scores'!SP18&lt;-2),"",'Z-scores'!SP18)</f>
        <v>-0.48698000000000002</v>
      </c>
      <c r="TB18" s="7" t="str">
        <f>IF(OR('Z-scores'!SQ18&gt;2,'Z-scores'!SQ18&lt;-2),"",'Z-scores'!SQ18)</f>
        <v/>
      </c>
      <c r="TC18" s="7">
        <f>IF(OR('Z-scores'!SR18&gt;2,'Z-scores'!SR18&lt;-2),"",'Z-scores'!SR18)</f>
        <v>-0.60091000000000006</v>
      </c>
      <c r="TD18" s="7">
        <f>IF(OR('Z-scores'!SS18&gt;2,'Z-scores'!SS18&lt;-2),"",'Z-scores'!SS18)</f>
        <v>-0.59628000000000003</v>
      </c>
      <c r="TE18" s="7">
        <f>IF(OR('Z-scores'!ST18&gt;2,'Z-scores'!ST18&lt;-2),"",'Z-scores'!ST18)</f>
        <v>0.35404000000000002</v>
      </c>
      <c r="TF18" s="7">
        <f>IF(OR('Z-scores'!SU18&gt;2,'Z-scores'!SU18&lt;-2),"",'Z-scores'!SU18)</f>
        <v>-0.4224</v>
      </c>
      <c r="TG18" s="7">
        <f>IF(OR('Z-scores'!SV18&gt;2,'Z-scores'!SV18&lt;-2),"",'Z-scores'!SV18)</f>
        <v>-0.38933000000000001</v>
      </c>
      <c r="TH18" s="7">
        <f>IF(OR('Z-scores'!SW18&gt;2,'Z-scores'!SW18&lt;-2),"",'Z-scores'!SW18)</f>
        <v>-0.30662</v>
      </c>
      <c r="TI18" s="7">
        <f>IF(OR('Z-scores'!SX18&gt;2,'Z-scores'!SX18&lt;-2),"",'Z-scores'!SX18)</f>
        <v>-0.54252</v>
      </c>
      <c r="TJ18" s="7">
        <f>IF(OR('Z-scores'!SY18&gt;2,'Z-scores'!SY18&lt;-2),"",'Z-scores'!SY18)</f>
        <v>-0.23222999999999999</v>
      </c>
      <c r="TK18" s="7">
        <f>IF(OR('Z-scores'!SZ18&gt;2,'Z-scores'!SZ18&lt;-2),"",'Z-scores'!SZ18)</f>
        <v>0.16819999999999999</v>
      </c>
      <c r="TL18" s="7">
        <f>IF(OR('Z-scores'!TA18&gt;2,'Z-scores'!TA18&lt;-2),"",'Z-scores'!TA18)</f>
        <v>-0.18606</v>
      </c>
      <c r="TM18" s="7">
        <f>IF(OR('Z-scores'!TB18&gt;2,'Z-scores'!TB18&lt;-2),"",'Z-scores'!TB18)</f>
        <v>-0.47316999999999998</v>
      </c>
      <c r="TN18" s="7">
        <f>IF(OR('Z-scores'!TC18&gt;2,'Z-scores'!TC18&lt;-2),"",'Z-scores'!TC18)</f>
        <v>-0.76105</v>
      </c>
      <c r="TO18" s="7">
        <f>IF(OR('Z-scores'!TD18&gt;2,'Z-scores'!TD18&lt;-2),"",'Z-scores'!TD18)</f>
        <v>-0.53659000000000001</v>
      </c>
      <c r="TP18" s="7">
        <f>IF(OR('Z-scores'!TE18&gt;2,'Z-scores'!TE18&lt;-2),"",'Z-scores'!TE18)</f>
        <v>-0.36706</v>
      </c>
      <c r="TQ18" s="7">
        <f>IF(OR('Z-scores'!TF18&gt;2,'Z-scores'!TF18&lt;-2),"",'Z-scores'!TF18)</f>
        <v>-0.61712</v>
      </c>
      <c r="TR18" s="7">
        <f>IF(OR('Z-scores'!TG18&gt;2,'Z-scores'!TG18&lt;-2),"",'Z-scores'!TG18)</f>
        <v>-0.27849000000000002</v>
      </c>
      <c r="TS18" s="7">
        <f>IF(OR('Z-scores'!TH18&gt;2,'Z-scores'!TH18&lt;-2),"",'Z-scores'!TH18)</f>
        <v>-0.51188</v>
      </c>
      <c r="TT18" s="7">
        <f>IF(OR('Z-scores'!TI18&gt;2,'Z-scores'!TI18&lt;-2),"",'Z-scores'!TI18)</f>
        <v>-0.59172999999999998</v>
      </c>
      <c r="TU18" s="7">
        <f>IF(OR('Z-scores'!TJ18&gt;2,'Z-scores'!TJ18&lt;-2),"",'Z-scores'!TJ18)</f>
        <v>-0.18676000000000001</v>
      </c>
      <c r="TV18" s="7">
        <f>IF(OR('Z-scores'!TK18&gt;2,'Z-scores'!TK18&lt;-2),"",'Z-scores'!TK18)</f>
        <v>-0.31146000000000001</v>
      </c>
      <c r="TW18" s="7">
        <f>IF(OR('Z-scores'!TL18&gt;2,'Z-scores'!TL18&lt;-2),"",'Z-scores'!TL18)</f>
        <v>0.36730000000000002</v>
      </c>
      <c r="TX18" s="7">
        <f>IF(OR('Z-scores'!TM18&gt;2,'Z-scores'!TM18&lt;-2),"",'Z-scores'!TM18)</f>
        <v>-0.89017000000000002</v>
      </c>
      <c r="TY18" s="7">
        <f>IF(OR('Z-scores'!TN18&gt;2,'Z-scores'!TN18&lt;-2),"",'Z-scores'!TN18)</f>
        <v>0.24034</v>
      </c>
      <c r="TZ18" s="7">
        <f>IF(OR('Z-scores'!TO18&gt;2,'Z-scores'!TO18&lt;-2),"",'Z-scores'!TO18)</f>
        <v>-0.69328999999999996</v>
      </c>
      <c r="UA18" s="7">
        <f>IF(OR('Z-scores'!TP18&gt;2,'Z-scores'!TP18&lt;-2),"",'Z-scores'!TP18)</f>
        <v>-0.31119999999999998</v>
      </c>
      <c r="UB18" s="7">
        <f>IF(OR('Z-scores'!TQ18&gt;2,'Z-scores'!TQ18&lt;-2),"",'Z-scores'!TQ18)</f>
        <v>-0.49314000000000002</v>
      </c>
      <c r="UC18" s="7">
        <f>IF(OR('Z-scores'!TR18&gt;2,'Z-scores'!TR18&lt;-2),"",'Z-scores'!TR18)</f>
        <v>-0.69198000000000004</v>
      </c>
      <c r="UD18" s="7">
        <f>IF(OR('Z-scores'!TS18&gt;2,'Z-scores'!TS18&lt;-2),"",'Z-scores'!TS18)</f>
        <v>-0.59241999999999995</v>
      </c>
      <c r="UE18" s="7">
        <f>IF(OR('Z-scores'!TT18&gt;2,'Z-scores'!TT18&lt;-2),"",'Z-scores'!TT18)</f>
        <v>-0.59421000000000002</v>
      </c>
      <c r="UF18" s="7">
        <f>IF(OR('Z-scores'!TU18&gt;2,'Z-scores'!TU18&lt;-2),"",'Z-scores'!TU18)</f>
        <v>-0.87431999999999999</v>
      </c>
      <c r="UG18" s="7">
        <f>IF(OR('Z-scores'!TV18&gt;2,'Z-scores'!TV18&lt;-2),"",'Z-scores'!TV18)</f>
        <v>-0.64578999999999998</v>
      </c>
      <c r="UH18" s="7">
        <f>IF(OR('Z-scores'!TW18&gt;2,'Z-scores'!TW18&lt;-2),"",'Z-scores'!TW18)</f>
        <v>0.56374999999999997</v>
      </c>
      <c r="UI18" s="7">
        <f>IF(OR('Z-scores'!TX18&gt;2,'Z-scores'!TX18&lt;-2),"",'Z-scores'!TX18)</f>
        <v>-7.9299999999999995E-3</v>
      </c>
      <c r="UJ18" s="7">
        <f>IF(OR('Z-scores'!TY18&gt;2,'Z-scores'!TY18&lt;-2),"",'Z-scores'!TY18)</f>
        <v>-0.50478999999999996</v>
      </c>
      <c r="UK18" s="7">
        <f>IF(OR('Z-scores'!TZ18&gt;2,'Z-scores'!TZ18&lt;-2),"",'Z-scores'!TZ18)</f>
        <v>-0.80523</v>
      </c>
      <c r="UL18" s="7">
        <f>IF(OR('Z-scores'!UA18&gt;2,'Z-scores'!UA18&lt;-2),"",'Z-scores'!UA18)</f>
        <v>-0.44912999999999997</v>
      </c>
      <c r="UM18" s="7">
        <f>IF(OR('Z-scores'!UB18&gt;2,'Z-scores'!UB18&lt;-2),"",'Z-scores'!UB18)</f>
        <v>-0.92681000000000002</v>
      </c>
      <c r="UN18" s="7">
        <f>IF(OR('Z-scores'!UC18&gt;2,'Z-scores'!UC18&lt;-2),"",'Z-scores'!UC18)</f>
        <v>-4.6210000000000001E-2</v>
      </c>
      <c r="UO18" s="7">
        <f>IF(OR('Z-scores'!UD18&gt;2,'Z-scores'!UD18&lt;-2),"",'Z-scores'!UD18)</f>
        <v>-0.62992000000000004</v>
      </c>
      <c r="UP18" s="7" t="e">
        <f>IF(OR('Z-scores'!#REF!&gt;2,'Z-scores'!#REF!&lt;-2),"",'Z-scores'!#REF!)</f>
        <v>#REF!</v>
      </c>
    </row>
    <row r="19" spans="1:562" x14ac:dyDescent="0.25">
      <c r="A19">
        <v>184</v>
      </c>
      <c r="B19">
        <v>1</v>
      </c>
      <c r="C19" s="7" t="e">
        <f>IF(OR('Z-scores'!#REF!&gt;2,'Z-scores'!#REF!&lt;-2),"",'Z-scores'!#REF!)</f>
        <v>#REF!</v>
      </c>
      <c r="D19" s="7" t="e">
        <f>IF(OR('Z-scores'!#REF!&gt;2,'Z-scores'!#REF!&lt;-2),"",'Z-scores'!#REF!)</f>
        <v>#REF!</v>
      </c>
      <c r="E19" s="7" t="e">
        <f>IF(OR('Z-scores'!#REF!&gt;2,'Z-scores'!#REF!&lt;-2),"",'Z-scores'!#REF!)</f>
        <v>#REF!</v>
      </c>
      <c r="F19" s="7" t="e">
        <f>IF(OR('Z-scores'!#REF!&gt;2,'Z-scores'!#REF!&lt;-2),"",'Z-scores'!#REF!)</f>
        <v>#REF!</v>
      </c>
      <c r="G19" s="7" t="e">
        <f>IF(OR('Z-scores'!#REF!&gt;2,'Z-scores'!#REF!&lt;-2),"",'Z-scores'!#REF!)</f>
        <v>#REF!</v>
      </c>
      <c r="H19" s="7" t="e">
        <f>IF(OR('Z-scores'!#REF!&gt;2,'Z-scores'!#REF!&lt;-2),"",'Z-scores'!#REF!)</f>
        <v>#REF!</v>
      </c>
      <c r="I19" s="7" t="e">
        <f>IF(OR('Z-scores'!#REF!&gt;2,'Z-scores'!#REF!&lt;-2),"",'Z-scores'!#REF!)</f>
        <v>#REF!</v>
      </c>
      <c r="J19" s="7" t="e">
        <f>IF(OR('Z-scores'!#REF!&gt;2,'Z-scores'!#REF!&lt;-2),"",'Z-scores'!#REF!)</f>
        <v>#REF!</v>
      </c>
      <c r="K19" s="7" t="e">
        <f>IF(OR('Z-scores'!#REF!&gt;2,'Z-scores'!#REF!&lt;-2),"",'Z-scores'!#REF!)</f>
        <v>#REF!</v>
      </c>
      <c r="L19" s="7" t="e">
        <f>IF(OR('Z-scores'!#REF!&gt;2,'Z-scores'!#REF!&lt;-2),"",'Z-scores'!#REF!)</f>
        <v>#REF!</v>
      </c>
      <c r="M19" s="7" t="e">
        <f>IF(OR('Z-scores'!#REF!&gt;2,'Z-scores'!#REF!&lt;-2),"",'Z-scores'!#REF!)</f>
        <v>#REF!</v>
      </c>
      <c r="N19" s="7">
        <f>IF(OR('Z-scores'!C19&gt;2,'Z-scores'!C19&lt;-2),"",'Z-scores'!C19)</f>
        <v>-0.72321000000000002</v>
      </c>
      <c r="O19" s="7">
        <f>IF(OR('Z-scores'!D19&gt;2,'Z-scores'!D19&lt;-2),"",'Z-scores'!D19)</f>
        <v>-0.67283000000000004</v>
      </c>
      <c r="P19" s="7">
        <f>IF(OR('Z-scores'!E19&gt;2,'Z-scores'!E19&lt;-2),"",'Z-scores'!E19)</f>
        <v>-9.035E-2</v>
      </c>
      <c r="Q19" s="7">
        <f>IF(OR('Z-scores'!F19&gt;2,'Z-scores'!F19&lt;-2),"",'Z-scores'!F19)</f>
        <v>0.18723999999999999</v>
      </c>
      <c r="R19" s="7">
        <f>IF(OR('Z-scores'!G19&gt;2,'Z-scores'!G19&lt;-2),"",'Z-scores'!G19)</f>
        <v>0.27481</v>
      </c>
      <c r="S19" s="7">
        <f>IF(OR('Z-scores'!H19&gt;2,'Z-scores'!H19&lt;-2),"",'Z-scores'!H19)</f>
        <v>5.074E-2</v>
      </c>
      <c r="T19" s="7">
        <f>IF(OR('Z-scores'!I19&gt;2,'Z-scores'!I19&lt;-2),"",'Z-scores'!I19)</f>
        <v>-5.7200000000000003E-3</v>
      </c>
      <c r="U19" s="7">
        <f>IF(OR('Z-scores'!J19&gt;2,'Z-scores'!J19&lt;-2),"",'Z-scores'!J19)</f>
        <v>-0.28805999999999998</v>
      </c>
      <c r="V19" s="7">
        <f>IF(OR('Z-scores'!K19&gt;2,'Z-scores'!K19&lt;-2),"",'Z-scores'!K19)</f>
        <v>-1.3100000000000001E-2</v>
      </c>
      <c r="W19" s="7">
        <f>IF(OR('Z-scores'!L19&gt;2,'Z-scores'!L19&lt;-2),"",'Z-scores'!L19)</f>
        <v>0.41288000000000002</v>
      </c>
      <c r="X19" s="7">
        <f>IF(OR('Z-scores'!M19&gt;2,'Z-scores'!M19&lt;-2),"",'Z-scores'!M19)</f>
        <v>0.79234000000000004</v>
      </c>
      <c r="Y19" s="7">
        <f>IF(OR('Z-scores'!N19&gt;2,'Z-scores'!N19&lt;-2),"",'Z-scores'!N19)</f>
        <v>0.56652999999999998</v>
      </c>
      <c r="Z19" s="7">
        <f>IF(OR('Z-scores'!O19&gt;2,'Z-scores'!O19&lt;-2),"",'Z-scores'!O19)</f>
        <v>0.27052999999999999</v>
      </c>
      <c r="AA19" s="7">
        <f>IF(OR('Z-scores'!P19&gt;2,'Z-scores'!P19&lt;-2),"",'Z-scores'!P19)</f>
        <v>1.3780000000000001E-2</v>
      </c>
      <c r="AB19" s="7">
        <f>IF(OR('Z-scores'!Q19&gt;2,'Z-scores'!Q19&lt;-2),"",'Z-scores'!Q19)</f>
        <v>0.40337000000000001</v>
      </c>
      <c r="AC19" s="7">
        <f>IF(OR('Z-scores'!R19&gt;2,'Z-scores'!R19&lt;-2),"",'Z-scores'!R19)</f>
        <v>0.85002999999999995</v>
      </c>
      <c r="AD19" s="7">
        <f>IF(OR('Z-scores'!S19&gt;2,'Z-scores'!S19&lt;-2),"",'Z-scores'!S19)</f>
        <v>-0.12474</v>
      </c>
      <c r="AE19" s="7" t="str">
        <f>IF(OR('Z-scores'!T19&gt;2,'Z-scores'!T19&lt;-2),"",'Z-scores'!T19)</f>
        <v/>
      </c>
      <c r="AF19" s="7">
        <f>IF(OR('Z-scores'!U19&gt;2,'Z-scores'!U19&lt;-2),"",'Z-scores'!U19)</f>
        <v>0.82086000000000003</v>
      </c>
      <c r="AG19" s="7">
        <f>IF(OR('Z-scores'!V19&gt;2,'Z-scores'!V19&lt;-2),"",'Z-scores'!V19)</f>
        <v>0.4204</v>
      </c>
      <c r="AH19" s="7">
        <f>IF(OR('Z-scores'!W19&gt;2,'Z-scores'!W19&lt;-2),"",'Z-scores'!W19)</f>
        <v>0.57357999999999998</v>
      </c>
      <c r="AI19" s="7">
        <f>IF(OR('Z-scores'!X19&gt;2,'Z-scores'!X19&lt;-2),"",'Z-scores'!X19)</f>
        <v>1.7929999999999999</v>
      </c>
      <c r="AJ19" s="7">
        <f>IF(OR('Z-scores'!Y19&gt;2,'Z-scores'!Y19&lt;-2),"",'Z-scores'!Y19)</f>
        <v>0.27428000000000002</v>
      </c>
      <c r="AK19" s="7" t="str">
        <f>IF(OR('Z-scores'!Z19&gt;2,'Z-scores'!Z19&lt;-2),"",'Z-scores'!Z19)</f>
        <v/>
      </c>
      <c r="AL19" s="7">
        <f>IF(OR('Z-scores'!AA19&gt;2,'Z-scores'!AA19&lt;-2),"",'Z-scores'!AA19)</f>
        <v>0.55147999999999997</v>
      </c>
      <c r="AM19" s="7" t="str">
        <f>IF(OR('Z-scores'!AB19&gt;2,'Z-scores'!AB19&lt;-2),"",'Z-scores'!AB19)</f>
        <v/>
      </c>
      <c r="AN19" s="7">
        <f>IF(OR('Z-scores'!AC19&gt;2,'Z-scores'!AC19&lt;-2),"",'Z-scores'!AC19)</f>
        <v>0.70538000000000001</v>
      </c>
      <c r="AO19" s="7">
        <f>IF(OR('Z-scores'!AD19&gt;2,'Z-scores'!AD19&lt;-2),"",'Z-scores'!AD19)</f>
        <v>0.64946999999999999</v>
      </c>
      <c r="AP19" s="7">
        <f>IF(OR('Z-scores'!AE19&gt;2,'Z-scores'!AE19&lt;-2),"",'Z-scores'!AE19)</f>
        <v>0.33193</v>
      </c>
      <c r="AQ19" s="7">
        <f>IF(OR('Z-scores'!AF19&gt;2,'Z-scores'!AF19&lt;-2),"",'Z-scores'!AF19)</f>
        <v>-0.31879000000000002</v>
      </c>
      <c r="AR19" s="7">
        <f>IF(OR('Z-scores'!AG19&gt;2,'Z-scores'!AG19&lt;-2),"",'Z-scores'!AG19)</f>
        <v>-0.27234000000000003</v>
      </c>
      <c r="AS19" s="7">
        <f>IF(OR('Z-scores'!AH19&gt;2,'Z-scores'!AH19&lt;-2),"",'Z-scores'!AH19)</f>
        <v>-0.42531999999999998</v>
      </c>
      <c r="AT19" s="7">
        <f>IF(OR('Z-scores'!AI19&gt;2,'Z-scores'!AI19&lt;-2),"",'Z-scores'!AI19)</f>
        <v>-0.15486</v>
      </c>
      <c r="AU19" s="7">
        <f>IF(OR('Z-scores'!AJ19&gt;2,'Z-scores'!AJ19&lt;-2),"",'Z-scores'!AJ19)</f>
        <v>-0.28049000000000002</v>
      </c>
      <c r="AV19" s="7">
        <f>IF(OR('Z-scores'!AK19&gt;2,'Z-scores'!AK19&lt;-2),"",'Z-scores'!AK19)</f>
        <v>-0.39432</v>
      </c>
      <c r="AW19" s="7">
        <f>IF(OR('Z-scores'!AL19&gt;2,'Z-scores'!AL19&lt;-2),"",'Z-scores'!AL19)</f>
        <v>-0.15423000000000001</v>
      </c>
      <c r="AX19" s="7">
        <f>IF(OR('Z-scores'!AM19&gt;2,'Z-scores'!AM19&lt;-2),"",'Z-scores'!AM19)</f>
        <v>-0.17538999999999999</v>
      </c>
      <c r="AY19" s="7">
        <f>IF(OR('Z-scores'!AN19&gt;2,'Z-scores'!AN19&lt;-2),"",'Z-scores'!AN19)</f>
        <v>1.6153599999999999</v>
      </c>
      <c r="AZ19" s="7">
        <f>IF(OR('Z-scores'!AO19&gt;2,'Z-scores'!AO19&lt;-2),"",'Z-scores'!AO19)</f>
        <v>0.99358999999999997</v>
      </c>
      <c r="BA19" s="7">
        <f>IF(OR('Z-scores'!AP19&gt;2,'Z-scores'!AP19&lt;-2),"",'Z-scores'!AP19)</f>
        <v>0.46567999999999998</v>
      </c>
      <c r="BB19" s="7">
        <f>IF(OR('Z-scores'!AQ19&gt;2,'Z-scores'!AQ19&lt;-2),"",'Z-scores'!AQ19)</f>
        <v>-0.38033</v>
      </c>
      <c r="BC19" s="7">
        <f>IF(OR('Z-scores'!AR19&gt;2,'Z-scores'!AR19&lt;-2),"",'Z-scores'!AR19)</f>
        <v>-0.46675</v>
      </c>
      <c r="BD19" s="7">
        <f>IF(OR('Z-scores'!AS19&gt;2,'Z-scores'!AS19&lt;-2),"",'Z-scores'!AS19)</f>
        <v>-0.15737000000000001</v>
      </c>
      <c r="BE19" s="7">
        <f>IF(OR('Z-scores'!AT19&gt;2,'Z-scores'!AT19&lt;-2),"",'Z-scores'!AT19)</f>
        <v>0.80215999999999998</v>
      </c>
      <c r="BF19" s="7">
        <f>IF(OR('Z-scores'!AU19&gt;2,'Z-scores'!AU19&lt;-2),"",'Z-scores'!AU19)</f>
        <v>-4.3380000000000002E-2</v>
      </c>
      <c r="BG19" s="7">
        <f>IF(OR('Z-scores'!AV19&gt;2,'Z-scores'!AV19&lt;-2),"",'Z-scores'!AV19)</f>
        <v>0.30708999999999997</v>
      </c>
      <c r="BH19" s="7">
        <f>IF(OR('Z-scores'!AW19&gt;2,'Z-scores'!AW19&lt;-2),"",'Z-scores'!AW19)</f>
        <v>1.5319700000000001</v>
      </c>
      <c r="BI19" s="7">
        <f>IF(OR('Z-scores'!AX19&gt;2,'Z-scores'!AX19&lt;-2),"",'Z-scores'!AX19)</f>
        <v>0.95284999999999997</v>
      </c>
      <c r="BJ19" s="7">
        <f>IF(OR('Z-scores'!AY19&gt;2,'Z-scores'!AY19&lt;-2),"",'Z-scores'!AY19)</f>
        <v>-0.40128000000000003</v>
      </c>
      <c r="BK19" s="7">
        <f>IF(OR('Z-scores'!AZ19&gt;2,'Z-scores'!AZ19&lt;-2),"",'Z-scores'!AZ19)</f>
        <v>0.55920000000000003</v>
      </c>
      <c r="BL19" s="7">
        <f>IF(OR('Z-scores'!BA19&gt;2,'Z-scores'!BA19&lt;-2),"",'Z-scores'!BA19)</f>
        <v>-0.28112999999999999</v>
      </c>
      <c r="BM19" s="7">
        <f>IF(OR('Z-scores'!BB19&gt;2,'Z-scores'!BB19&lt;-2),"",'Z-scores'!BB19)</f>
        <v>0.10122</v>
      </c>
      <c r="BN19" s="7">
        <f>IF(OR('Z-scores'!BC19&gt;2,'Z-scores'!BC19&lt;-2),"",'Z-scores'!BC19)</f>
        <v>-0.23641999999999999</v>
      </c>
      <c r="BO19" s="7">
        <f>IF(OR('Z-scores'!BD19&gt;2,'Z-scores'!BD19&lt;-2),"",'Z-scores'!BD19)</f>
        <v>0.38397999999999999</v>
      </c>
      <c r="BP19" s="7">
        <f>IF(OR('Z-scores'!BE19&gt;2,'Z-scores'!BE19&lt;-2),"",'Z-scores'!BE19)</f>
        <v>-0.23658000000000001</v>
      </c>
      <c r="BQ19" s="7">
        <f>IF(OR('Z-scores'!BF19&gt;2,'Z-scores'!BF19&lt;-2),"",'Z-scores'!BF19)</f>
        <v>-0.77454999999999996</v>
      </c>
      <c r="BR19" s="7">
        <f>IF(OR('Z-scores'!BG19&gt;2,'Z-scores'!BG19&lt;-2),"",'Z-scores'!BG19)</f>
        <v>-0.61121999999999999</v>
      </c>
      <c r="BS19" s="7">
        <f>IF(OR('Z-scores'!BH19&gt;2,'Z-scores'!BH19&lt;-2),"",'Z-scores'!BH19)</f>
        <v>-0.48431999999999997</v>
      </c>
      <c r="BT19" s="7">
        <f>IF(OR('Z-scores'!BI19&gt;2,'Z-scores'!BI19&lt;-2),"",'Z-scores'!BI19)</f>
        <v>-0.30923</v>
      </c>
      <c r="BU19" s="7">
        <f>IF(OR('Z-scores'!BJ19&gt;2,'Z-scores'!BJ19&lt;-2),"",'Z-scores'!BJ19)</f>
        <v>5.5730000000000002E-2</v>
      </c>
      <c r="BV19" s="7">
        <f>IF(OR('Z-scores'!BK19&gt;2,'Z-scores'!BK19&lt;-2),"",'Z-scores'!BK19)</f>
        <v>-0.30362</v>
      </c>
      <c r="BW19" s="7">
        <f>IF(OR('Z-scores'!BL19&gt;2,'Z-scores'!BL19&lt;-2),"",'Z-scores'!BL19)</f>
        <v>-1.20821</v>
      </c>
      <c r="BX19" s="7">
        <f>IF(OR('Z-scores'!BM19&gt;2,'Z-scores'!BM19&lt;-2),"",'Z-scores'!BM19)</f>
        <v>-1.2182999999999999</v>
      </c>
      <c r="BY19" s="7">
        <f>IF(OR('Z-scores'!BN19&gt;2,'Z-scores'!BN19&lt;-2),"",'Z-scores'!BN19)</f>
        <v>-0.53639000000000003</v>
      </c>
      <c r="BZ19" s="7">
        <f>IF(OR('Z-scores'!BO19&gt;2,'Z-scores'!BO19&lt;-2),"",'Z-scores'!BO19)</f>
        <v>-0.29609999999999997</v>
      </c>
      <c r="CA19" s="7">
        <f>IF(OR('Z-scores'!BP19&gt;2,'Z-scores'!BP19&lt;-2),"",'Z-scores'!BP19)</f>
        <v>0.57065999999999995</v>
      </c>
      <c r="CB19" s="7">
        <f>IF(OR('Z-scores'!BQ19&gt;2,'Z-scores'!BQ19&lt;-2),"",'Z-scores'!BQ19)</f>
        <v>-0.83982000000000001</v>
      </c>
      <c r="CC19" s="7" t="str">
        <f>IF(OR('Z-scores'!BR19&gt;2,'Z-scores'!BR19&lt;-2),"",'Z-scores'!BR19)</f>
        <v/>
      </c>
      <c r="CD19" s="7">
        <f>IF(OR('Z-scores'!BS19&gt;2,'Z-scores'!BS19&lt;-2),"",'Z-scores'!BS19)</f>
        <v>7.9000000000000008E-3</v>
      </c>
      <c r="CE19" s="7">
        <f>IF(OR('Z-scores'!BT19&gt;2,'Z-scores'!BT19&lt;-2),"",'Z-scores'!BT19)</f>
        <v>0.24879000000000001</v>
      </c>
      <c r="CF19" s="7">
        <f>IF(OR('Z-scores'!BU19&gt;2,'Z-scores'!BU19&lt;-2),"",'Z-scores'!BU19)</f>
        <v>0.11379</v>
      </c>
      <c r="CG19" s="7">
        <f>IF(OR('Z-scores'!BV19&gt;2,'Z-scores'!BV19&lt;-2),"",'Z-scores'!BV19)</f>
        <v>0.66942000000000002</v>
      </c>
      <c r="CH19" s="7" t="str">
        <f>IF(OR('Z-scores'!BW19&gt;2,'Z-scores'!BW19&lt;-2),"",'Z-scores'!BW19)</f>
        <v/>
      </c>
      <c r="CI19" s="7">
        <f>IF(OR('Z-scores'!BX19&gt;2,'Z-scores'!BX19&lt;-2),"",'Z-scores'!BX19)</f>
        <v>1.29545</v>
      </c>
      <c r="CJ19" s="7">
        <f>IF(OR('Z-scores'!BY19&gt;2,'Z-scores'!BY19&lt;-2),"",'Z-scores'!BY19)</f>
        <v>0.1108</v>
      </c>
      <c r="CK19" s="7">
        <f>IF(OR('Z-scores'!BZ19&gt;2,'Z-scores'!BZ19&lt;-2),"",'Z-scores'!BZ19)</f>
        <v>0.26738000000000001</v>
      </c>
      <c r="CL19" s="7">
        <f>IF(OR('Z-scores'!CA19&gt;2,'Z-scores'!CA19&lt;-2),"",'Z-scores'!CA19)</f>
        <v>0.19622999999999999</v>
      </c>
      <c r="CM19" s="7">
        <f>IF(OR('Z-scores'!CB19&gt;2,'Z-scores'!CB19&lt;-2),"",'Z-scores'!CB19)</f>
        <v>0.16139000000000001</v>
      </c>
      <c r="CN19" s="7">
        <f>IF(OR('Z-scores'!CC19&gt;2,'Z-scores'!CC19&lt;-2),"",'Z-scores'!CC19)</f>
        <v>0.80269999999999997</v>
      </c>
      <c r="CO19" s="7">
        <f>IF(OR('Z-scores'!CD19&gt;2,'Z-scores'!CD19&lt;-2),"",'Z-scores'!CD19)</f>
        <v>1.60246</v>
      </c>
      <c r="CP19" s="7">
        <f>IF(OR('Z-scores'!CE19&gt;2,'Z-scores'!CE19&lt;-2),"",'Z-scores'!CE19)</f>
        <v>-0.3634</v>
      </c>
      <c r="CQ19" s="7">
        <f>IF(OR('Z-scores'!CF19&gt;2,'Z-scores'!CF19&lt;-2),"",'Z-scores'!CF19)</f>
        <v>-0.74287000000000003</v>
      </c>
      <c r="CR19" s="7">
        <f>IF(OR('Z-scores'!CG19&gt;2,'Z-scores'!CG19&lt;-2),"",'Z-scores'!CG19)</f>
        <v>-0.49597000000000002</v>
      </c>
      <c r="CS19" s="7">
        <f>IF(OR('Z-scores'!CH19&gt;2,'Z-scores'!CH19&lt;-2),"",'Z-scores'!CH19)</f>
        <v>-0.24923000000000001</v>
      </c>
      <c r="CT19" s="7">
        <f>IF(OR('Z-scores'!CI19&gt;2,'Z-scores'!CI19&lt;-2),"",'Z-scores'!CI19)</f>
        <v>-7.2620000000000004E-2</v>
      </c>
      <c r="CU19" s="7">
        <f>IF(OR('Z-scores'!CJ19&gt;2,'Z-scores'!CJ19&lt;-2),"",'Z-scores'!CJ19)</f>
        <v>-0.70904</v>
      </c>
      <c r="CV19" s="7">
        <f>IF(OR('Z-scores'!CK19&gt;2,'Z-scores'!CK19&lt;-2),"",'Z-scores'!CK19)</f>
        <v>-0.29851</v>
      </c>
      <c r="CW19" s="7">
        <f>IF(OR('Z-scores'!CL19&gt;2,'Z-scores'!CL19&lt;-2),"",'Z-scores'!CL19)</f>
        <v>-0.30525999999999998</v>
      </c>
      <c r="CX19" s="7">
        <f>IF(OR('Z-scores'!CM19&gt;2,'Z-scores'!CM19&lt;-2),"",'Z-scores'!CM19)</f>
        <v>0.27754000000000001</v>
      </c>
      <c r="CY19" s="7">
        <f>IF(OR('Z-scores'!CN19&gt;2,'Z-scores'!CN19&lt;-2),"",'Z-scores'!CN19)</f>
        <v>0.66908000000000001</v>
      </c>
      <c r="CZ19" s="7">
        <f>IF(OR('Z-scores'!CO19&gt;2,'Z-scores'!CO19&lt;-2),"",'Z-scores'!CO19)</f>
        <v>0.36419000000000001</v>
      </c>
      <c r="DA19" s="7" t="str">
        <f>IF(OR('Z-scores'!CP19&gt;2,'Z-scores'!CP19&lt;-2),"",'Z-scores'!CP19)</f>
        <v/>
      </c>
      <c r="DB19" s="7">
        <f>IF(OR('Z-scores'!CQ19&gt;2,'Z-scores'!CQ19&lt;-2),"",'Z-scores'!CQ19)</f>
        <v>0.65337999999999996</v>
      </c>
      <c r="DC19" s="7">
        <f>IF(OR('Z-scores'!CR19&gt;2,'Z-scores'!CR19&lt;-2),"",'Z-scores'!CR19)</f>
        <v>1.0040800000000001</v>
      </c>
      <c r="DD19" s="7">
        <f>IF(OR('Z-scores'!CS19&gt;2,'Z-scores'!CS19&lt;-2),"",'Z-scores'!CS19)</f>
        <v>-0.22303000000000001</v>
      </c>
      <c r="DE19" s="7">
        <f>IF(OR('Z-scores'!CT19&gt;2,'Z-scores'!CT19&lt;-2),"",'Z-scores'!CT19)</f>
        <v>-0.94182999999999995</v>
      </c>
      <c r="DF19" s="7">
        <f>IF(OR('Z-scores'!CU19&gt;2,'Z-scores'!CU19&lt;-2),"",'Z-scores'!CU19)</f>
        <v>-0.66424000000000005</v>
      </c>
      <c r="DG19" s="7">
        <f>IF(OR('Z-scores'!CV19&gt;2,'Z-scores'!CV19&lt;-2),"",'Z-scores'!CV19)</f>
        <v>1.24396</v>
      </c>
      <c r="DH19" s="7">
        <f>IF(OR('Z-scores'!CW19&gt;2,'Z-scores'!CW19&lt;-2),"",'Z-scores'!CW19)</f>
        <v>0.90932000000000002</v>
      </c>
      <c r="DI19" s="7">
        <f>IF(OR('Z-scores'!CX19&gt;2,'Z-scores'!CX19&lt;-2),"",'Z-scores'!CX19)</f>
        <v>1.61764</v>
      </c>
      <c r="DJ19" s="7">
        <f>IF(OR('Z-scores'!CY19&gt;2,'Z-scores'!CY19&lt;-2),"",'Z-scores'!CY19)</f>
        <v>1.24509</v>
      </c>
      <c r="DK19" s="7">
        <f>IF(OR('Z-scores'!CZ19&gt;2,'Z-scores'!CZ19&lt;-2),"",'Z-scores'!CZ19)</f>
        <v>1.0812299999999999</v>
      </c>
      <c r="DL19" s="7">
        <f>IF(OR('Z-scores'!DA19&gt;2,'Z-scores'!DA19&lt;-2),"",'Z-scores'!DA19)</f>
        <v>-0.24137</v>
      </c>
      <c r="DM19" s="7">
        <f>IF(OR('Z-scores'!DB19&gt;2,'Z-scores'!DB19&lt;-2),"",'Z-scores'!DB19)</f>
        <v>-0.35260000000000002</v>
      </c>
      <c r="DN19" s="7">
        <f>IF(OR('Z-scores'!DC19&gt;2,'Z-scores'!DC19&lt;-2),"",'Z-scores'!DC19)</f>
        <v>-0.40566999999999998</v>
      </c>
      <c r="DO19" s="7">
        <f>IF(OR('Z-scores'!DD19&gt;2,'Z-scores'!DD19&lt;-2),"",'Z-scores'!DD19)</f>
        <v>-0.48293000000000003</v>
      </c>
      <c r="DP19" s="7">
        <f>IF(OR('Z-scores'!DE19&gt;2,'Z-scores'!DE19&lt;-2),"",'Z-scores'!DE19)</f>
        <v>-0.33478000000000002</v>
      </c>
      <c r="DQ19" s="7">
        <f>IF(OR('Z-scores'!DF19&gt;2,'Z-scores'!DF19&lt;-2),"",'Z-scores'!DF19)</f>
        <v>0.38694000000000001</v>
      </c>
      <c r="DR19" s="7">
        <f>IF(OR('Z-scores'!DG19&gt;2,'Z-scores'!DG19&lt;-2),"",'Z-scores'!DG19)</f>
        <v>0.50287999999999999</v>
      </c>
      <c r="DS19" s="7">
        <f>IF(OR('Z-scores'!DH19&gt;2,'Z-scores'!DH19&lt;-2),"",'Z-scores'!DH19)</f>
        <v>-0.18514</v>
      </c>
      <c r="DT19" s="7">
        <f>IF(OR('Z-scores'!DI19&gt;2,'Z-scores'!DI19&lt;-2),"",'Z-scores'!DI19)</f>
        <v>5.1950000000000003E-2</v>
      </c>
      <c r="DU19" s="7">
        <f>IF(OR('Z-scores'!DJ19&gt;2,'Z-scores'!DJ19&lt;-2),"",'Z-scores'!DJ19)</f>
        <v>6.54E-2</v>
      </c>
      <c r="DV19" s="7">
        <f>IF(OR('Z-scores'!DK19&gt;2,'Z-scores'!DK19&lt;-2),"",'Z-scores'!DK19)</f>
        <v>0.87595000000000001</v>
      </c>
      <c r="DW19" s="7">
        <f>IF(OR('Z-scores'!DL19&gt;2,'Z-scores'!DL19&lt;-2),"",'Z-scores'!DL19)</f>
        <v>-0.14366000000000001</v>
      </c>
      <c r="DX19" s="7">
        <f>IF(OR('Z-scores'!DM19&gt;2,'Z-scores'!DM19&lt;-2),"",'Z-scores'!DM19)</f>
        <v>-2.198E-2</v>
      </c>
      <c r="DY19" s="7">
        <f>IF(OR('Z-scores'!DN19&gt;2,'Z-scores'!DN19&lt;-2),"",'Z-scores'!DN19)</f>
        <v>-0.40488000000000002</v>
      </c>
      <c r="DZ19" s="7">
        <f>IF(OR('Z-scores'!DO19&gt;2,'Z-scores'!DO19&lt;-2),"",'Z-scores'!DO19)</f>
        <v>-0.19642000000000001</v>
      </c>
      <c r="EA19" s="7">
        <f>IF(OR('Z-scores'!DP19&gt;2,'Z-scores'!DP19&lt;-2),"",'Z-scores'!DP19)</f>
        <v>-0.2374</v>
      </c>
      <c r="EB19" s="7">
        <f>IF(OR('Z-scores'!DQ19&gt;2,'Z-scores'!DQ19&lt;-2),"",'Z-scores'!DQ19)</f>
        <v>-0.54303999999999997</v>
      </c>
      <c r="EC19" s="7">
        <f>IF(OR('Z-scores'!DR19&gt;2,'Z-scores'!DR19&lt;-2),"",'Z-scores'!DR19)</f>
        <v>-0.17169999999999999</v>
      </c>
      <c r="ED19" s="7">
        <f>IF(OR('Z-scores'!DS19&gt;2,'Z-scores'!DS19&lt;-2),"",'Z-scores'!DS19)</f>
        <v>1.7149999999999999E-2</v>
      </c>
      <c r="EE19" s="7" t="str">
        <f>IF(OR('Z-scores'!DT19&gt;2,'Z-scores'!DT19&lt;-2),"",'Z-scores'!DT19)</f>
        <v/>
      </c>
      <c r="EF19" s="7">
        <f>IF(OR('Z-scores'!DU19&gt;2,'Z-scores'!DU19&lt;-2),"",'Z-scores'!DU19)</f>
        <v>1.58338</v>
      </c>
      <c r="EG19" s="7" t="str">
        <f>IF(OR('Z-scores'!DV19&gt;2,'Z-scores'!DV19&lt;-2),"",'Z-scores'!DV19)</f>
        <v/>
      </c>
      <c r="EH19" s="7" t="str">
        <f>IF(OR('Z-scores'!DW19&gt;2,'Z-scores'!DW19&lt;-2),"",'Z-scores'!DW19)</f>
        <v/>
      </c>
      <c r="EI19" s="7">
        <f>IF(OR('Z-scores'!DX19&gt;2,'Z-scores'!DX19&lt;-2),"",'Z-scores'!DX19)</f>
        <v>1.1738</v>
      </c>
      <c r="EJ19" s="7" t="str">
        <f>IF(OR('Z-scores'!DY19&gt;2,'Z-scores'!DY19&lt;-2),"",'Z-scores'!DY19)</f>
        <v/>
      </c>
      <c r="EK19" s="7">
        <f>IF(OR('Z-scores'!DZ19&gt;2,'Z-scores'!DZ19&lt;-2),"",'Z-scores'!DZ19)</f>
        <v>-0.29648000000000002</v>
      </c>
      <c r="EL19" s="7">
        <f>IF(OR('Z-scores'!EA19&gt;2,'Z-scores'!EA19&lt;-2),"",'Z-scores'!EA19)</f>
        <v>-1.1679999999999999E-2</v>
      </c>
      <c r="EM19" s="7">
        <f>IF(OR('Z-scores'!EB19&gt;2,'Z-scores'!EB19&lt;-2),"",'Z-scores'!EB19)</f>
        <v>0.25741999999999998</v>
      </c>
      <c r="EN19" s="7">
        <f>IF(OR('Z-scores'!EC19&gt;2,'Z-scores'!EC19&lt;-2),"",'Z-scores'!EC19)</f>
        <v>0.47747000000000001</v>
      </c>
      <c r="EO19" s="7">
        <f>IF(OR('Z-scores'!ED19&gt;2,'Z-scores'!ED19&lt;-2),"",'Z-scores'!ED19)</f>
        <v>0.63390999999999997</v>
      </c>
      <c r="EP19" s="7">
        <f>IF(OR('Z-scores'!EE19&gt;2,'Z-scores'!EE19&lt;-2),"",'Z-scores'!EE19)</f>
        <v>-0.49431000000000003</v>
      </c>
      <c r="EQ19" s="7">
        <f>IF(OR('Z-scores'!EF19&gt;2,'Z-scores'!EF19&lt;-2),"",'Z-scores'!EF19)</f>
        <v>-0.28544000000000003</v>
      </c>
      <c r="ER19" s="7">
        <f>IF(OR('Z-scores'!EG19&gt;2,'Z-scores'!EG19&lt;-2),"",'Z-scores'!EG19)</f>
        <v>6.6269999999999996E-2</v>
      </c>
      <c r="ES19" s="7">
        <f>IF(OR('Z-scores'!EH19&gt;2,'Z-scores'!EH19&lt;-2),"",'Z-scores'!EH19)</f>
        <v>0.22503000000000001</v>
      </c>
      <c r="ET19" s="7">
        <f>IF(OR('Z-scores'!EI19&gt;2,'Z-scores'!EI19&lt;-2),"",'Z-scores'!EI19)</f>
        <v>-5.883E-2</v>
      </c>
      <c r="EU19" s="7">
        <f>IF(OR('Z-scores'!EJ19&gt;2,'Z-scores'!EJ19&lt;-2),"",'Z-scores'!EJ19)</f>
        <v>-0.54837000000000002</v>
      </c>
      <c r="EV19" s="7">
        <f>IF(OR('Z-scores'!EK19&gt;2,'Z-scores'!EK19&lt;-2),"",'Z-scores'!EK19)</f>
        <v>-0.54739000000000004</v>
      </c>
      <c r="EW19" s="7">
        <f>IF(OR('Z-scores'!EL19&gt;2,'Z-scores'!EL19&lt;-2),"",'Z-scores'!EL19)</f>
        <v>-0.33376</v>
      </c>
      <c r="EX19" s="7">
        <f>IF(OR('Z-scores'!EM19&gt;2,'Z-scores'!EM19&lt;-2),"",'Z-scores'!EM19)</f>
        <v>-0.15503</v>
      </c>
      <c r="EY19" s="7">
        <f>IF(OR('Z-scores'!EN19&gt;2,'Z-scores'!EN19&lt;-2),"",'Z-scores'!EN19)</f>
        <v>-0.21274999999999999</v>
      </c>
      <c r="EZ19" s="7">
        <f>IF(OR('Z-scores'!EO19&gt;2,'Z-scores'!EO19&lt;-2),"",'Z-scores'!EO19)</f>
        <v>-0.37252000000000002</v>
      </c>
      <c r="FA19" s="7">
        <f>IF(OR('Z-scores'!EP19&gt;2,'Z-scores'!EP19&lt;-2),"",'Z-scores'!EP19)</f>
        <v>-0.30835000000000001</v>
      </c>
      <c r="FB19" s="7">
        <f>IF(OR('Z-scores'!EQ19&gt;2,'Z-scores'!EQ19&lt;-2),"",'Z-scores'!EQ19)</f>
        <v>-0.13558999999999999</v>
      </c>
      <c r="FC19" s="7">
        <f>IF(OR('Z-scores'!ER19&gt;2,'Z-scores'!ER19&lt;-2),"",'Z-scores'!ER19)</f>
        <v>-0.10715</v>
      </c>
      <c r="FD19" s="7">
        <f>IF(OR('Z-scores'!ES19&gt;2,'Z-scores'!ES19&lt;-2),"",'Z-scores'!ES19)</f>
        <v>-0.24618000000000001</v>
      </c>
      <c r="FE19" s="7">
        <f>IF(OR('Z-scores'!ET19&gt;2,'Z-scores'!ET19&lt;-2),"",'Z-scores'!ET19)</f>
        <v>-0.59558</v>
      </c>
      <c r="FF19" s="7">
        <f>IF(OR('Z-scores'!EU19&gt;2,'Z-scores'!EU19&lt;-2),"",'Z-scores'!EU19)</f>
        <v>-0.27983000000000002</v>
      </c>
      <c r="FG19" s="7">
        <f>IF(OR('Z-scores'!EV19&gt;2,'Z-scores'!EV19&lt;-2),"",'Z-scores'!EV19)</f>
        <v>0.3538</v>
      </c>
      <c r="FH19" s="7">
        <f>IF(OR('Z-scores'!EW19&gt;2,'Z-scores'!EW19&lt;-2),"",'Z-scores'!EW19)</f>
        <v>0.67417000000000005</v>
      </c>
      <c r="FI19" s="7">
        <f>IF(OR('Z-scores'!EX19&gt;2,'Z-scores'!EX19&lt;-2),"",'Z-scores'!EX19)</f>
        <v>-0.41954000000000002</v>
      </c>
      <c r="FJ19" s="7">
        <f>IF(OR('Z-scores'!EY19&gt;2,'Z-scores'!EY19&lt;-2),"",'Z-scores'!EY19)</f>
        <v>-0.48403000000000002</v>
      </c>
      <c r="FK19" s="7">
        <f>IF(OR('Z-scores'!EZ19&gt;2,'Z-scores'!EZ19&lt;-2),"",'Z-scores'!EZ19)</f>
        <v>-0.61107999999999996</v>
      </c>
      <c r="FL19" s="7">
        <f>IF(OR('Z-scores'!FA19&gt;2,'Z-scores'!FA19&lt;-2),"",'Z-scores'!FA19)</f>
        <v>-0.66120999999999996</v>
      </c>
      <c r="FM19" s="7">
        <f>IF(OR('Z-scores'!FB19&gt;2,'Z-scores'!FB19&lt;-2),"",'Z-scores'!FB19)</f>
        <v>-0.24163999999999999</v>
      </c>
      <c r="FN19" s="7">
        <f>IF(OR('Z-scores'!FC19&gt;2,'Z-scores'!FC19&lt;-2),"",'Z-scores'!FC19)</f>
        <v>-0.59762000000000004</v>
      </c>
      <c r="FO19" s="7">
        <f>IF(OR('Z-scores'!FD19&gt;2,'Z-scores'!FD19&lt;-2),"",'Z-scores'!FD19)</f>
        <v>-0.15747</v>
      </c>
      <c r="FP19" s="7">
        <f>IF(OR('Z-scores'!FE19&gt;2,'Z-scores'!FE19&lt;-2),"",'Z-scores'!FE19)</f>
        <v>0.28337000000000001</v>
      </c>
      <c r="FQ19" s="7">
        <f>IF(OR('Z-scores'!FF19&gt;2,'Z-scores'!FF19&lt;-2),"",'Z-scores'!FF19)</f>
        <v>-0.15845999999999999</v>
      </c>
      <c r="FR19" s="7">
        <f>IF(OR('Z-scores'!FG19&gt;2,'Z-scores'!FG19&lt;-2),"",'Z-scores'!FG19)</f>
        <v>-0.26132</v>
      </c>
      <c r="FS19" s="7">
        <f>IF(OR('Z-scores'!FH19&gt;2,'Z-scores'!FH19&lt;-2),"",'Z-scores'!FH19)</f>
        <v>-0.38286999999999999</v>
      </c>
      <c r="FT19" s="7">
        <f>IF(OR('Z-scores'!FI19&gt;2,'Z-scores'!FI19&lt;-2),"",'Z-scores'!FI19)</f>
        <v>-0.60240000000000005</v>
      </c>
      <c r="FU19" s="7">
        <f>IF(OR('Z-scores'!FJ19&gt;2,'Z-scores'!FJ19&lt;-2),"",'Z-scores'!FJ19)</f>
        <v>-0.49030000000000001</v>
      </c>
      <c r="FV19" s="7">
        <f>IF(OR('Z-scores'!FK19&gt;2,'Z-scores'!FK19&lt;-2),"",'Z-scores'!FK19)</f>
        <v>0.17177000000000001</v>
      </c>
      <c r="FW19" s="7">
        <f>IF(OR('Z-scores'!FL19&gt;2,'Z-scores'!FL19&lt;-2),"",'Z-scores'!FL19)</f>
        <v>0.70274000000000003</v>
      </c>
      <c r="FX19" s="7">
        <f>IF(OR('Z-scores'!FM19&gt;2,'Z-scores'!FM19&lt;-2),"",'Z-scores'!FM19)</f>
        <v>-0.65754999999999997</v>
      </c>
      <c r="FY19" s="7">
        <f>IF(OR('Z-scores'!FN19&gt;2,'Z-scores'!FN19&lt;-2),"",'Z-scores'!FN19)</f>
        <v>-1.24339</v>
      </c>
      <c r="FZ19" s="7">
        <f>IF(OR('Z-scores'!FO19&gt;2,'Z-scores'!FO19&lt;-2),"",'Z-scores'!FO19)</f>
        <v>-0.88897999999999999</v>
      </c>
      <c r="GA19" s="7">
        <f>IF(OR('Z-scores'!FP19&gt;2,'Z-scores'!FP19&lt;-2),"",'Z-scores'!FP19)</f>
        <v>-0.88653000000000004</v>
      </c>
      <c r="GB19" s="7">
        <f>IF(OR('Z-scores'!FQ19&gt;2,'Z-scores'!FQ19&lt;-2),"",'Z-scores'!FQ19)</f>
        <v>1.3469999999999999E-2</v>
      </c>
      <c r="GC19" s="7">
        <f>IF(OR('Z-scores'!FR19&gt;2,'Z-scores'!FR19&lt;-2),"",'Z-scores'!FR19)</f>
        <v>-0.77802000000000004</v>
      </c>
      <c r="GD19" s="7">
        <f>IF(OR('Z-scores'!FS19&gt;2,'Z-scores'!FS19&lt;-2),"",'Z-scores'!FS19)</f>
        <v>-0.35172999999999999</v>
      </c>
      <c r="GE19" s="7">
        <f>IF(OR('Z-scores'!FT19&gt;2,'Z-scores'!FT19&lt;-2),"",'Z-scores'!FT19)</f>
        <v>-7.7859999999999999E-2</v>
      </c>
      <c r="GF19" s="7">
        <f>IF(OR('Z-scores'!FU19&gt;2,'Z-scores'!FU19&lt;-2),"",'Z-scores'!FU19)</f>
        <v>9.5659999999999995E-2</v>
      </c>
      <c r="GG19" s="7">
        <f>IF(OR('Z-scores'!FV19&gt;2,'Z-scores'!FV19&lt;-2),"",'Z-scores'!FV19)</f>
        <v>-0.26166</v>
      </c>
      <c r="GH19" s="7">
        <f>IF(OR('Z-scores'!FW19&gt;2,'Z-scores'!FW19&lt;-2),"",'Z-scores'!FW19)</f>
        <v>1.69824</v>
      </c>
      <c r="GI19" s="7">
        <f>IF(OR('Z-scores'!FX19&gt;2,'Z-scores'!FX19&lt;-2),"",'Z-scores'!FX19)</f>
        <v>1.5065900000000001</v>
      </c>
      <c r="GJ19" s="7">
        <f>IF(OR('Z-scores'!FY19&gt;2,'Z-scores'!FY19&lt;-2),"",'Z-scores'!FY19)</f>
        <v>1.4081699999999999</v>
      </c>
      <c r="GK19" s="7" t="str">
        <f>IF(OR('Z-scores'!FZ19&gt;2,'Z-scores'!FZ19&lt;-2),"",'Z-scores'!FZ19)</f>
        <v/>
      </c>
      <c r="GL19" s="7" t="str">
        <f>IF(OR('Z-scores'!GA19&gt;2,'Z-scores'!GA19&lt;-2),"",'Z-scores'!GA19)</f>
        <v/>
      </c>
      <c r="GM19" s="7">
        <f>IF(OR('Z-scores'!GB19&gt;2,'Z-scores'!GB19&lt;-2),"",'Z-scores'!GB19)</f>
        <v>1.85992</v>
      </c>
      <c r="GN19" s="7">
        <f>IF(OR('Z-scores'!GC19&gt;2,'Z-scores'!GC19&lt;-2),"",'Z-scores'!GC19)</f>
        <v>1.7035</v>
      </c>
      <c r="GO19" s="7">
        <f>IF(OR('Z-scores'!GD19&gt;2,'Z-scores'!GD19&lt;-2),"",'Z-scores'!GD19)</f>
        <v>1.4703299999999999</v>
      </c>
      <c r="GP19" s="7">
        <f>IF(OR('Z-scores'!GE19&gt;2,'Z-scores'!GE19&lt;-2),"",'Z-scores'!GE19)</f>
        <v>0.16272</v>
      </c>
      <c r="GQ19" s="7">
        <f>IF(OR('Z-scores'!GF19&gt;2,'Z-scores'!GF19&lt;-2),"",'Z-scores'!GF19)</f>
        <v>1.61382</v>
      </c>
      <c r="GR19" s="7">
        <f>IF(OR('Z-scores'!GG19&gt;2,'Z-scores'!GG19&lt;-2),"",'Z-scores'!GG19)</f>
        <v>1.62042</v>
      </c>
      <c r="GS19" s="7">
        <f>IF(OR('Z-scores'!GH19&gt;2,'Z-scores'!GH19&lt;-2),"",'Z-scores'!GH19)</f>
        <v>0.79261999999999999</v>
      </c>
      <c r="GT19" s="7">
        <f>IF(OR('Z-scores'!GI19&gt;2,'Z-scores'!GI19&lt;-2),"",'Z-scores'!GI19)</f>
        <v>1.9021600000000001</v>
      </c>
      <c r="GU19" s="7">
        <f>IF(OR('Z-scores'!GJ19&gt;2,'Z-scores'!GJ19&lt;-2),"",'Z-scores'!GJ19)</f>
        <v>0.53981999999999997</v>
      </c>
      <c r="GV19" s="7">
        <f>IF(OR('Z-scores'!GK19&gt;2,'Z-scores'!GK19&lt;-2),"",'Z-scores'!GK19)</f>
        <v>1.2696000000000001</v>
      </c>
      <c r="GW19" s="7">
        <f>IF(OR('Z-scores'!GL19&gt;2,'Z-scores'!GL19&lt;-2),"",'Z-scores'!GL19)</f>
        <v>0.94601000000000002</v>
      </c>
      <c r="GX19" s="7">
        <f>IF(OR('Z-scores'!GM19&gt;2,'Z-scores'!GM19&lt;-2),"",'Z-scores'!GM19)</f>
        <v>0.18098</v>
      </c>
      <c r="GY19" s="7">
        <f>IF(OR('Z-scores'!GN19&gt;2,'Z-scores'!GN19&lt;-2),"",'Z-scores'!GN19)</f>
        <v>-0.42571999999999999</v>
      </c>
      <c r="GZ19" s="7">
        <f>IF(OR('Z-scores'!GO19&gt;2,'Z-scores'!GO19&lt;-2),"",'Z-scores'!GO19)</f>
        <v>-0.75022999999999995</v>
      </c>
      <c r="HA19" s="7">
        <f>IF(OR('Z-scores'!GP19&gt;2,'Z-scores'!GP19&lt;-2),"",'Z-scores'!GP19)</f>
        <v>-0.58475999999999995</v>
      </c>
      <c r="HB19" s="7">
        <f>IF(OR('Z-scores'!GQ19&gt;2,'Z-scores'!GQ19&lt;-2),"",'Z-scores'!GQ19)</f>
        <v>-0.16175999999999999</v>
      </c>
      <c r="HC19" s="7">
        <f>IF(OR('Z-scores'!GR19&gt;2,'Z-scores'!GR19&lt;-2),"",'Z-scores'!GR19)</f>
        <v>0.74983</v>
      </c>
      <c r="HD19" s="7">
        <f>IF(OR('Z-scores'!GS19&gt;2,'Z-scores'!GS19&lt;-2),"",'Z-scores'!GS19)</f>
        <v>0.90766999999999998</v>
      </c>
      <c r="HE19" s="7">
        <f>IF(OR('Z-scores'!GT19&gt;2,'Z-scores'!GT19&lt;-2),"",'Z-scores'!GT19)</f>
        <v>-0.76583000000000001</v>
      </c>
      <c r="HF19" s="7">
        <f>IF(OR('Z-scores'!GU19&gt;2,'Z-scores'!GU19&lt;-2),"",'Z-scores'!GU19)</f>
        <v>-0.37230999999999997</v>
      </c>
      <c r="HG19" s="7">
        <f>IF(OR('Z-scores'!GV19&gt;2,'Z-scores'!GV19&lt;-2),"",'Z-scores'!GV19)</f>
        <v>-0.43744</v>
      </c>
      <c r="HH19" s="7">
        <f>IF(OR('Z-scores'!GW19&gt;2,'Z-scores'!GW19&lt;-2),"",'Z-scores'!GW19)</f>
        <v>2.767E-2</v>
      </c>
      <c r="HI19" s="7">
        <f>IF(OR('Z-scores'!GX19&gt;2,'Z-scores'!GX19&lt;-2),"",'Z-scores'!GX19)</f>
        <v>-2.827E-2</v>
      </c>
      <c r="HJ19" s="7">
        <f>IF(OR('Z-scores'!GY19&gt;2,'Z-scores'!GY19&lt;-2),"",'Z-scores'!GY19)</f>
        <v>-0.67788999999999999</v>
      </c>
      <c r="HK19" s="7">
        <f>IF(OR('Z-scores'!GZ19&gt;2,'Z-scores'!GZ19&lt;-2),"",'Z-scores'!GZ19)</f>
        <v>-0.77132999999999996</v>
      </c>
      <c r="HL19" s="7">
        <f>IF(OR('Z-scores'!HA19&gt;2,'Z-scores'!HA19&lt;-2),"",'Z-scores'!HA19)</f>
        <v>-0.44035999999999997</v>
      </c>
      <c r="HM19" s="7">
        <f>IF(OR('Z-scores'!HB19&gt;2,'Z-scores'!HB19&lt;-2),"",'Z-scores'!HB19)</f>
        <v>-0.32965</v>
      </c>
      <c r="HN19" s="7">
        <f>IF(OR('Z-scores'!HC19&gt;2,'Z-scores'!HC19&lt;-2),"",'Z-scores'!HC19)</f>
        <v>0.3367</v>
      </c>
      <c r="HO19" s="7">
        <f>IF(OR('Z-scores'!HD19&gt;2,'Z-scores'!HD19&lt;-2),"",'Z-scores'!HD19)</f>
        <v>0.34560000000000002</v>
      </c>
      <c r="HP19" s="7">
        <f>IF(OR('Z-scores'!HE19&gt;2,'Z-scores'!HE19&lt;-2),"",'Z-scores'!HE19)</f>
        <v>-6.2489999999999997E-2</v>
      </c>
      <c r="HQ19" s="7">
        <f>IF(OR('Z-scores'!HF19&gt;2,'Z-scores'!HF19&lt;-2),"",'Z-scores'!HF19)</f>
        <v>-0.42629</v>
      </c>
      <c r="HR19" s="7">
        <f>IF(OR('Z-scores'!HG19&gt;2,'Z-scores'!HG19&lt;-2),"",'Z-scores'!HG19)</f>
        <v>-0.61619000000000002</v>
      </c>
      <c r="HS19" s="7">
        <f>IF(OR('Z-scores'!HH19&gt;2,'Z-scores'!HH19&lt;-2),"",'Z-scores'!HH19)</f>
        <v>-0.61248000000000002</v>
      </c>
      <c r="HT19" s="7">
        <f>IF(OR('Z-scores'!HI19&gt;2,'Z-scores'!HI19&lt;-2),"",'Z-scores'!HI19)</f>
        <v>-0.74024999999999996</v>
      </c>
      <c r="HU19" s="7">
        <f>IF(OR('Z-scores'!HJ19&gt;2,'Z-scores'!HJ19&lt;-2),"",'Z-scores'!HJ19)</f>
        <v>-0.24667</v>
      </c>
      <c r="HV19" s="7">
        <f>IF(OR('Z-scores'!HK19&gt;2,'Z-scores'!HK19&lt;-2),"",'Z-scores'!HK19)</f>
        <v>-0.17360999999999999</v>
      </c>
      <c r="HW19" s="7">
        <f>IF(OR('Z-scores'!HL19&gt;2,'Z-scores'!HL19&lt;-2),"",'Z-scores'!HL19)</f>
        <v>-0.27543000000000001</v>
      </c>
      <c r="HX19" s="7">
        <f>IF(OR('Z-scores'!HM19&gt;2,'Z-scores'!HM19&lt;-2),"",'Z-scores'!HM19)</f>
        <v>-0.18640000000000001</v>
      </c>
      <c r="HY19" s="7">
        <f>IF(OR('Z-scores'!HN19&gt;2,'Z-scores'!HN19&lt;-2),"",'Z-scores'!HN19)</f>
        <v>-0.15881000000000001</v>
      </c>
      <c r="HZ19" s="7">
        <f>IF(OR('Z-scores'!HO19&gt;2,'Z-scores'!HO19&lt;-2),"",'Z-scores'!HO19)</f>
        <v>-0.28821000000000002</v>
      </c>
      <c r="IA19" s="7">
        <f>IF(OR('Z-scores'!HP19&gt;2,'Z-scores'!HP19&lt;-2),"",'Z-scores'!HP19)</f>
        <v>0.26119999999999999</v>
      </c>
      <c r="IB19" s="7">
        <f>IF(OR('Z-scores'!HQ19&gt;2,'Z-scores'!HQ19&lt;-2),"",'Z-scores'!HQ19)</f>
        <v>0.39273999999999998</v>
      </c>
      <c r="IC19" s="7">
        <f>IF(OR('Z-scores'!HR19&gt;2,'Z-scores'!HR19&lt;-2),"",'Z-scores'!HR19)</f>
        <v>0.71296999999999999</v>
      </c>
      <c r="ID19" s="7">
        <f>IF(OR('Z-scores'!HS19&gt;2,'Z-scores'!HS19&lt;-2),"",'Z-scores'!HS19)</f>
        <v>-0.16797000000000001</v>
      </c>
      <c r="IE19" s="7">
        <f>IF(OR('Z-scores'!HT19&gt;2,'Z-scores'!HT19&lt;-2),"",'Z-scores'!HT19)</f>
        <v>-0.31814999999999999</v>
      </c>
      <c r="IF19" s="7">
        <f>IF(OR('Z-scores'!HU19&gt;2,'Z-scores'!HU19&lt;-2),"",'Z-scores'!HU19)</f>
        <v>0.19248999999999999</v>
      </c>
      <c r="IG19" s="7">
        <f>IF(OR('Z-scores'!HV19&gt;2,'Z-scores'!HV19&lt;-2),"",'Z-scores'!HV19)</f>
        <v>3.6110000000000003E-2</v>
      </c>
      <c r="IH19" s="7">
        <f>IF(OR('Z-scores'!HW19&gt;2,'Z-scores'!HW19&lt;-2),"",'Z-scores'!HW19)</f>
        <v>0.56462000000000001</v>
      </c>
      <c r="II19" s="7">
        <f>IF(OR('Z-scores'!HX19&gt;2,'Z-scores'!HX19&lt;-2),"",'Z-scores'!HX19)</f>
        <v>-0.1754</v>
      </c>
      <c r="IJ19" s="7">
        <f>IF(OR('Z-scores'!HY19&gt;2,'Z-scores'!HY19&lt;-2),"",'Z-scores'!HY19)</f>
        <v>-0.19964000000000001</v>
      </c>
      <c r="IK19" s="7">
        <f>IF(OR('Z-scores'!HZ19&gt;2,'Z-scores'!HZ19&lt;-2),"",'Z-scores'!HZ19)</f>
        <v>-0.27478999999999998</v>
      </c>
      <c r="IL19" s="7">
        <f>IF(OR('Z-scores'!IA19&gt;2,'Z-scores'!IA19&lt;-2),"",'Z-scores'!IA19)</f>
        <v>0.95831999999999995</v>
      </c>
      <c r="IM19" s="7">
        <f>IF(OR('Z-scores'!IB19&gt;2,'Z-scores'!IB19&lt;-2),"",'Z-scores'!IB19)</f>
        <v>-0.32443</v>
      </c>
      <c r="IN19" s="7">
        <f>IF(OR('Z-scores'!IC19&gt;2,'Z-scores'!IC19&lt;-2),"",'Z-scores'!IC19)</f>
        <v>0.75924000000000003</v>
      </c>
      <c r="IO19" s="7">
        <f>IF(OR('Z-scores'!ID19&gt;2,'Z-scores'!ID19&lt;-2),"",'Z-scores'!ID19)</f>
        <v>0.87848000000000004</v>
      </c>
      <c r="IP19" s="7">
        <f>IF(OR('Z-scores'!IE19&gt;2,'Z-scores'!IE19&lt;-2),"",'Z-scores'!IE19)</f>
        <v>7.1309999999999998E-2</v>
      </c>
      <c r="IQ19" s="7">
        <f>IF(OR('Z-scores'!IF19&gt;2,'Z-scores'!IF19&lt;-2),"",'Z-scores'!IF19)</f>
        <v>-0.27045999999999998</v>
      </c>
      <c r="IR19" s="7">
        <f>IF(OR('Z-scores'!IG19&gt;2,'Z-scores'!IG19&lt;-2),"",'Z-scores'!IG19)</f>
        <v>-0.24254000000000001</v>
      </c>
      <c r="IS19" s="7">
        <f>IF(OR('Z-scores'!IH19&gt;2,'Z-scores'!IH19&lt;-2),"",'Z-scores'!IH19)</f>
        <v>-0.36188999999999999</v>
      </c>
      <c r="IT19" s="7">
        <f>IF(OR('Z-scores'!II19&gt;2,'Z-scores'!II19&lt;-2),"",'Z-scores'!II19)</f>
        <v>-0.50390999999999997</v>
      </c>
      <c r="IU19" s="7">
        <f>IF(OR('Z-scores'!IJ19&gt;2,'Z-scores'!IJ19&lt;-2),"",'Z-scores'!IJ19)</f>
        <v>0.29825000000000002</v>
      </c>
      <c r="IV19" s="7">
        <f>IF(OR('Z-scores'!IK19&gt;2,'Z-scores'!IK19&lt;-2),"",'Z-scores'!IK19)</f>
        <v>-3.125E-2</v>
      </c>
      <c r="IW19" s="7">
        <f>IF(OR('Z-scores'!IL19&gt;2,'Z-scores'!IL19&lt;-2),"",'Z-scores'!IL19)</f>
        <v>0.25119000000000002</v>
      </c>
      <c r="IX19" s="7">
        <f>IF(OR('Z-scores'!IM19&gt;2,'Z-scores'!IM19&lt;-2),"",'Z-scores'!IM19)</f>
        <v>0.46594999999999998</v>
      </c>
      <c r="IY19" s="7">
        <f>IF(OR('Z-scores'!IN19&gt;2,'Z-scores'!IN19&lt;-2),"",'Z-scores'!IN19)</f>
        <v>9.8390000000000005E-2</v>
      </c>
      <c r="IZ19" s="7">
        <f>IF(OR('Z-scores'!IO19&gt;2,'Z-scores'!IO19&lt;-2),"",'Z-scores'!IO19)</f>
        <v>-1.4400000000000001E-3</v>
      </c>
      <c r="JA19" s="7">
        <f>IF(OR('Z-scores'!IP19&gt;2,'Z-scores'!IP19&lt;-2),"",'Z-scores'!IP19)</f>
        <v>1.22909</v>
      </c>
      <c r="JB19" s="7">
        <f>IF(OR('Z-scores'!IQ19&gt;2,'Z-scores'!IQ19&lt;-2),"",'Z-scores'!IQ19)</f>
        <v>-0.19178999999999999</v>
      </c>
      <c r="JC19" s="7">
        <f>IF(OR('Z-scores'!IR19&gt;2,'Z-scores'!IR19&lt;-2),"",'Z-scores'!IR19)</f>
        <v>-5.9089999999999997E-2</v>
      </c>
      <c r="JD19" s="7">
        <f>IF(OR('Z-scores'!IS19&gt;2,'Z-scores'!IS19&lt;-2),"",'Z-scores'!IS19)</f>
        <v>0.32275999999999999</v>
      </c>
      <c r="JE19" s="7">
        <f>IF(OR('Z-scores'!IT19&gt;2,'Z-scores'!IT19&lt;-2),"",'Z-scores'!IT19)</f>
        <v>1.00637</v>
      </c>
      <c r="JF19" s="7">
        <f>IF(OR('Z-scores'!IU19&gt;2,'Z-scores'!IU19&lt;-2),"",'Z-scores'!IU19)</f>
        <v>-8.0999999999999996E-4</v>
      </c>
      <c r="JG19" s="7">
        <f>IF(OR('Z-scores'!IV19&gt;2,'Z-scores'!IV19&lt;-2),"",'Z-scores'!IV19)</f>
        <v>0.31324999999999997</v>
      </c>
      <c r="JH19" s="7">
        <f>IF(OR('Z-scores'!IW19&gt;2,'Z-scores'!IW19&lt;-2),"",'Z-scores'!IW19)</f>
        <v>0.84284000000000003</v>
      </c>
      <c r="JI19" s="7">
        <f>IF(OR('Z-scores'!IX19&gt;2,'Z-scores'!IX19&lt;-2),"",'Z-scores'!IX19)</f>
        <v>0.10154000000000001</v>
      </c>
      <c r="JJ19" s="7">
        <f>IF(OR('Z-scores'!IY19&gt;2,'Z-scores'!IY19&lt;-2),"",'Z-scores'!IY19)</f>
        <v>-0.23275999999999999</v>
      </c>
      <c r="JK19" s="7">
        <f>IF(OR('Z-scores'!IZ19&gt;2,'Z-scores'!IZ19&lt;-2),"",'Z-scores'!IZ19)</f>
        <v>1.485E-2</v>
      </c>
      <c r="JL19" s="7">
        <f>IF(OR('Z-scores'!JA19&gt;2,'Z-scores'!JA19&lt;-2),"",'Z-scores'!JA19)</f>
        <v>-0.39889000000000002</v>
      </c>
      <c r="JM19" s="7">
        <f>IF(OR('Z-scores'!JB19&gt;2,'Z-scores'!JB19&lt;-2),"",'Z-scores'!JB19)</f>
        <v>-0.42458000000000001</v>
      </c>
      <c r="JN19" s="7">
        <f>IF(OR('Z-scores'!JC19&gt;2,'Z-scores'!JC19&lt;-2),"",'Z-scores'!JC19)</f>
        <v>1.10148</v>
      </c>
      <c r="JO19" s="7">
        <f>IF(OR('Z-scores'!JD19&gt;2,'Z-scores'!JD19&lt;-2),"",'Z-scores'!JD19)</f>
        <v>-0.16299</v>
      </c>
      <c r="JP19" s="7">
        <f>IF(OR('Z-scores'!JE19&gt;2,'Z-scores'!JE19&lt;-2),"",'Z-scores'!JE19)</f>
        <v>-0.39628999999999998</v>
      </c>
      <c r="JQ19" s="7">
        <f>IF(OR('Z-scores'!JF19&gt;2,'Z-scores'!JF19&lt;-2),"",'Z-scores'!JF19)</f>
        <v>-0.39384000000000002</v>
      </c>
      <c r="JR19" s="7">
        <f>IF(OR('Z-scores'!JG19&gt;2,'Z-scores'!JG19&lt;-2),"",'Z-scores'!JG19)</f>
        <v>-0.45334999999999998</v>
      </c>
      <c r="JS19" s="7">
        <f>IF(OR('Z-scores'!JH19&gt;2,'Z-scores'!JH19&lt;-2),"",'Z-scores'!JH19)</f>
        <v>-0.29460999999999998</v>
      </c>
      <c r="JT19" s="7">
        <f>IF(OR('Z-scores'!JI19&gt;2,'Z-scores'!JI19&lt;-2),"",'Z-scores'!JI19)</f>
        <v>0.32846999999999998</v>
      </c>
      <c r="JU19" s="7">
        <f>IF(OR('Z-scores'!JJ19&gt;2,'Z-scores'!JJ19&lt;-2),"",'Z-scores'!JJ19)</f>
        <v>-0.19939999999999999</v>
      </c>
      <c r="JV19" s="7">
        <f>IF(OR('Z-scores'!JK19&gt;2,'Z-scores'!JK19&lt;-2),"",'Z-scores'!JK19)</f>
        <v>0.44655</v>
      </c>
      <c r="JW19" s="7">
        <f>IF(OR('Z-scores'!JL19&gt;2,'Z-scores'!JL19&lt;-2),"",'Z-scores'!JL19)</f>
        <v>0.26435999999999998</v>
      </c>
      <c r="JX19" s="7">
        <f>IF(OR('Z-scores'!JM19&gt;2,'Z-scores'!JM19&lt;-2),"",'Z-scores'!JM19)</f>
        <v>1.2847900000000001</v>
      </c>
      <c r="JY19" s="7">
        <f>IF(OR('Z-scores'!JN19&gt;2,'Z-scores'!JN19&lt;-2),"",'Z-scores'!JN19)</f>
        <v>1.08179</v>
      </c>
      <c r="JZ19" s="7">
        <f>IF(OR('Z-scores'!JO19&gt;2,'Z-scores'!JO19&lt;-2),"",'Z-scores'!JO19)</f>
        <v>-0.77463000000000004</v>
      </c>
      <c r="KA19" s="7">
        <f>IF(OR('Z-scores'!JP19&gt;2,'Z-scores'!JP19&lt;-2),"",'Z-scores'!JP19)</f>
        <v>-0.85948999999999998</v>
      </c>
      <c r="KB19" s="7">
        <f>IF(OR('Z-scores'!JQ19&gt;2,'Z-scores'!JQ19&lt;-2),"",'Z-scores'!JQ19)</f>
        <v>-0.64202999999999999</v>
      </c>
      <c r="KC19" s="7">
        <f>IF(OR('Z-scores'!JR19&gt;2,'Z-scores'!JR19&lt;-2),"",'Z-scores'!JR19)</f>
        <v>-1.0072099999999999</v>
      </c>
      <c r="KD19" s="7">
        <f>IF(OR('Z-scores'!JS19&gt;2,'Z-scores'!JS19&lt;-2),"",'Z-scores'!JS19)</f>
        <v>-1.0208299999999999</v>
      </c>
      <c r="KE19" s="7">
        <f>IF(OR('Z-scores'!JT19&gt;2,'Z-scores'!JT19&lt;-2),"",'Z-scores'!JT19)</f>
        <v>-0.27078999999999998</v>
      </c>
      <c r="KF19" s="7">
        <f>IF(OR('Z-scores'!JU19&gt;2,'Z-scores'!JU19&lt;-2),"",'Z-scores'!JU19)</f>
        <v>-0.70421999999999996</v>
      </c>
      <c r="KG19" s="7">
        <f>IF(OR('Z-scores'!JV19&gt;2,'Z-scores'!JV19&lt;-2),"",'Z-scores'!JV19)</f>
        <v>-0.59394999999999998</v>
      </c>
      <c r="KH19" s="7">
        <f>IF(OR('Z-scores'!JW19&gt;2,'Z-scores'!JW19&lt;-2),"",'Z-scores'!JW19)</f>
        <v>0.22589999999999999</v>
      </c>
      <c r="KI19" s="7">
        <f>IF(OR('Z-scores'!JX19&gt;2,'Z-scores'!JX19&lt;-2),"",'Z-scores'!JX19)</f>
        <v>-0.38313999999999998</v>
      </c>
      <c r="KJ19" s="7">
        <f>IF(OR('Z-scores'!JY19&gt;2,'Z-scores'!JY19&lt;-2),"",'Z-scores'!JY19)</f>
        <v>-0.34517999999999999</v>
      </c>
      <c r="KK19" s="7">
        <f>IF(OR('Z-scores'!JZ19&gt;2,'Z-scores'!JZ19&lt;-2),"",'Z-scores'!JZ19)</f>
        <v>-0.70006999999999997</v>
      </c>
      <c r="KL19" s="7">
        <f>IF(OR('Z-scores'!KA19&gt;2,'Z-scores'!KA19&lt;-2),"",'Z-scores'!KA19)</f>
        <v>-0.58115000000000006</v>
      </c>
      <c r="KM19" s="7">
        <f>IF(OR('Z-scores'!KB19&gt;2,'Z-scores'!KB19&lt;-2),"",'Z-scores'!KB19)</f>
        <v>-0.28633999999999998</v>
      </c>
      <c r="KN19" s="7">
        <f>IF(OR('Z-scores'!KC19&gt;2,'Z-scores'!KC19&lt;-2),"",'Z-scores'!KC19)</f>
        <v>0.39663999999999999</v>
      </c>
      <c r="KO19" s="7">
        <f>IF(OR('Z-scores'!KD19&gt;2,'Z-scores'!KD19&lt;-2),"",'Z-scores'!KD19)</f>
        <v>-0.50861000000000001</v>
      </c>
      <c r="KP19" s="7">
        <f>IF(OR('Z-scores'!KE19&gt;2,'Z-scores'!KE19&lt;-2),"",'Z-scores'!KE19)</f>
        <v>-0.21462999999999999</v>
      </c>
      <c r="KQ19" s="7" t="str">
        <f>IF(OR('Z-scores'!KF19&gt;2,'Z-scores'!KF19&lt;-2),"",'Z-scores'!KF19)</f>
        <v/>
      </c>
      <c r="KR19" s="7">
        <f>IF(OR('Z-scores'!KG19&gt;2,'Z-scores'!KG19&lt;-2),"",'Z-scores'!KG19)</f>
        <v>-0.53896999999999995</v>
      </c>
      <c r="KS19" s="7" t="str">
        <f>IF(OR('Z-scores'!KH19&gt;2,'Z-scores'!KH19&lt;-2),"",'Z-scores'!KH19)</f>
        <v/>
      </c>
      <c r="KT19" s="7">
        <f>IF(OR('Z-scores'!KI19&gt;2,'Z-scores'!KI19&lt;-2),"",'Z-scores'!KI19)</f>
        <v>-0.42031000000000002</v>
      </c>
      <c r="KU19" s="7">
        <f>IF(OR('Z-scores'!KJ19&gt;2,'Z-scores'!KJ19&lt;-2),"",'Z-scores'!KJ19)</f>
        <v>-0.57316999999999996</v>
      </c>
      <c r="KV19" s="7">
        <f>IF(OR('Z-scores'!KK19&gt;2,'Z-scores'!KK19&lt;-2),"",'Z-scores'!KK19)</f>
        <v>0.47270000000000001</v>
      </c>
      <c r="KW19" s="7">
        <f>IF(OR('Z-scores'!KL19&gt;2,'Z-scores'!KL19&lt;-2),"",'Z-scores'!KL19)</f>
        <v>-0.17543</v>
      </c>
      <c r="KX19" s="7">
        <f>IF(OR('Z-scores'!KM19&gt;2,'Z-scores'!KM19&lt;-2),"",'Z-scores'!KM19)</f>
        <v>-0.43269000000000002</v>
      </c>
      <c r="KY19" s="7">
        <f>IF(OR('Z-scores'!KN19&gt;2,'Z-scores'!KN19&lt;-2),"",'Z-scores'!KN19)</f>
        <v>-0.81616999999999995</v>
      </c>
      <c r="KZ19" s="7">
        <f>IF(OR('Z-scores'!KO19&gt;2,'Z-scores'!KO19&lt;-2),"",'Z-scores'!KO19)</f>
        <v>-0.54425000000000001</v>
      </c>
      <c r="LA19" s="7">
        <f>IF(OR('Z-scores'!KP19&gt;2,'Z-scores'!KP19&lt;-2),"",'Z-scores'!KP19)</f>
        <v>-0.84389999999999998</v>
      </c>
      <c r="LB19" s="7">
        <f>IF(OR('Z-scores'!KQ19&gt;2,'Z-scores'!KQ19&lt;-2),"",'Z-scores'!KQ19)</f>
        <v>-0.65132999999999996</v>
      </c>
      <c r="LC19" s="7">
        <f>IF(OR('Z-scores'!KR19&gt;2,'Z-scores'!KR19&lt;-2),"",'Z-scores'!KR19)</f>
        <v>-0.66524000000000005</v>
      </c>
      <c r="LD19" s="7">
        <f>IF(OR('Z-scores'!KS19&gt;2,'Z-scores'!KS19&lt;-2),"",'Z-scores'!KS19)</f>
        <v>-0.24460999999999999</v>
      </c>
      <c r="LE19" s="7">
        <f>IF(OR('Z-scores'!KT19&gt;2,'Z-scores'!KT19&lt;-2),"",'Z-scores'!KT19)</f>
        <v>-0.59802999999999995</v>
      </c>
      <c r="LF19" s="7">
        <f>IF(OR('Z-scores'!KU19&gt;2,'Z-scores'!KU19&lt;-2),"",'Z-scores'!KU19)</f>
        <v>0.92744000000000004</v>
      </c>
      <c r="LG19" s="7">
        <f>IF(OR('Z-scores'!KV19&gt;2,'Z-scores'!KV19&lt;-2),"",'Z-scores'!KV19)</f>
        <v>-0.56974999999999998</v>
      </c>
      <c r="LH19" s="7">
        <f>IF(OR('Z-scores'!KW19&gt;2,'Z-scores'!KW19&lt;-2),"",'Z-scores'!KW19)</f>
        <v>-0.47811999999999999</v>
      </c>
      <c r="LI19" s="7">
        <f>IF(OR('Z-scores'!KX19&gt;2,'Z-scores'!KX19&lt;-2),"",'Z-scores'!KX19)</f>
        <v>1.91761</v>
      </c>
      <c r="LJ19" s="7">
        <f>IF(OR('Z-scores'!KY19&gt;2,'Z-scores'!KY19&lt;-2),"",'Z-scores'!KY19)</f>
        <v>-0.29593999999999998</v>
      </c>
      <c r="LK19" s="7">
        <f>IF(OR('Z-scores'!KZ19&gt;2,'Z-scores'!KZ19&lt;-2),"",'Z-scores'!KZ19)</f>
        <v>-0.34638000000000002</v>
      </c>
      <c r="LL19" s="7">
        <f>IF(OR('Z-scores'!LA19&gt;2,'Z-scores'!LA19&lt;-2),"",'Z-scores'!LA19)</f>
        <v>-2.351E-2</v>
      </c>
      <c r="LM19" s="7">
        <f>IF(OR('Z-scores'!LB19&gt;2,'Z-scores'!LB19&lt;-2),"",'Z-scores'!LB19)</f>
        <v>-0.25918999999999998</v>
      </c>
      <c r="LN19" s="7">
        <f>IF(OR('Z-scores'!LC19&gt;2,'Z-scores'!LC19&lt;-2),"",'Z-scores'!LC19)</f>
        <v>-0.26021</v>
      </c>
      <c r="LO19" s="7">
        <f>IF(OR('Z-scores'!LD19&gt;2,'Z-scores'!LD19&lt;-2),"",'Z-scores'!LD19)</f>
        <v>-0.76446999999999998</v>
      </c>
      <c r="LP19" s="7">
        <f>IF(OR('Z-scores'!LE19&gt;2,'Z-scores'!LE19&lt;-2),"",'Z-scores'!LE19)</f>
        <v>-0.66134999999999999</v>
      </c>
      <c r="LQ19" s="7">
        <f>IF(OR('Z-scores'!LF19&gt;2,'Z-scores'!LF19&lt;-2),"",'Z-scores'!LF19)</f>
        <v>-0.38603999999999999</v>
      </c>
      <c r="LR19" s="7">
        <f>IF(OR('Z-scores'!LG19&gt;2,'Z-scores'!LG19&lt;-2),"",'Z-scores'!LG19)</f>
        <v>-0.39752999999999999</v>
      </c>
      <c r="LS19" s="7">
        <f>IF(OR('Z-scores'!LH19&gt;2,'Z-scores'!LH19&lt;-2),"",'Z-scores'!LH19)</f>
        <v>0.40381</v>
      </c>
      <c r="LT19" s="7">
        <f>IF(OR('Z-scores'!LI19&gt;2,'Z-scores'!LI19&lt;-2),"",'Z-scores'!LI19)</f>
        <v>7.3700000000000002E-2</v>
      </c>
      <c r="LU19" s="7">
        <f>IF(OR('Z-scores'!LJ19&gt;2,'Z-scores'!LJ19&lt;-2),"",'Z-scores'!LJ19)</f>
        <v>-0.47732999999999998</v>
      </c>
      <c r="LV19" s="7">
        <f>IF(OR('Z-scores'!LK19&gt;2,'Z-scores'!LK19&lt;-2),"",'Z-scores'!LK19)</f>
        <v>-0.61834</v>
      </c>
      <c r="LW19" s="7">
        <f>IF(OR('Z-scores'!LL19&gt;2,'Z-scores'!LL19&lt;-2),"",'Z-scores'!LL19)</f>
        <v>-0.69210000000000005</v>
      </c>
      <c r="LX19" s="7">
        <f>IF(OR('Z-scores'!LM19&gt;2,'Z-scores'!LM19&lt;-2),"",'Z-scores'!LM19)</f>
        <v>0.18043000000000001</v>
      </c>
      <c r="LY19" s="7">
        <f>IF(OR('Z-scores'!LN19&gt;2,'Z-scores'!LN19&lt;-2),"",'Z-scores'!LN19)</f>
        <v>-0.30446000000000001</v>
      </c>
      <c r="LZ19" s="7">
        <f>IF(OR('Z-scores'!LO19&gt;2,'Z-scores'!LO19&lt;-2),"",'Z-scores'!LO19)</f>
        <v>-0.65429000000000004</v>
      </c>
      <c r="MA19" s="7">
        <f>IF(OR('Z-scores'!LP19&gt;2,'Z-scores'!LP19&lt;-2),"",'Z-scores'!LP19)</f>
        <v>1.21007</v>
      </c>
      <c r="MB19" s="7">
        <f>IF(OR('Z-scores'!LQ19&gt;2,'Z-scores'!LQ19&lt;-2),"",'Z-scores'!LQ19)</f>
        <v>-0.17127000000000001</v>
      </c>
      <c r="MC19" s="7">
        <f>IF(OR('Z-scores'!LR19&gt;2,'Z-scores'!LR19&lt;-2),"",'Z-scores'!LR19)</f>
        <v>-0.36817</v>
      </c>
      <c r="MD19" s="7">
        <f>IF(OR('Z-scores'!LS19&gt;2,'Z-scores'!LS19&lt;-2),"",'Z-scores'!LS19)</f>
        <v>2.9860000000000001E-2</v>
      </c>
      <c r="ME19" s="7">
        <f>IF(OR('Z-scores'!LT19&gt;2,'Z-scores'!LT19&lt;-2),"",'Z-scores'!LT19)</f>
        <v>-0.19670000000000001</v>
      </c>
      <c r="MF19" s="7">
        <f>IF(OR('Z-scores'!LU19&gt;2,'Z-scores'!LU19&lt;-2),"",'Z-scores'!LU19)</f>
        <v>0.82992999999999995</v>
      </c>
      <c r="MG19" s="7">
        <f>IF(OR('Z-scores'!LV19&gt;2,'Z-scores'!LV19&lt;-2),"",'Z-scores'!LV19)</f>
        <v>-0.24648</v>
      </c>
      <c r="MH19" s="7">
        <f>IF(OR('Z-scores'!LW19&gt;2,'Z-scores'!LW19&lt;-2),"",'Z-scores'!LW19)</f>
        <v>-0.29119</v>
      </c>
      <c r="MI19" s="7">
        <f>IF(OR('Z-scores'!LX19&gt;2,'Z-scores'!LX19&lt;-2),"",'Z-scores'!LX19)</f>
        <v>-0.24254000000000001</v>
      </c>
      <c r="MJ19" s="7">
        <f>IF(OR('Z-scores'!LY19&gt;2,'Z-scores'!LY19&lt;-2),"",'Z-scores'!LY19)</f>
        <v>0.19413</v>
      </c>
      <c r="MK19" s="7">
        <f>IF(OR('Z-scores'!LZ19&gt;2,'Z-scores'!LZ19&lt;-2),"",'Z-scores'!LZ19)</f>
        <v>-0.50775999999999999</v>
      </c>
      <c r="ML19" s="7">
        <f>IF(OR('Z-scores'!MA19&gt;2,'Z-scores'!MA19&lt;-2),"",'Z-scores'!MA19)</f>
        <v>-0.27028999999999997</v>
      </c>
      <c r="MM19" s="7">
        <f>IF(OR('Z-scores'!MB19&gt;2,'Z-scores'!MB19&lt;-2),"",'Z-scores'!MB19)</f>
        <v>-0.24254000000000001</v>
      </c>
      <c r="MN19" s="7">
        <f>IF(OR('Z-scores'!MC19&gt;2,'Z-scores'!MC19&lt;-2),"",'Z-scores'!MC19)</f>
        <v>-0.25284000000000001</v>
      </c>
      <c r="MO19" s="7">
        <f>IF(OR('Z-scores'!MD19&gt;2,'Z-scores'!MD19&lt;-2),"",'Z-scores'!MD19)</f>
        <v>-0.16836999999999999</v>
      </c>
      <c r="MP19" s="7">
        <f>IF(OR('Z-scores'!ME19&gt;2,'Z-scores'!ME19&lt;-2),"",'Z-scores'!ME19)</f>
        <v>-0.25263000000000002</v>
      </c>
      <c r="MQ19" s="7">
        <f>IF(OR('Z-scores'!MF19&gt;2,'Z-scores'!MF19&lt;-2),"",'Z-scores'!MF19)</f>
        <v>-6.8099999999999994E-2</v>
      </c>
      <c r="MR19" s="7">
        <f>IF(OR('Z-scores'!MG19&gt;2,'Z-scores'!MG19&lt;-2),"",'Z-scores'!MG19)</f>
        <v>5.1429999999999997E-2</v>
      </c>
      <c r="MS19" s="7">
        <f>IF(OR('Z-scores'!MH19&gt;2,'Z-scores'!MH19&lt;-2),"",'Z-scores'!MH19)</f>
        <v>9.1819999999999999E-2</v>
      </c>
      <c r="MT19" s="7" t="str">
        <f>IF(OR('Z-scores'!MI19&gt;2,'Z-scores'!MI19&lt;-2),"",'Z-scores'!MI19)</f>
        <v/>
      </c>
      <c r="MU19" s="7">
        <f>IF(OR('Z-scores'!MJ19&gt;2,'Z-scores'!MJ19&lt;-2),"",'Z-scores'!MJ19)</f>
        <v>-0.10914</v>
      </c>
      <c r="MV19" s="7">
        <f>IF(OR('Z-scores'!MK19&gt;2,'Z-scores'!MK19&lt;-2),"",'Z-scores'!MK19)</f>
        <v>-0.24254000000000001</v>
      </c>
      <c r="MW19" s="7">
        <f>IF(OR('Z-scores'!ML19&gt;2,'Z-scores'!ML19&lt;-2),"",'Z-scores'!ML19)</f>
        <v>1.19685</v>
      </c>
      <c r="MX19" s="7">
        <f>IF(OR('Z-scores'!MM19&gt;2,'Z-scores'!MM19&lt;-2),"",'Z-scores'!MM19)</f>
        <v>-0.34300999999999998</v>
      </c>
      <c r="MY19" s="7">
        <f>IF(OR('Z-scores'!MN19&gt;2,'Z-scores'!MN19&lt;-2),"",'Z-scores'!MN19)</f>
        <v>-0.15692999999999999</v>
      </c>
      <c r="MZ19" s="7">
        <f>IF(OR('Z-scores'!MO19&gt;2,'Z-scores'!MO19&lt;-2),"",'Z-scores'!MO19)</f>
        <v>0.73970999999999998</v>
      </c>
      <c r="NA19" s="7">
        <f>IF(OR('Z-scores'!MP19&gt;2,'Z-scores'!MP19&lt;-2),"",'Z-scores'!MP19)</f>
        <v>0.53242999999999996</v>
      </c>
      <c r="NB19" s="7" t="str">
        <f>IF(OR('Z-scores'!MQ19&gt;2,'Z-scores'!MQ19&lt;-2),"",'Z-scores'!MQ19)</f>
        <v/>
      </c>
      <c r="NC19" s="7">
        <f>IF(OR('Z-scores'!MR19&gt;2,'Z-scores'!MR19&lt;-2),"",'Z-scores'!MR19)</f>
        <v>-0.22491</v>
      </c>
      <c r="ND19" s="7">
        <f>IF(OR('Z-scores'!MS19&gt;2,'Z-scores'!MS19&lt;-2),"",'Z-scores'!MS19)</f>
        <v>-0.31424999999999997</v>
      </c>
      <c r="NE19" s="7">
        <f>IF(OR('Z-scores'!MT19&gt;2,'Z-scores'!MT19&lt;-2),"",'Z-scores'!MT19)</f>
        <v>-0.27477000000000001</v>
      </c>
      <c r="NF19" s="7">
        <f>IF(OR('Z-scores'!MU19&gt;2,'Z-scores'!MU19&lt;-2),"",'Z-scores'!MU19)</f>
        <v>-8.2400000000000001E-2</v>
      </c>
      <c r="NG19" s="7">
        <f>IF(OR('Z-scores'!MV19&gt;2,'Z-scores'!MV19&lt;-2),"",'Z-scores'!MV19)</f>
        <v>1.2160000000000001E-2</v>
      </c>
      <c r="NH19" s="7">
        <f>IF(OR('Z-scores'!MW19&gt;2,'Z-scores'!MW19&lt;-2),"",'Z-scores'!MW19)</f>
        <v>1.0779300000000001</v>
      </c>
      <c r="NI19" s="7">
        <f>IF(OR('Z-scores'!MX19&gt;2,'Z-scores'!MX19&lt;-2),"",'Z-scores'!MX19)</f>
        <v>-0.25272</v>
      </c>
      <c r="NJ19" s="7">
        <f>IF(OR('Z-scores'!MY19&gt;2,'Z-scores'!MY19&lt;-2),"",'Z-scores'!MY19)</f>
        <v>1.01064</v>
      </c>
      <c r="NK19" s="7">
        <f>IF(OR('Z-scores'!MZ19&gt;2,'Z-scores'!MZ19&lt;-2),"",'Z-scores'!MZ19)</f>
        <v>-0.36076999999999998</v>
      </c>
      <c r="NL19" s="7">
        <f>IF(OR('Z-scores'!NA19&gt;2,'Z-scores'!NA19&lt;-2),"",'Z-scores'!NA19)</f>
        <v>-0.34292</v>
      </c>
      <c r="NM19" s="7">
        <f>IF(OR('Z-scores'!NB19&gt;2,'Z-scores'!NB19&lt;-2),"",'Z-scores'!NB19)</f>
        <v>-0.67664999999999997</v>
      </c>
      <c r="NN19" s="7">
        <f>IF(OR('Z-scores'!NC19&gt;2,'Z-scores'!NC19&lt;-2),"",'Z-scores'!NC19)</f>
        <v>-0.79878000000000005</v>
      </c>
      <c r="NO19" s="7">
        <f>IF(OR('Z-scores'!ND19&gt;2,'Z-scores'!ND19&lt;-2),"",'Z-scores'!ND19)</f>
        <v>1.7189099999999999</v>
      </c>
      <c r="NP19" s="7">
        <f>IF(OR('Z-scores'!NE19&gt;2,'Z-scores'!NE19&lt;-2),"",'Z-scores'!NE19)</f>
        <v>-0.63061</v>
      </c>
      <c r="NQ19" s="7">
        <f>IF(OR('Z-scores'!NF19&gt;2,'Z-scores'!NF19&lt;-2),"",'Z-scores'!NF19)</f>
        <v>-0.97072000000000003</v>
      </c>
      <c r="NR19" s="7">
        <f>IF(OR('Z-scores'!NG19&gt;2,'Z-scores'!NG19&lt;-2),"",'Z-scores'!NG19)</f>
        <v>-0.82954000000000006</v>
      </c>
      <c r="NS19" s="7">
        <f>IF(OR('Z-scores'!NH19&gt;2,'Z-scores'!NH19&lt;-2),"",'Z-scores'!NH19)</f>
        <v>-0.57355999999999996</v>
      </c>
      <c r="NT19" s="7">
        <f>IF(OR('Z-scores'!NI19&gt;2,'Z-scores'!NI19&lt;-2),"",'Z-scores'!NI19)</f>
        <v>-0.57989000000000002</v>
      </c>
      <c r="NU19" s="7">
        <f>IF(OR('Z-scores'!NJ19&gt;2,'Z-scores'!NJ19&lt;-2),"",'Z-scores'!NJ19)</f>
        <v>-0.51993</v>
      </c>
      <c r="NV19" s="7">
        <f>IF(OR('Z-scores'!NK19&gt;2,'Z-scores'!NK19&lt;-2),"",'Z-scores'!NK19)</f>
        <v>-0.57249000000000005</v>
      </c>
      <c r="NW19" s="7">
        <f>IF(OR('Z-scores'!NL19&gt;2,'Z-scores'!NL19&lt;-2),"",'Z-scores'!NL19)</f>
        <v>-0.86438999999999999</v>
      </c>
      <c r="NX19" s="7">
        <f>IF(OR('Z-scores'!NM19&gt;2,'Z-scores'!NM19&lt;-2),"",'Z-scores'!NM19)</f>
        <v>-0.80376999999999998</v>
      </c>
      <c r="NY19" s="7">
        <f>IF(OR('Z-scores'!NN19&gt;2,'Z-scores'!NN19&lt;-2),"",'Z-scores'!NN19)</f>
        <v>-0.57852999999999999</v>
      </c>
      <c r="NZ19" s="7">
        <f>IF(OR('Z-scores'!NO19&gt;2,'Z-scores'!NO19&lt;-2),"",'Z-scores'!NO19)</f>
        <v>-0.44296999999999997</v>
      </c>
      <c r="OA19" s="7">
        <f>IF(OR('Z-scores'!NP19&gt;2,'Z-scores'!NP19&lt;-2),"",'Z-scores'!NP19)</f>
        <v>-0.8871</v>
      </c>
      <c r="OB19" s="7">
        <f>IF(OR('Z-scores'!NQ19&gt;2,'Z-scores'!NQ19&lt;-2),"",'Z-scores'!NQ19)</f>
        <v>-0.70359000000000005</v>
      </c>
      <c r="OC19" s="7">
        <f>IF(OR('Z-scores'!NR19&gt;2,'Z-scores'!NR19&lt;-2),"",'Z-scores'!NR19)</f>
        <v>-0.35544999999999999</v>
      </c>
      <c r="OD19" s="7">
        <f>IF(OR('Z-scores'!NS19&gt;2,'Z-scores'!NS19&lt;-2),"",'Z-scores'!NS19)</f>
        <v>-0.74497000000000002</v>
      </c>
      <c r="OE19" s="7">
        <f>IF(OR('Z-scores'!NT19&gt;2,'Z-scores'!NT19&lt;-2),"",'Z-scores'!NT19)</f>
        <v>-0.62261999999999995</v>
      </c>
      <c r="OF19" s="7">
        <f>IF(OR('Z-scores'!NU19&gt;2,'Z-scores'!NU19&lt;-2),"",'Z-scores'!NU19)</f>
        <v>-0.74519999999999997</v>
      </c>
      <c r="OG19" s="7">
        <f>IF(OR('Z-scores'!NV19&gt;2,'Z-scores'!NV19&lt;-2),"",'Z-scores'!NV19)</f>
        <v>-0.47538000000000002</v>
      </c>
      <c r="OH19" s="7">
        <f>IF(OR('Z-scores'!NW19&gt;2,'Z-scores'!NW19&lt;-2),"",'Z-scores'!NW19)</f>
        <v>-0.71528999999999998</v>
      </c>
      <c r="OI19" s="7">
        <f>IF(OR('Z-scores'!NX19&gt;2,'Z-scores'!NX19&lt;-2),"",'Z-scores'!NX19)</f>
        <v>-0.13292999999999999</v>
      </c>
      <c r="OJ19" s="7">
        <f>IF(OR('Z-scores'!NY19&gt;2,'Z-scores'!NY19&lt;-2),"",'Z-scores'!NY19)</f>
        <v>-0.70065</v>
      </c>
      <c r="OK19" s="7">
        <f>IF(OR('Z-scores'!NZ19&gt;2,'Z-scores'!NZ19&lt;-2),"",'Z-scores'!NZ19)</f>
        <v>-0.53407000000000004</v>
      </c>
      <c r="OL19" s="7">
        <f>IF(OR('Z-scores'!OA19&gt;2,'Z-scores'!OA19&lt;-2),"",'Z-scores'!OA19)</f>
        <v>-0.39008999999999999</v>
      </c>
      <c r="OM19" s="7">
        <f>IF(OR('Z-scores'!OB19&gt;2,'Z-scores'!OB19&lt;-2),"",'Z-scores'!OB19)</f>
        <v>-0.43702999999999997</v>
      </c>
      <c r="ON19" s="7">
        <f>IF(OR('Z-scores'!OC19&gt;2,'Z-scores'!OC19&lt;-2),"",'Z-scores'!OC19)</f>
        <v>-0.52319000000000004</v>
      </c>
      <c r="OO19" s="7">
        <f>IF(OR('Z-scores'!OD19&gt;2,'Z-scores'!OD19&lt;-2),"",'Z-scores'!OD19)</f>
        <v>-0.47794999999999999</v>
      </c>
      <c r="OP19" s="7">
        <f>IF(OR('Z-scores'!OE19&gt;2,'Z-scores'!OE19&lt;-2),"",'Z-scores'!OE19)</f>
        <v>-0.61004999999999998</v>
      </c>
      <c r="OQ19" s="7">
        <f>IF(OR('Z-scores'!OF19&gt;2,'Z-scores'!OF19&lt;-2),"",'Z-scores'!OF19)</f>
        <v>-0.86814999999999998</v>
      </c>
      <c r="OR19" s="7">
        <f>IF(OR('Z-scores'!OG19&gt;2,'Z-scores'!OG19&lt;-2),"",'Z-scores'!OG19)</f>
        <v>-0.28908</v>
      </c>
      <c r="OS19" s="7">
        <f>IF(OR('Z-scores'!OH19&gt;2,'Z-scores'!OH19&lt;-2),"",'Z-scores'!OH19)</f>
        <v>-0.12071999999999999</v>
      </c>
      <c r="OT19" s="7">
        <f>IF(OR('Z-scores'!OI19&gt;2,'Z-scores'!OI19&lt;-2),"",'Z-scores'!OI19)</f>
        <v>-0.23380999999999999</v>
      </c>
      <c r="OU19" s="7">
        <f>IF(OR('Z-scores'!OJ19&gt;2,'Z-scores'!OJ19&lt;-2),"",'Z-scores'!OJ19)</f>
        <v>-0.58660000000000001</v>
      </c>
      <c r="OV19" s="7">
        <f>IF(OR('Z-scores'!OK19&gt;2,'Z-scores'!OK19&lt;-2),"",'Z-scores'!OK19)</f>
        <v>-0.39140000000000003</v>
      </c>
      <c r="OW19" s="7">
        <f>IF(OR('Z-scores'!OL19&gt;2,'Z-scores'!OL19&lt;-2),"",'Z-scores'!OL19)</f>
        <v>-0.69948999999999995</v>
      </c>
      <c r="OX19" s="7">
        <f>IF(OR('Z-scores'!OM19&gt;2,'Z-scores'!OM19&lt;-2),"",'Z-scores'!OM19)</f>
        <v>-0.75761000000000001</v>
      </c>
      <c r="OY19" s="7">
        <f>IF(OR('Z-scores'!ON19&gt;2,'Z-scores'!ON19&lt;-2),"",'Z-scores'!ON19)</f>
        <v>-0.36631999999999998</v>
      </c>
      <c r="OZ19" s="7">
        <f>IF(OR('Z-scores'!OO19&gt;2,'Z-scores'!OO19&lt;-2),"",'Z-scores'!OO19)</f>
        <v>-0.26956999999999998</v>
      </c>
      <c r="PA19" s="7">
        <f>IF(OR('Z-scores'!OP19&gt;2,'Z-scores'!OP19&lt;-2),"",'Z-scores'!OP19)</f>
        <v>-0.24254000000000001</v>
      </c>
      <c r="PB19" s="7">
        <f>IF(OR('Z-scores'!OQ19&gt;2,'Z-scores'!OQ19&lt;-2),"",'Z-scores'!OQ19)</f>
        <v>-0.66379999999999995</v>
      </c>
      <c r="PC19" s="7">
        <f>IF(OR('Z-scores'!OR19&gt;2,'Z-scores'!OR19&lt;-2),"",'Z-scores'!OR19)</f>
        <v>-0.76778999999999997</v>
      </c>
      <c r="PD19" s="7">
        <f>IF(OR('Z-scores'!OS19&gt;2,'Z-scores'!OS19&lt;-2),"",'Z-scores'!OS19)</f>
        <v>-0.71645000000000003</v>
      </c>
      <c r="PE19" s="7">
        <f>IF(OR('Z-scores'!OT19&gt;2,'Z-scores'!OT19&lt;-2),"",'Z-scores'!OT19)</f>
        <v>-0.56398999999999999</v>
      </c>
      <c r="PF19" s="7">
        <f>IF(OR('Z-scores'!OU19&gt;2,'Z-scores'!OU19&lt;-2),"",'Z-scores'!OU19)</f>
        <v>-0.43347999999999998</v>
      </c>
      <c r="PG19" s="7">
        <f>IF(OR('Z-scores'!OV19&gt;2,'Z-scores'!OV19&lt;-2),"",'Z-scores'!OV19)</f>
        <v>-0.44485999999999998</v>
      </c>
      <c r="PH19" s="7">
        <f>IF(OR('Z-scores'!OW19&gt;2,'Z-scores'!OW19&lt;-2),"",'Z-scores'!OW19)</f>
        <v>-0.40928999999999999</v>
      </c>
      <c r="PI19" s="7">
        <f>IF(OR('Z-scores'!OX19&gt;2,'Z-scores'!OX19&lt;-2),"",'Z-scores'!OX19)</f>
        <v>-0.60728000000000004</v>
      </c>
      <c r="PJ19" s="7">
        <f>IF(OR('Z-scores'!OY19&gt;2,'Z-scores'!OY19&lt;-2),"",'Z-scores'!OY19)</f>
        <v>-0.48791000000000001</v>
      </c>
      <c r="PK19" s="7">
        <f>IF(OR('Z-scores'!OZ19&gt;2,'Z-scores'!OZ19&lt;-2),"",'Z-scores'!OZ19)</f>
        <v>-0.64663000000000004</v>
      </c>
      <c r="PL19" s="7">
        <f>IF(OR('Z-scores'!PA19&gt;2,'Z-scores'!PA19&lt;-2),"",'Z-scores'!PA19)</f>
        <v>-0.55937999999999999</v>
      </c>
      <c r="PM19" s="7">
        <f>IF(OR('Z-scores'!PB19&gt;2,'Z-scores'!PB19&lt;-2),"",'Z-scores'!PB19)</f>
        <v>-0.48185</v>
      </c>
      <c r="PN19" s="7">
        <f>IF(OR('Z-scores'!PC19&gt;2,'Z-scores'!PC19&lt;-2),"",'Z-scores'!PC19)</f>
        <v>-0.42587000000000003</v>
      </c>
      <c r="PO19" s="7">
        <f>IF(OR('Z-scores'!PD19&gt;2,'Z-scores'!PD19&lt;-2),"",'Z-scores'!PD19)</f>
        <v>-0.65019000000000005</v>
      </c>
      <c r="PP19" s="7">
        <f>IF(OR('Z-scores'!PE19&gt;2,'Z-scores'!PE19&lt;-2),"",'Z-scores'!PE19)</f>
        <v>-0.43652000000000002</v>
      </c>
      <c r="PQ19" s="7">
        <f>IF(OR('Z-scores'!PF19&gt;2,'Z-scores'!PF19&lt;-2),"",'Z-scores'!PF19)</f>
        <v>-0.40814</v>
      </c>
      <c r="PR19" s="7">
        <f>IF(OR('Z-scores'!PG19&gt;2,'Z-scores'!PG19&lt;-2),"",'Z-scores'!PG19)</f>
        <v>1.16452</v>
      </c>
      <c r="PS19" s="7">
        <f>IF(OR('Z-scores'!PH19&gt;2,'Z-scores'!PH19&lt;-2),"",'Z-scores'!PH19)</f>
        <v>-0.76015999999999995</v>
      </c>
      <c r="PT19" s="7">
        <f>IF(OR('Z-scores'!PI19&gt;2,'Z-scores'!PI19&lt;-2),"",'Z-scores'!PI19)</f>
        <v>-0.50185000000000002</v>
      </c>
      <c r="PU19" s="7">
        <f>IF(OR('Z-scores'!PJ19&gt;2,'Z-scores'!PJ19&lt;-2),"",'Z-scores'!PJ19)</f>
        <v>-0.42531999999999998</v>
      </c>
      <c r="PV19" s="7">
        <f>IF(OR('Z-scores'!PK19&gt;2,'Z-scores'!PK19&lt;-2),"",'Z-scores'!PK19)</f>
        <v>-0.62465000000000004</v>
      </c>
      <c r="PW19" s="7">
        <f>IF(OR('Z-scores'!PL19&gt;2,'Z-scores'!PL19&lt;-2),"",'Z-scores'!PL19)</f>
        <v>-0.31169000000000002</v>
      </c>
      <c r="PX19" s="7">
        <f>IF(OR('Z-scores'!PM19&gt;2,'Z-scores'!PM19&lt;-2),"",'Z-scores'!PM19)</f>
        <v>-0.47105999999999998</v>
      </c>
      <c r="PY19" s="7">
        <f>IF(OR('Z-scores'!PN19&gt;2,'Z-scores'!PN19&lt;-2),"",'Z-scores'!PN19)</f>
        <v>-0.39376</v>
      </c>
      <c r="PZ19" s="7">
        <f>IF(OR('Z-scores'!PO19&gt;2,'Z-scores'!PO19&lt;-2),"",'Z-scores'!PO19)</f>
        <v>-0.60509999999999997</v>
      </c>
      <c r="QA19" s="7">
        <f>IF(OR('Z-scores'!PP19&gt;2,'Z-scores'!PP19&lt;-2),"",'Z-scores'!PP19)</f>
        <v>-0.24254000000000001</v>
      </c>
      <c r="QB19" s="7">
        <f>IF(OR('Z-scores'!PQ19&gt;2,'Z-scores'!PQ19&lt;-2),"",'Z-scores'!PQ19)</f>
        <v>-2.9680000000000002E-2</v>
      </c>
      <c r="QC19" s="7">
        <f>IF(OR('Z-scores'!PR19&gt;2,'Z-scores'!PR19&lt;-2),"",'Z-scores'!PR19)</f>
        <v>-0.84347000000000005</v>
      </c>
      <c r="QD19" s="7">
        <f>IF(OR('Z-scores'!PS19&gt;2,'Z-scores'!PS19&lt;-2),"",'Z-scores'!PS19)</f>
        <v>-0.37741999999999998</v>
      </c>
      <c r="QE19" s="7">
        <f>IF(OR('Z-scores'!PT19&gt;2,'Z-scores'!PT19&lt;-2),"",'Z-scores'!PT19)</f>
        <v>1.10629</v>
      </c>
      <c r="QF19" s="7">
        <f>IF(OR('Z-scores'!PU19&gt;2,'Z-scores'!PU19&lt;-2),"",'Z-scores'!PU19)</f>
        <v>-0.14122999999999999</v>
      </c>
      <c r="QG19" s="7">
        <f>IF(OR('Z-scores'!PV19&gt;2,'Z-scores'!PV19&lt;-2),"",'Z-scores'!PV19)</f>
        <v>-0.51504000000000005</v>
      </c>
      <c r="QH19" s="7">
        <f>IF(OR('Z-scores'!PW19&gt;2,'Z-scores'!PW19&lt;-2),"",'Z-scores'!PW19)</f>
        <v>-0.25939000000000001</v>
      </c>
      <c r="QI19" s="7">
        <f>IF(OR('Z-scores'!PX19&gt;2,'Z-scores'!PX19&lt;-2),"",'Z-scores'!PX19)</f>
        <v>-0.34627999999999998</v>
      </c>
      <c r="QJ19" s="7">
        <f>IF(OR('Z-scores'!PY19&gt;2,'Z-scores'!PY19&lt;-2),"",'Z-scores'!PY19)</f>
        <v>-0.67295000000000005</v>
      </c>
      <c r="QK19" s="7">
        <f>IF(OR('Z-scores'!PZ19&gt;2,'Z-scores'!PZ19&lt;-2),"",'Z-scores'!PZ19)</f>
        <v>-0.73933000000000004</v>
      </c>
      <c r="QL19" s="7">
        <f>IF(OR('Z-scores'!QA19&gt;2,'Z-scores'!QA19&lt;-2),"",'Z-scores'!QA19)</f>
        <v>-0.72052000000000005</v>
      </c>
      <c r="QM19" s="7">
        <f>IF(OR('Z-scores'!QB19&gt;2,'Z-scores'!QB19&lt;-2),"",'Z-scores'!QB19)</f>
        <v>-0.34367999999999999</v>
      </c>
      <c r="QN19" s="7">
        <f>IF(OR('Z-scores'!QC19&gt;2,'Z-scores'!QC19&lt;-2),"",'Z-scores'!QC19)</f>
        <v>-0.51922000000000001</v>
      </c>
      <c r="QO19" s="7">
        <f>IF(OR('Z-scores'!QD19&gt;2,'Z-scores'!QD19&lt;-2),"",'Z-scores'!QD19)</f>
        <v>-0.51207000000000003</v>
      </c>
      <c r="QP19" s="7">
        <f>IF(OR('Z-scores'!QE19&gt;2,'Z-scores'!QE19&lt;-2),"",'Z-scores'!QE19)</f>
        <v>-0.46250999999999998</v>
      </c>
      <c r="QQ19" s="7">
        <f>IF(OR('Z-scores'!QF19&gt;2,'Z-scores'!QF19&lt;-2),"",'Z-scores'!QF19)</f>
        <v>-0.44006000000000001</v>
      </c>
      <c r="QR19" s="7">
        <f>IF(OR('Z-scores'!QG19&gt;2,'Z-scores'!QG19&lt;-2),"",'Z-scores'!QG19)</f>
        <v>-0.52178000000000002</v>
      </c>
      <c r="QS19" s="7">
        <f>IF(OR('Z-scores'!QH19&gt;2,'Z-scores'!QH19&lt;-2),"",'Z-scores'!QH19)</f>
        <v>-0.55674999999999997</v>
      </c>
      <c r="QT19" s="7">
        <f>IF(OR('Z-scores'!QI19&gt;2,'Z-scores'!QI19&lt;-2),"",'Z-scores'!QI19)</f>
        <v>-1.2002600000000001</v>
      </c>
      <c r="QU19" s="7">
        <f>IF(OR('Z-scores'!QJ19&gt;2,'Z-scores'!QJ19&lt;-2),"",'Z-scores'!QJ19)</f>
        <v>-0.46577000000000002</v>
      </c>
      <c r="QV19" s="7">
        <f>IF(OR('Z-scores'!QK19&gt;2,'Z-scores'!QK19&lt;-2),"",'Z-scores'!QK19)</f>
        <v>-0.53622999999999998</v>
      </c>
      <c r="QW19" s="7">
        <f>IF(OR('Z-scores'!QL19&gt;2,'Z-scores'!QL19&lt;-2),"",'Z-scores'!QL19)</f>
        <v>-0.71440999999999999</v>
      </c>
      <c r="QX19" s="7">
        <f>IF(OR('Z-scores'!QM19&gt;2,'Z-scores'!QM19&lt;-2),"",'Z-scores'!QM19)</f>
        <v>-0.48875999999999997</v>
      </c>
      <c r="QY19" s="7">
        <f>IF(OR('Z-scores'!QN19&gt;2,'Z-scores'!QN19&lt;-2),"",'Z-scores'!QN19)</f>
        <v>-0.56372999999999995</v>
      </c>
      <c r="QZ19" s="7">
        <f>IF(OR('Z-scores'!QO19&gt;2,'Z-scores'!QO19&lt;-2),"",'Z-scores'!QO19)</f>
        <v>-0.59772000000000003</v>
      </c>
      <c r="RA19" s="7">
        <f>IF(OR('Z-scores'!QP19&gt;2,'Z-scores'!QP19&lt;-2),"",'Z-scores'!QP19)</f>
        <v>-0.49508000000000002</v>
      </c>
      <c r="RB19" s="7">
        <f>IF(OR('Z-scores'!QQ19&gt;2,'Z-scores'!QQ19&lt;-2),"",'Z-scores'!QQ19)</f>
        <v>-0.46738000000000002</v>
      </c>
      <c r="RC19" s="7">
        <f>IF(OR('Z-scores'!QR19&gt;2,'Z-scores'!QR19&lt;-2),"",'Z-scores'!QR19)</f>
        <v>-0.64305000000000001</v>
      </c>
      <c r="RD19" s="7" t="str">
        <f>IF(OR('Z-scores'!QS19&gt;2,'Z-scores'!QS19&lt;-2),"",'Z-scores'!QS19)</f>
        <v/>
      </c>
      <c r="RE19" s="7">
        <f>IF(OR('Z-scores'!QT19&gt;2,'Z-scores'!QT19&lt;-2),"",'Z-scores'!QT19)</f>
        <v>-9.9699999999999997E-3</v>
      </c>
      <c r="RF19" s="7">
        <f>IF(OR('Z-scores'!QU19&gt;2,'Z-scores'!QU19&lt;-2),"",'Z-scores'!QU19)</f>
        <v>-0.58370999999999995</v>
      </c>
      <c r="RG19" s="7">
        <f>IF(OR('Z-scores'!QV19&gt;2,'Z-scores'!QV19&lt;-2),"",'Z-scores'!QV19)</f>
        <v>-0.45196999999999998</v>
      </c>
      <c r="RH19" s="7">
        <f>IF(OR('Z-scores'!QW19&gt;2,'Z-scores'!QW19&lt;-2),"",'Z-scores'!QW19)</f>
        <v>-0.56154999999999999</v>
      </c>
      <c r="RI19" s="7">
        <f>IF(OR('Z-scores'!QX19&gt;2,'Z-scores'!QX19&lt;-2),"",'Z-scores'!QX19)</f>
        <v>-0.39845000000000003</v>
      </c>
      <c r="RJ19" s="7">
        <f>IF(OR('Z-scores'!QY19&gt;2,'Z-scores'!QY19&lt;-2),"",'Z-scores'!QY19)</f>
        <v>-1.00895</v>
      </c>
      <c r="RK19" s="7">
        <f>IF(OR('Z-scores'!QZ19&gt;2,'Z-scores'!QZ19&lt;-2),"",'Z-scores'!QZ19)</f>
        <v>-0.93906000000000001</v>
      </c>
      <c r="RL19" s="7">
        <f>IF(OR('Z-scores'!RA19&gt;2,'Z-scores'!RA19&lt;-2),"",'Z-scores'!RA19)</f>
        <v>-0.74275999999999998</v>
      </c>
      <c r="RM19" s="7">
        <f>IF(OR('Z-scores'!RB19&gt;2,'Z-scores'!RB19&lt;-2),"",'Z-scores'!RB19)</f>
        <v>-0.99258999999999997</v>
      </c>
      <c r="RN19" s="7">
        <f>IF(OR('Z-scores'!RC19&gt;2,'Z-scores'!RC19&lt;-2),"",'Z-scores'!RC19)</f>
        <v>-0.65256000000000003</v>
      </c>
      <c r="RO19" s="7">
        <f>IF(OR('Z-scores'!RD19&gt;2,'Z-scores'!RD19&lt;-2),"",'Z-scores'!RD19)</f>
        <v>-0.45832000000000001</v>
      </c>
      <c r="RP19" s="7">
        <f>IF(OR('Z-scores'!RE19&gt;2,'Z-scores'!RE19&lt;-2),"",'Z-scores'!RE19)</f>
        <v>-0.28855999999999998</v>
      </c>
      <c r="RQ19" s="7">
        <f>IF(OR('Z-scores'!RF19&gt;2,'Z-scores'!RF19&lt;-2),"",'Z-scores'!RF19)</f>
        <v>-0.34425</v>
      </c>
      <c r="RR19" s="7">
        <f>IF(OR('Z-scores'!RG19&gt;2,'Z-scores'!RG19&lt;-2),"",'Z-scores'!RG19)</f>
        <v>-0.86287000000000003</v>
      </c>
      <c r="RS19" s="7">
        <f>IF(OR('Z-scores'!RH19&gt;2,'Z-scores'!RH19&lt;-2),"",'Z-scores'!RH19)</f>
        <v>-0.31879000000000002</v>
      </c>
      <c r="RT19" s="7">
        <f>IF(OR('Z-scores'!RI19&gt;2,'Z-scores'!RI19&lt;-2),"",'Z-scores'!RI19)</f>
        <v>0.46113999999999999</v>
      </c>
      <c r="RU19" s="7">
        <f>IF(OR('Z-scores'!RJ19&gt;2,'Z-scores'!RJ19&lt;-2),"",'Z-scores'!RJ19)</f>
        <v>0.63173999999999997</v>
      </c>
      <c r="RV19" s="7" t="str">
        <f>IF(OR('Z-scores'!RK19&gt;2,'Z-scores'!RK19&lt;-2),"",'Z-scores'!RK19)</f>
        <v/>
      </c>
      <c r="RW19" s="7" t="str">
        <f>IF(OR('Z-scores'!RL19&gt;2,'Z-scores'!RL19&lt;-2),"",'Z-scores'!RL19)</f>
        <v/>
      </c>
      <c r="RX19" s="7" t="str">
        <f>IF(OR('Z-scores'!RM19&gt;2,'Z-scores'!RM19&lt;-2),"",'Z-scores'!RM19)</f>
        <v/>
      </c>
      <c r="RY19" s="7">
        <f>IF(OR('Z-scores'!RN19&gt;2,'Z-scores'!RN19&lt;-2),"",'Z-scores'!RN19)</f>
        <v>-0.24532000000000001</v>
      </c>
      <c r="RZ19" s="7">
        <f>IF(OR('Z-scores'!RO19&gt;2,'Z-scores'!RO19&lt;-2),"",'Z-scores'!RO19)</f>
        <v>-0.12545999999999999</v>
      </c>
      <c r="SA19" s="7">
        <f>IF(OR('Z-scores'!RP19&gt;2,'Z-scores'!RP19&lt;-2),"",'Z-scores'!RP19)</f>
        <v>0.69327000000000005</v>
      </c>
      <c r="SB19" s="7">
        <f>IF(OR('Z-scores'!RQ19&gt;2,'Z-scores'!RQ19&lt;-2),"",'Z-scores'!RQ19)</f>
        <v>0.53212000000000004</v>
      </c>
      <c r="SC19" s="7">
        <f>IF(OR('Z-scores'!RR19&gt;2,'Z-scores'!RR19&lt;-2),"",'Z-scores'!RR19)</f>
        <v>-0.32213000000000003</v>
      </c>
      <c r="SD19" s="7">
        <f>IF(OR('Z-scores'!RS19&gt;2,'Z-scores'!RS19&lt;-2),"",'Z-scores'!RS19)</f>
        <v>-0.62427999999999995</v>
      </c>
      <c r="SE19" s="7">
        <f>IF(OR('Z-scores'!RT19&gt;2,'Z-scores'!RT19&lt;-2),"",'Z-scores'!RT19)</f>
        <v>-0.59928000000000003</v>
      </c>
      <c r="SF19" s="7">
        <f>IF(OR('Z-scores'!RU19&gt;2,'Z-scores'!RU19&lt;-2),"",'Z-scores'!RU19)</f>
        <v>-0.94289000000000001</v>
      </c>
      <c r="SG19" s="7">
        <f>IF(OR('Z-scores'!RV19&gt;2,'Z-scores'!RV19&lt;-2),"",'Z-scores'!RV19)</f>
        <v>-0.79429000000000005</v>
      </c>
      <c r="SH19" s="7">
        <f>IF(OR('Z-scores'!RW19&gt;2,'Z-scores'!RW19&lt;-2),"",'Z-scores'!RW19)</f>
        <v>0.20050000000000001</v>
      </c>
      <c r="SI19" s="7">
        <f>IF(OR('Z-scores'!RX19&gt;2,'Z-scores'!RX19&lt;-2),"",'Z-scores'!RX19)</f>
        <v>-0.30325999999999997</v>
      </c>
      <c r="SJ19" s="7">
        <f>IF(OR('Z-scores'!RY19&gt;2,'Z-scores'!RY19&lt;-2),"",'Z-scores'!RY19)</f>
        <v>-0.27672000000000002</v>
      </c>
      <c r="SK19" s="7">
        <f>IF(OR('Z-scores'!RZ19&gt;2,'Z-scores'!RZ19&lt;-2),"",'Z-scores'!RZ19)</f>
        <v>-0.24854999999999999</v>
      </c>
      <c r="SL19" s="7">
        <f>IF(OR('Z-scores'!SA19&gt;2,'Z-scores'!SA19&lt;-2),"",'Z-scores'!SA19)</f>
        <v>-0.29798000000000002</v>
      </c>
      <c r="SM19" s="7" t="str">
        <f>IF(OR('Z-scores'!SB19&gt;2,'Z-scores'!SB19&lt;-2),"",'Z-scores'!SB19)</f>
        <v/>
      </c>
      <c r="SN19" s="7">
        <f>IF(OR('Z-scores'!SC19&gt;2,'Z-scores'!SC19&lt;-2),"",'Z-scores'!SC19)</f>
        <v>-0.87961</v>
      </c>
      <c r="SO19" s="7">
        <f>IF(OR('Z-scores'!SD19&gt;2,'Z-scores'!SD19&lt;-2),"",'Z-scores'!SD19)</f>
        <v>-0.68593000000000004</v>
      </c>
      <c r="SP19" s="7">
        <f>IF(OR('Z-scores'!SE19&gt;2,'Z-scores'!SE19&lt;-2),"",'Z-scores'!SE19)</f>
        <v>-0.55662</v>
      </c>
      <c r="SQ19" s="7">
        <f>IF(OR('Z-scores'!SF19&gt;2,'Z-scores'!SF19&lt;-2),"",'Z-scores'!SF19)</f>
        <v>-0.59155999999999997</v>
      </c>
      <c r="SR19" s="7">
        <f>IF(OR('Z-scores'!SG19&gt;2,'Z-scores'!SG19&lt;-2),"",'Z-scores'!SG19)</f>
        <v>-0.74646999999999997</v>
      </c>
      <c r="SS19" s="7">
        <f>IF(OR('Z-scores'!SH19&gt;2,'Z-scores'!SH19&lt;-2),"",'Z-scores'!SH19)</f>
        <v>-0.56933</v>
      </c>
      <c r="ST19" s="7">
        <f>IF(OR('Z-scores'!SI19&gt;2,'Z-scores'!SI19&lt;-2),"",'Z-scores'!SI19)</f>
        <v>-0.56020000000000003</v>
      </c>
      <c r="SU19" s="7">
        <f>IF(OR('Z-scores'!SJ19&gt;2,'Z-scores'!SJ19&lt;-2),"",'Z-scores'!SJ19)</f>
        <v>-0.53400999999999998</v>
      </c>
      <c r="SV19" s="7">
        <f>IF(OR('Z-scores'!SK19&gt;2,'Z-scores'!SK19&lt;-2),"",'Z-scores'!SK19)</f>
        <v>-0.66022999999999998</v>
      </c>
      <c r="SW19" s="7">
        <f>IF(OR('Z-scores'!SL19&gt;2,'Z-scores'!SL19&lt;-2),"",'Z-scores'!SL19)</f>
        <v>-0.55078000000000005</v>
      </c>
      <c r="SX19" s="7">
        <f>IF(OR('Z-scores'!SM19&gt;2,'Z-scores'!SM19&lt;-2),"",'Z-scores'!SM19)</f>
        <v>-0.83840000000000003</v>
      </c>
      <c r="SY19" s="7">
        <f>IF(OR('Z-scores'!SN19&gt;2,'Z-scores'!SN19&lt;-2),"",'Z-scores'!SN19)</f>
        <v>-0.50455000000000005</v>
      </c>
      <c r="SZ19" s="7">
        <f>IF(OR('Z-scores'!SO19&gt;2,'Z-scores'!SO19&lt;-2),"",'Z-scores'!SO19)</f>
        <v>-0.70379999999999998</v>
      </c>
      <c r="TA19" s="7">
        <f>IF(OR('Z-scores'!SP19&gt;2,'Z-scores'!SP19&lt;-2),"",'Z-scores'!SP19)</f>
        <v>-0.48698000000000002</v>
      </c>
      <c r="TB19" s="7">
        <f>IF(OR('Z-scores'!SQ19&gt;2,'Z-scores'!SQ19&lt;-2),"",'Z-scores'!SQ19)</f>
        <v>-0.51324999999999998</v>
      </c>
      <c r="TC19" s="7">
        <f>IF(OR('Z-scores'!SR19&gt;2,'Z-scores'!SR19&lt;-2),"",'Z-scores'!SR19)</f>
        <v>-0.60348999999999997</v>
      </c>
      <c r="TD19" s="7">
        <f>IF(OR('Z-scores'!SS19&gt;2,'Z-scores'!SS19&lt;-2),"",'Z-scores'!SS19)</f>
        <v>-0.71070999999999995</v>
      </c>
      <c r="TE19" s="7">
        <f>IF(OR('Z-scores'!ST19&gt;2,'Z-scores'!ST19&lt;-2),"",'Z-scores'!ST19)</f>
        <v>-0.92237999999999998</v>
      </c>
      <c r="TF19" s="7">
        <f>IF(OR('Z-scores'!SU19&gt;2,'Z-scores'!SU19&lt;-2),"",'Z-scores'!SU19)</f>
        <v>-0.44880999999999999</v>
      </c>
      <c r="TG19" s="7">
        <f>IF(OR('Z-scores'!SV19&gt;2,'Z-scores'!SV19&lt;-2),"",'Z-scores'!SV19)</f>
        <v>-0.74087999999999998</v>
      </c>
      <c r="TH19" s="7">
        <f>IF(OR('Z-scores'!SW19&gt;2,'Z-scores'!SW19&lt;-2),"",'Z-scores'!SW19)</f>
        <v>1.0401400000000001</v>
      </c>
      <c r="TI19" s="7">
        <f>IF(OR('Z-scores'!SX19&gt;2,'Z-scores'!SX19&lt;-2),"",'Z-scores'!SX19)</f>
        <v>-0.47643999999999997</v>
      </c>
      <c r="TJ19" s="7">
        <f>IF(OR('Z-scores'!SY19&gt;2,'Z-scores'!SY19&lt;-2),"",'Z-scores'!SY19)</f>
        <v>-0.27544999999999997</v>
      </c>
      <c r="TK19" s="7">
        <f>IF(OR('Z-scores'!SZ19&gt;2,'Z-scores'!SZ19&lt;-2),"",'Z-scores'!SZ19)</f>
        <v>-0.56061000000000005</v>
      </c>
      <c r="TL19" s="7">
        <f>IF(OR('Z-scores'!TA19&gt;2,'Z-scores'!TA19&lt;-2),"",'Z-scores'!TA19)</f>
        <v>-0.38608999999999999</v>
      </c>
      <c r="TM19" s="7">
        <f>IF(OR('Z-scores'!TB19&gt;2,'Z-scores'!TB19&lt;-2),"",'Z-scores'!TB19)</f>
        <v>-0.47316999999999998</v>
      </c>
      <c r="TN19" s="7">
        <f>IF(OR('Z-scores'!TC19&gt;2,'Z-scores'!TC19&lt;-2),"",'Z-scores'!TC19)</f>
        <v>1.1310000000000001E-2</v>
      </c>
      <c r="TO19" s="7">
        <f>IF(OR('Z-scores'!TD19&gt;2,'Z-scores'!TD19&lt;-2),"",'Z-scores'!TD19)</f>
        <v>-0.31390000000000001</v>
      </c>
      <c r="TP19" s="7">
        <f>IF(OR('Z-scores'!TE19&gt;2,'Z-scores'!TE19&lt;-2),"",'Z-scores'!TE19)</f>
        <v>-0.82718000000000003</v>
      </c>
      <c r="TQ19" s="7">
        <f>IF(OR('Z-scores'!TF19&gt;2,'Z-scores'!TF19&lt;-2),"",'Z-scores'!TF19)</f>
        <v>-0.37451000000000001</v>
      </c>
      <c r="TR19" s="7">
        <f>IF(OR('Z-scores'!TG19&gt;2,'Z-scores'!TG19&lt;-2),"",'Z-scores'!TG19)</f>
        <v>0.48004000000000002</v>
      </c>
      <c r="TS19" s="7">
        <f>IF(OR('Z-scores'!TH19&gt;2,'Z-scores'!TH19&lt;-2),"",'Z-scores'!TH19)</f>
        <v>0.46490999999999999</v>
      </c>
      <c r="TT19" s="7">
        <f>IF(OR('Z-scores'!TI19&gt;2,'Z-scores'!TI19&lt;-2),"",'Z-scores'!TI19)</f>
        <v>0.45495999999999998</v>
      </c>
      <c r="TU19" s="7">
        <f>IF(OR('Z-scores'!TJ19&gt;2,'Z-scores'!TJ19&lt;-2),"",'Z-scores'!TJ19)</f>
        <v>0.26052999999999998</v>
      </c>
      <c r="TV19" s="7">
        <f>IF(OR('Z-scores'!TK19&gt;2,'Z-scores'!TK19&lt;-2),"",'Z-scores'!TK19)</f>
        <v>-0.18432999999999999</v>
      </c>
      <c r="TW19" s="7" t="str">
        <f>IF(OR('Z-scores'!TL19&gt;2,'Z-scores'!TL19&lt;-2),"",'Z-scores'!TL19)</f>
        <v/>
      </c>
      <c r="TX19" s="7">
        <f>IF(OR('Z-scores'!TM19&gt;2,'Z-scores'!TM19&lt;-2),"",'Z-scores'!TM19)</f>
        <v>-0.41728999999999999</v>
      </c>
      <c r="TY19" s="7">
        <f>IF(OR('Z-scores'!TN19&gt;2,'Z-scores'!TN19&lt;-2),"",'Z-scores'!TN19)</f>
        <v>0.18548000000000001</v>
      </c>
      <c r="TZ19" s="7">
        <f>IF(OR('Z-scores'!TO19&gt;2,'Z-scores'!TO19&lt;-2),"",'Z-scores'!TO19)</f>
        <v>0.84918000000000005</v>
      </c>
      <c r="UA19" s="7">
        <f>IF(OR('Z-scores'!TP19&gt;2,'Z-scores'!TP19&lt;-2),"",'Z-scores'!TP19)</f>
        <v>0.27967999999999998</v>
      </c>
      <c r="UB19" s="7">
        <f>IF(OR('Z-scores'!TQ19&gt;2,'Z-scores'!TQ19&lt;-2),"",'Z-scores'!TQ19)</f>
        <v>-0.49314000000000002</v>
      </c>
      <c r="UC19" s="7">
        <f>IF(OR('Z-scores'!TR19&gt;2,'Z-scores'!TR19&lt;-2),"",'Z-scores'!TR19)</f>
        <v>-0.2263</v>
      </c>
      <c r="UD19" s="7">
        <f>IF(OR('Z-scores'!TS19&gt;2,'Z-scores'!TS19&lt;-2),"",'Z-scores'!TS19)</f>
        <v>0.86273</v>
      </c>
      <c r="UE19" s="7">
        <f>IF(OR('Z-scores'!TT19&gt;2,'Z-scores'!TT19&lt;-2),"",'Z-scores'!TT19)</f>
        <v>-0.39689000000000002</v>
      </c>
      <c r="UF19" s="7">
        <f>IF(OR('Z-scores'!TU19&gt;2,'Z-scores'!TU19&lt;-2),"",'Z-scores'!TU19)</f>
        <v>-0.61267000000000005</v>
      </c>
      <c r="UG19" s="7">
        <f>IF(OR('Z-scores'!TV19&gt;2,'Z-scores'!TV19&lt;-2),"",'Z-scores'!TV19)</f>
        <v>-0.29460999999999998</v>
      </c>
      <c r="UH19" s="7">
        <f>IF(OR('Z-scores'!TW19&gt;2,'Z-scores'!TW19&lt;-2),"",'Z-scores'!TW19)</f>
        <v>-0.90351000000000004</v>
      </c>
      <c r="UI19" s="7">
        <f>IF(OR('Z-scores'!TX19&gt;2,'Z-scores'!TX19&lt;-2),"",'Z-scores'!TX19)</f>
        <v>-0.26417000000000002</v>
      </c>
      <c r="UJ19" s="7">
        <f>IF(OR('Z-scores'!TY19&gt;2,'Z-scores'!TY19&lt;-2),"",'Z-scores'!TY19)</f>
        <v>0.38978000000000002</v>
      </c>
      <c r="UK19" s="7">
        <f>IF(OR('Z-scores'!TZ19&gt;2,'Z-scores'!TZ19&lt;-2),"",'Z-scores'!TZ19)</f>
        <v>-0.60057000000000005</v>
      </c>
      <c r="UL19" s="7">
        <f>IF(OR('Z-scores'!UA19&gt;2,'Z-scores'!UA19&lt;-2),"",'Z-scores'!UA19)</f>
        <v>-0.44258999999999998</v>
      </c>
      <c r="UM19" s="7">
        <f>IF(OR('Z-scores'!UB19&gt;2,'Z-scores'!UB19&lt;-2),"",'Z-scores'!UB19)</f>
        <v>-0.93708999999999998</v>
      </c>
      <c r="UN19" s="7">
        <f>IF(OR('Z-scores'!UC19&gt;2,'Z-scores'!UC19&lt;-2),"",'Z-scores'!UC19)</f>
        <v>4.0559999999999999E-2</v>
      </c>
      <c r="UO19" s="7">
        <f>IF(OR('Z-scores'!UD19&gt;2,'Z-scores'!UD19&lt;-2),"",'Z-scores'!UD19)</f>
        <v>0.95408000000000004</v>
      </c>
      <c r="UP19" s="7" t="e">
        <f>IF(OR('Z-scores'!#REF!&gt;2,'Z-scores'!#REF!&lt;-2),"",'Z-scores'!#REF!)</f>
        <v>#REF!</v>
      </c>
    </row>
    <row r="20" spans="1:562" x14ac:dyDescent="0.25">
      <c r="A20">
        <v>207</v>
      </c>
      <c r="B20">
        <v>1</v>
      </c>
      <c r="C20" s="7" t="e">
        <f>IF(OR('Z-scores'!#REF!&gt;2,'Z-scores'!#REF!&lt;-2),"",'Z-scores'!#REF!)</f>
        <v>#REF!</v>
      </c>
      <c r="D20" s="7" t="e">
        <f>IF(OR('Z-scores'!#REF!&gt;2,'Z-scores'!#REF!&lt;-2),"",'Z-scores'!#REF!)</f>
        <v>#REF!</v>
      </c>
      <c r="E20" s="7" t="e">
        <f>IF(OR('Z-scores'!#REF!&gt;2,'Z-scores'!#REF!&lt;-2),"",'Z-scores'!#REF!)</f>
        <v>#REF!</v>
      </c>
      <c r="F20" s="7" t="e">
        <f>IF(OR('Z-scores'!#REF!&gt;2,'Z-scores'!#REF!&lt;-2),"",'Z-scores'!#REF!)</f>
        <v>#REF!</v>
      </c>
      <c r="G20" s="7" t="e">
        <f>IF(OR('Z-scores'!#REF!&gt;2,'Z-scores'!#REF!&lt;-2),"",'Z-scores'!#REF!)</f>
        <v>#REF!</v>
      </c>
      <c r="H20" s="7" t="e">
        <f>IF(OR('Z-scores'!#REF!&gt;2,'Z-scores'!#REF!&lt;-2),"",'Z-scores'!#REF!)</f>
        <v>#REF!</v>
      </c>
      <c r="I20" s="7" t="e">
        <f>IF(OR('Z-scores'!#REF!&gt;2,'Z-scores'!#REF!&lt;-2),"",'Z-scores'!#REF!)</f>
        <v>#REF!</v>
      </c>
      <c r="J20" s="7" t="e">
        <f>IF(OR('Z-scores'!#REF!&gt;2,'Z-scores'!#REF!&lt;-2),"",'Z-scores'!#REF!)</f>
        <v>#REF!</v>
      </c>
      <c r="K20" s="7" t="e">
        <f>IF(OR('Z-scores'!#REF!&gt;2,'Z-scores'!#REF!&lt;-2),"",'Z-scores'!#REF!)</f>
        <v>#REF!</v>
      </c>
      <c r="L20" s="7" t="e">
        <f>IF(OR('Z-scores'!#REF!&gt;2,'Z-scores'!#REF!&lt;-2),"",'Z-scores'!#REF!)</f>
        <v>#REF!</v>
      </c>
      <c r="M20" s="7" t="e">
        <f>IF(OR('Z-scores'!#REF!&gt;2,'Z-scores'!#REF!&lt;-2),"",'Z-scores'!#REF!)</f>
        <v>#REF!</v>
      </c>
      <c r="N20" s="7">
        <f>IF(OR('Z-scores'!C20&gt;2,'Z-scores'!C20&lt;-2),"",'Z-scores'!C20)</f>
        <v>-0.64273999999999998</v>
      </c>
      <c r="O20" s="7">
        <f>IF(OR('Z-scores'!D20&gt;2,'Z-scores'!D20&lt;-2),"",'Z-scores'!D20)</f>
        <v>-0.56769999999999998</v>
      </c>
      <c r="P20" s="7">
        <f>IF(OR('Z-scores'!E20&gt;2,'Z-scores'!E20&lt;-2),"",'Z-scores'!E20)</f>
        <v>-0.26077</v>
      </c>
      <c r="Q20" s="7">
        <f>IF(OR('Z-scores'!F20&gt;2,'Z-scores'!F20&lt;-2),"",'Z-scores'!F20)</f>
        <v>-1.17662</v>
      </c>
      <c r="R20" s="7">
        <f>IF(OR('Z-scores'!G20&gt;2,'Z-scores'!G20&lt;-2),"",'Z-scores'!G20)</f>
        <v>-0.85353000000000001</v>
      </c>
      <c r="S20" s="7">
        <f>IF(OR('Z-scores'!H20&gt;2,'Z-scores'!H20&lt;-2),"",'Z-scores'!H20)</f>
        <v>-0.10428</v>
      </c>
      <c r="T20" s="7">
        <f>IF(OR('Z-scores'!I20&gt;2,'Z-scores'!I20&lt;-2),"",'Z-scores'!I20)</f>
        <v>-2.0570000000000001E-2</v>
      </c>
      <c r="U20" s="7">
        <f>IF(OR('Z-scores'!J20&gt;2,'Z-scores'!J20&lt;-2),"",'Z-scores'!J20)</f>
        <v>-0.38196000000000002</v>
      </c>
      <c r="V20" s="7">
        <f>IF(OR('Z-scores'!K20&gt;2,'Z-scores'!K20&lt;-2),"",'Z-scores'!K20)</f>
        <v>-0.87583999999999995</v>
      </c>
      <c r="W20" s="7">
        <f>IF(OR('Z-scores'!L20&gt;2,'Z-scores'!L20&lt;-2),"",'Z-scores'!L20)</f>
        <v>-0.65173999999999999</v>
      </c>
      <c r="X20" s="7">
        <f>IF(OR('Z-scores'!M20&gt;2,'Z-scores'!M20&lt;-2),"",'Z-scores'!M20)</f>
        <v>0.69935000000000003</v>
      </c>
      <c r="Y20" s="7">
        <f>IF(OR('Z-scores'!N20&gt;2,'Z-scores'!N20&lt;-2),"",'Z-scores'!N20)</f>
        <v>0.29685</v>
      </c>
      <c r="Z20" s="7">
        <f>IF(OR('Z-scores'!O20&gt;2,'Z-scores'!O20&lt;-2),"",'Z-scores'!O20)</f>
        <v>7.1059999999999998E-2</v>
      </c>
      <c r="AA20" s="7">
        <f>IF(OR('Z-scores'!P20&gt;2,'Z-scores'!P20&lt;-2),"",'Z-scores'!P20)</f>
        <v>-1.24098</v>
      </c>
      <c r="AB20" s="7">
        <f>IF(OR('Z-scores'!Q20&gt;2,'Z-scores'!Q20&lt;-2),"",'Z-scores'!Q20)</f>
        <v>-1.3446899999999999</v>
      </c>
      <c r="AC20" s="7">
        <f>IF(OR('Z-scores'!R20&gt;2,'Z-scores'!R20&lt;-2),"",'Z-scores'!R20)</f>
        <v>-0.12089</v>
      </c>
      <c r="AD20" s="7">
        <f>IF(OR('Z-scores'!S20&gt;2,'Z-scores'!S20&lt;-2),"",'Z-scores'!S20)</f>
        <v>-0.24067</v>
      </c>
      <c r="AE20" s="7">
        <f>IF(OR('Z-scores'!T20&gt;2,'Z-scores'!T20&lt;-2),"",'Z-scores'!T20)</f>
        <v>3.3779999999999998E-2</v>
      </c>
      <c r="AF20" s="7">
        <f>IF(OR('Z-scores'!U20&gt;2,'Z-scores'!U20&lt;-2),"",'Z-scores'!U20)</f>
        <v>1.349</v>
      </c>
      <c r="AG20" s="7">
        <f>IF(OR('Z-scores'!V20&gt;2,'Z-scores'!V20&lt;-2),"",'Z-scores'!V20)</f>
        <v>-0.54732999999999998</v>
      </c>
      <c r="AH20" s="7">
        <f>IF(OR('Z-scores'!W20&gt;2,'Z-scores'!W20&lt;-2),"",'Z-scores'!W20)</f>
        <v>-0.34260000000000002</v>
      </c>
      <c r="AI20" s="7">
        <f>IF(OR('Z-scores'!X20&gt;2,'Z-scores'!X20&lt;-2),"",'Z-scores'!X20)</f>
        <v>1.23129</v>
      </c>
      <c r="AJ20" s="7">
        <f>IF(OR('Z-scores'!Y20&gt;2,'Z-scores'!Y20&lt;-2),"",'Z-scores'!Y20)</f>
        <v>-0.28044999999999998</v>
      </c>
      <c r="AK20" s="7">
        <f>IF(OR('Z-scores'!Z20&gt;2,'Z-scores'!Z20&lt;-2),"",'Z-scores'!Z20)</f>
        <v>-0.60838000000000003</v>
      </c>
      <c r="AL20" s="7">
        <f>IF(OR('Z-scores'!AA20&gt;2,'Z-scores'!AA20&lt;-2),"",'Z-scores'!AA20)</f>
        <v>-0.64081999999999995</v>
      </c>
      <c r="AM20" s="7">
        <f>IF(OR('Z-scores'!AB20&gt;2,'Z-scores'!AB20&lt;-2),"",'Z-scores'!AB20)</f>
        <v>-0.45667000000000002</v>
      </c>
      <c r="AN20" s="7">
        <f>IF(OR('Z-scores'!AC20&gt;2,'Z-scores'!AC20&lt;-2),"",'Z-scores'!AC20)</f>
        <v>0.10143000000000001</v>
      </c>
      <c r="AO20" s="7">
        <f>IF(OR('Z-scores'!AD20&gt;2,'Z-scores'!AD20&lt;-2),"",'Z-scores'!AD20)</f>
        <v>0.48300999999999999</v>
      </c>
      <c r="AP20" s="7">
        <f>IF(OR('Z-scores'!AE20&gt;2,'Z-scores'!AE20&lt;-2),"",'Z-scores'!AE20)</f>
        <v>3.3489999999999999E-2</v>
      </c>
      <c r="AQ20" s="7">
        <f>IF(OR('Z-scores'!AF20&gt;2,'Z-scores'!AF20&lt;-2),"",'Z-scores'!AF20)</f>
        <v>-0.65225</v>
      </c>
      <c r="AR20" s="7">
        <f>IF(OR('Z-scores'!AG20&gt;2,'Z-scores'!AG20&lt;-2),"",'Z-scores'!AG20)</f>
        <v>-0.42716999999999999</v>
      </c>
      <c r="AS20" s="7">
        <f>IF(OR('Z-scores'!AH20&gt;2,'Z-scores'!AH20&lt;-2),"",'Z-scores'!AH20)</f>
        <v>-0.52912000000000003</v>
      </c>
      <c r="AT20" s="7">
        <f>IF(OR('Z-scores'!AI20&gt;2,'Z-scores'!AI20&lt;-2),"",'Z-scores'!AI20)</f>
        <v>-0.93718000000000001</v>
      </c>
      <c r="AU20" s="7">
        <f>IF(OR('Z-scores'!AJ20&gt;2,'Z-scores'!AJ20&lt;-2),"",'Z-scores'!AJ20)</f>
        <v>-0.29220000000000002</v>
      </c>
      <c r="AV20" s="7">
        <f>IF(OR('Z-scores'!AK20&gt;2,'Z-scores'!AK20&lt;-2),"",'Z-scores'!AK20)</f>
        <v>5.6070000000000002E-2</v>
      </c>
      <c r="AW20" s="7">
        <f>IF(OR('Z-scores'!AL20&gt;2,'Z-scores'!AL20&lt;-2),"",'Z-scores'!AL20)</f>
        <v>0.54229000000000005</v>
      </c>
      <c r="AX20" s="7">
        <f>IF(OR('Z-scores'!AM20&gt;2,'Z-scores'!AM20&lt;-2),"",'Z-scores'!AM20)</f>
        <v>-7.1300000000000001E-3</v>
      </c>
      <c r="AY20" s="7">
        <f>IF(OR('Z-scores'!AN20&gt;2,'Z-scores'!AN20&lt;-2),"",'Z-scores'!AN20)</f>
        <v>-0.83321000000000001</v>
      </c>
      <c r="AZ20" s="7">
        <f>IF(OR('Z-scores'!AO20&gt;2,'Z-scores'!AO20&lt;-2),"",'Z-scores'!AO20)</f>
        <v>-0.78515000000000001</v>
      </c>
      <c r="BA20" s="7">
        <f>IF(OR('Z-scores'!AP20&gt;2,'Z-scores'!AP20&lt;-2),"",'Z-scores'!AP20)</f>
        <v>-1.8339999999999999E-2</v>
      </c>
      <c r="BB20" s="7">
        <f>IF(OR('Z-scores'!AQ20&gt;2,'Z-scores'!AQ20&lt;-2),"",'Z-scores'!AQ20)</f>
        <v>-0.21801999999999999</v>
      </c>
      <c r="BC20" s="7">
        <f>IF(OR('Z-scores'!AR20&gt;2,'Z-scores'!AR20&lt;-2),"",'Z-scores'!AR20)</f>
        <v>-0.12706000000000001</v>
      </c>
      <c r="BD20" s="7">
        <f>IF(OR('Z-scores'!AS20&gt;2,'Z-scores'!AS20&lt;-2),"",'Z-scores'!AS20)</f>
        <v>-5.4719999999999998E-2</v>
      </c>
      <c r="BE20" s="7">
        <f>IF(OR('Z-scores'!AT20&gt;2,'Z-scores'!AT20&lt;-2),"",'Z-scores'!AT20)</f>
        <v>-0.67701</v>
      </c>
      <c r="BF20" s="7">
        <f>IF(OR('Z-scores'!AU20&gt;2,'Z-scores'!AU20&lt;-2),"",'Z-scores'!AU20)</f>
        <v>9.2990000000000003E-2</v>
      </c>
      <c r="BG20" s="7">
        <f>IF(OR('Z-scores'!AV20&gt;2,'Z-scores'!AV20&lt;-2),"",'Z-scores'!AV20)</f>
        <v>0.47489999999999999</v>
      </c>
      <c r="BH20" s="7">
        <f>IF(OR('Z-scores'!AW20&gt;2,'Z-scores'!AW20&lt;-2),"",'Z-scores'!AW20)</f>
        <v>0.20671</v>
      </c>
      <c r="BI20" s="7">
        <f>IF(OR('Z-scores'!AX20&gt;2,'Z-scores'!AX20&lt;-2),"",'Z-scores'!AX20)</f>
        <v>-0.74409999999999998</v>
      </c>
      <c r="BJ20" s="7">
        <f>IF(OR('Z-scores'!AY20&gt;2,'Z-scores'!AY20&lt;-2),"",'Z-scores'!AY20)</f>
        <v>-0.41224</v>
      </c>
      <c r="BK20" s="7">
        <f>IF(OR('Z-scores'!AZ20&gt;2,'Z-scores'!AZ20&lt;-2),"",'Z-scores'!AZ20)</f>
        <v>-0.76693999999999996</v>
      </c>
      <c r="BL20" s="7">
        <f>IF(OR('Z-scores'!BA20&gt;2,'Z-scores'!BA20&lt;-2),"",'Z-scores'!BA20)</f>
        <v>-0.92581999999999998</v>
      </c>
      <c r="BM20" s="7">
        <f>IF(OR('Z-scores'!BB20&gt;2,'Z-scores'!BB20&lt;-2),"",'Z-scores'!BB20)</f>
        <v>-0.27435999999999999</v>
      </c>
      <c r="BN20" s="7">
        <f>IF(OR('Z-scores'!BC20&gt;2,'Z-scores'!BC20&lt;-2),"",'Z-scores'!BC20)</f>
        <v>0.17469999999999999</v>
      </c>
      <c r="BO20" s="7">
        <f>IF(OR('Z-scores'!BD20&gt;2,'Z-scores'!BD20&lt;-2),"",'Z-scores'!BD20)</f>
        <v>0.99831999999999999</v>
      </c>
      <c r="BP20" s="7" t="str">
        <f>IF(OR('Z-scores'!BE20&gt;2,'Z-scores'!BE20&lt;-2),"",'Z-scores'!BE20)</f>
        <v/>
      </c>
      <c r="BQ20" s="7">
        <f>IF(OR('Z-scores'!BF20&gt;2,'Z-scores'!BF20&lt;-2),"",'Z-scores'!BF20)</f>
        <v>-0.47355999999999998</v>
      </c>
      <c r="BR20" s="7">
        <f>IF(OR('Z-scores'!BG20&gt;2,'Z-scores'!BG20&lt;-2),"",'Z-scores'!BG20)</f>
        <v>-0.78815000000000002</v>
      </c>
      <c r="BS20" s="7">
        <f>IF(OR('Z-scores'!BH20&gt;2,'Z-scores'!BH20&lt;-2),"",'Z-scores'!BH20)</f>
        <v>-0.42248000000000002</v>
      </c>
      <c r="BT20" s="7">
        <f>IF(OR('Z-scores'!BI20&gt;2,'Z-scores'!BI20&lt;-2),"",'Z-scores'!BI20)</f>
        <v>-0.51693</v>
      </c>
      <c r="BU20" s="7">
        <f>IF(OR('Z-scores'!BJ20&gt;2,'Z-scores'!BJ20&lt;-2),"",'Z-scores'!BJ20)</f>
        <v>-0.24002000000000001</v>
      </c>
      <c r="BV20" s="7">
        <f>IF(OR('Z-scores'!BK20&gt;2,'Z-scores'!BK20&lt;-2),"",'Z-scores'!BK20)</f>
        <v>-8.5999999999999993E-2</v>
      </c>
      <c r="BW20" s="7">
        <f>IF(OR('Z-scores'!BL20&gt;2,'Z-scores'!BL20&lt;-2),"",'Z-scores'!BL20)</f>
        <v>0.56993000000000005</v>
      </c>
      <c r="BX20" s="7">
        <f>IF(OR('Z-scores'!BM20&gt;2,'Z-scores'!BM20&lt;-2),"",'Z-scores'!BM20)</f>
        <v>-1.1177900000000001</v>
      </c>
      <c r="BY20" s="7">
        <f>IF(OR('Z-scores'!BN20&gt;2,'Z-scores'!BN20&lt;-2),"",'Z-scores'!BN20)</f>
        <v>-1.1012299999999999</v>
      </c>
      <c r="BZ20" s="7">
        <f>IF(OR('Z-scores'!BO20&gt;2,'Z-scores'!BO20&lt;-2),"",'Z-scores'!BO20)</f>
        <v>0.17645</v>
      </c>
      <c r="CA20" s="7">
        <f>IF(OR('Z-scores'!BP20&gt;2,'Z-scores'!BP20&lt;-2),"",'Z-scores'!BP20)</f>
        <v>0.56938</v>
      </c>
      <c r="CB20" s="7">
        <f>IF(OR('Z-scores'!BQ20&gt;2,'Z-scores'!BQ20&lt;-2),"",'Z-scores'!BQ20)</f>
        <v>1.1958200000000001</v>
      </c>
      <c r="CC20" s="7">
        <f>IF(OR('Z-scores'!BR20&gt;2,'Z-scores'!BR20&lt;-2),"",'Z-scores'!BR20)</f>
        <v>-1.1710700000000001</v>
      </c>
      <c r="CD20" s="7">
        <f>IF(OR('Z-scores'!BS20&gt;2,'Z-scores'!BS20&lt;-2),"",'Z-scores'!BS20)</f>
        <v>-0.59416000000000002</v>
      </c>
      <c r="CE20" s="7">
        <f>IF(OR('Z-scores'!BT20&gt;2,'Z-scores'!BT20&lt;-2),"",'Z-scores'!BT20)</f>
        <v>0.56637999999999999</v>
      </c>
      <c r="CF20" s="7">
        <f>IF(OR('Z-scores'!BU20&gt;2,'Z-scores'!BU20&lt;-2),"",'Z-scores'!BU20)</f>
        <v>-0.11616</v>
      </c>
      <c r="CG20" s="7">
        <f>IF(OR('Z-scores'!BV20&gt;2,'Z-scores'!BV20&lt;-2),"",'Z-scores'!BV20)</f>
        <v>-0.13958999999999999</v>
      </c>
      <c r="CH20" s="7">
        <f>IF(OR('Z-scores'!BW20&gt;2,'Z-scores'!BW20&lt;-2),"",'Z-scores'!BW20)</f>
        <v>3.3579999999999999E-2</v>
      </c>
      <c r="CI20" s="7">
        <f>IF(OR('Z-scores'!BX20&gt;2,'Z-scores'!BX20&lt;-2),"",'Z-scores'!BX20)</f>
        <v>-1.15178</v>
      </c>
      <c r="CJ20" s="7">
        <f>IF(OR('Z-scores'!BY20&gt;2,'Z-scores'!BY20&lt;-2),"",'Z-scores'!BY20)</f>
        <v>-0.82291000000000003</v>
      </c>
      <c r="CK20" s="7">
        <f>IF(OR('Z-scores'!BZ20&gt;2,'Z-scores'!BZ20&lt;-2),"",'Z-scores'!BZ20)</f>
        <v>0.18071999999999999</v>
      </c>
      <c r="CL20" s="7">
        <f>IF(OR('Z-scores'!CA20&gt;2,'Z-scores'!CA20&lt;-2),"",'Z-scores'!CA20)</f>
        <v>-0.32357999999999998</v>
      </c>
      <c r="CM20" s="7">
        <f>IF(OR('Z-scores'!CB20&gt;2,'Z-scores'!CB20&lt;-2),"",'Z-scores'!CB20)</f>
        <v>-0.27195000000000003</v>
      </c>
      <c r="CN20" s="7">
        <f>IF(OR('Z-scores'!CC20&gt;2,'Z-scores'!CC20&lt;-2),"",'Z-scores'!CC20)</f>
        <v>-0.45618999999999998</v>
      </c>
      <c r="CO20" s="7">
        <f>IF(OR('Z-scores'!CD20&gt;2,'Z-scores'!CD20&lt;-2),"",'Z-scores'!CD20)</f>
        <v>-0.18654000000000001</v>
      </c>
      <c r="CP20" s="7">
        <f>IF(OR('Z-scores'!CE20&gt;2,'Z-scores'!CE20&lt;-2),"",'Z-scores'!CE20)</f>
        <v>-0.37667</v>
      </c>
      <c r="CQ20" s="7">
        <f>IF(OR('Z-scores'!CF20&gt;2,'Z-scores'!CF20&lt;-2),"",'Z-scores'!CF20)</f>
        <v>-5.8990000000000001E-2</v>
      </c>
      <c r="CR20" s="7">
        <f>IF(OR('Z-scores'!CG20&gt;2,'Z-scores'!CG20&lt;-2),"",'Z-scores'!CG20)</f>
        <v>0.46673999999999999</v>
      </c>
      <c r="CS20" s="7">
        <f>IF(OR('Z-scores'!CH20&gt;2,'Z-scores'!CH20&lt;-2),"",'Z-scores'!CH20)</f>
        <v>1.1607499999999999</v>
      </c>
      <c r="CT20" s="7">
        <f>IF(OR('Z-scores'!CI20&gt;2,'Z-scores'!CI20&lt;-2),"",'Z-scores'!CI20)</f>
        <v>0.43286999999999998</v>
      </c>
      <c r="CU20" s="7">
        <f>IF(OR('Z-scores'!CJ20&gt;2,'Z-scores'!CJ20&lt;-2),"",'Z-scores'!CJ20)</f>
        <v>-0.64041000000000003</v>
      </c>
      <c r="CV20" s="7">
        <f>IF(OR('Z-scores'!CK20&gt;2,'Z-scores'!CK20&lt;-2),"",'Z-scores'!CK20)</f>
        <v>-0.68501000000000001</v>
      </c>
      <c r="CW20" s="7">
        <f>IF(OR('Z-scores'!CL20&gt;2,'Z-scores'!CL20&lt;-2),"",'Z-scores'!CL20)</f>
        <v>-0.36804999999999999</v>
      </c>
      <c r="CX20" s="7">
        <f>IF(OR('Z-scores'!CM20&gt;2,'Z-scores'!CM20&lt;-2),"",'Z-scores'!CM20)</f>
        <v>0.15908</v>
      </c>
      <c r="CY20" s="7">
        <f>IF(OR('Z-scores'!CN20&gt;2,'Z-scores'!CN20&lt;-2),"",'Z-scores'!CN20)</f>
        <v>0.48176999999999998</v>
      </c>
      <c r="CZ20" s="7">
        <f>IF(OR('Z-scores'!CO20&gt;2,'Z-scores'!CO20&lt;-2),"",'Z-scores'!CO20)</f>
        <v>4.6870000000000002E-2</v>
      </c>
      <c r="DA20" s="7">
        <f>IF(OR('Z-scores'!CP20&gt;2,'Z-scores'!CP20&lt;-2),"",'Z-scores'!CP20)</f>
        <v>-0.69938</v>
      </c>
      <c r="DB20" s="7">
        <f>IF(OR('Z-scores'!CQ20&gt;2,'Z-scores'!CQ20&lt;-2),"",'Z-scores'!CQ20)</f>
        <v>-1.0901799999999999</v>
      </c>
      <c r="DC20" s="7">
        <f>IF(OR('Z-scores'!CR20&gt;2,'Z-scores'!CR20&lt;-2),"",'Z-scores'!CR20)</f>
        <v>-0.4803</v>
      </c>
      <c r="DD20" s="7">
        <f>IF(OR('Z-scores'!CS20&gt;2,'Z-scores'!CS20&lt;-2),"",'Z-scores'!CS20)</f>
        <v>0.24829999999999999</v>
      </c>
      <c r="DE20" s="7">
        <f>IF(OR('Z-scores'!CT20&gt;2,'Z-scores'!CT20&lt;-2),"",'Z-scores'!CT20)</f>
        <v>0.18148</v>
      </c>
      <c r="DF20" s="7">
        <f>IF(OR('Z-scores'!CU20&gt;2,'Z-scores'!CU20&lt;-2),"",'Z-scores'!CU20)</f>
        <v>-0.61870999999999998</v>
      </c>
      <c r="DG20" s="7">
        <f>IF(OR('Z-scores'!CV20&gt;2,'Z-scores'!CV20&lt;-2),"",'Z-scores'!CV20)</f>
        <v>-0.43852000000000002</v>
      </c>
      <c r="DH20" s="7">
        <f>IF(OR('Z-scores'!CW20&gt;2,'Z-scores'!CW20&lt;-2),"",'Z-scores'!CW20)</f>
        <v>0.22561999999999999</v>
      </c>
      <c r="DI20" s="7">
        <f>IF(OR('Z-scores'!CX20&gt;2,'Z-scores'!CX20&lt;-2),"",'Z-scores'!CX20)</f>
        <v>-0.5675</v>
      </c>
      <c r="DJ20" s="7">
        <f>IF(OR('Z-scores'!CY20&gt;2,'Z-scores'!CY20&lt;-2),"",'Z-scores'!CY20)</f>
        <v>-0.78486</v>
      </c>
      <c r="DK20" s="7">
        <f>IF(OR('Z-scores'!CZ20&gt;2,'Z-scores'!CZ20&lt;-2),"",'Z-scores'!CZ20)</f>
        <v>-0.83714</v>
      </c>
      <c r="DL20" s="7">
        <f>IF(OR('Z-scores'!DA20&gt;2,'Z-scores'!DA20&lt;-2),"",'Z-scores'!DA20)</f>
        <v>-0.64598</v>
      </c>
      <c r="DM20" s="7">
        <f>IF(OR('Z-scores'!DB20&gt;2,'Z-scores'!DB20&lt;-2),"",'Z-scores'!DB20)</f>
        <v>-0.91491999999999996</v>
      </c>
      <c r="DN20" s="7">
        <f>IF(OR('Z-scores'!DC20&gt;2,'Z-scores'!DC20&lt;-2),"",'Z-scores'!DC20)</f>
        <v>-0.73299000000000003</v>
      </c>
      <c r="DO20" s="7">
        <f>IF(OR('Z-scores'!DD20&gt;2,'Z-scores'!DD20&lt;-2),"",'Z-scores'!DD20)</f>
        <v>0.3427</v>
      </c>
      <c r="DP20" s="7">
        <f>IF(OR('Z-scores'!DE20&gt;2,'Z-scores'!DE20&lt;-2),"",'Z-scores'!DE20)</f>
        <v>0.46505000000000002</v>
      </c>
      <c r="DQ20" s="7">
        <f>IF(OR('Z-scores'!DF20&gt;2,'Z-scores'!DF20&lt;-2),"",'Z-scores'!DF20)</f>
        <v>1.0216000000000001</v>
      </c>
      <c r="DR20" s="7">
        <f>IF(OR('Z-scores'!DG20&gt;2,'Z-scores'!DG20&lt;-2),"",'Z-scores'!DG20)</f>
        <v>0.19716</v>
      </c>
      <c r="DS20" s="7">
        <f>IF(OR('Z-scores'!DH20&gt;2,'Z-scores'!DH20&lt;-2),"",'Z-scores'!DH20)</f>
        <v>-1.00864</v>
      </c>
      <c r="DT20" s="7">
        <f>IF(OR('Z-scores'!DI20&gt;2,'Z-scores'!DI20&lt;-2),"",'Z-scores'!DI20)</f>
        <v>-0.92918999999999996</v>
      </c>
      <c r="DU20" s="7">
        <f>IF(OR('Z-scores'!DJ20&gt;2,'Z-scores'!DJ20&lt;-2),"",'Z-scores'!DJ20)</f>
        <v>4.6289999999999998E-2</v>
      </c>
      <c r="DV20" s="7">
        <f>IF(OR('Z-scores'!DK20&gt;2,'Z-scores'!DK20&lt;-2),"",'Z-scores'!DK20)</f>
        <v>0.14752999999999999</v>
      </c>
      <c r="DW20" s="7">
        <f>IF(OR('Z-scores'!DL20&gt;2,'Z-scores'!DL20&lt;-2),"",'Z-scores'!DL20)</f>
        <v>1.4841899999999999</v>
      </c>
      <c r="DX20" s="7">
        <f>IF(OR('Z-scores'!DM20&gt;2,'Z-scores'!DM20&lt;-2),"",'Z-scores'!DM20)</f>
        <v>0.81164999999999998</v>
      </c>
      <c r="DY20" s="7">
        <f>IF(OR('Z-scores'!DN20&gt;2,'Z-scores'!DN20&lt;-2),"",'Z-scores'!DN20)</f>
        <v>-0.42770000000000002</v>
      </c>
      <c r="DZ20" s="7">
        <f>IF(OR('Z-scores'!DO20&gt;2,'Z-scores'!DO20&lt;-2),"",'Z-scores'!DO20)</f>
        <v>-0.85868</v>
      </c>
      <c r="EA20" s="7">
        <f>IF(OR('Z-scores'!DP20&gt;2,'Z-scores'!DP20&lt;-2),"",'Z-scores'!DP20)</f>
        <v>-0.93498999999999999</v>
      </c>
      <c r="EB20" s="7">
        <f>IF(OR('Z-scores'!DQ20&gt;2,'Z-scores'!DQ20&lt;-2),"",'Z-scores'!DQ20)</f>
        <v>-0.5111</v>
      </c>
      <c r="EC20" s="7">
        <f>IF(OR('Z-scores'!DR20&gt;2,'Z-scores'!DR20&lt;-2),"",'Z-scores'!DR20)</f>
        <v>-0.42875999999999997</v>
      </c>
      <c r="ED20" s="7">
        <f>IF(OR('Z-scores'!DS20&gt;2,'Z-scores'!DS20&lt;-2),"",'Z-scores'!DS20)</f>
        <v>1.68771</v>
      </c>
      <c r="EE20" s="7">
        <f>IF(OR('Z-scores'!DT20&gt;2,'Z-scores'!DT20&lt;-2),"",'Z-scores'!DT20)</f>
        <v>-0.54254999999999998</v>
      </c>
      <c r="EF20" s="7">
        <f>IF(OR('Z-scores'!DU20&gt;2,'Z-scores'!DU20&lt;-2),"",'Z-scores'!DU20)</f>
        <v>-0.14471000000000001</v>
      </c>
      <c r="EG20" s="7">
        <f>IF(OR('Z-scores'!DV20&gt;2,'Z-scores'!DV20&lt;-2),"",'Z-scores'!DV20)</f>
        <v>-0.14881</v>
      </c>
      <c r="EH20" s="7">
        <f>IF(OR('Z-scores'!DW20&gt;2,'Z-scores'!DW20&lt;-2),"",'Z-scores'!DW20)</f>
        <v>-4.8030000000000003E-2</v>
      </c>
      <c r="EI20" s="7">
        <f>IF(OR('Z-scores'!DX20&gt;2,'Z-scores'!DX20&lt;-2),"",'Z-scores'!DX20)</f>
        <v>-0.10165</v>
      </c>
      <c r="EJ20" s="7">
        <f>IF(OR('Z-scores'!DY20&gt;2,'Z-scores'!DY20&lt;-2),"",'Z-scores'!DY20)</f>
        <v>-0.35646</v>
      </c>
      <c r="EK20" s="7">
        <f>IF(OR('Z-scores'!DZ20&gt;2,'Z-scores'!DZ20&lt;-2),"",'Z-scores'!DZ20)</f>
        <v>-0.14410999999999999</v>
      </c>
      <c r="EL20" s="7">
        <f>IF(OR('Z-scores'!EA20&gt;2,'Z-scores'!EA20&lt;-2),"",'Z-scores'!EA20)</f>
        <v>0.55230999999999997</v>
      </c>
      <c r="EM20" s="7">
        <f>IF(OR('Z-scores'!EB20&gt;2,'Z-scores'!EB20&lt;-2),"",'Z-scores'!EB20)</f>
        <v>0.41450999999999999</v>
      </c>
      <c r="EN20" s="7">
        <f>IF(OR('Z-scores'!EC20&gt;2,'Z-scores'!EC20&lt;-2),"",'Z-scores'!EC20)</f>
        <v>0.50892999999999999</v>
      </c>
      <c r="EO20" s="7">
        <f>IF(OR('Z-scores'!ED20&gt;2,'Z-scores'!ED20&lt;-2),"",'Z-scores'!ED20)</f>
        <v>4.7190000000000003E-2</v>
      </c>
      <c r="EP20" s="7">
        <f>IF(OR('Z-scores'!EE20&gt;2,'Z-scores'!EE20&lt;-2),"",'Z-scores'!EE20)</f>
        <v>0.34554000000000001</v>
      </c>
      <c r="EQ20" s="7">
        <f>IF(OR('Z-scores'!EF20&gt;2,'Z-scores'!EF20&lt;-2),"",'Z-scores'!EF20)</f>
        <v>0.89178000000000002</v>
      </c>
      <c r="ER20" s="7">
        <f>IF(OR('Z-scores'!EG20&gt;2,'Z-scores'!EG20&lt;-2),"",'Z-scores'!EG20)</f>
        <v>0.65176000000000001</v>
      </c>
      <c r="ES20" s="7">
        <f>IF(OR('Z-scores'!EH20&gt;2,'Z-scores'!EH20&lt;-2),"",'Z-scores'!EH20)</f>
        <v>0.62146000000000001</v>
      </c>
      <c r="ET20" s="7">
        <f>IF(OR('Z-scores'!EI20&gt;2,'Z-scores'!EI20&lt;-2),"",'Z-scores'!EI20)</f>
        <v>2.819E-2</v>
      </c>
      <c r="EU20" s="7">
        <f>IF(OR('Z-scores'!EJ20&gt;2,'Z-scores'!EJ20&lt;-2),"",'Z-scores'!EJ20)</f>
        <v>-0.40011999999999998</v>
      </c>
      <c r="EV20" s="7">
        <f>IF(OR('Z-scores'!EK20&gt;2,'Z-scores'!EK20&lt;-2),"",'Z-scores'!EK20)</f>
        <v>-0.23511000000000001</v>
      </c>
      <c r="EW20" s="7">
        <f>IF(OR('Z-scores'!EL20&gt;2,'Z-scores'!EL20&lt;-2),"",'Z-scores'!EL20)</f>
        <v>-6.1949999999999998E-2</v>
      </c>
      <c r="EX20" s="7">
        <f>IF(OR('Z-scores'!EM20&gt;2,'Z-scores'!EM20&lt;-2),"",'Z-scores'!EM20)</f>
        <v>0.11462</v>
      </c>
      <c r="EY20" s="7">
        <f>IF(OR('Z-scores'!EN20&gt;2,'Z-scores'!EN20&lt;-2),"",'Z-scores'!EN20)</f>
        <v>0.18410000000000001</v>
      </c>
      <c r="EZ20" s="7">
        <f>IF(OR('Z-scores'!EO20&gt;2,'Z-scores'!EO20&lt;-2),"",'Z-scores'!EO20)</f>
        <v>-0.2959</v>
      </c>
      <c r="FA20" s="7">
        <f>IF(OR('Z-scores'!EP20&gt;2,'Z-scores'!EP20&lt;-2),"",'Z-scores'!EP20)</f>
        <v>-0.19325999999999999</v>
      </c>
      <c r="FB20" s="7">
        <f>IF(OR('Z-scores'!EQ20&gt;2,'Z-scores'!EQ20&lt;-2),"",'Z-scores'!EQ20)</f>
        <v>-0.13728000000000001</v>
      </c>
      <c r="FC20" s="7">
        <f>IF(OR('Z-scores'!ER20&gt;2,'Z-scores'!ER20&lt;-2),"",'Z-scores'!ER20)</f>
        <v>0.19642000000000001</v>
      </c>
      <c r="FD20" s="7">
        <f>IF(OR('Z-scores'!ES20&gt;2,'Z-scores'!ES20&lt;-2),"",'Z-scores'!ES20)</f>
        <v>0.30168</v>
      </c>
      <c r="FE20" s="7">
        <f>IF(OR('Z-scores'!ET20&gt;2,'Z-scores'!ET20&lt;-2),"",'Z-scores'!ET20)</f>
        <v>-0.52393999999999996</v>
      </c>
      <c r="FF20" s="7">
        <f>IF(OR('Z-scores'!EU20&gt;2,'Z-scores'!EU20&lt;-2),"",'Z-scores'!EU20)</f>
        <v>-0.47874</v>
      </c>
      <c r="FG20" s="7">
        <f>IF(OR('Z-scores'!EV20&gt;2,'Z-scores'!EV20&lt;-2),"",'Z-scores'!EV20)</f>
        <v>-0.20386000000000001</v>
      </c>
      <c r="FH20" s="7">
        <f>IF(OR('Z-scores'!EW20&gt;2,'Z-scores'!EW20&lt;-2),"",'Z-scores'!EW20)</f>
        <v>8.9319999999999997E-2</v>
      </c>
      <c r="FI20" s="7">
        <f>IF(OR('Z-scores'!EX20&gt;2,'Z-scores'!EX20&lt;-2),"",'Z-scores'!EX20)</f>
        <v>-0.41954000000000002</v>
      </c>
      <c r="FJ20" s="7">
        <f>IF(OR('Z-scores'!EY20&gt;2,'Z-scores'!EY20&lt;-2),"",'Z-scores'!EY20)</f>
        <v>-0.41818</v>
      </c>
      <c r="FK20" s="7">
        <f>IF(OR('Z-scores'!EZ20&gt;2,'Z-scores'!EZ20&lt;-2),"",'Z-scores'!EZ20)</f>
        <v>-0.15318999999999999</v>
      </c>
      <c r="FL20" s="7">
        <f>IF(OR('Z-scores'!FA20&gt;2,'Z-scores'!FA20&lt;-2),"",'Z-scores'!FA20)</f>
        <v>9.9000000000000005E-2</v>
      </c>
      <c r="FM20" s="7">
        <f>IF(OR('Z-scores'!FB20&gt;2,'Z-scores'!FB20&lt;-2),"",'Z-scores'!FB20)</f>
        <v>0.27544000000000002</v>
      </c>
      <c r="FN20" s="7">
        <f>IF(OR('Z-scores'!FC20&gt;2,'Z-scores'!FC20&lt;-2),"",'Z-scores'!FC20)</f>
        <v>-0.56035000000000001</v>
      </c>
      <c r="FO20" s="7">
        <f>IF(OR('Z-scores'!FD20&gt;2,'Z-scores'!FD20&lt;-2),"",'Z-scores'!FD20)</f>
        <v>-0.37064000000000002</v>
      </c>
      <c r="FP20" s="7">
        <f>IF(OR('Z-scores'!FE20&gt;2,'Z-scores'!FE20&lt;-2),"",'Z-scores'!FE20)</f>
        <v>-7.8350000000000003E-2</v>
      </c>
      <c r="FQ20" s="7">
        <f>IF(OR('Z-scores'!FF20&gt;2,'Z-scores'!FF20&lt;-2),"",'Z-scores'!FF20)</f>
        <v>6.4710000000000004E-2</v>
      </c>
      <c r="FR20" s="7">
        <f>IF(OR('Z-scores'!FG20&gt;2,'Z-scores'!FG20&lt;-2),"",'Z-scores'!FG20)</f>
        <v>-2.886E-2</v>
      </c>
      <c r="FS20" s="7">
        <f>IF(OR('Z-scores'!FH20&gt;2,'Z-scores'!FH20&lt;-2),"",'Z-scores'!FH20)</f>
        <v>-0.38286999999999999</v>
      </c>
      <c r="FT20" s="7">
        <f>IF(OR('Z-scores'!FI20&gt;2,'Z-scores'!FI20&lt;-2),"",'Z-scores'!FI20)</f>
        <v>-0.66805999999999999</v>
      </c>
      <c r="FU20" s="7">
        <f>IF(OR('Z-scores'!FJ20&gt;2,'Z-scores'!FJ20&lt;-2),"",'Z-scores'!FJ20)</f>
        <v>-0.60514000000000001</v>
      </c>
      <c r="FV20" s="7">
        <f>IF(OR('Z-scores'!FK20&gt;2,'Z-scores'!FK20&lt;-2),"",'Z-scores'!FK20)</f>
        <v>-0.37113000000000002</v>
      </c>
      <c r="FW20" s="7">
        <f>IF(OR('Z-scores'!FL20&gt;2,'Z-scores'!FL20&lt;-2),"",'Z-scores'!FL20)</f>
        <v>-0.19850999999999999</v>
      </c>
      <c r="FX20" s="7">
        <f>IF(OR('Z-scores'!FM20&gt;2,'Z-scores'!FM20&lt;-2),"",'Z-scores'!FM20)</f>
        <v>-0.16805</v>
      </c>
      <c r="FY20" s="7">
        <f>IF(OR('Z-scores'!FN20&gt;2,'Z-scores'!FN20&lt;-2),"",'Z-scores'!FN20)</f>
        <v>-0.38318999999999998</v>
      </c>
      <c r="FZ20" s="7">
        <f>IF(OR('Z-scores'!FO20&gt;2,'Z-scores'!FO20&lt;-2),"",'Z-scores'!FO20)</f>
        <v>-0.8649</v>
      </c>
      <c r="GA20" s="7">
        <f>IF(OR('Z-scores'!FP20&gt;2,'Z-scores'!FP20&lt;-2),"",'Z-scores'!FP20)</f>
        <v>-0.42912</v>
      </c>
      <c r="GB20" s="7">
        <f>IF(OR('Z-scores'!FQ20&gt;2,'Z-scores'!FQ20&lt;-2),"",'Z-scores'!FQ20)</f>
        <v>-0.40300000000000002</v>
      </c>
      <c r="GC20" s="7">
        <f>IF(OR('Z-scores'!FR20&gt;2,'Z-scores'!FR20&lt;-2),"",'Z-scores'!FR20)</f>
        <v>-0.55920999999999998</v>
      </c>
      <c r="GD20" s="7">
        <f>IF(OR('Z-scores'!FS20&gt;2,'Z-scores'!FS20&lt;-2),"",'Z-scores'!FS20)</f>
        <v>-0.47789999999999999</v>
      </c>
      <c r="GE20" s="7">
        <f>IF(OR('Z-scores'!FT20&gt;2,'Z-scores'!FT20&lt;-2),"",'Z-scores'!FT20)</f>
        <v>-0.37380000000000002</v>
      </c>
      <c r="GF20" s="7">
        <f>IF(OR('Z-scores'!FU20&gt;2,'Z-scores'!FU20&lt;-2),"",'Z-scores'!FU20)</f>
        <v>0.17024</v>
      </c>
      <c r="GG20" s="7">
        <f>IF(OR('Z-scores'!FV20&gt;2,'Z-scores'!FV20&lt;-2),"",'Z-scores'!FV20)</f>
        <v>-0.26166</v>
      </c>
      <c r="GH20" s="7">
        <f>IF(OR('Z-scores'!FW20&gt;2,'Z-scores'!FW20&lt;-2),"",'Z-scores'!FW20)</f>
        <v>-0.65664999999999996</v>
      </c>
      <c r="GI20" s="7">
        <f>IF(OR('Z-scores'!FX20&gt;2,'Z-scores'!FX20&lt;-2),"",'Z-scores'!FX20)</f>
        <v>-0.8306</v>
      </c>
      <c r="GJ20" s="7">
        <f>IF(OR('Z-scores'!FY20&gt;2,'Z-scores'!FY20&lt;-2),"",'Z-scores'!FY20)</f>
        <v>-9.4280000000000003E-2</v>
      </c>
      <c r="GK20" s="7">
        <f>IF(OR('Z-scores'!FZ20&gt;2,'Z-scores'!FZ20&lt;-2),"",'Z-scores'!FZ20)</f>
        <v>-0.50529999999999997</v>
      </c>
      <c r="GL20" s="7">
        <f>IF(OR('Z-scores'!GA20&gt;2,'Z-scores'!GA20&lt;-2),"",'Z-scores'!GA20)</f>
        <v>-0.24909000000000001</v>
      </c>
      <c r="GM20" s="7">
        <f>IF(OR('Z-scores'!GB20&gt;2,'Z-scores'!GB20&lt;-2),"",'Z-scores'!GB20)</f>
        <v>-0.25607999999999997</v>
      </c>
      <c r="GN20" s="7">
        <f>IF(OR('Z-scores'!GC20&gt;2,'Z-scores'!GC20&lt;-2),"",'Z-scores'!GC20)</f>
        <v>-0.80888000000000004</v>
      </c>
      <c r="GO20" s="7">
        <f>IF(OR('Z-scores'!GD20&gt;2,'Z-scores'!GD20&lt;-2),"",'Z-scores'!GD20)</f>
        <v>0.16344</v>
      </c>
      <c r="GP20" s="7">
        <f>IF(OR('Z-scores'!GE20&gt;2,'Z-scores'!GE20&lt;-2),"",'Z-scores'!GE20)</f>
        <v>-0.53902000000000005</v>
      </c>
      <c r="GQ20" s="7">
        <f>IF(OR('Z-scores'!GF20&gt;2,'Z-scores'!GF20&lt;-2),"",'Z-scores'!GF20)</f>
        <v>0.10662000000000001</v>
      </c>
      <c r="GR20" s="7">
        <f>IF(OR('Z-scores'!GG20&gt;2,'Z-scores'!GG20&lt;-2),"",'Z-scores'!GG20)</f>
        <v>0.24764</v>
      </c>
      <c r="GS20" s="7">
        <f>IF(OR('Z-scores'!GH20&gt;2,'Z-scores'!GH20&lt;-2),"",'Z-scores'!GH20)</f>
        <v>0.20116999999999999</v>
      </c>
      <c r="GT20" s="7">
        <f>IF(OR('Z-scores'!GI20&gt;2,'Z-scores'!GI20&lt;-2),"",'Z-scores'!GI20)</f>
        <v>-4.233E-2</v>
      </c>
      <c r="GU20" s="7">
        <f>IF(OR('Z-scores'!GJ20&gt;2,'Z-scores'!GJ20&lt;-2),"",'Z-scores'!GJ20)</f>
        <v>0.29321000000000003</v>
      </c>
      <c r="GV20" s="7">
        <f>IF(OR('Z-scores'!GK20&gt;2,'Z-scores'!GK20&lt;-2),"",'Z-scores'!GK20)</f>
        <v>1.3056700000000001</v>
      </c>
      <c r="GW20" s="7">
        <f>IF(OR('Z-scores'!GL20&gt;2,'Z-scores'!GL20&lt;-2),"",'Z-scores'!GL20)</f>
        <v>1.08043</v>
      </c>
      <c r="GX20" s="7">
        <f>IF(OR('Z-scores'!GM20&gt;2,'Z-scores'!GM20&lt;-2),"",'Z-scores'!GM20)</f>
        <v>0.75368999999999997</v>
      </c>
      <c r="GY20" s="7">
        <f>IF(OR('Z-scores'!GN20&gt;2,'Z-scores'!GN20&lt;-2),"",'Z-scores'!GN20)</f>
        <v>-0.67917000000000005</v>
      </c>
      <c r="GZ20" s="7">
        <f>IF(OR('Z-scores'!GO20&gt;2,'Z-scores'!GO20&lt;-2),"",'Z-scores'!GO20)</f>
        <v>-0.44573000000000002</v>
      </c>
      <c r="HA20" s="7">
        <f>IF(OR('Z-scores'!GP20&gt;2,'Z-scores'!GP20&lt;-2),"",'Z-scores'!GP20)</f>
        <v>-0.35141</v>
      </c>
      <c r="HB20" s="7">
        <f>IF(OR('Z-scores'!GQ20&gt;2,'Z-scores'!GQ20&lt;-2),"",'Z-scores'!GQ20)</f>
        <v>-0.1694</v>
      </c>
      <c r="HC20" s="7">
        <f>IF(OR('Z-scores'!GR20&gt;2,'Z-scores'!GR20&lt;-2),"",'Z-scores'!GR20)</f>
        <v>0.20372000000000001</v>
      </c>
      <c r="HD20" s="7">
        <f>IF(OR('Z-scores'!GS20&gt;2,'Z-scores'!GS20&lt;-2),"",'Z-scores'!GS20)</f>
        <v>-5.1950000000000003E-2</v>
      </c>
      <c r="HE20" s="7">
        <f>IF(OR('Z-scores'!GT20&gt;2,'Z-scores'!GT20&lt;-2),"",'Z-scores'!GT20)</f>
        <v>-0.81579999999999997</v>
      </c>
      <c r="HF20" s="7">
        <f>IF(OR('Z-scores'!GU20&gt;2,'Z-scores'!GU20&lt;-2),"",'Z-scores'!GU20)</f>
        <v>-0.51246000000000003</v>
      </c>
      <c r="HG20" s="7">
        <f>IF(OR('Z-scores'!GV20&gt;2,'Z-scores'!GV20&lt;-2),"",'Z-scores'!GV20)</f>
        <v>-0.31986999999999999</v>
      </c>
      <c r="HH20" s="7">
        <f>IF(OR('Z-scores'!GW20&gt;2,'Z-scores'!GW20&lt;-2),"",'Z-scores'!GW20)</f>
        <v>-0.29527999999999999</v>
      </c>
      <c r="HI20" s="7">
        <f>IF(OR('Z-scores'!GX20&gt;2,'Z-scores'!GX20&lt;-2),"",'Z-scores'!GX20)</f>
        <v>-0.32786999999999999</v>
      </c>
      <c r="HJ20" s="7">
        <f>IF(OR('Z-scores'!GY20&gt;2,'Z-scores'!GY20&lt;-2),"",'Z-scores'!GY20)</f>
        <v>-0.77822999999999998</v>
      </c>
      <c r="HK20" s="7">
        <f>IF(OR('Z-scores'!GZ20&gt;2,'Z-scores'!GZ20&lt;-2),"",'Z-scores'!GZ20)</f>
        <v>-0.67296</v>
      </c>
      <c r="HL20" s="7">
        <f>IF(OR('Z-scores'!HA20&gt;2,'Z-scores'!HA20&lt;-2),"",'Z-scores'!HA20)</f>
        <v>-0.70277000000000001</v>
      </c>
      <c r="HM20" s="7">
        <f>IF(OR('Z-scores'!HB20&gt;2,'Z-scores'!HB20&lt;-2),"",'Z-scores'!HB20)</f>
        <v>-0.41364000000000001</v>
      </c>
      <c r="HN20" s="7">
        <f>IF(OR('Z-scores'!HC20&gt;2,'Z-scores'!HC20&lt;-2),"",'Z-scores'!HC20)</f>
        <v>-0.21221999999999999</v>
      </c>
      <c r="HO20" s="7">
        <f>IF(OR('Z-scores'!HD20&gt;2,'Z-scores'!HD20&lt;-2),"",'Z-scores'!HD20)</f>
        <v>-0.32523999999999997</v>
      </c>
      <c r="HP20" s="7">
        <f>IF(OR('Z-scores'!HE20&gt;2,'Z-scores'!HE20&lt;-2),"",'Z-scores'!HE20)</f>
        <v>-0.58382999999999996</v>
      </c>
      <c r="HQ20" s="7">
        <f>IF(OR('Z-scores'!HF20&gt;2,'Z-scores'!HF20&lt;-2),"",'Z-scores'!HF20)</f>
        <v>-0.38984999999999997</v>
      </c>
      <c r="HR20" s="7">
        <f>IF(OR('Z-scores'!HG20&gt;2,'Z-scores'!HG20&lt;-2),"",'Z-scores'!HG20)</f>
        <v>-0.61760999999999999</v>
      </c>
      <c r="HS20" s="7">
        <f>IF(OR('Z-scores'!HH20&gt;2,'Z-scores'!HH20&lt;-2),"",'Z-scores'!HH20)</f>
        <v>-0.55051000000000005</v>
      </c>
      <c r="HT20" s="7">
        <f>IF(OR('Z-scores'!HI20&gt;2,'Z-scores'!HI20&lt;-2),"",'Z-scores'!HI20)</f>
        <v>-0.71989999999999998</v>
      </c>
      <c r="HU20" s="7">
        <f>IF(OR('Z-scores'!HJ20&gt;2,'Z-scores'!HJ20&lt;-2),"",'Z-scores'!HJ20)</f>
        <v>-0.42314000000000002</v>
      </c>
      <c r="HV20" s="7">
        <f>IF(OR('Z-scores'!HK20&gt;2,'Z-scores'!HK20&lt;-2),"",'Z-scores'!HK20)</f>
        <v>-0.42205999999999999</v>
      </c>
      <c r="HW20" s="7">
        <f>IF(OR('Z-scores'!HL20&gt;2,'Z-scores'!HL20&lt;-2),"",'Z-scores'!HL20)</f>
        <v>-0.14374000000000001</v>
      </c>
      <c r="HX20" s="7">
        <f>IF(OR('Z-scores'!HM20&gt;2,'Z-scores'!HM20&lt;-2),"",'Z-scores'!HM20)</f>
        <v>-0.82086999999999999</v>
      </c>
      <c r="HY20" s="7">
        <f>IF(OR('Z-scores'!HN20&gt;2,'Z-scores'!HN20&lt;-2),"",'Z-scores'!HN20)</f>
        <v>-0.39359</v>
      </c>
      <c r="HZ20" s="7">
        <f>IF(OR('Z-scores'!HO20&gt;2,'Z-scores'!HO20&lt;-2),"",'Z-scores'!HO20)</f>
        <v>-0.62236000000000002</v>
      </c>
      <c r="IA20" s="7">
        <f>IF(OR('Z-scores'!HP20&gt;2,'Z-scores'!HP20&lt;-2),"",'Z-scores'!HP20)</f>
        <v>0.11679</v>
      </c>
      <c r="IB20" s="7">
        <f>IF(OR('Z-scores'!HQ20&gt;2,'Z-scores'!HQ20&lt;-2),"",'Z-scores'!HQ20)</f>
        <v>-0.60895999999999995</v>
      </c>
      <c r="IC20" s="7">
        <f>IF(OR('Z-scores'!HR20&gt;2,'Z-scores'!HR20&lt;-2),"",'Z-scores'!HR20)</f>
        <v>-0.37334000000000001</v>
      </c>
      <c r="ID20" s="7">
        <f>IF(OR('Z-scores'!HS20&gt;2,'Z-scores'!HS20&lt;-2),"",'Z-scores'!HS20)</f>
        <v>-0.35880000000000001</v>
      </c>
      <c r="IE20" s="7">
        <f>IF(OR('Z-scores'!HT20&gt;2,'Z-scores'!HT20&lt;-2),"",'Z-scores'!HT20)</f>
        <v>-0.29537000000000002</v>
      </c>
      <c r="IF20" s="7">
        <f>IF(OR('Z-scores'!HU20&gt;2,'Z-scores'!HU20&lt;-2),"",'Z-scores'!HU20)</f>
        <v>-0.41718</v>
      </c>
      <c r="IG20" s="7">
        <f>IF(OR('Z-scores'!HV20&gt;2,'Z-scores'!HV20&lt;-2),"",'Z-scores'!HV20)</f>
        <v>-0.3422</v>
      </c>
      <c r="IH20" s="7">
        <f>IF(OR('Z-scores'!HW20&gt;2,'Z-scores'!HW20&lt;-2),"",'Z-scores'!HW20)</f>
        <v>-0.30547999999999997</v>
      </c>
      <c r="II20" s="7">
        <f>IF(OR('Z-scores'!HX20&gt;2,'Z-scores'!HX20&lt;-2),"",'Z-scores'!HX20)</f>
        <v>-0.33661999999999997</v>
      </c>
      <c r="IJ20" s="7">
        <f>IF(OR('Z-scores'!HY20&gt;2,'Z-scores'!HY20&lt;-2),"",'Z-scores'!HY20)</f>
        <v>-0.35759999999999997</v>
      </c>
      <c r="IK20" s="7">
        <f>IF(OR('Z-scores'!HZ20&gt;2,'Z-scores'!HZ20&lt;-2),"",'Z-scores'!HZ20)</f>
        <v>-0.35811999999999999</v>
      </c>
      <c r="IL20" s="7">
        <f>IF(OR('Z-scores'!IA20&gt;2,'Z-scores'!IA20&lt;-2),"",'Z-scores'!IA20)</f>
        <v>-0.44786999999999999</v>
      </c>
      <c r="IM20" s="7">
        <f>IF(OR('Z-scores'!IB20&gt;2,'Z-scores'!IB20&lt;-2),"",'Z-scores'!IB20)</f>
        <v>-0.37520999999999999</v>
      </c>
      <c r="IN20" s="7">
        <f>IF(OR('Z-scores'!IC20&gt;2,'Z-scores'!IC20&lt;-2),"",'Z-scores'!IC20)</f>
        <v>-0.57308000000000003</v>
      </c>
      <c r="IO20" s="7">
        <f>IF(OR('Z-scores'!ID20&gt;2,'Z-scores'!ID20&lt;-2),"",'Z-scores'!ID20)</f>
        <v>3.9170000000000003E-2</v>
      </c>
      <c r="IP20" s="7">
        <f>IF(OR('Z-scores'!IE20&gt;2,'Z-scores'!IE20&lt;-2),"",'Z-scores'!IE20)</f>
        <v>-0.75431999999999999</v>
      </c>
      <c r="IQ20" s="7">
        <f>IF(OR('Z-scores'!IF20&gt;2,'Z-scores'!IF20&lt;-2),"",'Z-scores'!IF20)</f>
        <v>-0.27045999999999998</v>
      </c>
      <c r="IR20" s="7">
        <f>IF(OR('Z-scores'!IG20&gt;2,'Z-scores'!IG20&lt;-2),"",'Z-scores'!IG20)</f>
        <v>-0.24254000000000001</v>
      </c>
      <c r="IS20" s="7">
        <f>IF(OR('Z-scores'!IH20&gt;2,'Z-scores'!IH20&lt;-2),"",'Z-scores'!IH20)</f>
        <v>-0.45289000000000001</v>
      </c>
      <c r="IT20" s="7">
        <f>IF(OR('Z-scores'!II20&gt;2,'Z-scores'!II20&lt;-2),"",'Z-scores'!II20)</f>
        <v>-0.43228</v>
      </c>
      <c r="IU20" s="7">
        <f>IF(OR('Z-scores'!IJ20&gt;2,'Z-scores'!IJ20&lt;-2),"",'Z-scores'!IJ20)</f>
        <v>-0.53315999999999997</v>
      </c>
      <c r="IV20" s="7">
        <f>IF(OR('Z-scores'!IK20&gt;2,'Z-scores'!IK20&lt;-2),"",'Z-scores'!IK20)</f>
        <v>-0.72297999999999996</v>
      </c>
      <c r="IW20" s="7">
        <f>IF(OR('Z-scores'!IL20&gt;2,'Z-scores'!IL20&lt;-2),"",'Z-scores'!IL20)</f>
        <v>-0.17316000000000001</v>
      </c>
      <c r="IX20" s="7">
        <f>IF(OR('Z-scores'!IM20&gt;2,'Z-scores'!IM20&lt;-2),"",'Z-scores'!IM20)</f>
        <v>0.21240999999999999</v>
      </c>
      <c r="IY20" s="7">
        <f>IF(OR('Z-scores'!IN20&gt;2,'Z-scores'!IN20&lt;-2),"",'Z-scores'!IN20)</f>
        <v>-0.20860000000000001</v>
      </c>
      <c r="IZ20" s="7">
        <f>IF(OR('Z-scores'!IO20&gt;2,'Z-scores'!IO20&lt;-2),"",'Z-scores'!IO20)</f>
        <v>-0.36995</v>
      </c>
      <c r="JA20" s="7">
        <f>IF(OR('Z-scores'!IP20&gt;2,'Z-scores'!IP20&lt;-2),"",'Z-scores'!IP20)</f>
        <v>-0.48308000000000001</v>
      </c>
      <c r="JB20" s="7">
        <f>IF(OR('Z-scores'!IQ20&gt;2,'Z-scores'!IQ20&lt;-2),"",'Z-scores'!IQ20)</f>
        <v>-0.43668000000000001</v>
      </c>
      <c r="JC20" s="7">
        <f>IF(OR('Z-scores'!IR20&gt;2,'Z-scores'!IR20&lt;-2),"",'Z-scores'!IR20)</f>
        <v>-0.21301</v>
      </c>
      <c r="JD20" s="7">
        <f>IF(OR('Z-scores'!IS20&gt;2,'Z-scores'!IS20&lt;-2),"",'Z-scores'!IS20)</f>
        <v>-0.44436999999999999</v>
      </c>
      <c r="JE20" s="7">
        <f>IF(OR('Z-scores'!IT20&gt;2,'Z-scores'!IT20&lt;-2),"",'Z-scores'!IT20)</f>
        <v>-0.31162000000000001</v>
      </c>
      <c r="JF20" s="7">
        <f>IF(OR('Z-scores'!IU20&gt;2,'Z-scores'!IU20&lt;-2),"",'Z-scores'!IU20)</f>
        <v>-0.26845000000000002</v>
      </c>
      <c r="JG20" s="7">
        <f>IF(OR('Z-scores'!IV20&gt;2,'Z-scores'!IV20&lt;-2),"",'Z-scores'!IV20)</f>
        <v>-0.50924999999999998</v>
      </c>
      <c r="JH20" s="7">
        <f>IF(OR('Z-scores'!IW20&gt;2,'Z-scores'!IW20&lt;-2),"",'Z-scores'!IW20)</f>
        <v>-0.51151999999999997</v>
      </c>
      <c r="JI20" s="7">
        <f>IF(OR('Z-scores'!IX20&gt;2,'Z-scores'!IX20&lt;-2),"",'Z-scores'!IX20)</f>
        <v>-0.34588999999999998</v>
      </c>
      <c r="JJ20" s="7">
        <f>IF(OR('Z-scores'!IY20&gt;2,'Z-scores'!IY20&lt;-2),"",'Z-scores'!IY20)</f>
        <v>-0.17943000000000001</v>
      </c>
      <c r="JK20" s="7">
        <f>IF(OR('Z-scores'!IZ20&gt;2,'Z-scores'!IZ20&lt;-2),"",'Z-scores'!IZ20)</f>
        <v>-4.7640000000000002E-2</v>
      </c>
      <c r="JL20" s="7">
        <f>IF(OR('Z-scores'!JA20&gt;2,'Z-scores'!JA20&lt;-2),"",'Z-scores'!JA20)</f>
        <v>-0.43260999999999999</v>
      </c>
      <c r="JM20" s="7">
        <f>IF(OR('Z-scores'!JB20&gt;2,'Z-scores'!JB20&lt;-2),"",'Z-scores'!JB20)</f>
        <v>-7.646E-2</v>
      </c>
      <c r="JN20" s="7">
        <f>IF(OR('Z-scores'!JC20&gt;2,'Z-scores'!JC20&lt;-2),"",'Z-scores'!JC20)</f>
        <v>-1.0918000000000001</v>
      </c>
      <c r="JO20" s="7">
        <f>IF(OR('Z-scores'!JD20&gt;2,'Z-scores'!JD20&lt;-2),"",'Z-scores'!JD20)</f>
        <v>0.39465</v>
      </c>
      <c r="JP20" s="7">
        <f>IF(OR('Z-scores'!JE20&gt;2,'Z-scores'!JE20&lt;-2),"",'Z-scores'!JE20)</f>
        <v>0.28713</v>
      </c>
      <c r="JQ20" s="7">
        <f>IF(OR('Z-scores'!JF20&gt;2,'Z-scores'!JF20&lt;-2),"",'Z-scores'!JF20)</f>
        <v>0.11412</v>
      </c>
      <c r="JR20" s="7">
        <f>IF(OR('Z-scores'!JG20&gt;2,'Z-scores'!JG20&lt;-2),"",'Z-scores'!JG20)</f>
        <v>1.46353</v>
      </c>
      <c r="JS20" s="7">
        <f>IF(OR('Z-scores'!JH20&gt;2,'Z-scores'!JH20&lt;-2),"",'Z-scores'!JH20)</f>
        <v>0.11330999999999999</v>
      </c>
      <c r="JT20" s="7">
        <f>IF(OR('Z-scores'!JI20&gt;2,'Z-scores'!JI20&lt;-2),"",'Z-scores'!JI20)</f>
        <v>-0.53271999999999997</v>
      </c>
      <c r="JU20" s="7">
        <f>IF(OR('Z-scores'!JJ20&gt;2,'Z-scores'!JJ20&lt;-2),"",'Z-scores'!JJ20)</f>
        <v>-0.14266000000000001</v>
      </c>
      <c r="JV20" s="7">
        <f>IF(OR('Z-scores'!JK20&gt;2,'Z-scores'!JK20&lt;-2),"",'Z-scores'!JK20)</f>
        <v>-0.95067000000000002</v>
      </c>
      <c r="JW20" s="7">
        <f>IF(OR('Z-scores'!JL20&gt;2,'Z-scores'!JL20&lt;-2),"",'Z-scores'!JL20)</f>
        <v>-0.2064</v>
      </c>
      <c r="JX20" s="7">
        <f>IF(OR('Z-scores'!JM20&gt;2,'Z-scores'!JM20&lt;-2),"",'Z-scores'!JM20)</f>
        <v>-0.21443000000000001</v>
      </c>
      <c r="JY20" s="7">
        <f>IF(OR('Z-scores'!JN20&gt;2,'Z-scores'!JN20&lt;-2),"",'Z-scores'!JN20)</f>
        <v>-0.89736000000000005</v>
      </c>
      <c r="JZ20" s="7">
        <f>IF(OR('Z-scores'!JO20&gt;2,'Z-scores'!JO20&lt;-2),"",'Z-scores'!JO20)</f>
        <v>0.14657999999999999</v>
      </c>
      <c r="KA20" s="7">
        <f>IF(OR('Z-scores'!JP20&gt;2,'Z-scores'!JP20&lt;-2),"",'Z-scores'!JP20)</f>
        <v>-6.1440000000000002E-2</v>
      </c>
      <c r="KB20" s="7">
        <f>IF(OR('Z-scores'!JQ20&gt;2,'Z-scores'!JQ20&lt;-2),"",'Z-scores'!JQ20)</f>
        <v>0.67439000000000004</v>
      </c>
      <c r="KC20" s="7">
        <f>IF(OR('Z-scores'!JR20&gt;2,'Z-scores'!JR20&lt;-2),"",'Z-scores'!JR20)</f>
        <v>0.10063</v>
      </c>
      <c r="KD20" s="7">
        <f>IF(OR('Z-scores'!JS20&gt;2,'Z-scores'!JS20&lt;-2),"",'Z-scores'!JS20)</f>
        <v>0.15390999999999999</v>
      </c>
      <c r="KE20" s="7">
        <f>IF(OR('Z-scores'!JT20&gt;2,'Z-scores'!JT20&lt;-2),"",'Z-scores'!JT20)</f>
        <v>-0.15</v>
      </c>
      <c r="KF20" s="7">
        <f>IF(OR('Z-scores'!JU20&gt;2,'Z-scores'!JU20&lt;-2),"",'Z-scores'!JU20)</f>
        <v>-0.35996</v>
      </c>
      <c r="KG20" s="7">
        <f>IF(OR('Z-scores'!JV20&gt;2,'Z-scores'!JV20&lt;-2),"",'Z-scores'!JV20)</f>
        <v>0.91566000000000003</v>
      </c>
      <c r="KH20" s="7">
        <f>IF(OR('Z-scores'!JW20&gt;2,'Z-scores'!JW20&lt;-2),"",'Z-scores'!JW20)</f>
        <v>2.154E-2</v>
      </c>
      <c r="KI20" s="7">
        <f>IF(OR('Z-scores'!JX20&gt;2,'Z-scores'!JX20&lt;-2),"",'Z-scores'!JX20)</f>
        <v>0.14330000000000001</v>
      </c>
      <c r="KJ20" s="7">
        <f>IF(OR('Z-scores'!JY20&gt;2,'Z-scores'!JY20&lt;-2),"",'Z-scores'!JY20)</f>
        <v>0.20646</v>
      </c>
      <c r="KK20" s="7">
        <f>IF(OR('Z-scores'!JZ20&gt;2,'Z-scores'!JZ20&lt;-2),"",'Z-scores'!JZ20)</f>
        <v>1.2739799999999999</v>
      </c>
      <c r="KL20" s="7">
        <f>IF(OR('Z-scores'!KA20&gt;2,'Z-scores'!KA20&lt;-2),"",'Z-scores'!KA20)</f>
        <v>1.1950000000000001E-2</v>
      </c>
      <c r="KM20" s="7">
        <f>IF(OR('Z-scores'!KB20&gt;2,'Z-scores'!KB20&lt;-2),"",'Z-scores'!KB20)</f>
        <v>0.19034000000000001</v>
      </c>
      <c r="KN20" s="7">
        <f>IF(OR('Z-scores'!KC20&gt;2,'Z-scores'!KC20&lt;-2),"",'Z-scores'!KC20)</f>
        <v>-0.42065000000000002</v>
      </c>
      <c r="KO20" s="7">
        <f>IF(OR('Z-scores'!KD20&gt;2,'Z-scores'!KD20&lt;-2),"",'Z-scores'!KD20)</f>
        <v>6.4269999999999994E-2</v>
      </c>
      <c r="KP20" s="7">
        <f>IF(OR('Z-scores'!KE20&gt;2,'Z-scores'!KE20&lt;-2),"",'Z-scores'!KE20)</f>
        <v>5.5300000000000002E-2</v>
      </c>
      <c r="KQ20" s="7">
        <f>IF(OR('Z-scores'!KF20&gt;2,'Z-scores'!KF20&lt;-2),"",'Z-scores'!KF20)</f>
        <v>-7.9630000000000006E-2</v>
      </c>
      <c r="KR20" s="7">
        <f>IF(OR('Z-scores'!KG20&gt;2,'Z-scores'!KG20&lt;-2),"",'Z-scores'!KG20)</f>
        <v>-0.23632</v>
      </c>
      <c r="KS20" s="7">
        <f>IF(OR('Z-scores'!KH20&gt;2,'Z-scores'!KH20&lt;-2),"",'Z-scores'!KH20)</f>
        <v>-0.24254000000000001</v>
      </c>
      <c r="KT20" s="7">
        <f>IF(OR('Z-scores'!KI20&gt;2,'Z-scores'!KI20&lt;-2),"",'Z-scores'!KI20)</f>
        <v>-0.31914999999999999</v>
      </c>
      <c r="KU20" s="7">
        <f>IF(OR('Z-scores'!KJ20&gt;2,'Z-scores'!KJ20&lt;-2),"",'Z-scores'!KJ20)</f>
        <v>0.32014999999999999</v>
      </c>
      <c r="KV20" s="7">
        <f>IF(OR('Z-scores'!KK20&gt;2,'Z-scores'!KK20&lt;-2),"",'Z-scores'!KK20)</f>
        <v>-0.18423999999999999</v>
      </c>
      <c r="KW20" s="7">
        <f>IF(OR('Z-scores'!KL20&gt;2,'Z-scores'!KL20&lt;-2),"",'Z-scores'!KL20)</f>
        <v>0.38342999999999999</v>
      </c>
      <c r="KX20" s="7">
        <f>IF(OR('Z-scores'!KM20&gt;2,'Z-scores'!KM20&lt;-2),"",'Z-scores'!KM20)</f>
        <v>0.14624000000000001</v>
      </c>
      <c r="KY20" s="7">
        <f>IF(OR('Z-scores'!KN20&gt;2,'Z-scores'!KN20&lt;-2),"",'Z-scores'!KN20)</f>
        <v>0.29926999999999998</v>
      </c>
      <c r="KZ20" s="7">
        <f>IF(OR('Z-scores'!KO20&gt;2,'Z-scores'!KO20&lt;-2),"",'Z-scores'!KO20)</f>
        <v>-0.20734</v>
      </c>
      <c r="LA20" s="7" t="str">
        <f>IF(OR('Z-scores'!KP20&gt;2,'Z-scores'!KP20&lt;-2),"",'Z-scores'!KP20)</f>
        <v/>
      </c>
      <c r="LB20" s="7">
        <f>IF(OR('Z-scores'!KQ20&gt;2,'Z-scores'!KQ20&lt;-2),"",'Z-scores'!KQ20)</f>
        <v>0.66030999999999995</v>
      </c>
      <c r="LC20" s="7" t="str">
        <f>IF(OR('Z-scores'!KR20&gt;2,'Z-scores'!KR20&lt;-2),"",'Z-scores'!KR20)</f>
        <v/>
      </c>
      <c r="LD20" s="7">
        <f>IF(OR('Z-scores'!KS20&gt;2,'Z-scores'!KS20&lt;-2),"",'Z-scores'!KS20)</f>
        <v>-0.24460999999999999</v>
      </c>
      <c r="LE20" s="7">
        <f>IF(OR('Z-scores'!KT20&gt;2,'Z-scores'!KT20&lt;-2),"",'Z-scores'!KT20)</f>
        <v>0.23074</v>
      </c>
      <c r="LF20" s="7" t="str">
        <f>IF(OR('Z-scores'!KU20&gt;2,'Z-scores'!KU20&lt;-2),"",'Z-scores'!KU20)</f>
        <v/>
      </c>
      <c r="LG20" s="7">
        <f>IF(OR('Z-scores'!KV20&gt;2,'Z-scores'!KV20&lt;-2),"",'Z-scores'!KV20)</f>
        <v>0.20104</v>
      </c>
      <c r="LH20" s="7">
        <f>IF(OR('Z-scores'!KW20&gt;2,'Z-scores'!KW20&lt;-2),"",'Z-scores'!KW20)</f>
        <v>-0.20075999999999999</v>
      </c>
      <c r="LI20" s="7">
        <f>IF(OR('Z-scores'!KX20&gt;2,'Z-scores'!KX20&lt;-2),"",'Z-scores'!KX20)</f>
        <v>0.37491999999999998</v>
      </c>
      <c r="LJ20" s="7">
        <f>IF(OR('Z-scores'!KY20&gt;2,'Z-scores'!KY20&lt;-2),"",'Z-scores'!KY20)</f>
        <v>-0.27673999999999999</v>
      </c>
      <c r="LK20" s="7">
        <f>IF(OR('Z-scores'!KZ20&gt;2,'Z-scores'!KZ20&lt;-2),"",'Z-scores'!KZ20)</f>
        <v>0.16608000000000001</v>
      </c>
      <c r="LL20" s="7">
        <f>IF(OR('Z-scores'!LA20&gt;2,'Z-scores'!LA20&lt;-2),"",'Z-scores'!LA20)</f>
        <v>-0.25652000000000003</v>
      </c>
      <c r="LM20" s="7">
        <f>IF(OR('Z-scores'!LB20&gt;2,'Z-scores'!LB20&lt;-2),"",'Z-scores'!LB20)</f>
        <v>-0.25918999999999998</v>
      </c>
      <c r="LN20" s="7">
        <f>IF(OR('Z-scores'!LC20&gt;2,'Z-scores'!LC20&lt;-2),"",'Z-scores'!LC20)</f>
        <v>-0.26021</v>
      </c>
      <c r="LO20" s="7">
        <f>IF(OR('Z-scores'!LD20&gt;2,'Z-scores'!LD20&lt;-2),"",'Z-scores'!LD20)</f>
        <v>0.48431000000000002</v>
      </c>
      <c r="LP20" s="7" t="str">
        <f>IF(OR('Z-scores'!LE20&gt;2,'Z-scores'!LE20&lt;-2),"",'Z-scores'!LE20)</f>
        <v/>
      </c>
      <c r="LQ20" s="7">
        <f>IF(OR('Z-scores'!LF20&gt;2,'Z-scores'!LF20&lt;-2),"",'Z-scores'!LF20)</f>
        <v>1.3339999999999999E-2</v>
      </c>
      <c r="LR20" s="7">
        <f>IF(OR('Z-scores'!LG20&gt;2,'Z-scores'!LG20&lt;-2),"",'Z-scores'!LG20)</f>
        <v>0.49186999999999997</v>
      </c>
      <c r="LS20" s="7">
        <f>IF(OR('Z-scores'!LH20&gt;2,'Z-scores'!LH20&lt;-2),"",'Z-scores'!LH20)</f>
        <v>-0.39734999999999998</v>
      </c>
      <c r="LT20" s="7">
        <f>IF(OR('Z-scores'!LI20&gt;2,'Z-scores'!LI20&lt;-2),"",'Z-scores'!LI20)</f>
        <v>-0.39052999999999999</v>
      </c>
      <c r="LU20" s="7">
        <f>IF(OR('Z-scores'!LJ20&gt;2,'Z-scores'!LJ20&lt;-2),"",'Z-scores'!LJ20)</f>
        <v>-0.43613000000000002</v>
      </c>
      <c r="LV20" s="7">
        <f>IF(OR('Z-scores'!LK20&gt;2,'Z-scores'!LK20&lt;-2),"",'Z-scores'!LK20)</f>
        <v>4.147E-2</v>
      </c>
      <c r="LW20" s="7">
        <f>IF(OR('Z-scores'!LL20&gt;2,'Z-scores'!LL20&lt;-2),"",'Z-scores'!LL20)</f>
        <v>1.3441799999999999</v>
      </c>
      <c r="LX20" s="7">
        <f>IF(OR('Z-scores'!LM20&gt;2,'Z-scores'!LM20&lt;-2),"",'Z-scores'!LM20)</f>
        <v>-0.36342999999999998</v>
      </c>
      <c r="LY20" s="7">
        <f>IF(OR('Z-scores'!LN20&gt;2,'Z-scores'!LN20&lt;-2),"",'Z-scores'!LN20)</f>
        <v>-0.64622000000000002</v>
      </c>
      <c r="LZ20" s="7">
        <f>IF(OR('Z-scores'!LO20&gt;2,'Z-scores'!LO20&lt;-2),"",'Z-scores'!LO20)</f>
        <v>-0.42537000000000003</v>
      </c>
      <c r="MA20" s="7">
        <f>IF(OR('Z-scores'!LP20&gt;2,'Z-scores'!LP20&lt;-2),"",'Z-scores'!LP20)</f>
        <v>-0.15739</v>
      </c>
      <c r="MB20" s="7">
        <f>IF(OR('Z-scores'!LQ20&gt;2,'Z-scores'!LQ20&lt;-2),"",'Z-scores'!LQ20)</f>
        <v>-0.28292</v>
      </c>
      <c r="MC20" s="7">
        <f>IF(OR('Z-scores'!LR20&gt;2,'Z-scores'!LR20&lt;-2),"",'Z-scores'!LR20)</f>
        <v>0.15540000000000001</v>
      </c>
      <c r="MD20" s="7">
        <f>IF(OR('Z-scores'!LS20&gt;2,'Z-scores'!LS20&lt;-2),"",'Z-scores'!LS20)</f>
        <v>1.63168</v>
      </c>
      <c r="ME20" s="7">
        <f>IF(OR('Z-scores'!LT20&gt;2,'Z-scores'!LT20&lt;-2),"",'Z-scores'!LT20)</f>
        <v>0.40294000000000002</v>
      </c>
      <c r="MF20" s="7">
        <f>IF(OR('Z-scores'!LU20&gt;2,'Z-scores'!LU20&lt;-2),"",'Z-scores'!LU20)</f>
        <v>-0.43121999999999999</v>
      </c>
      <c r="MG20" s="7">
        <f>IF(OR('Z-scores'!LV20&gt;2,'Z-scores'!LV20&lt;-2),"",'Z-scores'!LV20)</f>
        <v>-0.24648</v>
      </c>
      <c r="MH20" s="7">
        <f>IF(OR('Z-scores'!LW20&gt;2,'Z-scores'!LW20&lt;-2),"",'Z-scores'!LW20)</f>
        <v>-0.15842999999999999</v>
      </c>
      <c r="MI20" s="7">
        <f>IF(OR('Z-scores'!LX20&gt;2,'Z-scores'!LX20&lt;-2),"",'Z-scores'!LX20)</f>
        <v>-0.24254000000000001</v>
      </c>
      <c r="MJ20" s="7">
        <f>IF(OR('Z-scores'!LY20&gt;2,'Z-scores'!LY20&lt;-2),"",'Z-scores'!LY20)</f>
        <v>6.275E-2</v>
      </c>
      <c r="MK20" s="7">
        <f>IF(OR('Z-scores'!LZ20&gt;2,'Z-scores'!LZ20&lt;-2),"",'Z-scores'!LZ20)</f>
        <v>-0.23741000000000001</v>
      </c>
      <c r="ML20" s="7">
        <f>IF(OR('Z-scores'!MA20&gt;2,'Z-scores'!MA20&lt;-2),"",'Z-scores'!MA20)</f>
        <v>-0.30407000000000001</v>
      </c>
      <c r="MM20" s="7">
        <f>IF(OR('Z-scores'!MB20&gt;2,'Z-scores'!MB20&lt;-2),"",'Z-scores'!MB20)</f>
        <v>-0.24254000000000001</v>
      </c>
      <c r="MN20" s="7">
        <f>IF(OR('Z-scores'!MC20&gt;2,'Z-scores'!MC20&lt;-2),"",'Z-scores'!MC20)</f>
        <v>-0.30886000000000002</v>
      </c>
      <c r="MO20" s="7">
        <f>IF(OR('Z-scores'!MD20&gt;2,'Z-scores'!MD20&lt;-2),"",'Z-scores'!MD20)</f>
        <v>-0.30580000000000002</v>
      </c>
      <c r="MP20" s="7">
        <f>IF(OR('Z-scores'!ME20&gt;2,'Z-scores'!ME20&lt;-2),"",'Z-scores'!ME20)</f>
        <v>-0.25263000000000002</v>
      </c>
      <c r="MQ20" s="7">
        <f>IF(OR('Z-scores'!MF20&gt;2,'Z-scores'!MF20&lt;-2),"",'Z-scores'!MF20)</f>
        <v>1.1768000000000001</v>
      </c>
      <c r="MR20" s="7">
        <f>IF(OR('Z-scores'!MG20&gt;2,'Z-scores'!MG20&lt;-2),"",'Z-scores'!MG20)</f>
        <v>-0.36404999999999998</v>
      </c>
      <c r="MS20" s="7">
        <f>IF(OR('Z-scores'!MH20&gt;2,'Z-scores'!MH20&lt;-2),"",'Z-scores'!MH20)</f>
        <v>-0.53825000000000001</v>
      </c>
      <c r="MT20" s="7">
        <f>IF(OR('Z-scores'!MI20&gt;2,'Z-scores'!MI20&lt;-2),"",'Z-scores'!MI20)</f>
        <v>-0.37753999999999999</v>
      </c>
      <c r="MU20" s="7">
        <f>IF(OR('Z-scores'!MJ20&gt;2,'Z-scores'!MJ20&lt;-2),"",'Z-scores'!MJ20)</f>
        <v>-0.44401000000000002</v>
      </c>
      <c r="MV20" s="7" t="str">
        <f>IF(OR('Z-scores'!MK20&gt;2,'Z-scores'!MK20&lt;-2),"",'Z-scores'!MK20)</f>
        <v/>
      </c>
      <c r="MW20" s="7">
        <f>IF(OR('Z-scores'!ML20&gt;2,'Z-scores'!ML20&lt;-2),"",'Z-scores'!ML20)</f>
        <v>-0.42230000000000001</v>
      </c>
      <c r="MX20" s="7">
        <f>IF(OR('Z-scores'!MM20&gt;2,'Z-scores'!MM20&lt;-2),"",'Z-scores'!MM20)</f>
        <v>-0.10011</v>
      </c>
      <c r="MY20" s="7">
        <f>IF(OR('Z-scores'!MN20&gt;2,'Z-scores'!MN20&lt;-2),"",'Z-scores'!MN20)</f>
        <v>-7.5389999999999999E-2</v>
      </c>
      <c r="MZ20" s="7" t="str">
        <f>IF(OR('Z-scores'!MO20&gt;2,'Z-scores'!MO20&lt;-2),"",'Z-scores'!MO20)</f>
        <v/>
      </c>
      <c r="NA20" s="7">
        <f>IF(OR('Z-scores'!MP20&gt;2,'Z-scores'!MP20&lt;-2),"",'Z-scores'!MP20)</f>
        <v>-0.30115999999999998</v>
      </c>
      <c r="NB20" s="7">
        <f>IF(OR('Z-scores'!MQ20&gt;2,'Z-scores'!MQ20&lt;-2),"",'Z-scores'!MQ20)</f>
        <v>-0.29596</v>
      </c>
      <c r="NC20" s="7">
        <f>IF(OR('Z-scores'!MR20&gt;2,'Z-scores'!MR20&lt;-2),"",'Z-scores'!MR20)</f>
        <v>-0.48377999999999999</v>
      </c>
      <c r="ND20" s="7">
        <f>IF(OR('Z-scores'!MS20&gt;2,'Z-scores'!MS20&lt;-2),"",'Z-scores'!MS20)</f>
        <v>-9.3969999999999998E-2</v>
      </c>
      <c r="NE20" s="7">
        <f>IF(OR('Z-scores'!MT20&gt;2,'Z-scores'!MT20&lt;-2),"",'Z-scores'!MT20)</f>
        <v>-3.2230000000000002E-2</v>
      </c>
      <c r="NF20" s="7">
        <f>IF(OR('Z-scores'!MU20&gt;2,'Z-scores'!MU20&lt;-2),"",'Z-scores'!MU20)</f>
        <v>-0.47510000000000002</v>
      </c>
      <c r="NG20" s="7">
        <f>IF(OR('Z-scores'!MV20&gt;2,'Z-scores'!MV20&lt;-2),"",'Z-scores'!MV20)</f>
        <v>-0.31646000000000002</v>
      </c>
      <c r="NH20" s="7">
        <f>IF(OR('Z-scores'!MW20&gt;2,'Z-scores'!MW20&lt;-2),"",'Z-scores'!MW20)</f>
        <v>-0.60524999999999995</v>
      </c>
      <c r="NI20" s="7">
        <f>IF(OR('Z-scores'!MX20&gt;2,'Z-scores'!MX20&lt;-2),"",'Z-scores'!MX20)</f>
        <v>-0.55552999999999997</v>
      </c>
      <c r="NJ20" s="7">
        <f>IF(OR('Z-scores'!MY20&gt;2,'Z-scores'!MY20&lt;-2),"",'Z-scores'!MY20)</f>
        <v>-0.60338999999999998</v>
      </c>
      <c r="NK20" s="7">
        <f>IF(OR('Z-scores'!MZ20&gt;2,'Z-scores'!MZ20&lt;-2),"",'Z-scores'!MZ20)</f>
        <v>-8.6510000000000004E-2</v>
      </c>
      <c r="NL20" s="7">
        <f>IF(OR('Z-scores'!NA20&gt;2,'Z-scores'!NA20&lt;-2),"",'Z-scores'!NA20)</f>
        <v>-0.11026</v>
      </c>
      <c r="NM20" s="7">
        <f>IF(OR('Z-scores'!NB20&gt;2,'Z-scores'!NB20&lt;-2),"",'Z-scores'!NB20)</f>
        <v>0.43167</v>
      </c>
      <c r="NN20" s="7">
        <f>IF(OR('Z-scores'!NC20&gt;2,'Z-scores'!NC20&lt;-2),"",'Z-scores'!NC20)</f>
        <v>0.67842000000000002</v>
      </c>
      <c r="NO20" s="7">
        <f>IF(OR('Z-scores'!ND20&gt;2,'Z-scores'!ND20&lt;-2),"",'Z-scores'!ND20)</f>
        <v>8.1220000000000001E-2</v>
      </c>
      <c r="NP20" s="7">
        <f>IF(OR('Z-scores'!NE20&gt;2,'Z-scores'!NE20&lt;-2),"",'Z-scores'!NE20)</f>
        <v>0.34003</v>
      </c>
      <c r="NQ20" s="7">
        <f>IF(OR('Z-scores'!NF20&gt;2,'Z-scores'!NF20&lt;-2),"",'Z-scores'!NF20)</f>
        <v>0.52834999999999999</v>
      </c>
      <c r="NR20" s="7">
        <f>IF(OR('Z-scores'!NG20&gt;2,'Z-scores'!NG20&lt;-2),"",'Z-scores'!NG20)</f>
        <v>-0.15816</v>
      </c>
      <c r="NS20" s="7">
        <f>IF(OR('Z-scores'!NH20&gt;2,'Z-scores'!NH20&lt;-2),"",'Z-scores'!NH20)</f>
        <v>-0.12124</v>
      </c>
      <c r="NT20" s="7">
        <f>IF(OR('Z-scores'!NI20&gt;2,'Z-scores'!NI20&lt;-2),"",'Z-scores'!NI20)</f>
        <v>0.64419999999999999</v>
      </c>
      <c r="NU20" s="7">
        <f>IF(OR('Z-scores'!NJ20&gt;2,'Z-scores'!NJ20&lt;-2),"",'Z-scores'!NJ20)</f>
        <v>-0.12875</v>
      </c>
      <c r="NV20" s="7">
        <f>IF(OR('Z-scores'!NK20&gt;2,'Z-scores'!NK20&lt;-2),"",'Z-scores'!NK20)</f>
        <v>-0.43147000000000002</v>
      </c>
      <c r="NW20" s="7">
        <f>IF(OR('Z-scores'!NL20&gt;2,'Z-scores'!NL20&lt;-2),"",'Z-scores'!NL20)</f>
        <v>0.44957999999999998</v>
      </c>
      <c r="NX20" s="7">
        <f>IF(OR('Z-scores'!NM20&gt;2,'Z-scores'!NM20&lt;-2),"",'Z-scores'!NM20)</f>
        <v>0.13693</v>
      </c>
      <c r="NY20" s="7">
        <f>IF(OR('Z-scores'!NN20&gt;2,'Z-scores'!NN20&lt;-2),"",'Z-scores'!NN20)</f>
        <v>0.92220999999999997</v>
      </c>
      <c r="NZ20" s="7">
        <f>IF(OR('Z-scores'!NO20&gt;2,'Z-scores'!NO20&lt;-2),"",'Z-scores'!NO20)</f>
        <v>0.95589000000000002</v>
      </c>
      <c r="OA20" s="7">
        <f>IF(OR('Z-scores'!NP20&gt;2,'Z-scores'!NP20&lt;-2),"",'Z-scores'!NP20)</f>
        <v>0.71435999999999999</v>
      </c>
      <c r="OB20" s="7">
        <f>IF(OR('Z-scores'!NQ20&gt;2,'Z-scores'!NQ20&lt;-2),"",'Z-scores'!NQ20)</f>
        <v>0.73916000000000004</v>
      </c>
      <c r="OC20" s="7">
        <f>IF(OR('Z-scores'!NR20&gt;2,'Z-scores'!NR20&lt;-2),"",'Z-scores'!NR20)</f>
        <v>-0.60824999999999996</v>
      </c>
      <c r="OD20" s="7">
        <f>IF(OR('Z-scores'!NS20&gt;2,'Z-scores'!NS20&lt;-2),"",'Z-scores'!NS20)</f>
        <v>5.7180000000000002E-2</v>
      </c>
      <c r="OE20" s="7">
        <f>IF(OR('Z-scores'!NT20&gt;2,'Z-scores'!NT20&lt;-2),"",'Z-scores'!NT20)</f>
        <v>-3.0300000000000001E-3</v>
      </c>
      <c r="OF20" s="7">
        <f>IF(OR('Z-scores'!NU20&gt;2,'Z-scores'!NU20&lt;-2),"",'Z-scores'!NU20)</f>
        <v>1.2503500000000001</v>
      </c>
      <c r="OG20" s="7">
        <f>IF(OR('Z-scores'!NV20&gt;2,'Z-scores'!NV20&lt;-2),"",'Z-scores'!NV20)</f>
        <v>0.63817000000000002</v>
      </c>
      <c r="OH20" s="7">
        <f>IF(OR('Z-scores'!NW20&gt;2,'Z-scores'!NW20&lt;-2),"",'Z-scores'!NW20)</f>
        <v>-3.3070000000000002E-2</v>
      </c>
      <c r="OI20" s="7">
        <f>IF(OR('Z-scores'!NX20&gt;2,'Z-scores'!NX20&lt;-2),"",'Z-scores'!NX20)</f>
        <v>1.9189999999999999E-2</v>
      </c>
      <c r="OJ20" s="7">
        <f>IF(OR('Z-scores'!NY20&gt;2,'Z-scores'!NY20&lt;-2),"",'Z-scores'!NY20)</f>
        <v>-0.10233</v>
      </c>
      <c r="OK20" s="7">
        <f>IF(OR('Z-scores'!NZ20&gt;2,'Z-scores'!NZ20&lt;-2),"",'Z-scores'!NZ20)</f>
        <v>-0.55103999999999997</v>
      </c>
      <c r="OL20" s="7">
        <f>IF(OR('Z-scores'!OA20&gt;2,'Z-scores'!OA20&lt;-2),"",'Z-scores'!OA20)</f>
        <v>-0.64451000000000003</v>
      </c>
      <c r="OM20" s="7">
        <f>IF(OR('Z-scores'!OB20&gt;2,'Z-scores'!OB20&lt;-2),"",'Z-scores'!OB20)</f>
        <v>-0.34209000000000001</v>
      </c>
      <c r="ON20" s="7">
        <f>IF(OR('Z-scores'!OC20&gt;2,'Z-scores'!OC20&lt;-2),"",'Z-scores'!OC20)</f>
        <v>-0.48098999999999997</v>
      </c>
      <c r="OO20" s="7">
        <f>IF(OR('Z-scores'!OD20&gt;2,'Z-scores'!OD20&lt;-2),"",'Z-scores'!OD20)</f>
        <v>-0.46168999999999999</v>
      </c>
      <c r="OP20" s="7">
        <f>IF(OR('Z-scores'!OE20&gt;2,'Z-scores'!OE20&lt;-2),"",'Z-scores'!OE20)</f>
        <v>0.49362</v>
      </c>
      <c r="OQ20" s="7">
        <f>IF(OR('Z-scores'!OF20&gt;2,'Z-scores'!OF20&lt;-2),"",'Z-scores'!OF20)</f>
        <v>0.47383999999999998</v>
      </c>
      <c r="OR20" s="7">
        <f>IF(OR('Z-scores'!OG20&gt;2,'Z-scores'!OG20&lt;-2),"",'Z-scores'!OG20)</f>
        <v>0.2442</v>
      </c>
      <c r="OS20" s="7">
        <f>IF(OR('Z-scores'!OH20&gt;2,'Z-scores'!OH20&lt;-2),"",'Z-scores'!OH20)</f>
        <v>0.22208</v>
      </c>
      <c r="OT20" s="7">
        <f>IF(OR('Z-scores'!OI20&gt;2,'Z-scores'!OI20&lt;-2),"",'Z-scores'!OI20)</f>
        <v>1.4551499999999999</v>
      </c>
      <c r="OU20" s="7">
        <f>IF(OR('Z-scores'!OJ20&gt;2,'Z-scores'!OJ20&lt;-2),"",'Z-scores'!OJ20)</f>
        <v>1.90215</v>
      </c>
      <c r="OV20" s="7">
        <f>IF(OR('Z-scores'!OK20&gt;2,'Z-scores'!OK20&lt;-2),"",'Z-scores'!OK20)</f>
        <v>-0.22869</v>
      </c>
      <c r="OW20" s="7">
        <f>IF(OR('Z-scores'!OL20&gt;2,'Z-scores'!OL20&lt;-2),"",'Z-scores'!OL20)</f>
        <v>-0.20791000000000001</v>
      </c>
      <c r="OX20" s="7">
        <f>IF(OR('Z-scores'!OM20&gt;2,'Z-scores'!OM20&lt;-2),"",'Z-scores'!OM20)</f>
        <v>0.57196000000000002</v>
      </c>
      <c r="OY20" s="7">
        <f>IF(OR('Z-scores'!ON20&gt;2,'Z-scores'!ON20&lt;-2),"",'Z-scores'!ON20)</f>
        <v>-0.28366000000000002</v>
      </c>
      <c r="OZ20" s="7">
        <f>IF(OR('Z-scores'!OO20&gt;2,'Z-scores'!OO20&lt;-2),"",'Z-scores'!OO20)</f>
        <v>-0.26956999999999998</v>
      </c>
      <c r="PA20" s="7">
        <f>IF(OR('Z-scores'!OP20&gt;2,'Z-scores'!OP20&lt;-2),"",'Z-scores'!OP20)</f>
        <v>-0.24254000000000001</v>
      </c>
      <c r="PB20" s="7">
        <f>IF(OR('Z-scores'!OQ20&gt;2,'Z-scores'!OQ20&lt;-2),"",'Z-scores'!OQ20)</f>
        <v>-0.14838999999999999</v>
      </c>
      <c r="PC20" s="7">
        <f>IF(OR('Z-scores'!OR20&gt;2,'Z-scores'!OR20&lt;-2),"",'Z-scores'!OR20)</f>
        <v>-0.17638000000000001</v>
      </c>
      <c r="PD20" s="7">
        <f>IF(OR('Z-scores'!OS20&gt;2,'Z-scores'!OS20&lt;-2),"",'Z-scores'!OS20)</f>
        <v>-0.54713000000000001</v>
      </c>
      <c r="PE20" s="7">
        <f>IF(OR('Z-scores'!OT20&gt;2,'Z-scores'!OT20&lt;-2),"",'Z-scores'!OT20)</f>
        <v>0.37096000000000001</v>
      </c>
      <c r="PF20" s="7">
        <f>IF(OR('Z-scores'!OU20&gt;2,'Z-scores'!OU20&lt;-2),"",'Z-scores'!OU20)</f>
        <v>-7.1590000000000001E-2</v>
      </c>
      <c r="PG20" s="7">
        <f>IF(OR('Z-scores'!OV20&gt;2,'Z-scores'!OV20&lt;-2),"",'Z-scores'!OV20)</f>
        <v>-0.12741</v>
      </c>
      <c r="PH20" s="7">
        <f>IF(OR('Z-scores'!OW20&gt;2,'Z-scores'!OW20&lt;-2),"",'Z-scores'!OW20)</f>
        <v>-0.16139999999999999</v>
      </c>
      <c r="PI20" s="7">
        <f>IF(OR('Z-scores'!OX20&gt;2,'Z-scores'!OX20&lt;-2),"",'Z-scores'!OX20)</f>
        <v>1.82623</v>
      </c>
      <c r="PJ20" s="7">
        <f>IF(OR('Z-scores'!OY20&gt;2,'Z-scores'!OY20&lt;-2),"",'Z-scores'!OY20)</f>
        <v>1.48508</v>
      </c>
      <c r="PK20" s="7">
        <f>IF(OR('Z-scores'!OZ20&gt;2,'Z-scores'!OZ20&lt;-2),"",'Z-scores'!OZ20)</f>
        <v>1.90137</v>
      </c>
      <c r="PL20" s="7">
        <f>IF(OR('Z-scores'!PA20&gt;2,'Z-scores'!PA20&lt;-2),"",'Z-scores'!PA20)</f>
        <v>-0.42725000000000002</v>
      </c>
      <c r="PM20" s="7">
        <f>IF(OR('Z-scores'!PB20&gt;2,'Z-scores'!PB20&lt;-2),"",'Z-scores'!PB20)</f>
        <v>1.549E-2</v>
      </c>
      <c r="PN20" s="7">
        <f>IF(OR('Z-scores'!PC20&gt;2,'Z-scores'!PC20&lt;-2),"",'Z-scores'!PC20)</f>
        <v>-0.15212999999999999</v>
      </c>
      <c r="PO20" s="7">
        <f>IF(OR('Z-scores'!PD20&gt;2,'Z-scores'!PD20&lt;-2),"",'Z-scores'!PD20)</f>
        <v>0.22098999999999999</v>
      </c>
      <c r="PP20" s="7">
        <f>IF(OR('Z-scores'!PE20&gt;2,'Z-scores'!PE20&lt;-2),"",'Z-scores'!PE20)</f>
        <v>-0.25274999999999997</v>
      </c>
      <c r="PQ20" s="7">
        <f>IF(OR('Z-scores'!PF20&gt;2,'Z-scores'!PF20&lt;-2),"",'Z-scores'!PF20)</f>
        <v>-0.64232</v>
      </c>
      <c r="PR20" s="7">
        <f>IF(OR('Z-scores'!PG20&gt;2,'Z-scores'!PG20&lt;-2),"",'Z-scores'!PG20)</f>
        <v>1.61554</v>
      </c>
      <c r="PS20" s="7">
        <f>IF(OR('Z-scores'!PH20&gt;2,'Z-scores'!PH20&lt;-2),"",'Z-scores'!PH20)</f>
        <v>0.49613000000000002</v>
      </c>
      <c r="PT20" s="7" t="str">
        <f>IF(OR('Z-scores'!PI20&gt;2,'Z-scores'!PI20&lt;-2),"",'Z-scores'!PI20)</f>
        <v/>
      </c>
      <c r="PU20" s="7">
        <f>IF(OR('Z-scores'!PJ20&gt;2,'Z-scores'!PJ20&lt;-2),"",'Z-scores'!PJ20)</f>
        <v>1.8384799999999999</v>
      </c>
      <c r="PV20" s="7">
        <f>IF(OR('Z-scores'!PK20&gt;2,'Z-scores'!PK20&lt;-2),"",'Z-scores'!PK20)</f>
        <v>-6.1960000000000001E-2</v>
      </c>
      <c r="PW20" s="7">
        <f>IF(OR('Z-scores'!PL20&gt;2,'Z-scores'!PL20&lt;-2),"",'Z-scores'!PL20)</f>
        <v>4.4179999999999997E-2</v>
      </c>
      <c r="PX20" s="7">
        <f>IF(OR('Z-scores'!PM20&gt;2,'Z-scores'!PM20&lt;-2),"",'Z-scores'!PM20)</f>
        <v>0.53139999999999998</v>
      </c>
      <c r="PY20" s="7">
        <f>IF(OR('Z-scores'!PN20&gt;2,'Z-scores'!PN20&lt;-2),"",'Z-scores'!PN20)</f>
        <v>0.81149000000000004</v>
      </c>
      <c r="PZ20" s="7">
        <f>IF(OR('Z-scores'!PO20&gt;2,'Z-scores'!PO20&lt;-2),"",'Z-scores'!PO20)</f>
        <v>0.37406</v>
      </c>
      <c r="QA20" s="7">
        <f>IF(OR('Z-scores'!PP20&gt;2,'Z-scores'!PP20&lt;-2),"",'Z-scores'!PP20)</f>
        <v>-0.24254000000000001</v>
      </c>
      <c r="QB20" s="7">
        <f>IF(OR('Z-scores'!PQ20&gt;2,'Z-scores'!PQ20&lt;-2),"",'Z-scores'!PQ20)</f>
        <v>-0.60568999999999995</v>
      </c>
      <c r="QC20" s="7">
        <f>IF(OR('Z-scores'!PR20&gt;2,'Z-scores'!PR20&lt;-2),"",'Z-scores'!PR20)</f>
        <v>-9.7369999999999998E-2</v>
      </c>
      <c r="QD20" s="7">
        <f>IF(OR('Z-scores'!PS20&gt;2,'Z-scores'!PS20&lt;-2),"",'Z-scores'!PS20)</f>
        <v>-0.29360000000000003</v>
      </c>
      <c r="QE20" s="7">
        <f>IF(OR('Z-scores'!PT20&gt;2,'Z-scores'!PT20&lt;-2),"",'Z-scores'!PT20)</f>
        <v>0.75339999999999996</v>
      </c>
      <c r="QF20" s="7">
        <f>IF(OR('Z-scores'!PU20&gt;2,'Z-scores'!PU20&lt;-2),"",'Z-scores'!PU20)</f>
        <v>-0.33548</v>
      </c>
      <c r="QG20" s="7">
        <f>IF(OR('Z-scores'!PV20&gt;2,'Z-scores'!PV20&lt;-2),"",'Z-scores'!PV20)</f>
        <v>-3.4630000000000001E-2</v>
      </c>
      <c r="QH20" s="7">
        <f>IF(OR('Z-scores'!PW20&gt;2,'Z-scores'!PW20&lt;-2),"",'Z-scores'!PW20)</f>
        <v>-0.60179000000000005</v>
      </c>
      <c r="QI20" s="7">
        <f>IF(OR('Z-scores'!PX20&gt;2,'Z-scores'!PX20&lt;-2),"",'Z-scores'!PX20)</f>
        <v>-0.20479</v>
      </c>
      <c r="QJ20" s="7">
        <f>IF(OR('Z-scores'!PY20&gt;2,'Z-scores'!PY20&lt;-2),"",'Z-scores'!PY20)</f>
        <v>-9.8119999999999999E-2</v>
      </c>
      <c r="QK20" s="7">
        <f>IF(OR('Z-scores'!PZ20&gt;2,'Z-scores'!PZ20&lt;-2),"",'Z-scores'!PZ20)</f>
        <v>-3.4290000000000001E-2</v>
      </c>
      <c r="QL20" s="7">
        <f>IF(OR('Z-scores'!QA20&gt;2,'Z-scores'!QA20&lt;-2),"",'Z-scores'!QA20)</f>
        <v>6.5920000000000006E-2</v>
      </c>
      <c r="QM20" s="7">
        <f>IF(OR('Z-scores'!QB20&gt;2,'Z-scores'!QB20&lt;-2),"",'Z-scores'!QB20)</f>
        <v>1.0542499999999999</v>
      </c>
      <c r="QN20" s="7">
        <f>IF(OR('Z-scores'!QC20&gt;2,'Z-scores'!QC20&lt;-2),"",'Z-scores'!QC20)</f>
        <v>-7.2849999999999998E-2</v>
      </c>
      <c r="QO20" s="7">
        <f>IF(OR('Z-scores'!QD20&gt;2,'Z-scores'!QD20&lt;-2),"",'Z-scores'!QD20)</f>
        <v>-0.44584000000000001</v>
      </c>
      <c r="QP20" s="7">
        <f>IF(OR('Z-scores'!QE20&gt;2,'Z-scores'!QE20&lt;-2),"",'Z-scores'!QE20)</f>
        <v>0.12520000000000001</v>
      </c>
      <c r="QQ20" s="7">
        <f>IF(OR('Z-scores'!QF20&gt;2,'Z-scores'!QF20&lt;-2),"",'Z-scores'!QF20)</f>
        <v>1.0529299999999999</v>
      </c>
      <c r="QR20" s="7">
        <f>IF(OR('Z-scores'!QG20&gt;2,'Z-scores'!QG20&lt;-2),"",'Z-scores'!QG20)</f>
        <v>0.34974</v>
      </c>
      <c r="QS20" s="7">
        <f>IF(OR('Z-scores'!QH20&gt;2,'Z-scores'!QH20&lt;-2),"",'Z-scores'!QH20)</f>
        <v>0.20349</v>
      </c>
      <c r="QT20" s="7">
        <f>IF(OR('Z-scores'!QI20&gt;2,'Z-scores'!QI20&lt;-2),"",'Z-scores'!QI20)</f>
        <v>-0.40917999999999999</v>
      </c>
      <c r="QU20" s="7" t="str">
        <f>IF(OR('Z-scores'!QJ20&gt;2,'Z-scores'!QJ20&lt;-2),"",'Z-scores'!QJ20)</f>
        <v/>
      </c>
      <c r="QV20" s="7">
        <f>IF(OR('Z-scores'!QK20&gt;2,'Z-scores'!QK20&lt;-2),"",'Z-scores'!QK20)</f>
        <v>-0.18951999999999999</v>
      </c>
      <c r="QW20" s="7">
        <f>IF(OR('Z-scores'!QL20&gt;2,'Z-scores'!QL20&lt;-2),"",'Z-scores'!QL20)</f>
        <v>-0.48003000000000001</v>
      </c>
      <c r="QX20" s="7">
        <f>IF(OR('Z-scores'!QM20&gt;2,'Z-scores'!QM20&lt;-2),"",'Z-scores'!QM20)</f>
        <v>-0.21496999999999999</v>
      </c>
      <c r="QY20" s="7">
        <f>IF(OR('Z-scores'!QN20&gt;2,'Z-scores'!QN20&lt;-2),"",'Z-scores'!QN20)</f>
        <v>1.5707599999999999</v>
      </c>
      <c r="QZ20" s="7" t="str">
        <f>IF(OR('Z-scores'!QO20&gt;2,'Z-scores'!QO20&lt;-2),"",'Z-scores'!QO20)</f>
        <v/>
      </c>
      <c r="RA20" s="7">
        <f>IF(OR('Z-scores'!QP20&gt;2,'Z-scores'!QP20&lt;-2),"",'Z-scores'!QP20)</f>
        <v>-0.20438999999999999</v>
      </c>
      <c r="RB20" s="7">
        <f>IF(OR('Z-scores'!QQ20&gt;2,'Z-scores'!QQ20&lt;-2),"",'Z-scores'!QQ20)</f>
        <v>0.59977000000000003</v>
      </c>
      <c r="RC20" s="7">
        <f>IF(OR('Z-scores'!QR20&gt;2,'Z-scores'!QR20&lt;-2),"",'Z-scores'!QR20)</f>
        <v>-0.18915999999999999</v>
      </c>
      <c r="RD20" s="7">
        <f>IF(OR('Z-scores'!QS20&gt;2,'Z-scores'!QS20&lt;-2),"",'Z-scores'!QS20)</f>
        <v>0.20896000000000001</v>
      </c>
      <c r="RE20" s="7">
        <f>IF(OR('Z-scores'!QT20&gt;2,'Z-scores'!QT20&lt;-2),"",'Z-scores'!QT20)</f>
        <v>0.21604999999999999</v>
      </c>
      <c r="RF20" s="7">
        <f>IF(OR('Z-scores'!QU20&gt;2,'Z-scores'!QU20&lt;-2),"",'Z-scores'!QU20)</f>
        <v>1.2012400000000001</v>
      </c>
      <c r="RG20" s="7">
        <f>IF(OR('Z-scores'!QV20&gt;2,'Z-scores'!QV20&lt;-2),"",'Z-scores'!QV20)</f>
        <v>1.0584199999999999</v>
      </c>
      <c r="RH20" s="7" t="str">
        <f>IF(OR('Z-scores'!QW20&gt;2,'Z-scores'!QW20&lt;-2),"",'Z-scores'!QW20)</f>
        <v/>
      </c>
      <c r="RI20" s="7">
        <f>IF(OR('Z-scores'!QX20&gt;2,'Z-scores'!QX20&lt;-2),"",'Z-scores'!QX20)</f>
        <v>-0.25813999999999998</v>
      </c>
      <c r="RJ20" s="7">
        <f>IF(OR('Z-scores'!QY20&gt;2,'Z-scores'!QY20&lt;-2),"",'Z-scores'!QY20)</f>
        <v>-6.0839999999999998E-2</v>
      </c>
      <c r="RK20" s="7">
        <f>IF(OR('Z-scores'!QZ20&gt;2,'Z-scores'!QZ20&lt;-2),"",'Z-scores'!QZ20)</f>
        <v>-0.31852999999999998</v>
      </c>
      <c r="RL20" s="7">
        <f>IF(OR('Z-scores'!RA20&gt;2,'Z-scores'!RA20&lt;-2),"",'Z-scores'!RA20)</f>
        <v>-0.47076000000000001</v>
      </c>
      <c r="RM20" s="7">
        <f>IF(OR('Z-scores'!RB20&gt;2,'Z-scores'!RB20&lt;-2),"",'Z-scores'!RB20)</f>
        <v>0.90951000000000004</v>
      </c>
      <c r="RN20" s="7">
        <f>IF(OR('Z-scores'!RC20&gt;2,'Z-scores'!RC20&lt;-2),"",'Z-scores'!RC20)</f>
        <v>-0.38296000000000002</v>
      </c>
      <c r="RO20" s="7">
        <f>IF(OR('Z-scores'!RD20&gt;2,'Z-scores'!RD20&lt;-2),"",'Z-scores'!RD20)</f>
        <v>0.44690999999999997</v>
      </c>
      <c r="RP20" s="7">
        <f>IF(OR('Z-scores'!RE20&gt;2,'Z-scores'!RE20&lt;-2),"",'Z-scores'!RE20)</f>
        <v>-0.2878</v>
      </c>
      <c r="RQ20" s="7">
        <f>IF(OR('Z-scores'!RF20&gt;2,'Z-scores'!RF20&lt;-2),"",'Z-scores'!RF20)</f>
        <v>0.31824999999999998</v>
      </c>
      <c r="RR20" s="7">
        <f>IF(OR('Z-scores'!RG20&gt;2,'Z-scores'!RG20&lt;-2),"",'Z-scores'!RG20)</f>
        <v>0.95216000000000001</v>
      </c>
      <c r="RS20" s="7">
        <f>IF(OR('Z-scores'!RH20&gt;2,'Z-scores'!RH20&lt;-2),"",'Z-scores'!RH20)</f>
        <v>-2.9569999999999999E-2</v>
      </c>
      <c r="RT20" s="7">
        <f>IF(OR('Z-scores'!RI20&gt;2,'Z-scores'!RI20&lt;-2),"",'Z-scores'!RI20)</f>
        <v>-0.35487000000000002</v>
      </c>
      <c r="RU20" s="7">
        <f>IF(OR('Z-scores'!RJ20&gt;2,'Z-scores'!RJ20&lt;-2),"",'Z-scores'!RJ20)</f>
        <v>-9.9390000000000006E-2</v>
      </c>
      <c r="RV20" s="7">
        <f>IF(OR('Z-scores'!RK20&gt;2,'Z-scores'!RK20&lt;-2),"",'Z-scores'!RK20)</f>
        <v>-0.39101000000000002</v>
      </c>
      <c r="RW20" s="7">
        <f>IF(OR('Z-scores'!RL20&gt;2,'Z-scores'!RL20&lt;-2),"",'Z-scores'!RL20)</f>
        <v>-0.54310999999999998</v>
      </c>
      <c r="RX20" s="7">
        <f>IF(OR('Z-scores'!RM20&gt;2,'Z-scores'!RM20&lt;-2),"",'Z-scores'!RM20)</f>
        <v>-0.58660999999999996</v>
      </c>
      <c r="RY20" s="7">
        <f>IF(OR('Z-scores'!RN20&gt;2,'Z-scores'!RN20&lt;-2),"",'Z-scores'!RN20)</f>
        <v>-7.8409999999999994E-2</v>
      </c>
      <c r="RZ20" s="7">
        <f>IF(OR('Z-scores'!RO20&gt;2,'Z-scores'!RO20&lt;-2),"",'Z-scores'!RO20)</f>
        <v>-8.6260000000000003E-2</v>
      </c>
      <c r="SA20" s="7">
        <f>IF(OR('Z-scores'!RP20&gt;2,'Z-scores'!RP20&lt;-2),"",'Z-scores'!RP20)</f>
        <v>-0.67666000000000004</v>
      </c>
      <c r="SB20" s="7">
        <f>IF(OR('Z-scores'!RQ20&gt;2,'Z-scores'!RQ20&lt;-2),"",'Z-scores'!RQ20)</f>
        <v>-0.80781999999999998</v>
      </c>
      <c r="SC20" s="7">
        <f>IF(OR('Z-scores'!RR20&gt;2,'Z-scores'!RR20&lt;-2),"",'Z-scores'!RR20)</f>
        <v>-0.42503999999999997</v>
      </c>
      <c r="SD20" s="7">
        <f>IF(OR('Z-scores'!RS20&gt;2,'Z-scores'!RS20&lt;-2),"",'Z-scores'!RS20)</f>
        <v>-0.42663000000000001</v>
      </c>
      <c r="SE20" s="7">
        <f>IF(OR('Z-scores'!RT20&gt;2,'Z-scores'!RT20&lt;-2),"",'Z-scores'!RT20)</f>
        <v>0.97950000000000004</v>
      </c>
      <c r="SF20" s="7">
        <f>IF(OR('Z-scores'!RU20&gt;2,'Z-scores'!RU20&lt;-2),"",'Z-scores'!RU20)</f>
        <v>0.43329000000000001</v>
      </c>
      <c r="SG20" s="7">
        <f>IF(OR('Z-scores'!RV20&gt;2,'Z-scores'!RV20&lt;-2),"",'Z-scores'!RV20)</f>
        <v>0.35238000000000003</v>
      </c>
      <c r="SH20" s="7">
        <f>IF(OR('Z-scores'!RW20&gt;2,'Z-scores'!RW20&lt;-2),"",'Z-scores'!RW20)</f>
        <v>-0.19369</v>
      </c>
      <c r="SI20" s="7">
        <f>IF(OR('Z-scores'!RX20&gt;2,'Z-scores'!RX20&lt;-2),"",'Z-scores'!RX20)</f>
        <v>-0.30325999999999997</v>
      </c>
      <c r="SJ20" s="7">
        <f>IF(OR('Z-scores'!RY20&gt;2,'Z-scores'!RY20&lt;-2),"",'Z-scores'!RY20)</f>
        <v>-0.27871000000000001</v>
      </c>
      <c r="SK20" s="7">
        <f>IF(OR('Z-scores'!RZ20&gt;2,'Z-scores'!RZ20&lt;-2),"",'Z-scores'!RZ20)</f>
        <v>-0.73838000000000004</v>
      </c>
      <c r="SL20" s="7">
        <f>IF(OR('Z-scores'!SA20&gt;2,'Z-scores'!SA20&lt;-2),"",'Z-scores'!SA20)</f>
        <v>-0.10834000000000001</v>
      </c>
      <c r="SM20" s="7">
        <f>IF(OR('Z-scores'!SB20&gt;2,'Z-scores'!SB20&lt;-2),"",'Z-scores'!SB20)</f>
        <v>-0.33112000000000003</v>
      </c>
      <c r="SN20" s="7">
        <f>IF(OR('Z-scores'!SC20&gt;2,'Z-scores'!SC20&lt;-2),"",'Z-scores'!SC20)</f>
        <v>-0.21440999999999999</v>
      </c>
      <c r="SO20" s="7" t="str">
        <f>IF(OR('Z-scores'!SD20&gt;2,'Z-scores'!SD20&lt;-2),"",'Z-scores'!SD20)</f>
        <v/>
      </c>
      <c r="SP20" s="7">
        <f>IF(OR('Z-scores'!SE20&gt;2,'Z-scores'!SE20&lt;-2),"",'Z-scores'!SE20)</f>
        <v>-0.14799000000000001</v>
      </c>
      <c r="SQ20" s="7" t="str">
        <f>IF(OR('Z-scores'!SF20&gt;2,'Z-scores'!SF20&lt;-2),"",'Z-scores'!SF20)</f>
        <v/>
      </c>
      <c r="SR20" s="7">
        <f>IF(OR('Z-scores'!SG20&gt;2,'Z-scores'!SG20&lt;-2),"",'Z-scores'!SG20)</f>
        <v>-0.51327</v>
      </c>
      <c r="SS20" s="7">
        <f>IF(OR('Z-scores'!SH20&gt;2,'Z-scores'!SH20&lt;-2),"",'Z-scores'!SH20)</f>
        <v>0.62343999999999999</v>
      </c>
      <c r="ST20" s="7">
        <f>IF(OR('Z-scores'!SI20&gt;2,'Z-scores'!SI20&lt;-2),"",'Z-scores'!SI20)</f>
        <v>-0.13208</v>
      </c>
      <c r="SU20" s="7">
        <f>IF(OR('Z-scores'!SJ20&gt;2,'Z-scores'!SJ20&lt;-2),"",'Z-scores'!SJ20)</f>
        <v>-0.45419999999999999</v>
      </c>
      <c r="SV20" s="7">
        <f>IF(OR('Z-scores'!SK20&gt;2,'Z-scores'!SK20&lt;-2),"",'Z-scores'!SK20)</f>
        <v>2.4580000000000001E-2</v>
      </c>
      <c r="SW20" s="7">
        <f>IF(OR('Z-scores'!SL20&gt;2,'Z-scores'!SL20&lt;-2),"",'Z-scores'!SL20)</f>
        <v>-0.25991999999999998</v>
      </c>
      <c r="SX20" s="7">
        <f>IF(OR('Z-scores'!SM20&gt;2,'Z-scores'!SM20&lt;-2),"",'Z-scores'!SM20)</f>
        <v>-0.14842</v>
      </c>
      <c r="SY20" s="7">
        <f>IF(OR('Z-scores'!SN20&gt;2,'Z-scores'!SN20&lt;-2),"",'Z-scores'!SN20)</f>
        <v>-0.22883999999999999</v>
      </c>
      <c r="SZ20" s="7">
        <f>IF(OR('Z-scores'!SO20&gt;2,'Z-scores'!SO20&lt;-2),"",'Z-scores'!SO20)</f>
        <v>0.31938</v>
      </c>
      <c r="TA20" s="7">
        <f>IF(OR('Z-scores'!SP20&gt;2,'Z-scores'!SP20&lt;-2),"",'Z-scores'!SP20)</f>
        <v>-0.17283000000000001</v>
      </c>
      <c r="TB20" s="7">
        <f>IF(OR('Z-scores'!SQ20&gt;2,'Z-scores'!SQ20&lt;-2),"",'Z-scores'!SQ20)</f>
        <v>-0.36702000000000001</v>
      </c>
      <c r="TC20" s="7">
        <f>IF(OR('Z-scores'!SR20&gt;2,'Z-scores'!SR20&lt;-2),"",'Z-scores'!SR20)</f>
        <v>-0.53657999999999995</v>
      </c>
      <c r="TD20" s="7">
        <f>IF(OR('Z-scores'!SS20&gt;2,'Z-scores'!SS20&lt;-2),"",'Z-scores'!SS20)</f>
        <v>0.52734999999999999</v>
      </c>
      <c r="TE20" s="7">
        <f>IF(OR('Z-scores'!ST20&gt;2,'Z-scores'!ST20&lt;-2),"",'Z-scores'!ST20)</f>
        <v>-0.34005999999999997</v>
      </c>
      <c r="TF20" s="7">
        <f>IF(OR('Z-scores'!SU20&gt;2,'Z-scores'!SU20&lt;-2),"",'Z-scores'!SU20)</f>
        <v>-0.18682000000000001</v>
      </c>
      <c r="TG20" s="7">
        <f>IF(OR('Z-scores'!SV20&gt;2,'Z-scores'!SV20&lt;-2),"",'Z-scores'!SV20)</f>
        <v>0.50900999999999996</v>
      </c>
      <c r="TH20" s="7">
        <f>IF(OR('Z-scores'!SW20&gt;2,'Z-scores'!SW20&lt;-2),"",'Z-scores'!SW20)</f>
        <v>0.18682000000000001</v>
      </c>
      <c r="TI20" s="7">
        <f>IF(OR('Z-scores'!SX20&gt;2,'Z-scores'!SX20&lt;-2),"",'Z-scores'!SX20)</f>
        <v>-0.33482000000000001</v>
      </c>
      <c r="TJ20" s="7">
        <f>IF(OR('Z-scores'!SY20&gt;2,'Z-scores'!SY20&lt;-2),"",'Z-scores'!SY20)</f>
        <v>-7.1529999999999996E-2</v>
      </c>
      <c r="TK20" s="7">
        <f>IF(OR('Z-scores'!SZ20&gt;2,'Z-scores'!SZ20&lt;-2),"",'Z-scores'!SZ20)</f>
        <v>-0.12817000000000001</v>
      </c>
      <c r="TL20" s="7">
        <f>IF(OR('Z-scores'!TA20&gt;2,'Z-scores'!TA20&lt;-2),"",'Z-scores'!TA20)</f>
        <v>-0.33139000000000002</v>
      </c>
      <c r="TM20" s="7">
        <f>IF(OR('Z-scores'!TB20&gt;2,'Z-scores'!TB20&lt;-2),"",'Z-scores'!TB20)</f>
        <v>1.7809900000000001</v>
      </c>
      <c r="TN20" s="7">
        <f>IF(OR('Z-scores'!TC20&gt;2,'Z-scores'!TC20&lt;-2),"",'Z-scores'!TC20)</f>
        <v>0.64871000000000001</v>
      </c>
      <c r="TO20" s="7" t="str">
        <f>IF(OR('Z-scores'!TD20&gt;2,'Z-scores'!TD20&lt;-2),"",'Z-scores'!TD20)</f>
        <v/>
      </c>
      <c r="TP20" s="7">
        <f>IF(OR('Z-scores'!TE20&gt;2,'Z-scores'!TE20&lt;-2),"",'Z-scores'!TE20)</f>
        <v>-0.37330999999999998</v>
      </c>
      <c r="TQ20" s="7" t="str">
        <f>IF(OR('Z-scores'!TF20&gt;2,'Z-scores'!TF20&lt;-2),"",'Z-scores'!TF20)</f>
        <v/>
      </c>
      <c r="TR20" s="7">
        <f>IF(OR('Z-scores'!TG20&gt;2,'Z-scores'!TG20&lt;-2),"",'Z-scores'!TG20)</f>
        <v>-0.18229000000000001</v>
      </c>
      <c r="TS20" s="7">
        <f>IF(OR('Z-scores'!TH20&gt;2,'Z-scores'!TH20&lt;-2),"",'Z-scores'!TH20)</f>
        <v>-0.57257000000000002</v>
      </c>
      <c r="TT20" s="7">
        <f>IF(OR('Z-scores'!TI20&gt;2,'Z-scores'!TI20&lt;-2),"",'Z-scores'!TI20)</f>
        <v>-0.2049</v>
      </c>
      <c r="TU20" s="7">
        <f>IF(OR('Z-scores'!TJ20&gt;2,'Z-scores'!TJ20&lt;-2),"",'Z-scores'!TJ20)</f>
        <v>-0.12639</v>
      </c>
      <c r="TV20" s="7">
        <f>IF(OR('Z-scores'!TK20&gt;2,'Z-scores'!TK20&lt;-2),"",'Z-scores'!TK20)</f>
        <v>0.33072000000000001</v>
      </c>
      <c r="TW20" s="7">
        <f>IF(OR('Z-scores'!TL20&gt;2,'Z-scores'!TL20&lt;-2),"",'Z-scores'!TL20)</f>
        <v>1.71516</v>
      </c>
      <c r="TX20" s="7">
        <f>IF(OR('Z-scores'!TM20&gt;2,'Z-scores'!TM20&lt;-2),"",'Z-scores'!TM20)</f>
        <v>9.7239999999999993E-2</v>
      </c>
      <c r="TY20" s="7">
        <f>IF(OR('Z-scores'!TN20&gt;2,'Z-scores'!TN20&lt;-2),"",'Z-scores'!TN20)</f>
        <v>0.66617000000000004</v>
      </c>
      <c r="TZ20" s="7">
        <f>IF(OR('Z-scores'!TO20&gt;2,'Z-scores'!TO20&lt;-2),"",'Z-scores'!TO20)</f>
        <v>-0.10978</v>
      </c>
      <c r="UA20" s="7">
        <f>IF(OR('Z-scores'!TP20&gt;2,'Z-scores'!TP20&lt;-2),"",'Z-scores'!TP20)</f>
        <v>-0.12175</v>
      </c>
      <c r="UB20" s="7">
        <f>IF(OR('Z-scores'!TQ20&gt;2,'Z-scores'!TQ20&lt;-2),"",'Z-scores'!TQ20)</f>
        <v>-0.49314000000000002</v>
      </c>
      <c r="UC20" s="7">
        <f>IF(OR('Z-scores'!TR20&gt;2,'Z-scores'!TR20&lt;-2),"",'Z-scores'!TR20)</f>
        <v>-0.44107000000000002</v>
      </c>
      <c r="UD20" s="7">
        <f>IF(OR('Z-scores'!TS20&gt;2,'Z-scores'!TS20&lt;-2),"",'Z-scores'!TS20)</f>
        <v>-0.48216999999999999</v>
      </c>
      <c r="UE20" s="7">
        <f>IF(OR('Z-scores'!TT20&gt;2,'Z-scores'!TT20&lt;-2),"",'Z-scores'!TT20)</f>
        <v>-0.51946000000000003</v>
      </c>
      <c r="UF20" s="7">
        <f>IF(OR('Z-scores'!TU20&gt;2,'Z-scores'!TU20&lt;-2),"",'Z-scores'!TU20)</f>
        <v>0.45851999999999998</v>
      </c>
      <c r="UG20" s="7">
        <f>IF(OR('Z-scores'!TV20&gt;2,'Z-scores'!TV20&lt;-2),"",'Z-scores'!TV20)</f>
        <v>0.24034</v>
      </c>
      <c r="UH20" s="7">
        <f>IF(OR('Z-scores'!TW20&gt;2,'Z-scores'!TW20&lt;-2),"",'Z-scores'!TW20)</f>
        <v>-0.21043000000000001</v>
      </c>
      <c r="UI20" s="7">
        <f>IF(OR('Z-scores'!TX20&gt;2,'Z-scores'!TX20&lt;-2),"",'Z-scores'!TX20)</f>
        <v>-0.24426</v>
      </c>
      <c r="UJ20" s="7">
        <f>IF(OR('Z-scores'!TY20&gt;2,'Z-scores'!TY20&lt;-2),"",'Z-scores'!TY20)</f>
        <v>8.3489999999999995E-2</v>
      </c>
      <c r="UK20" s="7">
        <f>IF(OR('Z-scores'!TZ20&gt;2,'Z-scores'!TZ20&lt;-2),"",'Z-scores'!TZ20)</f>
        <v>-5.5190000000000003E-2</v>
      </c>
      <c r="UL20" s="7">
        <f>IF(OR('Z-scores'!UA20&gt;2,'Z-scores'!UA20&lt;-2),"",'Z-scores'!UA20)</f>
        <v>-0.27065</v>
      </c>
      <c r="UM20" s="7">
        <f>IF(OR('Z-scores'!UB20&gt;2,'Z-scores'!UB20&lt;-2),"",'Z-scores'!UB20)</f>
        <v>9.214E-2</v>
      </c>
      <c r="UN20" s="7">
        <f>IF(OR('Z-scores'!UC20&gt;2,'Z-scores'!UC20&lt;-2),"",'Z-scores'!UC20)</f>
        <v>-0.79337999999999997</v>
      </c>
      <c r="UO20" s="7">
        <f>IF(OR('Z-scores'!UD20&gt;2,'Z-scores'!UD20&lt;-2),"",'Z-scores'!UD20)</f>
        <v>0.26067000000000001</v>
      </c>
      <c r="UP20" s="7" t="e">
        <f>IF(OR('Z-scores'!#REF!&gt;2,'Z-scores'!#REF!&lt;-2),"",'Z-scores'!#REF!)</f>
        <v>#REF!</v>
      </c>
    </row>
    <row r="21" spans="1:562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</row>
    <row r="22" spans="1:562" x14ac:dyDescent="0.25">
      <c r="A22" t="s">
        <v>1307</v>
      </c>
      <c r="C22" s="7" t="e">
        <f t="shared" ref="C22:BN22" si="0">AVERAGE(C13:C20)-AVERAGE(C4:C12)</f>
        <v>#REF!</v>
      </c>
      <c r="D22" s="7" t="e">
        <f t="shared" si="0"/>
        <v>#REF!</v>
      </c>
      <c r="E22" s="7" t="e">
        <f t="shared" si="0"/>
        <v>#REF!</v>
      </c>
      <c r="F22" s="7" t="e">
        <f t="shared" si="0"/>
        <v>#REF!</v>
      </c>
      <c r="G22" s="7" t="e">
        <f t="shared" si="0"/>
        <v>#REF!</v>
      </c>
      <c r="H22" s="7" t="e">
        <f t="shared" si="0"/>
        <v>#REF!</v>
      </c>
      <c r="I22" s="7" t="e">
        <f t="shared" si="0"/>
        <v>#REF!</v>
      </c>
      <c r="J22" s="7" t="e">
        <f t="shared" si="0"/>
        <v>#REF!</v>
      </c>
      <c r="K22" s="7" t="e">
        <f t="shared" si="0"/>
        <v>#REF!</v>
      </c>
      <c r="L22" s="7" t="e">
        <f t="shared" si="0"/>
        <v>#REF!</v>
      </c>
      <c r="M22" s="7" t="e">
        <f t="shared" si="0"/>
        <v>#REF!</v>
      </c>
      <c r="N22" s="7">
        <f t="shared" si="0"/>
        <v>-9.3466250000000028E-2</v>
      </c>
      <c r="O22" s="7">
        <f t="shared" si="0"/>
        <v>-0.51022499999999993</v>
      </c>
      <c r="P22" s="7">
        <f t="shared" si="0"/>
        <v>4.8210000000000031E-2</v>
      </c>
      <c r="Q22" s="7">
        <f t="shared" si="0"/>
        <v>4.2752499999999971E-2</v>
      </c>
      <c r="R22" s="7">
        <f t="shared" si="0"/>
        <v>9.1381249999999997E-2</v>
      </c>
      <c r="S22" s="7">
        <f t="shared" si="0"/>
        <v>0.10983625000000002</v>
      </c>
      <c r="T22" s="7">
        <f t="shared" si="0"/>
        <v>9.4128749999999983E-2</v>
      </c>
      <c r="U22" s="7">
        <f t="shared" si="0"/>
        <v>-2.9664999999999997E-2</v>
      </c>
      <c r="V22" s="7">
        <f t="shared" si="0"/>
        <v>0.33803750000000005</v>
      </c>
      <c r="W22" s="7">
        <f t="shared" si="0"/>
        <v>0.19092874999999998</v>
      </c>
      <c r="X22" s="7">
        <f t="shared" si="0"/>
        <v>0.59296250000000006</v>
      </c>
      <c r="Y22" s="7">
        <f t="shared" si="0"/>
        <v>0.22857375000000002</v>
      </c>
      <c r="Z22" s="7">
        <f t="shared" si="0"/>
        <v>0.10124374999999997</v>
      </c>
      <c r="AA22" s="7">
        <f t="shared" si="0"/>
        <v>0.53303374999999997</v>
      </c>
      <c r="AB22" s="7">
        <f t="shared" si="0"/>
        <v>0.25539541666666665</v>
      </c>
      <c r="AC22" s="7">
        <f t="shared" si="0"/>
        <v>0.4292062499999999</v>
      </c>
      <c r="AD22" s="7">
        <f t="shared" si="0"/>
        <v>-0.17249624999999999</v>
      </c>
      <c r="AE22" s="7">
        <f t="shared" si="0"/>
        <v>-8.5864920634920683E-2</v>
      </c>
      <c r="AF22" s="7">
        <f t="shared" si="0"/>
        <v>0.63233499999999998</v>
      </c>
      <c r="AG22" s="7">
        <f t="shared" si="0"/>
        <v>0.60862361111111107</v>
      </c>
      <c r="AH22" s="7">
        <f t="shared" si="0"/>
        <v>0.23764708333333334</v>
      </c>
      <c r="AI22" s="7">
        <f t="shared" si="0"/>
        <v>0.37606486111111109</v>
      </c>
      <c r="AJ22" s="7">
        <f t="shared" si="0"/>
        <v>0.15264500000000003</v>
      </c>
      <c r="AK22" s="7">
        <f t="shared" si="0"/>
        <v>1.0222222222222577E-3</v>
      </c>
      <c r="AL22" s="7">
        <f t="shared" si="0"/>
        <v>0.11458267857142856</v>
      </c>
      <c r="AM22" s="7">
        <f t="shared" si="0"/>
        <v>0.49614523809523808</v>
      </c>
      <c r="AN22" s="7">
        <f t="shared" si="0"/>
        <v>0.87103888888888892</v>
      </c>
      <c r="AO22" s="7">
        <f t="shared" si="0"/>
        <v>0.18440111111111115</v>
      </c>
      <c r="AP22" s="7">
        <f t="shared" si="0"/>
        <v>0.45216111111111112</v>
      </c>
      <c r="AQ22" s="7">
        <f t="shared" si="0"/>
        <v>-0.15567861111111109</v>
      </c>
      <c r="AR22" s="7">
        <f t="shared" si="0"/>
        <v>0.45840333333333333</v>
      </c>
      <c r="AS22" s="7">
        <f t="shared" si="0"/>
        <v>-0.18486874999999997</v>
      </c>
      <c r="AT22" s="7">
        <f t="shared" si="0"/>
        <v>6.4960892857142849E-2</v>
      </c>
      <c r="AU22" s="7">
        <f t="shared" si="0"/>
        <v>-3.5241250000000002E-2</v>
      </c>
      <c r="AV22" s="7">
        <f t="shared" si="0"/>
        <v>7.760125000000001E-2</v>
      </c>
      <c r="AW22" s="7">
        <f t="shared" si="0"/>
        <v>0.19156000000000001</v>
      </c>
      <c r="AX22" s="7">
        <f t="shared" si="0"/>
        <v>7.1565000000000017E-2</v>
      </c>
      <c r="AY22" s="7">
        <f t="shared" si="0"/>
        <v>0.74194958333333338</v>
      </c>
      <c r="AZ22" s="7">
        <f t="shared" si="0"/>
        <v>0.83007125000000004</v>
      </c>
      <c r="BA22" s="7">
        <f t="shared" si="0"/>
        <v>0.13962749999999999</v>
      </c>
      <c r="BB22" s="7">
        <f t="shared" si="0"/>
        <v>-2.8201249999999983E-2</v>
      </c>
      <c r="BC22" s="7">
        <f t="shared" si="0"/>
        <v>-3.7342500000000084E-2</v>
      </c>
      <c r="BD22" s="7">
        <f t="shared" si="0"/>
        <v>0.57947375000000001</v>
      </c>
      <c r="BE22" s="7">
        <f t="shared" si="0"/>
        <v>0.53306936507936498</v>
      </c>
      <c r="BF22" s="7">
        <f t="shared" si="0"/>
        <v>0.20541476190476193</v>
      </c>
      <c r="BG22" s="7">
        <f t="shared" si="0"/>
        <v>0.12357492063492054</v>
      </c>
      <c r="BH22" s="7">
        <f t="shared" si="0"/>
        <v>1.006653888888889</v>
      </c>
      <c r="BI22" s="7">
        <f t="shared" si="0"/>
        <v>0.3376438095238094</v>
      </c>
      <c r="BJ22" s="7">
        <f t="shared" si="0"/>
        <v>-0.2084419047619048</v>
      </c>
      <c r="BK22" s="7">
        <f t="shared" si="0"/>
        <v>0.57984460317460318</v>
      </c>
      <c r="BL22" s="7">
        <f t="shared" si="0"/>
        <v>0.35234736111111109</v>
      </c>
      <c r="BM22" s="7">
        <f t="shared" si="0"/>
        <v>0.11168305555555555</v>
      </c>
      <c r="BN22" s="7">
        <f t="shared" si="0"/>
        <v>0.2920600000000001</v>
      </c>
      <c r="BO22" s="7">
        <f t="shared" ref="BO22:DZ22" si="1">AVERAGE(BO13:BO20)-AVERAGE(BO4:BO12)</f>
        <v>-1.2051111111111141E-2</v>
      </c>
      <c r="BP22" s="7">
        <f t="shared" si="1"/>
        <v>0.15416079365079371</v>
      </c>
      <c r="BQ22" s="7">
        <f t="shared" si="1"/>
        <v>-7.6466249999999999E-2</v>
      </c>
      <c r="BR22" s="7">
        <f t="shared" si="1"/>
        <v>-0.38641499999999995</v>
      </c>
      <c r="BS22" s="7">
        <f t="shared" si="1"/>
        <v>-0.21523750000000003</v>
      </c>
      <c r="BT22" s="7">
        <f t="shared" si="1"/>
        <v>-1.4363750000000008E-2</v>
      </c>
      <c r="BU22" s="7">
        <f t="shared" si="1"/>
        <v>0.18408249999999998</v>
      </c>
      <c r="BV22" s="7">
        <f t="shared" si="1"/>
        <v>9.0726250000000008E-2</v>
      </c>
      <c r="BW22" s="7">
        <f t="shared" si="1"/>
        <v>0.19001492063492068</v>
      </c>
      <c r="BX22" s="7">
        <f t="shared" si="1"/>
        <v>-0.49493138888888882</v>
      </c>
      <c r="BY22" s="7">
        <f t="shared" si="1"/>
        <v>-0.46033761904761905</v>
      </c>
      <c r="BZ22" s="7">
        <f t="shared" si="1"/>
        <v>0.31097761904761906</v>
      </c>
      <c r="CA22" s="7">
        <f t="shared" si="1"/>
        <v>0.65180250000000006</v>
      </c>
      <c r="CB22" s="7">
        <f t="shared" si="1"/>
        <v>-0.15298347222222214</v>
      </c>
      <c r="CC22" s="7">
        <f t="shared" si="1"/>
        <v>0.57393158730158722</v>
      </c>
      <c r="CD22" s="7">
        <f t="shared" si="1"/>
        <v>0.4290571428571428</v>
      </c>
      <c r="CE22" s="7">
        <f t="shared" si="1"/>
        <v>0.45039875000000001</v>
      </c>
      <c r="CF22" s="7">
        <f t="shared" si="1"/>
        <v>0.24920499999999998</v>
      </c>
      <c r="CG22" s="7">
        <f t="shared" si="1"/>
        <v>0.26862124999999998</v>
      </c>
      <c r="CH22" s="7">
        <f t="shared" si="1"/>
        <v>0.34535589285714285</v>
      </c>
      <c r="CI22" s="7">
        <f t="shared" si="1"/>
        <v>0.49324555555555555</v>
      </c>
      <c r="CJ22" s="7">
        <f t="shared" si="1"/>
        <v>0.2302112698412698</v>
      </c>
      <c r="CK22" s="7">
        <f t="shared" si="1"/>
        <v>0.25769750000000002</v>
      </c>
      <c r="CL22" s="7">
        <f t="shared" si="1"/>
        <v>-5.1227500000000009E-2</v>
      </c>
      <c r="CM22" s="7">
        <f t="shared" si="1"/>
        <v>4.2612499999999942E-3</v>
      </c>
      <c r="CN22" s="7">
        <f t="shared" si="1"/>
        <v>5.6136249999999999E-2</v>
      </c>
      <c r="CO22" s="7">
        <f t="shared" si="1"/>
        <v>0.32385825396825396</v>
      </c>
      <c r="CP22" s="7">
        <f t="shared" si="1"/>
        <v>0.11466317460317461</v>
      </c>
      <c r="CQ22" s="7">
        <f t="shared" si="1"/>
        <v>0.23252374999999997</v>
      </c>
      <c r="CR22" s="7">
        <f t="shared" si="1"/>
        <v>0.80528624999999998</v>
      </c>
      <c r="CS22" s="7">
        <f t="shared" si="1"/>
        <v>0.41613793650793651</v>
      </c>
      <c r="CT22" s="7">
        <f t="shared" si="1"/>
        <v>0.37637964285714287</v>
      </c>
      <c r="CU22" s="7">
        <f t="shared" si="1"/>
        <v>0.63915041666666661</v>
      </c>
      <c r="CV22" s="7">
        <f t="shared" si="1"/>
        <v>7.2398095238095234E-2</v>
      </c>
      <c r="CW22" s="7">
        <f t="shared" si="1"/>
        <v>-6.6983650793650762E-2</v>
      </c>
      <c r="CX22" s="7">
        <f t="shared" si="1"/>
        <v>0.47437250000000003</v>
      </c>
      <c r="CY22" s="7">
        <f t="shared" si="1"/>
        <v>0.4023787499999999</v>
      </c>
      <c r="CZ22" s="7">
        <f t="shared" si="1"/>
        <v>0.25935749999999991</v>
      </c>
      <c r="DA22" s="7">
        <f t="shared" si="1"/>
        <v>0.57644269841269846</v>
      </c>
      <c r="DB22" s="7">
        <f t="shared" si="1"/>
        <v>1.0287279166666665</v>
      </c>
      <c r="DC22" s="7">
        <f t="shared" si="1"/>
        <v>0.60523875000000005</v>
      </c>
      <c r="DD22" s="7">
        <f t="shared" si="1"/>
        <v>0.52572624999999995</v>
      </c>
      <c r="DE22" s="7">
        <f t="shared" si="1"/>
        <v>0.17548999999999998</v>
      </c>
      <c r="DF22" s="7">
        <f t="shared" si="1"/>
        <v>4.2696428571428524E-2</v>
      </c>
      <c r="DG22" s="7">
        <f t="shared" si="1"/>
        <v>0.17729833333333336</v>
      </c>
      <c r="DH22" s="7">
        <f t="shared" si="1"/>
        <v>0.23997152777777778</v>
      </c>
      <c r="DI22" s="7">
        <f t="shared" si="1"/>
        <v>0.550705</v>
      </c>
      <c r="DJ22" s="7">
        <f t="shared" si="1"/>
        <v>0.41875190476190466</v>
      </c>
      <c r="DK22" s="7">
        <f t="shared" si="1"/>
        <v>0.52497285714285702</v>
      </c>
      <c r="DL22" s="7">
        <f t="shared" si="1"/>
        <v>-0.24956277777777783</v>
      </c>
      <c r="DM22" s="7">
        <f t="shared" si="1"/>
        <v>0.71869388888888874</v>
      </c>
      <c r="DN22" s="7">
        <f t="shared" si="1"/>
        <v>0.57130126984126994</v>
      </c>
      <c r="DO22" s="7">
        <f t="shared" si="1"/>
        <v>0.67101500000000003</v>
      </c>
      <c r="DP22" s="7">
        <f t="shared" si="1"/>
        <v>0.37196750000000001</v>
      </c>
      <c r="DQ22" s="7">
        <f t="shared" si="1"/>
        <v>0.16799055555555553</v>
      </c>
      <c r="DR22" s="7">
        <f t="shared" si="1"/>
        <v>0.31421374999999996</v>
      </c>
      <c r="DS22" s="7">
        <f t="shared" si="1"/>
        <v>0.77902263888888901</v>
      </c>
      <c r="DT22" s="7">
        <f t="shared" si="1"/>
        <v>0.76066374999999986</v>
      </c>
      <c r="DU22" s="7">
        <f t="shared" si="1"/>
        <v>0.95528777777777774</v>
      </c>
      <c r="DV22" s="7">
        <f t="shared" si="1"/>
        <v>0.98963625</v>
      </c>
      <c r="DW22" s="7">
        <f t="shared" si="1"/>
        <v>0.6688036111111112</v>
      </c>
      <c r="DX22" s="7">
        <f t="shared" si="1"/>
        <v>0.78448125000000002</v>
      </c>
      <c r="DY22" s="7">
        <f t="shared" si="1"/>
        <v>0.35451444444444441</v>
      </c>
      <c r="DZ22" s="7">
        <f t="shared" si="1"/>
        <v>0.76328142857142867</v>
      </c>
      <c r="EA22" s="7">
        <f t="shared" ref="EA22:GL22" si="2">AVERAGE(EA13:EA20)-AVERAGE(EA4:EA12)</f>
        <v>0.86919111111111103</v>
      </c>
      <c r="EB22" s="7">
        <f t="shared" si="2"/>
        <v>0.67036499999999988</v>
      </c>
      <c r="EC22" s="7">
        <f t="shared" si="2"/>
        <v>0.28065047619047617</v>
      </c>
      <c r="ED22" s="7">
        <f t="shared" si="2"/>
        <v>0.35177486111111111</v>
      </c>
      <c r="EE22" s="7">
        <f t="shared" si="2"/>
        <v>0.35876999999999998</v>
      </c>
      <c r="EF22" s="7">
        <f t="shared" si="2"/>
        <v>0.81792208333333338</v>
      </c>
      <c r="EG22" s="7">
        <f t="shared" si="2"/>
        <v>0.69095190476190482</v>
      </c>
      <c r="EH22" s="7">
        <f t="shared" si="2"/>
        <v>0.63833206349206351</v>
      </c>
      <c r="EI22" s="7">
        <f t="shared" si="2"/>
        <v>0.98839374999999996</v>
      </c>
      <c r="EJ22" s="7">
        <f t="shared" si="2"/>
        <v>0.76818095238095241</v>
      </c>
      <c r="EK22" s="7">
        <f t="shared" si="2"/>
        <v>3.1423749999999973E-2</v>
      </c>
      <c r="EL22" s="7">
        <f t="shared" si="2"/>
        <v>0.34312375000000001</v>
      </c>
      <c r="EM22" s="7">
        <f t="shared" si="2"/>
        <v>0.13394875000000001</v>
      </c>
      <c r="EN22" s="7">
        <f t="shared" si="2"/>
        <v>0.27747625000000004</v>
      </c>
      <c r="EO22" s="7">
        <f t="shared" si="2"/>
        <v>0.16180749999999997</v>
      </c>
      <c r="EP22" s="7">
        <f t="shared" si="2"/>
        <v>-0.18162492063492064</v>
      </c>
      <c r="EQ22" s="7">
        <f t="shared" si="2"/>
        <v>0.18366374999999999</v>
      </c>
      <c r="ER22" s="7">
        <f t="shared" si="2"/>
        <v>0.40563839285714287</v>
      </c>
      <c r="ES22" s="7">
        <f t="shared" si="2"/>
        <v>0.14427875000000001</v>
      </c>
      <c r="ET22" s="7">
        <f t="shared" si="2"/>
        <v>4.6928749999999964E-2</v>
      </c>
      <c r="EU22" s="7">
        <f t="shared" si="2"/>
        <v>-0.15365095238095239</v>
      </c>
      <c r="EV22" s="7">
        <f t="shared" si="2"/>
        <v>0.15951732142857136</v>
      </c>
      <c r="EW22" s="7">
        <f t="shared" si="2"/>
        <v>0.11845660714285722</v>
      </c>
      <c r="EX22" s="7">
        <f t="shared" si="2"/>
        <v>8.6974999999999969E-2</v>
      </c>
      <c r="EY22" s="7">
        <f t="shared" si="2"/>
        <v>3.5565000000000041E-2</v>
      </c>
      <c r="EZ22" s="7">
        <f t="shared" si="2"/>
        <v>-0.21330619047619048</v>
      </c>
      <c r="FA22" s="7">
        <f t="shared" si="2"/>
        <v>-0.23247125000000002</v>
      </c>
      <c r="FB22" s="7">
        <f t="shared" si="2"/>
        <v>-0.19164624999999999</v>
      </c>
      <c r="FC22" s="7">
        <f t="shared" si="2"/>
        <v>6.7829999999999974E-2</v>
      </c>
      <c r="FD22" s="7">
        <f t="shared" si="2"/>
        <v>1.0156250000000006E-2</v>
      </c>
      <c r="FE22" s="7">
        <f t="shared" si="2"/>
        <v>-0.12660625</v>
      </c>
      <c r="FF22" s="7">
        <f t="shared" si="2"/>
        <v>3.8892499999999969E-2</v>
      </c>
      <c r="FG22" s="7">
        <f t="shared" si="2"/>
        <v>9.7723750000000026E-2</v>
      </c>
      <c r="FH22" s="7">
        <f t="shared" si="2"/>
        <v>0.32678500000000005</v>
      </c>
      <c r="FI22" s="7">
        <f t="shared" si="2"/>
        <v>0.25990375000000004</v>
      </c>
      <c r="FJ22" s="7">
        <f t="shared" si="2"/>
        <v>-0.16798317460317463</v>
      </c>
      <c r="FK22" s="7">
        <f t="shared" si="2"/>
        <v>-8.772000000000002E-2</v>
      </c>
      <c r="FL22" s="7">
        <f t="shared" si="2"/>
        <v>-0.10719624999999998</v>
      </c>
      <c r="FM22" s="7">
        <f t="shared" si="2"/>
        <v>0.21967374999999995</v>
      </c>
      <c r="FN22" s="7">
        <f t="shared" si="2"/>
        <v>-0.33987000000000006</v>
      </c>
      <c r="FO22" s="7">
        <f t="shared" si="2"/>
        <v>-8.0617499999999953E-2</v>
      </c>
      <c r="FP22" s="7">
        <f t="shared" si="2"/>
        <v>1.0628750000000076E-2</v>
      </c>
      <c r="FQ22" s="7">
        <f t="shared" si="2"/>
        <v>9.5026250000000007E-2</v>
      </c>
      <c r="FR22" s="7">
        <f t="shared" si="2"/>
        <v>5.4956249999999957E-2</v>
      </c>
      <c r="FS22" s="7">
        <f t="shared" si="2"/>
        <v>6.5971249999999981E-2</v>
      </c>
      <c r="FT22" s="7">
        <f t="shared" si="2"/>
        <v>-0.35183999999999993</v>
      </c>
      <c r="FU22" s="7">
        <f t="shared" si="2"/>
        <v>-0.21149374999999995</v>
      </c>
      <c r="FV22" s="7">
        <f t="shared" si="2"/>
        <v>-3.2322500000000032E-2</v>
      </c>
      <c r="FW22" s="7">
        <f t="shared" si="2"/>
        <v>0.22185125</v>
      </c>
      <c r="FX22" s="7">
        <f t="shared" si="2"/>
        <v>-0.14809624999999998</v>
      </c>
      <c r="FY22" s="7">
        <f t="shared" si="2"/>
        <v>-0.47500958333333332</v>
      </c>
      <c r="FZ22" s="7">
        <f t="shared" si="2"/>
        <v>-0.42921930555555554</v>
      </c>
      <c r="GA22" s="7">
        <f t="shared" si="2"/>
        <v>-0.11728999999999998</v>
      </c>
      <c r="GB22" s="7">
        <f t="shared" si="2"/>
        <v>0.13846125000000001</v>
      </c>
      <c r="GC22" s="7">
        <f t="shared" si="2"/>
        <v>-0.29068625000000003</v>
      </c>
      <c r="GD22" s="7">
        <f t="shared" si="2"/>
        <v>-0.18367</v>
      </c>
      <c r="GE22" s="7">
        <f t="shared" si="2"/>
        <v>-0.12364000000000006</v>
      </c>
      <c r="GF22" s="7">
        <f t="shared" si="2"/>
        <v>0.18941875</v>
      </c>
      <c r="GG22" s="7">
        <f t="shared" si="2"/>
        <v>-3.9687499999999987E-2</v>
      </c>
      <c r="GH22" s="7">
        <f t="shared" si="2"/>
        <v>0.83087513888888886</v>
      </c>
      <c r="GI22" s="7">
        <f t="shared" si="2"/>
        <v>0.71240277777777783</v>
      </c>
      <c r="GJ22" s="7">
        <f t="shared" si="2"/>
        <v>1.0358926388888889</v>
      </c>
      <c r="GK22" s="7">
        <f t="shared" si="2"/>
        <v>1.0938504761904762</v>
      </c>
      <c r="GL22" s="7">
        <f t="shared" si="2"/>
        <v>0.95940412698412691</v>
      </c>
      <c r="GM22" s="7">
        <f t="shared" ref="GM22:IX22" si="3">AVERAGE(GM13:GM20)-AVERAGE(GM4:GM12)</f>
        <v>0.44926492063492063</v>
      </c>
      <c r="GN22" s="7">
        <f t="shared" si="3"/>
        <v>0.22188791666666666</v>
      </c>
      <c r="GO22" s="7">
        <f t="shared" si="3"/>
        <v>0.87967194444444441</v>
      </c>
      <c r="GP22" s="7">
        <f t="shared" si="3"/>
        <v>0.12444928571428571</v>
      </c>
      <c r="GQ22" s="7">
        <f t="shared" si="3"/>
        <v>1.4384243055555557</v>
      </c>
      <c r="GR22" s="7">
        <f t="shared" si="3"/>
        <v>0.9976598412698412</v>
      </c>
      <c r="GS22" s="7">
        <f t="shared" si="3"/>
        <v>0.692155873015873</v>
      </c>
      <c r="GT22" s="7">
        <f t="shared" si="3"/>
        <v>0.32445444444444449</v>
      </c>
      <c r="GU22" s="7">
        <f t="shared" si="3"/>
        <v>0.84731249999999991</v>
      </c>
      <c r="GV22" s="7">
        <f t="shared" si="3"/>
        <v>0.8495012500000001</v>
      </c>
      <c r="GW22" s="7">
        <f t="shared" si="3"/>
        <v>0.86523375000000002</v>
      </c>
      <c r="GX22" s="7">
        <f t="shared" si="3"/>
        <v>0.56451539682539675</v>
      </c>
      <c r="GY22" s="7">
        <f t="shared" si="3"/>
        <v>0.68045999999999984</v>
      </c>
      <c r="GZ22" s="7">
        <f t="shared" si="3"/>
        <v>1.5833333333333255E-3</v>
      </c>
      <c r="HA22" s="7">
        <f t="shared" si="3"/>
        <v>-0.29694650793650795</v>
      </c>
      <c r="HB22" s="7">
        <f t="shared" si="3"/>
        <v>0.21555875000000005</v>
      </c>
      <c r="HC22" s="7">
        <f t="shared" si="3"/>
        <v>0.50367125000000013</v>
      </c>
      <c r="HD22" s="7">
        <f t="shared" si="3"/>
        <v>0.31415624999999997</v>
      </c>
      <c r="HE22" s="7">
        <f t="shared" si="3"/>
        <v>0.30154375</v>
      </c>
      <c r="HF22" s="7">
        <f t="shared" si="3"/>
        <v>0.24251624999999999</v>
      </c>
      <c r="HG22" s="7">
        <f t="shared" si="3"/>
        <v>-3.4432499999999977E-2</v>
      </c>
      <c r="HH22" s="7">
        <f t="shared" si="3"/>
        <v>0.10296125000000009</v>
      </c>
      <c r="HI22" s="7">
        <f t="shared" si="3"/>
        <v>9.5982499999999971E-2</v>
      </c>
      <c r="HJ22" s="7">
        <f t="shared" si="3"/>
        <v>-2.8598253968253967E-2</v>
      </c>
      <c r="HK22" s="7">
        <f t="shared" si="3"/>
        <v>0.42696625000000005</v>
      </c>
      <c r="HL22" s="7">
        <f t="shared" si="3"/>
        <v>0.26776250000000001</v>
      </c>
      <c r="HM22" s="7">
        <f t="shared" si="3"/>
        <v>-2.0205000000000056E-2</v>
      </c>
      <c r="HN22" s="7">
        <f t="shared" si="3"/>
        <v>0.2674875000000001</v>
      </c>
      <c r="HO22" s="7">
        <f t="shared" si="3"/>
        <v>0.18510250000000006</v>
      </c>
      <c r="HP22" s="7">
        <f t="shared" si="3"/>
        <v>-5.6279999999999997E-2</v>
      </c>
      <c r="HQ22" s="7">
        <f t="shared" si="3"/>
        <v>8.576375E-2</v>
      </c>
      <c r="HR22" s="7">
        <f t="shared" si="3"/>
        <v>-0.23943767857142856</v>
      </c>
      <c r="HS22" s="7">
        <f t="shared" si="3"/>
        <v>0.49936750000000002</v>
      </c>
      <c r="HT22" s="7">
        <f t="shared" si="3"/>
        <v>0.53300124999999998</v>
      </c>
      <c r="HU22" s="7">
        <f t="shared" si="3"/>
        <v>-0.32158499999999995</v>
      </c>
      <c r="HV22" s="7">
        <f t="shared" si="3"/>
        <v>-0.32750125000000008</v>
      </c>
      <c r="HW22" s="7">
        <f t="shared" si="3"/>
        <v>-0.20057375000000002</v>
      </c>
      <c r="HX22" s="7">
        <f t="shared" si="3"/>
        <v>-5.507875000000001E-2</v>
      </c>
      <c r="HY22" s="7">
        <f t="shared" si="3"/>
        <v>0.54432999999999998</v>
      </c>
      <c r="HZ22" s="7">
        <f t="shared" si="3"/>
        <v>-0.24006125000000006</v>
      </c>
      <c r="IA22" s="7">
        <f t="shared" si="3"/>
        <v>0.524675</v>
      </c>
      <c r="IB22" s="7">
        <f t="shared" si="3"/>
        <v>4.3657500000000016E-2</v>
      </c>
      <c r="IC22" s="7">
        <f t="shared" si="3"/>
        <v>0.15413412698412698</v>
      </c>
      <c r="ID22" s="7">
        <f t="shared" si="3"/>
        <v>2.6037500000000158E-3</v>
      </c>
      <c r="IE22" s="7">
        <f t="shared" si="3"/>
        <v>0.29811000000000004</v>
      </c>
      <c r="IF22" s="7">
        <f t="shared" si="3"/>
        <v>0.15481857142857147</v>
      </c>
      <c r="IG22" s="7">
        <f t="shared" si="3"/>
        <v>0.12256125000000004</v>
      </c>
      <c r="IH22" s="7">
        <f t="shared" si="3"/>
        <v>0.2706137500000001</v>
      </c>
      <c r="II22" s="7">
        <f t="shared" si="3"/>
        <v>-4.2631250000000009E-2</v>
      </c>
      <c r="IJ22" s="7">
        <f t="shared" si="3"/>
        <v>-0.11816625000000006</v>
      </c>
      <c r="IK22" s="7">
        <f t="shared" si="3"/>
        <v>-3.124624999999992E-2</v>
      </c>
      <c r="IL22" s="7">
        <f t="shared" si="3"/>
        <v>0.11854761904761904</v>
      </c>
      <c r="IM22" s="7">
        <f t="shared" si="3"/>
        <v>5.5443750000000014E-2</v>
      </c>
      <c r="IN22" s="7">
        <f t="shared" si="3"/>
        <v>0.14280571428571431</v>
      </c>
      <c r="IO22" s="7">
        <f t="shared" si="3"/>
        <v>0.32801285714285711</v>
      </c>
      <c r="IP22" s="7">
        <f t="shared" si="3"/>
        <v>0.34479750000000003</v>
      </c>
      <c r="IQ22" s="7">
        <f t="shared" si="3"/>
        <v>-5.2471111111111135E-2</v>
      </c>
      <c r="IR22" s="7">
        <f t="shared" si="3"/>
        <v>0</v>
      </c>
      <c r="IS22" s="7">
        <f t="shared" si="3"/>
        <v>-3.0187499999999867E-3</v>
      </c>
      <c r="IT22" s="7">
        <f t="shared" si="3"/>
        <v>-6.386E-2</v>
      </c>
      <c r="IU22" s="7">
        <f t="shared" si="3"/>
        <v>-0.10234874999999999</v>
      </c>
      <c r="IV22" s="7">
        <f t="shared" si="3"/>
        <v>0.17730124999999999</v>
      </c>
      <c r="IW22" s="7">
        <f t="shared" si="3"/>
        <v>0.81262583333333327</v>
      </c>
      <c r="IX22" s="7">
        <f t="shared" si="3"/>
        <v>0.98558500000000004</v>
      </c>
      <c r="IY22" s="7">
        <f t="shared" ref="IY22:LJ22" si="4">AVERAGE(IY13:IY20)-AVERAGE(IY4:IY12)</f>
        <v>4.557249999999996E-2</v>
      </c>
      <c r="IZ22" s="7">
        <f t="shared" si="4"/>
        <v>-6.1962499999999948E-2</v>
      </c>
      <c r="JA22" s="7">
        <f t="shared" si="4"/>
        <v>-3.1198749999999997E-2</v>
      </c>
      <c r="JB22" s="7">
        <f t="shared" si="4"/>
        <v>-0.24659625000000002</v>
      </c>
      <c r="JC22" s="7">
        <f t="shared" si="4"/>
        <v>-0.17886374999999999</v>
      </c>
      <c r="JD22" s="7">
        <f t="shared" si="4"/>
        <v>0.17866374999999998</v>
      </c>
      <c r="JE22" s="7">
        <f t="shared" si="4"/>
        <v>-6.7279999999999979E-2</v>
      </c>
      <c r="JF22" s="7">
        <f t="shared" si="4"/>
        <v>1.3335000000000014E-2</v>
      </c>
      <c r="JG22" s="7">
        <f t="shared" si="4"/>
        <v>-3.1600000000000017E-2</v>
      </c>
      <c r="JH22" s="7">
        <f t="shared" si="4"/>
        <v>-9.6986249999999996E-2</v>
      </c>
      <c r="JI22" s="7">
        <f t="shared" si="4"/>
        <v>-0.27204749999999994</v>
      </c>
      <c r="JJ22" s="7">
        <f t="shared" si="4"/>
        <v>-0.38470375000000007</v>
      </c>
      <c r="JK22" s="7">
        <f t="shared" si="4"/>
        <v>-0.18315625000000002</v>
      </c>
      <c r="JL22" s="7">
        <f t="shared" si="4"/>
        <v>-0.50294249999999996</v>
      </c>
      <c r="JM22" s="7">
        <f t="shared" si="4"/>
        <v>-0.34082250000000003</v>
      </c>
      <c r="JN22" s="7">
        <f t="shared" si="4"/>
        <v>-0.13963736111111114</v>
      </c>
      <c r="JO22" s="7">
        <f t="shared" si="4"/>
        <v>6.4119107142857124E-2</v>
      </c>
      <c r="JP22" s="7">
        <f t="shared" si="4"/>
        <v>-0.15963375000000002</v>
      </c>
      <c r="JQ22" s="7">
        <f t="shared" si="4"/>
        <v>2.6395000000000057E-2</v>
      </c>
      <c r="JR22" s="7">
        <f t="shared" si="4"/>
        <v>-0.18271555555555552</v>
      </c>
      <c r="JS22" s="7">
        <f t="shared" si="4"/>
        <v>8.4576190476190194E-3</v>
      </c>
      <c r="JT22" s="7">
        <f t="shared" si="4"/>
        <v>-0.21598357142857147</v>
      </c>
      <c r="JU22" s="7">
        <f t="shared" si="4"/>
        <v>-0.35338249999999999</v>
      </c>
      <c r="JV22" s="7">
        <f t="shared" si="4"/>
        <v>-0.31475736111111108</v>
      </c>
      <c r="JW22" s="7">
        <f t="shared" si="4"/>
        <v>3.3067142857142906E-2</v>
      </c>
      <c r="JX22" s="7">
        <f t="shared" si="4"/>
        <v>-0.23315125000000009</v>
      </c>
      <c r="JY22" s="7">
        <f t="shared" si="4"/>
        <v>-0.50142999999999993</v>
      </c>
      <c r="JZ22" s="7">
        <f t="shared" si="4"/>
        <v>-0.56711763888888889</v>
      </c>
      <c r="KA22" s="7">
        <f t="shared" si="4"/>
        <v>-0.46375416666666669</v>
      </c>
      <c r="KB22" s="7">
        <f t="shared" si="4"/>
        <v>-0.5042011111111111</v>
      </c>
      <c r="KC22" s="7">
        <f t="shared" si="4"/>
        <v>-0.38728722222222223</v>
      </c>
      <c r="KD22" s="7">
        <f t="shared" si="4"/>
        <v>-0.20455374999999998</v>
      </c>
      <c r="KE22" s="7">
        <f t="shared" si="4"/>
        <v>-0.18966603174603167</v>
      </c>
      <c r="KF22" s="7">
        <f t="shared" si="4"/>
        <v>-0.51507875000000003</v>
      </c>
      <c r="KG22" s="7">
        <f t="shared" si="4"/>
        <v>-0.33509301587301588</v>
      </c>
      <c r="KH22" s="7">
        <f t="shared" si="4"/>
        <v>-0.63424402777777789</v>
      </c>
      <c r="KI22" s="7">
        <f t="shared" si="4"/>
        <v>-0.12985071428571432</v>
      </c>
      <c r="KJ22" s="7">
        <f t="shared" si="4"/>
        <v>7.6432500000000014E-2</v>
      </c>
      <c r="KK22" s="7">
        <f t="shared" si="4"/>
        <v>-0.47315499999999999</v>
      </c>
      <c r="KL22" s="7">
        <f t="shared" si="4"/>
        <v>-0.23941249999999997</v>
      </c>
      <c r="KM22" s="7">
        <f t="shared" si="4"/>
        <v>-9.3641250000000009E-2</v>
      </c>
      <c r="KN22" s="7">
        <f t="shared" si="4"/>
        <v>0.14498250000000001</v>
      </c>
      <c r="KO22" s="7">
        <f t="shared" si="4"/>
        <v>1.3524999999999787E-3</v>
      </c>
      <c r="KP22" s="7">
        <f t="shared" si="4"/>
        <v>-0.12353875000000003</v>
      </c>
      <c r="KQ22" s="7">
        <f t="shared" si="4"/>
        <v>-0.33351232142857151</v>
      </c>
      <c r="KR22" s="7">
        <f t="shared" si="4"/>
        <v>-2.0037500000000263E-3</v>
      </c>
      <c r="KS22" s="7">
        <f t="shared" si="4"/>
        <v>0</v>
      </c>
      <c r="KT22" s="7">
        <f t="shared" si="4"/>
        <v>4.3126249999999894E-2</v>
      </c>
      <c r="KU22" s="7">
        <f t="shared" si="4"/>
        <v>4.240374999999999E-2</v>
      </c>
      <c r="KV22" s="7">
        <f t="shared" si="4"/>
        <v>4.8284999999999911E-2</v>
      </c>
      <c r="KW22" s="7">
        <f t="shared" si="4"/>
        <v>0.17719625</v>
      </c>
      <c r="KX22" s="7">
        <f t="shared" si="4"/>
        <v>8.2982499999999987E-2</v>
      </c>
      <c r="KY22" s="7">
        <f t="shared" si="4"/>
        <v>0.33258124999999999</v>
      </c>
      <c r="KZ22" s="7">
        <f t="shared" si="4"/>
        <v>0.13346250000000001</v>
      </c>
      <c r="LA22" s="7">
        <f t="shared" si="4"/>
        <v>-0.32467714285714283</v>
      </c>
      <c r="LB22" s="7">
        <f t="shared" si="4"/>
        <v>4.1784107142857241E-2</v>
      </c>
      <c r="LC22" s="7">
        <f t="shared" si="4"/>
        <v>4.2980158730158674E-2</v>
      </c>
      <c r="LD22" s="7">
        <f t="shared" si="4"/>
        <v>-3.7099999999999911E-3</v>
      </c>
      <c r="LE22" s="7">
        <f t="shared" si="4"/>
        <v>-0.1442005357142857</v>
      </c>
      <c r="LF22" s="7">
        <f t="shared" si="4"/>
        <v>0.18573222222222224</v>
      </c>
      <c r="LG22" s="7">
        <f t="shared" si="4"/>
        <v>-0.15474428571428572</v>
      </c>
      <c r="LH22" s="7">
        <f t="shared" si="4"/>
        <v>-0.16871839285714285</v>
      </c>
      <c r="LI22" s="7">
        <f t="shared" si="4"/>
        <v>-6.1043650793650775E-2</v>
      </c>
      <c r="LJ22" s="7">
        <f t="shared" si="4"/>
        <v>-4.7027619047619013E-2</v>
      </c>
      <c r="LK22" s="7">
        <f t="shared" ref="LK22:NV22" si="5">AVERAGE(LK13:LK20)-AVERAGE(LK4:LK12)</f>
        <v>-0.14994682539682549</v>
      </c>
      <c r="LL22" s="7">
        <f t="shared" si="5"/>
        <v>-0.14123317460317461</v>
      </c>
      <c r="LM22" s="7">
        <f t="shared" si="5"/>
        <v>-3.0568888888888895E-2</v>
      </c>
      <c r="LN22" s="7">
        <f t="shared" si="5"/>
        <v>-3.2317777777777779E-2</v>
      </c>
      <c r="LO22" s="7">
        <f t="shared" si="5"/>
        <v>-1.6249999999999987E-2</v>
      </c>
      <c r="LP22" s="7">
        <f t="shared" si="5"/>
        <v>-8.9147499999999991E-2</v>
      </c>
      <c r="LQ22" s="7">
        <f t="shared" si="5"/>
        <v>-4.1923749999999982E-2</v>
      </c>
      <c r="LR22" s="7">
        <f t="shared" si="5"/>
        <v>-0.52617833333333341</v>
      </c>
      <c r="LS22" s="7">
        <f t="shared" si="5"/>
        <v>0.22697250000000008</v>
      </c>
      <c r="LT22" s="7">
        <f t="shared" si="5"/>
        <v>0.15799874999999994</v>
      </c>
      <c r="LU22" s="7">
        <f t="shared" si="5"/>
        <v>0.15404624999999991</v>
      </c>
      <c r="LV22" s="7">
        <f t="shared" si="5"/>
        <v>-0.33930761904761908</v>
      </c>
      <c r="LW22" s="7">
        <f t="shared" si="5"/>
        <v>0.13629206349206341</v>
      </c>
      <c r="LX22" s="7">
        <f t="shared" si="5"/>
        <v>-0.23009125000000002</v>
      </c>
      <c r="LY22" s="7">
        <f t="shared" si="5"/>
        <v>8.9688750000000012E-2</v>
      </c>
      <c r="LZ22" s="7">
        <f t="shared" si="5"/>
        <v>-0.74848625000000002</v>
      </c>
      <c r="MA22" s="7">
        <f t="shared" si="5"/>
        <v>1.1700793650793601E-2</v>
      </c>
      <c r="MB22" s="7">
        <f t="shared" si="5"/>
        <v>-8.1558749999999985E-2</v>
      </c>
      <c r="MC22" s="7">
        <f t="shared" si="5"/>
        <v>-0.18600206349206352</v>
      </c>
      <c r="MD22" s="7">
        <f t="shared" si="5"/>
        <v>-0.44172736111111111</v>
      </c>
      <c r="ME22" s="7">
        <f t="shared" si="5"/>
        <v>-0.37310111111111111</v>
      </c>
      <c r="MF22" s="7">
        <f t="shared" si="5"/>
        <v>-0.58070250000000001</v>
      </c>
      <c r="MG22" s="7">
        <f t="shared" si="5"/>
        <v>-7.0711111111111113E-3</v>
      </c>
      <c r="MH22" s="7">
        <f t="shared" si="5"/>
        <v>-0.46071089285714295</v>
      </c>
      <c r="MI22" s="7">
        <f t="shared" si="5"/>
        <v>0</v>
      </c>
      <c r="MJ22" s="7">
        <f t="shared" si="5"/>
        <v>-0.39208666666666669</v>
      </c>
      <c r="MK22" s="7">
        <f t="shared" si="5"/>
        <v>-0.16103285714285731</v>
      </c>
      <c r="ML22" s="7">
        <f t="shared" si="5"/>
        <v>-0.17554125000000004</v>
      </c>
      <c r="MM22" s="7">
        <f t="shared" si="5"/>
        <v>0</v>
      </c>
      <c r="MN22" s="7">
        <f t="shared" si="5"/>
        <v>-0.23016142857142857</v>
      </c>
      <c r="MO22" s="7">
        <f t="shared" si="5"/>
        <v>-8.2126031746031725E-2</v>
      </c>
      <c r="MP22" s="7">
        <f t="shared" si="5"/>
        <v>-1.8295555555555509E-2</v>
      </c>
      <c r="MQ22" s="7">
        <f t="shared" si="5"/>
        <v>-0.27138611111111099</v>
      </c>
      <c r="MR22" s="7">
        <f t="shared" si="5"/>
        <v>-0.16727124999999998</v>
      </c>
      <c r="MS22" s="7">
        <f t="shared" si="5"/>
        <v>-8.299999999999419E-4</v>
      </c>
      <c r="MT22" s="7">
        <f t="shared" si="5"/>
        <v>-0.41671767857142844</v>
      </c>
      <c r="MU22" s="7">
        <f t="shared" si="5"/>
        <v>-0.30463125000000002</v>
      </c>
      <c r="MV22" s="7">
        <f t="shared" si="5"/>
        <v>0</v>
      </c>
      <c r="MW22" s="7">
        <f t="shared" si="5"/>
        <v>-8.6559999999999943E-2</v>
      </c>
      <c r="MX22" s="7">
        <f t="shared" si="5"/>
        <v>-0.33386892857142852</v>
      </c>
      <c r="MY22" s="7">
        <f t="shared" si="5"/>
        <v>-8.8972499999999982E-2</v>
      </c>
      <c r="MZ22" s="7">
        <f t="shared" si="5"/>
        <v>-0.68973158730158723</v>
      </c>
      <c r="NA22" s="7">
        <f t="shared" si="5"/>
        <v>9.9500000000000005E-2</v>
      </c>
      <c r="NB22" s="7">
        <f t="shared" si="5"/>
        <v>-0.931913015873016</v>
      </c>
      <c r="NC22" s="7">
        <f t="shared" si="5"/>
        <v>-0.60713750000000011</v>
      </c>
      <c r="ND22" s="7">
        <f t="shared" si="5"/>
        <v>-0.4019875</v>
      </c>
      <c r="NE22" s="7">
        <f t="shared" si="5"/>
        <v>-0.22338125000000003</v>
      </c>
      <c r="NF22" s="7">
        <f t="shared" si="5"/>
        <v>0.13355374999999997</v>
      </c>
      <c r="NG22" s="7">
        <f t="shared" si="5"/>
        <v>-8.7641249999999976E-2</v>
      </c>
      <c r="NH22" s="7">
        <f t="shared" si="5"/>
        <v>-0.41281499999999999</v>
      </c>
      <c r="NI22" s="7">
        <f t="shared" si="5"/>
        <v>-8.1292499999999934E-2</v>
      </c>
      <c r="NJ22" s="7">
        <f t="shared" si="5"/>
        <v>-0.10683249999999997</v>
      </c>
      <c r="NK22" s="7">
        <f t="shared" si="5"/>
        <v>-9.9588749999999976E-2</v>
      </c>
      <c r="NL22" s="7">
        <f t="shared" si="5"/>
        <v>4.2958749999999962E-2</v>
      </c>
      <c r="NM22" s="7">
        <f t="shared" si="5"/>
        <v>-1.2546249999999981E-2</v>
      </c>
      <c r="NN22" s="7">
        <f t="shared" si="5"/>
        <v>-5.1572638888888911E-2</v>
      </c>
      <c r="NO22" s="7">
        <f t="shared" si="5"/>
        <v>0.65749499999999994</v>
      </c>
      <c r="NP22" s="7">
        <f t="shared" si="5"/>
        <v>3.0200000000000005E-2</v>
      </c>
      <c r="NQ22" s="7">
        <f t="shared" si="5"/>
        <v>0.30320999999999992</v>
      </c>
      <c r="NR22" s="7">
        <f t="shared" si="5"/>
        <v>-0.26182</v>
      </c>
      <c r="NS22" s="7">
        <f t="shared" si="5"/>
        <v>4.8853749999999974E-2</v>
      </c>
      <c r="NT22" s="7">
        <f t="shared" si="5"/>
        <v>-7.0745000000000002E-2</v>
      </c>
      <c r="NU22" s="7">
        <f t="shared" si="5"/>
        <v>3.339875000000006E-2</v>
      </c>
      <c r="NV22" s="7">
        <f t="shared" si="5"/>
        <v>-0.38144625000000004</v>
      </c>
      <c r="NW22" s="7">
        <f t="shared" ref="NW22:QH22" si="6">AVERAGE(NW13:NW20)-AVERAGE(NW4:NW12)</f>
        <v>-6.9396249999999993E-2</v>
      </c>
      <c r="NX22" s="7">
        <f t="shared" si="6"/>
        <v>-1.8488749999999943E-2</v>
      </c>
      <c r="NY22" s="7">
        <f t="shared" si="6"/>
        <v>-0.4773033333333333</v>
      </c>
      <c r="NZ22" s="7">
        <f t="shared" si="6"/>
        <v>-0.40155069444444447</v>
      </c>
      <c r="OA22" s="7">
        <f t="shared" si="6"/>
        <v>-0.25575874999999992</v>
      </c>
      <c r="OB22" s="7">
        <f t="shared" si="6"/>
        <v>-3.3712500000000048E-2</v>
      </c>
      <c r="OC22" s="7">
        <f t="shared" si="6"/>
        <v>-0.22262249999999995</v>
      </c>
      <c r="OD22" s="7">
        <f t="shared" si="6"/>
        <v>-0.21200750000000007</v>
      </c>
      <c r="OE22" s="7">
        <f t="shared" si="6"/>
        <v>-0.29771500000000001</v>
      </c>
      <c r="OF22" s="7">
        <f t="shared" si="6"/>
        <v>7.1762499999999951E-3</v>
      </c>
      <c r="OG22" s="7">
        <f t="shared" si="6"/>
        <v>-0.23896999999999996</v>
      </c>
      <c r="OH22" s="7">
        <f t="shared" si="6"/>
        <v>-0.50979375000000005</v>
      </c>
      <c r="OI22" s="7">
        <f t="shared" si="6"/>
        <v>3.1018928571428572E-2</v>
      </c>
      <c r="OJ22" s="7">
        <f t="shared" si="6"/>
        <v>0.24582750000000006</v>
      </c>
      <c r="OK22" s="7">
        <f t="shared" si="6"/>
        <v>0.17080250000000008</v>
      </c>
      <c r="OL22" s="7">
        <f t="shared" si="6"/>
        <v>0.32144499999999998</v>
      </c>
      <c r="OM22" s="7">
        <f t="shared" si="6"/>
        <v>2.478749999999974E-3</v>
      </c>
      <c r="ON22" s="7">
        <f t="shared" si="6"/>
        <v>-9.3885714285713573E-3</v>
      </c>
      <c r="OO22" s="7">
        <f t="shared" si="6"/>
        <v>-2.0755892857142855E-2</v>
      </c>
      <c r="OP22" s="7">
        <f t="shared" si="6"/>
        <v>-4.8613749999999983E-2</v>
      </c>
      <c r="OQ22" s="7">
        <f t="shared" si="6"/>
        <v>-0.20098000000000002</v>
      </c>
      <c r="OR22" s="7">
        <f t="shared" si="6"/>
        <v>6.1636250000000004E-2</v>
      </c>
      <c r="OS22" s="7">
        <f t="shared" si="6"/>
        <v>0.12919249999999996</v>
      </c>
      <c r="OT22" s="7">
        <f t="shared" si="6"/>
        <v>0.22905875000000001</v>
      </c>
      <c r="OU22" s="7">
        <f t="shared" si="6"/>
        <v>0.20584749999999999</v>
      </c>
      <c r="OV22" s="7">
        <f t="shared" si="6"/>
        <v>6.7645000000000011E-2</v>
      </c>
      <c r="OW22" s="7">
        <f t="shared" si="6"/>
        <v>-2.7627499999999944E-2</v>
      </c>
      <c r="OX22" s="7">
        <f t="shared" si="6"/>
        <v>-3.4849999999999604E-3</v>
      </c>
      <c r="OY22" s="7">
        <f t="shared" si="6"/>
        <v>-0.28389625000000002</v>
      </c>
      <c r="OZ22" s="7">
        <f t="shared" si="6"/>
        <v>-5.702999999999997E-2</v>
      </c>
      <c r="PA22" s="7">
        <f t="shared" si="6"/>
        <v>0</v>
      </c>
      <c r="PB22" s="7">
        <f t="shared" si="6"/>
        <v>-0.13920374999999996</v>
      </c>
      <c r="PC22" s="7">
        <f t="shared" si="6"/>
        <v>-0.12418875000000001</v>
      </c>
      <c r="PD22" s="7">
        <f t="shared" si="6"/>
        <v>-0.19436249999999999</v>
      </c>
      <c r="PE22" s="7">
        <f t="shared" si="6"/>
        <v>-0.11796124999999996</v>
      </c>
      <c r="PF22" s="7">
        <f t="shared" si="6"/>
        <v>-0.17621374999999995</v>
      </c>
      <c r="PG22" s="7">
        <f t="shared" si="6"/>
        <v>-0.15140499999999996</v>
      </c>
      <c r="PH22" s="7">
        <f t="shared" si="6"/>
        <v>-0.10742750000000001</v>
      </c>
      <c r="PI22" s="7">
        <f t="shared" si="6"/>
        <v>4.6613750000000037E-2</v>
      </c>
      <c r="PJ22" s="7">
        <f t="shared" si="6"/>
        <v>0.21345249999999999</v>
      </c>
      <c r="PK22" s="7">
        <f t="shared" si="6"/>
        <v>-0.2186022222222222</v>
      </c>
      <c r="PL22" s="7">
        <f t="shared" si="6"/>
        <v>-0.13209500000000002</v>
      </c>
      <c r="PM22" s="7">
        <f t="shared" si="6"/>
        <v>-9.2463750000000039E-2</v>
      </c>
      <c r="PN22" s="7">
        <f t="shared" si="6"/>
        <v>5.3433650793650783E-2</v>
      </c>
      <c r="PO22" s="7">
        <f t="shared" si="6"/>
        <v>-0.29567000000000004</v>
      </c>
      <c r="PP22" s="7">
        <f t="shared" si="6"/>
        <v>-0.13559874999999999</v>
      </c>
      <c r="PQ22" s="7">
        <f t="shared" si="6"/>
        <v>-0.27299000000000007</v>
      </c>
      <c r="PR22" s="7">
        <f t="shared" si="6"/>
        <v>1.6651250000000034E-2</v>
      </c>
      <c r="PS22" s="7">
        <f t="shared" si="6"/>
        <v>-0.42879875000000001</v>
      </c>
      <c r="PT22" s="7">
        <f t="shared" si="6"/>
        <v>-0.47172015873015871</v>
      </c>
      <c r="PU22" s="7">
        <f t="shared" si="6"/>
        <v>-0.18383396825396828</v>
      </c>
      <c r="PV22" s="7">
        <f t="shared" si="6"/>
        <v>-0.18846625</v>
      </c>
      <c r="PW22" s="7">
        <f t="shared" si="6"/>
        <v>-5.5281250000000004E-2</v>
      </c>
      <c r="PX22" s="7">
        <f t="shared" si="6"/>
        <v>-0.27841749999999998</v>
      </c>
      <c r="PY22" s="7">
        <f t="shared" si="6"/>
        <v>-0.12299124999999997</v>
      </c>
      <c r="PZ22" s="7">
        <f t="shared" si="6"/>
        <v>0.18464000000000003</v>
      </c>
      <c r="QA22" s="7">
        <f t="shared" si="6"/>
        <v>0</v>
      </c>
      <c r="QB22" s="7">
        <f t="shared" si="6"/>
        <v>-0.25583249999999996</v>
      </c>
      <c r="QC22" s="7">
        <f t="shared" si="6"/>
        <v>0.33333999999999997</v>
      </c>
      <c r="QD22" s="7">
        <f t="shared" si="6"/>
        <v>0.21413874999999999</v>
      </c>
      <c r="QE22" s="7">
        <f t="shared" si="6"/>
        <v>0.38872206349206345</v>
      </c>
      <c r="QF22" s="7">
        <f t="shared" si="6"/>
        <v>-0.37773999999999996</v>
      </c>
      <c r="QG22" s="7">
        <f t="shared" si="6"/>
        <v>-9.4512499999999666E-3</v>
      </c>
      <c r="QH22" s="7">
        <f t="shared" si="6"/>
        <v>0.15875874999999998</v>
      </c>
      <c r="QI22" s="7">
        <f t="shared" ref="QI22:ST22" si="7">AVERAGE(QI13:QI20)-AVERAGE(QI4:QI12)</f>
        <v>0.23363232142857146</v>
      </c>
      <c r="QJ22" s="7">
        <f t="shared" si="7"/>
        <v>9.4916249999999952E-2</v>
      </c>
      <c r="QK22" s="7">
        <f t="shared" si="7"/>
        <v>0.24389124999999995</v>
      </c>
      <c r="QL22" s="7">
        <f t="shared" si="7"/>
        <v>0.11205374999999992</v>
      </c>
      <c r="QM22" s="7">
        <f t="shared" si="7"/>
        <v>0.29829624999999993</v>
      </c>
      <c r="QN22" s="7">
        <f t="shared" si="7"/>
        <v>0.1530725</v>
      </c>
      <c r="QO22" s="7">
        <f t="shared" si="7"/>
        <v>-0.29098875000000002</v>
      </c>
      <c r="QP22" s="7">
        <f t="shared" si="7"/>
        <v>0.18890374999999998</v>
      </c>
      <c r="QQ22" s="7">
        <f t="shared" si="7"/>
        <v>0.35870124999999992</v>
      </c>
      <c r="QR22" s="7">
        <f t="shared" si="7"/>
        <v>-9.5195238095238055E-2</v>
      </c>
      <c r="QS22" s="7">
        <f t="shared" si="7"/>
        <v>-0.36937857142857144</v>
      </c>
      <c r="QT22" s="7">
        <f t="shared" si="7"/>
        <v>0.29267513888888885</v>
      </c>
      <c r="QU22" s="7">
        <f t="shared" si="7"/>
        <v>0.18604984126984128</v>
      </c>
      <c r="QV22" s="7">
        <f t="shared" si="7"/>
        <v>0.22883124999999999</v>
      </c>
      <c r="QW22" s="7">
        <f t="shared" si="7"/>
        <v>-3.1067499999999998E-2</v>
      </c>
      <c r="QX22" s="7">
        <f t="shared" si="7"/>
        <v>-2.04408928571429E-2</v>
      </c>
      <c r="QY22" s="7">
        <f t="shared" si="7"/>
        <v>0.56423875000000001</v>
      </c>
      <c r="QZ22" s="7">
        <f t="shared" si="7"/>
        <v>-9.267253968253969E-2</v>
      </c>
      <c r="RA22" s="7">
        <f t="shared" si="7"/>
        <v>0.24349999999999999</v>
      </c>
      <c r="RB22" s="7">
        <f t="shared" si="7"/>
        <v>0.25213999999999998</v>
      </c>
      <c r="RC22" s="7">
        <f t="shared" si="7"/>
        <v>0.14616875000000001</v>
      </c>
      <c r="RD22" s="7">
        <f t="shared" si="7"/>
        <v>0.13588055555555567</v>
      </c>
      <c r="RE22" s="7">
        <f t="shared" si="7"/>
        <v>8.844174603174601E-2</v>
      </c>
      <c r="RF22" s="7">
        <f t="shared" si="7"/>
        <v>0.51818750000000002</v>
      </c>
      <c r="RG22" s="7">
        <f t="shared" si="7"/>
        <v>0.4286262500000001</v>
      </c>
      <c r="RH22" s="7">
        <f t="shared" si="7"/>
        <v>0.12751126984126981</v>
      </c>
      <c r="RI22" s="7">
        <f t="shared" si="7"/>
        <v>-1.8140000000000017E-2</v>
      </c>
      <c r="RJ22" s="7">
        <f t="shared" si="7"/>
        <v>-0.62338625000000003</v>
      </c>
      <c r="RK22" s="7">
        <f t="shared" si="7"/>
        <v>-0.38623374999999999</v>
      </c>
      <c r="RL22" s="7">
        <f t="shared" si="7"/>
        <v>-0.21628999999999998</v>
      </c>
      <c r="RM22" s="7">
        <f t="shared" si="7"/>
        <v>-0.34629249999999995</v>
      </c>
      <c r="RN22" s="7">
        <f t="shared" si="7"/>
        <v>3.9098749999999988E-2</v>
      </c>
      <c r="RO22" s="7">
        <f t="shared" si="7"/>
        <v>0.24687124999999999</v>
      </c>
      <c r="RP22" s="7">
        <f t="shared" si="7"/>
        <v>1.9456249999999981E-2</v>
      </c>
      <c r="RQ22" s="7">
        <f t="shared" si="7"/>
        <v>-0.230465</v>
      </c>
      <c r="RR22" s="7">
        <f t="shared" si="7"/>
        <v>-0.3174608333333333</v>
      </c>
      <c r="RS22" s="7">
        <f t="shared" si="7"/>
        <v>-7.9158750000000028E-2</v>
      </c>
      <c r="RT22" s="7">
        <f t="shared" si="7"/>
        <v>-0.26530166666666677</v>
      </c>
      <c r="RU22" s="7">
        <f t="shared" si="7"/>
        <v>-0.16141249999999996</v>
      </c>
      <c r="RV22" s="7">
        <f t="shared" si="7"/>
        <v>-0.40909698412698414</v>
      </c>
      <c r="RW22" s="7">
        <f t="shared" si="7"/>
        <v>-0.62249365079365071</v>
      </c>
      <c r="RX22" s="7">
        <f t="shared" si="7"/>
        <v>-0.33646444444444445</v>
      </c>
      <c r="RY22" s="7">
        <f t="shared" si="7"/>
        <v>-1.2792500000000012E-2</v>
      </c>
      <c r="RZ22" s="7">
        <f t="shared" si="7"/>
        <v>-1.1325000000000085E-3</v>
      </c>
      <c r="SA22" s="7">
        <f t="shared" si="7"/>
        <v>0.17313500000000001</v>
      </c>
      <c r="SB22" s="7">
        <f t="shared" si="7"/>
        <v>0.11936249999999998</v>
      </c>
      <c r="SC22" s="7">
        <f t="shared" si="7"/>
        <v>-0.21058375000000001</v>
      </c>
      <c r="SD22" s="7">
        <f t="shared" si="7"/>
        <v>-0.13064999999999999</v>
      </c>
      <c r="SE22" s="7">
        <f t="shared" si="7"/>
        <v>-7.1079999999999963E-2</v>
      </c>
      <c r="SF22" s="7">
        <f t="shared" si="7"/>
        <v>-0.3005775</v>
      </c>
      <c r="SG22" s="7">
        <f t="shared" si="7"/>
        <v>-0.50154999999999994</v>
      </c>
      <c r="SH22" s="7">
        <f t="shared" si="7"/>
        <v>0.10489875000000001</v>
      </c>
      <c r="SI22" s="7">
        <f t="shared" si="7"/>
        <v>0.12716111111111106</v>
      </c>
      <c r="SJ22" s="7">
        <f t="shared" si="7"/>
        <v>3.4897499999999915E-2</v>
      </c>
      <c r="SK22" s="7">
        <f t="shared" si="7"/>
        <v>-2.2348750000000028E-2</v>
      </c>
      <c r="SL22" s="7">
        <f t="shared" si="7"/>
        <v>-0.13591499999999998</v>
      </c>
      <c r="SM22" s="7">
        <f t="shared" si="7"/>
        <v>-0.35364174603174592</v>
      </c>
      <c r="SN22" s="7">
        <f t="shared" si="7"/>
        <v>-0.77207412698412692</v>
      </c>
      <c r="SO22" s="7">
        <f t="shared" si="7"/>
        <v>-0.29671603174603167</v>
      </c>
      <c r="SP22" s="7">
        <f t="shared" si="7"/>
        <v>-4.5382500000000048E-2</v>
      </c>
      <c r="SQ22" s="7">
        <f t="shared" si="7"/>
        <v>-0.15936999999999996</v>
      </c>
      <c r="SR22" s="7">
        <f t="shared" si="7"/>
        <v>-8.6118749999999911E-2</v>
      </c>
      <c r="SS22" s="7">
        <f t="shared" si="7"/>
        <v>-0.13865625000000004</v>
      </c>
      <c r="ST22" s="7">
        <f t="shared" si="7"/>
        <v>6.3763750000000008E-2</v>
      </c>
      <c r="SU22" s="7">
        <f t="shared" ref="SU22:UP22" si="8">AVERAGE(SU13:SU20)-AVERAGE(SU4:SU12)</f>
        <v>-3.944499999999998E-2</v>
      </c>
      <c r="SV22" s="7">
        <f t="shared" si="8"/>
        <v>3.8870000000000043E-2</v>
      </c>
      <c r="SW22" s="7">
        <f t="shared" si="8"/>
        <v>5.9405000000000013E-2</v>
      </c>
      <c r="SX22" s="7">
        <f t="shared" si="8"/>
        <v>-8.4856250000000077E-2</v>
      </c>
      <c r="SY22" s="7">
        <f t="shared" si="8"/>
        <v>-8.8606249999999942E-2</v>
      </c>
      <c r="SZ22" s="7">
        <f t="shared" si="8"/>
        <v>0.3929737499999999</v>
      </c>
      <c r="TA22" s="7">
        <f t="shared" si="8"/>
        <v>-8.5935396825396831E-2</v>
      </c>
      <c r="TB22" s="7">
        <f t="shared" si="8"/>
        <v>-0.24144714285714283</v>
      </c>
      <c r="TC22" s="7">
        <f t="shared" si="8"/>
        <v>-0.27206374999999994</v>
      </c>
      <c r="TD22" s="7">
        <f t="shared" si="8"/>
        <v>-8.0758749999999907E-2</v>
      </c>
      <c r="TE22" s="7">
        <f t="shared" si="8"/>
        <v>-0.23651374999999997</v>
      </c>
      <c r="TF22" s="7">
        <f t="shared" si="8"/>
        <v>-0.1045625</v>
      </c>
      <c r="TG22" s="7">
        <f t="shared" si="8"/>
        <v>-0.35130374999999997</v>
      </c>
      <c r="TH22" s="7">
        <f t="shared" si="8"/>
        <v>0.44610624999999993</v>
      </c>
      <c r="TI22" s="7">
        <f t="shared" si="8"/>
        <v>0.21614875000000006</v>
      </c>
      <c r="TJ22" s="7">
        <f t="shared" si="8"/>
        <v>-0.52761402777777777</v>
      </c>
      <c r="TK22" s="7">
        <f t="shared" si="8"/>
        <v>-0.29396000000000005</v>
      </c>
      <c r="TL22" s="7">
        <f t="shared" si="8"/>
        <v>-4.469500000000004E-2</v>
      </c>
      <c r="TM22" s="7">
        <f t="shared" si="8"/>
        <v>0.36679375000000008</v>
      </c>
      <c r="TN22" s="7">
        <f t="shared" si="8"/>
        <v>-0.29986999999999997</v>
      </c>
      <c r="TO22" s="7">
        <f t="shared" si="8"/>
        <v>-0.53277253968253968</v>
      </c>
      <c r="TP22" s="7">
        <f t="shared" si="8"/>
        <v>-0.2443225</v>
      </c>
      <c r="TQ22" s="7">
        <f t="shared" si="8"/>
        <v>-0.52308571428571426</v>
      </c>
      <c r="TR22" s="7">
        <f t="shared" si="8"/>
        <v>0.18348875000000006</v>
      </c>
      <c r="TS22" s="7">
        <f t="shared" si="8"/>
        <v>-0.397955</v>
      </c>
      <c r="TT22" s="7">
        <f t="shared" si="8"/>
        <v>0.29437607142857142</v>
      </c>
      <c r="TU22" s="7">
        <f t="shared" si="8"/>
        <v>0.21009999999999993</v>
      </c>
      <c r="TV22" s="7">
        <f t="shared" si="8"/>
        <v>0.10879111111111103</v>
      </c>
      <c r="TW22" s="7">
        <f t="shared" si="8"/>
        <v>0.34466523809523808</v>
      </c>
      <c r="TX22" s="7">
        <f t="shared" si="8"/>
        <v>-0.49853624999999996</v>
      </c>
      <c r="TY22" s="7">
        <f t="shared" si="8"/>
        <v>0.22406499999999996</v>
      </c>
      <c r="TZ22" s="7">
        <f t="shared" si="8"/>
        <v>-8.3562222222222204E-2</v>
      </c>
      <c r="UA22" s="7">
        <f t="shared" si="8"/>
        <v>9.6447499999999992E-2</v>
      </c>
      <c r="UB22" s="7">
        <f t="shared" si="8"/>
        <v>-0.63698749999999993</v>
      </c>
      <c r="UC22" s="7">
        <f t="shared" si="8"/>
        <v>-0.44783125000000001</v>
      </c>
      <c r="UD22" s="7">
        <f t="shared" si="8"/>
        <v>-0.26879124999999998</v>
      </c>
      <c r="UE22" s="7">
        <f t="shared" si="8"/>
        <v>-0.35745250000000006</v>
      </c>
      <c r="UF22" s="7">
        <f t="shared" si="8"/>
        <v>-0.12700015873015874</v>
      </c>
      <c r="UG22" s="7">
        <f t="shared" si="8"/>
        <v>-0.23676125000000003</v>
      </c>
      <c r="UH22" s="7">
        <f t="shared" si="8"/>
        <v>-0.30768250000000003</v>
      </c>
      <c r="UI22" s="7">
        <f t="shared" si="8"/>
        <v>5.7900000000000035E-2</v>
      </c>
      <c r="UJ22" s="7">
        <f t="shared" si="8"/>
        <v>0.18248999999999996</v>
      </c>
      <c r="UK22" s="7">
        <f t="shared" si="8"/>
        <v>-0.51182412698412705</v>
      </c>
      <c r="UL22" s="7">
        <f t="shared" si="8"/>
        <v>1.0294999999999999E-2</v>
      </c>
      <c r="UM22" s="7">
        <f t="shared" si="8"/>
        <v>-0.7341312499999999</v>
      </c>
      <c r="UN22" s="7">
        <f t="shared" si="8"/>
        <v>0.29209000000000002</v>
      </c>
      <c r="UO22" s="7">
        <f t="shared" si="8"/>
        <v>2.2524999999999989E-2</v>
      </c>
      <c r="UP22" s="7" t="e">
        <f t="shared" si="8"/>
        <v>#REF!</v>
      </c>
    </row>
    <row r="23" spans="1:562" s="8" customFormat="1" x14ac:dyDescent="0.25"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8">
        <v>1</v>
      </c>
      <c r="AY23" s="8">
        <v>1</v>
      </c>
      <c r="AZ23" s="8">
        <v>1</v>
      </c>
      <c r="BA23" s="8">
        <v>1</v>
      </c>
      <c r="BB23" s="8">
        <v>1</v>
      </c>
      <c r="BC23" s="8">
        <v>1</v>
      </c>
      <c r="BD23" s="8">
        <v>1</v>
      </c>
      <c r="BE23" s="8">
        <v>1</v>
      </c>
      <c r="BF23" s="8">
        <v>1</v>
      </c>
      <c r="BG23" s="8">
        <v>1</v>
      </c>
      <c r="BH23" s="8">
        <v>1</v>
      </c>
      <c r="BI23" s="8">
        <v>1</v>
      </c>
      <c r="BJ23" s="8">
        <v>1</v>
      </c>
      <c r="BK23" s="8">
        <v>1</v>
      </c>
      <c r="BL23" s="8">
        <v>1</v>
      </c>
      <c r="BM23" s="8">
        <v>1</v>
      </c>
      <c r="BN23" s="8">
        <v>1</v>
      </c>
      <c r="BO23" s="8">
        <v>1</v>
      </c>
      <c r="BP23" s="8">
        <v>1</v>
      </c>
      <c r="BQ23" s="8">
        <v>1</v>
      </c>
      <c r="BR23" s="8">
        <v>1</v>
      </c>
      <c r="BS23" s="8">
        <v>1</v>
      </c>
      <c r="BT23" s="8">
        <v>1</v>
      </c>
      <c r="BU23" s="8">
        <v>1</v>
      </c>
      <c r="BV23" s="8">
        <v>1</v>
      </c>
      <c r="BW23" s="8">
        <v>1</v>
      </c>
      <c r="BX23" s="8">
        <v>1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1</v>
      </c>
      <c r="CF23" s="8">
        <v>1</v>
      </c>
      <c r="CG23" s="8">
        <v>1</v>
      </c>
      <c r="CH23" s="8">
        <v>1</v>
      </c>
      <c r="CI23" s="8">
        <v>1</v>
      </c>
      <c r="CJ23" s="8">
        <v>1</v>
      </c>
      <c r="CK23" s="8">
        <v>1</v>
      </c>
      <c r="CL23" s="8">
        <v>1</v>
      </c>
      <c r="CM23" s="8">
        <v>1</v>
      </c>
      <c r="CN23" s="8">
        <v>1</v>
      </c>
      <c r="CO23" s="8">
        <v>1</v>
      </c>
      <c r="CP23" s="8">
        <v>1</v>
      </c>
      <c r="CQ23" s="8">
        <v>1</v>
      </c>
      <c r="CR23" s="8">
        <v>1</v>
      </c>
      <c r="CS23" s="8">
        <v>1</v>
      </c>
      <c r="CT23" s="8">
        <v>1</v>
      </c>
      <c r="CU23" s="8">
        <v>1</v>
      </c>
      <c r="CV23" s="8">
        <v>1</v>
      </c>
      <c r="CW23" s="8">
        <v>1</v>
      </c>
      <c r="CX23" s="8">
        <v>1</v>
      </c>
      <c r="CY23" s="8">
        <v>1</v>
      </c>
      <c r="CZ23" s="8">
        <v>1</v>
      </c>
      <c r="DA23" s="8">
        <v>1</v>
      </c>
      <c r="DB23" s="8">
        <v>1</v>
      </c>
      <c r="DC23" s="8">
        <v>1</v>
      </c>
      <c r="DD23" s="8">
        <v>1</v>
      </c>
      <c r="DE23" s="8">
        <v>1</v>
      </c>
      <c r="DF23" s="8">
        <v>1</v>
      </c>
      <c r="DG23" s="8">
        <v>1</v>
      </c>
      <c r="DH23" s="8">
        <v>1</v>
      </c>
      <c r="DI23" s="8">
        <v>1</v>
      </c>
      <c r="DJ23" s="8">
        <v>1</v>
      </c>
      <c r="DK23" s="8">
        <v>1</v>
      </c>
      <c r="DL23" s="8">
        <v>1</v>
      </c>
      <c r="DM23" s="8">
        <v>1</v>
      </c>
      <c r="DN23" s="8">
        <v>1</v>
      </c>
      <c r="DO23" s="8">
        <v>1</v>
      </c>
      <c r="DP23" s="8">
        <v>1</v>
      </c>
      <c r="DQ23" s="8">
        <v>1</v>
      </c>
      <c r="DR23" s="8">
        <v>1</v>
      </c>
      <c r="DS23" s="8">
        <v>1</v>
      </c>
      <c r="DT23" s="8">
        <v>1</v>
      </c>
      <c r="DU23" s="8">
        <v>1</v>
      </c>
      <c r="DV23" s="8">
        <v>1</v>
      </c>
      <c r="DW23" s="8">
        <v>1</v>
      </c>
      <c r="DX23" s="8">
        <v>1</v>
      </c>
      <c r="DY23" s="8">
        <v>1</v>
      </c>
      <c r="DZ23" s="8">
        <v>1</v>
      </c>
      <c r="EA23" s="8">
        <v>1</v>
      </c>
      <c r="EB23" s="8">
        <v>1</v>
      </c>
      <c r="EC23" s="8">
        <v>1</v>
      </c>
      <c r="ED23" s="8">
        <v>1</v>
      </c>
      <c r="EE23" s="8">
        <v>1</v>
      </c>
      <c r="EF23" s="8">
        <v>1</v>
      </c>
      <c r="EG23" s="8">
        <v>1</v>
      </c>
      <c r="EH23" s="8">
        <v>1</v>
      </c>
      <c r="EI23" s="8">
        <v>1</v>
      </c>
      <c r="EJ23" s="8">
        <v>1</v>
      </c>
      <c r="EK23" s="8">
        <v>1</v>
      </c>
      <c r="EL23" s="8">
        <v>1</v>
      </c>
      <c r="EM23" s="8">
        <v>1</v>
      </c>
      <c r="EN23" s="8">
        <v>1</v>
      </c>
      <c r="EO23" s="8">
        <v>1</v>
      </c>
      <c r="EP23" s="8">
        <v>1</v>
      </c>
      <c r="EQ23" s="8">
        <v>1</v>
      </c>
      <c r="ER23" s="8">
        <v>1</v>
      </c>
      <c r="ES23" s="8">
        <v>1</v>
      </c>
      <c r="ET23" s="8">
        <v>1</v>
      </c>
      <c r="EU23" s="8">
        <v>1</v>
      </c>
      <c r="EV23" s="8">
        <v>1</v>
      </c>
      <c r="EW23" s="8">
        <v>1</v>
      </c>
      <c r="EX23" s="8">
        <v>1</v>
      </c>
      <c r="EY23" s="8">
        <v>1</v>
      </c>
      <c r="EZ23" s="8">
        <v>1</v>
      </c>
      <c r="FA23" s="8">
        <v>1</v>
      </c>
      <c r="FB23" s="8">
        <v>1</v>
      </c>
      <c r="FC23" s="8">
        <v>1</v>
      </c>
      <c r="FD23" s="8">
        <v>1</v>
      </c>
      <c r="FE23" s="8">
        <v>1</v>
      </c>
      <c r="FF23" s="8">
        <v>1</v>
      </c>
      <c r="FG23" s="8">
        <v>1</v>
      </c>
      <c r="FH23" s="8">
        <v>1</v>
      </c>
      <c r="FI23" s="8">
        <v>1</v>
      </c>
      <c r="FJ23" s="8">
        <v>1</v>
      </c>
      <c r="FK23" s="8">
        <v>1</v>
      </c>
      <c r="FL23" s="8">
        <v>1</v>
      </c>
      <c r="FM23" s="8">
        <v>1</v>
      </c>
      <c r="FN23" s="8">
        <v>1</v>
      </c>
      <c r="FO23" s="8">
        <v>1</v>
      </c>
      <c r="FP23" s="8">
        <v>1</v>
      </c>
      <c r="FQ23" s="8">
        <v>1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1</v>
      </c>
      <c r="GS23" s="8">
        <v>1</v>
      </c>
      <c r="GT23" s="8">
        <v>1</v>
      </c>
      <c r="GU23" s="8">
        <v>1</v>
      </c>
      <c r="GV23" s="8">
        <v>1</v>
      </c>
      <c r="GW23" s="8">
        <v>1</v>
      </c>
      <c r="GX23" s="8">
        <v>1</v>
      </c>
      <c r="GY23" s="8">
        <v>1</v>
      </c>
      <c r="GZ23" s="8">
        <v>1</v>
      </c>
      <c r="HA23" s="8">
        <v>1</v>
      </c>
      <c r="HB23" s="8">
        <v>1</v>
      </c>
      <c r="HC23" s="8">
        <v>1</v>
      </c>
      <c r="HD23" s="8">
        <v>1</v>
      </c>
      <c r="HE23" s="8">
        <v>1</v>
      </c>
      <c r="HF23" s="8">
        <v>1</v>
      </c>
      <c r="HG23" s="8">
        <v>1</v>
      </c>
      <c r="HH23" s="8">
        <v>1</v>
      </c>
      <c r="HI23" s="8">
        <v>1</v>
      </c>
      <c r="HJ23" s="8">
        <v>1</v>
      </c>
      <c r="HK23" s="8">
        <v>1</v>
      </c>
      <c r="HL23" s="8">
        <v>1</v>
      </c>
      <c r="HM23" s="8">
        <v>1</v>
      </c>
      <c r="HN23" s="8">
        <v>1</v>
      </c>
      <c r="HO23" s="8">
        <v>1</v>
      </c>
      <c r="HP23" s="8">
        <v>1</v>
      </c>
      <c r="HQ23" s="8">
        <v>1</v>
      </c>
      <c r="HR23" s="8">
        <v>1</v>
      </c>
      <c r="HS23" s="8">
        <v>1</v>
      </c>
      <c r="HT23" s="8">
        <v>1</v>
      </c>
      <c r="HU23" s="8">
        <v>1</v>
      </c>
      <c r="HV23" s="8">
        <v>1</v>
      </c>
      <c r="HW23" s="8">
        <v>1</v>
      </c>
      <c r="HX23" s="8">
        <v>1</v>
      </c>
      <c r="HY23" s="8">
        <v>1</v>
      </c>
      <c r="HZ23" s="8">
        <v>1</v>
      </c>
      <c r="IA23" s="8">
        <v>1</v>
      </c>
      <c r="IB23" s="8">
        <v>1</v>
      </c>
      <c r="IC23" s="8">
        <v>1</v>
      </c>
      <c r="ID23" s="8">
        <v>1</v>
      </c>
      <c r="IE23" s="8">
        <v>1</v>
      </c>
      <c r="IF23" s="8">
        <v>1</v>
      </c>
      <c r="IG23" s="8">
        <v>1</v>
      </c>
      <c r="IH23" s="8">
        <v>1</v>
      </c>
      <c r="II23" s="8">
        <v>1</v>
      </c>
      <c r="IJ23" s="8">
        <v>1</v>
      </c>
      <c r="IK23" s="8">
        <v>1</v>
      </c>
      <c r="IL23" s="8">
        <v>1</v>
      </c>
      <c r="IM23" s="8">
        <v>1</v>
      </c>
      <c r="IN23" s="8">
        <v>1</v>
      </c>
      <c r="IO23" s="8">
        <v>1</v>
      </c>
      <c r="IP23" s="8">
        <v>1</v>
      </c>
      <c r="IQ23" s="8">
        <v>1</v>
      </c>
      <c r="IR23" s="8">
        <v>1</v>
      </c>
      <c r="IS23" s="8">
        <v>1</v>
      </c>
      <c r="IT23" s="8">
        <v>1</v>
      </c>
      <c r="IU23" s="8">
        <v>1</v>
      </c>
      <c r="IV23" s="8">
        <v>1</v>
      </c>
      <c r="IW23" s="8">
        <v>1</v>
      </c>
      <c r="IX23" s="8">
        <v>1</v>
      </c>
      <c r="IY23" s="8">
        <v>1</v>
      </c>
      <c r="IZ23" s="8">
        <v>1</v>
      </c>
      <c r="JA23" s="8">
        <v>1</v>
      </c>
      <c r="JB23" s="8">
        <v>1</v>
      </c>
      <c r="JC23" s="8">
        <v>1</v>
      </c>
      <c r="JD23" s="8">
        <v>1</v>
      </c>
      <c r="JE23" s="8">
        <v>1</v>
      </c>
      <c r="JF23" s="8">
        <v>1</v>
      </c>
      <c r="JG23" s="8">
        <v>1</v>
      </c>
      <c r="JH23" s="8">
        <v>1</v>
      </c>
      <c r="JI23" s="8">
        <v>1</v>
      </c>
      <c r="JJ23" s="8">
        <v>1</v>
      </c>
      <c r="JK23" s="8">
        <v>1</v>
      </c>
      <c r="JL23" s="8">
        <v>1</v>
      </c>
      <c r="JM23" s="8">
        <v>1</v>
      </c>
      <c r="JN23" s="8">
        <v>1</v>
      </c>
      <c r="JO23" s="8">
        <v>1</v>
      </c>
      <c r="JP23" s="8">
        <v>1</v>
      </c>
      <c r="JQ23" s="8">
        <v>1</v>
      </c>
      <c r="JR23" s="8">
        <v>1</v>
      </c>
      <c r="JS23" s="8">
        <v>1</v>
      </c>
      <c r="JT23" s="8">
        <v>1</v>
      </c>
      <c r="JU23" s="8">
        <v>1</v>
      </c>
      <c r="JV23" s="8">
        <v>1</v>
      </c>
      <c r="JW23" s="8">
        <v>1</v>
      </c>
      <c r="JX23" s="8">
        <v>1</v>
      </c>
      <c r="JY23" s="8">
        <v>1</v>
      </c>
      <c r="JZ23" s="8">
        <v>1</v>
      </c>
      <c r="KA23" s="8">
        <v>1</v>
      </c>
      <c r="KB23" s="8">
        <v>1</v>
      </c>
      <c r="KC23" s="8">
        <v>1</v>
      </c>
      <c r="KD23" s="8">
        <v>1</v>
      </c>
      <c r="KE23" s="8">
        <v>1</v>
      </c>
      <c r="KF23" s="8">
        <v>1</v>
      </c>
      <c r="KG23" s="8">
        <v>1</v>
      </c>
      <c r="KH23" s="8">
        <v>1</v>
      </c>
      <c r="KI23" s="8">
        <v>1</v>
      </c>
      <c r="KJ23" s="8">
        <v>1</v>
      </c>
      <c r="KK23" s="8">
        <v>1</v>
      </c>
      <c r="KL23" s="8">
        <v>1</v>
      </c>
      <c r="KM23" s="8">
        <v>1</v>
      </c>
      <c r="KN23" s="8">
        <v>1</v>
      </c>
      <c r="KO23" s="8">
        <v>1</v>
      </c>
      <c r="KP23" s="8">
        <v>1</v>
      </c>
      <c r="KQ23" s="8">
        <v>1</v>
      </c>
      <c r="KR23" s="8">
        <v>1</v>
      </c>
      <c r="KS23" s="8">
        <v>1</v>
      </c>
      <c r="KT23" s="8">
        <v>1</v>
      </c>
      <c r="KU23" s="8">
        <v>1</v>
      </c>
      <c r="KV23" s="8">
        <v>1</v>
      </c>
      <c r="KW23" s="8">
        <v>1</v>
      </c>
      <c r="KX23" s="8">
        <v>1</v>
      </c>
      <c r="KY23" s="8">
        <v>1</v>
      </c>
      <c r="KZ23" s="8">
        <v>1</v>
      </c>
      <c r="LA23" s="8">
        <v>1</v>
      </c>
      <c r="LB23" s="8">
        <v>1</v>
      </c>
      <c r="LC23" s="8">
        <v>1</v>
      </c>
      <c r="LD23" s="8">
        <v>1</v>
      </c>
      <c r="LE23" s="8">
        <v>1</v>
      </c>
      <c r="LF23" s="8">
        <v>1</v>
      </c>
      <c r="LG23" s="8">
        <v>1</v>
      </c>
      <c r="LH23" s="8">
        <v>1</v>
      </c>
      <c r="LI23" s="8">
        <v>1</v>
      </c>
      <c r="LJ23" s="8">
        <v>1</v>
      </c>
      <c r="LK23" s="8">
        <v>1</v>
      </c>
      <c r="LL23" s="8">
        <v>1</v>
      </c>
      <c r="LM23" s="8">
        <v>1</v>
      </c>
      <c r="LN23" s="8">
        <v>1</v>
      </c>
      <c r="LO23" s="8">
        <v>1</v>
      </c>
      <c r="LP23" s="8">
        <v>1</v>
      </c>
      <c r="LQ23" s="8">
        <v>1</v>
      </c>
      <c r="LR23" s="8">
        <v>1</v>
      </c>
      <c r="LS23" s="8">
        <v>1</v>
      </c>
      <c r="LT23" s="8">
        <v>1</v>
      </c>
      <c r="LU23" s="8">
        <v>1</v>
      </c>
      <c r="LV23" s="8">
        <v>1</v>
      </c>
      <c r="LW23" s="8">
        <v>1</v>
      </c>
      <c r="LX23" s="8">
        <v>1</v>
      </c>
      <c r="LY23" s="8">
        <v>1</v>
      </c>
      <c r="LZ23" s="8">
        <v>1</v>
      </c>
      <c r="MA23" s="8">
        <v>1</v>
      </c>
      <c r="MB23" s="8">
        <v>1</v>
      </c>
      <c r="MC23" s="8">
        <v>1</v>
      </c>
      <c r="MD23" s="8">
        <v>1</v>
      </c>
      <c r="ME23" s="8">
        <v>1</v>
      </c>
      <c r="MF23" s="8">
        <v>1</v>
      </c>
      <c r="MG23" s="8">
        <v>1</v>
      </c>
      <c r="MH23" s="8">
        <v>1</v>
      </c>
      <c r="MI23" s="8">
        <v>1</v>
      </c>
      <c r="MJ23" s="8">
        <v>1</v>
      </c>
      <c r="MK23" s="8">
        <v>1</v>
      </c>
      <c r="ML23" s="8">
        <v>1</v>
      </c>
      <c r="MM23" s="8">
        <v>1</v>
      </c>
      <c r="MN23" s="8">
        <v>1</v>
      </c>
      <c r="MO23" s="8">
        <v>1</v>
      </c>
      <c r="MP23" s="8">
        <v>1</v>
      </c>
      <c r="MQ23" s="8">
        <v>1</v>
      </c>
      <c r="MR23" s="8">
        <v>1</v>
      </c>
      <c r="MS23" s="8">
        <v>1</v>
      </c>
      <c r="MT23" s="8">
        <v>1</v>
      </c>
      <c r="MU23" s="8">
        <v>1</v>
      </c>
      <c r="MV23" s="8">
        <v>1</v>
      </c>
      <c r="MW23" s="8">
        <v>1</v>
      </c>
      <c r="MX23" s="8">
        <v>1</v>
      </c>
      <c r="MY23" s="8">
        <v>1</v>
      </c>
      <c r="MZ23" s="8">
        <v>1</v>
      </c>
      <c r="NA23" s="8">
        <v>1</v>
      </c>
      <c r="NB23" s="8">
        <v>1</v>
      </c>
      <c r="NC23" s="8">
        <v>1</v>
      </c>
      <c r="ND23" s="8">
        <v>1</v>
      </c>
      <c r="NE23" s="8">
        <v>1</v>
      </c>
      <c r="NF23" s="8">
        <v>1</v>
      </c>
      <c r="NG23" s="8">
        <v>1</v>
      </c>
      <c r="NH23" s="8">
        <v>1</v>
      </c>
      <c r="NI23" s="8">
        <v>1</v>
      </c>
      <c r="NJ23" s="8">
        <v>1</v>
      </c>
      <c r="NK23" s="8">
        <v>1</v>
      </c>
      <c r="NL23" s="8">
        <v>1</v>
      </c>
      <c r="NM23" s="8">
        <v>1</v>
      </c>
      <c r="NN23" s="8">
        <v>1</v>
      </c>
      <c r="NO23" s="8">
        <v>1</v>
      </c>
      <c r="NP23" s="8">
        <v>1</v>
      </c>
      <c r="NQ23" s="8">
        <v>1</v>
      </c>
      <c r="NR23" s="8">
        <v>1</v>
      </c>
      <c r="NS23" s="8">
        <v>1</v>
      </c>
      <c r="NT23" s="8">
        <v>1</v>
      </c>
      <c r="NU23" s="8">
        <v>1</v>
      </c>
      <c r="NV23" s="8">
        <v>1</v>
      </c>
      <c r="NW23" s="8">
        <v>1</v>
      </c>
      <c r="NX23" s="8">
        <v>1</v>
      </c>
      <c r="NY23" s="8">
        <v>1</v>
      </c>
      <c r="NZ23" s="8">
        <v>1</v>
      </c>
      <c r="OA23" s="8">
        <v>1</v>
      </c>
      <c r="OB23" s="8">
        <v>1</v>
      </c>
      <c r="OC23" s="8">
        <v>1</v>
      </c>
      <c r="OD23" s="8">
        <v>1</v>
      </c>
      <c r="OE23" s="8">
        <v>1</v>
      </c>
      <c r="OF23" s="8">
        <v>1</v>
      </c>
      <c r="OG23" s="8">
        <v>1</v>
      </c>
      <c r="OH23" s="8">
        <v>1</v>
      </c>
      <c r="OI23" s="8">
        <v>1</v>
      </c>
      <c r="OJ23" s="8">
        <v>1</v>
      </c>
      <c r="OK23" s="8">
        <v>1</v>
      </c>
      <c r="OL23" s="8">
        <v>1</v>
      </c>
      <c r="OM23" s="8">
        <v>1</v>
      </c>
      <c r="ON23" s="8">
        <v>1</v>
      </c>
      <c r="OO23" s="8">
        <v>1</v>
      </c>
      <c r="OP23" s="8">
        <v>1</v>
      </c>
      <c r="OQ23" s="8">
        <v>1</v>
      </c>
      <c r="OR23" s="8">
        <v>1</v>
      </c>
      <c r="OS23" s="8">
        <v>1</v>
      </c>
      <c r="OT23" s="8">
        <v>1</v>
      </c>
      <c r="OU23" s="8">
        <v>1</v>
      </c>
      <c r="OV23" s="8">
        <v>1</v>
      </c>
      <c r="OW23" s="8">
        <v>1</v>
      </c>
      <c r="OX23" s="8">
        <v>1</v>
      </c>
      <c r="OY23" s="8">
        <v>1</v>
      </c>
      <c r="OZ23" s="8">
        <v>1</v>
      </c>
      <c r="PA23" s="8">
        <v>1</v>
      </c>
      <c r="PB23" s="8">
        <v>1</v>
      </c>
      <c r="PC23" s="8">
        <v>1</v>
      </c>
      <c r="PD23" s="8">
        <v>1</v>
      </c>
      <c r="PE23" s="8">
        <v>1</v>
      </c>
      <c r="PF23" s="8">
        <v>1</v>
      </c>
      <c r="PG23" s="8">
        <v>1</v>
      </c>
      <c r="PH23" s="8">
        <v>1</v>
      </c>
      <c r="PI23" s="8">
        <v>1</v>
      </c>
      <c r="PJ23" s="8">
        <v>1</v>
      </c>
      <c r="PK23" s="8">
        <v>1</v>
      </c>
      <c r="PL23" s="8">
        <v>1</v>
      </c>
      <c r="PM23" s="8">
        <v>1</v>
      </c>
      <c r="PN23" s="8">
        <v>1</v>
      </c>
      <c r="PO23" s="8">
        <v>1</v>
      </c>
      <c r="PP23" s="8">
        <v>1</v>
      </c>
      <c r="PQ23" s="8">
        <v>1</v>
      </c>
      <c r="PR23" s="8">
        <v>1</v>
      </c>
      <c r="PS23" s="8">
        <v>1</v>
      </c>
      <c r="PT23" s="8">
        <v>1</v>
      </c>
      <c r="PU23" s="8">
        <v>1</v>
      </c>
      <c r="PV23" s="8">
        <v>1</v>
      </c>
      <c r="PW23" s="8">
        <v>1</v>
      </c>
      <c r="PX23" s="8">
        <v>1</v>
      </c>
      <c r="PY23" s="8">
        <v>1</v>
      </c>
      <c r="PZ23" s="8">
        <v>1</v>
      </c>
      <c r="QA23" s="8">
        <v>1</v>
      </c>
      <c r="QB23" s="8">
        <v>1</v>
      </c>
      <c r="QC23" s="8">
        <v>1</v>
      </c>
      <c r="QD23" s="8">
        <v>1</v>
      </c>
      <c r="QE23" s="8">
        <v>1</v>
      </c>
      <c r="QF23" s="8">
        <v>1</v>
      </c>
      <c r="QG23" s="8">
        <v>1</v>
      </c>
      <c r="QH23" s="8">
        <v>1</v>
      </c>
      <c r="QI23" s="8">
        <v>1</v>
      </c>
      <c r="QJ23" s="8">
        <v>1</v>
      </c>
      <c r="QK23" s="8">
        <v>1</v>
      </c>
      <c r="QL23" s="8">
        <v>1</v>
      </c>
      <c r="QM23" s="8">
        <v>1</v>
      </c>
      <c r="QN23" s="8">
        <v>1</v>
      </c>
      <c r="QO23" s="8">
        <v>1</v>
      </c>
      <c r="QP23" s="8">
        <v>1</v>
      </c>
      <c r="QQ23" s="8">
        <v>1</v>
      </c>
      <c r="QR23" s="8">
        <v>1</v>
      </c>
      <c r="QS23" s="8">
        <v>1</v>
      </c>
      <c r="QT23" s="8">
        <v>1</v>
      </c>
      <c r="QU23" s="8">
        <v>1</v>
      </c>
      <c r="QV23" s="8">
        <v>1</v>
      </c>
      <c r="QW23" s="8">
        <v>1</v>
      </c>
      <c r="QX23" s="8">
        <v>1</v>
      </c>
      <c r="QY23" s="8">
        <v>1</v>
      </c>
      <c r="QZ23" s="8">
        <v>1</v>
      </c>
      <c r="RA23" s="8">
        <v>1</v>
      </c>
      <c r="RB23" s="8">
        <v>1</v>
      </c>
      <c r="RC23" s="8">
        <v>1</v>
      </c>
      <c r="RD23" s="8">
        <v>1</v>
      </c>
      <c r="RE23" s="8">
        <v>1</v>
      </c>
      <c r="RF23" s="8">
        <v>1</v>
      </c>
      <c r="RG23" s="8">
        <v>1</v>
      </c>
      <c r="RH23" s="8">
        <v>1</v>
      </c>
      <c r="RI23" s="8">
        <v>1</v>
      </c>
      <c r="RJ23" s="8">
        <v>1</v>
      </c>
      <c r="RK23" s="8">
        <v>1</v>
      </c>
      <c r="RL23" s="8">
        <v>1</v>
      </c>
      <c r="RM23" s="8">
        <v>1</v>
      </c>
      <c r="RN23" s="8">
        <v>1</v>
      </c>
      <c r="RO23" s="8">
        <v>1</v>
      </c>
      <c r="RP23" s="8">
        <v>1</v>
      </c>
      <c r="RQ23" s="8">
        <v>1</v>
      </c>
      <c r="RR23" s="8">
        <v>1</v>
      </c>
      <c r="RS23" s="8">
        <v>1</v>
      </c>
      <c r="RT23" s="8">
        <v>1</v>
      </c>
      <c r="RU23" s="8">
        <v>1</v>
      </c>
      <c r="RV23" s="8">
        <v>1</v>
      </c>
      <c r="RW23" s="8">
        <v>1</v>
      </c>
      <c r="RX23" s="8">
        <v>1</v>
      </c>
      <c r="RY23" s="8">
        <v>1</v>
      </c>
      <c r="RZ23" s="8">
        <v>1</v>
      </c>
      <c r="SA23" s="8">
        <v>1</v>
      </c>
      <c r="SB23" s="8">
        <v>1</v>
      </c>
      <c r="SC23" s="8">
        <v>1</v>
      </c>
      <c r="SD23" s="8">
        <v>1</v>
      </c>
      <c r="SE23" s="8">
        <v>1</v>
      </c>
      <c r="SF23" s="8">
        <v>1</v>
      </c>
      <c r="SG23" s="8">
        <v>1</v>
      </c>
      <c r="SH23" s="8">
        <v>1</v>
      </c>
      <c r="SI23" s="8">
        <v>1</v>
      </c>
      <c r="SJ23" s="8">
        <v>1</v>
      </c>
      <c r="SK23" s="8">
        <v>1</v>
      </c>
      <c r="SL23" s="8">
        <v>1</v>
      </c>
      <c r="SM23" s="8">
        <v>1</v>
      </c>
      <c r="SN23" s="8">
        <v>1</v>
      </c>
      <c r="SO23" s="8">
        <v>1</v>
      </c>
      <c r="SP23" s="8">
        <v>1</v>
      </c>
      <c r="SQ23" s="8">
        <v>1</v>
      </c>
      <c r="SR23" s="8">
        <v>1</v>
      </c>
      <c r="SS23" s="8">
        <v>1</v>
      </c>
      <c r="ST23" s="8">
        <v>1</v>
      </c>
      <c r="SU23" s="8">
        <v>1</v>
      </c>
      <c r="SV23" s="8">
        <v>1</v>
      </c>
      <c r="SW23" s="8">
        <v>1</v>
      </c>
      <c r="SX23" s="8">
        <v>1</v>
      </c>
      <c r="SY23" s="8">
        <v>1</v>
      </c>
      <c r="SZ23" s="8">
        <v>1</v>
      </c>
      <c r="TA23" s="8">
        <v>1</v>
      </c>
      <c r="TB23" s="8">
        <v>1</v>
      </c>
      <c r="TC23" s="8">
        <v>1</v>
      </c>
      <c r="TD23" s="8">
        <v>1</v>
      </c>
      <c r="TE23" s="8">
        <v>1</v>
      </c>
      <c r="TF23" s="8">
        <v>1</v>
      </c>
      <c r="TG23" s="8">
        <v>1</v>
      </c>
      <c r="TH23" s="8">
        <v>1</v>
      </c>
      <c r="TI23" s="8">
        <v>1</v>
      </c>
      <c r="TJ23" s="8">
        <v>1</v>
      </c>
      <c r="TK23" s="8">
        <v>1</v>
      </c>
      <c r="TL23" s="8">
        <v>1</v>
      </c>
      <c r="TM23" s="8">
        <v>1</v>
      </c>
      <c r="TN23" s="8">
        <v>1</v>
      </c>
      <c r="TO23" s="8">
        <v>1</v>
      </c>
      <c r="TP23" s="8">
        <v>1</v>
      </c>
      <c r="TQ23" s="8">
        <v>1</v>
      </c>
      <c r="TR23" s="8">
        <v>1</v>
      </c>
      <c r="TS23" s="8">
        <v>1</v>
      </c>
      <c r="TT23" s="8">
        <v>1</v>
      </c>
      <c r="TU23" s="8">
        <v>1</v>
      </c>
      <c r="TV23" s="8">
        <v>1</v>
      </c>
      <c r="TW23" s="8">
        <v>1</v>
      </c>
      <c r="TX23" s="8">
        <v>1</v>
      </c>
      <c r="TY23" s="8">
        <v>1</v>
      </c>
      <c r="TZ23" s="8">
        <v>1</v>
      </c>
      <c r="UA23" s="8">
        <v>1</v>
      </c>
      <c r="UB23" s="8">
        <v>1</v>
      </c>
      <c r="UC23" s="8">
        <v>1</v>
      </c>
      <c r="UD23" s="8">
        <v>1</v>
      </c>
      <c r="UE23" s="8">
        <v>1</v>
      </c>
      <c r="UF23" s="8">
        <v>1</v>
      </c>
      <c r="UG23" s="8">
        <v>1</v>
      </c>
      <c r="UH23" s="8">
        <v>1</v>
      </c>
      <c r="UI23" s="8">
        <v>1</v>
      </c>
      <c r="UJ23" s="8">
        <v>1</v>
      </c>
      <c r="UK23" s="8">
        <v>1</v>
      </c>
      <c r="UL23" s="8">
        <v>1</v>
      </c>
      <c r="UM23" s="8">
        <v>1</v>
      </c>
      <c r="UN23" s="8">
        <v>1</v>
      </c>
      <c r="UO23" s="8">
        <v>1</v>
      </c>
      <c r="UP23" s="8">
        <v>1</v>
      </c>
    </row>
    <row r="24" spans="1:562" s="8" customFormat="1" x14ac:dyDescent="0.25">
      <c r="C24" s="8">
        <v>-1</v>
      </c>
      <c r="D24" s="8">
        <v>-1</v>
      </c>
      <c r="E24" s="8">
        <v>-1</v>
      </c>
      <c r="F24" s="8">
        <v>-1</v>
      </c>
      <c r="G24" s="8">
        <v>-1</v>
      </c>
      <c r="H24" s="8">
        <v>-1</v>
      </c>
      <c r="I24" s="8">
        <v>-1</v>
      </c>
      <c r="J24" s="8">
        <v>-1</v>
      </c>
      <c r="K24" s="8">
        <v>-1</v>
      </c>
      <c r="L24" s="8">
        <v>-1</v>
      </c>
      <c r="M24" s="8">
        <v>-1</v>
      </c>
      <c r="N24" s="8">
        <v>-1</v>
      </c>
      <c r="O24" s="8">
        <v>-1</v>
      </c>
      <c r="P24" s="8">
        <v>-1</v>
      </c>
      <c r="Q24" s="8">
        <v>-1</v>
      </c>
      <c r="R24" s="8">
        <v>-1</v>
      </c>
      <c r="S24" s="8">
        <v>-1</v>
      </c>
      <c r="T24" s="8">
        <v>-1</v>
      </c>
      <c r="U24" s="8">
        <v>-1</v>
      </c>
      <c r="V24" s="8">
        <v>-1</v>
      </c>
      <c r="W24" s="8">
        <v>-1</v>
      </c>
      <c r="X24" s="8">
        <v>-1</v>
      </c>
      <c r="Y24" s="8">
        <v>-1</v>
      </c>
      <c r="Z24" s="8">
        <v>-1</v>
      </c>
      <c r="AA24" s="8">
        <v>-1</v>
      </c>
      <c r="AB24" s="8">
        <v>-1</v>
      </c>
      <c r="AC24" s="8">
        <v>-1</v>
      </c>
      <c r="AD24" s="8">
        <v>-1</v>
      </c>
      <c r="AE24" s="8">
        <v>-1</v>
      </c>
      <c r="AF24" s="8">
        <v>-1</v>
      </c>
      <c r="AG24" s="8">
        <v>-1</v>
      </c>
      <c r="AH24" s="8">
        <v>-1</v>
      </c>
      <c r="AI24" s="8">
        <v>-1</v>
      </c>
      <c r="AJ24" s="8">
        <v>-1</v>
      </c>
      <c r="AK24" s="8">
        <v>-1</v>
      </c>
      <c r="AL24" s="8">
        <v>-1</v>
      </c>
      <c r="AM24" s="8">
        <v>-1</v>
      </c>
      <c r="AN24" s="8">
        <v>-1</v>
      </c>
      <c r="AO24" s="8">
        <v>-1</v>
      </c>
      <c r="AP24" s="8">
        <v>-1</v>
      </c>
      <c r="AQ24" s="8">
        <v>-1</v>
      </c>
      <c r="AR24" s="8">
        <v>-1</v>
      </c>
      <c r="AS24" s="8">
        <v>-1</v>
      </c>
      <c r="AT24" s="8">
        <v>-1</v>
      </c>
      <c r="AU24" s="8">
        <v>-1</v>
      </c>
      <c r="AV24" s="8">
        <v>-1</v>
      </c>
      <c r="AW24" s="8">
        <v>-1</v>
      </c>
      <c r="AX24" s="8">
        <v>-1</v>
      </c>
      <c r="AY24" s="8">
        <v>-1</v>
      </c>
      <c r="AZ24" s="8">
        <v>-1</v>
      </c>
      <c r="BA24" s="8">
        <v>-1</v>
      </c>
      <c r="BB24" s="8">
        <v>-1</v>
      </c>
      <c r="BC24" s="8">
        <v>-1</v>
      </c>
      <c r="BD24" s="8">
        <v>-1</v>
      </c>
      <c r="BE24" s="8">
        <v>-1</v>
      </c>
      <c r="BF24" s="8">
        <v>-1</v>
      </c>
      <c r="BG24" s="8">
        <v>-1</v>
      </c>
      <c r="BH24" s="8">
        <v>-1</v>
      </c>
      <c r="BI24" s="8">
        <v>-1</v>
      </c>
      <c r="BJ24" s="8">
        <v>-1</v>
      </c>
      <c r="BK24" s="8">
        <v>-1</v>
      </c>
      <c r="BL24" s="8">
        <v>-1</v>
      </c>
      <c r="BM24" s="8">
        <v>-1</v>
      </c>
      <c r="BN24" s="8">
        <v>-1</v>
      </c>
      <c r="BO24" s="8">
        <v>-1</v>
      </c>
      <c r="BP24" s="8">
        <v>-1</v>
      </c>
      <c r="BQ24" s="8">
        <v>-1</v>
      </c>
      <c r="BR24" s="8">
        <v>-1</v>
      </c>
      <c r="BS24" s="8">
        <v>-1</v>
      </c>
      <c r="BT24" s="8">
        <v>-1</v>
      </c>
      <c r="BU24" s="8">
        <v>-1</v>
      </c>
      <c r="BV24" s="8">
        <v>-1</v>
      </c>
      <c r="BW24" s="8">
        <v>-1</v>
      </c>
      <c r="BX24" s="8">
        <v>-1</v>
      </c>
      <c r="BY24" s="8">
        <v>-1</v>
      </c>
      <c r="BZ24" s="8">
        <v>-1</v>
      </c>
      <c r="CA24" s="8">
        <v>-1</v>
      </c>
      <c r="CB24" s="8">
        <v>-1</v>
      </c>
      <c r="CC24" s="8">
        <v>-1</v>
      </c>
      <c r="CD24" s="8">
        <v>-1</v>
      </c>
      <c r="CE24" s="8">
        <v>-1</v>
      </c>
      <c r="CF24" s="8">
        <v>-1</v>
      </c>
      <c r="CG24" s="8">
        <v>-1</v>
      </c>
      <c r="CH24" s="8">
        <v>-1</v>
      </c>
      <c r="CI24" s="8">
        <v>-1</v>
      </c>
      <c r="CJ24" s="8">
        <v>-1</v>
      </c>
      <c r="CK24" s="8">
        <v>-1</v>
      </c>
      <c r="CL24" s="8">
        <v>-1</v>
      </c>
      <c r="CM24" s="8">
        <v>-1</v>
      </c>
      <c r="CN24" s="8">
        <v>-1</v>
      </c>
      <c r="CO24" s="8">
        <v>-1</v>
      </c>
      <c r="CP24" s="8">
        <v>-1</v>
      </c>
      <c r="CQ24" s="8">
        <v>-1</v>
      </c>
      <c r="CR24" s="8">
        <v>-1</v>
      </c>
      <c r="CS24" s="8">
        <v>-1</v>
      </c>
      <c r="CT24" s="8">
        <v>-1</v>
      </c>
      <c r="CU24" s="8">
        <v>-1</v>
      </c>
      <c r="CV24" s="8">
        <v>-1</v>
      </c>
      <c r="CW24" s="8">
        <v>-1</v>
      </c>
      <c r="CX24" s="8">
        <v>-1</v>
      </c>
      <c r="CY24" s="8">
        <v>-1</v>
      </c>
      <c r="CZ24" s="8">
        <v>-1</v>
      </c>
      <c r="DA24" s="8">
        <v>-1</v>
      </c>
      <c r="DB24" s="8">
        <v>-1</v>
      </c>
      <c r="DC24" s="8">
        <v>-1</v>
      </c>
      <c r="DD24" s="8">
        <v>-1</v>
      </c>
      <c r="DE24" s="8">
        <v>-1</v>
      </c>
      <c r="DF24" s="8">
        <v>-1</v>
      </c>
      <c r="DG24" s="8">
        <v>-1</v>
      </c>
      <c r="DH24" s="8">
        <v>-1</v>
      </c>
      <c r="DI24" s="8">
        <v>-1</v>
      </c>
      <c r="DJ24" s="8">
        <v>-1</v>
      </c>
      <c r="DK24" s="8">
        <v>-1</v>
      </c>
      <c r="DL24" s="8">
        <v>-1</v>
      </c>
      <c r="DM24" s="8">
        <v>-1</v>
      </c>
      <c r="DN24" s="8">
        <v>-1</v>
      </c>
      <c r="DO24" s="8">
        <v>-1</v>
      </c>
      <c r="DP24" s="8">
        <v>-1</v>
      </c>
      <c r="DQ24" s="8">
        <v>-1</v>
      </c>
      <c r="DR24" s="8">
        <v>-1</v>
      </c>
      <c r="DS24" s="8">
        <v>-1</v>
      </c>
      <c r="DT24" s="8">
        <v>-1</v>
      </c>
      <c r="DU24" s="8">
        <v>-1</v>
      </c>
      <c r="DV24" s="8">
        <v>-1</v>
      </c>
      <c r="DW24" s="8">
        <v>-1</v>
      </c>
      <c r="DX24" s="8">
        <v>-1</v>
      </c>
      <c r="DY24" s="8">
        <v>-1</v>
      </c>
      <c r="DZ24" s="8">
        <v>-1</v>
      </c>
      <c r="EA24" s="8">
        <v>-1</v>
      </c>
      <c r="EB24" s="8">
        <v>-1</v>
      </c>
      <c r="EC24" s="8">
        <v>-1</v>
      </c>
      <c r="ED24" s="8">
        <v>-1</v>
      </c>
      <c r="EE24" s="8">
        <v>-1</v>
      </c>
      <c r="EF24" s="8">
        <v>-1</v>
      </c>
      <c r="EG24" s="8">
        <v>-1</v>
      </c>
      <c r="EH24" s="8">
        <v>-1</v>
      </c>
      <c r="EI24" s="8">
        <v>-1</v>
      </c>
      <c r="EJ24" s="8">
        <v>-1</v>
      </c>
      <c r="EK24" s="8">
        <v>-1</v>
      </c>
      <c r="EL24" s="8">
        <v>-1</v>
      </c>
      <c r="EM24" s="8">
        <v>-1</v>
      </c>
      <c r="EN24" s="8">
        <v>-1</v>
      </c>
      <c r="EO24" s="8">
        <v>-1</v>
      </c>
      <c r="EP24" s="8">
        <v>-1</v>
      </c>
      <c r="EQ24" s="8">
        <v>-1</v>
      </c>
      <c r="ER24" s="8">
        <v>-1</v>
      </c>
      <c r="ES24" s="8">
        <v>-1</v>
      </c>
      <c r="ET24" s="8">
        <v>-1</v>
      </c>
      <c r="EU24" s="8">
        <v>-1</v>
      </c>
      <c r="EV24" s="8">
        <v>-1</v>
      </c>
      <c r="EW24" s="8">
        <v>-1</v>
      </c>
      <c r="EX24" s="8">
        <v>-1</v>
      </c>
      <c r="EY24" s="8">
        <v>-1</v>
      </c>
      <c r="EZ24" s="8">
        <v>-1</v>
      </c>
      <c r="FA24" s="8">
        <v>-1</v>
      </c>
      <c r="FB24" s="8">
        <v>-1</v>
      </c>
      <c r="FC24" s="8">
        <v>-1</v>
      </c>
      <c r="FD24" s="8">
        <v>-1</v>
      </c>
      <c r="FE24" s="8">
        <v>-1</v>
      </c>
      <c r="FF24" s="8">
        <v>-1</v>
      </c>
      <c r="FG24" s="8">
        <v>-1</v>
      </c>
      <c r="FH24" s="8">
        <v>-1</v>
      </c>
      <c r="FI24" s="8">
        <v>-1</v>
      </c>
      <c r="FJ24" s="8">
        <v>-1</v>
      </c>
      <c r="FK24" s="8">
        <v>-1</v>
      </c>
      <c r="FL24" s="8">
        <v>-1</v>
      </c>
      <c r="FM24" s="8">
        <v>-1</v>
      </c>
      <c r="FN24" s="8">
        <v>-1</v>
      </c>
      <c r="FO24" s="8">
        <v>-1</v>
      </c>
      <c r="FP24" s="8">
        <v>-1</v>
      </c>
      <c r="FQ24" s="8">
        <v>-1</v>
      </c>
      <c r="FR24" s="8">
        <v>-1</v>
      </c>
      <c r="FS24" s="8">
        <v>-1</v>
      </c>
      <c r="FT24" s="8">
        <v>-1</v>
      </c>
      <c r="FU24" s="8">
        <v>-1</v>
      </c>
      <c r="FV24" s="8">
        <v>-1</v>
      </c>
      <c r="FW24" s="8">
        <v>-1</v>
      </c>
      <c r="FX24" s="8">
        <v>-1</v>
      </c>
      <c r="FY24" s="8">
        <v>-1</v>
      </c>
      <c r="FZ24" s="8">
        <v>-1</v>
      </c>
      <c r="GA24" s="8">
        <v>-1</v>
      </c>
      <c r="GB24" s="8">
        <v>-1</v>
      </c>
      <c r="GC24" s="8">
        <v>-1</v>
      </c>
      <c r="GD24" s="8">
        <v>-1</v>
      </c>
      <c r="GE24" s="8">
        <v>-1</v>
      </c>
      <c r="GF24" s="8">
        <v>-1</v>
      </c>
      <c r="GG24" s="8">
        <v>-1</v>
      </c>
      <c r="GH24" s="8">
        <v>-1</v>
      </c>
      <c r="GI24" s="8">
        <v>-1</v>
      </c>
      <c r="GJ24" s="8">
        <v>-1</v>
      </c>
      <c r="GK24" s="8">
        <v>-1</v>
      </c>
      <c r="GL24" s="8">
        <v>-1</v>
      </c>
      <c r="GM24" s="8">
        <v>-1</v>
      </c>
      <c r="GN24" s="8">
        <v>-1</v>
      </c>
      <c r="GO24" s="8">
        <v>-1</v>
      </c>
      <c r="GP24" s="8">
        <v>-1</v>
      </c>
      <c r="GQ24" s="8">
        <v>-1</v>
      </c>
      <c r="GR24" s="8">
        <v>-1</v>
      </c>
      <c r="GS24" s="8">
        <v>-1</v>
      </c>
      <c r="GT24" s="8">
        <v>-1</v>
      </c>
      <c r="GU24" s="8">
        <v>-1</v>
      </c>
      <c r="GV24" s="8">
        <v>-1</v>
      </c>
      <c r="GW24" s="8">
        <v>-1</v>
      </c>
      <c r="GX24" s="8">
        <v>-1</v>
      </c>
      <c r="GY24" s="8">
        <v>-1</v>
      </c>
      <c r="GZ24" s="8">
        <v>-1</v>
      </c>
      <c r="HA24" s="8">
        <v>-1</v>
      </c>
      <c r="HB24" s="8">
        <v>-1</v>
      </c>
      <c r="HC24" s="8">
        <v>-1</v>
      </c>
      <c r="HD24" s="8">
        <v>-1</v>
      </c>
      <c r="HE24" s="8">
        <v>-1</v>
      </c>
      <c r="HF24" s="8">
        <v>-1</v>
      </c>
      <c r="HG24" s="8">
        <v>-1</v>
      </c>
      <c r="HH24" s="8">
        <v>-1</v>
      </c>
      <c r="HI24" s="8">
        <v>-1</v>
      </c>
      <c r="HJ24" s="8">
        <v>-1</v>
      </c>
      <c r="HK24" s="8">
        <v>-1</v>
      </c>
      <c r="HL24" s="8">
        <v>-1</v>
      </c>
      <c r="HM24" s="8">
        <v>-1</v>
      </c>
      <c r="HN24" s="8">
        <v>-1</v>
      </c>
      <c r="HO24" s="8">
        <v>-1</v>
      </c>
      <c r="HP24" s="8">
        <v>-1</v>
      </c>
      <c r="HQ24" s="8">
        <v>-1</v>
      </c>
      <c r="HR24" s="8">
        <v>-1</v>
      </c>
      <c r="HS24" s="8">
        <v>-1</v>
      </c>
      <c r="HT24" s="8">
        <v>-1</v>
      </c>
      <c r="HU24" s="8">
        <v>-1</v>
      </c>
      <c r="HV24" s="8">
        <v>-1</v>
      </c>
      <c r="HW24" s="8">
        <v>-1</v>
      </c>
      <c r="HX24" s="8">
        <v>-1</v>
      </c>
      <c r="HY24" s="8">
        <v>-1</v>
      </c>
      <c r="HZ24" s="8">
        <v>-1</v>
      </c>
      <c r="IA24" s="8">
        <v>-1</v>
      </c>
      <c r="IB24" s="8">
        <v>-1</v>
      </c>
      <c r="IC24" s="8">
        <v>-1</v>
      </c>
      <c r="ID24" s="8">
        <v>-1</v>
      </c>
      <c r="IE24" s="8">
        <v>-1</v>
      </c>
      <c r="IF24" s="8">
        <v>-1</v>
      </c>
      <c r="IG24" s="8">
        <v>-1</v>
      </c>
      <c r="IH24" s="8">
        <v>-1</v>
      </c>
      <c r="II24" s="8">
        <v>-1</v>
      </c>
      <c r="IJ24" s="8">
        <v>-1</v>
      </c>
      <c r="IK24" s="8">
        <v>-1</v>
      </c>
      <c r="IL24" s="8">
        <v>-1</v>
      </c>
      <c r="IM24" s="8">
        <v>-1</v>
      </c>
      <c r="IN24" s="8">
        <v>-1</v>
      </c>
      <c r="IO24" s="8">
        <v>-1</v>
      </c>
      <c r="IP24" s="8">
        <v>-1</v>
      </c>
      <c r="IQ24" s="8">
        <v>-1</v>
      </c>
      <c r="IR24" s="8">
        <v>-1</v>
      </c>
      <c r="IS24" s="8">
        <v>-1</v>
      </c>
      <c r="IT24" s="8">
        <v>-1</v>
      </c>
      <c r="IU24" s="8">
        <v>-1</v>
      </c>
      <c r="IV24" s="8">
        <v>-1</v>
      </c>
      <c r="IW24" s="8">
        <v>-1</v>
      </c>
      <c r="IX24" s="8">
        <v>-1</v>
      </c>
      <c r="IY24" s="8">
        <v>-1</v>
      </c>
      <c r="IZ24" s="8">
        <v>-1</v>
      </c>
      <c r="JA24" s="8">
        <v>-1</v>
      </c>
      <c r="JB24" s="8">
        <v>-1</v>
      </c>
      <c r="JC24" s="8">
        <v>-1</v>
      </c>
      <c r="JD24" s="8">
        <v>-1</v>
      </c>
      <c r="JE24" s="8">
        <v>-1</v>
      </c>
      <c r="JF24" s="8">
        <v>-1</v>
      </c>
      <c r="JG24" s="8">
        <v>-1</v>
      </c>
      <c r="JH24" s="8">
        <v>-1</v>
      </c>
      <c r="JI24" s="8">
        <v>-1</v>
      </c>
      <c r="JJ24" s="8">
        <v>-1</v>
      </c>
      <c r="JK24" s="8">
        <v>-1</v>
      </c>
      <c r="JL24" s="8">
        <v>-1</v>
      </c>
      <c r="JM24" s="8">
        <v>-1</v>
      </c>
      <c r="JN24" s="8">
        <v>-1</v>
      </c>
      <c r="JO24" s="8">
        <v>-1</v>
      </c>
      <c r="JP24" s="8">
        <v>-1</v>
      </c>
      <c r="JQ24" s="8">
        <v>-1</v>
      </c>
      <c r="JR24" s="8">
        <v>-1</v>
      </c>
      <c r="JS24" s="8">
        <v>-1</v>
      </c>
      <c r="JT24" s="8">
        <v>-1</v>
      </c>
      <c r="JU24" s="8">
        <v>-1</v>
      </c>
      <c r="JV24" s="8">
        <v>-1</v>
      </c>
      <c r="JW24" s="8">
        <v>-1</v>
      </c>
      <c r="JX24" s="8">
        <v>-1</v>
      </c>
      <c r="JY24" s="8">
        <v>-1</v>
      </c>
      <c r="JZ24" s="8">
        <v>-1</v>
      </c>
      <c r="KA24" s="8">
        <v>-1</v>
      </c>
      <c r="KB24" s="8">
        <v>-1</v>
      </c>
      <c r="KC24" s="8">
        <v>-1</v>
      </c>
      <c r="KD24" s="8">
        <v>-1</v>
      </c>
      <c r="KE24" s="8">
        <v>-1</v>
      </c>
      <c r="KF24" s="8">
        <v>-1</v>
      </c>
      <c r="KG24" s="8">
        <v>-1</v>
      </c>
      <c r="KH24" s="8">
        <v>-1</v>
      </c>
      <c r="KI24" s="8">
        <v>-1</v>
      </c>
      <c r="KJ24" s="8">
        <v>-1</v>
      </c>
      <c r="KK24" s="8">
        <v>-1</v>
      </c>
      <c r="KL24" s="8">
        <v>-1</v>
      </c>
      <c r="KM24" s="8">
        <v>-1</v>
      </c>
      <c r="KN24" s="8">
        <v>-1</v>
      </c>
      <c r="KO24" s="8">
        <v>-1</v>
      </c>
      <c r="KP24" s="8">
        <v>-1</v>
      </c>
      <c r="KQ24" s="8">
        <v>-1</v>
      </c>
      <c r="KR24" s="8">
        <v>-1</v>
      </c>
      <c r="KS24" s="8">
        <v>-1</v>
      </c>
      <c r="KT24" s="8">
        <v>-1</v>
      </c>
      <c r="KU24" s="8">
        <v>-1</v>
      </c>
      <c r="KV24" s="8">
        <v>-1</v>
      </c>
      <c r="KW24" s="8">
        <v>-1</v>
      </c>
      <c r="KX24" s="8">
        <v>-1</v>
      </c>
      <c r="KY24" s="8">
        <v>-1</v>
      </c>
      <c r="KZ24" s="8">
        <v>-1</v>
      </c>
      <c r="LA24" s="8">
        <v>-1</v>
      </c>
      <c r="LB24" s="8">
        <v>-1</v>
      </c>
      <c r="LC24" s="8">
        <v>-1</v>
      </c>
      <c r="LD24" s="8">
        <v>-1</v>
      </c>
      <c r="LE24" s="8">
        <v>-1</v>
      </c>
      <c r="LF24" s="8">
        <v>-1</v>
      </c>
      <c r="LG24" s="8">
        <v>-1</v>
      </c>
      <c r="LH24" s="8">
        <v>-1</v>
      </c>
      <c r="LI24" s="8">
        <v>-1</v>
      </c>
      <c r="LJ24" s="8">
        <v>-1</v>
      </c>
      <c r="LK24" s="8">
        <v>-1</v>
      </c>
      <c r="LL24" s="8">
        <v>-1</v>
      </c>
      <c r="LM24" s="8">
        <v>-1</v>
      </c>
      <c r="LN24" s="8">
        <v>-1</v>
      </c>
      <c r="LO24" s="8">
        <v>-1</v>
      </c>
      <c r="LP24" s="8">
        <v>-1</v>
      </c>
      <c r="LQ24" s="8">
        <v>-1</v>
      </c>
      <c r="LR24" s="8">
        <v>-1</v>
      </c>
      <c r="LS24" s="8">
        <v>-1</v>
      </c>
      <c r="LT24" s="8">
        <v>-1</v>
      </c>
      <c r="LU24" s="8">
        <v>-1</v>
      </c>
      <c r="LV24" s="8">
        <v>-1</v>
      </c>
      <c r="LW24" s="8">
        <v>-1</v>
      </c>
      <c r="LX24" s="8">
        <v>-1</v>
      </c>
      <c r="LY24" s="8">
        <v>-1</v>
      </c>
      <c r="LZ24" s="8">
        <v>-1</v>
      </c>
      <c r="MA24" s="8">
        <v>-1</v>
      </c>
      <c r="MB24" s="8">
        <v>-1</v>
      </c>
      <c r="MC24" s="8">
        <v>-1</v>
      </c>
      <c r="MD24" s="8">
        <v>-1</v>
      </c>
      <c r="ME24" s="8">
        <v>-1</v>
      </c>
      <c r="MF24" s="8">
        <v>-1</v>
      </c>
      <c r="MG24" s="8">
        <v>-1</v>
      </c>
      <c r="MH24" s="8">
        <v>-1</v>
      </c>
      <c r="MI24" s="8">
        <v>-1</v>
      </c>
      <c r="MJ24" s="8">
        <v>-1</v>
      </c>
      <c r="MK24" s="8">
        <v>-1</v>
      </c>
      <c r="ML24" s="8">
        <v>-1</v>
      </c>
      <c r="MM24" s="8">
        <v>-1</v>
      </c>
      <c r="MN24" s="8">
        <v>-1</v>
      </c>
      <c r="MO24" s="8">
        <v>-1</v>
      </c>
      <c r="MP24" s="8">
        <v>-1</v>
      </c>
      <c r="MQ24" s="8">
        <v>-1</v>
      </c>
      <c r="MR24" s="8">
        <v>-1</v>
      </c>
      <c r="MS24" s="8">
        <v>-1</v>
      </c>
      <c r="MT24" s="8">
        <v>-1</v>
      </c>
      <c r="MU24" s="8">
        <v>-1</v>
      </c>
      <c r="MV24" s="8">
        <v>-1</v>
      </c>
      <c r="MW24" s="8">
        <v>-1</v>
      </c>
      <c r="MX24" s="8">
        <v>-1</v>
      </c>
      <c r="MY24" s="8">
        <v>-1</v>
      </c>
      <c r="MZ24" s="8">
        <v>-1</v>
      </c>
      <c r="NA24" s="8">
        <v>-1</v>
      </c>
      <c r="NB24" s="8">
        <v>-1</v>
      </c>
      <c r="NC24" s="8">
        <v>-1</v>
      </c>
      <c r="ND24" s="8">
        <v>-1</v>
      </c>
      <c r="NE24" s="8">
        <v>-1</v>
      </c>
      <c r="NF24" s="8">
        <v>-1</v>
      </c>
      <c r="NG24" s="8">
        <v>-1</v>
      </c>
      <c r="NH24" s="8">
        <v>-1</v>
      </c>
      <c r="NI24" s="8">
        <v>-1</v>
      </c>
      <c r="NJ24" s="8">
        <v>-1</v>
      </c>
      <c r="NK24" s="8">
        <v>-1</v>
      </c>
      <c r="NL24" s="8">
        <v>-1</v>
      </c>
      <c r="NM24" s="8">
        <v>-1</v>
      </c>
      <c r="NN24" s="8">
        <v>-1</v>
      </c>
      <c r="NO24" s="8">
        <v>-1</v>
      </c>
      <c r="NP24" s="8">
        <v>-1</v>
      </c>
      <c r="NQ24" s="8">
        <v>-1</v>
      </c>
      <c r="NR24" s="8">
        <v>-1</v>
      </c>
      <c r="NS24" s="8">
        <v>-1</v>
      </c>
      <c r="NT24" s="8">
        <v>-1</v>
      </c>
      <c r="NU24" s="8">
        <v>-1</v>
      </c>
      <c r="NV24" s="8">
        <v>-1</v>
      </c>
      <c r="NW24" s="8">
        <v>-1</v>
      </c>
      <c r="NX24" s="8">
        <v>-1</v>
      </c>
      <c r="NY24" s="8">
        <v>-1</v>
      </c>
      <c r="NZ24" s="8">
        <v>-1</v>
      </c>
      <c r="OA24" s="8">
        <v>-1</v>
      </c>
      <c r="OB24" s="8">
        <v>-1</v>
      </c>
      <c r="OC24" s="8">
        <v>-1</v>
      </c>
      <c r="OD24" s="8">
        <v>-1</v>
      </c>
      <c r="OE24" s="8">
        <v>-1</v>
      </c>
      <c r="OF24" s="8">
        <v>-1</v>
      </c>
      <c r="OG24" s="8">
        <v>-1</v>
      </c>
      <c r="OH24" s="8">
        <v>-1</v>
      </c>
      <c r="OI24" s="8">
        <v>-1</v>
      </c>
      <c r="OJ24" s="8">
        <v>-1</v>
      </c>
      <c r="OK24" s="8">
        <v>-1</v>
      </c>
      <c r="OL24" s="8">
        <v>-1</v>
      </c>
      <c r="OM24" s="8">
        <v>-1</v>
      </c>
      <c r="ON24" s="8">
        <v>-1</v>
      </c>
      <c r="OO24" s="8">
        <v>-1</v>
      </c>
      <c r="OP24" s="8">
        <v>-1</v>
      </c>
      <c r="OQ24" s="8">
        <v>-1</v>
      </c>
      <c r="OR24" s="8">
        <v>-1</v>
      </c>
      <c r="OS24" s="8">
        <v>-1</v>
      </c>
      <c r="OT24" s="8">
        <v>-1</v>
      </c>
      <c r="OU24" s="8">
        <v>-1</v>
      </c>
      <c r="OV24" s="8">
        <v>-1</v>
      </c>
      <c r="OW24" s="8">
        <v>-1</v>
      </c>
      <c r="OX24" s="8">
        <v>-1</v>
      </c>
      <c r="OY24" s="8">
        <v>-1</v>
      </c>
      <c r="OZ24" s="8">
        <v>-1</v>
      </c>
      <c r="PA24" s="8">
        <v>-1</v>
      </c>
      <c r="PB24" s="8">
        <v>-1</v>
      </c>
      <c r="PC24" s="8">
        <v>-1</v>
      </c>
      <c r="PD24" s="8">
        <v>-1</v>
      </c>
      <c r="PE24" s="8">
        <v>-1</v>
      </c>
      <c r="PF24" s="8">
        <v>-1</v>
      </c>
      <c r="PG24" s="8">
        <v>-1</v>
      </c>
      <c r="PH24" s="8">
        <v>-1</v>
      </c>
      <c r="PI24" s="8">
        <v>-1</v>
      </c>
      <c r="PJ24" s="8">
        <v>-1</v>
      </c>
      <c r="PK24" s="8">
        <v>-1</v>
      </c>
      <c r="PL24" s="8">
        <v>-1</v>
      </c>
      <c r="PM24" s="8">
        <v>-1</v>
      </c>
      <c r="PN24" s="8">
        <v>-1</v>
      </c>
      <c r="PO24" s="8">
        <v>-1</v>
      </c>
      <c r="PP24" s="8">
        <v>-1</v>
      </c>
      <c r="PQ24" s="8">
        <v>-1</v>
      </c>
      <c r="PR24" s="8">
        <v>-1</v>
      </c>
      <c r="PS24" s="8">
        <v>-1</v>
      </c>
      <c r="PT24" s="8">
        <v>-1</v>
      </c>
      <c r="PU24" s="8">
        <v>-1</v>
      </c>
      <c r="PV24" s="8">
        <v>-1</v>
      </c>
      <c r="PW24" s="8">
        <v>-1</v>
      </c>
      <c r="PX24" s="8">
        <v>-1</v>
      </c>
      <c r="PY24" s="8">
        <v>-1</v>
      </c>
      <c r="PZ24" s="8">
        <v>-1</v>
      </c>
      <c r="QA24" s="8">
        <v>-1</v>
      </c>
      <c r="QB24" s="8">
        <v>-1</v>
      </c>
      <c r="QC24" s="8">
        <v>-1</v>
      </c>
      <c r="QD24" s="8">
        <v>-1</v>
      </c>
      <c r="QE24" s="8">
        <v>-1</v>
      </c>
      <c r="QF24" s="8">
        <v>-1</v>
      </c>
      <c r="QG24" s="8">
        <v>-1</v>
      </c>
      <c r="QH24" s="8">
        <v>-1</v>
      </c>
      <c r="QI24" s="8">
        <v>-1</v>
      </c>
      <c r="QJ24" s="8">
        <v>-1</v>
      </c>
      <c r="QK24" s="8">
        <v>-1</v>
      </c>
      <c r="QL24" s="8">
        <v>-1</v>
      </c>
      <c r="QM24" s="8">
        <v>-1</v>
      </c>
      <c r="QN24" s="8">
        <v>-1</v>
      </c>
      <c r="QO24" s="8">
        <v>-1</v>
      </c>
      <c r="QP24" s="8">
        <v>-1</v>
      </c>
      <c r="QQ24" s="8">
        <v>-1</v>
      </c>
      <c r="QR24" s="8">
        <v>-1</v>
      </c>
      <c r="QS24" s="8">
        <v>-1</v>
      </c>
      <c r="QT24" s="8">
        <v>-1</v>
      </c>
      <c r="QU24" s="8">
        <v>-1</v>
      </c>
      <c r="QV24" s="8">
        <v>-1</v>
      </c>
      <c r="QW24" s="8">
        <v>-1</v>
      </c>
      <c r="QX24" s="8">
        <v>-1</v>
      </c>
      <c r="QY24" s="8">
        <v>-1</v>
      </c>
      <c r="QZ24" s="8">
        <v>-1</v>
      </c>
      <c r="RA24" s="8">
        <v>-1</v>
      </c>
      <c r="RB24" s="8">
        <v>-1</v>
      </c>
      <c r="RC24" s="8">
        <v>-1</v>
      </c>
      <c r="RD24" s="8">
        <v>-1</v>
      </c>
      <c r="RE24" s="8">
        <v>-1</v>
      </c>
      <c r="RF24" s="8">
        <v>-1</v>
      </c>
      <c r="RG24" s="8">
        <v>-1</v>
      </c>
      <c r="RH24" s="8">
        <v>-1</v>
      </c>
      <c r="RI24" s="8">
        <v>-1</v>
      </c>
      <c r="RJ24" s="8">
        <v>-1</v>
      </c>
      <c r="RK24" s="8">
        <v>-1</v>
      </c>
      <c r="RL24" s="8">
        <v>-1</v>
      </c>
      <c r="RM24" s="8">
        <v>-1</v>
      </c>
      <c r="RN24" s="8">
        <v>-1</v>
      </c>
      <c r="RO24" s="8">
        <v>-1</v>
      </c>
      <c r="RP24" s="8">
        <v>-1</v>
      </c>
      <c r="RQ24" s="8">
        <v>-1</v>
      </c>
      <c r="RR24" s="8">
        <v>-1</v>
      </c>
      <c r="RS24" s="8">
        <v>-1</v>
      </c>
      <c r="RT24" s="8">
        <v>-1</v>
      </c>
      <c r="RU24" s="8">
        <v>-1</v>
      </c>
      <c r="RV24" s="8">
        <v>-1</v>
      </c>
      <c r="RW24" s="8">
        <v>-1</v>
      </c>
      <c r="RX24" s="8">
        <v>-1</v>
      </c>
      <c r="RY24" s="8">
        <v>-1</v>
      </c>
      <c r="RZ24" s="8">
        <v>-1</v>
      </c>
      <c r="SA24" s="8">
        <v>-1</v>
      </c>
      <c r="SB24" s="8">
        <v>-1</v>
      </c>
      <c r="SC24" s="8">
        <v>-1</v>
      </c>
      <c r="SD24" s="8">
        <v>-1</v>
      </c>
      <c r="SE24" s="8">
        <v>-1</v>
      </c>
      <c r="SF24" s="8">
        <v>-1</v>
      </c>
      <c r="SG24" s="8">
        <v>-1</v>
      </c>
      <c r="SH24" s="8">
        <v>-1</v>
      </c>
      <c r="SI24" s="8">
        <v>-1</v>
      </c>
      <c r="SJ24" s="8">
        <v>-1</v>
      </c>
      <c r="SK24" s="8">
        <v>-1</v>
      </c>
      <c r="SL24" s="8">
        <v>-1</v>
      </c>
      <c r="SM24" s="8">
        <v>-1</v>
      </c>
      <c r="SN24" s="8">
        <v>-1</v>
      </c>
      <c r="SO24" s="8">
        <v>-1</v>
      </c>
      <c r="SP24" s="8">
        <v>-1</v>
      </c>
      <c r="SQ24" s="8">
        <v>-1</v>
      </c>
      <c r="SR24" s="8">
        <v>-1</v>
      </c>
      <c r="SS24" s="8">
        <v>-1</v>
      </c>
      <c r="ST24" s="8">
        <v>-1</v>
      </c>
      <c r="SU24" s="8">
        <v>-1</v>
      </c>
      <c r="SV24" s="8">
        <v>-1</v>
      </c>
      <c r="SW24" s="8">
        <v>-1</v>
      </c>
      <c r="SX24" s="8">
        <v>-1</v>
      </c>
      <c r="SY24" s="8">
        <v>-1</v>
      </c>
      <c r="SZ24" s="8">
        <v>-1</v>
      </c>
      <c r="TA24" s="8">
        <v>-1</v>
      </c>
      <c r="TB24" s="8">
        <v>-1</v>
      </c>
      <c r="TC24" s="8">
        <v>-1</v>
      </c>
      <c r="TD24" s="8">
        <v>-1</v>
      </c>
      <c r="TE24" s="8">
        <v>-1</v>
      </c>
      <c r="TF24" s="8">
        <v>-1</v>
      </c>
      <c r="TG24" s="8">
        <v>-1</v>
      </c>
      <c r="TH24" s="8">
        <v>-1</v>
      </c>
      <c r="TI24" s="8">
        <v>-1</v>
      </c>
      <c r="TJ24" s="8">
        <v>-1</v>
      </c>
      <c r="TK24" s="8">
        <v>-1</v>
      </c>
      <c r="TL24" s="8">
        <v>-1</v>
      </c>
      <c r="TM24" s="8">
        <v>-1</v>
      </c>
      <c r="TN24" s="8">
        <v>-1</v>
      </c>
      <c r="TO24" s="8">
        <v>-1</v>
      </c>
      <c r="TP24" s="8">
        <v>-1</v>
      </c>
      <c r="TQ24" s="8">
        <v>-1</v>
      </c>
      <c r="TR24" s="8">
        <v>-1</v>
      </c>
      <c r="TS24" s="8">
        <v>-1</v>
      </c>
      <c r="TT24" s="8">
        <v>-1</v>
      </c>
      <c r="TU24" s="8">
        <v>-1</v>
      </c>
      <c r="TV24" s="8">
        <v>-1</v>
      </c>
      <c r="TW24" s="8">
        <v>-1</v>
      </c>
      <c r="TX24" s="8">
        <v>-1</v>
      </c>
      <c r="TY24" s="8">
        <v>-1</v>
      </c>
      <c r="TZ24" s="8">
        <v>-1</v>
      </c>
      <c r="UA24" s="8">
        <v>-1</v>
      </c>
      <c r="UB24" s="8">
        <v>-1</v>
      </c>
      <c r="UC24" s="8">
        <v>-1</v>
      </c>
      <c r="UD24" s="8">
        <v>-1</v>
      </c>
      <c r="UE24" s="8">
        <v>-1</v>
      </c>
      <c r="UF24" s="8">
        <v>-1</v>
      </c>
      <c r="UG24" s="8">
        <v>-1</v>
      </c>
      <c r="UH24" s="8">
        <v>-1</v>
      </c>
      <c r="UI24" s="8">
        <v>-1</v>
      </c>
      <c r="UJ24" s="8">
        <v>-1</v>
      </c>
      <c r="UK24" s="8">
        <v>-1</v>
      </c>
      <c r="UL24" s="8">
        <v>-1</v>
      </c>
      <c r="UM24" s="8">
        <v>-1</v>
      </c>
      <c r="UN24" s="8">
        <v>-1</v>
      </c>
      <c r="UO24" s="8">
        <v>-1</v>
      </c>
      <c r="UP24" s="8">
        <v>-1</v>
      </c>
    </row>
    <row r="26" spans="1:562" x14ac:dyDescent="0.25">
      <c r="R26" s="6" t="s">
        <v>1308</v>
      </c>
      <c r="S26" s="6" t="s">
        <v>1296</v>
      </c>
      <c r="T26" s="6" t="s">
        <v>1295</v>
      </c>
      <c r="U26" s="6" t="s">
        <v>1309</v>
      </c>
    </row>
    <row r="27" spans="1:562" x14ac:dyDescent="0.25">
      <c r="R27">
        <f t="shared" ref="R27:R39" si="9">AVERAGEIFS(C$22:UP$22,C$2:UP$2,S27)</f>
        <v>1.006653888888889</v>
      </c>
      <c r="S27">
        <v>1111</v>
      </c>
      <c r="T27">
        <f t="shared" ref="T27:T39" si="10">AVERAGEIFS(C$1:UP$1,C$2:UP$2,S27)</f>
        <v>47</v>
      </c>
      <c r="U27" t="str">
        <f t="shared" ref="U27:U39" si="11">HLOOKUP(S27,C$2:UP$3,2,FALSE)</f>
        <v>Primary somatosensory area, trunk, layer 5</v>
      </c>
    </row>
    <row r="28" spans="1:562" x14ac:dyDescent="0.25">
      <c r="R28">
        <f t="shared" si="9"/>
        <v>0.98963625</v>
      </c>
      <c r="S28">
        <v>721</v>
      </c>
      <c r="T28">
        <f t="shared" si="10"/>
        <v>113</v>
      </c>
      <c r="U28" t="str">
        <f t="shared" si="11"/>
        <v>Primary visual area, layer 4</v>
      </c>
    </row>
    <row r="29" spans="1:562" x14ac:dyDescent="0.25">
      <c r="R29">
        <f t="shared" si="9"/>
        <v>0.6688036111111112</v>
      </c>
      <c r="S29">
        <v>778</v>
      </c>
      <c r="T29">
        <f t="shared" si="10"/>
        <v>114</v>
      </c>
      <c r="U29" t="str">
        <f t="shared" si="11"/>
        <v>Primary visual area, layer 5</v>
      </c>
    </row>
    <row r="30" spans="1:562" x14ac:dyDescent="0.25">
      <c r="R30">
        <f t="shared" si="9"/>
        <v>0.76818095238095241</v>
      </c>
      <c r="S30">
        <v>257</v>
      </c>
      <c r="T30">
        <f t="shared" si="10"/>
        <v>127</v>
      </c>
      <c r="U30" t="str">
        <f t="shared" si="11"/>
        <v>posteromedial visual area, layer 6a</v>
      </c>
    </row>
    <row r="31" spans="1:562" x14ac:dyDescent="0.25">
      <c r="R31">
        <f t="shared" si="9"/>
        <v>-0.12364000000000006</v>
      </c>
      <c r="S31">
        <v>694</v>
      </c>
      <c r="T31">
        <f t="shared" si="10"/>
        <v>174</v>
      </c>
      <c r="U31" t="str">
        <f t="shared" si="11"/>
        <v>Agranular insular area, ventral part, layer 2/3</v>
      </c>
    </row>
    <row r="32" spans="1:562" x14ac:dyDescent="0.25">
      <c r="R32">
        <f t="shared" si="9"/>
        <v>1.0358926388888889</v>
      </c>
      <c r="S32">
        <v>965</v>
      </c>
      <c r="T32">
        <f t="shared" si="10"/>
        <v>179</v>
      </c>
      <c r="U32" t="str">
        <f t="shared" si="11"/>
        <v>Retrosplenial area, lateral agranular part, layer 2/3</v>
      </c>
    </row>
    <row r="33" spans="18:21" x14ac:dyDescent="0.25">
      <c r="R33">
        <f t="shared" si="9"/>
        <v>1.0938504761904762</v>
      </c>
      <c r="S33">
        <v>774</v>
      </c>
      <c r="T33">
        <f t="shared" si="10"/>
        <v>180</v>
      </c>
      <c r="U33" t="str">
        <f t="shared" si="11"/>
        <v>Retrosplenial area, lateral agranular part, layer 5</v>
      </c>
    </row>
    <row r="34" spans="18:21" x14ac:dyDescent="0.25">
      <c r="R34">
        <f t="shared" si="9"/>
        <v>0.95940412698412691</v>
      </c>
      <c r="S34">
        <v>906</v>
      </c>
      <c r="T34">
        <f t="shared" si="10"/>
        <v>181</v>
      </c>
      <c r="U34" t="str">
        <f t="shared" si="11"/>
        <v>Retrosplenial area, lateral agranular part, layer 6a</v>
      </c>
    </row>
    <row r="35" spans="18:21" x14ac:dyDescent="0.25">
      <c r="R35">
        <f t="shared" si="9"/>
        <v>1.4384243055555557</v>
      </c>
      <c r="S35">
        <v>610</v>
      </c>
      <c r="T35">
        <f t="shared" si="10"/>
        <v>186</v>
      </c>
      <c r="U35" t="str">
        <f t="shared" si="11"/>
        <v>Retrosplenial area, dorsal part, layer 5</v>
      </c>
    </row>
    <row r="36" spans="18:21" x14ac:dyDescent="0.25">
      <c r="R36">
        <f t="shared" si="9"/>
        <v>0.9976598412698412</v>
      </c>
      <c r="S36">
        <v>274</v>
      </c>
      <c r="T36">
        <f t="shared" si="10"/>
        <v>187</v>
      </c>
      <c r="U36" t="str">
        <f t="shared" si="11"/>
        <v>Retrosplenial area, dorsal part, layer 6a</v>
      </c>
    </row>
    <row r="37" spans="18:21" x14ac:dyDescent="0.25">
      <c r="R37">
        <f t="shared" si="9"/>
        <v>0.86523375000000002</v>
      </c>
      <c r="S37">
        <v>590</v>
      </c>
      <c r="T37">
        <f t="shared" si="10"/>
        <v>192</v>
      </c>
      <c r="U37" t="str">
        <f t="shared" si="11"/>
        <v>Retrosplenial area, ventral part, layer 6a</v>
      </c>
    </row>
    <row r="38" spans="18:21" x14ac:dyDescent="0.25">
      <c r="R38">
        <f t="shared" si="9"/>
        <v>-0.20057375000000002</v>
      </c>
      <c r="S38">
        <v>814</v>
      </c>
      <c r="T38">
        <f t="shared" si="10"/>
        <v>218</v>
      </c>
      <c r="U38" t="str">
        <f t="shared" si="11"/>
        <v>Dorsal peduncular area</v>
      </c>
    </row>
    <row r="39" spans="18:21" x14ac:dyDescent="0.25">
      <c r="R39">
        <f t="shared" si="9"/>
        <v>-0.50294249999999996</v>
      </c>
      <c r="S39">
        <v>56</v>
      </c>
      <c r="T39">
        <f t="shared" si="10"/>
        <v>259</v>
      </c>
      <c r="U39" t="str">
        <f t="shared" si="11"/>
        <v>Nucleus accumbens</v>
      </c>
    </row>
  </sheetData>
  <sortState xmlns:xlrd2="http://schemas.microsoft.com/office/spreadsheetml/2017/richdata2" ref="R27:U39">
    <sortCondition ref="T27:T39"/>
  </sortState>
  <conditionalFormatting sqref="C22:UP22">
    <cfRule type="cellIs" dxfId="3" priority="3" operator="lessThan">
      <formula>-1</formula>
    </cfRule>
    <cfRule type="cellIs" dxfId="2" priority="4" operator="greaterThan">
      <formula>1</formula>
    </cfRule>
  </conditionalFormatting>
  <conditionalFormatting sqref="C22:XFD22">
    <cfRule type="cellIs" dxfId="1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2BF8-5360-4E75-A278-95E949C14488}">
  <dimension ref="A1:P1091"/>
  <sheetViews>
    <sheetView workbookViewId="0"/>
  </sheetViews>
  <sheetFormatPr defaultRowHeight="15" x14ac:dyDescent="0.25"/>
  <cols>
    <col min="1" max="1" width="8.42578125" style="10" bestFit="1" customWidth="1"/>
    <col min="2" max="8" width="10.7109375" style="10" customWidth="1"/>
    <col min="9" max="9" width="9" style="10" bestFit="1" customWidth="1"/>
    <col min="10" max="10" width="5.28515625" style="10" bestFit="1" customWidth="1"/>
    <col min="11" max="11" width="56.7109375" style="10" bestFit="1" customWidth="1"/>
    <col min="12" max="12" width="9.140625" style="10"/>
    <col min="13" max="13" width="27.7109375" style="10" bestFit="1" customWidth="1"/>
    <col min="14" max="14" width="9.140625" style="10"/>
    <col min="15" max="15" width="9.42578125" style="10" customWidth="1"/>
    <col min="16" max="16384" width="9.140625" style="10"/>
  </cols>
  <sheetData>
    <row r="1" spans="1:16" x14ac:dyDescent="0.25">
      <c r="A1" s="11" t="s">
        <v>1295</v>
      </c>
      <c r="B1" s="11" t="s">
        <v>1310</v>
      </c>
      <c r="C1" s="11" t="s">
        <v>1311</v>
      </c>
      <c r="D1" s="11" t="s">
        <v>1312</v>
      </c>
      <c r="E1" s="11" t="s">
        <v>1313</v>
      </c>
      <c r="F1" s="11" t="s">
        <v>1314</v>
      </c>
      <c r="G1" s="11" t="s">
        <v>1315</v>
      </c>
      <c r="H1" s="11" t="s">
        <v>1316</v>
      </c>
      <c r="I1" s="11" t="s">
        <v>1317</v>
      </c>
      <c r="J1" s="11" t="s">
        <v>1296</v>
      </c>
      <c r="K1" s="11" t="s">
        <v>1318</v>
      </c>
      <c r="L1" s="11" t="s">
        <v>1438</v>
      </c>
      <c r="M1" s="11" t="s">
        <v>1476</v>
      </c>
      <c r="O1" s="11" t="s">
        <v>1438</v>
      </c>
      <c r="P1" s="11" t="s">
        <v>1476</v>
      </c>
    </row>
    <row r="2" spans="1:16" x14ac:dyDescent="0.25">
      <c r="A2" s="13">
        <v>1</v>
      </c>
      <c r="B2" s="12" t="s">
        <v>1319</v>
      </c>
      <c r="C2" s="12"/>
      <c r="D2" s="12"/>
      <c r="E2" s="12"/>
      <c r="F2" s="12"/>
      <c r="G2" s="12"/>
      <c r="H2" s="12"/>
      <c r="I2" s="14"/>
      <c r="J2" s="15">
        <v>8</v>
      </c>
      <c r="K2" s="15" t="s">
        <v>586</v>
      </c>
      <c r="O2" s="10">
        <v>1</v>
      </c>
      <c r="P2" s="10" t="s">
        <v>1439</v>
      </c>
    </row>
    <row r="3" spans="1:16" x14ac:dyDescent="0.25">
      <c r="A3" s="13">
        <v>2</v>
      </c>
      <c r="B3" s="11"/>
      <c r="C3" s="12" t="s">
        <v>891</v>
      </c>
      <c r="D3" s="12"/>
      <c r="E3" s="12"/>
      <c r="F3" s="12"/>
      <c r="G3" s="12"/>
      <c r="H3" s="12"/>
      <c r="I3" s="14"/>
      <c r="J3" s="15">
        <v>567</v>
      </c>
      <c r="K3" s="15" t="s">
        <v>891</v>
      </c>
      <c r="O3" s="10">
        <v>2</v>
      </c>
      <c r="P3" s="10" t="s">
        <v>1440</v>
      </c>
    </row>
    <row r="4" spans="1:16" x14ac:dyDescent="0.25">
      <c r="A4" s="13">
        <v>3</v>
      </c>
      <c r="B4" s="11"/>
      <c r="C4" s="12"/>
      <c r="D4" s="12" t="s">
        <v>945</v>
      </c>
      <c r="E4" s="12"/>
      <c r="F4" s="12"/>
      <c r="G4" s="12"/>
      <c r="H4" s="12"/>
      <c r="I4" s="14"/>
      <c r="J4" s="15">
        <v>688</v>
      </c>
      <c r="K4" s="15" t="s">
        <v>945</v>
      </c>
      <c r="O4" s="10">
        <v>3</v>
      </c>
      <c r="P4" s="10" t="s">
        <v>1441</v>
      </c>
    </row>
    <row r="5" spans="1:16" x14ac:dyDescent="0.25">
      <c r="A5" s="13">
        <v>4</v>
      </c>
      <c r="B5" s="11"/>
      <c r="C5" s="12"/>
      <c r="D5" s="12"/>
      <c r="E5" s="12" t="s">
        <v>947</v>
      </c>
      <c r="F5" s="12"/>
      <c r="G5" s="12"/>
      <c r="H5" s="12"/>
      <c r="I5" s="14"/>
      <c r="J5" s="15">
        <v>695</v>
      </c>
      <c r="K5" s="15" t="s">
        <v>947</v>
      </c>
      <c r="O5" s="10">
        <v>4</v>
      </c>
      <c r="P5" s="10" t="s">
        <v>1442</v>
      </c>
    </row>
    <row r="6" spans="1:16" ht="15.75" thickBot="1" x14ac:dyDescent="0.3">
      <c r="A6" s="13">
        <v>5</v>
      </c>
      <c r="B6" s="11"/>
      <c r="C6" s="12"/>
      <c r="D6" s="12"/>
      <c r="E6" s="12"/>
      <c r="F6" s="12" t="s">
        <v>739</v>
      </c>
      <c r="G6" s="12"/>
      <c r="H6" s="12"/>
      <c r="I6" s="14"/>
      <c r="J6" s="15">
        <v>315</v>
      </c>
      <c r="K6" s="15" t="s">
        <v>739</v>
      </c>
      <c r="O6" s="10">
        <v>5</v>
      </c>
      <c r="P6" s="10" t="s">
        <v>1478</v>
      </c>
    </row>
    <row r="7" spans="1:16" x14ac:dyDescent="0.25">
      <c r="A7" s="19">
        <v>6</v>
      </c>
      <c r="B7" s="20"/>
      <c r="C7" s="21"/>
      <c r="D7" s="21"/>
      <c r="E7" s="21"/>
      <c r="F7" s="21"/>
      <c r="G7" s="21" t="s">
        <v>1320</v>
      </c>
      <c r="H7" s="21"/>
      <c r="I7" s="22"/>
      <c r="J7" s="23">
        <v>184</v>
      </c>
      <c r="K7" s="24" t="s">
        <v>676</v>
      </c>
      <c r="L7" s="10">
        <v>1</v>
      </c>
      <c r="M7" s="10" t="s">
        <v>1439</v>
      </c>
      <c r="O7" s="10">
        <v>6</v>
      </c>
      <c r="P7" s="10" t="s">
        <v>1479</v>
      </c>
    </row>
    <row r="8" spans="1:16" x14ac:dyDescent="0.25">
      <c r="A8" s="25">
        <v>7</v>
      </c>
      <c r="B8" s="11"/>
      <c r="C8" s="12"/>
      <c r="D8" s="12"/>
      <c r="E8" s="12"/>
      <c r="F8" s="12"/>
      <c r="G8" s="12"/>
      <c r="H8" s="12"/>
      <c r="I8" s="14">
        <v>63</v>
      </c>
      <c r="J8" s="15">
        <v>68</v>
      </c>
      <c r="K8" s="26" t="s">
        <v>50</v>
      </c>
      <c r="L8" s="10">
        <v>1</v>
      </c>
      <c r="O8" s="10">
        <v>7</v>
      </c>
      <c r="P8" s="10" t="s">
        <v>1480</v>
      </c>
    </row>
    <row r="9" spans="1:16" ht="15.75" thickBot="1" x14ac:dyDescent="0.3">
      <c r="A9" s="27">
        <v>8</v>
      </c>
      <c r="B9" s="28"/>
      <c r="C9" s="29"/>
      <c r="D9" s="29"/>
      <c r="E9" s="29"/>
      <c r="F9" s="29"/>
      <c r="G9" s="29"/>
      <c r="H9" s="29"/>
      <c r="I9" s="30">
        <v>656</v>
      </c>
      <c r="J9" s="31">
        <v>667</v>
      </c>
      <c r="K9" s="32" t="s">
        <v>327</v>
      </c>
      <c r="L9" s="10">
        <v>1</v>
      </c>
      <c r="O9" s="10">
        <v>8</v>
      </c>
      <c r="P9" s="10" t="s">
        <v>1481</v>
      </c>
    </row>
    <row r="10" spans="1:16" x14ac:dyDescent="0.25">
      <c r="A10" s="19">
        <v>9</v>
      </c>
      <c r="B10" s="20"/>
      <c r="C10" s="21"/>
      <c r="D10" s="21"/>
      <c r="E10" s="21"/>
      <c r="F10" s="21"/>
      <c r="G10" s="21" t="s">
        <v>1321</v>
      </c>
      <c r="H10" s="21"/>
      <c r="I10" s="22"/>
      <c r="J10" s="23">
        <v>500</v>
      </c>
      <c r="K10" s="24" t="s">
        <v>848</v>
      </c>
      <c r="L10" s="10">
        <v>2</v>
      </c>
      <c r="M10" s="10" t="s">
        <v>1440</v>
      </c>
      <c r="O10" s="10">
        <v>9</v>
      </c>
      <c r="P10" s="10" t="s">
        <v>1482</v>
      </c>
    </row>
    <row r="11" spans="1:16" x14ac:dyDescent="0.25">
      <c r="A11" s="25">
        <v>10</v>
      </c>
      <c r="B11" s="11"/>
      <c r="C11" s="12"/>
      <c r="D11" s="12"/>
      <c r="E11" s="12"/>
      <c r="F11" s="12"/>
      <c r="G11" s="12"/>
      <c r="H11" s="12"/>
      <c r="I11" s="14"/>
      <c r="J11" s="15">
        <v>107</v>
      </c>
      <c r="K11" s="26" t="s">
        <v>640</v>
      </c>
      <c r="L11" s="10">
        <v>2</v>
      </c>
      <c r="O11" s="10">
        <v>10</v>
      </c>
      <c r="P11" s="10" t="s">
        <v>1483</v>
      </c>
    </row>
    <row r="12" spans="1:16" x14ac:dyDescent="0.25">
      <c r="A12" s="25">
        <v>11</v>
      </c>
      <c r="B12" s="11"/>
      <c r="C12" s="12"/>
      <c r="D12" s="12"/>
      <c r="E12" s="12"/>
      <c r="F12" s="12"/>
      <c r="G12" s="12"/>
      <c r="H12" s="12"/>
      <c r="I12" s="14"/>
      <c r="J12" s="15">
        <v>219</v>
      </c>
      <c r="K12" s="26" t="s">
        <v>692</v>
      </c>
      <c r="L12" s="10">
        <v>2</v>
      </c>
      <c r="O12" s="10">
        <v>11</v>
      </c>
      <c r="P12" s="10" t="s">
        <v>1444</v>
      </c>
    </row>
    <row r="13" spans="1:16" x14ac:dyDescent="0.25">
      <c r="A13" s="25">
        <v>12</v>
      </c>
      <c r="B13" s="11"/>
      <c r="C13" s="12"/>
      <c r="D13" s="12"/>
      <c r="E13" s="12"/>
      <c r="F13" s="12"/>
      <c r="G13" s="12"/>
      <c r="H13" s="12"/>
      <c r="I13" s="14"/>
      <c r="J13" s="15">
        <v>299</v>
      </c>
      <c r="K13" s="26" t="s">
        <v>732</v>
      </c>
      <c r="L13" s="10">
        <v>2</v>
      </c>
      <c r="O13" s="10">
        <v>12</v>
      </c>
      <c r="P13" s="10" t="s">
        <v>1445</v>
      </c>
    </row>
    <row r="14" spans="1:16" x14ac:dyDescent="0.25">
      <c r="A14" s="25">
        <v>13</v>
      </c>
      <c r="B14" s="11"/>
      <c r="C14" s="12"/>
      <c r="D14" s="12"/>
      <c r="E14" s="12"/>
      <c r="F14" s="12"/>
      <c r="G14" s="12"/>
      <c r="H14" s="12"/>
      <c r="I14" s="14"/>
      <c r="J14" s="15">
        <v>644</v>
      </c>
      <c r="K14" s="26" t="s">
        <v>924</v>
      </c>
      <c r="L14" s="10">
        <v>2</v>
      </c>
      <c r="O14" s="10">
        <v>13</v>
      </c>
      <c r="P14" s="10" t="s">
        <v>1446</v>
      </c>
    </row>
    <row r="15" spans="1:16" ht="15.75" thickBot="1" x14ac:dyDescent="0.3">
      <c r="A15" s="27">
        <v>14</v>
      </c>
      <c r="B15" s="28"/>
      <c r="C15" s="29"/>
      <c r="D15" s="29"/>
      <c r="E15" s="29"/>
      <c r="F15" s="29"/>
      <c r="G15" s="29"/>
      <c r="H15" s="29"/>
      <c r="I15" s="30"/>
      <c r="J15" s="31">
        <v>947</v>
      </c>
      <c r="K15" s="32" t="s">
        <v>1078</v>
      </c>
      <c r="L15" s="10">
        <v>2</v>
      </c>
      <c r="O15" s="10">
        <v>14</v>
      </c>
      <c r="P15" s="10" t="s">
        <v>1447</v>
      </c>
    </row>
    <row r="16" spans="1:16" x14ac:dyDescent="0.25">
      <c r="A16" s="19">
        <v>15</v>
      </c>
      <c r="B16" s="20"/>
      <c r="C16" s="21"/>
      <c r="D16" s="21"/>
      <c r="E16" s="21"/>
      <c r="F16" s="21"/>
      <c r="G16" s="21"/>
      <c r="H16" s="21" t="s">
        <v>1322</v>
      </c>
      <c r="I16" s="22">
        <v>974</v>
      </c>
      <c r="J16" s="23">
        <v>985</v>
      </c>
      <c r="K16" s="24" t="s">
        <v>486</v>
      </c>
      <c r="L16" s="10">
        <v>3</v>
      </c>
      <c r="M16" s="10" t="s">
        <v>1441</v>
      </c>
      <c r="O16" s="10">
        <v>15</v>
      </c>
      <c r="P16" s="10" t="s">
        <v>1484</v>
      </c>
    </row>
    <row r="17" spans="1:16" x14ac:dyDescent="0.25">
      <c r="A17" s="25">
        <v>16</v>
      </c>
      <c r="B17" s="11"/>
      <c r="C17" s="12"/>
      <c r="D17" s="12"/>
      <c r="E17" s="12"/>
      <c r="F17" s="12"/>
      <c r="G17" s="12"/>
      <c r="H17" s="12"/>
      <c r="I17" s="14">
        <v>310</v>
      </c>
      <c r="J17" s="15">
        <v>320</v>
      </c>
      <c r="K17" s="26" t="s">
        <v>174</v>
      </c>
      <c r="L17" s="10">
        <v>3</v>
      </c>
      <c r="O17" s="10">
        <v>16</v>
      </c>
      <c r="P17" s="10" t="s">
        <v>1448</v>
      </c>
    </row>
    <row r="18" spans="1:16" x14ac:dyDescent="0.25">
      <c r="A18" s="25">
        <v>17</v>
      </c>
      <c r="B18" s="11"/>
      <c r="C18" s="12"/>
      <c r="D18" s="12"/>
      <c r="E18" s="12"/>
      <c r="F18" s="12"/>
      <c r="G18" s="12"/>
      <c r="H18" s="12"/>
      <c r="I18" s="14">
        <v>932</v>
      </c>
      <c r="J18" s="15">
        <v>943</v>
      </c>
      <c r="K18" s="26" t="s">
        <v>460</v>
      </c>
      <c r="L18" s="10">
        <v>3</v>
      </c>
      <c r="O18" s="10">
        <v>17</v>
      </c>
      <c r="P18" s="10" t="s">
        <v>1449</v>
      </c>
    </row>
    <row r="19" spans="1:16" x14ac:dyDescent="0.25">
      <c r="A19" s="25">
        <v>18</v>
      </c>
      <c r="B19" s="11"/>
      <c r="C19" s="12"/>
      <c r="D19" s="12"/>
      <c r="E19" s="12"/>
      <c r="F19" s="12"/>
      <c r="G19" s="12"/>
      <c r="H19" s="12"/>
      <c r="I19" s="14">
        <v>637</v>
      </c>
      <c r="J19" s="15">
        <v>648</v>
      </c>
      <c r="K19" s="26" t="s">
        <v>316</v>
      </c>
      <c r="L19" s="10">
        <v>3</v>
      </c>
      <c r="O19" s="10">
        <v>18</v>
      </c>
      <c r="P19" s="10" t="s">
        <v>1450</v>
      </c>
    </row>
    <row r="20" spans="1:16" x14ac:dyDescent="0.25">
      <c r="A20" s="25">
        <v>19</v>
      </c>
      <c r="B20" s="11"/>
      <c r="C20" s="12"/>
      <c r="D20" s="12"/>
      <c r="E20" s="12"/>
      <c r="F20" s="12"/>
      <c r="G20" s="12"/>
      <c r="H20" s="12"/>
      <c r="I20" s="14">
        <v>833</v>
      </c>
      <c r="J20" s="15">
        <v>844</v>
      </c>
      <c r="K20" s="26" t="s">
        <v>407</v>
      </c>
      <c r="L20" s="10">
        <v>3</v>
      </c>
      <c r="O20" s="10">
        <v>19</v>
      </c>
      <c r="P20" s="10" t="s">
        <v>1451</v>
      </c>
    </row>
    <row r="21" spans="1:16" ht="15.75" thickBot="1" x14ac:dyDescent="0.3">
      <c r="A21" s="27">
        <v>20</v>
      </c>
      <c r="B21" s="28"/>
      <c r="C21" s="29"/>
      <c r="D21" s="29"/>
      <c r="E21" s="29"/>
      <c r="F21" s="29"/>
      <c r="G21" s="29"/>
      <c r="H21" s="29"/>
      <c r="I21" s="30">
        <v>871</v>
      </c>
      <c r="J21" s="31">
        <v>882</v>
      </c>
      <c r="K21" s="32" t="s">
        <v>425</v>
      </c>
      <c r="L21" s="10">
        <v>3</v>
      </c>
      <c r="O21" s="10">
        <v>20</v>
      </c>
      <c r="P21" s="10" t="s">
        <v>1452</v>
      </c>
    </row>
    <row r="22" spans="1:16" x14ac:dyDescent="0.25">
      <c r="A22" s="19">
        <v>21</v>
      </c>
      <c r="B22" s="20"/>
      <c r="C22" s="21"/>
      <c r="D22" s="21"/>
      <c r="E22" s="21"/>
      <c r="F22" s="21"/>
      <c r="G22" s="21"/>
      <c r="H22" s="21" t="s">
        <v>1323</v>
      </c>
      <c r="I22" s="22"/>
      <c r="J22" s="23">
        <v>993</v>
      </c>
      <c r="K22" s="24" t="s">
        <v>1098</v>
      </c>
      <c r="L22" s="10">
        <v>4</v>
      </c>
      <c r="M22" s="10" t="s">
        <v>1442</v>
      </c>
      <c r="O22" s="10">
        <v>21</v>
      </c>
      <c r="P22" s="10" t="s">
        <v>1453</v>
      </c>
    </row>
    <row r="23" spans="1:16" x14ac:dyDescent="0.25">
      <c r="A23" s="25">
        <v>22</v>
      </c>
      <c r="B23" s="11"/>
      <c r="C23" s="12"/>
      <c r="D23" s="12"/>
      <c r="E23" s="12"/>
      <c r="F23" s="12"/>
      <c r="G23" s="12"/>
      <c r="H23" s="12"/>
      <c r="I23" s="14">
        <v>645</v>
      </c>
      <c r="J23" s="15">
        <v>656</v>
      </c>
      <c r="K23" s="26" t="s">
        <v>321</v>
      </c>
      <c r="L23" s="10">
        <v>4</v>
      </c>
      <c r="O23" s="10">
        <v>22</v>
      </c>
      <c r="P23" s="10" t="s">
        <v>1454</v>
      </c>
    </row>
    <row r="24" spans="1:16" x14ac:dyDescent="0.25">
      <c r="A24" s="25">
        <v>23</v>
      </c>
      <c r="B24" s="11"/>
      <c r="C24" s="12"/>
      <c r="D24" s="12"/>
      <c r="E24" s="12"/>
      <c r="F24" s="12"/>
      <c r="G24" s="12"/>
      <c r="H24" s="12"/>
      <c r="I24" s="14">
        <v>951</v>
      </c>
      <c r="J24" s="15">
        <v>962</v>
      </c>
      <c r="K24" s="26" t="s">
        <v>472</v>
      </c>
      <c r="L24" s="10">
        <v>4</v>
      </c>
      <c r="O24" s="10">
        <v>23</v>
      </c>
      <c r="P24" s="10" t="s">
        <v>1455</v>
      </c>
    </row>
    <row r="25" spans="1:16" x14ac:dyDescent="0.25">
      <c r="A25" s="25">
        <v>24</v>
      </c>
      <c r="B25" s="11"/>
      <c r="C25" s="12"/>
      <c r="D25" s="12"/>
      <c r="E25" s="12"/>
      <c r="F25" s="12"/>
      <c r="G25" s="12"/>
      <c r="H25" s="12"/>
      <c r="I25" s="14">
        <v>756</v>
      </c>
      <c r="J25" s="15">
        <v>767</v>
      </c>
      <c r="K25" s="26" t="s">
        <v>369</v>
      </c>
      <c r="L25" s="10">
        <v>4</v>
      </c>
      <c r="O25" s="10">
        <v>24</v>
      </c>
      <c r="P25" s="10" t="s">
        <v>1456</v>
      </c>
    </row>
    <row r="26" spans="1:16" x14ac:dyDescent="0.25">
      <c r="A26" s="25">
        <v>25</v>
      </c>
      <c r="B26" s="11"/>
      <c r="C26" s="12"/>
      <c r="D26" s="12"/>
      <c r="E26" s="12"/>
      <c r="F26" s="12"/>
      <c r="G26" s="12"/>
      <c r="H26" s="12"/>
      <c r="I26" s="14">
        <v>1009</v>
      </c>
      <c r="J26" s="15">
        <v>1021</v>
      </c>
      <c r="K26" s="26" t="s">
        <v>503</v>
      </c>
      <c r="L26" s="10">
        <v>4</v>
      </c>
      <c r="O26" s="10">
        <v>25</v>
      </c>
      <c r="P26" s="10" t="s">
        <v>1457</v>
      </c>
    </row>
    <row r="27" spans="1:16" ht="15.75" thickBot="1" x14ac:dyDescent="0.3">
      <c r="A27" s="27">
        <v>26</v>
      </c>
      <c r="B27" s="28"/>
      <c r="C27" s="29"/>
      <c r="D27" s="29"/>
      <c r="E27" s="29"/>
      <c r="F27" s="29"/>
      <c r="G27" s="29"/>
      <c r="H27" s="29"/>
      <c r="I27" s="30">
        <v>1073</v>
      </c>
      <c r="J27" s="31">
        <v>1085</v>
      </c>
      <c r="K27" s="32" t="s">
        <v>535</v>
      </c>
      <c r="L27" s="10">
        <v>4</v>
      </c>
      <c r="O27" s="10">
        <v>26</v>
      </c>
      <c r="P27" s="10" t="s">
        <v>578</v>
      </c>
    </row>
    <row r="28" spans="1:16" x14ac:dyDescent="0.25">
      <c r="A28" s="19">
        <v>27</v>
      </c>
      <c r="B28" s="20"/>
      <c r="C28" s="21"/>
      <c r="D28" s="21"/>
      <c r="E28" s="21"/>
      <c r="F28" s="21"/>
      <c r="G28" s="21" t="s">
        <v>817</v>
      </c>
      <c r="H28" s="21"/>
      <c r="I28" s="22"/>
      <c r="J28" s="23">
        <v>453</v>
      </c>
      <c r="K28" s="24" t="s">
        <v>817</v>
      </c>
      <c r="O28" s="10">
        <v>27</v>
      </c>
      <c r="P28" s="10" t="s">
        <v>1458</v>
      </c>
    </row>
    <row r="29" spans="1:16" x14ac:dyDescent="0.25">
      <c r="A29" s="25">
        <v>28</v>
      </c>
      <c r="B29" s="11"/>
      <c r="C29" s="12"/>
      <c r="D29" s="12"/>
      <c r="E29" s="12"/>
      <c r="F29" s="12"/>
      <c r="G29" s="12"/>
      <c r="H29" s="12"/>
      <c r="I29" s="14"/>
      <c r="J29" s="15">
        <v>12993</v>
      </c>
      <c r="K29" s="26" t="s">
        <v>1237</v>
      </c>
      <c r="O29" s="10">
        <v>28</v>
      </c>
      <c r="P29" s="10" t="s">
        <v>1459</v>
      </c>
    </row>
    <row r="30" spans="1:16" x14ac:dyDescent="0.25">
      <c r="A30" s="25">
        <v>29</v>
      </c>
      <c r="B30" s="11"/>
      <c r="C30" s="12"/>
      <c r="D30" s="12"/>
      <c r="E30" s="12"/>
      <c r="F30" s="12"/>
      <c r="G30" s="12"/>
      <c r="H30" s="12"/>
      <c r="I30" s="14"/>
      <c r="J30" s="15">
        <v>12994</v>
      </c>
      <c r="K30" s="26" t="s">
        <v>1238</v>
      </c>
      <c r="O30" s="10">
        <v>29</v>
      </c>
      <c r="P30" s="10" t="s">
        <v>1460</v>
      </c>
    </row>
    <row r="31" spans="1:16" x14ac:dyDescent="0.25">
      <c r="A31" s="25">
        <v>30</v>
      </c>
      <c r="B31" s="11"/>
      <c r="C31" s="12"/>
      <c r="D31" s="12"/>
      <c r="E31" s="12"/>
      <c r="F31" s="12"/>
      <c r="G31" s="12"/>
      <c r="H31" s="12"/>
      <c r="I31" s="14"/>
      <c r="J31" s="15">
        <v>12995</v>
      </c>
      <c r="K31" s="26" t="s">
        <v>1239</v>
      </c>
      <c r="O31" s="10">
        <v>30</v>
      </c>
      <c r="P31" s="10" t="s">
        <v>1461</v>
      </c>
    </row>
    <row r="32" spans="1:16" x14ac:dyDescent="0.25">
      <c r="A32" s="25">
        <v>31</v>
      </c>
      <c r="B32" s="11"/>
      <c r="C32" s="12"/>
      <c r="D32" s="12"/>
      <c r="E32" s="12"/>
      <c r="F32" s="12"/>
      <c r="G32" s="12"/>
      <c r="H32" s="12"/>
      <c r="I32" s="14"/>
      <c r="J32" s="15">
        <v>12996</v>
      </c>
      <c r="K32" s="26" t="s">
        <v>1240</v>
      </c>
      <c r="O32" s="10">
        <v>31</v>
      </c>
      <c r="P32" s="10" t="s">
        <v>1462</v>
      </c>
    </row>
    <row r="33" spans="1:16" x14ac:dyDescent="0.25">
      <c r="A33" s="25">
        <v>32</v>
      </c>
      <c r="B33" s="11"/>
      <c r="C33" s="12"/>
      <c r="D33" s="12"/>
      <c r="E33" s="12"/>
      <c r="F33" s="12"/>
      <c r="G33" s="12"/>
      <c r="H33" s="12"/>
      <c r="I33" s="14"/>
      <c r="J33" s="15">
        <v>12997</v>
      </c>
      <c r="K33" s="26" t="s">
        <v>1241</v>
      </c>
      <c r="O33" s="10">
        <v>32</v>
      </c>
      <c r="P33" s="10" t="s">
        <v>1463</v>
      </c>
    </row>
    <row r="34" spans="1:16" x14ac:dyDescent="0.25">
      <c r="A34" s="25">
        <v>33</v>
      </c>
      <c r="B34" s="11"/>
      <c r="C34" s="12"/>
      <c r="D34" s="12"/>
      <c r="E34" s="12"/>
      <c r="F34" s="12"/>
      <c r="G34" s="12"/>
      <c r="H34" s="12"/>
      <c r="I34" s="14"/>
      <c r="J34" s="15">
        <v>12998</v>
      </c>
      <c r="K34" s="26" t="s">
        <v>1242</v>
      </c>
      <c r="O34" s="10">
        <v>33</v>
      </c>
      <c r="P34" s="10" t="s">
        <v>1464</v>
      </c>
    </row>
    <row r="35" spans="1:16" x14ac:dyDescent="0.25">
      <c r="A35" s="25">
        <v>34</v>
      </c>
      <c r="B35" s="11"/>
      <c r="C35" s="12"/>
      <c r="D35" s="12"/>
      <c r="E35" s="12"/>
      <c r="F35" s="12"/>
      <c r="G35" s="12"/>
      <c r="H35" s="12" t="s">
        <v>1324</v>
      </c>
      <c r="I35" s="14"/>
      <c r="J35" s="15">
        <v>322</v>
      </c>
      <c r="K35" s="26" t="s">
        <v>742</v>
      </c>
      <c r="L35" s="33"/>
      <c r="M35" s="10" t="s">
        <v>1443</v>
      </c>
      <c r="O35" s="10">
        <v>34</v>
      </c>
      <c r="P35" s="10" t="s">
        <v>1477</v>
      </c>
    </row>
    <row r="36" spans="1:16" x14ac:dyDescent="0.25">
      <c r="A36" s="25">
        <v>35</v>
      </c>
      <c r="B36" s="11"/>
      <c r="C36" s="12"/>
      <c r="D36" s="12"/>
      <c r="E36" s="12"/>
      <c r="F36" s="12"/>
      <c r="G36" s="12"/>
      <c r="H36" s="12"/>
      <c r="I36" s="14"/>
      <c r="J36" s="15">
        <v>793</v>
      </c>
      <c r="K36" s="26" t="s">
        <v>1005</v>
      </c>
      <c r="L36" s="33"/>
      <c r="O36" s="10">
        <v>35</v>
      </c>
      <c r="P36" s="10" t="s">
        <v>1466</v>
      </c>
    </row>
    <row r="37" spans="1:16" x14ac:dyDescent="0.25">
      <c r="A37" s="25">
        <v>36</v>
      </c>
      <c r="B37" s="11"/>
      <c r="C37" s="12"/>
      <c r="D37" s="12"/>
      <c r="E37" s="12"/>
      <c r="F37" s="12"/>
      <c r="G37" s="12"/>
      <c r="H37" s="12"/>
      <c r="I37" s="14"/>
      <c r="J37" s="15">
        <v>346</v>
      </c>
      <c r="K37" s="26" t="s">
        <v>756</v>
      </c>
      <c r="L37" s="33"/>
      <c r="O37" s="10">
        <v>36</v>
      </c>
      <c r="P37" s="10" t="s">
        <v>1467</v>
      </c>
    </row>
    <row r="38" spans="1:16" x14ac:dyDescent="0.25">
      <c r="A38" s="25">
        <v>37</v>
      </c>
      <c r="B38" s="11"/>
      <c r="C38" s="12"/>
      <c r="D38" s="12"/>
      <c r="E38" s="12"/>
      <c r="F38" s="12"/>
      <c r="G38" s="12"/>
      <c r="H38" s="12"/>
      <c r="I38" s="14"/>
      <c r="J38" s="15">
        <v>865</v>
      </c>
      <c r="K38" s="26" t="s">
        <v>1042</v>
      </c>
      <c r="L38" s="33"/>
      <c r="O38" s="10">
        <v>37</v>
      </c>
      <c r="P38" s="10" t="s">
        <v>1468</v>
      </c>
    </row>
    <row r="39" spans="1:16" x14ac:dyDescent="0.25">
      <c r="A39" s="25">
        <v>38</v>
      </c>
      <c r="B39" s="11"/>
      <c r="C39" s="12"/>
      <c r="D39" s="12"/>
      <c r="E39" s="12"/>
      <c r="F39" s="12"/>
      <c r="G39" s="12"/>
      <c r="H39" s="12"/>
      <c r="I39" s="14"/>
      <c r="J39" s="15">
        <v>921</v>
      </c>
      <c r="K39" s="26" t="s">
        <v>1068</v>
      </c>
      <c r="L39" s="33"/>
      <c r="O39" s="10">
        <v>38</v>
      </c>
      <c r="P39" s="10" t="s">
        <v>1469</v>
      </c>
    </row>
    <row r="40" spans="1:16" x14ac:dyDescent="0.25">
      <c r="A40" s="25">
        <v>39</v>
      </c>
      <c r="B40" s="11"/>
      <c r="C40" s="12"/>
      <c r="D40" s="12"/>
      <c r="E40" s="12"/>
      <c r="F40" s="12"/>
      <c r="G40" s="12"/>
      <c r="H40" s="12"/>
      <c r="I40" s="14"/>
      <c r="J40" s="15">
        <v>686</v>
      </c>
      <c r="K40" s="26" t="s">
        <v>944</v>
      </c>
      <c r="L40" s="33"/>
      <c r="O40" s="10">
        <v>39</v>
      </c>
      <c r="P40" s="10" t="s">
        <v>1345</v>
      </c>
    </row>
    <row r="41" spans="1:16" x14ac:dyDescent="0.25">
      <c r="A41" s="25">
        <v>40</v>
      </c>
      <c r="B41" s="11"/>
      <c r="C41" s="12"/>
      <c r="D41" s="12"/>
      <c r="E41" s="12"/>
      <c r="F41" s="12"/>
      <c r="G41" s="12"/>
      <c r="H41" s="12"/>
      <c r="I41" s="14"/>
      <c r="J41" s="15">
        <v>719</v>
      </c>
      <c r="K41" s="26" t="s">
        <v>960</v>
      </c>
      <c r="L41" s="33"/>
      <c r="O41" s="10">
        <v>40</v>
      </c>
      <c r="P41" s="10" t="s">
        <v>1346</v>
      </c>
    </row>
    <row r="42" spans="1:16" x14ac:dyDescent="0.25">
      <c r="A42" s="25">
        <v>41</v>
      </c>
      <c r="B42" s="11"/>
      <c r="C42" s="12"/>
      <c r="D42" s="12"/>
      <c r="E42" s="12"/>
      <c r="F42" s="12"/>
      <c r="G42" s="12"/>
      <c r="H42" s="12"/>
      <c r="I42" s="14"/>
      <c r="J42" s="15">
        <v>353</v>
      </c>
      <c r="K42" s="26" t="s">
        <v>760</v>
      </c>
      <c r="L42" s="41">
        <v>5</v>
      </c>
      <c r="M42" s="10" t="s">
        <v>1478</v>
      </c>
      <c r="O42" s="10">
        <v>41</v>
      </c>
      <c r="P42" s="10" t="s">
        <v>1347</v>
      </c>
    </row>
    <row r="43" spans="1:16" x14ac:dyDescent="0.25">
      <c r="A43" s="25">
        <v>42</v>
      </c>
      <c r="B43" s="11"/>
      <c r="C43" s="12"/>
      <c r="D43" s="12"/>
      <c r="E43" s="12"/>
      <c r="F43" s="12"/>
      <c r="G43" s="12"/>
      <c r="H43" s="12"/>
      <c r="I43" s="14">
        <v>547</v>
      </c>
      <c r="J43" s="15">
        <v>558</v>
      </c>
      <c r="K43" s="26" t="s">
        <v>267</v>
      </c>
      <c r="L43" s="41">
        <v>5</v>
      </c>
      <c r="O43" s="10">
        <v>42</v>
      </c>
      <c r="P43" s="10" t="s">
        <v>1485</v>
      </c>
    </row>
    <row r="44" spans="1:16" x14ac:dyDescent="0.25">
      <c r="A44" s="25">
        <v>43</v>
      </c>
      <c r="B44" s="11"/>
      <c r="C44" s="12"/>
      <c r="D44" s="12"/>
      <c r="E44" s="12"/>
      <c r="F44" s="12"/>
      <c r="G44" s="12"/>
      <c r="H44" s="12"/>
      <c r="I44" s="14">
        <v>827</v>
      </c>
      <c r="J44" s="15">
        <v>838</v>
      </c>
      <c r="K44" s="26" t="s">
        <v>402</v>
      </c>
      <c r="L44" s="41">
        <v>5</v>
      </c>
      <c r="O44" s="10">
        <v>43</v>
      </c>
      <c r="P44" s="10" t="s">
        <v>1350</v>
      </c>
    </row>
    <row r="45" spans="1:16" x14ac:dyDescent="0.25">
      <c r="A45" s="25">
        <v>44</v>
      </c>
      <c r="B45" s="11"/>
      <c r="C45" s="12"/>
      <c r="D45" s="12"/>
      <c r="E45" s="12"/>
      <c r="F45" s="12"/>
      <c r="G45" s="12"/>
      <c r="H45" s="12"/>
      <c r="I45" s="14">
        <v>643</v>
      </c>
      <c r="J45" s="15">
        <v>654</v>
      </c>
      <c r="K45" s="26" t="s">
        <v>320</v>
      </c>
      <c r="L45" s="41">
        <v>5</v>
      </c>
      <c r="O45" s="10">
        <v>44</v>
      </c>
      <c r="P45" s="10" t="s">
        <v>1351</v>
      </c>
    </row>
    <row r="46" spans="1:16" x14ac:dyDescent="0.25">
      <c r="A46" s="25">
        <v>45</v>
      </c>
      <c r="B46" s="11"/>
      <c r="C46" s="12"/>
      <c r="D46" s="12"/>
      <c r="E46" s="12"/>
      <c r="F46" s="12"/>
      <c r="G46" s="12"/>
      <c r="H46" s="12"/>
      <c r="I46" s="14">
        <v>691</v>
      </c>
      <c r="J46" s="15">
        <v>702</v>
      </c>
      <c r="K46" s="26" t="s">
        <v>346</v>
      </c>
      <c r="L46" s="41">
        <v>5</v>
      </c>
      <c r="O46" s="10">
        <v>45</v>
      </c>
      <c r="P46" s="10" t="s">
        <v>1352</v>
      </c>
    </row>
    <row r="47" spans="1:16" x14ac:dyDescent="0.25">
      <c r="A47" s="25">
        <v>46</v>
      </c>
      <c r="B47" s="11"/>
      <c r="C47" s="12"/>
      <c r="D47" s="12"/>
      <c r="E47" s="12"/>
      <c r="F47" s="12"/>
      <c r="G47" s="12"/>
      <c r="H47" s="12"/>
      <c r="I47" s="14">
        <v>878</v>
      </c>
      <c r="J47" s="15">
        <v>889</v>
      </c>
      <c r="K47" s="26" t="s">
        <v>428</v>
      </c>
      <c r="L47" s="41">
        <v>5</v>
      </c>
      <c r="O47" s="10">
        <v>46</v>
      </c>
      <c r="P47" s="10" t="s">
        <v>1353</v>
      </c>
    </row>
    <row r="48" spans="1:16" x14ac:dyDescent="0.25">
      <c r="A48" s="25">
        <v>47</v>
      </c>
      <c r="B48" s="11"/>
      <c r="C48" s="12"/>
      <c r="D48" s="12"/>
      <c r="E48" s="12"/>
      <c r="F48" s="12"/>
      <c r="G48" s="12"/>
      <c r="H48" s="12"/>
      <c r="I48" s="14">
        <v>918</v>
      </c>
      <c r="J48" s="15">
        <v>929</v>
      </c>
      <c r="K48" s="26" t="s">
        <v>452</v>
      </c>
      <c r="L48" s="41">
        <v>5</v>
      </c>
      <c r="O48" s="10">
        <v>47</v>
      </c>
      <c r="P48" s="10" t="s">
        <v>1354</v>
      </c>
    </row>
    <row r="49" spans="1:16" x14ac:dyDescent="0.25">
      <c r="A49" s="25">
        <v>48</v>
      </c>
      <c r="B49" s="11"/>
      <c r="C49" s="12"/>
      <c r="D49" s="12"/>
      <c r="E49" s="12"/>
      <c r="F49" s="12"/>
      <c r="G49" s="12"/>
      <c r="H49" s="12"/>
      <c r="I49" s="14"/>
      <c r="J49" s="15">
        <v>329</v>
      </c>
      <c r="K49" s="26" t="s">
        <v>746</v>
      </c>
      <c r="L49" s="41">
        <v>6</v>
      </c>
      <c r="M49" s="10" t="s">
        <v>1479</v>
      </c>
      <c r="O49" s="10">
        <v>48</v>
      </c>
      <c r="P49" s="10" t="s">
        <v>569</v>
      </c>
    </row>
    <row r="50" spans="1:16" x14ac:dyDescent="0.25">
      <c r="A50" s="25">
        <v>49</v>
      </c>
      <c r="B50" s="11"/>
      <c r="C50" s="12"/>
      <c r="D50" s="12"/>
      <c r="E50" s="12"/>
      <c r="F50" s="12"/>
      <c r="G50" s="12"/>
      <c r="H50" s="12"/>
      <c r="I50" s="14">
        <v>970</v>
      </c>
      <c r="J50" s="15">
        <v>981</v>
      </c>
      <c r="K50" s="26" t="s">
        <v>484</v>
      </c>
      <c r="L50" s="41">
        <v>6</v>
      </c>
      <c r="O50" s="10">
        <v>49</v>
      </c>
      <c r="P50" s="10" t="s">
        <v>570</v>
      </c>
    </row>
    <row r="51" spans="1:16" x14ac:dyDescent="0.25">
      <c r="A51" s="25">
        <v>50</v>
      </c>
      <c r="B51" s="11"/>
      <c r="C51" s="12"/>
      <c r="D51" s="12"/>
      <c r="E51" s="12"/>
      <c r="F51" s="12"/>
      <c r="G51" s="12"/>
      <c r="H51" s="12"/>
      <c r="I51" s="14">
        <v>194</v>
      </c>
      <c r="J51" s="15">
        <v>201</v>
      </c>
      <c r="K51" s="26" t="s">
        <v>114</v>
      </c>
      <c r="L51" s="41">
        <v>6</v>
      </c>
      <c r="O51" s="10">
        <v>50</v>
      </c>
      <c r="P51" s="10" t="s">
        <v>572</v>
      </c>
    </row>
    <row r="52" spans="1:16" x14ac:dyDescent="0.25">
      <c r="A52" s="25">
        <v>51</v>
      </c>
      <c r="B52" s="11"/>
      <c r="C52" s="12"/>
      <c r="D52" s="12"/>
      <c r="E52" s="12"/>
      <c r="F52" s="12"/>
      <c r="G52" s="12"/>
      <c r="H52" s="12"/>
      <c r="I52" s="14">
        <v>1035</v>
      </c>
      <c r="J52" s="15">
        <v>1047</v>
      </c>
      <c r="K52" s="26" t="s">
        <v>520</v>
      </c>
      <c r="L52" s="41">
        <v>6</v>
      </c>
      <c r="O52" s="10">
        <v>51</v>
      </c>
      <c r="P52" s="10" t="s">
        <v>573</v>
      </c>
    </row>
    <row r="53" spans="1:16" x14ac:dyDescent="0.25">
      <c r="A53" s="25">
        <v>52</v>
      </c>
      <c r="B53" s="11"/>
      <c r="C53" s="12"/>
      <c r="D53" s="12"/>
      <c r="E53" s="12"/>
      <c r="F53" s="12"/>
      <c r="G53" s="12"/>
      <c r="H53" s="12"/>
      <c r="I53" s="14">
        <v>1058</v>
      </c>
      <c r="J53" s="15">
        <v>1070</v>
      </c>
      <c r="K53" s="26" t="s">
        <v>1298</v>
      </c>
      <c r="L53" s="41">
        <v>6</v>
      </c>
      <c r="O53" s="10">
        <v>52</v>
      </c>
      <c r="P53" s="10" t="s">
        <v>571</v>
      </c>
    </row>
    <row r="54" spans="1:16" x14ac:dyDescent="0.25">
      <c r="A54" s="25">
        <v>53</v>
      </c>
      <c r="B54" s="11"/>
      <c r="C54" s="12"/>
      <c r="D54" s="12"/>
      <c r="E54" s="12"/>
      <c r="F54" s="12"/>
      <c r="G54" s="12"/>
      <c r="H54" s="12"/>
      <c r="I54" s="14">
        <v>1026</v>
      </c>
      <c r="J54" s="15">
        <v>1038</v>
      </c>
      <c r="K54" s="26" t="s">
        <v>514</v>
      </c>
      <c r="L54" s="41">
        <v>6</v>
      </c>
      <c r="O54" s="10">
        <v>53</v>
      </c>
      <c r="P54" s="10" t="s">
        <v>574</v>
      </c>
    </row>
    <row r="55" spans="1:16" x14ac:dyDescent="0.25">
      <c r="A55" s="25">
        <v>54</v>
      </c>
      <c r="B55" s="11"/>
      <c r="C55" s="12"/>
      <c r="D55" s="12"/>
      <c r="E55" s="12"/>
      <c r="F55" s="12"/>
      <c r="G55" s="12"/>
      <c r="H55" s="12"/>
      <c r="I55" s="14">
        <v>1050</v>
      </c>
      <c r="J55" s="15">
        <v>1062</v>
      </c>
      <c r="K55" s="26" t="s">
        <v>528</v>
      </c>
      <c r="L55" s="41">
        <v>6</v>
      </c>
      <c r="O55" s="10">
        <v>54</v>
      </c>
      <c r="P55" s="10" t="s">
        <v>1472</v>
      </c>
    </row>
    <row r="56" spans="1:16" x14ac:dyDescent="0.25">
      <c r="A56" s="25">
        <v>55</v>
      </c>
      <c r="B56" s="11"/>
      <c r="C56" s="12"/>
      <c r="D56" s="12"/>
      <c r="E56" s="12"/>
      <c r="F56" s="12"/>
      <c r="G56" s="12"/>
      <c r="H56" s="12"/>
      <c r="I56" s="14"/>
      <c r="J56" s="15">
        <v>337</v>
      </c>
      <c r="K56" s="26" t="s">
        <v>750</v>
      </c>
      <c r="L56" s="41">
        <v>7</v>
      </c>
      <c r="M56" s="10" t="s">
        <v>1480</v>
      </c>
      <c r="O56" s="10">
        <v>55</v>
      </c>
      <c r="P56" s="10" t="s">
        <v>1473</v>
      </c>
    </row>
    <row r="57" spans="1:16" x14ac:dyDescent="0.25">
      <c r="A57" s="25">
        <v>56</v>
      </c>
      <c r="B57" s="11"/>
      <c r="C57" s="12"/>
      <c r="D57" s="12"/>
      <c r="E57" s="12"/>
      <c r="F57" s="12"/>
      <c r="G57" s="12"/>
      <c r="H57" s="12"/>
      <c r="I57" s="14">
        <v>1018</v>
      </c>
      <c r="J57" s="15">
        <v>1030</v>
      </c>
      <c r="K57" s="26" t="s">
        <v>509</v>
      </c>
      <c r="L57" s="41">
        <v>7</v>
      </c>
      <c r="O57" s="10">
        <v>56</v>
      </c>
      <c r="P57" s="10" t="s">
        <v>1474</v>
      </c>
    </row>
    <row r="58" spans="1:16" x14ac:dyDescent="0.25">
      <c r="A58" s="25">
        <v>57</v>
      </c>
      <c r="B58" s="11"/>
      <c r="C58" s="12"/>
      <c r="D58" s="12"/>
      <c r="E58" s="12"/>
      <c r="F58" s="12"/>
      <c r="G58" s="12"/>
      <c r="H58" s="12"/>
      <c r="I58" s="14">
        <v>108</v>
      </c>
      <c r="J58" s="15">
        <v>113</v>
      </c>
      <c r="K58" s="26" t="s">
        <v>68</v>
      </c>
      <c r="L58" s="41">
        <v>7</v>
      </c>
      <c r="O58" s="10">
        <v>57</v>
      </c>
      <c r="P58" s="10" t="s">
        <v>1361</v>
      </c>
    </row>
    <row r="59" spans="1:16" x14ac:dyDescent="0.25">
      <c r="A59" s="25">
        <v>58</v>
      </c>
      <c r="B59" s="11"/>
      <c r="C59" s="12"/>
      <c r="D59" s="12"/>
      <c r="E59" s="12"/>
      <c r="F59" s="12"/>
      <c r="G59" s="12"/>
      <c r="H59" s="12"/>
      <c r="I59" s="14">
        <v>1082</v>
      </c>
      <c r="J59" s="15">
        <v>1094</v>
      </c>
      <c r="K59" s="26" t="s">
        <v>541</v>
      </c>
      <c r="L59" s="41">
        <v>7</v>
      </c>
      <c r="O59" s="10">
        <v>58</v>
      </c>
      <c r="P59" s="10" t="s">
        <v>1362</v>
      </c>
    </row>
    <row r="60" spans="1:16" x14ac:dyDescent="0.25">
      <c r="A60" s="25">
        <v>59</v>
      </c>
      <c r="B60" s="11"/>
      <c r="C60" s="12"/>
      <c r="D60" s="12"/>
      <c r="E60" s="12"/>
      <c r="F60" s="12"/>
      <c r="G60" s="12"/>
      <c r="H60" s="12"/>
      <c r="I60" s="14">
        <v>1114</v>
      </c>
      <c r="J60" s="15">
        <v>1128</v>
      </c>
      <c r="K60" s="26" t="s">
        <v>558</v>
      </c>
      <c r="L60" s="41">
        <v>7</v>
      </c>
      <c r="O60" s="10">
        <v>59</v>
      </c>
      <c r="P60" s="10" t="s">
        <v>1363</v>
      </c>
    </row>
    <row r="61" spans="1:16" x14ac:dyDescent="0.25">
      <c r="A61" s="25">
        <v>60</v>
      </c>
      <c r="B61" s="11"/>
      <c r="C61" s="12"/>
      <c r="D61" s="12"/>
      <c r="E61" s="12"/>
      <c r="F61" s="12"/>
      <c r="G61" s="12"/>
      <c r="H61" s="12"/>
      <c r="I61" s="14">
        <v>467</v>
      </c>
      <c r="J61" s="15">
        <v>478</v>
      </c>
      <c r="K61" s="26" t="s">
        <v>240</v>
      </c>
      <c r="L61" s="41">
        <v>7</v>
      </c>
      <c r="O61" s="10">
        <v>60</v>
      </c>
      <c r="P61" s="10" t="s">
        <v>1486</v>
      </c>
    </row>
    <row r="62" spans="1:16" x14ac:dyDescent="0.25">
      <c r="A62" s="25">
        <v>61</v>
      </c>
      <c r="B62" s="11"/>
      <c r="C62" s="12"/>
      <c r="D62" s="12"/>
      <c r="E62" s="12"/>
      <c r="F62" s="12"/>
      <c r="G62" s="12"/>
      <c r="H62" s="12"/>
      <c r="I62" s="14">
        <v>499</v>
      </c>
      <c r="J62" s="15">
        <v>510</v>
      </c>
      <c r="K62" s="26" t="s">
        <v>251</v>
      </c>
      <c r="L62" s="41">
        <v>7</v>
      </c>
      <c r="O62" s="10">
        <v>61</v>
      </c>
      <c r="P62" s="10" t="s">
        <v>1364</v>
      </c>
    </row>
    <row r="63" spans="1:16" x14ac:dyDescent="0.25">
      <c r="A63" s="25">
        <v>62</v>
      </c>
      <c r="B63" s="11"/>
      <c r="C63" s="12"/>
      <c r="D63" s="12"/>
      <c r="E63" s="12"/>
      <c r="F63" s="12"/>
      <c r="G63" s="12"/>
      <c r="H63" s="12"/>
      <c r="I63" s="14"/>
      <c r="J63" s="15">
        <v>345</v>
      </c>
      <c r="K63" s="26" t="s">
        <v>755</v>
      </c>
      <c r="L63" s="41">
        <v>8</v>
      </c>
      <c r="M63" s="10" t="s">
        <v>1481</v>
      </c>
      <c r="O63" s="10">
        <v>62</v>
      </c>
      <c r="P63" s="10" t="s">
        <v>1487</v>
      </c>
    </row>
    <row r="64" spans="1:16" x14ac:dyDescent="0.25">
      <c r="A64" s="25">
        <v>63</v>
      </c>
      <c r="B64" s="11"/>
      <c r="C64" s="12"/>
      <c r="D64" s="12"/>
      <c r="E64" s="12"/>
      <c r="F64" s="12"/>
      <c r="G64" s="12"/>
      <c r="H64" s="12"/>
      <c r="I64" s="14">
        <v>867</v>
      </c>
      <c r="J64" s="15">
        <v>878</v>
      </c>
      <c r="K64" s="26" t="s">
        <v>423</v>
      </c>
      <c r="L64" s="41">
        <v>8</v>
      </c>
      <c r="O64" s="10">
        <v>63</v>
      </c>
      <c r="P64" s="10" t="s">
        <v>1488</v>
      </c>
    </row>
    <row r="65" spans="1:16" x14ac:dyDescent="0.25">
      <c r="A65" s="25">
        <v>64</v>
      </c>
      <c r="B65" s="11"/>
      <c r="C65" s="12"/>
      <c r="D65" s="12"/>
      <c r="E65" s="12"/>
      <c r="F65" s="12"/>
      <c r="G65" s="12"/>
      <c r="H65" s="12"/>
      <c r="I65" s="14">
        <v>646</v>
      </c>
      <c r="J65" s="15">
        <v>657</v>
      </c>
      <c r="K65" s="26" t="s">
        <v>322</v>
      </c>
      <c r="L65" s="41">
        <v>8</v>
      </c>
      <c r="O65" s="10">
        <v>64</v>
      </c>
      <c r="P65" s="10" t="s">
        <v>1489</v>
      </c>
    </row>
    <row r="66" spans="1:16" x14ac:dyDescent="0.25">
      <c r="A66" s="25">
        <v>65</v>
      </c>
      <c r="B66" s="11"/>
      <c r="C66" s="12"/>
      <c r="D66" s="12"/>
      <c r="E66" s="12"/>
      <c r="F66" s="12"/>
      <c r="G66" s="12"/>
      <c r="H66" s="12"/>
      <c r="I66" s="14">
        <v>939</v>
      </c>
      <c r="J66" s="15">
        <v>950</v>
      </c>
      <c r="K66" s="26" t="s">
        <v>465</v>
      </c>
      <c r="L66" s="41">
        <v>8</v>
      </c>
      <c r="O66" s="10">
        <v>65</v>
      </c>
      <c r="P66" s="10" t="s">
        <v>1490</v>
      </c>
    </row>
    <row r="67" spans="1:16" x14ac:dyDescent="0.25">
      <c r="A67" s="25">
        <v>66</v>
      </c>
      <c r="B67" s="11"/>
      <c r="C67" s="12"/>
      <c r="D67" s="12"/>
      <c r="E67" s="12"/>
      <c r="F67" s="12"/>
      <c r="G67" s="12"/>
      <c r="H67" s="12"/>
      <c r="I67" s="14">
        <v>963</v>
      </c>
      <c r="J67" s="15">
        <v>974</v>
      </c>
      <c r="K67" s="26" t="s">
        <v>480</v>
      </c>
      <c r="L67" s="41">
        <v>8</v>
      </c>
      <c r="O67" s="10">
        <v>66</v>
      </c>
      <c r="P67" s="10" t="s">
        <v>1378</v>
      </c>
    </row>
    <row r="68" spans="1:16" x14ac:dyDescent="0.25">
      <c r="A68" s="25">
        <v>67</v>
      </c>
      <c r="B68" s="11"/>
      <c r="C68" s="12"/>
      <c r="D68" s="12"/>
      <c r="E68" s="12"/>
      <c r="F68" s="12"/>
      <c r="G68" s="12"/>
      <c r="H68" s="12"/>
      <c r="I68" s="14">
        <v>1090</v>
      </c>
      <c r="J68" s="15">
        <v>1102</v>
      </c>
      <c r="K68" s="26" t="s">
        <v>545</v>
      </c>
      <c r="L68" s="41">
        <v>8</v>
      </c>
      <c r="O68" s="10">
        <v>72</v>
      </c>
      <c r="P68" s="10" t="s">
        <v>1491</v>
      </c>
    </row>
    <row r="69" spans="1:16" x14ac:dyDescent="0.25">
      <c r="A69" s="25">
        <v>68</v>
      </c>
      <c r="B69" s="11"/>
      <c r="C69" s="12"/>
      <c r="D69" s="12"/>
      <c r="E69" s="12"/>
      <c r="F69" s="12"/>
      <c r="G69" s="12"/>
      <c r="H69" s="12"/>
      <c r="I69" s="14">
        <v>2</v>
      </c>
      <c r="J69" s="15">
        <v>2</v>
      </c>
      <c r="K69" s="26" t="s">
        <v>23</v>
      </c>
      <c r="L69" s="41">
        <v>8</v>
      </c>
      <c r="O69" s="10">
        <v>73</v>
      </c>
      <c r="P69" s="10" t="s">
        <v>1492</v>
      </c>
    </row>
    <row r="70" spans="1:16" x14ac:dyDescent="0.25">
      <c r="A70" s="25">
        <v>69</v>
      </c>
      <c r="B70" s="11"/>
      <c r="C70" s="12"/>
      <c r="D70" s="12"/>
      <c r="E70" s="12"/>
      <c r="F70" s="12"/>
      <c r="G70" s="12"/>
      <c r="H70" s="12"/>
      <c r="I70" s="14"/>
      <c r="J70" s="15">
        <v>369</v>
      </c>
      <c r="K70" s="26" t="s">
        <v>768</v>
      </c>
      <c r="L70" s="41">
        <v>9</v>
      </c>
      <c r="M70" s="10" t="s">
        <v>1482</v>
      </c>
      <c r="O70" s="10">
        <v>74</v>
      </c>
      <c r="P70" s="10" t="s">
        <v>1493</v>
      </c>
    </row>
    <row r="71" spans="1:16" x14ac:dyDescent="0.25">
      <c r="A71" s="25">
        <v>70</v>
      </c>
      <c r="B71" s="11"/>
      <c r="C71" s="12"/>
      <c r="D71" s="12"/>
      <c r="E71" s="12"/>
      <c r="F71" s="12"/>
      <c r="G71" s="12"/>
      <c r="H71" s="12"/>
      <c r="I71" s="14">
        <v>439</v>
      </c>
      <c r="J71" s="15">
        <v>450</v>
      </c>
      <c r="K71" s="26" t="s">
        <v>228</v>
      </c>
      <c r="L71" s="41">
        <v>9</v>
      </c>
      <c r="O71" s="10">
        <v>75</v>
      </c>
      <c r="P71" s="10" t="s">
        <v>1494</v>
      </c>
    </row>
    <row r="72" spans="1:16" x14ac:dyDescent="0.25">
      <c r="A72" s="25">
        <v>71</v>
      </c>
      <c r="B72" s="11"/>
      <c r="C72" s="12"/>
      <c r="D72" s="12"/>
      <c r="E72" s="12"/>
      <c r="F72" s="12"/>
      <c r="G72" s="12"/>
      <c r="H72" s="12"/>
      <c r="I72" s="14">
        <v>843</v>
      </c>
      <c r="J72" s="15">
        <v>854</v>
      </c>
      <c r="K72" s="26" t="s">
        <v>413</v>
      </c>
      <c r="L72" s="41">
        <v>9</v>
      </c>
      <c r="O72" s="10">
        <v>76</v>
      </c>
      <c r="P72" s="10" t="s">
        <v>1495</v>
      </c>
    </row>
    <row r="73" spans="1:16" x14ac:dyDescent="0.25">
      <c r="A73" s="25">
        <v>72</v>
      </c>
      <c r="B73" s="11"/>
      <c r="C73" s="12"/>
      <c r="D73" s="12"/>
      <c r="E73" s="12"/>
      <c r="F73" s="12"/>
      <c r="G73" s="12"/>
      <c r="H73" s="12"/>
      <c r="I73" s="14">
        <v>566</v>
      </c>
      <c r="J73" s="15">
        <v>577</v>
      </c>
      <c r="K73" s="26" t="s">
        <v>275</v>
      </c>
      <c r="L73" s="41">
        <v>9</v>
      </c>
      <c r="O73" s="10">
        <v>77</v>
      </c>
      <c r="P73" s="10" t="s">
        <v>1496</v>
      </c>
    </row>
    <row r="74" spans="1:16" x14ac:dyDescent="0.25">
      <c r="A74" s="25">
        <v>73</v>
      </c>
      <c r="B74" s="11"/>
      <c r="C74" s="12"/>
      <c r="D74" s="12"/>
      <c r="E74" s="12"/>
      <c r="F74" s="12"/>
      <c r="G74" s="12"/>
      <c r="H74" s="12"/>
      <c r="I74" s="14">
        <v>614</v>
      </c>
      <c r="J74" s="15">
        <v>625</v>
      </c>
      <c r="K74" s="26" t="s">
        <v>304</v>
      </c>
      <c r="L74" s="41">
        <v>9</v>
      </c>
      <c r="O74" s="10">
        <v>78</v>
      </c>
      <c r="P74" s="10" t="s">
        <v>1497</v>
      </c>
    </row>
    <row r="75" spans="1:16" x14ac:dyDescent="0.25">
      <c r="A75" s="25">
        <v>74</v>
      </c>
      <c r="B75" s="11"/>
      <c r="C75" s="12"/>
      <c r="D75" s="12"/>
      <c r="E75" s="12"/>
      <c r="F75" s="12"/>
      <c r="G75" s="12"/>
      <c r="H75" s="12"/>
      <c r="I75" s="14">
        <v>934</v>
      </c>
      <c r="J75" s="15">
        <v>945</v>
      </c>
      <c r="K75" s="26" t="s">
        <v>462</v>
      </c>
      <c r="L75" s="41">
        <v>9</v>
      </c>
      <c r="O75" s="10">
        <v>79</v>
      </c>
      <c r="P75" s="10" t="s">
        <v>1498</v>
      </c>
    </row>
    <row r="76" spans="1:16" x14ac:dyDescent="0.25">
      <c r="A76" s="25">
        <v>75</v>
      </c>
      <c r="B76" s="11"/>
      <c r="C76" s="12"/>
      <c r="D76" s="12"/>
      <c r="E76" s="12"/>
      <c r="F76" s="12"/>
      <c r="G76" s="12"/>
      <c r="H76" s="12"/>
      <c r="I76" s="14">
        <v>1014</v>
      </c>
      <c r="J76" s="15">
        <v>1026</v>
      </c>
      <c r="K76" s="26" t="s">
        <v>507</v>
      </c>
      <c r="L76" s="41">
        <v>9</v>
      </c>
      <c r="O76" s="10">
        <v>80</v>
      </c>
      <c r="P76" s="10" t="s">
        <v>1499</v>
      </c>
    </row>
    <row r="77" spans="1:16" x14ac:dyDescent="0.25">
      <c r="A77" s="25">
        <v>76</v>
      </c>
      <c r="B77" s="11"/>
      <c r="C77" s="12"/>
      <c r="D77" s="12"/>
      <c r="E77" s="12"/>
      <c r="F77" s="12"/>
      <c r="G77" s="12"/>
      <c r="H77" s="12"/>
      <c r="I77" s="14"/>
      <c r="J77" s="15">
        <v>361</v>
      </c>
      <c r="K77" s="26" t="s">
        <v>765</v>
      </c>
      <c r="L77" s="41">
        <v>10</v>
      </c>
      <c r="O77" s="10">
        <v>81</v>
      </c>
      <c r="P77" s="10" t="s">
        <v>1500</v>
      </c>
    </row>
    <row r="78" spans="1:16" x14ac:dyDescent="0.25">
      <c r="A78" s="25">
        <v>77</v>
      </c>
      <c r="B78" s="11"/>
      <c r="C78" s="12"/>
      <c r="D78" s="12"/>
      <c r="E78" s="12"/>
      <c r="F78" s="12"/>
      <c r="G78" s="12"/>
      <c r="H78" s="12"/>
      <c r="I78" s="14">
        <v>995</v>
      </c>
      <c r="J78" s="15">
        <v>1006</v>
      </c>
      <c r="K78" s="26" t="s">
        <v>495</v>
      </c>
      <c r="L78" s="41">
        <v>10</v>
      </c>
      <c r="M78" s="10" t="s">
        <v>1483</v>
      </c>
      <c r="O78" s="10">
        <v>82</v>
      </c>
      <c r="P78" s="10" t="s">
        <v>1501</v>
      </c>
    </row>
    <row r="79" spans="1:16" x14ac:dyDescent="0.25">
      <c r="A79" s="25">
        <v>78</v>
      </c>
      <c r="B79" s="11"/>
      <c r="C79" s="12"/>
      <c r="D79" s="12"/>
      <c r="E79" s="12"/>
      <c r="F79" s="12"/>
      <c r="G79" s="12"/>
      <c r="H79" s="12"/>
      <c r="I79" s="14">
        <v>659</v>
      </c>
      <c r="J79" s="15">
        <v>670</v>
      </c>
      <c r="K79" s="26" t="s">
        <v>328</v>
      </c>
      <c r="L79" s="41">
        <v>10</v>
      </c>
      <c r="O79" s="10">
        <v>83</v>
      </c>
      <c r="P79" s="10" t="s">
        <v>1502</v>
      </c>
    </row>
    <row r="80" spans="1:16" x14ac:dyDescent="0.25">
      <c r="A80" s="25">
        <v>79</v>
      </c>
      <c r="B80" s="11"/>
      <c r="C80" s="12"/>
      <c r="D80" s="12"/>
      <c r="E80" s="12"/>
      <c r="F80" s="12"/>
      <c r="G80" s="12"/>
      <c r="H80" s="12"/>
      <c r="I80" s="14">
        <v>1074</v>
      </c>
      <c r="J80" s="15">
        <v>1086</v>
      </c>
      <c r="K80" s="26" t="s">
        <v>536</v>
      </c>
      <c r="L80" s="41">
        <v>10</v>
      </c>
      <c r="O80" s="10">
        <v>84</v>
      </c>
      <c r="P80" s="10" t="s">
        <v>1503</v>
      </c>
    </row>
    <row r="81" spans="1:16" x14ac:dyDescent="0.25">
      <c r="A81" s="25">
        <v>80</v>
      </c>
      <c r="B81" s="11"/>
      <c r="C81" s="12"/>
      <c r="D81" s="12"/>
      <c r="E81" s="12"/>
      <c r="F81" s="12"/>
      <c r="G81" s="12"/>
      <c r="H81" s="12"/>
      <c r="I81" s="14">
        <v>1099</v>
      </c>
      <c r="J81" s="15">
        <v>1111</v>
      </c>
      <c r="K81" s="26" t="s">
        <v>550</v>
      </c>
      <c r="L81" s="41">
        <v>10</v>
      </c>
      <c r="O81" s="10">
        <v>85</v>
      </c>
      <c r="P81" s="10" t="s">
        <v>1504</v>
      </c>
    </row>
    <row r="82" spans="1:16" x14ac:dyDescent="0.25">
      <c r="A82" s="25">
        <v>81</v>
      </c>
      <c r="B82" s="11"/>
      <c r="C82" s="12"/>
      <c r="D82" s="12"/>
      <c r="E82" s="12"/>
      <c r="F82" s="12"/>
      <c r="G82" s="12"/>
      <c r="H82" s="12"/>
      <c r="I82" s="14">
        <v>8</v>
      </c>
      <c r="J82" s="15">
        <v>9</v>
      </c>
      <c r="K82" s="26" t="s">
        <v>27</v>
      </c>
      <c r="L82" s="41">
        <v>10</v>
      </c>
      <c r="O82" s="10">
        <v>86</v>
      </c>
      <c r="P82" s="10" t="s">
        <v>1505</v>
      </c>
    </row>
    <row r="83" spans="1:16" ht="15.75" thickBot="1" x14ac:dyDescent="0.3">
      <c r="A83" s="27">
        <v>82</v>
      </c>
      <c r="B83" s="28"/>
      <c r="C83" s="29"/>
      <c r="D83" s="29"/>
      <c r="E83" s="29"/>
      <c r="F83" s="29"/>
      <c r="G83" s="29"/>
      <c r="H83" s="29"/>
      <c r="I83" s="30">
        <v>450</v>
      </c>
      <c r="J83" s="31">
        <v>461</v>
      </c>
      <c r="K83" s="32" t="s">
        <v>233</v>
      </c>
      <c r="L83" s="41">
        <v>10</v>
      </c>
      <c r="O83" s="10">
        <v>87</v>
      </c>
      <c r="P83" s="10" t="s">
        <v>1506</v>
      </c>
    </row>
    <row r="84" spans="1:16" x14ac:dyDescent="0.25">
      <c r="A84" s="19">
        <v>83</v>
      </c>
      <c r="B84" s="20"/>
      <c r="C84" s="21"/>
      <c r="D84" s="21"/>
      <c r="E84" s="21"/>
      <c r="F84" s="21"/>
      <c r="G84" s="21"/>
      <c r="H84" s="21" t="s">
        <v>1325</v>
      </c>
      <c r="I84" s="22"/>
      <c r="J84" s="23">
        <v>378</v>
      </c>
      <c r="K84" s="24" t="s">
        <v>774</v>
      </c>
      <c r="L84" s="10">
        <v>11</v>
      </c>
      <c r="M84" s="10" t="s">
        <v>1444</v>
      </c>
      <c r="O84" s="10">
        <v>88</v>
      </c>
      <c r="P84" s="10" t="s">
        <v>1507</v>
      </c>
    </row>
    <row r="85" spans="1:16" x14ac:dyDescent="0.25">
      <c r="A85" s="25">
        <v>84</v>
      </c>
      <c r="B85" s="11"/>
      <c r="C85" s="12"/>
      <c r="D85" s="12"/>
      <c r="E85" s="12"/>
      <c r="F85" s="12"/>
      <c r="G85" s="12"/>
      <c r="H85" s="12"/>
      <c r="I85" s="14">
        <v>862</v>
      </c>
      <c r="J85" s="15">
        <v>873</v>
      </c>
      <c r="K85" s="26" t="s">
        <v>420</v>
      </c>
      <c r="L85" s="10">
        <v>11</v>
      </c>
      <c r="O85" s="10">
        <v>89</v>
      </c>
      <c r="P85" s="10" t="s">
        <v>1508</v>
      </c>
    </row>
    <row r="86" spans="1:16" x14ac:dyDescent="0.25">
      <c r="A86" s="25">
        <v>85</v>
      </c>
      <c r="B86" s="11"/>
      <c r="C86" s="12"/>
      <c r="D86" s="12"/>
      <c r="E86" s="12"/>
      <c r="F86" s="12"/>
      <c r="G86" s="12"/>
      <c r="H86" s="12"/>
      <c r="I86" s="14">
        <v>795</v>
      </c>
      <c r="J86" s="15">
        <v>806</v>
      </c>
      <c r="K86" s="26" t="s">
        <v>392</v>
      </c>
      <c r="L86" s="10">
        <v>11</v>
      </c>
      <c r="O86" s="10">
        <v>90</v>
      </c>
      <c r="P86" s="10" t="s">
        <v>1277</v>
      </c>
    </row>
    <row r="87" spans="1:16" x14ac:dyDescent="0.25">
      <c r="A87" s="25">
        <v>86</v>
      </c>
      <c r="B87" s="11"/>
      <c r="C87" s="12"/>
      <c r="D87" s="12"/>
      <c r="E87" s="12"/>
      <c r="F87" s="12"/>
      <c r="G87" s="12"/>
      <c r="H87" s="12"/>
      <c r="I87" s="14">
        <v>1023</v>
      </c>
      <c r="J87" s="15">
        <v>1035</v>
      </c>
      <c r="K87" s="26" t="s">
        <v>512</v>
      </c>
      <c r="L87" s="10">
        <v>11</v>
      </c>
      <c r="O87" s="10">
        <v>91</v>
      </c>
      <c r="P87" s="10" t="s">
        <v>1509</v>
      </c>
    </row>
    <row r="88" spans="1:16" x14ac:dyDescent="0.25">
      <c r="A88" s="25">
        <v>87</v>
      </c>
      <c r="B88" s="11"/>
      <c r="C88" s="12"/>
      <c r="D88" s="12"/>
      <c r="E88" s="12"/>
      <c r="F88" s="12"/>
      <c r="G88" s="12"/>
      <c r="H88" s="12"/>
      <c r="I88" s="14">
        <v>1078</v>
      </c>
      <c r="J88" s="15">
        <v>1090</v>
      </c>
      <c r="K88" s="26" t="s">
        <v>538</v>
      </c>
      <c r="L88" s="10">
        <v>11</v>
      </c>
      <c r="O88" s="10">
        <v>92</v>
      </c>
      <c r="P88" s="10" t="s">
        <v>1510</v>
      </c>
    </row>
    <row r="89" spans="1:16" x14ac:dyDescent="0.25">
      <c r="A89" s="25">
        <v>88</v>
      </c>
      <c r="B89" s="11"/>
      <c r="C89" s="12"/>
      <c r="D89" s="12"/>
      <c r="E89" s="12"/>
      <c r="F89" s="12"/>
      <c r="G89" s="12"/>
      <c r="H89" s="12"/>
      <c r="I89" s="14">
        <v>851</v>
      </c>
      <c r="J89" s="15">
        <v>862</v>
      </c>
      <c r="K89" s="26" t="s">
        <v>416</v>
      </c>
      <c r="L89" s="10">
        <v>11</v>
      </c>
      <c r="O89" s="10">
        <v>93</v>
      </c>
      <c r="P89" s="10" t="s">
        <v>1511</v>
      </c>
    </row>
    <row r="90" spans="1:16" ht="15.75" thickBot="1" x14ac:dyDescent="0.3">
      <c r="A90" s="27">
        <v>89</v>
      </c>
      <c r="B90" s="28"/>
      <c r="C90" s="29"/>
      <c r="D90" s="29"/>
      <c r="E90" s="29"/>
      <c r="F90" s="29"/>
      <c r="G90" s="29"/>
      <c r="H90" s="29"/>
      <c r="I90" s="30">
        <v>882</v>
      </c>
      <c r="J90" s="31">
        <v>893</v>
      </c>
      <c r="K90" s="32" t="s">
        <v>429</v>
      </c>
      <c r="L90" s="10">
        <v>11</v>
      </c>
      <c r="O90" s="10">
        <v>94</v>
      </c>
      <c r="P90" s="10" t="s">
        <v>1512</v>
      </c>
    </row>
    <row r="91" spans="1:16" x14ac:dyDescent="0.25">
      <c r="A91" s="19">
        <v>90</v>
      </c>
      <c r="B91" s="20"/>
      <c r="C91" s="21"/>
      <c r="D91" s="21"/>
      <c r="E91" s="21"/>
      <c r="F91" s="21"/>
      <c r="G91" s="21" t="s">
        <v>1326</v>
      </c>
      <c r="H91" s="21"/>
      <c r="I91" s="22"/>
      <c r="J91" s="23">
        <v>1057</v>
      </c>
      <c r="K91" s="24" t="s">
        <v>1126</v>
      </c>
      <c r="L91" s="10">
        <v>12</v>
      </c>
      <c r="M91" s="10" t="s">
        <v>1445</v>
      </c>
      <c r="O91" s="10">
        <v>95</v>
      </c>
      <c r="P91" s="10" t="s">
        <v>1513</v>
      </c>
    </row>
    <row r="92" spans="1:16" x14ac:dyDescent="0.25">
      <c r="A92" s="25">
        <v>91</v>
      </c>
      <c r="B92" s="11"/>
      <c r="C92" s="12"/>
      <c r="D92" s="12"/>
      <c r="E92" s="12"/>
      <c r="F92" s="12"/>
      <c r="G92" s="12"/>
      <c r="H92" s="12"/>
      <c r="I92" s="14">
        <v>32</v>
      </c>
      <c r="J92" s="15">
        <v>36</v>
      </c>
      <c r="K92" s="26" t="s">
        <v>38</v>
      </c>
      <c r="L92" s="10">
        <v>12</v>
      </c>
      <c r="O92" s="10">
        <v>96</v>
      </c>
      <c r="P92" s="10" t="s">
        <v>1514</v>
      </c>
    </row>
    <row r="93" spans="1:16" x14ac:dyDescent="0.25">
      <c r="A93" s="25">
        <v>92</v>
      </c>
      <c r="B93" s="11"/>
      <c r="C93" s="12"/>
      <c r="D93" s="12"/>
      <c r="E93" s="12"/>
      <c r="F93" s="12"/>
      <c r="G93" s="12"/>
      <c r="H93" s="12"/>
      <c r="I93" s="14">
        <v>173</v>
      </c>
      <c r="J93" s="15">
        <v>180</v>
      </c>
      <c r="K93" s="26" t="s">
        <v>105</v>
      </c>
      <c r="L93" s="10">
        <v>12</v>
      </c>
    </row>
    <row r="94" spans="1:16" x14ac:dyDescent="0.25">
      <c r="A94" s="25">
        <v>93</v>
      </c>
      <c r="B94" s="11"/>
      <c r="C94" s="12"/>
      <c r="D94" s="12"/>
      <c r="E94" s="12"/>
      <c r="F94" s="12"/>
      <c r="G94" s="12"/>
      <c r="H94" s="12"/>
      <c r="I94" s="14">
        <v>143</v>
      </c>
      <c r="J94" s="15">
        <v>148</v>
      </c>
      <c r="K94" s="26" t="s">
        <v>90</v>
      </c>
      <c r="L94" s="10">
        <v>12</v>
      </c>
    </row>
    <row r="95" spans="1:16" x14ac:dyDescent="0.25">
      <c r="A95" s="25">
        <v>94</v>
      </c>
      <c r="B95" s="11"/>
      <c r="C95" s="12"/>
      <c r="D95" s="12"/>
      <c r="E95" s="12"/>
      <c r="F95" s="12"/>
      <c r="G95" s="12"/>
      <c r="H95" s="12"/>
      <c r="I95" s="14">
        <v>180</v>
      </c>
      <c r="J95" s="15">
        <v>187</v>
      </c>
      <c r="K95" s="26" t="s">
        <v>108</v>
      </c>
      <c r="L95" s="10">
        <v>12</v>
      </c>
    </row>
    <row r="96" spans="1:16" x14ac:dyDescent="0.25">
      <c r="A96" s="25">
        <v>95</v>
      </c>
      <c r="B96" s="11"/>
      <c r="C96" s="12"/>
      <c r="D96" s="12"/>
      <c r="E96" s="12"/>
      <c r="F96" s="12"/>
      <c r="G96" s="12"/>
      <c r="H96" s="12"/>
      <c r="I96" s="14">
        <v>627</v>
      </c>
      <c r="J96" s="15">
        <v>638</v>
      </c>
      <c r="K96" s="26" t="s">
        <v>311</v>
      </c>
      <c r="L96" s="10">
        <v>12</v>
      </c>
    </row>
    <row r="97" spans="1:13" ht="15.75" thickBot="1" x14ac:dyDescent="0.3">
      <c r="A97" s="27">
        <v>96</v>
      </c>
      <c r="B97" s="28"/>
      <c r="C97" s="29"/>
      <c r="D97" s="29"/>
      <c r="E97" s="29"/>
      <c r="F97" s="29"/>
      <c r="G97" s="29"/>
      <c r="H97" s="29"/>
      <c r="I97" s="30">
        <v>651</v>
      </c>
      <c r="J97" s="31">
        <v>662</v>
      </c>
      <c r="K97" s="32" t="s">
        <v>325</v>
      </c>
      <c r="L97" s="10">
        <v>12</v>
      </c>
    </row>
    <row r="98" spans="1:13" x14ac:dyDescent="0.25">
      <c r="A98" s="19">
        <v>97</v>
      </c>
      <c r="B98" s="20"/>
      <c r="C98" s="21"/>
      <c r="D98" s="21"/>
      <c r="E98" s="21"/>
      <c r="F98" s="21"/>
      <c r="G98" s="21" t="s">
        <v>1327</v>
      </c>
      <c r="H98" s="21"/>
      <c r="I98" s="22"/>
      <c r="J98" s="23">
        <v>677</v>
      </c>
      <c r="K98" s="24" t="s">
        <v>939</v>
      </c>
      <c r="L98" s="10">
        <v>13</v>
      </c>
      <c r="M98" s="10" t="s">
        <v>1446</v>
      </c>
    </row>
    <row r="99" spans="1:13" x14ac:dyDescent="0.25">
      <c r="A99" s="25">
        <v>98</v>
      </c>
      <c r="B99" s="11"/>
      <c r="C99" s="12"/>
      <c r="D99" s="12"/>
      <c r="E99" s="12"/>
      <c r="F99" s="12"/>
      <c r="G99" s="12"/>
      <c r="H99" s="12"/>
      <c r="I99" s="14">
        <v>886</v>
      </c>
      <c r="J99" s="15">
        <v>897</v>
      </c>
      <c r="K99" s="26" t="s">
        <v>432</v>
      </c>
      <c r="L99" s="10">
        <v>13</v>
      </c>
    </row>
    <row r="100" spans="1:13" x14ac:dyDescent="0.25">
      <c r="A100" s="25">
        <v>99</v>
      </c>
      <c r="B100" s="11"/>
      <c r="C100" s="12"/>
      <c r="D100" s="12"/>
      <c r="E100" s="12"/>
      <c r="F100" s="12"/>
      <c r="G100" s="12"/>
      <c r="H100" s="12"/>
      <c r="I100" s="14">
        <v>1094</v>
      </c>
      <c r="J100" s="15">
        <v>1106</v>
      </c>
      <c r="K100" s="26" t="s">
        <v>547</v>
      </c>
      <c r="L100" s="10">
        <v>13</v>
      </c>
    </row>
    <row r="101" spans="1:13" x14ac:dyDescent="0.25">
      <c r="A101" s="25">
        <v>100</v>
      </c>
      <c r="B101" s="11"/>
      <c r="C101" s="12"/>
      <c r="D101" s="12"/>
      <c r="E101" s="12"/>
      <c r="F101" s="12"/>
      <c r="G101" s="12"/>
      <c r="H101" s="12"/>
      <c r="I101" s="14">
        <v>999</v>
      </c>
      <c r="J101" s="15">
        <v>1010</v>
      </c>
      <c r="K101" s="26" t="s">
        <v>498</v>
      </c>
      <c r="L101" s="10">
        <v>13</v>
      </c>
    </row>
    <row r="102" spans="1:13" x14ac:dyDescent="0.25">
      <c r="A102" s="25">
        <v>101</v>
      </c>
      <c r="B102" s="11"/>
      <c r="C102" s="12"/>
      <c r="D102" s="12"/>
      <c r="E102" s="12"/>
      <c r="F102" s="12"/>
      <c r="G102" s="12"/>
      <c r="H102" s="12"/>
      <c r="I102" s="14">
        <v>1046</v>
      </c>
      <c r="J102" s="15">
        <v>1058</v>
      </c>
      <c r="K102" s="26" t="s">
        <v>525</v>
      </c>
      <c r="L102" s="10">
        <v>13</v>
      </c>
    </row>
    <row r="103" spans="1:13" x14ac:dyDescent="0.25">
      <c r="A103" s="25">
        <v>102</v>
      </c>
      <c r="B103" s="11"/>
      <c r="C103" s="12"/>
      <c r="D103" s="12"/>
      <c r="E103" s="12"/>
      <c r="F103" s="12"/>
      <c r="G103" s="12"/>
      <c r="H103" s="12"/>
      <c r="I103" s="14">
        <v>846</v>
      </c>
      <c r="J103" s="15">
        <v>857</v>
      </c>
      <c r="K103" s="26" t="s">
        <v>414</v>
      </c>
      <c r="L103" s="10">
        <v>13</v>
      </c>
    </row>
    <row r="104" spans="1:13" ht="15.75" thickBot="1" x14ac:dyDescent="0.3">
      <c r="A104" s="27">
        <v>103</v>
      </c>
      <c r="B104" s="28"/>
      <c r="C104" s="29"/>
      <c r="D104" s="29"/>
      <c r="E104" s="29"/>
      <c r="F104" s="29"/>
      <c r="G104" s="29"/>
      <c r="H104" s="29"/>
      <c r="I104" s="30">
        <v>838</v>
      </c>
      <c r="J104" s="31">
        <v>849</v>
      </c>
      <c r="K104" s="32" t="s">
        <v>410</v>
      </c>
      <c r="L104" s="10">
        <v>13</v>
      </c>
    </row>
    <row r="105" spans="1:13" x14ac:dyDescent="0.25">
      <c r="A105" s="19">
        <v>104</v>
      </c>
      <c r="B105" s="20"/>
      <c r="C105" s="21"/>
      <c r="D105" s="21"/>
      <c r="E105" s="21"/>
      <c r="F105" s="21"/>
      <c r="G105" s="21" t="s">
        <v>1328</v>
      </c>
      <c r="H105" s="21"/>
      <c r="I105" s="22"/>
      <c r="J105" s="23">
        <v>247</v>
      </c>
      <c r="K105" s="24" t="s">
        <v>710</v>
      </c>
      <c r="L105" s="10">
        <v>14</v>
      </c>
      <c r="M105" s="10" t="s">
        <v>1447</v>
      </c>
    </row>
    <row r="106" spans="1:13" x14ac:dyDescent="0.25">
      <c r="A106" s="25">
        <v>105</v>
      </c>
      <c r="B106" s="11"/>
      <c r="C106" s="12"/>
      <c r="D106" s="12"/>
      <c r="E106" s="12"/>
      <c r="F106" s="12"/>
      <c r="G106" s="12"/>
      <c r="H106" s="12" t="s">
        <v>1329</v>
      </c>
      <c r="I106" s="14"/>
      <c r="J106" s="15">
        <v>1011</v>
      </c>
      <c r="K106" s="26" t="s">
        <v>1107</v>
      </c>
      <c r="L106" s="10">
        <v>14</v>
      </c>
    </row>
    <row r="107" spans="1:13" x14ac:dyDescent="0.25">
      <c r="A107" s="25">
        <v>106</v>
      </c>
      <c r="B107" s="11"/>
      <c r="C107" s="12"/>
      <c r="D107" s="12"/>
      <c r="E107" s="12"/>
      <c r="F107" s="12"/>
      <c r="G107" s="12"/>
      <c r="H107" s="12"/>
      <c r="I107" s="14">
        <v>516</v>
      </c>
      <c r="J107" s="15">
        <v>527</v>
      </c>
      <c r="K107" s="26" t="s">
        <v>257</v>
      </c>
      <c r="L107" s="10">
        <v>14</v>
      </c>
    </row>
    <row r="108" spans="1:13" x14ac:dyDescent="0.25">
      <c r="A108" s="25">
        <v>107</v>
      </c>
      <c r="B108" s="11"/>
      <c r="C108" s="12"/>
      <c r="D108" s="12"/>
      <c r="E108" s="12"/>
      <c r="F108" s="12"/>
      <c r="G108" s="12"/>
      <c r="H108" s="12"/>
      <c r="I108" s="14">
        <v>589</v>
      </c>
      <c r="J108" s="15">
        <v>600</v>
      </c>
      <c r="K108" s="26" t="s">
        <v>289</v>
      </c>
      <c r="L108" s="10">
        <v>14</v>
      </c>
    </row>
    <row r="109" spans="1:13" x14ac:dyDescent="0.25">
      <c r="A109" s="25">
        <v>108</v>
      </c>
      <c r="B109" s="11"/>
      <c r="C109" s="12"/>
      <c r="D109" s="12"/>
      <c r="E109" s="12"/>
      <c r="F109" s="12"/>
      <c r="G109" s="12"/>
      <c r="H109" s="12"/>
      <c r="I109" s="14">
        <v>667</v>
      </c>
      <c r="J109" s="15">
        <v>678</v>
      </c>
      <c r="K109" s="26" t="s">
        <v>333</v>
      </c>
      <c r="L109" s="10">
        <v>14</v>
      </c>
    </row>
    <row r="110" spans="1:13" x14ac:dyDescent="0.25">
      <c r="A110" s="25">
        <v>109</v>
      </c>
      <c r="B110" s="11"/>
      <c r="C110" s="12"/>
      <c r="D110" s="12"/>
      <c r="E110" s="12"/>
      <c r="F110" s="12"/>
      <c r="G110" s="12"/>
      <c r="H110" s="12"/>
      <c r="I110" s="14">
        <v>245</v>
      </c>
      <c r="J110" s="15">
        <v>252</v>
      </c>
      <c r="K110" s="26" t="s">
        <v>139</v>
      </c>
      <c r="L110" s="10">
        <v>14</v>
      </c>
    </row>
    <row r="111" spans="1:13" x14ac:dyDescent="0.25">
      <c r="A111" s="25">
        <v>110</v>
      </c>
      <c r="B111" s="11"/>
      <c r="C111" s="12"/>
      <c r="D111" s="12"/>
      <c r="E111" s="12"/>
      <c r="F111" s="12"/>
      <c r="G111" s="12"/>
      <c r="H111" s="12"/>
      <c r="I111" s="14">
        <v>151</v>
      </c>
      <c r="J111" s="15">
        <v>156</v>
      </c>
      <c r="K111" s="26" t="s">
        <v>93</v>
      </c>
      <c r="L111" s="10">
        <v>14</v>
      </c>
    </row>
    <row r="112" spans="1:13" ht="15.75" thickBot="1" x14ac:dyDescent="0.3">
      <c r="A112" s="27">
        <v>111</v>
      </c>
      <c r="B112" s="28"/>
      <c r="C112" s="29"/>
      <c r="D112" s="29"/>
      <c r="E112" s="29"/>
      <c r="F112" s="29"/>
      <c r="G112" s="29"/>
      <c r="H112" s="29"/>
      <c r="I112" s="30">
        <v>236</v>
      </c>
      <c r="J112" s="31">
        <v>243</v>
      </c>
      <c r="K112" s="32" t="s">
        <v>134</v>
      </c>
      <c r="L112" s="10">
        <v>14</v>
      </c>
    </row>
    <row r="113" spans="1:13" x14ac:dyDescent="0.25">
      <c r="A113" s="19">
        <v>112</v>
      </c>
      <c r="B113" s="20"/>
      <c r="C113" s="21"/>
      <c r="D113" s="21"/>
      <c r="E113" s="21"/>
      <c r="F113" s="21"/>
      <c r="G113" s="21"/>
      <c r="H113" s="21" t="s">
        <v>1330</v>
      </c>
      <c r="I113" s="22"/>
      <c r="J113" s="23">
        <v>1002</v>
      </c>
      <c r="K113" s="24" t="s">
        <v>1104</v>
      </c>
      <c r="L113" s="10">
        <v>15</v>
      </c>
      <c r="M113" s="10" t="s">
        <v>1484</v>
      </c>
    </row>
    <row r="114" spans="1:13" x14ac:dyDescent="0.25">
      <c r="A114" s="25">
        <v>113</v>
      </c>
      <c r="B114" s="11"/>
      <c r="C114" s="12"/>
      <c r="D114" s="12"/>
      <c r="E114" s="12"/>
      <c r="F114" s="12"/>
      <c r="G114" s="12"/>
      <c r="H114" s="12"/>
      <c r="I114" s="14">
        <v>724</v>
      </c>
      <c r="J114" s="15">
        <v>735</v>
      </c>
      <c r="K114" s="26" t="s">
        <v>360</v>
      </c>
      <c r="L114" s="10">
        <v>15</v>
      </c>
    </row>
    <row r="115" spans="1:13" x14ac:dyDescent="0.25">
      <c r="A115" s="25">
        <v>114</v>
      </c>
      <c r="B115" s="11"/>
      <c r="C115" s="12"/>
      <c r="D115" s="12"/>
      <c r="E115" s="12"/>
      <c r="F115" s="12"/>
      <c r="G115" s="12"/>
      <c r="H115" s="12"/>
      <c r="I115" s="14">
        <v>244</v>
      </c>
      <c r="J115" s="15">
        <v>251</v>
      </c>
      <c r="K115" s="26" t="s">
        <v>138</v>
      </c>
      <c r="L115" s="10">
        <v>15</v>
      </c>
    </row>
    <row r="116" spans="1:13" x14ac:dyDescent="0.25">
      <c r="A116" s="25">
        <v>115</v>
      </c>
      <c r="B116" s="11"/>
      <c r="C116" s="12"/>
      <c r="D116" s="12"/>
      <c r="E116" s="12"/>
      <c r="F116" s="12"/>
      <c r="G116" s="12"/>
      <c r="H116" s="12"/>
      <c r="I116" s="14">
        <v>805</v>
      </c>
      <c r="J116" s="15">
        <v>816</v>
      </c>
      <c r="K116" s="26" t="s">
        <v>395</v>
      </c>
      <c r="L116" s="10">
        <v>15</v>
      </c>
    </row>
    <row r="117" spans="1:13" x14ac:dyDescent="0.25">
      <c r="A117" s="25">
        <v>116</v>
      </c>
      <c r="B117" s="11"/>
      <c r="C117" s="12"/>
      <c r="D117" s="12"/>
      <c r="E117" s="12"/>
      <c r="F117" s="12"/>
      <c r="G117" s="12"/>
      <c r="H117" s="12"/>
      <c r="I117" s="14">
        <v>836</v>
      </c>
      <c r="J117" s="15">
        <v>847</v>
      </c>
      <c r="K117" s="26" t="s">
        <v>409</v>
      </c>
      <c r="L117" s="10">
        <v>15</v>
      </c>
    </row>
    <row r="118" spans="1:13" x14ac:dyDescent="0.25">
      <c r="A118" s="25">
        <v>117</v>
      </c>
      <c r="B118" s="11"/>
      <c r="C118" s="12"/>
      <c r="D118" s="12"/>
      <c r="E118" s="12"/>
      <c r="F118" s="12"/>
      <c r="G118" s="12"/>
      <c r="H118" s="12"/>
      <c r="I118" s="14">
        <v>943</v>
      </c>
      <c r="J118" s="15">
        <v>954</v>
      </c>
      <c r="K118" s="26" t="s">
        <v>468</v>
      </c>
      <c r="L118" s="10">
        <v>15</v>
      </c>
    </row>
    <row r="119" spans="1:13" ht="15.75" thickBot="1" x14ac:dyDescent="0.3">
      <c r="A119" s="27">
        <v>118</v>
      </c>
      <c r="B119" s="28"/>
      <c r="C119" s="29"/>
      <c r="D119" s="29"/>
      <c r="E119" s="29"/>
      <c r="F119" s="29"/>
      <c r="G119" s="29"/>
      <c r="H119" s="29"/>
      <c r="I119" s="30">
        <v>994</v>
      </c>
      <c r="J119" s="31">
        <v>1005</v>
      </c>
      <c r="K119" s="32" t="s">
        <v>494</v>
      </c>
      <c r="L119" s="10">
        <v>15</v>
      </c>
    </row>
    <row r="120" spans="1:13" x14ac:dyDescent="0.25">
      <c r="A120" s="19">
        <v>119</v>
      </c>
      <c r="B120" s="20"/>
      <c r="C120" s="21"/>
      <c r="D120" s="21"/>
      <c r="E120" s="21"/>
      <c r="F120" s="21"/>
      <c r="G120" s="21"/>
      <c r="H120" s="21" t="s">
        <v>1331</v>
      </c>
      <c r="I120" s="22"/>
      <c r="J120" s="23">
        <v>1027</v>
      </c>
      <c r="K120" s="24" t="s">
        <v>1113</v>
      </c>
      <c r="L120" s="10">
        <v>15</v>
      </c>
    </row>
    <row r="121" spans="1:13" x14ac:dyDescent="0.25">
      <c r="A121" s="25">
        <v>120</v>
      </c>
      <c r="B121" s="11"/>
      <c r="C121" s="12"/>
      <c r="D121" s="12"/>
      <c r="E121" s="12"/>
      <c r="F121" s="12"/>
      <c r="G121" s="12"/>
      <c r="H121" s="12"/>
      <c r="I121" s="14">
        <v>685</v>
      </c>
      <c r="J121" s="15">
        <v>696</v>
      </c>
      <c r="K121" s="26" t="s">
        <v>343</v>
      </c>
      <c r="L121" s="10">
        <v>15</v>
      </c>
    </row>
    <row r="122" spans="1:13" x14ac:dyDescent="0.25">
      <c r="A122" s="25">
        <v>121</v>
      </c>
      <c r="B122" s="11"/>
      <c r="C122" s="12"/>
      <c r="D122" s="12"/>
      <c r="E122" s="12"/>
      <c r="F122" s="12"/>
      <c r="G122" s="12"/>
      <c r="H122" s="12"/>
      <c r="I122" s="14">
        <v>632</v>
      </c>
      <c r="J122" s="15">
        <v>643</v>
      </c>
      <c r="K122" s="26" t="s">
        <v>314</v>
      </c>
      <c r="L122" s="10">
        <v>15</v>
      </c>
    </row>
    <row r="123" spans="1:13" x14ac:dyDescent="0.25">
      <c r="A123" s="25">
        <v>122</v>
      </c>
      <c r="B123" s="11"/>
      <c r="C123" s="12"/>
      <c r="D123" s="12"/>
      <c r="E123" s="12"/>
      <c r="F123" s="12"/>
      <c r="G123" s="12"/>
      <c r="H123" s="12"/>
      <c r="I123" s="14">
        <v>748</v>
      </c>
      <c r="J123" s="15">
        <v>759</v>
      </c>
      <c r="K123" s="26" t="s">
        <v>367</v>
      </c>
      <c r="L123" s="10">
        <v>15</v>
      </c>
    </row>
    <row r="124" spans="1:13" x14ac:dyDescent="0.25">
      <c r="A124" s="25">
        <v>123</v>
      </c>
      <c r="B124" s="11"/>
      <c r="C124" s="12"/>
      <c r="D124" s="12"/>
      <c r="E124" s="12"/>
      <c r="F124" s="12"/>
      <c r="G124" s="12"/>
      <c r="H124" s="12"/>
      <c r="I124" s="14">
        <v>780</v>
      </c>
      <c r="J124" s="15">
        <v>791</v>
      </c>
      <c r="K124" s="26" t="s">
        <v>382</v>
      </c>
      <c r="L124" s="10">
        <v>15</v>
      </c>
    </row>
    <row r="125" spans="1:13" x14ac:dyDescent="0.25">
      <c r="A125" s="25">
        <v>124</v>
      </c>
      <c r="B125" s="11"/>
      <c r="C125" s="12"/>
      <c r="D125" s="12"/>
      <c r="E125" s="12"/>
      <c r="F125" s="12"/>
      <c r="G125" s="12"/>
      <c r="H125" s="12"/>
      <c r="I125" s="14">
        <v>242</v>
      </c>
      <c r="J125" s="15">
        <v>249</v>
      </c>
      <c r="K125" s="26" t="s">
        <v>136</v>
      </c>
      <c r="L125" s="10">
        <v>15</v>
      </c>
    </row>
    <row r="126" spans="1:13" ht="15.75" thickBot="1" x14ac:dyDescent="0.3">
      <c r="A126" s="27">
        <v>125</v>
      </c>
      <c r="B126" s="28"/>
      <c r="C126" s="29"/>
      <c r="D126" s="29"/>
      <c r="E126" s="29"/>
      <c r="F126" s="29"/>
      <c r="G126" s="29"/>
      <c r="H126" s="29"/>
      <c r="I126" s="30">
        <v>445</v>
      </c>
      <c r="J126" s="31">
        <v>456</v>
      </c>
      <c r="K126" s="32" t="s">
        <v>231</v>
      </c>
      <c r="L126" s="10">
        <v>15</v>
      </c>
    </row>
    <row r="127" spans="1:13" x14ac:dyDescent="0.25">
      <c r="A127" s="19">
        <v>126</v>
      </c>
      <c r="B127" s="20"/>
      <c r="C127" s="21"/>
      <c r="D127" s="21"/>
      <c r="E127" s="21"/>
      <c r="F127" s="21"/>
      <c r="G127" s="21"/>
      <c r="H127" s="21" t="s">
        <v>1332</v>
      </c>
      <c r="I127" s="22"/>
      <c r="J127" s="23">
        <v>1018</v>
      </c>
      <c r="K127" s="24" t="s">
        <v>1110</v>
      </c>
      <c r="L127" s="10">
        <v>16</v>
      </c>
      <c r="M127" s="10" t="s">
        <v>1448</v>
      </c>
    </row>
    <row r="128" spans="1:13" x14ac:dyDescent="0.25">
      <c r="A128" s="25">
        <v>127</v>
      </c>
      <c r="B128" s="11"/>
      <c r="C128" s="12"/>
      <c r="D128" s="12"/>
      <c r="E128" s="12"/>
      <c r="F128" s="12"/>
      <c r="G128" s="12"/>
      <c r="H128" s="12"/>
      <c r="I128" s="14">
        <v>948</v>
      </c>
      <c r="J128" s="15">
        <v>959</v>
      </c>
      <c r="K128" s="26" t="s">
        <v>470</v>
      </c>
      <c r="L128" s="10">
        <v>16</v>
      </c>
    </row>
    <row r="129" spans="1:13" x14ac:dyDescent="0.25">
      <c r="A129" s="25">
        <v>128</v>
      </c>
      <c r="B129" s="11"/>
      <c r="C129" s="12"/>
      <c r="D129" s="12"/>
      <c r="E129" s="12"/>
      <c r="F129" s="12"/>
      <c r="G129" s="12"/>
      <c r="H129" s="12"/>
      <c r="I129" s="14">
        <v>744</v>
      </c>
      <c r="J129" s="15">
        <v>755</v>
      </c>
      <c r="K129" s="26" t="s">
        <v>365</v>
      </c>
      <c r="L129" s="10">
        <v>16</v>
      </c>
    </row>
    <row r="130" spans="1:13" x14ac:dyDescent="0.25">
      <c r="A130" s="25">
        <v>129</v>
      </c>
      <c r="B130" s="11"/>
      <c r="C130" s="12"/>
      <c r="D130" s="12"/>
      <c r="E130" s="12"/>
      <c r="F130" s="12"/>
      <c r="G130" s="12"/>
      <c r="H130" s="12"/>
      <c r="I130" s="14">
        <v>979</v>
      </c>
      <c r="J130" s="15">
        <v>990</v>
      </c>
      <c r="K130" s="26" t="s">
        <v>489</v>
      </c>
      <c r="L130" s="10">
        <v>16</v>
      </c>
    </row>
    <row r="131" spans="1:13" x14ac:dyDescent="0.25">
      <c r="A131" s="25">
        <v>130</v>
      </c>
      <c r="B131" s="11"/>
      <c r="C131" s="12"/>
      <c r="D131" s="12"/>
      <c r="E131" s="12"/>
      <c r="F131" s="12"/>
      <c r="G131" s="12"/>
      <c r="H131" s="12"/>
      <c r="I131" s="14">
        <v>1011</v>
      </c>
      <c r="J131" s="15">
        <v>1023</v>
      </c>
      <c r="K131" s="26" t="s">
        <v>505</v>
      </c>
      <c r="L131" s="10">
        <v>16</v>
      </c>
    </row>
    <row r="132" spans="1:13" x14ac:dyDescent="0.25">
      <c r="A132" s="25">
        <v>131</v>
      </c>
      <c r="B132" s="11"/>
      <c r="C132" s="12"/>
      <c r="D132" s="12"/>
      <c r="E132" s="12"/>
      <c r="F132" s="12"/>
      <c r="G132" s="12"/>
      <c r="H132" s="12"/>
      <c r="I132" s="14">
        <v>509</v>
      </c>
      <c r="J132" s="15">
        <v>520</v>
      </c>
      <c r="K132" s="26" t="s">
        <v>254</v>
      </c>
      <c r="L132" s="10">
        <v>16</v>
      </c>
    </row>
    <row r="133" spans="1:13" ht="15.75" thickBot="1" x14ac:dyDescent="0.3">
      <c r="A133" s="27">
        <v>132</v>
      </c>
      <c r="B133" s="28"/>
      <c r="C133" s="29"/>
      <c r="D133" s="29"/>
      <c r="E133" s="29"/>
      <c r="F133" s="29"/>
      <c r="G133" s="29"/>
      <c r="H133" s="29"/>
      <c r="I133" s="30">
        <v>587</v>
      </c>
      <c r="J133" s="31">
        <v>598</v>
      </c>
      <c r="K133" s="32" t="s">
        <v>287</v>
      </c>
      <c r="L133" s="10">
        <v>16</v>
      </c>
    </row>
    <row r="134" spans="1:13" x14ac:dyDescent="0.25">
      <c r="A134" s="25">
        <v>133</v>
      </c>
      <c r="B134" s="11"/>
      <c r="C134" s="12"/>
      <c r="D134" s="12"/>
      <c r="E134" s="12"/>
      <c r="F134" s="12"/>
      <c r="G134" s="12" t="s">
        <v>1333</v>
      </c>
      <c r="H134" s="12"/>
      <c r="I134" s="14"/>
      <c r="J134" s="15">
        <v>669</v>
      </c>
      <c r="K134" s="26" t="s">
        <v>936</v>
      </c>
    </row>
    <row r="135" spans="1:13" x14ac:dyDescent="0.25">
      <c r="A135" s="25">
        <v>134</v>
      </c>
      <c r="B135" s="11"/>
      <c r="C135" s="12"/>
      <c r="D135" s="12"/>
      <c r="E135" s="12"/>
      <c r="F135" s="12"/>
      <c r="G135" s="12"/>
      <c r="H135" s="12"/>
      <c r="I135" s="14"/>
      <c r="J135" s="15">
        <v>801</v>
      </c>
      <c r="K135" s="26" t="s">
        <v>1008</v>
      </c>
    </row>
    <row r="136" spans="1:13" x14ac:dyDescent="0.25">
      <c r="A136" s="25">
        <v>135</v>
      </c>
      <c r="B136" s="11"/>
      <c r="C136" s="12"/>
      <c r="D136" s="12"/>
      <c r="E136" s="12"/>
      <c r="F136" s="12"/>
      <c r="G136" s="12"/>
      <c r="H136" s="12"/>
      <c r="I136" s="14"/>
      <c r="J136" s="15">
        <v>561</v>
      </c>
      <c r="K136" s="26" t="s">
        <v>888</v>
      </c>
    </row>
    <row r="137" spans="1:13" x14ac:dyDescent="0.25">
      <c r="A137" s="25">
        <v>136</v>
      </c>
      <c r="B137" s="11"/>
      <c r="C137" s="12"/>
      <c r="D137" s="12"/>
      <c r="E137" s="12"/>
      <c r="F137" s="12"/>
      <c r="G137" s="12"/>
      <c r="H137" s="12"/>
      <c r="I137" s="14"/>
      <c r="J137" s="15">
        <v>913</v>
      </c>
      <c r="K137" s="26" t="s">
        <v>1064</v>
      </c>
    </row>
    <row r="138" spans="1:13" x14ac:dyDescent="0.25">
      <c r="A138" s="25">
        <v>137</v>
      </c>
      <c r="B138" s="11"/>
      <c r="C138" s="12"/>
      <c r="D138" s="12"/>
      <c r="E138" s="12"/>
      <c r="F138" s="12"/>
      <c r="G138" s="12"/>
      <c r="H138" s="12"/>
      <c r="I138" s="14"/>
      <c r="J138" s="15">
        <v>937</v>
      </c>
      <c r="K138" s="26" t="s">
        <v>1074</v>
      </c>
    </row>
    <row r="139" spans="1:13" x14ac:dyDescent="0.25">
      <c r="A139" s="25">
        <v>138</v>
      </c>
      <c r="B139" s="11"/>
      <c r="C139" s="12"/>
      <c r="D139" s="12"/>
      <c r="E139" s="12"/>
      <c r="F139" s="12"/>
      <c r="G139" s="12"/>
      <c r="H139" s="12"/>
      <c r="I139" s="14"/>
      <c r="J139" s="15">
        <v>457</v>
      </c>
      <c r="K139" s="26" t="s">
        <v>820</v>
      </c>
    </row>
    <row r="140" spans="1:13" ht="15.75" thickBot="1" x14ac:dyDescent="0.3">
      <c r="A140" s="27">
        <v>139</v>
      </c>
      <c r="B140" s="28"/>
      <c r="C140" s="29"/>
      <c r="D140" s="29"/>
      <c r="E140" s="29"/>
      <c r="F140" s="29"/>
      <c r="G140" s="29"/>
      <c r="H140" s="29"/>
      <c r="I140" s="30"/>
      <c r="J140" s="31">
        <v>497</v>
      </c>
      <c r="K140" s="32" t="s">
        <v>845</v>
      </c>
    </row>
    <row r="141" spans="1:13" x14ac:dyDescent="0.25">
      <c r="A141" s="19">
        <v>140</v>
      </c>
      <c r="B141" s="20"/>
      <c r="C141" s="21"/>
      <c r="D141" s="21"/>
      <c r="E141" s="21"/>
      <c r="F141" s="21"/>
      <c r="G141" s="21"/>
      <c r="H141" s="21" t="s">
        <v>1334</v>
      </c>
      <c r="I141" s="22"/>
      <c r="J141" s="23">
        <v>402</v>
      </c>
      <c r="K141" s="24" t="s">
        <v>791</v>
      </c>
      <c r="L141" s="10">
        <v>17</v>
      </c>
      <c r="M141" s="10" t="s">
        <v>1449</v>
      </c>
    </row>
    <row r="142" spans="1:13" x14ac:dyDescent="0.25">
      <c r="A142" s="25">
        <v>141</v>
      </c>
      <c r="B142" s="11"/>
      <c r="C142" s="12"/>
      <c r="D142" s="12"/>
      <c r="E142" s="12"/>
      <c r="F142" s="12"/>
      <c r="G142" s="12"/>
      <c r="H142" s="12"/>
      <c r="I142" s="14">
        <v>1062</v>
      </c>
      <c r="J142" s="15">
        <v>1074</v>
      </c>
      <c r="K142" s="26" t="s">
        <v>531</v>
      </c>
      <c r="L142" s="10">
        <v>17</v>
      </c>
    </row>
    <row r="143" spans="1:13" x14ac:dyDescent="0.25">
      <c r="A143" s="25">
        <v>142</v>
      </c>
      <c r="B143" s="11"/>
      <c r="C143" s="12"/>
      <c r="D143" s="12"/>
      <c r="E143" s="12"/>
      <c r="F143" s="12"/>
      <c r="G143" s="12"/>
      <c r="H143" s="12"/>
      <c r="I143" s="14">
        <v>894</v>
      </c>
      <c r="J143" s="15">
        <v>905</v>
      </c>
      <c r="K143" s="26" t="s">
        <v>437</v>
      </c>
      <c r="L143" s="10">
        <v>17</v>
      </c>
    </row>
    <row r="144" spans="1:13" x14ac:dyDescent="0.25">
      <c r="A144" s="25">
        <v>143</v>
      </c>
      <c r="B144" s="11"/>
      <c r="C144" s="12"/>
      <c r="D144" s="12"/>
      <c r="E144" s="12"/>
      <c r="F144" s="12"/>
      <c r="G144" s="12"/>
      <c r="H144" s="12"/>
      <c r="I144" s="14">
        <v>1102</v>
      </c>
      <c r="J144" s="15">
        <v>1114</v>
      </c>
      <c r="K144" s="26" t="s">
        <v>552</v>
      </c>
      <c r="L144" s="10">
        <v>17</v>
      </c>
    </row>
    <row r="145" spans="1:13" x14ac:dyDescent="0.25">
      <c r="A145" s="25">
        <v>144</v>
      </c>
      <c r="B145" s="11"/>
      <c r="C145" s="12"/>
      <c r="D145" s="12"/>
      <c r="E145" s="12"/>
      <c r="F145" s="12"/>
      <c r="G145" s="12"/>
      <c r="H145" s="12"/>
      <c r="I145" s="14">
        <v>226</v>
      </c>
      <c r="J145" s="15">
        <v>233</v>
      </c>
      <c r="K145" s="26" t="s">
        <v>130</v>
      </c>
      <c r="L145" s="10">
        <v>17</v>
      </c>
    </row>
    <row r="146" spans="1:13" x14ac:dyDescent="0.25">
      <c r="A146" s="25">
        <v>145</v>
      </c>
      <c r="B146" s="11"/>
      <c r="C146" s="12"/>
      <c r="D146" s="12"/>
      <c r="E146" s="12"/>
      <c r="F146" s="12"/>
      <c r="G146" s="12"/>
      <c r="H146" s="12"/>
      <c r="I146" s="14">
        <v>590</v>
      </c>
      <c r="J146" s="15">
        <v>601</v>
      </c>
      <c r="K146" s="26" t="s">
        <v>290</v>
      </c>
      <c r="L146" s="10">
        <v>17</v>
      </c>
    </row>
    <row r="147" spans="1:13" ht="15.75" thickBot="1" x14ac:dyDescent="0.3">
      <c r="A147" s="27">
        <v>146</v>
      </c>
      <c r="B147" s="28"/>
      <c r="C147" s="29"/>
      <c r="D147" s="29"/>
      <c r="E147" s="29"/>
      <c r="F147" s="29"/>
      <c r="G147" s="29"/>
      <c r="H147" s="29"/>
      <c r="I147" s="30">
        <v>638</v>
      </c>
      <c r="J147" s="31">
        <v>649</v>
      </c>
      <c r="K147" s="32" t="s">
        <v>317</v>
      </c>
      <c r="L147" s="10">
        <v>17</v>
      </c>
    </row>
    <row r="148" spans="1:13" x14ac:dyDescent="0.25">
      <c r="A148" s="19">
        <v>147</v>
      </c>
      <c r="B148" s="20"/>
      <c r="C148" s="21"/>
      <c r="D148" s="21"/>
      <c r="E148" s="21"/>
      <c r="F148" s="21"/>
      <c r="G148" s="21"/>
      <c r="H148" s="21"/>
      <c r="I148" s="22"/>
      <c r="J148" s="23">
        <v>394</v>
      </c>
      <c r="K148" s="24" t="s">
        <v>785</v>
      </c>
      <c r="L148" s="10">
        <v>18</v>
      </c>
      <c r="M148" s="10" t="s">
        <v>1450</v>
      </c>
    </row>
    <row r="149" spans="1:13" x14ac:dyDescent="0.25">
      <c r="A149" s="25">
        <v>148</v>
      </c>
      <c r="B149" s="11"/>
      <c r="C149" s="12"/>
      <c r="D149" s="12"/>
      <c r="E149" s="12"/>
      <c r="F149" s="12"/>
      <c r="G149" s="12"/>
      <c r="H149" s="12"/>
      <c r="I149" s="14">
        <v>272</v>
      </c>
      <c r="J149" s="15">
        <v>281</v>
      </c>
      <c r="K149" s="26" t="s">
        <v>155</v>
      </c>
      <c r="L149" s="10">
        <v>18</v>
      </c>
    </row>
    <row r="150" spans="1:13" x14ac:dyDescent="0.25">
      <c r="A150" s="25">
        <v>149</v>
      </c>
      <c r="B150" s="11"/>
      <c r="C150" s="12"/>
      <c r="D150" s="12"/>
      <c r="E150" s="12"/>
      <c r="F150" s="12"/>
      <c r="G150" s="12"/>
      <c r="H150" s="12"/>
      <c r="I150" s="14">
        <v>1054</v>
      </c>
      <c r="J150" s="15">
        <v>1066</v>
      </c>
      <c r="K150" s="26" t="s">
        <v>529</v>
      </c>
      <c r="L150" s="10">
        <v>18</v>
      </c>
    </row>
    <row r="151" spans="1:13" x14ac:dyDescent="0.25">
      <c r="A151" s="25">
        <v>150</v>
      </c>
      <c r="B151" s="11"/>
      <c r="C151" s="12"/>
      <c r="D151" s="12"/>
      <c r="E151" s="12"/>
      <c r="F151" s="12"/>
      <c r="G151" s="12"/>
      <c r="H151" s="12"/>
      <c r="I151" s="14">
        <v>391</v>
      </c>
      <c r="J151" s="15">
        <v>401</v>
      </c>
      <c r="K151" s="26" t="s">
        <v>206</v>
      </c>
      <c r="L151" s="10">
        <v>18</v>
      </c>
    </row>
    <row r="152" spans="1:13" x14ac:dyDescent="0.25">
      <c r="A152" s="25">
        <v>151</v>
      </c>
      <c r="B152" s="11"/>
      <c r="C152" s="12"/>
      <c r="D152" s="12"/>
      <c r="E152" s="12"/>
      <c r="F152" s="12"/>
      <c r="G152" s="12"/>
      <c r="H152" s="12"/>
      <c r="I152" s="14">
        <v>422</v>
      </c>
      <c r="J152" s="15">
        <v>433</v>
      </c>
      <c r="K152" s="26" t="s">
        <v>217</v>
      </c>
      <c r="L152" s="10">
        <v>18</v>
      </c>
    </row>
    <row r="153" spans="1:13" x14ac:dyDescent="0.25">
      <c r="A153" s="25">
        <v>152</v>
      </c>
      <c r="B153" s="11"/>
      <c r="C153" s="12"/>
      <c r="D153" s="12"/>
      <c r="E153" s="12"/>
      <c r="F153" s="12"/>
      <c r="G153" s="12"/>
      <c r="H153" s="12"/>
      <c r="I153" s="14">
        <v>1034</v>
      </c>
      <c r="J153" s="15">
        <v>1046</v>
      </c>
      <c r="K153" s="26" t="s">
        <v>519</v>
      </c>
      <c r="L153" s="10">
        <v>18</v>
      </c>
    </row>
    <row r="154" spans="1:13" ht="15.75" thickBot="1" x14ac:dyDescent="0.3">
      <c r="A154" s="27">
        <v>153</v>
      </c>
      <c r="B154" s="28"/>
      <c r="C154" s="29"/>
      <c r="D154" s="29"/>
      <c r="E154" s="29"/>
      <c r="F154" s="29"/>
      <c r="G154" s="29"/>
      <c r="H154" s="29"/>
      <c r="I154" s="30">
        <v>430</v>
      </c>
      <c r="J154" s="31">
        <v>441</v>
      </c>
      <c r="K154" s="32" t="s">
        <v>222</v>
      </c>
      <c r="L154" s="10">
        <v>18</v>
      </c>
    </row>
    <row r="155" spans="1:13" x14ac:dyDescent="0.25">
      <c r="A155" s="19">
        <v>154</v>
      </c>
      <c r="B155" s="20"/>
      <c r="C155" s="21"/>
      <c r="D155" s="21"/>
      <c r="E155" s="21"/>
      <c r="F155" s="21"/>
      <c r="G155" s="21"/>
      <c r="H155" s="21"/>
      <c r="I155" s="22"/>
      <c r="J155" s="23">
        <v>409</v>
      </c>
      <c r="K155" s="24" t="s">
        <v>797</v>
      </c>
      <c r="L155" s="10">
        <v>19</v>
      </c>
      <c r="M155" s="10" t="s">
        <v>1451</v>
      </c>
    </row>
    <row r="156" spans="1:13" x14ac:dyDescent="0.25">
      <c r="A156" s="25">
        <v>155</v>
      </c>
      <c r="B156" s="11"/>
      <c r="C156" s="12"/>
      <c r="D156" s="12"/>
      <c r="E156" s="12"/>
      <c r="F156" s="12"/>
      <c r="G156" s="12"/>
      <c r="H156" s="12"/>
      <c r="I156" s="14">
        <v>410</v>
      </c>
      <c r="J156" s="15">
        <v>421</v>
      </c>
      <c r="K156" s="26" t="s">
        <v>211</v>
      </c>
      <c r="L156" s="10">
        <v>19</v>
      </c>
    </row>
    <row r="157" spans="1:13" x14ac:dyDescent="0.25">
      <c r="A157" s="25">
        <v>156</v>
      </c>
      <c r="B157" s="11"/>
      <c r="C157" s="12"/>
      <c r="D157" s="12"/>
      <c r="E157" s="12"/>
      <c r="F157" s="12"/>
      <c r="G157" s="12"/>
      <c r="H157" s="12"/>
      <c r="I157" s="14">
        <v>962</v>
      </c>
      <c r="J157" s="15">
        <v>973</v>
      </c>
      <c r="K157" s="26" t="s">
        <v>479</v>
      </c>
      <c r="L157" s="10">
        <v>19</v>
      </c>
    </row>
    <row r="158" spans="1:13" x14ac:dyDescent="0.25">
      <c r="A158" s="25">
        <v>157</v>
      </c>
      <c r="B158" s="11"/>
      <c r="C158" s="12"/>
      <c r="D158" s="12"/>
      <c r="E158" s="12"/>
      <c r="F158" s="12"/>
      <c r="G158" s="12"/>
      <c r="H158" s="12"/>
      <c r="I158" s="14">
        <v>562</v>
      </c>
      <c r="J158" s="15">
        <v>573</v>
      </c>
      <c r="K158" s="26" t="s">
        <v>271</v>
      </c>
      <c r="L158" s="10">
        <v>19</v>
      </c>
    </row>
    <row r="159" spans="1:13" x14ac:dyDescent="0.25">
      <c r="A159" s="25">
        <v>158</v>
      </c>
      <c r="B159" s="11"/>
      <c r="C159" s="12"/>
      <c r="D159" s="12"/>
      <c r="E159" s="12"/>
      <c r="F159" s="12"/>
      <c r="G159" s="12"/>
      <c r="H159" s="12"/>
      <c r="I159" s="14">
        <v>602</v>
      </c>
      <c r="J159" s="15">
        <v>613</v>
      </c>
      <c r="K159" s="26" t="s">
        <v>298</v>
      </c>
      <c r="L159" s="10">
        <v>19</v>
      </c>
    </row>
    <row r="160" spans="1:13" x14ac:dyDescent="0.25">
      <c r="A160" s="25">
        <v>159</v>
      </c>
      <c r="B160" s="11"/>
      <c r="C160" s="12"/>
      <c r="D160" s="12"/>
      <c r="E160" s="12"/>
      <c r="F160" s="12"/>
      <c r="G160" s="12"/>
      <c r="H160" s="12"/>
      <c r="I160" s="14">
        <v>69</v>
      </c>
      <c r="J160" s="15">
        <v>74</v>
      </c>
      <c r="K160" s="26" t="s">
        <v>53</v>
      </c>
      <c r="L160" s="10">
        <v>19</v>
      </c>
    </row>
    <row r="161" spans="1:13" ht="15.75" thickBot="1" x14ac:dyDescent="0.3">
      <c r="A161" s="27">
        <v>160</v>
      </c>
      <c r="B161" s="28"/>
      <c r="C161" s="29"/>
      <c r="D161" s="29"/>
      <c r="E161" s="29"/>
      <c r="F161" s="29"/>
      <c r="G161" s="29"/>
      <c r="H161" s="29"/>
      <c r="I161" s="30">
        <v>116</v>
      </c>
      <c r="J161" s="31">
        <v>121</v>
      </c>
      <c r="K161" s="32" t="s">
        <v>74</v>
      </c>
      <c r="L161" s="10">
        <v>19</v>
      </c>
    </row>
    <row r="162" spans="1:13" x14ac:dyDescent="0.25">
      <c r="A162" s="19">
        <v>161</v>
      </c>
      <c r="B162" s="20"/>
      <c r="C162" s="21"/>
      <c r="D162" s="21"/>
      <c r="E162" s="21"/>
      <c r="F162" s="21"/>
      <c r="G162" s="21"/>
      <c r="H162" s="21"/>
      <c r="I162" s="22"/>
      <c r="J162" s="23">
        <v>385</v>
      </c>
      <c r="K162" s="24" t="s">
        <v>778</v>
      </c>
      <c r="L162" s="10">
        <v>20</v>
      </c>
      <c r="M162" s="10" t="s">
        <v>1452</v>
      </c>
    </row>
    <row r="163" spans="1:13" x14ac:dyDescent="0.25">
      <c r="A163" s="25">
        <v>162</v>
      </c>
      <c r="B163" s="11"/>
      <c r="C163" s="12"/>
      <c r="D163" s="12"/>
      <c r="E163" s="12"/>
      <c r="F163" s="12"/>
      <c r="G163" s="12"/>
      <c r="H163" s="12"/>
      <c r="I163" s="14">
        <v>582</v>
      </c>
      <c r="J163" s="15">
        <v>593</v>
      </c>
      <c r="K163" s="26" t="s">
        <v>284</v>
      </c>
      <c r="L163" s="10">
        <v>20</v>
      </c>
    </row>
    <row r="164" spans="1:13" x14ac:dyDescent="0.25">
      <c r="A164" s="25">
        <v>163</v>
      </c>
      <c r="B164" s="11"/>
      <c r="C164" s="12"/>
      <c r="D164" s="12"/>
      <c r="E164" s="12"/>
      <c r="F164" s="12"/>
      <c r="G164" s="12"/>
      <c r="H164" s="12"/>
      <c r="I164" s="14">
        <v>810</v>
      </c>
      <c r="J164" s="15">
        <v>821</v>
      </c>
      <c r="K164" s="26" t="s">
        <v>397</v>
      </c>
      <c r="L164" s="10">
        <v>20</v>
      </c>
    </row>
    <row r="165" spans="1:13" x14ac:dyDescent="0.25">
      <c r="A165" s="25">
        <v>164</v>
      </c>
      <c r="B165" s="11"/>
      <c r="C165" s="12"/>
      <c r="D165" s="12"/>
      <c r="E165" s="12"/>
      <c r="F165" s="12"/>
      <c r="G165" s="12"/>
      <c r="H165" s="12"/>
      <c r="I165" s="14">
        <v>710</v>
      </c>
      <c r="J165" s="15">
        <v>721</v>
      </c>
      <c r="K165" s="26" t="s">
        <v>354</v>
      </c>
      <c r="L165" s="10">
        <v>20</v>
      </c>
    </row>
    <row r="166" spans="1:13" x14ac:dyDescent="0.25">
      <c r="A166" s="25">
        <v>165</v>
      </c>
      <c r="B166" s="11"/>
      <c r="C166" s="12"/>
      <c r="D166" s="12"/>
      <c r="E166" s="12"/>
      <c r="F166" s="12"/>
      <c r="G166" s="12"/>
      <c r="H166" s="12"/>
      <c r="I166" s="14">
        <v>767</v>
      </c>
      <c r="J166" s="15">
        <v>778</v>
      </c>
      <c r="K166" s="26" t="s">
        <v>375</v>
      </c>
      <c r="L166" s="10">
        <v>20</v>
      </c>
    </row>
    <row r="167" spans="1:13" x14ac:dyDescent="0.25">
      <c r="A167" s="25">
        <v>166</v>
      </c>
      <c r="B167" s="11"/>
      <c r="C167" s="12"/>
      <c r="D167" s="12"/>
      <c r="E167" s="12"/>
      <c r="F167" s="12"/>
      <c r="G167" s="12"/>
      <c r="H167" s="12"/>
      <c r="I167" s="14">
        <v>29</v>
      </c>
      <c r="J167" s="15">
        <v>33</v>
      </c>
      <c r="K167" s="26" t="s">
        <v>36</v>
      </c>
      <c r="L167" s="10">
        <v>20</v>
      </c>
    </row>
    <row r="168" spans="1:13" ht="15.75" thickBot="1" x14ac:dyDescent="0.3">
      <c r="A168" s="27">
        <v>167</v>
      </c>
      <c r="B168" s="28"/>
      <c r="C168" s="29"/>
      <c r="D168" s="29"/>
      <c r="E168" s="29"/>
      <c r="F168" s="29"/>
      <c r="G168" s="29"/>
      <c r="H168" s="29"/>
      <c r="I168" s="30">
        <v>295</v>
      </c>
      <c r="J168" s="31">
        <v>305</v>
      </c>
      <c r="K168" s="32" t="s">
        <v>166</v>
      </c>
      <c r="L168" s="10">
        <v>20</v>
      </c>
    </row>
    <row r="169" spans="1:13" x14ac:dyDescent="0.25">
      <c r="A169" s="19">
        <v>168</v>
      </c>
      <c r="B169" s="20"/>
      <c r="C169" s="21"/>
      <c r="D169" s="21"/>
      <c r="E169" s="21"/>
      <c r="F169" s="21"/>
      <c r="G169" s="21"/>
      <c r="H169" s="21"/>
      <c r="I169" s="22"/>
      <c r="J169" s="23">
        <v>425</v>
      </c>
      <c r="K169" s="24" t="s">
        <v>806</v>
      </c>
      <c r="L169" s="10">
        <v>21</v>
      </c>
      <c r="M169" s="10" t="s">
        <v>1453</v>
      </c>
    </row>
    <row r="170" spans="1:13" x14ac:dyDescent="0.25">
      <c r="A170" s="25">
        <v>169</v>
      </c>
      <c r="B170" s="11"/>
      <c r="C170" s="12"/>
      <c r="D170" s="12"/>
      <c r="E170" s="12"/>
      <c r="F170" s="12"/>
      <c r="G170" s="12"/>
      <c r="H170" s="12"/>
      <c r="I170" s="14">
        <v>739</v>
      </c>
      <c r="J170" s="15">
        <v>750</v>
      </c>
      <c r="K170" s="26" t="s">
        <v>363</v>
      </c>
      <c r="L170" s="10">
        <v>21</v>
      </c>
    </row>
    <row r="171" spans="1:13" x14ac:dyDescent="0.25">
      <c r="A171" s="25">
        <v>170</v>
      </c>
      <c r="B171" s="11"/>
      <c r="C171" s="12"/>
      <c r="D171" s="12"/>
      <c r="E171" s="12"/>
      <c r="F171" s="12"/>
      <c r="G171" s="12"/>
      <c r="H171" s="12"/>
      <c r="I171" s="14">
        <v>261</v>
      </c>
      <c r="J171" s="15">
        <v>269</v>
      </c>
      <c r="K171" s="26" t="s">
        <v>148</v>
      </c>
      <c r="L171" s="10">
        <v>21</v>
      </c>
    </row>
    <row r="172" spans="1:13" x14ac:dyDescent="0.25">
      <c r="A172" s="25">
        <v>171</v>
      </c>
      <c r="B172" s="11"/>
      <c r="C172" s="12"/>
      <c r="D172" s="12"/>
      <c r="E172" s="12"/>
      <c r="F172" s="12"/>
      <c r="G172" s="12"/>
      <c r="H172" s="12"/>
      <c r="I172" s="14">
        <v>858</v>
      </c>
      <c r="J172" s="15">
        <v>869</v>
      </c>
      <c r="K172" s="26" t="s">
        <v>419</v>
      </c>
      <c r="L172" s="10">
        <v>21</v>
      </c>
    </row>
    <row r="173" spans="1:13" x14ac:dyDescent="0.25">
      <c r="A173" s="25">
        <v>172</v>
      </c>
      <c r="B173" s="11"/>
      <c r="C173" s="12"/>
      <c r="D173" s="12"/>
      <c r="E173" s="12"/>
      <c r="F173" s="12"/>
      <c r="G173" s="12"/>
      <c r="H173" s="12"/>
      <c r="I173" s="14">
        <v>891</v>
      </c>
      <c r="J173" s="15">
        <v>902</v>
      </c>
      <c r="K173" s="26" t="s">
        <v>435</v>
      </c>
      <c r="L173" s="10">
        <v>21</v>
      </c>
    </row>
    <row r="174" spans="1:13" x14ac:dyDescent="0.25">
      <c r="A174" s="25">
        <v>173</v>
      </c>
      <c r="B174" s="11"/>
      <c r="C174" s="12"/>
      <c r="D174" s="12"/>
      <c r="E174" s="12"/>
      <c r="F174" s="12"/>
      <c r="G174" s="12"/>
      <c r="H174" s="12"/>
      <c r="I174" s="14">
        <v>367</v>
      </c>
      <c r="J174" s="15">
        <v>377</v>
      </c>
      <c r="K174" s="26" t="s">
        <v>199</v>
      </c>
      <c r="L174" s="10">
        <v>21</v>
      </c>
    </row>
    <row r="175" spans="1:13" ht="15.75" thickBot="1" x14ac:dyDescent="0.3">
      <c r="A175" s="27">
        <v>174</v>
      </c>
      <c r="B175" s="28"/>
      <c r="C175" s="29"/>
      <c r="D175" s="29"/>
      <c r="E175" s="29"/>
      <c r="F175" s="29"/>
      <c r="G175" s="29"/>
      <c r="H175" s="29"/>
      <c r="I175" s="30">
        <v>383</v>
      </c>
      <c r="J175" s="31">
        <v>393</v>
      </c>
      <c r="K175" s="32" t="s">
        <v>204</v>
      </c>
      <c r="L175" s="10">
        <v>21</v>
      </c>
    </row>
    <row r="176" spans="1:13" x14ac:dyDescent="0.25">
      <c r="A176" s="19">
        <v>175</v>
      </c>
      <c r="B176" s="20"/>
      <c r="C176" s="21"/>
      <c r="D176" s="21"/>
      <c r="E176" s="21"/>
      <c r="F176" s="21"/>
      <c r="G176" s="21"/>
      <c r="H176" s="21"/>
      <c r="I176" s="22"/>
      <c r="J176" s="23">
        <v>533</v>
      </c>
      <c r="K176" s="24" t="s">
        <v>868</v>
      </c>
      <c r="L176" s="10">
        <v>22</v>
      </c>
      <c r="M176" s="10" t="s">
        <v>1454</v>
      </c>
    </row>
    <row r="177" spans="1:13" x14ac:dyDescent="0.25">
      <c r="A177" s="25">
        <v>176</v>
      </c>
      <c r="B177" s="11"/>
      <c r="C177" s="12"/>
      <c r="D177" s="12"/>
      <c r="E177" s="12"/>
      <c r="F177" s="12"/>
      <c r="G177" s="12"/>
      <c r="H177" s="12"/>
      <c r="I177" s="14">
        <v>794</v>
      </c>
      <c r="J177" s="15">
        <v>805</v>
      </c>
      <c r="K177" s="26" t="s">
        <v>391</v>
      </c>
      <c r="L177" s="10">
        <v>22</v>
      </c>
    </row>
    <row r="178" spans="1:13" x14ac:dyDescent="0.25">
      <c r="A178" s="25">
        <v>177</v>
      </c>
      <c r="B178" s="11"/>
      <c r="C178" s="12"/>
      <c r="D178" s="12"/>
      <c r="E178" s="12"/>
      <c r="F178" s="12"/>
      <c r="G178" s="12"/>
      <c r="H178" s="12"/>
      <c r="I178" s="14">
        <v>36</v>
      </c>
      <c r="J178" s="15">
        <v>41</v>
      </c>
      <c r="K178" s="26" t="s">
        <v>40</v>
      </c>
      <c r="L178" s="10">
        <v>22</v>
      </c>
    </row>
    <row r="179" spans="1:13" x14ac:dyDescent="0.25">
      <c r="A179" s="25">
        <v>178</v>
      </c>
      <c r="B179" s="11"/>
      <c r="C179" s="12"/>
      <c r="D179" s="12"/>
      <c r="E179" s="12"/>
      <c r="F179" s="12"/>
      <c r="G179" s="12"/>
      <c r="H179" s="12"/>
      <c r="I179" s="14">
        <v>490</v>
      </c>
      <c r="J179" s="15">
        <v>501</v>
      </c>
      <c r="K179" s="26" t="s">
        <v>247</v>
      </c>
      <c r="L179" s="10">
        <v>22</v>
      </c>
    </row>
    <row r="180" spans="1:13" x14ac:dyDescent="0.25">
      <c r="A180" s="25">
        <v>179</v>
      </c>
      <c r="B180" s="11"/>
      <c r="C180" s="12"/>
      <c r="D180" s="12"/>
      <c r="E180" s="12"/>
      <c r="F180" s="12"/>
      <c r="G180" s="12"/>
      <c r="H180" s="12"/>
      <c r="I180" s="14">
        <v>554</v>
      </c>
      <c r="J180" s="15">
        <v>565</v>
      </c>
      <c r="K180" s="26" t="s">
        <v>269</v>
      </c>
      <c r="L180" s="10">
        <v>22</v>
      </c>
    </row>
    <row r="181" spans="1:13" x14ac:dyDescent="0.25">
      <c r="A181" s="25">
        <v>180</v>
      </c>
      <c r="B181" s="11"/>
      <c r="C181" s="12"/>
      <c r="D181" s="12"/>
      <c r="E181" s="12"/>
      <c r="F181" s="12"/>
      <c r="G181" s="12"/>
      <c r="H181" s="12"/>
      <c r="I181" s="14">
        <v>250</v>
      </c>
      <c r="J181" s="15">
        <v>257</v>
      </c>
      <c r="K181" s="26" t="s">
        <v>142</v>
      </c>
      <c r="L181" s="10">
        <v>22</v>
      </c>
    </row>
    <row r="182" spans="1:13" ht="15.75" thickBot="1" x14ac:dyDescent="0.3">
      <c r="A182" s="27">
        <v>181</v>
      </c>
      <c r="B182" s="28"/>
      <c r="C182" s="29"/>
      <c r="D182" s="29"/>
      <c r="E182" s="29"/>
      <c r="F182" s="29"/>
      <c r="G182" s="29"/>
      <c r="H182" s="29"/>
      <c r="I182" s="30">
        <v>458</v>
      </c>
      <c r="J182" s="31">
        <v>469</v>
      </c>
      <c r="K182" s="32" t="s">
        <v>236</v>
      </c>
      <c r="L182" s="10">
        <v>22</v>
      </c>
    </row>
    <row r="183" spans="1:13" x14ac:dyDescent="0.25">
      <c r="A183" s="19">
        <v>182</v>
      </c>
      <c r="B183" s="20"/>
      <c r="C183" s="21"/>
      <c r="D183" s="21"/>
      <c r="E183" s="21"/>
      <c r="F183" s="21"/>
      <c r="G183" s="21" t="s">
        <v>1335</v>
      </c>
      <c r="H183" s="21"/>
      <c r="I183" s="22"/>
      <c r="J183" s="23">
        <v>31</v>
      </c>
      <c r="K183" s="24" t="s">
        <v>35</v>
      </c>
    </row>
    <row r="184" spans="1:13" x14ac:dyDescent="0.25">
      <c r="A184" s="25">
        <v>183</v>
      </c>
      <c r="B184" s="11"/>
      <c r="C184" s="12"/>
      <c r="D184" s="12"/>
      <c r="E184" s="12"/>
      <c r="F184" s="12"/>
      <c r="G184" s="12"/>
      <c r="H184" s="12"/>
      <c r="I184" s="14"/>
      <c r="J184" s="15">
        <v>572</v>
      </c>
      <c r="K184" s="26" t="s">
        <v>896</v>
      </c>
    </row>
    <row r="185" spans="1:13" x14ac:dyDescent="0.25">
      <c r="A185" s="25">
        <v>184</v>
      </c>
      <c r="B185" s="11"/>
      <c r="C185" s="12"/>
      <c r="D185" s="12"/>
      <c r="E185" s="12"/>
      <c r="F185" s="12"/>
      <c r="G185" s="12"/>
      <c r="H185" s="12"/>
      <c r="I185" s="14"/>
      <c r="J185" s="15">
        <v>1053</v>
      </c>
      <c r="K185" s="26" t="s">
        <v>1123</v>
      </c>
    </row>
    <row r="186" spans="1:13" x14ac:dyDescent="0.25">
      <c r="A186" s="25">
        <v>185</v>
      </c>
      <c r="B186" s="11"/>
      <c r="C186" s="12"/>
      <c r="D186" s="12"/>
      <c r="E186" s="12"/>
      <c r="F186" s="12"/>
      <c r="G186" s="12"/>
      <c r="H186" s="12"/>
      <c r="I186" s="14"/>
      <c r="J186" s="15">
        <v>739</v>
      </c>
      <c r="K186" s="26" t="s">
        <v>973</v>
      </c>
    </row>
    <row r="187" spans="1:13" x14ac:dyDescent="0.25">
      <c r="A187" s="25">
        <v>186</v>
      </c>
      <c r="B187" s="11"/>
      <c r="C187" s="12"/>
      <c r="D187" s="12"/>
      <c r="E187" s="12"/>
      <c r="F187" s="12"/>
      <c r="G187" s="12"/>
      <c r="H187" s="12"/>
      <c r="I187" s="14"/>
      <c r="J187" s="15">
        <v>179</v>
      </c>
      <c r="K187" s="26" t="s">
        <v>673</v>
      </c>
    </row>
    <row r="188" spans="1:13" ht="15.75" thickBot="1" x14ac:dyDescent="0.3">
      <c r="A188" s="27">
        <v>187</v>
      </c>
      <c r="B188" s="28"/>
      <c r="C188" s="29"/>
      <c r="D188" s="29"/>
      <c r="E188" s="29"/>
      <c r="F188" s="29"/>
      <c r="G188" s="29"/>
      <c r="H188" s="29"/>
      <c r="I188" s="30"/>
      <c r="J188" s="31">
        <v>227</v>
      </c>
      <c r="K188" s="32" t="s">
        <v>697</v>
      </c>
    </row>
    <row r="189" spans="1:13" x14ac:dyDescent="0.25">
      <c r="A189" s="19">
        <v>188</v>
      </c>
      <c r="B189" s="20"/>
      <c r="C189" s="21"/>
      <c r="D189" s="21"/>
      <c r="E189" s="21"/>
      <c r="F189" s="21"/>
      <c r="G189" s="21"/>
      <c r="H189" s="21"/>
      <c r="I189" s="22"/>
      <c r="J189" s="23">
        <v>39</v>
      </c>
      <c r="K189" s="24" t="s">
        <v>601</v>
      </c>
      <c r="L189" s="10">
        <v>23</v>
      </c>
      <c r="M189" s="10" t="s">
        <v>1455</v>
      </c>
    </row>
    <row r="190" spans="1:13" x14ac:dyDescent="0.25">
      <c r="A190" s="25">
        <v>189</v>
      </c>
      <c r="B190" s="11"/>
      <c r="C190" s="12"/>
      <c r="D190" s="12"/>
      <c r="E190" s="12"/>
      <c r="F190" s="12"/>
      <c r="G190" s="12"/>
      <c r="H190" s="12"/>
      <c r="I190" s="14">
        <v>924</v>
      </c>
      <c r="J190" s="15">
        <v>935</v>
      </c>
      <c r="K190" s="26" t="s">
        <v>456</v>
      </c>
      <c r="L190" s="10">
        <v>23</v>
      </c>
    </row>
    <row r="191" spans="1:13" x14ac:dyDescent="0.25">
      <c r="A191" s="25">
        <v>190</v>
      </c>
      <c r="B191" s="11"/>
      <c r="C191" s="12"/>
      <c r="D191" s="12"/>
      <c r="E191" s="12"/>
      <c r="F191" s="12"/>
      <c r="G191" s="12"/>
      <c r="H191" s="12"/>
      <c r="I191" s="14">
        <v>204</v>
      </c>
      <c r="J191" s="15">
        <v>211</v>
      </c>
      <c r="K191" s="26" t="s">
        <v>121</v>
      </c>
      <c r="L191" s="10">
        <v>23</v>
      </c>
    </row>
    <row r="192" spans="1:13" x14ac:dyDescent="0.25">
      <c r="A192" s="25">
        <v>191</v>
      </c>
      <c r="B192" s="11"/>
      <c r="C192" s="12"/>
      <c r="D192" s="12"/>
      <c r="E192" s="12"/>
      <c r="F192" s="12"/>
      <c r="G192" s="12"/>
      <c r="H192" s="12"/>
      <c r="I192" s="14">
        <v>1003</v>
      </c>
      <c r="J192" s="15">
        <v>1015</v>
      </c>
      <c r="K192" s="26" t="s">
        <v>499</v>
      </c>
      <c r="L192" s="10">
        <v>23</v>
      </c>
    </row>
    <row r="193" spans="1:13" x14ac:dyDescent="0.25">
      <c r="A193" s="25">
        <v>192</v>
      </c>
      <c r="B193" s="11"/>
      <c r="C193" s="12"/>
      <c r="D193" s="12"/>
      <c r="E193" s="12"/>
      <c r="F193" s="12"/>
      <c r="G193" s="12"/>
      <c r="H193" s="12"/>
      <c r="I193" s="14">
        <v>908</v>
      </c>
      <c r="J193" s="15">
        <v>919</v>
      </c>
      <c r="K193" s="26" t="s">
        <v>446</v>
      </c>
      <c r="L193" s="10">
        <v>23</v>
      </c>
    </row>
    <row r="194" spans="1:13" ht="15.75" thickBot="1" x14ac:dyDescent="0.3">
      <c r="A194" s="27">
        <v>193</v>
      </c>
      <c r="B194" s="28"/>
      <c r="C194" s="29"/>
      <c r="D194" s="29"/>
      <c r="E194" s="29"/>
      <c r="F194" s="29"/>
      <c r="G194" s="29"/>
      <c r="H194" s="29"/>
      <c r="I194" s="30">
        <v>916</v>
      </c>
      <c r="J194" s="31">
        <v>927</v>
      </c>
      <c r="K194" s="32" t="s">
        <v>450</v>
      </c>
      <c r="L194" s="10">
        <v>23</v>
      </c>
    </row>
    <row r="195" spans="1:13" x14ac:dyDescent="0.25">
      <c r="A195" s="19">
        <v>194</v>
      </c>
      <c r="B195" s="20"/>
      <c r="C195" s="21"/>
      <c r="D195" s="21"/>
      <c r="E195" s="21"/>
      <c r="F195" s="21"/>
      <c r="G195" s="21"/>
      <c r="H195" s="21"/>
      <c r="I195" s="22"/>
      <c r="J195" s="23">
        <v>48</v>
      </c>
      <c r="K195" s="24" t="s">
        <v>606</v>
      </c>
      <c r="L195" s="10">
        <v>24</v>
      </c>
      <c r="M195" s="10" t="s">
        <v>1456</v>
      </c>
    </row>
    <row r="196" spans="1:13" x14ac:dyDescent="0.25">
      <c r="A196" s="25">
        <v>195</v>
      </c>
      <c r="B196" s="11"/>
      <c r="C196" s="12"/>
      <c r="D196" s="12"/>
      <c r="E196" s="12"/>
      <c r="F196" s="12"/>
      <c r="G196" s="12"/>
      <c r="H196" s="12"/>
      <c r="I196" s="14">
        <v>577</v>
      </c>
      <c r="J196" s="15">
        <v>588</v>
      </c>
      <c r="K196" s="26" t="s">
        <v>281</v>
      </c>
      <c r="L196" s="10">
        <v>24</v>
      </c>
    </row>
    <row r="197" spans="1:13" x14ac:dyDescent="0.25">
      <c r="A197" s="25">
        <v>196</v>
      </c>
      <c r="B197" s="11"/>
      <c r="C197" s="12"/>
      <c r="D197" s="12"/>
      <c r="E197" s="12"/>
      <c r="F197" s="12"/>
      <c r="G197" s="12"/>
      <c r="H197" s="12"/>
      <c r="I197" s="14">
        <v>286</v>
      </c>
      <c r="J197" s="15">
        <v>296</v>
      </c>
      <c r="K197" s="26" t="s">
        <v>161</v>
      </c>
      <c r="L197" s="10">
        <v>24</v>
      </c>
    </row>
    <row r="198" spans="1:13" x14ac:dyDescent="0.25">
      <c r="A198" s="25">
        <v>197</v>
      </c>
      <c r="B198" s="11"/>
      <c r="C198" s="12"/>
      <c r="D198" s="12"/>
      <c r="E198" s="12"/>
      <c r="F198" s="12"/>
      <c r="G198" s="12"/>
      <c r="H198" s="12"/>
      <c r="I198" s="14">
        <v>761</v>
      </c>
      <c r="J198" s="15">
        <v>772</v>
      </c>
      <c r="K198" s="26" t="s">
        <v>371</v>
      </c>
      <c r="L198" s="10">
        <v>24</v>
      </c>
    </row>
    <row r="199" spans="1:13" x14ac:dyDescent="0.25">
      <c r="A199" s="25">
        <v>198</v>
      </c>
      <c r="B199" s="11"/>
      <c r="C199" s="12"/>
      <c r="D199" s="12"/>
      <c r="E199" s="12"/>
      <c r="F199" s="12"/>
      <c r="G199" s="12"/>
      <c r="H199" s="12"/>
      <c r="I199" s="14">
        <v>799</v>
      </c>
      <c r="J199" s="15">
        <v>810</v>
      </c>
      <c r="K199" s="26" t="s">
        <v>393</v>
      </c>
      <c r="L199" s="10">
        <v>24</v>
      </c>
    </row>
    <row r="200" spans="1:13" ht="15.75" thickBot="1" x14ac:dyDescent="0.3">
      <c r="A200" s="27">
        <v>199</v>
      </c>
      <c r="B200" s="28"/>
      <c r="C200" s="29"/>
      <c r="D200" s="29"/>
      <c r="E200" s="29"/>
      <c r="F200" s="29"/>
      <c r="G200" s="29"/>
      <c r="H200" s="29"/>
      <c r="I200" s="30">
        <v>808</v>
      </c>
      <c r="J200" s="31">
        <v>819</v>
      </c>
      <c r="K200" s="32" t="s">
        <v>396</v>
      </c>
      <c r="L200" s="10">
        <v>24</v>
      </c>
    </row>
    <row r="201" spans="1:13" x14ac:dyDescent="0.25">
      <c r="A201" s="19">
        <v>200</v>
      </c>
      <c r="B201" s="20"/>
      <c r="C201" s="21"/>
      <c r="D201" s="21"/>
      <c r="E201" s="21"/>
      <c r="F201" s="21"/>
      <c r="G201" s="21" t="s">
        <v>1336</v>
      </c>
      <c r="H201" s="21"/>
      <c r="I201" s="22"/>
      <c r="J201" s="23">
        <v>972</v>
      </c>
      <c r="K201" s="24" t="s">
        <v>478</v>
      </c>
      <c r="L201" s="10">
        <v>25</v>
      </c>
      <c r="M201" s="10" t="s">
        <v>1457</v>
      </c>
    </row>
    <row r="202" spans="1:13" x14ac:dyDescent="0.25">
      <c r="A202" s="25">
        <v>201</v>
      </c>
      <c r="B202" s="11"/>
      <c r="C202" s="12"/>
      <c r="D202" s="12"/>
      <c r="E202" s="12"/>
      <c r="F202" s="12"/>
      <c r="G202" s="12"/>
      <c r="H202" s="12"/>
      <c r="I202" s="14">
        <v>166</v>
      </c>
      <c r="J202" s="15">
        <v>171</v>
      </c>
      <c r="K202" s="26" t="s">
        <v>101</v>
      </c>
      <c r="L202" s="10">
        <v>25</v>
      </c>
    </row>
    <row r="203" spans="1:13" x14ac:dyDescent="0.25">
      <c r="A203" s="25">
        <v>202</v>
      </c>
      <c r="B203" s="11"/>
      <c r="C203" s="12"/>
      <c r="D203" s="12"/>
      <c r="E203" s="12"/>
      <c r="F203" s="12"/>
      <c r="G203" s="12"/>
      <c r="H203" s="12"/>
      <c r="I203" s="14"/>
      <c r="J203" s="15">
        <v>195</v>
      </c>
      <c r="K203" s="26" t="s">
        <v>681</v>
      </c>
      <c r="L203" s="10">
        <v>25</v>
      </c>
    </row>
    <row r="204" spans="1:13" x14ac:dyDescent="0.25">
      <c r="A204" s="25">
        <v>203</v>
      </c>
      <c r="B204" s="11"/>
      <c r="C204" s="12"/>
      <c r="D204" s="12"/>
      <c r="E204" s="12"/>
      <c r="F204" s="12"/>
      <c r="G204" s="12"/>
      <c r="H204" s="12"/>
      <c r="I204" s="14">
        <v>294</v>
      </c>
      <c r="J204" s="15">
        <v>304</v>
      </c>
      <c r="K204" s="26" t="s">
        <v>165</v>
      </c>
      <c r="L204" s="10">
        <v>25</v>
      </c>
    </row>
    <row r="205" spans="1:13" x14ac:dyDescent="0.25">
      <c r="A205" s="25">
        <v>204</v>
      </c>
      <c r="B205" s="11"/>
      <c r="C205" s="12"/>
      <c r="D205" s="12"/>
      <c r="E205" s="12"/>
      <c r="F205" s="12"/>
      <c r="G205" s="12"/>
      <c r="H205" s="12"/>
      <c r="I205" s="14">
        <v>353</v>
      </c>
      <c r="J205" s="15">
        <v>363</v>
      </c>
      <c r="K205" s="26" t="s">
        <v>193</v>
      </c>
      <c r="L205" s="10">
        <v>25</v>
      </c>
    </row>
    <row r="206" spans="1:13" x14ac:dyDescent="0.25">
      <c r="A206" s="25">
        <v>205</v>
      </c>
      <c r="B206" s="11"/>
      <c r="C206" s="12"/>
      <c r="D206" s="12"/>
      <c r="E206" s="12"/>
      <c r="F206" s="12"/>
      <c r="G206" s="12"/>
      <c r="H206" s="12"/>
      <c r="I206" s="14">
        <v>79</v>
      </c>
      <c r="J206" s="15">
        <v>84</v>
      </c>
      <c r="K206" s="26" t="s">
        <v>57</v>
      </c>
      <c r="L206" s="10">
        <v>25</v>
      </c>
    </row>
    <row r="207" spans="1:13" ht="15.75" thickBot="1" x14ac:dyDescent="0.3">
      <c r="A207" s="27">
        <v>206</v>
      </c>
      <c r="B207" s="28"/>
      <c r="C207" s="29"/>
      <c r="D207" s="29"/>
      <c r="E207" s="29"/>
      <c r="F207" s="29"/>
      <c r="G207" s="29"/>
      <c r="H207" s="29"/>
      <c r="I207" s="30">
        <v>127</v>
      </c>
      <c r="J207" s="31">
        <v>132</v>
      </c>
      <c r="K207" s="32" t="s">
        <v>82</v>
      </c>
      <c r="L207" s="10">
        <v>25</v>
      </c>
    </row>
    <row r="208" spans="1:13" x14ac:dyDescent="0.25">
      <c r="A208" s="19">
        <v>207</v>
      </c>
      <c r="B208" s="20"/>
      <c r="C208" s="21"/>
      <c r="D208" s="21"/>
      <c r="E208" s="21"/>
      <c r="F208" s="21"/>
      <c r="G208" s="21" t="s">
        <v>1337</v>
      </c>
      <c r="H208" s="21"/>
      <c r="I208" s="22"/>
      <c r="J208" s="23">
        <v>44</v>
      </c>
      <c r="K208" s="24" t="s">
        <v>42</v>
      </c>
      <c r="L208" s="10">
        <v>26</v>
      </c>
      <c r="M208" s="10" t="s">
        <v>578</v>
      </c>
    </row>
    <row r="209" spans="1:13" x14ac:dyDescent="0.25">
      <c r="A209" s="25">
        <v>208</v>
      </c>
      <c r="B209" s="11"/>
      <c r="C209" s="12"/>
      <c r="D209" s="12"/>
      <c r="E209" s="12"/>
      <c r="F209" s="12"/>
      <c r="G209" s="12"/>
      <c r="H209" s="12"/>
      <c r="I209" s="14">
        <v>696</v>
      </c>
      <c r="J209" s="15">
        <v>707</v>
      </c>
      <c r="K209" s="26" t="s">
        <v>351</v>
      </c>
      <c r="L209" s="10">
        <v>26</v>
      </c>
    </row>
    <row r="210" spans="1:13" x14ac:dyDescent="0.25">
      <c r="A210" s="25">
        <v>209</v>
      </c>
      <c r="B210" s="11"/>
      <c r="C210" s="12"/>
      <c r="D210" s="12"/>
      <c r="E210" s="12"/>
      <c r="F210" s="12"/>
      <c r="G210" s="12"/>
      <c r="H210" s="12"/>
      <c r="I210" s="14"/>
      <c r="J210" s="15">
        <v>747</v>
      </c>
      <c r="K210" s="26" t="s">
        <v>980</v>
      </c>
      <c r="L210" s="10">
        <v>26</v>
      </c>
    </row>
    <row r="211" spans="1:13" x14ac:dyDescent="0.25">
      <c r="A211" s="25">
        <v>210</v>
      </c>
      <c r="B211" s="11"/>
      <c r="C211" s="12"/>
      <c r="D211" s="12"/>
      <c r="E211" s="12"/>
      <c r="F211" s="12"/>
      <c r="G211" s="12"/>
      <c r="H211" s="12"/>
      <c r="I211" s="14">
        <v>545</v>
      </c>
      <c r="J211" s="15">
        <v>556</v>
      </c>
      <c r="K211" s="26" t="s">
        <v>266</v>
      </c>
      <c r="L211" s="10">
        <v>26</v>
      </c>
    </row>
    <row r="212" spans="1:13" x14ac:dyDescent="0.25">
      <c r="A212" s="25">
        <v>211</v>
      </c>
      <c r="B212" s="11"/>
      <c r="C212" s="12"/>
      <c r="D212" s="12"/>
      <c r="E212" s="12"/>
      <c r="F212" s="12"/>
      <c r="G212" s="12"/>
      <c r="H212" s="12"/>
      <c r="I212" s="14">
        <v>816</v>
      </c>
      <c r="J212" s="16">
        <v>827</v>
      </c>
      <c r="K212" s="34" t="s">
        <v>398</v>
      </c>
      <c r="L212" s="10">
        <v>26</v>
      </c>
    </row>
    <row r="213" spans="1:13" x14ac:dyDescent="0.25">
      <c r="A213" s="25">
        <v>212</v>
      </c>
      <c r="B213" s="11"/>
      <c r="C213" s="12"/>
      <c r="D213" s="12"/>
      <c r="E213" s="12"/>
      <c r="F213" s="12"/>
      <c r="G213" s="12"/>
      <c r="H213" s="12"/>
      <c r="I213" s="14">
        <v>1042</v>
      </c>
      <c r="J213" s="15">
        <v>1054</v>
      </c>
      <c r="K213" s="26" t="s">
        <v>524</v>
      </c>
      <c r="L213" s="10">
        <v>26</v>
      </c>
    </row>
    <row r="214" spans="1:13" ht="15.75" thickBot="1" x14ac:dyDescent="0.3">
      <c r="A214" s="27">
        <v>213</v>
      </c>
      <c r="B214" s="28"/>
      <c r="C214" s="29"/>
      <c r="D214" s="29"/>
      <c r="E214" s="29"/>
      <c r="F214" s="29"/>
      <c r="G214" s="29"/>
      <c r="H214" s="29"/>
      <c r="I214" s="30">
        <v>1069</v>
      </c>
      <c r="J214" s="31">
        <v>1081</v>
      </c>
      <c r="K214" s="32" t="s">
        <v>533</v>
      </c>
      <c r="L214" s="10">
        <v>26</v>
      </c>
    </row>
    <row r="215" spans="1:13" x14ac:dyDescent="0.25">
      <c r="A215" s="19">
        <v>214</v>
      </c>
      <c r="B215" s="20"/>
      <c r="C215" s="21"/>
      <c r="D215" s="21"/>
      <c r="E215" s="21"/>
      <c r="F215" s="21"/>
      <c r="G215" s="21" t="s">
        <v>1338</v>
      </c>
      <c r="H215" s="21"/>
      <c r="I215" s="22"/>
      <c r="J215" s="23">
        <v>714</v>
      </c>
      <c r="K215" s="24" t="s">
        <v>956</v>
      </c>
    </row>
    <row r="216" spans="1:13" x14ac:dyDescent="0.25">
      <c r="A216" s="25">
        <v>215</v>
      </c>
      <c r="B216" s="11"/>
      <c r="C216" s="12"/>
      <c r="D216" s="12"/>
      <c r="E216" s="12"/>
      <c r="F216" s="12"/>
      <c r="G216" s="12"/>
      <c r="H216" s="12"/>
      <c r="I216" s="14"/>
      <c r="J216" s="15">
        <v>264</v>
      </c>
      <c r="K216" s="26" t="s">
        <v>716</v>
      </c>
    </row>
    <row r="217" spans="1:13" x14ac:dyDescent="0.25">
      <c r="A217" s="25">
        <v>216</v>
      </c>
      <c r="B217" s="11"/>
      <c r="C217" s="12"/>
      <c r="D217" s="12"/>
      <c r="E217" s="12"/>
      <c r="F217" s="12"/>
      <c r="G217" s="12"/>
      <c r="H217" s="12"/>
      <c r="I217" s="14"/>
      <c r="J217" s="15">
        <v>492</v>
      </c>
      <c r="K217" s="26" t="s">
        <v>841</v>
      </c>
    </row>
    <row r="218" spans="1:13" x14ac:dyDescent="0.25">
      <c r="A218" s="25">
        <v>217</v>
      </c>
      <c r="B218" s="11"/>
      <c r="C218" s="12"/>
      <c r="D218" s="12"/>
      <c r="E218" s="12"/>
      <c r="F218" s="12"/>
      <c r="G218" s="12"/>
      <c r="H218" s="12"/>
      <c r="I218" s="14"/>
      <c r="J218" s="15">
        <v>352</v>
      </c>
      <c r="K218" s="26" t="s">
        <v>759</v>
      </c>
    </row>
    <row r="219" spans="1:13" x14ac:dyDescent="0.25">
      <c r="A219" s="25">
        <v>218</v>
      </c>
      <c r="B219" s="11"/>
      <c r="C219" s="12"/>
      <c r="D219" s="12"/>
      <c r="E219" s="12"/>
      <c r="F219" s="12"/>
      <c r="G219" s="12"/>
      <c r="H219" s="12"/>
      <c r="I219" s="14"/>
      <c r="J219" s="15">
        <v>476</v>
      </c>
      <c r="K219" s="26" t="s">
        <v>832</v>
      </c>
    </row>
    <row r="220" spans="1:13" x14ac:dyDescent="0.25">
      <c r="A220" s="25">
        <v>219</v>
      </c>
      <c r="B220" s="11"/>
      <c r="C220" s="12"/>
      <c r="D220" s="12"/>
      <c r="E220" s="12"/>
      <c r="F220" s="12"/>
      <c r="G220" s="12"/>
      <c r="H220" s="12"/>
      <c r="I220" s="14"/>
      <c r="J220" s="15">
        <v>516</v>
      </c>
      <c r="K220" s="26" t="s">
        <v>857</v>
      </c>
    </row>
    <row r="221" spans="1:13" ht="15.75" thickBot="1" x14ac:dyDescent="0.3">
      <c r="A221" s="27">
        <v>220</v>
      </c>
      <c r="B221" s="28"/>
      <c r="C221" s="29"/>
      <c r="D221" s="29"/>
      <c r="E221" s="29"/>
      <c r="F221" s="29"/>
      <c r="G221" s="29"/>
      <c r="H221" s="29"/>
      <c r="I221" s="35"/>
      <c r="J221" s="31">
        <v>723</v>
      </c>
      <c r="K221" s="32" t="s">
        <v>963</v>
      </c>
    </row>
    <row r="222" spans="1:13" x14ac:dyDescent="0.25">
      <c r="A222" s="19">
        <v>221</v>
      </c>
      <c r="B222" s="20"/>
      <c r="C222" s="21"/>
      <c r="D222" s="21"/>
      <c r="E222" s="21"/>
      <c r="F222" s="21"/>
      <c r="G222" s="21"/>
      <c r="H222" s="21"/>
      <c r="I222" s="36">
        <v>437</v>
      </c>
      <c r="J222" s="23">
        <v>448</v>
      </c>
      <c r="K222" s="24" t="s">
        <v>226</v>
      </c>
      <c r="L222" s="10">
        <v>27</v>
      </c>
      <c r="M222" s="10" t="s">
        <v>1458</v>
      </c>
    </row>
    <row r="223" spans="1:13" x14ac:dyDescent="0.25">
      <c r="A223" s="25">
        <v>222</v>
      </c>
      <c r="B223" s="11"/>
      <c r="C223" s="12"/>
      <c r="D223" s="12"/>
      <c r="E223" s="12"/>
      <c r="F223" s="12"/>
      <c r="G223" s="12"/>
      <c r="H223" s="12"/>
      <c r="I223" s="14">
        <v>402</v>
      </c>
      <c r="J223" s="15">
        <v>412</v>
      </c>
      <c r="K223" s="26" t="s">
        <v>208</v>
      </c>
      <c r="L223" s="10">
        <v>27</v>
      </c>
    </row>
    <row r="224" spans="1:13" x14ac:dyDescent="0.25">
      <c r="A224" s="25">
        <v>223</v>
      </c>
      <c r="B224" s="11"/>
      <c r="C224" s="12"/>
      <c r="D224" s="12"/>
      <c r="E224" s="12"/>
      <c r="F224" s="12"/>
      <c r="G224" s="12"/>
      <c r="H224" s="12"/>
      <c r="I224" s="14">
        <v>619</v>
      </c>
      <c r="J224" s="15">
        <v>630</v>
      </c>
      <c r="K224" s="26" t="s">
        <v>307</v>
      </c>
      <c r="L224" s="10">
        <v>27</v>
      </c>
    </row>
    <row r="225" spans="1:13" x14ac:dyDescent="0.25">
      <c r="A225" s="25">
        <v>224</v>
      </c>
      <c r="B225" s="11"/>
      <c r="C225" s="12"/>
      <c r="D225" s="12"/>
      <c r="E225" s="12"/>
      <c r="F225" s="12"/>
      <c r="G225" s="12"/>
      <c r="H225" s="12"/>
      <c r="I225" s="14">
        <v>429</v>
      </c>
      <c r="J225" s="15">
        <v>440</v>
      </c>
      <c r="K225" s="26" t="s">
        <v>221</v>
      </c>
      <c r="L225" s="10">
        <v>27</v>
      </c>
    </row>
    <row r="226" spans="1:13" ht="15.75" thickBot="1" x14ac:dyDescent="0.3">
      <c r="A226" s="27">
        <v>225</v>
      </c>
      <c r="B226" s="28"/>
      <c r="C226" s="29"/>
      <c r="D226" s="29"/>
      <c r="E226" s="29"/>
      <c r="F226" s="29"/>
      <c r="G226" s="29"/>
      <c r="H226" s="29"/>
      <c r="I226" s="30">
        <v>477</v>
      </c>
      <c r="J226" s="31">
        <v>488</v>
      </c>
      <c r="K226" s="32" t="s">
        <v>244</v>
      </c>
      <c r="L226" s="10">
        <v>27</v>
      </c>
    </row>
    <row r="227" spans="1:13" x14ac:dyDescent="0.25">
      <c r="A227" s="19">
        <v>226</v>
      </c>
      <c r="B227" s="20"/>
      <c r="C227" s="21"/>
      <c r="D227" s="21"/>
      <c r="E227" s="21"/>
      <c r="F227" s="21"/>
      <c r="G227" s="21"/>
      <c r="H227" s="21"/>
      <c r="I227" s="22"/>
      <c r="J227" s="23">
        <v>731</v>
      </c>
      <c r="K227" s="24" t="s">
        <v>967</v>
      </c>
      <c r="L227" s="10">
        <v>28</v>
      </c>
      <c r="M227" s="10" t="s">
        <v>1459</v>
      </c>
    </row>
    <row r="228" spans="1:13" x14ac:dyDescent="0.25">
      <c r="A228" s="25">
        <v>227</v>
      </c>
      <c r="B228" s="11"/>
      <c r="C228" s="12"/>
      <c r="D228" s="12"/>
      <c r="E228" s="12"/>
      <c r="F228" s="12"/>
      <c r="G228" s="12"/>
      <c r="H228" s="12"/>
      <c r="I228" s="14">
        <v>473</v>
      </c>
      <c r="J228" s="15">
        <v>484</v>
      </c>
      <c r="K228" s="26" t="s">
        <v>243</v>
      </c>
      <c r="L228" s="10">
        <v>28</v>
      </c>
    </row>
    <row r="229" spans="1:13" x14ac:dyDescent="0.25">
      <c r="A229" s="25">
        <v>228</v>
      </c>
      <c r="B229" s="11"/>
      <c r="C229" s="12"/>
      <c r="D229" s="12"/>
      <c r="E229" s="12"/>
      <c r="F229" s="12"/>
      <c r="G229" s="12"/>
      <c r="H229" s="12"/>
      <c r="I229" s="14"/>
      <c r="J229" s="15">
        <v>524</v>
      </c>
      <c r="K229" s="26" t="s">
        <v>863</v>
      </c>
      <c r="L229" s="10">
        <v>28</v>
      </c>
    </row>
    <row r="230" spans="1:13" x14ac:dyDescent="0.25">
      <c r="A230" s="25">
        <v>229</v>
      </c>
      <c r="B230" s="11"/>
      <c r="C230" s="12"/>
      <c r="D230" s="12"/>
      <c r="E230" s="12"/>
      <c r="F230" s="12"/>
      <c r="G230" s="12"/>
      <c r="H230" s="12"/>
      <c r="I230" s="14">
        <v>571</v>
      </c>
      <c r="J230" s="15">
        <v>582</v>
      </c>
      <c r="K230" s="26" t="s">
        <v>278</v>
      </c>
      <c r="L230" s="10">
        <v>28</v>
      </c>
    </row>
    <row r="231" spans="1:13" x14ac:dyDescent="0.25">
      <c r="A231" s="25">
        <v>230</v>
      </c>
      <c r="B231" s="11"/>
      <c r="C231" s="12"/>
      <c r="D231" s="12"/>
      <c r="E231" s="12"/>
      <c r="F231" s="12"/>
      <c r="G231" s="12"/>
      <c r="H231" s="12"/>
      <c r="I231" s="14">
        <v>609</v>
      </c>
      <c r="J231" s="15">
        <v>620</v>
      </c>
      <c r="K231" s="26" t="s">
        <v>301</v>
      </c>
      <c r="L231" s="10">
        <v>28</v>
      </c>
    </row>
    <row r="232" spans="1:13" ht="15.75" thickBot="1" x14ac:dyDescent="0.3">
      <c r="A232" s="27">
        <v>231</v>
      </c>
      <c r="B232" s="28"/>
      <c r="C232" s="29"/>
      <c r="D232" s="29"/>
      <c r="E232" s="29"/>
      <c r="F232" s="29"/>
      <c r="G232" s="29"/>
      <c r="H232" s="29"/>
      <c r="I232" s="30">
        <v>899</v>
      </c>
      <c r="J232" s="31">
        <v>910</v>
      </c>
      <c r="K232" s="32" t="s">
        <v>441</v>
      </c>
      <c r="L232" s="10">
        <v>28</v>
      </c>
    </row>
    <row r="233" spans="1:13" x14ac:dyDescent="0.25">
      <c r="A233" s="19">
        <v>232</v>
      </c>
      <c r="B233" s="20"/>
      <c r="C233" s="21"/>
      <c r="D233" s="21"/>
      <c r="E233" s="21"/>
      <c r="F233" s="21"/>
      <c r="G233" s="21"/>
      <c r="H233" s="21"/>
      <c r="I233" s="22"/>
      <c r="J233" s="23">
        <v>738</v>
      </c>
      <c r="K233" s="24" t="s">
        <v>972</v>
      </c>
      <c r="L233" s="10">
        <v>29</v>
      </c>
      <c r="M233" s="10" t="s">
        <v>1460</v>
      </c>
    </row>
    <row r="234" spans="1:13" x14ac:dyDescent="0.25">
      <c r="A234" s="25">
        <v>233</v>
      </c>
      <c r="B234" s="11"/>
      <c r="C234" s="12"/>
      <c r="D234" s="12"/>
      <c r="E234" s="12"/>
      <c r="F234" s="12"/>
      <c r="G234" s="12"/>
      <c r="H234" s="12"/>
      <c r="I234" s="14"/>
      <c r="J234" s="15">
        <v>746</v>
      </c>
      <c r="K234" s="26" t="s">
        <v>979</v>
      </c>
      <c r="L234" s="10">
        <v>29</v>
      </c>
    </row>
    <row r="235" spans="1:13" x14ac:dyDescent="0.25">
      <c r="A235" s="25">
        <v>234</v>
      </c>
      <c r="B235" s="11"/>
      <c r="C235" s="12"/>
      <c r="D235" s="12"/>
      <c r="E235" s="12"/>
      <c r="F235" s="12"/>
      <c r="G235" s="12"/>
      <c r="H235" s="12"/>
      <c r="I235" s="14">
        <v>958</v>
      </c>
      <c r="J235" s="15">
        <v>969</v>
      </c>
      <c r="K235" s="26" t="s">
        <v>476</v>
      </c>
      <c r="L235" s="10">
        <v>29</v>
      </c>
    </row>
    <row r="236" spans="1:13" x14ac:dyDescent="0.25">
      <c r="A236" s="25">
        <v>235</v>
      </c>
      <c r="B236" s="11"/>
      <c r="C236" s="12"/>
      <c r="D236" s="12"/>
      <c r="E236" s="12"/>
      <c r="F236" s="12"/>
      <c r="G236" s="12"/>
      <c r="H236" s="12"/>
      <c r="I236" s="14">
        <v>278</v>
      </c>
      <c r="J236" s="15">
        <v>288</v>
      </c>
      <c r="K236" s="26" t="s">
        <v>157</v>
      </c>
      <c r="L236" s="10">
        <v>29</v>
      </c>
    </row>
    <row r="237" spans="1:13" x14ac:dyDescent="0.25">
      <c r="A237" s="25">
        <v>236</v>
      </c>
      <c r="B237" s="11"/>
      <c r="C237" s="12"/>
      <c r="D237" s="12"/>
      <c r="E237" s="12"/>
      <c r="F237" s="12"/>
      <c r="G237" s="12"/>
      <c r="H237" s="12"/>
      <c r="I237" s="14">
        <v>1111</v>
      </c>
      <c r="J237" s="15">
        <v>1125</v>
      </c>
      <c r="K237" s="26" t="s">
        <v>555</v>
      </c>
      <c r="L237" s="10">
        <v>29</v>
      </c>
    </row>
    <row r="238" spans="1:13" x14ac:dyDescent="0.25">
      <c r="A238" s="25">
        <v>237</v>
      </c>
      <c r="B238" s="11"/>
      <c r="C238" s="12"/>
      <c r="D238" s="12"/>
      <c r="E238" s="12"/>
      <c r="F238" s="12"/>
      <c r="G238" s="12"/>
      <c r="H238" s="12"/>
      <c r="I238" s="14">
        <v>597</v>
      </c>
      <c r="J238" s="15">
        <v>608</v>
      </c>
      <c r="K238" s="26" t="s">
        <v>293</v>
      </c>
      <c r="L238" s="10">
        <v>29</v>
      </c>
    </row>
    <row r="239" spans="1:13" ht="15.75" thickBot="1" x14ac:dyDescent="0.3">
      <c r="A239" s="27">
        <v>238</v>
      </c>
      <c r="B239" s="28"/>
      <c r="C239" s="29"/>
      <c r="D239" s="29"/>
      <c r="E239" s="29"/>
      <c r="F239" s="29"/>
      <c r="G239" s="29"/>
      <c r="H239" s="29"/>
      <c r="I239" s="30">
        <v>669</v>
      </c>
      <c r="J239" s="31">
        <v>680</v>
      </c>
      <c r="K239" s="32" t="s">
        <v>334</v>
      </c>
      <c r="L239" s="10">
        <v>29</v>
      </c>
    </row>
    <row r="240" spans="1:13" x14ac:dyDescent="0.25">
      <c r="A240" s="19">
        <v>239</v>
      </c>
      <c r="B240" s="20"/>
      <c r="C240" s="21"/>
      <c r="D240" s="21"/>
      <c r="E240" s="21"/>
      <c r="F240" s="21"/>
      <c r="G240" s="21" t="s">
        <v>1339</v>
      </c>
      <c r="H240" s="21"/>
      <c r="I240" s="22"/>
      <c r="J240" s="23">
        <v>95</v>
      </c>
      <c r="K240" s="24" t="s">
        <v>635</v>
      </c>
      <c r="L240" s="10">
        <v>30</v>
      </c>
      <c r="M240" s="10" t="s">
        <v>1461</v>
      </c>
    </row>
    <row r="241" spans="1:13" x14ac:dyDescent="0.25">
      <c r="A241" s="25">
        <v>240</v>
      </c>
      <c r="B241" s="11"/>
      <c r="C241" s="12"/>
      <c r="D241" s="12"/>
      <c r="E241" s="12"/>
      <c r="F241" s="12"/>
      <c r="G241" s="12"/>
      <c r="H241" s="12"/>
      <c r="I241" s="14">
        <v>99</v>
      </c>
      <c r="J241" s="15">
        <v>104</v>
      </c>
      <c r="K241" s="26" t="s">
        <v>65</v>
      </c>
      <c r="L241" s="10">
        <v>30</v>
      </c>
    </row>
    <row r="242" spans="1:13" x14ac:dyDescent="0.25">
      <c r="A242" s="25">
        <v>241</v>
      </c>
      <c r="B242" s="11"/>
      <c r="C242" s="12"/>
      <c r="D242" s="12"/>
      <c r="E242" s="12"/>
      <c r="F242" s="12"/>
      <c r="G242" s="12"/>
      <c r="H242" s="12"/>
      <c r="I242" s="14">
        <v>985</v>
      </c>
      <c r="J242" s="15">
        <v>996</v>
      </c>
      <c r="K242" s="26" t="s">
        <v>490</v>
      </c>
      <c r="L242" s="10">
        <v>30</v>
      </c>
    </row>
    <row r="243" spans="1:13" x14ac:dyDescent="0.25">
      <c r="A243" s="25">
        <v>242</v>
      </c>
      <c r="B243" s="11"/>
      <c r="C243" s="12"/>
      <c r="D243" s="12"/>
      <c r="E243" s="12"/>
      <c r="F243" s="12"/>
      <c r="G243" s="12"/>
      <c r="H243" s="12"/>
      <c r="I243" s="14">
        <v>318</v>
      </c>
      <c r="J243" s="15">
        <v>328</v>
      </c>
      <c r="K243" s="26" t="s">
        <v>178</v>
      </c>
      <c r="L243" s="10">
        <v>30</v>
      </c>
    </row>
    <row r="244" spans="1:13" x14ac:dyDescent="0.25">
      <c r="A244" s="25">
        <v>243</v>
      </c>
      <c r="B244" s="11"/>
      <c r="C244" s="12"/>
      <c r="D244" s="12"/>
      <c r="E244" s="12"/>
      <c r="F244" s="12"/>
      <c r="G244" s="12"/>
      <c r="H244" s="12"/>
      <c r="I244" s="14">
        <v>1089</v>
      </c>
      <c r="J244" s="15">
        <v>1101</v>
      </c>
      <c r="K244" s="26" t="s">
        <v>544</v>
      </c>
      <c r="L244" s="10">
        <v>30</v>
      </c>
    </row>
    <row r="245" spans="1:13" x14ac:dyDescent="0.25">
      <c r="A245" s="25">
        <v>244</v>
      </c>
      <c r="B245" s="11"/>
      <c r="C245" s="12"/>
      <c r="D245" s="12"/>
      <c r="E245" s="12"/>
      <c r="F245" s="12"/>
      <c r="G245" s="12"/>
      <c r="H245" s="12"/>
      <c r="I245" s="14">
        <v>772</v>
      </c>
      <c r="J245" s="15">
        <v>783</v>
      </c>
      <c r="K245" s="26" t="s">
        <v>378</v>
      </c>
      <c r="L245" s="10">
        <v>30</v>
      </c>
    </row>
    <row r="246" spans="1:13" ht="15.75" thickBot="1" x14ac:dyDescent="0.3">
      <c r="A246" s="27">
        <v>245</v>
      </c>
      <c r="B246" s="28"/>
      <c r="C246" s="29"/>
      <c r="D246" s="29"/>
      <c r="E246" s="29"/>
      <c r="F246" s="29"/>
      <c r="G246" s="29"/>
      <c r="H246" s="29"/>
      <c r="I246" s="30">
        <v>820</v>
      </c>
      <c r="J246" s="31">
        <v>831</v>
      </c>
      <c r="K246" s="32" t="s">
        <v>400</v>
      </c>
      <c r="L246" s="10">
        <v>30</v>
      </c>
    </row>
    <row r="247" spans="1:13" x14ac:dyDescent="0.25">
      <c r="A247" s="19">
        <v>246</v>
      </c>
      <c r="B247" s="20"/>
      <c r="C247" s="21"/>
      <c r="D247" s="21"/>
      <c r="E247" s="21"/>
      <c r="F247" s="21"/>
      <c r="G247" s="21"/>
      <c r="H247" s="21"/>
      <c r="I247" s="22"/>
      <c r="J247" s="23">
        <v>111</v>
      </c>
      <c r="K247" s="24" t="s">
        <v>644</v>
      </c>
      <c r="L247" s="10">
        <v>31</v>
      </c>
      <c r="M247" s="10" t="s">
        <v>1462</v>
      </c>
    </row>
    <row r="248" spans="1:13" x14ac:dyDescent="0.25">
      <c r="A248" s="25">
        <v>247</v>
      </c>
      <c r="B248" s="11"/>
      <c r="C248" s="12"/>
      <c r="D248" s="12"/>
      <c r="E248" s="12"/>
      <c r="F248" s="12"/>
      <c r="G248" s="12"/>
      <c r="H248" s="12"/>
      <c r="I248" s="14">
        <v>115</v>
      </c>
      <c r="J248" s="15">
        <v>120</v>
      </c>
      <c r="K248" s="26" t="s">
        <v>73</v>
      </c>
      <c r="L248" s="10">
        <v>31</v>
      </c>
    </row>
    <row r="249" spans="1:13" x14ac:dyDescent="0.25">
      <c r="A249" s="25">
        <v>248</v>
      </c>
      <c r="B249" s="11"/>
      <c r="C249" s="12"/>
      <c r="D249" s="12"/>
      <c r="E249" s="12"/>
      <c r="F249" s="12"/>
      <c r="G249" s="12"/>
      <c r="H249" s="12"/>
      <c r="I249" s="14">
        <v>158</v>
      </c>
      <c r="J249" s="15">
        <v>163</v>
      </c>
      <c r="K249" s="26" t="s">
        <v>97</v>
      </c>
      <c r="L249" s="10">
        <v>31</v>
      </c>
    </row>
    <row r="250" spans="1:13" x14ac:dyDescent="0.25">
      <c r="A250" s="25">
        <v>249</v>
      </c>
      <c r="B250" s="11"/>
      <c r="C250" s="12"/>
      <c r="D250" s="12"/>
      <c r="E250" s="12"/>
      <c r="F250" s="12"/>
      <c r="G250" s="12"/>
      <c r="H250" s="12"/>
      <c r="I250" s="14">
        <v>334</v>
      </c>
      <c r="J250" s="15">
        <v>344</v>
      </c>
      <c r="K250" s="26" t="s">
        <v>185</v>
      </c>
      <c r="L250" s="10">
        <v>31</v>
      </c>
    </row>
    <row r="251" spans="1:13" x14ac:dyDescent="0.25">
      <c r="A251" s="25">
        <v>250</v>
      </c>
      <c r="B251" s="11"/>
      <c r="C251" s="12"/>
      <c r="D251" s="12"/>
      <c r="E251" s="12"/>
      <c r="F251" s="12"/>
      <c r="G251" s="12"/>
      <c r="H251" s="12"/>
      <c r="I251" s="14">
        <v>304</v>
      </c>
      <c r="J251" s="15">
        <v>314</v>
      </c>
      <c r="K251" s="26" t="s">
        <v>171</v>
      </c>
      <c r="L251" s="10">
        <v>31</v>
      </c>
    </row>
    <row r="252" spans="1:13" ht="15.75" thickBot="1" x14ac:dyDescent="0.3">
      <c r="A252" s="27">
        <v>251</v>
      </c>
      <c r="B252" s="28"/>
      <c r="C252" s="29"/>
      <c r="D252" s="29"/>
      <c r="E252" s="29"/>
      <c r="F252" s="29"/>
      <c r="G252" s="29"/>
      <c r="H252" s="29"/>
      <c r="I252" s="30"/>
      <c r="J252" s="31">
        <v>355</v>
      </c>
      <c r="K252" s="32" t="s">
        <v>761</v>
      </c>
      <c r="L252" s="10">
        <v>31</v>
      </c>
    </row>
    <row r="253" spans="1:13" x14ac:dyDescent="0.25">
      <c r="A253" s="19">
        <v>252</v>
      </c>
      <c r="B253" s="20"/>
      <c r="C253" s="21"/>
      <c r="D253" s="21"/>
      <c r="E253" s="21"/>
      <c r="F253" s="21"/>
      <c r="G253" s="21"/>
      <c r="H253" s="21"/>
      <c r="I253" s="22"/>
      <c r="J253" s="23">
        <v>119</v>
      </c>
      <c r="K253" s="24" t="s">
        <v>647</v>
      </c>
      <c r="L253" s="10">
        <v>32</v>
      </c>
      <c r="M253" s="10" t="s">
        <v>1463</v>
      </c>
    </row>
    <row r="254" spans="1:13" x14ac:dyDescent="0.25">
      <c r="A254" s="25">
        <v>253</v>
      </c>
      <c r="B254" s="11"/>
      <c r="C254" s="12"/>
      <c r="D254" s="12"/>
      <c r="E254" s="12"/>
      <c r="F254" s="12"/>
      <c r="G254" s="12"/>
      <c r="H254" s="12"/>
      <c r="I254" s="14">
        <v>693</v>
      </c>
      <c r="J254" s="15">
        <v>704</v>
      </c>
      <c r="K254" s="26" t="s">
        <v>348</v>
      </c>
      <c r="L254" s="10">
        <v>32</v>
      </c>
    </row>
    <row r="255" spans="1:13" x14ac:dyDescent="0.25">
      <c r="A255" s="25">
        <v>254</v>
      </c>
      <c r="B255" s="11"/>
      <c r="C255" s="12"/>
      <c r="D255" s="12"/>
      <c r="E255" s="12"/>
      <c r="F255" s="12"/>
      <c r="G255" s="12"/>
      <c r="H255" s="12"/>
      <c r="I255" s="14">
        <v>683</v>
      </c>
      <c r="J255" s="15">
        <v>694</v>
      </c>
      <c r="K255" s="26" t="s">
        <v>342</v>
      </c>
      <c r="L255" s="10">
        <v>32</v>
      </c>
    </row>
    <row r="256" spans="1:13" x14ac:dyDescent="0.25">
      <c r="A256" s="25">
        <v>255</v>
      </c>
      <c r="B256" s="11"/>
      <c r="C256" s="12"/>
      <c r="D256" s="12"/>
      <c r="E256" s="12"/>
      <c r="F256" s="12"/>
      <c r="G256" s="12"/>
      <c r="H256" s="12"/>
      <c r="I256" s="14">
        <v>789</v>
      </c>
      <c r="J256" s="15">
        <v>800</v>
      </c>
      <c r="K256" s="26" t="s">
        <v>387</v>
      </c>
      <c r="L256" s="10">
        <v>32</v>
      </c>
    </row>
    <row r="257" spans="1:13" x14ac:dyDescent="0.25">
      <c r="A257" s="25">
        <v>256</v>
      </c>
      <c r="B257" s="11"/>
      <c r="C257" s="12"/>
      <c r="D257" s="12"/>
      <c r="E257" s="12"/>
      <c r="F257" s="12"/>
      <c r="G257" s="12"/>
      <c r="H257" s="12"/>
      <c r="I257" s="14">
        <v>664</v>
      </c>
      <c r="J257" s="15">
        <v>675</v>
      </c>
      <c r="K257" s="26" t="s">
        <v>332</v>
      </c>
      <c r="L257" s="10">
        <v>32</v>
      </c>
    </row>
    <row r="258" spans="1:13" ht="15.75" thickBot="1" x14ac:dyDescent="0.3">
      <c r="A258" s="27">
        <v>257</v>
      </c>
      <c r="B258" s="28"/>
      <c r="C258" s="29"/>
      <c r="D258" s="29"/>
      <c r="E258" s="29"/>
      <c r="F258" s="29"/>
      <c r="G258" s="29"/>
      <c r="H258" s="29"/>
      <c r="I258" s="30"/>
      <c r="J258" s="31">
        <v>699</v>
      </c>
      <c r="K258" s="32" t="s">
        <v>948</v>
      </c>
      <c r="L258" s="10">
        <v>32</v>
      </c>
    </row>
    <row r="259" spans="1:13" x14ac:dyDescent="0.25">
      <c r="A259" s="19">
        <v>258</v>
      </c>
      <c r="B259" s="20"/>
      <c r="C259" s="21"/>
      <c r="D259" s="21"/>
      <c r="E259" s="21"/>
      <c r="F259" s="21"/>
      <c r="G259" s="21" t="s">
        <v>1340</v>
      </c>
      <c r="H259" s="21"/>
      <c r="I259" s="22"/>
      <c r="J259" s="23">
        <v>254</v>
      </c>
      <c r="K259" s="24" t="s">
        <v>140</v>
      </c>
      <c r="L259" s="10">
        <v>33</v>
      </c>
      <c r="M259" s="10" t="s">
        <v>1464</v>
      </c>
    </row>
    <row r="260" spans="1:13" x14ac:dyDescent="0.25">
      <c r="A260" s="25">
        <v>259</v>
      </c>
      <c r="B260" s="11"/>
      <c r="C260" s="12"/>
      <c r="D260" s="12"/>
      <c r="E260" s="12"/>
      <c r="F260" s="12"/>
      <c r="G260" s="12"/>
      <c r="H260" s="12"/>
      <c r="I260" s="14">
        <v>883</v>
      </c>
      <c r="J260" s="15">
        <v>894</v>
      </c>
      <c r="K260" s="26" t="s">
        <v>430</v>
      </c>
      <c r="L260" s="10">
        <v>33</v>
      </c>
    </row>
    <row r="261" spans="1:13" x14ac:dyDescent="0.25">
      <c r="A261" s="25">
        <v>260</v>
      </c>
      <c r="B261" s="11"/>
      <c r="C261" s="12"/>
      <c r="D261" s="12"/>
      <c r="E261" s="12"/>
      <c r="F261" s="12"/>
      <c r="G261" s="12"/>
      <c r="H261" s="12"/>
      <c r="I261" s="14">
        <v>660</v>
      </c>
      <c r="J261" s="15">
        <v>671</v>
      </c>
      <c r="K261" s="26" t="s">
        <v>329</v>
      </c>
      <c r="L261" s="10">
        <v>33</v>
      </c>
    </row>
    <row r="262" spans="1:13" x14ac:dyDescent="0.25">
      <c r="A262" s="25">
        <v>261</v>
      </c>
      <c r="B262" s="11"/>
      <c r="C262" s="12"/>
      <c r="D262" s="12"/>
      <c r="E262" s="12"/>
      <c r="F262" s="12"/>
      <c r="G262" s="12"/>
      <c r="H262" s="12"/>
      <c r="I262" s="14">
        <v>954</v>
      </c>
      <c r="J262" s="16">
        <v>965</v>
      </c>
      <c r="K262" s="34" t="s">
        <v>473</v>
      </c>
      <c r="L262" s="10">
        <v>33</v>
      </c>
    </row>
    <row r="263" spans="1:13" x14ac:dyDescent="0.25">
      <c r="A263" s="25">
        <v>262</v>
      </c>
      <c r="B263" s="11"/>
      <c r="C263" s="12"/>
      <c r="D263" s="12"/>
      <c r="E263" s="12"/>
      <c r="F263" s="12"/>
      <c r="G263" s="12"/>
      <c r="H263" s="12"/>
      <c r="I263" s="14">
        <v>763</v>
      </c>
      <c r="J263" s="15">
        <v>774</v>
      </c>
      <c r="K263" s="26" t="s">
        <v>373</v>
      </c>
      <c r="L263" s="10">
        <v>33</v>
      </c>
    </row>
    <row r="264" spans="1:13" x14ac:dyDescent="0.25">
      <c r="A264" s="25">
        <v>263</v>
      </c>
      <c r="B264" s="11"/>
      <c r="C264" s="12"/>
      <c r="D264" s="12"/>
      <c r="E264" s="12"/>
      <c r="F264" s="12"/>
      <c r="G264" s="12"/>
      <c r="H264" s="12"/>
      <c r="I264" s="14">
        <v>895</v>
      </c>
      <c r="J264" s="15">
        <v>906</v>
      </c>
      <c r="K264" s="26" t="s">
        <v>438</v>
      </c>
      <c r="L264" s="10">
        <v>33</v>
      </c>
    </row>
    <row r="265" spans="1:13" ht="15.75" thickBot="1" x14ac:dyDescent="0.3">
      <c r="A265" s="27">
        <v>264</v>
      </c>
      <c r="B265" s="28"/>
      <c r="C265" s="29"/>
      <c r="D265" s="29"/>
      <c r="E265" s="29"/>
      <c r="F265" s="29"/>
      <c r="G265" s="29"/>
      <c r="H265" s="29"/>
      <c r="I265" s="30">
        <v>270</v>
      </c>
      <c r="J265" s="31">
        <v>279</v>
      </c>
      <c r="K265" s="32" t="s">
        <v>153</v>
      </c>
      <c r="L265" s="10">
        <v>33</v>
      </c>
    </row>
    <row r="266" spans="1:13" x14ac:dyDescent="0.25">
      <c r="A266" s="19">
        <v>265</v>
      </c>
      <c r="B266" s="20"/>
      <c r="C266" s="21"/>
      <c r="D266" s="21"/>
      <c r="E266" s="21"/>
      <c r="F266" s="21"/>
      <c r="G266" s="21"/>
      <c r="H266" s="21"/>
      <c r="I266" s="22"/>
      <c r="J266" s="23">
        <v>879</v>
      </c>
      <c r="K266" s="24" t="s">
        <v>1050</v>
      </c>
      <c r="L266" s="10">
        <v>34</v>
      </c>
      <c r="M266" s="10" t="s">
        <v>1465</v>
      </c>
    </row>
    <row r="267" spans="1:13" x14ac:dyDescent="0.25">
      <c r="A267" s="25">
        <v>266</v>
      </c>
      <c r="B267" s="11"/>
      <c r="C267" s="12"/>
      <c r="D267" s="12"/>
      <c r="E267" s="12"/>
      <c r="F267" s="12"/>
      <c r="G267" s="12"/>
      <c r="H267" s="12"/>
      <c r="I267" s="14">
        <v>431</v>
      </c>
      <c r="J267" s="15">
        <v>442</v>
      </c>
      <c r="K267" s="26" t="s">
        <v>223</v>
      </c>
      <c r="L267" s="10">
        <v>34</v>
      </c>
    </row>
    <row r="268" spans="1:13" x14ac:dyDescent="0.25">
      <c r="A268" s="25">
        <v>267</v>
      </c>
      <c r="B268" s="11"/>
      <c r="C268" s="12"/>
      <c r="D268" s="12"/>
      <c r="E268" s="12"/>
      <c r="F268" s="12"/>
      <c r="G268" s="12"/>
      <c r="H268" s="12"/>
      <c r="I268" s="14">
        <v>423</v>
      </c>
      <c r="J268" s="15">
        <v>434</v>
      </c>
      <c r="K268" s="26" t="s">
        <v>218</v>
      </c>
      <c r="L268" s="10">
        <v>34</v>
      </c>
    </row>
    <row r="269" spans="1:13" x14ac:dyDescent="0.25">
      <c r="A269" s="25">
        <v>268</v>
      </c>
      <c r="B269" s="11"/>
      <c r="C269" s="12"/>
      <c r="D269" s="12"/>
      <c r="E269" s="12"/>
      <c r="F269" s="12"/>
      <c r="G269" s="12"/>
      <c r="H269" s="12"/>
      <c r="I269" s="14">
        <v>534</v>
      </c>
      <c r="J269" s="15">
        <v>545</v>
      </c>
      <c r="K269" s="26" t="s">
        <v>264</v>
      </c>
      <c r="L269" s="10">
        <v>34</v>
      </c>
    </row>
    <row r="270" spans="1:13" x14ac:dyDescent="0.25">
      <c r="A270" s="25">
        <v>269</v>
      </c>
      <c r="B270" s="11"/>
      <c r="C270" s="12"/>
      <c r="D270" s="12"/>
      <c r="E270" s="12"/>
      <c r="F270" s="12"/>
      <c r="G270" s="12"/>
      <c r="H270" s="12"/>
      <c r="I270" s="14">
        <v>599</v>
      </c>
      <c r="J270" s="15">
        <v>610</v>
      </c>
      <c r="K270" s="26" t="s">
        <v>295</v>
      </c>
      <c r="L270" s="10">
        <v>34</v>
      </c>
    </row>
    <row r="271" spans="1:13" x14ac:dyDescent="0.25">
      <c r="A271" s="25">
        <v>270</v>
      </c>
      <c r="B271" s="11"/>
      <c r="C271" s="12"/>
      <c r="D271" s="12"/>
      <c r="E271" s="12"/>
      <c r="F271" s="12"/>
      <c r="G271" s="12"/>
      <c r="H271" s="12"/>
      <c r="I271" s="14">
        <v>265</v>
      </c>
      <c r="J271" s="15">
        <v>274</v>
      </c>
      <c r="K271" s="26" t="s">
        <v>151</v>
      </c>
      <c r="L271" s="10">
        <v>34</v>
      </c>
    </row>
    <row r="272" spans="1:13" ht="15.75" thickBot="1" x14ac:dyDescent="0.3">
      <c r="A272" s="27">
        <v>271</v>
      </c>
      <c r="B272" s="28"/>
      <c r="C272" s="29"/>
      <c r="D272" s="29"/>
      <c r="E272" s="29"/>
      <c r="F272" s="29"/>
      <c r="G272" s="29"/>
      <c r="H272" s="29"/>
      <c r="I272" s="30">
        <v>320</v>
      </c>
      <c r="J272" s="31">
        <v>330</v>
      </c>
      <c r="K272" s="32" t="s">
        <v>179</v>
      </c>
      <c r="L272" s="10">
        <v>34</v>
      </c>
    </row>
    <row r="273" spans="1:13" x14ac:dyDescent="0.25">
      <c r="A273" s="19">
        <v>272</v>
      </c>
      <c r="B273" s="20"/>
      <c r="C273" s="21"/>
      <c r="D273" s="21"/>
      <c r="E273" s="21"/>
      <c r="F273" s="21"/>
      <c r="G273" s="21"/>
      <c r="H273" s="21"/>
      <c r="I273" s="22"/>
      <c r="J273" s="23">
        <v>886</v>
      </c>
      <c r="K273" s="24" t="s">
        <v>1054</v>
      </c>
      <c r="L273" s="10">
        <v>35</v>
      </c>
      <c r="M273" s="10" t="s">
        <v>1466</v>
      </c>
    </row>
    <row r="274" spans="1:13" x14ac:dyDescent="0.25">
      <c r="A274" s="25">
        <v>273</v>
      </c>
      <c r="B274" s="11"/>
      <c r="C274" s="12"/>
      <c r="D274" s="12"/>
      <c r="E274" s="12"/>
      <c r="F274" s="12"/>
      <c r="G274" s="12"/>
      <c r="H274" s="12"/>
      <c r="I274" s="14">
        <v>531</v>
      </c>
      <c r="J274" s="15">
        <v>542</v>
      </c>
      <c r="K274" s="26" t="s">
        <v>263</v>
      </c>
      <c r="L274" s="10">
        <v>35</v>
      </c>
    </row>
    <row r="275" spans="1:13" x14ac:dyDescent="0.25">
      <c r="A275" s="25">
        <v>274</v>
      </c>
      <c r="B275" s="11"/>
      <c r="C275" s="12"/>
      <c r="D275" s="12"/>
      <c r="E275" s="12"/>
      <c r="F275" s="12"/>
      <c r="G275" s="12"/>
      <c r="H275" s="12"/>
      <c r="I275" s="14"/>
      <c r="J275" s="15">
        <v>606</v>
      </c>
      <c r="K275" s="26" t="s">
        <v>908</v>
      </c>
      <c r="L275" s="10">
        <v>35</v>
      </c>
    </row>
    <row r="276" spans="1:13" x14ac:dyDescent="0.25">
      <c r="A276" s="25">
        <v>275</v>
      </c>
      <c r="B276" s="11"/>
      <c r="C276" s="12"/>
      <c r="D276" s="12"/>
      <c r="E276" s="12"/>
      <c r="F276" s="12"/>
      <c r="G276" s="12"/>
      <c r="H276" s="12"/>
      <c r="I276" s="14">
        <v>419</v>
      </c>
      <c r="J276" s="15">
        <v>430</v>
      </c>
      <c r="K276" s="26" t="s">
        <v>216</v>
      </c>
      <c r="L276" s="10">
        <v>35</v>
      </c>
    </row>
    <row r="277" spans="1:13" x14ac:dyDescent="0.25">
      <c r="A277" s="25">
        <v>276</v>
      </c>
      <c r="B277" s="11"/>
      <c r="C277" s="12"/>
      <c r="D277" s="12"/>
      <c r="E277" s="12"/>
      <c r="F277" s="12"/>
      <c r="G277" s="12"/>
      <c r="H277" s="12"/>
      <c r="I277" s="14">
        <v>676</v>
      </c>
      <c r="J277" s="15">
        <v>687</v>
      </c>
      <c r="K277" s="26" t="s">
        <v>337</v>
      </c>
      <c r="L277" s="10">
        <v>35</v>
      </c>
    </row>
    <row r="278" spans="1:13" x14ac:dyDescent="0.25">
      <c r="A278" s="25">
        <v>277</v>
      </c>
      <c r="B278" s="11"/>
      <c r="C278" s="12"/>
      <c r="D278" s="12"/>
      <c r="E278" s="12"/>
      <c r="F278" s="12"/>
      <c r="G278" s="12"/>
      <c r="H278" s="12"/>
      <c r="I278" s="14">
        <v>579</v>
      </c>
      <c r="J278" s="15">
        <v>590</v>
      </c>
      <c r="K278" s="26" t="s">
        <v>283</v>
      </c>
      <c r="L278" s="10">
        <v>35</v>
      </c>
    </row>
    <row r="279" spans="1:13" ht="15.75" thickBot="1" x14ac:dyDescent="0.3">
      <c r="A279" s="27">
        <v>278</v>
      </c>
      <c r="B279" s="28"/>
      <c r="C279" s="29"/>
      <c r="D279" s="29"/>
      <c r="E279" s="29"/>
      <c r="F279" s="29"/>
      <c r="G279" s="29"/>
      <c r="H279" s="29"/>
      <c r="I279" s="30">
        <v>611</v>
      </c>
      <c r="J279" s="31">
        <v>622</v>
      </c>
      <c r="K279" s="32" t="s">
        <v>303</v>
      </c>
      <c r="L279" s="10">
        <v>35</v>
      </c>
    </row>
    <row r="280" spans="1:13" x14ac:dyDescent="0.25">
      <c r="A280" s="19">
        <v>279</v>
      </c>
      <c r="B280" s="20"/>
      <c r="C280" s="21"/>
      <c r="D280" s="21"/>
      <c r="E280" s="21"/>
      <c r="F280" s="21"/>
      <c r="G280" s="21" t="s">
        <v>1419</v>
      </c>
      <c r="H280" s="21"/>
      <c r="I280" s="22"/>
      <c r="J280" s="23">
        <v>22</v>
      </c>
      <c r="K280" s="24" t="s">
        <v>594</v>
      </c>
    </row>
    <row r="281" spans="1:13" x14ac:dyDescent="0.25">
      <c r="A281" s="25">
        <v>280</v>
      </c>
      <c r="B281" s="11"/>
      <c r="C281" s="12"/>
      <c r="D281" s="12"/>
      <c r="E281" s="12"/>
      <c r="F281" s="12"/>
      <c r="G281" s="12"/>
      <c r="H281" s="12"/>
      <c r="I281" s="14"/>
      <c r="J281" s="15">
        <v>532</v>
      </c>
      <c r="K281" s="26" t="s">
        <v>867</v>
      </c>
    </row>
    <row r="282" spans="1:13" x14ac:dyDescent="0.25">
      <c r="A282" s="25">
        <v>281</v>
      </c>
      <c r="B282" s="11"/>
      <c r="C282" s="12"/>
      <c r="D282" s="12"/>
      <c r="E282" s="12"/>
      <c r="F282" s="12"/>
      <c r="G282" s="12"/>
      <c r="H282" s="12"/>
      <c r="I282" s="14"/>
      <c r="J282" s="15">
        <v>241</v>
      </c>
      <c r="K282" s="26" t="s">
        <v>706</v>
      </c>
    </row>
    <row r="283" spans="1:13" x14ac:dyDescent="0.25">
      <c r="A283" s="25">
        <v>282</v>
      </c>
      <c r="B283" s="11"/>
      <c r="C283" s="12"/>
      <c r="D283" s="12"/>
      <c r="E283" s="12"/>
      <c r="F283" s="12"/>
      <c r="G283" s="12"/>
      <c r="H283" s="12"/>
      <c r="I283" s="14"/>
      <c r="J283" s="15">
        <v>635</v>
      </c>
      <c r="K283" s="26" t="s">
        <v>919</v>
      </c>
    </row>
    <row r="284" spans="1:13" x14ac:dyDescent="0.25">
      <c r="A284" s="25">
        <v>283</v>
      </c>
      <c r="B284" s="11"/>
      <c r="C284" s="12"/>
      <c r="D284" s="12"/>
      <c r="E284" s="12"/>
      <c r="F284" s="12"/>
      <c r="G284" s="12"/>
      <c r="H284" s="12"/>
      <c r="I284" s="14"/>
      <c r="J284" s="15">
        <v>683</v>
      </c>
      <c r="K284" s="26" t="s">
        <v>942</v>
      </c>
    </row>
    <row r="285" spans="1:13" x14ac:dyDescent="0.25">
      <c r="A285" s="25">
        <v>284</v>
      </c>
      <c r="B285" s="11"/>
      <c r="C285" s="12"/>
      <c r="D285" s="12"/>
      <c r="E285" s="12"/>
      <c r="F285" s="12"/>
      <c r="G285" s="12"/>
      <c r="H285" s="12"/>
      <c r="I285" s="14"/>
      <c r="J285" s="15">
        <v>308</v>
      </c>
      <c r="K285" s="26" t="s">
        <v>736</v>
      </c>
    </row>
    <row r="286" spans="1:13" ht="15.75" thickBot="1" x14ac:dyDescent="0.3">
      <c r="A286" s="27">
        <v>285</v>
      </c>
      <c r="B286" s="28"/>
      <c r="C286" s="29"/>
      <c r="D286" s="29"/>
      <c r="E286" s="29"/>
      <c r="F286" s="29"/>
      <c r="G286" s="29"/>
      <c r="H286" s="29"/>
      <c r="I286" s="30"/>
      <c r="J286" s="31">
        <v>340</v>
      </c>
      <c r="K286" s="32" t="s">
        <v>753</v>
      </c>
    </row>
    <row r="287" spans="1:13" x14ac:dyDescent="0.25">
      <c r="A287" s="19">
        <v>286</v>
      </c>
      <c r="B287" s="20"/>
      <c r="C287" s="21"/>
      <c r="D287" s="21"/>
      <c r="E287" s="21"/>
      <c r="F287" s="21"/>
      <c r="G287" s="21" t="s">
        <v>1341</v>
      </c>
      <c r="H287" s="21"/>
      <c r="I287" s="22"/>
      <c r="J287" s="23">
        <v>541</v>
      </c>
      <c r="K287" s="24" t="s">
        <v>873</v>
      </c>
      <c r="L287" s="10">
        <v>36</v>
      </c>
      <c r="M287" s="10" t="s">
        <v>1467</v>
      </c>
    </row>
    <row r="288" spans="1:13" x14ac:dyDescent="0.25">
      <c r="A288" s="25">
        <v>287</v>
      </c>
      <c r="B288" s="11"/>
      <c r="C288" s="12"/>
      <c r="D288" s="12"/>
      <c r="E288" s="12"/>
      <c r="F288" s="12"/>
      <c r="G288" s="12"/>
      <c r="H288" s="12"/>
      <c r="I288" s="14">
        <v>92</v>
      </c>
      <c r="J288" s="15">
        <v>97</v>
      </c>
      <c r="K288" s="26" t="s">
        <v>62</v>
      </c>
      <c r="L288" s="10">
        <v>36</v>
      </c>
    </row>
    <row r="289" spans="1:13" x14ac:dyDescent="0.25">
      <c r="A289" s="25">
        <v>288</v>
      </c>
      <c r="B289" s="11"/>
      <c r="C289" s="12"/>
      <c r="D289" s="12"/>
      <c r="E289" s="12"/>
      <c r="F289" s="12"/>
      <c r="G289" s="12"/>
      <c r="H289" s="12"/>
      <c r="I289" s="14">
        <v>1113</v>
      </c>
      <c r="J289" s="15">
        <v>1127</v>
      </c>
      <c r="K289" s="26" t="s">
        <v>557</v>
      </c>
      <c r="L289" s="10">
        <v>36</v>
      </c>
    </row>
    <row r="290" spans="1:13" x14ac:dyDescent="0.25">
      <c r="A290" s="25">
        <v>289</v>
      </c>
      <c r="B290" s="11"/>
      <c r="C290" s="12"/>
      <c r="D290" s="12"/>
      <c r="E290" s="12"/>
      <c r="F290" s="12"/>
      <c r="G290" s="12"/>
      <c r="H290" s="12"/>
      <c r="I290" s="14">
        <v>227</v>
      </c>
      <c r="J290" s="15">
        <v>234</v>
      </c>
      <c r="K290" s="26" t="s">
        <v>131</v>
      </c>
      <c r="L290" s="10">
        <v>36</v>
      </c>
    </row>
    <row r="291" spans="1:13" x14ac:dyDescent="0.25">
      <c r="A291" s="25">
        <v>290</v>
      </c>
      <c r="B291" s="11"/>
      <c r="C291" s="12"/>
      <c r="D291" s="12"/>
      <c r="E291" s="12"/>
      <c r="F291" s="12"/>
      <c r="G291" s="12"/>
      <c r="H291" s="12"/>
      <c r="I291" s="14">
        <v>279</v>
      </c>
      <c r="J291" s="15">
        <v>289</v>
      </c>
      <c r="K291" s="26" t="s">
        <v>158</v>
      </c>
      <c r="L291" s="10">
        <v>36</v>
      </c>
    </row>
    <row r="292" spans="1:13" x14ac:dyDescent="0.25">
      <c r="A292" s="25">
        <v>291</v>
      </c>
      <c r="B292" s="11"/>
      <c r="C292" s="12"/>
      <c r="D292" s="12"/>
      <c r="E292" s="12"/>
      <c r="F292" s="12"/>
      <c r="G292" s="12"/>
      <c r="H292" s="12"/>
      <c r="I292" s="14">
        <v>718</v>
      </c>
      <c r="J292" s="15">
        <v>729</v>
      </c>
      <c r="K292" s="26" t="s">
        <v>358</v>
      </c>
      <c r="L292" s="10">
        <v>36</v>
      </c>
    </row>
    <row r="293" spans="1:13" ht="15.75" thickBot="1" x14ac:dyDescent="0.3">
      <c r="A293" s="27">
        <v>292</v>
      </c>
      <c r="B293" s="28"/>
      <c r="C293" s="29"/>
      <c r="D293" s="29"/>
      <c r="E293" s="29"/>
      <c r="F293" s="29"/>
      <c r="G293" s="29"/>
      <c r="H293" s="29"/>
      <c r="I293" s="30">
        <v>775</v>
      </c>
      <c r="J293" s="31">
        <v>786</v>
      </c>
      <c r="K293" s="32" t="s">
        <v>380</v>
      </c>
      <c r="L293" s="10">
        <v>36</v>
      </c>
    </row>
    <row r="294" spans="1:13" x14ac:dyDescent="0.25">
      <c r="A294" s="19">
        <v>293</v>
      </c>
      <c r="B294" s="20"/>
      <c r="C294" s="21"/>
      <c r="D294" s="21"/>
      <c r="E294" s="21"/>
      <c r="F294" s="21"/>
      <c r="G294" s="21" t="s">
        <v>1342</v>
      </c>
      <c r="H294" s="21"/>
      <c r="I294" s="22"/>
      <c r="J294" s="23">
        <v>922</v>
      </c>
      <c r="K294" s="24" t="s">
        <v>1069</v>
      </c>
      <c r="L294" s="10">
        <v>37</v>
      </c>
      <c r="M294" s="10" t="s">
        <v>1468</v>
      </c>
    </row>
    <row r="295" spans="1:13" x14ac:dyDescent="0.25">
      <c r="A295" s="25">
        <v>294</v>
      </c>
      <c r="B295" s="11"/>
      <c r="C295" s="12"/>
      <c r="D295" s="12"/>
      <c r="E295" s="12"/>
      <c r="F295" s="12"/>
      <c r="G295" s="12"/>
      <c r="H295" s="12"/>
      <c r="I295" s="14">
        <v>529</v>
      </c>
      <c r="J295" s="15">
        <v>540</v>
      </c>
      <c r="K295" s="26" t="s">
        <v>262</v>
      </c>
      <c r="L295" s="10">
        <v>37</v>
      </c>
    </row>
    <row r="296" spans="1:13" x14ac:dyDescent="0.25">
      <c r="A296" s="25">
        <v>295</v>
      </c>
      <c r="B296" s="11"/>
      <c r="C296" s="12"/>
      <c r="D296" s="12"/>
      <c r="E296" s="12"/>
      <c r="F296" s="12"/>
      <c r="G296" s="12"/>
      <c r="H296" s="12"/>
      <c r="I296" s="14">
        <v>877</v>
      </c>
      <c r="J296" s="15">
        <v>888</v>
      </c>
      <c r="K296" s="26" t="s">
        <v>427</v>
      </c>
      <c r="L296" s="10">
        <v>37</v>
      </c>
    </row>
    <row r="297" spans="1:13" x14ac:dyDescent="0.25">
      <c r="A297" s="25">
        <v>296</v>
      </c>
      <c r="B297" s="11"/>
      <c r="C297" s="12"/>
      <c r="D297" s="12"/>
      <c r="E297" s="12"/>
      <c r="F297" s="12"/>
      <c r="G297" s="12"/>
      <c r="H297" s="12"/>
      <c r="I297" s="14">
        <v>681</v>
      </c>
      <c r="J297" s="15">
        <v>692</v>
      </c>
      <c r="K297" s="26" t="s">
        <v>340</v>
      </c>
      <c r="L297" s="41">
        <v>37</v>
      </c>
    </row>
    <row r="298" spans="1:13" x14ac:dyDescent="0.25">
      <c r="A298" s="25">
        <v>297</v>
      </c>
      <c r="B298" s="11"/>
      <c r="C298" s="12"/>
      <c r="D298" s="12"/>
      <c r="E298" s="12"/>
      <c r="F298" s="12"/>
      <c r="G298" s="12"/>
      <c r="H298" s="12"/>
      <c r="I298" s="14">
        <v>325</v>
      </c>
      <c r="J298" s="15">
        <v>335</v>
      </c>
      <c r="K298" s="26" t="s">
        <v>182</v>
      </c>
      <c r="L298" s="41">
        <v>37</v>
      </c>
    </row>
    <row r="299" spans="1:13" ht="15.75" thickBot="1" x14ac:dyDescent="0.3">
      <c r="A299" s="27">
        <v>298</v>
      </c>
      <c r="B299" s="28"/>
      <c r="C299" s="29"/>
      <c r="D299" s="29"/>
      <c r="E299" s="29"/>
      <c r="F299" s="29"/>
      <c r="G299" s="29"/>
      <c r="H299" s="37"/>
      <c r="I299" s="30">
        <v>358</v>
      </c>
      <c r="J299" s="31">
        <v>368</v>
      </c>
      <c r="K299" s="32" t="s">
        <v>196</v>
      </c>
      <c r="L299" s="41">
        <v>37</v>
      </c>
    </row>
    <row r="300" spans="1:13" x14ac:dyDescent="0.25">
      <c r="A300" s="19">
        <v>299</v>
      </c>
      <c r="B300" s="20"/>
      <c r="C300" s="21"/>
      <c r="D300" s="21"/>
      <c r="E300" s="21"/>
      <c r="F300" s="21"/>
      <c r="G300" s="21" t="s">
        <v>1343</v>
      </c>
      <c r="H300" s="21"/>
      <c r="I300" s="22">
        <v>884</v>
      </c>
      <c r="J300" s="23">
        <v>895</v>
      </c>
      <c r="K300" s="24" t="s">
        <v>431</v>
      </c>
      <c r="L300" s="41">
        <v>38</v>
      </c>
      <c r="M300" s="10" t="s">
        <v>1469</v>
      </c>
    </row>
    <row r="301" spans="1:13" x14ac:dyDescent="0.25">
      <c r="A301" s="25">
        <v>300</v>
      </c>
      <c r="B301" s="11"/>
      <c r="C301" s="12"/>
      <c r="D301" s="12"/>
      <c r="E301" s="12"/>
      <c r="F301" s="12"/>
      <c r="G301" s="12"/>
      <c r="H301" s="12"/>
      <c r="I301" s="17">
        <v>825</v>
      </c>
      <c r="J301" s="15">
        <v>836</v>
      </c>
      <c r="K301" s="26" t="s">
        <v>401</v>
      </c>
      <c r="L301" s="41">
        <v>38</v>
      </c>
    </row>
    <row r="302" spans="1:13" x14ac:dyDescent="0.25">
      <c r="A302" s="25">
        <v>301</v>
      </c>
      <c r="B302" s="11"/>
      <c r="C302" s="12"/>
      <c r="D302" s="12"/>
      <c r="E302" s="12"/>
      <c r="F302" s="12"/>
      <c r="G302" s="12"/>
      <c r="H302" s="12"/>
      <c r="I302" s="14">
        <v>416</v>
      </c>
      <c r="J302" s="15">
        <v>427</v>
      </c>
      <c r="K302" s="26" t="s">
        <v>214</v>
      </c>
      <c r="L302" s="41">
        <v>38</v>
      </c>
    </row>
    <row r="303" spans="1:13" x14ac:dyDescent="0.25">
      <c r="A303" s="25">
        <v>302</v>
      </c>
      <c r="B303" s="11"/>
      <c r="C303" s="12"/>
      <c r="D303" s="12"/>
      <c r="E303" s="12"/>
      <c r="F303" s="12"/>
      <c r="G303" s="12"/>
      <c r="H303" s="12"/>
      <c r="I303" s="14">
        <v>977</v>
      </c>
      <c r="J303" s="15">
        <v>988</v>
      </c>
      <c r="K303" s="26" t="s">
        <v>487</v>
      </c>
      <c r="L303" s="41">
        <v>38</v>
      </c>
    </row>
    <row r="304" spans="1:13" x14ac:dyDescent="0.25">
      <c r="A304" s="25">
        <v>303</v>
      </c>
      <c r="B304" s="11"/>
      <c r="C304" s="12"/>
      <c r="D304" s="12"/>
      <c r="E304" s="12"/>
      <c r="F304" s="12"/>
      <c r="G304" s="12"/>
      <c r="H304" s="12"/>
      <c r="I304" s="14">
        <v>966</v>
      </c>
      <c r="J304" s="15">
        <v>977</v>
      </c>
      <c r="K304" s="26" t="s">
        <v>481</v>
      </c>
      <c r="L304" s="41">
        <v>38</v>
      </c>
    </row>
    <row r="305" spans="1:15" ht="15.75" thickBot="1" x14ac:dyDescent="0.3">
      <c r="A305" s="27">
        <v>304</v>
      </c>
      <c r="B305" s="28"/>
      <c r="C305" s="29"/>
      <c r="D305" s="29"/>
      <c r="E305" s="29"/>
      <c r="F305" s="29"/>
      <c r="G305" s="29"/>
      <c r="H305" s="29"/>
      <c r="I305" s="30">
        <v>1033</v>
      </c>
      <c r="J305" s="31">
        <v>1045</v>
      </c>
      <c r="K305" s="32" t="s">
        <v>518</v>
      </c>
      <c r="L305" s="41">
        <v>38</v>
      </c>
    </row>
    <row r="306" spans="1:15" x14ac:dyDescent="0.25">
      <c r="A306" s="19">
        <v>305</v>
      </c>
      <c r="B306" s="20"/>
      <c r="C306" s="21"/>
      <c r="D306" s="21"/>
      <c r="E306" s="21"/>
      <c r="F306" s="21" t="s">
        <v>1344</v>
      </c>
      <c r="G306" s="21"/>
      <c r="H306" s="21"/>
      <c r="I306" s="22">
        <v>687</v>
      </c>
      <c r="J306" s="23">
        <v>698</v>
      </c>
      <c r="K306" s="24" t="s">
        <v>345</v>
      </c>
      <c r="L306" s="41">
        <v>39</v>
      </c>
    </row>
    <row r="307" spans="1:15" x14ac:dyDescent="0.25">
      <c r="A307" s="25">
        <v>306</v>
      </c>
      <c r="B307" s="11"/>
      <c r="C307" s="12"/>
      <c r="D307" s="12"/>
      <c r="E307" s="12"/>
      <c r="F307" s="12"/>
      <c r="G307" s="12" t="s">
        <v>1345</v>
      </c>
      <c r="H307" s="12"/>
      <c r="I307" s="14">
        <v>496</v>
      </c>
      <c r="J307" s="15">
        <v>507</v>
      </c>
      <c r="K307" s="26" t="s">
        <v>250</v>
      </c>
      <c r="L307" s="41">
        <v>39</v>
      </c>
      <c r="M307" s="10" t="s">
        <v>1345</v>
      </c>
    </row>
    <row r="308" spans="1:15" x14ac:dyDescent="0.25">
      <c r="A308" s="25">
        <v>307</v>
      </c>
      <c r="B308" s="11"/>
      <c r="C308" s="12"/>
      <c r="D308" s="12"/>
      <c r="E308" s="12"/>
      <c r="F308" s="12"/>
      <c r="G308" s="12"/>
      <c r="H308" s="12"/>
      <c r="I308" s="14"/>
      <c r="J308" s="15">
        <v>212</v>
      </c>
      <c r="K308" s="26" t="s">
        <v>689</v>
      </c>
      <c r="L308" s="41">
        <v>39</v>
      </c>
    </row>
    <row r="309" spans="1:15" x14ac:dyDescent="0.25">
      <c r="A309" s="25">
        <v>308</v>
      </c>
      <c r="B309" s="11"/>
      <c r="C309" s="12"/>
      <c r="D309" s="12"/>
      <c r="E309" s="12"/>
      <c r="F309" s="12"/>
      <c r="G309" s="12"/>
      <c r="H309" s="12"/>
      <c r="I309" s="14"/>
      <c r="J309" s="15">
        <v>220</v>
      </c>
      <c r="K309" s="26" t="s">
        <v>693</v>
      </c>
      <c r="L309" s="41">
        <v>39</v>
      </c>
    </row>
    <row r="310" spans="1:15" x14ac:dyDescent="0.25">
      <c r="A310" s="25">
        <v>309</v>
      </c>
      <c r="B310" s="11"/>
      <c r="C310" s="12"/>
      <c r="D310" s="12"/>
      <c r="E310" s="12"/>
      <c r="F310" s="12"/>
      <c r="G310" s="12"/>
      <c r="H310" s="12"/>
      <c r="I310" s="14"/>
      <c r="J310" s="15">
        <v>228</v>
      </c>
      <c r="K310" s="26" t="s">
        <v>698</v>
      </c>
      <c r="L310" s="41">
        <v>39</v>
      </c>
    </row>
    <row r="311" spans="1:15" x14ac:dyDescent="0.25">
      <c r="A311" s="25">
        <v>310</v>
      </c>
      <c r="B311" s="11"/>
      <c r="C311" s="12"/>
      <c r="D311" s="12"/>
      <c r="E311" s="12"/>
      <c r="F311" s="12"/>
      <c r="G311" s="12"/>
      <c r="H311" s="12"/>
      <c r="I311" s="14"/>
      <c r="J311" s="15">
        <v>236</v>
      </c>
      <c r="K311" s="26" t="s">
        <v>702</v>
      </c>
      <c r="L311" s="41">
        <v>39</v>
      </c>
    </row>
    <row r="312" spans="1:15" x14ac:dyDescent="0.25">
      <c r="A312" s="25">
        <v>311</v>
      </c>
      <c r="B312" s="11"/>
      <c r="C312" s="12"/>
      <c r="D312" s="12"/>
      <c r="E312" s="12"/>
      <c r="F312" s="12"/>
      <c r="G312" s="12"/>
      <c r="H312" s="12"/>
      <c r="I312" s="14"/>
      <c r="J312" s="15">
        <v>244</v>
      </c>
      <c r="K312" s="26" t="s">
        <v>708</v>
      </c>
      <c r="L312" s="41">
        <v>39</v>
      </c>
    </row>
    <row r="313" spans="1:15" x14ac:dyDescent="0.25">
      <c r="A313" s="25">
        <v>312</v>
      </c>
      <c r="B313" s="11"/>
      <c r="C313" s="12"/>
      <c r="D313" s="12"/>
      <c r="E313" s="12"/>
      <c r="F313" s="12"/>
      <c r="G313" s="12" t="s">
        <v>1346</v>
      </c>
      <c r="H313" s="12"/>
      <c r="I313" s="14"/>
      <c r="J313" s="15">
        <v>151</v>
      </c>
      <c r="K313" s="26" t="s">
        <v>661</v>
      </c>
      <c r="L313" s="41">
        <v>40</v>
      </c>
      <c r="M313" s="10" t="s">
        <v>1346</v>
      </c>
    </row>
    <row r="314" spans="1:15" x14ac:dyDescent="0.25">
      <c r="A314" s="25">
        <v>313</v>
      </c>
      <c r="B314" s="11"/>
      <c r="C314" s="12"/>
      <c r="D314" s="12"/>
      <c r="E314" s="12"/>
      <c r="F314" s="12"/>
      <c r="G314" s="12"/>
      <c r="H314" s="12"/>
      <c r="I314" s="14">
        <v>181</v>
      </c>
      <c r="J314" s="15">
        <v>188</v>
      </c>
      <c r="K314" s="26" t="s">
        <v>109</v>
      </c>
      <c r="L314" s="41">
        <v>40</v>
      </c>
      <c r="O314" s="33"/>
    </row>
    <row r="315" spans="1:15" x14ac:dyDescent="0.25">
      <c r="A315" s="25">
        <v>314</v>
      </c>
      <c r="B315" s="11"/>
      <c r="C315" s="12"/>
      <c r="D315" s="12"/>
      <c r="E315" s="12"/>
      <c r="F315" s="12"/>
      <c r="G315" s="12"/>
      <c r="H315" s="12"/>
      <c r="I315" s="14">
        <v>189</v>
      </c>
      <c r="J315" s="15">
        <v>196</v>
      </c>
      <c r="K315" s="26" t="s">
        <v>113</v>
      </c>
      <c r="L315" s="41">
        <v>40</v>
      </c>
      <c r="O315" s="33"/>
    </row>
    <row r="316" spans="1:15" x14ac:dyDescent="0.25">
      <c r="A316" s="25">
        <v>315</v>
      </c>
      <c r="B316" s="11"/>
      <c r="C316" s="12"/>
      <c r="D316" s="12"/>
      <c r="E316" s="12"/>
      <c r="F316" s="12"/>
      <c r="G316" s="12"/>
      <c r="H316" s="12"/>
      <c r="I316" s="14">
        <v>197</v>
      </c>
      <c r="J316" s="15">
        <v>204</v>
      </c>
      <c r="K316" s="26" t="s">
        <v>117</v>
      </c>
      <c r="L316" s="41">
        <v>40</v>
      </c>
      <c r="O316" s="33"/>
    </row>
    <row r="317" spans="1:15" x14ac:dyDescent="0.25">
      <c r="A317" s="25">
        <v>316</v>
      </c>
      <c r="B317" s="11"/>
      <c r="C317" s="12"/>
      <c r="D317" s="12"/>
      <c r="E317" s="12"/>
      <c r="F317" s="12"/>
      <c r="G317" s="12" t="s">
        <v>1347</v>
      </c>
      <c r="H317" s="12"/>
      <c r="I317" s="14">
        <v>154</v>
      </c>
      <c r="J317" s="15">
        <v>159</v>
      </c>
      <c r="K317" s="26" t="s">
        <v>95</v>
      </c>
      <c r="L317" s="41">
        <v>41</v>
      </c>
      <c r="M317" s="10" t="s">
        <v>1347</v>
      </c>
      <c r="O317" s="33"/>
    </row>
    <row r="318" spans="1:15" x14ac:dyDescent="0.25">
      <c r="A318" s="25">
        <v>317</v>
      </c>
      <c r="B318" s="11"/>
      <c r="C318" s="12"/>
      <c r="D318" s="12"/>
      <c r="E318" s="12"/>
      <c r="F318" s="12"/>
      <c r="G318" s="12"/>
      <c r="H318" s="12"/>
      <c r="I318" s="14"/>
      <c r="J318" s="15">
        <v>167</v>
      </c>
      <c r="K318" s="26" t="s">
        <v>669</v>
      </c>
      <c r="L318" s="41">
        <v>41</v>
      </c>
      <c r="O318" s="33"/>
    </row>
    <row r="319" spans="1:15" x14ac:dyDescent="0.25">
      <c r="A319" s="25">
        <v>318</v>
      </c>
      <c r="B319" s="11"/>
      <c r="C319" s="12"/>
      <c r="D319" s="12"/>
      <c r="E319" s="12"/>
      <c r="F319" s="12"/>
      <c r="G319" s="12"/>
      <c r="H319" s="12"/>
      <c r="I319" s="14"/>
      <c r="J319" s="15">
        <v>175</v>
      </c>
      <c r="K319" s="26" t="s">
        <v>672</v>
      </c>
      <c r="L319" s="41">
        <v>41</v>
      </c>
      <c r="O319" s="33"/>
    </row>
    <row r="320" spans="1:15" x14ac:dyDescent="0.25">
      <c r="A320" s="25">
        <v>319</v>
      </c>
      <c r="B320" s="11"/>
      <c r="C320" s="12"/>
      <c r="D320" s="12"/>
      <c r="E320" s="12"/>
      <c r="F320" s="12"/>
      <c r="G320" s="12"/>
      <c r="H320" s="12"/>
      <c r="I320" s="14"/>
      <c r="J320" s="15">
        <v>183</v>
      </c>
      <c r="K320" s="26" t="s">
        <v>675</v>
      </c>
      <c r="L320" s="41">
        <v>41</v>
      </c>
      <c r="O320" s="33"/>
    </row>
    <row r="321" spans="1:15" x14ac:dyDescent="0.25">
      <c r="A321" s="25">
        <v>320</v>
      </c>
      <c r="B321" s="11"/>
      <c r="C321" s="12"/>
      <c r="D321" s="12"/>
      <c r="E321" s="12"/>
      <c r="F321" s="12"/>
      <c r="G321" s="12"/>
      <c r="H321" s="12"/>
      <c r="I321" s="14"/>
      <c r="J321" s="15">
        <v>191</v>
      </c>
      <c r="K321" s="26" t="s">
        <v>678</v>
      </c>
      <c r="L321" s="41">
        <v>41</v>
      </c>
      <c r="O321" s="33"/>
    </row>
    <row r="322" spans="1:15" x14ac:dyDescent="0.25">
      <c r="A322" s="25">
        <v>321</v>
      </c>
      <c r="B322" s="11"/>
      <c r="C322" s="12"/>
      <c r="D322" s="12"/>
      <c r="E322" s="12"/>
      <c r="F322" s="12"/>
      <c r="G322" s="12"/>
      <c r="H322" s="12"/>
      <c r="I322" s="14"/>
      <c r="J322" s="15">
        <v>160</v>
      </c>
      <c r="K322" s="26" t="s">
        <v>665</v>
      </c>
      <c r="L322" s="41">
        <v>41</v>
      </c>
      <c r="O322" s="33"/>
    </row>
    <row r="323" spans="1:15" x14ac:dyDescent="0.25">
      <c r="A323" s="25">
        <v>322</v>
      </c>
      <c r="B323" s="11"/>
      <c r="C323" s="12"/>
      <c r="D323" s="12"/>
      <c r="E323" s="12"/>
      <c r="F323" s="12"/>
      <c r="G323" s="12"/>
      <c r="H323" s="12"/>
      <c r="I323" s="14"/>
      <c r="J323" s="15">
        <v>168</v>
      </c>
      <c r="K323" s="26" t="s">
        <v>670</v>
      </c>
      <c r="L323" s="41">
        <v>41</v>
      </c>
      <c r="O323" s="33"/>
    </row>
    <row r="324" spans="1:15" x14ac:dyDescent="0.25">
      <c r="A324" s="25">
        <v>323</v>
      </c>
      <c r="B324" s="12"/>
      <c r="C324" s="12"/>
      <c r="D324" s="12"/>
      <c r="E324" s="12"/>
      <c r="F324" s="12"/>
      <c r="G324" s="12" t="s">
        <v>1348</v>
      </c>
      <c r="H324" s="12"/>
      <c r="I324" s="14">
        <v>578</v>
      </c>
      <c r="J324" s="15">
        <v>589</v>
      </c>
      <c r="K324" s="26" t="s">
        <v>282</v>
      </c>
      <c r="L324" s="41">
        <v>42</v>
      </c>
      <c r="M324" s="10" t="s">
        <v>1485</v>
      </c>
      <c r="O324" s="33"/>
    </row>
    <row r="325" spans="1:15" x14ac:dyDescent="0.25">
      <c r="A325" s="25">
        <v>324</v>
      </c>
      <c r="B325" s="11"/>
      <c r="C325" s="12"/>
      <c r="D325" s="12"/>
      <c r="E325" s="12"/>
      <c r="F325" s="12"/>
      <c r="G325" s="12"/>
      <c r="H325" s="12"/>
      <c r="I325" s="14"/>
      <c r="J325" s="15">
        <v>597</v>
      </c>
      <c r="K325" s="26" t="s">
        <v>905</v>
      </c>
      <c r="L325" s="41">
        <v>42</v>
      </c>
      <c r="O325" s="33"/>
    </row>
    <row r="326" spans="1:15" x14ac:dyDescent="0.25">
      <c r="A326" s="25">
        <v>325</v>
      </c>
      <c r="B326" s="11"/>
      <c r="C326" s="12"/>
      <c r="D326" s="12"/>
      <c r="E326" s="12"/>
      <c r="F326" s="12"/>
      <c r="G326" s="12"/>
      <c r="H326" s="12"/>
      <c r="I326" s="14"/>
      <c r="J326" s="15">
        <v>297</v>
      </c>
      <c r="K326" s="26" t="s">
        <v>731</v>
      </c>
      <c r="L326" s="41">
        <v>42</v>
      </c>
      <c r="O326" s="33"/>
    </row>
    <row r="327" spans="1:15" x14ac:dyDescent="0.25">
      <c r="A327" s="25">
        <v>326</v>
      </c>
      <c r="B327" s="11"/>
      <c r="C327" s="12"/>
      <c r="D327" s="12"/>
      <c r="E327" s="12"/>
      <c r="F327" s="12"/>
      <c r="G327" s="12"/>
      <c r="H327" s="12"/>
      <c r="I327" s="14"/>
      <c r="J327" s="15">
        <v>1034</v>
      </c>
      <c r="K327" s="26" t="s">
        <v>1116</v>
      </c>
      <c r="L327" s="41">
        <v>42</v>
      </c>
      <c r="O327" s="33"/>
    </row>
    <row r="328" spans="1:15" x14ac:dyDescent="0.25">
      <c r="A328" s="25">
        <v>327</v>
      </c>
      <c r="B328" s="11"/>
      <c r="C328" s="12"/>
      <c r="D328" s="12"/>
      <c r="E328" s="12"/>
      <c r="F328" s="12"/>
      <c r="G328" s="12"/>
      <c r="H328" s="12"/>
      <c r="I328" s="14"/>
      <c r="J328" s="15">
        <v>1042</v>
      </c>
      <c r="K328" s="26" t="s">
        <v>1119</v>
      </c>
      <c r="L328" s="41">
        <v>42</v>
      </c>
      <c r="O328" s="33"/>
    </row>
    <row r="329" spans="1:15" x14ac:dyDescent="0.25">
      <c r="A329" s="25">
        <v>328</v>
      </c>
      <c r="B329" s="11"/>
      <c r="C329" s="12"/>
      <c r="D329" s="12"/>
      <c r="E329" s="12"/>
      <c r="F329" s="12"/>
      <c r="G329" s="12"/>
      <c r="H329" s="12"/>
      <c r="I329" s="14"/>
      <c r="J329" s="15">
        <v>1050</v>
      </c>
      <c r="K329" s="26" t="s">
        <v>1121</v>
      </c>
      <c r="L329" s="41">
        <v>42</v>
      </c>
      <c r="O329" s="33"/>
    </row>
    <row r="330" spans="1:15" x14ac:dyDescent="0.25">
      <c r="A330" s="25">
        <v>329</v>
      </c>
      <c r="B330" s="11"/>
      <c r="C330" s="12"/>
      <c r="D330" s="12"/>
      <c r="E330" s="12"/>
      <c r="F330" s="12"/>
      <c r="G330" s="12"/>
      <c r="H330" s="12"/>
      <c r="I330" s="14"/>
      <c r="J330" s="15">
        <v>1059</v>
      </c>
      <c r="K330" s="26" t="s">
        <v>1127</v>
      </c>
      <c r="L330" s="41">
        <v>42</v>
      </c>
      <c r="O330" s="33"/>
    </row>
    <row r="331" spans="1:15" x14ac:dyDescent="0.25">
      <c r="A331" s="25">
        <v>330</v>
      </c>
      <c r="B331" s="11"/>
      <c r="C331" s="12"/>
      <c r="D331" s="12"/>
      <c r="E331" s="12"/>
      <c r="F331" s="12"/>
      <c r="G331" s="12"/>
      <c r="H331" s="12"/>
      <c r="I331" s="14"/>
      <c r="J331" s="15">
        <v>605</v>
      </c>
      <c r="K331" s="26" t="s">
        <v>907</v>
      </c>
      <c r="L331" s="41">
        <v>42</v>
      </c>
      <c r="O331" s="33"/>
    </row>
    <row r="332" spans="1:15" x14ac:dyDescent="0.25">
      <c r="A332" s="25">
        <v>331</v>
      </c>
      <c r="B332" s="11"/>
      <c r="C332" s="12"/>
      <c r="D332" s="12"/>
      <c r="E332" s="12"/>
      <c r="F332" s="12"/>
      <c r="G332" s="12"/>
      <c r="H332" s="12"/>
      <c r="I332" s="14"/>
      <c r="J332" s="15">
        <v>306</v>
      </c>
      <c r="K332" s="26" t="s">
        <v>735</v>
      </c>
      <c r="L332" s="41">
        <v>42</v>
      </c>
      <c r="O332" s="33"/>
    </row>
    <row r="333" spans="1:15" x14ac:dyDescent="0.25">
      <c r="A333" s="25">
        <v>332</v>
      </c>
      <c r="B333" s="11"/>
      <c r="C333" s="12"/>
      <c r="D333" s="12"/>
      <c r="E333" s="12"/>
      <c r="F333" s="12"/>
      <c r="G333" s="12"/>
      <c r="H333" s="12"/>
      <c r="I333" s="14"/>
      <c r="J333" s="15">
        <v>1067</v>
      </c>
      <c r="K333" s="26" t="s">
        <v>1131</v>
      </c>
      <c r="L333" s="41">
        <v>42</v>
      </c>
      <c r="O333" s="33"/>
    </row>
    <row r="334" spans="1:15" x14ac:dyDescent="0.25">
      <c r="A334" s="25">
        <v>333</v>
      </c>
      <c r="B334" s="11"/>
      <c r="C334" s="12"/>
      <c r="D334" s="12"/>
      <c r="E334" s="12"/>
      <c r="F334" s="12"/>
      <c r="G334" s="12"/>
      <c r="H334" s="12"/>
      <c r="I334" s="14"/>
      <c r="J334" s="15">
        <v>1075</v>
      </c>
      <c r="K334" s="26" t="s">
        <v>1137</v>
      </c>
      <c r="L334" s="41">
        <v>42</v>
      </c>
      <c r="O334" s="33"/>
    </row>
    <row r="335" spans="1:15" x14ac:dyDescent="0.25">
      <c r="A335" s="25">
        <v>334</v>
      </c>
      <c r="B335" s="11"/>
      <c r="C335" s="12"/>
      <c r="D335" s="12"/>
      <c r="E335" s="12"/>
      <c r="F335" s="12"/>
      <c r="G335" s="12"/>
      <c r="H335" s="12"/>
      <c r="I335" s="14"/>
      <c r="J335" s="15">
        <v>1082</v>
      </c>
      <c r="K335" s="26" t="s">
        <v>1142</v>
      </c>
      <c r="L335" s="41">
        <v>42</v>
      </c>
      <c r="O335" s="33"/>
    </row>
    <row r="336" spans="1:15" x14ac:dyDescent="0.25">
      <c r="A336" s="25">
        <v>335</v>
      </c>
      <c r="B336" s="11"/>
      <c r="C336" s="12"/>
      <c r="D336" s="12"/>
      <c r="E336" s="12"/>
      <c r="F336" s="12"/>
      <c r="G336" s="12" t="s">
        <v>1349</v>
      </c>
      <c r="H336" s="12"/>
      <c r="I336" s="14">
        <v>803</v>
      </c>
      <c r="J336" s="15">
        <v>814</v>
      </c>
      <c r="K336" s="26" t="s">
        <v>394</v>
      </c>
      <c r="L336" s="41">
        <v>42</v>
      </c>
      <c r="O336" s="33"/>
    </row>
    <row r="337" spans="1:15" x14ac:dyDescent="0.25">
      <c r="A337" s="25">
        <v>336</v>
      </c>
      <c r="B337" s="11"/>
      <c r="C337" s="12"/>
      <c r="D337" s="12"/>
      <c r="E337" s="12"/>
      <c r="F337" s="12"/>
      <c r="G337" s="12"/>
      <c r="H337" s="12"/>
      <c r="I337" s="14"/>
      <c r="J337" s="15">
        <v>496</v>
      </c>
      <c r="K337" s="26" t="s">
        <v>844</v>
      </c>
      <c r="L337" s="41">
        <v>42</v>
      </c>
      <c r="O337" s="33"/>
    </row>
    <row r="338" spans="1:15" x14ac:dyDescent="0.25">
      <c r="A338" s="25">
        <v>337</v>
      </c>
      <c r="B338" s="11"/>
      <c r="C338" s="12"/>
      <c r="D338" s="12"/>
      <c r="E338" s="12"/>
      <c r="F338" s="12"/>
      <c r="G338" s="12"/>
      <c r="H338" s="12"/>
      <c r="I338" s="14"/>
      <c r="J338" s="15">
        <v>535</v>
      </c>
      <c r="K338" s="26" t="s">
        <v>869</v>
      </c>
      <c r="L338" s="41">
        <v>42</v>
      </c>
      <c r="O338" s="33"/>
    </row>
    <row r="339" spans="1:15" x14ac:dyDescent="0.25">
      <c r="A339" s="25">
        <v>338</v>
      </c>
      <c r="B339" s="11"/>
      <c r="C339" s="12"/>
      <c r="D339" s="12"/>
      <c r="E339" s="12"/>
      <c r="F339" s="12"/>
      <c r="G339" s="12"/>
      <c r="H339" s="12"/>
      <c r="I339" s="14"/>
      <c r="J339" s="15">
        <v>360</v>
      </c>
      <c r="K339" s="26" t="s">
        <v>764</v>
      </c>
      <c r="L339" s="41">
        <v>42</v>
      </c>
      <c r="O339" s="33"/>
    </row>
    <row r="340" spans="1:15" x14ac:dyDescent="0.25">
      <c r="A340" s="25">
        <v>339</v>
      </c>
      <c r="B340" s="11"/>
      <c r="C340" s="12"/>
      <c r="D340" s="12"/>
      <c r="E340" s="12"/>
      <c r="F340" s="12"/>
      <c r="G340" s="12"/>
      <c r="H340" s="12"/>
      <c r="I340" s="14"/>
      <c r="J340" s="15">
        <v>646</v>
      </c>
      <c r="K340" s="26" t="s">
        <v>926</v>
      </c>
      <c r="L340" s="41">
        <v>42</v>
      </c>
      <c r="O340" s="33"/>
    </row>
    <row r="341" spans="1:15" x14ac:dyDescent="0.25">
      <c r="A341" s="25">
        <v>340</v>
      </c>
      <c r="B341" s="11"/>
      <c r="C341" s="12"/>
      <c r="D341" s="12"/>
      <c r="E341" s="12"/>
      <c r="F341" s="12"/>
      <c r="G341" s="12"/>
      <c r="H341" s="12"/>
      <c r="I341" s="14"/>
      <c r="J341" s="15">
        <v>267</v>
      </c>
      <c r="K341" s="26" t="s">
        <v>717</v>
      </c>
      <c r="L341" s="41">
        <v>42</v>
      </c>
      <c r="O341" s="33"/>
    </row>
    <row r="342" spans="1:15" x14ac:dyDescent="0.25">
      <c r="A342" s="25">
        <v>341</v>
      </c>
      <c r="B342" s="11"/>
      <c r="C342" s="12"/>
      <c r="D342" s="12"/>
      <c r="E342" s="12"/>
      <c r="F342" s="12"/>
      <c r="G342" s="12" t="s">
        <v>1350</v>
      </c>
      <c r="H342" s="12"/>
      <c r="I342" s="14">
        <v>950</v>
      </c>
      <c r="J342" s="15">
        <v>961</v>
      </c>
      <c r="K342" s="26" t="s">
        <v>471</v>
      </c>
      <c r="L342" s="41">
        <v>43</v>
      </c>
      <c r="M342" s="10" t="s">
        <v>1350</v>
      </c>
      <c r="O342" s="33"/>
    </row>
    <row r="343" spans="1:15" x14ac:dyDescent="0.25">
      <c r="A343" s="25">
        <v>342</v>
      </c>
      <c r="B343" s="11"/>
      <c r="C343" s="12"/>
      <c r="D343" s="12"/>
      <c r="E343" s="12"/>
      <c r="F343" s="12"/>
      <c r="G343" s="12"/>
      <c r="H343" s="12"/>
      <c r="I343" s="14"/>
      <c r="J343" s="15">
        <v>152</v>
      </c>
      <c r="K343" s="26" t="s">
        <v>662</v>
      </c>
      <c r="L343" s="41">
        <v>43</v>
      </c>
      <c r="O343" s="33"/>
    </row>
    <row r="344" spans="1:15" x14ac:dyDescent="0.25">
      <c r="A344" s="25">
        <v>343</v>
      </c>
      <c r="B344" s="11"/>
      <c r="C344" s="12"/>
      <c r="D344" s="12"/>
      <c r="E344" s="12"/>
      <c r="F344" s="12"/>
      <c r="G344" s="12"/>
      <c r="H344" s="12"/>
      <c r="I344" s="14"/>
      <c r="J344" s="15">
        <v>276</v>
      </c>
      <c r="K344" s="26" t="s">
        <v>721</v>
      </c>
      <c r="L344" s="41">
        <v>43</v>
      </c>
      <c r="O344" s="33"/>
    </row>
    <row r="345" spans="1:15" x14ac:dyDescent="0.25">
      <c r="A345" s="25">
        <v>344</v>
      </c>
      <c r="B345" s="11"/>
      <c r="C345" s="12"/>
      <c r="D345" s="12"/>
      <c r="E345" s="12"/>
      <c r="F345" s="12"/>
      <c r="G345" s="12"/>
      <c r="H345" s="12"/>
      <c r="I345" s="14"/>
      <c r="J345" s="15">
        <v>284</v>
      </c>
      <c r="K345" s="26" t="s">
        <v>724</v>
      </c>
      <c r="L345" s="41">
        <v>43</v>
      </c>
      <c r="O345" s="33"/>
    </row>
    <row r="346" spans="1:15" x14ac:dyDescent="0.25">
      <c r="A346" s="25">
        <v>345</v>
      </c>
      <c r="B346" s="11"/>
      <c r="C346" s="12"/>
      <c r="D346" s="12"/>
      <c r="E346" s="12"/>
      <c r="F346" s="12"/>
      <c r="G346" s="12"/>
      <c r="H346" s="12"/>
      <c r="I346" s="14"/>
      <c r="J346" s="15">
        <v>291</v>
      </c>
      <c r="K346" s="26" t="s">
        <v>728</v>
      </c>
      <c r="L346" s="41">
        <v>43</v>
      </c>
      <c r="O346" s="33"/>
    </row>
    <row r="347" spans="1:15" x14ac:dyDescent="0.25">
      <c r="A347" s="25">
        <v>346</v>
      </c>
      <c r="B347" s="11"/>
      <c r="C347" s="12"/>
      <c r="D347" s="12"/>
      <c r="E347" s="12"/>
      <c r="F347" s="12"/>
      <c r="G347" s="12" t="s">
        <v>1351</v>
      </c>
      <c r="H347" s="12"/>
      <c r="I347" s="14"/>
      <c r="J347" s="16">
        <v>619</v>
      </c>
      <c r="K347" s="34" t="s">
        <v>913</v>
      </c>
      <c r="L347" s="41">
        <v>44</v>
      </c>
      <c r="M347" s="10" t="s">
        <v>1351</v>
      </c>
      <c r="O347" s="33"/>
    </row>
    <row r="348" spans="1:15" x14ac:dyDescent="0.25">
      <c r="A348" s="25">
        <v>347</v>
      </c>
      <c r="B348" s="11"/>
      <c r="C348" s="12"/>
      <c r="D348" s="12"/>
      <c r="E348" s="12"/>
      <c r="F348" s="12"/>
      <c r="G348" s="12"/>
      <c r="H348" s="12"/>
      <c r="I348" s="14"/>
      <c r="J348" s="15">
        <v>392</v>
      </c>
      <c r="K348" s="26" t="s">
        <v>784</v>
      </c>
      <c r="L348" s="41">
        <v>44</v>
      </c>
      <c r="O348" s="33"/>
    </row>
    <row r="349" spans="1:15" x14ac:dyDescent="0.25">
      <c r="A349" s="25">
        <v>348</v>
      </c>
      <c r="B349" s="11"/>
      <c r="C349" s="12"/>
      <c r="D349" s="12"/>
      <c r="E349" s="12"/>
      <c r="F349" s="12"/>
      <c r="G349" s="12"/>
      <c r="H349" s="12"/>
      <c r="I349" s="14">
        <v>253</v>
      </c>
      <c r="J349" s="15">
        <v>260</v>
      </c>
      <c r="K349" s="26" t="s">
        <v>144</v>
      </c>
      <c r="L349" s="41">
        <v>44</v>
      </c>
      <c r="O349" s="33"/>
    </row>
    <row r="350" spans="1:15" x14ac:dyDescent="0.25">
      <c r="A350" s="25">
        <v>349</v>
      </c>
      <c r="B350" s="11"/>
      <c r="C350" s="12"/>
      <c r="D350" s="12"/>
      <c r="E350" s="12"/>
      <c r="F350" s="12"/>
      <c r="G350" s="12"/>
      <c r="H350" s="12"/>
      <c r="I350" s="14"/>
      <c r="J350" s="15">
        <v>268</v>
      </c>
      <c r="K350" s="26" t="s">
        <v>718</v>
      </c>
      <c r="L350" s="41">
        <v>44</v>
      </c>
      <c r="O350" s="33"/>
    </row>
    <row r="351" spans="1:15" x14ac:dyDescent="0.25">
      <c r="A351" s="25">
        <v>350</v>
      </c>
      <c r="B351" s="11"/>
      <c r="C351" s="12"/>
      <c r="D351" s="12"/>
      <c r="E351" s="12"/>
      <c r="F351" s="12"/>
      <c r="G351" s="12"/>
      <c r="H351" s="12"/>
      <c r="I351" s="14">
        <v>1119</v>
      </c>
      <c r="J351" s="15">
        <v>1139</v>
      </c>
      <c r="K351" s="26" t="s">
        <v>559</v>
      </c>
      <c r="L351" s="41">
        <v>44</v>
      </c>
      <c r="O351" s="33"/>
    </row>
    <row r="352" spans="1:15" x14ac:dyDescent="0.25">
      <c r="A352" s="25">
        <v>351</v>
      </c>
      <c r="B352" s="11"/>
      <c r="C352" s="12"/>
      <c r="D352" s="12"/>
      <c r="E352" s="12"/>
      <c r="F352" s="12"/>
      <c r="G352" s="12" t="s">
        <v>1352</v>
      </c>
      <c r="H352" s="12"/>
      <c r="I352" s="14"/>
      <c r="J352" s="15">
        <v>631</v>
      </c>
      <c r="K352" s="26" t="s">
        <v>918</v>
      </c>
      <c r="L352" s="41">
        <v>45</v>
      </c>
      <c r="M352" s="10" t="s">
        <v>1352</v>
      </c>
      <c r="O352" s="33"/>
    </row>
    <row r="353" spans="1:15" x14ac:dyDescent="0.25">
      <c r="A353" s="25">
        <v>352</v>
      </c>
      <c r="B353" s="11"/>
      <c r="C353" s="12"/>
      <c r="D353" s="12"/>
      <c r="E353" s="12"/>
      <c r="F353" s="12"/>
      <c r="G353" s="12"/>
      <c r="H353" s="12"/>
      <c r="I353" s="14">
        <v>628</v>
      </c>
      <c r="J353" s="15">
        <v>639</v>
      </c>
      <c r="K353" s="26" t="s">
        <v>312</v>
      </c>
      <c r="L353" s="41">
        <v>45</v>
      </c>
      <c r="O353" s="33"/>
    </row>
    <row r="354" spans="1:15" x14ac:dyDescent="0.25">
      <c r="A354" s="25">
        <v>353</v>
      </c>
      <c r="B354" s="11"/>
      <c r="C354" s="12"/>
      <c r="D354" s="12"/>
      <c r="E354" s="12"/>
      <c r="F354" s="12"/>
      <c r="G354" s="12"/>
      <c r="H354" s="12"/>
      <c r="I354" s="14"/>
      <c r="J354" s="15">
        <v>192</v>
      </c>
      <c r="K354" s="26" t="s">
        <v>679</v>
      </c>
      <c r="L354" s="41">
        <v>45</v>
      </c>
      <c r="O354" s="33"/>
    </row>
    <row r="355" spans="1:15" x14ac:dyDescent="0.25">
      <c r="A355" s="25">
        <v>354</v>
      </c>
      <c r="B355" s="11"/>
      <c r="C355" s="12"/>
      <c r="D355" s="12"/>
      <c r="E355" s="12"/>
      <c r="F355" s="12"/>
      <c r="G355" s="12"/>
      <c r="H355" s="12"/>
      <c r="I355" s="14"/>
      <c r="J355" s="15">
        <v>208</v>
      </c>
      <c r="K355" s="26" t="s">
        <v>688</v>
      </c>
      <c r="L355" s="41">
        <v>45</v>
      </c>
      <c r="O355" s="33"/>
    </row>
    <row r="356" spans="1:15" x14ac:dyDescent="0.25">
      <c r="A356" s="25">
        <v>355</v>
      </c>
      <c r="B356" s="11"/>
      <c r="C356" s="12"/>
      <c r="D356" s="12"/>
      <c r="E356" s="12"/>
      <c r="F356" s="12"/>
      <c r="G356" s="12"/>
      <c r="H356" s="12"/>
      <c r="I356" s="14">
        <v>636</v>
      </c>
      <c r="J356" s="15">
        <v>647</v>
      </c>
      <c r="K356" s="26" t="s">
        <v>315</v>
      </c>
      <c r="L356" s="41">
        <v>45</v>
      </c>
      <c r="O356" s="33"/>
    </row>
    <row r="357" spans="1:15" x14ac:dyDescent="0.25">
      <c r="A357" s="25">
        <v>356</v>
      </c>
      <c r="B357" s="11"/>
      <c r="C357" s="12"/>
      <c r="D357" s="12"/>
      <c r="E357" s="12"/>
      <c r="F357" s="12"/>
      <c r="G357" s="12"/>
      <c r="H357" s="12"/>
      <c r="I357" s="14"/>
      <c r="J357" s="15">
        <v>655</v>
      </c>
      <c r="K357" s="26" t="s">
        <v>929</v>
      </c>
      <c r="L357" s="41">
        <v>45</v>
      </c>
      <c r="O357" s="33"/>
    </row>
    <row r="358" spans="1:15" x14ac:dyDescent="0.25">
      <c r="A358" s="25">
        <v>357</v>
      </c>
      <c r="B358" s="11"/>
      <c r="C358" s="12"/>
      <c r="D358" s="12"/>
      <c r="E358" s="12"/>
      <c r="F358" s="12"/>
      <c r="G358" s="12"/>
      <c r="H358" s="12"/>
      <c r="I358" s="14"/>
      <c r="J358" s="15">
        <v>584</v>
      </c>
      <c r="K358" s="26" t="s">
        <v>899</v>
      </c>
      <c r="L358" s="41">
        <v>45</v>
      </c>
      <c r="O358" s="33"/>
    </row>
    <row r="359" spans="1:15" x14ac:dyDescent="0.25">
      <c r="A359" s="25">
        <v>358</v>
      </c>
      <c r="B359" s="11"/>
      <c r="C359" s="12"/>
      <c r="D359" s="12"/>
      <c r="E359" s="12"/>
      <c r="F359" s="12"/>
      <c r="G359" s="12"/>
      <c r="H359" s="12"/>
      <c r="I359" s="14"/>
      <c r="J359" s="15">
        <v>376</v>
      </c>
      <c r="K359" s="26" t="s">
        <v>773</v>
      </c>
      <c r="L359" s="41">
        <v>45</v>
      </c>
      <c r="O359" s="33"/>
    </row>
    <row r="360" spans="1:15" x14ac:dyDescent="0.25">
      <c r="A360" s="25">
        <v>359</v>
      </c>
      <c r="B360" s="11"/>
      <c r="C360" s="12"/>
      <c r="D360" s="12"/>
      <c r="E360" s="12"/>
      <c r="F360" s="12"/>
      <c r="G360" s="12"/>
      <c r="H360" s="12"/>
      <c r="I360" s="14"/>
      <c r="J360" s="15">
        <v>216</v>
      </c>
      <c r="K360" s="26" t="s">
        <v>691</v>
      </c>
      <c r="L360" s="41">
        <v>45</v>
      </c>
      <c r="O360" s="33"/>
    </row>
    <row r="361" spans="1:15" x14ac:dyDescent="0.25">
      <c r="A361" s="25">
        <v>360</v>
      </c>
      <c r="B361" s="11"/>
      <c r="C361" s="12"/>
      <c r="D361" s="12"/>
      <c r="E361" s="12"/>
      <c r="F361" s="12"/>
      <c r="G361" s="12"/>
      <c r="H361" s="12"/>
      <c r="I361" s="14"/>
      <c r="J361" s="15">
        <v>224</v>
      </c>
      <c r="K361" s="26" t="s">
        <v>696</v>
      </c>
      <c r="L361" s="41">
        <v>45</v>
      </c>
      <c r="O361" s="33"/>
    </row>
    <row r="362" spans="1:15" x14ac:dyDescent="0.25">
      <c r="A362" s="25">
        <v>361</v>
      </c>
      <c r="B362" s="11"/>
      <c r="C362" s="12"/>
      <c r="D362" s="12"/>
      <c r="E362" s="12"/>
      <c r="F362" s="12"/>
      <c r="G362" s="12"/>
      <c r="H362" s="12"/>
      <c r="I362" s="14"/>
      <c r="J362" s="15">
        <v>232</v>
      </c>
      <c r="K362" s="26" t="s">
        <v>701</v>
      </c>
      <c r="L362" s="41">
        <v>45</v>
      </c>
      <c r="O362" s="33"/>
    </row>
    <row r="363" spans="1:15" x14ac:dyDescent="0.25">
      <c r="A363" s="25">
        <v>362</v>
      </c>
      <c r="B363" s="11"/>
      <c r="C363" s="12"/>
      <c r="D363" s="12"/>
      <c r="E363" s="12"/>
      <c r="F363" s="12"/>
      <c r="G363" s="12"/>
      <c r="H363" s="12"/>
      <c r="I363" s="14"/>
      <c r="J363" s="15">
        <v>663</v>
      </c>
      <c r="K363" s="26" t="s">
        <v>932</v>
      </c>
      <c r="L363" s="41">
        <v>45</v>
      </c>
      <c r="O363" s="33"/>
    </row>
    <row r="364" spans="1:15" x14ac:dyDescent="0.25">
      <c r="A364" s="25">
        <v>363</v>
      </c>
      <c r="B364" s="11"/>
      <c r="C364" s="12"/>
      <c r="D364" s="12"/>
      <c r="E364" s="12"/>
      <c r="F364" s="12"/>
      <c r="G364" s="12"/>
      <c r="H364" s="12"/>
      <c r="I364" s="14"/>
      <c r="J364" s="15">
        <v>592</v>
      </c>
      <c r="K364" s="26" t="s">
        <v>903</v>
      </c>
      <c r="L364" s="41">
        <v>45</v>
      </c>
      <c r="O364" s="33"/>
    </row>
    <row r="365" spans="1:15" x14ac:dyDescent="0.25">
      <c r="A365" s="25">
        <v>364</v>
      </c>
      <c r="B365" s="11"/>
      <c r="C365" s="12"/>
      <c r="D365" s="12"/>
      <c r="E365" s="12"/>
      <c r="F365" s="12"/>
      <c r="G365" s="12"/>
      <c r="H365" s="12"/>
      <c r="I365" s="14"/>
      <c r="J365" s="15">
        <v>383</v>
      </c>
      <c r="K365" s="26" t="s">
        <v>776</v>
      </c>
      <c r="L365" s="41">
        <v>45</v>
      </c>
      <c r="O365" s="33"/>
    </row>
    <row r="366" spans="1:15" x14ac:dyDescent="0.25">
      <c r="A366" s="25">
        <v>365</v>
      </c>
      <c r="B366" s="11"/>
      <c r="C366" s="12"/>
      <c r="D366" s="12"/>
      <c r="E366" s="12"/>
      <c r="F366" s="12"/>
      <c r="G366" s="12"/>
      <c r="H366" s="12"/>
      <c r="I366" s="14"/>
      <c r="J366" s="15">
        <v>240</v>
      </c>
      <c r="K366" s="26" t="s">
        <v>705</v>
      </c>
      <c r="L366" s="41">
        <v>45</v>
      </c>
      <c r="O366" s="33"/>
    </row>
    <row r="367" spans="1:15" x14ac:dyDescent="0.25">
      <c r="A367" s="25">
        <v>366</v>
      </c>
      <c r="B367" s="11"/>
      <c r="C367" s="12"/>
      <c r="D367" s="12"/>
      <c r="E367" s="12"/>
      <c r="F367" s="12"/>
      <c r="G367" s="12"/>
      <c r="H367" s="12"/>
      <c r="I367" s="14"/>
      <c r="J367" s="15">
        <v>248</v>
      </c>
      <c r="K367" s="26" t="s">
        <v>711</v>
      </c>
      <c r="L367" s="41">
        <v>45</v>
      </c>
      <c r="O367" s="33"/>
    </row>
    <row r="368" spans="1:15" x14ac:dyDescent="0.25">
      <c r="A368" s="25">
        <v>367</v>
      </c>
      <c r="B368" s="11"/>
      <c r="C368" s="12"/>
      <c r="D368" s="12"/>
      <c r="E368" s="12"/>
      <c r="F368" s="12"/>
      <c r="G368" s="12"/>
      <c r="H368" s="12"/>
      <c r="I368" s="14"/>
      <c r="J368" s="15">
        <v>256</v>
      </c>
      <c r="K368" s="26" t="s">
        <v>713</v>
      </c>
      <c r="L368" s="41">
        <v>45</v>
      </c>
      <c r="O368" s="33"/>
    </row>
    <row r="369" spans="1:15" x14ac:dyDescent="0.25">
      <c r="A369" s="25">
        <v>368</v>
      </c>
      <c r="B369" s="11"/>
      <c r="C369" s="12"/>
      <c r="D369" s="12"/>
      <c r="E369" s="12"/>
      <c r="F369" s="12"/>
      <c r="G369" s="12" t="s">
        <v>1353</v>
      </c>
      <c r="H369" s="12"/>
      <c r="I369" s="14">
        <v>777</v>
      </c>
      <c r="J369" s="15">
        <v>788</v>
      </c>
      <c r="K369" s="26" t="s">
        <v>381</v>
      </c>
      <c r="L369" s="41">
        <v>46</v>
      </c>
      <c r="M369" s="10" t="s">
        <v>1353</v>
      </c>
      <c r="O369" s="33"/>
    </row>
    <row r="370" spans="1:15" x14ac:dyDescent="0.25">
      <c r="A370" s="25">
        <v>369</v>
      </c>
      <c r="B370" s="11"/>
      <c r="C370" s="12"/>
      <c r="D370" s="12"/>
      <c r="E370" s="12"/>
      <c r="F370" s="12"/>
      <c r="G370" s="12"/>
      <c r="H370" s="12"/>
      <c r="I370" s="14"/>
      <c r="J370" s="15">
        <v>400</v>
      </c>
      <c r="K370" s="26" t="s">
        <v>790</v>
      </c>
      <c r="L370" s="41">
        <v>46</v>
      </c>
      <c r="O370" s="33"/>
    </row>
    <row r="371" spans="1:15" x14ac:dyDescent="0.25">
      <c r="A371" s="25">
        <v>370</v>
      </c>
      <c r="B371" s="11"/>
      <c r="C371" s="12"/>
      <c r="D371" s="12"/>
      <c r="E371" s="12"/>
      <c r="F371" s="12"/>
      <c r="G371" s="12"/>
      <c r="H371" s="12"/>
      <c r="I371" s="14"/>
      <c r="J371" s="15">
        <v>408</v>
      </c>
      <c r="K371" s="26" t="s">
        <v>796</v>
      </c>
      <c r="L371" s="41">
        <v>46</v>
      </c>
      <c r="O371" s="33"/>
    </row>
    <row r="372" spans="1:15" x14ac:dyDescent="0.25">
      <c r="A372" s="25">
        <v>371</v>
      </c>
      <c r="B372" s="11"/>
      <c r="C372" s="12"/>
      <c r="D372" s="12"/>
      <c r="E372" s="12"/>
      <c r="F372" s="12"/>
      <c r="G372" s="12"/>
      <c r="H372" s="12"/>
      <c r="I372" s="14"/>
      <c r="J372" s="15">
        <v>416</v>
      </c>
      <c r="K372" s="26" t="s">
        <v>801</v>
      </c>
      <c r="L372" s="41">
        <v>46</v>
      </c>
      <c r="O372" s="33"/>
    </row>
    <row r="373" spans="1:15" x14ac:dyDescent="0.25">
      <c r="A373" s="25">
        <v>372</v>
      </c>
      <c r="B373" s="11"/>
      <c r="C373" s="12"/>
      <c r="D373" s="12"/>
      <c r="E373" s="12"/>
      <c r="F373" s="12"/>
      <c r="G373" s="12"/>
      <c r="H373" s="12"/>
      <c r="I373" s="14"/>
      <c r="J373" s="15">
        <v>424</v>
      </c>
      <c r="K373" s="26" t="s">
        <v>805</v>
      </c>
      <c r="L373" s="41">
        <v>46</v>
      </c>
      <c r="O373" s="33"/>
    </row>
    <row r="374" spans="1:15" x14ac:dyDescent="0.25">
      <c r="A374" s="25">
        <v>373</v>
      </c>
      <c r="B374" s="11"/>
      <c r="C374" s="12"/>
      <c r="D374" s="12"/>
      <c r="E374" s="12"/>
      <c r="F374" s="12"/>
      <c r="G374" s="12" t="s">
        <v>1354</v>
      </c>
      <c r="H374" s="12"/>
      <c r="I374" s="14">
        <v>555</v>
      </c>
      <c r="J374" s="15">
        <v>566</v>
      </c>
      <c r="K374" s="26" t="s">
        <v>270</v>
      </c>
      <c r="L374" s="41">
        <v>47</v>
      </c>
      <c r="M374" s="10" t="s">
        <v>1354</v>
      </c>
      <c r="O374" s="33"/>
    </row>
    <row r="375" spans="1:15" x14ac:dyDescent="0.25">
      <c r="A375" s="25">
        <v>374</v>
      </c>
      <c r="B375" s="11"/>
      <c r="C375" s="12"/>
      <c r="D375" s="12"/>
      <c r="E375" s="12"/>
      <c r="F375" s="12"/>
      <c r="G375" s="12"/>
      <c r="H375" s="12"/>
      <c r="I375" s="14"/>
      <c r="J375" s="15">
        <v>517</v>
      </c>
      <c r="K375" s="26" t="s">
        <v>858</v>
      </c>
      <c r="L375" s="41">
        <v>47</v>
      </c>
      <c r="O375" s="33"/>
    </row>
    <row r="376" spans="1:15" x14ac:dyDescent="0.25">
      <c r="A376" s="25">
        <v>375</v>
      </c>
      <c r="B376" s="11"/>
      <c r="C376" s="12"/>
      <c r="D376" s="12"/>
      <c r="E376" s="12"/>
      <c r="F376" s="12"/>
      <c r="G376" s="12"/>
      <c r="H376" s="12"/>
      <c r="I376" s="14"/>
      <c r="J376" s="15">
        <v>1140</v>
      </c>
      <c r="K376" s="26" t="s">
        <v>1166</v>
      </c>
      <c r="L376" s="41">
        <v>47</v>
      </c>
      <c r="O376" s="33"/>
    </row>
    <row r="377" spans="1:15" x14ac:dyDescent="0.25">
      <c r="A377" s="25">
        <v>376</v>
      </c>
      <c r="B377" s="11"/>
      <c r="C377" s="12"/>
      <c r="D377" s="12"/>
      <c r="E377" s="12"/>
      <c r="F377" s="12"/>
      <c r="G377" s="12"/>
      <c r="H377" s="12"/>
      <c r="I377" s="14"/>
      <c r="J377" s="15">
        <v>1141</v>
      </c>
      <c r="K377" s="26" t="s">
        <v>1167</v>
      </c>
      <c r="L377" s="41">
        <v>47</v>
      </c>
      <c r="O377" s="33"/>
    </row>
    <row r="378" spans="1:15" ht="15.75" thickBot="1" x14ac:dyDescent="0.3">
      <c r="A378" s="27">
        <v>377</v>
      </c>
      <c r="B378" s="28"/>
      <c r="C378" s="29"/>
      <c r="D378" s="29"/>
      <c r="E378" s="29"/>
      <c r="F378" s="29"/>
      <c r="G378" s="29"/>
      <c r="H378" s="29"/>
      <c r="I378" s="30"/>
      <c r="J378" s="31">
        <v>1142</v>
      </c>
      <c r="K378" s="32" t="s">
        <v>1168</v>
      </c>
      <c r="L378" s="41">
        <v>47</v>
      </c>
      <c r="O378" s="33"/>
    </row>
    <row r="379" spans="1:15" x14ac:dyDescent="0.25">
      <c r="A379" s="13">
        <v>378</v>
      </c>
      <c r="B379" s="11"/>
      <c r="C379" s="12"/>
      <c r="D379" s="12"/>
      <c r="E379" s="12"/>
      <c r="F379" s="12" t="s">
        <v>1355</v>
      </c>
      <c r="G379" s="12"/>
      <c r="H379" s="12"/>
      <c r="I379" s="14">
        <v>1077</v>
      </c>
      <c r="J379" s="15">
        <v>1089</v>
      </c>
      <c r="K379" s="15" t="s">
        <v>537</v>
      </c>
      <c r="O379" s="33"/>
    </row>
    <row r="380" spans="1:15" x14ac:dyDescent="0.25">
      <c r="A380" s="13">
        <v>379</v>
      </c>
      <c r="B380" s="11"/>
      <c r="C380" s="12"/>
      <c r="D380" s="12"/>
      <c r="E380" s="12"/>
      <c r="F380" s="12"/>
      <c r="G380" s="12" t="s">
        <v>1356</v>
      </c>
      <c r="H380" s="12"/>
      <c r="I380" s="14"/>
      <c r="J380" s="15">
        <v>1080</v>
      </c>
      <c r="K380" s="15" t="s">
        <v>1141</v>
      </c>
      <c r="O380" s="33"/>
    </row>
    <row r="381" spans="1:15" ht="15.75" thickBot="1" x14ac:dyDescent="0.3">
      <c r="A381" s="13">
        <v>380</v>
      </c>
      <c r="B381" s="11"/>
      <c r="C381" s="12"/>
      <c r="D381" s="12"/>
      <c r="E381" s="12"/>
      <c r="F381" s="12"/>
      <c r="G381" s="12"/>
      <c r="H381" s="12" t="s">
        <v>1357</v>
      </c>
      <c r="I381" s="14"/>
      <c r="J381" s="15">
        <v>375</v>
      </c>
      <c r="K381" s="15" t="s">
        <v>772</v>
      </c>
      <c r="O381" s="33"/>
    </row>
    <row r="382" spans="1:15" x14ac:dyDescent="0.25">
      <c r="A382" s="19">
        <v>381</v>
      </c>
      <c r="B382" s="20"/>
      <c r="C382" s="21"/>
      <c r="D382" s="21"/>
      <c r="E382" s="21"/>
      <c r="F382" s="21"/>
      <c r="G382" s="21"/>
      <c r="H382" s="21"/>
      <c r="I382" s="22">
        <v>372</v>
      </c>
      <c r="J382" s="23">
        <v>382</v>
      </c>
      <c r="K382" s="24" t="s">
        <v>202</v>
      </c>
      <c r="L382" s="10">
        <v>48</v>
      </c>
      <c r="M382" s="10" t="s">
        <v>569</v>
      </c>
      <c r="O382" s="33"/>
    </row>
    <row r="383" spans="1:15" x14ac:dyDescent="0.25">
      <c r="A383" s="25">
        <v>382</v>
      </c>
      <c r="B383" s="11"/>
      <c r="C383" s="12"/>
      <c r="D383" s="12"/>
      <c r="E383" s="12"/>
      <c r="F383" s="12"/>
      <c r="G383" s="12"/>
      <c r="H383" s="12"/>
      <c r="I383" s="14"/>
      <c r="J383" s="15">
        <v>391</v>
      </c>
      <c r="K383" s="26" t="s">
        <v>783</v>
      </c>
      <c r="L383" s="10">
        <v>48</v>
      </c>
      <c r="O383" s="33"/>
    </row>
    <row r="384" spans="1:15" x14ac:dyDescent="0.25">
      <c r="A384" s="25">
        <v>383</v>
      </c>
      <c r="B384" s="11"/>
      <c r="C384" s="12"/>
      <c r="D384" s="12"/>
      <c r="E384" s="12"/>
      <c r="F384" s="12"/>
      <c r="G384" s="12"/>
      <c r="H384" s="12"/>
      <c r="I384" s="14"/>
      <c r="J384" s="15">
        <v>399</v>
      </c>
      <c r="K384" s="26" t="s">
        <v>789</v>
      </c>
      <c r="L384" s="10">
        <v>48</v>
      </c>
      <c r="O384" s="33"/>
    </row>
    <row r="385" spans="1:15" x14ac:dyDescent="0.25">
      <c r="A385" s="25">
        <v>384</v>
      </c>
      <c r="B385" s="11"/>
      <c r="C385" s="12"/>
      <c r="D385" s="12"/>
      <c r="E385" s="12"/>
      <c r="F385" s="12"/>
      <c r="G385" s="12"/>
      <c r="H385" s="12"/>
      <c r="I385" s="14"/>
      <c r="J385" s="15">
        <v>407</v>
      </c>
      <c r="K385" s="26" t="s">
        <v>795</v>
      </c>
      <c r="L385" s="10">
        <v>48</v>
      </c>
      <c r="O385" s="33"/>
    </row>
    <row r="386" spans="1:15" ht="15.75" thickBot="1" x14ac:dyDescent="0.3">
      <c r="A386" s="27">
        <v>385</v>
      </c>
      <c r="B386" s="28"/>
      <c r="C386" s="29"/>
      <c r="D386" s="29"/>
      <c r="E386" s="29"/>
      <c r="F386" s="29"/>
      <c r="G386" s="29"/>
      <c r="H386" s="29"/>
      <c r="I386" s="30"/>
      <c r="J386" s="31">
        <v>415</v>
      </c>
      <c r="K386" s="32" t="s">
        <v>800</v>
      </c>
      <c r="L386" s="10">
        <v>48</v>
      </c>
    </row>
    <row r="387" spans="1:15" x14ac:dyDescent="0.25">
      <c r="A387" s="19">
        <v>386</v>
      </c>
      <c r="B387" s="20"/>
      <c r="C387" s="21"/>
      <c r="D387" s="21"/>
      <c r="E387" s="21"/>
      <c r="F387" s="21"/>
      <c r="G387" s="21"/>
      <c r="H387" s="21"/>
      <c r="I387" s="22">
        <v>412</v>
      </c>
      <c r="J387" s="23">
        <v>423</v>
      </c>
      <c r="K387" s="24" t="s">
        <v>213</v>
      </c>
      <c r="M387" s="10" t="s">
        <v>1470</v>
      </c>
    </row>
    <row r="388" spans="1:15" x14ac:dyDescent="0.25">
      <c r="A388" s="25">
        <v>387</v>
      </c>
      <c r="B388" s="11"/>
      <c r="C388" s="12"/>
      <c r="D388" s="12"/>
      <c r="E388" s="12"/>
      <c r="F388" s="12"/>
      <c r="G388" s="12"/>
      <c r="H388" s="12"/>
      <c r="I388" s="14"/>
      <c r="J388" s="15">
        <v>431</v>
      </c>
      <c r="K388" s="26" t="s">
        <v>809</v>
      </c>
    </row>
    <row r="389" spans="1:15" x14ac:dyDescent="0.25">
      <c r="A389" s="25">
        <v>388</v>
      </c>
      <c r="B389" s="11"/>
      <c r="C389" s="12"/>
      <c r="D389" s="12"/>
      <c r="E389" s="12"/>
      <c r="F389" s="12"/>
      <c r="G389" s="12"/>
      <c r="H389" s="12"/>
      <c r="I389" s="14"/>
      <c r="J389" s="15">
        <v>438</v>
      </c>
      <c r="K389" s="26" t="s">
        <v>812</v>
      </c>
    </row>
    <row r="390" spans="1:15" x14ac:dyDescent="0.25">
      <c r="A390" s="25">
        <v>389</v>
      </c>
      <c r="B390" s="11"/>
      <c r="C390" s="12"/>
      <c r="D390" s="12"/>
      <c r="E390" s="12"/>
      <c r="F390" s="12"/>
      <c r="G390" s="12"/>
      <c r="H390" s="12"/>
      <c r="I390" s="14"/>
      <c r="J390" s="15">
        <v>446</v>
      </c>
      <c r="K390" s="26" t="s">
        <v>815</v>
      </c>
    </row>
    <row r="391" spans="1:15" ht="15.75" thickBot="1" x14ac:dyDescent="0.3">
      <c r="A391" s="27">
        <v>390</v>
      </c>
      <c r="B391" s="28"/>
      <c r="C391" s="29"/>
      <c r="D391" s="29"/>
      <c r="E391" s="29"/>
      <c r="F391" s="29"/>
      <c r="G391" s="29"/>
      <c r="H391" s="29"/>
      <c r="I391" s="30"/>
      <c r="J391" s="31">
        <v>454</v>
      </c>
      <c r="K391" s="32" t="s">
        <v>818</v>
      </c>
    </row>
    <row r="392" spans="1:15" x14ac:dyDescent="0.25">
      <c r="A392" s="19">
        <v>391</v>
      </c>
      <c r="B392" s="20"/>
      <c r="C392" s="21"/>
      <c r="D392" s="21"/>
      <c r="E392" s="21"/>
      <c r="F392" s="21"/>
      <c r="G392" s="21"/>
      <c r="H392" s="21"/>
      <c r="I392" s="22">
        <v>452</v>
      </c>
      <c r="J392" s="23">
        <v>463</v>
      </c>
      <c r="K392" s="24" t="s">
        <v>234</v>
      </c>
      <c r="L392" s="10">
        <v>49</v>
      </c>
      <c r="M392" s="10" t="s">
        <v>570</v>
      </c>
    </row>
    <row r="393" spans="1:15" x14ac:dyDescent="0.25">
      <c r="A393" s="25">
        <v>392</v>
      </c>
      <c r="B393" s="11"/>
      <c r="C393" s="12"/>
      <c r="D393" s="12"/>
      <c r="E393" s="12"/>
      <c r="F393" s="12"/>
      <c r="G393" s="12"/>
      <c r="H393" s="12"/>
      <c r="I393" s="14"/>
      <c r="J393" s="15">
        <v>471</v>
      </c>
      <c r="K393" s="26" t="s">
        <v>828</v>
      </c>
      <c r="L393" s="10">
        <v>49</v>
      </c>
    </row>
    <row r="394" spans="1:15" x14ac:dyDescent="0.25">
      <c r="A394" s="25">
        <v>393</v>
      </c>
      <c r="B394" s="11"/>
      <c r="C394" s="12"/>
      <c r="D394" s="12"/>
      <c r="E394" s="12"/>
      <c r="F394" s="12"/>
      <c r="G394" s="12"/>
      <c r="H394" s="12"/>
      <c r="I394" s="14"/>
      <c r="J394" s="15">
        <v>479</v>
      </c>
      <c r="K394" s="26" t="s">
        <v>833</v>
      </c>
      <c r="L394" s="10">
        <v>49</v>
      </c>
    </row>
    <row r="395" spans="1:15" x14ac:dyDescent="0.25">
      <c r="A395" s="25">
        <v>394</v>
      </c>
      <c r="B395" s="11"/>
      <c r="C395" s="12"/>
      <c r="D395" s="12"/>
      <c r="E395" s="12"/>
      <c r="F395" s="12"/>
      <c r="G395" s="12"/>
      <c r="H395" s="12"/>
      <c r="I395" s="14"/>
      <c r="J395" s="15">
        <v>486</v>
      </c>
      <c r="K395" s="26" t="s">
        <v>837</v>
      </c>
      <c r="L395" s="10">
        <v>49</v>
      </c>
    </row>
    <row r="396" spans="1:15" x14ac:dyDescent="0.25">
      <c r="A396" s="25">
        <v>395</v>
      </c>
      <c r="B396" s="11"/>
      <c r="C396" s="12"/>
      <c r="D396" s="12"/>
      <c r="E396" s="12"/>
      <c r="F396" s="12"/>
      <c r="G396" s="12"/>
      <c r="H396" s="12"/>
      <c r="I396" s="14"/>
      <c r="J396" s="15">
        <v>495</v>
      </c>
      <c r="K396" s="26" t="s">
        <v>843</v>
      </c>
      <c r="L396" s="10">
        <v>49</v>
      </c>
    </row>
    <row r="397" spans="1:15" ht="15.75" thickBot="1" x14ac:dyDescent="0.3">
      <c r="A397" s="27">
        <v>396</v>
      </c>
      <c r="B397" s="28"/>
      <c r="C397" s="29"/>
      <c r="D397" s="29"/>
      <c r="E397" s="29"/>
      <c r="F397" s="29"/>
      <c r="G397" s="29"/>
      <c r="H397" s="29"/>
      <c r="I397" s="30"/>
      <c r="J397" s="31">
        <v>504</v>
      </c>
      <c r="K397" s="32" t="s">
        <v>849</v>
      </c>
      <c r="L397" s="10">
        <v>49</v>
      </c>
    </row>
    <row r="398" spans="1:15" x14ac:dyDescent="0.25">
      <c r="A398" s="19">
        <v>397</v>
      </c>
      <c r="B398" s="20"/>
      <c r="C398" s="21"/>
      <c r="D398" s="21"/>
      <c r="E398" s="21"/>
      <c r="F398" s="21"/>
      <c r="G398" s="21"/>
      <c r="H398" s="21"/>
      <c r="I398" s="22">
        <v>1206</v>
      </c>
      <c r="J398" s="23">
        <v>2382</v>
      </c>
      <c r="K398" s="24" t="s">
        <v>563</v>
      </c>
      <c r="L398" s="10">
        <v>50</v>
      </c>
      <c r="M398" s="10" t="s">
        <v>572</v>
      </c>
    </row>
    <row r="399" spans="1:15" x14ac:dyDescent="0.25">
      <c r="A399" s="25">
        <v>398</v>
      </c>
      <c r="B399" s="11"/>
      <c r="C399" s="12"/>
      <c r="D399" s="12"/>
      <c r="E399" s="12"/>
      <c r="F399" s="12"/>
      <c r="G399" s="12"/>
      <c r="H399" s="12"/>
      <c r="I399" s="14"/>
      <c r="J399" s="15">
        <v>2407</v>
      </c>
      <c r="K399" s="26" t="s">
        <v>1247</v>
      </c>
      <c r="L399" s="10">
        <v>50</v>
      </c>
    </row>
    <row r="400" spans="1:15" x14ac:dyDescent="0.25">
      <c r="A400" s="25">
        <v>399</v>
      </c>
      <c r="B400" s="11"/>
      <c r="C400" s="12"/>
      <c r="D400" s="12"/>
      <c r="E400" s="12"/>
      <c r="F400" s="12"/>
      <c r="G400" s="12"/>
      <c r="H400" s="12"/>
      <c r="I400" s="14"/>
      <c r="J400" s="15">
        <v>2391</v>
      </c>
      <c r="K400" s="26" t="s">
        <v>1245</v>
      </c>
      <c r="L400" s="10">
        <v>50</v>
      </c>
    </row>
    <row r="401" spans="1:13" x14ac:dyDescent="0.25">
      <c r="A401" s="25">
        <v>400</v>
      </c>
      <c r="B401" s="11"/>
      <c r="C401" s="12"/>
      <c r="D401" s="12"/>
      <c r="E401" s="12"/>
      <c r="F401" s="12"/>
      <c r="G401" s="12"/>
      <c r="H401" s="12"/>
      <c r="I401" s="14"/>
      <c r="J401" s="15">
        <v>2399</v>
      </c>
      <c r="K401" s="26" t="s">
        <v>1246</v>
      </c>
      <c r="L401" s="10">
        <v>50</v>
      </c>
    </row>
    <row r="402" spans="1:13" ht="15.75" thickBot="1" x14ac:dyDescent="0.3">
      <c r="A402" s="27">
        <v>401</v>
      </c>
      <c r="B402" s="28"/>
      <c r="C402" s="29"/>
      <c r="D402" s="29"/>
      <c r="E402" s="29"/>
      <c r="F402" s="29"/>
      <c r="G402" s="29"/>
      <c r="H402" s="29"/>
      <c r="I402" s="30"/>
      <c r="J402" s="31">
        <v>2415</v>
      </c>
      <c r="K402" s="32" t="s">
        <v>1248</v>
      </c>
      <c r="L402" s="10">
        <v>50</v>
      </c>
    </row>
    <row r="403" spans="1:13" x14ac:dyDescent="0.25">
      <c r="A403" s="19">
        <v>402</v>
      </c>
      <c r="B403" s="20"/>
      <c r="C403" s="21"/>
      <c r="D403" s="21"/>
      <c r="E403" s="21"/>
      <c r="F403" s="21"/>
      <c r="G403" s="21"/>
      <c r="H403" s="21"/>
      <c r="I403" s="22">
        <v>1211</v>
      </c>
      <c r="J403" s="23">
        <v>2423</v>
      </c>
      <c r="K403" s="24" t="s">
        <v>564</v>
      </c>
      <c r="M403" s="10" t="s">
        <v>1471</v>
      </c>
    </row>
    <row r="404" spans="1:13" x14ac:dyDescent="0.25">
      <c r="A404" s="25">
        <v>403</v>
      </c>
      <c r="B404" s="11"/>
      <c r="C404" s="12"/>
      <c r="D404" s="12"/>
      <c r="E404" s="12"/>
      <c r="F404" s="12"/>
      <c r="G404" s="12"/>
      <c r="H404" s="12"/>
      <c r="I404" s="14"/>
      <c r="J404" s="15">
        <v>2431</v>
      </c>
      <c r="K404" s="26" t="s">
        <v>1249</v>
      </c>
    </row>
    <row r="405" spans="1:13" x14ac:dyDescent="0.25">
      <c r="A405" s="25">
        <v>404</v>
      </c>
      <c r="B405" s="11"/>
      <c r="C405" s="12"/>
      <c r="D405" s="12"/>
      <c r="E405" s="12"/>
      <c r="F405" s="12"/>
      <c r="G405" s="12"/>
      <c r="H405" s="12"/>
      <c r="I405" s="14"/>
      <c r="J405" s="15">
        <v>2438</v>
      </c>
      <c r="K405" s="26" t="s">
        <v>1250</v>
      </c>
    </row>
    <row r="406" spans="1:13" x14ac:dyDescent="0.25">
      <c r="A406" s="25">
        <v>405</v>
      </c>
      <c r="B406" s="11"/>
      <c r="C406" s="12"/>
      <c r="D406" s="12"/>
      <c r="E406" s="12"/>
      <c r="F406" s="12"/>
      <c r="G406" s="12"/>
      <c r="H406" s="12"/>
      <c r="I406" s="14"/>
      <c r="J406" s="15">
        <v>2446</v>
      </c>
      <c r="K406" s="26" t="s">
        <v>1251</v>
      </c>
    </row>
    <row r="407" spans="1:13" ht="15.75" thickBot="1" x14ac:dyDescent="0.3">
      <c r="A407" s="27">
        <v>406</v>
      </c>
      <c r="B407" s="28"/>
      <c r="C407" s="29"/>
      <c r="D407" s="29"/>
      <c r="E407" s="29"/>
      <c r="F407" s="29"/>
      <c r="G407" s="29"/>
      <c r="H407" s="29"/>
      <c r="I407" s="30"/>
      <c r="J407" s="31">
        <v>2454</v>
      </c>
      <c r="K407" s="32" t="s">
        <v>1252</v>
      </c>
    </row>
    <row r="408" spans="1:13" x14ac:dyDescent="0.25">
      <c r="A408" s="19">
        <v>407</v>
      </c>
      <c r="B408" s="20"/>
      <c r="C408" s="21"/>
      <c r="D408" s="21"/>
      <c r="E408" s="21"/>
      <c r="F408" s="21"/>
      <c r="G408" s="21"/>
      <c r="H408" s="21"/>
      <c r="I408" s="22">
        <v>1216</v>
      </c>
      <c r="J408" s="23">
        <v>2463</v>
      </c>
      <c r="K408" s="24" t="s">
        <v>565</v>
      </c>
      <c r="L408" s="10">
        <v>51</v>
      </c>
      <c r="M408" s="10" t="s">
        <v>573</v>
      </c>
    </row>
    <row r="409" spans="1:13" x14ac:dyDescent="0.25">
      <c r="A409" s="25">
        <v>408</v>
      </c>
      <c r="B409" s="11"/>
      <c r="C409" s="12"/>
      <c r="D409" s="12"/>
      <c r="E409" s="12"/>
      <c r="F409" s="12"/>
      <c r="G409" s="12"/>
      <c r="H409" s="12"/>
      <c r="I409" s="14"/>
      <c r="J409" s="15">
        <v>2471</v>
      </c>
      <c r="K409" s="26" t="s">
        <v>1253</v>
      </c>
      <c r="L409" s="10">
        <v>51</v>
      </c>
    </row>
    <row r="410" spans="1:13" x14ac:dyDescent="0.25">
      <c r="A410" s="25">
        <v>409</v>
      </c>
      <c r="B410" s="11"/>
      <c r="C410" s="12"/>
      <c r="D410" s="12"/>
      <c r="E410" s="12"/>
      <c r="F410" s="12"/>
      <c r="G410" s="12"/>
      <c r="H410" s="12"/>
      <c r="I410" s="14"/>
      <c r="J410" s="15">
        <v>2479</v>
      </c>
      <c r="K410" s="26" t="s">
        <v>1254</v>
      </c>
      <c r="L410" s="10">
        <v>51</v>
      </c>
    </row>
    <row r="411" spans="1:13" x14ac:dyDescent="0.25">
      <c r="A411" s="25">
        <v>410</v>
      </c>
      <c r="B411" s="11"/>
      <c r="C411" s="12"/>
      <c r="D411" s="12"/>
      <c r="E411" s="12"/>
      <c r="F411" s="12"/>
      <c r="G411" s="12"/>
      <c r="H411" s="12"/>
      <c r="I411" s="14"/>
      <c r="J411" s="15">
        <v>2486</v>
      </c>
      <c r="K411" s="26" t="s">
        <v>1255</v>
      </c>
      <c r="L411" s="10">
        <v>51</v>
      </c>
    </row>
    <row r="412" spans="1:13" x14ac:dyDescent="0.25">
      <c r="A412" s="25">
        <v>411</v>
      </c>
      <c r="B412" s="11"/>
      <c r="C412" s="12"/>
      <c r="D412" s="12"/>
      <c r="E412" s="12"/>
      <c r="F412" s="12"/>
      <c r="G412" s="12"/>
      <c r="H412" s="12"/>
      <c r="I412" s="14"/>
      <c r="J412" s="15">
        <v>2495</v>
      </c>
      <c r="K412" s="26" t="s">
        <v>1256</v>
      </c>
      <c r="L412" s="10">
        <v>51</v>
      </c>
    </row>
    <row r="413" spans="1:13" ht="15.75" thickBot="1" x14ac:dyDescent="0.3">
      <c r="A413" s="27">
        <v>412</v>
      </c>
      <c r="B413" s="28"/>
      <c r="C413" s="29"/>
      <c r="D413" s="29"/>
      <c r="E413" s="29"/>
      <c r="F413" s="29"/>
      <c r="G413" s="29"/>
      <c r="H413" s="29"/>
      <c r="I413" s="30"/>
      <c r="J413" s="31">
        <v>2504</v>
      </c>
      <c r="K413" s="32" t="s">
        <v>1257</v>
      </c>
      <c r="L413" s="10">
        <v>51</v>
      </c>
    </row>
    <row r="414" spans="1:13" x14ac:dyDescent="0.25">
      <c r="A414" s="19">
        <v>413</v>
      </c>
      <c r="B414" s="20"/>
      <c r="C414" s="21"/>
      <c r="D414" s="21"/>
      <c r="E414" s="21"/>
      <c r="F414" s="21"/>
      <c r="G414" s="21"/>
      <c r="H414" s="21" t="s">
        <v>1358</v>
      </c>
      <c r="I414" s="22"/>
      <c r="J414" s="23">
        <v>726</v>
      </c>
      <c r="K414" s="24" t="s">
        <v>356</v>
      </c>
      <c r="L414" s="10">
        <v>52</v>
      </c>
      <c r="M414" s="10" t="s">
        <v>571</v>
      </c>
    </row>
    <row r="415" spans="1:13" x14ac:dyDescent="0.25">
      <c r="A415" s="25">
        <v>414</v>
      </c>
      <c r="B415" s="11"/>
      <c r="C415" s="12"/>
      <c r="D415" s="12"/>
      <c r="E415" s="12"/>
      <c r="F415" s="12"/>
      <c r="G415" s="12"/>
      <c r="H415" s="12"/>
      <c r="I415" s="14">
        <v>1158</v>
      </c>
      <c r="J415" s="15">
        <v>10703</v>
      </c>
      <c r="K415" s="26" t="s">
        <v>560</v>
      </c>
      <c r="L415" s="10">
        <v>52</v>
      </c>
    </row>
    <row r="416" spans="1:13" x14ac:dyDescent="0.25">
      <c r="A416" s="25">
        <v>415</v>
      </c>
      <c r="B416" s="11"/>
      <c r="C416" s="12"/>
      <c r="D416" s="12"/>
      <c r="E416" s="12"/>
      <c r="F416" s="12"/>
      <c r="G416" s="12"/>
      <c r="H416" s="12"/>
      <c r="I416" s="14">
        <v>1237</v>
      </c>
      <c r="J416" s="15">
        <v>12703</v>
      </c>
      <c r="K416" s="26" t="s">
        <v>560</v>
      </c>
      <c r="L416" s="10">
        <v>52</v>
      </c>
    </row>
    <row r="417" spans="1:12" x14ac:dyDescent="0.25">
      <c r="A417" s="25">
        <v>416</v>
      </c>
      <c r="B417" s="11"/>
      <c r="C417" s="12"/>
      <c r="D417" s="12"/>
      <c r="E417" s="12"/>
      <c r="F417" s="12"/>
      <c r="G417" s="12"/>
      <c r="H417" s="12"/>
      <c r="I417" s="14">
        <v>1159</v>
      </c>
      <c r="J417" s="15">
        <v>10704</v>
      </c>
      <c r="K417" s="26" t="s">
        <v>561</v>
      </c>
      <c r="L417" s="10">
        <v>52</v>
      </c>
    </row>
    <row r="418" spans="1:12" x14ac:dyDescent="0.25">
      <c r="A418" s="25">
        <v>417</v>
      </c>
      <c r="B418" s="11"/>
      <c r="C418" s="12"/>
      <c r="D418" s="12"/>
      <c r="E418" s="12"/>
      <c r="F418" s="12"/>
      <c r="G418" s="12"/>
      <c r="H418" s="12"/>
      <c r="I418" s="14"/>
      <c r="J418" s="15">
        <v>12705</v>
      </c>
      <c r="K418" s="26" t="s">
        <v>561</v>
      </c>
      <c r="L418" s="10">
        <v>52</v>
      </c>
    </row>
    <row r="419" spans="1:12" x14ac:dyDescent="0.25">
      <c r="A419" s="25">
        <v>418</v>
      </c>
      <c r="B419" s="11"/>
      <c r="C419" s="12"/>
      <c r="D419" s="12"/>
      <c r="E419" s="12"/>
      <c r="F419" s="12"/>
      <c r="G419" s="12"/>
      <c r="H419" s="12"/>
      <c r="I419" s="14">
        <v>621</v>
      </c>
      <c r="J419" s="15">
        <v>632</v>
      </c>
      <c r="K419" s="26" t="s">
        <v>308</v>
      </c>
      <c r="L419" s="10">
        <v>52</v>
      </c>
    </row>
    <row r="420" spans="1:12" x14ac:dyDescent="0.25">
      <c r="A420" s="25">
        <v>419</v>
      </c>
      <c r="B420" s="11"/>
      <c r="C420" s="12"/>
      <c r="D420" s="12"/>
      <c r="E420" s="12"/>
      <c r="F420" s="12"/>
      <c r="G420" s="12"/>
      <c r="H420" s="12"/>
      <c r="I420" s="14"/>
      <c r="J420" s="15">
        <v>12704</v>
      </c>
      <c r="K420" s="26" t="s">
        <v>308</v>
      </c>
      <c r="L420" s="10">
        <v>52</v>
      </c>
    </row>
    <row r="421" spans="1:12" x14ac:dyDescent="0.25">
      <c r="A421" s="25">
        <v>420</v>
      </c>
      <c r="B421" s="11"/>
      <c r="C421" s="12"/>
      <c r="D421" s="12"/>
      <c r="E421" s="12"/>
      <c r="F421" s="12"/>
      <c r="G421" s="12"/>
      <c r="H421" s="12"/>
      <c r="I421" s="14"/>
      <c r="J421" s="15">
        <v>10702</v>
      </c>
      <c r="K421" s="26" t="s">
        <v>1203</v>
      </c>
      <c r="L421" s="10">
        <v>52</v>
      </c>
    </row>
    <row r="422" spans="1:12" x14ac:dyDescent="0.25">
      <c r="A422" s="25">
        <v>421</v>
      </c>
      <c r="B422" s="11"/>
      <c r="C422" s="12"/>
      <c r="D422" s="12"/>
      <c r="E422" s="12"/>
      <c r="F422" s="12"/>
      <c r="G422" s="12"/>
      <c r="H422" s="12"/>
      <c r="I422" s="14"/>
      <c r="J422" s="15">
        <v>12702</v>
      </c>
      <c r="K422" s="26" t="s">
        <v>1203</v>
      </c>
      <c r="L422" s="10">
        <v>52</v>
      </c>
    </row>
    <row r="423" spans="1:12" x14ac:dyDescent="0.25">
      <c r="A423" s="25">
        <v>422</v>
      </c>
      <c r="B423" s="11"/>
      <c r="C423" s="12"/>
      <c r="D423" s="12"/>
      <c r="E423" s="12"/>
      <c r="F423" s="12"/>
      <c r="G423" s="12"/>
      <c r="H423" s="12"/>
      <c r="I423" s="14"/>
      <c r="J423" s="15">
        <v>734</v>
      </c>
      <c r="K423" s="26" t="s">
        <v>969</v>
      </c>
      <c r="L423" s="10">
        <v>52</v>
      </c>
    </row>
    <row r="424" spans="1:12" x14ac:dyDescent="0.25">
      <c r="A424" s="25">
        <v>423</v>
      </c>
      <c r="B424" s="11"/>
      <c r="C424" s="12"/>
      <c r="D424" s="12"/>
      <c r="E424" s="12"/>
      <c r="F424" s="12"/>
      <c r="G424" s="12"/>
      <c r="H424" s="12"/>
      <c r="I424" s="14"/>
      <c r="J424" s="15">
        <v>742</v>
      </c>
      <c r="K424" s="26" t="s">
        <v>975</v>
      </c>
      <c r="L424" s="10">
        <v>52</v>
      </c>
    </row>
    <row r="425" spans="1:12" x14ac:dyDescent="0.25">
      <c r="A425" s="25">
        <v>424</v>
      </c>
      <c r="B425" s="11"/>
      <c r="C425" s="12"/>
      <c r="D425" s="12"/>
      <c r="E425" s="12"/>
      <c r="F425" s="12"/>
      <c r="G425" s="12"/>
      <c r="H425" s="12"/>
      <c r="I425" s="14"/>
      <c r="J425" s="15">
        <v>751</v>
      </c>
      <c r="K425" s="26" t="s">
        <v>982</v>
      </c>
      <c r="L425" s="10">
        <v>52</v>
      </c>
    </row>
    <row r="426" spans="1:12" x14ac:dyDescent="0.25">
      <c r="A426" s="25">
        <v>425</v>
      </c>
      <c r="B426" s="11"/>
      <c r="C426" s="12"/>
      <c r="D426" s="12"/>
      <c r="E426" s="12"/>
      <c r="F426" s="12"/>
      <c r="G426" s="12"/>
      <c r="H426" s="12"/>
      <c r="I426" s="14"/>
      <c r="J426" s="15">
        <v>758</v>
      </c>
      <c r="K426" s="26" t="s">
        <v>986</v>
      </c>
      <c r="L426" s="10">
        <v>52</v>
      </c>
    </row>
    <row r="427" spans="1:12" x14ac:dyDescent="0.25">
      <c r="A427" s="25">
        <v>426</v>
      </c>
      <c r="B427" s="11"/>
      <c r="C427" s="12"/>
      <c r="D427" s="12"/>
      <c r="E427" s="12"/>
      <c r="F427" s="12"/>
      <c r="G427" s="12"/>
      <c r="H427" s="12"/>
      <c r="I427" s="14"/>
      <c r="J427" s="15">
        <v>766</v>
      </c>
      <c r="K427" s="26" t="s">
        <v>992</v>
      </c>
      <c r="L427" s="10">
        <v>52</v>
      </c>
    </row>
    <row r="428" spans="1:12" x14ac:dyDescent="0.25">
      <c r="A428" s="25">
        <v>427</v>
      </c>
      <c r="B428" s="11"/>
      <c r="C428" s="12"/>
      <c r="D428" s="12"/>
      <c r="E428" s="12"/>
      <c r="F428" s="12"/>
      <c r="G428" s="12"/>
      <c r="H428" s="12"/>
      <c r="I428" s="14"/>
      <c r="J428" s="15">
        <v>775</v>
      </c>
      <c r="K428" s="26" t="s">
        <v>996</v>
      </c>
      <c r="L428" s="10">
        <v>52</v>
      </c>
    </row>
    <row r="429" spans="1:12" x14ac:dyDescent="0.25">
      <c r="A429" s="25">
        <v>428</v>
      </c>
      <c r="B429" s="11"/>
      <c r="C429" s="12"/>
      <c r="D429" s="12"/>
      <c r="E429" s="12"/>
      <c r="F429" s="12"/>
      <c r="G429" s="12"/>
      <c r="H429" s="12"/>
      <c r="I429" s="14"/>
      <c r="J429" s="15">
        <v>782</v>
      </c>
      <c r="K429" s="26" t="s">
        <v>999</v>
      </c>
      <c r="L429" s="10">
        <v>52</v>
      </c>
    </row>
    <row r="430" spans="1:12" x14ac:dyDescent="0.25">
      <c r="A430" s="25">
        <v>429</v>
      </c>
      <c r="B430" s="11"/>
      <c r="C430" s="12"/>
      <c r="D430" s="12"/>
      <c r="E430" s="12"/>
      <c r="F430" s="12"/>
      <c r="G430" s="12"/>
      <c r="H430" s="12"/>
      <c r="I430" s="14"/>
      <c r="J430" s="15">
        <v>790</v>
      </c>
      <c r="K430" s="26" t="s">
        <v>1003</v>
      </c>
      <c r="L430" s="10">
        <v>52</v>
      </c>
    </row>
    <row r="431" spans="1:12" x14ac:dyDescent="0.25">
      <c r="A431" s="25">
        <v>430</v>
      </c>
      <c r="B431" s="11"/>
      <c r="C431" s="12"/>
      <c r="D431" s="12"/>
      <c r="E431" s="12"/>
      <c r="F431" s="12"/>
      <c r="G431" s="12"/>
      <c r="H431" s="12"/>
      <c r="I431" s="14"/>
      <c r="J431" s="15">
        <v>799</v>
      </c>
      <c r="K431" s="26" t="s">
        <v>1007</v>
      </c>
      <c r="L431" s="10">
        <v>52</v>
      </c>
    </row>
    <row r="432" spans="1:12" x14ac:dyDescent="0.25">
      <c r="A432" s="25">
        <v>431</v>
      </c>
      <c r="B432" s="11"/>
      <c r="C432" s="12"/>
      <c r="D432" s="12"/>
      <c r="E432" s="12"/>
      <c r="F432" s="12"/>
      <c r="G432" s="12"/>
      <c r="H432" s="12"/>
      <c r="I432" s="14"/>
      <c r="J432" s="15">
        <v>807</v>
      </c>
      <c r="K432" s="26" t="s">
        <v>1009</v>
      </c>
      <c r="L432" s="10">
        <v>52</v>
      </c>
    </row>
    <row r="433" spans="1:13" x14ac:dyDescent="0.25">
      <c r="A433" s="25">
        <v>432</v>
      </c>
      <c r="B433" s="11"/>
      <c r="C433" s="12"/>
      <c r="D433" s="12"/>
      <c r="E433" s="12"/>
      <c r="F433" s="12"/>
      <c r="G433" s="12"/>
      <c r="H433" s="12"/>
      <c r="I433" s="14"/>
      <c r="J433" s="15">
        <v>815</v>
      </c>
      <c r="K433" s="26" t="s">
        <v>1015</v>
      </c>
      <c r="L433" s="10">
        <v>52</v>
      </c>
    </row>
    <row r="434" spans="1:13" ht="15.75" thickBot="1" x14ac:dyDescent="0.3">
      <c r="A434" s="27">
        <v>433</v>
      </c>
      <c r="B434" s="28"/>
      <c r="C434" s="29"/>
      <c r="D434" s="29"/>
      <c r="E434" s="29"/>
      <c r="F434" s="29"/>
      <c r="G434" s="29"/>
      <c r="H434" s="29"/>
      <c r="I434" s="30"/>
      <c r="J434" s="31">
        <v>823</v>
      </c>
      <c r="K434" s="32" t="s">
        <v>1020</v>
      </c>
      <c r="L434" s="10">
        <v>52</v>
      </c>
    </row>
    <row r="435" spans="1:13" x14ac:dyDescent="0.25">
      <c r="A435" s="19">
        <v>434</v>
      </c>
      <c r="B435" s="20"/>
      <c r="C435" s="21"/>
      <c r="D435" s="21"/>
      <c r="E435" s="21"/>
      <c r="F435" s="21"/>
      <c r="G435" s="21"/>
      <c r="H435" s="21"/>
      <c r="I435" s="22"/>
      <c r="J435" s="23">
        <v>2726</v>
      </c>
      <c r="K435" s="24" t="s">
        <v>567</v>
      </c>
      <c r="L435" s="10">
        <v>53</v>
      </c>
      <c r="M435" s="10" t="s">
        <v>574</v>
      </c>
    </row>
    <row r="436" spans="1:13" x14ac:dyDescent="0.25">
      <c r="A436" s="25">
        <v>435</v>
      </c>
      <c r="B436" s="11"/>
      <c r="C436" s="12"/>
      <c r="D436" s="12"/>
      <c r="E436" s="12"/>
      <c r="F436" s="12"/>
      <c r="G436" s="12"/>
      <c r="H436" s="12"/>
      <c r="I436" s="14"/>
      <c r="J436" s="15">
        <v>12706</v>
      </c>
      <c r="K436" s="26" t="s">
        <v>1270</v>
      </c>
      <c r="L436" s="10">
        <v>53</v>
      </c>
    </row>
    <row r="437" spans="1:13" x14ac:dyDescent="0.25">
      <c r="A437" s="25">
        <v>436</v>
      </c>
      <c r="B437" s="11"/>
      <c r="C437" s="12"/>
      <c r="D437" s="12"/>
      <c r="E437" s="12"/>
      <c r="F437" s="12"/>
      <c r="G437" s="12"/>
      <c r="H437" s="12"/>
      <c r="I437" s="14"/>
      <c r="J437" s="15">
        <v>12707</v>
      </c>
      <c r="K437" s="26" t="s">
        <v>1271</v>
      </c>
      <c r="L437" s="10">
        <v>53</v>
      </c>
    </row>
    <row r="438" spans="1:13" x14ac:dyDescent="0.25">
      <c r="A438" s="25">
        <v>437</v>
      </c>
      <c r="B438" s="11"/>
      <c r="C438" s="12"/>
      <c r="D438" s="12"/>
      <c r="E438" s="12"/>
      <c r="F438" s="12"/>
      <c r="G438" s="12"/>
      <c r="H438" s="12"/>
      <c r="I438" s="14">
        <v>1222</v>
      </c>
      <c r="J438" s="15">
        <v>2632</v>
      </c>
      <c r="K438" s="26" t="s">
        <v>566</v>
      </c>
      <c r="L438" s="10">
        <v>53</v>
      </c>
    </row>
    <row r="439" spans="1:13" x14ac:dyDescent="0.25">
      <c r="A439" s="25">
        <v>438</v>
      </c>
      <c r="B439" s="11"/>
      <c r="C439" s="12"/>
      <c r="D439" s="12"/>
      <c r="E439" s="12"/>
      <c r="F439" s="12"/>
      <c r="G439" s="12"/>
      <c r="H439" s="12"/>
      <c r="I439" s="14">
        <v>1238</v>
      </c>
      <c r="J439" s="15">
        <v>12704</v>
      </c>
      <c r="K439" s="26" t="s">
        <v>568</v>
      </c>
      <c r="L439" s="10">
        <v>53</v>
      </c>
    </row>
    <row r="440" spans="1:13" x14ac:dyDescent="0.25">
      <c r="A440" s="25">
        <v>439</v>
      </c>
      <c r="B440" s="11"/>
      <c r="C440" s="12"/>
      <c r="D440" s="12"/>
      <c r="E440" s="12"/>
      <c r="F440" s="12"/>
      <c r="G440" s="12"/>
      <c r="H440" s="12"/>
      <c r="I440" s="14"/>
      <c r="J440" s="15">
        <v>2734</v>
      </c>
      <c r="K440" s="26" t="s">
        <v>1258</v>
      </c>
      <c r="L440" s="10">
        <v>53</v>
      </c>
    </row>
    <row r="441" spans="1:13" x14ac:dyDescent="0.25">
      <c r="A441" s="25">
        <v>440</v>
      </c>
      <c r="B441" s="11"/>
      <c r="C441" s="12"/>
      <c r="D441" s="12"/>
      <c r="E441" s="12"/>
      <c r="F441" s="12"/>
      <c r="G441" s="12"/>
      <c r="H441" s="12"/>
      <c r="I441" s="14"/>
      <c r="J441" s="15">
        <v>2742</v>
      </c>
      <c r="K441" s="26" t="s">
        <v>1259</v>
      </c>
      <c r="L441" s="10">
        <v>53</v>
      </c>
    </row>
    <row r="442" spans="1:13" x14ac:dyDescent="0.25">
      <c r="A442" s="25">
        <v>441</v>
      </c>
      <c r="B442" s="11"/>
      <c r="C442" s="12"/>
      <c r="D442" s="12"/>
      <c r="E442" s="12"/>
      <c r="F442" s="12"/>
      <c r="G442" s="12"/>
      <c r="H442" s="12"/>
      <c r="I442" s="14"/>
      <c r="J442" s="15">
        <v>2751</v>
      </c>
      <c r="K442" s="26" t="s">
        <v>1260</v>
      </c>
      <c r="L442" s="10">
        <v>53</v>
      </c>
    </row>
    <row r="443" spans="1:13" x14ac:dyDescent="0.25">
      <c r="A443" s="25">
        <v>442</v>
      </c>
      <c r="B443" s="11"/>
      <c r="C443" s="12"/>
      <c r="D443" s="12"/>
      <c r="E443" s="12"/>
      <c r="F443" s="12"/>
      <c r="G443" s="12"/>
      <c r="H443" s="12"/>
      <c r="I443" s="14"/>
      <c r="J443" s="15">
        <v>2758</v>
      </c>
      <c r="K443" s="26" t="s">
        <v>1261</v>
      </c>
      <c r="L443" s="10">
        <v>53</v>
      </c>
    </row>
    <row r="444" spans="1:13" x14ac:dyDescent="0.25">
      <c r="A444" s="25">
        <v>443</v>
      </c>
      <c r="B444" s="11"/>
      <c r="C444" s="12"/>
      <c r="D444" s="12"/>
      <c r="E444" s="12"/>
      <c r="F444" s="12"/>
      <c r="G444" s="12"/>
      <c r="H444" s="12"/>
      <c r="I444" s="14"/>
      <c r="J444" s="15">
        <v>2766</v>
      </c>
      <c r="K444" s="26" t="s">
        <v>1262</v>
      </c>
      <c r="L444" s="10">
        <v>53</v>
      </c>
    </row>
    <row r="445" spans="1:13" x14ac:dyDescent="0.25">
      <c r="A445" s="25">
        <v>444</v>
      </c>
      <c r="B445" s="11"/>
      <c r="C445" s="12"/>
      <c r="D445" s="12"/>
      <c r="E445" s="12"/>
      <c r="F445" s="12"/>
      <c r="G445" s="12"/>
      <c r="H445" s="12"/>
      <c r="I445" s="14"/>
      <c r="J445" s="15">
        <v>2775</v>
      </c>
      <c r="K445" s="26" t="s">
        <v>1263</v>
      </c>
      <c r="L445" s="10">
        <v>53</v>
      </c>
    </row>
    <row r="446" spans="1:13" x14ac:dyDescent="0.25">
      <c r="A446" s="25">
        <v>445</v>
      </c>
      <c r="B446" s="11"/>
      <c r="C446" s="12"/>
      <c r="D446" s="12"/>
      <c r="E446" s="12"/>
      <c r="F446" s="12"/>
      <c r="G446" s="12"/>
      <c r="H446" s="12"/>
      <c r="I446" s="14"/>
      <c r="J446" s="15">
        <v>2782</v>
      </c>
      <c r="K446" s="26" t="s">
        <v>1264</v>
      </c>
      <c r="L446" s="10">
        <v>53</v>
      </c>
    </row>
    <row r="447" spans="1:13" x14ac:dyDescent="0.25">
      <c r="A447" s="25">
        <v>446</v>
      </c>
      <c r="B447" s="11"/>
      <c r="C447" s="12"/>
      <c r="D447" s="12"/>
      <c r="E447" s="12"/>
      <c r="F447" s="12"/>
      <c r="G447" s="12"/>
      <c r="H447" s="12"/>
      <c r="I447" s="14"/>
      <c r="J447" s="15">
        <v>2790</v>
      </c>
      <c r="K447" s="26" t="s">
        <v>1265</v>
      </c>
      <c r="L447" s="10">
        <v>53</v>
      </c>
    </row>
    <row r="448" spans="1:13" x14ac:dyDescent="0.25">
      <c r="A448" s="25">
        <v>447</v>
      </c>
      <c r="B448" s="11"/>
      <c r="C448" s="12"/>
      <c r="D448" s="12"/>
      <c r="E448" s="12"/>
      <c r="F448" s="12"/>
      <c r="G448" s="12"/>
      <c r="H448" s="12"/>
      <c r="I448" s="14"/>
      <c r="J448" s="15">
        <v>2799</v>
      </c>
      <c r="K448" s="26" t="s">
        <v>1266</v>
      </c>
      <c r="L448" s="10">
        <v>53</v>
      </c>
    </row>
    <row r="449" spans="1:15" x14ac:dyDescent="0.25">
      <c r="A449" s="25">
        <v>448</v>
      </c>
      <c r="B449" s="11"/>
      <c r="C449" s="12"/>
      <c r="D449" s="12"/>
      <c r="E449" s="12"/>
      <c r="F449" s="12"/>
      <c r="G449" s="12"/>
      <c r="H449" s="12"/>
      <c r="I449" s="14"/>
      <c r="J449" s="15">
        <v>2807</v>
      </c>
      <c r="K449" s="26" t="s">
        <v>1267</v>
      </c>
      <c r="L449" s="10">
        <v>53</v>
      </c>
    </row>
    <row r="450" spans="1:15" x14ac:dyDescent="0.25">
      <c r="A450" s="25">
        <v>449</v>
      </c>
      <c r="B450" s="11"/>
      <c r="C450" s="12"/>
      <c r="D450" s="12"/>
      <c r="E450" s="12"/>
      <c r="F450" s="12"/>
      <c r="G450" s="12"/>
      <c r="H450" s="12"/>
      <c r="I450" s="14"/>
      <c r="J450" s="15">
        <v>2815</v>
      </c>
      <c r="K450" s="26" t="s">
        <v>1268</v>
      </c>
      <c r="L450" s="10">
        <v>53</v>
      </c>
    </row>
    <row r="451" spans="1:15" ht="15.75" thickBot="1" x14ac:dyDescent="0.3">
      <c r="A451" s="27">
        <v>450</v>
      </c>
      <c r="B451" s="28"/>
      <c r="C451" s="29"/>
      <c r="D451" s="29"/>
      <c r="E451" s="29"/>
      <c r="F451" s="29"/>
      <c r="G451" s="29"/>
      <c r="H451" s="29"/>
      <c r="I451" s="30"/>
      <c r="J451" s="31">
        <v>2823</v>
      </c>
      <c r="K451" s="32" t="s">
        <v>1269</v>
      </c>
      <c r="L451" s="10">
        <v>53</v>
      </c>
    </row>
    <row r="452" spans="1:15" x14ac:dyDescent="0.25">
      <c r="A452" s="13">
        <v>451</v>
      </c>
      <c r="B452" s="11"/>
      <c r="C452" s="12"/>
      <c r="D452" s="12"/>
      <c r="E452" s="12"/>
      <c r="F452" s="12"/>
      <c r="G452" s="12"/>
      <c r="H452" s="12" t="s">
        <v>485</v>
      </c>
      <c r="I452" s="14">
        <v>971</v>
      </c>
      <c r="J452" s="15">
        <v>982</v>
      </c>
      <c r="K452" s="15" t="s">
        <v>485</v>
      </c>
    </row>
    <row r="453" spans="1:15" x14ac:dyDescent="0.25">
      <c r="A453" s="13">
        <v>452</v>
      </c>
      <c r="B453" s="11"/>
      <c r="C453" s="12"/>
      <c r="D453" s="12"/>
      <c r="E453" s="12"/>
      <c r="F453" s="12"/>
      <c r="G453" s="12"/>
      <c r="H453" s="12" t="s">
        <v>31</v>
      </c>
      <c r="I453" s="14">
        <v>17</v>
      </c>
      <c r="J453" s="15">
        <v>19</v>
      </c>
      <c r="K453" s="15" t="s">
        <v>31</v>
      </c>
    </row>
    <row r="454" spans="1:15" ht="15.75" thickBot="1" x14ac:dyDescent="0.3">
      <c r="A454" s="13">
        <v>453</v>
      </c>
      <c r="B454" s="11"/>
      <c r="C454" s="12"/>
      <c r="D454" s="12"/>
      <c r="E454" s="12"/>
      <c r="F454" s="12" t="s">
        <v>1359</v>
      </c>
      <c r="G454" s="12"/>
      <c r="H454" s="12"/>
      <c r="I454" s="14"/>
      <c r="J454" s="15">
        <v>822</v>
      </c>
      <c r="K454" s="15" t="s">
        <v>1019</v>
      </c>
      <c r="O454" s="10">
        <v>48</v>
      </c>
    </row>
    <row r="455" spans="1:15" x14ac:dyDescent="0.25">
      <c r="A455" s="19">
        <v>454</v>
      </c>
      <c r="B455" s="20"/>
      <c r="C455" s="21"/>
      <c r="D455" s="21"/>
      <c r="E455" s="21"/>
      <c r="F455" s="21"/>
      <c r="G455" s="21" t="s">
        <v>1360</v>
      </c>
      <c r="H455" s="21"/>
      <c r="I455" s="22"/>
      <c r="J455" s="23">
        <v>909</v>
      </c>
      <c r="K455" s="24" t="s">
        <v>1063</v>
      </c>
      <c r="L455" s="10">
        <v>54</v>
      </c>
      <c r="M455" s="10" t="s">
        <v>1472</v>
      </c>
      <c r="O455" s="10">
        <v>48</v>
      </c>
    </row>
    <row r="456" spans="1:15" x14ac:dyDescent="0.25">
      <c r="A456" s="25">
        <v>455</v>
      </c>
      <c r="B456" s="11"/>
      <c r="C456" s="12"/>
      <c r="D456" s="12"/>
      <c r="E456" s="12"/>
      <c r="F456" s="12"/>
      <c r="G456" s="12"/>
      <c r="H456" s="12"/>
      <c r="I456" s="14">
        <v>907</v>
      </c>
      <c r="J456" s="15">
        <v>918</v>
      </c>
      <c r="K456" s="26" t="s">
        <v>445</v>
      </c>
      <c r="L456" s="10">
        <v>54</v>
      </c>
      <c r="O456" s="10">
        <v>48</v>
      </c>
    </row>
    <row r="457" spans="1:15" x14ac:dyDescent="0.25">
      <c r="A457" s="25">
        <v>456</v>
      </c>
      <c r="B457" s="11"/>
      <c r="C457" s="12"/>
      <c r="D457" s="12"/>
      <c r="E457" s="12"/>
      <c r="F457" s="12"/>
      <c r="G457" s="12"/>
      <c r="H457" s="12"/>
      <c r="I457" s="14"/>
      <c r="J457" s="15">
        <v>1121</v>
      </c>
      <c r="K457" s="26" t="s">
        <v>1160</v>
      </c>
      <c r="L457" s="10">
        <v>54</v>
      </c>
      <c r="O457" s="10">
        <v>48</v>
      </c>
    </row>
    <row r="458" spans="1:15" x14ac:dyDescent="0.25">
      <c r="A458" s="25">
        <v>457</v>
      </c>
      <c r="B458" s="11"/>
      <c r="C458" s="12"/>
      <c r="D458" s="12"/>
      <c r="E458" s="12"/>
      <c r="F458" s="12"/>
      <c r="G458" s="12"/>
      <c r="H458" s="12"/>
      <c r="I458" s="14"/>
      <c r="J458" s="15">
        <v>20</v>
      </c>
      <c r="K458" s="26" t="s">
        <v>592</v>
      </c>
      <c r="L458" s="10">
        <v>54</v>
      </c>
      <c r="O458" s="10">
        <v>48</v>
      </c>
    </row>
    <row r="459" spans="1:15" x14ac:dyDescent="0.25">
      <c r="A459" s="25">
        <v>458</v>
      </c>
      <c r="B459" s="11"/>
      <c r="C459" s="12"/>
      <c r="D459" s="12"/>
      <c r="E459" s="12"/>
      <c r="F459" s="12"/>
      <c r="G459" s="12"/>
      <c r="H459" s="12"/>
      <c r="I459" s="14"/>
      <c r="J459" s="15">
        <v>999</v>
      </c>
      <c r="K459" s="26" t="s">
        <v>1101</v>
      </c>
      <c r="L459" s="10">
        <v>54</v>
      </c>
      <c r="O459" s="10">
        <v>48</v>
      </c>
    </row>
    <row r="460" spans="1:15" x14ac:dyDescent="0.25">
      <c r="A460" s="25">
        <v>459</v>
      </c>
      <c r="B460" s="11"/>
      <c r="C460" s="12"/>
      <c r="D460" s="12"/>
      <c r="E460" s="12"/>
      <c r="F460" s="12"/>
      <c r="G460" s="12"/>
      <c r="H460" s="12"/>
      <c r="I460" s="14"/>
      <c r="J460" s="15">
        <v>715</v>
      </c>
      <c r="K460" s="26" t="s">
        <v>957</v>
      </c>
      <c r="L460" s="10">
        <v>54</v>
      </c>
      <c r="O460" s="10">
        <v>48</v>
      </c>
    </row>
    <row r="461" spans="1:15" x14ac:dyDescent="0.25">
      <c r="A461" s="25">
        <v>460</v>
      </c>
      <c r="B461" s="11"/>
      <c r="C461" s="12"/>
      <c r="D461" s="12"/>
      <c r="E461" s="12"/>
      <c r="F461" s="12"/>
      <c r="G461" s="12"/>
      <c r="H461" s="12"/>
      <c r="I461" s="14"/>
      <c r="J461" s="15">
        <v>764</v>
      </c>
      <c r="K461" s="26" t="s">
        <v>991</v>
      </c>
      <c r="L461" s="10">
        <v>54</v>
      </c>
      <c r="O461" s="10">
        <v>48</v>
      </c>
    </row>
    <row r="462" spans="1:15" x14ac:dyDescent="0.25">
      <c r="A462" s="25">
        <v>461</v>
      </c>
      <c r="B462" s="11"/>
      <c r="C462" s="12"/>
      <c r="D462" s="12"/>
      <c r="E462" s="12"/>
      <c r="F462" s="12"/>
      <c r="G462" s="12"/>
      <c r="H462" s="12"/>
      <c r="I462" s="14"/>
      <c r="J462" s="15">
        <v>52</v>
      </c>
      <c r="K462" s="26" t="s">
        <v>609</v>
      </c>
      <c r="L462" s="10">
        <v>54</v>
      </c>
      <c r="O462" s="10">
        <v>48</v>
      </c>
    </row>
    <row r="463" spans="1:15" x14ac:dyDescent="0.25">
      <c r="A463" s="25">
        <v>462</v>
      </c>
      <c r="B463" s="11"/>
      <c r="C463" s="12"/>
      <c r="D463" s="12"/>
      <c r="E463" s="12"/>
      <c r="F463" s="12"/>
      <c r="G463" s="12"/>
      <c r="H463" s="12"/>
      <c r="I463" s="14"/>
      <c r="J463" s="15">
        <v>92</v>
      </c>
      <c r="K463" s="26" t="s">
        <v>633</v>
      </c>
      <c r="L463" s="10">
        <v>54</v>
      </c>
      <c r="O463" s="10">
        <v>48</v>
      </c>
    </row>
    <row r="464" spans="1:15" x14ac:dyDescent="0.25">
      <c r="A464" s="25">
        <v>463</v>
      </c>
      <c r="B464" s="11"/>
      <c r="C464" s="12"/>
      <c r="D464" s="12"/>
      <c r="E464" s="12"/>
      <c r="F464" s="12"/>
      <c r="G464" s="12"/>
      <c r="H464" s="12"/>
      <c r="I464" s="14"/>
      <c r="J464" s="15">
        <v>312</v>
      </c>
      <c r="K464" s="26" t="s">
        <v>738</v>
      </c>
      <c r="L464" s="10">
        <v>54</v>
      </c>
      <c r="O464" s="10">
        <v>48</v>
      </c>
    </row>
    <row r="465" spans="1:15" x14ac:dyDescent="0.25">
      <c r="A465" s="25">
        <v>464</v>
      </c>
      <c r="B465" s="11"/>
      <c r="C465" s="12"/>
      <c r="D465" s="12"/>
      <c r="E465" s="12"/>
      <c r="F465" s="12"/>
      <c r="G465" s="12"/>
      <c r="H465" s="12"/>
      <c r="I465" s="14"/>
      <c r="J465" s="15">
        <v>139</v>
      </c>
      <c r="K465" s="26" t="s">
        <v>655</v>
      </c>
      <c r="L465" s="10">
        <v>54</v>
      </c>
      <c r="O465" s="10">
        <v>48</v>
      </c>
    </row>
    <row r="466" spans="1:15" x14ac:dyDescent="0.25">
      <c r="A466" s="25">
        <v>465</v>
      </c>
      <c r="B466" s="11"/>
      <c r="C466" s="12"/>
      <c r="D466" s="12"/>
      <c r="E466" s="12"/>
      <c r="F466" s="12"/>
      <c r="G466" s="12"/>
      <c r="H466" s="12"/>
      <c r="I466" s="14"/>
      <c r="J466" s="15">
        <v>387</v>
      </c>
      <c r="K466" s="26" t="s">
        <v>780</v>
      </c>
      <c r="L466" s="10">
        <v>54</v>
      </c>
      <c r="O466" s="10">
        <v>48</v>
      </c>
    </row>
    <row r="467" spans="1:15" x14ac:dyDescent="0.25">
      <c r="A467" s="25">
        <v>466</v>
      </c>
      <c r="B467" s="11"/>
      <c r="C467" s="12"/>
      <c r="D467" s="12"/>
      <c r="E467" s="12"/>
      <c r="F467" s="12"/>
      <c r="G467" s="12"/>
      <c r="H467" s="12"/>
      <c r="I467" s="14"/>
      <c r="J467" s="15">
        <v>28</v>
      </c>
      <c r="K467" s="26" t="s">
        <v>596</v>
      </c>
      <c r="L467" s="10">
        <v>54</v>
      </c>
      <c r="O467" s="10">
        <v>49</v>
      </c>
    </row>
    <row r="468" spans="1:15" ht="15.75" thickBot="1" x14ac:dyDescent="0.3">
      <c r="A468" s="27">
        <v>467</v>
      </c>
      <c r="B468" s="28"/>
      <c r="C468" s="29"/>
      <c r="D468" s="29"/>
      <c r="E468" s="29"/>
      <c r="F468" s="29"/>
      <c r="G468" s="29"/>
      <c r="H468" s="29"/>
      <c r="I468" s="30"/>
      <c r="J468" s="31">
        <v>60</v>
      </c>
      <c r="K468" s="32" t="s">
        <v>616</v>
      </c>
      <c r="L468" s="10">
        <v>54</v>
      </c>
      <c r="O468" s="10">
        <v>49</v>
      </c>
    </row>
    <row r="469" spans="1:15" x14ac:dyDescent="0.25">
      <c r="A469" s="19">
        <v>468</v>
      </c>
      <c r="B469" s="20"/>
      <c r="C469" s="21"/>
      <c r="D469" s="21"/>
      <c r="E469" s="21"/>
      <c r="F469" s="21"/>
      <c r="G469" s="21"/>
      <c r="H469" s="21"/>
      <c r="I469" s="22">
        <v>915</v>
      </c>
      <c r="J469" s="23">
        <v>926</v>
      </c>
      <c r="K469" s="24" t="s">
        <v>449</v>
      </c>
      <c r="L469" s="10">
        <v>55</v>
      </c>
      <c r="M469" s="10" t="s">
        <v>1473</v>
      </c>
      <c r="O469" s="10">
        <v>49</v>
      </c>
    </row>
    <row r="470" spans="1:15" x14ac:dyDescent="0.25">
      <c r="A470" s="25">
        <v>469</v>
      </c>
      <c r="B470" s="11"/>
      <c r="C470" s="12"/>
      <c r="D470" s="12"/>
      <c r="E470" s="12"/>
      <c r="F470" s="12"/>
      <c r="G470" s="12"/>
      <c r="H470" s="12"/>
      <c r="I470" s="14"/>
      <c r="J470" s="15">
        <v>526</v>
      </c>
      <c r="K470" s="26" t="s">
        <v>864</v>
      </c>
      <c r="L470" s="10">
        <v>55</v>
      </c>
      <c r="O470" s="10">
        <v>49</v>
      </c>
    </row>
    <row r="471" spans="1:15" x14ac:dyDescent="0.25">
      <c r="A471" s="25">
        <v>470</v>
      </c>
      <c r="B471" s="11"/>
      <c r="C471" s="12"/>
      <c r="D471" s="12"/>
      <c r="E471" s="12"/>
      <c r="F471" s="12"/>
      <c r="G471" s="12"/>
      <c r="H471" s="12"/>
      <c r="I471" s="14"/>
      <c r="J471" s="15">
        <v>543</v>
      </c>
      <c r="K471" s="26" t="s">
        <v>874</v>
      </c>
      <c r="L471" s="10">
        <v>55</v>
      </c>
      <c r="O471" s="10">
        <v>49</v>
      </c>
    </row>
    <row r="472" spans="1:15" x14ac:dyDescent="0.25">
      <c r="A472" s="25">
        <v>471</v>
      </c>
      <c r="B472" s="11"/>
      <c r="C472" s="12"/>
      <c r="D472" s="12"/>
      <c r="E472" s="12"/>
      <c r="F472" s="12"/>
      <c r="G472" s="12"/>
      <c r="H472" s="12"/>
      <c r="I472" s="14"/>
      <c r="J472" s="15">
        <v>468</v>
      </c>
      <c r="K472" s="26" t="s">
        <v>827</v>
      </c>
      <c r="L472" s="10">
        <v>55</v>
      </c>
      <c r="O472" s="10">
        <v>49</v>
      </c>
    </row>
    <row r="473" spans="1:15" x14ac:dyDescent="0.25">
      <c r="A473" s="25">
        <v>472</v>
      </c>
      <c r="B473" s="11"/>
      <c r="C473" s="12"/>
      <c r="D473" s="12"/>
      <c r="E473" s="12"/>
      <c r="F473" s="12"/>
      <c r="G473" s="12"/>
      <c r="H473" s="12"/>
      <c r="I473" s="14"/>
      <c r="J473" s="15">
        <v>508</v>
      </c>
      <c r="K473" s="26" t="s">
        <v>852</v>
      </c>
      <c r="L473" s="10">
        <v>55</v>
      </c>
      <c r="O473" s="10">
        <v>49</v>
      </c>
    </row>
    <row r="474" spans="1:15" x14ac:dyDescent="0.25">
      <c r="A474" s="25">
        <v>473</v>
      </c>
      <c r="B474" s="11"/>
      <c r="C474" s="12"/>
      <c r="D474" s="12"/>
      <c r="E474" s="12"/>
      <c r="F474" s="12"/>
      <c r="G474" s="12"/>
      <c r="H474" s="12"/>
      <c r="I474" s="14"/>
      <c r="J474" s="15">
        <v>664</v>
      </c>
      <c r="K474" s="26" t="s">
        <v>933</v>
      </c>
      <c r="L474" s="10">
        <v>55</v>
      </c>
      <c r="O474" s="10">
        <v>49</v>
      </c>
    </row>
    <row r="475" spans="1:15" x14ac:dyDescent="0.25">
      <c r="A475" s="25">
        <v>474</v>
      </c>
      <c r="B475" s="11"/>
      <c r="C475" s="12"/>
      <c r="D475" s="12"/>
      <c r="E475" s="12"/>
      <c r="F475" s="12"/>
      <c r="G475" s="12"/>
      <c r="H475" s="12"/>
      <c r="I475" s="14"/>
      <c r="J475" s="15">
        <v>712</v>
      </c>
      <c r="K475" s="26" t="s">
        <v>954</v>
      </c>
      <c r="L475" s="10">
        <v>55</v>
      </c>
      <c r="O475" s="10">
        <v>49</v>
      </c>
    </row>
    <row r="476" spans="1:15" x14ac:dyDescent="0.25">
      <c r="A476" s="25">
        <v>475</v>
      </c>
      <c r="B476" s="11"/>
      <c r="C476" s="12"/>
      <c r="D476" s="12"/>
      <c r="E476" s="12"/>
      <c r="F476" s="12"/>
      <c r="G476" s="12"/>
      <c r="H476" s="12"/>
      <c r="I476" s="14"/>
      <c r="J476" s="15">
        <v>727</v>
      </c>
      <c r="K476" s="26" t="s">
        <v>965</v>
      </c>
      <c r="L476" s="10">
        <v>55</v>
      </c>
    </row>
    <row r="477" spans="1:15" x14ac:dyDescent="0.25">
      <c r="A477" s="25">
        <v>476</v>
      </c>
      <c r="B477" s="11"/>
      <c r="C477" s="12"/>
      <c r="D477" s="12"/>
      <c r="E477" s="12"/>
      <c r="F477" s="12"/>
      <c r="G477" s="12"/>
      <c r="H477" s="12"/>
      <c r="I477" s="14"/>
      <c r="J477" s="15">
        <v>550</v>
      </c>
      <c r="K477" s="26" t="s">
        <v>879</v>
      </c>
      <c r="L477" s="10">
        <v>55</v>
      </c>
    </row>
    <row r="478" spans="1:15" ht="15.75" thickBot="1" x14ac:dyDescent="0.3">
      <c r="A478" s="27">
        <v>477</v>
      </c>
      <c r="B478" s="28"/>
      <c r="C478" s="29"/>
      <c r="D478" s="29"/>
      <c r="E478" s="29"/>
      <c r="F478" s="29"/>
      <c r="G478" s="29"/>
      <c r="H478" s="29"/>
      <c r="I478" s="30"/>
      <c r="J478" s="31">
        <v>743</v>
      </c>
      <c r="K478" s="32" t="s">
        <v>976</v>
      </c>
      <c r="L478" s="10">
        <v>55</v>
      </c>
    </row>
    <row r="479" spans="1:15" x14ac:dyDescent="0.25">
      <c r="A479" s="19">
        <v>478</v>
      </c>
      <c r="B479" s="20"/>
      <c r="C479" s="21"/>
      <c r="D479" s="21"/>
      <c r="E479" s="21"/>
      <c r="F479" s="21"/>
      <c r="G479" s="21"/>
      <c r="H479" s="21"/>
      <c r="I479" s="22">
        <v>923</v>
      </c>
      <c r="J479" s="23">
        <v>934</v>
      </c>
      <c r="K479" s="24" t="s">
        <v>455</v>
      </c>
      <c r="L479" s="10">
        <v>56</v>
      </c>
      <c r="M479" s="10" t="s">
        <v>1474</v>
      </c>
    </row>
    <row r="480" spans="1:15" x14ac:dyDescent="0.25">
      <c r="A480" s="25">
        <v>479</v>
      </c>
      <c r="B480" s="11"/>
      <c r="C480" s="12"/>
      <c r="D480" s="12"/>
      <c r="E480" s="12"/>
      <c r="F480" s="12"/>
      <c r="G480" s="12"/>
      <c r="H480" s="12"/>
      <c r="I480" s="14"/>
      <c r="J480" s="15">
        <v>259</v>
      </c>
      <c r="K480" s="26" t="s">
        <v>714</v>
      </c>
      <c r="L480" s="10">
        <v>56</v>
      </c>
    </row>
    <row r="481" spans="1:13" x14ac:dyDescent="0.25">
      <c r="A481" s="25">
        <v>480</v>
      </c>
      <c r="B481" s="11"/>
      <c r="C481" s="12"/>
      <c r="D481" s="12"/>
      <c r="E481" s="12"/>
      <c r="F481" s="12"/>
      <c r="G481" s="12"/>
      <c r="H481" s="12"/>
      <c r="I481" s="14"/>
      <c r="J481" s="15">
        <v>324</v>
      </c>
      <c r="K481" s="26" t="s">
        <v>744</v>
      </c>
      <c r="L481" s="10">
        <v>56</v>
      </c>
    </row>
    <row r="482" spans="1:13" x14ac:dyDescent="0.25">
      <c r="A482" s="25">
        <v>481</v>
      </c>
      <c r="B482" s="11"/>
      <c r="C482" s="12"/>
      <c r="D482" s="12"/>
      <c r="E482" s="12"/>
      <c r="F482" s="12"/>
      <c r="G482" s="12"/>
      <c r="H482" s="12"/>
      <c r="I482" s="14"/>
      <c r="J482" s="15">
        <v>371</v>
      </c>
      <c r="K482" s="26" t="s">
        <v>770</v>
      </c>
      <c r="L482" s="10">
        <v>56</v>
      </c>
    </row>
    <row r="483" spans="1:13" x14ac:dyDescent="0.25">
      <c r="A483" s="25">
        <v>482</v>
      </c>
      <c r="B483" s="11"/>
      <c r="C483" s="12"/>
      <c r="D483" s="12"/>
      <c r="E483" s="12"/>
      <c r="F483" s="12"/>
      <c r="G483" s="12"/>
      <c r="H483" s="12"/>
      <c r="I483" s="14"/>
      <c r="J483" s="15">
        <v>419</v>
      </c>
      <c r="K483" s="26" t="s">
        <v>803</v>
      </c>
      <c r="L483" s="10">
        <v>56</v>
      </c>
    </row>
    <row r="484" spans="1:13" ht="15.75" thickBot="1" x14ac:dyDescent="0.3">
      <c r="A484" s="27">
        <v>483</v>
      </c>
      <c r="B484" s="28"/>
      <c r="C484" s="29"/>
      <c r="D484" s="29"/>
      <c r="E484" s="29"/>
      <c r="F484" s="29"/>
      <c r="G484" s="29"/>
      <c r="H484" s="29"/>
      <c r="I484" s="30"/>
      <c r="J484" s="31">
        <v>1133</v>
      </c>
      <c r="K484" s="32" t="s">
        <v>1165</v>
      </c>
      <c r="L484" s="10">
        <v>56</v>
      </c>
    </row>
    <row r="485" spans="1:13" x14ac:dyDescent="0.25">
      <c r="A485" s="19">
        <v>484</v>
      </c>
      <c r="B485" s="20"/>
      <c r="C485" s="21"/>
      <c r="D485" s="21"/>
      <c r="E485" s="21"/>
      <c r="F485" s="21"/>
      <c r="G485" s="21" t="s">
        <v>1361</v>
      </c>
      <c r="H485" s="21"/>
      <c r="I485" s="22">
        <v>832</v>
      </c>
      <c r="J485" s="23">
        <v>843</v>
      </c>
      <c r="K485" s="24" t="s">
        <v>406</v>
      </c>
      <c r="L485" s="10">
        <v>57</v>
      </c>
      <c r="M485" s="10" t="s">
        <v>1361</v>
      </c>
    </row>
    <row r="486" spans="1:13" x14ac:dyDescent="0.25">
      <c r="A486" s="25">
        <v>485</v>
      </c>
      <c r="B486" s="11"/>
      <c r="C486" s="12"/>
      <c r="D486" s="12"/>
      <c r="E486" s="12"/>
      <c r="F486" s="12"/>
      <c r="G486" s="12"/>
      <c r="H486" s="12"/>
      <c r="I486" s="14"/>
      <c r="J486" s="15">
        <v>10693</v>
      </c>
      <c r="K486" s="26" t="s">
        <v>1194</v>
      </c>
      <c r="L486" s="10">
        <v>57</v>
      </c>
    </row>
    <row r="487" spans="1:13" x14ac:dyDescent="0.25">
      <c r="A487" s="25">
        <v>486</v>
      </c>
      <c r="B487" s="11"/>
      <c r="C487" s="12"/>
      <c r="D487" s="12"/>
      <c r="E487" s="12"/>
      <c r="F487" s="12"/>
      <c r="G487" s="12"/>
      <c r="H487" s="12"/>
      <c r="I487" s="14"/>
      <c r="J487" s="15">
        <v>10694</v>
      </c>
      <c r="K487" s="26" t="s">
        <v>1195</v>
      </c>
      <c r="L487" s="10">
        <v>57</v>
      </c>
    </row>
    <row r="488" spans="1:13" ht="15.75" thickBot="1" x14ac:dyDescent="0.3">
      <c r="A488" s="27">
        <v>487</v>
      </c>
      <c r="B488" s="28"/>
      <c r="C488" s="29"/>
      <c r="D488" s="29"/>
      <c r="E488" s="29"/>
      <c r="F488" s="29"/>
      <c r="G488" s="29"/>
      <c r="H488" s="29"/>
      <c r="I488" s="30"/>
      <c r="J488" s="31">
        <v>10695</v>
      </c>
      <c r="K488" s="32" t="s">
        <v>1196</v>
      </c>
      <c r="L488" s="10">
        <v>57</v>
      </c>
    </row>
    <row r="489" spans="1:13" x14ac:dyDescent="0.25">
      <c r="A489" s="19">
        <v>488</v>
      </c>
      <c r="B489" s="20"/>
      <c r="C489" s="21"/>
      <c r="D489" s="21"/>
      <c r="E489" s="21"/>
      <c r="F489" s="21"/>
      <c r="G489" s="21" t="s">
        <v>1362</v>
      </c>
      <c r="H489" s="21"/>
      <c r="I489" s="22">
        <v>1025</v>
      </c>
      <c r="J489" s="23">
        <v>1037</v>
      </c>
      <c r="K489" s="24" t="s">
        <v>513</v>
      </c>
      <c r="L489" s="10">
        <v>58</v>
      </c>
      <c r="M489" s="10" t="s">
        <v>1362</v>
      </c>
    </row>
    <row r="490" spans="1:13" x14ac:dyDescent="0.25">
      <c r="A490" s="25">
        <v>489</v>
      </c>
      <c r="B490" s="12"/>
      <c r="C490" s="12"/>
      <c r="D490" s="12"/>
      <c r="E490" s="12"/>
      <c r="F490" s="12"/>
      <c r="G490" s="12"/>
      <c r="H490" s="12"/>
      <c r="I490" s="14"/>
      <c r="J490" s="15">
        <v>10696</v>
      </c>
      <c r="K490" s="26" t="s">
        <v>1197</v>
      </c>
      <c r="L490" s="10">
        <v>58</v>
      </c>
    </row>
    <row r="491" spans="1:13" x14ac:dyDescent="0.25">
      <c r="A491" s="25">
        <v>490</v>
      </c>
      <c r="B491" s="11"/>
      <c r="C491" s="12"/>
      <c r="D491" s="12"/>
      <c r="E491" s="12"/>
      <c r="F491" s="12"/>
      <c r="G491" s="12"/>
      <c r="H491" s="12"/>
      <c r="I491" s="14"/>
      <c r="J491" s="15">
        <v>10697</v>
      </c>
      <c r="K491" s="26" t="s">
        <v>1198</v>
      </c>
      <c r="L491" s="10">
        <v>58</v>
      </c>
    </row>
    <row r="492" spans="1:13" ht="15.75" thickBot="1" x14ac:dyDescent="0.3">
      <c r="A492" s="27">
        <v>491</v>
      </c>
      <c r="B492" s="28"/>
      <c r="C492" s="29"/>
      <c r="D492" s="29"/>
      <c r="E492" s="29"/>
      <c r="F492" s="29"/>
      <c r="G492" s="29"/>
      <c r="H492" s="29"/>
      <c r="I492" s="30"/>
      <c r="J492" s="38">
        <v>10698</v>
      </c>
      <c r="K492" s="39" t="s">
        <v>1199</v>
      </c>
      <c r="L492" s="10">
        <v>58</v>
      </c>
    </row>
    <row r="493" spans="1:13" x14ac:dyDescent="0.25">
      <c r="A493" s="19">
        <v>492</v>
      </c>
      <c r="B493" s="20"/>
      <c r="C493" s="21"/>
      <c r="D493" s="21"/>
      <c r="E493" s="21"/>
      <c r="F493" s="21"/>
      <c r="G493" s="21" t="s">
        <v>1363</v>
      </c>
      <c r="H493" s="21"/>
      <c r="I493" s="22">
        <v>1072</v>
      </c>
      <c r="J493" s="23">
        <v>1084</v>
      </c>
      <c r="K493" s="24" t="s">
        <v>534</v>
      </c>
      <c r="L493" s="10">
        <v>59</v>
      </c>
      <c r="M493" s="10" t="s">
        <v>1363</v>
      </c>
    </row>
    <row r="494" spans="1:13" x14ac:dyDescent="0.25">
      <c r="A494" s="25">
        <v>493</v>
      </c>
      <c r="B494" s="11"/>
      <c r="C494" s="12"/>
      <c r="D494" s="12"/>
      <c r="E494" s="12"/>
      <c r="F494" s="12"/>
      <c r="G494" s="12"/>
      <c r="H494" s="12"/>
      <c r="I494" s="14"/>
      <c r="J494" s="15">
        <v>10699</v>
      </c>
      <c r="K494" s="26" t="s">
        <v>1200</v>
      </c>
      <c r="L494" s="10">
        <v>59</v>
      </c>
    </row>
    <row r="495" spans="1:13" x14ac:dyDescent="0.25">
      <c r="A495" s="25">
        <v>494</v>
      </c>
      <c r="B495" s="11"/>
      <c r="C495" s="12"/>
      <c r="D495" s="12"/>
      <c r="E495" s="12"/>
      <c r="F495" s="12"/>
      <c r="G495" s="12"/>
      <c r="H495" s="12"/>
      <c r="I495" s="14"/>
      <c r="J495" s="15">
        <v>10700</v>
      </c>
      <c r="K495" s="26" t="s">
        <v>1201</v>
      </c>
      <c r="L495" s="10">
        <v>59</v>
      </c>
    </row>
    <row r="496" spans="1:13" ht="15.75" thickBot="1" x14ac:dyDescent="0.3">
      <c r="A496" s="27">
        <v>495</v>
      </c>
      <c r="B496" s="28"/>
      <c r="C496" s="29"/>
      <c r="D496" s="29"/>
      <c r="E496" s="29"/>
      <c r="F496" s="29"/>
      <c r="G496" s="29"/>
      <c r="H496" s="29"/>
      <c r="I496" s="30"/>
      <c r="J496" s="31">
        <v>10701</v>
      </c>
      <c r="K496" s="32" t="s">
        <v>1202</v>
      </c>
      <c r="L496" s="10">
        <v>59</v>
      </c>
    </row>
    <row r="497" spans="1:13" x14ac:dyDescent="0.25">
      <c r="A497" s="19">
        <v>496</v>
      </c>
      <c r="B497" s="20"/>
      <c r="C497" s="21"/>
      <c r="D497" s="21"/>
      <c r="E497" s="21"/>
      <c r="F497" s="21"/>
      <c r="G497" s="21"/>
      <c r="H497" s="21"/>
      <c r="I497" s="22">
        <v>491</v>
      </c>
      <c r="J497" s="23">
        <v>502</v>
      </c>
      <c r="K497" s="24" t="s">
        <v>248</v>
      </c>
      <c r="L497" s="10">
        <v>60</v>
      </c>
      <c r="M497" s="10" t="s">
        <v>1486</v>
      </c>
    </row>
    <row r="498" spans="1:13" x14ac:dyDescent="0.25">
      <c r="A498" s="25">
        <v>497</v>
      </c>
      <c r="B498" s="11"/>
      <c r="C498" s="12"/>
      <c r="D498" s="12"/>
      <c r="E498" s="12"/>
      <c r="F498" s="12"/>
      <c r="G498" s="12"/>
      <c r="H498" s="12"/>
      <c r="I498" s="14"/>
      <c r="J498" s="15">
        <v>509</v>
      </c>
      <c r="K498" s="26" t="s">
        <v>853</v>
      </c>
      <c r="L498" s="10">
        <v>60</v>
      </c>
    </row>
    <row r="499" spans="1:13" x14ac:dyDescent="0.25">
      <c r="A499" s="25">
        <v>498</v>
      </c>
      <c r="B499" s="11"/>
      <c r="C499" s="12"/>
      <c r="D499" s="12"/>
      <c r="E499" s="12"/>
      <c r="F499" s="12"/>
      <c r="G499" s="12"/>
      <c r="H499" s="12"/>
      <c r="I499" s="14"/>
      <c r="J499" s="15">
        <v>829</v>
      </c>
      <c r="K499" s="26" t="s">
        <v>1025</v>
      </c>
      <c r="L499" s="10">
        <v>60</v>
      </c>
    </row>
    <row r="500" spans="1:13" x14ac:dyDescent="0.25">
      <c r="A500" s="25">
        <v>499</v>
      </c>
      <c r="B500" s="11"/>
      <c r="C500" s="12"/>
      <c r="D500" s="12"/>
      <c r="E500" s="12"/>
      <c r="F500" s="12"/>
      <c r="G500" s="12"/>
      <c r="H500" s="12"/>
      <c r="I500" s="14"/>
      <c r="J500" s="15">
        <v>845</v>
      </c>
      <c r="K500" s="26" t="s">
        <v>1032</v>
      </c>
      <c r="L500" s="10">
        <v>60</v>
      </c>
    </row>
    <row r="501" spans="1:13" ht="15.75" thickBot="1" x14ac:dyDescent="0.3">
      <c r="A501" s="27">
        <v>500</v>
      </c>
      <c r="B501" s="28"/>
      <c r="C501" s="29"/>
      <c r="D501" s="29"/>
      <c r="E501" s="29"/>
      <c r="F501" s="29"/>
      <c r="G501" s="29"/>
      <c r="H501" s="29"/>
      <c r="I501" s="30"/>
      <c r="J501" s="31">
        <v>837</v>
      </c>
      <c r="K501" s="32" t="s">
        <v>1030</v>
      </c>
      <c r="L501" s="10">
        <v>60</v>
      </c>
    </row>
    <row r="502" spans="1:13" x14ac:dyDescent="0.25">
      <c r="A502" s="19">
        <v>501</v>
      </c>
      <c r="B502" s="20"/>
      <c r="C502" s="21"/>
      <c r="D502" s="21"/>
      <c r="E502" s="21"/>
      <c r="F502" s="21"/>
      <c r="G502" s="21"/>
      <c r="H502" s="21"/>
      <c r="I502" s="22"/>
      <c r="J502" s="23">
        <v>518</v>
      </c>
      <c r="K502" s="24" t="s">
        <v>859</v>
      </c>
    </row>
    <row r="503" spans="1:13" x14ac:dyDescent="0.25">
      <c r="A503" s="25">
        <v>502</v>
      </c>
      <c r="B503" s="11"/>
      <c r="C503" s="12"/>
      <c r="D503" s="12"/>
      <c r="E503" s="12"/>
      <c r="F503" s="12"/>
      <c r="G503" s="12"/>
      <c r="H503" s="12"/>
      <c r="I503" s="14"/>
      <c r="J503" s="15">
        <v>853</v>
      </c>
      <c r="K503" s="26" t="s">
        <v>1035</v>
      </c>
    </row>
    <row r="504" spans="1:13" x14ac:dyDescent="0.25">
      <c r="A504" s="25">
        <v>503</v>
      </c>
      <c r="B504" s="11"/>
      <c r="C504" s="12"/>
      <c r="D504" s="12"/>
      <c r="E504" s="12"/>
      <c r="F504" s="12"/>
      <c r="G504" s="12"/>
      <c r="H504" s="12"/>
      <c r="I504" s="14"/>
      <c r="J504" s="15">
        <v>870</v>
      </c>
      <c r="K504" s="26" t="s">
        <v>1045</v>
      </c>
    </row>
    <row r="505" spans="1:13" ht="15.75" thickBot="1" x14ac:dyDescent="0.3">
      <c r="A505" s="27">
        <v>504</v>
      </c>
      <c r="B505" s="28"/>
      <c r="C505" s="29"/>
      <c r="D505" s="29"/>
      <c r="E505" s="29"/>
      <c r="F505" s="29"/>
      <c r="G505" s="29"/>
      <c r="H505" s="29"/>
      <c r="I505" s="30"/>
      <c r="J505" s="31">
        <v>861</v>
      </c>
      <c r="K505" s="32" t="s">
        <v>1040</v>
      </c>
    </row>
    <row r="506" spans="1:13" x14ac:dyDescent="0.25">
      <c r="A506" s="13">
        <v>505</v>
      </c>
      <c r="B506" s="11"/>
      <c r="C506" s="12"/>
      <c r="D506" s="12"/>
      <c r="E506" s="12" t="s">
        <v>1364</v>
      </c>
      <c r="F506" s="12"/>
      <c r="G506" s="12"/>
      <c r="H506" s="12"/>
      <c r="I506" s="14">
        <v>692</v>
      </c>
      <c r="J506" s="15">
        <v>703</v>
      </c>
      <c r="K506" s="15" t="s">
        <v>347</v>
      </c>
      <c r="L506" s="10">
        <v>61</v>
      </c>
      <c r="M506" s="10" t="s">
        <v>1364</v>
      </c>
    </row>
    <row r="507" spans="1:13" x14ac:dyDescent="0.25">
      <c r="A507" s="13">
        <v>506</v>
      </c>
      <c r="B507" s="11"/>
      <c r="C507" s="12"/>
      <c r="D507" s="12"/>
      <c r="E507" s="12"/>
      <c r="F507" s="12"/>
      <c r="G507" s="12"/>
      <c r="H507" s="12"/>
      <c r="I507" s="14"/>
      <c r="J507" s="15">
        <v>16</v>
      </c>
      <c r="K507" s="15" t="s">
        <v>590</v>
      </c>
      <c r="L507" s="10">
        <v>61</v>
      </c>
    </row>
    <row r="508" spans="1:13" x14ac:dyDescent="0.25">
      <c r="A508" s="13">
        <v>507</v>
      </c>
      <c r="B508" s="11"/>
      <c r="C508" s="12"/>
      <c r="D508" s="12"/>
      <c r="E508" s="12"/>
      <c r="F508" s="12" t="s">
        <v>1365</v>
      </c>
      <c r="G508" s="12"/>
      <c r="H508" s="12"/>
      <c r="I508" s="14">
        <v>572</v>
      </c>
      <c r="J508" s="15">
        <v>583</v>
      </c>
      <c r="K508" s="15" t="s">
        <v>279</v>
      </c>
      <c r="L508" s="10">
        <v>61</v>
      </c>
    </row>
    <row r="509" spans="1:13" x14ac:dyDescent="0.25">
      <c r="A509" s="13">
        <v>508</v>
      </c>
      <c r="B509" s="11"/>
      <c r="C509" s="12"/>
      <c r="D509" s="12"/>
      <c r="E509" s="12"/>
      <c r="F509" s="12" t="s">
        <v>1366</v>
      </c>
      <c r="G509" s="12"/>
      <c r="H509" s="12"/>
      <c r="I509" s="14"/>
      <c r="J509" s="15">
        <v>942</v>
      </c>
      <c r="K509" s="15" t="s">
        <v>1077</v>
      </c>
      <c r="L509" s="10">
        <v>61</v>
      </c>
    </row>
    <row r="510" spans="1:13" x14ac:dyDescent="0.25">
      <c r="A510" s="13">
        <v>509</v>
      </c>
      <c r="B510" s="11"/>
      <c r="C510" s="12"/>
      <c r="D510" s="12"/>
      <c r="E510" s="12"/>
      <c r="F510" s="12"/>
      <c r="G510" s="12"/>
      <c r="H510" s="12"/>
      <c r="I510" s="14">
        <v>941</v>
      </c>
      <c r="J510" s="15">
        <v>952</v>
      </c>
      <c r="K510" s="15" t="s">
        <v>467</v>
      </c>
      <c r="L510" s="10">
        <v>61</v>
      </c>
    </row>
    <row r="511" spans="1:13" x14ac:dyDescent="0.25">
      <c r="A511" s="13">
        <v>510</v>
      </c>
      <c r="B511" s="11"/>
      <c r="C511" s="12"/>
      <c r="D511" s="12"/>
      <c r="E511" s="12"/>
      <c r="F511" s="12"/>
      <c r="G511" s="12"/>
      <c r="H511" s="12"/>
      <c r="I511" s="14">
        <v>955</v>
      </c>
      <c r="J511" s="15">
        <v>966</v>
      </c>
      <c r="K511" s="15" t="s">
        <v>474</v>
      </c>
      <c r="L511" s="10">
        <v>61</v>
      </c>
    </row>
    <row r="512" spans="1:13" ht="15.75" thickBot="1" x14ac:dyDescent="0.3">
      <c r="A512" s="13">
        <v>511</v>
      </c>
      <c r="B512" s="11"/>
      <c r="C512" s="12"/>
      <c r="D512" s="12"/>
      <c r="E512" s="12"/>
      <c r="F512" s="12" t="s">
        <v>1367</v>
      </c>
      <c r="G512" s="12"/>
      <c r="H512" s="12"/>
      <c r="I512" s="14">
        <v>126</v>
      </c>
      <c r="J512" s="15">
        <v>131</v>
      </c>
      <c r="K512" s="15" t="s">
        <v>81</v>
      </c>
      <c r="L512" s="10">
        <v>62</v>
      </c>
      <c r="M512" s="10" t="s">
        <v>1487</v>
      </c>
    </row>
    <row r="513" spans="1:13" x14ac:dyDescent="0.25">
      <c r="A513" s="19">
        <v>512</v>
      </c>
      <c r="B513" s="20"/>
      <c r="C513" s="21"/>
      <c r="D513" s="21"/>
      <c r="E513" s="21"/>
      <c r="F513" s="21" t="s">
        <v>1368</v>
      </c>
      <c r="G513" s="21"/>
      <c r="H513" s="21"/>
      <c r="I513" s="22"/>
      <c r="J513" s="23">
        <v>295</v>
      </c>
      <c r="K513" s="24" t="s">
        <v>160</v>
      </c>
      <c r="L513" s="10">
        <v>62</v>
      </c>
    </row>
    <row r="514" spans="1:13" x14ac:dyDescent="0.25">
      <c r="A514" s="25">
        <v>513</v>
      </c>
      <c r="B514" s="11"/>
      <c r="C514" s="12"/>
      <c r="D514" s="12"/>
      <c r="E514" s="12"/>
      <c r="F514" s="12"/>
      <c r="G514" s="12"/>
      <c r="H514" s="12"/>
      <c r="I514" s="14">
        <v>293</v>
      </c>
      <c r="J514" s="15">
        <v>303</v>
      </c>
      <c r="K514" s="26" t="s">
        <v>164</v>
      </c>
      <c r="L514" s="10">
        <v>62</v>
      </c>
    </row>
    <row r="515" spans="1:13" x14ac:dyDescent="0.25">
      <c r="A515" s="25">
        <v>514</v>
      </c>
      <c r="B515" s="11"/>
      <c r="C515" s="12"/>
      <c r="D515" s="12"/>
      <c r="E515" s="12"/>
      <c r="F515" s="12"/>
      <c r="G515" s="12"/>
      <c r="H515" s="12"/>
      <c r="I515" s="14">
        <v>301</v>
      </c>
      <c r="J515" s="15">
        <v>311</v>
      </c>
      <c r="K515" s="26" t="s">
        <v>169</v>
      </c>
      <c r="L515" s="10">
        <v>62</v>
      </c>
    </row>
    <row r="516" spans="1:13" x14ac:dyDescent="0.25">
      <c r="A516" s="25">
        <v>515</v>
      </c>
      <c r="B516" s="11"/>
      <c r="C516" s="12"/>
      <c r="D516" s="12"/>
      <c r="E516" s="12"/>
      <c r="F516" s="12"/>
      <c r="G516" s="12"/>
      <c r="H516" s="12"/>
      <c r="I516" s="14">
        <v>440</v>
      </c>
      <c r="J516" s="15">
        <v>451</v>
      </c>
      <c r="K516" s="26" t="s">
        <v>492</v>
      </c>
      <c r="L516" s="10">
        <v>62</v>
      </c>
    </row>
    <row r="517" spans="1:13" x14ac:dyDescent="0.25">
      <c r="A517" s="25">
        <v>516</v>
      </c>
      <c r="B517" s="11"/>
      <c r="C517" s="12"/>
      <c r="D517" s="12"/>
      <c r="E517" s="12"/>
      <c r="F517" s="12" t="s">
        <v>1369</v>
      </c>
      <c r="G517" s="12"/>
      <c r="H517" s="12"/>
      <c r="I517" s="14">
        <v>309</v>
      </c>
      <c r="J517" s="15">
        <v>319</v>
      </c>
      <c r="K517" s="26" t="s">
        <v>173</v>
      </c>
      <c r="L517" s="10">
        <v>62</v>
      </c>
    </row>
    <row r="518" spans="1:13" x14ac:dyDescent="0.25">
      <c r="A518" s="25">
        <v>517</v>
      </c>
      <c r="B518" s="11"/>
      <c r="C518" s="12"/>
      <c r="D518" s="12"/>
      <c r="E518" s="12"/>
      <c r="F518" s="12"/>
      <c r="G518" s="12"/>
      <c r="H518" s="12"/>
      <c r="I518" s="14"/>
      <c r="J518" s="15">
        <v>327</v>
      </c>
      <c r="K518" s="26" t="s">
        <v>745</v>
      </c>
      <c r="L518" s="10">
        <v>62</v>
      </c>
    </row>
    <row r="519" spans="1:13" x14ac:dyDescent="0.25">
      <c r="A519" s="25">
        <v>518</v>
      </c>
      <c r="B519" s="11"/>
      <c r="C519" s="12"/>
      <c r="D519" s="12"/>
      <c r="E519" s="12"/>
      <c r="F519" s="12"/>
      <c r="G519" s="12"/>
      <c r="H519" s="12"/>
      <c r="I519" s="14"/>
      <c r="J519" s="15">
        <v>334</v>
      </c>
      <c r="K519" s="26" t="s">
        <v>748</v>
      </c>
      <c r="L519" s="10">
        <v>62</v>
      </c>
    </row>
    <row r="520" spans="1:13" ht="15.75" thickBot="1" x14ac:dyDescent="0.3">
      <c r="A520" s="27">
        <v>519</v>
      </c>
      <c r="B520" s="28"/>
      <c r="C520" s="29"/>
      <c r="D520" s="29"/>
      <c r="E520" s="29"/>
      <c r="F520" s="29"/>
      <c r="G520" s="29"/>
      <c r="H520" s="29"/>
      <c r="I520" s="30">
        <v>769</v>
      </c>
      <c r="J520" s="31">
        <v>780</v>
      </c>
      <c r="K520" s="32" t="s">
        <v>376</v>
      </c>
      <c r="L520" s="10">
        <v>62</v>
      </c>
    </row>
    <row r="521" spans="1:13" x14ac:dyDescent="0.25">
      <c r="A521" s="13">
        <v>520</v>
      </c>
      <c r="B521" s="11"/>
      <c r="C521" s="12"/>
      <c r="D521" s="12" t="s">
        <v>1370</v>
      </c>
      <c r="E521" s="12"/>
      <c r="F521" s="12"/>
      <c r="G521" s="12"/>
      <c r="H521" s="12"/>
      <c r="I521" s="14"/>
      <c r="J521" s="15">
        <v>623</v>
      </c>
      <c r="K521" s="15" t="s">
        <v>914</v>
      </c>
    </row>
    <row r="522" spans="1:13" x14ac:dyDescent="0.25">
      <c r="A522" s="13">
        <v>521</v>
      </c>
      <c r="B522" s="11"/>
      <c r="C522" s="12"/>
      <c r="D522" s="12"/>
      <c r="E522" s="12" t="s">
        <v>1371</v>
      </c>
      <c r="F522" s="12"/>
      <c r="G522" s="12"/>
      <c r="H522" s="12"/>
      <c r="I522" s="14">
        <v>466</v>
      </c>
      <c r="J522" s="15">
        <v>477</v>
      </c>
      <c r="K522" s="15" t="s">
        <v>239</v>
      </c>
    </row>
    <row r="523" spans="1:13" x14ac:dyDescent="0.25">
      <c r="A523" s="13">
        <v>522</v>
      </c>
      <c r="B523" s="11"/>
      <c r="C523" s="12"/>
      <c r="D523" s="12"/>
      <c r="E523" s="12"/>
      <c r="F523" s="12" t="s">
        <v>1372</v>
      </c>
      <c r="G523" s="12"/>
      <c r="H523" s="12"/>
      <c r="I523" s="14"/>
      <c r="J523" s="15">
        <v>485</v>
      </c>
      <c r="K523" s="15" t="s">
        <v>836</v>
      </c>
      <c r="L523" s="10">
        <v>63</v>
      </c>
      <c r="M523" s="10" t="s">
        <v>1488</v>
      </c>
    </row>
    <row r="524" spans="1:13" x14ac:dyDescent="0.25">
      <c r="A524" s="13">
        <v>523</v>
      </c>
      <c r="B524" s="11"/>
      <c r="C524" s="12"/>
      <c r="D524" s="12"/>
      <c r="E524" s="12"/>
      <c r="F524" s="12"/>
      <c r="G524" s="12"/>
      <c r="H524" s="12"/>
      <c r="I524" s="14">
        <v>661</v>
      </c>
      <c r="J524" s="15">
        <v>672</v>
      </c>
      <c r="K524" s="15" t="s">
        <v>330</v>
      </c>
      <c r="L524" s="10">
        <v>63</v>
      </c>
    </row>
    <row r="525" spans="1:13" x14ac:dyDescent="0.25">
      <c r="A525" s="13">
        <v>524</v>
      </c>
      <c r="B525" s="11"/>
      <c r="C525" s="12"/>
      <c r="D525" s="12"/>
      <c r="E525" s="12"/>
      <c r="F525" s="12" t="s">
        <v>1373</v>
      </c>
      <c r="G525" s="12"/>
      <c r="H525" s="12"/>
      <c r="I525" s="14"/>
      <c r="J525" s="15">
        <v>493</v>
      </c>
      <c r="K525" s="15" t="s">
        <v>842</v>
      </c>
      <c r="L525" s="10">
        <v>64</v>
      </c>
      <c r="M525" s="10" t="s">
        <v>1489</v>
      </c>
    </row>
    <row r="526" spans="1:13" x14ac:dyDescent="0.25">
      <c r="A526" s="13">
        <v>525</v>
      </c>
      <c r="B526" s="11"/>
      <c r="C526" s="12"/>
      <c r="D526" s="12"/>
      <c r="E526" s="12"/>
      <c r="F526" s="12"/>
      <c r="G526" s="12"/>
      <c r="H526" s="12"/>
      <c r="I526" s="14">
        <v>51</v>
      </c>
      <c r="J526" s="16">
        <v>56</v>
      </c>
      <c r="K526" s="16" t="s">
        <v>44</v>
      </c>
      <c r="L526" s="10">
        <v>64</v>
      </c>
    </row>
    <row r="527" spans="1:13" x14ac:dyDescent="0.25">
      <c r="A527" s="13">
        <v>526</v>
      </c>
      <c r="B527" s="11"/>
      <c r="C527" s="12"/>
      <c r="D527" s="12"/>
      <c r="E527" s="12"/>
      <c r="F527" s="12"/>
      <c r="G527" s="12"/>
      <c r="H527" s="12"/>
      <c r="I527" s="14">
        <v>987</v>
      </c>
      <c r="J527" s="15">
        <v>998</v>
      </c>
      <c r="K527" s="15" t="s">
        <v>492</v>
      </c>
      <c r="L527" s="10">
        <v>64</v>
      </c>
    </row>
    <row r="528" spans="1:13" x14ac:dyDescent="0.25">
      <c r="A528" s="13">
        <v>527</v>
      </c>
      <c r="B528" s="11"/>
      <c r="C528" s="12"/>
      <c r="D528" s="12"/>
      <c r="E528" s="12"/>
      <c r="F528" s="12"/>
      <c r="G528" s="12"/>
      <c r="H528" s="12"/>
      <c r="I528" s="14">
        <v>743</v>
      </c>
      <c r="J528" s="15">
        <v>754</v>
      </c>
      <c r="K528" s="15" t="s">
        <v>364</v>
      </c>
      <c r="L528" s="10">
        <v>64</v>
      </c>
    </row>
    <row r="529" spans="1:13" x14ac:dyDescent="0.25">
      <c r="A529" s="13">
        <v>528</v>
      </c>
      <c r="B529" s="11"/>
      <c r="C529" s="12"/>
      <c r="D529" s="12"/>
      <c r="E529" s="12"/>
      <c r="F529" s="12"/>
      <c r="G529" s="12"/>
      <c r="H529" s="12"/>
      <c r="I529" s="14"/>
      <c r="J529" s="15">
        <v>481</v>
      </c>
      <c r="K529" s="15" t="s">
        <v>835</v>
      </c>
      <c r="L529" s="10">
        <v>64</v>
      </c>
    </row>
    <row r="530" spans="1:13" x14ac:dyDescent="0.25">
      <c r="A530" s="13">
        <v>529</v>
      </c>
      <c r="B530" s="11"/>
      <c r="C530" s="12"/>
      <c r="D530" s="12"/>
      <c r="E530" s="12"/>
      <c r="F530" s="12"/>
      <c r="G530" s="12"/>
      <c r="H530" s="12"/>
      <c r="I530" s="14"/>
      <c r="J530" s="15">
        <v>489</v>
      </c>
      <c r="K530" s="15" t="s">
        <v>839</v>
      </c>
      <c r="L530" s="10">
        <v>64</v>
      </c>
    </row>
    <row r="531" spans="1:13" x14ac:dyDescent="0.25">
      <c r="A531" s="13">
        <v>530</v>
      </c>
      <c r="B531" s="11"/>
      <c r="C531" s="12"/>
      <c r="D531" s="12"/>
      <c r="E531" s="12"/>
      <c r="F531" s="12"/>
      <c r="G531" s="12"/>
      <c r="H531" s="12"/>
      <c r="I531" s="14"/>
      <c r="J531" s="15">
        <v>458</v>
      </c>
      <c r="K531" s="15" t="s">
        <v>821</v>
      </c>
      <c r="L531" s="10">
        <v>64</v>
      </c>
    </row>
    <row r="532" spans="1:13" x14ac:dyDescent="0.25">
      <c r="A532" s="13">
        <v>531</v>
      </c>
      <c r="B532" s="11"/>
      <c r="C532" s="12"/>
      <c r="D532" s="12"/>
      <c r="E532" s="12"/>
      <c r="F532" s="12"/>
      <c r="G532" s="12"/>
      <c r="H532" s="12"/>
      <c r="I532" s="14"/>
      <c r="J532" s="15">
        <v>465</v>
      </c>
      <c r="K532" s="15" t="s">
        <v>825</v>
      </c>
      <c r="L532" s="10">
        <v>64</v>
      </c>
    </row>
    <row r="533" spans="1:13" x14ac:dyDescent="0.25">
      <c r="A533" s="13">
        <v>532</v>
      </c>
      <c r="B533" s="11"/>
      <c r="C533" s="12"/>
      <c r="D533" s="12"/>
      <c r="E533" s="12"/>
      <c r="F533" s="12"/>
      <c r="G533" s="12"/>
      <c r="H533" s="12"/>
      <c r="I533" s="14"/>
      <c r="J533" s="15">
        <v>473</v>
      </c>
      <c r="K533" s="15" t="s">
        <v>830</v>
      </c>
      <c r="L533" s="10">
        <v>64</v>
      </c>
    </row>
    <row r="534" spans="1:13" x14ac:dyDescent="0.25">
      <c r="A534" s="13">
        <v>533</v>
      </c>
      <c r="B534" s="11"/>
      <c r="C534" s="12"/>
      <c r="D534" s="12"/>
      <c r="E534" s="12"/>
      <c r="F534" s="12" t="s">
        <v>1374</v>
      </c>
      <c r="G534" s="12"/>
      <c r="H534" s="12"/>
      <c r="I534" s="14"/>
      <c r="J534" s="15">
        <v>275</v>
      </c>
      <c r="K534" s="15" t="s">
        <v>720</v>
      </c>
    </row>
    <row r="535" spans="1:13" x14ac:dyDescent="0.25">
      <c r="A535" s="13">
        <v>534</v>
      </c>
      <c r="B535" s="11"/>
      <c r="C535" s="12"/>
      <c r="D535" s="12"/>
      <c r="E535" s="12"/>
      <c r="F535" s="12"/>
      <c r="G535" s="12" t="s">
        <v>1375</v>
      </c>
      <c r="H535" s="12"/>
      <c r="I535" s="14"/>
      <c r="J535" s="15">
        <v>242</v>
      </c>
      <c r="K535" s="15" t="s">
        <v>707</v>
      </c>
      <c r="L535" s="10">
        <v>65</v>
      </c>
      <c r="M535" s="10" t="s">
        <v>1490</v>
      </c>
    </row>
    <row r="536" spans="1:13" x14ac:dyDescent="0.25">
      <c r="A536" s="13">
        <v>535</v>
      </c>
      <c r="B536" s="11"/>
      <c r="C536" s="12"/>
      <c r="D536" s="12"/>
      <c r="E536" s="12"/>
      <c r="F536" s="12"/>
      <c r="G536" s="12"/>
      <c r="H536" s="12"/>
      <c r="I536" s="14">
        <v>243</v>
      </c>
      <c r="J536" s="15">
        <v>250</v>
      </c>
      <c r="K536" s="15" t="s">
        <v>137</v>
      </c>
      <c r="L536" s="10">
        <v>65</v>
      </c>
    </row>
    <row r="537" spans="1:13" x14ac:dyDescent="0.25">
      <c r="A537" s="13">
        <v>536</v>
      </c>
      <c r="B537" s="11"/>
      <c r="C537" s="12"/>
      <c r="D537" s="12"/>
      <c r="E537" s="12"/>
      <c r="F537" s="12"/>
      <c r="G537" s="12"/>
      <c r="H537" s="12"/>
      <c r="I537" s="14">
        <v>251</v>
      </c>
      <c r="J537" s="15">
        <v>258</v>
      </c>
      <c r="K537" s="15" t="s">
        <v>143</v>
      </c>
      <c r="L537" s="10">
        <v>65</v>
      </c>
    </row>
    <row r="538" spans="1:13" x14ac:dyDescent="0.25">
      <c r="A538" s="13">
        <v>537</v>
      </c>
      <c r="B538" s="11"/>
      <c r="C538" s="12"/>
      <c r="D538" s="12"/>
      <c r="E538" s="12"/>
      <c r="F538" s="12"/>
      <c r="G538" s="12"/>
      <c r="H538" s="12"/>
      <c r="I538" s="14">
        <v>258</v>
      </c>
      <c r="J538" s="15">
        <v>266</v>
      </c>
      <c r="K538" s="15" t="s">
        <v>147</v>
      </c>
      <c r="L538" s="10">
        <v>65</v>
      </c>
    </row>
    <row r="539" spans="1:13" x14ac:dyDescent="0.25">
      <c r="A539" s="13">
        <v>538</v>
      </c>
      <c r="B539" s="11"/>
      <c r="C539" s="12"/>
      <c r="D539" s="12"/>
      <c r="E539" s="12"/>
      <c r="F539" s="12"/>
      <c r="G539" s="12" t="s">
        <v>1376</v>
      </c>
      <c r="H539" s="12"/>
      <c r="I539" s="14">
        <v>300</v>
      </c>
      <c r="J539" s="15">
        <v>310</v>
      </c>
      <c r="K539" s="15" t="s">
        <v>168</v>
      </c>
      <c r="L539" s="10">
        <v>65</v>
      </c>
    </row>
    <row r="540" spans="1:13" x14ac:dyDescent="0.25">
      <c r="A540" s="13">
        <v>539</v>
      </c>
      <c r="B540" s="11"/>
      <c r="C540" s="12"/>
      <c r="D540" s="12"/>
      <c r="E540" s="12"/>
      <c r="F540" s="12"/>
      <c r="G540" s="12" t="s">
        <v>1377</v>
      </c>
      <c r="H540" s="12"/>
      <c r="I540" s="14">
        <v>323</v>
      </c>
      <c r="J540" s="15">
        <v>333</v>
      </c>
      <c r="K540" s="15" t="s">
        <v>181</v>
      </c>
      <c r="L540" s="10">
        <v>65</v>
      </c>
    </row>
    <row r="541" spans="1:13" x14ac:dyDescent="0.25">
      <c r="A541" s="13">
        <v>540</v>
      </c>
      <c r="B541" s="12"/>
      <c r="C541" s="12"/>
      <c r="D541" s="12"/>
      <c r="E541" s="12"/>
      <c r="F541" s="12" t="s">
        <v>1378</v>
      </c>
      <c r="G541" s="12"/>
      <c r="H541" s="12"/>
      <c r="I541" s="14">
        <v>269</v>
      </c>
      <c r="J541" s="15">
        <v>278</v>
      </c>
      <c r="K541" s="15" t="s">
        <v>152</v>
      </c>
      <c r="L541" s="10">
        <v>66</v>
      </c>
      <c r="M541" s="10" t="s">
        <v>1378</v>
      </c>
    </row>
    <row r="542" spans="1:13" x14ac:dyDescent="0.25">
      <c r="A542" s="13">
        <v>541</v>
      </c>
      <c r="B542" s="11"/>
      <c r="C542" s="12"/>
      <c r="D542" s="12"/>
      <c r="E542" s="12"/>
      <c r="F542" s="12"/>
      <c r="G542" s="12" t="s">
        <v>1379</v>
      </c>
      <c r="H542" s="12"/>
      <c r="I542" s="14">
        <v>21</v>
      </c>
      <c r="J542" s="15">
        <v>23</v>
      </c>
      <c r="K542" s="15" t="s">
        <v>32</v>
      </c>
      <c r="L542" s="10">
        <v>66</v>
      </c>
    </row>
    <row r="543" spans="1:13" x14ac:dyDescent="0.25">
      <c r="A543" s="13">
        <v>542</v>
      </c>
      <c r="B543" s="11"/>
      <c r="C543" s="12"/>
      <c r="D543" s="12"/>
      <c r="E543" s="12"/>
      <c r="F543" s="12"/>
      <c r="G543" s="12" t="s">
        <v>1380</v>
      </c>
      <c r="H543" s="12"/>
      <c r="I543" s="14">
        <v>282</v>
      </c>
      <c r="J543" s="15">
        <v>292</v>
      </c>
      <c r="K543" s="15" t="s">
        <v>159</v>
      </c>
      <c r="L543" s="10">
        <v>66</v>
      </c>
    </row>
    <row r="544" spans="1:13" x14ac:dyDescent="0.25">
      <c r="A544" s="13">
        <v>543</v>
      </c>
      <c r="B544" s="11"/>
      <c r="C544" s="12"/>
      <c r="D544" s="12"/>
      <c r="E544" s="12"/>
      <c r="F544" s="12"/>
      <c r="G544" s="12" t="s">
        <v>1381</v>
      </c>
      <c r="H544" s="12"/>
      <c r="I544" s="14">
        <v>525</v>
      </c>
      <c r="J544" s="15">
        <v>536</v>
      </c>
      <c r="K544" s="15" t="s">
        <v>261</v>
      </c>
      <c r="L544" s="10">
        <v>66</v>
      </c>
    </row>
    <row r="545" spans="1:13" x14ac:dyDescent="0.25">
      <c r="A545" s="13">
        <v>544</v>
      </c>
      <c r="B545" s="11"/>
      <c r="C545" s="12"/>
      <c r="D545" s="12"/>
      <c r="E545" s="12"/>
      <c r="F545" s="12"/>
      <c r="G545" s="12"/>
      <c r="H545" s="12"/>
      <c r="I545" s="14"/>
      <c r="J545" s="15">
        <v>544</v>
      </c>
      <c r="K545" s="15" t="s">
        <v>875</v>
      </c>
      <c r="L545" s="10">
        <v>66</v>
      </c>
    </row>
    <row r="546" spans="1:13" x14ac:dyDescent="0.25">
      <c r="A546" s="13">
        <v>545</v>
      </c>
      <c r="B546" s="11"/>
      <c r="C546" s="12"/>
      <c r="D546" s="12"/>
      <c r="E546" s="12"/>
      <c r="F546" s="12"/>
      <c r="G546" s="12"/>
      <c r="H546" s="12"/>
      <c r="I546" s="14"/>
      <c r="J546" s="15">
        <v>551</v>
      </c>
      <c r="K546" s="15" t="s">
        <v>880</v>
      </c>
      <c r="L546" s="10">
        <v>66</v>
      </c>
    </row>
    <row r="547" spans="1:13" x14ac:dyDescent="0.25">
      <c r="A547" s="13">
        <v>546</v>
      </c>
      <c r="B547" s="11"/>
      <c r="C547" s="12"/>
      <c r="D547" s="12"/>
      <c r="E547" s="12"/>
      <c r="F547" s="12"/>
      <c r="G547" s="12"/>
      <c r="H547" s="12"/>
      <c r="I547" s="14"/>
      <c r="J547" s="15">
        <v>559</v>
      </c>
      <c r="K547" s="15" t="s">
        <v>886</v>
      </c>
      <c r="L547" s="10">
        <v>66</v>
      </c>
    </row>
    <row r="548" spans="1:13" x14ac:dyDescent="0.25">
      <c r="A548" s="13">
        <v>547</v>
      </c>
      <c r="B548" s="11"/>
      <c r="C548" s="12"/>
      <c r="D548" s="12"/>
      <c r="E548" s="12"/>
      <c r="F548" s="12"/>
      <c r="G548" s="12" t="s">
        <v>1382</v>
      </c>
      <c r="H548" s="12"/>
      <c r="I548" s="14">
        <v>1093</v>
      </c>
      <c r="J548" s="15">
        <v>1105</v>
      </c>
      <c r="K548" s="15" t="s">
        <v>546</v>
      </c>
      <c r="L548" s="10">
        <v>66</v>
      </c>
    </row>
    <row r="549" spans="1:13" x14ac:dyDescent="0.25">
      <c r="A549" s="13">
        <v>548</v>
      </c>
      <c r="B549" s="11"/>
      <c r="C549" s="12"/>
      <c r="D549" s="12"/>
      <c r="E549" s="12"/>
      <c r="F549" s="12"/>
      <c r="G549" s="12" t="s">
        <v>1383</v>
      </c>
      <c r="H549" s="12"/>
      <c r="I549" s="14">
        <v>393</v>
      </c>
      <c r="J549" s="15">
        <v>403</v>
      </c>
      <c r="K549" s="15" t="s">
        <v>207</v>
      </c>
      <c r="L549" s="10">
        <v>66</v>
      </c>
    </row>
    <row r="550" spans="1:13" x14ac:dyDescent="0.25">
      <c r="A550" s="13">
        <v>549</v>
      </c>
      <c r="B550" s="11"/>
      <c r="C550" s="12"/>
      <c r="D550" s="12"/>
      <c r="E550" s="12"/>
      <c r="F550" s="12"/>
      <c r="G550" s="12"/>
      <c r="H550" s="12"/>
      <c r="I550" s="14"/>
      <c r="J550" s="15">
        <v>411</v>
      </c>
      <c r="K550" s="15" t="s">
        <v>799</v>
      </c>
      <c r="L550" s="10">
        <v>66</v>
      </c>
    </row>
    <row r="551" spans="1:13" x14ac:dyDescent="0.25">
      <c r="A551" s="13">
        <v>550</v>
      </c>
      <c r="B551" s="11"/>
      <c r="C551" s="12"/>
      <c r="D551" s="12"/>
      <c r="E551" s="12"/>
      <c r="F551" s="12"/>
      <c r="G551" s="12"/>
      <c r="H551" s="12"/>
      <c r="I551" s="14"/>
      <c r="J551" s="15">
        <v>418</v>
      </c>
      <c r="K551" s="15" t="s">
        <v>802</v>
      </c>
      <c r="L551" s="10">
        <v>66</v>
      </c>
    </row>
    <row r="552" spans="1:13" x14ac:dyDescent="0.25">
      <c r="A552" s="13">
        <v>551</v>
      </c>
      <c r="B552" s="11"/>
      <c r="C552" s="12"/>
      <c r="D552" s="12"/>
      <c r="E552" s="12"/>
      <c r="F552" s="12"/>
      <c r="G552" s="12"/>
      <c r="H552" s="12"/>
      <c r="I552" s="14"/>
      <c r="J552" s="15">
        <v>426</v>
      </c>
      <c r="K552" s="15" t="s">
        <v>807</v>
      </c>
      <c r="L552" s="10">
        <v>66</v>
      </c>
    </row>
    <row r="553" spans="1:13" x14ac:dyDescent="0.25">
      <c r="A553" s="13">
        <v>552</v>
      </c>
      <c r="B553" s="11"/>
      <c r="C553" s="12"/>
      <c r="D553" s="12"/>
      <c r="E553" s="12"/>
      <c r="F553" s="12"/>
      <c r="G553" s="12"/>
      <c r="H553" s="12"/>
      <c r="I553" s="14"/>
      <c r="J553" s="15">
        <v>472</v>
      </c>
      <c r="K553" s="15" t="s">
        <v>829</v>
      </c>
      <c r="L553" s="10">
        <v>66</v>
      </c>
    </row>
    <row r="554" spans="1:13" x14ac:dyDescent="0.25">
      <c r="A554" s="13">
        <v>553</v>
      </c>
      <c r="B554" s="11"/>
      <c r="C554" s="12"/>
      <c r="D554" s="12"/>
      <c r="E554" s="12"/>
      <c r="F554" s="12"/>
      <c r="G554" s="12"/>
      <c r="H554" s="12"/>
      <c r="I554" s="14"/>
      <c r="J554" s="15">
        <v>480</v>
      </c>
      <c r="K554" s="15" t="s">
        <v>834</v>
      </c>
      <c r="L554" s="10">
        <v>66</v>
      </c>
    </row>
    <row r="555" spans="1:13" x14ac:dyDescent="0.25">
      <c r="A555" s="13">
        <v>554</v>
      </c>
      <c r="B555" s="11"/>
      <c r="C555" s="12"/>
      <c r="D555" s="12"/>
      <c r="E555" s="12"/>
      <c r="F555" s="12"/>
      <c r="G555" s="12"/>
      <c r="H555" s="12"/>
      <c r="I555" s="14"/>
      <c r="J555" s="15">
        <v>487</v>
      </c>
      <c r="K555" s="15" t="s">
        <v>838</v>
      </c>
      <c r="L555" s="10">
        <v>66</v>
      </c>
    </row>
    <row r="556" spans="1:13" x14ac:dyDescent="0.25">
      <c r="A556" s="13">
        <v>555</v>
      </c>
      <c r="B556" s="11"/>
      <c r="C556" s="12"/>
      <c r="D556" s="12"/>
      <c r="E556" s="12"/>
      <c r="F556" s="12"/>
      <c r="G556" s="12"/>
      <c r="H556" s="12"/>
      <c r="I556" s="14"/>
      <c r="J556" s="15">
        <v>435</v>
      </c>
      <c r="K556" s="15" t="s">
        <v>811</v>
      </c>
      <c r="L556" s="10">
        <v>66</v>
      </c>
    </row>
    <row r="557" spans="1:13" x14ac:dyDescent="0.25">
      <c r="A557" s="13">
        <v>556</v>
      </c>
      <c r="B557" s="11"/>
      <c r="C557" s="12"/>
      <c r="D557" s="12"/>
      <c r="E557" s="12" t="s">
        <v>1384</v>
      </c>
      <c r="F557" s="12" t="s">
        <v>1385</v>
      </c>
      <c r="G557" s="12"/>
      <c r="H557" s="12"/>
      <c r="I557" s="14">
        <v>792</v>
      </c>
      <c r="J557" s="15">
        <v>803</v>
      </c>
      <c r="K557" s="15" t="s">
        <v>389</v>
      </c>
      <c r="L557" s="10">
        <v>72</v>
      </c>
      <c r="M557" s="10" t="s">
        <v>1491</v>
      </c>
    </row>
    <row r="558" spans="1:13" x14ac:dyDescent="0.25">
      <c r="A558" s="13">
        <v>557</v>
      </c>
      <c r="B558" s="11"/>
      <c r="C558" s="12"/>
      <c r="D558" s="12"/>
      <c r="E558" s="12"/>
      <c r="F558" s="12"/>
      <c r="G558" s="12"/>
      <c r="H558" s="12"/>
      <c r="I558" s="14"/>
      <c r="J558" s="15">
        <v>818</v>
      </c>
      <c r="K558" s="15" t="s">
        <v>1017</v>
      </c>
      <c r="L558" s="10">
        <v>72</v>
      </c>
    </row>
    <row r="559" spans="1:13" x14ac:dyDescent="0.25">
      <c r="A559" s="13">
        <v>558</v>
      </c>
      <c r="B559" s="11"/>
      <c r="C559" s="12"/>
      <c r="D559" s="12"/>
      <c r="E559" s="12"/>
      <c r="F559" s="12"/>
      <c r="G559" s="12"/>
      <c r="H559" s="12"/>
      <c r="I559" s="14">
        <v>1019</v>
      </c>
      <c r="J559" s="15">
        <v>1031</v>
      </c>
      <c r="K559" s="15" t="s">
        <v>510</v>
      </c>
      <c r="L559" s="10">
        <v>72</v>
      </c>
    </row>
    <row r="560" spans="1:13" x14ac:dyDescent="0.25">
      <c r="A560" s="13">
        <v>559</v>
      </c>
      <c r="B560" s="11"/>
      <c r="C560" s="12"/>
      <c r="D560" s="12"/>
      <c r="E560" s="12"/>
      <c r="F560" s="12"/>
      <c r="G560" s="12"/>
      <c r="H560" s="12"/>
      <c r="I560" s="14">
        <v>1010</v>
      </c>
      <c r="J560" s="15">
        <v>1022</v>
      </c>
      <c r="K560" s="15" t="s">
        <v>504</v>
      </c>
      <c r="L560" s="10">
        <v>72</v>
      </c>
    </row>
    <row r="561" spans="1:13" x14ac:dyDescent="0.25">
      <c r="A561" s="13">
        <v>560</v>
      </c>
      <c r="B561" s="11"/>
      <c r="C561" s="12"/>
      <c r="D561" s="12"/>
      <c r="E561" s="12"/>
      <c r="F561" s="12"/>
      <c r="G561" s="12"/>
      <c r="H561" s="12"/>
      <c r="I561" s="14">
        <v>332</v>
      </c>
      <c r="J561" s="15">
        <v>342</v>
      </c>
      <c r="K561" s="15" t="s">
        <v>184</v>
      </c>
      <c r="L561" s="10">
        <v>72</v>
      </c>
    </row>
    <row r="562" spans="1:13" x14ac:dyDescent="0.25">
      <c r="A562" s="13">
        <v>561</v>
      </c>
      <c r="B562" s="11"/>
      <c r="C562" s="12"/>
      <c r="D562" s="12"/>
      <c r="E562" s="12"/>
      <c r="F562" s="12" t="s">
        <v>1386</v>
      </c>
      <c r="G562" s="12"/>
      <c r="H562" s="12"/>
      <c r="I562" s="14"/>
      <c r="J562" s="15">
        <v>835</v>
      </c>
      <c r="K562" s="15" t="s">
        <v>1029</v>
      </c>
      <c r="L562" s="10">
        <v>73</v>
      </c>
      <c r="M562" s="10" t="s">
        <v>1492</v>
      </c>
    </row>
    <row r="563" spans="1:13" x14ac:dyDescent="0.25">
      <c r="A563" s="13">
        <v>562</v>
      </c>
      <c r="B563" s="11"/>
      <c r="C563" s="12"/>
      <c r="D563" s="12"/>
      <c r="E563" s="12"/>
      <c r="F563" s="12"/>
      <c r="G563" s="12"/>
      <c r="H563" s="12"/>
      <c r="I563" s="14">
        <v>288</v>
      </c>
      <c r="J563" s="15">
        <v>298</v>
      </c>
      <c r="K563" s="15" t="s">
        <v>162</v>
      </c>
      <c r="L563" s="10">
        <v>73</v>
      </c>
    </row>
    <row r="564" spans="1:13" x14ac:dyDescent="0.25">
      <c r="A564" s="13">
        <v>563</v>
      </c>
      <c r="B564" s="11"/>
      <c r="C564" s="12"/>
      <c r="D564" s="12"/>
      <c r="E564" s="12"/>
      <c r="F564" s="12" t="s">
        <v>1387</v>
      </c>
      <c r="G564" s="12"/>
      <c r="H564" s="12"/>
      <c r="I564" s="14"/>
      <c r="J564" s="15">
        <v>826</v>
      </c>
      <c r="K564" s="15" t="s">
        <v>1023</v>
      </c>
      <c r="L564" s="10">
        <v>74</v>
      </c>
      <c r="M564" s="10" t="s">
        <v>1493</v>
      </c>
    </row>
    <row r="565" spans="1:13" x14ac:dyDescent="0.25">
      <c r="A565" s="13">
        <v>564</v>
      </c>
      <c r="B565" s="11"/>
      <c r="C565" s="12"/>
      <c r="D565" s="12"/>
      <c r="E565" s="12"/>
      <c r="F565" s="12"/>
      <c r="G565" s="12" t="s">
        <v>1388</v>
      </c>
      <c r="H565" s="12"/>
      <c r="I565" s="14"/>
      <c r="J565" s="15">
        <v>904</v>
      </c>
      <c r="K565" s="15" t="s">
        <v>1062</v>
      </c>
      <c r="L565" s="10">
        <v>74</v>
      </c>
    </row>
    <row r="566" spans="1:13" x14ac:dyDescent="0.25">
      <c r="A566" s="13">
        <v>565</v>
      </c>
      <c r="B566" s="11"/>
      <c r="C566" s="12"/>
      <c r="D566" s="12"/>
      <c r="E566" s="12"/>
      <c r="F566" s="12"/>
      <c r="G566" s="12"/>
      <c r="H566" s="12"/>
      <c r="I566" s="14">
        <v>553</v>
      </c>
      <c r="J566" s="15">
        <v>564</v>
      </c>
      <c r="K566" s="15" t="s">
        <v>268</v>
      </c>
      <c r="L566" s="10">
        <v>74</v>
      </c>
    </row>
    <row r="567" spans="1:13" x14ac:dyDescent="0.25">
      <c r="A567" s="13">
        <v>566</v>
      </c>
      <c r="B567" s="11"/>
      <c r="C567" s="12"/>
      <c r="D567" s="12"/>
      <c r="E567" s="12"/>
      <c r="F567" s="12"/>
      <c r="G567" s="12"/>
      <c r="H567" s="12"/>
      <c r="I567" s="14">
        <v>585</v>
      </c>
      <c r="J567" s="15">
        <v>596</v>
      </c>
      <c r="K567" s="15" t="s">
        <v>286</v>
      </c>
      <c r="L567" s="10">
        <v>74</v>
      </c>
    </row>
    <row r="568" spans="1:13" x14ac:dyDescent="0.25">
      <c r="A568" s="13">
        <v>567</v>
      </c>
      <c r="B568" s="11"/>
      <c r="C568" s="12"/>
      <c r="D568" s="12"/>
      <c r="E568" s="12"/>
      <c r="F568" s="12"/>
      <c r="G568" s="12" t="s">
        <v>1389</v>
      </c>
      <c r="H568" s="12"/>
      <c r="I568" s="14">
        <v>570</v>
      </c>
      <c r="J568" s="15">
        <v>581</v>
      </c>
      <c r="K568" s="15" t="s">
        <v>277</v>
      </c>
      <c r="L568" s="10">
        <v>74</v>
      </c>
    </row>
    <row r="569" spans="1:13" x14ac:dyDescent="0.25">
      <c r="A569" s="13">
        <v>568</v>
      </c>
      <c r="B569" s="11"/>
      <c r="C569" s="12"/>
      <c r="D569" s="12"/>
      <c r="E569" s="12"/>
      <c r="F569" s="12" t="s">
        <v>1420</v>
      </c>
      <c r="G569" s="12"/>
      <c r="H569" s="12"/>
      <c r="I569" s="14"/>
      <c r="J569" s="15">
        <v>809</v>
      </c>
      <c r="K569" s="15" t="s">
        <v>1011</v>
      </c>
      <c r="L569" s="10">
        <v>75</v>
      </c>
      <c r="M569" s="10" t="s">
        <v>1494</v>
      </c>
    </row>
    <row r="570" spans="1:13" x14ac:dyDescent="0.25">
      <c r="A570" s="13">
        <v>569</v>
      </c>
      <c r="B570" s="11"/>
      <c r="C570" s="12"/>
      <c r="D570" s="12"/>
      <c r="E570" s="12"/>
      <c r="F570" s="12"/>
      <c r="G570" s="12"/>
      <c r="H570" s="12"/>
      <c r="I570" s="14">
        <v>341</v>
      </c>
      <c r="J570" s="15">
        <v>351</v>
      </c>
      <c r="K570" s="15" t="s">
        <v>188</v>
      </c>
      <c r="L570" s="10">
        <v>75</v>
      </c>
    </row>
    <row r="571" spans="1:13" x14ac:dyDescent="0.25">
      <c r="A571" s="13">
        <v>570</v>
      </c>
      <c r="B571" s="11"/>
      <c r="C571" s="12"/>
      <c r="D571" s="12"/>
      <c r="E571" s="12"/>
      <c r="F571" s="12"/>
      <c r="G571" s="12"/>
      <c r="H571" s="12"/>
      <c r="I571" s="14"/>
      <c r="J571" s="15">
        <v>359</v>
      </c>
      <c r="K571" s="15" t="s">
        <v>763</v>
      </c>
      <c r="L571" s="10">
        <v>75</v>
      </c>
    </row>
    <row r="572" spans="1:13" x14ac:dyDescent="0.25">
      <c r="A572" s="13">
        <v>571</v>
      </c>
      <c r="B572" s="11"/>
      <c r="C572" s="12"/>
      <c r="D572" s="12"/>
      <c r="E572" s="12"/>
      <c r="F572" s="12"/>
      <c r="G572" s="12"/>
      <c r="H572" s="12"/>
      <c r="I572" s="14"/>
      <c r="J572" s="15">
        <v>537</v>
      </c>
      <c r="K572" s="15" t="s">
        <v>870</v>
      </c>
      <c r="L572" s="10">
        <v>75</v>
      </c>
    </row>
    <row r="573" spans="1:13" x14ac:dyDescent="0.25">
      <c r="A573" s="13">
        <v>572</v>
      </c>
      <c r="B573" s="11"/>
      <c r="C573" s="12"/>
      <c r="D573" s="12"/>
      <c r="E573" s="12"/>
      <c r="F573" s="12"/>
      <c r="G573" s="12"/>
      <c r="H573" s="12"/>
      <c r="I573" s="14"/>
      <c r="J573" s="15">
        <v>498</v>
      </c>
      <c r="K573" s="15" t="s">
        <v>846</v>
      </c>
      <c r="L573" s="10">
        <v>75</v>
      </c>
    </row>
    <row r="574" spans="1:13" x14ac:dyDescent="0.25">
      <c r="A574" s="13">
        <v>573</v>
      </c>
      <c r="B574" s="11"/>
      <c r="C574" s="12"/>
      <c r="D574" s="12"/>
      <c r="E574" s="12"/>
      <c r="F574" s="12"/>
      <c r="G574" s="12"/>
      <c r="H574" s="12"/>
      <c r="I574" s="14"/>
      <c r="J574" s="15">
        <v>505</v>
      </c>
      <c r="K574" s="15" t="s">
        <v>850</v>
      </c>
      <c r="L574" s="10">
        <v>75</v>
      </c>
    </row>
    <row r="575" spans="1:13" x14ac:dyDescent="0.25">
      <c r="A575" s="13">
        <v>574</v>
      </c>
      <c r="B575" s="11"/>
      <c r="C575" s="12"/>
      <c r="D575" s="12"/>
      <c r="E575" s="12"/>
      <c r="F575" s="12"/>
      <c r="G575" s="12"/>
      <c r="H575" s="12"/>
      <c r="I575" s="14"/>
      <c r="J575" s="15">
        <v>513</v>
      </c>
      <c r="K575" s="15" t="s">
        <v>855</v>
      </c>
      <c r="L575" s="10">
        <v>75</v>
      </c>
    </row>
    <row r="576" spans="1:13" x14ac:dyDescent="0.25">
      <c r="A576" s="13">
        <v>575</v>
      </c>
      <c r="B576" s="11"/>
      <c r="C576" s="12"/>
      <c r="D576" s="12"/>
      <c r="E576" s="12"/>
      <c r="F576" s="12"/>
      <c r="G576" s="12"/>
      <c r="H576" s="12"/>
      <c r="I576" s="14"/>
      <c r="J576" s="15">
        <v>546</v>
      </c>
      <c r="K576" s="15" t="s">
        <v>876</v>
      </c>
      <c r="L576" s="10">
        <v>75</v>
      </c>
    </row>
    <row r="577" spans="1:13" x14ac:dyDescent="0.25">
      <c r="A577" s="13">
        <v>576</v>
      </c>
      <c r="B577" s="11"/>
      <c r="C577" s="12"/>
      <c r="D577" s="12"/>
      <c r="E577" s="12"/>
      <c r="F577" s="12"/>
      <c r="G577" s="12"/>
      <c r="H577" s="12"/>
      <c r="I577" s="14"/>
      <c r="J577" s="15">
        <v>521</v>
      </c>
      <c r="K577" s="15" t="s">
        <v>861</v>
      </c>
      <c r="L577" s="10">
        <v>75</v>
      </c>
    </row>
    <row r="578" spans="1:13" x14ac:dyDescent="0.25">
      <c r="A578" s="13">
        <v>577</v>
      </c>
      <c r="B578" s="11"/>
      <c r="C578" s="12"/>
      <c r="D578" s="12"/>
      <c r="E578" s="12"/>
      <c r="F578" s="12"/>
      <c r="G578" s="12"/>
      <c r="H578" s="12"/>
      <c r="I578" s="14"/>
      <c r="J578" s="15">
        <v>554</v>
      </c>
      <c r="K578" s="15" t="s">
        <v>883</v>
      </c>
      <c r="L578" s="10">
        <v>75</v>
      </c>
    </row>
    <row r="579" spans="1:13" x14ac:dyDescent="0.25">
      <c r="A579" s="13">
        <v>578</v>
      </c>
      <c r="B579" s="11"/>
      <c r="C579" s="12"/>
      <c r="D579" s="12"/>
      <c r="E579" s="12"/>
      <c r="F579" s="12"/>
      <c r="G579" s="12"/>
      <c r="H579" s="12"/>
      <c r="I579" s="14"/>
      <c r="J579" s="15">
        <v>562</v>
      </c>
      <c r="K579" s="15" t="s">
        <v>889</v>
      </c>
      <c r="L579" s="10">
        <v>75</v>
      </c>
    </row>
    <row r="580" spans="1:13" x14ac:dyDescent="0.25">
      <c r="A580" s="13">
        <v>579</v>
      </c>
      <c r="B580" s="11"/>
      <c r="C580" s="12"/>
      <c r="D580" s="12"/>
      <c r="E580" s="12"/>
      <c r="F580" s="12"/>
      <c r="G580" s="12"/>
      <c r="H580" s="12"/>
      <c r="I580" s="14"/>
      <c r="J580" s="15">
        <v>529</v>
      </c>
      <c r="K580" s="15" t="s">
        <v>866</v>
      </c>
      <c r="L580" s="10">
        <v>75</v>
      </c>
    </row>
    <row r="581" spans="1:13" x14ac:dyDescent="0.25">
      <c r="A581" s="13">
        <v>580</v>
      </c>
      <c r="B581" s="11"/>
      <c r="C581" s="12"/>
      <c r="D581" s="12"/>
      <c r="E581" s="12"/>
      <c r="F581" s="12"/>
      <c r="G581" s="12"/>
      <c r="H581" s="12"/>
      <c r="I581" s="14"/>
      <c r="J581" s="15">
        <v>367</v>
      </c>
      <c r="K581" s="15" t="s">
        <v>767</v>
      </c>
      <c r="L581" s="10">
        <v>75</v>
      </c>
    </row>
    <row r="582" spans="1:13" x14ac:dyDescent="0.25">
      <c r="A582" s="13">
        <v>581</v>
      </c>
      <c r="B582" s="11"/>
      <c r="C582" s="12"/>
      <c r="D582" s="12"/>
      <c r="E582" s="12"/>
      <c r="F582" s="12"/>
      <c r="G582" s="12"/>
      <c r="H582" s="12"/>
      <c r="I582" s="14"/>
      <c r="J582" s="15">
        <v>569</v>
      </c>
      <c r="K582" s="15" t="s">
        <v>893</v>
      </c>
      <c r="L582" s="10">
        <v>75</v>
      </c>
    </row>
    <row r="583" spans="1:13" x14ac:dyDescent="0.25">
      <c r="A583" s="13">
        <v>582</v>
      </c>
      <c r="B583" s="11"/>
      <c r="C583" s="12"/>
      <c r="D583" s="12"/>
      <c r="E583" s="12"/>
      <c r="F583" s="12"/>
      <c r="G583" s="12"/>
      <c r="H583" s="12"/>
      <c r="I583" s="14"/>
      <c r="J583" s="15">
        <v>578</v>
      </c>
      <c r="K583" s="15" t="s">
        <v>897</v>
      </c>
      <c r="L583" s="10">
        <v>75</v>
      </c>
    </row>
    <row r="584" spans="1:13" x14ac:dyDescent="0.25">
      <c r="A584" s="13">
        <v>583</v>
      </c>
      <c r="B584" s="11"/>
      <c r="C584" s="12"/>
      <c r="D584" s="12"/>
      <c r="E584" s="12"/>
      <c r="F584" s="12"/>
      <c r="G584" s="12"/>
      <c r="H584" s="12"/>
      <c r="I584" s="14"/>
      <c r="J584" s="15">
        <v>585</v>
      </c>
      <c r="K584" s="15" t="s">
        <v>900</v>
      </c>
      <c r="L584" s="10">
        <v>75</v>
      </c>
    </row>
    <row r="585" spans="1:13" x14ac:dyDescent="0.25">
      <c r="A585" s="13">
        <v>584</v>
      </c>
      <c r="B585" s="11"/>
      <c r="C585" s="12"/>
      <c r="D585" s="12"/>
      <c r="E585" s="12"/>
      <c r="F585" s="12"/>
      <c r="G585" s="12"/>
      <c r="H585" s="12"/>
      <c r="I585" s="14"/>
      <c r="J585" s="15">
        <v>594</v>
      </c>
      <c r="K585" s="15" t="s">
        <v>904</v>
      </c>
      <c r="L585" s="10">
        <v>75</v>
      </c>
    </row>
    <row r="586" spans="1:13" x14ac:dyDescent="0.25">
      <c r="A586" s="13">
        <v>585</v>
      </c>
      <c r="B586" s="11"/>
      <c r="C586" s="12"/>
      <c r="D586" s="12"/>
      <c r="E586" s="12"/>
      <c r="F586" s="12"/>
      <c r="G586" s="12"/>
      <c r="H586" s="12"/>
      <c r="I586" s="14"/>
      <c r="J586" s="15">
        <v>602</v>
      </c>
      <c r="K586" s="15" t="s">
        <v>906</v>
      </c>
      <c r="L586" s="10">
        <v>75</v>
      </c>
    </row>
    <row r="587" spans="1:13" x14ac:dyDescent="0.25">
      <c r="A587" s="13">
        <v>586</v>
      </c>
      <c r="B587" s="11"/>
      <c r="C587" s="12"/>
      <c r="D587" s="12"/>
      <c r="E587" s="12"/>
      <c r="F587" s="12"/>
      <c r="G587" s="12"/>
      <c r="H587" s="12"/>
      <c r="I587" s="14">
        <v>277</v>
      </c>
      <c r="J587" s="15">
        <v>287</v>
      </c>
      <c r="K587" s="15" t="s">
        <v>156</v>
      </c>
      <c r="L587" s="10">
        <v>75</v>
      </c>
    </row>
    <row r="588" spans="1:13" x14ac:dyDescent="0.25">
      <c r="A588" s="13">
        <v>587</v>
      </c>
      <c r="B588" s="11"/>
      <c r="C588" s="12" t="s">
        <v>754</v>
      </c>
      <c r="D588" s="12"/>
      <c r="E588" s="12"/>
      <c r="F588" s="12"/>
      <c r="G588" s="12"/>
      <c r="H588" s="12"/>
      <c r="I588" s="14"/>
      <c r="J588" s="15">
        <v>343</v>
      </c>
      <c r="K588" s="15" t="s">
        <v>754</v>
      </c>
    </row>
    <row r="589" spans="1:13" x14ac:dyDescent="0.25">
      <c r="A589" s="13">
        <v>588</v>
      </c>
      <c r="B589" s="11"/>
      <c r="C589" s="12"/>
      <c r="D589" s="12" t="s">
        <v>1390</v>
      </c>
      <c r="E589" s="12"/>
      <c r="F589" s="12"/>
      <c r="G589" s="12"/>
      <c r="H589" s="12"/>
      <c r="I589" s="14"/>
      <c r="J589" s="15">
        <v>1129</v>
      </c>
      <c r="K589" s="15" t="s">
        <v>1162</v>
      </c>
    </row>
    <row r="590" spans="1:13" x14ac:dyDescent="0.25">
      <c r="A590" s="13">
        <v>589</v>
      </c>
      <c r="B590" s="11"/>
      <c r="C590" s="12"/>
      <c r="D590" s="12"/>
      <c r="E590" s="12" t="s">
        <v>1391</v>
      </c>
      <c r="F590" s="12"/>
      <c r="G590" s="12"/>
      <c r="H590" s="12"/>
      <c r="I590" s="14">
        <v>538</v>
      </c>
      <c r="J590" s="15">
        <v>549</v>
      </c>
      <c r="K590" s="15" t="s">
        <v>265</v>
      </c>
    </row>
    <row r="591" spans="1:13" x14ac:dyDescent="0.25">
      <c r="A591" s="13">
        <v>590</v>
      </c>
      <c r="B591" s="11"/>
      <c r="C591" s="12"/>
      <c r="D591" s="12"/>
      <c r="E591" s="12"/>
      <c r="F591" s="12" t="s">
        <v>1392</v>
      </c>
      <c r="G591" s="12"/>
      <c r="H591" s="12"/>
      <c r="I591" s="14"/>
      <c r="J591" s="15">
        <v>864</v>
      </c>
      <c r="K591" s="15" t="s">
        <v>1041</v>
      </c>
    </row>
    <row r="592" spans="1:13" x14ac:dyDescent="0.25">
      <c r="A592" s="13">
        <v>591</v>
      </c>
      <c r="B592" s="11"/>
      <c r="C592" s="12"/>
      <c r="D592" s="12"/>
      <c r="E592" s="12"/>
      <c r="F592" s="12"/>
      <c r="G592" s="12" t="s">
        <v>1393</v>
      </c>
      <c r="H592" s="12"/>
      <c r="I592" s="14"/>
      <c r="J592" s="15">
        <v>637</v>
      </c>
      <c r="K592" s="15" t="s">
        <v>921</v>
      </c>
      <c r="L592" s="10">
        <v>76</v>
      </c>
      <c r="M592" s="10" t="s">
        <v>1495</v>
      </c>
    </row>
    <row r="593" spans="1:13" x14ac:dyDescent="0.25">
      <c r="A593" s="13">
        <v>592</v>
      </c>
      <c r="B593" s="11"/>
      <c r="C593" s="12"/>
      <c r="D593" s="12"/>
      <c r="E593" s="12"/>
      <c r="F593" s="12"/>
      <c r="G593" s="12"/>
      <c r="H593" s="12"/>
      <c r="I593" s="14">
        <v>618</v>
      </c>
      <c r="J593" s="15">
        <v>629</v>
      </c>
      <c r="K593" s="15" t="s">
        <v>306</v>
      </c>
      <c r="L593" s="10">
        <v>76</v>
      </c>
    </row>
    <row r="594" spans="1:13" x14ac:dyDescent="0.25">
      <c r="A594" s="13">
        <v>593</v>
      </c>
      <c r="B594" s="11"/>
      <c r="C594" s="12"/>
      <c r="D594" s="12"/>
      <c r="E594" s="12"/>
      <c r="F594" s="12"/>
      <c r="G594" s="12"/>
      <c r="H594" s="12"/>
      <c r="I594" s="14">
        <v>674</v>
      </c>
      <c r="J594" s="15">
        <v>685</v>
      </c>
      <c r="K594" s="15" t="s">
        <v>336</v>
      </c>
      <c r="L594" s="10">
        <v>76</v>
      </c>
    </row>
    <row r="595" spans="1:13" x14ac:dyDescent="0.25">
      <c r="A595" s="13">
        <v>594</v>
      </c>
      <c r="B595" s="11"/>
      <c r="C595" s="12"/>
      <c r="D595" s="12"/>
      <c r="E595" s="12"/>
      <c r="F595" s="12"/>
      <c r="G595" s="12"/>
      <c r="H595" s="12"/>
      <c r="I595" s="14"/>
      <c r="J595" s="15">
        <v>709</v>
      </c>
      <c r="K595" s="15" t="s">
        <v>952</v>
      </c>
      <c r="L595" s="10">
        <v>76</v>
      </c>
    </row>
    <row r="596" spans="1:13" x14ac:dyDescent="0.25">
      <c r="A596" s="13">
        <v>595</v>
      </c>
      <c r="B596" s="11"/>
      <c r="C596" s="12"/>
      <c r="D596" s="12"/>
      <c r="E596" s="12"/>
      <c r="F596" s="12"/>
      <c r="G596" s="12"/>
      <c r="H596" s="12"/>
      <c r="I596" s="14">
        <v>707</v>
      </c>
      <c r="J596" s="15">
        <v>718</v>
      </c>
      <c r="K596" s="15" t="s">
        <v>353</v>
      </c>
      <c r="L596" s="10">
        <v>76</v>
      </c>
    </row>
    <row r="597" spans="1:13" x14ac:dyDescent="0.25">
      <c r="A597" s="13">
        <v>596</v>
      </c>
      <c r="B597" s="11"/>
      <c r="C597" s="12"/>
      <c r="D597" s="12"/>
      <c r="E597" s="12"/>
      <c r="F597" s="12"/>
      <c r="G597" s="12"/>
      <c r="H597" s="12"/>
      <c r="I597" s="14">
        <v>714</v>
      </c>
      <c r="J597" s="15">
        <v>725</v>
      </c>
      <c r="K597" s="15" t="s">
        <v>355</v>
      </c>
      <c r="L597" s="10">
        <v>76</v>
      </c>
    </row>
    <row r="598" spans="1:13" x14ac:dyDescent="0.25">
      <c r="A598" s="13">
        <v>597</v>
      </c>
      <c r="B598" s="11"/>
      <c r="C598" s="12"/>
      <c r="D598" s="12"/>
      <c r="E598" s="12"/>
      <c r="F598" s="12"/>
      <c r="G598" s="12"/>
      <c r="H598" s="12"/>
      <c r="I598" s="14">
        <v>722</v>
      </c>
      <c r="J598" s="15">
        <v>733</v>
      </c>
      <c r="K598" s="15" t="s">
        <v>359</v>
      </c>
      <c r="L598" s="10">
        <v>76</v>
      </c>
    </row>
    <row r="599" spans="1:13" x14ac:dyDescent="0.25">
      <c r="A599" s="13">
        <v>598</v>
      </c>
      <c r="B599" s="11"/>
      <c r="C599" s="12"/>
      <c r="D599" s="12"/>
      <c r="E599" s="12"/>
      <c r="F599" s="12"/>
      <c r="G599" s="12"/>
      <c r="H599" s="12"/>
      <c r="I599" s="14">
        <v>730</v>
      </c>
      <c r="J599" s="15">
        <v>741</v>
      </c>
      <c r="K599" s="15" t="s">
        <v>361</v>
      </c>
      <c r="L599" s="10">
        <v>76</v>
      </c>
    </row>
    <row r="600" spans="1:13" x14ac:dyDescent="0.25">
      <c r="A600" s="13">
        <v>599</v>
      </c>
      <c r="B600" s="11"/>
      <c r="C600" s="12"/>
      <c r="D600" s="12"/>
      <c r="E600" s="12"/>
      <c r="F600" s="12"/>
      <c r="G600" s="12"/>
      <c r="H600" s="12"/>
      <c r="I600" s="14"/>
      <c r="J600" s="15">
        <v>406</v>
      </c>
      <c r="K600" s="15" t="s">
        <v>794</v>
      </c>
      <c r="L600" s="10">
        <v>76</v>
      </c>
    </row>
    <row r="601" spans="1:13" x14ac:dyDescent="0.25">
      <c r="A601" s="13">
        <v>600</v>
      </c>
      <c r="B601" s="11"/>
      <c r="C601" s="12"/>
      <c r="D601" s="12"/>
      <c r="E601" s="12"/>
      <c r="F601" s="12"/>
      <c r="G601" s="12"/>
      <c r="H601" s="12"/>
      <c r="I601" s="14">
        <v>404</v>
      </c>
      <c r="J601" s="15">
        <v>414</v>
      </c>
      <c r="K601" s="15" t="s">
        <v>210</v>
      </c>
      <c r="L601" s="10">
        <v>76</v>
      </c>
    </row>
    <row r="602" spans="1:13" x14ac:dyDescent="0.25">
      <c r="A602" s="13">
        <v>601</v>
      </c>
      <c r="B602" s="11"/>
      <c r="C602" s="12"/>
      <c r="D602" s="12"/>
      <c r="E602" s="12"/>
      <c r="F602" s="12"/>
      <c r="G602" s="12"/>
      <c r="H602" s="12"/>
      <c r="I602" s="14">
        <v>411</v>
      </c>
      <c r="J602" s="15">
        <v>422</v>
      </c>
      <c r="K602" s="15" t="s">
        <v>212</v>
      </c>
      <c r="L602" s="10">
        <v>76</v>
      </c>
    </row>
    <row r="603" spans="1:13" x14ac:dyDescent="0.25">
      <c r="A603" s="13">
        <v>602</v>
      </c>
      <c r="B603" s="11"/>
      <c r="C603" s="12"/>
      <c r="D603" s="12"/>
      <c r="E603" s="12"/>
      <c r="F603" s="12"/>
      <c r="G603" s="12"/>
      <c r="H603" s="12"/>
      <c r="I603" s="14">
        <v>598</v>
      </c>
      <c r="J603" s="15">
        <v>609</v>
      </c>
      <c r="K603" s="15" t="s">
        <v>294</v>
      </c>
      <c r="L603" s="10">
        <v>76</v>
      </c>
    </row>
    <row r="604" spans="1:13" x14ac:dyDescent="0.25">
      <c r="A604" s="13">
        <v>603</v>
      </c>
      <c r="B604" s="11"/>
      <c r="C604" s="12"/>
      <c r="D604" s="12"/>
      <c r="E604" s="12"/>
      <c r="F604" s="12"/>
      <c r="G604" s="12" t="s">
        <v>517</v>
      </c>
      <c r="H604" s="12"/>
      <c r="I604" s="14">
        <v>1032</v>
      </c>
      <c r="J604" s="15">
        <v>1044</v>
      </c>
      <c r="K604" s="15" t="s">
        <v>517</v>
      </c>
      <c r="L604" s="10">
        <v>76</v>
      </c>
    </row>
    <row r="605" spans="1:13" x14ac:dyDescent="0.25">
      <c r="A605" s="13">
        <v>604</v>
      </c>
      <c r="B605" s="11"/>
      <c r="C605" s="12"/>
      <c r="D605" s="12"/>
      <c r="E605" s="12"/>
      <c r="F605" s="12"/>
      <c r="G605" s="12" t="s">
        <v>1106</v>
      </c>
      <c r="H605" s="12"/>
      <c r="I605" s="14"/>
      <c r="J605" s="15">
        <v>1008</v>
      </c>
      <c r="K605" s="15" t="s">
        <v>1106</v>
      </c>
      <c r="L605" s="10">
        <v>77</v>
      </c>
      <c r="M605" s="10" t="s">
        <v>1496</v>
      </c>
    </row>
    <row r="606" spans="1:13" x14ac:dyDescent="0.25">
      <c r="A606" s="13">
        <v>605</v>
      </c>
      <c r="B606" s="11"/>
      <c r="C606" s="12"/>
      <c r="D606" s="12"/>
      <c r="E606" s="12"/>
      <c r="F606" s="12"/>
      <c r="G606" s="12"/>
      <c r="H606" s="12"/>
      <c r="I606" s="14">
        <v>464</v>
      </c>
      <c r="J606" s="15">
        <v>475</v>
      </c>
      <c r="K606" s="15" t="s">
        <v>238</v>
      </c>
      <c r="L606" s="10">
        <v>77</v>
      </c>
    </row>
    <row r="607" spans="1:13" x14ac:dyDescent="0.25">
      <c r="A607" s="13">
        <v>606</v>
      </c>
      <c r="B607" s="11"/>
      <c r="C607" s="12"/>
      <c r="D607" s="12"/>
      <c r="E607" s="12"/>
      <c r="F607" s="12"/>
      <c r="G607" s="12"/>
      <c r="H607" s="12"/>
      <c r="I607" s="14"/>
      <c r="J607" s="15">
        <v>1072</v>
      </c>
      <c r="K607" s="15" t="s">
        <v>1135</v>
      </c>
      <c r="L607" s="10">
        <v>77</v>
      </c>
    </row>
    <row r="608" spans="1:13" x14ac:dyDescent="0.25">
      <c r="A608" s="13">
        <v>607</v>
      </c>
      <c r="B608" s="11"/>
      <c r="C608" s="12"/>
      <c r="D608" s="12"/>
      <c r="E608" s="12"/>
      <c r="F608" s="12"/>
      <c r="G608" s="12"/>
      <c r="H608" s="12"/>
      <c r="I608" s="14"/>
      <c r="J608" s="15">
        <v>1079</v>
      </c>
      <c r="K608" s="15" t="s">
        <v>1140</v>
      </c>
      <c r="L608" s="10">
        <v>77</v>
      </c>
    </row>
    <row r="609" spans="1:13" x14ac:dyDescent="0.25">
      <c r="A609" s="13">
        <v>608</v>
      </c>
      <c r="B609" s="11"/>
      <c r="C609" s="12"/>
      <c r="D609" s="12"/>
      <c r="E609" s="12"/>
      <c r="F609" s="12"/>
      <c r="G609" s="12"/>
      <c r="H609" s="12"/>
      <c r="I609" s="14"/>
      <c r="J609" s="15">
        <v>1088</v>
      </c>
      <c r="K609" s="15" t="s">
        <v>1145</v>
      </c>
      <c r="L609" s="10">
        <v>77</v>
      </c>
    </row>
    <row r="610" spans="1:13" x14ac:dyDescent="0.25">
      <c r="A610" s="13">
        <v>609</v>
      </c>
      <c r="B610" s="11"/>
      <c r="C610" s="12"/>
      <c r="D610" s="12"/>
      <c r="E610" s="12"/>
      <c r="F610" s="12"/>
      <c r="G610" s="12"/>
      <c r="H610" s="12"/>
      <c r="I610" s="14">
        <v>165</v>
      </c>
      <c r="J610" s="15">
        <v>170</v>
      </c>
      <c r="K610" s="15" t="s">
        <v>100</v>
      </c>
      <c r="L610" s="10">
        <v>77</v>
      </c>
    </row>
    <row r="611" spans="1:13" x14ac:dyDescent="0.25">
      <c r="A611" s="13">
        <v>610</v>
      </c>
      <c r="B611" s="11"/>
      <c r="C611" s="12"/>
      <c r="D611" s="12"/>
      <c r="E611" s="12"/>
      <c r="F611" s="12" t="s">
        <v>1394</v>
      </c>
      <c r="G611" s="12"/>
      <c r="H611" s="12"/>
      <c r="I611" s="14"/>
      <c r="J611" s="15">
        <v>856</v>
      </c>
      <c r="K611" s="15" t="s">
        <v>1037</v>
      </c>
    </row>
    <row r="612" spans="1:13" x14ac:dyDescent="0.25">
      <c r="A612" s="13">
        <v>611</v>
      </c>
      <c r="B612" s="11"/>
      <c r="C612" s="12"/>
      <c r="D612" s="12"/>
      <c r="E612" s="12"/>
      <c r="F612" s="12"/>
      <c r="G612" s="12" t="s">
        <v>1421</v>
      </c>
      <c r="H612" s="12"/>
      <c r="I612" s="14"/>
      <c r="J612" s="15">
        <v>138</v>
      </c>
      <c r="K612" s="15" t="s">
        <v>654</v>
      </c>
      <c r="L612" s="10">
        <v>78</v>
      </c>
      <c r="M612" s="10" t="s">
        <v>1497</v>
      </c>
    </row>
    <row r="613" spans="1:13" x14ac:dyDescent="0.25">
      <c r="A613" s="13">
        <v>612</v>
      </c>
      <c r="B613" s="11"/>
      <c r="C613" s="12"/>
      <c r="D613" s="12"/>
      <c r="E613" s="12"/>
      <c r="F613" s="12"/>
      <c r="G613" s="12"/>
      <c r="H613" s="12"/>
      <c r="I613" s="14">
        <v>211</v>
      </c>
      <c r="J613" s="15">
        <v>218</v>
      </c>
      <c r="K613" s="15" t="s">
        <v>125</v>
      </c>
      <c r="L613" s="10">
        <v>78</v>
      </c>
    </row>
    <row r="614" spans="1:13" x14ac:dyDescent="0.25">
      <c r="A614" s="13">
        <v>613</v>
      </c>
      <c r="B614" s="11"/>
      <c r="C614" s="12"/>
      <c r="D614" s="12"/>
      <c r="E614" s="12"/>
      <c r="F614" s="12"/>
      <c r="G614" s="12"/>
      <c r="H614" s="12"/>
      <c r="I614" s="14">
        <v>1008</v>
      </c>
      <c r="J614" s="15">
        <v>1020</v>
      </c>
      <c r="K614" s="15" t="s">
        <v>502</v>
      </c>
      <c r="L614" s="10">
        <v>78</v>
      </c>
    </row>
    <row r="615" spans="1:13" x14ac:dyDescent="0.25">
      <c r="A615" s="13">
        <v>614</v>
      </c>
      <c r="B615" s="11"/>
      <c r="C615" s="12"/>
      <c r="D615" s="12"/>
      <c r="E615" s="12"/>
      <c r="F615" s="12"/>
      <c r="G615" s="12"/>
      <c r="H615" s="12"/>
      <c r="I615" s="14">
        <v>1017</v>
      </c>
      <c r="J615" s="15">
        <v>1029</v>
      </c>
      <c r="K615" s="15" t="s">
        <v>508</v>
      </c>
      <c r="L615" s="10">
        <v>78</v>
      </c>
    </row>
    <row r="616" spans="1:13" x14ac:dyDescent="0.25">
      <c r="A616" s="13">
        <v>615</v>
      </c>
      <c r="B616" s="11"/>
      <c r="C616" s="12"/>
      <c r="D616" s="12"/>
      <c r="E616" s="12"/>
      <c r="F616" s="12"/>
      <c r="G616" s="12"/>
      <c r="H616" s="12"/>
      <c r="I616" s="14">
        <v>315</v>
      </c>
      <c r="J616" s="15">
        <v>325</v>
      </c>
      <c r="K616" s="15" t="s">
        <v>176</v>
      </c>
      <c r="L616" s="10">
        <v>78</v>
      </c>
    </row>
    <row r="617" spans="1:13" x14ac:dyDescent="0.25">
      <c r="A617" s="13">
        <v>616</v>
      </c>
      <c r="B617" s="11"/>
      <c r="C617" s="12"/>
      <c r="D617" s="12"/>
      <c r="E617" s="12"/>
      <c r="F617" s="12"/>
      <c r="G617" s="12" t="s">
        <v>1422</v>
      </c>
      <c r="H617" s="12"/>
      <c r="I617" s="14"/>
      <c r="J617" s="15">
        <v>239</v>
      </c>
      <c r="K617" s="15" t="s">
        <v>704</v>
      </c>
    </row>
    <row r="618" spans="1:13" x14ac:dyDescent="0.25">
      <c r="A618" s="13">
        <v>617</v>
      </c>
      <c r="B618" s="11"/>
      <c r="C618" s="12"/>
      <c r="D618" s="12"/>
      <c r="E618" s="12"/>
      <c r="F618" s="12"/>
      <c r="G618" s="12"/>
      <c r="H618" s="12"/>
      <c r="I618" s="14">
        <v>248</v>
      </c>
      <c r="J618" s="15">
        <v>255</v>
      </c>
      <c r="K618" s="15" t="s">
        <v>141</v>
      </c>
      <c r="L618" s="10">
        <v>79</v>
      </c>
      <c r="M618" s="10" t="s">
        <v>1498</v>
      </c>
    </row>
    <row r="619" spans="1:13" x14ac:dyDescent="0.25">
      <c r="A619" s="13">
        <v>618</v>
      </c>
      <c r="B619" s="11"/>
      <c r="C619" s="12"/>
      <c r="D619" s="12"/>
      <c r="E619" s="12"/>
      <c r="F619" s="12"/>
      <c r="G619" s="12"/>
      <c r="H619" s="12"/>
      <c r="I619" s="14">
        <v>122</v>
      </c>
      <c r="J619" s="15">
        <v>127</v>
      </c>
      <c r="K619" s="15" t="s">
        <v>78</v>
      </c>
      <c r="L619" s="10">
        <v>79</v>
      </c>
    </row>
    <row r="620" spans="1:13" x14ac:dyDescent="0.25">
      <c r="A620" s="13">
        <v>619</v>
      </c>
      <c r="B620" s="11"/>
      <c r="C620" s="12"/>
      <c r="D620" s="12"/>
      <c r="E620" s="12"/>
      <c r="F620" s="12"/>
      <c r="G620" s="12"/>
      <c r="H620" s="12"/>
      <c r="I620" s="14"/>
      <c r="J620" s="15">
        <v>1096</v>
      </c>
      <c r="K620" s="15" t="s">
        <v>1148</v>
      </c>
      <c r="L620" s="10">
        <v>79</v>
      </c>
    </row>
    <row r="621" spans="1:13" x14ac:dyDescent="0.25">
      <c r="A621" s="13">
        <v>620</v>
      </c>
      <c r="B621" s="11"/>
      <c r="C621" s="12"/>
      <c r="D621" s="12"/>
      <c r="E621" s="12"/>
      <c r="F621" s="12"/>
      <c r="G621" s="12"/>
      <c r="H621" s="12"/>
      <c r="I621" s="14"/>
      <c r="J621" s="15">
        <v>1104</v>
      </c>
      <c r="K621" s="15" t="s">
        <v>1152</v>
      </c>
      <c r="L621" s="10">
        <v>79</v>
      </c>
    </row>
    <row r="622" spans="1:13" x14ac:dyDescent="0.25">
      <c r="A622" s="13">
        <v>621</v>
      </c>
      <c r="B622" s="11"/>
      <c r="C622" s="12"/>
      <c r="D622" s="12"/>
      <c r="E622" s="12"/>
      <c r="F622" s="12"/>
      <c r="G622" s="12"/>
      <c r="H622" s="12"/>
      <c r="I622" s="14">
        <v>59</v>
      </c>
      <c r="J622" s="15">
        <v>64</v>
      </c>
      <c r="K622" s="15" t="s">
        <v>47</v>
      </c>
      <c r="L622" s="10">
        <v>79</v>
      </c>
    </row>
    <row r="623" spans="1:13" x14ac:dyDescent="0.25">
      <c r="A623" s="13">
        <v>622</v>
      </c>
      <c r="B623" s="11"/>
      <c r="C623" s="12"/>
      <c r="D623" s="12"/>
      <c r="E623" s="12"/>
      <c r="F623" s="12"/>
      <c r="G623" s="12"/>
      <c r="H623" s="12"/>
      <c r="I623" s="14">
        <v>1107</v>
      </c>
      <c r="J623" s="15">
        <v>1120</v>
      </c>
      <c r="K623" s="15" t="s">
        <v>553</v>
      </c>
      <c r="L623" s="10">
        <v>79</v>
      </c>
    </row>
    <row r="624" spans="1:13" x14ac:dyDescent="0.25">
      <c r="A624" s="13">
        <v>623</v>
      </c>
      <c r="B624" s="11"/>
      <c r="C624" s="12"/>
      <c r="D624" s="12"/>
      <c r="E624" s="12"/>
      <c r="F624" s="12"/>
      <c r="G624" s="12"/>
      <c r="H624" s="12"/>
      <c r="I624" s="14">
        <v>1101</v>
      </c>
      <c r="J624" s="15">
        <v>1113</v>
      </c>
      <c r="K624" s="15" t="s">
        <v>551</v>
      </c>
      <c r="L624" s="10">
        <v>79</v>
      </c>
    </row>
    <row r="625" spans="1:13" x14ac:dyDescent="0.25">
      <c r="A625" s="13">
        <v>624</v>
      </c>
      <c r="B625" s="11"/>
      <c r="C625" s="12"/>
      <c r="D625" s="12"/>
      <c r="E625" s="12"/>
      <c r="F625" s="12"/>
      <c r="G625" s="12"/>
      <c r="H625" s="12"/>
      <c r="I625" s="14">
        <v>150</v>
      </c>
      <c r="J625" s="15">
        <v>155</v>
      </c>
      <c r="K625" s="15" t="s">
        <v>92</v>
      </c>
      <c r="L625" s="10">
        <v>79</v>
      </c>
    </row>
    <row r="626" spans="1:13" x14ac:dyDescent="0.25">
      <c r="A626" s="13">
        <v>625</v>
      </c>
      <c r="B626" s="11"/>
      <c r="C626" s="12"/>
      <c r="D626" s="12"/>
      <c r="E626" s="12"/>
      <c r="F626" s="12"/>
      <c r="G626" s="12" t="s">
        <v>1423</v>
      </c>
      <c r="H626" s="12"/>
      <c r="I626" s="14"/>
      <c r="J626" s="15">
        <v>444</v>
      </c>
      <c r="K626" s="15" t="s">
        <v>814</v>
      </c>
      <c r="L626" s="10">
        <v>80</v>
      </c>
      <c r="M626" s="10" t="s">
        <v>1499</v>
      </c>
    </row>
    <row r="627" spans="1:13" x14ac:dyDescent="0.25">
      <c r="A627" s="13">
        <v>626</v>
      </c>
      <c r="B627" s="11"/>
      <c r="C627" s="12"/>
      <c r="D627" s="12"/>
      <c r="E627" s="12"/>
      <c r="F627" s="12"/>
      <c r="G627" s="12"/>
      <c r="H627" s="12"/>
      <c r="I627" s="14"/>
      <c r="J627" s="15">
        <v>59</v>
      </c>
      <c r="K627" s="15" t="s">
        <v>615</v>
      </c>
      <c r="L627" s="10">
        <v>80</v>
      </c>
    </row>
    <row r="628" spans="1:13" x14ac:dyDescent="0.25">
      <c r="A628" s="13">
        <v>627</v>
      </c>
      <c r="B628" s="11"/>
      <c r="C628" s="12"/>
      <c r="D628" s="12"/>
      <c r="E628" s="12"/>
      <c r="F628" s="12"/>
      <c r="G628" s="12"/>
      <c r="H628" s="12"/>
      <c r="I628" s="14">
        <v>352</v>
      </c>
      <c r="J628" s="15">
        <v>362</v>
      </c>
      <c r="K628" s="15" t="s">
        <v>192</v>
      </c>
      <c r="L628" s="10">
        <v>80</v>
      </c>
    </row>
    <row r="629" spans="1:13" x14ac:dyDescent="0.25">
      <c r="A629" s="13">
        <v>628</v>
      </c>
      <c r="B629" s="11"/>
      <c r="C629" s="12"/>
      <c r="D629" s="12"/>
      <c r="E629" s="12"/>
      <c r="F629" s="12"/>
      <c r="G629" s="12"/>
      <c r="H629" s="12"/>
      <c r="I629" s="14"/>
      <c r="J629" s="15">
        <v>617</v>
      </c>
      <c r="K629" s="15" t="s">
        <v>911</v>
      </c>
      <c r="L629" s="10">
        <v>80</v>
      </c>
    </row>
    <row r="630" spans="1:13" x14ac:dyDescent="0.25">
      <c r="A630" s="13">
        <v>629</v>
      </c>
      <c r="B630" s="11"/>
      <c r="C630" s="12"/>
      <c r="D630" s="12"/>
      <c r="E630" s="12"/>
      <c r="F630" s="12"/>
      <c r="G630" s="12"/>
      <c r="H630" s="12"/>
      <c r="I630" s="14"/>
      <c r="J630" s="15">
        <v>626</v>
      </c>
      <c r="K630" s="15" t="s">
        <v>916</v>
      </c>
      <c r="L630" s="10">
        <v>80</v>
      </c>
    </row>
    <row r="631" spans="1:13" x14ac:dyDescent="0.25">
      <c r="A631" s="13">
        <v>630</v>
      </c>
      <c r="B631" s="11"/>
      <c r="C631" s="12"/>
      <c r="D631" s="12"/>
      <c r="E631" s="12"/>
      <c r="F631" s="12"/>
      <c r="G631" s="12"/>
      <c r="H631" s="12"/>
      <c r="I631" s="14"/>
      <c r="J631" s="15">
        <v>636</v>
      </c>
      <c r="K631" s="15" t="s">
        <v>920</v>
      </c>
      <c r="L631" s="10">
        <v>80</v>
      </c>
    </row>
    <row r="632" spans="1:13" x14ac:dyDescent="0.25">
      <c r="A632" s="13">
        <v>631</v>
      </c>
      <c r="B632" s="11"/>
      <c r="C632" s="12"/>
      <c r="D632" s="12"/>
      <c r="E632" s="12"/>
      <c r="F632" s="12"/>
      <c r="G632" s="12"/>
      <c r="H632" s="12"/>
      <c r="I632" s="14">
        <v>356</v>
      </c>
      <c r="J632" s="15">
        <v>366</v>
      </c>
      <c r="K632" s="15" t="s">
        <v>195</v>
      </c>
      <c r="L632" s="10">
        <v>80</v>
      </c>
    </row>
    <row r="633" spans="1:13" x14ac:dyDescent="0.25">
      <c r="A633" s="13">
        <v>632</v>
      </c>
      <c r="B633" s="11"/>
      <c r="C633" s="12"/>
      <c r="D633" s="12"/>
      <c r="E633" s="12"/>
      <c r="F633" s="12"/>
      <c r="G633" s="12"/>
      <c r="H633" s="12"/>
      <c r="I633" s="14">
        <v>1065</v>
      </c>
      <c r="J633" s="15">
        <v>1077</v>
      </c>
      <c r="K633" s="15" t="s">
        <v>532</v>
      </c>
      <c r="L633" s="10">
        <v>80</v>
      </c>
    </row>
    <row r="634" spans="1:13" x14ac:dyDescent="0.25">
      <c r="A634" s="13">
        <v>633</v>
      </c>
      <c r="B634" s="11"/>
      <c r="C634" s="12"/>
      <c r="D634" s="12"/>
      <c r="E634" s="12"/>
      <c r="F634" s="12"/>
      <c r="G634" s="12" t="s">
        <v>1424</v>
      </c>
      <c r="H634" s="12"/>
      <c r="I634" s="14"/>
      <c r="J634" s="15">
        <v>571</v>
      </c>
      <c r="K634" s="15" t="s">
        <v>895</v>
      </c>
      <c r="L634" s="10">
        <v>80</v>
      </c>
    </row>
    <row r="635" spans="1:13" x14ac:dyDescent="0.25">
      <c r="A635" s="13">
        <v>634</v>
      </c>
      <c r="B635" s="11"/>
      <c r="C635" s="12"/>
      <c r="D635" s="12"/>
      <c r="E635" s="12"/>
      <c r="F635" s="12"/>
      <c r="G635" s="12"/>
      <c r="H635" s="12"/>
      <c r="I635" s="14"/>
      <c r="J635" s="15">
        <v>149</v>
      </c>
      <c r="K635" s="15" t="s">
        <v>659</v>
      </c>
      <c r="L635" s="10">
        <v>80</v>
      </c>
    </row>
    <row r="636" spans="1:13" x14ac:dyDescent="0.25">
      <c r="A636" s="13">
        <v>635</v>
      </c>
      <c r="B636" s="11"/>
      <c r="C636" s="12"/>
      <c r="D636" s="12"/>
      <c r="E636" s="12"/>
      <c r="F636" s="12"/>
      <c r="G636" s="12"/>
      <c r="H636" s="12"/>
      <c r="I636" s="14">
        <v>13</v>
      </c>
      <c r="J636" s="15">
        <v>15</v>
      </c>
      <c r="K636" s="15" t="s">
        <v>29</v>
      </c>
      <c r="L636" s="10">
        <v>80</v>
      </c>
    </row>
    <row r="637" spans="1:13" x14ac:dyDescent="0.25">
      <c r="A637" s="13">
        <v>636</v>
      </c>
      <c r="B637" s="11"/>
      <c r="C637" s="12"/>
      <c r="D637" s="12"/>
      <c r="E637" s="12"/>
      <c r="F637" s="12"/>
      <c r="G637" s="12"/>
      <c r="H637" s="12"/>
      <c r="I637" s="14">
        <v>174</v>
      </c>
      <c r="J637" s="15">
        <v>181</v>
      </c>
      <c r="K637" s="15" t="s">
        <v>106</v>
      </c>
      <c r="L637" s="10">
        <v>80</v>
      </c>
    </row>
    <row r="638" spans="1:13" x14ac:dyDescent="0.25">
      <c r="A638" s="13">
        <v>637</v>
      </c>
      <c r="B638" s="11"/>
      <c r="C638" s="12"/>
      <c r="D638" s="12"/>
      <c r="E638" s="12"/>
      <c r="F638" s="12"/>
      <c r="G638" s="12" t="s">
        <v>1425</v>
      </c>
      <c r="H638" s="12"/>
      <c r="I638" s="14"/>
      <c r="J638" s="15">
        <v>51</v>
      </c>
      <c r="K638" s="15" t="s">
        <v>608</v>
      </c>
      <c r="L638" s="10">
        <v>81</v>
      </c>
      <c r="M638" s="10" t="s">
        <v>1500</v>
      </c>
    </row>
    <row r="639" spans="1:13" x14ac:dyDescent="0.25">
      <c r="A639" s="13">
        <v>638</v>
      </c>
      <c r="B639" s="11"/>
      <c r="C639" s="12"/>
      <c r="D639" s="12"/>
      <c r="E639" s="12"/>
      <c r="F639" s="12"/>
      <c r="G639" s="12"/>
      <c r="H639" s="12"/>
      <c r="I639" s="14">
        <v>182</v>
      </c>
      <c r="J639" s="15">
        <v>189</v>
      </c>
      <c r="K639" s="15" t="s">
        <v>110</v>
      </c>
      <c r="L639" s="10">
        <v>81</v>
      </c>
    </row>
    <row r="640" spans="1:13" x14ac:dyDescent="0.25">
      <c r="A640" s="13">
        <v>639</v>
      </c>
      <c r="B640" s="11"/>
      <c r="C640" s="12"/>
      <c r="D640" s="12"/>
      <c r="E640" s="12"/>
      <c r="F640" s="12"/>
      <c r="G640" s="12"/>
      <c r="H640" s="12"/>
      <c r="I640" s="14">
        <v>588</v>
      </c>
      <c r="J640" s="15">
        <v>599</v>
      </c>
      <c r="K640" s="15" t="s">
        <v>288</v>
      </c>
      <c r="L640" s="10">
        <v>81</v>
      </c>
    </row>
    <row r="641" spans="1:13" x14ac:dyDescent="0.25">
      <c r="A641" s="13">
        <v>640</v>
      </c>
      <c r="B641" s="11"/>
      <c r="C641" s="12"/>
      <c r="D641" s="12"/>
      <c r="E641" s="12"/>
      <c r="F641" s="12"/>
      <c r="G641" s="12"/>
      <c r="H641" s="12"/>
      <c r="I641" s="14">
        <v>896</v>
      </c>
      <c r="J641" s="15">
        <v>907</v>
      </c>
      <c r="K641" s="15" t="s">
        <v>439</v>
      </c>
      <c r="L641" s="10">
        <v>81</v>
      </c>
    </row>
    <row r="642" spans="1:13" x14ac:dyDescent="0.25">
      <c r="A642" s="13">
        <v>641</v>
      </c>
      <c r="B642" s="11"/>
      <c r="C642" s="12"/>
      <c r="D642" s="12"/>
      <c r="E642" s="12"/>
      <c r="F642" s="12"/>
      <c r="G642" s="12"/>
      <c r="H642" s="12"/>
      <c r="I642" s="14">
        <v>564</v>
      </c>
      <c r="J642" s="15">
        <v>575</v>
      </c>
      <c r="K642" s="15" t="s">
        <v>273</v>
      </c>
      <c r="L642" s="10">
        <v>81</v>
      </c>
    </row>
    <row r="643" spans="1:13" x14ac:dyDescent="0.25">
      <c r="A643" s="13">
        <v>642</v>
      </c>
      <c r="B643" s="11"/>
      <c r="C643" s="12"/>
      <c r="D643" s="12"/>
      <c r="E643" s="12"/>
      <c r="F643" s="12"/>
      <c r="G643" s="12"/>
      <c r="H643" s="12"/>
      <c r="I643" s="14">
        <v>919</v>
      </c>
      <c r="J643" s="15">
        <v>930</v>
      </c>
      <c r="K643" s="15" t="s">
        <v>453</v>
      </c>
      <c r="L643" s="10">
        <v>81</v>
      </c>
    </row>
    <row r="644" spans="1:13" x14ac:dyDescent="0.25">
      <c r="A644" s="13">
        <v>643</v>
      </c>
      <c r="B644" s="11"/>
      <c r="C644" s="12"/>
      <c r="D644" s="12"/>
      <c r="E644" s="12"/>
      <c r="F644" s="12"/>
      <c r="G644" s="12"/>
      <c r="H644" s="12"/>
      <c r="I644" s="14">
        <v>255</v>
      </c>
      <c r="J644" s="15">
        <v>262</v>
      </c>
      <c r="K644" s="15" t="s">
        <v>145</v>
      </c>
      <c r="L644" s="10">
        <v>81</v>
      </c>
    </row>
    <row r="645" spans="1:13" x14ac:dyDescent="0.25">
      <c r="A645" s="13">
        <v>644</v>
      </c>
      <c r="B645" s="11"/>
      <c r="C645" s="12"/>
      <c r="D645" s="12"/>
      <c r="E645" s="12"/>
      <c r="F645" s="12"/>
      <c r="G645" s="12" t="s">
        <v>1426</v>
      </c>
      <c r="H645" s="12"/>
      <c r="I645" s="14"/>
      <c r="J645" s="15">
        <v>1014</v>
      </c>
      <c r="K645" s="15" t="s">
        <v>1109</v>
      </c>
      <c r="L645" s="10">
        <v>82</v>
      </c>
      <c r="M645" s="10" t="s">
        <v>1501</v>
      </c>
    </row>
    <row r="646" spans="1:13" x14ac:dyDescent="0.25">
      <c r="A646" s="13">
        <v>645</v>
      </c>
      <c r="B646" s="11"/>
      <c r="C646" s="12"/>
      <c r="D646" s="12"/>
      <c r="E646" s="12"/>
      <c r="F646" s="12"/>
      <c r="G646" s="12"/>
      <c r="H646" s="12"/>
      <c r="I646" s="14">
        <v>24</v>
      </c>
      <c r="J646" s="15">
        <v>27</v>
      </c>
      <c r="K646" s="15" t="s">
        <v>34</v>
      </c>
      <c r="L646" s="10">
        <v>82</v>
      </c>
    </row>
    <row r="647" spans="1:13" x14ac:dyDescent="0.25">
      <c r="A647" s="13">
        <v>646</v>
      </c>
      <c r="B647" s="11"/>
      <c r="C647" s="12"/>
      <c r="D647" s="12"/>
      <c r="E647" s="12"/>
      <c r="F647" s="12"/>
      <c r="G647" s="12"/>
      <c r="H647" s="12"/>
      <c r="I647" s="14">
        <v>171</v>
      </c>
      <c r="J647" s="15">
        <v>178</v>
      </c>
      <c r="K647" s="15" t="s">
        <v>104</v>
      </c>
      <c r="L647" s="10">
        <v>82</v>
      </c>
    </row>
    <row r="648" spans="1:13" x14ac:dyDescent="0.25">
      <c r="A648" s="13">
        <v>647</v>
      </c>
      <c r="B648" s="11"/>
      <c r="C648" s="12"/>
      <c r="D648" s="12"/>
      <c r="E648" s="12"/>
      <c r="F648" s="12"/>
      <c r="G648" s="12"/>
      <c r="H648" s="12"/>
      <c r="I648" s="14"/>
      <c r="J648" s="15">
        <v>300</v>
      </c>
      <c r="K648" s="15" t="s">
        <v>733</v>
      </c>
      <c r="L648" s="10">
        <v>82</v>
      </c>
    </row>
    <row r="649" spans="1:13" x14ac:dyDescent="0.25">
      <c r="A649" s="13">
        <v>648</v>
      </c>
      <c r="B649" s="11"/>
      <c r="C649" s="12"/>
      <c r="D649" s="12"/>
      <c r="E649" s="12"/>
      <c r="F649" s="12"/>
      <c r="G649" s="12"/>
      <c r="H649" s="12"/>
      <c r="I649" s="14"/>
      <c r="J649" s="15">
        <v>316</v>
      </c>
      <c r="K649" s="15" t="s">
        <v>740</v>
      </c>
      <c r="L649" s="10">
        <v>82</v>
      </c>
    </row>
    <row r="650" spans="1:13" x14ac:dyDescent="0.25">
      <c r="A650" s="13">
        <v>649</v>
      </c>
      <c r="B650" s="11"/>
      <c r="C650" s="12"/>
      <c r="D650" s="12"/>
      <c r="E650" s="12"/>
      <c r="F650" s="12"/>
      <c r="G650" s="12"/>
      <c r="H650" s="12"/>
      <c r="I650" s="14">
        <v>311</v>
      </c>
      <c r="J650" s="15">
        <v>321</v>
      </c>
      <c r="K650" s="15" t="s">
        <v>175</v>
      </c>
      <c r="L650" s="10">
        <v>82</v>
      </c>
    </row>
    <row r="651" spans="1:13" x14ac:dyDescent="0.25">
      <c r="A651" s="13">
        <v>650</v>
      </c>
      <c r="B651" s="11"/>
      <c r="C651" s="12"/>
      <c r="D651" s="12"/>
      <c r="E651" s="12"/>
      <c r="F651" s="12"/>
      <c r="G651" s="12"/>
      <c r="H651" s="12"/>
      <c r="I651" s="14">
        <v>472</v>
      </c>
      <c r="J651" s="15">
        <v>483</v>
      </c>
      <c r="K651" s="15" t="s">
        <v>242</v>
      </c>
      <c r="L651" s="10">
        <v>82</v>
      </c>
    </row>
    <row r="652" spans="1:13" x14ac:dyDescent="0.25">
      <c r="A652" s="13">
        <v>651</v>
      </c>
      <c r="B652" s="11"/>
      <c r="C652" s="12"/>
      <c r="D652" s="12"/>
      <c r="E652" s="12"/>
      <c r="F652" s="12"/>
      <c r="G652" s="12"/>
      <c r="H652" s="12"/>
      <c r="I652" s="14">
        <v>179</v>
      </c>
      <c r="J652" s="15">
        <v>186</v>
      </c>
      <c r="K652" s="15" t="s">
        <v>107</v>
      </c>
      <c r="L652" s="10">
        <v>82</v>
      </c>
    </row>
    <row r="653" spans="1:13" x14ac:dyDescent="0.25">
      <c r="A653" s="13">
        <v>652</v>
      </c>
      <c r="B653" s="11"/>
      <c r="C653" s="12"/>
      <c r="D653" s="12"/>
      <c r="E653" s="12"/>
      <c r="F653" s="12"/>
      <c r="G653" s="12"/>
      <c r="H653" s="12"/>
      <c r="I653" s="14"/>
      <c r="J653" s="15">
        <v>953</v>
      </c>
      <c r="K653" s="15" t="s">
        <v>1080</v>
      </c>
      <c r="L653" s="10">
        <v>82</v>
      </c>
    </row>
    <row r="654" spans="1:13" x14ac:dyDescent="0.25">
      <c r="A654" s="13">
        <v>653</v>
      </c>
      <c r="B654" s="11"/>
      <c r="C654" s="12"/>
      <c r="D654" s="12"/>
      <c r="E654" s="12"/>
      <c r="F654" s="12" t="s">
        <v>1395</v>
      </c>
      <c r="G654" s="12"/>
      <c r="H654" s="12"/>
      <c r="I654" s="14">
        <v>1085</v>
      </c>
      <c r="J654" s="15">
        <v>1097</v>
      </c>
      <c r="K654" s="15" t="s">
        <v>542</v>
      </c>
    </row>
    <row r="655" spans="1:13" x14ac:dyDescent="0.25">
      <c r="A655" s="13">
        <v>654</v>
      </c>
      <c r="B655" s="11"/>
      <c r="C655" s="12"/>
      <c r="D655" s="12"/>
      <c r="E655" s="12"/>
      <c r="F655" s="12"/>
      <c r="G655" s="12" t="s">
        <v>1396</v>
      </c>
      <c r="H655" s="12"/>
      <c r="I655" s="14"/>
      <c r="J655" s="15">
        <v>157</v>
      </c>
      <c r="K655" s="15" t="s">
        <v>664</v>
      </c>
      <c r="L655" s="10">
        <v>83</v>
      </c>
      <c r="M655" s="10" t="s">
        <v>1502</v>
      </c>
    </row>
    <row r="656" spans="1:13" x14ac:dyDescent="0.25">
      <c r="A656" s="13">
        <v>655</v>
      </c>
      <c r="B656" s="11"/>
      <c r="C656" s="12"/>
      <c r="D656" s="12"/>
      <c r="E656" s="12"/>
      <c r="F656" s="12"/>
      <c r="G656" s="12"/>
      <c r="H656" s="12"/>
      <c r="I656" s="14">
        <v>380</v>
      </c>
      <c r="J656" s="15">
        <v>390</v>
      </c>
      <c r="K656" s="15" t="s">
        <v>203</v>
      </c>
      <c r="L656" s="10">
        <v>83</v>
      </c>
    </row>
    <row r="657" spans="1:12" x14ac:dyDescent="0.25">
      <c r="A657" s="13">
        <v>656</v>
      </c>
      <c r="B657" s="11"/>
      <c r="C657" s="12"/>
      <c r="D657" s="12"/>
      <c r="E657" s="12"/>
      <c r="F657" s="12"/>
      <c r="G657" s="12"/>
      <c r="H657" s="12"/>
      <c r="I657" s="14">
        <v>322</v>
      </c>
      <c r="J657" s="15">
        <v>332</v>
      </c>
      <c r="K657" s="15" t="s">
        <v>180</v>
      </c>
      <c r="L657" s="10">
        <v>83</v>
      </c>
    </row>
    <row r="658" spans="1:12" x14ac:dyDescent="0.25">
      <c r="A658" s="13">
        <v>657</v>
      </c>
      <c r="B658" s="11"/>
      <c r="C658" s="12"/>
      <c r="D658" s="12"/>
      <c r="E658" s="12"/>
      <c r="F658" s="12"/>
      <c r="G658" s="12"/>
      <c r="H658" s="12"/>
      <c r="I658" s="14"/>
      <c r="J658" s="15">
        <v>432</v>
      </c>
      <c r="K658" s="15" t="s">
        <v>810</v>
      </c>
      <c r="L658" s="10">
        <v>83</v>
      </c>
    </row>
    <row r="659" spans="1:12" x14ac:dyDescent="0.25">
      <c r="A659" s="13">
        <v>658</v>
      </c>
      <c r="B659" s="11"/>
      <c r="C659" s="12"/>
      <c r="D659" s="12"/>
      <c r="E659" s="12"/>
      <c r="F659" s="12"/>
      <c r="G659" s="12"/>
      <c r="H659" s="12"/>
      <c r="I659" s="14">
        <v>34</v>
      </c>
      <c r="J659" s="15">
        <v>38</v>
      </c>
      <c r="K659" s="15" t="s">
        <v>39</v>
      </c>
      <c r="L659" s="10">
        <v>83</v>
      </c>
    </row>
    <row r="660" spans="1:12" x14ac:dyDescent="0.25">
      <c r="A660" s="13">
        <v>659</v>
      </c>
      <c r="B660" s="11"/>
      <c r="C660" s="12"/>
      <c r="D660" s="12"/>
      <c r="E660" s="12"/>
      <c r="F660" s="12"/>
      <c r="G660" s="12"/>
      <c r="H660" s="12"/>
      <c r="I660" s="14"/>
      <c r="J660" s="15">
        <v>71</v>
      </c>
      <c r="K660" s="15" t="s">
        <v>621</v>
      </c>
      <c r="L660" s="10">
        <v>83</v>
      </c>
    </row>
    <row r="661" spans="1:12" x14ac:dyDescent="0.25">
      <c r="A661" s="13">
        <v>660</v>
      </c>
      <c r="B661" s="11"/>
      <c r="C661" s="12"/>
      <c r="D661" s="12"/>
      <c r="E661" s="12"/>
      <c r="F661" s="12"/>
      <c r="G661" s="12"/>
      <c r="H661" s="12"/>
      <c r="I661" s="14"/>
      <c r="J661" s="15">
        <v>47</v>
      </c>
      <c r="K661" s="15" t="s">
        <v>605</v>
      </c>
      <c r="L661" s="10">
        <v>83</v>
      </c>
    </row>
    <row r="662" spans="1:12" x14ac:dyDescent="0.25">
      <c r="A662" s="13">
        <v>661</v>
      </c>
      <c r="B662" s="11"/>
      <c r="C662" s="12"/>
      <c r="D662" s="12"/>
      <c r="E662" s="12"/>
      <c r="F662" s="12"/>
      <c r="G662" s="12"/>
      <c r="H662" s="12"/>
      <c r="I662" s="14"/>
      <c r="J662" s="15">
        <v>79</v>
      </c>
      <c r="K662" s="15" t="s">
        <v>625</v>
      </c>
      <c r="L662" s="10">
        <v>83</v>
      </c>
    </row>
    <row r="663" spans="1:12" x14ac:dyDescent="0.25">
      <c r="A663" s="13">
        <v>662</v>
      </c>
      <c r="B663" s="11"/>
      <c r="C663" s="12"/>
      <c r="D663" s="12"/>
      <c r="E663" s="12"/>
      <c r="F663" s="12"/>
      <c r="G663" s="12"/>
      <c r="H663" s="12"/>
      <c r="I663" s="14"/>
      <c r="J663" s="15">
        <v>103</v>
      </c>
      <c r="K663" s="15" t="s">
        <v>639</v>
      </c>
      <c r="L663" s="10">
        <v>83</v>
      </c>
    </row>
    <row r="664" spans="1:12" x14ac:dyDescent="0.25">
      <c r="A664" s="13">
        <v>663</v>
      </c>
      <c r="B664" s="11"/>
      <c r="C664" s="12"/>
      <c r="D664" s="12"/>
      <c r="E664" s="12"/>
      <c r="F664" s="12"/>
      <c r="G664" s="12"/>
      <c r="H664" s="12"/>
      <c r="I664" s="14"/>
      <c r="J664" s="15">
        <v>652</v>
      </c>
      <c r="K664" s="15" t="s">
        <v>928</v>
      </c>
      <c r="L664" s="10">
        <v>83</v>
      </c>
    </row>
    <row r="665" spans="1:12" x14ac:dyDescent="0.25">
      <c r="A665" s="13">
        <v>664</v>
      </c>
      <c r="B665" s="11"/>
      <c r="C665" s="12"/>
      <c r="D665" s="12"/>
      <c r="E665" s="12"/>
      <c r="F665" s="12"/>
      <c r="G665" s="12"/>
      <c r="H665" s="12"/>
      <c r="I665" s="14"/>
      <c r="J665" s="15">
        <v>660</v>
      </c>
      <c r="K665" s="15" t="s">
        <v>931</v>
      </c>
      <c r="L665" s="10">
        <v>83</v>
      </c>
    </row>
    <row r="666" spans="1:12" x14ac:dyDescent="0.25">
      <c r="A666" s="13">
        <v>665</v>
      </c>
      <c r="B666" s="11"/>
      <c r="C666" s="12"/>
      <c r="D666" s="12"/>
      <c r="E666" s="12"/>
      <c r="F666" s="12"/>
      <c r="G666" s="12"/>
      <c r="H666" s="12"/>
      <c r="I666" s="14"/>
      <c r="J666" s="15">
        <v>94</v>
      </c>
      <c r="K666" s="15" t="s">
        <v>634</v>
      </c>
      <c r="L666" s="10">
        <v>83</v>
      </c>
    </row>
    <row r="667" spans="1:12" x14ac:dyDescent="0.25">
      <c r="A667" s="13">
        <v>666</v>
      </c>
      <c r="B667" s="11"/>
      <c r="C667" s="12"/>
      <c r="D667" s="12"/>
      <c r="E667" s="12"/>
      <c r="F667" s="12"/>
      <c r="G667" s="12"/>
      <c r="H667" s="12"/>
      <c r="I667" s="14"/>
      <c r="J667" s="15">
        <v>55</v>
      </c>
      <c r="K667" s="15" t="s">
        <v>612</v>
      </c>
      <c r="L667" s="10">
        <v>83</v>
      </c>
    </row>
    <row r="668" spans="1:12" x14ac:dyDescent="0.25">
      <c r="A668" s="13">
        <v>667</v>
      </c>
      <c r="B668" s="11"/>
      <c r="C668" s="12"/>
      <c r="D668" s="12"/>
      <c r="E668" s="12"/>
      <c r="F668" s="12"/>
      <c r="G668" s="12"/>
      <c r="H668" s="12"/>
      <c r="I668" s="14"/>
      <c r="J668" s="15">
        <v>87</v>
      </c>
      <c r="K668" s="15" t="s">
        <v>630</v>
      </c>
      <c r="L668" s="10">
        <v>83</v>
      </c>
    </row>
    <row r="669" spans="1:12" x14ac:dyDescent="0.25">
      <c r="A669" s="13">
        <v>668</v>
      </c>
      <c r="B669" s="11"/>
      <c r="C669" s="12"/>
      <c r="D669" s="12"/>
      <c r="E669" s="12"/>
      <c r="F669" s="12"/>
      <c r="G669" s="12"/>
      <c r="H669" s="12"/>
      <c r="I669" s="14"/>
      <c r="J669" s="15">
        <v>110</v>
      </c>
      <c r="K669" s="15" t="s">
        <v>643</v>
      </c>
      <c r="L669" s="10">
        <v>83</v>
      </c>
    </row>
    <row r="670" spans="1:12" x14ac:dyDescent="0.25">
      <c r="A670" s="13">
        <v>669</v>
      </c>
      <c r="B670" s="11"/>
      <c r="C670" s="12"/>
      <c r="D670" s="12"/>
      <c r="E670" s="12"/>
      <c r="F670" s="12"/>
      <c r="G670" s="12"/>
      <c r="H670" s="12"/>
      <c r="I670" s="14"/>
      <c r="J670" s="15">
        <v>30</v>
      </c>
      <c r="K670" s="15" t="s">
        <v>598</v>
      </c>
      <c r="L670" s="10">
        <v>83</v>
      </c>
    </row>
    <row r="671" spans="1:12" x14ac:dyDescent="0.25">
      <c r="A671" s="13">
        <v>670</v>
      </c>
      <c r="B671" s="11"/>
      <c r="C671" s="12"/>
      <c r="D671" s="12"/>
      <c r="E671" s="12"/>
      <c r="F671" s="12"/>
      <c r="G671" s="12"/>
      <c r="H671" s="12"/>
      <c r="I671" s="14">
        <v>113</v>
      </c>
      <c r="J671" s="15">
        <v>118</v>
      </c>
      <c r="K671" s="15" t="s">
        <v>72</v>
      </c>
      <c r="L671" s="10">
        <v>83</v>
      </c>
    </row>
    <row r="672" spans="1:12" x14ac:dyDescent="0.25">
      <c r="A672" s="13">
        <v>671</v>
      </c>
      <c r="B672" s="11"/>
      <c r="C672" s="12"/>
      <c r="D672" s="12"/>
      <c r="E672" s="12"/>
      <c r="F672" s="12"/>
      <c r="G672" s="12"/>
      <c r="H672" s="12"/>
      <c r="I672" s="14">
        <v>216</v>
      </c>
      <c r="J672" s="15">
        <v>223</v>
      </c>
      <c r="K672" s="15" t="s">
        <v>126</v>
      </c>
      <c r="L672" s="10">
        <v>83</v>
      </c>
    </row>
    <row r="673" spans="1:12" x14ac:dyDescent="0.25">
      <c r="A673" s="13">
        <v>672</v>
      </c>
      <c r="B673" s="11"/>
      <c r="C673" s="12"/>
      <c r="D673" s="12"/>
      <c r="E673" s="12"/>
      <c r="F673" s="12"/>
      <c r="G673" s="12" t="s">
        <v>1397</v>
      </c>
      <c r="H673" s="12"/>
      <c r="I673" s="14"/>
      <c r="J673" s="15">
        <v>141</v>
      </c>
      <c r="K673" s="15" t="s">
        <v>656</v>
      </c>
      <c r="L673" s="10">
        <v>83</v>
      </c>
    </row>
    <row r="674" spans="1:12" x14ac:dyDescent="0.25">
      <c r="A674" s="13">
        <v>673</v>
      </c>
      <c r="B674" s="11"/>
      <c r="C674" s="12"/>
      <c r="D674" s="12"/>
      <c r="E674" s="12"/>
      <c r="F674" s="12"/>
      <c r="G674" s="12"/>
      <c r="H674" s="12"/>
      <c r="I674" s="14">
        <v>67</v>
      </c>
      <c r="J674" s="15">
        <v>72</v>
      </c>
      <c r="K674" s="15" t="s">
        <v>51</v>
      </c>
      <c r="L674" s="10">
        <v>83</v>
      </c>
    </row>
    <row r="675" spans="1:12" x14ac:dyDescent="0.25">
      <c r="A675" s="13">
        <v>674</v>
      </c>
      <c r="B675" s="11"/>
      <c r="C675" s="12"/>
      <c r="D675" s="12"/>
      <c r="E675" s="12"/>
      <c r="F675" s="12"/>
      <c r="G675" s="12"/>
      <c r="H675" s="12"/>
      <c r="I675" s="14"/>
      <c r="J675" s="15">
        <v>80</v>
      </c>
      <c r="K675" s="15" t="s">
        <v>626</v>
      </c>
      <c r="L675" s="10">
        <v>83</v>
      </c>
    </row>
    <row r="676" spans="1:12" x14ac:dyDescent="0.25">
      <c r="A676" s="13">
        <v>675</v>
      </c>
      <c r="B676" s="11"/>
      <c r="C676" s="12"/>
      <c r="D676" s="12"/>
      <c r="E676" s="12"/>
      <c r="F676" s="12"/>
      <c r="G676" s="12"/>
      <c r="H676" s="12"/>
      <c r="I676" s="14">
        <v>256</v>
      </c>
      <c r="J676" s="15">
        <v>263</v>
      </c>
      <c r="K676" s="15" t="s">
        <v>146</v>
      </c>
      <c r="L676" s="10">
        <v>83</v>
      </c>
    </row>
    <row r="677" spans="1:12" x14ac:dyDescent="0.25">
      <c r="A677" s="13">
        <v>676</v>
      </c>
      <c r="B677" s="11"/>
      <c r="C677" s="12"/>
      <c r="D677" s="12"/>
      <c r="E677" s="12"/>
      <c r="F677" s="12"/>
      <c r="G677" s="12"/>
      <c r="H677" s="12"/>
      <c r="I677" s="14">
        <v>264</v>
      </c>
      <c r="J677" s="15">
        <v>272</v>
      </c>
      <c r="K677" s="15" t="s">
        <v>150</v>
      </c>
      <c r="L677" s="10">
        <v>83</v>
      </c>
    </row>
    <row r="678" spans="1:12" x14ac:dyDescent="0.25">
      <c r="A678" s="13">
        <v>677</v>
      </c>
      <c r="B678" s="11"/>
      <c r="C678" s="12"/>
      <c r="D678" s="12"/>
      <c r="E678" s="12"/>
      <c r="F678" s="12"/>
      <c r="G678" s="12"/>
      <c r="H678" s="12"/>
      <c r="I678" s="14">
        <v>819</v>
      </c>
      <c r="J678" s="15">
        <v>830</v>
      </c>
      <c r="K678" s="15" t="s">
        <v>399</v>
      </c>
      <c r="L678" s="10">
        <v>83</v>
      </c>
    </row>
    <row r="679" spans="1:12" x14ac:dyDescent="0.25">
      <c r="A679" s="13">
        <v>678</v>
      </c>
      <c r="B679" s="11"/>
      <c r="C679" s="12"/>
      <c r="D679" s="12"/>
      <c r="E679" s="12"/>
      <c r="F679" s="12"/>
      <c r="G679" s="12"/>
      <c r="H679" s="12"/>
      <c r="I679" s="14"/>
      <c r="J679" s="15">
        <v>668</v>
      </c>
      <c r="K679" s="15" t="s">
        <v>935</v>
      </c>
      <c r="L679" s="10">
        <v>83</v>
      </c>
    </row>
    <row r="680" spans="1:12" x14ac:dyDescent="0.25">
      <c r="A680" s="13">
        <v>679</v>
      </c>
      <c r="B680" s="11"/>
      <c r="C680" s="12"/>
      <c r="D680" s="12"/>
      <c r="E680" s="12"/>
      <c r="F680" s="12"/>
      <c r="G680" s="12"/>
      <c r="H680" s="12"/>
      <c r="I680" s="14"/>
      <c r="J680" s="15">
        <v>676</v>
      </c>
      <c r="K680" s="15" t="s">
        <v>938</v>
      </c>
      <c r="L680" s="10">
        <v>83</v>
      </c>
    </row>
    <row r="681" spans="1:12" x14ac:dyDescent="0.25">
      <c r="A681" s="13">
        <v>680</v>
      </c>
      <c r="B681" s="11"/>
      <c r="C681" s="12"/>
      <c r="D681" s="12"/>
      <c r="E681" s="12"/>
      <c r="F681" s="12"/>
      <c r="G681" s="12"/>
      <c r="H681" s="12"/>
      <c r="I681" s="14"/>
      <c r="J681" s="15">
        <v>684</v>
      </c>
      <c r="K681" s="15" t="s">
        <v>943</v>
      </c>
      <c r="L681" s="10">
        <v>83</v>
      </c>
    </row>
    <row r="682" spans="1:12" x14ac:dyDescent="0.25">
      <c r="A682" s="13">
        <v>681</v>
      </c>
      <c r="B682" s="11"/>
      <c r="C682" s="12"/>
      <c r="D682" s="12"/>
      <c r="E682" s="12"/>
      <c r="F682" s="12"/>
      <c r="G682" s="12"/>
      <c r="H682" s="12"/>
      <c r="I682" s="14">
        <v>441</v>
      </c>
      <c r="J682" s="15">
        <v>452</v>
      </c>
      <c r="K682" s="15" t="s">
        <v>230</v>
      </c>
      <c r="L682" s="10">
        <v>83</v>
      </c>
    </row>
    <row r="683" spans="1:12" x14ac:dyDescent="0.25">
      <c r="A683" s="13">
        <v>682</v>
      </c>
      <c r="B683" s="11"/>
      <c r="C683" s="12"/>
      <c r="D683" s="12"/>
      <c r="E683" s="12"/>
      <c r="F683" s="12"/>
      <c r="G683" s="12"/>
      <c r="H683" s="12"/>
      <c r="I683" s="14">
        <v>512</v>
      </c>
      <c r="J683" s="15">
        <v>523</v>
      </c>
      <c r="K683" s="15" t="s">
        <v>255</v>
      </c>
      <c r="L683" s="10">
        <v>83</v>
      </c>
    </row>
    <row r="684" spans="1:12" x14ac:dyDescent="0.25">
      <c r="A684" s="13">
        <v>683</v>
      </c>
      <c r="B684" s="11"/>
      <c r="C684" s="12"/>
      <c r="D684" s="12"/>
      <c r="E684" s="12"/>
      <c r="F684" s="12"/>
      <c r="G684" s="12"/>
      <c r="H684" s="12"/>
      <c r="I684" s="14"/>
      <c r="J684" s="15">
        <v>763</v>
      </c>
      <c r="K684" s="15" t="s">
        <v>990</v>
      </c>
      <c r="L684" s="10">
        <v>83</v>
      </c>
    </row>
    <row r="685" spans="1:12" x14ac:dyDescent="0.25">
      <c r="A685" s="13">
        <v>684</v>
      </c>
      <c r="B685" s="11"/>
      <c r="C685" s="12"/>
      <c r="D685" s="12"/>
      <c r="E685" s="12"/>
      <c r="F685" s="12"/>
      <c r="G685" s="12"/>
      <c r="H685" s="12"/>
      <c r="I685" s="14">
        <v>903</v>
      </c>
      <c r="J685" s="15">
        <v>914</v>
      </c>
      <c r="K685" s="15" t="s">
        <v>444</v>
      </c>
      <c r="L685" s="10">
        <v>83</v>
      </c>
    </row>
    <row r="686" spans="1:12" x14ac:dyDescent="0.25">
      <c r="A686" s="13">
        <v>685</v>
      </c>
      <c r="B686" s="11"/>
      <c r="C686" s="12"/>
      <c r="D686" s="12"/>
      <c r="E686" s="12"/>
      <c r="F686" s="12"/>
      <c r="G686" s="12"/>
      <c r="H686" s="12"/>
      <c r="I686" s="14">
        <v>1097</v>
      </c>
      <c r="J686" s="15">
        <v>1109</v>
      </c>
      <c r="K686" s="15" t="s">
        <v>549</v>
      </c>
      <c r="L686" s="10">
        <v>83</v>
      </c>
    </row>
    <row r="687" spans="1:12" x14ac:dyDescent="0.25">
      <c r="A687" s="13">
        <v>686</v>
      </c>
      <c r="B687" s="11"/>
      <c r="C687" s="12"/>
      <c r="D687" s="12"/>
      <c r="E687" s="12"/>
      <c r="F687" s="12"/>
      <c r="G687" s="12"/>
      <c r="H687" s="12"/>
      <c r="I687" s="14"/>
      <c r="J687" s="15">
        <v>1124</v>
      </c>
      <c r="K687" s="15" t="s">
        <v>1161</v>
      </c>
      <c r="L687" s="10">
        <v>83</v>
      </c>
    </row>
    <row r="688" spans="1:12" x14ac:dyDescent="0.25">
      <c r="A688" s="13">
        <v>687</v>
      </c>
      <c r="B688" s="11"/>
      <c r="C688" s="12"/>
      <c r="D688" s="12"/>
      <c r="E688" s="12"/>
      <c r="F688" s="12"/>
      <c r="G688" s="12"/>
      <c r="H688" s="12"/>
      <c r="I688" s="14">
        <v>121</v>
      </c>
      <c r="J688" s="15">
        <v>126</v>
      </c>
      <c r="K688" s="15" t="s">
        <v>77</v>
      </c>
      <c r="L688" s="10">
        <v>83</v>
      </c>
    </row>
    <row r="689" spans="1:13" x14ac:dyDescent="0.25">
      <c r="A689" s="13">
        <v>688</v>
      </c>
      <c r="B689" s="11"/>
      <c r="C689" s="12"/>
      <c r="D689" s="12"/>
      <c r="E689" s="12"/>
      <c r="F689" s="12"/>
      <c r="G689" s="12"/>
      <c r="H689" s="12"/>
      <c r="I689" s="14">
        <v>128</v>
      </c>
      <c r="J689" s="15">
        <v>133</v>
      </c>
      <c r="K689" s="15" t="s">
        <v>83</v>
      </c>
      <c r="L689" s="10">
        <v>83</v>
      </c>
    </row>
    <row r="690" spans="1:13" x14ac:dyDescent="0.25">
      <c r="A690" s="13">
        <v>689</v>
      </c>
      <c r="B690" s="11"/>
      <c r="C690" s="12"/>
      <c r="D690" s="12"/>
      <c r="E690" s="12"/>
      <c r="F690" s="12"/>
      <c r="G690" s="12"/>
      <c r="H690" s="12"/>
      <c r="I690" s="14">
        <v>337</v>
      </c>
      <c r="J690" s="15">
        <v>347</v>
      </c>
      <c r="K690" s="15" t="s">
        <v>186</v>
      </c>
      <c r="L690" s="10">
        <v>83</v>
      </c>
    </row>
    <row r="691" spans="1:13" x14ac:dyDescent="0.25">
      <c r="A691" s="13">
        <v>690</v>
      </c>
      <c r="B691" s="11"/>
      <c r="C691" s="12"/>
      <c r="D691" s="12"/>
      <c r="E691" s="12"/>
      <c r="F691" s="12"/>
      <c r="G691" s="12"/>
      <c r="H691" s="12"/>
      <c r="I691" s="14"/>
      <c r="J691" s="15">
        <v>286</v>
      </c>
      <c r="K691" s="15" t="s">
        <v>726</v>
      </c>
      <c r="L691" s="10">
        <v>83</v>
      </c>
    </row>
    <row r="692" spans="1:13" x14ac:dyDescent="0.25">
      <c r="A692" s="13">
        <v>691</v>
      </c>
      <c r="B692" s="11"/>
      <c r="C692" s="12"/>
      <c r="D692" s="12"/>
      <c r="E692" s="12"/>
      <c r="F692" s="12"/>
      <c r="G692" s="12"/>
      <c r="H692" s="12"/>
      <c r="I692" s="14"/>
      <c r="J692" s="15">
        <v>338</v>
      </c>
      <c r="K692" s="15" t="s">
        <v>751</v>
      </c>
      <c r="L692" s="10">
        <v>83</v>
      </c>
    </row>
    <row r="693" spans="1:13" x14ac:dyDescent="0.25">
      <c r="A693" s="13">
        <v>692</v>
      </c>
      <c r="B693" s="11"/>
      <c r="C693" s="12"/>
      <c r="D693" s="12"/>
      <c r="E693" s="12"/>
      <c r="F693" s="12"/>
      <c r="G693" s="12"/>
      <c r="H693" s="12"/>
      <c r="I693" s="14">
        <v>678</v>
      </c>
      <c r="J693" s="15">
        <v>689</v>
      </c>
      <c r="K693" s="15" t="s">
        <v>338</v>
      </c>
      <c r="L693" s="10">
        <v>83</v>
      </c>
    </row>
    <row r="694" spans="1:13" x14ac:dyDescent="0.25">
      <c r="A694" s="13">
        <v>693</v>
      </c>
      <c r="B694" s="11"/>
      <c r="C694" s="12"/>
      <c r="D694" s="12"/>
      <c r="E694" s="12"/>
      <c r="F694" s="12"/>
      <c r="G694" s="12" t="s">
        <v>1398</v>
      </c>
      <c r="H694" s="12"/>
      <c r="I694" s="14"/>
      <c r="J694" s="15">
        <v>467</v>
      </c>
      <c r="K694" s="15" t="s">
        <v>826</v>
      </c>
      <c r="L694" s="10">
        <v>84</v>
      </c>
      <c r="M694" s="10" t="s">
        <v>1503</v>
      </c>
    </row>
    <row r="695" spans="1:13" x14ac:dyDescent="0.25">
      <c r="A695" s="13">
        <v>694</v>
      </c>
      <c r="B695" s="11"/>
      <c r="C695" s="12"/>
      <c r="D695" s="12"/>
      <c r="E695" s="12"/>
      <c r="F695" s="12"/>
      <c r="G695" s="12"/>
      <c r="H695" s="12"/>
      <c r="I695" s="14">
        <v>83</v>
      </c>
      <c r="J695" s="15">
        <v>88</v>
      </c>
      <c r="K695" s="15" t="s">
        <v>58</v>
      </c>
      <c r="L695" s="10">
        <v>84</v>
      </c>
    </row>
    <row r="696" spans="1:13" x14ac:dyDescent="0.25">
      <c r="A696" s="13">
        <v>695</v>
      </c>
      <c r="B696" s="11"/>
      <c r="C696" s="12"/>
      <c r="D696" s="12"/>
      <c r="E696" s="12"/>
      <c r="F696" s="12"/>
      <c r="G696" s="12"/>
      <c r="H696" s="12"/>
      <c r="I696" s="14"/>
      <c r="J696" s="15">
        <v>700</v>
      </c>
      <c r="K696" s="15" t="s">
        <v>949</v>
      </c>
      <c r="L696" s="10">
        <v>84</v>
      </c>
    </row>
    <row r="697" spans="1:13" x14ac:dyDescent="0.25">
      <c r="A697" s="13">
        <v>696</v>
      </c>
      <c r="B697" s="11"/>
      <c r="C697" s="12"/>
      <c r="D697" s="12"/>
      <c r="E697" s="12"/>
      <c r="F697" s="12"/>
      <c r="G697" s="12"/>
      <c r="H697" s="12"/>
      <c r="I697" s="14"/>
      <c r="J697" s="15">
        <v>708</v>
      </c>
      <c r="K697" s="15" t="s">
        <v>951</v>
      </c>
      <c r="L697" s="10">
        <v>84</v>
      </c>
    </row>
    <row r="698" spans="1:13" x14ac:dyDescent="0.25">
      <c r="A698" s="13">
        <v>697</v>
      </c>
      <c r="B698" s="11"/>
      <c r="C698" s="12"/>
      <c r="D698" s="12"/>
      <c r="E698" s="12"/>
      <c r="F698" s="12"/>
      <c r="G698" s="12"/>
      <c r="H698" s="12"/>
      <c r="I698" s="14"/>
      <c r="J698" s="15">
        <v>716</v>
      </c>
      <c r="K698" s="15" t="s">
        <v>958</v>
      </c>
      <c r="L698" s="10">
        <v>84</v>
      </c>
    </row>
    <row r="699" spans="1:13" x14ac:dyDescent="0.25">
      <c r="A699" s="13">
        <v>698</v>
      </c>
      <c r="B699" s="11"/>
      <c r="C699" s="12"/>
      <c r="D699" s="12"/>
      <c r="E699" s="12"/>
      <c r="F699" s="12"/>
      <c r="G699" s="12"/>
      <c r="H699" s="12"/>
      <c r="I699" s="14"/>
      <c r="J699" s="15">
        <v>724</v>
      </c>
      <c r="K699" s="15" t="s">
        <v>964</v>
      </c>
      <c r="L699" s="10">
        <v>84</v>
      </c>
    </row>
    <row r="700" spans="1:13" x14ac:dyDescent="0.25">
      <c r="A700" s="13">
        <v>699</v>
      </c>
      <c r="B700" s="11"/>
      <c r="C700" s="12"/>
      <c r="D700" s="12"/>
      <c r="E700" s="12"/>
      <c r="F700" s="12"/>
      <c r="G700" s="12"/>
      <c r="H700" s="12"/>
      <c r="I700" s="14"/>
      <c r="J700" s="15">
        <v>331</v>
      </c>
      <c r="K700" s="15" t="s">
        <v>747</v>
      </c>
      <c r="L700" s="10">
        <v>84</v>
      </c>
    </row>
    <row r="701" spans="1:13" x14ac:dyDescent="0.25">
      <c r="A701" s="13">
        <v>700</v>
      </c>
      <c r="B701" s="11"/>
      <c r="C701" s="12"/>
      <c r="D701" s="12"/>
      <c r="E701" s="12"/>
      <c r="F701" s="12"/>
      <c r="G701" s="12"/>
      <c r="H701" s="12"/>
      <c r="I701" s="14">
        <v>203</v>
      </c>
      <c r="J701" s="15">
        <v>210</v>
      </c>
      <c r="K701" s="15" t="s">
        <v>120</v>
      </c>
      <c r="L701" s="10">
        <v>84</v>
      </c>
    </row>
    <row r="702" spans="1:13" x14ac:dyDescent="0.25">
      <c r="A702" s="13">
        <v>701</v>
      </c>
      <c r="B702" s="11"/>
      <c r="C702" s="12"/>
      <c r="D702" s="12"/>
      <c r="E702" s="12"/>
      <c r="F702" s="12"/>
      <c r="G702" s="12"/>
      <c r="H702" s="12"/>
      <c r="I702" s="14">
        <v>480</v>
      </c>
      <c r="J702" s="15">
        <v>491</v>
      </c>
      <c r="K702" s="15" t="s">
        <v>245</v>
      </c>
      <c r="L702" s="10">
        <v>84</v>
      </c>
    </row>
    <row r="703" spans="1:13" x14ac:dyDescent="0.25">
      <c r="A703" s="13">
        <v>702</v>
      </c>
      <c r="B703" s="11"/>
      <c r="C703" s="12"/>
      <c r="D703" s="12"/>
      <c r="E703" s="12"/>
      <c r="F703" s="12"/>
      <c r="G703" s="12"/>
      <c r="H703" s="12"/>
      <c r="I703" s="14"/>
      <c r="J703" s="15">
        <v>732</v>
      </c>
      <c r="K703" s="15" t="s">
        <v>968</v>
      </c>
      <c r="L703" s="10">
        <v>84</v>
      </c>
    </row>
    <row r="704" spans="1:13" x14ac:dyDescent="0.25">
      <c r="A704" s="13">
        <v>703</v>
      </c>
      <c r="B704" s="11"/>
      <c r="C704" s="12"/>
      <c r="D704" s="12"/>
      <c r="E704" s="12"/>
      <c r="F704" s="12"/>
      <c r="G704" s="12"/>
      <c r="H704" s="12"/>
      <c r="I704" s="14">
        <v>514</v>
      </c>
      <c r="J704" s="15">
        <v>525</v>
      </c>
      <c r="K704" s="15" t="s">
        <v>256</v>
      </c>
      <c r="L704" s="10">
        <v>84</v>
      </c>
    </row>
    <row r="705" spans="1:12" x14ac:dyDescent="0.25">
      <c r="A705" s="13">
        <v>704</v>
      </c>
      <c r="B705" s="11"/>
      <c r="C705" s="12"/>
      <c r="D705" s="12"/>
      <c r="E705" s="12"/>
      <c r="F705" s="12"/>
      <c r="G705" s="12"/>
      <c r="H705" s="12"/>
      <c r="I705" s="14"/>
      <c r="J705" s="15">
        <v>1110</v>
      </c>
      <c r="K705" s="15" t="s">
        <v>1154</v>
      </c>
      <c r="L705" s="10">
        <v>84</v>
      </c>
    </row>
    <row r="706" spans="1:12" x14ac:dyDescent="0.25">
      <c r="A706" s="13">
        <v>705</v>
      </c>
      <c r="B706" s="11"/>
      <c r="C706" s="12"/>
      <c r="D706" s="12"/>
      <c r="E706" s="12"/>
      <c r="F706" s="12"/>
      <c r="G706" s="12"/>
      <c r="H706" s="12"/>
      <c r="I706" s="14"/>
      <c r="J706" s="15">
        <v>1118</v>
      </c>
      <c r="K706" s="15" t="s">
        <v>1158</v>
      </c>
      <c r="L706" s="10">
        <v>84</v>
      </c>
    </row>
    <row r="707" spans="1:12" x14ac:dyDescent="0.25">
      <c r="A707" s="13">
        <v>706</v>
      </c>
      <c r="B707" s="11"/>
      <c r="C707" s="12"/>
      <c r="D707" s="12"/>
      <c r="E707" s="12"/>
      <c r="F707" s="12"/>
      <c r="G707" s="12"/>
      <c r="H707" s="12"/>
      <c r="I707" s="14"/>
      <c r="J707" s="15">
        <v>557</v>
      </c>
      <c r="K707" s="15" t="s">
        <v>885</v>
      </c>
      <c r="L707" s="10">
        <v>84</v>
      </c>
    </row>
    <row r="708" spans="1:12" x14ac:dyDescent="0.25">
      <c r="A708" s="13">
        <v>707</v>
      </c>
      <c r="B708" s="11"/>
      <c r="C708" s="12"/>
      <c r="D708" s="12"/>
      <c r="E708" s="12"/>
      <c r="F708" s="12"/>
      <c r="G708" s="12"/>
      <c r="H708" s="12"/>
      <c r="I708" s="14">
        <v>1112</v>
      </c>
      <c r="J708" s="15">
        <v>1126</v>
      </c>
      <c r="K708" s="15" t="s">
        <v>556</v>
      </c>
      <c r="L708" s="10">
        <v>84</v>
      </c>
    </row>
    <row r="709" spans="1:12" x14ac:dyDescent="0.25">
      <c r="A709" s="13">
        <v>708</v>
      </c>
      <c r="B709" s="11"/>
      <c r="C709" s="12"/>
      <c r="D709" s="12"/>
      <c r="E709" s="12"/>
      <c r="F709" s="12"/>
      <c r="G709" s="12"/>
      <c r="H709" s="12"/>
      <c r="I709" s="14">
        <v>1</v>
      </c>
      <c r="J709" s="15">
        <v>1</v>
      </c>
      <c r="K709" s="15" t="s">
        <v>22</v>
      </c>
      <c r="L709" s="10">
        <v>84</v>
      </c>
    </row>
    <row r="710" spans="1:12" x14ac:dyDescent="0.25">
      <c r="A710" s="13">
        <v>709</v>
      </c>
      <c r="B710" s="11"/>
      <c r="C710" s="12"/>
      <c r="D710" s="12"/>
      <c r="E710" s="12"/>
      <c r="F710" s="12"/>
      <c r="G710" s="12"/>
      <c r="H710" s="12"/>
      <c r="I710" s="14">
        <v>504</v>
      </c>
      <c r="J710" s="15">
        <v>515</v>
      </c>
      <c r="K710" s="15" t="s">
        <v>253</v>
      </c>
      <c r="L710" s="10">
        <v>84</v>
      </c>
    </row>
    <row r="711" spans="1:12" x14ac:dyDescent="0.25">
      <c r="A711" s="13">
        <v>710</v>
      </c>
      <c r="B711" s="11"/>
      <c r="C711" s="12"/>
      <c r="D711" s="12"/>
      <c r="E711" s="12"/>
      <c r="F711" s="12"/>
      <c r="G711" s="12"/>
      <c r="H711" s="12"/>
      <c r="I711" s="14"/>
      <c r="J711" s="15">
        <v>740</v>
      </c>
      <c r="K711" s="15" t="s">
        <v>974</v>
      </c>
      <c r="L711" s="10">
        <v>84</v>
      </c>
    </row>
    <row r="712" spans="1:12" x14ac:dyDescent="0.25">
      <c r="A712" s="13">
        <v>711</v>
      </c>
      <c r="B712" s="11"/>
      <c r="C712" s="12"/>
      <c r="D712" s="12"/>
      <c r="E712" s="12"/>
      <c r="F712" s="12"/>
      <c r="G712" s="12"/>
      <c r="H712" s="12"/>
      <c r="I712" s="14"/>
      <c r="J712" s="15">
        <v>748</v>
      </c>
      <c r="K712" s="15" t="s">
        <v>981</v>
      </c>
      <c r="L712" s="10">
        <v>84</v>
      </c>
    </row>
    <row r="713" spans="1:12" x14ac:dyDescent="0.25">
      <c r="A713" s="13">
        <v>712</v>
      </c>
      <c r="B713" s="11"/>
      <c r="C713" s="12"/>
      <c r="D713" s="12"/>
      <c r="E713" s="12"/>
      <c r="F713" s="12"/>
      <c r="G713" s="12"/>
      <c r="H713" s="12"/>
      <c r="I713" s="14"/>
      <c r="J713" s="15">
        <v>756</v>
      </c>
      <c r="K713" s="15" t="s">
        <v>985</v>
      </c>
      <c r="L713" s="10">
        <v>84</v>
      </c>
    </row>
    <row r="714" spans="1:12" x14ac:dyDescent="0.25">
      <c r="A714" s="13">
        <v>713</v>
      </c>
      <c r="B714" s="11"/>
      <c r="C714" s="12"/>
      <c r="D714" s="12"/>
      <c r="E714" s="12"/>
      <c r="F714" s="12"/>
      <c r="G714" s="12"/>
      <c r="H714" s="12"/>
      <c r="I714" s="14">
        <v>969</v>
      </c>
      <c r="J714" s="15">
        <v>980</v>
      </c>
      <c r="K714" s="15" t="s">
        <v>483</v>
      </c>
      <c r="L714" s="10">
        <v>84</v>
      </c>
    </row>
    <row r="715" spans="1:12" x14ac:dyDescent="0.25">
      <c r="A715" s="13">
        <v>714</v>
      </c>
      <c r="B715" s="11"/>
      <c r="C715" s="12"/>
      <c r="D715" s="12"/>
      <c r="E715" s="12"/>
      <c r="F715" s="12"/>
      <c r="G715" s="12"/>
      <c r="H715" s="12"/>
      <c r="I715" s="14">
        <v>993</v>
      </c>
      <c r="J715" s="15">
        <v>1004</v>
      </c>
      <c r="K715" s="15" t="s">
        <v>493</v>
      </c>
      <c r="L715" s="10">
        <v>84</v>
      </c>
    </row>
    <row r="716" spans="1:12" x14ac:dyDescent="0.25">
      <c r="A716" s="13">
        <v>715</v>
      </c>
      <c r="B716" s="11"/>
      <c r="C716" s="12"/>
      <c r="D716" s="12"/>
      <c r="E716" s="12"/>
      <c r="F716" s="12"/>
      <c r="G716" s="12"/>
      <c r="H716" s="12"/>
      <c r="I716" s="14">
        <v>58</v>
      </c>
      <c r="J716" s="15">
        <v>63</v>
      </c>
      <c r="K716" s="15" t="s">
        <v>46</v>
      </c>
      <c r="L716" s="10">
        <v>84</v>
      </c>
    </row>
    <row r="717" spans="1:12" x14ac:dyDescent="0.25">
      <c r="A717" s="13">
        <v>716</v>
      </c>
      <c r="B717" s="11"/>
      <c r="C717" s="12"/>
      <c r="D717" s="12"/>
      <c r="E717" s="12"/>
      <c r="F717" s="12"/>
      <c r="G717" s="12"/>
      <c r="H717" s="12"/>
      <c r="I717" s="14"/>
      <c r="J717" s="15">
        <v>439</v>
      </c>
      <c r="K717" s="15" t="s">
        <v>813</v>
      </c>
      <c r="L717" s="10">
        <v>84</v>
      </c>
    </row>
    <row r="718" spans="1:12" x14ac:dyDescent="0.25">
      <c r="A718" s="13">
        <v>717</v>
      </c>
      <c r="B718" s="11"/>
      <c r="C718" s="12"/>
      <c r="D718" s="12"/>
      <c r="E718" s="12"/>
      <c r="F718" s="12"/>
      <c r="G718" s="12"/>
      <c r="H718" s="12"/>
      <c r="I718" s="14"/>
      <c r="J718" s="15">
        <v>447</v>
      </c>
      <c r="K718" s="15" t="s">
        <v>816</v>
      </c>
      <c r="L718" s="10">
        <v>84</v>
      </c>
    </row>
    <row r="719" spans="1:12" x14ac:dyDescent="0.25">
      <c r="A719" s="13">
        <v>718</v>
      </c>
      <c r="B719" s="11"/>
      <c r="C719" s="12"/>
      <c r="D719" s="12"/>
      <c r="E719" s="12"/>
      <c r="F719" s="12"/>
      <c r="G719" s="12"/>
      <c r="H719" s="12"/>
      <c r="I719" s="14"/>
      <c r="J719" s="15">
        <v>455</v>
      </c>
      <c r="K719" s="15" t="s">
        <v>819</v>
      </c>
      <c r="L719" s="10">
        <v>84</v>
      </c>
    </row>
    <row r="720" spans="1:12" x14ac:dyDescent="0.25">
      <c r="A720" s="13">
        <v>719</v>
      </c>
      <c r="B720" s="11"/>
      <c r="C720" s="12"/>
      <c r="D720" s="12"/>
      <c r="E720" s="12"/>
      <c r="F720" s="12"/>
      <c r="G720" s="12"/>
      <c r="H720" s="12"/>
      <c r="I720" s="14"/>
      <c r="J720" s="15">
        <v>464</v>
      </c>
      <c r="K720" s="15" t="s">
        <v>824</v>
      </c>
      <c r="L720" s="10">
        <v>84</v>
      </c>
    </row>
    <row r="721" spans="1:13" x14ac:dyDescent="0.25">
      <c r="A721" s="13">
        <v>720</v>
      </c>
      <c r="B721" s="11"/>
      <c r="C721" s="12"/>
      <c r="D721" s="12"/>
      <c r="E721" s="12"/>
      <c r="F721" s="12"/>
      <c r="G721" s="12"/>
      <c r="H721" s="12"/>
      <c r="I721" s="14">
        <v>682</v>
      </c>
      <c r="J721" s="15">
        <v>693</v>
      </c>
      <c r="K721" s="15" t="s">
        <v>341</v>
      </c>
      <c r="L721" s="10">
        <v>84</v>
      </c>
    </row>
    <row r="722" spans="1:13" x14ac:dyDescent="0.25">
      <c r="A722" s="13">
        <v>721</v>
      </c>
      <c r="B722" s="11"/>
      <c r="C722" s="12"/>
      <c r="D722" s="12"/>
      <c r="E722" s="12"/>
      <c r="F722" s="12"/>
      <c r="G722" s="12"/>
      <c r="H722" s="12"/>
      <c r="I722" s="14"/>
      <c r="J722" s="15">
        <v>761</v>
      </c>
      <c r="K722" s="15" t="s">
        <v>988</v>
      </c>
      <c r="L722" s="10">
        <v>84</v>
      </c>
    </row>
    <row r="723" spans="1:13" x14ac:dyDescent="0.25">
      <c r="A723" s="13">
        <v>722</v>
      </c>
      <c r="B723" s="11"/>
      <c r="C723" s="12"/>
      <c r="D723" s="12"/>
      <c r="E723" s="12"/>
      <c r="F723" s="12"/>
      <c r="G723" s="12"/>
      <c r="H723" s="12"/>
      <c r="I723" s="14"/>
      <c r="J723" s="15">
        <v>769</v>
      </c>
      <c r="K723" s="15" t="s">
        <v>994</v>
      </c>
      <c r="L723" s="10">
        <v>84</v>
      </c>
    </row>
    <row r="724" spans="1:13" x14ac:dyDescent="0.25">
      <c r="A724" s="13">
        <v>723</v>
      </c>
      <c r="B724" s="11"/>
      <c r="C724" s="12"/>
      <c r="D724" s="12"/>
      <c r="E724" s="12"/>
      <c r="F724" s="12"/>
      <c r="G724" s="12"/>
      <c r="H724" s="12"/>
      <c r="I724" s="14"/>
      <c r="J724" s="15">
        <v>777</v>
      </c>
      <c r="K724" s="15" t="s">
        <v>997</v>
      </c>
      <c r="L724" s="10">
        <v>84</v>
      </c>
    </row>
    <row r="725" spans="1:13" x14ac:dyDescent="0.25">
      <c r="A725" s="13">
        <v>724</v>
      </c>
      <c r="B725" s="11"/>
      <c r="C725" s="12"/>
      <c r="D725" s="12"/>
      <c r="E725" s="12"/>
      <c r="F725" s="12"/>
      <c r="G725" s="12"/>
      <c r="H725" s="12"/>
      <c r="I725" s="14"/>
      <c r="J725" s="15">
        <v>785</v>
      </c>
      <c r="K725" s="15" t="s">
        <v>1000</v>
      </c>
      <c r="L725" s="10">
        <v>84</v>
      </c>
    </row>
    <row r="726" spans="1:13" x14ac:dyDescent="0.25">
      <c r="A726" s="13">
        <v>725</v>
      </c>
      <c r="B726" s="11"/>
      <c r="C726" s="12"/>
      <c r="D726" s="12"/>
      <c r="E726" s="12"/>
      <c r="F726" s="12"/>
      <c r="G726" s="12"/>
      <c r="H726" s="12"/>
      <c r="I726" s="14">
        <v>935</v>
      </c>
      <c r="J726" s="15">
        <v>946</v>
      </c>
      <c r="K726" s="15" t="s">
        <v>463</v>
      </c>
      <c r="L726" s="10">
        <v>84</v>
      </c>
    </row>
    <row r="727" spans="1:13" x14ac:dyDescent="0.25">
      <c r="A727" s="13">
        <v>726</v>
      </c>
      <c r="B727" s="11"/>
      <c r="C727" s="12"/>
      <c r="D727" s="12"/>
      <c r="E727" s="12"/>
      <c r="F727" s="12"/>
      <c r="G727" s="12" t="s">
        <v>1399</v>
      </c>
      <c r="H727" s="12"/>
      <c r="I727" s="14">
        <v>187</v>
      </c>
      <c r="J727" s="15">
        <v>194</v>
      </c>
      <c r="K727" s="15" t="s">
        <v>112</v>
      </c>
      <c r="L727" s="10">
        <v>85</v>
      </c>
      <c r="M727" s="10" t="s">
        <v>1504</v>
      </c>
    </row>
    <row r="728" spans="1:13" x14ac:dyDescent="0.25">
      <c r="A728" s="13">
        <v>727</v>
      </c>
      <c r="B728" s="11"/>
      <c r="C728" s="12"/>
      <c r="D728" s="12"/>
      <c r="E728" s="12"/>
      <c r="F728" s="12"/>
      <c r="G728" s="12"/>
      <c r="H728" s="12"/>
      <c r="I728" s="14"/>
      <c r="J728" s="15">
        <v>290</v>
      </c>
      <c r="K728" s="15" t="s">
        <v>727</v>
      </c>
      <c r="L728" s="10">
        <v>85</v>
      </c>
    </row>
    <row r="729" spans="1:13" x14ac:dyDescent="0.25">
      <c r="A729" s="13">
        <v>728</v>
      </c>
      <c r="B729" s="11"/>
      <c r="C729" s="12"/>
      <c r="D729" s="12"/>
      <c r="E729" s="12"/>
      <c r="F729" s="12"/>
      <c r="G729" s="12"/>
      <c r="H729" s="12"/>
      <c r="I729" s="14">
        <v>219</v>
      </c>
      <c r="J729" s="15">
        <v>226</v>
      </c>
      <c r="K729" s="15" t="s">
        <v>128</v>
      </c>
      <c r="L729" s="10">
        <v>85</v>
      </c>
    </row>
    <row r="730" spans="1:13" x14ac:dyDescent="0.25">
      <c r="A730" s="13">
        <v>729</v>
      </c>
      <c r="B730" s="11"/>
      <c r="C730" s="12"/>
      <c r="D730" s="12"/>
      <c r="E730" s="12"/>
      <c r="F730" s="12"/>
      <c r="G730" s="12"/>
      <c r="H730" s="12"/>
      <c r="I730" s="14">
        <v>346</v>
      </c>
      <c r="J730" s="15">
        <v>356</v>
      </c>
      <c r="K730" s="15" t="s">
        <v>190</v>
      </c>
      <c r="L730" s="10">
        <v>85</v>
      </c>
    </row>
    <row r="731" spans="1:13" x14ac:dyDescent="0.25">
      <c r="A731" s="13">
        <v>730</v>
      </c>
      <c r="B731" s="11"/>
      <c r="C731" s="12"/>
      <c r="D731" s="12"/>
      <c r="E731" s="12"/>
      <c r="F731" s="12"/>
      <c r="G731" s="12"/>
      <c r="H731" s="12"/>
      <c r="I731" s="14">
        <v>354</v>
      </c>
      <c r="J731" s="15">
        <v>364</v>
      </c>
      <c r="K731" s="15" t="s">
        <v>194</v>
      </c>
      <c r="L731" s="10">
        <v>85</v>
      </c>
    </row>
    <row r="732" spans="1:13" x14ac:dyDescent="0.25">
      <c r="A732" s="13">
        <v>731</v>
      </c>
      <c r="B732" s="11"/>
      <c r="C732" s="12"/>
      <c r="D732" s="12"/>
      <c r="E732" s="12"/>
      <c r="F732" s="12"/>
      <c r="G732" s="12"/>
      <c r="H732" s="12"/>
      <c r="I732" s="14">
        <v>167</v>
      </c>
      <c r="J732" s="15">
        <v>173</v>
      </c>
      <c r="K732" s="15" t="s">
        <v>102</v>
      </c>
      <c r="L732" s="10">
        <v>85</v>
      </c>
    </row>
    <row r="733" spans="1:13" x14ac:dyDescent="0.25">
      <c r="A733" s="13">
        <v>732</v>
      </c>
      <c r="B733" s="11"/>
      <c r="C733" s="12"/>
      <c r="D733" s="12"/>
      <c r="E733" s="12"/>
      <c r="F733" s="12"/>
      <c r="G733" s="12"/>
      <c r="H733" s="12"/>
      <c r="I733" s="14">
        <v>459</v>
      </c>
      <c r="J733" s="15">
        <v>470</v>
      </c>
      <c r="K733" s="15" t="s">
        <v>237</v>
      </c>
      <c r="L733" s="10">
        <v>85</v>
      </c>
    </row>
    <row r="734" spans="1:13" x14ac:dyDescent="0.25">
      <c r="A734" s="13">
        <v>733</v>
      </c>
      <c r="B734" s="11"/>
      <c r="C734" s="12"/>
      <c r="D734" s="12"/>
      <c r="E734" s="12"/>
      <c r="F734" s="12"/>
      <c r="G734" s="12"/>
      <c r="H734" s="12"/>
      <c r="I734" s="14">
        <v>603</v>
      </c>
      <c r="J734" s="15">
        <v>614</v>
      </c>
      <c r="K734" s="15" t="s">
        <v>299</v>
      </c>
      <c r="L734" s="10">
        <v>85</v>
      </c>
    </row>
    <row r="735" spans="1:13" x14ac:dyDescent="0.25">
      <c r="A735" s="13">
        <v>734</v>
      </c>
      <c r="B735" s="11"/>
      <c r="C735" s="12"/>
      <c r="D735" s="12"/>
      <c r="E735" s="12"/>
      <c r="F735" s="12"/>
      <c r="G735" s="12"/>
      <c r="H735" s="12"/>
      <c r="I735" s="14">
        <v>786</v>
      </c>
      <c r="J735" s="15">
        <v>797</v>
      </c>
      <c r="K735" s="15" t="s">
        <v>385</v>
      </c>
      <c r="L735" s="10">
        <v>85</v>
      </c>
    </row>
    <row r="736" spans="1:13" x14ac:dyDescent="0.25">
      <c r="A736" s="13">
        <v>735</v>
      </c>
      <c r="B736" s="11"/>
      <c r="C736" s="12"/>
      <c r="D736" s="12"/>
      <c r="E736" s="12"/>
      <c r="F736" s="12"/>
      <c r="G736" s="12"/>
      <c r="H736" s="12"/>
      <c r="I736" s="14"/>
      <c r="J736" s="15">
        <v>796</v>
      </c>
      <c r="K736" s="15" t="s">
        <v>1006</v>
      </c>
      <c r="L736" s="10">
        <v>85</v>
      </c>
    </row>
    <row r="737" spans="1:13" x14ac:dyDescent="0.25">
      <c r="A737" s="13">
        <v>736</v>
      </c>
      <c r="B737" s="11"/>
      <c r="C737" s="12"/>
      <c r="D737" s="12"/>
      <c r="E737" s="12"/>
      <c r="F737" s="12"/>
      <c r="G737" s="12"/>
      <c r="H737" s="12"/>
      <c r="I737" s="14">
        <v>793</v>
      </c>
      <c r="J737" s="15">
        <v>804</v>
      </c>
      <c r="K737" s="15" t="s">
        <v>390</v>
      </c>
      <c r="L737" s="10">
        <v>85</v>
      </c>
    </row>
    <row r="738" spans="1:13" x14ac:dyDescent="0.25">
      <c r="A738" s="13">
        <v>737</v>
      </c>
      <c r="B738" s="11"/>
      <c r="C738" s="12"/>
      <c r="D738" s="12" t="s">
        <v>1400</v>
      </c>
      <c r="E738" s="12"/>
      <c r="F738" s="12"/>
      <c r="G738" s="12"/>
      <c r="H738" s="12"/>
      <c r="I738" s="14">
        <v>303</v>
      </c>
      <c r="J738" s="15">
        <v>313</v>
      </c>
      <c r="K738" s="15" t="s">
        <v>170</v>
      </c>
    </row>
    <row r="739" spans="1:13" x14ac:dyDescent="0.25">
      <c r="A739" s="13">
        <v>738</v>
      </c>
      <c r="B739" s="11"/>
      <c r="C739" s="12"/>
      <c r="D739" s="12"/>
      <c r="E739" s="12" t="s">
        <v>1401</v>
      </c>
      <c r="F739" s="12"/>
      <c r="G739" s="12"/>
      <c r="H739" s="12"/>
      <c r="I739" s="14"/>
      <c r="J739" s="15">
        <v>339</v>
      </c>
      <c r="K739" s="15" t="s">
        <v>752</v>
      </c>
      <c r="L739" s="10">
        <v>86</v>
      </c>
      <c r="M739" s="10" t="s">
        <v>1505</v>
      </c>
    </row>
    <row r="740" spans="1:13" x14ac:dyDescent="0.25">
      <c r="A740" s="13">
        <v>739</v>
      </c>
      <c r="B740" s="11"/>
      <c r="C740" s="12"/>
      <c r="D740" s="12"/>
      <c r="E740" s="12"/>
      <c r="F740" s="12" t="s">
        <v>1427</v>
      </c>
      <c r="G740" s="12"/>
      <c r="H740" s="12"/>
      <c r="I740" s="14"/>
      <c r="J740" s="15">
        <v>302</v>
      </c>
      <c r="K740" s="15" t="s">
        <v>734</v>
      </c>
      <c r="L740" s="10">
        <v>86</v>
      </c>
    </row>
    <row r="741" spans="1:13" x14ac:dyDescent="0.25">
      <c r="A741" s="13">
        <v>740</v>
      </c>
      <c r="B741" s="11"/>
      <c r="C741" s="12"/>
      <c r="D741" s="12"/>
      <c r="E741" s="12"/>
      <c r="F741" s="12"/>
      <c r="G741" s="12"/>
      <c r="H741" s="12"/>
      <c r="I741" s="14">
        <v>840</v>
      </c>
      <c r="J741" s="15">
        <v>851</v>
      </c>
      <c r="K741" s="15" t="s">
        <v>411</v>
      </c>
      <c r="L741" s="10">
        <v>86</v>
      </c>
    </row>
    <row r="742" spans="1:13" x14ac:dyDescent="0.25">
      <c r="A742" s="13">
        <v>741</v>
      </c>
      <c r="B742" s="11"/>
      <c r="C742" s="12"/>
      <c r="D742" s="12"/>
      <c r="E742" s="12"/>
      <c r="F742" s="12"/>
      <c r="G742" s="12"/>
      <c r="H742" s="12"/>
      <c r="I742" s="14">
        <v>831</v>
      </c>
      <c r="J742" s="15">
        <v>842</v>
      </c>
      <c r="K742" s="15" t="s">
        <v>405</v>
      </c>
      <c r="L742" s="10">
        <v>86</v>
      </c>
    </row>
    <row r="743" spans="1:13" x14ac:dyDescent="0.25">
      <c r="A743" s="13">
        <v>742</v>
      </c>
      <c r="B743" s="11"/>
      <c r="C743" s="12"/>
      <c r="D743" s="12"/>
      <c r="E743" s="12"/>
      <c r="F743" s="12"/>
      <c r="G743" s="12"/>
      <c r="H743" s="12"/>
      <c r="I743" s="14"/>
      <c r="J743" s="15">
        <v>834</v>
      </c>
      <c r="K743" s="15" t="s">
        <v>1028</v>
      </c>
      <c r="L743" s="10">
        <v>86</v>
      </c>
    </row>
    <row r="744" spans="1:13" x14ac:dyDescent="0.25">
      <c r="A744" s="13">
        <v>743</v>
      </c>
      <c r="B744" s="11"/>
      <c r="C744" s="12"/>
      <c r="D744" s="12"/>
      <c r="E744" s="12"/>
      <c r="F744" s="12" t="s">
        <v>1428</v>
      </c>
      <c r="G744" s="12"/>
      <c r="H744" s="12"/>
      <c r="I744" s="14">
        <v>4</v>
      </c>
      <c r="J744" s="15">
        <v>4</v>
      </c>
      <c r="K744" s="15" t="s">
        <v>24</v>
      </c>
      <c r="L744" s="10">
        <v>86</v>
      </c>
    </row>
    <row r="745" spans="1:13" x14ac:dyDescent="0.25">
      <c r="A745" s="13">
        <v>744</v>
      </c>
      <c r="B745" s="11"/>
      <c r="C745" s="12"/>
      <c r="D745" s="12"/>
      <c r="E745" s="12"/>
      <c r="F745" s="12"/>
      <c r="G745" s="12"/>
      <c r="H745" s="12"/>
      <c r="I745" s="14"/>
      <c r="J745" s="15">
        <v>811</v>
      </c>
      <c r="K745" s="15" t="s">
        <v>1012</v>
      </c>
      <c r="L745" s="10">
        <v>86</v>
      </c>
    </row>
    <row r="746" spans="1:13" x14ac:dyDescent="0.25">
      <c r="A746" s="13">
        <v>745</v>
      </c>
      <c r="B746" s="11"/>
      <c r="C746" s="12"/>
      <c r="D746" s="12"/>
      <c r="E746" s="12"/>
      <c r="F746" s="12"/>
      <c r="G746" s="12"/>
      <c r="H746" s="12"/>
      <c r="I746" s="14"/>
      <c r="J746" s="15">
        <v>820</v>
      </c>
      <c r="K746" s="15" t="s">
        <v>1018</v>
      </c>
      <c r="L746" s="10">
        <v>86</v>
      </c>
    </row>
    <row r="747" spans="1:13" x14ac:dyDescent="0.25">
      <c r="A747" s="13">
        <v>746</v>
      </c>
      <c r="B747" s="11"/>
      <c r="C747" s="12"/>
      <c r="D747" s="12"/>
      <c r="E747" s="12"/>
      <c r="F747" s="12"/>
      <c r="G747" s="12"/>
      <c r="H747" s="12"/>
      <c r="I747" s="14"/>
      <c r="J747" s="15">
        <v>828</v>
      </c>
      <c r="K747" s="15" t="s">
        <v>1024</v>
      </c>
      <c r="L747" s="10">
        <v>86</v>
      </c>
    </row>
    <row r="748" spans="1:13" x14ac:dyDescent="0.25">
      <c r="A748" s="13">
        <v>747</v>
      </c>
      <c r="B748" s="11"/>
      <c r="C748" s="12"/>
      <c r="D748" s="12"/>
      <c r="E748" s="12"/>
      <c r="F748" s="12"/>
      <c r="G748" s="12"/>
      <c r="H748" s="12"/>
      <c r="I748" s="14">
        <v>569</v>
      </c>
      <c r="J748" s="15">
        <v>580</v>
      </c>
      <c r="K748" s="15" t="s">
        <v>276</v>
      </c>
      <c r="L748" s="10">
        <v>86</v>
      </c>
    </row>
    <row r="749" spans="1:13" x14ac:dyDescent="0.25">
      <c r="A749" s="13">
        <v>748</v>
      </c>
      <c r="B749" s="11"/>
      <c r="C749" s="12"/>
      <c r="D749" s="12"/>
      <c r="E749" s="12"/>
      <c r="F749" s="12"/>
      <c r="G749" s="12"/>
      <c r="H749" s="12"/>
      <c r="I749" s="14">
        <v>263</v>
      </c>
      <c r="J749" s="15">
        <v>271</v>
      </c>
      <c r="K749" s="15" t="s">
        <v>149</v>
      </c>
      <c r="L749" s="10">
        <v>86</v>
      </c>
    </row>
    <row r="750" spans="1:13" x14ac:dyDescent="0.25">
      <c r="A750" s="13">
        <v>749</v>
      </c>
      <c r="B750" s="11"/>
      <c r="C750" s="12"/>
      <c r="D750" s="12"/>
      <c r="E750" s="12"/>
      <c r="F750" s="12"/>
      <c r="G750" s="12"/>
      <c r="H750" s="12"/>
      <c r="I750" s="14">
        <v>863</v>
      </c>
      <c r="J750" s="15">
        <v>874</v>
      </c>
      <c r="K750" s="15" t="s">
        <v>421</v>
      </c>
      <c r="L750" s="10">
        <v>86</v>
      </c>
    </row>
    <row r="751" spans="1:13" x14ac:dyDescent="0.25">
      <c r="A751" s="13">
        <v>750</v>
      </c>
      <c r="B751" s="11"/>
      <c r="C751" s="12"/>
      <c r="D751" s="12"/>
      <c r="E751" s="12"/>
      <c r="F751" s="12"/>
      <c r="G751" s="12"/>
      <c r="H751" s="12"/>
      <c r="I751" s="14">
        <v>449</v>
      </c>
      <c r="J751" s="15">
        <v>460</v>
      </c>
      <c r="K751" s="15" t="s">
        <v>232</v>
      </c>
      <c r="L751" s="10">
        <v>86</v>
      </c>
    </row>
    <row r="752" spans="1:13" x14ac:dyDescent="0.25">
      <c r="A752" s="13">
        <v>751</v>
      </c>
      <c r="B752" s="11"/>
      <c r="C752" s="12"/>
      <c r="D752" s="12"/>
      <c r="E752" s="12" t="s">
        <v>1402</v>
      </c>
      <c r="F752" s="12"/>
      <c r="G752" s="12"/>
      <c r="H752" s="12"/>
      <c r="I752" s="14"/>
      <c r="J752" s="15">
        <v>323</v>
      </c>
      <c r="K752" s="15" t="s">
        <v>743</v>
      </c>
    </row>
    <row r="753" spans="1:13" x14ac:dyDescent="0.25">
      <c r="A753" s="13">
        <v>752</v>
      </c>
      <c r="B753" s="11"/>
      <c r="C753" s="12"/>
      <c r="D753" s="12"/>
      <c r="E753" s="12"/>
      <c r="F753" s="12"/>
      <c r="G753" s="12"/>
      <c r="H753" s="12"/>
      <c r="I753" s="14">
        <v>371</v>
      </c>
      <c r="J753" s="15">
        <v>381</v>
      </c>
      <c r="K753" s="15" t="s">
        <v>201</v>
      </c>
      <c r="L753" s="10">
        <v>87</v>
      </c>
      <c r="M753" s="10" t="s">
        <v>1506</v>
      </c>
    </row>
    <row r="754" spans="1:13" x14ac:dyDescent="0.25">
      <c r="A754" s="13">
        <v>753</v>
      </c>
      <c r="B754" s="11"/>
      <c r="C754" s="12"/>
      <c r="D754" s="12"/>
      <c r="E754" s="12"/>
      <c r="F754" s="12"/>
      <c r="G754" s="12"/>
      <c r="H754" s="12"/>
      <c r="I754" s="14">
        <v>738</v>
      </c>
      <c r="J754" s="15">
        <v>749</v>
      </c>
      <c r="K754" s="15" t="s">
        <v>362</v>
      </c>
      <c r="L754" s="10">
        <v>87</v>
      </c>
    </row>
    <row r="755" spans="1:13" x14ac:dyDescent="0.25">
      <c r="A755" s="13">
        <v>754</v>
      </c>
      <c r="B755" s="11"/>
      <c r="C755" s="12"/>
      <c r="D755" s="12"/>
      <c r="E755" s="12"/>
      <c r="F755" s="12"/>
      <c r="G755" s="12"/>
      <c r="H755" s="12"/>
      <c r="I755" s="14">
        <v>123</v>
      </c>
      <c r="J755" s="15">
        <v>128</v>
      </c>
      <c r="K755" s="15" t="s">
        <v>79</v>
      </c>
      <c r="L755" s="10">
        <v>87</v>
      </c>
    </row>
    <row r="756" spans="1:13" x14ac:dyDescent="0.25">
      <c r="A756" s="13">
        <v>755</v>
      </c>
      <c r="B756" s="11"/>
      <c r="C756" s="12"/>
      <c r="D756" s="12"/>
      <c r="E756" s="12"/>
      <c r="F756" s="12"/>
      <c r="G756" s="12"/>
      <c r="H756" s="12"/>
      <c r="I756" s="14"/>
      <c r="J756" s="15">
        <v>539</v>
      </c>
      <c r="K756" s="15" t="s">
        <v>872</v>
      </c>
      <c r="L756" s="10">
        <v>88</v>
      </c>
      <c r="M756" s="10" t="s">
        <v>1507</v>
      </c>
    </row>
    <row r="757" spans="1:13" x14ac:dyDescent="0.25">
      <c r="A757" s="13">
        <v>756</v>
      </c>
      <c r="B757" s="11"/>
      <c r="C757" s="12"/>
      <c r="D757" s="12"/>
      <c r="E757" s="12"/>
      <c r="F757" s="12"/>
      <c r="G757" s="12"/>
      <c r="H757" s="12"/>
      <c r="I757" s="14"/>
      <c r="J757" s="15">
        <v>548</v>
      </c>
      <c r="K757" s="15" t="s">
        <v>878</v>
      </c>
      <c r="L757" s="10">
        <v>88</v>
      </c>
    </row>
    <row r="758" spans="1:13" x14ac:dyDescent="0.25">
      <c r="A758" s="13">
        <v>757</v>
      </c>
      <c r="B758" s="11"/>
      <c r="C758" s="12"/>
      <c r="D758" s="12"/>
      <c r="E758" s="12"/>
      <c r="F758" s="12"/>
      <c r="G758" s="12"/>
      <c r="H758" s="12"/>
      <c r="I758" s="14"/>
      <c r="J758" s="15">
        <v>555</v>
      </c>
      <c r="K758" s="15" t="s">
        <v>884</v>
      </c>
      <c r="L758" s="10">
        <v>88</v>
      </c>
    </row>
    <row r="759" spans="1:13" x14ac:dyDescent="0.25">
      <c r="A759" s="13">
        <v>758</v>
      </c>
      <c r="B759" s="11"/>
      <c r="C759" s="12"/>
      <c r="D759" s="12"/>
      <c r="E759" s="12"/>
      <c r="F759" s="12"/>
      <c r="G759" s="12"/>
      <c r="H759" s="12"/>
      <c r="I759" s="14">
        <v>239</v>
      </c>
      <c r="J759" s="15">
        <v>246</v>
      </c>
      <c r="K759" s="15" t="s">
        <v>135</v>
      </c>
      <c r="L759" s="10">
        <v>88</v>
      </c>
    </row>
    <row r="760" spans="1:13" x14ac:dyDescent="0.25">
      <c r="A760" s="13">
        <v>759</v>
      </c>
      <c r="B760" s="11"/>
      <c r="C760" s="12"/>
      <c r="D760" s="12"/>
      <c r="E760" s="12"/>
      <c r="F760" s="12"/>
      <c r="G760" s="12"/>
      <c r="H760" s="12"/>
      <c r="I760" s="14"/>
      <c r="J760" s="15">
        <v>294</v>
      </c>
      <c r="K760" s="15" t="s">
        <v>730</v>
      </c>
      <c r="L760" s="10">
        <v>89</v>
      </c>
      <c r="M760" s="10" t="s">
        <v>1508</v>
      </c>
    </row>
    <row r="761" spans="1:13" x14ac:dyDescent="0.25">
      <c r="A761" s="13">
        <v>760</v>
      </c>
      <c r="B761" s="11"/>
      <c r="C761" s="12"/>
      <c r="D761" s="12"/>
      <c r="E761" s="12"/>
      <c r="F761" s="12"/>
      <c r="G761" s="12"/>
      <c r="H761" s="12"/>
      <c r="I761" s="14">
        <v>23</v>
      </c>
      <c r="J761" s="15">
        <v>26</v>
      </c>
      <c r="K761" s="15" t="s">
        <v>33</v>
      </c>
      <c r="L761" s="10">
        <v>89</v>
      </c>
    </row>
    <row r="762" spans="1:13" x14ac:dyDescent="0.25">
      <c r="A762" s="13">
        <v>761</v>
      </c>
      <c r="B762" s="11"/>
      <c r="C762" s="12"/>
      <c r="D762" s="12"/>
      <c r="E762" s="12"/>
      <c r="F762" s="12"/>
      <c r="G762" s="12"/>
      <c r="H762" s="12"/>
      <c r="I762" s="14">
        <v>37</v>
      </c>
      <c r="J762" s="15">
        <v>42</v>
      </c>
      <c r="K762" s="15" t="s">
        <v>41</v>
      </c>
      <c r="L762" s="10">
        <v>89</v>
      </c>
    </row>
    <row r="763" spans="1:13" x14ac:dyDescent="0.25">
      <c r="A763" s="13">
        <v>762</v>
      </c>
      <c r="B763" s="11"/>
      <c r="C763" s="12"/>
      <c r="D763" s="12"/>
      <c r="E763" s="12"/>
      <c r="F763" s="12"/>
      <c r="G763" s="12"/>
      <c r="H763" s="12"/>
      <c r="I763" s="14">
        <v>15</v>
      </c>
      <c r="J763" s="15">
        <v>17</v>
      </c>
      <c r="K763" s="15" t="s">
        <v>30</v>
      </c>
      <c r="L763" s="10">
        <v>89</v>
      </c>
    </row>
    <row r="764" spans="1:13" x14ac:dyDescent="0.25">
      <c r="A764" s="13">
        <v>763</v>
      </c>
      <c r="B764" s="11"/>
      <c r="C764" s="12"/>
      <c r="D764" s="12"/>
      <c r="E764" s="12"/>
      <c r="F764" s="12"/>
      <c r="G764" s="12"/>
      <c r="H764" s="12"/>
      <c r="I764" s="14">
        <v>9</v>
      </c>
      <c r="J764" s="15">
        <v>10</v>
      </c>
      <c r="K764" s="15" t="s">
        <v>28</v>
      </c>
      <c r="L764" s="10">
        <v>89</v>
      </c>
    </row>
    <row r="765" spans="1:13" x14ac:dyDescent="0.25">
      <c r="A765" s="13">
        <v>764</v>
      </c>
      <c r="B765" s="11"/>
      <c r="C765" s="12"/>
      <c r="D765" s="12"/>
      <c r="E765" s="12"/>
      <c r="F765" s="12"/>
      <c r="G765" s="12"/>
      <c r="H765" s="12"/>
      <c r="I765" s="14">
        <v>483</v>
      </c>
      <c r="J765" s="15">
        <v>494</v>
      </c>
      <c r="K765" s="15" t="s">
        <v>246</v>
      </c>
      <c r="L765" s="10">
        <v>89</v>
      </c>
    </row>
    <row r="766" spans="1:13" x14ac:dyDescent="0.25">
      <c r="A766" s="13">
        <v>765</v>
      </c>
      <c r="B766" s="11"/>
      <c r="C766" s="12"/>
      <c r="D766" s="12"/>
      <c r="E766" s="12"/>
      <c r="F766" s="12"/>
      <c r="G766" s="12"/>
      <c r="H766" s="12"/>
      <c r="I766" s="14">
        <v>492</v>
      </c>
      <c r="J766" s="15">
        <v>503</v>
      </c>
      <c r="K766" s="15" t="s">
        <v>249</v>
      </c>
      <c r="L766" s="10">
        <v>89</v>
      </c>
    </row>
    <row r="767" spans="1:13" x14ac:dyDescent="0.25">
      <c r="A767" s="13">
        <v>766</v>
      </c>
      <c r="B767" s="11"/>
      <c r="C767" s="12"/>
      <c r="D767" s="12"/>
      <c r="E767" s="12"/>
      <c r="F767" s="12"/>
      <c r="G767" s="12"/>
      <c r="H767" s="12"/>
      <c r="I767" s="14">
        <v>500</v>
      </c>
      <c r="J767" s="15">
        <v>511</v>
      </c>
      <c r="K767" s="15" t="s">
        <v>252</v>
      </c>
      <c r="L767" s="10">
        <v>89</v>
      </c>
    </row>
    <row r="768" spans="1:13" x14ac:dyDescent="0.25">
      <c r="A768" s="13">
        <v>767</v>
      </c>
      <c r="B768" s="11"/>
      <c r="C768" s="12"/>
      <c r="D768" s="12"/>
      <c r="E768" s="12"/>
      <c r="F768" s="12" t="s">
        <v>1403</v>
      </c>
      <c r="G768" s="12"/>
      <c r="H768" s="12"/>
      <c r="I768" s="14">
        <v>784</v>
      </c>
      <c r="J768" s="15">
        <v>795</v>
      </c>
      <c r="K768" s="15" t="s">
        <v>384</v>
      </c>
      <c r="L768" s="10">
        <v>90</v>
      </c>
      <c r="M768" s="10" t="s">
        <v>1277</v>
      </c>
    </row>
    <row r="769" spans="1:13" x14ac:dyDescent="0.25">
      <c r="A769" s="13">
        <v>768</v>
      </c>
      <c r="B769" s="11"/>
      <c r="C769" s="12"/>
      <c r="D769" s="12"/>
      <c r="E769" s="12"/>
      <c r="F769" s="12"/>
      <c r="G769" s="12"/>
      <c r="H769" s="12"/>
      <c r="I769" s="14">
        <v>45</v>
      </c>
      <c r="J769" s="15">
        <v>50</v>
      </c>
      <c r="K769" s="15" t="s">
        <v>43</v>
      </c>
      <c r="L769" s="10">
        <v>90</v>
      </c>
    </row>
    <row r="770" spans="1:13" x14ac:dyDescent="0.25">
      <c r="A770" s="13">
        <v>769</v>
      </c>
      <c r="B770" s="11"/>
      <c r="C770" s="12"/>
      <c r="D770" s="12"/>
      <c r="E770" s="12"/>
      <c r="F770" s="12"/>
      <c r="G770" s="12"/>
      <c r="H770" s="12"/>
      <c r="I770" s="14">
        <v>62</v>
      </c>
      <c r="J770" s="15">
        <v>67</v>
      </c>
      <c r="K770" s="15" t="s">
        <v>49</v>
      </c>
      <c r="L770" s="10">
        <v>90</v>
      </c>
    </row>
    <row r="771" spans="1:13" x14ac:dyDescent="0.25">
      <c r="A771" s="13">
        <v>770</v>
      </c>
      <c r="B771" s="11"/>
      <c r="C771" s="12"/>
      <c r="D771" s="12"/>
      <c r="E771" s="12"/>
      <c r="F771" s="12"/>
      <c r="G771" s="12"/>
      <c r="H771" s="12"/>
      <c r="I771" s="14">
        <v>576</v>
      </c>
      <c r="J771" s="15">
        <v>587</v>
      </c>
      <c r="K771" s="15" t="s">
        <v>280</v>
      </c>
      <c r="L771" s="10">
        <v>90</v>
      </c>
    </row>
    <row r="772" spans="1:13" x14ac:dyDescent="0.25">
      <c r="A772" s="13">
        <v>771</v>
      </c>
      <c r="B772" s="11"/>
      <c r="C772" s="12"/>
      <c r="D772" s="12"/>
      <c r="E772" s="12"/>
      <c r="F772" s="12" t="s">
        <v>1429</v>
      </c>
      <c r="G772" s="12"/>
      <c r="H772" s="12"/>
      <c r="I772" s="14"/>
      <c r="J772" s="15">
        <v>1100</v>
      </c>
      <c r="K772" s="15" t="s">
        <v>1150</v>
      </c>
      <c r="L772" s="10">
        <v>91</v>
      </c>
      <c r="M772" s="10" t="s">
        <v>1509</v>
      </c>
    </row>
    <row r="773" spans="1:13" x14ac:dyDescent="0.25">
      <c r="A773" s="13">
        <v>772</v>
      </c>
      <c r="B773" s="11"/>
      <c r="C773" s="12"/>
      <c r="D773" s="12"/>
      <c r="E773" s="12"/>
      <c r="F773" s="12"/>
      <c r="G773" s="12"/>
      <c r="H773" s="12"/>
      <c r="I773" s="14">
        <v>208</v>
      </c>
      <c r="J773" s="15">
        <v>215</v>
      </c>
      <c r="K773" s="15" t="s">
        <v>123</v>
      </c>
      <c r="L773" s="10">
        <v>91</v>
      </c>
    </row>
    <row r="774" spans="1:13" x14ac:dyDescent="0.25">
      <c r="A774" s="13">
        <v>773</v>
      </c>
      <c r="B774" s="11"/>
      <c r="C774" s="12"/>
      <c r="D774" s="12"/>
      <c r="E774" s="12"/>
      <c r="F774" s="12"/>
      <c r="G774" s="12"/>
      <c r="H774" s="12"/>
      <c r="I774" s="14">
        <v>520</v>
      </c>
      <c r="J774" s="15">
        <v>531</v>
      </c>
      <c r="K774" s="15" t="s">
        <v>259</v>
      </c>
      <c r="L774" s="10">
        <v>91</v>
      </c>
    </row>
    <row r="775" spans="1:13" x14ac:dyDescent="0.25">
      <c r="A775" s="13">
        <v>774</v>
      </c>
      <c r="B775" s="11"/>
      <c r="C775" s="12"/>
      <c r="D775" s="12"/>
      <c r="E775" s="12"/>
      <c r="F775" s="12"/>
      <c r="G775" s="12"/>
      <c r="H775" s="12"/>
      <c r="I775" s="14">
        <v>617</v>
      </c>
      <c r="J775" s="15">
        <v>628</v>
      </c>
      <c r="K775" s="15" t="s">
        <v>305</v>
      </c>
      <c r="L775" s="10">
        <v>91</v>
      </c>
    </row>
    <row r="776" spans="1:13" x14ac:dyDescent="0.25">
      <c r="A776" s="13">
        <v>775</v>
      </c>
      <c r="B776" s="11"/>
      <c r="C776" s="12"/>
      <c r="D776" s="12"/>
      <c r="E776" s="12"/>
      <c r="F776" s="12"/>
      <c r="G776" s="12"/>
      <c r="H776" s="12"/>
      <c r="I776" s="14">
        <v>623</v>
      </c>
      <c r="J776" s="15">
        <v>634</v>
      </c>
      <c r="K776" s="15" t="s">
        <v>310</v>
      </c>
      <c r="L776" s="10">
        <v>91</v>
      </c>
    </row>
    <row r="777" spans="1:13" x14ac:dyDescent="0.25">
      <c r="A777" s="13">
        <v>776</v>
      </c>
      <c r="B777" s="11"/>
      <c r="C777" s="12"/>
      <c r="D777" s="12"/>
      <c r="E777" s="12"/>
      <c r="F777" s="12"/>
      <c r="G777" s="12"/>
      <c r="H777" s="12"/>
      <c r="I777" s="14">
        <v>695</v>
      </c>
      <c r="J777" s="15">
        <v>706</v>
      </c>
      <c r="K777" s="15" t="s">
        <v>350</v>
      </c>
      <c r="L777" s="10">
        <v>91</v>
      </c>
    </row>
    <row r="778" spans="1:13" x14ac:dyDescent="0.25">
      <c r="A778" s="13">
        <v>777</v>
      </c>
      <c r="B778" s="11"/>
      <c r="C778" s="12"/>
      <c r="D778" s="12"/>
      <c r="E778" s="12"/>
      <c r="F778" s="12"/>
      <c r="G778" s="12"/>
      <c r="H778" s="12"/>
      <c r="I778" s="14">
        <v>1049</v>
      </c>
      <c r="J778" s="15">
        <v>1061</v>
      </c>
      <c r="K778" s="15" t="s">
        <v>527</v>
      </c>
      <c r="L778" s="10">
        <v>91</v>
      </c>
    </row>
    <row r="779" spans="1:13" x14ac:dyDescent="0.25">
      <c r="A779" s="13">
        <v>778</v>
      </c>
      <c r="B779" s="11"/>
      <c r="C779" s="12"/>
      <c r="D779" s="12"/>
      <c r="E779" s="12"/>
      <c r="F779" s="12"/>
      <c r="G779" s="12"/>
      <c r="H779" s="12"/>
      <c r="I779" s="14">
        <v>605</v>
      </c>
      <c r="J779" s="15">
        <v>616</v>
      </c>
      <c r="K779" s="15" t="s">
        <v>300</v>
      </c>
      <c r="L779" s="10">
        <v>91</v>
      </c>
    </row>
    <row r="780" spans="1:13" x14ac:dyDescent="0.25">
      <c r="A780" s="13">
        <v>779</v>
      </c>
      <c r="B780" s="11"/>
      <c r="C780" s="12"/>
      <c r="D780" s="12"/>
      <c r="E780" s="12"/>
      <c r="F780" s="12"/>
      <c r="G780" s="12"/>
      <c r="H780" s="12"/>
      <c r="I780" s="14">
        <v>207</v>
      </c>
      <c r="J780" s="15">
        <v>214</v>
      </c>
      <c r="K780" s="15" t="s">
        <v>122</v>
      </c>
      <c r="L780" s="10">
        <v>91</v>
      </c>
    </row>
    <row r="781" spans="1:13" x14ac:dyDescent="0.25">
      <c r="A781" s="13">
        <v>780</v>
      </c>
      <c r="B781" s="11"/>
      <c r="C781" s="12"/>
      <c r="D781" s="12"/>
      <c r="E781" s="12"/>
      <c r="F781" s="12"/>
      <c r="G781" s="12"/>
      <c r="H781" s="12"/>
      <c r="I781" s="14">
        <v>31</v>
      </c>
      <c r="J781" s="15">
        <v>35</v>
      </c>
      <c r="K781" s="15" t="s">
        <v>37</v>
      </c>
      <c r="L781" s="10">
        <v>91</v>
      </c>
    </row>
    <row r="782" spans="1:13" x14ac:dyDescent="0.25">
      <c r="A782" s="13">
        <v>781</v>
      </c>
      <c r="B782" s="11"/>
      <c r="C782" s="12"/>
      <c r="D782" s="12"/>
      <c r="E782" s="12"/>
      <c r="F782" s="12"/>
      <c r="G782" s="12"/>
      <c r="H782" s="12"/>
      <c r="I782" s="14"/>
      <c r="J782" s="15">
        <v>975</v>
      </c>
      <c r="K782" s="15" t="s">
        <v>1089</v>
      </c>
      <c r="L782" s="10">
        <v>91</v>
      </c>
    </row>
    <row r="783" spans="1:13" x14ac:dyDescent="0.25">
      <c r="A783" s="13">
        <v>782</v>
      </c>
      <c r="B783" s="11"/>
      <c r="C783" s="12"/>
      <c r="D783" s="12"/>
      <c r="E783" s="12"/>
      <c r="F783" s="12"/>
      <c r="G783" s="12"/>
      <c r="H783" s="12"/>
      <c r="I783" s="14">
        <v>110</v>
      </c>
      <c r="J783" s="15">
        <v>115</v>
      </c>
      <c r="K783" s="15" t="s">
        <v>70</v>
      </c>
      <c r="L783" s="10">
        <v>91</v>
      </c>
    </row>
    <row r="784" spans="1:13" x14ac:dyDescent="0.25">
      <c r="A784" s="13">
        <v>783</v>
      </c>
      <c r="B784" s="11"/>
      <c r="C784" s="12"/>
      <c r="D784" s="12"/>
      <c r="E784" s="12"/>
      <c r="F784" s="12"/>
      <c r="G784" s="12"/>
      <c r="H784" s="12"/>
      <c r="I784" s="14">
        <v>746</v>
      </c>
      <c r="J784" s="15">
        <v>757</v>
      </c>
      <c r="K784" s="15" t="s">
        <v>366</v>
      </c>
      <c r="L784" s="10">
        <v>91</v>
      </c>
    </row>
    <row r="785" spans="1:13" x14ac:dyDescent="0.25">
      <c r="A785" s="13">
        <v>784</v>
      </c>
      <c r="B785" s="11"/>
      <c r="C785" s="12"/>
      <c r="D785" s="12"/>
      <c r="E785" s="12"/>
      <c r="F785" s="12"/>
      <c r="G785" s="12"/>
      <c r="H785" s="12"/>
      <c r="I785" s="14">
        <v>224</v>
      </c>
      <c r="J785" s="15">
        <v>231</v>
      </c>
      <c r="K785" s="15" t="s">
        <v>129</v>
      </c>
      <c r="L785" s="10">
        <v>91</v>
      </c>
    </row>
    <row r="786" spans="1:13" x14ac:dyDescent="0.25">
      <c r="A786" s="13">
        <v>785</v>
      </c>
      <c r="B786" s="11"/>
      <c r="C786" s="12"/>
      <c r="D786" s="12"/>
      <c r="E786" s="12"/>
      <c r="F786" s="12"/>
      <c r="G786" s="12"/>
      <c r="H786" s="12"/>
      <c r="I786" s="14">
        <v>61</v>
      </c>
      <c r="J786" s="15">
        <v>66</v>
      </c>
      <c r="K786" s="15" t="s">
        <v>48</v>
      </c>
      <c r="L786" s="10">
        <v>91</v>
      </c>
    </row>
    <row r="787" spans="1:13" x14ac:dyDescent="0.25">
      <c r="A787" s="13">
        <v>786</v>
      </c>
      <c r="B787" s="11"/>
      <c r="C787" s="12"/>
      <c r="D787" s="12"/>
      <c r="E787" s="12"/>
      <c r="F787" s="12"/>
      <c r="G787" s="12"/>
      <c r="H787" s="12"/>
      <c r="I787" s="14"/>
      <c r="J787" s="15">
        <v>75</v>
      </c>
      <c r="K787" s="15" t="s">
        <v>390</v>
      </c>
      <c r="L787" s="10">
        <v>91</v>
      </c>
    </row>
    <row r="788" spans="1:13" x14ac:dyDescent="0.25">
      <c r="A788" s="13">
        <v>787</v>
      </c>
      <c r="B788" s="11"/>
      <c r="C788" s="12"/>
      <c r="D788" s="12"/>
      <c r="E788" s="12"/>
      <c r="F788" s="12"/>
      <c r="G788" s="12"/>
      <c r="H788" s="12"/>
      <c r="I788" s="14"/>
      <c r="J788" s="15">
        <v>58</v>
      </c>
      <c r="K788" s="15" t="s">
        <v>614</v>
      </c>
      <c r="L788" s="10">
        <v>91</v>
      </c>
    </row>
    <row r="789" spans="1:13" x14ac:dyDescent="0.25">
      <c r="A789" s="13">
        <v>788</v>
      </c>
      <c r="B789" s="11"/>
      <c r="C789" s="12"/>
      <c r="D789" s="12"/>
      <c r="E789" s="12"/>
      <c r="F789" s="12"/>
      <c r="G789" s="12"/>
      <c r="H789" s="12"/>
      <c r="I789" s="14"/>
      <c r="J789" s="15">
        <v>615</v>
      </c>
      <c r="K789" s="15" t="s">
        <v>910</v>
      </c>
      <c r="L789" s="10">
        <v>91</v>
      </c>
    </row>
    <row r="790" spans="1:13" x14ac:dyDescent="0.25">
      <c r="A790" s="13">
        <v>789</v>
      </c>
      <c r="B790" s="11"/>
      <c r="C790" s="12"/>
      <c r="D790" s="12"/>
      <c r="E790" s="12" t="s">
        <v>1404</v>
      </c>
      <c r="F790" s="12"/>
      <c r="G790" s="12"/>
      <c r="H790" s="12"/>
      <c r="I790" s="14"/>
      <c r="J790" s="15">
        <v>348</v>
      </c>
      <c r="K790" s="15" t="s">
        <v>757</v>
      </c>
      <c r="L790" s="10">
        <v>92</v>
      </c>
      <c r="M790" s="10" t="s">
        <v>1510</v>
      </c>
    </row>
    <row r="791" spans="1:13" x14ac:dyDescent="0.25">
      <c r="A791" s="13">
        <v>790</v>
      </c>
      <c r="B791" s="11"/>
      <c r="C791" s="12"/>
      <c r="D791" s="12"/>
      <c r="E791" s="12"/>
      <c r="F791" s="12"/>
      <c r="G791" s="12"/>
      <c r="H791" s="12"/>
      <c r="I791" s="14">
        <v>364</v>
      </c>
      <c r="J791" s="15">
        <v>374</v>
      </c>
      <c r="K791" s="15" t="s">
        <v>198</v>
      </c>
      <c r="L791" s="10">
        <v>92</v>
      </c>
    </row>
    <row r="792" spans="1:13" x14ac:dyDescent="0.25">
      <c r="A792" s="13">
        <v>791</v>
      </c>
      <c r="B792" s="11"/>
      <c r="C792" s="12"/>
      <c r="D792" s="12"/>
      <c r="E792" s="12"/>
      <c r="F792" s="12"/>
      <c r="G792" s="12"/>
      <c r="H792" s="12"/>
      <c r="I792" s="14">
        <v>1040</v>
      </c>
      <c r="J792" s="15">
        <v>1052</v>
      </c>
      <c r="K792" s="15" t="s">
        <v>523</v>
      </c>
      <c r="L792" s="10">
        <v>92</v>
      </c>
    </row>
    <row r="793" spans="1:13" x14ac:dyDescent="0.25">
      <c r="A793" s="13">
        <v>792</v>
      </c>
      <c r="B793" s="11"/>
      <c r="C793" s="12"/>
      <c r="D793" s="12"/>
      <c r="E793" s="12"/>
      <c r="F793" s="12"/>
      <c r="G793" s="12" t="s">
        <v>1430</v>
      </c>
      <c r="H793" s="12"/>
      <c r="I793" s="14"/>
      <c r="J793" s="15">
        <v>165</v>
      </c>
      <c r="K793" s="15" t="s">
        <v>1431</v>
      </c>
      <c r="L793" s="10">
        <v>92</v>
      </c>
    </row>
    <row r="794" spans="1:13" x14ac:dyDescent="0.25">
      <c r="A794" s="13">
        <v>793</v>
      </c>
      <c r="B794" s="11"/>
      <c r="C794" s="12"/>
      <c r="D794" s="12"/>
      <c r="E794" s="12"/>
      <c r="F794" s="12"/>
      <c r="G794" s="12"/>
      <c r="H794" s="12"/>
      <c r="I794" s="14">
        <v>11</v>
      </c>
      <c r="J794" s="15">
        <v>12</v>
      </c>
      <c r="K794" s="15" t="s">
        <v>1299</v>
      </c>
      <c r="L794" s="10">
        <v>92</v>
      </c>
    </row>
    <row r="795" spans="1:13" x14ac:dyDescent="0.25">
      <c r="A795" s="13">
        <v>794</v>
      </c>
      <c r="B795" s="11"/>
      <c r="C795" s="12"/>
      <c r="D795" s="12"/>
      <c r="E795" s="12"/>
      <c r="F795" s="12"/>
      <c r="G795" s="12"/>
      <c r="H795" s="12"/>
      <c r="I795" s="14">
        <v>95</v>
      </c>
      <c r="J795" s="15">
        <v>100</v>
      </c>
      <c r="K795" s="15" t="s">
        <v>63</v>
      </c>
      <c r="L795" s="10">
        <v>92</v>
      </c>
    </row>
    <row r="796" spans="1:13" x14ac:dyDescent="0.25">
      <c r="A796" s="13">
        <v>795</v>
      </c>
      <c r="B796" s="11"/>
      <c r="C796" s="12"/>
      <c r="D796" s="12"/>
      <c r="E796" s="12"/>
      <c r="F796" s="12"/>
      <c r="G796" s="12"/>
      <c r="H796" s="12"/>
      <c r="I796" s="14">
        <v>580</v>
      </c>
      <c r="J796" s="15">
        <v>591</v>
      </c>
      <c r="K796" s="15" t="s">
        <v>1300</v>
      </c>
      <c r="L796" s="10">
        <v>92</v>
      </c>
    </row>
    <row r="797" spans="1:13" x14ac:dyDescent="0.25">
      <c r="A797" s="13">
        <v>796</v>
      </c>
      <c r="B797" s="11"/>
      <c r="C797" s="12"/>
      <c r="D797" s="12"/>
      <c r="E797" s="12"/>
      <c r="F797" s="12"/>
      <c r="G797" s="12"/>
      <c r="H797" s="12"/>
      <c r="I797" s="14">
        <v>861</v>
      </c>
      <c r="J797" s="15">
        <v>872</v>
      </c>
      <c r="K797" s="15" t="s">
        <v>1301</v>
      </c>
      <c r="L797" s="10">
        <v>92</v>
      </c>
    </row>
    <row r="798" spans="1:13" x14ac:dyDescent="0.25">
      <c r="A798" s="13">
        <v>797</v>
      </c>
      <c r="B798" s="11"/>
      <c r="C798" s="12"/>
      <c r="D798" s="12" t="s">
        <v>1405</v>
      </c>
      <c r="E798" s="12"/>
      <c r="F798" s="12"/>
      <c r="G798" s="12"/>
      <c r="H798" s="12"/>
      <c r="I798" s="14"/>
      <c r="J798" s="15">
        <v>1065</v>
      </c>
      <c r="K798" s="15" t="s">
        <v>1130</v>
      </c>
    </row>
    <row r="799" spans="1:13" x14ac:dyDescent="0.25">
      <c r="A799" s="13">
        <v>798</v>
      </c>
      <c r="B799" s="11"/>
      <c r="C799" s="12"/>
      <c r="D799" s="12"/>
      <c r="E799" s="12" t="s">
        <v>1406</v>
      </c>
      <c r="F799" s="12"/>
      <c r="G799" s="12"/>
      <c r="H799" s="12"/>
      <c r="I799" s="14">
        <v>760</v>
      </c>
      <c r="J799" s="15">
        <v>771</v>
      </c>
      <c r="K799" s="15" t="s">
        <v>370</v>
      </c>
    </row>
    <row r="800" spans="1:13" x14ac:dyDescent="0.25">
      <c r="A800" s="13">
        <v>803</v>
      </c>
      <c r="B800" s="11"/>
      <c r="C800" s="12"/>
      <c r="D800" s="12"/>
      <c r="E800" s="12"/>
      <c r="F800" s="12" t="s">
        <v>1407</v>
      </c>
      <c r="G800" s="12"/>
      <c r="H800" s="12"/>
      <c r="I800" s="14"/>
      <c r="J800" s="15">
        <v>1132</v>
      </c>
      <c r="K800" s="15" t="s">
        <v>1164</v>
      </c>
      <c r="L800" s="10">
        <v>93</v>
      </c>
      <c r="M800" s="10" t="s">
        <v>1511</v>
      </c>
    </row>
    <row r="801" spans="1:12" x14ac:dyDescent="0.25">
      <c r="A801" s="13">
        <v>799</v>
      </c>
      <c r="B801" s="11"/>
      <c r="C801" s="12"/>
      <c r="D801" s="12"/>
      <c r="E801" s="12"/>
      <c r="F801" s="12"/>
      <c r="G801" s="12"/>
      <c r="H801" s="12"/>
      <c r="I801" s="14">
        <v>601</v>
      </c>
      <c r="J801" s="15">
        <v>612</v>
      </c>
      <c r="K801" s="15" t="s">
        <v>297</v>
      </c>
      <c r="L801" s="10">
        <v>93</v>
      </c>
    </row>
    <row r="802" spans="1:12" x14ac:dyDescent="0.25">
      <c r="A802" s="13">
        <v>800</v>
      </c>
      <c r="B802" s="11"/>
      <c r="C802" s="12"/>
      <c r="D802" s="12"/>
      <c r="E802" s="12"/>
      <c r="F802" s="12"/>
      <c r="G802" s="12"/>
      <c r="H802" s="12"/>
      <c r="I802" s="14"/>
      <c r="J802" s="15">
        <v>82</v>
      </c>
      <c r="K802" s="15" t="s">
        <v>627</v>
      </c>
      <c r="L802" s="10">
        <v>93</v>
      </c>
    </row>
    <row r="803" spans="1:12" x14ac:dyDescent="0.25">
      <c r="A803" s="13">
        <v>801</v>
      </c>
      <c r="B803" s="11"/>
      <c r="C803" s="12"/>
      <c r="D803" s="12"/>
      <c r="E803" s="12"/>
      <c r="F803" s="12"/>
      <c r="G803" s="12"/>
      <c r="H803" s="12"/>
      <c r="I803" s="14"/>
      <c r="J803" s="15">
        <v>90</v>
      </c>
      <c r="K803" s="15" t="s">
        <v>632</v>
      </c>
      <c r="L803" s="10">
        <v>93</v>
      </c>
    </row>
    <row r="804" spans="1:12" x14ac:dyDescent="0.25">
      <c r="A804" s="13">
        <v>802</v>
      </c>
      <c r="B804" s="11"/>
      <c r="C804" s="12"/>
      <c r="D804" s="12"/>
      <c r="E804" s="12"/>
      <c r="F804" s="12"/>
      <c r="G804" s="12"/>
      <c r="H804" s="12"/>
      <c r="I804" s="14"/>
      <c r="J804" s="15">
        <v>99</v>
      </c>
      <c r="K804" s="15" t="s">
        <v>637</v>
      </c>
      <c r="L804" s="10">
        <v>93</v>
      </c>
    </row>
    <row r="805" spans="1:12" x14ac:dyDescent="0.25">
      <c r="A805" s="13">
        <v>804</v>
      </c>
      <c r="B805" s="11"/>
      <c r="C805" s="12"/>
      <c r="D805" s="12"/>
      <c r="E805" s="12"/>
      <c r="F805" s="12"/>
      <c r="G805" s="12"/>
      <c r="H805" s="12"/>
      <c r="I805" s="14">
        <v>6</v>
      </c>
      <c r="J805" s="15">
        <v>7</v>
      </c>
      <c r="K805" s="15" t="s">
        <v>26</v>
      </c>
      <c r="L805" s="10">
        <v>93</v>
      </c>
    </row>
    <row r="806" spans="1:12" x14ac:dyDescent="0.25">
      <c r="A806" s="13">
        <v>805</v>
      </c>
      <c r="B806" s="11"/>
      <c r="C806" s="12"/>
      <c r="D806" s="12"/>
      <c r="E806" s="12"/>
      <c r="F806" s="12"/>
      <c r="G806" s="12"/>
      <c r="H806" s="12"/>
      <c r="I806" s="14">
        <v>856</v>
      </c>
      <c r="J806" s="15">
        <v>867</v>
      </c>
      <c r="K806" s="15" t="s">
        <v>418</v>
      </c>
      <c r="L806" s="10">
        <v>93</v>
      </c>
    </row>
    <row r="807" spans="1:12" x14ac:dyDescent="0.25">
      <c r="A807" s="13">
        <v>806</v>
      </c>
      <c r="B807" s="11"/>
      <c r="C807" s="12"/>
      <c r="D807" s="12"/>
      <c r="E807" s="12"/>
      <c r="F807" s="12"/>
      <c r="G807" s="12"/>
      <c r="H807" s="12"/>
      <c r="I807" s="14"/>
      <c r="J807" s="15">
        <v>123</v>
      </c>
      <c r="K807" s="15" t="s">
        <v>648</v>
      </c>
      <c r="L807" s="10">
        <v>93</v>
      </c>
    </row>
    <row r="808" spans="1:12" x14ac:dyDescent="0.25">
      <c r="A808" s="13">
        <v>807</v>
      </c>
      <c r="B808" s="11"/>
      <c r="C808" s="12"/>
      <c r="D808" s="12"/>
      <c r="E808" s="12"/>
      <c r="F808" s="12"/>
      <c r="G808" s="12"/>
      <c r="H808" s="12"/>
      <c r="I808" s="14"/>
      <c r="J808" s="15">
        <v>881</v>
      </c>
      <c r="K808" s="15" t="s">
        <v>1051</v>
      </c>
      <c r="L808" s="10">
        <v>93</v>
      </c>
    </row>
    <row r="809" spans="1:12" x14ac:dyDescent="0.25">
      <c r="A809" s="13">
        <v>808</v>
      </c>
      <c r="B809" s="11"/>
      <c r="C809" s="12"/>
      <c r="D809" s="12"/>
      <c r="E809" s="12"/>
      <c r="F809" s="12"/>
      <c r="G809" s="12"/>
      <c r="H809" s="12"/>
      <c r="I809" s="14"/>
      <c r="J809" s="15">
        <v>860</v>
      </c>
      <c r="K809" s="15" t="s">
        <v>1039</v>
      </c>
      <c r="L809" s="10">
        <v>93</v>
      </c>
    </row>
    <row r="810" spans="1:12" x14ac:dyDescent="0.25">
      <c r="A810" s="13">
        <v>809</v>
      </c>
      <c r="B810" s="11"/>
      <c r="C810" s="12"/>
      <c r="D810" s="12"/>
      <c r="E810" s="12"/>
      <c r="F810" s="12"/>
      <c r="G810" s="12"/>
      <c r="H810" s="12"/>
      <c r="I810" s="14"/>
      <c r="J810" s="15">
        <v>868</v>
      </c>
      <c r="K810" s="15" t="s">
        <v>1044</v>
      </c>
      <c r="L810" s="10">
        <v>93</v>
      </c>
    </row>
    <row r="811" spans="1:12" x14ac:dyDescent="0.25">
      <c r="A811" s="13">
        <v>810</v>
      </c>
      <c r="B811" s="11"/>
      <c r="C811" s="12"/>
      <c r="D811" s="12"/>
      <c r="E811" s="12"/>
      <c r="F811" s="12"/>
      <c r="G811" s="12"/>
      <c r="H811" s="12"/>
      <c r="I811" s="14"/>
      <c r="J811" s="15">
        <v>875</v>
      </c>
      <c r="K811" s="15" t="s">
        <v>1048</v>
      </c>
      <c r="L811" s="10">
        <v>93</v>
      </c>
    </row>
    <row r="812" spans="1:12" x14ac:dyDescent="0.25">
      <c r="A812" s="13">
        <v>811</v>
      </c>
      <c r="B812" s="11"/>
      <c r="C812" s="12"/>
      <c r="D812" s="12"/>
      <c r="E812" s="12"/>
      <c r="F812" s="12"/>
      <c r="G812" s="12"/>
      <c r="H812" s="12"/>
      <c r="I812" s="14"/>
      <c r="J812" s="15">
        <v>883</v>
      </c>
      <c r="K812" s="15" t="s">
        <v>1052</v>
      </c>
      <c r="L812" s="10">
        <v>93</v>
      </c>
    </row>
    <row r="813" spans="1:12" x14ac:dyDescent="0.25">
      <c r="A813" s="13">
        <v>812</v>
      </c>
      <c r="B813" s="11"/>
      <c r="C813" s="12"/>
      <c r="D813" s="12"/>
      <c r="E813" s="12"/>
      <c r="F813" s="12"/>
      <c r="G813" s="12"/>
      <c r="H813" s="12"/>
      <c r="I813" s="14"/>
      <c r="J813" s="15">
        <v>891</v>
      </c>
      <c r="K813" s="15" t="s">
        <v>1057</v>
      </c>
      <c r="L813" s="10">
        <v>93</v>
      </c>
    </row>
    <row r="814" spans="1:12" x14ac:dyDescent="0.25">
      <c r="A814" s="13">
        <v>813</v>
      </c>
      <c r="B814" s="11"/>
      <c r="C814" s="12"/>
      <c r="D814" s="12"/>
      <c r="E814" s="12"/>
      <c r="F814" s="12"/>
      <c r="G814" s="12"/>
      <c r="H814" s="12"/>
      <c r="I814" s="14"/>
      <c r="J814" s="15">
        <v>890</v>
      </c>
      <c r="K814" s="15" t="s">
        <v>1056</v>
      </c>
      <c r="L814" s="10">
        <v>93</v>
      </c>
    </row>
    <row r="815" spans="1:12" x14ac:dyDescent="0.25">
      <c r="A815" s="13">
        <v>814</v>
      </c>
      <c r="B815" s="11"/>
      <c r="C815" s="12"/>
      <c r="D815" s="12"/>
      <c r="E815" s="12"/>
      <c r="F815" s="12"/>
      <c r="G815" s="12"/>
      <c r="H815" s="12"/>
      <c r="I815" s="14"/>
      <c r="J815" s="15">
        <v>899</v>
      </c>
      <c r="K815" s="15" t="s">
        <v>1060</v>
      </c>
      <c r="L815" s="10">
        <v>93</v>
      </c>
    </row>
    <row r="816" spans="1:12" x14ac:dyDescent="0.25">
      <c r="A816" s="13">
        <v>815</v>
      </c>
      <c r="B816" s="11"/>
      <c r="C816" s="12"/>
      <c r="D816" s="12"/>
      <c r="E816" s="12"/>
      <c r="F816" s="12"/>
      <c r="G816" s="12"/>
      <c r="H816" s="12"/>
      <c r="I816" s="14"/>
      <c r="J816" s="15">
        <v>915</v>
      </c>
      <c r="K816" s="15" t="s">
        <v>1065</v>
      </c>
      <c r="L816" s="10">
        <v>93</v>
      </c>
    </row>
    <row r="817" spans="1:13" x14ac:dyDescent="0.25">
      <c r="A817" s="13">
        <v>816</v>
      </c>
      <c r="B817" s="11"/>
      <c r="C817" s="12"/>
      <c r="D817" s="12"/>
      <c r="E817" s="12"/>
      <c r="F817" s="12"/>
      <c r="G817" s="12"/>
      <c r="H817" s="12"/>
      <c r="I817" s="14"/>
      <c r="J817" s="15">
        <v>923</v>
      </c>
      <c r="K817" s="15" t="s">
        <v>1070</v>
      </c>
      <c r="L817" s="10">
        <v>93</v>
      </c>
    </row>
    <row r="818" spans="1:13" x14ac:dyDescent="0.25">
      <c r="A818" s="13">
        <v>817</v>
      </c>
      <c r="B818" s="11"/>
      <c r="C818" s="12"/>
      <c r="D818" s="12"/>
      <c r="E818" s="12"/>
      <c r="F818" s="12"/>
      <c r="G818" s="12"/>
      <c r="H818" s="12"/>
      <c r="I818" s="14"/>
      <c r="J818" s="15">
        <v>398</v>
      </c>
      <c r="K818" s="15" t="s">
        <v>788</v>
      </c>
      <c r="L818" s="10">
        <v>93</v>
      </c>
    </row>
    <row r="819" spans="1:13" x14ac:dyDescent="0.25">
      <c r="A819" s="13">
        <v>818</v>
      </c>
      <c r="B819" s="11"/>
      <c r="C819" s="12"/>
      <c r="D819" s="12"/>
      <c r="E819" s="12"/>
      <c r="F819" s="12"/>
      <c r="G819" s="12"/>
      <c r="H819" s="12"/>
      <c r="I819" s="14">
        <v>117</v>
      </c>
      <c r="J819" s="15">
        <v>122</v>
      </c>
      <c r="K819" s="15" t="s">
        <v>75</v>
      </c>
      <c r="L819" s="10">
        <v>93</v>
      </c>
    </row>
    <row r="820" spans="1:13" x14ac:dyDescent="0.25">
      <c r="A820" s="13">
        <v>819</v>
      </c>
      <c r="B820" s="11"/>
      <c r="C820" s="12"/>
      <c r="D820" s="12"/>
      <c r="E820" s="12"/>
      <c r="F820" s="12"/>
      <c r="G820" s="12"/>
      <c r="H820" s="12"/>
      <c r="I820" s="14">
        <v>100</v>
      </c>
      <c r="J820" s="15">
        <v>105</v>
      </c>
      <c r="K820" s="15" t="s">
        <v>66</v>
      </c>
      <c r="L820" s="10">
        <v>93</v>
      </c>
    </row>
    <row r="821" spans="1:13" x14ac:dyDescent="0.25">
      <c r="A821" s="13">
        <v>820</v>
      </c>
      <c r="B821" s="11"/>
      <c r="C821" s="12"/>
      <c r="D821" s="12"/>
      <c r="E821" s="12"/>
      <c r="F821" s="12"/>
      <c r="G821" s="12"/>
      <c r="H821" s="12"/>
      <c r="I821" s="14">
        <v>109</v>
      </c>
      <c r="J821" s="15">
        <v>114</v>
      </c>
      <c r="K821" s="15" t="s">
        <v>69</v>
      </c>
      <c r="L821" s="10">
        <v>93</v>
      </c>
    </row>
    <row r="822" spans="1:13" x14ac:dyDescent="0.25">
      <c r="A822" s="13">
        <v>821</v>
      </c>
      <c r="B822" s="11"/>
      <c r="C822" s="12"/>
      <c r="D822" s="12"/>
      <c r="E822" s="12"/>
      <c r="F822" s="12" t="s">
        <v>1408</v>
      </c>
      <c r="G822" s="12"/>
      <c r="H822" s="12"/>
      <c r="I822" s="14"/>
      <c r="J822" s="15">
        <v>987</v>
      </c>
      <c r="K822" s="15" t="s">
        <v>1095</v>
      </c>
      <c r="L822" s="10">
        <v>94</v>
      </c>
      <c r="M822" s="10" t="s">
        <v>1512</v>
      </c>
    </row>
    <row r="823" spans="1:13" x14ac:dyDescent="0.25">
      <c r="A823" s="13">
        <v>822</v>
      </c>
      <c r="B823" s="11"/>
      <c r="C823" s="12"/>
      <c r="D823" s="12"/>
      <c r="E823" s="12"/>
      <c r="F823" s="12"/>
      <c r="G823" s="12"/>
      <c r="H823" s="12"/>
      <c r="I823" s="14">
        <v>271</v>
      </c>
      <c r="J823" s="15">
        <v>280</v>
      </c>
      <c r="K823" s="15" t="s">
        <v>154</v>
      </c>
      <c r="L823" s="10">
        <v>94</v>
      </c>
    </row>
    <row r="824" spans="1:13" x14ac:dyDescent="0.25">
      <c r="A824" s="13">
        <v>823</v>
      </c>
      <c r="B824" s="11"/>
      <c r="C824" s="12"/>
      <c r="D824" s="12"/>
      <c r="E824" s="12"/>
      <c r="F824" s="12"/>
      <c r="G824" s="12"/>
      <c r="H824" s="12"/>
      <c r="I824" s="14">
        <v>869</v>
      </c>
      <c r="J824" s="15">
        <v>880</v>
      </c>
      <c r="K824" s="15" t="s">
        <v>424</v>
      </c>
      <c r="L824" s="10">
        <v>94</v>
      </c>
    </row>
    <row r="825" spans="1:13" x14ac:dyDescent="0.25">
      <c r="A825" s="13">
        <v>824</v>
      </c>
      <c r="B825" s="11"/>
      <c r="C825" s="12"/>
      <c r="D825" s="12"/>
      <c r="E825" s="12"/>
      <c r="F825" s="12"/>
      <c r="G825" s="12"/>
      <c r="H825" s="12"/>
      <c r="I825" s="14"/>
      <c r="J825" s="15">
        <v>283</v>
      </c>
      <c r="K825" s="15" t="s">
        <v>723</v>
      </c>
      <c r="L825" s="10">
        <v>94</v>
      </c>
    </row>
    <row r="826" spans="1:13" x14ac:dyDescent="0.25">
      <c r="A826" s="13">
        <v>825</v>
      </c>
      <c r="B826" s="11"/>
      <c r="C826" s="12"/>
      <c r="D826" s="12"/>
      <c r="E826" s="12"/>
      <c r="F826" s="12"/>
      <c r="G826" s="12"/>
      <c r="H826" s="12"/>
      <c r="I826" s="14">
        <v>887</v>
      </c>
      <c r="J826" s="15">
        <v>898</v>
      </c>
      <c r="K826" s="15" t="s">
        <v>433</v>
      </c>
      <c r="L826" s="10">
        <v>94</v>
      </c>
    </row>
    <row r="827" spans="1:13" x14ac:dyDescent="0.25">
      <c r="A827" s="13">
        <v>826</v>
      </c>
      <c r="B827" s="11"/>
      <c r="C827" s="12"/>
      <c r="D827" s="12"/>
      <c r="E827" s="12"/>
      <c r="F827" s="12"/>
      <c r="G827" s="12"/>
      <c r="H827" s="12"/>
      <c r="I827" s="14">
        <v>920</v>
      </c>
      <c r="J827" s="15">
        <v>931</v>
      </c>
      <c r="K827" s="15" t="s">
        <v>454</v>
      </c>
      <c r="L827" s="10">
        <v>94</v>
      </c>
    </row>
    <row r="828" spans="1:13" x14ac:dyDescent="0.25">
      <c r="A828" s="13">
        <v>827</v>
      </c>
      <c r="B828" s="11"/>
      <c r="C828" s="12"/>
      <c r="D828" s="12"/>
      <c r="E828" s="12"/>
      <c r="F828" s="12"/>
      <c r="G828" s="12"/>
      <c r="H828" s="12"/>
      <c r="I828" s="14">
        <v>1081</v>
      </c>
      <c r="J828" s="15">
        <v>1093</v>
      </c>
      <c r="K828" s="15" t="s">
        <v>540</v>
      </c>
      <c r="L828" s="10">
        <v>94</v>
      </c>
    </row>
    <row r="829" spans="1:13" x14ac:dyDescent="0.25">
      <c r="A829" s="13">
        <v>828</v>
      </c>
      <c r="B829" s="11"/>
      <c r="C829" s="12"/>
      <c r="D829" s="12"/>
      <c r="E829" s="12"/>
      <c r="F829" s="12"/>
      <c r="G829" s="12"/>
      <c r="H829" s="12"/>
      <c r="I829" s="14"/>
      <c r="J829" s="15">
        <v>552</v>
      </c>
      <c r="K829" s="15" t="s">
        <v>881</v>
      </c>
      <c r="L829" s="10">
        <v>94</v>
      </c>
    </row>
    <row r="830" spans="1:13" x14ac:dyDescent="0.25">
      <c r="A830" s="13">
        <v>829</v>
      </c>
      <c r="B830" s="11"/>
      <c r="C830" s="12"/>
      <c r="D830" s="12"/>
      <c r="E830" s="12"/>
      <c r="F830" s="12"/>
      <c r="G830" s="12"/>
      <c r="H830" s="12"/>
      <c r="I830" s="14">
        <v>308</v>
      </c>
      <c r="J830" s="15">
        <v>318</v>
      </c>
      <c r="K830" s="15" t="s">
        <v>172</v>
      </c>
      <c r="L830" s="10">
        <v>94</v>
      </c>
    </row>
    <row r="831" spans="1:13" x14ac:dyDescent="0.25">
      <c r="A831" s="13">
        <v>830</v>
      </c>
      <c r="B831" s="11"/>
      <c r="C831" s="12"/>
      <c r="D831" s="12"/>
      <c r="E831" s="12"/>
      <c r="F831" s="12"/>
      <c r="G831" s="12"/>
      <c r="H831" s="12"/>
      <c r="I831" s="14"/>
      <c r="J831" s="15">
        <v>462</v>
      </c>
      <c r="K831" s="15" t="s">
        <v>823</v>
      </c>
      <c r="L831" s="10">
        <v>94</v>
      </c>
    </row>
    <row r="832" spans="1:13" x14ac:dyDescent="0.25">
      <c r="A832" s="13">
        <v>831</v>
      </c>
      <c r="B832" s="11"/>
      <c r="C832" s="12"/>
      <c r="D832" s="12"/>
      <c r="E832" s="12"/>
      <c r="F832" s="12"/>
      <c r="G832" s="12"/>
      <c r="H832" s="12"/>
      <c r="I832" s="14">
        <v>523</v>
      </c>
      <c r="J832" s="15">
        <v>534</v>
      </c>
      <c r="K832" s="15" t="s">
        <v>260</v>
      </c>
      <c r="L832" s="10">
        <v>94</v>
      </c>
    </row>
    <row r="833" spans="1:13" x14ac:dyDescent="0.25">
      <c r="A833" s="13">
        <v>832</v>
      </c>
      <c r="B833" s="11"/>
      <c r="C833" s="12"/>
      <c r="D833" s="12"/>
      <c r="E833" s="12"/>
      <c r="F833" s="12"/>
      <c r="G833" s="12"/>
      <c r="H833" s="12"/>
      <c r="I833" s="14">
        <v>563</v>
      </c>
      <c r="J833" s="15">
        <v>574</v>
      </c>
      <c r="K833" s="15" t="s">
        <v>272</v>
      </c>
      <c r="L833" s="10">
        <v>94</v>
      </c>
    </row>
    <row r="834" spans="1:13" x14ac:dyDescent="0.25">
      <c r="A834" s="13">
        <v>833</v>
      </c>
      <c r="B834" s="11"/>
      <c r="C834" s="12"/>
      <c r="D834" s="12"/>
      <c r="E834" s="12"/>
      <c r="F834" s="12"/>
      <c r="G834" s="12"/>
      <c r="H834" s="12"/>
      <c r="I834" s="14">
        <v>610</v>
      </c>
      <c r="J834" s="15">
        <v>621</v>
      </c>
      <c r="K834" s="15" t="s">
        <v>302</v>
      </c>
      <c r="L834" s="10">
        <v>94</v>
      </c>
    </row>
    <row r="835" spans="1:13" x14ac:dyDescent="0.25">
      <c r="A835" s="13">
        <v>834</v>
      </c>
      <c r="B835" s="11"/>
      <c r="C835" s="12"/>
      <c r="D835" s="12"/>
      <c r="E835" s="12"/>
      <c r="F835" s="12" t="s">
        <v>1409</v>
      </c>
      <c r="G835" s="12"/>
      <c r="H835" s="12"/>
      <c r="I835" s="14"/>
      <c r="J835" s="15">
        <v>1117</v>
      </c>
      <c r="K835" s="15" t="s">
        <v>1157</v>
      </c>
      <c r="L835" s="10">
        <v>95</v>
      </c>
      <c r="M835" s="10" t="s">
        <v>1513</v>
      </c>
    </row>
    <row r="836" spans="1:13" x14ac:dyDescent="0.25">
      <c r="A836" s="13">
        <v>835</v>
      </c>
      <c r="B836" s="11"/>
      <c r="C836" s="12"/>
      <c r="D836" s="12"/>
      <c r="E836" s="12"/>
      <c r="F836" s="12"/>
      <c r="G836" s="12"/>
      <c r="H836" s="12"/>
      <c r="I836" s="14">
        <v>668</v>
      </c>
      <c r="J836" s="15">
        <v>679</v>
      </c>
      <c r="K836" s="15" t="s">
        <v>1302</v>
      </c>
      <c r="L836" s="10">
        <v>95</v>
      </c>
    </row>
    <row r="837" spans="1:13" x14ac:dyDescent="0.25">
      <c r="A837" s="13">
        <v>836</v>
      </c>
      <c r="B837" s="11"/>
      <c r="C837" s="12"/>
      <c r="D837" s="12"/>
      <c r="E837" s="12"/>
      <c r="F837" s="12"/>
      <c r="G837" s="12"/>
      <c r="H837" s="12"/>
      <c r="I837" s="14"/>
      <c r="J837" s="15">
        <v>137</v>
      </c>
      <c r="K837" s="15" t="s">
        <v>1432</v>
      </c>
      <c r="L837" s="10">
        <v>95</v>
      </c>
    </row>
    <row r="838" spans="1:13" x14ac:dyDescent="0.25">
      <c r="A838" s="13">
        <v>837</v>
      </c>
      <c r="B838" s="11"/>
      <c r="C838" s="12"/>
      <c r="D838" s="12"/>
      <c r="E838" s="12"/>
      <c r="F838" s="12"/>
      <c r="G838" s="12"/>
      <c r="H838" s="12"/>
      <c r="I838" s="14"/>
      <c r="J838" s="15">
        <v>130</v>
      </c>
      <c r="K838" s="15" t="s">
        <v>1433</v>
      </c>
      <c r="L838" s="10">
        <v>95</v>
      </c>
    </row>
    <row r="839" spans="1:13" x14ac:dyDescent="0.25">
      <c r="A839" s="13">
        <v>838</v>
      </c>
      <c r="B839" s="11"/>
      <c r="C839" s="12"/>
      <c r="D839" s="12"/>
      <c r="E839" s="12"/>
      <c r="F839" s="12"/>
      <c r="G839" s="12"/>
      <c r="H839" s="12"/>
      <c r="I839" s="14">
        <v>142</v>
      </c>
      <c r="J839" s="15">
        <v>147</v>
      </c>
      <c r="K839" s="15" t="s">
        <v>89</v>
      </c>
      <c r="L839" s="10">
        <v>95</v>
      </c>
    </row>
    <row r="840" spans="1:13" x14ac:dyDescent="0.25">
      <c r="A840" s="13">
        <v>839</v>
      </c>
      <c r="B840" s="11"/>
      <c r="C840" s="12"/>
      <c r="D840" s="12"/>
      <c r="E840" s="12"/>
      <c r="F840" s="12"/>
      <c r="G840" s="12"/>
      <c r="H840" s="12"/>
      <c r="I840" s="14">
        <v>157</v>
      </c>
      <c r="J840" s="15">
        <v>162</v>
      </c>
      <c r="K840" s="15" t="s">
        <v>96</v>
      </c>
      <c r="L840" s="10">
        <v>95</v>
      </c>
    </row>
    <row r="841" spans="1:13" x14ac:dyDescent="0.25">
      <c r="A841" s="13">
        <v>840</v>
      </c>
      <c r="B841" s="11"/>
      <c r="C841" s="12"/>
      <c r="D841" s="12"/>
      <c r="E841" s="12"/>
      <c r="F841" s="12"/>
      <c r="G841" s="12"/>
      <c r="H841" s="12"/>
      <c r="I841" s="14">
        <v>593</v>
      </c>
      <c r="J841" s="15">
        <v>604</v>
      </c>
      <c r="K841" s="15" t="s">
        <v>292</v>
      </c>
      <c r="L841" s="10">
        <v>95</v>
      </c>
    </row>
    <row r="842" spans="1:13" x14ac:dyDescent="0.25">
      <c r="A842" s="13">
        <v>841</v>
      </c>
      <c r="B842" s="11"/>
      <c r="C842" s="12"/>
      <c r="D842" s="12"/>
      <c r="E842" s="12"/>
      <c r="F842" s="12"/>
      <c r="G842" s="12"/>
      <c r="H842" s="12"/>
      <c r="I842" s="14">
        <v>141</v>
      </c>
      <c r="J842" s="15">
        <v>146</v>
      </c>
      <c r="K842" s="15" t="s">
        <v>88</v>
      </c>
      <c r="L842" s="10">
        <v>95</v>
      </c>
    </row>
    <row r="843" spans="1:13" x14ac:dyDescent="0.25">
      <c r="A843" s="13">
        <v>842</v>
      </c>
      <c r="B843" s="11"/>
      <c r="C843" s="12"/>
      <c r="D843" s="12"/>
      <c r="E843" s="12"/>
      <c r="F843" s="12"/>
      <c r="G843" s="12"/>
      <c r="H843" s="12"/>
      <c r="I843" s="14">
        <v>231</v>
      </c>
      <c r="J843" s="15">
        <v>238</v>
      </c>
      <c r="K843" s="15" t="s">
        <v>1303</v>
      </c>
      <c r="L843" s="10">
        <v>95</v>
      </c>
    </row>
    <row r="844" spans="1:13" x14ac:dyDescent="0.25">
      <c r="A844" s="13">
        <v>843</v>
      </c>
      <c r="B844" s="11"/>
      <c r="C844" s="12"/>
      <c r="D844" s="12"/>
      <c r="E844" s="12"/>
      <c r="F844" s="12"/>
      <c r="G844" s="12"/>
      <c r="H844" s="12"/>
      <c r="I844" s="14">
        <v>340</v>
      </c>
      <c r="J844" s="15">
        <v>350</v>
      </c>
      <c r="K844" s="15" t="s">
        <v>187</v>
      </c>
      <c r="L844" s="10">
        <v>95</v>
      </c>
    </row>
    <row r="845" spans="1:13" x14ac:dyDescent="0.25">
      <c r="A845" s="13">
        <v>844</v>
      </c>
      <c r="B845" s="11"/>
      <c r="C845" s="12"/>
      <c r="D845" s="12"/>
      <c r="E845" s="12"/>
      <c r="F845" s="12"/>
      <c r="G845" s="12"/>
      <c r="H845" s="12"/>
      <c r="I845" s="14">
        <v>348</v>
      </c>
      <c r="J845" s="15">
        <v>358</v>
      </c>
      <c r="K845" s="15" t="s">
        <v>191</v>
      </c>
      <c r="L845" s="10">
        <v>95</v>
      </c>
    </row>
    <row r="846" spans="1:13" x14ac:dyDescent="0.25">
      <c r="A846" s="13">
        <v>845</v>
      </c>
      <c r="B846" s="11"/>
      <c r="C846" s="12"/>
      <c r="D846" s="12"/>
      <c r="E846" s="12" t="s">
        <v>1410</v>
      </c>
      <c r="F846" s="12"/>
      <c r="G846" s="12"/>
      <c r="H846" s="12"/>
      <c r="I846" s="14">
        <v>344</v>
      </c>
      <c r="J846" s="15">
        <v>354</v>
      </c>
      <c r="K846" s="15" t="s">
        <v>189</v>
      </c>
      <c r="L846" s="10">
        <v>95</v>
      </c>
    </row>
    <row r="847" spans="1:13" x14ac:dyDescent="0.25">
      <c r="A847" s="13">
        <v>846</v>
      </c>
      <c r="B847" s="11"/>
      <c r="C847" s="12"/>
      <c r="D847" s="12"/>
      <c r="E847" s="12"/>
      <c r="F847" s="12" t="s">
        <v>1411</v>
      </c>
      <c r="G847" s="12"/>
      <c r="H847" s="12"/>
      <c r="I847" s="14"/>
      <c r="J847" s="15">
        <v>386</v>
      </c>
      <c r="K847" s="15" t="s">
        <v>779</v>
      </c>
      <c r="L847" s="10">
        <v>96</v>
      </c>
      <c r="M847" s="10" t="s">
        <v>1514</v>
      </c>
    </row>
    <row r="848" spans="1:13" x14ac:dyDescent="0.25">
      <c r="A848" s="13">
        <v>847</v>
      </c>
      <c r="B848" s="11"/>
      <c r="C848" s="12"/>
      <c r="D848" s="12"/>
      <c r="E848" s="12"/>
      <c r="F848" s="12"/>
      <c r="G848" s="12"/>
      <c r="H848" s="12"/>
      <c r="I848" s="14">
        <v>200</v>
      </c>
      <c r="J848" s="15">
        <v>207</v>
      </c>
      <c r="K848" s="15" t="s">
        <v>118</v>
      </c>
      <c r="L848" s="10">
        <v>96</v>
      </c>
    </row>
    <row r="849" spans="1:12" x14ac:dyDescent="0.25">
      <c r="A849" s="13">
        <v>848</v>
      </c>
      <c r="B849" s="11"/>
      <c r="C849" s="12"/>
      <c r="D849" s="12"/>
      <c r="E849" s="12"/>
      <c r="F849" s="12"/>
      <c r="G849" s="12" t="s">
        <v>909</v>
      </c>
      <c r="H849" s="12"/>
      <c r="I849" s="14"/>
      <c r="J849" s="15">
        <v>607</v>
      </c>
      <c r="K849" s="15" t="s">
        <v>909</v>
      </c>
      <c r="L849" s="10">
        <v>96</v>
      </c>
    </row>
    <row r="850" spans="1:12" x14ac:dyDescent="0.25">
      <c r="A850" s="13">
        <v>849</v>
      </c>
      <c r="B850" s="11"/>
      <c r="C850" s="12"/>
      <c r="D850" s="12"/>
      <c r="E850" s="12"/>
      <c r="F850" s="12"/>
      <c r="G850" s="12"/>
      <c r="H850" s="12"/>
      <c r="I850" s="14"/>
      <c r="J850" s="15">
        <v>112</v>
      </c>
      <c r="K850" s="15" t="s">
        <v>645</v>
      </c>
      <c r="L850" s="10">
        <v>96</v>
      </c>
    </row>
    <row r="851" spans="1:12" x14ac:dyDescent="0.25">
      <c r="A851" s="13">
        <v>850</v>
      </c>
      <c r="B851" s="11"/>
      <c r="C851" s="12"/>
      <c r="D851" s="12"/>
      <c r="E851" s="12"/>
      <c r="F851" s="12"/>
      <c r="G851" s="12"/>
      <c r="H851" s="12"/>
      <c r="I851" s="14"/>
      <c r="J851" s="15">
        <v>560</v>
      </c>
      <c r="K851" s="15" t="s">
        <v>887</v>
      </c>
      <c r="L851" s="10">
        <v>96</v>
      </c>
    </row>
    <row r="852" spans="1:12" x14ac:dyDescent="0.25">
      <c r="A852" s="13">
        <v>851</v>
      </c>
      <c r="B852" s="11"/>
      <c r="C852" s="12"/>
      <c r="D852" s="12"/>
      <c r="E852" s="12"/>
      <c r="F852" s="12"/>
      <c r="G852" s="12"/>
      <c r="H852" s="12"/>
      <c r="I852" s="14">
        <v>91</v>
      </c>
      <c r="J852" s="15">
        <v>96</v>
      </c>
      <c r="K852" s="15" t="s">
        <v>61</v>
      </c>
      <c r="L852" s="10">
        <v>96</v>
      </c>
    </row>
    <row r="853" spans="1:12" x14ac:dyDescent="0.25">
      <c r="A853" s="13">
        <v>852</v>
      </c>
      <c r="B853" s="11"/>
      <c r="C853" s="12"/>
      <c r="D853" s="12"/>
      <c r="E853" s="12"/>
      <c r="F853" s="12"/>
      <c r="G853" s="12"/>
      <c r="H853" s="12"/>
      <c r="I853" s="14">
        <v>96</v>
      </c>
      <c r="J853" s="15">
        <v>101</v>
      </c>
      <c r="K853" s="15" t="s">
        <v>64</v>
      </c>
      <c r="L853" s="10">
        <v>96</v>
      </c>
    </row>
    <row r="854" spans="1:12" x14ac:dyDescent="0.25">
      <c r="A854" s="13">
        <v>853</v>
      </c>
      <c r="B854" s="11"/>
      <c r="C854" s="12"/>
      <c r="D854" s="12"/>
      <c r="E854" s="12"/>
      <c r="F854" s="12"/>
      <c r="G854" s="12" t="s">
        <v>1434</v>
      </c>
      <c r="H854" s="12"/>
      <c r="I854" s="14"/>
      <c r="J854" s="15">
        <v>720</v>
      </c>
      <c r="K854" s="15" t="s">
        <v>961</v>
      </c>
      <c r="L854" s="10">
        <v>96</v>
      </c>
    </row>
    <row r="855" spans="1:12" x14ac:dyDescent="0.25">
      <c r="A855" s="13">
        <v>854</v>
      </c>
      <c r="B855" s="11"/>
      <c r="C855" s="12"/>
      <c r="D855" s="12"/>
      <c r="E855" s="12"/>
      <c r="F855" s="12"/>
      <c r="G855" s="12"/>
      <c r="H855" s="12"/>
      <c r="I855" s="14">
        <v>700</v>
      </c>
      <c r="J855" s="15">
        <v>711</v>
      </c>
      <c r="K855" s="15" t="s">
        <v>352</v>
      </c>
      <c r="L855" s="10">
        <v>96</v>
      </c>
    </row>
    <row r="856" spans="1:12" x14ac:dyDescent="0.25">
      <c r="A856" s="13">
        <v>855</v>
      </c>
      <c r="B856" s="11"/>
      <c r="C856" s="12"/>
      <c r="D856" s="12"/>
      <c r="E856" s="12"/>
      <c r="F856" s="12"/>
      <c r="G856" s="12"/>
      <c r="H856" s="12"/>
      <c r="I856" s="14">
        <v>1027</v>
      </c>
      <c r="J856" s="15">
        <v>1039</v>
      </c>
      <c r="K856" s="15" t="s">
        <v>515</v>
      </c>
      <c r="L856" s="10">
        <v>96</v>
      </c>
    </row>
    <row r="857" spans="1:12" x14ac:dyDescent="0.25">
      <c r="A857" s="13">
        <v>856</v>
      </c>
      <c r="B857" s="11"/>
      <c r="C857" s="12"/>
      <c r="D857" s="12"/>
      <c r="E857" s="12"/>
      <c r="F857" s="12"/>
      <c r="G857" s="12"/>
      <c r="H857" s="12"/>
      <c r="I857" s="14">
        <v>892</v>
      </c>
      <c r="J857" s="15">
        <v>903</v>
      </c>
      <c r="K857" s="15" t="s">
        <v>436</v>
      </c>
      <c r="L857" s="10">
        <v>96</v>
      </c>
    </row>
    <row r="858" spans="1:12" x14ac:dyDescent="0.25">
      <c r="A858" s="13">
        <v>857</v>
      </c>
      <c r="B858" s="11"/>
      <c r="C858" s="12"/>
      <c r="D858" s="12"/>
      <c r="E858" s="12"/>
      <c r="F858" s="12"/>
      <c r="G858" s="12"/>
      <c r="H858" s="12"/>
      <c r="I858" s="14">
        <v>631</v>
      </c>
      <c r="J858" s="15">
        <v>642</v>
      </c>
      <c r="K858" s="15" t="s">
        <v>313</v>
      </c>
      <c r="L858" s="10">
        <v>96</v>
      </c>
    </row>
    <row r="859" spans="1:12" x14ac:dyDescent="0.25">
      <c r="A859" s="13">
        <v>858</v>
      </c>
      <c r="B859" s="11"/>
      <c r="C859" s="12"/>
      <c r="D859" s="12"/>
      <c r="E859" s="12"/>
      <c r="F859" s="12"/>
      <c r="G859" s="12"/>
      <c r="H859" s="12"/>
      <c r="I859" s="14">
        <v>640</v>
      </c>
      <c r="J859" s="15">
        <v>651</v>
      </c>
      <c r="K859" s="15" t="s">
        <v>318</v>
      </c>
      <c r="L859" s="10">
        <v>96</v>
      </c>
    </row>
    <row r="860" spans="1:12" x14ac:dyDescent="0.25">
      <c r="A860" s="13">
        <v>859</v>
      </c>
      <c r="B860" s="11"/>
      <c r="C860" s="12"/>
      <c r="D860" s="12"/>
      <c r="E860" s="12"/>
      <c r="F860" s="12"/>
      <c r="G860" s="12"/>
      <c r="H860" s="12"/>
      <c r="I860" s="14"/>
      <c r="J860" s="15">
        <v>659</v>
      </c>
      <c r="K860" s="15" t="s">
        <v>930</v>
      </c>
      <c r="L860" s="10">
        <v>96</v>
      </c>
    </row>
    <row r="861" spans="1:12" x14ac:dyDescent="0.25">
      <c r="A861" s="13">
        <v>860</v>
      </c>
      <c r="B861" s="11"/>
      <c r="C861" s="12"/>
      <c r="D861" s="12"/>
      <c r="E861" s="12"/>
      <c r="F861" s="12"/>
      <c r="G861" s="12"/>
      <c r="H861" s="12"/>
      <c r="I861" s="14"/>
      <c r="J861" s="15">
        <v>666</v>
      </c>
      <c r="K861" s="15" t="s">
        <v>934</v>
      </c>
      <c r="L861" s="10">
        <v>96</v>
      </c>
    </row>
    <row r="862" spans="1:12" x14ac:dyDescent="0.25">
      <c r="A862" s="13">
        <v>861</v>
      </c>
      <c r="B862" s="11"/>
      <c r="C862" s="12"/>
      <c r="D862" s="12"/>
      <c r="E862" s="12"/>
      <c r="F862" s="12"/>
      <c r="G862" s="12"/>
      <c r="H862" s="12"/>
      <c r="I862" s="14"/>
      <c r="J862" s="15">
        <v>674</v>
      </c>
      <c r="K862" s="15" t="s">
        <v>937</v>
      </c>
      <c r="L862" s="10">
        <v>96</v>
      </c>
    </row>
    <row r="863" spans="1:12" x14ac:dyDescent="0.25">
      <c r="A863" s="13">
        <v>862</v>
      </c>
      <c r="B863" s="11"/>
      <c r="C863" s="12"/>
      <c r="D863" s="12"/>
      <c r="E863" s="12"/>
      <c r="F863" s="12"/>
      <c r="G863" s="12"/>
      <c r="H863" s="12"/>
      <c r="I863" s="14"/>
      <c r="J863" s="15">
        <v>682</v>
      </c>
      <c r="K863" s="15" t="s">
        <v>941</v>
      </c>
      <c r="L863" s="10">
        <v>96</v>
      </c>
    </row>
    <row r="864" spans="1:12" x14ac:dyDescent="0.25">
      <c r="A864" s="13">
        <v>863</v>
      </c>
      <c r="B864" s="11"/>
      <c r="C864" s="12"/>
      <c r="D864" s="12"/>
      <c r="E864" s="12"/>
      <c r="F864" s="12"/>
      <c r="G864" s="12"/>
      <c r="H864" s="12"/>
      <c r="I864" s="14"/>
      <c r="J864" s="15">
        <v>691</v>
      </c>
      <c r="K864" s="15" t="s">
        <v>946</v>
      </c>
      <c r="L864" s="10">
        <v>96</v>
      </c>
    </row>
    <row r="865" spans="1:12" x14ac:dyDescent="0.25">
      <c r="A865" s="13">
        <v>864</v>
      </c>
      <c r="B865" s="11"/>
      <c r="C865" s="12"/>
      <c r="D865" s="12"/>
      <c r="E865" s="12"/>
      <c r="F865" s="12"/>
      <c r="G865" s="12"/>
      <c r="H865" s="12"/>
      <c r="I865" s="14">
        <v>418</v>
      </c>
      <c r="J865" s="15">
        <v>429</v>
      </c>
      <c r="K865" s="15" t="s">
        <v>215</v>
      </c>
      <c r="L865" s="10">
        <v>96</v>
      </c>
    </row>
    <row r="866" spans="1:12" x14ac:dyDescent="0.25">
      <c r="A866" s="13">
        <v>865</v>
      </c>
      <c r="B866" s="11"/>
      <c r="C866" s="12"/>
      <c r="D866" s="12"/>
      <c r="E866" s="12"/>
      <c r="F866" s="12"/>
      <c r="G866" s="12"/>
      <c r="H866" s="12"/>
      <c r="I866" s="14">
        <v>426</v>
      </c>
      <c r="J866" s="15">
        <v>437</v>
      </c>
      <c r="K866" s="15" t="s">
        <v>220</v>
      </c>
      <c r="L866" s="10">
        <v>96</v>
      </c>
    </row>
    <row r="867" spans="1:12" x14ac:dyDescent="0.25">
      <c r="A867" s="13">
        <v>866</v>
      </c>
      <c r="B867" s="11"/>
      <c r="C867" s="12"/>
      <c r="D867" s="12"/>
      <c r="E867" s="12"/>
      <c r="F867" s="12"/>
      <c r="G867" s="12"/>
      <c r="H867" s="12"/>
      <c r="I867" s="14">
        <v>434</v>
      </c>
      <c r="J867" s="15">
        <v>445</v>
      </c>
      <c r="K867" s="15" t="s">
        <v>225</v>
      </c>
      <c r="L867" s="10">
        <v>96</v>
      </c>
    </row>
    <row r="868" spans="1:12" x14ac:dyDescent="0.25">
      <c r="A868" s="13">
        <v>867</v>
      </c>
      <c r="B868" s="11"/>
      <c r="C868" s="12"/>
      <c r="D868" s="12"/>
      <c r="E868" s="12"/>
      <c r="F868" s="12"/>
      <c r="G868" s="12"/>
      <c r="H868" s="12"/>
      <c r="I868" s="14"/>
      <c r="J868" s="15">
        <v>77</v>
      </c>
      <c r="K868" s="15" t="s">
        <v>624</v>
      </c>
      <c r="L868" s="10">
        <v>96</v>
      </c>
    </row>
    <row r="869" spans="1:12" x14ac:dyDescent="0.25">
      <c r="A869" s="13">
        <v>868</v>
      </c>
      <c r="B869" s="11"/>
      <c r="C869" s="12"/>
      <c r="D869" s="12"/>
      <c r="E869" s="12"/>
      <c r="F869" s="12"/>
      <c r="G869" s="12"/>
      <c r="H869" s="12"/>
      <c r="I869" s="14"/>
      <c r="J869" s="15">
        <v>53</v>
      </c>
      <c r="K869" s="15" t="s">
        <v>610</v>
      </c>
      <c r="L869" s="10">
        <v>96</v>
      </c>
    </row>
    <row r="870" spans="1:12" x14ac:dyDescent="0.25">
      <c r="A870" s="13">
        <v>869</v>
      </c>
      <c r="B870" s="11"/>
      <c r="C870" s="12"/>
      <c r="D870" s="12"/>
      <c r="E870" s="12"/>
      <c r="F870" s="12"/>
      <c r="G870" s="12"/>
      <c r="H870" s="12"/>
      <c r="I870" s="14"/>
      <c r="J870" s="15">
        <v>61</v>
      </c>
      <c r="K870" s="15" t="s">
        <v>617</v>
      </c>
      <c r="L870" s="10">
        <v>96</v>
      </c>
    </row>
    <row r="871" spans="1:12" x14ac:dyDescent="0.25">
      <c r="A871" s="13">
        <v>870</v>
      </c>
      <c r="B871" s="11"/>
      <c r="C871" s="12"/>
      <c r="D871" s="12"/>
      <c r="E871" s="12"/>
      <c r="F871" s="12"/>
      <c r="G871" s="12"/>
      <c r="H871" s="12"/>
      <c r="I871" s="14"/>
      <c r="J871" s="15">
        <v>45</v>
      </c>
      <c r="K871" s="15" t="s">
        <v>603</v>
      </c>
      <c r="L871" s="10">
        <v>96</v>
      </c>
    </row>
    <row r="872" spans="1:12" x14ac:dyDescent="0.25">
      <c r="A872" s="13">
        <v>871</v>
      </c>
      <c r="B872" s="11"/>
      <c r="C872" s="12"/>
      <c r="D872" s="12"/>
      <c r="E872" s="12"/>
      <c r="F872" s="12"/>
      <c r="G872" s="12"/>
      <c r="H872" s="12"/>
      <c r="I872" s="14"/>
      <c r="J872" s="15">
        <v>69</v>
      </c>
      <c r="K872" s="15" t="s">
        <v>619</v>
      </c>
      <c r="L872" s="10">
        <v>96</v>
      </c>
    </row>
    <row r="873" spans="1:12" x14ac:dyDescent="0.25">
      <c r="A873" s="13">
        <v>872</v>
      </c>
      <c r="B873" s="11"/>
      <c r="C873" s="12"/>
      <c r="D873" s="12"/>
      <c r="E873" s="12"/>
      <c r="F873" s="12"/>
      <c r="G873" s="12"/>
      <c r="H873" s="12"/>
      <c r="I873" s="14"/>
      <c r="J873" s="15">
        <v>789</v>
      </c>
      <c r="K873" s="15" t="s">
        <v>1002</v>
      </c>
      <c r="L873" s="10">
        <v>96</v>
      </c>
    </row>
    <row r="874" spans="1:12" x14ac:dyDescent="0.25">
      <c r="A874" s="13">
        <v>873</v>
      </c>
      <c r="B874" s="11"/>
      <c r="C874" s="12"/>
      <c r="D874" s="12"/>
      <c r="E874" s="12"/>
      <c r="F874" s="12" t="s">
        <v>1412</v>
      </c>
      <c r="G874" s="12"/>
      <c r="H874" s="12"/>
      <c r="I874" s="14"/>
      <c r="J874" s="15">
        <v>370</v>
      </c>
      <c r="K874" s="15" t="s">
        <v>769</v>
      </c>
      <c r="L874" s="10">
        <v>96</v>
      </c>
    </row>
    <row r="875" spans="1:12" x14ac:dyDescent="0.25">
      <c r="A875" s="13">
        <v>874</v>
      </c>
      <c r="B875" s="11"/>
      <c r="C875" s="12"/>
      <c r="D875" s="12"/>
      <c r="E875" s="12"/>
      <c r="F875" s="12"/>
      <c r="G875" s="12"/>
      <c r="H875" s="12"/>
      <c r="I875" s="14">
        <v>642</v>
      </c>
      <c r="J875" s="15">
        <v>653</v>
      </c>
      <c r="K875" s="15" t="s">
        <v>319</v>
      </c>
      <c r="L875" s="10">
        <v>96</v>
      </c>
    </row>
    <row r="876" spans="1:12" x14ac:dyDescent="0.25">
      <c r="A876" s="13">
        <v>875</v>
      </c>
      <c r="B876" s="11"/>
      <c r="C876" s="12"/>
      <c r="D876" s="12"/>
      <c r="E876" s="12"/>
      <c r="F876" s="12"/>
      <c r="G876" s="12"/>
      <c r="H876" s="12"/>
      <c r="I876" s="14"/>
      <c r="J876" s="15">
        <v>568</v>
      </c>
      <c r="K876" s="15" t="s">
        <v>892</v>
      </c>
      <c r="L876" s="10">
        <v>96</v>
      </c>
    </row>
    <row r="877" spans="1:12" x14ac:dyDescent="0.25">
      <c r="A877" s="13">
        <v>876</v>
      </c>
      <c r="B877" s="11"/>
      <c r="C877" s="12"/>
      <c r="D877" s="12"/>
      <c r="E877" s="12"/>
      <c r="F877" s="12"/>
      <c r="G877" s="12"/>
      <c r="H877" s="12"/>
      <c r="I877" s="14">
        <v>650</v>
      </c>
      <c r="J877" s="15">
        <v>661</v>
      </c>
      <c r="K877" s="15" t="s">
        <v>324</v>
      </c>
      <c r="L877" s="10">
        <v>96</v>
      </c>
    </row>
    <row r="878" spans="1:12" x14ac:dyDescent="0.25">
      <c r="A878" s="13">
        <v>877</v>
      </c>
      <c r="B878" s="11"/>
      <c r="C878" s="12"/>
      <c r="D878" s="12"/>
      <c r="E878" s="12"/>
      <c r="F878" s="12"/>
      <c r="G878" s="12"/>
      <c r="H878" s="12"/>
      <c r="I878" s="14">
        <v>565</v>
      </c>
      <c r="J878" s="15">
        <v>576</v>
      </c>
      <c r="K878" s="15" t="s">
        <v>274</v>
      </c>
      <c r="L878" s="10">
        <v>96</v>
      </c>
    </row>
    <row r="879" spans="1:12" x14ac:dyDescent="0.25">
      <c r="A879" s="13">
        <v>878</v>
      </c>
      <c r="B879" s="11"/>
      <c r="C879" s="12"/>
      <c r="D879" s="12"/>
      <c r="E879" s="12"/>
      <c r="F879" s="12"/>
      <c r="G879" s="12"/>
      <c r="H879" s="12"/>
      <c r="I879" s="14"/>
      <c r="J879" s="15">
        <v>640</v>
      </c>
      <c r="K879" s="15" t="s">
        <v>922</v>
      </c>
      <c r="L879" s="10">
        <v>96</v>
      </c>
    </row>
    <row r="880" spans="1:12" x14ac:dyDescent="0.25">
      <c r="A880" s="13">
        <v>879</v>
      </c>
      <c r="B880" s="11"/>
      <c r="C880" s="12"/>
      <c r="D880" s="12"/>
      <c r="E880" s="12"/>
      <c r="F880" s="12"/>
      <c r="G880" s="12"/>
      <c r="H880" s="12"/>
      <c r="I880" s="14"/>
      <c r="J880" s="15">
        <v>135</v>
      </c>
      <c r="K880" s="15" t="s">
        <v>652</v>
      </c>
      <c r="L880" s="10">
        <v>96</v>
      </c>
    </row>
    <row r="881" spans="1:12" x14ac:dyDescent="0.25">
      <c r="A881" s="13">
        <v>880</v>
      </c>
      <c r="B881" s="11"/>
      <c r="C881" s="12"/>
      <c r="D881" s="12"/>
      <c r="E881" s="12"/>
      <c r="F881" s="12"/>
      <c r="G881" s="12"/>
      <c r="H881" s="12"/>
      <c r="I881" s="14">
        <v>928</v>
      </c>
      <c r="J881" s="15">
        <v>939</v>
      </c>
      <c r="K881" s="15" t="s">
        <v>458</v>
      </c>
      <c r="L881" s="10">
        <v>96</v>
      </c>
    </row>
    <row r="882" spans="1:12" x14ac:dyDescent="0.25">
      <c r="A882" s="13">
        <v>881</v>
      </c>
      <c r="B882" s="11"/>
      <c r="C882" s="12"/>
      <c r="D882" s="12"/>
      <c r="E882" s="12"/>
      <c r="F882" s="12"/>
      <c r="G882" s="12"/>
      <c r="H882" s="12"/>
      <c r="I882" s="14">
        <v>138</v>
      </c>
      <c r="J882" s="15">
        <v>143</v>
      </c>
      <c r="K882" s="15" t="s">
        <v>86</v>
      </c>
      <c r="L882" s="10">
        <v>96</v>
      </c>
    </row>
    <row r="883" spans="1:12" x14ac:dyDescent="0.25">
      <c r="A883" s="13">
        <v>882</v>
      </c>
      <c r="B883" s="11"/>
      <c r="C883" s="12"/>
      <c r="D883" s="12"/>
      <c r="E883" s="12"/>
      <c r="F883" s="12"/>
      <c r="G883" s="12"/>
      <c r="H883" s="12"/>
      <c r="I883" s="14">
        <v>828</v>
      </c>
      <c r="J883" s="15">
        <v>839</v>
      </c>
      <c r="K883" s="15" t="s">
        <v>403</v>
      </c>
      <c r="L883" s="10">
        <v>96</v>
      </c>
    </row>
    <row r="884" spans="1:12" x14ac:dyDescent="0.25">
      <c r="A884" s="13">
        <v>883</v>
      </c>
      <c r="B884" s="11"/>
      <c r="C884" s="12"/>
      <c r="D884" s="12"/>
      <c r="E884" s="12"/>
      <c r="F884" s="12"/>
      <c r="G884" s="12"/>
      <c r="H884" s="12"/>
      <c r="I884" s="14"/>
      <c r="J884" s="15">
        <v>887</v>
      </c>
      <c r="K884" s="15" t="s">
        <v>1055</v>
      </c>
      <c r="L884" s="10">
        <v>96</v>
      </c>
    </row>
    <row r="885" spans="1:12" x14ac:dyDescent="0.25">
      <c r="A885" s="13">
        <v>884</v>
      </c>
      <c r="B885" s="11"/>
      <c r="C885" s="12"/>
      <c r="D885" s="12"/>
      <c r="E885" s="12"/>
      <c r="F885" s="12"/>
      <c r="G885" s="12"/>
      <c r="H885" s="12"/>
      <c r="I885" s="14">
        <v>1036</v>
      </c>
      <c r="J885" s="15">
        <v>1048</v>
      </c>
      <c r="K885" s="15" t="s">
        <v>521</v>
      </c>
      <c r="L885" s="10">
        <v>96</v>
      </c>
    </row>
    <row r="886" spans="1:12" x14ac:dyDescent="0.25">
      <c r="A886" s="13">
        <v>885</v>
      </c>
      <c r="B886" s="11"/>
      <c r="C886" s="12"/>
      <c r="D886" s="12"/>
      <c r="E886" s="12"/>
      <c r="F886" s="12"/>
      <c r="G886" s="12"/>
      <c r="H886" s="12"/>
      <c r="I886" s="14">
        <v>362</v>
      </c>
      <c r="J886" s="15">
        <v>372</v>
      </c>
      <c r="K886" s="15" t="s">
        <v>197</v>
      </c>
      <c r="L886" s="10">
        <v>96</v>
      </c>
    </row>
    <row r="887" spans="1:12" x14ac:dyDescent="0.25">
      <c r="A887" s="13">
        <v>886</v>
      </c>
      <c r="B887" s="11"/>
      <c r="C887" s="12"/>
      <c r="D887" s="12"/>
      <c r="E887" s="12"/>
      <c r="F887" s="12"/>
      <c r="G887" s="12"/>
      <c r="H887" s="12"/>
      <c r="I887" s="14">
        <v>78</v>
      </c>
      <c r="J887" s="15">
        <v>83</v>
      </c>
      <c r="K887" s="15" t="s">
        <v>56</v>
      </c>
      <c r="L887" s="10">
        <v>96</v>
      </c>
    </row>
    <row r="888" spans="1:12" x14ac:dyDescent="0.25">
      <c r="A888" s="13">
        <v>887</v>
      </c>
      <c r="B888" s="11"/>
      <c r="C888" s="12"/>
      <c r="D888" s="12"/>
      <c r="E888" s="12"/>
      <c r="F888" s="12"/>
      <c r="G888" s="12"/>
      <c r="H888" s="12"/>
      <c r="I888" s="14">
        <v>131</v>
      </c>
      <c r="J888" s="15">
        <v>136</v>
      </c>
      <c r="K888" s="15" t="s">
        <v>84</v>
      </c>
      <c r="L888" s="10">
        <v>96</v>
      </c>
    </row>
    <row r="889" spans="1:12" x14ac:dyDescent="0.25">
      <c r="A889" s="13">
        <v>888</v>
      </c>
      <c r="B889" s="11"/>
      <c r="C889" s="12"/>
      <c r="D889" s="12"/>
      <c r="E889" s="12"/>
      <c r="F889" s="12"/>
      <c r="G889" s="12"/>
      <c r="H889" s="12"/>
      <c r="I889" s="14">
        <v>101</v>
      </c>
      <c r="J889" s="15">
        <v>106</v>
      </c>
      <c r="K889" s="15" t="s">
        <v>67</v>
      </c>
      <c r="L889" s="10">
        <v>96</v>
      </c>
    </row>
    <row r="890" spans="1:12" x14ac:dyDescent="0.25">
      <c r="A890" s="13">
        <v>889</v>
      </c>
      <c r="B890" s="11"/>
      <c r="C890" s="12"/>
      <c r="D890" s="12"/>
      <c r="E890" s="12"/>
      <c r="F890" s="12"/>
      <c r="G890" s="12"/>
      <c r="H890" s="12"/>
      <c r="I890" s="14">
        <v>196</v>
      </c>
      <c r="J890" s="15">
        <v>203</v>
      </c>
      <c r="K890" s="15" t="s">
        <v>116</v>
      </c>
      <c r="L890" s="10">
        <v>96</v>
      </c>
    </row>
    <row r="891" spans="1:12" x14ac:dyDescent="0.25">
      <c r="A891" s="13">
        <v>890</v>
      </c>
      <c r="B891" s="11"/>
      <c r="C891" s="12"/>
      <c r="D891" s="12"/>
      <c r="E891" s="12"/>
      <c r="F891" s="12"/>
      <c r="G891" s="12"/>
      <c r="H891" s="12"/>
      <c r="I891" s="14">
        <v>228</v>
      </c>
      <c r="J891" s="15">
        <v>235</v>
      </c>
      <c r="K891" s="15" t="s">
        <v>132</v>
      </c>
      <c r="L891" s="10">
        <v>96</v>
      </c>
    </row>
    <row r="892" spans="1:12" x14ac:dyDescent="0.25">
      <c r="A892" s="13">
        <v>891</v>
      </c>
      <c r="B892" s="11"/>
      <c r="C892" s="12"/>
      <c r="D892" s="12"/>
      <c r="E892" s="12"/>
      <c r="F892" s="12"/>
      <c r="G892" s="12"/>
      <c r="H892" s="12"/>
      <c r="I892" s="14"/>
      <c r="J892" s="15">
        <v>955</v>
      </c>
      <c r="K892" s="15" t="s">
        <v>1081</v>
      </c>
      <c r="L892" s="10">
        <v>96</v>
      </c>
    </row>
    <row r="893" spans="1:12" x14ac:dyDescent="0.25">
      <c r="A893" s="13">
        <v>892</v>
      </c>
      <c r="B893" s="11"/>
      <c r="C893" s="12"/>
      <c r="D893" s="12"/>
      <c r="E893" s="12"/>
      <c r="F893" s="12"/>
      <c r="G893" s="12"/>
      <c r="H893" s="12"/>
      <c r="I893" s="14"/>
      <c r="J893" s="15">
        <v>963</v>
      </c>
      <c r="K893" s="15" t="s">
        <v>1085</v>
      </c>
      <c r="L893" s="10">
        <v>96</v>
      </c>
    </row>
    <row r="894" spans="1:12" x14ac:dyDescent="0.25">
      <c r="A894" s="13">
        <v>893</v>
      </c>
      <c r="B894" s="11"/>
      <c r="C894" s="12"/>
      <c r="D894" s="12"/>
      <c r="E894" s="12"/>
      <c r="F894" s="12"/>
      <c r="G894" s="12"/>
      <c r="H894" s="12"/>
      <c r="I894" s="14">
        <v>297</v>
      </c>
      <c r="J894" s="15">
        <v>307</v>
      </c>
      <c r="K894" s="15" t="s">
        <v>167</v>
      </c>
      <c r="L894" s="10">
        <v>96</v>
      </c>
    </row>
    <row r="895" spans="1:12" x14ac:dyDescent="0.25">
      <c r="A895" s="13">
        <v>894</v>
      </c>
      <c r="B895" s="11"/>
      <c r="C895" s="12"/>
      <c r="D895" s="12"/>
      <c r="E895" s="12"/>
      <c r="F895" s="12"/>
      <c r="G895" s="12"/>
      <c r="H895" s="12"/>
      <c r="I895" s="14"/>
      <c r="J895" s="15">
        <v>395</v>
      </c>
      <c r="K895" s="15" t="s">
        <v>786</v>
      </c>
      <c r="L895" s="10">
        <v>96</v>
      </c>
    </row>
    <row r="896" spans="1:12" x14ac:dyDescent="0.25">
      <c r="A896" s="13">
        <v>895</v>
      </c>
      <c r="B896" s="11"/>
      <c r="C896" s="12"/>
      <c r="D896" s="12"/>
      <c r="E896" s="12"/>
      <c r="F896" s="12"/>
      <c r="G896" s="12"/>
      <c r="H896" s="12"/>
      <c r="I896" s="14">
        <v>1086</v>
      </c>
      <c r="J896" s="15">
        <v>1098</v>
      </c>
      <c r="K896" s="15" t="s">
        <v>543</v>
      </c>
      <c r="L896" s="10">
        <v>96</v>
      </c>
    </row>
    <row r="897" spans="1:12" x14ac:dyDescent="0.25">
      <c r="A897" s="13">
        <v>896</v>
      </c>
      <c r="B897" s="11"/>
      <c r="C897" s="12"/>
      <c r="D897" s="12"/>
      <c r="E897" s="12"/>
      <c r="F897" s="12"/>
      <c r="G897" s="12"/>
      <c r="H897" s="12"/>
      <c r="I897" s="14">
        <v>1095</v>
      </c>
      <c r="J897" s="15">
        <v>1107</v>
      </c>
      <c r="K897" s="15" t="s">
        <v>548</v>
      </c>
      <c r="L897" s="10">
        <v>96</v>
      </c>
    </row>
    <row r="898" spans="1:12" x14ac:dyDescent="0.25">
      <c r="A898" s="13">
        <v>897</v>
      </c>
      <c r="B898" s="11"/>
      <c r="C898" s="12"/>
      <c r="D898" s="12"/>
      <c r="E898" s="12"/>
      <c r="F898" s="12"/>
      <c r="G898" s="12"/>
      <c r="H898" s="12"/>
      <c r="I898" s="14">
        <v>841</v>
      </c>
      <c r="J898" s="15">
        <v>852</v>
      </c>
      <c r="K898" s="15" t="s">
        <v>412</v>
      </c>
      <c r="L898" s="10">
        <v>96</v>
      </c>
    </row>
    <row r="899" spans="1:12" x14ac:dyDescent="0.25">
      <c r="A899" s="13">
        <v>898</v>
      </c>
      <c r="B899" s="11"/>
      <c r="C899" s="12"/>
      <c r="D899" s="12"/>
      <c r="E899" s="12"/>
      <c r="F899" s="12"/>
      <c r="G899" s="12"/>
      <c r="H899" s="12"/>
      <c r="I899" s="14">
        <v>848</v>
      </c>
      <c r="J899" s="15">
        <v>859</v>
      </c>
      <c r="K899" s="15" t="s">
        <v>415</v>
      </c>
      <c r="L899" s="10">
        <v>96</v>
      </c>
    </row>
    <row r="900" spans="1:12" x14ac:dyDescent="0.25">
      <c r="A900" s="13">
        <v>899</v>
      </c>
      <c r="B900" s="11"/>
      <c r="C900" s="12"/>
      <c r="D900" s="12"/>
      <c r="E900" s="12"/>
      <c r="F900" s="12"/>
      <c r="G900" s="12"/>
      <c r="H900" s="12"/>
      <c r="I900" s="14"/>
      <c r="J900" s="15">
        <v>938</v>
      </c>
      <c r="K900" s="15" t="s">
        <v>1075</v>
      </c>
      <c r="L900" s="10">
        <v>96</v>
      </c>
    </row>
    <row r="901" spans="1:12" x14ac:dyDescent="0.25">
      <c r="A901" s="13">
        <v>900</v>
      </c>
      <c r="B901" s="11"/>
      <c r="C901" s="12"/>
      <c r="D901" s="12"/>
      <c r="E901" s="12"/>
      <c r="F901" s="12"/>
      <c r="G901" s="12"/>
      <c r="H901" s="12"/>
      <c r="I901" s="14">
        <v>959</v>
      </c>
      <c r="J901" s="15">
        <v>970</v>
      </c>
      <c r="K901" s="15" t="s">
        <v>477</v>
      </c>
      <c r="L901" s="10">
        <v>96</v>
      </c>
    </row>
    <row r="902" spans="1:12" x14ac:dyDescent="0.25">
      <c r="A902" s="13">
        <v>901</v>
      </c>
      <c r="B902" s="11"/>
      <c r="C902" s="12"/>
      <c r="D902" s="12"/>
      <c r="E902" s="12"/>
      <c r="F902" s="12"/>
      <c r="G902" s="12"/>
      <c r="H902" s="12"/>
      <c r="I902" s="14">
        <v>967</v>
      </c>
      <c r="J902" s="15">
        <v>978</v>
      </c>
      <c r="K902" s="15" t="s">
        <v>482</v>
      </c>
      <c r="L902" s="10">
        <v>96</v>
      </c>
    </row>
    <row r="903" spans="1:12" x14ac:dyDescent="0.25">
      <c r="A903" s="13">
        <v>902</v>
      </c>
      <c r="B903" s="11"/>
      <c r="C903" s="12"/>
      <c r="D903" s="12"/>
      <c r="E903" s="12"/>
      <c r="F903" s="12"/>
      <c r="G903" s="12"/>
      <c r="H903" s="12"/>
      <c r="I903" s="14"/>
      <c r="J903" s="15">
        <v>154</v>
      </c>
      <c r="K903" s="15" t="s">
        <v>663</v>
      </c>
      <c r="L903" s="10">
        <v>96</v>
      </c>
    </row>
    <row r="904" spans="1:12" x14ac:dyDescent="0.25">
      <c r="A904" s="13">
        <v>903</v>
      </c>
      <c r="B904" s="11"/>
      <c r="C904" s="12"/>
      <c r="D904" s="12"/>
      <c r="E904" s="12"/>
      <c r="F904" s="12"/>
      <c r="G904" s="12"/>
      <c r="H904" s="12"/>
      <c r="I904" s="14"/>
      <c r="J904" s="15">
        <v>161</v>
      </c>
      <c r="K904" s="15" t="s">
        <v>666</v>
      </c>
      <c r="L904" s="10">
        <v>96</v>
      </c>
    </row>
    <row r="905" spans="1:12" x14ac:dyDescent="0.25">
      <c r="A905" s="13">
        <v>904</v>
      </c>
      <c r="B905" s="11"/>
      <c r="C905" s="12"/>
      <c r="D905" s="12"/>
      <c r="E905" s="12"/>
      <c r="F905" s="12"/>
      <c r="G905" s="12"/>
      <c r="H905" s="12"/>
      <c r="I905" s="14">
        <v>170</v>
      </c>
      <c r="J905" s="15">
        <v>177</v>
      </c>
      <c r="K905" s="15" t="s">
        <v>103</v>
      </c>
      <c r="L905" s="10">
        <v>96</v>
      </c>
    </row>
    <row r="906" spans="1:12" x14ac:dyDescent="0.25">
      <c r="A906" s="13">
        <v>905</v>
      </c>
      <c r="B906" s="11"/>
      <c r="C906" s="12"/>
      <c r="D906" s="12"/>
      <c r="E906" s="12"/>
      <c r="F906" s="12"/>
      <c r="G906" s="12"/>
      <c r="H906" s="12"/>
      <c r="I906" s="14">
        <v>164</v>
      </c>
      <c r="J906" s="15">
        <v>169</v>
      </c>
      <c r="K906" s="15" t="s">
        <v>99</v>
      </c>
      <c r="L906" s="10">
        <v>96</v>
      </c>
    </row>
    <row r="907" spans="1:12" x14ac:dyDescent="0.25">
      <c r="A907" s="13">
        <v>906</v>
      </c>
      <c r="B907" s="11"/>
      <c r="C907" s="12"/>
      <c r="D907" s="12"/>
      <c r="E907" s="12"/>
      <c r="F907" s="12"/>
      <c r="G907" s="12"/>
      <c r="H907" s="12"/>
      <c r="I907" s="14"/>
      <c r="J907" s="15">
        <v>995</v>
      </c>
      <c r="K907" s="15" t="s">
        <v>1100</v>
      </c>
      <c r="L907" s="10">
        <v>96</v>
      </c>
    </row>
    <row r="908" spans="1:12" x14ac:dyDescent="0.25">
      <c r="A908" s="13">
        <v>907</v>
      </c>
      <c r="B908" s="11"/>
      <c r="C908" s="12"/>
      <c r="D908" s="12"/>
      <c r="E908" s="12"/>
      <c r="F908" s="12"/>
      <c r="G908" s="12"/>
      <c r="H908" s="12"/>
      <c r="I908" s="14">
        <v>1057</v>
      </c>
      <c r="J908" s="15">
        <v>1069</v>
      </c>
      <c r="K908" s="15" t="s">
        <v>530</v>
      </c>
      <c r="L908" s="10">
        <v>96</v>
      </c>
    </row>
    <row r="909" spans="1:12" x14ac:dyDescent="0.25">
      <c r="A909" s="13">
        <v>908</v>
      </c>
      <c r="B909" s="11"/>
      <c r="C909" s="12"/>
      <c r="D909" s="12"/>
      <c r="E909" s="12"/>
      <c r="F909" s="12"/>
      <c r="G909" s="12"/>
      <c r="H909" s="12"/>
      <c r="I909" s="14"/>
      <c r="J909" s="15">
        <v>185</v>
      </c>
      <c r="K909" s="15" t="s">
        <v>677</v>
      </c>
      <c r="L909" s="10">
        <v>96</v>
      </c>
    </row>
    <row r="910" spans="1:12" x14ac:dyDescent="0.25">
      <c r="A910" s="13">
        <v>909</v>
      </c>
      <c r="B910" s="11"/>
      <c r="C910" s="12"/>
      <c r="D910" s="12"/>
      <c r="E910" s="12"/>
      <c r="F910" s="12"/>
      <c r="G910" s="12"/>
      <c r="H910" s="12"/>
      <c r="I910" s="14"/>
      <c r="J910" s="15">
        <v>193</v>
      </c>
      <c r="K910" s="15" t="s">
        <v>680</v>
      </c>
      <c r="L910" s="10">
        <v>96</v>
      </c>
    </row>
    <row r="911" spans="1:12" x14ac:dyDescent="0.25">
      <c r="A911" s="13">
        <v>910</v>
      </c>
      <c r="B911" s="11"/>
      <c r="C911" s="12"/>
      <c r="D911" s="12"/>
      <c r="E911" s="12"/>
      <c r="F911" s="12"/>
      <c r="G911" s="12"/>
      <c r="H911" s="12" t="s">
        <v>1435</v>
      </c>
      <c r="I911" s="14"/>
      <c r="J911" s="15">
        <v>701</v>
      </c>
      <c r="K911" s="15" t="s">
        <v>950</v>
      </c>
      <c r="L911" s="10">
        <v>96</v>
      </c>
    </row>
    <row r="912" spans="1:12" x14ac:dyDescent="0.25">
      <c r="A912" s="13">
        <v>911</v>
      </c>
      <c r="B912" s="11"/>
      <c r="C912" s="12"/>
      <c r="D912" s="12"/>
      <c r="E912" s="12"/>
      <c r="F912" s="12"/>
      <c r="G912" s="12"/>
      <c r="H912" s="12"/>
      <c r="I912" s="14">
        <v>202</v>
      </c>
      <c r="J912" s="15">
        <v>209</v>
      </c>
      <c r="K912" s="15" t="s">
        <v>119</v>
      </c>
      <c r="L912" s="10">
        <v>96</v>
      </c>
    </row>
    <row r="913" spans="1:12" x14ac:dyDescent="0.25">
      <c r="A913" s="13">
        <v>912</v>
      </c>
      <c r="B913" s="11"/>
      <c r="C913" s="12"/>
      <c r="D913" s="12"/>
      <c r="E913" s="12"/>
      <c r="F913" s="12"/>
      <c r="G913" s="12"/>
      <c r="H913" s="12"/>
      <c r="I913" s="14">
        <v>195</v>
      </c>
      <c r="J913" s="15">
        <v>202</v>
      </c>
      <c r="K913" s="15" t="s">
        <v>115</v>
      </c>
      <c r="L913" s="10">
        <v>96</v>
      </c>
    </row>
    <row r="914" spans="1:12" x14ac:dyDescent="0.25">
      <c r="A914" s="13">
        <v>913</v>
      </c>
      <c r="B914" s="11"/>
      <c r="C914" s="12"/>
      <c r="D914" s="12"/>
      <c r="E914" s="12"/>
      <c r="F914" s="12"/>
      <c r="G914" s="12"/>
      <c r="H914" s="12"/>
      <c r="I914" s="14">
        <v>218</v>
      </c>
      <c r="J914" s="15">
        <v>225</v>
      </c>
      <c r="K914" s="15" t="s">
        <v>127</v>
      </c>
      <c r="L914" s="10">
        <v>96</v>
      </c>
    </row>
    <row r="915" spans="1:12" x14ac:dyDescent="0.25">
      <c r="A915" s="13">
        <v>914</v>
      </c>
      <c r="B915" s="11"/>
      <c r="C915" s="12"/>
      <c r="D915" s="12"/>
      <c r="E915" s="12"/>
      <c r="F915" s="12"/>
      <c r="G915" s="12"/>
      <c r="H915" s="12"/>
      <c r="I915" s="14">
        <v>210</v>
      </c>
      <c r="J915" s="15">
        <v>217</v>
      </c>
      <c r="K915" s="15" t="s">
        <v>124</v>
      </c>
      <c r="L915" s="10">
        <v>96</v>
      </c>
    </row>
    <row r="916" spans="1:12" x14ac:dyDescent="0.25">
      <c r="A916" s="13">
        <v>915</v>
      </c>
      <c r="B916" s="11"/>
      <c r="C916" s="12"/>
      <c r="D916" s="12"/>
      <c r="E916" s="12"/>
      <c r="F916" s="12"/>
      <c r="G916" s="12"/>
      <c r="H916" s="12"/>
      <c r="I916" s="14">
        <v>754</v>
      </c>
      <c r="J916" s="15">
        <v>765</v>
      </c>
      <c r="K916" s="15" t="s">
        <v>368</v>
      </c>
      <c r="L916" s="10">
        <v>96</v>
      </c>
    </row>
    <row r="917" spans="1:12" x14ac:dyDescent="0.25">
      <c r="A917" s="13">
        <v>916</v>
      </c>
      <c r="B917" s="11"/>
      <c r="C917" s="12"/>
      <c r="D917" s="12"/>
      <c r="E917" s="12"/>
      <c r="F917" s="12"/>
      <c r="G917" s="12"/>
      <c r="H917" s="12"/>
      <c r="I917" s="14">
        <v>762</v>
      </c>
      <c r="J917" s="15">
        <v>773</v>
      </c>
      <c r="K917" s="15" t="s">
        <v>372</v>
      </c>
      <c r="L917" s="10">
        <v>96</v>
      </c>
    </row>
    <row r="918" spans="1:12" x14ac:dyDescent="0.25">
      <c r="A918" s="13">
        <v>917</v>
      </c>
      <c r="B918" s="11"/>
      <c r="C918" s="12"/>
      <c r="D918" s="12"/>
      <c r="E918" s="12"/>
      <c r="F918" s="12"/>
      <c r="G918" s="12"/>
      <c r="H918" s="12"/>
      <c r="I918" s="14">
        <v>770</v>
      </c>
      <c r="J918" s="15">
        <v>781</v>
      </c>
      <c r="K918" s="15" t="s">
        <v>377</v>
      </c>
      <c r="L918" s="10">
        <v>96</v>
      </c>
    </row>
    <row r="919" spans="1:12" x14ac:dyDescent="0.25">
      <c r="A919" s="13">
        <v>918</v>
      </c>
      <c r="B919" s="11"/>
      <c r="C919" s="12"/>
      <c r="D919" s="12"/>
      <c r="E919" s="12"/>
      <c r="F919" s="12"/>
      <c r="G919" s="12"/>
      <c r="H919" s="12"/>
      <c r="I919" s="14"/>
      <c r="J919" s="15">
        <v>76</v>
      </c>
      <c r="K919" s="15" t="s">
        <v>623</v>
      </c>
      <c r="L919" s="10">
        <v>96</v>
      </c>
    </row>
    <row r="920" spans="1:12" x14ac:dyDescent="0.25">
      <c r="A920" s="13">
        <v>919</v>
      </c>
      <c r="B920" s="11"/>
      <c r="C920" s="12"/>
      <c r="D920" s="12"/>
      <c r="E920" s="12"/>
      <c r="F920" s="12" t="s">
        <v>1413</v>
      </c>
      <c r="G920" s="12"/>
      <c r="H920" s="12"/>
      <c r="I920" s="14"/>
      <c r="J920" s="15">
        <v>379</v>
      </c>
      <c r="K920" s="15" t="s">
        <v>775</v>
      </c>
      <c r="L920" s="10">
        <v>96</v>
      </c>
    </row>
    <row r="921" spans="1:12" x14ac:dyDescent="0.25">
      <c r="A921" s="13">
        <v>920</v>
      </c>
      <c r="B921" s="11"/>
      <c r="C921" s="12"/>
      <c r="D921" s="12"/>
      <c r="E921" s="12"/>
      <c r="F921" s="12"/>
      <c r="G921" s="12"/>
      <c r="H921" s="12"/>
      <c r="I921" s="14">
        <v>199</v>
      </c>
      <c r="J921" s="15">
        <v>206</v>
      </c>
      <c r="K921" s="15" t="s">
        <v>1304</v>
      </c>
      <c r="L921" s="10">
        <v>96</v>
      </c>
    </row>
    <row r="922" spans="1:12" x14ac:dyDescent="0.25">
      <c r="A922" s="13">
        <v>921</v>
      </c>
      <c r="B922" s="11"/>
      <c r="C922" s="12"/>
      <c r="D922" s="12"/>
      <c r="E922" s="12"/>
      <c r="F922" s="12"/>
      <c r="G922" s="12"/>
      <c r="H922" s="12"/>
      <c r="I922" s="14">
        <v>223</v>
      </c>
      <c r="J922" s="15">
        <v>230</v>
      </c>
      <c r="K922" s="15" t="s">
        <v>1305</v>
      </c>
      <c r="L922" s="10">
        <v>96</v>
      </c>
    </row>
    <row r="923" spans="1:12" x14ac:dyDescent="0.25">
      <c r="A923" s="13">
        <v>922</v>
      </c>
      <c r="B923" s="11"/>
      <c r="C923" s="12"/>
      <c r="D923" s="12"/>
      <c r="E923" s="12"/>
      <c r="F923" s="12"/>
      <c r="G923" s="12"/>
      <c r="H923" s="12"/>
      <c r="I923" s="14">
        <v>215</v>
      </c>
      <c r="J923" s="15">
        <v>222</v>
      </c>
      <c r="K923" s="15" t="s">
        <v>1306</v>
      </c>
      <c r="L923" s="10">
        <v>96</v>
      </c>
    </row>
    <row r="924" spans="1:12" x14ac:dyDescent="0.25">
      <c r="A924" s="13">
        <v>923</v>
      </c>
      <c r="B924" s="11"/>
      <c r="C924" s="12" t="s">
        <v>854</v>
      </c>
      <c r="D924" s="12"/>
      <c r="E924" s="12"/>
      <c r="F924" s="12"/>
      <c r="G924" s="12"/>
      <c r="H924" s="12"/>
      <c r="I924" s="14"/>
      <c r="J924" s="15">
        <v>512</v>
      </c>
      <c r="K924" s="15" t="s">
        <v>854</v>
      </c>
    </row>
    <row r="925" spans="1:12" x14ac:dyDescent="0.25">
      <c r="A925" s="13">
        <v>924</v>
      </c>
      <c r="B925" s="11"/>
      <c r="C925" s="12"/>
      <c r="D925" s="12" t="s">
        <v>865</v>
      </c>
      <c r="E925" s="12"/>
      <c r="F925" s="12"/>
      <c r="G925" s="12"/>
      <c r="H925" s="12"/>
      <c r="I925" s="14"/>
      <c r="J925" s="15">
        <v>528</v>
      </c>
      <c r="K925" s="15" t="s">
        <v>865</v>
      </c>
    </row>
    <row r="926" spans="1:12" x14ac:dyDescent="0.25">
      <c r="A926" s="13">
        <v>925</v>
      </c>
      <c r="B926" s="11"/>
      <c r="C926" s="12"/>
      <c r="D926" s="12"/>
      <c r="E926" s="12"/>
      <c r="F926" s="12"/>
      <c r="G926" s="12"/>
      <c r="H926" s="12"/>
      <c r="I926" s="14"/>
      <c r="J926" s="15">
        <v>1144</v>
      </c>
      <c r="K926" s="15" t="s">
        <v>1170</v>
      </c>
    </row>
    <row r="927" spans="1:12" x14ac:dyDescent="0.25">
      <c r="A927" s="13">
        <v>926</v>
      </c>
      <c r="B927" s="11"/>
      <c r="C927" s="12"/>
      <c r="D927" s="12"/>
      <c r="E927" s="12"/>
      <c r="F927" s="12"/>
      <c r="G927" s="12"/>
      <c r="H927" s="12"/>
      <c r="I927" s="14"/>
      <c r="J927" s="15">
        <v>1145</v>
      </c>
      <c r="K927" s="15" t="s">
        <v>1171</v>
      </c>
    </row>
    <row r="928" spans="1:12" x14ac:dyDescent="0.25">
      <c r="A928" s="13">
        <v>927</v>
      </c>
      <c r="B928" s="11"/>
      <c r="C928" s="12"/>
      <c r="D928" s="12"/>
      <c r="E928" s="12"/>
      <c r="F928" s="12"/>
      <c r="G928" s="12"/>
      <c r="H928" s="12"/>
      <c r="I928" s="14"/>
      <c r="J928" s="15">
        <v>1143</v>
      </c>
      <c r="K928" s="15" t="s">
        <v>1169</v>
      </c>
    </row>
    <row r="929" spans="1:11" x14ac:dyDescent="0.25">
      <c r="A929" s="13">
        <v>928</v>
      </c>
      <c r="B929" s="11"/>
      <c r="C929" s="12"/>
      <c r="D929" s="12"/>
      <c r="E929" s="12" t="s">
        <v>925</v>
      </c>
      <c r="F929" s="12"/>
      <c r="G929" s="12"/>
      <c r="H929" s="12"/>
      <c r="I929" s="14"/>
      <c r="J929" s="15">
        <v>645</v>
      </c>
      <c r="K929" s="15" t="s">
        <v>925</v>
      </c>
    </row>
    <row r="930" spans="1:11" x14ac:dyDescent="0.25">
      <c r="A930" s="13">
        <v>929</v>
      </c>
      <c r="B930" s="11"/>
      <c r="C930" s="12"/>
      <c r="D930" s="12"/>
      <c r="E930" s="12"/>
      <c r="F930" s="12"/>
      <c r="G930" s="12"/>
      <c r="H930" s="12"/>
      <c r="I930" s="14">
        <v>901</v>
      </c>
      <c r="J930" s="15">
        <v>912</v>
      </c>
      <c r="K930" s="15" t="s">
        <v>443</v>
      </c>
    </row>
    <row r="931" spans="1:11" x14ac:dyDescent="0.25">
      <c r="A931" s="13">
        <v>930</v>
      </c>
      <c r="B931" s="11"/>
      <c r="C931" s="12"/>
      <c r="D931" s="12"/>
      <c r="E931" s="12"/>
      <c r="F931" s="12" t="s">
        <v>1436</v>
      </c>
      <c r="G931" s="12"/>
      <c r="H931" s="12"/>
      <c r="I931" s="14"/>
      <c r="J931" s="15">
        <v>10707</v>
      </c>
      <c r="K931" s="15" t="s">
        <v>1206</v>
      </c>
    </row>
    <row r="932" spans="1:11" x14ac:dyDescent="0.25">
      <c r="A932" s="13">
        <v>931</v>
      </c>
      <c r="B932" s="11"/>
      <c r="C932" s="12"/>
      <c r="D932" s="12"/>
      <c r="E932" s="12"/>
      <c r="F932" s="12"/>
      <c r="G932" s="12"/>
      <c r="H932" s="12"/>
      <c r="I932" s="14"/>
      <c r="J932" s="15">
        <v>10705</v>
      </c>
      <c r="K932" s="15" t="s">
        <v>1204</v>
      </c>
    </row>
    <row r="933" spans="1:11" x14ac:dyDescent="0.25">
      <c r="A933" s="13">
        <v>932</v>
      </c>
      <c r="B933" s="11"/>
      <c r="C933" s="12"/>
      <c r="D933" s="12"/>
      <c r="E933" s="12"/>
      <c r="F933" s="12"/>
      <c r="G933" s="12"/>
      <c r="H933" s="12"/>
      <c r="I933" s="14"/>
      <c r="J933" s="15">
        <v>10706</v>
      </c>
      <c r="K933" s="15" t="s">
        <v>1205</v>
      </c>
    </row>
    <row r="934" spans="1:11" x14ac:dyDescent="0.25">
      <c r="A934" s="13">
        <v>933</v>
      </c>
      <c r="B934" s="11"/>
      <c r="C934" s="12"/>
      <c r="D934" s="12"/>
      <c r="E934" s="12"/>
      <c r="F934" s="12" t="s">
        <v>1437</v>
      </c>
      <c r="G934" s="12"/>
      <c r="H934" s="12"/>
      <c r="I934" s="14">
        <v>909</v>
      </c>
      <c r="J934" s="15">
        <v>920</v>
      </c>
      <c r="K934" s="15" t="s">
        <v>447</v>
      </c>
    </row>
    <row r="935" spans="1:11" x14ac:dyDescent="0.25">
      <c r="A935" s="13">
        <v>934</v>
      </c>
      <c r="B935" s="11"/>
      <c r="C935" s="12"/>
      <c r="D935" s="12"/>
      <c r="E935" s="12"/>
      <c r="F935" s="12"/>
      <c r="G935" s="12"/>
      <c r="H935" s="12"/>
      <c r="I935" s="14"/>
      <c r="J935" s="15">
        <v>976</v>
      </c>
      <c r="K935" s="15" t="s">
        <v>1090</v>
      </c>
    </row>
    <row r="936" spans="1:11" x14ac:dyDescent="0.25">
      <c r="A936" s="13">
        <v>935</v>
      </c>
      <c r="B936" s="11"/>
      <c r="C936" s="12"/>
      <c r="D936" s="12"/>
      <c r="E936" s="12"/>
      <c r="F936" s="12"/>
      <c r="G936" s="12"/>
      <c r="H936" s="12"/>
      <c r="I936" s="14"/>
      <c r="J936" s="15">
        <v>10710</v>
      </c>
      <c r="K936" s="15" t="s">
        <v>1209</v>
      </c>
    </row>
    <row r="937" spans="1:11" x14ac:dyDescent="0.25">
      <c r="A937" s="13">
        <v>936</v>
      </c>
      <c r="B937" s="11"/>
      <c r="C937" s="12"/>
      <c r="D937" s="12"/>
      <c r="E937" s="12"/>
      <c r="F937" s="12"/>
      <c r="G937" s="12"/>
      <c r="H937" s="12"/>
      <c r="I937" s="14"/>
      <c r="J937" s="15">
        <v>10709</v>
      </c>
      <c r="K937" s="15" t="s">
        <v>1208</v>
      </c>
    </row>
    <row r="938" spans="1:11" x14ac:dyDescent="0.25">
      <c r="A938" s="13">
        <v>937</v>
      </c>
      <c r="B938" s="11"/>
      <c r="C938" s="12"/>
      <c r="D938" s="12"/>
      <c r="E938" s="12"/>
      <c r="F938" s="12"/>
      <c r="G938" s="12"/>
      <c r="H938" s="12"/>
      <c r="I938" s="14"/>
      <c r="J938" s="15">
        <v>10708</v>
      </c>
      <c r="K938" s="15" t="s">
        <v>1207</v>
      </c>
    </row>
    <row r="939" spans="1:11" x14ac:dyDescent="0.25">
      <c r="A939" s="13">
        <v>938</v>
      </c>
      <c r="B939" s="11"/>
      <c r="C939" s="12"/>
      <c r="D939" s="12"/>
      <c r="E939" s="12"/>
      <c r="F939" s="12"/>
      <c r="G939" s="12"/>
      <c r="H939" s="12"/>
      <c r="I939" s="14"/>
      <c r="J939" s="15">
        <v>984</v>
      </c>
      <c r="K939" s="15" t="s">
        <v>1093</v>
      </c>
    </row>
    <row r="940" spans="1:11" x14ac:dyDescent="0.25">
      <c r="A940" s="13">
        <v>939</v>
      </c>
      <c r="B940" s="11"/>
      <c r="C940" s="12"/>
      <c r="D940" s="12"/>
      <c r="E940" s="12"/>
      <c r="F940" s="12"/>
      <c r="G940" s="12"/>
      <c r="H940" s="12"/>
      <c r="I940" s="14"/>
      <c r="J940" s="15">
        <v>10713</v>
      </c>
      <c r="K940" s="15" t="s">
        <v>1212</v>
      </c>
    </row>
    <row r="941" spans="1:11" x14ac:dyDescent="0.25">
      <c r="A941" s="13">
        <v>940</v>
      </c>
      <c r="B941" s="11"/>
      <c r="C941" s="12"/>
      <c r="D941" s="12"/>
      <c r="E941" s="12"/>
      <c r="F941" s="12"/>
      <c r="G941" s="12"/>
      <c r="H941" s="12"/>
      <c r="I941" s="14"/>
      <c r="J941" s="15">
        <v>10712</v>
      </c>
      <c r="K941" s="15" t="s">
        <v>1211</v>
      </c>
    </row>
    <row r="942" spans="1:11" x14ac:dyDescent="0.25">
      <c r="A942" s="13">
        <v>941</v>
      </c>
      <c r="B942" s="11"/>
      <c r="C942" s="12"/>
      <c r="D942" s="12"/>
      <c r="E942" s="12"/>
      <c r="F942" s="12"/>
      <c r="G942" s="12"/>
      <c r="H942" s="12"/>
      <c r="I942" s="14"/>
      <c r="J942" s="15">
        <v>10711</v>
      </c>
      <c r="K942" s="15" t="s">
        <v>1210</v>
      </c>
    </row>
    <row r="943" spans="1:11" x14ac:dyDescent="0.25">
      <c r="A943" s="13">
        <v>942</v>
      </c>
      <c r="B943" s="11"/>
      <c r="C943" s="12"/>
      <c r="D943" s="12"/>
      <c r="E943" s="12"/>
      <c r="F943" s="12" t="s">
        <v>451</v>
      </c>
      <c r="G943" s="12"/>
      <c r="H943" s="12"/>
      <c r="I943" s="14">
        <v>917</v>
      </c>
      <c r="J943" s="15">
        <v>928</v>
      </c>
      <c r="K943" s="15" t="s">
        <v>451</v>
      </c>
    </row>
    <row r="944" spans="1:11" x14ac:dyDescent="0.25">
      <c r="A944" s="13">
        <v>943</v>
      </c>
      <c r="B944" s="11"/>
      <c r="C944" s="12"/>
      <c r="D944" s="12"/>
      <c r="E944" s="12"/>
      <c r="F944" s="12"/>
      <c r="G944" s="12"/>
      <c r="H944" s="12"/>
      <c r="I944" s="14"/>
      <c r="J944" s="15">
        <v>992</v>
      </c>
      <c r="K944" s="15" t="s">
        <v>1097</v>
      </c>
    </row>
    <row r="945" spans="1:11" x14ac:dyDescent="0.25">
      <c r="A945" s="13">
        <v>944</v>
      </c>
      <c r="B945" s="11"/>
      <c r="C945" s="12"/>
      <c r="D945" s="12"/>
      <c r="E945" s="12"/>
      <c r="F945" s="12"/>
      <c r="G945" s="12"/>
      <c r="H945" s="12"/>
      <c r="I945" s="14"/>
      <c r="J945" s="15">
        <v>10716</v>
      </c>
      <c r="K945" s="15" t="s">
        <v>1215</v>
      </c>
    </row>
    <row r="946" spans="1:11" x14ac:dyDescent="0.25">
      <c r="A946" s="13">
        <v>945</v>
      </c>
      <c r="B946" s="11"/>
      <c r="C946" s="12"/>
      <c r="D946" s="12"/>
      <c r="E946" s="12"/>
      <c r="F946" s="12"/>
      <c r="G946" s="12"/>
      <c r="H946" s="12"/>
      <c r="I946" s="14"/>
      <c r="J946" s="15">
        <v>10715</v>
      </c>
      <c r="K946" s="15" t="s">
        <v>1214</v>
      </c>
    </row>
    <row r="947" spans="1:11" x14ac:dyDescent="0.25">
      <c r="A947" s="13">
        <v>946</v>
      </c>
      <c r="B947" s="11"/>
      <c r="C947" s="12"/>
      <c r="D947" s="12"/>
      <c r="E947" s="12"/>
      <c r="F947" s="12"/>
      <c r="G947" s="12"/>
      <c r="H947" s="12"/>
      <c r="I947" s="14"/>
      <c r="J947" s="15">
        <v>10714</v>
      </c>
      <c r="K947" s="15" t="s">
        <v>1213</v>
      </c>
    </row>
    <row r="948" spans="1:11" x14ac:dyDescent="0.25">
      <c r="A948" s="13">
        <v>947</v>
      </c>
      <c r="B948" s="11"/>
      <c r="C948" s="12"/>
      <c r="D948" s="12"/>
      <c r="E948" s="12"/>
      <c r="F948" s="12"/>
      <c r="G948" s="12"/>
      <c r="H948" s="12"/>
      <c r="I948" s="14"/>
      <c r="J948" s="15">
        <v>1001</v>
      </c>
      <c r="K948" s="15" t="s">
        <v>1103</v>
      </c>
    </row>
    <row r="949" spans="1:11" x14ac:dyDescent="0.25">
      <c r="A949" s="13">
        <v>948</v>
      </c>
      <c r="B949" s="11"/>
      <c r="C949" s="12"/>
      <c r="D949" s="12"/>
      <c r="E949" s="12"/>
      <c r="F949" s="12"/>
      <c r="G949" s="12"/>
      <c r="H949" s="12"/>
      <c r="I949" s="14"/>
      <c r="J949" s="15">
        <v>10719</v>
      </c>
      <c r="K949" s="15" t="s">
        <v>1218</v>
      </c>
    </row>
    <row r="950" spans="1:11" x14ac:dyDescent="0.25">
      <c r="A950" s="13">
        <v>949</v>
      </c>
      <c r="B950" s="11"/>
      <c r="C950" s="12"/>
      <c r="D950" s="12"/>
      <c r="E950" s="12"/>
      <c r="F950" s="12"/>
      <c r="G950" s="12"/>
      <c r="H950" s="12"/>
      <c r="I950" s="14"/>
      <c r="J950" s="15">
        <v>10718</v>
      </c>
      <c r="K950" s="15" t="s">
        <v>1217</v>
      </c>
    </row>
    <row r="951" spans="1:11" x14ac:dyDescent="0.25">
      <c r="A951" s="13">
        <v>950</v>
      </c>
      <c r="B951" s="11"/>
      <c r="C951" s="12"/>
      <c r="D951" s="12"/>
      <c r="E951" s="12"/>
      <c r="F951" s="12"/>
      <c r="G951" s="12"/>
      <c r="H951" s="12"/>
      <c r="I951" s="14"/>
      <c r="J951" s="15">
        <v>10717</v>
      </c>
      <c r="K951" s="15" t="s">
        <v>1216</v>
      </c>
    </row>
    <row r="952" spans="1:11" x14ac:dyDescent="0.25">
      <c r="A952" s="13">
        <v>951</v>
      </c>
      <c r="B952" s="11"/>
      <c r="C952" s="12"/>
      <c r="D952" s="12"/>
      <c r="E952" s="12"/>
      <c r="F952" s="12"/>
      <c r="G952" s="12"/>
      <c r="H952" s="12"/>
      <c r="I952" s="14"/>
      <c r="J952" s="15">
        <v>1091</v>
      </c>
      <c r="K952" s="15" t="s">
        <v>1146</v>
      </c>
    </row>
    <row r="953" spans="1:11" x14ac:dyDescent="0.25">
      <c r="A953" s="13">
        <v>952</v>
      </c>
      <c r="B953" s="11"/>
      <c r="C953" s="12"/>
      <c r="D953" s="12"/>
      <c r="E953" s="12"/>
      <c r="F953" s="12"/>
      <c r="G953" s="12"/>
      <c r="H953" s="12"/>
      <c r="I953" s="14"/>
      <c r="J953" s="15">
        <v>10722</v>
      </c>
      <c r="K953" s="15" t="s">
        <v>1221</v>
      </c>
    </row>
    <row r="954" spans="1:11" x14ac:dyDescent="0.25">
      <c r="A954" s="13">
        <v>953</v>
      </c>
      <c r="B954" s="11"/>
      <c r="C954" s="12"/>
      <c r="D954" s="12"/>
      <c r="E954" s="12"/>
      <c r="F954" s="12"/>
      <c r="G954" s="12"/>
      <c r="H954" s="12"/>
      <c r="I954" s="14"/>
      <c r="J954" s="15">
        <v>10721</v>
      </c>
      <c r="K954" s="15" t="s">
        <v>1220</v>
      </c>
    </row>
    <row r="955" spans="1:11" x14ac:dyDescent="0.25">
      <c r="A955" s="13">
        <v>954</v>
      </c>
      <c r="B955" s="11"/>
      <c r="C955" s="12"/>
      <c r="D955" s="12"/>
      <c r="E955" s="12"/>
      <c r="F955" s="12"/>
      <c r="G955" s="12"/>
      <c r="H955" s="12"/>
      <c r="I955" s="14"/>
      <c r="J955" s="15">
        <v>10720</v>
      </c>
      <c r="K955" s="15" t="s">
        <v>1219</v>
      </c>
    </row>
    <row r="956" spans="1:11" x14ac:dyDescent="0.25">
      <c r="A956" s="13">
        <v>955</v>
      </c>
      <c r="B956" s="11"/>
      <c r="C956" s="12"/>
      <c r="D956" s="12"/>
      <c r="E956" s="12"/>
      <c r="F956" s="12"/>
      <c r="G956" s="12"/>
      <c r="H956" s="12"/>
      <c r="I956" s="14">
        <v>925</v>
      </c>
      <c r="J956" s="15">
        <v>936</v>
      </c>
      <c r="K956" s="15" t="s">
        <v>457</v>
      </c>
    </row>
    <row r="957" spans="1:11" x14ac:dyDescent="0.25">
      <c r="A957" s="13">
        <v>956</v>
      </c>
      <c r="B957" s="11"/>
      <c r="C957" s="12"/>
      <c r="D957" s="12"/>
      <c r="E957" s="12"/>
      <c r="F957" s="12"/>
      <c r="G957" s="12"/>
      <c r="H957" s="12"/>
      <c r="I957" s="14"/>
      <c r="J957" s="15">
        <v>10725</v>
      </c>
      <c r="K957" s="15" t="s">
        <v>1224</v>
      </c>
    </row>
    <row r="958" spans="1:11" x14ac:dyDescent="0.25">
      <c r="A958" s="13">
        <v>957</v>
      </c>
      <c r="B958" s="11"/>
      <c r="C958" s="12"/>
      <c r="D958" s="12"/>
      <c r="E958" s="12"/>
      <c r="F958" s="12"/>
      <c r="G958" s="12"/>
      <c r="H958" s="12"/>
      <c r="I958" s="14"/>
      <c r="J958" s="15">
        <v>10724</v>
      </c>
      <c r="K958" s="15" t="s">
        <v>1223</v>
      </c>
    </row>
    <row r="959" spans="1:11" x14ac:dyDescent="0.25">
      <c r="A959" s="13">
        <v>958</v>
      </c>
      <c r="B959" s="11"/>
      <c r="C959" s="12"/>
      <c r="D959" s="12"/>
      <c r="E959" s="12"/>
      <c r="F959" s="12"/>
      <c r="G959" s="12"/>
      <c r="H959" s="12"/>
      <c r="I959" s="14"/>
      <c r="J959" s="15">
        <v>10723</v>
      </c>
      <c r="K959" s="15" t="s">
        <v>1222</v>
      </c>
    </row>
    <row r="960" spans="1:11" x14ac:dyDescent="0.25">
      <c r="A960" s="13">
        <v>959</v>
      </c>
      <c r="B960" s="11"/>
      <c r="C960" s="12"/>
      <c r="D960" s="12"/>
      <c r="E960" s="12"/>
      <c r="F960" s="12"/>
      <c r="G960" s="12"/>
      <c r="H960" s="12"/>
      <c r="I960" s="14">
        <v>933</v>
      </c>
      <c r="J960" s="15">
        <v>944</v>
      </c>
      <c r="K960" s="15" t="s">
        <v>461</v>
      </c>
    </row>
    <row r="961" spans="1:11" x14ac:dyDescent="0.25">
      <c r="A961" s="13">
        <v>960</v>
      </c>
      <c r="B961" s="11"/>
      <c r="C961" s="12"/>
      <c r="D961" s="12"/>
      <c r="E961" s="12"/>
      <c r="F961" s="12"/>
      <c r="G961" s="12"/>
      <c r="H961" s="12"/>
      <c r="I961" s="14"/>
      <c r="J961" s="15">
        <v>10728</v>
      </c>
      <c r="K961" s="15" t="s">
        <v>1227</v>
      </c>
    </row>
    <row r="962" spans="1:11" x14ac:dyDescent="0.25">
      <c r="A962" s="13">
        <v>961</v>
      </c>
      <c r="B962" s="11"/>
      <c r="C962" s="12"/>
      <c r="D962" s="12"/>
      <c r="E962" s="12"/>
      <c r="F962" s="12"/>
      <c r="G962" s="12"/>
      <c r="H962" s="12"/>
      <c r="I962" s="14"/>
      <c r="J962" s="15">
        <v>10727</v>
      </c>
      <c r="K962" s="15" t="s">
        <v>1226</v>
      </c>
    </row>
    <row r="963" spans="1:11" x14ac:dyDescent="0.25">
      <c r="A963" s="13">
        <v>962</v>
      </c>
      <c r="B963" s="11"/>
      <c r="C963" s="12"/>
      <c r="D963" s="12"/>
      <c r="E963" s="12"/>
      <c r="F963" s="12"/>
      <c r="G963" s="12"/>
      <c r="H963" s="12"/>
      <c r="I963" s="14"/>
      <c r="J963" s="15">
        <v>10726</v>
      </c>
      <c r="K963" s="15" t="s">
        <v>1225</v>
      </c>
    </row>
    <row r="964" spans="1:11" x14ac:dyDescent="0.25">
      <c r="A964" s="13">
        <v>963</v>
      </c>
      <c r="B964" s="11"/>
      <c r="C964" s="12"/>
      <c r="D964" s="12"/>
      <c r="E964" s="12"/>
      <c r="F964" s="12"/>
      <c r="G964" s="12"/>
      <c r="H964" s="12"/>
      <c r="I964" s="14">
        <v>940</v>
      </c>
      <c r="J964" s="15">
        <v>951</v>
      </c>
      <c r="K964" s="15" t="s">
        <v>466</v>
      </c>
    </row>
    <row r="965" spans="1:11" x14ac:dyDescent="0.25">
      <c r="A965" s="13">
        <v>964</v>
      </c>
      <c r="B965" s="11"/>
      <c r="C965" s="12"/>
      <c r="D965" s="12"/>
      <c r="E965" s="12"/>
      <c r="F965" s="12"/>
      <c r="G965" s="12"/>
      <c r="H965" s="12"/>
      <c r="I965" s="14"/>
      <c r="J965" s="15">
        <v>10731</v>
      </c>
      <c r="K965" s="15" t="s">
        <v>1230</v>
      </c>
    </row>
    <row r="966" spans="1:11" x14ac:dyDescent="0.25">
      <c r="A966" s="13">
        <v>965</v>
      </c>
      <c r="B966" s="11"/>
      <c r="C966" s="12"/>
      <c r="D966" s="12"/>
      <c r="E966" s="12"/>
      <c r="F966" s="12"/>
      <c r="G966" s="12"/>
      <c r="H966" s="12"/>
      <c r="I966" s="14"/>
      <c r="J966" s="15">
        <v>10730</v>
      </c>
      <c r="K966" s="15" t="s">
        <v>1229</v>
      </c>
    </row>
    <row r="967" spans="1:11" x14ac:dyDescent="0.25">
      <c r="A967" s="13">
        <v>966</v>
      </c>
      <c r="B967" s="11"/>
      <c r="C967" s="12"/>
      <c r="D967" s="12"/>
      <c r="E967" s="12"/>
      <c r="F967" s="12"/>
      <c r="G967" s="12"/>
      <c r="H967" s="12"/>
      <c r="I967" s="14"/>
      <c r="J967" s="15">
        <v>10729</v>
      </c>
      <c r="K967" s="15" t="s">
        <v>1228</v>
      </c>
    </row>
    <row r="968" spans="1:11" x14ac:dyDescent="0.25">
      <c r="A968" s="13">
        <v>967</v>
      </c>
      <c r="B968" s="11"/>
      <c r="C968" s="12"/>
      <c r="D968" s="12"/>
      <c r="E968" s="12"/>
      <c r="F968" s="12"/>
      <c r="G968" s="12"/>
      <c r="H968" s="12"/>
      <c r="I968" s="14">
        <v>946</v>
      </c>
      <c r="J968" s="15">
        <v>957</v>
      </c>
      <c r="K968" s="15" t="s">
        <v>469</v>
      </c>
    </row>
    <row r="969" spans="1:11" x14ac:dyDescent="0.25">
      <c r="A969" s="13">
        <v>968</v>
      </c>
      <c r="B969" s="11"/>
      <c r="C969" s="12"/>
      <c r="D969" s="12"/>
      <c r="E969" s="12"/>
      <c r="F969" s="12"/>
      <c r="G969" s="12"/>
      <c r="H969" s="12"/>
      <c r="I969" s="14"/>
      <c r="J969" s="15">
        <v>10734</v>
      </c>
      <c r="K969" s="15" t="s">
        <v>1233</v>
      </c>
    </row>
    <row r="970" spans="1:11" x14ac:dyDescent="0.25">
      <c r="A970" s="13">
        <v>969</v>
      </c>
      <c r="B970" s="11"/>
      <c r="C970" s="12"/>
      <c r="D970" s="12"/>
      <c r="E970" s="12"/>
      <c r="F970" s="12"/>
      <c r="G970" s="12"/>
      <c r="H970" s="12"/>
      <c r="I970" s="14"/>
      <c r="J970" s="15">
        <v>10733</v>
      </c>
      <c r="K970" s="15" t="s">
        <v>1232</v>
      </c>
    </row>
    <row r="971" spans="1:11" x14ac:dyDescent="0.25">
      <c r="A971" s="13">
        <v>970</v>
      </c>
      <c r="B971" s="11"/>
      <c r="C971" s="12"/>
      <c r="D971" s="12"/>
      <c r="E971" s="12"/>
      <c r="F971" s="12"/>
      <c r="G971" s="12"/>
      <c r="H971" s="12"/>
      <c r="I971" s="14"/>
      <c r="J971" s="15">
        <v>10732</v>
      </c>
      <c r="K971" s="15" t="s">
        <v>1231</v>
      </c>
    </row>
    <row r="972" spans="1:11" x14ac:dyDescent="0.25">
      <c r="A972" s="13">
        <v>971</v>
      </c>
      <c r="B972" s="11"/>
      <c r="C972" s="12"/>
      <c r="D972" s="12"/>
      <c r="E972" s="12"/>
      <c r="F972" s="12"/>
      <c r="G972" s="12"/>
      <c r="H972" s="12"/>
      <c r="I972" s="14">
        <v>957</v>
      </c>
      <c r="J972" s="15">
        <v>968</v>
      </c>
      <c r="K972" s="15" t="s">
        <v>475</v>
      </c>
    </row>
    <row r="973" spans="1:11" x14ac:dyDescent="0.25">
      <c r="A973" s="13">
        <v>972</v>
      </c>
      <c r="B973" s="11"/>
      <c r="C973" s="12"/>
      <c r="D973" s="12"/>
      <c r="E973" s="12"/>
      <c r="F973" s="12"/>
      <c r="G973" s="12"/>
      <c r="H973" s="12"/>
      <c r="I973" s="14"/>
      <c r="J973" s="15">
        <v>10737</v>
      </c>
      <c r="K973" s="15" t="s">
        <v>1236</v>
      </c>
    </row>
    <row r="974" spans="1:11" x14ac:dyDescent="0.25">
      <c r="A974" s="13">
        <v>973</v>
      </c>
      <c r="B974" s="11"/>
      <c r="C974" s="12"/>
      <c r="D974" s="12"/>
      <c r="E974" s="12"/>
      <c r="F974" s="12"/>
      <c r="G974" s="12"/>
      <c r="H974" s="12"/>
      <c r="I974" s="14"/>
      <c r="J974" s="15">
        <v>10736</v>
      </c>
      <c r="K974" s="15" t="s">
        <v>1235</v>
      </c>
    </row>
    <row r="975" spans="1:11" x14ac:dyDescent="0.25">
      <c r="A975" s="13">
        <v>974</v>
      </c>
      <c r="B975" s="11"/>
      <c r="C975" s="12"/>
      <c r="D975" s="12"/>
      <c r="E975" s="12"/>
      <c r="F975" s="12"/>
      <c r="G975" s="12"/>
      <c r="H975" s="12"/>
      <c r="I975" s="14"/>
      <c r="J975" s="15">
        <v>10735</v>
      </c>
      <c r="K975" s="15" t="s">
        <v>1234</v>
      </c>
    </row>
    <row r="976" spans="1:11" x14ac:dyDescent="0.25">
      <c r="A976" s="13">
        <v>975</v>
      </c>
      <c r="B976" s="11"/>
      <c r="C976" s="12"/>
      <c r="D976" s="12"/>
      <c r="E976" s="12"/>
      <c r="F976" s="12"/>
      <c r="G976" s="12"/>
      <c r="H976" s="12"/>
      <c r="I976" s="14">
        <v>996</v>
      </c>
      <c r="J976" s="15">
        <v>1007</v>
      </c>
      <c r="K976" s="15" t="s">
        <v>496</v>
      </c>
    </row>
    <row r="977" spans="1:11" x14ac:dyDescent="0.25">
      <c r="A977" s="13">
        <v>976</v>
      </c>
      <c r="B977" s="11"/>
      <c r="C977" s="12"/>
      <c r="D977" s="12"/>
      <c r="E977" s="12"/>
      <c r="F977" s="12"/>
      <c r="G977" s="12"/>
      <c r="H977" s="12"/>
      <c r="I977" s="14"/>
      <c r="J977" s="15">
        <v>10674</v>
      </c>
      <c r="K977" s="15" t="s">
        <v>1175</v>
      </c>
    </row>
    <row r="978" spans="1:11" x14ac:dyDescent="0.25">
      <c r="A978" s="13">
        <v>977</v>
      </c>
      <c r="B978" s="11"/>
      <c r="C978" s="12"/>
      <c r="D978" s="12"/>
      <c r="E978" s="12"/>
      <c r="F978" s="12"/>
      <c r="G978" s="12"/>
      <c r="H978" s="12"/>
      <c r="I978" s="14"/>
      <c r="J978" s="15">
        <v>10673</v>
      </c>
      <c r="K978" s="15" t="s">
        <v>1174</v>
      </c>
    </row>
    <row r="979" spans="1:11" x14ac:dyDescent="0.25">
      <c r="A979" s="13">
        <v>978</v>
      </c>
      <c r="B979" s="11"/>
      <c r="C979" s="12"/>
      <c r="D979" s="12"/>
      <c r="E979" s="12"/>
      <c r="F979" s="12"/>
      <c r="G979" s="12"/>
      <c r="H979" s="12"/>
      <c r="I979" s="14"/>
      <c r="J979" s="15">
        <v>10672</v>
      </c>
      <c r="K979" s="15" t="s">
        <v>1173</v>
      </c>
    </row>
    <row r="980" spans="1:11" x14ac:dyDescent="0.25">
      <c r="A980" s="13">
        <v>979</v>
      </c>
      <c r="B980" s="11"/>
      <c r="C980" s="12"/>
      <c r="D980" s="12"/>
      <c r="E980" s="12"/>
      <c r="F980" s="12"/>
      <c r="G980" s="12"/>
      <c r="H980" s="12"/>
      <c r="I980" s="14">
        <v>1005</v>
      </c>
      <c r="J980" s="15">
        <v>1017</v>
      </c>
      <c r="K980" s="15" t="s">
        <v>501</v>
      </c>
    </row>
    <row r="981" spans="1:11" x14ac:dyDescent="0.25">
      <c r="A981" s="13">
        <v>980</v>
      </c>
      <c r="B981" s="11"/>
      <c r="C981" s="12"/>
      <c r="D981" s="12"/>
      <c r="E981" s="12"/>
      <c r="F981" s="12"/>
      <c r="G981" s="12"/>
      <c r="H981" s="12"/>
      <c r="I981" s="14"/>
      <c r="J981" s="15">
        <v>1056</v>
      </c>
      <c r="K981" s="15" t="s">
        <v>1125</v>
      </c>
    </row>
    <row r="982" spans="1:11" x14ac:dyDescent="0.25">
      <c r="A982" s="13">
        <v>981</v>
      </c>
      <c r="B982" s="11"/>
      <c r="C982" s="12"/>
      <c r="D982" s="12"/>
      <c r="E982" s="12"/>
      <c r="F982" s="12"/>
      <c r="G982" s="12"/>
      <c r="H982" s="12"/>
      <c r="I982" s="14"/>
      <c r="J982" s="15">
        <v>10677</v>
      </c>
      <c r="K982" s="15" t="s">
        <v>1178</v>
      </c>
    </row>
    <row r="983" spans="1:11" x14ac:dyDescent="0.25">
      <c r="A983" s="13">
        <v>982</v>
      </c>
      <c r="B983" s="11"/>
      <c r="C983" s="12"/>
      <c r="D983" s="12"/>
      <c r="E983" s="12"/>
      <c r="F983" s="12"/>
      <c r="G983" s="12"/>
      <c r="H983" s="12"/>
      <c r="I983" s="14"/>
      <c r="J983" s="15">
        <v>10676</v>
      </c>
      <c r="K983" s="15" t="s">
        <v>1177</v>
      </c>
    </row>
    <row r="984" spans="1:11" x14ac:dyDescent="0.25">
      <c r="A984" s="13">
        <v>983</v>
      </c>
      <c r="B984" s="11"/>
      <c r="C984" s="12"/>
      <c r="D984" s="12"/>
      <c r="E984" s="12"/>
      <c r="F984" s="12"/>
      <c r="G984" s="12"/>
      <c r="H984" s="12"/>
      <c r="I984" s="14"/>
      <c r="J984" s="15">
        <v>10675</v>
      </c>
      <c r="K984" s="15" t="s">
        <v>1176</v>
      </c>
    </row>
    <row r="985" spans="1:11" x14ac:dyDescent="0.25">
      <c r="A985" s="13">
        <v>984</v>
      </c>
      <c r="B985" s="11"/>
      <c r="C985" s="12"/>
      <c r="D985" s="12"/>
      <c r="E985" s="12"/>
      <c r="F985" s="12"/>
      <c r="G985" s="12"/>
      <c r="H985" s="12"/>
      <c r="I985" s="14"/>
      <c r="J985" s="15">
        <v>1064</v>
      </c>
      <c r="K985" s="15" t="s">
        <v>1129</v>
      </c>
    </row>
    <row r="986" spans="1:11" x14ac:dyDescent="0.25">
      <c r="A986" s="13">
        <v>985</v>
      </c>
      <c r="B986" s="11"/>
      <c r="C986" s="12"/>
      <c r="D986" s="12"/>
      <c r="E986" s="12"/>
      <c r="F986" s="12"/>
      <c r="G986" s="12"/>
      <c r="H986" s="12"/>
      <c r="I986" s="14"/>
      <c r="J986" s="15">
        <v>10680</v>
      </c>
      <c r="K986" s="15" t="s">
        <v>1181</v>
      </c>
    </row>
    <row r="987" spans="1:11" x14ac:dyDescent="0.25">
      <c r="A987" s="13">
        <v>986</v>
      </c>
      <c r="B987" s="11"/>
      <c r="C987" s="12"/>
      <c r="D987" s="12"/>
      <c r="E987" s="12"/>
      <c r="F987" s="12"/>
      <c r="G987" s="12"/>
      <c r="H987" s="12"/>
      <c r="I987" s="14"/>
      <c r="J987" s="15">
        <v>10679</v>
      </c>
      <c r="K987" s="15" t="s">
        <v>1180</v>
      </c>
    </row>
    <row r="988" spans="1:11" x14ac:dyDescent="0.25">
      <c r="A988" s="13">
        <v>987</v>
      </c>
      <c r="B988" s="11"/>
      <c r="C988" s="12"/>
      <c r="D988" s="12"/>
      <c r="E988" s="12"/>
      <c r="F988" s="12"/>
      <c r="G988" s="12"/>
      <c r="H988" s="12"/>
      <c r="I988" s="14"/>
      <c r="J988" s="15">
        <v>10678</v>
      </c>
      <c r="K988" s="15" t="s">
        <v>1179</v>
      </c>
    </row>
    <row r="989" spans="1:11" x14ac:dyDescent="0.25">
      <c r="A989" s="13">
        <v>988</v>
      </c>
      <c r="B989" s="11"/>
      <c r="C989" s="12"/>
      <c r="D989" s="12"/>
      <c r="E989" s="12"/>
      <c r="F989" s="12"/>
      <c r="G989" s="12"/>
      <c r="H989" s="12"/>
      <c r="I989" s="14">
        <v>1013</v>
      </c>
      <c r="J989" s="15">
        <v>1025</v>
      </c>
      <c r="K989" s="15" t="s">
        <v>506</v>
      </c>
    </row>
    <row r="990" spans="1:11" x14ac:dyDescent="0.25">
      <c r="A990" s="13">
        <v>989</v>
      </c>
      <c r="B990" s="11"/>
      <c r="C990" s="12"/>
      <c r="D990" s="12"/>
      <c r="E990" s="12"/>
      <c r="F990" s="12"/>
      <c r="G990" s="12"/>
      <c r="H990" s="12"/>
      <c r="I990" s="14"/>
      <c r="J990" s="15">
        <v>10683</v>
      </c>
      <c r="K990" s="15" t="s">
        <v>1184</v>
      </c>
    </row>
    <row r="991" spans="1:11" x14ac:dyDescent="0.25">
      <c r="A991" s="13">
        <v>990</v>
      </c>
      <c r="B991" s="11"/>
      <c r="C991" s="12"/>
      <c r="D991" s="12"/>
      <c r="E991" s="12"/>
      <c r="F991" s="12"/>
      <c r="G991" s="12"/>
      <c r="H991" s="12"/>
      <c r="I991" s="14"/>
      <c r="J991" s="15">
        <v>10682</v>
      </c>
      <c r="K991" s="15" t="s">
        <v>1183</v>
      </c>
    </row>
    <row r="992" spans="1:11" x14ac:dyDescent="0.25">
      <c r="A992" s="13">
        <v>991</v>
      </c>
      <c r="B992" s="11"/>
      <c r="C992" s="12"/>
      <c r="D992" s="12"/>
      <c r="E992" s="12"/>
      <c r="F992" s="12"/>
      <c r="G992" s="12"/>
      <c r="H992" s="12"/>
      <c r="I992" s="14"/>
      <c r="J992" s="15">
        <v>10681</v>
      </c>
      <c r="K992" s="15" t="s">
        <v>1182</v>
      </c>
    </row>
    <row r="993" spans="1:11" x14ac:dyDescent="0.25">
      <c r="A993" s="13">
        <v>992</v>
      </c>
      <c r="B993" s="11"/>
      <c r="C993" s="12"/>
      <c r="D993" s="12"/>
      <c r="E993" s="12"/>
      <c r="F993" s="12"/>
      <c r="G993" s="12"/>
      <c r="H993" s="12"/>
      <c r="I993" s="14">
        <v>1021</v>
      </c>
      <c r="J993" s="15">
        <v>1033</v>
      </c>
      <c r="K993" s="15" t="s">
        <v>511</v>
      </c>
    </row>
    <row r="994" spans="1:11" x14ac:dyDescent="0.25">
      <c r="A994" s="13">
        <v>993</v>
      </c>
      <c r="B994" s="11"/>
      <c r="C994" s="12"/>
      <c r="D994" s="12"/>
      <c r="E994" s="12"/>
      <c r="F994" s="12"/>
      <c r="G994" s="12"/>
      <c r="H994" s="12"/>
      <c r="I994" s="14"/>
      <c r="J994" s="15">
        <v>10686</v>
      </c>
      <c r="K994" s="15" t="s">
        <v>1187</v>
      </c>
    </row>
    <row r="995" spans="1:11" x14ac:dyDescent="0.25">
      <c r="A995" s="13">
        <v>994</v>
      </c>
      <c r="B995" s="11"/>
      <c r="C995" s="12"/>
      <c r="D995" s="12"/>
      <c r="E995" s="12"/>
      <c r="F995" s="12"/>
      <c r="G995" s="12"/>
      <c r="H995" s="12"/>
      <c r="I995" s="14"/>
      <c r="J995" s="15">
        <v>10685</v>
      </c>
      <c r="K995" s="15" t="s">
        <v>1186</v>
      </c>
    </row>
    <row r="996" spans="1:11" x14ac:dyDescent="0.25">
      <c r="A996" s="13">
        <v>995</v>
      </c>
      <c r="B996" s="11"/>
      <c r="C996" s="12"/>
      <c r="D996" s="12"/>
      <c r="E996" s="12"/>
      <c r="F996" s="12"/>
      <c r="G996" s="12"/>
      <c r="H996" s="12"/>
      <c r="I996" s="14"/>
      <c r="J996" s="15">
        <v>10684</v>
      </c>
      <c r="K996" s="15" t="s">
        <v>1185</v>
      </c>
    </row>
    <row r="997" spans="1:11" x14ac:dyDescent="0.25">
      <c r="A997" s="13">
        <v>996</v>
      </c>
      <c r="B997" s="11"/>
      <c r="C997" s="12"/>
      <c r="D997" s="12"/>
      <c r="E997" s="12"/>
      <c r="F997" s="12"/>
      <c r="G997" s="12"/>
      <c r="H997" s="12"/>
      <c r="I997" s="14">
        <v>1029</v>
      </c>
      <c r="J997" s="15">
        <v>1041</v>
      </c>
      <c r="K997" s="15" t="s">
        <v>516</v>
      </c>
    </row>
    <row r="998" spans="1:11" x14ac:dyDescent="0.25">
      <c r="A998" s="13">
        <v>997</v>
      </c>
      <c r="B998" s="11"/>
      <c r="C998" s="12"/>
      <c r="D998" s="12"/>
      <c r="E998" s="12"/>
      <c r="F998" s="12"/>
      <c r="G998" s="12"/>
      <c r="H998" s="12"/>
      <c r="I998" s="14"/>
      <c r="J998" s="15">
        <v>10689</v>
      </c>
      <c r="K998" s="15" t="s">
        <v>1190</v>
      </c>
    </row>
    <row r="999" spans="1:11" x14ac:dyDescent="0.25">
      <c r="A999" s="13">
        <v>998</v>
      </c>
      <c r="B999" s="11"/>
      <c r="C999" s="12"/>
      <c r="D999" s="12"/>
      <c r="E999" s="12"/>
      <c r="F999" s="12"/>
      <c r="G999" s="12"/>
      <c r="H999" s="12"/>
      <c r="I999" s="14"/>
      <c r="J999" s="15">
        <v>10688</v>
      </c>
      <c r="K999" s="15" t="s">
        <v>1189</v>
      </c>
    </row>
    <row r="1000" spans="1:11" x14ac:dyDescent="0.25">
      <c r="A1000" s="13">
        <v>999</v>
      </c>
      <c r="B1000" s="11"/>
      <c r="C1000" s="12"/>
      <c r="D1000" s="12"/>
      <c r="E1000" s="12"/>
      <c r="F1000" s="12"/>
      <c r="G1000" s="12"/>
      <c r="H1000" s="12"/>
      <c r="I1000" s="14"/>
      <c r="J1000" s="15">
        <v>10687</v>
      </c>
      <c r="K1000" s="15" t="s">
        <v>1188</v>
      </c>
    </row>
    <row r="1001" spans="1:11" x14ac:dyDescent="0.25">
      <c r="A1001" s="13">
        <v>1000</v>
      </c>
      <c r="B1001" s="11"/>
      <c r="C1001" s="12"/>
      <c r="D1001" s="12"/>
      <c r="E1001" s="12"/>
      <c r="F1001" s="12"/>
      <c r="G1001" s="12"/>
      <c r="H1001" s="12"/>
      <c r="I1001" s="14">
        <v>1037</v>
      </c>
      <c r="J1001" s="15">
        <v>1049</v>
      </c>
      <c r="K1001" s="15" t="s">
        <v>522</v>
      </c>
    </row>
    <row r="1002" spans="1:11" x14ac:dyDescent="0.25">
      <c r="A1002" s="13">
        <v>1001</v>
      </c>
      <c r="B1002" s="11"/>
      <c r="C1002" s="12"/>
      <c r="D1002" s="12"/>
      <c r="E1002" s="12"/>
      <c r="F1002" s="12"/>
      <c r="G1002" s="12"/>
      <c r="H1002" s="12"/>
      <c r="I1002" s="14"/>
      <c r="J1002" s="15">
        <v>10692</v>
      </c>
      <c r="K1002" s="15" t="s">
        <v>1193</v>
      </c>
    </row>
    <row r="1003" spans="1:11" x14ac:dyDescent="0.25">
      <c r="A1003" s="13">
        <v>1002</v>
      </c>
      <c r="B1003" s="11"/>
      <c r="C1003" s="12"/>
      <c r="D1003" s="12"/>
      <c r="E1003" s="12"/>
      <c r="F1003" s="12"/>
      <c r="G1003" s="12"/>
      <c r="H1003" s="12"/>
      <c r="I1003" s="14"/>
      <c r="J1003" s="15">
        <v>10691</v>
      </c>
      <c r="K1003" s="15" t="s">
        <v>1192</v>
      </c>
    </row>
    <row r="1004" spans="1:11" x14ac:dyDescent="0.25">
      <c r="A1004" s="13">
        <v>1003</v>
      </c>
      <c r="B1004" s="11"/>
      <c r="C1004" s="12"/>
      <c r="D1004" s="12"/>
      <c r="E1004" s="12"/>
      <c r="F1004" s="12"/>
      <c r="G1004" s="12"/>
      <c r="H1004" s="12"/>
      <c r="I1004" s="14"/>
      <c r="J1004" s="15">
        <v>10690</v>
      </c>
      <c r="K1004" s="15" t="s">
        <v>1191</v>
      </c>
    </row>
    <row r="1005" spans="1:11" x14ac:dyDescent="0.25">
      <c r="A1005" s="13">
        <v>1004</v>
      </c>
      <c r="B1005" s="11"/>
      <c r="C1005" s="12"/>
      <c r="D1005" s="12" t="s">
        <v>860</v>
      </c>
      <c r="E1005" s="12"/>
      <c r="F1005" s="12"/>
      <c r="G1005" s="12"/>
      <c r="H1005" s="12"/>
      <c r="I1005" s="14"/>
      <c r="J1005" s="15">
        <v>519</v>
      </c>
      <c r="K1005" s="15" t="s">
        <v>860</v>
      </c>
    </row>
    <row r="1006" spans="1:11" x14ac:dyDescent="0.25">
      <c r="A1006" s="13">
        <v>1005</v>
      </c>
      <c r="B1006" s="11"/>
      <c r="C1006" s="12"/>
      <c r="D1006" s="12"/>
      <c r="E1006" s="12"/>
      <c r="F1006" s="12"/>
      <c r="G1006" s="12"/>
      <c r="H1006" s="12"/>
      <c r="I1006" s="14">
        <v>978</v>
      </c>
      <c r="J1006" s="15">
        <v>989</v>
      </c>
      <c r="K1006" s="15" t="s">
        <v>488</v>
      </c>
    </row>
    <row r="1007" spans="1:11" x14ac:dyDescent="0.25">
      <c r="A1007" s="13">
        <v>1006</v>
      </c>
      <c r="B1007" s="11"/>
      <c r="C1007" s="12"/>
      <c r="D1007" s="12"/>
      <c r="E1007" s="12"/>
      <c r="F1007" s="12"/>
      <c r="G1007" s="12"/>
      <c r="H1007" s="12"/>
      <c r="I1007" s="14">
        <v>86</v>
      </c>
      <c r="J1007" s="15">
        <v>91</v>
      </c>
      <c r="K1007" s="15" t="s">
        <v>59</v>
      </c>
    </row>
    <row r="1008" spans="1:11" x14ac:dyDescent="0.25">
      <c r="A1008" s="13">
        <v>1007</v>
      </c>
      <c r="B1008" s="11"/>
      <c r="C1008" s="12"/>
      <c r="D1008" s="12"/>
      <c r="E1008" s="12"/>
      <c r="F1008" s="12"/>
      <c r="G1008" s="12"/>
      <c r="H1008" s="12"/>
      <c r="I1008" s="14">
        <v>835</v>
      </c>
      <c r="J1008" s="15">
        <v>846</v>
      </c>
      <c r="K1008" s="15" t="s">
        <v>408</v>
      </c>
    </row>
    <row r="1009" spans="1:11" x14ac:dyDescent="0.25">
      <c r="A1009" s="13">
        <v>1008</v>
      </c>
      <c r="B1009" s="11" t="s">
        <v>1414</v>
      </c>
      <c r="C1009" s="12"/>
      <c r="D1009" s="12"/>
      <c r="E1009" s="12"/>
      <c r="F1009" s="12"/>
      <c r="G1009" s="12"/>
      <c r="H1009" s="12"/>
      <c r="I1009" s="14">
        <v>998</v>
      </c>
      <c r="J1009" s="15">
        <v>1009</v>
      </c>
      <c r="K1009" s="15" t="s">
        <v>497</v>
      </c>
    </row>
    <row r="1010" spans="1:11" x14ac:dyDescent="0.25">
      <c r="A1010" s="13">
        <v>1009</v>
      </c>
      <c r="B1010" s="11"/>
      <c r="C1010" s="12" t="s">
        <v>1087</v>
      </c>
      <c r="D1010" s="12" t="s">
        <v>1031</v>
      </c>
      <c r="E1010" s="12"/>
      <c r="F1010" s="12"/>
      <c r="G1010" s="12"/>
      <c r="H1010" s="12"/>
      <c r="I1010" s="14">
        <v>938</v>
      </c>
      <c r="J1010" s="15">
        <v>949</v>
      </c>
      <c r="K1010" s="15" t="s">
        <v>464</v>
      </c>
    </row>
    <row r="1011" spans="1:11" x14ac:dyDescent="0.25">
      <c r="A1011" s="13">
        <v>1010</v>
      </c>
      <c r="B1011" s="11"/>
      <c r="C1011" s="12"/>
      <c r="D1011" s="12"/>
      <c r="E1011" s="12"/>
      <c r="F1011" s="12"/>
      <c r="G1011" s="12"/>
      <c r="H1011" s="12"/>
      <c r="I1011" s="14">
        <v>1004</v>
      </c>
      <c r="J1011" s="15">
        <v>1016</v>
      </c>
      <c r="K1011" s="15" t="s">
        <v>500</v>
      </c>
    </row>
    <row r="1012" spans="1:11" x14ac:dyDescent="0.25">
      <c r="A1012" s="13">
        <v>1011</v>
      </c>
      <c r="B1012" s="11"/>
      <c r="C1012" s="12"/>
      <c r="D1012" s="12"/>
      <c r="E1012" s="12"/>
      <c r="F1012" s="12"/>
      <c r="G1012" s="12"/>
      <c r="H1012" s="12"/>
      <c r="I1012" s="14">
        <v>654</v>
      </c>
      <c r="J1012" s="15">
        <v>665</v>
      </c>
      <c r="K1012" s="15" t="s">
        <v>326</v>
      </c>
    </row>
    <row r="1013" spans="1:11" x14ac:dyDescent="0.25">
      <c r="A1013" s="13">
        <v>1012</v>
      </c>
      <c r="B1013" s="11"/>
      <c r="C1013" s="12"/>
      <c r="D1013" s="12"/>
      <c r="E1013" s="12"/>
      <c r="F1013" s="12"/>
      <c r="G1013" s="12"/>
      <c r="H1013" s="12"/>
      <c r="I1013" s="14"/>
      <c r="J1013" s="15">
        <v>538</v>
      </c>
      <c r="K1013" s="15" t="s">
        <v>871</v>
      </c>
    </row>
    <row r="1014" spans="1:11" x14ac:dyDescent="0.25">
      <c r="A1014" s="13">
        <v>1013</v>
      </c>
      <c r="B1014" s="11"/>
      <c r="C1014" s="12"/>
      <c r="D1014" s="12"/>
      <c r="E1014" s="12"/>
      <c r="F1014" s="12"/>
      <c r="G1014" s="12"/>
      <c r="H1014" s="12"/>
      <c r="I1014" s="14"/>
      <c r="J1014" s="15">
        <v>459</v>
      </c>
      <c r="K1014" s="15" t="s">
        <v>822</v>
      </c>
    </row>
    <row r="1015" spans="1:11" x14ac:dyDescent="0.25">
      <c r="A1015" s="13">
        <v>1014</v>
      </c>
      <c r="B1015" s="11"/>
      <c r="C1015" s="12"/>
      <c r="D1015" s="12"/>
      <c r="E1015" s="12"/>
      <c r="F1015" s="12"/>
      <c r="G1015" s="12"/>
      <c r="H1015" s="12"/>
      <c r="I1015" s="14">
        <v>889</v>
      </c>
      <c r="J1015" s="15">
        <v>900</v>
      </c>
      <c r="K1015" s="15" t="s">
        <v>434</v>
      </c>
    </row>
    <row r="1016" spans="1:11" x14ac:dyDescent="0.25">
      <c r="A1016" s="13">
        <v>1015</v>
      </c>
      <c r="B1016" s="11"/>
      <c r="C1016" s="12"/>
      <c r="D1016" s="12" t="s">
        <v>1033</v>
      </c>
      <c r="E1016" s="12"/>
      <c r="F1016" s="12"/>
      <c r="G1016" s="12"/>
      <c r="H1016" s="12"/>
      <c r="I1016" s="14"/>
      <c r="J1016" s="15">
        <v>876</v>
      </c>
      <c r="K1016" s="15" t="s">
        <v>1049</v>
      </c>
    </row>
    <row r="1017" spans="1:11" x14ac:dyDescent="0.25">
      <c r="A1017" s="13">
        <v>1016</v>
      </c>
      <c r="B1017" s="11"/>
      <c r="C1017" s="12"/>
      <c r="D1017" s="12"/>
      <c r="E1017" s="12"/>
      <c r="F1017" s="12"/>
      <c r="G1017" s="12"/>
      <c r="H1017" s="12"/>
      <c r="I1017" s="14"/>
      <c r="J1017" s="15">
        <v>916</v>
      </c>
      <c r="K1017" s="15" t="s">
        <v>1066</v>
      </c>
    </row>
    <row r="1018" spans="1:11" x14ac:dyDescent="0.25">
      <c r="A1018" s="13">
        <v>1017</v>
      </c>
      <c r="B1018" s="11"/>
      <c r="C1018" s="12"/>
      <c r="D1018" s="12"/>
      <c r="E1018" s="12"/>
      <c r="F1018" s="12"/>
      <c r="G1018" s="12"/>
      <c r="H1018" s="12"/>
      <c r="I1018" s="14">
        <v>112</v>
      </c>
      <c r="J1018" s="15">
        <v>117</v>
      </c>
      <c r="K1018" s="15" t="s">
        <v>71</v>
      </c>
    </row>
    <row r="1019" spans="1:11" x14ac:dyDescent="0.25">
      <c r="A1019" s="13">
        <v>1018</v>
      </c>
      <c r="B1019" s="11"/>
      <c r="C1019" s="12"/>
      <c r="D1019" s="12"/>
      <c r="E1019" s="12"/>
      <c r="F1019" s="12"/>
      <c r="G1019" s="12"/>
      <c r="H1019" s="12"/>
      <c r="I1019" s="14">
        <v>120</v>
      </c>
      <c r="J1019" s="15">
        <v>125</v>
      </c>
      <c r="K1019" s="15" t="s">
        <v>76</v>
      </c>
    </row>
    <row r="1020" spans="1:11" x14ac:dyDescent="0.25">
      <c r="A1020" s="13">
        <v>1019</v>
      </c>
      <c r="B1020" s="11"/>
      <c r="C1020" s="12"/>
      <c r="D1020" s="12" t="s">
        <v>1026</v>
      </c>
      <c r="E1020" s="12"/>
      <c r="F1020" s="12"/>
      <c r="G1020" s="12"/>
      <c r="H1020" s="12"/>
      <c r="I1020" s="14">
        <v>57</v>
      </c>
      <c r="J1020" s="15">
        <v>62</v>
      </c>
      <c r="K1020" s="15" t="s">
        <v>45</v>
      </c>
    </row>
    <row r="1021" spans="1:11" x14ac:dyDescent="0.25">
      <c r="A1021" s="13">
        <v>1020</v>
      </c>
      <c r="B1021" s="11"/>
      <c r="C1021" s="12"/>
      <c r="D1021" s="12"/>
      <c r="E1021" s="12"/>
      <c r="F1021" s="12"/>
      <c r="G1021" s="12"/>
      <c r="H1021" s="12"/>
      <c r="I1021" s="14">
        <v>153</v>
      </c>
      <c r="J1021" s="15">
        <v>158</v>
      </c>
      <c r="K1021" s="15" t="s">
        <v>94</v>
      </c>
    </row>
    <row r="1022" spans="1:11" x14ac:dyDescent="0.25">
      <c r="A1022" s="13">
        <v>1021</v>
      </c>
      <c r="B1022" s="11"/>
      <c r="C1022" s="12"/>
      <c r="D1022" s="12" t="s">
        <v>442</v>
      </c>
      <c r="E1022" s="12"/>
      <c r="F1022" s="12"/>
      <c r="G1022" s="12"/>
      <c r="H1022" s="12"/>
      <c r="I1022" s="14">
        <v>900</v>
      </c>
      <c r="J1022" s="15">
        <v>911</v>
      </c>
      <c r="K1022" s="15" t="s">
        <v>442</v>
      </c>
    </row>
    <row r="1023" spans="1:11" x14ac:dyDescent="0.25">
      <c r="A1023" s="13">
        <v>1022</v>
      </c>
      <c r="B1023" s="11"/>
      <c r="C1023" s="12"/>
      <c r="D1023" s="12"/>
      <c r="E1023" s="12"/>
      <c r="F1023" s="12"/>
      <c r="G1023" s="12"/>
      <c r="H1023" s="12"/>
      <c r="I1023" s="14"/>
      <c r="J1023" s="15">
        <v>710</v>
      </c>
      <c r="K1023" s="15" t="s">
        <v>953</v>
      </c>
    </row>
    <row r="1024" spans="1:11" x14ac:dyDescent="0.25">
      <c r="A1024" s="13">
        <v>1023</v>
      </c>
      <c r="B1024" s="11"/>
      <c r="C1024" s="12"/>
      <c r="D1024" s="12" t="s">
        <v>1061</v>
      </c>
      <c r="E1024" s="12"/>
      <c r="F1024" s="12"/>
      <c r="G1024" s="12"/>
      <c r="H1024" s="12"/>
      <c r="I1024" s="14">
        <v>88</v>
      </c>
      <c r="J1024" s="15">
        <v>93</v>
      </c>
      <c r="K1024" s="15" t="s">
        <v>60</v>
      </c>
    </row>
    <row r="1025" spans="1:11" x14ac:dyDescent="0.25">
      <c r="A1025" s="13">
        <v>1024</v>
      </c>
      <c r="B1025" s="11"/>
      <c r="C1025" s="12"/>
      <c r="D1025" s="12"/>
      <c r="E1025" s="12"/>
      <c r="F1025" s="12"/>
      <c r="G1025" s="12"/>
      <c r="H1025" s="12"/>
      <c r="I1025" s="14">
        <v>694</v>
      </c>
      <c r="J1025" s="15">
        <v>705</v>
      </c>
      <c r="K1025" s="15" t="s">
        <v>349</v>
      </c>
    </row>
    <row r="1026" spans="1:11" x14ac:dyDescent="0.25">
      <c r="A1026" s="13">
        <v>1025</v>
      </c>
      <c r="B1026" s="11"/>
      <c r="C1026" s="12"/>
      <c r="D1026" s="12"/>
      <c r="E1026" s="12"/>
      <c r="F1026" s="12"/>
      <c r="G1026" s="12"/>
      <c r="H1026" s="12"/>
      <c r="I1026" s="14">
        <v>783</v>
      </c>
      <c r="J1026" s="15">
        <v>794</v>
      </c>
      <c r="K1026" s="15" t="s">
        <v>383</v>
      </c>
    </row>
    <row r="1027" spans="1:11" x14ac:dyDescent="0.25">
      <c r="A1027" s="13">
        <v>1026</v>
      </c>
      <c r="B1027" s="11"/>
      <c r="C1027" s="12"/>
      <c r="D1027" s="12" t="s">
        <v>386</v>
      </c>
      <c r="E1027" s="12"/>
      <c r="F1027" s="12"/>
      <c r="G1027" s="12"/>
      <c r="H1027" s="12"/>
      <c r="I1027" s="14">
        <v>787</v>
      </c>
      <c r="J1027" s="15">
        <v>798</v>
      </c>
      <c r="K1027" s="15" t="s">
        <v>386</v>
      </c>
    </row>
    <row r="1028" spans="1:11" x14ac:dyDescent="0.25">
      <c r="A1028" s="13">
        <v>1027</v>
      </c>
      <c r="B1028" s="11"/>
      <c r="C1028" s="12"/>
      <c r="D1028" s="12" t="s">
        <v>1073</v>
      </c>
      <c r="E1028" s="12"/>
      <c r="F1028" s="12"/>
      <c r="G1028" s="12"/>
      <c r="H1028" s="12"/>
      <c r="I1028" s="14">
        <v>403</v>
      </c>
      <c r="J1028" s="15">
        <v>413</v>
      </c>
      <c r="K1028" s="15" t="s">
        <v>209</v>
      </c>
    </row>
    <row r="1029" spans="1:11" x14ac:dyDescent="0.25">
      <c r="A1029" s="13">
        <v>1028</v>
      </c>
      <c r="B1029" s="11"/>
      <c r="C1029" s="12"/>
      <c r="D1029" s="12"/>
      <c r="E1029" s="12"/>
      <c r="F1029" s="12"/>
      <c r="G1029" s="12"/>
      <c r="H1029" s="12"/>
      <c r="I1029" s="14"/>
      <c r="J1029" s="15">
        <v>948</v>
      </c>
      <c r="K1029" s="15" t="s">
        <v>1079</v>
      </c>
    </row>
    <row r="1030" spans="1:11" x14ac:dyDescent="0.25">
      <c r="A1030" s="13">
        <v>1029</v>
      </c>
      <c r="B1030" s="11"/>
      <c r="C1030" s="12"/>
      <c r="D1030" s="12"/>
      <c r="E1030" s="12"/>
      <c r="F1030" s="12"/>
      <c r="G1030" s="12"/>
      <c r="H1030" s="12"/>
      <c r="I1030" s="14">
        <v>830</v>
      </c>
      <c r="J1030" s="15">
        <v>841</v>
      </c>
      <c r="K1030" s="15" t="s">
        <v>404</v>
      </c>
    </row>
    <row r="1031" spans="1:11" x14ac:dyDescent="0.25">
      <c r="A1031" s="13">
        <v>1030</v>
      </c>
      <c r="B1031" s="11"/>
      <c r="C1031" s="12"/>
      <c r="D1031" s="12"/>
      <c r="E1031" s="12"/>
      <c r="F1031" s="12"/>
      <c r="G1031" s="12"/>
      <c r="H1031" s="12"/>
      <c r="I1031" s="14">
        <v>647</v>
      </c>
      <c r="J1031" s="15">
        <v>658</v>
      </c>
      <c r="K1031" s="15" t="s">
        <v>323</v>
      </c>
    </row>
    <row r="1032" spans="1:11" x14ac:dyDescent="0.25">
      <c r="A1032" s="13">
        <v>1031</v>
      </c>
      <c r="B1032" s="11"/>
      <c r="C1032" s="12"/>
      <c r="D1032" s="12"/>
      <c r="E1032" s="12"/>
      <c r="F1032" s="12"/>
      <c r="G1032" s="12"/>
      <c r="H1032" s="12"/>
      <c r="I1032" s="14">
        <v>622</v>
      </c>
      <c r="J1032" s="15">
        <v>633</v>
      </c>
      <c r="K1032" s="15" t="s">
        <v>309</v>
      </c>
    </row>
    <row r="1033" spans="1:11" x14ac:dyDescent="0.25">
      <c r="A1033" s="13">
        <v>1032</v>
      </c>
      <c r="B1033" s="11"/>
      <c r="C1033" s="12"/>
      <c r="D1033" s="12"/>
      <c r="E1033" s="12"/>
      <c r="F1033" s="12"/>
      <c r="G1033" s="12"/>
      <c r="H1033" s="12"/>
      <c r="I1033" s="14">
        <v>471</v>
      </c>
      <c r="J1033" s="15">
        <v>482</v>
      </c>
      <c r="K1033" s="15" t="s">
        <v>241</v>
      </c>
    </row>
    <row r="1034" spans="1:11" x14ac:dyDescent="0.25">
      <c r="A1034" s="13">
        <v>1033</v>
      </c>
      <c r="B1034" s="11"/>
      <c r="C1034" s="12"/>
      <c r="D1034" s="12"/>
      <c r="E1034" s="12"/>
      <c r="F1034" s="12"/>
      <c r="G1034" s="12"/>
      <c r="H1034" s="12"/>
      <c r="I1034" s="14">
        <v>230</v>
      </c>
      <c r="J1034" s="15">
        <v>237</v>
      </c>
      <c r="K1034" s="15" t="s">
        <v>133</v>
      </c>
    </row>
    <row r="1035" spans="1:11" x14ac:dyDescent="0.25">
      <c r="A1035" s="13">
        <v>1034</v>
      </c>
      <c r="B1035" s="11"/>
      <c r="C1035" s="12"/>
      <c r="D1035" s="12" t="s">
        <v>1067</v>
      </c>
      <c r="E1035" s="12"/>
      <c r="F1035" s="12"/>
      <c r="G1035" s="12"/>
      <c r="H1035" s="12"/>
      <c r="I1035" s="14"/>
      <c r="J1035" s="15">
        <v>917</v>
      </c>
      <c r="K1035" s="15" t="s">
        <v>1067</v>
      </c>
    </row>
    <row r="1036" spans="1:11" x14ac:dyDescent="0.25">
      <c r="A1036" s="13">
        <v>1035</v>
      </c>
      <c r="B1036" s="11"/>
      <c r="C1036" s="12"/>
      <c r="D1036" s="12"/>
      <c r="E1036" s="12"/>
      <c r="F1036" s="12"/>
      <c r="G1036" s="12"/>
      <c r="H1036" s="12"/>
      <c r="I1036" s="14"/>
      <c r="J1036" s="15">
        <v>717</v>
      </c>
      <c r="K1036" s="15" t="s">
        <v>959</v>
      </c>
    </row>
    <row r="1037" spans="1:11" x14ac:dyDescent="0.25">
      <c r="A1037" s="13">
        <v>1036</v>
      </c>
      <c r="B1037" s="11"/>
      <c r="C1037" s="12"/>
      <c r="D1037" s="12" t="s">
        <v>1004</v>
      </c>
      <c r="E1037" s="12"/>
      <c r="F1037" s="12"/>
      <c r="G1037" s="12"/>
      <c r="H1037" s="12"/>
      <c r="I1037" s="14"/>
      <c r="J1037" s="15">
        <v>932</v>
      </c>
      <c r="K1037" s="15" t="s">
        <v>1072</v>
      </c>
    </row>
    <row r="1038" spans="1:11" x14ac:dyDescent="0.25">
      <c r="A1038" s="13">
        <v>1037</v>
      </c>
      <c r="B1038" s="11"/>
      <c r="C1038" s="12"/>
      <c r="D1038" s="12"/>
      <c r="E1038" s="12"/>
      <c r="F1038" s="12"/>
      <c r="G1038" s="12"/>
      <c r="H1038" s="12"/>
      <c r="I1038" s="14">
        <v>370</v>
      </c>
      <c r="J1038" s="15">
        <v>380</v>
      </c>
      <c r="K1038" s="15" t="s">
        <v>200</v>
      </c>
    </row>
    <row r="1039" spans="1:11" x14ac:dyDescent="0.25">
      <c r="A1039" s="13">
        <v>1038</v>
      </c>
      <c r="B1039" s="11"/>
      <c r="C1039" s="12"/>
      <c r="D1039" s="12"/>
      <c r="E1039" s="12"/>
      <c r="F1039" s="12"/>
      <c r="G1039" s="12"/>
      <c r="H1039" s="12"/>
      <c r="I1039" s="14">
        <v>686</v>
      </c>
      <c r="J1039" s="15">
        <v>697</v>
      </c>
      <c r="K1039" s="15" t="s">
        <v>344</v>
      </c>
    </row>
    <row r="1040" spans="1:11" x14ac:dyDescent="0.25">
      <c r="A1040" s="13">
        <v>1039</v>
      </c>
      <c r="B1040" s="11"/>
      <c r="C1040" s="12" t="s">
        <v>1084</v>
      </c>
      <c r="D1040" s="12"/>
      <c r="E1040" s="12"/>
      <c r="F1040" s="12"/>
      <c r="G1040" s="12"/>
      <c r="H1040" s="12"/>
      <c r="I1040" s="14"/>
      <c r="J1040" s="15">
        <v>960</v>
      </c>
      <c r="K1040" s="15" t="s">
        <v>1084</v>
      </c>
    </row>
    <row r="1041" spans="1:11" x14ac:dyDescent="0.25">
      <c r="A1041" s="13">
        <v>1040</v>
      </c>
      <c r="B1041" s="11"/>
      <c r="C1041" s="12"/>
      <c r="D1041" s="12"/>
      <c r="E1041" s="12"/>
      <c r="F1041" s="12"/>
      <c r="G1041" s="12"/>
      <c r="H1041" s="12"/>
      <c r="I1041" s="14"/>
      <c r="J1041" s="15">
        <v>744</v>
      </c>
      <c r="K1041" s="15" t="s">
        <v>977</v>
      </c>
    </row>
    <row r="1042" spans="1:11" x14ac:dyDescent="0.25">
      <c r="A1042" s="13">
        <v>1041</v>
      </c>
      <c r="B1042" s="11"/>
      <c r="C1042" s="12"/>
      <c r="D1042" s="12"/>
      <c r="E1042" s="12"/>
      <c r="F1042" s="12"/>
      <c r="G1042" s="12"/>
      <c r="H1042" s="12"/>
      <c r="I1042" s="14"/>
      <c r="J1042" s="15">
        <v>752</v>
      </c>
      <c r="K1042" s="15" t="s">
        <v>983</v>
      </c>
    </row>
    <row r="1043" spans="1:11" x14ac:dyDescent="0.25">
      <c r="A1043" s="13">
        <v>1042</v>
      </c>
      <c r="B1043" s="11"/>
      <c r="C1043" s="12"/>
      <c r="D1043" s="12"/>
      <c r="E1043" s="12"/>
      <c r="F1043" s="12"/>
      <c r="G1043" s="12"/>
      <c r="H1043" s="12"/>
      <c r="I1043" s="14">
        <v>316</v>
      </c>
      <c r="J1043" s="15">
        <v>326</v>
      </c>
      <c r="K1043" s="15" t="s">
        <v>177</v>
      </c>
    </row>
    <row r="1044" spans="1:11" x14ac:dyDescent="0.25">
      <c r="A1044" s="13">
        <v>1043</v>
      </c>
      <c r="B1044" s="11"/>
      <c r="C1044" s="12"/>
      <c r="D1044" s="12"/>
      <c r="E1044" s="12"/>
      <c r="F1044" s="12"/>
      <c r="G1044" s="12"/>
      <c r="H1044" s="12"/>
      <c r="I1044" s="14">
        <v>73</v>
      </c>
      <c r="J1044" s="15">
        <v>78</v>
      </c>
      <c r="K1044" s="15" t="s">
        <v>54</v>
      </c>
    </row>
    <row r="1045" spans="1:11" x14ac:dyDescent="0.25">
      <c r="A1045" s="13">
        <v>1044</v>
      </c>
      <c r="B1045" s="11"/>
      <c r="C1045" s="12"/>
      <c r="D1045" s="12"/>
      <c r="E1045" s="12"/>
      <c r="F1045" s="12"/>
      <c r="G1045" s="12"/>
      <c r="H1045" s="12"/>
      <c r="I1045" s="14">
        <v>1109</v>
      </c>
      <c r="J1045" s="15">
        <v>1123</v>
      </c>
      <c r="K1045" s="15" t="s">
        <v>554</v>
      </c>
    </row>
    <row r="1046" spans="1:11" x14ac:dyDescent="0.25">
      <c r="A1046" s="13">
        <v>1045</v>
      </c>
      <c r="B1046" s="11"/>
      <c r="C1046" s="12"/>
      <c r="D1046" s="12"/>
      <c r="E1046" s="12"/>
      <c r="F1046" s="12"/>
      <c r="G1046" s="12"/>
      <c r="H1046" s="12"/>
      <c r="I1046" s="14"/>
      <c r="J1046" s="15">
        <v>490</v>
      </c>
      <c r="K1046" s="15" t="s">
        <v>840</v>
      </c>
    </row>
    <row r="1047" spans="1:11" x14ac:dyDescent="0.25">
      <c r="A1047" s="13">
        <v>1046</v>
      </c>
      <c r="B1047" s="11"/>
      <c r="C1047" s="12"/>
      <c r="D1047" s="12"/>
      <c r="E1047" s="12"/>
      <c r="F1047" s="12"/>
      <c r="G1047" s="12"/>
      <c r="H1047" s="12"/>
      <c r="I1047" s="14">
        <v>717</v>
      </c>
      <c r="J1047" s="15">
        <v>728</v>
      </c>
      <c r="K1047" s="15" t="s">
        <v>357</v>
      </c>
    </row>
    <row r="1048" spans="1:11" x14ac:dyDescent="0.25">
      <c r="A1048" s="13">
        <v>1047</v>
      </c>
      <c r="B1048" s="11"/>
      <c r="C1048" s="12" t="s">
        <v>1092</v>
      </c>
      <c r="D1048" s="12"/>
      <c r="E1048" s="12"/>
      <c r="F1048" s="12"/>
      <c r="G1048" s="12"/>
      <c r="H1048" s="12"/>
      <c r="I1048" s="14">
        <v>765</v>
      </c>
      <c r="J1048" s="15">
        <v>776</v>
      </c>
      <c r="K1048" s="15" t="s">
        <v>374</v>
      </c>
    </row>
    <row r="1049" spans="1:11" x14ac:dyDescent="0.25">
      <c r="A1049" s="13">
        <v>1048</v>
      </c>
      <c r="B1049" s="11"/>
      <c r="C1049" s="12"/>
      <c r="D1049" s="12"/>
      <c r="E1049" s="12"/>
      <c r="F1049" s="12"/>
      <c r="G1049" s="12"/>
      <c r="H1049" s="12"/>
      <c r="I1049" s="14">
        <v>773</v>
      </c>
      <c r="J1049" s="15">
        <v>784</v>
      </c>
      <c r="K1049" s="15" t="s">
        <v>379</v>
      </c>
    </row>
    <row r="1050" spans="1:11" x14ac:dyDescent="0.25">
      <c r="A1050" s="13">
        <v>1049</v>
      </c>
      <c r="B1050" s="11"/>
      <c r="C1050" s="12"/>
      <c r="D1050" s="12"/>
      <c r="E1050" s="12"/>
      <c r="F1050" s="12"/>
      <c r="G1050" s="12"/>
      <c r="H1050" s="12"/>
      <c r="I1050" s="14">
        <v>1080</v>
      </c>
      <c r="J1050" s="15">
        <v>1092</v>
      </c>
      <c r="K1050" s="15" t="s">
        <v>539</v>
      </c>
    </row>
    <row r="1051" spans="1:11" x14ac:dyDescent="0.25">
      <c r="A1051" s="13">
        <v>1050</v>
      </c>
      <c r="B1051" s="11"/>
      <c r="C1051" s="12"/>
      <c r="D1051" s="12"/>
      <c r="E1051" s="12"/>
      <c r="F1051" s="12"/>
      <c r="G1051" s="12"/>
      <c r="H1051" s="12"/>
      <c r="I1051" s="14">
        <v>5</v>
      </c>
      <c r="J1051" s="15">
        <v>6</v>
      </c>
      <c r="K1051" s="15" t="s">
        <v>25</v>
      </c>
    </row>
    <row r="1052" spans="1:11" x14ac:dyDescent="0.25">
      <c r="A1052" s="13">
        <v>1051</v>
      </c>
      <c r="B1052" s="11"/>
      <c r="C1052" s="12"/>
      <c r="D1052" s="12"/>
      <c r="E1052" s="12"/>
      <c r="F1052" s="12"/>
      <c r="G1052" s="12"/>
      <c r="H1052" s="12"/>
      <c r="I1052" s="14">
        <v>913</v>
      </c>
      <c r="J1052" s="15">
        <v>924</v>
      </c>
      <c r="K1052" s="15" t="s">
        <v>448</v>
      </c>
    </row>
    <row r="1053" spans="1:11" x14ac:dyDescent="0.25">
      <c r="A1053" s="13">
        <v>1052</v>
      </c>
      <c r="B1053" s="11"/>
      <c r="C1053" s="12"/>
      <c r="D1053" s="12"/>
      <c r="E1053" s="12"/>
      <c r="F1053" s="12"/>
      <c r="G1053" s="12"/>
      <c r="H1053" s="12"/>
      <c r="I1053" s="14">
        <v>183</v>
      </c>
      <c r="J1053" s="15">
        <v>190</v>
      </c>
      <c r="K1053" s="15" t="s">
        <v>111</v>
      </c>
    </row>
    <row r="1054" spans="1:11" x14ac:dyDescent="0.25">
      <c r="A1054" s="13">
        <v>1053</v>
      </c>
      <c r="B1054" s="11"/>
      <c r="C1054" s="12" t="s">
        <v>1102</v>
      </c>
      <c r="D1054" s="12"/>
      <c r="E1054" s="12"/>
      <c r="F1054" s="12"/>
      <c r="G1054" s="12"/>
      <c r="H1054" s="12"/>
      <c r="I1054" s="14"/>
      <c r="J1054" s="15">
        <v>760</v>
      </c>
      <c r="K1054" s="15" t="s">
        <v>987</v>
      </c>
    </row>
    <row r="1055" spans="1:11" x14ac:dyDescent="0.25">
      <c r="A1055" s="13">
        <v>1054</v>
      </c>
      <c r="B1055" s="11"/>
      <c r="C1055" s="12"/>
      <c r="D1055" s="12"/>
      <c r="E1055" s="12"/>
      <c r="F1055" s="12"/>
      <c r="G1055" s="12"/>
      <c r="H1055" s="12"/>
      <c r="I1055" s="14">
        <v>866</v>
      </c>
      <c r="J1055" s="15">
        <v>877</v>
      </c>
      <c r="K1055" s="15" t="s">
        <v>422</v>
      </c>
    </row>
    <row r="1056" spans="1:11" x14ac:dyDescent="0.25">
      <c r="A1056" s="13">
        <v>1055</v>
      </c>
      <c r="B1056" s="11"/>
      <c r="C1056" s="12"/>
      <c r="D1056" s="12"/>
      <c r="E1056" s="12"/>
      <c r="F1056" s="12"/>
      <c r="G1056" s="12"/>
      <c r="H1056" s="12"/>
      <c r="I1056" s="14">
        <v>1048</v>
      </c>
      <c r="J1056" s="15">
        <v>1060</v>
      </c>
      <c r="K1056" s="15" t="s">
        <v>526</v>
      </c>
    </row>
    <row r="1057" spans="1:11" x14ac:dyDescent="0.25">
      <c r="A1057" s="13">
        <v>1056</v>
      </c>
      <c r="B1057" s="11"/>
      <c r="C1057" s="12"/>
      <c r="D1057" s="12"/>
      <c r="E1057" s="12"/>
      <c r="F1057" s="12"/>
      <c r="G1057" s="12"/>
      <c r="H1057" s="12"/>
      <c r="I1057" s="14">
        <v>852</v>
      </c>
      <c r="J1057" s="15">
        <v>863</v>
      </c>
      <c r="K1057" s="15" t="s">
        <v>417</v>
      </c>
    </row>
    <row r="1058" spans="1:11" x14ac:dyDescent="0.25">
      <c r="A1058" s="13">
        <v>1057</v>
      </c>
      <c r="B1058" s="11"/>
      <c r="C1058" s="12"/>
      <c r="D1058" s="12"/>
      <c r="E1058" s="12"/>
      <c r="F1058" s="12"/>
      <c r="G1058" s="12"/>
      <c r="H1058" s="12"/>
      <c r="I1058" s="14"/>
      <c r="J1058" s="15">
        <v>736</v>
      </c>
      <c r="K1058" s="15" t="s">
        <v>970</v>
      </c>
    </row>
    <row r="1059" spans="1:11" x14ac:dyDescent="0.25">
      <c r="A1059" s="13">
        <v>1058</v>
      </c>
      <c r="B1059" s="11"/>
      <c r="C1059" s="12"/>
      <c r="D1059" s="12"/>
      <c r="E1059" s="12"/>
      <c r="F1059" s="12"/>
      <c r="G1059" s="12"/>
      <c r="H1059" s="12"/>
      <c r="I1059" s="14">
        <v>387</v>
      </c>
      <c r="J1059" s="15">
        <v>397</v>
      </c>
      <c r="K1059" s="15" t="s">
        <v>205</v>
      </c>
    </row>
    <row r="1060" spans="1:11" x14ac:dyDescent="0.25">
      <c r="A1060" s="13">
        <v>1059</v>
      </c>
      <c r="B1060" s="11"/>
      <c r="C1060" s="12" t="s">
        <v>1096</v>
      </c>
      <c r="D1060" s="12"/>
      <c r="E1060" s="12"/>
      <c r="F1060" s="12"/>
      <c r="G1060" s="12"/>
      <c r="H1060" s="12"/>
      <c r="I1060" s="14"/>
      <c r="J1060" s="15">
        <v>768</v>
      </c>
      <c r="K1060" s="15" t="s">
        <v>993</v>
      </c>
    </row>
    <row r="1061" spans="1:11" x14ac:dyDescent="0.25">
      <c r="A1061" s="13">
        <v>1060</v>
      </c>
      <c r="B1061" s="11"/>
      <c r="C1061" s="12"/>
      <c r="D1061" s="12"/>
      <c r="E1061" s="12"/>
      <c r="F1061" s="12"/>
      <c r="G1061" s="12"/>
      <c r="H1061" s="12"/>
      <c r="I1061" s="14">
        <v>873</v>
      </c>
      <c r="J1061" s="15">
        <v>884</v>
      </c>
      <c r="K1061" s="15" t="s">
        <v>426</v>
      </c>
    </row>
    <row r="1062" spans="1:11" x14ac:dyDescent="0.25">
      <c r="A1062" s="13">
        <v>1061</v>
      </c>
      <c r="B1062" s="11"/>
      <c r="C1062" s="12"/>
      <c r="D1062" s="12"/>
      <c r="E1062" s="12"/>
      <c r="F1062" s="12"/>
      <c r="G1062" s="12"/>
      <c r="H1062" s="12"/>
      <c r="I1062" s="14"/>
      <c r="J1062" s="15">
        <v>892</v>
      </c>
      <c r="K1062" s="15" t="s">
        <v>1058</v>
      </c>
    </row>
    <row r="1063" spans="1:11" x14ac:dyDescent="0.25">
      <c r="A1063" s="13">
        <v>1062</v>
      </c>
      <c r="B1063" s="11"/>
      <c r="C1063" s="12"/>
      <c r="D1063" s="12"/>
      <c r="E1063" s="12"/>
      <c r="F1063" s="12"/>
      <c r="G1063" s="12"/>
      <c r="H1063" s="12"/>
      <c r="I1063" s="14">
        <v>897</v>
      </c>
      <c r="J1063" s="15">
        <v>908</v>
      </c>
      <c r="K1063" s="15" t="s">
        <v>440</v>
      </c>
    </row>
    <row r="1064" spans="1:11" x14ac:dyDescent="0.25">
      <c r="A1064" s="13">
        <v>1063</v>
      </c>
      <c r="B1064" s="11"/>
      <c r="C1064" s="12"/>
      <c r="D1064" s="12"/>
      <c r="E1064" s="12"/>
      <c r="F1064" s="12"/>
      <c r="G1064" s="12"/>
      <c r="H1064" s="12"/>
      <c r="I1064" s="14">
        <v>929</v>
      </c>
      <c r="J1064" s="15">
        <v>940</v>
      </c>
      <c r="K1064" s="15" t="s">
        <v>459</v>
      </c>
    </row>
    <row r="1065" spans="1:11" x14ac:dyDescent="0.25">
      <c r="A1065" s="13">
        <v>1064</v>
      </c>
      <c r="B1065" s="11"/>
      <c r="C1065" s="12"/>
      <c r="D1065" s="12"/>
      <c r="E1065" s="12"/>
      <c r="F1065" s="12"/>
      <c r="G1065" s="12"/>
      <c r="H1065" s="12"/>
      <c r="I1065" s="14">
        <v>455</v>
      </c>
      <c r="J1065" s="15">
        <v>466</v>
      </c>
      <c r="K1065" s="15" t="s">
        <v>235</v>
      </c>
    </row>
    <row r="1066" spans="1:11" x14ac:dyDescent="0.25">
      <c r="A1066" s="13">
        <v>1065</v>
      </c>
      <c r="B1066" s="11"/>
      <c r="C1066" s="12"/>
      <c r="D1066" s="12"/>
      <c r="E1066" s="12"/>
      <c r="F1066" s="12"/>
      <c r="G1066" s="12"/>
      <c r="H1066" s="12"/>
      <c r="I1066" s="14">
        <v>519</v>
      </c>
      <c r="J1066" s="15">
        <v>530</v>
      </c>
      <c r="K1066" s="15" t="s">
        <v>258</v>
      </c>
    </row>
    <row r="1067" spans="1:11" x14ac:dyDescent="0.25">
      <c r="A1067" s="13">
        <v>1066</v>
      </c>
      <c r="B1067" s="11"/>
      <c r="C1067" s="12"/>
      <c r="D1067" s="12"/>
      <c r="E1067" s="12"/>
      <c r="F1067" s="12"/>
      <c r="G1067" s="12"/>
      <c r="H1067" s="12"/>
      <c r="I1067" s="14">
        <v>592</v>
      </c>
      <c r="J1067" s="15">
        <v>603</v>
      </c>
      <c r="K1067" s="15" t="s">
        <v>291</v>
      </c>
    </row>
    <row r="1068" spans="1:11" x14ac:dyDescent="0.25">
      <c r="A1068" s="13">
        <v>1067</v>
      </c>
      <c r="B1068" s="11"/>
      <c r="C1068" s="12"/>
      <c r="D1068" s="12"/>
      <c r="E1068" s="12"/>
      <c r="F1068" s="12"/>
      <c r="G1068" s="12"/>
      <c r="H1068" s="12"/>
      <c r="I1068" s="14">
        <v>425</v>
      </c>
      <c r="J1068" s="15">
        <v>436</v>
      </c>
      <c r="K1068" s="15" t="s">
        <v>219</v>
      </c>
    </row>
    <row r="1069" spans="1:11" x14ac:dyDescent="0.25">
      <c r="A1069" s="13">
        <v>1068</v>
      </c>
      <c r="B1069" s="11"/>
      <c r="C1069" s="12"/>
      <c r="D1069" s="12"/>
      <c r="E1069" s="12"/>
      <c r="F1069" s="12"/>
      <c r="G1069" s="12"/>
      <c r="H1069" s="12"/>
      <c r="I1069" s="14">
        <v>432</v>
      </c>
      <c r="J1069" s="15">
        <v>443</v>
      </c>
      <c r="K1069" s="15" t="s">
        <v>224</v>
      </c>
    </row>
    <row r="1070" spans="1:11" x14ac:dyDescent="0.25">
      <c r="A1070" s="13">
        <v>1069</v>
      </c>
      <c r="B1070" s="11"/>
      <c r="C1070" s="12"/>
      <c r="D1070" s="12"/>
      <c r="E1070" s="12"/>
      <c r="F1070" s="12"/>
      <c r="G1070" s="12"/>
      <c r="H1070" s="12"/>
      <c r="I1070" s="14">
        <v>438</v>
      </c>
      <c r="J1070" s="15">
        <v>449</v>
      </c>
      <c r="K1070" s="15" t="s">
        <v>227</v>
      </c>
    </row>
    <row r="1071" spans="1:11" x14ac:dyDescent="0.25">
      <c r="A1071" s="13">
        <v>1070</v>
      </c>
      <c r="B1071" s="11"/>
      <c r="C1071" s="12"/>
      <c r="D1071" s="12"/>
      <c r="E1071" s="12"/>
      <c r="F1071" s="12"/>
      <c r="G1071" s="12"/>
      <c r="H1071" s="12"/>
      <c r="I1071" s="14"/>
      <c r="J1071" s="15">
        <v>474</v>
      </c>
      <c r="K1071" s="15" t="s">
        <v>831</v>
      </c>
    </row>
    <row r="1072" spans="1:11" x14ac:dyDescent="0.25">
      <c r="A1072" s="13">
        <v>1071</v>
      </c>
      <c r="B1072" s="11"/>
      <c r="C1072" s="12"/>
      <c r="D1072" s="12"/>
      <c r="E1072" s="12"/>
      <c r="F1072" s="12"/>
      <c r="G1072" s="12"/>
      <c r="H1072" s="12"/>
      <c r="I1072" s="14">
        <v>291</v>
      </c>
      <c r="J1072" s="15">
        <v>301</v>
      </c>
      <c r="K1072" s="15" t="s">
        <v>163</v>
      </c>
    </row>
    <row r="1073" spans="1:11" x14ac:dyDescent="0.25">
      <c r="A1073" s="13">
        <v>1072</v>
      </c>
      <c r="B1073" s="11"/>
      <c r="C1073" s="12"/>
      <c r="D1073" s="12"/>
      <c r="E1073" s="12"/>
      <c r="F1073" s="12"/>
      <c r="G1073" s="12"/>
      <c r="H1073" s="12"/>
      <c r="I1073" s="14">
        <v>331</v>
      </c>
      <c r="J1073" s="15">
        <v>341</v>
      </c>
      <c r="K1073" s="15" t="s">
        <v>183</v>
      </c>
    </row>
    <row r="1074" spans="1:11" x14ac:dyDescent="0.25">
      <c r="A1074" s="13">
        <v>1073</v>
      </c>
      <c r="B1074" s="11"/>
      <c r="C1074" s="12"/>
      <c r="D1074" s="12"/>
      <c r="E1074" s="12"/>
      <c r="F1074" s="12"/>
      <c r="G1074" s="12"/>
      <c r="H1074" s="12"/>
      <c r="I1074" s="14">
        <v>679</v>
      </c>
      <c r="J1074" s="15">
        <v>690</v>
      </c>
      <c r="K1074" s="15" t="s">
        <v>339</v>
      </c>
    </row>
    <row r="1075" spans="1:11" x14ac:dyDescent="0.25">
      <c r="A1075" s="13">
        <v>1074</v>
      </c>
      <c r="B1075" s="11"/>
      <c r="C1075" s="12"/>
      <c r="D1075" s="12"/>
      <c r="E1075" s="12"/>
      <c r="F1075" s="12"/>
      <c r="G1075" s="12"/>
      <c r="H1075" s="12"/>
      <c r="I1075" s="14">
        <v>670</v>
      </c>
      <c r="J1075" s="15">
        <v>681</v>
      </c>
      <c r="K1075" s="15" t="s">
        <v>335</v>
      </c>
    </row>
    <row r="1076" spans="1:11" x14ac:dyDescent="0.25">
      <c r="A1076" s="13">
        <v>1075</v>
      </c>
      <c r="B1076" s="11"/>
      <c r="C1076" s="12"/>
      <c r="D1076" s="12"/>
      <c r="E1076" s="12"/>
      <c r="F1076" s="12"/>
      <c r="G1076" s="12"/>
      <c r="H1076" s="12"/>
      <c r="I1076" s="14">
        <v>662</v>
      </c>
      <c r="J1076" s="15">
        <v>673</v>
      </c>
      <c r="K1076" s="15" t="s">
        <v>331</v>
      </c>
    </row>
    <row r="1077" spans="1:11" x14ac:dyDescent="0.25">
      <c r="A1077" s="13">
        <v>1076</v>
      </c>
      <c r="B1077" s="11"/>
      <c r="C1077" s="12"/>
      <c r="D1077" s="12"/>
      <c r="E1077" s="12"/>
      <c r="F1077" s="12"/>
      <c r="G1077" s="12"/>
      <c r="H1077" s="12"/>
      <c r="I1077" s="14">
        <v>791</v>
      </c>
      <c r="J1077" s="15">
        <v>802</v>
      </c>
      <c r="K1077" s="15" t="s">
        <v>388</v>
      </c>
    </row>
    <row r="1078" spans="1:11" x14ac:dyDescent="0.25">
      <c r="A1078" s="13">
        <v>1077</v>
      </c>
      <c r="B1078" s="11" t="s">
        <v>1415</v>
      </c>
      <c r="C1078" s="12"/>
      <c r="D1078" s="12"/>
      <c r="E1078" s="12"/>
      <c r="F1078" s="12"/>
      <c r="G1078" s="12"/>
      <c r="H1078" s="12"/>
      <c r="I1078" s="14">
        <v>584</v>
      </c>
      <c r="J1078" s="15">
        <v>595</v>
      </c>
      <c r="K1078" s="15" t="s">
        <v>285</v>
      </c>
    </row>
    <row r="1079" spans="1:11" x14ac:dyDescent="0.25">
      <c r="A1079" s="13">
        <v>1078</v>
      </c>
      <c r="B1079" s="11"/>
      <c r="C1079" s="12"/>
      <c r="D1079" s="12"/>
      <c r="E1079" s="12"/>
      <c r="F1079" s="12"/>
      <c r="G1079" s="12"/>
      <c r="H1079" s="12"/>
      <c r="I1079" s="14">
        <v>600</v>
      </c>
      <c r="J1079" s="15">
        <v>611</v>
      </c>
      <c r="K1079" s="15" t="s">
        <v>296</v>
      </c>
    </row>
    <row r="1080" spans="1:11" x14ac:dyDescent="0.25">
      <c r="A1080" s="13">
        <v>1079</v>
      </c>
      <c r="B1080" s="11"/>
      <c r="C1080" s="12"/>
      <c r="D1080" s="12"/>
      <c r="E1080" s="12"/>
      <c r="F1080" s="12"/>
      <c r="G1080" s="12"/>
      <c r="H1080" s="12"/>
      <c r="I1080" s="14">
        <v>68</v>
      </c>
      <c r="J1080" s="15">
        <v>73</v>
      </c>
      <c r="K1080" s="15" t="s">
        <v>52</v>
      </c>
    </row>
    <row r="1081" spans="1:11" x14ac:dyDescent="0.25">
      <c r="A1081" s="13">
        <v>1080</v>
      </c>
      <c r="B1081" s="11"/>
      <c r="C1081" s="12"/>
      <c r="D1081" s="12"/>
      <c r="E1081" s="12"/>
      <c r="F1081" s="12"/>
      <c r="G1081" s="12"/>
      <c r="H1081" s="12"/>
      <c r="I1081" s="14">
        <v>76</v>
      </c>
      <c r="J1081" s="15">
        <v>81</v>
      </c>
      <c r="K1081" s="15" t="s">
        <v>55</v>
      </c>
    </row>
    <row r="1082" spans="1:11" x14ac:dyDescent="0.25">
      <c r="A1082" s="13">
        <v>1081</v>
      </c>
      <c r="B1082" s="11"/>
      <c r="C1082" s="12"/>
      <c r="D1082" s="12"/>
      <c r="E1082" s="12"/>
      <c r="F1082" s="12"/>
      <c r="G1082" s="12"/>
      <c r="H1082" s="12"/>
      <c r="I1082" s="14"/>
      <c r="J1082" s="15">
        <v>108</v>
      </c>
      <c r="K1082" s="15" t="s">
        <v>641</v>
      </c>
    </row>
    <row r="1083" spans="1:11" x14ac:dyDescent="0.25">
      <c r="A1083" s="13">
        <v>1082</v>
      </c>
      <c r="B1083" s="11"/>
      <c r="C1083" s="12"/>
      <c r="D1083" s="12"/>
      <c r="E1083" s="12"/>
      <c r="F1083" s="12"/>
      <c r="G1083" s="12"/>
      <c r="H1083" s="12"/>
      <c r="I1083" s="14"/>
      <c r="J1083" s="15">
        <v>116</v>
      </c>
      <c r="K1083" s="15" t="s">
        <v>646</v>
      </c>
    </row>
    <row r="1084" spans="1:11" x14ac:dyDescent="0.25">
      <c r="A1084" s="13">
        <v>1083</v>
      </c>
      <c r="B1084" s="11"/>
      <c r="C1084" s="12"/>
      <c r="D1084" s="12"/>
      <c r="E1084" s="12"/>
      <c r="F1084" s="12"/>
      <c r="G1084" s="12"/>
      <c r="H1084" s="12"/>
      <c r="I1084" s="14">
        <v>124</v>
      </c>
      <c r="J1084" s="15">
        <v>129</v>
      </c>
      <c r="K1084" s="15" t="s">
        <v>80</v>
      </c>
    </row>
    <row r="1085" spans="1:11" x14ac:dyDescent="0.25">
      <c r="A1085" s="13">
        <v>1084</v>
      </c>
      <c r="B1085" s="11"/>
      <c r="C1085" s="12"/>
      <c r="D1085" s="12"/>
      <c r="E1085" s="12"/>
      <c r="F1085" s="12"/>
      <c r="G1085" s="12"/>
      <c r="H1085" s="12"/>
      <c r="I1085" s="14">
        <v>135</v>
      </c>
      <c r="J1085" s="15">
        <v>140</v>
      </c>
      <c r="K1085" s="15" t="s">
        <v>85</v>
      </c>
    </row>
    <row r="1086" spans="1:11" x14ac:dyDescent="0.25">
      <c r="A1086" s="13">
        <v>1085</v>
      </c>
      <c r="B1086" s="11"/>
      <c r="C1086" s="12"/>
      <c r="D1086" s="12"/>
      <c r="E1086" s="12"/>
      <c r="F1086" s="12"/>
      <c r="G1086" s="12"/>
      <c r="H1086" s="12"/>
      <c r="I1086" s="14">
        <v>140</v>
      </c>
      <c r="J1086" s="15">
        <v>145</v>
      </c>
      <c r="K1086" s="15" t="s">
        <v>87</v>
      </c>
    </row>
    <row r="1087" spans="1:11" x14ac:dyDescent="0.25">
      <c r="A1087" s="13">
        <v>1086</v>
      </c>
      <c r="B1087" s="11"/>
      <c r="C1087" s="12"/>
      <c r="D1087" s="12"/>
      <c r="E1087" s="12"/>
      <c r="F1087" s="12"/>
      <c r="G1087" s="12"/>
      <c r="H1087" s="12"/>
      <c r="I1087" s="14">
        <v>148</v>
      </c>
      <c r="J1087" s="15">
        <v>153</v>
      </c>
      <c r="K1087" s="15" t="s">
        <v>91</v>
      </c>
    </row>
    <row r="1088" spans="1:11" x14ac:dyDescent="0.25">
      <c r="A1088" s="13">
        <v>1087</v>
      </c>
      <c r="B1088" s="11"/>
      <c r="C1088" s="12"/>
      <c r="D1088" s="12"/>
      <c r="E1088" s="12"/>
      <c r="F1088" s="12"/>
      <c r="G1088" s="12"/>
      <c r="H1088" s="12"/>
      <c r="I1088" s="14">
        <v>159</v>
      </c>
      <c r="J1088" s="15">
        <v>164</v>
      </c>
      <c r="K1088" s="15" t="s">
        <v>98</v>
      </c>
    </row>
    <row r="1089" spans="1:11" x14ac:dyDescent="0.25">
      <c r="A1089" s="13">
        <v>1088</v>
      </c>
      <c r="B1089" s="11"/>
      <c r="C1089" s="12"/>
      <c r="D1089" s="12"/>
      <c r="E1089" s="12"/>
      <c r="F1089" s="12"/>
      <c r="G1089" s="12"/>
      <c r="H1089" s="12"/>
      <c r="I1089" s="14">
        <v>986</v>
      </c>
      <c r="J1089" s="15">
        <v>997</v>
      </c>
      <c r="K1089" s="15" t="s">
        <v>491</v>
      </c>
    </row>
    <row r="1090" spans="1:11" x14ac:dyDescent="0.25">
      <c r="A1090" s="13"/>
      <c r="B1090" s="11"/>
      <c r="C1090" s="12"/>
      <c r="D1090" s="12"/>
      <c r="E1090" s="12"/>
      <c r="F1090" s="12"/>
      <c r="G1090" s="12"/>
      <c r="H1090" s="12"/>
      <c r="I1090" s="14"/>
      <c r="J1090" s="15"/>
      <c r="K1090" s="15"/>
    </row>
    <row r="1091" spans="1:11" x14ac:dyDescent="0.25">
      <c r="A1091" s="13"/>
      <c r="B1091" s="11"/>
      <c r="C1091" s="12"/>
      <c r="D1091" s="12"/>
      <c r="E1091" s="12"/>
      <c r="F1091" s="12"/>
      <c r="G1091" s="12"/>
      <c r="H1091" s="12"/>
      <c r="I1091" s="14"/>
      <c r="J1091" s="15">
        <v>43</v>
      </c>
      <c r="K1091" s="15" t="s">
        <v>602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17</vt:i4>
      </vt:variant>
    </vt:vector>
  </HeadingPairs>
  <TitlesOfParts>
    <vt:vector size="17" baseType="lpstr">
      <vt:lpstr>Raw counts</vt:lpstr>
      <vt:lpstr>Total-corrected counts</vt:lpstr>
      <vt:lpstr>Activation map</vt:lpstr>
      <vt:lpstr>Total-corrected counts Z&lt;3</vt:lpstr>
      <vt:lpstr>Cluster counts corrected Z&lt;3</vt:lpstr>
      <vt:lpstr>Total-corrected counts Z&lt;2</vt:lpstr>
      <vt:lpstr>Activation map corrected</vt:lpstr>
      <vt:lpstr>Brain networks</vt:lpstr>
      <vt:lpstr>Activation map corrected Z&lt;3</vt:lpstr>
      <vt:lpstr>Activation map corrected Z&lt;2</vt:lpstr>
      <vt:lpstr>Brain networks corrected</vt:lpstr>
      <vt:lpstr>Brain networks corrected Z&lt;3</vt:lpstr>
      <vt:lpstr>Brain networks corrected Z&lt;2</vt:lpstr>
      <vt:lpstr>Z-scores</vt:lpstr>
      <vt:lpstr>Z-scores&lt;3</vt:lpstr>
      <vt:lpstr>Z-scores&lt;2</vt:lpstr>
      <vt:lpstr>Region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 Dirven</cp:lastModifiedBy>
  <dcterms:created xsi:type="dcterms:W3CDTF">2020-09-23T13:26:29Z</dcterms:created>
  <dcterms:modified xsi:type="dcterms:W3CDTF">2021-04-29T15:19:54Z</dcterms:modified>
</cp:coreProperties>
</file>